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 sheetId="1" state="visible" r:id="rId2"/>
    <sheet name="Input" sheetId="2" state="visible" r:id="rId3"/>
    <sheet name="RollUp" sheetId="3" state="visible" r:id="rId4"/>
    <sheet name="Net_Income" sheetId="4" state="visible" r:id="rId5"/>
    <sheet name="Accumulated_Debt" sheetId="5" state="visible" r:id="rId6"/>
    <sheet name="Net_Worth" sheetId="6" state="visible" r:id="rId7"/>
    <sheet name="College" sheetId="7" state="visible" r:id="rId8"/>
    <sheet name="Salary_01" sheetId="8" state="visible" r:id="rId9"/>
    <sheet name="Salary_02" sheetId="9" state="visible" r:id="rId10"/>
    <sheet name="Expenses" sheetId="10" state="visible" r:id="rId11"/>
    <sheet name="Childcare" sheetId="11" state="visible" r:id="rId12"/>
    <sheet name="Mortgage" sheetId="12" state="visible" r:id="rId13"/>
    <sheet name="Loan_01" sheetId="13" state="visible" r:id="rId14"/>
    <sheet name="Loan_02" sheetId="14" state="visible" r:id="rId15"/>
    <sheet name="401k_01" sheetId="15" state="visible" r:id="rId16"/>
    <sheet name="401k_02" sheetId="16" state="visible" r:id="rId17"/>
    <sheet name="IRA_01" sheetId="17" state="visible" r:id="rId18"/>
    <sheet name="IRA_02" sheetId="18" state="visible" r:id="rId19"/>
    <sheet name="Roth_01" sheetId="19" state="visible" r:id="rId20"/>
    <sheet name="Roth_02" sheetId="20" state="visible" r:id="rId21"/>
    <sheet name="Invest_01" sheetId="21" state="visible" r:id="rId22"/>
    <sheet name="Invest_02" sheetId="22" state="visible" r:id="rId23"/>
    <sheet name="SocialSec_01" sheetId="23" state="visible" r:id="rId24"/>
    <sheet name="SocialSec_02" sheetId="24" state="visible" r:id="rId25"/>
    <sheet name="Pension_01" sheetId="25" state="visible" r:id="rId26"/>
    <sheet name="Pension_02" sheetId="26" state="visible" r:id="rId27"/>
    <sheet name="Retirement_Dist_01" sheetId="27" state="visible" r:id="rId28"/>
    <sheet name="Retirement_Dist_02" sheetId="28" state="visible" r:id="rId29"/>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<sst xmlns="http://schemas.openxmlformats.org/spreadsheetml/2006/main" count="465" uniqueCount="242">
  <si>
    <t xml:space="preserve">READ ME FIRST!</t>
  </si>
  <si>
    <t xml:space="preserve">This workbook was not developed by a financial planner or an accountant; it was developed by a seasoned software engineer with good intentions. It should not be used to make critical decisions, but it might be able to inform them. NO GUARANTEES OF ACCURACY ARE IMPLIED.</t>
  </si>
  <si>
    <t xml:space="preserve">This workbook forecasts the financial life of up to two cohabitants with their own incomes and up to three children. The individuals can have up to one shared mortgage. They can each have a 401(k) account with employer matching, a Roth IRA, a Traditional IRA, another investment account (such as mutual funds), a pension, and a loan such as a student loan. Their kids' daycare, aftercare and college expenses can be incorporated in. Zero out anything that does not apply. It's more of a long-term model, but it can also give some insight into the near-term as well, as long as the user(s) can characterize their typical monthly expenses in an average way.</t>
  </si>
  <si>
    <t xml:space="preserve">This workbook can also be used by single individuals by setting the birth, retirement, and death dates of the non-existent second individual to the same as the single individual, and zeroing out the rest of the second individual’s fields.</t>
  </si>
  <si>
    <t xml:space="preserve">You only need to modify the ~130 green input fields on the “Input” sheet; everything recalculates when any input field is modified. There are lots of knobs to turn for current balances/debts for a large number of account and loan types, mortgage amortization, tax rates and increases in tax rates, interest/return rate increases, and everything compounds either annually or monthly as appropriate. You can also factor in childcare expenses and college expenses for up to three kids. The numbers that are in the “Input” sheet now are just examples.</t>
  </si>
  <si>
    <t xml:space="preserve">All of the forecast predictions for savings vs. debt are summarized in the “RollUp” tab, and there are three plots that might be informative after that - “Monthly Income”, “Accumulated Debt”, and “Net Worth”. Basically, the “Monthly Income” plot shows how your salary(ies) naturally rise until retirement, then shows what your retirement preparations will have set you up for in terms of monthly income after you retire. If there's any action in the “Accumulated Debt” plot, the user might be living beyond their means, at least until the debt can be paid down using all available discretionary income. And the “Net Worth” tab basically totals up all your assets and subtracts all your debts at every point in time.</t>
  </si>
  <si>
    <t xml:space="preserve">The duration of the model from the start date is an arbitrarily-chosen ~83.3 years (1000 months). The assumption here is that the user(s) will retire and die within that period of time, so it should cover anyone who has started their career at some point after high school.</t>
  </si>
  <si>
    <t xml:space="preserve">Anything that's a payment, a loan amount, etc. should be entered as a negative number.</t>
  </si>
  <si>
    <t xml:space="preserve">On the Input tab, specify what percentage of each monthly credit card bill you will pay (from the required minimum e.g. 2% up to 100%). If you are overspending and there are insufficient funds in your monthly net income to cover it, it accumulates in the “Accumulated Debt” column at the credit card interest rate. The model attempts to pay down this debt from any discretionary income that may be available.</t>
  </si>
  <si>
    <t xml:space="preserve">College savings and payments are an independent scenario. See the “College” tab. The total college costs are assumed to be due in equal monthly chunks while the kid(s) are in college. This is kind of a "worst-case-scenario" for the parents, thus conservative. Zero these total costs if you don't plan to pay for kids' college.</t>
  </si>
  <si>
    <t xml:space="preserve">Any monthly contributions to retirement and/or investment accounts are assumed to stop when either individual retires.</t>
  </si>
  <si>
    <t xml:space="preserve">Most interest rate and rates of return are modeled as compounding annually.</t>
  </si>
  <si>
    <t xml:space="preserve">During retirement and until death, all retirement, investment and savings accounts are modeled to burn down to either zero (for the investment accounts and IRAs) or the defined "remainder" you desire (for the 401(k) accounts. Payouts from Roth IRAs, savings and investment accounts begin immediately at retirement (even if retirement is before 59.5 years old), but payouts from 401(k) and traditional IRAs begin no earlier than 59.5. If retirement is assumed to be after 59.5, all payouts will begin at the retirement age (Input row 30).</t>
  </si>
  <si>
    <t xml:space="preserve">During retirement, your monthly expenses are modeled to be equal to any income you have available from your retirement and investment accounts after taxes and health insurance are accounted for. So, the “available income” fields and “expenses” fields cancel each other out throughout retirement. This is a measure of the lifestyle you can afford to maintain in retirement (in future dollars).</t>
  </si>
  <si>
    <t xml:space="preserve">At the end of the model (death), if your debt has not overtaken your assets, your final net worth will be equal to:</t>
  </si>
  <si>
    <t xml:space="preserve">(the value of the home you've paid off) + (any remaining 401(k) balance you've decided to leave)</t>
  </si>
  <si>
    <t xml:space="preserve">Currently (as of 17 July 2017), the tax-deferred income sources during retirement are taxed at the same pre-retirement rate that’s defined in the “Input” tab – which may be true for some folks anyway, given their retirement income. A field for a different tax bracket after retirement will be added in a forthcoming release.</t>
  </si>
  <si>
    <t xml:space="preserve">The author suggests saving a couple copies of this with different "scenarios" in them - different salary/mortgage/expenses assumptions, single vs dual income scenarios, etc..</t>
  </si>
  <si>
    <t xml:space="preserve">LICENSE:</t>
  </si>
  <si>
    <t xml:space="preserve">Copyright 2017 Nicholas V. Zorn (email nickvzorn at gmail dot com)</t>
  </si>
  <si>
    <t xml:space="preserve">First version created on 06 May 2017. Last modified by NVZ on 17 July 2017</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</si>
  <si>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</si>
  <si>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 xml:space="preserve">* The above copyright notice and this permission notice shall be included in all copies or substantial portions of the Software.</t>
  </si>
  <si>
    <t xml:space="preserv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</si>
  <si>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Financial Forecast Model </t>
  </si>
  <si>
    <t xml:space="preserve">Green is editable</t>
  </si>
  <si>
    <t xml:space="preserve">Yellow is not editable</t>
  </si>
  <si>
    <r>
      <rPr>
        <b val="true"/>
        <sz val="11"/>
        <rFont val="Arial"/>
        <family val="2"/>
      </rPr>
      <t xml:space="preserve">Input all assets or investments as positive numbers, all debts or payments as </t>
    </r>
    <r>
      <rPr>
        <b val="true"/>
        <sz val="11"/>
        <color rgb="FFFF3333"/>
        <rFont val="Arial"/>
        <family val="2"/>
      </rPr>
      <t xml:space="preserve">-negative</t>
    </r>
    <r>
      <rPr>
        <b val="true"/>
        <sz val="11"/>
        <rFont val="Arial"/>
        <family val="2"/>
      </rPr>
      <t xml:space="preserve"> numbers</t>
    </r>
  </si>
  <si>
    <t xml:space="preserve">Globals</t>
  </si>
  <si>
    <t xml:space="preserve">House Value, Mortgage &amp; R. E. Taxes</t>
  </si>
  <si>
    <t xml:space="preserve">Monthly Expenses</t>
  </si>
  <si>
    <t xml:space="preserve">Childcare</t>
  </si>
  <si>
    <t xml:space="preserve">Current date (model start)</t>
  </si>
  <si>
    <t xml:space="preserve">Current estimate of house value [$]</t>
  </si>
  <si>
    <t xml:space="preserve">Lazy total of a bunch of stuff [$]</t>
  </si>
  <si>
    <t xml:space="preserve">Child #01 birthday</t>
  </si>
  <si>
    <t xml:space="preserve">Federal income tax rate (on adjusted) [%]</t>
  </si>
  <si>
    <t xml:space="preserve">Assumed annual increase in house value [$]</t>
  </si>
  <si>
    <t xml:space="preserve">Utility bills</t>
  </si>
  <si>
    <t xml:space="preserve">Child #02 birthday</t>
  </si>
  <si>
    <t xml:space="preserve">State income tax rate (on adjusted) [%]</t>
  </si>
  <si>
    <t xml:space="preserve">Remaining loan amount [$]</t>
  </si>
  <si>
    <t xml:space="preserve">Cell phone bill(s)</t>
  </si>
  <si>
    <t xml:space="preserve">Child #03 birthday</t>
  </si>
  <si>
    <t xml:space="preserve">Social Security tax rate (on gross) [%]</t>
  </si>
  <si>
    <t xml:space="preserve">Current equity (principal) [$]</t>
  </si>
  <si>
    <t xml:space="preserve">Cable/internet bill</t>
  </si>
  <si>
    <t xml:space="preserve">Child #01 daycare (pre-K) costs [$/month]</t>
  </si>
  <si>
    <t xml:space="preserve">Medicare tax rate (on gross) [%]</t>
  </si>
  <si>
    <t xml:space="preserve">Mortgage interest rate [%]</t>
  </si>
  <si>
    <t xml:space="preserve">Groceries</t>
  </si>
  <si>
    <t xml:space="preserve">Child #01 daycare end date (enter Kindergarten)</t>
  </si>
  <si>
    <t xml:space="preserve">Max 401k employee contribution [$/year]</t>
  </si>
  <si>
    <t xml:space="preserve">Remaining mortgage term [yrs.]</t>
  </si>
  <si>
    <t xml:space="preserve">Gasoline</t>
  </si>
  <si>
    <t xml:space="preserve">Child #01 monthly aftercare/camps (K to age 12)</t>
  </si>
  <si>
    <t xml:space="preserve">Assumed annual increase in health care costs [%]</t>
  </si>
  <si>
    <t xml:space="preserve">Annual property taxes &amp; insurance [$]</t>
  </si>
  <si>
    <t xml:space="preserve">Restaurants</t>
  </si>
  <si>
    <t xml:space="preserve">Child #01 aftercare end date (age 12)</t>
  </si>
  <si>
    <t xml:space="preserve">CURRENT CREDIT CARD BALANCE [$]</t>
  </si>
  <si>
    <t xml:space="preserve">Assumed annual increase in property taxes [%]</t>
  </si>
  <si>
    <t xml:space="preserve">Hardware/Lumber/Garden</t>
  </si>
  <si>
    <t xml:space="preserve">Child #02 monthly daycare (pre-K)</t>
  </si>
  <si>
    <t xml:space="preserve">Credit card annual interest rate [%]</t>
  </si>
  <si>
    <t xml:space="preserve">Supplemental monthly principal payment [$]</t>
  </si>
  <si>
    <t xml:space="preserve">Food at Work</t>
  </si>
  <si>
    <t xml:space="preserve">Child #02 daycare end date (enter Kindergarten)</t>
  </si>
  <si>
    <t xml:space="preserve">Credit card monthly payment [% of balance]</t>
  </si>
  <si>
    <t xml:space="preserve">Payments per year</t>
  </si>
  <si>
    <t xml:space="preserve">Audio/Video/Apps/Magazines</t>
  </si>
  <si>
    <t xml:space="preserve">Child #02 monthly aftercare/camps (K to age 12)</t>
  </si>
  <si>
    <t xml:space="preserve">CURRENT SAVINGS ACCOUNT BALANCE [$]</t>
  </si>
  <si>
    <t xml:space="preserve">Monthly principal &amp; interest [$]</t>
  </si>
  <si>
    <t xml:space="preserve">Automotive parts/repair</t>
  </si>
  <si>
    <t xml:space="preserve">Child #02 aftercare end date (age 12)</t>
  </si>
  <si>
    <t xml:space="preserve">Savings account annual interest rate [%]</t>
  </si>
  <si>
    <t xml:space="preserve">Monthly taxes &amp; insurance (current) [$]</t>
  </si>
  <si>
    <t xml:space="preserve">Rent</t>
  </si>
  <si>
    <t xml:space="preserve">Child #03 monthly daycare (pre-K)</t>
  </si>
  <si>
    <t xml:space="preserve">Minimum age for 401(k) &amp; trad. IRA distributions</t>
  </si>
  <si>
    <t xml:space="preserve">TOTAL MONTHLY PAYMENT [$]</t>
  </si>
  <si>
    <t xml:space="preserve">Charitable donations</t>
  </si>
  <si>
    <t xml:space="preserve">Child #03 daycare end date (enter Kindergarten)</t>
  </si>
  <si>
    <t xml:space="preserve">Travel/Parking</t>
  </si>
  <si>
    <t xml:space="preserve">Child #03 monthly aftercare/camps (K to age 12)</t>
  </si>
  <si>
    <t xml:space="preserve">Individual #1 Details</t>
  </si>
  <si>
    <t xml:space="preserve">Individual #2 Details</t>
  </si>
  <si>
    <t xml:space="preserve">Exercise/sports/gym</t>
  </si>
  <si>
    <t xml:space="preserve">Child #03 aftercare end date (age 12)</t>
  </si>
  <si>
    <t xml:space="preserve">Name</t>
  </si>
  <si>
    <t xml:space="preserve">Tina</t>
  </si>
  <si>
    <t xml:space="preserve">Timmy</t>
  </si>
  <si>
    <t xml:space="preserve">Hobbies</t>
  </si>
  <si>
    <t xml:space="preserve">Birthday</t>
  </si>
  <si>
    <t xml:space="preserve">Alcohol</t>
  </si>
  <si>
    <t xml:space="preserve">Kids' College</t>
  </si>
  <si>
    <t xml:space="preserve">Assumed life expectancy [years]</t>
  </si>
  <si>
    <t xml:space="preserve">Gifts for others (e.g. flowers)</t>
  </si>
  <si>
    <t xml:space="preserve">Child #01 college start date</t>
  </si>
  <si>
    <t xml:space="preserve">Modeled death date</t>
  </si>
  <si>
    <t xml:space="preserve">Adults’ clothing &amp; shoes</t>
  </si>
  <si>
    <t xml:space="preserve">Child #01 total college cost (estimated) [$]</t>
  </si>
  <si>
    <t xml:space="preserve">Start Gross Salary [$/month]</t>
  </si>
  <si>
    <t xml:space="preserve">Kids' clothing &amp; shoes</t>
  </si>
  <si>
    <t xml:space="preserve">Child #01 college end date</t>
  </si>
  <si>
    <t xml:space="preserve">Start Gross Salary [$/year]</t>
  </si>
  <si>
    <t xml:space="preserve">Dry Cleaners</t>
  </si>
  <si>
    <t xml:space="preserve">Child #01 months of college</t>
  </si>
  <si>
    <t xml:space="preserve">Assumed Annual Raise Rate [%]</t>
  </si>
  <si>
    <t xml:space="preserve">Medical/pharmacy</t>
  </si>
  <si>
    <t xml:space="preserve">Child #01 college savings (current) [$]</t>
  </si>
  <si>
    <t xml:space="preserve">Health insurance (pre-tax) [$/month]</t>
  </si>
  <si>
    <t xml:space="preserve">Kids' activities (sports/lessons)</t>
  </si>
  <si>
    <t xml:space="preserve">Child #01 assumed annual college savings rate of return [%]</t>
  </si>
  <si>
    <t xml:space="preserve">Assumed age at retirement</t>
  </si>
  <si>
    <t xml:space="preserve">Other/miscellaneous</t>
  </si>
  <si>
    <t xml:space="preserve">Child #01 monthly contribution to college savings [$]</t>
  </si>
  <si>
    <t xml:space="preserve">Modeled retirement date</t>
  </si>
  <si>
    <t xml:space="preserve">TOTAL EXPENSES</t>
  </si>
  <si>
    <t xml:space="preserve">Child #02 college start date</t>
  </si>
  <si>
    <t xml:space="preserve">Gross Salary at Retirement [$/month]</t>
  </si>
  <si>
    <t xml:space="preserve">Assumed annual increase in expenses [%]</t>
  </si>
  <si>
    <t xml:space="preserve">Child #02 total college cost (estimated) [$]</t>
  </si>
  <si>
    <t xml:space="preserve">Gross Salary at Retirement [$/year]</t>
  </si>
  <si>
    <t xml:space="preserve">Child #02 college end date</t>
  </si>
  <si>
    <t xml:space="preserve">401(k) balance (current) [$]</t>
  </si>
  <si>
    <t xml:space="preserve">Child #02 months of college</t>
  </si>
  <si>
    <t xml:space="preserve">Annual 401(k) employee contribution [%]</t>
  </si>
  <si>
    <t xml:space="preserve">Child #02 college savings (current) [$]</t>
  </si>
  <si>
    <t xml:space="preserve">Annual 401(k) employer contribution [%]</t>
  </si>
  <si>
    <t xml:space="preserve">Child #02 assumed annual college savings rate of return [%]</t>
  </si>
  <si>
    <t xml:space="preserve">Assumed 401(k) annual rate of return [%]</t>
  </si>
  <si>
    <t xml:space="preserve">Child #02 monthly contribution to college savings [$]</t>
  </si>
  <si>
    <t xml:space="preserve">Target remaining balance in 401(k) at death [$]</t>
  </si>
  <si>
    <t xml:space="preserve">Child #03 college start date</t>
  </si>
  <si>
    <t xml:space="preserve">Traditional IRA balance (current) [$]</t>
  </si>
  <si>
    <t xml:space="preserve">Child #03 total college cost (estimated) [$]</t>
  </si>
  <si>
    <t xml:space="preserve">Assumed Traditional IRA annual rate of return [%]</t>
  </si>
  <si>
    <t xml:space="preserve">Child #03 college end date</t>
  </si>
  <si>
    <t xml:space="preserve">Monthly contribution to Traditional IRA [$]</t>
  </si>
  <si>
    <t xml:space="preserve">Child #03 months of college</t>
  </si>
  <si>
    <t xml:space="preserve">Roth IRA balance (current) [$]</t>
  </si>
  <si>
    <t xml:space="preserve">Child #03 college savings (current) [$]</t>
  </si>
  <si>
    <t xml:space="preserve">Assumed Roth IRA annual rate of return [%]</t>
  </si>
  <si>
    <t xml:space="preserve">Child #03 assumed annual college savings rate of return [%]</t>
  </si>
  <si>
    <t xml:space="preserve">Monthly contribution to Roth IRA [$]</t>
  </si>
  <si>
    <t xml:space="preserve">Child #03 monthly contribution to college savings [$]</t>
  </si>
  <si>
    <t xml:space="preserve">Start date of 401(k) and Traditional IRA payout</t>
  </si>
  <si>
    <t xml:space="preserve">Other investment acct. balance (current) [$]</t>
  </si>
  <si>
    <t xml:space="preserve">Assumed investment acct. annual rate of return [%]</t>
  </si>
  <si>
    <t xml:space="preserve">Monthly contribution to invest. acct. [$]</t>
  </si>
  <si>
    <t xml:space="preserve">Assumed Social Security Payout Age</t>
  </si>
  <si>
    <t xml:space="preserve">Modeled Social Security Payout Start Date</t>
  </si>
  <si>
    <t xml:space="preserve">Social Security Payout [$/month]</t>
  </si>
  <si>
    <t xml:space="preserve">Assumed Pension Payout Age</t>
  </si>
  <si>
    <t xml:space="preserve">Modeled Pension Payout Start Date</t>
  </si>
  <si>
    <t xml:space="preserve">Pension Payout [$/month]</t>
  </si>
  <si>
    <t xml:space="preserve">Student (or other) loan balance (current) [$]</t>
  </si>
  <si>
    <t xml:space="preserve">Loan annual interest rate [%]</t>
  </si>
  <si>
    <t xml:space="preserve">Supplemental monthly loan payment [$]</t>
  </si>
  <si>
    <t xml:space="preserve">Roll-up</t>
  </si>
  <si>
    <t xml:space="preserve">Net Income</t>
  </si>
  <si>
    <t xml:space="preserve">Transfer to</t>
  </si>
  <si>
    <t xml:space="preserve">Salary minus</t>
  </si>
  <si>
    <t xml:space="preserve">Retirement</t>
  </si>
  <si>
    <t xml:space="preserve">Savings Acct.</t>
  </si>
  <si>
    <t xml:space="preserve">Total</t>
  </si>
  <si>
    <t xml:space="preserve">Mortgage</t>
  </si>
  <si>
    <t xml:space="preserve">Minus Mortgage, Taxes</t>
  </si>
  <si>
    <t xml:space="preserve">Loan</t>
  </si>
  <si>
    <t xml:space="preserve">College</t>
  </si>
  <si>
    <t xml:space="preserve">Minimum</t>
  </si>
  <si>
    <t xml:space="preserve">Monthly</t>
  </si>
  <si>
    <t xml:space="preserve">Discretionary</t>
  </si>
  <si>
    <t xml:space="preserve">Accumulated</t>
  </si>
  <si>
    <t xml:space="preserve">Savings Balance</t>
  </si>
  <si>
    <t xml:space="preserve">Month</t>
  </si>
  <si>
    <t xml:space="preserve">Date</t>
  </si>
  <si>
    <t xml:space="preserve">Age</t>
  </si>
  <si>
    <t xml:space="preserve">Health Insur.</t>
  </si>
  <si>
    <t xml:space="preserve">Distribution</t>
  </si>
  <si>
    <t xml:space="preserve">Income</t>
  </si>
  <si>
    <t xml:space="preserve">&amp; Taxes</t>
  </si>
  <si>
    <t xml:space="preserve">&amp; Health Insurance</t>
  </si>
  <si>
    <t xml:space="preserve">Expenses</t>
  </si>
  <si>
    <t xml:space="preserve">Payment</t>
  </si>
  <si>
    <t xml:space="preserve">Investments</t>
  </si>
  <si>
    <t xml:space="preserve">Savings</t>
  </si>
  <si>
    <t xml:space="preserve">C.C. Payment</t>
  </si>
  <si>
    <t xml:space="preserve">Overspending</t>
  </si>
  <si>
    <t xml:space="preserve">Debt</t>
  </si>
  <si>
    <t xml:space="preserve">At Retirement</t>
  </si>
  <si>
    <t xml:space="preserve">Monthly Income (After Any Mortgage, Taxes and Health Insurance are Paid)</t>
  </si>
  <si>
    <t xml:space="preserve">Accumulated Debt</t>
  </si>
  <si>
    <t xml:space="preserve">Net Worth Over Time</t>
  </si>
  <si>
    <t xml:space="preserve">Net</t>
  </si>
  <si>
    <t xml:space="preserve">Worth</t>
  </si>
  <si>
    <t xml:space="preserve">College expenses</t>
  </si>
  <si>
    <t xml:space="preserve">Child 01</t>
  </si>
  <si>
    <t xml:space="preserve">Child 02</t>
  </si>
  <si>
    <t xml:space="preserve">Child 03</t>
  </si>
  <si>
    <t xml:space="preserve">Savings minus</t>
  </si>
  <si>
    <t xml:space="preserve">Costs</t>
  </si>
  <si>
    <t xml:space="preserve">Salary (&amp; Health Insurance)</t>
  </si>
  <si>
    <t xml:space="preserve">Gross Salary</t>
  </si>
  <si>
    <t xml:space="preserve">Soc. Sec</t>
  </si>
  <si>
    <t xml:space="preserve">Medicare</t>
  </si>
  <si>
    <t xml:space="preserve">Health Insurance</t>
  </si>
  <si>
    <t xml:space="preserve">401k</t>
  </si>
  <si>
    <t xml:space="preserve">FED Taxes</t>
  </si>
  <si>
    <t xml:space="preserve">State Taxes</t>
  </si>
  <si>
    <t xml:space="preserve">Net Pay</t>
  </si>
  <si>
    <t xml:space="preserve">Monthly Expenses (adjusted for annual inflation)</t>
  </si>
  <si>
    <t xml:space="preserve">Childcare expenses</t>
  </si>
  <si>
    <t xml:space="preserve">Mortgage Amortization Schedule</t>
  </si>
  <si>
    <t xml:space="preserve">Remaining Principal</t>
  </si>
  <si>
    <t xml:space="preserve">Total P&amp;I</t>
  </si>
  <si>
    <t xml:space="preserve">Interest Payment</t>
  </si>
  <si>
    <t xml:space="preserve">Principal Payment</t>
  </si>
  <si>
    <t xml:space="preserve">Additional Principal</t>
  </si>
  <si>
    <t xml:space="preserve">Equity</t>
  </si>
  <si>
    <t xml:space="preserve">Taxes</t>
  </si>
  <si>
    <t xml:space="preserve">Student (or Other) Loan Payment Schedule</t>
  </si>
  <si>
    <t xml:space="preserve">Total Payment</t>
  </si>
  <si>
    <t xml:space="preserve">401(k)</t>
  </si>
  <si>
    <t xml:space="preserve">Balance</t>
  </si>
  <si>
    <t xml:space="preserve">Employer Contribution</t>
  </si>
  <si>
    <t xml:space="preserve">Employee Contribution</t>
  </si>
  <si>
    <t xml:space="preserve">Traditional IRA</t>
  </si>
  <si>
    <t xml:space="preserve">Monthly Contribution</t>
  </si>
  <si>
    <t xml:space="preserve">Roth IRA</t>
  </si>
  <si>
    <t xml:space="preserve">Investment Account</t>
  </si>
  <si>
    <t xml:space="preserve">Social Security</t>
  </si>
  <si>
    <t xml:space="preserve">Payout [$]</t>
  </si>
  <si>
    <t xml:space="preserve">Pension</t>
  </si>
  <si>
    <t xml:space="preserve">Total Retirement Distributions</t>
  </si>
  <si>
    <t xml:space="preserve">Tax Deferred</t>
  </si>
  <si>
    <t xml:space="preserve">Tax Free</t>
  </si>
  <si>
    <t xml:space="preserve">Federal</t>
  </si>
  <si>
    <t xml:space="preserve">State</t>
  </si>
  <si>
    <t xml:space="preserve">Distributions</t>
  </si>
</sst>
</file>

<file path=xl/styles.xml><?xml version="1.0" encoding="utf-8"?>
<styleSheet xmlns="http://schemas.openxmlformats.org/spreadsheetml/2006/main">
  <numFmts count="7">
    <numFmt numFmtId="164" formatCode="General"/>
    <numFmt numFmtId="165" formatCode="[$$-409]#,##0.00;[RED]\-[$$-409]#,##0.00"/>
    <numFmt numFmtId="166" formatCode="YYYY\-MM\-DD"/>
    <numFmt numFmtId="167" formatCode="[$$-409]#,##0;[RED]\-[$$-409]#,##0"/>
    <numFmt numFmtId="168" formatCode="0.0"/>
    <numFmt numFmtId="169" formatCode="0.00"/>
    <numFmt numFmtId="170" formatCode="0"/>
  </numFmts>
  <fonts count="17">
    <font>
      <sz val="10"/>
      <name val="Arial"/>
      <family val="2"/>
    </font>
    <font>
      <sz val="10"/>
      <name val="Arial"/>
      <family val="0"/>
    </font>
    <font>
      <sz val="10"/>
      <name val="Arial"/>
      <family val="0"/>
    </font>
    <font>
      <sz val="10"/>
      <name val="Arial"/>
      <family val="0"/>
    </font>
    <font>
      <b val="true"/>
      <i val="true"/>
      <u val="single"/>
      <sz val="10"/>
      <name val="Arial"/>
      <family val="2"/>
    </font>
    <font>
      <b val="true"/>
      <i val="true"/>
      <sz val="16"/>
      <name val="Arial"/>
      <family val="2"/>
    </font>
    <font>
      <b val="true"/>
      <sz val="11"/>
      <name val="Arial"/>
      <family val="2"/>
    </font>
    <font>
      <b val="true"/>
      <u val="single"/>
      <sz val="16"/>
      <name val="Arial"/>
      <family val="2"/>
    </font>
    <font>
      <b val="true"/>
      <sz val="11"/>
      <color rgb="FF0000FF"/>
      <name val="Arial"/>
      <family val="2"/>
    </font>
    <font>
      <b val="true"/>
      <sz val="11"/>
      <color rgb="FFFF0000"/>
      <name val="Arial"/>
      <family val="2"/>
    </font>
    <font>
      <b val="true"/>
      <sz val="10"/>
      <name val="Arial"/>
      <family val="2"/>
    </font>
    <font>
      <b val="true"/>
      <sz val="16"/>
      <name val="Arial"/>
      <family val="2"/>
    </font>
    <font>
      <b val="true"/>
      <sz val="11"/>
      <color rgb="FFFF3333"/>
      <name val="Arial"/>
      <family val="2"/>
    </font>
    <font>
      <b val="true"/>
      <sz val="11"/>
      <color rgb="FF000000"/>
      <name val="Arial"/>
      <family val="2"/>
    </font>
    <font>
      <b val="true"/>
      <u val="single"/>
      <sz val="10"/>
      <name val="Arial"/>
      <family val="2"/>
    </font>
    <font>
      <sz val="13"/>
      <name val="Arial"/>
      <family val="2"/>
    </font>
    <font>
      <sz val="9"/>
      <name val="Arial"/>
      <family val="2"/>
    </font>
  </fonts>
  <fills count="4">
    <fill>
      <patternFill patternType="none"/>
    </fill>
    <fill>
      <patternFill patternType="gray125"/>
    </fill>
    <fill>
      <patternFill patternType="solid">
        <fgColor rgb="FF99FF99"/>
        <bgColor rgb="FFCCFFFF"/>
      </patternFill>
    </fill>
    <fill>
      <patternFill patternType="solid">
        <fgColor rgb="FFFFFF99"/>
        <bgColor rgb="FFFFFFCC"/>
      </patternFill>
    </fill>
  </fills>
  <borders count="15">
    <border diagonalUp="false" diagonalDown="false">
      <left/>
      <right/>
      <top/>
      <bottom/>
      <diagonal/>
    </border>
    <border diagonalUp="false" diagonalDown="false">
      <left/>
      <right style="dotted"/>
      <top style="dotted"/>
      <bottom style="dotted"/>
      <diagonal/>
    </border>
    <border diagonalUp="false" diagonalDown="false">
      <left style="dotted"/>
      <right style="dotted"/>
      <top style="dotted"/>
      <bottom style="dotted"/>
      <diagonal/>
    </border>
    <border diagonalUp="false" diagonalDown="false">
      <left style="dotted"/>
      <right/>
      <top style="dotted"/>
      <bottom style="dotted"/>
      <diagonal/>
    </border>
    <border diagonalUp="false" diagonalDown="false">
      <left/>
      <right style="dotted"/>
      <top/>
      <bottom style="dotted"/>
      <diagonal/>
    </border>
    <border diagonalUp="false" diagonalDown="false">
      <left style="dotted"/>
      <right style="dotted"/>
      <top/>
      <bottom style="dotted"/>
      <diagonal/>
    </border>
    <border diagonalUp="false" diagonalDown="false">
      <left style="dotted"/>
      <right/>
      <top/>
      <bottom style="dotted"/>
      <diagonal/>
    </border>
    <border diagonalUp="false" diagonalDown="false">
      <left style="dotted"/>
      <right style="dotted"/>
      <top style="dotted"/>
      <bottom style="medium"/>
      <diagonal/>
    </border>
    <border diagonalUp="false" diagonalDown="false">
      <left style="dotted"/>
      <right style="dotted"/>
      <top style="medium"/>
      <bottom style="dotted"/>
      <diagonal/>
    </border>
    <border diagonalUp="false" diagonalDown="false">
      <left style="dotted"/>
      <right style="dotted"/>
      <top/>
      <bottom style="medium"/>
      <diagonal/>
    </border>
    <border diagonalUp="false" diagonalDown="false">
      <left/>
      <right style="dotted"/>
      <top style="dotted"/>
      <bottom style="medium"/>
      <diagonal/>
    </border>
    <border diagonalUp="false" diagonalDown="false">
      <left style="dotted"/>
      <right style="dotted"/>
      <top/>
      <bottom/>
      <diagonal/>
    </border>
    <border diagonalUp="false" diagonalDown="false">
      <left style="dotted"/>
      <right style="dotted"/>
      <top style="medium"/>
      <bottom style="medium"/>
      <diagonal/>
    </border>
    <border diagonalUp="false" diagonalDown="false">
      <left style="dotted"/>
      <right style="dotted"/>
      <top style="dotted"/>
      <bottom/>
      <diagonal/>
    </border>
    <border diagonalUp="false" diagonalDown="false">
      <left style="dotted"/>
      <right style="dotted"/>
      <top style="medium"/>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cellStyleXfs>
  <cellXfs count="109">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center"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4" fontId="10" fillId="0" borderId="5"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left" vertical="bottom" textRotation="0" wrapText="false" indent="0" shrinkToFit="false"/>
      <protection locked="true" hidden="false"/>
    </xf>
    <xf numFmtId="164" fontId="10" fillId="0" borderId="6"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6" fontId="6" fillId="2" borderId="1"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12" fillId="0" borderId="2" xfId="0" applyFont="true" applyBorder="true" applyAlignment="true" applyProtection="false">
      <alignment horizontal="left" vertical="bottom" textRotation="0" wrapText="false" indent="0" shrinkToFit="false"/>
      <protection locked="true" hidden="false"/>
    </xf>
    <xf numFmtId="164" fontId="11" fillId="0" borderId="7"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true" applyProtection="false">
      <alignment horizontal="left" vertical="bottom" textRotation="0" wrapText="false" indent="0" shrinkToFit="false"/>
      <protection locked="true" hidden="false"/>
    </xf>
    <xf numFmtId="166" fontId="6" fillId="2" borderId="9" xfId="0" applyFont="true" applyBorder="true" applyAlignment="true" applyProtection="true">
      <alignment horizontal="center" vertical="bottom" textRotation="0" wrapText="false" indent="0" shrinkToFit="false"/>
      <protection locked="fals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7" fontId="6" fillId="2" borderId="8"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false" applyProtection="true">
      <alignment horizontal="general" vertical="bottom" textRotation="0" wrapText="false" indent="0" shrinkToFit="false"/>
      <protection locked="false" hidden="false"/>
    </xf>
    <xf numFmtId="164" fontId="6" fillId="0" borderId="2" xfId="0" applyFont="true" applyBorder="true" applyAlignment="false" applyProtection="true">
      <alignment horizontal="general" vertical="bottom" textRotation="0" wrapText="false" indent="0" shrinkToFit="false"/>
      <protection locked="false" hidden="false"/>
    </xf>
    <xf numFmtId="166" fontId="6" fillId="2" borderId="2" xfId="0" applyFont="true" applyBorder="true" applyAlignment="true" applyProtection="true">
      <alignment horizontal="center" vertical="bottom" textRotation="0" wrapText="false" indent="0" shrinkToFit="false"/>
      <protection locked="false" hidden="false"/>
    </xf>
    <xf numFmtId="168" fontId="6" fillId="2" borderId="2" xfId="0" applyFont="true" applyBorder="true" applyAlignment="true" applyProtection="true">
      <alignment horizontal="center" vertical="bottom" textRotation="0" wrapText="false" indent="0" shrinkToFit="false"/>
      <protection locked="false" hidden="false"/>
    </xf>
    <xf numFmtId="167" fontId="6" fillId="2" borderId="2" xfId="0" applyFont="true" applyBorder="true" applyAlignment="true" applyProtection="true">
      <alignment horizontal="center" vertical="bottom" textRotation="0" wrapText="false" indent="0" shrinkToFit="false"/>
      <protection locked="false" hidden="false"/>
    </xf>
    <xf numFmtId="164" fontId="6" fillId="0" borderId="1" xfId="0" applyFont="true" applyBorder="true" applyAlignment="true" applyProtection="false">
      <alignment horizontal="left" vertical="bottom" textRotation="0" wrapText="false" indent="0" shrinkToFit="false"/>
      <protection locked="true" hidden="false"/>
    </xf>
    <xf numFmtId="169" fontId="6" fillId="0" borderId="2" xfId="0" applyFont="true" applyBorder="true" applyAlignment="true" applyProtection="true">
      <alignment horizontal="general" vertical="bottom" textRotation="0" wrapText="false" indent="0" shrinkToFit="false"/>
      <protection locked="false" hidden="false"/>
    </xf>
    <xf numFmtId="166" fontId="6" fillId="2" borderId="7" xfId="0" applyFont="true" applyBorder="true" applyAlignment="true" applyProtection="true">
      <alignment horizontal="center" vertical="bottom" textRotation="0" wrapText="false" indent="0" shrinkToFit="false"/>
      <protection locked="false" hidden="false"/>
    </xf>
    <xf numFmtId="164" fontId="6" fillId="3"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center" vertical="bottom" textRotation="0" wrapText="false" indent="0" shrinkToFit="false"/>
      <protection locked="true" hidden="false"/>
    </xf>
    <xf numFmtId="164" fontId="12" fillId="0" borderId="8" xfId="0" applyFont="true" applyBorder="true" applyAlignment="false" applyProtection="false">
      <alignment horizontal="general" vertical="bottom" textRotation="0" wrapText="false" indent="0" shrinkToFit="false"/>
      <protection locked="true" hidden="false"/>
    </xf>
    <xf numFmtId="164" fontId="6" fillId="0" borderId="10" xfId="0" applyFont="true" applyBorder="true" applyAlignment="true" applyProtection="false">
      <alignment horizontal="left" vertical="bottom" textRotation="0" wrapText="false" indent="0" shrinkToFit="false"/>
      <protection locked="true" hidden="false"/>
    </xf>
    <xf numFmtId="164" fontId="6" fillId="0" borderId="7" xfId="0" applyFont="true" applyBorder="true" applyAlignment="true" applyProtection="false">
      <alignment horizontal="left" vertical="bottom" textRotation="0" wrapText="false" indent="0" shrinkToFit="false"/>
      <protection locked="true" hidden="false"/>
    </xf>
    <xf numFmtId="164" fontId="6" fillId="3" borderId="7" xfId="0" applyFont="true" applyBorder="true" applyAlignment="true" applyProtection="false">
      <alignment horizontal="center" vertical="bottom" textRotation="0" wrapText="false" indent="0" shrinkToFit="false"/>
      <protection locked="true" hidden="false"/>
    </xf>
    <xf numFmtId="169" fontId="6" fillId="2" borderId="2" xfId="0" applyFont="true" applyBorder="true" applyAlignment="true" applyProtection="true">
      <alignment horizontal="center" vertical="bottom" textRotation="0" wrapText="false" indent="0" shrinkToFit="false"/>
      <protection locked="false" hidden="false"/>
    </xf>
    <xf numFmtId="166" fontId="6" fillId="3" borderId="11" xfId="0" applyFont="true" applyBorder="true" applyAlignment="true" applyProtection="true">
      <alignment horizontal="center" vertical="bottom" textRotation="0" wrapText="false" indent="0" shrinkToFit="false"/>
      <protection locked="true" hidden="false"/>
    </xf>
    <xf numFmtId="164" fontId="6" fillId="0" borderId="12" xfId="0" applyFont="true" applyBorder="true" applyAlignment="true" applyProtection="false">
      <alignment horizontal="left" vertical="bottom" textRotation="0" wrapText="false" indent="0" shrinkToFit="false"/>
      <protection locked="true" hidden="false"/>
    </xf>
    <xf numFmtId="167" fontId="6" fillId="3" borderId="12" xfId="0" applyFont="true" applyBorder="true" applyAlignment="true" applyProtection="false">
      <alignment horizontal="center" vertical="bottom" textRotation="0" wrapText="false" indent="0" shrinkToFit="false"/>
      <protection locked="tru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8" fontId="6" fillId="2" borderId="8" xfId="0" applyFont="true" applyBorder="true" applyAlignment="true" applyProtection="true">
      <alignment horizontal="center" vertical="bottom" textRotation="0" wrapText="false" indent="0" shrinkToFit="false"/>
      <protection locked="fals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true" applyProtection="false">
      <alignment horizontal="left" vertical="bottom" textRotation="0" wrapText="false" indent="0" shrinkToFit="false"/>
      <protection locked="true" hidden="false"/>
    </xf>
    <xf numFmtId="169" fontId="9" fillId="0" borderId="2" xfId="0" applyFont="true" applyBorder="true" applyAlignment="true" applyProtection="true">
      <alignment horizontal="general" vertical="bottom" textRotation="0" wrapText="false" indent="0" shrinkToFit="false"/>
      <protection locked="false" hidden="false"/>
    </xf>
    <xf numFmtId="167" fontId="9" fillId="2" borderId="2" xfId="0" applyFont="true" applyBorder="true" applyAlignment="true" applyProtection="true">
      <alignment horizontal="center" vertical="bottom" textRotation="0" wrapText="false" indent="0" shrinkToFit="false"/>
      <protection locked="false" hidden="false"/>
    </xf>
    <xf numFmtId="170" fontId="6" fillId="2" borderId="2" xfId="0" applyFont="true" applyBorder="true" applyAlignment="true" applyProtection="true">
      <alignment horizontal="center" vertical="bottom" textRotation="0" wrapText="false" indent="0" shrinkToFit="false"/>
      <protection locked="false" hidden="false"/>
    </xf>
    <xf numFmtId="168" fontId="6" fillId="2" borderId="7" xfId="0" applyFont="true" applyBorder="true" applyAlignment="true" applyProtection="true">
      <alignment horizontal="center" vertical="bottom" textRotation="0" wrapText="false" indent="0" shrinkToFit="false"/>
      <protection locked="false" hidden="false"/>
    </xf>
    <xf numFmtId="164" fontId="12" fillId="0" borderId="7" xfId="0" applyFont="true" applyBorder="true" applyAlignment="true" applyProtection="false">
      <alignment horizontal="left" vertical="bottom" textRotation="0" wrapText="false" indent="0" shrinkToFit="false"/>
      <protection locked="true" hidden="false"/>
    </xf>
    <xf numFmtId="169" fontId="6" fillId="0" borderId="7" xfId="0" applyFont="true" applyBorder="true" applyAlignment="true" applyProtection="true">
      <alignment horizontal="general" vertical="bottom" textRotation="0" wrapText="false" indent="0" shrinkToFit="false"/>
      <protection locked="false" hidden="false"/>
    </xf>
    <xf numFmtId="167" fontId="6" fillId="3" borderId="7"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0" fillId="0" borderId="8" xfId="0" applyFont="true" applyBorder="true" applyAlignment="false" applyProtection="false">
      <alignment horizontal="general" vertical="bottom" textRotation="0" wrapText="false" indent="0" shrinkToFit="false"/>
      <protection locked="true" hidden="false"/>
    </xf>
    <xf numFmtId="164" fontId="6" fillId="0" borderId="11" xfId="0" applyFont="true" applyBorder="true" applyAlignment="true" applyProtection="false">
      <alignment horizontal="left" vertical="bottom" textRotation="0" wrapText="false" indent="0" shrinkToFit="false"/>
      <protection locked="true" hidden="false"/>
    </xf>
    <xf numFmtId="168" fontId="6" fillId="2" borderId="13" xfId="0" applyFont="true" applyBorder="true" applyAlignment="true" applyProtection="true">
      <alignment horizontal="center" vertical="bottom" textRotation="0" wrapText="false" indent="0" shrinkToFit="false"/>
      <protection locked="false" hidden="false"/>
    </xf>
    <xf numFmtId="166" fontId="6" fillId="3" borderId="11" xfId="0" applyFont="true" applyBorder="true" applyAlignment="true" applyProtection="false">
      <alignment horizontal="center" vertical="bottom" textRotation="0" wrapText="false" indent="0" shrinkToFit="false"/>
      <protection locked="true" hidden="false"/>
    </xf>
    <xf numFmtId="167" fontId="6" fillId="2" borderId="7" xfId="0" applyFont="true" applyBorder="true" applyAlignment="true" applyProtection="true">
      <alignment horizontal="center" vertical="bottom" textRotation="0" wrapText="false" indent="0" shrinkToFit="false"/>
      <protection locked="false" hidden="false"/>
    </xf>
    <xf numFmtId="164" fontId="6" fillId="0" borderId="14" xfId="0" applyFont="true" applyBorder="tru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left" vertical="bottom" textRotation="0" wrapText="false" indent="0" shrinkToFit="false"/>
      <protection locked="true" hidden="false"/>
    </xf>
    <xf numFmtId="164" fontId="6" fillId="0" borderId="11" xfId="0" applyFont="true" applyBorder="true" applyAlignment="false" applyProtection="false">
      <alignment horizontal="general" vertical="bottom" textRotation="0" wrapText="false" indent="0" shrinkToFit="false"/>
      <protection locked="true" hidden="false"/>
    </xf>
    <xf numFmtId="164" fontId="10" fillId="0" borderId="11"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64" fontId="10" fillId="0" borderId="13"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7" fontId="13" fillId="2" borderId="2" xfId="0" applyFont="tru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7" fontId="10" fillId="0" borderId="0" xfId="0" applyFont="tru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6" fontId="14" fillId="0" borderId="0" xfId="0" applyFont="true" applyBorder="false" applyAlignment="true" applyProtection="false">
      <alignment horizontal="center" vertical="bottom" textRotation="0" wrapText="false" indent="0" shrinkToFit="false"/>
      <protection locked="true" hidden="false"/>
    </xf>
    <xf numFmtId="167" fontId="1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false"/>
    </xf>
    <xf numFmtId="166" fontId="10" fillId="0" borderId="0" xfId="0" applyFont="true" applyBorder="false" applyAlignment="true" applyProtection="true">
      <alignment horizontal="center" vertical="bottom" textRotation="0" wrapText="false" indent="0" shrinkToFit="false"/>
      <protection locked="true" hidden="false"/>
    </xf>
    <xf numFmtId="164" fontId="10" fillId="0" borderId="0" xfId="0" applyFont="true" applyBorder="false" applyAlignment="false" applyProtection="true">
      <alignment horizontal="general" vertical="bottom" textRotation="0" wrapText="false" indent="0" shrinkToFit="false"/>
      <protection locked="true" hidden="false"/>
    </xf>
    <xf numFmtId="164" fontId="14" fillId="0" borderId="0" xfId="0" applyFont="true" applyBorder="true" applyAlignment="true" applyProtection="true">
      <alignment horizontal="center" vertical="bottom" textRotation="0" wrapText="false" indent="0" shrinkToFit="false"/>
      <protection locked="true" hidden="false"/>
    </xf>
    <xf numFmtId="166" fontId="14"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false" hidden="false"/>
    </xf>
    <xf numFmtId="164" fontId="14" fillId="0" borderId="0" xfId="0" applyFont="true" applyBorder="true" applyAlignment="true" applyProtection="true">
      <alignment horizontal="center" vertical="bottom" textRotation="0" wrapText="false" indent="0" shrinkToFit="false"/>
      <protection locked="false" hidden="false"/>
    </xf>
    <xf numFmtId="167" fontId="0"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general" vertical="bottom" textRotation="0" wrapText="false" indent="0" shrinkToFit="false"/>
      <protection locked="true" hidden="false"/>
    </xf>
    <xf numFmtId="169" fontId="0" fillId="0" borderId="0" xfId="0" applyFont="true" applyBorder="true" applyAlignment="true" applyProtection="true">
      <alignment horizontal="general" vertical="bottom" textRotation="0" wrapText="false" indent="0" shrinkToFit="false"/>
      <protection locked="true" hidden="false"/>
    </xf>
    <xf numFmtId="167" fontId="10" fillId="0" borderId="0" xfId="0" applyFont="true" applyBorder="true" applyAlignment="true" applyProtection="true">
      <alignment horizontal="center" vertical="bottom" textRotation="0" wrapText="false" indent="0" shrinkToFit="false"/>
      <protection locked="true" hidden="false"/>
    </xf>
    <xf numFmtId="167" fontId="14" fillId="0" borderId="0" xfId="0" applyFont="true" applyBorder="true" applyAlignment="true" applyProtection="true">
      <alignment horizontal="center" vertical="bottom" textRotation="0" wrapText="false" indent="0" shrinkToFit="false"/>
      <protection locked="true" hidden="false"/>
    </xf>
    <xf numFmtId="169" fontId="14"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false" hidden="false"/>
    </xf>
    <xf numFmtId="169" fontId="0" fillId="0" borderId="0" xfId="0" applyFont="true" applyBorder="true" applyAlignment="true" applyProtection="true">
      <alignment horizontal="general" vertical="bottom" textRotation="0" wrapText="false" indent="0" shrinkToFit="false"/>
      <protection locked="false" hidden="false"/>
    </xf>
    <xf numFmtId="167" fontId="14" fillId="0" borderId="0" xfId="0" applyFont="true" applyBorder="true" applyAlignment="true" applyProtection="true">
      <alignment horizontal="center" vertical="bottom" textRotation="0" wrapText="false" indent="0" shrinkToFit="false"/>
      <protection locked="false" hidden="false"/>
    </xf>
    <xf numFmtId="169" fontId="14" fillId="0" borderId="0" xfId="0" applyFont="true" applyBorder="true" applyAlignment="true" applyProtection="true">
      <alignment horizontal="center" vertical="bottom" textRotation="0" wrapText="false" indent="0" shrinkToFit="false"/>
      <protection locked="fals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1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Result" xfId="20" builtinId="53" customBuiltin="true"/>
    <cellStyle name="Result2" xfId="21" builtinId="53" customBuiltin="true"/>
    <cellStyle name="Heading" xfId="22" builtinId="53" customBuiltin="true"/>
    <cellStyle name="Heading1" xfId="23"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Monthly Income</a:t>
            </a:r>
          </a:p>
        </c:rich>
      </c:tx>
      <c:overlay val="0"/>
    </c:title>
    <c:autoTitleDeleted val="0"/>
    <c:plotArea>
      <c:barChart>
        <c:barDir val="col"/>
        <c:grouping val="clustered"/>
        <c:varyColors val="0"/>
        <c:ser>
          <c:idx val="0"/>
          <c:order val="0"/>
          <c:tx>
            <c:strRef>
              <c:f>Net_Income!$D$3</c:f>
              <c:strCache>
                <c:ptCount val="1"/>
                <c:pt idx="0">
                  <c:v>Net Income</c:v>
                </c:pt>
              </c:strCache>
            </c:strRef>
          </c:tx>
          <c:spPr>
            <a:solidFill>
              <a:srgbClr val="004586"/>
            </a:solidFill>
            <a:ln>
              <a:noFill/>
            </a:ln>
          </c:spPr>
          <c:invertIfNegative val="0"/>
          <c:dLbls>
            <c:showLegendKey val="0"/>
            <c:showVal val="0"/>
            <c:showCatName val="0"/>
            <c:showSerName val="0"/>
            <c:showPercent val="0"/>
            <c:showLeaderLines val="0"/>
          </c:dLbls>
          <c:cat>
            <c:strRef>
              <c:f>Net_Income!$B$4:$B$1004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Net_Income!$D$4:$D$1004</c:f>
              <c:numCache>
                <c:formatCode>General</c:formatCode>
                <c:ptCount val="1001"/>
                <c:pt idx="0">
                  <c:v>7099.61207932888</c:v>
                </c:pt>
                <c:pt idx="1">
                  <c:v>7099.61207932888</c:v>
                </c:pt>
                <c:pt idx="2">
                  <c:v>7099.61207932888</c:v>
                </c:pt>
                <c:pt idx="3">
                  <c:v>7099.61207932888</c:v>
                </c:pt>
                <c:pt idx="4">
                  <c:v>7099.61207932888</c:v>
                </c:pt>
                <c:pt idx="5">
                  <c:v>7099.61207932888</c:v>
                </c:pt>
                <c:pt idx="6">
                  <c:v>7099.61207932888</c:v>
                </c:pt>
                <c:pt idx="7">
                  <c:v>7099.61207932888</c:v>
                </c:pt>
                <c:pt idx="8">
                  <c:v>7099.61207932888</c:v>
                </c:pt>
                <c:pt idx="9">
                  <c:v>7099.61207932888</c:v>
                </c:pt>
                <c:pt idx="10">
                  <c:v>7099.61207932888</c:v>
                </c:pt>
                <c:pt idx="11">
                  <c:v>7099.61207932888</c:v>
                </c:pt>
                <c:pt idx="12">
                  <c:v>7240.50887932888</c:v>
                </c:pt>
                <c:pt idx="13">
                  <c:v>7240.50887932888</c:v>
                </c:pt>
                <c:pt idx="14">
                  <c:v>7240.50887932888</c:v>
                </c:pt>
                <c:pt idx="15">
                  <c:v>7240.50887932888</c:v>
                </c:pt>
                <c:pt idx="16">
                  <c:v>7240.50887932888</c:v>
                </c:pt>
                <c:pt idx="17">
                  <c:v>7240.50887932888</c:v>
                </c:pt>
                <c:pt idx="18">
                  <c:v>7240.50887932888</c:v>
                </c:pt>
                <c:pt idx="19">
                  <c:v>7240.50887932888</c:v>
                </c:pt>
                <c:pt idx="20">
                  <c:v>7240.50887932888</c:v>
                </c:pt>
                <c:pt idx="21">
                  <c:v>7240.50887932888</c:v>
                </c:pt>
                <c:pt idx="22">
                  <c:v>7240.50887932888</c:v>
                </c:pt>
                <c:pt idx="23">
                  <c:v>7240.50887932888</c:v>
                </c:pt>
                <c:pt idx="24">
                  <c:v>7383.02555932888</c:v>
                </c:pt>
                <c:pt idx="25">
                  <c:v>7383.02555932888</c:v>
                </c:pt>
                <c:pt idx="26">
                  <c:v>7383.02555932888</c:v>
                </c:pt>
                <c:pt idx="27">
                  <c:v>7383.02555932888</c:v>
                </c:pt>
                <c:pt idx="28">
                  <c:v>7383.02555932888</c:v>
                </c:pt>
                <c:pt idx="29">
                  <c:v>7383.02555932888</c:v>
                </c:pt>
                <c:pt idx="30">
                  <c:v>7383.02555932888</c:v>
                </c:pt>
                <c:pt idx="31">
                  <c:v>7383.02555932888</c:v>
                </c:pt>
                <c:pt idx="32">
                  <c:v>7383.02555932888</c:v>
                </c:pt>
                <c:pt idx="33">
                  <c:v>7383.02555932888</c:v>
                </c:pt>
                <c:pt idx="34">
                  <c:v>7383.02555932888</c:v>
                </c:pt>
                <c:pt idx="35">
                  <c:v>7383.02555932888</c:v>
                </c:pt>
                <c:pt idx="36">
                  <c:v>7527.12488356888</c:v>
                </c:pt>
                <c:pt idx="37">
                  <c:v>7527.12488356888</c:v>
                </c:pt>
                <c:pt idx="38">
                  <c:v>7527.12488356888</c:v>
                </c:pt>
                <c:pt idx="39">
                  <c:v>7527.12488356888</c:v>
                </c:pt>
                <c:pt idx="40">
                  <c:v>7527.12488356888</c:v>
                </c:pt>
                <c:pt idx="41">
                  <c:v>7527.12488356888</c:v>
                </c:pt>
                <c:pt idx="42">
                  <c:v>7527.12488356888</c:v>
                </c:pt>
                <c:pt idx="43">
                  <c:v>7527.12488356888</c:v>
                </c:pt>
                <c:pt idx="44">
                  <c:v>7527.12488356888</c:v>
                </c:pt>
                <c:pt idx="45">
                  <c:v>7527.12488356888</c:v>
                </c:pt>
                <c:pt idx="46">
                  <c:v>7527.12488356888</c:v>
                </c:pt>
                <c:pt idx="47">
                  <c:v>7527.12488356888</c:v>
                </c:pt>
                <c:pt idx="48">
                  <c:v>7672.76476107208</c:v>
                </c:pt>
                <c:pt idx="49">
                  <c:v>7672.76476107208</c:v>
                </c:pt>
                <c:pt idx="50">
                  <c:v>7672.76476107208</c:v>
                </c:pt>
                <c:pt idx="51">
                  <c:v>7672.76476107208</c:v>
                </c:pt>
                <c:pt idx="52">
                  <c:v>7672.76476107208</c:v>
                </c:pt>
                <c:pt idx="53">
                  <c:v>7672.76476107208</c:v>
                </c:pt>
                <c:pt idx="54">
                  <c:v>7672.76476107208</c:v>
                </c:pt>
                <c:pt idx="55">
                  <c:v>7672.76476107208</c:v>
                </c:pt>
                <c:pt idx="56">
                  <c:v>7672.76476107208</c:v>
                </c:pt>
                <c:pt idx="57">
                  <c:v>7672.76476107208</c:v>
                </c:pt>
                <c:pt idx="58">
                  <c:v>7672.76476107208</c:v>
                </c:pt>
                <c:pt idx="59">
                  <c:v>7672.76476107208</c:v>
                </c:pt>
                <c:pt idx="60">
                  <c:v>7819.89790393545</c:v>
                </c:pt>
                <c:pt idx="61">
                  <c:v>7819.89790393545</c:v>
                </c:pt>
                <c:pt idx="62">
                  <c:v>7819.89790393545</c:v>
                </c:pt>
                <c:pt idx="63">
                  <c:v>7819.89790393545</c:v>
                </c:pt>
                <c:pt idx="64">
                  <c:v>7819.89790393545</c:v>
                </c:pt>
                <c:pt idx="65">
                  <c:v>7819.89790393545</c:v>
                </c:pt>
                <c:pt idx="66">
                  <c:v>7819.89790393545</c:v>
                </c:pt>
                <c:pt idx="67">
                  <c:v>7819.89790393545</c:v>
                </c:pt>
                <c:pt idx="68">
                  <c:v>7819.89790393545</c:v>
                </c:pt>
                <c:pt idx="69">
                  <c:v>7819.89790393545</c:v>
                </c:pt>
                <c:pt idx="70">
                  <c:v>7819.89790393545</c:v>
                </c:pt>
                <c:pt idx="71">
                  <c:v>7819.89790393545</c:v>
                </c:pt>
                <c:pt idx="72">
                  <c:v>7968.47146417054</c:v>
                </c:pt>
                <c:pt idx="73">
                  <c:v>7968.47146417054</c:v>
                </c:pt>
                <c:pt idx="74">
                  <c:v>7968.47146417054</c:v>
                </c:pt>
                <c:pt idx="75">
                  <c:v>7968.47146417054</c:v>
                </c:pt>
                <c:pt idx="76">
                  <c:v>7968.47146417054</c:v>
                </c:pt>
                <c:pt idx="77">
                  <c:v>7968.47146417054</c:v>
                </c:pt>
                <c:pt idx="78">
                  <c:v>7968.47146417054</c:v>
                </c:pt>
                <c:pt idx="79">
                  <c:v>7968.47146417054</c:v>
                </c:pt>
                <c:pt idx="80">
                  <c:v>7968.47146417054</c:v>
                </c:pt>
                <c:pt idx="81">
                  <c:v>7968.47146417054</c:v>
                </c:pt>
                <c:pt idx="82">
                  <c:v>7968.47146417054</c:v>
                </c:pt>
                <c:pt idx="83">
                  <c:v>7968.47146417054</c:v>
                </c:pt>
                <c:pt idx="84">
                  <c:v>8118.42664779049</c:v>
                </c:pt>
                <c:pt idx="85">
                  <c:v>8118.42664779049</c:v>
                </c:pt>
                <c:pt idx="86">
                  <c:v>8118.42664779049</c:v>
                </c:pt>
                <c:pt idx="87">
                  <c:v>8118.42664779049</c:v>
                </c:pt>
                <c:pt idx="88">
                  <c:v>8118.42664779049</c:v>
                </c:pt>
                <c:pt idx="89">
                  <c:v>8118.42664779049</c:v>
                </c:pt>
                <c:pt idx="90">
                  <c:v>8118.42664779049</c:v>
                </c:pt>
                <c:pt idx="91">
                  <c:v>8118.42664779049</c:v>
                </c:pt>
                <c:pt idx="92">
                  <c:v>8118.42664779049</c:v>
                </c:pt>
                <c:pt idx="93">
                  <c:v>8118.42664779049</c:v>
                </c:pt>
                <c:pt idx="94">
                  <c:v>8118.42664779049</c:v>
                </c:pt>
                <c:pt idx="95">
                  <c:v>8118.42664779049</c:v>
                </c:pt>
                <c:pt idx="96">
                  <c:v>8269.69830476046</c:v>
                </c:pt>
                <c:pt idx="97">
                  <c:v>8269.69830476046</c:v>
                </c:pt>
                <c:pt idx="98">
                  <c:v>8269.69830476046</c:v>
                </c:pt>
                <c:pt idx="99">
                  <c:v>8269.69830476046</c:v>
                </c:pt>
                <c:pt idx="100">
                  <c:v>8269.69830476046</c:v>
                </c:pt>
                <c:pt idx="101">
                  <c:v>8269.69830476046</c:v>
                </c:pt>
                <c:pt idx="102">
                  <c:v>8269.69830476046</c:v>
                </c:pt>
                <c:pt idx="103">
                  <c:v>8269.69830476046</c:v>
                </c:pt>
                <c:pt idx="104">
                  <c:v>8269.69830476046</c:v>
                </c:pt>
                <c:pt idx="105">
                  <c:v>8269.69830476046</c:v>
                </c:pt>
                <c:pt idx="106">
                  <c:v>8269.69830476046</c:v>
                </c:pt>
                <c:pt idx="107">
                  <c:v>8269.69830476046</c:v>
                </c:pt>
                <c:pt idx="108">
                  <c:v>8422.21449334579</c:v>
                </c:pt>
                <c:pt idx="109">
                  <c:v>8422.21449334579</c:v>
                </c:pt>
                <c:pt idx="110">
                  <c:v>8422.21449334579</c:v>
                </c:pt>
                <c:pt idx="111">
                  <c:v>8422.21449334579</c:v>
                </c:pt>
                <c:pt idx="112">
                  <c:v>8422.21449334579</c:v>
                </c:pt>
                <c:pt idx="113">
                  <c:v>9428.32241401691</c:v>
                </c:pt>
                <c:pt idx="114">
                  <c:v>9428.32241401691</c:v>
                </c:pt>
                <c:pt idx="115">
                  <c:v>9428.32241401691</c:v>
                </c:pt>
                <c:pt idx="116">
                  <c:v>9428.32241401691</c:v>
                </c:pt>
                <c:pt idx="117">
                  <c:v>9428.32241401691</c:v>
                </c:pt>
                <c:pt idx="118">
                  <c:v>9428.32241401691</c:v>
                </c:pt>
                <c:pt idx="119">
                  <c:v>9428.32241401691</c:v>
                </c:pt>
                <c:pt idx="120">
                  <c:v>9582.00393797465</c:v>
                </c:pt>
                <c:pt idx="121">
                  <c:v>9582.00393797465</c:v>
                </c:pt>
                <c:pt idx="122">
                  <c:v>9582.00393797465</c:v>
                </c:pt>
                <c:pt idx="123">
                  <c:v>9582.00393797465</c:v>
                </c:pt>
                <c:pt idx="124">
                  <c:v>9582.00393797465</c:v>
                </c:pt>
                <c:pt idx="125">
                  <c:v>9582.00393797465</c:v>
                </c:pt>
                <c:pt idx="126">
                  <c:v>9582.00393797465</c:v>
                </c:pt>
                <c:pt idx="127">
                  <c:v>9582.00393797465</c:v>
                </c:pt>
                <c:pt idx="128">
                  <c:v>9582.00393797465</c:v>
                </c:pt>
                <c:pt idx="129">
                  <c:v>9582.00393797465</c:v>
                </c:pt>
                <c:pt idx="130">
                  <c:v>9582.00393797465</c:v>
                </c:pt>
                <c:pt idx="131">
                  <c:v>9582.00393797465</c:v>
                </c:pt>
                <c:pt idx="132">
                  <c:v>9736.76385494097</c:v>
                </c:pt>
                <c:pt idx="133">
                  <c:v>9736.76385494097</c:v>
                </c:pt>
                <c:pt idx="134">
                  <c:v>9736.76385494097</c:v>
                </c:pt>
                <c:pt idx="135">
                  <c:v>9736.76385494097</c:v>
                </c:pt>
                <c:pt idx="136">
                  <c:v>9736.76385494097</c:v>
                </c:pt>
                <c:pt idx="137">
                  <c:v>9736.76385494097</c:v>
                </c:pt>
                <c:pt idx="138">
                  <c:v>9736.76385494097</c:v>
                </c:pt>
                <c:pt idx="139">
                  <c:v>9736.76385494097</c:v>
                </c:pt>
                <c:pt idx="140">
                  <c:v>9736.76385494097</c:v>
                </c:pt>
                <c:pt idx="141">
                  <c:v>9736.76385494097</c:v>
                </c:pt>
                <c:pt idx="142">
                  <c:v>9736.76385494097</c:v>
                </c:pt>
                <c:pt idx="143">
                  <c:v>9736.76385494097</c:v>
                </c:pt>
                <c:pt idx="144">
                  <c:v>9892.50695426748</c:v>
                </c:pt>
                <c:pt idx="145">
                  <c:v>9892.50695426748</c:v>
                </c:pt>
                <c:pt idx="146">
                  <c:v>9892.50695426748</c:v>
                </c:pt>
                <c:pt idx="147">
                  <c:v>9892.50695426748</c:v>
                </c:pt>
                <c:pt idx="148">
                  <c:v>9892.50695426748</c:v>
                </c:pt>
                <c:pt idx="149">
                  <c:v>9892.50695426748</c:v>
                </c:pt>
                <c:pt idx="150">
                  <c:v>9892.50695426748</c:v>
                </c:pt>
                <c:pt idx="151">
                  <c:v>9892.50695426748</c:v>
                </c:pt>
                <c:pt idx="152">
                  <c:v>9892.50695426748</c:v>
                </c:pt>
                <c:pt idx="153">
                  <c:v>9892.50695426748</c:v>
                </c:pt>
                <c:pt idx="154">
                  <c:v>9892.50695426748</c:v>
                </c:pt>
                <c:pt idx="155">
                  <c:v>9892.50695426748</c:v>
                </c:pt>
                <c:pt idx="156">
                  <c:v>10049.1292024545</c:v>
                </c:pt>
                <c:pt idx="157">
                  <c:v>10049.1292024545</c:v>
                </c:pt>
                <c:pt idx="158">
                  <c:v>10049.1292024545</c:v>
                </c:pt>
                <c:pt idx="159">
                  <c:v>10049.1292024545</c:v>
                </c:pt>
                <c:pt idx="160">
                  <c:v>10049.1292024545</c:v>
                </c:pt>
                <c:pt idx="161">
                  <c:v>10049.1292024545</c:v>
                </c:pt>
                <c:pt idx="162">
                  <c:v>10049.1292024545</c:v>
                </c:pt>
                <c:pt idx="163">
                  <c:v>10049.1292024545</c:v>
                </c:pt>
                <c:pt idx="164">
                  <c:v>10049.1292024545</c:v>
                </c:pt>
                <c:pt idx="165">
                  <c:v>10049.1292024545</c:v>
                </c:pt>
                <c:pt idx="166">
                  <c:v>10049.1292024545</c:v>
                </c:pt>
                <c:pt idx="167">
                  <c:v>10049.1292024545</c:v>
                </c:pt>
                <c:pt idx="168">
                  <c:v>10206.5171542178</c:v>
                </c:pt>
                <c:pt idx="169">
                  <c:v>10206.5171542178</c:v>
                </c:pt>
                <c:pt idx="170">
                  <c:v>10206.5171542178</c:v>
                </c:pt>
                <c:pt idx="171">
                  <c:v>10206.5171542178</c:v>
                </c:pt>
                <c:pt idx="172">
                  <c:v>10206.5171542178</c:v>
                </c:pt>
                <c:pt idx="173">
                  <c:v>10206.5171542178</c:v>
                </c:pt>
                <c:pt idx="174">
                  <c:v>10206.5171542178</c:v>
                </c:pt>
                <c:pt idx="175">
                  <c:v>10206.5171542178</c:v>
                </c:pt>
                <c:pt idx="176">
                  <c:v>10206.5171542178</c:v>
                </c:pt>
                <c:pt idx="177">
                  <c:v>10206.5171542178</c:v>
                </c:pt>
                <c:pt idx="178">
                  <c:v>10206.5171542178</c:v>
                </c:pt>
                <c:pt idx="179">
                  <c:v>10206.5171542178</c:v>
                </c:pt>
                <c:pt idx="180">
                  <c:v>10364.5473271078</c:v>
                </c:pt>
                <c:pt idx="181">
                  <c:v>10364.5473271078</c:v>
                </c:pt>
                <c:pt idx="182">
                  <c:v>10364.5473271078</c:v>
                </c:pt>
                <c:pt idx="183">
                  <c:v>10364.5473271078</c:v>
                </c:pt>
                <c:pt idx="184">
                  <c:v>10364.5473271078</c:v>
                </c:pt>
                <c:pt idx="185">
                  <c:v>10364.5473271078</c:v>
                </c:pt>
                <c:pt idx="186">
                  <c:v>10364.5473271078</c:v>
                </c:pt>
                <c:pt idx="187">
                  <c:v>10364.5473271078</c:v>
                </c:pt>
                <c:pt idx="188">
                  <c:v>10364.5473271078</c:v>
                </c:pt>
                <c:pt idx="189">
                  <c:v>10364.5473271078</c:v>
                </c:pt>
                <c:pt idx="190">
                  <c:v>10364.5473271078</c:v>
                </c:pt>
                <c:pt idx="191">
                  <c:v>10364.5473271078</c:v>
                </c:pt>
                <c:pt idx="192">
                  <c:v>10523.0855374733</c:v>
                </c:pt>
                <c:pt idx="193">
                  <c:v>10523.0855374733</c:v>
                </c:pt>
                <c:pt idx="194">
                  <c:v>10523.0855374733</c:v>
                </c:pt>
                <c:pt idx="195">
                  <c:v>10523.0855374733</c:v>
                </c:pt>
                <c:pt idx="196">
                  <c:v>10523.0855374733</c:v>
                </c:pt>
                <c:pt idx="197">
                  <c:v>10523.0855374733</c:v>
                </c:pt>
                <c:pt idx="198">
                  <c:v>10523.0855374733</c:v>
                </c:pt>
                <c:pt idx="199">
                  <c:v>10523.0855374733</c:v>
                </c:pt>
                <c:pt idx="200">
                  <c:v>10523.0855374733</c:v>
                </c:pt>
                <c:pt idx="201">
                  <c:v>10523.0855374733</c:v>
                </c:pt>
                <c:pt idx="202">
                  <c:v>10523.0855374733</c:v>
                </c:pt>
                <c:pt idx="203">
                  <c:v>10523.0855374733</c:v>
                </c:pt>
                <c:pt idx="204">
                  <c:v>10681.9861954318</c:v>
                </c:pt>
                <c:pt idx="205">
                  <c:v>10681.9861954318</c:v>
                </c:pt>
                <c:pt idx="206">
                  <c:v>10681.9861954318</c:v>
                </c:pt>
                <c:pt idx="207">
                  <c:v>10681.9861954318</c:v>
                </c:pt>
                <c:pt idx="208">
                  <c:v>10681.9861954318</c:v>
                </c:pt>
                <c:pt idx="209">
                  <c:v>10681.9861954318</c:v>
                </c:pt>
                <c:pt idx="210">
                  <c:v>10681.9861954318</c:v>
                </c:pt>
                <c:pt idx="211">
                  <c:v>10681.9861954318</c:v>
                </c:pt>
                <c:pt idx="212">
                  <c:v>10681.9861954318</c:v>
                </c:pt>
                <c:pt idx="213">
                  <c:v>10681.9861954318</c:v>
                </c:pt>
                <c:pt idx="214">
                  <c:v>10681.9861954318</c:v>
                </c:pt>
                <c:pt idx="215">
                  <c:v>10681.9861954318</c:v>
                </c:pt>
                <c:pt idx="216">
                  <c:v>10841.0915563649</c:v>
                </c:pt>
                <c:pt idx="217">
                  <c:v>10841.0915563649</c:v>
                </c:pt>
                <c:pt idx="218">
                  <c:v>10841.0915563649</c:v>
                </c:pt>
                <c:pt idx="219">
                  <c:v>10841.0915563649</c:v>
                </c:pt>
                <c:pt idx="220">
                  <c:v>10841.0915563649</c:v>
                </c:pt>
                <c:pt idx="221">
                  <c:v>10841.0915563649</c:v>
                </c:pt>
                <c:pt idx="222">
                  <c:v>10841.0915563649</c:v>
                </c:pt>
                <c:pt idx="223">
                  <c:v>10841.0915563649</c:v>
                </c:pt>
                <c:pt idx="224">
                  <c:v>10841.0915563649</c:v>
                </c:pt>
                <c:pt idx="225">
                  <c:v>10841.0915563649</c:v>
                </c:pt>
                <c:pt idx="226">
                  <c:v>10841.0915563649</c:v>
                </c:pt>
                <c:pt idx="227">
                  <c:v>10841.0915563649</c:v>
                </c:pt>
                <c:pt idx="228">
                  <c:v>11000.2309263105</c:v>
                </c:pt>
                <c:pt idx="229">
                  <c:v>11000.2309263105</c:v>
                </c:pt>
                <c:pt idx="230">
                  <c:v>11000.2309263105</c:v>
                </c:pt>
                <c:pt idx="231">
                  <c:v>11000.2309263105</c:v>
                </c:pt>
                <c:pt idx="232">
                  <c:v>11000.2309263105</c:v>
                </c:pt>
                <c:pt idx="233">
                  <c:v>11000.2309263105</c:v>
                </c:pt>
                <c:pt idx="234">
                  <c:v>11000.2309263105</c:v>
                </c:pt>
                <c:pt idx="235">
                  <c:v>11000.2309263105</c:v>
                </c:pt>
                <c:pt idx="236">
                  <c:v>11000.2309263105</c:v>
                </c:pt>
                <c:pt idx="237">
                  <c:v>11000.2309263105</c:v>
                </c:pt>
                <c:pt idx="238">
                  <c:v>11000.2309263105</c:v>
                </c:pt>
                <c:pt idx="239">
                  <c:v>11000.2309263105</c:v>
                </c:pt>
                <c:pt idx="240">
                  <c:v>11159.2198184637</c:v>
                </c:pt>
                <c:pt idx="241">
                  <c:v>11159.2198184637</c:v>
                </c:pt>
                <c:pt idx="242">
                  <c:v>11159.2198184637</c:v>
                </c:pt>
                <c:pt idx="243">
                  <c:v>11159.2198184637</c:v>
                </c:pt>
                <c:pt idx="244">
                  <c:v>11159.2198184637</c:v>
                </c:pt>
                <c:pt idx="245">
                  <c:v>11159.2198184637</c:v>
                </c:pt>
                <c:pt idx="246">
                  <c:v>11159.2198184637</c:v>
                </c:pt>
                <c:pt idx="247">
                  <c:v>11159.2198184637</c:v>
                </c:pt>
                <c:pt idx="248">
                  <c:v>11159.2198184637</c:v>
                </c:pt>
                <c:pt idx="249">
                  <c:v>11159.2198184637</c:v>
                </c:pt>
                <c:pt idx="250">
                  <c:v>11159.2198184637</c:v>
                </c:pt>
                <c:pt idx="251">
                  <c:v>11159.2198184637</c:v>
                </c:pt>
                <c:pt idx="252">
                  <c:v>11317.8590578316</c:v>
                </c:pt>
                <c:pt idx="253">
                  <c:v>11317.8590578316</c:v>
                </c:pt>
                <c:pt idx="254">
                  <c:v>11317.8590578316</c:v>
                </c:pt>
                <c:pt idx="255">
                  <c:v>11317.8590578316</c:v>
                </c:pt>
                <c:pt idx="256">
                  <c:v>11317.8590578316</c:v>
                </c:pt>
                <c:pt idx="257">
                  <c:v>11317.8590578316</c:v>
                </c:pt>
                <c:pt idx="258">
                  <c:v>11317.8590578316</c:v>
                </c:pt>
                <c:pt idx="259">
                  <c:v>11317.8590578316</c:v>
                </c:pt>
                <c:pt idx="260">
                  <c:v>11317.8590578316</c:v>
                </c:pt>
                <c:pt idx="261">
                  <c:v>11317.8590578316</c:v>
                </c:pt>
                <c:pt idx="262">
                  <c:v>11317.8590578316</c:v>
                </c:pt>
                <c:pt idx="263">
                  <c:v>11317.8590578316</c:v>
                </c:pt>
                <c:pt idx="264">
                  <c:v>11475.9338309094</c:v>
                </c:pt>
                <c:pt idx="265">
                  <c:v>11475.9338309094</c:v>
                </c:pt>
                <c:pt idx="266">
                  <c:v>11475.9338309094</c:v>
                </c:pt>
                <c:pt idx="267">
                  <c:v>11475.9338309094</c:v>
                </c:pt>
                <c:pt idx="268">
                  <c:v>11475.9338309094</c:v>
                </c:pt>
                <c:pt idx="269">
                  <c:v>11475.9338309094</c:v>
                </c:pt>
                <c:pt idx="270">
                  <c:v>11475.9338309094</c:v>
                </c:pt>
                <c:pt idx="271">
                  <c:v>11475.9338309094</c:v>
                </c:pt>
                <c:pt idx="272">
                  <c:v>11475.9338309094</c:v>
                </c:pt>
                <c:pt idx="273">
                  <c:v>11475.9338309094</c:v>
                </c:pt>
                <c:pt idx="274">
                  <c:v>11475.9338309094</c:v>
                </c:pt>
                <c:pt idx="275">
                  <c:v>11475.9338309094</c:v>
                </c:pt>
                <c:pt idx="276">
                  <c:v>11633.2126770569</c:v>
                </c:pt>
                <c:pt idx="277">
                  <c:v>11633.2126770569</c:v>
                </c:pt>
                <c:pt idx="278">
                  <c:v>11633.2126770569</c:v>
                </c:pt>
                <c:pt idx="279">
                  <c:v>11633.2126770569</c:v>
                </c:pt>
                <c:pt idx="280">
                  <c:v>11633.2126770569</c:v>
                </c:pt>
                <c:pt idx="281">
                  <c:v>11633.2126770569</c:v>
                </c:pt>
                <c:pt idx="282">
                  <c:v>11633.2126770569</c:v>
                </c:pt>
                <c:pt idx="283">
                  <c:v>11633.2126770569</c:v>
                </c:pt>
                <c:pt idx="284">
                  <c:v>11633.2126770569</c:v>
                </c:pt>
                <c:pt idx="285">
                  <c:v>11633.2126770569</c:v>
                </c:pt>
                <c:pt idx="286">
                  <c:v>11633.2126770569</c:v>
                </c:pt>
                <c:pt idx="287">
                  <c:v>11633.2126770569</c:v>
                </c:pt>
                <c:pt idx="288">
                  <c:v>11789.4464180548</c:v>
                </c:pt>
                <c:pt idx="289">
                  <c:v>11789.4464180548</c:v>
                </c:pt>
                <c:pt idx="290">
                  <c:v>11789.4464180548</c:v>
                </c:pt>
                <c:pt idx="291">
                  <c:v>11789.4464180548</c:v>
                </c:pt>
                <c:pt idx="292">
                  <c:v>11789.4464180548</c:v>
                </c:pt>
                <c:pt idx="293">
                  <c:v>11789.4464180548</c:v>
                </c:pt>
                <c:pt idx="294">
                  <c:v>11789.4464180548</c:v>
                </c:pt>
                <c:pt idx="295">
                  <c:v>11789.4464180548</c:v>
                </c:pt>
                <c:pt idx="296">
                  <c:v>11789.4464180548</c:v>
                </c:pt>
                <c:pt idx="297">
                  <c:v>11789.4464180548</c:v>
                </c:pt>
                <c:pt idx="298">
                  <c:v>11789.4464180548</c:v>
                </c:pt>
                <c:pt idx="299">
                  <c:v>6715.96372596806</c:v>
                </c:pt>
                <c:pt idx="300">
                  <c:v>6567.10292700778</c:v>
                </c:pt>
                <c:pt idx="301">
                  <c:v>6567.10292700778</c:v>
                </c:pt>
                <c:pt idx="302">
                  <c:v>6567.10292700778</c:v>
                </c:pt>
                <c:pt idx="303">
                  <c:v>6567.10292700778</c:v>
                </c:pt>
                <c:pt idx="304">
                  <c:v>6567.10292700778</c:v>
                </c:pt>
                <c:pt idx="305">
                  <c:v>6567.10292700778</c:v>
                </c:pt>
                <c:pt idx="306">
                  <c:v>6567.10292700778</c:v>
                </c:pt>
                <c:pt idx="307">
                  <c:v>6567.10292700778</c:v>
                </c:pt>
                <c:pt idx="308">
                  <c:v>6567.10292700778</c:v>
                </c:pt>
                <c:pt idx="309">
                  <c:v>6567.10292700778</c:v>
                </c:pt>
                <c:pt idx="310">
                  <c:v>6567.10292700778</c:v>
                </c:pt>
                <c:pt idx="311">
                  <c:v>6567.10292700778</c:v>
                </c:pt>
                <c:pt idx="312">
                  <c:v>6409.76785878384</c:v>
                </c:pt>
                <c:pt idx="313">
                  <c:v>6409.76785878384</c:v>
                </c:pt>
                <c:pt idx="314">
                  <c:v>6409.76785878384</c:v>
                </c:pt>
                <c:pt idx="315">
                  <c:v>6409.76785878384</c:v>
                </c:pt>
                <c:pt idx="316">
                  <c:v>6409.76785878384</c:v>
                </c:pt>
                <c:pt idx="317">
                  <c:v>6409.76785878384</c:v>
                </c:pt>
                <c:pt idx="318">
                  <c:v>6409.76785878384</c:v>
                </c:pt>
                <c:pt idx="319">
                  <c:v>6409.76785878384</c:v>
                </c:pt>
                <c:pt idx="320">
                  <c:v>6409.76785878384</c:v>
                </c:pt>
                <c:pt idx="321">
                  <c:v>6409.76785878384</c:v>
                </c:pt>
                <c:pt idx="322">
                  <c:v>6409.76785878384</c:v>
                </c:pt>
                <c:pt idx="323">
                  <c:v>9217.40785878384</c:v>
                </c:pt>
                <c:pt idx="324">
                  <c:v>9051.10378650063</c:v>
                </c:pt>
                <c:pt idx="325">
                  <c:v>9051.10378650063</c:v>
                </c:pt>
                <c:pt idx="326">
                  <c:v>9051.10378650063</c:v>
                </c:pt>
                <c:pt idx="327">
                  <c:v>9051.10378650063</c:v>
                </c:pt>
                <c:pt idx="328">
                  <c:v>9051.10378650063</c:v>
                </c:pt>
                <c:pt idx="329">
                  <c:v>9051.10378650063</c:v>
                </c:pt>
                <c:pt idx="330">
                  <c:v>9051.10378650063</c:v>
                </c:pt>
                <c:pt idx="331">
                  <c:v>9051.10378650063</c:v>
                </c:pt>
                <c:pt idx="332">
                  <c:v>9051.10378650063</c:v>
                </c:pt>
                <c:pt idx="333">
                  <c:v>9051.10378650063</c:v>
                </c:pt>
                <c:pt idx="334">
                  <c:v>9051.10378650063</c:v>
                </c:pt>
                <c:pt idx="335">
                  <c:v>9051.10378650063</c:v>
                </c:pt>
                <c:pt idx="336">
                  <c:v>8875.30670291563</c:v>
                </c:pt>
                <c:pt idx="337">
                  <c:v>8875.30670291563</c:v>
                </c:pt>
                <c:pt idx="338">
                  <c:v>8875.30670291563</c:v>
                </c:pt>
                <c:pt idx="339">
                  <c:v>8875.30670291563</c:v>
                </c:pt>
                <c:pt idx="340">
                  <c:v>8875.30670291563</c:v>
                </c:pt>
                <c:pt idx="341">
                  <c:v>8875.30670291563</c:v>
                </c:pt>
                <c:pt idx="342">
                  <c:v>8875.30670291563</c:v>
                </c:pt>
                <c:pt idx="343">
                  <c:v>8875.30670291563</c:v>
                </c:pt>
                <c:pt idx="344">
                  <c:v>8875.30670291563</c:v>
                </c:pt>
                <c:pt idx="345">
                  <c:v>8875.30670291563</c:v>
                </c:pt>
                <c:pt idx="346">
                  <c:v>8875.30670291563</c:v>
                </c:pt>
                <c:pt idx="347">
                  <c:v>8875.30670291563</c:v>
                </c:pt>
                <c:pt idx="348">
                  <c:v>8689.46158434179</c:v>
                </c:pt>
                <c:pt idx="349">
                  <c:v>8689.46158434179</c:v>
                </c:pt>
                <c:pt idx="350">
                  <c:v>8689.46158434179</c:v>
                </c:pt>
                <c:pt idx="351">
                  <c:v>8689.46158434179</c:v>
                </c:pt>
                <c:pt idx="352">
                  <c:v>8689.46158434179</c:v>
                </c:pt>
                <c:pt idx="353">
                  <c:v>8689.46158434179</c:v>
                </c:pt>
                <c:pt idx="354">
                  <c:v>8689.46158434179</c:v>
                </c:pt>
                <c:pt idx="355">
                  <c:v>8689.46158434179</c:v>
                </c:pt>
                <c:pt idx="356">
                  <c:v>8689.46158434179</c:v>
                </c:pt>
                <c:pt idx="357">
                  <c:v>8689.46158434179</c:v>
                </c:pt>
                <c:pt idx="358">
                  <c:v>8689.46158434179</c:v>
                </c:pt>
                <c:pt idx="359">
                  <c:v>8689.46158434179</c:v>
                </c:pt>
                <c:pt idx="360">
                  <c:v>8492.98054238055</c:v>
                </c:pt>
                <c:pt idx="361">
                  <c:v>8492.98054238055</c:v>
                </c:pt>
                <c:pt idx="362">
                  <c:v>8492.98054238055</c:v>
                </c:pt>
                <c:pt idx="363">
                  <c:v>8492.98054238055</c:v>
                </c:pt>
                <c:pt idx="364">
                  <c:v>8492.98054238055</c:v>
                </c:pt>
                <c:pt idx="365">
                  <c:v>8492.98054238055</c:v>
                </c:pt>
                <c:pt idx="366">
                  <c:v>8492.98054238055</c:v>
                </c:pt>
                <c:pt idx="367">
                  <c:v>8492.98054238055</c:v>
                </c:pt>
                <c:pt idx="368">
                  <c:v>8492.98054238055</c:v>
                </c:pt>
                <c:pt idx="369">
                  <c:v>8492.98054238055</c:v>
                </c:pt>
                <c:pt idx="370">
                  <c:v>8492.98054238055</c:v>
                </c:pt>
                <c:pt idx="371">
                  <c:v>8492.98054238055</c:v>
                </c:pt>
                <c:pt idx="372">
                  <c:v>8285.24086514049</c:v>
                </c:pt>
                <c:pt idx="373">
                  <c:v>8285.24086514049</c:v>
                </c:pt>
                <c:pt idx="374">
                  <c:v>8285.24086514049</c:v>
                </c:pt>
                <c:pt idx="375">
                  <c:v>8285.24086514049</c:v>
                </c:pt>
                <c:pt idx="376">
                  <c:v>8285.24086514049</c:v>
                </c:pt>
                <c:pt idx="377">
                  <c:v>8285.24086514049</c:v>
                </c:pt>
                <c:pt idx="378">
                  <c:v>8285.24086514049</c:v>
                </c:pt>
                <c:pt idx="379">
                  <c:v>8285.24086514049</c:v>
                </c:pt>
                <c:pt idx="380">
                  <c:v>8285.24086514049</c:v>
                </c:pt>
                <c:pt idx="381">
                  <c:v>8285.24086514049</c:v>
                </c:pt>
                <c:pt idx="382">
                  <c:v>8285.24086514049</c:v>
                </c:pt>
                <c:pt idx="383">
                  <c:v>8285.24086514049</c:v>
                </c:pt>
                <c:pt idx="384">
                  <c:v>8065.58294132204</c:v>
                </c:pt>
                <c:pt idx="385">
                  <c:v>8065.58294132204</c:v>
                </c:pt>
                <c:pt idx="386">
                  <c:v>8065.58294132204</c:v>
                </c:pt>
                <c:pt idx="387">
                  <c:v>8065.58294132204</c:v>
                </c:pt>
                <c:pt idx="388">
                  <c:v>8065.58294132204</c:v>
                </c:pt>
                <c:pt idx="389">
                  <c:v>8065.58294132204</c:v>
                </c:pt>
                <c:pt idx="390">
                  <c:v>8065.58294132204</c:v>
                </c:pt>
                <c:pt idx="391">
                  <c:v>8065.58294132204</c:v>
                </c:pt>
                <c:pt idx="392">
                  <c:v>8065.58294132204</c:v>
                </c:pt>
                <c:pt idx="393">
                  <c:v>8065.58294132204</c:v>
                </c:pt>
                <c:pt idx="394">
                  <c:v>8065.58294132204</c:v>
                </c:pt>
                <c:pt idx="395">
                  <c:v>8065.58294132204</c:v>
                </c:pt>
                <c:pt idx="396">
                  <c:v>7833.30806015218</c:v>
                </c:pt>
                <c:pt idx="397">
                  <c:v>7833.30806015218</c:v>
                </c:pt>
                <c:pt idx="398">
                  <c:v>7833.30806015218</c:v>
                </c:pt>
                <c:pt idx="399">
                  <c:v>7833.30806015218</c:v>
                </c:pt>
                <c:pt idx="400">
                  <c:v>7833.30806015218</c:v>
                </c:pt>
                <c:pt idx="401">
                  <c:v>7833.30806015218</c:v>
                </c:pt>
                <c:pt idx="402">
                  <c:v>7833.30806015218</c:v>
                </c:pt>
                <c:pt idx="403">
                  <c:v>7833.30806015218</c:v>
                </c:pt>
                <c:pt idx="404">
                  <c:v>7833.30806015218</c:v>
                </c:pt>
                <c:pt idx="405">
                  <c:v>7833.30806015218</c:v>
                </c:pt>
                <c:pt idx="406">
                  <c:v>7833.30806015218</c:v>
                </c:pt>
                <c:pt idx="407">
                  <c:v>7833.30806015218</c:v>
                </c:pt>
                <c:pt idx="408">
                  <c:v>7587.67607973217</c:v>
                </c:pt>
                <c:pt idx="409">
                  <c:v>7587.67607973217</c:v>
                </c:pt>
                <c:pt idx="410">
                  <c:v>7587.67607973217</c:v>
                </c:pt>
                <c:pt idx="411">
                  <c:v>7587.67607973217</c:v>
                </c:pt>
                <c:pt idx="412">
                  <c:v>7587.67607973217</c:v>
                </c:pt>
                <c:pt idx="413">
                  <c:v>7587.67607973217</c:v>
                </c:pt>
                <c:pt idx="414">
                  <c:v>7587.67607973217</c:v>
                </c:pt>
                <c:pt idx="415">
                  <c:v>7587.67607973217</c:v>
                </c:pt>
                <c:pt idx="416">
                  <c:v>7587.67607973217</c:v>
                </c:pt>
                <c:pt idx="417">
                  <c:v>7587.67607973217</c:v>
                </c:pt>
                <c:pt idx="418">
                  <c:v>7587.67607973217</c:v>
                </c:pt>
                <c:pt idx="419">
                  <c:v>7587.67607973217</c:v>
                </c:pt>
                <c:pt idx="420">
                  <c:v>7327.90295591558</c:v>
                </c:pt>
                <c:pt idx="421">
                  <c:v>7327.90295591558</c:v>
                </c:pt>
                <c:pt idx="422">
                  <c:v>7327.90295591558</c:v>
                </c:pt>
                <c:pt idx="423">
                  <c:v>7327.90295591558</c:v>
                </c:pt>
                <c:pt idx="424">
                  <c:v>7327.90295591558</c:v>
                </c:pt>
                <c:pt idx="425">
                  <c:v>7327.90295591558</c:v>
                </c:pt>
                <c:pt idx="426">
                  <c:v>7327.90295591558</c:v>
                </c:pt>
                <c:pt idx="427">
                  <c:v>7327.90295591558</c:v>
                </c:pt>
                <c:pt idx="428">
                  <c:v>7327.90295591558</c:v>
                </c:pt>
                <c:pt idx="429">
                  <c:v>7327.90295591558</c:v>
                </c:pt>
                <c:pt idx="430">
                  <c:v>7327.90295591558</c:v>
                </c:pt>
                <c:pt idx="431">
                  <c:v>7327.90295591558</c:v>
                </c:pt>
                <c:pt idx="432">
                  <c:v>7053.15812336149</c:v>
                </c:pt>
                <c:pt idx="433">
                  <c:v>7053.15812336149</c:v>
                </c:pt>
                <c:pt idx="434">
                  <c:v>7053.15812336149</c:v>
                </c:pt>
                <c:pt idx="435">
                  <c:v>7053.15812336149</c:v>
                </c:pt>
                <c:pt idx="436">
                  <c:v>7053.15812336149</c:v>
                </c:pt>
                <c:pt idx="437">
                  <c:v>7053.15812336149</c:v>
                </c:pt>
                <c:pt idx="438">
                  <c:v>7053.15812336149</c:v>
                </c:pt>
                <c:pt idx="439">
                  <c:v>7053.15812336149</c:v>
                </c:pt>
                <c:pt idx="440">
                  <c:v>7053.15812336149</c:v>
                </c:pt>
                <c:pt idx="441">
                  <c:v>7053.15812336149</c:v>
                </c:pt>
                <c:pt idx="442">
                  <c:v>7053.15812336149</c:v>
                </c:pt>
                <c:pt idx="443">
                  <c:v>7053.15812336149</c:v>
                </c:pt>
                <c:pt idx="444">
                  <c:v>6762.56171990638</c:v>
                </c:pt>
                <c:pt idx="445">
                  <c:v>6762.56171990638</c:v>
                </c:pt>
                <c:pt idx="446">
                  <c:v>6762.56171990638</c:v>
                </c:pt>
                <c:pt idx="447">
                  <c:v>6762.56171990638</c:v>
                </c:pt>
                <c:pt idx="448">
                  <c:v>6762.56171990638</c:v>
                </c:pt>
                <c:pt idx="449">
                  <c:v>6762.56171990638</c:v>
                </c:pt>
                <c:pt idx="450">
                  <c:v>6762.56171990638</c:v>
                </c:pt>
                <c:pt idx="451">
                  <c:v>6762.56171990638</c:v>
                </c:pt>
                <c:pt idx="452">
                  <c:v>6762.56171990638</c:v>
                </c:pt>
                <c:pt idx="453">
                  <c:v>6762.56171990638</c:v>
                </c:pt>
                <c:pt idx="454">
                  <c:v>6762.56171990638</c:v>
                </c:pt>
                <c:pt idx="455">
                  <c:v>6762.56171990638</c:v>
                </c:pt>
                <c:pt idx="456">
                  <c:v>6455.18164486777</c:v>
                </c:pt>
                <c:pt idx="457">
                  <c:v>6455.18164486777</c:v>
                </c:pt>
                <c:pt idx="458">
                  <c:v>6455.18164486777</c:v>
                </c:pt>
                <c:pt idx="459">
                  <c:v>6455.18164486777</c:v>
                </c:pt>
                <c:pt idx="460">
                  <c:v>6455.18164486777</c:v>
                </c:pt>
                <c:pt idx="461">
                  <c:v>6455.18164486777</c:v>
                </c:pt>
                <c:pt idx="462">
                  <c:v>6455.18164486777</c:v>
                </c:pt>
                <c:pt idx="463">
                  <c:v>6455.18164486777</c:v>
                </c:pt>
                <c:pt idx="464">
                  <c:v>6455.18164486777</c:v>
                </c:pt>
                <c:pt idx="465">
                  <c:v>6455.18164486777</c:v>
                </c:pt>
                <c:pt idx="466">
                  <c:v>6455.18164486777</c:v>
                </c:pt>
                <c:pt idx="467">
                  <c:v>6455.18164486777</c:v>
                </c:pt>
                <c:pt idx="468">
                  <c:v>6130.03044132935</c:v>
                </c:pt>
                <c:pt idx="469">
                  <c:v>6130.03044132935</c:v>
                </c:pt>
                <c:pt idx="470">
                  <c:v>6130.03044132935</c:v>
                </c:pt>
                <c:pt idx="471">
                  <c:v>6130.03044132935</c:v>
                </c:pt>
                <c:pt idx="472">
                  <c:v>6130.03044132935</c:v>
                </c:pt>
                <c:pt idx="473">
                  <c:v>6130.03044132935</c:v>
                </c:pt>
                <c:pt idx="474">
                  <c:v>6130.03044132935</c:v>
                </c:pt>
                <c:pt idx="475">
                  <c:v>6130.03044132935</c:v>
                </c:pt>
                <c:pt idx="476">
                  <c:v>6130.03044132935</c:v>
                </c:pt>
                <c:pt idx="477">
                  <c:v>6130.03044132935</c:v>
                </c:pt>
                <c:pt idx="478">
                  <c:v>6130.03044132935</c:v>
                </c:pt>
                <c:pt idx="479">
                  <c:v>6130.03044132935</c:v>
                </c:pt>
                <c:pt idx="480">
                  <c:v>5786.06199186122</c:v>
                </c:pt>
                <c:pt idx="481">
                  <c:v>5786.06199186122</c:v>
                </c:pt>
                <c:pt idx="482">
                  <c:v>5786.06199186122</c:v>
                </c:pt>
                <c:pt idx="483">
                  <c:v>5786.06199186122</c:v>
                </c:pt>
                <c:pt idx="484">
                  <c:v>5786.06199186122</c:v>
                </c:pt>
                <c:pt idx="485">
                  <c:v>5786.06199186122</c:v>
                </c:pt>
                <c:pt idx="486">
                  <c:v>5786.06199186122</c:v>
                </c:pt>
                <c:pt idx="487">
                  <c:v>5786.06199186122</c:v>
                </c:pt>
                <c:pt idx="488">
                  <c:v>5786.06199186122</c:v>
                </c:pt>
                <c:pt idx="489">
                  <c:v>5786.06199186122</c:v>
                </c:pt>
                <c:pt idx="490">
                  <c:v>5786.06199186122</c:v>
                </c:pt>
                <c:pt idx="491">
                  <c:v>5786.06199186122</c:v>
                </c:pt>
                <c:pt idx="492">
                  <c:v>5422.16801649608</c:v>
                </c:pt>
                <c:pt idx="493">
                  <c:v>5422.16801649608</c:v>
                </c:pt>
                <c:pt idx="494">
                  <c:v>5422.16801649608</c:v>
                </c:pt>
                <c:pt idx="495">
                  <c:v>5422.16801649608</c:v>
                </c:pt>
                <c:pt idx="496">
                  <c:v>5422.16801649608</c:v>
                </c:pt>
                <c:pt idx="497">
                  <c:v>5422.16801649608</c:v>
                </c:pt>
                <c:pt idx="498">
                  <c:v>5422.16801649608</c:v>
                </c:pt>
                <c:pt idx="499">
                  <c:v>5422.16801649608</c:v>
                </c:pt>
                <c:pt idx="500">
                  <c:v>5422.16801649608</c:v>
                </c:pt>
                <c:pt idx="501">
                  <c:v>5422.16801649608</c:v>
                </c:pt>
                <c:pt idx="502">
                  <c:v>5422.16801649608</c:v>
                </c:pt>
                <c:pt idx="503">
                  <c:v>5422.16801649608</c:v>
                </c:pt>
                <c:pt idx="504">
                  <c:v>5037.17436111222</c:v>
                </c:pt>
                <c:pt idx="505">
                  <c:v>5037.17436111222</c:v>
                </c:pt>
                <c:pt idx="506">
                  <c:v>5037.17436111222</c:v>
                </c:pt>
                <c:pt idx="507">
                  <c:v>5037.17436111222</c:v>
                </c:pt>
                <c:pt idx="508">
                  <c:v>5037.17436111222</c:v>
                </c:pt>
                <c:pt idx="509">
                  <c:v>5037.17436111222</c:v>
                </c:pt>
                <c:pt idx="510">
                  <c:v>5037.17436111222</c:v>
                </c:pt>
                <c:pt idx="511">
                  <c:v>5037.17436111222</c:v>
                </c:pt>
                <c:pt idx="512">
                  <c:v>5037.17436111222</c:v>
                </c:pt>
                <c:pt idx="513">
                  <c:v>5037.17436111222</c:v>
                </c:pt>
                <c:pt idx="514">
                  <c:v>5037.17436111222</c:v>
                </c:pt>
                <c:pt idx="515">
                  <c:v>5037.17436111222</c:v>
                </c:pt>
                <c:pt idx="516">
                  <c:v>4629.83706366362</c:v>
                </c:pt>
                <c:pt idx="517">
                  <c:v>4629.83706366362</c:v>
                </c:pt>
                <c:pt idx="518">
                  <c:v>4629.83706366362</c:v>
                </c:pt>
                <c:pt idx="519">
                  <c:v>4629.83706366362</c:v>
                </c:pt>
                <c:pt idx="520">
                  <c:v>4629.83706366362</c:v>
                </c:pt>
                <c:pt idx="521">
                  <c:v>4629.83706366362</c:v>
                </c:pt>
                <c:pt idx="522">
                  <c:v>4629.83706366362</c:v>
                </c:pt>
                <c:pt idx="523">
                  <c:v>4629.83706366362</c:v>
                </c:pt>
                <c:pt idx="524">
                  <c:v>4629.83706366362</c:v>
                </c:pt>
                <c:pt idx="525">
                  <c:v>4629.83706366362</c:v>
                </c:pt>
                <c:pt idx="526">
                  <c:v>4629.83706366362</c:v>
                </c:pt>
                <c:pt idx="527">
                  <c:v>4629.83706366362</c:v>
                </c:pt>
                <c:pt idx="528">
                  <c:v>4198.83818494416</c:v>
                </c:pt>
                <c:pt idx="529">
                  <c:v>4198.83818494416</c:v>
                </c:pt>
                <c:pt idx="530">
                  <c:v>4198.83818494416</c:v>
                </c:pt>
                <c:pt idx="531">
                  <c:v>4198.83818494416</c:v>
                </c:pt>
                <c:pt idx="532">
                  <c:v>4198.83818494416</c:v>
                </c:pt>
                <c:pt idx="533">
                  <c:v>4198.83818494416</c:v>
                </c:pt>
                <c:pt idx="534">
                  <c:v>4198.83818494416</c:v>
                </c:pt>
                <c:pt idx="535">
                  <c:v>4198.83818494416</c:v>
                </c:pt>
                <c:pt idx="536">
                  <c:v>4198.83818494416</c:v>
                </c:pt>
                <c:pt idx="537">
                  <c:v>4198.83818494416</c:v>
                </c:pt>
                <c:pt idx="538">
                  <c:v>4198.83818494416</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ser>
        <c:gapWidth val="100"/>
        <c:overlap val="0"/>
        <c:axId val="12762964"/>
        <c:axId val="72961515"/>
      </c:barChart>
      <c:catAx>
        <c:axId val="12762964"/>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72961515"/>
        <c:crosses val="autoZero"/>
        <c:auto val="1"/>
        <c:lblAlgn val="ctr"/>
        <c:lblOffset val="100"/>
      </c:catAx>
      <c:valAx>
        <c:axId val="72961515"/>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Monthly Income</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12762964"/>
        <c:crosses val="autoZero"/>
      </c:valAx>
      <c:spPr>
        <a:noFill/>
        <a:ln>
          <a:solidFill>
            <a:srgbClr val="b3b3b3"/>
          </a:solidFill>
        </a:ln>
      </c:spPr>
    </c:plotArea>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Accumulated Debt</a:t>
            </a:r>
          </a:p>
        </c:rich>
      </c:tx>
      <c:overlay val="0"/>
    </c:title>
    <c:autoTitleDeleted val="0"/>
    <c:plotArea>
      <c:barChart>
        <c:barDir val="col"/>
        <c:grouping val="clustered"/>
        <c:varyColors val="0"/>
        <c:ser>
          <c:idx val="0"/>
          <c:order val="0"/>
          <c:tx>
            <c:strRef>
              <c:f>Accumulated_Debt!$D$3</c:f>
              <c:strCache>
                <c:ptCount val="1"/>
                <c:pt idx="0">
                  <c:v>Debt</c:v>
                </c:pt>
              </c:strCache>
            </c:strRef>
          </c:tx>
          <c:spPr>
            <a:solidFill>
              <a:srgbClr val="004586"/>
            </a:solidFill>
            <a:ln>
              <a:noFill/>
            </a:ln>
          </c:spPr>
          <c:invertIfNegative val="0"/>
          <c:dLbls>
            <c:showLegendKey val="0"/>
            <c:showVal val="0"/>
            <c:showCatName val="0"/>
            <c:showSerName val="0"/>
            <c:showPercent val="0"/>
            <c:showLeaderLines val="0"/>
          </c:dLbls>
          <c:cat>
            <c:strRef>
              <c:f>Accumulated_Debt!$B$4:$B$1004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Accumulated_Debt!$D$4:$D$1004</c:f>
              <c:numCache>
                <c:formatCode>General</c:formatCode>
                <c:ptCount val="1001"/>
                <c:pt idx="0">
                  <c:v>-30000</c:v>
                </c:pt>
                <c:pt idx="1">
                  <c:v>-30187.2710901632</c:v>
                </c:pt>
                <c:pt idx="2">
                  <c:v>-30478.3724615285</c:v>
                </c:pt>
                <c:pt idx="3">
                  <c:v>-30773.3551845121</c:v>
                </c:pt>
                <c:pt idx="4">
                  <c:v>-31072.2710104688</c:v>
                </c:pt>
                <c:pt idx="5">
                  <c:v>-31375.1723807715</c:v>
                </c:pt>
                <c:pt idx="6">
                  <c:v>-31682.1124360117</c:v>
                </c:pt>
                <c:pt idx="7">
                  <c:v>-31993.1450253217</c:v>
                </c:pt>
                <c:pt idx="8">
                  <c:v>-32308.3247158225</c:v>
                </c:pt>
                <c:pt idx="9">
                  <c:v>-32627.7068021966</c:v>
                </c:pt>
                <c:pt idx="10">
                  <c:v>-32951.3473163891</c:v>
                </c:pt>
                <c:pt idx="11">
                  <c:v>-33279.3030374375</c:v>
                </c:pt>
                <c:pt idx="12">
                  <c:v>-33611.6315014332</c:v>
                </c:pt>
                <c:pt idx="13">
                  <c:v>-33957.6155876155</c:v>
                </c:pt>
                <c:pt idx="14">
                  <c:v>-34308.2127949468</c:v>
                </c:pt>
                <c:pt idx="15">
                  <c:v>-34496.6267438501</c:v>
                </c:pt>
                <c:pt idx="16">
                  <c:v>-34098.2292892957</c:v>
                </c:pt>
                <c:pt idx="17">
                  <c:v>-33682.6271575705</c:v>
                </c:pt>
                <c:pt idx="18">
                  <c:v>-33261.1349826317</c:v>
                </c:pt>
                <c:pt idx="19">
                  <c:v>-32833.9035404845</c:v>
                </c:pt>
                <c:pt idx="20">
                  <c:v>-32400.8593632933</c:v>
                </c:pt>
                <c:pt idx="21">
                  <c:v>-31961.923458976</c:v>
                </c:pt>
                <c:pt idx="22">
                  <c:v>-31517.0156702647</c:v>
                </c:pt>
                <c:pt idx="23">
                  <c:v>-31066.0547475136</c:v>
                </c:pt>
                <c:pt idx="24">
                  <c:v>-30622.6214332092</c:v>
                </c:pt>
                <c:pt idx="25">
                  <c:v>-30173.4282342452</c:v>
                </c:pt>
                <c:pt idx="26">
                  <c:v>-29718.129058966</c:v>
                </c:pt>
                <c:pt idx="27">
                  <c:v>-29256.6354802298</c:v>
                </c:pt>
                <c:pt idx="28">
                  <c:v>-28788.8631138669</c:v>
                </c:pt>
                <c:pt idx="29">
                  <c:v>-28314.7265325234</c:v>
                </c:pt>
                <c:pt idx="30">
                  <c:v>-27834.1391486717</c:v>
                </c:pt>
                <c:pt idx="31">
                  <c:v>-27347.0131967711</c:v>
                </c:pt>
                <c:pt idx="32">
                  <c:v>-26853.2597171994</c:v>
                </c:pt>
                <c:pt idx="33">
                  <c:v>-26352.7885400059</c:v>
                </c:pt>
                <c:pt idx="34">
                  <c:v>-25845.5082684447</c:v>
                </c:pt>
                <c:pt idx="35">
                  <c:v>-25331.3262622835</c:v>
                </c:pt>
                <c:pt idx="36">
                  <c:v>-24828.5311723224</c:v>
                </c:pt>
                <c:pt idx="37">
                  <c:v>-24319.2629226635</c:v>
                </c:pt>
                <c:pt idx="38">
                  <c:v>-23803.0732403059</c:v>
                </c:pt>
                <c:pt idx="39">
                  <c:v>-23279.8607544808</c:v>
                </c:pt>
                <c:pt idx="40">
                  <c:v>-22749.5297733611</c:v>
                </c:pt>
                <c:pt idx="41">
                  <c:v>-22211.9834443219</c:v>
                </c:pt>
                <c:pt idx="42">
                  <c:v>-21667.1235998443</c:v>
                </c:pt>
                <c:pt idx="43">
                  <c:v>-21114.8507368608</c:v>
                </c:pt>
                <c:pt idx="44">
                  <c:v>-20555.0639985291</c:v>
                </c:pt>
                <c:pt idx="45">
                  <c:v>-19987.6611558127</c:v>
                </c:pt>
                <c:pt idx="46">
                  <c:v>-19412.5385888111</c:v>
                </c:pt>
                <c:pt idx="47">
                  <c:v>-18829.5912678373</c:v>
                </c:pt>
                <c:pt idx="48">
                  <c:v>-18262.1103197002</c:v>
                </c:pt>
                <c:pt idx="49">
                  <c:v>-17687.376410744</c:v>
                </c:pt>
                <c:pt idx="50">
                  <c:v>-17104.8323896625</c:v>
                </c:pt>
                <c:pt idx="51">
                  <c:v>-16514.3628300275</c:v>
                </c:pt>
                <c:pt idx="52">
                  <c:v>-15915.8597186826</c:v>
                </c:pt>
                <c:pt idx="53">
                  <c:v>-15309.2137525385</c:v>
                </c:pt>
                <c:pt idx="54">
                  <c:v>-14694.3141449886</c:v>
                </c:pt>
                <c:pt idx="55">
                  <c:v>-14071.0486022055</c:v>
                </c:pt>
                <c:pt idx="56">
                  <c:v>-13439.3033025646</c:v>
                </c:pt>
                <c:pt idx="57">
                  <c:v>-12798.9628758561</c:v>
                </c:pt>
                <c:pt idx="58">
                  <c:v>-12149.9103822163</c:v>
                </c:pt>
                <c:pt idx="59">
                  <c:v>-11492.0272907715</c:v>
                </c:pt>
                <c:pt idx="60">
                  <c:v>-10853.9170410104</c:v>
                </c:pt>
                <c:pt idx="61">
                  <c:v>-10207.6993841772</c:v>
                </c:pt>
                <c:pt idx="62">
                  <c:v>-9552.70118180293</c:v>
                </c:pt>
                <c:pt idx="63">
                  <c:v>-8888.79171767404</c:v>
                </c:pt>
                <c:pt idx="64">
                  <c:v>-8215.8495257852</c:v>
                </c:pt>
                <c:pt idx="65">
                  <c:v>-7533.75170805525</c:v>
                </c:pt>
                <c:pt idx="66">
                  <c:v>-6842.37369873851</c:v>
                </c:pt>
                <c:pt idx="67">
                  <c:v>-6141.58923741473</c:v>
                </c:pt>
                <c:pt idx="68">
                  <c:v>-5431.27034584595</c:v>
                </c:pt>
                <c:pt idx="69">
                  <c:v>-4711.28730460329</c:v>
                </c:pt>
                <c:pt idx="70">
                  <c:v>-3981.50862937734</c:v>
                </c:pt>
                <c:pt idx="71">
                  <c:v>-3241.80104696631</c:v>
                </c:pt>
                <c:pt idx="72">
                  <c:v>-2526.4061710641</c:v>
                </c:pt>
                <c:pt idx="73">
                  <c:v>-1041.96543433509</c:v>
                </c:pt>
                <c:pt idx="74">
                  <c:v>477.85384166305</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ser>
        <c:gapWidth val="100"/>
        <c:overlap val="0"/>
        <c:axId val="23498569"/>
        <c:axId val="65307730"/>
      </c:barChart>
      <c:catAx>
        <c:axId val="23498569"/>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65307730"/>
        <c:crosses val="autoZero"/>
        <c:auto val="1"/>
        <c:lblAlgn val="ctr"/>
        <c:lblOffset val="100"/>
      </c:catAx>
      <c:valAx>
        <c:axId val="65307730"/>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Total Debt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23498569"/>
        <c:crosses val="autoZero"/>
      </c:valAx>
      <c:spPr>
        <a:noFill/>
        <a:ln>
          <a:solidFill>
            <a:srgbClr val="b3b3b3"/>
          </a:solidFill>
        </a:ln>
      </c:spPr>
    </c:plotArea>
    <c:plotVisOnly val="1"/>
    <c:dispBlanksAs val="gap"/>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Net Worth</a:t>
            </a:r>
          </a:p>
        </c:rich>
      </c:tx>
      <c:overlay val="0"/>
    </c:title>
    <c:autoTitleDeleted val="0"/>
    <c:plotArea>
      <c:barChart>
        <c:barDir val="col"/>
        <c:grouping val="clustered"/>
        <c:varyColors val="0"/>
        <c:ser>
          <c:idx val="0"/>
          <c:order val="0"/>
          <c:tx>
            <c:strRef>
              <c:f>Net_Worth!$D$3</c:f>
              <c:strCache>
                <c:ptCount val="1"/>
                <c:pt idx="0">
                  <c:v>Worth</c:v>
                </c:pt>
              </c:strCache>
            </c:strRef>
          </c:tx>
          <c:spPr>
            <a:solidFill>
              <a:srgbClr val="004586"/>
            </a:solidFill>
            <a:ln>
              <a:noFill/>
            </a:ln>
          </c:spPr>
          <c:invertIfNegative val="0"/>
          <c:dLbls>
            <c:showLegendKey val="0"/>
            <c:showVal val="0"/>
            <c:showCatName val="0"/>
            <c:showSerName val="0"/>
            <c:showPercent val="0"/>
            <c:showLeaderLines val="0"/>
          </c:dLbls>
          <c:cat>
            <c:strRef>
              <c:f>Net_Worth!$B$4:$B$1004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Net_Worth!$D$4:$D$1004</c:f>
              <c:numCache>
                <c:formatCode>General</c:formatCode>
                <c:ptCount val="1001"/>
                <c:pt idx="0">
                  <c:v>71854.0662540045</c:v>
                </c:pt>
                <c:pt idx="1">
                  <c:v>74079.2435645231</c:v>
                </c:pt>
                <c:pt idx="2">
                  <c:v>76209.6919717756</c:v>
                </c:pt>
                <c:pt idx="3">
                  <c:v>78345.393854703</c:v>
                </c:pt>
                <c:pt idx="4">
                  <c:v>80486.3310385167</c:v>
                </c:pt>
                <c:pt idx="5">
                  <c:v>82632.4847861194</c:v>
                </c:pt>
                <c:pt idx="6">
                  <c:v>84783.8357894075</c:v>
                </c:pt>
                <c:pt idx="7">
                  <c:v>86940.364160453</c:v>
                </c:pt>
                <c:pt idx="8">
                  <c:v>89102.0494225625</c:v>
                </c:pt>
                <c:pt idx="9">
                  <c:v>91268.8705012132</c:v>
                </c:pt>
                <c:pt idx="10">
                  <c:v>93440.8057148627</c:v>
                </c:pt>
                <c:pt idx="11">
                  <c:v>95617.8327656313</c:v>
                </c:pt>
                <c:pt idx="12">
                  <c:v>97822.0203965226</c:v>
                </c:pt>
                <c:pt idx="13">
                  <c:v>100022.120854457</c:v>
                </c:pt>
                <c:pt idx="14">
                  <c:v>102227.211900531</c:v>
                </c:pt>
                <c:pt idx="15">
                  <c:v>104604.125308805</c:v>
                </c:pt>
                <c:pt idx="16">
                  <c:v>107577.524753746</c:v>
                </c:pt>
                <c:pt idx="17">
                  <c:v>110577.839173995</c:v>
                </c:pt>
                <c:pt idx="18">
                  <c:v>113593.789736542</c:v>
                </c:pt>
                <c:pt idx="19">
                  <c:v>116625.261602887</c:v>
                </c:pt>
                <c:pt idx="20">
                  <c:v>119672.364315468</c:v>
                </c:pt>
                <c:pt idx="21">
                  <c:v>122735.213078606</c:v>
                </c:pt>
                <c:pt idx="22">
                  <c:v>125813.924399989</c:v>
                </c:pt>
                <c:pt idx="23">
                  <c:v>128908.616018404</c:v>
                </c:pt>
                <c:pt idx="24">
                  <c:v>132028.277319782</c:v>
                </c:pt>
                <c:pt idx="25">
                  <c:v>135163.792955049</c:v>
                </c:pt>
                <c:pt idx="26">
                  <c:v>138315.546315678</c:v>
                </c:pt>
                <c:pt idx="27">
                  <c:v>141483.663271185</c:v>
                </c:pt>
                <c:pt idx="28">
                  <c:v>144668.265791232</c:v>
                </c:pt>
                <c:pt idx="29">
                  <c:v>147869.477032353</c:v>
                </c:pt>
                <c:pt idx="30">
                  <c:v>151087.421455506</c:v>
                </c:pt>
                <c:pt idx="31">
                  <c:v>154322.224844486</c:v>
                </c:pt>
                <c:pt idx="32">
                  <c:v>157574.014322564</c:v>
                </c:pt>
                <c:pt idx="33">
                  <c:v>160842.918369305</c:v>
                </c:pt>
                <c:pt idx="34">
                  <c:v>164129.066837619</c:v>
                </c:pt>
                <c:pt idx="35">
                  <c:v>167432.590971024</c:v>
                </c:pt>
                <c:pt idx="36">
                  <c:v>170758.22503971</c:v>
                </c:pt>
                <c:pt idx="37">
                  <c:v>174100.979616234</c:v>
                </c:pt>
                <c:pt idx="38">
                  <c:v>177461.342420782</c:v>
                </c:pt>
                <c:pt idx="39">
                  <c:v>180839.454422438</c:v>
                </c:pt>
                <c:pt idx="40">
                  <c:v>184235.451063066</c:v>
                </c:pt>
                <c:pt idx="41">
                  <c:v>187649.469097653</c:v>
                </c:pt>
                <c:pt idx="42">
                  <c:v>191081.646749008</c:v>
                </c:pt>
                <c:pt idx="43">
                  <c:v>194532.12372902</c:v>
                </c:pt>
                <c:pt idx="44">
                  <c:v>198001.041257489</c:v>
                </c:pt>
                <c:pt idx="45">
                  <c:v>201488.542081164</c:v>
                </c:pt>
                <c:pt idx="46">
                  <c:v>204994.770493014</c:v>
                </c:pt>
                <c:pt idx="47">
                  <c:v>208519.872351774</c:v>
                </c:pt>
                <c:pt idx="48">
                  <c:v>212064.041369677</c:v>
                </c:pt>
                <c:pt idx="49">
                  <c:v>215626.691852555</c:v>
                </c:pt>
                <c:pt idx="50">
                  <c:v>219208.422659417</c:v>
                </c:pt>
                <c:pt idx="51">
                  <c:v>222809.391084548</c:v>
                </c:pt>
                <c:pt idx="52">
                  <c:v>226429.747169754</c:v>
                </c:pt>
                <c:pt idx="53">
                  <c:v>230069.642408203</c:v>
                </c:pt>
                <c:pt idx="54">
                  <c:v>233729.229938646</c:v>
                </c:pt>
                <c:pt idx="55">
                  <c:v>237408.664569765</c:v>
                </c:pt>
                <c:pt idx="56">
                  <c:v>241108.102801393</c:v>
                </c:pt>
                <c:pt idx="57">
                  <c:v>244827.702845952</c:v>
                </c:pt>
                <c:pt idx="58">
                  <c:v>248567.624650169</c:v>
                </c:pt>
                <c:pt idx="59">
                  <c:v>252328.029917084</c:v>
                </c:pt>
                <c:pt idx="60">
                  <c:v>256104.271275805</c:v>
                </c:pt>
                <c:pt idx="61">
                  <c:v>259900.459385742</c:v>
                </c:pt>
                <c:pt idx="62">
                  <c:v>263717.311472538</c:v>
                </c:pt>
                <c:pt idx="63">
                  <c:v>267555.002509253</c:v>
                </c:pt>
                <c:pt idx="64">
                  <c:v>271413.698389084</c:v>
                </c:pt>
                <c:pt idx="65">
                  <c:v>275293.566608322</c:v>
                </c:pt>
                <c:pt idx="66">
                  <c:v>279194.776502624</c:v>
                </c:pt>
                <c:pt idx="67">
                  <c:v>283117.499274701</c:v>
                </c:pt>
                <c:pt idx="68">
                  <c:v>287061.908018146</c:v>
                </c:pt>
                <c:pt idx="69">
                  <c:v>291028.177741493</c:v>
                </c:pt>
                <c:pt idx="70">
                  <c:v>295016.4853926</c:v>
                </c:pt>
                <c:pt idx="71">
                  <c:v>299027.009883349</c:v>
                </c:pt>
                <c:pt idx="72">
                  <c:v>303049.946399634</c:v>
                </c:pt>
                <c:pt idx="73">
                  <c:v>307854.410143853</c:v>
                </c:pt>
                <c:pt idx="74">
                  <c:v>312706.780386169</c:v>
                </c:pt>
                <c:pt idx="75">
                  <c:v>317057.956978568</c:v>
                </c:pt>
                <c:pt idx="76">
                  <c:v>321899.670924061</c:v>
                </c:pt>
                <c:pt idx="77">
                  <c:v>326754.115516512</c:v>
                </c:pt>
                <c:pt idx="78">
                  <c:v>331621.338073296</c:v>
                </c:pt>
                <c:pt idx="79">
                  <c:v>336501.386094356</c:v>
                </c:pt>
                <c:pt idx="80">
                  <c:v>341394.30726293</c:v>
                </c:pt>
                <c:pt idx="81">
                  <c:v>346300.14944628</c:v>
                </c:pt>
                <c:pt idx="82">
                  <c:v>351218.960696423</c:v>
                </c:pt>
                <c:pt idx="83">
                  <c:v>356150.789250866</c:v>
                </c:pt>
                <c:pt idx="84">
                  <c:v>361080.718008854</c:v>
                </c:pt>
                <c:pt idx="85">
                  <c:v>366023.863107081</c:v>
                </c:pt>
                <c:pt idx="86">
                  <c:v>371369.972246667</c:v>
                </c:pt>
                <c:pt idx="87">
                  <c:v>376729.412614716</c:v>
                </c:pt>
                <c:pt idx="88">
                  <c:v>382102.233823441</c:v>
                </c:pt>
                <c:pt idx="89">
                  <c:v>387488.485676827</c:v>
                </c:pt>
                <c:pt idx="90">
                  <c:v>392888.2181714</c:v>
                </c:pt>
                <c:pt idx="91">
                  <c:v>398301.481496986</c:v>
                </c:pt>
                <c:pt idx="92">
                  <c:v>403728.326037483</c:v>
                </c:pt>
                <c:pt idx="93">
                  <c:v>409168.802371638</c:v>
                </c:pt>
                <c:pt idx="94">
                  <c:v>415372.992523814</c:v>
                </c:pt>
                <c:pt idx="95">
                  <c:v>421590.947466079</c:v>
                </c:pt>
                <c:pt idx="96">
                  <c:v>427801.974717052</c:v>
                </c:pt>
                <c:pt idx="97">
                  <c:v>434026.973107827</c:v>
                </c:pt>
                <c:pt idx="98">
                  <c:v>440265.994644857</c:v>
                </c:pt>
                <c:pt idx="99">
                  <c:v>446519.091535973</c:v>
                </c:pt>
                <c:pt idx="100">
                  <c:v>452786.316191194</c:v>
                </c:pt>
                <c:pt idx="101">
                  <c:v>459067.721223525</c:v>
                </c:pt>
                <c:pt idx="102">
                  <c:v>465363.359449771</c:v>
                </c:pt>
                <c:pt idx="103">
                  <c:v>471673.283891349</c:v>
                </c:pt>
                <c:pt idx="104">
                  <c:v>477997.5477751</c:v>
                </c:pt>
                <c:pt idx="105">
                  <c:v>484336.204534111</c:v>
                </c:pt>
                <c:pt idx="106">
                  <c:v>490689.307808535</c:v>
                </c:pt>
                <c:pt idx="107">
                  <c:v>497056.911446418</c:v>
                </c:pt>
                <c:pt idx="108">
                  <c:v>503412.182045328</c:v>
                </c:pt>
                <c:pt idx="109">
                  <c:v>509782.166981596</c:v>
                </c:pt>
                <c:pt idx="110">
                  <c:v>516166.921181211</c:v>
                </c:pt>
                <c:pt idx="111">
                  <c:v>522566.499783265</c:v>
                </c:pt>
                <c:pt idx="112">
                  <c:v>528980.958140797</c:v>
                </c:pt>
                <c:pt idx="113">
                  <c:v>535309.450628995</c:v>
                </c:pt>
                <c:pt idx="114">
                  <c:v>541649.516612447</c:v>
                </c:pt>
                <c:pt idx="115">
                  <c:v>548001.20339604</c:v>
                </c:pt>
                <c:pt idx="116">
                  <c:v>554364.558481476</c:v>
                </c:pt>
                <c:pt idx="117">
                  <c:v>560739.629568089</c:v>
                </c:pt>
                <c:pt idx="118">
                  <c:v>567126.464553673</c:v>
                </c:pt>
                <c:pt idx="119">
                  <c:v>573525.111535303</c:v>
                </c:pt>
                <c:pt idx="120">
                  <c:v>579902.202656624</c:v>
                </c:pt>
                <c:pt idx="121">
                  <c:v>586291.310083526</c:v>
                </c:pt>
                <c:pt idx="122">
                  <c:v>592692.482974188</c:v>
                </c:pt>
                <c:pt idx="123">
                  <c:v>599105.770691326</c:v>
                </c:pt>
                <c:pt idx="124">
                  <c:v>605531.22280304</c:v>
                </c:pt>
                <c:pt idx="125">
                  <c:v>611968.889083677</c:v>
                </c:pt>
                <c:pt idx="126">
                  <c:v>618418.819514682</c:v>
                </c:pt>
                <c:pt idx="127">
                  <c:v>624881.064285466</c:v>
                </c:pt>
                <c:pt idx="128">
                  <c:v>631355.673794272</c:v>
                </c:pt>
                <c:pt idx="129">
                  <c:v>637842.698649041</c:v>
                </c:pt>
                <c:pt idx="130">
                  <c:v>644342.189668291</c:v>
                </c:pt>
                <c:pt idx="131">
                  <c:v>650854.197881988</c:v>
                </c:pt>
                <c:pt idx="132">
                  <c:v>657338.42462186</c:v>
                </c:pt>
                <c:pt idx="133">
                  <c:v>663835.380657427</c:v>
                </c:pt>
                <c:pt idx="134">
                  <c:v>670345.118125722</c:v>
                </c:pt>
                <c:pt idx="135">
                  <c:v>676867.689380722</c:v>
                </c:pt>
                <c:pt idx="136">
                  <c:v>683403.146994254</c:v>
                </c:pt>
                <c:pt idx="137">
                  <c:v>689951.543756899</c:v>
                </c:pt>
                <c:pt idx="138">
                  <c:v>696512.932678908</c:v>
                </c:pt>
                <c:pt idx="139">
                  <c:v>703087.366991112</c:v>
                </c:pt>
                <c:pt idx="140">
                  <c:v>709674.900145844</c:v>
                </c:pt>
                <c:pt idx="141">
                  <c:v>716275.585817861</c:v>
                </c:pt>
                <c:pt idx="142">
                  <c:v>722889.477905269</c:v>
                </c:pt>
                <c:pt idx="143">
                  <c:v>729516.630530457</c:v>
                </c:pt>
                <c:pt idx="144">
                  <c:v>736109.388110377</c:v>
                </c:pt>
                <c:pt idx="145">
                  <c:v>742715.626467892</c:v>
                </c:pt>
                <c:pt idx="146">
                  <c:v>749335.4008806</c:v>
                </c:pt>
                <c:pt idx="147">
                  <c:v>756218.777272796</c:v>
                </c:pt>
                <c:pt idx="148">
                  <c:v>763115.811383529</c:v>
                </c:pt>
                <c:pt idx="149">
                  <c:v>770026.559183796</c:v>
                </c:pt>
                <c:pt idx="150">
                  <c:v>776951.076877508</c:v>
                </c:pt>
                <c:pt idx="151">
                  <c:v>783889.420902464</c:v>
                </c:pt>
                <c:pt idx="152">
                  <c:v>790841.64793132</c:v>
                </c:pt>
                <c:pt idx="153">
                  <c:v>797807.814872571</c:v>
                </c:pt>
                <c:pt idx="154">
                  <c:v>804787.978871532</c:v>
                </c:pt>
                <c:pt idx="155">
                  <c:v>811782.197311325</c:v>
                </c:pt>
                <c:pt idx="156">
                  <c:v>818735.009323724</c:v>
                </c:pt>
                <c:pt idx="157">
                  <c:v>825702.104519813</c:v>
                </c:pt>
                <c:pt idx="158">
                  <c:v>832683.541488365</c:v>
                </c:pt>
                <c:pt idx="159">
                  <c:v>839679.379061975</c:v>
                </c:pt>
                <c:pt idx="160">
                  <c:v>846689.676318074</c:v>
                </c:pt>
                <c:pt idx="161">
                  <c:v>853714.49257995</c:v>
                </c:pt>
                <c:pt idx="162">
                  <c:v>860753.887417773</c:v>
                </c:pt>
                <c:pt idx="163">
                  <c:v>867807.920649619</c:v>
                </c:pt>
                <c:pt idx="164">
                  <c:v>874876.652342508</c:v>
                </c:pt>
                <c:pt idx="165">
                  <c:v>881960.14281344</c:v>
                </c:pt>
                <c:pt idx="166">
                  <c:v>889058.452630433</c:v>
                </c:pt>
                <c:pt idx="167">
                  <c:v>896171.642613571</c:v>
                </c:pt>
                <c:pt idx="168">
                  <c:v>903235.974839322</c:v>
                </c:pt>
                <c:pt idx="169">
                  <c:v>910315.424857447</c:v>
                </c:pt>
                <c:pt idx="170">
                  <c:v>917410.054746528</c:v>
                </c:pt>
                <c:pt idx="171">
                  <c:v>924769.937260178</c:v>
                </c:pt>
                <c:pt idx="172">
                  <c:v>932145.13499521</c:v>
                </c:pt>
                <c:pt idx="173">
                  <c:v>939535.710808956</c:v>
                </c:pt>
                <c:pt idx="174">
                  <c:v>946941.727820349</c:v>
                </c:pt>
                <c:pt idx="175">
                  <c:v>954363.249411012</c:v>
                </c:pt>
                <c:pt idx="176">
                  <c:v>961800.339226358</c:v>
                </c:pt>
                <c:pt idx="177">
                  <c:v>969253.061176681</c:v>
                </c:pt>
                <c:pt idx="178">
                  <c:v>976721.479438266</c:v>
                </c:pt>
                <c:pt idx="179">
                  <c:v>984205.658454493</c:v>
                </c:pt>
                <c:pt idx="180">
                  <c:v>991633.086889322</c:v>
                </c:pt>
                <c:pt idx="181">
                  <c:v>999076.522988924</c:v>
                </c:pt>
                <c:pt idx="182">
                  <c:v>1006536.03251055</c:v>
                </c:pt>
                <c:pt idx="183">
                  <c:v>1014011.68148515</c:v>
                </c:pt>
                <c:pt idx="184">
                  <c:v>1021503.53621847</c:v>
                </c:pt>
                <c:pt idx="185">
                  <c:v>1029011.66329226</c:v>
                </c:pt>
                <c:pt idx="186">
                  <c:v>1036536.12956535</c:v>
                </c:pt>
                <c:pt idx="187">
                  <c:v>1044077.00217488</c:v>
                </c:pt>
                <c:pt idx="188">
                  <c:v>1051634.34853739</c:v>
                </c:pt>
                <c:pt idx="189">
                  <c:v>1059208.23635004</c:v>
                </c:pt>
                <c:pt idx="190">
                  <c:v>1066798.73359175</c:v>
                </c:pt>
                <c:pt idx="191">
                  <c:v>1074405.90852436</c:v>
                </c:pt>
                <c:pt idx="192">
                  <c:v>1081947.95420295</c:v>
                </c:pt>
                <c:pt idx="193">
                  <c:v>1089506.93418467</c:v>
                </c:pt>
                <c:pt idx="194">
                  <c:v>1097082.91810328</c:v>
                </c:pt>
                <c:pt idx="195">
                  <c:v>1104675.97588237</c:v>
                </c:pt>
                <c:pt idx="196">
                  <c:v>1112286.17773655</c:v>
                </c:pt>
                <c:pt idx="197">
                  <c:v>1119913.59417273</c:v>
                </c:pt>
                <c:pt idx="198">
                  <c:v>1127558.29599126</c:v>
                </c:pt>
                <c:pt idx="199">
                  <c:v>1135220.35428719</c:v>
                </c:pt>
                <c:pt idx="200">
                  <c:v>1142899.84045148</c:v>
                </c:pt>
                <c:pt idx="201">
                  <c:v>1150596.82617226</c:v>
                </c:pt>
                <c:pt idx="202">
                  <c:v>1158311.38343605</c:v>
                </c:pt>
                <c:pt idx="203">
                  <c:v>1166043.584529</c:v>
                </c:pt>
                <c:pt idx="204">
                  <c:v>1173701.77754817</c:v>
                </c:pt>
                <c:pt idx="205">
                  <c:v>1181377.88115025</c:v>
                </c:pt>
                <c:pt idx="206">
                  <c:v>1189071.96905409</c:v>
                </c:pt>
                <c:pt idx="207">
                  <c:v>1196784.11528542</c:v>
                </c:pt>
                <c:pt idx="208">
                  <c:v>1204514.39417808</c:v>
                </c:pt>
                <c:pt idx="209">
                  <c:v>1212262.88037536</c:v>
                </c:pt>
                <c:pt idx="210">
                  <c:v>1220029.64883121</c:v>
                </c:pt>
                <c:pt idx="211">
                  <c:v>1227814.7748116</c:v>
                </c:pt>
                <c:pt idx="212">
                  <c:v>1235618.33389581</c:v>
                </c:pt>
                <c:pt idx="213">
                  <c:v>1243440.4019777</c:v>
                </c:pt>
                <c:pt idx="214">
                  <c:v>1251281.05526706</c:v>
                </c:pt>
                <c:pt idx="215">
                  <c:v>1259140.3702909</c:v>
                </c:pt>
                <c:pt idx="216">
                  <c:v>1266916.27230309</c:v>
                </c:pt>
                <c:pt idx="217">
                  <c:v>1274711.11340582</c:v>
                </c:pt>
                <c:pt idx="218">
                  <c:v>1282524.97162257</c:v>
                </c:pt>
                <c:pt idx="219">
                  <c:v>1290357.92530159</c:v>
                </c:pt>
                <c:pt idx="220">
                  <c:v>1298210.05311728</c:v>
                </c:pt>
                <c:pt idx="221">
                  <c:v>1306081.43407153</c:v>
                </c:pt>
                <c:pt idx="222">
                  <c:v>1313972.14749508</c:v>
                </c:pt>
                <c:pt idx="223">
                  <c:v>1321882.27304894</c:v>
                </c:pt>
                <c:pt idx="224">
                  <c:v>1329811.8907257</c:v>
                </c:pt>
                <c:pt idx="225">
                  <c:v>1337761.08085094</c:v>
                </c:pt>
                <c:pt idx="226">
                  <c:v>1345729.92408463</c:v>
                </c:pt>
                <c:pt idx="227">
                  <c:v>1353718.50142251</c:v>
                </c:pt>
                <c:pt idx="228">
                  <c:v>1361613.7073996</c:v>
                </c:pt>
                <c:pt idx="229">
                  <c:v>1369528.93592253</c:v>
                </c:pt>
                <c:pt idx="230">
                  <c:v>1377464.26955032</c:v>
                </c:pt>
                <c:pt idx="231">
                  <c:v>1385419.79118563</c:v>
                </c:pt>
                <c:pt idx="232">
                  <c:v>1393395.58407627</c:v>
                </c:pt>
                <c:pt idx="233">
                  <c:v>1401391.73181657</c:v>
                </c:pt>
                <c:pt idx="234">
                  <c:v>1409408.31834887</c:v>
                </c:pt>
                <c:pt idx="235">
                  <c:v>1417445.42796498</c:v>
                </c:pt>
                <c:pt idx="236">
                  <c:v>1425503.14530756</c:v>
                </c:pt>
                <c:pt idx="237">
                  <c:v>1433581.55537169</c:v>
                </c:pt>
                <c:pt idx="238">
                  <c:v>1441680.74350624</c:v>
                </c:pt>
                <c:pt idx="239">
                  <c:v>1449800.79541541</c:v>
                </c:pt>
                <c:pt idx="240">
                  <c:v>1457816.93551946</c:v>
                </c:pt>
                <c:pt idx="241">
                  <c:v>1465854.23943226</c:v>
                </c:pt>
                <c:pt idx="242">
                  <c:v>1473912.79449129</c:v>
                </c:pt>
                <c:pt idx="243">
                  <c:v>1481992.6883976</c:v>
                </c:pt>
                <c:pt idx="244">
                  <c:v>1490094.00921739</c:v>
                </c:pt>
                <c:pt idx="245">
                  <c:v>1498216.84538346</c:v>
                </c:pt>
                <c:pt idx="246">
                  <c:v>1506361.28569676</c:v>
                </c:pt>
                <c:pt idx="247">
                  <c:v>1514527.41932795</c:v>
                </c:pt>
                <c:pt idx="248">
                  <c:v>1522715.33581891</c:v>
                </c:pt>
                <c:pt idx="249">
                  <c:v>1530925.12508428</c:v>
                </c:pt>
                <c:pt idx="250">
                  <c:v>1539156.87741305</c:v>
                </c:pt>
                <c:pt idx="251">
                  <c:v>1547410.68347009</c:v>
                </c:pt>
                <c:pt idx="252">
                  <c:v>1555549.42503563</c:v>
                </c:pt>
                <c:pt idx="253">
                  <c:v>1563710.53248765</c:v>
                </c:pt>
                <c:pt idx="254">
                  <c:v>1571894.09819773</c:v>
                </c:pt>
                <c:pt idx="255">
                  <c:v>1580100.214922</c:v>
                </c:pt>
                <c:pt idx="256">
                  <c:v>1588328.97580277</c:v>
                </c:pt>
                <c:pt idx="257">
                  <c:v>1596580.47437012</c:v>
                </c:pt>
                <c:pt idx="258">
                  <c:v>1604854.80454351</c:v>
                </c:pt>
                <c:pt idx="259">
                  <c:v>1613152.06063344</c:v>
                </c:pt>
                <c:pt idx="260">
                  <c:v>1621472.33734303</c:v>
                </c:pt>
                <c:pt idx="261">
                  <c:v>1629815.7297697</c:v>
                </c:pt>
                <c:pt idx="262">
                  <c:v>1638182.33340676</c:v>
                </c:pt>
                <c:pt idx="263">
                  <c:v>1646572.24414513</c:v>
                </c:pt>
                <c:pt idx="264">
                  <c:v>1654835.29377748</c:v>
                </c:pt>
                <c:pt idx="265">
                  <c:v>1663121.97535108</c:v>
                </c:pt>
                <c:pt idx="266">
                  <c:v>1671432.38654051</c:v>
                </c:pt>
                <c:pt idx="267">
                  <c:v>1679766.62542699</c:v>
                </c:pt>
                <c:pt idx="268">
                  <c:v>1688124.79050011</c:v>
                </c:pt>
                <c:pt idx="269">
                  <c:v>1696506.98065949</c:v>
                </c:pt>
                <c:pt idx="270">
                  <c:v>1704913.29521656</c:v>
                </c:pt>
                <c:pt idx="271">
                  <c:v>1713343.83389617</c:v>
                </c:pt>
                <c:pt idx="272">
                  <c:v>1721798.69683842</c:v>
                </c:pt>
                <c:pt idx="273">
                  <c:v>1730277.98460032</c:v>
                </c:pt>
                <c:pt idx="274">
                  <c:v>1738781.79815754</c:v>
                </c:pt>
                <c:pt idx="275">
                  <c:v>1747310.23890617</c:v>
                </c:pt>
                <c:pt idx="276">
                  <c:v>1755699.34470075</c:v>
                </c:pt>
                <c:pt idx="277">
                  <c:v>1764113.41579341</c:v>
                </c:pt>
                <c:pt idx="278">
                  <c:v>1772552.5554446</c:v>
                </c:pt>
                <c:pt idx="279">
                  <c:v>1781016.86734472</c:v>
                </c:pt>
                <c:pt idx="280">
                  <c:v>1789506.45561589</c:v>
                </c:pt>
                <c:pt idx="281">
                  <c:v>1798021.42481374</c:v>
                </c:pt>
                <c:pt idx="282">
                  <c:v>1806561.87992924</c:v>
                </c:pt>
                <c:pt idx="283">
                  <c:v>1815127.92639049</c:v>
                </c:pt>
                <c:pt idx="284">
                  <c:v>1823719.67006457</c:v>
                </c:pt>
                <c:pt idx="285">
                  <c:v>1832337.21725934</c:v>
                </c:pt>
                <c:pt idx="286">
                  <c:v>1840980.67472529</c:v>
                </c:pt>
                <c:pt idx="287">
                  <c:v>1849650.14965738</c:v>
                </c:pt>
                <c:pt idx="288">
                  <c:v>1858167.1035446</c:v>
                </c:pt>
                <c:pt idx="289">
                  <c:v>1866710.426885</c:v>
                </c:pt>
                <c:pt idx="290">
                  <c:v>1875280.22882253</c:v>
                </c:pt>
                <c:pt idx="291">
                  <c:v>1883876.61895558</c:v>
                </c:pt>
                <c:pt idx="292">
                  <c:v>1892499.70733889</c:v>
                </c:pt>
                <c:pt idx="293">
                  <c:v>1901149.60448541</c:v>
                </c:pt>
                <c:pt idx="294">
                  <c:v>1909826.42136827</c:v>
                </c:pt>
                <c:pt idx="295">
                  <c:v>1918530.26942267</c:v>
                </c:pt>
                <c:pt idx="296">
                  <c:v>1927261.26054776</c:v>
                </c:pt>
                <c:pt idx="297">
                  <c:v>1936019.50710866</c:v>
                </c:pt>
                <c:pt idx="298">
                  <c:v>1944805.12193832</c:v>
                </c:pt>
                <c:pt idx="299">
                  <c:v>1939507.28217253</c:v>
                </c:pt>
                <c:pt idx="300">
                  <c:v>1934198.16219404</c:v>
                </c:pt>
                <c:pt idx="301">
                  <c:v>1928877.71509964</c:v>
                </c:pt>
                <c:pt idx="302">
                  <c:v>1923545.89379041</c:v>
                </c:pt>
                <c:pt idx="303">
                  <c:v>1918202.65097089</c:v>
                </c:pt>
                <c:pt idx="304">
                  <c:v>1912847.93914825</c:v>
                </c:pt>
                <c:pt idx="305">
                  <c:v>1907481.71063151</c:v>
                </c:pt>
                <c:pt idx="306">
                  <c:v>1902103.91753068</c:v>
                </c:pt>
                <c:pt idx="307">
                  <c:v>1896714.51175592</c:v>
                </c:pt>
                <c:pt idx="308">
                  <c:v>1891313.44501675</c:v>
                </c:pt>
                <c:pt idx="309">
                  <c:v>1885900.66882117</c:v>
                </c:pt>
                <c:pt idx="310">
                  <c:v>1880476.13447484</c:v>
                </c:pt>
                <c:pt idx="311">
                  <c:v>1875039.79308024</c:v>
                </c:pt>
                <c:pt idx="312">
                  <c:v>1869591.59553583</c:v>
                </c:pt>
                <c:pt idx="313">
                  <c:v>1864131.49253517</c:v>
                </c:pt>
                <c:pt idx="314">
                  <c:v>1858659.43456608</c:v>
                </c:pt>
                <c:pt idx="315">
                  <c:v>1853175.37190982</c:v>
                </c:pt>
                <c:pt idx="316">
                  <c:v>1847679.25464015</c:v>
                </c:pt>
                <c:pt idx="317">
                  <c:v>1842171.03262255</c:v>
                </c:pt>
                <c:pt idx="318">
                  <c:v>1836650.65551328</c:v>
                </c:pt>
                <c:pt idx="319">
                  <c:v>1831118.07275857</c:v>
                </c:pt>
                <c:pt idx="320">
                  <c:v>1825573.23359371</c:v>
                </c:pt>
                <c:pt idx="321">
                  <c:v>1820016.08704215</c:v>
                </c:pt>
                <c:pt idx="322">
                  <c:v>1814446.58191466</c:v>
                </c:pt>
                <c:pt idx="323">
                  <c:v>1808864.66680845</c:v>
                </c:pt>
                <c:pt idx="324">
                  <c:v>1803270.29010622</c:v>
                </c:pt>
                <c:pt idx="325">
                  <c:v>1797663.39997532</c:v>
                </c:pt>
                <c:pt idx="326">
                  <c:v>1792043.94436683</c:v>
                </c:pt>
                <c:pt idx="327">
                  <c:v>1786411.87101467</c:v>
                </c:pt>
                <c:pt idx="328">
                  <c:v>1780767.12743469</c:v>
                </c:pt>
                <c:pt idx="329">
                  <c:v>1775109.66092374</c:v>
                </c:pt>
                <c:pt idx="330">
                  <c:v>1769439.41855881</c:v>
                </c:pt>
                <c:pt idx="331">
                  <c:v>1763756.34719605</c:v>
                </c:pt>
                <c:pt idx="332">
                  <c:v>1758060.3934699</c:v>
                </c:pt>
                <c:pt idx="333">
                  <c:v>1752351.50379213</c:v>
                </c:pt>
                <c:pt idx="334">
                  <c:v>1746629.62435095</c:v>
                </c:pt>
                <c:pt idx="335">
                  <c:v>1740894.70111003</c:v>
                </c:pt>
                <c:pt idx="336">
                  <c:v>1735146.67980761</c:v>
                </c:pt>
                <c:pt idx="337">
                  <c:v>1729385.50595553</c:v>
                </c:pt>
                <c:pt idx="338">
                  <c:v>1723611.12483831</c:v>
                </c:pt>
                <c:pt idx="339">
                  <c:v>1717823.48151217</c:v>
                </c:pt>
                <c:pt idx="340">
                  <c:v>1712022.52080412</c:v>
                </c:pt>
                <c:pt idx="341">
                  <c:v>1706208.18731097</c:v>
                </c:pt>
                <c:pt idx="342">
                  <c:v>1700380.42539838</c:v>
                </c:pt>
                <c:pt idx="343">
                  <c:v>1694539.17919992</c:v>
                </c:pt>
                <c:pt idx="344">
                  <c:v>1688684.39261606</c:v>
                </c:pt>
                <c:pt idx="345">
                  <c:v>1682816.00931324</c:v>
                </c:pt>
                <c:pt idx="346">
                  <c:v>1676933.97272285</c:v>
                </c:pt>
                <c:pt idx="347">
                  <c:v>1671038.22604031</c:v>
                </c:pt>
                <c:pt idx="348">
                  <c:v>1665128.71222403</c:v>
                </c:pt>
                <c:pt idx="349">
                  <c:v>1659205.37399445</c:v>
                </c:pt>
                <c:pt idx="350">
                  <c:v>1653268.15383305</c:v>
                </c:pt>
                <c:pt idx="351">
                  <c:v>1647316.99398134</c:v>
                </c:pt>
                <c:pt idx="352">
                  <c:v>1641351.83643987</c:v>
                </c:pt>
                <c:pt idx="353">
                  <c:v>1635372.62296722</c:v>
                </c:pt>
                <c:pt idx="354">
                  <c:v>1629379.295079</c:v>
                </c:pt>
                <c:pt idx="355">
                  <c:v>1623371.79404682</c:v>
                </c:pt>
                <c:pt idx="356">
                  <c:v>1617350.06089731</c:v>
                </c:pt>
                <c:pt idx="357">
                  <c:v>1611314.03641104</c:v>
                </c:pt>
                <c:pt idx="358">
                  <c:v>1605263.66112156</c:v>
                </c:pt>
                <c:pt idx="359">
                  <c:v>1599198.87531431</c:v>
                </c:pt>
                <c:pt idx="360">
                  <c:v>1593119.61902564</c:v>
                </c:pt>
                <c:pt idx="361">
                  <c:v>1587025.83204173</c:v>
                </c:pt>
                <c:pt idx="362">
                  <c:v>1580917.45389757</c:v>
                </c:pt>
                <c:pt idx="363">
                  <c:v>1574794.42387592</c:v>
                </c:pt>
                <c:pt idx="364">
                  <c:v>1568656.68100622</c:v>
                </c:pt>
                <c:pt idx="365">
                  <c:v>1562504.16406357</c:v>
                </c:pt>
                <c:pt idx="366">
                  <c:v>1556336.81156767</c:v>
                </c:pt>
                <c:pt idx="367">
                  <c:v>1550154.56178174</c:v>
                </c:pt>
                <c:pt idx="368">
                  <c:v>1543957.35271145</c:v>
                </c:pt>
                <c:pt idx="369">
                  <c:v>1537745.12210386</c:v>
                </c:pt>
                <c:pt idx="370">
                  <c:v>1531517.80744633</c:v>
                </c:pt>
                <c:pt idx="371">
                  <c:v>1525275.34596546</c:v>
                </c:pt>
                <c:pt idx="372">
                  <c:v>1519017.67462597</c:v>
                </c:pt>
                <c:pt idx="373">
                  <c:v>1512744.73012961</c:v>
                </c:pt>
                <c:pt idx="374">
                  <c:v>1506456.44891412</c:v>
                </c:pt>
                <c:pt idx="375">
                  <c:v>1500152.76715206</c:v>
                </c:pt>
                <c:pt idx="376">
                  <c:v>1493833.62074973</c:v>
                </c:pt>
                <c:pt idx="377">
                  <c:v>1487498.94534609</c:v>
                </c:pt>
                <c:pt idx="378">
                  <c:v>1481148.67631159</c:v>
                </c:pt>
                <c:pt idx="379">
                  <c:v>1474782.74874709</c:v>
                </c:pt>
                <c:pt idx="380">
                  <c:v>1468401.09748274</c:v>
                </c:pt>
                <c:pt idx="381">
                  <c:v>1462003.65707682</c:v>
                </c:pt>
                <c:pt idx="382">
                  <c:v>1455590.36181465</c:v>
                </c:pt>
                <c:pt idx="383">
                  <c:v>1449161.1457074</c:v>
                </c:pt>
                <c:pt idx="384">
                  <c:v>1442715.94249098</c:v>
                </c:pt>
                <c:pt idx="385">
                  <c:v>1436254.68562492</c:v>
                </c:pt>
                <c:pt idx="386">
                  <c:v>1429777.30829114</c:v>
                </c:pt>
                <c:pt idx="387">
                  <c:v>1423283.74339287</c:v>
                </c:pt>
                <c:pt idx="388">
                  <c:v>1416773.92355345</c:v>
                </c:pt>
                <c:pt idx="389">
                  <c:v>1410247.78111518</c:v>
                </c:pt>
                <c:pt idx="390">
                  <c:v>1403705.24813812</c:v>
                </c:pt>
                <c:pt idx="391">
                  <c:v>1397146.25639895</c:v>
                </c:pt>
                <c:pt idx="392">
                  <c:v>1390570.73738976</c:v>
                </c:pt>
                <c:pt idx="393">
                  <c:v>1383978.6223169</c:v>
                </c:pt>
                <c:pt idx="394">
                  <c:v>1377369.84209975</c:v>
                </c:pt>
                <c:pt idx="395">
                  <c:v>1370744.32736952</c:v>
                </c:pt>
                <c:pt idx="396">
                  <c:v>1364102.00846811</c:v>
                </c:pt>
                <c:pt idx="397">
                  <c:v>1357442.81544684</c:v>
                </c:pt>
                <c:pt idx="398">
                  <c:v>1350766.67806527</c:v>
                </c:pt>
                <c:pt idx="399">
                  <c:v>1344073.52578996</c:v>
                </c:pt>
                <c:pt idx="400">
                  <c:v>1337363.28779328</c:v>
                </c:pt>
                <c:pt idx="401">
                  <c:v>1330635.89295217</c:v>
                </c:pt>
                <c:pt idx="402">
                  <c:v>1323891.2698469</c:v>
                </c:pt>
                <c:pt idx="403">
                  <c:v>1317129.34675985</c:v>
                </c:pt>
                <c:pt idx="404">
                  <c:v>1310350.05167425</c:v>
                </c:pt>
                <c:pt idx="405">
                  <c:v>1303553.31227295</c:v>
                </c:pt>
                <c:pt idx="406">
                  <c:v>1296739.05593716</c:v>
                </c:pt>
                <c:pt idx="407">
                  <c:v>1289907.20974519</c:v>
                </c:pt>
                <c:pt idx="408">
                  <c:v>1283057.70047121</c:v>
                </c:pt>
                <c:pt idx="409">
                  <c:v>1276190.45458393</c:v>
                </c:pt>
                <c:pt idx="410">
                  <c:v>1269305.3982454</c:v>
                </c:pt>
                <c:pt idx="411">
                  <c:v>1262402.45730966</c:v>
                </c:pt>
                <c:pt idx="412">
                  <c:v>1255481.55732152</c:v>
                </c:pt>
                <c:pt idx="413">
                  <c:v>1248542.62351521</c:v>
                </c:pt>
                <c:pt idx="414">
                  <c:v>1241585.58081314</c:v>
                </c:pt>
                <c:pt idx="415">
                  <c:v>1234610.35382457</c:v>
                </c:pt>
                <c:pt idx="416">
                  <c:v>1227616.8668443</c:v>
                </c:pt>
                <c:pt idx="417">
                  <c:v>1220605.0438514</c:v>
                </c:pt>
                <c:pt idx="418">
                  <c:v>1213574.80850783</c:v>
                </c:pt>
                <c:pt idx="419">
                  <c:v>1206526.08415718</c:v>
                </c:pt>
                <c:pt idx="420">
                  <c:v>1199458.79382331</c:v>
                </c:pt>
                <c:pt idx="421">
                  <c:v>1192372.86020903</c:v>
                </c:pt>
                <c:pt idx="422">
                  <c:v>1185268.20569473</c:v>
                </c:pt>
                <c:pt idx="423">
                  <c:v>1178144.7523371</c:v>
                </c:pt>
                <c:pt idx="424">
                  <c:v>1171002.42186772</c:v>
                </c:pt>
                <c:pt idx="425">
                  <c:v>1163841.13569174</c:v>
                </c:pt>
                <c:pt idx="426">
                  <c:v>1156660.81488651</c:v>
                </c:pt>
                <c:pt idx="427">
                  <c:v>1149461.38020019</c:v>
                </c:pt>
                <c:pt idx="428">
                  <c:v>1142242.75205044</c:v>
                </c:pt>
                <c:pt idx="429">
                  <c:v>1135004.85052296</c:v>
                </c:pt>
                <c:pt idx="430">
                  <c:v>1127747.59537018</c:v>
                </c:pt>
                <c:pt idx="431">
                  <c:v>1120470.90600984</c:v>
                </c:pt>
                <c:pt idx="432">
                  <c:v>1113174.70152357</c:v>
                </c:pt>
                <c:pt idx="433">
                  <c:v>1105858.90065555</c:v>
                </c:pt>
                <c:pt idx="434">
                  <c:v>1098523.42181105</c:v>
                </c:pt>
                <c:pt idx="435">
                  <c:v>1091168.18305503</c:v>
                </c:pt>
                <c:pt idx="436">
                  <c:v>1083793.10211074</c:v>
                </c:pt>
                <c:pt idx="437">
                  <c:v>1076398.09635828</c:v>
                </c:pt>
                <c:pt idx="438">
                  <c:v>1068983.08283318</c:v>
                </c:pt>
                <c:pt idx="439">
                  <c:v>1061547.97822495</c:v>
                </c:pt>
                <c:pt idx="440">
                  <c:v>1054092.69887565</c:v>
                </c:pt>
                <c:pt idx="441">
                  <c:v>1046617.16077844</c:v>
                </c:pt>
                <c:pt idx="442">
                  <c:v>1039121.27957612</c:v>
                </c:pt>
                <c:pt idx="443">
                  <c:v>1031604.97055968</c:v>
                </c:pt>
                <c:pt idx="444">
                  <c:v>1024068.14866682</c:v>
                </c:pt>
                <c:pt idx="445">
                  <c:v>1016510.72848048</c:v>
                </c:pt>
                <c:pt idx="446">
                  <c:v>1008932.62422739</c:v>
                </c:pt>
                <c:pt idx="447">
                  <c:v>1001333.74977655</c:v>
                </c:pt>
                <c:pt idx="448">
                  <c:v>993714.018637737</c:v>
                </c:pt>
                <c:pt idx="449">
                  <c:v>986073.343960045</c:v>
                </c:pt>
                <c:pt idx="450">
                  <c:v>978411.638530347</c:v>
                </c:pt>
                <c:pt idx="451">
                  <c:v>970728.814771804</c:v>
                </c:pt>
                <c:pt idx="452">
                  <c:v>963024.784742339</c:v>
                </c:pt>
                <c:pt idx="453">
                  <c:v>955299.460133121</c:v>
                </c:pt>
                <c:pt idx="454">
                  <c:v>947552.752267034</c:v>
                </c:pt>
                <c:pt idx="455">
                  <c:v>939784.572097144</c:v>
                </c:pt>
                <c:pt idx="456">
                  <c:v>931994.830205156</c:v>
                </c:pt>
                <c:pt idx="457">
                  <c:v>924183.436799865</c:v>
                </c:pt>
                <c:pt idx="458">
                  <c:v>916350.301715608</c:v>
                </c:pt>
                <c:pt idx="459">
                  <c:v>908495.334410695</c:v>
                </c:pt>
                <c:pt idx="460">
                  <c:v>900618.44396585</c:v>
                </c:pt>
                <c:pt idx="461">
                  <c:v>892719.539082632</c:v>
                </c:pt>
                <c:pt idx="462">
                  <c:v>884798.528081856</c:v>
                </c:pt>
                <c:pt idx="463">
                  <c:v>876855.318902008</c:v>
                </c:pt>
                <c:pt idx="464">
                  <c:v>868889.819097651</c:v>
                </c:pt>
                <c:pt idx="465">
                  <c:v>860901.935837823</c:v>
                </c:pt>
                <c:pt idx="466">
                  <c:v>852891.575904433</c:v>
                </c:pt>
                <c:pt idx="467">
                  <c:v>844858.645690646</c:v>
                </c:pt>
                <c:pt idx="468">
                  <c:v>836803.051199263</c:v>
                </c:pt>
                <c:pt idx="469">
                  <c:v>828724.698041098</c:v>
                </c:pt>
                <c:pt idx="470">
                  <c:v>820623.491433337</c:v>
                </c:pt>
                <c:pt idx="471">
                  <c:v>812499.336197903</c:v>
                </c:pt>
                <c:pt idx="472">
                  <c:v>804352.136759809</c:v>
                </c:pt>
                <c:pt idx="473">
                  <c:v>796181.797145502</c:v>
                </c:pt>
                <c:pt idx="474">
                  <c:v>787988.2209812</c:v>
                </c:pt>
                <c:pt idx="475">
                  <c:v>779771.311491229</c:v>
                </c:pt>
                <c:pt idx="476">
                  <c:v>771530.971496346</c:v>
                </c:pt>
                <c:pt idx="477">
                  <c:v>763267.103412054</c:v>
                </c:pt>
                <c:pt idx="478">
                  <c:v>754979.609246919</c:v>
                </c:pt>
                <c:pt idx="479">
                  <c:v>746668.390600871</c:v>
                </c:pt>
                <c:pt idx="480">
                  <c:v>738333.348663498</c:v>
                </c:pt>
                <c:pt idx="481">
                  <c:v>729974.384212342</c:v>
                </c:pt>
                <c:pt idx="482">
                  <c:v>721591.397611179</c:v>
                </c:pt>
                <c:pt idx="483">
                  <c:v>713184.288808292</c:v>
                </c:pt>
                <c:pt idx="484">
                  <c:v>704752.957334745</c:v>
                </c:pt>
                <c:pt idx="485">
                  <c:v>696297.302302641</c:v>
                </c:pt>
                <c:pt idx="486">
                  <c:v>687817.222403375</c:v>
                </c:pt>
                <c:pt idx="487">
                  <c:v>679312.615905882</c:v>
                </c:pt>
                <c:pt idx="488">
                  <c:v>670783.38065488</c:v>
                </c:pt>
                <c:pt idx="489">
                  <c:v>662229.414069094</c:v>
                </c:pt>
                <c:pt idx="490">
                  <c:v>653650.613139488</c:v>
                </c:pt>
                <c:pt idx="491">
                  <c:v>645046.874427481</c:v>
                </c:pt>
                <c:pt idx="492">
                  <c:v>636418.094063153</c:v>
                </c:pt>
                <c:pt idx="493">
                  <c:v>627764.167743453</c:v>
                </c:pt>
                <c:pt idx="494">
                  <c:v>619084.990730389</c:v>
                </c:pt>
                <c:pt idx="495">
                  <c:v>610380.457849219</c:v>
                </c:pt>
                <c:pt idx="496">
                  <c:v>601650.463486629</c:v>
                </c:pt>
                <c:pt idx="497">
                  <c:v>592894.901588905</c:v>
                </c:pt>
                <c:pt idx="498">
                  <c:v>584113.665660101</c:v>
                </c:pt>
                <c:pt idx="499">
                  <c:v>575306.648760193</c:v>
                </c:pt>
                <c:pt idx="500">
                  <c:v>566473.743503226</c:v>
                </c:pt>
                <c:pt idx="501">
                  <c:v>557614.842055463</c:v>
                </c:pt>
                <c:pt idx="502">
                  <c:v>548729.836133511</c:v>
                </c:pt>
                <c:pt idx="503">
                  <c:v>539818.617002453</c:v>
                </c:pt>
                <c:pt idx="504">
                  <c:v>530881.075473963</c:v>
                </c:pt>
                <c:pt idx="505">
                  <c:v>521917.101904419</c:v>
                </c:pt>
                <c:pt idx="506">
                  <c:v>512926.586193003</c:v>
                </c:pt>
                <c:pt idx="507">
                  <c:v>503909.417779796</c:v>
                </c:pt>
                <c:pt idx="508">
                  <c:v>494865.485643868</c:v>
                </c:pt>
                <c:pt idx="509">
                  <c:v>485794.678301353</c:v>
                </c:pt>
                <c:pt idx="510">
                  <c:v>476696.883803521</c:v>
                </c:pt>
                <c:pt idx="511">
                  <c:v>467571.989734843</c:v>
                </c:pt>
                <c:pt idx="512">
                  <c:v>458419.883211042</c:v>
                </c:pt>
                <c:pt idx="513">
                  <c:v>449240.450877141</c:v>
                </c:pt>
                <c:pt idx="514">
                  <c:v>440033.578905503</c:v>
                </c:pt>
                <c:pt idx="515">
                  <c:v>430799.152993861</c:v>
                </c:pt>
                <c:pt idx="516">
                  <c:v>421537.058363336</c:v>
                </c:pt>
                <c:pt idx="517">
                  <c:v>412247.179756457</c:v>
                </c:pt>
                <c:pt idx="518">
                  <c:v>402929.401435162</c:v>
                </c:pt>
                <c:pt idx="519">
                  <c:v>393583.607178796</c:v>
                </c:pt>
                <c:pt idx="520">
                  <c:v>384209.680282104</c:v>
                </c:pt>
                <c:pt idx="521">
                  <c:v>374807.503553204</c:v>
                </c:pt>
                <c:pt idx="522">
                  <c:v>365376.959311565</c:v>
                </c:pt>
                <c:pt idx="523">
                  <c:v>355917.92938597</c:v>
                </c:pt>
                <c:pt idx="524">
                  <c:v>346430.295112468</c:v>
                </c:pt>
                <c:pt idx="525">
                  <c:v>336913.937332324</c:v>
                </c:pt>
                <c:pt idx="526">
                  <c:v>327368.736389956</c:v>
                </c:pt>
                <c:pt idx="527">
                  <c:v>317794.572130863</c:v>
                </c:pt>
                <c:pt idx="528">
                  <c:v>308191.323899548</c:v>
                </c:pt>
                <c:pt idx="529">
                  <c:v>298558.870537429</c:v>
                </c:pt>
                <c:pt idx="530">
                  <c:v>288897.090380743</c:v>
                </c:pt>
                <c:pt idx="531">
                  <c:v>279205.861258442</c:v>
                </c:pt>
                <c:pt idx="532">
                  <c:v>269485.060490074</c:v>
                </c:pt>
                <c:pt idx="533">
                  <c:v>259734.564883668</c:v>
                </c:pt>
                <c:pt idx="534">
                  <c:v>249954.250733595</c:v>
                </c:pt>
                <c:pt idx="535">
                  <c:v>240143.993818432</c:v>
                </c:pt>
                <c:pt idx="536">
                  <c:v>230303.66939881</c:v>
                </c:pt>
                <c:pt idx="537">
                  <c:v>220433.15221526</c:v>
                </c:pt>
                <c:pt idx="538">
                  <c:v>210532.316486038</c:v>
                </c:pt>
                <c:pt idx="539">
                  <c:v>1.39721180442996E-009</c:v>
                </c:pt>
                <c:pt idx="540">
                  <c:v>1.39317894930273E-009</c:v>
                </c:pt>
                <c:pt idx="541">
                  <c:v>1.38912888000534E-009</c:v>
                </c:pt>
                <c:pt idx="542">
                  <c:v>1.38506152479498E-009</c:v>
                </c:pt>
                <c:pt idx="543">
                  <c:v>1.3809768116299E-009</c:v>
                </c:pt>
                <c:pt idx="544">
                  <c:v>1.37687466816818E-009</c:v>
                </c:pt>
                <c:pt idx="545">
                  <c:v>1.37275502176647E-009</c:v>
                </c:pt>
                <c:pt idx="546">
                  <c:v>1.36861779947875E-009</c:v>
                </c:pt>
                <c:pt idx="547">
                  <c:v>1.36446292805504E-009</c:v>
                </c:pt>
                <c:pt idx="548">
                  <c:v>1.36029033394017E-009</c:v>
                </c:pt>
                <c:pt idx="549">
                  <c:v>1.35609994327247E-009</c:v>
                </c:pt>
                <c:pt idx="550">
                  <c:v>1.35189168188253E-009</c:v>
                </c:pt>
                <c:pt idx="551">
                  <c:v>1.34766547529189E-009</c:v>
                </c:pt>
                <c:pt idx="552">
                  <c:v>1.34342124871176E-009</c:v>
                </c:pt>
                <c:pt idx="553">
                  <c:v>1.33915892704174E-009</c:v>
                </c:pt>
                <c:pt idx="554">
                  <c:v>1.33487843486851E-009</c:v>
                </c:pt>
                <c:pt idx="555">
                  <c:v>1.3305796964645E-009</c:v>
                </c:pt>
                <c:pt idx="556">
                  <c:v>1.32626263578666E-009</c:v>
                </c:pt>
                <c:pt idx="557">
                  <c:v>1.32192717647504E-009</c:v>
                </c:pt>
                <c:pt idx="558">
                  <c:v>1.31757324185156E-009</c:v>
                </c:pt>
                <c:pt idx="559">
                  <c:v>1.31320075491862E-009</c:v>
                </c:pt>
                <c:pt idx="560">
                  <c:v>1.30880963835782E-009</c:v>
                </c:pt>
                <c:pt idx="561">
                  <c:v>1.30439981452858E-009</c:v>
                </c:pt>
                <c:pt idx="562">
                  <c:v>1.29997120546683E-009</c:v>
                </c:pt>
                <c:pt idx="563">
                  <c:v>1.29552373288365E-009</c:v>
                </c:pt>
                <c:pt idx="564">
                  <c:v>1.2910573181639E-009</c:v>
                </c:pt>
                <c:pt idx="565">
                  <c:v>1.28657188236489E-009</c:v>
                </c:pt>
                <c:pt idx="566">
                  <c:v>1.282067346215E-009</c:v>
                </c:pt>
                <c:pt idx="567">
                  <c:v>1.2775436301123E-009</c:v>
                </c:pt>
                <c:pt idx="568">
                  <c:v>1.2730006541232E-009</c:v>
                </c:pt>
                <c:pt idx="569">
                  <c:v>1.26843833798104E-009</c:v>
                </c:pt>
                <c:pt idx="570">
                  <c:v>1.26385660108473E-009</c:v>
                </c:pt>
                <c:pt idx="571">
                  <c:v>1.25925536249732E-009</c:v>
                </c:pt>
                <c:pt idx="572">
                  <c:v>1.25463454094465E-009</c:v>
                </c:pt>
                <c:pt idx="573">
                  <c:v>1.24999405481388E-009</c:v>
                </c:pt>
                <c:pt idx="574">
                  <c:v>1.24533382215215E-009</c:v>
                </c:pt>
                <c:pt idx="575">
                  <c:v>1.24065376066511E-009</c:v>
                </c:pt>
                <c:pt idx="576">
                  <c:v>1.23595378771552E-009</c:v>
                </c:pt>
                <c:pt idx="577">
                  <c:v>1.23123382032183E-009</c:v>
                </c:pt>
                <c:pt idx="578">
                  <c:v>1.22649377515671E-009</c:v>
                </c:pt>
                <c:pt idx="579">
                  <c:v>1.22173356854565E-009</c:v>
                </c:pt>
                <c:pt idx="580">
                  <c:v>1.21695311646548E-009</c:v>
                </c:pt>
                <c:pt idx="581">
                  <c:v>1.21215233454296E-009</c:v>
                </c:pt>
                <c:pt idx="582">
                  <c:v>1.20733113805327E-009</c:v>
                </c:pt>
                <c:pt idx="583">
                  <c:v>1.20248944191856E-009</c:v>
                </c:pt>
                <c:pt idx="584">
                  <c:v>1.19762716070652E-009</c:v>
                </c:pt>
                <c:pt idx="585">
                  <c:v>1.19274420862886E-009</c:v>
                </c:pt>
                <c:pt idx="586">
                  <c:v>1.18784049953982E-009</c:v>
                </c:pt>
                <c:pt idx="587">
                  <c:v>1.18291594693471E-009</c:v>
                </c:pt>
                <c:pt idx="588">
                  <c:v>1.17797046394842E-009</c:v>
                </c:pt>
                <c:pt idx="589">
                  <c:v>1.17300396335387E-009</c:v>
                </c:pt>
                <c:pt idx="590">
                  <c:v>1.16801635756056E-009</c:v>
                </c:pt>
                <c:pt idx="591">
                  <c:v>1.16300755861301E-009</c:v>
                </c:pt>
                <c:pt idx="592">
                  <c:v>1.15797747818928E-009</c:v>
                </c:pt>
                <c:pt idx="593">
                  <c:v>1.1529260275994E-009</c:v>
                </c:pt>
                <c:pt idx="594">
                  <c:v>1.14785311778386E-009</c:v>
                </c:pt>
                <c:pt idx="595">
                  <c:v>1.14275865931207E-009</c:v>
                </c:pt>
                <c:pt idx="596">
                  <c:v>1.13764256238083E-009</c:v>
                </c:pt>
                <c:pt idx="597">
                  <c:v>1.13250473681274E-009</c:v>
                </c:pt>
                <c:pt idx="598">
                  <c:v>1.12734509205466E-009</c:v>
                </c:pt>
                <c:pt idx="599">
                  <c:v>1.12216353717615E-009</c:v>
                </c:pt>
                <c:pt idx="600">
                  <c:v>1.11695998086789E-009</c:v>
                </c:pt>
                <c:pt idx="601">
                  <c:v>1.11173433144011E-009</c:v>
                </c:pt>
                <c:pt idx="602">
                  <c:v>1.10648649682099E-009</c:v>
                </c:pt>
                <c:pt idx="603">
                  <c:v>1.10121638455508E-009</c:v>
                </c:pt>
                <c:pt idx="604">
                  <c:v>1.09592390180171E-009</c:v>
                </c:pt>
                <c:pt idx="605">
                  <c:v>1.09060895533334E-009</c:v>
                </c:pt>
                <c:pt idx="606">
                  <c:v>1.08527145153403E-009</c:v>
                </c:pt>
                <c:pt idx="607">
                  <c:v>1.07991129639772E-009</c:v>
                </c:pt>
                <c:pt idx="608">
                  <c:v>1.0745283955267E-009</c:v>
                </c:pt>
                <c:pt idx="609">
                  <c:v>1.06912265412992E-009</c:v>
                </c:pt>
                <c:pt idx="610">
                  <c:v>1.06369397702135E-009</c:v>
                </c:pt>
                <c:pt idx="611">
                  <c:v>1.05824226861838E-009</c:v>
                </c:pt>
                <c:pt idx="612">
                  <c:v>1.05276743294012E-009</c:v>
                </c:pt>
                <c:pt idx="613">
                  <c:v>1.04726937360577E-009</c:v>
                </c:pt>
                <c:pt idx="614">
                  <c:v>1.04174799383292E-009</c:v>
                </c:pt>
                <c:pt idx="615">
                  <c:v>1.03620319643594E-009</c:v>
                </c:pt>
                <c:pt idx="616">
                  <c:v>1.03063488382421E-009</c:v>
                </c:pt>
                <c:pt idx="617">
                  <c:v>1.02504295800052E-009</c:v>
                </c:pt>
                <c:pt idx="618">
                  <c:v>1.01942732055933E-009</c:v>
                </c:pt>
                <c:pt idx="619">
                  <c:v>1.01378787268505E-009</c:v>
                </c:pt>
                <c:pt idx="620">
                  <c:v>1.00812451515039E-009</c:v>
                </c:pt>
                <c:pt idx="621">
                  <c:v>1.00243714831461E-009</c:v>
                </c:pt>
                <c:pt idx="622">
                  <c:v>9.96725672121767E-010</c:v>
                </c:pt>
                <c:pt idx="623">
                  <c:v>9.90989986099056E-010</c:v>
                </c:pt>
                <c:pt idx="624">
                  <c:v>9.85229989355016E-010</c:v>
                </c:pt>
                <c:pt idx="625">
                  <c:v>9.79445580577804E-010</c:v>
                </c:pt>
                <c:pt idx="626">
                  <c:v>9.73636658033449E-010</c:v>
                </c:pt>
                <c:pt idx="627">
                  <c:v>9.67803119564084E-010</c:v>
                </c:pt>
                <c:pt idx="628">
                  <c:v>9.61944862586186E-010</c:v>
                </c:pt>
                <c:pt idx="629">
                  <c:v>9.56061784088797E-010</c:v>
                </c:pt>
                <c:pt idx="630">
                  <c:v>9.50153780631748E-010</c:v>
                </c:pt>
                <c:pt idx="631">
                  <c:v>9.44220748343869E-010</c:v>
                </c:pt>
                <c:pt idx="632">
                  <c:v>9.38262582921192E-010</c:v>
                </c:pt>
                <c:pt idx="633">
                  <c:v>9.32279179625148E-010</c:v>
                </c:pt>
                <c:pt idx="634">
                  <c:v>9.26270433280756E-010</c:v>
                </c:pt>
                <c:pt idx="635">
                  <c:v>9.20236238274808E-010</c:v>
                </c:pt>
                <c:pt idx="636">
                  <c:v>9.14176488554038E-010</c:v>
                </c:pt>
                <c:pt idx="637">
                  <c:v>9.0809107762329E-010</c:v>
                </c:pt>
                <c:pt idx="638">
                  <c:v>9.01979898543678E-010</c:v>
                </c:pt>
                <c:pt idx="639">
                  <c:v>8.9584284393074E-010</c:v>
                </c:pt>
                <c:pt idx="640">
                  <c:v>8.89679805952573E-010</c:v>
                </c:pt>
                <c:pt idx="641">
                  <c:v>8.83490676327976E-010</c:v>
                </c:pt>
                <c:pt idx="642">
                  <c:v>8.77275346324576E-010</c:v>
                </c:pt>
                <c:pt idx="643">
                  <c:v>8.71033706756947E-010</c:v>
                </c:pt>
                <c:pt idx="644">
                  <c:v>8.64765647984723E-010</c:v>
                </c:pt>
                <c:pt idx="645">
                  <c:v>8.58471059910703E-010</c:v>
                </c:pt>
                <c:pt idx="646">
                  <c:v>8.52149831978947E-010</c:v>
                </c:pt>
                <c:pt idx="647">
                  <c:v>8.45801853172864E-010</c:v>
                </c:pt>
                <c:pt idx="648">
                  <c:v>8.39427012013292E-010</c:v>
                </c:pt>
                <c:pt idx="649">
                  <c:v>8.33025196556574E-010</c:v>
                </c:pt>
                <c:pt idx="650">
                  <c:v>8.2659629439262E-010</c:v>
                </c:pt>
                <c:pt idx="651">
                  <c:v>8.20140192642961E-010</c:v>
                </c:pt>
                <c:pt idx="652">
                  <c:v>8.13656777958806E-010</c:v>
                </c:pt>
                <c:pt idx="653">
                  <c:v>8.07145936519072E-010</c:v>
                </c:pt>
                <c:pt idx="654">
                  <c:v>8.00607554028422E-010</c:v>
                </c:pt>
                <c:pt idx="655">
                  <c:v>7.94041515715287E-010</c:v>
                </c:pt>
                <c:pt idx="656">
                  <c:v>7.87447706329883E-010</c:v>
                </c:pt>
                <c:pt idx="657">
                  <c:v>7.8082601014222E-010</c:v>
                </c:pt>
                <c:pt idx="658">
                  <c:v>7.74176310940096E-010</c:v>
                </c:pt>
                <c:pt idx="659">
                  <c:v>7.67498492027092E-010</c:v>
                </c:pt>
                <c:pt idx="660">
                  <c:v>7.60792436220552E-010</c:v>
                </c:pt>
                <c:pt idx="661">
                  <c:v>7.54058025849561E-010</c:v>
                </c:pt>
                <c:pt idx="662">
                  <c:v>7.47295142752905E-010</c:v>
                </c:pt>
                <c:pt idx="663">
                  <c:v>7.40503668277032E-010</c:v>
                </c:pt>
                <c:pt idx="664">
                  <c:v>7.33683483274E-010</c:v>
                </c:pt>
                <c:pt idx="665">
                  <c:v>7.26834468099415E-010</c:v>
                </c:pt>
                <c:pt idx="666">
                  <c:v>7.19956502610366E-010</c:v>
                </c:pt>
                <c:pt idx="667">
                  <c:v>7.13049466163344E-010</c:v>
                </c:pt>
                <c:pt idx="668">
                  <c:v>7.0611323761216E-010</c:v>
                </c:pt>
                <c:pt idx="669">
                  <c:v>6.99147695305845E-010</c:v>
                </c:pt>
                <c:pt idx="670">
                  <c:v>6.92152717086555E-010</c:v>
                </c:pt>
                <c:pt idx="671">
                  <c:v>6.8512818028745E-010</c:v>
                </c:pt>
                <c:pt idx="672">
                  <c:v>6.7807396173058E-010</c:v>
                </c:pt>
                <c:pt idx="673">
                  <c:v>6.70989937724752E-010</c:v>
                </c:pt>
                <c:pt idx="674">
                  <c:v>6.63875984063392E-010</c:v>
                </c:pt>
                <c:pt idx="675">
                  <c:v>6.56731976022398E-010</c:v>
                </c:pt>
                <c:pt idx="676">
                  <c:v>6.49557788357985E-010</c:v>
                </c:pt>
                <c:pt idx="677">
                  <c:v>6.42353295304516E-010</c:v>
                </c:pt>
                <c:pt idx="678">
                  <c:v>6.35118370572331E-010</c:v>
                </c:pt>
                <c:pt idx="679">
                  <c:v>6.27852887345562E-010</c:v>
                </c:pt>
                <c:pt idx="680">
                  <c:v>6.20556718279941E-010</c:v>
                </c:pt>
                <c:pt idx="681">
                  <c:v>6.13229735500598E-010</c:v>
                </c:pt>
                <c:pt idx="682">
                  <c:v>6.05871810599851E-010</c:v>
                </c:pt>
                <c:pt idx="683">
                  <c:v>5.98482814634984E-010</c:v>
                </c:pt>
                <c:pt idx="684">
                  <c:v>5.9106261812602E-010</c:v>
                </c:pt>
                <c:pt idx="685">
                  <c:v>5.83611091053481E-010</c:v>
                </c:pt>
                <c:pt idx="686">
                  <c:v>5.7612810285614E-010</c:v>
                </c:pt>
                <c:pt idx="687">
                  <c:v>5.68613522428766E-010</c:v>
                </c:pt>
                <c:pt idx="688">
                  <c:v>5.61067218119853E-010</c:v>
                </c:pt>
                <c:pt idx="689">
                  <c:v>5.53489057729348E-010</c:v>
                </c:pt>
                <c:pt idx="690">
                  <c:v>5.45878908506363E-010</c:v>
                </c:pt>
                <c:pt idx="691">
                  <c:v>5.38236637146882E-010</c:v>
                </c:pt>
                <c:pt idx="692">
                  <c:v>5.30562109791452E-010</c:v>
                </c:pt>
                <c:pt idx="693">
                  <c:v>5.22855192022873E-010</c:v>
                </c:pt>
                <c:pt idx="694">
                  <c:v>5.15115748863875E-010</c:v>
                </c:pt>
                <c:pt idx="695">
                  <c:v>5.07343644774778E-010</c:v>
                </c:pt>
                <c:pt idx="696">
                  <c:v>4.99538743651156E-010</c:v>
                </c:pt>
                <c:pt idx="697">
                  <c:v>4.91700908821477E-010</c:v>
                </c:pt>
                <c:pt idx="698">
                  <c:v>4.83830003044748E-010</c:v>
                </c:pt>
                <c:pt idx="699">
                  <c:v>4.75925888508133E-010</c:v>
                </c:pt>
                <c:pt idx="700">
                  <c:v>4.67988426824579E-010</c:v>
                </c:pt>
                <c:pt idx="701">
                  <c:v>4.60017479030418E-010</c:v>
                </c:pt>
                <c:pt idx="702">
                  <c:v>4.52012905582966E-010</c:v>
                </c:pt>
                <c:pt idx="703">
                  <c:v>4.4397456635811E-010</c:v>
                </c:pt>
                <c:pt idx="704">
                  <c:v>4.35902320647887E-010</c:v>
                </c:pt>
                <c:pt idx="705">
                  <c:v>4.27796027158049E-010</c:v>
                </c:pt>
                <c:pt idx="706">
                  <c:v>4.19655544005621E-010</c:v>
                </c:pt>
                <c:pt idx="707">
                  <c:v>4.11480728716451E-010</c:v>
                </c:pt>
                <c:pt idx="708">
                  <c:v>4.03271438222739E-010</c:v>
                </c:pt>
                <c:pt idx="709">
                  <c:v>3.95027528860574E-010</c:v>
                </c:pt>
                <c:pt idx="710">
                  <c:v>3.8674885636744E-010</c:v>
                </c:pt>
                <c:pt idx="711">
                  <c:v>3.78435275879729E-010</c:v>
                </c:pt>
                <c:pt idx="712">
                  <c:v>3.70086641930234E-010</c:v>
                </c:pt>
                <c:pt idx="713">
                  <c:v>3.61702808445633E-010</c:v>
                </c:pt>
                <c:pt idx="714">
                  <c:v>3.53283628743964E-010</c:v>
                </c:pt>
                <c:pt idx="715">
                  <c:v>3.44828955532091E-010</c:v>
                </c:pt>
                <c:pt idx="716">
                  <c:v>3.36338640903154E-010</c:v>
                </c:pt>
                <c:pt idx="717">
                  <c:v>3.27812536334017E-010</c:v>
                </c:pt>
                <c:pt idx="718">
                  <c:v>3.19250492682692E-010</c:v>
                </c:pt>
                <c:pt idx="719">
                  <c:v>3.10652360185769E-010</c:v>
                </c:pt>
                <c:pt idx="720">
                  <c:v>3.02017988455823E-010</c:v>
                </c:pt>
                <c:pt idx="721">
                  <c:v>2.93347226478811E-010</c:v>
                </c:pt>
                <c:pt idx="722">
                  <c:v>2.84639922611467E-010</c:v>
                </c:pt>
                <c:pt idx="723">
                  <c:v>2.75895924578677E-010</c:v>
                </c:pt>
                <c:pt idx="724">
                  <c:v>2.67115079470845E-010</c:v>
                </c:pt>
                <c:pt idx="725">
                  <c:v>2.58297233741254E-010</c:v>
                </c:pt>
                <c:pt idx="726">
                  <c:v>2.49442233203405E-010</c:v>
                </c:pt>
                <c:pt idx="727">
                  <c:v>2.40549923028355E-010</c:v>
                </c:pt>
                <c:pt idx="728">
                  <c:v>2.31620147742043E-010</c:v>
                </c:pt>
                <c:pt idx="729">
                  <c:v>2.22652751222595E-010</c:v>
                </c:pt>
                <c:pt idx="730">
                  <c:v>2.13647576697629E-010</c:v>
                </c:pt>
                <c:pt idx="731">
                  <c:v>2.04604466741547E-010</c:v>
                </c:pt>
                <c:pt idx="732">
                  <c:v>1.95523263272806E-010</c:v>
                </c:pt>
                <c:pt idx="733">
                  <c:v>1.86403807551191E-010</c:v>
                </c:pt>
                <c:pt idx="734">
                  <c:v>1.77245940175071E-010</c:v>
                </c:pt>
                <c:pt idx="735">
                  <c:v>1.68049501078638E-010</c:v>
                </c:pt>
                <c:pt idx="736">
                  <c:v>1.58814329529142E-010</c:v>
                </c:pt>
                <c:pt idx="737">
                  <c:v>1.49540264124114E-010</c:v>
                </c:pt>
                <c:pt idx="738">
                  <c:v>1.40227142788575E-010</c:v>
                </c:pt>
                <c:pt idx="739">
                  <c:v>1.30874802772231E-010</c:v>
                </c:pt>
                <c:pt idx="740">
                  <c:v>1.21483080646662E-010</c:v>
                </c:pt>
                <c:pt idx="741">
                  <c:v>1.12051812302493E-010</c:v>
                </c:pt>
                <c:pt idx="742">
                  <c:v>1.02580832946564E-010</c:v>
                </c:pt>
                <c:pt idx="743">
                  <c:v>9.30699770990725E-011</c:v>
                </c:pt>
                <c:pt idx="744">
                  <c:v>8.35190785907169E-011</c:v>
                </c:pt>
                <c:pt idx="745">
                  <c:v>7.39279705598237E-011</c:v>
                </c:pt>
                <c:pt idx="746">
                  <c:v>6.429648544946E-011</c:v>
                </c:pt>
                <c:pt idx="747">
                  <c:v>5.462445500454E-011</c:v>
                </c:pt>
                <c:pt idx="748">
                  <c:v>4.49117102689131E-011</c:v>
                </c:pt>
                <c:pt idx="749">
                  <c:v>3.51580815824447E-011</c:v>
                </c:pt>
                <c:pt idx="750">
                  <c:v>2.53633985780826E-011</c:v>
                </c:pt>
                <c:pt idx="751">
                  <c:v>1.55274901789097E-011</c:v>
                </c:pt>
                <c:pt idx="752">
                  <c:v>5.65018459518957E-012</c:v>
                </c:pt>
                <c:pt idx="753">
                  <c:v>-4.26869067860717E-012</c:v>
                </c:pt>
                <c:pt idx="754">
                  <c:v>-1.42293088667823E-011</c:v>
                </c:pt>
                <c:pt idx="755">
                  <c:v>-2.42318439154073E-011</c:v>
                </c:pt>
                <c:pt idx="756">
                  <c:v>-3.42764704953292E-011</c:v>
                </c:pt>
                <c:pt idx="757">
                  <c:v>-4.43633640051909E-011</c:v>
                </c:pt>
                <c:pt idx="758">
                  <c:v>-5.4492700574464E-011</c:v>
                </c:pt>
                <c:pt idx="759">
                  <c:v>-6.4664657066493E-011</c:v>
                </c:pt>
                <c:pt idx="760">
                  <c:v>-7.48794110815545E-011</c:v>
                </c:pt>
                <c:pt idx="761">
                  <c:v>-8.51371409599266E-011</c:v>
                </c:pt>
                <c:pt idx="762">
                  <c:v>-9.54380257849721E-011</c:v>
                </c:pt>
                <c:pt idx="763">
                  <c:v>-1.05782245386236E-010</c:v>
                </c:pt>
                <c:pt idx="764">
                  <c:v>-1.16169980342554E-010</c:v>
                </c:pt>
                <c:pt idx="765">
                  <c:v>-1.26601411985173E-010</c:v>
                </c:pt>
                <c:pt idx="766">
                  <c:v>-1.37076722400888E-010</c:v>
                </c:pt>
                <c:pt idx="767">
                  <c:v>-1.47596094435192E-010</c:v>
                </c:pt>
                <c:pt idx="768">
                  <c:v>-1.58159711695431E-010</c:v>
                </c:pt>
                <c:pt idx="769">
                  <c:v>-1.68767758553984E-010</c:v>
                </c:pt>
                <c:pt idx="770">
                  <c:v>-1.79420420151451E-010</c:v>
                </c:pt>
                <c:pt idx="771">
                  <c:v>-1.90117882399849E-010</c:v>
                </c:pt>
                <c:pt idx="772">
                  <c:v>-2.00860331985831E-010</c:v>
                </c:pt>
                <c:pt idx="773">
                  <c:v>-2.1164795637391E-010</c:v>
                </c:pt>
                <c:pt idx="774">
                  <c:v>-2.22480943809704E-010</c:v>
                </c:pt>
                <c:pt idx="775">
                  <c:v>-2.33359483323186E-010</c:v>
                </c:pt>
                <c:pt idx="776">
                  <c:v>-2.44283764731957E-010</c:v>
                </c:pt>
                <c:pt idx="777">
                  <c:v>-2.55253978644524E-010</c:v>
                </c:pt>
                <c:pt idx="778">
                  <c:v>-2.66270316463598E-010</c:v>
                </c:pt>
                <c:pt idx="779">
                  <c:v>-2.77332970389399E-010</c:v>
                </c:pt>
                <c:pt idx="780">
                  <c:v>-2.88442133422987E-010</c:v>
                </c:pt>
                <c:pt idx="781">
                  <c:v>-2.99597999369589E-010</c:v>
                </c:pt>
                <c:pt idx="782">
                  <c:v>-3.10800762841957E-010</c:v>
                </c:pt>
                <c:pt idx="783">
                  <c:v>-3.2205061926373E-010</c:v>
                </c:pt>
                <c:pt idx="784">
                  <c:v>-3.33347764872812E-010</c:v>
                </c:pt>
                <c:pt idx="785">
                  <c:v>-3.44692396724766E-010</c:v>
                </c:pt>
                <c:pt idx="786">
                  <c:v>-3.56084712696221E-010</c:v>
                </c:pt>
                <c:pt idx="787">
                  <c:v>-3.67524911488293E-010</c:v>
                </c:pt>
                <c:pt idx="788">
                  <c:v>-3.79013192630019E-010</c:v>
                </c:pt>
                <c:pt idx="789">
                  <c:v>-3.90549756481808E-010</c:v>
                </c:pt>
                <c:pt idx="790">
                  <c:v>-4.02134804238906E-010</c:v>
                </c:pt>
                <c:pt idx="791">
                  <c:v>-4.1376853793487E-010</c:v>
                </c:pt>
                <c:pt idx="792">
                  <c:v>-4.25451160445068E-010</c:v>
                </c:pt>
                <c:pt idx="793">
                  <c:v>-4.37182875490181E-010</c:v>
                </c:pt>
                <c:pt idx="794">
                  <c:v>-4.48963887639727E-010</c:v>
                </c:pt>
                <c:pt idx="795">
                  <c:v>-4.60794402315597E-010</c:v>
                </c:pt>
                <c:pt idx="796">
                  <c:v>-4.72674625795609E-010</c:v>
                </c:pt>
                <c:pt idx="797">
                  <c:v>-4.84604765217071E-010</c:v>
                </c:pt>
                <c:pt idx="798">
                  <c:v>-4.96585028580365E-010</c:v>
                </c:pt>
                <c:pt idx="799">
                  <c:v>-5.08615624752541E-010</c:v>
                </c:pt>
                <c:pt idx="800">
                  <c:v>-5.20696763470929E-010</c:v>
                </c:pt>
                <c:pt idx="801">
                  <c:v>-5.32828655346767E-010</c:v>
                </c:pt>
                <c:pt idx="802">
                  <c:v>-5.45011511868839E-010</c:v>
                </c:pt>
                <c:pt idx="803">
                  <c:v>-5.57245545407133E-010</c:v>
                </c:pt>
                <c:pt idx="804">
                  <c:v>-5.69530969216513E-010</c:v>
                </c:pt>
                <c:pt idx="805">
                  <c:v>-5.81867997440407E-010</c:v>
                </c:pt>
                <c:pt idx="806">
                  <c:v>-5.94256845114504E-010</c:v>
                </c:pt>
                <c:pt idx="807">
                  <c:v>-6.06697728170481E-010</c:v>
                </c:pt>
                <c:pt idx="808">
                  <c:v>-6.19190863439727E-010</c:v>
                </c:pt>
                <c:pt idx="809">
                  <c:v>-6.31736468657098E-010</c:v>
                </c:pt>
                <c:pt idx="810">
                  <c:v>-6.44334762464678E-010</c:v>
                </c:pt>
                <c:pt idx="811">
                  <c:v>-6.56985964415561E-010</c:v>
                </c:pt>
                <c:pt idx="812">
                  <c:v>-6.69690294977647E-010</c:v>
                </c:pt>
                <c:pt idx="813">
                  <c:v>-6.82447975537452E-010</c:v>
                </c:pt>
                <c:pt idx="814">
                  <c:v>-6.95259228403936E-010</c:v>
                </c:pt>
                <c:pt idx="815">
                  <c:v>-7.08124276812349E-010</c:v>
                </c:pt>
                <c:pt idx="816">
                  <c:v>-7.21043344928087E-010</c:v>
                </c:pt>
                <c:pt idx="817">
                  <c:v>-7.34016657850569E-010</c:v>
                </c:pt>
                <c:pt idx="818">
                  <c:v>-7.47044441617131E-010</c:v>
                </c:pt>
                <c:pt idx="819">
                  <c:v>-7.60126923206929E-010</c:v>
                </c:pt>
                <c:pt idx="820">
                  <c:v>-7.73264330544868E-010</c:v>
                </c:pt>
                <c:pt idx="821">
                  <c:v>-7.86456892505542E-010</c:v>
                </c:pt>
                <c:pt idx="822">
                  <c:v>-7.99704838917188E-010</c:v>
                </c:pt>
                <c:pt idx="823">
                  <c:v>-8.13008400565661E-010</c:v>
                </c:pt>
                <c:pt idx="824">
                  <c:v>-8.26367809198425E-010</c:v>
                </c:pt>
                <c:pt idx="825">
                  <c:v>-8.39783297528561E-010</c:v>
                </c:pt>
                <c:pt idx="826">
                  <c:v>-8.53255099238785E-010</c:v>
                </c:pt>
                <c:pt idx="827">
                  <c:v>-8.66783448985496E-010</c:v>
                </c:pt>
                <c:pt idx="828">
                  <c:v>-8.80368582402824E-010</c:v>
                </c:pt>
                <c:pt idx="829">
                  <c:v>-8.94010736106713E-010</c:v>
                </c:pt>
                <c:pt idx="830">
                  <c:v>-9.07710147699005E-010</c:v>
                </c:pt>
                <c:pt idx="831">
                  <c:v>-9.21467055771551E-010</c:v>
                </c:pt>
                <c:pt idx="832">
                  <c:v>-9.35281699910334E-010</c:v>
                </c:pt>
                <c:pt idx="833">
                  <c:v>-9.49154320699616E-010</c:v>
                </c:pt>
                <c:pt idx="834">
                  <c:v>-9.6308515972609E-010</c:v>
                </c:pt>
                <c:pt idx="835">
                  <c:v>-9.77074459583064E-010</c:v>
                </c:pt>
                <c:pt idx="836">
                  <c:v>-9.91122463874653E-010</c:v>
                </c:pt>
                <c:pt idx="837">
                  <c:v>-1.00522941721999E-009</c:v>
                </c:pt>
                <c:pt idx="838">
                  <c:v>-1.01939556525744E-009</c:v>
                </c:pt>
                <c:pt idx="839">
                  <c:v>-1.03362115464889E-009</c:v>
                </c:pt>
                <c:pt idx="840">
                  <c:v>-1.04790643308397E-009</c:v>
                </c:pt>
                <c:pt idx="841">
                  <c:v>-1.06225164928434E-009</c:v>
                </c:pt>
                <c:pt idx="842">
                  <c:v>-1.07665705300802E-009</c:v>
                </c:pt>
                <c:pt idx="843">
                  <c:v>-1.09112289505369E-009</c:v>
                </c:pt>
                <c:pt idx="844">
                  <c:v>-1.105649427265E-009</c:v>
                </c:pt>
                <c:pt idx="845">
                  <c:v>-1.12023690253498E-009</c:v>
                </c:pt>
                <c:pt idx="846">
                  <c:v>-1.13488557481036E-009</c:v>
                </c:pt>
                <c:pt idx="847">
                  <c:v>-1.14959569909599E-009</c:v>
                </c:pt>
                <c:pt idx="848">
                  <c:v>-1.16436753145924E-009</c:v>
                </c:pt>
                <c:pt idx="849">
                  <c:v>-1.17920132903444E-009</c:v>
                </c:pt>
                <c:pt idx="850">
                  <c:v>-1.19409735002729E-009</c:v>
                </c:pt>
                <c:pt idx="851">
                  <c:v>-1.20905585371937E-009</c:v>
                </c:pt>
                <c:pt idx="852">
                  <c:v>-1.22407710047258E-009</c:v>
                </c:pt>
                <c:pt idx="853">
                  <c:v>-1.23916135173368E-009</c:v>
                </c:pt>
                <c:pt idx="854">
                  <c:v>-1.25430887003879E-009</c:v>
                </c:pt>
                <c:pt idx="855">
                  <c:v>-1.26951991901792E-009</c:v>
                </c:pt>
                <c:pt idx="856">
                  <c:v>-1.28479476339954E-009</c:v>
                </c:pt>
                <c:pt idx="857">
                  <c:v>-1.30013366901518E-009</c:v>
                </c:pt>
                <c:pt idx="858">
                  <c:v>-1.31553690280397E-009</c:v>
                </c:pt>
                <c:pt idx="859">
                  <c:v>-1.3310047328173E-009</c:v>
                </c:pt>
                <c:pt idx="860">
                  <c:v>-1.34653742822344E-009</c:v>
                </c:pt>
                <c:pt idx="861">
                  <c:v>-1.36213525931222E-009</c:v>
                </c:pt>
                <c:pt idx="862">
                  <c:v>-1.37779849749963E-009</c:v>
                </c:pt>
                <c:pt idx="863">
                  <c:v>-1.39352741533259E-009</c:v>
                </c:pt>
                <c:pt idx="864">
                  <c:v>-1.40932228649365E-009</c:v>
                </c:pt>
                <c:pt idx="865">
                  <c:v>-1.42518338580566E-009</c:v>
                </c:pt>
                <c:pt idx="866">
                  <c:v>-1.4411109892366E-009</c:v>
                </c:pt>
                <c:pt idx="867">
                  <c:v>-1.45710537390431E-009</c:v>
                </c:pt>
                <c:pt idx="868">
                  <c:v>-1.47316681808128E-009</c:v>
                </c:pt>
                <c:pt idx="869">
                  <c:v>-1.48929560119948E-009</c:v>
                </c:pt>
                <c:pt idx="870">
                  <c:v>-1.50549200385518E-009</c:v>
                </c:pt>
                <c:pt idx="871">
                  <c:v>-1.52175630781379E-009</c:v>
                </c:pt>
                <c:pt idx="872">
                  <c:v>-1.53808879601475E-009</c:v>
                </c:pt>
                <c:pt idx="873">
                  <c:v>-1.55448975257642E-009</c:v>
                </c:pt>
                <c:pt idx="874">
                  <c:v>-1.57095946280098E-009</c:v>
                </c:pt>
                <c:pt idx="875">
                  <c:v>-1.58749821317938E-009</c:v>
                </c:pt>
                <c:pt idx="876">
                  <c:v>-1.60410629139626E-009</c:v>
                </c:pt>
                <c:pt idx="877">
                  <c:v>-1.62078398633499E-009</c:v>
                </c:pt>
                <c:pt idx="878">
                  <c:v>-1.63753158808257E-009</c:v>
                </c:pt>
                <c:pt idx="879">
                  <c:v>-1.65434938793473E-009</c:v>
                </c:pt>
                <c:pt idx="880">
                  <c:v>-1.67123767840092E-009</c:v>
                </c:pt>
                <c:pt idx="881">
                  <c:v>-1.68819675320939E-009</c:v>
                </c:pt>
                <c:pt idx="882">
                  <c:v>-1.70522690731224E-009</c:v>
                </c:pt>
                <c:pt idx="883">
                  <c:v>-1.72232843689057E-009</c:v>
                </c:pt>
                <c:pt idx="884">
                  <c:v>-1.73950163935953E-009</c:v>
                </c:pt>
                <c:pt idx="885">
                  <c:v>-1.75674681337353E-009</c:v>
                </c:pt>
                <c:pt idx="886">
                  <c:v>-1.77406425883136E-009</c:v>
                </c:pt>
                <c:pt idx="887">
                  <c:v>-1.79145427688139E-009</c:v>
                </c:pt>
                <c:pt idx="888">
                  <c:v>-1.80891716992679E-009</c:v>
                </c:pt>
                <c:pt idx="889">
                  <c:v>-1.82645324163071E-009</c:v>
                </c:pt>
                <c:pt idx="890">
                  <c:v>-1.8440627969216E-009</c:v>
                </c:pt>
                <c:pt idx="891">
                  <c:v>-1.86174614199843E-009</c:v>
                </c:pt>
                <c:pt idx="892">
                  <c:v>-1.879503584336E-009</c:v>
                </c:pt>
                <c:pt idx="893">
                  <c:v>-1.89733543269026E-009</c:v>
                </c:pt>
                <c:pt idx="894">
                  <c:v>-1.91524199710364E-009</c:v>
                </c:pt>
                <c:pt idx="895">
                  <c:v>-1.93322358891041E-009</c:v>
                </c:pt>
                <c:pt idx="896">
                  <c:v>-1.95128052074208E-009</c:v>
                </c:pt>
                <c:pt idx="897">
                  <c:v>-1.96941310653277E-009</c:v>
                </c:pt>
                <c:pt idx="898">
                  <c:v>-1.98762166152469E-009</c:v>
                </c:pt>
                <c:pt idx="899">
                  <c:v>-2.00590650227354E-009</c:v>
                </c:pt>
                <c:pt idx="900">
                  <c:v>-2.024267946654E-009</c:v>
                </c:pt>
                <c:pt idx="901">
                  <c:v>-2.04270631386524E-009</c:v>
                </c:pt>
                <c:pt idx="902">
                  <c:v>-2.06122192443641E-009</c:v>
                </c:pt>
                <c:pt idx="903">
                  <c:v>-2.07981510023223E-009</c:v>
                </c:pt>
                <c:pt idx="904">
                  <c:v>-2.09848616445849E-009</c:v>
                </c:pt>
                <c:pt idx="905">
                  <c:v>-2.1172354416677E-009</c:v>
                </c:pt>
                <c:pt idx="906">
                  <c:v>-2.13606325776464E-009</c:v>
                </c:pt>
                <c:pt idx="907">
                  <c:v>-2.15496994001207E-009</c:v>
                </c:pt>
                <c:pt idx="908">
                  <c:v>-2.1739558170363E-009</c:v>
                </c:pt>
                <c:pt idx="909">
                  <c:v>-2.19302121883295E-009</c:v>
                </c:pt>
                <c:pt idx="910">
                  <c:v>-2.21216647677261E-009</c:v>
                </c:pt>
                <c:pt idx="911">
                  <c:v>-2.23139192360658E-009</c:v>
                </c:pt>
                <c:pt idx="912">
                  <c:v>-2.25069789347263E-009</c:v>
                </c:pt>
                <c:pt idx="913">
                  <c:v>-2.27008472190077E-009</c:v>
                </c:pt>
                <c:pt idx="914">
                  <c:v>-2.28955274581905E-009</c:v>
                </c:pt>
                <c:pt idx="915">
                  <c:v>-2.30910230355939E-009</c:v>
                </c:pt>
                <c:pt idx="916">
                  <c:v>-2.32873373486342E-009</c:v>
                </c:pt>
                <c:pt idx="917">
                  <c:v>-2.34844738088837E-009</c:v>
                </c:pt>
                <c:pt idx="918">
                  <c:v>-2.36824358421296E-009</c:v>
                </c:pt>
                <c:pt idx="919">
                  <c:v>-2.38812268884332E-009</c:v>
                </c:pt>
                <c:pt idx="920">
                  <c:v>-2.40808504021893E-009</c:v>
                </c:pt>
                <c:pt idx="921">
                  <c:v>-2.42813098521861E-009</c:v>
                </c:pt>
                <c:pt idx="922">
                  <c:v>-2.44826087216651E-009</c:v>
                </c:pt>
                <c:pt idx="923">
                  <c:v>-2.46847505083813E-009</c:v>
                </c:pt>
                <c:pt idx="924">
                  <c:v>-2.48877387246637E-009</c:v>
                </c:pt>
                <c:pt idx="925">
                  <c:v>-2.5091576897476E-009</c:v>
                </c:pt>
                <c:pt idx="926">
                  <c:v>-2.52962685684776E-009</c:v>
                </c:pt>
                <c:pt idx="927">
                  <c:v>-2.55018172940848E-009</c:v>
                </c:pt>
                <c:pt idx="928">
                  <c:v>-2.57082266455323E-009</c:v>
                </c:pt>
                <c:pt idx="929">
                  <c:v>-2.59155002089349E-009</c:v>
                </c:pt>
                <c:pt idx="930">
                  <c:v>-2.61236415853498E-009</c:v>
                </c:pt>
                <c:pt idx="931">
                  <c:v>-2.63326543908382E-009</c:v>
                </c:pt>
                <c:pt idx="932">
                  <c:v>-2.65425422565287E-009</c:v>
                </c:pt>
                <c:pt idx="933">
                  <c:v>-2.67533088286792E-009</c:v>
                </c:pt>
                <c:pt idx="934">
                  <c:v>-2.69649577687406E-009</c:v>
                </c:pt>
                <c:pt idx="935">
                  <c:v>-2.71774927534198E-009</c:v>
                </c:pt>
                <c:pt idx="936">
                  <c:v>-2.73909174747432E-009</c:v>
                </c:pt>
                <c:pt idx="937">
                  <c:v>-2.76052356401207E-009</c:v>
                </c:pt>
                <c:pt idx="938">
                  <c:v>-2.782045097241E-009</c:v>
                </c:pt>
                <c:pt idx="939">
                  <c:v>-2.80365672099804E-009</c:v>
                </c:pt>
                <c:pt idx="940">
                  <c:v>-2.82535881067778E-009</c:v>
                </c:pt>
                <c:pt idx="941">
                  <c:v>-2.84715174323896E-009</c:v>
                </c:pt>
                <c:pt idx="942">
                  <c:v>-2.86903589721099E-009</c:v>
                </c:pt>
                <c:pt idx="943">
                  <c:v>-2.89101165270047E-009</c:v>
                </c:pt>
                <c:pt idx="944">
                  <c:v>-2.91307939139779E-009</c:v>
                </c:pt>
                <c:pt idx="945">
                  <c:v>-2.93523949658373E-009</c:v>
                </c:pt>
                <c:pt idx="946">
                  <c:v>-2.95749235313603E-009</c:v>
                </c:pt>
                <c:pt idx="947">
                  <c:v>-2.97983834753614E-009</c:v>
                </c:pt>
                <c:pt idx="948">
                  <c:v>-3.00227786787581E-009</c:v>
                </c:pt>
                <c:pt idx="949">
                  <c:v>-3.02481130386386E-009</c:v>
                </c:pt>
                <c:pt idx="950">
                  <c:v>-3.04743904683291E-009</c:v>
                </c:pt>
                <c:pt idx="951">
                  <c:v>-3.07016148974609E-009</c:v>
                </c:pt>
                <c:pt idx="952">
                  <c:v>-3.09297902720392E-009</c:v>
                </c:pt>
                <c:pt idx="953">
                  <c:v>-3.11589205545108E-009</c:v>
                </c:pt>
                <c:pt idx="954">
                  <c:v>-3.13890097238325E-009</c:v>
                </c:pt>
                <c:pt idx="955">
                  <c:v>-3.16200617755402E-009</c:v>
                </c:pt>
                <c:pt idx="956">
                  <c:v>-3.18520807218181E-009</c:v>
                </c:pt>
                <c:pt idx="957">
                  <c:v>-3.20850705915674E-009</c:v>
                </c:pt>
                <c:pt idx="958">
                  <c:v>-3.23190354304769E-009</c:v>
                </c:pt>
                <c:pt idx="959">
                  <c:v>-3.2553979301092E-009</c:v>
                </c:pt>
                <c:pt idx="960">
                  <c:v>-3.27899062828856E-009</c:v>
                </c:pt>
                <c:pt idx="961">
                  <c:v>-3.30268204723284E-009</c:v>
                </c:pt>
                <c:pt idx="962">
                  <c:v>-3.32647259829597E-009</c:v>
                </c:pt>
                <c:pt idx="963">
                  <c:v>-3.35036269454586E-009</c:v>
                </c:pt>
                <c:pt idx="964">
                  <c:v>-3.37435275077153E-009</c:v>
                </c:pt>
                <c:pt idx="965">
                  <c:v>-3.3984431834903E-009</c:v>
                </c:pt>
                <c:pt idx="966">
                  <c:v>-3.42263441095495E-009</c:v>
                </c:pt>
                <c:pt idx="967">
                  <c:v>-3.44692685316103E-009</c:v>
                </c:pt>
                <c:pt idx="968">
                  <c:v>-3.47132093185402E-009</c:v>
                </c:pt>
                <c:pt idx="969">
                  <c:v>-3.49581707053672E-009</c:v>
                </c:pt>
                <c:pt idx="970">
                  <c:v>-3.52041569447649E-009</c:v>
                </c:pt>
                <c:pt idx="971">
                  <c:v>-3.54511723071265E-009</c:v>
                </c:pt>
                <c:pt idx="972">
                  <c:v>-3.56992210806385E-009</c:v>
                </c:pt>
                <c:pt idx="973">
                  <c:v>-3.59483075713551E-009</c:v>
                </c:pt>
                <c:pt idx="974">
                  <c:v>-3.61984361032719E-009</c:v>
                </c:pt>
                <c:pt idx="975">
                  <c:v>-3.64496110184016E-009</c:v>
                </c:pt>
                <c:pt idx="976">
                  <c:v>-3.67018366768485E-009</c:v>
                </c:pt>
                <c:pt idx="977">
                  <c:v>-3.69551174568838E-009</c:v>
                </c:pt>
                <c:pt idx="978">
                  <c:v>-3.72094577550218E-009</c:v>
                </c:pt>
                <c:pt idx="979">
                  <c:v>-3.74648619860955E-009</c:v>
                </c:pt>
                <c:pt idx="980">
                  <c:v>-3.77213345833329E-009</c:v>
                </c:pt>
                <c:pt idx="981">
                  <c:v>-3.79788799984341E-009</c:v>
                </c:pt>
                <c:pt idx="982">
                  <c:v>-3.82375027016477E-009</c:v>
                </c:pt>
                <c:pt idx="983">
                  <c:v>-3.84972071818485E-009</c:v>
                </c:pt>
                <c:pt idx="984">
                  <c:v>-3.87579979466147E-009</c:v>
                </c:pt>
                <c:pt idx="985">
                  <c:v>-3.90198795223064E-009</c:v>
                </c:pt>
                <c:pt idx="986">
                  <c:v>-3.92828564541434E-009</c:v>
                </c:pt>
                <c:pt idx="987">
                  <c:v>-3.9546933306284E-009</c:v>
                </c:pt>
                <c:pt idx="988">
                  <c:v>-3.98121146619036E-009</c:v>
                </c:pt>
                <c:pt idx="989">
                  <c:v>-4.00784051232743E-009</c:v>
                </c:pt>
                <c:pt idx="990">
                  <c:v>-4.03458093118446E-009</c:v>
                </c:pt>
                <c:pt idx="991">
                  <c:v>-4.06143318683186E-009</c:v>
                </c:pt>
                <c:pt idx="992">
                  <c:v>-4.0883977452737E-009</c:v>
                </c:pt>
                <c:pt idx="993">
                  <c:v>-4.11547507445573E-009</c:v>
                </c:pt>
                <c:pt idx="994">
                  <c:v>-4.14266564427345E-009</c:v>
                </c:pt>
                <c:pt idx="995">
                  <c:v>-4.16996992658029E-009</c:v>
                </c:pt>
                <c:pt idx="996">
                  <c:v>-4.19738839519571E-009</c:v>
                </c:pt>
                <c:pt idx="997">
                  <c:v>-4.22492152591345E-009</c:v>
                </c:pt>
                <c:pt idx="998">
                  <c:v>-4.2525697965097E-009</c:v>
                </c:pt>
                <c:pt idx="999">
                  <c:v>-4.28033368675138E-009</c:v>
                </c:pt>
                <c:pt idx="1000">
                  <c:v>-4.30821367840447E-009</c:v>
                </c:pt>
              </c:numCache>
            </c:numRef>
          </c:val>
        </c:ser>
        <c:gapWidth val="100"/>
        <c:overlap val="0"/>
        <c:axId val="4344960"/>
        <c:axId val="54953383"/>
      </c:barChart>
      <c:catAx>
        <c:axId val="4344960"/>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4953383"/>
        <c:crosses val="autoZero"/>
        <c:auto val="1"/>
        <c:lblAlgn val="ctr"/>
        <c:lblOffset val="100"/>
      </c:catAx>
      <c:valAx>
        <c:axId val="54953383"/>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Worth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4344960"/>
        <c:crosses val="autoZero"/>
      </c:valAx>
      <c:spPr>
        <a:noFill/>
        <a:ln>
          <a:solidFill>
            <a:srgbClr val="b3b3b3"/>
          </a:solidFill>
        </a:ln>
      </c:spPr>
    </c:plotArea>
    <c:plotVisOnly val="1"/>
    <c:dispBlanksAs val="gap"/>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College Expenses</a:t>
            </a:r>
          </a:p>
        </c:rich>
      </c:tx>
      <c:overlay val="0"/>
    </c:title>
    <c:autoTitleDeleted val="0"/>
    <c:plotArea>
      <c:barChart>
        <c:barDir val="col"/>
        <c:grouping val="clustered"/>
        <c:varyColors val="0"/>
        <c:ser>
          <c:idx val="0"/>
          <c:order val="0"/>
          <c:tx>
            <c:strRef>
              <c:f>College!$L$3</c:f>
              <c:strCache>
                <c:ptCount val="1"/>
                <c:pt idx="0">
                  <c:v>Costs</c:v>
                </c:pt>
              </c:strCache>
            </c:strRef>
          </c:tx>
          <c:spPr>
            <a:solidFill>
              <a:srgbClr val="004586"/>
            </a:solidFill>
            <a:ln>
              <a:noFill/>
            </a:ln>
          </c:spPr>
          <c:invertIfNegative val="0"/>
          <c:dLbls>
            <c:showLegendKey val="0"/>
            <c:showVal val="0"/>
            <c:showCatName val="0"/>
            <c:showSerName val="0"/>
            <c:showPercent val="0"/>
            <c:showLeaderLines val="0"/>
          </c:dLbls>
          <c:cat>
            <c:strRef>
              <c:f>College!$B$4:$B$1004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College!$L$4:$L$1004</c:f>
              <c:numCache>
                <c:formatCode>General</c:formatCode>
                <c:ptCount val="1001"/>
                <c:pt idx="0">
                  <c:v>47000</c:v>
                </c:pt>
                <c:pt idx="1">
                  <c:v>47658.3333333333</c:v>
                </c:pt>
                <c:pt idx="2">
                  <c:v>48318.8611111111</c:v>
                </c:pt>
                <c:pt idx="3">
                  <c:v>48981.5906481482</c:v>
                </c:pt>
                <c:pt idx="4">
                  <c:v>49646.529283642</c:v>
                </c:pt>
                <c:pt idx="5">
                  <c:v>50313.6843812541</c:v>
                </c:pt>
                <c:pt idx="6">
                  <c:v>50983.0633291917</c:v>
                </c:pt>
                <c:pt idx="7">
                  <c:v>51654.673540289</c:v>
                </c:pt>
                <c:pt idx="8">
                  <c:v>52328.5224520899</c:v>
                </c:pt>
                <c:pt idx="9">
                  <c:v>53004.6175269302</c:v>
                </c:pt>
                <c:pt idx="10">
                  <c:v>53682.96625202</c:v>
                </c:pt>
                <c:pt idx="11">
                  <c:v>54363.5761395267</c:v>
                </c:pt>
                <c:pt idx="12">
                  <c:v>55046.4547266585</c:v>
                </c:pt>
                <c:pt idx="13">
                  <c:v>55731.6095757474</c:v>
                </c:pt>
                <c:pt idx="14">
                  <c:v>56419.0482743332</c:v>
                </c:pt>
                <c:pt idx="15">
                  <c:v>57108.7784352477</c:v>
                </c:pt>
                <c:pt idx="16">
                  <c:v>57800.8076966985</c:v>
                </c:pt>
                <c:pt idx="17">
                  <c:v>58495.1437223541</c:v>
                </c:pt>
                <c:pt idx="18">
                  <c:v>59191.7942014287</c:v>
                </c:pt>
                <c:pt idx="19">
                  <c:v>59890.7668487668</c:v>
                </c:pt>
                <c:pt idx="20">
                  <c:v>60592.0694049293</c:v>
                </c:pt>
                <c:pt idx="21">
                  <c:v>61295.7096362791</c:v>
                </c:pt>
                <c:pt idx="22">
                  <c:v>62001.6953350667</c:v>
                </c:pt>
                <c:pt idx="23">
                  <c:v>62710.0343195169</c:v>
                </c:pt>
                <c:pt idx="24">
                  <c:v>63420.7344339153</c:v>
                </c:pt>
                <c:pt idx="25">
                  <c:v>64133.803548695</c:v>
                </c:pt>
                <c:pt idx="26">
                  <c:v>64849.249560524</c:v>
                </c:pt>
                <c:pt idx="27">
                  <c:v>65567.0803923925</c:v>
                </c:pt>
                <c:pt idx="28">
                  <c:v>66287.3039937004</c:v>
                </c:pt>
                <c:pt idx="29">
                  <c:v>67009.9283403461</c:v>
                </c:pt>
                <c:pt idx="30">
                  <c:v>67734.9614348139</c:v>
                </c:pt>
                <c:pt idx="31">
                  <c:v>68462.4113062633</c:v>
                </c:pt>
                <c:pt idx="32">
                  <c:v>69192.2860106175</c:v>
                </c:pt>
                <c:pt idx="33">
                  <c:v>69924.5936306529</c:v>
                </c:pt>
                <c:pt idx="34">
                  <c:v>70659.3422760885</c:v>
                </c:pt>
                <c:pt idx="35">
                  <c:v>71396.5400836754</c:v>
                </c:pt>
                <c:pt idx="36">
                  <c:v>72136.1952172877</c:v>
                </c:pt>
                <c:pt idx="37">
                  <c:v>72878.315868012</c:v>
                </c:pt>
                <c:pt idx="38">
                  <c:v>73622.9102542387</c:v>
                </c:pt>
                <c:pt idx="39">
                  <c:v>74369.9866217528</c:v>
                </c:pt>
                <c:pt idx="40">
                  <c:v>75119.5532438253</c:v>
                </c:pt>
                <c:pt idx="41">
                  <c:v>75871.6184213048</c:v>
                </c:pt>
                <c:pt idx="42">
                  <c:v>76626.1904827091</c:v>
                </c:pt>
                <c:pt idx="43">
                  <c:v>77383.2777843182</c:v>
                </c:pt>
                <c:pt idx="44">
                  <c:v>78142.8887102659</c:v>
                </c:pt>
                <c:pt idx="45">
                  <c:v>78905.0316726335</c:v>
                </c:pt>
                <c:pt idx="46">
                  <c:v>79669.7151115422</c:v>
                </c:pt>
                <c:pt idx="47">
                  <c:v>80436.9474952474</c:v>
                </c:pt>
                <c:pt idx="48">
                  <c:v>81206.7373202315</c:v>
                </c:pt>
                <c:pt idx="49">
                  <c:v>81979.093111299</c:v>
                </c:pt>
                <c:pt idx="50">
                  <c:v>82754.02342167</c:v>
                </c:pt>
                <c:pt idx="51">
                  <c:v>83531.5368330756</c:v>
                </c:pt>
                <c:pt idx="52">
                  <c:v>84311.6419558525</c:v>
                </c:pt>
                <c:pt idx="53">
                  <c:v>85094.3474290387</c:v>
                </c:pt>
                <c:pt idx="54">
                  <c:v>85879.6619204688</c:v>
                </c:pt>
                <c:pt idx="55">
                  <c:v>86667.5941268704</c:v>
                </c:pt>
                <c:pt idx="56">
                  <c:v>87458.1527739599</c:v>
                </c:pt>
                <c:pt idx="57">
                  <c:v>88251.3466165398</c:v>
                </c:pt>
                <c:pt idx="58">
                  <c:v>89047.184438595</c:v>
                </c:pt>
                <c:pt idx="59">
                  <c:v>89845.6750533903</c:v>
                </c:pt>
                <c:pt idx="60">
                  <c:v>90646.8273035683</c:v>
                </c:pt>
                <c:pt idx="61">
                  <c:v>91450.6500612468</c:v>
                </c:pt>
                <c:pt idx="62">
                  <c:v>92257.1522281177</c:v>
                </c:pt>
                <c:pt idx="63">
                  <c:v>93066.3427355447</c:v>
                </c:pt>
                <c:pt idx="64">
                  <c:v>93878.2305446632</c:v>
                </c:pt>
                <c:pt idx="65">
                  <c:v>94692.8246464788</c:v>
                </c:pt>
                <c:pt idx="66">
                  <c:v>95510.134061967</c:v>
                </c:pt>
                <c:pt idx="67">
                  <c:v>96330.1678421736</c:v>
                </c:pt>
                <c:pt idx="68">
                  <c:v>97152.9350683142</c:v>
                </c:pt>
                <c:pt idx="69">
                  <c:v>97978.4448518753</c:v>
                </c:pt>
                <c:pt idx="70">
                  <c:v>98806.7063347148</c:v>
                </c:pt>
                <c:pt idx="71">
                  <c:v>99637.7286891639</c:v>
                </c:pt>
                <c:pt idx="72">
                  <c:v>100471.521118128</c:v>
                </c:pt>
                <c:pt idx="73">
                  <c:v>101308.092855188</c:v>
                </c:pt>
                <c:pt idx="74">
                  <c:v>102147.453164706</c:v>
                </c:pt>
                <c:pt idx="75">
                  <c:v>102989.611341921</c:v>
                </c:pt>
                <c:pt idx="76">
                  <c:v>103834.576713061</c:v>
                </c:pt>
                <c:pt idx="77">
                  <c:v>104682.358635438</c:v>
                </c:pt>
                <c:pt idx="78">
                  <c:v>105532.966497556</c:v>
                </c:pt>
                <c:pt idx="79">
                  <c:v>106386.409719215</c:v>
                </c:pt>
                <c:pt idx="80">
                  <c:v>107242.697751612</c:v>
                </c:pt>
                <c:pt idx="81">
                  <c:v>108101.840077451</c:v>
                </c:pt>
                <c:pt idx="82">
                  <c:v>108963.846211042</c:v>
                </c:pt>
                <c:pt idx="83">
                  <c:v>109828.725698412</c:v>
                </c:pt>
                <c:pt idx="84">
                  <c:v>110696.488117407</c:v>
                </c:pt>
                <c:pt idx="85">
                  <c:v>111567.143077798</c:v>
                </c:pt>
                <c:pt idx="86">
                  <c:v>112440.700221391</c:v>
                </c:pt>
                <c:pt idx="87">
                  <c:v>113317.169222129</c:v>
                </c:pt>
                <c:pt idx="88">
                  <c:v>114196.559786203</c:v>
                </c:pt>
                <c:pt idx="89">
                  <c:v>115078.881652157</c:v>
                </c:pt>
                <c:pt idx="90">
                  <c:v>115964.144590997</c:v>
                </c:pt>
                <c:pt idx="91">
                  <c:v>116852.358406301</c:v>
                </c:pt>
                <c:pt idx="92">
                  <c:v>117743.532934322</c:v>
                </c:pt>
                <c:pt idx="93">
                  <c:v>118637.678044103</c:v>
                </c:pt>
                <c:pt idx="94">
                  <c:v>119534.803637583</c:v>
                </c:pt>
                <c:pt idx="95">
                  <c:v>120434.919649708</c:v>
                </c:pt>
                <c:pt idx="96">
                  <c:v>121338.036048541</c:v>
                </c:pt>
                <c:pt idx="97">
                  <c:v>122244.162835369</c:v>
                </c:pt>
                <c:pt idx="98">
                  <c:v>123153.31004482</c:v>
                </c:pt>
                <c:pt idx="99">
                  <c:v>124065.48774497</c:v>
                </c:pt>
                <c:pt idx="100">
                  <c:v>124980.706037453</c:v>
                </c:pt>
                <c:pt idx="101">
                  <c:v>125898.975057578</c:v>
                </c:pt>
                <c:pt idx="102">
                  <c:v>126820.304974437</c:v>
                </c:pt>
                <c:pt idx="103">
                  <c:v>127744.705991018</c:v>
                </c:pt>
                <c:pt idx="104">
                  <c:v>128672.188344321</c:v>
                </c:pt>
                <c:pt idx="105">
                  <c:v>129602.762305469</c:v>
                </c:pt>
                <c:pt idx="106">
                  <c:v>130536.438179821</c:v>
                </c:pt>
                <c:pt idx="107">
                  <c:v>131473.226307087</c:v>
                </c:pt>
                <c:pt idx="108">
                  <c:v>132413.137061444</c:v>
                </c:pt>
                <c:pt idx="109">
                  <c:v>133356.180851649</c:v>
                </c:pt>
                <c:pt idx="110">
                  <c:v>134302.368121154</c:v>
                </c:pt>
                <c:pt idx="111">
                  <c:v>135251.709348225</c:v>
                </c:pt>
                <c:pt idx="112">
                  <c:v>136204.215046052</c:v>
                </c:pt>
                <c:pt idx="113">
                  <c:v>137159.895762872</c:v>
                </c:pt>
                <c:pt idx="114">
                  <c:v>138118.762082082</c:v>
                </c:pt>
                <c:pt idx="115">
                  <c:v>139080.824622355</c:v>
                </c:pt>
                <c:pt idx="116">
                  <c:v>140046.094037763</c:v>
                </c:pt>
                <c:pt idx="117">
                  <c:v>141014.581017889</c:v>
                </c:pt>
                <c:pt idx="118">
                  <c:v>141986.296287949</c:v>
                </c:pt>
                <c:pt idx="119">
                  <c:v>142961.250608909</c:v>
                </c:pt>
                <c:pt idx="120">
                  <c:v>143939.454777605</c:v>
                </c:pt>
                <c:pt idx="121">
                  <c:v>144920.919626864</c:v>
                </c:pt>
                <c:pt idx="122">
                  <c:v>145905.65602562</c:v>
                </c:pt>
                <c:pt idx="123">
                  <c:v>146893.674879039</c:v>
                </c:pt>
                <c:pt idx="124">
                  <c:v>147884.987128636</c:v>
                </c:pt>
                <c:pt idx="125">
                  <c:v>148879.603752398</c:v>
                </c:pt>
                <c:pt idx="126">
                  <c:v>149877.535764906</c:v>
                </c:pt>
                <c:pt idx="127">
                  <c:v>150878.794217455</c:v>
                </c:pt>
                <c:pt idx="128">
                  <c:v>151883.39019818</c:v>
                </c:pt>
                <c:pt idx="129">
                  <c:v>152891.334832174</c:v>
                </c:pt>
                <c:pt idx="130">
                  <c:v>153902.639281615</c:v>
                </c:pt>
                <c:pt idx="131">
                  <c:v>154917.314745887</c:v>
                </c:pt>
                <c:pt idx="132">
                  <c:v>155935.372461706</c:v>
                </c:pt>
                <c:pt idx="133">
                  <c:v>156956.823703245</c:v>
                </c:pt>
                <c:pt idx="134">
                  <c:v>157981.679782256</c:v>
                </c:pt>
                <c:pt idx="135">
                  <c:v>159009.952048197</c:v>
                </c:pt>
                <c:pt idx="136">
                  <c:v>160041.651888358</c:v>
                </c:pt>
                <c:pt idx="137">
                  <c:v>161076.790727986</c:v>
                </c:pt>
                <c:pt idx="138">
                  <c:v>162115.380030412</c:v>
                </c:pt>
                <c:pt idx="139">
                  <c:v>163157.43129718</c:v>
                </c:pt>
                <c:pt idx="140">
                  <c:v>164202.956068171</c:v>
                </c:pt>
                <c:pt idx="141">
                  <c:v>165251.965921732</c:v>
                </c:pt>
                <c:pt idx="142">
                  <c:v>166304.472474804</c:v>
                </c:pt>
                <c:pt idx="143">
                  <c:v>167360.487383053</c:v>
                </c:pt>
                <c:pt idx="144">
                  <c:v>168420.022340997</c:v>
                </c:pt>
                <c:pt idx="145">
                  <c:v>169483.089082134</c:v>
                </c:pt>
                <c:pt idx="146">
                  <c:v>170549.699379074</c:v>
                </c:pt>
                <c:pt idx="147">
                  <c:v>166632.209926438</c:v>
                </c:pt>
                <c:pt idx="148">
                  <c:v>162716.47699044</c:v>
                </c:pt>
                <c:pt idx="149">
                  <c:v>158802.506426138</c:v>
                </c:pt>
                <c:pt idx="150">
                  <c:v>154890.304108103</c:v>
                </c:pt>
                <c:pt idx="151">
                  <c:v>150979.875930489</c:v>
                </c:pt>
                <c:pt idx="152">
                  <c:v>147071.227807098</c:v>
                </c:pt>
                <c:pt idx="153">
                  <c:v>143164.365671443</c:v>
                </c:pt>
                <c:pt idx="154">
                  <c:v>139259.295476818</c:v>
                </c:pt>
                <c:pt idx="155">
                  <c:v>135356.023196359</c:v>
                </c:pt>
                <c:pt idx="156">
                  <c:v>131454.554823114</c:v>
                </c:pt>
                <c:pt idx="157">
                  <c:v>127554.896370105</c:v>
                </c:pt>
                <c:pt idx="158">
                  <c:v>123657.053870402</c:v>
                </c:pt>
                <c:pt idx="159">
                  <c:v>119761.033377181</c:v>
                </c:pt>
                <c:pt idx="160">
                  <c:v>115866.840963797</c:v>
                </c:pt>
                <c:pt idx="161">
                  <c:v>111974.48272385</c:v>
                </c:pt>
                <c:pt idx="162">
                  <c:v>108083.964771252</c:v>
                </c:pt>
                <c:pt idx="163">
                  <c:v>104195.293240293</c:v>
                </c:pt>
                <c:pt idx="164">
                  <c:v>100308.474285712</c:v>
                </c:pt>
                <c:pt idx="165">
                  <c:v>96423.5140827646</c:v>
                </c:pt>
                <c:pt idx="166">
                  <c:v>92540.4188272885</c:v>
                </c:pt>
                <c:pt idx="167">
                  <c:v>88659.1947357755</c:v>
                </c:pt>
                <c:pt idx="168">
                  <c:v>84779.8480454391</c:v>
                </c:pt>
                <c:pt idx="169">
                  <c:v>80902.385014283</c:v>
                </c:pt>
                <c:pt idx="170">
                  <c:v>77026.8119211712</c:v>
                </c:pt>
                <c:pt idx="171">
                  <c:v>68137.9230322823</c:v>
                </c:pt>
                <c:pt idx="172">
                  <c:v>59249.0341433934</c:v>
                </c:pt>
                <c:pt idx="173">
                  <c:v>50360.1452545045</c:v>
                </c:pt>
                <c:pt idx="174">
                  <c:v>41471.2563656156</c:v>
                </c:pt>
                <c:pt idx="175">
                  <c:v>32582.3674767267</c:v>
                </c:pt>
                <c:pt idx="176">
                  <c:v>23693.4785878378</c:v>
                </c:pt>
                <c:pt idx="177">
                  <c:v>14804.589698949</c:v>
                </c:pt>
                <c:pt idx="178">
                  <c:v>5915.70081006009</c:v>
                </c:pt>
                <c:pt idx="179">
                  <c:v>-2973.1880788288</c:v>
                </c:pt>
                <c:pt idx="180">
                  <c:v>-11862.0769677177</c:v>
                </c:pt>
                <c:pt idx="181">
                  <c:v>-20750.9658566066</c:v>
                </c:pt>
                <c:pt idx="182">
                  <c:v>-29639.8547454954</c:v>
                </c:pt>
                <c:pt idx="183">
                  <c:v>-38528.7436343843</c:v>
                </c:pt>
                <c:pt idx="184">
                  <c:v>-47417.6325232732</c:v>
                </c:pt>
                <c:pt idx="185">
                  <c:v>-56306.5214121621</c:v>
                </c:pt>
                <c:pt idx="186">
                  <c:v>-65195.410301051</c:v>
                </c:pt>
                <c:pt idx="187">
                  <c:v>-74084.2991899399</c:v>
                </c:pt>
                <c:pt idx="188">
                  <c:v>-82973.1880788287</c:v>
                </c:pt>
                <c:pt idx="189">
                  <c:v>-91862.0769677176</c:v>
                </c:pt>
                <c:pt idx="190">
                  <c:v>-100750.965856606</c:v>
                </c:pt>
                <c:pt idx="191">
                  <c:v>-109639.854745495</c:v>
                </c:pt>
                <c:pt idx="192">
                  <c:v>-114084.29918994</c:v>
                </c:pt>
                <c:pt idx="193">
                  <c:v>-118528.743634384</c:v>
                </c:pt>
                <c:pt idx="194">
                  <c:v>-122973.188078829</c:v>
                </c:pt>
                <c:pt idx="195">
                  <c:v>-127417.632523273</c:v>
                </c:pt>
                <c:pt idx="196">
                  <c:v>-131862.076967718</c:v>
                </c:pt>
                <c:pt idx="197">
                  <c:v>-136306.521412162</c:v>
                </c:pt>
                <c:pt idx="198">
                  <c:v>-140750.965856606</c:v>
                </c:pt>
                <c:pt idx="199">
                  <c:v>-145195.410301051</c:v>
                </c:pt>
                <c:pt idx="200">
                  <c:v>-149639.854745495</c:v>
                </c:pt>
                <c:pt idx="201">
                  <c:v>-154084.29918994</c:v>
                </c:pt>
                <c:pt idx="202">
                  <c:v>-158528.743634384</c:v>
                </c:pt>
                <c:pt idx="203">
                  <c:v>-162973.188078829</c:v>
                </c:pt>
                <c:pt idx="204">
                  <c:v>-167417.632523273</c:v>
                </c:pt>
                <c:pt idx="205">
                  <c:v>-171862.076967718</c:v>
                </c:pt>
                <c:pt idx="206">
                  <c:v>-176306.521412162</c:v>
                </c:pt>
                <c:pt idx="207">
                  <c:v>-180750.965856606</c:v>
                </c:pt>
                <c:pt idx="208">
                  <c:v>-185195.410301051</c:v>
                </c:pt>
                <c:pt idx="209">
                  <c:v>-189639.854745495</c:v>
                </c:pt>
                <c:pt idx="210">
                  <c:v>-194084.29918994</c:v>
                </c:pt>
                <c:pt idx="211">
                  <c:v>-198528.743634384</c:v>
                </c:pt>
                <c:pt idx="212">
                  <c:v>-202973.188078829</c:v>
                </c:pt>
                <c:pt idx="213">
                  <c:v>-207417.632523273</c:v>
                </c:pt>
                <c:pt idx="214">
                  <c:v>-211862.076967717</c:v>
                </c:pt>
                <c:pt idx="215">
                  <c:v>-216306.521412162</c:v>
                </c:pt>
                <c:pt idx="216">
                  <c:v>-216306.521412162</c:v>
                </c:pt>
                <c:pt idx="217">
                  <c:v>-216306.521412162</c:v>
                </c:pt>
                <c:pt idx="218">
                  <c:v>-216306.521412162</c:v>
                </c:pt>
                <c:pt idx="219">
                  <c:v>-216306.521412162</c:v>
                </c:pt>
                <c:pt idx="220">
                  <c:v>-216306.521412162</c:v>
                </c:pt>
                <c:pt idx="221">
                  <c:v>-216306.521412162</c:v>
                </c:pt>
                <c:pt idx="222">
                  <c:v>-216306.521412162</c:v>
                </c:pt>
                <c:pt idx="223">
                  <c:v>-216306.521412162</c:v>
                </c:pt>
                <c:pt idx="224">
                  <c:v>-216306.521412162</c:v>
                </c:pt>
                <c:pt idx="225">
                  <c:v>-216306.521412162</c:v>
                </c:pt>
                <c:pt idx="226">
                  <c:v>-216306.521412162</c:v>
                </c:pt>
                <c:pt idx="227">
                  <c:v>-216306.521412162</c:v>
                </c:pt>
                <c:pt idx="228">
                  <c:v>-216306.521412162</c:v>
                </c:pt>
                <c:pt idx="229">
                  <c:v>-216306.521412162</c:v>
                </c:pt>
                <c:pt idx="230">
                  <c:v>-216306.521412162</c:v>
                </c:pt>
                <c:pt idx="231">
                  <c:v>-216306.521412162</c:v>
                </c:pt>
                <c:pt idx="232">
                  <c:v>-216306.521412162</c:v>
                </c:pt>
                <c:pt idx="233">
                  <c:v>-216306.521412162</c:v>
                </c:pt>
                <c:pt idx="234">
                  <c:v>-216306.521412162</c:v>
                </c:pt>
                <c:pt idx="235">
                  <c:v>-216306.521412162</c:v>
                </c:pt>
                <c:pt idx="236">
                  <c:v>-216306.521412162</c:v>
                </c:pt>
                <c:pt idx="237">
                  <c:v>-216306.521412162</c:v>
                </c:pt>
                <c:pt idx="238">
                  <c:v>-216306.521412162</c:v>
                </c:pt>
                <c:pt idx="239">
                  <c:v>-216306.521412162</c:v>
                </c:pt>
                <c:pt idx="240">
                  <c:v>-216306.521412162</c:v>
                </c:pt>
                <c:pt idx="241">
                  <c:v>-216306.521412162</c:v>
                </c:pt>
                <c:pt idx="242">
                  <c:v>-216306.521412162</c:v>
                </c:pt>
                <c:pt idx="243">
                  <c:v>-216306.521412162</c:v>
                </c:pt>
                <c:pt idx="244">
                  <c:v>-216306.521412162</c:v>
                </c:pt>
                <c:pt idx="245">
                  <c:v>-216306.521412162</c:v>
                </c:pt>
                <c:pt idx="246">
                  <c:v>-216306.521412162</c:v>
                </c:pt>
                <c:pt idx="247">
                  <c:v>-216306.521412162</c:v>
                </c:pt>
                <c:pt idx="248">
                  <c:v>-216306.521412162</c:v>
                </c:pt>
                <c:pt idx="249">
                  <c:v>-216306.521412162</c:v>
                </c:pt>
                <c:pt idx="250">
                  <c:v>-216306.521412162</c:v>
                </c:pt>
                <c:pt idx="251">
                  <c:v>-216306.521412162</c:v>
                </c:pt>
                <c:pt idx="252">
                  <c:v>-216306.521412162</c:v>
                </c:pt>
                <c:pt idx="253">
                  <c:v>-216306.521412162</c:v>
                </c:pt>
                <c:pt idx="254">
                  <c:v>-216306.521412162</c:v>
                </c:pt>
                <c:pt idx="255">
                  <c:v>-216306.521412162</c:v>
                </c:pt>
                <c:pt idx="256">
                  <c:v>-216306.521412162</c:v>
                </c:pt>
                <c:pt idx="257">
                  <c:v>-216306.521412162</c:v>
                </c:pt>
                <c:pt idx="258">
                  <c:v>-216306.521412162</c:v>
                </c:pt>
                <c:pt idx="259">
                  <c:v>-216306.521412162</c:v>
                </c:pt>
                <c:pt idx="260">
                  <c:v>-216306.521412162</c:v>
                </c:pt>
                <c:pt idx="261">
                  <c:v>-216306.521412162</c:v>
                </c:pt>
                <c:pt idx="262">
                  <c:v>-216306.521412162</c:v>
                </c:pt>
                <c:pt idx="263">
                  <c:v>-216306.521412162</c:v>
                </c:pt>
                <c:pt idx="264">
                  <c:v>-216306.521412162</c:v>
                </c:pt>
                <c:pt idx="265">
                  <c:v>-216306.521412162</c:v>
                </c:pt>
                <c:pt idx="266">
                  <c:v>-216306.521412162</c:v>
                </c:pt>
                <c:pt idx="267">
                  <c:v>-216306.521412162</c:v>
                </c:pt>
                <c:pt idx="268">
                  <c:v>-216306.521412162</c:v>
                </c:pt>
                <c:pt idx="269">
                  <c:v>-216306.521412162</c:v>
                </c:pt>
                <c:pt idx="270">
                  <c:v>-216306.521412162</c:v>
                </c:pt>
                <c:pt idx="271">
                  <c:v>-216306.521412162</c:v>
                </c:pt>
                <c:pt idx="272">
                  <c:v>-216306.521412162</c:v>
                </c:pt>
                <c:pt idx="273">
                  <c:v>-216306.521412162</c:v>
                </c:pt>
                <c:pt idx="274">
                  <c:v>-216306.521412162</c:v>
                </c:pt>
                <c:pt idx="275">
                  <c:v>-216306.521412162</c:v>
                </c:pt>
                <c:pt idx="276">
                  <c:v>-216306.521412162</c:v>
                </c:pt>
                <c:pt idx="277">
                  <c:v>-216306.521412162</c:v>
                </c:pt>
                <c:pt idx="278">
                  <c:v>-216306.521412162</c:v>
                </c:pt>
                <c:pt idx="279">
                  <c:v>-216306.521412162</c:v>
                </c:pt>
                <c:pt idx="280">
                  <c:v>-216306.521412162</c:v>
                </c:pt>
                <c:pt idx="281">
                  <c:v>-216306.521412162</c:v>
                </c:pt>
                <c:pt idx="282">
                  <c:v>-216306.521412162</c:v>
                </c:pt>
                <c:pt idx="283">
                  <c:v>-216306.521412162</c:v>
                </c:pt>
                <c:pt idx="284">
                  <c:v>-216306.521412162</c:v>
                </c:pt>
                <c:pt idx="285">
                  <c:v>-216306.521412162</c:v>
                </c:pt>
                <c:pt idx="286">
                  <c:v>-216306.521412162</c:v>
                </c:pt>
                <c:pt idx="287">
                  <c:v>-216306.521412162</c:v>
                </c:pt>
                <c:pt idx="288">
                  <c:v>-216306.521412162</c:v>
                </c:pt>
                <c:pt idx="289">
                  <c:v>-216306.521412162</c:v>
                </c:pt>
                <c:pt idx="290">
                  <c:v>-216306.521412162</c:v>
                </c:pt>
                <c:pt idx="291">
                  <c:v>-216306.521412162</c:v>
                </c:pt>
                <c:pt idx="292">
                  <c:v>-216306.521412162</c:v>
                </c:pt>
                <c:pt idx="293">
                  <c:v>-216306.521412162</c:v>
                </c:pt>
                <c:pt idx="294">
                  <c:v>-216306.521412162</c:v>
                </c:pt>
                <c:pt idx="295">
                  <c:v>-216306.521412162</c:v>
                </c:pt>
                <c:pt idx="296">
                  <c:v>-216306.521412162</c:v>
                </c:pt>
                <c:pt idx="297">
                  <c:v>-216306.521412162</c:v>
                </c:pt>
                <c:pt idx="298">
                  <c:v>-216306.521412162</c:v>
                </c:pt>
                <c:pt idx="299">
                  <c:v>-216306.521412162</c:v>
                </c:pt>
                <c:pt idx="300">
                  <c:v>-216306.521412162</c:v>
                </c:pt>
                <c:pt idx="301">
                  <c:v>-216306.521412162</c:v>
                </c:pt>
                <c:pt idx="302">
                  <c:v>-216306.521412162</c:v>
                </c:pt>
                <c:pt idx="303">
                  <c:v>-216306.521412162</c:v>
                </c:pt>
                <c:pt idx="304">
                  <c:v>-216306.521412162</c:v>
                </c:pt>
                <c:pt idx="305">
                  <c:v>-216306.521412162</c:v>
                </c:pt>
                <c:pt idx="306">
                  <c:v>-216306.521412162</c:v>
                </c:pt>
                <c:pt idx="307">
                  <c:v>-216306.521412162</c:v>
                </c:pt>
                <c:pt idx="308">
                  <c:v>-216306.521412162</c:v>
                </c:pt>
                <c:pt idx="309">
                  <c:v>-216306.521412162</c:v>
                </c:pt>
                <c:pt idx="310">
                  <c:v>-216306.521412162</c:v>
                </c:pt>
                <c:pt idx="311">
                  <c:v>-216306.521412162</c:v>
                </c:pt>
                <c:pt idx="312">
                  <c:v>-216306.521412162</c:v>
                </c:pt>
                <c:pt idx="313">
                  <c:v>-216306.521412162</c:v>
                </c:pt>
                <c:pt idx="314">
                  <c:v>-216306.521412162</c:v>
                </c:pt>
                <c:pt idx="315">
                  <c:v>-216306.521412162</c:v>
                </c:pt>
                <c:pt idx="316">
                  <c:v>-216306.521412162</c:v>
                </c:pt>
                <c:pt idx="317">
                  <c:v>-216306.521412162</c:v>
                </c:pt>
                <c:pt idx="318">
                  <c:v>-216306.521412162</c:v>
                </c:pt>
                <c:pt idx="319">
                  <c:v>-216306.521412162</c:v>
                </c:pt>
                <c:pt idx="320">
                  <c:v>-216306.521412162</c:v>
                </c:pt>
                <c:pt idx="321">
                  <c:v>-216306.521412162</c:v>
                </c:pt>
                <c:pt idx="322">
                  <c:v>-216306.521412162</c:v>
                </c:pt>
                <c:pt idx="323">
                  <c:v>-216306.521412162</c:v>
                </c:pt>
                <c:pt idx="324">
                  <c:v>-216306.521412162</c:v>
                </c:pt>
                <c:pt idx="325">
                  <c:v>-216306.521412162</c:v>
                </c:pt>
                <c:pt idx="326">
                  <c:v>-216306.521412162</c:v>
                </c:pt>
                <c:pt idx="327">
                  <c:v>-216306.521412162</c:v>
                </c:pt>
                <c:pt idx="328">
                  <c:v>-216306.521412162</c:v>
                </c:pt>
                <c:pt idx="329">
                  <c:v>-216306.521412162</c:v>
                </c:pt>
                <c:pt idx="330">
                  <c:v>-216306.521412162</c:v>
                </c:pt>
                <c:pt idx="331">
                  <c:v>-216306.521412162</c:v>
                </c:pt>
                <c:pt idx="332">
                  <c:v>-216306.521412162</c:v>
                </c:pt>
                <c:pt idx="333">
                  <c:v>-216306.521412162</c:v>
                </c:pt>
                <c:pt idx="334">
                  <c:v>-216306.521412162</c:v>
                </c:pt>
                <c:pt idx="335">
                  <c:v>-216306.521412162</c:v>
                </c:pt>
                <c:pt idx="336">
                  <c:v>-216306.521412162</c:v>
                </c:pt>
                <c:pt idx="337">
                  <c:v>-216306.521412162</c:v>
                </c:pt>
                <c:pt idx="338">
                  <c:v>-216306.521412162</c:v>
                </c:pt>
                <c:pt idx="339">
                  <c:v>-216306.521412162</c:v>
                </c:pt>
                <c:pt idx="340">
                  <c:v>-216306.521412162</c:v>
                </c:pt>
                <c:pt idx="341">
                  <c:v>-216306.521412162</c:v>
                </c:pt>
                <c:pt idx="342">
                  <c:v>-216306.521412162</c:v>
                </c:pt>
                <c:pt idx="343">
                  <c:v>-216306.521412162</c:v>
                </c:pt>
                <c:pt idx="344">
                  <c:v>-216306.521412162</c:v>
                </c:pt>
                <c:pt idx="345">
                  <c:v>-216306.521412162</c:v>
                </c:pt>
                <c:pt idx="346">
                  <c:v>-216306.521412162</c:v>
                </c:pt>
                <c:pt idx="347">
                  <c:v>-216306.521412162</c:v>
                </c:pt>
                <c:pt idx="348">
                  <c:v>-216306.521412162</c:v>
                </c:pt>
                <c:pt idx="349">
                  <c:v>-216306.521412162</c:v>
                </c:pt>
                <c:pt idx="350">
                  <c:v>-216306.521412162</c:v>
                </c:pt>
                <c:pt idx="351">
                  <c:v>-216306.521412162</c:v>
                </c:pt>
                <c:pt idx="352">
                  <c:v>-216306.521412162</c:v>
                </c:pt>
                <c:pt idx="353">
                  <c:v>-216306.521412162</c:v>
                </c:pt>
                <c:pt idx="354">
                  <c:v>-216306.521412162</c:v>
                </c:pt>
                <c:pt idx="355">
                  <c:v>-216306.521412162</c:v>
                </c:pt>
                <c:pt idx="356">
                  <c:v>-216306.521412162</c:v>
                </c:pt>
                <c:pt idx="357">
                  <c:v>-216306.521412162</c:v>
                </c:pt>
                <c:pt idx="358">
                  <c:v>-216306.521412162</c:v>
                </c:pt>
                <c:pt idx="359">
                  <c:v>-216306.521412162</c:v>
                </c:pt>
                <c:pt idx="360">
                  <c:v>-216306.521412162</c:v>
                </c:pt>
                <c:pt idx="361">
                  <c:v>-216306.521412162</c:v>
                </c:pt>
                <c:pt idx="362">
                  <c:v>-216306.521412162</c:v>
                </c:pt>
                <c:pt idx="363">
                  <c:v>-216306.521412162</c:v>
                </c:pt>
                <c:pt idx="364">
                  <c:v>-216306.521412162</c:v>
                </c:pt>
                <c:pt idx="365">
                  <c:v>-216306.521412162</c:v>
                </c:pt>
                <c:pt idx="366">
                  <c:v>-216306.521412162</c:v>
                </c:pt>
                <c:pt idx="367">
                  <c:v>-216306.521412162</c:v>
                </c:pt>
                <c:pt idx="368">
                  <c:v>-216306.521412162</c:v>
                </c:pt>
                <c:pt idx="369">
                  <c:v>-216306.521412162</c:v>
                </c:pt>
                <c:pt idx="370">
                  <c:v>-216306.521412162</c:v>
                </c:pt>
                <c:pt idx="371">
                  <c:v>-216306.521412162</c:v>
                </c:pt>
                <c:pt idx="372">
                  <c:v>-216306.521412162</c:v>
                </c:pt>
                <c:pt idx="373">
                  <c:v>-216306.521412162</c:v>
                </c:pt>
                <c:pt idx="374">
                  <c:v>-216306.521412162</c:v>
                </c:pt>
                <c:pt idx="375">
                  <c:v>-216306.521412162</c:v>
                </c:pt>
                <c:pt idx="376">
                  <c:v>-216306.521412162</c:v>
                </c:pt>
                <c:pt idx="377">
                  <c:v>-216306.521412162</c:v>
                </c:pt>
                <c:pt idx="378">
                  <c:v>-216306.521412162</c:v>
                </c:pt>
                <c:pt idx="379">
                  <c:v>-216306.521412162</c:v>
                </c:pt>
                <c:pt idx="380">
                  <c:v>-216306.521412162</c:v>
                </c:pt>
                <c:pt idx="381">
                  <c:v>-216306.521412162</c:v>
                </c:pt>
                <c:pt idx="382">
                  <c:v>-216306.521412162</c:v>
                </c:pt>
                <c:pt idx="383">
                  <c:v>-216306.521412162</c:v>
                </c:pt>
                <c:pt idx="384">
                  <c:v>-216306.521412162</c:v>
                </c:pt>
                <c:pt idx="385">
                  <c:v>-216306.521412162</c:v>
                </c:pt>
                <c:pt idx="386">
                  <c:v>-216306.521412162</c:v>
                </c:pt>
                <c:pt idx="387">
                  <c:v>-216306.521412162</c:v>
                </c:pt>
                <c:pt idx="388">
                  <c:v>-216306.521412162</c:v>
                </c:pt>
                <c:pt idx="389">
                  <c:v>-216306.521412162</c:v>
                </c:pt>
                <c:pt idx="390">
                  <c:v>-216306.521412162</c:v>
                </c:pt>
                <c:pt idx="391">
                  <c:v>-216306.521412162</c:v>
                </c:pt>
                <c:pt idx="392">
                  <c:v>-216306.521412162</c:v>
                </c:pt>
                <c:pt idx="393">
                  <c:v>-216306.521412162</c:v>
                </c:pt>
                <c:pt idx="394">
                  <c:v>-216306.521412162</c:v>
                </c:pt>
                <c:pt idx="395">
                  <c:v>-216306.521412162</c:v>
                </c:pt>
                <c:pt idx="396">
                  <c:v>-216306.521412162</c:v>
                </c:pt>
                <c:pt idx="397">
                  <c:v>-216306.521412162</c:v>
                </c:pt>
                <c:pt idx="398">
                  <c:v>-216306.521412162</c:v>
                </c:pt>
                <c:pt idx="399">
                  <c:v>-216306.521412162</c:v>
                </c:pt>
                <c:pt idx="400">
                  <c:v>-216306.521412162</c:v>
                </c:pt>
                <c:pt idx="401">
                  <c:v>-216306.521412162</c:v>
                </c:pt>
                <c:pt idx="402">
                  <c:v>-216306.521412162</c:v>
                </c:pt>
                <c:pt idx="403">
                  <c:v>-216306.521412162</c:v>
                </c:pt>
                <c:pt idx="404">
                  <c:v>-216306.521412162</c:v>
                </c:pt>
                <c:pt idx="405">
                  <c:v>-216306.521412162</c:v>
                </c:pt>
                <c:pt idx="406">
                  <c:v>-216306.521412162</c:v>
                </c:pt>
                <c:pt idx="407">
                  <c:v>-216306.521412162</c:v>
                </c:pt>
                <c:pt idx="408">
                  <c:v>-216306.521412162</c:v>
                </c:pt>
                <c:pt idx="409">
                  <c:v>-216306.521412162</c:v>
                </c:pt>
                <c:pt idx="410">
                  <c:v>-216306.521412162</c:v>
                </c:pt>
                <c:pt idx="411">
                  <c:v>-216306.521412162</c:v>
                </c:pt>
                <c:pt idx="412">
                  <c:v>-216306.521412162</c:v>
                </c:pt>
                <c:pt idx="413">
                  <c:v>-216306.521412162</c:v>
                </c:pt>
                <c:pt idx="414">
                  <c:v>-216306.521412162</c:v>
                </c:pt>
                <c:pt idx="415">
                  <c:v>-216306.521412162</c:v>
                </c:pt>
                <c:pt idx="416">
                  <c:v>-216306.521412162</c:v>
                </c:pt>
                <c:pt idx="417">
                  <c:v>-216306.521412162</c:v>
                </c:pt>
                <c:pt idx="418">
                  <c:v>-216306.521412162</c:v>
                </c:pt>
                <c:pt idx="419">
                  <c:v>-216306.521412162</c:v>
                </c:pt>
                <c:pt idx="420">
                  <c:v>-216306.521412162</c:v>
                </c:pt>
                <c:pt idx="421">
                  <c:v>-216306.521412162</c:v>
                </c:pt>
                <c:pt idx="422">
                  <c:v>-216306.521412162</c:v>
                </c:pt>
                <c:pt idx="423">
                  <c:v>-216306.521412162</c:v>
                </c:pt>
                <c:pt idx="424">
                  <c:v>-216306.521412162</c:v>
                </c:pt>
                <c:pt idx="425">
                  <c:v>-216306.521412162</c:v>
                </c:pt>
                <c:pt idx="426">
                  <c:v>-216306.521412162</c:v>
                </c:pt>
                <c:pt idx="427">
                  <c:v>-216306.521412162</c:v>
                </c:pt>
                <c:pt idx="428">
                  <c:v>-216306.521412162</c:v>
                </c:pt>
                <c:pt idx="429">
                  <c:v>-216306.521412162</c:v>
                </c:pt>
                <c:pt idx="430">
                  <c:v>-216306.521412162</c:v>
                </c:pt>
                <c:pt idx="431">
                  <c:v>-216306.521412162</c:v>
                </c:pt>
                <c:pt idx="432">
                  <c:v>-216306.521412162</c:v>
                </c:pt>
                <c:pt idx="433">
                  <c:v>-216306.521412162</c:v>
                </c:pt>
                <c:pt idx="434">
                  <c:v>-216306.521412162</c:v>
                </c:pt>
                <c:pt idx="435">
                  <c:v>-216306.521412162</c:v>
                </c:pt>
                <c:pt idx="436">
                  <c:v>-216306.521412162</c:v>
                </c:pt>
                <c:pt idx="437">
                  <c:v>-216306.521412162</c:v>
                </c:pt>
                <c:pt idx="438">
                  <c:v>-216306.521412162</c:v>
                </c:pt>
                <c:pt idx="439">
                  <c:v>-216306.521412162</c:v>
                </c:pt>
                <c:pt idx="440">
                  <c:v>-216306.521412162</c:v>
                </c:pt>
                <c:pt idx="441">
                  <c:v>-216306.521412162</c:v>
                </c:pt>
                <c:pt idx="442">
                  <c:v>-216306.521412162</c:v>
                </c:pt>
                <c:pt idx="443">
                  <c:v>-216306.521412162</c:v>
                </c:pt>
                <c:pt idx="444">
                  <c:v>-216306.521412162</c:v>
                </c:pt>
                <c:pt idx="445">
                  <c:v>-216306.521412162</c:v>
                </c:pt>
                <c:pt idx="446">
                  <c:v>-216306.521412162</c:v>
                </c:pt>
                <c:pt idx="447">
                  <c:v>-216306.521412162</c:v>
                </c:pt>
                <c:pt idx="448">
                  <c:v>-216306.521412162</c:v>
                </c:pt>
                <c:pt idx="449">
                  <c:v>-216306.521412162</c:v>
                </c:pt>
                <c:pt idx="450">
                  <c:v>-216306.521412162</c:v>
                </c:pt>
                <c:pt idx="451">
                  <c:v>-216306.521412162</c:v>
                </c:pt>
                <c:pt idx="452">
                  <c:v>-216306.521412162</c:v>
                </c:pt>
                <c:pt idx="453">
                  <c:v>-216306.521412162</c:v>
                </c:pt>
                <c:pt idx="454">
                  <c:v>-216306.521412162</c:v>
                </c:pt>
                <c:pt idx="455">
                  <c:v>-216306.521412162</c:v>
                </c:pt>
                <c:pt idx="456">
                  <c:v>-216306.521412162</c:v>
                </c:pt>
                <c:pt idx="457">
                  <c:v>-216306.521412162</c:v>
                </c:pt>
                <c:pt idx="458">
                  <c:v>-216306.521412162</c:v>
                </c:pt>
                <c:pt idx="459">
                  <c:v>-216306.521412162</c:v>
                </c:pt>
                <c:pt idx="460">
                  <c:v>-216306.521412162</c:v>
                </c:pt>
                <c:pt idx="461">
                  <c:v>-216306.521412162</c:v>
                </c:pt>
                <c:pt idx="462">
                  <c:v>-216306.521412162</c:v>
                </c:pt>
                <c:pt idx="463">
                  <c:v>-216306.521412162</c:v>
                </c:pt>
                <c:pt idx="464">
                  <c:v>-216306.521412162</c:v>
                </c:pt>
                <c:pt idx="465">
                  <c:v>-216306.521412162</c:v>
                </c:pt>
                <c:pt idx="466">
                  <c:v>-216306.521412162</c:v>
                </c:pt>
                <c:pt idx="467">
                  <c:v>-216306.521412162</c:v>
                </c:pt>
                <c:pt idx="468">
                  <c:v>-216306.521412162</c:v>
                </c:pt>
                <c:pt idx="469">
                  <c:v>-216306.521412162</c:v>
                </c:pt>
                <c:pt idx="470">
                  <c:v>-216306.521412162</c:v>
                </c:pt>
                <c:pt idx="471">
                  <c:v>-216306.521412162</c:v>
                </c:pt>
                <c:pt idx="472">
                  <c:v>-216306.521412162</c:v>
                </c:pt>
                <c:pt idx="473">
                  <c:v>-216306.521412162</c:v>
                </c:pt>
                <c:pt idx="474">
                  <c:v>-216306.521412162</c:v>
                </c:pt>
                <c:pt idx="475">
                  <c:v>-216306.521412162</c:v>
                </c:pt>
                <c:pt idx="476">
                  <c:v>-216306.521412162</c:v>
                </c:pt>
                <c:pt idx="477">
                  <c:v>-216306.521412162</c:v>
                </c:pt>
                <c:pt idx="478">
                  <c:v>-216306.521412162</c:v>
                </c:pt>
                <c:pt idx="479">
                  <c:v>-216306.521412162</c:v>
                </c:pt>
                <c:pt idx="480">
                  <c:v>-216306.521412162</c:v>
                </c:pt>
                <c:pt idx="481">
                  <c:v>-216306.521412162</c:v>
                </c:pt>
                <c:pt idx="482">
                  <c:v>-216306.521412162</c:v>
                </c:pt>
                <c:pt idx="483">
                  <c:v>-216306.521412162</c:v>
                </c:pt>
                <c:pt idx="484">
                  <c:v>-216306.521412162</c:v>
                </c:pt>
                <c:pt idx="485">
                  <c:v>-216306.521412162</c:v>
                </c:pt>
                <c:pt idx="486">
                  <c:v>-216306.521412162</c:v>
                </c:pt>
                <c:pt idx="487">
                  <c:v>-216306.521412162</c:v>
                </c:pt>
                <c:pt idx="488">
                  <c:v>-216306.521412162</c:v>
                </c:pt>
                <c:pt idx="489">
                  <c:v>-216306.521412162</c:v>
                </c:pt>
                <c:pt idx="490">
                  <c:v>-216306.521412162</c:v>
                </c:pt>
                <c:pt idx="491">
                  <c:v>-216306.521412162</c:v>
                </c:pt>
                <c:pt idx="492">
                  <c:v>-216306.521412162</c:v>
                </c:pt>
                <c:pt idx="493">
                  <c:v>-216306.521412162</c:v>
                </c:pt>
                <c:pt idx="494">
                  <c:v>-216306.521412162</c:v>
                </c:pt>
                <c:pt idx="495">
                  <c:v>-216306.521412162</c:v>
                </c:pt>
                <c:pt idx="496">
                  <c:v>-216306.521412162</c:v>
                </c:pt>
                <c:pt idx="497">
                  <c:v>-216306.521412162</c:v>
                </c:pt>
                <c:pt idx="498">
                  <c:v>-216306.521412162</c:v>
                </c:pt>
                <c:pt idx="499">
                  <c:v>-216306.521412162</c:v>
                </c:pt>
                <c:pt idx="500">
                  <c:v>-216306.521412162</c:v>
                </c:pt>
                <c:pt idx="501">
                  <c:v>-216306.521412162</c:v>
                </c:pt>
                <c:pt idx="502">
                  <c:v>-216306.521412162</c:v>
                </c:pt>
                <c:pt idx="503">
                  <c:v>-216306.521412162</c:v>
                </c:pt>
                <c:pt idx="504">
                  <c:v>-216306.521412162</c:v>
                </c:pt>
                <c:pt idx="505">
                  <c:v>-216306.521412162</c:v>
                </c:pt>
                <c:pt idx="506">
                  <c:v>-216306.521412162</c:v>
                </c:pt>
                <c:pt idx="507">
                  <c:v>-216306.521412162</c:v>
                </c:pt>
                <c:pt idx="508">
                  <c:v>-216306.521412162</c:v>
                </c:pt>
                <c:pt idx="509">
                  <c:v>-216306.521412162</c:v>
                </c:pt>
                <c:pt idx="510">
                  <c:v>-216306.521412162</c:v>
                </c:pt>
                <c:pt idx="511">
                  <c:v>-216306.521412162</c:v>
                </c:pt>
                <c:pt idx="512">
                  <c:v>-216306.521412162</c:v>
                </c:pt>
                <c:pt idx="513">
                  <c:v>-216306.521412162</c:v>
                </c:pt>
                <c:pt idx="514">
                  <c:v>-216306.521412162</c:v>
                </c:pt>
                <c:pt idx="515">
                  <c:v>-216306.521412162</c:v>
                </c:pt>
                <c:pt idx="516">
                  <c:v>-216306.521412162</c:v>
                </c:pt>
                <c:pt idx="517">
                  <c:v>-216306.521412162</c:v>
                </c:pt>
                <c:pt idx="518">
                  <c:v>-216306.521412162</c:v>
                </c:pt>
                <c:pt idx="519">
                  <c:v>-216306.521412162</c:v>
                </c:pt>
                <c:pt idx="520">
                  <c:v>-216306.521412162</c:v>
                </c:pt>
                <c:pt idx="521">
                  <c:v>-216306.521412162</c:v>
                </c:pt>
                <c:pt idx="522">
                  <c:v>-216306.521412162</c:v>
                </c:pt>
                <c:pt idx="523">
                  <c:v>-216306.521412162</c:v>
                </c:pt>
                <c:pt idx="524">
                  <c:v>-216306.521412162</c:v>
                </c:pt>
                <c:pt idx="525">
                  <c:v>-216306.521412162</c:v>
                </c:pt>
                <c:pt idx="526">
                  <c:v>-216306.521412162</c:v>
                </c:pt>
                <c:pt idx="527">
                  <c:v>-216306.521412162</c:v>
                </c:pt>
                <c:pt idx="528">
                  <c:v>-216306.521412162</c:v>
                </c:pt>
                <c:pt idx="529">
                  <c:v>-216306.521412162</c:v>
                </c:pt>
                <c:pt idx="530">
                  <c:v>-216306.521412162</c:v>
                </c:pt>
                <c:pt idx="531">
                  <c:v>-216306.521412162</c:v>
                </c:pt>
                <c:pt idx="532">
                  <c:v>-216306.521412162</c:v>
                </c:pt>
                <c:pt idx="533">
                  <c:v>-216306.521412162</c:v>
                </c:pt>
                <c:pt idx="534">
                  <c:v>-216306.521412162</c:v>
                </c:pt>
                <c:pt idx="535">
                  <c:v>-216306.521412162</c:v>
                </c:pt>
                <c:pt idx="536">
                  <c:v>-216306.521412162</c:v>
                </c:pt>
                <c:pt idx="537">
                  <c:v>-216306.521412162</c:v>
                </c:pt>
                <c:pt idx="538">
                  <c:v>-216306.521412162</c:v>
                </c:pt>
                <c:pt idx="539">
                  <c:v>-216306.521412162</c:v>
                </c:pt>
                <c:pt idx="540">
                  <c:v>-216306.521412162</c:v>
                </c:pt>
                <c:pt idx="541">
                  <c:v>-216306.521412162</c:v>
                </c:pt>
                <c:pt idx="542">
                  <c:v>-216306.521412162</c:v>
                </c:pt>
                <c:pt idx="543">
                  <c:v>-216306.521412162</c:v>
                </c:pt>
                <c:pt idx="544">
                  <c:v>-216306.521412162</c:v>
                </c:pt>
                <c:pt idx="545">
                  <c:v>-216306.521412162</c:v>
                </c:pt>
                <c:pt idx="546">
                  <c:v>-216306.521412162</c:v>
                </c:pt>
                <c:pt idx="547">
                  <c:v>-216306.521412162</c:v>
                </c:pt>
                <c:pt idx="548">
                  <c:v>-216306.521412162</c:v>
                </c:pt>
                <c:pt idx="549">
                  <c:v>-216306.521412162</c:v>
                </c:pt>
                <c:pt idx="550">
                  <c:v>-216306.521412162</c:v>
                </c:pt>
                <c:pt idx="551">
                  <c:v>-216306.521412162</c:v>
                </c:pt>
                <c:pt idx="552">
                  <c:v>-216306.521412162</c:v>
                </c:pt>
                <c:pt idx="553">
                  <c:v>-216306.521412162</c:v>
                </c:pt>
                <c:pt idx="554">
                  <c:v>-216306.521412162</c:v>
                </c:pt>
                <c:pt idx="555">
                  <c:v>-216306.521412162</c:v>
                </c:pt>
                <c:pt idx="556">
                  <c:v>-216306.521412162</c:v>
                </c:pt>
                <c:pt idx="557">
                  <c:v>-216306.521412162</c:v>
                </c:pt>
                <c:pt idx="558">
                  <c:v>-216306.521412162</c:v>
                </c:pt>
                <c:pt idx="559">
                  <c:v>-216306.521412162</c:v>
                </c:pt>
                <c:pt idx="560">
                  <c:v>-216306.521412162</c:v>
                </c:pt>
                <c:pt idx="561">
                  <c:v>-216306.521412162</c:v>
                </c:pt>
                <c:pt idx="562">
                  <c:v>-216306.521412162</c:v>
                </c:pt>
                <c:pt idx="563">
                  <c:v>-216306.521412162</c:v>
                </c:pt>
                <c:pt idx="564">
                  <c:v>-216306.521412162</c:v>
                </c:pt>
                <c:pt idx="565">
                  <c:v>-216306.521412162</c:v>
                </c:pt>
                <c:pt idx="566">
                  <c:v>-216306.521412162</c:v>
                </c:pt>
                <c:pt idx="567">
                  <c:v>-216306.521412162</c:v>
                </c:pt>
                <c:pt idx="568">
                  <c:v>-216306.521412162</c:v>
                </c:pt>
                <c:pt idx="569">
                  <c:v>-216306.521412162</c:v>
                </c:pt>
                <c:pt idx="570">
                  <c:v>-216306.521412162</c:v>
                </c:pt>
                <c:pt idx="571">
                  <c:v>-216306.521412162</c:v>
                </c:pt>
                <c:pt idx="572">
                  <c:v>-216306.521412162</c:v>
                </c:pt>
                <c:pt idx="573">
                  <c:v>-216306.521412162</c:v>
                </c:pt>
                <c:pt idx="574">
                  <c:v>-216306.521412162</c:v>
                </c:pt>
                <c:pt idx="575">
                  <c:v>-216306.521412162</c:v>
                </c:pt>
                <c:pt idx="576">
                  <c:v>-216306.521412162</c:v>
                </c:pt>
                <c:pt idx="577">
                  <c:v>-216306.521412162</c:v>
                </c:pt>
                <c:pt idx="578">
                  <c:v>-216306.521412162</c:v>
                </c:pt>
                <c:pt idx="579">
                  <c:v>-216306.521412162</c:v>
                </c:pt>
                <c:pt idx="580">
                  <c:v>-216306.521412162</c:v>
                </c:pt>
                <c:pt idx="581">
                  <c:v>-216306.521412162</c:v>
                </c:pt>
                <c:pt idx="582">
                  <c:v>-216306.521412162</c:v>
                </c:pt>
                <c:pt idx="583">
                  <c:v>-216306.521412162</c:v>
                </c:pt>
                <c:pt idx="584">
                  <c:v>-216306.521412162</c:v>
                </c:pt>
                <c:pt idx="585">
                  <c:v>-216306.521412162</c:v>
                </c:pt>
                <c:pt idx="586">
                  <c:v>-216306.521412162</c:v>
                </c:pt>
                <c:pt idx="587">
                  <c:v>-216306.521412162</c:v>
                </c:pt>
                <c:pt idx="588">
                  <c:v>-216306.521412162</c:v>
                </c:pt>
                <c:pt idx="589">
                  <c:v>-216306.521412162</c:v>
                </c:pt>
                <c:pt idx="590">
                  <c:v>-216306.521412162</c:v>
                </c:pt>
                <c:pt idx="591">
                  <c:v>-216306.521412162</c:v>
                </c:pt>
                <c:pt idx="592">
                  <c:v>-216306.521412162</c:v>
                </c:pt>
                <c:pt idx="593">
                  <c:v>-216306.521412162</c:v>
                </c:pt>
                <c:pt idx="594">
                  <c:v>-216306.521412162</c:v>
                </c:pt>
                <c:pt idx="595">
                  <c:v>-216306.521412162</c:v>
                </c:pt>
                <c:pt idx="596">
                  <c:v>-216306.521412162</c:v>
                </c:pt>
                <c:pt idx="597">
                  <c:v>-216306.521412162</c:v>
                </c:pt>
                <c:pt idx="598">
                  <c:v>-216306.521412162</c:v>
                </c:pt>
                <c:pt idx="599">
                  <c:v>-216306.521412162</c:v>
                </c:pt>
                <c:pt idx="600">
                  <c:v>-216306.521412162</c:v>
                </c:pt>
                <c:pt idx="601">
                  <c:v>-216306.521412162</c:v>
                </c:pt>
                <c:pt idx="602">
                  <c:v>-216306.521412162</c:v>
                </c:pt>
                <c:pt idx="603">
                  <c:v>-216306.521412162</c:v>
                </c:pt>
                <c:pt idx="604">
                  <c:v>-216306.521412162</c:v>
                </c:pt>
                <c:pt idx="605">
                  <c:v>-216306.521412162</c:v>
                </c:pt>
                <c:pt idx="606">
                  <c:v>-216306.521412162</c:v>
                </c:pt>
                <c:pt idx="607">
                  <c:v>-216306.521412162</c:v>
                </c:pt>
                <c:pt idx="608">
                  <c:v>-216306.521412162</c:v>
                </c:pt>
                <c:pt idx="609">
                  <c:v>-216306.521412162</c:v>
                </c:pt>
                <c:pt idx="610">
                  <c:v>-216306.521412162</c:v>
                </c:pt>
                <c:pt idx="611">
                  <c:v>-216306.521412162</c:v>
                </c:pt>
                <c:pt idx="612">
                  <c:v>-216306.521412162</c:v>
                </c:pt>
                <c:pt idx="613">
                  <c:v>-216306.521412162</c:v>
                </c:pt>
                <c:pt idx="614">
                  <c:v>-216306.521412162</c:v>
                </c:pt>
                <c:pt idx="615">
                  <c:v>-216306.521412162</c:v>
                </c:pt>
                <c:pt idx="616">
                  <c:v>-216306.521412162</c:v>
                </c:pt>
                <c:pt idx="617">
                  <c:v>-216306.521412162</c:v>
                </c:pt>
                <c:pt idx="618">
                  <c:v>-216306.521412162</c:v>
                </c:pt>
                <c:pt idx="619">
                  <c:v>-216306.521412162</c:v>
                </c:pt>
                <c:pt idx="620">
                  <c:v>-216306.521412162</c:v>
                </c:pt>
                <c:pt idx="621">
                  <c:v>-216306.521412162</c:v>
                </c:pt>
                <c:pt idx="622">
                  <c:v>-216306.521412162</c:v>
                </c:pt>
                <c:pt idx="623">
                  <c:v>-216306.521412162</c:v>
                </c:pt>
                <c:pt idx="624">
                  <c:v>-216306.521412162</c:v>
                </c:pt>
                <c:pt idx="625">
                  <c:v>-216306.521412162</c:v>
                </c:pt>
                <c:pt idx="626">
                  <c:v>-216306.521412162</c:v>
                </c:pt>
                <c:pt idx="627">
                  <c:v>-216306.521412162</c:v>
                </c:pt>
                <c:pt idx="628">
                  <c:v>-216306.521412162</c:v>
                </c:pt>
                <c:pt idx="629">
                  <c:v>-216306.521412162</c:v>
                </c:pt>
                <c:pt idx="630">
                  <c:v>-216306.521412162</c:v>
                </c:pt>
                <c:pt idx="631">
                  <c:v>-216306.521412162</c:v>
                </c:pt>
                <c:pt idx="632">
                  <c:v>-216306.521412162</c:v>
                </c:pt>
                <c:pt idx="633">
                  <c:v>-216306.521412162</c:v>
                </c:pt>
                <c:pt idx="634">
                  <c:v>-216306.521412162</c:v>
                </c:pt>
                <c:pt idx="635">
                  <c:v>-216306.521412162</c:v>
                </c:pt>
                <c:pt idx="636">
                  <c:v>-216306.521412162</c:v>
                </c:pt>
                <c:pt idx="637">
                  <c:v>-216306.521412162</c:v>
                </c:pt>
                <c:pt idx="638">
                  <c:v>-216306.521412162</c:v>
                </c:pt>
                <c:pt idx="639">
                  <c:v>-216306.521412162</c:v>
                </c:pt>
                <c:pt idx="640">
                  <c:v>-216306.521412162</c:v>
                </c:pt>
                <c:pt idx="641">
                  <c:v>-216306.521412162</c:v>
                </c:pt>
                <c:pt idx="642">
                  <c:v>-216306.521412162</c:v>
                </c:pt>
                <c:pt idx="643">
                  <c:v>-216306.521412162</c:v>
                </c:pt>
                <c:pt idx="644">
                  <c:v>-216306.521412162</c:v>
                </c:pt>
                <c:pt idx="645">
                  <c:v>-216306.521412162</c:v>
                </c:pt>
                <c:pt idx="646">
                  <c:v>-216306.521412162</c:v>
                </c:pt>
                <c:pt idx="647">
                  <c:v>-216306.521412162</c:v>
                </c:pt>
                <c:pt idx="648">
                  <c:v>-216306.521412162</c:v>
                </c:pt>
                <c:pt idx="649">
                  <c:v>-216306.521412162</c:v>
                </c:pt>
                <c:pt idx="650">
                  <c:v>-216306.521412162</c:v>
                </c:pt>
                <c:pt idx="651">
                  <c:v>-216306.521412162</c:v>
                </c:pt>
                <c:pt idx="652">
                  <c:v>-216306.521412162</c:v>
                </c:pt>
                <c:pt idx="653">
                  <c:v>-216306.521412162</c:v>
                </c:pt>
                <c:pt idx="654">
                  <c:v>-216306.521412162</c:v>
                </c:pt>
                <c:pt idx="655">
                  <c:v>-216306.521412162</c:v>
                </c:pt>
                <c:pt idx="656">
                  <c:v>-216306.521412162</c:v>
                </c:pt>
                <c:pt idx="657">
                  <c:v>-216306.521412162</c:v>
                </c:pt>
                <c:pt idx="658">
                  <c:v>-216306.521412162</c:v>
                </c:pt>
                <c:pt idx="659">
                  <c:v>-216306.521412162</c:v>
                </c:pt>
                <c:pt idx="660">
                  <c:v>-216306.521412162</c:v>
                </c:pt>
                <c:pt idx="661">
                  <c:v>-216306.521412162</c:v>
                </c:pt>
                <c:pt idx="662">
                  <c:v>-216306.521412162</c:v>
                </c:pt>
                <c:pt idx="663">
                  <c:v>-216306.521412162</c:v>
                </c:pt>
                <c:pt idx="664">
                  <c:v>-216306.521412162</c:v>
                </c:pt>
                <c:pt idx="665">
                  <c:v>-216306.521412162</c:v>
                </c:pt>
                <c:pt idx="666">
                  <c:v>-216306.521412162</c:v>
                </c:pt>
                <c:pt idx="667">
                  <c:v>-216306.521412162</c:v>
                </c:pt>
                <c:pt idx="668">
                  <c:v>-216306.521412162</c:v>
                </c:pt>
                <c:pt idx="669">
                  <c:v>-216306.521412162</c:v>
                </c:pt>
                <c:pt idx="670">
                  <c:v>-216306.521412162</c:v>
                </c:pt>
                <c:pt idx="671">
                  <c:v>-216306.521412162</c:v>
                </c:pt>
                <c:pt idx="672">
                  <c:v>-216306.521412162</c:v>
                </c:pt>
                <c:pt idx="673">
                  <c:v>-216306.521412162</c:v>
                </c:pt>
                <c:pt idx="674">
                  <c:v>-216306.521412162</c:v>
                </c:pt>
                <c:pt idx="675">
                  <c:v>-216306.521412162</c:v>
                </c:pt>
                <c:pt idx="676">
                  <c:v>-216306.521412162</c:v>
                </c:pt>
                <c:pt idx="677">
                  <c:v>-216306.521412162</c:v>
                </c:pt>
                <c:pt idx="678">
                  <c:v>-216306.521412162</c:v>
                </c:pt>
                <c:pt idx="679">
                  <c:v>-216306.521412162</c:v>
                </c:pt>
                <c:pt idx="680">
                  <c:v>-216306.521412162</c:v>
                </c:pt>
                <c:pt idx="681">
                  <c:v>-216306.521412162</c:v>
                </c:pt>
                <c:pt idx="682">
                  <c:v>-216306.521412162</c:v>
                </c:pt>
                <c:pt idx="683">
                  <c:v>-216306.521412162</c:v>
                </c:pt>
                <c:pt idx="684">
                  <c:v>-216306.521412162</c:v>
                </c:pt>
                <c:pt idx="685">
                  <c:v>-216306.521412162</c:v>
                </c:pt>
                <c:pt idx="686">
                  <c:v>-216306.521412162</c:v>
                </c:pt>
                <c:pt idx="687">
                  <c:v>-216306.521412162</c:v>
                </c:pt>
                <c:pt idx="688">
                  <c:v>-216306.521412162</c:v>
                </c:pt>
                <c:pt idx="689">
                  <c:v>-216306.521412162</c:v>
                </c:pt>
                <c:pt idx="690">
                  <c:v>-216306.521412162</c:v>
                </c:pt>
                <c:pt idx="691">
                  <c:v>-216306.521412162</c:v>
                </c:pt>
                <c:pt idx="692">
                  <c:v>-216306.521412162</c:v>
                </c:pt>
                <c:pt idx="693">
                  <c:v>-216306.521412162</c:v>
                </c:pt>
                <c:pt idx="694">
                  <c:v>-216306.521412162</c:v>
                </c:pt>
                <c:pt idx="695">
                  <c:v>-216306.521412162</c:v>
                </c:pt>
                <c:pt idx="696">
                  <c:v>-216306.521412162</c:v>
                </c:pt>
                <c:pt idx="697">
                  <c:v>-216306.521412162</c:v>
                </c:pt>
                <c:pt idx="698">
                  <c:v>-216306.521412162</c:v>
                </c:pt>
                <c:pt idx="699">
                  <c:v>-216306.521412162</c:v>
                </c:pt>
                <c:pt idx="700">
                  <c:v>-216306.521412162</c:v>
                </c:pt>
                <c:pt idx="701">
                  <c:v>-216306.521412162</c:v>
                </c:pt>
                <c:pt idx="702">
                  <c:v>-216306.521412162</c:v>
                </c:pt>
                <c:pt idx="703">
                  <c:v>-216306.521412162</c:v>
                </c:pt>
                <c:pt idx="704">
                  <c:v>-216306.521412162</c:v>
                </c:pt>
                <c:pt idx="705">
                  <c:v>-216306.521412162</c:v>
                </c:pt>
                <c:pt idx="706">
                  <c:v>-216306.521412162</c:v>
                </c:pt>
                <c:pt idx="707">
                  <c:v>-216306.521412162</c:v>
                </c:pt>
                <c:pt idx="708">
                  <c:v>-216306.521412162</c:v>
                </c:pt>
                <c:pt idx="709">
                  <c:v>-216306.521412162</c:v>
                </c:pt>
                <c:pt idx="710">
                  <c:v>-216306.521412162</c:v>
                </c:pt>
                <c:pt idx="711">
                  <c:v>-216306.521412162</c:v>
                </c:pt>
                <c:pt idx="712">
                  <c:v>-216306.521412162</c:v>
                </c:pt>
                <c:pt idx="713">
                  <c:v>-216306.521412162</c:v>
                </c:pt>
                <c:pt idx="714">
                  <c:v>-216306.521412162</c:v>
                </c:pt>
                <c:pt idx="715">
                  <c:v>-216306.521412162</c:v>
                </c:pt>
                <c:pt idx="716">
                  <c:v>-216306.521412162</c:v>
                </c:pt>
                <c:pt idx="717">
                  <c:v>-216306.521412162</c:v>
                </c:pt>
                <c:pt idx="718">
                  <c:v>-216306.521412162</c:v>
                </c:pt>
                <c:pt idx="719">
                  <c:v>-216306.521412162</c:v>
                </c:pt>
                <c:pt idx="720">
                  <c:v>-216306.521412162</c:v>
                </c:pt>
                <c:pt idx="721">
                  <c:v>-216306.521412162</c:v>
                </c:pt>
                <c:pt idx="722">
                  <c:v>-216306.521412162</c:v>
                </c:pt>
                <c:pt idx="723">
                  <c:v>-216306.521412162</c:v>
                </c:pt>
                <c:pt idx="724">
                  <c:v>-216306.521412162</c:v>
                </c:pt>
                <c:pt idx="725">
                  <c:v>-216306.521412162</c:v>
                </c:pt>
                <c:pt idx="726">
                  <c:v>-216306.521412162</c:v>
                </c:pt>
                <c:pt idx="727">
                  <c:v>-216306.521412162</c:v>
                </c:pt>
                <c:pt idx="728">
                  <c:v>-216306.521412162</c:v>
                </c:pt>
                <c:pt idx="729">
                  <c:v>-216306.521412162</c:v>
                </c:pt>
                <c:pt idx="730">
                  <c:v>-216306.521412162</c:v>
                </c:pt>
                <c:pt idx="731">
                  <c:v>-216306.521412162</c:v>
                </c:pt>
                <c:pt idx="732">
                  <c:v>-216306.521412162</c:v>
                </c:pt>
                <c:pt idx="733">
                  <c:v>-216306.521412162</c:v>
                </c:pt>
                <c:pt idx="734">
                  <c:v>-216306.521412162</c:v>
                </c:pt>
                <c:pt idx="735">
                  <c:v>-216306.521412162</c:v>
                </c:pt>
                <c:pt idx="736">
                  <c:v>-216306.521412162</c:v>
                </c:pt>
                <c:pt idx="737">
                  <c:v>-216306.521412162</c:v>
                </c:pt>
                <c:pt idx="738">
                  <c:v>-216306.521412162</c:v>
                </c:pt>
                <c:pt idx="739">
                  <c:v>-216306.521412162</c:v>
                </c:pt>
                <c:pt idx="740">
                  <c:v>-216306.521412162</c:v>
                </c:pt>
                <c:pt idx="741">
                  <c:v>-216306.521412162</c:v>
                </c:pt>
                <c:pt idx="742">
                  <c:v>-216306.521412162</c:v>
                </c:pt>
                <c:pt idx="743">
                  <c:v>-216306.521412162</c:v>
                </c:pt>
                <c:pt idx="744">
                  <c:v>-216306.521412162</c:v>
                </c:pt>
                <c:pt idx="745">
                  <c:v>-216306.521412162</c:v>
                </c:pt>
                <c:pt idx="746">
                  <c:v>-216306.521412162</c:v>
                </c:pt>
                <c:pt idx="747">
                  <c:v>-216306.521412162</c:v>
                </c:pt>
                <c:pt idx="748">
                  <c:v>-216306.521412162</c:v>
                </c:pt>
                <c:pt idx="749">
                  <c:v>-216306.521412162</c:v>
                </c:pt>
                <c:pt idx="750">
                  <c:v>-216306.521412162</c:v>
                </c:pt>
                <c:pt idx="751">
                  <c:v>-216306.521412162</c:v>
                </c:pt>
                <c:pt idx="752">
                  <c:v>-216306.521412162</c:v>
                </c:pt>
                <c:pt idx="753">
                  <c:v>-216306.521412162</c:v>
                </c:pt>
                <c:pt idx="754">
                  <c:v>-216306.521412162</c:v>
                </c:pt>
                <c:pt idx="755">
                  <c:v>-216306.521412162</c:v>
                </c:pt>
                <c:pt idx="756">
                  <c:v>-216306.521412162</c:v>
                </c:pt>
                <c:pt idx="757">
                  <c:v>-216306.521412162</c:v>
                </c:pt>
                <c:pt idx="758">
                  <c:v>-216306.521412162</c:v>
                </c:pt>
                <c:pt idx="759">
                  <c:v>-216306.521412162</c:v>
                </c:pt>
                <c:pt idx="760">
                  <c:v>-216306.521412162</c:v>
                </c:pt>
                <c:pt idx="761">
                  <c:v>-216306.521412162</c:v>
                </c:pt>
                <c:pt idx="762">
                  <c:v>-216306.521412162</c:v>
                </c:pt>
                <c:pt idx="763">
                  <c:v>-216306.521412162</c:v>
                </c:pt>
                <c:pt idx="764">
                  <c:v>-216306.521412162</c:v>
                </c:pt>
                <c:pt idx="765">
                  <c:v>-216306.521412162</c:v>
                </c:pt>
                <c:pt idx="766">
                  <c:v>-216306.521412162</c:v>
                </c:pt>
                <c:pt idx="767">
                  <c:v>-216306.521412162</c:v>
                </c:pt>
                <c:pt idx="768">
                  <c:v>-216306.521412162</c:v>
                </c:pt>
                <c:pt idx="769">
                  <c:v>-216306.521412162</c:v>
                </c:pt>
                <c:pt idx="770">
                  <c:v>-216306.521412162</c:v>
                </c:pt>
                <c:pt idx="771">
                  <c:v>-216306.521412162</c:v>
                </c:pt>
                <c:pt idx="772">
                  <c:v>-216306.521412162</c:v>
                </c:pt>
                <c:pt idx="773">
                  <c:v>-216306.521412162</c:v>
                </c:pt>
                <c:pt idx="774">
                  <c:v>-216306.521412162</c:v>
                </c:pt>
                <c:pt idx="775">
                  <c:v>-216306.521412162</c:v>
                </c:pt>
                <c:pt idx="776">
                  <c:v>-216306.521412162</c:v>
                </c:pt>
                <c:pt idx="777">
                  <c:v>-216306.521412162</c:v>
                </c:pt>
                <c:pt idx="778">
                  <c:v>-216306.521412162</c:v>
                </c:pt>
                <c:pt idx="779">
                  <c:v>-216306.521412162</c:v>
                </c:pt>
                <c:pt idx="780">
                  <c:v>-216306.521412162</c:v>
                </c:pt>
                <c:pt idx="781">
                  <c:v>-216306.521412162</c:v>
                </c:pt>
                <c:pt idx="782">
                  <c:v>-216306.521412162</c:v>
                </c:pt>
                <c:pt idx="783">
                  <c:v>-216306.521412162</c:v>
                </c:pt>
                <c:pt idx="784">
                  <c:v>-216306.521412162</c:v>
                </c:pt>
                <c:pt idx="785">
                  <c:v>-216306.521412162</c:v>
                </c:pt>
                <c:pt idx="786">
                  <c:v>-216306.521412162</c:v>
                </c:pt>
                <c:pt idx="787">
                  <c:v>-216306.521412162</c:v>
                </c:pt>
                <c:pt idx="788">
                  <c:v>-216306.521412162</c:v>
                </c:pt>
                <c:pt idx="789">
                  <c:v>-216306.521412162</c:v>
                </c:pt>
                <c:pt idx="790">
                  <c:v>-216306.521412162</c:v>
                </c:pt>
                <c:pt idx="791">
                  <c:v>-216306.521412162</c:v>
                </c:pt>
                <c:pt idx="792">
                  <c:v>-216306.521412162</c:v>
                </c:pt>
                <c:pt idx="793">
                  <c:v>-216306.521412162</c:v>
                </c:pt>
                <c:pt idx="794">
                  <c:v>-216306.521412162</c:v>
                </c:pt>
                <c:pt idx="795">
                  <c:v>-216306.521412162</c:v>
                </c:pt>
                <c:pt idx="796">
                  <c:v>-216306.521412162</c:v>
                </c:pt>
                <c:pt idx="797">
                  <c:v>-216306.521412162</c:v>
                </c:pt>
                <c:pt idx="798">
                  <c:v>-216306.521412162</c:v>
                </c:pt>
                <c:pt idx="799">
                  <c:v>-216306.521412162</c:v>
                </c:pt>
                <c:pt idx="800">
                  <c:v>-216306.521412162</c:v>
                </c:pt>
                <c:pt idx="801">
                  <c:v>-216306.521412162</c:v>
                </c:pt>
                <c:pt idx="802">
                  <c:v>-216306.521412162</c:v>
                </c:pt>
                <c:pt idx="803">
                  <c:v>-216306.521412162</c:v>
                </c:pt>
                <c:pt idx="804">
                  <c:v>-216306.521412162</c:v>
                </c:pt>
                <c:pt idx="805">
                  <c:v>-216306.521412162</c:v>
                </c:pt>
                <c:pt idx="806">
                  <c:v>-216306.521412162</c:v>
                </c:pt>
                <c:pt idx="807">
                  <c:v>-216306.521412162</c:v>
                </c:pt>
                <c:pt idx="808">
                  <c:v>-216306.521412162</c:v>
                </c:pt>
                <c:pt idx="809">
                  <c:v>-216306.521412162</c:v>
                </c:pt>
                <c:pt idx="810">
                  <c:v>-216306.521412162</c:v>
                </c:pt>
                <c:pt idx="811">
                  <c:v>-216306.521412162</c:v>
                </c:pt>
                <c:pt idx="812">
                  <c:v>-216306.521412162</c:v>
                </c:pt>
                <c:pt idx="813">
                  <c:v>-216306.521412162</c:v>
                </c:pt>
                <c:pt idx="814">
                  <c:v>-216306.521412162</c:v>
                </c:pt>
                <c:pt idx="815">
                  <c:v>-216306.521412162</c:v>
                </c:pt>
                <c:pt idx="816">
                  <c:v>-216306.521412162</c:v>
                </c:pt>
                <c:pt idx="817">
                  <c:v>-216306.521412162</c:v>
                </c:pt>
                <c:pt idx="818">
                  <c:v>-216306.521412162</c:v>
                </c:pt>
                <c:pt idx="819">
                  <c:v>-216306.521412162</c:v>
                </c:pt>
                <c:pt idx="820">
                  <c:v>-216306.521412162</c:v>
                </c:pt>
                <c:pt idx="821">
                  <c:v>-216306.521412162</c:v>
                </c:pt>
                <c:pt idx="822">
                  <c:v>-216306.521412162</c:v>
                </c:pt>
                <c:pt idx="823">
                  <c:v>-216306.521412162</c:v>
                </c:pt>
                <c:pt idx="824">
                  <c:v>-216306.521412162</c:v>
                </c:pt>
                <c:pt idx="825">
                  <c:v>-216306.521412162</c:v>
                </c:pt>
                <c:pt idx="826">
                  <c:v>-216306.521412162</c:v>
                </c:pt>
                <c:pt idx="827">
                  <c:v>-216306.521412162</c:v>
                </c:pt>
                <c:pt idx="828">
                  <c:v>-216306.521412162</c:v>
                </c:pt>
                <c:pt idx="829">
                  <c:v>-216306.521412162</c:v>
                </c:pt>
                <c:pt idx="830">
                  <c:v>-216306.521412162</c:v>
                </c:pt>
                <c:pt idx="831">
                  <c:v>-216306.521412162</c:v>
                </c:pt>
                <c:pt idx="832">
                  <c:v>-216306.521412162</c:v>
                </c:pt>
                <c:pt idx="833">
                  <c:v>-216306.521412162</c:v>
                </c:pt>
                <c:pt idx="834">
                  <c:v>-216306.521412162</c:v>
                </c:pt>
                <c:pt idx="835">
                  <c:v>-216306.521412162</c:v>
                </c:pt>
                <c:pt idx="836">
                  <c:v>-216306.521412162</c:v>
                </c:pt>
                <c:pt idx="837">
                  <c:v>-216306.521412162</c:v>
                </c:pt>
                <c:pt idx="838">
                  <c:v>-216306.521412162</c:v>
                </c:pt>
                <c:pt idx="839">
                  <c:v>-216306.521412162</c:v>
                </c:pt>
                <c:pt idx="840">
                  <c:v>-216306.521412162</c:v>
                </c:pt>
                <c:pt idx="841">
                  <c:v>-216306.521412162</c:v>
                </c:pt>
                <c:pt idx="842">
                  <c:v>-216306.521412162</c:v>
                </c:pt>
                <c:pt idx="843">
                  <c:v>-216306.521412162</c:v>
                </c:pt>
                <c:pt idx="844">
                  <c:v>-216306.521412162</c:v>
                </c:pt>
                <c:pt idx="845">
                  <c:v>-216306.521412162</c:v>
                </c:pt>
                <c:pt idx="846">
                  <c:v>-216306.521412162</c:v>
                </c:pt>
                <c:pt idx="847">
                  <c:v>-216306.521412162</c:v>
                </c:pt>
                <c:pt idx="848">
                  <c:v>-216306.521412162</c:v>
                </c:pt>
                <c:pt idx="849">
                  <c:v>-216306.521412162</c:v>
                </c:pt>
                <c:pt idx="850">
                  <c:v>-216306.521412162</c:v>
                </c:pt>
                <c:pt idx="851">
                  <c:v>-216306.521412162</c:v>
                </c:pt>
                <c:pt idx="852">
                  <c:v>-216306.521412162</c:v>
                </c:pt>
                <c:pt idx="853">
                  <c:v>-216306.521412162</c:v>
                </c:pt>
                <c:pt idx="854">
                  <c:v>-216306.521412162</c:v>
                </c:pt>
                <c:pt idx="855">
                  <c:v>-216306.521412162</c:v>
                </c:pt>
                <c:pt idx="856">
                  <c:v>-216306.521412162</c:v>
                </c:pt>
                <c:pt idx="857">
                  <c:v>-216306.521412162</c:v>
                </c:pt>
                <c:pt idx="858">
                  <c:v>-216306.521412162</c:v>
                </c:pt>
                <c:pt idx="859">
                  <c:v>-216306.521412162</c:v>
                </c:pt>
                <c:pt idx="860">
                  <c:v>-216306.521412162</c:v>
                </c:pt>
                <c:pt idx="861">
                  <c:v>-216306.521412162</c:v>
                </c:pt>
                <c:pt idx="862">
                  <c:v>-216306.521412162</c:v>
                </c:pt>
                <c:pt idx="863">
                  <c:v>-216306.521412162</c:v>
                </c:pt>
                <c:pt idx="864">
                  <c:v>-216306.521412162</c:v>
                </c:pt>
                <c:pt idx="865">
                  <c:v>-216306.521412162</c:v>
                </c:pt>
                <c:pt idx="866">
                  <c:v>-216306.521412162</c:v>
                </c:pt>
                <c:pt idx="867">
                  <c:v>-216306.521412162</c:v>
                </c:pt>
                <c:pt idx="868">
                  <c:v>-216306.521412162</c:v>
                </c:pt>
                <c:pt idx="869">
                  <c:v>-216306.521412162</c:v>
                </c:pt>
                <c:pt idx="870">
                  <c:v>-216306.521412162</c:v>
                </c:pt>
                <c:pt idx="871">
                  <c:v>-216306.521412162</c:v>
                </c:pt>
                <c:pt idx="872">
                  <c:v>-216306.521412162</c:v>
                </c:pt>
                <c:pt idx="873">
                  <c:v>-216306.521412162</c:v>
                </c:pt>
                <c:pt idx="874">
                  <c:v>-216306.521412162</c:v>
                </c:pt>
                <c:pt idx="875">
                  <c:v>-216306.521412162</c:v>
                </c:pt>
                <c:pt idx="876">
                  <c:v>-216306.521412162</c:v>
                </c:pt>
                <c:pt idx="877">
                  <c:v>-216306.521412162</c:v>
                </c:pt>
                <c:pt idx="878">
                  <c:v>-216306.521412162</c:v>
                </c:pt>
                <c:pt idx="879">
                  <c:v>-216306.521412162</c:v>
                </c:pt>
                <c:pt idx="880">
                  <c:v>-216306.521412162</c:v>
                </c:pt>
                <c:pt idx="881">
                  <c:v>-216306.521412162</c:v>
                </c:pt>
                <c:pt idx="882">
                  <c:v>-216306.521412162</c:v>
                </c:pt>
                <c:pt idx="883">
                  <c:v>-216306.521412162</c:v>
                </c:pt>
                <c:pt idx="884">
                  <c:v>-216306.521412162</c:v>
                </c:pt>
                <c:pt idx="885">
                  <c:v>-216306.521412162</c:v>
                </c:pt>
                <c:pt idx="886">
                  <c:v>-216306.521412162</c:v>
                </c:pt>
                <c:pt idx="887">
                  <c:v>-216306.521412162</c:v>
                </c:pt>
                <c:pt idx="888">
                  <c:v>-216306.521412162</c:v>
                </c:pt>
                <c:pt idx="889">
                  <c:v>-216306.521412162</c:v>
                </c:pt>
                <c:pt idx="890">
                  <c:v>-216306.521412162</c:v>
                </c:pt>
                <c:pt idx="891">
                  <c:v>-216306.521412162</c:v>
                </c:pt>
                <c:pt idx="892">
                  <c:v>-216306.521412162</c:v>
                </c:pt>
                <c:pt idx="893">
                  <c:v>-216306.521412162</c:v>
                </c:pt>
                <c:pt idx="894">
                  <c:v>-216306.521412162</c:v>
                </c:pt>
                <c:pt idx="895">
                  <c:v>-216306.521412162</c:v>
                </c:pt>
                <c:pt idx="896">
                  <c:v>-216306.521412162</c:v>
                </c:pt>
                <c:pt idx="897">
                  <c:v>-216306.521412162</c:v>
                </c:pt>
                <c:pt idx="898">
                  <c:v>-216306.521412162</c:v>
                </c:pt>
                <c:pt idx="899">
                  <c:v>-216306.521412162</c:v>
                </c:pt>
                <c:pt idx="900">
                  <c:v>-216306.521412162</c:v>
                </c:pt>
                <c:pt idx="901">
                  <c:v>-216306.521412162</c:v>
                </c:pt>
                <c:pt idx="902">
                  <c:v>-216306.521412162</c:v>
                </c:pt>
                <c:pt idx="903">
                  <c:v>-216306.521412162</c:v>
                </c:pt>
                <c:pt idx="904">
                  <c:v>-216306.521412162</c:v>
                </c:pt>
                <c:pt idx="905">
                  <c:v>-216306.521412162</c:v>
                </c:pt>
                <c:pt idx="906">
                  <c:v>-216306.521412162</c:v>
                </c:pt>
                <c:pt idx="907">
                  <c:v>-216306.521412162</c:v>
                </c:pt>
                <c:pt idx="908">
                  <c:v>-216306.521412162</c:v>
                </c:pt>
                <c:pt idx="909">
                  <c:v>-216306.521412162</c:v>
                </c:pt>
                <c:pt idx="910">
                  <c:v>-216306.521412162</c:v>
                </c:pt>
                <c:pt idx="911">
                  <c:v>-216306.521412162</c:v>
                </c:pt>
                <c:pt idx="912">
                  <c:v>-216306.521412162</c:v>
                </c:pt>
                <c:pt idx="913">
                  <c:v>-216306.521412162</c:v>
                </c:pt>
                <c:pt idx="914">
                  <c:v>-216306.521412162</c:v>
                </c:pt>
                <c:pt idx="915">
                  <c:v>-216306.521412162</c:v>
                </c:pt>
                <c:pt idx="916">
                  <c:v>-216306.521412162</c:v>
                </c:pt>
                <c:pt idx="917">
                  <c:v>-216306.521412162</c:v>
                </c:pt>
                <c:pt idx="918">
                  <c:v>-216306.521412162</c:v>
                </c:pt>
                <c:pt idx="919">
                  <c:v>-216306.521412162</c:v>
                </c:pt>
                <c:pt idx="920">
                  <c:v>-216306.521412162</c:v>
                </c:pt>
                <c:pt idx="921">
                  <c:v>-216306.521412162</c:v>
                </c:pt>
                <c:pt idx="922">
                  <c:v>-216306.521412162</c:v>
                </c:pt>
                <c:pt idx="923">
                  <c:v>-216306.521412162</c:v>
                </c:pt>
                <c:pt idx="924">
                  <c:v>-216306.521412162</c:v>
                </c:pt>
                <c:pt idx="925">
                  <c:v>-216306.521412162</c:v>
                </c:pt>
                <c:pt idx="926">
                  <c:v>-216306.521412162</c:v>
                </c:pt>
                <c:pt idx="927">
                  <c:v>-216306.521412162</c:v>
                </c:pt>
                <c:pt idx="928">
                  <c:v>-216306.521412162</c:v>
                </c:pt>
                <c:pt idx="929">
                  <c:v>-216306.521412162</c:v>
                </c:pt>
                <c:pt idx="930">
                  <c:v>-216306.521412162</c:v>
                </c:pt>
                <c:pt idx="931">
                  <c:v>-216306.521412162</c:v>
                </c:pt>
                <c:pt idx="932">
                  <c:v>-216306.521412162</c:v>
                </c:pt>
                <c:pt idx="933">
                  <c:v>-216306.521412162</c:v>
                </c:pt>
                <c:pt idx="934">
                  <c:v>-216306.521412162</c:v>
                </c:pt>
                <c:pt idx="935">
                  <c:v>-216306.521412162</c:v>
                </c:pt>
                <c:pt idx="936">
                  <c:v>-216306.521412162</c:v>
                </c:pt>
                <c:pt idx="937">
                  <c:v>-216306.521412162</c:v>
                </c:pt>
                <c:pt idx="938">
                  <c:v>-216306.521412162</c:v>
                </c:pt>
                <c:pt idx="939">
                  <c:v>-216306.521412162</c:v>
                </c:pt>
                <c:pt idx="940">
                  <c:v>-216306.521412162</c:v>
                </c:pt>
                <c:pt idx="941">
                  <c:v>-216306.521412162</c:v>
                </c:pt>
                <c:pt idx="942">
                  <c:v>-216306.521412162</c:v>
                </c:pt>
                <c:pt idx="943">
                  <c:v>-216306.521412162</c:v>
                </c:pt>
                <c:pt idx="944">
                  <c:v>-216306.521412162</c:v>
                </c:pt>
                <c:pt idx="945">
                  <c:v>-216306.521412162</c:v>
                </c:pt>
                <c:pt idx="946">
                  <c:v>-216306.521412162</c:v>
                </c:pt>
                <c:pt idx="947">
                  <c:v>-216306.521412162</c:v>
                </c:pt>
                <c:pt idx="948">
                  <c:v>-216306.521412162</c:v>
                </c:pt>
                <c:pt idx="949">
                  <c:v>-216306.521412162</c:v>
                </c:pt>
                <c:pt idx="950">
                  <c:v>-216306.521412162</c:v>
                </c:pt>
                <c:pt idx="951">
                  <c:v>-216306.521412162</c:v>
                </c:pt>
                <c:pt idx="952">
                  <c:v>-216306.521412162</c:v>
                </c:pt>
                <c:pt idx="953">
                  <c:v>-216306.521412162</c:v>
                </c:pt>
                <c:pt idx="954">
                  <c:v>-216306.521412162</c:v>
                </c:pt>
                <c:pt idx="955">
                  <c:v>-216306.521412162</c:v>
                </c:pt>
                <c:pt idx="956">
                  <c:v>-216306.521412162</c:v>
                </c:pt>
                <c:pt idx="957">
                  <c:v>-216306.521412162</c:v>
                </c:pt>
                <c:pt idx="958">
                  <c:v>-216306.521412162</c:v>
                </c:pt>
                <c:pt idx="959">
                  <c:v>-216306.521412162</c:v>
                </c:pt>
                <c:pt idx="960">
                  <c:v>-216306.521412162</c:v>
                </c:pt>
                <c:pt idx="961">
                  <c:v>-216306.521412162</c:v>
                </c:pt>
                <c:pt idx="962">
                  <c:v>-216306.521412162</c:v>
                </c:pt>
                <c:pt idx="963">
                  <c:v>-216306.521412162</c:v>
                </c:pt>
                <c:pt idx="964">
                  <c:v>-216306.521412162</c:v>
                </c:pt>
                <c:pt idx="965">
                  <c:v>-216306.521412162</c:v>
                </c:pt>
                <c:pt idx="966">
                  <c:v>-216306.521412162</c:v>
                </c:pt>
                <c:pt idx="967">
                  <c:v>-216306.521412162</c:v>
                </c:pt>
                <c:pt idx="968">
                  <c:v>-216306.521412162</c:v>
                </c:pt>
                <c:pt idx="969">
                  <c:v>-216306.521412162</c:v>
                </c:pt>
                <c:pt idx="970">
                  <c:v>-216306.521412162</c:v>
                </c:pt>
                <c:pt idx="971">
                  <c:v>-216306.521412162</c:v>
                </c:pt>
                <c:pt idx="972">
                  <c:v>-216306.521412162</c:v>
                </c:pt>
                <c:pt idx="973">
                  <c:v>-216306.521412162</c:v>
                </c:pt>
                <c:pt idx="974">
                  <c:v>-216306.521412162</c:v>
                </c:pt>
                <c:pt idx="975">
                  <c:v>-216306.521412162</c:v>
                </c:pt>
                <c:pt idx="976">
                  <c:v>-216306.521412162</c:v>
                </c:pt>
                <c:pt idx="977">
                  <c:v>-216306.521412162</c:v>
                </c:pt>
                <c:pt idx="978">
                  <c:v>-216306.521412162</c:v>
                </c:pt>
                <c:pt idx="979">
                  <c:v>-216306.521412162</c:v>
                </c:pt>
                <c:pt idx="980">
                  <c:v>-216306.521412162</c:v>
                </c:pt>
                <c:pt idx="981">
                  <c:v>-216306.521412162</c:v>
                </c:pt>
                <c:pt idx="982">
                  <c:v>-216306.521412162</c:v>
                </c:pt>
                <c:pt idx="983">
                  <c:v>-216306.521412162</c:v>
                </c:pt>
                <c:pt idx="984">
                  <c:v>-216306.521412162</c:v>
                </c:pt>
                <c:pt idx="985">
                  <c:v>-216306.521412162</c:v>
                </c:pt>
                <c:pt idx="986">
                  <c:v>-216306.521412162</c:v>
                </c:pt>
                <c:pt idx="987">
                  <c:v>-216306.521412162</c:v>
                </c:pt>
                <c:pt idx="988">
                  <c:v>-216306.521412162</c:v>
                </c:pt>
                <c:pt idx="989">
                  <c:v>-216306.521412162</c:v>
                </c:pt>
                <c:pt idx="990">
                  <c:v>-216306.521412162</c:v>
                </c:pt>
                <c:pt idx="991">
                  <c:v>-216306.521412162</c:v>
                </c:pt>
                <c:pt idx="992">
                  <c:v>-216306.521412162</c:v>
                </c:pt>
                <c:pt idx="993">
                  <c:v>-216306.521412162</c:v>
                </c:pt>
                <c:pt idx="994">
                  <c:v>-216306.521412162</c:v>
                </c:pt>
                <c:pt idx="995">
                  <c:v>-216306.521412162</c:v>
                </c:pt>
                <c:pt idx="996">
                  <c:v>-216306.521412162</c:v>
                </c:pt>
                <c:pt idx="997">
                  <c:v>-216306.521412162</c:v>
                </c:pt>
                <c:pt idx="998">
                  <c:v>-216306.521412162</c:v>
                </c:pt>
                <c:pt idx="999">
                  <c:v>-216306.521412162</c:v>
                </c:pt>
                <c:pt idx="1000">
                  <c:v>-216306.521412162</c:v>
                </c:pt>
              </c:numCache>
            </c:numRef>
          </c:val>
        </c:ser>
        <c:gapWidth val="100"/>
        <c:overlap val="0"/>
        <c:axId val="99129435"/>
        <c:axId val="45902262"/>
      </c:barChart>
      <c:catAx>
        <c:axId val="99129435"/>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45902262"/>
        <c:crosses val="autoZero"/>
        <c:auto val="1"/>
        <c:lblAlgn val="ctr"/>
        <c:lblOffset val="100"/>
      </c:catAx>
      <c:valAx>
        <c:axId val="45902262"/>
        <c:scaling>
          <c:orientation val="minMax"/>
        </c:scaling>
        <c:delete val="0"/>
        <c:axPos val="l"/>
        <c:majorGridlines>
          <c:spPr>
            <a:ln>
              <a:solidFill>
                <a:srgbClr val="b3b3b3"/>
              </a:solidFill>
            </a:ln>
          </c:spPr>
        </c:majorGridlines>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9129435"/>
        <c:crosses val="autoZero"/>
      </c:valAx>
      <c:spPr>
        <a:noFill/>
        <a:ln>
          <a:solidFill>
            <a:srgbClr val="b3b3b3"/>
          </a:solid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_rels/drawing2.xml.rels><?xml version="1.0" encoding="UTF-8"?>
<Relationships xmlns="http://schemas.openxmlformats.org/package/2006/relationships"><Relationship Id="rId1" Type="http://schemas.openxmlformats.org/officeDocument/2006/relationships/chart" Target="../charts/chart2.xml"/>
</Relationships>
</file>

<file path=xl/drawings/_rels/drawing3.xml.rels><?xml version="1.0" encoding="UTF-8"?>
<Relationships xmlns="http://schemas.openxmlformats.org/package/2006/relationships"><Relationship Id="rId1" Type="http://schemas.openxmlformats.org/officeDocument/2006/relationships/chart" Target="../charts/chart3.xml"/>
</Relationships>
</file>

<file path=xl/drawings/_rels/drawing4.xml.rels><?xml version="1.0" encoding="UTF-8"?>
<Relationships xmlns="http://schemas.openxmlformats.org/package/2006/relationships"><Relationship Id="rId1"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36360</xdr:colOff>
      <xdr:row>2</xdr:row>
      <xdr:rowOff>36000</xdr:rowOff>
    </xdr:from>
    <xdr:to>
      <xdr:col>17</xdr:col>
      <xdr:colOff>735840</xdr:colOff>
      <xdr:row>37</xdr:row>
      <xdr:rowOff>103320</xdr:rowOff>
    </xdr:to>
    <xdr:graphicFrame>
      <xdr:nvGraphicFramePr>
        <xdr:cNvPr id="0" name=""/>
        <xdr:cNvGraphicFramePr/>
      </xdr:nvGraphicFramePr>
      <xdr:xfrm>
        <a:off x="2233440" y="439200"/>
        <a:ext cx="11268720" cy="5423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36360</xdr:colOff>
      <xdr:row>2</xdr:row>
      <xdr:rowOff>36000</xdr:rowOff>
    </xdr:from>
    <xdr:to>
      <xdr:col>17</xdr:col>
      <xdr:colOff>759240</xdr:colOff>
      <xdr:row>35</xdr:row>
      <xdr:rowOff>121680</xdr:rowOff>
    </xdr:to>
    <xdr:graphicFrame>
      <xdr:nvGraphicFramePr>
        <xdr:cNvPr id="1" name=""/>
        <xdr:cNvGraphicFramePr/>
      </xdr:nvGraphicFramePr>
      <xdr:xfrm>
        <a:off x="2337480" y="448560"/>
        <a:ext cx="11289240" cy="5450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37080</xdr:colOff>
      <xdr:row>2</xdr:row>
      <xdr:rowOff>33120</xdr:rowOff>
    </xdr:from>
    <xdr:to>
      <xdr:col>18</xdr:col>
      <xdr:colOff>750600</xdr:colOff>
      <xdr:row>38</xdr:row>
      <xdr:rowOff>100800</xdr:rowOff>
    </xdr:to>
    <xdr:graphicFrame>
      <xdr:nvGraphicFramePr>
        <xdr:cNvPr id="2" name=""/>
        <xdr:cNvGraphicFramePr/>
      </xdr:nvGraphicFramePr>
      <xdr:xfrm>
        <a:off x="2181240" y="430560"/>
        <a:ext cx="11373840" cy="56815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36360</xdr:colOff>
      <xdr:row>2</xdr:row>
      <xdr:rowOff>36000</xdr:rowOff>
    </xdr:from>
    <xdr:to>
      <xdr:col>19</xdr:col>
      <xdr:colOff>106560</xdr:colOff>
      <xdr:row>22</xdr:row>
      <xdr:rowOff>24480</xdr:rowOff>
    </xdr:to>
    <xdr:graphicFrame>
      <xdr:nvGraphicFramePr>
        <xdr:cNvPr id="3" name=""/>
        <xdr:cNvGraphicFramePr/>
      </xdr:nvGraphicFramePr>
      <xdr:xfrm>
        <a:off x="7799040" y="448560"/>
        <a:ext cx="5759640" cy="323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4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1" width="155.55"/>
    <col collapsed="false" customWidth="false" hidden="false" outlineLevel="0" max="256" min="2" style="1" width="11.57"/>
    <col collapsed="false" customWidth="false" hidden="false" outlineLevel="0" max="1025" min="257" style="2" width="11.52"/>
  </cols>
  <sheetData>
    <row r="1" customFormat="false" ht="19.7" hidden="false" customHeight="false" outlineLevel="0" collapsed="false">
      <c r="A1" s="3" t="s">
        <v>0</v>
      </c>
    </row>
    <row r="3" customFormat="false" ht="24" hidden="false" customHeight="false" outlineLevel="0" collapsed="false">
      <c r="A3" s="1" t="s">
        <v>1</v>
      </c>
    </row>
    <row r="5" customFormat="false" ht="46.8" hidden="false" customHeight="false" outlineLevel="0" collapsed="false">
      <c r="A5" s="1" t="s">
        <v>2</v>
      </c>
    </row>
    <row r="7" customFormat="false" ht="24" hidden="false" customHeight="false" outlineLevel="0" collapsed="false">
      <c r="A7" s="1" t="s">
        <v>3</v>
      </c>
    </row>
    <row r="9" customFormat="false" ht="46.95" hidden="false" customHeight="false" outlineLevel="0" collapsed="false">
      <c r="A9" s="1" t="s">
        <v>4</v>
      </c>
    </row>
    <row r="11" customFormat="false" ht="58.2" hidden="false" customHeight="false" outlineLevel="0" collapsed="false">
      <c r="A11" s="1" t="s">
        <v>5</v>
      </c>
    </row>
    <row r="13" customFormat="false" ht="24" hidden="false" customHeight="false" outlineLevel="0" collapsed="false">
      <c r="A13" s="1" t="s">
        <v>6</v>
      </c>
    </row>
    <row r="15" customFormat="false" ht="13.8" hidden="false" customHeight="false" outlineLevel="0" collapsed="false">
      <c r="A15" s="1" t="s">
        <v>7</v>
      </c>
    </row>
    <row r="17" customFormat="false" ht="35.4" hidden="false" customHeight="false" outlineLevel="0" collapsed="false">
      <c r="A17" s="1" t="s">
        <v>8</v>
      </c>
    </row>
    <row r="19" customFormat="false" ht="24" hidden="false" customHeight="false" outlineLevel="0" collapsed="false">
      <c r="A19" s="1" t="s">
        <v>9</v>
      </c>
    </row>
    <row r="21" customFormat="false" ht="13.8" hidden="false" customHeight="false" outlineLevel="0" collapsed="false">
      <c r="A21" s="1" t="s">
        <v>10</v>
      </c>
    </row>
    <row r="23" customFormat="false" ht="13.8" hidden="false" customHeight="false" outlineLevel="0" collapsed="false">
      <c r="A23" s="1" t="s">
        <v>11</v>
      </c>
    </row>
    <row r="25" customFormat="false" ht="46.8" hidden="false" customHeight="false" outlineLevel="0" collapsed="false">
      <c r="A25" s="1" t="s">
        <v>12</v>
      </c>
    </row>
    <row r="27" customFormat="false" ht="35.4" hidden="false" customHeight="false" outlineLevel="0" collapsed="false">
      <c r="A27" s="1" t="s">
        <v>13</v>
      </c>
    </row>
    <row r="29" customFormat="false" ht="13.8" hidden="false" customHeight="false" outlineLevel="0" collapsed="false">
      <c r="A29" s="1" t="s">
        <v>14</v>
      </c>
    </row>
    <row r="30" customFormat="false" ht="13.8" hidden="false" customHeight="false" outlineLevel="0" collapsed="false">
      <c r="A30" s="1" t="s">
        <v>15</v>
      </c>
    </row>
    <row r="32" customFormat="false" ht="24" hidden="false" customHeight="false" outlineLevel="0" collapsed="false">
      <c r="A32" s="4" t="s">
        <v>16</v>
      </c>
    </row>
    <row r="34" customFormat="false" ht="24" hidden="false" customHeight="false" outlineLevel="0" collapsed="false">
      <c r="A34" s="1" t="s">
        <v>17</v>
      </c>
    </row>
    <row r="37" customFormat="false" ht="13.8" hidden="false" customHeight="false" outlineLevel="0" collapsed="false">
      <c r="A37" s="5" t="s">
        <v>18</v>
      </c>
    </row>
    <row r="38" customFormat="false" ht="13.8" hidden="false" customHeight="false" outlineLevel="0" collapsed="false">
      <c r="A38" s="5"/>
    </row>
    <row r="39" customFormat="false" ht="13.8" hidden="false" customHeight="false" outlineLevel="0" collapsed="false">
      <c r="A39" s="5" t="s">
        <v>19</v>
      </c>
    </row>
    <row r="40" customFormat="false" ht="13.8" hidden="false" customHeight="false" outlineLevel="0" collapsed="false">
      <c r="A40" s="5"/>
    </row>
    <row r="41" customFormat="false" ht="13.8" hidden="false" customHeight="false" outlineLevel="0" collapsed="false">
      <c r="A41" s="5" t="s">
        <v>20</v>
      </c>
    </row>
    <row r="42" customFormat="false" ht="13.8" hidden="false" customHeight="false" outlineLevel="0" collapsed="false">
      <c r="A42" s="5"/>
    </row>
    <row r="43" customFormat="false" ht="35.4" hidden="false" customHeight="false" outlineLevel="0" collapsed="false">
      <c r="A43" s="5" t="s">
        <v>21</v>
      </c>
    </row>
    <row r="44" customFormat="false" ht="13.8" hidden="false" customHeight="false" outlineLevel="0" collapsed="false">
      <c r="A44" s="5" t="s">
        <v>22</v>
      </c>
    </row>
    <row r="45" customFormat="false" ht="13.8" hidden="false" customHeight="false" outlineLevel="0" collapsed="false">
      <c r="A45" s="5"/>
    </row>
    <row r="46" customFormat="false" ht="46.8" hidden="false" customHeight="false" outlineLevel="0" collapsed="false">
      <c r="A46" s="5" t="s">
        <v>23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6" width="49.92"/>
    <col collapsed="false" customWidth="true" hidden="false" outlineLevel="0" max="2" min="2" style="7" width="1.29"/>
    <col collapsed="false" customWidth="true" hidden="false" outlineLevel="0" max="3" min="3" style="8" width="12.99"/>
    <col collapsed="false" customWidth="true" hidden="false" outlineLevel="0" max="4" min="4" style="7" width="3.22"/>
    <col collapsed="false" customWidth="true" hidden="false" outlineLevel="0" max="5" min="5" style="7" width="49.09"/>
    <col collapsed="false" customWidth="true" hidden="false" outlineLevel="0" max="6" min="6" style="7" width="1.43"/>
    <col collapsed="false" customWidth="true" hidden="false" outlineLevel="0" max="7" min="7" style="8" width="12.99"/>
    <col collapsed="false" customWidth="true" hidden="false" outlineLevel="0" max="8" min="8" style="7" width="3.22"/>
    <col collapsed="false" customWidth="true" hidden="false" outlineLevel="0" max="9" min="9" style="7" width="40.76"/>
    <col collapsed="false" customWidth="true" hidden="false" outlineLevel="0" max="10" min="10" style="7" width="1.3"/>
    <col collapsed="false" customWidth="true" hidden="false" outlineLevel="0" max="11" min="11" style="7" width="12.99"/>
    <col collapsed="false" customWidth="true" hidden="false" outlineLevel="0" max="12" min="12" style="7" width="3.25"/>
    <col collapsed="false" customWidth="true" hidden="false" outlineLevel="0" max="13" min="13" style="7" width="57.73"/>
    <col collapsed="false" customWidth="true" hidden="false" outlineLevel="0" max="14" min="14" style="7" width="1.29"/>
    <col collapsed="false" customWidth="true" hidden="false" outlineLevel="0" max="15" min="15" style="8" width="12.99"/>
    <col collapsed="false" customWidth="true" hidden="false" outlineLevel="0" max="16" min="16" style="7" width="3.22"/>
    <col collapsed="false" customWidth="false" hidden="false" outlineLevel="0" max="773" min="17" style="9" width="11.57"/>
    <col collapsed="false" customWidth="false" hidden="false" outlineLevel="0" max="774" min="774" style="10" width="11.57"/>
  </cols>
  <sheetData>
    <row r="1" s="12" customFormat="true" ht="19.7" hidden="false" customHeight="false" outlineLevel="0" collapsed="false">
      <c r="A1" s="11" t="s">
        <v>24</v>
      </c>
      <c r="B1" s="11"/>
      <c r="C1" s="11"/>
      <c r="F1" s="13"/>
      <c r="G1" s="14"/>
      <c r="H1" s="13"/>
      <c r="I1" s="13"/>
      <c r="J1" s="13"/>
      <c r="K1" s="13"/>
      <c r="L1" s="13"/>
      <c r="M1" s="15"/>
      <c r="N1" s="13"/>
      <c r="P1" s="13"/>
      <c r="ACT1" s="16"/>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7"/>
      <c r="B2" s="18"/>
      <c r="C2" s="18"/>
      <c r="D2" s="18"/>
      <c r="E2" s="19" t="s">
        <v>25</v>
      </c>
    </row>
    <row r="3" customFormat="false" ht="13.8" hidden="false" customHeight="false" outlineLevel="0" collapsed="false">
      <c r="A3" s="2"/>
      <c r="B3" s="20"/>
      <c r="C3" s="21"/>
      <c r="D3" s="20"/>
      <c r="E3" s="22" t="s">
        <v>26</v>
      </c>
    </row>
    <row r="4" customFormat="false" ht="13.8" hidden="false" customHeight="false" outlineLevel="0" collapsed="false">
      <c r="A4" s="23" t="s">
        <v>27</v>
      </c>
      <c r="B4" s="20"/>
      <c r="C4" s="20"/>
      <c r="D4" s="24"/>
      <c r="E4" s="20"/>
    </row>
    <row r="5" customFormat="false" ht="7.55" hidden="false" customHeight="true" outlineLevel="0" collapsed="false">
      <c r="A5" s="23"/>
      <c r="B5" s="20"/>
      <c r="C5" s="20"/>
      <c r="D5" s="24"/>
      <c r="E5" s="20"/>
    </row>
    <row r="6" customFormat="false" ht="19.7" hidden="false" customHeight="false" outlineLevel="0" collapsed="false">
      <c r="A6" s="25" t="s">
        <v>28</v>
      </c>
      <c r="B6" s="25"/>
      <c r="C6" s="25"/>
      <c r="E6" s="25" t="s">
        <v>29</v>
      </c>
      <c r="F6" s="25"/>
      <c r="G6" s="25"/>
      <c r="I6" s="25" t="s">
        <v>30</v>
      </c>
      <c r="J6" s="25"/>
      <c r="K6" s="25"/>
      <c r="M6" s="25" t="s">
        <v>31</v>
      </c>
      <c r="N6" s="25"/>
      <c r="O6" s="25"/>
    </row>
    <row r="7" customFormat="false" ht="13.8" hidden="false" customHeight="false" outlineLevel="0" collapsed="false">
      <c r="A7" s="26" t="s">
        <v>32</v>
      </c>
      <c r="B7" s="26"/>
      <c r="C7" s="27" t="n">
        <v>42887</v>
      </c>
      <c r="E7" s="28" t="s">
        <v>33</v>
      </c>
      <c r="F7" s="28"/>
      <c r="G7" s="29" t="n">
        <v>130000</v>
      </c>
      <c r="I7" s="30" t="s">
        <v>34</v>
      </c>
      <c r="J7" s="26"/>
      <c r="K7" s="29" t="n">
        <v>-3500</v>
      </c>
      <c r="M7" s="31" t="s">
        <v>35</v>
      </c>
      <c r="N7" s="32"/>
      <c r="O7" s="33" t="n">
        <v>40739</v>
      </c>
    </row>
    <row r="8" customFormat="false" ht="13.8" hidden="false" customHeight="false" outlineLevel="0" collapsed="false">
      <c r="A8" s="26" t="s">
        <v>36</v>
      </c>
      <c r="B8" s="26"/>
      <c r="C8" s="34" t="n">
        <v>10</v>
      </c>
      <c r="E8" s="18" t="s">
        <v>37</v>
      </c>
      <c r="F8" s="18"/>
      <c r="G8" s="34" t="n">
        <v>1</v>
      </c>
      <c r="I8" s="24" t="s">
        <v>38</v>
      </c>
      <c r="J8" s="20"/>
      <c r="K8" s="35" t="n">
        <v>0</v>
      </c>
      <c r="M8" s="32" t="s">
        <v>39</v>
      </c>
      <c r="N8" s="32"/>
      <c r="O8" s="33" t="n">
        <v>41389</v>
      </c>
    </row>
    <row r="9" customFormat="false" ht="13.8" hidden="false" customHeight="false" outlineLevel="0" collapsed="false">
      <c r="A9" s="36" t="s">
        <v>40</v>
      </c>
      <c r="B9" s="20"/>
      <c r="C9" s="34" t="n">
        <v>4.92</v>
      </c>
      <c r="E9" s="24" t="s">
        <v>41</v>
      </c>
      <c r="F9" s="37"/>
      <c r="G9" s="35" t="n">
        <v>-110000</v>
      </c>
      <c r="I9" s="24" t="s">
        <v>42</v>
      </c>
      <c r="J9" s="20"/>
      <c r="K9" s="35" t="n">
        <v>0</v>
      </c>
      <c r="M9" s="32" t="s">
        <v>43</v>
      </c>
      <c r="N9" s="32"/>
      <c r="O9" s="38" t="n">
        <v>0</v>
      </c>
    </row>
    <row r="10" customFormat="false" ht="13.8" hidden="false" customHeight="false" outlineLevel="0" collapsed="false">
      <c r="A10" s="36" t="s">
        <v>44</v>
      </c>
      <c r="B10" s="20"/>
      <c r="C10" s="39" t="n">
        <v>6.2</v>
      </c>
      <c r="E10" s="18" t="s">
        <v>45</v>
      </c>
      <c r="F10" s="18"/>
      <c r="G10" s="40" t="n">
        <f aca="false">$G$7+$G$9</f>
        <v>20000</v>
      </c>
      <c r="I10" s="24" t="s">
        <v>46</v>
      </c>
      <c r="J10" s="20"/>
      <c r="K10" s="35" t="n">
        <v>0</v>
      </c>
      <c r="M10" s="41" t="s">
        <v>47</v>
      </c>
      <c r="N10" s="28"/>
      <c r="O10" s="29" t="n">
        <v>0</v>
      </c>
    </row>
    <row r="11" customFormat="false" ht="13.8" hidden="false" customHeight="false" outlineLevel="0" collapsed="false">
      <c r="A11" s="42" t="s">
        <v>48</v>
      </c>
      <c r="B11" s="43"/>
      <c r="C11" s="44" t="n">
        <v>1.45</v>
      </c>
      <c r="E11" s="20" t="s">
        <v>49</v>
      </c>
      <c r="F11" s="37"/>
      <c r="G11" s="45" t="n">
        <v>2.75</v>
      </c>
      <c r="I11" s="24" t="s">
        <v>50</v>
      </c>
      <c r="J11" s="0"/>
      <c r="K11" s="35" t="n">
        <v>0</v>
      </c>
      <c r="M11" s="18" t="s">
        <v>51</v>
      </c>
      <c r="N11" s="18"/>
      <c r="O11" s="46" t="n">
        <f aca="false">IF(MONTH($O$7)&lt;9,DATE(YEAR($O$7)+5,9,1),DATE(YEAR($O$7)+6,9,1))</f>
        <v>42614</v>
      </c>
    </row>
    <row r="12" customFormat="false" ht="13.8" hidden="false" customHeight="false" outlineLevel="0" collapsed="false">
      <c r="A12" s="47" t="s">
        <v>52</v>
      </c>
      <c r="B12" s="47"/>
      <c r="C12" s="48" t="n">
        <v>18000</v>
      </c>
      <c r="E12" s="20" t="s">
        <v>53</v>
      </c>
      <c r="F12" s="37"/>
      <c r="G12" s="34" t="n">
        <v>10.5</v>
      </c>
      <c r="I12" s="24" t="s">
        <v>54</v>
      </c>
      <c r="J12" s="0"/>
      <c r="K12" s="35" t="n">
        <v>0</v>
      </c>
      <c r="M12" s="49" t="s">
        <v>55</v>
      </c>
      <c r="N12" s="18"/>
      <c r="O12" s="35" t="n">
        <v>-750</v>
      </c>
    </row>
    <row r="13" customFormat="false" ht="13.8" hidden="false" customHeight="false" outlineLevel="0" collapsed="false">
      <c r="A13" s="43" t="s">
        <v>56</v>
      </c>
      <c r="B13" s="43"/>
      <c r="C13" s="50" t="n">
        <v>6</v>
      </c>
      <c r="E13" s="24" t="s">
        <v>57</v>
      </c>
      <c r="F13" s="37"/>
      <c r="G13" s="35" t="n">
        <v>-3000</v>
      </c>
      <c r="I13" s="24" t="s">
        <v>58</v>
      </c>
      <c r="K13" s="35" t="n">
        <v>0</v>
      </c>
      <c r="M13" s="51" t="s">
        <v>59</v>
      </c>
      <c r="N13" s="51"/>
      <c r="O13" s="46" t="n">
        <f aca="false">DATE(YEAR($O$7)+12,MONTH($O$7),DAY($O$7))</f>
        <v>45122</v>
      </c>
    </row>
    <row r="14" customFormat="false" ht="13.8" hidden="false" customHeight="false" outlineLevel="0" collapsed="false">
      <c r="A14" s="30" t="s">
        <v>60</v>
      </c>
      <c r="B14" s="28"/>
      <c r="C14" s="29" t="n">
        <v>-30000</v>
      </c>
      <c r="E14" s="18" t="s">
        <v>61</v>
      </c>
      <c r="F14" s="18"/>
      <c r="G14" s="34" t="n">
        <v>3</v>
      </c>
      <c r="I14" s="24" t="s">
        <v>62</v>
      </c>
      <c r="K14" s="35" t="n">
        <v>0</v>
      </c>
      <c r="M14" s="41" t="s">
        <v>63</v>
      </c>
      <c r="N14" s="28"/>
      <c r="O14" s="29" t="n">
        <v>-1500</v>
      </c>
    </row>
    <row r="15" customFormat="false" ht="13.8" hidden="false" customHeight="false" outlineLevel="0" collapsed="false">
      <c r="A15" s="17" t="s">
        <v>64</v>
      </c>
      <c r="B15" s="18"/>
      <c r="C15" s="34" t="n">
        <v>16</v>
      </c>
      <c r="E15" s="52" t="s">
        <v>65</v>
      </c>
      <c r="F15" s="53"/>
      <c r="G15" s="54" t="n">
        <v>-100</v>
      </c>
      <c r="I15" s="24" t="s">
        <v>66</v>
      </c>
      <c r="K15" s="35" t="n">
        <v>0</v>
      </c>
      <c r="M15" s="18" t="s">
        <v>67</v>
      </c>
      <c r="N15" s="18"/>
      <c r="O15" s="46" t="n">
        <f aca="false">IF(MONTH($O$8)&lt;9,DATE(YEAR($O$8)+5,9,1),DATE(YEAR($O$8)+6,9,1))</f>
        <v>43344</v>
      </c>
    </row>
    <row r="16" customFormat="false" ht="13.8" hidden="false" customHeight="false" outlineLevel="0" collapsed="false">
      <c r="A16" s="17" t="s">
        <v>68</v>
      </c>
      <c r="B16" s="18"/>
      <c r="C16" s="34" t="n">
        <v>2</v>
      </c>
      <c r="E16" s="20" t="s">
        <v>69</v>
      </c>
      <c r="F16" s="37"/>
      <c r="G16" s="55" t="n">
        <v>12</v>
      </c>
      <c r="I16" s="24" t="s">
        <v>70</v>
      </c>
      <c r="K16" s="35" t="n">
        <v>0</v>
      </c>
      <c r="M16" s="49" t="s">
        <v>71</v>
      </c>
      <c r="N16" s="20"/>
      <c r="O16" s="35" t="n">
        <v>-750</v>
      </c>
    </row>
    <row r="17" customFormat="false" ht="13.8" hidden="false" customHeight="false" outlineLevel="0" collapsed="false">
      <c r="A17" s="28" t="s">
        <v>72</v>
      </c>
      <c r="B17" s="28"/>
      <c r="C17" s="29" t="n">
        <v>1000</v>
      </c>
      <c r="E17" s="24" t="s">
        <v>73</v>
      </c>
      <c r="F17" s="37"/>
      <c r="G17" s="40" t="n">
        <f aca="false">(($G$11/100)*$G$9)/((1-(1+$G$11/($G$16*100))^(-$G$16*$G$12))*$G$16)</f>
        <v>-1006.10792067112</v>
      </c>
      <c r="I17" s="24" t="s">
        <v>74</v>
      </c>
      <c r="K17" s="35" t="n">
        <v>0</v>
      </c>
      <c r="M17" s="51" t="s">
        <v>75</v>
      </c>
      <c r="N17" s="51"/>
      <c r="O17" s="46" t="n">
        <f aca="false">DATE(YEAR($O$8)+12,MONTH($O$8),DAY($O$8))</f>
        <v>45772</v>
      </c>
    </row>
    <row r="18" customFormat="false" ht="13.8" hidden="false" customHeight="false" outlineLevel="0" collapsed="false">
      <c r="A18" s="51" t="s">
        <v>76</v>
      </c>
      <c r="B18" s="51"/>
      <c r="C18" s="56" t="n">
        <v>0.05</v>
      </c>
      <c r="E18" s="24" t="s">
        <v>77</v>
      </c>
      <c r="F18" s="37"/>
      <c r="G18" s="40" t="n">
        <f aca="false">$G$13/$G$16</f>
        <v>-250</v>
      </c>
      <c r="I18" s="24" t="s">
        <v>78</v>
      </c>
      <c r="K18" s="35" t="n">
        <v>0</v>
      </c>
      <c r="M18" s="41" t="s">
        <v>79</v>
      </c>
      <c r="N18" s="26"/>
      <c r="O18" s="29" t="n">
        <v>0</v>
      </c>
    </row>
    <row r="19" customFormat="false" ht="13.8" hidden="false" customHeight="false" outlineLevel="0" collapsed="false">
      <c r="A19" s="51" t="s">
        <v>80</v>
      </c>
      <c r="B19" s="51"/>
      <c r="C19" s="44" t="n">
        <v>59.5</v>
      </c>
      <c r="E19" s="57" t="s">
        <v>81</v>
      </c>
      <c r="F19" s="58"/>
      <c r="G19" s="59" t="n">
        <f aca="false">$G$18+$G$17+$G$15</f>
        <v>-1356.10792067112</v>
      </c>
      <c r="I19" s="24" t="s">
        <v>82</v>
      </c>
      <c r="K19" s="35" t="n">
        <v>0</v>
      </c>
      <c r="M19" s="18" t="s">
        <v>83</v>
      </c>
      <c r="N19" s="20"/>
      <c r="O19" s="46" t="n">
        <f aca="false">IF(MONTH($O$9)&lt;9,DATE(YEAR($O$9)+5,9,1),DATE(YEAR($O$9)+6,9,1))</f>
        <v>2071</v>
      </c>
    </row>
    <row r="20" customFormat="false" ht="13.8" hidden="false" customHeight="false" outlineLevel="0" collapsed="false">
      <c r="A20" s="60"/>
      <c r="B20" s="60"/>
      <c r="C20" s="0"/>
      <c r="E20" s="61"/>
      <c r="F20" s="61"/>
      <c r="G20" s="61"/>
      <c r="I20" s="24" t="s">
        <v>84</v>
      </c>
      <c r="K20" s="35" t="n">
        <v>0</v>
      </c>
      <c r="M20" s="49" t="s">
        <v>85</v>
      </c>
      <c r="N20" s="20"/>
      <c r="O20" s="35" t="n">
        <v>0</v>
      </c>
    </row>
    <row r="21" customFormat="false" ht="19.7" hidden="false" customHeight="false" outlineLevel="0" collapsed="false">
      <c r="A21" s="25" t="s">
        <v>86</v>
      </c>
      <c r="B21" s="25"/>
      <c r="C21" s="25"/>
      <c r="E21" s="25" t="s">
        <v>87</v>
      </c>
      <c r="F21" s="25"/>
      <c r="G21" s="25"/>
      <c r="I21" s="24" t="s">
        <v>88</v>
      </c>
      <c r="K21" s="35" t="n">
        <v>0</v>
      </c>
      <c r="M21" s="51" t="s">
        <v>89</v>
      </c>
      <c r="N21" s="43"/>
      <c r="O21" s="46" t="n">
        <f aca="false">DATE(YEAR($O$9)+12,MONTH($O$9),DAY($O$9))</f>
        <v>4382</v>
      </c>
    </row>
    <row r="22" customFormat="false" ht="13.8" hidden="false" customHeight="false" outlineLevel="0" collapsed="false">
      <c r="A22" s="62" t="s">
        <v>90</v>
      </c>
      <c r="B22" s="62"/>
      <c r="C22" s="29" t="s">
        <v>91</v>
      </c>
      <c r="E22" s="62" t="s">
        <v>90</v>
      </c>
      <c r="F22" s="62"/>
      <c r="G22" s="29" t="s">
        <v>92</v>
      </c>
      <c r="I22" s="24" t="s">
        <v>93</v>
      </c>
      <c r="K22" s="35" t="n">
        <v>0</v>
      </c>
      <c r="M22" s="61"/>
      <c r="N22" s="61"/>
      <c r="O22" s="61"/>
    </row>
    <row r="23" customFormat="false" ht="19.7" hidden="false" customHeight="false" outlineLevel="0" collapsed="false">
      <c r="A23" s="62" t="s">
        <v>94</v>
      </c>
      <c r="B23" s="62"/>
      <c r="C23" s="33" t="n">
        <v>28265</v>
      </c>
      <c r="D23" s="9"/>
      <c r="E23" s="62" t="s">
        <v>94</v>
      </c>
      <c r="F23" s="62"/>
      <c r="G23" s="33" t="n">
        <v>28265</v>
      </c>
      <c r="I23" s="24" t="s">
        <v>95</v>
      </c>
      <c r="K23" s="35" t="n">
        <v>0</v>
      </c>
      <c r="M23" s="25" t="s">
        <v>96</v>
      </c>
      <c r="N23" s="25"/>
      <c r="O23" s="25"/>
    </row>
    <row r="24" customFormat="false" ht="13.8" hidden="false" customHeight="false" outlineLevel="0" collapsed="false">
      <c r="A24" s="62" t="s">
        <v>97</v>
      </c>
      <c r="B24" s="62"/>
      <c r="C24" s="63" t="n">
        <v>85</v>
      </c>
      <c r="D24" s="0"/>
      <c r="E24" s="62" t="s">
        <v>97</v>
      </c>
      <c r="F24" s="62"/>
      <c r="G24" s="63" t="n">
        <v>85</v>
      </c>
      <c r="I24" s="24" t="s">
        <v>98</v>
      </c>
      <c r="K24" s="35" t="n">
        <v>0</v>
      </c>
      <c r="M24" s="28" t="s">
        <v>99</v>
      </c>
      <c r="N24" s="28"/>
      <c r="O24" s="46" t="n">
        <f aca="false">DATE(YEAR($O$11)+13,MONTH($O$11),DAY($O$11))</f>
        <v>47362</v>
      </c>
    </row>
    <row r="25" customFormat="false" ht="13.8" hidden="false" customHeight="false" outlineLevel="0" collapsed="false">
      <c r="A25" s="62" t="s">
        <v>100</v>
      </c>
      <c r="B25" s="0"/>
      <c r="C25" s="64" t="n">
        <f aca="false">DATE(YEAR($C$23)+$C$24, MONTH($C$23)+MOD($C$24,1)*12, DAY($C$23))</f>
        <v>59311</v>
      </c>
      <c r="D25" s="0"/>
      <c r="E25" s="62" t="s">
        <v>100</v>
      </c>
      <c r="F25" s="0"/>
      <c r="G25" s="64" t="n">
        <f aca="false">DATE(YEAR($G$23)+$G$24, MONTH($G$23)+MOD($G$24,1)*12, DAY($G$23))</f>
        <v>59311</v>
      </c>
      <c r="I25" s="24" t="s">
        <v>101</v>
      </c>
      <c r="K25" s="35" t="n">
        <v>0</v>
      </c>
      <c r="M25" s="49" t="s">
        <v>102</v>
      </c>
      <c r="N25" s="18"/>
      <c r="O25" s="35" t="n">
        <v>-200000</v>
      </c>
    </row>
    <row r="26" customFormat="false" ht="13.8" hidden="false" customHeight="false" outlineLevel="0" collapsed="false">
      <c r="A26" s="26" t="s">
        <v>103</v>
      </c>
      <c r="B26" s="26"/>
      <c r="C26" s="29" t="n">
        <v>7000</v>
      </c>
      <c r="D26" s="9"/>
      <c r="E26" s="26" t="s">
        <v>103</v>
      </c>
      <c r="F26" s="26"/>
      <c r="G26" s="29" t="n">
        <v>5000</v>
      </c>
      <c r="I26" s="24" t="s">
        <v>104</v>
      </c>
      <c r="K26" s="35" t="n">
        <v>0</v>
      </c>
      <c r="M26" s="18" t="s">
        <v>105</v>
      </c>
      <c r="N26" s="18"/>
      <c r="O26" s="46" t="n">
        <f aca="false">DATE(YEAR($O$24),MONTH($O$24)+$O$27,DAY($O$24))</f>
        <v>48731</v>
      </c>
    </row>
    <row r="27" customFormat="false" ht="13.8" hidden="false" customHeight="false" outlineLevel="0" collapsed="false">
      <c r="A27" s="36" t="s">
        <v>106</v>
      </c>
      <c r="B27" s="20"/>
      <c r="C27" s="40" t="n">
        <f aca="false">$C$26*12</f>
        <v>84000</v>
      </c>
      <c r="E27" s="20" t="s">
        <v>106</v>
      </c>
      <c r="F27" s="20"/>
      <c r="G27" s="40" t="n">
        <f aca="false">$G$26*12</f>
        <v>60000</v>
      </c>
      <c r="I27" s="24" t="s">
        <v>107</v>
      </c>
      <c r="K27" s="35" t="n">
        <v>0</v>
      </c>
      <c r="M27" s="18" t="s">
        <v>108</v>
      </c>
      <c r="N27" s="18"/>
      <c r="O27" s="39" t="n">
        <v>45</v>
      </c>
    </row>
    <row r="28" customFormat="false" ht="13.8" hidden="false" customHeight="false" outlineLevel="0" collapsed="false">
      <c r="A28" s="36" t="s">
        <v>109</v>
      </c>
      <c r="B28" s="20"/>
      <c r="C28" s="34" t="n">
        <v>2</v>
      </c>
      <c r="E28" s="20" t="s">
        <v>109</v>
      </c>
      <c r="F28" s="20"/>
      <c r="G28" s="34" t="n">
        <v>2</v>
      </c>
      <c r="I28" s="24" t="s">
        <v>110</v>
      </c>
      <c r="K28" s="35" t="n">
        <v>0</v>
      </c>
      <c r="M28" s="17" t="s">
        <v>111</v>
      </c>
      <c r="N28" s="18"/>
      <c r="O28" s="35" t="n">
        <v>25000</v>
      </c>
    </row>
    <row r="29" customFormat="false" ht="13.8" hidden="false" customHeight="false" outlineLevel="0" collapsed="false">
      <c r="A29" s="57" t="s">
        <v>112</v>
      </c>
      <c r="B29" s="43"/>
      <c r="C29" s="65" t="n">
        <v>-300</v>
      </c>
      <c r="E29" s="57" t="s">
        <v>112</v>
      </c>
      <c r="F29" s="43"/>
      <c r="G29" s="65" t="n">
        <v>-250</v>
      </c>
      <c r="I29" s="24" t="s">
        <v>113</v>
      </c>
      <c r="K29" s="35" t="n">
        <v>0</v>
      </c>
      <c r="M29" s="36" t="s">
        <v>114</v>
      </c>
      <c r="N29" s="20"/>
      <c r="O29" s="34" t="n">
        <v>4</v>
      </c>
    </row>
    <row r="30" customFormat="false" ht="13.8" hidden="false" customHeight="false" outlineLevel="0" collapsed="false">
      <c r="A30" s="66" t="s">
        <v>115</v>
      </c>
      <c r="B30" s="0"/>
      <c r="C30" s="63" t="n">
        <v>65</v>
      </c>
      <c r="D30" s="0"/>
      <c r="E30" s="66" t="s">
        <v>115</v>
      </c>
      <c r="F30" s="0"/>
      <c r="G30" s="63" t="n">
        <v>65</v>
      </c>
      <c r="I30" s="24" t="s">
        <v>116</v>
      </c>
      <c r="K30" s="35" t="n">
        <v>-250</v>
      </c>
      <c r="M30" s="42" t="s">
        <v>117</v>
      </c>
      <c r="N30" s="43"/>
      <c r="O30" s="65" t="n">
        <v>250</v>
      </c>
    </row>
    <row r="31" customFormat="false" ht="13.8" hidden="false" customHeight="false" outlineLevel="0" collapsed="false">
      <c r="A31" s="67" t="s">
        <v>118</v>
      </c>
      <c r="B31" s="67"/>
      <c r="C31" s="64" t="n">
        <f aca="false">DATE(YEAR($C$23)+$C$30, MONTH($C$23)+MOD($C$30,1)*12, DAY($C$23))</f>
        <v>52006</v>
      </c>
      <c r="E31" s="67" t="s">
        <v>118</v>
      </c>
      <c r="F31" s="67"/>
      <c r="G31" s="64" t="n">
        <f aca="false">DATE(YEAR($G$23)+$G$30, MONTH($G$23)+MOD($G$30,1)*12, DAY($G$23))</f>
        <v>52006</v>
      </c>
      <c r="I31" s="24" t="s">
        <v>119</v>
      </c>
      <c r="J31" s="9"/>
      <c r="K31" s="40" t="n">
        <f aca="false">SUM($K$7:$K$30)</f>
        <v>-3750</v>
      </c>
      <c r="M31" s="28" t="s">
        <v>120</v>
      </c>
      <c r="N31" s="28"/>
      <c r="O31" s="46" t="n">
        <f aca="false">DATE(YEAR($O$15)+13,MONTH($O$15),DAY($O$15))</f>
        <v>48092</v>
      </c>
    </row>
    <row r="32" customFormat="false" ht="13.8" hidden="false" customHeight="false" outlineLevel="0" collapsed="false">
      <c r="A32" s="36" t="s">
        <v>121</v>
      </c>
      <c r="B32" s="20"/>
      <c r="C32" s="40" t="n">
        <f aca="false">Input!$C$26*(1+Input!$C$28/100)^(DATEDIF(Input!$C$7,$C$31,"Y"))</f>
        <v>11259.0607463266</v>
      </c>
      <c r="E32" s="20" t="s">
        <v>121</v>
      </c>
      <c r="F32" s="20"/>
      <c r="G32" s="40" t="n">
        <f aca="false">Input!$G$26*(1+Input!$G$28/100)^(DATEDIF(Input!$C$7,$G$31,"Y"))</f>
        <v>8042.18624737613</v>
      </c>
      <c r="I32" s="51" t="s">
        <v>122</v>
      </c>
      <c r="J32" s="0"/>
      <c r="K32" s="34" t="n">
        <v>4</v>
      </c>
      <c r="M32" s="49" t="s">
        <v>123</v>
      </c>
      <c r="N32" s="18"/>
      <c r="O32" s="35" t="n">
        <v>-200000</v>
      </c>
    </row>
    <row r="33" customFormat="false" ht="13.8" hidden="false" customHeight="false" outlineLevel="0" collapsed="false">
      <c r="A33" s="43" t="s">
        <v>124</v>
      </c>
      <c r="B33" s="43"/>
      <c r="C33" s="59" t="n">
        <f aca="false">$C$32*12</f>
        <v>135108.728955919</v>
      </c>
      <c r="D33" s="9"/>
      <c r="E33" s="43" t="s">
        <v>124</v>
      </c>
      <c r="F33" s="43"/>
      <c r="G33" s="59" t="n">
        <f aca="false">$G$32*12</f>
        <v>96506.2349685136</v>
      </c>
      <c r="I33" s="61"/>
      <c r="J33" s="61"/>
      <c r="K33" s="61"/>
      <c r="M33" s="18" t="s">
        <v>125</v>
      </c>
      <c r="N33" s="18"/>
      <c r="O33" s="46" t="n">
        <f aca="false">DATE(YEAR($O$31),MONTH($O$31)+$O$34,DAY($O$31))</f>
        <v>49461</v>
      </c>
    </row>
    <row r="34" customFormat="false" ht="13.8" hidden="false" customHeight="false" outlineLevel="0" collapsed="false">
      <c r="A34" s="26" t="s">
        <v>126</v>
      </c>
      <c r="B34" s="26"/>
      <c r="C34" s="29" t="n">
        <v>50000</v>
      </c>
      <c r="D34" s="9"/>
      <c r="E34" s="26" t="s">
        <v>126</v>
      </c>
      <c r="F34" s="26"/>
      <c r="G34" s="29" t="n">
        <v>30000</v>
      </c>
      <c r="M34" s="18" t="s">
        <v>127</v>
      </c>
      <c r="N34" s="18"/>
      <c r="O34" s="39" t="n">
        <v>45</v>
      </c>
    </row>
    <row r="35" customFormat="false" ht="13.8" hidden="false" customHeight="false" outlineLevel="0" collapsed="false">
      <c r="A35" s="36" t="s">
        <v>128</v>
      </c>
      <c r="B35" s="20"/>
      <c r="C35" s="34" t="n">
        <v>5</v>
      </c>
      <c r="E35" s="36" t="s">
        <v>128</v>
      </c>
      <c r="F35" s="20"/>
      <c r="G35" s="34" t="n">
        <v>4</v>
      </c>
      <c r="H35" s="9"/>
      <c r="I35" s="9"/>
      <c r="J35" s="9"/>
      <c r="K35" s="9"/>
      <c r="L35" s="9"/>
      <c r="M35" s="17" t="s">
        <v>129</v>
      </c>
      <c r="N35" s="18"/>
      <c r="O35" s="35" t="n">
        <v>22000</v>
      </c>
      <c r="P35" s="9"/>
    </row>
    <row r="36" customFormat="false" ht="13.8" hidden="false" customHeight="false" outlineLevel="0" collapsed="false">
      <c r="A36" s="36" t="s">
        <v>130</v>
      </c>
      <c r="B36" s="20"/>
      <c r="C36" s="34" t="n">
        <v>5</v>
      </c>
      <c r="E36" s="36" t="s">
        <v>130</v>
      </c>
      <c r="F36" s="20"/>
      <c r="G36" s="34" t="n">
        <v>4</v>
      </c>
      <c r="M36" s="36" t="s">
        <v>131</v>
      </c>
      <c r="N36" s="20"/>
      <c r="O36" s="34" t="n">
        <v>4</v>
      </c>
    </row>
    <row r="37" customFormat="false" ht="13.8" hidden="false" customHeight="false" outlineLevel="0" collapsed="false">
      <c r="A37" s="36" t="s">
        <v>132</v>
      </c>
      <c r="B37" s="20"/>
      <c r="C37" s="34" t="n">
        <v>5</v>
      </c>
      <c r="D37" s="9"/>
      <c r="E37" s="36" t="s">
        <v>132</v>
      </c>
      <c r="F37" s="20"/>
      <c r="G37" s="34" t="n">
        <v>5</v>
      </c>
      <c r="M37" s="42" t="s">
        <v>133</v>
      </c>
      <c r="N37" s="43"/>
      <c r="O37" s="65" t="n">
        <v>250</v>
      </c>
    </row>
    <row r="38" customFormat="false" ht="13.8" hidden="false" customHeight="false" outlineLevel="0" collapsed="false">
      <c r="A38" s="51" t="s">
        <v>134</v>
      </c>
      <c r="B38" s="51"/>
      <c r="C38" s="65" t="n">
        <v>10000</v>
      </c>
      <c r="D38" s="9"/>
      <c r="E38" s="51" t="s">
        <v>134</v>
      </c>
      <c r="F38" s="51"/>
      <c r="G38" s="65" t="n">
        <v>5000</v>
      </c>
      <c r="M38" s="28" t="s">
        <v>135</v>
      </c>
      <c r="N38" s="26"/>
      <c r="O38" s="46" t="n">
        <f aca="false">DATE(YEAR($O$19)+13,MONTH($O$19),DAY($O$19))</f>
        <v>6819</v>
      </c>
    </row>
    <row r="39" customFormat="false" ht="13.8" hidden="false" customHeight="false" outlineLevel="0" collapsed="false">
      <c r="A39" s="28" t="s">
        <v>136</v>
      </c>
      <c r="B39" s="28"/>
      <c r="C39" s="29" t="n">
        <v>0</v>
      </c>
      <c r="D39" s="9"/>
      <c r="E39" s="28" t="s">
        <v>136</v>
      </c>
      <c r="F39" s="28"/>
      <c r="G39" s="29" t="n">
        <v>0</v>
      </c>
      <c r="M39" s="49" t="s">
        <v>137</v>
      </c>
      <c r="N39" s="20"/>
      <c r="O39" s="35" t="n">
        <v>0</v>
      </c>
    </row>
    <row r="40" customFormat="false" ht="13.8" hidden="false" customHeight="false" outlineLevel="0" collapsed="false">
      <c r="A40" s="36" t="s">
        <v>138</v>
      </c>
      <c r="B40" s="20"/>
      <c r="C40" s="34" t="n">
        <v>5</v>
      </c>
      <c r="D40" s="9"/>
      <c r="E40" s="36" t="s">
        <v>138</v>
      </c>
      <c r="F40" s="20"/>
      <c r="G40" s="34" t="n">
        <v>5</v>
      </c>
      <c r="M40" s="18" t="s">
        <v>139</v>
      </c>
      <c r="N40" s="20"/>
      <c r="O40" s="46" t="n">
        <f aca="false">DATE(YEAR($O$38),MONTH($O$38)+$O$41,DAY($O$38))</f>
        <v>8188</v>
      </c>
    </row>
    <row r="41" customFormat="false" ht="13.8" hidden="false" customHeight="false" outlineLevel="0" collapsed="false">
      <c r="A41" s="43" t="s">
        <v>140</v>
      </c>
      <c r="B41" s="51"/>
      <c r="C41" s="65" t="n">
        <v>50</v>
      </c>
      <c r="D41" s="9"/>
      <c r="E41" s="43" t="s">
        <v>140</v>
      </c>
      <c r="F41" s="51"/>
      <c r="G41" s="65" t="n">
        <v>50</v>
      </c>
      <c r="H41" s="9"/>
      <c r="I41" s="9"/>
      <c r="J41" s="9"/>
      <c r="K41" s="9"/>
      <c r="L41" s="9"/>
      <c r="M41" s="18" t="s">
        <v>141</v>
      </c>
      <c r="N41" s="18"/>
      <c r="O41" s="39" t="n">
        <v>45</v>
      </c>
      <c r="P41" s="9"/>
    </row>
    <row r="42" customFormat="false" ht="13.8" hidden="false" customHeight="false" outlineLevel="0" collapsed="false">
      <c r="A42" s="28" t="s">
        <v>142</v>
      </c>
      <c r="B42" s="28"/>
      <c r="C42" s="29" t="n">
        <v>0</v>
      </c>
      <c r="D42" s="9"/>
      <c r="E42" s="28" t="s">
        <v>142</v>
      </c>
      <c r="F42" s="28"/>
      <c r="G42" s="29" t="n">
        <v>0</v>
      </c>
      <c r="H42" s="9"/>
      <c r="I42" s="9"/>
      <c r="J42" s="9"/>
      <c r="K42" s="9"/>
      <c r="L42" s="9"/>
      <c r="M42" s="17" t="s">
        <v>143</v>
      </c>
      <c r="N42" s="18"/>
      <c r="O42" s="35" t="n">
        <v>0</v>
      </c>
      <c r="P42" s="9"/>
    </row>
    <row r="43" customFormat="false" ht="13.8" hidden="false" customHeight="false" outlineLevel="0" collapsed="false">
      <c r="A43" s="36" t="s">
        <v>144</v>
      </c>
      <c r="B43" s="20"/>
      <c r="C43" s="34" t="n">
        <v>5</v>
      </c>
      <c r="D43" s="9"/>
      <c r="E43" s="36" t="s">
        <v>144</v>
      </c>
      <c r="F43" s="20"/>
      <c r="G43" s="34" t="n">
        <v>5</v>
      </c>
      <c r="H43" s="9"/>
      <c r="I43" s="9"/>
      <c r="J43" s="9"/>
      <c r="K43" s="9"/>
      <c r="L43" s="9"/>
      <c r="M43" s="36" t="s">
        <v>145</v>
      </c>
      <c r="N43" s="20"/>
      <c r="O43" s="34" t="n">
        <v>4</v>
      </c>
      <c r="P43" s="9"/>
    </row>
    <row r="44" customFormat="false" ht="13.8" hidden="false" customHeight="false" outlineLevel="0" collapsed="false">
      <c r="A44" s="43" t="s">
        <v>146</v>
      </c>
      <c r="B44" s="43"/>
      <c r="C44" s="65" t="n">
        <v>0</v>
      </c>
      <c r="D44" s="9"/>
      <c r="E44" s="43" t="s">
        <v>146</v>
      </c>
      <c r="F44" s="43"/>
      <c r="G44" s="65" t="n">
        <v>0</v>
      </c>
      <c r="M44" s="43" t="s">
        <v>147</v>
      </c>
      <c r="N44" s="43"/>
      <c r="O44" s="65" t="n">
        <v>0</v>
      </c>
    </row>
    <row r="45" customFormat="false" ht="13.8" hidden="false" customHeight="false" outlineLevel="0" collapsed="false">
      <c r="A45" s="43" t="s">
        <v>148</v>
      </c>
      <c r="B45" s="0"/>
      <c r="C45" s="64" t="n">
        <f aca="false">MAX($C$31,(DATE(YEAR($C$23)+$C$19, MONTH($C$23)+MOD($C$19,1)*12, DAY($C$23))))</f>
        <v>52006</v>
      </c>
      <c r="D45" s="0"/>
      <c r="E45" s="43" t="s">
        <v>148</v>
      </c>
      <c r="F45" s="0"/>
      <c r="G45" s="64" t="n">
        <f aca="false">MAX($G$31,(DATE(YEAR($G$23)+$C$19, MONTH($G$23)+MOD($C$19,1)*12, DAY($G$23))))</f>
        <v>52006</v>
      </c>
      <c r="M45" s="9"/>
      <c r="N45" s="9"/>
    </row>
    <row r="46" customFormat="false" ht="13.8" hidden="false" customHeight="false" outlineLevel="0" collapsed="false">
      <c r="A46" s="28" t="s">
        <v>149</v>
      </c>
      <c r="B46" s="28"/>
      <c r="C46" s="29" t="n">
        <v>0</v>
      </c>
      <c r="D46" s="9"/>
      <c r="E46" s="28" t="s">
        <v>149</v>
      </c>
      <c r="F46" s="28"/>
      <c r="G46" s="29" t="n">
        <v>0</v>
      </c>
      <c r="M46" s="0"/>
      <c r="N46" s="0"/>
      <c r="O46" s="0"/>
    </row>
    <row r="47" customFormat="false" ht="13.8" hidden="false" customHeight="false" outlineLevel="0" collapsed="false">
      <c r="A47" s="36" t="s">
        <v>150</v>
      </c>
      <c r="B47" s="18"/>
      <c r="C47" s="34" t="n">
        <v>5</v>
      </c>
      <c r="D47" s="9"/>
      <c r="E47" s="36" t="s">
        <v>150</v>
      </c>
      <c r="F47" s="18"/>
      <c r="G47" s="34" t="n">
        <v>5</v>
      </c>
      <c r="M47" s="9"/>
      <c r="N47" s="9"/>
    </row>
    <row r="48" customFormat="false" ht="13.8" hidden="false" customHeight="false" outlineLevel="0" collapsed="false">
      <c r="A48" s="43" t="s">
        <v>151</v>
      </c>
      <c r="B48" s="51"/>
      <c r="C48" s="65" t="n">
        <v>0</v>
      </c>
      <c r="D48" s="9"/>
      <c r="E48" s="43" t="s">
        <v>151</v>
      </c>
      <c r="F48" s="51"/>
      <c r="G48" s="65" t="n">
        <v>0</v>
      </c>
      <c r="M48" s="9"/>
      <c r="N48" s="9"/>
    </row>
    <row r="49" customFormat="false" ht="13.8" hidden="false" customHeight="false" outlineLevel="0" collapsed="false">
      <c r="A49" s="62" t="s">
        <v>152</v>
      </c>
      <c r="B49" s="68"/>
      <c r="C49" s="63" t="n">
        <v>67</v>
      </c>
      <c r="D49" s="69"/>
      <c r="E49" s="62" t="s">
        <v>152</v>
      </c>
      <c r="F49" s="68"/>
      <c r="G49" s="63" t="n">
        <v>67</v>
      </c>
      <c r="M49" s="9"/>
      <c r="N49" s="9"/>
    </row>
    <row r="50" customFormat="false" ht="13.8" hidden="false" customHeight="false" outlineLevel="0" collapsed="false">
      <c r="A50" s="62" t="s">
        <v>153</v>
      </c>
      <c r="B50" s="68"/>
      <c r="C50" s="64" t="n">
        <f aca="false">DATE(YEAR($C$23)+$C$49, MONTH($C$23)+MOD($C$49,1)*12, DAY($C$23))</f>
        <v>52737</v>
      </c>
      <c r="D50" s="69"/>
      <c r="E50" s="62" t="s">
        <v>153</v>
      </c>
      <c r="F50" s="68"/>
      <c r="G50" s="64" t="n">
        <f aca="false">DATE(YEAR($G$23)+$G$49, MONTH($G$23)+MOD($G$49,1)*12, DAY($G$23))</f>
        <v>52737</v>
      </c>
      <c r="M50" s="9"/>
      <c r="N50" s="9"/>
    </row>
    <row r="51" customFormat="false" ht="13.8" hidden="false" customHeight="false" outlineLevel="0" collapsed="false">
      <c r="A51" s="70" t="s">
        <v>154</v>
      </c>
      <c r="B51" s="71"/>
      <c r="C51" s="65" t="n">
        <v>1500</v>
      </c>
      <c r="D51" s="12"/>
      <c r="E51" s="70" t="s">
        <v>154</v>
      </c>
      <c r="F51" s="71"/>
      <c r="G51" s="65" t="n">
        <v>1800</v>
      </c>
      <c r="M51" s="9"/>
      <c r="N51" s="9"/>
    </row>
    <row r="52" customFormat="false" ht="13.8" hidden="false" customHeight="false" outlineLevel="0" collapsed="false">
      <c r="A52" s="62" t="s">
        <v>155</v>
      </c>
      <c r="B52" s="72"/>
      <c r="C52" s="63" t="n">
        <v>65</v>
      </c>
      <c r="D52" s="73"/>
      <c r="E52" s="62" t="s">
        <v>155</v>
      </c>
      <c r="F52" s="72"/>
      <c r="G52" s="63" t="n">
        <v>65</v>
      </c>
      <c r="M52" s="9"/>
      <c r="N52" s="9"/>
    </row>
    <row r="53" customFormat="false" ht="13.8" hidden="false" customHeight="false" outlineLevel="0" collapsed="false">
      <c r="A53" s="67" t="s">
        <v>156</v>
      </c>
      <c r="B53" s="67"/>
      <c r="C53" s="64" t="n">
        <f aca="false">DATE(YEAR($C$23)+$C$52, MONTH($C$23)+MOD($C$52,1)*12, DAY($C$23))</f>
        <v>52006</v>
      </c>
      <c r="D53" s="12"/>
      <c r="E53" s="67" t="s">
        <v>156</v>
      </c>
      <c r="F53" s="67"/>
      <c r="G53" s="64" t="n">
        <f aca="false">DATE(YEAR($G$23)+$G$52, MONTH($G$23)+MOD($G$52,1)*12, DAY($G$23))</f>
        <v>52006</v>
      </c>
    </row>
    <row r="54" customFormat="false" ht="13.8" hidden="false" customHeight="false" outlineLevel="0" collapsed="false">
      <c r="A54" s="43" t="s">
        <v>157</v>
      </c>
      <c r="B54" s="43"/>
      <c r="C54" s="65" t="n">
        <v>500</v>
      </c>
      <c r="D54" s="9"/>
      <c r="E54" s="43" t="s">
        <v>157</v>
      </c>
      <c r="F54" s="43"/>
      <c r="G54" s="65" t="n">
        <v>0</v>
      </c>
    </row>
    <row r="55" customFormat="false" ht="13.8" hidden="false" customHeight="false" outlineLevel="0" collapsed="false">
      <c r="A55" s="30" t="s">
        <v>158</v>
      </c>
      <c r="B55" s="26"/>
      <c r="C55" s="29" t="n">
        <v>0</v>
      </c>
      <c r="E55" s="30" t="s">
        <v>158</v>
      </c>
      <c r="F55" s="26"/>
      <c r="G55" s="29" t="n">
        <v>-30000</v>
      </c>
    </row>
    <row r="56" customFormat="false" ht="13.8" hidden="false" customHeight="false" outlineLevel="0" collapsed="false">
      <c r="A56" s="36" t="s">
        <v>159</v>
      </c>
      <c r="B56" s="18"/>
      <c r="C56" s="45" t="n">
        <v>3</v>
      </c>
      <c r="E56" s="36" t="s">
        <v>159</v>
      </c>
      <c r="F56" s="18"/>
      <c r="G56" s="45" t="n">
        <v>3</v>
      </c>
    </row>
    <row r="57" s="7" customFormat="true" ht="13.8" hidden="false" customHeight="false" outlineLevel="0" collapsed="false">
      <c r="A57" s="36" t="s">
        <v>53</v>
      </c>
      <c r="B57" s="37"/>
      <c r="C57" s="34" t="n">
        <v>10</v>
      </c>
      <c r="E57" s="36" t="s">
        <v>53</v>
      </c>
      <c r="F57" s="37"/>
      <c r="G57" s="34" t="n">
        <v>10</v>
      </c>
      <c r="O57" s="8"/>
      <c r="ACT57" s="74"/>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6" t="s">
        <v>69</v>
      </c>
      <c r="B58" s="37"/>
      <c r="C58" s="55" t="n">
        <v>12</v>
      </c>
      <c r="E58" s="36" t="s">
        <v>69</v>
      </c>
      <c r="F58" s="37"/>
      <c r="G58" s="55" t="n">
        <v>12</v>
      </c>
    </row>
    <row r="59" customFormat="false" ht="13.8" hidden="false" customHeight="false" outlineLevel="0" collapsed="false">
      <c r="A59" s="52" t="s">
        <v>160</v>
      </c>
      <c r="B59" s="53"/>
      <c r="C59" s="75" t="n">
        <v>0</v>
      </c>
      <c r="E59" s="52" t="s">
        <v>160</v>
      </c>
      <c r="F59" s="53"/>
      <c r="G59" s="75" t="n">
        <v>-100</v>
      </c>
    </row>
    <row r="60" customFormat="false" ht="13.8" hidden="false" customHeight="false" outlineLevel="0" collapsed="false">
      <c r="A60" s="57" t="s">
        <v>81</v>
      </c>
      <c r="B60" s="43"/>
      <c r="C60" s="59" t="n">
        <f aca="false">(($C$56/100)*$C$55)/((1-(1+$C$56/($C$58*100))^(-$C$58*$C$57))*$C$58)+$C$59</f>
        <v>0</v>
      </c>
      <c r="E60" s="57" t="s">
        <v>81</v>
      </c>
      <c r="F60" s="43"/>
      <c r="G60" s="59" t="n">
        <f aca="false">(($G$56/100)*$G$55)/((1-(1+$G$56/($G$58*100))^(-$G$58*$G$57))*$G$58)+$G$59</f>
        <v>-389.682234095174</v>
      </c>
    </row>
  </sheetData>
  <sheetProtection sheet="true" objects="true" scenarios="true"/>
  <mergeCells count="8">
    <mergeCell ref="A1:C1"/>
    <mergeCell ref="A6:C6"/>
    <mergeCell ref="E6:G6"/>
    <mergeCell ref="I6:K6"/>
    <mergeCell ref="M6:O6"/>
    <mergeCell ref="A21:C21"/>
    <mergeCell ref="E21:G21"/>
    <mergeCell ref="M23:O23"/>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76" width="7.08"/>
    <col collapsed="false" customWidth="true" hidden="false" outlineLevel="0" max="2" min="2" style="77" width="11.06"/>
    <col collapsed="false" customWidth="true" hidden="false" outlineLevel="0" max="3" min="3" style="76" width="1.43"/>
    <col collapsed="false" customWidth="true" hidden="false" outlineLevel="0" max="5" min="4" style="76" width="9.76"/>
    <col collapsed="false" customWidth="true" hidden="false" outlineLevel="0" max="6" min="6" style="76" width="1.43"/>
    <col collapsed="false" customWidth="true" hidden="false" outlineLevel="0" max="8" min="7" style="78" width="13.21"/>
    <col collapsed="false" customWidth="true" hidden="false" outlineLevel="0" max="10" min="9" style="78" width="12.06"/>
    <col collapsed="false" customWidth="true" hidden="false" outlineLevel="0" max="11" min="11" style="78" width="13.48"/>
    <col collapsed="false" customWidth="true" hidden="false" outlineLevel="0" max="12" min="12" style="78" width="8.02"/>
    <col collapsed="false" customWidth="true" hidden="false" outlineLevel="0" max="13" min="13" style="78" width="9.91"/>
    <col collapsed="false" customWidth="true" hidden="false" outlineLevel="0" max="14" min="14" style="78" width="21.81"/>
    <col collapsed="false" customWidth="true" hidden="false" outlineLevel="0" max="15" min="15" style="78" width="10.92"/>
    <col collapsed="false" customWidth="true" hidden="false" outlineLevel="0" max="16" min="16" style="78" width="10.05"/>
    <col collapsed="false" customWidth="true" hidden="false" outlineLevel="0" max="18" min="17" style="78" width="11.62"/>
    <col collapsed="false" customWidth="true" hidden="false" outlineLevel="0" max="19" min="19" style="78" width="12.49"/>
    <col collapsed="false" customWidth="true" hidden="false" outlineLevel="0" max="20" min="20" style="78" width="13.43"/>
    <col collapsed="false" customWidth="true" hidden="false" outlineLevel="0" max="21" min="21" style="76" width="13.64"/>
    <col collapsed="false" customWidth="true" hidden="false" outlineLevel="0" max="22" min="22" style="76" width="1.41"/>
    <col collapsed="false" customWidth="true" hidden="false" outlineLevel="0" max="23" min="23" style="0" width="13.89"/>
    <col collapsed="false" customWidth="true" hidden="false" outlineLevel="0" max="24" min="24" style="0" width="1.41"/>
    <col collapsed="false" customWidth="true" hidden="false" outlineLevel="0" max="25" min="25" style="78" width="13.5"/>
    <col collapsed="false" customWidth="true" hidden="false" outlineLevel="0" max="26" min="26" style="78" width="1.41"/>
    <col collapsed="false" customWidth="true" hidden="false" outlineLevel="0" max="27" min="27" style="76" width="13.36"/>
    <col collapsed="false" customWidth="true" hidden="false" outlineLevel="0" max="28" min="28" style="76" width="13.04"/>
    <col collapsed="false" customWidth="true" hidden="false" outlineLevel="0" max="29" min="29" style="76" width="1.43"/>
    <col collapsed="false" customWidth="true" hidden="false" outlineLevel="0" max="30" min="30" style="76" width="16.37"/>
    <col collapsed="false" customWidth="false" hidden="false" outlineLevel="0" max="255" min="31" style="76" width="11.57"/>
    <col collapsed="false" customWidth="false" hidden="false" outlineLevel="0" max="1025" min="256" style="0" width="11.52"/>
  </cols>
  <sheetData>
    <row r="1" customFormat="false" ht="19.7" hidden="false" customHeight="false" outlineLevel="0" collapsed="false">
      <c r="A1" s="79" t="s">
        <v>161</v>
      </c>
      <c r="G1" s="80" t="str">
        <f aca="false">Input!$C$22</f>
        <v>Tina</v>
      </c>
      <c r="H1" s="80" t="str">
        <f aca="false">Input!$G$22</f>
        <v>Timmy</v>
      </c>
      <c r="I1" s="80" t="str">
        <f aca="false">Input!$C$22</f>
        <v>Tina</v>
      </c>
      <c r="J1" s="80" t="str">
        <f aca="false">Input!$G$22</f>
        <v>Timmy</v>
      </c>
      <c r="K1" s="81"/>
      <c r="N1" s="80" t="s">
        <v>162</v>
      </c>
      <c r="Q1" s="80" t="str">
        <f aca="false">Input!$C$22</f>
        <v>Tina</v>
      </c>
      <c r="R1" s="80" t="str">
        <f aca="false">Input!$G$22</f>
        <v>Timmy</v>
      </c>
      <c r="T1" s="80" t="s">
        <v>163</v>
      </c>
    </row>
    <row r="2" customFormat="false" ht="12.8" hidden="false" customHeight="false" outlineLevel="0" collapsed="false">
      <c r="D2" s="82" t="str">
        <f aca="false">Input!$C$22</f>
        <v>Tina</v>
      </c>
      <c r="E2" s="82" t="str">
        <f aca="false">Input!$G$22</f>
        <v>Timmy</v>
      </c>
      <c r="F2" s="82"/>
      <c r="G2" s="80" t="s">
        <v>164</v>
      </c>
      <c r="H2" s="80" t="s">
        <v>164</v>
      </c>
      <c r="I2" s="80" t="s">
        <v>165</v>
      </c>
      <c r="J2" s="80" t="s">
        <v>165</v>
      </c>
      <c r="K2" s="80" t="s">
        <v>166</v>
      </c>
      <c r="L2" s="80" t="s">
        <v>167</v>
      </c>
      <c r="M2" s="80" t="s">
        <v>168</v>
      </c>
      <c r="N2" s="80" t="s">
        <v>169</v>
      </c>
      <c r="O2" s="80"/>
      <c r="Q2" s="80" t="s">
        <v>170</v>
      </c>
      <c r="R2" s="80" t="s">
        <v>170</v>
      </c>
      <c r="S2" s="80"/>
      <c r="T2" s="80" t="s">
        <v>171</v>
      </c>
      <c r="U2" s="80" t="s">
        <v>172</v>
      </c>
      <c r="V2" s="80"/>
      <c r="W2" s="80" t="s">
        <v>173</v>
      </c>
      <c r="X2" s="80"/>
      <c r="Y2" s="80" t="s">
        <v>174</v>
      </c>
      <c r="Z2" s="80"/>
      <c r="AA2" s="80" t="s">
        <v>175</v>
      </c>
      <c r="AB2" s="80" t="s">
        <v>175</v>
      </c>
      <c r="AD2" s="82" t="s">
        <v>176</v>
      </c>
    </row>
    <row r="3" customFormat="false" ht="12.8" hidden="false" customHeight="false" outlineLevel="0" collapsed="false">
      <c r="A3" s="83" t="s">
        <v>177</v>
      </c>
      <c r="B3" s="84" t="s">
        <v>178</v>
      </c>
      <c r="D3" s="84" t="s">
        <v>179</v>
      </c>
      <c r="E3" s="84" t="s">
        <v>179</v>
      </c>
      <c r="F3" s="84"/>
      <c r="G3" s="85" t="s">
        <v>180</v>
      </c>
      <c r="H3" s="85" t="s">
        <v>180</v>
      </c>
      <c r="I3" s="85" t="s">
        <v>181</v>
      </c>
      <c r="J3" s="85" t="s">
        <v>181</v>
      </c>
      <c r="K3" s="85" t="s">
        <v>181</v>
      </c>
      <c r="L3" s="85" t="s">
        <v>182</v>
      </c>
      <c r="M3" s="85" t="s">
        <v>183</v>
      </c>
      <c r="N3" s="85" t="s">
        <v>184</v>
      </c>
      <c r="O3" s="85" t="s">
        <v>185</v>
      </c>
      <c r="P3" s="85" t="s">
        <v>31</v>
      </c>
      <c r="Q3" s="85" t="s">
        <v>186</v>
      </c>
      <c r="R3" s="85" t="s">
        <v>186</v>
      </c>
      <c r="S3" s="85" t="s">
        <v>187</v>
      </c>
      <c r="T3" s="85" t="s">
        <v>188</v>
      </c>
      <c r="U3" s="85" t="s">
        <v>189</v>
      </c>
      <c r="V3" s="85"/>
      <c r="W3" s="85" t="s">
        <v>190</v>
      </c>
      <c r="X3" s="85"/>
      <c r="Y3" s="85" t="s">
        <v>182</v>
      </c>
      <c r="Z3" s="85"/>
      <c r="AA3" s="85" t="s">
        <v>188</v>
      </c>
      <c r="AB3" s="85" t="s">
        <v>191</v>
      </c>
      <c r="AD3" s="83" t="s">
        <v>192</v>
      </c>
    </row>
    <row r="4" customFormat="false" ht="12.8" hidden="false" customHeight="false" outlineLevel="0" collapsed="false">
      <c r="A4" s="76" t="n">
        <v>0</v>
      </c>
      <c r="B4" s="77" t="n">
        <f aca="false">EOMONTH(Input!$C$7,A4)</f>
        <v>42916</v>
      </c>
      <c r="D4" s="76" t="n">
        <f aca="false">DATEDIF(Input!$C$23,$B4,"Y")</f>
        <v>40</v>
      </c>
      <c r="E4" s="76" t="n">
        <f aca="false">DATEDIF(Input!$G$23,$B4,"Y")</f>
        <v>40</v>
      </c>
      <c r="G4" s="78" t="n">
        <f aca="false">Salary_01!$L4</f>
        <v>4867.08</v>
      </c>
      <c r="H4" s="78" t="n">
        <f aca="false">Salary_02!$L4</f>
        <v>3488.64</v>
      </c>
      <c r="I4" s="78" t="n">
        <f aca="false">Retirement_Dist_01!$J4</f>
        <v>0</v>
      </c>
      <c r="J4" s="78" t="n">
        <f aca="false">Retirement_Dist_02!$J4</f>
        <v>0</v>
      </c>
      <c r="K4" s="78" t="n">
        <v>0</v>
      </c>
      <c r="L4" s="78" t="n">
        <f aca="false">IF(AND(($B4&lt;Input!$C$31),($B4&lt;Input!$G$31)),($G4+$H4+$I4+$J4),($G4+$H4+$I4+$J4+$K4))</f>
        <v>8355.72</v>
      </c>
      <c r="M4" s="78" t="n">
        <f aca="false">Mortgage!$L4</f>
        <v>-1256.10792067112</v>
      </c>
      <c r="N4" s="78" t="n">
        <f aca="false">$L4+$M4</f>
        <v>7099.61207932888</v>
      </c>
      <c r="O4" s="78" t="n">
        <f aca="false">IF(AND(($B4&lt;Input!$C$31),($B4&lt;Input!$G$31)),Expenses!$D4,(-1)*$N4)</f>
        <v>-3750</v>
      </c>
      <c r="P4" s="78" t="n">
        <f aca="false">Childcare!$D4</f>
        <v>-2250</v>
      </c>
      <c r="Q4" s="78" t="n">
        <f aca="false">Loan_01!$E4</f>
        <v>0</v>
      </c>
      <c r="R4" s="78" t="n">
        <f aca="false">Loan_02!$E4</f>
        <v>-389.682234095174</v>
      </c>
      <c r="S4" s="78" t="n">
        <f aca="false">(-1)*SUM(Roth_01!$D4+Roth_02!$D4+IRA_01!$D4+IRA_02!$D4+Invest_01!$D4+Invest_02!$D4)</f>
        <v>-0</v>
      </c>
      <c r="T4" s="78" t="n">
        <f aca="false">(-1)*(IF(($B4&gt;Input!$O$24),0,Input!$O$30)+IF(($B4&gt;Input!$O$31),0,Input!$O$37)+IF(($B4&gt;Input!$O$38),0,Input!$O$44))</f>
        <v>-500</v>
      </c>
      <c r="U4" s="78" t="n">
        <f aca="false">IF((Input!$C$14*(Input!$C$16/100)&gt;0),0,(Input!$C$14*(Input!$C$16/100)))</f>
        <v>-600</v>
      </c>
      <c r="V4" s="78"/>
      <c r="W4" s="78" t="n">
        <f aca="false">IF(($N4+$O4+$P4+$Q4+$R4+$S4+$T4+$U4)&lt;0,($N4+$O4+$P4+$Q4+$R4+$S4+$T4+$U4),0)</f>
        <v>-390.070154766297</v>
      </c>
      <c r="X4" s="78"/>
      <c r="Y4" s="78" t="n">
        <f aca="false">IF(($N4+$O4+$P4+$Q4+$R4+$S4+$T4+$U4)&gt;=0,($N4+$O4+$P4+$Q4+$R4+$S4+$T4+$U4),0)</f>
        <v>0</v>
      </c>
      <c r="AA4" s="78" t="n">
        <f aca="false">IF(AND(((Input!$C$14)&lt;0),($Y4&gt;0)),(Input!$C$17-$K4)*(1+Input!$C$18/(12*100)),(Input!$C$17+$Y4-$K4)*(1+Input!$C$18/(12*100)))</f>
        <v>1000.04166666667</v>
      </c>
      <c r="AB4" s="78" t="n">
        <f aca="false">Input!$C$14</f>
        <v>-30000</v>
      </c>
      <c r="AD4" s="78" t="n">
        <f aca="true">OFFSET($AA$4,(MIN(MATCH(Input!$C$31,$B$4:$B$1004,1),MATCH(Input!$G$31,$B$4:$B$1004,1))-1),0,1,1)</f>
        <v>657163.171025926</v>
      </c>
    </row>
    <row r="5" customFormat="false" ht="12.8" hidden="false" customHeight="false" outlineLevel="0" collapsed="false">
      <c r="A5" s="76" t="n">
        <v>1</v>
      </c>
      <c r="B5" s="77" t="n">
        <f aca="false">EOMONTH(Input!$C$7,A5)</f>
        <v>42947</v>
      </c>
      <c r="D5" s="76" t="n">
        <f aca="false">DATEDIF(Input!$C$23,$B5,"Y")</f>
        <v>40</v>
      </c>
      <c r="E5" s="76" t="n">
        <f aca="false">DATEDIF(Input!$G$23,$B5,"Y")</f>
        <v>40</v>
      </c>
      <c r="G5" s="78" t="n">
        <f aca="false">Salary_01!$L5</f>
        <v>4867.08</v>
      </c>
      <c r="H5" s="78" t="n">
        <f aca="false">Salary_02!$L5</f>
        <v>3488.64</v>
      </c>
      <c r="I5" s="78" t="n">
        <f aca="false">Retirement_Dist_01!$J5</f>
        <v>0</v>
      </c>
      <c r="J5" s="78" t="n">
        <f aca="false">Retirement_Dist_02!$J5</f>
        <v>0</v>
      </c>
      <c r="K5" s="78" t="n">
        <f aca="true">IF(AND(OR($B5&gt;Input!$C$31,$B5&gt;Input!$G$31),OR($B5&lt;Input!$C$25,$B5&lt;Input!$G$25)),(-1)*PMT(Input!$C$18/(100*12),(OFFSET($A$4, MAX( MATCH(Input!$C$25,$B$4:$B$1004,1), MATCH(Input!$G$25,$B$4:$B$1004,1)),0,1,1) - OFFSET($A$4, MIN( MATCH(Input!$C$31,$B$4:$B$1004,1), MATCH(Input!$G$31,$B$4:$B$1004,1)),0,1,1)),$AD$4,0,1),0)</f>
        <v>0</v>
      </c>
      <c r="L5" s="78" t="n">
        <f aca="false">IF(AND(($B5&lt;Input!$C$31),($B5&lt;Input!$G$31)),($G5+$H5+$I5+$J5),($G5+$H5+$I5+$J5+$K5))</f>
        <v>8355.72</v>
      </c>
      <c r="M5" s="78" t="n">
        <f aca="false">Mortgage!$L5</f>
        <v>-1256.10792067112</v>
      </c>
      <c r="N5" s="78" t="n">
        <f aca="false">$L5+$M5</f>
        <v>7099.61207932888</v>
      </c>
      <c r="O5" s="78" t="n">
        <f aca="false">IF(AND(($B5&lt;Input!$C$31),($B5&lt;Input!$G$31)),Expenses!$D5,(-1)*$N5)</f>
        <v>-3750</v>
      </c>
      <c r="P5" s="78" t="n">
        <f aca="false">Childcare!$D5</f>
        <v>-2250</v>
      </c>
      <c r="Q5" s="78" t="n">
        <f aca="false">Loan_01!$E5</f>
        <v>0</v>
      </c>
      <c r="R5" s="78" t="n">
        <f aca="false">Loan_02!$E5</f>
        <v>-389.682234095174</v>
      </c>
      <c r="S5" s="78" t="n">
        <f aca="false">(-1)*SUM(Roth_01!$D5+Roth_02!$D5+IRA_01!$D5+IRA_02!$D5+Invest_01!$D5+Invest_02!$D5)</f>
        <v>-100</v>
      </c>
      <c r="T5" s="78" t="n">
        <f aca="false">(-1)*(IF(($B5&gt;Input!$O$24),0,Input!$O$30)+IF(($B5&gt;Input!$O$31),0,Input!$O$37)+IF(($B5&gt;Input!$O$38),0,Input!$O$44))</f>
        <v>-500</v>
      </c>
      <c r="U5" s="78" t="n">
        <f aca="false">IF(($AB4*(Input!$C$16/100)&gt;0),0,($AB4*(Input!$C$16/100)))</f>
        <v>-600</v>
      </c>
      <c r="V5" s="78"/>
      <c r="W5" s="78" t="n">
        <f aca="false">IF(($N5+$O5+$P5+$Q5+$R5+$S5+$T5+$U5)&lt;0,($N5+$O5+$P5+$Q5+$R5+$S5+$T5+$U5),0)</f>
        <v>-490.070154766297</v>
      </c>
      <c r="X5" s="78"/>
      <c r="Y5" s="78" t="n">
        <f aca="false">IF(($N5+$O5+$P5+$Q5+$R5+$S5+$T5+$U5)&gt;=0,($N5+$O5+$P5+$Q5+$R5+$S5+$T5+$U5),0)</f>
        <v>0</v>
      </c>
      <c r="AA5" s="78" t="n">
        <f aca="false">IF(AND((($AB4+$W4-$U4)&lt;0),($Y5&gt;0)),($AA4-$K5)*(1+Input!$C$18/(12*100)),($AA4+$Y5-$K5)*(1+Input!$C$18/(12*100)))</f>
        <v>1000.08333506944</v>
      </c>
      <c r="AB5" s="78" t="n">
        <f aca="false">IF(AND((($AB4+$W4-$U4)&lt;0),($Y5&gt;=0)),($AB4+$W4-$U4+$Y5)*(1+Input!$C$15/(12*100)),0)</f>
        <v>-30187.2710901632</v>
      </c>
    </row>
    <row r="6" customFormat="false" ht="12.8" hidden="false" customHeight="false" outlineLevel="0" collapsed="false">
      <c r="A6" s="76" t="n">
        <v>2</v>
      </c>
      <c r="B6" s="77" t="n">
        <f aca="false">EOMONTH(Input!$C$7,A6)</f>
        <v>42978</v>
      </c>
      <c r="D6" s="76" t="n">
        <f aca="false">DATEDIF(Input!$C$23,$B6,"Y")</f>
        <v>40</v>
      </c>
      <c r="E6" s="76" t="n">
        <f aca="false">DATEDIF(Input!$G$23,$B6,"Y")</f>
        <v>40</v>
      </c>
      <c r="G6" s="78" t="n">
        <f aca="false">Salary_01!$L6</f>
        <v>4867.08</v>
      </c>
      <c r="H6" s="78" t="n">
        <f aca="false">Salary_02!$L6</f>
        <v>3488.64</v>
      </c>
      <c r="I6" s="78" t="n">
        <f aca="false">Retirement_Dist_01!$J6</f>
        <v>0</v>
      </c>
      <c r="J6" s="78" t="n">
        <f aca="false">Retirement_Dist_02!$J6</f>
        <v>0</v>
      </c>
      <c r="K6" s="78" t="n">
        <f aca="true">IF(AND(OR($B6&gt;Input!$C$31,$B6&gt;Input!$G$31),OR($B6&lt;Input!$C$25,$B6&lt;Input!$G$25)),(-1)*PMT(Input!$C$18/(100*12),(OFFSET($A$4, MAX( MATCH(Input!$C$25,$B$4:$B$1004,1), MATCH(Input!$G$25,$B$4:$B$1004,1)),0,1,1) - OFFSET($A$4, MIN( MATCH(Input!$C$31,$B$4:$B$1004,1), MATCH(Input!$G$31,$B$4:$B$1004,1)),0,1,1)),$AD$4,0,1),0)</f>
        <v>0</v>
      </c>
      <c r="L6" s="78" t="n">
        <f aca="false">IF(AND(($B6&lt;Input!$C$31),($B6&lt;Input!$G$31)),($G6+$H6+$I6+$J6),($G6+$H6+$I6+$J6+$K6))</f>
        <v>8355.72</v>
      </c>
      <c r="M6" s="78" t="n">
        <f aca="false">Mortgage!$L6</f>
        <v>-1256.10792067112</v>
      </c>
      <c r="N6" s="78" t="n">
        <f aca="false">$L6+$M6</f>
        <v>7099.61207932888</v>
      </c>
      <c r="O6" s="78" t="n">
        <f aca="false">IF(AND(($B6&lt;Input!$C$31),($B6&lt;Input!$G$31)),Expenses!$D6,(-1)*$N6)</f>
        <v>-3750</v>
      </c>
      <c r="P6" s="78" t="n">
        <f aca="false">Childcare!$D6</f>
        <v>-2250</v>
      </c>
      <c r="Q6" s="78" t="n">
        <f aca="false">Loan_01!$E6</f>
        <v>0</v>
      </c>
      <c r="R6" s="78" t="n">
        <f aca="false">Loan_02!$E6</f>
        <v>-389.682234095174</v>
      </c>
      <c r="S6" s="78" t="n">
        <f aca="false">(-1)*SUM(Roth_01!$D6+Roth_02!$D6+IRA_01!$D6+IRA_02!$D6+Invest_01!$D6+Invest_02!$D6)</f>
        <v>-100</v>
      </c>
      <c r="T6" s="78" t="n">
        <f aca="false">(-1)*(IF(($B6&gt;Input!$O$24),0,Input!$O$30)+IF(($B6&gt;Input!$O$31),0,Input!$O$37)+IF(($B6&gt;Input!$O$38),0,Input!$O$44))</f>
        <v>-500</v>
      </c>
      <c r="U6" s="78" t="n">
        <f aca="false">IF(($AB5*(Input!$C$16/100)&gt;0),0,($AB5*(Input!$C$16/100)))</f>
        <v>-603.745421803264</v>
      </c>
      <c r="V6" s="78"/>
      <c r="W6" s="78" t="n">
        <f aca="false">IF(($N6+$O6+$P6+$Q6+$R6+$S6+$T6+$U6)&lt;0,($N6+$O6+$P6+$Q6+$R6+$S6+$T6+$U6),0)</f>
        <v>-493.81557656956</v>
      </c>
      <c r="X6" s="78"/>
      <c r="Y6" s="78" t="n">
        <f aca="false">IF(($N6+$O6+$P6+$Q6+$R6+$S6+$T6+$U6)&gt;=0,($N6+$O6+$P6+$Q6+$R6+$S6+$T6+$U6),0)</f>
        <v>0</v>
      </c>
      <c r="AA6" s="78" t="n">
        <f aca="false">IF(AND((($AB5+$W5-$U5)&lt;0),($Y6&gt;0)),($AA5-$K6)*(1+Input!$C$18/(12*100)),($AA5+$Y6-$K6)*(1+Input!$C$18/(12*100)))</f>
        <v>1000.12500520841</v>
      </c>
      <c r="AB6" s="78" t="n">
        <f aca="false">IF(AND((($AB5+$W5-$U5)&lt;0),($Y6&gt;=0)),($AB5+$W5-$U5+$Y6)*(1+Input!$C$15/(12*100)),0)</f>
        <v>-30478.3724615285</v>
      </c>
    </row>
    <row r="7" customFormat="false" ht="12.8" hidden="false" customHeight="false" outlineLevel="0" collapsed="false">
      <c r="A7" s="76" t="n">
        <v>3</v>
      </c>
      <c r="B7" s="77" t="n">
        <f aca="false">EOMONTH(Input!$C$7,A7)</f>
        <v>43008</v>
      </c>
      <c r="D7" s="76" t="n">
        <f aca="false">DATEDIF(Input!$C$23,$B7,"Y")</f>
        <v>40</v>
      </c>
      <c r="E7" s="76" t="n">
        <f aca="false">DATEDIF(Input!$G$23,$B7,"Y")</f>
        <v>40</v>
      </c>
      <c r="G7" s="78" t="n">
        <f aca="false">Salary_01!$L7</f>
        <v>4867.08</v>
      </c>
      <c r="H7" s="78" t="n">
        <f aca="false">Salary_02!$L7</f>
        <v>3488.64</v>
      </c>
      <c r="I7" s="78" t="n">
        <f aca="false">Retirement_Dist_01!$J7</f>
        <v>0</v>
      </c>
      <c r="J7" s="78" t="n">
        <f aca="false">Retirement_Dist_02!$J7</f>
        <v>0</v>
      </c>
      <c r="K7" s="78" t="n">
        <f aca="true">IF(AND(OR($B7&gt;Input!$C$31,$B7&gt;Input!$G$31),OR($B7&lt;Input!$C$25,$B7&lt;Input!$G$25)),(-1)*PMT(Input!$C$18/(100*12),(OFFSET($A$4, MAX( MATCH(Input!$C$25,$B$4:$B$1004,1), MATCH(Input!$G$25,$B$4:$B$1004,1)),0,1,1) - OFFSET($A$4, MIN( MATCH(Input!$C$31,$B$4:$B$1004,1), MATCH(Input!$G$31,$B$4:$B$1004,1)),0,1,1)),$AD$4,0,1),0)</f>
        <v>0</v>
      </c>
      <c r="L7" s="78" t="n">
        <f aca="false">IF(AND(($B7&lt;Input!$C$31),($B7&lt;Input!$G$31)),($G7+$H7+$I7+$J7),($G7+$H7+$I7+$J7+$K7))</f>
        <v>8355.72</v>
      </c>
      <c r="M7" s="78" t="n">
        <f aca="false">Mortgage!$L7</f>
        <v>-1256.10792067112</v>
      </c>
      <c r="N7" s="78" t="n">
        <f aca="false">$L7+$M7</f>
        <v>7099.61207932888</v>
      </c>
      <c r="O7" s="78" t="n">
        <f aca="false">IF(AND(($B7&lt;Input!$C$31),($B7&lt;Input!$G$31)),Expenses!$D7,(-1)*$N7)</f>
        <v>-3750</v>
      </c>
      <c r="P7" s="78" t="n">
        <f aca="false">Childcare!$D7</f>
        <v>-2250</v>
      </c>
      <c r="Q7" s="78" t="n">
        <f aca="false">Loan_01!$E7</f>
        <v>0</v>
      </c>
      <c r="R7" s="78" t="n">
        <f aca="false">Loan_02!$E7</f>
        <v>-389.682234095174</v>
      </c>
      <c r="S7" s="78" t="n">
        <f aca="false">(-1)*SUM(Roth_01!$D7+Roth_02!$D7+IRA_01!$D7+IRA_02!$D7+Invest_01!$D7+Invest_02!$D7)</f>
        <v>-100</v>
      </c>
      <c r="T7" s="78" t="n">
        <f aca="false">(-1)*(IF(($B7&gt;Input!$O$24),0,Input!$O$30)+IF(($B7&gt;Input!$O$31),0,Input!$O$37)+IF(($B7&gt;Input!$O$38),0,Input!$O$44))</f>
        <v>-500</v>
      </c>
      <c r="U7" s="78" t="n">
        <f aca="false">IF(($AB6*(Input!$C$16/100)&gt;0),0,($AB6*(Input!$C$16/100)))</f>
        <v>-609.567449230571</v>
      </c>
      <c r="V7" s="78"/>
      <c r="W7" s="78" t="n">
        <f aca="false">IF(($N7+$O7+$P7+$Q7+$R7+$S7+$T7+$U7)&lt;0,($N7+$O7+$P7+$Q7+$R7+$S7+$T7+$U7),0)</f>
        <v>-499.637603996868</v>
      </c>
      <c r="X7" s="78"/>
      <c r="Y7" s="78" t="n">
        <f aca="false">IF(($N7+$O7+$P7+$Q7+$R7+$S7+$T7+$U7)&gt;=0,($N7+$O7+$P7+$Q7+$R7+$S7+$T7+$U7),0)</f>
        <v>0</v>
      </c>
      <c r="AA7" s="78" t="n">
        <f aca="false">IF(AND((($AB6+$W6-$U6)&lt;0),($Y7&gt;0)),($AA6-$K7)*(1+Input!$C$18/(12*100)),($AA6+$Y7-$K7)*(1+Input!$C$18/(12*100)))</f>
        <v>1000.16667708362</v>
      </c>
      <c r="AB7" s="78" t="n">
        <f aca="false">IF(AND((($AB6+$W6-$U6)&lt;0),($Y7&gt;=0)),($AB6+$W6-$U6+$Y7)*(1+Input!$C$15/(12*100)),0)</f>
        <v>-30773.3551845121</v>
      </c>
    </row>
    <row r="8" customFormat="false" ht="12.8" hidden="false" customHeight="false" outlineLevel="0" collapsed="false">
      <c r="A8" s="76" t="n">
        <v>4</v>
      </c>
      <c r="B8" s="77" t="n">
        <f aca="false">EOMONTH(Input!$C$7,A8)</f>
        <v>43039</v>
      </c>
      <c r="D8" s="76" t="n">
        <f aca="false">DATEDIF(Input!$C$23,$B8,"Y")</f>
        <v>40</v>
      </c>
      <c r="E8" s="76" t="n">
        <f aca="false">DATEDIF(Input!$G$23,$B8,"Y")</f>
        <v>40</v>
      </c>
      <c r="G8" s="78" t="n">
        <f aca="false">Salary_01!$L8</f>
        <v>4867.08</v>
      </c>
      <c r="H8" s="78" t="n">
        <f aca="false">Salary_02!$L8</f>
        <v>3488.64</v>
      </c>
      <c r="I8" s="78" t="n">
        <f aca="false">Retirement_Dist_01!$J8</f>
        <v>0</v>
      </c>
      <c r="J8" s="78" t="n">
        <f aca="false">Retirement_Dist_02!$J8</f>
        <v>0</v>
      </c>
      <c r="K8" s="78" t="n">
        <f aca="true">IF(AND(OR($B8&gt;Input!$C$31,$B8&gt;Input!$G$31),OR($B8&lt;Input!$C$25,$B8&lt;Input!$G$25)),(-1)*PMT(Input!$C$18/(100*12),(OFFSET($A$4, MAX( MATCH(Input!$C$25,$B$4:$B$1004,1), MATCH(Input!$G$25,$B$4:$B$1004,1)),0,1,1) - OFFSET($A$4, MIN( MATCH(Input!$C$31,$B$4:$B$1004,1), MATCH(Input!$G$31,$B$4:$B$1004,1)),0,1,1)),$AD$4,0,1),0)</f>
        <v>0</v>
      </c>
      <c r="L8" s="78" t="n">
        <f aca="false">IF(AND(($B8&lt;Input!$C$31),($B8&lt;Input!$G$31)),($G8+$H8+$I8+$J8),($G8+$H8+$I8+$J8+$K8))</f>
        <v>8355.72</v>
      </c>
      <c r="M8" s="78" t="n">
        <f aca="false">Mortgage!$L8</f>
        <v>-1256.10792067112</v>
      </c>
      <c r="N8" s="78" t="n">
        <f aca="false">$L8+$M8</f>
        <v>7099.61207932888</v>
      </c>
      <c r="O8" s="78" t="n">
        <f aca="false">IF(AND(($B8&lt;Input!$C$31),($B8&lt;Input!$G$31)),Expenses!$D8,(-1)*$N8)</f>
        <v>-3750</v>
      </c>
      <c r="P8" s="78" t="n">
        <f aca="false">Childcare!$D8</f>
        <v>-2250</v>
      </c>
      <c r="Q8" s="78" t="n">
        <f aca="false">Loan_01!$E8</f>
        <v>0</v>
      </c>
      <c r="R8" s="78" t="n">
        <f aca="false">Loan_02!$E8</f>
        <v>-389.682234095174</v>
      </c>
      <c r="S8" s="78" t="n">
        <f aca="false">(-1)*SUM(Roth_01!$D8+Roth_02!$D8+IRA_01!$D8+IRA_02!$D8+Invest_01!$D8+Invest_02!$D8)</f>
        <v>-100</v>
      </c>
      <c r="T8" s="78" t="n">
        <f aca="false">(-1)*(IF(($B8&gt;Input!$O$24),0,Input!$O$30)+IF(($B8&gt;Input!$O$31),0,Input!$O$37)+IF(($B8&gt;Input!$O$38),0,Input!$O$44))</f>
        <v>-500</v>
      </c>
      <c r="U8" s="78" t="n">
        <f aca="false">IF(($AB7*(Input!$C$16/100)&gt;0),0,($AB7*(Input!$C$16/100)))</f>
        <v>-615.467103690242</v>
      </c>
      <c r="V8" s="78"/>
      <c r="W8" s="78" t="n">
        <f aca="false">IF(($N8+$O8+$P8+$Q8+$R8+$S8+$T8+$U8)&lt;0,($N8+$O8+$P8+$Q8+$R8+$S8+$T8+$U8),0)</f>
        <v>-505.537258456539</v>
      </c>
      <c r="X8" s="78"/>
      <c r="Y8" s="78" t="n">
        <f aca="false">IF(($N8+$O8+$P8+$Q8+$R8+$S8+$T8+$U8)&gt;=0,($N8+$O8+$P8+$Q8+$R8+$S8+$T8+$U8),0)</f>
        <v>0</v>
      </c>
      <c r="AA8" s="78" t="n">
        <f aca="false">IF(AND((($AB7+$W7-$U7)&lt;0),($Y8&gt;0)),($AA7-$K8)*(1+Input!$C$18/(12*100)),($AA7+$Y8-$K8)*(1+Input!$C$18/(12*100)))</f>
        <v>1000.20835069517</v>
      </c>
      <c r="AB8" s="78" t="n">
        <f aca="false">IF(AND((($AB7+$W7-$U7)&lt;0),($Y8&gt;=0)),($AB7+$W7-$U7+$Y8)*(1+Input!$C$15/(12*100)),0)</f>
        <v>-31072.2710104688</v>
      </c>
    </row>
    <row r="9" customFormat="false" ht="12.8" hidden="false" customHeight="false" outlineLevel="0" collapsed="false">
      <c r="A9" s="76" t="n">
        <v>5</v>
      </c>
      <c r="B9" s="77" t="n">
        <f aca="false">EOMONTH(Input!$C$7,A9)</f>
        <v>43069</v>
      </c>
      <c r="D9" s="76" t="n">
        <f aca="false">DATEDIF(Input!$C$23,$B9,"Y")</f>
        <v>40</v>
      </c>
      <c r="E9" s="76" t="n">
        <f aca="false">DATEDIF(Input!$G$23,$B9,"Y")</f>
        <v>40</v>
      </c>
      <c r="G9" s="78" t="n">
        <f aca="false">Salary_01!$L9</f>
        <v>4867.08</v>
      </c>
      <c r="H9" s="78" t="n">
        <f aca="false">Salary_02!$L9</f>
        <v>3488.64</v>
      </c>
      <c r="I9" s="78" t="n">
        <f aca="false">Retirement_Dist_01!$J9</f>
        <v>0</v>
      </c>
      <c r="J9" s="78" t="n">
        <f aca="false">Retirement_Dist_02!$J9</f>
        <v>0</v>
      </c>
      <c r="K9" s="78" t="n">
        <f aca="true">IF(AND(OR($B9&gt;Input!$C$31,$B9&gt;Input!$G$31),OR($B9&lt;Input!$C$25,$B9&lt;Input!$G$25)),(-1)*PMT(Input!$C$18/(100*12),(OFFSET($A$4, MAX( MATCH(Input!$C$25,$B$4:$B$1004,1), MATCH(Input!$G$25,$B$4:$B$1004,1)),0,1,1) - OFFSET($A$4, MIN( MATCH(Input!$C$31,$B$4:$B$1004,1), MATCH(Input!$G$31,$B$4:$B$1004,1)),0,1,1)),$AD$4,0,1),0)</f>
        <v>0</v>
      </c>
      <c r="L9" s="78" t="n">
        <f aca="false">IF(AND(($B9&lt;Input!$C$31),($B9&lt;Input!$G$31)),($G9+$H9+$I9+$J9),($G9+$H9+$I9+$J9+$K9))</f>
        <v>8355.72</v>
      </c>
      <c r="M9" s="78" t="n">
        <f aca="false">Mortgage!$L9</f>
        <v>-1256.10792067112</v>
      </c>
      <c r="N9" s="78" t="n">
        <f aca="false">$L9+$M9</f>
        <v>7099.61207932888</v>
      </c>
      <c r="O9" s="78" t="n">
        <f aca="false">IF(AND(($B9&lt;Input!$C$31),($B9&lt;Input!$G$31)),Expenses!$D9,(-1)*$N9)</f>
        <v>-3750</v>
      </c>
      <c r="P9" s="78" t="n">
        <f aca="false">Childcare!$D9</f>
        <v>-2250</v>
      </c>
      <c r="Q9" s="78" t="n">
        <f aca="false">Loan_01!$E9</f>
        <v>0</v>
      </c>
      <c r="R9" s="78" t="n">
        <f aca="false">Loan_02!$E9</f>
        <v>-389.682234095174</v>
      </c>
      <c r="S9" s="78" t="n">
        <f aca="false">(-1)*SUM(Roth_01!$D9+Roth_02!$D9+IRA_01!$D9+IRA_02!$D9+Invest_01!$D9+Invest_02!$D9)</f>
        <v>-100</v>
      </c>
      <c r="T9" s="78" t="n">
        <f aca="false">(-1)*(IF(($B9&gt;Input!$O$24),0,Input!$O$30)+IF(($B9&gt;Input!$O$31),0,Input!$O$37)+IF(($B9&gt;Input!$O$38),0,Input!$O$44))</f>
        <v>-500</v>
      </c>
      <c r="U9" s="78" t="n">
        <f aca="false">IF(($AB8*(Input!$C$16/100)&gt;0),0,($AB8*(Input!$C$16/100)))</f>
        <v>-621.445420209376</v>
      </c>
      <c r="V9" s="78"/>
      <c r="W9" s="78" t="n">
        <f aca="false">IF(($N9+$O9+$P9+$Q9+$R9+$S9+$T9+$U9)&lt;0,($N9+$O9+$P9+$Q9+$R9+$S9+$T9+$U9),0)</f>
        <v>-511.515574975672</v>
      </c>
      <c r="X9" s="78"/>
      <c r="Y9" s="78" t="n">
        <f aca="false">IF(($N9+$O9+$P9+$Q9+$R9+$S9+$T9+$U9)&gt;=0,($N9+$O9+$P9+$Q9+$R9+$S9+$T9+$U9),0)</f>
        <v>0</v>
      </c>
      <c r="AA9" s="78" t="n">
        <f aca="false">IF(AND((($AB8+$W8-$U8)&lt;0),($Y9&gt;0)),($AA8-$K9)*(1+Input!$C$18/(12*100)),($AA8+$Y9-$K9)*(1+Input!$C$18/(12*100)))</f>
        <v>1000.25002604311</v>
      </c>
      <c r="AB9" s="78" t="n">
        <f aca="false">IF(AND((($AB8+$W8-$U8)&lt;0),($Y9&gt;=0)),($AB8+$W8-$U8+$Y9)*(1+Input!$C$15/(12*100)),0)</f>
        <v>-31375.1723807715</v>
      </c>
    </row>
    <row r="10" customFormat="false" ht="12.8" hidden="false" customHeight="false" outlineLevel="0" collapsed="false">
      <c r="A10" s="76" t="n">
        <v>6</v>
      </c>
      <c r="B10" s="77" t="n">
        <f aca="false">EOMONTH(Input!$C$7,A10)</f>
        <v>43100</v>
      </c>
      <c r="D10" s="76" t="n">
        <f aca="false">DATEDIF(Input!$C$23,$B10,"Y")</f>
        <v>40</v>
      </c>
      <c r="E10" s="76" t="n">
        <f aca="false">DATEDIF(Input!$G$23,$B10,"Y")</f>
        <v>40</v>
      </c>
      <c r="G10" s="78" t="n">
        <f aca="false">Salary_01!$L10</f>
        <v>4867.08</v>
      </c>
      <c r="H10" s="78" t="n">
        <f aca="false">Salary_02!$L10</f>
        <v>3488.64</v>
      </c>
      <c r="I10" s="78" t="n">
        <f aca="false">Retirement_Dist_01!$J10</f>
        <v>0</v>
      </c>
      <c r="J10" s="78" t="n">
        <f aca="false">Retirement_Dist_02!$J10</f>
        <v>0</v>
      </c>
      <c r="K10" s="78" t="n">
        <f aca="true">IF(AND(OR($B10&gt;Input!$C$31,$B10&gt;Input!$G$31),OR($B10&lt;Input!$C$25,$B10&lt;Input!$G$25)),(-1)*PMT(Input!$C$18/(100*12),(OFFSET($A$4, MAX( MATCH(Input!$C$25,$B$4:$B$1004,1), MATCH(Input!$G$25,$B$4:$B$1004,1)),0,1,1) - OFFSET($A$4, MIN( MATCH(Input!$C$31,$B$4:$B$1004,1), MATCH(Input!$G$31,$B$4:$B$1004,1)),0,1,1)),$AD$4,0,1),0)</f>
        <v>0</v>
      </c>
      <c r="L10" s="78" t="n">
        <f aca="false">IF(AND(($B10&lt;Input!$C$31),($B10&lt;Input!$G$31)),($G10+$H10+$I10+$J10),($G10+$H10+$I10+$J10+$K10))</f>
        <v>8355.72</v>
      </c>
      <c r="M10" s="78" t="n">
        <f aca="false">Mortgage!$L10</f>
        <v>-1256.10792067112</v>
      </c>
      <c r="N10" s="78" t="n">
        <f aca="false">$L10+$M10</f>
        <v>7099.61207932888</v>
      </c>
      <c r="O10" s="78" t="n">
        <f aca="false">IF(AND(($B10&lt;Input!$C$31),($B10&lt;Input!$G$31)),Expenses!$D10,(-1)*$N10)</f>
        <v>-3750</v>
      </c>
      <c r="P10" s="78" t="n">
        <f aca="false">Childcare!$D10</f>
        <v>-2250</v>
      </c>
      <c r="Q10" s="78" t="n">
        <f aca="false">Loan_01!$E10</f>
        <v>0</v>
      </c>
      <c r="R10" s="78" t="n">
        <f aca="false">Loan_02!$E10</f>
        <v>-389.682234095174</v>
      </c>
      <c r="S10" s="78" t="n">
        <f aca="false">(-1)*SUM(Roth_01!$D10+Roth_02!$D10+IRA_01!$D10+IRA_02!$D10+Invest_01!$D10+Invest_02!$D10)</f>
        <v>-100</v>
      </c>
      <c r="T10" s="78" t="n">
        <f aca="false">(-1)*(IF(($B10&gt;Input!$O$24),0,Input!$O$30)+IF(($B10&gt;Input!$O$31),0,Input!$O$37)+IF(($B10&gt;Input!$O$38),0,Input!$O$44))</f>
        <v>-500</v>
      </c>
      <c r="U10" s="78" t="n">
        <f aca="false">IF(($AB9*(Input!$C$16/100)&gt;0),0,($AB9*(Input!$C$16/100)))</f>
        <v>-627.503447615431</v>
      </c>
      <c r="V10" s="78"/>
      <c r="W10" s="78" t="n">
        <f aca="false">IF(($N10+$O10+$P10+$Q10+$R10+$S10+$T10+$U10)&lt;0,($N10+$O10+$P10+$Q10+$R10+$S10+$T10+$U10),0)</f>
        <v>-517.573602381728</v>
      </c>
      <c r="X10" s="78"/>
      <c r="Y10" s="78" t="n">
        <f aca="false">IF(($N10+$O10+$P10+$Q10+$R10+$S10+$T10+$U10)&gt;=0,($N10+$O10+$P10+$Q10+$R10+$S10+$T10+$U10),0)</f>
        <v>0</v>
      </c>
      <c r="AA10" s="78" t="n">
        <f aca="false">IF(AND((($AB9+$W9-$U9)&lt;0),($Y10&gt;0)),($AA9-$K10)*(1+Input!$C$18/(12*100)),($AA9+$Y10-$K10)*(1+Input!$C$18/(12*100)))</f>
        <v>1000.29170312753</v>
      </c>
      <c r="AB10" s="78" t="n">
        <f aca="false">IF(AND((($AB9+$W9-$U9)&lt;0),($Y10&gt;=0)),($AB9+$W9-$U9+$Y10)*(1+Input!$C$15/(12*100)),0)</f>
        <v>-31682.1124360117</v>
      </c>
    </row>
    <row r="11" customFormat="false" ht="12.8" hidden="false" customHeight="false" outlineLevel="0" collapsed="false">
      <c r="A11" s="76" t="n">
        <v>7</v>
      </c>
      <c r="B11" s="77" t="n">
        <f aca="false">EOMONTH(Input!$C$7,A11)</f>
        <v>43131</v>
      </c>
      <c r="D11" s="76" t="n">
        <f aca="false">DATEDIF(Input!$C$23,$B11,"Y")</f>
        <v>40</v>
      </c>
      <c r="E11" s="76" t="n">
        <f aca="false">DATEDIF(Input!$G$23,$B11,"Y")</f>
        <v>40</v>
      </c>
      <c r="G11" s="78" t="n">
        <f aca="false">Salary_01!$L11</f>
        <v>4867.08</v>
      </c>
      <c r="H11" s="78" t="n">
        <f aca="false">Salary_02!$L11</f>
        <v>3488.64</v>
      </c>
      <c r="I11" s="78" t="n">
        <f aca="false">Retirement_Dist_01!$J11</f>
        <v>0</v>
      </c>
      <c r="J11" s="78" t="n">
        <f aca="false">Retirement_Dist_02!$J11</f>
        <v>0</v>
      </c>
      <c r="K11" s="78" t="n">
        <f aca="true">IF(AND(OR($B11&gt;Input!$C$31,$B11&gt;Input!$G$31),OR($B11&lt;Input!$C$25,$B11&lt;Input!$G$25)),(-1)*PMT(Input!$C$18/(100*12),(OFFSET($A$4, MAX( MATCH(Input!$C$25,$B$4:$B$1004,1), MATCH(Input!$G$25,$B$4:$B$1004,1)),0,1,1) - OFFSET($A$4, MIN( MATCH(Input!$C$31,$B$4:$B$1004,1), MATCH(Input!$G$31,$B$4:$B$1004,1)),0,1,1)),$AD$4,0,1),0)</f>
        <v>0</v>
      </c>
      <c r="L11" s="78" t="n">
        <f aca="false">IF(AND(($B11&lt;Input!$C$31),($B11&lt;Input!$G$31)),($G11+$H11+$I11+$J11),($G11+$H11+$I11+$J11+$K11))</f>
        <v>8355.72</v>
      </c>
      <c r="M11" s="78" t="n">
        <f aca="false">Mortgage!$L11</f>
        <v>-1256.10792067112</v>
      </c>
      <c r="N11" s="78" t="n">
        <f aca="false">$L11+$M11</f>
        <v>7099.61207932888</v>
      </c>
      <c r="O11" s="78" t="n">
        <f aca="false">IF(AND(($B11&lt;Input!$C$31),($B11&lt;Input!$G$31)),Expenses!$D11,(-1)*$N11)</f>
        <v>-3750</v>
      </c>
      <c r="P11" s="78" t="n">
        <f aca="false">Childcare!$D11</f>
        <v>-2250</v>
      </c>
      <c r="Q11" s="78" t="n">
        <f aca="false">Loan_01!$E11</f>
        <v>0</v>
      </c>
      <c r="R11" s="78" t="n">
        <f aca="false">Loan_02!$E11</f>
        <v>-389.682234095174</v>
      </c>
      <c r="S11" s="78" t="n">
        <f aca="false">(-1)*SUM(Roth_01!$D11+Roth_02!$D11+IRA_01!$D11+IRA_02!$D11+Invest_01!$D11+Invest_02!$D11)</f>
        <v>-100</v>
      </c>
      <c r="T11" s="78" t="n">
        <f aca="false">(-1)*(IF(($B11&gt;Input!$O$24),0,Input!$O$30)+IF(($B11&gt;Input!$O$31),0,Input!$O$37)+IF(($B11&gt;Input!$O$38),0,Input!$O$44))</f>
        <v>-500</v>
      </c>
      <c r="U11" s="78" t="n">
        <f aca="false">IF(($AB10*(Input!$C$16/100)&gt;0),0,($AB10*(Input!$C$16/100)))</f>
        <v>-633.642248720234</v>
      </c>
      <c r="V11" s="78"/>
      <c r="W11" s="78" t="n">
        <f aca="false">IF(($N11+$O11+$P11+$Q11+$R11+$S11+$T11+$U11)&lt;0,($N11+$O11+$P11+$Q11+$R11+$S11+$T11+$U11),0)</f>
        <v>-523.71240348653</v>
      </c>
      <c r="X11" s="78"/>
      <c r="Y11" s="78" t="n">
        <f aca="false">IF(($N11+$O11+$P11+$Q11+$R11+$S11+$T11+$U11)&gt;=0,($N11+$O11+$P11+$Q11+$R11+$S11+$T11+$U11),0)</f>
        <v>0</v>
      </c>
      <c r="AA11" s="78" t="n">
        <f aca="false">IF(AND((($AB10+$W10-$U10)&lt;0),($Y11&gt;0)),($AA10-$K11)*(1+Input!$C$18/(12*100)),($AA10+$Y11-$K11)*(1+Input!$C$18/(12*100)))</f>
        <v>1000.3333819485</v>
      </c>
      <c r="AB11" s="78" t="n">
        <f aca="false">IF(AND((($AB10+$W10-$U10)&lt;0),($Y11&gt;=0)),($AB10+$W10-$U10+$Y11)*(1+Input!$C$15/(12*100)),0)</f>
        <v>-31993.1450253217</v>
      </c>
    </row>
    <row r="12" customFormat="false" ht="12.8" hidden="false" customHeight="false" outlineLevel="0" collapsed="false">
      <c r="A12" s="76" t="n">
        <v>8</v>
      </c>
      <c r="B12" s="77" t="n">
        <f aca="false">EOMONTH(Input!$C$7,A12)</f>
        <v>43159</v>
      </c>
      <c r="D12" s="76" t="n">
        <f aca="false">DATEDIF(Input!$C$23,$B12,"Y")</f>
        <v>40</v>
      </c>
      <c r="E12" s="76" t="n">
        <f aca="false">DATEDIF(Input!$G$23,$B12,"Y")</f>
        <v>40</v>
      </c>
      <c r="G12" s="78" t="n">
        <f aca="false">Salary_01!$L12</f>
        <v>4867.08</v>
      </c>
      <c r="H12" s="78" t="n">
        <f aca="false">Salary_02!$L12</f>
        <v>3488.64</v>
      </c>
      <c r="I12" s="78" t="n">
        <f aca="false">Retirement_Dist_01!$J12</f>
        <v>0</v>
      </c>
      <c r="J12" s="78" t="n">
        <f aca="false">Retirement_Dist_02!$J12</f>
        <v>0</v>
      </c>
      <c r="K12" s="78" t="n">
        <f aca="true">IF(AND(OR($B12&gt;Input!$C$31,$B12&gt;Input!$G$31),OR($B12&lt;Input!$C$25,$B12&lt;Input!$G$25)),(-1)*PMT(Input!$C$18/(100*12),(OFFSET($A$4, MAX( MATCH(Input!$C$25,$B$4:$B$1004,1), MATCH(Input!$G$25,$B$4:$B$1004,1)),0,1,1) - OFFSET($A$4, MIN( MATCH(Input!$C$31,$B$4:$B$1004,1), MATCH(Input!$G$31,$B$4:$B$1004,1)),0,1,1)),$AD$4,0,1),0)</f>
        <v>0</v>
      </c>
      <c r="L12" s="78" t="n">
        <f aca="false">IF(AND(($B12&lt;Input!$C$31),($B12&lt;Input!$G$31)),($G12+$H12+$I12+$J12),($G12+$H12+$I12+$J12+$K12))</f>
        <v>8355.72</v>
      </c>
      <c r="M12" s="78" t="n">
        <f aca="false">Mortgage!$L12</f>
        <v>-1256.10792067112</v>
      </c>
      <c r="N12" s="78" t="n">
        <f aca="false">$L12+$M12</f>
        <v>7099.61207932888</v>
      </c>
      <c r="O12" s="78" t="n">
        <f aca="false">IF(AND(($B12&lt;Input!$C$31),($B12&lt;Input!$G$31)),Expenses!$D12,(-1)*$N12)</f>
        <v>-3750</v>
      </c>
      <c r="P12" s="78" t="n">
        <f aca="false">Childcare!$D12</f>
        <v>-2250</v>
      </c>
      <c r="Q12" s="78" t="n">
        <f aca="false">Loan_01!$E12</f>
        <v>0</v>
      </c>
      <c r="R12" s="78" t="n">
        <f aca="false">Loan_02!$E12</f>
        <v>-389.682234095174</v>
      </c>
      <c r="S12" s="78" t="n">
        <f aca="false">(-1)*SUM(Roth_01!$D12+Roth_02!$D12+IRA_01!$D12+IRA_02!$D12+Invest_01!$D12+Invest_02!$D12)</f>
        <v>-100</v>
      </c>
      <c r="T12" s="78" t="n">
        <f aca="false">(-1)*(IF(($B12&gt;Input!$O$24),0,Input!$O$30)+IF(($B12&gt;Input!$O$31),0,Input!$O$37)+IF(($B12&gt;Input!$O$38),0,Input!$O$44))</f>
        <v>-500</v>
      </c>
      <c r="U12" s="78" t="n">
        <f aca="false">IF(($AB11*(Input!$C$16/100)&gt;0),0,($AB11*(Input!$C$16/100)))</f>
        <v>-639.862900506434</v>
      </c>
      <c r="V12" s="78"/>
      <c r="W12" s="78" t="n">
        <f aca="false">IF(($N12+$O12+$P12+$Q12+$R12+$S12+$T12+$U12)&lt;0,($N12+$O12+$P12+$Q12+$R12+$S12+$T12+$U12),0)</f>
        <v>-529.93305527273</v>
      </c>
      <c r="X12" s="78"/>
      <c r="Y12" s="78" t="n">
        <f aca="false">IF(($N12+$O12+$P12+$Q12+$R12+$S12+$T12+$U12)&gt;=0,($N12+$O12+$P12+$Q12+$R12+$S12+$T12+$U12),0)</f>
        <v>0</v>
      </c>
      <c r="AA12" s="78" t="n">
        <f aca="false">IF(AND((($AB11+$W11-$U11)&lt;0),($Y12&gt;0)),($AA11-$K12)*(1+Input!$C$18/(12*100)),($AA11+$Y12-$K12)*(1+Input!$C$18/(12*100)))</f>
        <v>1000.37506250608</v>
      </c>
      <c r="AB12" s="78" t="n">
        <f aca="false">IF(AND((($AB11+$W11-$U11)&lt;0),($Y12&gt;=0)),($AB11+$W11-$U11+$Y12)*(1+Input!$C$15/(12*100)),0)</f>
        <v>-32308.3247158225</v>
      </c>
    </row>
    <row r="13" customFormat="false" ht="12.8" hidden="false" customHeight="false" outlineLevel="0" collapsed="false">
      <c r="A13" s="76" t="n">
        <v>9</v>
      </c>
      <c r="B13" s="77" t="n">
        <f aca="false">EOMONTH(Input!$C$7,A13)</f>
        <v>43190</v>
      </c>
      <c r="D13" s="76" t="n">
        <f aca="false">DATEDIF(Input!$C$23,$B13,"Y")</f>
        <v>40</v>
      </c>
      <c r="E13" s="76" t="n">
        <f aca="false">DATEDIF(Input!$G$23,$B13,"Y")</f>
        <v>40</v>
      </c>
      <c r="G13" s="78" t="n">
        <f aca="false">Salary_01!$L13</f>
        <v>4867.08</v>
      </c>
      <c r="H13" s="78" t="n">
        <f aca="false">Salary_02!$L13</f>
        <v>3488.64</v>
      </c>
      <c r="I13" s="78" t="n">
        <f aca="false">Retirement_Dist_01!$J13</f>
        <v>0</v>
      </c>
      <c r="J13" s="78" t="n">
        <f aca="false">Retirement_Dist_02!$J13</f>
        <v>0</v>
      </c>
      <c r="K13" s="78" t="n">
        <f aca="true">IF(AND(OR($B13&gt;Input!$C$31,$B13&gt;Input!$G$31),OR($B13&lt;Input!$C$25,$B13&lt;Input!$G$25)),(-1)*PMT(Input!$C$18/(100*12),(OFFSET($A$4, MAX( MATCH(Input!$C$25,$B$4:$B$1004,1), MATCH(Input!$G$25,$B$4:$B$1004,1)),0,1,1) - OFFSET($A$4, MIN( MATCH(Input!$C$31,$B$4:$B$1004,1), MATCH(Input!$G$31,$B$4:$B$1004,1)),0,1,1)),$AD$4,0,1),0)</f>
        <v>0</v>
      </c>
      <c r="L13" s="78" t="n">
        <f aca="false">IF(AND(($B13&lt;Input!$C$31),($B13&lt;Input!$G$31)),($G13+$H13+$I13+$J13),($G13+$H13+$I13+$J13+$K13))</f>
        <v>8355.72</v>
      </c>
      <c r="M13" s="78" t="n">
        <f aca="false">Mortgage!$L13</f>
        <v>-1256.10792067112</v>
      </c>
      <c r="N13" s="78" t="n">
        <f aca="false">$L13+$M13</f>
        <v>7099.61207932888</v>
      </c>
      <c r="O13" s="78" t="n">
        <f aca="false">IF(AND(($B13&lt;Input!$C$31),($B13&lt;Input!$G$31)),Expenses!$D13,(-1)*$N13)</f>
        <v>-3750</v>
      </c>
      <c r="P13" s="78" t="n">
        <f aca="false">Childcare!$D13</f>
        <v>-2250</v>
      </c>
      <c r="Q13" s="78" t="n">
        <f aca="false">Loan_01!$E13</f>
        <v>0</v>
      </c>
      <c r="R13" s="78" t="n">
        <f aca="false">Loan_02!$E13</f>
        <v>-389.682234095174</v>
      </c>
      <c r="S13" s="78" t="n">
        <f aca="false">(-1)*SUM(Roth_01!$D13+Roth_02!$D13+IRA_01!$D13+IRA_02!$D13+Invest_01!$D13+Invest_02!$D13)</f>
        <v>-100</v>
      </c>
      <c r="T13" s="78" t="n">
        <f aca="false">(-1)*(IF(($B13&gt;Input!$O$24),0,Input!$O$30)+IF(($B13&gt;Input!$O$31),0,Input!$O$37)+IF(($B13&gt;Input!$O$38),0,Input!$O$44))</f>
        <v>-500</v>
      </c>
      <c r="U13" s="78" t="n">
        <f aca="false">IF(($AB12*(Input!$C$16/100)&gt;0),0,($AB12*(Input!$C$16/100)))</f>
        <v>-646.16649431645</v>
      </c>
      <c r="V13" s="78"/>
      <c r="W13" s="78" t="n">
        <f aca="false">IF(($N13+$O13+$P13+$Q13+$R13+$S13+$T13+$U13)&lt;0,($N13+$O13+$P13+$Q13+$R13+$S13+$T13+$U13),0)</f>
        <v>-536.236649082746</v>
      </c>
      <c r="X13" s="78"/>
      <c r="Y13" s="78" t="n">
        <f aca="false">IF(($N13+$O13+$P13+$Q13+$R13+$S13+$T13+$U13)&gt;=0,($N13+$O13+$P13+$Q13+$R13+$S13+$T13+$U13),0)</f>
        <v>0</v>
      </c>
      <c r="AA13" s="78" t="n">
        <f aca="false">IF(AND((($AB12+$W12-$U12)&lt;0),($Y13&gt;0)),($AA12-$K13)*(1+Input!$C$18/(12*100)),($AA12+$Y13-$K13)*(1+Input!$C$18/(12*100)))</f>
        <v>1000.41674480035</v>
      </c>
      <c r="AB13" s="78" t="n">
        <f aca="false">IF(AND((($AB12+$W12-$U12)&lt;0),($Y13&gt;=0)),($AB12+$W12-$U12+$Y13)*(1+Input!$C$15/(12*100)),0)</f>
        <v>-32627.7068021966</v>
      </c>
    </row>
    <row r="14" customFormat="false" ht="12.8" hidden="false" customHeight="false" outlineLevel="0" collapsed="false">
      <c r="A14" s="76" t="n">
        <v>10</v>
      </c>
      <c r="B14" s="77" t="n">
        <f aca="false">EOMONTH(Input!$C$7,A14)</f>
        <v>43220</v>
      </c>
      <c r="D14" s="76" t="n">
        <f aca="false">DATEDIF(Input!$C$23,$B14,"Y")</f>
        <v>40</v>
      </c>
      <c r="E14" s="76" t="n">
        <f aca="false">DATEDIF(Input!$G$23,$B14,"Y")</f>
        <v>40</v>
      </c>
      <c r="G14" s="78" t="n">
        <f aca="false">Salary_01!$L14</f>
        <v>4867.08</v>
      </c>
      <c r="H14" s="78" t="n">
        <f aca="false">Salary_02!$L14</f>
        <v>3488.64</v>
      </c>
      <c r="I14" s="78" t="n">
        <f aca="false">Retirement_Dist_01!$J14</f>
        <v>0</v>
      </c>
      <c r="J14" s="78" t="n">
        <f aca="false">Retirement_Dist_02!$J14</f>
        <v>0</v>
      </c>
      <c r="K14" s="78" t="n">
        <f aca="true">IF(AND(OR($B14&gt;Input!$C$31,$B14&gt;Input!$G$31),OR($B14&lt;Input!$C$25,$B14&lt;Input!$G$25)),(-1)*PMT(Input!$C$18/(100*12),(OFFSET($A$4, MAX( MATCH(Input!$C$25,$B$4:$B$1004,1), MATCH(Input!$G$25,$B$4:$B$1004,1)),0,1,1) - OFFSET($A$4, MIN( MATCH(Input!$C$31,$B$4:$B$1004,1), MATCH(Input!$G$31,$B$4:$B$1004,1)),0,1,1)),$AD$4,0,1),0)</f>
        <v>0</v>
      </c>
      <c r="L14" s="78" t="n">
        <f aca="false">IF(AND(($B14&lt;Input!$C$31),($B14&lt;Input!$G$31)),($G14+$H14+$I14+$J14),($G14+$H14+$I14+$J14+$K14))</f>
        <v>8355.72</v>
      </c>
      <c r="M14" s="78" t="n">
        <f aca="false">Mortgage!$L14</f>
        <v>-1256.10792067112</v>
      </c>
      <c r="N14" s="78" t="n">
        <f aca="false">$L14+$M14</f>
        <v>7099.61207932888</v>
      </c>
      <c r="O14" s="78" t="n">
        <f aca="false">IF(AND(($B14&lt;Input!$C$31),($B14&lt;Input!$G$31)),Expenses!$D14,(-1)*$N14)</f>
        <v>-3750</v>
      </c>
      <c r="P14" s="78" t="n">
        <f aca="false">Childcare!$D14</f>
        <v>-2250</v>
      </c>
      <c r="Q14" s="78" t="n">
        <f aca="false">Loan_01!$E14</f>
        <v>0</v>
      </c>
      <c r="R14" s="78" t="n">
        <f aca="false">Loan_02!$E14</f>
        <v>-389.682234095174</v>
      </c>
      <c r="S14" s="78" t="n">
        <f aca="false">(-1)*SUM(Roth_01!$D14+Roth_02!$D14+IRA_01!$D14+IRA_02!$D14+Invest_01!$D14+Invest_02!$D14)</f>
        <v>-100</v>
      </c>
      <c r="T14" s="78" t="n">
        <f aca="false">(-1)*(IF(($B14&gt;Input!$O$24),0,Input!$O$30)+IF(($B14&gt;Input!$O$31),0,Input!$O$37)+IF(($B14&gt;Input!$O$38),0,Input!$O$44))</f>
        <v>-500</v>
      </c>
      <c r="U14" s="78" t="n">
        <f aca="false">IF(($AB13*(Input!$C$16/100)&gt;0),0,($AB13*(Input!$C$16/100)))</f>
        <v>-652.554136043933</v>
      </c>
      <c r="V14" s="78"/>
      <c r="W14" s="78" t="n">
        <f aca="false">IF(($N14+$O14+$P14+$Q14+$R14+$S14+$T14+$U14)&lt;0,($N14+$O14+$P14+$Q14+$R14+$S14+$T14+$U14),0)</f>
        <v>-542.62429081023</v>
      </c>
      <c r="X14" s="78"/>
      <c r="Y14" s="78" t="n">
        <f aca="false">IF(($N14+$O14+$P14+$Q14+$R14+$S14+$T14+$U14)&gt;=0,($N14+$O14+$P14+$Q14+$R14+$S14+$T14+$U14),0)</f>
        <v>0</v>
      </c>
      <c r="AA14" s="78" t="n">
        <f aca="false">IF(AND((($AB13+$W13-$U13)&lt;0),($Y14&gt;0)),($AA13-$K14)*(1+Input!$C$18/(12*100)),($AA13+$Y14-$K14)*(1+Input!$C$18/(12*100)))</f>
        <v>1000.45842883138</v>
      </c>
      <c r="AB14" s="78" t="n">
        <f aca="false">IF(AND((($AB13+$W13-$U13)&lt;0),($Y14&gt;=0)),($AB13+$W13-$U13+$Y14)*(1+Input!$C$15/(12*100)),0)</f>
        <v>-32951.3473163891</v>
      </c>
    </row>
    <row r="15" customFormat="false" ht="12.8" hidden="false" customHeight="false" outlineLevel="0" collapsed="false">
      <c r="A15" s="76" t="n">
        <v>11</v>
      </c>
      <c r="B15" s="77" t="n">
        <f aca="false">EOMONTH(Input!$C$7,A15)</f>
        <v>43251</v>
      </c>
      <c r="D15" s="76" t="n">
        <f aca="false">DATEDIF(Input!$C$23,$B15,"Y")</f>
        <v>41</v>
      </c>
      <c r="E15" s="76" t="n">
        <f aca="false">DATEDIF(Input!$G$23,$B15,"Y")</f>
        <v>41</v>
      </c>
      <c r="G15" s="78" t="n">
        <f aca="false">Salary_01!$L15</f>
        <v>4867.08</v>
      </c>
      <c r="H15" s="78" t="n">
        <f aca="false">Salary_02!$L15</f>
        <v>3488.64</v>
      </c>
      <c r="I15" s="78" t="n">
        <f aca="false">Retirement_Dist_01!$J15</f>
        <v>0</v>
      </c>
      <c r="J15" s="78" t="n">
        <f aca="false">Retirement_Dist_02!$J15</f>
        <v>0</v>
      </c>
      <c r="K15" s="78" t="n">
        <f aca="true">IF(AND(OR($B15&gt;Input!$C$31,$B15&gt;Input!$G$31),OR($B15&lt;Input!$C$25,$B15&lt;Input!$G$25)),(-1)*PMT(Input!$C$18/(100*12),(OFFSET($A$4, MAX( MATCH(Input!$C$25,$B$4:$B$1004,1), MATCH(Input!$G$25,$B$4:$B$1004,1)),0,1,1) - OFFSET($A$4, MIN( MATCH(Input!$C$31,$B$4:$B$1004,1), MATCH(Input!$G$31,$B$4:$B$1004,1)),0,1,1)),$AD$4,0,1),0)</f>
        <v>0</v>
      </c>
      <c r="L15" s="78" t="n">
        <f aca="false">IF(AND(($B15&lt;Input!$C$31),($B15&lt;Input!$G$31)),($G15+$H15+$I15+$J15),($G15+$H15+$I15+$J15+$K15))</f>
        <v>8355.72</v>
      </c>
      <c r="M15" s="78" t="n">
        <f aca="false">Mortgage!$L15</f>
        <v>-1256.10792067112</v>
      </c>
      <c r="N15" s="78" t="n">
        <f aca="false">$L15+$M15</f>
        <v>7099.61207932888</v>
      </c>
      <c r="O15" s="78" t="n">
        <f aca="false">IF(AND(($B15&lt;Input!$C$31),($B15&lt;Input!$G$31)),Expenses!$D15,(-1)*$N15)</f>
        <v>-3750</v>
      </c>
      <c r="P15" s="78" t="n">
        <f aca="false">Childcare!$D15</f>
        <v>-2250</v>
      </c>
      <c r="Q15" s="78" t="n">
        <f aca="false">Loan_01!$E15</f>
        <v>0</v>
      </c>
      <c r="R15" s="78" t="n">
        <f aca="false">Loan_02!$E15</f>
        <v>-389.682234095174</v>
      </c>
      <c r="S15" s="78" t="n">
        <f aca="false">(-1)*SUM(Roth_01!$D15+Roth_02!$D15+IRA_01!$D15+IRA_02!$D15+Invest_01!$D15+Invest_02!$D15)</f>
        <v>-100</v>
      </c>
      <c r="T15" s="78" t="n">
        <f aca="false">(-1)*(IF(($B15&gt;Input!$O$24),0,Input!$O$30)+IF(($B15&gt;Input!$O$31),0,Input!$O$37)+IF(($B15&gt;Input!$O$38),0,Input!$O$44))</f>
        <v>-500</v>
      </c>
      <c r="U15" s="78" t="n">
        <f aca="false">IF(($AB14*(Input!$C$16/100)&gt;0),0,($AB14*(Input!$C$16/100)))</f>
        <v>-659.026946327782</v>
      </c>
      <c r="V15" s="78"/>
      <c r="W15" s="78" t="n">
        <f aca="false">IF(($N15+$O15+$P15+$Q15+$R15+$S15+$T15+$U15)&lt;0,($N15+$O15+$P15+$Q15+$R15+$S15+$T15+$U15),0)</f>
        <v>-549.097101094079</v>
      </c>
      <c r="X15" s="78"/>
      <c r="Y15" s="78" t="n">
        <f aca="false">IF(($N15+$O15+$P15+$Q15+$R15+$S15+$T15+$U15)&gt;=0,($N15+$O15+$P15+$Q15+$R15+$S15+$T15+$U15),0)</f>
        <v>0</v>
      </c>
      <c r="AA15" s="78" t="n">
        <f aca="false">IF(AND((($AB14+$W14-$U14)&lt;0),($Y15&gt;0)),($AA14-$K15)*(1+Input!$C$18/(12*100)),($AA14+$Y15-$K15)*(1+Input!$C$18/(12*100)))</f>
        <v>1000.50011459925</v>
      </c>
      <c r="AB15" s="78" t="n">
        <f aca="false">IF(AND((($AB14+$W14-$U14)&lt;0),($Y15&gt;=0)),($AB14+$W14-$U14+$Y15)*(1+Input!$C$15/(12*100)),0)</f>
        <v>-33279.3030374375</v>
      </c>
    </row>
    <row r="16" customFormat="false" ht="12.8" hidden="false" customHeight="false" outlineLevel="0" collapsed="false">
      <c r="A16" s="76" t="n">
        <v>12</v>
      </c>
      <c r="B16" s="77" t="n">
        <f aca="false">EOMONTH(Input!$C$7,A16)</f>
        <v>43281</v>
      </c>
      <c r="D16" s="76" t="n">
        <f aca="false">DATEDIF(Input!$C$23,$B16,"Y")</f>
        <v>41</v>
      </c>
      <c r="E16" s="76" t="n">
        <f aca="false">DATEDIF(Input!$G$23,$B16,"Y")</f>
        <v>41</v>
      </c>
      <c r="G16" s="78" t="n">
        <f aca="false">Salary_01!$L16</f>
        <v>4954.212</v>
      </c>
      <c r="H16" s="78" t="n">
        <f aca="false">Salary_02!$L16</f>
        <v>3549.9048</v>
      </c>
      <c r="I16" s="78" t="n">
        <f aca="false">Retirement_Dist_01!$J16</f>
        <v>0</v>
      </c>
      <c r="J16" s="78" t="n">
        <f aca="false">Retirement_Dist_02!$J16</f>
        <v>0</v>
      </c>
      <c r="K16" s="78" t="n">
        <f aca="true">IF(AND(OR($B16&gt;Input!$C$31,$B16&gt;Input!$G$31),OR($B16&lt;Input!$C$25,$B16&lt;Input!$G$25)),(-1)*PMT(Input!$C$18/(100*12),(OFFSET($A$4, MAX( MATCH(Input!$C$25,$B$4:$B$1004,1), MATCH(Input!$G$25,$B$4:$B$1004,1)),0,1,1) - OFFSET($A$4, MIN( MATCH(Input!$C$31,$B$4:$B$1004,1), MATCH(Input!$G$31,$B$4:$B$1004,1)),0,1,1)),$AD$4,0,1),0)</f>
        <v>0</v>
      </c>
      <c r="L16" s="78" t="n">
        <f aca="false">IF(AND(($B16&lt;Input!$C$31),($B16&lt;Input!$G$31)),($G16+$H16+$I16+$J16),($G16+$H16+$I16+$J16+$K16))</f>
        <v>8504.1168</v>
      </c>
      <c r="M16" s="78" t="n">
        <f aca="false">Mortgage!$L16</f>
        <v>-1263.60792067112</v>
      </c>
      <c r="N16" s="78" t="n">
        <f aca="false">$L16+$M16</f>
        <v>7240.50887932888</v>
      </c>
      <c r="O16" s="78" t="n">
        <f aca="false">IF(AND(($B16&lt;Input!$C$31),($B16&lt;Input!$G$31)),Expenses!$D16,(-1)*$N16)</f>
        <v>-3900</v>
      </c>
      <c r="P16" s="78" t="n">
        <f aca="false">Childcare!$D16</f>
        <v>-2250</v>
      </c>
      <c r="Q16" s="78" t="n">
        <f aca="false">Loan_01!$E16</f>
        <v>0</v>
      </c>
      <c r="R16" s="78" t="n">
        <f aca="false">Loan_02!$E16</f>
        <v>-389.682234095174</v>
      </c>
      <c r="S16" s="78" t="n">
        <f aca="false">(-1)*SUM(Roth_01!$D16+Roth_02!$D16+IRA_01!$D16+IRA_02!$D16+Invest_01!$D16+Invest_02!$D16)</f>
        <v>-100</v>
      </c>
      <c r="T16" s="78" t="n">
        <f aca="false">(-1)*(IF(($B16&gt;Input!$O$24),0,Input!$O$30)+IF(($B16&gt;Input!$O$31),0,Input!$O$37)+IF(($B16&gt;Input!$O$38),0,Input!$O$44))</f>
        <v>-500</v>
      </c>
      <c r="U16" s="78" t="n">
        <f aca="false">IF(($AB15*(Input!$C$16/100)&gt;0),0,($AB15*(Input!$C$16/100)))</f>
        <v>-665.58606074875</v>
      </c>
      <c r="V16" s="78"/>
      <c r="W16" s="78" t="n">
        <f aca="false">IF(($N16+$O16+$P16+$Q16+$R16+$S16+$T16+$U16)&lt;0,($N16+$O16+$P16+$Q16+$R16+$S16+$T16+$U16),0)</f>
        <v>-564.759415515046</v>
      </c>
      <c r="X16" s="78"/>
      <c r="Y16" s="78" t="n">
        <f aca="false">IF(($N16+$O16+$P16+$Q16+$R16+$S16+$T16+$U16)&gt;=0,($N16+$O16+$P16+$Q16+$R16+$S16+$T16+$U16),0)</f>
        <v>0</v>
      </c>
      <c r="AA16" s="78" t="n">
        <f aca="false">IF(AND((($AB15+$W15-$U15)&lt;0),($Y16&gt;0)),($AA15-$K16)*(1+Input!$C$18/(12*100)),($AA15+$Y16-$K16)*(1+Input!$C$18/(12*100)))</f>
        <v>1000.54180210402</v>
      </c>
      <c r="AB16" s="78" t="n">
        <f aca="false">IF(AND((($AB15+$W15-$U15)&lt;0),($Y16&gt;=0)),($AB15+$W15-$U15+$Y16)*(1+Input!$C$15/(12*100)),0)</f>
        <v>-33611.6315014332</v>
      </c>
    </row>
    <row r="17" customFormat="false" ht="12.8" hidden="false" customHeight="false" outlineLevel="0" collapsed="false">
      <c r="A17" s="76" t="n">
        <v>13</v>
      </c>
      <c r="B17" s="77" t="n">
        <f aca="false">EOMONTH(Input!$C$7,A17)</f>
        <v>43312</v>
      </c>
      <c r="D17" s="76" t="n">
        <f aca="false">DATEDIF(Input!$C$23,$B17,"Y")</f>
        <v>41</v>
      </c>
      <c r="E17" s="76" t="n">
        <f aca="false">DATEDIF(Input!$G$23,$B17,"Y")</f>
        <v>41</v>
      </c>
      <c r="G17" s="78" t="n">
        <f aca="false">Salary_01!$L17</f>
        <v>4954.212</v>
      </c>
      <c r="H17" s="78" t="n">
        <f aca="false">Salary_02!$L17</f>
        <v>3549.9048</v>
      </c>
      <c r="I17" s="78" t="n">
        <f aca="false">Retirement_Dist_01!$J17</f>
        <v>0</v>
      </c>
      <c r="J17" s="78" t="n">
        <f aca="false">Retirement_Dist_02!$J17</f>
        <v>0</v>
      </c>
      <c r="K17" s="78" t="n">
        <f aca="true">IF(AND(OR($B17&gt;Input!$C$31,$B17&gt;Input!$G$31),OR($B17&lt;Input!$C$25,$B17&lt;Input!$G$25)),(-1)*PMT(Input!$C$18/(100*12),(OFFSET($A$4, MAX( MATCH(Input!$C$25,$B$4:$B$1004,1), MATCH(Input!$G$25,$B$4:$B$1004,1)),0,1,1) - OFFSET($A$4, MIN( MATCH(Input!$C$31,$B$4:$B$1004,1), MATCH(Input!$G$31,$B$4:$B$1004,1)),0,1,1)),$AD$4,0,1),0)</f>
        <v>0</v>
      </c>
      <c r="L17" s="78" t="n">
        <f aca="false">IF(AND(($B17&lt;Input!$C$31),($B17&lt;Input!$G$31)),($G17+$H17+$I17+$J17),($G17+$H17+$I17+$J17+$K17))</f>
        <v>8504.1168</v>
      </c>
      <c r="M17" s="78" t="n">
        <f aca="false">Mortgage!$L17</f>
        <v>-1263.60792067112</v>
      </c>
      <c r="N17" s="78" t="n">
        <f aca="false">$L17+$M17</f>
        <v>7240.50887932888</v>
      </c>
      <c r="O17" s="78" t="n">
        <f aca="false">IF(AND(($B17&lt;Input!$C$31),($B17&lt;Input!$G$31)),Expenses!$D17,(-1)*$N17)</f>
        <v>-3900</v>
      </c>
      <c r="P17" s="78" t="n">
        <f aca="false">Childcare!$D17</f>
        <v>-2250</v>
      </c>
      <c r="Q17" s="78" t="n">
        <f aca="false">Loan_01!$E17</f>
        <v>0</v>
      </c>
      <c r="R17" s="78" t="n">
        <f aca="false">Loan_02!$E17</f>
        <v>-389.682234095174</v>
      </c>
      <c r="S17" s="78" t="n">
        <f aca="false">(-1)*SUM(Roth_01!$D17+Roth_02!$D17+IRA_01!$D17+IRA_02!$D17+Invest_01!$D17+Invest_02!$D17)</f>
        <v>-100</v>
      </c>
      <c r="T17" s="78" t="n">
        <f aca="false">(-1)*(IF(($B17&gt;Input!$O$24),0,Input!$O$30)+IF(($B17&gt;Input!$O$31),0,Input!$O$37)+IF(($B17&gt;Input!$O$38),0,Input!$O$44))</f>
        <v>-500</v>
      </c>
      <c r="U17" s="78" t="n">
        <f aca="false">IF(($AB16*(Input!$C$16/100)&gt;0),0,($AB16*(Input!$C$16/100)))</f>
        <v>-672.232630028663</v>
      </c>
      <c r="V17" s="78"/>
      <c r="W17" s="78" t="n">
        <f aca="false">IF(($N17+$O17+$P17+$Q17+$R17+$S17+$T17+$U17)&lt;0,($N17+$O17+$P17+$Q17+$R17+$S17+$T17+$U17),0)</f>
        <v>-571.405984794959</v>
      </c>
      <c r="X17" s="78"/>
      <c r="Y17" s="78" t="n">
        <f aca="false">IF(($N17+$O17+$P17+$Q17+$R17+$S17+$T17+$U17)&gt;=0,($N17+$O17+$P17+$Q17+$R17+$S17+$T17+$U17),0)</f>
        <v>0</v>
      </c>
      <c r="AA17" s="78" t="n">
        <f aca="false">IF(AND((($AB16+$W16-$U16)&lt;0),($Y17&gt;0)),($AA16-$K17)*(1+Input!$C$18/(12*100)),($AA16+$Y17-$K17)*(1+Input!$C$18/(12*100)))</f>
        <v>1000.58349134578</v>
      </c>
      <c r="AB17" s="78" t="n">
        <f aca="false">IF(AND((($AB16+$W16-$U16)&lt;0),($Y17&gt;=0)),($AB16+$W16-$U16+$Y17)*(1+Input!$C$15/(12*100)),0)</f>
        <v>-33957.6155876155</v>
      </c>
    </row>
    <row r="18" customFormat="false" ht="12.8" hidden="false" customHeight="false" outlineLevel="0" collapsed="false">
      <c r="A18" s="76" t="n">
        <v>14</v>
      </c>
      <c r="B18" s="77" t="n">
        <f aca="false">EOMONTH(Input!$C$7,A18)</f>
        <v>43343</v>
      </c>
      <c r="D18" s="76" t="n">
        <f aca="false">DATEDIF(Input!$C$23,$B18,"Y")</f>
        <v>41</v>
      </c>
      <c r="E18" s="76" t="n">
        <f aca="false">DATEDIF(Input!$G$23,$B18,"Y")</f>
        <v>41</v>
      </c>
      <c r="G18" s="78" t="n">
        <f aca="false">Salary_01!$L18</f>
        <v>4954.212</v>
      </c>
      <c r="H18" s="78" t="n">
        <f aca="false">Salary_02!$L18</f>
        <v>3549.9048</v>
      </c>
      <c r="I18" s="78" t="n">
        <f aca="false">Retirement_Dist_01!$J18</f>
        <v>0</v>
      </c>
      <c r="J18" s="78" t="n">
        <f aca="false">Retirement_Dist_02!$J18</f>
        <v>0</v>
      </c>
      <c r="K18" s="78" t="n">
        <f aca="true">IF(AND(OR($B18&gt;Input!$C$31,$B18&gt;Input!$G$31),OR($B18&lt;Input!$C$25,$B18&lt;Input!$G$25)),(-1)*PMT(Input!$C$18/(100*12),(OFFSET($A$4, MAX( MATCH(Input!$C$25,$B$4:$B$1004,1), MATCH(Input!$G$25,$B$4:$B$1004,1)),0,1,1) - OFFSET($A$4, MIN( MATCH(Input!$C$31,$B$4:$B$1004,1), MATCH(Input!$G$31,$B$4:$B$1004,1)),0,1,1)),$AD$4,0,1),0)</f>
        <v>0</v>
      </c>
      <c r="L18" s="78" t="n">
        <f aca="false">IF(AND(($B18&lt;Input!$C$31),($B18&lt;Input!$G$31)),($G18+$H18+$I18+$J18),($G18+$H18+$I18+$J18+$K18))</f>
        <v>8504.1168</v>
      </c>
      <c r="M18" s="78" t="n">
        <f aca="false">Mortgage!$L18</f>
        <v>-1263.60792067112</v>
      </c>
      <c r="N18" s="78" t="n">
        <f aca="false">$L18+$M18</f>
        <v>7240.50887932888</v>
      </c>
      <c r="O18" s="78" t="n">
        <f aca="false">IF(AND(($B18&lt;Input!$C$31),($B18&lt;Input!$G$31)),Expenses!$D18,(-1)*$N18)</f>
        <v>-3900</v>
      </c>
      <c r="P18" s="78" t="n">
        <f aca="false">Childcare!$D18</f>
        <v>-2250</v>
      </c>
      <c r="Q18" s="78" t="n">
        <f aca="false">Loan_01!$E18</f>
        <v>0</v>
      </c>
      <c r="R18" s="78" t="n">
        <f aca="false">Loan_02!$E18</f>
        <v>-389.682234095174</v>
      </c>
      <c r="S18" s="78" t="n">
        <f aca="false">(-1)*SUM(Roth_01!$D18+Roth_02!$D18+IRA_01!$D18+IRA_02!$D18+Invest_01!$D18+Invest_02!$D18)</f>
        <v>-100</v>
      </c>
      <c r="T18" s="78" t="n">
        <f aca="false">(-1)*(IF(($B18&gt;Input!$O$24),0,Input!$O$30)+IF(($B18&gt;Input!$O$31),0,Input!$O$37)+IF(($B18&gt;Input!$O$38),0,Input!$O$44))</f>
        <v>-500</v>
      </c>
      <c r="U18" s="78" t="n">
        <f aca="false">IF(($AB17*(Input!$C$16/100)&gt;0),0,($AB17*(Input!$C$16/100)))</f>
        <v>-679.152311752309</v>
      </c>
      <c r="V18" s="78"/>
      <c r="W18" s="78" t="n">
        <f aca="false">IF(($N18+$O18+$P18+$Q18+$R18+$S18+$T18+$U18)&lt;0,($N18+$O18+$P18+$Q18+$R18+$S18+$T18+$U18),0)</f>
        <v>-578.325666518605</v>
      </c>
      <c r="X18" s="78"/>
      <c r="Y18" s="78" t="n">
        <f aca="false">IF(($N18+$O18+$P18+$Q18+$R18+$S18+$T18+$U18)&gt;=0,($N18+$O18+$P18+$Q18+$R18+$S18+$T18+$U18),0)</f>
        <v>0</v>
      </c>
      <c r="AA18" s="78" t="n">
        <f aca="false">IF(AND((($AB17+$W17-$U17)&lt;0),($Y18&gt;0)),($AA17-$K18)*(1+Input!$C$18/(12*100)),($AA17+$Y18-$K18)*(1+Input!$C$18/(12*100)))</f>
        <v>1000.62518232459</v>
      </c>
      <c r="AB18" s="78" t="n">
        <f aca="false">IF(AND((($AB17+$W17-$U17)&lt;0),($Y18&gt;=0)),($AB17+$W17-$U17+$Y18)*(1+Input!$C$15/(12*100)),0)</f>
        <v>-34308.2127949468</v>
      </c>
    </row>
    <row r="19" customFormat="false" ht="12.8" hidden="false" customHeight="false" outlineLevel="0" collapsed="false">
      <c r="A19" s="76" t="n">
        <v>15</v>
      </c>
      <c r="B19" s="77" t="n">
        <f aca="false">EOMONTH(Input!$C$7,A19)</f>
        <v>43373</v>
      </c>
      <c r="D19" s="76" t="n">
        <f aca="false">DATEDIF(Input!$C$23,$B19,"Y")</f>
        <v>41</v>
      </c>
      <c r="E19" s="76" t="n">
        <f aca="false">DATEDIF(Input!$G$23,$B19,"Y")</f>
        <v>41</v>
      </c>
      <c r="G19" s="78" t="n">
        <f aca="false">Salary_01!$L19</f>
        <v>4954.212</v>
      </c>
      <c r="H19" s="78" t="n">
        <f aca="false">Salary_02!$L19</f>
        <v>3549.9048</v>
      </c>
      <c r="I19" s="78" t="n">
        <f aca="false">Retirement_Dist_01!$J19</f>
        <v>0</v>
      </c>
      <c r="J19" s="78" t="n">
        <f aca="false">Retirement_Dist_02!$J19</f>
        <v>0</v>
      </c>
      <c r="K19" s="78" t="n">
        <f aca="true">IF(AND(OR($B19&gt;Input!$C$31,$B19&gt;Input!$G$31),OR($B19&lt;Input!$C$25,$B19&lt;Input!$G$25)),(-1)*PMT(Input!$C$18/(100*12),(OFFSET($A$4, MAX( MATCH(Input!$C$25,$B$4:$B$1004,1), MATCH(Input!$G$25,$B$4:$B$1004,1)),0,1,1) - OFFSET($A$4, MIN( MATCH(Input!$C$31,$B$4:$B$1004,1), MATCH(Input!$G$31,$B$4:$B$1004,1)),0,1,1)),$AD$4,0,1),0)</f>
        <v>0</v>
      </c>
      <c r="L19" s="78" t="n">
        <f aca="false">IF(AND(($B19&lt;Input!$C$31),($B19&lt;Input!$G$31)),($G19+$H19+$I19+$J19),($G19+$H19+$I19+$J19+$K19))</f>
        <v>8504.1168</v>
      </c>
      <c r="M19" s="78" t="n">
        <f aca="false">Mortgage!$L19</f>
        <v>-1263.60792067112</v>
      </c>
      <c r="N19" s="78" t="n">
        <f aca="false">$L19+$M19</f>
        <v>7240.50887932888</v>
      </c>
      <c r="O19" s="78" t="n">
        <f aca="false">IF(AND(($B19&lt;Input!$C$31),($B19&lt;Input!$G$31)),Expenses!$D19,(-1)*$N19)</f>
        <v>-3900</v>
      </c>
      <c r="P19" s="78" t="n">
        <f aca="false">Childcare!$D19</f>
        <v>-1500</v>
      </c>
      <c r="Q19" s="78" t="n">
        <f aca="false">Loan_01!$E19</f>
        <v>0</v>
      </c>
      <c r="R19" s="78" t="n">
        <f aca="false">Loan_02!$E19</f>
        <v>-389.682234095174</v>
      </c>
      <c r="S19" s="78" t="n">
        <f aca="false">(-1)*SUM(Roth_01!$D19+Roth_02!$D19+IRA_01!$D19+IRA_02!$D19+Invest_01!$D19+Invest_02!$D19)</f>
        <v>-100</v>
      </c>
      <c r="T19" s="78" t="n">
        <f aca="false">(-1)*(IF(($B19&gt;Input!$O$24),0,Input!$O$30)+IF(($B19&gt;Input!$O$31),0,Input!$O$37)+IF(($B19&gt;Input!$O$38),0,Input!$O$44))</f>
        <v>-500</v>
      </c>
      <c r="U19" s="78" t="n">
        <f aca="false">IF(($AB18*(Input!$C$16/100)&gt;0),0,($AB18*(Input!$C$16/100)))</f>
        <v>-686.164255898937</v>
      </c>
      <c r="V19" s="78"/>
      <c r="W19" s="78" t="n">
        <f aca="false">IF(($N19+$O19+$P19+$Q19+$R19+$S19+$T19+$U19)&lt;0,($N19+$O19+$P19+$Q19+$R19+$S19+$T19+$U19),0)</f>
        <v>0</v>
      </c>
      <c r="X19" s="78"/>
      <c r="Y19" s="78" t="n">
        <f aca="false">IF(($N19+$O19+$P19+$Q19+$R19+$S19+$T19+$U19)&gt;=0,($N19+$O19+$P19+$Q19+$R19+$S19+$T19+$U19),0)</f>
        <v>164.662389334767</v>
      </c>
      <c r="AA19" s="78" t="n">
        <f aca="false">IF(AND((($AB18+$W18-$U18)&lt;0),($Y19&gt;0)),($AA18-$K19)*(1+Input!$C$18/(12*100)),($AA18+$Y19-$K19)*(1+Input!$C$18/(12*100)))</f>
        <v>1000.66687504052</v>
      </c>
      <c r="AB19" s="78" t="n">
        <f aca="false">IF(AND((($AB18+$W18-$U18)&lt;0),($Y19&gt;=0)),($AB18+$W18-$U18+$Y19)*(1+Input!$C$15/(12*100)),0)</f>
        <v>-34496.6267438501</v>
      </c>
    </row>
    <row r="20" customFormat="false" ht="12.8" hidden="false" customHeight="false" outlineLevel="0" collapsed="false">
      <c r="A20" s="76" t="n">
        <v>16</v>
      </c>
      <c r="B20" s="77" t="n">
        <f aca="false">EOMONTH(Input!$C$7,A20)</f>
        <v>43404</v>
      </c>
      <c r="D20" s="76" t="n">
        <f aca="false">DATEDIF(Input!$C$23,$B20,"Y")</f>
        <v>41</v>
      </c>
      <c r="E20" s="76" t="n">
        <f aca="false">DATEDIF(Input!$G$23,$B20,"Y")</f>
        <v>41</v>
      </c>
      <c r="G20" s="78" t="n">
        <f aca="false">Salary_01!$L20</f>
        <v>4954.212</v>
      </c>
      <c r="H20" s="78" t="n">
        <f aca="false">Salary_02!$L20</f>
        <v>3549.9048</v>
      </c>
      <c r="I20" s="78" t="n">
        <f aca="false">Retirement_Dist_01!$J20</f>
        <v>0</v>
      </c>
      <c r="J20" s="78" t="n">
        <f aca="false">Retirement_Dist_02!$J20</f>
        <v>0</v>
      </c>
      <c r="K20" s="78" t="n">
        <f aca="true">IF(AND(OR($B20&gt;Input!$C$31,$B20&gt;Input!$G$31),OR($B20&lt;Input!$C$25,$B20&lt;Input!$G$25)),(-1)*PMT(Input!$C$18/(100*12),(OFFSET($A$4, MAX( MATCH(Input!$C$25,$B$4:$B$1004,1), MATCH(Input!$G$25,$B$4:$B$1004,1)),0,1,1) - OFFSET($A$4, MIN( MATCH(Input!$C$31,$B$4:$B$1004,1), MATCH(Input!$G$31,$B$4:$B$1004,1)),0,1,1)),$AD$4,0,1),0)</f>
        <v>0</v>
      </c>
      <c r="L20" s="78" t="n">
        <f aca="false">IF(AND(($B20&lt;Input!$C$31),($B20&lt;Input!$G$31)),($G20+$H20+$I20+$J20),($G20+$H20+$I20+$J20+$K20))</f>
        <v>8504.1168</v>
      </c>
      <c r="M20" s="78" t="n">
        <f aca="false">Mortgage!$L20</f>
        <v>-1263.60792067112</v>
      </c>
      <c r="N20" s="78" t="n">
        <f aca="false">$L20+$M20</f>
        <v>7240.50887932888</v>
      </c>
      <c r="O20" s="78" t="n">
        <f aca="false">IF(AND(($B20&lt;Input!$C$31),($B20&lt;Input!$G$31)),Expenses!$D20,(-1)*$N20)</f>
        <v>-3900</v>
      </c>
      <c r="P20" s="78" t="n">
        <f aca="false">Childcare!$D20</f>
        <v>-1500</v>
      </c>
      <c r="Q20" s="78" t="n">
        <f aca="false">Loan_01!$E20</f>
        <v>0</v>
      </c>
      <c r="R20" s="78" t="n">
        <f aca="false">Loan_02!$E20</f>
        <v>-389.682234095174</v>
      </c>
      <c r="S20" s="78" t="n">
        <f aca="false">(-1)*SUM(Roth_01!$D20+Roth_02!$D20+IRA_01!$D20+IRA_02!$D20+Invest_01!$D20+Invest_02!$D20)</f>
        <v>-100</v>
      </c>
      <c r="T20" s="78" t="n">
        <f aca="false">(-1)*(IF(($B20&gt;Input!$O$24),0,Input!$O$30)+IF(($B20&gt;Input!$O$31),0,Input!$O$37)+IF(($B20&gt;Input!$O$38),0,Input!$O$44))</f>
        <v>-500</v>
      </c>
      <c r="U20" s="78" t="n">
        <f aca="false">IF(($AB19*(Input!$C$16/100)&gt;0),0,($AB19*(Input!$C$16/100)))</f>
        <v>-689.932534877002</v>
      </c>
      <c r="V20" s="78"/>
      <c r="W20" s="78" t="n">
        <f aca="false">IF(($N20+$O20+$P20+$Q20+$R20+$S20+$T20+$U20)&lt;0,($N20+$O20+$P20+$Q20+$R20+$S20+$T20+$U20),0)</f>
        <v>0</v>
      </c>
      <c r="X20" s="78"/>
      <c r="Y20" s="78" t="n">
        <f aca="false">IF(($N20+$O20+$P20+$Q20+$R20+$S20+$T20+$U20)&gt;=0,($N20+$O20+$P20+$Q20+$R20+$S20+$T20+$U20),0)</f>
        <v>160.894110356702</v>
      </c>
      <c r="AA20" s="78" t="n">
        <f aca="false">IF(AND((($AB19+$W19-$U19)&lt;0),($Y20&gt;0)),($AA19-$K20)*(1+Input!$C$18/(12*100)),($AA19+$Y20-$K20)*(1+Input!$C$18/(12*100)))</f>
        <v>1000.70856949364</v>
      </c>
      <c r="AB20" s="78" t="n">
        <f aca="false">IF(AND((($AB19+$W19-$U19)&lt;0),($Y20&gt;=0)),($AB19+$W19-$U19+$Y20)*(1+Input!$C$15/(12*100)),0)</f>
        <v>-34098.2292892957</v>
      </c>
    </row>
    <row r="21" customFormat="false" ht="12.8" hidden="false" customHeight="false" outlineLevel="0" collapsed="false">
      <c r="A21" s="76" t="n">
        <v>17</v>
      </c>
      <c r="B21" s="77" t="n">
        <f aca="false">EOMONTH(Input!$C$7,A21)</f>
        <v>43434</v>
      </c>
      <c r="D21" s="76" t="n">
        <f aca="false">DATEDIF(Input!$C$23,$B21,"Y")</f>
        <v>41</v>
      </c>
      <c r="E21" s="76" t="n">
        <f aca="false">DATEDIF(Input!$G$23,$B21,"Y")</f>
        <v>41</v>
      </c>
      <c r="G21" s="78" t="n">
        <f aca="false">Salary_01!$L21</f>
        <v>4954.212</v>
      </c>
      <c r="H21" s="78" t="n">
        <f aca="false">Salary_02!$L21</f>
        <v>3549.9048</v>
      </c>
      <c r="I21" s="78" t="n">
        <f aca="false">Retirement_Dist_01!$J21</f>
        <v>0</v>
      </c>
      <c r="J21" s="78" t="n">
        <f aca="false">Retirement_Dist_02!$J21</f>
        <v>0</v>
      </c>
      <c r="K21" s="78" t="n">
        <f aca="true">IF(AND(OR($B21&gt;Input!$C$31,$B21&gt;Input!$G$31),OR($B21&lt;Input!$C$25,$B21&lt;Input!$G$25)),(-1)*PMT(Input!$C$18/(100*12),(OFFSET($A$4, MAX( MATCH(Input!$C$25,$B$4:$B$1004,1), MATCH(Input!$G$25,$B$4:$B$1004,1)),0,1,1) - OFFSET($A$4, MIN( MATCH(Input!$C$31,$B$4:$B$1004,1), MATCH(Input!$G$31,$B$4:$B$1004,1)),0,1,1)),$AD$4,0,1),0)</f>
        <v>0</v>
      </c>
      <c r="L21" s="78" t="n">
        <f aca="false">IF(AND(($B21&lt;Input!$C$31),($B21&lt;Input!$G$31)),($G21+$H21+$I21+$J21),($G21+$H21+$I21+$J21+$K21))</f>
        <v>8504.1168</v>
      </c>
      <c r="M21" s="78" t="n">
        <f aca="false">Mortgage!$L21</f>
        <v>-1263.60792067112</v>
      </c>
      <c r="N21" s="78" t="n">
        <f aca="false">$L21+$M21</f>
        <v>7240.50887932888</v>
      </c>
      <c r="O21" s="78" t="n">
        <f aca="false">IF(AND(($B21&lt;Input!$C$31),($B21&lt;Input!$G$31)),Expenses!$D21,(-1)*$N21)</f>
        <v>-3900</v>
      </c>
      <c r="P21" s="78" t="n">
        <f aca="false">Childcare!$D21</f>
        <v>-1500</v>
      </c>
      <c r="Q21" s="78" t="n">
        <f aca="false">Loan_01!$E21</f>
        <v>0</v>
      </c>
      <c r="R21" s="78" t="n">
        <f aca="false">Loan_02!$E21</f>
        <v>-389.682234095174</v>
      </c>
      <c r="S21" s="78" t="n">
        <f aca="false">(-1)*SUM(Roth_01!$D21+Roth_02!$D21+IRA_01!$D21+IRA_02!$D21+Invest_01!$D21+Invest_02!$D21)</f>
        <v>-100</v>
      </c>
      <c r="T21" s="78" t="n">
        <f aca="false">(-1)*(IF(($B21&gt;Input!$O$24),0,Input!$O$30)+IF(($B21&gt;Input!$O$31),0,Input!$O$37)+IF(($B21&gt;Input!$O$38),0,Input!$O$44))</f>
        <v>-500</v>
      </c>
      <c r="U21" s="78" t="n">
        <f aca="false">IF(($AB20*(Input!$C$16/100)&gt;0),0,($AB20*(Input!$C$16/100)))</f>
        <v>-681.964585785914</v>
      </c>
      <c r="V21" s="78"/>
      <c r="W21" s="78" t="n">
        <f aca="false">IF(($N21+$O21+$P21+$Q21+$R21+$S21+$T21+$U21)&lt;0,($N21+$O21+$P21+$Q21+$R21+$S21+$T21+$U21),0)</f>
        <v>0</v>
      </c>
      <c r="X21" s="78"/>
      <c r="Y21" s="78" t="n">
        <f aca="false">IF(($N21+$O21+$P21+$Q21+$R21+$S21+$T21+$U21)&gt;=0,($N21+$O21+$P21+$Q21+$R21+$S21+$T21+$U21),0)</f>
        <v>168.86205944779</v>
      </c>
      <c r="AA21" s="78" t="n">
        <f aca="false">IF(AND((($AB20+$W20-$U20)&lt;0),($Y21&gt;0)),($AA20-$K21)*(1+Input!$C$18/(12*100)),($AA20+$Y21-$K21)*(1+Input!$C$18/(12*100)))</f>
        <v>1000.75026568404</v>
      </c>
      <c r="AB21" s="78" t="n">
        <f aca="false">IF(AND((($AB20+$W20-$U20)&lt;0),($Y21&gt;=0)),($AB20+$W20-$U20+$Y21)*(1+Input!$C$15/(12*100)),0)</f>
        <v>-33682.6271575705</v>
      </c>
    </row>
    <row r="22" customFormat="false" ht="12.8" hidden="false" customHeight="false" outlineLevel="0" collapsed="false">
      <c r="A22" s="76" t="n">
        <v>18</v>
      </c>
      <c r="B22" s="77" t="n">
        <f aca="false">EOMONTH(Input!$C$7,A22)</f>
        <v>43465</v>
      </c>
      <c r="D22" s="76" t="n">
        <f aca="false">DATEDIF(Input!$C$23,$B22,"Y")</f>
        <v>41</v>
      </c>
      <c r="E22" s="76" t="n">
        <f aca="false">DATEDIF(Input!$G$23,$B22,"Y")</f>
        <v>41</v>
      </c>
      <c r="G22" s="78" t="n">
        <f aca="false">Salary_01!$L22</f>
        <v>4954.212</v>
      </c>
      <c r="H22" s="78" t="n">
        <f aca="false">Salary_02!$L22</f>
        <v>3549.9048</v>
      </c>
      <c r="I22" s="78" t="n">
        <f aca="false">Retirement_Dist_01!$J22</f>
        <v>0</v>
      </c>
      <c r="J22" s="78" t="n">
        <f aca="false">Retirement_Dist_02!$J22</f>
        <v>0</v>
      </c>
      <c r="K22" s="78" t="n">
        <f aca="true">IF(AND(OR($B22&gt;Input!$C$31,$B22&gt;Input!$G$31),OR($B22&lt;Input!$C$25,$B22&lt;Input!$G$25)),(-1)*PMT(Input!$C$18/(100*12),(OFFSET($A$4, MAX( MATCH(Input!$C$25,$B$4:$B$1004,1), MATCH(Input!$G$25,$B$4:$B$1004,1)),0,1,1) - OFFSET($A$4, MIN( MATCH(Input!$C$31,$B$4:$B$1004,1), MATCH(Input!$G$31,$B$4:$B$1004,1)),0,1,1)),$AD$4,0,1),0)</f>
        <v>0</v>
      </c>
      <c r="L22" s="78" t="n">
        <f aca="false">IF(AND(($B22&lt;Input!$C$31),($B22&lt;Input!$G$31)),($G22+$H22+$I22+$J22),($G22+$H22+$I22+$J22+$K22))</f>
        <v>8504.1168</v>
      </c>
      <c r="M22" s="78" t="n">
        <f aca="false">Mortgage!$L22</f>
        <v>-1263.60792067112</v>
      </c>
      <c r="N22" s="78" t="n">
        <f aca="false">$L22+$M22</f>
        <v>7240.50887932888</v>
      </c>
      <c r="O22" s="78" t="n">
        <f aca="false">IF(AND(($B22&lt;Input!$C$31),($B22&lt;Input!$G$31)),Expenses!$D22,(-1)*$N22)</f>
        <v>-3900</v>
      </c>
      <c r="P22" s="78" t="n">
        <f aca="false">Childcare!$D22</f>
        <v>-1500</v>
      </c>
      <c r="Q22" s="78" t="n">
        <f aca="false">Loan_01!$E22</f>
        <v>0</v>
      </c>
      <c r="R22" s="78" t="n">
        <f aca="false">Loan_02!$E22</f>
        <v>-389.682234095174</v>
      </c>
      <c r="S22" s="78" t="n">
        <f aca="false">(-1)*SUM(Roth_01!$D22+Roth_02!$D22+IRA_01!$D22+IRA_02!$D22+Invest_01!$D22+Invest_02!$D22)</f>
        <v>-100</v>
      </c>
      <c r="T22" s="78" t="n">
        <f aca="false">(-1)*(IF(($B22&gt;Input!$O$24),0,Input!$O$30)+IF(($B22&gt;Input!$O$31),0,Input!$O$37)+IF(($B22&gt;Input!$O$38),0,Input!$O$44))</f>
        <v>-500</v>
      </c>
      <c r="U22" s="78" t="n">
        <f aca="false">IF(($AB21*(Input!$C$16/100)&gt;0),0,($AB21*(Input!$C$16/100)))</f>
        <v>-673.652543151411</v>
      </c>
      <c r="V22" s="78"/>
      <c r="W22" s="78" t="n">
        <f aca="false">IF(($N22+$O22+$P22+$Q22+$R22+$S22+$T22+$U22)&lt;0,($N22+$O22+$P22+$Q22+$R22+$S22+$T22+$U22),0)</f>
        <v>0</v>
      </c>
      <c r="X22" s="78"/>
      <c r="Y22" s="78" t="n">
        <f aca="false">IF(($N22+$O22+$P22+$Q22+$R22+$S22+$T22+$U22)&gt;=0,($N22+$O22+$P22+$Q22+$R22+$S22+$T22+$U22),0)</f>
        <v>177.174102082293</v>
      </c>
      <c r="AA22" s="78" t="n">
        <f aca="false">IF(AND((($AB21+$W21-$U21)&lt;0),($Y22&gt;0)),($AA21-$K22)*(1+Input!$C$18/(12*100)),($AA21+$Y22-$K22)*(1+Input!$C$18/(12*100)))</f>
        <v>1000.79196361178</v>
      </c>
      <c r="AB22" s="78" t="n">
        <f aca="false">IF(AND((($AB21+$W21-$U21)&lt;0),($Y22&gt;=0)),($AB21+$W21-$U21+$Y22)*(1+Input!$C$15/(12*100)),0)</f>
        <v>-33261.1349826317</v>
      </c>
    </row>
    <row r="23" customFormat="false" ht="12.8" hidden="false" customHeight="false" outlineLevel="0" collapsed="false">
      <c r="A23" s="76" t="n">
        <v>19</v>
      </c>
      <c r="B23" s="77" t="n">
        <f aca="false">EOMONTH(Input!$C$7,A23)</f>
        <v>43496</v>
      </c>
      <c r="D23" s="76" t="n">
        <f aca="false">DATEDIF(Input!$C$23,$B23,"Y")</f>
        <v>41</v>
      </c>
      <c r="E23" s="76" t="n">
        <f aca="false">DATEDIF(Input!$G$23,$B23,"Y")</f>
        <v>41</v>
      </c>
      <c r="G23" s="78" t="n">
        <f aca="false">Salary_01!$L23</f>
        <v>4954.212</v>
      </c>
      <c r="H23" s="78" t="n">
        <f aca="false">Salary_02!$L23</f>
        <v>3549.9048</v>
      </c>
      <c r="I23" s="78" t="n">
        <f aca="false">Retirement_Dist_01!$J23</f>
        <v>0</v>
      </c>
      <c r="J23" s="78" t="n">
        <f aca="false">Retirement_Dist_02!$J23</f>
        <v>0</v>
      </c>
      <c r="K23" s="78" t="n">
        <f aca="true">IF(AND(OR($B23&gt;Input!$C$31,$B23&gt;Input!$G$31),OR($B23&lt;Input!$C$25,$B23&lt;Input!$G$25)),(-1)*PMT(Input!$C$18/(100*12),(OFFSET($A$4, MAX( MATCH(Input!$C$25,$B$4:$B$1004,1), MATCH(Input!$G$25,$B$4:$B$1004,1)),0,1,1) - OFFSET($A$4, MIN( MATCH(Input!$C$31,$B$4:$B$1004,1), MATCH(Input!$G$31,$B$4:$B$1004,1)),0,1,1)),$AD$4,0,1),0)</f>
        <v>0</v>
      </c>
      <c r="L23" s="78" t="n">
        <f aca="false">IF(AND(($B23&lt;Input!$C$31),($B23&lt;Input!$G$31)),($G23+$H23+$I23+$J23),($G23+$H23+$I23+$J23+$K23))</f>
        <v>8504.1168</v>
      </c>
      <c r="M23" s="78" t="n">
        <f aca="false">Mortgage!$L23</f>
        <v>-1263.60792067112</v>
      </c>
      <c r="N23" s="78" t="n">
        <f aca="false">$L23+$M23</f>
        <v>7240.50887932888</v>
      </c>
      <c r="O23" s="78" t="n">
        <f aca="false">IF(AND(($B23&lt;Input!$C$31),($B23&lt;Input!$G$31)),Expenses!$D23,(-1)*$N23)</f>
        <v>-3900</v>
      </c>
      <c r="P23" s="78" t="n">
        <f aca="false">Childcare!$D23</f>
        <v>-1500</v>
      </c>
      <c r="Q23" s="78" t="n">
        <f aca="false">Loan_01!$E23</f>
        <v>0</v>
      </c>
      <c r="R23" s="78" t="n">
        <f aca="false">Loan_02!$E23</f>
        <v>-389.682234095174</v>
      </c>
      <c r="S23" s="78" t="n">
        <f aca="false">(-1)*SUM(Roth_01!$D23+Roth_02!$D23+IRA_01!$D23+IRA_02!$D23+Invest_01!$D23+Invest_02!$D23)</f>
        <v>-100</v>
      </c>
      <c r="T23" s="78" t="n">
        <f aca="false">(-1)*(IF(($B23&gt;Input!$O$24),0,Input!$O$30)+IF(($B23&gt;Input!$O$31),0,Input!$O$37)+IF(($B23&gt;Input!$O$38),0,Input!$O$44))</f>
        <v>-500</v>
      </c>
      <c r="U23" s="78" t="n">
        <f aca="false">IF(($AB22*(Input!$C$16/100)&gt;0),0,($AB22*(Input!$C$16/100)))</f>
        <v>-665.222699652634</v>
      </c>
      <c r="V23" s="78"/>
      <c r="W23" s="78" t="n">
        <f aca="false">IF(($N23+$O23+$P23+$Q23+$R23+$S23+$T23+$U23)&lt;0,($N23+$O23+$P23+$Q23+$R23+$S23+$T23+$U23),0)</f>
        <v>0</v>
      </c>
      <c r="X23" s="78"/>
      <c r="Y23" s="78" t="n">
        <f aca="false">IF(($N23+$O23+$P23+$Q23+$R23+$S23+$T23+$U23)&gt;=0,($N23+$O23+$P23+$Q23+$R23+$S23+$T23+$U23),0)</f>
        <v>185.60394558107</v>
      </c>
      <c r="AA23" s="78" t="n">
        <f aca="false">IF(AND((($AB22+$W22-$U22)&lt;0),($Y23&gt;0)),($AA22-$K23)*(1+Input!$C$18/(12*100)),($AA22+$Y23-$K23)*(1+Input!$C$18/(12*100)))</f>
        <v>1000.83366327693</v>
      </c>
      <c r="AB23" s="78" t="n">
        <f aca="false">IF(AND((($AB22+$W22-$U22)&lt;0),($Y23&gt;=0)),($AB22+$W22-$U22+$Y23)*(1+Input!$C$15/(12*100)),0)</f>
        <v>-32833.9035404845</v>
      </c>
    </row>
    <row r="24" customFormat="false" ht="12.8" hidden="false" customHeight="false" outlineLevel="0" collapsed="false">
      <c r="A24" s="76" t="n">
        <v>20</v>
      </c>
      <c r="B24" s="77" t="n">
        <f aca="false">EOMONTH(Input!$C$7,A24)</f>
        <v>43524</v>
      </c>
      <c r="D24" s="76" t="n">
        <f aca="false">DATEDIF(Input!$C$23,$B24,"Y")</f>
        <v>41</v>
      </c>
      <c r="E24" s="76" t="n">
        <f aca="false">DATEDIF(Input!$G$23,$B24,"Y")</f>
        <v>41</v>
      </c>
      <c r="G24" s="78" t="n">
        <f aca="false">Salary_01!$L24</f>
        <v>4954.212</v>
      </c>
      <c r="H24" s="78" t="n">
        <f aca="false">Salary_02!$L24</f>
        <v>3549.9048</v>
      </c>
      <c r="I24" s="78" t="n">
        <f aca="false">Retirement_Dist_01!$J24</f>
        <v>0</v>
      </c>
      <c r="J24" s="78" t="n">
        <f aca="false">Retirement_Dist_02!$J24</f>
        <v>0</v>
      </c>
      <c r="K24" s="78" t="n">
        <f aca="true">IF(AND(OR($B24&gt;Input!$C$31,$B24&gt;Input!$G$31),OR($B24&lt;Input!$C$25,$B24&lt;Input!$G$25)),(-1)*PMT(Input!$C$18/(100*12),(OFFSET($A$4, MAX( MATCH(Input!$C$25,$B$4:$B$1004,1), MATCH(Input!$G$25,$B$4:$B$1004,1)),0,1,1) - OFFSET($A$4, MIN( MATCH(Input!$C$31,$B$4:$B$1004,1), MATCH(Input!$G$31,$B$4:$B$1004,1)),0,1,1)),$AD$4,0,1),0)</f>
        <v>0</v>
      </c>
      <c r="L24" s="78" t="n">
        <f aca="false">IF(AND(($B24&lt;Input!$C$31),($B24&lt;Input!$G$31)),($G24+$H24+$I24+$J24),($G24+$H24+$I24+$J24+$K24))</f>
        <v>8504.1168</v>
      </c>
      <c r="M24" s="78" t="n">
        <f aca="false">Mortgage!$L24</f>
        <v>-1263.60792067112</v>
      </c>
      <c r="N24" s="78" t="n">
        <f aca="false">$L24+$M24</f>
        <v>7240.50887932888</v>
      </c>
      <c r="O24" s="78" t="n">
        <f aca="false">IF(AND(($B24&lt;Input!$C$31),($B24&lt;Input!$G$31)),Expenses!$D24,(-1)*$N24)</f>
        <v>-3900</v>
      </c>
      <c r="P24" s="78" t="n">
        <f aca="false">Childcare!$D24</f>
        <v>-1500</v>
      </c>
      <c r="Q24" s="78" t="n">
        <f aca="false">Loan_01!$E24</f>
        <v>0</v>
      </c>
      <c r="R24" s="78" t="n">
        <f aca="false">Loan_02!$E24</f>
        <v>-389.682234095174</v>
      </c>
      <c r="S24" s="78" t="n">
        <f aca="false">(-1)*SUM(Roth_01!$D24+Roth_02!$D24+IRA_01!$D24+IRA_02!$D24+Invest_01!$D24+Invest_02!$D24)</f>
        <v>-100</v>
      </c>
      <c r="T24" s="78" t="n">
        <f aca="false">(-1)*(IF(($B24&gt;Input!$O$24),0,Input!$O$30)+IF(($B24&gt;Input!$O$31),0,Input!$O$37)+IF(($B24&gt;Input!$O$38),0,Input!$O$44))</f>
        <v>-500</v>
      </c>
      <c r="U24" s="78" t="n">
        <f aca="false">IF(($AB23*(Input!$C$16/100)&gt;0),0,($AB23*(Input!$C$16/100)))</f>
        <v>-656.678070809691</v>
      </c>
      <c r="V24" s="78"/>
      <c r="W24" s="78" t="n">
        <f aca="false">IF(($N24+$O24+$P24+$Q24+$R24+$S24+$T24+$U24)&lt;0,($N24+$O24+$P24+$Q24+$R24+$S24+$T24+$U24),0)</f>
        <v>0</v>
      </c>
      <c r="X24" s="78"/>
      <c r="Y24" s="78" t="n">
        <f aca="false">IF(($N24+$O24+$P24+$Q24+$R24+$S24+$T24+$U24)&gt;=0,($N24+$O24+$P24+$Q24+$R24+$S24+$T24+$U24),0)</f>
        <v>194.148574424013</v>
      </c>
      <c r="AA24" s="78" t="n">
        <f aca="false">IF(AND((($AB23+$W23-$U23)&lt;0),($Y24&gt;0)),($AA23-$K24)*(1+Input!$C$18/(12*100)),($AA23+$Y24-$K24)*(1+Input!$C$18/(12*100)))</f>
        <v>1000.87536467956</v>
      </c>
      <c r="AB24" s="78" t="n">
        <f aca="false">IF(AND((($AB23+$W23-$U23)&lt;0),($Y24&gt;=0)),($AB23+$W23-$U23+$Y24)*(1+Input!$C$15/(12*100)),0)</f>
        <v>-32400.8593632933</v>
      </c>
    </row>
    <row r="25" customFormat="false" ht="12.8" hidden="false" customHeight="false" outlineLevel="0" collapsed="false">
      <c r="A25" s="76" t="n">
        <v>21</v>
      </c>
      <c r="B25" s="77" t="n">
        <f aca="false">EOMONTH(Input!$C$7,A25)</f>
        <v>43555</v>
      </c>
      <c r="D25" s="76" t="n">
        <f aca="false">DATEDIF(Input!$C$23,$B25,"Y")</f>
        <v>41</v>
      </c>
      <c r="E25" s="76" t="n">
        <f aca="false">DATEDIF(Input!$G$23,$B25,"Y")</f>
        <v>41</v>
      </c>
      <c r="G25" s="78" t="n">
        <f aca="false">Salary_01!$L25</f>
        <v>4954.212</v>
      </c>
      <c r="H25" s="78" t="n">
        <f aca="false">Salary_02!$L25</f>
        <v>3549.9048</v>
      </c>
      <c r="I25" s="78" t="n">
        <f aca="false">Retirement_Dist_01!$J25</f>
        <v>0</v>
      </c>
      <c r="J25" s="78" t="n">
        <f aca="false">Retirement_Dist_02!$J25</f>
        <v>0</v>
      </c>
      <c r="K25" s="78" t="n">
        <f aca="true">IF(AND(OR($B25&gt;Input!$C$31,$B25&gt;Input!$G$31),OR($B25&lt;Input!$C$25,$B25&lt;Input!$G$25)),(-1)*PMT(Input!$C$18/(100*12),(OFFSET($A$4, MAX( MATCH(Input!$C$25,$B$4:$B$1004,1), MATCH(Input!$G$25,$B$4:$B$1004,1)),0,1,1) - OFFSET($A$4, MIN( MATCH(Input!$C$31,$B$4:$B$1004,1), MATCH(Input!$G$31,$B$4:$B$1004,1)),0,1,1)),$AD$4,0,1),0)</f>
        <v>0</v>
      </c>
      <c r="L25" s="78" t="n">
        <f aca="false">IF(AND(($B25&lt;Input!$C$31),($B25&lt;Input!$G$31)),($G25+$H25+$I25+$J25),($G25+$H25+$I25+$J25+$K25))</f>
        <v>8504.1168</v>
      </c>
      <c r="M25" s="78" t="n">
        <f aca="false">Mortgage!$L25</f>
        <v>-1263.60792067112</v>
      </c>
      <c r="N25" s="78" t="n">
        <f aca="false">$L25+$M25</f>
        <v>7240.50887932888</v>
      </c>
      <c r="O25" s="78" t="n">
        <f aca="false">IF(AND(($B25&lt;Input!$C$31),($B25&lt;Input!$G$31)),Expenses!$D25,(-1)*$N25)</f>
        <v>-3900</v>
      </c>
      <c r="P25" s="78" t="n">
        <f aca="false">Childcare!$D25</f>
        <v>-1500</v>
      </c>
      <c r="Q25" s="78" t="n">
        <f aca="false">Loan_01!$E25</f>
        <v>0</v>
      </c>
      <c r="R25" s="78" t="n">
        <f aca="false">Loan_02!$E25</f>
        <v>-389.682234095174</v>
      </c>
      <c r="S25" s="78" t="n">
        <f aca="false">(-1)*SUM(Roth_01!$D25+Roth_02!$D25+IRA_01!$D25+IRA_02!$D25+Invest_01!$D25+Invest_02!$D25)</f>
        <v>-100</v>
      </c>
      <c r="T25" s="78" t="n">
        <f aca="false">(-1)*(IF(($B25&gt;Input!$O$24),0,Input!$O$30)+IF(($B25&gt;Input!$O$31),0,Input!$O$37)+IF(($B25&gt;Input!$O$38),0,Input!$O$44))</f>
        <v>-500</v>
      </c>
      <c r="U25" s="78" t="n">
        <f aca="false">IF(($AB24*(Input!$C$16/100)&gt;0),0,($AB24*(Input!$C$16/100)))</f>
        <v>-648.017187265867</v>
      </c>
      <c r="V25" s="78"/>
      <c r="W25" s="78" t="n">
        <f aca="false">IF(($N25+$O25+$P25+$Q25+$R25+$S25+$T25+$U25)&lt;0,($N25+$O25+$P25+$Q25+$R25+$S25+$T25+$U25),0)</f>
        <v>0</v>
      </c>
      <c r="X25" s="78"/>
      <c r="Y25" s="78" t="n">
        <f aca="false">IF(($N25+$O25+$P25+$Q25+$R25+$S25+$T25+$U25)&gt;=0,($N25+$O25+$P25+$Q25+$R25+$S25+$T25+$U25),0)</f>
        <v>202.809457967837</v>
      </c>
      <c r="AA25" s="78" t="n">
        <f aca="false">IF(AND((($AB24+$W24-$U24)&lt;0),($Y25&gt;0)),($AA24-$K25)*(1+Input!$C$18/(12*100)),($AA24+$Y25-$K25)*(1+Input!$C$18/(12*100)))</f>
        <v>1000.91706781976</v>
      </c>
      <c r="AB25" s="78" t="n">
        <f aca="false">IF(AND((($AB24+$W24-$U24)&lt;0),($Y25&gt;=0)),($AB24+$W24-$U24+$Y25)*(1+Input!$C$15/(12*100)),0)</f>
        <v>-31961.923458976</v>
      </c>
    </row>
    <row r="26" customFormat="false" ht="12.8" hidden="false" customHeight="false" outlineLevel="0" collapsed="false">
      <c r="A26" s="76" t="n">
        <v>22</v>
      </c>
      <c r="B26" s="77" t="n">
        <f aca="false">EOMONTH(Input!$C$7,A26)</f>
        <v>43585</v>
      </c>
      <c r="D26" s="76" t="n">
        <f aca="false">DATEDIF(Input!$C$23,$B26,"Y")</f>
        <v>41</v>
      </c>
      <c r="E26" s="76" t="n">
        <f aca="false">DATEDIF(Input!$G$23,$B26,"Y")</f>
        <v>41</v>
      </c>
      <c r="G26" s="78" t="n">
        <f aca="false">Salary_01!$L26</f>
        <v>4954.212</v>
      </c>
      <c r="H26" s="78" t="n">
        <f aca="false">Salary_02!$L26</f>
        <v>3549.9048</v>
      </c>
      <c r="I26" s="78" t="n">
        <f aca="false">Retirement_Dist_01!$J26</f>
        <v>0</v>
      </c>
      <c r="J26" s="78" t="n">
        <f aca="false">Retirement_Dist_02!$J26</f>
        <v>0</v>
      </c>
      <c r="K26" s="78" t="n">
        <f aca="true">IF(AND(OR($B26&gt;Input!$C$31,$B26&gt;Input!$G$31),OR($B26&lt;Input!$C$25,$B26&lt;Input!$G$25)),(-1)*PMT(Input!$C$18/(100*12),(OFFSET($A$4, MAX( MATCH(Input!$C$25,$B$4:$B$1004,1), MATCH(Input!$G$25,$B$4:$B$1004,1)),0,1,1) - OFFSET($A$4, MIN( MATCH(Input!$C$31,$B$4:$B$1004,1), MATCH(Input!$G$31,$B$4:$B$1004,1)),0,1,1)),$AD$4,0,1),0)</f>
        <v>0</v>
      </c>
      <c r="L26" s="78" t="n">
        <f aca="false">IF(AND(($B26&lt;Input!$C$31),($B26&lt;Input!$G$31)),($G26+$H26+$I26+$J26),($G26+$H26+$I26+$J26+$K26))</f>
        <v>8504.1168</v>
      </c>
      <c r="M26" s="78" t="n">
        <f aca="false">Mortgage!$L26</f>
        <v>-1263.60792067112</v>
      </c>
      <c r="N26" s="78" t="n">
        <f aca="false">$L26+$M26</f>
        <v>7240.50887932888</v>
      </c>
      <c r="O26" s="78" t="n">
        <f aca="false">IF(AND(($B26&lt;Input!$C$31),($B26&lt;Input!$G$31)),Expenses!$D26,(-1)*$N26)</f>
        <v>-3900</v>
      </c>
      <c r="P26" s="78" t="n">
        <f aca="false">Childcare!$D26</f>
        <v>-1500</v>
      </c>
      <c r="Q26" s="78" t="n">
        <f aca="false">Loan_01!$E26</f>
        <v>0</v>
      </c>
      <c r="R26" s="78" t="n">
        <f aca="false">Loan_02!$E26</f>
        <v>-389.682234095174</v>
      </c>
      <c r="S26" s="78" t="n">
        <f aca="false">(-1)*SUM(Roth_01!$D26+Roth_02!$D26+IRA_01!$D26+IRA_02!$D26+Invest_01!$D26+Invest_02!$D26)</f>
        <v>-100</v>
      </c>
      <c r="T26" s="78" t="n">
        <f aca="false">(-1)*(IF(($B26&gt;Input!$O$24),0,Input!$O$30)+IF(($B26&gt;Input!$O$31),0,Input!$O$37)+IF(($B26&gt;Input!$O$38),0,Input!$O$44))</f>
        <v>-500</v>
      </c>
      <c r="U26" s="78" t="n">
        <f aca="false">IF(($AB25*(Input!$C$16/100)&gt;0),0,($AB25*(Input!$C$16/100)))</f>
        <v>-639.238469179521</v>
      </c>
      <c r="V26" s="78"/>
      <c r="W26" s="78" t="n">
        <f aca="false">IF(($N26+$O26+$P26+$Q26+$R26+$S26+$T26+$U26)&lt;0,($N26+$O26+$P26+$Q26+$R26+$S26+$T26+$U26),0)</f>
        <v>0</v>
      </c>
      <c r="X26" s="78"/>
      <c r="Y26" s="78" t="n">
        <f aca="false">IF(($N26+$O26+$P26+$Q26+$R26+$S26+$T26+$U26)&gt;=0,($N26+$O26+$P26+$Q26+$R26+$S26+$T26+$U26),0)</f>
        <v>211.588176054183</v>
      </c>
      <c r="AA26" s="78" t="n">
        <f aca="false">IF(AND((($AB25+$W25-$U25)&lt;0),($Y26&gt;0)),($AA25-$K26)*(1+Input!$C$18/(12*100)),($AA25+$Y26-$K26)*(1+Input!$C$18/(12*100)))</f>
        <v>1000.95877269758</v>
      </c>
      <c r="AB26" s="78" t="n">
        <f aca="false">IF(AND((($AB25+$W25-$U25)&lt;0),($Y26&gt;=0)),($AB25+$W25-$U25+$Y26)*(1+Input!$C$15/(12*100)),0)</f>
        <v>-31517.0156702647</v>
      </c>
    </row>
    <row r="27" customFormat="false" ht="12.8" hidden="false" customHeight="false" outlineLevel="0" collapsed="false">
      <c r="A27" s="76" t="n">
        <v>23</v>
      </c>
      <c r="B27" s="77" t="n">
        <f aca="false">EOMONTH(Input!$C$7,A27)</f>
        <v>43616</v>
      </c>
      <c r="D27" s="76" t="n">
        <f aca="false">DATEDIF(Input!$C$23,$B27,"Y")</f>
        <v>42</v>
      </c>
      <c r="E27" s="76" t="n">
        <f aca="false">DATEDIF(Input!$G$23,$B27,"Y")</f>
        <v>42</v>
      </c>
      <c r="G27" s="78" t="n">
        <f aca="false">Salary_01!$L27</f>
        <v>4954.212</v>
      </c>
      <c r="H27" s="78" t="n">
        <f aca="false">Salary_02!$L27</f>
        <v>3549.9048</v>
      </c>
      <c r="I27" s="78" t="n">
        <f aca="false">Retirement_Dist_01!$J27</f>
        <v>0</v>
      </c>
      <c r="J27" s="78" t="n">
        <f aca="false">Retirement_Dist_02!$J27</f>
        <v>0</v>
      </c>
      <c r="K27" s="78" t="n">
        <f aca="true">IF(AND(OR($B27&gt;Input!$C$31,$B27&gt;Input!$G$31),OR($B27&lt;Input!$C$25,$B27&lt;Input!$G$25)),(-1)*PMT(Input!$C$18/(100*12),(OFFSET($A$4, MAX( MATCH(Input!$C$25,$B$4:$B$1004,1), MATCH(Input!$G$25,$B$4:$B$1004,1)),0,1,1) - OFFSET($A$4, MIN( MATCH(Input!$C$31,$B$4:$B$1004,1), MATCH(Input!$G$31,$B$4:$B$1004,1)),0,1,1)),$AD$4,0,1),0)</f>
        <v>0</v>
      </c>
      <c r="L27" s="78" t="n">
        <f aca="false">IF(AND(($B27&lt;Input!$C$31),($B27&lt;Input!$G$31)),($G27+$H27+$I27+$J27),($G27+$H27+$I27+$J27+$K27))</f>
        <v>8504.1168</v>
      </c>
      <c r="M27" s="78" t="n">
        <f aca="false">Mortgage!$L27</f>
        <v>-1263.60792067112</v>
      </c>
      <c r="N27" s="78" t="n">
        <f aca="false">$L27+$M27</f>
        <v>7240.50887932888</v>
      </c>
      <c r="O27" s="78" t="n">
        <f aca="false">IF(AND(($B27&lt;Input!$C$31),($B27&lt;Input!$G$31)),Expenses!$D27,(-1)*$N27)</f>
        <v>-3900</v>
      </c>
      <c r="P27" s="78" t="n">
        <f aca="false">Childcare!$D27</f>
        <v>-1500</v>
      </c>
      <c r="Q27" s="78" t="n">
        <f aca="false">Loan_01!$E27</f>
        <v>0</v>
      </c>
      <c r="R27" s="78" t="n">
        <f aca="false">Loan_02!$E27</f>
        <v>-389.682234095174</v>
      </c>
      <c r="S27" s="78" t="n">
        <f aca="false">(-1)*SUM(Roth_01!$D27+Roth_02!$D27+IRA_01!$D27+IRA_02!$D27+Invest_01!$D27+Invest_02!$D27)</f>
        <v>-100</v>
      </c>
      <c r="T27" s="78" t="n">
        <f aca="false">(-1)*(IF(($B27&gt;Input!$O$24),0,Input!$O$30)+IF(($B27&gt;Input!$O$31),0,Input!$O$37)+IF(($B27&gt;Input!$O$38),0,Input!$O$44))</f>
        <v>-500</v>
      </c>
      <c r="U27" s="78" t="n">
        <f aca="false">IF(($AB26*(Input!$C$16/100)&gt;0),0,($AB26*(Input!$C$16/100)))</f>
        <v>-630.340313405294</v>
      </c>
      <c r="V27" s="78"/>
      <c r="W27" s="78" t="n">
        <f aca="false">IF(($N27+$O27+$P27+$Q27+$R27+$S27+$T27+$U27)&lt;0,($N27+$O27+$P27+$Q27+$R27+$S27+$T27+$U27),0)</f>
        <v>0</v>
      </c>
      <c r="X27" s="78"/>
      <c r="Y27" s="78" t="n">
        <f aca="false">IF(($N27+$O27+$P27+$Q27+$R27+$S27+$T27+$U27)&gt;=0,($N27+$O27+$P27+$Q27+$R27+$S27+$T27+$U27),0)</f>
        <v>220.486331828409</v>
      </c>
      <c r="AA27" s="78" t="n">
        <f aca="false">IF(AND((($AB26+$W26-$U26)&lt;0),($Y27&gt;0)),($AA26-$K27)*(1+Input!$C$18/(12*100)),($AA26+$Y27-$K27)*(1+Input!$C$18/(12*100)))</f>
        <v>1001.00047931311</v>
      </c>
      <c r="AB27" s="78" t="n">
        <f aca="false">IF(AND((($AB26+$W26-$U26)&lt;0),($Y27&gt;=0)),($AB26+$W26-$U26+$Y27)*(1+Input!$C$15/(12*100)),0)</f>
        <v>-31066.0547475136</v>
      </c>
    </row>
    <row r="28" customFormat="false" ht="12.8" hidden="false" customHeight="false" outlineLevel="0" collapsed="false">
      <c r="A28" s="76" t="n">
        <v>24</v>
      </c>
      <c r="B28" s="77" t="n">
        <f aca="false">EOMONTH(Input!$C$7,A28)</f>
        <v>43646</v>
      </c>
      <c r="D28" s="76" t="n">
        <f aca="false">DATEDIF(Input!$C$23,$B28,"Y")</f>
        <v>42</v>
      </c>
      <c r="E28" s="76" t="n">
        <f aca="false">DATEDIF(Input!$G$23,$B28,"Y")</f>
        <v>42</v>
      </c>
      <c r="G28" s="78" t="n">
        <f aca="false">Salary_01!$L28</f>
        <v>5042.474064</v>
      </c>
      <c r="H28" s="78" t="n">
        <f aca="false">Salary_02!$L28</f>
        <v>3611.884416</v>
      </c>
      <c r="I28" s="78" t="n">
        <f aca="false">Retirement_Dist_01!$J28</f>
        <v>0</v>
      </c>
      <c r="J28" s="78" t="n">
        <f aca="false">Retirement_Dist_02!$J28</f>
        <v>0</v>
      </c>
      <c r="K28" s="78" t="n">
        <f aca="true">IF(AND(OR($B28&gt;Input!$C$31,$B28&gt;Input!$G$31),OR($B28&lt;Input!$C$25,$B28&lt;Input!$G$25)),(-1)*PMT(Input!$C$18/(100*12),(OFFSET($A$4, MAX( MATCH(Input!$C$25,$B$4:$B$1004,1), MATCH(Input!$G$25,$B$4:$B$1004,1)),0,1,1) - OFFSET($A$4, MIN( MATCH(Input!$C$31,$B$4:$B$1004,1), MATCH(Input!$G$31,$B$4:$B$1004,1)),0,1,1)),$AD$4,0,1),0)</f>
        <v>0</v>
      </c>
      <c r="L28" s="78" t="n">
        <f aca="false">IF(AND(($B28&lt;Input!$C$31),($B28&lt;Input!$G$31)),($G28+$H28+$I28+$J28),($G28+$H28+$I28+$J28+$K28))</f>
        <v>8654.35848</v>
      </c>
      <c r="M28" s="78" t="n">
        <f aca="false">Mortgage!$L28</f>
        <v>-1271.33292067112</v>
      </c>
      <c r="N28" s="78" t="n">
        <f aca="false">$L28+$M28</f>
        <v>7383.02555932888</v>
      </c>
      <c r="O28" s="78" t="n">
        <f aca="false">IF(AND(($B28&lt;Input!$C$31),($B28&lt;Input!$G$31)),Expenses!$D28,(-1)*$N28)</f>
        <v>-4056</v>
      </c>
      <c r="P28" s="78" t="n">
        <f aca="false">Childcare!$D28</f>
        <v>-1500</v>
      </c>
      <c r="Q28" s="78" t="n">
        <f aca="false">Loan_01!$E28</f>
        <v>0</v>
      </c>
      <c r="R28" s="78" t="n">
        <f aca="false">Loan_02!$E28</f>
        <v>-389.682234095174</v>
      </c>
      <c r="S28" s="78" t="n">
        <f aca="false">(-1)*SUM(Roth_01!$D28+Roth_02!$D28+IRA_01!$D28+IRA_02!$D28+Invest_01!$D28+Invest_02!$D28)</f>
        <v>-100</v>
      </c>
      <c r="T28" s="78" t="n">
        <f aca="false">(-1)*(IF(($B28&gt;Input!$O$24),0,Input!$O$30)+IF(($B28&gt;Input!$O$31),0,Input!$O$37)+IF(($B28&gt;Input!$O$38),0,Input!$O$44))</f>
        <v>-500</v>
      </c>
      <c r="U28" s="78" t="n">
        <f aca="false">IF(($AB27*(Input!$C$16/100)&gt;0),0,($AB27*(Input!$C$16/100)))</f>
        <v>-621.321094950271</v>
      </c>
      <c r="V28" s="78"/>
      <c r="W28" s="78" t="n">
        <f aca="false">IF(($N28+$O28+$P28+$Q28+$R28+$S28+$T28+$U28)&lt;0,($N28+$O28+$P28+$Q28+$R28+$S28+$T28+$U28),0)</f>
        <v>0</v>
      </c>
      <c r="X28" s="78"/>
      <c r="Y28" s="78" t="n">
        <f aca="false">IF(($N28+$O28+$P28+$Q28+$R28+$S28+$T28+$U28)&gt;=0,($N28+$O28+$P28+$Q28+$R28+$S28+$T28+$U28),0)</f>
        <v>216.022230283432</v>
      </c>
      <c r="AA28" s="78" t="n">
        <f aca="false">IF(AND((($AB27+$W27-$U27)&lt;0),($Y28&gt;0)),($AA27-$K28)*(1+Input!$C$18/(12*100)),($AA27+$Y28-$K28)*(1+Input!$C$18/(12*100)))</f>
        <v>1001.04218766642</v>
      </c>
      <c r="AB28" s="78" t="n">
        <f aca="false">IF(AND((($AB27+$W27-$U27)&lt;0),($Y28&gt;=0)),($AB27+$W27-$U27+$Y28)*(1+Input!$C$15/(12*100)),0)</f>
        <v>-30622.6214332092</v>
      </c>
    </row>
    <row r="29" customFormat="false" ht="12.8" hidden="false" customHeight="false" outlineLevel="0" collapsed="false">
      <c r="A29" s="76" t="n">
        <v>25</v>
      </c>
      <c r="B29" s="77" t="n">
        <f aca="false">EOMONTH(Input!$C$7,A29)</f>
        <v>43677</v>
      </c>
      <c r="D29" s="76" t="n">
        <f aca="false">DATEDIF(Input!$C$23,$B29,"Y")</f>
        <v>42</v>
      </c>
      <c r="E29" s="76" t="n">
        <f aca="false">DATEDIF(Input!$G$23,$B29,"Y")</f>
        <v>42</v>
      </c>
      <c r="G29" s="78" t="n">
        <f aca="false">Salary_01!$L29</f>
        <v>5042.474064</v>
      </c>
      <c r="H29" s="78" t="n">
        <f aca="false">Salary_02!$L29</f>
        <v>3611.884416</v>
      </c>
      <c r="I29" s="78" t="n">
        <f aca="false">Retirement_Dist_01!$J29</f>
        <v>0</v>
      </c>
      <c r="J29" s="78" t="n">
        <f aca="false">Retirement_Dist_02!$J29</f>
        <v>0</v>
      </c>
      <c r="K29" s="78" t="n">
        <f aca="true">IF(AND(OR($B29&gt;Input!$C$31,$B29&gt;Input!$G$31),OR($B29&lt;Input!$C$25,$B29&lt;Input!$G$25)),(-1)*PMT(Input!$C$18/(100*12),(OFFSET($A$4, MAX( MATCH(Input!$C$25,$B$4:$B$1004,1), MATCH(Input!$G$25,$B$4:$B$1004,1)),0,1,1) - OFFSET($A$4, MIN( MATCH(Input!$C$31,$B$4:$B$1004,1), MATCH(Input!$G$31,$B$4:$B$1004,1)),0,1,1)),$AD$4,0,1),0)</f>
        <v>0</v>
      </c>
      <c r="L29" s="78" t="n">
        <f aca="false">IF(AND(($B29&lt;Input!$C$31),($B29&lt;Input!$G$31)),($G29+$H29+$I29+$J29),($G29+$H29+$I29+$J29+$K29))</f>
        <v>8654.35848</v>
      </c>
      <c r="M29" s="78" t="n">
        <f aca="false">Mortgage!$L29</f>
        <v>-1271.33292067112</v>
      </c>
      <c r="N29" s="78" t="n">
        <f aca="false">$L29+$M29</f>
        <v>7383.02555932888</v>
      </c>
      <c r="O29" s="78" t="n">
        <f aca="false">IF(AND(($B29&lt;Input!$C$31),($B29&lt;Input!$G$31)),Expenses!$D29,(-1)*$N29)</f>
        <v>-4056</v>
      </c>
      <c r="P29" s="78" t="n">
        <f aca="false">Childcare!$D29</f>
        <v>-1500</v>
      </c>
      <c r="Q29" s="78" t="n">
        <f aca="false">Loan_01!$E29</f>
        <v>0</v>
      </c>
      <c r="R29" s="78" t="n">
        <f aca="false">Loan_02!$E29</f>
        <v>-389.682234095174</v>
      </c>
      <c r="S29" s="78" t="n">
        <f aca="false">(-1)*SUM(Roth_01!$D29+Roth_02!$D29+IRA_01!$D29+IRA_02!$D29+Invest_01!$D29+Invest_02!$D29)</f>
        <v>-100</v>
      </c>
      <c r="T29" s="78" t="n">
        <f aca="false">(-1)*(IF(($B29&gt;Input!$O$24),0,Input!$O$30)+IF(($B29&gt;Input!$O$31),0,Input!$O$37)+IF(($B29&gt;Input!$O$38),0,Input!$O$44))</f>
        <v>-500</v>
      </c>
      <c r="U29" s="78" t="n">
        <f aca="false">IF(($AB28*(Input!$C$16/100)&gt;0),0,($AB28*(Input!$C$16/100)))</f>
        <v>-612.452428664183</v>
      </c>
      <c r="V29" s="78"/>
      <c r="W29" s="78" t="n">
        <f aca="false">IF(($N29+$O29+$P29+$Q29+$R29+$S29+$T29+$U29)&lt;0,($N29+$O29+$P29+$Q29+$R29+$S29+$T29+$U29),0)</f>
        <v>0</v>
      </c>
      <c r="X29" s="78"/>
      <c r="Y29" s="78" t="n">
        <f aca="false">IF(($N29+$O29+$P29+$Q29+$R29+$S29+$T29+$U29)&gt;=0,($N29+$O29+$P29+$Q29+$R29+$S29+$T29+$U29),0)</f>
        <v>224.89089656952</v>
      </c>
      <c r="AA29" s="78" t="n">
        <f aca="false">IF(AND((($AB28+$W28-$U28)&lt;0),($Y29&gt;0)),($AA28-$K29)*(1+Input!$C$18/(12*100)),($AA28+$Y29-$K29)*(1+Input!$C$18/(12*100)))</f>
        <v>1001.08389775757</v>
      </c>
      <c r="AB29" s="78" t="n">
        <f aca="false">IF(AND((($AB28+$W28-$U28)&lt;0),($Y29&gt;=0)),($AB28+$W28-$U28+$Y29)*(1+Input!$C$15/(12*100)),0)</f>
        <v>-30173.4282342452</v>
      </c>
    </row>
    <row r="30" customFormat="false" ht="12.8" hidden="false" customHeight="false" outlineLevel="0" collapsed="false">
      <c r="A30" s="76" t="n">
        <v>26</v>
      </c>
      <c r="B30" s="77" t="n">
        <f aca="false">EOMONTH(Input!$C$7,A30)</f>
        <v>43708</v>
      </c>
      <c r="D30" s="76" t="n">
        <f aca="false">DATEDIF(Input!$C$23,$B30,"Y")</f>
        <v>42</v>
      </c>
      <c r="E30" s="76" t="n">
        <f aca="false">DATEDIF(Input!$G$23,$B30,"Y")</f>
        <v>42</v>
      </c>
      <c r="G30" s="78" t="n">
        <f aca="false">Salary_01!$L30</f>
        <v>5042.474064</v>
      </c>
      <c r="H30" s="78" t="n">
        <f aca="false">Salary_02!$L30</f>
        <v>3611.884416</v>
      </c>
      <c r="I30" s="78" t="n">
        <f aca="false">Retirement_Dist_01!$J30</f>
        <v>0</v>
      </c>
      <c r="J30" s="78" t="n">
        <f aca="false">Retirement_Dist_02!$J30</f>
        <v>0</v>
      </c>
      <c r="K30" s="78" t="n">
        <f aca="true">IF(AND(OR($B30&gt;Input!$C$31,$B30&gt;Input!$G$31),OR($B30&lt;Input!$C$25,$B30&lt;Input!$G$25)),(-1)*PMT(Input!$C$18/(100*12),(OFFSET($A$4, MAX( MATCH(Input!$C$25,$B$4:$B$1004,1), MATCH(Input!$G$25,$B$4:$B$1004,1)),0,1,1) - OFFSET($A$4, MIN( MATCH(Input!$C$31,$B$4:$B$1004,1), MATCH(Input!$G$31,$B$4:$B$1004,1)),0,1,1)),$AD$4,0,1),0)</f>
        <v>0</v>
      </c>
      <c r="L30" s="78" t="n">
        <f aca="false">IF(AND(($B30&lt;Input!$C$31),($B30&lt;Input!$G$31)),($G30+$H30+$I30+$J30),($G30+$H30+$I30+$J30+$K30))</f>
        <v>8654.35848</v>
      </c>
      <c r="M30" s="78" t="n">
        <f aca="false">Mortgage!$L30</f>
        <v>-1271.33292067112</v>
      </c>
      <c r="N30" s="78" t="n">
        <f aca="false">$L30+$M30</f>
        <v>7383.02555932888</v>
      </c>
      <c r="O30" s="78" t="n">
        <f aca="false">IF(AND(($B30&lt;Input!$C$31),($B30&lt;Input!$G$31)),Expenses!$D30,(-1)*$N30)</f>
        <v>-4056</v>
      </c>
      <c r="P30" s="78" t="n">
        <f aca="false">Childcare!$D30</f>
        <v>-1500</v>
      </c>
      <c r="Q30" s="78" t="n">
        <f aca="false">Loan_01!$E30</f>
        <v>0</v>
      </c>
      <c r="R30" s="78" t="n">
        <f aca="false">Loan_02!$E30</f>
        <v>-389.682234095174</v>
      </c>
      <c r="S30" s="78" t="n">
        <f aca="false">(-1)*SUM(Roth_01!$D30+Roth_02!$D30+IRA_01!$D30+IRA_02!$D30+Invest_01!$D30+Invest_02!$D30)</f>
        <v>-100</v>
      </c>
      <c r="T30" s="78" t="n">
        <f aca="false">(-1)*(IF(($B30&gt;Input!$O$24),0,Input!$O$30)+IF(($B30&gt;Input!$O$31),0,Input!$O$37)+IF(($B30&gt;Input!$O$38),0,Input!$O$44))</f>
        <v>-500</v>
      </c>
      <c r="U30" s="78" t="n">
        <f aca="false">IF(($AB29*(Input!$C$16/100)&gt;0),0,($AB29*(Input!$C$16/100)))</f>
        <v>-603.468564684905</v>
      </c>
      <c r="V30" s="78"/>
      <c r="W30" s="78" t="n">
        <f aca="false">IF(($N30+$O30+$P30+$Q30+$R30+$S30+$T30+$U30)&lt;0,($N30+$O30+$P30+$Q30+$R30+$S30+$T30+$U30),0)</f>
        <v>0</v>
      </c>
      <c r="X30" s="78"/>
      <c r="Y30" s="78" t="n">
        <f aca="false">IF(($N30+$O30+$P30+$Q30+$R30+$S30+$T30+$U30)&gt;=0,($N30+$O30+$P30+$Q30+$R30+$S30+$T30+$U30),0)</f>
        <v>233.874760548799</v>
      </c>
      <c r="AA30" s="78" t="n">
        <f aca="false">IF(AND((($AB29+$W29-$U29)&lt;0),($Y30&gt;0)),($AA29-$K30)*(1+Input!$C$18/(12*100)),($AA29+$Y30-$K30)*(1+Input!$C$18/(12*100)))</f>
        <v>1001.12560958664</v>
      </c>
      <c r="AB30" s="78" t="n">
        <f aca="false">IF(AND((($AB29+$W29-$U29)&lt;0),($Y30&gt;=0)),($AB29+$W29-$U29+$Y30)*(1+Input!$C$15/(12*100)),0)</f>
        <v>-29718.129058966</v>
      </c>
    </row>
    <row r="31" customFormat="false" ht="12.8" hidden="false" customHeight="false" outlineLevel="0" collapsed="false">
      <c r="A31" s="76" t="n">
        <v>27</v>
      </c>
      <c r="B31" s="77" t="n">
        <f aca="false">EOMONTH(Input!$C$7,A31)</f>
        <v>43738</v>
      </c>
      <c r="D31" s="76" t="n">
        <f aca="false">DATEDIF(Input!$C$23,$B31,"Y")</f>
        <v>42</v>
      </c>
      <c r="E31" s="76" t="n">
        <f aca="false">DATEDIF(Input!$G$23,$B31,"Y")</f>
        <v>42</v>
      </c>
      <c r="G31" s="78" t="n">
        <f aca="false">Salary_01!$L31</f>
        <v>5042.474064</v>
      </c>
      <c r="H31" s="78" t="n">
        <f aca="false">Salary_02!$L31</f>
        <v>3611.884416</v>
      </c>
      <c r="I31" s="78" t="n">
        <f aca="false">Retirement_Dist_01!$J31</f>
        <v>0</v>
      </c>
      <c r="J31" s="78" t="n">
        <f aca="false">Retirement_Dist_02!$J31</f>
        <v>0</v>
      </c>
      <c r="K31" s="78" t="n">
        <f aca="true">IF(AND(OR($B31&gt;Input!$C$31,$B31&gt;Input!$G$31),OR($B31&lt;Input!$C$25,$B31&lt;Input!$G$25)),(-1)*PMT(Input!$C$18/(100*12),(OFFSET($A$4, MAX( MATCH(Input!$C$25,$B$4:$B$1004,1), MATCH(Input!$G$25,$B$4:$B$1004,1)),0,1,1) - OFFSET($A$4, MIN( MATCH(Input!$C$31,$B$4:$B$1004,1), MATCH(Input!$G$31,$B$4:$B$1004,1)),0,1,1)),$AD$4,0,1),0)</f>
        <v>0</v>
      </c>
      <c r="L31" s="78" t="n">
        <f aca="false">IF(AND(($B31&lt;Input!$C$31),($B31&lt;Input!$G$31)),($G31+$H31+$I31+$J31),($G31+$H31+$I31+$J31+$K31))</f>
        <v>8654.35848</v>
      </c>
      <c r="M31" s="78" t="n">
        <f aca="false">Mortgage!$L31</f>
        <v>-1271.33292067112</v>
      </c>
      <c r="N31" s="78" t="n">
        <f aca="false">$L31+$M31</f>
        <v>7383.02555932888</v>
      </c>
      <c r="O31" s="78" t="n">
        <f aca="false">IF(AND(($B31&lt;Input!$C$31),($B31&lt;Input!$G$31)),Expenses!$D31,(-1)*$N31)</f>
        <v>-4056</v>
      </c>
      <c r="P31" s="78" t="n">
        <f aca="false">Childcare!$D31</f>
        <v>-1500</v>
      </c>
      <c r="Q31" s="78" t="n">
        <f aca="false">Loan_01!$E31</f>
        <v>0</v>
      </c>
      <c r="R31" s="78" t="n">
        <f aca="false">Loan_02!$E31</f>
        <v>-389.682234095174</v>
      </c>
      <c r="S31" s="78" t="n">
        <f aca="false">(-1)*SUM(Roth_01!$D31+Roth_02!$D31+IRA_01!$D31+IRA_02!$D31+Invest_01!$D31+Invest_02!$D31)</f>
        <v>-100</v>
      </c>
      <c r="T31" s="78" t="n">
        <f aca="false">(-1)*(IF(($B31&gt;Input!$O$24),0,Input!$O$30)+IF(($B31&gt;Input!$O$31),0,Input!$O$37)+IF(($B31&gt;Input!$O$38),0,Input!$O$44))</f>
        <v>-500</v>
      </c>
      <c r="U31" s="78" t="n">
        <f aca="false">IF(($AB30*(Input!$C$16/100)&gt;0),0,($AB30*(Input!$C$16/100)))</f>
        <v>-594.36258117932</v>
      </c>
      <c r="V31" s="78"/>
      <c r="W31" s="78" t="n">
        <f aca="false">IF(($N31+$O31+$P31+$Q31+$R31+$S31+$T31+$U31)&lt;0,($N31+$O31+$P31+$Q31+$R31+$S31+$T31+$U31),0)</f>
        <v>0</v>
      </c>
      <c r="X31" s="78"/>
      <c r="Y31" s="78" t="n">
        <f aca="false">IF(($N31+$O31+$P31+$Q31+$R31+$S31+$T31+$U31)&gt;=0,($N31+$O31+$P31+$Q31+$R31+$S31+$T31+$U31),0)</f>
        <v>242.980744054383</v>
      </c>
      <c r="AA31" s="78" t="n">
        <f aca="false">IF(AND((($AB30+$W30-$U30)&lt;0),($Y31&gt;0)),($AA30-$K31)*(1+Input!$C$18/(12*100)),($AA30+$Y31-$K31)*(1+Input!$C$18/(12*100)))</f>
        <v>1001.16732315371</v>
      </c>
      <c r="AB31" s="78" t="n">
        <f aca="false">IF(AND((($AB30+$W30-$U30)&lt;0),($Y31&gt;=0)),($AB30+$W30-$U30+$Y31)*(1+Input!$C$15/(12*100)),0)</f>
        <v>-29256.6354802298</v>
      </c>
    </row>
    <row r="32" customFormat="false" ht="12.8" hidden="false" customHeight="false" outlineLevel="0" collapsed="false">
      <c r="A32" s="76" t="n">
        <v>28</v>
      </c>
      <c r="B32" s="77" t="n">
        <f aca="false">EOMONTH(Input!$C$7,A32)</f>
        <v>43769</v>
      </c>
      <c r="D32" s="76" t="n">
        <f aca="false">DATEDIF(Input!$C$23,$B32,"Y")</f>
        <v>42</v>
      </c>
      <c r="E32" s="76" t="n">
        <f aca="false">DATEDIF(Input!$G$23,$B32,"Y")</f>
        <v>42</v>
      </c>
      <c r="G32" s="78" t="n">
        <f aca="false">Salary_01!$L32</f>
        <v>5042.474064</v>
      </c>
      <c r="H32" s="78" t="n">
        <f aca="false">Salary_02!$L32</f>
        <v>3611.884416</v>
      </c>
      <c r="I32" s="78" t="n">
        <f aca="false">Retirement_Dist_01!$J32</f>
        <v>0</v>
      </c>
      <c r="J32" s="78" t="n">
        <f aca="false">Retirement_Dist_02!$J32</f>
        <v>0</v>
      </c>
      <c r="K32" s="78" t="n">
        <f aca="true">IF(AND(OR($B32&gt;Input!$C$31,$B32&gt;Input!$G$31),OR($B32&lt;Input!$C$25,$B32&lt;Input!$G$25)),(-1)*PMT(Input!$C$18/(100*12),(OFFSET($A$4, MAX( MATCH(Input!$C$25,$B$4:$B$1004,1), MATCH(Input!$G$25,$B$4:$B$1004,1)),0,1,1) - OFFSET($A$4, MIN( MATCH(Input!$C$31,$B$4:$B$1004,1), MATCH(Input!$G$31,$B$4:$B$1004,1)),0,1,1)),$AD$4,0,1),0)</f>
        <v>0</v>
      </c>
      <c r="L32" s="78" t="n">
        <f aca="false">IF(AND(($B32&lt;Input!$C$31),($B32&lt;Input!$G$31)),($G32+$H32+$I32+$J32),($G32+$H32+$I32+$J32+$K32))</f>
        <v>8654.35848</v>
      </c>
      <c r="M32" s="78" t="n">
        <f aca="false">Mortgage!$L32</f>
        <v>-1271.33292067112</v>
      </c>
      <c r="N32" s="78" t="n">
        <f aca="false">$L32+$M32</f>
        <v>7383.02555932888</v>
      </c>
      <c r="O32" s="78" t="n">
        <f aca="false">IF(AND(($B32&lt;Input!$C$31),($B32&lt;Input!$G$31)),Expenses!$D32,(-1)*$N32)</f>
        <v>-4056</v>
      </c>
      <c r="P32" s="78" t="n">
        <f aca="false">Childcare!$D32</f>
        <v>-1500</v>
      </c>
      <c r="Q32" s="78" t="n">
        <f aca="false">Loan_01!$E32</f>
        <v>0</v>
      </c>
      <c r="R32" s="78" t="n">
        <f aca="false">Loan_02!$E32</f>
        <v>-389.682234095174</v>
      </c>
      <c r="S32" s="78" t="n">
        <f aca="false">(-1)*SUM(Roth_01!$D32+Roth_02!$D32+IRA_01!$D32+IRA_02!$D32+Invest_01!$D32+Invest_02!$D32)</f>
        <v>-100</v>
      </c>
      <c r="T32" s="78" t="n">
        <f aca="false">(-1)*(IF(($B32&gt;Input!$O$24),0,Input!$O$30)+IF(($B32&gt;Input!$O$31),0,Input!$O$37)+IF(($B32&gt;Input!$O$38),0,Input!$O$44))</f>
        <v>-500</v>
      </c>
      <c r="U32" s="78" t="n">
        <f aca="false">IF(($AB31*(Input!$C$16/100)&gt;0),0,($AB31*(Input!$C$16/100)))</f>
        <v>-585.132709604595</v>
      </c>
      <c r="V32" s="78"/>
      <c r="W32" s="78" t="n">
        <f aca="false">IF(($N32+$O32+$P32+$Q32+$R32+$S32+$T32+$U32)&lt;0,($N32+$O32+$P32+$Q32+$R32+$S32+$T32+$U32),0)</f>
        <v>0</v>
      </c>
      <c r="X32" s="78"/>
      <c r="Y32" s="78" t="n">
        <f aca="false">IF(($N32+$O32+$P32+$Q32+$R32+$S32+$T32+$U32)&gt;=0,($N32+$O32+$P32+$Q32+$R32+$S32+$T32+$U32),0)</f>
        <v>252.210615629108</v>
      </c>
      <c r="AA32" s="78" t="n">
        <f aca="false">IF(AND((($AB31+$W31-$U31)&lt;0),($Y32&gt;0)),($AA31-$K32)*(1+Input!$C$18/(12*100)),($AA31+$Y32-$K32)*(1+Input!$C$18/(12*100)))</f>
        <v>1001.20903845884</v>
      </c>
      <c r="AB32" s="78" t="n">
        <f aca="false">IF(AND((($AB31+$W31-$U31)&lt;0),($Y32&gt;=0)),($AB31+$W31-$U31+$Y32)*(1+Input!$C$15/(12*100)),0)</f>
        <v>-28788.8631138669</v>
      </c>
    </row>
    <row r="33" customFormat="false" ht="12.8" hidden="false" customHeight="false" outlineLevel="0" collapsed="false">
      <c r="A33" s="76" t="n">
        <v>29</v>
      </c>
      <c r="B33" s="77" t="n">
        <f aca="false">EOMONTH(Input!$C$7,A33)</f>
        <v>43799</v>
      </c>
      <c r="D33" s="76" t="n">
        <f aca="false">DATEDIF(Input!$C$23,$B33,"Y")</f>
        <v>42</v>
      </c>
      <c r="E33" s="76" t="n">
        <f aca="false">DATEDIF(Input!$G$23,$B33,"Y")</f>
        <v>42</v>
      </c>
      <c r="G33" s="78" t="n">
        <f aca="false">Salary_01!$L33</f>
        <v>5042.474064</v>
      </c>
      <c r="H33" s="78" t="n">
        <f aca="false">Salary_02!$L33</f>
        <v>3611.884416</v>
      </c>
      <c r="I33" s="78" t="n">
        <f aca="false">Retirement_Dist_01!$J33</f>
        <v>0</v>
      </c>
      <c r="J33" s="78" t="n">
        <f aca="false">Retirement_Dist_02!$J33</f>
        <v>0</v>
      </c>
      <c r="K33" s="78" t="n">
        <f aca="true">IF(AND(OR($B33&gt;Input!$C$31,$B33&gt;Input!$G$31),OR($B33&lt;Input!$C$25,$B33&lt;Input!$G$25)),(-1)*PMT(Input!$C$18/(100*12),(OFFSET($A$4, MAX( MATCH(Input!$C$25,$B$4:$B$1004,1), MATCH(Input!$G$25,$B$4:$B$1004,1)),0,1,1) - OFFSET($A$4, MIN( MATCH(Input!$C$31,$B$4:$B$1004,1), MATCH(Input!$G$31,$B$4:$B$1004,1)),0,1,1)),$AD$4,0,1),0)</f>
        <v>0</v>
      </c>
      <c r="L33" s="78" t="n">
        <f aca="false">IF(AND(($B33&lt;Input!$C$31),($B33&lt;Input!$G$31)),($G33+$H33+$I33+$J33),($G33+$H33+$I33+$J33+$K33))</f>
        <v>8654.35848</v>
      </c>
      <c r="M33" s="78" t="n">
        <f aca="false">Mortgage!$L33</f>
        <v>-1271.33292067112</v>
      </c>
      <c r="N33" s="78" t="n">
        <f aca="false">$L33+$M33</f>
        <v>7383.02555932888</v>
      </c>
      <c r="O33" s="78" t="n">
        <f aca="false">IF(AND(($B33&lt;Input!$C$31),($B33&lt;Input!$G$31)),Expenses!$D33,(-1)*$N33)</f>
        <v>-4056</v>
      </c>
      <c r="P33" s="78" t="n">
        <f aca="false">Childcare!$D33</f>
        <v>-1500</v>
      </c>
      <c r="Q33" s="78" t="n">
        <f aca="false">Loan_01!$E33</f>
        <v>0</v>
      </c>
      <c r="R33" s="78" t="n">
        <f aca="false">Loan_02!$E33</f>
        <v>-389.682234095174</v>
      </c>
      <c r="S33" s="78" t="n">
        <f aca="false">(-1)*SUM(Roth_01!$D33+Roth_02!$D33+IRA_01!$D33+IRA_02!$D33+Invest_01!$D33+Invest_02!$D33)</f>
        <v>-100</v>
      </c>
      <c r="T33" s="78" t="n">
        <f aca="false">(-1)*(IF(($B33&gt;Input!$O$24),0,Input!$O$30)+IF(($B33&gt;Input!$O$31),0,Input!$O$37)+IF(($B33&gt;Input!$O$38),0,Input!$O$44))</f>
        <v>-500</v>
      </c>
      <c r="U33" s="78" t="n">
        <f aca="false">IF(($AB32*(Input!$C$16/100)&gt;0),0,($AB32*(Input!$C$16/100)))</f>
        <v>-575.777262277339</v>
      </c>
      <c r="V33" s="78"/>
      <c r="W33" s="78" t="n">
        <f aca="false">IF(($N33+$O33+$P33+$Q33+$R33+$S33+$T33+$U33)&lt;0,($N33+$O33+$P33+$Q33+$R33+$S33+$T33+$U33),0)</f>
        <v>0</v>
      </c>
      <c r="X33" s="78"/>
      <c r="Y33" s="78" t="n">
        <f aca="false">IF(($N33+$O33+$P33+$Q33+$R33+$S33+$T33+$U33)&gt;=0,($N33+$O33+$P33+$Q33+$R33+$S33+$T33+$U33),0)</f>
        <v>261.566062956364</v>
      </c>
      <c r="AA33" s="78" t="n">
        <f aca="false">IF(AND((($AB32+$W32-$U32)&lt;0),($Y33&gt;0)),($AA32-$K33)*(1+Input!$C$18/(12*100)),($AA32+$Y33-$K33)*(1+Input!$C$18/(12*100)))</f>
        <v>1001.25075550211</v>
      </c>
      <c r="AB33" s="78" t="n">
        <f aca="false">IF(AND((($AB32+$W32-$U32)&lt;0),($Y33&gt;=0)),($AB32+$W32-$U32+$Y33)*(1+Input!$C$15/(12*100)),0)</f>
        <v>-28314.7265325234</v>
      </c>
    </row>
    <row r="34" customFormat="false" ht="12.8" hidden="false" customHeight="false" outlineLevel="0" collapsed="false">
      <c r="A34" s="76" t="n">
        <v>30</v>
      </c>
      <c r="B34" s="77" t="n">
        <f aca="false">EOMONTH(Input!$C$7,A34)</f>
        <v>43830</v>
      </c>
      <c r="D34" s="76" t="n">
        <f aca="false">DATEDIF(Input!$C$23,$B34,"Y")</f>
        <v>42</v>
      </c>
      <c r="E34" s="76" t="n">
        <f aca="false">DATEDIF(Input!$G$23,$B34,"Y")</f>
        <v>42</v>
      </c>
      <c r="G34" s="78" t="n">
        <f aca="false">Salary_01!$L34</f>
        <v>5042.474064</v>
      </c>
      <c r="H34" s="78" t="n">
        <f aca="false">Salary_02!$L34</f>
        <v>3611.884416</v>
      </c>
      <c r="I34" s="78" t="n">
        <f aca="false">Retirement_Dist_01!$J34</f>
        <v>0</v>
      </c>
      <c r="J34" s="78" t="n">
        <f aca="false">Retirement_Dist_02!$J34</f>
        <v>0</v>
      </c>
      <c r="K34" s="78" t="n">
        <f aca="true">IF(AND(OR($B34&gt;Input!$C$31,$B34&gt;Input!$G$31),OR($B34&lt;Input!$C$25,$B34&lt;Input!$G$25)),(-1)*PMT(Input!$C$18/(100*12),(OFFSET($A$4, MAX( MATCH(Input!$C$25,$B$4:$B$1004,1), MATCH(Input!$G$25,$B$4:$B$1004,1)),0,1,1) - OFFSET($A$4, MIN( MATCH(Input!$C$31,$B$4:$B$1004,1), MATCH(Input!$G$31,$B$4:$B$1004,1)),0,1,1)),$AD$4,0,1),0)</f>
        <v>0</v>
      </c>
      <c r="L34" s="78" t="n">
        <f aca="false">IF(AND(($B34&lt;Input!$C$31),($B34&lt;Input!$G$31)),($G34+$H34+$I34+$J34),($G34+$H34+$I34+$J34+$K34))</f>
        <v>8654.35848</v>
      </c>
      <c r="M34" s="78" t="n">
        <f aca="false">Mortgage!$L34</f>
        <v>-1271.33292067112</v>
      </c>
      <c r="N34" s="78" t="n">
        <f aca="false">$L34+$M34</f>
        <v>7383.02555932888</v>
      </c>
      <c r="O34" s="78" t="n">
        <f aca="false">IF(AND(($B34&lt;Input!$C$31),($B34&lt;Input!$G$31)),Expenses!$D34,(-1)*$N34)</f>
        <v>-4056</v>
      </c>
      <c r="P34" s="78" t="n">
        <f aca="false">Childcare!$D34</f>
        <v>-1500</v>
      </c>
      <c r="Q34" s="78" t="n">
        <f aca="false">Loan_01!$E34</f>
        <v>0</v>
      </c>
      <c r="R34" s="78" t="n">
        <f aca="false">Loan_02!$E34</f>
        <v>-389.682234095174</v>
      </c>
      <c r="S34" s="78" t="n">
        <f aca="false">(-1)*SUM(Roth_01!$D34+Roth_02!$D34+IRA_01!$D34+IRA_02!$D34+Invest_01!$D34+Invest_02!$D34)</f>
        <v>-100</v>
      </c>
      <c r="T34" s="78" t="n">
        <f aca="false">(-1)*(IF(($B34&gt;Input!$O$24),0,Input!$O$30)+IF(($B34&gt;Input!$O$31),0,Input!$O$37)+IF(($B34&gt;Input!$O$38),0,Input!$O$44))</f>
        <v>-500</v>
      </c>
      <c r="U34" s="78" t="n">
        <f aca="false">IF(($AB33*(Input!$C$16/100)&gt;0),0,($AB33*(Input!$C$16/100)))</f>
        <v>-566.294530650468</v>
      </c>
      <c r="V34" s="78"/>
      <c r="W34" s="78" t="n">
        <f aca="false">IF(($N34+$O34+$P34+$Q34+$R34+$S34+$T34+$U34)&lt;0,($N34+$O34+$P34+$Q34+$R34+$S34+$T34+$U34),0)</f>
        <v>0</v>
      </c>
      <c r="X34" s="78"/>
      <c r="Y34" s="78" t="n">
        <f aca="false">IF(($N34+$O34+$P34+$Q34+$R34+$S34+$T34+$U34)&gt;=0,($N34+$O34+$P34+$Q34+$R34+$S34+$T34+$U34),0)</f>
        <v>271.048794583235</v>
      </c>
      <c r="AA34" s="78" t="n">
        <f aca="false">IF(AND((($AB33+$W33-$U33)&lt;0),($Y34&gt;0)),($AA33-$K34)*(1+Input!$C$18/(12*100)),($AA33+$Y34-$K34)*(1+Input!$C$18/(12*100)))</f>
        <v>1001.29247428359</v>
      </c>
      <c r="AB34" s="78" t="n">
        <f aca="false">IF(AND((($AB33+$W33-$U33)&lt;0),($Y34&gt;=0)),($AB33+$W33-$U33+$Y34)*(1+Input!$C$15/(12*100)),0)</f>
        <v>-27834.1391486717</v>
      </c>
    </row>
    <row r="35" customFormat="false" ht="12.8" hidden="false" customHeight="false" outlineLevel="0" collapsed="false">
      <c r="A35" s="76" t="n">
        <v>31</v>
      </c>
      <c r="B35" s="77" t="n">
        <f aca="false">EOMONTH(Input!$C$7,A35)</f>
        <v>43861</v>
      </c>
      <c r="D35" s="76" t="n">
        <f aca="false">DATEDIF(Input!$C$23,$B35,"Y")</f>
        <v>42</v>
      </c>
      <c r="E35" s="76" t="n">
        <f aca="false">DATEDIF(Input!$G$23,$B35,"Y")</f>
        <v>42</v>
      </c>
      <c r="G35" s="78" t="n">
        <f aca="false">Salary_01!$L35</f>
        <v>5042.474064</v>
      </c>
      <c r="H35" s="78" t="n">
        <f aca="false">Salary_02!$L35</f>
        <v>3611.884416</v>
      </c>
      <c r="I35" s="78" t="n">
        <f aca="false">Retirement_Dist_01!$J35</f>
        <v>0</v>
      </c>
      <c r="J35" s="78" t="n">
        <f aca="false">Retirement_Dist_02!$J35</f>
        <v>0</v>
      </c>
      <c r="K35" s="78" t="n">
        <f aca="true">IF(AND(OR($B35&gt;Input!$C$31,$B35&gt;Input!$G$31),OR($B35&lt;Input!$C$25,$B35&lt;Input!$G$25)),(-1)*PMT(Input!$C$18/(100*12),(OFFSET($A$4, MAX( MATCH(Input!$C$25,$B$4:$B$1004,1), MATCH(Input!$G$25,$B$4:$B$1004,1)),0,1,1) - OFFSET($A$4, MIN( MATCH(Input!$C$31,$B$4:$B$1004,1), MATCH(Input!$G$31,$B$4:$B$1004,1)),0,1,1)),$AD$4,0,1),0)</f>
        <v>0</v>
      </c>
      <c r="L35" s="78" t="n">
        <f aca="false">IF(AND(($B35&lt;Input!$C$31),($B35&lt;Input!$G$31)),($G35+$H35+$I35+$J35),($G35+$H35+$I35+$J35+$K35))</f>
        <v>8654.35848</v>
      </c>
      <c r="M35" s="78" t="n">
        <f aca="false">Mortgage!$L35</f>
        <v>-1271.33292067112</v>
      </c>
      <c r="N35" s="78" t="n">
        <f aca="false">$L35+$M35</f>
        <v>7383.02555932888</v>
      </c>
      <c r="O35" s="78" t="n">
        <f aca="false">IF(AND(($B35&lt;Input!$C$31),($B35&lt;Input!$G$31)),Expenses!$D35,(-1)*$N35)</f>
        <v>-4056</v>
      </c>
      <c r="P35" s="78" t="n">
        <f aca="false">Childcare!$D35</f>
        <v>-1500</v>
      </c>
      <c r="Q35" s="78" t="n">
        <f aca="false">Loan_01!$E35</f>
        <v>0</v>
      </c>
      <c r="R35" s="78" t="n">
        <f aca="false">Loan_02!$E35</f>
        <v>-389.682234095174</v>
      </c>
      <c r="S35" s="78" t="n">
        <f aca="false">(-1)*SUM(Roth_01!$D35+Roth_02!$D35+IRA_01!$D35+IRA_02!$D35+Invest_01!$D35+Invest_02!$D35)</f>
        <v>-100</v>
      </c>
      <c r="T35" s="78" t="n">
        <f aca="false">(-1)*(IF(($B35&gt;Input!$O$24),0,Input!$O$30)+IF(($B35&gt;Input!$O$31),0,Input!$O$37)+IF(($B35&gt;Input!$O$38),0,Input!$O$44))</f>
        <v>-500</v>
      </c>
      <c r="U35" s="78" t="n">
        <f aca="false">IF(($AB34*(Input!$C$16/100)&gt;0),0,($AB34*(Input!$C$16/100)))</f>
        <v>-556.682782973433</v>
      </c>
      <c r="V35" s="78"/>
      <c r="W35" s="78" t="n">
        <f aca="false">IF(($N35+$O35+$P35+$Q35+$R35+$S35+$T35+$U35)&lt;0,($N35+$O35+$P35+$Q35+$R35+$S35+$T35+$U35),0)</f>
        <v>0</v>
      </c>
      <c r="X35" s="78"/>
      <c r="Y35" s="78" t="n">
        <f aca="false">IF(($N35+$O35+$P35+$Q35+$R35+$S35+$T35+$U35)&gt;=0,($N35+$O35+$P35+$Q35+$R35+$S35+$T35+$U35),0)</f>
        <v>280.66054226027</v>
      </c>
      <c r="AA35" s="78" t="n">
        <f aca="false">IF(AND((($AB34+$W34-$U34)&lt;0),($Y35&gt;0)),($AA34-$K35)*(1+Input!$C$18/(12*100)),($AA34+$Y35-$K35)*(1+Input!$C$18/(12*100)))</f>
        <v>1001.33419480335</v>
      </c>
      <c r="AB35" s="78" t="n">
        <f aca="false">IF(AND((($AB34+$W34-$U34)&lt;0),($Y35&gt;=0)),($AB34+$W34-$U34+$Y35)*(1+Input!$C$15/(12*100)),0)</f>
        <v>-27347.0131967711</v>
      </c>
    </row>
    <row r="36" customFormat="false" ht="12.8" hidden="false" customHeight="false" outlineLevel="0" collapsed="false">
      <c r="A36" s="76" t="n">
        <v>32</v>
      </c>
      <c r="B36" s="77" t="n">
        <f aca="false">EOMONTH(Input!$C$7,A36)</f>
        <v>43890</v>
      </c>
      <c r="D36" s="76" t="n">
        <f aca="false">DATEDIF(Input!$C$23,$B36,"Y")</f>
        <v>42</v>
      </c>
      <c r="E36" s="76" t="n">
        <f aca="false">DATEDIF(Input!$G$23,$B36,"Y")</f>
        <v>42</v>
      </c>
      <c r="G36" s="78" t="n">
        <f aca="false">Salary_01!$L36</f>
        <v>5042.474064</v>
      </c>
      <c r="H36" s="78" t="n">
        <f aca="false">Salary_02!$L36</f>
        <v>3611.884416</v>
      </c>
      <c r="I36" s="78" t="n">
        <f aca="false">Retirement_Dist_01!$J36</f>
        <v>0</v>
      </c>
      <c r="J36" s="78" t="n">
        <f aca="false">Retirement_Dist_02!$J36</f>
        <v>0</v>
      </c>
      <c r="K36" s="78" t="n">
        <f aca="true">IF(AND(OR($B36&gt;Input!$C$31,$B36&gt;Input!$G$31),OR($B36&lt;Input!$C$25,$B36&lt;Input!$G$25)),(-1)*PMT(Input!$C$18/(100*12),(OFFSET($A$4, MAX( MATCH(Input!$C$25,$B$4:$B$1004,1), MATCH(Input!$G$25,$B$4:$B$1004,1)),0,1,1) - OFFSET($A$4, MIN( MATCH(Input!$C$31,$B$4:$B$1004,1), MATCH(Input!$G$31,$B$4:$B$1004,1)),0,1,1)),$AD$4,0,1),0)</f>
        <v>0</v>
      </c>
      <c r="L36" s="78" t="n">
        <f aca="false">IF(AND(($B36&lt;Input!$C$31),($B36&lt;Input!$G$31)),($G36+$H36+$I36+$J36),($G36+$H36+$I36+$J36+$K36))</f>
        <v>8654.35848</v>
      </c>
      <c r="M36" s="78" t="n">
        <f aca="false">Mortgage!$L36</f>
        <v>-1271.33292067112</v>
      </c>
      <c r="N36" s="78" t="n">
        <f aca="false">$L36+$M36</f>
        <v>7383.02555932888</v>
      </c>
      <c r="O36" s="78" t="n">
        <f aca="false">IF(AND(($B36&lt;Input!$C$31),($B36&lt;Input!$G$31)),Expenses!$D36,(-1)*$N36)</f>
        <v>-4056</v>
      </c>
      <c r="P36" s="78" t="n">
        <f aca="false">Childcare!$D36</f>
        <v>-1500</v>
      </c>
      <c r="Q36" s="78" t="n">
        <f aca="false">Loan_01!$E36</f>
        <v>0</v>
      </c>
      <c r="R36" s="78" t="n">
        <f aca="false">Loan_02!$E36</f>
        <v>-389.682234095174</v>
      </c>
      <c r="S36" s="78" t="n">
        <f aca="false">(-1)*SUM(Roth_01!$D36+Roth_02!$D36+IRA_01!$D36+IRA_02!$D36+Invest_01!$D36+Invest_02!$D36)</f>
        <v>-100</v>
      </c>
      <c r="T36" s="78" t="n">
        <f aca="false">(-1)*(IF(($B36&gt;Input!$O$24),0,Input!$O$30)+IF(($B36&gt;Input!$O$31),0,Input!$O$37)+IF(($B36&gt;Input!$O$38),0,Input!$O$44))</f>
        <v>-500</v>
      </c>
      <c r="U36" s="78" t="n">
        <f aca="false">IF(($AB35*(Input!$C$16/100)&gt;0),0,($AB35*(Input!$C$16/100)))</f>
        <v>-546.940263935422</v>
      </c>
      <c r="V36" s="78"/>
      <c r="W36" s="78" t="n">
        <f aca="false">IF(($N36+$O36+$P36+$Q36+$R36+$S36+$T36+$U36)&lt;0,($N36+$O36+$P36+$Q36+$R36+$S36+$T36+$U36),0)</f>
        <v>0</v>
      </c>
      <c r="X36" s="78"/>
      <c r="Y36" s="78" t="n">
        <f aca="false">IF(($N36+$O36+$P36+$Q36+$R36+$S36+$T36+$U36)&gt;=0,($N36+$O36+$P36+$Q36+$R36+$S36+$T36+$U36),0)</f>
        <v>290.403061298282</v>
      </c>
      <c r="AA36" s="78" t="n">
        <f aca="false">IF(AND((($AB35+$W35-$U35)&lt;0),($Y36&gt;0)),($AA35-$K36)*(1+Input!$C$18/(12*100)),($AA35+$Y36-$K36)*(1+Input!$C$18/(12*100)))</f>
        <v>1001.37591706147</v>
      </c>
      <c r="AB36" s="78" t="n">
        <f aca="false">IF(AND((($AB35+$W35-$U35)&lt;0),($Y36&gt;=0)),($AB35+$W35-$U35+$Y36)*(1+Input!$C$15/(12*100)),0)</f>
        <v>-26853.2597171994</v>
      </c>
    </row>
    <row r="37" customFormat="false" ht="12.8" hidden="false" customHeight="false" outlineLevel="0" collapsed="false">
      <c r="A37" s="76" t="n">
        <v>33</v>
      </c>
      <c r="B37" s="77" t="n">
        <f aca="false">EOMONTH(Input!$C$7,A37)</f>
        <v>43921</v>
      </c>
      <c r="D37" s="76" t="n">
        <f aca="false">DATEDIF(Input!$C$23,$B37,"Y")</f>
        <v>42</v>
      </c>
      <c r="E37" s="76" t="n">
        <f aca="false">DATEDIF(Input!$G$23,$B37,"Y")</f>
        <v>42</v>
      </c>
      <c r="G37" s="78" t="n">
        <f aca="false">Salary_01!$L37</f>
        <v>5042.474064</v>
      </c>
      <c r="H37" s="78" t="n">
        <f aca="false">Salary_02!$L37</f>
        <v>3611.884416</v>
      </c>
      <c r="I37" s="78" t="n">
        <f aca="false">Retirement_Dist_01!$J37</f>
        <v>0</v>
      </c>
      <c r="J37" s="78" t="n">
        <f aca="false">Retirement_Dist_02!$J37</f>
        <v>0</v>
      </c>
      <c r="K37" s="78" t="n">
        <f aca="true">IF(AND(OR($B37&gt;Input!$C$31,$B37&gt;Input!$G$31),OR($B37&lt;Input!$C$25,$B37&lt;Input!$G$25)),(-1)*PMT(Input!$C$18/(100*12),(OFFSET($A$4, MAX( MATCH(Input!$C$25,$B$4:$B$1004,1), MATCH(Input!$G$25,$B$4:$B$1004,1)),0,1,1) - OFFSET($A$4, MIN( MATCH(Input!$C$31,$B$4:$B$1004,1), MATCH(Input!$G$31,$B$4:$B$1004,1)),0,1,1)),$AD$4,0,1),0)</f>
        <v>0</v>
      </c>
      <c r="L37" s="78" t="n">
        <f aca="false">IF(AND(($B37&lt;Input!$C$31),($B37&lt;Input!$G$31)),($G37+$H37+$I37+$J37),($G37+$H37+$I37+$J37+$K37))</f>
        <v>8654.35848</v>
      </c>
      <c r="M37" s="78" t="n">
        <f aca="false">Mortgage!$L37</f>
        <v>-1271.33292067112</v>
      </c>
      <c r="N37" s="78" t="n">
        <f aca="false">$L37+$M37</f>
        <v>7383.02555932888</v>
      </c>
      <c r="O37" s="78" t="n">
        <f aca="false">IF(AND(($B37&lt;Input!$C$31),($B37&lt;Input!$G$31)),Expenses!$D37,(-1)*$N37)</f>
        <v>-4056</v>
      </c>
      <c r="P37" s="78" t="n">
        <f aca="false">Childcare!$D37</f>
        <v>-1500</v>
      </c>
      <c r="Q37" s="78" t="n">
        <f aca="false">Loan_01!$E37</f>
        <v>0</v>
      </c>
      <c r="R37" s="78" t="n">
        <f aca="false">Loan_02!$E37</f>
        <v>-389.682234095174</v>
      </c>
      <c r="S37" s="78" t="n">
        <f aca="false">(-1)*SUM(Roth_01!$D37+Roth_02!$D37+IRA_01!$D37+IRA_02!$D37+Invest_01!$D37+Invest_02!$D37)</f>
        <v>-100</v>
      </c>
      <c r="T37" s="78" t="n">
        <f aca="false">(-1)*(IF(($B37&gt;Input!$O$24),0,Input!$O$30)+IF(($B37&gt;Input!$O$31),0,Input!$O$37)+IF(($B37&gt;Input!$O$38),0,Input!$O$44))</f>
        <v>-500</v>
      </c>
      <c r="U37" s="78" t="n">
        <f aca="false">IF(($AB36*(Input!$C$16/100)&gt;0),0,($AB36*(Input!$C$16/100)))</f>
        <v>-537.065194343987</v>
      </c>
      <c r="V37" s="78"/>
      <c r="W37" s="78" t="n">
        <f aca="false">IF(($N37+$O37+$P37+$Q37+$R37+$S37+$T37+$U37)&lt;0,($N37+$O37+$P37+$Q37+$R37+$S37+$T37+$U37),0)</f>
        <v>0</v>
      </c>
      <c r="X37" s="78"/>
      <c r="Y37" s="78" t="n">
        <f aca="false">IF(($N37+$O37+$P37+$Q37+$R37+$S37+$T37+$U37)&gt;=0,($N37+$O37+$P37+$Q37+$R37+$S37+$T37+$U37),0)</f>
        <v>300.278130889716</v>
      </c>
      <c r="AA37" s="78" t="n">
        <f aca="false">IF(AND((($AB36+$W36-$U36)&lt;0),($Y37&gt;0)),($AA36-$K37)*(1+Input!$C$18/(12*100)),($AA36+$Y37-$K37)*(1+Input!$C$18/(12*100)))</f>
        <v>1001.41764105801</v>
      </c>
      <c r="AB37" s="78" t="n">
        <f aca="false">IF(AND((($AB36+$W36-$U36)&lt;0),($Y37&gt;=0)),($AB36+$W36-$U36+$Y37)*(1+Input!$C$15/(12*100)),0)</f>
        <v>-26352.7885400059</v>
      </c>
    </row>
    <row r="38" customFormat="false" ht="12.8" hidden="false" customHeight="false" outlineLevel="0" collapsed="false">
      <c r="A38" s="76" t="n">
        <v>34</v>
      </c>
      <c r="B38" s="77" t="n">
        <f aca="false">EOMONTH(Input!$C$7,A38)</f>
        <v>43951</v>
      </c>
      <c r="D38" s="76" t="n">
        <f aca="false">DATEDIF(Input!$C$23,$B38,"Y")</f>
        <v>42</v>
      </c>
      <c r="E38" s="76" t="n">
        <f aca="false">DATEDIF(Input!$G$23,$B38,"Y")</f>
        <v>42</v>
      </c>
      <c r="G38" s="78" t="n">
        <f aca="false">Salary_01!$L38</f>
        <v>5042.474064</v>
      </c>
      <c r="H38" s="78" t="n">
        <f aca="false">Salary_02!$L38</f>
        <v>3611.884416</v>
      </c>
      <c r="I38" s="78" t="n">
        <f aca="false">Retirement_Dist_01!$J38</f>
        <v>0</v>
      </c>
      <c r="J38" s="78" t="n">
        <f aca="false">Retirement_Dist_02!$J38</f>
        <v>0</v>
      </c>
      <c r="K38" s="78" t="n">
        <f aca="true">IF(AND(OR($B38&gt;Input!$C$31,$B38&gt;Input!$G$31),OR($B38&lt;Input!$C$25,$B38&lt;Input!$G$25)),(-1)*PMT(Input!$C$18/(100*12),(OFFSET($A$4, MAX( MATCH(Input!$C$25,$B$4:$B$1004,1), MATCH(Input!$G$25,$B$4:$B$1004,1)),0,1,1) - OFFSET($A$4, MIN( MATCH(Input!$C$31,$B$4:$B$1004,1), MATCH(Input!$G$31,$B$4:$B$1004,1)),0,1,1)),$AD$4,0,1),0)</f>
        <v>0</v>
      </c>
      <c r="L38" s="78" t="n">
        <f aca="false">IF(AND(($B38&lt;Input!$C$31),($B38&lt;Input!$G$31)),($G38+$H38+$I38+$J38),($G38+$H38+$I38+$J38+$K38))</f>
        <v>8654.35848</v>
      </c>
      <c r="M38" s="78" t="n">
        <f aca="false">Mortgage!$L38</f>
        <v>-1271.33292067112</v>
      </c>
      <c r="N38" s="78" t="n">
        <f aca="false">$L38+$M38</f>
        <v>7383.02555932888</v>
      </c>
      <c r="O38" s="78" t="n">
        <f aca="false">IF(AND(($B38&lt;Input!$C$31),($B38&lt;Input!$G$31)),Expenses!$D38,(-1)*$N38)</f>
        <v>-4056</v>
      </c>
      <c r="P38" s="78" t="n">
        <f aca="false">Childcare!$D38</f>
        <v>-1500</v>
      </c>
      <c r="Q38" s="78" t="n">
        <f aca="false">Loan_01!$E38</f>
        <v>0</v>
      </c>
      <c r="R38" s="78" t="n">
        <f aca="false">Loan_02!$E38</f>
        <v>-389.682234095174</v>
      </c>
      <c r="S38" s="78" t="n">
        <f aca="false">(-1)*SUM(Roth_01!$D38+Roth_02!$D38+IRA_01!$D38+IRA_02!$D38+Invest_01!$D38+Invest_02!$D38)</f>
        <v>-100</v>
      </c>
      <c r="T38" s="78" t="n">
        <f aca="false">(-1)*(IF(($B38&gt;Input!$O$24),0,Input!$O$30)+IF(($B38&gt;Input!$O$31),0,Input!$O$37)+IF(($B38&gt;Input!$O$38),0,Input!$O$44))</f>
        <v>-500</v>
      </c>
      <c r="U38" s="78" t="n">
        <f aca="false">IF(($AB37*(Input!$C$16/100)&gt;0),0,($AB37*(Input!$C$16/100)))</f>
        <v>-527.055770800117</v>
      </c>
      <c r="V38" s="78"/>
      <c r="W38" s="78" t="n">
        <f aca="false">IF(($N38+$O38+$P38+$Q38+$R38+$S38+$T38+$U38)&lt;0,($N38+$O38+$P38+$Q38+$R38+$S38+$T38+$U38),0)</f>
        <v>0</v>
      </c>
      <c r="X38" s="78"/>
      <c r="Y38" s="78" t="n">
        <f aca="false">IF(($N38+$O38+$P38+$Q38+$R38+$S38+$T38+$U38)&gt;=0,($N38+$O38+$P38+$Q38+$R38+$S38+$T38+$U38),0)</f>
        <v>310.287554433586</v>
      </c>
      <c r="AA38" s="78" t="n">
        <f aca="false">IF(AND((($AB37+$W37-$U37)&lt;0),($Y38&gt;0)),($AA37-$K38)*(1+Input!$C$18/(12*100)),($AA37+$Y38-$K38)*(1+Input!$C$18/(12*100)))</f>
        <v>1001.45936679306</v>
      </c>
      <c r="AB38" s="78" t="n">
        <f aca="false">IF(AND((($AB37+$W37-$U37)&lt;0),($Y38&gt;=0)),($AB37+$W37-$U37+$Y38)*(1+Input!$C$15/(12*100)),0)</f>
        <v>-25845.5082684447</v>
      </c>
    </row>
    <row r="39" customFormat="false" ht="12.8" hidden="false" customHeight="false" outlineLevel="0" collapsed="false">
      <c r="A39" s="76" t="n">
        <v>35</v>
      </c>
      <c r="B39" s="77" t="n">
        <f aca="false">EOMONTH(Input!$C$7,A39)</f>
        <v>43982</v>
      </c>
      <c r="D39" s="76" t="n">
        <f aca="false">DATEDIF(Input!$C$23,$B39,"Y")</f>
        <v>43</v>
      </c>
      <c r="E39" s="76" t="n">
        <f aca="false">DATEDIF(Input!$G$23,$B39,"Y")</f>
        <v>43</v>
      </c>
      <c r="G39" s="78" t="n">
        <f aca="false">Salary_01!$L39</f>
        <v>5042.474064</v>
      </c>
      <c r="H39" s="78" t="n">
        <f aca="false">Salary_02!$L39</f>
        <v>3611.884416</v>
      </c>
      <c r="I39" s="78" t="n">
        <f aca="false">Retirement_Dist_01!$J39</f>
        <v>0</v>
      </c>
      <c r="J39" s="78" t="n">
        <f aca="false">Retirement_Dist_02!$J39</f>
        <v>0</v>
      </c>
      <c r="K39" s="78" t="n">
        <f aca="true">IF(AND(OR($B39&gt;Input!$C$31,$B39&gt;Input!$G$31),OR($B39&lt;Input!$C$25,$B39&lt;Input!$G$25)),(-1)*PMT(Input!$C$18/(100*12),(OFFSET($A$4, MAX( MATCH(Input!$C$25,$B$4:$B$1004,1), MATCH(Input!$G$25,$B$4:$B$1004,1)),0,1,1) - OFFSET($A$4, MIN( MATCH(Input!$C$31,$B$4:$B$1004,1), MATCH(Input!$G$31,$B$4:$B$1004,1)),0,1,1)),$AD$4,0,1),0)</f>
        <v>0</v>
      </c>
      <c r="L39" s="78" t="n">
        <f aca="false">IF(AND(($B39&lt;Input!$C$31),($B39&lt;Input!$G$31)),($G39+$H39+$I39+$J39),($G39+$H39+$I39+$J39+$K39))</f>
        <v>8654.35848</v>
      </c>
      <c r="M39" s="78" t="n">
        <f aca="false">Mortgage!$L39</f>
        <v>-1271.33292067112</v>
      </c>
      <c r="N39" s="78" t="n">
        <f aca="false">$L39+$M39</f>
        <v>7383.02555932888</v>
      </c>
      <c r="O39" s="78" t="n">
        <f aca="false">IF(AND(($B39&lt;Input!$C$31),($B39&lt;Input!$G$31)),Expenses!$D39,(-1)*$N39)</f>
        <v>-4056</v>
      </c>
      <c r="P39" s="78" t="n">
        <f aca="false">Childcare!$D39</f>
        <v>-1500</v>
      </c>
      <c r="Q39" s="78" t="n">
        <f aca="false">Loan_01!$E39</f>
        <v>0</v>
      </c>
      <c r="R39" s="78" t="n">
        <f aca="false">Loan_02!$E39</f>
        <v>-389.682234095174</v>
      </c>
      <c r="S39" s="78" t="n">
        <f aca="false">(-1)*SUM(Roth_01!$D39+Roth_02!$D39+IRA_01!$D39+IRA_02!$D39+Invest_01!$D39+Invest_02!$D39)</f>
        <v>-100</v>
      </c>
      <c r="T39" s="78" t="n">
        <f aca="false">(-1)*(IF(($B39&gt;Input!$O$24),0,Input!$O$30)+IF(($B39&gt;Input!$O$31),0,Input!$O$37)+IF(($B39&gt;Input!$O$38),0,Input!$O$44))</f>
        <v>-500</v>
      </c>
      <c r="U39" s="78" t="n">
        <f aca="false">IF(($AB38*(Input!$C$16/100)&gt;0),0,($AB38*(Input!$C$16/100)))</f>
        <v>-516.910165368894</v>
      </c>
      <c r="V39" s="78"/>
      <c r="W39" s="78" t="n">
        <f aca="false">IF(($N39+$O39+$P39+$Q39+$R39+$S39+$T39+$U39)&lt;0,($N39+$O39+$P39+$Q39+$R39+$S39+$T39+$U39),0)</f>
        <v>0</v>
      </c>
      <c r="X39" s="78"/>
      <c r="Y39" s="78" t="n">
        <f aca="false">IF(($N39+$O39+$P39+$Q39+$R39+$S39+$T39+$U39)&gt;=0,($N39+$O39+$P39+$Q39+$R39+$S39+$T39+$U39),0)</f>
        <v>320.433159864809</v>
      </c>
      <c r="AA39" s="78" t="n">
        <f aca="false">IF(AND((($AB38+$W38-$U38)&lt;0),($Y39&gt;0)),($AA38-$K39)*(1+Input!$C$18/(12*100)),($AA38+$Y39-$K39)*(1+Input!$C$18/(12*100)))</f>
        <v>1001.50109426667</v>
      </c>
      <c r="AB39" s="78" t="n">
        <f aca="false">IF(AND((($AB38+$W38-$U38)&lt;0),($Y39&gt;=0)),($AB38+$W38-$U38+$Y39)*(1+Input!$C$15/(12*100)),0)</f>
        <v>-25331.3262622835</v>
      </c>
    </row>
    <row r="40" customFormat="false" ht="12.8" hidden="false" customHeight="false" outlineLevel="0" collapsed="false">
      <c r="A40" s="76" t="n">
        <v>36</v>
      </c>
      <c r="B40" s="77" t="n">
        <f aca="false">EOMONTH(Input!$C$7,A40)</f>
        <v>44012</v>
      </c>
      <c r="D40" s="76" t="n">
        <f aca="false">DATEDIF(Input!$C$23,$B40,"Y")</f>
        <v>43</v>
      </c>
      <c r="E40" s="76" t="n">
        <f aca="false">DATEDIF(Input!$G$23,$B40,"Y")</f>
        <v>43</v>
      </c>
      <c r="G40" s="78" t="n">
        <f aca="false">Salary_01!$L40</f>
        <v>5131.85203872</v>
      </c>
      <c r="H40" s="78" t="n">
        <f aca="false">Salary_02!$L40</f>
        <v>3674.56251552</v>
      </c>
      <c r="I40" s="78" t="n">
        <f aca="false">Retirement_Dist_01!$J40</f>
        <v>0</v>
      </c>
      <c r="J40" s="78" t="n">
        <f aca="false">Retirement_Dist_02!$J40</f>
        <v>0</v>
      </c>
      <c r="K40" s="78" t="n">
        <f aca="true">IF(AND(OR($B40&gt;Input!$C$31,$B40&gt;Input!$G$31),OR($B40&lt;Input!$C$25,$B40&lt;Input!$G$25)),(-1)*PMT(Input!$C$18/(100*12),(OFFSET($A$4, MAX( MATCH(Input!$C$25,$B$4:$B$1004,1), MATCH(Input!$G$25,$B$4:$B$1004,1)),0,1,1) - OFFSET($A$4, MIN( MATCH(Input!$C$31,$B$4:$B$1004,1), MATCH(Input!$G$31,$B$4:$B$1004,1)),0,1,1)),$AD$4,0,1),0)</f>
        <v>0</v>
      </c>
      <c r="L40" s="78" t="n">
        <f aca="false">IF(AND(($B40&lt;Input!$C$31),($B40&lt;Input!$G$31)),($G40+$H40+$I40+$J40),($G40+$H40+$I40+$J40+$K40))</f>
        <v>8806.41455424</v>
      </c>
      <c r="M40" s="78" t="n">
        <f aca="false">Mortgage!$L40</f>
        <v>-1279.28967067112</v>
      </c>
      <c r="N40" s="78" t="n">
        <f aca="false">$L40+$M40</f>
        <v>7527.12488356888</v>
      </c>
      <c r="O40" s="78" t="n">
        <f aca="false">IF(AND(($B40&lt;Input!$C$31),($B40&lt;Input!$G$31)),Expenses!$D40,(-1)*$N40)</f>
        <v>-4218.24</v>
      </c>
      <c r="P40" s="78" t="n">
        <f aca="false">Childcare!$D40</f>
        <v>-1500</v>
      </c>
      <c r="Q40" s="78" t="n">
        <f aca="false">Loan_01!$E40</f>
        <v>0</v>
      </c>
      <c r="R40" s="78" t="n">
        <f aca="false">Loan_02!$E40</f>
        <v>-389.682234095174</v>
      </c>
      <c r="S40" s="78" t="n">
        <f aca="false">(-1)*SUM(Roth_01!$D40+Roth_02!$D40+IRA_01!$D40+IRA_02!$D40+Invest_01!$D40+Invest_02!$D40)</f>
        <v>-100</v>
      </c>
      <c r="T40" s="78" t="n">
        <f aca="false">(-1)*(IF(($B40&gt;Input!$O$24),0,Input!$O$30)+IF(($B40&gt;Input!$O$31),0,Input!$O$37)+IF(($B40&gt;Input!$O$38),0,Input!$O$44))</f>
        <v>-500</v>
      </c>
      <c r="U40" s="78" t="n">
        <f aca="false">IF(($AB39*(Input!$C$16/100)&gt;0),0,($AB39*(Input!$C$16/100)))</f>
        <v>-506.62652524567</v>
      </c>
      <c r="V40" s="78"/>
      <c r="W40" s="78" t="n">
        <f aca="false">IF(($N40+$O40+$P40+$Q40+$R40+$S40+$T40+$U40)&lt;0,($N40+$O40+$P40+$Q40+$R40+$S40+$T40+$U40),0)</f>
        <v>0</v>
      </c>
      <c r="X40" s="78"/>
      <c r="Y40" s="78" t="n">
        <f aca="false">IF(($N40+$O40+$P40+$Q40+$R40+$S40+$T40+$U40)&gt;=0,($N40+$O40+$P40+$Q40+$R40+$S40+$T40+$U40),0)</f>
        <v>312.576124228034</v>
      </c>
      <c r="AA40" s="78" t="n">
        <f aca="false">IF(AND((($AB39+$W39-$U39)&lt;0),($Y40&gt;0)),($AA39-$K40)*(1+Input!$C$18/(12*100)),($AA39+$Y40-$K40)*(1+Input!$C$18/(12*100)))</f>
        <v>1001.54282347893</v>
      </c>
      <c r="AB40" s="78" t="n">
        <f aca="false">IF(AND((($AB39+$W39-$U39)&lt;0),($Y40&gt;=0)),($AB39+$W39-$U39+$Y40)*(1+Input!$C$15/(12*100)),0)</f>
        <v>-24828.5311723224</v>
      </c>
    </row>
    <row r="41" customFormat="false" ht="12.8" hidden="false" customHeight="false" outlineLevel="0" collapsed="false">
      <c r="A41" s="76" t="n">
        <v>37</v>
      </c>
      <c r="B41" s="77" t="n">
        <f aca="false">EOMONTH(Input!$C$7,A41)</f>
        <v>44043</v>
      </c>
      <c r="D41" s="76" t="n">
        <f aca="false">DATEDIF(Input!$C$23,$B41,"Y")</f>
        <v>43</v>
      </c>
      <c r="E41" s="76" t="n">
        <f aca="false">DATEDIF(Input!$G$23,$B41,"Y")</f>
        <v>43</v>
      </c>
      <c r="G41" s="78" t="n">
        <f aca="false">Salary_01!$L41</f>
        <v>5131.85203872</v>
      </c>
      <c r="H41" s="78" t="n">
        <f aca="false">Salary_02!$L41</f>
        <v>3674.56251552</v>
      </c>
      <c r="I41" s="78" t="n">
        <f aca="false">Retirement_Dist_01!$J41</f>
        <v>0</v>
      </c>
      <c r="J41" s="78" t="n">
        <f aca="false">Retirement_Dist_02!$J41</f>
        <v>0</v>
      </c>
      <c r="K41" s="78" t="n">
        <f aca="true">IF(AND(OR($B41&gt;Input!$C$31,$B41&gt;Input!$G$31),OR($B41&lt;Input!$C$25,$B41&lt;Input!$G$25)),(-1)*PMT(Input!$C$18/(100*12),(OFFSET($A$4, MAX( MATCH(Input!$C$25,$B$4:$B$1004,1), MATCH(Input!$G$25,$B$4:$B$1004,1)),0,1,1) - OFFSET($A$4, MIN( MATCH(Input!$C$31,$B$4:$B$1004,1), MATCH(Input!$G$31,$B$4:$B$1004,1)),0,1,1)),$AD$4,0,1),0)</f>
        <v>0</v>
      </c>
      <c r="L41" s="78" t="n">
        <f aca="false">IF(AND(($B41&lt;Input!$C$31),($B41&lt;Input!$G$31)),($G41+$H41+$I41+$J41),($G41+$H41+$I41+$J41+$K41))</f>
        <v>8806.41455424</v>
      </c>
      <c r="M41" s="78" t="n">
        <f aca="false">Mortgage!$L41</f>
        <v>-1279.28967067112</v>
      </c>
      <c r="N41" s="78" t="n">
        <f aca="false">$L41+$M41</f>
        <v>7527.12488356888</v>
      </c>
      <c r="O41" s="78" t="n">
        <f aca="false">IF(AND(($B41&lt;Input!$C$31),($B41&lt;Input!$G$31)),Expenses!$D41,(-1)*$N41)</f>
        <v>-4218.24</v>
      </c>
      <c r="P41" s="78" t="n">
        <f aca="false">Childcare!$D41</f>
        <v>-1500</v>
      </c>
      <c r="Q41" s="78" t="n">
        <f aca="false">Loan_01!$E41</f>
        <v>0</v>
      </c>
      <c r="R41" s="78" t="n">
        <f aca="false">Loan_02!$E41</f>
        <v>-389.682234095174</v>
      </c>
      <c r="S41" s="78" t="n">
        <f aca="false">(-1)*SUM(Roth_01!$D41+Roth_02!$D41+IRA_01!$D41+IRA_02!$D41+Invest_01!$D41+Invest_02!$D41)</f>
        <v>-100</v>
      </c>
      <c r="T41" s="78" t="n">
        <f aca="false">(-1)*(IF(($B41&gt;Input!$O$24),0,Input!$O$30)+IF(($B41&gt;Input!$O$31),0,Input!$O$37)+IF(($B41&gt;Input!$O$38),0,Input!$O$44))</f>
        <v>-500</v>
      </c>
      <c r="U41" s="78" t="n">
        <f aca="false">IF(($AB40*(Input!$C$16/100)&gt;0),0,($AB40*(Input!$C$16/100)))</f>
        <v>-496.570623446448</v>
      </c>
      <c r="V41" s="78"/>
      <c r="W41" s="78" t="n">
        <f aca="false">IF(($N41+$O41+$P41+$Q41+$R41+$S41+$T41+$U41)&lt;0,($N41+$O41+$P41+$Q41+$R41+$S41+$T41+$U41),0)</f>
        <v>0</v>
      </c>
      <c r="X41" s="78"/>
      <c r="Y41" s="78" t="n">
        <f aca="false">IF(($N41+$O41+$P41+$Q41+$R41+$S41+$T41+$U41)&gt;=0,($N41+$O41+$P41+$Q41+$R41+$S41+$T41+$U41),0)</f>
        <v>322.632026027256</v>
      </c>
      <c r="AA41" s="78" t="n">
        <f aca="false">IF(AND((($AB40+$W40-$U40)&lt;0),($Y41&gt;0)),($AA40-$K41)*(1+Input!$C$18/(12*100)),($AA40+$Y41-$K41)*(1+Input!$C$18/(12*100)))</f>
        <v>1001.58455442991</v>
      </c>
      <c r="AB41" s="78" t="n">
        <f aca="false">IF(AND((($AB40+$W40-$U40)&lt;0),($Y41&gt;=0)),($AB40+$W40-$U40+$Y41)*(1+Input!$C$15/(12*100)),0)</f>
        <v>-24319.2629226635</v>
      </c>
    </row>
    <row r="42" customFormat="false" ht="12.8" hidden="false" customHeight="false" outlineLevel="0" collapsed="false">
      <c r="A42" s="76" t="n">
        <v>38</v>
      </c>
      <c r="B42" s="77" t="n">
        <f aca="false">EOMONTH(Input!$C$7,A42)</f>
        <v>44074</v>
      </c>
      <c r="D42" s="76" t="n">
        <f aca="false">DATEDIF(Input!$C$23,$B42,"Y")</f>
        <v>43</v>
      </c>
      <c r="E42" s="76" t="n">
        <f aca="false">DATEDIF(Input!$G$23,$B42,"Y")</f>
        <v>43</v>
      </c>
      <c r="G42" s="78" t="n">
        <f aca="false">Salary_01!$L42</f>
        <v>5131.85203872</v>
      </c>
      <c r="H42" s="78" t="n">
        <f aca="false">Salary_02!$L42</f>
        <v>3674.56251552</v>
      </c>
      <c r="I42" s="78" t="n">
        <f aca="false">Retirement_Dist_01!$J42</f>
        <v>0</v>
      </c>
      <c r="J42" s="78" t="n">
        <f aca="false">Retirement_Dist_02!$J42</f>
        <v>0</v>
      </c>
      <c r="K42" s="78" t="n">
        <f aca="true">IF(AND(OR($B42&gt;Input!$C$31,$B42&gt;Input!$G$31),OR($B42&lt;Input!$C$25,$B42&lt;Input!$G$25)),(-1)*PMT(Input!$C$18/(100*12),(OFFSET($A$4, MAX( MATCH(Input!$C$25,$B$4:$B$1004,1), MATCH(Input!$G$25,$B$4:$B$1004,1)),0,1,1) - OFFSET($A$4, MIN( MATCH(Input!$C$31,$B$4:$B$1004,1), MATCH(Input!$G$31,$B$4:$B$1004,1)),0,1,1)),$AD$4,0,1),0)</f>
        <v>0</v>
      </c>
      <c r="L42" s="78" t="n">
        <f aca="false">IF(AND(($B42&lt;Input!$C$31),($B42&lt;Input!$G$31)),($G42+$H42+$I42+$J42),($G42+$H42+$I42+$J42+$K42))</f>
        <v>8806.41455424</v>
      </c>
      <c r="M42" s="78" t="n">
        <f aca="false">Mortgage!$L42</f>
        <v>-1279.28967067112</v>
      </c>
      <c r="N42" s="78" t="n">
        <f aca="false">$L42+$M42</f>
        <v>7527.12488356888</v>
      </c>
      <c r="O42" s="78" t="n">
        <f aca="false">IF(AND(($B42&lt;Input!$C$31),($B42&lt;Input!$G$31)),Expenses!$D42,(-1)*$N42)</f>
        <v>-4218.24</v>
      </c>
      <c r="P42" s="78" t="n">
        <f aca="false">Childcare!$D42</f>
        <v>-1500</v>
      </c>
      <c r="Q42" s="78" t="n">
        <f aca="false">Loan_01!$E42</f>
        <v>0</v>
      </c>
      <c r="R42" s="78" t="n">
        <f aca="false">Loan_02!$E42</f>
        <v>-389.682234095174</v>
      </c>
      <c r="S42" s="78" t="n">
        <f aca="false">(-1)*SUM(Roth_01!$D42+Roth_02!$D42+IRA_01!$D42+IRA_02!$D42+Invest_01!$D42+Invest_02!$D42)</f>
        <v>-100</v>
      </c>
      <c r="T42" s="78" t="n">
        <f aca="false">(-1)*(IF(($B42&gt;Input!$O$24),0,Input!$O$30)+IF(($B42&gt;Input!$O$31),0,Input!$O$37)+IF(($B42&gt;Input!$O$38),0,Input!$O$44))</f>
        <v>-500</v>
      </c>
      <c r="U42" s="78" t="n">
        <f aca="false">IF(($AB41*(Input!$C$16/100)&gt;0),0,($AB41*(Input!$C$16/100)))</f>
        <v>-486.385258453269</v>
      </c>
      <c r="V42" s="78"/>
      <c r="W42" s="78" t="n">
        <f aca="false">IF(($N42+$O42+$P42+$Q42+$R42+$S42+$T42+$U42)&lt;0,($N42+$O42+$P42+$Q42+$R42+$S42+$T42+$U42),0)</f>
        <v>0</v>
      </c>
      <c r="X42" s="78"/>
      <c r="Y42" s="78" t="n">
        <f aca="false">IF(($N42+$O42+$P42+$Q42+$R42+$S42+$T42+$U42)&gt;=0,($N42+$O42+$P42+$Q42+$R42+$S42+$T42+$U42),0)</f>
        <v>332.817391020435</v>
      </c>
      <c r="AA42" s="78" t="n">
        <f aca="false">IF(AND((($AB41+$W41-$U41)&lt;0),($Y42&gt;0)),($AA41-$K42)*(1+Input!$C$18/(12*100)),($AA41+$Y42-$K42)*(1+Input!$C$18/(12*100)))</f>
        <v>1001.62628711968</v>
      </c>
      <c r="AB42" s="78" t="n">
        <f aca="false">IF(AND((($AB41+$W41-$U41)&lt;0),($Y42&gt;=0)),($AB41+$W41-$U41+$Y42)*(1+Input!$C$15/(12*100)),0)</f>
        <v>-23803.0732403059</v>
      </c>
    </row>
    <row r="43" customFormat="false" ht="12.8" hidden="false" customHeight="false" outlineLevel="0" collapsed="false">
      <c r="A43" s="76" t="n">
        <v>39</v>
      </c>
      <c r="B43" s="77" t="n">
        <f aca="false">EOMONTH(Input!$C$7,A43)</f>
        <v>44104</v>
      </c>
      <c r="D43" s="76" t="n">
        <f aca="false">DATEDIF(Input!$C$23,$B43,"Y")</f>
        <v>43</v>
      </c>
      <c r="E43" s="76" t="n">
        <f aca="false">DATEDIF(Input!$G$23,$B43,"Y")</f>
        <v>43</v>
      </c>
      <c r="G43" s="78" t="n">
        <f aca="false">Salary_01!$L43</f>
        <v>5131.85203872</v>
      </c>
      <c r="H43" s="78" t="n">
        <f aca="false">Salary_02!$L43</f>
        <v>3674.56251552</v>
      </c>
      <c r="I43" s="78" t="n">
        <f aca="false">Retirement_Dist_01!$J43</f>
        <v>0</v>
      </c>
      <c r="J43" s="78" t="n">
        <f aca="false">Retirement_Dist_02!$J43</f>
        <v>0</v>
      </c>
      <c r="K43" s="78" t="n">
        <f aca="true">IF(AND(OR($B43&gt;Input!$C$31,$B43&gt;Input!$G$31),OR($B43&lt;Input!$C$25,$B43&lt;Input!$G$25)),(-1)*PMT(Input!$C$18/(100*12),(OFFSET($A$4, MAX( MATCH(Input!$C$25,$B$4:$B$1004,1), MATCH(Input!$G$25,$B$4:$B$1004,1)),0,1,1) - OFFSET($A$4, MIN( MATCH(Input!$C$31,$B$4:$B$1004,1), MATCH(Input!$G$31,$B$4:$B$1004,1)),0,1,1)),$AD$4,0,1),0)</f>
        <v>0</v>
      </c>
      <c r="L43" s="78" t="n">
        <f aca="false">IF(AND(($B43&lt;Input!$C$31),($B43&lt;Input!$G$31)),($G43+$H43+$I43+$J43),($G43+$H43+$I43+$J43+$K43))</f>
        <v>8806.41455424</v>
      </c>
      <c r="M43" s="78" t="n">
        <f aca="false">Mortgage!$L43</f>
        <v>-1279.28967067112</v>
      </c>
      <c r="N43" s="78" t="n">
        <f aca="false">$L43+$M43</f>
        <v>7527.12488356888</v>
      </c>
      <c r="O43" s="78" t="n">
        <f aca="false">IF(AND(($B43&lt;Input!$C$31),($B43&lt;Input!$G$31)),Expenses!$D43,(-1)*$N43)</f>
        <v>-4218.24</v>
      </c>
      <c r="P43" s="78" t="n">
        <f aca="false">Childcare!$D43</f>
        <v>-1500</v>
      </c>
      <c r="Q43" s="78" t="n">
        <f aca="false">Loan_01!$E43</f>
        <v>0</v>
      </c>
      <c r="R43" s="78" t="n">
        <f aca="false">Loan_02!$E43</f>
        <v>-389.682234095174</v>
      </c>
      <c r="S43" s="78" t="n">
        <f aca="false">(-1)*SUM(Roth_01!$D43+Roth_02!$D43+IRA_01!$D43+IRA_02!$D43+Invest_01!$D43+Invest_02!$D43)</f>
        <v>-100</v>
      </c>
      <c r="T43" s="78" t="n">
        <f aca="false">(-1)*(IF(($B43&gt;Input!$O$24),0,Input!$O$30)+IF(($B43&gt;Input!$O$31),0,Input!$O$37)+IF(($B43&gt;Input!$O$38),0,Input!$O$44))</f>
        <v>-500</v>
      </c>
      <c r="U43" s="78" t="n">
        <f aca="false">IF(($AB42*(Input!$C$16/100)&gt;0),0,($AB42*(Input!$C$16/100)))</f>
        <v>-476.061464806117</v>
      </c>
      <c r="V43" s="78"/>
      <c r="W43" s="78" t="n">
        <f aca="false">IF(($N43+$O43+$P43+$Q43+$R43+$S43+$T43+$U43)&lt;0,($N43+$O43+$P43+$Q43+$R43+$S43+$T43+$U43),0)</f>
        <v>0</v>
      </c>
      <c r="X43" s="78"/>
      <c r="Y43" s="78" t="n">
        <f aca="false">IF(($N43+$O43+$P43+$Q43+$R43+$S43+$T43+$U43)&gt;=0,($N43+$O43+$P43+$Q43+$R43+$S43+$T43+$U43),0)</f>
        <v>343.141184667587</v>
      </c>
      <c r="AA43" s="78" t="n">
        <f aca="false">IF(AND((($AB42+$W42-$U42)&lt;0),($Y43&gt;0)),($AA42-$K43)*(1+Input!$C$18/(12*100)),($AA42+$Y43-$K43)*(1+Input!$C$18/(12*100)))</f>
        <v>1001.66802154831</v>
      </c>
      <c r="AB43" s="78" t="n">
        <f aca="false">IF(AND((($AB42+$W42-$U42)&lt;0),($Y43&gt;=0)),($AB42+$W42-$U42+$Y43)*(1+Input!$C$15/(12*100)),0)</f>
        <v>-23279.8607544808</v>
      </c>
    </row>
    <row r="44" customFormat="false" ht="12.8" hidden="false" customHeight="false" outlineLevel="0" collapsed="false">
      <c r="A44" s="76" t="n">
        <v>40</v>
      </c>
      <c r="B44" s="77" t="n">
        <f aca="false">EOMONTH(Input!$C$7,A44)</f>
        <v>44135</v>
      </c>
      <c r="D44" s="76" t="n">
        <f aca="false">DATEDIF(Input!$C$23,$B44,"Y")</f>
        <v>43</v>
      </c>
      <c r="E44" s="76" t="n">
        <f aca="false">DATEDIF(Input!$G$23,$B44,"Y")</f>
        <v>43</v>
      </c>
      <c r="G44" s="78" t="n">
        <f aca="false">Salary_01!$L44</f>
        <v>5131.85203872</v>
      </c>
      <c r="H44" s="78" t="n">
        <f aca="false">Salary_02!$L44</f>
        <v>3674.56251552</v>
      </c>
      <c r="I44" s="78" t="n">
        <f aca="false">Retirement_Dist_01!$J44</f>
        <v>0</v>
      </c>
      <c r="J44" s="78" t="n">
        <f aca="false">Retirement_Dist_02!$J44</f>
        <v>0</v>
      </c>
      <c r="K44" s="78" t="n">
        <f aca="true">IF(AND(OR($B44&gt;Input!$C$31,$B44&gt;Input!$G$31),OR($B44&lt;Input!$C$25,$B44&lt;Input!$G$25)),(-1)*PMT(Input!$C$18/(100*12),(OFFSET($A$4, MAX( MATCH(Input!$C$25,$B$4:$B$1004,1), MATCH(Input!$G$25,$B$4:$B$1004,1)),0,1,1) - OFFSET($A$4, MIN( MATCH(Input!$C$31,$B$4:$B$1004,1), MATCH(Input!$G$31,$B$4:$B$1004,1)),0,1,1)),$AD$4,0,1),0)</f>
        <v>0</v>
      </c>
      <c r="L44" s="78" t="n">
        <f aca="false">IF(AND(($B44&lt;Input!$C$31),($B44&lt;Input!$G$31)),($G44+$H44+$I44+$J44),($G44+$H44+$I44+$J44+$K44))</f>
        <v>8806.41455424</v>
      </c>
      <c r="M44" s="78" t="n">
        <f aca="false">Mortgage!$L44</f>
        <v>-1279.28967067112</v>
      </c>
      <c r="N44" s="78" t="n">
        <f aca="false">$L44+$M44</f>
        <v>7527.12488356888</v>
      </c>
      <c r="O44" s="78" t="n">
        <f aca="false">IF(AND(($B44&lt;Input!$C$31),($B44&lt;Input!$G$31)),Expenses!$D44,(-1)*$N44)</f>
        <v>-4218.24</v>
      </c>
      <c r="P44" s="78" t="n">
        <f aca="false">Childcare!$D44</f>
        <v>-1500</v>
      </c>
      <c r="Q44" s="78" t="n">
        <f aca="false">Loan_01!$E44</f>
        <v>0</v>
      </c>
      <c r="R44" s="78" t="n">
        <f aca="false">Loan_02!$E44</f>
        <v>-389.682234095174</v>
      </c>
      <c r="S44" s="78" t="n">
        <f aca="false">(-1)*SUM(Roth_01!$D44+Roth_02!$D44+IRA_01!$D44+IRA_02!$D44+Invest_01!$D44+Invest_02!$D44)</f>
        <v>-100</v>
      </c>
      <c r="T44" s="78" t="n">
        <f aca="false">(-1)*(IF(($B44&gt;Input!$O$24),0,Input!$O$30)+IF(($B44&gt;Input!$O$31),0,Input!$O$37)+IF(($B44&gt;Input!$O$38),0,Input!$O$44))</f>
        <v>-500</v>
      </c>
      <c r="U44" s="78" t="n">
        <f aca="false">IF(($AB43*(Input!$C$16/100)&gt;0),0,($AB43*(Input!$C$16/100)))</f>
        <v>-465.597215089616</v>
      </c>
      <c r="V44" s="78"/>
      <c r="W44" s="78" t="n">
        <f aca="false">IF(($N44+$O44+$P44+$Q44+$R44+$S44+$T44+$U44)&lt;0,($N44+$O44+$P44+$Q44+$R44+$S44+$T44+$U44),0)</f>
        <v>0</v>
      </c>
      <c r="X44" s="78"/>
      <c r="Y44" s="78" t="n">
        <f aca="false">IF(($N44+$O44+$P44+$Q44+$R44+$S44+$T44+$U44)&gt;=0,($N44+$O44+$P44+$Q44+$R44+$S44+$T44+$U44),0)</f>
        <v>353.605434384088</v>
      </c>
      <c r="AA44" s="78" t="n">
        <f aca="false">IF(AND((($AB43+$W43-$U43)&lt;0),($Y44&gt;0)),($AA43-$K44)*(1+Input!$C$18/(12*100)),($AA43+$Y44-$K44)*(1+Input!$C$18/(12*100)))</f>
        <v>1001.70975771588</v>
      </c>
      <c r="AB44" s="78" t="n">
        <f aca="false">IF(AND((($AB43+$W43-$U43)&lt;0),($Y44&gt;=0)),($AB43+$W43-$U43+$Y44)*(1+Input!$C$15/(12*100)),0)</f>
        <v>-22749.5297733611</v>
      </c>
    </row>
    <row r="45" customFormat="false" ht="12.8" hidden="false" customHeight="false" outlineLevel="0" collapsed="false">
      <c r="A45" s="76" t="n">
        <v>41</v>
      </c>
      <c r="B45" s="77" t="n">
        <f aca="false">EOMONTH(Input!$C$7,A45)</f>
        <v>44165</v>
      </c>
      <c r="D45" s="76" t="n">
        <f aca="false">DATEDIF(Input!$C$23,$B45,"Y")</f>
        <v>43</v>
      </c>
      <c r="E45" s="76" t="n">
        <f aca="false">DATEDIF(Input!$G$23,$B45,"Y")</f>
        <v>43</v>
      </c>
      <c r="G45" s="78" t="n">
        <f aca="false">Salary_01!$L45</f>
        <v>5131.85203872</v>
      </c>
      <c r="H45" s="78" t="n">
        <f aca="false">Salary_02!$L45</f>
        <v>3674.56251552</v>
      </c>
      <c r="I45" s="78" t="n">
        <f aca="false">Retirement_Dist_01!$J45</f>
        <v>0</v>
      </c>
      <c r="J45" s="78" t="n">
        <f aca="false">Retirement_Dist_02!$J45</f>
        <v>0</v>
      </c>
      <c r="K45" s="78" t="n">
        <f aca="true">IF(AND(OR($B45&gt;Input!$C$31,$B45&gt;Input!$G$31),OR($B45&lt;Input!$C$25,$B45&lt;Input!$G$25)),(-1)*PMT(Input!$C$18/(100*12),(OFFSET($A$4, MAX( MATCH(Input!$C$25,$B$4:$B$1004,1), MATCH(Input!$G$25,$B$4:$B$1004,1)),0,1,1) - OFFSET($A$4, MIN( MATCH(Input!$C$31,$B$4:$B$1004,1), MATCH(Input!$G$31,$B$4:$B$1004,1)),0,1,1)),$AD$4,0,1),0)</f>
        <v>0</v>
      </c>
      <c r="L45" s="78" t="n">
        <f aca="false">IF(AND(($B45&lt;Input!$C$31),($B45&lt;Input!$G$31)),($G45+$H45+$I45+$J45),($G45+$H45+$I45+$J45+$K45))</f>
        <v>8806.41455424</v>
      </c>
      <c r="M45" s="78" t="n">
        <f aca="false">Mortgage!$L45</f>
        <v>-1279.28967067112</v>
      </c>
      <c r="N45" s="78" t="n">
        <f aca="false">$L45+$M45</f>
        <v>7527.12488356888</v>
      </c>
      <c r="O45" s="78" t="n">
        <f aca="false">IF(AND(($B45&lt;Input!$C$31),($B45&lt;Input!$G$31)),Expenses!$D45,(-1)*$N45)</f>
        <v>-4218.24</v>
      </c>
      <c r="P45" s="78" t="n">
        <f aca="false">Childcare!$D45</f>
        <v>-1500</v>
      </c>
      <c r="Q45" s="78" t="n">
        <f aca="false">Loan_01!$E45</f>
        <v>0</v>
      </c>
      <c r="R45" s="78" t="n">
        <f aca="false">Loan_02!$E45</f>
        <v>-389.682234095174</v>
      </c>
      <c r="S45" s="78" t="n">
        <f aca="false">(-1)*SUM(Roth_01!$D45+Roth_02!$D45+IRA_01!$D45+IRA_02!$D45+Invest_01!$D45+Invest_02!$D45)</f>
        <v>-100</v>
      </c>
      <c r="T45" s="78" t="n">
        <f aca="false">(-1)*(IF(($B45&gt;Input!$O$24),0,Input!$O$30)+IF(($B45&gt;Input!$O$31),0,Input!$O$37)+IF(($B45&gt;Input!$O$38),0,Input!$O$44))</f>
        <v>-500</v>
      </c>
      <c r="U45" s="78" t="n">
        <f aca="false">IF(($AB44*(Input!$C$16/100)&gt;0),0,($AB44*(Input!$C$16/100)))</f>
        <v>-454.990595467223</v>
      </c>
      <c r="V45" s="78"/>
      <c r="W45" s="78" t="n">
        <f aca="false">IF(($N45+$O45+$P45+$Q45+$R45+$S45+$T45+$U45)&lt;0,($N45+$O45+$P45+$Q45+$R45+$S45+$T45+$U45),0)</f>
        <v>0</v>
      </c>
      <c r="X45" s="78"/>
      <c r="Y45" s="78" t="n">
        <f aca="false">IF(($N45+$O45+$P45+$Q45+$R45+$S45+$T45+$U45)&gt;=0,($N45+$O45+$P45+$Q45+$R45+$S45+$T45+$U45),0)</f>
        <v>364.212054006481</v>
      </c>
      <c r="AA45" s="78" t="n">
        <f aca="false">IF(AND((($AB44+$W44-$U44)&lt;0),($Y45&gt;0)),($AA44-$K45)*(1+Input!$C$18/(12*100)),($AA44+$Y45-$K45)*(1+Input!$C$18/(12*100)))</f>
        <v>1001.75149562245</v>
      </c>
      <c r="AB45" s="78" t="n">
        <f aca="false">IF(AND((($AB44+$W44-$U44)&lt;0),($Y45&gt;=0)),($AB44+$W44-$U44+$Y45)*(1+Input!$C$15/(12*100)),0)</f>
        <v>-22211.9834443219</v>
      </c>
    </row>
    <row r="46" customFormat="false" ht="12.8" hidden="false" customHeight="false" outlineLevel="0" collapsed="false">
      <c r="A46" s="76" t="n">
        <v>42</v>
      </c>
      <c r="B46" s="77" t="n">
        <f aca="false">EOMONTH(Input!$C$7,A46)</f>
        <v>44196</v>
      </c>
      <c r="D46" s="76" t="n">
        <f aca="false">DATEDIF(Input!$C$23,$B46,"Y")</f>
        <v>43</v>
      </c>
      <c r="E46" s="76" t="n">
        <f aca="false">DATEDIF(Input!$G$23,$B46,"Y")</f>
        <v>43</v>
      </c>
      <c r="G46" s="78" t="n">
        <f aca="false">Salary_01!$L46</f>
        <v>5131.85203872</v>
      </c>
      <c r="H46" s="78" t="n">
        <f aca="false">Salary_02!$L46</f>
        <v>3674.56251552</v>
      </c>
      <c r="I46" s="78" t="n">
        <f aca="false">Retirement_Dist_01!$J46</f>
        <v>0</v>
      </c>
      <c r="J46" s="78" t="n">
        <f aca="false">Retirement_Dist_02!$J46</f>
        <v>0</v>
      </c>
      <c r="K46" s="78" t="n">
        <f aca="true">IF(AND(OR($B46&gt;Input!$C$31,$B46&gt;Input!$G$31),OR($B46&lt;Input!$C$25,$B46&lt;Input!$G$25)),(-1)*PMT(Input!$C$18/(100*12),(OFFSET($A$4, MAX( MATCH(Input!$C$25,$B$4:$B$1004,1), MATCH(Input!$G$25,$B$4:$B$1004,1)),0,1,1) - OFFSET($A$4, MIN( MATCH(Input!$C$31,$B$4:$B$1004,1), MATCH(Input!$G$31,$B$4:$B$1004,1)),0,1,1)),$AD$4,0,1),0)</f>
        <v>0</v>
      </c>
      <c r="L46" s="78" t="n">
        <f aca="false">IF(AND(($B46&lt;Input!$C$31),($B46&lt;Input!$G$31)),($G46+$H46+$I46+$J46),($G46+$H46+$I46+$J46+$K46))</f>
        <v>8806.41455424</v>
      </c>
      <c r="M46" s="78" t="n">
        <f aca="false">Mortgage!$L46</f>
        <v>-1279.28967067112</v>
      </c>
      <c r="N46" s="78" t="n">
        <f aca="false">$L46+$M46</f>
        <v>7527.12488356888</v>
      </c>
      <c r="O46" s="78" t="n">
        <f aca="false">IF(AND(($B46&lt;Input!$C$31),($B46&lt;Input!$G$31)),Expenses!$D46,(-1)*$N46)</f>
        <v>-4218.24</v>
      </c>
      <c r="P46" s="78" t="n">
        <f aca="false">Childcare!$D46</f>
        <v>-1500</v>
      </c>
      <c r="Q46" s="78" t="n">
        <f aca="false">Loan_01!$E46</f>
        <v>0</v>
      </c>
      <c r="R46" s="78" t="n">
        <f aca="false">Loan_02!$E46</f>
        <v>-389.682234095174</v>
      </c>
      <c r="S46" s="78" t="n">
        <f aca="false">(-1)*SUM(Roth_01!$D46+Roth_02!$D46+IRA_01!$D46+IRA_02!$D46+Invest_01!$D46+Invest_02!$D46)</f>
        <v>-100</v>
      </c>
      <c r="T46" s="78" t="n">
        <f aca="false">(-1)*(IF(($B46&gt;Input!$O$24),0,Input!$O$30)+IF(($B46&gt;Input!$O$31),0,Input!$O$37)+IF(($B46&gt;Input!$O$38),0,Input!$O$44))</f>
        <v>-500</v>
      </c>
      <c r="U46" s="78" t="n">
        <f aca="false">IF(($AB45*(Input!$C$16/100)&gt;0),0,($AB45*(Input!$C$16/100)))</f>
        <v>-444.239668886438</v>
      </c>
      <c r="V46" s="78"/>
      <c r="W46" s="78" t="n">
        <f aca="false">IF(($N46+$O46+$P46+$Q46+$R46+$S46+$T46+$U46)&lt;0,($N46+$O46+$P46+$Q46+$R46+$S46+$T46+$U46),0)</f>
        <v>0</v>
      </c>
      <c r="X46" s="78"/>
      <c r="Y46" s="78" t="n">
        <f aca="false">IF(($N46+$O46+$P46+$Q46+$R46+$S46+$T46+$U46)&gt;=0,($N46+$O46+$P46+$Q46+$R46+$S46+$T46+$U46),0)</f>
        <v>374.962980587265</v>
      </c>
      <c r="AA46" s="78" t="n">
        <f aca="false">IF(AND((($AB45+$W45-$U45)&lt;0),($Y46&gt;0)),($AA45-$K46)*(1+Input!$C$18/(12*100)),($AA45+$Y46-$K46)*(1+Input!$C$18/(12*100)))</f>
        <v>1001.7932352681</v>
      </c>
      <c r="AB46" s="78" t="n">
        <f aca="false">IF(AND((($AB45+$W45-$U45)&lt;0),($Y46&gt;=0)),($AB45+$W45-$U45+$Y46)*(1+Input!$C$15/(12*100)),0)</f>
        <v>-21667.1235998443</v>
      </c>
    </row>
    <row r="47" customFormat="false" ht="12.8" hidden="false" customHeight="false" outlineLevel="0" collapsed="false">
      <c r="A47" s="76" t="n">
        <v>43</v>
      </c>
      <c r="B47" s="77" t="n">
        <f aca="false">EOMONTH(Input!$C$7,A47)</f>
        <v>44227</v>
      </c>
      <c r="D47" s="76" t="n">
        <f aca="false">DATEDIF(Input!$C$23,$B47,"Y")</f>
        <v>43</v>
      </c>
      <c r="E47" s="76" t="n">
        <f aca="false">DATEDIF(Input!$G$23,$B47,"Y")</f>
        <v>43</v>
      </c>
      <c r="G47" s="78" t="n">
        <f aca="false">Salary_01!$L47</f>
        <v>5131.85203872</v>
      </c>
      <c r="H47" s="78" t="n">
        <f aca="false">Salary_02!$L47</f>
        <v>3674.56251552</v>
      </c>
      <c r="I47" s="78" t="n">
        <f aca="false">Retirement_Dist_01!$J47</f>
        <v>0</v>
      </c>
      <c r="J47" s="78" t="n">
        <f aca="false">Retirement_Dist_02!$J47</f>
        <v>0</v>
      </c>
      <c r="K47" s="78" t="n">
        <f aca="true">IF(AND(OR($B47&gt;Input!$C$31,$B47&gt;Input!$G$31),OR($B47&lt;Input!$C$25,$B47&lt;Input!$G$25)),(-1)*PMT(Input!$C$18/(100*12),(OFFSET($A$4, MAX( MATCH(Input!$C$25,$B$4:$B$1004,1), MATCH(Input!$G$25,$B$4:$B$1004,1)),0,1,1) - OFFSET($A$4, MIN( MATCH(Input!$C$31,$B$4:$B$1004,1), MATCH(Input!$G$31,$B$4:$B$1004,1)),0,1,1)),$AD$4,0,1),0)</f>
        <v>0</v>
      </c>
      <c r="L47" s="78" t="n">
        <f aca="false">IF(AND(($B47&lt;Input!$C$31),($B47&lt;Input!$G$31)),($G47+$H47+$I47+$J47),($G47+$H47+$I47+$J47+$K47))</f>
        <v>8806.41455424</v>
      </c>
      <c r="M47" s="78" t="n">
        <f aca="false">Mortgage!$L47</f>
        <v>-1279.28967067112</v>
      </c>
      <c r="N47" s="78" t="n">
        <f aca="false">$L47+$M47</f>
        <v>7527.12488356888</v>
      </c>
      <c r="O47" s="78" t="n">
        <f aca="false">IF(AND(($B47&lt;Input!$C$31),($B47&lt;Input!$G$31)),Expenses!$D47,(-1)*$N47)</f>
        <v>-4218.24</v>
      </c>
      <c r="P47" s="78" t="n">
        <f aca="false">Childcare!$D47</f>
        <v>-1500</v>
      </c>
      <c r="Q47" s="78" t="n">
        <f aca="false">Loan_01!$E47</f>
        <v>0</v>
      </c>
      <c r="R47" s="78" t="n">
        <f aca="false">Loan_02!$E47</f>
        <v>-389.682234095174</v>
      </c>
      <c r="S47" s="78" t="n">
        <f aca="false">(-1)*SUM(Roth_01!$D47+Roth_02!$D47+IRA_01!$D47+IRA_02!$D47+Invest_01!$D47+Invest_02!$D47)</f>
        <v>-100</v>
      </c>
      <c r="T47" s="78" t="n">
        <f aca="false">(-1)*(IF(($B47&gt;Input!$O$24),0,Input!$O$30)+IF(($B47&gt;Input!$O$31),0,Input!$O$37)+IF(($B47&gt;Input!$O$38),0,Input!$O$44))</f>
        <v>-500</v>
      </c>
      <c r="U47" s="78" t="n">
        <f aca="false">IF(($AB46*(Input!$C$16/100)&gt;0),0,($AB46*(Input!$C$16/100)))</f>
        <v>-433.342471996887</v>
      </c>
      <c r="V47" s="78"/>
      <c r="W47" s="78" t="n">
        <f aca="false">IF(($N47+$O47+$P47+$Q47+$R47+$S47+$T47+$U47)&lt;0,($N47+$O47+$P47+$Q47+$R47+$S47+$T47+$U47),0)</f>
        <v>0</v>
      </c>
      <c r="X47" s="78"/>
      <c r="Y47" s="78" t="n">
        <f aca="false">IF(($N47+$O47+$P47+$Q47+$R47+$S47+$T47+$U47)&gt;=0,($N47+$O47+$P47+$Q47+$R47+$S47+$T47+$U47),0)</f>
        <v>385.860177476817</v>
      </c>
      <c r="AA47" s="78" t="n">
        <f aca="false">IF(AND((($AB46+$W46-$U46)&lt;0),($Y47&gt;0)),($AA46-$K47)*(1+Input!$C$18/(12*100)),($AA46+$Y47-$K47)*(1+Input!$C$18/(12*100)))</f>
        <v>1001.8349766529</v>
      </c>
      <c r="AB47" s="78" t="n">
        <f aca="false">IF(AND((($AB46+$W46-$U46)&lt;0),($Y47&gt;=0)),($AB46+$W46-$U46+$Y47)*(1+Input!$C$15/(12*100)),0)</f>
        <v>-21114.8507368608</v>
      </c>
    </row>
    <row r="48" customFormat="false" ht="12.8" hidden="false" customHeight="false" outlineLevel="0" collapsed="false">
      <c r="A48" s="76" t="n">
        <v>44</v>
      </c>
      <c r="B48" s="77" t="n">
        <f aca="false">EOMONTH(Input!$C$7,A48)</f>
        <v>44255</v>
      </c>
      <c r="D48" s="76" t="n">
        <f aca="false">DATEDIF(Input!$C$23,$B48,"Y")</f>
        <v>43</v>
      </c>
      <c r="E48" s="76" t="n">
        <f aca="false">DATEDIF(Input!$G$23,$B48,"Y")</f>
        <v>43</v>
      </c>
      <c r="G48" s="78" t="n">
        <f aca="false">Salary_01!$L48</f>
        <v>5131.85203872</v>
      </c>
      <c r="H48" s="78" t="n">
        <f aca="false">Salary_02!$L48</f>
        <v>3674.56251552</v>
      </c>
      <c r="I48" s="78" t="n">
        <f aca="false">Retirement_Dist_01!$J48</f>
        <v>0</v>
      </c>
      <c r="J48" s="78" t="n">
        <f aca="false">Retirement_Dist_02!$J48</f>
        <v>0</v>
      </c>
      <c r="K48" s="78" t="n">
        <f aca="true">IF(AND(OR($B48&gt;Input!$C$31,$B48&gt;Input!$G$31),OR($B48&lt;Input!$C$25,$B48&lt;Input!$G$25)),(-1)*PMT(Input!$C$18/(100*12),(OFFSET($A$4, MAX( MATCH(Input!$C$25,$B$4:$B$1004,1), MATCH(Input!$G$25,$B$4:$B$1004,1)),0,1,1) - OFFSET($A$4, MIN( MATCH(Input!$C$31,$B$4:$B$1004,1), MATCH(Input!$G$31,$B$4:$B$1004,1)),0,1,1)),$AD$4,0,1),0)</f>
        <v>0</v>
      </c>
      <c r="L48" s="78" t="n">
        <f aca="false">IF(AND(($B48&lt;Input!$C$31),($B48&lt;Input!$G$31)),($G48+$H48+$I48+$J48),($G48+$H48+$I48+$J48+$K48))</f>
        <v>8806.41455424</v>
      </c>
      <c r="M48" s="78" t="n">
        <f aca="false">Mortgage!$L48</f>
        <v>-1279.28967067112</v>
      </c>
      <c r="N48" s="78" t="n">
        <f aca="false">$L48+$M48</f>
        <v>7527.12488356888</v>
      </c>
      <c r="O48" s="78" t="n">
        <f aca="false">IF(AND(($B48&lt;Input!$C$31),($B48&lt;Input!$G$31)),Expenses!$D48,(-1)*$N48)</f>
        <v>-4218.24</v>
      </c>
      <c r="P48" s="78" t="n">
        <f aca="false">Childcare!$D48</f>
        <v>-1500</v>
      </c>
      <c r="Q48" s="78" t="n">
        <f aca="false">Loan_01!$E48</f>
        <v>0</v>
      </c>
      <c r="R48" s="78" t="n">
        <f aca="false">Loan_02!$E48</f>
        <v>-389.682234095174</v>
      </c>
      <c r="S48" s="78" t="n">
        <f aca="false">(-1)*SUM(Roth_01!$D48+Roth_02!$D48+IRA_01!$D48+IRA_02!$D48+Invest_01!$D48+Invest_02!$D48)</f>
        <v>-100</v>
      </c>
      <c r="T48" s="78" t="n">
        <f aca="false">(-1)*(IF(($B48&gt;Input!$O$24),0,Input!$O$30)+IF(($B48&gt;Input!$O$31),0,Input!$O$37)+IF(($B48&gt;Input!$O$38),0,Input!$O$44))</f>
        <v>-500</v>
      </c>
      <c r="U48" s="78" t="n">
        <f aca="false">IF(($AB47*(Input!$C$16/100)&gt;0),0,($AB47*(Input!$C$16/100)))</f>
        <v>-422.297014737216</v>
      </c>
      <c r="V48" s="78"/>
      <c r="W48" s="78" t="n">
        <f aca="false">IF(($N48+$O48+$P48+$Q48+$R48+$S48+$T48+$U48)&lt;0,($N48+$O48+$P48+$Q48+$R48+$S48+$T48+$U48),0)</f>
        <v>0</v>
      </c>
      <c r="X48" s="78"/>
      <c r="Y48" s="78" t="n">
        <f aca="false">IF(($N48+$O48+$P48+$Q48+$R48+$S48+$T48+$U48)&gt;=0,($N48+$O48+$P48+$Q48+$R48+$S48+$T48+$U48),0)</f>
        <v>396.905634736487</v>
      </c>
      <c r="AA48" s="78" t="n">
        <f aca="false">IF(AND((($AB47+$W47-$U47)&lt;0),($Y48&gt;0)),($AA47-$K48)*(1+Input!$C$18/(12*100)),($AA47+$Y48-$K48)*(1+Input!$C$18/(12*100)))</f>
        <v>1001.87671977693</v>
      </c>
      <c r="AB48" s="78" t="n">
        <f aca="false">IF(AND((($AB47+$W47-$U47)&lt;0),($Y48&gt;=0)),($AB47+$W47-$U47+$Y48)*(1+Input!$C$15/(12*100)),0)</f>
        <v>-20555.0639985291</v>
      </c>
    </row>
    <row r="49" customFormat="false" ht="12.8" hidden="false" customHeight="false" outlineLevel="0" collapsed="false">
      <c r="A49" s="76" t="n">
        <v>45</v>
      </c>
      <c r="B49" s="77" t="n">
        <f aca="false">EOMONTH(Input!$C$7,A49)</f>
        <v>44286</v>
      </c>
      <c r="D49" s="76" t="n">
        <f aca="false">DATEDIF(Input!$C$23,$B49,"Y")</f>
        <v>43</v>
      </c>
      <c r="E49" s="76" t="n">
        <f aca="false">DATEDIF(Input!$G$23,$B49,"Y")</f>
        <v>43</v>
      </c>
      <c r="G49" s="78" t="n">
        <f aca="false">Salary_01!$L49</f>
        <v>5131.85203872</v>
      </c>
      <c r="H49" s="78" t="n">
        <f aca="false">Salary_02!$L49</f>
        <v>3674.56251552</v>
      </c>
      <c r="I49" s="78" t="n">
        <f aca="false">Retirement_Dist_01!$J49</f>
        <v>0</v>
      </c>
      <c r="J49" s="78" t="n">
        <f aca="false">Retirement_Dist_02!$J49</f>
        <v>0</v>
      </c>
      <c r="K49" s="78" t="n">
        <f aca="true">IF(AND(OR($B49&gt;Input!$C$31,$B49&gt;Input!$G$31),OR($B49&lt;Input!$C$25,$B49&lt;Input!$G$25)),(-1)*PMT(Input!$C$18/(100*12),(OFFSET($A$4, MAX( MATCH(Input!$C$25,$B$4:$B$1004,1), MATCH(Input!$G$25,$B$4:$B$1004,1)),0,1,1) - OFFSET($A$4, MIN( MATCH(Input!$C$31,$B$4:$B$1004,1), MATCH(Input!$G$31,$B$4:$B$1004,1)),0,1,1)),$AD$4,0,1),0)</f>
        <v>0</v>
      </c>
      <c r="L49" s="78" t="n">
        <f aca="false">IF(AND(($B49&lt;Input!$C$31),($B49&lt;Input!$G$31)),($G49+$H49+$I49+$J49),($G49+$H49+$I49+$J49+$K49))</f>
        <v>8806.41455424</v>
      </c>
      <c r="M49" s="78" t="n">
        <f aca="false">Mortgage!$L49</f>
        <v>-1279.28967067112</v>
      </c>
      <c r="N49" s="78" t="n">
        <f aca="false">$L49+$M49</f>
        <v>7527.12488356888</v>
      </c>
      <c r="O49" s="78" t="n">
        <f aca="false">IF(AND(($B49&lt;Input!$C$31),($B49&lt;Input!$G$31)),Expenses!$D49,(-1)*$N49)</f>
        <v>-4218.24</v>
      </c>
      <c r="P49" s="78" t="n">
        <f aca="false">Childcare!$D49</f>
        <v>-1500</v>
      </c>
      <c r="Q49" s="78" t="n">
        <f aca="false">Loan_01!$E49</f>
        <v>0</v>
      </c>
      <c r="R49" s="78" t="n">
        <f aca="false">Loan_02!$E49</f>
        <v>-389.682234095174</v>
      </c>
      <c r="S49" s="78" t="n">
        <f aca="false">(-1)*SUM(Roth_01!$D49+Roth_02!$D49+IRA_01!$D49+IRA_02!$D49+Invest_01!$D49+Invest_02!$D49)</f>
        <v>-100</v>
      </c>
      <c r="T49" s="78" t="n">
        <f aca="false">(-1)*(IF(($B49&gt;Input!$O$24),0,Input!$O$30)+IF(($B49&gt;Input!$O$31),0,Input!$O$37)+IF(($B49&gt;Input!$O$38),0,Input!$O$44))</f>
        <v>-500</v>
      </c>
      <c r="U49" s="78" t="n">
        <f aca="false">IF(($AB48*(Input!$C$16/100)&gt;0),0,($AB48*(Input!$C$16/100)))</f>
        <v>-411.101279970583</v>
      </c>
      <c r="V49" s="78"/>
      <c r="W49" s="78" t="n">
        <f aca="false">IF(($N49+$O49+$P49+$Q49+$R49+$S49+$T49+$U49)&lt;0,($N49+$O49+$P49+$Q49+$R49+$S49+$T49+$U49),0)</f>
        <v>0</v>
      </c>
      <c r="X49" s="78"/>
      <c r="Y49" s="78" t="n">
        <f aca="false">IF(($N49+$O49+$P49+$Q49+$R49+$S49+$T49+$U49)&gt;=0,($N49+$O49+$P49+$Q49+$R49+$S49+$T49+$U49),0)</f>
        <v>408.101369503121</v>
      </c>
      <c r="AA49" s="78" t="n">
        <f aca="false">IF(AND((($AB48+$W48-$U48)&lt;0),($Y49&gt;0)),($AA48-$K49)*(1+Input!$C$18/(12*100)),($AA48+$Y49-$K49)*(1+Input!$C$18/(12*100)))</f>
        <v>1001.91846464025</v>
      </c>
      <c r="AB49" s="78" t="n">
        <f aca="false">IF(AND((($AB48+$W48-$U48)&lt;0),($Y49&gt;=0)),($AB48+$W48-$U48+$Y49)*(1+Input!$C$15/(12*100)),0)</f>
        <v>-19987.6611558127</v>
      </c>
    </row>
    <row r="50" customFormat="false" ht="12.8" hidden="false" customHeight="false" outlineLevel="0" collapsed="false">
      <c r="A50" s="76" t="n">
        <v>46</v>
      </c>
      <c r="B50" s="77" t="n">
        <f aca="false">EOMONTH(Input!$C$7,A50)</f>
        <v>44316</v>
      </c>
      <c r="D50" s="76" t="n">
        <f aca="false">DATEDIF(Input!$C$23,$B50,"Y")</f>
        <v>43</v>
      </c>
      <c r="E50" s="76" t="n">
        <f aca="false">DATEDIF(Input!$G$23,$B50,"Y")</f>
        <v>43</v>
      </c>
      <c r="G50" s="78" t="n">
        <f aca="false">Salary_01!$L50</f>
        <v>5131.85203872</v>
      </c>
      <c r="H50" s="78" t="n">
        <f aca="false">Salary_02!$L50</f>
        <v>3674.56251552</v>
      </c>
      <c r="I50" s="78" t="n">
        <f aca="false">Retirement_Dist_01!$J50</f>
        <v>0</v>
      </c>
      <c r="J50" s="78" t="n">
        <f aca="false">Retirement_Dist_02!$J50</f>
        <v>0</v>
      </c>
      <c r="K50" s="78" t="n">
        <f aca="true">IF(AND(OR($B50&gt;Input!$C$31,$B50&gt;Input!$G$31),OR($B50&lt;Input!$C$25,$B50&lt;Input!$G$25)),(-1)*PMT(Input!$C$18/(100*12),(OFFSET($A$4, MAX( MATCH(Input!$C$25,$B$4:$B$1004,1), MATCH(Input!$G$25,$B$4:$B$1004,1)),0,1,1) - OFFSET($A$4, MIN( MATCH(Input!$C$31,$B$4:$B$1004,1), MATCH(Input!$G$31,$B$4:$B$1004,1)),0,1,1)),$AD$4,0,1),0)</f>
        <v>0</v>
      </c>
      <c r="L50" s="78" t="n">
        <f aca="false">IF(AND(($B50&lt;Input!$C$31),($B50&lt;Input!$G$31)),($G50+$H50+$I50+$J50),($G50+$H50+$I50+$J50+$K50))</f>
        <v>8806.41455424</v>
      </c>
      <c r="M50" s="78" t="n">
        <f aca="false">Mortgage!$L50</f>
        <v>-1279.28967067112</v>
      </c>
      <c r="N50" s="78" t="n">
        <f aca="false">$L50+$M50</f>
        <v>7527.12488356888</v>
      </c>
      <c r="O50" s="78" t="n">
        <f aca="false">IF(AND(($B50&lt;Input!$C$31),($B50&lt;Input!$G$31)),Expenses!$D50,(-1)*$N50)</f>
        <v>-4218.24</v>
      </c>
      <c r="P50" s="78" t="n">
        <f aca="false">Childcare!$D50</f>
        <v>-1500</v>
      </c>
      <c r="Q50" s="78" t="n">
        <f aca="false">Loan_01!$E50</f>
        <v>0</v>
      </c>
      <c r="R50" s="78" t="n">
        <f aca="false">Loan_02!$E50</f>
        <v>-389.682234095174</v>
      </c>
      <c r="S50" s="78" t="n">
        <f aca="false">(-1)*SUM(Roth_01!$D50+Roth_02!$D50+IRA_01!$D50+IRA_02!$D50+Invest_01!$D50+Invest_02!$D50)</f>
        <v>-100</v>
      </c>
      <c r="T50" s="78" t="n">
        <f aca="false">(-1)*(IF(($B50&gt;Input!$O$24),0,Input!$O$30)+IF(($B50&gt;Input!$O$31),0,Input!$O$37)+IF(($B50&gt;Input!$O$38),0,Input!$O$44))</f>
        <v>-500</v>
      </c>
      <c r="U50" s="78" t="n">
        <f aca="false">IF(($AB49*(Input!$C$16/100)&gt;0),0,($AB49*(Input!$C$16/100)))</f>
        <v>-399.753223116253</v>
      </c>
      <c r="V50" s="78"/>
      <c r="W50" s="78" t="n">
        <f aca="false">IF(($N50+$O50+$P50+$Q50+$R50+$S50+$T50+$U50)&lt;0,($N50+$O50+$P50+$Q50+$R50+$S50+$T50+$U50),0)</f>
        <v>0</v>
      </c>
      <c r="X50" s="78"/>
      <c r="Y50" s="78" t="n">
        <f aca="false">IF(($N50+$O50+$P50+$Q50+$R50+$S50+$T50+$U50)&gt;=0,($N50+$O50+$P50+$Q50+$R50+$S50+$T50+$U50),0)</f>
        <v>419.449426357451</v>
      </c>
      <c r="AA50" s="78" t="n">
        <f aca="false">IF(AND((($AB49+$W49-$U49)&lt;0),($Y50&gt;0)),($AA49-$K50)*(1+Input!$C$18/(12*100)),($AA49+$Y50-$K50)*(1+Input!$C$18/(12*100)))</f>
        <v>1001.96021124294</v>
      </c>
      <c r="AB50" s="78" t="n">
        <f aca="false">IF(AND((($AB49+$W49-$U49)&lt;0),($Y50&gt;=0)),($AB49+$W49-$U49+$Y50)*(1+Input!$C$15/(12*100)),0)</f>
        <v>-19412.5385888111</v>
      </c>
    </row>
    <row r="51" customFormat="false" ht="12.8" hidden="false" customHeight="false" outlineLevel="0" collapsed="false">
      <c r="A51" s="76" t="n">
        <v>47</v>
      </c>
      <c r="B51" s="77" t="n">
        <f aca="false">EOMONTH(Input!$C$7,A51)</f>
        <v>44347</v>
      </c>
      <c r="D51" s="76" t="n">
        <f aca="false">DATEDIF(Input!$C$23,$B51,"Y")</f>
        <v>44</v>
      </c>
      <c r="E51" s="76" t="n">
        <f aca="false">DATEDIF(Input!$G$23,$B51,"Y")</f>
        <v>44</v>
      </c>
      <c r="G51" s="78" t="n">
        <f aca="false">Salary_01!$L51</f>
        <v>5131.85203872</v>
      </c>
      <c r="H51" s="78" t="n">
        <f aca="false">Salary_02!$L51</f>
        <v>3674.56251552</v>
      </c>
      <c r="I51" s="78" t="n">
        <f aca="false">Retirement_Dist_01!$J51</f>
        <v>0</v>
      </c>
      <c r="J51" s="78" t="n">
        <f aca="false">Retirement_Dist_02!$J51</f>
        <v>0</v>
      </c>
      <c r="K51" s="78" t="n">
        <f aca="true">IF(AND(OR($B51&gt;Input!$C$31,$B51&gt;Input!$G$31),OR($B51&lt;Input!$C$25,$B51&lt;Input!$G$25)),(-1)*PMT(Input!$C$18/(100*12),(OFFSET($A$4, MAX( MATCH(Input!$C$25,$B$4:$B$1004,1), MATCH(Input!$G$25,$B$4:$B$1004,1)),0,1,1) - OFFSET($A$4, MIN( MATCH(Input!$C$31,$B$4:$B$1004,1), MATCH(Input!$G$31,$B$4:$B$1004,1)),0,1,1)),$AD$4,0,1),0)</f>
        <v>0</v>
      </c>
      <c r="L51" s="78" t="n">
        <f aca="false">IF(AND(($B51&lt;Input!$C$31),($B51&lt;Input!$G$31)),($G51+$H51+$I51+$J51),($G51+$H51+$I51+$J51+$K51))</f>
        <v>8806.41455424</v>
      </c>
      <c r="M51" s="78" t="n">
        <f aca="false">Mortgage!$L51</f>
        <v>-1279.28967067112</v>
      </c>
      <c r="N51" s="78" t="n">
        <f aca="false">$L51+$M51</f>
        <v>7527.12488356888</v>
      </c>
      <c r="O51" s="78" t="n">
        <f aca="false">IF(AND(($B51&lt;Input!$C$31),($B51&lt;Input!$G$31)),Expenses!$D51,(-1)*$N51)</f>
        <v>-4218.24</v>
      </c>
      <c r="P51" s="78" t="n">
        <f aca="false">Childcare!$D51</f>
        <v>-1500</v>
      </c>
      <c r="Q51" s="78" t="n">
        <f aca="false">Loan_01!$E51</f>
        <v>0</v>
      </c>
      <c r="R51" s="78" t="n">
        <f aca="false">Loan_02!$E51</f>
        <v>-389.682234095174</v>
      </c>
      <c r="S51" s="78" t="n">
        <f aca="false">(-1)*SUM(Roth_01!$D51+Roth_02!$D51+IRA_01!$D51+IRA_02!$D51+Invest_01!$D51+Invest_02!$D51)</f>
        <v>-100</v>
      </c>
      <c r="T51" s="78" t="n">
        <f aca="false">(-1)*(IF(($B51&gt;Input!$O$24),0,Input!$O$30)+IF(($B51&gt;Input!$O$31),0,Input!$O$37)+IF(($B51&gt;Input!$O$38),0,Input!$O$44))</f>
        <v>-500</v>
      </c>
      <c r="U51" s="78" t="n">
        <f aca="false">IF(($AB50*(Input!$C$16/100)&gt;0),0,($AB50*(Input!$C$16/100)))</f>
        <v>-388.250771776222</v>
      </c>
      <c r="V51" s="78"/>
      <c r="W51" s="78" t="n">
        <f aca="false">IF(($N51+$O51+$P51+$Q51+$R51+$S51+$T51+$U51)&lt;0,($N51+$O51+$P51+$Q51+$R51+$S51+$T51+$U51),0)</f>
        <v>0</v>
      </c>
      <c r="X51" s="78"/>
      <c r="Y51" s="78" t="n">
        <f aca="false">IF(($N51+$O51+$P51+$Q51+$R51+$S51+$T51+$U51)&gt;=0,($N51+$O51+$P51+$Q51+$R51+$S51+$T51+$U51),0)</f>
        <v>430.951877697482</v>
      </c>
      <c r="AA51" s="78" t="n">
        <f aca="false">IF(AND((($AB50+$W50-$U50)&lt;0),($Y51&gt;0)),($AA50-$K51)*(1+Input!$C$18/(12*100)),($AA50+$Y51-$K51)*(1+Input!$C$18/(12*100)))</f>
        <v>1002.00195958508</v>
      </c>
      <c r="AB51" s="78" t="n">
        <f aca="false">IF(AND((($AB50+$W50-$U50)&lt;0),($Y51&gt;=0)),($AB50+$W50-$U50+$Y51)*(1+Input!$C$15/(12*100)),0)</f>
        <v>-18829.5912678373</v>
      </c>
    </row>
    <row r="52" customFormat="false" ht="12.8" hidden="false" customHeight="false" outlineLevel="0" collapsed="false">
      <c r="A52" s="76" t="n">
        <v>48</v>
      </c>
      <c r="B52" s="77" t="n">
        <f aca="false">EOMONTH(Input!$C$7,A52)</f>
        <v>44377</v>
      </c>
      <c r="D52" s="76" t="n">
        <f aca="false">DATEDIF(Input!$C$23,$B52,"Y")</f>
        <v>44</v>
      </c>
      <c r="E52" s="76" t="n">
        <f aca="false">DATEDIF(Input!$G$23,$B52,"Y")</f>
        <v>44</v>
      </c>
      <c r="G52" s="78" t="n">
        <f aca="false">Salary_01!$L52</f>
        <v>5222.3292825408</v>
      </c>
      <c r="H52" s="78" t="n">
        <f aca="false">Salary_02!$L52</f>
        <v>3737.9206017024</v>
      </c>
      <c r="I52" s="78" t="n">
        <f aca="false">Retirement_Dist_01!$J52</f>
        <v>0</v>
      </c>
      <c r="J52" s="78" t="n">
        <f aca="false">Retirement_Dist_02!$J52</f>
        <v>0</v>
      </c>
      <c r="K52" s="78" t="n">
        <f aca="true">IF(AND(OR($B52&gt;Input!$C$31,$B52&gt;Input!$G$31),OR($B52&lt;Input!$C$25,$B52&lt;Input!$G$25)),(-1)*PMT(Input!$C$18/(100*12),(OFFSET($A$4, MAX( MATCH(Input!$C$25,$B$4:$B$1004,1), MATCH(Input!$G$25,$B$4:$B$1004,1)),0,1,1) - OFFSET($A$4, MIN( MATCH(Input!$C$31,$B$4:$B$1004,1), MATCH(Input!$G$31,$B$4:$B$1004,1)),0,1,1)),$AD$4,0,1),0)</f>
        <v>0</v>
      </c>
      <c r="L52" s="78" t="n">
        <f aca="false">IF(AND(($B52&lt;Input!$C$31),($B52&lt;Input!$G$31)),($G52+$H52+$I52+$J52),($G52+$H52+$I52+$J52+$K52))</f>
        <v>8960.2498842432</v>
      </c>
      <c r="M52" s="78" t="n">
        <f aca="false">Mortgage!$L52</f>
        <v>-1287.48512317112</v>
      </c>
      <c r="N52" s="78" t="n">
        <f aca="false">$L52+$M52</f>
        <v>7672.76476107208</v>
      </c>
      <c r="O52" s="78" t="n">
        <f aca="false">IF(AND(($B52&lt;Input!$C$31),($B52&lt;Input!$G$31)),Expenses!$D52,(-1)*$N52)</f>
        <v>-4386.9696</v>
      </c>
      <c r="P52" s="78" t="n">
        <f aca="false">Childcare!$D52</f>
        <v>-1500</v>
      </c>
      <c r="Q52" s="78" t="n">
        <f aca="false">Loan_01!$E52</f>
        <v>0</v>
      </c>
      <c r="R52" s="78" t="n">
        <f aca="false">Loan_02!$E52</f>
        <v>-389.682234095174</v>
      </c>
      <c r="S52" s="78" t="n">
        <f aca="false">(-1)*SUM(Roth_01!$D52+Roth_02!$D52+IRA_01!$D52+IRA_02!$D52+Invest_01!$D52+Invest_02!$D52)</f>
        <v>-100</v>
      </c>
      <c r="T52" s="78" t="n">
        <f aca="false">(-1)*(IF(($B52&gt;Input!$O$24),0,Input!$O$30)+IF(($B52&gt;Input!$O$31),0,Input!$O$37)+IF(($B52&gt;Input!$O$38),0,Input!$O$44))</f>
        <v>-500</v>
      </c>
      <c r="U52" s="78" t="n">
        <f aca="false">IF(($AB51*(Input!$C$16/100)&gt;0),0,($AB51*(Input!$C$16/100)))</f>
        <v>-376.591825356747</v>
      </c>
      <c r="V52" s="78"/>
      <c r="W52" s="78" t="n">
        <f aca="false">IF(($N52+$O52+$P52+$Q52+$R52+$S52+$T52+$U52)&lt;0,($N52+$O52+$P52+$Q52+$R52+$S52+$T52+$U52),0)</f>
        <v>0</v>
      </c>
      <c r="X52" s="78"/>
      <c r="Y52" s="78" t="n">
        <f aca="false">IF(($N52+$O52+$P52+$Q52+$R52+$S52+$T52+$U52)&gt;=0,($N52+$O52+$P52+$Q52+$R52+$S52+$T52+$U52),0)</f>
        <v>419.521101620159</v>
      </c>
      <c r="AA52" s="78" t="n">
        <f aca="false">IF(AND((($AB51+$W51-$U51)&lt;0),($Y52&gt;0)),($AA51-$K52)*(1+Input!$C$18/(12*100)),($AA51+$Y52-$K52)*(1+Input!$C$18/(12*100)))</f>
        <v>1002.04370966673</v>
      </c>
      <c r="AB52" s="78" t="n">
        <f aca="false">IF(AND((($AB51+$W51-$U51)&lt;0),($Y52&gt;=0)),($AB51+$W51-$U51+$Y52)*(1+Input!$C$15/(12*100)),0)</f>
        <v>-18262.1103197002</v>
      </c>
    </row>
    <row r="53" customFormat="false" ht="12.8" hidden="false" customHeight="false" outlineLevel="0" collapsed="false">
      <c r="A53" s="76" t="n">
        <v>49</v>
      </c>
      <c r="B53" s="77" t="n">
        <f aca="false">EOMONTH(Input!$C$7,A53)</f>
        <v>44408</v>
      </c>
      <c r="D53" s="76" t="n">
        <f aca="false">DATEDIF(Input!$C$23,$B53,"Y")</f>
        <v>44</v>
      </c>
      <c r="E53" s="76" t="n">
        <f aca="false">DATEDIF(Input!$G$23,$B53,"Y")</f>
        <v>44</v>
      </c>
      <c r="G53" s="78" t="n">
        <f aca="false">Salary_01!$L53</f>
        <v>5222.3292825408</v>
      </c>
      <c r="H53" s="78" t="n">
        <f aca="false">Salary_02!$L53</f>
        <v>3737.9206017024</v>
      </c>
      <c r="I53" s="78" t="n">
        <f aca="false">Retirement_Dist_01!$J53</f>
        <v>0</v>
      </c>
      <c r="J53" s="78" t="n">
        <f aca="false">Retirement_Dist_02!$J53</f>
        <v>0</v>
      </c>
      <c r="K53" s="78" t="n">
        <f aca="true">IF(AND(OR($B53&gt;Input!$C$31,$B53&gt;Input!$G$31),OR($B53&lt;Input!$C$25,$B53&lt;Input!$G$25)),(-1)*PMT(Input!$C$18/(100*12),(OFFSET($A$4, MAX( MATCH(Input!$C$25,$B$4:$B$1004,1), MATCH(Input!$G$25,$B$4:$B$1004,1)),0,1,1) - OFFSET($A$4, MIN( MATCH(Input!$C$31,$B$4:$B$1004,1), MATCH(Input!$G$31,$B$4:$B$1004,1)),0,1,1)),$AD$4,0,1),0)</f>
        <v>0</v>
      </c>
      <c r="L53" s="78" t="n">
        <f aca="false">IF(AND(($B53&lt;Input!$C$31),($B53&lt;Input!$G$31)),($G53+$H53+$I53+$J53),($G53+$H53+$I53+$J53+$K53))</f>
        <v>8960.2498842432</v>
      </c>
      <c r="M53" s="78" t="n">
        <f aca="false">Mortgage!$L53</f>
        <v>-1287.48512317112</v>
      </c>
      <c r="N53" s="78" t="n">
        <f aca="false">$L53+$M53</f>
        <v>7672.76476107208</v>
      </c>
      <c r="O53" s="78" t="n">
        <f aca="false">IF(AND(($B53&lt;Input!$C$31),($B53&lt;Input!$G$31)),Expenses!$D53,(-1)*$N53)</f>
        <v>-4386.9696</v>
      </c>
      <c r="P53" s="78" t="n">
        <f aca="false">Childcare!$D53</f>
        <v>-1500</v>
      </c>
      <c r="Q53" s="78" t="n">
        <f aca="false">Loan_01!$E53</f>
        <v>0</v>
      </c>
      <c r="R53" s="78" t="n">
        <f aca="false">Loan_02!$E53</f>
        <v>-389.682234095174</v>
      </c>
      <c r="S53" s="78" t="n">
        <f aca="false">(-1)*SUM(Roth_01!$D53+Roth_02!$D53+IRA_01!$D53+IRA_02!$D53+Invest_01!$D53+Invest_02!$D53)</f>
        <v>-100</v>
      </c>
      <c r="T53" s="78" t="n">
        <f aca="false">(-1)*(IF(($B53&gt;Input!$O$24),0,Input!$O$30)+IF(($B53&gt;Input!$O$31),0,Input!$O$37)+IF(($B53&gt;Input!$O$38),0,Input!$O$44))</f>
        <v>-500</v>
      </c>
      <c r="U53" s="78" t="n">
        <f aca="false">IF(($AB52*(Input!$C$16/100)&gt;0),0,($AB52*(Input!$C$16/100)))</f>
        <v>-365.242206394003</v>
      </c>
      <c r="V53" s="78"/>
      <c r="W53" s="78" t="n">
        <f aca="false">IF(($N53+$O53+$P53+$Q53+$R53+$S53+$T53+$U53)&lt;0,($N53+$O53+$P53+$Q53+$R53+$S53+$T53+$U53),0)</f>
        <v>0</v>
      </c>
      <c r="X53" s="78"/>
      <c r="Y53" s="78" t="n">
        <f aca="false">IF(($N53+$O53+$P53+$Q53+$R53+$S53+$T53+$U53)&gt;=0,($N53+$O53+$P53+$Q53+$R53+$S53+$T53+$U53),0)</f>
        <v>430.870720582902</v>
      </c>
      <c r="AA53" s="78" t="n">
        <f aca="false">IF(AND((($AB52+$W52-$U52)&lt;0),($Y53&gt;0)),($AA52-$K53)*(1+Input!$C$18/(12*100)),($AA52+$Y53-$K53)*(1+Input!$C$18/(12*100)))</f>
        <v>1002.08546148797</v>
      </c>
      <c r="AB53" s="78" t="n">
        <f aca="false">IF(AND((($AB52+$W52-$U52)&lt;0),($Y53&gt;=0)),($AB52+$W52-$U52+$Y53)*(1+Input!$C$15/(12*100)),0)</f>
        <v>-17687.376410744</v>
      </c>
    </row>
    <row r="54" customFormat="false" ht="12.8" hidden="false" customHeight="false" outlineLevel="0" collapsed="false">
      <c r="A54" s="76" t="n">
        <v>50</v>
      </c>
      <c r="B54" s="77" t="n">
        <f aca="false">EOMONTH(Input!$C$7,A54)</f>
        <v>44439</v>
      </c>
      <c r="D54" s="76" t="n">
        <f aca="false">DATEDIF(Input!$C$23,$B54,"Y")</f>
        <v>44</v>
      </c>
      <c r="E54" s="76" t="n">
        <f aca="false">DATEDIF(Input!$G$23,$B54,"Y")</f>
        <v>44</v>
      </c>
      <c r="G54" s="78" t="n">
        <f aca="false">Salary_01!$L54</f>
        <v>5222.3292825408</v>
      </c>
      <c r="H54" s="78" t="n">
        <f aca="false">Salary_02!$L54</f>
        <v>3737.9206017024</v>
      </c>
      <c r="I54" s="78" t="n">
        <f aca="false">Retirement_Dist_01!$J54</f>
        <v>0</v>
      </c>
      <c r="J54" s="78" t="n">
        <f aca="false">Retirement_Dist_02!$J54</f>
        <v>0</v>
      </c>
      <c r="K54" s="78" t="n">
        <f aca="true">IF(AND(OR($B54&gt;Input!$C$31,$B54&gt;Input!$G$31),OR($B54&lt;Input!$C$25,$B54&lt;Input!$G$25)),(-1)*PMT(Input!$C$18/(100*12),(OFFSET($A$4, MAX( MATCH(Input!$C$25,$B$4:$B$1004,1), MATCH(Input!$G$25,$B$4:$B$1004,1)),0,1,1) - OFFSET($A$4, MIN( MATCH(Input!$C$31,$B$4:$B$1004,1), MATCH(Input!$G$31,$B$4:$B$1004,1)),0,1,1)),$AD$4,0,1),0)</f>
        <v>0</v>
      </c>
      <c r="L54" s="78" t="n">
        <f aca="false">IF(AND(($B54&lt;Input!$C$31),($B54&lt;Input!$G$31)),($G54+$H54+$I54+$J54),($G54+$H54+$I54+$J54+$K54))</f>
        <v>8960.2498842432</v>
      </c>
      <c r="M54" s="78" t="n">
        <f aca="false">Mortgage!$L54</f>
        <v>-1287.48512317112</v>
      </c>
      <c r="N54" s="78" t="n">
        <f aca="false">$L54+$M54</f>
        <v>7672.76476107208</v>
      </c>
      <c r="O54" s="78" t="n">
        <f aca="false">IF(AND(($B54&lt;Input!$C$31),($B54&lt;Input!$G$31)),Expenses!$D54,(-1)*$N54)</f>
        <v>-4386.9696</v>
      </c>
      <c r="P54" s="78" t="n">
        <f aca="false">Childcare!$D54</f>
        <v>-1500</v>
      </c>
      <c r="Q54" s="78" t="n">
        <f aca="false">Loan_01!$E54</f>
        <v>0</v>
      </c>
      <c r="R54" s="78" t="n">
        <f aca="false">Loan_02!$E54</f>
        <v>-389.682234095174</v>
      </c>
      <c r="S54" s="78" t="n">
        <f aca="false">(-1)*SUM(Roth_01!$D54+Roth_02!$D54+IRA_01!$D54+IRA_02!$D54+Invest_01!$D54+Invest_02!$D54)</f>
        <v>-100</v>
      </c>
      <c r="T54" s="78" t="n">
        <f aca="false">(-1)*(IF(($B54&gt;Input!$O$24),0,Input!$O$30)+IF(($B54&gt;Input!$O$31),0,Input!$O$37)+IF(($B54&gt;Input!$O$38),0,Input!$O$44))</f>
        <v>-500</v>
      </c>
      <c r="U54" s="78" t="n">
        <f aca="false">IF(($AB53*(Input!$C$16/100)&gt;0),0,($AB53*(Input!$C$16/100)))</f>
        <v>-353.74752821488</v>
      </c>
      <c r="V54" s="78"/>
      <c r="W54" s="78" t="n">
        <f aca="false">IF(($N54+$O54+$P54+$Q54+$R54+$S54+$T54+$U54)&lt;0,($N54+$O54+$P54+$Q54+$R54+$S54+$T54+$U54),0)</f>
        <v>0</v>
      </c>
      <c r="X54" s="78"/>
      <c r="Y54" s="78" t="n">
        <f aca="false">IF(($N54+$O54+$P54+$Q54+$R54+$S54+$T54+$U54)&gt;=0,($N54+$O54+$P54+$Q54+$R54+$S54+$T54+$U54),0)</f>
        <v>442.365398762026</v>
      </c>
      <c r="AA54" s="78" t="n">
        <f aca="false">IF(AND((($AB53+$W53-$U53)&lt;0),($Y54&gt;0)),($AA53-$K54)*(1+Input!$C$18/(12*100)),($AA53+$Y54-$K54)*(1+Input!$C$18/(12*100)))</f>
        <v>1002.12721504886</v>
      </c>
      <c r="AB54" s="78" t="n">
        <f aca="false">IF(AND((($AB53+$W53-$U53)&lt;0),($Y54&gt;=0)),($AB53+$W53-$U53+$Y54)*(1+Input!$C$15/(12*100)),0)</f>
        <v>-17104.8323896625</v>
      </c>
    </row>
    <row r="55" customFormat="false" ht="12.8" hidden="false" customHeight="false" outlineLevel="0" collapsed="false">
      <c r="A55" s="76" t="n">
        <v>51</v>
      </c>
      <c r="B55" s="77" t="n">
        <f aca="false">EOMONTH(Input!$C$7,A55)</f>
        <v>44469</v>
      </c>
      <c r="D55" s="76" t="n">
        <f aca="false">DATEDIF(Input!$C$23,$B55,"Y")</f>
        <v>44</v>
      </c>
      <c r="E55" s="76" t="n">
        <f aca="false">DATEDIF(Input!$G$23,$B55,"Y")</f>
        <v>44</v>
      </c>
      <c r="G55" s="78" t="n">
        <f aca="false">Salary_01!$L55</f>
        <v>5222.3292825408</v>
      </c>
      <c r="H55" s="78" t="n">
        <f aca="false">Salary_02!$L55</f>
        <v>3737.9206017024</v>
      </c>
      <c r="I55" s="78" t="n">
        <f aca="false">Retirement_Dist_01!$J55</f>
        <v>0</v>
      </c>
      <c r="J55" s="78" t="n">
        <f aca="false">Retirement_Dist_02!$J55</f>
        <v>0</v>
      </c>
      <c r="K55" s="78" t="n">
        <f aca="true">IF(AND(OR($B55&gt;Input!$C$31,$B55&gt;Input!$G$31),OR($B55&lt;Input!$C$25,$B55&lt;Input!$G$25)),(-1)*PMT(Input!$C$18/(100*12),(OFFSET($A$4, MAX( MATCH(Input!$C$25,$B$4:$B$1004,1), MATCH(Input!$G$25,$B$4:$B$1004,1)),0,1,1) - OFFSET($A$4, MIN( MATCH(Input!$C$31,$B$4:$B$1004,1), MATCH(Input!$G$31,$B$4:$B$1004,1)),0,1,1)),$AD$4,0,1),0)</f>
        <v>0</v>
      </c>
      <c r="L55" s="78" t="n">
        <f aca="false">IF(AND(($B55&lt;Input!$C$31),($B55&lt;Input!$G$31)),($G55+$H55+$I55+$J55),($G55+$H55+$I55+$J55+$K55))</f>
        <v>8960.2498842432</v>
      </c>
      <c r="M55" s="78" t="n">
        <f aca="false">Mortgage!$L55</f>
        <v>-1287.48512317112</v>
      </c>
      <c r="N55" s="78" t="n">
        <f aca="false">$L55+$M55</f>
        <v>7672.76476107208</v>
      </c>
      <c r="O55" s="78" t="n">
        <f aca="false">IF(AND(($B55&lt;Input!$C$31),($B55&lt;Input!$G$31)),Expenses!$D55,(-1)*$N55)</f>
        <v>-4386.9696</v>
      </c>
      <c r="P55" s="78" t="n">
        <f aca="false">Childcare!$D55</f>
        <v>-1500</v>
      </c>
      <c r="Q55" s="78" t="n">
        <f aca="false">Loan_01!$E55</f>
        <v>0</v>
      </c>
      <c r="R55" s="78" t="n">
        <f aca="false">Loan_02!$E55</f>
        <v>-389.682234095174</v>
      </c>
      <c r="S55" s="78" t="n">
        <f aca="false">(-1)*SUM(Roth_01!$D55+Roth_02!$D55+IRA_01!$D55+IRA_02!$D55+Invest_01!$D55+Invest_02!$D55)</f>
        <v>-100</v>
      </c>
      <c r="T55" s="78" t="n">
        <f aca="false">(-1)*(IF(($B55&gt;Input!$O$24),0,Input!$O$30)+IF(($B55&gt;Input!$O$31),0,Input!$O$37)+IF(($B55&gt;Input!$O$38),0,Input!$O$44))</f>
        <v>-500</v>
      </c>
      <c r="U55" s="78" t="n">
        <f aca="false">IF(($AB54*(Input!$C$16/100)&gt;0),0,($AB54*(Input!$C$16/100)))</f>
        <v>-342.096647793249</v>
      </c>
      <c r="V55" s="78"/>
      <c r="W55" s="78" t="n">
        <f aca="false">IF(($N55+$O55+$P55+$Q55+$R55+$S55+$T55+$U55)&lt;0,($N55+$O55+$P55+$Q55+$R55+$S55+$T55+$U55),0)</f>
        <v>0</v>
      </c>
      <c r="X55" s="78"/>
      <c r="Y55" s="78" t="n">
        <f aca="false">IF(($N55+$O55+$P55+$Q55+$R55+$S55+$T55+$U55)&gt;=0,($N55+$O55+$P55+$Q55+$R55+$S55+$T55+$U55),0)</f>
        <v>454.016279183656</v>
      </c>
      <c r="AA55" s="78" t="n">
        <f aca="false">IF(AND((($AB54+$W54-$U54)&lt;0),($Y55&gt;0)),($AA54-$K55)*(1+Input!$C$18/(12*100)),($AA54+$Y55-$K55)*(1+Input!$C$18/(12*100)))</f>
        <v>1002.16897034949</v>
      </c>
      <c r="AB55" s="78" t="n">
        <f aca="false">IF(AND((($AB54+$W54-$U54)&lt;0),($Y55&gt;=0)),($AB54+$W54-$U54+$Y55)*(1+Input!$C$15/(12*100)),0)</f>
        <v>-16514.3628300275</v>
      </c>
    </row>
    <row r="56" customFormat="false" ht="12.8" hidden="false" customHeight="false" outlineLevel="0" collapsed="false">
      <c r="A56" s="76" t="n">
        <v>52</v>
      </c>
      <c r="B56" s="77" t="n">
        <f aca="false">EOMONTH(Input!$C$7,A56)</f>
        <v>44500</v>
      </c>
      <c r="D56" s="76" t="n">
        <f aca="false">DATEDIF(Input!$C$23,$B56,"Y")</f>
        <v>44</v>
      </c>
      <c r="E56" s="76" t="n">
        <f aca="false">DATEDIF(Input!$G$23,$B56,"Y")</f>
        <v>44</v>
      </c>
      <c r="G56" s="78" t="n">
        <f aca="false">Salary_01!$L56</f>
        <v>5222.3292825408</v>
      </c>
      <c r="H56" s="78" t="n">
        <f aca="false">Salary_02!$L56</f>
        <v>3737.9206017024</v>
      </c>
      <c r="I56" s="78" t="n">
        <f aca="false">Retirement_Dist_01!$J56</f>
        <v>0</v>
      </c>
      <c r="J56" s="78" t="n">
        <f aca="false">Retirement_Dist_02!$J56</f>
        <v>0</v>
      </c>
      <c r="K56" s="78" t="n">
        <f aca="true">IF(AND(OR($B56&gt;Input!$C$31,$B56&gt;Input!$G$31),OR($B56&lt;Input!$C$25,$B56&lt;Input!$G$25)),(-1)*PMT(Input!$C$18/(100*12),(OFFSET($A$4, MAX( MATCH(Input!$C$25,$B$4:$B$1004,1), MATCH(Input!$G$25,$B$4:$B$1004,1)),0,1,1) - OFFSET($A$4, MIN( MATCH(Input!$C$31,$B$4:$B$1004,1), MATCH(Input!$G$31,$B$4:$B$1004,1)),0,1,1)),$AD$4,0,1),0)</f>
        <v>0</v>
      </c>
      <c r="L56" s="78" t="n">
        <f aca="false">IF(AND(($B56&lt;Input!$C$31),($B56&lt;Input!$G$31)),($G56+$H56+$I56+$J56),($G56+$H56+$I56+$J56+$K56))</f>
        <v>8960.2498842432</v>
      </c>
      <c r="M56" s="78" t="n">
        <f aca="false">Mortgage!$L56</f>
        <v>-1287.48512317112</v>
      </c>
      <c r="N56" s="78" t="n">
        <f aca="false">$L56+$M56</f>
        <v>7672.76476107208</v>
      </c>
      <c r="O56" s="78" t="n">
        <f aca="false">IF(AND(($B56&lt;Input!$C$31),($B56&lt;Input!$G$31)),Expenses!$D56,(-1)*$N56)</f>
        <v>-4386.9696</v>
      </c>
      <c r="P56" s="78" t="n">
        <f aca="false">Childcare!$D56</f>
        <v>-1500</v>
      </c>
      <c r="Q56" s="78" t="n">
        <f aca="false">Loan_01!$E56</f>
        <v>0</v>
      </c>
      <c r="R56" s="78" t="n">
        <f aca="false">Loan_02!$E56</f>
        <v>-389.682234095174</v>
      </c>
      <c r="S56" s="78" t="n">
        <f aca="false">(-1)*SUM(Roth_01!$D56+Roth_02!$D56+IRA_01!$D56+IRA_02!$D56+Invest_01!$D56+Invest_02!$D56)</f>
        <v>-100</v>
      </c>
      <c r="T56" s="78" t="n">
        <f aca="false">(-1)*(IF(($B56&gt;Input!$O$24),0,Input!$O$30)+IF(($B56&gt;Input!$O$31),0,Input!$O$37)+IF(($B56&gt;Input!$O$38),0,Input!$O$44))</f>
        <v>-500</v>
      </c>
      <c r="U56" s="78" t="n">
        <f aca="false">IF(($AB55*(Input!$C$16/100)&gt;0),0,($AB55*(Input!$C$16/100)))</f>
        <v>-330.287256600549</v>
      </c>
      <c r="V56" s="78"/>
      <c r="W56" s="78" t="n">
        <f aca="false">IF(($N56+$O56+$P56+$Q56+$R56+$S56+$T56+$U56)&lt;0,($N56+$O56+$P56+$Q56+$R56+$S56+$T56+$U56),0)</f>
        <v>0</v>
      </c>
      <c r="X56" s="78"/>
      <c r="Y56" s="78" t="n">
        <f aca="false">IF(($N56+$O56+$P56+$Q56+$R56+$S56+$T56+$U56)&gt;=0,($N56+$O56+$P56+$Q56+$R56+$S56+$T56+$U56),0)</f>
        <v>465.825670376356</v>
      </c>
      <c r="AA56" s="78" t="n">
        <f aca="false">IF(AND((($AB55+$W55-$U55)&lt;0),($Y56&gt;0)),($AA55-$K56)*(1+Input!$C$18/(12*100)),($AA55+$Y56-$K56)*(1+Input!$C$18/(12*100)))</f>
        <v>1002.21072738992</v>
      </c>
      <c r="AB56" s="78" t="n">
        <f aca="false">IF(AND((($AB55+$W55-$U55)&lt;0),($Y56&gt;=0)),($AB55+$W55-$U55+$Y56)*(1+Input!$C$15/(12*100)),0)</f>
        <v>-15915.8597186826</v>
      </c>
    </row>
    <row r="57" customFormat="false" ht="12.8" hidden="false" customHeight="false" outlineLevel="0" collapsed="false">
      <c r="A57" s="76" t="n">
        <v>53</v>
      </c>
      <c r="B57" s="77" t="n">
        <f aca="false">EOMONTH(Input!$C$7,A57)</f>
        <v>44530</v>
      </c>
      <c r="D57" s="76" t="n">
        <f aca="false">DATEDIF(Input!$C$23,$B57,"Y")</f>
        <v>44</v>
      </c>
      <c r="E57" s="76" t="n">
        <f aca="false">DATEDIF(Input!$G$23,$B57,"Y")</f>
        <v>44</v>
      </c>
      <c r="G57" s="78" t="n">
        <f aca="false">Salary_01!$L57</f>
        <v>5222.3292825408</v>
      </c>
      <c r="H57" s="78" t="n">
        <f aca="false">Salary_02!$L57</f>
        <v>3737.9206017024</v>
      </c>
      <c r="I57" s="78" t="n">
        <f aca="false">Retirement_Dist_01!$J57</f>
        <v>0</v>
      </c>
      <c r="J57" s="78" t="n">
        <f aca="false">Retirement_Dist_02!$J57</f>
        <v>0</v>
      </c>
      <c r="K57" s="78" t="n">
        <f aca="true">IF(AND(OR($B57&gt;Input!$C$31,$B57&gt;Input!$G$31),OR($B57&lt;Input!$C$25,$B57&lt;Input!$G$25)),(-1)*PMT(Input!$C$18/(100*12),(OFFSET($A$4, MAX( MATCH(Input!$C$25,$B$4:$B$1004,1), MATCH(Input!$G$25,$B$4:$B$1004,1)),0,1,1) - OFFSET($A$4, MIN( MATCH(Input!$C$31,$B$4:$B$1004,1), MATCH(Input!$G$31,$B$4:$B$1004,1)),0,1,1)),$AD$4,0,1),0)</f>
        <v>0</v>
      </c>
      <c r="L57" s="78" t="n">
        <f aca="false">IF(AND(($B57&lt;Input!$C$31),($B57&lt;Input!$G$31)),($G57+$H57+$I57+$J57),($G57+$H57+$I57+$J57+$K57))</f>
        <v>8960.2498842432</v>
      </c>
      <c r="M57" s="78" t="n">
        <f aca="false">Mortgage!$L57</f>
        <v>-1287.48512317112</v>
      </c>
      <c r="N57" s="78" t="n">
        <f aca="false">$L57+$M57</f>
        <v>7672.76476107208</v>
      </c>
      <c r="O57" s="78" t="n">
        <f aca="false">IF(AND(($B57&lt;Input!$C$31),($B57&lt;Input!$G$31)),Expenses!$D57,(-1)*$N57)</f>
        <v>-4386.9696</v>
      </c>
      <c r="P57" s="78" t="n">
        <f aca="false">Childcare!$D57</f>
        <v>-1500</v>
      </c>
      <c r="Q57" s="78" t="n">
        <f aca="false">Loan_01!$E57</f>
        <v>0</v>
      </c>
      <c r="R57" s="78" t="n">
        <f aca="false">Loan_02!$E57</f>
        <v>-389.682234095174</v>
      </c>
      <c r="S57" s="78" t="n">
        <f aca="false">(-1)*SUM(Roth_01!$D57+Roth_02!$D57+IRA_01!$D57+IRA_02!$D57+Invest_01!$D57+Invest_02!$D57)</f>
        <v>-100</v>
      </c>
      <c r="T57" s="78" t="n">
        <f aca="false">(-1)*(IF(($B57&gt;Input!$O$24),0,Input!$O$30)+IF(($B57&gt;Input!$O$31),0,Input!$O$37)+IF(($B57&gt;Input!$O$38),0,Input!$O$44))</f>
        <v>-500</v>
      </c>
      <c r="U57" s="78" t="n">
        <f aca="false">IF(($AB56*(Input!$C$16/100)&gt;0),0,($AB56*(Input!$C$16/100)))</f>
        <v>-318.317194373652</v>
      </c>
      <c r="V57" s="78"/>
      <c r="W57" s="78" t="n">
        <f aca="false">IF(($N57+$O57+$P57+$Q57+$R57+$S57+$T57+$U57)&lt;0,($N57+$O57+$P57+$Q57+$R57+$S57+$T57+$U57),0)</f>
        <v>0</v>
      </c>
      <c r="X57" s="78"/>
      <c r="Y57" s="78" t="n">
        <f aca="false">IF(($N57+$O57+$P57+$Q57+$R57+$S57+$T57+$U57)&gt;=0,($N57+$O57+$P57+$Q57+$R57+$S57+$T57+$U57),0)</f>
        <v>477.795732603253</v>
      </c>
      <c r="AA57" s="78" t="n">
        <f aca="false">IF(AND((($AB56+$W56-$U56)&lt;0),($Y57&gt;0)),($AA56-$K57)*(1+Input!$C$18/(12*100)),($AA56+$Y57-$K57)*(1+Input!$C$18/(12*100)))</f>
        <v>1002.25248617023</v>
      </c>
      <c r="AB57" s="78" t="n">
        <f aca="false">IF(AND((($AB56+$W56-$U56)&lt;0),($Y57&gt;=0)),($AB56+$W56-$U56+$Y57)*(1+Input!$C$15/(12*100)),0)</f>
        <v>-15309.2137525385</v>
      </c>
    </row>
    <row r="58" customFormat="false" ht="12.8" hidden="false" customHeight="false" outlineLevel="0" collapsed="false">
      <c r="A58" s="76" t="n">
        <v>54</v>
      </c>
      <c r="B58" s="77" t="n">
        <f aca="false">EOMONTH(Input!$C$7,A58)</f>
        <v>44561</v>
      </c>
      <c r="D58" s="76" t="n">
        <f aca="false">DATEDIF(Input!$C$23,$B58,"Y")</f>
        <v>44</v>
      </c>
      <c r="E58" s="76" t="n">
        <f aca="false">DATEDIF(Input!$G$23,$B58,"Y")</f>
        <v>44</v>
      </c>
      <c r="G58" s="78" t="n">
        <f aca="false">Salary_01!$L58</f>
        <v>5222.3292825408</v>
      </c>
      <c r="H58" s="78" t="n">
        <f aca="false">Salary_02!$L58</f>
        <v>3737.9206017024</v>
      </c>
      <c r="I58" s="78" t="n">
        <f aca="false">Retirement_Dist_01!$J58</f>
        <v>0</v>
      </c>
      <c r="J58" s="78" t="n">
        <f aca="false">Retirement_Dist_02!$J58</f>
        <v>0</v>
      </c>
      <c r="K58" s="78" t="n">
        <f aca="true">IF(AND(OR($B58&gt;Input!$C$31,$B58&gt;Input!$G$31),OR($B58&lt;Input!$C$25,$B58&lt;Input!$G$25)),(-1)*PMT(Input!$C$18/(100*12),(OFFSET($A$4, MAX( MATCH(Input!$C$25,$B$4:$B$1004,1), MATCH(Input!$G$25,$B$4:$B$1004,1)),0,1,1) - OFFSET($A$4, MIN( MATCH(Input!$C$31,$B$4:$B$1004,1), MATCH(Input!$G$31,$B$4:$B$1004,1)),0,1,1)),$AD$4,0,1),0)</f>
        <v>0</v>
      </c>
      <c r="L58" s="78" t="n">
        <f aca="false">IF(AND(($B58&lt;Input!$C$31),($B58&lt;Input!$G$31)),($G58+$H58+$I58+$J58),($G58+$H58+$I58+$J58+$K58))</f>
        <v>8960.2498842432</v>
      </c>
      <c r="M58" s="78" t="n">
        <f aca="false">Mortgage!$L58</f>
        <v>-1287.48512317112</v>
      </c>
      <c r="N58" s="78" t="n">
        <f aca="false">$L58+$M58</f>
        <v>7672.76476107208</v>
      </c>
      <c r="O58" s="78" t="n">
        <f aca="false">IF(AND(($B58&lt;Input!$C$31),($B58&lt;Input!$G$31)),Expenses!$D58,(-1)*$N58)</f>
        <v>-4386.9696</v>
      </c>
      <c r="P58" s="78" t="n">
        <f aca="false">Childcare!$D58</f>
        <v>-1500</v>
      </c>
      <c r="Q58" s="78" t="n">
        <f aca="false">Loan_01!$E58</f>
        <v>0</v>
      </c>
      <c r="R58" s="78" t="n">
        <f aca="false">Loan_02!$E58</f>
        <v>-389.682234095174</v>
      </c>
      <c r="S58" s="78" t="n">
        <f aca="false">(-1)*SUM(Roth_01!$D58+Roth_02!$D58+IRA_01!$D58+IRA_02!$D58+Invest_01!$D58+Invest_02!$D58)</f>
        <v>-100</v>
      </c>
      <c r="T58" s="78" t="n">
        <f aca="false">(-1)*(IF(($B58&gt;Input!$O$24),0,Input!$O$30)+IF(($B58&gt;Input!$O$31),0,Input!$O$37)+IF(($B58&gt;Input!$O$38),0,Input!$O$44))</f>
        <v>-500</v>
      </c>
      <c r="U58" s="78" t="n">
        <f aca="false">IF(($AB57*(Input!$C$16/100)&gt;0),0,($AB57*(Input!$C$16/100)))</f>
        <v>-306.184275050771</v>
      </c>
      <c r="V58" s="78"/>
      <c r="W58" s="78" t="n">
        <f aca="false">IF(($N58+$O58+$P58+$Q58+$R58+$S58+$T58+$U58)&lt;0,($N58+$O58+$P58+$Q58+$R58+$S58+$T58+$U58),0)</f>
        <v>0</v>
      </c>
      <c r="X58" s="78"/>
      <c r="Y58" s="78" t="n">
        <f aca="false">IF(($N58+$O58+$P58+$Q58+$R58+$S58+$T58+$U58)&gt;=0,($N58+$O58+$P58+$Q58+$R58+$S58+$T58+$U58),0)</f>
        <v>489.928651926135</v>
      </c>
      <c r="AA58" s="78" t="n">
        <f aca="false">IF(AND((($AB57+$W57-$U57)&lt;0),($Y58&gt;0)),($AA57-$K58)*(1+Input!$C$18/(12*100)),($AA57+$Y58-$K58)*(1+Input!$C$18/(12*100)))</f>
        <v>1002.29424669048</v>
      </c>
      <c r="AB58" s="78" t="n">
        <f aca="false">IF(AND((($AB57+$W57-$U57)&lt;0),($Y58&gt;=0)),($AB57+$W57-$U57+$Y58)*(1+Input!$C$15/(12*100)),0)</f>
        <v>-14694.3141449886</v>
      </c>
    </row>
    <row r="59" customFormat="false" ht="12.8" hidden="false" customHeight="false" outlineLevel="0" collapsed="false">
      <c r="A59" s="76" t="n">
        <v>55</v>
      </c>
      <c r="B59" s="77" t="n">
        <f aca="false">EOMONTH(Input!$C$7,A59)</f>
        <v>44592</v>
      </c>
      <c r="D59" s="76" t="n">
        <f aca="false">DATEDIF(Input!$C$23,$B59,"Y")</f>
        <v>44</v>
      </c>
      <c r="E59" s="76" t="n">
        <f aca="false">DATEDIF(Input!$G$23,$B59,"Y")</f>
        <v>44</v>
      </c>
      <c r="G59" s="78" t="n">
        <f aca="false">Salary_01!$L59</f>
        <v>5222.3292825408</v>
      </c>
      <c r="H59" s="78" t="n">
        <f aca="false">Salary_02!$L59</f>
        <v>3737.9206017024</v>
      </c>
      <c r="I59" s="78" t="n">
        <f aca="false">Retirement_Dist_01!$J59</f>
        <v>0</v>
      </c>
      <c r="J59" s="78" t="n">
        <f aca="false">Retirement_Dist_02!$J59</f>
        <v>0</v>
      </c>
      <c r="K59" s="78" t="n">
        <f aca="true">IF(AND(OR($B59&gt;Input!$C$31,$B59&gt;Input!$G$31),OR($B59&lt;Input!$C$25,$B59&lt;Input!$G$25)),(-1)*PMT(Input!$C$18/(100*12),(OFFSET($A$4, MAX( MATCH(Input!$C$25,$B$4:$B$1004,1), MATCH(Input!$G$25,$B$4:$B$1004,1)),0,1,1) - OFFSET($A$4, MIN( MATCH(Input!$C$31,$B$4:$B$1004,1), MATCH(Input!$G$31,$B$4:$B$1004,1)),0,1,1)),$AD$4,0,1),0)</f>
        <v>0</v>
      </c>
      <c r="L59" s="78" t="n">
        <f aca="false">IF(AND(($B59&lt;Input!$C$31),($B59&lt;Input!$G$31)),($G59+$H59+$I59+$J59),($G59+$H59+$I59+$J59+$K59))</f>
        <v>8960.2498842432</v>
      </c>
      <c r="M59" s="78" t="n">
        <f aca="false">Mortgage!$L59</f>
        <v>-1287.48512317112</v>
      </c>
      <c r="N59" s="78" t="n">
        <f aca="false">$L59+$M59</f>
        <v>7672.76476107208</v>
      </c>
      <c r="O59" s="78" t="n">
        <f aca="false">IF(AND(($B59&lt;Input!$C$31),($B59&lt;Input!$G$31)),Expenses!$D59,(-1)*$N59)</f>
        <v>-4386.9696</v>
      </c>
      <c r="P59" s="78" t="n">
        <f aca="false">Childcare!$D59</f>
        <v>-1500</v>
      </c>
      <c r="Q59" s="78" t="n">
        <f aca="false">Loan_01!$E59</f>
        <v>0</v>
      </c>
      <c r="R59" s="78" t="n">
        <f aca="false">Loan_02!$E59</f>
        <v>-389.682234095174</v>
      </c>
      <c r="S59" s="78" t="n">
        <f aca="false">(-1)*SUM(Roth_01!$D59+Roth_02!$D59+IRA_01!$D59+IRA_02!$D59+Invest_01!$D59+Invest_02!$D59)</f>
        <v>-100</v>
      </c>
      <c r="T59" s="78" t="n">
        <f aca="false">(-1)*(IF(($B59&gt;Input!$O$24),0,Input!$O$30)+IF(($B59&gt;Input!$O$31),0,Input!$O$37)+IF(($B59&gt;Input!$O$38),0,Input!$O$44))</f>
        <v>-500</v>
      </c>
      <c r="U59" s="78" t="n">
        <f aca="false">IF(($AB58*(Input!$C$16/100)&gt;0),0,($AB58*(Input!$C$16/100)))</f>
        <v>-293.886282899772</v>
      </c>
      <c r="V59" s="78"/>
      <c r="W59" s="78" t="n">
        <f aca="false">IF(($N59+$O59+$P59+$Q59+$R59+$S59+$T59+$U59)&lt;0,($N59+$O59+$P59+$Q59+$R59+$S59+$T59+$U59),0)</f>
        <v>0</v>
      </c>
      <c r="X59" s="78"/>
      <c r="Y59" s="78" t="n">
        <f aca="false">IF(($N59+$O59+$P59+$Q59+$R59+$S59+$T59+$U59)&gt;=0,($N59+$O59+$P59+$Q59+$R59+$S59+$T59+$U59),0)</f>
        <v>502.226644077133</v>
      </c>
      <c r="AA59" s="78" t="n">
        <f aca="false">IF(AND((($AB58+$W58-$U58)&lt;0),($Y59&gt;0)),($AA58-$K59)*(1+Input!$C$18/(12*100)),($AA58+$Y59-$K59)*(1+Input!$C$18/(12*100)))</f>
        <v>1002.33600895076</v>
      </c>
      <c r="AB59" s="78" t="n">
        <f aca="false">IF(AND((($AB58+$W58-$U58)&lt;0),($Y59&gt;=0)),($AB58+$W58-$U58+$Y59)*(1+Input!$C$15/(12*100)),0)</f>
        <v>-14071.0486022055</v>
      </c>
    </row>
    <row r="60" customFormat="false" ht="12.8" hidden="false" customHeight="false" outlineLevel="0" collapsed="false">
      <c r="A60" s="76" t="n">
        <v>56</v>
      </c>
      <c r="B60" s="77" t="n">
        <f aca="false">EOMONTH(Input!$C$7,A60)</f>
        <v>44620</v>
      </c>
      <c r="D60" s="76" t="n">
        <f aca="false">DATEDIF(Input!$C$23,$B60,"Y")</f>
        <v>44</v>
      </c>
      <c r="E60" s="76" t="n">
        <f aca="false">DATEDIF(Input!$G$23,$B60,"Y")</f>
        <v>44</v>
      </c>
      <c r="G60" s="78" t="n">
        <f aca="false">Salary_01!$L60</f>
        <v>5222.3292825408</v>
      </c>
      <c r="H60" s="78" t="n">
        <f aca="false">Salary_02!$L60</f>
        <v>3737.9206017024</v>
      </c>
      <c r="I60" s="78" t="n">
        <f aca="false">Retirement_Dist_01!$J60</f>
        <v>0</v>
      </c>
      <c r="J60" s="78" t="n">
        <f aca="false">Retirement_Dist_02!$J60</f>
        <v>0</v>
      </c>
      <c r="K60" s="78" t="n">
        <f aca="true">IF(AND(OR($B60&gt;Input!$C$31,$B60&gt;Input!$G$31),OR($B60&lt;Input!$C$25,$B60&lt;Input!$G$25)),(-1)*PMT(Input!$C$18/(100*12),(OFFSET($A$4, MAX( MATCH(Input!$C$25,$B$4:$B$1004,1), MATCH(Input!$G$25,$B$4:$B$1004,1)),0,1,1) - OFFSET($A$4, MIN( MATCH(Input!$C$31,$B$4:$B$1004,1), MATCH(Input!$G$31,$B$4:$B$1004,1)),0,1,1)),$AD$4,0,1),0)</f>
        <v>0</v>
      </c>
      <c r="L60" s="78" t="n">
        <f aca="false">IF(AND(($B60&lt;Input!$C$31),($B60&lt;Input!$G$31)),($G60+$H60+$I60+$J60),($G60+$H60+$I60+$J60+$K60))</f>
        <v>8960.2498842432</v>
      </c>
      <c r="M60" s="78" t="n">
        <f aca="false">Mortgage!$L60</f>
        <v>-1287.48512317112</v>
      </c>
      <c r="N60" s="78" t="n">
        <f aca="false">$L60+$M60</f>
        <v>7672.76476107208</v>
      </c>
      <c r="O60" s="78" t="n">
        <f aca="false">IF(AND(($B60&lt;Input!$C$31),($B60&lt;Input!$G$31)),Expenses!$D60,(-1)*$N60)</f>
        <v>-4386.9696</v>
      </c>
      <c r="P60" s="78" t="n">
        <f aca="false">Childcare!$D60</f>
        <v>-1500</v>
      </c>
      <c r="Q60" s="78" t="n">
        <f aca="false">Loan_01!$E60</f>
        <v>0</v>
      </c>
      <c r="R60" s="78" t="n">
        <f aca="false">Loan_02!$E60</f>
        <v>-389.682234095174</v>
      </c>
      <c r="S60" s="78" t="n">
        <f aca="false">(-1)*SUM(Roth_01!$D60+Roth_02!$D60+IRA_01!$D60+IRA_02!$D60+Invest_01!$D60+Invest_02!$D60)</f>
        <v>-100</v>
      </c>
      <c r="T60" s="78" t="n">
        <f aca="false">(-1)*(IF(($B60&gt;Input!$O$24),0,Input!$O$30)+IF(($B60&gt;Input!$O$31),0,Input!$O$37)+IF(($B60&gt;Input!$O$38),0,Input!$O$44))</f>
        <v>-500</v>
      </c>
      <c r="U60" s="78" t="n">
        <f aca="false">IF(($AB59*(Input!$C$16/100)&gt;0),0,($AB59*(Input!$C$16/100)))</f>
        <v>-281.42097204411</v>
      </c>
      <c r="V60" s="78"/>
      <c r="W60" s="78" t="n">
        <f aca="false">IF(($N60+$O60+$P60+$Q60+$R60+$S60+$T60+$U60)&lt;0,($N60+$O60+$P60+$Q60+$R60+$S60+$T60+$U60),0)</f>
        <v>0</v>
      </c>
      <c r="X60" s="78"/>
      <c r="Y60" s="78" t="n">
        <f aca="false">IF(($N60+$O60+$P60+$Q60+$R60+$S60+$T60+$U60)&gt;=0,($N60+$O60+$P60+$Q60+$R60+$S60+$T60+$U60),0)</f>
        <v>514.691954932795</v>
      </c>
      <c r="AA60" s="78" t="n">
        <f aca="false">IF(AND((($AB59+$W59-$U59)&lt;0),($Y60&gt;0)),($AA59-$K60)*(1+Input!$C$18/(12*100)),($AA59+$Y60-$K60)*(1+Input!$C$18/(12*100)))</f>
        <v>1002.37777295114</v>
      </c>
      <c r="AB60" s="78" t="n">
        <f aca="false">IF(AND((($AB59+$W59-$U59)&lt;0),($Y60&gt;=0)),($AB59+$W59-$U59+$Y60)*(1+Input!$C$15/(12*100)),0)</f>
        <v>-13439.3033025646</v>
      </c>
    </row>
    <row r="61" customFormat="false" ht="12.8" hidden="false" customHeight="false" outlineLevel="0" collapsed="false">
      <c r="A61" s="76" t="n">
        <v>57</v>
      </c>
      <c r="B61" s="77" t="n">
        <f aca="false">EOMONTH(Input!$C$7,A61)</f>
        <v>44651</v>
      </c>
      <c r="D61" s="76" t="n">
        <f aca="false">DATEDIF(Input!$C$23,$B61,"Y")</f>
        <v>44</v>
      </c>
      <c r="E61" s="76" t="n">
        <f aca="false">DATEDIF(Input!$G$23,$B61,"Y")</f>
        <v>44</v>
      </c>
      <c r="G61" s="78" t="n">
        <f aca="false">Salary_01!$L61</f>
        <v>5222.3292825408</v>
      </c>
      <c r="H61" s="78" t="n">
        <f aca="false">Salary_02!$L61</f>
        <v>3737.9206017024</v>
      </c>
      <c r="I61" s="78" t="n">
        <f aca="false">Retirement_Dist_01!$J61</f>
        <v>0</v>
      </c>
      <c r="J61" s="78" t="n">
        <f aca="false">Retirement_Dist_02!$J61</f>
        <v>0</v>
      </c>
      <c r="K61" s="78" t="n">
        <f aca="true">IF(AND(OR($B61&gt;Input!$C$31,$B61&gt;Input!$G$31),OR($B61&lt;Input!$C$25,$B61&lt;Input!$G$25)),(-1)*PMT(Input!$C$18/(100*12),(OFFSET($A$4, MAX( MATCH(Input!$C$25,$B$4:$B$1004,1), MATCH(Input!$G$25,$B$4:$B$1004,1)),0,1,1) - OFFSET($A$4, MIN( MATCH(Input!$C$31,$B$4:$B$1004,1), MATCH(Input!$G$31,$B$4:$B$1004,1)),0,1,1)),$AD$4,0,1),0)</f>
        <v>0</v>
      </c>
      <c r="L61" s="78" t="n">
        <f aca="false">IF(AND(($B61&lt;Input!$C$31),($B61&lt;Input!$G$31)),($G61+$H61+$I61+$J61),($G61+$H61+$I61+$J61+$K61))</f>
        <v>8960.2498842432</v>
      </c>
      <c r="M61" s="78" t="n">
        <f aca="false">Mortgage!$L61</f>
        <v>-1287.48512317112</v>
      </c>
      <c r="N61" s="78" t="n">
        <f aca="false">$L61+$M61</f>
        <v>7672.76476107208</v>
      </c>
      <c r="O61" s="78" t="n">
        <f aca="false">IF(AND(($B61&lt;Input!$C$31),($B61&lt;Input!$G$31)),Expenses!$D61,(-1)*$N61)</f>
        <v>-4386.9696</v>
      </c>
      <c r="P61" s="78" t="n">
        <f aca="false">Childcare!$D61</f>
        <v>-1500</v>
      </c>
      <c r="Q61" s="78" t="n">
        <f aca="false">Loan_01!$E61</f>
        <v>0</v>
      </c>
      <c r="R61" s="78" t="n">
        <f aca="false">Loan_02!$E61</f>
        <v>-389.682234095174</v>
      </c>
      <c r="S61" s="78" t="n">
        <f aca="false">(-1)*SUM(Roth_01!$D61+Roth_02!$D61+IRA_01!$D61+IRA_02!$D61+Invest_01!$D61+Invest_02!$D61)</f>
        <v>-100</v>
      </c>
      <c r="T61" s="78" t="n">
        <f aca="false">(-1)*(IF(($B61&gt;Input!$O$24),0,Input!$O$30)+IF(($B61&gt;Input!$O$31),0,Input!$O$37)+IF(($B61&gt;Input!$O$38),0,Input!$O$44))</f>
        <v>-500</v>
      </c>
      <c r="U61" s="78" t="n">
        <f aca="false">IF(($AB60*(Input!$C$16/100)&gt;0),0,($AB60*(Input!$C$16/100)))</f>
        <v>-268.786066051292</v>
      </c>
      <c r="V61" s="78"/>
      <c r="W61" s="78" t="n">
        <f aca="false">IF(($N61+$O61+$P61+$Q61+$R61+$S61+$T61+$U61)&lt;0,($N61+$O61+$P61+$Q61+$R61+$S61+$T61+$U61),0)</f>
        <v>0</v>
      </c>
      <c r="X61" s="78"/>
      <c r="Y61" s="78" t="n">
        <f aca="false">IF(($N61+$O61+$P61+$Q61+$R61+$S61+$T61+$U61)&gt;=0,($N61+$O61+$P61+$Q61+$R61+$S61+$T61+$U61),0)</f>
        <v>527.326860925614</v>
      </c>
      <c r="AA61" s="78" t="n">
        <f aca="false">IF(AND((($AB60+$W60-$U60)&lt;0),($Y61&gt;0)),($AA60-$K61)*(1+Input!$C$18/(12*100)),($AA60+$Y61-$K61)*(1+Input!$C$18/(12*100)))</f>
        <v>1002.41953869168</v>
      </c>
      <c r="AB61" s="78" t="n">
        <f aca="false">IF(AND((($AB60+$W60-$U60)&lt;0),($Y61&gt;=0)),($AB60+$W60-$U60+$Y61)*(1+Input!$C$15/(12*100)),0)</f>
        <v>-12798.9628758561</v>
      </c>
    </row>
    <row r="62" customFormat="false" ht="12.8" hidden="false" customHeight="false" outlineLevel="0" collapsed="false">
      <c r="A62" s="76" t="n">
        <v>58</v>
      </c>
      <c r="B62" s="77" t="n">
        <f aca="false">EOMONTH(Input!$C$7,A62)</f>
        <v>44681</v>
      </c>
      <c r="D62" s="76" t="n">
        <f aca="false">DATEDIF(Input!$C$23,$B62,"Y")</f>
        <v>44</v>
      </c>
      <c r="E62" s="76" t="n">
        <f aca="false">DATEDIF(Input!$G$23,$B62,"Y")</f>
        <v>44</v>
      </c>
      <c r="G62" s="78" t="n">
        <f aca="false">Salary_01!$L62</f>
        <v>5222.3292825408</v>
      </c>
      <c r="H62" s="78" t="n">
        <f aca="false">Salary_02!$L62</f>
        <v>3737.9206017024</v>
      </c>
      <c r="I62" s="78" t="n">
        <f aca="false">Retirement_Dist_01!$J62</f>
        <v>0</v>
      </c>
      <c r="J62" s="78" t="n">
        <f aca="false">Retirement_Dist_02!$J62</f>
        <v>0</v>
      </c>
      <c r="K62" s="78" t="n">
        <f aca="true">IF(AND(OR($B62&gt;Input!$C$31,$B62&gt;Input!$G$31),OR($B62&lt;Input!$C$25,$B62&lt;Input!$G$25)),(-1)*PMT(Input!$C$18/(100*12),(OFFSET($A$4, MAX( MATCH(Input!$C$25,$B$4:$B$1004,1), MATCH(Input!$G$25,$B$4:$B$1004,1)),0,1,1) - OFFSET($A$4, MIN( MATCH(Input!$C$31,$B$4:$B$1004,1), MATCH(Input!$G$31,$B$4:$B$1004,1)),0,1,1)),$AD$4,0,1),0)</f>
        <v>0</v>
      </c>
      <c r="L62" s="78" t="n">
        <f aca="false">IF(AND(($B62&lt;Input!$C$31),($B62&lt;Input!$G$31)),($G62+$H62+$I62+$J62),($G62+$H62+$I62+$J62+$K62))</f>
        <v>8960.2498842432</v>
      </c>
      <c r="M62" s="78" t="n">
        <f aca="false">Mortgage!$L62</f>
        <v>-1287.48512317112</v>
      </c>
      <c r="N62" s="78" t="n">
        <f aca="false">$L62+$M62</f>
        <v>7672.76476107208</v>
      </c>
      <c r="O62" s="78" t="n">
        <f aca="false">IF(AND(($B62&lt;Input!$C$31),($B62&lt;Input!$G$31)),Expenses!$D62,(-1)*$N62)</f>
        <v>-4386.9696</v>
      </c>
      <c r="P62" s="78" t="n">
        <f aca="false">Childcare!$D62</f>
        <v>-1500</v>
      </c>
      <c r="Q62" s="78" t="n">
        <f aca="false">Loan_01!$E62</f>
        <v>0</v>
      </c>
      <c r="R62" s="78" t="n">
        <f aca="false">Loan_02!$E62</f>
        <v>-389.682234095174</v>
      </c>
      <c r="S62" s="78" t="n">
        <f aca="false">(-1)*SUM(Roth_01!$D62+Roth_02!$D62+IRA_01!$D62+IRA_02!$D62+Invest_01!$D62+Invest_02!$D62)</f>
        <v>-100</v>
      </c>
      <c r="T62" s="78" t="n">
        <f aca="false">(-1)*(IF(($B62&gt;Input!$O$24),0,Input!$O$30)+IF(($B62&gt;Input!$O$31),0,Input!$O$37)+IF(($B62&gt;Input!$O$38),0,Input!$O$44))</f>
        <v>-500</v>
      </c>
      <c r="U62" s="78" t="n">
        <f aca="false">IF(($AB61*(Input!$C$16/100)&gt;0),0,($AB61*(Input!$C$16/100)))</f>
        <v>-255.979257517122</v>
      </c>
      <c r="V62" s="78"/>
      <c r="W62" s="78" t="n">
        <f aca="false">IF(($N62+$O62+$P62+$Q62+$R62+$S62+$T62+$U62)&lt;0,($N62+$O62+$P62+$Q62+$R62+$S62+$T62+$U62),0)</f>
        <v>0</v>
      </c>
      <c r="X62" s="78"/>
      <c r="Y62" s="78" t="n">
        <f aca="false">IF(($N62+$O62+$P62+$Q62+$R62+$S62+$T62+$U62)&gt;=0,($N62+$O62+$P62+$Q62+$R62+$S62+$T62+$U62),0)</f>
        <v>540.133669459783</v>
      </c>
      <c r="AA62" s="78" t="n">
        <f aca="false">IF(AND((($AB61+$W61-$U61)&lt;0),($Y62&gt;0)),($AA61-$K62)*(1+Input!$C$18/(12*100)),($AA61+$Y62-$K62)*(1+Input!$C$18/(12*100)))</f>
        <v>1002.46130617246</v>
      </c>
      <c r="AB62" s="78" t="n">
        <f aca="false">IF(AND((($AB61+$W61-$U61)&lt;0),($Y62&gt;=0)),($AB61+$W61-$U61+$Y62)*(1+Input!$C$15/(12*100)),0)</f>
        <v>-12149.9103822163</v>
      </c>
    </row>
    <row r="63" customFormat="false" ht="12.8" hidden="false" customHeight="false" outlineLevel="0" collapsed="false">
      <c r="A63" s="76" t="n">
        <v>59</v>
      </c>
      <c r="B63" s="77" t="n">
        <f aca="false">EOMONTH(Input!$C$7,A63)</f>
        <v>44712</v>
      </c>
      <c r="D63" s="76" t="n">
        <f aca="false">DATEDIF(Input!$C$23,$B63,"Y")</f>
        <v>45</v>
      </c>
      <c r="E63" s="76" t="n">
        <f aca="false">DATEDIF(Input!$G$23,$B63,"Y")</f>
        <v>45</v>
      </c>
      <c r="G63" s="78" t="n">
        <f aca="false">Salary_01!$L63</f>
        <v>5222.3292825408</v>
      </c>
      <c r="H63" s="78" t="n">
        <f aca="false">Salary_02!$L63</f>
        <v>3737.9206017024</v>
      </c>
      <c r="I63" s="78" t="n">
        <f aca="false">Retirement_Dist_01!$J63</f>
        <v>0</v>
      </c>
      <c r="J63" s="78" t="n">
        <f aca="false">Retirement_Dist_02!$J63</f>
        <v>0</v>
      </c>
      <c r="K63" s="78" t="n">
        <f aca="true">IF(AND(OR($B63&gt;Input!$C$31,$B63&gt;Input!$G$31),OR($B63&lt;Input!$C$25,$B63&lt;Input!$G$25)),(-1)*PMT(Input!$C$18/(100*12),(OFFSET($A$4, MAX( MATCH(Input!$C$25,$B$4:$B$1004,1), MATCH(Input!$G$25,$B$4:$B$1004,1)),0,1,1) - OFFSET($A$4, MIN( MATCH(Input!$C$31,$B$4:$B$1004,1), MATCH(Input!$G$31,$B$4:$B$1004,1)),0,1,1)),$AD$4,0,1),0)</f>
        <v>0</v>
      </c>
      <c r="L63" s="78" t="n">
        <f aca="false">IF(AND(($B63&lt;Input!$C$31),($B63&lt;Input!$G$31)),($G63+$H63+$I63+$J63),($G63+$H63+$I63+$J63+$K63))</f>
        <v>8960.2498842432</v>
      </c>
      <c r="M63" s="78" t="n">
        <f aca="false">Mortgage!$L63</f>
        <v>-1287.48512317112</v>
      </c>
      <c r="N63" s="78" t="n">
        <f aca="false">$L63+$M63</f>
        <v>7672.76476107208</v>
      </c>
      <c r="O63" s="78" t="n">
        <f aca="false">IF(AND(($B63&lt;Input!$C$31),($B63&lt;Input!$G$31)),Expenses!$D63,(-1)*$N63)</f>
        <v>-4386.9696</v>
      </c>
      <c r="P63" s="78" t="n">
        <f aca="false">Childcare!$D63</f>
        <v>-1500</v>
      </c>
      <c r="Q63" s="78" t="n">
        <f aca="false">Loan_01!$E63</f>
        <v>0</v>
      </c>
      <c r="R63" s="78" t="n">
        <f aca="false">Loan_02!$E63</f>
        <v>-389.682234095174</v>
      </c>
      <c r="S63" s="78" t="n">
        <f aca="false">(-1)*SUM(Roth_01!$D63+Roth_02!$D63+IRA_01!$D63+IRA_02!$D63+Invest_01!$D63+Invest_02!$D63)</f>
        <v>-100</v>
      </c>
      <c r="T63" s="78" t="n">
        <f aca="false">(-1)*(IF(($B63&gt;Input!$O$24),0,Input!$O$30)+IF(($B63&gt;Input!$O$31),0,Input!$O$37)+IF(($B63&gt;Input!$O$38),0,Input!$O$44))</f>
        <v>-500</v>
      </c>
      <c r="U63" s="78" t="n">
        <f aca="false">IF(($AB62*(Input!$C$16/100)&gt;0),0,($AB62*(Input!$C$16/100)))</f>
        <v>-242.998207644326</v>
      </c>
      <c r="V63" s="78"/>
      <c r="W63" s="78" t="n">
        <f aca="false">IF(($N63+$O63+$P63+$Q63+$R63+$S63+$T63+$U63)&lt;0,($N63+$O63+$P63+$Q63+$R63+$S63+$T63+$U63),0)</f>
        <v>0</v>
      </c>
      <c r="X63" s="78"/>
      <c r="Y63" s="78" t="n">
        <f aca="false">IF(($N63+$O63+$P63+$Q63+$R63+$S63+$T63+$U63)&gt;=0,($N63+$O63+$P63+$Q63+$R63+$S63+$T63+$U63),0)</f>
        <v>553.114719332579</v>
      </c>
      <c r="AA63" s="78" t="n">
        <f aca="false">IF(AND((($AB62+$W62-$U62)&lt;0),($Y63&gt;0)),($AA62-$K63)*(1+Input!$C$18/(12*100)),($AA62+$Y63-$K63)*(1+Input!$C$18/(12*100)))</f>
        <v>1002.50307539355</v>
      </c>
      <c r="AB63" s="78" t="n">
        <f aca="false">IF(AND((($AB62+$W62-$U62)&lt;0),($Y63&gt;=0)),($AB62+$W62-$U62+$Y63)*(1+Input!$C$15/(12*100)),0)</f>
        <v>-11492.0272907715</v>
      </c>
    </row>
    <row r="64" customFormat="false" ht="12.8" hidden="false" customHeight="false" outlineLevel="0" collapsed="false">
      <c r="A64" s="76" t="n">
        <v>60</v>
      </c>
      <c r="B64" s="77" t="n">
        <f aca="false">EOMONTH(Input!$C$7,A64)</f>
        <v>44742</v>
      </c>
      <c r="D64" s="76" t="n">
        <f aca="false">DATEDIF(Input!$C$23,$B64,"Y")</f>
        <v>45</v>
      </c>
      <c r="E64" s="76" t="n">
        <f aca="false">DATEDIF(Input!$G$23,$B64,"Y")</f>
        <v>45</v>
      </c>
      <c r="G64" s="78" t="n">
        <f aca="false">Salary_01!$L64</f>
        <v>5313.8864834208</v>
      </c>
      <c r="H64" s="78" t="n">
        <f aca="false">Salary_02!$L64</f>
        <v>3801.93785976077</v>
      </c>
      <c r="I64" s="78" t="n">
        <f aca="false">Retirement_Dist_01!$J64</f>
        <v>0</v>
      </c>
      <c r="J64" s="78" t="n">
        <f aca="false">Retirement_Dist_02!$J64</f>
        <v>0</v>
      </c>
      <c r="K64" s="78" t="n">
        <f aca="true">IF(AND(OR($B64&gt;Input!$C$31,$B64&gt;Input!$G$31),OR($B64&lt;Input!$C$25,$B64&lt;Input!$G$25)),(-1)*PMT(Input!$C$18/(100*12),(OFFSET($A$4, MAX( MATCH(Input!$C$25,$B$4:$B$1004,1), MATCH(Input!$G$25,$B$4:$B$1004,1)),0,1,1) - OFFSET($A$4, MIN( MATCH(Input!$C$31,$B$4:$B$1004,1), MATCH(Input!$G$31,$B$4:$B$1004,1)),0,1,1)),$AD$4,0,1),0)</f>
        <v>0</v>
      </c>
      <c r="L64" s="78" t="n">
        <f aca="false">IF(AND(($B64&lt;Input!$C$31),($B64&lt;Input!$G$31)),($G64+$H64+$I64+$J64),($G64+$H64+$I64+$J64+$K64))</f>
        <v>9115.82434318157</v>
      </c>
      <c r="M64" s="78" t="n">
        <f aca="false">Mortgage!$L64</f>
        <v>-1295.92643924612</v>
      </c>
      <c r="N64" s="78" t="n">
        <f aca="false">$L64+$M64</f>
        <v>7819.89790393545</v>
      </c>
      <c r="O64" s="78" t="n">
        <f aca="false">IF(AND(($B64&lt;Input!$C$31),($B64&lt;Input!$G$31)),Expenses!$D64,(-1)*$N64)</f>
        <v>-4562.448384</v>
      </c>
      <c r="P64" s="78" t="n">
        <f aca="false">Childcare!$D64</f>
        <v>-1500</v>
      </c>
      <c r="Q64" s="78" t="n">
        <f aca="false">Loan_01!$E64</f>
        <v>0</v>
      </c>
      <c r="R64" s="78" t="n">
        <f aca="false">Loan_02!$E64</f>
        <v>-389.682234095174</v>
      </c>
      <c r="S64" s="78" t="n">
        <f aca="false">(-1)*SUM(Roth_01!$D64+Roth_02!$D64+IRA_01!$D64+IRA_02!$D64+Invest_01!$D64+Invest_02!$D64)</f>
        <v>-100</v>
      </c>
      <c r="T64" s="78" t="n">
        <f aca="false">(-1)*(IF(($B64&gt;Input!$O$24),0,Input!$O$30)+IF(($B64&gt;Input!$O$31),0,Input!$O$37)+IF(($B64&gt;Input!$O$38),0,Input!$O$44))</f>
        <v>-500</v>
      </c>
      <c r="U64" s="78" t="n">
        <f aca="false">IF(($AB63*(Input!$C$16/100)&gt;0),0,($AB63*(Input!$C$16/100)))</f>
        <v>-229.84054581543</v>
      </c>
      <c r="V64" s="78"/>
      <c r="W64" s="78" t="n">
        <f aca="false">IF(($N64+$O64+$P64+$Q64+$R64+$S64+$T64+$U64)&lt;0,($N64+$O64+$P64+$Q64+$R64+$S64+$T64+$U64),0)</f>
        <v>0</v>
      </c>
      <c r="X64" s="78"/>
      <c r="Y64" s="78" t="n">
        <f aca="false">IF(($N64+$O64+$P64+$Q64+$R64+$S64+$T64+$U64)&gt;=0,($N64+$O64+$P64+$Q64+$R64+$S64+$T64+$U64),0)</f>
        <v>537.926740024845</v>
      </c>
      <c r="AA64" s="78" t="n">
        <f aca="false">IF(AND((($AB63+$W63-$U63)&lt;0),($Y64&gt;0)),($AA63-$K64)*(1+Input!$C$18/(12*100)),($AA63+$Y64-$K64)*(1+Input!$C$18/(12*100)))</f>
        <v>1002.54484635502</v>
      </c>
      <c r="AB64" s="78" t="n">
        <f aca="false">IF(AND((($AB63+$W63-$U63)&lt;0),($Y64&gt;=0)),($AB63+$W63-$U63+$Y64)*(1+Input!$C$15/(12*100)),0)</f>
        <v>-10853.9170410104</v>
      </c>
    </row>
    <row r="65" customFormat="false" ht="12.8" hidden="false" customHeight="false" outlineLevel="0" collapsed="false">
      <c r="A65" s="76" t="n">
        <v>61</v>
      </c>
      <c r="B65" s="77" t="n">
        <f aca="false">EOMONTH(Input!$C$7,A65)</f>
        <v>44773</v>
      </c>
      <c r="D65" s="76" t="n">
        <f aca="false">DATEDIF(Input!$C$23,$B65,"Y")</f>
        <v>45</v>
      </c>
      <c r="E65" s="76" t="n">
        <f aca="false">DATEDIF(Input!$G$23,$B65,"Y")</f>
        <v>45</v>
      </c>
      <c r="G65" s="78" t="n">
        <f aca="false">Salary_01!$L65</f>
        <v>5313.8864834208</v>
      </c>
      <c r="H65" s="78" t="n">
        <f aca="false">Salary_02!$L65</f>
        <v>3801.93785976077</v>
      </c>
      <c r="I65" s="78" t="n">
        <f aca="false">Retirement_Dist_01!$J65</f>
        <v>0</v>
      </c>
      <c r="J65" s="78" t="n">
        <f aca="false">Retirement_Dist_02!$J65</f>
        <v>0</v>
      </c>
      <c r="K65" s="78" t="n">
        <f aca="true">IF(AND(OR($B65&gt;Input!$C$31,$B65&gt;Input!$G$31),OR($B65&lt;Input!$C$25,$B65&lt;Input!$G$25)),(-1)*PMT(Input!$C$18/(100*12),(OFFSET($A$4, MAX( MATCH(Input!$C$25,$B$4:$B$1004,1), MATCH(Input!$G$25,$B$4:$B$1004,1)),0,1,1) - OFFSET($A$4, MIN( MATCH(Input!$C$31,$B$4:$B$1004,1), MATCH(Input!$G$31,$B$4:$B$1004,1)),0,1,1)),$AD$4,0,1),0)</f>
        <v>0</v>
      </c>
      <c r="L65" s="78" t="n">
        <f aca="false">IF(AND(($B65&lt;Input!$C$31),($B65&lt;Input!$G$31)),($G65+$H65+$I65+$J65),($G65+$H65+$I65+$J65+$K65))</f>
        <v>9115.82434318157</v>
      </c>
      <c r="M65" s="78" t="n">
        <f aca="false">Mortgage!$L65</f>
        <v>-1295.92643924612</v>
      </c>
      <c r="N65" s="78" t="n">
        <f aca="false">$L65+$M65</f>
        <v>7819.89790393545</v>
      </c>
      <c r="O65" s="78" t="n">
        <f aca="false">IF(AND(($B65&lt;Input!$C$31),($B65&lt;Input!$G$31)),Expenses!$D65,(-1)*$N65)</f>
        <v>-4562.448384</v>
      </c>
      <c r="P65" s="78" t="n">
        <f aca="false">Childcare!$D65</f>
        <v>-1500</v>
      </c>
      <c r="Q65" s="78" t="n">
        <f aca="false">Loan_01!$E65</f>
        <v>0</v>
      </c>
      <c r="R65" s="78" t="n">
        <f aca="false">Loan_02!$E65</f>
        <v>-389.682234095174</v>
      </c>
      <c r="S65" s="78" t="n">
        <f aca="false">(-1)*SUM(Roth_01!$D65+Roth_02!$D65+IRA_01!$D65+IRA_02!$D65+Invest_01!$D65+Invest_02!$D65)</f>
        <v>-100</v>
      </c>
      <c r="T65" s="78" t="n">
        <f aca="false">(-1)*(IF(($B65&gt;Input!$O$24),0,Input!$O$30)+IF(($B65&gt;Input!$O$31),0,Input!$O$37)+IF(($B65&gt;Input!$O$38),0,Input!$O$44))</f>
        <v>-500</v>
      </c>
      <c r="U65" s="78" t="n">
        <f aca="false">IF(($AB64*(Input!$C$16/100)&gt;0),0,($AB64*(Input!$C$16/100)))</f>
        <v>-217.078340820207</v>
      </c>
      <c r="V65" s="78"/>
      <c r="W65" s="78" t="n">
        <f aca="false">IF(($N65+$O65+$P65+$Q65+$R65+$S65+$T65+$U65)&lt;0,($N65+$O65+$P65+$Q65+$R65+$S65+$T65+$U65),0)</f>
        <v>0</v>
      </c>
      <c r="X65" s="78"/>
      <c r="Y65" s="78" t="n">
        <f aca="false">IF(($N65+$O65+$P65+$Q65+$R65+$S65+$T65+$U65)&gt;=0,($N65+$O65+$P65+$Q65+$R65+$S65+$T65+$U65),0)</f>
        <v>550.688945020068</v>
      </c>
      <c r="AA65" s="78" t="n">
        <f aca="false">IF(AND((($AB64+$W64-$U64)&lt;0),($Y65&gt;0)),($AA64-$K65)*(1+Input!$C$18/(12*100)),($AA64+$Y65-$K65)*(1+Input!$C$18/(12*100)))</f>
        <v>1002.58661905695</v>
      </c>
      <c r="AB65" s="78" t="n">
        <f aca="false">IF(AND((($AB64+$W64-$U64)&lt;0),($Y65&gt;=0)),($AB64+$W64-$U64+$Y65)*(1+Input!$C$15/(12*100)),0)</f>
        <v>-10207.6993841772</v>
      </c>
    </row>
    <row r="66" customFormat="false" ht="12.8" hidden="false" customHeight="false" outlineLevel="0" collapsed="false">
      <c r="A66" s="76" t="n">
        <v>62</v>
      </c>
      <c r="B66" s="77" t="n">
        <f aca="false">EOMONTH(Input!$C$7,A66)</f>
        <v>44804</v>
      </c>
      <c r="D66" s="76" t="n">
        <f aca="false">DATEDIF(Input!$C$23,$B66,"Y")</f>
        <v>45</v>
      </c>
      <c r="E66" s="76" t="n">
        <f aca="false">DATEDIF(Input!$G$23,$B66,"Y")</f>
        <v>45</v>
      </c>
      <c r="G66" s="78" t="n">
        <f aca="false">Salary_01!$L66</f>
        <v>5313.8864834208</v>
      </c>
      <c r="H66" s="78" t="n">
        <f aca="false">Salary_02!$L66</f>
        <v>3801.93785976077</v>
      </c>
      <c r="I66" s="78" t="n">
        <f aca="false">Retirement_Dist_01!$J66</f>
        <v>0</v>
      </c>
      <c r="J66" s="78" t="n">
        <f aca="false">Retirement_Dist_02!$J66</f>
        <v>0</v>
      </c>
      <c r="K66" s="78" t="n">
        <f aca="true">IF(AND(OR($B66&gt;Input!$C$31,$B66&gt;Input!$G$31),OR($B66&lt;Input!$C$25,$B66&lt;Input!$G$25)),(-1)*PMT(Input!$C$18/(100*12),(OFFSET($A$4, MAX( MATCH(Input!$C$25,$B$4:$B$1004,1), MATCH(Input!$G$25,$B$4:$B$1004,1)),0,1,1) - OFFSET($A$4, MIN( MATCH(Input!$C$31,$B$4:$B$1004,1), MATCH(Input!$G$31,$B$4:$B$1004,1)),0,1,1)),$AD$4,0,1),0)</f>
        <v>0</v>
      </c>
      <c r="L66" s="78" t="n">
        <f aca="false">IF(AND(($B66&lt;Input!$C$31),($B66&lt;Input!$G$31)),($G66+$H66+$I66+$J66),($G66+$H66+$I66+$J66+$K66))</f>
        <v>9115.82434318157</v>
      </c>
      <c r="M66" s="78" t="n">
        <f aca="false">Mortgage!$L66</f>
        <v>-1295.92643924612</v>
      </c>
      <c r="N66" s="78" t="n">
        <f aca="false">$L66+$M66</f>
        <v>7819.89790393545</v>
      </c>
      <c r="O66" s="78" t="n">
        <f aca="false">IF(AND(($B66&lt;Input!$C$31),($B66&lt;Input!$G$31)),Expenses!$D66,(-1)*$N66)</f>
        <v>-4562.448384</v>
      </c>
      <c r="P66" s="78" t="n">
        <f aca="false">Childcare!$D66</f>
        <v>-1500</v>
      </c>
      <c r="Q66" s="78" t="n">
        <f aca="false">Loan_01!$E66</f>
        <v>0</v>
      </c>
      <c r="R66" s="78" t="n">
        <f aca="false">Loan_02!$E66</f>
        <v>-389.682234095174</v>
      </c>
      <c r="S66" s="78" t="n">
        <f aca="false">(-1)*SUM(Roth_01!$D66+Roth_02!$D66+IRA_01!$D66+IRA_02!$D66+Invest_01!$D66+Invest_02!$D66)</f>
        <v>-100</v>
      </c>
      <c r="T66" s="78" t="n">
        <f aca="false">(-1)*(IF(($B66&gt;Input!$O$24),0,Input!$O$30)+IF(($B66&gt;Input!$O$31),0,Input!$O$37)+IF(($B66&gt;Input!$O$38),0,Input!$O$44))</f>
        <v>-500</v>
      </c>
      <c r="U66" s="78" t="n">
        <f aca="false">IF(($AB65*(Input!$C$16/100)&gt;0),0,($AB65*(Input!$C$16/100)))</f>
        <v>-204.153987683544</v>
      </c>
      <c r="V66" s="78"/>
      <c r="W66" s="78" t="n">
        <f aca="false">IF(($N66+$O66+$P66+$Q66+$R66+$S66+$T66+$U66)&lt;0,($N66+$O66+$P66+$Q66+$R66+$S66+$T66+$U66),0)</f>
        <v>0</v>
      </c>
      <c r="X66" s="78"/>
      <c r="Y66" s="78" t="n">
        <f aca="false">IF(($N66+$O66+$P66+$Q66+$R66+$S66+$T66+$U66)&gt;=0,($N66+$O66+$P66+$Q66+$R66+$S66+$T66+$U66),0)</f>
        <v>563.613298156731</v>
      </c>
      <c r="AA66" s="78" t="n">
        <f aca="false">IF(AND((($AB65+$W65-$U65)&lt;0),($Y66&gt;0)),($AA65-$K66)*(1+Input!$C$18/(12*100)),($AA65+$Y66-$K66)*(1+Input!$C$18/(12*100)))</f>
        <v>1002.62839349941</v>
      </c>
      <c r="AB66" s="78" t="n">
        <f aca="false">IF(AND((($AB65+$W65-$U65)&lt;0),($Y66&gt;=0)),($AB65+$W65-$U65+$Y66)*(1+Input!$C$15/(12*100)),0)</f>
        <v>-9552.70118180293</v>
      </c>
    </row>
    <row r="67" customFormat="false" ht="12.8" hidden="false" customHeight="false" outlineLevel="0" collapsed="false">
      <c r="A67" s="76" t="n">
        <v>63</v>
      </c>
      <c r="B67" s="77" t="n">
        <f aca="false">EOMONTH(Input!$C$7,A67)</f>
        <v>44834</v>
      </c>
      <c r="D67" s="76" t="n">
        <f aca="false">DATEDIF(Input!$C$23,$B67,"Y")</f>
        <v>45</v>
      </c>
      <c r="E67" s="76" t="n">
        <f aca="false">DATEDIF(Input!$G$23,$B67,"Y")</f>
        <v>45</v>
      </c>
      <c r="G67" s="78" t="n">
        <f aca="false">Salary_01!$L67</f>
        <v>5313.8864834208</v>
      </c>
      <c r="H67" s="78" t="n">
        <f aca="false">Salary_02!$L67</f>
        <v>3801.93785976077</v>
      </c>
      <c r="I67" s="78" t="n">
        <f aca="false">Retirement_Dist_01!$J67</f>
        <v>0</v>
      </c>
      <c r="J67" s="78" t="n">
        <f aca="false">Retirement_Dist_02!$J67</f>
        <v>0</v>
      </c>
      <c r="K67" s="78" t="n">
        <f aca="true">IF(AND(OR($B67&gt;Input!$C$31,$B67&gt;Input!$G$31),OR($B67&lt;Input!$C$25,$B67&lt;Input!$G$25)),(-1)*PMT(Input!$C$18/(100*12),(OFFSET($A$4, MAX( MATCH(Input!$C$25,$B$4:$B$1004,1), MATCH(Input!$G$25,$B$4:$B$1004,1)),0,1,1) - OFFSET($A$4, MIN( MATCH(Input!$C$31,$B$4:$B$1004,1), MATCH(Input!$G$31,$B$4:$B$1004,1)),0,1,1)),$AD$4,0,1),0)</f>
        <v>0</v>
      </c>
      <c r="L67" s="78" t="n">
        <f aca="false">IF(AND(($B67&lt;Input!$C$31),($B67&lt;Input!$G$31)),($G67+$H67+$I67+$J67),($G67+$H67+$I67+$J67+$K67))</f>
        <v>9115.82434318157</v>
      </c>
      <c r="M67" s="78" t="n">
        <f aca="false">Mortgage!$L67</f>
        <v>-1295.92643924612</v>
      </c>
      <c r="N67" s="78" t="n">
        <f aca="false">$L67+$M67</f>
        <v>7819.89790393545</v>
      </c>
      <c r="O67" s="78" t="n">
        <f aca="false">IF(AND(($B67&lt;Input!$C$31),($B67&lt;Input!$G$31)),Expenses!$D67,(-1)*$N67)</f>
        <v>-4562.448384</v>
      </c>
      <c r="P67" s="78" t="n">
        <f aca="false">Childcare!$D67</f>
        <v>-1500</v>
      </c>
      <c r="Q67" s="78" t="n">
        <f aca="false">Loan_01!$E67</f>
        <v>0</v>
      </c>
      <c r="R67" s="78" t="n">
        <f aca="false">Loan_02!$E67</f>
        <v>-389.682234095174</v>
      </c>
      <c r="S67" s="78" t="n">
        <f aca="false">(-1)*SUM(Roth_01!$D67+Roth_02!$D67+IRA_01!$D67+IRA_02!$D67+Invest_01!$D67+Invest_02!$D67)</f>
        <v>-100</v>
      </c>
      <c r="T67" s="78" t="n">
        <f aca="false">(-1)*(IF(($B67&gt;Input!$O$24),0,Input!$O$30)+IF(($B67&gt;Input!$O$31),0,Input!$O$37)+IF(($B67&gt;Input!$O$38),0,Input!$O$44))</f>
        <v>-500</v>
      </c>
      <c r="U67" s="78" t="n">
        <f aca="false">IF(($AB66*(Input!$C$16/100)&gt;0),0,($AB66*(Input!$C$16/100)))</f>
        <v>-191.054023636059</v>
      </c>
      <c r="V67" s="78"/>
      <c r="W67" s="78" t="n">
        <f aca="false">IF(($N67+$O67+$P67+$Q67+$R67+$S67+$T67+$U67)&lt;0,($N67+$O67+$P67+$Q67+$R67+$S67+$T67+$U67),0)</f>
        <v>0</v>
      </c>
      <c r="X67" s="78"/>
      <c r="Y67" s="78" t="n">
        <f aca="false">IF(($N67+$O67+$P67+$Q67+$R67+$S67+$T67+$U67)&gt;=0,($N67+$O67+$P67+$Q67+$R67+$S67+$T67+$U67),0)</f>
        <v>576.713262204216</v>
      </c>
      <c r="AA67" s="78" t="n">
        <f aca="false">IF(AND((($AB66+$W66-$U66)&lt;0),($Y67&gt;0)),($AA66-$K67)*(1+Input!$C$18/(12*100)),($AA66+$Y67-$K67)*(1+Input!$C$18/(12*100)))</f>
        <v>1002.67016968248</v>
      </c>
      <c r="AB67" s="78" t="n">
        <f aca="false">IF(AND((($AB66+$W66-$U66)&lt;0),($Y67&gt;=0)),($AB66+$W66-$U66+$Y67)*(1+Input!$C$15/(12*100)),0)</f>
        <v>-8888.79171767404</v>
      </c>
    </row>
    <row r="68" customFormat="false" ht="12.8" hidden="false" customHeight="false" outlineLevel="0" collapsed="false">
      <c r="A68" s="76" t="n">
        <v>64</v>
      </c>
      <c r="B68" s="77" t="n">
        <f aca="false">EOMONTH(Input!$C$7,A68)</f>
        <v>44865</v>
      </c>
      <c r="D68" s="76" t="n">
        <f aca="false">DATEDIF(Input!$C$23,$B68,"Y")</f>
        <v>45</v>
      </c>
      <c r="E68" s="76" t="n">
        <f aca="false">DATEDIF(Input!$G$23,$B68,"Y")</f>
        <v>45</v>
      </c>
      <c r="G68" s="78" t="n">
        <f aca="false">Salary_01!$L68</f>
        <v>5313.8864834208</v>
      </c>
      <c r="H68" s="78" t="n">
        <f aca="false">Salary_02!$L68</f>
        <v>3801.93785976077</v>
      </c>
      <c r="I68" s="78" t="n">
        <f aca="false">Retirement_Dist_01!$J68</f>
        <v>0</v>
      </c>
      <c r="J68" s="78" t="n">
        <f aca="false">Retirement_Dist_02!$J68</f>
        <v>0</v>
      </c>
      <c r="K68" s="78" t="n">
        <f aca="true">IF(AND(OR($B68&gt;Input!$C$31,$B68&gt;Input!$G$31),OR($B68&lt;Input!$C$25,$B68&lt;Input!$G$25)),(-1)*PMT(Input!$C$18/(100*12),(OFFSET($A$4, MAX( MATCH(Input!$C$25,$B$4:$B$1004,1), MATCH(Input!$G$25,$B$4:$B$1004,1)),0,1,1) - OFFSET($A$4, MIN( MATCH(Input!$C$31,$B$4:$B$1004,1), MATCH(Input!$G$31,$B$4:$B$1004,1)),0,1,1)),$AD$4,0,1),0)</f>
        <v>0</v>
      </c>
      <c r="L68" s="78" t="n">
        <f aca="false">IF(AND(($B68&lt;Input!$C$31),($B68&lt;Input!$G$31)),($G68+$H68+$I68+$J68),($G68+$H68+$I68+$J68+$K68))</f>
        <v>9115.82434318157</v>
      </c>
      <c r="M68" s="78" t="n">
        <f aca="false">Mortgage!$L68</f>
        <v>-1295.92643924612</v>
      </c>
      <c r="N68" s="78" t="n">
        <f aca="false">$L68+$M68</f>
        <v>7819.89790393545</v>
      </c>
      <c r="O68" s="78" t="n">
        <f aca="false">IF(AND(($B68&lt;Input!$C$31),($B68&lt;Input!$G$31)),Expenses!$D68,(-1)*$N68)</f>
        <v>-4562.448384</v>
      </c>
      <c r="P68" s="78" t="n">
        <f aca="false">Childcare!$D68</f>
        <v>-1500</v>
      </c>
      <c r="Q68" s="78" t="n">
        <f aca="false">Loan_01!$E68</f>
        <v>0</v>
      </c>
      <c r="R68" s="78" t="n">
        <f aca="false">Loan_02!$E68</f>
        <v>-389.682234095174</v>
      </c>
      <c r="S68" s="78" t="n">
        <f aca="false">(-1)*SUM(Roth_01!$D68+Roth_02!$D68+IRA_01!$D68+IRA_02!$D68+Invest_01!$D68+Invest_02!$D68)</f>
        <v>-100</v>
      </c>
      <c r="T68" s="78" t="n">
        <f aca="false">(-1)*(IF(($B68&gt;Input!$O$24),0,Input!$O$30)+IF(($B68&gt;Input!$O$31),0,Input!$O$37)+IF(($B68&gt;Input!$O$38),0,Input!$O$44))</f>
        <v>-500</v>
      </c>
      <c r="U68" s="78" t="n">
        <f aca="false">IF(($AB67*(Input!$C$16/100)&gt;0),0,($AB67*(Input!$C$16/100)))</f>
        <v>-177.775834353481</v>
      </c>
      <c r="V68" s="78"/>
      <c r="W68" s="78" t="n">
        <f aca="false">IF(($N68+$O68+$P68+$Q68+$R68+$S68+$T68+$U68)&lt;0,($N68+$O68+$P68+$Q68+$R68+$S68+$T68+$U68),0)</f>
        <v>0</v>
      </c>
      <c r="X68" s="78"/>
      <c r="Y68" s="78" t="n">
        <f aca="false">IF(($N68+$O68+$P68+$Q68+$R68+$S68+$T68+$U68)&gt;=0,($N68+$O68+$P68+$Q68+$R68+$S68+$T68+$U68),0)</f>
        <v>589.991451486794</v>
      </c>
      <c r="AA68" s="78" t="n">
        <f aca="false">IF(AND((($AB67+$W67-$U67)&lt;0),($Y68&gt;0)),($AA67-$K68)*(1+Input!$C$18/(12*100)),($AA67+$Y68-$K68)*(1+Input!$C$18/(12*100)))</f>
        <v>1002.71194760621</v>
      </c>
      <c r="AB68" s="78" t="n">
        <f aca="false">IF(AND((($AB67+$W67-$U67)&lt;0),($Y68&gt;=0)),($AB67+$W67-$U67+$Y68)*(1+Input!$C$15/(12*100)),0)</f>
        <v>-8215.8495257852</v>
      </c>
    </row>
    <row r="69" customFormat="false" ht="12.8" hidden="false" customHeight="false" outlineLevel="0" collapsed="false">
      <c r="A69" s="76" t="n">
        <v>65</v>
      </c>
      <c r="B69" s="77" t="n">
        <f aca="false">EOMONTH(Input!$C$7,A69)</f>
        <v>44895</v>
      </c>
      <c r="D69" s="76" t="n">
        <f aca="false">DATEDIF(Input!$C$23,$B69,"Y")</f>
        <v>45</v>
      </c>
      <c r="E69" s="76" t="n">
        <f aca="false">DATEDIF(Input!$G$23,$B69,"Y")</f>
        <v>45</v>
      </c>
      <c r="G69" s="78" t="n">
        <f aca="false">Salary_01!$L69</f>
        <v>5313.8864834208</v>
      </c>
      <c r="H69" s="78" t="n">
        <f aca="false">Salary_02!$L69</f>
        <v>3801.93785976077</v>
      </c>
      <c r="I69" s="78" t="n">
        <f aca="false">Retirement_Dist_01!$J69</f>
        <v>0</v>
      </c>
      <c r="J69" s="78" t="n">
        <f aca="false">Retirement_Dist_02!$J69</f>
        <v>0</v>
      </c>
      <c r="K69" s="78" t="n">
        <f aca="true">IF(AND(OR($B69&gt;Input!$C$31,$B69&gt;Input!$G$31),OR($B69&lt;Input!$C$25,$B69&lt;Input!$G$25)),(-1)*PMT(Input!$C$18/(100*12),(OFFSET($A$4, MAX( MATCH(Input!$C$25,$B$4:$B$1004,1), MATCH(Input!$G$25,$B$4:$B$1004,1)),0,1,1) - OFFSET($A$4, MIN( MATCH(Input!$C$31,$B$4:$B$1004,1), MATCH(Input!$G$31,$B$4:$B$1004,1)),0,1,1)),$AD$4,0,1),0)</f>
        <v>0</v>
      </c>
      <c r="L69" s="78" t="n">
        <f aca="false">IF(AND(($B69&lt;Input!$C$31),($B69&lt;Input!$G$31)),($G69+$H69+$I69+$J69),($G69+$H69+$I69+$J69+$K69))</f>
        <v>9115.82434318157</v>
      </c>
      <c r="M69" s="78" t="n">
        <f aca="false">Mortgage!$L69</f>
        <v>-1295.92643924612</v>
      </c>
      <c r="N69" s="78" t="n">
        <f aca="false">$L69+$M69</f>
        <v>7819.89790393545</v>
      </c>
      <c r="O69" s="78" t="n">
        <f aca="false">IF(AND(($B69&lt;Input!$C$31),($B69&lt;Input!$G$31)),Expenses!$D69,(-1)*$N69)</f>
        <v>-4562.448384</v>
      </c>
      <c r="P69" s="78" t="n">
        <f aca="false">Childcare!$D69</f>
        <v>-1500</v>
      </c>
      <c r="Q69" s="78" t="n">
        <f aca="false">Loan_01!$E69</f>
        <v>0</v>
      </c>
      <c r="R69" s="78" t="n">
        <f aca="false">Loan_02!$E69</f>
        <v>-389.682234095174</v>
      </c>
      <c r="S69" s="78" t="n">
        <f aca="false">(-1)*SUM(Roth_01!$D69+Roth_02!$D69+IRA_01!$D69+IRA_02!$D69+Invest_01!$D69+Invest_02!$D69)</f>
        <v>-100</v>
      </c>
      <c r="T69" s="78" t="n">
        <f aca="false">(-1)*(IF(($B69&gt;Input!$O$24),0,Input!$O$30)+IF(($B69&gt;Input!$O$31),0,Input!$O$37)+IF(($B69&gt;Input!$O$38),0,Input!$O$44))</f>
        <v>-500</v>
      </c>
      <c r="U69" s="78" t="n">
        <f aca="false">IF(($AB68*(Input!$C$16/100)&gt;0),0,($AB68*(Input!$C$16/100)))</f>
        <v>-164.316990515704</v>
      </c>
      <c r="V69" s="78"/>
      <c r="W69" s="78" t="n">
        <f aca="false">IF(($N69+$O69+$P69+$Q69+$R69+$S69+$T69+$U69)&lt;0,($N69+$O69+$P69+$Q69+$R69+$S69+$T69+$U69),0)</f>
        <v>0</v>
      </c>
      <c r="X69" s="78"/>
      <c r="Y69" s="78" t="n">
        <f aca="false">IF(($N69+$O69+$P69+$Q69+$R69+$S69+$T69+$U69)&gt;=0,($N69+$O69+$P69+$Q69+$R69+$S69+$T69+$U69),0)</f>
        <v>603.450295324571</v>
      </c>
      <c r="AA69" s="78" t="n">
        <f aca="false">IF(AND((($AB68+$W68-$U68)&lt;0),($Y69&gt;0)),($AA68-$K69)*(1+Input!$C$18/(12*100)),($AA68+$Y69-$K69)*(1+Input!$C$18/(12*100)))</f>
        <v>1002.7537272707</v>
      </c>
      <c r="AB69" s="78" t="n">
        <f aca="false">IF(AND((($AB68+$W68-$U68)&lt;0),($Y69&gt;=0)),($AB68+$W68-$U68+$Y69)*(1+Input!$C$15/(12*100)),0)</f>
        <v>-7533.75170805525</v>
      </c>
    </row>
    <row r="70" customFormat="false" ht="12.8" hidden="false" customHeight="false" outlineLevel="0" collapsed="false">
      <c r="A70" s="76" t="n">
        <v>66</v>
      </c>
      <c r="B70" s="77" t="n">
        <f aca="false">EOMONTH(Input!$C$7,A70)</f>
        <v>44926</v>
      </c>
      <c r="D70" s="76" t="n">
        <f aca="false">DATEDIF(Input!$C$23,$B70,"Y")</f>
        <v>45</v>
      </c>
      <c r="E70" s="76" t="n">
        <f aca="false">DATEDIF(Input!$G$23,$B70,"Y")</f>
        <v>45</v>
      </c>
      <c r="G70" s="78" t="n">
        <f aca="false">Salary_01!$L70</f>
        <v>5313.8864834208</v>
      </c>
      <c r="H70" s="78" t="n">
        <f aca="false">Salary_02!$L70</f>
        <v>3801.93785976077</v>
      </c>
      <c r="I70" s="78" t="n">
        <f aca="false">Retirement_Dist_01!$J70</f>
        <v>0</v>
      </c>
      <c r="J70" s="78" t="n">
        <f aca="false">Retirement_Dist_02!$J70</f>
        <v>0</v>
      </c>
      <c r="K70" s="78" t="n">
        <f aca="true">IF(AND(OR($B70&gt;Input!$C$31,$B70&gt;Input!$G$31),OR($B70&lt;Input!$C$25,$B70&lt;Input!$G$25)),(-1)*PMT(Input!$C$18/(100*12),(OFFSET($A$4, MAX( MATCH(Input!$C$25,$B$4:$B$1004,1), MATCH(Input!$G$25,$B$4:$B$1004,1)),0,1,1) - OFFSET($A$4, MIN( MATCH(Input!$C$31,$B$4:$B$1004,1), MATCH(Input!$G$31,$B$4:$B$1004,1)),0,1,1)),$AD$4,0,1),0)</f>
        <v>0</v>
      </c>
      <c r="L70" s="78" t="n">
        <f aca="false">IF(AND(($B70&lt;Input!$C$31),($B70&lt;Input!$G$31)),($G70+$H70+$I70+$J70),($G70+$H70+$I70+$J70+$K70))</f>
        <v>9115.82434318157</v>
      </c>
      <c r="M70" s="78" t="n">
        <f aca="false">Mortgage!$L70</f>
        <v>-1295.92643924612</v>
      </c>
      <c r="N70" s="78" t="n">
        <f aca="false">$L70+$M70</f>
        <v>7819.89790393545</v>
      </c>
      <c r="O70" s="78" t="n">
        <f aca="false">IF(AND(($B70&lt;Input!$C$31),($B70&lt;Input!$G$31)),Expenses!$D70,(-1)*$N70)</f>
        <v>-4562.448384</v>
      </c>
      <c r="P70" s="78" t="n">
        <f aca="false">Childcare!$D70</f>
        <v>-1500</v>
      </c>
      <c r="Q70" s="78" t="n">
        <f aca="false">Loan_01!$E70</f>
        <v>0</v>
      </c>
      <c r="R70" s="78" t="n">
        <f aca="false">Loan_02!$E70</f>
        <v>-389.682234095174</v>
      </c>
      <c r="S70" s="78" t="n">
        <f aca="false">(-1)*SUM(Roth_01!$D70+Roth_02!$D70+IRA_01!$D70+IRA_02!$D70+Invest_01!$D70+Invest_02!$D70)</f>
        <v>-100</v>
      </c>
      <c r="T70" s="78" t="n">
        <f aca="false">(-1)*(IF(($B70&gt;Input!$O$24),0,Input!$O$30)+IF(($B70&gt;Input!$O$31),0,Input!$O$37)+IF(($B70&gt;Input!$O$38),0,Input!$O$44))</f>
        <v>-500</v>
      </c>
      <c r="U70" s="78" t="n">
        <f aca="false">IF(($AB69*(Input!$C$16/100)&gt;0),0,($AB69*(Input!$C$16/100)))</f>
        <v>-150.675034161105</v>
      </c>
      <c r="V70" s="78"/>
      <c r="W70" s="78" t="n">
        <f aca="false">IF(($N70+$O70+$P70+$Q70+$R70+$S70+$T70+$U70)&lt;0,($N70+$O70+$P70+$Q70+$R70+$S70+$T70+$U70),0)</f>
        <v>0</v>
      </c>
      <c r="X70" s="78"/>
      <c r="Y70" s="78" t="n">
        <f aca="false">IF(($N70+$O70+$P70+$Q70+$R70+$S70+$T70+$U70)&gt;=0,($N70+$O70+$P70+$Q70+$R70+$S70+$T70+$U70),0)</f>
        <v>617.09225167917</v>
      </c>
      <c r="AA70" s="78" t="n">
        <f aca="false">IF(AND((($AB69+$W69-$U69)&lt;0),($Y70&gt;0)),($AA69-$K70)*(1+Input!$C$18/(12*100)),($AA69+$Y70-$K70)*(1+Input!$C$18/(12*100)))</f>
        <v>1002.795508676</v>
      </c>
      <c r="AB70" s="78" t="n">
        <f aca="false">IF(AND((($AB69+$W69-$U69)&lt;0),($Y70&gt;=0)),($AB69+$W69-$U69+$Y70)*(1+Input!$C$15/(12*100)),0)</f>
        <v>-6842.37369873851</v>
      </c>
    </row>
    <row r="71" customFormat="false" ht="12.8" hidden="false" customHeight="false" outlineLevel="0" collapsed="false">
      <c r="A71" s="76" t="n">
        <v>67</v>
      </c>
      <c r="B71" s="77" t="n">
        <f aca="false">EOMONTH(Input!$C$7,A71)</f>
        <v>44957</v>
      </c>
      <c r="D71" s="76" t="n">
        <f aca="false">DATEDIF(Input!$C$23,$B71,"Y")</f>
        <v>45</v>
      </c>
      <c r="E71" s="76" t="n">
        <f aca="false">DATEDIF(Input!$G$23,$B71,"Y")</f>
        <v>45</v>
      </c>
      <c r="G71" s="78" t="n">
        <f aca="false">Salary_01!$L71</f>
        <v>5313.8864834208</v>
      </c>
      <c r="H71" s="78" t="n">
        <f aca="false">Salary_02!$L71</f>
        <v>3801.93785976077</v>
      </c>
      <c r="I71" s="78" t="n">
        <f aca="false">Retirement_Dist_01!$J71</f>
        <v>0</v>
      </c>
      <c r="J71" s="78" t="n">
        <f aca="false">Retirement_Dist_02!$J71</f>
        <v>0</v>
      </c>
      <c r="K71" s="78" t="n">
        <f aca="true">IF(AND(OR($B71&gt;Input!$C$31,$B71&gt;Input!$G$31),OR($B71&lt;Input!$C$25,$B71&lt;Input!$G$25)),(-1)*PMT(Input!$C$18/(100*12),(OFFSET($A$4, MAX( MATCH(Input!$C$25,$B$4:$B$1004,1), MATCH(Input!$G$25,$B$4:$B$1004,1)),0,1,1) - OFFSET($A$4, MIN( MATCH(Input!$C$31,$B$4:$B$1004,1), MATCH(Input!$G$31,$B$4:$B$1004,1)),0,1,1)),$AD$4,0,1),0)</f>
        <v>0</v>
      </c>
      <c r="L71" s="78" t="n">
        <f aca="false">IF(AND(($B71&lt;Input!$C$31),($B71&lt;Input!$G$31)),($G71+$H71+$I71+$J71),($G71+$H71+$I71+$J71+$K71))</f>
        <v>9115.82434318157</v>
      </c>
      <c r="M71" s="78" t="n">
        <f aca="false">Mortgage!$L71</f>
        <v>-1295.92643924612</v>
      </c>
      <c r="N71" s="78" t="n">
        <f aca="false">$L71+$M71</f>
        <v>7819.89790393545</v>
      </c>
      <c r="O71" s="78" t="n">
        <f aca="false">IF(AND(($B71&lt;Input!$C$31),($B71&lt;Input!$G$31)),Expenses!$D71,(-1)*$N71)</f>
        <v>-4562.448384</v>
      </c>
      <c r="P71" s="78" t="n">
        <f aca="false">Childcare!$D71</f>
        <v>-1500</v>
      </c>
      <c r="Q71" s="78" t="n">
        <f aca="false">Loan_01!$E71</f>
        <v>0</v>
      </c>
      <c r="R71" s="78" t="n">
        <f aca="false">Loan_02!$E71</f>
        <v>-389.682234095174</v>
      </c>
      <c r="S71" s="78" t="n">
        <f aca="false">(-1)*SUM(Roth_01!$D71+Roth_02!$D71+IRA_01!$D71+IRA_02!$D71+Invest_01!$D71+Invest_02!$D71)</f>
        <v>-100</v>
      </c>
      <c r="T71" s="78" t="n">
        <f aca="false">(-1)*(IF(($B71&gt;Input!$O$24),0,Input!$O$30)+IF(($B71&gt;Input!$O$31),0,Input!$O$37)+IF(($B71&gt;Input!$O$38),0,Input!$O$44))</f>
        <v>-500</v>
      </c>
      <c r="U71" s="78" t="n">
        <f aca="false">IF(($AB70*(Input!$C$16/100)&gt;0),0,($AB70*(Input!$C$16/100)))</f>
        <v>-136.84747397477</v>
      </c>
      <c r="V71" s="78"/>
      <c r="W71" s="78" t="n">
        <f aca="false">IF(($N71+$O71+$P71+$Q71+$R71+$S71+$T71+$U71)&lt;0,($N71+$O71+$P71+$Q71+$R71+$S71+$T71+$U71),0)</f>
        <v>0</v>
      </c>
      <c r="X71" s="78"/>
      <c r="Y71" s="78" t="n">
        <f aca="false">IF(($N71+$O71+$P71+$Q71+$R71+$S71+$T71+$U71)&gt;=0,($N71+$O71+$P71+$Q71+$R71+$S71+$T71+$U71),0)</f>
        <v>630.919811865505</v>
      </c>
      <c r="AA71" s="78" t="n">
        <f aca="false">IF(AND((($AB70+$W70-$U70)&lt;0),($Y71&gt;0)),($AA70-$K71)*(1+Input!$C$18/(12*100)),($AA70+$Y71-$K71)*(1+Input!$C$18/(12*100)))</f>
        <v>1002.83729182219</v>
      </c>
      <c r="AB71" s="78" t="n">
        <f aca="false">IF(AND((($AB70+$W70-$U70)&lt;0),($Y71&gt;=0)),($AB70+$W70-$U70+$Y71)*(1+Input!$C$15/(12*100)),0)</f>
        <v>-6141.58923741473</v>
      </c>
    </row>
    <row r="72" customFormat="false" ht="12.8" hidden="false" customHeight="false" outlineLevel="0" collapsed="false">
      <c r="A72" s="76" t="n">
        <v>68</v>
      </c>
      <c r="B72" s="77" t="n">
        <f aca="false">EOMONTH(Input!$C$7,A72)</f>
        <v>44985</v>
      </c>
      <c r="D72" s="76" t="n">
        <f aca="false">DATEDIF(Input!$C$23,$B72,"Y")</f>
        <v>45</v>
      </c>
      <c r="E72" s="76" t="n">
        <f aca="false">DATEDIF(Input!$G$23,$B72,"Y")</f>
        <v>45</v>
      </c>
      <c r="G72" s="78" t="n">
        <f aca="false">Salary_01!$L72</f>
        <v>5313.8864834208</v>
      </c>
      <c r="H72" s="78" t="n">
        <f aca="false">Salary_02!$L72</f>
        <v>3801.93785976077</v>
      </c>
      <c r="I72" s="78" t="n">
        <f aca="false">Retirement_Dist_01!$J72</f>
        <v>0</v>
      </c>
      <c r="J72" s="78" t="n">
        <f aca="false">Retirement_Dist_02!$J72</f>
        <v>0</v>
      </c>
      <c r="K72" s="78" t="n">
        <f aca="true">IF(AND(OR($B72&gt;Input!$C$31,$B72&gt;Input!$G$31),OR($B72&lt;Input!$C$25,$B72&lt;Input!$G$25)),(-1)*PMT(Input!$C$18/(100*12),(OFFSET($A$4, MAX( MATCH(Input!$C$25,$B$4:$B$1004,1), MATCH(Input!$G$25,$B$4:$B$1004,1)),0,1,1) - OFFSET($A$4, MIN( MATCH(Input!$C$31,$B$4:$B$1004,1), MATCH(Input!$G$31,$B$4:$B$1004,1)),0,1,1)),$AD$4,0,1),0)</f>
        <v>0</v>
      </c>
      <c r="L72" s="78" t="n">
        <f aca="false">IF(AND(($B72&lt;Input!$C$31),($B72&lt;Input!$G$31)),($G72+$H72+$I72+$J72),($G72+$H72+$I72+$J72+$K72))</f>
        <v>9115.82434318157</v>
      </c>
      <c r="M72" s="78" t="n">
        <f aca="false">Mortgage!$L72</f>
        <v>-1295.92643924612</v>
      </c>
      <c r="N72" s="78" t="n">
        <f aca="false">$L72+$M72</f>
        <v>7819.89790393545</v>
      </c>
      <c r="O72" s="78" t="n">
        <f aca="false">IF(AND(($B72&lt;Input!$C$31),($B72&lt;Input!$G$31)),Expenses!$D72,(-1)*$N72)</f>
        <v>-4562.448384</v>
      </c>
      <c r="P72" s="78" t="n">
        <f aca="false">Childcare!$D72</f>
        <v>-1500</v>
      </c>
      <c r="Q72" s="78" t="n">
        <f aca="false">Loan_01!$E72</f>
        <v>0</v>
      </c>
      <c r="R72" s="78" t="n">
        <f aca="false">Loan_02!$E72</f>
        <v>-389.682234095174</v>
      </c>
      <c r="S72" s="78" t="n">
        <f aca="false">(-1)*SUM(Roth_01!$D72+Roth_02!$D72+IRA_01!$D72+IRA_02!$D72+Invest_01!$D72+Invest_02!$D72)</f>
        <v>-100</v>
      </c>
      <c r="T72" s="78" t="n">
        <f aca="false">(-1)*(IF(($B72&gt;Input!$O$24),0,Input!$O$30)+IF(($B72&gt;Input!$O$31),0,Input!$O$37)+IF(($B72&gt;Input!$O$38),0,Input!$O$44))</f>
        <v>-500</v>
      </c>
      <c r="U72" s="78" t="n">
        <f aca="false">IF(($AB71*(Input!$C$16/100)&gt;0),0,($AB71*(Input!$C$16/100)))</f>
        <v>-122.831784748295</v>
      </c>
      <c r="V72" s="78"/>
      <c r="W72" s="78" t="n">
        <f aca="false">IF(($N72+$O72+$P72+$Q72+$R72+$S72+$T72+$U72)&lt;0,($N72+$O72+$P72+$Q72+$R72+$S72+$T72+$U72),0)</f>
        <v>0</v>
      </c>
      <c r="X72" s="78"/>
      <c r="Y72" s="78" t="n">
        <f aca="false">IF(($N72+$O72+$P72+$Q72+$R72+$S72+$T72+$U72)&gt;=0,($N72+$O72+$P72+$Q72+$R72+$S72+$T72+$U72),0)</f>
        <v>644.93550109198</v>
      </c>
      <c r="AA72" s="78" t="n">
        <f aca="false">IF(AND((($AB71+$W71-$U71)&lt;0),($Y72&gt;0)),($AA71-$K72)*(1+Input!$C$18/(12*100)),($AA71+$Y72-$K72)*(1+Input!$C$18/(12*100)))</f>
        <v>1002.87907670935</v>
      </c>
      <c r="AB72" s="78" t="n">
        <f aca="false">IF(AND((($AB71+$W71-$U71)&lt;0),($Y72&gt;=0)),($AB71+$W71-$U71+$Y72)*(1+Input!$C$15/(12*100)),0)</f>
        <v>-5431.27034584595</v>
      </c>
    </row>
    <row r="73" customFormat="false" ht="12.8" hidden="false" customHeight="false" outlineLevel="0" collapsed="false">
      <c r="A73" s="76" t="n">
        <v>69</v>
      </c>
      <c r="B73" s="77" t="n">
        <f aca="false">EOMONTH(Input!$C$7,A73)</f>
        <v>45016</v>
      </c>
      <c r="D73" s="76" t="n">
        <f aca="false">DATEDIF(Input!$C$23,$B73,"Y")</f>
        <v>45</v>
      </c>
      <c r="E73" s="76" t="n">
        <f aca="false">DATEDIF(Input!$G$23,$B73,"Y")</f>
        <v>45</v>
      </c>
      <c r="G73" s="78" t="n">
        <f aca="false">Salary_01!$L73</f>
        <v>5313.8864834208</v>
      </c>
      <c r="H73" s="78" t="n">
        <f aca="false">Salary_02!$L73</f>
        <v>3801.93785976077</v>
      </c>
      <c r="I73" s="78" t="n">
        <f aca="false">Retirement_Dist_01!$J73</f>
        <v>0</v>
      </c>
      <c r="J73" s="78" t="n">
        <f aca="false">Retirement_Dist_02!$J73</f>
        <v>0</v>
      </c>
      <c r="K73" s="78" t="n">
        <f aca="true">IF(AND(OR($B73&gt;Input!$C$31,$B73&gt;Input!$G$31),OR($B73&lt;Input!$C$25,$B73&lt;Input!$G$25)),(-1)*PMT(Input!$C$18/(100*12),(OFFSET($A$4, MAX( MATCH(Input!$C$25,$B$4:$B$1004,1), MATCH(Input!$G$25,$B$4:$B$1004,1)),0,1,1) - OFFSET($A$4, MIN( MATCH(Input!$C$31,$B$4:$B$1004,1), MATCH(Input!$G$31,$B$4:$B$1004,1)),0,1,1)),$AD$4,0,1),0)</f>
        <v>0</v>
      </c>
      <c r="L73" s="78" t="n">
        <f aca="false">IF(AND(($B73&lt;Input!$C$31),($B73&lt;Input!$G$31)),($G73+$H73+$I73+$J73),($G73+$H73+$I73+$J73+$K73))</f>
        <v>9115.82434318157</v>
      </c>
      <c r="M73" s="78" t="n">
        <f aca="false">Mortgage!$L73</f>
        <v>-1295.92643924612</v>
      </c>
      <c r="N73" s="78" t="n">
        <f aca="false">$L73+$M73</f>
        <v>7819.89790393545</v>
      </c>
      <c r="O73" s="78" t="n">
        <f aca="false">IF(AND(($B73&lt;Input!$C$31),($B73&lt;Input!$G$31)),Expenses!$D73,(-1)*$N73)</f>
        <v>-4562.448384</v>
      </c>
      <c r="P73" s="78" t="n">
        <f aca="false">Childcare!$D73</f>
        <v>-1500</v>
      </c>
      <c r="Q73" s="78" t="n">
        <f aca="false">Loan_01!$E73</f>
        <v>0</v>
      </c>
      <c r="R73" s="78" t="n">
        <f aca="false">Loan_02!$E73</f>
        <v>-389.682234095174</v>
      </c>
      <c r="S73" s="78" t="n">
        <f aca="false">(-1)*SUM(Roth_01!$D73+Roth_02!$D73+IRA_01!$D73+IRA_02!$D73+Invest_01!$D73+Invest_02!$D73)</f>
        <v>-100</v>
      </c>
      <c r="T73" s="78" t="n">
        <f aca="false">(-1)*(IF(($B73&gt;Input!$O$24),0,Input!$O$30)+IF(($B73&gt;Input!$O$31),0,Input!$O$37)+IF(($B73&gt;Input!$O$38),0,Input!$O$44))</f>
        <v>-500</v>
      </c>
      <c r="U73" s="78" t="n">
        <f aca="false">IF(($AB72*(Input!$C$16/100)&gt;0),0,($AB72*(Input!$C$16/100)))</f>
        <v>-108.625406916919</v>
      </c>
      <c r="V73" s="78"/>
      <c r="W73" s="78" t="n">
        <f aca="false">IF(($N73+$O73+$P73+$Q73+$R73+$S73+$T73+$U73)&lt;0,($N73+$O73+$P73+$Q73+$R73+$S73+$T73+$U73),0)</f>
        <v>0</v>
      </c>
      <c r="X73" s="78"/>
      <c r="Y73" s="78" t="n">
        <f aca="false">IF(($N73+$O73+$P73+$Q73+$R73+$S73+$T73+$U73)&gt;=0,($N73+$O73+$P73+$Q73+$R73+$S73+$T73+$U73),0)</f>
        <v>659.141878923356</v>
      </c>
      <c r="AA73" s="78" t="n">
        <f aca="false">IF(AND((($AB72+$W72-$U72)&lt;0),($Y73&gt;0)),($AA72-$K73)*(1+Input!$C$18/(12*100)),($AA72+$Y73-$K73)*(1+Input!$C$18/(12*100)))</f>
        <v>1002.92086333755</v>
      </c>
      <c r="AB73" s="78" t="n">
        <f aca="false">IF(AND((($AB72+$W72-$U72)&lt;0),($Y73&gt;=0)),($AB72+$W72-$U72+$Y73)*(1+Input!$C$15/(12*100)),0)</f>
        <v>-4711.28730460329</v>
      </c>
    </row>
    <row r="74" customFormat="false" ht="12.8" hidden="false" customHeight="false" outlineLevel="0" collapsed="false">
      <c r="A74" s="76" t="n">
        <v>70</v>
      </c>
      <c r="B74" s="77" t="n">
        <f aca="false">EOMONTH(Input!$C$7,A74)</f>
        <v>45046</v>
      </c>
      <c r="D74" s="76" t="n">
        <f aca="false">DATEDIF(Input!$C$23,$B74,"Y")</f>
        <v>45</v>
      </c>
      <c r="E74" s="76" t="n">
        <f aca="false">DATEDIF(Input!$G$23,$B74,"Y")</f>
        <v>45</v>
      </c>
      <c r="G74" s="78" t="n">
        <f aca="false">Salary_01!$L74</f>
        <v>5313.8864834208</v>
      </c>
      <c r="H74" s="78" t="n">
        <f aca="false">Salary_02!$L74</f>
        <v>3801.93785976077</v>
      </c>
      <c r="I74" s="78" t="n">
        <f aca="false">Retirement_Dist_01!$J74</f>
        <v>0</v>
      </c>
      <c r="J74" s="78" t="n">
        <f aca="false">Retirement_Dist_02!$J74</f>
        <v>0</v>
      </c>
      <c r="K74" s="78" t="n">
        <f aca="true">IF(AND(OR($B74&gt;Input!$C$31,$B74&gt;Input!$G$31),OR($B74&lt;Input!$C$25,$B74&lt;Input!$G$25)),(-1)*PMT(Input!$C$18/(100*12),(OFFSET($A$4, MAX( MATCH(Input!$C$25,$B$4:$B$1004,1), MATCH(Input!$G$25,$B$4:$B$1004,1)),0,1,1) - OFFSET($A$4, MIN( MATCH(Input!$C$31,$B$4:$B$1004,1), MATCH(Input!$G$31,$B$4:$B$1004,1)),0,1,1)),$AD$4,0,1),0)</f>
        <v>0</v>
      </c>
      <c r="L74" s="78" t="n">
        <f aca="false">IF(AND(($B74&lt;Input!$C$31),($B74&lt;Input!$G$31)),($G74+$H74+$I74+$J74),($G74+$H74+$I74+$J74+$K74))</f>
        <v>9115.82434318157</v>
      </c>
      <c r="M74" s="78" t="n">
        <f aca="false">Mortgage!$L74</f>
        <v>-1295.92643924612</v>
      </c>
      <c r="N74" s="78" t="n">
        <f aca="false">$L74+$M74</f>
        <v>7819.89790393545</v>
      </c>
      <c r="O74" s="78" t="n">
        <f aca="false">IF(AND(($B74&lt;Input!$C$31),($B74&lt;Input!$G$31)),Expenses!$D74,(-1)*$N74)</f>
        <v>-4562.448384</v>
      </c>
      <c r="P74" s="78" t="n">
        <f aca="false">Childcare!$D74</f>
        <v>-1500</v>
      </c>
      <c r="Q74" s="78" t="n">
        <f aca="false">Loan_01!$E74</f>
        <v>0</v>
      </c>
      <c r="R74" s="78" t="n">
        <f aca="false">Loan_02!$E74</f>
        <v>-389.682234095174</v>
      </c>
      <c r="S74" s="78" t="n">
        <f aca="false">(-1)*SUM(Roth_01!$D74+Roth_02!$D74+IRA_01!$D74+IRA_02!$D74+Invest_01!$D74+Invest_02!$D74)</f>
        <v>-100</v>
      </c>
      <c r="T74" s="78" t="n">
        <f aca="false">(-1)*(IF(($B74&gt;Input!$O$24),0,Input!$O$30)+IF(($B74&gt;Input!$O$31),0,Input!$O$37)+IF(($B74&gt;Input!$O$38),0,Input!$O$44))</f>
        <v>-500</v>
      </c>
      <c r="U74" s="78" t="n">
        <f aca="false">IF(($AB73*(Input!$C$16/100)&gt;0),0,($AB73*(Input!$C$16/100)))</f>
        <v>-94.2257460920658</v>
      </c>
      <c r="V74" s="78"/>
      <c r="W74" s="78" t="n">
        <f aca="false">IF(($N74+$O74+$P74+$Q74+$R74+$S74+$T74+$U74)&lt;0,($N74+$O74+$P74+$Q74+$R74+$S74+$T74+$U74),0)</f>
        <v>0</v>
      </c>
      <c r="X74" s="78"/>
      <c r="Y74" s="78" t="n">
        <f aca="false">IF(($N74+$O74+$P74+$Q74+$R74+$S74+$T74+$U74)&gt;=0,($N74+$O74+$P74+$Q74+$R74+$S74+$T74+$U74),0)</f>
        <v>673.541539748209</v>
      </c>
      <c r="AA74" s="78" t="n">
        <f aca="false">IF(AND((($AB73+$W73-$U73)&lt;0),($Y74&gt;0)),($AA73-$K74)*(1+Input!$C$18/(12*100)),($AA73+$Y74-$K74)*(1+Input!$C$18/(12*100)))</f>
        <v>1002.96265170686</v>
      </c>
      <c r="AB74" s="78" t="n">
        <f aca="false">IF(AND((($AB73+$W73-$U73)&lt;0),($Y74&gt;=0)),($AB73+$W73-$U73+$Y74)*(1+Input!$C$15/(12*100)),0)</f>
        <v>-3981.50862937734</v>
      </c>
    </row>
    <row r="75" customFormat="false" ht="12.8" hidden="false" customHeight="false" outlineLevel="0" collapsed="false">
      <c r="A75" s="76" t="n">
        <v>71</v>
      </c>
      <c r="B75" s="77" t="n">
        <f aca="false">EOMONTH(Input!$C$7,A75)</f>
        <v>45077</v>
      </c>
      <c r="D75" s="76" t="n">
        <f aca="false">DATEDIF(Input!$C$23,$B75,"Y")</f>
        <v>46</v>
      </c>
      <c r="E75" s="76" t="n">
        <f aca="false">DATEDIF(Input!$G$23,$B75,"Y")</f>
        <v>46</v>
      </c>
      <c r="G75" s="78" t="n">
        <f aca="false">Salary_01!$L75</f>
        <v>5313.8864834208</v>
      </c>
      <c r="H75" s="78" t="n">
        <f aca="false">Salary_02!$L75</f>
        <v>3801.93785976077</v>
      </c>
      <c r="I75" s="78" t="n">
        <f aca="false">Retirement_Dist_01!$J75</f>
        <v>0</v>
      </c>
      <c r="J75" s="78" t="n">
        <f aca="false">Retirement_Dist_02!$J75</f>
        <v>0</v>
      </c>
      <c r="K75" s="78" t="n">
        <f aca="true">IF(AND(OR($B75&gt;Input!$C$31,$B75&gt;Input!$G$31),OR($B75&lt;Input!$C$25,$B75&lt;Input!$G$25)),(-1)*PMT(Input!$C$18/(100*12),(OFFSET($A$4, MAX( MATCH(Input!$C$25,$B$4:$B$1004,1), MATCH(Input!$G$25,$B$4:$B$1004,1)),0,1,1) - OFFSET($A$4, MIN( MATCH(Input!$C$31,$B$4:$B$1004,1), MATCH(Input!$G$31,$B$4:$B$1004,1)),0,1,1)),$AD$4,0,1),0)</f>
        <v>0</v>
      </c>
      <c r="L75" s="78" t="n">
        <f aca="false">IF(AND(($B75&lt;Input!$C$31),($B75&lt;Input!$G$31)),($G75+$H75+$I75+$J75),($G75+$H75+$I75+$J75+$K75))</f>
        <v>9115.82434318157</v>
      </c>
      <c r="M75" s="78" t="n">
        <f aca="false">Mortgage!$L75</f>
        <v>-1295.92643924612</v>
      </c>
      <c r="N75" s="78" t="n">
        <f aca="false">$L75+$M75</f>
        <v>7819.89790393545</v>
      </c>
      <c r="O75" s="78" t="n">
        <f aca="false">IF(AND(($B75&lt;Input!$C$31),($B75&lt;Input!$G$31)),Expenses!$D75,(-1)*$N75)</f>
        <v>-4562.448384</v>
      </c>
      <c r="P75" s="78" t="n">
        <f aca="false">Childcare!$D75</f>
        <v>-1500</v>
      </c>
      <c r="Q75" s="78" t="n">
        <f aca="false">Loan_01!$E75</f>
        <v>0</v>
      </c>
      <c r="R75" s="78" t="n">
        <f aca="false">Loan_02!$E75</f>
        <v>-389.682234095174</v>
      </c>
      <c r="S75" s="78" t="n">
        <f aca="false">(-1)*SUM(Roth_01!$D75+Roth_02!$D75+IRA_01!$D75+IRA_02!$D75+Invest_01!$D75+Invest_02!$D75)</f>
        <v>-100</v>
      </c>
      <c r="T75" s="78" t="n">
        <f aca="false">(-1)*(IF(($B75&gt;Input!$O$24),0,Input!$O$30)+IF(($B75&gt;Input!$O$31),0,Input!$O$37)+IF(($B75&gt;Input!$O$38),0,Input!$O$44))</f>
        <v>-500</v>
      </c>
      <c r="U75" s="78" t="n">
        <f aca="false">IF(($AB74*(Input!$C$16/100)&gt;0),0,($AB74*(Input!$C$16/100)))</f>
        <v>-79.6301725875468</v>
      </c>
      <c r="V75" s="78"/>
      <c r="W75" s="78" t="n">
        <f aca="false">IF(($N75+$O75+$P75+$Q75+$R75+$S75+$T75+$U75)&lt;0,($N75+$O75+$P75+$Q75+$R75+$S75+$T75+$U75),0)</f>
        <v>0</v>
      </c>
      <c r="X75" s="78"/>
      <c r="Y75" s="78" t="n">
        <f aca="false">IF(($N75+$O75+$P75+$Q75+$R75+$S75+$T75+$U75)&gt;=0,($N75+$O75+$P75+$Q75+$R75+$S75+$T75+$U75),0)</f>
        <v>688.137113252728</v>
      </c>
      <c r="AA75" s="78" t="n">
        <f aca="false">IF(AND((($AB74+$W74-$U74)&lt;0),($Y75&gt;0)),($AA74-$K75)*(1+Input!$C$18/(12*100)),($AA74+$Y75-$K75)*(1+Input!$C$18/(12*100)))</f>
        <v>1003.00444181734</v>
      </c>
      <c r="AB75" s="78" t="n">
        <f aca="false">IF(AND((($AB74+$W74-$U74)&lt;0),($Y75&gt;=0)),($AB74+$W74-$U74+$Y75)*(1+Input!$C$15/(12*100)),0)</f>
        <v>-3241.80104696631</v>
      </c>
    </row>
    <row r="76" customFormat="false" ht="12.8" hidden="false" customHeight="false" outlineLevel="0" collapsed="false">
      <c r="A76" s="76" t="n">
        <v>72</v>
      </c>
      <c r="B76" s="77" t="n">
        <f aca="false">EOMONTH(Input!$C$7,A76)</f>
        <v>45107</v>
      </c>
      <c r="D76" s="76" t="n">
        <f aca="false">DATEDIF(Input!$C$23,$B76,"Y")</f>
        <v>46</v>
      </c>
      <c r="E76" s="76" t="n">
        <f aca="false">DATEDIF(Input!$G$23,$B76,"Y")</f>
        <v>46</v>
      </c>
      <c r="G76" s="78" t="n">
        <f aca="false">Salary_01!$L76</f>
        <v>5406.50146523215</v>
      </c>
      <c r="H76" s="78" t="n">
        <f aca="false">Salary_02!$L76</f>
        <v>3866.59099374176</v>
      </c>
      <c r="I76" s="78" t="n">
        <f aca="false">Retirement_Dist_01!$J76</f>
        <v>0</v>
      </c>
      <c r="J76" s="78" t="n">
        <f aca="false">Retirement_Dist_02!$J76</f>
        <v>0</v>
      </c>
      <c r="K76" s="78" t="n">
        <f aca="true">IF(AND(OR($B76&gt;Input!$C$31,$B76&gt;Input!$G$31),OR($B76&lt;Input!$C$25,$B76&lt;Input!$G$25)),(-1)*PMT(Input!$C$18/(100*12),(OFFSET($A$4, MAX( MATCH(Input!$C$25,$B$4:$B$1004,1), MATCH(Input!$G$25,$B$4:$B$1004,1)),0,1,1) - OFFSET($A$4, MIN( MATCH(Input!$C$31,$B$4:$B$1004,1), MATCH(Input!$G$31,$B$4:$B$1004,1)),0,1,1)),$AD$4,0,1),0)</f>
        <v>0</v>
      </c>
      <c r="L76" s="78" t="n">
        <f aca="false">IF(AND(($B76&lt;Input!$C$31),($B76&lt;Input!$G$31)),($G76+$H76+$I76+$J76),($G76+$H76+$I76+$J76+$K76))</f>
        <v>9273.09245897391</v>
      </c>
      <c r="M76" s="78" t="n">
        <f aca="false">Mortgage!$L76</f>
        <v>-1304.62099480337</v>
      </c>
      <c r="N76" s="78" t="n">
        <f aca="false">$L76+$M76</f>
        <v>7968.47146417054</v>
      </c>
      <c r="O76" s="78" t="n">
        <f aca="false">IF(AND(($B76&lt;Input!$C$31),($B76&lt;Input!$G$31)),Expenses!$D76,(-1)*$N76)</f>
        <v>-4744.94631936</v>
      </c>
      <c r="P76" s="78" t="n">
        <f aca="false">Childcare!$D76</f>
        <v>-1500</v>
      </c>
      <c r="Q76" s="78" t="n">
        <f aca="false">Loan_01!$E76</f>
        <v>0</v>
      </c>
      <c r="R76" s="78" t="n">
        <f aca="false">Loan_02!$E76</f>
        <v>-389.682234095174</v>
      </c>
      <c r="S76" s="78" t="n">
        <f aca="false">(-1)*SUM(Roth_01!$D76+Roth_02!$D76+IRA_01!$D76+IRA_02!$D76+Invest_01!$D76+Invest_02!$D76)</f>
        <v>-100</v>
      </c>
      <c r="T76" s="78" t="n">
        <f aca="false">(-1)*(IF(($B76&gt;Input!$O$24),0,Input!$O$30)+IF(($B76&gt;Input!$O$31),0,Input!$O$37)+IF(($B76&gt;Input!$O$38),0,Input!$O$44))</f>
        <v>-500</v>
      </c>
      <c r="U76" s="78" t="n">
        <f aca="false">IF(($AB75*(Input!$C$16/100)&gt;0),0,($AB75*(Input!$C$16/100)))</f>
        <v>-64.8360209393263</v>
      </c>
      <c r="V76" s="78"/>
      <c r="W76" s="78" t="n">
        <f aca="false">IF(($N76+$O76+$P76+$Q76+$R76+$S76+$T76+$U76)&lt;0,($N76+$O76+$P76+$Q76+$R76+$S76+$T76+$U76),0)</f>
        <v>0</v>
      </c>
      <c r="X76" s="78"/>
      <c r="Y76" s="78" t="n">
        <f aca="false">IF(($N76+$O76+$P76+$Q76+$R76+$S76+$T76+$U76)&gt;=0,($N76+$O76+$P76+$Q76+$R76+$S76+$T76+$U76),0)</f>
        <v>669.00688977604</v>
      </c>
      <c r="AA76" s="78" t="n">
        <f aca="false">IF(AND((($AB75+$W75-$U75)&lt;0),($Y76&gt;0)),($AA75-$K76)*(1+Input!$C$18/(12*100)),($AA75+$Y76-$K76)*(1+Input!$C$18/(12*100)))</f>
        <v>1003.04623366909</v>
      </c>
      <c r="AB76" s="78" t="n">
        <f aca="false">IF(AND((($AB75+$W75-$U75)&lt;0),($Y76&gt;=0)),($AB75+$W75-$U75+$Y76)*(1+Input!$C$15/(12*100)),0)</f>
        <v>-2526.4061710641</v>
      </c>
    </row>
    <row r="77" customFormat="false" ht="12.8" hidden="false" customHeight="false" outlineLevel="0" collapsed="false">
      <c r="A77" s="76" t="n">
        <v>73</v>
      </c>
      <c r="B77" s="77" t="n">
        <f aca="false">EOMONTH(Input!$C$7,A77)</f>
        <v>45138</v>
      </c>
      <c r="D77" s="76" t="n">
        <f aca="false">DATEDIF(Input!$C$23,$B77,"Y")</f>
        <v>46</v>
      </c>
      <c r="E77" s="76" t="n">
        <f aca="false">DATEDIF(Input!$G$23,$B77,"Y")</f>
        <v>46</v>
      </c>
      <c r="G77" s="78" t="n">
        <f aca="false">Salary_01!$L77</f>
        <v>5406.50146523215</v>
      </c>
      <c r="H77" s="78" t="n">
        <f aca="false">Salary_02!$L77</f>
        <v>3866.59099374176</v>
      </c>
      <c r="I77" s="78" t="n">
        <f aca="false">Retirement_Dist_01!$J77</f>
        <v>0</v>
      </c>
      <c r="J77" s="78" t="n">
        <f aca="false">Retirement_Dist_02!$J77</f>
        <v>0</v>
      </c>
      <c r="K77" s="78" t="n">
        <f aca="true">IF(AND(OR($B77&gt;Input!$C$31,$B77&gt;Input!$G$31),OR($B77&lt;Input!$C$25,$B77&lt;Input!$G$25)),(-1)*PMT(Input!$C$18/(100*12),(OFFSET($A$4, MAX( MATCH(Input!$C$25,$B$4:$B$1004,1), MATCH(Input!$G$25,$B$4:$B$1004,1)),0,1,1) - OFFSET($A$4, MIN( MATCH(Input!$C$31,$B$4:$B$1004,1), MATCH(Input!$G$31,$B$4:$B$1004,1)),0,1,1)),$AD$4,0,1),0)</f>
        <v>0</v>
      </c>
      <c r="L77" s="78" t="n">
        <f aca="false">IF(AND(($B77&lt;Input!$C$31),($B77&lt;Input!$G$31)),($G77+$H77+$I77+$J77),($G77+$H77+$I77+$J77+$K77))</f>
        <v>9273.09245897391</v>
      </c>
      <c r="M77" s="78" t="n">
        <f aca="false">Mortgage!$L77</f>
        <v>-1304.62099480337</v>
      </c>
      <c r="N77" s="78" t="n">
        <f aca="false">$L77+$M77</f>
        <v>7968.47146417054</v>
      </c>
      <c r="O77" s="78" t="n">
        <f aca="false">IF(AND(($B77&lt;Input!$C$31),($B77&lt;Input!$G$31)),Expenses!$D77,(-1)*$N77)</f>
        <v>-4744.94631936</v>
      </c>
      <c r="P77" s="78" t="n">
        <f aca="false">Childcare!$D77</f>
        <v>-750</v>
      </c>
      <c r="Q77" s="78" t="n">
        <f aca="false">Loan_01!$E77</f>
        <v>0</v>
      </c>
      <c r="R77" s="78" t="n">
        <f aca="false">Loan_02!$E77</f>
        <v>-389.682234095174</v>
      </c>
      <c r="S77" s="78" t="n">
        <f aca="false">(-1)*SUM(Roth_01!$D77+Roth_02!$D77+IRA_01!$D77+IRA_02!$D77+Invest_01!$D77+Invest_02!$D77)</f>
        <v>-100</v>
      </c>
      <c r="T77" s="78" t="n">
        <f aca="false">(-1)*(IF(($B77&gt;Input!$O$24),0,Input!$O$30)+IF(($B77&gt;Input!$O$31),0,Input!$O$37)+IF(($B77&gt;Input!$O$38),0,Input!$O$44))</f>
        <v>-500</v>
      </c>
      <c r="U77" s="78" t="n">
        <f aca="false">IF(($AB76*(Input!$C$16/100)&gt;0),0,($AB76*(Input!$C$16/100)))</f>
        <v>-50.5281234212819</v>
      </c>
      <c r="V77" s="78"/>
      <c r="W77" s="78" t="n">
        <f aca="false">IF(($N77+$O77+$P77+$Q77+$R77+$S77+$T77+$U77)&lt;0,($N77+$O77+$P77+$Q77+$R77+$S77+$T77+$U77),0)</f>
        <v>0</v>
      </c>
      <c r="X77" s="78"/>
      <c r="Y77" s="78" t="n">
        <f aca="false">IF(($N77+$O77+$P77+$Q77+$R77+$S77+$T77+$U77)&gt;=0,($N77+$O77+$P77+$Q77+$R77+$S77+$T77+$U77),0)</f>
        <v>1433.31478729408</v>
      </c>
      <c r="AA77" s="78" t="n">
        <f aca="false">IF(AND((($AB76+$W76-$U76)&lt;0),($Y77&gt;0)),($AA76-$K77)*(1+Input!$C$18/(12*100)),($AA76+$Y77-$K77)*(1+Input!$C$18/(12*100)))</f>
        <v>1003.08802726215</v>
      </c>
      <c r="AB77" s="78" t="n">
        <f aca="false">IF(AND((($AB76+$W76-$U76)&lt;0),($Y77&gt;=0)),($AB76+$W76-$U76+$Y77)*(1+Input!$C$15/(12*100)),0)</f>
        <v>-1041.96543433509</v>
      </c>
    </row>
    <row r="78" customFormat="false" ht="12.8" hidden="false" customHeight="false" outlineLevel="0" collapsed="false">
      <c r="A78" s="76" t="n">
        <v>74</v>
      </c>
      <c r="B78" s="77" t="n">
        <f aca="false">EOMONTH(Input!$C$7,A78)</f>
        <v>45169</v>
      </c>
      <c r="D78" s="76" t="n">
        <f aca="false">DATEDIF(Input!$C$23,$B78,"Y")</f>
        <v>46</v>
      </c>
      <c r="E78" s="76" t="n">
        <f aca="false">DATEDIF(Input!$G$23,$B78,"Y")</f>
        <v>46</v>
      </c>
      <c r="G78" s="78" t="n">
        <f aca="false">Salary_01!$L78</f>
        <v>5406.50146523215</v>
      </c>
      <c r="H78" s="78" t="n">
        <f aca="false">Salary_02!$L78</f>
        <v>3866.59099374176</v>
      </c>
      <c r="I78" s="78" t="n">
        <f aca="false">Retirement_Dist_01!$J78</f>
        <v>0</v>
      </c>
      <c r="J78" s="78" t="n">
        <f aca="false">Retirement_Dist_02!$J78</f>
        <v>0</v>
      </c>
      <c r="K78" s="78" t="n">
        <f aca="true">IF(AND(OR($B78&gt;Input!$C$31,$B78&gt;Input!$G$31),OR($B78&lt;Input!$C$25,$B78&lt;Input!$G$25)),(-1)*PMT(Input!$C$18/(100*12),(OFFSET($A$4, MAX( MATCH(Input!$C$25,$B$4:$B$1004,1), MATCH(Input!$G$25,$B$4:$B$1004,1)),0,1,1) - OFFSET($A$4, MIN( MATCH(Input!$C$31,$B$4:$B$1004,1), MATCH(Input!$G$31,$B$4:$B$1004,1)),0,1,1)),$AD$4,0,1),0)</f>
        <v>0</v>
      </c>
      <c r="L78" s="78" t="n">
        <f aca="false">IF(AND(($B78&lt;Input!$C$31),($B78&lt;Input!$G$31)),($G78+$H78+$I78+$J78),($G78+$H78+$I78+$J78+$K78))</f>
        <v>9273.09245897391</v>
      </c>
      <c r="M78" s="78" t="n">
        <f aca="false">Mortgage!$L78</f>
        <v>-1304.62099480337</v>
      </c>
      <c r="N78" s="78" t="n">
        <f aca="false">$L78+$M78</f>
        <v>7968.47146417054</v>
      </c>
      <c r="O78" s="78" t="n">
        <f aca="false">IF(AND(($B78&lt;Input!$C$31),($B78&lt;Input!$G$31)),Expenses!$D78,(-1)*$N78)</f>
        <v>-4744.94631936</v>
      </c>
      <c r="P78" s="78" t="n">
        <f aca="false">Childcare!$D78</f>
        <v>-750</v>
      </c>
      <c r="Q78" s="78" t="n">
        <f aca="false">Loan_01!$E78</f>
        <v>0</v>
      </c>
      <c r="R78" s="78" t="n">
        <f aca="false">Loan_02!$E78</f>
        <v>-389.682234095174</v>
      </c>
      <c r="S78" s="78" t="n">
        <f aca="false">(-1)*SUM(Roth_01!$D78+Roth_02!$D78+IRA_01!$D78+IRA_02!$D78+Invest_01!$D78+Invest_02!$D78)</f>
        <v>-100</v>
      </c>
      <c r="T78" s="78" t="n">
        <f aca="false">(-1)*(IF(($B78&gt;Input!$O$24),0,Input!$O$30)+IF(($B78&gt;Input!$O$31),0,Input!$O$37)+IF(($B78&gt;Input!$O$38),0,Input!$O$44))</f>
        <v>-500</v>
      </c>
      <c r="U78" s="78" t="n">
        <f aca="false">IF(($AB77*(Input!$C$16/100)&gt;0),0,($AB77*(Input!$C$16/100)))</f>
        <v>-20.8393086867019</v>
      </c>
      <c r="V78" s="78"/>
      <c r="W78" s="78" t="n">
        <f aca="false">IF(($N78+$O78+$P78+$Q78+$R78+$S78+$T78+$U78)&lt;0,($N78+$O78+$P78+$Q78+$R78+$S78+$T78+$U78),0)</f>
        <v>0</v>
      </c>
      <c r="X78" s="78"/>
      <c r="Y78" s="78" t="n">
        <f aca="false">IF(($N78+$O78+$P78+$Q78+$R78+$S78+$T78+$U78)&gt;=0,($N78+$O78+$P78+$Q78+$R78+$S78+$T78+$U78),0)</f>
        <v>1463.00360202866</v>
      </c>
      <c r="AA78" s="78" t="n">
        <f aca="false">IF(AND((($AB77+$W77-$U77)&lt;0),($Y78&gt;0)),($AA77-$K78)*(1+Input!$C$18/(12*100)),($AA77+$Y78-$K78)*(1+Input!$C$18/(12*100)))</f>
        <v>1003.12982259662</v>
      </c>
      <c r="AB78" s="78" t="n">
        <f aca="false">IF(AND((($AB77+$W77-$U77)&lt;0),($Y78&gt;=0)),($AB77+$W77-$U77+$Y78)*(1+Input!$C$15/(12*100)),0)</f>
        <v>477.85384166305</v>
      </c>
    </row>
    <row r="79" customFormat="false" ht="12.8" hidden="false" customHeight="false" outlineLevel="0" collapsed="false">
      <c r="A79" s="76" t="n">
        <v>75</v>
      </c>
      <c r="B79" s="77" t="n">
        <f aca="false">EOMONTH(Input!$C$7,A79)</f>
        <v>45199</v>
      </c>
      <c r="D79" s="76" t="n">
        <f aca="false">DATEDIF(Input!$C$23,$B79,"Y")</f>
        <v>46</v>
      </c>
      <c r="E79" s="76" t="n">
        <f aca="false">DATEDIF(Input!$G$23,$B79,"Y")</f>
        <v>46</v>
      </c>
      <c r="G79" s="78" t="n">
        <f aca="false">Salary_01!$L79</f>
        <v>5406.50146523215</v>
      </c>
      <c r="H79" s="78" t="n">
        <f aca="false">Salary_02!$L79</f>
        <v>3866.59099374176</v>
      </c>
      <c r="I79" s="78" t="n">
        <f aca="false">Retirement_Dist_01!$J79</f>
        <v>0</v>
      </c>
      <c r="J79" s="78" t="n">
        <f aca="false">Retirement_Dist_02!$J79</f>
        <v>0</v>
      </c>
      <c r="K79" s="78" t="n">
        <f aca="true">IF(AND(OR($B79&gt;Input!$C$31,$B79&gt;Input!$G$31),OR($B79&lt;Input!$C$25,$B79&lt;Input!$G$25)),(-1)*PMT(Input!$C$18/(100*12),(OFFSET($A$4, MAX( MATCH(Input!$C$25,$B$4:$B$1004,1), MATCH(Input!$G$25,$B$4:$B$1004,1)),0,1,1) - OFFSET($A$4, MIN( MATCH(Input!$C$31,$B$4:$B$1004,1), MATCH(Input!$G$31,$B$4:$B$1004,1)),0,1,1)),$AD$4,0,1),0)</f>
        <v>0</v>
      </c>
      <c r="L79" s="78" t="n">
        <f aca="false">IF(AND(($B79&lt;Input!$C$31),($B79&lt;Input!$G$31)),($G79+$H79+$I79+$J79),($G79+$H79+$I79+$J79+$K79))</f>
        <v>9273.09245897391</v>
      </c>
      <c r="M79" s="78" t="n">
        <f aca="false">Mortgage!$L79</f>
        <v>-1304.62099480337</v>
      </c>
      <c r="N79" s="78" t="n">
        <f aca="false">$L79+$M79</f>
        <v>7968.47146417054</v>
      </c>
      <c r="O79" s="78" t="n">
        <f aca="false">IF(AND(($B79&lt;Input!$C$31),($B79&lt;Input!$G$31)),Expenses!$D79,(-1)*$N79)</f>
        <v>-4744.94631936</v>
      </c>
      <c r="P79" s="78" t="n">
        <f aca="false">Childcare!$D79</f>
        <v>-750</v>
      </c>
      <c r="Q79" s="78" t="n">
        <f aca="false">Loan_01!$E79</f>
        <v>0</v>
      </c>
      <c r="R79" s="78" t="n">
        <f aca="false">Loan_02!$E79</f>
        <v>-389.682234095174</v>
      </c>
      <c r="S79" s="78" t="n">
        <f aca="false">(-1)*SUM(Roth_01!$D79+Roth_02!$D79+IRA_01!$D79+IRA_02!$D79+Invest_01!$D79+Invest_02!$D79)</f>
        <v>-100</v>
      </c>
      <c r="T79" s="78" t="n">
        <f aca="false">(-1)*(IF(($B79&gt;Input!$O$24),0,Input!$O$30)+IF(($B79&gt;Input!$O$31),0,Input!$O$37)+IF(($B79&gt;Input!$O$38),0,Input!$O$44))</f>
        <v>-500</v>
      </c>
      <c r="U79" s="78" t="n">
        <f aca="false">IF(($AB78*(Input!$C$16/100)&gt;0),0,($AB78*(Input!$C$16/100)))</f>
        <v>0</v>
      </c>
      <c r="V79" s="78"/>
      <c r="W79" s="78" t="n">
        <f aca="false">IF(($N79+$O79+$P79+$Q79+$R79+$S79+$T79+$U79)&lt;0,($N79+$O79+$P79+$Q79+$R79+$S79+$T79+$U79),0)</f>
        <v>0</v>
      </c>
      <c r="X79" s="78"/>
      <c r="Y79" s="78" t="n">
        <f aca="false">IF(($N79+$O79+$P79+$Q79+$R79+$S79+$T79+$U79)&gt;=0,($N79+$O79+$P79+$Q79+$R79+$S79+$T79+$U79),0)</f>
        <v>1483.84291071537</v>
      </c>
      <c r="AA79" s="78" t="n">
        <f aca="false">IF(AND((($AB78+$W78-$U78)&lt;0),($Y79&gt;0)),($AA78-$K79)*(1+Input!$C$18/(12*100)),($AA78+$Y79-$K79)*(1+Input!$C$18/(12*100)))</f>
        <v>2487.07635717588</v>
      </c>
      <c r="AB79" s="78" t="n">
        <f aca="false">IF(AND((($AB78+$W78-$U78)&lt;0),($Y79&gt;=0)),($AB78+$W78-$U78+$Y79)*(1+Input!$C$15/(12*100)),0)</f>
        <v>0</v>
      </c>
    </row>
    <row r="80" customFormat="false" ht="12.8" hidden="false" customHeight="false" outlineLevel="0" collapsed="false">
      <c r="A80" s="76" t="n">
        <v>76</v>
      </c>
      <c r="B80" s="77" t="n">
        <f aca="false">EOMONTH(Input!$C$7,A80)</f>
        <v>45230</v>
      </c>
      <c r="D80" s="76" t="n">
        <f aca="false">DATEDIF(Input!$C$23,$B80,"Y")</f>
        <v>46</v>
      </c>
      <c r="E80" s="76" t="n">
        <f aca="false">DATEDIF(Input!$G$23,$B80,"Y")</f>
        <v>46</v>
      </c>
      <c r="G80" s="78" t="n">
        <f aca="false">Salary_01!$L80</f>
        <v>5406.50146523215</v>
      </c>
      <c r="H80" s="78" t="n">
        <f aca="false">Salary_02!$L80</f>
        <v>3866.59099374176</v>
      </c>
      <c r="I80" s="78" t="n">
        <f aca="false">Retirement_Dist_01!$J80</f>
        <v>0</v>
      </c>
      <c r="J80" s="78" t="n">
        <f aca="false">Retirement_Dist_02!$J80</f>
        <v>0</v>
      </c>
      <c r="K80" s="78" t="n">
        <f aca="true">IF(AND(OR($B80&gt;Input!$C$31,$B80&gt;Input!$G$31),OR($B80&lt;Input!$C$25,$B80&lt;Input!$G$25)),(-1)*PMT(Input!$C$18/(100*12),(OFFSET($A$4, MAX( MATCH(Input!$C$25,$B$4:$B$1004,1), MATCH(Input!$G$25,$B$4:$B$1004,1)),0,1,1) - OFFSET($A$4, MIN( MATCH(Input!$C$31,$B$4:$B$1004,1), MATCH(Input!$G$31,$B$4:$B$1004,1)),0,1,1)),$AD$4,0,1),0)</f>
        <v>0</v>
      </c>
      <c r="L80" s="78" t="n">
        <f aca="false">IF(AND(($B80&lt;Input!$C$31),($B80&lt;Input!$G$31)),($G80+$H80+$I80+$J80),($G80+$H80+$I80+$J80+$K80))</f>
        <v>9273.09245897391</v>
      </c>
      <c r="M80" s="78" t="n">
        <f aca="false">Mortgage!$L80</f>
        <v>-1304.62099480337</v>
      </c>
      <c r="N80" s="78" t="n">
        <f aca="false">$L80+$M80</f>
        <v>7968.47146417054</v>
      </c>
      <c r="O80" s="78" t="n">
        <f aca="false">IF(AND(($B80&lt;Input!$C$31),($B80&lt;Input!$G$31)),Expenses!$D80,(-1)*$N80)</f>
        <v>-4744.94631936</v>
      </c>
      <c r="P80" s="78" t="n">
        <f aca="false">Childcare!$D80</f>
        <v>-750</v>
      </c>
      <c r="Q80" s="78" t="n">
        <f aca="false">Loan_01!$E80</f>
        <v>0</v>
      </c>
      <c r="R80" s="78" t="n">
        <f aca="false">Loan_02!$E80</f>
        <v>-389.682234095174</v>
      </c>
      <c r="S80" s="78" t="n">
        <f aca="false">(-1)*SUM(Roth_01!$D80+Roth_02!$D80+IRA_01!$D80+IRA_02!$D80+Invest_01!$D80+Invest_02!$D80)</f>
        <v>-100</v>
      </c>
      <c r="T80" s="78" t="n">
        <f aca="false">(-1)*(IF(($B80&gt;Input!$O$24),0,Input!$O$30)+IF(($B80&gt;Input!$O$31),0,Input!$O$37)+IF(($B80&gt;Input!$O$38),0,Input!$O$44))</f>
        <v>-500</v>
      </c>
      <c r="U80" s="78" t="n">
        <f aca="false">IF(($AB79*(Input!$C$16/100)&gt;0),0,($AB79*(Input!$C$16/100)))</f>
        <v>0</v>
      </c>
      <c r="V80" s="78"/>
      <c r="W80" s="78" t="n">
        <f aca="false">IF(($N80+$O80+$P80+$Q80+$R80+$S80+$T80+$U80)&lt;0,($N80+$O80+$P80+$Q80+$R80+$S80+$T80+$U80),0)</f>
        <v>0</v>
      </c>
      <c r="X80" s="78"/>
      <c r="Y80" s="78" t="n">
        <f aca="false">IF(($N80+$O80+$P80+$Q80+$R80+$S80+$T80+$U80)&gt;=0,($N80+$O80+$P80+$Q80+$R80+$S80+$T80+$U80),0)</f>
        <v>1483.84291071537</v>
      </c>
      <c r="AA80" s="78" t="n">
        <f aca="false">IF(AND((($AB79+$W79-$U79)&lt;0),($Y80&gt;0)),($AA79-$K80)*(1+Input!$C$18/(12*100)),($AA79+$Y80-$K80)*(1+Input!$C$18/(12*100)))</f>
        <v>3971.08472286074</v>
      </c>
      <c r="AB80" s="78" t="n">
        <f aca="false">IF(AND((($AB79+$W79-$U79)&lt;0),($Y80&gt;=0)),($AB79+$W79-$U79+$Y80)*(1+Input!$C$15/(12*100)),0)</f>
        <v>0</v>
      </c>
    </row>
    <row r="81" customFormat="false" ht="12.8" hidden="false" customHeight="false" outlineLevel="0" collapsed="false">
      <c r="A81" s="76" t="n">
        <v>77</v>
      </c>
      <c r="B81" s="77" t="n">
        <f aca="false">EOMONTH(Input!$C$7,A81)</f>
        <v>45260</v>
      </c>
      <c r="D81" s="76" t="n">
        <f aca="false">DATEDIF(Input!$C$23,$B81,"Y")</f>
        <v>46</v>
      </c>
      <c r="E81" s="76" t="n">
        <f aca="false">DATEDIF(Input!$G$23,$B81,"Y")</f>
        <v>46</v>
      </c>
      <c r="G81" s="78" t="n">
        <f aca="false">Salary_01!$L81</f>
        <v>5406.50146523215</v>
      </c>
      <c r="H81" s="78" t="n">
        <f aca="false">Salary_02!$L81</f>
        <v>3866.59099374176</v>
      </c>
      <c r="I81" s="78" t="n">
        <f aca="false">Retirement_Dist_01!$J81</f>
        <v>0</v>
      </c>
      <c r="J81" s="78" t="n">
        <f aca="false">Retirement_Dist_02!$J81</f>
        <v>0</v>
      </c>
      <c r="K81" s="78" t="n">
        <f aca="true">IF(AND(OR($B81&gt;Input!$C$31,$B81&gt;Input!$G$31),OR($B81&lt;Input!$C$25,$B81&lt;Input!$G$25)),(-1)*PMT(Input!$C$18/(100*12),(OFFSET($A$4, MAX( MATCH(Input!$C$25,$B$4:$B$1004,1), MATCH(Input!$G$25,$B$4:$B$1004,1)),0,1,1) - OFFSET($A$4, MIN( MATCH(Input!$C$31,$B$4:$B$1004,1), MATCH(Input!$G$31,$B$4:$B$1004,1)),0,1,1)),$AD$4,0,1),0)</f>
        <v>0</v>
      </c>
      <c r="L81" s="78" t="n">
        <f aca="false">IF(AND(($B81&lt;Input!$C$31),($B81&lt;Input!$G$31)),($G81+$H81+$I81+$J81),($G81+$H81+$I81+$J81+$K81))</f>
        <v>9273.09245897391</v>
      </c>
      <c r="M81" s="78" t="n">
        <f aca="false">Mortgage!$L81</f>
        <v>-1304.62099480337</v>
      </c>
      <c r="N81" s="78" t="n">
        <f aca="false">$L81+$M81</f>
        <v>7968.47146417054</v>
      </c>
      <c r="O81" s="78" t="n">
        <f aca="false">IF(AND(($B81&lt;Input!$C$31),($B81&lt;Input!$G$31)),Expenses!$D81,(-1)*$N81)</f>
        <v>-4744.94631936</v>
      </c>
      <c r="P81" s="78" t="n">
        <f aca="false">Childcare!$D81</f>
        <v>-750</v>
      </c>
      <c r="Q81" s="78" t="n">
        <f aca="false">Loan_01!$E81</f>
        <v>0</v>
      </c>
      <c r="R81" s="78" t="n">
        <f aca="false">Loan_02!$E81</f>
        <v>-389.682234095174</v>
      </c>
      <c r="S81" s="78" t="n">
        <f aca="false">(-1)*SUM(Roth_01!$D81+Roth_02!$D81+IRA_01!$D81+IRA_02!$D81+Invest_01!$D81+Invest_02!$D81)</f>
        <v>-100</v>
      </c>
      <c r="T81" s="78" t="n">
        <f aca="false">(-1)*(IF(($B81&gt;Input!$O$24),0,Input!$O$30)+IF(($B81&gt;Input!$O$31),0,Input!$O$37)+IF(($B81&gt;Input!$O$38),0,Input!$O$44))</f>
        <v>-500</v>
      </c>
      <c r="U81" s="78" t="n">
        <f aca="false">IF(($AB80*(Input!$C$16/100)&gt;0),0,($AB80*(Input!$C$16/100)))</f>
        <v>0</v>
      </c>
      <c r="V81" s="78"/>
      <c r="W81" s="78" t="n">
        <f aca="false">IF(($N81+$O81+$P81+$Q81+$R81+$S81+$T81+$U81)&lt;0,($N81+$O81+$P81+$Q81+$R81+$S81+$T81+$U81),0)</f>
        <v>0</v>
      </c>
      <c r="X81" s="78"/>
      <c r="Y81" s="78" t="n">
        <f aca="false">IF(($N81+$O81+$P81+$Q81+$R81+$S81+$T81+$U81)&gt;=0,($N81+$O81+$P81+$Q81+$R81+$S81+$T81+$U81),0)</f>
        <v>1483.84291071537</v>
      </c>
      <c r="AA81" s="78" t="n">
        <f aca="false">IF(AND((($AB80+$W80-$U80)&lt;0),($Y81&gt;0)),($AA80-$K81)*(1+Input!$C$18/(12*100)),($AA80+$Y81-$K81)*(1+Input!$C$18/(12*100)))</f>
        <v>5455.15492222751</v>
      </c>
      <c r="AB81" s="78" t="n">
        <f aca="false">IF(AND((($AB80+$W80-$U80)&lt;0),($Y81&gt;=0)),($AB80+$W80-$U80+$Y81)*(1+Input!$C$15/(12*100)),0)</f>
        <v>0</v>
      </c>
    </row>
    <row r="82" customFormat="false" ht="12.8" hidden="false" customHeight="false" outlineLevel="0" collapsed="false">
      <c r="A82" s="76" t="n">
        <v>78</v>
      </c>
      <c r="B82" s="77" t="n">
        <f aca="false">EOMONTH(Input!$C$7,A82)</f>
        <v>45291</v>
      </c>
      <c r="D82" s="76" t="n">
        <f aca="false">DATEDIF(Input!$C$23,$B82,"Y")</f>
        <v>46</v>
      </c>
      <c r="E82" s="76" t="n">
        <f aca="false">DATEDIF(Input!$G$23,$B82,"Y")</f>
        <v>46</v>
      </c>
      <c r="G82" s="78" t="n">
        <f aca="false">Salary_01!$L82</f>
        <v>5406.50146523215</v>
      </c>
      <c r="H82" s="78" t="n">
        <f aca="false">Salary_02!$L82</f>
        <v>3866.59099374176</v>
      </c>
      <c r="I82" s="78" t="n">
        <f aca="false">Retirement_Dist_01!$J82</f>
        <v>0</v>
      </c>
      <c r="J82" s="78" t="n">
        <f aca="false">Retirement_Dist_02!$J82</f>
        <v>0</v>
      </c>
      <c r="K82" s="78" t="n">
        <f aca="true">IF(AND(OR($B82&gt;Input!$C$31,$B82&gt;Input!$G$31),OR($B82&lt;Input!$C$25,$B82&lt;Input!$G$25)),(-1)*PMT(Input!$C$18/(100*12),(OFFSET($A$4, MAX( MATCH(Input!$C$25,$B$4:$B$1004,1), MATCH(Input!$G$25,$B$4:$B$1004,1)),0,1,1) - OFFSET($A$4, MIN( MATCH(Input!$C$31,$B$4:$B$1004,1), MATCH(Input!$G$31,$B$4:$B$1004,1)),0,1,1)),$AD$4,0,1),0)</f>
        <v>0</v>
      </c>
      <c r="L82" s="78" t="n">
        <f aca="false">IF(AND(($B82&lt;Input!$C$31),($B82&lt;Input!$G$31)),($G82+$H82+$I82+$J82),($G82+$H82+$I82+$J82+$K82))</f>
        <v>9273.09245897391</v>
      </c>
      <c r="M82" s="78" t="n">
        <f aca="false">Mortgage!$L82</f>
        <v>-1304.62099480337</v>
      </c>
      <c r="N82" s="78" t="n">
        <f aca="false">$L82+$M82</f>
        <v>7968.47146417054</v>
      </c>
      <c r="O82" s="78" t="n">
        <f aca="false">IF(AND(($B82&lt;Input!$C$31),($B82&lt;Input!$G$31)),Expenses!$D82,(-1)*$N82)</f>
        <v>-4744.94631936</v>
      </c>
      <c r="P82" s="78" t="n">
        <f aca="false">Childcare!$D82</f>
        <v>-750</v>
      </c>
      <c r="Q82" s="78" t="n">
        <f aca="false">Loan_01!$E82</f>
        <v>0</v>
      </c>
      <c r="R82" s="78" t="n">
        <f aca="false">Loan_02!$E82</f>
        <v>-389.682234095174</v>
      </c>
      <c r="S82" s="78" t="n">
        <f aca="false">(-1)*SUM(Roth_01!$D82+Roth_02!$D82+IRA_01!$D82+IRA_02!$D82+Invest_01!$D82+Invest_02!$D82)</f>
        <v>-100</v>
      </c>
      <c r="T82" s="78" t="n">
        <f aca="false">(-1)*(IF(($B82&gt;Input!$O$24),0,Input!$O$30)+IF(($B82&gt;Input!$O$31),0,Input!$O$37)+IF(($B82&gt;Input!$O$38),0,Input!$O$44))</f>
        <v>-500</v>
      </c>
      <c r="U82" s="78" t="n">
        <f aca="false">IF(($AB81*(Input!$C$16/100)&gt;0),0,($AB81*(Input!$C$16/100)))</f>
        <v>0</v>
      </c>
      <c r="V82" s="78"/>
      <c r="W82" s="78" t="n">
        <f aca="false">IF(($N82+$O82+$P82+$Q82+$R82+$S82+$T82+$U82)&lt;0,($N82+$O82+$P82+$Q82+$R82+$S82+$T82+$U82),0)</f>
        <v>0</v>
      </c>
      <c r="X82" s="78"/>
      <c r="Y82" s="78" t="n">
        <f aca="false">IF(($N82+$O82+$P82+$Q82+$R82+$S82+$T82+$U82)&gt;=0,($N82+$O82+$P82+$Q82+$R82+$S82+$T82+$U82),0)</f>
        <v>1483.84291071537</v>
      </c>
      <c r="AA82" s="78" t="n">
        <f aca="false">IF(AND((($AB81+$W81-$U81)&lt;0),($Y82&gt;0)),($AA81-$K82)*(1+Input!$C$18/(12*100)),($AA81+$Y82-$K82)*(1+Input!$C$18/(12*100)))</f>
        <v>6939.28695785258</v>
      </c>
      <c r="AB82" s="78" t="n">
        <f aca="false">IF(AND((($AB81+$W81-$U81)&lt;0),($Y82&gt;=0)),($AB81+$W81-$U81+$Y82)*(1+Input!$C$15/(12*100)),0)</f>
        <v>0</v>
      </c>
    </row>
    <row r="83" customFormat="false" ht="12.8" hidden="false" customHeight="false" outlineLevel="0" collapsed="false">
      <c r="A83" s="76" t="n">
        <v>79</v>
      </c>
      <c r="B83" s="77" t="n">
        <f aca="false">EOMONTH(Input!$C$7,A83)</f>
        <v>45322</v>
      </c>
      <c r="D83" s="76" t="n">
        <f aca="false">DATEDIF(Input!$C$23,$B83,"Y")</f>
        <v>46</v>
      </c>
      <c r="E83" s="76" t="n">
        <f aca="false">DATEDIF(Input!$G$23,$B83,"Y")</f>
        <v>46</v>
      </c>
      <c r="G83" s="78" t="n">
        <f aca="false">Salary_01!$L83</f>
        <v>5406.50146523215</v>
      </c>
      <c r="H83" s="78" t="n">
        <f aca="false">Salary_02!$L83</f>
        <v>3866.59099374176</v>
      </c>
      <c r="I83" s="78" t="n">
        <f aca="false">Retirement_Dist_01!$J83</f>
        <v>0</v>
      </c>
      <c r="J83" s="78" t="n">
        <f aca="false">Retirement_Dist_02!$J83</f>
        <v>0</v>
      </c>
      <c r="K83" s="78" t="n">
        <f aca="true">IF(AND(OR($B83&gt;Input!$C$31,$B83&gt;Input!$G$31),OR($B83&lt;Input!$C$25,$B83&lt;Input!$G$25)),(-1)*PMT(Input!$C$18/(100*12),(OFFSET($A$4, MAX( MATCH(Input!$C$25,$B$4:$B$1004,1), MATCH(Input!$G$25,$B$4:$B$1004,1)),0,1,1) - OFFSET($A$4, MIN( MATCH(Input!$C$31,$B$4:$B$1004,1), MATCH(Input!$G$31,$B$4:$B$1004,1)),0,1,1)),$AD$4,0,1),0)</f>
        <v>0</v>
      </c>
      <c r="L83" s="78" t="n">
        <f aca="false">IF(AND(($B83&lt;Input!$C$31),($B83&lt;Input!$G$31)),($G83+$H83+$I83+$J83),($G83+$H83+$I83+$J83+$K83))</f>
        <v>9273.09245897391</v>
      </c>
      <c r="M83" s="78" t="n">
        <f aca="false">Mortgage!$L83</f>
        <v>-1304.62099480337</v>
      </c>
      <c r="N83" s="78" t="n">
        <f aca="false">$L83+$M83</f>
        <v>7968.47146417054</v>
      </c>
      <c r="O83" s="78" t="n">
        <f aca="false">IF(AND(($B83&lt;Input!$C$31),($B83&lt;Input!$G$31)),Expenses!$D83,(-1)*$N83)</f>
        <v>-4744.94631936</v>
      </c>
      <c r="P83" s="78" t="n">
        <f aca="false">Childcare!$D83</f>
        <v>-750</v>
      </c>
      <c r="Q83" s="78" t="n">
        <f aca="false">Loan_01!$E83</f>
        <v>0</v>
      </c>
      <c r="R83" s="78" t="n">
        <f aca="false">Loan_02!$E83</f>
        <v>-389.682234095174</v>
      </c>
      <c r="S83" s="78" t="n">
        <f aca="false">(-1)*SUM(Roth_01!$D83+Roth_02!$D83+IRA_01!$D83+IRA_02!$D83+Invest_01!$D83+Invest_02!$D83)</f>
        <v>-100</v>
      </c>
      <c r="T83" s="78" t="n">
        <f aca="false">(-1)*(IF(($B83&gt;Input!$O$24),0,Input!$O$30)+IF(($B83&gt;Input!$O$31),0,Input!$O$37)+IF(($B83&gt;Input!$O$38),0,Input!$O$44))</f>
        <v>-500</v>
      </c>
      <c r="U83" s="78" t="n">
        <f aca="false">IF(($AB82*(Input!$C$16/100)&gt;0),0,($AB82*(Input!$C$16/100)))</f>
        <v>0</v>
      </c>
      <c r="V83" s="78"/>
      <c r="W83" s="78" t="n">
        <f aca="false">IF(($N83+$O83+$P83+$Q83+$R83+$S83+$T83+$U83)&lt;0,($N83+$O83+$P83+$Q83+$R83+$S83+$T83+$U83),0)</f>
        <v>0</v>
      </c>
      <c r="X83" s="78"/>
      <c r="Y83" s="78" t="n">
        <f aca="false">IF(($N83+$O83+$P83+$Q83+$R83+$S83+$T83+$U83)&gt;=0,($N83+$O83+$P83+$Q83+$R83+$S83+$T83+$U83),0)</f>
        <v>1483.84291071537</v>
      </c>
      <c r="AA83" s="78" t="n">
        <f aca="false">IF(AND((($AB82+$W82-$U82)&lt;0),($Y83&gt;0)),($AA82-$K83)*(1+Input!$C$18/(12*100)),($AA82+$Y83-$K83)*(1+Input!$C$18/(12*100)))</f>
        <v>8423.48083231247</v>
      </c>
      <c r="AB83" s="78" t="n">
        <f aca="false">IF(AND((($AB82+$W82-$U82)&lt;0),($Y83&gt;=0)),($AB82+$W82-$U82+$Y83)*(1+Input!$C$15/(12*100)),0)</f>
        <v>0</v>
      </c>
    </row>
    <row r="84" customFormat="false" ht="12.8" hidden="false" customHeight="false" outlineLevel="0" collapsed="false">
      <c r="A84" s="76" t="n">
        <v>80</v>
      </c>
      <c r="B84" s="77" t="n">
        <f aca="false">EOMONTH(Input!$C$7,A84)</f>
        <v>45351</v>
      </c>
      <c r="D84" s="76" t="n">
        <f aca="false">DATEDIF(Input!$C$23,$B84,"Y")</f>
        <v>46</v>
      </c>
      <c r="E84" s="76" t="n">
        <f aca="false">DATEDIF(Input!$G$23,$B84,"Y")</f>
        <v>46</v>
      </c>
      <c r="G84" s="78" t="n">
        <f aca="false">Salary_01!$L84</f>
        <v>5406.50146523215</v>
      </c>
      <c r="H84" s="78" t="n">
        <f aca="false">Salary_02!$L84</f>
        <v>3866.59099374176</v>
      </c>
      <c r="I84" s="78" t="n">
        <f aca="false">Retirement_Dist_01!$J84</f>
        <v>0</v>
      </c>
      <c r="J84" s="78" t="n">
        <f aca="false">Retirement_Dist_02!$J84</f>
        <v>0</v>
      </c>
      <c r="K84" s="78" t="n">
        <f aca="true">IF(AND(OR($B84&gt;Input!$C$31,$B84&gt;Input!$G$31),OR($B84&lt;Input!$C$25,$B84&lt;Input!$G$25)),(-1)*PMT(Input!$C$18/(100*12),(OFFSET($A$4, MAX( MATCH(Input!$C$25,$B$4:$B$1004,1), MATCH(Input!$G$25,$B$4:$B$1004,1)),0,1,1) - OFFSET($A$4, MIN( MATCH(Input!$C$31,$B$4:$B$1004,1), MATCH(Input!$G$31,$B$4:$B$1004,1)),0,1,1)),$AD$4,0,1),0)</f>
        <v>0</v>
      </c>
      <c r="L84" s="78" t="n">
        <f aca="false">IF(AND(($B84&lt;Input!$C$31),($B84&lt;Input!$G$31)),($G84+$H84+$I84+$J84),($G84+$H84+$I84+$J84+$K84))</f>
        <v>9273.09245897391</v>
      </c>
      <c r="M84" s="78" t="n">
        <f aca="false">Mortgage!$L84</f>
        <v>-1304.62099480337</v>
      </c>
      <c r="N84" s="78" t="n">
        <f aca="false">$L84+$M84</f>
        <v>7968.47146417054</v>
      </c>
      <c r="O84" s="78" t="n">
        <f aca="false">IF(AND(($B84&lt;Input!$C$31),($B84&lt;Input!$G$31)),Expenses!$D84,(-1)*$N84)</f>
        <v>-4744.94631936</v>
      </c>
      <c r="P84" s="78" t="n">
        <f aca="false">Childcare!$D84</f>
        <v>-750</v>
      </c>
      <c r="Q84" s="78" t="n">
        <f aca="false">Loan_01!$E84</f>
        <v>0</v>
      </c>
      <c r="R84" s="78" t="n">
        <f aca="false">Loan_02!$E84</f>
        <v>-389.682234095174</v>
      </c>
      <c r="S84" s="78" t="n">
        <f aca="false">(-1)*SUM(Roth_01!$D84+Roth_02!$D84+IRA_01!$D84+IRA_02!$D84+Invest_01!$D84+Invest_02!$D84)</f>
        <v>-100</v>
      </c>
      <c r="T84" s="78" t="n">
        <f aca="false">(-1)*(IF(($B84&gt;Input!$O$24),0,Input!$O$30)+IF(($B84&gt;Input!$O$31),0,Input!$O$37)+IF(($B84&gt;Input!$O$38),0,Input!$O$44))</f>
        <v>-500</v>
      </c>
      <c r="U84" s="78" t="n">
        <f aca="false">IF(($AB83*(Input!$C$16/100)&gt;0),0,($AB83*(Input!$C$16/100)))</f>
        <v>0</v>
      </c>
      <c r="V84" s="78"/>
      <c r="W84" s="78" t="n">
        <f aca="false">IF(($N84+$O84+$P84+$Q84+$R84+$S84+$T84+$U84)&lt;0,($N84+$O84+$P84+$Q84+$R84+$S84+$T84+$U84),0)</f>
        <v>0</v>
      </c>
      <c r="X84" s="78"/>
      <c r="Y84" s="78" t="n">
        <f aca="false">IF(($N84+$O84+$P84+$Q84+$R84+$S84+$T84+$U84)&gt;=0,($N84+$O84+$P84+$Q84+$R84+$S84+$T84+$U84),0)</f>
        <v>1483.84291071537</v>
      </c>
      <c r="AA84" s="78" t="n">
        <f aca="false">IF(AND((($AB83+$W83-$U83)&lt;0),($Y84&gt;0)),($AA83-$K84)*(1+Input!$C$18/(12*100)),($AA83+$Y84-$K84)*(1+Input!$C$18/(12*100)))</f>
        <v>9907.73654818379</v>
      </c>
      <c r="AB84" s="78" t="n">
        <f aca="false">IF(AND((($AB83+$W83-$U83)&lt;0),($Y84&gt;=0)),($AB83+$W83-$U83+$Y84)*(1+Input!$C$15/(12*100)),0)</f>
        <v>0</v>
      </c>
    </row>
    <row r="85" customFormat="false" ht="12.8" hidden="false" customHeight="false" outlineLevel="0" collapsed="false">
      <c r="A85" s="76" t="n">
        <v>81</v>
      </c>
      <c r="B85" s="77" t="n">
        <f aca="false">EOMONTH(Input!$C$7,A85)</f>
        <v>45382</v>
      </c>
      <c r="D85" s="76" t="n">
        <f aca="false">DATEDIF(Input!$C$23,$B85,"Y")</f>
        <v>46</v>
      </c>
      <c r="E85" s="76" t="n">
        <f aca="false">DATEDIF(Input!$G$23,$B85,"Y")</f>
        <v>46</v>
      </c>
      <c r="G85" s="78" t="n">
        <f aca="false">Salary_01!$L85</f>
        <v>5406.50146523215</v>
      </c>
      <c r="H85" s="78" t="n">
        <f aca="false">Salary_02!$L85</f>
        <v>3866.59099374176</v>
      </c>
      <c r="I85" s="78" t="n">
        <f aca="false">Retirement_Dist_01!$J85</f>
        <v>0</v>
      </c>
      <c r="J85" s="78" t="n">
        <f aca="false">Retirement_Dist_02!$J85</f>
        <v>0</v>
      </c>
      <c r="K85" s="78" t="n">
        <f aca="true">IF(AND(OR($B85&gt;Input!$C$31,$B85&gt;Input!$G$31),OR($B85&lt;Input!$C$25,$B85&lt;Input!$G$25)),(-1)*PMT(Input!$C$18/(100*12),(OFFSET($A$4, MAX( MATCH(Input!$C$25,$B$4:$B$1004,1), MATCH(Input!$G$25,$B$4:$B$1004,1)),0,1,1) - OFFSET($A$4, MIN( MATCH(Input!$C$31,$B$4:$B$1004,1), MATCH(Input!$G$31,$B$4:$B$1004,1)),0,1,1)),$AD$4,0,1),0)</f>
        <v>0</v>
      </c>
      <c r="L85" s="78" t="n">
        <f aca="false">IF(AND(($B85&lt;Input!$C$31),($B85&lt;Input!$G$31)),($G85+$H85+$I85+$J85),($G85+$H85+$I85+$J85+$K85))</f>
        <v>9273.09245897391</v>
      </c>
      <c r="M85" s="78" t="n">
        <f aca="false">Mortgage!$L85</f>
        <v>-1304.62099480337</v>
      </c>
      <c r="N85" s="78" t="n">
        <f aca="false">$L85+$M85</f>
        <v>7968.47146417054</v>
      </c>
      <c r="O85" s="78" t="n">
        <f aca="false">IF(AND(($B85&lt;Input!$C$31),($B85&lt;Input!$G$31)),Expenses!$D85,(-1)*$N85)</f>
        <v>-4744.94631936</v>
      </c>
      <c r="P85" s="78" t="n">
        <f aca="false">Childcare!$D85</f>
        <v>-750</v>
      </c>
      <c r="Q85" s="78" t="n">
        <f aca="false">Loan_01!$E85</f>
        <v>0</v>
      </c>
      <c r="R85" s="78" t="n">
        <f aca="false">Loan_02!$E85</f>
        <v>-389.682234095174</v>
      </c>
      <c r="S85" s="78" t="n">
        <f aca="false">(-1)*SUM(Roth_01!$D85+Roth_02!$D85+IRA_01!$D85+IRA_02!$D85+Invest_01!$D85+Invest_02!$D85)</f>
        <v>-100</v>
      </c>
      <c r="T85" s="78" t="n">
        <f aca="false">(-1)*(IF(($B85&gt;Input!$O$24),0,Input!$O$30)+IF(($B85&gt;Input!$O$31),0,Input!$O$37)+IF(($B85&gt;Input!$O$38),0,Input!$O$44))</f>
        <v>-500</v>
      </c>
      <c r="U85" s="78" t="n">
        <f aca="false">IF(($AB84*(Input!$C$16/100)&gt;0),0,($AB84*(Input!$C$16/100)))</f>
        <v>0</v>
      </c>
      <c r="V85" s="78"/>
      <c r="W85" s="78" t="n">
        <f aca="false">IF(($N85+$O85+$P85+$Q85+$R85+$S85+$T85+$U85)&lt;0,($N85+$O85+$P85+$Q85+$R85+$S85+$T85+$U85),0)</f>
        <v>0</v>
      </c>
      <c r="X85" s="78"/>
      <c r="Y85" s="78" t="n">
        <f aca="false">IF(($N85+$O85+$P85+$Q85+$R85+$S85+$T85+$U85)&gt;=0,($N85+$O85+$P85+$Q85+$R85+$S85+$T85+$U85),0)</f>
        <v>1483.84291071537</v>
      </c>
      <c r="AA85" s="78" t="n">
        <f aca="false">IF(AND((($AB84+$W84-$U84)&lt;0),($Y85&gt;0)),($AA84-$K85)*(1+Input!$C$18/(12*100)),($AA84+$Y85-$K85)*(1+Input!$C$18/(12*100)))</f>
        <v>11392.0541080433</v>
      </c>
      <c r="AB85" s="78" t="n">
        <f aca="false">IF(AND((($AB84+$W84-$U84)&lt;0),($Y85&gt;=0)),($AB84+$W84-$U84+$Y85)*(1+Input!$C$15/(12*100)),0)</f>
        <v>0</v>
      </c>
    </row>
    <row r="86" customFormat="false" ht="12.8" hidden="false" customHeight="false" outlineLevel="0" collapsed="false">
      <c r="A86" s="76" t="n">
        <v>82</v>
      </c>
      <c r="B86" s="77" t="n">
        <f aca="false">EOMONTH(Input!$C$7,A86)</f>
        <v>45412</v>
      </c>
      <c r="D86" s="76" t="n">
        <f aca="false">DATEDIF(Input!$C$23,$B86,"Y")</f>
        <v>46</v>
      </c>
      <c r="E86" s="76" t="n">
        <f aca="false">DATEDIF(Input!$G$23,$B86,"Y")</f>
        <v>46</v>
      </c>
      <c r="G86" s="78" t="n">
        <f aca="false">Salary_01!$L86</f>
        <v>5406.50146523215</v>
      </c>
      <c r="H86" s="78" t="n">
        <f aca="false">Salary_02!$L86</f>
        <v>3866.59099374176</v>
      </c>
      <c r="I86" s="78" t="n">
        <f aca="false">Retirement_Dist_01!$J86</f>
        <v>0</v>
      </c>
      <c r="J86" s="78" t="n">
        <f aca="false">Retirement_Dist_02!$J86</f>
        <v>0</v>
      </c>
      <c r="K86" s="78" t="n">
        <f aca="true">IF(AND(OR($B86&gt;Input!$C$31,$B86&gt;Input!$G$31),OR($B86&lt;Input!$C$25,$B86&lt;Input!$G$25)),(-1)*PMT(Input!$C$18/(100*12),(OFFSET($A$4, MAX( MATCH(Input!$C$25,$B$4:$B$1004,1), MATCH(Input!$G$25,$B$4:$B$1004,1)),0,1,1) - OFFSET($A$4, MIN( MATCH(Input!$C$31,$B$4:$B$1004,1), MATCH(Input!$G$31,$B$4:$B$1004,1)),0,1,1)),$AD$4,0,1),0)</f>
        <v>0</v>
      </c>
      <c r="L86" s="78" t="n">
        <f aca="false">IF(AND(($B86&lt;Input!$C$31),($B86&lt;Input!$G$31)),($G86+$H86+$I86+$J86),($G86+$H86+$I86+$J86+$K86))</f>
        <v>9273.09245897391</v>
      </c>
      <c r="M86" s="78" t="n">
        <f aca="false">Mortgage!$L86</f>
        <v>-1304.62099480337</v>
      </c>
      <c r="N86" s="78" t="n">
        <f aca="false">$L86+$M86</f>
        <v>7968.47146417054</v>
      </c>
      <c r="O86" s="78" t="n">
        <f aca="false">IF(AND(($B86&lt;Input!$C$31),($B86&lt;Input!$G$31)),Expenses!$D86,(-1)*$N86)</f>
        <v>-4744.94631936</v>
      </c>
      <c r="P86" s="78" t="n">
        <f aca="false">Childcare!$D86</f>
        <v>-750</v>
      </c>
      <c r="Q86" s="78" t="n">
        <f aca="false">Loan_01!$E86</f>
        <v>0</v>
      </c>
      <c r="R86" s="78" t="n">
        <f aca="false">Loan_02!$E86</f>
        <v>-389.682234095174</v>
      </c>
      <c r="S86" s="78" t="n">
        <f aca="false">(-1)*SUM(Roth_01!$D86+Roth_02!$D86+IRA_01!$D86+IRA_02!$D86+Invest_01!$D86+Invest_02!$D86)</f>
        <v>-100</v>
      </c>
      <c r="T86" s="78" t="n">
        <f aca="false">(-1)*(IF(($B86&gt;Input!$O$24),0,Input!$O$30)+IF(($B86&gt;Input!$O$31),0,Input!$O$37)+IF(($B86&gt;Input!$O$38),0,Input!$O$44))</f>
        <v>-500</v>
      </c>
      <c r="U86" s="78" t="n">
        <f aca="false">IF(($AB85*(Input!$C$16/100)&gt;0),0,($AB85*(Input!$C$16/100)))</f>
        <v>0</v>
      </c>
      <c r="V86" s="78"/>
      <c r="W86" s="78" t="n">
        <f aca="false">IF(($N86+$O86+$P86+$Q86+$R86+$S86+$T86+$U86)&lt;0,($N86+$O86+$P86+$Q86+$R86+$S86+$T86+$U86),0)</f>
        <v>0</v>
      </c>
      <c r="X86" s="78"/>
      <c r="Y86" s="78" t="n">
        <f aca="false">IF(($N86+$O86+$P86+$Q86+$R86+$S86+$T86+$U86)&gt;=0,($N86+$O86+$P86+$Q86+$R86+$S86+$T86+$U86),0)</f>
        <v>1483.84291071537</v>
      </c>
      <c r="AA86" s="78" t="n">
        <f aca="false">IF(AND((($AB85+$W85-$U85)&lt;0),($Y86&gt;0)),($AA85-$K86)*(1+Input!$C$18/(12*100)),($AA85+$Y86-$K86)*(1+Input!$C$18/(12*100)))</f>
        <v>12876.4335144678</v>
      </c>
      <c r="AB86" s="78" t="n">
        <f aca="false">IF(AND((($AB85+$W85-$U85)&lt;0),($Y86&gt;=0)),($AB85+$W85-$U85+$Y86)*(1+Input!$C$15/(12*100)),0)</f>
        <v>0</v>
      </c>
    </row>
    <row r="87" customFormat="false" ht="12.8" hidden="false" customHeight="false" outlineLevel="0" collapsed="false">
      <c r="A87" s="76" t="n">
        <v>83</v>
      </c>
      <c r="B87" s="77" t="n">
        <f aca="false">EOMONTH(Input!$C$7,A87)</f>
        <v>45443</v>
      </c>
      <c r="D87" s="76" t="n">
        <f aca="false">DATEDIF(Input!$C$23,$B87,"Y")</f>
        <v>47</v>
      </c>
      <c r="E87" s="76" t="n">
        <f aca="false">DATEDIF(Input!$G$23,$B87,"Y")</f>
        <v>47</v>
      </c>
      <c r="G87" s="78" t="n">
        <f aca="false">Salary_01!$L87</f>
        <v>5406.50146523215</v>
      </c>
      <c r="H87" s="78" t="n">
        <f aca="false">Salary_02!$L87</f>
        <v>3866.59099374176</v>
      </c>
      <c r="I87" s="78" t="n">
        <f aca="false">Retirement_Dist_01!$J87</f>
        <v>0</v>
      </c>
      <c r="J87" s="78" t="n">
        <f aca="false">Retirement_Dist_02!$J87</f>
        <v>0</v>
      </c>
      <c r="K87" s="78" t="n">
        <f aca="true">IF(AND(OR($B87&gt;Input!$C$31,$B87&gt;Input!$G$31),OR($B87&lt;Input!$C$25,$B87&lt;Input!$G$25)),(-1)*PMT(Input!$C$18/(100*12),(OFFSET($A$4, MAX( MATCH(Input!$C$25,$B$4:$B$1004,1), MATCH(Input!$G$25,$B$4:$B$1004,1)),0,1,1) - OFFSET($A$4, MIN( MATCH(Input!$C$31,$B$4:$B$1004,1), MATCH(Input!$G$31,$B$4:$B$1004,1)),0,1,1)),$AD$4,0,1),0)</f>
        <v>0</v>
      </c>
      <c r="L87" s="78" t="n">
        <f aca="false">IF(AND(($B87&lt;Input!$C$31),($B87&lt;Input!$G$31)),($G87+$H87+$I87+$J87),($G87+$H87+$I87+$J87+$K87))</f>
        <v>9273.09245897391</v>
      </c>
      <c r="M87" s="78" t="n">
        <f aca="false">Mortgage!$L87</f>
        <v>-1304.62099480337</v>
      </c>
      <c r="N87" s="78" t="n">
        <f aca="false">$L87+$M87</f>
        <v>7968.47146417054</v>
      </c>
      <c r="O87" s="78" t="n">
        <f aca="false">IF(AND(($B87&lt;Input!$C$31),($B87&lt;Input!$G$31)),Expenses!$D87,(-1)*$N87)</f>
        <v>-4744.94631936</v>
      </c>
      <c r="P87" s="78" t="n">
        <f aca="false">Childcare!$D87</f>
        <v>-750</v>
      </c>
      <c r="Q87" s="78" t="n">
        <f aca="false">Loan_01!$E87</f>
        <v>0</v>
      </c>
      <c r="R87" s="78" t="n">
        <f aca="false">Loan_02!$E87</f>
        <v>-389.682234095174</v>
      </c>
      <c r="S87" s="78" t="n">
        <f aca="false">(-1)*SUM(Roth_01!$D87+Roth_02!$D87+IRA_01!$D87+IRA_02!$D87+Invest_01!$D87+Invest_02!$D87)</f>
        <v>-100</v>
      </c>
      <c r="T87" s="78" t="n">
        <f aca="false">(-1)*(IF(($B87&gt;Input!$O$24),0,Input!$O$30)+IF(($B87&gt;Input!$O$31),0,Input!$O$37)+IF(($B87&gt;Input!$O$38),0,Input!$O$44))</f>
        <v>-500</v>
      </c>
      <c r="U87" s="78" t="n">
        <f aca="false">IF(($AB86*(Input!$C$16/100)&gt;0),0,($AB86*(Input!$C$16/100)))</f>
        <v>0</v>
      </c>
      <c r="V87" s="78"/>
      <c r="W87" s="78" t="n">
        <f aca="false">IF(($N87+$O87+$P87+$Q87+$R87+$S87+$T87+$U87)&lt;0,($N87+$O87+$P87+$Q87+$R87+$S87+$T87+$U87),0)</f>
        <v>0</v>
      </c>
      <c r="X87" s="78"/>
      <c r="Y87" s="78" t="n">
        <f aca="false">IF(($N87+$O87+$P87+$Q87+$R87+$S87+$T87+$U87)&gt;=0,($N87+$O87+$P87+$Q87+$R87+$S87+$T87+$U87),0)</f>
        <v>1483.84291071537</v>
      </c>
      <c r="AA87" s="78" t="n">
        <f aca="false">IF(AND((($AB86+$W86-$U86)&lt;0),($Y87&gt;0)),($AA86-$K87)*(1+Input!$C$18/(12*100)),($AA86+$Y87-$K87)*(1+Input!$C$18/(12*100)))</f>
        <v>14360.8747700342</v>
      </c>
      <c r="AB87" s="78" t="n">
        <f aca="false">IF(AND((($AB86+$W86-$U86)&lt;0),($Y87&gt;=0)),($AB86+$W86-$U86+$Y87)*(1+Input!$C$15/(12*100)),0)</f>
        <v>0</v>
      </c>
    </row>
    <row r="88" customFormat="false" ht="12.8" hidden="false" customHeight="false" outlineLevel="0" collapsed="false">
      <c r="A88" s="76" t="n">
        <v>84</v>
      </c>
      <c r="B88" s="77" t="n">
        <f aca="false">EOMONTH(Input!$C$7,A88)</f>
        <v>45473</v>
      </c>
      <c r="D88" s="76" t="n">
        <f aca="false">DATEDIF(Input!$C$23,$B88,"Y")</f>
        <v>47</v>
      </c>
      <c r="E88" s="76" t="n">
        <f aca="false">DATEDIF(Input!$G$23,$B88,"Y")</f>
        <v>47</v>
      </c>
      <c r="G88" s="78" t="n">
        <f aca="false">Salary_01!$L88</f>
        <v>5500.14898180831</v>
      </c>
      <c r="H88" s="78" t="n">
        <f aca="false">Salary_02!$L88</f>
        <v>3931.85405300952</v>
      </c>
      <c r="I88" s="78" t="n">
        <f aca="false">Retirement_Dist_01!$J88</f>
        <v>0</v>
      </c>
      <c r="J88" s="78" t="n">
        <f aca="false">Retirement_Dist_02!$J88</f>
        <v>0</v>
      </c>
      <c r="K88" s="78" t="n">
        <f aca="true">IF(AND(OR($B88&gt;Input!$C$31,$B88&gt;Input!$G$31),OR($B88&lt;Input!$C$25,$B88&lt;Input!$G$25)),(-1)*PMT(Input!$C$18/(100*12),(OFFSET($A$4, MAX( MATCH(Input!$C$25,$B$4:$B$1004,1), MATCH(Input!$G$25,$B$4:$B$1004,1)),0,1,1) - OFFSET($A$4, MIN( MATCH(Input!$C$31,$B$4:$B$1004,1), MATCH(Input!$G$31,$B$4:$B$1004,1)),0,1,1)),$AD$4,0,1),0)</f>
        <v>0</v>
      </c>
      <c r="L88" s="78" t="n">
        <f aca="false">IF(AND(($B88&lt;Input!$C$31),($B88&lt;Input!$G$31)),($G88+$H88+$I88+$J88),($G88+$H88+$I88+$J88+$K88))</f>
        <v>9432.00303481783</v>
      </c>
      <c r="M88" s="78" t="n">
        <f aca="false">Mortgage!$L88</f>
        <v>-1313.57638702734</v>
      </c>
      <c r="N88" s="78" t="n">
        <f aca="false">$L88+$M88</f>
        <v>8118.42664779049</v>
      </c>
      <c r="O88" s="78" t="n">
        <f aca="false">IF(AND(($B88&lt;Input!$C$31),($B88&lt;Input!$G$31)),Expenses!$D88,(-1)*$N88)</f>
        <v>-4934.7441721344</v>
      </c>
      <c r="P88" s="78" t="n">
        <f aca="false">Childcare!$D88</f>
        <v>-750</v>
      </c>
      <c r="Q88" s="78" t="n">
        <f aca="false">Loan_01!$E88</f>
        <v>0</v>
      </c>
      <c r="R88" s="78" t="n">
        <f aca="false">Loan_02!$E88</f>
        <v>-389.682234095174</v>
      </c>
      <c r="S88" s="78" t="n">
        <f aca="false">(-1)*SUM(Roth_01!$D88+Roth_02!$D88+IRA_01!$D88+IRA_02!$D88+Invest_01!$D88+Invest_02!$D88)</f>
        <v>-100</v>
      </c>
      <c r="T88" s="78" t="n">
        <f aca="false">(-1)*(IF(($B88&gt;Input!$O$24),0,Input!$O$30)+IF(($B88&gt;Input!$O$31),0,Input!$O$37)+IF(($B88&gt;Input!$O$38),0,Input!$O$44))</f>
        <v>-500</v>
      </c>
      <c r="U88" s="78" t="n">
        <f aca="false">IF(($AB87*(Input!$C$16/100)&gt;0),0,($AB87*(Input!$C$16/100)))</f>
        <v>0</v>
      </c>
      <c r="V88" s="78"/>
      <c r="W88" s="78" t="n">
        <f aca="false">IF(($N88+$O88+$P88+$Q88+$R88+$S88+$T88+$U88)&lt;0,($N88+$O88+$P88+$Q88+$R88+$S88+$T88+$U88),0)</f>
        <v>0</v>
      </c>
      <c r="X88" s="78"/>
      <c r="Y88" s="78" t="n">
        <f aca="false">IF(($N88+$O88+$P88+$Q88+$R88+$S88+$T88+$U88)&gt;=0,($N88+$O88+$P88+$Q88+$R88+$S88+$T88+$U88),0)</f>
        <v>1444.00024156091</v>
      </c>
      <c r="AA88" s="78" t="n">
        <f aca="false">IF(AND((($AB87+$W87-$U87)&lt;0),($Y88&gt;0)),($AA87-$K88)*(1+Input!$C$18/(12*100)),($AA87+$Y88-$K88)*(1+Input!$C$18/(12*100)))</f>
        <v>15805.5335480539</v>
      </c>
      <c r="AB88" s="78" t="n">
        <f aca="false">IF(AND((($AB87+$W87-$U87)&lt;0),($Y88&gt;=0)),($AB87+$W87-$U87+$Y88)*(1+Input!$C$15/(12*100)),0)</f>
        <v>0</v>
      </c>
    </row>
    <row r="89" customFormat="false" ht="12.8" hidden="false" customHeight="false" outlineLevel="0" collapsed="false">
      <c r="A89" s="76" t="n">
        <v>85</v>
      </c>
      <c r="B89" s="77" t="n">
        <f aca="false">EOMONTH(Input!$C$7,A89)</f>
        <v>45504</v>
      </c>
      <c r="D89" s="76" t="n">
        <f aca="false">DATEDIF(Input!$C$23,$B89,"Y")</f>
        <v>47</v>
      </c>
      <c r="E89" s="76" t="n">
        <f aca="false">DATEDIF(Input!$G$23,$B89,"Y")</f>
        <v>47</v>
      </c>
      <c r="G89" s="78" t="n">
        <f aca="false">Salary_01!$L89</f>
        <v>5500.14898180831</v>
      </c>
      <c r="H89" s="78" t="n">
        <f aca="false">Salary_02!$L89</f>
        <v>3931.85405300952</v>
      </c>
      <c r="I89" s="78" t="n">
        <f aca="false">Retirement_Dist_01!$J89</f>
        <v>0</v>
      </c>
      <c r="J89" s="78" t="n">
        <f aca="false">Retirement_Dist_02!$J89</f>
        <v>0</v>
      </c>
      <c r="K89" s="78" t="n">
        <f aca="true">IF(AND(OR($B89&gt;Input!$C$31,$B89&gt;Input!$G$31),OR($B89&lt;Input!$C$25,$B89&lt;Input!$G$25)),(-1)*PMT(Input!$C$18/(100*12),(OFFSET($A$4, MAX( MATCH(Input!$C$25,$B$4:$B$1004,1), MATCH(Input!$G$25,$B$4:$B$1004,1)),0,1,1) - OFFSET($A$4, MIN( MATCH(Input!$C$31,$B$4:$B$1004,1), MATCH(Input!$G$31,$B$4:$B$1004,1)),0,1,1)),$AD$4,0,1),0)</f>
        <v>0</v>
      </c>
      <c r="L89" s="78" t="n">
        <f aca="false">IF(AND(($B89&lt;Input!$C$31),($B89&lt;Input!$G$31)),($G89+$H89+$I89+$J89),($G89+$H89+$I89+$J89+$K89))</f>
        <v>9432.00303481783</v>
      </c>
      <c r="M89" s="78" t="n">
        <f aca="false">Mortgage!$L89</f>
        <v>-1313.57638702734</v>
      </c>
      <c r="N89" s="78" t="n">
        <f aca="false">$L89+$M89</f>
        <v>8118.42664779049</v>
      </c>
      <c r="O89" s="78" t="n">
        <f aca="false">IF(AND(($B89&lt;Input!$C$31),($B89&lt;Input!$G$31)),Expenses!$D89,(-1)*$N89)</f>
        <v>-4934.7441721344</v>
      </c>
      <c r="P89" s="78" t="n">
        <f aca="false">Childcare!$D89</f>
        <v>-750</v>
      </c>
      <c r="Q89" s="78" t="n">
        <f aca="false">Loan_01!$E89</f>
        <v>0</v>
      </c>
      <c r="R89" s="78" t="n">
        <f aca="false">Loan_02!$E89</f>
        <v>-389.682234095174</v>
      </c>
      <c r="S89" s="78" t="n">
        <f aca="false">(-1)*SUM(Roth_01!$D89+Roth_02!$D89+IRA_01!$D89+IRA_02!$D89+Invest_01!$D89+Invest_02!$D89)</f>
        <v>-100</v>
      </c>
      <c r="T89" s="78" t="n">
        <f aca="false">(-1)*(IF(($B89&gt;Input!$O$24),0,Input!$O$30)+IF(($B89&gt;Input!$O$31),0,Input!$O$37)+IF(($B89&gt;Input!$O$38),0,Input!$O$44))</f>
        <v>-500</v>
      </c>
      <c r="U89" s="78" t="n">
        <f aca="false">IF(($AB88*(Input!$C$16/100)&gt;0),0,($AB88*(Input!$C$16/100)))</f>
        <v>0</v>
      </c>
      <c r="V89" s="78"/>
      <c r="W89" s="78" t="n">
        <f aca="false">IF(($N89+$O89+$P89+$Q89+$R89+$S89+$T89+$U89)&lt;0,($N89+$O89+$P89+$Q89+$R89+$S89+$T89+$U89),0)</f>
        <v>0</v>
      </c>
      <c r="X89" s="78"/>
      <c r="Y89" s="78" t="n">
        <f aca="false">IF(($N89+$O89+$P89+$Q89+$R89+$S89+$T89+$U89)&gt;=0,($N89+$O89+$P89+$Q89+$R89+$S89+$T89+$U89),0)</f>
        <v>1444.00024156091</v>
      </c>
      <c r="AA89" s="78" t="n">
        <f aca="false">IF(AND((($AB88+$W88-$U88)&lt;0),($Y89&gt;0)),($AA88-$K89)*(1+Input!$C$18/(12*100)),($AA88+$Y89-$K89)*(1+Input!$C$18/(12*100)))</f>
        <v>17250.2525201894</v>
      </c>
      <c r="AB89" s="78" t="n">
        <f aca="false">IF(AND((($AB88+$W88-$U88)&lt;0),($Y89&gt;=0)),($AB88+$W88-$U88+$Y89)*(1+Input!$C$15/(12*100)),0)</f>
        <v>0</v>
      </c>
    </row>
    <row r="90" customFormat="false" ht="12.8" hidden="false" customHeight="false" outlineLevel="0" collapsed="false">
      <c r="A90" s="76" t="n">
        <v>86</v>
      </c>
      <c r="B90" s="77" t="n">
        <f aca="false">EOMONTH(Input!$C$7,A90)</f>
        <v>45535</v>
      </c>
      <c r="D90" s="76" t="n">
        <f aca="false">DATEDIF(Input!$C$23,$B90,"Y")</f>
        <v>47</v>
      </c>
      <c r="E90" s="76" t="n">
        <f aca="false">DATEDIF(Input!$G$23,$B90,"Y")</f>
        <v>47</v>
      </c>
      <c r="G90" s="78" t="n">
        <f aca="false">Salary_01!$L90</f>
        <v>5500.14898180831</v>
      </c>
      <c r="H90" s="78" t="n">
        <f aca="false">Salary_02!$L90</f>
        <v>3931.85405300952</v>
      </c>
      <c r="I90" s="78" t="n">
        <f aca="false">Retirement_Dist_01!$J90</f>
        <v>0</v>
      </c>
      <c r="J90" s="78" t="n">
        <f aca="false">Retirement_Dist_02!$J90</f>
        <v>0</v>
      </c>
      <c r="K90" s="78" t="n">
        <f aca="true">IF(AND(OR($B90&gt;Input!$C$31,$B90&gt;Input!$G$31),OR($B90&lt;Input!$C$25,$B90&lt;Input!$G$25)),(-1)*PMT(Input!$C$18/(100*12),(OFFSET($A$4, MAX( MATCH(Input!$C$25,$B$4:$B$1004,1), MATCH(Input!$G$25,$B$4:$B$1004,1)),0,1,1) - OFFSET($A$4, MIN( MATCH(Input!$C$31,$B$4:$B$1004,1), MATCH(Input!$G$31,$B$4:$B$1004,1)),0,1,1)),$AD$4,0,1),0)</f>
        <v>0</v>
      </c>
      <c r="L90" s="78" t="n">
        <f aca="false">IF(AND(($B90&lt;Input!$C$31),($B90&lt;Input!$G$31)),($G90+$H90+$I90+$J90),($G90+$H90+$I90+$J90+$K90))</f>
        <v>9432.00303481783</v>
      </c>
      <c r="M90" s="78" t="n">
        <f aca="false">Mortgage!$L90</f>
        <v>-1313.57638702734</v>
      </c>
      <c r="N90" s="78" t="n">
        <f aca="false">$L90+$M90</f>
        <v>8118.42664779049</v>
      </c>
      <c r="O90" s="78" t="n">
        <f aca="false">IF(AND(($B90&lt;Input!$C$31),($B90&lt;Input!$G$31)),Expenses!$D90,(-1)*$N90)</f>
        <v>-4934.7441721344</v>
      </c>
      <c r="P90" s="78" t="n">
        <f aca="false">Childcare!$D90</f>
        <v>-750</v>
      </c>
      <c r="Q90" s="78" t="n">
        <f aca="false">Loan_01!$E90</f>
        <v>0</v>
      </c>
      <c r="R90" s="78" t="n">
        <f aca="false">Loan_02!$E90</f>
        <v>0</v>
      </c>
      <c r="S90" s="78" t="n">
        <f aca="false">(-1)*SUM(Roth_01!$D90+Roth_02!$D90+IRA_01!$D90+IRA_02!$D90+Invest_01!$D90+Invest_02!$D90)</f>
        <v>-100</v>
      </c>
      <c r="T90" s="78" t="n">
        <f aca="false">(-1)*(IF(($B90&gt;Input!$O$24),0,Input!$O$30)+IF(($B90&gt;Input!$O$31),0,Input!$O$37)+IF(($B90&gt;Input!$O$38),0,Input!$O$44))</f>
        <v>-500</v>
      </c>
      <c r="U90" s="78" t="n">
        <f aca="false">IF(($AB89*(Input!$C$16/100)&gt;0),0,($AB89*(Input!$C$16/100)))</f>
        <v>0</v>
      </c>
      <c r="V90" s="78"/>
      <c r="W90" s="78" t="n">
        <f aca="false">IF(($N90+$O90+$P90+$Q90+$R90+$S90+$T90+$U90)&lt;0,($N90+$O90+$P90+$Q90+$R90+$S90+$T90+$U90),0)</f>
        <v>0</v>
      </c>
      <c r="X90" s="78"/>
      <c r="Y90" s="78" t="n">
        <f aca="false">IF(($N90+$O90+$P90+$Q90+$R90+$S90+$T90+$U90)&gt;=0,($N90+$O90+$P90+$Q90+$R90+$S90+$T90+$U90),0)</f>
        <v>1833.68247565609</v>
      </c>
      <c r="AA90" s="78" t="n">
        <f aca="false">IF(AND((($AB89+$W89-$U89)&lt;0),($Y90&gt;0)),($AA89-$K90)*(1+Input!$C$18/(12*100)),($AA89+$Y90-$K90)*(1+Input!$C$18/(12*100)))</f>
        <v>19084.7301598036</v>
      </c>
      <c r="AB90" s="78" t="n">
        <f aca="false">IF(AND((($AB89+$W89-$U89)&lt;0),($Y90&gt;=0)),($AB89+$W89-$U89+$Y90)*(1+Input!$C$15/(12*100)),0)</f>
        <v>0</v>
      </c>
    </row>
    <row r="91" customFormat="false" ht="12.8" hidden="false" customHeight="false" outlineLevel="0" collapsed="false">
      <c r="A91" s="76" t="n">
        <v>87</v>
      </c>
      <c r="B91" s="77" t="n">
        <f aca="false">EOMONTH(Input!$C$7,A91)</f>
        <v>45565</v>
      </c>
      <c r="D91" s="76" t="n">
        <f aca="false">DATEDIF(Input!$C$23,$B91,"Y")</f>
        <v>47</v>
      </c>
      <c r="E91" s="76" t="n">
        <f aca="false">DATEDIF(Input!$G$23,$B91,"Y")</f>
        <v>47</v>
      </c>
      <c r="G91" s="78" t="n">
        <f aca="false">Salary_01!$L91</f>
        <v>5500.14898180831</v>
      </c>
      <c r="H91" s="78" t="n">
        <f aca="false">Salary_02!$L91</f>
        <v>3931.85405300952</v>
      </c>
      <c r="I91" s="78" t="n">
        <f aca="false">Retirement_Dist_01!$J91</f>
        <v>0</v>
      </c>
      <c r="J91" s="78" t="n">
        <f aca="false">Retirement_Dist_02!$J91</f>
        <v>0</v>
      </c>
      <c r="K91" s="78" t="n">
        <f aca="true">IF(AND(OR($B91&gt;Input!$C$31,$B91&gt;Input!$G$31),OR($B91&lt;Input!$C$25,$B91&lt;Input!$G$25)),(-1)*PMT(Input!$C$18/(100*12),(OFFSET($A$4, MAX( MATCH(Input!$C$25,$B$4:$B$1004,1), MATCH(Input!$G$25,$B$4:$B$1004,1)),0,1,1) - OFFSET($A$4, MIN( MATCH(Input!$C$31,$B$4:$B$1004,1), MATCH(Input!$G$31,$B$4:$B$1004,1)),0,1,1)),$AD$4,0,1),0)</f>
        <v>0</v>
      </c>
      <c r="L91" s="78" t="n">
        <f aca="false">IF(AND(($B91&lt;Input!$C$31),($B91&lt;Input!$G$31)),($G91+$H91+$I91+$J91),($G91+$H91+$I91+$J91+$K91))</f>
        <v>9432.00303481783</v>
      </c>
      <c r="M91" s="78" t="n">
        <f aca="false">Mortgage!$L91</f>
        <v>-1313.57638702734</v>
      </c>
      <c r="N91" s="78" t="n">
        <f aca="false">$L91+$M91</f>
        <v>8118.42664779049</v>
      </c>
      <c r="O91" s="78" t="n">
        <f aca="false">IF(AND(($B91&lt;Input!$C$31),($B91&lt;Input!$G$31)),Expenses!$D91,(-1)*$N91)</f>
        <v>-4934.7441721344</v>
      </c>
      <c r="P91" s="78" t="n">
        <f aca="false">Childcare!$D91</f>
        <v>-750</v>
      </c>
      <c r="Q91" s="78" t="n">
        <f aca="false">Loan_01!$E91</f>
        <v>0</v>
      </c>
      <c r="R91" s="78" t="n">
        <f aca="false">Loan_02!$E91</f>
        <v>0</v>
      </c>
      <c r="S91" s="78" t="n">
        <f aca="false">(-1)*SUM(Roth_01!$D91+Roth_02!$D91+IRA_01!$D91+IRA_02!$D91+Invest_01!$D91+Invest_02!$D91)</f>
        <v>-100</v>
      </c>
      <c r="T91" s="78" t="n">
        <f aca="false">(-1)*(IF(($B91&gt;Input!$O$24),0,Input!$O$30)+IF(($B91&gt;Input!$O$31),0,Input!$O$37)+IF(($B91&gt;Input!$O$38),0,Input!$O$44))</f>
        <v>-500</v>
      </c>
      <c r="U91" s="78" t="n">
        <f aca="false">IF(($AB90*(Input!$C$16/100)&gt;0),0,($AB90*(Input!$C$16/100)))</f>
        <v>0</v>
      </c>
      <c r="V91" s="78"/>
      <c r="W91" s="78" t="n">
        <f aca="false">IF(($N91+$O91+$P91+$Q91+$R91+$S91+$T91+$U91)&lt;0,($N91+$O91+$P91+$Q91+$R91+$S91+$T91+$U91),0)</f>
        <v>0</v>
      </c>
      <c r="X91" s="78"/>
      <c r="Y91" s="78" t="n">
        <f aca="false">IF(($N91+$O91+$P91+$Q91+$R91+$S91+$T91+$U91)&gt;=0,($N91+$O91+$P91+$Q91+$R91+$S91+$T91+$U91),0)</f>
        <v>1833.68247565609</v>
      </c>
      <c r="AA91" s="78" t="n">
        <f aca="false">IF(AND((($AB90+$W90-$U90)&lt;0),($Y91&gt;0)),($AA90-$K91)*(1+Input!$C$18/(12*100)),($AA90+$Y91-$K91)*(1+Input!$C$18/(12*100)))</f>
        <v>20919.2842359862</v>
      </c>
      <c r="AB91" s="78" t="n">
        <f aca="false">IF(AND((($AB90+$W90-$U90)&lt;0),($Y91&gt;=0)),($AB90+$W90-$U90+$Y91)*(1+Input!$C$15/(12*100)),0)</f>
        <v>0</v>
      </c>
    </row>
    <row r="92" customFormat="false" ht="12.8" hidden="false" customHeight="false" outlineLevel="0" collapsed="false">
      <c r="A92" s="76" t="n">
        <v>88</v>
      </c>
      <c r="B92" s="77" t="n">
        <f aca="false">EOMONTH(Input!$C$7,A92)</f>
        <v>45596</v>
      </c>
      <c r="D92" s="76" t="n">
        <f aca="false">DATEDIF(Input!$C$23,$B92,"Y")</f>
        <v>47</v>
      </c>
      <c r="E92" s="76" t="n">
        <f aca="false">DATEDIF(Input!$G$23,$B92,"Y")</f>
        <v>47</v>
      </c>
      <c r="G92" s="78" t="n">
        <f aca="false">Salary_01!$L92</f>
        <v>5500.14898180831</v>
      </c>
      <c r="H92" s="78" t="n">
        <f aca="false">Salary_02!$L92</f>
        <v>3931.85405300952</v>
      </c>
      <c r="I92" s="78" t="n">
        <f aca="false">Retirement_Dist_01!$J92</f>
        <v>0</v>
      </c>
      <c r="J92" s="78" t="n">
        <f aca="false">Retirement_Dist_02!$J92</f>
        <v>0</v>
      </c>
      <c r="K92" s="78" t="n">
        <f aca="true">IF(AND(OR($B92&gt;Input!$C$31,$B92&gt;Input!$G$31),OR($B92&lt;Input!$C$25,$B92&lt;Input!$G$25)),(-1)*PMT(Input!$C$18/(100*12),(OFFSET($A$4, MAX( MATCH(Input!$C$25,$B$4:$B$1004,1), MATCH(Input!$G$25,$B$4:$B$1004,1)),0,1,1) - OFFSET($A$4, MIN( MATCH(Input!$C$31,$B$4:$B$1004,1), MATCH(Input!$G$31,$B$4:$B$1004,1)),0,1,1)),$AD$4,0,1),0)</f>
        <v>0</v>
      </c>
      <c r="L92" s="78" t="n">
        <f aca="false">IF(AND(($B92&lt;Input!$C$31),($B92&lt;Input!$G$31)),($G92+$H92+$I92+$J92),($G92+$H92+$I92+$J92+$K92))</f>
        <v>9432.00303481783</v>
      </c>
      <c r="M92" s="78" t="n">
        <f aca="false">Mortgage!$L92</f>
        <v>-1313.57638702734</v>
      </c>
      <c r="N92" s="78" t="n">
        <f aca="false">$L92+$M92</f>
        <v>8118.42664779049</v>
      </c>
      <c r="O92" s="78" t="n">
        <f aca="false">IF(AND(($B92&lt;Input!$C$31),($B92&lt;Input!$G$31)),Expenses!$D92,(-1)*$N92)</f>
        <v>-4934.7441721344</v>
      </c>
      <c r="P92" s="78" t="n">
        <f aca="false">Childcare!$D92</f>
        <v>-750</v>
      </c>
      <c r="Q92" s="78" t="n">
        <f aca="false">Loan_01!$E92</f>
        <v>0</v>
      </c>
      <c r="R92" s="78" t="n">
        <f aca="false">Loan_02!$E92</f>
        <v>0</v>
      </c>
      <c r="S92" s="78" t="n">
        <f aca="false">(-1)*SUM(Roth_01!$D92+Roth_02!$D92+IRA_01!$D92+IRA_02!$D92+Invest_01!$D92+Invest_02!$D92)</f>
        <v>-100</v>
      </c>
      <c r="T92" s="78" t="n">
        <f aca="false">(-1)*(IF(($B92&gt;Input!$O$24),0,Input!$O$30)+IF(($B92&gt;Input!$O$31),0,Input!$O$37)+IF(($B92&gt;Input!$O$38),0,Input!$O$44))</f>
        <v>-500</v>
      </c>
      <c r="U92" s="78" t="n">
        <f aca="false">IF(($AB91*(Input!$C$16/100)&gt;0),0,($AB91*(Input!$C$16/100)))</f>
        <v>0</v>
      </c>
      <c r="V92" s="78"/>
      <c r="W92" s="78" t="n">
        <f aca="false">IF(($N92+$O92+$P92+$Q92+$R92+$S92+$T92+$U92)&lt;0,($N92+$O92+$P92+$Q92+$R92+$S92+$T92+$U92),0)</f>
        <v>0</v>
      </c>
      <c r="X92" s="78"/>
      <c r="Y92" s="78" t="n">
        <f aca="false">IF(($N92+$O92+$P92+$Q92+$R92+$S92+$T92+$U92)&gt;=0,($N92+$O92+$P92+$Q92+$R92+$S92+$T92+$U92),0)</f>
        <v>1833.68247565609</v>
      </c>
      <c r="AA92" s="78" t="n">
        <f aca="false">IF(AND((($AB91+$W91-$U91)&lt;0),($Y92&gt;0)),($AA91-$K92)*(1+Input!$C$18/(12*100)),($AA91+$Y92-$K92)*(1+Input!$C$18/(12*100)))</f>
        <v>22753.914751922</v>
      </c>
      <c r="AB92" s="78" t="n">
        <f aca="false">IF(AND((($AB91+$W91-$U91)&lt;0),($Y92&gt;=0)),($AB91+$W91-$U91+$Y92)*(1+Input!$C$15/(12*100)),0)</f>
        <v>0</v>
      </c>
    </row>
    <row r="93" customFormat="false" ht="12.8" hidden="false" customHeight="false" outlineLevel="0" collapsed="false">
      <c r="A93" s="76" t="n">
        <v>89</v>
      </c>
      <c r="B93" s="77" t="n">
        <f aca="false">EOMONTH(Input!$C$7,A93)</f>
        <v>45626</v>
      </c>
      <c r="D93" s="76" t="n">
        <f aca="false">DATEDIF(Input!$C$23,$B93,"Y")</f>
        <v>47</v>
      </c>
      <c r="E93" s="76" t="n">
        <f aca="false">DATEDIF(Input!$G$23,$B93,"Y")</f>
        <v>47</v>
      </c>
      <c r="G93" s="78" t="n">
        <f aca="false">Salary_01!$L93</f>
        <v>5500.14898180831</v>
      </c>
      <c r="H93" s="78" t="n">
        <f aca="false">Salary_02!$L93</f>
        <v>3931.85405300952</v>
      </c>
      <c r="I93" s="78" t="n">
        <f aca="false">Retirement_Dist_01!$J93</f>
        <v>0</v>
      </c>
      <c r="J93" s="78" t="n">
        <f aca="false">Retirement_Dist_02!$J93</f>
        <v>0</v>
      </c>
      <c r="K93" s="78" t="n">
        <f aca="true">IF(AND(OR($B93&gt;Input!$C$31,$B93&gt;Input!$G$31),OR($B93&lt;Input!$C$25,$B93&lt;Input!$G$25)),(-1)*PMT(Input!$C$18/(100*12),(OFFSET($A$4, MAX( MATCH(Input!$C$25,$B$4:$B$1004,1), MATCH(Input!$G$25,$B$4:$B$1004,1)),0,1,1) - OFFSET($A$4, MIN( MATCH(Input!$C$31,$B$4:$B$1004,1), MATCH(Input!$G$31,$B$4:$B$1004,1)),0,1,1)),$AD$4,0,1),0)</f>
        <v>0</v>
      </c>
      <c r="L93" s="78" t="n">
        <f aca="false">IF(AND(($B93&lt;Input!$C$31),($B93&lt;Input!$G$31)),($G93+$H93+$I93+$J93),($G93+$H93+$I93+$J93+$K93))</f>
        <v>9432.00303481783</v>
      </c>
      <c r="M93" s="78" t="n">
        <f aca="false">Mortgage!$L93</f>
        <v>-1313.57638702734</v>
      </c>
      <c r="N93" s="78" t="n">
        <f aca="false">$L93+$M93</f>
        <v>8118.42664779049</v>
      </c>
      <c r="O93" s="78" t="n">
        <f aca="false">IF(AND(($B93&lt;Input!$C$31),($B93&lt;Input!$G$31)),Expenses!$D93,(-1)*$N93)</f>
        <v>-4934.7441721344</v>
      </c>
      <c r="P93" s="78" t="n">
        <f aca="false">Childcare!$D93</f>
        <v>-750</v>
      </c>
      <c r="Q93" s="78" t="n">
        <f aca="false">Loan_01!$E93</f>
        <v>0</v>
      </c>
      <c r="R93" s="78" t="n">
        <f aca="false">Loan_02!$E93</f>
        <v>0</v>
      </c>
      <c r="S93" s="78" t="n">
        <f aca="false">(-1)*SUM(Roth_01!$D93+Roth_02!$D93+IRA_01!$D93+IRA_02!$D93+Invest_01!$D93+Invest_02!$D93)</f>
        <v>-100</v>
      </c>
      <c r="T93" s="78" t="n">
        <f aca="false">(-1)*(IF(($B93&gt;Input!$O$24),0,Input!$O$30)+IF(($B93&gt;Input!$O$31),0,Input!$O$37)+IF(($B93&gt;Input!$O$38),0,Input!$O$44))</f>
        <v>-500</v>
      </c>
      <c r="U93" s="78" t="n">
        <f aca="false">IF(($AB92*(Input!$C$16/100)&gt;0),0,($AB92*(Input!$C$16/100)))</f>
        <v>0</v>
      </c>
      <c r="V93" s="78"/>
      <c r="W93" s="78" t="n">
        <f aca="false">IF(($N93+$O93+$P93+$Q93+$R93+$S93+$T93+$U93)&lt;0,($N93+$O93+$P93+$Q93+$R93+$S93+$T93+$U93),0)</f>
        <v>0</v>
      </c>
      <c r="X93" s="78"/>
      <c r="Y93" s="78" t="n">
        <f aca="false">IF(($N93+$O93+$P93+$Q93+$R93+$S93+$T93+$U93)&gt;=0,($N93+$O93+$P93+$Q93+$R93+$S93+$T93+$U93),0)</f>
        <v>1833.68247565609</v>
      </c>
      <c r="AA93" s="78" t="n">
        <f aca="false">IF(AND((($AB92+$W92-$U92)&lt;0),($Y93&gt;0)),($AA92-$K93)*(1+Input!$C$18/(12*100)),($AA92+$Y93-$K93)*(1+Input!$C$18/(12*100)))</f>
        <v>24588.6217107959</v>
      </c>
      <c r="AB93" s="78" t="n">
        <f aca="false">IF(AND((($AB92+$W92-$U92)&lt;0),($Y93&gt;=0)),($AB92+$W92-$U92+$Y93)*(1+Input!$C$15/(12*100)),0)</f>
        <v>0</v>
      </c>
    </row>
    <row r="94" customFormat="false" ht="12.8" hidden="false" customHeight="false" outlineLevel="0" collapsed="false">
      <c r="A94" s="76" t="n">
        <v>90</v>
      </c>
      <c r="B94" s="77" t="n">
        <f aca="false">EOMONTH(Input!$C$7,A94)</f>
        <v>45657</v>
      </c>
      <c r="D94" s="76" t="n">
        <f aca="false">DATEDIF(Input!$C$23,$B94,"Y")</f>
        <v>47</v>
      </c>
      <c r="E94" s="76" t="n">
        <f aca="false">DATEDIF(Input!$G$23,$B94,"Y")</f>
        <v>47</v>
      </c>
      <c r="G94" s="78" t="n">
        <f aca="false">Salary_01!$L94</f>
        <v>5500.14898180831</v>
      </c>
      <c r="H94" s="78" t="n">
        <f aca="false">Salary_02!$L94</f>
        <v>3931.85405300952</v>
      </c>
      <c r="I94" s="78" t="n">
        <f aca="false">Retirement_Dist_01!$J94</f>
        <v>0</v>
      </c>
      <c r="J94" s="78" t="n">
        <f aca="false">Retirement_Dist_02!$J94</f>
        <v>0</v>
      </c>
      <c r="K94" s="78" t="n">
        <f aca="true">IF(AND(OR($B94&gt;Input!$C$31,$B94&gt;Input!$G$31),OR($B94&lt;Input!$C$25,$B94&lt;Input!$G$25)),(-1)*PMT(Input!$C$18/(100*12),(OFFSET($A$4, MAX( MATCH(Input!$C$25,$B$4:$B$1004,1), MATCH(Input!$G$25,$B$4:$B$1004,1)),0,1,1) - OFFSET($A$4, MIN( MATCH(Input!$C$31,$B$4:$B$1004,1), MATCH(Input!$G$31,$B$4:$B$1004,1)),0,1,1)),$AD$4,0,1),0)</f>
        <v>0</v>
      </c>
      <c r="L94" s="78" t="n">
        <f aca="false">IF(AND(($B94&lt;Input!$C$31),($B94&lt;Input!$G$31)),($G94+$H94+$I94+$J94),($G94+$H94+$I94+$J94+$K94))</f>
        <v>9432.00303481783</v>
      </c>
      <c r="M94" s="78" t="n">
        <f aca="false">Mortgage!$L94</f>
        <v>-1313.57638702734</v>
      </c>
      <c r="N94" s="78" t="n">
        <f aca="false">$L94+$M94</f>
        <v>8118.42664779049</v>
      </c>
      <c r="O94" s="78" t="n">
        <f aca="false">IF(AND(($B94&lt;Input!$C$31),($B94&lt;Input!$G$31)),Expenses!$D94,(-1)*$N94)</f>
        <v>-4934.7441721344</v>
      </c>
      <c r="P94" s="78" t="n">
        <f aca="false">Childcare!$D94</f>
        <v>-750</v>
      </c>
      <c r="Q94" s="78" t="n">
        <f aca="false">Loan_01!$E94</f>
        <v>0</v>
      </c>
      <c r="R94" s="78" t="n">
        <f aca="false">Loan_02!$E94</f>
        <v>0</v>
      </c>
      <c r="S94" s="78" t="n">
        <f aca="false">(-1)*SUM(Roth_01!$D94+Roth_02!$D94+IRA_01!$D94+IRA_02!$D94+Invest_01!$D94+Invest_02!$D94)</f>
        <v>-100</v>
      </c>
      <c r="T94" s="78" t="n">
        <f aca="false">(-1)*(IF(($B94&gt;Input!$O$24),0,Input!$O$30)+IF(($B94&gt;Input!$O$31),0,Input!$O$37)+IF(($B94&gt;Input!$O$38),0,Input!$O$44))</f>
        <v>-500</v>
      </c>
      <c r="U94" s="78" t="n">
        <f aca="false">IF(($AB93*(Input!$C$16/100)&gt;0),0,($AB93*(Input!$C$16/100)))</f>
        <v>0</v>
      </c>
      <c r="V94" s="78"/>
      <c r="W94" s="78" t="n">
        <f aca="false">IF(($N94+$O94+$P94+$Q94+$R94+$S94+$T94+$U94)&lt;0,($N94+$O94+$P94+$Q94+$R94+$S94+$T94+$U94),0)</f>
        <v>0</v>
      </c>
      <c r="X94" s="78"/>
      <c r="Y94" s="78" t="n">
        <f aca="false">IF(($N94+$O94+$P94+$Q94+$R94+$S94+$T94+$U94)&gt;=0,($N94+$O94+$P94+$Q94+$R94+$S94+$T94+$U94),0)</f>
        <v>1833.68247565609</v>
      </c>
      <c r="AA94" s="78" t="n">
        <f aca="false">IF(AND((($AB93+$W93-$U93)&lt;0),($Y94&gt;0)),($AA93-$K94)*(1+Input!$C$18/(12*100)),($AA93+$Y94-$K94)*(1+Input!$C$18/(12*100)))</f>
        <v>26423.4051157931</v>
      </c>
      <c r="AB94" s="78" t="n">
        <f aca="false">IF(AND((($AB93+$W93-$U93)&lt;0),($Y94&gt;=0)),($AB93+$W93-$U93+$Y94)*(1+Input!$C$15/(12*100)),0)</f>
        <v>0</v>
      </c>
    </row>
    <row r="95" customFormat="false" ht="12.8" hidden="false" customHeight="false" outlineLevel="0" collapsed="false">
      <c r="A95" s="76" t="n">
        <v>91</v>
      </c>
      <c r="B95" s="77" t="n">
        <f aca="false">EOMONTH(Input!$C$7,A95)</f>
        <v>45688</v>
      </c>
      <c r="D95" s="76" t="n">
        <f aca="false">DATEDIF(Input!$C$23,$B95,"Y")</f>
        <v>47</v>
      </c>
      <c r="E95" s="76" t="n">
        <f aca="false">DATEDIF(Input!$G$23,$B95,"Y")</f>
        <v>47</v>
      </c>
      <c r="G95" s="78" t="n">
        <f aca="false">Salary_01!$L95</f>
        <v>5500.14898180831</v>
      </c>
      <c r="H95" s="78" t="n">
        <f aca="false">Salary_02!$L95</f>
        <v>3931.85405300952</v>
      </c>
      <c r="I95" s="78" t="n">
        <f aca="false">Retirement_Dist_01!$J95</f>
        <v>0</v>
      </c>
      <c r="J95" s="78" t="n">
        <f aca="false">Retirement_Dist_02!$J95</f>
        <v>0</v>
      </c>
      <c r="K95" s="78" t="n">
        <f aca="true">IF(AND(OR($B95&gt;Input!$C$31,$B95&gt;Input!$G$31),OR($B95&lt;Input!$C$25,$B95&lt;Input!$G$25)),(-1)*PMT(Input!$C$18/(100*12),(OFFSET($A$4, MAX( MATCH(Input!$C$25,$B$4:$B$1004,1), MATCH(Input!$G$25,$B$4:$B$1004,1)),0,1,1) - OFFSET($A$4, MIN( MATCH(Input!$C$31,$B$4:$B$1004,1), MATCH(Input!$G$31,$B$4:$B$1004,1)),0,1,1)),$AD$4,0,1),0)</f>
        <v>0</v>
      </c>
      <c r="L95" s="78" t="n">
        <f aca="false">IF(AND(($B95&lt;Input!$C$31),($B95&lt;Input!$G$31)),($G95+$H95+$I95+$J95),($G95+$H95+$I95+$J95+$K95))</f>
        <v>9432.00303481783</v>
      </c>
      <c r="M95" s="78" t="n">
        <f aca="false">Mortgage!$L95</f>
        <v>-1313.57638702734</v>
      </c>
      <c r="N95" s="78" t="n">
        <f aca="false">$L95+$M95</f>
        <v>8118.42664779049</v>
      </c>
      <c r="O95" s="78" t="n">
        <f aca="false">IF(AND(($B95&lt;Input!$C$31),($B95&lt;Input!$G$31)),Expenses!$D95,(-1)*$N95)</f>
        <v>-4934.7441721344</v>
      </c>
      <c r="P95" s="78" t="n">
        <f aca="false">Childcare!$D95</f>
        <v>-750</v>
      </c>
      <c r="Q95" s="78" t="n">
        <f aca="false">Loan_01!$E95</f>
        <v>0</v>
      </c>
      <c r="R95" s="78" t="n">
        <f aca="false">Loan_02!$E95</f>
        <v>0</v>
      </c>
      <c r="S95" s="78" t="n">
        <f aca="false">(-1)*SUM(Roth_01!$D95+Roth_02!$D95+IRA_01!$D95+IRA_02!$D95+Invest_01!$D95+Invest_02!$D95)</f>
        <v>-100</v>
      </c>
      <c r="T95" s="78" t="n">
        <f aca="false">(-1)*(IF(($B95&gt;Input!$O$24),0,Input!$O$30)+IF(($B95&gt;Input!$O$31),0,Input!$O$37)+IF(($B95&gt;Input!$O$38),0,Input!$O$44))</f>
        <v>-500</v>
      </c>
      <c r="U95" s="78" t="n">
        <f aca="false">IF(($AB94*(Input!$C$16/100)&gt;0),0,($AB94*(Input!$C$16/100)))</f>
        <v>0</v>
      </c>
      <c r="V95" s="78"/>
      <c r="W95" s="78" t="n">
        <f aca="false">IF(($N95+$O95+$P95+$Q95+$R95+$S95+$T95+$U95)&lt;0,($N95+$O95+$P95+$Q95+$R95+$S95+$T95+$U95),0)</f>
        <v>0</v>
      </c>
      <c r="X95" s="78"/>
      <c r="Y95" s="78" t="n">
        <f aca="false">IF(($N95+$O95+$P95+$Q95+$R95+$S95+$T95+$U95)&gt;=0,($N95+$O95+$P95+$Q95+$R95+$S95+$T95+$U95),0)</f>
        <v>1833.68247565609</v>
      </c>
      <c r="AA95" s="78" t="n">
        <f aca="false">IF(AND((($AB94+$W94-$U94)&lt;0),($Y95&gt;0)),($AA94-$K95)*(1+Input!$C$18/(12*100)),($AA94+$Y95-$K95)*(1+Input!$C$18/(12*100)))</f>
        <v>28258.2649700988</v>
      </c>
      <c r="AB95" s="78" t="n">
        <f aca="false">IF(AND((($AB94+$W94-$U94)&lt;0),($Y95&gt;=0)),($AB94+$W94-$U94+$Y95)*(1+Input!$C$15/(12*100)),0)</f>
        <v>0</v>
      </c>
    </row>
    <row r="96" customFormat="false" ht="12.8" hidden="false" customHeight="false" outlineLevel="0" collapsed="false">
      <c r="A96" s="76" t="n">
        <v>92</v>
      </c>
      <c r="B96" s="77" t="n">
        <f aca="false">EOMONTH(Input!$C$7,A96)</f>
        <v>45716</v>
      </c>
      <c r="D96" s="76" t="n">
        <f aca="false">DATEDIF(Input!$C$23,$B96,"Y")</f>
        <v>47</v>
      </c>
      <c r="E96" s="76" t="n">
        <f aca="false">DATEDIF(Input!$G$23,$B96,"Y")</f>
        <v>47</v>
      </c>
      <c r="G96" s="78" t="n">
        <f aca="false">Salary_01!$L96</f>
        <v>5500.14898180831</v>
      </c>
      <c r="H96" s="78" t="n">
        <f aca="false">Salary_02!$L96</f>
        <v>3931.85405300952</v>
      </c>
      <c r="I96" s="78" t="n">
        <f aca="false">Retirement_Dist_01!$J96</f>
        <v>0</v>
      </c>
      <c r="J96" s="78" t="n">
        <f aca="false">Retirement_Dist_02!$J96</f>
        <v>0</v>
      </c>
      <c r="K96" s="78" t="n">
        <f aca="true">IF(AND(OR($B96&gt;Input!$C$31,$B96&gt;Input!$G$31),OR($B96&lt;Input!$C$25,$B96&lt;Input!$G$25)),(-1)*PMT(Input!$C$18/(100*12),(OFFSET($A$4, MAX( MATCH(Input!$C$25,$B$4:$B$1004,1), MATCH(Input!$G$25,$B$4:$B$1004,1)),0,1,1) - OFFSET($A$4, MIN( MATCH(Input!$C$31,$B$4:$B$1004,1), MATCH(Input!$G$31,$B$4:$B$1004,1)),0,1,1)),$AD$4,0,1),0)</f>
        <v>0</v>
      </c>
      <c r="L96" s="78" t="n">
        <f aca="false">IF(AND(($B96&lt;Input!$C$31),($B96&lt;Input!$G$31)),($G96+$H96+$I96+$J96),($G96+$H96+$I96+$J96+$K96))</f>
        <v>9432.00303481783</v>
      </c>
      <c r="M96" s="78" t="n">
        <f aca="false">Mortgage!$L96</f>
        <v>-1313.57638702734</v>
      </c>
      <c r="N96" s="78" t="n">
        <f aca="false">$L96+$M96</f>
        <v>8118.42664779049</v>
      </c>
      <c r="O96" s="78" t="n">
        <f aca="false">IF(AND(($B96&lt;Input!$C$31),($B96&lt;Input!$G$31)),Expenses!$D96,(-1)*$N96)</f>
        <v>-4934.7441721344</v>
      </c>
      <c r="P96" s="78" t="n">
        <f aca="false">Childcare!$D96</f>
        <v>-750</v>
      </c>
      <c r="Q96" s="78" t="n">
        <f aca="false">Loan_01!$E96</f>
        <v>0</v>
      </c>
      <c r="R96" s="78" t="n">
        <f aca="false">Loan_02!$E96</f>
        <v>0</v>
      </c>
      <c r="S96" s="78" t="n">
        <f aca="false">(-1)*SUM(Roth_01!$D96+Roth_02!$D96+IRA_01!$D96+IRA_02!$D96+Invest_01!$D96+Invest_02!$D96)</f>
        <v>-100</v>
      </c>
      <c r="T96" s="78" t="n">
        <f aca="false">(-1)*(IF(($B96&gt;Input!$O$24),0,Input!$O$30)+IF(($B96&gt;Input!$O$31),0,Input!$O$37)+IF(($B96&gt;Input!$O$38),0,Input!$O$44))</f>
        <v>-500</v>
      </c>
      <c r="U96" s="78" t="n">
        <f aca="false">IF(($AB95*(Input!$C$16/100)&gt;0),0,($AB95*(Input!$C$16/100)))</f>
        <v>0</v>
      </c>
      <c r="V96" s="78"/>
      <c r="W96" s="78" t="n">
        <f aca="false">IF(($N96+$O96+$P96+$Q96+$R96+$S96+$T96+$U96)&lt;0,($N96+$O96+$P96+$Q96+$R96+$S96+$T96+$U96),0)</f>
        <v>0</v>
      </c>
      <c r="X96" s="78"/>
      <c r="Y96" s="78" t="n">
        <f aca="false">IF(($N96+$O96+$P96+$Q96+$R96+$S96+$T96+$U96)&gt;=0,($N96+$O96+$P96+$Q96+$R96+$S96+$T96+$U96),0)</f>
        <v>1833.68247565609</v>
      </c>
      <c r="AA96" s="78" t="n">
        <f aca="false">IF(AND((($AB95+$W95-$U95)&lt;0),($Y96&gt;0)),($AA95-$K96)*(1+Input!$C$18/(12*100)),($AA95+$Y96-$K96)*(1+Input!$C$18/(12*100)))</f>
        <v>30093.2012768985</v>
      </c>
      <c r="AB96" s="78" t="n">
        <f aca="false">IF(AND((($AB95+$W95-$U95)&lt;0),($Y96&gt;=0)),($AB95+$W95-$U95+$Y96)*(1+Input!$C$15/(12*100)),0)</f>
        <v>0</v>
      </c>
    </row>
    <row r="97" customFormat="false" ht="12.8" hidden="false" customHeight="false" outlineLevel="0" collapsed="false">
      <c r="A97" s="76" t="n">
        <v>93</v>
      </c>
      <c r="B97" s="77" t="n">
        <f aca="false">EOMONTH(Input!$C$7,A97)</f>
        <v>45747</v>
      </c>
      <c r="D97" s="76" t="n">
        <f aca="false">DATEDIF(Input!$C$23,$B97,"Y")</f>
        <v>47</v>
      </c>
      <c r="E97" s="76" t="n">
        <f aca="false">DATEDIF(Input!$G$23,$B97,"Y")</f>
        <v>47</v>
      </c>
      <c r="G97" s="78" t="n">
        <f aca="false">Salary_01!$L97</f>
        <v>5500.14898180831</v>
      </c>
      <c r="H97" s="78" t="n">
        <f aca="false">Salary_02!$L97</f>
        <v>3931.85405300952</v>
      </c>
      <c r="I97" s="78" t="n">
        <f aca="false">Retirement_Dist_01!$J97</f>
        <v>0</v>
      </c>
      <c r="J97" s="78" t="n">
        <f aca="false">Retirement_Dist_02!$J97</f>
        <v>0</v>
      </c>
      <c r="K97" s="78" t="n">
        <f aca="true">IF(AND(OR($B97&gt;Input!$C$31,$B97&gt;Input!$G$31),OR($B97&lt;Input!$C$25,$B97&lt;Input!$G$25)),(-1)*PMT(Input!$C$18/(100*12),(OFFSET($A$4, MAX( MATCH(Input!$C$25,$B$4:$B$1004,1), MATCH(Input!$G$25,$B$4:$B$1004,1)),0,1,1) - OFFSET($A$4, MIN( MATCH(Input!$C$31,$B$4:$B$1004,1), MATCH(Input!$G$31,$B$4:$B$1004,1)),0,1,1)),$AD$4,0,1),0)</f>
        <v>0</v>
      </c>
      <c r="L97" s="78" t="n">
        <f aca="false">IF(AND(($B97&lt;Input!$C$31),($B97&lt;Input!$G$31)),($G97+$H97+$I97+$J97),($G97+$H97+$I97+$J97+$K97))</f>
        <v>9432.00303481783</v>
      </c>
      <c r="M97" s="78" t="n">
        <f aca="false">Mortgage!$L97</f>
        <v>-1313.57638702734</v>
      </c>
      <c r="N97" s="78" t="n">
        <f aca="false">$L97+$M97</f>
        <v>8118.42664779049</v>
      </c>
      <c r="O97" s="78" t="n">
        <f aca="false">IF(AND(($B97&lt;Input!$C$31),($B97&lt;Input!$G$31)),Expenses!$D97,(-1)*$N97)</f>
        <v>-4934.7441721344</v>
      </c>
      <c r="P97" s="78" t="n">
        <f aca="false">Childcare!$D97</f>
        <v>-750</v>
      </c>
      <c r="Q97" s="78" t="n">
        <f aca="false">Loan_01!$E97</f>
        <v>0</v>
      </c>
      <c r="R97" s="78" t="n">
        <f aca="false">Loan_02!$E97</f>
        <v>0</v>
      </c>
      <c r="S97" s="78" t="n">
        <f aca="false">(-1)*SUM(Roth_01!$D97+Roth_02!$D97+IRA_01!$D97+IRA_02!$D97+Invest_01!$D97+Invest_02!$D97)</f>
        <v>-100</v>
      </c>
      <c r="T97" s="78" t="n">
        <f aca="false">(-1)*(IF(($B97&gt;Input!$O$24),0,Input!$O$30)+IF(($B97&gt;Input!$O$31),0,Input!$O$37)+IF(($B97&gt;Input!$O$38),0,Input!$O$44))</f>
        <v>-500</v>
      </c>
      <c r="U97" s="78" t="n">
        <f aca="false">IF(($AB96*(Input!$C$16/100)&gt;0),0,($AB96*(Input!$C$16/100)))</f>
        <v>0</v>
      </c>
      <c r="V97" s="78"/>
      <c r="W97" s="78" t="n">
        <f aca="false">IF(($N97+$O97+$P97+$Q97+$R97+$S97+$T97+$U97)&lt;0,($N97+$O97+$P97+$Q97+$R97+$S97+$T97+$U97),0)</f>
        <v>0</v>
      </c>
      <c r="X97" s="78"/>
      <c r="Y97" s="78" t="n">
        <f aca="false">IF(($N97+$O97+$P97+$Q97+$R97+$S97+$T97+$U97)&gt;=0,($N97+$O97+$P97+$Q97+$R97+$S97+$T97+$U97),0)</f>
        <v>1833.68247565609</v>
      </c>
      <c r="AA97" s="78" t="n">
        <f aca="false">IF(AND((($AB96+$W96-$U96)&lt;0),($Y97&gt;0)),($AA96-$K97)*(1+Input!$C$18/(12*100)),($AA96+$Y97-$K97)*(1+Input!$C$18/(12*100)))</f>
        <v>31928.2140393776</v>
      </c>
      <c r="AB97" s="78" t="n">
        <f aca="false">IF(AND((($AB96+$W96-$U96)&lt;0),($Y97&gt;=0)),($AB96+$W96-$U96+$Y97)*(1+Input!$C$15/(12*100)),0)</f>
        <v>0</v>
      </c>
    </row>
    <row r="98" customFormat="false" ht="12.8" hidden="false" customHeight="false" outlineLevel="0" collapsed="false">
      <c r="A98" s="76" t="n">
        <v>94</v>
      </c>
      <c r="B98" s="77" t="n">
        <f aca="false">EOMONTH(Input!$C$7,A98)</f>
        <v>45777</v>
      </c>
      <c r="D98" s="76" t="n">
        <f aca="false">DATEDIF(Input!$C$23,$B98,"Y")</f>
        <v>47</v>
      </c>
      <c r="E98" s="76" t="n">
        <f aca="false">DATEDIF(Input!$G$23,$B98,"Y")</f>
        <v>47</v>
      </c>
      <c r="G98" s="78" t="n">
        <f aca="false">Salary_01!$L98</f>
        <v>5500.14898180831</v>
      </c>
      <c r="H98" s="78" t="n">
        <f aca="false">Salary_02!$L98</f>
        <v>3931.85405300952</v>
      </c>
      <c r="I98" s="78" t="n">
        <f aca="false">Retirement_Dist_01!$J98</f>
        <v>0</v>
      </c>
      <c r="J98" s="78" t="n">
        <f aca="false">Retirement_Dist_02!$J98</f>
        <v>0</v>
      </c>
      <c r="K98" s="78" t="n">
        <f aca="true">IF(AND(OR($B98&gt;Input!$C$31,$B98&gt;Input!$G$31),OR($B98&lt;Input!$C$25,$B98&lt;Input!$G$25)),(-1)*PMT(Input!$C$18/(100*12),(OFFSET($A$4, MAX( MATCH(Input!$C$25,$B$4:$B$1004,1), MATCH(Input!$G$25,$B$4:$B$1004,1)),0,1,1) - OFFSET($A$4, MIN( MATCH(Input!$C$31,$B$4:$B$1004,1), MATCH(Input!$G$31,$B$4:$B$1004,1)),0,1,1)),$AD$4,0,1),0)</f>
        <v>0</v>
      </c>
      <c r="L98" s="78" t="n">
        <f aca="false">IF(AND(($B98&lt;Input!$C$31),($B98&lt;Input!$G$31)),($G98+$H98+$I98+$J98),($G98+$H98+$I98+$J98+$K98))</f>
        <v>9432.00303481783</v>
      </c>
      <c r="M98" s="78" t="n">
        <f aca="false">Mortgage!$L98</f>
        <v>-1313.57638702734</v>
      </c>
      <c r="N98" s="78" t="n">
        <f aca="false">$L98+$M98</f>
        <v>8118.42664779049</v>
      </c>
      <c r="O98" s="78" t="n">
        <f aca="false">IF(AND(($B98&lt;Input!$C$31),($B98&lt;Input!$G$31)),Expenses!$D98,(-1)*$N98)</f>
        <v>-4934.7441721344</v>
      </c>
      <c r="P98" s="78" t="n">
        <f aca="false">Childcare!$D98</f>
        <v>0</v>
      </c>
      <c r="Q98" s="78" t="n">
        <f aca="false">Loan_01!$E98</f>
        <v>0</v>
      </c>
      <c r="R98" s="78" t="n">
        <f aca="false">Loan_02!$E98</f>
        <v>0</v>
      </c>
      <c r="S98" s="78" t="n">
        <f aca="false">(-1)*SUM(Roth_01!$D98+Roth_02!$D98+IRA_01!$D98+IRA_02!$D98+Invest_01!$D98+Invest_02!$D98)</f>
        <v>-100</v>
      </c>
      <c r="T98" s="78" t="n">
        <f aca="false">(-1)*(IF(($B98&gt;Input!$O$24),0,Input!$O$30)+IF(($B98&gt;Input!$O$31),0,Input!$O$37)+IF(($B98&gt;Input!$O$38),0,Input!$O$44))</f>
        <v>-500</v>
      </c>
      <c r="U98" s="78" t="n">
        <f aca="false">IF(($AB97*(Input!$C$16/100)&gt;0),0,($AB97*(Input!$C$16/100)))</f>
        <v>0</v>
      </c>
      <c r="V98" s="78"/>
      <c r="W98" s="78" t="n">
        <f aca="false">IF(($N98+$O98+$P98+$Q98+$R98+$S98+$T98+$U98)&lt;0,($N98+$O98+$P98+$Q98+$R98+$S98+$T98+$U98),0)</f>
        <v>0</v>
      </c>
      <c r="X98" s="78"/>
      <c r="Y98" s="78" t="n">
        <f aca="false">IF(($N98+$O98+$P98+$Q98+$R98+$S98+$T98+$U98)&gt;=0,($N98+$O98+$P98+$Q98+$R98+$S98+$T98+$U98),0)</f>
        <v>2583.68247565609</v>
      </c>
      <c r="AA98" s="78" t="n">
        <f aca="false">IF(AND((($AB97+$W97-$U97)&lt;0),($Y98&gt;0)),($AA97-$K98)*(1+Input!$C$18/(12*100)),($AA97+$Y98-$K98)*(1+Input!$C$18/(12*100)))</f>
        <v>34513.3345107218</v>
      </c>
      <c r="AB98" s="78" t="n">
        <f aca="false">IF(AND((($AB97+$W97-$U97)&lt;0),($Y98&gt;=0)),($AB97+$W97-$U97+$Y98)*(1+Input!$C$15/(12*100)),0)</f>
        <v>0</v>
      </c>
    </row>
    <row r="99" customFormat="false" ht="12.8" hidden="false" customHeight="false" outlineLevel="0" collapsed="false">
      <c r="A99" s="76" t="n">
        <v>95</v>
      </c>
      <c r="B99" s="77" t="n">
        <f aca="false">EOMONTH(Input!$C$7,A99)</f>
        <v>45808</v>
      </c>
      <c r="D99" s="76" t="n">
        <f aca="false">DATEDIF(Input!$C$23,$B99,"Y")</f>
        <v>48</v>
      </c>
      <c r="E99" s="76" t="n">
        <f aca="false">DATEDIF(Input!$G$23,$B99,"Y")</f>
        <v>48</v>
      </c>
      <c r="G99" s="78" t="n">
        <f aca="false">Salary_01!$L99</f>
        <v>5500.14898180831</v>
      </c>
      <c r="H99" s="78" t="n">
        <f aca="false">Salary_02!$L99</f>
        <v>3931.85405300952</v>
      </c>
      <c r="I99" s="78" t="n">
        <f aca="false">Retirement_Dist_01!$J99</f>
        <v>0</v>
      </c>
      <c r="J99" s="78" t="n">
        <f aca="false">Retirement_Dist_02!$J99</f>
        <v>0</v>
      </c>
      <c r="K99" s="78" t="n">
        <f aca="true">IF(AND(OR($B99&gt;Input!$C$31,$B99&gt;Input!$G$31),OR($B99&lt;Input!$C$25,$B99&lt;Input!$G$25)),(-1)*PMT(Input!$C$18/(100*12),(OFFSET($A$4, MAX( MATCH(Input!$C$25,$B$4:$B$1004,1), MATCH(Input!$G$25,$B$4:$B$1004,1)),0,1,1) - OFFSET($A$4, MIN( MATCH(Input!$C$31,$B$4:$B$1004,1), MATCH(Input!$G$31,$B$4:$B$1004,1)),0,1,1)),$AD$4,0,1),0)</f>
        <v>0</v>
      </c>
      <c r="L99" s="78" t="n">
        <f aca="false">IF(AND(($B99&lt;Input!$C$31),($B99&lt;Input!$G$31)),($G99+$H99+$I99+$J99),($G99+$H99+$I99+$J99+$K99))</f>
        <v>9432.00303481783</v>
      </c>
      <c r="M99" s="78" t="n">
        <f aca="false">Mortgage!$L99</f>
        <v>-1313.57638702734</v>
      </c>
      <c r="N99" s="78" t="n">
        <f aca="false">$L99+$M99</f>
        <v>8118.42664779049</v>
      </c>
      <c r="O99" s="78" t="n">
        <f aca="false">IF(AND(($B99&lt;Input!$C$31),($B99&lt;Input!$G$31)),Expenses!$D99,(-1)*$N99)</f>
        <v>-4934.7441721344</v>
      </c>
      <c r="P99" s="78" t="n">
        <f aca="false">Childcare!$D99</f>
        <v>0</v>
      </c>
      <c r="Q99" s="78" t="n">
        <f aca="false">Loan_01!$E99</f>
        <v>0</v>
      </c>
      <c r="R99" s="78" t="n">
        <f aca="false">Loan_02!$E99</f>
        <v>0</v>
      </c>
      <c r="S99" s="78" t="n">
        <f aca="false">(-1)*SUM(Roth_01!$D99+Roth_02!$D99+IRA_01!$D99+IRA_02!$D99+Invest_01!$D99+Invest_02!$D99)</f>
        <v>-100</v>
      </c>
      <c r="T99" s="78" t="n">
        <f aca="false">(-1)*(IF(($B99&gt;Input!$O$24),0,Input!$O$30)+IF(($B99&gt;Input!$O$31),0,Input!$O$37)+IF(($B99&gt;Input!$O$38),0,Input!$O$44))</f>
        <v>-500</v>
      </c>
      <c r="U99" s="78" t="n">
        <f aca="false">IF(($AB98*(Input!$C$16/100)&gt;0),0,($AB98*(Input!$C$16/100)))</f>
        <v>0</v>
      </c>
      <c r="V99" s="78"/>
      <c r="W99" s="78" t="n">
        <f aca="false">IF(($N99+$O99+$P99+$Q99+$R99+$S99+$T99+$U99)&lt;0,($N99+$O99+$P99+$Q99+$R99+$S99+$T99+$U99),0)</f>
        <v>0</v>
      </c>
      <c r="X99" s="78"/>
      <c r="Y99" s="78" t="n">
        <f aca="false">IF(($N99+$O99+$P99+$Q99+$R99+$S99+$T99+$U99)&gt;=0,($N99+$O99+$P99+$Q99+$R99+$S99+$T99+$U99),0)</f>
        <v>2583.68247565609</v>
      </c>
      <c r="AA99" s="78" t="n">
        <f aca="false">IF(AND((($AB98+$W98-$U98)&lt;0),($Y99&gt;0)),($AA98-$K99)*(1+Input!$C$18/(12*100)),($AA98+$Y99-$K99)*(1+Input!$C$18/(12*100)))</f>
        <v>37098.562695419</v>
      </c>
      <c r="AB99" s="78" t="n">
        <f aca="false">IF(AND((($AB98+$W98-$U98)&lt;0),($Y99&gt;=0)),($AB98+$W98-$U98+$Y99)*(1+Input!$C$15/(12*100)),0)</f>
        <v>0</v>
      </c>
    </row>
    <row r="100" customFormat="false" ht="12.8" hidden="false" customHeight="false" outlineLevel="0" collapsed="false">
      <c r="A100" s="76" t="n">
        <v>96</v>
      </c>
      <c r="B100" s="77" t="n">
        <f aca="false">EOMONTH(Input!$C$7,A100)</f>
        <v>45838</v>
      </c>
      <c r="D100" s="76" t="n">
        <f aca="false">DATEDIF(Input!$C$23,$B100,"Y")</f>
        <v>48</v>
      </c>
      <c r="E100" s="76" t="n">
        <f aca="false">DATEDIF(Input!$G$23,$B100,"Y")</f>
        <v>48</v>
      </c>
      <c r="G100" s="78" t="n">
        <f aca="false">Salary_01!$L100</f>
        <v>5594.80049795227</v>
      </c>
      <c r="H100" s="78" t="n">
        <f aca="false">Salary_02!$L100</f>
        <v>3997.69824782622</v>
      </c>
      <c r="I100" s="78" t="n">
        <f aca="false">Retirement_Dist_01!$J100</f>
        <v>0</v>
      </c>
      <c r="J100" s="78" t="n">
        <f aca="false">Retirement_Dist_02!$J100</f>
        <v>0</v>
      </c>
      <c r="K100" s="78" t="n">
        <f aca="true">IF(AND(OR($B100&gt;Input!$C$31,$B100&gt;Input!$G$31),OR($B100&lt;Input!$C$25,$B100&lt;Input!$G$25)),(-1)*PMT(Input!$C$18/(100*12),(OFFSET($A$4, MAX( MATCH(Input!$C$25,$B$4:$B$1004,1), MATCH(Input!$G$25,$B$4:$B$1004,1)),0,1,1) - OFFSET($A$4, MIN( MATCH(Input!$C$31,$B$4:$B$1004,1), MATCH(Input!$G$31,$B$4:$B$1004,1)),0,1,1)),$AD$4,0,1),0)</f>
        <v>0</v>
      </c>
      <c r="L100" s="78" t="n">
        <f aca="false">IF(AND(($B100&lt;Input!$C$31),($B100&lt;Input!$G$31)),($G100+$H100+$I100+$J100),($G100+$H100+$I100+$J100+$K100))</f>
        <v>9592.49874577849</v>
      </c>
      <c r="M100" s="78" t="n">
        <f aca="false">Mortgage!$L100</f>
        <v>-1322.80044101803</v>
      </c>
      <c r="N100" s="78" t="n">
        <f aca="false">$L100+$M100</f>
        <v>8269.69830476046</v>
      </c>
      <c r="O100" s="78" t="n">
        <f aca="false">IF(AND(($B100&lt;Input!$C$31),($B100&lt;Input!$G$31)),Expenses!$D100,(-1)*$N100)</f>
        <v>-5132.13393901978</v>
      </c>
      <c r="P100" s="78" t="n">
        <f aca="false">Childcare!$D100</f>
        <v>0</v>
      </c>
      <c r="Q100" s="78" t="n">
        <f aca="false">Loan_01!$E100</f>
        <v>0</v>
      </c>
      <c r="R100" s="78" t="n">
        <f aca="false">Loan_02!$E100</f>
        <v>0</v>
      </c>
      <c r="S100" s="78" t="n">
        <f aca="false">(-1)*SUM(Roth_01!$D100+Roth_02!$D100+IRA_01!$D100+IRA_02!$D100+Invest_01!$D100+Invest_02!$D100)</f>
        <v>-100</v>
      </c>
      <c r="T100" s="78" t="n">
        <f aca="false">(-1)*(IF(($B100&gt;Input!$O$24),0,Input!$O$30)+IF(($B100&gt;Input!$O$31),0,Input!$O$37)+IF(($B100&gt;Input!$O$38),0,Input!$O$44))</f>
        <v>-500</v>
      </c>
      <c r="U100" s="78" t="n">
        <f aca="false">IF(($AB99*(Input!$C$16/100)&gt;0),0,($AB99*(Input!$C$16/100)))</f>
        <v>0</v>
      </c>
      <c r="V100" s="78"/>
      <c r="W100" s="78" t="n">
        <f aca="false">IF(($N100+$O100+$P100+$Q100+$R100+$S100+$T100+$U100)&lt;0,($N100+$O100+$P100+$Q100+$R100+$S100+$T100+$U100),0)</f>
        <v>0</v>
      </c>
      <c r="X100" s="78"/>
      <c r="Y100" s="78" t="n">
        <f aca="false">IF(($N100+$O100+$P100+$Q100+$R100+$S100+$T100+$U100)&gt;=0,($N100+$O100+$P100+$Q100+$R100+$S100+$T100+$U100),0)</f>
        <v>2537.56436574069</v>
      </c>
      <c r="AA100" s="78" t="n">
        <f aca="false">IF(AND((($AB99+$W99-$U99)&lt;0),($Y100&gt;0)),($AA99-$K100)*(1+Input!$C$18/(12*100)),($AA99+$Y100-$K100)*(1+Input!$C$18/(12*100)))</f>
        <v>39637.7785664539</v>
      </c>
      <c r="AB100" s="78" t="n">
        <f aca="false">IF(AND((($AB99+$W99-$U99)&lt;0),($Y100&gt;=0)),($AB99+$W99-$U99+$Y100)*(1+Input!$C$15/(12*100)),0)</f>
        <v>0</v>
      </c>
    </row>
    <row r="101" customFormat="false" ht="12.8" hidden="false" customHeight="false" outlineLevel="0" collapsed="false">
      <c r="A101" s="76" t="n">
        <v>97</v>
      </c>
      <c r="B101" s="77" t="n">
        <f aca="false">EOMONTH(Input!$C$7,A101)</f>
        <v>45869</v>
      </c>
      <c r="D101" s="76" t="n">
        <f aca="false">DATEDIF(Input!$C$23,$B101,"Y")</f>
        <v>48</v>
      </c>
      <c r="E101" s="76" t="n">
        <f aca="false">DATEDIF(Input!$G$23,$B101,"Y")</f>
        <v>48</v>
      </c>
      <c r="G101" s="78" t="n">
        <f aca="false">Salary_01!$L101</f>
        <v>5594.80049795227</v>
      </c>
      <c r="H101" s="78" t="n">
        <f aca="false">Salary_02!$L101</f>
        <v>3997.69824782622</v>
      </c>
      <c r="I101" s="78" t="n">
        <f aca="false">Retirement_Dist_01!$J101</f>
        <v>0</v>
      </c>
      <c r="J101" s="78" t="n">
        <f aca="false">Retirement_Dist_02!$J101</f>
        <v>0</v>
      </c>
      <c r="K101" s="78" t="n">
        <f aca="true">IF(AND(OR($B101&gt;Input!$C$31,$B101&gt;Input!$G$31),OR($B101&lt;Input!$C$25,$B101&lt;Input!$G$25)),(-1)*PMT(Input!$C$18/(100*12),(OFFSET($A$4, MAX( MATCH(Input!$C$25,$B$4:$B$1004,1), MATCH(Input!$G$25,$B$4:$B$1004,1)),0,1,1) - OFFSET($A$4, MIN( MATCH(Input!$C$31,$B$4:$B$1004,1), MATCH(Input!$G$31,$B$4:$B$1004,1)),0,1,1)),$AD$4,0,1),0)</f>
        <v>0</v>
      </c>
      <c r="L101" s="78" t="n">
        <f aca="false">IF(AND(($B101&lt;Input!$C$31),($B101&lt;Input!$G$31)),($G101+$H101+$I101+$J101),($G101+$H101+$I101+$J101+$K101))</f>
        <v>9592.49874577849</v>
      </c>
      <c r="M101" s="78" t="n">
        <f aca="false">Mortgage!$L101</f>
        <v>-1322.80044101803</v>
      </c>
      <c r="N101" s="78" t="n">
        <f aca="false">$L101+$M101</f>
        <v>8269.69830476046</v>
      </c>
      <c r="O101" s="78" t="n">
        <f aca="false">IF(AND(($B101&lt;Input!$C$31),($B101&lt;Input!$G$31)),Expenses!$D101,(-1)*$N101)</f>
        <v>-5132.13393901978</v>
      </c>
      <c r="P101" s="78" t="n">
        <f aca="false">Childcare!$D101</f>
        <v>0</v>
      </c>
      <c r="Q101" s="78" t="n">
        <f aca="false">Loan_01!$E101</f>
        <v>0</v>
      </c>
      <c r="R101" s="78" t="n">
        <f aca="false">Loan_02!$E101</f>
        <v>0</v>
      </c>
      <c r="S101" s="78" t="n">
        <f aca="false">(-1)*SUM(Roth_01!$D101+Roth_02!$D101+IRA_01!$D101+IRA_02!$D101+Invest_01!$D101+Invest_02!$D101)</f>
        <v>-100</v>
      </c>
      <c r="T101" s="78" t="n">
        <f aca="false">(-1)*(IF(($B101&gt;Input!$O$24),0,Input!$O$30)+IF(($B101&gt;Input!$O$31),0,Input!$O$37)+IF(($B101&gt;Input!$O$38),0,Input!$O$44))</f>
        <v>-500</v>
      </c>
      <c r="U101" s="78" t="n">
        <f aca="false">IF(($AB100*(Input!$C$16/100)&gt;0),0,($AB100*(Input!$C$16/100)))</f>
        <v>0</v>
      </c>
      <c r="V101" s="78"/>
      <c r="W101" s="78" t="n">
        <f aca="false">IF(($N101+$O101+$P101+$Q101+$R101+$S101+$T101+$U101)&lt;0,($N101+$O101+$P101+$Q101+$R101+$S101+$T101+$U101),0)</f>
        <v>0</v>
      </c>
      <c r="X101" s="78"/>
      <c r="Y101" s="78" t="n">
        <f aca="false">IF(($N101+$O101+$P101+$Q101+$R101+$S101+$T101+$U101)&gt;=0,($N101+$O101+$P101+$Q101+$R101+$S101+$T101+$U101),0)</f>
        <v>2537.56436574069</v>
      </c>
      <c r="AA101" s="78" t="n">
        <f aca="false">IF(AND((($AB100+$W100-$U100)&lt;0),($Y101&gt;0)),($AA100-$K101)*(1+Input!$C$18/(12*100)),($AA100+$Y101-$K101)*(1+Input!$C$18/(12*100)))</f>
        <v>42177.1002381501</v>
      </c>
      <c r="AB101" s="78" t="n">
        <f aca="false">IF(AND((($AB100+$W100-$U100)&lt;0),($Y101&gt;=0)),($AB100+$W100-$U100+$Y101)*(1+Input!$C$15/(12*100)),0)</f>
        <v>0</v>
      </c>
    </row>
    <row r="102" customFormat="false" ht="12.8" hidden="false" customHeight="false" outlineLevel="0" collapsed="false">
      <c r="A102" s="76" t="n">
        <v>98</v>
      </c>
      <c r="B102" s="77" t="n">
        <f aca="false">EOMONTH(Input!$C$7,A102)</f>
        <v>45900</v>
      </c>
      <c r="D102" s="76" t="n">
        <f aca="false">DATEDIF(Input!$C$23,$B102,"Y")</f>
        <v>48</v>
      </c>
      <c r="E102" s="76" t="n">
        <f aca="false">DATEDIF(Input!$G$23,$B102,"Y")</f>
        <v>48</v>
      </c>
      <c r="G102" s="78" t="n">
        <f aca="false">Salary_01!$L102</f>
        <v>5594.80049795227</v>
      </c>
      <c r="H102" s="78" t="n">
        <f aca="false">Salary_02!$L102</f>
        <v>3997.69824782622</v>
      </c>
      <c r="I102" s="78" t="n">
        <f aca="false">Retirement_Dist_01!$J102</f>
        <v>0</v>
      </c>
      <c r="J102" s="78" t="n">
        <f aca="false">Retirement_Dist_02!$J102</f>
        <v>0</v>
      </c>
      <c r="K102" s="78" t="n">
        <f aca="true">IF(AND(OR($B102&gt;Input!$C$31,$B102&gt;Input!$G$31),OR($B102&lt;Input!$C$25,$B102&lt;Input!$G$25)),(-1)*PMT(Input!$C$18/(100*12),(OFFSET($A$4, MAX( MATCH(Input!$C$25,$B$4:$B$1004,1), MATCH(Input!$G$25,$B$4:$B$1004,1)),0,1,1) - OFFSET($A$4, MIN( MATCH(Input!$C$31,$B$4:$B$1004,1), MATCH(Input!$G$31,$B$4:$B$1004,1)),0,1,1)),$AD$4,0,1),0)</f>
        <v>0</v>
      </c>
      <c r="L102" s="78" t="n">
        <f aca="false">IF(AND(($B102&lt;Input!$C$31),($B102&lt;Input!$G$31)),($G102+$H102+$I102+$J102),($G102+$H102+$I102+$J102+$K102))</f>
        <v>9592.49874577849</v>
      </c>
      <c r="M102" s="78" t="n">
        <f aca="false">Mortgage!$L102</f>
        <v>-1322.80044101803</v>
      </c>
      <c r="N102" s="78" t="n">
        <f aca="false">$L102+$M102</f>
        <v>8269.69830476046</v>
      </c>
      <c r="O102" s="78" t="n">
        <f aca="false">IF(AND(($B102&lt;Input!$C$31),($B102&lt;Input!$G$31)),Expenses!$D102,(-1)*$N102)</f>
        <v>-5132.13393901978</v>
      </c>
      <c r="P102" s="78" t="n">
        <f aca="false">Childcare!$D102</f>
        <v>0</v>
      </c>
      <c r="Q102" s="78" t="n">
        <f aca="false">Loan_01!$E102</f>
        <v>0</v>
      </c>
      <c r="R102" s="78" t="n">
        <f aca="false">Loan_02!$E102</f>
        <v>0</v>
      </c>
      <c r="S102" s="78" t="n">
        <f aca="false">(-1)*SUM(Roth_01!$D102+Roth_02!$D102+IRA_01!$D102+IRA_02!$D102+Invest_01!$D102+Invest_02!$D102)</f>
        <v>-100</v>
      </c>
      <c r="T102" s="78" t="n">
        <f aca="false">(-1)*(IF(($B102&gt;Input!$O$24),0,Input!$O$30)+IF(($B102&gt;Input!$O$31),0,Input!$O$37)+IF(($B102&gt;Input!$O$38),0,Input!$O$44))</f>
        <v>-500</v>
      </c>
      <c r="U102" s="78" t="n">
        <f aca="false">IF(($AB101*(Input!$C$16/100)&gt;0),0,($AB101*(Input!$C$16/100)))</f>
        <v>0</v>
      </c>
      <c r="V102" s="78"/>
      <c r="W102" s="78" t="n">
        <f aca="false">IF(($N102+$O102+$P102+$Q102+$R102+$S102+$T102+$U102)&lt;0,($N102+$O102+$P102+$Q102+$R102+$S102+$T102+$U102),0)</f>
        <v>0</v>
      </c>
      <c r="X102" s="78"/>
      <c r="Y102" s="78" t="n">
        <f aca="false">IF(($N102+$O102+$P102+$Q102+$R102+$S102+$T102+$U102)&gt;=0,($N102+$O102+$P102+$Q102+$R102+$S102+$T102+$U102),0)</f>
        <v>2537.56436574069</v>
      </c>
      <c r="AA102" s="78" t="n">
        <f aca="false">IF(AND((($AB101+$W101-$U101)&lt;0),($Y102&gt;0)),($AA101-$K102)*(1+Input!$C$18/(12*100)),($AA101+$Y102-$K102)*(1+Input!$C$18/(12*100)))</f>
        <v>44716.5277149159</v>
      </c>
      <c r="AB102" s="78" t="n">
        <f aca="false">IF(AND((($AB101+$W101-$U101)&lt;0),($Y102&gt;=0)),($AB101+$W101-$U101+$Y102)*(1+Input!$C$15/(12*100)),0)</f>
        <v>0</v>
      </c>
    </row>
    <row r="103" customFormat="false" ht="12.8" hidden="false" customHeight="false" outlineLevel="0" collapsed="false">
      <c r="A103" s="76" t="n">
        <v>99</v>
      </c>
      <c r="B103" s="77" t="n">
        <f aca="false">EOMONTH(Input!$C$7,A103)</f>
        <v>45930</v>
      </c>
      <c r="D103" s="76" t="n">
        <f aca="false">DATEDIF(Input!$C$23,$B103,"Y")</f>
        <v>48</v>
      </c>
      <c r="E103" s="76" t="n">
        <f aca="false">DATEDIF(Input!$G$23,$B103,"Y")</f>
        <v>48</v>
      </c>
      <c r="G103" s="78" t="n">
        <f aca="false">Salary_01!$L103</f>
        <v>5594.80049795227</v>
      </c>
      <c r="H103" s="78" t="n">
        <f aca="false">Salary_02!$L103</f>
        <v>3997.69824782622</v>
      </c>
      <c r="I103" s="78" t="n">
        <f aca="false">Retirement_Dist_01!$J103</f>
        <v>0</v>
      </c>
      <c r="J103" s="78" t="n">
        <f aca="false">Retirement_Dist_02!$J103</f>
        <v>0</v>
      </c>
      <c r="K103" s="78" t="n">
        <f aca="true">IF(AND(OR($B103&gt;Input!$C$31,$B103&gt;Input!$G$31),OR($B103&lt;Input!$C$25,$B103&lt;Input!$G$25)),(-1)*PMT(Input!$C$18/(100*12),(OFFSET($A$4, MAX( MATCH(Input!$C$25,$B$4:$B$1004,1), MATCH(Input!$G$25,$B$4:$B$1004,1)),0,1,1) - OFFSET($A$4, MIN( MATCH(Input!$C$31,$B$4:$B$1004,1), MATCH(Input!$G$31,$B$4:$B$1004,1)),0,1,1)),$AD$4,0,1),0)</f>
        <v>0</v>
      </c>
      <c r="L103" s="78" t="n">
        <f aca="false">IF(AND(($B103&lt;Input!$C$31),($B103&lt;Input!$G$31)),($G103+$H103+$I103+$J103),($G103+$H103+$I103+$J103+$K103))</f>
        <v>9592.49874577849</v>
      </c>
      <c r="M103" s="78" t="n">
        <f aca="false">Mortgage!$L103</f>
        <v>-1322.80044101803</v>
      </c>
      <c r="N103" s="78" t="n">
        <f aca="false">$L103+$M103</f>
        <v>8269.69830476046</v>
      </c>
      <c r="O103" s="78" t="n">
        <f aca="false">IF(AND(($B103&lt;Input!$C$31),($B103&lt;Input!$G$31)),Expenses!$D103,(-1)*$N103)</f>
        <v>-5132.13393901978</v>
      </c>
      <c r="P103" s="78" t="n">
        <f aca="false">Childcare!$D103</f>
        <v>0</v>
      </c>
      <c r="Q103" s="78" t="n">
        <f aca="false">Loan_01!$E103</f>
        <v>0</v>
      </c>
      <c r="R103" s="78" t="n">
        <f aca="false">Loan_02!$E103</f>
        <v>0</v>
      </c>
      <c r="S103" s="78" t="n">
        <f aca="false">(-1)*SUM(Roth_01!$D103+Roth_02!$D103+IRA_01!$D103+IRA_02!$D103+Invest_01!$D103+Invest_02!$D103)</f>
        <v>-100</v>
      </c>
      <c r="T103" s="78" t="n">
        <f aca="false">(-1)*(IF(($B103&gt;Input!$O$24),0,Input!$O$30)+IF(($B103&gt;Input!$O$31),0,Input!$O$37)+IF(($B103&gt;Input!$O$38),0,Input!$O$44))</f>
        <v>-500</v>
      </c>
      <c r="U103" s="78" t="n">
        <f aca="false">IF(($AB102*(Input!$C$16/100)&gt;0),0,($AB102*(Input!$C$16/100)))</f>
        <v>0</v>
      </c>
      <c r="V103" s="78"/>
      <c r="W103" s="78" t="n">
        <f aca="false">IF(($N103+$O103+$P103+$Q103+$R103+$S103+$T103+$U103)&lt;0,($N103+$O103+$P103+$Q103+$R103+$S103+$T103+$U103),0)</f>
        <v>0</v>
      </c>
      <c r="X103" s="78"/>
      <c r="Y103" s="78" t="n">
        <f aca="false">IF(($N103+$O103+$P103+$Q103+$R103+$S103+$T103+$U103)&gt;=0,($N103+$O103+$P103+$Q103+$R103+$S103+$T103+$U103),0)</f>
        <v>2537.56436574069</v>
      </c>
      <c r="AA103" s="78" t="n">
        <f aca="false">IF(AND((($AB102+$W102-$U102)&lt;0),($Y103&gt;0)),($AA102-$K103)*(1+Input!$C$18/(12*100)),($AA102+$Y103-$K103)*(1+Input!$C$18/(12*100)))</f>
        <v>47256.06100116</v>
      </c>
      <c r="AB103" s="78" t="n">
        <f aca="false">IF(AND((($AB102+$W102-$U102)&lt;0),($Y103&gt;=0)),($AB102+$W102-$U102+$Y103)*(1+Input!$C$15/(12*100)),0)</f>
        <v>0</v>
      </c>
    </row>
    <row r="104" customFormat="false" ht="12.8" hidden="false" customHeight="false" outlineLevel="0" collapsed="false">
      <c r="A104" s="76" t="n">
        <v>100</v>
      </c>
      <c r="B104" s="77" t="n">
        <f aca="false">EOMONTH(Input!$C$7,A104)</f>
        <v>45961</v>
      </c>
      <c r="D104" s="76" t="n">
        <f aca="false">DATEDIF(Input!$C$23,$B104,"Y")</f>
        <v>48</v>
      </c>
      <c r="E104" s="76" t="n">
        <f aca="false">DATEDIF(Input!$G$23,$B104,"Y")</f>
        <v>48</v>
      </c>
      <c r="G104" s="78" t="n">
        <f aca="false">Salary_01!$L104</f>
        <v>5594.80049795227</v>
      </c>
      <c r="H104" s="78" t="n">
        <f aca="false">Salary_02!$L104</f>
        <v>3997.69824782622</v>
      </c>
      <c r="I104" s="78" t="n">
        <f aca="false">Retirement_Dist_01!$J104</f>
        <v>0</v>
      </c>
      <c r="J104" s="78" t="n">
        <f aca="false">Retirement_Dist_02!$J104</f>
        <v>0</v>
      </c>
      <c r="K104" s="78" t="n">
        <f aca="true">IF(AND(OR($B104&gt;Input!$C$31,$B104&gt;Input!$G$31),OR($B104&lt;Input!$C$25,$B104&lt;Input!$G$25)),(-1)*PMT(Input!$C$18/(100*12),(OFFSET($A$4, MAX( MATCH(Input!$C$25,$B$4:$B$1004,1), MATCH(Input!$G$25,$B$4:$B$1004,1)),0,1,1) - OFFSET($A$4, MIN( MATCH(Input!$C$31,$B$4:$B$1004,1), MATCH(Input!$G$31,$B$4:$B$1004,1)),0,1,1)),$AD$4,0,1),0)</f>
        <v>0</v>
      </c>
      <c r="L104" s="78" t="n">
        <f aca="false">IF(AND(($B104&lt;Input!$C$31),($B104&lt;Input!$G$31)),($G104+$H104+$I104+$J104),($G104+$H104+$I104+$J104+$K104))</f>
        <v>9592.49874577849</v>
      </c>
      <c r="M104" s="78" t="n">
        <f aca="false">Mortgage!$L104</f>
        <v>-1322.80044101803</v>
      </c>
      <c r="N104" s="78" t="n">
        <f aca="false">$L104+$M104</f>
        <v>8269.69830476046</v>
      </c>
      <c r="O104" s="78" t="n">
        <f aca="false">IF(AND(($B104&lt;Input!$C$31),($B104&lt;Input!$G$31)),Expenses!$D104,(-1)*$N104)</f>
        <v>-5132.13393901978</v>
      </c>
      <c r="P104" s="78" t="n">
        <f aca="false">Childcare!$D104</f>
        <v>0</v>
      </c>
      <c r="Q104" s="78" t="n">
        <f aca="false">Loan_01!$E104</f>
        <v>0</v>
      </c>
      <c r="R104" s="78" t="n">
        <f aca="false">Loan_02!$E104</f>
        <v>0</v>
      </c>
      <c r="S104" s="78" t="n">
        <f aca="false">(-1)*SUM(Roth_01!$D104+Roth_02!$D104+IRA_01!$D104+IRA_02!$D104+Invest_01!$D104+Invest_02!$D104)</f>
        <v>-100</v>
      </c>
      <c r="T104" s="78" t="n">
        <f aca="false">(-1)*(IF(($B104&gt;Input!$O$24),0,Input!$O$30)+IF(($B104&gt;Input!$O$31),0,Input!$O$37)+IF(($B104&gt;Input!$O$38),0,Input!$O$44))</f>
        <v>-500</v>
      </c>
      <c r="U104" s="78" t="n">
        <f aca="false">IF(($AB103*(Input!$C$16/100)&gt;0),0,($AB103*(Input!$C$16/100)))</f>
        <v>0</v>
      </c>
      <c r="V104" s="78"/>
      <c r="W104" s="78" t="n">
        <f aca="false">IF(($N104+$O104+$P104+$Q104+$R104+$S104+$T104+$U104)&lt;0,($N104+$O104+$P104+$Q104+$R104+$S104+$T104+$U104),0)</f>
        <v>0</v>
      </c>
      <c r="X104" s="78"/>
      <c r="Y104" s="78" t="n">
        <f aca="false">IF(($N104+$O104+$P104+$Q104+$R104+$S104+$T104+$U104)&gt;=0,($N104+$O104+$P104+$Q104+$R104+$S104+$T104+$U104),0)</f>
        <v>2537.56436574069</v>
      </c>
      <c r="AA104" s="78" t="n">
        <f aca="false">IF(AND((($AB103+$W103-$U103)&lt;0),($Y104&gt;0)),($AA103-$K104)*(1+Input!$C$18/(12*100)),($AA103+$Y104-$K104)*(1+Input!$C$18/(12*100)))</f>
        <v>49795.700101291</v>
      </c>
      <c r="AB104" s="78" t="n">
        <f aca="false">IF(AND((($AB103+$W103-$U103)&lt;0),($Y104&gt;=0)),($AB103+$W103-$U103+$Y104)*(1+Input!$C$15/(12*100)),0)</f>
        <v>0</v>
      </c>
    </row>
    <row r="105" customFormat="false" ht="12.8" hidden="false" customHeight="false" outlineLevel="0" collapsed="false">
      <c r="A105" s="76" t="n">
        <v>101</v>
      </c>
      <c r="B105" s="77" t="n">
        <f aca="false">EOMONTH(Input!$C$7,A105)</f>
        <v>45991</v>
      </c>
      <c r="D105" s="76" t="n">
        <f aca="false">DATEDIF(Input!$C$23,$B105,"Y")</f>
        <v>48</v>
      </c>
      <c r="E105" s="76" t="n">
        <f aca="false">DATEDIF(Input!$G$23,$B105,"Y")</f>
        <v>48</v>
      </c>
      <c r="G105" s="78" t="n">
        <f aca="false">Salary_01!$L105</f>
        <v>5594.80049795227</v>
      </c>
      <c r="H105" s="78" t="n">
        <f aca="false">Salary_02!$L105</f>
        <v>3997.69824782622</v>
      </c>
      <c r="I105" s="78" t="n">
        <f aca="false">Retirement_Dist_01!$J105</f>
        <v>0</v>
      </c>
      <c r="J105" s="78" t="n">
        <f aca="false">Retirement_Dist_02!$J105</f>
        <v>0</v>
      </c>
      <c r="K105" s="78" t="n">
        <f aca="true">IF(AND(OR($B105&gt;Input!$C$31,$B105&gt;Input!$G$31),OR($B105&lt;Input!$C$25,$B105&lt;Input!$G$25)),(-1)*PMT(Input!$C$18/(100*12),(OFFSET($A$4, MAX( MATCH(Input!$C$25,$B$4:$B$1004,1), MATCH(Input!$G$25,$B$4:$B$1004,1)),0,1,1) - OFFSET($A$4, MIN( MATCH(Input!$C$31,$B$4:$B$1004,1), MATCH(Input!$G$31,$B$4:$B$1004,1)),0,1,1)),$AD$4,0,1),0)</f>
        <v>0</v>
      </c>
      <c r="L105" s="78" t="n">
        <f aca="false">IF(AND(($B105&lt;Input!$C$31),($B105&lt;Input!$G$31)),($G105+$H105+$I105+$J105),($G105+$H105+$I105+$J105+$K105))</f>
        <v>9592.49874577849</v>
      </c>
      <c r="M105" s="78" t="n">
        <f aca="false">Mortgage!$L105</f>
        <v>-1322.80044101803</v>
      </c>
      <c r="N105" s="78" t="n">
        <f aca="false">$L105+$M105</f>
        <v>8269.69830476046</v>
      </c>
      <c r="O105" s="78" t="n">
        <f aca="false">IF(AND(($B105&lt;Input!$C$31),($B105&lt;Input!$G$31)),Expenses!$D105,(-1)*$N105)</f>
        <v>-5132.13393901978</v>
      </c>
      <c r="P105" s="78" t="n">
        <f aca="false">Childcare!$D105</f>
        <v>0</v>
      </c>
      <c r="Q105" s="78" t="n">
        <f aca="false">Loan_01!$E105</f>
        <v>0</v>
      </c>
      <c r="R105" s="78" t="n">
        <f aca="false">Loan_02!$E105</f>
        <v>0</v>
      </c>
      <c r="S105" s="78" t="n">
        <f aca="false">(-1)*SUM(Roth_01!$D105+Roth_02!$D105+IRA_01!$D105+IRA_02!$D105+Invest_01!$D105+Invest_02!$D105)</f>
        <v>-100</v>
      </c>
      <c r="T105" s="78" t="n">
        <f aca="false">(-1)*(IF(($B105&gt;Input!$O$24),0,Input!$O$30)+IF(($B105&gt;Input!$O$31),0,Input!$O$37)+IF(($B105&gt;Input!$O$38),0,Input!$O$44))</f>
        <v>-500</v>
      </c>
      <c r="U105" s="78" t="n">
        <f aca="false">IF(($AB104*(Input!$C$16/100)&gt;0),0,($AB104*(Input!$C$16/100)))</f>
        <v>0</v>
      </c>
      <c r="V105" s="78"/>
      <c r="W105" s="78" t="n">
        <f aca="false">IF(($N105+$O105+$P105+$Q105+$R105+$S105+$T105+$U105)&lt;0,($N105+$O105+$P105+$Q105+$R105+$S105+$T105+$U105),0)</f>
        <v>0</v>
      </c>
      <c r="X105" s="78"/>
      <c r="Y105" s="78" t="n">
        <f aca="false">IF(($N105+$O105+$P105+$Q105+$R105+$S105+$T105+$U105)&gt;=0,($N105+$O105+$P105+$Q105+$R105+$S105+$T105+$U105),0)</f>
        <v>2537.56436574069</v>
      </c>
      <c r="AA105" s="78" t="n">
        <f aca="false">IF(AND((($AB104+$W104-$U104)&lt;0),($Y105&gt;0)),($AA104-$K105)*(1+Input!$C$18/(12*100)),($AA104+$Y105-$K105)*(1+Input!$C$18/(12*100)))</f>
        <v>52335.4450197178</v>
      </c>
      <c r="AB105" s="78" t="n">
        <f aca="false">IF(AND((($AB104+$W104-$U104)&lt;0),($Y105&gt;=0)),($AB104+$W104-$U104+$Y105)*(1+Input!$C$15/(12*100)),0)</f>
        <v>0</v>
      </c>
    </row>
    <row r="106" customFormat="false" ht="12.8" hidden="false" customHeight="false" outlineLevel="0" collapsed="false">
      <c r="A106" s="76" t="n">
        <v>102</v>
      </c>
      <c r="B106" s="77" t="n">
        <f aca="false">EOMONTH(Input!$C$7,A106)</f>
        <v>46022</v>
      </c>
      <c r="D106" s="76" t="n">
        <f aca="false">DATEDIF(Input!$C$23,$B106,"Y")</f>
        <v>48</v>
      </c>
      <c r="E106" s="76" t="n">
        <f aca="false">DATEDIF(Input!$G$23,$B106,"Y")</f>
        <v>48</v>
      </c>
      <c r="G106" s="78" t="n">
        <f aca="false">Salary_01!$L106</f>
        <v>5594.80049795227</v>
      </c>
      <c r="H106" s="78" t="n">
        <f aca="false">Salary_02!$L106</f>
        <v>3997.69824782622</v>
      </c>
      <c r="I106" s="78" t="n">
        <f aca="false">Retirement_Dist_01!$J106</f>
        <v>0</v>
      </c>
      <c r="J106" s="78" t="n">
        <f aca="false">Retirement_Dist_02!$J106</f>
        <v>0</v>
      </c>
      <c r="K106" s="78" t="n">
        <f aca="true">IF(AND(OR($B106&gt;Input!$C$31,$B106&gt;Input!$G$31),OR($B106&lt;Input!$C$25,$B106&lt;Input!$G$25)),(-1)*PMT(Input!$C$18/(100*12),(OFFSET($A$4, MAX( MATCH(Input!$C$25,$B$4:$B$1004,1), MATCH(Input!$G$25,$B$4:$B$1004,1)),0,1,1) - OFFSET($A$4, MIN( MATCH(Input!$C$31,$B$4:$B$1004,1), MATCH(Input!$G$31,$B$4:$B$1004,1)),0,1,1)),$AD$4,0,1),0)</f>
        <v>0</v>
      </c>
      <c r="L106" s="78" t="n">
        <f aca="false">IF(AND(($B106&lt;Input!$C$31),($B106&lt;Input!$G$31)),($G106+$H106+$I106+$J106),($G106+$H106+$I106+$J106+$K106))</f>
        <v>9592.49874577849</v>
      </c>
      <c r="M106" s="78" t="n">
        <f aca="false">Mortgage!$L106</f>
        <v>-1322.80044101803</v>
      </c>
      <c r="N106" s="78" t="n">
        <f aca="false">$L106+$M106</f>
        <v>8269.69830476046</v>
      </c>
      <c r="O106" s="78" t="n">
        <f aca="false">IF(AND(($B106&lt;Input!$C$31),($B106&lt;Input!$G$31)),Expenses!$D106,(-1)*$N106)</f>
        <v>-5132.13393901978</v>
      </c>
      <c r="P106" s="78" t="n">
        <f aca="false">Childcare!$D106</f>
        <v>0</v>
      </c>
      <c r="Q106" s="78" t="n">
        <f aca="false">Loan_01!$E106</f>
        <v>0</v>
      </c>
      <c r="R106" s="78" t="n">
        <f aca="false">Loan_02!$E106</f>
        <v>0</v>
      </c>
      <c r="S106" s="78" t="n">
        <f aca="false">(-1)*SUM(Roth_01!$D106+Roth_02!$D106+IRA_01!$D106+IRA_02!$D106+Invest_01!$D106+Invest_02!$D106)</f>
        <v>-100</v>
      </c>
      <c r="T106" s="78" t="n">
        <f aca="false">(-1)*(IF(($B106&gt;Input!$O$24),0,Input!$O$30)+IF(($B106&gt;Input!$O$31),0,Input!$O$37)+IF(($B106&gt;Input!$O$38),0,Input!$O$44))</f>
        <v>-500</v>
      </c>
      <c r="U106" s="78" t="n">
        <f aca="false">IF(($AB105*(Input!$C$16/100)&gt;0),0,($AB105*(Input!$C$16/100)))</f>
        <v>0</v>
      </c>
      <c r="V106" s="78"/>
      <c r="W106" s="78" t="n">
        <f aca="false">IF(($N106+$O106+$P106+$Q106+$R106+$S106+$T106+$U106)&lt;0,($N106+$O106+$P106+$Q106+$R106+$S106+$T106+$U106),0)</f>
        <v>0</v>
      </c>
      <c r="X106" s="78"/>
      <c r="Y106" s="78" t="n">
        <f aca="false">IF(($N106+$O106+$P106+$Q106+$R106+$S106+$T106+$U106)&gt;=0,($N106+$O106+$P106+$Q106+$R106+$S106+$T106+$U106),0)</f>
        <v>2537.56436574069</v>
      </c>
      <c r="AA106" s="78" t="n">
        <f aca="false">IF(AND((($AB105+$W105-$U105)&lt;0),($Y106&gt;0)),($AA105-$K106)*(1+Input!$C$18/(12*100)),($AA105+$Y106-$K106)*(1+Input!$C$18/(12*100)))</f>
        <v>54875.2957608495</v>
      </c>
      <c r="AB106" s="78" t="n">
        <f aca="false">IF(AND((($AB105+$W105-$U105)&lt;0),($Y106&gt;=0)),($AB105+$W105-$U105+$Y106)*(1+Input!$C$15/(12*100)),0)</f>
        <v>0</v>
      </c>
    </row>
    <row r="107" customFormat="false" ht="12.8" hidden="false" customHeight="false" outlineLevel="0" collapsed="false">
      <c r="A107" s="76" t="n">
        <v>103</v>
      </c>
      <c r="B107" s="77" t="n">
        <f aca="false">EOMONTH(Input!$C$7,A107)</f>
        <v>46053</v>
      </c>
      <c r="D107" s="76" t="n">
        <f aca="false">DATEDIF(Input!$C$23,$B107,"Y")</f>
        <v>48</v>
      </c>
      <c r="E107" s="76" t="n">
        <f aca="false">DATEDIF(Input!$G$23,$B107,"Y")</f>
        <v>48</v>
      </c>
      <c r="G107" s="78" t="n">
        <f aca="false">Salary_01!$L107</f>
        <v>5594.80049795227</v>
      </c>
      <c r="H107" s="78" t="n">
        <f aca="false">Salary_02!$L107</f>
        <v>3997.69824782622</v>
      </c>
      <c r="I107" s="78" t="n">
        <f aca="false">Retirement_Dist_01!$J107</f>
        <v>0</v>
      </c>
      <c r="J107" s="78" t="n">
        <f aca="false">Retirement_Dist_02!$J107</f>
        <v>0</v>
      </c>
      <c r="K107" s="78" t="n">
        <f aca="true">IF(AND(OR($B107&gt;Input!$C$31,$B107&gt;Input!$G$31),OR($B107&lt;Input!$C$25,$B107&lt;Input!$G$25)),(-1)*PMT(Input!$C$18/(100*12),(OFFSET($A$4, MAX( MATCH(Input!$C$25,$B$4:$B$1004,1), MATCH(Input!$G$25,$B$4:$B$1004,1)),0,1,1) - OFFSET($A$4, MIN( MATCH(Input!$C$31,$B$4:$B$1004,1), MATCH(Input!$G$31,$B$4:$B$1004,1)),0,1,1)),$AD$4,0,1),0)</f>
        <v>0</v>
      </c>
      <c r="L107" s="78" t="n">
        <f aca="false">IF(AND(($B107&lt;Input!$C$31),($B107&lt;Input!$G$31)),($G107+$H107+$I107+$J107),($G107+$H107+$I107+$J107+$K107))</f>
        <v>9592.49874577849</v>
      </c>
      <c r="M107" s="78" t="n">
        <f aca="false">Mortgage!$L107</f>
        <v>-1322.80044101803</v>
      </c>
      <c r="N107" s="78" t="n">
        <f aca="false">$L107+$M107</f>
        <v>8269.69830476046</v>
      </c>
      <c r="O107" s="78" t="n">
        <f aca="false">IF(AND(($B107&lt;Input!$C$31),($B107&lt;Input!$G$31)),Expenses!$D107,(-1)*$N107)</f>
        <v>-5132.13393901978</v>
      </c>
      <c r="P107" s="78" t="n">
        <f aca="false">Childcare!$D107</f>
        <v>0</v>
      </c>
      <c r="Q107" s="78" t="n">
        <f aca="false">Loan_01!$E107</f>
        <v>0</v>
      </c>
      <c r="R107" s="78" t="n">
        <f aca="false">Loan_02!$E107</f>
        <v>0</v>
      </c>
      <c r="S107" s="78" t="n">
        <f aca="false">(-1)*SUM(Roth_01!$D107+Roth_02!$D107+IRA_01!$D107+IRA_02!$D107+Invest_01!$D107+Invest_02!$D107)</f>
        <v>-100</v>
      </c>
      <c r="T107" s="78" t="n">
        <f aca="false">(-1)*(IF(($B107&gt;Input!$O$24),0,Input!$O$30)+IF(($B107&gt;Input!$O$31),0,Input!$O$37)+IF(($B107&gt;Input!$O$38),0,Input!$O$44))</f>
        <v>-500</v>
      </c>
      <c r="U107" s="78" t="n">
        <f aca="false">IF(($AB106*(Input!$C$16/100)&gt;0),0,($AB106*(Input!$C$16/100)))</f>
        <v>0</v>
      </c>
      <c r="V107" s="78"/>
      <c r="W107" s="78" t="n">
        <f aca="false">IF(($N107+$O107+$P107+$Q107+$R107+$S107+$T107+$U107)&lt;0,($N107+$O107+$P107+$Q107+$R107+$S107+$T107+$U107),0)</f>
        <v>0</v>
      </c>
      <c r="X107" s="78"/>
      <c r="Y107" s="78" t="n">
        <f aca="false">IF(($N107+$O107+$P107+$Q107+$R107+$S107+$T107+$U107)&gt;=0,($N107+$O107+$P107+$Q107+$R107+$S107+$T107+$U107),0)</f>
        <v>2537.56436574069</v>
      </c>
      <c r="AA107" s="78" t="n">
        <f aca="false">IF(AND((($AB106+$W106-$U106)&lt;0),($Y107&gt;0)),($AA106-$K107)*(1+Input!$C$18/(12*100)),($AA106+$Y107-$K107)*(1+Input!$C$18/(12*100)))</f>
        <v>57415.2523290955</v>
      </c>
      <c r="AB107" s="78" t="n">
        <f aca="false">IF(AND((($AB106+$W106-$U106)&lt;0),($Y107&gt;=0)),($AB106+$W106-$U106+$Y107)*(1+Input!$C$15/(12*100)),0)</f>
        <v>0</v>
      </c>
    </row>
    <row r="108" customFormat="false" ht="12.8" hidden="false" customHeight="false" outlineLevel="0" collapsed="false">
      <c r="A108" s="76" t="n">
        <v>104</v>
      </c>
      <c r="B108" s="77" t="n">
        <f aca="false">EOMONTH(Input!$C$7,A108)</f>
        <v>46081</v>
      </c>
      <c r="D108" s="76" t="n">
        <f aca="false">DATEDIF(Input!$C$23,$B108,"Y")</f>
        <v>48</v>
      </c>
      <c r="E108" s="76" t="n">
        <f aca="false">DATEDIF(Input!$G$23,$B108,"Y")</f>
        <v>48</v>
      </c>
      <c r="G108" s="78" t="n">
        <f aca="false">Salary_01!$L108</f>
        <v>5594.80049795227</v>
      </c>
      <c r="H108" s="78" t="n">
        <f aca="false">Salary_02!$L108</f>
        <v>3997.69824782622</v>
      </c>
      <c r="I108" s="78" t="n">
        <f aca="false">Retirement_Dist_01!$J108</f>
        <v>0</v>
      </c>
      <c r="J108" s="78" t="n">
        <f aca="false">Retirement_Dist_02!$J108</f>
        <v>0</v>
      </c>
      <c r="K108" s="78" t="n">
        <f aca="true">IF(AND(OR($B108&gt;Input!$C$31,$B108&gt;Input!$G$31),OR($B108&lt;Input!$C$25,$B108&lt;Input!$G$25)),(-1)*PMT(Input!$C$18/(100*12),(OFFSET($A$4, MAX( MATCH(Input!$C$25,$B$4:$B$1004,1), MATCH(Input!$G$25,$B$4:$B$1004,1)),0,1,1) - OFFSET($A$4, MIN( MATCH(Input!$C$31,$B$4:$B$1004,1), MATCH(Input!$G$31,$B$4:$B$1004,1)),0,1,1)),$AD$4,0,1),0)</f>
        <v>0</v>
      </c>
      <c r="L108" s="78" t="n">
        <f aca="false">IF(AND(($B108&lt;Input!$C$31),($B108&lt;Input!$G$31)),($G108+$H108+$I108+$J108),($G108+$H108+$I108+$J108+$K108))</f>
        <v>9592.49874577849</v>
      </c>
      <c r="M108" s="78" t="n">
        <f aca="false">Mortgage!$L108</f>
        <v>-1322.80044101803</v>
      </c>
      <c r="N108" s="78" t="n">
        <f aca="false">$L108+$M108</f>
        <v>8269.69830476046</v>
      </c>
      <c r="O108" s="78" t="n">
        <f aca="false">IF(AND(($B108&lt;Input!$C$31),($B108&lt;Input!$G$31)),Expenses!$D108,(-1)*$N108)</f>
        <v>-5132.13393901978</v>
      </c>
      <c r="P108" s="78" t="n">
        <f aca="false">Childcare!$D108</f>
        <v>0</v>
      </c>
      <c r="Q108" s="78" t="n">
        <f aca="false">Loan_01!$E108</f>
        <v>0</v>
      </c>
      <c r="R108" s="78" t="n">
        <f aca="false">Loan_02!$E108</f>
        <v>0</v>
      </c>
      <c r="S108" s="78" t="n">
        <f aca="false">(-1)*SUM(Roth_01!$D108+Roth_02!$D108+IRA_01!$D108+IRA_02!$D108+Invest_01!$D108+Invest_02!$D108)</f>
        <v>-100</v>
      </c>
      <c r="T108" s="78" t="n">
        <f aca="false">(-1)*(IF(($B108&gt;Input!$O$24),0,Input!$O$30)+IF(($B108&gt;Input!$O$31),0,Input!$O$37)+IF(($B108&gt;Input!$O$38),0,Input!$O$44))</f>
        <v>-500</v>
      </c>
      <c r="U108" s="78" t="n">
        <f aca="false">IF(($AB107*(Input!$C$16/100)&gt;0),0,($AB107*(Input!$C$16/100)))</f>
        <v>0</v>
      </c>
      <c r="V108" s="78"/>
      <c r="W108" s="78" t="n">
        <f aca="false">IF(($N108+$O108+$P108+$Q108+$R108+$S108+$T108+$U108)&lt;0,($N108+$O108+$P108+$Q108+$R108+$S108+$T108+$U108),0)</f>
        <v>0</v>
      </c>
      <c r="X108" s="78"/>
      <c r="Y108" s="78" t="n">
        <f aca="false">IF(($N108+$O108+$P108+$Q108+$R108+$S108+$T108+$U108)&gt;=0,($N108+$O108+$P108+$Q108+$R108+$S108+$T108+$U108),0)</f>
        <v>2537.56436574069</v>
      </c>
      <c r="AA108" s="78" t="n">
        <f aca="false">IF(AND((($AB107+$W107-$U107)&lt;0),($Y108&gt;0)),($AA107-$K108)*(1+Input!$C$18/(12*100)),($AA107+$Y108-$K108)*(1+Input!$C$18/(12*100)))</f>
        <v>59955.3147288651</v>
      </c>
      <c r="AB108" s="78" t="n">
        <f aca="false">IF(AND((($AB107+$W107-$U107)&lt;0),($Y108&gt;=0)),($AB107+$W107-$U107+$Y108)*(1+Input!$C$15/(12*100)),0)</f>
        <v>0</v>
      </c>
    </row>
    <row r="109" customFormat="false" ht="12.8" hidden="false" customHeight="false" outlineLevel="0" collapsed="false">
      <c r="A109" s="76" t="n">
        <v>105</v>
      </c>
      <c r="B109" s="77" t="n">
        <f aca="false">EOMONTH(Input!$C$7,A109)</f>
        <v>46112</v>
      </c>
      <c r="D109" s="76" t="n">
        <f aca="false">DATEDIF(Input!$C$23,$B109,"Y")</f>
        <v>48</v>
      </c>
      <c r="E109" s="76" t="n">
        <f aca="false">DATEDIF(Input!$G$23,$B109,"Y")</f>
        <v>48</v>
      </c>
      <c r="G109" s="78" t="n">
        <f aca="false">Salary_01!$L109</f>
        <v>5594.80049795227</v>
      </c>
      <c r="H109" s="78" t="n">
        <f aca="false">Salary_02!$L109</f>
        <v>3997.69824782622</v>
      </c>
      <c r="I109" s="78" t="n">
        <f aca="false">Retirement_Dist_01!$J109</f>
        <v>0</v>
      </c>
      <c r="J109" s="78" t="n">
        <f aca="false">Retirement_Dist_02!$J109</f>
        <v>0</v>
      </c>
      <c r="K109" s="78" t="n">
        <f aca="true">IF(AND(OR($B109&gt;Input!$C$31,$B109&gt;Input!$G$31),OR($B109&lt;Input!$C$25,$B109&lt;Input!$G$25)),(-1)*PMT(Input!$C$18/(100*12),(OFFSET($A$4, MAX( MATCH(Input!$C$25,$B$4:$B$1004,1), MATCH(Input!$G$25,$B$4:$B$1004,1)),0,1,1) - OFFSET($A$4, MIN( MATCH(Input!$C$31,$B$4:$B$1004,1), MATCH(Input!$G$31,$B$4:$B$1004,1)),0,1,1)),$AD$4,0,1),0)</f>
        <v>0</v>
      </c>
      <c r="L109" s="78" t="n">
        <f aca="false">IF(AND(($B109&lt;Input!$C$31),($B109&lt;Input!$G$31)),($G109+$H109+$I109+$J109),($G109+$H109+$I109+$J109+$K109))</f>
        <v>9592.49874577849</v>
      </c>
      <c r="M109" s="78" t="n">
        <f aca="false">Mortgage!$L109</f>
        <v>-1322.80044101803</v>
      </c>
      <c r="N109" s="78" t="n">
        <f aca="false">$L109+$M109</f>
        <v>8269.69830476046</v>
      </c>
      <c r="O109" s="78" t="n">
        <f aca="false">IF(AND(($B109&lt;Input!$C$31),($B109&lt;Input!$G$31)),Expenses!$D109,(-1)*$N109)</f>
        <v>-5132.13393901978</v>
      </c>
      <c r="P109" s="78" t="n">
        <f aca="false">Childcare!$D109</f>
        <v>0</v>
      </c>
      <c r="Q109" s="78" t="n">
        <f aca="false">Loan_01!$E109</f>
        <v>0</v>
      </c>
      <c r="R109" s="78" t="n">
        <f aca="false">Loan_02!$E109</f>
        <v>0</v>
      </c>
      <c r="S109" s="78" t="n">
        <f aca="false">(-1)*SUM(Roth_01!$D109+Roth_02!$D109+IRA_01!$D109+IRA_02!$D109+Invest_01!$D109+Invest_02!$D109)</f>
        <v>-100</v>
      </c>
      <c r="T109" s="78" t="n">
        <f aca="false">(-1)*(IF(($B109&gt;Input!$O$24),0,Input!$O$30)+IF(($B109&gt;Input!$O$31),0,Input!$O$37)+IF(($B109&gt;Input!$O$38),0,Input!$O$44))</f>
        <v>-500</v>
      </c>
      <c r="U109" s="78" t="n">
        <f aca="false">IF(($AB108*(Input!$C$16/100)&gt;0),0,($AB108*(Input!$C$16/100)))</f>
        <v>0</v>
      </c>
      <c r="V109" s="78"/>
      <c r="W109" s="78" t="n">
        <f aca="false">IF(($N109+$O109+$P109+$Q109+$R109+$S109+$T109+$U109)&lt;0,($N109+$O109+$P109+$Q109+$R109+$S109+$T109+$U109),0)</f>
        <v>0</v>
      </c>
      <c r="X109" s="78"/>
      <c r="Y109" s="78" t="n">
        <f aca="false">IF(($N109+$O109+$P109+$Q109+$R109+$S109+$T109+$U109)&gt;=0,($N109+$O109+$P109+$Q109+$R109+$S109+$T109+$U109),0)</f>
        <v>2537.56436574069</v>
      </c>
      <c r="AA109" s="78" t="n">
        <f aca="false">IF(AND((($AB108+$W108-$U108)&lt;0),($Y109&gt;0)),($AA108-$K109)*(1+Input!$C$18/(12*100)),($AA108+$Y109-$K109)*(1+Input!$C$18/(12*100)))</f>
        <v>62495.4829645681</v>
      </c>
      <c r="AB109" s="78" t="n">
        <f aca="false">IF(AND((($AB108+$W108-$U108)&lt;0),($Y109&gt;=0)),($AB108+$W108-$U108+$Y109)*(1+Input!$C$15/(12*100)),0)</f>
        <v>0</v>
      </c>
    </row>
    <row r="110" customFormat="false" ht="12.8" hidden="false" customHeight="false" outlineLevel="0" collapsed="false">
      <c r="A110" s="76" t="n">
        <v>106</v>
      </c>
      <c r="B110" s="77" t="n">
        <f aca="false">EOMONTH(Input!$C$7,A110)</f>
        <v>46142</v>
      </c>
      <c r="D110" s="76" t="n">
        <f aca="false">DATEDIF(Input!$C$23,$B110,"Y")</f>
        <v>48</v>
      </c>
      <c r="E110" s="76" t="n">
        <f aca="false">DATEDIF(Input!$G$23,$B110,"Y")</f>
        <v>48</v>
      </c>
      <c r="G110" s="78" t="n">
        <f aca="false">Salary_01!$L110</f>
        <v>5594.80049795227</v>
      </c>
      <c r="H110" s="78" t="n">
        <f aca="false">Salary_02!$L110</f>
        <v>3997.69824782622</v>
      </c>
      <c r="I110" s="78" t="n">
        <f aca="false">Retirement_Dist_01!$J110</f>
        <v>0</v>
      </c>
      <c r="J110" s="78" t="n">
        <f aca="false">Retirement_Dist_02!$J110</f>
        <v>0</v>
      </c>
      <c r="K110" s="78" t="n">
        <f aca="true">IF(AND(OR($B110&gt;Input!$C$31,$B110&gt;Input!$G$31),OR($B110&lt;Input!$C$25,$B110&lt;Input!$G$25)),(-1)*PMT(Input!$C$18/(100*12),(OFFSET($A$4, MAX( MATCH(Input!$C$25,$B$4:$B$1004,1), MATCH(Input!$G$25,$B$4:$B$1004,1)),0,1,1) - OFFSET($A$4, MIN( MATCH(Input!$C$31,$B$4:$B$1004,1), MATCH(Input!$G$31,$B$4:$B$1004,1)),0,1,1)),$AD$4,0,1),0)</f>
        <v>0</v>
      </c>
      <c r="L110" s="78" t="n">
        <f aca="false">IF(AND(($B110&lt;Input!$C$31),($B110&lt;Input!$G$31)),($G110+$H110+$I110+$J110),($G110+$H110+$I110+$J110+$K110))</f>
        <v>9592.49874577849</v>
      </c>
      <c r="M110" s="78" t="n">
        <f aca="false">Mortgage!$L110</f>
        <v>-1322.80044101803</v>
      </c>
      <c r="N110" s="78" t="n">
        <f aca="false">$L110+$M110</f>
        <v>8269.69830476046</v>
      </c>
      <c r="O110" s="78" t="n">
        <f aca="false">IF(AND(($B110&lt;Input!$C$31),($B110&lt;Input!$G$31)),Expenses!$D110,(-1)*$N110)</f>
        <v>-5132.13393901978</v>
      </c>
      <c r="P110" s="78" t="n">
        <f aca="false">Childcare!$D110</f>
        <v>0</v>
      </c>
      <c r="Q110" s="78" t="n">
        <f aca="false">Loan_01!$E110</f>
        <v>0</v>
      </c>
      <c r="R110" s="78" t="n">
        <f aca="false">Loan_02!$E110</f>
        <v>0</v>
      </c>
      <c r="S110" s="78" t="n">
        <f aca="false">(-1)*SUM(Roth_01!$D110+Roth_02!$D110+IRA_01!$D110+IRA_02!$D110+Invest_01!$D110+Invest_02!$D110)</f>
        <v>-100</v>
      </c>
      <c r="T110" s="78" t="n">
        <f aca="false">(-1)*(IF(($B110&gt;Input!$O$24),0,Input!$O$30)+IF(($B110&gt;Input!$O$31),0,Input!$O$37)+IF(($B110&gt;Input!$O$38),0,Input!$O$44))</f>
        <v>-500</v>
      </c>
      <c r="U110" s="78" t="n">
        <f aca="false">IF(($AB109*(Input!$C$16/100)&gt;0),0,($AB109*(Input!$C$16/100)))</f>
        <v>0</v>
      </c>
      <c r="V110" s="78"/>
      <c r="W110" s="78" t="n">
        <f aca="false">IF(($N110+$O110+$P110+$Q110+$R110+$S110+$T110+$U110)&lt;0,($N110+$O110+$P110+$Q110+$R110+$S110+$T110+$U110),0)</f>
        <v>0</v>
      </c>
      <c r="X110" s="78"/>
      <c r="Y110" s="78" t="n">
        <f aca="false">IF(($N110+$O110+$P110+$Q110+$R110+$S110+$T110+$U110)&gt;=0,($N110+$O110+$P110+$Q110+$R110+$S110+$T110+$U110),0)</f>
        <v>2537.56436574069</v>
      </c>
      <c r="AA110" s="78" t="n">
        <f aca="false">IF(AND((($AB109+$W109-$U109)&lt;0),($Y110&gt;0)),($AA109-$K110)*(1+Input!$C$18/(12*100)),($AA109+$Y110-$K110)*(1+Input!$C$18/(12*100)))</f>
        <v>65035.7570406142</v>
      </c>
      <c r="AB110" s="78" t="n">
        <f aca="false">IF(AND((($AB109+$W109-$U109)&lt;0),($Y110&gt;=0)),($AB109+$W109-$U109+$Y110)*(1+Input!$C$15/(12*100)),0)</f>
        <v>0</v>
      </c>
    </row>
    <row r="111" customFormat="false" ht="12.8" hidden="false" customHeight="false" outlineLevel="0" collapsed="false">
      <c r="A111" s="76" t="n">
        <v>107</v>
      </c>
      <c r="B111" s="77" t="n">
        <f aca="false">EOMONTH(Input!$C$7,A111)</f>
        <v>46173</v>
      </c>
      <c r="D111" s="76" t="n">
        <f aca="false">DATEDIF(Input!$C$23,$B111,"Y")</f>
        <v>49</v>
      </c>
      <c r="E111" s="76" t="n">
        <f aca="false">DATEDIF(Input!$G$23,$B111,"Y")</f>
        <v>49</v>
      </c>
      <c r="G111" s="78" t="n">
        <f aca="false">Salary_01!$L111</f>
        <v>5594.80049795227</v>
      </c>
      <c r="H111" s="78" t="n">
        <f aca="false">Salary_02!$L111</f>
        <v>3997.69824782622</v>
      </c>
      <c r="I111" s="78" t="n">
        <f aca="false">Retirement_Dist_01!$J111</f>
        <v>0</v>
      </c>
      <c r="J111" s="78" t="n">
        <f aca="false">Retirement_Dist_02!$J111</f>
        <v>0</v>
      </c>
      <c r="K111" s="78" t="n">
        <f aca="true">IF(AND(OR($B111&gt;Input!$C$31,$B111&gt;Input!$G$31),OR($B111&lt;Input!$C$25,$B111&lt;Input!$G$25)),(-1)*PMT(Input!$C$18/(100*12),(OFFSET($A$4, MAX( MATCH(Input!$C$25,$B$4:$B$1004,1), MATCH(Input!$G$25,$B$4:$B$1004,1)),0,1,1) - OFFSET($A$4, MIN( MATCH(Input!$C$31,$B$4:$B$1004,1), MATCH(Input!$G$31,$B$4:$B$1004,1)),0,1,1)),$AD$4,0,1),0)</f>
        <v>0</v>
      </c>
      <c r="L111" s="78" t="n">
        <f aca="false">IF(AND(($B111&lt;Input!$C$31),($B111&lt;Input!$G$31)),($G111+$H111+$I111+$J111),($G111+$H111+$I111+$J111+$K111))</f>
        <v>9592.49874577849</v>
      </c>
      <c r="M111" s="78" t="n">
        <f aca="false">Mortgage!$L111</f>
        <v>-1322.80044101803</v>
      </c>
      <c r="N111" s="78" t="n">
        <f aca="false">$L111+$M111</f>
        <v>8269.69830476046</v>
      </c>
      <c r="O111" s="78" t="n">
        <f aca="false">IF(AND(($B111&lt;Input!$C$31),($B111&lt;Input!$G$31)),Expenses!$D111,(-1)*$N111)</f>
        <v>-5132.13393901978</v>
      </c>
      <c r="P111" s="78" t="n">
        <f aca="false">Childcare!$D111</f>
        <v>0</v>
      </c>
      <c r="Q111" s="78" t="n">
        <f aca="false">Loan_01!$E111</f>
        <v>0</v>
      </c>
      <c r="R111" s="78" t="n">
        <f aca="false">Loan_02!$E111</f>
        <v>0</v>
      </c>
      <c r="S111" s="78" t="n">
        <f aca="false">(-1)*SUM(Roth_01!$D111+Roth_02!$D111+IRA_01!$D111+IRA_02!$D111+Invest_01!$D111+Invest_02!$D111)</f>
        <v>-100</v>
      </c>
      <c r="T111" s="78" t="n">
        <f aca="false">(-1)*(IF(($B111&gt;Input!$O$24),0,Input!$O$30)+IF(($B111&gt;Input!$O$31),0,Input!$O$37)+IF(($B111&gt;Input!$O$38),0,Input!$O$44))</f>
        <v>-500</v>
      </c>
      <c r="U111" s="78" t="n">
        <f aca="false">IF(($AB110*(Input!$C$16/100)&gt;0),0,($AB110*(Input!$C$16/100)))</f>
        <v>0</v>
      </c>
      <c r="V111" s="78"/>
      <c r="W111" s="78" t="n">
        <f aca="false">IF(($N111+$O111+$P111+$Q111+$R111+$S111+$T111+$U111)&lt;0,($N111+$O111+$P111+$Q111+$R111+$S111+$T111+$U111),0)</f>
        <v>0</v>
      </c>
      <c r="X111" s="78"/>
      <c r="Y111" s="78" t="n">
        <f aca="false">IF(($N111+$O111+$P111+$Q111+$R111+$S111+$T111+$U111)&gt;=0,($N111+$O111+$P111+$Q111+$R111+$S111+$T111+$U111),0)</f>
        <v>2537.56436574069</v>
      </c>
      <c r="AA111" s="78" t="n">
        <f aca="false">IF(AND((($AB110+$W110-$U110)&lt;0),($Y111&gt;0)),($AA110-$K111)*(1+Input!$C$18/(12*100)),($AA110+$Y111-$K111)*(1+Input!$C$18/(12*100)))</f>
        <v>67576.1369614135</v>
      </c>
      <c r="AB111" s="78" t="n">
        <f aca="false">IF(AND((($AB110+$W110-$U110)&lt;0),($Y111&gt;=0)),($AB110+$W110-$U110+$Y111)*(1+Input!$C$15/(12*100)),0)</f>
        <v>0</v>
      </c>
    </row>
    <row r="112" customFormat="false" ht="12.8" hidden="false" customHeight="false" outlineLevel="0" collapsed="false">
      <c r="A112" s="76" t="n">
        <v>108</v>
      </c>
      <c r="B112" s="77" t="n">
        <f aca="false">EOMONTH(Input!$C$7,A112)</f>
        <v>46203</v>
      </c>
      <c r="D112" s="76" t="n">
        <f aca="false">DATEDIF(Input!$C$23,$B112,"Y")</f>
        <v>49</v>
      </c>
      <c r="E112" s="76" t="n">
        <f aca="false">DATEDIF(Input!$G$23,$B112,"Y")</f>
        <v>49</v>
      </c>
      <c r="G112" s="78" t="n">
        <f aca="false">Salary_01!$L112</f>
        <v>5690.42395660959</v>
      </c>
      <c r="H112" s="78" t="n">
        <f aca="false">Salary_02!$L112</f>
        <v>4064.09175336463</v>
      </c>
      <c r="I112" s="78" t="n">
        <f aca="false">Retirement_Dist_01!$J112</f>
        <v>0</v>
      </c>
      <c r="J112" s="78" t="n">
        <f aca="false">Retirement_Dist_02!$J112</f>
        <v>0</v>
      </c>
      <c r="K112" s="78" t="n">
        <f aca="true">IF(AND(OR($B112&gt;Input!$C$31,$B112&gt;Input!$G$31),OR($B112&lt;Input!$C$25,$B112&lt;Input!$G$25)),(-1)*PMT(Input!$C$18/(100*12),(OFFSET($A$4, MAX( MATCH(Input!$C$25,$B$4:$B$1004,1), MATCH(Input!$G$25,$B$4:$B$1004,1)),0,1,1) - OFFSET($A$4, MIN( MATCH(Input!$C$31,$B$4:$B$1004,1), MATCH(Input!$G$31,$B$4:$B$1004,1)),0,1,1)),$AD$4,0,1),0)</f>
        <v>0</v>
      </c>
      <c r="L112" s="78" t="n">
        <f aca="false">IF(AND(($B112&lt;Input!$C$31),($B112&lt;Input!$G$31)),($G112+$H112+$I112+$J112),($G112+$H112+$I112+$J112+$K112))</f>
        <v>9754.51570997422</v>
      </c>
      <c r="M112" s="78" t="n">
        <f aca="false">Mortgage!$L112</f>
        <v>-1332.30121662843</v>
      </c>
      <c r="N112" s="78" t="n">
        <f aca="false">$L112+$M112</f>
        <v>8422.21449334579</v>
      </c>
      <c r="O112" s="78" t="n">
        <f aca="false">IF(AND(($B112&lt;Input!$C$31),($B112&lt;Input!$G$31)),Expenses!$D112,(-1)*$N112)</f>
        <v>-5337.41929658057</v>
      </c>
      <c r="P112" s="78" t="n">
        <f aca="false">Childcare!$D112</f>
        <v>0</v>
      </c>
      <c r="Q112" s="78" t="n">
        <f aca="false">Loan_01!$E112</f>
        <v>0</v>
      </c>
      <c r="R112" s="78" t="n">
        <f aca="false">Loan_02!$E112</f>
        <v>0</v>
      </c>
      <c r="S112" s="78" t="n">
        <f aca="false">(-1)*SUM(Roth_01!$D112+Roth_02!$D112+IRA_01!$D112+IRA_02!$D112+Invest_01!$D112+Invest_02!$D112)</f>
        <v>-100</v>
      </c>
      <c r="T112" s="78" t="n">
        <f aca="false">(-1)*(IF(($B112&gt;Input!$O$24),0,Input!$O$30)+IF(($B112&gt;Input!$O$31),0,Input!$O$37)+IF(($B112&gt;Input!$O$38),0,Input!$O$44))</f>
        <v>-500</v>
      </c>
      <c r="U112" s="78" t="n">
        <f aca="false">IF(($AB111*(Input!$C$16/100)&gt;0),0,($AB111*(Input!$C$16/100)))</f>
        <v>0</v>
      </c>
      <c r="V112" s="78"/>
      <c r="W112" s="78" t="n">
        <f aca="false">IF(($N112+$O112+$P112+$Q112+$R112+$S112+$T112+$U112)&lt;0,($N112+$O112+$P112+$Q112+$R112+$S112+$T112+$U112),0)</f>
        <v>0</v>
      </c>
      <c r="X112" s="78"/>
      <c r="Y112" s="78" t="n">
        <f aca="false">IF(($N112+$O112+$P112+$Q112+$R112+$S112+$T112+$U112)&gt;=0,($N112+$O112+$P112+$Q112+$R112+$S112+$T112+$U112),0)</f>
        <v>2484.79519676522</v>
      </c>
      <c r="AA112" s="78" t="n">
        <f aca="false">IF(AND((($AB111+$W111-$U111)&lt;0),($Y112&gt;0)),($AA111-$K112)*(1+Input!$C$18/(12*100)),($AA111+$Y112-$K112)*(1+Input!$C$18/(12*100)))</f>
        <v>70063.8513636853</v>
      </c>
      <c r="AB112" s="78" t="n">
        <f aca="false">IF(AND((($AB111+$W111-$U111)&lt;0),($Y112&gt;=0)),($AB111+$W111-$U111+$Y112)*(1+Input!$C$15/(12*100)),0)</f>
        <v>0</v>
      </c>
    </row>
    <row r="113" customFormat="false" ht="12.8" hidden="false" customHeight="false" outlineLevel="0" collapsed="false">
      <c r="A113" s="76" t="n">
        <v>109</v>
      </c>
      <c r="B113" s="77" t="n">
        <f aca="false">EOMONTH(Input!$C$7,A113)</f>
        <v>46234</v>
      </c>
      <c r="D113" s="76" t="n">
        <f aca="false">DATEDIF(Input!$C$23,$B113,"Y")</f>
        <v>49</v>
      </c>
      <c r="E113" s="76" t="n">
        <f aca="false">DATEDIF(Input!$G$23,$B113,"Y")</f>
        <v>49</v>
      </c>
      <c r="G113" s="78" t="n">
        <f aca="false">Salary_01!$L113</f>
        <v>5690.42395660959</v>
      </c>
      <c r="H113" s="78" t="n">
        <f aca="false">Salary_02!$L113</f>
        <v>4064.09175336463</v>
      </c>
      <c r="I113" s="78" t="n">
        <f aca="false">Retirement_Dist_01!$J113</f>
        <v>0</v>
      </c>
      <c r="J113" s="78" t="n">
        <f aca="false">Retirement_Dist_02!$J113</f>
        <v>0</v>
      </c>
      <c r="K113" s="78" t="n">
        <f aca="true">IF(AND(OR($B113&gt;Input!$C$31,$B113&gt;Input!$G$31),OR($B113&lt;Input!$C$25,$B113&lt;Input!$G$25)),(-1)*PMT(Input!$C$18/(100*12),(OFFSET($A$4, MAX( MATCH(Input!$C$25,$B$4:$B$1004,1), MATCH(Input!$G$25,$B$4:$B$1004,1)),0,1,1) - OFFSET($A$4, MIN( MATCH(Input!$C$31,$B$4:$B$1004,1), MATCH(Input!$G$31,$B$4:$B$1004,1)),0,1,1)),$AD$4,0,1),0)</f>
        <v>0</v>
      </c>
      <c r="L113" s="78" t="n">
        <f aca="false">IF(AND(($B113&lt;Input!$C$31),($B113&lt;Input!$G$31)),($G113+$H113+$I113+$J113),($G113+$H113+$I113+$J113+$K113))</f>
        <v>9754.51570997422</v>
      </c>
      <c r="M113" s="78" t="n">
        <f aca="false">Mortgage!$L113</f>
        <v>-1332.30121662843</v>
      </c>
      <c r="N113" s="78" t="n">
        <f aca="false">$L113+$M113</f>
        <v>8422.21449334579</v>
      </c>
      <c r="O113" s="78" t="n">
        <f aca="false">IF(AND(($B113&lt;Input!$C$31),($B113&lt;Input!$G$31)),Expenses!$D113,(-1)*$N113)</f>
        <v>-5337.41929658057</v>
      </c>
      <c r="P113" s="78" t="n">
        <f aca="false">Childcare!$D113</f>
        <v>0</v>
      </c>
      <c r="Q113" s="78" t="n">
        <f aca="false">Loan_01!$E113</f>
        <v>0</v>
      </c>
      <c r="R113" s="78" t="n">
        <f aca="false">Loan_02!$E113</f>
        <v>0</v>
      </c>
      <c r="S113" s="78" t="n">
        <f aca="false">(-1)*SUM(Roth_01!$D113+Roth_02!$D113+IRA_01!$D113+IRA_02!$D113+Invest_01!$D113+Invest_02!$D113)</f>
        <v>-100</v>
      </c>
      <c r="T113" s="78" t="n">
        <f aca="false">(-1)*(IF(($B113&gt;Input!$O$24),0,Input!$O$30)+IF(($B113&gt;Input!$O$31),0,Input!$O$37)+IF(($B113&gt;Input!$O$38),0,Input!$O$44))</f>
        <v>-500</v>
      </c>
      <c r="U113" s="78" t="n">
        <f aca="false">IF(($AB112*(Input!$C$16/100)&gt;0),0,($AB112*(Input!$C$16/100)))</f>
        <v>0</v>
      </c>
      <c r="V113" s="78"/>
      <c r="W113" s="78" t="n">
        <f aca="false">IF(($N113+$O113+$P113+$Q113+$R113+$S113+$T113+$U113)&lt;0,($N113+$O113+$P113+$Q113+$R113+$S113+$T113+$U113),0)</f>
        <v>0</v>
      </c>
      <c r="X113" s="78"/>
      <c r="Y113" s="78" t="n">
        <f aca="false">IF(($N113+$O113+$P113+$Q113+$R113+$S113+$T113+$U113)&gt;=0,($N113+$O113+$P113+$Q113+$R113+$S113+$T113+$U113),0)</f>
        <v>2484.79519676522</v>
      </c>
      <c r="AA113" s="78" t="n">
        <f aca="false">IF(AND((($AB112+$W112-$U112)&lt;0),($Y113&gt;0)),($AA112-$K113)*(1+Input!$C$18/(12*100)),($AA112+$Y113-$K113)*(1+Input!$C$18/(12*100)))</f>
        <v>72551.6694207239</v>
      </c>
      <c r="AB113" s="78" t="n">
        <f aca="false">IF(AND((($AB112+$W112-$U112)&lt;0),($Y113&gt;=0)),($AB112+$W112-$U112+$Y113)*(1+Input!$C$15/(12*100)),0)</f>
        <v>0</v>
      </c>
    </row>
    <row r="114" customFormat="false" ht="12.8" hidden="false" customHeight="false" outlineLevel="0" collapsed="false">
      <c r="A114" s="76" t="n">
        <v>110</v>
      </c>
      <c r="B114" s="77" t="n">
        <f aca="false">EOMONTH(Input!$C$7,A114)</f>
        <v>46265</v>
      </c>
      <c r="D114" s="76" t="n">
        <f aca="false">DATEDIF(Input!$C$23,$B114,"Y")</f>
        <v>49</v>
      </c>
      <c r="E114" s="76" t="n">
        <f aca="false">DATEDIF(Input!$G$23,$B114,"Y")</f>
        <v>49</v>
      </c>
      <c r="G114" s="78" t="n">
        <f aca="false">Salary_01!$L114</f>
        <v>5690.42395660959</v>
      </c>
      <c r="H114" s="78" t="n">
        <f aca="false">Salary_02!$L114</f>
        <v>4064.09175336463</v>
      </c>
      <c r="I114" s="78" t="n">
        <f aca="false">Retirement_Dist_01!$J114</f>
        <v>0</v>
      </c>
      <c r="J114" s="78" t="n">
        <f aca="false">Retirement_Dist_02!$J114</f>
        <v>0</v>
      </c>
      <c r="K114" s="78" t="n">
        <f aca="true">IF(AND(OR($B114&gt;Input!$C$31,$B114&gt;Input!$G$31),OR($B114&lt;Input!$C$25,$B114&lt;Input!$G$25)),(-1)*PMT(Input!$C$18/(100*12),(OFFSET($A$4, MAX( MATCH(Input!$C$25,$B$4:$B$1004,1), MATCH(Input!$G$25,$B$4:$B$1004,1)),0,1,1) - OFFSET($A$4, MIN( MATCH(Input!$C$31,$B$4:$B$1004,1), MATCH(Input!$G$31,$B$4:$B$1004,1)),0,1,1)),$AD$4,0,1),0)</f>
        <v>0</v>
      </c>
      <c r="L114" s="78" t="n">
        <f aca="false">IF(AND(($B114&lt;Input!$C$31),($B114&lt;Input!$G$31)),($G114+$H114+$I114+$J114),($G114+$H114+$I114+$J114+$K114))</f>
        <v>9754.51570997422</v>
      </c>
      <c r="M114" s="78" t="n">
        <f aca="false">Mortgage!$L114</f>
        <v>-1332.30121662843</v>
      </c>
      <c r="N114" s="78" t="n">
        <f aca="false">$L114+$M114</f>
        <v>8422.21449334579</v>
      </c>
      <c r="O114" s="78" t="n">
        <f aca="false">IF(AND(($B114&lt;Input!$C$31),($B114&lt;Input!$G$31)),Expenses!$D114,(-1)*$N114)</f>
        <v>-5337.41929658057</v>
      </c>
      <c r="P114" s="78" t="n">
        <f aca="false">Childcare!$D114</f>
        <v>0</v>
      </c>
      <c r="Q114" s="78" t="n">
        <f aca="false">Loan_01!$E114</f>
        <v>0</v>
      </c>
      <c r="R114" s="78" t="n">
        <f aca="false">Loan_02!$E114</f>
        <v>0</v>
      </c>
      <c r="S114" s="78" t="n">
        <f aca="false">(-1)*SUM(Roth_01!$D114+Roth_02!$D114+IRA_01!$D114+IRA_02!$D114+Invest_01!$D114+Invest_02!$D114)</f>
        <v>-100</v>
      </c>
      <c r="T114" s="78" t="n">
        <f aca="false">(-1)*(IF(($B114&gt;Input!$O$24),0,Input!$O$30)+IF(($B114&gt;Input!$O$31),0,Input!$O$37)+IF(($B114&gt;Input!$O$38),0,Input!$O$44))</f>
        <v>-500</v>
      </c>
      <c r="U114" s="78" t="n">
        <f aca="false">IF(($AB113*(Input!$C$16/100)&gt;0),0,($AB113*(Input!$C$16/100)))</f>
        <v>0</v>
      </c>
      <c r="V114" s="78"/>
      <c r="W114" s="78" t="n">
        <f aca="false">IF(($N114+$O114+$P114+$Q114+$R114+$S114+$T114+$U114)&lt;0,($N114+$O114+$P114+$Q114+$R114+$S114+$T114+$U114),0)</f>
        <v>0</v>
      </c>
      <c r="X114" s="78"/>
      <c r="Y114" s="78" t="n">
        <f aca="false">IF(($N114+$O114+$P114+$Q114+$R114+$S114+$T114+$U114)&gt;=0,($N114+$O114+$P114+$Q114+$R114+$S114+$T114+$U114),0)</f>
        <v>2484.79519676522</v>
      </c>
      <c r="AA114" s="78" t="n">
        <f aca="false">IF(AND((($AB113+$W113-$U113)&lt;0),($Y114&gt;0)),($AA113-$K114)*(1+Input!$C$18/(12*100)),($AA113+$Y114-$K114)*(1+Input!$C$18/(12*100)))</f>
        <v>75039.5911368482</v>
      </c>
      <c r="AB114" s="78" t="n">
        <f aca="false">IF(AND((($AB113+$W113-$U113)&lt;0),($Y114&gt;=0)),($AB113+$W113-$U113+$Y114)*(1+Input!$C$15/(12*100)),0)</f>
        <v>0</v>
      </c>
    </row>
    <row r="115" customFormat="false" ht="12.8" hidden="false" customHeight="false" outlineLevel="0" collapsed="false">
      <c r="A115" s="76" t="n">
        <v>111</v>
      </c>
      <c r="B115" s="77" t="n">
        <f aca="false">EOMONTH(Input!$C$7,A115)</f>
        <v>46295</v>
      </c>
      <c r="D115" s="76" t="n">
        <f aca="false">DATEDIF(Input!$C$23,$B115,"Y")</f>
        <v>49</v>
      </c>
      <c r="E115" s="76" t="n">
        <f aca="false">DATEDIF(Input!$G$23,$B115,"Y")</f>
        <v>49</v>
      </c>
      <c r="G115" s="78" t="n">
        <f aca="false">Salary_01!$L115</f>
        <v>5690.42395660959</v>
      </c>
      <c r="H115" s="78" t="n">
        <f aca="false">Salary_02!$L115</f>
        <v>4064.09175336463</v>
      </c>
      <c r="I115" s="78" t="n">
        <f aca="false">Retirement_Dist_01!$J115</f>
        <v>0</v>
      </c>
      <c r="J115" s="78" t="n">
        <f aca="false">Retirement_Dist_02!$J115</f>
        <v>0</v>
      </c>
      <c r="K115" s="78" t="n">
        <f aca="true">IF(AND(OR($B115&gt;Input!$C$31,$B115&gt;Input!$G$31),OR($B115&lt;Input!$C$25,$B115&lt;Input!$G$25)),(-1)*PMT(Input!$C$18/(100*12),(OFFSET($A$4, MAX( MATCH(Input!$C$25,$B$4:$B$1004,1), MATCH(Input!$G$25,$B$4:$B$1004,1)),0,1,1) - OFFSET($A$4, MIN( MATCH(Input!$C$31,$B$4:$B$1004,1), MATCH(Input!$G$31,$B$4:$B$1004,1)),0,1,1)),$AD$4,0,1),0)</f>
        <v>0</v>
      </c>
      <c r="L115" s="78" t="n">
        <f aca="false">IF(AND(($B115&lt;Input!$C$31),($B115&lt;Input!$G$31)),($G115+$H115+$I115+$J115),($G115+$H115+$I115+$J115+$K115))</f>
        <v>9754.51570997422</v>
      </c>
      <c r="M115" s="78" t="n">
        <f aca="false">Mortgage!$L115</f>
        <v>-1332.30121662843</v>
      </c>
      <c r="N115" s="78" t="n">
        <f aca="false">$L115+$M115</f>
        <v>8422.21449334579</v>
      </c>
      <c r="O115" s="78" t="n">
        <f aca="false">IF(AND(($B115&lt;Input!$C$31),($B115&lt;Input!$G$31)),Expenses!$D115,(-1)*$N115)</f>
        <v>-5337.41929658057</v>
      </c>
      <c r="P115" s="78" t="n">
        <f aca="false">Childcare!$D115</f>
        <v>0</v>
      </c>
      <c r="Q115" s="78" t="n">
        <f aca="false">Loan_01!$E115</f>
        <v>0</v>
      </c>
      <c r="R115" s="78" t="n">
        <f aca="false">Loan_02!$E115</f>
        <v>0</v>
      </c>
      <c r="S115" s="78" t="n">
        <f aca="false">(-1)*SUM(Roth_01!$D115+Roth_02!$D115+IRA_01!$D115+IRA_02!$D115+Invest_01!$D115+Invest_02!$D115)</f>
        <v>-100</v>
      </c>
      <c r="T115" s="78" t="n">
        <f aca="false">(-1)*(IF(($B115&gt;Input!$O$24),0,Input!$O$30)+IF(($B115&gt;Input!$O$31),0,Input!$O$37)+IF(($B115&gt;Input!$O$38),0,Input!$O$44))</f>
        <v>-500</v>
      </c>
      <c r="U115" s="78" t="n">
        <f aca="false">IF(($AB114*(Input!$C$16/100)&gt;0),0,($AB114*(Input!$C$16/100)))</f>
        <v>0</v>
      </c>
      <c r="V115" s="78"/>
      <c r="W115" s="78" t="n">
        <f aca="false">IF(($N115+$O115+$P115+$Q115+$R115+$S115+$T115+$U115)&lt;0,($N115+$O115+$P115+$Q115+$R115+$S115+$T115+$U115),0)</f>
        <v>0</v>
      </c>
      <c r="X115" s="78"/>
      <c r="Y115" s="78" t="n">
        <f aca="false">IF(($N115+$O115+$P115+$Q115+$R115+$S115+$T115+$U115)&gt;=0,($N115+$O115+$P115+$Q115+$R115+$S115+$T115+$U115),0)</f>
        <v>2484.79519676522</v>
      </c>
      <c r="AA115" s="78" t="n">
        <f aca="false">IF(AND((($AB114+$W114-$U114)&lt;0),($Y115&gt;0)),($AA114-$K115)*(1+Input!$C$18/(12*100)),($AA114+$Y115-$K115)*(1+Input!$C$18/(12*100)))</f>
        <v>77527.6165163773</v>
      </c>
      <c r="AB115" s="78" t="n">
        <f aca="false">IF(AND((($AB114+$W114-$U114)&lt;0),($Y115&gt;=0)),($AB114+$W114-$U114+$Y115)*(1+Input!$C$15/(12*100)),0)</f>
        <v>0</v>
      </c>
    </row>
    <row r="116" customFormat="false" ht="12.8" hidden="false" customHeight="false" outlineLevel="0" collapsed="false">
      <c r="A116" s="76" t="n">
        <v>112</v>
      </c>
      <c r="B116" s="77" t="n">
        <f aca="false">EOMONTH(Input!$C$7,A116)</f>
        <v>46326</v>
      </c>
      <c r="D116" s="76" t="n">
        <f aca="false">DATEDIF(Input!$C$23,$B116,"Y")</f>
        <v>49</v>
      </c>
      <c r="E116" s="76" t="n">
        <f aca="false">DATEDIF(Input!$G$23,$B116,"Y")</f>
        <v>49</v>
      </c>
      <c r="G116" s="78" t="n">
        <f aca="false">Salary_01!$L116</f>
        <v>5690.42395660959</v>
      </c>
      <c r="H116" s="78" t="n">
        <f aca="false">Salary_02!$L116</f>
        <v>4064.09175336463</v>
      </c>
      <c r="I116" s="78" t="n">
        <f aca="false">Retirement_Dist_01!$J116</f>
        <v>0</v>
      </c>
      <c r="J116" s="78" t="n">
        <f aca="false">Retirement_Dist_02!$J116</f>
        <v>0</v>
      </c>
      <c r="K116" s="78" t="n">
        <f aca="true">IF(AND(OR($B116&gt;Input!$C$31,$B116&gt;Input!$G$31),OR($B116&lt;Input!$C$25,$B116&lt;Input!$G$25)),(-1)*PMT(Input!$C$18/(100*12),(OFFSET($A$4, MAX( MATCH(Input!$C$25,$B$4:$B$1004,1), MATCH(Input!$G$25,$B$4:$B$1004,1)),0,1,1) - OFFSET($A$4, MIN( MATCH(Input!$C$31,$B$4:$B$1004,1), MATCH(Input!$G$31,$B$4:$B$1004,1)),0,1,1)),$AD$4,0,1),0)</f>
        <v>0</v>
      </c>
      <c r="L116" s="78" t="n">
        <f aca="false">IF(AND(($B116&lt;Input!$C$31),($B116&lt;Input!$G$31)),($G116+$H116+$I116+$J116),($G116+$H116+$I116+$J116+$K116))</f>
        <v>9754.51570997422</v>
      </c>
      <c r="M116" s="78" t="n">
        <f aca="false">Mortgage!$L116</f>
        <v>-1332.30121662843</v>
      </c>
      <c r="N116" s="78" t="n">
        <f aca="false">$L116+$M116</f>
        <v>8422.21449334579</v>
      </c>
      <c r="O116" s="78" t="n">
        <f aca="false">IF(AND(($B116&lt;Input!$C$31),($B116&lt;Input!$G$31)),Expenses!$D116,(-1)*$N116)</f>
        <v>-5337.41929658057</v>
      </c>
      <c r="P116" s="78" t="n">
        <f aca="false">Childcare!$D116</f>
        <v>0</v>
      </c>
      <c r="Q116" s="78" t="n">
        <f aca="false">Loan_01!$E116</f>
        <v>0</v>
      </c>
      <c r="R116" s="78" t="n">
        <f aca="false">Loan_02!$E116</f>
        <v>0</v>
      </c>
      <c r="S116" s="78" t="n">
        <f aca="false">(-1)*SUM(Roth_01!$D116+Roth_02!$D116+IRA_01!$D116+IRA_02!$D116+Invest_01!$D116+Invest_02!$D116)</f>
        <v>-100</v>
      </c>
      <c r="T116" s="78" t="n">
        <f aca="false">(-1)*(IF(($B116&gt;Input!$O$24),0,Input!$O$30)+IF(($B116&gt;Input!$O$31),0,Input!$O$37)+IF(($B116&gt;Input!$O$38),0,Input!$O$44))</f>
        <v>-500</v>
      </c>
      <c r="U116" s="78" t="n">
        <f aca="false">IF(($AB115*(Input!$C$16/100)&gt;0),0,($AB115*(Input!$C$16/100)))</f>
        <v>0</v>
      </c>
      <c r="V116" s="78"/>
      <c r="W116" s="78" t="n">
        <f aca="false">IF(($N116+$O116+$P116+$Q116+$R116+$S116+$T116+$U116)&lt;0,($N116+$O116+$P116+$Q116+$R116+$S116+$T116+$U116),0)</f>
        <v>0</v>
      </c>
      <c r="X116" s="78"/>
      <c r="Y116" s="78" t="n">
        <f aca="false">IF(($N116+$O116+$P116+$Q116+$R116+$S116+$T116+$U116)&gt;=0,($N116+$O116+$P116+$Q116+$R116+$S116+$T116+$U116),0)</f>
        <v>2484.79519676522</v>
      </c>
      <c r="AA116" s="78" t="n">
        <f aca="false">IF(AND((($AB115+$W115-$U115)&lt;0),($Y116&gt;0)),($AA115-$K116)*(1+Input!$C$18/(12*100)),($AA115+$Y116-$K116)*(1+Input!$C$18/(12*100)))</f>
        <v>80015.7455636306</v>
      </c>
      <c r="AB116" s="78" t="n">
        <f aca="false">IF(AND((($AB115+$W115-$U115)&lt;0),($Y116&gt;=0)),($AB115+$W115-$U115+$Y116)*(1+Input!$C$15/(12*100)),0)</f>
        <v>0</v>
      </c>
    </row>
    <row r="117" customFormat="false" ht="12.8" hidden="false" customHeight="false" outlineLevel="0" collapsed="false">
      <c r="A117" s="76" t="n">
        <v>113</v>
      </c>
      <c r="B117" s="77" t="n">
        <f aca="false">EOMONTH(Input!$C$7,A117)</f>
        <v>46356</v>
      </c>
      <c r="D117" s="76" t="n">
        <f aca="false">DATEDIF(Input!$C$23,$B117,"Y")</f>
        <v>49</v>
      </c>
      <c r="E117" s="76" t="n">
        <f aca="false">DATEDIF(Input!$G$23,$B117,"Y")</f>
        <v>49</v>
      </c>
      <c r="G117" s="78" t="n">
        <f aca="false">Salary_01!$L117</f>
        <v>5690.42395660959</v>
      </c>
      <c r="H117" s="78" t="n">
        <f aca="false">Salary_02!$L117</f>
        <v>4064.09175336463</v>
      </c>
      <c r="I117" s="78" t="n">
        <f aca="false">Retirement_Dist_01!$J117</f>
        <v>0</v>
      </c>
      <c r="J117" s="78" t="n">
        <f aca="false">Retirement_Dist_02!$J117</f>
        <v>0</v>
      </c>
      <c r="K117" s="78" t="n">
        <f aca="true">IF(AND(OR($B117&gt;Input!$C$31,$B117&gt;Input!$G$31),OR($B117&lt;Input!$C$25,$B117&lt;Input!$G$25)),(-1)*PMT(Input!$C$18/(100*12),(OFFSET($A$4, MAX( MATCH(Input!$C$25,$B$4:$B$1004,1), MATCH(Input!$G$25,$B$4:$B$1004,1)),0,1,1) - OFFSET($A$4, MIN( MATCH(Input!$C$31,$B$4:$B$1004,1), MATCH(Input!$G$31,$B$4:$B$1004,1)),0,1,1)),$AD$4,0,1),0)</f>
        <v>0</v>
      </c>
      <c r="L117" s="78" t="n">
        <f aca="false">IF(AND(($B117&lt;Input!$C$31),($B117&lt;Input!$G$31)),($G117+$H117+$I117+$J117),($G117+$H117+$I117+$J117+$K117))</f>
        <v>9754.51570997422</v>
      </c>
      <c r="M117" s="78" t="n">
        <f aca="false">Mortgage!$L117</f>
        <v>-326.193295957311</v>
      </c>
      <c r="N117" s="78" t="n">
        <f aca="false">$L117+$M117</f>
        <v>9428.32241401691</v>
      </c>
      <c r="O117" s="78" t="n">
        <f aca="false">IF(AND(($B117&lt;Input!$C$31),($B117&lt;Input!$G$31)),Expenses!$D117,(-1)*$N117)</f>
        <v>-5337.41929658057</v>
      </c>
      <c r="P117" s="78" t="n">
        <f aca="false">Childcare!$D117</f>
        <v>0</v>
      </c>
      <c r="Q117" s="78" t="n">
        <f aca="false">Loan_01!$E117</f>
        <v>0</v>
      </c>
      <c r="R117" s="78" t="n">
        <f aca="false">Loan_02!$E117</f>
        <v>0</v>
      </c>
      <c r="S117" s="78" t="n">
        <f aca="false">(-1)*SUM(Roth_01!$D117+Roth_02!$D117+IRA_01!$D117+IRA_02!$D117+Invest_01!$D117+Invest_02!$D117)</f>
        <v>-100</v>
      </c>
      <c r="T117" s="78" t="n">
        <f aca="false">(-1)*(IF(($B117&gt;Input!$O$24),0,Input!$O$30)+IF(($B117&gt;Input!$O$31),0,Input!$O$37)+IF(($B117&gt;Input!$O$38),0,Input!$O$44))</f>
        <v>-500</v>
      </c>
      <c r="U117" s="78" t="n">
        <f aca="false">IF(($AB116*(Input!$C$16/100)&gt;0),0,($AB116*(Input!$C$16/100)))</f>
        <v>0</v>
      </c>
      <c r="V117" s="78"/>
      <c r="W117" s="78" t="n">
        <f aca="false">IF(($N117+$O117+$P117+$Q117+$R117+$S117+$T117+$U117)&lt;0,($N117+$O117+$P117+$Q117+$R117+$S117+$T117+$U117),0)</f>
        <v>0</v>
      </c>
      <c r="X117" s="78"/>
      <c r="Y117" s="78" t="n">
        <f aca="false">IF(($N117+$O117+$P117+$Q117+$R117+$S117+$T117+$U117)&gt;=0,($N117+$O117+$P117+$Q117+$R117+$S117+$T117+$U117),0)</f>
        <v>3490.90311743634</v>
      </c>
      <c r="AA117" s="78" t="n">
        <f aca="false">IF(AND((($AB116+$W116-$U116)&lt;0),($Y117&gt;0)),($AA116-$K117)*(1+Input!$C$18/(12*100)),($AA116+$Y117-$K117)*(1+Input!$C$18/(12*100)))</f>
        <v>83510.128124762</v>
      </c>
      <c r="AB117" s="78" t="n">
        <f aca="false">IF(AND((($AB116+$W116-$U116)&lt;0),($Y117&gt;=0)),($AB116+$W116-$U116+$Y117)*(1+Input!$C$15/(12*100)),0)</f>
        <v>0</v>
      </c>
    </row>
    <row r="118" customFormat="false" ht="12.8" hidden="false" customHeight="false" outlineLevel="0" collapsed="false">
      <c r="A118" s="76" t="n">
        <v>114</v>
      </c>
      <c r="B118" s="77" t="n">
        <f aca="false">EOMONTH(Input!$C$7,A118)</f>
        <v>46387</v>
      </c>
      <c r="D118" s="76" t="n">
        <f aca="false">DATEDIF(Input!$C$23,$B118,"Y")</f>
        <v>49</v>
      </c>
      <c r="E118" s="76" t="n">
        <f aca="false">DATEDIF(Input!$G$23,$B118,"Y")</f>
        <v>49</v>
      </c>
      <c r="G118" s="78" t="n">
        <f aca="false">Salary_01!$L118</f>
        <v>5690.42395660959</v>
      </c>
      <c r="H118" s="78" t="n">
        <f aca="false">Salary_02!$L118</f>
        <v>4064.09175336463</v>
      </c>
      <c r="I118" s="78" t="n">
        <f aca="false">Retirement_Dist_01!$J118</f>
        <v>0</v>
      </c>
      <c r="J118" s="78" t="n">
        <f aca="false">Retirement_Dist_02!$J118</f>
        <v>0</v>
      </c>
      <c r="K118" s="78" t="n">
        <f aca="true">IF(AND(OR($B118&gt;Input!$C$31,$B118&gt;Input!$G$31),OR($B118&lt;Input!$C$25,$B118&lt;Input!$G$25)),(-1)*PMT(Input!$C$18/(100*12),(OFFSET($A$4, MAX( MATCH(Input!$C$25,$B$4:$B$1004,1), MATCH(Input!$G$25,$B$4:$B$1004,1)),0,1,1) - OFFSET($A$4, MIN( MATCH(Input!$C$31,$B$4:$B$1004,1), MATCH(Input!$G$31,$B$4:$B$1004,1)),0,1,1)),$AD$4,0,1),0)</f>
        <v>0</v>
      </c>
      <c r="L118" s="78" t="n">
        <f aca="false">IF(AND(($B118&lt;Input!$C$31),($B118&lt;Input!$G$31)),($G118+$H118+$I118+$J118),($G118+$H118+$I118+$J118+$K118))</f>
        <v>9754.51570997422</v>
      </c>
      <c r="M118" s="78" t="n">
        <f aca="false">Mortgage!$L118</f>
        <v>-326.193295957311</v>
      </c>
      <c r="N118" s="78" t="n">
        <f aca="false">$L118+$M118</f>
        <v>9428.32241401691</v>
      </c>
      <c r="O118" s="78" t="n">
        <f aca="false">IF(AND(($B118&lt;Input!$C$31),($B118&lt;Input!$G$31)),Expenses!$D118,(-1)*$N118)</f>
        <v>-5337.41929658057</v>
      </c>
      <c r="P118" s="78" t="n">
        <f aca="false">Childcare!$D118</f>
        <v>0</v>
      </c>
      <c r="Q118" s="78" t="n">
        <f aca="false">Loan_01!$E118</f>
        <v>0</v>
      </c>
      <c r="R118" s="78" t="n">
        <f aca="false">Loan_02!$E118</f>
        <v>0</v>
      </c>
      <c r="S118" s="78" t="n">
        <f aca="false">(-1)*SUM(Roth_01!$D118+Roth_02!$D118+IRA_01!$D118+IRA_02!$D118+Invest_01!$D118+Invest_02!$D118)</f>
        <v>-100</v>
      </c>
      <c r="T118" s="78" t="n">
        <f aca="false">(-1)*(IF(($B118&gt;Input!$O$24),0,Input!$O$30)+IF(($B118&gt;Input!$O$31),0,Input!$O$37)+IF(($B118&gt;Input!$O$38),0,Input!$O$44))</f>
        <v>-500</v>
      </c>
      <c r="U118" s="78" t="n">
        <f aca="false">IF(($AB117*(Input!$C$16/100)&gt;0),0,($AB117*(Input!$C$16/100)))</f>
        <v>0</v>
      </c>
      <c r="V118" s="78"/>
      <c r="W118" s="78" t="n">
        <f aca="false">IF(($N118+$O118+$P118+$Q118+$R118+$S118+$T118+$U118)&lt;0,($N118+$O118+$P118+$Q118+$R118+$S118+$T118+$U118),0)</f>
        <v>0</v>
      </c>
      <c r="X118" s="78"/>
      <c r="Y118" s="78" t="n">
        <f aca="false">IF(($N118+$O118+$P118+$Q118+$R118+$S118+$T118+$U118)&gt;=0,($N118+$O118+$P118+$Q118+$R118+$S118+$T118+$U118),0)</f>
        <v>3490.90311743634</v>
      </c>
      <c r="AA118" s="78" t="n">
        <f aca="false">IF(AND((($AB117+$W117-$U117)&lt;0),($Y118&gt;0)),($AA117-$K118)*(1+Input!$C$18/(12*100)),($AA117+$Y118-$K118)*(1+Input!$C$18/(12*100)))</f>
        <v>87004.6562851667</v>
      </c>
      <c r="AB118" s="78" t="n">
        <f aca="false">IF(AND((($AB117+$W117-$U117)&lt;0),($Y118&gt;=0)),($AB117+$W117-$U117+$Y118)*(1+Input!$C$15/(12*100)),0)</f>
        <v>0</v>
      </c>
    </row>
    <row r="119" customFormat="false" ht="12.8" hidden="false" customHeight="false" outlineLevel="0" collapsed="false">
      <c r="A119" s="76" t="n">
        <v>115</v>
      </c>
      <c r="B119" s="77" t="n">
        <f aca="false">EOMONTH(Input!$C$7,A119)</f>
        <v>46418</v>
      </c>
      <c r="D119" s="76" t="n">
        <f aca="false">DATEDIF(Input!$C$23,$B119,"Y")</f>
        <v>49</v>
      </c>
      <c r="E119" s="76" t="n">
        <f aca="false">DATEDIF(Input!$G$23,$B119,"Y")</f>
        <v>49</v>
      </c>
      <c r="G119" s="78" t="n">
        <f aca="false">Salary_01!$L119</f>
        <v>5690.42395660959</v>
      </c>
      <c r="H119" s="78" t="n">
        <f aca="false">Salary_02!$L119</f>
        <v>4064.09175336463</v>
      </c>
      <c r="I119" s="78" t="n">
        <f aca="false">Retirement_Dist_01!$J119</f>
        <v>0</v>
      </c>
      <c r="J119" s="78" t="n">
        <f aca="false">Retirement_Dist_02!$J119</f>
        <v>0</v>
      </c>
      <c r="K119" s="78" t="n">
        <f aca="true">IF(AND(OR($B119&gt;Input!$C$31,$B119&gt;Input!$G$31),OR($B119&lt;Input!$C$25,$B119&lt;Input!$G$25)),(-1)*PMT(Input!$C$18/(100*12),(OFFSET($A$4, MAX( MATCH(Input!$C$25,$B$4:$B$1004,1), MATCH(Input!$G$25,$B$4:$B$1004,1)),0,1,1) - OFFSET($A$4, MIN( MATCH(Input!$C$31,$B$4:$B$1004,1), MATCH(Input!$G$31,$B$4:$B$1004,1)),0,1,1)),$AD$4,0,1),0)</f>
        <v>0</v>
      </c>
      <c r="L119" s="78" t="n">
        <f aca="false">IF(AND(($B119&lt;Input!$C$31),($B119&lt;Input!$G$31)),($G119+$H119+$I119+$J119),($G119+$H119+$I119+$J119+$K119))</f>
        <v>9754.51570997422</v>
      </c>
      <c r="M119" s="78" t="n">
        <f aca="false">Mortgage!$L119</f>
        <v>-326.193295957311</v>
      </c>
      <c r="N119" s="78" t="n">
        <f aca="false">$L119+$M119</f>
        <v>9428.32241401691</v>
      </c>
      <c r="O119" s="78" t="n">
        <f aca="false">IF(AND(($B119&lt;Input!$C$31),($B119&lt;Input!$G$31)),Expenses!$D119,(-1)*$N119)</f>
        <v>-5337.41929658057</v>
      </c>
      <c r="P119" s="78" t="n">
        <f aca="false">Childcare!$D119</f>
        <v>0</v>
      </c>
      <c r="Q119" s="78" t="n">
        <f aca="false">Loan_01!$E119</f>
        <v>0</v>
      </c>
      <c r="R119" s="78" t="n">
        <f aca="false">Loan_02!$E119</f>
        <v>0</v>
      </c>
      <c r="S119" s="78" t="n">
        <f aca="false">(-1)*SUM(Roth_01!$D119+Roth_02!$D119+IRA_01!$D119+IRA_02!$D119+Invest_01!$D119+Invest_02!$D119)</f>
        <v>-100</v>
      </c>
      <c r="T119" s="78" t="n">
        <f aca="false">(-1)*(IF(($B119&gt;Input!$O$24),0,Input!$O$30)+IF(($B119&gt;Input!$O$31),0,Input!$O$37)+IF(($B119&gt;Input!$O$38),0,Input!$O$44))</f>
        <v>-500</v>
      </c>
      <c r="U119" s="78" t="n">
        <f aca="false">IF(($AB118*(Input!$C$16/100)&gt;0),0,($AB118*(Input!$C$16/100)))</f>
        <v>0</v>
      </c>
      <c r="V119" s="78"/>
      <c r="W119" s="78" t="n">
        <f aca="false">IF(($N119+$O119+$P119+$Q119+$R119+$S119+$T119+$U119)&lt;0,($N119+$O119+$P119+$Q119+$R119+$S119+$T119+$U119),0)</f>
        <v>0</v>
      </c>
      <c r="X119" s="78"/>
      <c r="Y119" s="78" t="n">
        <f aca="false">IF(($N119+$O119+$P119+$Q119+$R119+$S119+$T119+$U119)&gt;=0,($N119+$O119+$P119+$Q119+$R119+$S119+$T119+$U119),0)</f>
        <v>3490.90311743634</v>
      </c>
      <c r="AA119" s="78" t="n">
        <f aca="false">IF(AND((($AB118+$W118-$U118)&lt;0),($Y119&gt;0)),($AA118-$K119)*(1+Input!$C$18/(12*100)),($AA118+$Y119-$K119)*(1+Input!$C$18/(12*100)))</f>
        <v>90499.3300509115</v>
      </c>
      <c r="AB119" s="78" t="n">
        <f aca="false">IF(AND((($AB118+$W118-$U118)&lt;0),($Y119&gt;=0)),($AB118+$W118-$U118+$Y119)*(1+Input!$C$15/(12*100)),0)</f>
        <v>0</v>
      </c>
    </row>
    <row r="120" customFormat="false" ht="12.8" hidden="false" customHeight="false" outlineLevel="0" collapsed="false">
      <c r="A120" s="76" t="n">
        <v>116</v>
      </c>
      <c r="B120" s="77" t="n">
        <f aca="false">EOMONTH(Input!$C$7,A120)</f>
        <v>46446</v>
      </c>
      <c r="D120" s="76" t="n">
        <f aca="false">DATEDIF(Input!$C$23,$B120,"Y")</f>
        <v>49</v>
      </c>
      <c r="E120" s="76" t="n">
        <f aca="false">DATEDIF(Input!$G$23,$B120,"Y")</f>
        <v>49</v>
      </c>
      <c r="G120" s="78" t="n">
        <f aca="false">Salary_01!$L120</f>
        <v>5690.42395660959</v>
      </c>
      <c r="H120" s="78" t="n">
        <f aca="false">Salary_02!$L120</f>
        <v>4064.09175336463</v>
      </c>
      <c r="I120" s="78" t="n">
        <f aca="false">Retirement_Dist_01!$J120</f>
        <v>0</v>
      </c>
      <c r="J120" s="78" t="n">
        <f aca="false">Retirement_Dist_02!$J120</f>
        <v>0</v>
      </c>
      <c r="K120" s="78" t="n">
        <f aca="true">IF(AND(OR($B120&gt;Input!$C$31,$B120&gt;Input!$G$31),OR($B120&lt;Input!$C$25,$B120&lt;Input!$G$25)),(-1)*PMT(Input!$C$18/(100*12),(OFFSET($A$4, MAX( MATCH(Input!$C$25,$B$4:$B$1004,1), MATCH(Input!$G$25,$B$4:$B$1004,1)),0,1,1) - OFFSET($A$4, MIN( MATCH(Input!$C$31,$B$4:$B$1004,1), MATCH(Input!$G$31,$B$4:$B$1004,1)),0,1,1)),$AD$4,0,1),0)</f>
        <v>0</v>
      </c>
      <c r="L120" s="78" t="n">
        <f aca="false">IF(AND(($B120&lt;Input!$C$31),($B120&lt;Input!$G$31)),($G120+$H120+$I120+$J120),($G120+$H120+$I120+$J120+$K120))</f>
        <v>9754.51570997422</v>
      </c>
      <c r="M120" s="78" t="n">
        <f aca="false">Mortgage!$L120</f>
        <v>-326.193295957311</v>
      </c>
      <c r="N120" s="78" t="n">
        <f aca="false">$L120+$M120</f>
        <v>9428.32241401691</v>
      </c>
      <c r="O120" s="78" t="n">
        <f aca="false">IF(AND(($B120&lt;Input!$C$31),($B120&lt;Input!$G$31)),Expenses!$D120,(-1)*$N120)</f>
        <v>-5337.41929658057</v>
      </c>
      <c r="P120" s="78" t="n">
        <f aca="false">Childcare!$D120</f>
        <v>0</v>
      </c>
      <c r="Q120" s="78" t="n">
        <f aca="false">Loan_01!$E120</f>
        <v>0</v>
      </c>
      <c r="R120" s="78" t="n">
        <f aca="false">Loan_02!$E120</f>
        <v>0</v>
      </c>
      <c r="S120" s="78" t="n">
        <f aca="false">(-1)*SUM(Roth_01!$D120+Roth_02!$D120+IRA_01!$D120+IRA_02!$D120+Invest_01!$D120+Invest_02!$D120)</f>
        <v>-100</v>
      </c>
      <c r="T120" s="78" t="n">
        <f aca="false">(-1)*(IF(($B120&gt;Input!$O$24),0,Input!$O$30)+IF(($B120&gt;Input!$O$31),0,Input!$O$37)+IF(($B120&gt;Input!$O$38),0,Input!$O$44))</f>
        <v>-500</v>
      </c>
      <c r="U120" s="78" t="n">
        <f aca="false">IF(($AB119*(Input!$C$16/100)&gt;0),0,($AB119*(Input!$C$16/100)))</f>
        <v>0</v>
      </c>
      <c r="V120" s="78"/>
      <c r="W120" s="78" t="n">
        <f aca="false">IF(($N120+$O120+$P120+$Q120+$R120+$S120+$T120+$U120)&lt;0,($N120+$O120+$P120+$Q120+$R120+$S120+$T120+$U120),0)</f>
        <v>0</v>
      </c>
      <c r="X120" s="78"/>
      <c r="Y120" s="78" t="n">
        <f aca="false">IF(($N120+$O120+$P120+$Q120+$R120+$S120+$T120+$U120)&gt;=0,($N120+$O120+$P120+$Q120+$R120+$S120+$T120+$U120),0)</f>
        <v>3490.90311743634</v>
      </c>
      <c r="AA120" s="78" t="n">
        <f aca="false">IF(AND((($AB119+$W119-$U119)&lt;0),($Y120&gt;0)),($AA119-$K120)*(1+Input!$C$18/(12*100)),($AA119+$Y120-$K120)*(1+Input!$C$18/(12*100)))</f>
        <v>93994.1494280632</v>
      </c>
      <c r="AB120" s="78" t="n">
        <f aca="false">IF(AND((($AB119+$W119-$U119)&lt;0),($Y120&gt;=0)),($AB119+$W119-$U119+$Y120)*(1+Input!$C$15/(12*100)),0)</f>
        <v>0</v>
      </c>
    </row>
    <row r="121" customFormat="false" ht="12.8" hidden="false" customHeight="false" outlineLevel="0" collapsed="false">
      <c r="A121" s="76" t="n">
        <v>117</v>
      </c>
      <c r="B121" s="77" t="n">
        <f aca="false">EOMONTH(Input!$C$7,A121)</f>
        <v>46477</v>
      </c>
      <c r="D121" s="76" t="n">
        <f aca="false">DATEDIF(Input!$C$23,$B121,"Y")</f>
        <v>49</v>
      </c>
      <c r="E121" s="76" t="n">
        <f aca="false">DATEDIF(Input!$G$23,$B121,"Y")</f>
        <v>49</v>
      </c>
      <c r="G121" s="78" t="n">
        <f aca="false">Salary_01!$L121</f>
        <v>5690.42395660959</v>
      </c>
      <c r="H121" s="78" t="n">
        <f aca="false">Salary_02!$L121</f>
        <v>4064.09175336463</v>
      </c>
      <c r="I121" s="78" t="n">
        <f aca="false">Retirement_Dist_01!$J121</f>
        <v>0</v>
      </c>
      <c r="J121" s="78" t="n">
        <f aca="false">Retirement_Dist_02!$J121</f>
        <v>0</v>
      </c>
      <c r="K121" s="78" t="n">
        <f aca="true">IF(AND(OR($B121&gt;Input!$C$31,$B121&gt;Input!$G$31),OR($B121&lt;Input!$C$25,$B121&lt;Input!$G$25)),(-1)*PMT(Input!$C$18/(100*12),(OFFSET($A$4, MAX( MATCH(Input!$C$25,$B$4:$B$1004,1), MATCH(Input!$G$25,$B$4:$B$1004,1)),0,1,1) - OFFSET($A$4, MIN( MATCH(Input!$C$31,$B$4:$B$1004,1), MATCH(Input!$G$31,$B$4:$B$1004,1)),0,1,1)),$AD$4,0,1),0)</f>
        <v>0</v>
      </c>
      <c r="L121" s="78" t="n">
        <f aca="false">IF(AND(($B121&lt;Input!$C$31),($B121&lt;Input!$G$31)),($G121+$H121+$I121+$J121),($G121+$H121+$I121+$J121+$K121))</f>
        <v>9754.51570997422</v>
      </c>
      <c r="M121" s="78" t="n">
        <f aca="false">Mortgage!$L121</f>
        <v>-326.193295957311</v>
      </c>
      <c r="N121" s="78" t="n">
        <f aca="false">$L121+$M121</f>
        <v>9428.32241401691</v>
      </c>
      <c r="O121" s="78" t="n">
        <f aca="false">IF(AND(($B121&lt;Input!$C$31),($B121&lt;Input!$G$31)),Expenses!$D121,(-1)*$N121)</f>
        <v>-5337.41929658057</v>
      </c>
      <c r="P121" s="78" t="n">
        <f aca="false">Childcare!$D121</f>
        <v>0</v>
      </c>
      <c r="Q121" s="78" t="n">
        <f aca="false">Loan_01!$E121</f>
        <v>0</v>
      </c>
      <c r="R121" s="78" t="n">
        <f aca="false">Loan_02!$E121</f>
        <v>0</v>
      </c>
      <c r="S121" s="78" t="n">
        <f aca="false">(-1)*SUM(Roth_01!$D121+Roth_02!$D121+IRA_01!$D121+IRA_02!$D121+Invest_01!$D121+Invest_02!$D121)</f>
        <v>-100</v>
      </c>
      <c r="T121" s="78" t="n">
        <f aca="false">(-1)*(IF(($B121&gt;Input!$O$24),0,Input!$O$30)+IF(($B121&gt;Input!$O$31),0,Input!$O$37)+IF(($B121&gt;Input!$O$38),0,Input!$O$44))</f>
        <v>-500</v>
      </c>
      <c r="U121" s="78" t="n">
        <f aca="false">IF(($AB120*(Input!$C$16/100)&gt;0),0,($AB120*(Input!$C$16/100)))</f>
        <v>0</v>
      </c>
      <c r="V121" s="78"/>
      <c r="W121" s="78" t="n">
        <f aca="false">IF(($N121+$O121+$P121+$Q121+$R121+$S121+$T121+$U121)&lt;0,($N121+$O121+$P121+$Q121+$R121+$S121+$T121+$U121),0)</f>
        <v>0</v>
      </c>
      <c r="X121" s="78"/>
      <c r="Y121" s="78" t="n">
        <f aca="false">IF(($N121+$O121+$P121+$Q121+$R121+$S121+$T121+$U121)&gt;=0,($N121+$O121+$P121+$Q121+$R121+$S121+$T121+$U121),0)</f>
        <v>3490.90311743634</v>
      </c>
      <c r="AA121" s="78" t="n">
        <f aca="false">IF(AND((($AB120+$W120-$U120)&lt;0),($Y121&gt;0)),($AA120-$K121)*(1+Input!$C$18/(12*100)),($AA120+$Y121-$K121)*(1+Input!$C$18/(12*100)))</f>
        <v>97489.1144226889</v>
      </c>
      <c r="AB121" s="78" t="n">
        <f aca="false">IF(AND((($AB120+$W120-$U120)&lt;0),($Y121&gt;=0)),($AB120+$W120-$U120+$Y121)*(1+Input!$C$15/(12*100)),0)</f>
        <v>0</v>
      </c>
    </row>
    <row r="122" customFormat="false" ht="12.8" hidden="false" customHeight="false" outlineLevel="0" collapsed="false">
      <c r="A122" s="76" t="n">
        <v>118</v>
      </c>
      <c r="B122" s="77" t="n">
        <f aca="false">EOMONTH(Input!$C$7,A122)</f>
        <v>46507</v>
      </c>
      <c r="D122" s="76" t="n">
        <f aca="false">DATEDIF(Input!$C$23,$B122,"Y")</f>
        <v>49</v>
      </c>
      <c r="E122" s="76" t="n">
        <f aca="false">DATEDIF(Input!$G$23,$B122,"Y")</f>
        <v>49</v>
      </c>
      <c r="G122" s="78" t="n">
        <f aca="false">Salary_01!$L122</f>
        <v>5690.42395660959</v>
      </c>
      <c r="H122" s="78" t="n">
        <f aca="false">Salary_02!$L122</f>
        <v>4064.09175336463</v>
      </c>
      <c r="I122" s="78" t="n">
        <f aca="false">Retirement_Dist_01!$J122</f>
        <v>0</v>
      </c>
      <c r="J122" s="78" t="n">
        <f aca="false">Retirement_Dist_02!$J122</f>
        <v>0</v>
      </c>
      <c r="K122" s="78" t="n">
        <f aca="true">IF(AND(OR($B122&gt;Input!$C$31,$B122&gt;Input!$G$31),OR($B122&lt;Input!$C$25,$B122&lt;Input!$G$25)),(-1)*PMT(Input!$C$18/(100*12),(OFFSET($A$4, MAX( MATCH(Input!$C$25,$B$4:$B$1004,1), MATCH(Input!$G$25,$B$4:$B$1004,1)),0,1,1) - OFFSET($A$4, MIN( MATCH(Input!$C$31,$B$4:$B$1004,1), MATCH(Input!$G$31,$B$4:$B$1004,1)),0,1,1)),$AD$4,0,1),0)</f>
        <v>0</v>
      </c>
      <c r="L122" s="78" t="n">
        <f aca="false">IF(AND(($B122&lt;Input!$C$31),($B122&lt;Input!$G$31)),($G122+$H122+$I122+$J122),($G122+$H122+$I122+$J122+$K122))</f>
        <v>9754.51570997422</v>
      </c>
      <c r="M122" s="78" t="n">
        <f aca="false">Mortgage!$L122</f>
        <v>-326.193295957311</v>
      </c>
      <c r="N122" s="78" t="n">
        <f aca="false">$L122+$M122</f>
        <v>9428.32241401691</v>
      </c>
      <c r="O122" s="78" t="n">
        <f aca="false">IF(AND(($B122&lt;Input!$C$31),($B122&lt;Input!$G$31)),Expenses!$D122,(-1)*$N122)</f>
        <v>-5337.41929658057</v>
      </c>
      <c r="P122" s="78" t="n">
        <f aca="false">Childcare!$D122</f>
        <v>0</v>
      </c>
      <c r="Q122" s="78" t="n">
        <f aca="false">Loan_01!$E122</f>
        <v>0</v>
      </c>
      <c r="R122" s="78" t="n">
        <f aca="false">Loan_02!$E122</f>
        <v>0</v>
      </c>
      <c r="S122" s="78" t="n">
        <f aca="false">(-1)*SUM(Roth_01!$D122+Roth_02!$D122+IRA_01!$D122+IRA_02!$D122+Invest_01!$D122+Invest_02!$D122)</f>
        <v>-100</v>
      </c>
      <c r="T122" s="78" t="n">
        <f aca="false">(-1)*(IF(($B122&gt;Input!$O$24),0,Input!$O$30)+IF(($B122&gt;Input!$O$31),0,Input!$O$37)+IF(($B122&gt;Input!$O$38),0,Input!$O$44))</f>
        <v>-500</v>
      </c>
      <c r="U122" s="78" t="n">
        <f aca="false">IF(($AB121*(Input!$C$16/100)&gt;0),0,($AB121*(Input!$C$16/100)))</f>
        <v>0</v>
      </c>
      <c r="V122" s="78"/>
      <c r="W122" s="78" t="n">
        <f aca="false">IF(($N122+$O122+$P122+$Q122+$R122+$S122+$T122+$U122)&lt;0,($N122+$O122+$P122+$Q122+$R122+$S122+$T122+$U122),0)</f>
        <v>0</v>
      </c>
      <c r="X122" s="78"/>
      <c r="Y122" s="78" t="n">
        <f aca="false">IF(($N122+$O122+$P122+$Q122+$R122+$S122+$T122+$U122)&gt;=0,($N122+$O122+$P122+$Q122+$R122+$S122+$T122+$U122),0)</f>
        <v>3490.90311743634</v>
      </c>
      <c r="AA122" s="78" t="n">
        <f aca="false">IF(AND((($AB121+$W121-$U121)&lt;0),($Y122&gt;0)),($AA121-$K122)*(1+Input!$C$18/(12*100)),($AA121+$Y122-$K122)*(1+Input!$C$18/(12*100)))</f>
        <v>100984.225040856</v>
      </c>
      <c r="AB122" s="78" t="n">
        <f aca="false">IF(AND((($AB121+$W121-$U121)&lt;0),($Y122&gt;=0)),($AB121+$W121-$U121+$Y122)*(1+Input!$C$15/(12*100)),0)</f>
        <v>0</v>
      </c>
    </row>
    <row r="123" customFormat="false" ht="12.8" hidden="false" customHeight="false" outlineLevel="0" collapsed="false">
      <c r="A123" s="76" t="n">
        <v>119</v>
      </c>
      <c r="B123" s="77" t="n">
        <f aca="false">EOMONTH(Input!$C$7,A123)</f>
        <v>46538</v>
      </c>
      <c r="D123" s="76" t="n">
        <f aca="false">DATEDIF(Input!$C$23,$B123,"Y")</f>
        <v>50</v>
      </c>
      <c r="E123" s="76" t="n">
        <f aca="false">DATEDIF(Input!$G$23,$B123,"Y")</f>
        <v>50</v>
      </c>
      <c r="G123" s="78" t="n">
        <f aca="false">Salary_01!$L123</f>
        <v>5690.42395660959</v>
      </c>
      <c r="H123" s="78" t="n">
        <f aca="false">Salary_02!$L123</f>
        <v>4064.09175336463</v>
      </c>
      <c r="I123" s="78" t="n">
        <f aca="false">Retirement_Dist_01!$J123</f>
        <v>0</v>
      </c>
      <c r="J123" s="78" t="n">
        <f aca="false">Retirement_Dist_02!$J123</f>
        <v>0</v>
      </c>
      <c r="K123" s="78" t="n">
        <f aca="true">IF(AND(OR($B123&gt;Input!$C$31,$B123&gt;Input!$G$31),OR($B123&lt;Input!$C$25,$B123&lt;Input!$G$25)),(-1)*PMT(Input!$C$18/(100*12),(OFFSET($A$4, MAX( MATCH(Input!$C$25,$B$4:$B$1004,1), MATCH(Input!$G$25,$B$4:$B$1004,1)),0,1,1) - OFFSET($A$4, MIN( MATCH(Input!$C$31,$B$4:$B$1004,1), MATCH(Input!$G$31,$B$4:$B$1004,1)),0,1,1)),$AD$4,0,1),0)</f>
        <v>0</v>
      </c>
      <c r="L123" s="78" t="n">
        <f aca="false">IF(AND(($B123&lt;Input!$C$31),($B123&lt;Input!$G$31)),($G123+$H123+$I123+$J123),($G123+$H123+$I123+$J123+$K123))</f>
        <v>9754.51570997422</v>
      </c>
      <c r="M123" s="78" t="n">
        <f aca="false">Mortgage!$L123</f>
        <v>-326.193295957311</v>
      </c>
      <c r="N123" s="78" t="n">
        <f aca="false">$L123+$M123</f>
        <v>9428.32241401691</v>
      </c>
      <c r="O123" s="78" t="n">
        <f aca="false">IF(AND(($B123&lt;Input!$C$31),($B123&lt;Input!$G$31)),Expenses!$D123,(-1)*$N123)</f>
        <v>-5337.41929658057</v>
      </c>
      <c r="P123" s="78" t="n">
        <f aca="false">Childcare!$D123</f>
        <v>0</v>
      </c>
      <c r="Q123" s="78" t="n">
        <f aca="false">Loan_01!$E123</f>
        <v>0</v>
      </c>
      <c r="R123" s="78" t="n">
        <f aca="false">Loan_02!$E123</f>
        <v>0</v>
      </c>
      <c r="S123" s="78" t="n">
        <f aca="false">(-1)*SUM(Roth_01!$D123+Roth_02!$D123+IRA_01!$D123+IRA_02!$D123+Invest_01!$D123+Invest_02!$D123)</f>
        <v>-100</v>
      </c>
      <c r="T123" s="78" t="n">
        <f aca="false">(-1)*(IF(($B123&gt;Input!$O$24),0,Input!$O$30)+IF(($B123&gt;Input!$O$31),0,Input!$O$37)+IF(($B123&gt;Input!$O$38),0,Input!$O$44))</f>
        <v>-500</v>
      </c>
      <c r="U123" s="78" t="n">
        <f aca="false">IF(($AB122*(Input!$C$16/100)&gt;0),0,($AB122*(Input!$C$16/100)))</f>
        <v>0</v>
      </c>
      <c r="V123" s="78"/>
      <c r="W123" s="78" t="n">
        <f aca="false">IF(($N123+$O123+$P123+$Q123+$R123+$S123+$T123+$U123)&lt;0,($N123+$O123+$P123+$Q123+$R123+$S123+$T123+$U123),0)</f>
        <v>0</v>
      </c>
      <c r="X123" s="78"/>
      <c r="Y123" s="78" t="n">
        <f aca="false">IF(($N123+$O123+$P123+$Q123+$R123+$S123+$T123+$U123)&gt;=0,($N123+$O123+$P123+$Q123+$R123+$S123+$T123+$U123),0)</f>
        <v>3490.90311743634</v>
      </c>
      <c r="AA123" s="78" t="n">
        <f aca="false">IF(AND((($AB122+$W122-$U122)&lt;0),($Y123&gt;0)),($AA122-$K123)*(1+Input!$C$18/(12*100)),($AA122+$Y123-$K123)*(1+Input!$C$18/(12*100)))</f>
        <v>104479.481288632</v>
      </c>
      <c r="AB123" s="78" t="n">
        <f aca="false">IF(AND((($AB122+$W122-$U122)&lt;0),($Y123&gt;=0)),($AB122+$W122-$U122+$Y123)*(1+Input!$C$15/(12*100)),0)</f>
        <v>0</v>
      </c>
    </row>
    <row r="124" customFormat="false" ht="12.8" hidden="false" customHeight="false" outlineLevel="0" collapsed="false">
      <c r="A124" s="76" t="n">
        <v>120</v>
      </c>
      <c r="B124" s="77" t="n">
        <f aca="false">EOMONTH(Input!$C$7,A124)</f>
        <v>46568</v>
      </c>
      <c r="D124" s="76" t="n">
        <f aca="false">DATEDIF(Input!$C$23,$B124,"Y")</f>
        <v>50</v>
      </c>
      <c r="E124" s="76" t="n">
        <f aca="false">DATEDIF(Input!$G$23,$B124,"Y")</f>
        <v>50</v>
      </c>
      <c r="G124" s="78" t="n">
        <f aca="false">Salary_01!$L124</f>
        <v>5786.98353136195</v>
      </c>
      <c r="H124" s="78" t="n">
        <f aca="false">Salary_02!$L124</f>
        <v>4130.99950144873</v>
      </c>
      <c r="I124" s="78" t="n">
        <f aca="false">Retirement_Dist_01!$J124</f>
        <v>0</v>
      </c>
      <c r="J124" s="78" t="n">
        <f aca="false">Retirement_Dist_02!$J124</f>
        <v>0</v>
      </c>
      <c r="K124" s="78" t="n">
        <f aca="true">IF(AND(OR($B124&gt;Input!$C$31,$B124&gt;Input!$G$31),OR($B124&lt;Input!$C$25,$B124&lt;Input!$G$25)),(-1)*PMT(Input!$C$18/(100*12),(OFFSET($A$4, MAX( MATCH(Input!$C$25,$B$4:$B$1004,1), MATCH(Input!$G$25,$B$4:$B$1004,1)),0,1,1) - OFFSET($A$4, MIN( MATCH(Input!$C$31,$B$4:$B$1004,1), MATCH(Input!$G$31,$B$4:$B$1004,1)),0,1,1)),$AD$4,0,1),0)</f>
        <v>0</v>
      </c>
      <c r="L124" s="78" t="n">
        <f aca="false">IF(AND(($B124&lt;Input!$C$31),($B124&lt;Input!$G$31)),($G124+$H124+$I124+$J124),($G124+$H124+$I124+$J124+$K124))</f>
        <v>9917.98303281068</v>
      </c>
      <c r="M124" s="78" t="n">
        <f aca="false">Mortgage!$L124</f>
        <v>-335.979094836031</v>
      </c>
      <c r="N124" s="78" t="n">
        <f aca="false">$L124+$M124</f>
        <v>9582.00393797465</v>
      </c>
      <c r="O124" s="78" t="n">
        <f aca="false">IF(AND(($B124&lt;Input!$C$31),($B124&lt;Input!$G$31)),Expenses!$D124,(-1)*$N124)</f>
        <v>-5550.91606844379</v>
      </c>
      <c r="P124" s="78" t="n">
        <f aca="false">Childcare!$D124</f>
        <v>0</v>
      </c>
      <c r="Q124" s="78" t="n">
        <f aca="false">Loan_01!$E124</f>
        <v>0</v>
      </c>
      <c r="R124" s="78" t="n">
        <f aca="false">Loan_02!$E124</f>
        <v>0</v>
      </c>
      <c r="S124" s="78" t="n">
        <f aca="false">(-1)*SUM(Roth_01!$D124+Roth_02!$D124+IRA_01!$D124+IRA_02!$D124+Invest_01!$D124+Invest_02!$D124)</f>
        <v>-100</v>
      </c>
      <c r="T124" s="78" t="n">
        <f aca="false">(-1)*(IF(($B124&gt;Input!$O$24),0,Input!$O$30)+IF(($B124&gt;Input!$O$31),0,Input!$O$37)+IF(($B124&gt;Input!$O$38),0,Input!$O$44))</f>
        <v>-500</v>
      </c>
      <c r="U124" s="78" t="n">
        <f aca="false">IF(($AB123*(Input!$C$16/100)&gt;0),0,($AB123*(Input!$C$16/100)))</f>
        <v>0</v>
      </c>
      <c r="V124" s="78"/>
      <c r="W124" s="78" t="n">
        <f aca="false">IF(($N124+$O124+$P124+$Q124+$R124+$S124+$T124+$U124)&lt;0,($N124+$O124+$P124+$Q124+$R124+$S124+$T124+$U124),0)</f>
        <v>0</v>
      </c>
      <c r="X124" s="78"/>
      <c r="Y124" s="78" t="n">
        <f aca="false">IF(($N124+$O124+$P124+$Q124+$R124+$S124+$T124+$U124)&gt;=0,($N124+$O124+$P124+$Q124+$R124+$S124+$T124+$U124),0)</f>
        <v>3431.08786953085</v>
      </c>
      <c r="AA124" s="78" t="n">
        <f aca="false">IF(AND((($AB123+$W123-$U123)&lt;0),($Y124&gt;0)),($AA123-$K124)*(1+Input!$C$18/(12*100)),($AA123+$Y124-$K124)*(1+Input!$C$18/(12*100)))</f>
        <v>107915.065431878</v>
      </c>
      <c r="AB124" s="78" t="n">
        <f aca="false">IF(AND((($AB123+$W123-$U123)&lt;0),($Y124&gt;=0)),($AB123+$W123-$U123+$Y124)*(1+Input!$C$15/(12*100)),0)</f>
        <v>0</v>
      </c>
    </row>
    <row r="125" customFormat="false" ht="12.8" hidden="false" customHeight="false" outlineLevel="0" collapsed="false">
      <c r="A125" s="76" t="n">
        <v>121</v>
      </c>
      <c r="B125" s="77" t="n">
        <f aca="false">EOMONTH(Input!$C$7,A125)</f>
        <v>46599</v>
      </c>
      <c r="D125" s="76" t="n">
        <f aca="false">DATEDIF(Input!$C$23,$B125,"Y")</f>
        <v>50</v>
      </c>
      <c r="E125" s="76" t="n">
        <f aca="false">DATEDIF(Input!$G$23,$B125,"Y")</f>
        <v>50</v>
      </c>
      <c r="G125" s="78" t="n">
        <f aca="false">Salary_01!$L125</f>
        <v>5786.98353136195</v>
      </c>
      <c r="H125" s="78" t="n">
        <f aca="false">Salary_02!$L125</f>
        <v>4130.99950144873</v>
      </c>
      <c r="I125" s="78" t="n">
        <f aca="false">Retirement_Dist_01!$J125</f>
        <v>0</v>
      </c>
      <c r="J125" s="78" t="n">
        <f aca="false">Retirement_Dist_02!$J125</f>
        <v>0</v>
      </c>
      <c r="K125" s="78" t="n">
        <f aca="true">IF(AND(OR($B125&gt;Input!$C$31,$B125&gt;Input!$G$31),OR($B125&lt;Input!$C$25,$B125&lt;Input!$G$25)),(-1)*PMT(Input!$C$18/(100*12),(OFFSET($A$4, MAX( MATCH(Input!$C$25,$B$4:$B$1004,1), MATCH(Input!$G$25,$B$4:$B$1004,1)),0,1,1) - OFFSET($A$4, MIN( MATCH(Input!$C$31,$B$4:$B$1004,1), MATCH(Input!$G$31,$B$4:$B$1004,1)),0,1,1)),$AD$4,0,1),0)</f>
        <v>0</v>
      </c>
      <c r="L125" s="78" t="n">
        <f aca="false">IF(AND(($B125&lt;Input!$C$31),($B125&lt;Input!$G$31)),($G125+$H125+$I125+$J125),($G125+$H125+$I125+$J125+$K125))</f>
        <v>9917.98303281068</v>
      </c>
      <c r="M125" s="78" t="n">
        <f aca="false">Mortgage!$L125</f>
        <v>-335.979094836031</v>
      </c>
      <c r="N125" s="78" t="n">
        <f aca="false">$L125+$M125</f>
        <v>9582.00393797465</v>
      </c>
      <c r="O125" s="78" t="n">
        <f aca="false">IF(AND(($B125&lt;Input!$C$31),($B125&lt;Input!$G$31)),Expenses!$D125,(-1)*$N125)</f>
        <v>-5550.91606844379</v>
      </c>
      <c r="P125" s="78" t="n">
        <f aca="false">Childcare!$D125</f>
        <v>0</v>
      </c>
      <c r="Q125" s="78" t="n">
        <f aca="false">Loan_01!$E125</f>
        <v>0</v>
      </c>
      <c r="R125" s="78" t="n">
        <f aca="false">Loan_02!$E125</f>
        <v>0</v>
      </c>
      <c r="S125" s="78" t="n">
        <f aca="false">(-1)*SUM(Roth_01!$D125+Roth_02!$D125+IRA_01!$D125+IRA_02!$D125+Invest_01!$D125+Invest_02!$D125)</f>
        <v>-100</v>
      </c>
      <c r="T125" s="78" t="n">
        <f aca="false">(-1)*(IF(($B125&gt;Input!$O$24),0,Input!$O$30)+IF(($B125&gt;Input!$O$31),0,Input!$O$37)+IF(($B125&gt;Input!$O$38),0,Input!$O$44))</f>
        <v>-500</v>
      </c>
      <c r="U125" s="78" t="n">
        <f aca="false">IF(($AB124*(Input!$C$16/100)&gt;0),0,($AB124*(Input!$C$16/100)))</f>
        <v>0</v>
      </c>
      <c r="V125" s="78"/>
      <c r="W125" s="78" t="n">
        <f aca="false">IF(($N125+$O125+$P125+$Q125+$R125+$S125+$T125+$U125)&lt;0,($N125+$O125+$P125+$Q125+$R125+$S125+$T125+$U125),0)</f>
        <v>0</v>
      </c>
      <c r="X125" s="78"/>
      <c r="Y125" s="78" t="n">
        <f aca="false">IF(($N125+$O125+$P125+$Q125+$R125+$S125+$T125+$U125)&gt;=0,($N125+$O125+$P125+$Q125+$R125+$S125+$T125+$U125),0)</f>
        <v>3431.08786953085</v>
      </c>
      <c r="AA125" s="78" t="n">
        <f aca="false">IF(AND((($AB124+$W124-$U124)&lt;0),($Y125&gt;0)),($AA124-$K125)*(1+Input!$C$18/(12*100)),($AA124+$Y125-$K125)*(1+Input!$C$18/(12*100)))</f>
        <v>111350.792724463</v>
      </c>
      <c r="AB125" s="78" t="n">
        <f aca="false">IF(AND((($AB124+$W124-$U124)&lt;0),($Y125&gt;=0)),($AB124+$W124-$U124+$Y125)*(1+Input!$C$15/(12*100)),0)</f>
        <v>0</v>
      </c>
    </row>
    <row r="126" customFormat="false" ht="12.8" hidden="false" customHeight="false" outlineLevel="0" collapsed="false">
      <c r="A126" s="76" t="n">
        <v>122</v>
      </c>
      <c r="B126" s="77" t="n">
        <f aca="false">EOMONTH(Input!$C$7,A126)</f>
        <v>46630</v>
      </c>
      <c r="D126" s="76" t="n">
        <f aca="false">DATEDIF(Input!$C$23,$B126,"Y")</f>
        <v>50</v>
      </c>
      <c r="E126" s="76" t="n">
        <f aca="false">DATEDIF(Input!$G$23,$B126,"Y")</f>
        <v>50</v>
      </c>
      <c r="G126" s="78" t="n">
        <f aca="false">Salary_01!$L126</f>
        <v>5786.98353136195</v>
      </c>
      <c r="H126" s="78" t="n">
        <f aca="false">Salary_02!$L126</f>
        <v>4130.99950144873</v>
      </c>
      <c r="I126" s="78" t="n">
        <f aca="false">Retirement_Dist_01!$J126</f>
        <v>0</v>
      </c>
      <c r="J126" s="78" t="n">
        <f aca="false">Retirement_Dist_02!$J126</f>
        <v>0</v>
      </c>
      <c r="K126" s="78" t="n">
        <f aca="true">IF(AND(OR($B126&gt;Input!$C$31,$B126&gt;Input!$G$31),OR($B126&lt;Input!$C$25,$B126&lt;Input!$G$25)),(-1)*PMT(Input!$C$18/(100*12),(OFFSET($A$4, MAX( MATCH(Input!$C$25,$B$4:$B$1004,1), MATCH(Input!$G$25,$B$4:$B$1004,1)),0,1,1) - OFFSET($A$4, MIN( MATCH(Input!$C$31,$B$4:$B$1004,1), MATCH(Input!$G$31,$B$4:$B$1004,1)),0,1,1)),$AD$4,0,1),0)</f>
        <v>0</v>
      </c>
      <c r="L126" s="78" t="n">
        <f aca="false">IF(AND(($B126&lt;Input!$C$31),($B126&lt;Input!$G$31)),($G126+$H126+$I126+$J126),($G126+$H126+$I126+$J126+$K126))</f>
        <v>9917.98303281068</v>
      </c>
      <c r="M126" s="78" t="n">
        <f aca="false">Mortgage!$L126</f>
        <v>-335.979094836031</v>
      </c>
      <c r="N126" s="78" t="n">
        <f aca="false">$L126+$M126</f>
        <v>9582.00393797465</v>
      </c>
      <c r="O126" s="78" t="n">
        <f aca="false">IF(AND(($B126&lt;Input!$C$31),($B126&lt;Input!$G$31)),Expenses!$D126,(-1)*$N126)</f>
        <v>-5550.91606844379</v>
      </c>
      <c r="P126" s="78" t="n">
        <f aca="false">Childcare!$D126</f>
        <v>0</v>
      </c>
      <c r="Q126" s="78" t="n">
        <f aca="false">Loan_01!$E126</f>
        <v>0</v>
      </c>
      <c r="R126" s="78" t="n">
        <f aca="false">Loan_02!$E126</f>
        <v>0</v>
      </c>
      <c r="S126" s="78" t="n">
        <f aca="false">(-1)*SUM(Roth_01!$D126+Roth_02!$D126+IRA_01!$D126+IRA_02!$D126+Invest_01!$D126+Invest_02!$D126)</f>
        <v>-100</v>
      </c>
      <c r="T126" s="78" t="n">
        <f aca="false">(-1)*(IF(($B126&gt;Input!$O$24),0,Input!$O$30)+IF(($B126&gt;Input!$O$31),0,Input!$O$37)+IF(($B126&gt;Input!$O$38),0,Input!$O$44))</f>
        <v>-500</v>
      </c>
      <c r="U126" s="78" t="n">
        <f aca="false">IF(($AB125*(Input!$C$16/100)&gt;0),0,($AB125*(Input!$C$16/100)))</f>
        <v>0</v>
      </c>
      <c r="V126" s="78"/>
      <c r="W126" s="78" t="n">
        <f aca="false">IF(($N126+$O126+$P126+$Q126+$R126+$S126+$T126+$U126)&lt;0,($N126+$O126+$P126+$Q126+$R126+$S126+$T126+$U126),0)</f>
        <v>0</v>
      </c>
      <c r="X126" s="78"/>
      <c r="Y126" s="78" t="n">
        <f aca="false">IF(($N126+$O126+$P126+$Q126+$R126+$S126+$T126+$U126)&gt;=0,($N126+$O126+$P126+$Q126+$R126+$S126+$T126+$U126),0)</f>
        <v>3431.08786953085</v>
      </c>
      <c r="AA126" s="78" t="n">
        <f aca="false">IF(AND((($AB125+$W125-$U125)&lt;0),($Y126&gt;0)),($AA125-$K126)*(1+Input!$C$18/(12*100)),($AA125+$Y126-$K126)*(1+Input!$C$18/(12*100)))</f>
        <v>114786.663172352</v>
      </c>
      <c r="AB126" s="78" t="n">
        <f aca="false">IF(AND((($AB125+$W125-$U125)&lt;0),($Y126&gt;=0)),($AB125+$W125-$U125+$Y126)*(1+Input!$C$15/(12*100)),0)</f>
        <v>0</v>
      </c>
    </row>
    <row r="127" customFormat="false" ht="12.8" hidden="false" customHeight="false" outlineLevel="0" collapsed="false">
      <c r="A127" s="76" t="n">
        <v>123</v>
      </c>
      <c r="B127" s="77" t="n">
        <f aca="false">EOMONTH(Input!$C$7,A127)</f>
        <v>46660</v>
      </c>
      <c r="D127" s="76" t="n">
        <f aca="false">DATEDIF(Input!$C$23,$B127,"Y")</f>
        <v>50</v>
      </c>
      <c r="E127" s="76" t="n">
        <f aca="false">DATEDIF(Input!$G$23,$B127,"Y")</f>
        <v>50</v>
      </c>
      <c r="G127" s="78" t="n">
        <f aca="false">Salary_01!$L127</f>
        <v>5786.98353136195</v>
      </c>
      <c r="H127" s="78" t="n">
        <f aca="false">Salary_02!$L127</f>
        <v>4130.99950144873</v>
      </c>
      <c r="I127" s="78" t="n">
        <f aca="false">Retirement_Dist_01!$J127</f>
        <v>0</v>
      </c>
      <c r="J127" s="78" t="n">
        <f aca="false">Retirement_Dist_02!$J127</f>
        <v>0</v>
      </c>
      <c r="K127" s="78" t="n">
        <f aca="true">IF(AND(OR($B127&gt;Input!$C$31,$B127&gt;Input!$G$31),OR($B127&lt;Input!$C$25,$B127&lt;Input!$G$25)),(-1)*PMT(Input!$C$18/(100*12),(OFFSET($A$4, MAX( MATCH(Input!$C$25,$B$4:$B$1004,1), MATCH(Input!$G$25,$B$4:$B$1004,1)),0,1,1) - OFFSET($A$4, MIN( MATCH(Input!$C$31,$B$4:$B$1004,1), MATCH(Input!$G$31,$B$4:$B$1004,1)),0,1,1)),$AD$4,0,1),0)</f>
        <v>0</v>
      </c>
      <c r="L127" s="78" t="n">
        <f aca="false">IF(AND(($B127&lt;Input!$C$31),($B127&lt;Input!$G$31)),($G127+$H127+$I127+$J127),($G127+$H127+$I127+$J127+$K127))</f>
        <v>9917.98303281068</v>
      </c>
      <c r="M127" s="78" t="n">
        <f aca="false">Mortgage!$L127</f>
        <v>-335.979094836031</v>
      </c>
      <c r="N127" s="78" t="n">
        <f aca="false">$L127+$M127</f>
        <v>9582.00393797465</v>
      </c>
      <c r="O127" s="78" t="n">
        <f aca="false">IF(AND(($B127&lt;Input!$C$31),($B127&lt;Input!$G$31)),Expenses!$D127,(-1)*$N127)</f>
        <v>-5550.91606844379</v>
      </c>
      <c r="P127" s="78" t="n">
        <f aca="false">Childcare!$D127</f>
        <v>0</v>
      </c>
      <c r="Q127" s="78" t="n">
        <f aca="false">Loan_01!$E127</f>
        <v>0</v>
      </c>
      <c r="R127" s="78" t="n">
        <f aca="false">Loan_02!$E127</f>
        <v>0</v>
      </c>
      <c r="S127" s="78" t="n">
        <f aca="false">(-1)*SUM(Roth_01!$D127+Roth_02!$D127+IRA_01!$D127+IRA_02!$D127+Invest_01!$D127+Invest_02!$D127)</f>
        <v>-100</v>
      </c>
      <c r="T127" s="78" t="n">
        <f aca="false">(-1)*(IF(($B127&gt;Input!$O$24),0,Input!$O$30)+IF(($B127&gt;Input!$O$31),0,Input!$O$37)+IF(($B127&gt;Input!$O$38),0,Input!$O$44))</f>
        <v>-500</v>
      </c>
      <c r="U127" s="78" t="n">
        <f aca="false">IF(($AB126*(Input!$C$16/100)&gt;0),0,($AB126*(Input!$C$16/100)))</f>
        <v>0</v>
      </c>
      <c r="V127" s="78"/>
      <c r="W127" s="78" t="n">
        <f aca="false">IF(($N127+$O127+$P127+$Q127+$R127+$S127+$T127+$U127)&lt;0,($N127+$O127+$P127+$Q127+$R127+$S127+$T127+$U127),0)</f>
        <v>0</v>
      </c>
      <c r="X127" s="78"/>
      <c r="Y127" s="78" t="n">
        <f aca="false">IF(($N127+$O127+$P127+$Q127+$R127+$S127+$T127+$U127)&gt;=0,($N127+$O127+$P127+$Q127+$R127+$S127+$T127+$U127),0)</f>
        <v>3431.08786953085</v>
      </c>
      <c r="AA127" s="78" t="n">
        <f aca="false">IF(AND((($AB126+$W126-$U126)&lt;0),($Y127&gt;0)),($AA126-$K127)*(1+Input!$C$18/(12*100)),($AA126+$Y127-$K127)*(1+Input!$C$18/(12*100)))</f>
        <v>118222.67678151</v>
      </c>
      <c r="AB127" s="78" t="n">
        <f aca="false">IF(AND((($AB126+$W126-$U126)&lt;0),($Y127&gt;=0)),($AB126+$W126-$U126+$Y127)*(1+Input!$C$15/(12*100)),0)</f>
        <v>0</v>
      </c>
    </row>
    <row r="128" customFormat="false" ht="12.8" hidden="false" customHeight="false" outlineLevel="0" collapsed="false">
      <c r="A128" s="76" t="n">
        <v>124</v>
      </c>
      <c r="B128" s="77" t="n">
        <f aca="false">EOMONTH(Input!$C$7,A128)</f>
        <v>46691</v>
      </c>
      <c r="D128" s="76" t="n">
        <f aca="false">DATEDIF(Input!$C$23,$B128,"Y")</f>
        <v>50</v>
      </c>
      <c r="E128" s="76" t="n">
        <f aca="false">DATEDIF(Input!$G$23,$B128,"Y")</f>
        <v>50</v>
      </c>
      <c r="G128" s="78" t="n">
        <f aca="false">Salary_01!$L128</f>
        <v>5786.98353136195</v>
      </c>
      <c r="H128" s="78" t="n">
        <f aca="false">Salary_02!$L128</f>
        <v>4130.99950144873</v>
      </c>
      <c r="I128" s="78" t="n">
        <f aca="false">Retirement_Dist_01!$J128</f>
        <v>0</v>
      </c>
      <c r="J128" s="78" t="n">
        <f aca="false">Retirement_Dist_02!$J128</f>
        <v>0</v>
      </c>
      <c r="K128" s="78" t="n">
        <f aca="true">IF(AND(OR($B128&gt;Input!$C$31,$B128&gt;Input!$G$31),OR($B128&lt;Input!$C$25,$B128&lt;Input!$G$25)),(-1)*PMT(Input!$C$18/(100*12),(OFFSET($A$4, MAX( MATCH(Input!$C$25,$B$4:$B$1004,1), MATCH(Input!$G$25,$B$4:$B$1004,1)),0,1,1) - OFFSET($A$4, MIN( MATCH(Input!$C$31,$B$4:$B$1004,1), MATCH(Input!$G$31,$B$4:$B$1004,1)),0,1,1)),$AD$4,0,1),0)</f>
        <v>0</v>
      </c>
      <c r="L128" s="78" t="n">
        <f aca="false">IF(AND(($B128&lt;Input!$C$31),($B128&lt;Input!$G$31)),($G128+$H128+$I128+$J128),($G128+$H128+$I128+$J128+$K128))</f>
        <v>9917.98303281068</v>
      </c>
      <c r="M128" s="78" t="n">
        <f aca="false">Mortgage!$L128</f>
        <v>-335.979094836031</v>
      </c>
      <c r="N128" s="78" t="n">
        <f aca="false">$L128+$M128</f>
        <v>9582.00393797465</v>
      </c>
      <c r="O128" s="78" t="n">
        <f aca="false">IF(AND(($B128&lt;Input!$C$31),($B128&lt;Input!$G$31)),Expenses!$D128,(-1)*$N128)</f>
        <v>-5550.91606844379</v>
      </c>
      <c r="P128" s="78" t="n">
        <f aca="false">Childcare!$D128</f>
        <v>0</v>
      </c>
      <c r="Q128" s="78" t="n">
        <f aca="false">Loan_01!$E128</f>
        <v>0</v>
      </c>
      <c r="R128" s="78" t="n">
        <f aca="false">Loan_02!$E128</f>
        <v>0</v>
      </c>
      <c r="S128" s="78" t="n">
        <f aca="false">(-1)*SUM(Roth_01!$D128+Roth_02!$D128+IRA_01!$D128+IRA_02!$D128+Invest_01!$D128+Invest_02!$D128)</f>
        <v>-100</v>
      </c>
      <c r="T128" s="78" t="n">
        <f aca="false">(-1)*(IF(($B128&gt;Input!$O$24),0,Input!$O$30)+IF(($B128&gt;Input!$O$31),0,Input!$O$37)+IF(($B128&gt;Input!$O$38),0,Input!$O$44))</f>
        <v>-500</v>
      </c>
      <c r="U128" s="78" t="n">
        <f aca="false">IF(($AB127*(Input!$C$16/100)&gt;0),0,($AB127*(Input!$C$16/100)))</f>
        <v>0</v>
      </c>
      <c r="V128" s="78"/>
      <c r="W128" s="78" t="n">
        <f aca="false">IF(($N128+$O128+$P128+$Q128+$R128+$S128+$T128+$U128)&lt;0,($N128+$O128+$P128+$Q128+$R128+$S128+$T128+$U128),0)</f>
        <v>0</v>
      </c>
      <c r="X128" s="78"/>
      <c r="Y128" s="78" t="n">
        <f aca="false">IF(($N128+$O128+$P128+$Q128+$R128+$S128+$T128+$U128)&gt;=0,($N128+$O128+$P128+$Q128+$R128+$S128+$T128+$U128),0)</f>
        <v>3431.08786953085</v>
      </c>
      <c r="AA128" s="78" t="n">
        <f aca="false">IF(AND((($AB127+$W127-$U127)&lt;0),($Y128&gt;0)),($AA127-$K128)*(1+Input!$C$18/(12*100)),($AA127+$Y128-$K128)*(1+Input!$C$18/(12*100)))</f>
        <v>121658.833557901</v>
      </c>
      <c r="AB128" s="78" t="n">
        <f aca="false">IF(AND((($AB127+$W127-$U127)&lt;0),($Y128&gt;=0)),($AB127+$W127-$U127+$Y128)*(1+Input!$C$15/(12*100)),0)</f>
        <v>0</v>
      </c>
    </row>
    <row r="129" customFormat="false" ht="12.8" hidden="false" customHeight="false" outlineLevel="0" collapsed="false">
      <c r="A129" s="76" t="n">
        <v>125</v>
      </c>
      <c r="B129" s="77" t="n">
        <f aca="false">EOMONTH(Input!$C$7,A129)</f>
        <v>46721</v>
      </c>
      <c r="D129" s="76" t="n">
        <f aca="false">DATEDIF(Input!$C$23,$B129,"Y")</f>
        <v>50</v>
      </c>
      <c r="E129" s="76" t="n">
        <f aca="false">DATEDIF(Input!$G$23,$B129,"Y")</f>
        <v>50</v>
      </c>
      <c r="G129" s="78" t="n">
        <f aca="false">Salary_01!$L129</f>
        <v>5786.98353136195</v>
      </c>
      <c r="H129" s="78" t="n">
        <f aca="false">Salary_02!$L129</f>
        <v>4130.99950144873</v>
      </c>
      <c r="I129" s="78" t="n">
        <f aca="false">Retirement_Dist_01!$J129</f>
        <v>0</v>
      </c>
      <c r="J129" s="78" t="n">
        <f aca="false">Retirement_Dist_02!$J129</f>
        <v>0</v>
      </c>
      <c r="K129" s="78" t="n">
        <f aca="true">IF(AND(OR($B129&gt;Input!$C$31,$B129&gt;Input!$G$31),OR($B129&lt;Input!$C$25,$B129&lt;Input!$G$25)),(-1)*PMT(Input!$C$18/(100*12),(OFFSET($A$4, MAX( MATCH(Input!$C$25,$B$4:$B$1004,1), MATCH(Input!$G$25,$B$4:$B$1004,1)),0,1,1) - OFFSET($A$4, MIN( MATCH(Input!$C$31,$B$4:$B$1004,1), MATCH(Input!$G$31,$B$4:$B$1004,1)),0,1,1)),$AD$4,0,1),0)</f>
        <v>0</v>
      </c>
      <c r="L129" s="78" t="n">
        <f aca="false">IF(AND(($B129&lt;Input!$C$31),($B129&lt;Input!$G$31)),($G129+$H129+$I129+$J129),($G129+$H129+$I129+$J129+$K129))</f>
        <v>9917.98303281068</v>
      </c>
      <c r="M129" s="78" t="n">
        <f aca="false">Mortgage!$L129</f>
        <v>-335.979094836031</v>
      </c>
      <c r="N129" s="78" t="n">
        <f aca="false">$L129+$M129</f>
        <v>9582.00393797465</v>
      </c>
      <c r="O129" s="78" t="n">
        <f aca="false">IF(AND(($B129&lt;Input!$C$31),($B129&lt;Input!$G$31)),Expenses!$D129,(-1)*$N129)</f>
        <v>-5550.91606844379</v>
      </c>
      <c r="P129" s="78" t="n">
        <f aca="false">Childcare!$D129</f>
        <v>0</v>
      </c>
      <c r="Q129" s="78" t="n">
        <f aca="false">Loan_01!$E129</f>
        <v>0</v>
      </c>
      <c r="R129" s="78" t="n">
        <f aca="false">Loan_02!$E129</f>
        <v>0</v>
      </c>
      <c r="S129" s="78" t="n">
        <f aca="false">(-1)*SUM(Roth_01!$D129+Roth_02!$D129+IRA_01!$D129+IRA_02!$D129+Invest_01!$D129+Invest_02!$D129)</f>
        <v>-100</v>
      </c>
      <c r="T129" s="78" t="n">
        <f aca="false">(-1)*(IF(($B129&gt;Input!$O$24),0,Input!$O$30)+IF(($B129&gt;Input!$O$31),0,Input!$O$37)+IF(($B129&gt;Input!$O$38),0,Input!$O$44))</f>
        <v>-500</v>
      </c>
      <c r="U129" s="78" t="n">
        <f aca="false">IF(($AB128*(Input!$C$16/100)&gt;0),0,($AB128*(Input!$C$16/100)))</f>
        <v>0</v>
      </c>
      <c r="V129" s="78"/>
      <c r="W129" s="78" t="n">
        <f aca="false">IF(($N129+$O129+$P129+$Q129+$R129+$S129+$T129+$U129)&lt;0,($N129+$O129+$P129+$Q129+$R129+$S129+$T129+$U129),0)</f>
        <v>0</v>
      </c>
      <c r="X129" s="78"/>
      <c r="Y129" s="78" t="n">
        <f aca="false">IF(($N129+$O129+$P129+$Q129+$R129+$S129+$T129+$U129)&gt;=0,($N129+$O129+$P129+$Q129+$R129+$S129+$T129+$U129),0)</f>
        <v>3431.08786953085</v>
      </c>
      <c r="AA129" s="78" t="n">
        <f aca="false">IF(AND((($AB128+$W128-$U128)&lt;0),($Y129&gt;0)),($AA128-$K129)*(1+Input!$C$18/(12*100)),($AA128+$Y129-$K129)*(1+Input!$C$18/(12*100)))</f>
        <v>125095.133507491</v>
      </c>
      <c r="AB129" s="78" t="n">
        <f aca="false">IF(AND((($AB128+$W128-$U128)&lt;0),($Y129&gt;=0)),($AB128+$W128-$U128+$Y129)*(1+Input!$C$15/(12*100)),0)</f>
        <v>0</v>
      </c>
    </row>
    <row r="130" customFormat="false" ht="12.8" hidden="false" customHeight="false" outlineLevel="0" collapsed="false">
      <c r="A130" s="76" t="n">
        <v>126</v>
      </c>
      <c r="B130" s="77" t="n">
        <f aca="false">EOMONTH(Input!$C$7,A130)</f>
        <v>46752</v>
      </c>
      <c r="D130" s="76" t="n">
        <f aca="false">DATEDIF(Input!$C$23,$B130,"Y")</f>
        <v>50</v>
      </c>
      <c r="E130" s="76" t="n">
        <f aca="false">DATEDIF(Input!$G$23,$B130,"Y")</f>
        <v>50</v>
      </c>
      <c r="G130" s="78" t="n">
        <f aca="false">Salary_01!$L130</f>
        <v>5786.98353136195</v>
      </c>
      <c r="H130" s="78" t="n">
        <f aca="false">Salary_02!$L130</f>
        <v>4130.99950144873</v>
      </c>
      <c r="I130" s="78" t="n">
        <f aca="false">Retirement_Dist_01!$J130</f>
        <v>0</v>
      </c>
      <c r="J130" s="78" t="n">
        <f aca="false">Retirement_Dist_02!$J130</f>
        <v>0</v>
      </c>
      <c r="K130" s="78" t="n">
        <f aca="true">IF(AND(OR($B130&gt;Input!$C$31,$B130&gt;Input!$G$31),OR($B130&lt;Input!$C$25,$B130&lt;Input!$G$25)),(-1)*PMT(Input!$C$18/(100*12),(OFFSET($A$4, MAX( MATCH(Input!$C$25,$B$4:$B$1004,1), MATCH(Input!$G$25,$B$4:$B$1004,1)),0,1,1) - OFFSET($A$4, MIN( MATCH(Input!$C$31,$B$4:$B$1004,1), MATCH(Input!$G$31,$B$4:$B$1004,1)),0,1,1)),$AD$4,0,1),0)</f>
        <v>0</v>
      </c>
      <c r="L130" s="78" t="n">
        <f aca="false">IF(AND(($B130&lt;Input!$C$31),($B130&lt;Input!$G$31)),($G130+$H130+$I130+$J130),($G130+$H130+$I130+$J130+$K130))</f>
        <v>9917.98303281068</v>
      </c>
      <c r="M130" s="78" t="n">
        <f aca="false">Mortgage!$L130</f>
        <v>-335.979094836031</v>
      </c>
      <c r="N130" s="78" t="n">
        <f aca="false">$L130+$M130</f>
        <v>9582.00393797465</v>
      </c>
      <c r="O130" s="78" t="n">
        <f aca="false">IF(AND(($B130&lt;Input!$C$31),($B130&lt;Input!$G$31)),Expenses!$D130,(-1)*$N130)</f>
        <v>-5550.91606844379</v>
      </c>
      <c r="P130" s="78" t="n">
        <f aca="false">Childcare!$D130</f>
        <v>0</v>
      </c>
      <c r="Q130" s="78" t="n">
        <f aca="false">Loan_01!$E130</f>
        <v>0</v>
      </c>
      <c r="R130" s="78" t="n">
        <f aca="false">Loan_02!$E130</f>
        <v>0</v>
      </c>
      <c r="S130" s="78" t="n">
        <f aca="false">(-1)*SUM(Roth_01!$D130+Roth_02!$D130+IRA_01!$D130+IRA_02!$D130+Invest_01!$D130+Invest_02!$D130)</f>
        <v>-100</v>
      </c>
      <c r="T130" s="78" t="n">
        <f aca="false">(-1)*(IF(($B130&gt;Input!$O$24),0,Input!$O$30)+IF(($B130&gt;Input!$O$31),0,Input!$O$37)+IF(($B130&gt;Input!$O$38),0,Input!$O$44))</f>
        <v>-500</v>
      </c>
      <c r="U130" s="78" t="n">
        <f aca="false">IF(($AB129*(Input!$C$16/100)&gt;0),0,($AB129*(Input!$C$16/100)))</f>
        <v>0</v>
      </c>
      <c r="V130" s="78"/>
      <c r="W130" s="78" t="n">
        <f aca="false">IF(($N130+$O130+$P130+$Q130+$R130+$S130+$T130+$U130)&lt;0,($N130+$O130+$P130+$Q130+$R130+$S130+$T130+$U130),0)</f>
        <v>0</v>
      </c>
      <c r="X130" s="78"/>
      <c r="Y130" s="78" t="n">
        <f aca="false">IF(($N130+$O130+$P130+$Q130+$R130+$S130+$T130+$U130)&gt;=0,($N130+$O130+$P130+$Q130+$R130+$S130+$T130+$U130),0)</f>
        <v>3431.08786953085</v>
      </c>
      <c r="AA130" s="78" t="n">
        <f aca="false">IF(AND((($AB129+$W129-$U129)&lt;0),($Y130&gt;0)),($AA129-$K130)*(1+Input!$C$18/(12*100)),($AA129+$Y130-$K130)*(1+Input!$C$18/(12*100)))</f>
        <v>128531.576636246</v>
      </c>
      <c r="AB130" s="78" t="n">
        <f aca="false">IF(AND((($AB129+$W129-$U129)&lt;0),($Y130&gt;=0)),($AB129+$W129-$U129+$Y130)*(1+Input!$C$15/(12*100)),0)</f>
        <v>0</v>
      </c>
    </row>
    <row r="131" customFormat="false" ht="12.8" hidden="false" customHeight="false" outlineLevel="0" collapsed="false">
      <c r="A131" s="76" t="n">
        <v>127</v>
      </c>
      <c r="B131" s="77" t="n">
        <f aca="false">EOMONTH(Input!$C$7,A131)</f>
        <v>46783</v>
      </c>
      <c r="D131" s="76" t="n">
        <f aca="false">DATEDIF(Input!$C$23,$B131,"Y")</f>
        <v>50</v>
      </c>
      <c r="E131" s="76" t="n">
        <f aca="false">DATEDIF(Input!$G$23,$B131,"Y")</f>
        <v>50</v>
      </c>
      <c r="G131" s="78" t="n">
        <f aca="false">Salary_01!$L131</f>
        <v>5786.98353136195</v>
      </c>
      <c r="H131" s="78" t="n">
        <f aca="false">Salary_02!$L131</f>
        <v>4130.99950144873</v>
      </c>
      <c r="I131" s="78" t="n">
        <f aca="false">Retirement_Dist_01!$J131</f>
        <v>0</v>
      </c>
      <c r="J131" s="78" t="n">
        <f aca="false">Retirement_Dist_02!$J131</f>
        <v>0</v>
      </c>
      <c r="K131" s="78" t="n">
        <f aca="true">IF(AND(OR($B131&gt;Input!$C$31,$B131&gt;Input!$G$31),OR($B131&lt;Input!$C$25,$B131&lt;Input!$G$25)),(-1)*PMT(Input!$C$18/(100*12),(OFFSET($A$4, MAX( MATCH(Input!$C$25,$B$4:$B$1004,1), MATCH(Input!$G$25,$B$4:$B$1004,1)),0,1,1) - OFFSET($A$4, MIN( MATCH(Input!$C$31,$B$4:$B$1004,1), MATCH(Input!$G$31,$B$4:$B$1004,1)),0,1,1)),$AD$4,0,1),0)</f>
        <v>0</v>
      </c>
      <c r="L131" s="78" t="n">
        <f aca="false">IF(AND(($B131&lt;Input!$C$31),($B131&lt;Input!$G$31)),($G131+$H131+$I131+$J131),($G131+$H131+$I131+$J131+$K131))</f>
        <v>9917.98303281068</v>
      </c>
      <c r="M131" s="78" t="n">
        <f aca="false">Mortgage!$L131</f>
        <v>-335.979094836031</v>
      </c>
      <c r="N131" s="78" t="n">
        <f aca="false">$L131+$M131</f>
        <v>9582.00393797465</v>
      </c>
      <c r="O131" s="78" t="n">
        <f aca="false">IF(AND(($B131&lt;Input!$C$31),($B131&lt;Input!$G$31)),Expenses!$D131,(-1)*$N131)</f>
        <v>-5550.91606844379</v>
      </c>
      <c r="P131" s="78" t="n">
        <f aca="false">Childcare!$D131</f>
        <v>0</v>
      </c>
      <c r="Q131" s="78" t="n">
        <f aca="false">Loan_01!$E131</f>
        <v>0</v>
      </c>
      <c r="R131" s="78" t="n">
        <f aca="false">Loan_02!$E131</f>
        <v>0</v>
      </c>
      <c r="S131" s="78" t="n">
        <f aca="false">(-1)*SUM(Roth_01!$D131+Roth_02!$D131+IRA_01!$D131+IRA_02!$D131+Invest_01!$D131+Invest_02!$D131)</f>
        <v>-100</v>
      </c>
      <c r="T131" s="78" t="n">
        <f aca="false">(-1)*(IF(($B131&gt;Input!$O$24),0,Input!$O$30)+IF(($B131&gt;Input!$O$31),0,Input!$O$37)+IF(($B131&gt;Input!$O$38),0,Input!$O$44))</f>
        <v>-500</v>
      </c>
      <c r="U131" s="78" t="n">
        <f aca="false">IF(($AB130*(Input!$C$16/100)&gt;0),0,($AB130*(Input!$C$16/100)))</f>
        <v>0</v>
      </c>
      <c r="V131" s="78"/>
      <c r="W131" s="78" t="n">
        <f aca="false">IF(($N131+$O131+$P131+$Q131+$R131+$S131+$T131+$U131)&lt;0,($N131+$O131+$P131+$Q131+$R131+$S131+$T131+$U131),0)</f>
        <v>0</v>
      </c>
      <c r="X131" s="78"/>
      <c r="Y131" s="78" t="n">
        <f aca="false">IF(($N131+$O131+$P131+$Q131+$R131+$S131+$T131+$U131)&gt;=0,($N131+$O131+$P131+$Q131+$R131+$S131+$T131+$U131),0)</f>
        <v>3431.08786953085</v>
      </c>
      <c r="AA131" s="78" t="n">
        <f aca="false">IF(AND((($AB130+$W130-$U130)&lt;0),($Y131&gt;0)),($AA130-$K131)*(1+Input!$C$18/(12*100)),($AA130+$Y131-$K131)*(1+Input!$C$18/(12*100)))</f>
        <v>131968.162950132</v>
      </c>
      <c r="AB131" s="78" t="n">
        <f aca="false">IF(AND((($AB130+$W130-$U130)&lt;0),($Y131&gt;=0)),($AB130+$W130-$U130+$Y131)*(1+Input!$C$15/(12*100)),0)</f>
        <v>0</v>
      </c>
    </row>
    <row r="132" customFormat="false" ht="12.8" hidden="false" customHeight="false" outlineLevel="0" collapsed="false">
      <c r="A132" s="76" t="n">
        <v>128</v>
      </c>
      <c r="B132" s="77" t="n">
        <f aca="false">EOMONTH(Input!$C$7,A132)</f>
        <v>46812</v>
      </c>
      <c r="D132" s="76" t="n">
        <f aca="false">DATEDIF(Input!$C$23,$B132,"Y")</f>
        <v>50</v>
      </c>
      <c r="E132" s="76" t="n">
        <f aca="false">DATEDIF(Input!$G$23,$B132,"Y")</f>
        <v>50</v>
      </c>
      <c r="G132" s="78" t="n">
        <f aca="false">Salary_01!$L132</f>
        <v>5786.98353136195</v>
      </c>
      <c r="H132" s="78" t="n">
        <f aca="false">Salary_02!$L132</f>
        <v>4130.99950144873</v>
      </c>
      <c r="I132" s="78" t="n">
        <f aca="false">Retirement_Dist_01!$J132</f>
        <v>0</v>
      </c>
      <c r="J132" s="78" t="n">
        <f aca="false">Retirement_Dist_02!$J132</f>
        <v>0</v>
      </c>
      <c r="K132" s="78" t="n">
        <f aca="true">IF(AND(OR($B132&gt;Input!$C$31,$B132&gt;Input!$G$31),OR($B132&lt;Input!$C$25,$B132&lt;Input!$G$25)),(-1)*PMT(Input!$C$18/(100*12),(OFFSET($A$4, MAX( MATCH(Input!$C$25,$B$4:$B$1004,1), MATCH(Input!$G$25,$B$4:$B$1004,1)),0,1,1) - OFFSET($A$4, MIN( MATCH(Input!$C$31,$B$4:$B$1004,1), MATCH(Input!$G$31,$B$4:$B$1004,1)),0,1,1)),$AD$4,0,1),0)</f>
        <v>0</v>
      </c>
      <c r="L132" s="78" t="n">
        <f aca="false">IF(AND(($B132&lt;Input!$C$31),($B132&lt;Input!$G$31)),($G132+$H132+$I132+$J132),($G132+$H132+$I132+$J132+$K132))</f>
        <v>9917.98303281068</v>
      </c>
      <c r="M132" s="78" t="n">
        <f aca="false">Mortgage!$L132</f>
        <v>-335.979094836031</v>
      </c>
      <c r="N132" s="78" t="n">
        <f aca="false">$L132+$M132</f>
        <v>9582.00393797465</v>
      </c>
      <c r="O132" s="78" t="n">
        <f aca="false">IF(AND(($B132&lt;Input!$C$31),($B132&lt;Input!$G$31)),Expenses!$D132,(-1)*$N132)</f>
        <v>-5550.91606844379</v>
      </c>
      <c r="P132" s="78" t="n">
        <f aca="false">Childcare!$D132</f>
        <v>0</v>
      </c>
      <c r="Q132" s="78" t="n">
        <f aca="false">Loan_01!$E132</f>
        <v>0</v>
      </c>
      <c r="R132" s="78" t="n">
        <f aca="false">Loan_02!$E132</f>
        <v>0</v>
      </c>
      <c r="S132" s="78" t="n">
        <f aca="false">(-1)*SUM(Roth_01!$D132+Roth_02!$D132+IRA_01!$D132+IRA_02!$D132+Invest_01!$D132+Invest_02!$D132)</f>
        <v>-100</v>
      </c>
      <c r="T132" s="78" t="n">
        <f aca="false">(-1)*(IF(($B132&gt;Input!$O$24),0,Input!$O$30)+IF(($B132&gt;Input!$O$31),0,Input!$O$37)+IF(($B132&gt;Input!$O$38),0,Input!$O$44))</f>
        <v>-500</v>
      </c>
      <c r="U132" s="78" t="n">
        <f aca="false">IF(($AB131*(Input!$C$16/100)&gt;0),0,($AB131*(Input!$C$16/100)))</f>
        <v>0</v>
      </c>
      <c r="V132" s="78"/>
      <c r="W132" s="78" t="n">
        <f aca="false">IF(($N132+$O132+$P132+$Q132+$R132+$S132+$T132+$U132)&lt;0,($N132+$O132+$P132+$Q132+$R132+$S132+$T132+$U132),0)</f>
        <v>0</v>
      </c>
      <c r="X132" s="78"/>
      <c r="Y132" s="78" t="n">
        <f aca="false">IF(($N132+$O132+$P132+$Q132+$R132+$S132+$T132+$U132)&gt;=0,($N132+$O132+$P132+$Q132+$R132+$S132+$T132+$U132),0)</f>
        <v>3431.08786953085</v>
      </c>
      <c r="AA132" s="78" t="n">
        <f aca="false">IF(AND((($AB131+$W131-$U131)&lt;0),($Y132&gt;0)),($AA131-$K132)*(1+Input!$C$18/(12*100)),($AA131+$Y132-$K132)*(1+Input!$C$18/(12*100)))</f>
        <v>135404.892455113</v>
      </c>
      <c r="AB132" s="78" t="n">
        <f aca="false">IF(AND((($AB131+$W131-$U131)&lt;0),($Y132&gt;=0)),($AB131+$W131-$U131+$Y132)*(1+Input!$C$15/(12*100)),0)</f>
        <v>0</v>
      </c>
    </row>
    <row r="133" customFormat="false" ht="12.8" hidden="false" customHeight="false" outlineLevel="0" collapsed="false">
      <c r="A133" s="76" t="n">
        <v>129</v>
      </c>
      <c r="B133" s="77" t="n">
        <f aca="false">EOMONTH(Input!$C$7,A133)</f>
        <v>46843</v>
      </c>
      <c r="D133" s="76" t="n">
        <f aca="false">DATEDIF(Input!$C$23,$B133,"Y")</f>
        <v>50</v>
      </c>
      <c r="E133" s="76" t="n">
        <f aca="false">DATEDIF(Input!$G$23,$B133,"Y")</f>
        <v>50</v>
      </c>
      <c r="G133" s="78" t="n">
        <f aca="false">Salary_01!$L133</f>
        <v>5786.98353136195</v>
      </c>
      <c r="H133" s="78" t="n">
        <f aca="false">Salary_02!$L133</f>
        <v>4130.99950144873</v>
      </c>
      <c r="I133" s="78" t="n">
        <f aca="false">Retirement_Dist_01!$J133</f>
        <v>0</v>
      </c>
      <c r="J133" s="78" t="n">
        <f aca="false">Retirement_Dist_02!$J133</f>
        <v>0</v>
      </c>
      <c r="K133" s="78" t="n">
        <f aca="true">IF(AND(OR($B133&gt;Input!$C$31,$B133&gt;Input!$G$31),OR($B133&lt;Input!$C$25,$B133&lt;Input!$G$25)),(-1)*PMT(Input!$C$18/(100*12),(OFFSET($A$4, MAX( MATCH(Input!$C$25,$B$4:$B$1004,1), MATCH(Input!$G$25,$B$4:$B$1004,1)),0,1,1) - OFFSET($A$4, MIN( MATCH(Input!$C$31,$B$4:$B$1004,1), MATCH(Input!$G$31,$B$4:$B$1004,1)),0,1,1)),$AD$4,0,1),0)</f>
        <v>0</v>
      </c>
      <c r="L133" s="78" t="n">
        <f aca="false">IF(AND(($B133&lt;Input!$C$31),($B133&lt;Input!$G$31)),($G133+$H133+$I133+$J133),($G133+$H133+$I133+$J133+$K133))</f>
        <v>9917.98303281068</v>
      </c>
      <c r="M133" s="78" t="n">
        <f aca="false">Mortgage!$L133</f>
        <v>-335.979094836031</v>
      </c>
      <c r="N133" s="78" t="n">
        <f aca="false">$L133+$M133</f>
        <v>9582.00393797465</v>
      </c>
      <c r="O133" s="78" t="n">
        <f aca="false">IF(AND(($B133&lt;Input!$C$31),($B133&lt;Input!$G$31)),Expenses!$D133,(-1)*$N133)</f>
        <v>-5550.91606844379</v>
      </c>
      <c r="P133" s="78" t="n">
        <f aca="false">Childcare!$D133</f>
        <v>0</v>
      </c>
      <c r="Q133" s="78" t="n">
        <f aca="false">Loan_01!$E133</f>
        <v>0</v>
      </c>
      <c r="R133" s="78" t="n">
        <f aca="false">Loan_02!$E133</f>
        <v>0</v>
      </c>
      <c r="S133" s="78" t="n">
        <f aca="false">(-1)*SUM(Roth_01!$D133+Roth_02!$D133+IRA_01!$D133+IRA_02!$D133+Invest_01!$D133+Invest_02!$D133)</f>
        <v>-100</v>
      </c>
      <c r="T133" s="78" t="n">
        <f aca="false">(-1)*(IF(($B133&gt;Input!$O$24),0,Input!$O$30)+IF(($B133&gt;Input!$O$31),0,Input!$O$37)+IF(($B133&gt;Input!$O$38),0,Input!$O$44))</f>
        <v>-500</v>
      </c>
      <c r="U133" s="78" t="n">
        <f aca="false">IF(($AB132*(Input!$C$16/100)&gt;0),0,($AB132*(Input!$C$16/100)))</f>
        <v>0</v>
      </c>
      <c r="V133" s="78"/>
      <c r="W133" s="78" t="n">
        <f aca="false">IF(($N133+$O133+$P133+$Q133+$R133+$S133+$T133+$U133)&lt;0,($N133+$O133+$P133+$Q133+$R133+$S133+$T133+$U133),0)</f>
        <v>0</v>
      </c>
      <c r="X133" s="78"/>
      <c r="Y133" s="78" t="n">
        <f aca="false">IF(($N133+$O133+$P133+$Q133+$R133+$S133+$T133+$U133)&gt;=0,($N133+$O133+$P133+$Q133+$R133+$S133+$T133+$U133),0)</f>
        <v>3431.08786953085</v>
      </c>
      <c r="AA133" s="78" t="n">
        <f aca="false">IF(AND((($AB132+$W132-$U132)&lt;0),($Y133&gt;0)),($AA132-$K133)*(1+Input!$C$18/(12*100)),($AA132+$Y133-$K133)*(1+Input!$C$18/(12*100)))</f>
        <v>138841.765157158</v>
      </c>
      <c r="AB133" s="78" t="n">
        <f aca="false">IF(AND((($AB132+$W132-$U132)&lt;0),($Y133&gt;=0)),($AB132+$W132-$U132+$Y133)*(1+Input!$C$15/(12*100)),0)</f>
        <v>0</v>
      </c>
    </row>
    <row r="134" customFormat="false" ht="12.8" hidden="false" customHeight="false" outlineLevel="0" collapsed="false">
      <c r="A134" s="76" t="n">
        <v>130</v>
      </c>
      <c r="B134" s="77" t="n">
        <f aca="false">EOMONTH(Input!$C$7,A134)</f>
        <v>46873</v>
      </c>
      <c r="D134" s="76" t="n">
        <f aca="false">DATEDIF(Input!$C$23,$B134,"Y")</f>
        <v>50</v>
      </c>
      <c r="E134" s="76" t="n">
        <f aca="false">DATEDIF(Input!$G$23,$B134,"Y")</f>
        <v>50</v>
      </c>
      <c r="G134" s="78" t="n">
        <f aca="false">Salary_01!$L134</f>
        <v>5786.98353136195</v>
      </c>
      <c r="H134" s="78" t="n">
        <f aca="false">Salary_02!$L134</f>
        <v>4130.99950144873</v>
      </c>
      <c r="I134" s="78" t="n">
        <f aca="false">Retirement_Dist_01!$J134</f>
        <v>0</v>
      </c>
      <c r="J134" s="78" t="n">
        <f aca="false">Retirement_Dist_02!$J134</f>
        <v>0</v>
      </c>
      <c r="K134" s="78" t="n">
        <f aca="true">IF(AND(OR($B134&gt;Input!$C$31,$B134&gt;Input!$G$31),OR($B134&lt;Input!$C$25,$B134&lt;Input!$G$25)),(-1)*PMT(Input!$C$18/(100*12),(OFFSET($A$4, MAX( MATCH(Input!$C$25,$B$4:$B$1004,1), MATCH(Input!$G$25,$B$4:$B$1004,1)),0,1,1) - OFFSET($A$4, MIN( MATCH(Input!$C$31,$B$4:$B$1004,1), MATCH(Input!$G$31,$B$4:$B$1004,1)),0,1,1)),$AD$4,0,1),0)</f>
        <v>0</v>
      </c>
      <c r="L134" s="78" t="n">
        <f aca="false">IF(AND(($B134&lt;Input!$C$31),($B134&lt;Input!$G$31)),($G134+$H134+$I134+$J134),($G134+$H134+$I134+$J134+$K134))</f>
        <v>9917.98303281068</v>
      </c>
      <c r="M134" s="78" t="n">
        <f aca="false">Mortgage!$L134</f>
        <v>-335.979094836031</v>
      </c>
      <c r="N134" s="78" t="n">
        <f aca="false">$L134+$M134</f>
        <v>9582.00393797465</v>
      </c>
      <c r="O134" s="78" t="n">
        <f aca="false">IF(AND(($B134&lt;Input!$C$31),($B134&lt;Input!$G$31)),Expenses!$D134,(-1)*$N134)</f>
        <v>-5550.91606844379</v>
      </c>
      <c r="P134" s="78" t="n">
        <f aca="false">Childcare!$D134</f>
        <v>0</v>
      </c>
      <c r="Q134" s="78" t="n">
        <f aca="false">Loan_01!$E134</f>
        <v>0</v>
      </c>
      <c r="R134" s="78" t="n">
        <f aca="false">Loan_02!$E134</f>
        <v>0</v>
      </c>
      <c r="S134" s="78" t="n">
        <f aca="false">(-1)*SUM(Roth_01!$D134+Roth_02!$D134+IRA_01!$D134+IRA_02!$D134+Invest_01!$D134+Invest_02!$D134)</f>
        <v>-100</v>
      </c>
      <c r="T134" s="78" t="n">
        <f aca="false">(-1)*(IF(($B134&gt;Input!$O$24),0,Input!$O$30)+IF(($B134&gt;Input!$O$31),0,Input!$O$37)+IF(($B134&gt;Input!$O$38),0,Input!$O$44))</f>
        <v>-500</v>
      </c>
      <c r="U134" s="78" t="n">
        <f aca="false">IF(($AB133*(Input!$C$16/100)&gt;0),0,($AB133*(Input!$C$16/100)))</f>
        <v>0</v>
      </c>
      <c r="V134" s="78"/>
      <c r="W134" s="78" t="n">
        <f aca="false">IF(($N134+$O134+$P134+$Q134+$R134+$S134+$T134+$U134)&lt;0,($N134+$O134+$P134+$Q134+$R134+$S134+$T134+$U134),0)</f>
        <v>0</v>
      </c>
      <c r="X134" s="78"/>
      <c r="Y134" s="78" t="n">
        <f aca="false">IF(($N134+$O134+$P134+$Q134+$R134+$S134+$T134+$U134)&gt;=0,($N134+$O134+$P134+$Q134+$R134+$S134+$T134+$U134),0)</f>
        <v>3431.08786953085</v>
      </c>
      <c r="AA134" s="78" t="n">
        <f aca="false">IF(AND((($AB133+$W133-$U133)&lt;0),($Y134&gt;0)),($AA133-$K134)*(1+Input!$C$18/(12*100)),($AA133+$Y134-$K134)*(1+Input!$C$18/(12*100)))</f>
        <v>142278.781062231</v>
      </c>
      <c r="AB134" s="78" t="n">
        <f aca="false">IF(AND((($AB133+$W133-$U133)&lt;0),($Y134&gt;=0)),($AB133+$W133-$U133+$Y134)*(1+Input!$C$15/(12*100)),0)</f>
        <v>0</v>
      </c>
    </row>
    <row r="135" customFormat="false" ht="12.8" hidden="false" customHeight="false" outlineLevel="0" collapsed="false">
      <c r="A135" s="76" t="n">
        <v>131</v>
      </c>
      <c r="B135" s="77" t="n">
        <f aca="false">EOMONTH(Input!$C$7,A135)</f>
        <v>46904</v>
      </c>
      <c r="D135" s="76" t="n">
        <f aca="false">DATEDIF(Input!$C$23,$B135,"Y")</f>
        <v>51</v>
      </c>
      <c r="E135" s="76" t="n">
        <f aca="false">DATEDIF(Input!$G$23,$B135,"Y")</f>
        <v>51</v>
      </c>
      <c r="G135" s="78" t="n">
        <f aca="false">Salary_01!$L135</f>
        <v>5786.98353136195</v>
      </c>
      <c r="H135" s="78" t="n">
        <f aca="false">Salary_02!$L135</f>
        <v>4130.99950144873</v>
      </c>
      <c r="I135" s="78" t="n">
        <f aca="false">Retirement_Dist_01!$J135</f>
        <v>0</v>
      </c>
      <c r="J135" s="78" t="n">
        <f aca="false">Retirement_Dist_02!$J135</f>
        <v>0</v>
      </c>
      <c r="K135" s="78" t="n">
        <f aca="true">IF(AND(OR($B135&gt;Input!$C$31,$B135&gt;Input!$G$31),OR($B135&lt;Input!$C$25,$B135&lt;Input!$G$25)),(-1)*PMT(Input!$C$18/(100*12),(OFFSET($A$4, MAX( MATCH(Input!$C$25,$B$4:$B$1004,1), MATCH(Input!$G$25,$B$4:$B$1004,1)),0,1,1) - OFFSET($A$4, MIN( MATCH(Input!$C$31,$B$4:$B$1004,1), MATCH(Input!$G$31,$B$4:$B$1004,1)),0,1,1)),$AD$4,0,1),0)</f>
        <v>0</v>
      </c>
      <c r="L135" s="78" t="n">
        <f aca="false">IF(AND(($B135&lt;Input!$C$31),($B135&lt;Input!$G$31)),($G135+$H135+$I135+$J135),($G135+$H135+$I135+$J135+$K135))</f>
        <v>9917.98303281068</v>
      </c>
      <c r="M135" s="78" t="n">
        <f aca="false">Mortgage!$L135</f>
        <v>-335.979094836031</v>
      </c>
      <c r="N135" s="78" t="n">
        <f aca="false">$L135+$M135</f>
        <v>9582.00393797465</v>
      </c>
      <c r="O135" s="78" t="n">
        <f aca="false">IF(AND(($B135&lt;Input!$C$31),($B135&lt;Input!$G$31)),Expenses!$D135,(-1)*$N135)</f>
        <v>-5550.91606844379</v>
      </c>
      <c r="P135" s="78" t="n">
        <f aca="false">Childcare!$D135</f>
        <v>0</v>
      </c>
      <c r="Q135" s="78" t="n">
        <f aca="false">Loan_01!$E135</f>
        <v>0</v>
      </c>
      <c r="R135" s="78" t="n">
        <f aca="false">Loan_02!$E135</f>
        <v>0</v>
      </c>
      <c r="S135" s="78" t="n">
        <f aca="false">(-1)*SUM(Roth_01!$D135+Roth_02!$D135+IRA_01!$D135+IRA_02!$D135+Invest_01!$D135+Invest_02!$D135)</f>
        <v>-100</v>
      </c>
      <c r="T135" s="78" t="n">
        <f aca="false">(-1)*(IF(($B135&gt;Input!$O$24),0,Input!$O$30)+IF(($B135&gt;Input!$O$31),0,Input!$O$37)+IF(($B135&gt;Input!$O$38),0,Input!$O$44))</f>
        <v>-500</v>
      </c>
      <c r="U135" s="78" t="n">
        <f aca="false">IF(($AB134*(Input!$C$16/100)&gt;0),0,($AB134*(Input!$C$16/100)))</f>
        <v>0</v>
      </c>
      <c r="V135" s="78"/>
      <c r="W135" s="78" t="n">
        <f aca="false">IF(($N135+$O135+$P135+$Q135+$R135+$S135+$T135+$U135)&lt;0,($N135+$O135+$P135+$Q135+$R135+$S135+$T135+$U135),0)</f>
        <v>0</v>
      </c>
      <c r="X135" s="78"/>
      <c r="Y135" s="78" t="n">
        <f aca="false">IF(($N135+$O135+$P135+$Q135+$R135+$S135+$T135+$U135)&gt;=0,($N135+$O135+$P135+$Q135+$R135+$S135+$T135+$U135),0)</f>
        <v>3431.08786953085</v>
      </c>
      <c r="AA135" s="78" t="n">
        <f aca="false">IF(AND((($AB134+$W134-$U134)&lt;0),($Y135&gt;0)),($AA134-$K135)*(1+Input!$C$18/(12*100)),($AA134+$Y135-$K135)*(1+Input!$C$18/(12*100)))</f>
        <v>145715.940176301</v>
      </c>
      <c r="AB135" s="78" t="n">
        <f aca="false">IF(AND((($AB134+$W134-$U134)&lt;0),($Y135&gt;=0)),($AB134+$W134-$U134+$Y135)*(1+Input!$C$15/(12*100)),0)</f>
        <v>0</v>
      </c>
    </row>
    <row r="136" customFormat="false" ht="12.8" hidden="false" customHeight="false" outlineLevel="0" collapsed="false">
      <c r="A136" s="76" t="n">
        <v>132</v>
      </c>
      <c r="B136" s="77" t="n">
        <f aca="false">EOMONTH(Input!$C$7,A136)</f>
        <v>46934</v>
      </c>
      <c r="D136" s="76" t="n">
        <f aca="false">DATEDIF(Input!$C$23,$B136,"Y")</f>
        <v>51</v>
      </c>
      <c r="E136" s="76" t="n">
        <f aca="false">DATEDIF(Input!$G$23,$B136,"Y")</f>
        <v>51</v>
      </c>
      <c r="G136" s="78" t="n">
        <f aca="false">Salary_01!$L136</f>
        <v>5884.43936334656</v>
      </c>
      <c r="H136" s="78" t="n">
        <f aca="false">Salary_02!$L136</f>
        <v>4198.38295927552</v>
      </c>
      <c r="I136" s="78" t="n">
        <f aca="false">Retirement_Dist_01!$J136</f>
        <v>0</v>
      </c>
      <c r="J136" s="78" t="n">
        <f aca="false">Retirement_Dist_02!$J136</f>
        <v>0</v>
      </c>
      <c r="K136" s="78" t="n">
        <f aca="true">IF(AND(OR($B136&gt;Input!$C$31,$B136&gt;Input!$G$31),OR($B136&lt;Input!$C$25,$B136&lt;Input!$G$25)),(-1)*PMT(Input!$C$18/(100*12),(OFFSET($A$4, MAX( MATCH(Input!$C$25,$B$4:$B$1004,1), MATCH(Input!$G$25,$B$4:$B$1004,1)),0,1,1) - OFFSET($A$4, MIN( MATCH(Input!$C$31,$B$4:$B$1004,1), MATCH(Input!$G$31,$B$4:$B$1004,1)),0,1,1)),$AD$4,0,1),0)</f>
        <v>0</v>
      </c>
      <c r="L136" s="78" t="n">
        <f aca="false">IF(AND(($B136&lt;Input!$C$31),($B136&lt;Input!$G$31)),($G136+$H136+$I136+$J136),($G136+$H136+$I136+$J136+$K136))</f>
        <v>10082.8223226221</v>
      </c>
      <c r="M136" s="78" t="n">
        <f aca="false">Mortgage!$L136</f>
        <v>-346.058467681111</v>
      </c>
      <c r="N136" s="78" t="n">
        <f aca="false">$L136+$M136</f>
        <v>9736.76385494097</v>
      </c>
      <c r="O136" s="78" t="n">
        <f aca="false">IF(AND(($B136&lt;Input!$C$31),($B136&lt;Input!$G$31)),Expenses!$D136,(-1)*$N136)</f>
        <v>-5772.95271118154</v>
      </c>
      <c r="P136" s="78" t="n">
        <f aca="false">Childcare!$D136</f>
        <v>0</v>
      </c>
      <c r="Q136" s="78" t="n">
        <f aca="false">Loan_01!$E136</f>
        <v>0</v>
      </c>
      <c r="R136" s="78" t="n">
        <f aca="false">Loan_02!$E136</f>
        <v>0</v>
      </c>
      <c r="S136" s="78" t="n">
        <f aca="false">(-1)*SUM(Roth_01!$D136+Roth_02!$D136+IRA_01!$D136+IRA_02!$D136+Invest_01!$D136+Invest_02!$D136)</f>
        <v>-100</v>
      </c>
      <c r="T136" s="78" t="n">
        <f aca="false">(-1)*(IF(($B136&gt;Input!$O$24),0,Input!$O$30)+IF(($B136&gt;Input!$O$31),0,Input!$O$37)+IF(($B136&gt;Input!$O$38),0,Input!$O$44))</f>
        <v>-500</v>
      </c>
      <c r="U136" s="78" t="n">
        <f aca="false">IF(($AB135*(Input!$C$16/100)&gt;0),0,($AB135*(Input!$C$16/100)))</f>
        <v>0</v>
      </c>
      <c r="V136" s="78"/>
      <c r="W136" s="78" t="n">
        <f aca="false">IF(($N136+$O136+$P136+$Q136+$R136+$S136+$T136+$U136)&lt;0,($N136+$O136+$P136+$Q136+$R136+$S136+$T136+$U136),0)</f>
        <v>0</v>
      </c>
      <c r="X136" s="78"/>
      <c r="Y136" s="78" t="n">
        <f aca="false">IF(($N136+$O136+$P136+$Q136+$R136+$S136+$T136+$U136)&gt;=0,($N136+$O136+$P136+$Q136+$R136+$S136+$T136+$U136),0)</f>
        <v>3363.81114375942</v>
      </c>
      <c r="AA136" s="78" t="n">
        <f aca="false">IF(AND((($AB135+$W135-$U135)&lt;0),($Y136&gt;0)),($AA135-$K136)*(1+Input!$C$18/(12*100)),($AA135+$Y136-$K136)*(1+Input!$C$18/(12*100)))</f>
        <v>149085.962976365</v>
      </c>
      <c r="AB136" s="78" t="n">
        <f aca="false">IF(AND((($AB135+$W135-$U135)&lt;0),($Y136&gt;=0)),($AB135+$W135-$U135+$Y136)*(1+Input!$C$15/(12*100)),0)</f>
        <v>0</v>
      </c>
    </row>
    <row r="137" customFormat="false" ht="12.8" hidden="false" customHeight="false" outlineLevel="0" collapsed="false">
      <c r="A137" s="76" t="n">
        <v>133</v>
      </c>
      <c r="B137" s="77" t="n">
        <f aca="false">EOMONTH(Input!$C$7,A137)</f>
        <v>46965</v>
      </c>
      <c r="D137" s="76" t="n">
        <f aca="false">DATEDIF(Input!$C$23,$B137,"Y")</f>
        <v>51</v>
      </c>
      <c r="E137" s="76" t="n">
        <f aca="false">DATEDIF(Input!$G$23,$B137,"Y")</f>
        <v>51</v>
      </c>
      <c r="G137" s="78" t="n">
        <f aca="false">Salary_01!$L137</f>
        <v>5884.43936334656</v>
      </c>
      <c r="H137" s="78" t="n">
        <f aca="false">Salary_02!$L137</f>
        <v>4198.38295927552</v>
      </c>
      <c r="I137" s="78" t="n">
        <f aca="false">Retirement_Dist_01!$J137</f>
        <v>0</v>
      </c>
      <c r="J137" s="78" t="n">
        <f aca="false">Retirement_Dist_02!$J137</f>
        <v>0</v>
      </c>
      <c r="K137" s="78" t="n">
        <f aca="true">IF(AND(OR($B137&gt;Input!$C$31,$B137&gt;Input!$G$31),OR($B137&lt;Input!$C$25,$B137&lt;Input!$G$25)),(-1)*PMT(Input!$C$18/(100*12),(OFFSET($A$4, MAX( MATCH(Input!$C$25,$B$4:$B$1004,1), MATCH(Input!$G$25,$B$4:$B$1004,1)),0,1,1) - OFFSET($A$4, MIN( MATCH(Input!$C$31,$B$4:$B$1004,1), MATCH(Input!$G$31,$B$4:$B$1004,1)),0,1,1)),$AD$4,0,1),0)</f>
        <v>0</v>
      </c>
      <c r="L137" s="78" t="n">
        <f aca="false">IF(AND(($B137&lt;Input!$C$31),($B137&lt;Input!$G$31)),($G137+$H137+$I137+$J137),($G137+$H137+$I137+$J137+$K137))</f>
        <v>10082.8223226221</v>
      </c>
      <c r="M137" s="78" t="n">
        <f aca="false">Mortgage!$L137</f>
        <v>-346.058467681111</v>
      </c>
      <c r="N137" s="78" t="n">
        <f aca="false">$L137+$M137</f>
        <v>9736.76385494097</v>
      </c>
      <c r="O137" s="78" t="n">
        <f aca="false">IF(AND(($B137&lt;Input!$C$31),($B137&lt;Input!$G$31)),Expenses!$D137,(-1)*$N137)</f>
        <v>-5772.95271118154</v>
      </c>
      <c r="P137" s="78" t="n">
        <f aca="false">Childcare!$D137</f>
        <v>0</v>
      </c>
      <c r="Q137" s="78" t="n">
        <f aca="false">Loan_01!$E137</f>
        <v>0</v>
      </c>
      <c r="R137" s="78" t="n">
        <f aca="false">Loan_02!$E137</f>
        <v>0</v>
      </c>
      <c r="S137" s="78" t="n">
        <f aca="false">(-1)*SUM(Roth_01!$D137+Roth_02!$D137+IRA_01!$D137+IRA_02!$D137+Invest_01!$D137+Invest_02!$D137)</f>
        <v>-100</v>
      </c>
      <c r="T137" s="78" t="n">
        <f aca="false">(-1)*(IF(($B137&gt;Input!$O$24),0,Input!$O$30)+IF(($B137&gt;Input!$O$31),0,Input!$O$37)+IF(($B137&gt;Input!$O$38),0,Input!$O$44))</f>
        <v>-500</v>
      </c>
      <c r="U137" s="78" t="n">
        <f aca="false">IF(($AB136*(Input!$C$16/100)&gt;0),0,($AB136*(Input!$C$16/100)))</f>
        <v>0</v>
      </c>
      <c r="V137" s="78"/>
      <c r="W137" s="78" t="n">
        <f aca="false">IF(($N137+$O137+$P137+$Q137+$R137+$S137+$T137+$U137)&lt;0,($N137+$O137+$P137+$Q137+$R137+$S137+$T137+$U137),0)</f>
        <v>0</v>
      </c>
      <c r="X137" s="78"/>
      <c r="Y137" s="78" t="n">
        <f aca="false">IF(($N137+$O137+$P137+$Q137+$R137+$S137+$T137+$U137)&gt;=0,($N137+$O137+$P137+$Q137+$R137+$S137+$T137+$U137),0)</f>
        <v>3363.81114375942</v>
      </c>
      <c r="AA137" s="78" t="n">
        <f aca="false">IF(AND((($AB136+$W136-$U136)&lt;0),($Y137&gt;0)),($AA136-$K137)*(1+Input!$C$18/(12*100)),($AA136+$Y137-$K137)*(1+Input!$C$18/(12*100)))</f>
        <v>152456.126194047</v>
      </c>
      <c r="AB137" s="78" t="n">
        <f aca="false">IF(AND((($AB136+$W136-$U136)&lt;0),($Y137&gt;=0)),($AB136+$W136-$U136+$Y137)*(1+Input!$C$15/(12*100)),0)</f>
        <v>0</v>
      </c>
    </row>
    <row r="138" customFormat="false" ht="12.8" hidden="false" customHeight="false" outlineLevel="0" collapsed="false">
      <c r="A138" s="76" t="n">
        <v>134</v>
      </c>
      <c r="B138" s="77" t="n">
        <f aca="false">EOMONTH(Input!$C$7,A138)</f>
        <v>46996</v>
      </c>
      <c r="D138" s="76" t="n">
        <f aca="false">DATEDIF(Input!$C$23,$B138,"Y")</f>
        <v>51</v>
      </c>
      <c r="E138" s="76" t="n">
        <f aca="false">DATEDIF(Input!$G$23,$B138,"Y")</f>
        <v>51</v>
      </c>
      <c r="G138" s="78" t="n">
        <f aca="false">Salary_01!$L138</f>
        <v>5884.43936334656</v>
      </c>
      <c r="H138" s="78" t="n">
        <f aca="false">Salary_02!$L138</f>
        <v>4198.38295927552</v>
      </c>
      <c r="I138" s="78" t="n">
        <f aca="false">Retirement_Dist_01!$J138</f>
        <v>0</v>
      </c>
      <c r="J138" s="78" t="n">
        <f aca="false">Retirement_Dist_02!$J138</f>
        <v>0</v>
      </c>
      <c r="K138" s="78" t="n">
        <f aca="true">IF(AND(OR($B138&gt;Input!$C$31,$B138&gt;Input!$G$31),OR($B138&lt;Input!$C$25,$B138&lt;Input!$G$25)),(-1)*PMT(Input!$C$18/(100*12),(OFFSET($A$4, MAX( MATCH(Input!$C$25,$B$4:$B$1004,1), MATCH(Input!$G$25,$B$4:$B$1004,1)),0,1,1) - OFFSET($A$4, MIN( MATCH(Input!$C$31,$B$4:$B$1004,1), MATCH(Input!$G$31,$B$4:$B$1004,1)),0,1,1)),$AD$4,0,1),0)</f>
        <v>0</v>
      </c>
      <c r="L138" s="78" t="n">
        <f aca="false">IF(AND(($B138&lt;Input!$C$31),($B138&lt;Input!$G$31)),($G138+$H138+$I138+$J138),($G138+$H138+$I138+$J138+$K138))</f>
        <v>10082.8223226221</v>
      </c>
      <c r="M138" s="78" t="n">
        <f aca="false">Mortgage!$L138</f>
        <v>-346.058467681111</v>
      </c>
      <c r="N138" s="78" t="n">
        <f aca="false">$L138+$M138</f>
        <v>9736.76385494097</v>
      </c>
      <c r="O138" s="78" t="n">
        <f aca="false">IF(AND(($B138&lt;Input!$C$31),($B138&lt;Input!$G$31)),Expenses!$D138,(-1)*$N138)</f>
        <v>-5772.95271118154</v>
      </c>
      <c r="P138" s="78" t="n">
        <f aca="false">Childcare!$D138</f>
        <v>0</v>
      </c>
      <c r="Q138" s="78" t="n">
        <f aca="false">Loan_01!$E138</f>
        <v>0</v>
      </c>
      <c r="R138" s="78" t="n">
        <f aca="false">Loan_02!$E138</f>
        <v>0</v>
      </c>
      <c r="S138" s="78" t="n">
        <f aca="false">(-1)*SUM(Roth_01!$D138+Roth_02!$D138+IRA_01!$D138+IRA_02!$D138+Invest_01!$D138+Invest_02!$D138)</f>
        <v>-100</v>
      </c>
      <c r="T138" s="78" t="n">
        <f aca="false">(-1)*(IF(($B138&gt;Input!$O$24),0,Input!$O$30)+IF(($B138&gt;Input!$O$31),0,Input!$O$37)+IF(($B138&gt;Input!$O$38),0,Input!$O$44))</f>
        <v>-500</v>
      </c>
      <c r="U138" s="78" t="n">
        <f aca="false">IF(($AB137*(Input!$C$16/100)&gt;0),0,($AB137*(Input!$C$16/100)))</f>
        <v>0</v>
      </c>
      <c r="V138" s="78"/>
      <c r="W138" s="78" t="n">
        <f aca="false">IF(($N138+$O138+$P138+$Q138+$R138+$S138+$T138+$U138)&lt;0,($N138+$O138+$P138+$Q138+$R138+$S138+$T138+$U138),0)</f>
        <v>0</v>
      </c>
      <c r="X138" s="78"/>
      <c r="Y138" s="78" t="n">
        <f aca="false">IF(($N138+$O138+$P138+$Q138+$R138+$S138+$T138+$U138)&gt;=0,($N138+$O138+$P138+$Q138+$R138+$S138+$T138+$U138),0)</f>
        <v>3363.81114375942</v>
      </c>
      <c r="AA138" s="78" t="n">
        <f aca="false">IF(AND((($AB137+$W137-$U137)&lt;0),($Y138&gt;0)),($AA137-$K138)*(1+Input!$C$18/(12*100)),($AA137+$Y138-$K138)*(1+Input!$C$18/(12*100)))</f>
        <v>155826.429835195</v>
      </c>
      <c r="AB138" s="78" t="n">
        <f aca="false">IF(AND((($AB137+$W137-$U137)&lt;0),($Y138&gt;=0)),($AB137+$W137-$U137+$Y138)*(1+Input!$C$15/(12*100)),0)</f>
        <v>0</v>
      </c>
    </row>
    <row r="139" customFormat="false" ht="12.8" hidden="false" customHeight="false" outlineLevel="0" collapsed="false">
      <c r="A139" s="76" t="n">
        <v>135</v>
      </c>
      <c r="B139" s="77" t="n">
        <f aca="false">EOMONTH(Input!$C$7,A139)</f>
        <v>47026</v>
      </c>
      <c r="D139" s="76" t="n">
        <f aca="false">DATEDIF(Input!$C$23,$B139,"Y")</f>
        <v>51</v>
      </c>
      <c r="E139" s="76" t="n">
        <f aca="false">DATEDIF(Input!$G$23,$B139,"Y")</f>
        <v>51</v>
      </c>
      <c r="G139" s="78" t="n">
        <f aca="false">Salary_01!$L139</f>
        <v>5884.43936334656</v>
      </c>
      <c r="H139" s="78" t="n">
        <f aca="false">Salary_02!$L139</f>
        <v>4198.38295927552</v>
      </c>
      <c r="I139" s="78" t="n">
        <f aca="false">Retirement_Dist_01!$J139</f>
        <v>0</v>
      </c>
      <c r="J139" s="78" t="n">
        <f aca="false">Retirement_Dist_02!$J139</f>
        <v>0</v>
      </c>
      <c r="K139" s="78" t="n">
        <f aca="true">IF(AND(OR($B139&gt;Input!$C$31,$B139&gt;Input!$G$31),OR($B139&lt;Input!$C$25,$B139&lt;Input!$G$25)),(-1)*PMT(Input!$C$18/(100*12),(OFFSET($A$4, MAX( MATCH(Input!$C$25,$B$4:$B$1004,1), MATCH(Input!$G$25,$B$4:$B$1004,1)),0,1,1) - OFFSET($A$4, MIN( MATCH(Input!$C$31,$B$4:$B$1004,1), MATCH(Input!$G$31,$B$4:$B$1004,1)),0,1,1)),$AD$4,0,1),0)</f>
        <v>0</v>
      </c>
      <c r="L139" s="78" t="n">
        <f aca="false">IF(AND(($B139&lt;Input!$C$31),($B139&lt;Input!$G$31)),($G139+$H139+$I139+$J139),($G139+$H139+$I139+$J139+$K139))</f>
        <v>10082.8223226221</v>
      </c>
      <c r="M139" s="78" t="n">
        <f aca="false">Mortgage!$L139</f>
        <v>-346.058467681111</v>
      </c>
      <c r="N139" s="78" t="n">
        <f aca="false">$L139+$M139</f>
        <v>9736.76385494097</v>
      </c>
      <c r="O139" s="78" t="n">
        <f aca="false">IF(AND(($B139&lt;Input!$C$31),($B139&lt;Input!$G$31)),Expenses!$D139,(-1)*$N139)</f>
        <v>-5772.95271118154</v>
      </c>
      <c r="P139" s="78" t="n">
        <f aca="false">Childcare!$D139</f>
        <v>0</v>
      </c>
      <c r="Q139" s="78" t="n">
        <f aca="false">Loan_01!$E139</f>
        <v>0</v>
      </c>
      <c r="R139" s="78" t="n">
        <f aca="false">Loan_02!$E139</f>
        <v>0</v>
      </c>
      <c r="S139" s="78" t="n">
        <f aca="false">(-1)*SUM(Roth_01!$D139+Roth_02!$D139+IRA_01!$D139+IRA_02!$D139+Invest_01!$D139+Invest_02!$D139)</f>
        <v>-100</v>
      </c>
      <c r="T139" s="78" t="n">
        <f aca="false">(-1)*(IF(($B139&gt;Input!$O$24),0,Input!$O$30)+IF(($B139&gt;Input!$O$31),0,Input!$O$37)+IF(($B139&gt;Input!$O$38),0,Input!$O$44))</f>
        <v>-500</v>
      </c>
      <c r="U139" s="78" t="n">
        <f aca="false">IF(($AB138*(Input!$C$16/100)&gt;0),0,($AB138*(Input!$C$16/100)))</f>
        <v>0</v>
      </c>
      <c r="V139" s="78"/>
      <c r="W139" s="78" t="n">
        <f aca="false">IF(($N139+$O139+$P139+$Q139+$R139+$S139+$T139+$U139)&lt;0,($N139+$O139+$P139+$Q139+$R139+$S139+$T139+$U139),0)</f>
        <v>0</v>
      </c>
      <c r="X139" s="78"/>
      <c r="Y139" s="78" t="n">
        <f aca="false">IF(($N139+$O139+$P139+$Q139+$R139+$S139+$T139+$U139)&gt;=0,($N139+$O139+$P139+$Q139+$R139+$S139+$T139+$U139),0)</f>
        <v>3363.81114375942</v>
      </c>
      <c r="AA139" s="78" t="n">
        <f aca="false">IF(AND((($AB138+$W138-$U138)&lt;0),($Y139&gt;0)),($AA138-$K139)*(1+Input!$C$18/(12*100)),($AA138+$Y139-$K139)*(1+Input!$C$18/(12*100)))</f>
        <v>159196.873905662</v>
      </c>
      <c r="AB139" s="78" t="n">
        <f aca="false">IF(AND((($AB138+$W138-$U138)&lt;0),($Y139&gt;=0)),($AB138+$W138-$U138+$Y139)*(1+Input!$C$15/(12*100)),0)</f>
        <v>0</v>
      </c>
    </row>
    <row r="140" customFormat="false" ht="12.8" hidden="false" customHeight="false" outlineLevel="0" collapsed="false">
      <c r="A140" s="76" t="n">
        <v>136</v>
      </c>
      <c r="B140" s="77" t="n">
        <f aca="false">EOMONTH(Input!$C$7,A140)</f>
        <v>47057</v>
      </c>
      <c r="D140" s="76" t="n">
        <f aca="false">DATEDIF(Input!$C$23,$B140,"Y")</f>
        <v>51</v>
      </c>
      <c r="E140" s="76" t="n">
        <f aca="false">DATEDIF(Input!$G$23,$B140,"Y")</f>
        <v>51</v>
      </c>
      <c r="G140" s="78" t="n">
        <f aca="false">Salary_01!$L140</f>
        <v>5884.43936334656</v>
      </c>
      <c r="H140" s="78" t="n">
        <f aca="false">Salary_02!$L140</f>
        <v>4198.38295927552</v>
      </c>
      <c r="I140" s="78" t="n">
        <f aca="false">Retirement_Dist_01!$J140</f>
        <v>0</v>
      </c>
      <c r="J140" s="78" t="n">
        <f aca="false">Retirement_Dist_02!$J140</f>
        <v>0</v>
      </c>
      <c r="K140" s="78" t="n">
        <f aca="true">IF(AND(OR($B140&gt;Input!$C$31,$B140&gt;Input!$G$31),OR($B140&lt;Input!$C$25,$B140&lt;Input!$G$25)),(-1)*PMT(Input!$C$18/(100*12),(OFFSET($A$4, MAX( MATCH(Input!$C$25,$B$4:$B$1004,1), MATCH(Input!$G$25,$B$4:$B$1004,1)),0,1,1) - OFFSET($A$4, MIN( MATCH(Input!$C$31,$B$4:$B$1004,1), MATCH(Input!$G$31,$B$4:$B$1004,1)),0,1,1)),$AD$4,0,1),0)</f>
        <v>0</v>
      </c>
      <c r="L140" s="78" t="n">
        <f aca="false">IF(AND(($B140&lt;Input!$C$31),($B140&lt;Input!$G$31)),($G140+$H140+$I140+$J140),($G140+$H140+$I140+$J140+$K140))</f>
        <v>10082.8223226221</v>
      </c>
      <c r="M140" s="78" t="n">
        <f aca="false">Mortgage!$L140</f>
        <v>-346.058467681111</v>
      </c>
      <c r="N140" s="78" t="n">
        <f aca="false">$L140+$M140</f>
        <v>9736.76385494097</v>
      </c>
      <c r="O140" s="78" t="n">
        <f aca="false">IF(AND(($B140&lt;Input!$C$31),($B140&lt;Input!$G$31)),Expenses!$D140,(-1)*$N140)</f>
        <v>-5772.95271118154</v>
      </c>
      <c r="P140" s="78" t="n">
        <f aca="false">Childcare!$D140</f>
        <v>0</v>
      </c>
      <c r="Q140" s="78" t="n">
        <f aca="false">Loan_01!$E140</f>
        <v>0</v>
      </c>
      <c r="R140" s="78" t="n">
        <f aca="false">Loan_02!$E140</f>
        <v>0</v>
      </c>
      <c r="S140" s="78" t="n">
        <f aca="false">(-1)*SUM(Roth_01!$D140+Roth_02!$D140+IRA_01!$D140+IRA_02!$D140+Invest_01!$D140+Invest_02!$D140)</f>
        <v>-100</v>
      </c>
      <c r="T140" s="78" t="n">
        <f aca="false">(-1)*(IF(($B140&gt;Input!$O$24),0,Input!$O$30)+IF(($B140&gt;Input!$O$31),0,Input!$O$37)+IF(($B140&gt;Input!$O$38),0,Input!$O$44))</f>
        <v>-500</v>
      </c>
      <c r="U140" s="78" t="n">
        <f aca="false">IF(($AB139*(Input!$C$16/100)&gt;0),0,($AB139*(Input!$C$16/100)))</f>
        <v>0</v>
      </c>
      <c r="V140" s="78"/>
      <c r="W140" s="78" t="n">
        <f aca="false">IF(($N140+$O140+$P140+$Q140+$R140+$S140+$T140+$U140)&lt;0,($N140+$O140+$P140+$Q140+$R140+$S140+$T140+$U140),0)</f>
        <v>0</v>
      </c>
      <c r="X140" s="78"/>
      <c r="Y140" s="78" t="n">
        <f aca="false">IF(($N140+$O140+$P140+$Q140+$R140+$S140+$T140+$U140)&gt;=0,($N140+$O140+$P140+$Q140+$R140+$S140+$T140+$U140),0)</f>
        <v>3363.81114375942</v>
      </c>
      <c r="AA140" s="78" t="n">
        <f aca="false">IF(AND((($AB139+$W139-$U139)&lt;0),($Y140&gt;0)),($AA139-$K140)*(1+Input!$C$18/(12*100)),($AA139+$Y140-$K140)*(1+Input!$C$18/(12*100)))</f>
        <v>162567.458411299</v>
      </c>
      <c r="AB140" s="78" t="n">
        <f aca="false">IF(AND((($AB139+$W139-$U139)&lt;0),($Y140&gt;=0)),($AB139+$W139-$U139+$Y140)*(1+Input!$C$15/(12*100)),0)</f>
        <v>0</v>
      </c>
    </row>
    <row r="141" customFormat="false" ht="12.8" hidden="false" customHeight="false" outlineLevel="0" collapsed="false">
      <c r="A141" s="76" t="n">
        <v>137</v>
      </c>
      <c r="B141" s="77" t="n">
        <f aca="false">EOMONTH(Input!$C$7,A141)</f>
        <v>47087</v>
      </c>
      <c r="D141" s="76" t="n">
        <f aca="false">DATEDIF(Input!$C$23,$B141,"Y")</f>
        <v>51</v>
      </c>
      <c r="E141" s="76" t="n">
        <f aca="false">DATEDIF(Input!$G$23,$B141,"Y")</f>
        <v>51</v>
      </c>
      <c r="G141" s="78" t="n">
        <f aca="false">Salary_01!$L141</f>
        <v>5884.43936334656</v>
      </c>
      <c r="H141" s="78" t="n">
        <f aca="false">Salary_02!$L141</f>
        <v>4198.38295927552</v>
      </c>
      <c r="I141" s="78" t="n">
        <f aca="false">Retirement_Dist_01!$J141</f>
        <v>0</v>
      </c>
      <c r="J141" s="78" t="n">
        <f aca="false">Retirement_Dist_02!$J141</f>
        <v>0</v>
      </c>
      <c r="K141" s="78" t="n">
        <f aca="true">IF(AND(OR($B141&gt;Input!$C$31,$B141&gt;Input!$G$31),OR($B141&lt;Input!$C$25,$B141&lt;Input!$G$25)),(-1)*PMT(Input!$C$18/(100*12),(OFFSET($A$4, MAX( MATCH(Input!$C$25,$B$4:$B$1004,1), MATCH(Input!$G$25,$B$4:$B$1004,1)),0,1,1) - OFFSET($A$4, MIN( MATCH(Input!$C$31,$B$4:$B$1004,1), MATCH(Input!$G$31,$B$4:$B$1004,1)),0,1,1)),$AD$4,0,1),0)</f>
        <v>0</v>
      </c>
      <c r="L141" s="78" t="n">
        <f aca="false">IF(AND(($B141&lt;Input!$C$31),($B141&lt;Input!$G$31)),($G141+$H141+$I141+$J141),($G141+$H141+$I141+$J141+$K141))</f>
        <v>10082.8223226221</v>
      </c>
      <c r="M141" s="78" t="n">
        <f aca="false">Mortgage!$L141</f>
        <v>-346.058467681111</v>
      </c>
      <c r="N141" s="78" t="n">
        <f aca="false">$L141+$M141</f>
        <v>9736.76385494097</v>
      </c>
      <c r="O141" s="78" t="n">
        <f aca="false">IF(AND(($B141&lt;Input!$C$31),($B141&lt;Input!$G$31)),Expenses!$D141,(-1)*$N141)</f>
        <v>-5772.95271118154</v>
      </c>
      <c r="P141" s="78" t="n">
        <f aca="false">Childcare!$D141</f>
        <v>0</v>
      </c>
      <c r="Q141" s="78" t="n">
        <f aca="false">Loan_01!$E141</f>
        <v>0</v>
      </c>
      <c r="R141" s="78" t="n">
        <f aca="false">Loan_02!$E141</f>
        <v>0</v>
      </c>
      <c r="S141" s="78" t="n">
        <f aca="false">(-1)*SUM(Roth_01!$D141+Roth_02!$D141+IRA_01!$D141+IRA_02!$D141+Invest_01!$D141+Invest_02!$D141)</f>
        <v>-100</v>
      </c>
      <c r="T141" s="78" t="n">
        <f aca="false">(-1)*(IF(($B141&gt;Input!$O$24),0,Input!$O$30)+IF(($B141&gt;Input!$O$31),0,Input!$O$37)+IF(($B141&gt;Input!$O$38),0,Input!$O$44))</f>
        <v>-500</v>
      </c>
      <c r="U141" s="78" t="n">
        <f aca="false">IF(($AB140*(Input!$C$16/100)&gt;0),0,($AB140*(Input!$C$16/100)))</f>
        <v>0</v>
      </c>
      <c r="V141" s="78"/>
      <c r="W141" s="78" t="n">
        <f aca="false">IF(($N141+$O141+$P141+$Q141+$R141+$S141+$T141+$U141)&lt;0,($N141+$O141+$P141+$Q141+$R141+$S141+$T141+$U141),0)</f>
        <v>0</v>
      </c>
      <c r="X141" s="78"/>
      <c r="Y141" s="78" t="n">
        <f aca="false">IF(($N141+$O141+$P141+$Q141+$R141+$S141+$T141+$U141)&gt;=0,($N141+$O141+$P141+$Q141+$R141+$S141+$T141+$U141),0)</f>
        <v>3363.81114375942</v>
      </c>
      <c r="AA141" s="78" t="n">
        <f aca="false">IF(AND((($AB140+$W140-$U140)&lt;0),($Y141&gt;0)),($AA140-$K141)*(1+Input!$C$18/(12*100)),($AA140+$Y141-$K141)*(1+Input!$C$18/(12*100)))</f>
        <v>165938.183357956</v>
      </c>
      <c r="AB141" s="78" t="n">
        <f aca="false">IF(AND((($AB140+$W140-$U140)&lt;0),($Y141&gt;=0)),($AB140+$W140-$U140+$Y141)*(1+Input!$C$15/(12*100)),0)</f>
        <v>0</v>
      </c>
    </row>
    <row r="142" customFormat="false" ht="12.8" hidden="false" customHeight="false" outlineLevel="0" collapsed="false">
      <c r="A142" s="76" t="n">
        <v>138</v>
      </c>
      <c r="B142" s="77" t="n">
        <f aca="false">EOMONTH(Input!$C$7,A142)</f>
        <v>47118</v>
      </c>
      <c r="D142" s="76" t="n">
        <f aca="false">DATEDIF(Input!$C$23,$B142,"Y")</f>
        <v>51</v>
      </c>
      <c r="E142" s="76" t="n">
        <f aca="false">DATEDIF(Input!$G$23,$B142,"Y")</f>
        <v>51</v>
      </c>
      <c r="G142" s="78" t="n">
        <f aca="false">Salary_01!$L142</f>
        <v>5884.43936334656</v>
      </c>
      <c r="H142" s="78" t="n">
        <f aca="false">Salary_02!$L142</f>
        <v>4198.38295927552</v>
      </c>
      <c r="I142" s="78" t="n">
        <f aca="false">Retirement_Dist_01!$J142</f>
        <v>0</v>
      </c>
      <c r="J142" s="78" t="n">
        <f aca="false">Retirement_Dist_02!$J142</f>
        <v>0</v>
      </c>
      <c r="K142" s="78" t="n">
        <f aca="true">IF(AND(OR($B142&gt;Input!$C$31,$B142&gt;Input!$G$31),OR($B142&lt;Input!$C$25,$B142&lt;Input!$G$25)),(-1)*PMT(Input!$C$18/(100*12),(OFFSET($A$4, MAX( MATCH(Input!$C$25,$B$4:$B$1004,1), MATCH(Input!$G$25,$B$4:$B$1004,1)),0,1,1) - OFFSET($A$4, MIN( MATCH(Input!$C$31,$B$4:$B$1004,1), MATCH(Input!$G$31,$B$4:$B$1004,1)),0,1,1)),$AD$4,0,1),0)</f>
        <v>0</v>
      </c>
      <c r="L142" s="78" t="n">
        <f aca="false">IF(AND(($B142&lt;Input!$C$31),($B142&lt;Input!$G$31)),($G142+$H142+$I142+$J142),($G142+$H142+$I142+$J142+$K142))</f>
        <v>10082.8223226221</v>
      </c>
      <c r="M142" s="78" t="n">
        <f aca="false">Mortgage!$L142</f>
        <v>-346.058467681111</v>
      </c>
      <c r="N142" s="78" t="n">
        <f aca="false">$L142+$M142</f>
        <v>9736.76385494097</v>
      </c>
      <c r="O142" s="78" t="n">
        <f aca="false">IF(AND(($B142&lt;Input!$C$31),($B142&lt;Input!$G$31)),Expenses!$D142,(-1)*$N142)</f>
        <v>-5772.95271118154</v>
      </c>
      <c r="P142" s="78" t="n">
        <f aca="false">Childcare!$D142</f>
        <v>0</v>
      </c>
      <c r="Q142" s="78" t="n">
        <f aca="false">Loan_01!$E142</f>
        <v>0</v>
      </c>
      <c r="R142" s="78" t="n">
        <f aca="false">Loan_02!$E142</f>
        <v>0</v>
      </c>
      <c r="S142" s="78" t="n">
        <f aca="false">(-1)*SUM(Roth_01!$D142+Roth_02!$D142+IRA_01!$D142+IRA_02!$D142+Invest_01!$D142+Invest_02!$D142)</f>
        <v>-100</v>
      </c>
      <c r="T142" s="78" t="n">
        <f aca="false">(-1)*(IF(($B142&gt;Input!$O$24),0,Input!$O$30)+IF(($B142&gt;Input!$O$31),0,Input!$O$37)+IF(($B142&gt;Input!$O$38),0,Input!$O$44))</f>
        <v>-500</v>
      </c>
      <c r="U142" s="78" t="n">
        <f aca="false">IF(($AB141*(Input!$C$16/100)&gt;0),0,($AB141*(Input!$C$16/100)))</f>
        <v>0</v>
      </c>
      <c r="V142" s="78"/>
      <c r="W142" s="78" t="n">
        <f aca="false">IF(($N142+$O142+$P142+$Q142+$R142+$S142+$T142+$U142)&lt;0,($N142+$O142+$P142+$Q142+$R142+$S142+$T142+$U142),0)</f>
        <v>0</v>
      </c>
      <c r="X142" s="78"/>
      <c r="Y142" s="78" t="n">
        <f aca="false">IF(($N142+$O142+$P142+$Q142+$R142+$S142+$T142+$U142)&gt;=0,($N142+$O142+$P142+$Q142+$R142+$S142+$T142+$U142),0)</f>
        <v>3363.81114375942</v>
      </c>
      <c r="AA142" s="78" t="n">
        <f aca="false">IF(AND((($AB141+$W141-$U141)&lt;0),($Y142&gt;0)),($AA141-$K142)*(1+Input!$C$18/(12*100)),($AA141+$Y142-$K142)*(1+Input!$C$18/(12*100)))</f>
        <v>169309.048751486</v>
      </c>
      <c r="AB142" s="78" t="n">
        <f aca="false">IF(AND((($AB141+$W141-$U141)&lt;0),($Y142&gt;=0)),($AB141+$W141-$U141+$Y142)*(1+Input!$C$15/(12*100)),0)</f>
        <v>0</v>
      </c>
    </row>
    <row r="143" customFormat="false" ht="12.8" hidden="false" customHeight="false" outlineLevel="0" collapsed="false">
      <c r="A143" s="76" t="n">
        <v>139</v>
      </c>
      <c r="B143" s="77" t="n">
        <f aca="false">EOMONTH(Input!$C$7,A143)</f>
        <v>47149</v>
      </c>
      <c r="D143" s="76" t="n">
        <f aca="false">DATEDIF(Input!$C$23,$B143,"Y")</f>
        <v>51</v>
      </c>
      <c r="E143" s="76" t="n">
        <f aca="false">DATEDIF(Input!$G$23,$B143,"Y")</f>
        <v>51</v>
      </c>
      <c r="G143" s="78" t="n">
        <f aca="false">Salary_01!$L143</f>
        <v>5884.43936334656</v>
      </c>
      <c r="H143" s="78" t="n">
        <f aca="false">Salary_02!$L143</f>
        <v>4198.38295927552</v>
      </c>
      <c r="I143" s="78" t="n">
        <f aca="false">Retirement_Dist_01!$J143</f>
        <v>0</v>
      </c>
      <c r="J143" s="78" t="n">
        <f aca="false">Retirement_Dist_02!$J143</f>
        <v>0</v>
      </c>
      <c r="K143" s="78" t="n">
        <f aca="true">IF(AND(OR($B143&gt;Input!$C$31,$B143&gt;Input!$G$31),OR($B143&lt;Input!$C$25,$B143&lt;Input!$G$25)),(-1)*PMT(Input!$C$18/(100*12),(OFFSET($A$4, MAX( MATCH(Input!$C$25,$B$4:$B$1004,1), MATCH(Input!$G$25,$B$4:$B$1004,1)),0,1,1) - OFFSET($A$4, MIN( MATCH(Input!$C$31,$B$4:$B$1004,1), MATCH(Input!$G$31,$B$4:$B$1004,1)),0,1,1)),$AD$4,0,1),0)</f>
        <v>0</v>
      </c>
      <c r="L143" s="78" t="n">
        <f aca="false">IF(AND(($B143&lt;Input!$C$31),($B143&lt;Input!$G$31)),($G143+$H143+$I143+$J143),($G143+$H143+$I143+$J143+$K143))</f>
        <v>10082.8223226221</v>
      </c>
      <c r="M143" s="78" t="n">
        <f aca="false">Mortgage!$L143</f>
        <v>-346.058467681111</v>
      </c>
      <c r="N143" s="78" t="n">
        <f aca="false">$L143+$M143</f>
        <v>9736.76385494097</v>
      </c>
      <c r="O143" s="78" t="n">
        <f aca="false">IF(AND(($B143&lt;Input!$C$31),($B143&lt;Input!$G$31)),Expenses!$D143,(-1)*$N143)</f>
        <v>-5772.95271118154</v>
      </c>
      <c r="P143" s="78" t="n">
        <f aca="false">Childcare!$D143</f>
        <v>0</v>
      </c>
      <c r="Q143" s="78" t="n">
        <f aca="false">Loan_01!$E143</f>
        <v>0</v>
      </c>
      <c r="R143" s="78" t="n">
        <f aca="false">Loan_02!$E143</f>
        <v>0</v>
      </c>
      <c r="S143" s="78" t="n">
        <f aca="false">(-1)*SUM(Roth_01!$D143+Roth_02!$D143+IRA_01!$D143+IRA_02!$D143+Invest_01!$D143+Invest_02!$D143)</f>
        <v>-100</v>
      </c>
      <c r="T143" s="78" t="n">
        <f aca="false">(-1)*(IF(($B143&gt;Input!$O$24),0,Input!$O$30)+IF(($B143&gt;Input!$O$31),0,Input!$O$37)+IF(($B143&gt;Input!$O$38),0,Input!$O$44))</f>
        <v>-500</v>
      </c>
      <c r="U143" s="78" t="n">
        <f aca="false">IF(($AB142*(Input!$C$16/100)&gt;0),0,($AB142*(Input!$C$16/100)))</f>
        <v>0</v>
      </c>
      <c r="V143" s="78"/>
      <c r="W143" s="78" t="n">
        <f aca="false">IF(($N143+$O143+$P143+$Q143+$R143+$S143+$T143+$U143)&lt;0,($N143+$O143+$P143+$Q143+$R143+$S143+$T143+$U143),0)</f>
        <v>0</v>
      </c>
      <c r="X143" s="78"/>
      <c r="Y143" s="78" t="n">
        <f aca="false">IF(($N143+$O143+$P143+$Q143+$R143+$S143+$T143+$U143)&gt;=0,($N143+$O143+$P143+$Q143+$R143+$S143+$T143+$U143),0)</f>
        <v>3363.81114375942</v>
      </c>
      <c r="AA143" s="78" t="n">
        <f aca="false">IF(AND((($AB142+$W142-$U142)&lt;0),($Y143&gt;0)),($AA142-$K143)*(1+Input!$C$18/(12*100)),($AA142+$Y143-$K143)*(1+Input!$C$18/(12*100)))</f>
        <v>172680.054597742</v>
      </c>
      <c r="AB143" s="78" t="n">
        <f aca="false">IF(AND((($AB142+$W142-$U142)&lt;0),($Y143&gt;=0)),($AB142+$W142-$U142+$Y143)*(1+Input!$C$15/(12*100)),0)</f>
        <v>0</v>
      </c>
    </row>
    <row r="144" customFormat="false" ht="12.8" hidden="false" customHeight="false" outlineLevel="0" collapsed="false">
      <c r="A144" s="76" t="n">
        <v>140</v>
      </c>
      <c r="B144" s="77" t="n">
        <f aca="false">EOMONTH(Input!$C$7,A144)</f>
        <v>47177</v>
      </c>
      <c r="D144" s="76" t="n">
        <f aca="false">DATEDIF(Input!$C$23,$B144,"Y")</f>
        <v>51</v>
      </c>
      <c r="E144" s="76" t="n">
        <f aca="false">DATEDIF(Input!$G$23,$B144,"Y")</f>
        <v>51</v>
      </c>
      <c r="G144" s="78" t="n">
        <f aca="false">Salary_01!$L144</f>
        <v>5884.43936334656</v>
      </c>
      <c r="H144" s="78" t="n">
        <f aca="false">Salary_02!$L144</f>
        <v>4198.38295927552</v>
      </c>
      <c r="I144" s="78" t="n">
        <f aca="false">Retirement_Dist_01!$J144</f>
        <v>0</v>
      </c>
      <c r="J144" s="78" t="n">
        <f aca="false">Retirement_Dist_02!$J144</f>
        <v>0</v>
      </c>
      <c r="K144" s="78" t="n">
        <f aca="true">IF(AND(OR($B144&gt;Input!$C$31,$B144&gt;Input!$G$31),OR($B144&lt;Input!$C$25,$B144&lt;Input!$G$25)),(-1)*PMT(Input!$C$18/(100*12),(OFFSET($A$4, MAX( MATCH(Input!$C$25,$B$4:$B$1004,1), MATCH(Input!$G$25,$B$4:$B$1004,1)),0,1,1) - OFFSET($A$4, MIN( MATCH(Input!$C$31,$B$4:$B$1004,1), MATCH(Input!$G$31,$B$4:$B$1004,1)),0,1,1)),$AD$4,0,1),0)</f>
        <v>0</v>
      </c>
      <c r="L144" s="78" t="n">
        <f aca="false">IF(AND(($B144&lt;Input!$C$31),($B144&lt;Input!$G$31)),($G144+$H144+$I144+$J144),($G144+$H144+$I144+$J144+$K144))</f>
        <v>10082.8223226221</v>
      </c>
      <c r="M144" s="78" t="n">
        <f aca="false">Mortgage!$L144</f>
        <v>-346.058467681111</v>
      </c>
      <c r="N144" s="78" t="n">
        <f aca="false">$L144+$M144</f>
        <v>9736.76385494097</v>
      </c>
      <c r="O144" s="78" t="n">
        <f aca="false">IF(AND(($B144&lt;Input!$C$31),($B144&lt;Input!$G$31)),Expenses!$D144,(-1)*$N144)</f>
        <v>-5772.95271118154</v>
      </c>
      <c r="P144" s="78" t="n">
        <f aca="false">Childcare!$D144</f>
        <v>0</v>
      </c>
      <c r="Q144" s="78" t="n">
        <f aca="false">Loan_01!$E144</f>
        <v>0</v>
      </c>
      <c r="R144" s="78" t="n">
        <f aca="false">Loan_02!$E144</f>
        <v>0</v>
      </c>
      <c r="S144" s="78" t="n">
        <f aca="false">(-1)*SUM(Roth_01!$D144+Roth_02!$D144+IRA_01!$D144+IRA_02!$D144+Invest_01!$D144+Invest_02!$D144)</f>
        <v>-100</v>
      </c>
      <c r="T144" s="78" t="n">
        <f aca="false">(-1)*(IF(($B144&gt;Input!$O$24),0,Input!$O$30)+IF(($B144&gt;Input!$O$31),0,Input!$O$37)+IF(($B144&gt;Input!$O$38),0,Input!$O$44))</f>
        <v>-500</v>
      </c>
      <c r="U144" s="78" t="n">
        <f aca="false">IF(($AB143*(Input!$C$16/100)&gt;0),0,($AB143*(Input!$C$16/100)))</f>
        <v>0</v>
      </c>
      <c r="V144" s="78"/>
      <c r="W144" s="78" t="n">
        <f aca="false">IF(($N144+$O144+$P144+$Q144+$R144+$S144+$T144+$U144)&lt;0,($N144+$O144+$P144+$Q144+$R144+$S144+$T144+$U144),0)</f>
        <v>0</v>
      </c>
      <c r="X144" s="78"/>
      <c r="Y144" s="78" t="n">
        <f aca="false">IF(($N144+$O144+$P144+$Q144+$R144+$S144+$T144+$U144)&gt;=0,($N144+$O144+$P144+$Q144+$R144+$S144+$T144+$U144),0)</f>
        <v>3363.81114375942</v>
      </c>
      <c r="AA144" s="78" t="n">
        <f aca="false">IF(AND((($AB143+$W143-$U143)&lt;0),($Y144&gt;0)),($AA143-$K144)*(1+Input!$C$18/(12*100)),($AA143+$Y144-$K144)*(1+Input!$C$18/(12*100)))</f>
        <v>176051.200902574</v>
      </c>
      <c r="AB144" s="78" t="n">
        <f aca="false">IF(AND((($AB143+$W143-$U143)&lt;0),($Y144&gt;=0)),($AB143+$W143-$U143+$Y144)*(1+Input!$C$15/(12*100)),0)</f>
        <v>0</v>
      </c>
    </row>
    <row r="145" customFormat="false" ht="12.8" hidden="false" customHeight="false" outlineLevel="0" collapsed="false">
      <c r="A145" s="76" t="n">
        <v>141</v>
      </c>
      <c r="B145" s="77" t="n">
        <f aca="false">EOMONTH(Input!$C$7,A145)</f>
        <v>47208</v>
      </c>
      <c r="D145" s="76" t="n">
        <f aca="false">DATEDIF(Input!$C$23,$B145,"Y")</f>
        <v>51</v>
      </c>
      <c r="E145" s="76" t="n">
        <f aca="false">DATEDIF(Input!$G$23,$B145,"Y")</f>
        <v>51</v>
      </c>
      <c r="G145" s="78" t="n">
        <f aca="false">Salary_01!$L145</f>
        <v>5884.43936334656</v>
      </c>
      <c r="H145" s="78" t="n">
        <f aca="false">Salary_02!$L145</f>
        <v>4198.38295927552</v>
      </c>
      <c r="I145" s="78" t="n">
        <f aca="false">Retirement_Dist_01!$J145</f>
        <v>0</v>
      </c>
      <c r="J145" s="78" t="n">
        <f aca="false">Retirement_Dist_02!$J145</f>
        <v>0</v>
      </c>
      <c r="K145" s="78" t="n">
        <f aca="true">IF(AND(OR($B145&gt;Input!$C$31,$B145&gt;Input!$G$31),OR($B145&lt;Input!$C$25,$B145&lt;Input!$G$25)),(-1)*PMT(Input!$C$18/(100*12),(OFFSET($A$4, MAX( MATCH(Input!$C$25,$B$4:$B$1004,1), MATCH(Input!$G$25,$B$4:$B$1004,1)),0,1,1) - OFFSET($A$4, MIN( MATCH(Input!$C$31,$B$4:$B$1004,1), MATCH(Input!$G$31,$B$4:$B$1004,1)),0,1,1)),$AD$4,0,1),0)</f>
        <v>0</v>
      </c>
      <c r="L145" s="78" t="n">
        <f aca="false">IF(AND(($B145&lt;Input!$C$31),($B145&lt;Input!$G$31)),($G145+$H145+$I145+$J145),($G145+$H145+$I145+$J145+$K145))</f>
        <v>10082.8223226221</v>
      </c>
      <c r="M145" s="78" t="n">
        <f aca="false">Mortgage!$L145</f>
        <v>-346.058467681111</v>
      </c>
      <c r="N145" s="78" t="n">
        <f aca="false">$L145+$M145</f>
        <v>9736.76385494097</v>
      </c>
      <c r="O145" s="78" t="n">
        <f aca="false">IF(AND(($B145&lt;Input!$C$31),($B145&lt;Input!$G$31)),Expenses!$D145,(-1)*$N145)</f>
        <v>-5772.95271118154</v>
      </c>
      <c r="P145" s="78" t="n">
        <f aca="false">Childcare!$D145</f>
        <v>0</v>
      </c>
      <c r="Q145" s="78" t="n">
        <f aca="false">Loan_01!$E145</f>
        <v>0</v>
      </c>
      <c r="R145" s="78" t="n">
        <f aca="false">Loan_02!$E145</f>
        <v>0</v>
      </c>
      <c r="S145" s="78" t="n">
        <f aca="false">(-1)*SUM(Roth_01!$D145+Roth_02!$D145+IRA_01!$D145+IRA_02!$D145+Invest_01!$D145+Invest_02!$D145)</f>
        <v>-100</v>
      </c>
      <c r="T145" s="78" t="n">
        <f aca="false">(-1)*(IF(($B145&gt;Input!$O$24),0,Input!$O$30)+IF(($B145&gt;Input!$O$31),0,Input!$O$37)+IF(($B145&gt;Input!$O$38),0,Input!$O$44))</f>
        <v>-500</v>
      </c>
      <c r="U145" s="78" t="n">
        <f aca="false">IF(($AB144*(Input!$C$16/100)&gt;0),0,($AB144*(Input!$C$16/100)))</f>
        <v>0</v>
      </c>
      <c r="V145" s="78"/>
      <c r="W145" s="78" t="n">
        <f aca="false">IF(($N145+$O145+$P145+$Q145+$R145+$S145+$T145+$U145)&lt;0,($N145+$O145+$P145+$Q145+$R145+$S145+$T145+$U145),0)</f>
        <v>0</v>
      </c>
      <c r="X145" s="78"/>
      <c r="Y145" s="78" t="n">
        <f aca="false">IF(($N145+$O145+$P145+$Q145+$R145+$S145+$T145+$U145)&gt;=0,($N145+$O145+$P145+$Q145+$R145+$S145+$T145+$U145),0)</f>
        <v>3363.81114375942</v>
      </c>
      <c r="AA145" s="78" t="n">
        <f aca="false">IF(AND((($AB144+$W144-$U144)&lt;0),($Y145&gt;0)),($AA144-$K145)*(1+Input!$C$18/(12*100)),($AA144+$Y145-$K145)*(1+Input!$C$18/(12*100)))</f>
        <v>179422.487671835</v>
      </c>
      <c r="AB145" s="78" t="n">
        <f aca="false">IF(AND((($AB144+$W144-$U144)&lt;0),($Y145&gt;=0)),($AB144+$W144-$U144+$Y145)*(1+Input!$C$15/(12*100)),0)</f>
        <v>0</v>
      </c>
    </row>
    <row r="146" customFormat="false" ht="12.8" hidden="false" customHeight="false" outlineLevel="0" collapsed="false">
      <c r="A146" s="76" t="n">
        <v>142</v>
      </c>
      <c r="B146" s="77" t="n">
        <f aca="false">EOMONTH(Input!$C$7,A146)</f>
        <v>47238</v>
      </c>
      <c r="D146" s="76" t="n">
        <f aca="false">DATEDIF(Input!$C$23,$B146,"Y")</f>
        <v>51</v>
      </c>
      <c r="E146" s="76" t="n">
        <f aca="false">DATEDIF(Input!$G$23,$B146,"Y")</f>
        <v>51</v>
      </c>
      <c r="G146" s="78" t="n">
        <f aca="false">Salary_01!$L146</f>
        <v>5884.43936334656</v>
      </c>
      <c r="H146" s="78" t="n">
        <f aca="false">Salary_02!$L146</f>
        <v>4198.38295927552</v>
      </c>
      <c r="I146" s="78" t="n">
        <f aca="false">Retirement_Dist_01!$J146</f>
        <v>0</v>
      </c>
      <c r="J146" s="78" t="n">
        <f aca="false">Retirement_Dist_02!$J146</f>
        <v>0</v>
      </c>
      <c r="K146" s="78" t="n">
        <f aca="true">IF(AND(OR($B146&gt;Input!$C$31,$B146&gt;Input!$G$31),OR($B146&lt;Input!$C$25,$B146&lt;Input!$G$25)),(-1)*PMT(Input!$C$18/(100*12),(OFFSET($A$4, MAX( MATCH(Input!$C$25,$B$4:$B$1004,1), MATCH(Input!$G$25,$B$4:$B$1004,1)),0,1,1) - OFFSET($A$4, MIN( MATCH(Input!$C$31,$B$4:$B$1004,1), MATCH(Input!$G$31,$B$4:$B$1004,1)),0,1,1)),$AD$4,0,1),0)</f>
        <v>0</v>
      </c>
      <c r="L146" s="78" t="n">
        <f aca="false">IF(AND(($B146&lt;Input!$C$31),($B146&lt;Input!$G$31)),($G146+$H146+$I146+$J146),($G146+$H146+$I146+$J146+$K146))</f>
        <v>10082.8223226221</v>
      </c>
      <c r="M146" s="78" t="n">
        <f aca="false">Mortgage!$L146</f>
        <v>-346.058467681111</v>
      </c>
      <c r="N146" s="78" t="n">
        <f aca="false">$L146+$M146</f>
        <v>9736.76385494097</v>
      </c>
      <c r="O146" s="78" t="n">
        <f aca="false">IF(AND(($B146&lt;Input!$C$31),($B146&lt;Input!$G$31)),Expenses!$D146,(-1)*$N146)</f>
        <v>-5772.95271118154</v>
      </c>
      <c r="P146" s="78" t="n">
        <f aca="false">Childcare!$D146</f>
        <v>0</v>
      </c>
      <c r="Q146" s="78" t="n">
        <f aca="false">Loan_01!$E146</f>
        <v>0</v>
      </c>
      <c r="R146" s="78" t="n">
        <f aca="false">Loan_02!$E146</f>
        <v>0</v>
      </c>
      <c r="S146" s="78" t="n">
        <f aca="false">(-1)*SUM(Roth_01!$D146+Roth_02!$D146+IRA_01!$D146+IRA_02!$D146+Invest_01!$D146+Invest_02!$D146)</f>
        <v>-100</v>
      </c>
      <c r="T146" s="78" t="n">
        <f aca="false">(-1)*(IF(($B146&gt;Input!$O$24),0,Input!$O$30)+IF(($B146&gt;Input!$O$31),0,Input!$O$37)+IF(($B146&gt;Input!$O$38),0,Input!$O$44))</f>
        <v>-500</v>
      </c>
      <c r="U146" s="78" t="n">
        <f aca="false">IF(($AB145*(Input!$C$16/100)&gt;0),0,($AB145*(Input!$C$16/100)))</f>
        <v>0</v>
      </c>
      <c r="V146" s="78"/>
      <c r="W146" s="78" t="n">
        <f aca="false">IF(($N146+$O146+$P146+$Q146+$R146+$S146+$T146+$U146)&lt;0,($N146+$O146+$P146+$Q146+$R146+$S146+$T146+$U146),0)</f>
        <v>0</v>
      </c>
      <c r="X146" s="78"/>
      <c r="Y146" s="78" t="n">
        <f aca="false">IF(($N146+$O146+$P146+$Q146+$R146+$S146+$T146+$U146)&gt;=0,($N146+$O146+$P146+$Q146+$R146+$S146+$T146+$U146),0)</f>
        <v>3363.81114375942</v>
      </c>
      <c r="AA146" s="78" t="n">
        <f aca="false">IF(AND((($AB145+$W145-$U145)&lt;0),($Y146&gt;0)),($AA145-$K146)*(1+Input!$C$18/(12*100)),($AA145+$Y146-$K146)*(1+Input!$C$18/(12*100)))</f>
        <v>182793.914911378</v>
      </c>
      <c r="AB146" s="78" t="n">
        <f aca="false">IF(AND((($AB145+$W145-$U145)&lt;0),($Y146&gt;=0)),($AB145+$W145-$U145+$Y146)*(1+Input!$C$15/(12*100)),0)</f>
        <v>0</v>
      </c>
    </row>
    <row r="147" customFormat="false" ht="12.8" hidden="false" customHeight="false" outlineLevel="0" collapsed="false">
      <c r="A147" s="76" t="n">
        <v>143</v>
      </c>
      <c r="B147" s="77" t="n">
        <f aca="false">EOMONTH(Input!$C$7,A147)</f>
        <v>47269</v>
      </c>
      <c r="D147" s="76" t="n">
        <f aca="false">DATEDIF(Input!$C$23,$B147,"Y")</f>
        <v>52</v>
      </c>
      <c r="E147" s="76" t="n">
        <f aca="false">DATEDIF(Input!$G$23,$B147,"Y")</f>
        <v>52</v>
      </c>
      <c r="G147" s="78" t="n">
        <f aca="false">Salary_01!$L147</f>
        <v>5884.43936334656</v>
      </c>
      <c r="H147" s="78" t="n">
        <f aca="false">Salary_02!$L147</f>
        <v>4198.38295927552</v>
      </c>
      <c r="I147" s="78" t="n">
        <f aca="false">Retirement_Dist_01!$J147</f>
        <v>0</v>
      </c>
      <c r="J147" s="78" t="n">
        <f aca="false">Retirement_Dist_02!$J147</f>
        <v>0</v>
      </c>
      <c r="K147" s="78" t="n">
        <f aca="true">IF(AND(OR($B147&gt;Input!$C$31,$B147&gt;Input!$G$31),OR($B147&lt;Input!$C$25,$B147&lt;Input!$G$25)),(-1)*PMT(Input!$C$18/(100*12),(OFFSET($A$4, MAX( MATCH(Input!$C$25,$B$4:$B$1004,1), MATCH(Input!$G$25,$B$4:$B$1004,1)),0,1,1) - OFFSET($A$4, MIN( MATCH(Input!$C$31,$B$4:$B$1004,1), MATCH(Input!$G$31,$B$4:$B$1004,1)),0,1,1)),$AD$4,0,1),0)</f>
        <v>0</v>
      </c>
      <c r="L147" s="78" t="n">
        <f aca="false">IF(AND(($B147&lt;Input!$C$31),($B147&lt;Input!$G$31)),($G147+$H147+$I147+$J147),($G147+$H147+$I147+$J147+$K147))</f>
        <v>10082.8223226221</v>
      </c>
      <c r="M147" s="78" t="n">
        <f aca="false">Mortgage!$L147</f>
        <v>-346.058467681111</v>
      </c>
      <c r="N147" s="78" t="n">
        <f aca="false">$L147+$M147</f>
        <v>9736.76385494097</v>
      </c>
      <c r="O147" s="78" t="n">
        <f aca="false">IF(AND(($B147&lt;Input!$C$31),($B147&lt;Input!$G$31)),Expenses!$D147,(-1)*$N147)</f>
        <v>-5772.95271118154</v>
      </c>
      <c r="P147" s="78" t="n">
        <f aca="false">Childcare!$D147</f>
        <v>0</v>
      </c>
      <c r="Q147" s="78" t="n">
        <f aca="false">Loan_01!$E147</f>
        <v>0</v>
      </c>
      <c r="R147" s="78" t="n">
        <f aca="false">Loan_02!$E147</f>
        <v>0</v>
      </c>
      <c r="S147" s="78" t="n">
        <f aca="false">(-1)*SUM(Roth_01!$D147+Roth_02!$D147+IRA_01!$D147+IRA_02!$D147+Invest_01!$D147+Invest_02!$D147)</f>
        <v>-100</v>
      </c>
      <c r="T147" s="78" t="n">
        <f aca="false">(-1)*(IF(($B147&gt;Input!$O$24),0,Input!$O$30)+IF(($B147&gt;Input!$O$31),0,Input!$O$37)+IF(($B147&gt;Input!$O$38),0,Input!$O$44))</f>
        <v>-500</v>
      </c>
      <c r="U147" s="78" t="n">
        <f aca="false">IF(($AB146*(Input!$C$16/100)&gt;0),0,($AB146*(Input!$C$16/100)))</f>
        <v>0</v>
      </c>
      <c r="V147" s="78"/>
      <c r="W147" s="78" t="n">
        <f aca="false">IF(($N147+$O147+$P147+$Q147+$R147+$S147+$T147+$U147)&lt;0,($N147+$O147+$P147+$Q147+$R147+$S147+$T147+$U147),0)</f>
        <v>0</v>
      </c>
      <c r="X147" s="78"/>
      <c r="Y147" s="78" t="n">
        <f aca="false">IF(($N147+$O147+$P147+$Q147+$R147+$S147+$T147+$U147)&gt;=0,($N147+$O147+$P147+$Q147+$R147+$S147+$T147+$U147),0)</f>
        <v>3363.81114375942</v>
      </c>
      <c r="AA147" s="78" t="n">
        <f aca="false">IF(AND((($AB146+$W146-$U146)&lt;0),($Y147&gt;0)),($AA146-$K147)*(1+Input!$C$18/(12*100)),($AA146+$Y147-$K147)*(1+Input!$C$18/(12*100)))</f>
        <v>186165.482627057</v>
      </c>
      <c r="AB147" s="78" t="n">
        <f aca="false">IF(AND((($AB146+$W146-$U146)&lt;0),($Y147&gt;=0)),($AB146+$W146-$U146+$Y147)*(1+Input!$C$15/(12*100)),0)</f>
        <v>0</v>
      </c>
    </row>
    <row r="148" customFormat="false" ht="12.8" hidden="false" customHeight="false" outlineLevel="0" collapsed="false">
      <c r="A148" s="76" t="n">
        <v>144</v>
      </c>
      <c r="B148" s="77" t="n">
        <f aca="false">EOMONTH(Input!$C$7,A148)</f>
        <v>47299</v>
      </c>
      <c r="D148" s="76" t="n">
        <f aca="false">DATEDIF(Input!$C$23,$B148,"Y")</f>
        <v>52</v>
      </c>
      <c r="E148" s="76" t="n">
        <f aca="false">DATEDIF(Input!$G$23,$B148,"Y")</f>
        <v>52</v>
      </c>
      <c r="G148" s="78" t="n">
        <f aca="false">Salary_01!$L148</f>
        <v>5982.74728165231</v>
      </c>
      <c r="H148" s="78" t="n">
        <f aca="false">Salary_02!$L148</f>
        <v>4266.19989432671</v>
      </c>
      <c r="I148" s="78" t="n">
        <f aca="false">Retirement_Dist_01!$J148</f>
        <v>0</v>
      </c>
      <c r="J148" s="78" t="n">
        <f aca="false">Retirement_Dist_02!$J148</f>
        <v>0</v>
      </c>
      <c r="K148" s="78" t="n">
        <f aca="true">IF(AND(OR($B148&gt;Input!$C$31,$B148&gt;Input!$G$31),OR($B148&lt;Input!$C$25,$B148&lt;Input!$G$25)),(-1)*PMT(Input!$C$18/(100*12),(OFFSET($A$4, MAX( MATCH(Input!$C$25,$B$4:$B$1004,1), MATCH(Input!$G$25,$B$4:$B$1004,1)),0,1,1) - OFFSET($A$4, MIN( MATCH(Input!$C$31,$B$4:$B$1004,1), MATCH(Input!$G$31,$B$4:$B$1004,1)),0,1,1)),$AD$4,0,1),0)</f>
        <v>0</v>
      </c>
      <c r="L148" s="78" t="n">
        <f aca="false">IF(AND(($B148&lt;Input!$C$31),($B148&lt;Input!$G$31)),($G148+$H148+$I148+$J148),($G148+$H148+$I148+$J148+$K148))</f>
        <v>10248.947175979</v>
      </c>
      <c r="M148" s="78" t="n">
        <f aca="false">Mortgage!$L148</f>
        <v>-356.440221711545</v>
      </c>
      <c r="N148" s="78" t="n">
        <f aca="false">$L148+$M148</f>
        <v>9892.50695426748</v>
      </c>
      <c r="O148" s="78" t="n">
        <f aca="false">IF(AND(($B148&lt;Input!$C$31),($B148&lt;Input!$G$31)),Expenses!$D148,(-1)*$N148)</f>
        <v>-6003.87081962881</v>
      </c>
      <c r="P148" s="78" t="n">
        <f aca="false">Childcare!$D148</f>
        <v>0</v>
      </c>
      <c r="Q148" s="78" t="n">
        <f aca="false">Loan_01!$E148</f>
        <v>0</v>
      </c>
      <c r="R148" s="78" t="n">
        <f aca="false">Loan_02!$E148</f>
        <v>0</v>
      </c>
      <c r="S148" s="78" t="n">
        <f aca="false">(-1)*SUM(Roth_01!$D148+Roth_02!$D148+IRA_01!$D148+IRA_02!$D148+Invest_01!$D148+Invest_02!$D148)</f>
        <v>-100</v>
      </c>
      <c r="T148" s="78" t="n">
        <f aca="false">(-1)*(IF(($B148&gt;Input!$O$24),0,Input!$O$30)+IF(($B148&gt;Input!$O$31),0,Input!$O$37)+IF(($B148&gt;Input!$O$38),0,Input!$O$44))</f>
        <v>-500</v>
      </c>
      <c r="U148" s="78" t="n">
        <f aca="false">IF(($AB147*(Input!$C$16/100)&gt;0),0,($AB147*(Input!$C$16/100)))</f>
        <v>0</v>
      </c>
      <c r="V148" s="78"/>
      <c r="W148" s="78" t="n">
        <f aca="false">IF(($N148+$O148+$P148+$Q148+$R148+$S148+$T148+$U148)&lt;0,($N148+$O148+$P148+$Q148+$R148+$S148+$T148+$U148),0)</f>
        <v>0</v>
      </c>
      <c r="X148" s="78"/>
      <c r="Y148" s="78" t="n">
        <f aca="false">IF(($N148+$O148+$P148+$Q148+$R148+$S148+$T148+$U148)&gt;=0,($N148+$O148+$P148+$Q148+$R148+$S148+$T148+$U148),0)</f>
        <v>3288.63613463867</v>
      </c>
      <c r="AA148" s="78" t="n">
        <f aca="false">IF(AND((($AB147+$W147-$U147)&lt;0),($Y148&gt;0)),($AA147-$K148)*(1+Input!$C$18/(12*100)),($AA147+$Y148-$K148)*(1+Input!$C$18/(12*100)))</f>
        <v>189462.012683311</v>
      </c>
      <c r="AB148" s="78" t="n">
        <f aca="false">IF(AND((($AB147+$W147-$U147)&lt;0),($Y148&gt;=0)),($AB147+$W147-$U147+$Y148)*(1+Input!$C$15/(12*100)),0)</f>
        <v>0</v>
      </c>
    </row>
    <row r="149" customFormat="false" ht="12.8" hidden="false" customHeight="false" outlineLevel="0" collapsed="false">
      <c r="A149" s="76" t="n">
        <v>145</v>
      </c>
      <c r="B149" s="77" t="n">
        <f aca="false">EOMONTH(Input!$C$7,A149)</f>
        <v>47330</v>
      </c>
      <c r="D149" s="76" t="n">
        <f aca="false">DATEDIF(Input!$C$23,$B149,"Y")</f>
        <v>52</v>
      </c>
      <c r="E149" s="76" t="n">
        <f aca="false">DATEDIF(Input!$G$23,$B149,"Y")</f>
        <v>52</v>
      </c>
      <c r="G149" s="78" t="n">
        <f aca="false">Salary_01!$L149</f>
        <v>5982.74728165231</v>
      </c>
      <c r="H149" s="78" t="n">
        <f aca="false">Salary_02!$L149</f>
        <v>4266.19989432671</v>
      </c>
      <c r="I149" s="78" t="n">
        <f aca="false">Retirement_Dist_01!$J149</f>
        <v>0</v>
      </c>
      <c r="J149" s="78" t="n">
        <f aca="false">Retirement_Dist_02!$J149</f>
        <v>0</v>
      </c>
      <c r="K149" s="78" t="n">
        <f aca="true">IF(AND(OR($B149&gt;Input!$C$31,$B149&gt;Input!$G$31),OR($B149&lt;Input!$C$25,$B149&lt;Input!$G$25)),(-1)*PMT(Input!$C$18/(100*12),(OFFSET($A$4, MAX( MATCH(Input!$C$25,$B$4:$B$1004,1), MATCH(Input!$G$25,$B$4:$B$1004,1)),0,1,1) - OFFSET($A$4, MIN( MATCH(Input!$C$31,$B$4:$B$1004,1), MATCH(Input!$G$31,$B$4:$B$1004,1)),0,1,1)),$AD$4,0,1),0)</f>
        <v>0</v>
      </c>
      <c r="L149" s="78" t="n">
        <f aca="false">IF(AND(($B149&lt;Input!$C$31),($B149&lt;Input!$G$31)),($G149+$H149+$I149+$J149),($G149+$H149+$I149+$J149+$K149))</f>
        <v>10248.947175979</v>
      </c>
      <c r="M149" s="78" t="n">
        <f aca="false">Mortgage!$L149</f>
        <v>-356.440221711545</v>
      </c>
      <c r="N149" s="78" t="n">
        <f aca="false">$L149+$M149</f>
        <v>9892.50695426748</v>
      </c>
      <c r="O149" s="78" t="n">
        <f aca="false">IF(AND(($B149&lt;Input!$C$31),($B149&lt;Input!$G$31)),Expenses!$D149,(-1)*$N149)</f>
        <v>-6003.87081962881</v>
      </c>
      <c r="P149" s="78" t="n">
        <f aca="false">Childcare!$D149</f>
        <v>0</v>
      </c>
      <c r="Q149" s="78" t="n">
        <f aca="false">Loan_01!$E149</f>
        <v>0</v>
      </c>
      <c r="R149" s="78" t="n">
        <f aca="false">Loan_02!$E149</f>
        <v>0</v>
      </c>
      <c r="S149" s="78" t="n">
        <f aca="false">(-1)*SUM(Roth_01!$D149+Roth_02!$D149+IRA_01!$D149+IRA_02!$D149+Invest_01!$D149+Invest_02!$D149)</f>
        <v>-100</v>
      </c>
      <c r="T149" s="78" t="n">
        <f aca="false">(-1)*(IF(($B149&gt;Input!$O$24),0,Input!$O$30)+IF(($B149&gt;Input!$O$31),0,Input!$O$37)+IF(($B149&gt;Input!$O$38),0,Input!$O$44))</f>
        <v>-500</v>
      </c>
      <c r="U149" s="78" t="n">
        <f aca="false">IF(($AB148*(Input!$C$16/100)&gt;0),0,($AB148*(Input!$C$16/100)))</f>
        <v>0</v>
      </c>
      <c r="V149" s="78"/>
      <c r="W149" s="78" t="n">
        <f aca="false">IF(($N149+$O149+$P149+$Q149+$R149+$S149+$T149+$U149)&lt;0,($N149+$O149+$P149+$Q149+$R149+$S149+$T149+$U149),0)</f>
        <v>0</v>
      </c>
      <c r="X149" s="78"/>
      <c r="Y149" s="78" t="n">
        <f aca="false">IF(($N149+$O149+$P149+$Q149+$R149+$S149+$T149+$U149)&gt;=0,($N149+$O149+$P149+$Q149+$R149+$S149+$T149+$U149),0)</f>
        <v>3288.63613463867</v>
      </c>
      <c r="AA149" s="78" t="n">
        <f aca="false">IF(AND((($AB148+$W148-$U148)&lt;0),($Y149&gt;0)),($AA148-$K149)*(1+Input!$C$18/(12*100)),($AA148+$Y149-$K149)*(1+Input!$C$18/(12*100)))</f>
        <v>192758.680094983</v>
      </c>
      <c r="AB149" s="78" t="n">
        <f aca="false">IF(AND((($AB148+$W148-$U148)&lt;0),($Y149&gt;=0)),($AB148+$W148-$U148+$Y149)*(1+Input!$C$15/(12*100)),0)</f>
        <v>0</v>
      </c>
    </row>
    <row r="150" customFormat="false" ht="12.8" hidden="false" customHeight="false" outlineLevel="0" collapsed="false">
      <c r="A150" s="76" t="n">
        <v>146</v>
      </c>
      <c r="B150" s="77" t="n">
        <f aca="false">EOMONTH(Input!$C$7,A150)</f>
        <v>47361</v>
      </c>
      <c r="D150" s="76" t="n">
        <f aca="false">DATEDIF(Input!$C$23,$B150,"Y")</f>
        <v>52</v>
      </c>
      <c r="E150" s="76" t="n">
        <f aca="false">DATEDIF(Input!$G$23,$B150,"Y")</f>
        <v>52</v>
      </c>
      <c r="G150" s="78" t="n">
        <f aca="false">Salary_01!$L150</f>
        <v>5982.74728165231</v>
      </c>
      <c r="H150" s="78" t="n">
        <f aca="false">Salary_02!$L150</f>
        <v>4266.19989432671</v>
      </c>
      <c r="I150" s="78" t="n">
        <f aca="false">Retirement_Dist_01!$J150</f>
        <v>0</v>
      </c>
      <c r="J150" s="78" t="n">
        <f aca="false">Retirement_Dist_02!$J150</f>
        <v>0</v>
      </c>
      <c r="K150" s="78" t="n">
        <f aca="true">IF(AND(OR($B150&gt;Input!$C$31,$B150&gt;Input!$G$31),OR($B150&lt;Input!$C$25,$B150&lt;Input!$G$25)),(-1)*PMT(Input!$C$18/(100*12),(OFFSET($A$4, MAX( MATCH(Input!$C$25,$B$4:$B$1004,1), MATCH(Input!$G$25,$B$4:$B$1004,1)),0,1,1) - OFFSET($A$4, MIN( MATCH(Input!$C$31,$B$4:$B$1004,1), MATCH(Input!$G$31,$B$4:$B$1004,1)),0,1,1)),$AD$4,0,1),0)</f>
        <v>0</v>
      </c>
      <c r="L150" s="78" t="n">
        <f aca="false">IF(AND(($B150&lt;Input!$C$31),($B150&lt;Input!$G$31)),($G150+$H150+$I150+$J150),($G150+$H150+$I150+$J150+$K150))</f>
        <v>10248.947175979</v>
      </c>
      <c r="M150" s="78" t="n">
        <f aca="false">Mortgage!$L150</f>
        <v>-356.440221711545</v>
      </c>
      <c r="N150" s="78" t="n">
        <f aca="false">$L150+$M150</f>
        <v>9892.50695426748</v>
      </c>
      <c r="O150" s="78" t="n">
        <f aca="false">IF(AND(($B150&lt;Input!$C$31),($B150&lt;Input!$G$31)),Expenses!$D150,(-1)*$N150)</f>
        <v>-6003.87081962881</v>
      </c>
      <c r="P150" s="78" t="n">
        <f aca="false">Childcare!$D150</f>
        <v>0</v>
      </c>
      <c r="Q150" s="78" t="n">
        <f aca="false">Loan_01!$E150</f>
        <v>0</v>
      </c>
      <c r="R150" s="78" t="n">
        <f aca="false">Loan_02!$E150</f>
        <v>0</v>
      </c>
      <c r="S150" s="78" t="n">
        <f aca="false">(-1)*SUM(Roth_01!$D150+Roth_02!$D150+IRA_01!$D150+IRA_02!$D150+Invest_01!$D150+Invest_02!$D150)</f>
        <v>-100</v>
      </c>
      <c r="T150" s="78" t="n">
        <f aca="false">(-1)*(IF(($B150&gt;Input!$O$24),0,Input!$O$30)+IF(($B150&gt;Input!$O$31),0,Input!$O$37)+IF(($B150&gt;Input!$O$38),0,Input!$O$44))</f>
        <v>-500</v>
      </c>
      <c r="U150" s="78" t="n">
        <f aca="false">IF(($AB149*(Input!$C$16/100)&gt;0),0,($AB149*(Input!$C$16/100)))</f>
        <v>0</v>
      </c>
      <c r="V150" s="78"/>
      <c r="W150" s="78" t="n">
        <f aca="false">IF(($N150+$O150+$P150+$Q150+$R150+$S150+$T150+$U150)&lt;0,($N150+$O150+$P150+$Q150+$R150+$S150+$T150+$U150),0)</f>
        <v>0</v>
      </c>
      <c r="X150" s="78"/>
      <c r="Y150" s="78" t="n">
        <f aca="false">IF(($N150+$O150+$P150+$Q150+$R150+$S150+$T150+$U150)&gt;=0,($N150+$O150+$P150+$Q150+$R150+$S150+$T150+$U150),0)</f>
        <v>3288.63613463867</v>
      </c>
      <c r="AA150" s="78" t="n">
        <f aca="false">IF(AND((($AB149+$W149-$U149)&lt;0),($Y150&gt;0)),($AA149-$K150)*(1+Input!$C$18/(12*100)),($AA149+$Y150-$K150)*(1+Input!$C$18/(12*100)))</f>
        <v>196055.484867798</v>
      </c>
      <c r="AB150" s="78" t="n">
        <f aca="false">IF(AND((($AB149+$W149-$U149)&lt;0),($Y150&gt;=0)),($AB149+$W149-$U149+$Y150)*(1+Input!$C$15/(12*100)),0)</f>
        <v>0</v>
      </c>
    </row>
    <row r="151" customFormat="false" ht="12.8" hidden="false" customHeight="false" outlineLevel="0" collapsed="false">
      <c r="A151" s="76" t="n">
        <v>147</v>
      </c>
      <c r="B151" s="77" t="n">
        <f aca="false">EOMONTH(Input!$C$7,A151)</f>
        <v>47391</v>
      </c>
      <c r="D151" s="76" t="n">
        <f aca="false">DATEDIF(Input!$C$23,$B151,"Y")</f>
        <v>52</v>
      </c>
      <c r="E151" s="76" t="n">
        <f aca="false">DATEDIF(Input!$G$23,$B151,"Y")</f>
        <v>52</v>
      </c>
      <c r="G151" s="78" t="n">
        <f aca="false">Salary_01!$L151</f>
        <v>5982.74728165231</v>
      </c>
      <c r="H151" s="78" t="n">
        <f aca="false">Salary_02!$L151</f>
        <v>4266.19989432671</v>
      </c>
      <c r="I151" s="78" t="n">
        <f aca="false">Retirement_Dist_01!$J151</f>
        <v>0</v>
      </c>
      <c r="J151" s="78" t="n">
        <f aca="false">Retirement_Dist_02!$J151</f>
        <v>0</v>
      </c>
      <c r="K151" s="78" t="n">
        <f aca="true">IF(AND(OR($B151&gt;Input!$C$31,$B151&gt;Input!$G$31),OR($B151&lt;Input!$C$25,$B151&lt;Input!$G$25)),(-1)*PMT(Input!$C$18/(100*12),(OFFSET($A$4, MAX( MATCH(Input!$C$25,$B$4:$B$1004,1), MATCH(Input!$G$25,$B$4:$B$1004,1)),0,1,1) - OFFSET($A$4, MIN( MATCH(Input!$C$31,$B$4:$B$1004,1), MATCH(Input!$G$31,$B$4:$B$1004,1)),0,1,1)),$AD$4,0,1),0)</f>
        <v>0</v>
      </c>
      <c r="L151" s="78" t="n">
        <f aca="false">IF(AND(($B151&lt;Input!$C$31),($B151&lt;Input!$G$31)),($G151+$H151+$I151+$J151),($G151+$H151+$I151+$J151+$K151))</f>
        <v>10248.947175979</v>
      </c>
      <c r="M151" s="78" t="n">
        <f aca="false">Mortgage!$L151</f>
        <v>-356.440221711545</v>
      </c>
      <c r="N151" s="78" t="n">
        <f aca="false">$L151+$M151</f>
        <v>9892.50695426748</v>
      </c>
      <c r="O151" s="78" t="n">
        <f aca="false">IF(AND(($B151&lt;Input!$C$31),($B151&lt;Input!$G$31)),Expenses!$D151,(-1)*$N151)</f>
        <v>-6003.87081962881</v>
      </c>
      <c r="P151" s="78" t="n">
        <f aca="false">Childcare!$D151</f>
        <v>0</v>
      </c>
      <c r="Q151" s="78" t="n">
        <f aca="false">Loan_01!$E151</f>
        <v>0</v>
      </c>
      <c r="R151" s="78" t="n">
        <f aca="false">Loan_02!$E151</f>
        <v>0</v>
      </c>
      <c r="S151" s="78" t="n">
        <f aca="false">(-1)*SUM(Roth_01!$D151+Roth_02!$D151+IRA_01!$D151+IRA_02!$D151+Invest_01!$D151+Invest_02!$D151)</f>
        <v>-100</v>
      </c>
      <c r="T151" s="78" t="n">
        <f aca="false">(-1)*(IF(($B151&gt;Input!$O$24),0,Input!$O$30)+IF(($B151&gt;Input!$O$31),0,Input!$O$37)+IF(($B151&gt;Input!$O$38),0,Input!$O$44))</f>
        <v>-250</v>
      </c>
      <c r="U151" s="78" t="n">
        <f aca="false">IF(($AB150*(Input!$C$16/100)&gt;0),0,($AB150*(Input!$C$16/100)))</f>
        <v>0</v>
      </c>
      <c r="V151" s="78"/>
      <c r="W151" s="78" t="n">
        <f aca="false">IF(($N151+$O151+$P151+$Q151+$R151+$S151+$T151+$U151)&lt;0,($N151+$O151+$P151+$Q151+$R151+$S151+$T151+$U151),0)</f>
        <v>0</v>
      </c>
      <c r="X151" s="78"/>
      <c r="Y151" s="78" t="n">
        <f aca="false">IF(($N151+$O151+$P151+$Q151+$R151+$S151+$T151+$U151)&gt;=0,($N151+$O151+$P151+$Q151+$R151+$S151+$T151+$U151),0)</f>
        <v>3538.63613463867</v>
      </c>
      <c r="AA151" s="78" t="n">
        <f aca="false">IF(AND((($AB150+$W150-$U150)&lt;0),($Y151&gt;0)),($AA150-$K151)*(1+Input!$C$18/(12*100)),($AA150+$Y151-$K151)*(1+Input!$C$18/(12*100)))</f>
        <v>199602.437424145</v>
      </c>
      <c r="AB151" s="78" t="n">
        <f aca="false">IF(AND((($AB150+$W150-$U150)&lt;0),($Y151&gt;=0)),($AB150+$W150-$U150+$Y151)*(1+Input!$C$15/(12*100)),0)</f>
        <v>0</v>
      </c>
    </row>
    <row r="152" customFormat="false" ht="12.8" hidden="false" customHeight="false" outlineLevel="0" collapsed="false">
      <c r="A152" s="76" t="n">
        <v>148</v>
      </c>
      <c r="B152" s="77" t="n">
        <f aca="false">EOMONTH(Input!$C$7,A152)</f>
        <v>47422</v>
      </c>
      <c r="D152" s="76" t="n">
        <f aca="false">DATEDIF(Input!$C$23,$B152,"Y")</f>
        <v>52</v>
      </c>
      <c r="E152" s="76" t="n">
        <f aca="false">DATEDIF(Input!$G$23,$B152,"Y")</f>
        <v>52</v>
      </c>
      <c r="G152" s="78" t="n">
        <f aca="false">Salary_01!$L152</f>
        <v>5982.74728165231</v>
      </c>
      <c r="H152" s="78" t="n">
        <f aca="false">Salary_02!$L152</f>
        <v>4266.19989432671</v>
      </c>
      <c r="I152" s="78" t="n">
        <f aca="false">Retirement_Dist_01!$J152</f>
        <v>0</v>
      </c>
      <c r="J152" s="78" t="n">
        <f aca="false">Retirement_Dist_02!$J152</f>
        <v>0</v>
      </c>
      <c r="K152" s="78" t="n">
        <f aca="true">IF(AND(OR($B152&gt;Input!$C$31,$B152&gt;Input!$G$31),OR($B152&lt;Input!$C$25,$B152&lt;Input!$G$25)),(-1)*PMT(Input!$C$18/(100*12),(OFFSET($A$4, MAX( MATCH(Input!$C$25,$B$4:$B$1004,1), MATCH(Input!$G$25,$B$4:$B$1004,1)),0,1,1) - OFFSET($A$4, MIN( MATCH(Input!$C$31,$B$4:$B$1004,1), MATCH(Input!$G$31,$B$4:$B$1004,1)),0,1,1)),$AD$4,0,1),0)</f>
        <v>0</v>
      </c>
      <c r="L152" s="78" t="n">
        <f aca="false">IF(AND(($B152&lt;Input!$C$31),($B152&lt;Input!$G$31)),($G152+$H152+$I152+$J152),($G152+$H152+$I152+$J152+$K152))</f>
        <v>10248.947175979</v>
      </c>
      <c r="M152" s="78" t="n">
        <f aca="false">Mortgage!$L152</f>
        <v>-356.440221711545</v>
      </c>
      <c r="N152" s="78" t="n">
        <f aca="false">$L152+$M152</f>
        <v>9892.50695426748</v>
      </c>
      <c r="O152" s="78" t="n">
        <f aca="false">IF(AND(($B152&lt;Input!$C$31),($B152&lt;Input!$G$31)),Expenses!$D152,(-1)*$N152)</f>
        <v>-6003.87081962881</v>
      </c>
      <c r="P152" s="78" t="n">
        <f aca="false">Childcare!$D152</f>
        <v>0</v>
      </c>
      <c r="Q152" s="78" t="n">
        <f aca="false">Loan_01!$E152</f>
        <v>0</v>
      </c>
      <c r="R152" s="78" t="n">
        <f aca="false">Loan_02!$E152</f>
        <v>0</v>
      </c>
      <c r="S152" s="78" t="n">
        <f aca="false">(-1)*SUM(Roth_01!$D152+Roth_02!$D152+IRA_01!$D152+IRA_02!$D152+Invest_01!$D152+Invest_02!$D152)</f>
        <v>-100</v>
      </c>
      <c r="T152" s="78" t="n">
        <f aca="false">(-1)*(IF(($B152&gt;Input!$O$24),0,Input!$O$30)+IF(($B152&gt;Input!$O$31),0,Input!$O$37)+IF(($B152&gt;Input!$O$38),0,Input!$O$44))</f>
        <v>-250</v>
      </c>
      <c r="U152" s="78" t="n">
        <f aca="false">IF(($AB151*(Input!$C$16/100)&gt;0),0,($AB151*(Input!$C$16/100)))</f>
        <v>0</v>
      </c>
      <c r="V152" s="78"/>
      <c r="W152" s="78" t="n">
        <f aca="false">IF(($N152+$O152+$P152+$Q152+$R152+$S152+$T152+$U152)&lt;0,($N152+$O152+$P152+$Q152+$R152+$S152+$T152+$U152),0)</f>
        <v>0</v>
      </c>
      <c r="X152" s="78"/>
      <c r="Y152" s="78" t="n">
        <f aca="false">IF(($N152+$O152+$P152+$Q152+$R152+$S152+$T152+$U152)&gt;=0,($N152+$O152+$P152+$Q152+$R152+$S152+$T152+$U152),0)</f>
        <v>3538.63613463867</v>
      </c>
      <c r="AA152" s="78" t="n">
        <f aca="false">IF(AND((($AB151+$W151-$U151)&lt;0),($Y152&gt;0)),($AA151-$K152)*(1+Input!$C$18/(12*100)),($AA151+$Y152-$K152)*(1+Input!$C$18/(12*100)))</f>
        <v>203149.537770182</v>
      </c>
      <c r="AB152" s="78" t="n">
        <f aca="false">IF(AND((($AB151+$W151-$U151)&lt;0),($Y152&gt;=0)),($AB151+$W151-$U151+$Y152)*(1+Input!$C$15/(12*100)),0)</f>
        <v>0</v>
      </c>
    </row>
    <row r="153" customFormat="false" ht="12.8" hidden="false" customHeight="false" outlineLevel="0" collapsed="false">
      <c r="A153" s="76" t="n">
        <v>149</v>
      </c>
      <c r="B153" s="77" t="n">
        <f aca="false">EOMONTH(Input!$C$7,A153)</f>
        <v>47452</v>
      </c>
      <c r="D153" s="76" t="n">
        <f aca="false">DATEDIF(Input!$C$23,$B153,"Y")</f>
        <v>52</v>
      </c>
      <c r="E153" s="76" t="n">
        <f aca="false">DATEDIF(Input!$G$23,$B153,"Y")</f>
        <v>52</v>
      </c>
      <c r="G153" s="78" t="n">
        <f aca="false">Salary_01!$L153</f>
        <v>5982.74728165231</v>
      </c>
      <c r="H153" s="78" t="n">
        <f aca="false">Salary_02!$L153</f>
        <v>4266.19989432671</v>
      </c>
      <c r="I153" s="78" t="n">
        <f aca="false">Retirement_Dist_01!$J153</f>
        <v>0</v>
      </c>
      <c r="J153" s="78" t="n">
        <f aca="false">Retirement_Dist_02!$J153</f>
        <v>0</v>
      </c>
      <c r="K153" s="78" t="n">
        <f aca="true">IF(AND(OR($B153&gt;Input!$C$31,$B153&gt;Input!$G$31),OR($B153&lt;Input!$C$25,$B153&lt;Input!$G$25)),(-1)*PMT(Input!$C$18/(100*12),(OFFSET($A$4, MAX( MATCH(Input!$C$25,$B$4:$B$1004,1), MATCH(Input!$G$25,$B$4:$B$1004,1)),0,1,1) - OFFSET($A$4, MIN( MATCH(Input!$C$31,$B$4:$B$1004,1), MATCH(Input!$G$31,$B$4:$B$1004,1)),0,1,1)),$AD$4,0,1),0)</f>
        <v>0</v>
      </c>
      <c r="L153" s="78" t="n">
        <f aca="false">IF(AND(($B153&lt;Input!$C$31),($B153&lt;Input!$G$31)),($G153+$H153+$I153+$J153),($G153+$H153+$I153+$J153+$K153))</f>
        <v>10248.947175979</v>
      </c>
      <c r="M153" s="78" t="n">
        <f aca="false">Mortgage!$L153</f>
        <v>-356.440221711545</v>
      </c>
      <c r="N153" s="78" t="n">
        <f aca="false">$L153+$M153</f>
        <v>9892.50695426748</v>
      </c>
      <c r="O153" s="78" t="n">
        <f aca="false">IF(AND(($B153&lt;Input!$C$31),($B153&lt;Input!$G$31)),Expenses!$D153,(-1)*$N153)</f>
        <v>-6003.87081962881</v>
      </c>
      <c r="P153" s="78" t="n">
        <f aca="false">Childcare!$D153</f>
        <v>0</v>
      </c>
      <c r="Q153" s="78" t="n">
        <f aca="false">Loan_01!$E153</f>
        <v>0</v>
      </c>
      <c r="R153" s="78" t="n">
        <f aca="false">Loan_02!$E153</f>
        <v>0</v>
      </c>
      <c r="S153" s="78" t="n">
        <f aca="false">(-1)*SUM(Roth_01!$D153+Roth_02!$D153+IRA_01!$D153+IRA_02!$D153+Invest_01!$D153+Invest_02!$D153)</f>
        <v>-100</v>
      </c>
      <c r="T153" s="78" t="n">
        <f aca="false">(-1)*(IF(($B153&gt;Input!$O$24),0,Input!$O$30)+IF(($B153&gt;Input!$O$31),0,Input!$O$37)+IF(($B153&gt;Input!$O$38),0,Input!$O$44))</f>
        <v>-250</v>
      </c>
      <c r="U153" s="78" t="n">
        <f aca="false">IF(($AB152*(Input!$C$16/100)&gt;0),0,($AB152*(Input!$C$16/100)))</f>
        <v>0</v>
      </c>
      <c r="V153" s="78"/>
      <c r="W153" s="78" t="n">
        <f aca="false">IF(($N153+$O153+$P153+$Q153+$R153+$S153+$T153+$U153)&lt;0,($N153+$O153+$P153+$Q153+$R153+$S153+$T153+$U153),0)</f>
        <v>0</v>
      </c>
      <c r="X153" s="78"/>
      <c r="Y153" s="78" t="n">
        <f aca="false">IF(($N153+$O153+$P153+$Q153+$R153+$S153+$T153+$U153)&gt;=0,($N153+$O153+$P153+$Q153+$R153+$S153+$T153+$U153),0)</f>
        <v>3538.63613463867</v>
      </c>
      <c r="AA153" s="78" t="n">
        <f aca="false">IF(AND((($AB152+$W152-$U152)&lt;0),($Y153&gt;0)),($AA152-$K153)*(1+Input!$C$18/(12*100)),($AA152+$Y153-$K153)*(1+Input!$C$18/(12*100)))</f>
        <v>206696.785912067</v>
      </c>
      <c r="AB153" s="78" t="n">
        <f aca="false">IF(AND((($AB152+$W152-$U152)&lt;0),($Y153&gt;=0)),($AB152+$W152-$U152+$Y153)*(1+Input!$C$15/(12*100)),0)</f>
        <v>0</v>
      </c>
    </row>
    <row r="154" customFormat="false" ht="12.8" hidden="false" customHeight="false" outlineLevel="0" collapsed="false">
      <c r="A154" s="76" t="n">
        <v>150</v>
      </c>
      <c r="B154" s="77" t="n">
        <f aca="false">EOMONTH(Input!$C$7,A154)</f>
        <v>47483</v>
      </c>
      <c r="D154" s="76" t="n">
        <f aca="false">DATEDIF(Input!$C$23,$B154,"Y")</f>
        <v>52</v>
      </c>
      <c r="E154" s="76" t="n">
        <f aca="false">DATEDIF(Input!$G$23,$B154,"Y")</f>
        <v>52</v>
      </c>
      <c r="G154" s="78" t="n">
        <f aca="false">Salary_01!$L154</f>
        <v>5982.74728165231</v>
      </c>
      <c r="H154" s="78" t="n">
        <f aca="false">Salary_02!$L154</f>
        <v>4266.19989432671</v>
      </c>
      <c r="I154" s="78" t="n">
        <f aca="false">Retirement_Dist_01!$J154</f>
        <v>0</v>
      </c>
      <c r="J154" s="78" t="n">
        <f aca="false">Retirement_Dist_02!$J154</f>
        <v>0</v>
      </c>
      <c r="K154" s="78" t="n">
        <f aca="true">IF(AND(OR($B154&gt;Input!$C$31,$B154&gt;Input!$G$31),OR($B154&lt;Input!$C$25,$B154&lt;Input!$G$25)),(-1)*PMT(Input!$C$18/(100*12),(OFFSET($A$4, MAX( MATCH(Input!$C$25,$B$4:$B$1004,1), MATCH(Input!$G$25,$B$4:$B$1004,1)),0,1,1) - OFFSET($A$4, MIN( MATCH(Input!$C$31,$B$4:$B$1004,1), MATCH(Input!$G$31,$B$4:$B$1004,1)),0,1,1)),$AD$4,0,1),0)</f>
        <v>0</v>
      </c>
      <c r="L154" s="78" t="n">
        <f aca="false">IF(AND(($B154&lt;Input!$C$31),($B154&lt;Input!$G$31)),($G154+$H154+$I154+$J154),($G154+$H154+$I154+$J154+$K154))</f>
        <v>10248.947175979</v>
      </c>
      <c r="M154" s="78" t="n">
        <f aca="false">Mortgage!$L154</f>
        <v>-356.440221711545</v>
      </c>
      <c r="N154" s="78" t="n">
        <f aca="false">$L154+$M154</f>
        <v>9892.50695426748</v>
      </c>
      <c r="O154" s="78" t="n">
        <f aca="false">IF(AND(($B154&lt;Input!$C$31),($B154&lt;Input!$G$31)),Expenses!$D154,(-1)*$N154)</f>
        <v>-6003.87081962881</v>
      </c>
      <c r="P154" s="78" t="n">
        <f aca="false">Childcare!$D154</f>
        <v>0</v>
      </c>
      <c r="Q154" s="78" t="n">
        <f aca="false">Loan_01!$E154</f>
        <v>0</v>
      </c>
      <c r="R154" s="78" t="n">
        <f aca="false">Loan_02!$E154</f>
        <v>0</v>
      </c>
      <c r="S154" s="78" t="n">
        <f aca="false">(-1)*SUM(Roth_01!$D154+Roth_02!$D154+IRA_01!$D154+IRA_02!$D154+Invest_01!$D154+Invest_02!$D154)</f>
        <v>-100</v>
      </c>
      <c r="T154" s="78" t="n">
        <f aca="false">(-1)*(IF(($B154&gt;Input!$O$24),0,Input!$O$30)+IF(($B154&gt;Input!$O$31),0,Input!$O$37)+IF(($B154&gt;Input!$O$38),0,Input!$O$44))</f>
        <v>-250</v>
      </c>
      <c r="U154" s="78" t="n">
        <f aca="false">IF(($AB153*(Input!$C$16/100)&gt;0),0,($AB153*(Input!$C$16/100)))</f>
        <v>0</v>
      </c>
      <c r="V154" s="78"/>
      <c r="W154" s="78" t="n">
        <f aca="false">IF(($N154+$O154+$P154+$Q154+$R154+$S154+$T154+$U154)&lt;0,($N154+$O154+$P154+$Q154+$R154+$S154+$T154+$U154),0)</f>
        <v>0</v>
      </c>
      <c r="X154" s="78"/>
      <c r="Y154" s="78" t="n">
        <f aca="false">IF(($N154+$O154+$P154+$Q154+$R154+$S154+$T154+$U154)&gt;=0,($N154+$O154+$P154+$Q154+$R154+$S154+$T154+$U154),0)</f>
        <v>3538.63613463867</v>
      </c>
      <c r="AA154" s="78" t="n">
        <f aca="false">IF(AND((($AB153+$W153-$U153)&lt;0),($Y154&gt;0)),($AA153-$K154)*(1+Input!$C$18/(12*100)),($AA153+$Y154-$K154)*(1+Input!$C$18/(12*100)))</f>
        <v>210244.181855958</v>
      </c>
      <c r="AB154" s="78" t="n">
        <f aca="false">IF(AND((($AB153+$W153-$U153)&lt;0),($Y154&gt;=0)),($AB153+$W153-$U153+$Y154)*(1+Input!$C$15/(12*100)),0)</f>
        <v>0</v>
      </c>
    </row>
    <row r="155" customFormat="false" ht="12.8" hidden="false" customHeight="false" outlineLevel="0" collapsed="false">
      <c r="A155" s="76" t="n">
        <v>151</v>
      </c>
      <c r="B155" s="77" t="n">
        <f aca="false">EOMONTH(Input!$C$7,A155)</f>
        <v>47514</v>
      </c>
      <c r="D155" s="76" t="n">
        <f aca="false">DATEDIF(Input!$C$23,$B155,"Y")</f>
        <v>52</v>
      </c>
      <c r="E155" s="76" t="n">
        <f aca="false">DATEDIF(Input!$G$23,$B155,"Y")</f>
        <v>52</v>
      </c>
      <c r="G155" s="78" t="n">
        <f aca="false">Salary_01!$L155</f>
        <v>5982.74728165231</v>
      </c>
      <c r="H155" s="78" t="n">
        <f aca="false">Salary_02!$L155</f>
        <v>4266.19989432671</v>
      </c>
      <c r="I155" s="78" t="n">
        <f aca="false">Retirement_Dist_01!$J155</f>
        <v>0</v>
      </c>
      <c r="J155" s="78" t="n">
        <f aca="false">Retirement_Dist_02!$J155</f>
        <v>0</v>
      </c>
      <c r="K155" s="78" t="n">
        <f aca="true">IF(AND(OR($B155&gt;Input!$C$31,$B155&gt;Input!$G$31),OR($B155&lt;Input!$C$25,$B155&lt;Input!$G$25)),(-1)*PMT(Input!$C$18/(100*12),(OFFSET($A$4, MAX( MATCH(Input!$C$25,$B$4:$B$1004,1), MATCH(Input!$G$25,$B$4:$B$1004,1)),0,1,1) - OFFSET($A$4, MIN( MATCH(Input!$C$31,$B$4:$B$1004,1), MATCH(Input!$G$31,$B$4:$B$1004,1)),0,1,1)),$AD$4,0,1),0)</f>
        <v>0</v>
      </c>
      <c r="L155" s="78" t="n">
        <f aca="false">IF(AND(($B155&lt;Input!$C$31),($B155&lt;Input!$G$31)),($G155+$H155+$I155+$J155),($G155+$H155+$I155+$J155+$K155))</f>
        <v>10248.947175979</v>
      </c>
      <c r="M155" s="78" t="n">
        <f aca="false">Mortgage!$L155</f>
        <v>-356.440221711545</v>
      </c>
      <c r="N155" s="78" t="n">
        <f aca="false">$L155+$M155</f>
        <v>9892.50695426748</v>
      </c>
      <c r="O155" s="78" t="n">
        <f aca="false">IF(AND(($B155&lt;Input!$C$31),($B155&lt;Input!$G$31)),Expenses!$D155,(-1)*$N155)</f>
        <v>-6003.87081962881</v>
      </c>
      <c r="P155" s="78" t="n">
        <f aca="false">Childcare!$D155</f>
        <v>0</v>
      </c>
      <c r="Q155" s="78" t="n">
        <f aca="false">Loan_01!$E155</f>
        <v>0</v>
      </c>
      <c r="R155" s="78" t="n">
        <f aca="false">Loan_02!$E155</f>
        <v>0</v>
      </c>
      <c r="S155" s="78" t="n">
        <f aca="false">(-1)*SUM(Roth_01!$D155+Roth_02!$D155+IRA_01!$D155+IRA_02!$D155+Invest_01!$D155+Invest_02!$D155)</f>
        <v>-100</v>
      </c>
      <c r="T155" s="78" t="n">
        <f aca="false">(-1)*(IF(($B155&gt;Input!$O$24),0,Input!$O$30)+IF(($B155&gt;Input!$O$31),0,Input!$O$37)+IF(($B155&gt;Input!$O$38),0,Input!$O$44))</f>
        <v>-250</v>
      </c>
      <c r="U155" s="78" t="n">
        <f aca="false">IF(($AB154*(Input!$C$16/100)&gt;0),0,($AB154*(Input!$C$16/100)))</f>
        <v>0</v>
      </c>
      <c r="V155" s="78"/>
      <c r="W155" s="78" t="n">
        <f aca="false">IF(($N155+$O155+$P155+$Q155+$R155+$S155+$T155+$U155)&lt;0,($N155+$O155+$P155+$Q155+$R155+$S155+$T155+$U155),0)</f>
        <v>0</v>
      </c>
      <c r="X155" s="78"/>
      <c r="Y155" s="78" t="n">
        <f aca="false">IF(($N155+$O155+$P155+$Q155+$R155+$S155+$T155+$U155)&gt;=0,($N155+$O155+$P155+$Q155+$R155+$S155+$T155+$U155),0)</f>
        <v>3538.63613463867</v>
      </c>
      <c r="AA155" s="78" t="n">
        <f aca="false">IF(AND((($AB154+$W154-$U154)&lt;0),($Y155&gt;0)),($AA154-$K155)*(1+Input!$C$18/(12*100)),($AA154+$Y155-$K155)*(1+Input!$C$18/(12*100)))</f>
        <v>213791.725608013</v>
      </c>
      <c r="AB155" s="78" t="n">
        <f aca="false">IF(AND((($AB154+$W154-$U154)&lt;0),($Y155&gt;=0)),($AB154+$W154-$U154+$Y155)*(1+Input!$C$15/(12*100)),0)</f>
        <v>0</v>
      </c>
    </row>
    <row r="156" customFormat="false" ht="12.8" hidden="false" customHeight="false" outlineLevel="0" collapsed="false">
      <c r="A156" s="76" t="n">
        <v>152</v>
      </c>
      <c r="B156" s="77" t="n">
        <f aca="false">EOMONTH(Input!$C$7,A156)</f>
        <v>47542</v>
      </c>
      <c r="D156" s="76" t="n">
        <f aca="false">DATEDIF(Input!$C$23,$B156,"Y")</f>
        <v>52</v>
      </c>
      <c r="E156" s="76" t="n">
        <f aca="false">DATEDIF(Input!$G$23,$B156,"Y")</f>
        <v>52</v>
      </c>
      <c r="G156" s="78" t="n">
        <f aca="false">Salary_01!$L156</f>
        <v>5982.74728165231</v>
      </c>
      <c r="H156" s="78" t="n">
        <f aca="false">Salary_02!$L156</f>
        <v>4266.19989432671</v>
      </c>
      <c r="I156" s="78" t="n">
        <f aca="false">Retirement_Dist_01!$J156</f>
        <v>0</v>
      </c>
      <c r="J156" s="78" t="n">
        <f aca="false">Retirement_Dist_02!$J156</f>
        <v>0</v>
      </c>
      <c r="K156" s="78" t="n">
        <f aca="true">IF(AND(OR($B156&gt;Input!$C$31,$B156&gt;Input!$G$31),OR($B156&lt;Input!$C$25,$B156&lt;Input!$G$25)),(-1)*PMT(Input!$C$18/(100*12),(OFFSET($A$4, MAX( MATCH(Input!$C$25,$B$4:$B$1004,1), MATCH(Input!$G$25,$B$4:$B$1004,1)),0,1,1) - OFFSET($A$4, MIN( MATCH(Input!$C$31,$B$4:$B$1004,1), MATCH(Input!$G$31,$B$4:$B$1004,1)),0,1,1)),$AD$4,0,1),0)</f>
        <v>0</v>
      </c>
      <c r="L156" s="78" t="n">
        <f aca="false">IF(AND(($B156&lt;Input!$C$31),($B156&lt;Input!$G$31)),($G156+$H156+$I156+$J156),($G156+$H156+$I156+$J156+$K156))</f>
        <v>10248.947175979</v>
      </c>
      <c r="M156" s="78" t="n">
        <f aca="false">Mortgage!$L156</f>
        <v>-356.440221711545</v>
      </c>
      <c r="N156" s="78" t="n">
        <f aca="false">$L156+$M156</f>
        <v>9892.50695426748</v>
      </c>
      <c r="O156" s="78" t="n">
        <f aca="false">IF(AND(($B156&lt;Input!$C$31),($B156&lt;Input!$G$31)),Expenses!$D156,(-1)*$N156)</f>
        <v>-6003.87081962881</v>
      </c>
      <c r="P156" s="78" t="n">
        <f aca="false">Childcare!$D156</f>
        <v>0</v>
      </c>
      <c r="Q156" s="78" t="n">
        <f aca="false">Loan_01!$E156</f>
        <v>0</v>
      </c>
      <c r="R156" s="78" t="n">
        <f aca="false">Loan_02!$E156</f>
        <v>0</v>
      </c>
      <c r="S156" s="78" t="n">
        <f aca="false">(-1)*SUM(Roth_01!$D156+Roth_02!$D156+IRA_01!$D156+IRA_02!$D156+Invest_01!$D156+Invest_02!$D156)</f>
        <v>-100</v>
      </c>
      <c r="T156" s="78" t="n">
        <f aca="false">(-1)*(IF(($B156&gt;Input!$O$24),0,Input!$O$30)+IF(($B156&gt;Input!$O$31),0,Input!$O$37)+IF(($B156&gt;Input!$O$38),0,Input!$O$44))</f>
        <v>-250</v>
      </c>
      <c r="U156" s="78" t="n">
        <f aca="false">IF(($AB155*(Input!$C$16/100)&gt;0),0,($AB155*(Input!$C$16/100)))</f>
        <v>0</v>
      </c>
      <c r="V156" s="78"/>
      <c r="W156" s="78" t="n">
        <f aca="false">IF(($N156+$O156+$P156+$Q156+$R156+$S156+$T156+$U156)&lt;0,($N156+$O156+$P156+$Q156+$R156+$S156+$T156+$U156),0)</f>
        <v>0</v>
      </c>
      <c r="X156" s="78"/>
      <c r="Y156" s="78" t="n">
        <f aca="false">IF(($N156+$O156+$P156+$Q156+$R156+$S156+$T156+$U156)&gt;=0,($N156+$O156+$P156+$Q156+$R156+$S156+$T156+$U156),0)</f>
        <v>3538.63613463867</v>
      </c>
      <c r="AA156" s="78" t="n">
        <f aca="false">IF(AND((($AB155+$W155-$U155)&lt;0),($Y156&gt;0)),($AA155-$K156)*(1+Input!$C$18/(12*100)),($AA155+$Y156-$K156)*(1+Input!$C$18/(12*100)))</f>
        <v>217339.417174391</v>
      </c>
      <c r="AB156" s="78" t="n">
        <f aca="false">IF(AND((($AB155+$W155-$U155)&lt;0),($Y156&gt;=0)),($AB155+$W155-$U155+$Y156)*(1+Input!$C$15/(12*100)),0)</f>
        <v>0</v>
      </c>
    </row>
    <row r="157" customFormat="false" ht="12.8" hidden="false" customHeight="false" outlineLevel="0" collapsed="false">
      <c r="A157" s="76" t="n">
        <v>153</v>
      </c>
      <c r="B157" s="77" t="n">
        <f aca="false">EOMONTH(Input!$C$7,A157)</f>
        <v>47573</v>
      </c>
      <c r="D157" s="76" t="n">
        <f aca="false">DATEDIF(Input!$C$23,$B157,"Y")</f>
        <v>52</v>
      </c>
      <c r="E157" s="76" t="n">
        <f aca="false">DATEDIF(Input!$G$23,$B157,"Y")</f>
        <v>52</v>
      </c>
      <c r="G157" s="78" t="n">
        <f aca="false">Salary_01!$L157</f>
        <v>5982.74728165231</v>
      </c>
      <c r="H157" s="78" t="n">
        <f aca="false">Salary_02!$L157</f>
        <v>4266.19989432671</v>
      </c>
      <c r="I157" s="78" t="n">
        <f aca="false">Retirement_Dist_01!$J157</f>
        <v>0</v>
      </c>
      <c r="J157" s="78" t="n">
        <f aca="false">Retirement_Dist_02!$J157</f>
        <v>0</v>
      </c>
      <c r="K157" s="78" t="n">
        <f aca="true">IF(AND(OR($B157&gt;Input!$C$31,$B157&gt;Input!$G$31),OR($B157&lt;Input!$C$25,$B157&lt;Input!$G$25)),(-1)*PMT(Input!$C$18/(100*12),(OFFSET($A$4, MAX( MATCH(Input!$C$25,$B$4:$B$1004,1), MATCH(Input!$G$25,$B$4:$B$1004,1)),0,1,1) - OFFSET($A$4, MIN( MATCH(Input!$C$31,$B$4:$B$1004,1), MATCH(Input!$G$31,$B$4:$B$1004,1)),0,1,1)),$AD$4,0,1),0)</f>
        <v>0</v>
      </c>
      <c r="L157" s="78" t="n">
        <f aca="false">IF(AND(($B157&lt;Input!$C$31),($B157&lt;Input!$G$31)),($G157+$H157+$I157+$J157),($G157+$H157+$I157+$J157+$K157))</f>
        <v>10248.947175979</v>
      </c>
      <c r="M157" s="78" t="n">
        <f aca="false">Mortgage!$L157</f>
        <v>-356.440221711545</v>
      </c>
      <c r="N157" s="78" t="n">
        <f aca="false">$L157+$M157</f>
        <v>9892.50695426748</v>
      </c>
      <c r="O157" s="78" t="n">
        <f aca="false">IF(AND(($B157&lt;Input!$C$31),($B157&lt;Input!$G$31)),Expenses!$D157,(-1)*$N157)</f>
        <v>-6003.87081962881</v>
      </c>
      <c r="P157" s="78" t="n">
        <f aca="false">Childcare!$D157</f>
        <v>0</v>
      </c>
      <c r="Q157" s="78" t="n">
        <f aca="false">Loan_01!$E157</f>
        <v>0</v>
      </c>
      <c r="R157" s="78" t="n">
        <f aca="false">Loan_02!$E157</f>
        <v>0</v>
      </c>
      <c r="S157" s="78" t="n">
        <f aca="false">(-1)*SUM(Roth_01!$D157+Roth_02!$D157+IRA_01!$D157+IRA_02!$D157+Invest_01!$D157+Invest_02!$D157)</f>
        <v>-100</v>
      </c>
      <c r="T157" s="78" t="n">
        <f aca="false">(-1)*(IF(($B157&gt;Input!$O$24),0,Input!$O$30)+IF(($B157&gt;Input!$O$31),0,Input!$O$37)+IF(($B157&gt;Input!$O$38),0,Input!$O$44))</f>
        <v>-250</v>
      </c>
      <c r="U157" s="78" t="n">
        <f aca="false">IF(($AB156*(Input!$C$16/100)&gt;0),0,($AB156*(Input!$C$16/100)))</f>
        <v>0</v>
      </c>
      <c r="V157" s="78"/>
      <c r="W157" s="78" t="n">
        <f aca="false">IF(($N157+$O157+$P157+$Q157+$R157+$S157+$T157+$U157)&lt;0,($N157+$O157+$P157+$Q157+$R157+$S157+$T157+$U157),0)</f>
        <v>0</v>
      </c>
      <c r="X157" s="78"/>
      <c r="Y157" s="78" t="n">
        <f aca="false">IF(($N157+$O157+$P157+$Q157+$R157+$S157+$T157+$U157)&gt;=0,($N157+$O157+$P157+$Q157+$R157+$S157+$T157+$U157),0)</f>
        <v>3538.63613463867</v>
      </c>
      <c r="AA157" s="78" t="n">
        <f aca="false">IF(AND((($AB156+$W156-$U156)&lt;0),($Y157&gt;0)),($AA156-$K157)*(1+Input!$C$18/(12*100)),($AA156+$Y157-$K157)*(1+Input!$C$18/(12*100)))</f>
        <v>220887.256561251</v>
      </c>
      <c r="AB157" s="78" t="n">
        <f aca="false">IF(AND((($AB156+$W156-$U156)&lt;0),($Y157&gt;=0)),($AB156+$W156-$U156+$Y157)*(1+Input!$C$15/(12*100)),0)</f>
        <v>0</v>
      </c>
    </row>
    <row r="158" customFormat="false" ht="12.8" hidden="false" customHeight="false" outlineLevel="0" collapsed="false">
      <c r="A158" s="76" t="n">
        <v>154</v>
      </c>
      <c r="B158" s="77" t="n">
        <f aca="false">EOMONTH(Input!$C$7,A158)</f>
        <v>47603</v>
      </c>
      <c r="D158" s="76" t="n">
        <f aca="false">DATEDIF(Input!$C$23,$B158,"Y")</f>
        <v>52</v>
      </c>
      <c r="E158" s="76" t="n">
        <f aca="false">DATEDIF(Input!$G$23,$B158,"Y")</f>
        <v>52</v>
      </c>
      <c r="G158" s="78" t="n">
        <f aca="false">Salary_01!$L158</f>
        <v>5982.74728165231</v>
      </c>
      <c r="H158" s="78" t="n">
        <f aca="false">Salary_02!$L158</f>
        <v>4266.19989432671</v>
      </c>
      <c r="I158" s="78" t="n">
        <f aca="false">Retirement_Dist_01!$J158</f>
        <v>0</v>
      </c>
      <c r="J158" s="78" t="n">
        <f aca="false">Retirement_Dist_02!$J158</f>
        <v>0</v>
      </c>
      <c r="K158" s="78" t="n">
        <f aca="true">IF(AND(OR($B158&gt;Input!$C$31,$B158&gt;Input!$G$31),OR($B158&lt;Input!$C$25,$B158&lt;Input!$G$25)),(-1)*PMT(Input!$C$18/(100*12),(OFFSET($A$4, MAX( MATCH(Input!$C$25,$B$4:$B$1004,1), MATCH(Input!$G$25,$B$4:$B$1004,1)),0,1,1) - OFFSET($A$4, MIN( MATCH(Input!$C$31,$B$4:$B$1004,1), MATCH(Input!$G$31,$B$4:$B$1004,1)),0,1,1)),$AD$4,0,1),0)</f>
        <v>0</v>
      </c>
      <c r="L158" s="78" t="n">
        <f aca="false">IF(AND(($B158&lt;Input!$C$31),($B158&lt;Input!$G$31)),($G158+$H158+$I158+$J158),($G158+$H158+$I158+$J158+$K158))</f>
        <v>10248.947175979</v>
      </c>
      <c r="M158" s="78" t="n">
        <f aca="false">Mortgage!$L158</f>
        <v>-356.440221711545</v>
      </c>
      <c r="N158" s="78" t="n">
        <f aca="false">$L158+$M158</f>
        <v>9892.50695426748</v>
      </c>
      <c r="O158" s="78" t="n">
        <f aca="false">IF(AND(($B158&lt;Input!$C$31),($B158&lt;Input!$G$31)),Expenses!$D158,(-1)*$N158)</f>
        <v>-6003.87081962881</v>
      </c>
      <c r="P158" s="78" t="n">
        <f aca="false">Childcare!$D158</f>
        <v>0</v>
      </c>
      <c r="Q158" s="78" t="n">
        <f aca="false">Loan_01!$E158</f>
        <v>0</v>
      </c>
      <c r="R158" s="78" t="n">
        <f aca="false">Loan_02!$E158</f>
        <v>0</v>
      </c>
      <c r="S158" s="78" t="n">
        <f aca="false">(-1)*SUM(Roth_01!$D158+Roth_02!$D158+IRA_01!$D158+IRA_02!$D158+Invest_01!$D158+Invest_02!$D158)</f>
        <v>-100</v>
      </c>
      <c r="T158" s="78" t="n">
        <f aca="false">(-1)*(IF(($B158&gt;Input!$O$24),0,Input!$O$30)+IF(($B158&gt;Input!$O$31),0,Input!$O$37)+IF(($B158&gt;Input!$O$38),0,Input!$O$44))</f>
        <v>-250</v>
      </c>
      <c r="U158" s="78" t="n">
        <f aca="false">IF(($AB157*(Input!$C$16/100)&gt;0),0,($AB157*(Input!$C$16/100)))</f>
        <v>0</v>
      </c>
      <c r="V158" s="78"/>
      <c r="W158" s="78" t="n">
        <f aca="false">IF(($N158+$O158+$P158+$Q158+$R158+$S158+$T158+$U158)&lt;0,($N158+$O158+$P158+$Q158+$R158+$S158+$T158+$U158),0)</f>
        <v>0</v>
      </c>
      <c r="X158" s="78"/>
      <c r="Y158" s="78" t="n">
        <f aca="false">IF(($N158+$O158+$P158+$Q158+$R158+$S158+$T158+$U158)&gt;=0,($N158+$O158+$P158+$Q158+$R158+$S158+$T158+$U158),0)</f>
        <v>3538.63613463867</v>
      </c>
      <c r="AA158" s="78" t="n">
        <f aca="false">IF(AND((($AB157+$W157-$U157)&lt;0),($Y158&gt;0)),($AA157-$K158)*(1+Input!$C$18/(12*100)),($AA157+$Y158-$K158)*(1+Input!$C$18/(12*100)))</f>
        <v>224435.243774752</v>
      </c>
      <c r="AB158" s="78" t="n">
        <f aca="false">IF(AND((($AB157+$W157-$U157)&lt;0),($Y158&gt;=0)),($AB157+$W157-$U157+$Y158)*(1+Input!$C$15/(12*100)),0)</f>
        <v>0</v>
      </c>
    </row>
    <row r="159" customFormat="false" ht="12.8" hidden="false" customHeight="false" outlineLevel="0" collapsed="false">
      <c r="A159" s="76" t="n">
        <v>155</v>
      </c>
      <c r="B159" s="77" t="n">
        <f aca="false">EOMONTH(Input!$C$7,A159)</f>
        <v>47634</v>
      </c>
      <c r="D159" s="76" t="n">
        <f aca="false">DATEDIF(Input!$C$23,$B159,"Y")</f>
        <v>53</v>
      </c>
      <c r="E159" s="76" t="n">
        <f aca="false">DATEDIF(Input!$G$23,$B159,"Y")</f>
        <v>53</v>
      </c>
      <c r="G159" s="78" t="n">
        <f aca="false">Salary_01!$L159</f>
        <v>5982.74728165231</v>
      </c>
      <c r="H159" s="78" t="n">
        <f aca="false">Salary_02!$L159</f>
        <v>4266.19989432671</v>
      </c>
      <c r="I159" s="78" t="n">
        <f aca="false">Retirement_Dist_01!$J159</f>
        <v>0</v>
      </c>
      <c r="J159" s="78" t="n">
        <f aca="false">Retirement_Dist_02!$J159</f>
        <v>0</v>
      </c>
      <c r="K159" s="78" t="n">
        <f aca="true">IF(AND(OR($B159&gt;Input!$C$31,$B159&gt;Input!$G$31),OR($B159&lt;Input!$C$25,$B159&lt;Input!$G$25)),(-1)*PMT(Input!$C$18/(100*12),(OFFSET($A$4, MAX( MATCH(Input!$C$25,$B$4:$B$1004,1), MATCH(Input!$G$25,$B$4:$B$1004,1)),0,1,1) - OFFSET($A$4, MIN( MATCH(Input!$C$31,$B$4:$B$1004,1), MATCH(Input!$G$31,$B$4:$B$1004,1)),0,1,1)),$AD$4,0,1),0)</f>
        <v>0</v>
      </c>
      <c r="L159" s="78" t="n">
        <f aca="false">IF(AND(($B159&lt;Input!$C$31),($B159&lt;Input!$G$31)),($G159+$H159+$I159+$J159),($G159+$H159+$I159+$J159+$K159))</f>
        <v>10248.947175979</v>
      </c>
      <c r="M159" s="78" t="n">
        <f aca="false">Mortgage!$L159</f>
        <v>-356.440221711545</v>
      </c>
      <c r="N159" s="78" t="n">
        <f aca="false">$L159+$M159</f>
        <v>9892.50695426748</v>
      </c>
      <c r="O159" s="78" t="n">
        <f aca="false">IF(AND(($B159&lt;Input!$C$31),($B159&lt;Input!$G$31)),Expenses!$D159,(-1)*$N159)</f>
        <v>-6003.87081962881</v>
      </c>
      <c r="P159" s="78" t="n">
        <f aca="false">Childcare!$D159</f>
        <v>0</v>
      </c>
      <c r="Q159" s="78" t="n">
        <f aca="false">Loan_01!$E159</f>
        <v>0</v>
      </c>
      <c r="R159" s="78" t="n">
        <f aca="false">Loan_02!$E159</f>
        <v>0</v>
      </c>
      <c r="S159" s="78" t="n">
        <f aca="false">(-1)*SUM(Roth_01!$D159+Roth_02!$D159+IRA_01!$D159+IRA_02!$D159+Invest_01!$D159+Invest_02!$D159)</f>
        <v>-100</v>
      </c>
      <c r="T159" s="78" t="n">
        <f aca="false">(-1)*(IF(($B159&gt;Input!$O$24),0,Input!$O$30)+IF(($B159&gt;Input!$O$31),0,Input!$O$37)+IF(($B159&gt;Input!$O$38),0,Input!$O$44))</f>
        <v>-250</v>
      </c>
      <c r="U159" s="78" t="n">
        <f aca="false">IF(($AB158*(Input!$C$16/100)&gt;0),0,($AB158*(Input!$C$16/100)))</f>
        <v>0</v>
      </c>
      <c r="V159" s="78"/>
      <c r="W159" s="78" t="n">
        <f aca="false">IF(($N159+$O159+$P159+$Q159+$R159+$S159+$T159+$U159)&lt;0,($N159+$O159+$P159+$Q159+$R159+$S159+$T159+$U159),0)</f>
        <v>0</v>
      </c>
      <c r="X159" s="78"/>
      <c r="Y159" s="78" t="n">
        <f aca="false">IF(($N159+$O159+$P159+$Q159+$R159+$S159+$T159+$U159)&gt;=0,($N159+$O159+$P159+$Q159+$R159+$S159+$T159+$U159),0)</f>
        <v>3538.63613463867</v>
      </c>
      <c r="AA159" s="78" t="n">
        <f aca="false">IF(AND((($AB158+$W158-$U158)&lt;0),($Y159&gt;0)),($AA158-$K159)*(1+Input!$C$18/(12*100)),($AA158+$Y159-$K159)*(1+Input!$C$18/(12*100)))</f>
        <v>227983.378821053</v>
      </c>
      <c r="AB159" s="78" t="n">
        <f aca="false">IF(AND((($AB158+$W158-$U158)&lt;0),($Y159&gt;=0)),($AB158+$W158-$U158+$Y159)*(1+Input!$C$15/(12*100)),0)</f>
        <v>0</v>
      </c>
    </row>
    <row r="160" customFormat="false" ht="12.8" hidden="false" customHeight="false" outlineLevel="0" collapsed="false">
      <c r="A160" s="76" t="n">
        <v>156</v>
      </c>
      <c r="B160" s="77" t="n">
        <f aca="false">EOMONTH(Input!$C$7,A160)</f>
        <v>47664</v>
      </c>
      <c r="D160" s="76" t="n">
        <f aca="false">DATEDIF(Input!$C$23,$B160,"Y")</f>
        <v>53</v>
      </c>
      <c r="E160" s="76" t="n">
        <f aca="false">DATEDIF(Input!$G$23,$B160,"Y")</f>
        <v>53</v>
      </c>
      <c r="G160" s="78" t="n">
        <f aca="false">Salary_01!$L160</f>
        <v>6081.85850618651</v>
      </c>
      <c r="H160" s="78" t="n">
        <f aca="false">Salary_02!$L160</f>
        <v>4334.40412463087</v>
      </c>
      <c r="I160" s="78" t="n">
        <f aca="false">Retirement_Dist_01!$J160</f>
        <v>0</v>
      </c>
      <c r="J160" s="78" t="n">
        <f aca="false">Retirement_Dist_02!$J160</f>
        <v>0</v>
      </c>
      <c r="K160" s="78" t="n">
        <f aca="true">IF(AND(OR($B160&gt;Input!$C$31,$B160&gt;Input!$G$31),OR($B160&lt;Input!$C$25,$B160&lt;Input!$G$25)),(-1)*PMT(Input!$C$18/(100*12),(OFFSET($A$4, MAX( MATCH(Input!$C$25,$B$4:$B$1004,1), MATCH(Input!$G$25,$B$4:$B$1004,1)),0,1,1) - OFFSET($A$4, MIN( MATCH(Input!$C$31,$B$4:$B$1004,1), MATCH(Input!$G$31,$B$4:$B$1004,1)),0,1,1)),$AD$4,0,1),0)</f>
        <v>0</v>
      </c>
      <c r="L160" s="78" t="n">
        <f aca="false">IF(AND(($B160&lt;Input!$C$31),($B160&lt;Input!$G$31)),($G160+$H160+$I160+$J160),($G160+$H160+$I160+$J160+$K160))</f>
        <v>10416.2626308174</v>
      </c>
      <c r="M160" s="78" t="n">
        <f aca="false">Mortgage!$L160</f>
        <v>-367.133428362891</v>
      </c>
      <c r="N160" s="78" t="n">
        <f aca="false">$L160+$M160</f>
        <v>10049.1292024545</v>
      </c>
      <c r="O160" s="78" t="n">
        <f aca="false">IF(AND(($B160&lt;Input!$C$31),($B160&lt;Input!$G$31)),Expenses!$D160,(-1)*$N160)</f>
        <v>-6244.02565241396</v>
      </c>
      <c r="P160" s="78" t="n">
        <f aca="false">Childcare!$D160</f>
        <v>0</v>
      </c>
      <c r="Q160" s="78" t="n">
        <f aca="false">Loan_01!$E160</f>
        <v>0</v>
      </c>
      <c r="R160" s="78" t="n">
        <f aca="false">Loan_02!$E160</f>
        <v>0</v>
      </c>
      <c r="S160" s="78" t="n">
        <f aca="false">(-1)*SUM(Roth_01!$D160+Roth_02!$D160+IRA_01!$D160+IRA_02!$D160+Invest_01!$D160+Invest_02!$D160)</f>
        <v>-100</v>
      </c>
      <c r="T160" s="78" t="n">
        <f aca="false">(-1)*(IF(($B160&gt;Input!$O$24),0,Input!$O$30)+IF(($B160&gt;Input!$O$31),0,Input!$O$37)+IF(($B160&gt;Input!$O$38),0,Input!$O$44))</f>
        <v>-250</v>
      </c>
      <c r="U160" s="78" t="n">
        <f aca="false">IF(($AB159*(Input!$C$16/100)&gt;0),0,($AB159*(Input!$C$16/100)))</f>
        <v>0</v>
      </c>
      <c r="V160" s="78"/>
      <c r="W160" s="78" t="n">
        <f aca="false">IF(($N160+$O160+$P160+$Q160+$R160+$S160+$T160+$U160)&lt;0,($N160+$O160+$P160+$Q160+$R160+$S160+$T160+$U160),0)</f>
        <v>0</v>
      </c>
      <c r="X160" s="78"/>
      <c r="Y160" s="78" t="n">
        <f aca="false">IF(($N160+$O160+$P160+$Q160+$R160+$S160+$T160+$U160)&gt;=0,($N160+$O160+$P160+$Q160+$R160+$S160+$T160+$U160),0)</f>
        <v>3455.10355004053</v>
      </c>
      <c r="AA160" s="78" t="n">
        <f aca="false">IF(AND((($AB159+$W159-$U159)&lt;0),($Y160&gt;0)),($AA159-$K160)*(1+Input!$C$18/(12*100)),($AA159+$Y160-$K160)*(1+Input!$C$18/(12*100)))</f>
        <v>231448.125641193</v>
      </c>
      <c r="AB160" s="78" t="n">
        <f aca="false">IF(AND((($AB159+$W159-$U159)&lt;0),($Y160&gt;=0)),($AB159+$W159-$U159+$Y160)*(1+Input!$C$15/(12*100)),0)</f>
        <v>0</v>
      </c>
    </row>
    <row r="161" customFormat="false" ht="12.8" hidden="false" customHeight="false" outlineLevel="0" collapsed="false">
      <c r="A161" s="76" t="n">
        <v>157</v>
      </c>
      <c r="B161" s="77" t="n">
        <f aca="false">EOMONTH(Input!$C$7,A161)</f>
        <v>47695</v>
      </c>
      <c r="D161" s="76" t="n">
        <f aca="false">DATEDIF(Input!$C$23,$B161,"Y")</f>
        <v>53</v>
      </c>
      <c r="E161" s="76" t="n">
        <f aca="false">DATEDIF(Input!$G$23,$B161,"Y")</f>
        <v>53</v>
      </c>
      <c r="G161" s="78" t="n">
        <f aca="false">Salary_01!$L161</f>
        <v>6081.85850618651</v>
      </c>
      <c r="H161" s="78" t="n">
        <f aca="false">Salary_02!$L161</f>
        <v>4334.40412463087</v>
      </c>
      <c r="I161" s="78" t="n">
        <f aca="false">Retirement_Dist_01!$J161</f>
        <v>0</v>
      </c>
      <c r="J161" s="78" t="n">
        <f aca="false">Retirement_Dist_02!$J161</f>
        <v>0</v>
      </c>
      <c r="K161" s="78" t="n">
        <f aca="true">IF(AND(OR($B161&gt;Input!$C$31,$B161&gt;Input!$G$31),OR($B161&lt;Input!$C$25,$B161&lt;Input!$G$25)),(-1)*PMT(Input!$C$18/(100*12),(OFFSET($A$4, MAX( MATCH(Input!$C$25,$B$4:$B$1004,1), MATCH(Input!$G$25,$B$4:$B$1004,1)),0,1,1) - OFFSET($A$4, MIN( MATCH(Input!$C$31,$B$4:$B$1004,1), MATCH(Input!$G$31,$B$4:$B$1004,1)),0,1,1)),$AD$4,0,1),0)</f>
        <v>0</v>
      </c>
      <c r="L161" s="78" t="n">
        <f aca="false">IF(AND(($B161&lt;Input!$C$31),($B161&lt;Input!$G$31)),($G161+$H161+$I161+$J161),($G161+$H161+$I161+$J161+$K161))</f>
        <v>10416.2626308174</v>
      </c>
      <c r="M161" s="78" t="n">
        <f aca="false">Mortgage!$L161</f>
        <v>-367.133428362891</v>
      </c>
      <c r="N161" s="78" t="n">
        <f aca="false">$L161+$M161</f>
        <v>10049.1292024545</v>
      </c>
      <c r="O161" s="78" t="n">
        <f aca="false">IF(AND(($B161&lt;Input!$C$31),($B161&lt;Input!$G$31)),Expenses!$D161,(-1)*$N161)</f>
        <v>-6244.02565241396</v>
      </c>
      <c r="P161" s="78" t="n">
        <f aca="false">Childcare!$D161</f>
        <v>0</v>
      </c>
      <c r="Q161" s="78" t="n">
        <f aca="false">Loan_01!$E161</f>
        <v>0</v>
      </c>
      <c r="R161" s="78" t="n">
        <f aca="false">Loan_02!$E161</f>
        <v>0</v>
      </c>
      <c r="S161" s="78" t="n">
        <f aca="false">(-1)*SUM(Roth_01!$D161+Roth_02!$D161+IRA_01!$D161+IRA_02!$D161+Invest_01!$D161+Invest_02!$D161)</f>
        <v>-100</v>
      </c>
      <c r="T161" s="78" t="n">
        <f aca="false">(-1)*(IF(($B161&gt;Input!$O$24),0,Input!$O$30)+IF(($B161&gt;Input!$O$31),0,Input!$O$37)+IF(($B161&gt;Input!$O$38),0,Input!$O$44))</f>
        <v>-250</v>
      </c>
      <c r="U161" s="78" t="n">
        <f aca="false">IF(($AB160*(Input!$C$16/100)&gt;0),0,($AB160*(Input!$C$16/100)))</f>
        <v>0</v>
      </c>
      <c r="V161" s="78"/>
      <c r="W161" s="78" t="n">
        <f aca="false">IF(($N161+$O161+$P161+$Q161+$R161+$S161+$T161+$U161)&lt;0,($N161+$O161+$P161+$Q161+$R161+$S161+$T161+$U161),0)</f>
        <v>0</v>
      </c>
      <c r="X161" s="78"/>
      <c r="Y161" s="78" t="n">
        <f aca="false">IF(($N161+$O161+$P161+$Q161+$R161+$S161+$T161+$U161)&gt;=0,($N161+$O161+$P161+$Q161+$R161+$S161+$T161+$U161),0)</f>
        <v>3455.10355004053</v>
      </c>
      <c r="AA161" s="78" t="n">
        <f aca="false">IF(AND((($AB160+$W160-$U160)&lt;0),($Y161&gt;0)),($AA160-$K161)*(1+Input!$C$18/(12*100)),($AA160+$Y161-$K161)*(1+Input!$C$18/(12*100)))</f>
        <v>234913.016825783</v>
      </c>
      <c r="AB161" s="78" t="n">
        <f aca="false">IF(AND((($AB160+$W160-$U160)&lt;0),($Y161&gt;=0)),($AB160+$W160-$U160+$Y161)*(1+Input!$C$15/(12*100)),0)</f>
        <v>0</v>
      </c>
    </row>
    <row r="162" customFormat="false" ht="12.8" hidden="false" customHeight="false" outlineLevel="0" collapsed="false">
      <c r="A162" s="76" t="n">
        <v>158</v>
      </c>
      <c r="B162" s="77" t="n">
        <f aca="false">EOMONTH(Input!$C$7,A162)</f>
        <v>47726</v>
      </c>
      <c r="D162" s="76" t="n">
        <f aca="false">DATEDIF(Input!$C$23,$B162,"Y")</f>
        <v>53</v>
      </c>
      <c r="E162" s="76" t="n">
        <f aca="false">DATEDIF(Input!$G$23,$B162,"Y")</f>
        <v>53</v>
      </c>
      <c r="G162" s="78" t="n">
        <f aca="false">Salary_01!$L162</f>
        <v>6081.85850618651</v>
      </c>
      <c r="H162" s="78" t="n">
        <f aca="false">Salary_02!$L162</f>
        <v>4334.40412463087</v>
      </c>
      <c r="I162" s="78" t="n">
        <f aca="false">Retirement_Dist_01!$J162</f>
        <v>0</v>
      </c>
      <c r="J162" s="78" t="n">
        <f aca="false">Retirement_Dist_02!$J162</f>
        <v>0</v>
      </c>
      <c r="K162" s="78" t="n">
        <f aca="true">IF(AND(OR($B162&gt;Input!$C$31,$B162&gt;Input!$G$31),OR($B162&lt;Input!$C$25,$B162&lt;Input!$G$25)),(-1)*PMT(Input!$C$18/(100*12),(OFFSET($A$4, MAX( MATCH(Input!$C$25,$B$4:$B$1004,1), MATCH(Input!$G$25,$B$4:$B$1004,1)),0,1,1) - OFFSET($A$4, MIN( MATCH(Input!$C$31,$B$4:$B$1004,1), MATCH(Input!$G$31,$B$4:$B$1004,1)),0,1,1)),$AD$4,0,1),0)</f>
        <v>0</v>
      </c>
      <c r="L162" s="78" t="n">
        <f aca="false">IF(AND(($B162&lt;Input!$C$31),($B162&lt;Input!$G$31)),($G162+$H162+$I162+$J162),($G162+$H162+$I162+$J162+$K162))</f>
        <v>10416.2626308174</v>
      </c>
      <c r="M162" s="78" t="n">
        <f aca="false">Mortgage!$L162</f>
        <v>-367.133428362891</v>
      </c>
      <c r="N162" s="78" t="n">
        <f aca="false">$L162+$M162</f>
        <v>10049.1292024545</v>
      </c>
      <c r="O162" s="78" t="n">
        <f aca="false">IF(AND(($B162&lt;Input!$C$31),($B162&lt;Input!$G$31)),Expenses!$D162,(-1)*$N162)</f>
        <v>-6244.02565241396</v>
      </c>
      <c r="P162" s="78" t="n">
        <f aca="false">Childcare!$D162</f>
        <v>0</v>
      </c>
      <c r="Q162" s="78" t="n">
        <f aca="false">Loan_01!$E162</f>
        <v>0</v>
      </c>
      <c r="R162" s="78" t="n">
        <f aca="false">Loan_02!$E162</f>
        <v>0</v>
      </c>
      <c r="S162" s="78" t="n">
        <f aca="false">(-1)*SUM(Roth_01!$D162+Roth_02!$D162+IRA_01!$D162+IRA_02!$D162+Invest_01!$D162+Invest_02!$D162)</f>
        <v>-100</v>
      </c>
      <c r="T162" s="78" t="n">
        <f aca="false">(-1)*(IF(($B162&gt;Input!$O$24),0,Input!$O$30)+IF(($B162&gt;Input!$O$31),0,Input!$O$37)+IF(($B162&gt;Input!$O$38),0,Input!$O$44))</f>
        <v>-250</v>
      </c>
      <c r="U162" s="78" t="n">
        <f aca="false">IF(($AB161*(Input!$C$16/100)&gt;0),0,($AB161*(Input!$C$16/100)))</f>
        <v>0</v>
      </c>
      <c r="V162" s="78"/>
      <c r="W162" s="78" t="n">
        <f aca="false">IF(($N162+$O162+$P162+$Q162+$R162+$S162+$T162+$U162)&lt;0,($N162+$O162+$P162+$Q162+$R162+$S162+$T162+$U162),0)</f>
        <v>0</v>
      </c>
      <c r="X162" s="78"/>
      <c r="Y162" s="78" t="n">
        <f aca="false">IF(($N162+$O162+$P162+$Q162+$R162+$S162+$T162+$U162)&gt;=0,($N162+$O162+$P162+$Q162+$R162+$S162+$T162+$U162),0)</f>
        <v>3455.10355004053</v>
      </c>
      <c r="AA162" s="78" t="n">
        <f aca="false">IF(AND((($AB161+$W161-$U161)&lt;0),($Y162&gt;0)),($AA161-$K162)*(1+Input!$C$18/(12*100)),($AA161+$Y162-$K162)*(1+Input!$C$18/(12*100)))</f>
        <v>238378.052380839</v>
      </c>
      <c r="AB162" s="78" t="n">
        <f aca="false">IF(AND((($AB161+$W161-$U161)&lt;0),($Y162&gt;=0)),($AB161+$W161-$U161+$Y162)*(1+Input!$C$15/(12*100)),0)</f>
        <v>0</v>
      </c>
    </row>
    <row r="163" customFormat="false" ht="12.8" hidden="false" customHeight="false" outlineLevel="0" collapsed="false">
      <c r="A163" s="76" t="n">
        <v>159</v>
      </c>
      <c r="B163" s="77" t="n">
        <f aca="false">EOMONTH(Input!$C$7,A163)</f>
        <v>47756</v>
      </c>
      <c r="D163" s="76" t="n">
        <f aca="false">DATEDIF(Input!$C$23,$B163,"Y")</f>
        <v>53</v>
      </c>
      <c r="E163" s="76" t="n">
        <f aca="false">DATEDIF(Input!$G$23,$B163,"Y")</f>
        <v>53</v>
      </c>
      <c r="G163" s="78" t="n">
        <f aca="false">Salary_01!$L163</f>
        <v>6081.85850618651</v>
      </c>
      <c r="H163" s="78" t="n">
        <f aca="false">Salary_02!$L163</f>
        <v>4334.40412463087</v>
      </c>
      <c r="I163" s="78" t="n">
        <f aca="false">Retirement_Dist_01!$J163</f>
        <v>0</v>
      </c>
      <c r="J163" s="78" t="n">
        <f aca="false">Retirement_Dist_02!$J163</f>
        <v>0</v>
      </c>
      <c r="K163" s="78" t="n">
        <f aca="true">IF(AND(OR($B163&gt;Input!$C$31,$B163&gt;Input!$G$31),OR($B163&lt;Input!$C$25,$B163&lt;Input!$G$25)),(-1)*PMT(Input!$C$18/(100*12),(OFFSET($A$4, MAX( MATCH(Input!$C$25,$B$4:$B$1004,1), MATCH(Input!$G$25,$B$4:$B$1004,1)),0,1,1) - OFFSET($A$4, MIN( MATCH(Input!$C$31,$B$4:$B$1004,1), MATCH(Input!$G$31,$B$4:$B$1004,1)),0,1,1)),$AD$4,0,1),0)</f>
        <v>0</v>
      </c>
      <c r="L163" s="78" t="n">
        <f aca="false">IF(AND(($B163&lt;Input!$C$31),($B163&lt;Input!$G$31)),($G163+$H163+$I163+$J163),($G163+$H163+$I163+$J163+$K163))</f>
        <v>10416.2626308174</v>
      </c>
      <c r="M163" s="78" t="n">
        <f aca="false">Mortgage!$L163</f>
        <v>-367.133428362891</v>
      </c>
      <c r="N163" s="78" t="n">
        <f aca="false">$L163+$M163</f>
        <v>10049.1292024545</v>
      </c>
      <c r="O163" s="78" t="n">
        <f aca="false">IF(AND(($B163&lt;Input!$C$31),($B163&lt;Input!$G$31)),Expenses!$D163,(-1)*$N163)</f>
        <v>-6244.02565241396</v>
      </c>
      <c r="P163" s="78" t="n">
        <f aca="false">Childcare!$D163</f>
        <v>0</v>
      </c>
      <c r="Q163" s="78" t="n">
        <f aca="false">Loan_01!$E163</f>
        <v>0</v>
      </c>
      <c r="R163" s="78" t="n">
        <f aca="false">Loan_02!$E163</f>
        <v>0</v>
      </c>
      <c r="S163" s="78" t="n">
        <f aca="false">(-1)*SUM(Roth_01!$D163+Roth_02!$D163+IRA_01!$D163+IRA_02!$D163+Invest_01!$D163+Invest_02!$D163)</f>
        <v>-100</v>
      </c>
      <c r="T163" s="78" t="n">
        <f aca="false">(-1)*(IF(($B163&gt;Input!$O$24),0,Input!$O$30)+IF(($B163&gt;Input!$O$31),0,Input!$O$37)+IF(($B163&gt;Input!$O$38),0,Input!$O$44))</f>
        <v>-250</v>
      </c>
      <c r="U163" s="78" t="n">
        <f aca="false">IF(($AB162*(Input!$C$16/100)&gt;0),0,($AB162*(Input!$C$16/100)))</f>
        <v>0</v>
      </c>
      <c r="V163" s="78"/>
      <c r="W163" s="78" t="n">
        <f aca="false">IF(($N163+$O163+$P163+$Q163+$R163+$S163+$T163+$U163)&lt;0,($N163+$O163+$P163+$Q163+$R163+$S163+$T163+$U163),0)</f>
        <v>0</v>
      </c>
      <c r="X163" s="78"/>
      <c r="Y163" s="78" t="n">
        <f aca="false">IF(($N163+$O163+$P163+$Q163+$R163+$S163+$T163+$U163)&gt;=0,($N163+$O163+$P163+$Q163+$R163+$S163+$T163+$U163),0)</f>
        <v>3455.10355004053</v>
      </c>
      <c r="AA163" s="78" t="n">
        <f aca="false">IF(AND((($AB162+$W162-$U162)&lt;0),($Y163&gt;0)),($AA162-$K163)*(1+Input!$C$18/(12*100)),($AA162+$Y163-$K163)*(1+Input!$C$18/(12*100)))</f>
        <v>241843.232312376</v>
      </c>
      <c r="AB163" s="78" t="n">
        <f aca="false">IF(AND((($AB162+$W162-$U162)&lt;0),($Y163&gt;=0)),($AB162+$W162-$U162+$Y163)*(1+Input!$C$15/(12*100)),0)</f>
        <v>0</v>
      </c>
    </row>
    <row r="164" customFormat="false" ht="12.8" hidden="false" customHeight="false" outlineLevel="0" collapsed="false">
      <c r="A164" s="76" t="n">
        <v>160</v>
      </c>
      <c r="B164" s="77" t="n">
        <f aca="false">EOMONTH(Input!$C$7,A164)</f>
        <v>47787</v>
      </c>
      <c r="D164" s="76" t="n">
        <f aca="false">DATEDIF(Input!$C$23,$B164,"Y")</f>
        <v>53</v>
      </c>
      <c r="E164" s="76" t="n">
        <f aca="false">DATEDIF(Input!$G$23,$B164,"Y")</f>
        <v>53</v>
      </c>
      <c r="G164" s="78" t="n">
        <f aca="false">Salary_01!$L164</f>
        <v>6081.85850618651</v>
      </c>
      <c r="H164" s="78" t="n">
        <f aca="false">Salary_02!$L164</f>
        <v>4334.40412463087</v>
      </c>
      <c r="I164" s="78" t="n">
        <f aca="false">Retirement_Dist_01!$J164</f>
        <v>0</v>
      </c>
      <c r="J164" s="78" t="n">
        <f aca="false">Retirement_Dist_02!$J164</f>
        <v>0</v>
      </c>
      <c r="K164" s="78" t="n">
        <f aca="true">IF(AND(OR($B164&gt;Input!$C$31,$B164&gt;Input!$G$31),OR($B164&lt;Input!$C$25,$B164&lt;Input!$G$25)),(-1)*PMT(Input!$C$18/(100*12),(OFFSET($A$4, MAX( MATCH(Input!$C$25,$B$4:$B$1004,1), MATCH(Input!$G$25,$B$4:$B$1004,1)),0,1,1) - OFFSET($A$4, MIN( MATCH(Input!$C$31,$B$4:$B$1004,1), MATCH(Input!$G$31,$B$4:$B$1004,1)),0,1,1)),$AD$4,0,1),0)</f>
        <v>0</v>
      </c>
      <c r="L164" s="78" t="n">
        <f aca="false">IF(AND(($B164&lt;Input!$C$31),($B164&lt;Input!$G$31)),($G164+$H164+$I164+$J164),($G164+$H164+$I164+$J164+$K164))</f>
        <v>10416.2626308174</v>
      </c>
      <c r="M164" s="78" t="n">
        <f aca="false">Mortgage!$L164</f>
        <v>-367.133428362891</v>
      </c>
      <c r="N164" s="78" t="n">
        <f aca="false">$L164+$M164</f>
        <v>10049.1292024545</v>
      </c>
      <c r="O164" s="78" t="n">
        <f aca="false">IF(AND(($B164&lt;Input!$C$31),($B164&lt;Input!$G$31)),Expenses!$D164,(-1)*$N164)</f>
        <v>-6244.02565241396</v>
      </c>
      <c r="P164" s="78" t="n">
        <f aca="false">Childcare!$D164</f>
        <v>0</v>
      </c>
      <c r="Q164" s="78" t="n">
        <f aca="false">Loan_01!$E164</f>
        <v>0</v>
      </c>
      <c r="R164" s="78" t="n">
        <f aca="false">Loan_02!$E164</f>
        <v>0</v>
      </c>
      <c r="S164" s="78" t="n">
        <f aca="false">(-1)*SUM(Roth_01!$D164+Roth_02!$D164+IRA_01!$D164+IRA_02!$D164+Invest_01!$D164+Invest_02!$D164)</f>
        <v>-100</v>
      </c>
      <c r="T164" s="78" t="n">
        <f aca="false">(-1)*(IF(($B164&gt;Input!$O$24),0,Input!$O$30)+IF(($B164&gt;Input!$O$31),0,Input!$O$37)+IF(($B164&gt;Input!$O$38),0,Input!$O$44))</f>
        <v>-250</v>
      </c>
      <c r="U164" s="78" t="n">
        <f aca="false">IF(($AB163*(Input!$C$16/100)&gt;0),0,($AB163*(Input!$C$16/100)))</f>
        <v>0</v>
      </c>
      <c r="V164" s="78"/>
      <c r="W164" s="78" t="n">
        <f aca="false">IF(($N164+$O164+$P164+$Q164+$R164+$S164+$T164+$U164)&lt;0,($N164+$O164+$P164+$Q164+$R164+$S164+$T164+$U164),0)</f>
        <v>0</v>
      </c>
      <c r="X164" s="78"/>
      <c r="Y164" s="78" t="n">
        <f aca="false">IF(($N164+$O164+$P164+$Q164+$R164+$S164+$T164+$U164)&gt;=0,($N164+$O164+$P164+$Q164+$R164+$S164+$T164+$U164),0)</f>
        <v>3455.10355004053</v>
      </c>
      <c r="AA164" s="78" t="n">
        <f aca="false">IF(AND((($AB163+$W163-$U163)&lt;0),($Y164&gt;0)),($AA163-$K164)*(1+Input!$C$18/(12*100)),($AA163+$Y164-$K164)*(1+Input!$C$18/(12*100)))</f>
        <v>245308.556626411</v>
      </c>
      <c r="AB164" s="78" t="n">
        <f aca="false">IF(AND((($AB163+$W163-$U163)&lt;0),($Y164&gt;=0)),($AB163+$W163-$U163+$Y164)*(1+Input!$C$15/(12*100)),0)</f>
        <v>0</v>
      </c>
    </row>
    <row r="165" customFormat="false" ht="12.8" hidden="false" customHeight="false" outlineLevel="0" collapsed="false">
      <c r="A165" s="76" t="n">
        <v>161</v>
      </c>
      <c r="B165" s="77" t="n">
        <f aca="false">EOMONTH(Input!$C$7,A165)</f>
        <v>47817</v>
      </c>
      <c r="D165" s="76" t="n">
        <f aca="false">DATEDIF(Input!$C$23,$B165,"Y")</f>
        <v>53</v>
      </c>
      <c r="E165" s="76" t="n">
        <f aca="false">DATEDIF(Input!$G$23,$B165,"Y")</f>
        <v>53</v>
      </c>
      <c r="G165" s="78" t="n">
        <f aca="false">Salary_01!$L165</f>
        <v>6081.85850618651</v>
      </c>
      <c r="H165" s="78" t="n">
        <f aca="false">Salary_02!$L165</f>
        <v>4334.40412463087</v>
      </c>
      <c r="I165" s="78" t="n">
        <f aca="false">Retirement_Dist_01!$J165</f>
        <v>0</v>
      </c>
      <c r="J165" s="78" t="n">
        <f aca="false">Retirement_Dist_02!$J165</f>
        <v>0</v>
      </c>
      <c r="K165" s="78" t="n">
        <f aca="true">IF(AND(OR($B165&gt;Input!$C$31,$B165&gt;Input!$G$31),OR($B165&lt;Input!$C$25,$B165&lt;Input!$G$25)),(-1)*PMT(Input!$C$18/(100*12),(OFFSET($A$4, MAX( MATCH(Input!$C$25,$B$4:$B$1004,1), MATCH(Input!$G$25,$B$4:$B$1004,1)),0,1,1) - OFFSET($A$4, MIN( MATCH(Input!$C$31,$B$4:$B$1004,1), MATCH(Input!$G$31,$B$4:$B$1004,1)),0,1,1)),$AD$4,0,1),0)</f>
        <v>0</v>
      </c>
      <c r="L165" s="78" t="n">
        <f aca="false">IF(AND(($B165&lt;Input!$C$31),($B165&lt;Input!$G$31)),($G165+$H165+$I165+$J165),($G165+$H165+$I165+$J165+$K165))</f>
        <v>10416.2626308174</v>
      </c>
      <c r="M165" s="78" t="n">
        <f aca="false">Mortgage!$L165</f>
        <v>-367.133428362891</v>
      </c>
      <c r="N165" s="78" t="n">
        <f aca="false">$L165+$M165</f>
        <v>10049.1292024545</v>
      </c>
      <c r="O165" s="78" t="n">
        <f aca="false">IF(AND(($B165&lt;Input!$C$31),($B165&lt;Input!$G$31)),Expenses!$D165,(-1)*$N165)</f>
        <v>-6244.02565241396</v>
      </c>
      <c r="P165" s="78" t="n">
        <f aca="false">Childcare!$D165</f>
        <v>0</v>
      </c>
      <c r="Q165" s="78" t="n">
        <f aca="false">Loan_01!$E165</f>
        <v>0</v>
      </c>
      <c r="R165" s="78" t="n">
        <f aca="false">Loan_02!$E165</f>
        <v>0</v>
      </c>
      <c r="S165" s="78" t="n">
        <f aca="false">(-1)*SUM(Roth_01!$D165+Roth_02!$D165+IRA_01!$D165+IRA_02!$D165+Invest_01!$D165+Invest_02!$D165)</f>
        <v>-100</v>
      </c>
      <c r="T165" s="78" t="n">
        <f aca="false">(-1)*(IF(($B165&gt;Input!$O$24),0,Input!$O$30)+IF(($B165&gt;Input!$O$31),0,Input!$O$37)+IF(($B165&gt;Input!$O$38),0,Input!$O$44))</f>
        <v>-250</v>
      </c>
      <c r="U165" s="78" t="n">
        <f aca="false">IF(($AB164*(Input!$C$16/100)&gt;0),0,($AB164*(Input!$C$16/100)))</f>
        <v>0</v>
      </c>
      <c r="V165" s="78"/>
      <c r="W165" s="78" t="n">
        <f aca="false">IF(($N165+$O165+$P165+$Q165+$R165+$S165+$T165+$U165)&lt;0,($N165+$O165+$P165+$Q165+$R165+$S165+$T165+$U165),0)</f>
        <v>0</v>
      </c>
      <c r="X165" s="78"/>
      <c r="Y165" s="78" t="n">
        <f aca="false">IF(($N165+$O165+$P165+$Q165+$R165+$S165+$T165+$U165)&gt;=0,($N165+$O165+$P165+$Q165+$R165+$S165+$T165+$U165),0)</f>
        <v>3455.10355004053</v>
      </c>
      <c r="AA165" s="78" t="n">
        <f aca="false">IF(AND((($AB164+$W164-$U164)&lt;0),($Y165&gt;0)),($AA164-$K165)*(1+Input!$C$18/(12*100)),($AA164+$Y165-$K165)*(1+Input!$C$18/(12*100)))</f>
        <v>248774.025328959</v>
      </c>
      <c r="AB165" s="78" t="n">
        <f aca="false">IF(AND((($AB164+$W164-$U164)&lt;0),($Y165&gt;=0)),($AB164+$W164-$U164+$Y165)*(1+Input!$C$15/(12*100)),0)</f>
        <v>0</v>
      </c>
    </row>
    <row r="166" customFormat="false" ht="12.8" hidden="false" customHeight="false" outlineLevel="0" collapsed="false">
      <c r="A166" s="76" t="n">
        <v>162</v>
      </c>
      <c r="B166" s="77" t="n">
        <f aca="false">EOMONTH(Input!$C$7,A166)</f>
        <v>47848</v>
      </c>
      <c r="D166" s="76" t="n">
        <f aca="false">DATEDIF(Input!$C$23,$B166,"Y")</f>
        <v>53</v>
      </c>
      <c r="E166" s="76" t="n">
        <f aca="false">DATEDIF(Input!$G$23,$B166,"Y")</f>
        <v>53</v>
      </c>
      <c r="G166" s="78" t="n">
        <f aca="false">Salary_01!$L166</f>
        <v>6081.85850618651</v>
      </c>
      <c r="H166" s="78" t="n">
        <f aca="false">Salary_02!$L166</f>
        <v>4334.40412463087</v>
      </c>
      <c r="I166" s="78" t="n">
        <f aca="false">Retirement_Dist_01!$J166</f>
        <v>0</v>
      </c>
      <c r="J166" s="78" t="n">
        <f aca="false">Retirement_Dist_02!$J166</f>
        <v>0</v>
      </c>
      <c r="K166" s="78" t="n">
        <f aca="true">IF(AND(OR($B166&gt;Input!$C$31,$B166&gt;Input!$G$31),OR($B166&lt;Input!$C$25,$B166&lt;Input!$G$25)),(-1)*PMT(Input!$C$18/(100*12),(OFFSET($A$4, MAX( MATCH(Input!$C$25,$B$4:$B$1004,1), MATCH(Input!$G$25,$B$4:$B$1004,1)),0,1,1) - OFFSET($A$4, MIN( MATCH(Input!$C$31,$B$4:$B$1004,1), MATCH(Input!$G$31,$B$4:$B$1004,1)),0,1,1)),$AD$4,0,1),0)</f>
        <v>0</v>
      </c>
      <c r="L166" s="78" t="n">
        <f aca="false">IF(AND(($B166&lt;Input!$C$31),($B166&lt;Input!$G$31)),($G166+$H166+$I166+$J166),($G166+$H166+$I166+$J166+$K166))</f>
        <v>10416.2626308174</v>
      </c>
      <c r="M166" s="78" t="n">
        <f aca="false">Mortgage!$L166</f>
        <v>-367.133428362891</v>
      </c>
      <c r="N166" s="78" t="n">
        <f aca="false">$L166+$M166</f>
        <v>10049.1292024545</v>
      </c>
      <c r="O166" s="78" t="n">
        <f aca="false">IF(AND(($B166&lt;Input!$C$31),($B166&lt;Input!$G$31)),Expenses!$D166,(-1)*$N166)</f>
        <v>-6244.02565241396</v>
      </c>
      <c r="P166" s="78" t="n">
        <f aca="false">Childcare!$D166</f>
        <v>0</v>
      </c>
      <c r="Q166" s="78" t="n">
        <f aca="false">Loan_01!$E166</f>
        <v>0</v>
      </c>
      <c r="R166" s="78" t="n">
        <f aca="false">Loan_02!$E166</f>
        <v>0</v>
      </c>
      <c r="S166" s="78" t="n">
        <f aca="false">(-1)*SUM(Roth_01!$D166+Roth_02!$D166+IRA_01!$D166+IRA_02!$D166+Invest_01!$D166+Invest_02!$D166)</f>
        <v>-100</v>
      </c>
      <c r="T166" s="78" t="n">
        <f aca="false">(-1)*(IF(($B166&gt;Input!$O$24),0,Input!$O$30)+IF(($B166&gt;Input!$O$31),0,Input!$O$37)+IF(($B166&gt;Input!$O$38),0,Input!$O$44))</f>
        <v>-250</v>
      </c>
      <c r="U166" s="78" t="n">
        <f aca="false">IF(($AB165*(Input!$C$16/100)&gt;0),0,($AB165*(Input!$C$16/100)))</f>
        <v>0</v>
      </c>
      <c r="V166" s="78"/>
      <c r="W166" s="78" t="n">
        <f aca="false">IF(($N166+$O166+$P166+$Q166+$R166+$S166+$T166+$U166)&lt;0,($N166+$O166+$P166+$Q166+$R166+$S166+$T166+$U166),0)</f>
        <v>0</v>
      </c>
      <c r="X166" s="78"/>
      <c r="Y166" s="78" t="n">
        <f aca="false">IF(($N166+$O166+$P166+$Q166+$R166+$S166+$T166+$U166)&gt;=0,($N166+$O166+$P166+$Q166+$R166+$S166+$T166+$U166),0)</f>
        <v>3455.10355004053</v>
      </c>
      <c r="AA166" s="78" t="n">
        <f aca="false">IF(AND((($AB165+$W165-$U165)&lt;0),($Y166&gt;0)),($AA165-$K166)*(1+Input!$C$18/(12*100)),($AA165+$Y166-$K166)*(1+Input!$C$18/(12*100)))</f>
        <v>252239.638426036</v>
      </c>
      <c r="AB166" s="78" t="n">
        <f aca="false">IF(AND((($AB165+$W165-$U165)&lt;0),($Y166&gt;=0)),($AB165+$W165-$U165+$Y166)*(1+Input!$C$15/(12*100)),0)</f>
        <v>0</v>
      </c>
    </row>
    <row r="167" customFormat="false" ht="12.8" hidden="false" customHeight="false" outlineLevel="0" collapsed="false">
      <c r="A167" s="76" t="n">
        <v>163</v>
      </c>
      <c r="B167" s="77" t="n">
        <f aca="false">EOMONTH(Input!$C$7,A167)</f>
        <v>47879</v>
      </c>
      <c r="D167" s="76" t="n">
        <f aca="false">DATEDIF(Input!$C$23,$B167,"Y")</f>
        <v>53</v>
      </c>
      <c r="E167" s="76" t="n">
        <f aca="false">DATEDIF(Input!$G$23,$B167,"Y")</f>
        <v>53</v>
      </c>
      <c r="G167" s="78" t="n">
        <f aca="false">Salary_01!$L167</f>
        <v>6081.85850618651</v>
      </c>
      <c r="H167" s="78" t="n">
        <f aca="false">Salary_02!$L167</f>
        <v>4334.40412463087</v>
      </c>
      <c r="I167" s="78" t="n">
        <f aca="false">Retirement_Dist_01!$J167</f>
        <v>0</v>
      </c>
      <c r="J167" s="78" t="n">
        <f aca="false">Retirement_Dist_02!$J167</f>
        <v>0</v>
      </c>
      <c r="K167" s="78" t="n">
        <f aca="true">IF(AND(OR($B167&gt;Input!$C$31,$B167&gt;Input!$G$31),OR($B167&lt;Input!$C$25,$B167&lt;Input!$G$25)),(-1)*PMT(Input!$C$18/(100*12),(OFFSET($A$4, MAX( MATCH(Input!$C$25,$B$4:$B$1004,1), MATCH(Input!$G$25,$B$4:$B$1004,1)),0,1,1) - OFFSET($A$4, MIN( MATCH(Input!$C$31,$B$4:$B$1004,1), MATCH(Input!$G$31,$B$4:$B$1004,1)),0,1,1)),$AD$4,0,1),0)</f>
        <v>0</v>
      </c>
      <c r="L167" s="78" t="n">
        <f aca="false">IF(AND(($B167&lt;Input!$C$31),($B167&lt;Input!$G$31)),($G167+$H167+$I167+$J167),($G167+$H167+$I167+$J167+$K167))</f>
        <v>10416.2626308174</v>
      </c>
      <c r="M167" s="78" t="n">
        <f aca="false">Mortgage!$L167</f>
        <v>-367.133428362891</v>
      </c>
      <c r="N167" s="78" t="n">
        <f aca="false">$L167+$M167</f>
        <v>10049.1292024545</v>
      </c>
      <c r="O167" s="78" t="n">
        <f aca="false">IF(AND(($B167&lt;Input!$C$31),($B167&lt;Input!$G$31)),Expenses!$D167,(-1)*$N167)</f>
        <v>-6244.02565241396</v>
      </c>
      <c r="P167" s="78" t="n">
        <f aca="false">Childcare!$D167</f>
        <v>0</v>
      </c>
      <c r="Q167" s="78" t="n">
        <f aca="false">Loan_01!$E167</f>
        <v>0</v>
      </c>
      <c r="R167" s="78" t="n">
        <f aca="false">Loan_02!$E167</f>
        <v>0</v>
      </c>
      <c r="S167" s="78" t="n">
        <f aca="false">(-1)*SUM(Roth_01!$D167+Roth_02!$D167+IRA_01!$D167+IRA_02!$D167+Invest_01!$D167+Invest_02!$D167)</f>
        <v>-100</v>
      </c>
      <c r="T167" s="78" t="n">
        <f aca="false">(-1)*(IF(($B167&gt;Input!$O$24),0,Input!$O$30)+IF(($B167&gt;Input!$O$31),0,Input!$O$37)+IF(($B167&gt;Input!$O$38),0,Input!$O$44))</f>
        <v>-250</v>
      </c>
      <c r="U167" s="78" t="n">
        <f aca="false">IF(($AB166*(Input!$C$16/100)&gt;0),0,($AB166*(Input!$C$16/100)))</f>
        <v>0</v>
      </c>
      <c r="V167" s="78"/>
      <c r="W167" s="78" t="n">
        <f aca="false">IF(($N167+$O167+$P167+$Q167+$R167+$S167+$T167+$U167)&lt;0,($N167+$O167+$P167+$Q167+$R167+$S167+$T167+$U167),0)</f>
        <v>0</v>
      </c>
      <c r="X167" s="78"/>
      <c r="Y167" s="78" t="n">
        <f aca="false">IF(($N167+$O167+$P167+$Q167+$R167+$S167+$T167+$U167)&gt;=0,($N167+$O167+$P167+$Q167+$R167+$S167+$T167+$U167),0)</f>
        <v>3455.10355004053</v>
      </c>
      <c r="AA167" s="78" t="n">
        <f aca="false">IF(AND((($AB166+$W166-$U166)&lt;0),($Y167&gt;0)),($AA166-$K167)*(1+Input!$C$18/(12*100)),($AA166+$Y167-$K167)*(1+Input!$C$18/(12*100)))</f>
        <v>255705.395923659</v>
      </c>
      <c r="AB167" s="78" t="n">
        <f aca="false">IF(AND((($AB166+$W166-$U166)&lt;0),($Y167&gt;=0)),($AB166+$W166-$U166+$Y167)*(1+Input!$C$15/(12*100)),0)</f>
        <v>0</v>
      </c>
    </row>
    <row r="168" customFormat="false" ht="12.8" hidden="false" customHeight="false" outlineLevel="0" collapsed="false">
      <c r="A168" s="76" t="n">
        <v>164</v>
      </c>
      <c r="B168" s="77" t="n">
        <f aca="false">EOMONTH(Input!$C$7,A168)</f>
        <v>47907</v>
      </c>
      <c r="D168" s="76" t="n">
        <f aca="false">DATEDIF(Input!$C$23,$B168,"Y")</f>
        <v>53</v>
      </c>
      <c r="E168" s="76" t="n">
        <f aca="false">DATEDIF(Input!$G$23,$B168,"Y")</f>
        <v>53</v>
      </c>
      <c r="G168" s="78" t="n">
        <f aca="false">Salary_01!$L168</f>
        <v>6081.85850618651</v>
      </c>
      <c r="H168" s="78" t="n">
        <f aca="false">Salary_02!$L168</f>
        <v>4334.40412463087</v>
      </c>
      <c r="I168" s="78" t="n">
        <f aca="false">Retirement_Dist_01!$J168</f>
        <v>0</v>
      </c>
      <c r="J168" s="78" t="n">
        <f aca="false">Retirement_Dist_02!$J168</f>
        <v>0</v>
      </c>
      <c r="K168" s="78" t="n">
        <f aca="true">IF(AND(OR($B168&gt;Input!$C$31,$B168&gt;Input!$G$31),OR($B168&lt;Input!$C$25,$B168&lt;Input!$G$25)),(-1)*PMT(Input!$C$18/(100*12),(OFFSET($A$4, MAX( MATCH(Input!$C$25,$B$4:$B$1004,1), MATCH(Input!$G$25,$B$4:$B$1004,1)),0,1,1) - OFFSET($A$4, MIN( MATCH(Input!$C$31,$B$4:$B$1004,1), MATCH(Input!$G$31,$B$4:$B$1004,1)),0,1,1)),$AD$4,0,1),0)</f>
        <v>0</v>
      </c>
      <c r="L168" s="78" t="n">
        <f aca="false">IF(AND(($B168&lt;Input!$C$31),($B168&lt;Input!$G$31)),($G168+$H168+$I168+$J168),($G168+$H168+$I168+$J168+$K168))</f>
        <v>10416.2626308174</v>
      </c>
      <c r="M168" s="78" t="n">
        <f aca="false">Mortgage!$L168</f>
        <v>-367.133428362891</v>
      </c>
      <c r="N168" s="78" t="n">
        <f aca="false">$L168+$M168</f>
        <v>10049.1292024545</v>
      </c>
      <c r="O168" s="78" t="n">
        <f aca="false">IF(AND(($B168&lt;Input!$C$31),($B168&lt;Input!$G$31)),Expenses!$D168,(-1)*$N168)</f>
        <v>-6244.02565241396</v>
      </c>
      <c r="P168" s="78" t="n">
        <f aca="false">Childcare!$D168</f>
        <v>0</v>
      </c>
      <c r="Q168" s="78" t="n">
        <f aca="false">Loan_01!$E168</f>
        <v>0</v>
      </c>
      <c r="R168" s="78" t="n">
        <f aca="false">Loan_02!$E168</f>
        <v>0</v>
      </c>
      <c r="S168" s="78" t="n">
        <f aca="false">(-1)*SUM(Roth_01!$D168+Roth_02!$D168+IRA_01!$D168+IRA_02!$D168+Invest_01!$D168+Invest_02!$D168)</f>
        <v>-100</v>
      </c>
      <c r="T168" s="78" t="n">
        <f aca="false">(-1)*(IF(($B168&gt;Input!$O$24),0,Input!$O$30)+IF(($B168&gt;Input!$O$31),0,Input!$O$37)+IF(($B168&gt;Input!$O$38),0,Input!$O$44))</f>
        <v>-250</v>
      </c>
      <c r="U168" s="78" t="n">
        <f aca="false">IF(($AB167*(Input!$C$16/100)&gt;0),0,($AB167*(Input!$C$16/100)))</f>
        <v>0</v>
      </c>
      <c r="V168" s="78"/>
      <c r="W168" s="78" t="n">
        <f aca="false">IF(($N168+$O168+$P168+$Q168+$R168+$S168+$T168+$U168)&lt;0,($N168+$O168+$P168+$Q168+$R168+$S168+$T168+$U168),0)</f>
        <v>0</v>
      </c>
      <c r="X168" s="78"/>
      <c r="Y168" s="78" t="n">
        <f aca="false">IF(($N168+$O168+$P168+$Q168+$R168+$S168+$T168+$U168)&gt;=0,($N168+$O168+$P168+$Q168+$R168+$S168+$T168+$U168),0)</f>
        <v>3455.10355004053</v>
      </c>
      <c r="AA168" s="78" t="n">
        <f aca="false">IF(AND((($AB167+$W167-$U167)&lt;0),($Y168&gt;0)),($AA167-$K168)*(1+Input!$C$18/(12*100)),($AA167+$Y168-$K168)*(1+Input!$C$18/(12*100)))</f>
        <v>259171.297827844</v>
      </c>
      <c r="AB168" s="78" t="n">
        <f aca="false">IF(AND((($AB167+$W167-$U167)&lt;0),($Y168&gt;=0)),($AB167+$W167-$U167+$Y168)*(1+Input!$C$15/(12*100)),0)</f>
        <v>0</v>
      </c>
    </row>
    <row r="169" customFormat="false" ht="12.8" hidden="false" customHeight="false" outlineLevel="0" collapsed="false">
      <c r="A169" s="76" t="n">
        <v>165</v>
      </c>
      <c r="B169" s="77" t="n">
        <f aca="false">EOMONTH(Input!$C$7,A169)</f>
        <v>47938</v>
      </c>
      <c r="D169" s="76" t="n">
        <f aca="false">DATEDIF(Input!$C$23,$B169,"Y")</f>
        <v>53</v>
      </c>
      <c r="E169" s="76" t="n">
        <f aca="false">DATEDIF(Input!$G$23,$B169,"Y")</f>
        <v>53</v>
      </c>
      <c r="G169" s="78" t="n">
        <f aca="false">Salary_01!$L169</f>
        <v>6081.85850618651</v>
      </c>
      <c r="H169" s="78" t="n">
        <f aca="false">Salary_02!$L169</f>
        <v>4334.40412463087</v>
      </c>
      <c r="I169" s="78" t="n">
        <f aca="false">Retirement_Dist_01!$J169</f>
        <v>0</v>
      </c>
      <c r="J169" s="78" t="n">
        <f aca="false">Retirement_Dist_02!$J169</f>
        <v>0</v>
      </c>
      <c r="K169" s="78" t="n">
        <f aca="true">IF(AND(OR($B169&gt;Input!$C$31,$B169&gt;Input!$G$31),OR($B169&lt;Input!$C$25,$B169&lt;Input!$G$25)),(-1)*PMT(Input!$C$18/(100*12),(OFFSET($A$4, MAX( MATCH(Input!$C$25,$B$4:$B$1004,1), MATCH(Input!$G$25,$B$4:$B$1004,1)),0,1,1) - OFFSET($A$4, MIN( MATCH(Input!$C$31,$B$4:$B$1004,1), MATCH(Input!$G$31,$B$4:$B$1004,1)),0,1,1)),$AD$4,0,1),0)</f>
        <v>0</v>
      </c>
      <c r="L169" s="78" t="n">
        <f aca="false">IF(AND(($B169&lt;Input!$C$31),($B169&lt;Input!$G$31)),($G169+$H169+$I169+$J169),($G169+$H169+$I169+$J169+$K169))</f>
        <v>10416.2626308174</v>
      </c>
      <c r="M169" s="78" t="n">
        <f aca="false">Mortgage!$L169</f>
        <v>-367.133428362891</v>
      </c>
      <c r="N169" s="78" t="n">
        <f aca="false">$L169+$M169</f>
        <v>10049.1292024545</v>
      </c>
      <c r="O169" s="78" t="n">
        <f aca="false">IF(AND(($B169&lt;Input!$C$31),($B169&lt;Input!$G$31)),Expenses!$D169,(-1)*$N169)</f>
        <v>-6244.02565241396</v>
      </c>
      <c r="P169" s="78" t="n">
        <f aca="false">Childcare!$D169</f>
        <v>0</v>
      </c>
      <c r="Q169" s="78" t="n">
        <f aca="false">Loan_01!$E169</f>
        <v>0</v>
      </c>
      <c r="R169" s="78" t="n">
        <f aca="false">Loan_02!$E169</f>
        <v>0</v>
      </c>
      <c r="S169" s="78" t="n">
        <f aca="false">(-1)*SUM(Roth_01!$D169+Roth_02!$D169+IRA_01!$D169+IRA_02!$D169+Invest_01!$D169+Invest_02!$D169)</f>
        <v>-100</v>
      </c>
      <c r="T169" s="78" t="n">
        <f aca="false">(-1)*(IF(($B169&gt;Input!$O$24),0,Input!$O$30)+IF(($B169&gt;Input!$O$31),0,Input!$O$37)+IF(($B169&gt;Input!$O$38),0,Input!$O$44))</f>
        <v>-250</v>
      </c>
      <c r="U169" s="78" t="n">
        <f aca="false">IF(($AB168*(Input!$C$16/100)&gt;0),0,($AB168*(Input!$C$16/100)))</f>
        <v>0</v>
      </c>
      <c r="V169" s="78"/>
      <c r="W169" s="78" t="n">
        <f aca="false">IF(($N169+$O169+$P169+$Q169+$R169+$S169+$T169+$U169)&lt;0,($N169+$O169+$P169+$Q169+$R169+$S169+$T169+$U169),0)</f>
        <v>0</v>
      </c>
      <c r="X169" s="78"/>
      <c r="Y169" s="78" t="n">
        <f aca="false">IF(($N169+$O169+$P169+$Q169+$R169+$S169+$T169+$U169)&gt;=0,($N169+$O169+$P169+$Q169+$R169+$S169+$T169+$U169),0)</f>
        <v>3455.10355004053</v>
      </c>
      <c r="AA169" s="78" t="n">
        <f aca="false">IF(AND((($AB168+$W168-$U168)&lt;0),($Y169&gt;0)),($AA168-$K169)*(1+Input!$C$18/(12*100)),($AA168+$Y169-$K169)*(1+Input!$C$18/(12*100)))</f>
        <v>262637.344144609</v>
      </c>
      <c r="AB169" s="78" t="n">
        <f aca="false">IF(AND((($AB168+$W168-$U168)&lt;0),($Y169&gt;=0)),($AB168+$W168-$U168+$Y169)*(1+Input!$C$15/(12*100)),0)</f>
        <v>0</v>
      </c>
    </row>
    <row r="170" customFormat="false" ht="12.8" hidden="false" customHeight="false" outlineLevel="0" collapsed="false">
      <c r="A170" s="76" t="n">
        <v>166</v>
      </c>
      <c r="B170" s="77" t="n">
        <f aca="false">EOMONTH(Input!$C$7,A170)</f>
        <v>47968</v>
      </c>
      <c r="D170" s="76" t="n">
        <f aca="false">DATEDIF(Input!$C$23,$B170,"Y")</f>
        <v>53</v>
      </c>
      <c r="E170" s="76" t="n">
        <f aca="false">DATEDIF(Input!$G$23,$B170,"Y")</f>
        <v>53</v>
      </c>
      <c r="G170" s="78" t="n">
        <f aca="false">Salary_01!$L170</f>
        <v>6081.85850618651</v>
      </c>
      <c r="H170" s="78" t="n">
        <f aca="false">Salary_02!$L170</f>
        <v>4334.40412463087</v>
      </c>
      <c r="I170" s="78" t="n">
        <f aca="false">Retirement_Dist_01!$J170</f>
        <v>0</v>
      </c>
      <c r="J170" s="78" t="n">
        <f aca="false">Retirement_Dist_02!$J170</f>
        <v>0</v>
      </c>
      <c r="K170" s="78" t="n">
        <f aca="true">IF(AND(OR($B170&gt;Input!$C$31,$B170&gt;Input!$G$31),OR($B170&lt;Input!$C$25,$B170&lt;Input!$G$25)),(-1)*PMT(Input!$C$18/(100*12),(OFFSET($A$4, MAX( MATCH(Input!$C$25,$B$4:$B$1004,1), MATCH(Input!$G$25,$B$4:$B$1004,1)),0,1,1) - OFFSET($A$4, MIN( MATCH(Input!$C$31,$B$4:$B$1004,1), MATCH(Input!$G$31,$B$4:$B$1004,1)),0,1,1)),$AD$4,0,1),0)</f>
        <v>0</v>
      </c>
      <c r="L170" s="78" t="n">
        <f aca="false">IF(AND(($B170&lt;Input!$C$31),($B170&lt;Input!$G$31)),($G170+$H170+$I170+$J170),($G170+$H170+$I170+$J170+$K170))</f>
        <v>10416.2626308174</v>
      </c>
      <c r="M170" s="78" t="n">
        <f aca="false">Mortgage!$L170</f>
        <v>-367.133428362891</v>
      </c>
      <c r="N170" s="78" t="n">
        <f aca="false">$L170+$M170</f>
        <v>10049.1292024545</v>
      </c>
      <c r="O170" s="78" t="n">
        <f aca="false">IF(AND(($B170&lt;Input!$C$31),($B170&lt;Input!$G$31)),Expenses!$D170,(-1)*$N170)</f>
        <v>-6244.02565241396</v>
      </c>
      <c r="P170" s="78" t="n">
        <f aca="false">Childcare!$D170</f>
        <v>0</v>
      </c>
      <c r="Q170" s="78" t="n">
        <f aca="false">Loan_01!$E170</f>
        <v>0</v>
      </c>
      <c r="R170" s="78" t="n">
        <f aca="false">Loan_02!$E170</f>
        <v>0</v>
      </c>
      <c r="S170" s="78" t="n">
        <f aca="false">(-1)*SUM(Roth_01!$D170+Roth_02!$D170+IRA_01!$D170+IRA_02!$D170+Invest_01!$D170+Invest_02!$D170)</f>
        <v>-100</v>
      </c>
      <c r="T170" s="78" t="n">
        <f aca="false">(-1)*(IF(($B170&gt;Input!$O$24),0,Input!$O$30)+IF(($B170&gt;Input!$O$31),0,Input!$O$37)+IF(($B170&gt;Input!$O$38),0,Input!$O$44))</f>
        <v>-250</v>
      </c>
      <c r="U170" s="78" t="n">
        <f aca="false">IF(($AB169*(Input!$C$16/100)&gt;0),0,($AB169*(Input!$C$16/100)))</f>
        <v>0</v>
      </c>
      <c r="V170" s="78"/>
      <c r="W170" s="78" t="n">
        <f aca="false">IF(($N170+$O170+$P170+$Q170+$R170+$S170+$T170+$U170)&lt;0,($N170+$O170+$P170+$Q170+$R170+$S170+$T170+$U170),0)</f>
        <v>0</v>
      </c>
      <c r="X170" s="78"/>
      <c r="Y170" s="78" t="n">
        <f aca="false">IF(($N170+$O170+$P170+$Q170+$R170+$S170+$T170+$U170)&gt;=0,($N170+$O170+$P170+$Q170+$R170+$S170+$T170+$U170),0)</f>
        <v>3455.10355004053</v>
      </c>
      <c r="AA170" s="78" t="n">
        <f aca="false">IF(AND((($AB169+$W169-$U169)&lt;0),($Y170&gt;0)),($AA169-$K170)*(1+Input!$C$18/(12*100)),($AA169+$Y170-$K170)*(1+Input!$C$18/(12*100)))</f>
        <v>266103.53487997</v>
      </c>
      <c r="AB170" s="78" t="n">
        <f aca="false">IF(AND((($AB169+$W169-$U169)&lt;0),($Y170&gt;=0)),($AB169+$W169-$U169+$Y170)*(1+Input!$C$15/(12*100)),0)</f>
        <v>0</v>
      </c>
    </row>
    <row r="171" customFormat="false" ht="12.8" hidden="false" customHeight="false" outlineLevel="0" collapsed="false">
      <c r="A171" s="76" t="n">
        <v>167</v>
      </c>
      <c r="B171" s="77" t="n">
        <f aca="false">EOMONTH(Input!$C$7,A171)</f>
        <v>47999</v>
      </c>
      <c r="D171" s="76" t="n">
        <f aca="false">DATEDIF(Input!$C$23,$B171,"Y")</f>
        <v>54</v>
      </c>
      <c r="E171" s="76" t="n">
        <f aca="false">DATEDIF(Input!$G$23,$B171,"Y")</f>
        <v>54</v>
      </c>
      <c r="G171" s="78" t="n">
        <f aca="false">Salary_01!$L171</f>
        <v>6081.85850618651</v>
      </c>
      <c r="H171" s="78" t="n">
        <f aca="false">Salary_02!$L171</f>
        <v>4334.40412463087</v>
      </c>
      <c r="I171" s="78" t="n">
        <f aca="false">Retirement_Dist_01!$J171</f>
        <v>0</v>
      </c>
      <c r="J171" s="78" t="n">
        <f aca="false">Retirement_Dist_02!$J171</f>
        <v>0</v>
      </c>
      <c r="K171" s="78" t="n">
        <f aca="true">IF(AND(OR($B171&gt;Input!$C$31,$B171&gt;Input!$G$31),OR($B171&lt;Input!$C$25,$B171&lt;Input!$G$25)),(-1)*PMT(Input!$C$18/(100*12),(OFFSET($A$4, MAX( MATCH(Input!$C$25,$B$4:$B$1004,1), MATCH(Input!$G$25,$B$4:$B$1004,1)),0,1,1) - OFFSET($A$4, MIN( MATCH(Input!$C$31,$B$4:$B$1004,1), MATCH(Input!$G$31,$B$4:$B$1004,1)),0,1,1)),$AD$4,0,1),0)</f>
        <v>0</v>
      </c>
      <c r="L171" s="78" t="n">
        <f aca="false">IF(AND(($B171&lt;Input!$C$31),($B171&lt;Input!$G$31)),($G171+$H171+$I171+$J171),($G171+$H171+$I171+$J171+$K171))</f>
        <v>10416.2626308174</v>
      </c>
      <c r="M171" s="78" t="n">
        <f aca="false">Mortgage!$L171</f>
        <v>-367.133428362891</v>
      </c>
      <c r="N171" s="78" t="n">
        <f aca="false">$L171+$M171</f>
        <v>10049.1292024545</v>
      </c>
      <c r="O171" s="78" t="n">
        <f aca="false">IF(AND(($B171&lt;Input!$C$31),($B171&lt;Input!$G$31)),Expenses!$D171,(-1)*$N171)</f>
        <v>-6244.02565241396</v>
      </c>
      <c r="P171" s="78" t="n">
        <f aca="false">Childcare!$D171</f>
        <v>0</v>
      </c>
      <c r="Q171" s="78" t="n">
        <f aca="false">Loan_01!$E171</f>
        <v>0</v>
      </c>
      <c r="R171" s="78" t="n">
        <f aca="false">Loan_02!$E171</f>
        <v>0</v>
      </c>
      <c r="S171" s="78" t="n">
        <f aca="false">(-1)*SUM(Roth_01!$D171+Roth_02!$D171+IRA_01!$D171+IRA_02!$D171+Invest_01!$D171+Invest_02!$D171)</f>
        <v>-100</v>
      </c>
      <c r="T171" s="78" t="n">
        <f aca="false">(-1)*(IF(($B171&gt;Input!$O$24),0,Input!$O$30)+IF(($B171&gt;Input!$O$31),0,Input!$O$37)+IF(($B171&gt;Input!$O$38),0,Input!$O$44))</f>
        <v>-250</v>
      </c>
      <c r="U171" s="78" t="n">
        <f aca="false">IF(($AB170*(Input!$C$16/100)&gt;0),0,($AB170*(Input!$C$16/100)))</f>
        <v>0</v>
      </c>
      <c r="V171" s="78"/>
      <c r="W171" s="78" t="n">
        <f aca="false">IF(($N171+$O171+$P171+$Q171+$R171+$S171+$T171+$U171)&lt;0,($N171+$O171+$P171+$Q171+$R171+$S171+$T171+$U171),0)</f>
        <v>0</v>
      </c>
      <c r="X171" s="78"/>
      <c r="Y171" s="78" t="n">
        <f aca="false">IF(($N171+$O171+$P171+$Q171+$R171+$S171+$T171+$U171)&gt;=0,($N171+$O171+$P171+$Q171+$R171+$S171+$T171+$U171),0)</f>
        <v>3455.10355004053</v>
      </c>
      <c r="AA171" s="78" t="n">
        <f aca="false">IF(AND((($AB170+$W170-$U170)&lt;0),($Y171&gt;0)),($AA170-$K171)*(1+Input!$C$18/(12*100)),($AA170+$Y171-$K171)*(1+Input!$C$18/(12*100)))</f>
        <v>269569.870039945</v>
      </c>
      <c r="AB171" s="78" t="n">
        <f aca="false">IF(AND((($AB170+$W170-$U170)&lt;0),($Y171&gt;=0)),($AB170+$W170-$U170+$Y171)*(1+Input!$C$15/(12*100)),0)</f>
        <v>0</v>
      </c>
    </row>
    <row r="172" customFormat="false" ht="12.8" hidden="false" customHeight="false" outlineLevel="0" collapsed="false">
      <c r="A172" s="76" t="n">
        <v>168</v>
      </c>
      <c r="B172" s="77" t="n">
        <f aca="false">EOMONTH(Input!$C$7,A172)</f>
        <v>48029</v>
      </c>
      <c r="D172" s="76" t="n">
        <f aca="false">DATEDIF(Input!$C$23,$B172,"Y")</f>
        <v>54</v>
      </c>
      <c r="E172" s="76" t="n">
        <f aca="false">DATEDIF(Input!$G$23,$B172,"Y")</f>
        <v>54</v>
      </c>
      <c r="G172" s="78" t="n">
        <f aca="false">Salary_01!$L172</f>
        <v>6181.71933194545</v>
      </c>
      <c r="H172" s="78" t="n">
        <f aca="false">Salary_02!$L172</f>
        <v>4402.94525348617</v>
      </c>
      <c r="I172" s="78" t="n">
        <f aca="false">Retirement_Dist_01!$J172</f>
        <v>0</v>
      </c>
      <c r="J172" s="78" t="n">
        <f aca="false">Retirement_Dist_02!$J172</f>
        <v>0</v>
      </c>
      <c r="K172" s="78" t="n">
        <f aca="true">IF(AND(OR($B172&gt;Input!$C$31,$B172&gt;Input!$G$31),OR($B172&lt;Input!$C$25,$B172&lt;Input!$G$25)),(-1)*PMT(Input!$C$18/(100*12),(OFFSET($A$4, MAX( MATCH(Input!$C$25,$B$4:$B$1004,1), MATCH(Input!$G$25,$B$4:$B$1004,1)),0,1,1) - OFFSET($A$4, MIN( MATCH(Input!$C$31,$B$4:$B$1004,1), MATCH(Input!$G$31,$B$4:$B$1004,1)),0,1,1)),$AD$4,0,1),0)</f>
        <v>0</v>
      </c>
      <c r="L172" s="78" t="n">
        <f aca="false">IF(AND(($B172&lt;Input!$C$31),($B172&lt;Input!$G$31)),($G172+$H172+$I172+$J172),($G172+$H172+$I172+$J172+$K172))</f>
        <v>10584.6645854316</v>
      </c>
      <c r="M172" s="78" t="n">
        <f aca="false">Mortgage!$L172</f>
        <v>-378.147431213778</v>
      </c>
      <c r="N172" s="78" t="n">
        <f aca="false">$L172+$M172</f>
        <v>10206.5171542178</v>
      </c>
      <c r="O172" s="78" t="n">
        <f aca="false">IF(AND(($B172&lt;Input!$C$31),($B172&lt;Input!$G$31)),Expenses!$D172,(-1)*$N172)</f>
        <v>-6493.78667851052</v>
      </c>
      <c r="P172" s="78" t="n">
        <f aca="false">Childcare!$D172</f>
        <v>0</v>
      </c>
      <c r="Q172" s="78" t="n">
        <f aca="false">Loan_01!$E172</f>
        <v>0</v>
      </c>
      <c r="R172" s="78" t="n">
        <f aca="false">Loan_02!$E172</f>
        <v>0</v>
      </c>
      <c r="S172" s="78" t="n">
        <f aca="false">(-1)*SUM(Roth_01!$D172+Roth_02!$D172+IRA_01!$D172+IRA_02!$D172+Invest_01!$D172+Invest_02!$D172)</f>
        <v>-100</v>
      </c>
      <c r="T172" s="78" t="n">
        <f aca="false">(-1)*(IF(($B172&gt;Input!$O$24),0,Input!$O$30)+IF(($B172&gt;Input!$O$31),0,Input!$O$37)+IF(($B172&gt;Input!$O$38),0,Input!$O$44))</f>
        <v>-250</v>
      </c>
      <c r="U172" s="78" t="n">
        <f aca="false">IF(($AB171*(Input!$C$16/100)&gt;0),0,($AB171*(Input!$C$16/100)))</f>
        <v>0</v>
      </c>
      <c r="V172" s="78"/>
      <c r="W172" s="78" t="n">
        <f aca="false">IF(($N172+$O172+$P172+$Q172+$R172+$S172+$T172+$U172)&lt;0,($N172+$O172+$P172+$Q172+$R172+$S172+$T172+$U172),0)</f>
        <v>0</v>
      </c>
      <c r="X172" s="78"/>
      <c r="Y172" s="78" t="n">
        <f aca="false">IF(($N172+$O172+$P172+$Q172+$R172+$S172+$T172+$U172)&gt;=0,($N172+$O172+$P172+$Q172+$R172+$S172+$T172+$U172),0)</f>
        <v>3362.73047570732</v>
      </c>
      <c r="AA172" s="78" t="n">
        <f aca="false">IF(AND((($AB171+$W171-$U171)&lt;0),($Y172&gt;0)),($AA171-$K172)*(1+Input!$C$18/(12*100)),($AA171+$Y172-$K172)*(1+Input!$C$18/(12*100)))</f>
        <v>272943.972707341</v>
      </c>
      <c r="AB172" s="78" t="n">
        <f aca="false">IF(AND((($AB171+$W171-$U171)&lt;0),($Y172&gt;=0)),($AB171+$W171-$U171+$Y172)*(1+Input!$C$15/(12*100)),0)</f>
        <v>0</v>
      </c>
    </row>
    <row r="173" customFormat="false" ht="12.8" hidden="false" customHeight="false" outlineLevel="0" collapsed="false">
      <c r="A173" s="76" t="n">
        <v>169</v>
      </c>
      <c r="B173" s="77" t="n">
        <f aca="false">EOMONTH(Input!$C$7,A173)</f>
        <v>48060</v>
      </c>
      <c r="D173" s="76" t="n">
        <f aca="false">DATEDIF(Input!$C$23,$B173,"Y")</f>
        <v>54</v>
      </c>
      <c r="E173" s="76" t="n">
        <f aca="false">DATEDIF(Input!$G$23,$B173,"Y")</f>
        <v>54</v>
      </c>
      <c r="G173" s="78" t="n">
        <f aca="false">Salary_01!$L173</f>
        <v>6181.71933194545</v>
      </c>
      <c r="H173" s="78" t="n">
        <f aca="false">Salary_02!$L173</f>
        <v>4402.94525348617</v>
      </c>
      <c r="I173" s="78" t="n">
        <f aca="false">Retirement_Dist_01!$J173</f>
        <v>0</v>
      </c>
      <c r="J173" s="78" t="n">
        <f aca="false">Retirement_Dist_02!$J173</f>
        <v>0</v>
      </c>
      <c r="K173" s="78" t="n">
        <f aca="true">IF(AND(OR($B173&gt;Input!$C$31,$B173&gt;Input!$G$31),OR($B173&lt;Input!$C$25,$B173&lt;Input!$G$25)),(-1)*PMT(Input!$C$18/(100*12),(OFFSET($A$4, MAX( MATCH(Input!$C$25,$B$4:$B$1004,1), MATCH(Input!$G$25,$B$4:$B$1004,1)),0,1,1) - OFFSET($A$4, MIN( MATCH(Input!$C$31,$B$4:$B$1004,1), MATCH(Input!$G$31,$B$4:$B$1004,1)),0,1,1)),$AD$4,0,1),0)</f>
        <v>0</v>
      </c>
      <c r="L173" s="78" t="n">
        <f aca="false">IF(AND(($B173&lt;Input!$C$31),($B173&lt;Input!$G$31)),($G173+$H173+$I173+$J173),($G173+$H173+$I173+$J173+$K173))</f>
        <v>10584.6645854316</v>
      </c>
      <c r="M173" s="78" t="n">
        <f aca="false">Mortgage!$L173</f>
        <v>-378.147431213778</v>
      </c>
      <c r="N173" s="78" t="n">
        <f aca="false">$L173+$M173</f>
        <v>10206.5171542178</v>
      </c>
      <c r="O173" s="78" t="n">
        <f aca="false">IF(AND(($B173&lt;Input!$C$31),($B173&lt;Input!$G$31)),Expenses!$D173,(-1)*$N173)</f>
        <v>-6493.78667851052</v>
      </c>
      <c r="P173" s="78" t="n">
        <f aca="false">Childcare!$D173</f>
        <v>0</v>
      </c>
      <c r="Q173" s="78" t="n">
        <f aca="false">Loan_01!$E173</f>
        <v>0</v>
      </c>
      <c r="R173" s="78" t="n">
        <f aca="false">Loan_02!$E173</f>
        <v>0</v>
      </c>
      <c r="S173" s="78" t="n">
        <f aca="false">(-1)*SUM(Roth_01!$D173+Roth_02!$D173+IRA_01!$D173+IRA_02!$D173+Invest_01!$D173+Invest_02!$D173)</f>
        <v>-100</v>
      </c>
      <c r="T173" s="78" t="n">
        <f aca="false">(-1)*(IF(($B173&gt;Input!$O$24),0,Input!$O$30)+IF(($B173&gt;Input!$O$31),0,Input!$O$37)+IF(($B173&gt;Input!$O$38),0,Input!$O$44))</f>
        <v>-250</v>
      </c>
      <c r="U173" s="78" t="n">
        <f aca="false">IF(($AB172*(Input!$C$16/100)&gt;0),0,($AB172*(Input!$C$16/100)))</f>
        <v>0</v>
      </c>
      <c r="V173" s="78"/>
      <c r="W173" s="78" t="n">
        <f aca="false">IF(($N173+$O173+$P173+$Q173+$R173+$S173+$T173+$U173)&lt;0,($N173+$O173+$P173+$Q173+$R173+$S173+$T173+$U173),0)</f>
        <v>0</v>
      </c>
      <c r="X173" s="78"/>
      <c r="Y173" s="78" t="n">
        <f aca="false">IF(($N173+$O173+$P173+$Q173+$R173+$S173+$T173+$U173)&gt;=0,($N173+$O173+$P173+$Q173+$R173+$S173+$T173+$U173),0)</f>
        <v>3362.73047570732</v>
      </c>
      <c r="AA173" s="78" t="n">
        <f aca="false">IF(AND((($AB172+$W172-$U172)&lt;0),($Y173&gt;0)),($AA172-$K173)*(1+Input!$C$18/(12*100)),($AA172+$Y173-$K173)*(1+Input!$C$18/(12*100)))</f>
        <v>276318.215962347</v>
      </c>
      <c r="AB173" s="78" t="n">
        <f aca="false">IF(AND((($AB172+$W172-$U172)&lt;0),($Y173&gt;=0)),($AB172+$W172-$U172+$Y173)*(1+Input!$C$15/(12*100)),0)</f>
        <v>0</v>
      </c>
    </row>
    <row r="174" customFormat="false" ht="12.8" hidden="false" customHeight="false" outlineLevel="0" collapsed="false">
      <c r="A174" s="76" t="n">
        <v>170</v>
      </c>
      <c r="B174" s="77" t="n">
        <f aca="false">EOMONTH(Input!$C$7,A174)</f>
        <v>48091</v>
      </c>
      <c r="D174" s="76" t="n">
        <f aca="false">DATEDIF(Input!$C$23,$B174,"Y")</f>
        <v>54</v>
      </c>
      <c r="E174" s="76" t="n">
        <f aca="false">DATEDIF(Input!$G$23,$B174,"Y")</f>
        <v>54</v>
      </c>
      <c r="G174" s="78" t="n">
        <f aca="false">Salary_01!$L174</f>
        <v>6181.71933194545</v>
      </c>
      <c r="H174" s="78" t="n">
        <f aca="false">Salary_02!$L174</f>
        <v>4402.94525348617</v>
      </c>
      <c r="I174" s="78" t="n">
        <f aca="false">Retirement_Dist_01!$J174</f>
        <v>0</v>
      </c>
      <c r="J174" s="78" t="n">
        <f aca="false">Retirement_Dist_02!$J174</f>
        <v>0</v>
      </c>
      <c r="K174" s="78" t="n">
        <f aca="true">IF(AND(OR($B174&gt;Input!$C$31,$B174&gt;Input!$G$31),OR($B174&lt;Input!$C$25,$B174&lt;Input!$G$25)),(-1)*PMT(Input!$C$18/(100*12),(OFFSET($A$4, MAX( MATCH(Input!$C$25,$B$4:$B$1004,1), MATCH(Input!$G$25,$B$4:$B$1004,1)),0,1,1) - OFFSET($A$4, MIN( MATCH(Input!$C$31,$B$4:$B$1004,1), MATCH(Input!$G$31,$B$4:$B$1004,1)),0,1,1)),$AD$4,0,1),0)</f>
        <v>0</v>
      </c>
      <c r="L174" s="78" t="n">
        <f aca="false">IF(AND(($B174&lt;Input!$C$31),($B174&lt;Input!$G$31)),($G174+$H174+$I174+$J174),($G174+$H174+$I174+$J174+$K174))</f>
        <v>10584.6645854316</v>
      </c>
      <c r="M174" s="78" t="n">
        <f aca="false">Mortgage!$L174</f>
        <v>-378.147431213778</v>
      </c>
      <c r="N174" s="78" t="n">
        <f aca="false">$L174+$M174</f>
        <v>10206.5171542178</v>
      </c>
      <c r="O174" s="78" t="n">
        <f aca="false">IF(AND(($B174&lt;Input!$C$31),($B174&lt;Input!$G$31)),Expenses!$D174,(-1)*$N174)</f>
        <v>-6493.78667851052</v>
      </c>
      <c r="P174" s="78" t="n">
        <f aca="false">Childcare!$D174</f>
        <v>0</v>
      </c>
      <c r="Q174" s="78" t="n">
        <f aca="false">Loan_01!$E174</f>
        <v>0</v>
      </c>
      <c r="R174" s="78" t="n">
        <f aca="false">Loan_02!$E174</f>
        <v>0</v>
      </c>
      <c r="S174" s="78" t="n">
        <f aca="false">(-1)*SUM(Roth_01!$D174+Roth_02!$D174+IRA_01!$D174+IRA_02!$D174+Invest_01!$D174+Invest_02!$D174)</f>
        <v>-100</v>
      </c>
      <c r="T174" s="78" t="n">
        <f aca="false">(-1)*(IF(($B174&gt;Input!$O$24),0,Input!$O$30)+IF(($B174&gt;Input!$O$31),0,Input!$O$37)+IF(($B174&gt;Input!$O$38),0,Input!$O$44))</f>
        <v>-250</v>
      </c>
      <c r="U174" s="78" t="n">
        <f aca="false">IF(($AB173*(Input!$C$16/100)&gt;0),0,($AB173*(Input!$C$16/100)))</f>
        <v>0</v>
      </c>
      <c r="V174" s="78"/>
      <c r="W174" s="78" t="n">
        <f aca="false">IF(($N174+$O174+$P174+$Q174+$R174+$S174+$T174+$U174)&lt;0,($N174+$O174+$P174+$Q174+$R174+$S174+$T174+$U174),0)</f>
        <v>0</v>
      </c>
      <c r="X174" s="78"/>
      <c r="Y174" s="78" t="n">
        <f aca="false">IF(($N174+$O174+$P174+$Q174+$R174+$S174+$T174+$U174)&gt;=0,($N174+$O174+$P174+$Q174+$R174+$S174+$T174+$U174),0)</f>
        <v>3362.73047570732</v>
      </c>
      <c r="AA174" s="78" t="n">
        <f aca="false">IF(AND((($AB173+$W173-$U173)&lt;0),($Y174&gt;0)),($AA173-$K174)*(1+Input!$C$18/(12*100)),($AA173+$Y174-$K174)*(1+Input!$C$18/(12*100)))</f>
        <v>279692.599810823</v>
      </c>
      <c r="AB174" s="78" t="n">
        <f aca="false">IF(AND((($AB173+$W173-$U173)&lt;0),($Y174&gt;=0)),($AB173+$W173-$U173+$Y174)*(1+Input!$C$15/(12*100)),0)</f>
        <v>0</v>
      </c>
    </row>
    <row r="175" customFormat="false" ht="12.8" hidden="false" customHeight="false" outlineLevel="0" collapsed="false">
      <c r="A175" s="76" t="n">
        <v>171</v>
      </c>
      <c r="B175" s="77" t="n">
        <f aca="false">EOMONTH(Input!$C$7,A175)</f>
        <v>48121</v>
      </c>
      <c r="D175" s="76" t="n">
        <f aca="false">DATEDIF(Input!$C$23,$B175,"Y")</f>
        <v>54</v>
      </c>
      <c r="E175" s="76" t="n">
        <f aca="false">DATEDIF(Input!$G$23,$B175,"Y")</f>
        <v>54</v>
      </c>
      <c r="G175" s="78" t="n">
        <f aca="false">Salary_01!$L175</f>
        <v>6181.71933194545</v>
      </c>
      <c r="H175" s="78" t="n">
        <f aca="false">Salary_02!$L175</f>
        <v>4402.94525348617</v>
      </c>
      <c r="I175" s="78" t="n">
        <f aca="false">Retirement_Dist_01!$J175</f>
        <v>0</v>
      </c>
      <c r="J175" s="78" t="n">
        <f aca="false">Retirement_Dist_02!$J175</f>
        <v>0</v>
      </c>
      <c r="K175" s="78" t="n">
        <f aca="true">IF(AND(OR($B175&gt;Input!$C$31,$B175&gt;Input!$G$31),OR($B175&lt;Input!$C$25,$B175&lt;Input!$G$25)),(-1)*PMT(Input!$C$18/(100*12),(OFFSET($A$4, MAX( MATCH(Input!$C$25,$B$4:$B$1004,1), MATCH(Input!$G$25,$B$4:$B$1004,1)),0,1,1) - OFFSET($A$4, MIN( MATCH(Input!$C$31,$B$4:$B$1004,1), MATCH(Input!$G$31,$B$4:$B$1004,1)),0,1,1)),$AD$4,0,1),0)</f>
        <v>0</v>
      </c>
      <c r="L175" s="78" t="n">
        <f aca="false">IF(AND(($B175&lt;Input!$C$31),($B175&lt;Input!$G$31)),($G175+$H175+$I175+$J175),($G175+$H175+$I175+$J175+$K175))</f>
        <v>10584.6645854316</v>
      </c>
      <c r="M175" s="78" t="n">
        <f aca="false">Mortgage!$L175</f>
        <v>-378.147431213778</v>
      </c>
      <c r="N175" s="78" t="n">
        <f aca="false">$L175+$M175</f>
        <v>10206.5171542178</v>
      </c>
      <c r="O175" s="78" t="n">
        <f aca="false">IF(AND(($B175&lt;Input!$C$31),($B175&lt;Input!$G$31)),Expenses!$D175,(-1)*$N175)</f>
        <v>-6493.78667851052</v>
      </c>
      <c r="P175" s="78" t="n">
        <f aca="false">Childcare!$D175</f>
        <v>0</v>
      </c>
      <c r="Q175" s="78" t="n">
        <f aca="false">Loan_01!$E175</f>
        <v>0</v>
      </c>
      <c r="R175" s="78" t="n">
        <f aca="false">Loan_02!$E175</f>
        <v>0</v>
      </c>
      <c r="S175" s="78" t="n">
        <f aca="false">(-1)*SUM(Roth_01!$D175+Roth_02!$D175+IRA_01!$D175+IRA_02!$D175+Invest_01!$D175+Invest_02!$D175)</f>
        <v>-100</v>
      </c>
      <c r="T175" s="78" t="n">
        <f aca="false">(-1)*(IF(($B175&gt;Input!$O$24),0,Input!$O$30)+IF(($B175&gt;Input!$O$31),0,Input!$O$37)+IF(($B175&gt;Input!$O$38),0,Input!$O$44))</f>
        <v>-0</v>
      </c>
      <c r="U175" s="78" t="n">
        <f aca="false">IF(($AB174*(Input!$C$16/100)&gt;0),0,($AB174*(Input!$C$16/100)))</f>
        <v>0</v>
      </c>
      <c r="V175" s="78"/>
      <c r="W175" s="78" t="n">
        <f aca="false">IF(($N175+$O175+$P175+$Q175+$R175+$S175+$T175+$U175)&lt;0,($N175+$O175+$P175+$Q175+$R175+$S175+$T175+$U175),0)</f>
        <v>0</v>
      </c>
      <c r="X175" s="78"/>
      <c r="Y175" s="78" t="n">
        <f aca="false">IF(($N175+$O175+$P175+$Q175+$R175+$S175+$T175+$U175)&gt;=0,($N175+$O175+$P175+$Q175+$R175+$S175+$T175+$U175),0)</f>
        <v>3612.73047570732</v>
      </c>
      <c r="AA175" s="78" t="n">
        <f aca="false">IF(AND((($AB174+$W174-$U174)&lt;0),($Y175&gt;0)),($AA174-$K175)*(1+Input!$C$18/(12*100)),($AA174+$Y175-$K175)*(1+Input!$C$18/(12*100)))</f>
        <v>283317.134675292</v>
      </c>
      <c r="AB175" s="78" t="n">
        <f aca="false">IF(AND((($AB174+$W174-$U174)&lt;0),($Y175&gt;=0)),($AB174+$W174-$U174+$Y175)*(1+Input!$C$15/(12*100)),0)</f>
        <v>0</v>
      </c>
    </row>
    <row r="176" customFormat="false" ht="12.8" hidden="false" customHeight="false" outlineLevel="0" collapsed="false">
      <c r="A176" s="76" t="n">
        <v>172</v>
      </c>
      <c r="B176" s="77" t="n">
        <f aca="false">EOMONTH(Input!$C$7,A176)</f>
        <v>48152</v>
      </c>
      <c r="D176" s="76" t="n">
        <f aca="false">DATEDIF(Input!$C$23,$B176,"Y")</f>
        <v>54</v>
      </c>
      <c r="E176" s="76" t="n">
        <f aca="false">DATEDIF(Input!$G$23,$B176,"Y")</f>
        <v>54</v>
      </c>
      <c r="G176" s="78" t="n">
        <f aca="false">Salary_01!$L176</f>
        <v>6181.71933194545</v>
      </c>
      <c r="H176" s="78" t="n">
        <f aca="false">Salary_02!$L176</f>
        <v>4402.94525348617</v>
      </c>
      <c r="I176" s="78" t="n">
        <f aca="false">Retirement_Dist_01!$J176</f>
        <v>0</v>
      </c>
      <c r="J176" s="78" t="n">
        <f aca="false">Retirement_Dist_02!$J176</f>
        <v>0</v>
      </c>
      <c r="K176" s="78" t="n">
        <f aca="true">IF(AND(OR($B176&gt;Input!$C$31,$B176&gt;Input!$G$31),OR($B176&lt;Input!$C$25,$B176&lt;Input!$G$25)),(-1)*PMT(Input!$C$18/(100*12),(OFFSET($A$4, MAX( MATCH(Input!$C$25,$B$4:$B$1004,1), MATCH(Input!$G$25,$B$4:$B$1004,1)),0,1,1) - OFFSET($A$4, MIN( MATCH(Input!$C$31,$B$4:$B$1004,1), MATCH(Input!$G$31,$B$4:$B$1004,1)),0,1,1)),$AD$4,0,1),0)</f>
        <v>0</v>
      </c>
      <c r="L176" s="78" t="n">
        <f aca="false">IF(AND(($B176&lt;Input!$C$31),($B176&lt;Input!$G$31)),($G176+$H176+$I176+$J176),($G176+$H176+$I176+$J176+$K176))</f>
        <v>10584.6645854316</v>
      </c>
      <c r="M176" s="78" t="n">
        <f aca="false">Mortgage!$L176</f>
        <v>-378.147431213778</v>
      </c>
      <c r="N176" s="78" t="n">
        <f aca="false">$L176+$M176</f>
        <v>10206.5171542178</v>
      </c>
      <c r="O176" s="78" t="n">
        <f aca="false">IF(AND(($B176&lt;Input!$C$31),($B176&lt;Input!$G$31)),Expenses!$D176,(-1)*$N176)</f>
        <v>-6493.78667851052</v>
      </c>
      <c r="P176" s="78" t="n">
        <f aca="false">Childcare!$D176</f>
        <v>0</v>
      </c>
      <c r="Q176" s="78" t="n">
        <f aca="false">Loan_01!$E176</f>
        <v>0</v>
      </c>
      <c r="R176" s="78" t="n">
        <f aca="false">Loan_02!$E176</f>
        <v>0</v>
      </c>
      <c r="S176" s="78" t="n">
        <f aca="false">(-1)*SUM(Roth_01!$D176+Roth_02!$D176+IRA_01!$D176+IRA_02!$D176+Invest_01!$D176+Invest_02!$D176)</f>
        <v>-100</v>
      </c>
      <c r="T176" s="78" t="n">
        <f aca="false">(-1)*(IF(($B176&gt;Input!$O$24),0,Input!$O$30)+IF(($B176&gt;Input!$O$31),0,Input!$O$37)+IF(($B176&gt;Input!$O$38),0,Input!$O$44))</f>
        <v>-0</v>
      </c>
      <c r="U176" s="78" t="n">
        <f aca="false">IF(($AB175*(Input!$C$16/100)&gt;0),0,($AB175*(Input!$C$16/100)))</f>
        <v>0</v>
      </c>
      <c r="V176" s="78"/>
      <c r="W176" s="78" t="n">
        <f aca="false">IF(($N176+$O176+$P176+$Q176+$R176+$S176+$T176+$U176)&lt;0,($N176+$O176+$P176+$Q176+$R176+$S176+$T176+$U176),0)</f>
        <v>0</v>
      </c>
      <c r="X176" s="78"/>
      <c r="Y176" s="78" t="n">
        <f aca="false">IF(($N176+$O176+$P176+$Q176+$R176+$S176+$T176+$U176)&gt;=0,($N176+$O176+$P176+$Q176+$R176+$S176+$T176+$U176),0)</f>
        <v>3612.73047570732</v>
      </c>
      <c r="AA176" s="78" t="n">
        <f aca="false">IF(AND((($AB175+$W175-$U175)&lt;0),($Y176&gt;0)),($AA175-$K176)*(1+Input!$C$18/(12*100)),($AA175+$Y176-$K176)*(1+Input!$C$18/(12*100)))</f>
        <v>286941.820562048</v>
      </c>
      <c r="AB176" s="78" t="n">
        <f aca="false">IF(AND((($AB175+$W175-$U175)&lt;0),($Y176&gt;=0)),($AB175+$W175-$U175+$Y176)*(1+Input!$C$15/(12*100)),0)</f>
        <v>0</v>
      </c>
    </row>
    <row r="177" customFormat="false" ht="12.8" hidden="false" customHeight="false" outlineLevel="0" collapsed="false">
      <c r="A177" s="76" t="n">
        <v>173</v>
      </c>
      <c r="B177" s="77" t="n">
        <f aca="false">EOMONTH(Input!$C$7,A177)</f>
        <v>48182</v>
      </c>
      <c r="D177" s="76" t="n">
        <f aca="false">DATEDIF(Input!$C$23,$B177,"Y")</f>
        <v>54</v>
      </c>
      <c r="E177" s="76" t="n">
        <f aca="false">DATEDIF(Input!$G$23,$B177,"Y")</f>
        <v>54</v>
      </c>
      <c r="G177" s="78" t="n">
        <f aca="false">Salary_01!$L177</f>
        <v>6181.71933194545</v>
      </c>
      <c r="H177" s="78" t="n">
        <f aca="false">Salary_02!$L177</f>
        <v>4402.94525348617</v>
      </c>
      <c r="I177" s="78" t="n">
        <f aca="false">Retirement_Dist_01!$J177</f>
        <v>0</v>
      </c>
      <c r="J177" s="78" t="n">
        <f aca="false">Retirement_Dist_02!$J177</f>
        <v>0</v>
      </c>
      <c r="K177" s="78" t="n">
        <f aca="true">IF(AND(OR($B177&gt;Input!$C$31,$B177&gt;Input!$G$31),OR($B177&lt;Input!$C$25,$B177&lt;Input!$G$25)),(-1)*PMT(Input!$C$18/(100*12),(OFFSET($A$4, MAX( MATCH(Input!$C$25,$B$4:$B$1004,1), MATCH(Input!$G$25,$B$4:$B$1004,1)),0,1,1) - OFFSET($A$4, MIN( MATCH(Input!$C$31,$B$4:$B$1004,1), MATCH(Input!$G$31,$B$4:$B$1004,1)),0,1,1)),$AD$4,0,1),0)</f>
        <v>0</v>
      </c>
      <c r="L177" s="78" t="n">
        <f aca="false">IF(AND(($B177&lt;Input!$C$31),($B177&lt;Input!$G$31)),($G177+$H177+$I177+$J177),($G177+$H177+$I177+$J177+$K177))</f>
        <v>10584.6645854316</v>
      </c>
      <c r="M177" s="78" t="n">
        <f aca="false">Mortgage!$L177</f>
        <v>-378.147431213778</v>
      </c>
      <c r="N177" s="78" t="n">
        <f aca="false">$L177+$M177</f>
        <v>10206.5171542178</v>
      </c>
      <c r="O177" s="78" t="n">
        <f aca="false">IF(AND(($B177&lt;Input!$C$31),($B177&lt;Input!$G$31)),Expenses!$D177,(-1)*$N177)</f>
        <v>-6493.78667851052</v>
      </c>
      <c r="P177" s="78" t="n">
        <f aca="false">Childcare!$D177</f>
        <v>0</v>
      </c>
      <c r="Q177" s="78" t="n">
        <f aca="false">Loan_01!$E177</f>
        <v>0</v>
      </c>
      <c r="R177" s="78" t="n">
        <f aca="false">Loan_02!$E177</f>
        <v>0</v>
      </c>
      <c r="S177" s="78" t="n">
        <f aca="false">(-1)*SUM(Roth_01!$D177+Roth_02!$D177+IRA_01!$D177+IRA_02!$D177+Invest_01!$D177+Invest_02!$D177)</f>
        <v>-100</v>
      </c>
      <c r="T177" s="78" t="n">
        <f aca="false">(-1)*(IF(($B177&gt;Input!$O$24),0,Input!$O$30)+IF(($B177&gt;Input!$O$31),0,Input!$O$37)+IF(($B177&gt;Input!$O$38),0,Input!$O$44))</f>
        <v>-0</v>
      </c>
      <c r="U177" s="78" t="n">
        <f aca="false">IF(($AB176*(Input!$C$16/100)&gt;0),0,($AB176*(Input!$C$16/100)))</f>
        <v>0</v>
      </c>
      <c r="V177" s="78"/>
      <c r="W177" s="78" t="n">
        <f aca="false">IF(($N177+$O177+$P177+$Q177+$R177+$S177+$T177+$U177)&lt;0,($N177+$O177+$P177+$Q177+$R177+$S177+$T177+$U177),0)</f>
        <v>0</v>
      </c>
      <c r="X177" s="78"/>
      <c r="Y177" s="78" t="n">
        <f aca="false">IF(($N177+$O177+$P177+$Q177+$R177+$S177+$T177+$U177)&gt;=0,($N177+$O177+$P177+$Q177+$R177+$S177+$T177+$U177),0)</f>
        <v>3612.73047570732</v>
      </c>
      <c r="AA177" s="78" t="n">
        <f aca="false">IF(AND((($AB176+$W176-$U176)&lt;0),($Y177&gt;0)),($AA176-$K177)*(1+Input!$C$18/(12*100)),($AA176+$Y177-$K177)*(1+Input!$C$18/(12*100)))</f>
        <v>290566.657477381</v>
      </c>
      <c r="AB177" s="78" t="n">
        <f aca="false">IF(AND((($AB176+$W176-$U176)&lt;0),($Y177&gt;=0)),($AB176+$W176-$U176+$Y177)*(1+Input!$C$15/(12*100)),0)</f>
        <v>0</v>
      </c>
    </row>
    <row r="178" customFormat="false" ht="12.8" hidden="false" customHeight="false" outlineLevel="0" collapsed="false">
      <c r="A178" s="76" t="n">
        <v>174</v>
      </c>
      <c r="B178" s="77" t="n">
        <f aca="false">EOMONTH(Input!$C$7,A178)</f>
        <v>48213</v>
      </c>
      <c r="D178" s="76" t="n">
        <f aca="false">DATEDIF(Input!$C$23,$B178,"Y")</f>
        <v>54</v>
      </c>
      <c r="E178" s="76" t="n">
        <f aca="false">DATEDIF(Input!$G$23,$B178,"Y")</f>
        <v>54</v>
      </c>
      <c r="G178" s="78" t="n">
        <f aca="false">Salary_01!$L178</f>
        <v>6181.71933194545</v>
      </c>
      <c r="H178" s="78" t="n">
        <f aca="false">Salary_02!$L178</f>
        <v>4402.94525348617</v>
      </c>
      <c r="I178" s="78" t="n">
        <f aca="false">Retirement_Dist_01!$J178</f>
        <v>0</v>
      </c>
      <c r="J178" s="78" t="n">
        <f aca="false">Retirement_Dist_02!$J178</f>
        <v>0</v>
      </c>
      <c r="K178" s="78" t="n">
        <f aca="true">IF(AND(OR($B178&gt;Input!$C$31,$B178&gt;Input!$G$31),OR($B178&lt;Input!$C$25,$B178&lt;Input!$G$25)),(-1)*PMT(Input!$C$18/(100*12),(OFFSET($A$4, MAX( MATCH(Input!$C$25,$B$4:$B$1004,1), MATCH(Input!$G$25,$B$4:$B$1004,1)),0,1,1) - OFFSET($A$4, MIN( MATCH(Input!$C$31,$B$4:$B$1004,1), MATCH(Input!$G$31,$B$4:$B$1004,1)),0,1,1)),$AD$4,0,1),0)</f>
        <v>0</v>
      </c>
      <c r="L178" s="78" t="n">
        <f aca="false">IF(AND(($B178&lt;Input!$C$31),($B178&lt;Input!$G$31)),($G178+$H178+$I178+$J178),($G178+$H178+$I178+$J178+$K178))</f>
        <v>10584.6645854316</v>
      </c>
      <c r="M178" s="78" t="n">
        <f aca="false">Mortgage!$L178</f>
        <v>-378.147431213778</v>
      </c>
      <c r="N178" s="78" t="n">
        <f aca="false">$L178+$M178</f>
        <v>10206.5171542178</v>
      </c>
      <c r="O178" s="78" t="n">
        <f aca="false">IF(AND(($B178&lt;Input!$C$31),($B178&lt;Input!$G$31)),Expenses!$D178,(-1)*$N178)</f>
        <v>-6493.78667851052</v>
      </c>
      <c r="P178" s="78" t="n">
        <f aca="false">Childcare!$D178</f>
        <v>0</v>
      </c>
      <c r="Q178" s="78" t="n">
        <f aca="false">Loan_01!$E178</f>
        <v>0</v>
      </c>
      <c r="R178" s="78" t="n">
        <f aca="false">Loan_02!$E178</f>
        <v>0</v>
      </c>
      <c r="S178" s="78" t="n">
        <f aca="false">(-1)*SUM(Roth_01!$D178+Roth_02!$D178+IRA_01!$D178+IRA_02!$D178+Invest_01!$D178+Invest_02!$D178)</f>
        <v>-100</v>
      </c>
      <c r="T178" s="78" t="n">
        <f aca="false">(-1)*(IF(($B178&gt;Input!$O$24),0,Input!$O$30)+IF(($B178&gt;Input!$O$31),0,Input!$O$37)+IF(($B178&gt;Input!$O$38),0,Input!$O$44))</f>
        <v>-0</v>
      </c>
      <c r="U178" s="78" t="n">
        <f aca="false">IF(($AB177*(Input!$C$16/100)&gt;0),0,($AB177*(Input!$C$16/100)))</f>
        <v>0</v>
      </c>
      <c r="V178" s="78"/>
      <c r="W178" s="78" t="n">
        <f aca="false">IF(($N178+$O178+$P178+$Q178+$R178+$S178+$T178+$U178)&lt;0,($N178+$O178+$P178+$Q178+$R178+$S178+$T178+$U178),0)</f>
        <v>0</v>
      </c>
      <c r="X178" s="78"/>
      <c r="Y178" s="78" t="n">
        <f aca="false">IF(($N178+$O178+$P178+$Q178+$R178+$S178+$T178+$U178)&gt;=0,($N178+$O178+$P178+$Q178+$R178+$S178+$T178+$U178),0)</f>
        <v>3612.73047570732</v>
      </c>
      <c r="AA178" s="78" t="n">
        <f aca="false">IF(AND((($AB177+$W177-$U177)&lt;0),($Y178&gt;0)),($AA177-$K178)*(1+Input!$C$18/(12*100)),($AA177+$Y178-$K178)*(1+Input!$C$18/(12*100)))</f>
        <v>294191.645427587</v>
      </c>
      <c r="AB178" s="78" t="n">
        <f aca="false">IF(AND((($AB177+$W177-$U177)&lt;0),($Y178&gt;=0)),($AB177+$W177-$U177+$Y178)*(1+Input!$C$15/(12*100)),0)</f>
        <v>0</v>
      </c>
    </row>
    <row r="179" customFormat="false" ht="12.8" hidden="false" customHeight="false" outlineLevel="0" collapsed="false">
      <c r="A179" s="76" t="n">
        <v>175</v>
      </c>
      <c r="B179" s="77" t="n">
        <f aca="false">EOMONTH(Input!$C$7,A179)</f>
        <v>48244</v>
      </c>
      <c r="D179" s="76" t="n">
        <f aca="false">DATEDIF(Input!$C$23,$B179,"Y")</f>
        <v>54</v>
      </c>
      <c r="E179" s="76" t="n">
        <f aca="false">DATEDIF(Input!$G$23,$B179,"Y")</f>
        <v>54</v>
      </c>
      <c r="G179" s="78" t="n">
        <f aca="false">Salary_01!$L179</f>
        <v>6181.71933194545</v>
      </c>
      <c r="H179" s="78" t="n">
        <f aca="false">Salary_02!$L179</f>
        <v>4402.94525348617</v>
      </c>
      <c r="I179" s="78" t="n">
        <f aca="false">Retirement_Dist_01!$J179</f>
        <v>0</v>
      </c>
      <c r="J179" s="78" t="n">
        <f aca="false">Retirement_Dist_02!$J179</f>
        <v>0</v>
      </c>
      <c r="K179" s="78" t="n">
        <f aca="true">IF(AND(OR($B179&gt;Input!$C$31,$B179&gt;Input!$G$31),OR($B179&lt;Input!$C$25,$B179&lt;Input!$G$25)),(-1)*PMT(Input!$C$18/(100*12),(OFFSET($A$4, MAX( MATCH(Input!$C$25,$B$4:$B$1004,1), MATCH(Input!$G$25,$B$4:$B$1004,1)),0,1,1) - OFFSET($A$4, MIN( MATCH(Input!$C$31,$B$4:$B$1004,1), MATCH(Input!$G$31,$B$4:$B$1004,1)),0,1,1)),$AD$4,0,1),0)</f>
        <v>0</v>
      </c>
      <c r="L179" s="78" t="n">
        <f aca="false">IF(AND(($B179&lt;Input!$C$31),($B179&lt;Input!$G$31)),($G179+$H179+$I179+$J179),($G179+$H179+$I179+$J179+$K179))</f>
        <v>10584.6645854316</v>
      </c>
      <c r="M179" s="78" t="n">
        <f aca="false">Mortgage!$L179</f>
        <v>-378.147431213778</v>
      </c>
      <c r="N179" s="78" t="n">
        <f aca="false">$L179+$M179</f>
        <v>10206.5171542178</v>
      </c>
      <c r="O179" s="78" t="n">
        <f aca="false">IF(AND(($B179&lt;Input!$C$31),($B179&lt;Input!$G$31)),Expenses!$D179,(-1)*$N179)</f>
        <v>-6493.78667851052</v>
      </c>
      <c r="P179" s="78" t="n">
        <f aca="false">Childcare!$D179</f>
        <v>0</v>
      </c>
      <c r="Q179" s="78" t="n">
        <f aca="false">Loan_01!$E179</f>
        <v>0</v>
      </c>
      <c r="R179" s="78" t="n">
        <f aca="false">Loan_02!$E179</f>
        <v>0</v>
      </c>
      <c r="S179" s="78" t="n">
        <f aca="false">(-1)*SUM(Roth_01!$D179+Roth_02!$D179+IRA_01!$D179+IRA_02!$D179+Invest_01!$D179+Invest_02!$D179)</f>
        <v>-100</v>
      </c>
      <c r="T179" s="78" t="n">
        <f aca="false">(-1)*(IF(($B179&gt;Input!$O$24),0,Input!$O$30)+IF(($B179&gt;Input!$O$31),0,Input!$O$37)+IF(($B179&gt;Input!$O$38),0,Input!$O$44))</f>
        <v>-0</v>
      </c>
      <c r="U179" s="78" t="n">
        <f aca="false">IF(($AB178*(Input!$C$16/100)&gt;0),0,($AB178*(Input!$C$16/100)))</f>
        <v>0</v>
      </c>
      <c r="V179" s="78"/>
      <c r="W179" s="78" t="n">
        <f aca="false">IF(($N179+$O179+$P179+$Q179+$R179+$S179+$T179+$U179)&lt;0,($N179+$O179+$P179+$Q179+$R179+$S179+$T179+$U179),0)</f>
        <v>0</v>
      </c>
      <c r="X179" s="78"/>
      <c r="Y179" s="78" t="n">
        <f aca="false">IF(($N179+$O179+$P179+$Q179+$R179+$S179+$T179+$U179)&gt;=0,($N179+$O179+$P179+$Q179+$R179+$S179+$T179+$U179),0)</f>
        <v>3612.73047570732</v>
      </c>
      <c r="AA179" s="78" t="n">
        <f aca="false">IF(AND((($AB178+$W178-$U178)&lt;0),($Y179&gt;0)),($AA178-$K179)*(1+Input!$C$18/(12*100)),($AA178+$Y179-$K179)*(1+Input!$C$18/(12*100)))</f>
        <v>297816.784418957</v>
      </c>
      <c r="AB179" s="78" t="n">
        <f aca="false">IF(AND((($AB178+$W178-$U178)&lt;0),($Y179&gt;=0)),($AB178+$W178-$U178+$Y179)*(1+Input!$C$15/(12*100)),0)</f>
        <v>0</v>
      </c>
    </row>
    <row r="180" customFormat="false" ht="12.8" hidden="false" customHeight="false" outlineLevel="0" collapsed="false">
      <c r="A180" s="76" t="n">
        <v>176</v>
      </c>
      <c r="B180" s="77" t="n">
        <f aca="false">EOMONTH(Input!$C$7,A180)</f>
        <v>48273</v>
      </c>
      <c r="D180" s="76" t="n">
        <f aca="false">DATEDIF(Input!$C$23,$B180,"Y")</f>
        <v>54</v>
      </c>
      <c r="E180" s="76" t="n">
        <f aca="false">DATEDIF(Input!$G$23,$B180,"Y")</f>
        <v>54</v>
      </c>
      <c r="G180" s="78" t="n">
        <f aca="false">Salary_01!$L180</f>
        <v>6181.71933194545</v>
      </c>
      <c r="H180" s="78" t="n">
        <f aca="false">Salary_02!$L180</f>
        <v>4402.94525348617</v>
      </c>
      <c r="I180" s="78" t="n">
        <f aca="false">Retirement_Dist_01!$J180</f>
        <v>0</v>
      </c>
      <c r="J180" s="78" t="n">
        <f aca="false">Retirement_Dist_02!$J180</f>
        <v>0</v>
      </c>
      <c r="K180" s="78" t="n">
        <f aca="true">IF(AND(OR($B180&gt;Input!$C$31,$B180&gt;Input!$G$31),OR($B180&lt;Input!$C$25,$B180&lt;Input!$G$25)),(-1)*PMT(Input!$C$18/(100*12),(OFFSET($A$4, MAX( MATCH(Input!$C$25,$B$4:$B$1004,1), MATCH(Input!$G$25,$B$4:$B$1004,1)),0,1,1) - OFFSET($A$4, MIN( MATCH(Input!$C$31,$B$4:$B$1004,1), MATCH(Input!$G$31,$B$4:$B$1004,1)),0,1,1)),$AD$4,0,1),0)</f>
        <v>0</v>
      </c>
      <c r="L180" s="78" t="n">
        <f aca="false">IF(AND(($B180&lt;Input!$C$31),($B180&lt;Input!$G$31)),($G180+$H180+$I180+$J180),($G180+$H180+$I180+$J180+$K180))</f>
        <v>10584.6645854316</v>
      </c>
      <c r="M180" s="78" t="n">
        <f aca="false">Mortgage!$L180</f>
        <v>-378.147431213778</v>
      </c>
      <c r="N180" s="78" t="n">
        <f aca="false">$L180+$M180</f>
        <v>10206.5171542178</v>
      </c>
      <c r="O180" s="78" t="n">
        <f aca="false">IF(AND(($B180&lt;Input!$C$31),($B180&lt;Input!$G$31)),Expenses!$D180,(-1)*$N180)</f>
        <v>-6493.78667851052</v>
      </c>
      <c r="P180" s="78" t="n">
        <f aca="false">Childcare!$D180</f>
        <v>0</v>
      </c>
      <c r="Q180" s="78" t="n">
        <f aca="false">Loan_01!$E180</f>
        <v>0</v>
      </c>
      <c r="R180" s="78" t="n">
        <f aca="false">Loan_02!$E180</f>
        <v>0</v>
      </c>
      <c r="S180" s="78" t="n">
        <f aca="false">(-1)*SUM(Roth_01!$D180+Roth_02!$D180+IRA_01!$D180+IRA_02!$D180+Invest_01!$D180+Invest_02!$D180)</f>
        <v>-100</v>
      </c>
      <c r="T180" s="78" t="n">
        <f aca="false">(-1)*(IF(($B180&gt;Input!$O$24),0,Input!$O$30)+IF(($B180&gt;Input!$O$31),0,Input!$O$37)+IF(($B180&gt;Input!$O$38),0,Input!$O$44))</f>
        <v>-0</v>
      </c>
      <c r="U180" s="78" t="n">
        <f aca="false">IF(($AB179*(Input!$C$16/100)&gt;0),0,($AB179*(Input!$C$16/100)))</f>
        <v>0</v>
      </c>
      <c r="V180" s="78"/>
      <c r="W180" s="78" t="n">
        <f aca="false">IF(($N180+$O180+$P180+$Q180+$R180+$S180+$T180+$U180)&lt;0,($N180+$O180+$P180+$Q180+$R180+$S180+$T180+$U180),0)</f>
        <v>0</v>
      </c>
      <c r="X180" s="78"/>
      <c r="Y180" s="78" t="n">
        <f aca="false">IF(($N180+$O180+$P180+$Q180+$R180+$S180+$T180+$U180)&gt;=0,($N180+$O180+$P180+$Q180+$R180+$S180+$T180+$U180),0)</f>
        <v>3612.73047570732</v>
      </c>
      <c r="AA180" s="78" t="n">
        <f aca="false">IF(AND((($AB179+$W179-$U179)&lt;0),($Y180&gt;0)),($AA179-$K180)*(1+Input!$C$18/(12*100)),($AA179+$Y180-$K180)*(1+Input!$C$18/(12*100)))</f>
        <v>301442.074457785</v>
      </c>
      <c r="AB180" s="78" t="n">
        <f aca="false">IF(AND((($AB179+$W179-$U179)&lt;0),($Y180&gt;=0)),($AB179+$W179-$U179+$Y180)*(1+Input!$C$15/(12*100)),0)</f>
        <v>0</v>
      </c>
    </row>
    <row r="181" customFormat="false" ht="12.8" hidden="false" customHeight="false" outlineLevel="0" collapsed="false">
      <c r="A181" s="76" t="n">
        <v>177</v>
      </c>
      <c r="B181" s="77" t="n">
        <f aca="false">EOMONTH(Input!$C$7,A181)</f>
        <v>48304</v>
      </c>
      <c r="D181" s="76" t="n">
        <f aca="false">DATEDIF(Input!$C$23,$B181,"Y")</f>
        <v>54</v>
      </c>
      <c r="E181" s="76" t="n">
        <f aca="false">DATEDIF(Input!$G$23,$B181,"Y")</f>
        <v>54</v>
      </c>
      <c r="G181" s="78" t="n">
        <f aca="false">Salary_01!$L181</f>
        <v>6181.71933194545</v>
      </c>
      <c r="H181" s="78" t="n">
        <f aca="false">Salary_02!$L181</f>
        <v>4402.94525348617</v>
      </c>
      <c r="I181" s="78" t="n">
        <f aca="false">Retirement_Dist_01!$J181</f>
        <v>0</v>
      </c>
      <c r="J181" s="78" t="n">
        <f aca="false">Retirement_Dist_02!$J181</f>
        <v>0</v>
      </c>
      <c r="K181" s="78" t="n">
        <f aca="true">IF(AND(OR($B181&gt;Input!$C$31,$B181&gt;Input!$G$31),OR($B181&lt;Input!$C$25,$B181&lt;Input!$G$25)),(-1)*PMT(Input!$C$18/(100*12),(OFFSET($A$4, MAX( MATCH(Input!$C$25,$B$4:$B$1004,1), MATCH(Input!$G$25,$B$4:$B$1004,1)),0,1,1) - OFFSET($A$4, MIN( MATCH(Input!$C$31,$B$4:$B$1004,1), MATCH(Input!$G$31,$B$4:$B$1004,1)),0,1,1)),$AD$4,0,1),0)</f>
        <v>0</v>
      </c>
      <c r="L181" s="78" t="n">
        <f aca="false">IF(AND(($B181&lt;Input!$C$31),($B181&lt;Input!$G$31)),($G181+$H181+$I181+$J181),($G181+$H181+$I181+$J181+$K181))</f>
        <v>10584.6645854316</v>
      </c>
      <c r="M181" s="78" t="n">
        <f aca="false">Mortgage!$L181</f>
        <v>-378.147431213778</v>
      </c>
      <c r="N181" s="78" t="n">
        <f aca="false">$L181+$M181</f>
        <v>10206.5171542178</v>
      </c>
      <c r="O181" s="78" t="n">
        <f aca="false">IF(AND(($B181&lt;Input!$C$31),($B181&lt;Input!$G$31)),Expenses!$D181,(-1)*$N181)</f>
        <v>-6493.78667851052</v>
      </c>
      <c r="P181" s="78" t="n">
        <f aca="false">Childcare!$D181</f>
        <v>0</v>
      </c>
      <c r="Q181" s="78" t="n">
        <f aca="false">Loan_01!$E181</f>
        <v>0</v>
      </c>
      <c r="R181" s="78" t="n">
        <f aca="false">Loan_02!$E181</f>
        <v>0</v>
      </c>
      <c r="S181" s="78" t="n">
        <f aca="false">(-1)*SUM(Roth_01!$D181+Roth_02!$D181+IRA_01!$D181+IRA_02!$D181+Invest_01!$D181+Invest_02!$D181)</f>
        <v>-100</v>
      </c>
      <c r="T181" s="78" t="n">
        <f aca="false">(-1)*(IF(($B181&gt;Input!$O$24),0,Input!$O$30)+IF(($B181&gt;Input!$O$31),0,Input!$O$37)+IF(($B181&gt;Input!$O$38),0,Input!$O$44))</f>
        <v>-0</v>
      </c>
      <c r="U181" s="78" t="n">
        <f aca="false">IF(($AB180*(Input!$C$16/100)&gt;0),0,($AB180*(Input!$C$16/100)))</f>
        <v>0</v>
      </c>
      <c r="V181" s="78"/>
      <c r="W181" s="78" t="n">
        <f aca="false">IF(($N181+$O181+$P181+$Q181+$R181+$S181+$T181+$U181)&lt;0,($N181+$O181+$P181+$Q181+$R181+$S181+$T181+$U181),0)</f>
        <v>0</v>
      </c>
      <c r="X181" s="78"/>
      <c r="Y181" s="78" t="n">
        <f aca="false">IF(($N181+$O181+$P181+$Q181+$R181+$S181+$T181+$U181)&gt;=0,($N181+$O181+$P181+$Q181+$R181+$S181+$T181+$U181),0)</f>
        <v>3612.73047570732</v>
      </c>
      <c r="AA181" s="78" t="n">
        <f aca="false">IF(AND((($AB180+$W180-$U180)&lt;0),($Y181&gt;0)),($AA180-$K181)*(1+Input!$C$18/(12*100)),($AA180+$Y181-$K181)*(1+Input!$C$18/(12*100)))</f>
        <v>305067.515550364</v>
      </c>
      <c r="AB181" s="78" t="n">
        <f aca="false">IF(AND((($AB180+$W180-$U180)&lt;0),($Y181&gt;=0)),($AB180+$W180-$U180+$Y181)*(1+Input!$C$15/(12*100)),0)</f>
        <v>0</v>
      </c>
    </row>
    <row r="182" customFormat="false" ht="12.8" hidden="false" customHeight="false" outlineLevel="0" collapsed="false">
      <c r="A182" s="76" t="n">
        <v>178</v>
      </c>
      <c r="B182" s="77" t="n">
        <f aca="false">EOMONTH(Input!$C$7,A182)</f>
        <v>48334</v>
      </c>
      <c r="D182" s="76" t="n">
        <f aca="false">DATEDIF(Input!$C$23,$B182,"Y")</f>
        <v>54</v>
      </c>
      <c r="E182" s="76" t="n">
        <f aca="false">DATEDIF(Input!$G$23,$B182,"Y")</f>
        <v>54</v>
      </c>
      <c r="G182" s="78" t="n">
        <f aca="false">Salary_01!$L182</f>
        <v>6181.71933194545</v>
      </c>
      <c r="H182" s="78" t="n">
        <f aca="false">Salary_02!$L182</f>
        <v>4402.94525348617</v>
      </c>
      <c r="I182" s="78" t="n">
        <f aca="false">Retirement_Dist_01!$J182</f>
        <v>0</v>
      </c>
      <c r="J182" s="78" t="n">
        <f aca="false">Retirement_Dist_02!$J182</f>
        <v>0</v>
      </c>
      <c r="K182" s="78" t="n">
        <f aca="true">IF(AND(OR($B182&gt;Input!$C$31,$B182&gt;Input!$G$31),OR($B182&lt;Input!$C$25,$B182&lt;Input!$G$25)),(-1)*PMT(Input!$C$18/(100*12),(OFFSET($A$4, MAX( MATCH(Input!$C$25,$B$4:$B$1004,1), MATCH(Input!$G$25,$B$4:$B$1004,1)),0,1,1) - OFFSET($A$4, MIN( MATCH(Input!$C$31,$B$4:$B$1004,1), MATCH(Input!$G$31,$B$4:$B$1004,1)),0,1,1)),$AD$4,0,1),0)</f>
        <v>0</v>
      </c>
      <c r="L182" s="78" t="n">
        <f aca="false">IF(AND(($B182&lt;Input!$C$31),($B182&lt;Input!$G$31)),($G182+$H182+$I182+$J182),($G182+$H182+$I182+$J182+$K182))</f>
        <v>10584.6645854316</v>
      </c>
      <c r="M182" s="78" t="n">
        <f aca="false">Mortgage!$L182</f>
        <v>-378.147431213778</v>
      </c>
      <c r="N182" s="78" t="n">
        <f aca="false">$L182+$M182</f>
        <v>10206.5171542178</v>
      </c>
      <c r="O182" s="78" t="n">
        <f aca="false">IF(AND(($B182&lt;Input!$C$31),($B182&lt;Input!$G$31)),Expenses!$D182,(-1)*$N182)</f>
        <v>-6493.78667851052</v>
      </c>
      <c r="P182" s="78" t="n">
        <f aca="false">Childcare!$D182</f>
        <v>0</v>
      </c>
      <c r="Q182" s="78" t="n">
        <f aca="false">Loan_01!$E182</f>
        <v>0</v>
      </c>
      <c r="R182" s="78" t="n">
        <f aca="false">Loan_02!$E182</f>
        <v>0</v>
      </c>
      <c r="S182" s="78" t="n">
        <f aca="false">(-1)*SUM(Roth_01!$D182+Roth_02!$D182+IRA_01!$D182+IRA_02!$D182+Invest_01!$D182+Invest_02!$D182)</f>
        <v>-100</v>
      </c>
      <c r="T182" s="78" t="n">
        <f aca="false">(-1)*(IF(($B182&gt;Input!$O$24),0,Input!$O$30)+IF(($B182&gt;Input!$O$31),0,Input!$O$37)+IF(($B182&gt;Input!$O$38),0,Input!$O$44))</f>
        <v>-0</v>
      </c>
      <c r="U182" s="78" t="n">
        <f aca="false">IF(($AB181*(Input!$C$16/100)&gt;0),0,($AB181*(Input!$C$16/100)))</f>
        <v>0</v>
      </c>
      <c r="V182" s="78"/>
      <c r="W182" s="78" t="n">
        <f aca="false">IF(($N182+$O182+$P182+$Q182+$R182+$S182+$T182+$U182)&lt;0,($N182+$O182+$P182+$Q182+$R182+$S182+$T182+$U182),0)</f>
        <v>0</v>
      </c>
      <c r="X182" s="78"/>
      <c r="Y182" s="78" t="n">
        <f aca="false">IF(($N182+$O182+$P182+$Q182+$R182+$S182+$T182+$U182)&gt;=0,($N182+$O182+$P182+$Q182+$R182+$S182+$T182+$U182),0)</f>
        <v>3612.73047570732</v>
      </c>
      <c r="AA182" s="78" t="n">
        <f aca="false">IF(AND((($AB181+$W181-$U181)&lt;0),($Y182&gt;0)),($AA181-$K182)*(1+Input!$C$18/(12*100)),($AA181+$Y182-$K182)*(1+Input!$C$18/(12*100)))</f>
        <v>308693.107702989</v>
      </c>
      <c r="AB182" s="78" t="n">
        <f aca="false">IF(AND((($AB181+$W181-$U181)&lt;0),($Y182&gt;=0)),($AB181+$W181-$U181+$Y182)*(1+Input!$C$15/(12*100)),0)</f>
        <v>0</v>
      </c>
    </row>
    <row r="183" customFormat="false" ht="12.8" hidden="false" customHeight="false" outlineLevel="0" collapsed="false">
      <c r="A183" s="76" t="n">
        <v>179</v>
      </c>
      <c r="B183" s="77" t="n">
        <f aca="false">EOMONTH(Input!$C$7,A183)</f>
        <v>48365</v>
      </c>
      <c r="D183" s="76" t="n">
        <f aca="false">DATEDIF(Input!$C$23,$B183,"Y")</f>
        <v>55</v>
      </c>
      <c r="E183" s="76" t="n">
        <f aca="false">DATEDIF(Input!$G$23,$B183,"Y")</f>
        <v>55</v>
      </c>
      <c r="G183" s="78" t="n">
        <f aca="false">Salary_01!$L183</f>
        <v>6181.71933194545</v>
      </c>
      <c r="H183" s="78" t="n">
        <f aca="false">Salary_02!$L183</f>
        <v>4402.94525348617</v>
      </c>
      <c r="I183" s="78" t="n">
        <f aca="false">Retirement_Dist_01!$J183</f>
        <v>0</v>
      </c>
      <c r="J183" s="78" t="n">
        <f aca="false">Retirement_Dist_02!$J183</f>
        <v>0</v>
      </c>
      <c r="K183" s="78" t="n">
        <f aca="true">IF(AND(OR($B183&gt;Input!$C$31,$B183&gt;Input!$G$31),OR($B183&lt;Input!$C$25,$B183&lt;Input!$G$25)),(-1)*PMT(Input!$C$18/(100*12),(OFFSET($A$4, MAX( MATCH(Input!$C$25,$B$4:$B$1004,1), MATCH(Input!$G$25,$B$4:$B$1004,1)),0,1,1) - OFFSET($A$4, MIN( MATCH(Input!$C$31,$B$4:$B$1004,1), MATCH(Input!$G$31,$B$4:$B$1004,1)),0,1,1)),$AD$4,0,1),0)</f>
        <v>0</v>
      </c>
      <c r="L183" s="78" t="n">
        <f aca="false">IF(AND(($B183&lt;Input!$C$31),($B183&lt;Input!$G$31)),($G183+$H183+$I183+$J183),($G183+$H183+$I183+$J183+$K183))</f>
        <v>10584.6645854316</v>
      </c>
      <c r="M183" s="78" t="n">
        <f aca="false">Mortgage!$L183</f>
        <v>-378.147431213778</v>
      </c>
      <c r="N183" s="78" t="n">
        <f aca="false">$L183+$M183</f>
        <v>10206.5171542178</v>
      </c>
      <c r="O183" s="78" t="n">
        <f aca="false">IF(AND(($B183&lt;Input!$C$31),($B183&lt;Input!$G$31)),Expenses!$D183,(-1)*$N183)</f>
        <v>-6493.78667851052</v>
      </c>
      <c r="P183" s="78" t="n">
        <f aca="false">Childcare!$D183</f>
        <v>0</v>
      </c>
      <c r="Q183" s="78" t="n">
        <f aca="false">Loan_01!$E183</f>
        <v>0</v>
      </c>
      <c r="R183" s="78" t="n">
        <f aca="false">Loan_02!$E183</f>
        <v>0</v>
      </c>
      <c r="S183" s="78" t="n">
        <f aca="false">(-1)*SUM(Roth_01!$D183+Roth_02!$D183+IRA_01!$D183+IRA_02!$D183+Invest_01!$D183+Invest_02!$D183)</f>
        <v>-100</v>
      </c>
      <c r="T183" s="78" t="n">
        <f aca="false">(-1)*(IF(($B183&gt;Input!$O$24),0,Input!$O$30)+IF(($B183&gt;Input!$O$31),0,Input!$O$37)+IF(($B183&gt;Input!$O$38),0,Input!$O$44))</f>
        <v>-0</v>
      </c>
      <c r="U183" s="78" t="n">
        <f aca="false">IF(($AB182*(Input!$C$16/100)&gt;0),0,($AB182*(Input!$C$16/100)))</f>
        <v>0</v>
      </c>
      <c r="V183" s="78"/>
      <c r="W183" s="78" t="n">
        <f aca="false">IF(($N183+$O183+$P183+$Q183+$R183+$S183+$T183+$U183)&lt;0,($N183+$O183+$P183+$Q183+$R183+$S183+$T183+$U183),0)</f>
        <v>0</v>
      </c>
      <c r="X183" s="78"/>
      <c r="Y183" s="78" t="n">
        <f aca="false">IF(($N183+$O183+$P183+$Q183+$R183+$S183+$T183+$U183)&gt;=0,($N183+$O183+$P183+$Q183+$R183+$S183+$T183+$U183),0)</f>
        <v>3612.73047570732</v>
      </c>
      <c r="AA183" s="78" t="n">
        <f aca="false">IF(AND((($AB182+$W182-$U182)&lt;0),($Y183&gt;0)),($AA182-$K183)*(1+Input!$C$18/(12*100)),($AA182+$Y183-$K183)*(1+Input!$C$18/(12*100)))</f>
        <v>312318.850921954</v>
      </c>
      <c r="AB183" s="78" t="n">
        <f aca="false">IF(AND((($AB182+$W182-$U182)&lt;0),($Y183&gt;=0)),($AB182+$W182-$U182+$Y183)*(1+Input!$C$15/(12*100)),0)</f>
        <v>0</v>
      </c>
    </row>
    <row r="184" customFormat="false" ht="12.8" hidden="false" customHeight="false" outlineLevel="0" collapsed="false">
      <c r="A184" s="76" t="n">
        <v>180</v>
      </c>
      <c r="B184" s="77" t="n">
        <f aca="false">EOMONTH(Input!$C$7,A184)</f>
        <v>48395</v>
      </c>
      <c r="D184" s="76" t="n">
        <f aca="false">DATEDIF(Input!$C$23,$B184,"Y")</f>
        <v>55</v>
      </c>
      <c r="E184" s="76" t="n">
        <f aca="false">DATEDIF(Input!$G$23,$B184,"Y")</f>
        <v>55</v>
      </c>
      <c r="G184" s="78" t="n">
        <f aca="false">Salary_01!$L184</f>
        <v>6282.27079355769</v>
      </c>
      <c r="H184" s="78" t="n">
        <f aca="false">Salary_02!$L184</f>
        <v>4471.76838770033</v>
      </c>
      <c r="I184" s="78" t="n">
        <f aca="false">Retirement_Dist_01!$J184</f>
        <v>0</v>
      </c>
      <c r="J184" s="78" t="n">
        <f aca="false">Retirement_Dist_02!$J184</f>
        <v>0</v>
      </c>
      <c r="K184" s="78" t="n">
        <f aca="true">IF(AND(OR($B184&gt;Input!$C$31,$B184&gt;Input!$G$31),OR($B184&lt;Input!$C$25,$B184&lt;Input!$G$25)),(-1)*PMT(Input!$C$18/(100*12),(OFFSET($A$4, MAX( MATCH(Input!$C$25,$B$4:$B$1004,1), MATCH(Input!$G$25,$B$4:$B$1004,1)),0,1,1) - OFFSET($A$4, MIN( MATCH(Input!$C$31,$B$4:$B$1004,1), MATCH(Input!$G$31,$B$4:$B$1004,1)),0,1,1)),$AD$4,0,1),0)</f>
        <v>0</v>
      </c>
      <c r="L184" s="78" t="n">
        <f aca="false">IF(AND(($B184&lt;Input!$C$31),($B184&lt;Input!$G$31)),($G184+$H184+$I184+$J184),($G184+$H184+$I184+$J184+$K184))</f>
        <v>10754.039181258</v>
      </c>
      <c r="M184" s="78" t="n">
        <f aca="false">Mortgage!$L184</f>
        <v>-389.491854150191</v>
      </c>
      <c r="N184" s="78" t="n">
        <f aca="false">$L184+$M184</f>
        <v>10364.5473271078</v>
      </c>
      <c r="O184" s="78" t="n">
        <f aca="false">IF(AND(($B184&lt;Input!$C$31),($B184&lt;Input!$G$31)),Expenses!$D184,(-1)*$N184)</f>
        <v>-6753.53814565094</v>
      </c>
      <c r="P184" s="78" t="n">
        <f aca="false">Childcare!$D184</f>
        <v>0</v>
      </c>
      <c r="Q184" s="78" t="n">
        <f aca="false">Loan_01!$E184</f>
        <v>0</v>
      </c>
      <c r="R184" s="78" t="n">
        <f aca="false">Loan_02!$E184</f>
        <v>0</v>
      </c>
      <c r="S184" s="78" t="n">
        <f aca="false">(-1)*SUM(Roth_01!$D184+Roth_02!$D184+IRA_01!$D184+IRA_02!$D184+Invest_01!$D184+Invest_02!$D184)</f>
        <v>-100</v>
      </c>
      <c r="T184" s="78" t="n">
        <f aca="false">(-1)*(IF(($B184&gt;Input!$O$24),0,Input!$O$30)+IF(($B184&gt;Input!$O$31),0,Input!$O$37)+IF(($B184&gt;Input!$O$38),0,Input!$O$44))</f>
        <v>-0</v>
      </c>
      <c r="U184" s="78" t="n">
        <f aca="false">IF(($AB183*(Input!$C$16/100)&gt;0),0,($AB183*(Input!$C$16/100)))</f>
        <v>0</v>
      </c>
      <c r="V184" s="78"/>
      <c r="W184" s="78" t="n">
        <f aca="false">IF(($N184+$O184+$P184+$Q184+$R184+$S184+$T184+$U184)&lt;0,($N184+$O184+$P184+$Q184+$R184+$S184+$T184+$U184),0)</f>
        <v>0</v>
      </c>
      <c r="X184" s="78"/>
      <c r="Y184" s="78" t="n">
        <f aca="false">IF(($N184+$O184+$P184+$Q184+$R184+$S184+$T184+$U184)&gt;=0,($N184+$O184+$P184+$Q184+$R184+$S184+$T184+$U184),0)</f>
        <v>3511.00918145689</v>
      </c>
      <c r="AA184" s="78" t="n">
        <f aca="false">IF(AND((($AB183+$W183-$U183)&lt;0),($Y184&gt;0)),($AA183-$K184)*(1+Input!$C$18/(12*100)),($AA183+$Y184-$K184)*(1+Input!$C$18/(12*100)))</f>
        <v>315843.019680915</v>
      </c>
      <c r="AB184" s="78" t="n">
        <f aca="false">IF(AND((($AB183+$W183-$U183)&lt;0),($Y184&gt;=0)),($AB183+$W183-$U183+$Y184)*(1+Input!$C$15/(12*100)),0)</f>
        <v>0</v>
      </c>
    </row>
    <row r="185" customFormat="false" ht="12.8" hidden="false" customHeight="false" outlineLevel="0" collapsed="false">
      <c r="A185" s="76" t="n">
        <v>181</v>
      </c>
      <c r="B185" s="77" t="n">
        <f aca="false">EOMONTH(Input!$C$7,A185)</f>
        <v>48426</v>
      </c>
      <c r="D185" s="76" t="n">
        <f aca="false">DATEDIF(Input!$C$23,$B185,"Y")</f>
        <v>55</v>
      </c>
      <c r="E185" s="76" t="n">
        <f aca="false">DATEDIF(Input!$G$23,$B185,"Y")</f>
        <v>55</v>
      </c>
      <c r="G185" s="78" t="n">
        <f aca="false">Salary_01!$L185</f>
        <v>6282.27079355769</v>
      </c>
      <c r="H185" s="78" t="n">
        <f aca="false">Salary_02!$L185</f>
        <v>4471.76838770033</v>
      </c>
      <c r="I185" s="78" t="n">
        <f aca="false">Retirement_Dist_01!$J185</f>
        <v>0</v>
      </c>
      <c r="J185" s="78" t="n">
        <f aca="false">Retirement_Dist_02!$J185</f>
        <v>0</v>
      </c>
      <c r="K185" s="78" t="n">
        <f aca="true">IF(AND(OR($B185&gt;Input!$C$31,$B185&gt;Input!$G$31),OR($B185&lt;Input!$C$25,$B185&lt;Input!$G$25)),(-1)*PMT(Input!$C$18/(100*12),(OFFSET($A$4, MAX( MATCH(Input!$C$25,$B$4:$B$1004,1), MATCH(Input!$G$25,$B$4:$B$1004,1)),0,1,1) - OFFSET($A$4, MIN( MATCH(Input!$C$31,$B$4:$B$1004,1), MATCH(Input!$G$31,$B$4:$B$1004,1)),0,1,1)),$AD$4,0,1),0)</f>
        <v>0</v>
      </c>
      <c r="L185" s="78" t="n">
        <f aca="false">IF(AND(($B185&lt;Input!$C$31),($B185&lt;Input!$G$31)),($G185+$H185+$I185+$J185),($G185+$H185+$I185+$J185+$K185))</f>
        <v>10754.039181258</v>
      </c>
      <c r="M185" s="78" t="n">
        <f aca="false">Mortgage!$L185</f>
        <v>-389.491854150191</v>
      </c>
      <c r="N185" s="78" t="n">
        <f aca="false">$L185+$M185</f>
        <v>10364.5473271078</v>
      </c>
      <c r="O185" s="78" t="n">
        <f aca="false">IF(AND(($B185&lt;Input!$C$31),($B185&lt;Input!$G$31)),Expenses!$D185,(-1)*$N185)</f>
        <v>-6753.53814565094</v>
      </c>
      <c r="P185" s="78" t="n">
        <f aca="false">Childcare!$D185</f>
        <v>0</v>
      </c>
      <c r="Q185" s="78" t="n">
        <f aca="false">Loan_01!$E185</f>
        <v>0</v>
      </c>
      <c r="R185" s="78" t="n">
        <f aca="false">Loan_02!$E185</f>
        <v>0</v>
      </c>
      <c r="S185" s="78" t="n">
        <f aca="false">(-1)*SUM(Roth_01!$D185+Roth_02!$D185+IRA_01!$D185+IRA_02!$D185+Invest_01!$D185+Invest_02!$D185)</f>
        <v>-100</v>
      </c>
      <c r="T185" s="78" t="n">
        <f aca="false">(-1)*(IF(($B185&gt;Input!$O$24),0,Input!$O$30)+IF(($B185&gt;Input!$O$31),0,Input!$O$37)+IF(($B185&gt;Input!$O$38),0,Input!$O$44))</f>
        <v>-0</v>
      </c>
      <c r="U185" s="78" t="n">
        <f aca="false">IF(($AB184*(Input!$C$16/100)&gt;0),0,($AB184*(Input!$C$16/100)))</f>
        <v>0</v>
      </c>
      <c r="V185" s="78"/>
      <c r="W185" s="78" t="n">
        <f aca="false">IF(($N185+$O185+$P185+$Q185+$R185+$S185+$T185+$U185)&lt;0,($N185+$O185+$P185+$Q185+$R185+$S185+$T185+$U185),0)</f>
        <v>0</v>
      </c>
      <c r="X185" s="78"/>
      <c r="Y185" s="78" t="n">
        <f aca="false">IF(($N185+$O185+$P185+$Q185+$R185+$S185+$T185+$U185)&gt;=0,($N185+$O185+$P185+$Q185+$R185+$S185+$T185+$U185),0)</f>
        <v>3511.00918145689</v>
      </c>
      <c r="AA185" s="78" t="n">
        <f aca="false">IF(AND((($AB184+$W184-$U184)&lt;0),($Y185&gt;0)),($AA184-$K185)*(1+Input!$C$18/(12*100)),($AA184+$Y185-$K185)*(1+Input!$C$18/(12*100)))</f>
        <v>319367.335280242</v>
      </c>
      <c r="AB185" s="78" t="n">
        <f aca="false">IF(AND((($AB184+$W184-$U184)&lt;0),($Y185&gt;=0)),($AB184+$W184-$U184+$Y185)*(1+Input!$C$15/(12*100)),0)</f>
        <v>0</v>
      </c>
    </row>
    <row r="186" customFormat="false" ht="12.8" hidden="false" customHeight="false" outlineLevel="0" collapsed="false">
      <c r="A186" s="76" t="n">
        <v>182</v>
      </c>
      <c r="B186" s="77" t="n">
        <f aca="false">EOMONTH(Input!$C$7,A186)</f>
        <v>48457</v>
      </c>
      <c r="D186" s="76" t="n">
        <f aca="false">DATEDIF(Input!$C$23,$B186,"Y")</f>
        <v>55</v>
      </c>
      <c r="E186" s="76" t="n">
        <f aca="false">DATEDIF(Input!$G$23,$B186,"Y")</f>
        <v>55</v>
      </c>
      <c r="G186" s="78" t="n">
        <f aca="false">Salary_01!$L186</f>
        <v>6282.27079355769</v>
      </c>
      <c r="H186" s="78" t="n">
        <f aca="false">Salary_02!$L186</f>
        <v>4471.76838770033</v>
      </c>
      <c r="I186" s="78" t="n">
        <f aca="false">Retirement_Dist_01!$J186</f>
        <v>0</v>
      </c>
      <c r="J186" s="78" t="n">
        <f aca="false">Retirement_Dist_02!$J186</f>
        <v>0</v>
      </c>
      <c r="K186" s="78" t="n">
        <f aca="true">IF(AND(OR($B186&gt;Input!$C$31,$B186&gt;Input!$G$31),OR($B186&lt;Input!$C$25,$B186&lt;Input!$G$25)),(-1)*PMT(Input!$C$18/(100*12),(OFFSET($A$4, MAX( MATCH(Input!$C$25,$B$4:$B$1004,1), MATCH(Input!$G$25,$B$4:$B$1004,1)),0,1,1) - OFFSET($A$4, MIN( MATCH(Input!$C$31,$B$4:$B$1004,1), MATCH(Input!$G$31,$B$4:$B$1004,1)),0,1,1)),$AD$4,0,1),0)</f>
        <v>0</v>
      </c>
      <c r="L186" s="78" t="n">
        <f aca="false">IF(AND(($B186&lt;Input!$C$31),($B186&lt;Input!$G$31)),($G186+$H186+$I186+$J186),($G186+$H186+$I186+$J186+$K186))</f>
        <v>10754.039181258</v>
      </c>
      <c r="M186" s="78" t="n">
        <f aca="false">Mortgage!$L186</f>
        <v>-389.491854150191</v>
      </c>
      <c r="N186" s="78" t="n">
        <f aca="false">$L186+$M186</f>
        <v>10364.5473271078</v>
      </c>
      <c r="O186" s="78" t="n">
        <f aca="false">IF(AND(($B186&lt;Input!$C$31),($B186&lt;Input!$G$31)),Expenses!$D186,(-1)*$N186)</f>
        <v>-6753.53814565094</v>
      </c>
      <c r="P186" s="78" t="n">
        <f aca="false">Childcare!$D186</f>
        <v>0</v>
      </c>
      <c r="Q186" s="78" t="n">
        <f aca="false">Loan_01!$E186</f>
        <v>0</v>
      </c>
      <c r="R186" s="78" t="n">
        <f aca="false">Loan_02!$E186</f>
        <v>0</v>
      </c>
      <c r="S186" s="78" t="n">
        <f aca="false">(-1)*SUM(Roth_01!$D186+Roth_02!$D186+IRA_01!$D186+IRA_02!$D186+Invest_01!$D186+Invest_02!$D186)</f>
        <v>-100</v>
      </c>
      <c r="T186" s="78" t="n">
        <f aca="false">(-1)*(IF(($B186&gt;Input!$O$24),0,Input!$O$30)+IF(($B186&gt;Input!$O$31),0,Input!$O$37)+IF(($B186&gt;Input!$O$38),0,Input!$O$44))</f>
        <v>-0</v>
      </c>
      <c r="U186" s="78" t="n">
        <f aca="false">IF(($AB185*(Input!$C$16/100)&gt;0),0,($AB185*(Input!$C$16/100)))</f>
        <v>0</v>
      </c>
      <c r="V186" s="78"/>
      <c r="W186" s="78" t="n">
        <f aca="false">IF(($N186+$O186+$P186+$Q186+$R186+$S186+$T186+$U186)&lt;0,($N186+$O186+$P186+$Q186+$R186+$S186+$T186+$U186),0)</f>
        <v>0</v>
      </c>
      <c r="X186" s="78"/>
      <c r="Y186" s="78" t="n">
        <f aca="false">IF(($N186+$O186+$P186+$Q186+$R186+$S186+$T186+$U186)&gt;=0,($N186+$O186+$P186+$Q186+$R186+$S186+$T186+$U186),0)</f>
        <v>3511.00918145689</v>
      </c>
      <c r="AA186" s="78" t="n">
        <f aca="false">IF(AND((($AB185+$W185-$U185)&lt;0),($Y186&gt;0)),($AA185-$K186)*(1+Input!$C$18/(12*100)),($AA185+$Y186-$K186)*(1+Input!$C$18/(12*100)))</f>
        <v>322891.797726051</v>
      </c>
      <c r="AB186" s="78" t="n">
        <f aca="false">IF(AND((($AB185+$W185-$U185)&lt;0),($Y186&gt;=0)),($AB185+$W185-$U185+$Y186)*(1+Input!$C$15/(12*100)),0)</f>
        <v>0</v>
      </c>
    </row>
    <row r="187" customFormat="false" ht="12.8" hidden="false" customHeight="false" outlineLevel="0" collapsed="false">
      <c r="A187" s="76" t="n">
        <v>183</v>
      </c>
      <c r="B187" s="77" t="n">
        <f aca="false">EOMONTH(Input!$C$7,A187)</f>
        <v>48487</v>
      </c>
      <c r="D187" s="76" t="n">
        <f aca="false">DATEDIF(Input!$C$23,$B187,"Y")</f>
        <v>55</v>
      </c>
      <c r="E187" s="76" t="n">
        <f aca="false">DATEDIF(Input!$G$23,$B187,"Y")</f>
        <v>55</v>
      </c>
      <c r="G187" s="78" t="n">
        <f aca="false">Salary_01!$L187</f>
        <v>6282.27079355769</v>
      </c>
      <c r="H187" s="78" t="n">
        <f aca="false">Salary_02!$L187</f>
        <v>4471.76838770033</v>
      </c>
      <c r="I187" s="78" t="n">
        <f aca="false">Retirement_Dist_01!$J187</f>
        <v>0</v>
      </c>
      <c r="J187" s="78" t="n">
        <f aca="false">Retirement_Dist_02!$J187</f>
        <v>0</v>
      </c>
      <c r="K187" s="78" t="n">
        <f aca="true">IF(AND(OR($B187&gt;Input!$C$31,$B187&gt;Input!$G$31),OR($B187&lt;Input!$C$25,$B187&lt;Input!$G$25)),(-1)*PMT(Input!$C$18/(100*12),(OFFSET($A$4, MAX( MATCH(Input!$C$25,$B$4:$B$1004,1), MATCH(Input!$G$25,$B$4:$B$1004,1)),0,1,1) - OFFSET($A$4, MIN( MATCH(Input!$C$31,$B$4:$B$1004,1), MATCH(Input!$G$31,$B$4:$B$1004,1)),0,1,1)),$AD$4,0,1),0)</f>
        <v>0</v>
      </c>
      <c r="L187" s="78" t="n">
        <f aca="false">IF(AND(($B187&lt;Input!$C$31),($B187&lt;Input!$G$31)),($G187+$H187+$I187+$J187),($G187+$H187+$I187+$J187+$K187))</f>
        <v>10754.039181258</v>
      </c>
      <c r="M187" s="78" t="n">
        <f aca="false">Mortgage!$L187</f>
        <v>-389.491854150191</v>
      </c>
      <c r="N187" s="78" t="n">
        <f aca="false">$L187+$M187</f>
        <v>10364.5473271078</v>
      </c>
      <c r="O187" s="78" t="n">
        <f aca="false">IF(AND(($B187&lt;Input!$C$31),($B187&lt;Input!$G$31)),Expenses!$D187,(-1)*$N187)</f>
        <v>-6753.53814565094</v>
      </c>
      <c r="P187" s="78" t="n">
        <f aca="false">Childcare!$D187</f>
        <v>0</v>
      </c>
      <c r="Q187" s="78" t="n">
        <f aca="false">Loan_01!$E187</f>
        <v>0</v>
      </c>
      <c r="R187" s="78" t="n">
        <f aca="false">Loan_02!$E187</f>
        <v>0</v>
      </c>
      <c r="S187" s="78" t="n">
        <f aca="false">(-1)*SUM(Roth_01!$D187+Roth_02!$D187+IRA_01!$D187+IRA_02!$D187+Invest_01!$D187+Invest_02!$D187)</f>
        <v>-100</v>
      </c>
      <c r="T187" s="78" t="n">
        <f aca="false">(-1)*(IF(($B187&gt;Input!$O$24),0,Input!$O$30)+IF(($B187&gt;Input!$O$31),0,Input!$O$37)+IF(($B187&gt;Input!$O$38),0,Input!$O$44))</f>
        <v>-0</v>
      </c>
      <c r="U187" s="78" t="n">
        <f aca="false">IF(($AB186*(Input!$C$16/100)&gt;0),0,($AB186*(Input!$C$16/100)))</f>
        <v>0</v>
      </c>
      <c r="V187" s="78"/>
      <c r="W187" s="78" t="n">
        <f aca="false">IF(($N187+$O187+$P187+$Q187+$R187+$S187+$T187+$U187)&lt;0,($N187+$O187+$P187+$Q187+$R187+$S187+$T187+$U187),0)</f>
        <v>0</v>
      </c>
      <c r="X187" s="78"/>
      <c r="Y187" s="78" t="n">
        <f aca="false">IF(($N187+$O187+$P187+$Q187+$R187+$S187+$T187+$U187)&gt;=0,($N187+$O187+$P187+$Q187+$R187+$S187+$T187+$U187),0)</f>
        <v>3511.00918145689</v>
      </c>
      <c r="AA187" s="78" t="n">
        <f aca="false">IF(AND((($AB186+$W186-$U186)&lt;0),($Y187&gt;0)),($AA186-$K187)*(1+Input!$C$18/(12*100)),($AA186+$Y187-$K187)*(1+Input!$C$18/(12*100)))</f>
        <v>326416.407024462</v>
      </c>
      <c r="AB187" s="78" t="n">
        <f aca="false">IF(AND((($AB186+$W186-$U186)&lt;0),($Y187&gt;=0)),($AB186+$W186-$U186+$Y187)*(1+Input!$C$15/(12*100)),0)</f>
        <v>0</v>
      </c>
    </row>
    <row r="188" customFormat="false" ht="12.8" hidden="false" customHeight="false" outlineLevel="0" collapsed="false">
      <c r="A188" s="76" t="n">
        <v>184</v>
      </c>
      <c r="B188" s="77" t="n">
        <f aca="false">EOMONTH(Input!$C$7,A188)</f>
        <v>48518</v>
      </c>
      <c r="D188" s="76" t="n">
        <f aca="false">DATEDIF(Input!$C$23,$B188,"Y")</f>
        <v>55</v>
      </c>
      <c r="E188" s="76" t="n">
        <f aca="false">DATEDIF(Input!$G$23,$B188,"Y")</f>
        <v>55</v>
      </c>
      <c r="G188" s="78" t="n">
        <f aca="false">Salary_01!$L188</f>
        <v>6282.27079355769</v>
      </c>
      <c r="H188" s="78" t="n">
        <f aca="false">Salary_02!$L188</f>
        <v>4471.76838770033</v>
      </c>
      <c r="I188" s="78" t="n">
        <f aca="false">Retirement_Dist_01!$J188</f>
        <v>0</v>
      </c>
      <c r="J188" s="78" t="n">
        <f aca="false">Retirement_Dist_02!$J188</f>
        <v>0</v>
      </c>
      <c r="K188" s="78" t="n">
        <f aca="true">IF(AND(OR($B188&gt;Input!$C$31,$B188&gt;Input!$G$31),OR($B188&lt;Input!$C$25,$B188&lt;Input!$G$25)),(-1)*PMT(Input!$C$18/(100*12),(OFFSET($A$4, MAX( MATCH(Input!$C$25,$B$4:$B$1004,1), MATCH(Input!$G$25,$B$4:$B$1004,1)),0,1,1) - OFFSET($A$4, MIN( MATCH(Input!$C$31,$B$4:$B$1004,1), MATCH(Input!$G$31,$B$4:$B$1004,1)),0,1,1)),$AD$4,0,1),0)</f>
        <v>0</v>
      </c>
      <c r="L188" s="78" t="n">
        <f aca="false">IF(AND(($B188&lt;Input!$C$31),($B188&lt;Input!$G$31)),($G188+$H188+$I188+$J188),($G188+$H188+$I188+$J188+$K188))</f>
        <v>10754.039181258</v>
      </c>
      <c r="M188" s="78" t="n">
        <f aca="false">Mortgage!$L188</f>
        <v>-389.491854150191</v>
      </c>
      <c r="N188" s="78" t="n">
        <f aca="false">$L188+$M188</f>
        <v>10364.5473271078</v>
      </c>
      <c r="O188" s="78" t="n">
        <f aca="false">IF(AND(($B188&lt;Input!$C$31),($B188&lt;Input!$G$31)),Expenses!$D188,(-1)*$N188)</f>
        <v>-6753.53814565094</v>
      </c>
      <c r="P188" s="78" t="n">
        <f aca="false">Childcare!$D188</f>
        <v>0</v>
      </c>
      <c r="Q188" s="78" t="n">
        <f aca="false">Loan_01!$E188</f>
        <v>0</v>
      </c>
      <c r="R188" s="78" t="n">
        <f aca="false">Loan_02!$E188</f>
        <v>0</v>
      </c>
      <c r="S188" s="78" t="n">
        <f aca="false">(-1)*SUM(Roth_01!$D188+Roth_02!$D188+IRA_01!$D188+IRA_02!$D188+Invest_01!$D188+Invest_02!$D188)</f>
        <v>-100</v>
      </c>
      <c r="T188" s="78" t="n">
        <f aca="false">(-1)*(IF(($B188&gt;Input!$O$24),0,Input!$O$30)+IF(($B188&gt;Input!$O$31),0,Input!$O$37)+IF(($B188&gt;Input!$O$38),0,Input!$O$44))</f>
        <v>-0</v>
      </c>
      <c r="U188" s="78" t="n">
        <f aca="false">IF(($AB187*(Input!$C$16/100)&gt;0),0,($AB187*(Input!$C$16/100)))</f>
        <v>0</v>
      </c>
      <c r="V188" s="78"/>
      <c r="W188" s="78" t="n">
        <f aca="false">IF(($N188+$O188+$P188+$Q188+$R188+$S188+$T188+$U188)&lt;0,($N188+$O188+$P188+$Q188+$R188+$S188+$T188+$U188),0)</f>
        <v>0</v>
      </c>
      <c r="X188" s="78"/>
      <c r="Y188" s="78" t="n">
        <f aca="false">IF(($N188+$O188+$P188+$Q188+$R188+$S188+$T188+$U188)&gt;=0,($N188+$O188+$P188+$Q188+$R188+$S188+$T188+$U188),0)</f>
        <v>3511.00918145689</v>
      </c>
      <c r="AA188" s="78" t="n">
        <f aca="false">IF(AND((($AB187+$W187-$U187)&lt;0),($Y188&gt;0)),($AA187-$K188)*(1+Input!$C$18/(12*100)),($AA187+$Y188-$K188)*(1+Input!$C$18/(12*100)))</f>
        <v>329941.163181595</v>
      </c>
      <c r="AB188" s="78" t="n">
        <f aca="false">IF(AND((($AB187+$W187-$U187)&lt;0),($Y188&gt;=0)),($AB187+$W187-$U187+$Y188)*(1+Input!$C$15/(12*100)),0)</f>
        <v>0</v>
      </c>
    </row>
    <row r="189" customFormat="false" ht="12.8" hidden="false" customHeight="false" outlineLevel="0" collapsed="false">
      <c r="A189" s="76" t="n">
        <v>185</v>
      </c>
      <c r="B189" s="77" t="n">
        <f aca="false">EOMONTH(Input!$C$7,A189)</f>
        <v>48548</v>
      </c>
      <c r="D189" s="76" t="n">
        <f aca="false">DATEDIF(Input!$C$23,$B189,"Y")</f>
        <v>55</v>
      </c>
      <c r="E189" s="76" t="n">
        <f aca="false">DATEDIF(Input!$G$23,$B189,"Y")</f>
        <v>55</v>
      </c>
      <c r="G189" s="78" t="n">
        <f aca="false">Salary_01!$L189</f>
        <v>6282.27079355769</v>
      </c>
      <c r="H189" s="78" t="n">
        <f aca="false">Salary_02!$L189</f>
        <v>4471.76838770033</v>
      </c>
      <c r="I189" s="78" t="n">
        <f aca="false">Retirement_Dist_01!$J189</f>
        <v>0</v>
      </c>
      <c r="J189" s="78" t="n">
        <f aca="false">Retirement_Dist_02!$J189</f>
        <v>0</v>
      </c>
      <c r="K189" s="78" t="n">
        <f aca="true">IF(AND(OR($B189&gt;Input!$C$31,$B189&gt;Input!$G$31),OR($B189&lt;Input!$C$25,$B189&lt;Input!$G$25)),(-1)*PMT(Input!$C$18/(100*12),(OFFSET($A$4, MAX( MATCH(Input!$C$25,$B$4:$B$1004,1), MATCH(Input!$G$25,$B$4:$B$1004,1)),0,1,1) - OFFSET($A$4, MIN( MATCH(Input!$C$31,$B$4:$B$1004,1), MATCH(Input!$G$31,$B$4:$B$1004,1)),0,1,1)),$AD$4,0,1),0)</f>
        <v>0</v>
      </c>
      <c r="L189" s="78" t="n">
        <f aca="false">IF(AND(($B189&lt;Input!$C$31),($B189&lt;Input!$G$31)),($G189+$H189+$I189+$J189),($G189+$H189+$I189+$J189+$K189))</f>
        <v>10754.039181258</v>
      </c>
      <c r="M189" s="78" t="n">
        <f aca="false">Mortgage!$L189</f>
        <v>-389.491854150191</v>
      </c>
      <c r="N189" s="78" t="n">
        <f aca="false">$L189+$M189</f>
        <v>10364.5473271078</v>
      </c>
      <c r="O189" s="78" t="n">
        <f aca="false">IF(AND(($B189&lt;Input!$C$31),($B189&lt;Input!$G$31)),Expenses!$D189,(-1)*$N189)</f>
        <v>-6753.53814565094</v>
      </c>
      <c r="P189" s="78" t="n">
        <f aca="false">Childcare!$D189</f>
        <v>0</v>
      </c>
      <c r="Q189" s="78" t="n">
        <f aca="false">Loan_01!$E189</f>
        <v>0</v>
      </c>
      <c r="R189" s="78" t="n">
        <f aca="false">Loan_02!$E189</f>
        <v>0</v>
      </c>
      <c r="S189" s="78" t="n">
        <f aca="false">(-1)*SUM(Roth_01!$D189+Roth_02!$D189+IRA_01!$D189+IRA_02!$D189+Invest_01!$D189+Invest_02!$D189)</f>
        <v>-100</v>
      </c>
      <c r="T189" s="78" t="n">
        <f aca="false">(-1)*(IF(($B189&gt;Input!$O$24),0,Input!$O$30)+IF(($B189&gt;Input!$O$31),0,Input!$O$37)+IF(($B189&gt;Input!$O$38),0,Input!$O$44))</f>
        <v>-0</v>
      </c>
      <c r="U189" s="78" t="n">
        <f aca="false">IF(($AB188*(Input!$C$16/100)&gt;0),0,($AB188*(Input!$C$16/100)))</f>
        <v>0</v>
      </c>
      <c r="V189" s="78"/>
      <c r="W189" s="78" t="n">
        <f aca="false">IF(($N189+$O189+$P189+$Q189+$R189+$S189+$T189+$U189)&lt;0,($N189+$O189+$P189+$Q189+$R189+$S189+$T189+$U189),0)</f>
        <v>0</v>
      </c>
      <c r="X189" s="78"/>
      <c r="Y189" s="78" t="n">
        <f aca="false">IF(($N189+$O189+$P189+$Q189+$R189+$S189+$T189+$U189)&gt;=0,($N189+$O189+$P189+$Q189+$R189+$S189+$T189+$U189),0)</f>
        <v>3511.00918145689</v>
      </c>
      <c r="AA189" s="78" t="n">
        <f aca="false">IF(AND((($AB188+$W188-$U188)&lt;0),($Y189&gt;0)),($AA188-$K189)*(1+Input!$C$18/(12*100)),($AA188+$Y189-$K189)*(1+Input!$C$18/(12*100)))</f>
        <v>333466.066203567</v>
      </c>
      <c r="AB189" s="78" t="n">
        <f aca="false">IF(AND((($AB188+$W188-$U188)&lt;0),($Y189&gt;=0)),($AB188+$W188-$U188+$Y189)*(1+Input!$C$15/(12*100)),0)</f>
        <v>0</v>
      </c>
    </row>
    <row r="190" customFormat="false" ht="12.8" hidden="false" customHeight="false" outlineLevel="0" collapsed="false">
      <c r="A190" s="76" t="n">
        <v>186</v>
      </c>
      <c r="B190" s="77" t="n">
        <f aca="false">EOMONTH(Input!$C$7,A190)</f>
        <v>48579</v>
      </c>
      <c r="D190" s="76" t="n">
        <f aca="false">DATEDIF(Input!$C$23,$B190,"Y")</f>
        <v>55</v>
      </c>
      <c r="E190" s="76" t="n">
        <f aca="false">DATEDIF(Input!$G$23,$B190,"Y")</f>
        <v>55</v>
      </c>
      <c r="G190" s="78" t="n">
        <f aca="false">Salary_01!$L190</f>
        <v>6282.27079355769</v>
      </c>
      <c r="H190" s="78" t="n">
        <f aca="false">Salary_02!$L190</f>
        <v>4471.76838770033</v>
      </c>
      <c r="I190" s="78" t="n">
        <f aca="false">Retirement_Dist_01!$J190</f>
        <v>0</v>
      </c>
      <c r="J190" s="78" t="n">
        <f aca="false">Retirement_Dist_02!$J190</f>
        <v>0</v>
      </c>
      <c r="K190" s="78" t="n">
        <f aca="true">IF(AND(OR($B190&gt;Input!$C$31,$B190&gt;Input!$G$31),OR($B190&lt;Input!$C$25,$B190&lt;Input!$G$25)),(-1)*PMT(Input!$C$18/(100*12),(OFFSET($A$4, MAX( MATCH(Input!$C$25,$B$4:$B$1004,1), MATCH(Input!$G$25,$B$4:$B$1004,1)),0,1,1) - OFFSET($A$4, MIN( MATCH(Input!$C$31,$B$4:$B$1004,1), MATCH(Input!$G$31,$B$4:$B$1004,1)),0,1,1)),$AD$4,0,1),0)</f>
        <v>0</v>
      </c>
      <c r="L190" s="78" t="n">
        <f aca="false">IF(AND(($B190&lt;Input!$C$31),($B190&lt;Input!$G$31)),($G190+$H190+$I190+$J190),($G190+$H190+$I190+$J190+$K190))</f>
        <v>10754.039181258</v>
      </c>
      <c r="M190" s="78" t="n">
        <f aca="false">Mortgage!$L190</f>
        <v>-389.491854150191</v>
      </c>
      <c r="N190" s="78" t="n">
        <f aca="false">$L190+$M190</f>
        <v>10364.5473271078</v>
      </c>
      <c r="O190" s="78" t="n">
        <f aca="false">IF(AND(($B190&lt;Input!$C$31),($B190&lt;Input!$G$31)),Expenses!$D190,(-1)*$N190)</f>
        <v>-6753.53814565094</v>
      </c>
      <c r="P190" s="78" t="n">
        <f aca="false">Childcare!$D190</f>
        <v>0</v>
      </c>
      <c r="Q190" s="78" t="n">
        <f aca="false">Loan_01!$E190</f>
        <v>0</v>
      </c>
      <c r="R190" s="78" t="n">
        <f aca="false">Loan_02!$E190</f>
        <v>0</v>
      </c>
      <c r="S190" s="78" t="n">
        <f aca="false">(-1)*SUM(Roth_01!$D190+Roth_02!$D190+IRA_01!$D190+IRA_02!$D190+Invest_01!$D190+Invest_02!$D190)</f>
        <v>-100</v>
      </c>
      <c r="T190" s="78" t="n">
        <f aca="false">(-1)*(IF(($B190&gt;Input!$O$24),0,Input!$O$30)+IF(($B190&gt;Input!$O$31),0,Input!$O$37)+IF(($B190&gt;Input!$O$38),0,Input!$O$44))</f>
        <v>-0</v>
      </c>
      <c r="U190" s="78" t="n">
        <f aca="false">IF(($AB189*(Input!$C$16/100)&gt;0),0,($AB189*(Input!$C$16/100)))</f>
        <v>0</v>
      </c>
      <c r="V190" s="78"/>
      <c r="W190" s="78" t="n">
        <f aca="false">IF(($N190+$O190+$P190+$Q190+$R190+$S190+$T190+$U190)&lt;0,($N190+$O190+$P190+$Q190+$R190+$S190+$T190+$U190),0)</f>
        <v>0</v>
      </c>
      <c r="X190" s="78"/>
      <c r="Y190" s="78" t="n">
        <f aca="false">IF(($N190+$O190+$P190+$Q190+$R190+$S190+$T190+$U190)&gt;=0,($N190+$O190+$P190+$Q190+$R190+$S190+$T190+$U190),0)</f>
        <v>3511.00918145689</v>
      </c>
      <c r="AA190" s="78" t="n">
        <f aca="false">IF(AND((($AB189+$W189-$U189)&lt;0),($Y190&gt;0)),($AA189-$K190)*(1+Input!$C$18/(12*100)),($AA189+$Y190-$K190)*(1+Input!$C$18/(12*100)))</f>
        <v>336991.116096498</v>
      </c>
      <c r="AB190" s="78" t="n">
        <f aca="false">IF(AND((($AB189+$W189-$U189)&lt;0),($Y190&gt;=0)),($AB189+$W189-$U189+$Y190)*(1+Input!$C$15/(12*100)),0)</f>
        <v>0</v>
      </c>
    </row>
    <row r="191" customFormat="false" ht="12.8" hidden="false" customHeight="false" outlineLevel="0" collapsed="false">
      <c r="A191" s="76" t="n">
        <v>187</v>
      </c>
      <c r="B191" s="77" t="n">
        <f aca="false">EOMONTH(Input!$C$7,A191)</f>
        <v>48610</v>
      </c>
      <c r="D191" s="76" t="n">
        <f aca="false">DATEDIF(Input!$C$23,$B191,"Y")</f>
        <v>55</v>
      </c>
      <c r="E191" s="76" t="n">
        <f aca="false">DATEDIF(Input!$G$23,$B191,"Y")</f>
        <v>55</v>
      </c>
      <c r="G191" s="78" t="n">
        <f aca="false">Salary_01!$L191</f>
        <v>6282.27079355769</v>
      </c>
      <c r="H191" s="78" t="n">
        <f aca="false">Salary_02!$L191</f>
        <v>4471.76838770033</v>
      </c>
      <c r="I191" s="78" t="n">
        <f aca="false">Retirement_Dist_01!$J191</f>
        <v>0</v>
      </c>
      <c r="J191" s="78" t="n">
        <f aca="false">Retirement_Dist_02!$J191</f>
        <v>0</v>
      </c>
      <c r="K191" s="78" t="n">
        <f aca="true">IF(AND(OR($B191&gt;Input!$C$31,$B191&gt;Input!$G$31),OR($B191&lt;Input!$C$25,$B191&lt;Input!$G$25)),(-1)*PMT(Input!$C$18/(100*12),(OFFSET($A$4, MAX( MATCH(Input!$C$25,$B$4:$B$1004,1), MATCH(Input!$G$25,$B$4:$B$1004,1)),0,1,1) - OFFSET($A$4, MIN( MATCH(Input!$C$31,$B$4:$B$1004,1), MATCH(Input!$G$31,$B$4:$B$1004,1)),0,1,1)),$AD$4,0,1),0)</f>
        <v>0</v>
      </c>
      <c r="L191" s="78" t="n">
        <f aca="false">IF(AND(($B191&lt;Input!$C$31),($B191&lt;Input!$G$31)),($G191+$H191+$I191+$J191),($G191+$H191+$I191+$J191+$K191))</f>
        <v>10754.039181258</v>
      </c>
      <c r="M191" s="78" t="n">
        <f aca="false">Mortgage!$L191</f>
        <v>-389.491854150191</v>
      </c>
      <c r="N191" s="78" t="n">
        <f aca="false">$L191+$M191</f>
        <v>10364.5473271078</v>
      </c>
      <c r="O191" s="78" t="n">
        <f aca="false">IF(AND(($B191&lt;Input!$C$31),($B191&lt;Input!$G$31)),Expenses!$D191,(-1)*$N191)</f>
        <v>-6753.53814565094</v>
      </c>
      <c r="P191" s="78" t="n">
        <f aca="false">Childcare!$D191</f>
        <v>0</v>
      </c>
      <c r="Q191" s="78" t="n">
        <f aca="false">Loan_01!$E191</f>
        <v>0</v>
      </c>
      <c r="R191" s="78" t="n">
        <f aca="false">Loan_02!$E191</f>
        <v>0</v>
      </c>
      <c r="S191" s="78" t="n">
        <f aca="false">(-1)*SUM(Roth_01!$D191+Roth_02!$D191+IRA_01!$D191+IRA_02!$D191+Invest_01!$D191+Invest_02!$D191)</f>
        <v>-100</v>
      </c>
      <c r="T191" s="78" t="n">
        <f aca="false">(-1)*(IF(($B191&gt;Input!$O$24),0,Input!$O$30)+IF(($B191&gt;Input!$O$31),0,Input!$O$37)+IF(($B191&gt;Input!$O$38),0,Input!$O$44))</f>
        <v>-0</v>
      </c>
      <c r="U191" s="78" t="n">
        <f aca="false">IF(($AB190*(Input!$C$16/100)&gt;0),0,($AB190*(Input!$C$16/100)))</f>
        <v>0</v>
      </c>
      <c r="V191" s="78"/>
      <c r="W191" s="78" t="n">
        <f aca="false">IF(($N191+$O191+$P191+$Q191+$R191+$S191+$T191+$U191)&lt;0,($N191+$O191+$P191+$Q191+$R191+$S191+$T191+$U191),0)</f>
        <v>0</v>
      </c>
      <c r="X191" s="78"/>
      <c r="Y191" s="78" t="n">
        <f aca="false">IF(($N191+$O191+$P191+$Q191+$R191+$S191+$T191+$U191)&gt;=0,($N191+$O191+$P191+$Q191+$R191+$S191+$T191+$U191),0)</f>
        <v>3511.00918145689</v>
      </c>
      <c r="AA191" s="78" t="n">
        <f aca="false">IF(AND((($AB190+$W190-$U190)&lt;0),($Y191&gt;0)),($AA190-$K191)*(1+Input!$C$18/(12*100)),($AA190+$Y191-$K191)*(1+Input!$C$18/(12*100)))</f>
        <v>340516.312866508</v>
      </c>
      <c r="AB191" s="78" t="n">
        <f aca="false">IF(AND((($AB190+$W190-$U190)&lt;0),($Y191&gt;=0)),($AB190+$W190-$U190+$Y191)*(1+Input!$C$15/(12*100)),0)</f>
        <v>0</v>
      </c>
    </row>
    <row r="192" customFormat="false" ht="12.8" hidden="false" customHeight="false" outlineLevel="0" collapsed="false">
      <c r="A192" s="76" t="n">
        <v>188</v>
      </c>
      <c r="B192" s="77" t="n">
        <f aca="false">EOMONTH(Input!$C$7,A192)</f>
        <v>48638</v>
      </c>
      <c r="D192" s="76" t="n">
        <f aca="false">DATEDIF(Input!$C$23,$B192,"Y")</f>
        <v>55</v>
      </c>
      <c r="E192" s="76" t="n">
        <f aca="false">DATEDIF(Input!$G$23,$B192,"Y")</f>
        <v>55</v>
      </c>
      <c r="G192" s="78" t="n">
        <f aca="false">Salary_01!$L192</f>
        <v>6282.27079355769</v>
      </c>
      <c r="H192" s="78" t="n">
        <f aca="false">Salary_02!$L192</f>
        <v>4471.76838770033</v>
      </c>
      <c r="I192" s="78" t="n">
        <f aca="false">Retirement_Dist_01!$J192</f>
        <v>0</v>
      </c>
      <c r="J192" s="78" t="n">
        <f aca="false">Retirement_Dist_02!$J192</f>
        <v>0</v>
      </c>
      <c r="K192" s="78" t="n">
        <f aca="true">IF(AND(OR($B192&gt;Input!$C$31,$B192&gt;Input!$G$31),OR($B192&lt;Input!$C$25,$B192&lt;Input!$G$25)),(-1)*PMT(Input!$C$18/(100*12),(OFFSET($A$4, MAX( MATCH(Input!$C$25,$B$4:$B$1004,1), MATCH(Input!$G$25,$B$4:$B$1004,1)),0,1,1) - OFFSET($A$4, MIN( MATCH(Input!$C$31,$B$4:$B$1004,1), MATCH(Input!$G$31,$B$4:$B$1004,1)),0,1,1)),$AD$4,0,1),0)</f>
        <v>0</v>
      </c>
      <c r="L192" s="78" t="n">
        <f aca="false">IF(AND(($B192&lt;Input!$C$31),($B192&lt;Input!$G$31)),($G192+$H192+$I192+$J192),($G192+$H192+$I192+$J192+$K192))</f>
        <v>10754.039181258</v>
      </c>
      <c r="M192" s="78" t="n">
        <f aca="false">Mortgage!$L192</f>
        <v>-389.491854150191</v>
      </c>
      <c r="N192" s="78" t="n">
        <f aca="false">$L192+$M192</f>
        <v>10364.5473271078</v>
      </c>
      <c r="O192" s="78" t="n">
        <f aca="false">IF(AND(($B192&lt;Input!$C$31),($B192&lt;Input!$G$31)),Expenses!$D192,(-1)*$N192)</f>
        <v>-6753.53814565094</v>
      </c>
      <c r="P192" s="78" t="n">
        <f aca="false">Childcare!$D192</f>
        <v>0</v>
      </c>
      <c r="Q192" s="78" t="n">
        <f aca="false">Loan_01!$E192</f>
        <v>0</v>
      </c>
      <c r="R192" s="78" t="n">
        <f aca="false">Loan_02!$E192</f>
        <v>0</v>
      </c>
      <c r="S192" s="78" t="n">
        <f aca="false">(-1)*SUM(Roth_01!$D192+Roth_02!$D192+IRA_01!$D192+IRA_02!$D192+Invest_01!$D192+Invest_02!$D192)</f>
        <v>-100</v>
      </c>
      <c r="T192" s="78" t="n">
        <f aca="false">(-1)*(IF(($B192&gt;Input!$O$24),0,Input!$O$30)+IF(($B192&gt;Input!$O$31),0,Input!$O$37)+IF(($B192&gt;Input!$O$38),0,Input!$O$44))</f>
        <v>-0</v>
      </c>
      <c r="U192" s="78" t="n">
        <f aca="false">IF(($AB191*(Input!$C$16/100)&gt;0),0,($AB191*(Input!$C$16/100)))</f>
        <v>0</v>
      </c>
      <c r="V192" s="78"/>
      <c r="W192" s="78" t="n">
        <f aca="false">IF(($N192+$O192+$P192+$Q192+$R192+$S192+$T192+$U192)&lt;0,($N192+$O192+$P192+$Q192+$R192+$S192+$T192+$U192),0)</f>
        <v>0</v>
      </c>
      <c r="X192" s="78"/>
      <c r="Y192" s="78" t="n">
        <f aca="false">IF(($N192+$O192+$P192+$Q192+$R192+$S192+$T192+$U192)&gt;=0,($N192+$O192+$P192+$Q192+$R192+$S192+$T192+$U192),0)</f>
        <v>3511.00918145689</v>
      </c>
      <c r="AA192" s="78" t="n">
        <f aca="false">IF(AND((($AB191+$W191-$U191)&lt;0),($Y192&gt;0)),($AA191-$K192)*(1+Input!$C$18/(12*100)),($AA191+$Y192-$K192)*(1+Input!$C$18/(12*100)))</f>
        <v>344041.656519717</v>
      </c>
      <c r="AB192" s="78" t="n">
        <f aca="false">IF(AND((($AB191+$W191-$U191)&lt;0),($Y192&gt;=0)),($AB191+$W191-$U191+$Y192)*(1+Input!$C$15/(12*100)),0)</f>
        <v>0</v>
      </c>
    </row>
    <row r="193" customFormat="false" ht="12.8" hidden="false" customHeight="false" outlineLevel="0" collapsed="false">
      <c r="A193" s="76" t="n">
        <v>189</v>
      </c>
      <c r="B193" s="77" t="n">
        <f aca="false">EOMONTH(Input!$C$7,A193)</f>
        <v>48669</v>
      </c>
      <c r="D193" s="76" t="n">
        <f aca="false">DATEDIF(Input!$C$23,$B193,"Y")</f>
        <v>55</v>
      </c>
      <c r="E193" s="76" t="n">
        <f aca="false">DATEDIF(Input!$G$23,$B193,"Y")</f>
        <v>55</v>
      </c>
      <c r="G193" s="78" t="n">
        <f aca="false">Salary_01!$L193</f>
        <v>6282.27079355769</v>
      </c>
      <c r="H193" s="78" t="n">
        <f aca="false">Salary_02!$L193</f>
        <v>4471.76838770033</v>
      </c>
      <c r="I193" s="78" t="n">
        <f aca="false">Retirement_Dist_01!$J193</f>
        <v>0</v>
      </c>
      <c r="J193" s="78" t="n">
        <f aca="false">Retirement_Dist_02!$J193</f>
        <v>0</v>
      </c>
      <c r="K193" s="78" t="n">
        <f aca="true">IF(AND(OR($B193&gt;Input!$C$31,$B193&gt;Input!$G$31),OR($B193&lt;Input!$C$25,$B193&lt;Input!$G$25)),(-1)*PMT(Input!$C$18/(100*12),(OFFSET($A$4, MAX( MATCH(Input!$C$25,$B$4:$B$1004,1), MATCH(Input!$G$25,$B$4:$B$1004,1)),0,1,1) - OFFSET($A$4, MIN( MATCH(Input!$C$31,$B$4:$B$1004,1), MATCH(Input!$G$31,$B$4:$B$1004,1)),0,1,1)),$AD$4,0,1),0)</f>
        <v>0</v>
      </c>
      <c r="L193" s="78" t="n">
        <f aca="false">IF(AND(($B193&lt;Input!$C$31),($B193&lt;Input!$G$31)),($G193+$H193+$I193+$J193),($G193+$H193+$I193+$J193+$K193))</f>
        <v>10754.039181258</v>
      </c>
      <c r="M193" s="78" t="n">
        <f aca="false">Mortgage!$L193</f>
        <v>-389.491854150191</v>
      </c>
      <c r="N193" s="78" t="n">
        <f aca="false">$L193+$M193</f>
        <v>10364.5473271078</v>
      </c>
      <c r="O193" s="78" t="n">
        <f aca="false">IF(AND(($B193&lt;Input!$C$31),($B193&lt;Input!$G$31)),Expenses!$D193,(-1)*$N193)</f>
        <v>-6753.53814565094</v>
      </c>
      <c r="P193" s="78" t="n">
        <f aca="false">Childcare!$D193</f>
        <v>0</v>
      </c>
      <c r="Q193" s="78" t="n">
        <f aca="false">Loan_01!$E193</f>
        <v>0</v>
      </c>
      <c r="R193" s="78" t="n">
        <f aca="false">Loan_02!$E193</f>
        <v>0</v>
      </c>
      <c r="S193" s="78" t="n">
        <f aca="false">(-1)*SUM(Roth_01!$D193+Roth_02!$D193+IRA_01!$D193+IRA_02!$D193+Invest_01!$D193+Invest_02!$D193)</f>
        <v>-100</v>
      </c>
      <c r="T193" s="78" t="n">
        <f aca="false">(-1)*(IF(($B193&gt;Input!$O$24),0,Input!$O$30)+IF(($B193&gt;Input!$O$31),0,Input!$O$37)+IF(($B193&gt;Input!$O$38),0,Input!$O$44))</f>
        <v>-0</v>
      </c>
      <c r="U193" s="78" t="n">
        <f aca="false">IF(($AB192*(Input!$C$16/100)&gt;0),0,($AB192*(Input!$C$16/100)))</f>
        <v>0</v>
      </c>
      <c r="V193" s="78"/>
      <c r="W193" s="78" t="n">
        <f aca="false">IF(($N193+$O193+$P193+$Q193+$R193+$S193+$T193+$U193)&lt;0,($N193+$O193+$P193+$Q193+$R193+$S193+$T193+$U193),0)</f>
        <v>0</v>
      </c>
      <c r="X193" s="78"/>
      <c r="Y193" s="78" t="n">
        <f aca="false">IF(($N193+$O193+$P193+$Q193+$R193+$S193+$T193+$U193)&gt;=0,($N193+$O193+$P193+$Q193+$R193+$S193+$T193+$U193),0)</f>
        <v>3511.00918145689</v>
      </c>
      <c r="AA193" s="78" t="n">
        <f aca="false">IF(AND((($AB192+$W192-$U192)&lt;0),($Y193&gt;0)),($AA192-$K193)*(1+Input!$C$18/(12*100)),($AA192+$Y193-$K193)*(1+Input!$C$18/(12*100)))</f>
        <v>347567.147062245</v>
      </c>
      <c r="AB193" s="78" t="n">
        <f aca="false">IF(AND((($AB192+$W192-$U192)&lt;0),($Y193&gt;=0)),($AB192+$W192-$U192+$Y193)*(1+Input!$C$15/(12*100)),0)</f>
        <v>0</v>
      </c>
    </row>
    <row r="194" customFormat="false" ht="12.8" hidden="false" customHeight="false" outlineLevel="0" collapsed="false">
      <c r="A194" s="76" t="n">
        <v>190</v>
      </c>
      <c r="B194" s="77" t="n">
        <f aca="false">EOMONTH(Input!$C$7,A194)</f>
        <v>48699</v>
      </c>
      <c r="D194" s="76" t="n">
        <f aca="false">DATEDIF(Input!$C$23,$B194,"Y")</f>
        <v>55</v>
      </c>
      <c r="E194" s="76" t="n">
        <f aca="false">DATEDIF(Input!$G$23,$B194,"Y")</f>
        <v>55</v>
      </c>
      <c r="G194" s="78" t="n">
        <f aca="false">Salary_01!$L194</f>
        <v>6282.27079355769</v>
      </c>
      <c r="H194" s="78" t="n">
        <f aca="false">Salary_02!$L194</f>
        <v>4471.76838770033</v>
      </c>
      <c r="I194" s="78" t="n">
        <f aca="false">Retirement_Dist_01!$J194</f>
        <v>0</v>
      </c>
      <c r="J194" s="78" t="n">
        <f aca="false">Retirement_Dist_02!$J194</f>
        <v>0</v>
      </c>
      <c r="K194" s="78" t="n">
        <f aca="true">IF(AND(OR($B194&gt;Input!$C$31,$B194&gt;Input!$G$31),OR($B194&lt;Input!$C$25,$B194&lt;Input!$G$25)),(-1)*PMT(Input!$C$18/(100*12),(OFFSET($A$4, MAX( MATCH(Input!$C$25,$B$4:$B$1004,1), MATCH(Input!$G$25,$B$4:$B$1004,1)),0,1,1) - OFFSET($A$4, MIN( MATCH(Input!$C$31,$B$4:$B$1004,1), MATCH(Input!$G$31,$B$4:$B$1004,1)),0,1,1)),$AD$4,0,1),0)</f>
        <v>0</v>
      </c>
      <c r="L194" s="78" t="n">
        <f aca="false">IF(AND(($B194&lt;Input!$C$31),($B194&lt;Input!$G$31)),($G194+$H194+$I194+$J194),($G194+$H194+$I194+$J194+$K194))</f>
        <v>10754.039181258</v>
      </c>
      <c r="M194" s="78" t="n">
        <f aca="false">Mortgage!$L194</f>
        <v>-389.491854150191</v>
      </c>
      <c r="N194" s="78" t="n">
        <f aca="false">$L194+$M194</f>
        <v>10364.5473271078</v>
      </c>
      <c r="O194" s="78" t="n">
        <f aca="false">IF(AND(($B194&lt;Input!$C$31),($B194&lt;Input!$G$31)),Expenses!$D194,(-1)*$N194)</f>
        <v>-6753.53814565094</v>
      </c>
      <c r="P194" s="78" t="n">
        <f aca="false">Childcare!$D194</f>
        <v>0</v>
      </c>
      <c r="Q194" s="78" t="n">
        <f aca="false">Loan_01!$E194</f>
        <v>0</v>
      </c>
      <c r="R194" s="78" t="n">
        <f aca="false">Loan_02!$E194</f>
        <v>0</v>
      </c>
      <c r="S194" s="78" t="n">
        <f aca="false">(-1)*SUM(Roth_01!$D194+Roth_02!$D194+IRA_01!$D194+IRA_02!$D194+Invest_01!$D194+Invest_02!$D194)</f>
        <v>-100</v>
      </c>
      <c r="T194" s="78" t="n">
        <f aca="false">(-1)*(IF(($B194&gt;Input!$O$24),0,Input!$O$30)+IF(($B194&gt;Input!$O$31),0,Input!$O$37)+IF(($B194&gt;Input!$O$38),0,Input!$O$44))</f>
        <v>-0</v>
      </c>
      <c r="U194" s="78" t="n">
        <f aca="false">IF(($AB193*(Input!$C$16/100)&gt;0),0,($AB193*(Input!$C$16/100)))</f>
        <v>0</v>
      </c>
      <c r="V194" s="78"/>
      <c r="W194" s="78" t="n">
        <f aca="false">IF(($N194+$O194+$P194+$Q194+$R194+$S194+$T194+$U194)&lt;0,($N194+$O194+$P194+$Q194+$R194+$S194+$T194+$U194),0)</f>
        <v>0</v>
      </c>
      <c r="X194" s="78"/>
      <c r="Y194" s="78" t="n">
        <f aca="false">IF(($N194+$O194+$P194+$Q194+$R194+$S194+$T194+$U194)&gt;=0,($N194+$O194+$P194+$Q194+$R194+$S194+$T194+$U194),0)</f>
        <v>3511.00918145689</v>
      </c>
      <c r="AA194" s="78" t="n">
        <f aca="false">IF(AND((($AB193+$W193-$U193)&lt;0),($Y194&gt;0)),($AA193-$K194)*(1+Input!$C$18/(12*100)),($AA193+$Y194-$K194)*(1+Input!$C$18/(12*100)))</f>
        <v>351092.784500212</v>
      </c>
      <c r="AB194" s="78" t="n">
        <f aca="false">IF(AND((($AB193+$W193-$U193)&lt;0),($Y194&gt;=0)),($AB193+$W193-$U193+$Y194)*(1+Input!$C$15/(12*100)),0)</f>
        <v>0</v>
      </c>
    </row>
    <row r="195" customFormat="false" ht="12.8" hidden="false" customHeight="false" outlineLevel="0" collapsed="false">
      <c r="A195" s="76" t="n">
        <v>191</v>
      </c>
      <c r="B195" s="77" t="n">
        <f aca="false">EOMONTH(Input!$C$7,A195)</f>
        <v>48730</v>
      </c>
      <c r="D195" s="76" t="n">
        <f aca="false">DATEDIF(Input!$C$23,$B195,"Y")</f>
        <v>56</v>
      </c>
      <c r="E195" s="76" t="n">
        <f aca="false">DATEDIF(Input!$G$23,$B195,"Y")</f>
        <v>56</v>
      </c>
      <c r="G195" s="78" t="n">
        <f aca="false">Salary_01!$L195</f>
        <v>6282.27079355769</v>
      </c>
      <c r="H195" s="78" t="n">
        <f aca="false">Salary_02!$L195</f>
        <v>4471.76838770033</v>
      </c>
      <c r="I195" s="78" t="n">
        <f aca="false">Retirement_Dist_01!$J195</f>
        <v>0</v>
      </c>
      <c r="J195" s="78" t="n">
        <f aca="false">Retirement_Dist_02!$J195</f>
        <v>0</v>
      </c>
      <c r="K195" s="78" t="n">
        <f aca="true">IF(AND(OR($B195&gt;Input!$C$31,$B195&gt;Input!$G$31),OR($B195&lt;Input!$C$25,$B195&lt;Input!$G$25)),(-1)*PMT(Input!$C$18/(100*12),(OFFSET($A$4, MAX( MATCH(Input!$C$25,$B$4:$B$1004,1), MATCH(Input!$G$25,$B$4:$B$1004,1)),0,1,1) - OFFSET($A$4, MIN( MATCH(Input!$C$31,$B$4:$B$1004,1), MATCH(Input!$G$31,$B$4:$B$1004,1)),0,1,1)),$AD$4,0,1),0)</f>
        <v>0</v>
      </c>
      <c r="L195" s="78" t="n">
        <f aca="false">IF(AND(($B195&lt;Input!$C$31),($B195&lt;Input!$G$31)),($G195+$H195+$I195+$J195),($G195+$H195+$I195+$J195+$K195))</f>
        <v>10754.039181258</v>
      </c>
      <c r="M195" s="78" t="n">
        <f aca="false">Mortgage!$L195</f>
        <v>-389.491854150191</v>
      </c>
      <c r="N195" s="78" t="n">
        <f aca="false">$L195+$M195</f>
        <v>10364.5473271078</v>
      </c>
      <c r="O195" s="78" t="n">
        <f aca="false">IF(AND(($B195&lt;Input!$C$31),($B195&lt;Input!$G$31)),Expenses!$D195,(-1)*$N195)</f>
        <v>-6753.53814565094</v>
      </c>
      <c r="P195" s="78" t="n">
        <f aca="false">Childcare!$D195</f>
        <v>0</v>
      </c>
      <c r="Q195" s="78" t="n">
        <f aca="false">Loan_01!$E195</f>
        <v>0</v>
      </c>
      <c r="R195" s="78" t="n">
        <f aca="false">Loan_02!$E195</f>
        <v>0</v>
      </c>
      <c r="S195" s="78" t="n">
        <f aca="false">(-1)*SUM(Roth_01!$D195+Roth_02!$D195+IRA_01!$D195+IRA_02!$D195+Invest_01!$D195+Invest_02!$D195)</f>
        <v>-100</v>
      </c>
      <c r="T195" s="78" t="n">
        <f aca="false">(-1)*(IF(($B195&gt;Input!$O$24),0,Input!$O$30)+IF(($B195&gt;Input!$O$31),0,Input!$O$37)+IF(($B195&gt;Input!$O$38),0,Input!$O$44))</f>
        <v>-0</v>
      </c>
      <c r="U195" s="78" t="n">
        <f aca="false">IF(($AB194*(Input!$C$16/100)&gt;0),0,($AB194*(Input!$C$16/100)))</f>
        <v>0</v>
      </c>
      <c r="V195" s="78"/>
      <c r="W195" s="78" t="n">
        <f aca="false">IF(($N195+$O195+$P195+$Q195+$R195+$S195+$T195+$U195)&lt;0,($N195+$O195+$P195+$Q195+$R195+$S195+$T195+$U195),0)</f>
        <v>0</v>
      </c>
      <c r="X195" s="78"/>
      <c r="Y195" s="78" t="n">
        <f aca="false">IF(($N195+$O195+$P195+$Q195+$R195+$S195+$T195+$U195)&gt;=0,($N195+$O195+$P195+$Q195+$R195+$S195+$T195+$U195),0)</f>
        <v>3511.00918145689</v>
      </c>
      <c r="AA195" s="78" t="n">
        <f aca="false">IF(AND((($AB194+$W194-$U194)&lt;0),($Y195&gt;0)),($AA194-$K195)*(1+Input!$C$18/(12*100)),($AA194+$Y195-$K195)*(1+Input!$C$18/(12*100)))</f>
        <v>354618.568839739</v>
      </c>
      <c r="AB195" s="78" t="n">
        <f aca="false">IF(AND((($AB194+$W194-$U194)&lt;0),($Y195&gt;=0)),($AB194+$W194-$U194+$Y195)*(1+Input!$C$15/(12*100)),0)</f>
        <v>0</v>
      </c>
    </row>
    <row r="196" customFormat="false" ht="12.8" hidden="false" customHeight="false" outlineLevel="0" collapsed="false">
      <c r="A196" s="76" t="n">
        <v>192</v>
      </c>
      <c r="B196" s="77" t="n">
        <f aca="false">EOMONTH(Input!$C$7,A196)</f>
        <v>48760</v>
      </c>
      <c r="D196" s="76" t="n">
        <f aca="false">DATEDIF(Input!$C$23,$B196,"Y")</f>
        <v>56</v>
      </c>
      <c r="E196" s="76" t="n">
        <f aca="false">DATEDIF(Input!$G$23,$B196,"Y")</f>
        <v>56</v>
      </c>
      <c r="G196" s="78" t="n">
        <f aca="false">Salary_01!$L196</f>
        <v>6383.44830890058</v>
      </c>
      <c r="H196" s="78" t="n">
        <f aca="false">Salary_02!$L196</f>
        <v>4540.81383834744</v>
      </c>
      <c r="I196" s="78" t="n">
        <f aca="false">Retirement_Dist_01!$J196</f>
        <v>0</v>
      </c>
      <c r="J196" s="78" t="n">
        <f aca="false">Retirement_Dist_02!$J196</f>
        <v>0</v>
      </c>
      <c r="K196" s="78" t="n">
        <f aca="true">IF(AND(OR($B196&gt;Input!$C$31,$B196&gt;Input!$G$31),OR($B196&lt;Input!$C$25,$B196&lt;Input!$G$25)),(-1)*PMT(Input!$C$18/(100*12),(OFFSET($A$4, MAX( MATCH(Input!$C$25,$B$4:$B$1004,1), MATCH(Input!$G$25,$B$4:$B$1004,1)),0,1,1) - OFFSET($A$4, MIN( MATCH(Input!$C$31,$B$4:$B$1004,1), MATCH(Input!$G$31,$B$4:$B$1004,1)),0,1,1)),$AD$4,0,1),0)</f>
        <v>0</v>
      </c>
      <c r="L196" s="78" t="n">
        <f aca="false">IF(AND(($B196&lt;Input!$C$31),($B196&lt;Input!$G$31)),($G196+$H196+$I196+$J196),($G196+$H196+$I196+$J196+$K196))</f>
        <v>10924.262147248</v>
      </c>
      <c r="M196" s="78" t="n">
        <f aca="false">Mortgage!$L196</f>
        <v>-401.176609774697</v>
      </c>
      <c r="N196" s="78" t="n">
        <f aca="false">$L196+$M196</f>
        <v>10523.0855374733</v>
      </c>
      <c r="O196" s="78" t="n">
        <f aca="false">IF(AND(($B196&lt;Input!$C$31),($B196&lt;Input!$G$31)),Expenses!$D196,(-1)*$N196)</f>
        <v>-7023.67967147697</v>
      </c>
      <c r="P196" s="78" t="n">
        <f aca="false">Childcare!$D196</f>
        <v>0</v>
      </c>
      <c r="Q196" s="78" t="n">
        <f aca="false">Loan_01!$E196</f>
        <v>0</v>
      </c>
      <c r="R196" s="78" t="n">
        <f aca="false">Loan_02!$E196</f>
        <v>0</v>
      </c>
      <c r="S196" s="78" t="n">
        <f aca="false">(-1)*SUM(Roth_01!$D196+Roth_02!$D196+IRA_01!$D196+IRA_02!$D196+Invest_01!$D196+Invest_02!$D196)</f>
        <v>-100</v>
      </c>
      <c r="T196" s="78" t="n">
        <f aca="false">(-1)*(IF(($B196&gt;Input!$O$24),0,Input!$O$30)+IF(($B196&gt;Input!$O$31),0,Input!$O$37)+IF(($B196&gt;Input!$O$38),0,Input!$O$44))</f>
        <v>-0</v>
      </c>
      <c r="U196" s="78" t="n">
        <f aca="false">IF(($AB195*(Input!$C$16/100)&gt;0),0,($AB195*(Input!$C$16/100)))</f>
        <v>0</v>
      </c>
      <c r="V196" s="78"/>
      <c r="W196" s="78" t="n">
        <f aca="false">IF(($N196+$O196+$P196+$Q196+$R196+$S196+$T196+$U196)&lt;0,($N196+$O196+$P196+$Q196+$R196+$S196+$T196+$U196),0)</f>
        <v>0</v>
      </c>
      <c r="X196" s="78"/>
      <c r="Y196" s="78" t="n">
        <f aca="false">IF(($N196+$O196+$P196+$Q196+$R196+$S196+$T196+$U196)&gt;=0,($N196+$O196+$P196+$Q196+$R196+$S196+$T196+$U196),0)</f>
        <v>3399.40586599635</v>
      </c>
      <c r="AA196" s="78" t="n">
        <f aca="false">IF(AND((($AB195+$W195-$U195)&lt;0),($Y196&gt;0)),($AA195-$K196)*(1+Input!$C$18/(12*100)),($AA195+$Y196-$K196)*(1+Input!$C$18/(12*100)))</f>
        <v>358032.892121348</v>
      </c>
      <c r="AB196" s="78" t="n">
        <f aca="false">IF(AND((($AB195+$W195-$U195)&lt;0),($Y196&gt;=0)),($AB195+$W195-$U195+$Y196)*(1+Input!$C$15/(12*100)),0)</f>
        <v>0</v>
      </c>
    </row>
    <row r="197" customFormat="false" ht="12.8" hidden="false" customHeight="false" outlineLevel="0" collapsed="false">
      <c r="A197" s="76" t="n">
        <v>193</v>
      </c>
      <c r="B197" s="77" t="n">
        <f aca="false">EOMONTH(Input!$C$7,A197)</f>
        <v>48791</v>
      </c>
      <c r="D197" s="76" t="n">
        <f aca="false">DATEDIF(Input!$C$23,$B197,"Y")</f>
        <v>56</v>
      </c>
      <c r="E197" s="76" t="n">
        <f aca="false">DATEDIF(Input!$G$23,$B197,"Y")</f>
        <v>56</v>
      </c>
      <c r="G197" s="78" t="n">
        <f aca="false">Salary_01!$L197</f>
        <v>6383.44830890058</v>
      </c>
      <c r="H197" s="78" t="n">
        <f aca="false">Salary_02!$L197</f>
        <v>4540.81383834744</v>
      </c>
      <c r="I197" s="78" t="n">
        <f aca="false">Retirement_Dist_01!$J197</f>
        <v>0</v>
      </c>
      <c r="J197" s="78" t="n">
        <f aca="false">Retirement_Dist_02!$J197</f>
        <v>0</v>
      </c>
      <c r="K197" s="78" t="n">
        <f aca="true">IF(AND(OR($B197&gt;Input!$C$31,$B197&gt;Input!$G$31),OR($B197&lt;Input!$C$25,$B197&lt;Input!$G$25)),(-1)*PMT(Input!$C$18/(100*12),(OFFSET($A$4, MAX( MATCH(Input!$C$25,$B$4:$B$1004,1), MATCH(Input!$G$25,$B$4:$B$1004,1)),0,1,1) - OFFSET($A$4, MIN( MATCH(Input!$C$31,$B$4:$B$1004,1), MATCH(Input!$G$31,$B$4:$B$1004,1)),0,1,1)),$AD$4,0,1),0)</f>
        <v>0</v>
      </c>
      <c r="L197" s="78" t="n">
        <f aca="false">IF(AND(($B197&lt;Input!$C$31),($B197&lt;Input!$G$31)),($G197+$H197+$I197+$J197),($G197+$H197+$I197+$J197+$K197))</f>
        <v>10924.262147248</v>
      </c>
      <c r="M197" s="78" t="n">
        <f aca="false">Mortgage!$L197</f>
        <v>-401.176609774697</v>
      </c>
      <c r="N197" s="78" t="n">
        <f aca="false">$L197+$M197</f>
        <v>10523.0855374733</v>
      </c>
      <c r="O197" s="78" t="n">
        <f aca="false">IF(AND(($B197&lt;Input!$C$31),($B197&lt;Input!$G$31)),Expenses!$D197,(-1)*$N197)</f>
        <v>-7023.67967147697</v>
      </c>
      <c r="P197" s="78" t="n">
        <f aca="false">Childcare!$D197</f>
        <v>0</v>
      </c>
      <c r="Q197" s="78" t="n">
        <f aca="false">Loan_01!$E197</f>
        <v>0</v>
      </c>
      <c r="R197" s="78" t="n">
        <f aca="false">Loan_02!$E197</f>
        <v>0</v>
      </c>
      <c r="S197" s="78" t="n">
        <f aca="false">(-1)*SUM(Roth_01!$D197+Roth_02!$D197+IRA_01!$D197+IRA_02!$D197+Invest_01!$D197+Invest_02!$D197)</f>
        <v>-100</v>
      </c>
      <c r="T197" s="78" t="n">
        <f aca="false">(-1)*(IF(($B197&gt;Input!$O$24),0,Input!$O$30)+IF(($B197&gt;Input!$O$31),0,Input!$O$37)+IF(($B197&gt;Input!$O$38),0,Input!$O$44))</f>
        <v>-0</v>
      </c>
      <c r="U197" s="78" t="n">
        <f aca="false">IF(($AB196*(Input!$C$16/100)&gt;0),0,($AB196*(Input!$C$16/100)))</f>
        <v>0</v>
      </c>
      <c r="V197" s="78"/>
      <c r="W197" s="78" t="n">
        <f aca="false">IF(($N197+$O197+$P197+$Q197+$R197+$S197+$T197+$U197)&lt;0,($N197+$O197+$P197+$Q197+$R197+$S197+$T197+$U197),0)</f>
        <v>0</v>
      </c>
      <c r="X197" s="78"/>
      <c r="Y197" s="78" t="n">
        <f aca="false">IF(($N197+$O197+$P197+$Q197+$R197+$S197+$T197+$U197)&gt;=0,($N197+$O197+$P197+$Q197+$R197+$S197+$T197+$U197),0)</f>
        <v>3399.40586599635</v>
      </c>
      <c r="AA197" s="78" t="n">
        <f aca="false">IF(AND((($AB196+$W196-$U196)&lt;0),($Y197&gt;0)),($AA196-$K197)*(1+Input!$C$18/(12*100)),($AA196+$Y197-$K197)*(1+Input!$C$18/(12*100)))</f>
        <v>361447.357666427</v>
      </c>
      <c r="AB197" s="78" t="n">
        <f aca="false">IF(AND((($AB196+$W196-$U196)&lt;0),($Y197&gt;=0)),($AB196+$W196-$U196+$Y197)*(1+Input!$C$15/(12*100)),0)</f>
        <v>0</v>
      </c>
    </row>
    <row r="198" customFormat="false" ht="12.8" hidden="false" customHeight="false" outlineLevel="0" collapsed="false">
      <c r="A198" s="76" t="n">
        <v>194</v>
      </c>
      <c r="B198" s="77" t="n">
        <f aca="false">EOMONTH(Input!$C$7,A198)</f>
        <v>48822</v>
      </c>
      <c r="D198" s="76" t="n">
        <f aca="false">DATEDIF(Input!$C$23,$B198,"Y")</f>
        <v>56</v>
      </c>
      <c r="E198" s="76" t="n">
        <f aca="false">DATEDIF(Input!$G$23,$B198,"Y")</f>
        <v>56</v>
      </c>
      <c r="G198" s="78" t="n">
        <f aca="false">Salary_01!$L198</f>
        <v>6383.44830890058</v>
      </c>
      <c r="H198" s="78" t="n">
        <f aca="false">Salary_02!$L198</f>
        <v>4540.81383834744</v>
      </c>
      <c r="I198" s="78" t="n">
        <f aca="false">Retirement_Dist_01!$J198</f>
        <v>0</v>
      </c>
      <c r="J198" s="78" t="n">
        <f aca="false">Retirement_Dist_02!$J198</f>
        <v>0</v>
      </c>
      <c r="K198" s="78" t="n">
        <f aca="true">IF(AND(OR($B198&gt;Input!$C$31,$B198&gt;Input!$G$31),OR($B198&lt;Input!$C$25,$B198&lt;Input!$G$25)),(-1)*PMT(Input!$C$18/(100*12),(OFFSET($A$4, MAX( MATCH(Input!$C$25,$B$4:$B$1004,1), MATCH(Input!$G$25,$B$4:$B$1004,1)),0,1,1) - OFFSET($A$4, MIN( MATCH(Input!$C$31,$B$4:$B$1004,1), MATCH(Input!$G$31,$B$4:$B$1004,1)),0,1,1)),$AD$4,0,1),0)</f>
        <v>0</v>
      </c>
      <c r="L198" s="78" t="n">
        <f aca="false">IF(AND(($B198&lt;Input!$C$31),($B198&lt;Input!$G$31)),($G198+$H198+$I198+$J198),($G198+$H198+$I198+$J198+$K198))</f>
        <v>10924.262147248</v>
      </c>
      <c r="M198" s="78" t="n">
        <f aca="false">Mortgage!$L198</f>
        <v>-401.176609774697</v>
      </c>
      <c r="N198" s="78" t="n">
        <f aca="false">$L198+$M198</f>
        <v>10523.0855374733</v>
      </c>
      <c r="O198" s="78" t="n">
        <f aca="false">IF(AND(($B198&lt;Input!$C$31),($B198&lt;Input!$G$31)),Expenses!$D198,(-1)*$N198)</f>
        <v>-7023.67967147697</v>
      </c>
      <c r="P198" s="78" t="n">
        <f aca="false">Childcare!$D198</f>
        <v>0</v>
      </c>
      <c r="Q198" s="78" t="n">
        <f aca="false">Loan_01!$E198</f>
        <v>0</v>
      </c>
      <c r="R198" s="78" t="n">
        <f aca="false">Loan_02!$E198</f>
        <v>0</v>
      </c>
      <c r="S198" s="78" t="n">
        <f aca="false">(-1)*SUM(Roth_01!$D198+Roth_02!$D198+IRA_01!$D198+IRA_02!$D198+Invest_01!$D198+Invest_02!$D198)</f>
        <v>-100</v>
      </c>
      <c r="T198" s="78" t="n">
        <f aca="false">(-1)*(IF(($B198&gt;Input!$O$24),0,Input!$O$30)+IF(($B198&gt;Input!$O$31),0,Input!$O$37)+IF(($B198&gt;Input!$O$38),0,Input!$O$44))</f>
        <v>-0</v>
      </c>
      <c r="U198" s="78" t="n">
        <f aca="false">IF(($AB197*(Input!$C$16/100)&gt;0),0,($AB197*(Input!$C$16/100)))</f>
        <v>0</v>
      </c>
      <c r="V198" s="78"/>
      <c r="W198" s="78" t="n">
        <f aca="false">IF(($N198+$O198+$P198+$Q198+$R198+$S198+$T198+$U198)&lt;0,($N198+$O198+$P198+$Q198+$R198+$S198+$T198+$U198),0)</f>
        <v>0</v>
      </c>
      <c r="X198" s="78"/>
      <c r="Y198" s="78" t="n">
        <f aca="false">IF(($N198+$O198+$P198+$Q198+$R198+$S198+$T198+$U198)&gt;=0,($N198+$O198+$P198+$Q198+$R198+$S198+$T198+$U198),0)</f>
        <v>3399.40586599635</v>
      </c>
      <c r="AA198" s="78" t="n">
        <f aca="false">IF(AND((($AB197+$W197-$U197)&lt;0),($Y198&gt;0)),($AA197-$K198)*(1+Input!$C$18/(12*100)),($AA197+$Y198-$K198)*(1+Input!$C$18/(12*100)))</f>
        <v>364861.965480904</v>
      </c>
      <c r="AB198" s="78" t="n">
        <f aca="false">IF(AND((($AB197+$W197-$U197)&lt;0),($Y198&gt;=0)),($AB197+$W197-$U197+$Y198)*(1+Input!$C$15/(12*100)),0)</f>
        <v>0</v>
      </c>
    </row>
    <row r="199" customFormat="false" ht="12.8" hidden="false" customHeight="false" outlineLevel="0" collapsed="false">
      <c r="A199" s="76" t="n">
        <v>195</v>
      </c>
      <c r="B199" s="77" t="n">
        <f aca="false">EOMONTH(Input!$C$7,A199)</f>
        <v>48852</v>
      </c>
      <c r="D199" s="76" t="n">
        <f aca="false">DATEDIF(Input!$C$23,$B199,"Y")</f>
        <v>56</v>
      </c>
      <c r="E199" s="76" t="n">
        <f aca="false">DATEDIF(Input!$G$23,$B199,"Y")</f>
        <v>56</v>
      </c>
      <c r="G199" s="78" t="n">
        <f aca="false">Salary_01!$L199</f>
        <v>6383.44830890058</v>
      </c>
      <c r="H199" s="78" t="n">
        <f aca="false">Salary_02!$L199</f>
        <v>4540.81383834744</v>
      </c>
      <c r="I199" s="78" t="n">
        <f aca="false">Retirement_Dist_01!$J199</f>
        <v>0</v>
      </c>
      <c r="J199" s="78" t="n">
        <f aca="false">Retirement_Dist_02!$J199</f>
        <v>0</v>
      </c>
      <c r="K199" s="78" t="n">
        <f aca="true">IF(AND(OR($B199&gt;Input!$C$31,$B199&gt;Input!$G$31),OR($B199&lt;Input!$C$25,$B199&lt;Input!$G$25)),(-1)*PMT(Input!$C$18/(100*12),(OFFSET($A$4, MAX( MATCH(Input!$C$25,$B$4:$B$1004,1), MATCH(Input!$G$25,$B$4:$B$1004,1)),0,1,1) - OFFSET($A$4, MIN( MATCH(Input!$C$31,$B$4:$B$1004,1), MATCH(Input!$G$31,$B$4:$B$1004,1)),0,1,1)),$AD$4,0,1),0)</f>
        <v>0</v>
      </c>
      <c r="L199" s="78" t="n">
        <f aca="false">IF(AND(($B199&lt;Input!$C$31),($B199&lt;Input!$G$31)),($G199+$H199+$I199+$J199),($G199+$H199+$I199+$J199+$K199))</f>
        <v>10924.262147248</v>
      </c>
      <c r="M199" s="78" t="n">
        <f aca="false">Mortgage!$L199</f>
        <v>-401.176609774697</v>
      </c>
      <c r="N199" s="78" t="n">
        <f aca="false">$L199+$M199</f>
        <v>10523.0855374733</v>
      </c>
      <c r="O199" s="78" t="n">
        <f aca="false">IF(AND(($B199&lt;Input!$C$31),($B199&lt;Input!$G$31)),Expenses!$D199,(-1)*$N199)</f>
        <v>-7023.67967147697</v>
      </c>
      <c r="P199" s="78" t="n">
        <f aca="false">Childcare!$D199</f>
        <v>0</v>
      </c>
      <c r="Q199" s="78" t="n">
        <f aca="false">Loan_01!$E199</f>
        <v>0</v>
      </c>
      <c r="R199" s="78" t="n">
        <f aca="false">Loan_02!$E199</f>
        <v>0</v>
      </c>
      <c r="S199" s="78" t="n">
        <f aca="false">(-1)*SUM(Roth_01!$D199+Roth_02!$D199+IRA_01!$D199+IRA_02!$D199+Invest_01!$D199+Invest_02!$D199)</f>
        <v>-100</v>
      </c>
      <c r="T199" s="78" t="n">
        <f aca="false">(-1)*(IF(($B199&gt;Input!$O$24),0,Input!$O$30)+IF(($B199&gt;Input!$O$31),0,Input!$O$37)+IF(($B199&gt;Input!$O$38),0,Input!$O$44))</f>
        <v>-0</v>
      </c>
      <c r="U199" s="78" t="n">
        <f aca="false">IF(($AB198*(Input!$C$16/100)&gt;0),0,($AB198*(Input!$C$16/100)))</f>
        <v>0</v>
      </c>
      <c r="V199" s="78"/>
      <c r="W199" s="78" t="n">
        <f aca="false">IF(($N199+$O199+$P199+$Q199+$R199+$S199+$T199+$U199)&lt;0,($N199+$O199+$P199+$Q199+$R199+$S199+$T199+$U199),0)</f>
        <v>0</v>
      </c>
      <c r="X199" s="78"/>
      <c r="Y199" s="78" t="n">
        <f aca="false">IF(($N199+$O199+$P199+$Q199+$R199+$S199+$T199+$U199)&gt;=0,($N199+$O199+$P199+$Q199+$R199+$S199+$T199+$U199),0)</f>
        <v>3399.40586599635</v>
      </c>
      <c r="AA199" s="78" t="n">
        <f aca="false">IF(AND((($AB198+$W198-$U198)&lt;0),($Y199&gt;0)),($AA198-$K199)*(1+Input!$C$18/(12*100)),($AA198+$Y199-$K199)*(1+Input!$C$18/(12*100)))</f>
        <v>368276.715570706</v>
      </c>
      <c r="AB199" s="78" t="n">
        <f aca="false">IF(AND((($AB198+$W198-$U198)&lt;0),($Y199&gt;=0)),($AB198+$W198-$U198+$Y199)*(1+Input!$C$15/(12*100)),0)</f>
        <v>0</v>
      </c>
    </row>
    <row r="200" customFormat="false" ht="12.8" hidden="false" customHeight="false" outlineLevel="0" collapsed="false">
      <c r="A200" s="76" t="n">
        <v>196</v>
      </c>
      <c r="B200" s="77" t="n">
        <f aca="false">EOMONTH(Input!$C$7,A200)</f>
        <v>48883</v>
      </c>
      <c r="D200" s="76" t="n">
        <f aca="false">DATEDIF(Input!$C$23,$B200,"Y")</f>
        <v>56</v>
      </c>
      <c r="E200" s="76" t="n">
        <f aca="false">DATEDIF(Input!$G$23,$B200,"Y")</f>
        <v>56</v>
      </c>
      <c r="G200" s="78" t="n">
        <f aca="false">Salary_01!$L200</f>
        <v>6383.44830890058</v>
      </c>
      <c r="H200" s="78" t="n">
        <f aca="false">Salary_02!$L200</f>
        <v>4540.81383834744</v>
      </c>
      <c r="I200" s="78" t="n">
        <f aca="false">Retirement_Dist_01!$J200</f>
        <v>0</v>
      </c>
      <c r="J200" s="78" t="n">
        <f aca="false">Retirement_Dist_02!$J200</f>
        <v>0</v>
      </c>
      <c r="K200" s="78" t="n">
        <f aca="true">IF(AND(OR($B200&gt;Input!$C$31,$B200&gt;Input!$G$31),OR($B200&lt;Input!$C$25,$B200&lt;Input!$G$25)),(-1)*PMT(Input!$C$18/(100*12),(OFFSET($A$4, MAX( MATCH(Input!$C$25,$B$4:$B$1004,1), MATCH(Input!$G$25,$B$4:$B$1004,1)),0,1,1) - OFFSET($A$4, MIN( MATCH(Input!$C$31,$B$4:$B$1004,1), MATCH(Input!$G$31,$B$4:$B$1004,1)),0,1,1)),$AD$4,0,1),0)</f>
        <v>0</v>
      </c>
      <c r="L200" s="78" t="n">
        <f aca="false">IF(AND(($B200&lt;Input!$C$31),($B200&lt;Input!$G$31)),($G200+$H200+$I200+$J200),($G200+$H200+$I200+$J200+$K200))</f>
        <v>10924.262147248</v>
      </c>
      <c r="M200" s="78" t="n">
        <f aca="false">Mortgage!$L200</f>
        <v>-401.176609774697</v>
      </c>
      <c r="N200" s="78" t="n">
        <f aca="false">$L200+$M200</f>
        <v>10523.0855374733</v>
      </c>
      <c r="O200" s="78" t="n">
        <f aca="false">IF(AND(($B200&lt;Input!$C$31),($B200&lt;Input!$G$31)),Expenses!$D200,(-1)*$N200)</f>
        <v>-7023.67967147697</v>
      </c>
      <c r="P200" s="78" t="n">
        <f aca="false">Childcare!$D200</f>
        <v>0</v>
      </c>
      <c r="Q200" s="78" t="n">
        <f aca="false">Loan_01!$E200</f>
        <v>0</v>
      </c>
      <c r="R200" s="78" t="n">
        <f aca="false">Loan_02!$E200</f>
        <v>0</v>
      </c>
      <c r="S200" s="78" t="n">
        <f aca="false">(-1)*SUM(Roth_01!$D200+Roth_02!$D200+IRA_01!$D200+IRA_02!$D200+Invest_01!$D200+Invest_02!$D200)</f>
        <v>-100</v>
      </c>
      <c r="T200" s="78" t="n">
        <f aca="false">(-1)*(IF(($B200&gt;Input!$O$24),0,Input!$O$30)+IF(($B200&gt;Input!$O$31),0,Input!$O$37)+IF(($B200&gt;Input!$O$38),0,Input!$O$44))</f>
        <v>-0</v>
      </c>
      <c r="U200" s="78" t="n">
        <f aca="false">IF(($AB199*(Input!$C$16/100)&gt;0),0,($AB199*(Input!$C$16/100)))</f>
        <v>0</v>
      </c>
      <c r="V200" s="78"/>
      <c r="W200" s="78" t="n">
        <f aca="false">IF(($N200+$O200+$P200+$Q200+$R200+$S200+$T200+$U200)&lt;0,($N200+$O200+$P200+$Q200+$R200+$S200+$T200+$U200),0)</f>
        <v>0</v>
      </c>
      <c r="X200" s="78"/>
      <c r="Y200" s="78" t="n">
        <f aca="false">IF(($N200+$O200+$P200+$Q200+$R200+$S200+$T200+$U200)&gt;=0,($N200+$O200+$P200+$Q200+$R200+$S200+$T200+$U200),0)</f>
        <v>3399.40586599635</v>
      </c>
      <c r="AA200" s="78" t="n">
        <f aca="false">IF(AND((($AB199+$W199-$U199)&lt;0),($Y200&gt;0)),($AA199-$K200)*(1+Input!$C$18/(12*100)),($AA199+$Y200-$K200)*(1+Input!$C$18/(12*100)))</f>
        <v>371691.607941763</v>
      </c>
      <c r="AB200" s="78" t="n">
        <f aca="false">IF(AND((($AB199+$W199-$U199)&lt;0),($Y200&gt;=0)),($AB199+$W199-$U199+$Y200)*(1+Input!$C$15/(12*100)),0)</f>
        <v>0</v>
      </c>
    </row>
    <row r="201" customFormat="false" ht="12.8" hidden="false" customHeight="false" outlineLevel="0" collapsed="false">
      <c r="A201" s="76" t="n">
        <v>197</v>
      </c>
      <c r="B201" s="77" t="n">
        <f aca="false">EOMONTH(Input!$C$7,A201)</f>
        <v>48913</v>
      </c>
      <c r="D201" s="76" t="n">
        <f aca="false">DATEDIF(Input!$C$23,$B201,"Y")</f>
        <v>56</v>
      </c>
      <c r="E201" s="76" t="n">
        <f aca="false">DATEDIF(Input!$G$23,$B201,"Y")</f>
        <v>56</v>
      </c>
      <c r="G201" s="78" t="n">
        <f aca="false">Salary_01!$L201</f>
        <v>6383.44830890058</v>
      </c>
      <c r="H201" s="78" t="n">
        <f aca="false">Salary_02!$L201</f>
        <v>4540.81383834744</v>
      </c>
      <c r="I201" s="78" t="n">
        <f aca="false">Retirement_Dist_01!$J201</f>
        <v>0</v>
      </c>
      <c r="J201" s="78" t="n">
        <f aca="false">Retirement_Dist_02!$J201</f>
        <v>0</v>
      </c>
      <c r="K201" s="78" t="n">
        <f aca="true">IF(AND(OR($B201&gt;Input!$C$31,$B201&gt;Input!$G$31),OR($B201&lt;Input!$C$25,$B201&lt;Input!$G$25)),(-1)*PMT(Input!$C$18/(100*12),(OFFSET($A$4, MAX( MATCH(Input!$C$25,$B$4:$B$1004,1), MATCH(Input!$G$25,$B$4:$B$1004,1)),0,1,1) - OFFSET($A$4, MIN( MATCH(Input!$C$31,$B$4:$B$1004,1), MATCH(Input!$G$31,$B$4:$B$1004,1)),0,1,1)),$AD$4,0,1),0)</f>
        <v>0</v>
      </c>
      <c r="L201" s="78" t="n">
        <f aca="false">IF(AND(($B201&lt;Input!$C$31),($B201&lt;Input!$G$31)),($G201+$H201+$I201+$J201),($G201+$H201+$I201+$J201+$K201))</f>
        <v>10924.262147248</v>
      </c>
      <c r="M201" s="78" t="n">
        <f aca="false">Mortgage!$L201</f>
        <v>-401.176609774697</v>
      </c>
      <c r="N201" s="78" t="n">
        <f aca="false">$L201+$M201</f>
        <v>10523.0855374733</v>
      </c>
      <c r="O201" s="78" t="n">
        <f aca="false">IF(AND(($B201&lt;Input!$C$31),($B201&lt;Input!$G$31)),Expenses!$D201,(-1)*$N201)</f>
        <v>-7023.67967147697</v>
      </c>
      <c r="P201" s="78" t="n">
        <f aca="false">Childcare!$D201</f>
        <v>0</v>
      </c>
      <c r="Q201" s="78" t="n">
        <f aca="false">Loan_01!$E201</f>
        <v>0</v>
      </c>
      <c r="R201" s="78" t="n">
        <f aca="false">Loan_02!$E201</f>
        <v>0</v>
      </c>
      <c r="S201" s="78" t="n">
        <f aca="false">(-1)*SUM(Roth_01!$D201+Roth_02!$D201+IRA_01!$D201+IRA_02!$D201+Invest_01!$D201+Invest_02!$D201)</f>
        <v>-100</v>
      </c>
      <c r="T201" s="78" t="n">
        <f aca="false">(-1)*(IF(($B201&gt;Input!$O$24),0,Input!$O$30)+IF(($B201&gt;Input!$O$31),0,Input!$O$37)+IF(($B201&gt;Input!$O$38),0,Input!$O$44))</f>
        <v>-0</v>
      </c>
      <c r="U201" s="78" t="n">
        <f aca="false">IF(($AB200*(Input!$C$16/100)&gt;0),0,($AB200*(Input!$C$16/100)))</f>
        <v>0</v>
      </c>
      <c r="V201" s="78"/>
      <c r="W201" s="78" t="n">
        <f aca="false">IF(($N201+$O201+$P201+$Q201+$R201+$S201+$T201+$U201)&lt;0,($N201+$O201+$P201+$Q201+$R201+$S201+$T201+$U201),0)</f>
        <v>0</v>
      </c>
      <c r="X201" s="78"/>
      <c r="Y201" s="78" t="n">
        <f aca="false">IF(($N201+$O201+$P201+$Q201+$R201+$S201+$T201+$U201)&gt;=0,($N201+$O201+$P201+$Q201+$R201+$S201+$T201+$U201),0)</f>
        <v>3399.40586599635</v>
      </c>
      <c r="AA201" s="78" t="n">
        <f aca="false">IF(AND((($AB200+$W200-$U200)&lt;0),($Y201&gt;0)),($AA200-$K201)*(1+Input!$C$18/(12*100)),($AA200+$Y201-$K201)*(1+Input!$C$18/(12*100)))</f>
        <v>375106.642600001</v>
      </c>
      <c r="AB201" s="78" t="n">
        <f aca="false">IF(AND((($AB200+$W200-$U200)&lt;0),($Y201&gt;=0)),($AB200+$W200-$U200+$Y201)*(1+Input!$C$15/(12*100)),0)</f>
        <v>0</v>
      </c>
    </row>
    <row r="202" customFormat="false" ht="12.8" hidden="false" customHeight="false" outlineLevel="0" collapsed="false">
      <c r="A202" s="76" t="n">
        <v>198</v>
      </c>
      <c r="B202" s="77" t="n">
        <f aca="false">EOMONTH(Input!$C$7,A202)</f>
        <v>48944</v>
      </c>
      <c r="D202" s="76" t="n">
        <f aca="false">DATEDIF(Input!$C$23,$B202,"Y")</f>
        <v>56</v>
      </c>
      <c r="E202" s="76" t="n">
        <f aca="false">DATEDIF(Input!$G$23,$B202,"Y")</f>
        <v>56</v>
      </c>
      <c r="G202" s="78" t="n">
        <f aca="false">Salary_01!$L202</f>
        <v>6383.44830890058</v>
      </c>
      <c r="H202" s="78" t="n">
        <f aca="false">Salary_02!$L202</f>
        <v>4540.81383834744</v>
      </c>
      <c r="I202" s="78" t="n">
        <f aca="false">Retirement_Dist_01!$J202</f>
        <v>0</v>
      </c>
      <c r="J202" s="78" t="n">
        <f aca="false">Retirement_Dist_02!$J202</f>
        <v>0</v>
      </c>
      <c r="K202" s="78" t="n">
        <f aca="true">IF(AND(OR($B202&gt;Input!$C$31,$B202&gt;Input!$G$31),OR($B202&lt;Input!$C$25,$B202&lt;Input!$G$25)),(-1)*PMT(Input!$C$18/(100*12),(OFFSET($A$4, MAX( MATCH(Input!$C$25,$B$4:$B$1004,1), MATCH(Input!$G$25,$B$4:$B$1004,1)),0,1,1) - OFFSET($A$4, MIN( MATCH(Input!$C$31,$B$4:$B$1004,1), MATCH(Input!$G$31,$B$4:$B$1004,1)),0,1,1)),$AD$4,0,1),0)</f>
        <v>0</v>
      </c>
      <c r="L202" s="78" t="n">
        <f aca="false">IF(AND(($B202&lt;Input!$C$31),($B202&lt;Input!$G$31)),($G202+$H202+$I202+$J202),($G202+$H202+$I202+$J202+$K202))</f>
        <v>10924.262147248</v>
      </c>
      <c r="M202" s="78" t="n">
        <f aca="false">Mortgage!$L202</f>
        <v>-401.176609774697</v>
      </c>
      <c r="N202" s="78" t="n">
        <f aca="false">$L202+$M202</f>
        <v>10523.0855374733</v>
      </c>
      <c r="O202" s="78" t="n">
        <f aca="false">IF(AND(($B202&lt;Input!$C$31),($B202&lt;Input!$G$31)),Expenses!$D202,(-1)*$N202)</f>
        <v>-7023.67967147697</v>
      </c>
      <c r="P202" s="78" t="n">
        <f aca="false">Childcare!$D202</f>
        <v>0</v>
      </c>
      <c r="Q202" s="78" t="n">
        <f aca="false">Loan_01!$E202</f>
        <v>0</v>
      </c>
      <c r="R202" s="78" t="n">
        <f aca="false">Loan_02!$E202</f>
        <v>0</v>
      </c>
      <c r="S202" s="78" t="n">
        <f aca="false">(-1)*SUM(Roth_01!$D202+Roth_02!$D202+IRA_01!$D202+IRA_02!$D202+Invest_01!$D202+Invest_02!$D202)</f>
        <v>-100</v>
      </c>
      <c r="T202" s="78" t="n">
        <f aca="false">(-1)*(IF(($B202&gt;Input!$O$24),0,Input!$O$30)+IF(($B202&gt;Input!$O$31),0,Input!$O$37)+IF(($B202&gt;Input!$O$38),0,Input!$O$44))</f>
        <v>-0</v>
      </c>
      <c r="U202" s="78" t="n">
        <f aca="false">IF(($AB201*(Input!$C$16/100)&gt;0),0,($AB201*(Input!$C$16/100)))</f>
        <v>0</v>
      </c>
      <c r="V202" s="78"/>
      <c r="W202" s="78" t="n">
        <f aca="false">IF(($N202+$O202+$P202+$Q202+$R202+$S202+$T202+$U202)&lt;0,($N202+$O202+$P202+$Q202+$R202+$S202+$T202+$U202),0)</f>
        <v>0</v>
      </c>
      <c r="X202" s="78"/>
      <c r="Y202" s="78" t="n">
        <f aca="false">IF(($N202+$O202+$P202+$Q202+$R202+$S202+$T202+$U202)&gt;=0,($N202+$O202+$P202+$Q202+$R202+$S202+$T202+$U202),0)</f>
        <v>3399.40586599635</v>
      </c>
      <c r="AA202" s="78" t="n">
        <f aca="false">IF(AND((($AB201+$W201-$U201)&lt;0),($Y202&gt;0)),($AA201-$K202)*(1+Input!$C$18/(12*100)),($AA201+$Y202-$K202)*(1+Input!$C$18/(12*100)))</f>
        <v>378521.81955135</v>
      </c>
      <c r="AB202" s="78" t="n">
        <f aca="false">IF(AND((($AB201+$W201-$U201)&lt;0),($Y202&gt;=0)),($AB201+$W201-$U201+$Y202)*(1+Input!$C$15/(12*100)),0)</f>
        <v>0</v>
      </c>
    </row>
    <row r="203" customFormat="false" ht="12.8" hidden="false" customHeight="false" outlineLevel="0" collapsed="false">
      <c r="A203" s="76" t="n">
        <v>199</v>
      </c>
      <c r="B203" s="77" t="n">
        <f aca="false">EOMONTH(Input!$C$7,A203)</f>
        <v>48975</v>
      </c>
      <c r="D203" s="76" t="n">
        <f aca="false">DATEDIF(Input!$C$23,$B203,"Y")</f>
        <v>56</v>
      </c>
      <c r="E203" s="76" t="n">
        <f aca="false">DATEDIF(Input!$G$23,$B203,"Y")</f>
        <v>56</v>
      </c>
      <c r="G203" s="78" t="n">
        <f aca="false">Salary_01!$L203</f>
        <v>6383.44830890058</v>
      </c>
      <c r="H203" s="78" t="n">
        <f aca="false">Salary_02!$L203</f>
        <v>4540.81383834744</v>
      </c>
      <c r="I203" s="78" t="n">
        <f aca="false">Retirement_Dist_01!$J203</f>
        <v>0</v>
      </c>
      <c r="J203" s="78" t="n">
        <f aca="false">Retirement_Dist_02!$J203</f>
        <v>0</v>
      </c>
      <c r="K203" s="78" t="n">
        <f aca="true">IF(AND(OR($B203&gt;Input!$C$31,$B203&gt;Input!$G$31),OR($B203&lt;Input!$C$25,$B203&lt;Input!$G$25)),(-1)*PMT(Input!$C$18/(100*12),(OFFSET($A$4, MAX( MATCH(Input!$C$25,$B$4:$B$1004,1), MATCH(Input!$G$25,$B$4:$B$1004,1)),0,1,1) - OFFSET($A$4, MIN( MATCH(Input!$C$31,$B$4:$B$1004,1), MATCH(Input!$G$31,$B$4:$B$1004,1)),0,1,1)),$AD$4,0,1),0)</f>
        <v>0</v>
      </c>
      <c r="L203" s="78" t="n">
        <f aca="false">IF(AND(($B203&lt;Input!$C$31),($B203&lt;Input!$G$31)),($G203+$H203+$I203+$J203),($G203+$H203+$I203+$J203+$K203))</f>
        <v>10924.262147248</v>
      </c>
      <c r="M203" s="78" t="n">
        <f aca="false">Mortgage!$L203</f>
        <v>-401.176609774697</v>
      </c>
      <c r="N203" s="78" t="n">
        <f aca="false">$L203+$M203</f>
        <v>10523.0855374733</v>
      </c>
      <c r="O203" s="78" t="n">
        <f aca="false">IF(AND(($B203&lt;Input!$C$31),($B203&lt;Input!$G$31)),Expenses!$D203,(-1)*$N203)</f>
        <v>-7023.67967147697</v>
      </c>
      <c r="P203" s="78" t="n">
        <f aca="false">Childcare!$D203</f>
        <v>0</v>
      </c>
      <c r="Q203" s="78" t="n">
        <f aca="false">Loan_01!$E203</f>
        <v>0</v>
      </c>
      <c r="R203" s="78" t="n">
        <f aca="false">Loan_02!$E203</f>
        <v>0</v>
      </c>
      <c r="S203" s="78" t="n">
        <f aca="false">(-1)*SUM(Roth_01!$D203+Roth_02!$D203+IRA_01!$D203+IRA_02!$D203+Invest_01!$D203+Invest_02!$D203)</f>
        <v>-100</v>
      </c>
      <c r="T203" s="78" t="n">
        <f aca="false">(-1)*(IF(($B203&gt;Input!$O$24),0,Input!$O$30)+IF(($B203&gt;Input!$O$31),0,Input!$O$37)+IF(($B203&gt;Input!$O$38),0,Input!$O$44))</f>
        <v>-0</v>
      </c>
      <c r="U203" s="78" t="n">
        <f aca="false">IF(($AB202*(Input!$C$16/100)&gt;0),0,($AB202*(Input!$C$16/100)))</f>
        <v>0</v>
      </c>
      <c r="V203" s="78"/>
      <c r="W203" s="78" t="n">
        <f aca="false">IF(($N203+$O203+$P203+$Q203+$R203+$S203+$T203+$U203)&lt;0,($N203+$O203+$P203+$Q203+$R203+$S203+$T203+$U203),0)</f>
        <v>0</v>
      </c>
      <c r="X203" s="78"/>
      <c r="Y203" s="78" t="n">
        <f aca="false">IF(($N203+$O203+$P203+$Q203+$R203+$S203+$T203+$U203)&gt;=0,($N203+$O203+$P203+$Q203+$R203+$S203+$T203+$U203),0)</f>
        <v>3399.40586599635</v>
      </c>
      <c r="AA203" s="78" t="n">
        <f aca="false">IF(AND((($AB202+$W202-$U202)&lt;0),($Y203&gt;0)),($AA202-$K203)*(1+Input!$C$18/(12*100)),($AA202+$Y203-$K203)*(1+Input!$C$18/(12*100)))</f>
        <v>381937.138801739</v>
      </c>
      <c r="AB203" s="78" t="n">
        <f aca="false">IF(AND((($AB202+$W202-$U202)&lt;0),($Y203&gt;=0)),($AB202+$W202-$U202+$Y203)*(1+Input!$C$15/(12*100)),0)</f>
        <v>0</v>
      </c>
    </row>
    <row r="204" customFormat="false" ht="12.8" hidden="false" customHeight="false" outlineLevel="0" collapsed="false">
      <c r="A204" s="76" t="n">
        <v>200</v>
      </c>
      <c r="B204" s="77" t="n">
        <f aca="false">EOMONTH(Input!$C$7,A204)</f>
        <v>49003</v>
      </c>
      <c r="D204" s="76" t="n">
        <f aca="false">DATEDIF(Input!$C$23,$B204,"Y")</f>
        <v>56</v>
      </c>
      <c r="E204" s="76" t="n">
        <f aca="false">DATEDIF(Input!$G$23,$B204,"Y")</f>
        <v>56</v>
      </c>
      <c r="G204" s="78" t="n">
        <f aca="false">Salary_01!$L204</f>
        <v>6383.44830890058</v>
      </c>
      <c r="H204" s="78" t="n">
        <f aca="false">Salary_02!$L204</f>
        <v>4540.81383834744</v>
      </c>
      <c r="I204" s="78" t="n">
        <f aca="false">Retirement_Dist_01!$J204</f>
        <v>0</v>
      </c>
      <c r="J204" s="78" t="n">
        <f aca="false">Retirement_Dist_02!$J204</f>
        <v>0</v>
      </c>
      <c r="K204" s="78" t="n">
        <f aca="true">IF(AND(OR($B204&gt;Input!$C$31,$B204&gt;Input!$G$31),OR($B204&lt;Input!$C$25,$B204&lt;Input!$G$25)),(-1)*PMT(Input!$C$18/(100*12),(OFFSET($A$4, MAX( MATCH(Input!$C$25,$B$4:$B$1004,1), MATCH(Input!$G$25,$B$4:$B$1004,1)),0,1,1) - OFFSET($A$4, MIN( MATCH(Input!$C$31,$B$4:$B$1004,1), MATCH(Input!$G$31,$B$4:$B$1004,1)),0,1,1)),$AD$4,0,1),0)</f>
        <v>0</v>
      </c>
      <c r="L204" s="78" t="n">
        <f aca="false">IF(AND(($B204&lt;Input!$C$31),($B204&lt;Input!$G$31)),($G204+$H204+$I204+$J204),($G204+$H204+$I204+$J204+$K204))</f>
        <v>10924.262147248</v>
      </c>
      <c r="M204" s="78" t="n">
        <f aca="false">Mortgage!$L204</f>
        <v>-401.176609774697</v>
      </c>
      <c r="N204" s="78" t="n">
        <f aca="false">$L204+$M204</f>
        <v>10523.0855374733</v>
      </c>
      <c r="O204" s="78" t="n">
        <f aca="false">IF(AND(($B204&lt;Input!$C$31),($B204&lt;Input!$G$31)),Expenses!$D204,(-1)*$N204)</f>
        <v>-7023.67967147697</v>
      </c>
      <c r="P204" s="78" t="n">
        <f aca="false">Childcare!$D204</f>
        <v>0</v>
      </c>
      <c r="Q204" s="78" t="n">
        <f aca="false">Loan_01!$E204</f>
        <v>0</v>
      </c>
      <c r="R204" s="78" t="n">
        <f aca="false">Loan_02!$E204</f>
        <v>0</v>
      </c>
      <c r="S204" s="78" t="n">
        <f aca="false">(-1)*SUM(Roth_01!$D204+Roth_02!$D204+IRA_01!$D204+IRA_02!$D204+Invest_01!$D204+Invest_02!$D204)</f>
        <v>-100</v>
      </c>
      <c r="T204" s="78" t="n">
        <f aca="false">(-1)*(IF(($B204&gt;Input!$O$24),0,Input!$O$30)+IF(($B204&gt;Input!$O$31),0,Input!$O$37)+IF(($B204&gt;Input!$O$38),0,Input!$O$44))</f>
        <v>-0</v>
      </c>
      <c r="U204" s="78" t="n">
        <f aca="false">IF(($AB203*(Input!$C$16/100)&gt;0),0,($AB203*(Input!$C$16/100)))</f>
        <v>0</v>
      </c>
      <c r="V204" s="78"/>
      <c r="W204" s="78" t="n">
        <f aca="false">IF(($N204+$O204+$P204+$Q204+$R204+$S204+$T204+$U204)&lt;0,($N204+$O204+$P204+$Q204+$R204+$S204+$T204+$U204),0)</f>
        <v>0</v>
      </c>
      <c r="X204" s="78"/>
      <c r="Y204" s="78" t="n">
        <f aca="false">IF(($N204+$O204+$P204+$Q204+$R204+$S204+$T204+$U204)&gt;=0,($N204+$O204+$P204+$Q204+$R204+$S204+$T204+$U204),0)</f>
        <v>3399.40586599635</v>
      </c>
      <c r="AA204" s="78" t="n">
        <f aca="false">IF(AND((($AB203+$W203-$U203)&lt;0),($Y204&gt;0)),($AA203-$K204)*(1+Input!$C$18/(12*100)),($AA203+$Y204-$K204)*(1+Input!$C$18/(12*100)))</f>
        <v>385352.600357097</v>
      </c>
      <c r="AB204" s="78" t="n">
        <f aca="false">IF(AND((($AB203+$W203-$U203)&lt;0),($Y204&gt;=0)),($AB203+$W203-$U203+$Y204)*(1+Input!$C$15/(12*100)),0)</f>
        <v>0</v>
      </c>
    </row>
    <row r="205" customFormat="false" ht="12.8" hidden="false" customHeight="false" outlineLevel="0" collapsed="false">
      <c r="A205" s="76" t="n">
        <v>201</v>
      </c>
      <c r="B205" s="77" t="n">
        <f aca="false">EOMONTH(Input!$C$7,A205)</f>
        <v>49034</v>
      </c>
      <c r="D205" s="76" t="n">
        <f aca="false">DATEDIF(Input!$C$23,$B205,"Y")</f>
        <v>56</v>
      </c>
      <c r="E205" s="76" t="n">
        <f aca="false">DATEDIF(Input!$G$23,$B205,"Y")</f>
        <v>56</v>
      </c>
      <c r="G205" s="78" t="n">
        <f aca="false">Salary_01!$L205</f>
        <v>6383.44830890058</v>
      </c>
      <c r="H205" s="78" t="n">
        <f aca="false">Salary_02!$L205</f>
        <v>4540.81383834744</v>
      </c>
      <c r="I205" s="78" t="n">
        <f aca="false">Retirement_Dist_01!$J205</f>
        <v>0</v>
      </c>
      <c r="J205" s="78" t="n">
        <f aca="false">Retirement_Dist_02!$J205</f>
        <v>0</v>
      </c>
      <c r="K205" s="78" t="n">
        <f aca="true">IF(AND(OR($B205&gt;Input!$C$31,$B205&gt;Input!$G$31),OR($B205&lt;Input!$C$25,$B205&lt;Input!$G$25)),(-1)*PMT(Input!$C$18/(100*12),(OFFSET($A$4, MAX( MATCH(Input!$C$25,$B$4:$B$1004,1), MATCH(Input!$G$25,$B$4:$B$1004,1)),0,1,1) - OFFSET($A$4, MIN( MATCH(Input!$C$31,$B$4:$B$1004,1), MATCH(Input!$G$31,$B$4:$B$1004,1)),0,1,1)),$AD$4,0,1),0)</f>
        <v>0</v>
      </c>
      <c r="L205" s="78" t="n">
        <f aca="false">IF(AND(($B205&lt;Input!$C$31),($B205&lt;Input!$G$31)),($G205+$H205+$I205+$J205),($G205+$H205+$I205+$J205+$K205))</f>
        <v>10924.262147248</v>
      </c>
      <c r="M205" s="78" t="n">
        <f aca="false">Mortgage!$L205</f>
        <v>-401.176609774697</v>
      </c>
      <c r="N205" s="78" t="n">
        <f aca="false">$L205+$M205</f>
        <v>10523.0855374733</v>
      </c>
      <c r="O205" s="78" t="n">
        <f aca="false">IF(AND(($B205&lt;Input!$C$31),($B205&lt;Input!$G$31)),Expenses!$D205,(-1)*$N205)</f>
        <v>-7023.67967147697</v>
      </c>
      <c r="P205" s="78" t="n">
        <f aca="false">Childcare!$D205</f>
        <v>0</v>
      </c>
      <c r="Q205" s="78" t="n">
        <f aca="false">Loan_01!$E205</f>
        <v>0</v>
      </c>
      <c r="R205" s="78" t="n">
        <f aca="false">Loan_02!$E205</f>
        <v>0</v>
      </c>
      <c r="S205" s="78" t="n">
        <f aca="false">(-1)*SUM(Roth_01!$D205+Roth_02!$D205+IRA_01!$D205+IRA_02!$D205+Invest_01!$D205+Invest_02!$D205)</f>
        <v>-100</v>
      </c>
      <c r="T205" s="78" t="n">
        <f aca="false">(-1)*(IF(($B205&gt;Input!$O$24),0,Input!$O$30)+IF(($B205&gt;Input!$O$31),0,Input!$O$37)+IF(($B205&gt;Input!$O$38),0,Input!$O$44))</f>
        <v>-0</v>
      </c>
      <c r="U205" s="78" t="n">
        <f aca="false">IF(($AB204*(Input!$C$16/100)&gt;0),0,($AB204*(Input!$C$16/100)))</f>
        <v>0</v>
      </c>
      <c r="V205" s="78"/>
      <c r="W205" s="78" t="n">
        <f aca="false">IF(($N205+$O205+$P205+$Q205+$R205+$S205+$T205+$U205)&lt;0,($N205+$O205+$P205+$Q205+$R205+$S205+$T205+$U205),0)</f>
        <v>0</v>
      </c>
      <c r="X205" s="78"/>
      <c r="Y205" s="78" t="n">
        <f aca="false">IF(($N205+$O205+$P205+$Q205+$R205+$S205+$T205+$U205)&gt;=0,($N205+$O205+$P205+$Q205+$R205+$S205+$T205+$U205),0)</f>
        <v>3399.40586599635</v>
      </c>
      <c r="AA205" s="78" t="n">
        <f aca="false">IF(AND((($AB204+$W204-$U204)&lt;0),($Y205&gt;0)),($AA204-$K205)*(1+Input!$C$18/(12*100)),($AA204+$Y205-$K205)*(1+Input!$C$18/(12*100)))</f>
        <v>388768.204223352</v>
      </c>
      <c r="AB205" s="78" t="n">
        <f aca="false">IF(AND((($AB204+$W204-$U204)&lt;0),($Y205&gt;=0)),($AB204+$W204-$U204+$Y205)*(1+Input!$C$15/(12*100)),0)</f>
        <v>0</v>
      </c>
    </row>
    <row r="206" customFormat="false" ht="12.8" hidden="false" customHeight="false" outlineLevel="0" collapsed="false">
      <c r="A206" s="76" t="n">
        <v>202</v>
      </c>
      <c r="B206" s="77" t="n">
        <f aca="false">EOMONTH(Input!$C$7,A206)</f>
        <v>49064</v>
      </c>
      <c r="D206" s="76" t="n">
        <f aca="false">DATEDIF(Input!$C$23,$B206,"Y")</f>
        <v>56</v>
      </c>
      <c r="E206" s="76" t="n">
        <f aca="false">DATEDIF(Input!$G$23,$B206,"Y")</f>
        <v>56</v>
      </c>
      <c r="G206" s="78" t="n">
        <f aca="false">Salary_01!$L206</f>
        <v>6383.44830890058</v>
      </c>
      <c r="H206" s="78" t="n">
        <f aca="false">Salary_02!$L206</f>
        <v>4540.81383834744</v>
      </c>
      <c r="I206" s="78" t="n">
        <f aca="false">Retirement_Dist_01!$J206</f>
        <v>0</v>
      </c>
      <c r="J206" s="78" t="n">
        <f aca="false">Retirement_Dist_02!$J206</f>
        <v>0</v>
      </c>
      <c r="K206" s="78" t="n">
        <f aca="true">IF(AND(OR($B206&gt;Input!$C$31,$B206&gt;Input!$G$31),OR($B206&lt;Input!$C$25,$B206&lt;Input!$G$25)),(-1)*PMT(Input!$C$18/(100*12),(OFFSET($A$4, MAX( MATCH(Input!$C$25,$B$4:$B$1004,1), MATCH(Input!$G$25,$B$4:$B$1004,1)),0,1,1) - OFFSET($A$4, MIN( MATCH(Input!$C$31,$B$4:$B$1004,1), MATCH(Input!$G$31,$B$4:$B$1004,1)),0,1,1)),$AD$4,0,1),0)</f>
        <v>0</v>
      </c>
      <c r="L206" s="78" t="n">
        <f aca="false">IF(AND(($B206&lt;Input!$C$31),($B206&lt;Input!$G$31)),($G206+$H206+$I206+$J206),($G206+$H206+$I206+$J206+$K206))</f>
        <v>10924.262147248</v>
      </c>
      <c r="M206" s="78" t="n">
        <f aca="false">Mortgage!$L206</f>
        <v>-401.176609774697</v>
      </c>
      <c r="N206" s="78" t="n">
        <f aca="false">$L206+$M206</f>
        <v>10523.0855374733</v>
      </c>
      <c r="O206" s="78" t="n">
        <f aca="false">IF(AND(($B206&lt;Input!$C$31),($B206&lt;Input!$G$31)),Expenses!$D206,(-1)*$N206)</f>
        <v>-7023.67967147697</v>
      </c>
      <c r="P206" s="78" t="n">
        <f aca="false">Childcare!$D206</f>
        <v>0</v>
      </c>
      <c r="Q206" s="78" t="n">
        <f aca="false">Loan_01!$E206</f>
        <v>0</v>
      </c>
      <c r="R206" s="78" t="n">
        <f aca="false">Loan_02!$E206</f>
        <v>0</v>
      </c>
      <c r="S206" s="78" t="n">
        <f aca="false">(-1)*SUM(Roth_01!$D206+Roth_02!$D206+IRA_01!$D206+IRA_02!$D206+Invest_01!$D206+Invest_02!$D206)</f>
        <v>-100</v>
      </c>
      <c r="T206" s="78" t="n">
        <f aca="false">(-1)*(IF(($B206&gt;Input!$O$24),0,Input!$O$30)+IF(($B206&gt;Input!$O$31),0,Input!$O$37)+IF(($B206&gt;Input!$O$38),0,Input!$O$44))</f>
        <v>-0</v>
      </c>
      <c r="U206" s="78" t="n">
        <f aca="false">IF(($AB205*(Input!$C$16/100)&gt;0),0,($AB205*(Input!$C$16/100)))</f>
        <v>0</v>
      </c>
      <c r="V206" s="78"/>
      <c r="W206" s="78" t="n">
        <f aca="false">IF(($N206+$O206+$P206+$Q206+$R206+$S206+$T206+$U206)&lt;0,($N206+$O206+$P206+$Q206+$R206+$S206+$T206+$U206),0)</f>
        <v>0</v>
      </c>
      <c r="X206" s="78"/>
      <c r="Y206" s="78" t="n">
        <f aca="false">IF(($N206+$O206+$P206+$Q206+$R206+$S206+$T206+$U206)&gt;=0,($N206+$O206+$P206+$Q206+$R206+$S206+$T206+$U206),0)</f>
        <v>3399.40586599635</v>
      </c>
      <c r="AA206" s="78" t="n">
        <f aca="false">IF(AND((($AB205+$W205-$U205)&lt;0),($Y206&gt;0)),($AA205-$K206)*(1+Input!$C$18/(12*100)),($AA205+$Y206-$K206)*(1+Input!$C$18/(12*100)))</f>
        <v>392183.950406436</v>
      </c>
      <c r="AB206" s="78" t="n">
        <f aca="false">IF(AND((($AB205+$W205-$U205)&lt;0),($Y206&gt;=0)),($AB205+$W205-$U205+$Y206)*(1+Input!$C$15/(12*100)),0)</f>
        <v>0</v>
      </c>
    </row>
    <row r="207" customFormat="false" ht="12.8" hidden="false" customHeight="false" outlineLevel="0" collapsed="false">
      <c r="A207" s="76" t="n">
        <v>203</v>
      </c>
      <c r="B207" s="77" t="n">
        <f aca="false">EOMONTH(Input!$C$7,A207)</f>
        <v>49095</v>
      </c>
      <c r="D207" s="76" t="n">
        <f aca="false">DATEDIF(Input!$C$23,$B207,"Y")</f>
        <v>57</v>
      </c>
      <c r="E207" s="76" t="n">
        <f aca="false">DATEDIF(Input!$G$23,$B207,"Y")</f>
        <v>57</v>
      </c>
      <c r="G207" s="78" t="n">
        <f aca="false">Salary_01!$L207</f>
        <v>6383.44830890058</v>
      </c>
      <c r="H207" s="78" t="n">
        <f aca="false">Salary_02!$L207</f>
        <v>4540.81383834744</v>
      </c>
      <c r="I207" s="78" t="n">
        <f aca="false">Retirement_Dist_01!$J207</f>
        <v>0</v>
      </c>
      <c r="J207" s="78" t="n">
        <f aca="false">Retirement_Dist_02!$J207</f>
        <v>0</v>
      </c>
      <c r="K207" s="78" t="n">
        <f aca="true">IF(AND(OR($B207&gt;Input!$C$31,$B207&gt;Input!$G$31),OR($B207&lt;Input!$C$25,$B207&lt;Input!$G$25)),(-1)*PMT(Input!$C$18/(100*12),(OFFSET($A$4, MAX( MATCH(Input!$C$25,$B$4:$B$1004,1), MATCH(Input!$G$25,$B$4:$B$1004,1)),0,1,1) - OFFSET($A$4, MIN( MATCH(Input!$C$31,$B$4:$B$1004,1), MATCH(Input!$G$31,$B$4:$B$1004,1)),0,1,1)),$AD$4,0,1),0)</f>
        <v>0</v>
      </c>
      <c r="L207" s="78" t="n">
        <f aca="false">IF(AND(($B207&lt;Input!$C$31),($B207&lt;Input!$G$31)),($G207+$H207+$I207+$J207),($G207+$H207+$I207+$J207+$K207))</f>
        <v>10924.262147248</v>
      </c>
      <c r="M207" s="78" t="n">
        <f aca="false">Mortgage!$L207</f>
        <v>-401.176609774697</v>
      </c>
      <c r="N207" s="78" t="n">
        <f aca="false">$L207+$M207</f>
        <v>10523.0855374733</v>
      </c>
      <c r="O207" s="78" t="n">
        <f aca="false">IF(AND(($B207&lt;Input!$C$31),($B207&lt;Input!$G$31)),Expenses!$D207,(-1)*$N207)</f>
        <v>-7023.67967147697</v>
      </c>
      <c r="P207" s="78" t="n">
        <f aca="false">Childcare!$D207</f>
        <v>0</v>
      </c>
      <c r="Q207" s="78" t="n">
        <f aca="false">Loan_01!$E207</f>
        <v>0</v>
      </c>
      <c r="R207" s="78" t="n">
        <f aca="false">Loan_02!$E207</f>
        <v>0</v>
      </c>
      <c r="S207" s="78" t="n">
        <f aca="false">(-1)*SUM(Roth_01!$D207+Roth_02!$D207+IRA_01!$D207+IRA_02!$D207+Invest_01!$D207+Invest_02!$D207)</f>
        <v>-100</v>
      </c>
      <c r="T207" s="78" t="n">
        <f aca="false">(-1)*(IF(($B207&gt;Input!$O$24),0,Input!$O$30)+IF(($B207&gt;Input!$O$31),0,Input!$O$37)+IF(($B207&gt;Input!$O$38),0,Input!$O$44))</f>
        <v>-0</v>
      </c>
      <c r="U207" s="78" t="n">
        <f aca="false">IF(($AB206*(Input!$C$16/100)&gt;0),0,($AB206*(Input!$C$16/100)))</f>
        <v>0</v>
      </c>
      <c r="V207" s="78"/>
      <c r="W207" s="78" t="n">
        <f aca="false">IF(($N207+$O207+$P207+$Q207+$R207+$S207+$T207+$U207)&lt;0,($N207+$O207+$P207+$Q207+$R207+$S207+$T207+$U207),0)</f>
        <v>0</v>
      </c>
      <c r="X207" s="78"/>
      <c r="Y207" s="78" t="n">
        <f aca="false">IF(($N207+$O207+$P207+$Q207+$R207+$S207+$T207+$U207)&gt;=0,($N207+$O207+$P207+$Q207+$R207+$S207+$T207+$U207),0)</f>
        <v>3399.40586599635</v>
      </c>
      <c r="AA207" s="78" t="n">
        <f aca="false">IF(AND((($AB206+$W206-$U206)&lt;0),($Y207&gt;0)),($AA206-$K207)*(1+Input!$C$18/(12*100)),($AA206+$Y207-$K207)*(1+Input!$C$18/(12*100)))</f>
        <v>395599.838912277</v>
      </c>
      <c r="AB207" s="78" t="n">
        <f aca="false">IF(AND((($AB206+$W206-$U206)&lt;0),($Y207&gt;=0)),($AB206+$W206-$U206+$Y207)*(1+Input!$C$15/(12*100)),0)</f>
        <v>0</v>
      </c>
    </row>
    <row r="208" customFormat="false" ht="12.8" hidden="false" customHeight="false" outlineLevel="0" collapsed="false">
      <c r="A208" s="76" t="n">
        <v>204</v>
      </c>
      <c r="B208" s="77" t="n">
        <f aca="false">EOMONTH(Input!$C$7,A208)</f>
        <v>49125</v>
      </c>
      <c r="D208" s="76" t="n">
        <f aca="false">DATEDIF(Input!$C$23,$B208,"Y")</f>
        <v>57</v>
      </c>
      <c r="E208" s="76" t="n">
        <f aca="false">DATEDIF(Input!$G$23,$B208,"Y")</f>
        <v>57</v>
      </c>
      <c r="G208" s="78" t="n">
        <f aca="false">Salary_01!$L208</f>
        <v>6485.18130051862</v>
      </c>
      <c r="H208" s="78" t="n">
        <f aca="false">Salary_02!$L208</f>
        <v>4610.01680298109</v>
      </c>
      <c r="I208" s="78" t="n">
        <f aca="false">Retirement_Dist_01!$J208</f>
        <v>0</v>
      </c>
      <c r="J208" s="78" t="n">
        <f aca="false">Retirement_Dist_02!$J208</f>
        <v>0</v>
      </c>
      <c r="K208" s="78" t="n">
        <f aca="true">IF(AND(OR($B208&gt;Input!$C$31,$B208&gt;Input!$G$31),OR($B208&lt;Input!$C$25,$B208&lt;Input!$G$25)),(-1)*PMT(Input!$C$18/(100*12),(OFFSET($A$4, MAX( MATCH(Input!$C$25,$B$4:$B$1004,1), MATCH(Input!$G$25,$B$4:$B$1004,1)),0,1,1) - OFFSET($A$4, MIN( MATCH(Input!$C$31,$B$4:$B$1004,1), MATCH(Input!$G$31,$B$4:$B$1004,1)),0,1,1)),$AD$4,0,1),0)</f>
        <v>0</v>
      </c>
      <c r="L208" s="78" t="n">
        <f aca="false">IF(AND(($B208&lt;Input!$C$31),($B208&lt;Input!$G$31)),($G208+$H208+$I208+$J208),($G208+$H208+$I208+$J208+$K208))</f>
        <v>11095.1981034997</v>
      </c>
      <c r="M208" s="78" t="n">
        <f aca="false">Mortgage!$L208</f>
        <v>-413.211908067938</v>
      </c>
      <c r="N208" s="78" t="n">
        <f aca="false">$L208+$M208</f>
        <v>10681.9861954318</v>
      </c>
      <c r="O208" s="78" t="n">
        <f aca="false">IF(AND(($B208&lt;Input!$C$31),($B208&lt;Input!$G$31)),Expenses!$D208,(-1)*$N208)</f>
        <v>-7304.62685833605</v>
      </c>
      <c r="P208" s="78" t="n">
        <f aca="false">Childcare!$D208</f>
        <v>0</v>
      </c>
      <c r="Q208" s="78" t="n">
        <f aca="false">Loan_01!$E208</f>
        <v>0</v>
      </c>
      <c r="R208" s="78" t="n">
        <f aca="false">Loan_02!$E208</f>
        <v>0</v>
      </c>
      <c r="S208" s="78" t="n">
        <f aca="false">(-1)*SUM(Roth_01!$D208+Roth_02!$D208+IRA_01!$D208+IRA_02!$D208+Invest_01!$D208+Invest_02!$D208)</f>
        <v>-100</v>
      </c>
      <c r="T208" s="78" t="n">
        <f aca="false">(-1)*(IF(($B208&gt;Input!$O$24),0,Input!$O$30)+IF(($B208&gt;Input!$O$31),0,Input!$O$37)+IF(($B208&gt;Input!$O$38),0,Input!$O$44))</f>
        <v>-0</v>
      </c>
      <c r="U208" s="78" t="n">
        <f aca="false">IF(($AB207*(Input!$C$16/100)&gt;0),0,($AB207*(Input!$C$16/100)))</f>
        <v>0</v>
      </c>
      <c r="V208" s="78"/>
      <c r="W208" s="78" t="n">
        <f aca="false">IF(($N208+$O208+$P208+$Q208+$R208+$S208+$T208+$U208)&lt;0,($N208+$O208+$P208+$Q208+$R208+$S208+$T208+$U208),0)</f>
        <v>0</v>
      </c>
      <c r="X208" s="78"/>
      <c r="Y208" s="78" t="n">
        <f aca="false">IF(($N208+$O208+$P208+$Q208+$R208+$S208+$T208+$U208)&gt;=0,($N208+$O208+$P208+$Q208+$R208+$S208+$T208+$U208),0)</f>
        <v>3277.35933709571</v>
      </c>
      <c r="AA208" s="78" t="n">
        <f aca="false">IF(AND((($AB207+$W207-$U207)&lt;0),($Y208&gt;0)),($AA207-$K208)*(1+Input!$C$18/(12*100)),($AA207+$Y208-$K208)*(1+Input!$C$18/(12*100)))</f>
        <v>398893.818132633</v>
      </c>
      <c r="AB208" s="78" t="n">
        <f aca="false">IF(AND((($AB207+$W207-$U207)&lt;0),($Y208&gt;=0)),($AB207+$W207-$U207+$Y208)*(1+Input!$C$15/(12*100)),0)</f>
        <v>0</v>
      </c>
    </row>
    <row r="209" customFormat="false" ht="12.8" hidden="false" customHeight="false" outlineLevel="0" collapsed="false">
      <c r="A209" s="76" t="n">
        <v>205</v>
      </c>
      <c r="B209" s="77" t="n">
        <f aca="false">EOMONTH(Input!$C$7,A209)</f>
        <v>49156</v>
      </c>
      <c r="D209" s="76" t="n">
        <f aca="false">DATEDIF(Input!$C$23,$B209,"Y")</f>
        <v>57</v>
      </c>
      <c r="E209" s="76" t="n">
        <f aca="false">DATEDIF(Input!$G$23,$B209,"Y")</f>
        <v>57</v>
      </c>
      <c r="G209" s="78" t="n">
        <f aca="false">Salary_01!$L209</f>
        <v>6485.18130051862</v>
      </c>
      <c r="H209" s="78" t="n">
        <f aca="false">Salary_02!$L209</f>
        <v>4610.01680298109</v>
      </c>
      <c r="I209" s="78" t="n">
        <f aca="false">Retirement_Dist_01!$J209</f>
        <v>0</v>
      </c>
      <c r="J209" s="78" t="n">
        <f aca="false">Retirement_Dist_02!$J209</f>
        <v>0</v>
      </c>
      <c r="K209" s="78" t="n">
        <f aca="true">IF(AND(OR($B209&gt;Input!$C$31,$B209&gt;Input!$G$31),OR($B209&lt;Input!$C$25,$B209&lt;Input!$G$25)),(-1)*PMT(Input!$C$18/(100*12),(OFFSET($A$4, MAX( MATCH(Input!$C$25,$B$4:$B$1004,1), MATCH(Input!$G$25,$B$4:$B$1004,1)),0,1,1) - OFFSET($A$4, MIN( MATCH(Input!$C$31,$B$4:$B$1004,1), MATCH(Input!$G$31,$B$4:$B$1004,1)),0,1,1)),$AD$4,0,1),0)</f>
        <v>0</v>
      </c>
      <c r="L209" s="78" t="n">
        <f aca="false">IF(AND(($B209&lt;Input!$C$31),($B209&lt;Input!$G$31)),($G209+$H209+$I209+$J209),($G209+$H209+$I209+$J209+$K209))</f>
        <v>11095.1981034997</v>
      </c>
      <c r="M209" s="78" t="n">
        <f aca="false">Mortgage!$L209</f>
        <v>-413.211908067938</v>
      </c>
      <c r="N209" s="78" t="n">
        <f aca="false">$L209+$M209</f>
        <v>10681.9861954318</v>
      </c>
      <c r="O209" s="78" t="n">
        <f aca="false">IF(AND(($B209&lt;Input!$C$31),($B209&lt;Input!$G$31)),Expenses!$D209,(-1)*$N209)</f>
        <v>-7304.62685833605</v>
      </c>
      <c r="P209" s="78" t="n">
        <f aca="false">Childcare!$D209</f>
        <v>0</v>
      </c>
      <c r="Q209" s="78" t="n">
        <f aca="false">Loan_01!$E209</f>
        <v>0</v>
      </c>
      <c r="R209" s="78" t="n">
        <f aca="false">Loan_02!$E209</f>
        <v>0</v>
      </c>
      <c r="S209" s="78" t="n">
        <f aca="false">(-1)*SUM(Roth_01!$D209+Roth_02!$D209+IRA_01!$D209+IRA_02!$D209+Invest_01!$D209+Invest_02!$D209)</f>
        <v>-100</v>
      </c>
      <c r="T209" s="78" t="n">
        <f aca="false">(-1)*(IF(($B209&gt;Input!$O$24),0,Input!$O$30)+IF(($B209&gt;Input!$O$31),0,Input!$O$37)+IF(($B209&gt;Input!$O$38),0,Input!$O$44))</f>
        <v>-0</v>
      </c>
      <c r="U209" s="78" t="n">
        <f aca="false">IF(($AB208*(Input!$C$16/100)&gt;0),0,($AB208*(Input!$C$16/100)))</f>
        <v>0</v>
      </c>
      <c r="V209" s="78"/>
      <c r="W209" s="78" t="n">
        <f aca="false">IF(($N209+$O209+$P209+$Q209+$R209+$S209+$T209+$U209)&lt;0,($N209+$O209+$P209+$Q209+$R209+$S209+$T209+$U209),0)</f>
        <v>0</v>
      </c>
      <c r="X209" s="78"/>
      <c r="Y209" s="78" t="n">
        <f aca="false">IF(($N209+$O209+$P209+$Q209+$R209+$S209+$T209+$U209)&gt;=0,($N209+$O209+$P209+$Q209+$R209+$S209+$T209+$U209),0)</f>
        <v>3277.35933709571</v>
      </c>
      <c r="AA209" s="78" t="n">
        <f aca="false">IF(AND((($AB208+$W208-$U208)&lt;0),($Y209&gt;0)),($AA208-$K209)*(1+Input!$C$18/(12*100)),($AA208+$Y209-$K209)*(1+Input!$C$18/(12*100)))</f>
        <v>402187.934602123</v>
      </c>
      <c r="AB209" s="78" t="n">
        <f aca="false">IF(AND((($AB208+$W208-$U208)&lt;0),($Y209&gt;=0)),($AB208+$W208-$U208+$Y209)*(1+Input!$C$15/(12*100)),0)</f>
        <v>0</v>
      </c>
    </row>
    <row r="210" customFormat="false" ht="12.8" hidden="false" customHeight="false" outlineLevel="0" collapsed="false">
      <c r="A210" s="76" t="n">
        <v>206</v>
      </c>
      <c r="B210" s="77" t="n">
        <f aca="false">EOMONTH(Input!$C$7,A210)</f>
        <v>49187</v>
      </c>
      <c r="D210" s="76" t="n">
        <f aca="false">DATEDIF(Input!$C$23,$B210,"Y")</f>
        <v>57</v>
      </c>
      <c r="E210" s="76" t="n">
        <f aca="false">DATEDIF(Input!$G$23,$B210,"Y")</f>
        <v>57</v>
      </c>
      <c r="G210" s="78" t="n">
        <f aca="false">Salary_01!$L210</f>
        <v>6485.18130051862</v>
      </c>
      <c r="H210" s="78" t="n">
        <f aca="false">Salary_02!$L210</f>
        <v>4610.01680298109</v>
      </c>
      <c r="I210" s="78" t="n">
        <f aca="false">Retirement_Dist_01!$J210</f>
        <v>0</v>
      </c>
      <c r="J210" s="78" t="n">
        <f aca="false">Retirement_Dist_02!$J210</f>
        <v>0</v>
      </c>
      <c r="K210" s="78" t="n">
        <f aca="true">IF(AND(OR($B210&gt;Input!$C$31,$B210&gt;Input!$G$31),OR($B210&lt;Input!$C$25,$B210&lt;Input!$G$25)),(-1)*PMT(Input!$C$18/(100*12),(OFFSET($A$4, MAX( MATCH(Input!$C$25,$B$4:$B$1004,1), MATCH(Input!$G$25,$B$4:$B$1004,1)),0,1,1) - OFFSET($A$4, MIN( MATCH(Input!$C$31,$B$4:$B$1004,1), MATCH(Input!$G$31,$B$4:$B$1004,1)),0,1,1)),$AD$4,0,1),0)</f>
        <v>0</v>
      </c>
      <c r="L210" s="78" t="n">
        <f aca="false">IF(AND(($B210&lt;Input!$C$31),($B210&lt;Input!$G$31)),($G210+$H210+$I210+$J210),($G210+$H210+$I210+$J210+$K210))</f>
        <v>11095.1981034997</v>
      </c>
      <c r="M210" s="78" t="n">
        <f aca="false">Mortgage!$L210</f>
        <v>-413.211908067938</v>
      </c>
      <c r="N210" s="78" t="n">
        <f aca="false">$L210+$M210</f>
        <v>10681.9861954318</v>
      </c>
      <c r="O210" s="78" t="n">
        <f aca="false">IF(AND(($B210&lt;Input!$C$31),($B210&lt;Input!$G$31)),Expenses!$D210,(-1)*$N210)</f>
        <v>-7304.62685833605</v>
      </c>
      <c r="P210" s="78" t="n">
        <f aca="false">Childcare!$D210</f>
        <v>0</v>
      </c>
      <c r="Q210" s="78" t="n">
        <f aca="false">Loan_01!$E210</f>
        <v>0</v>
      </c>
      <c r="R210" s="78" t="n">
        <f aca="false">Loan_02!$E210</f>
        <v>0</v>
      </c>
      <c r="S210" s="78" t="n">
        <f aca="false">(-1)*SUM(Roth_01!$D210+Roth_02!$D210+IRA_01!$D210+IRA_02!$D210+Invest_01!$D210+Invest_02!$D210)</f>
        <v>-100</v>
      </c>
      <c r="T210" s="78" t="n">
        <f aca="false">(-1)*(IF(($B210&gt;Input!$O$24),0,Input!$O$30)+IF(($B210&gt;Input!$O$31),0,Input!$O$37)+IF(($B210&gt;Input!$O$38),0,Input!$O$44))</f>
        <v>-0</v>
      </c>
      <c r="U210" s="78" t="n">
        <f aca="false">IF(($AB209*(Input!$C$16/100)&gt;0),0,($AB209*(Input!$C$16/100)))</f>
        <v>0</v>
      </c>
      <c r="V210" s="78"/>
      <c r="W210" s="78" t="n">
        <f aca="false">IF(($N210+$O210+$P210+$Q210+$R210+$S210+$T210+$U210)&lt;0,($N210+$O210+$P210+$Q210+$R210+$S210+$T210+$U210),0)</f>
        <v>0</v>
      </c>
      <c r="X210" s="78"/>
      <c r="Y210" s="78" t="n">
        <f aca="false">IF(($N210+$O210+$P210+$Q210+$R210+$S210+$T210+$U210)&gt;=0,($N210+$O210+$P210+$Q210+$R210+$S210+$T210+$U210),0)</f>
        <v>3277.35933709571</v>
      </c>
      <c r="AA210" s="78" t="n">
        <f aca="false">IF(AND((($AB209+$W209-$U209)&lt;0),($Y210&gt;0)),($AA209-$K210)*(1+Input!$C$18/(12*100)),($AA209+$Y210-$K210)*(1+Input!$C$18/(12*100)))</f>
        <v>405482.188326466</v>
      </c>
      <c r="AB210" s="78" t="n">
        <f aca="false">IF(AND((($AB209+$W209-$U209)&lt;0),($Y210&gt;=0)),($AB209+$W209-$U209+$Y210)*(1+Input!$C$15/(12*100)),0)</f>
        <v>0</v>
      </c>
    </row>
    <row r="211" customFormat="false" ht="12.8" hidden="false" customHeight="false" outlineLevel="0" collapsed="false">
      <c r="A211" s="76" t="n">
        <v>207</v>
      </c>
      <c r="B211" s="77" t="n">
        <f aca="false">EOMONTH(Input!$C$7,A211)</f>
        <v>49217</v>
      </c>
      <c r="D211" s="76" t="n">
        <f aca="false">DATEDIF(Input!$C$23,$B211,"Y")</f>
        <v>57</v>
      </c>
      <c r="E211" s="76" t="n">
        <f aca="false">DATEDIF(Input!$G$23,$B211,"Y")</f>
        <v>57</v>
      </c>
      <c r="G211" s="78" t="n">
        <f aca="false">Salary_01!$L211</f>
        <v>6485.18130051862</v>
      </c>
      <c r="H211" s="78" t="n">
        <f aca="false">Salary_02!$L211</f>
        <v>4610.01680298109</v>
      </c>
      <c r="I211" s="78" t="n">
        <f aca="false">Retirement_Dist_01!$J211</f>
        <v>0</v>
      </c>
      <c r="J211" s="78" t="n">
        <f aca="false">Retirement_Dist_02!$J211</f>
        <v>0</v>
      </c>
      <c r="K211" s="78" t="n">
        <f aca="true">IF(AND(OR($B211&gt;Input!$C$31,$B211&gt;Input!$G$31),OR($B211&lt;Input!$C$25,$B211&lt;Input!$G$25)),(-1)*PMT(Input!$C$18/(100*12),(OFFSET($A$4, MAX( MATCH(Input!$C$25,$B$4:$B$1004,1), MATCH(Input!$G$25,$B$4:$B$1004,1)),0,1,1) - OFFSET($A$4, MIN( MATCH(Input!$C$31,$B$4:$B$1004,1), MATCH(Input!$G$31,$B$4:$B$1004,1)),0,1,1)),$AD$4,0,1),0)</f>
        <v>0</v>
      </c>
      <c r="L211" s="78" t="n">
        <f aca="false">IF(AND(($B211&lt;Input!$C$31),($B211&lt;Input!$G$31)),($G211+$H211+$I211+$J211),($G211+$H211+$I211+$J211+$K211))</f>
        <v>11095.1981034997</v>
      </c>
      <c r="M211" s="78" t="n">
        <f aca="false">Mortgage!$L211</f>
        <v>-413.211908067938</v>
      </c>
      <c r="N211" s="78" t="n">
        <f aca="false">$L211+$M211</f>
        <v>10681.9861954318</v>
      </c>
      <c r="O211" s="78" t="n">
        <f aca="false">IF(AND(($B211&lt;Input!$C$31),($B211&lt;Input!$G$31)),Expenses!$D211,(-1)*$N211)</f>
        <v>-7304.62685833605</v>
      </c>
      <c r="P211" s="78" t="n">
        <f aca="false">Childcare!$D211</f>
        <v>0</v>
      </c>
      <c r="Q211" s="78" t="n">
        <f aca="false">Loan_01!$E211</f>
        <v>0</v>
      </c>
      <c r="R211" s="78" t="n">
        <f aca="false">Loan_02!$E211</f>
        <v>0</v>
      </c>
      <c r="S211" s="78" t="n">
        <f aca="false">(-1)*SUM(Roth_01!$D211+Roth_02!$D211+IRA_01!$D211+IRA_02!$D211+Invest_01!$D211+Invest_02!$D211)</f>
        <v>-100</v>
      </c>
      <c r="T211" s="78" t="n">
        <f aca="false">(-1)*(IF(($B211&gt;Input!$O$24),0,Input!$O$30)+IF(($B211&gt;Input!$O$31),0,Input!$O$37)+IF(($B211&gt;Input!$O$38),0,Input!$O$44))</f>
        <v>-0</v>
      </c>
      <c r="U211" s="78" t="n">
        <f aca="false">IF(($AB210*(Input!$C$16/100)&gt;0),0,($AB210*(Input!$C$16/100)))</f>
        <v>0</v>
      </c>
      <c r="V211" s="78"/>
      <c r="W211" s="78" t="n">
        <f aca="false">IF(($N211+$O211+$P211+$Q211+$R211+$S211+$T211+$U211)&lt;0,($N211+$O211+$P211+$Q211+$R211+$S211+$T211+$U211),0)</f>
        <v>0</v>
      </c>
      <c r="X211" s="78"/>
      <c r="Y211" s="78" t="n">
        <f aca="false">IF(($N211+$O211+$P211+$Q211+$R211+$S211+$T211+$U211)&gt;=0,($N211+$O211+$P211+$Q211+$R211+$S211+$T211+$U211),0)</f>
        <v>3277.35933709571</v>
      </c>
      <c r="AA211" s="78" t="n">
        <f aca="false">IF(AND((($AB210+$W210-$U210)&lt;0),($Y211&gt;0)),($AA210-$K211)*(1+Input!$C$18/(12*100)),($AA210+$Y211-$K211)*(1+Input!$C$18/(12*100)))</f>
        <v>408776.579311381</v>
      </c>
      <c r="AB211" s="78" t="n">
        <f aca="false">IF(AND((($AB210+$W210-$U210)&lt;0),($Y211&gt;=0)),($AB210+$W210-$U210+$Y211)*(1+Input!$C$15/(12*100)),0)</f>
        <v>0</v>
      </c>
    </row>
    <row r="212" customFormat="false" ht="12.8" hidden="false" customHeight="false" outlineLevel="0" collapsed="false">
      <c r="A212" s="76" t="n">
        <v>208</v>
      </c>
      <c r="B212" s="77" t="n">
        <f aca="false">EOMONTH(Input!$C$7,A212)</f>
        <v>49248</v>
      </c>
      <c r="D212" s="76" t="n">
        <f aca="false">DATEDIF(Input!$C$23,$B212,"Y")</f>
        <v>57</v>
      </c>
      <c r="E212" s="76" t="n">
        <f aca="false">DATEDIF(Input!$G$23,$B212,"Y")</f>
        <v>57</v>
      </c>
      <c r="G212" s="78" t="n">
        <f aca="false">Salary_01!$L212</f>
        <v>6485.18130051862</v>
      </c>
      <c r="H212" s="78" t="n">
        <f aca="false">Salary_02!$L212</f>
        <v>4610.01680298109</v>
      </c>
      <c r="I212" s="78" t="n">
        <f aca="false">Retirement_Dist_01!$J212</f>
        <v>0</v>
      </c>
      <c r="J212" s="78" t="n">
        <f aca="false">Retirement_Dist_02!$J212</f>
        <v>0</v>
      </c>
      <c r="K212" s="78" t="n">
        <f aca="true">IF(AND(OR($B212&gt;Input!$C$31,$B212&gt;Input!$G$31),OR($B212&lt;Input!$C$25,$B212&lt;Input!$G$25)),(-1)*PMT(Input!$C$18/(100*12),(OFFSET($A$4, MAX( MATCH(Input!$C$25,$B$4:$B$1004,1), MATCH(Input!$G$25,$B$4:$B$1004,1)),0,1,1) - OFFSET($A$4, MIN( MATCH(Input!$C$31,$B$4:$B$1004,1), MATCH(Input!$G$31,$B$4:$B$1004,1)),0,1,1)),$AD$4,0,1),0)</f>
        <v>0</v>
      </c>
      <c r="L212" s="78" t="n">
        <f aca="false">IF(AND(($B212&lt;Input!$C$31),($B212&lt;Input!$G$31)),($G212+$H212+$I212+$J212),($G212+$H212+$I212+$J212+$K212))</f>
        <v>11095.1981034997</v>
      </c>
      <c r="M212" s="78" t="n">
        <f aca="false">Mortgage!$L212</f>
        <v>-413.211908067938</v>
      </c>
      <c r="N212" s="78" t="n">
        <f aca="false">$L212+$M212</f>
        <v>10681.9861954318</v>
      </c>
      <c r="O212" s="78" t="n">
        <f aca="false">IF(AND(($B212&lt;Input!$C$31),($B212&lt;Input!$G$31)),Expenses!$D212,(-1)*$N212)</f>
        <v>-7304.62685833605</v>
      </c>
      <c r="P212" s="78" t="n">
        <f aca="false">Childcare!$D212</f>
        <v>0</v>
      </c>
      <c r="Q212" s="78" t="n">
        <f aca="false">Loan_01!$E212</f>
        <v>0</v>
      </c>
      <c r="R212" s="78" t="n">
        <f aca="false">Loan_02!$E212</f>
        <v>0</v>
      </c>
      <c r="S212" s="78" t="n">
        <f aca="false">(-1)*SUM(Roth_01!$D212+Roth_02!$D212+IRA_01!$D212+IRA_02!$D212+Invest_01!$D212+Invest_02!$D212)</f>
        <v>-100</v>
      </c>
      <c r="T212" s="78" t="n">
        <f aca="false">(-1)*(IF(($B212&gt;Input!$O$24),0,Input!$O$30)+IF(($B212&gt;Input!$O$31),0,Input!$O$37)+IF(($B212&gt;Input!$O$38),0,Input!$O$44))</f>
        <v>-0</v>
      </c>
      <c r="U212" s="78" t="n">
        <f aca="false">IF(($AB211*(Input!$C$16/100)&gt;0),0,($AB211*(Input!$C$16/100)))</f>
        <v>0</v>
      </c>
      <c r="V212" s="78"/>
      <c r="W212" s="78" t="n">
        <f aca="false">IF(($N212+$O212+$P212+$Q212+$R212+$S212+$T212+$U212)&lt;0,($N212+$O212+$P212+$Q212+$R212+$S212+$T212+$U212),0)</f>
        <v>0</v>
      </c>
      <c r="X212" s="78"/>
      <c r="Y212" s="78" t="n">
        <f aca="false">IF(($N212+$O212+$P212+$Q212+$R212+$S212+$T212+$U212)&gt;=0,($N212+$O212+$P212+$Q212+$R212+$S212+$T212+$U212),0)</f>
        <v>3277.35933709571</v>
      </c>
      <c r="AA212" s="78" t="n">
        <f aca="false">IF(AND((($AB211+$W211-$U211)&lt;0),($Y212&gt;0)),($AA211-$K212)*(1+Input!$C$18/(12*100)),($AA211+$Y212-$K212)*(1+Input!$C$18/(12*100)))</f>
        <v>412071.107562587</v>
      </c>
      <c r="AB212" s="78" t="n">
        <f aca="false">IF(AND((($AB211+$W211-$U211)&lt;0),($Y212&gt;=0)),($AB211+$W211-$U211+$Y212)*(1+Input!$C$15/(12*100)),0)</f>
        <v>0</v>
      </c>
    </row>
    <row r="213" customFormat="false" ht="12.8" hidden="false" customHeight="false" outlineLevel="0" collapsed="false">
      <c r="A213" s="76" t="n">
        <v>209</v>
      </c>
      <c r="B213" s="77" t="n">
        <f aca="false">EOMONTH(Input!$C$7,A213)</f>
        <v>49278</v>
      </c>
      <c r="D213" s="76" t="n">
        <f aca="false">DATEDIF(Input!$C$23,$B213,"Y")</f>
        <v>57</v>
      </c>
      <c r="E213" s="76" t="n">
        <f aca="false">DATEDIF(Input!$G$23,$B213,"Y")</f>
        <v>57</v>
      </c>
      <c r="G213" s="78" t="n">
        <f aca="false">Salary_01!$L213</f>
        <v>6485.18130051862</v>
      </c>
      <c r="H213" s="78" t="n">
        <f aca="false">Salary_02!$L213</f>
        <v>4610.01680298109</v>
      </c>
      <c r="I213" s="78" t="n">
        <f aca="false">Retirement_Dist_01!$J213</f>
        <v>0</v>
      </c>
      <c r="J213" s="78" t="n">
        <f aca="false">Retirement_Dist_02!$J213</f>
        <v>0</v>
      </c>
      <c r="K213" s="78" t="n">
        <f aca="true">IF(AND(OR($B213&gt;Input!$C$31,$B213&gt;Input!$G$31),OR($B213&lt;Input!$C$25,$B213&lt;Input!$G$25)),(-1)*PMT(Input!$C$18/(100*12),(OFFSET($A$4, MAX( MATCH(Input!$C$25,$B$4:$B$1004,1), MATCH(Input!$G$25,$B$4:$B$1004,1)),0,1,1) - OFFSET($A$4, MIN( MATCH(Input!$C$31,$B$4:$B$1004,1), MATCH(Input!$G$31,$B$4:$B$1004,1)),0,1,1)),$AD$4,0,1),0)</f>
        <v>0</v>
      </c>
      <c r="L213" s="78" t="n">
        <f aca="false">IF(AND(($B213&lt;Input!$C$31),($B213&lt;Input!$G$31)),($G213+$H213+$I213+$J213),($G213+$H213+$I213+$J213+$K213))</f>
        <v>11095.1981034997</v>
      </c>
      <c r="M213" s="78" t="n">
        <f aca="false">Mortgage!$L213</f>
        <v>-413.211908067938</v>
      </c>
      <c r="N213" s="78" t="n">
        <f aca="false">$L213+$M213</f>
        <v>10681.9861954318</v>
      </c>
      <c r="O213" s="78" t="n">
        <f aca="false">IF(AND(($B213&lt;Input!$C$31),($B213&lt;Input!$G$31)),Expenses!$D213,(-1)*$N213)</f>
        <v>-7304.62685833605</v>
      </c>
      <c r="P213" s="78" t="n">
        <f aca="false">Childcare!$D213</f>
        <v>0</v>
      </c>
      <c r="Q213" s="78" t="n">
        <f aca="false">Loan_01!$E213</f>
        <v>0</v>
      </c>
      <c r="R213" s="78" t="n">
        <f aca="false">Loan_02!$E213</f>
        <v>0</v>
      </c>
      <c r="S213" s="78" t="n">
        <f aca="false">(-1)*SUM(Roth_01!$D213+Roth_02!$D213+IRA_01!$D213+IRA_02!$D213+Invest_01!$D213+Invest_02!$D213)</f>
        <v>-100</v>
      </c>
      <c r="T213" s="78" t="n">
        <f aca="false">(-1)*(IF(($B213&gt;Input!$O$24),0,Input!$O$30)+IF(($B213&gt;Input!$O$31),0,Input!$O$37)+IF(($B213&gt;Input!$O$38),0,Input!$O$44))</f>
        <v>-0</v>
      </c>
      <c r="U213" s="78" t="n">
        <f aca="false">IF(($AB212*(Input!$C$16/100)&gt;0),0,($AB212*(Input!$C$16/100)))</f>
        <v>0</v>
      </c>
      <c r="V213" s="78"/>
      <c r="W213" s="78" t="n">
        <f aca="false">IF(($N213+$O213+$P213+$Q213+$R213+$S213+$T213+$U213)&lt;0,($N213+$O213+$P213+$Q213+$R213+$S213+$T213+$U213),0)</f>
        <v>0</v>
      </c>
      <c r="X213" s="78"/>
      <c r="Y213" s="78" t="n">
        <f aca="false">IF(($N213+$O213+$P213+$Q213+$R213+$S213+$T213+$U213)&gt;=0,($N213+$O213+$P213+$Q213+$R213+$S213+$T213+$U213),0)</f>
        <v>3277.35933709571</v>
      </c>
      <c r="AA213" s="78" t="n">
        <f aca="false">IF(AND((($AB212+$W212-$U212)&lt;0),($Y213&gt;0)),($AA212-$K213)*(1+Input!$C$18/(12*100)),($AA212+$Y213-$K213)*(1+Input!$C$18/(12*100)))</f>
        <v>415365.773085804</v>
      </c>
      <c r="AB213" s="78" t="n">
        <f aca="false">IF(AND((($AB212+$W212-$U212)&lt;0),($Y213&gt;=0)),($AB212+$W212-$U212+$Y213)*(1+Input!$C$15/(12*100)),0)</f>
        <v>0</v>
      </c>
    </row>
    <row r="214" customFormat="false" ht="12.8" hidden="false" customHeight="false" outlineLevel="0" collapsed="false">
      <c r="A214" s="76" t="n">
        <v>210</v>
      </c>
      <c r="B214" s="77" t="n">
        <f aca="false">EOMONTH(Input!$C$7,A214)</f>
        <v>49309</v>
      </c>
      <c r="D214" s="76" t="n">
        <f aca="false">DATEDIF(Input!$C$23,$B214,"Y")</f>
        <v>57</v>
      </c>
      <c r="E214" s="76" t="n">
        <f aca="false">DATEDIF(Input!$G$23,$B214,"Y")</f>
        <v>57</v>
      </c>
      <c r="G214" s="78" t="n">
        <f aca="false">Salary_01!$L214</f>
        <v>6485.18130051862</v>
      </c>
      <c r="H214" s="78" t="n">
        <f aca="false">Salary_02!$L214</f>
        <v>4610.01680298109</v>
      </c>
      <c r="I214" s="78" t="n">
        <f aca="false">Retirement_Dist_01!$J214</f>
        <v>0</v>
      </c>
      <c r="J214" s="78" t="n">
        <f aca="false">Retirement_Dist_02!$J214</f>
        <v>0</v>
      </c>
      <c r="K214" s="78" t="n">
        <f aca="true">IF(AND(OR($B214&gt;Input!$C$31,$B214&gt;Input!$G$31),OR($B214&lt;Input!$C$25,$B214&lt;Input!$G$25)),(-1)*PMT(Input!$C$18/(100*12),(OFFSET($A$4, MAX( MATCH(Input!$C$25,$B$4:$B$1004,1), MATCH(Input!$G$25,$B$4:$B$1004,1)),0,1,1) - OFFSET($A$4, MIN( MATCH(Input!$C$31,$B$4:$B$1004,1), MATCH(Input!$G$31,$B$4:$B$1004,1)),0,1,1)),$AD$4,0,1),0)</f>
        <v>0</v>
      </c>
      <c r="L214" s="78" t="n">
        <f aca="false">IF(AND(($B214&lt;Input!$C$31),($B214&lt;Input!$G$31)),($G214+$H214+$I214+$J214),($G214+$H214+$I214+$J214+$K214))</f>
        <v>11095.1981034997</v>
      </c>
      <c r="M214" s="78" t="n">
        <f aca="false">Mortgage!$L214</f>
        <v>-413.211908067938</v>
      </c>
      <c r="N214" s="78" t="n">
        <f aca="false">$L214+$M214</f>
        <v>10681.9861954318</v>
      </c>
      <c r="O214" s="78" t="n">
        <f aca="false">IF(AND(($B214&lt;Input!$C$31),($B214&lt;Input!$G$31)),Expenses!$D214,(-1)*$N214)</f>
        <v>-7304.62685833605</v>
      </c>
      <c r="P214" s="78" t="n">
        <f aca="false">Childcare!$D214</f>
        <v>0</v>
      </c>
      <c r="Q214" s="78" t="n">
        <f aca="false">Loan_01!$E214</f>
        <v>0</v>
      </c>
      <c r="R214" s="78" t="n">
        <f aca="false">Loan_02!$E214</f>
        <v>0</v>
      </c>
      <c r="S214" s="78" t="n">
        <f aca="false">(-1)*SUM(Roth_01!$D214+Roth_02!$D214+IRA_01!$D214+IRA_02!$D214+Invest_01!$D214+Invest_02!$D214)</f>
        <v>-100</v>
      </c>
      <c r="T214" s="78" t="n">
        <f aca="false">(-1)*(IF(($B214&gt;Input!$O$24),0,Input!$O$30)+IF(($B214&gt;Input!$O$31),0,Input!$O$37)+IF(($B214&gt;Input!$O$38),0,Input!$O$44))</f>
        <v>-0</v>
      </c>
      <c r="U214" s="78" t="n">
        <f aca="false">IF(($AB213*(Input!$C$16/100)&gt;0),0,($AB213*(Input!$C$16/100)))</f>
        <v>0</v>
      </c>
      <c r="V214" s="78"/>
      <c r="W214" s="78" t="n">
        <f aca="false">IF(($N214+$O214+$P214+$Q214+$R214+$S214+$T214+$U214)&lt;0,($N214+$O214+$P214+$Q214+$R214+$S214+$T214+$U214),0)</f>
        <v>0</v>
      </c>
      <c r="X214" s="78"/>
      <c r="Y214" s="78" t="n">
        <f aca="false">IF(($N214+$O214+$P214+$Q214+$R214+$S214+$T214+$U214)&gt;=0,($N214+$O214+$P214+$Q214+$R214+$S214+$T214+$U214),0)</f>
        <v>3277.35933709571</v>
      </c>
      <c r="AA214" s="78" t="n">
        <f aca="false">IF(AND((($AB213+$W213-$U213)&lt;0),($Y214&gt;0)),($AA213-$K214)*(1+Input!$C$18/(12*100)),($AA213+$Y214-$K214)*(1+Input!$C$18/(12*100)))</f>
        <v>418660.575886751</v>
      </c>
      <c r="AB214" s="78" t="n">
        <f aca="false">IF(AND((($AB213+$W213-$U213)&lt;0),($Y214&gt;=0)),($AB213+$W213-$U213+$Y214)*(1+Input!$C$15/(12*100)),0)</f>
        <v>0</v>
      </c>
    </row>
    <row r="215" customFormat="false" ht="12.8" hidden="false" customHeight="false" outlineLevel="0" collapsed="false">
      <c r="A215" s="76" t="n">
        <v>211</v>
      </c>
      <c r="B215" s="77" t="n">
        <f aca="false">EOMONTH(Input!$C$7,A215)</f>
        <v>49340</v>
      </c>
      <c r="D215" s="76" t="n">
        <f aca="false">DATEDIF(Input!$C$23,$B215,"Y")</f>
        <v>57</v>
      </c>
      <c r="E215" s="76" t="n">
        <f aca="false">DATEDIF(Input!$G$23,$B215,"Y")</f>
        <v>57</v>
      </c>
      <c r="G215" s="78" t="n">
        <f aca="false">Salary_01!$L215</f>
        <v>6485.18130051862</v>
      </c>
      <c r="H215" s="78" t="n">
        <f aca="false">Salary_02!$L215</f>
        <v>4610.01680298109</v>
      </c>
      <c r="I215" s="78" t="n">
        <f aca="false">Retirement_Dist_01!$J215</f>
        <v>0</v>
      </c>
      <c r="J215" s="78" t="n">
        <f aca="false">Retirement_Dist_02!$J215</f>
        <v>0</v>
      </c>
      <c r="K215" s="78" t="n">
        <f aca="true">IF(AND(OR($B215&gt;Input!$C$31,$B215&gt;Input!$G$31),OR($B215&lt;Input!$C$25,$B215&lt;Input!$G$25)),(-1)*PMT(Input!$C$18/(100*12),(OFFSET($A$4, MAX( MATCH(Input!$C$25,$B$4:$B$1004,1), MATCH(Input!$G$25,$B$4:$B$1004,1)),0,1,1) - OFFSET($A$4, MIN( MATCH(Input!$C$31,$B$4:$B$1004,1), MATCH(Input!$G$31,$B$4:$B$1004,1)),0,1,1)),$AD$4,0,1),0)</f>
        <v>0</v>
      </c>
      <c r="L215" s="78" t="n">
        <f aca="false">IF(AND(($B215&lt;Input!$C$31),($B215&lt;Input!$G$31)),($G215+$H215+$I215+$J215),($G215+$H215+$I215+$J215+$K215))</f>
        <v>11095.1981034997</v>
      </c>
      <c r="M215" s="78" t="n">
        <f aca="false">Mortgage!$L215</f>
        <v>-413.211908067938</v>
      </c>
      <c r="N215" s="78" t="n">
        <f aca="false">$L215+$M215</f>
        <v>10681.9861954318</v>
      </c>
      <c r="O215" s="78" t="n">
        <f aca="false">IF(AND(($B215&lt;Input!$C$31),($B215&lt;Input!$G$31)),Expenses!$D215,(-1)*$N215)</f>
        <v>-7304.62685833605</v>
      </c>
      <c r="P215" s="78" t="n">
        <f aca="false">Childcare!$D215</f>
        <v>0</v>
      </c>
      <c r="Q215" s="78" t="n">
        <f aca="false">Loan_01!$E215</f>
        <v>0</v>
      </c>
      <c r="R215" s="78" t="n">
        <f aca="false">Loan_02!$E215</f>
        <v>0</v>
      </c>
      <c r="S215" s="78" t="n">
        <f aca="false">(-1)*SUM(Roth_01!$D215+Roth_02!$D215+IRA_01!$D215+IRA_02!$D215+Invest_01!$D215+Invest_02!$D215)</f>
        <v>-100</v>
      </c>
      <c r="T215" s="78" t="n">
        <f aca="false">(-1)*(IF(($B215&gt;Input!$O$24),0,Input!$O$30)+IF(($B215&gt;Input!$O$31),0,Input!$O$37)+IF(($B215&gt;Input!$O$38),0,Input!$O$44))</f>
        <v>-0</v>
      </c>
      <c r="U215" s="78" t="n">
        <f aca="false">IF(($AB214*(Input!$C$16/100)&gt;0),0,($AB214*(Input!$C$16/100)))</f>
        <v>0</v>
      </c>
      <c r="V215" s="78"/>
      <c r="W215" s="78" t="n">
        <f aca="false">IF(($N215+$O215+$P215+$Q215+$R215+$S215+$T215+$U215)&lt;0,($N215+$O215+$P215+$Q215+$R215+$S215+$T215+$U215),0)</f>
        <v>0</v>
      </c>
      <c r="X215" s="78"/>
      <c r="Y215" s="78" t="n">
        <f aca="false">IF(($N215+$O215+$P215+$Q215+$R215+$S215+$T215+$U215)&gt;=0,($N215+$O215+$P215+$Q215+$R215+$S215+$T215+$U215),0)</f>
        <v>3277.35933709571</v>
      </c>
      <c r="AA215" s="78" t="n">
        <f aca="false">IF(AND((($AB214+$W214-$U214)&lt;0),($Y215&gt;0)),($AA214-$K215)*(1+Input!$C$18/(12*100)),($AA214+$Y215-$K215)*(1+Input!$C$18/(12*100)))</f>
        <v>421955.515971147</v>
      </c>
      <c r="AB215" s="78" t="n">
        <f aca="false">IF(AND((($AB214+$W214-$U214)&lt;0),($Y215&gt;=0)),($AB214+$W214-$U214+$Y215)*(1+Input!$C$15/(12*100)),0)</f>
        <v>0</v>
      </c>
    </row>
    <row r="216" customFormat="false" ht="12.8" hidden="false" customHeight="false" outlineLevel="0" collapsed="false">
      <c r="A216" s="76" t="n">
        <v>212</v>
      </c>
      <c r="B216" s="77" t="n">
        <f aca="false">EOMONTH(Input!$C$7,A216)</f>
        <v>49368</v>
      </c>
      <c r="D216" s="76" t="n">
        <f aca="false">DATEDIF(Input!$C$23,$B216,"Y")</f>
        <v>57</v>
      </c>
      <c r="E216" s="76" t="n">
        <f aca="false">DATEDIF(Input!$G$23,$B216,"Y")</f>
        <v>57</v>
      </c>
      <c r="G216" s="78" t="n">
        <f aca="false">Salary_01!$L216</f>
        <v>6485.18130051862</v>
      </c>
      <c r="H216" s="78" t="n">
        <f aca="false">Salary_02!$L216</f>
        <v>4610.01680298109</v>
      </c>
      <c r="I216" s="78" t="n">
        <f aca="false">Retirement_Dist_01!$J216</f>
        <v>0</v>
      </c>
      <c r="J216" s="78" t="n">
        <f aca="false">Retirement_Dist_02!$J216</f>
        <v>0</v>
      </c>
      <c r="K216" s="78" t="n">
        <f aca="true">IF(AND(OR($B216&gt;Input!$C$31,$B216&gt;Input!$G$31),OR($B216&lt;Input!$C$25,$B216&lt;Input!$G$25)),(-1)*PMT(Input!$C$18/(100*12),(OFFSET($A$4, MAX( MATCH(Input!$C$25,$B$4:$B$1004,1), MATCH(Input!$G$25,$B$4:$B$1004,1)),0,1,1) - OFFSET($A$4, MIN( MATCH(Input!$C$31,$B$4:$B$1004,1), MATCH(Input!$G$31,$B$4:$B$1004,1)),0,1,1)),$AD$4,0,1),0)</f>
        <v>0</v>
      </c>
      <c r="L216" s="78" t="n">
        <f aca="false">IF(AND(($B216&lt;Input!$C$31),($B216&lt;Input!$G$31)),($G216+$H216+$I216+$J216),($G216+$H216+$I216+$J216+$K216))</f>
        <v>11095.1981034997</v>
      </c>
      <c r="M216" s="78" t="n">
        <f aca="false">Mortgage!$L216</f>
        <v>-413.211908067938</v>
      </c>
      <c r="N216" s="78" t="n">
        <f aca="false">$L216+$M216</f>
        <v>10681.9861954318</v>
      </c>
      <c r="O216" s="78" t="n">
        <f aca="false">IF(AND(($B216&lt;Input!$C$31),($B216&lt;Input!$G$31)),Expenses!$D216,(-1)*$N216)</f>
        <v>-7304.62685833605</v>
      </c>
      <c r="P216" s="78" t="n">
        <f aca="false">Childcare!$D216</f>
        <v>0</v>
      </c>
      <c r="Q216" s="78" t="n">
        <f aca="false">Loan_01!$E216</f>
        <v>0</v>
      </c>
      <c r="R216" s="78" t="n">
        <f aca="false">Loan_02!$E216</f>
        <v>0</v>
      </c>
      <c r="S216" s="78" t="n">
        <f aca="false">(-1)*SUM(Roth_01!$D216+Roth_02!$D216+IRA_01!$D216+IRA_02!$D216+Invest_01!$D216+Invest_02!$D216)</f>
        <v>-100</v>
      </c>
      <c r="T216" s="78" t="n">
        <f aca="false">(-1)*(IF(($B216&gt;Input!$O$24),0,Input!$O$30)+IF(($B216&gt;Input!$O$31),0,Input!$O$37)+IF(($B216&gt;Input!$O$38),0,Input!$O$44))</f>
        <v>-0</v>
      </c>
      <c r="U216" s="78" t="n">
        <f aca="false">IF(($AB215*(Input!$C$16/100)&gt;0),0,($AB215*(Input!$C$16/100)))</f>
        <v>0</v>
      </c>
      <c r="V216" s="78"/>
      <c r="W216" s="78" t="n">
        <f aca="false">IF(($N216+$O216+$P216+$Q216+$R216+$S216+$T216+$U216)&lt;0,($N216+$O216+$P216+$Q216+$R216+$S216+$T216+$U216),0)</f>
        <v>0</v>
      </c>
      <c r="X216" s="78"/>
      <c r="Y216" s="78" t="n">
        <f aca="false">IF(($N216+$O216+$P216+$Q216+$R216+$S216+$T216+$U216)&gt;=0,($N216+$O216+$P216+$Q216+$R216+$S216+$T216+$U216),0)</f>
        <v>3277.35933709571</v>
      </c>
      <c r="AA216" s="78" t="n">
        <f aca="false">IF(AND((($AB215+$W215-$U215)&lt;0),($Y216&gt;0)),($AA215-$K216)*(1+Input!$C$18/(12*100)),($AA215+$Y216-$K216)*(1+Input!$C$18/(12*100)))</f>
        <v>425250.593344714</v>
      </c>
      <c r="AB216" s="78" t="n">
        <f aca="false">IF(AND((($AB215+$W215-$U215)&lt;0),($Y216&gt;=0)),($AB215+$W215-$U215+$Y216)*(1+Input!$C$15/(12*100)),0)</f>
        <v>0</v>
      </c>
    </row>
    <row r="217" customFormat="false" ht="12.8" hidden="false" customHeight="false" outlineLevel="0" collapsed="false">
      <c r="A217" s="76" t="n">
        <v>213</v>
      </c>
      <c r="B217" s="77" t="n">
        <f aca="false">EOMONTH(Input!$C$7,A217)</f>
        <v>49399</v>
      </c>
      <c r="D217" s="76" t="n">
        <f aca="false">DATEDIF(Input!$C$23,$B217,"Y")</f>
        <v>57</v>
      </c>
      <c r="E217" s="76" t="n">
        <f aca="false">DATEDIF(Input!$G$23,$B217,"Y")</f>
        <v>57</v>
      </c>
      <c r="G217" s="78" t="n">
        <f aca="false">Salary_01!$L217</f>
        <v>6485.18130051862</v>
      </c>
      <c r="H217" s="78" t="n">
        <f aca="false">Salary_02!$L217</f>
        <v>4610.01680298109</v>
      </c>
      <c r="I217" s="78" t="n">
        <f aca="false">Retirement_Dist_01!$J217</f>
        <v>0</v>
      </c>
      <c r="J217" s="78" t="n">
        <f aca="false">Retirement_Dist_02!$J217</f>
        <v>0</v>
      </c>
      <c r="K217" s="78" t="n">
        <f aca="true">IF(AND(OR($B217&gt;Input!$C$31,$B217&gt;Input!$G$31),OR($B217&lt;Input!$C$25,$B217&lt;Input!$G$25)),(-1)*PMT(Input!$C$18/(100*12),(OFFSET($A$4, MAX( MATCH(Input!$C$25,$B$4:$B$1004,1), MATCH(Input!$G$25,$B$4:$B$1004,1)),0,1,1) - OFFSET($A$4, MIN( MATCH(Input!$C$31,$B$4:$B$1004,1), MATCH(Input!$G$31,$B$4:$B$1004,1)),0,1,1)),$AD$4,0,1),0)</f>
        <v>0</v>
      </c>
      <c r="L217" s="78" t="n">
        <f aca="false">IF(AND(($B217&lt;Input!$C$31),($B217&lt;Input!$G$31)),($G217+$H217+$I217+$J217),($G217+$H217+$I217+$J217+$K217))</f>
        <v>11095.1981034997</v>
      </c>
      <c r="M217" s="78" t="n">
        <f aca="false">Mortgage!$L217</f>
        <v>-413.211908067938</v>
      </c>
      <c r="N217" s="78" t="n">
        <f aca="false">$L217+$M217</f>
        <v>10681.9861954318</v>
      </c>
      <c r="O217" s="78" t="n">
        <f aca="false">IF(AND(($B217&lt;Input!$C$31),($B217&lt;Input!$G$31)),Expenses!$D217,(-1)*$N217)</f>
        <v>-7304.62685833605</v>
      </c>
      <c r="P217" s="78" t="n">
        <f aca="false">Childcare!$D217</f>
        <v>0</v>
      </c>
      <c r="Q217" s="78" t="n">
        <f aca="false">Loan_01!$E217</f>
        <v>0</v>
      </c>
      <c r="R217" s="78" t="n">
        <f aca="false">Loan_02!$E217</f>
        <v>0</v>
      </c>
      <c r="S217" s="78" t="n">
        <f aca="false">(-1)*SUM(Roth_01!$D217+Roth_02!$D217+IRA_01!$D217+IRA_02!$D217+Invest_01!$D217+Invest_02!$D217)</f>
        <v>-100</v>
      </c>
      <c r="T217" s="78" t="n">
        <f aca="false">(-1)*(IF(($B217&gt;Input!$O$24),0,Input!$O$30)+IF(($B217&gt;Input!$O$31),0,Input!$O$37)+IF(($B217&gt;Input!$O$38),0,Input!$O$44))</f>
        <v>-0</v>
      </c>
      <c r="U217" s="78" t="n">
        <f aca="false">IF(($AB216*(Input!$C$16/100)&gt;0),0,($AB216*(Input!$C$16/100)))</f>
        <v>0</v>
      </c>
      <c r="V217" s="78"/>
      <c r="W217" s="78" t="n">
        <f aca="false">IF(($N217+$O217+$P217+$Q217+$R217+$S217+$T217+$U217)&lt;0,($N217+$O217+$P217+$Q217+$R217+$S217+$T217+$U217),0)</f>
        <v>0</v>
      </c>
      <c r="X217" s="78"/>
      <c r="Y217" s="78" t="n">
        <f aca="false">IF(($N217+$O217+$P217+$Q217+$R217+$S217+$T217+$U217)&gt;=0,($N217+$O217+$P217+$Q217+$R217+$S217+$T217+$U217),0)</f>
        <v>3277.35933709571</v>
      </c>
      <c r="AA217" s="78" t="n">
        <f aca="false">IF(AND((($AB216+$W216-$U216)&lt;0),($Y217&gt;0)),($AA216-$K217)*(1+Input!$C$18/(12*100)),($AA216+$Y217-$K217)*(1+Input!$C$18/(12*100)))</f>
        <v>428545.808013172</v>
      </c>
      <c r="AB217" s="78" t="n">
        <f aca="false">IF(AND((($AB216+$W216-$U216)&lt;0),($Y217&gt;=0)),($AB216+$W216-$U216+$Y217)*(1+Input!$C$15/(12*100)),0)</f>
        <v>0</v>
      </c>
    </row>
    <row r="218" customFormat="false" ht="12.8" hidden="false" customHeight="false" outlineLevel="0" collapsed="false">
      <c r="A218" s="76" t="n">
        <v>214</v>
      </c>
      <c r="B218" s="77" t="n">
        <f aca="false">EOMONTH(Input!$C$7,A218)</f>
        <v>49429</v>
      </c>
      <c r="D218" s="76" t="n">
        <f aca="false">DATEDIF(Input!$C$23,$B218,"Y")</f>
        <v>57</v>
      </c>
      <c r="E218" s="76" t="n">
        <f aca="false">DATEDIF(Input!$G$23,$B218,"Y")</f>
        <v>57</v>
      </c>
      <c r="G218" s="78" t="n">
        <f aca="false">Salary_01!$L218</f>
        <v>6485.18130051862</v>
      </c>
      <c r="H218" s="78" t="n">
        <f aca="false">Salary_02!$L218</f>
        <v>4610.01680298109</v>
      </c>
      <c r="I218" s="78" t="n">
        <f aca="false">Retirement_Dist_01!$J218</f>
        <v>0</v>
      </c>
      <c r="J218" s="78" t="n">
        <f aca="false">Retirement_Dist_02!$J218</f>
        <v>0</v>
      </c>
      <c r="K218" s="78" t="n">
        <f aca="true">IF(AND(OR($B218&gt;Input!$C$31,$B218&gt;Input!$G$31),OR($B218&lt;Input!$C$25,$B218&lt;Input!$G$25)),(-1)*PMT(Input!$C$18/(100*12),(OFFSET($A$4, MAX( MATCH(Input!$C$25,$B$4:$B$1004,1), MATCH(Input!$G$25,$B$4:$B$1004,1)),0,1,1) - OFFSET($A$4, MIN( MATCH(Input!$C$31,$B$4:$B$1004,1), MATCH(Input!$G$31,$B$4:$B$1004,1)),0,1,1)),$AD$4,0,1),0)</f>
        <v>0</v>
      </c>
      <c r="L218" s="78" t="n">
        <f aca="false">IF(AND(($B218&lt;Input!$C$31),($B218&lt;Input!$G$31)),($G218+$H218+$I218+$J218),($G218+$H218+$I218+$J218+$K218))</f>
        <v>11095.1981034997</v>
      </c>
      <c r="M218" s="78" t="n">
        <f aca="false">Mortgage!$L218</f>
        <v>-413.211908067938</v>
      </c>
      <c r="N218" s="78" t="n">
        <f aca="false">$L218+$M218</f>
        <v>10681.9861954318</v>
      </c>
      <c r="O218" s="78" t="n">
        <f aca="false">IF(AND(($B218&lt;Input!$C$31),($B218&lt;Input!$G$31)),Expenses!$D218,(-1)*$N218)</f>
        <v>-7304.62685833605</v>
      </c>
      <c r="P218" s="78" t="n">
        <f aca="false">Childcare!$D218</f>
        <v>0</v>
      </c>
      <c r="Q218" s="78" t="n">
        <f aca="false">Loan_01!$E218</f>
        <v>0</v>
      </c>
      <c r="R218" s="78" t="n">
        <f aca="false">Loan_02!$E218</f>
        <v>0</v>
      </c>
      <c r="S218" s="78" t="n">
        <f aca="false">(-1)*SUM(Roth_01!$D218+Roth_02!$D218+IRA_01!$D218+IRA_02!$D218+Invest_01!$D218+Invest_02!$D218)</f>
        <v>-100</v>
      </c>
      <c r="T218" s="78" t="n">
        <f aca="false">(-1)*(IF(($B218&gt;Input!$O$24),0,Input!$O$30)+IF(($B218&gt;Input!$O$31),0,Input!$O$37)+IF(($B218&gt;Input!$O$38),0,Input!$O$44))</f>
        <v>-0</v>
      </c>
      <c r="U218" s="78" t="n">
        <f aca="false">IF(($AB217*(Input!$C$16/100)&gt;0),0,($AB217*(Input!$C$16/100)))</f>
        <v>0</v>
      </c>
      <c r="V218" s="78"/>
      <c r="W218" s="78" t="n">
        <f aca="false">IF(($N218+$O218+$P218+$Q218+$R218+$S218+$T218+$U218)&lt;0,($N218+$O218+$P218+$Q218+$R218+$S218+$T218+$U218),0)</f>
        <v>0</v>
      </c>
      <c r="X218" s="78"/>
      <c r="Y218" s="78" t="n">
        <f aca="false">IF(($N218+$O218+$P218+$Q218+$R218+$S218+$T218+$U218)&gt;=0,($N218+$O218+$P218+$Q218+$R218+$S218+$T218+$U218),0)</f>
        <v>3277.35933709571</v>
      </c>
      <c r="AA218" s="78" t="n">
        <f aca="false">IF(AND((($AB217+$W217-$U217)&lt;0),($Y218&gt;0)),($AA217-$K218)*(1+Input!$C$18/(12*100)),($AA217+$Y218-$K218)*(1+Input!$C$18/(12*100)))</f>
        <v>431841.15998224</v>
      </c>
      <c r="AB218" s="78" t="n">
        <f aca="false">IF(AND((($AB217+$W217-$U217)&lt;0),($Y218&gt;=0)),($AB217+$W217-$U217+$Y218)*(1+Input!$C$15/(12*100)),0)</f>
        <v>0</v>
      </c>
    </row>
    <row r="219" customFormat="false" ht="12.8" hidden="false" customHeight="false" outlineLevel="0" collapsed="false">
      <c r="A219" s="76" t="n">
        <v>215</v>
      </c>
      <c r="B219" s="77" t="n">
        <f aca="false">EOMONTH(Input!$C$7,A219)</f>
        <v>49460</v>
      </c>
      <c r="D219" s="76" t="n">
        <f aca="false">DATEDIF(Input!$C$23,$B219,"Y")</f>
        <v>58</v>
      </c>
      <c r="E219" s="76" t="n">
        <f aca="false">DATEDIF(Input!$G$23,$B219,"Y")</f>
        <v>58</v>
      </c>
      <c r="G219" s="78" t="n">
        <f aca="false">Salary_01!$L219</f>
        <v>6485.18130051862</v>
      </c>
      <c r="H219" s="78" t="n">
        <f aca="false">Salary_02!$L219</f>
        <v>4610.01680298109</v>
      </c>
      <c r="I219" s="78" t="n">
        <f aca="false">Retirement_Dist_01!$J219</f>
        <v>0</v>
      </c>
      <c r="J219" s="78" t="n">
        <f aca="false">Retirement_Dist_02!$J219</f>
        <v>0</v>
      </c>
      <c r="K219" s="78" t="n">
        <f aca="true">IF(AND(OR($B219&gt;Input!$C$31,$B219&gt;Input!$G$31),OR($B219&lt;Input!$C$25,$B219&lt;Input!$G$25)),(-1)*PMT(Input!$C$18/(100*12),(OFFSET($A$4, MAX( MATCH(Input!$C$25,$B$4:$B$1004,1), MATCH(Input!$G$25,$B$4:$B$1004,1)),0,1,1) - OFFSET($A$4, MIN( MATCH(Input!$C$31,$B$4:$B$1004,1), MATCH(Input!$G$31,$B$4:$B$1004,1)),0,1,1)),$AD$4,0,1),0)</f>
        <v>0</v>
      </c>
      <c r="L219" s="78" t="n">
        <f aca="false">IF(AND(($B219&lt;Input!$C$31),($B219&lt;Input!$G$31)),($G219+$H219+$I219+$J219),($G219+$H219+$I219+$J219+$K219))</f>
        <v>11095.1981034997</v>
      </c>
      <c r="M219" s="78" t="n">
        <f aca="false">Mortgage!$L219</f>
        <v>-413.211908067938</v>
      </c>
      <c r="N219" s="78" t="n">
        <f aca="false">$L219+$M219</f>
        <v>10681.9861954318</v>
      </c>
      <c r="O219" s="78" t="n">
        <f aca="false">IF(AND(($B219&lt;Input!$C$31),($B219&lt;Input!$G$31)),Expenses!$D219,(-1)*$N219)</f>
        <v>-7304.62685833605</v>
      </c>
      <c r="P219" s="78" t="n">
        <f aca="false">Childcare!$D219</f>
        <v>0</v>
      </c>
      <c r="Q219" s="78" t="n">
        <f aca="false">Loan_01!$E219</f>
        <v>0</v>
      </c>
      <c r="R219" s="78" t="n">
        <f aca="false">Loan_02!$E219</f>
        <v>0</v>
      </c>
      <c r="S219" s="78" t="n">
        <f aca="false">(-1)*SUM(Roth_01!$D219+Roth_02!$D219+IRA_01!$D219+IRA_02!$D219+Invest_01!$D219+Invest_02!$D219)</f>
        <v>-100</v>
      </c>
      <c r="T219" s="78" t="n">
        <f aca="false">(-1)*(IF(($B219&gt;Input!$O$24),0,Input!$O$30)+IF(($B219&gt;Input!$O$31),0,Input!$O$37)+IF(($B219&gt;Input!$O$38),0,Input!$O$44))</f>
        <v>-0</v>
      </c>
      <c r="U219" s="78" t="n">
        <f aca="false">IF(($AB218*(Input!$C$16/100)&gt;0),0,($AB218*(Input!$C$16/100)))</f>
        <v>0</v>
      </c>
      <c r="V219" s="78"/>
      <c r="W219" s="78" t="n">
        <f aca="false">IF(($N219+$O219+$P219+$Q219+$R219+$S219+$T219+$U219)&lt;0,($N219+$O219+$P219+$Q219+$R219+$S219+$T219+$U219),0)</f>
        <v>0</v>
      </c>
      <c r="X219" s="78"/>
      <c r="Y219" s="78" t="n">
        <f aca="false">IF(($N219+$O219+$P219+$Q219+$R219+$S219+$T219+$U219)&gt;=0,($N219+$O219+$P219+$Q219+$R219+$S219+$T219+$U219),0)</f>
        <v>3277.35933709571</v>
      </c>
      <c r="AA219" s="78" t="n">
        <f aca="false">IF(AND((($AB218+$W218-$U218)&lt;0),($Y219&gt;0)),($AA218-$K219)*(1+Input!$C$18/(12*100)),($AA218+$Y219-$K219)*(1+Input!$C$18/(12*100)))</f>
        <v>435136.649257641</v>
      </c>
      <c r="AB219" s="78" t="n">
        <f aca="false">IF(AND((($AB218+$W218-$U218)&lt;0),($Y219&gt;=0)),($AB218+$W218-$U218+$Y219)*(1+Input!$C$15/(12*100)),0)</f>
        <v>0</v>
      </c>
    </row>
    <row r="220" customFormat="false" ht="12.8" hidden="false" customHeight="false" outlineLevel="0" collapsed="false">
      <c r="A220" s="76" t="n">
        <v>216</v>
      </c>
      <c r="B220" s="77" t="n">
        <f aca="false">EOMONTH(Input!$C$7,A220)</f>
        <v>49490</v>
      </c>
      <c r="D220" s="76" t="n">
        <f aca="false">DATEDIF(Input!$C$23,$B220,"Y")</f>
        <v>58</v>
      </c>
      <c r="E220" s="76" t="n">
        <f aca="false">DATEDIF(Input!$G$23,$B220,"Y")</f>
        <v>58</v>
      </c>
      <c r="G220" s="78" t="n">
        <f aca="false">Salary_01!$L220</f>
        <v>6587.39279349543</v>
      </c>
      <c r="H220" s="78" t="n">
        <f aca="false">Salary_02!$L220</f>
        <v>4679.30702817941</v>
      </c>
      <c r="I220" s="78" t="n">
        <f aca="false">Retirement_Dist_01!$J220</f>
        <v>0</v>
      </c>
      <c r="J220" s="78" t="n">
        <f aca="false">Retirement_Dist_02!$J220</f>
        <v>0</v>
      </c>
      <c r="K220" s="78" t="n">
        <f aca="true">IF(AND(OR($B220&gt;Input!$C$31,$B220&gt;Input!$G$31),OR($B220&lt;Input!$C$25,$B220&lt;Input!$G$25)),(-1)*PMT(Input!$C$18/(100*12),(OFFSET($A$4, MAX( MATCH(Input!$C$25,$B$4:$B$1004,1), MATCH(Input!$G$25,$B$4:$B$1004,1)),0,1,1) - OFFSET($A$4, MIN( MATCH(Input!$C$31,$B$4:$B$1004,1), MATCH(Input!$G$31,$B$4:$B$1004,1)),0,1,1)),$AD$4,0,1),0)</f>
        <v>0</v>
      </c>
      <c r="L220" s="78" t="n">
        <f aca="false">IF(AND(($B220&lt;Input!$C$31),($B220&lt;Input!$G$31)),($G220+$H220+$I220+$J220),($G220+$H220+$I220+$J220+$K220))</f>
        <v>11266.6998216748</v>
      </c>
      <c r="M220" s="78" t="n">
        <f aca="false">Mortgage!$L220</f>
        <v>-425.608265309976</v>
      </c>
      <c r="N220" s="78" t="n">
        <f aca="false">$L220+$M220</f>
        <v>10841.0915563649</v>
      </c>
      <c r="O220" s="78" t="n">
        <f aca="false">IF(AND(($B220&lt;Input!$C$31),($B220&lt;Input!$G$31)),Expenses!$D220,(-1)*$N220)</f>
        <v>-7596.8119326695</v>
      </c>
      <c r="P220" s="78" t="n">
        <f aca="false">Childcare!$D220</f>
        <v>0</v>
      </c>
      <c r="Q220" s="78" t="n">
        <f aca="false">Loan_01!$E220</f>
        <v>0</v>
      </c>
      <c r="R220" s="78" t="n">
        <f aca="false">Loan_02!$E220</f>
        <v>0</v>
      </c>
      <c r="S220" s="78" t="n">
        <f aca="false">(-1)*SUM(Roth_01!$D220+Roth_02!$D220+IRA_01!$D220+IRA_02!$D220+Invest_01!$D220+Invest_02!$D220)</f>
        <v>-100</v>
      </c>
      <c r="T220" s="78" t="n">
        <f aca="false">(-1)*(IF(($B220&gt;Input!$O$24),0,Input!$O$30)+IF(($B220&gt;Input!$O$31),0,Input!$O$37)+IF(($B220&gt;Input!$O$38),0,Input!$O$44))</f>
        <v>-0</v>
      </c>
      <c r="U220" s="78" t="n">
        <f aca="false">IF(($AB219*(Input!$C$16/100)&gt;0),0,($AB219*(Input!$C$16/100)))</f>
        <v>0</v>
      </c>
      <c r="V220" s="78"/>
      <c r="W220" s="78" t="n">
        <f aca="false">IF(($N220+$O220+$P220+$Q220+$R220+$S220+$T220+$U220)&lt;0,($N220+$O220+$P220+$Q220+$R220+$S220+$T220+$U220),0)</f>
        <v>0</v>
      </c>
      <c r="X220" s="78"/>
      <c r="Y220" s="78" t="n">
        <f aca="false">IF(($N220+$O220+$P220+$Q220+$R220+$S220+$T220+$U220)&gt;=0,($N220+$O220+$P220+$Q220+$R220+$S220+$T220+$U220),0)</f>
        <v>3144.27962369536</v>
      </c>
      <c r="AA220" s="78" t="n">
        <f aca="false">IF(AND((($AB219+$W219-$U219)&lt;0),($Y220&gt;0)),($AA219-$K220)*(1+Input!$C$18/(12*100)),($AA219+$Y220-$K220)*(1+Input!$C$18/(12*100)))</f>
        <v>438299.190586707</v>
      </c>
      <c r="AB220" s="78" t="n">
        <f aca="false">IF(AND((($AB219+$W219-$U219)&lt;0),($Y220&gt;=0)),($AB219+$W219-$U219+$Y220)*(1+Input!$C$15/(12*100)),0)</f>
        <v>0</v>
      </c>
    </row>
    <row r="221" customFormat="false" ht="12.8" hidden="false" customHeight="false" outlineLevel="0" collapsed="false">
      <c r="A221" s="76" t="n">
        <v>217</v>
      </c>
      <c r="B221" s="77" t="n">
        <f aca="false">EOMONTH(Input!$C$7,A221)</f>
        <v>49521</v>
      </c>
      <c r="D221" s="76" t="n">
        <f aca="false">DATEDIF(Input!$C$23,$B221,"Y")</f>
        <v>58</v>
      </c>
      <c r="E221" s="76" t="n">
        <f aca="false">DATEDIF(Input!$G$23,$B221,"Y")</f>
        <v>58</v>
      </c>
      <c r="G221" s="78" t="n">
        <f aca="false">Salary_01!$L221</f>
        <v>6587.39279349543</v>
      </c>
      <c r="H221" s="78" t="n">
        <f aca="false">Salary_02!$L221</f>
        <v>4679.30702817941</v>
      </c>
      <c r="I221" s="78" t="n">
        <f aca="false">Retirement_Dist_01!$J221</f>
        <v>0</v>
      </c>
      <c r="J221" s="78" t="n">
        <f aca="false">Retirement_Dist_02!$J221</f>
        <v>0</v>
      </c>
      <c r="K221" s="78" t="n">
        <f aca="true">IF(AND(OR($B221&gt;Input!$C$31,$B221&gt;Input!$G$31),OR($B221&lt;Input!$C$25,$B221&lt;Input!$G$25)),(-1)*PMT(Input!$C$18/(100*12),(OFFSET($A$4, MAX( MATCH(Input!$C$25,$B$4:$B$1004,1), MATCH(Input!$G$25,$B$4:$B$1004,1)),0,1,1) - OFFSET($A$4, MIN( MATCH(Input!$C$31,$B$4:$B$1004,1), MATCH(Input!$G$31,$B$4:$B$1004,1)),0,1,1)),$AD$4,0,1),0)</f>
        <v>0</v>
      </c>
      <c r="L221" s="78" t="n">
        <f aca="false">IF(AND(($B221&lt;Input!$C$31),($B221&lt;Input!$G$31)),($G221+$H221+$I221+$J221),($G221+$H221+$I221+$J221+$K221))</f>
        <v>11266.6998216748</v>
      </c>
      <c r="M221" s="78" t="n">
        <f aca="false">Mortgage!$L221</f>
        <v>-425.608265309976</v>
      </c>
      <c r="N221" s="78" t="n">
        <f aca="false">$L221+$M221</f>
        <v>10841.0915563649</v>
      </c>
      <c r="O221" s="78" t="n">
        <f aca="false">IF(AND(($B221&lt;Input!$C$31),($B221&lt;Input!$G$31)),Expenses!$D221,(-1)*$N221)</f>
        <v>-7596.8119326695</v>
      </c>
      <c r="P221" s="78" t="n">
        <f aca="false">Childcare!$D221</f>
        <v>0</v>
      </c>
      <c r="Q221" s="78" t="n">
        <f aca="false">Loan_01!$E221</f>
        <v>0</v>
      </c>
      <c r="R221" s="78" t="n">
        <f aca="false">Loan_02!$E221</f>
        <v>0</v>
      </c>
      <c r="S221" s="78" t="n">
        <f aca="false">(-1)*SUM(Roth_01!$D221+Roth_02!$D221+IRA_01!$D221+IRA_02!$D221+Invest_01!$D221+Invest_02!$D221)</f>
        <v>-100</v>
      </c>
      <c r="T221" s="78" t="n">
        <f aca="false">(-1)*(IF(($B221&gt;Input!$O$24),0,Input!$O$30)+IF(($B221&gt;Input!$O$31),0,Input!$O$37)+IF(($B221&gt;Input!$O$38),0,Input!$O$44))</f>
        <v>-0</v>
      </c>
      <c r="U221" s="78" t="n">
        <f aca="false">IF(($AB220*(Input!$C$16/100)&gt;0),0,($AB220*(Input!$C$16/100)))</f>
        <v>0</v>
      </c>
      <c r="V221" s="78"/>
      <c r="W221" s="78" t="n">
        <f aca="false">IF(($N221+$O221+$P221+$Q221+$R221+$S221+$T221+$U221)&lt;0,($N221+$O221+$P221+$Q221+$R221+$S221+$T221+$U221),0)</f>
        <v>0</v>
      </c>
      <c r="X221" s="78"/>
      <c r="Y221" s="78" t="n">
        <f aca="false">IF(($N221+$O221+$P221+$Q221+$R221+$S221+$T221+$U221)&gt;=0,($N221+$O221+$P221+$Q221+$R221+$S221+$T221+$U221),0)</f>
        <v>3144.27962369536</v>
      </c>
      <c r="AA221" s="78" t="n">
        <f aca="false">IF(AND((($AB220+$W220-$U220)&lt;0),($Y221&gt;0)),($AA220-$K221)*(1+Input!$C$18/(12*100)),($AA220+$Y221-$K221)*(1+Input!$C$18/(12*100)))</f>
        <v>441461.863688327</v>
      </c>
      <c r="AB221" s="78" t="n">
        <f aca="false">IF(AND((($AB220+$W220-$U220)&lt;0),($Y221&gt;=0)),($AB220+$W220-$U220+$Y221)*(1+Input!$C$15/(12*100)),0)</f>
        <v>0</v>
      </c>
    </row>
    <row r="222" customFormat="false" ht="12.8" hidden="false" customHeight="false" outlineLevel="0" collapsed="false">
      <c r="A222" s="76" t="n">
        <v>218</v>
      </c>
      <c r="B222" s="77" t="n">
        <f aca="false">EOMONTH(Input!$C$7,A222)</f>
        <v>49552</v>
      </c>
      <c r="D222" s="76" t="n">
        <f aca="false">DATEDIF(Input!$C$23,$B222,"Y")</f>
        <v>58</v>
      </c>
      <c r="E222" s="76" t="n">
        <f aca="false">DATEDIF(Input!$G$23,$B222,"Y")</f>
        <v>58</v>
      </c>
      <c r="G222" s="78" t="n">
        <f aca="false">Salary_01!$L222</f>
        <v>6587.39279349543</v>
      </c>
      <c r="H222" s="78" t="n">
        <f aca="false">Salary_02!$L222</f>
        <v>4679.30702817941</v>
      </c>
      <c r="I222" s="78" t="n">
        <f aca="false">Retirement_Dist_01!$J222</f>
        <v>0</v>
      </c>
      <c r="J222" s="78" t="n">
        <f aca="false">Retirement_Dist_02!$J222</f>
        <v>0</v>
      </c>
      <c r="K222" s="78" t="n">
        <f aca="true">IF(AND(OR($B222&gt;Input!$C$31,$B222&gt;Input!$G$31),OR($B222&lt;Input!$C$25,$B222&lt;Input!$G$25)),(-1)*PMT(Input!$C$18/(100*12),(OFFSET($A$4, MAX( MATCH(Input!$C$25,$B$4:$B$1004,1), MATCH(Input!$G$25,$B$4:$B$1004,1)),0,1,1) - OFFSET($A$4, MIN( MATCH(Input!$C$31,$B$4:$B$1004,1), MATCH(Input!$G$31,$B$4:$B$1004,1)),0,1,1)),$AD$4,0,1),0)</f>
        <v>0</v>
      </c>
      <c r="L222" s="78" t="n">
        <f aca="false">IF(AND(($B222&lt;Input!$C$31),($B222&lt;Input!$G$31)),($G222+$H222+$I222+$J222),($G222+$H222+$I222+$J222+$K222))</f>
        <v>11266.6998216748</v>
      </c>
      <c r="M222" s="78" t="n">
        <f aca="false">Mortgage!$L222</f>
        <v>-425.608265309976</v>
      </c>
      <c r="N222" s="78" t="n">
        <f aca="false">$L222+$M222</f>
        <v>10841.0915563649</v>
      </c>
      <c r="O222" s="78" t="n">
        <f aca="false">IF(AND(($B222&lt;Input!$C$31),($B222&lt;Input!$G$31)),Expenses!$D222,(-1)*$N222)</f>
        <v>-7596.8119326695</v>
      </c>
      <c r="P222" s="78" t="n">
        <f aca="false">Childcare!$D222</f>
        <v>0</v>
      </c>
      <c r="Q222" s="78" t="n">
        <f aca="false">Loan_01!$E222</f>
        <v>0</v>
      </c>
      <c r="R222" s="78" t="n">
        <f aca="false">Loan_02!$E222</f>
        <v>0</v>
      </c>
      <c r="S222" s="78" t="n">
        <f aca="false">(-1)*SUM(Roth_01!$D222+Roth_02!$D222+IRA_01!$D222+IRA_02!$D222+Invest_01!$D222+Invest_02!$D222)</f>
        <v>-100</v>
      </c>
      <c r="T222" s="78" t="n">
        <f aca="false">(-1)*(IF(($B222&gt;Input!$O$24),0,Input!$O$30)+IF(($B222&gt;Input!$O$31),0,Input!$O$37)+IF(($B222&gt;Input!$O$38),0,Input!$O$44))</f>
        <v>-0</v>
      </c>
      <c r="U222" s="78" t="n">
        <f aca="false">IF(($AB221*(Input!$C$16/100)&gt;0),0,($AB221*(Input!$C$16/100)))</f>
        <v>0</v>
      </c>
      <c r="V222" s="78"/>
      <c r="W222" s="78" t="n">
        <f aca="false">IF(($N222+$O222+$P222+$Q222+$R222+$S222+$T222+$U222)&lt;0,($N222+$O222+$P222+$Q222+$R222+$S222+$T222+$U222),0)</f>
        <v>0</v>
      </c>
      <c r="X222" s="78"/>
      <c r="Y222" s="78" t="n">
        <f aca="false">IF(($N222+$O222+$P222+$Q222+$R222+$S222+$T222+$U222)&gt;=0,($N222+$O222+$P222+$Q222+$R222+$S222+$T222+$U222),0)</f>
        <v>3144.27962369536</v>
      </c>
      <c r="AA222" s="78" t="n">
        <f aca="false">IF(AND((($AB221+$W221-$U221)&lt;0),($Y222&gt;0)),($AA221-$K222)*(1+Input!$C$18/(12*100)),($AA221+$Y222-$K222)*(1+Input!$C$18/(12*100)))</f>
        <v>444624.668567994</v>
      </c>
      <c r="AB222" s="78" t="n">
        <f aca="false">IF(AND((($AB221+$W221-$U221)&lt;0),($Y222&gt;=0)),($AB221+$W221-$U221+$Y222)*(1+Input!$C$15/(12*100)),0)</f>
        <v>0</v>
      </c>
    </row>
    <row r="223" customFormat="false" ht="12.8" hidden="false" customHeight="false" outlineLevel="0" collapsed="false">
      <c r="A223" s="76" t="n">
        <v>219</v>
      </c>
      <c r="B223" s="77" t="n">
        <f aca="false">EOMONTH(Input!$C$7,A223)</f>
        <v>49582</v>
      </c>
      <c r="D223" s="76" t="n">
        <f aca="false">DATEDIF(Input!$C$23,$B223,"Y")</f>
        <v>58</v>
      </c>
      <c r="E223" s="76" t="n">
        <f aca="false">DATEDIF(Input!$G$23,$B223,"Y")</f>
        <v>58</v>
      </c>
      <c r="G223" s="78" t="n">
        <f aca="false">Salary_01!$L223</f>
        <v>6587.39279349543</v>
      </c>
      <c r="H223" s="78" t="n">
        <f aca="false">Salary_02!$L223</f>
        <v>4679.30702817941</v>
      </c>
      <c r="I223" s="78" t="n">
        <f aca="false">Retirement_Dist_01!$J223</f>
        <v>0</v>
      </c>
      <c r="J223" s="78" t="n">
        <f aca="false">Retirement_Dist_02!$J223</f>
        <v>0</v>
      </c>
      <c r="K223" s="78" t="n">
        <f aca="true">IF(AND(OR($B223&gt;Input!$C$31,$B223&gt;Input!$G$31),OR($B223&lt;Input!$C$25,$B223&lt;Input!$G$25)),(-1)*PMT(Input!$C$18/(100*12),(OFFSET($A$4, MAX( MATCH(Input!$C$25,$B$4:$B$1004,1), MATCH(Input!$G$25,$B$4:$B$1004,1)),0,1,1) - OFFSET($A$4, MIN( MATCH(Input!$C$31,$B$4:$B$1004,1), MATCH(Input!$G$31,$B$4:$B$1004,1)),0,1,1)),$AD$4,0,1),0)</f>
        <v>0</v>
      </c>
      <c r="L223" s="78" t="n">
        <f aca="false">IF(AND(($B223&lt;Input!$C$31),($B223&lt;Input!$G$31)),($G223+$H223+$I223+$J223),($G223+$H223+$I223+$J223+$K223))</f>
        <v>11266.6998216748</v>
      </c>
      <c r="M223" s="78" t="n">
        <f aca="false">Mortgage!$L223</f>
        <v>-425.608265309976</v>
      </c>
      <c r="N223" s="78" t="n">
        <f aca="false">$L223+$M223</f>
        <v>10841.0915563649</v>
      </c>
      <c r="O223" s="78" t="n">
        <f aca="false">IF(AND(($B223&lt;Input!$C$31),($B223&lt;Input!$G$31)),Expenses!$D223,(-1)*$N223)</f>
        <v>-7596.8119326695</v>
      </c>
      <c r="P223" s="78" t="n">
        <f aca="false">Childcare!$D223</f>
        <v>0</v>
      </c>
      <c r="Q223" s="78" t="n">
        <f aca="false">Loan_01!$E223</f>
        <v>0</v>
      </c>
      <c r="R223" s="78" t="n">
        <f aca="false">Loan_02!$E223</f>
        <v>0</v>
      </c>
      <c r="S223" s="78" t="n">
        <f aca="false">(-1)*SUM(Roth_01!$D223+Roth_02!$D223+IRA_01!$D223+IRA_02!$D223+Invest_01!$D223+Invest_02!$D223)</f>
        <v>-100</v>
      </c>
      <c r="T223" s="78" t="n">
        <f aca="false">(-1)*(IF(($B223&gt;Input!$O$24),0,Input!$O$30)+IF(($B223&gt;Input!$O$31),0,Input!$O$37)+IF(($B223&gt;Input!$O$38),0,Input!$O$44))</f>
        <v>-0</v>
      </c>
      <c r="U223" s="78" t="n">
        <f aca="false">IF(($AB222*(Input!$C$16/100)&gt;0),0,($AB222*(Input!$C$16/100)))</f>
        <v>0</v>
      </c>
      <c r="V223" s="78"/>
      <c r="W223" s="78" t="n">
        <f aca="false">IF(($N223+$O223+$P223+$Q223+$R223+$S223+$T223+$U223)&lt;0,($N223+$O223+$P223+$Q223+$R223+$S223+$T223+$U223),0)</f>
        <v>0</v>
      </c>
      <c r="X223" s="78"/>
      <c r="Y223" s="78" t="n">
        <f aca="false">IF(($N223+$O223+$P223+$Q223+$R223+$S223+$T223+$U223)&gt;=0,($N223+$O223+$P223+$Q223+$R223+$S223+$T223+$U223),0)</f>
        <v>3144.27962369536</v>
      </c>
      <c r="AA223" s="78" t="n">
        <f aca="false">IF(AND((($AB222+$W222-$U222)&lt;0),($Y223&gt;0)),($AA222-$K223)*(1+Input!$C$18/(12*100)),($AA222+$Y223-$K223)*(1+Input!$C$18/(12*100)))</f>
        <v>447787.605231197</v>
      </c>
      <c r="AB223" s="78" t="n">
        <f aca="false">IF(AND((($AB222+$W222-$U222)&lt;0),($Y223&gt;=0)),($AB222+$W222-$U222+$Y223)*(1+Input!$C$15/(12*100)),0)</f>
        <v>0</v>
      </c>
    </row>
    <row r="224" customFormat="false" ht="12.8" hidden="false" customHeight="false" outlineLevel="0" collapsed="false">
      <c r="A224" s="76" t="n">
        <v>220</v>
      </c>
      <c r="B224" s="77" t="n">
        <f aca="false">EOMONTH(Input!$C$7,A224)</f>
        <v>49613</v>
      </c>
      <c r="D224" s="76" t="n">
        <f aca="false">DATEDIF(Input!$C$23,$B224,"Y")</f>
        <v>58</v>
      </c>
      <c r="E224" s="76" t="n">
        <f aca="false">DATEDIF(Input!$G$23,$B224,"Y")</f>
        <v>58</v>
      </c>
      <c r="G224" s="78" t="n">
        <f aca="false">Salary_01!$L224</f>
        <v>6587.39279349543</v>
      </c>
      <c r="H224" s="78" t="n">
        <f aca="false">Salary_02!$L224</f>
        <v>4679.30702817941</v>
      </c>
      <c r="I224" s="78" t="n">
        <f aca="false">Retirement_Dist_01!$J224</f>
        <v>0</v>
      </c>
      <c r="J224" s="78" t="n">
        <f aca="false">Retirement_Dist_02!$J224</f>
        <v>0</v>
      </c>
      <c r="K224" s="78" t="n">
        <f aca="true">IF(AND(OR($B224&gt;Input!$C$31,$B224&gt;Input!$G$31),OR($B224&lt;Input!$C$25,$B224&lt;Input!$G$25)),(-1)*PMT(Input!$C$18/(100*12),(OFFSET($A$4, MAX( MATCH(Input!$C$25,$B$4:$B$1004,1), MATCH(Input!$G$25,$B$4:$B$1004,1)),0,1,1) - OFFSET($A$4, MIN( MATCH(Input!$C$31,$B$4:$B$1004,1), MATCH(Input!$G$31,$B$4:$B$1004,1)),0,1,1)),$AD$4,0,1),0)</f>
        <v>0</v>
      </c>
      <c r="L224" s="78" t="n">
        <f aca="false">IF(AND(($B224&lt;Input!$C$31),($B224&lt;Input!$G$31)),($G224+$H224+$I224+$J224),($G224+$H224+$I224+$J224+$K224))</f>
        <v>11266.6998216748</v>
      </c>
      <c r="M224" s="78" t="n">
        <f aca="false">Mortgage!$L224</f>
        <v>-425.608265309976</v>
      </c>
      <c r="N224" s="78" t="n">
        <f aca="false">$L224+$M224</f>
        <v>10841.0915563649</v>
      </c>
      <c r="O224" s="78" t="n">
        <f aca="false">IF(AND(($B224&lt;Input!$C$31),($B224&lt;Input!$G$31)),Expenses!$D224,(-1)*$N224)</f>
        <v>-7596.8119326695</v>
      </c>
      <c r="P224" s="78" t="n">
        <f aca="false">Childcare!$D224</f>
        <v>0</v>
      </c>
      <c r="Q224" s="78" t="n">
        <f aca="false">Loan_01!$E224</f>
        <v>0</v>
      </c>
      <c r="R224" s="78" t="n">
        <f aca="false">Loan_02!$E224</f>
        <v>0</v>
      </c>
      <c r="S224" s="78" t="n">
        <f aca="false">(-1)*SUM(Roth_01!$D224+Roth_02!$D224+IRA_01!$D224+IRA_02!$D224+Invest_01!$D224+Invest_02!$D224)</f>
        <v>-100</v>
      </c>
      <c r="T224" s="78" t="n">
        <f aca="false">(-1)*(IF(($B224&gt;Input!$O$24),0,Input!$O$30)+IF(($B224&gt;Input!$O$31),0,Input!$O$37)+IF(($B224&gt;Input!$O$38),0,Input!$O$44))</f>
        <v>-0</v>
      </c>
      <c r="U224" s="78" t="n">
        <f aca="false">IF(($AB223*(Input!$C$16/100)&gt;0),0,($AB223*(Input!$C$16/100)))</f>
        <v>0</v>
      </c>
      <c r="V224" s="78"/>
      <c r="W224" s="78" t="n">
        <f aca="false">IF(($N224+$O224+$P224+$Q224+$R224+$S224+$T224+$U224)&lt;0,($N224+$O224+$P224+$Q224+$R224+$S224+$T224+$U224),0)</f>
        <v>0</v>
      </c>
      <c r="X224" s="78"/>
      <c r="Y224" s="78" t="n">
        <f aca="false">IF(($N224+$O224+$P224+$Q224+$R224+$S224+$T224+$U224)&gt;=0,($N224+$O224+$P224+$Q224+$R224+$S224+$T224+$U224),0)</f>
        <v>3144.27962369536</v>
      </c>
      <c r="AA224" s="78" t="n">
        <f aca="false">IF(AND((($AB223+$W223-$U223)&lt;0),($Y224&gt;0)),($AA223-$K224)*(1+Input!$C$18/(12*100)),($AA223+$Y224-$K224)*(1+Input!$C$18/(12*100)))</f>
        <v>450950.673683428</v>
      </c>
      <c r="AB224" s="78" t="n">
        <f aca="false">IF(AND((($AB223+$W223-$U223)&lt;0),($Y224&gt;=0)),($AB223+$W223-$U223+$Y224)*(1+Input!$C$15/(12*100)),0)</f>
        <v>0</v>
      </c>
    </row>
    <row r="225" customFormat="false" ht="12.8" hidden="false" customHeight="false" outlineLevel="0" collapsed="false">
      <c r="A225" s="76" t="n">
        <v>221</v>
      </c>
      <c r="B225" s="77" t="n">
        <f aca="false">EOMONTH(Input!$C$7,A225)</f>
        <v>49643</v>
      </c>
      <c r="D225" s="76" t="n">
        <f aca="false">DATEDIF(Input!$C$23,$B225,"Y")</f>
        <v>58</v>
      </c>
      <c r="E225" s="76" t="n">
        <f aca="false">DATEDIF(Input!$G$23,$B225,"Y")</f>
        <v>58</v>
      </c>
      <c r="G225" s="78" t="n">
        <f aca="false">Salary_01!$L225</f>
        <v>6587.39279349543</v>
      </c>
      <c r="H225" s="78" t="n">
        <f aca="false">Salary_02!$L225</f>
        <v>4679.30702817941</v>
      </c>
      <c r="I225" s="78" t="n">
        <f aca="false">Retirement_Dist_01!$J225</f>
        <v>0</v>
      </c>
      <c r="J225" s="78" t="n">
        <f aca="false">Retirement_Dist_02!$J225</f>
        <v>0</v>
      </c>
      <c r="K225" s="78" t="n">
        <f aca="true">IF(AND(OR($B225&gt;Input!$C$31,$B225&gt;Input!$G$31),OR($B225&lt;Input!$C$25,$B225&lt;Input!$G$25)),(-1)*PMT(Input!$C$18/(100*12),(OFFSET($A$4, MAX( MATCH(Input!$C$25,$B$4:$B$1004,1), MATCH(Input!$G$25,$B$4:$B$1004,1)),0,1,1) - OFFSET($A$4, MIN( MATCH(Input!$C$31,$B$4:$B$1004,1), MATCH(Input!$G$31,$B$4:$B$1004,1)),0,1,1)),$AD$4,0,1),0)</f>
        <v>0</v>
      </c>
      <c r="L225" s="78" t="n">
        <f aca="false">IF(AND(($B225&lt;Input!$C$31),($B225&lt;Input!$G$31)),($G225+$H225+$I225+$J225),($G225+$H225+$I225+$J225+$K225))</f>
        <v>11266.6998216748</v>
      </c>
      <c r="M225" s="78" t="n">
        <f aca="false">Mortgage!$L225</f>
        <v>-425.608265309976</v>
      </c>
      <c r="N225" s="78" t="n">
        <f aca="false">$L225+$M225</f>
        <v>10841.0915563649</v>
      </c>
      <c r="O225" s="78" t="n">
        <f aca="false">IF(AND(($B225&lt;Input!$C$31),($B225&lt;Input!$G$31)),Expenses!$D225,(-1)*$N225)</f>
        <v>-7596.8119326695</v>
      </c>
      <c r="P225" s="78" t="n">
        <f aca="false">Childcare!$D225</f>
        <v>0</v>
      </c>
      <c r="Q225" s="78" t="n">
        <f aca="false">Loan_01!$E225</f>
        <v>0</v>
      </c>
      <c r="R225" s="78" t="n">
        <f aca="false">Loan_02!$E225</f>
        <v>0</v>
      </c>
      <c r="S225" s="78" t="n">
        <f aca="false">(-1)*SUM(Roth_01!$D225+Roth_02!$D225+IRA_01!$D225+IRA_02!$D225+Invest_01!$D225+Invest_02!$D225)</f>
        <v>-100</v>
      </c>
      <c r="T225" s="78" t="n">
        <f aca="false">(-1)*(IF(($B225&gt;Input!$O$24),0,Input!$O$30)+IF(($B225&gt;Input!$O$31),0,Input!$O$37)+IF(($B225&gt;Input!$O$38),0,Input!$O$44))</f>
        <v>-0</v>
      </c>
      <c r="U225" s="78" t="n">
        <f aca="false">IF(($AB224*(Input!$C$16/100)&gt;0),0,($AB224*(Input!$C$16/100)))</f>
        <v>0</v>
      </c>
      <c r="V225" s="78"/>
      <c r="W225" s="78" t="n">
        <f aca="false">IF(($N225+$O225+$P225+$Q225+$R225+$S225+$T225+$U225)&lt;0,($N225+$O225+$P225+$Q225+$R225+$S225+$T225+$U225),0)</f>
        <v>0</v>
      </c>
      <c r="X225" s="78"/>
      <c r="Y225" s="78" t="n">
        <f aca="false">IF(($N225+$O225+$P225+$Q225+$R225+$S225+$T225+$U225)&gt;=0,($N225+$O225+$P225+$Q225+$R225+$S225+$T225+$U225),0)</f>
        <v>3144.27962369536</v>
      </c>
      <c r="AA225" s="78" t="n">
        <f aca="false">IF(AND((($AB224+$W224-$U224)&lt;0),($Y225&gt;0)),($AA224-$K225)*(1+Input!$C$18/(12*100)),($AA224+$Y225-$K225)*(1+Input!$C$18/(12*100)))</f>
        <v>454113.873930178</v>
      </c>
      <c r="AB225" s="78" t="n">
        <f aca="false">IF(AND((($AB224+$W224-$U224)&lt;0),($Y225&gt;=0)),($AB224+$W224-$U224+$Y225)*(1+Input!$C$15/(12*100)),0)</f>
        <v>0</v>
      </c>
    </row>
    <row r="226" customFormat="false" ht="12.8" hidden="false" customHeight="false" outlineLevel="0" collapsed="false">
      <c r="A226" s="76" t="n">
        <v>222</v>
      </c>
      <c r="B226" s="77" t="n">
        <f aca="false">EOMONTH(Input!$C$7,A226)</f>
        <v>49674</v>
      </c>
      <c r="D226" s="76" t="n">
        <f aca="false">DATEDIF(Input!$C$23,$B226,"Y")</f>
        <v>58</v>
      </c>
      <c r="E226" s="76" t="n">
        <f aca="false">DATEDIF(Input!$G$23,$B226,"Y")</f>
        <v>58</v>
      </c>
      <c r="G226" s="78" t="n">
        <f aca="false">Salary_01!$L226</f>
        <v>6587.39279349543</v>
      </c>
      <c r="H226" s="78" t="n">
        <f aca="false">Salary_02!$L226</f>
        <v>4679.30702817941</v>
      </c>
      <c r="I226" s="78" t="n">
        <f aca="false">Retirement_Dist_01!$J226</f>
        <v>0</v>
      </c>
      <c r="J226" s="78" t="n">
        <f aca="false">Retirement_Dist_02!$J226</f>
        <v>0</v>
      </c>
      <c r="K226" s="78" t="n">
        <f aca="true">IF(AND(OR($B226&gt;Input!$C$31,$B226&gt;Input!$G$31),OR($B226&lt;Input!$C$25,$B226&lt;Input!$G$25)),(-1)*PMT(Input!$C$18/(100*12),(OFFSET($A$4, MAX( MATCH(Input!$C$25,$B$4:$B$1004,1), MATCH(Input!$G$25,$B$4:$B$1004,1)),0,1,1) - OFFSET($A$4, MIN( MATCH(Input!$C$31,$B$4:$B$1004,1), MATCH(Input!$G$31,$B$4:$B$1004,1)),0,1,1)),$AD$4,0,1),0)</f>
        <v>0</v>
      </c>
      <c r="L226" s="78" t="n">
        <f aca="false">IF(AND(($B226&lt;Input!$C$31),($B226&lt;Input!$G$31)),($G226+$H226+$I226+$J226),($G226+$H226+$I226+$J226+$K226))</f>
        <v>11266.6998216748</v>
      </c>
      <c r="M226" s="78" t="n">
        <f aca="false">Mortgage!$L226</f>
        <v>-425.608265309976</v>
      </c>
      <c r="N226" s="78" t="n">
        <f aca="false">$L226+$M226</f>
        <v>10841.0915563649</v>
      </c>
      <c r="O226" s="78" t="n">
        <f aca="false">IF(AND(($B226&lt;Input!$C$31),($B226&lt;Input!$G$31)),Expenses!$D226,(-1)*$N226)</f>
        <v>-7596.8119326695</v>
      </c>
      <c r="P226" s="78" t="n">
        <f aca="false">Childcare!$D226</f>
        <v>0</v>
      </c>
      <c r="Q226" s="78" t="n">
        <f aca="false">Loan_01!$E226</f>
        <v>0</v>
      </c>
      <c r="R226" s="78" t="n">
        <f aca="false">Loan_02!$E226</f>
        <v>0</v>
      </c>
      <c r="S226" s="78" t="n">
        <f aca="false">(-1)*SUM(Roth_01!$D226+Roth_02!$D226+IRA_01!$D226+IRA_02!$D226+Invest_01!$D226+Invest_02!$D226)</f>
        <v>-100</v>
      </c>
      <c r="T226" s="78" t="n">
        <f aca="false">(-1)*(IF(($B226&gt;Input!$O$24),0,Input!$O$30)+IF(($B226&gt;Input!$O$31),0,Input!$O$37)+IF(($B226&gt;Input!$O$38),0,Input!$O$44))</f>
        <v>-0</v>
      </c>
      <c r="U226" s="78" t="n">
        <f aca="false">IF(($AB225*(Input!$C$16/100)&gt;0),0,($AB225*(Input!$C$16/100)))</f>
        <v>0</v>
      </c>
      <c r="V226" s="78"/>
      <c r="W226" s="78" t="n">
        <f aca="false">IF(($N226+$O226+$P226+$Q226+$R226+$S226+$T226+$U226)&lt;0,($N226+$O226+$P226+$Q226+$R226+$S226+$T226+$U226),0)</f>
        <v>0</v>
      </c>
      <c r="X226" s="78"/>
      <c r="Y226" s="78" t="n">
        <f aca="false">IF(($N226+$O226+$P226+$Q226+$R226+$S226+$T226+$U226)&gt;=0,($N226+$O226+$P226+$Q226+$R226+$S226+$T226+$U226),0)</f>
        <v>3144.27962369536</v>
      </c>
      <c r="AA226" s="78" t="n">
        <f aca="false">IF(AND((($AB225+$W225-$U225)&lt;0),($Y226&gt;0)),($AA225-$K226)*(1+Input!$C$18/(12*100)),($AA225+$Y226-$K226)*(1+Input!$C$18/(12*100)))</f>
        <v>457277.205976938</v>
      </c>
      <c r="AB226" s="78" t="n">
        <f aca="false">IF(AND((($AB225+$W225-$U225)&lt;0),($Y226&gt;=0)),($AB225+$W225-$U225+$Y226)*(1+Input!$C$15/(12*100)),0)</f>
        <v>0</v>
      </c>
    </row>
    <row r="227" customFormat="false" ht="12.8" hidden="false" customHeight="false" outlineLevel="0" collapsed="false">
      <c r="A227" s="76" t="n">
        <v>223</v>
      </c>
      <c r="B227" s="77" t="n">
        <f aca="false">EOMONTH(Input!$C$7,A227)</f>
        <v>49705</v>
      </c>
      <c r="D227" s="76" t="n">
        <f aca="false">DATEDIF(Input!$C$23,$B227,"Y")</f>
        <v>58</v>
      </c>
      <c r="E227" s="76" t="n">
        <f aca="false">DATEDIF(Input!$G$23,$B227,"Y")</f>
        <v>58</v>
      </c>
      <c r="G227" s="78" t="n">
        <f aca="false">Salary_01!$L227</f>
        <v>6587.39279349543</v>
      </c>
      <c r="H227" s="78" t="n">
        <f aca="false">Salary_02!$L227</f>
        <v>4679.30702817941</v>
      </c>
      <c r="I227" s="78" t="n">
        <f aca="false">Retirement_Dist_01!$J227</f>
        <v>0</v>
      </c>
      <c r="J227" s="78" t="n">
        <f aca="false">Retirement_Dist_02!$J227</f>
        <v>0</v>
      </c>
      <c r="K227" s="78" t="n">
        <f aca="true">IF(AND(OR($B227&gt;Input!$C$31,$B227&gt;Input!$G$31),OR($B227&lt;Input!$C$25,$B227&lt;Input!$G$25)),(-1)*PMT(Input!$C$18/(100*12),(OFFSET($A$4, MAX( MATCH(Input!$C$25,$B$4:$B$1004,1), MATCH(Input!$G$25,$B$4:$B$1004,1)),0,1,1) - OFFSET($A$4, MIN( MATCH(Input!$C$31,$B$4:$B$1004,1), MATCH(Input!$G$31,$B$4:$B$1004,1)),0,1,1)),$AD$4,0,1),0)</f>
        <v>0</v>
      </c>
      <c r="L227" s="78" t="n">
        <f aca="false">IF(AND(($B227&lt;Input!$C$31),($B227&lt;Input!$G$31)),($G227+$H227+$I227+$J227),($G227+$H227+$I227+$J227+$K227))</f>
        <v>11266.6998216748</v>
      </c>
      <c r="M227" s="78" t="n">
        <f aca="false">Mortgage!$L227</f>
        <v>-425.608265309976</v>
      </c>
      <c r="N227" s="78" t="n">
        <f aca="false">$L227+$M227</f>
        <v>10841.0915563649</v>
      </c>
      <c r="O227" s="78" t="n">
        <f aca="false">IF(AND(($B227&lt;Input!$C$31),($B227&lt;Input!$G$31)),Expenses!$D227,(-1)*$N227)</f>
        <v>-7596.8119326695</v>
      </c>
      <c r="P227" s="78" t="n">
        <f aca="false">Childcare!$D227</f>
        <v>0</v>
      </c>
      <c r="Q227" s="78" t="n">
        <f aca="false">Loan_01!$E227</f>
        <v>0</v>
      </c>
      <c r="R227" s="78" t="n">
        <f aca="false">Loan_02!$E227</f>
        <v>0</v>
      </c>
      <c r="S227" s="78" t="n">
        <f aca="false">(-1)*SUM(Roth_01!$D227+Roth_02!$D227+IRA_01!$D227+IRA_02!$D227+Invest_01!$D227+Invest_02!$D227)</f>
        <v>-100</v>
      </c>
      <c r="T227" s="78" t="n">
        <f aca="false">(-1)*(IF(($B227&gt;Input!$O$24),0,Input!$O$30)+IF(($B227&gt;Input!$O$31),0,Input!$O$37)+IF(($B227&gt;Input!$O$38),0,Input!$O$44))</f>
        <v>-0</v>
      </c>
      <c r="U227" s="78" t="n">
        <f aca="false">IF(($AB226*(Input!$C$16/100)&gt;0),0,($AB226*(Input!$C$16/100)))</f>
        <v>0</v>
      </c>
      <c r="V227" s="78"/>
      <c r="W227" s="78" t="n">
        <f aca="false">IF(($N227+$O227+$P227+$Q227+$R227+$S227+$T227+$U227)&lt;0,($N227+$O227+$P227+$Q227+$R227+$S227+$T227+$U227),0)</f>
        <v>0</v>
      </c>
      <c r="X227" s="78"/>
      <c r="Y227" s="78" t="n">
        <f aca="false">IF(($N227+$O227+$P227+$Q227+$R227+$S227+$T227+$U227)&gt;=0,($N227+$O227+$P227+$Q227+$R227+$S227+$T227+$U227),0)</f>
        <v>3144.27962369536</v>
      </c>
      <c r="AA227" s="78" t="n">
        <f aca="false">IF(AND((($AB226+$W226-$U226)&lt;0),($Y227&gt;0)),($AA226-$K227)*(1+Input!$C$18/(12*100)),($AA226+$Y227-$K227)*(1+Input!$C$18/(12*100)))</f>
        <v>460440.6698292</v>
      </c>
      <c r="AB227" s="78" t="n">
        <f aca="false">IF(AND((($AB226+$W226-$U226)&lt;0),($Y227&gt;=0)),($AB226+$W226-$U226+$Y227)*(1+Input!$C$15/(12*100)),0)</f>
        <v>0</v>
      </c>
    </row>
    <row r="228" customFormat="false" ht="12.8" hidden="false" customHeight="false" outlineLevel="0" collapsed="false">
      <c r="A228" s="76" t="n">
        <v>224</v>
      </c>
      <c r="B228" s="77" t="n">
        <f aca="false">EOMONTH(Input!$C$7,A228)</f>
        <v>49734</v>
      </c>
      <c r="D228" s="76" t="n">
        <f aca="false">DATEDIF(Input!$C$23,$B228,"Y")</f>
        <v>58</v>
      </c>
      <c r="E228" s="76" t="n">
        <f aca="false">DATEDIF(Input!$G$23,$B228,"Y")</f>
        <v>58</v>
      </c>
      <c r="G228" s="78" t="n">
        <f aca="false">Salary_01!$L228</f>
        <v>6587.39279349543</v>
      </c>
      <c r="H228" s="78" t="n">
        <f aca="false">Salary_02!$L228</f>
        <v>4679.30702817941</v>
      </c>
      <c r="I228" s="78" t="n">
        <f aca="false">Retirement_Dist_01!$J228</f>
        <v>0</v>
      </c>
      <c r="J228" s="78" t="n">
        <f aca="false">Retirement_Dist_02!$J228</f>
        <v>0</v>
      </c>
      <c r="K228" s="78" t="n">
        <f aca="true">IF(AND(OR($B228&gt;Input!$C$31,$B228&gt;Input!$G$31),OR($B228&lt;Input!$C$25,$B228&lt;Input!$G$25)),(-1)*PMT(Input!$C$18/(100*12),(OFFSET($A$4, MAX( MATCH(Input!$C$25,$B$4:$B$1004,1), MATCH(Input!$G$25,$B$4:$B$1004,1)),0,1,1) - OFFSET($A$4, MIN( MATCH(Input!$C$31,$B$4:$B$1004,1), MATCH(Input!$G$31,$B$4:$B$1004,1)),0,1,1)),$AD$4,0,1),0)</f>
        <v>0</v>
      </c>
      <c r="L228" s="78" t="n">
        <f aca="false">IF(AND(($B228&lt;Input!$C$31),($B228&lt;Input!$G$31)),($G228+$H228+$I228+$J228),($G228+$H228+$I228+$J228+$K228))</f>
        <v>11266.6998216748</v>
      </c>
      <c r="M228" s="78" t="n">
        <f aca="false">Mortgage!$L228</f>
        <v>-425.608265309976</v>
      </c>
      <c r="N228" s="78" t="n">
        <f aca="false">$L228+$M228</f>
        <v>10841.0915563649</v>
      </c>
      <c r="O228" s="78" t="n">
        <f aca="false">IF(AND(($B228&lt;Input!$C$31),($B228&lt;Input!$G$31)),Expenses!$D228,(-1)*$N228)</f>
        <v>-7596.8119326695</v>
      </c>
      <c r="P228" s="78" t="n">
        <f aca="false">Childcare!$D228</f>
        <v>0</v>
      </c>
      <c r="Q228" s="78" t="n">
        <f aca="false">Loan_01!$E228</f>
        <v>0</v>
      </c>
      <c r="R228" s="78" t="n">
        <f aca="false">Loan_02!$E228</f>
        <v>0</v>
      </c>
      <c r="S228" s="78" t="n">
        <f aca="false">(-1)*SUM(Roth_01!$D228+Roth_02!$D228+IRA_01!$D228+IRA_02!$D228+Invest_01!$D228+Invest_02!$D228)</f>
        <v>-100</v>
      </c>
      <c r="T228" s="78" t="n">
        <f aca="false">(-1)*(IF(($B228&gt;Input!$O$24),0,Input!$O$30)+IF(($B228&gt;Input!$O$31),0,Input!$O$37)+IF(($B228&gt;Input!$O$38),0,Input!$O$44))</f>
        <v>-0</v>
      </c>
      <c r="U228" s="78" t="n">
        <f aca="false">IF(($AB227*(Input!$C$16/100)&gt;0),0,($AB227*(Input!$C$16/100)))</f>
        <v>0</v>
      </c>
      <c r="V228" s="78"/>
      <c r="W228" s="78" t="n">
        <f aca="false">IF(($N228+$O228+$P228+$Q228+$R228+$S228+$T228+$U228)&lt;0,($N228+$O228+$P228+$Q228+$R228+$S228+$T228+$U228),0)</f>
        <v>0</v>
      </c>
      <c r="X228" s="78"/>
      <c r="Y228" s="78" t="n">
        <f aca="false">IF(($N228+$O228+$P228+$Q228+$R228+$S228+$T228+$U228)&gt;=0,($N228+$O228+$P228+$Q228+$R228+$S228+$T228+$U228),0)</f>
        <v>3144.27962369536</v>
      </c>
      <c r="AA228" s="78" t="n">
        <f aca="false">IF(AND((($AB227+$W227-$U227)&lt;0),($Y228&gt;0)),($AA227-$K228)*(1+Input!$C$18/(12*100)),($AA227+$Y228-$K228)*(1+Input!$C$18/(12*100)))</f>
        <v>463604.265492456</v>
      </c>
      <c r="AB228" s="78" t="n">
        <f aca="false">IF(AND((($AB227+$W227-$U227)&lt;0),($Y228&gt;=0)),($AB227+$W227-$U227+$Y228)*(1+Input!$C$15/(12*100)),0)</f>
        <v>0</v>
      </c>
    </row>
    <row r="229" customFormat="false" ht="12.8" hidden="false" customHeight="false" outlineLevel="0" collapsed="false">
      <c r="A229" s="76" t="n">
        <v>225</v>
      </c>
      <c r="B229" s="77" t="n">
        <f aca="false">EOMONTH(Input!$C$7,A229)</f>
        <v>49765</v>
      </c>
      <c r="D229" s="76" t="n">
        <f aca="false">DATEDIF(Input!$C$23,$B229,"Y")</f>
        <v>58</v>
      </c>
      <c r="E229" s="76" t="n">
        <f aca="false">DATEDIF(Input!$G$23,$B229,"Y")</f>
        <v>58</v>
      </c>
      <c r="G229" s="78" t="n">
        <f aca="false">Salary_01!$L229</f>
        <v>6587.39279349543</v>
      </c>
      <c r="H229" s="78" t="n">
        <f aca="false">Salary_02!$L229</f>
        <v>4679.30702817941</v>
      </c>
      <c r="I229" s="78" t="n">
        <f aca="false">Retirement_Dist_01!$J229</f>
        <v>0</v>
      </c>
      <c r="J229" s="78" t="n">
        <f aca="false">Retirement_Dist_02!$J229</f>
        <v>0</v>
      </c>
      <c r="K229" s="78" t="n">
        <f aca="true">IF(AND(OR($B229&gt;Input!$C$31,$B229&gt;Input!$G$31),OR($B229&lt;Input!$C$25,$B229&lt;Input!$G$25)),(-1)*PMT(Input!$C$18/(100*12),(OFFSET($A$4, MAX( MATCH(Input!$C$25,$B$4:$B$1004,1), MATCH(Input!$G$25,$B$4:$B$1004,1)),0,1,1) - OFFSET($A$4, MIN( MATCH(Input!$C$31,$B$4:$B$1004,1), MATCH(Input!$G$31,$B$4:$B$1004,1)),0,1,1)),$AD$4,0,1),0)</f>
        <v>0</v>
      </c>
      <c r="L229" s="78" t="n">
        <f aca="false">IF(AND(($B229&lt;Input!$C$31),($B229&lt;Input!$G$31)),($G229+$H229+$I229+$J229),($G229+$H229+$I229+$J229+$K229))</f>
        <v>11266.6998216748</v>
      </c>
      <c r="M229" s="78" t="n">
        <f aca="false">Mortgage!$L229</f>
        <v>-425.608265309976</v>
      </c>
      <c r="N229" s="78" t="n">
        <f aca="false">$L229+$M229</f>
        <v>10841.0915563649</v>
      </c>
      <c r="O229" s="78" t="n">
        <f aca="false">IF(AND(($B229&lt;Input!$C$31),($B229&lt;Input!$G$31)),Expenses!$D229,(-1)*$N229)</f>
        <v>-7596.8119326695</v>
      </c>
      <c r="P229" s="78" t="n">
        <f aca="false">Childcare!$D229</f>
        <v>0</v>
      </c>
      <c r="Q229" s="78" t="n">
        <f aca="false">Loan_01!$E229</f>
        <v>0</v>
      </c>
      <c r="R229" s="78" t="n">
        <f aca="false">Loan_02!$E229</f>
        <v>0</v>
      </c>
      <c r="S229" s="78" t="n">
        <f aca="false">(-1)*SUM(Roth_01!$D229+Roth_02!$D229+IRA_01!$D229+IRA_02!$D229+Invest_01!$D229+Invest_02!$D229)</f>
        <v>-100</v>
      </c>
      <c r="T229" s="78" t="n">
        <f aca="false">(-1)*(IF(($B229&gt;Input!$O$24),0,Input!$O$30)+IF(($B229&gt;Input!$O$31),0,Input!$O$37)+IF(($B229&gt;Input!$O$38),0,Input!$O$44))</f>
        <v>-0</v>
      </c>
      <c r="U229" s="78" t="n">
        <f aca="false">IF(($AB228*(Input!$C$16/100)&gt;0),0,($AB228*(Input!$C$16/100)))</f>
        <v>0</v>
      </c>
      <c r="V229" s="78"/>
      <c r="W229" s="78" t="n">
        <f aca="false">IF(($N229+$O229+$P229+$Q229+$R229+$S229+$T229+$U229)&lt;0,($N229+$O229+$P229+$Q229+$R229+$S229+$T229+$U229),0)</f>
        <v>0</v>
      </c>
      <c r="X229" s="78"/>
      <c r="Y229" s="78" t="n">
        <f aca="false">IF(($N229+$O229+$P229+$Q229+$R229+$S229+$T229+$U229)&gt;=0,($N229+$O229+$P229+$Q229+$R229+$S229+$T229+$U229),0)</f>
        <v>3144.27962369536</v>
      </c>
      <c r="AA229" s="78" t="n">
        <f aca="false">IF(AND((($AB228+$W228-$U228)&lt;0),($Y229&gt;0)),($AA228-$K229)*(1+Input!$C$18/(12*100)),($AA228+$Y229-$K229)*(1+Input!$C$18/(12*100)))</f>
        <v>466767.992972198</v>
      </c>
      <c r="AB229" s="78" t="n">
        <f aca="false">IF(AND((($AB228+$W228-$U228)&lt;0),($Y229&gt;=0)),($AB228+$W228-$U228+$Y229)*(1+Input!$C$15/(12*100)),0)</f>
        <v>0</v>
      </c>
    </row>
    <row r="230" customFormat="false" ht="12.8" hidden="false" customHeight="false" outlineLevel="0" collapsed="false">
      <c r="A230" s="76" t="n">
        <v>226</v>
      </c>
      <c r="B230" s="77" t="n">
        <f aca="false">EOMONTH(Input!$C$7,A230)</f>
        <v>49795</v>
      </c>
      <c r="D230" s="76" t="n">
        <f aca="false">DATEDIF(Input!$C$23,$B230,"Y")</f>
        <v>58</v>
      </c>
      <c r="E230" s="76" t="n">
        <f aca="false">DATEDIF(Input!$G$23,$B230,"Y")</f>
        <v>58</v>
      </c>
      <c r="G230" s="78" t="n">
        <f aca="false">Salary_01!$L230</f>
        <v>6587.39279349543</v>
      </c>
      <c r="H230" s="78" t="n">
        <f aca="false">Salary_02!$L230</f>
        <v>4679.30702817941</v>
      </c>
      <c r="I230" s="78" t="n">
        <f aca="false">Retirement_Dist_01!$J230</f>
        <v>0</v>
      </c>
      <c r="J230" s="78" t="n">
        <f aca="false">Retirement_Dist_02!$J230</f>
        <v>0</v>
      </c>
      <c r="K230" s="78" t="n">
        <f aca="true">IF(AND(OR($B230&gt;Input!$C$31,$B230&gt;Input!$G$31),OR($B230&lt;Input!$C$25,$B230&lt;Input!$G$25)),(-1)*PMT(Input!$C$18/(100*12),(OFFSET($A$4, MAX( MATCH(Input!$C$25,$B$4:$B$1004,1), MATCH(Input!$G$25,$B$4:$B$1004,1)),0,1,1) - OFFSET($A$4, MIN( MATCH(Input!$C$31,$B$4:$B$1004,1), MATCH(Input!$G$31,$B$4:$B$1004,1)),0,1,1)),$AD$4,0,1),0)</f>
        <v>0</v>
      </c>
      <c r="L230" s="78" t="n">
        <f aca="false">IF(AND(($B230&lt;Input!$C$31),($B230&lt;Input!$G$31)),($G230+$H230+$I230+$J230),($G230+$H230+$I230+$J230+$K230))</f>
        <v>11266.6998216748</v>
      </c>
      <c r="M230" s="78" t="n">
        <f aca="false">Mortgage!$L230</f>
        <v>-425.608265309976</v>
      </c>
      <c r="N230" s="78" t="n">
        <f aca="false">$L230+$M230</f>
        <v>10841.0915563649</v>
      </c>
      <c r="O230" s="78" t="n">
        <f aca="false">IF(AND(($B230&lt;Input!$C$31),($B230&lt;Input!$G$31)),Expenses!$D230,(-1)*$N230)</f>
        <v>-7596.8119326695</v>
      </c>
      <c r="P230" s="78" t="n">
        <f aca="false">Childcare!$D230</f>
        <v>0</v>
      </c>
      <c r="Q230" s="78" t="n">
        <f aca="false">Loan_01!$E230</f>
        <v>0</v>
      </c>
      <c r="R230" s="78" t="n">
        <f aca="false">Loan_02!$E230</f>
        <v>0</v>
      </c>
      <c r="S230" s="78" t="n">
        <f aca="false">(-1)*SUM(Roth_01!$D230+Roth_02!$D230+IRA_01!$D230+IRA_02!$D230+Invest_01!$D230+Invest_02!$D230)</f>
        <v>-100</v>
      </c>
      <c r="T230" s="78" t="n">
        <f aca="false">(-1)*(IF(($B230&gt;Input!$O$24),0,Input!$O$30)+IF(($B230&gt;Input!$O$31),0,Input!$O$37)+IF(($B230&gt;Input!$O$38),0,Input!$O$44))</f>
        <v>-0</v>
      </c>
      <c r="U230" s="78" t="n">
        <f aca="false">IF(($AB229*(Input!$C$16/100)&gt;0),0,($AB229*(Input!$C$16/100)))</f>
        <v>0</v>
      </c>
      <c r="V230" s="78"/>
      <c r="W230" s="78" t="n">
        <f aca="false">IF(($N230+$O230+$P230+$Q230+$R230+$S230+$T230+$U230)&lt;0,($N230+$O230+$P230+$Q230+$R230+$S230+$T230+$U230),0)</f>
        <v>0</v>
      </c>
      <c r="X230" s="78"/>
      <c r="Y230" s="78" t="n">
        <f aca="false">IF(($N230+$O230+$P230+$Q230+$R230+$S230+$T230+$U230)&gt;=0,($N230+$O230+$P230+$Q230+$R230+$S230+$T230+$U230),0)</f>
        <v>3144.27962369536</v>
      </c>
      <c r="AA230" s="78" t="n">
        <f aca="false">IF(AND((($AB229+$W229-$U229)&lt;0),($Y230&gt;0)),($AA229-$K230)*(1+Input!$C$18/(12*100)),($AA229+$Y230-$K230)*(1+Input!$C$18/(12*100)))</f>
        <v>469931.852273919</v>
      </c>
      <c r="AB230" s="78" t="n">
        <f aca="false">IF(AND((($AB229+$W229-$U229)&lt;0),($Y230&gt;=0)),($AB229+$W229-$U229+$Y230)*(1+Input!$C$15/(12*100)),0)</f>
        <v>0</v>
      </c>
    </row>
    <row r="231" customFormat="false" ht="12.8" hidden="false" customHeight="false" outlineLevel="0" collapsed="false">
      <c r="A231" s="76" t="n">
        <v>227</v>
      </c>
      <c r="B231" s="77" t="n">
        <f aca="false">EOMONTH(Input!$C$7,A231)</f>
        <v>49826</v>
      </c>
      <c r="D231" s="76" t="n">
        <f aca="false">DATEDIF(Input!$C$23,$B231,"Y")</f>
        <v>59</v>
      </c>
      <c r="E231" s="76" t="n">
        <f aca="false">DATEDIF(Input!$G$23,$B231,"Y")</f>
        <v>59</v>
      </c>
      <c r="G231" s="78" t="n">
        <f aca="false">Salary_01!$L231</f>
        <v>6587.39279349543</v>
      </c>
      <c r="H231" s="78" t="n">
        <f aca="false">Salary_02!$L231</f>
        <v>4679.30702817941</v>
      </c>
      <c r="I231" s="78" t="n">
        <f aca="false">Retirement_Dist_01!$J231</f>
        <v>0</v>
      </c>
      <c r="J231" s="78" t="n">
        <f aca="false">Retirement_Dist_02!$J231</f>
        <v>0</v>
      </c>
      <c r="K231" s="78" t="n">
        <f aca="true">IF(AND(OR($B231&gt;Input!$C$31,$B231&gt;Input!$G$31),OR($B231&lt;Input!$C$25,$B231&lt;Input!$G$25)),(-1)*PMT(Input!$C$18/(100*12),(OFFSET($A$4, MAX( MATCH(Input!$C$25,$B$4:$B$1004,1), MATCH(Input!$G$25,$B$4:$B$1004,1)),0,1,1) - OFFSET($A$4, MIN( MATCH(Input!$C$31,$B$4:$B$1004,1), MATCH(Input!$G$31,$B$4:$B$1004,1)),0,1,1)),$AD$4,0,1),0)</f>
        <v>0</v>
      </c>
      <c r="L231" s="78" t="n">
        <f aca="false">IF(AND(($B231&lt;Input!$C$31),($B231&lt;Input!$G$31)),($G231+$H231+$I231+$J231),($G231+$H231+$I231+$J231+$K231))</f>
        <v>11266.6998216748</v>
      </c>
      <c r="M231" s="78" t="n">
        <f aca="false">Mortgage!$L231</f>
        <v>-425.608265309976</v>
      </c>
      <c r="N231" s="78" t="n">
        <f aca="false">$L231+$M231</f>
        <v>10841.0915563649</v>
      </c>
      <c r="O231" s="78" t="n">
        <f aca="false">IF(AND(($B231&lt;Input!$C$31),($B231&lt;Input!$G$31)),Expenses!$D231,(-1)*$N231)</f>
        <v>-7596.8119326695</v>
      </c>
      <c r="P231" s="78" t="n">
        <f aca="false">Childcare!$D231</f>
        <v>0</v>
      </c>
      <c r="Q231" s="78" t="n">
        <f aca="false">Loan_01!$E231</f>
        <v>0</v>
      </c>
      <c r="R231" s="78" t="n">
        <f aca="false">Loan_02!$E231</f>
        <v>0</v>
      </c>
      <c r="S231" s="78" t="n">
        <f aca="false">(-1)*SUM(Roth_01!$D231+Roth_02!$D231+IRA_01!$D231+IRA_02!$D231+Invest_01!$D231+Invest_02!$D231)</f>
        <v>-100</v>
      </c>
      <c r="T231" s="78" t="n">
        <f aca="false">(-1)*(IF(($B231&gt;Input!$O$24),0,Input!$O$30)+IF(($B231&gt;Input!$O$31),0,Input!$O$37)+IF(($B231&gt;Input!$O$38),0,Input!$O$44))</f>
        <v>-0</v>
      </c>
      <c r="U231" s="78" t="n">
        <f aca="false">IF(($AB230*(Input!$C$16/100)&gt;0),0,($AB230*(Input!$C$16/100)))</f>
        <v>0</v>
      </c>
      <c r="V231" s="78"/>
      <c r="W231" s="78" t="n">
        <f aca="false">IF(($N231+$O231+$P231+$Q231+$R231+$S231+$T231+$U231)&lt;0,($N231+$O231+$P231+$Q231+$R231+$S231+$T231+$U231),0)</f>
        <v>0</v>
      </c>
      <c r="X231" s="78"/>
      <c r="Y231" s="78" t="n">
        <f aca="false">IF(($N231+$O231+$P231+$Q231+$R231+$S231+$T231+$U231)&gt;=0,($N231+$O231+$P231+$Q231+$R231+$S231+$T231+$U231),0)</f>
        <v>3144.27962369536</v>
      </c>
      <c r="AA231" s="78" t="n">
        <f aca="false">IF(AND((($AB230+$W230-$U230)&lt;0),($Y231&gt;0)),($AA230-$K231)*(1+Input!$C$18/(12*100)),($AA230+$Y231-$K231)*(1+Input!$C$18/(12*100)))</f>
        <v>473095.84340311</v>
      </c>
      <c r="AB231" s="78" t="n">
        <f aca="false">IF(AND((($AB230+$W230-$U230)&lt;0),($Y231&gt;=0)),($AB230+$W230-$U230+$Y231)*(1+Input!$C$15/(12*100)),0)</f>
        <v>0</v>
      </c>
    </row>
    <row r="232" customFormat="false" ht="12.8" hidden="false" customHeight="false" outlineLevel="0" collapsed="false">
      <c r="A232" s="76" t="n">
        <v>228</v>
      </c>
      <c r="B232" s="77" t="n">
        <f aca="false">EOMONTH(Input!$C$7,A232)</f>
        <v>49856</v>
      </c>
      <c r="D232" s="76" t="n">
        <f aca="false">DATEDIF(Input!$C$23,$B232,"Y")</f>
        <v>59</v>
      </c>
      <c r="E232" s="76" t="n">
        <f aca="false">DATEDIF(Input!$G$23,$B232,"Y")</f>
        <v>59</v>
      </c>
      <c r="G232" s="78" t="n">
        <f aca="false">Salary_01!$L232</f>
        <v>6689.99898834976</v>
      </c>
      <c r="H232" s="78" t="n">
        <f aca="false">Salary_02!$L232</f>
        <v>4748.60845123001</v>
      </c>
      <c r="I232" s="78" t="n">
        <f aca="false">Retirement_Dist_01!$J232</f>
        <v>0</v>
      </c>
      <c r="J232" s="78" t="n">
        <f aca="false">Retirement_Dist_02!$J232</f>
        <v>0</v>
      </c>
      <c r="K232" s="78" t="n">
        <f aca="true">IF(AND(OR($B232&gt;Input!$C$31,$B232&gt;Input!$G$31),OR($B232&lt;Input!$C$25,$B232&lt;Input!$G$25)),(-1)*PMT(Input!$C$18/(100*12),(OFFSET($A$4, MAX( MATCH(Input!$C$25,$B$4:$B$1004,1), MATCH(Input!$G$25,$B$4:$B$1004,1)),0,1,1) - OFFSET($A$4, MIN( MATCH(Input!$C$31,$B$4:$B$1004,1), MATCH(Input!$G$31,$B$4:$B$1004,1)),0,1,1)),$AD$4,0,1),0)</f>
        <v>0</v>
      </c>
      <c r="L232" s="78" t="n">
        <f aca="false">IF(AND(($B232&lt;Input!$C$31),($B232&lt;Input!$G$31)),($G232+$H232+$I232+$J232),($G232+$H232+$I232+$J232+$K232))</f>
        <v>11438.6074395798</v>
      </c>
      <c r="M232" s="78" t="n">
        <f aca="false">Mortgage!$L232</f>
        <v>-438.376513269275</v>
      </c>
      <c r="N232" s="78" t="n">
        <f aca="false">$L232+$M232</f>
        <v>11000.2309263105</v>
      </c>
      <c r="O232" s="78" t="n">
        <f aca="false">IF(AND(($B232&lt;Input!$C$31),($B232&lt;Input!$G$31)),Expenses!$D232,(-1)*$N232)</f>
        <v>-7900.68440997628</v>
      </c>
      <c r="P232" s="78" t="n">
        <f aca="false">Childcare!$D232</f>
        <v>0</v>
      </c>
      <c r="Q232" s="78" t="n">
        <f aca="false">Loan_01!$E232</f>
        <v>0</v>
      </c>
      <c r="R232" s="78" t="n">
        <f aca="false">Loan_02!$E232</f>
        <v>0</v>
      </c>
      <c r="S232" s="78" t="n">
        <f aca="false">(-1)*SUM(Roth_01!$D232+Roth_02!$D232+IRA_01!$D232+IRA_02!$D232+Invest_01!$D232+Invest_02!$D232)</f>
        <v>-100</v>
      </c>
      <c r="T232" s="78" t="n">
        <f aca="false">(-1)*(IF(($B232&gt;Input!$O$24),0,Input!$O$30)+IF(($B232&gt;Input!$O$31),0,Input!$O$37)+IF(($B232&gt;Input!$O$38),0,Input!$O$44))</f>
        <v>-0</v>
      </c>
      <c r="U232" s="78" t="n">
        <f aca="false">IF(($AB231*(Input!$C$16/100)&gt;0),0,($AB231*(Input!$C$16/100)))</f>
        <v>0</v>
      </c>
      <c r="V232" s="78"/>
      <c r="W232" s="78" t="n">
        <f aca="false">IF(($N232+$O232+$P232+$Q232+$R232+$S232+$T232+$U232)&lt;0,($N232+$O232+$P232+$Q232+$R232+$S232+$T232+$U232),0)</f>
        <v>0</v>
      </c>
      <c r="X232" s="78"/>
      <c r="Y232" s="78" t="n">
        <f aca="false">IF(($N232+$O232+$P232+$Q232+$R232+$S232+$T232+$U232)&gt;=0,($N232+$O232+$P232+$Q232+$R232+$S232+$T232+$U232),0)</f>
        <v>2999.54651633422</v>
      </c>
      <c r="AA232" s="78" t="n">
        <f aca="false">IF(AND((($AB231+$W231-$U231)&lt;0),($Y232&gt;0)),($AA231-$K232)*(1+Input!$C$18/(12*100)),($AA231+$Y232-$K232)*(1+Input!$C$18/(12*100)))</f>
        <v>476115.227227357</v>
      </c>
      <c r="AB232" s="78" t="n">
        <f aca="false">IF(AND((($AB231+$W231-$U231)&lt;0),($Y232&gt;=0)),($AB231+$W231-$U231+$Y232)*(1+Input!$C$15/(12*100)),0)</f>
        <v>0</v>
      </c>
    </row>
    <row r="233" customFormat="false" ht="12.8" hidden="false" customHeight="false" outlineLevel="0" collapsed="false">
      <c r="A233" s="76" t="n">
        <v>229</v>
      </c>
      <c r="B233" s="77" t="n">
        <f aca="false">EOMONTH(Input!$C$7,A233)</f>
        <v>49887</v>
      </c>
      <c r="D233" s="76" t="n">
        <f aca="false">DATEDIF(Input!$C$23,$B233,"Y")</f>
        <v>59</v>
      </c>
      <c r="E233" s="76" t="n">
        <f aca="false">DATEDIF(Input!$G$23,$B233,"Y")</f>
        <v>59</v>
      </c>
      <c r="G233" s="78" t="n">
        <f aca="false">Salary_01!$L233</f>
        <v>6689.99898834976</v>
      </c>
      <c r="H233" s="78" t="n">
        <f aca="false">Salary_02!$L233</f>
        <v>4748.60845123001</v>
      </c>
      <c r="I233" s="78" t="n">
        <f aca="false">Retirement_Dist_01!$J233</f>
        <v>0</v>
      </c>
      <c r="J233" s="78" t="n">
        <f aca="false">Retirement_Dist_02!$J233</f>
        <v>0</v>
      </c>
      <c r="K233" s="78" t="n">
        <f aca="true">IF(AND(OR($B233&gt;Input!$C$31,$B233&gt;Input!$G$31),OR($B233&lt;Input!$C$25,$B233&lt;Input!$G$25)),(-1)*PMT(Input!$C$18/(100*12),(OFFSET($A$4, MAX( MATCH(Input!$C$25,$B$4:$B$1004,1), MATCH(Input!$G$25,$B$4:$B$1004,1)),0,1,1) - OFFSET($A$4, MIN( MATCH(Input!$C$31,$B$4:$B$1004,1), MATCH(Input!$G$31,$B$4:$B$1004,1)),0,1,1)),$AD$4,0,1),0)</f>
        <v>0</v>
      </c>
      <c r="L233" s="78" t="n">
        <f aca="false">IF(AND(($B233&lt;Input!$C$31),($B233&lt;Input!$G$31)),($G233+$H233+$I233+$J233),($G233+$H233+$I233+$J233+$K233))</f>
        <v>11438.6074395798</v>
      </c>
      <c r="M233" s="78" t="n">
        <f aca="false">Mortgage!$L233</f>
        <v>-438.376513269275</v>
      </c>
      <c r="N233" s="78" t="n">
        <f aca="false">$L233+$M233</f>
        <v>11000.2309263105</v>
      </c>
      <c r="O233" s="78" t="n">
        <f aca="false">IF(AND(($B233&lt;Input!$C$31),($B233&lt;Input!$G$31)),Expenses!$D233,(-1)*$N233)</f>
        <v>-7900.68440997628</v>
      </c>
      <c r="P233" s="78" t="n">
        <f aca="false">Childcare!$D233</f>
        <v>0</v>
      </c>
      <c r="Q233" s="78" t="n">
        <f aca="false">Loan_01!$E233</f>
        <v>0</v>
      </c>
      <c r="R233" s="78" t="n">
        <f aca="false">Loan_02!$E233</f>
        <v>0</v>
      </c>
      <c r="S233" s="78" t="n">
        <f aca="false">(-1)*SUM(Roth_01!$D233+Roth_02!$D233+IRA_01!$D233+IRA_02!$D233+Invest_01!$D233+Invest_02!$D233)</f>
        <v>-100</v>
      </c>
      <c r="T233" s="78" t="n">
        <f aca="false">(-1)*(IF(($B233&gt;Input!$O$24),0,Input!$O$30)+IF(($B233&gt;Input!$O$31),0,Input!$O$37)+IF(($B233&gt;Input!$O$38),0,Input!$O$44))</f>
        <v>-0</v>
      </c>
      <c r="U233" s="78" t="n">
        <f aca="false">IF(($AB232*(Input!$C$16/100)&gt;0),0,($AB232*(Input!$C$16/100)))</f>
        <v>0</v>
      </c>
      <c r="V233" s="78"/>
      <c r="W233" s="78" t="n">
        <f aca="false">IF(($N233+$O233+$P233+$Q233+$R233+$S233+$T233+$U233)&lt;0,($N233+$O233+$P233+$Q233+$R233+$S233+$T233+$U233),0)</f>
        <v>0</v>
      </c>
      <c r="X233" s="78"/>
      <c r="Y233" s="78" t="n">
        <f aca="false">IF(($N233+$O233+$P233+$Q233+$R233+$S233+$T233+$U233)&gt;=0,($N233+$O233+$P233+$Q233+$R233+$S233+$T233+$U233),0)</f>
        <v>2999.54651633422</v>
      </c>
      <c r="AA233" s="78" t="n">
        <f aca="false">IF(AND((($AB232+$W232-$U232)&lt;0),($Y233&gt;0)),($AA232-$K233)*(1+Input!$C$18/(12*100)),($AA232+$Y233-$K233)*(1+Input!$C$18/(12*100)))</f>
        <v>479134.736859264</v>
      </c>
      <c r="AB233" s="78" t="n">
        <f aca="false">IF(AND((($AB232+$W232-$U232)&lt;0),($Y233&gt;=0)),($AB232+$W232-$U232+$Y233)*(1+Input!$C$15/(12*100)),0)</f>
        <v>0</v>
      </c>
    </row>
    <row r="234" customFormat="false" ht="12.8" hidden="false" customHeight="false" outlineLevel="0" collapsed="false">
      <c r="A234" s="76" t="n">
        <v>230</v>
      </c>
      <c r="B234" s="77" t="n">
        <f aca="false">EOMONTH(Input!$C$7,A234)</f>
        <v>49918</v>
      </c>
      <c r="D234" s="76" t="n">
        <f aca="false">DATEDIF(Input!$C$23,$B234,"Y")</f>
        <v>59</v>
      </c>
      <c r="E234" s="76" t="n">
        <f aca="false">DATEDIF(Input!$G$23,$B234,"Y")</f>
        <v>59</v>
      </c>
      <c r="G234" s="78" t="n">
        <f aca="false">Salary_01!$L234</f>
        <v>6689.99898834976</v>
      </c>
      <c r="H234" s="78" t="n">
        <f aca="false">Salary_02!$L234</f>
        <v>4748.60845123001</v>
      </c>
      <c r="I234" s="78" t="n">
        <f aca="false">Retirement_Dist_01!$J234</f>
        <v>0</v>
      </c>
      <c r="J234" s="78" t="n">
        <f aca="false">Retirement_Dist_02!$J234</f>
        <v>0</v>
      </c>
      <c r="K234" s="78" t="n">
        <f aca="true">IF(AND(OR($B234&gt;Input!$C$31,$B234&gt;Input!$G$31),OR($B234&lt;Input!$C$25,$B234&lt;Input!$G$25)),(-1)*PMT(Input!$C$18/(100*12),(OFFSET($A$4, MAX( MATCH(Input!$C$25,$B$4:$B$1004,1), MATCH(Input!$G$25,$B$4:$B$1004,1)),0,1,1) - OFFSET($A$4, MIN( MATCH(Input!$C$31,$B$4:$B$1004,1), MATCH(Input!$G$31,$B$4:$B$1004,1)),0,1,1)),$AD$4,0,1),0)</f>
        <v>0</v>
      </c>
      <c r="L234" s="78" t="n">
        <f aca="false">IF(AND(($B234&lt;Input!$C$31),($B234&lt;Input!$G$31)),($G234+$H234+$I234+$J234),($G234+$H234+$I234+$J234+$K234))</f>
        <v>11438.6074395798</v>
      </c>
      <c r="M234" s="78" t="n">
        <f aca="false">Mortgage!$L234</f>
        <v>-438.376513269275</v>
      </c>
      <c r="N234" s="78" t="n">
        <f aca="false">$L234+$M234</f>
        <v>11000.2309263105</v>
      </c>
      <c r="O234" s="78" t="n">
        <f aca="false">IF(AND(($B234&lt;Input!$C$31),($B234&lt;Input!$G$31)),Expenses!$D234,(-1)*$N234)</f>
        <v>-7900.68440997628</v>
      </c>
      <c r="P234" s="78" t="n">
        <f aca="false">Childcare!$D234</f>
        <v>0</v>
      </c>
      <c r="Q234" s="78" t="n">
        <f aca="false">Loan_01!$E234</f>
        <v>0</v>
      </c>
      <c r="R234" s="78" t="n">
        <f aca="false">Loan_02!$E234</f>
        <v>0</v>
      </c>
      <c r="S234" s="78" t="n">
        <f aca="false">(-1)*SUM(Roth_01!$D234+Roth_02!$D234+IRA_01!$D234+IRA_02!$D234+Invest_01!$D234+Invest_02!$D234)</f>
        <v>-100</v>
      </c>
      <c r="T234" s="78" t="n">
        <f aca="false">(-1)*(IF(($B234&gt;Input!$O$24),0,Input!$O$30)+IF(($B234&gt;Input!$O$31),0,Input!$O$37)+IF(($B234&gt;Input!$O$38),0,Input!$O$44))</f>
        <v>-0</v>
      </c>
      <c r="U234" s="78" t="n">
        <f aca="false">IF(($AB233*(Input!$C$16/100)&gt;0),0,($AB233*(Input!$C$16/100)))</f>
        <v>0</v>
      </c>
      <c r="V234" s="78"/>
      <c r="W234" s="78" t="n">
        <f aca="false">IF(($N234+$O234+$P234+$Q234+$R234+$S234+$T234+$U234)&lt;0,($N234+$O234+$P234+$Q234+$R234+$S234+$T234+$U234),0)</f>
        <v>0</v>
      </c>
      <c r="X234" s="78"/>
      <c r="Y234" s="78" t="n">
        <f aca="false">IF(($N234+$O234+$P234+$Q234+$R234+$S234+$T234+$U234)&gt;=0,($N234+$O234+$P234+$Q234+$R234+$S234+$T234+$U234),0)</f>
        <v>2999.54651633422</v>
      </c>
      <c r="AA234" s="78" t="n">
        <f aca="false">IF(AND((($AB233+$W233-$U233)&lt;0),($Y234&gt;0)),($AA233-$K234)*(1+Input!$C$18/(12*100)),($AA233+$Y234-$K234)*(1+Input!$C$18/(12*100)))</f>
        <v>482154.372304072</v>
      </c>
      <c r="AB234" s="78" t="n">
        <f aca="false">IF(AND((($AB233+$W233-$U233)&lt;0),($Y234&gt;=0)),($AB233+$W233-$U233+$Y234)*(1+Input!$C$15/(12*100)),0)</f>
        <v>0</v>
      </c>
    </row>
    <row r="235" customFormat="false" ht="12.8" hidden="false" customHeight="false" outlineLevel="0" collapsed="false">
      <c r="A235" s="76" t="n">
        <v>231</v>
      </c>
      <c r="B235" s="77" t="n">
        <f aca="false">EOMONTH(Input!$C$7,A235)</f>
        <v>49948</v>
      </c>
      <c r="D235" s="76" t="n">
        <f aca="false">DATEDIF(Input!$C$23,$B235,"Y")</f>
        <v>59</v>
      </c>
      <c r="E235" s="76" t="n">
        <f aca="false">DATEDIF(Input!$G$23,$B235,"Y")</f>
        <v>59</v>
      </c>
      <c r="G235" s="78" t="n">
        <f aca="false">Salary_01!$L235</f>
        <v>6689.99898834976</v>
      </c>
      <c r="H235" s="78" t="n">
        <f aca="false">Salary_02!$L235</f>
        <v>4748.60845123001</v>
      </c>
      <c r="I235" s="78" t="n">
        <f aca="false">Retirement_Dist_01!$J235</f>
        <v>0</v>
      </c>
      <c r="J235" s="78" t="n">
        <f aca="false">Retirement_Dist_02!$J235</f>
        <v>0</v>
      </c>
      <c r="K235" s="78" t="n">
        <f aca="true">IF(AND(OR($B235&gt;Input!$C$31,$B235&gt;Input!$G$31),OR($B235&lt;Input!$C$25,$B235&lt;Input!$G$25)),(-1)*PMT(Input!$C$18/(100*12),(OFFSET($A$4, MAX( MATCH(Input!$C$25,$B$4:$B$1004,1), MATCH(Input!$G$25,$B$4:$B$1004,1)),0,1,1) - OFFSET($A$4, MIN( MATCH(Input!$C$31,$B$4:$B$1004,1), MATCH(Input!$G$31,$B$4:$B$1004,1)),0,1,1)),$AD$4,0,1),0)</f>
        <v>0</v>
      </c>
      <c r="L235" s="78" t="n">
        <f aca="false">IF(AND(($B235&lt;Input!$C$31),($B235&lt;Input!$G$31)),($G235+$H235+$I235+$J235),($G235+$H235+$I235+$J235+$K235))</f>
        <v>11438.6074395798</v>
      </c>
      <c r="M235" s="78" t="n">
        <f aca="false">Mortgage!$L235</f>
        <v>-438.376513269275</v>
      </c>
      <c r="N235" s="78" t="n">
        <f aca="false">$L235+$M235</f>
        <v>11000.2309263105</v>
      </c>
      <c r="O235" s="78" t="n">
        <f aca="false">IF(AND(($B235&lt;Input!$C$31),($B235&lt;Input!$G$31)),Expenses!$D235,(-1)*$N235)</f>
        <v>-7900.68440997628</v>
      </c>
      <c r="P235" s="78" t="n">
        <f aca="false">Childcare!$D235</f>
        <v>0</v>
      </c>
      <c r="Q235" s="78" t="n">
        <f aca="false">Loan_01!$E235</f>
        <v>0</v>
      </c>
      <c r="R235" s="78" t="n">
        <f aca="false">Loan_02!$E235</f>
        <v>0</v>
      </c>
      <c r="S235" s="78" t="n">
        <f aca="false">(-1)*SUM(Roth_01!$D235+Roth_02!$D235+IRA_01!$D235+IRA_02!$D235+Invest_01!$D235+Invest_02!$D235)</f>
        <v>-100</v>
      </c>
      <c r="T235" s="78" t="n">
        <f aca="false">(-1)*(IF(($B235&gt;Input!$O$24),0,Input!$O$30)+IF(($B235&gt;Input!$O$31),0,Input!$O$37)+IF(($B235&gt;Input!$O$38),0,Input!$O$44))</f>
        <v>-0</v>
      </c>
      <c r="U235" s="78" t="n">
        <f aca="false">IF(($AB234*(Input!$C$16/100)&gt;0),0,($AB234*(Input!$C$16/100)))</f>
        <v>0</v>
      </c>
      <c r="V235" s="78"/>
      <c r="W235" s="78" t="n">
        <f aca="false">IF(($N235+$O235+$P235+$Q235+$R235+$S235+$T235+$U235)&lt;0,($N235+$O235+$P235+$Q235+$R235+$S235+$T235+$U235),0)</f>
        <v>0</v>
      </c>
      <c r="X235" s="78"/>
      <c r="Y235" s="78" t="n">
        <f aca="false">IF(($N235+$O235+$P235+$Q235+$R235+$S235+$T235+$U235)&gt;=0,($N235+$O235+$P235+$Q235+$R235+$S235+$T235+$U235),0)</f>
        <v>2999.54651633422</v>
      </c>
      <c r="AA235" s="78" t="n">
        <f aca="false">IF(AND((($AB234+$W234-$U234)&lt;0),($Y235&gt;0)),($AA234-$K235)*(1+Input!$C$18/(12*100)),($AA234+$Y235-$K235)*(1+Input!$C$18/(12*100)))</f>
        <v>485174.133567024</v>
      </c>
      <c r="AB235" s="78" t="n">
        <f aca="false">IF(AND((($AB234+$W234-$U234)&lt;0),($Y235&gt;=0)),($AB234+$W234-$U234+$Y235)*(1+Input!$C$15/(12*100)),0)</f>
        <v>0</v>
      </c>
    </row>
    <row r="236" customFormat="false" ht="12.8" hidden="false" customHeight="false" outlineLevel="0" collapsed="false">
      <c r="A236" s="76" t="n">
        <v>232</v>
      </c>
      <c r="B236" s="77" t="n">
        <f aca="false">EOMONTH(Input!$C$7,A236)</f>
        <v>49979</v>
      </c>
      <c r="D236" s="76" t="n">
        <f aca="false">DATEDIF(Input!$C$23,$B236,"Y")</f>
        <v>59</v>
      </c>
      <c r="E236" s="76" t="n">
        <f aca="false">DATEDIF(Input!$G$23,$B236,"Y")</f>
        <v>59</v>
      </c>
      <c r="G236" s="78" t="n">
        <f aca="false">Salary_01!$L236</f>
        <v>6689.99898834976</v>
      </c>
      <c r="H236" s="78" t="n">
        <f aca="false">Salary_02!$L236</f>
        <v>4748.60845123001</v>
      </c>
      <c r="I236" s="78" t="n">
        <f aca="false">Retirement_Dist_01!$J236</f>
        <v>0</v>
      </c>
      <c r="J236" s="78" t="n">
        <f aca="false">Retirement_Dist_02!$J236</f>
        <v>0</v>
      </c>
      <c r="K236" s="78" t="n">
        <f aca="true">IF(AND(OR($B236&gt;Input!$C$31,$B236&gt;Input!$G$31),OR($B236&lt;Input!$C$25,$B236&lt;Input!$G$25)),(-1)*PMT(Input!$C$18/(100*12),(OFFSET($A$4, MAX( MATCH(Input!$C$25,$B$4:$B$1004,1), MATCH(Input!$G$25,$B$4:$B$1004,1)),0,1,1) - OFFSET($A$4, MIN( MATCH(Input!$C$31,$B$4:$B$1004,1), MATCH(Input!$G$31,$B$4:$B$1004,1)),0,1,1)),$AD$4,0,1),0)</f>
        <v>0</v>
      </c>
      <c r="L236" s="78" t="n">
        <f aca="false">IF(AND(($B236&lt;Input!$C$31),($B236&lt;Input!$G$31)),($G236+$H236+$I236+$J236),($G236+$H236+$I236+$J236+$K236))</f>
        <v>11438.6074395798</v>
      </c>
      <c r="M236" s="78" t="n">
        <f aca="false">Mortgage!$L236</f>
        <v>-438.376513269275</v>
      </c>
      <c r="N236" s="78" t="n">
        <f aca="false">$L236+$M236</f>
        <v>11000.2309263105</v>
      </c>
      <c r="O236" s="78" t="n">
        <f aca="false">IF(AND(($B236&lt;Input!$C$31),($B236&lt;Input!$G$31)),Expenses!$D236,(-1)*$N236)</f>
        <v>-7900.68440997628</v>
      </c>
      <c r="P236" s="78" t="n">
        <f aca="false">Childcare!$D236</f>
        <v>0</v>
      </c>
      <c r="Q236" s="78" t="n">
        <f aca="false">Loan_01!$E236</f>
        <v>0</v>
      </c>
      <c r="R236" s="78" t="n">
        <f aca="false">Loan_02!$E236</f>
        <v>0</v>
      </c>
      <c r="S236" s="78" t="n">
        <f aca="false">(-1)*SUM(Roth_01!$D236+Roth_02!$D236+IRA_01!$D236+IRA_02!$D236+Invest_01!$D236+Invest_02!$D236)</f>
        <v>-100</v>
      </c>
      <c r="T236" s="78" t="n">
        <f aca="false">(-1)*(IF(($B236&gt;Input!$O$24),0,Input!$O$30)+IF(($B236&gt;Input!$O$31),0,Input!$O$37)+IF(($B236&gt;Input!$O$38),0,Input!$O$44))</f>
        <v>-0</v>
      </c>
      <c r="U236" s="78" t="n">
        <f aca="false">IF(($AB235*(Input!$C$16/100)&gt;0),0,($AB235*(Input!$C$16/100)))</f>
        <v>0</v>
      </c>
      <c r="V236" s="78"/>
      <c r="W236" s="78" t="n">
        <f aca="false">IF(($N236+$O236+$P236+$Q236+$R236+$S236+$T236+$U236)&lt;0,($N236+$O236+$P236+$Q236+$R236+$S236+$T236+$U236),0)</f>
        <v>0</v>
      </c>
      <c r="X236" s="78"/>
      <c r="Y236" s="78" t="n">
        <f aca="false">IF(($N236+$O236+$P236+$Q236+$R236+$S236+$T236+$U236)&gt;=0,($N236+$O236+$P236+$Q236+$R236+$S236+$T236+$U236),0)</f>
        <v>2999.54651633422</v>
      </c>
      <c r="AA236" s="78" t="n">
        <f aca="false">IF(AND((($AB235+$W235-$U235)&lt;0),($Y236&gt;0)),($AA235-$K236)*(1+Input!$C$18/(12*100)),($AA235+$Y236-$K236)*(1+Input!$C$18/(12*100)))</f>
        <v>488194.020653362</v>
      </c>
      <c r="AB236" s="78" t="n">
        <f aca="false">IF(AND((($AB235+$W235-$U235)&lt;0),($Y236&gt;=0)),($AB235+$W235-$U235+$Y236)*(1+Input!$C$15/(12*100)),0)</f>
        <v>0</v>
      </c>
    </row>
    <row r="237" customFormat="false" ht="12.8" hidden="false" customHeight="false" outlineLevel="0" collapsed="false">
      <c r="A237" s="76" t="n">
        <v>233</v>
      </c>
      <c r="B237" s="77" t="n">
        <f aca="false">EOMONTH(Input!$C$7,A237)</f>
        <v>50009</v>
      </c>
      <c r="D237" s="76" t="n">
        <f aca="false">DATEDIF(Input!$C$23,$B237,"Y")</f>
        <v>59</v>
      </c>
      <c r="E237" s="76" t="n">
        <f aca="false">DATEDIF(Input!$G$23,$B237,"Y")</f>
        <v>59</v>
      </c>
      <c r="G237" s="78" t="n">
        <f aca="false">Salary_01!$L237</f>
        <v>6689.99898834976</v>
      </c>
      <c r="H237" s="78" t="n">
        <f aca="false">Salary_02!$L237</f>
        <v>4748.60845123001</v>
      </c>
      <c r="I237" s="78" t="n">
        <f aca="false">Retirement_Dist_01!$J237</f>
        <v>0</v>
      </c>
      <c r="J237" s="78" t="n">
        <f aca="false">Retirement_Dist_02!$J237</f>
        <v>0</v>
      </c>
      <c r="K237" s="78" t="n">
        <f aca="true">IF(AND(OR($B237&gt;Input!$C$31,$B237&gt;Input!$G$31),OR($B237&lt;Input!$C$25,$B237&lt;Input!$G$25)),(-1)*PMT(Input!$C$18/(100*12),(OFFSET($A$4, MAX( MATCH(Input!$C$25,$B$4:$B$1004,1), MATCH(Input!$G$25,$B$4:$B$1004,1)),0,1,1) - OFFSET($A$4, MIN( MATCH(Input!$C$31,$B$4:$B$1004,1), MATCH(Input!$G$31,$B$4:$B$1004,1)),0,1,1)),$AD$4,0,1),0)</f>
        <v>0</v>
      </c>
      <c r="L237" s="78" t="n">
        <f aca="false">IF(AND(($B237&lt;Input!$C$31),($B237&lt;Input!$G$31)),($G237+$H237+$I237+$J237),($G237+$H237+$I237+$J237+$K237))</f>
        <v>11438.6074395798</v>
      </c>
      <c r="M237" s="78" t="n">
        <f aca="false">Mortgage!$L237</f>
        <v>-438.376513269275</v>
      </c>
      <c r="N237" s="78" t="n">
        <f aca="false">$L237+$M237</f>
        <v>11000.2309263105</v>
      </c>
      <c r="O237" s="78" t="n">
        <f aca="false">IF(AND(($B237&lt;Input!$C$31),($B237&lt;Input!$G$31)),Expenses!$D237,(-1)*$N237)</f>
        <v>-7900.68440997628</v>
      </c>
      <c r="P237" s="78" t="n">
        <f aca="false">Childcare!$D237</f>
        <v>0</v>
      </c>
      <c r="Q237" s="78" t="n">
        <f aca="false">Loan_01!$E237</f>
        <v>0</v>
      </c>
      <c r="R237" s="78" t="n">
        <f aca="false">Loan_02!$E237</f>
        <v>0</v>
      </c>
      <c r="S237" s="78" t="n">
        <f aca="false">(-1)*SUM(Roth_01!$D237+Roth_02!$D237+IRA_01!$D237+IRA_02!$D237+Invest_01!$D237+Invest_02!$D237)</f>
        <v>-100</v>
      </c>
      <c r="T237" s="78" t="n">
        <f aca="false">(-1)*(IF(($B237&gt;Input!$O$24),0,Input!$O$30)+IF(($B237&gt;Input!$O$31),0,Input!$O$37)+IF(($B237&gt;Input!$O$38),0,Input!$O$44))</f>
        <v>-0</v>
      </c>
      <c r="U237" s="78" t="n">
        <f aca="false">IF(($AB236*(Input!$C$16/100)&gt;0),0,($AB236*(Input!$C$16/100)))</f>
        <v>0</v>
      </c>
      <c r="V237" s="78"/>
      <c r="W237" s="78" t="n">
        <f aca="false">IF(($N237+$O237+$P237+$Q237+$R237+$S237+$T237+$U237)&lt;0,($N237+$O237+$P237+$Q237+$R237+$S237+$T237+$U237),0)</f>
        <v>0</v>
      </c>
      <c r="X237" s="78"/>
      <c r="Y237" s="78" t="n">
        <f aca="false">IF(($N237+$O237+$P237+$Q237+$R237+$S237+$T237+$U237)&gt;=0,($N237+$O237+$P237+$Q237+$R237+$S237+$T237+$U237),0)</f>
        <v>2999.54651633422</v>
      </c>
      <c r="AA237" s="78" t="n">
        <f aca="false">IF(AND((($AB236+$W236-$U236)&lt;0),($Y237&gt;0)),($AA236-$K237)*(1+Input!$C$18/(12*100)),($AA236+$Y237-$K237)*(1+Input!$C$18/(12*100)))</f>
        <v>491214.033568328</v>
      </c>
      <c r="AB237" s="78" t="n">
        <f aca="false">IF(AND((($AB236+$W236-$U236)&lt;0),($Y237&gt;=0)),($AB236+$W236-$U236+$Y237)*(1+Input!$C$15/(12*100)),0)</f>
        <v>0</v>
      </c>
    </row>
    <row r="238" customFormat="false" ht="12.8" hidden="false" customHeight="false" outlineLevel="0" collapsed="false">
      <c r="A238" s="76" t="n">
        <v>234</v>
      </c>
      <c r="B238" s="77" t="n">
        <f aca="false">EOMONTH(Input!$C$7,A238)</f>
        <v>50040</v>
      </c>
      <c r="D238" s="76" t="n">
        <f aca="false">DATEDIF(Input!$C$23,$B238,"Y")</f>
        <v>59</v>
      </c>
      <c r="E238" s="76" t="n">
        <f aca="false">DATEDIF(Input!$G$23,$B238,"Y")</f>
        <v>59</v>
      </c>
      <c r="G238" s="78" t="n">
        <f aca="false">Salary_01!$L238</f>
        <v>6689.99898834976</v>
      </c>
      <c r="H238" s="78" t="n">
        <f aca="false">Salary_02!$L238</f>
        <v>4748.60845123001</v>
      </c>
      <c r="I238" s="78" t="n">
        <f aca="false">Retirement_Dist_01!$J238</f>
        <v>0</v>
      </c>
      <c r="J238" s="78" t="n">
        <f aca="false">Retirement_Dist_02!$J238</f>
        <v>0</v>
      </c>
      <c r="K238" s="78" t="n">
        <f aca="true">IF(AND(OR($B238&gt;Input!$C$31,$B238&gt;Input!$G$31),OR($B238&lt;Input!$C$25,$B238&lt;Input!$G$25)),(-1)*PMT(Input!$C$18/(100*12),(OFFSET($A$4, MAX( MATCH(Input!$C$25,$B$4:$B$1004,1), MATCH(Input!$G$25,$B$4:$B$1004,1)),0,1,1) - OFFSET($A$4, MIN( MATCH(Input!$C$31,$B$4:$B$1004,1), MATCH(Input!$G$31,$B$4:$B$1004,1)),0,1,1)),$AD$4,0,1),0)</f>
        <v>0</v>
      </c>
      <c r="L238" s="78" t="n">
        <f aca="false">IF(AND(($B238&lt;Input!$C$31),($B238&lt;Input!$G$31)),($G238+$H238+$I238+$J238),($G238+$H238+$I238+$J238+$K238))</f>
        <v>11438.6074395798</v>
      </c>
      <c r="M238" s="78" t="n">
        <f aca="false">Mortgage!$L238</f>
        <v>-438.376513269275</v>
      </c>
      <c r="N238" s="78" t="n">
        <f aca="false">$L238+$M238</f>
        <v>11000.2309263105</v>
      </c>
      <c r="O238" s="78" t="n">
        <f aca="false">IF(AND(($B238&lt;Input!$C$31),($B238&lt;Input!$G$31)),Expenses!$D238,(-1)*$N238)</f>
        <v>-7900.68440997628</v>
      </c>
      <c r="P238" s="78" t="n">
        <f aca="false">Childcare!$D238</f>
        <v>0</v>
      </c>
      <c r="Q238" s="78" t="n">
        <f aca="false">Loan_01!$E238</f>
        <v>0</v>
      </c>
      <c r="R238" s="78" t="n">
        <f aca="false">Loan_02!$E238</f>
        <v>0</v>
      </c>
      <c r="S238" s="78" t="n">
        <f aca="false">(-1)*SUM(Roth_01!$D238+Roth_02!$D238+IRA_01!$D238+IRA_02!$D238+Invest_01!$D238+Invest_02!$D238)</f>
        <v>-100</v>
      </c>
      <c r="T238" s="78" t="n">
        <f aca="false">(-1)*(IF(($B238&gt;Input!$O$24),0,Input!$O$30)+IF(($B238&gt;Input!$O$31),0,Input!$O$37)+IF(($B238&gt;Input!$O$38),0,Input!$O$44))</f>
        <v>-0</v>
      </c>
      <c r="U238" s="78" t="n">
        <f aca="false">IF(($AB237*(Input!$C$16/100)&gt;0),0,($AB237*(Input!$C$16/100)))</f>
        <v>0</v>
      </c>
      <c r="V238" s="78"/>
      <c r="W238" s="78" t="n">
        <f aca="false">IF(($N238+$O238+$P238+$Q238+$R238+$S238+$T238+$U238)&lt;0,($N238+$O238+$P238+$Q238+$R238+$S238+$T238+$U238),0)</f>
        <v>0</v>
      </c>
      <c r="X238" s="78"/>
      <c r="Y238" s="78" t="n">
        <f aca="false">IF(($N238+$O238+$P238+$Q238+$R238+$S238+$T238+$U238)&gt;=0,($N238+$O238+$P238+$Q238+$R238+$S238+$T238+$U238),0)</f>
        <v>2999.54651633422</v>
      </c>
      <c r="AA238" s="78" t="n">
        <f aca="false">IF(AND((($AB237+$W237-$U237)&lt;0),($Y238&gt;0)),($AA237-$K238)*(1+Input!$C$18/(12*100)),($AA237+$Y238-$K238)*(1+Input!$C$18/(12*100)))</f>
        <v>494234.172317166</v>
      </c>
      <c r="AB238" s="78" t="n">
        <f aca="false">IF(AND((($AB237+$W237-$U237)&lt;0),($Y238&gt;=0)),($AB237+$W237-$U237+$Y238)*(1+Input!$C$15/(12*100)),0)</f>
        <v>0</v>
      </c>
    </row>
    <row r="239" customFormat="false" ht="12.8" hidden="false" customHeight="false" outlineLevel="0" collapsed="false">
      <c r="A239" s="76" t="n">
        <v>235</v>
      </c>
      <c r="B239" s="77" t="n">
        <f aca="false">EOMONTH(Input!$C$7,A239)</f>
        <v>50071</v>
      </c>
      <c r="D239" s="76" t="n">
        <f aca="false">DATEDIF(Input!$C$23,$B239,"Y")</f>
        <v>59</v>
      </c>
      <c r="E239" s="76" t="n">
        <f aca="false">DATEDIF(Input!$G$23,$B239,"Y")</f>
        <v>59</v>
      </c>
      <c r="G239" s="78" t="n">
        <f aca="false">Salary_01!$L239</f>
        <v>6689.99898834976</v>
      </c>
      <c r="H239" s="78" t="n">
        <f aca="false">Salary_02!$L239</f>
        <v>4748.60845123001</v>
      </c>
      <c r="I239" s="78" t="n">
        <f aca="false">Retirement_Dist_01!$J239</f>
        <v>0</v>
      </c>
      <c r="J239" s="78" t="n">
        <f aca="false">Retirement_Dist_02!$J239</f>
        <v>0</v>
      </c>
      <c r="K239" s="78" t="n">
        <f aca="true">IF(AND(OR($B239&gt;Input!$C$31,$B239&gt;Input!$G$31),OR($B239&lt;Input!$C$25,$B239&lt;Input!$G$25)),(-1)*PMT(Input!$C$18/(100*12),(OFFSET($A$4, MAX( MATCH(Input!$C$25,$B$4:$B$1004,1), MATCH(Input!$G$25,$B$4:$B$1004,1)),0,1,1) - OFFSET($A$4, MIN( MATCH(Input!$C$31,$B$4:$B$1004,1), MATCH(Input!$G$31,$B$4:$B$1004,1)),0,1,1)),$AD$4,0,1),0)</f>
        <v>0</v>
      </c>
      <c r="L239" s="78" t="n">
        <f aca="false">IF(AND(($B239&lt;Input!$C$31),($B239&lt;Input!$G$31)),($G239+$H239+$I239+$J239),($G239+$H239+$I239+$J239+$K239))</f>
        <v>11438.6074395798</v>
      </c>
      <c r="M239" s="78" t="n">
        <f aca="false">Mortgage!$L239</f>
        <v>-438.376513269275</v>
      </c>
      <c r="N239" s="78" t="n">
        <f aca="false">$L239+$M239</f>
        <v>11000.2309263105</v>
      </c>
      <c r="O239" s="78" t="n">
        <f aca="false">IF(AND(($B239&lt;Input!$C$31),($B239&lt;Input!$G$31)),Expenses!$D239,(-1)*$N239)</f>
        <v>-7900.68440997628</v>
      </c>
      <c r="P239" s="78" t="n">
        <f aca="false">Childcare!$D239</f>
        <v>0</v>
      </c>
      <c r="Q239" s="78" t="n">
        <f aca="false">Loan_01!$E239</f>
        <v>0</v>
      </c>
      <c r="R239" s="78" t="n">
        <f aca="false">Loan_02!$E239</f>
        <v>0</v>
      </c>
      <c r="S239" s="78" t="n">
        <f aca="false">(-1)*SUM(Roth_01!$D239+Roth_02!$D239+IRA_01!$D239+IRA_02!$D239+Invest_01!$D239+Invest_02!$D239)</f>
        <v>-100</v>
      </c>
      <c r="T239" s="78" t="n">
        <f aca="false">(-1)*(IF(($B239&gt;Input!$O$24),0,Input!$O$30)+IF(($B239&gt;Input!$O$31),0,Input!$O$37)+IF(($B239&gt;Input!$O$38),0,Input!$O$44))</f>
        <v>-0</v>
      </c>
      <c r="U239" s="78" t="n">
        <f aca="false">IF(($AB238*(Input!$C$16/100)&gt;0),0,($AB238*(Input!$C$16/100)))</f>
        <v>0</v>
      </c>
      <c r="V239" s="78"/>
      <c r="W239" s="78" t="n">
        <f aca="false">IF(($N239+$O239+$P239+$Q239+$R239+$S239+$T239+$U239)&lt;0,($N239+$O239+$P239+$Q239+$R239+$S239+$T239+$U239),0)</f>
        <v>0</v>
      </c>
      <c r="X239" s="78"/>
      <c r="Y239" s="78" t="n">
        <f aca="false">IF(($N239+$O239+$P239+$Q239+$R239+$S239+$T239+$U239)&gt;=0,($N239+$O239+$P239+$Q239+$R239+$S239+$T239+$U239),0)</f>
        <v>2999.54651633422</v>
      </c>
      <c r="AA239" s="78" t="n">
        <f aca="false">IF(AND((($AB238+$W238-$U238)&lt;0),($Y239&gt;0)),($AA238-$K239)*(1+Input!$C$18/(12*100)),($AA238+$Y239-$K239)*(1+Input!$C$18/(12*100)))</f>
        <v>497254.436905118</v>
      </c>
      <c r="AB239" s="78" t="n">
        <f aca="false">IF(AND((($AB238+$W238-$U238)&lt;0),($Y239&gt;=0)),($AB238+$W238-$U238+$Y239)*(1+Input!$C$15/(12*100)),0)</f>
        <v>0</v>
      </c>
    </row>
    <row r="240" customFormat="false" ht="12.8" hidden="false" customHeight="false" outlineLevel="0" collapsed="false">
      <c r="A240" s="76" t="n">
        <v>236</v>
      </c>
      <c r="B240" s="77" t="n">
        <f aca="false">EOMONTH(Input!$C$7,A240)</f>
        <v>50099</v>
      </c>
      <c r="D240" s="76" t="n">
        <f aca="false">DATEDIF(Input!$C$23,$B240,"Y")</f>
        <v>59</v>
      </c>
      <c r="E240" s="76" t="n">
        <f aca="false">DATEDIF(Input!$G$23,$B240,"Y")</f>
        <v>59</v>
      </c>
      <c r="G240" s="78" t="n">
        <f aca="false">Salary_01!$L240</f>
        <v>6689.99898834976</v>
      </c>
      <c r="H240" s="78" t="n">
        <f aca="false">Salary_02!$L240</f>
        <v>4748.60845123001</v>
      </c>
      <c r="I240" s="78" t="n">
        <f aca="false">Retirement_Dist_01!$J240</f>
        <v>0</v>
      </c>
      <c r="J240" s="78" t="n">
        <f aca="false">Retirement_Dist_02!$J240</f>
        <v>0</v>
      </c>
      <c r="K240" s="78" t="n">
        <f aca="true">IF(AND(OR($B240&gt;Input!$C$31,$B240&gt;Input!$G$31),OR($B240&lt;Input!$C$25,$B240&lt;Input!$G$25)),(-1)*PMT(Input!$C$18/(100*12),(OFFSET($A$4, MAX( MATCH(Input!$C$25,$B$4:$B$1004,1), MATCH(Input!$G$25,$B$4:$B$1004,1)),0,1,1) - OFFSET($A$4, MIN( MATCH(Input!$C$31,$B$4:$B$1004,1), MATCH(Input!$G$31,$B$4:$B$1004,1)),0,1,1)),$AD$4,0,1),0)</f>
        <v>0</v>
      </c>
      <c r="L240" s="78" t="n">
        <f aca="false">IF(AND(($B240&lt;Input!$C$31),($B240&lt;Input!$G$31)),($G240+$H240+$I240+$J240),($G240+$H240+$I240+$J240+$K240))</f>
        <v>11438.6074395798</v>
      </c>
      <c r="M240" s="78" t="n">
        <f aca="false">Mortgage!$L240</f>
        <v>-438.376513269275</v>
      </c>
      <c r="N240" s="78" t="n">
        <f aca="false">$L240+$M240</f>
        <v>11000.2309263105</v>
      </c>
      <c r="O240" s="78" t="n">
        <f aca="false">IF(AND(($B240&lt;Input!$C$31),($B240&lt;Input!$G$31)),Expenses!$D240,(-1)*$N240)</f>
        <v>-7900.68440997628</v>
      </c>
      <c r="P240" s="78" t="n">
        <f aca="false">Childcare!$D240</f>
        <v>0</v>
      </c>
      <c r="Q240" s="78" t="n">
        <f aca="false">Loan_01!$E240</f>
        <v>0</v>
      </c>
      <c r="R240" s="78" t="n">
        <f aca="false">Loan_02!$E240</f>
        <v>0</v>
      </c>
      <c r="S240" s="78" t="n">
        <f aca="false">(-1)*SUM(Roth_01!$D240+Roth_02!$D240+IRA_01!$D240+IRA_02!$D240+Invest_01!$D240+Invest_02!$D240)</f>
        <v>-100</v>
      </c>
      <c r="T240" s="78" t="n">
        <f aca="false">(-1)*(IF(($B240&gt;Input!$O$24),0,Input!$O$30)+IF(($B240&gt;Input!$O$31),0,Input!$O$37)+IF(($B240&gt;Input!$O$38),0,Input!$O$44))</f>
        <v>-0</v>
      </c>
      <c r="U240" s="78" t="n">
        <f aca="false">IF(($AB239*(Input!$C$16/100)&gt;0),0,($AB239*(Input!$C$16/100)))</f>
        <v>0</v>
      </c>
      <c r="V240" s="78"/>
      <c r="W240" s="78" t="n">
        <f aca="false">IF(($N240+$O240+$P240+$Q240+$R240+$S240+$T240+$U240)&lt;0,($N240+$O240+$P240+$Q240+$R240+$S240+$T240+$U240),0)</f>
        <v>0</v>
      </c>
      <c r="X240" s="78"/>
      <c r="Y240" s="78" t="n">
        <f aca="false">IF(($N240+$O240+$P240+$Q240+$R240+$S240+$T240+$U240)&gt;=0,($N240+$O240+$P240+$Q240+$R240+$S240+$T240+$U240),0)</f>
        <v>2999.54651633422</v>
      </c>
      <c r="AA240" s="78" t="n">
        <f aca="false">IF(AND((($AB239+$W239-$U239)&lt;0),($Y240&gt;0)),($AA239-$K240)*(1+Input!$C$18/(12*100)),($AA239+$Y240-$K240)*(1+Input!$C$18/(12*100)))</f>
        <v>500274.827337428</v>
      </c>
      <c r="AB240" s="78" t="n">
        <f aca="false">IF(AND((($AB239+$W239-$U239)&lt;0),($Y240&gt;=0)),($AB239+$W239-$U239+$Y240)*(1+Input!$C$15/(12*100)),0)</f>
        <v>0</v>
      </c>
    </row>
    <row r="241" customFormat="false" ht="12.8" hidden="false" customHeight="false" outlineLevel="0" collapsed="false">
      <c r="A241" s="76" t="n">
        <v>237</v>
      </c>
      <c r="B241" s="77" t="n">
        <f aca="false">EOMONTH(Input!$C$7,A241)</f>
        <v>50130</v>
      </c>
      <c r="D241" s="76" t="n">
        <f aca="false">DATEDIF(Input!$C$23,$B241,"Y")</f>
        <v>59</v>
      </c>
      <c r="E241" s="76" t="n">
        <f aca="false">DATEDIF(Input!$G$23,$B241,"Y")</f>
        <v>59</v>
      </c>
      <c r="G241" s="78" t="n">
        <f aca="false">Salary_01!$L241</f>
        <v>6689.99898834976</v>
      </c>
      <c r="H241" s="78" t="n">
        <f aca="false">Salary_02!$L241</f>
        <v>4748.60845123001</v>
      </c>
      <c r="I241" s="78" t="n">
        <f aca="false">Retirement_Dist_01!$J241</f>
        <v>0</v>
      </c>
      <c r="J241" s="78" t="n">
        <f aca="false">Retirement_Dist_02!$J241</f>
        <v>0</v>
      </c>
      <c r="K241" s="78" t="n">
        <f aca="true">IF(AND(OR($B241&gt;Input!$C$31,$B241&gt;Input!$G$31),OR($B241&lt;Input!$C$25,$B241&lt;Input!$G$25)),(-1)*PMT(Input!$C$18/(100*12),(OFFSET($A$4, MAX( MATCH(Input!$C$25,$B$4:$B$1004,1), MATCH(Input!$G$25,$B$4:$B$1004,1)),0,1,1) - OFFSET($A$4, MIN( MATCH(Input!$C$31,$B$4:$B$1004,1), MATCH(Input!$G$31,$B$4:$B$1004,1)),0,1,1)),$AD$4,0,1),0)</f>
        <v>0</v>
      </c>
      <c r="L241" s="78" t="n">
        <f aca="false">IF(AND(($B241&lt;Input!$C$31),($B241&lt;Input!$G$31)),($G241+$H241+$I241+$J241),($G241+$H241+$I241+$J241+$K241))</f>
        <v>11438.6074395798</v>
      </c>
      <c r="M241" s="78" t="n">
        <f aca="false">Mortgage!$L241</f>
        <v>-438.376513269275</v>
      </c>
      <c r="N241" s="78" t="n">
        <f aca="false">$L241+$M241</f>
        <v>11000.2309263105</v>
      </c>
      <c r="O241" s="78" t="n">
        <f aca="false">IF(AND(($B241&lt;Input!$C$31),($B241&lt;Input!$G$31)),Expenses!$D241,(-1)*$N241)</f>
        <v>-7900.68440997628</v>
      </c>
      <c r="P241" s="78" t="n">
        <f aca="false">Childcare!$D241</f>
        <v>0</v>
      </c>
      <c r="Q241" s="78" t="n">
        <f aca="false">Loan_01!$E241</f>
        <v>0</v>
      </c>
      <c r="R241" s="78" t="n">
        <f aca="false">Loan_02!$E241</f>
        <v>0</v>
      </c>
      <c r="S241" s="78" t="n">
        <f aca="false">(-1)*SUM(Roth_01!$D241+Roth_02!$D241+IRA_01!$D241+IRA_02!$D241+Invest_01!$D241+Invest_02!$D241)</f>
        <v>-100</v>
      </c>
      <c r="T241" s="78" t="n">
        <f aca="false">(-1)*(IF(($B241&gt;Input!$O$24),0,Input!$O$30)+IF(($B241&gt;Input!$O$31),0,Input!$O$37)+IF(($B241&gt;Input!$O$38),0,Input!$O$44))</f>
        <v>-0</v>
      </c>
      <c r="U241" s="78" t="n">
        <f aca="false">IF(($AB240*(Input!$C$16/100)&gt;0),0,($AB240*(Input!$C$16/100)))</f>
        <v>0</v>
      </c>
      <c r="V241" s="78"/>
      <c r="W241" s="78" t="n">
        <f aca="false">IF(($N241+$O241+$P241+$Q241+$R241+$S241+$T241+$U241)&lt;0,($N241+$O241+$P241+$Q241+$R241+$S241+$T241+$U241),0)</f>
        <v>0</v>
      </c>
      <c r="X241" s="78"/>
      <c r="Y241" s="78" t="n">
        <f aca="false">IF(($N241+$O241+$P241+$Q241+$R241+$S241+$T241+$U241)&gt;=0,($N241+$O241+$P241+$Q241+$R241+$S241+$T241+$U241),0)</f>
        <v>2999.54651633422</v>
      </c>
      <c r="AA241" s="78" t="n">
        <f aca="false">IF(AND((($AB240+$W240-$U240)&lt;0),($Y241&gt;0)),($AA240-$K241)*(1+Input!$C$18/(12*100)),($AA240+$Y241-$K241)*(1+Input!$C$18/(12*100)))</f>
        <v>503295.34361934</v>
      </c>
      <c r="AB241" s="78" t="n">
        <f aca="false">IF(AND((($AB240+$W240-$U240)&lt;0),($Y241&gt;=0)),($AB240+$W240-$U240+$Y241)*(1+Input!$C$15/(12*100)),0)</f>
        <v>0</v>
      </c>
    </row>
    <row r="242" customFormat="false" ht="12.8" hidden="false" customHeight="false" outlineLevel="0" collapsed="false">
      <c r="A242" s="76" t="n">
        <v>238</v>
      </c>
      <c r="B242" s="77" t="n">
        <f aca="false">EOMONTH(Input!$C$7,A242)</f>
        <v>50160</v>
      </c>
      <c r="D242" s="76" t="n">
        <f aca="false">DATEDIF(Input!$C$23,$B242,"Y")</f>
        <v>59</v>
      </c>
      <c r="E242" s="76" t="n">
        <f aca="false">DATEDIF(Input!$G$23,$B242,"Y")</f>
        <v>59</v>
      </c>
      <c r="G242" s="78" t="n">
        <f aca="false">Salary_01!$L242</f>
        <v>6689.99898834976</v>
      </c>
      <c r="H242" s="78" t="n">
        <f aca="false">Salary_02!$L242</f>
        <v>4748.60845123001</v>
      </c>
      <c r="I242" s="78" t="n">
        <f aca="false">Retirement_Dist_01!$J242</f>
        <v>0</v>
      </c>
      <c r="J242" s="78" t="n">
        <f aca="false">Retirement_Dist_02!$J242</f>
        <v>0</v>
      </c>
      <c r="K242" s="78" t="n">
        <f aca="true">IF(AND(OR($B242&gt;Input!$C$31,$B242&gt;Input!$G$31),OR($B242&lt;Input!$C$25,$B242&lt;Input!$G$25)),(-1)*PMT(Input!$C$18/(100*12),(OFFSET($A$4, MAX( MATCH(Input!$C$25,$B$4:$B$1004,1), MATCH(Input!$G$25,$B$4:$B$1004,1)),0,1,1) - OFFSET($A$4, MIN( MATCH(Input!$C$31,$B$4:$B$1004,1), MATCH(Input!$G$31,$B$4:$B$1004,1)),0,1,1)),$AD$4,0,1),0)</f>
        <v>0</v>
      </c>
      <c r="L242" s="78" t="n">
        <f aca="false">IF(AND(($B242&lt;Input!$C$31),($B242&lt;Input!$G$31)),($G242+$H242+$I242+$J242),($G242+$H242+$I242+$J242+$K242))</f>
        <v>11438.6074395798</v>
      </c>
      <c r="M242" s="78" t="n">
        <f aca="false">Mortgage!$L242</f>
        <v>-438.376513269275</v>
      </c>
      <c r="N242" s="78" t="n">
        <f aca="false">$L242+$M242</f>
        <v>11000.2309263105</v>
      </c>
      <c r="O242" s="78" t="n">
        <f aca="false">IF(AND(($B242&lt;Input!$C$31),($B242&lt;Input!$G$31)),Expenses!$D242,(-1)*$N242)</f>
        <v>-7900.68440997628</v>
      </c>
      <c r="P242" s="78" t="n">
        <f aca="false">Childcare!$D242</f>
        <v>0</v>
      </c>
      <c r="Q242" s="78" t="n">
        <f aca="false">Loan_01!$E242</f>
        <v>0</v>
      </c>
      <c r="R242" s="78" t="n">
        <f aca="false">Loan_02!$E242</f>
        <v>0</v>
      </c>
      <c r="S242" s="78" t="n">
        <f aca="false">(-1)*SUM(Roth_01!$D242+Roth_02!$D242+IRA_01!$D242+IRA_02!$D242+Invest_01!$D242+Invest_02!$D242)</f>
        <v>-100</v>
      </c>
      <c r="T242" s="78" t="n">
        <f aca="false">(-1)*(IF(($B242&gt;Input!$O$24),0,Input!$O$30)+IF(($B242&gt;Input!$O$31),0,Input!$O$37)+IF(($B242&gt;Input!$O$38),0,Input!$O$44))</f>
        <v>-0</v>
      </c>
      <c r="U242" s="78" t="n">
        <f aca="false">IF(($AB241*(Input!$C$16/100)&gt;0),0,($AB241*(Input!$C$16/100)))</f>
        <v>0</v>
      </c>
      <c r="V242" s="78"/>
      <c r="W242" s="78" t="n">
        <f aca="false">IF(($N242+$O242+$P242+$Q242+$R242+$S242+$T242+$U242)&lt;0,($N242+$O242+$P242+$Q242+$R242+$S242+$T242+$U242),0)</f>
        <v>0</v>
      </c>
      <c r="X242" s="78"/>
      <c r="Y242" s="78" t="n">
        <f aca="false">IF(($N242+$O242+$P242+$Q242+$R242+$S242+$T242+$U242)&gt;=0,($N242+$O242+$P242+$Q242+$R242+$S242+$T242+$U242),0)</f>
        <v>2999.54651633422</v>
      </c>
      <c r="AA242" s="78" t="n">
        <f aca="false">IF(AND((($AB241+$W241-$U241)&lt;0),($Y242&gt;0)),($AA241-$K242)*(1+Input!$C$18/(12*100)),($AA241+$Y242-$K242)*(1+Input!$C$18/(12*100)))</f>
        <v>506315.985756097</v>
      </c>
      <c r="AB242" s="78" t="n">
        <f aca="false">IF(AND((($AB241+$W241-$U241)&lt;0),($Y242&gt;=0)),($AB241+$W241-$U241+$Y242)*(1+Input!$C$15/(12*100)),0)</f>
        <v>0</v>
      </c>
    </row>
    <row r="243" customFormat="false" ht="12.8" hidden="false" customHeight="false" outlineLevel="0" collapsed="false">
      <c r="A243" s="76" t="n">
        <v>239</v>
      </c>
      <c r="B243" s="77" t="n">
        <f aca="false">EOMONTH(Input!$C$7,A243)</f>
        <v>50191</v>
      </c>
      <c r="D243" s="76" t="n">
        <f aca="false">DATEDIF(Input!$C$23,$B243,"Y")</f>
        <v>60</v>
      </c>
      <c r="E243" s="76" t="n">
        <f aca="false">DATEDIF(Input!$G$23,$B243,"Y")</f>
        <v>60</v>
      </c>
      <c r="G243" s="78" t="n">
        <f aca="false">Salary_01!$L243</f>
        <v>6689.99898834976</v>
      </c>
      <c r="H243" s="78" t="n">
        <f aca="false">Salary_02!$L243</f>
        <v>4748.60845123001</v>
      </c>
      <c r="I243" s="78" t="n">
        <f aca="false">Retirement_Dist_01!$J243</f>
        <v>0</v>
      </c>
      <c r="J243" s="78" t="n">
        <f aca="false">Retirement_Dist_02!$J243</f>
        <v>0</v>
      </c>
      <c r="K243" s="78" t="n">
        <f aca="true">IF(AND(OR($B243&gt;Input!$C$31,$B243&gt;Input!$G$31),OR($B243&lt;Input!$C$25,$B243&lt;Input!$G$25)),(-1)*PMT(Input!$C$18/(100*12),(OFFSET($A$4, MAX( MATCH(Input!$C$25,$B$4:$B$1004,1), MATCH(Input!$G$25,$B$4:$B$1004,1)),0,1,1) - OFFSET($A$4, MIN( MATCH(Input!$C$31,$B$4:$B$1004,1), MATCH(Input!$G$31,$B$4:$B$1004,1)),0,1,1)),$AD$4,0,1),0)</f>
        <v>0</v>
      </c>
      <c r="L243" s="78" t="n">
        <f aca="false">IF(AND(($B243&lt;Input!$C$31),($B243&lt;Input!$G$31)),($G243+$H243+$I243+$J243),($G243+$H243+$I243+$J243+$K243))</f>
        <v>11438.6074395798</v>
      </c>
      <c r="M243" s="78" t="n">
        <f aca="false">Mortgage!$L243</f>
        <v>-438.376513269275</v>
      </c>
      <c r="N243" s="78" t="n">
        <f aca="false">$L243+$M243</f>
        <v>11000.2309263105</v>
      </c>
      <c r="O243" s="78" t="n">
        <f aca="false">IF(AND(($B243&lt;Input!$C$31),($B243&lt;Input!$G$31)),Expenses!$D243,(-1)*$N243)</f>
        <v>-7900.68440997628</v>
      </c>
      <c r="P243" s="78" t="n">
        <f aca="false">Childcare!$D243</f>
        <v>0</v>
      </c>
      <c r="Q243" s="78" t="n">
        <f aca="false">Loan_01!$E243</f>
        <v>0</v>
      </c>
      <c r="R243" s="78" t="n">
        <f aca="false">Loan_02!$E243</f>
        <v>0</v>
      </c>
      <c r="S243" s="78" t="n">
        <f aca="false">(-1)*SUM(Roth_01!$D243+Roth_02!$D243+IRA_01!$D243+IRA_02!$D243+Invest_01!$D243+Invest_02!$D243)</f>
        <v>-100</v>
      </c>
      <c r="T243" s="78" t="n">
        <f aca="false">(-1)*(IF(($B243&gt;Input!$O$24),0,Input!$O$30)+IF(($B243&gt;Input!$O$31),0,Input!$O$37)+IF(($B243&gt;Input!$O$38),0,Input!$O$44))</f>
        <v>-0</v>
      </c>
      <c r="U243" s="78" t="n">
        <f aca="false">IF(($AB242*(Input!$C$16/100)&gt;0),0,($AB242*(Input!$C$16/100)))</f>
        <v>0</v>
      </c>
      <c r="V243" s="78"/>
      <c r="W243" s="78" t="n">
        <f aca="false">IF(($N243+$O243+$P243+$Q243+$R243+$S243+$T243+$U243)&lt;0,($N243+$O243+$P243+$Q243+$R243+$S243+$T243+$U243),0)</f>
        <v>0</v>
      </c>
      <c r="X243" s="78"/>
      <c r="Y243" s="78" t="n">
        <f aca="false">IF(($N243+$O243+$P243+$Q243+$R243+$S243+$T243+$U243)&gt;=0,($N243+$O243+$P243+$Q243+$R243+$S243+$T243+$U243),0)</f>
        <v>2999.54651633422</v>
      </c>
      <c r="AA243" s="78" t="n">
        <f aca="false">IF(AND((($AB242+$W242-$U242)&lt;0),($Y243&gt;0)),($AA242-$K243)*(1+Input!$C$18/(12*100)),($AA242+$Y243-$K243)*(1+Input!$C$18/(12*100)))</f>
        <v>509336.753752942</v>
      </c>
      <c r="AB243" s="78" t="n">
        <f aca="false">IF(AND((($AB242+$W242-$U242)&lt;0),($Y243&gt;=0)),($AB242+$W242-$U242+$Y243)*(1+Input!$C$15/(12*100)),0)</f>
        <v>0</v>
      </c>
    </row>
    <row r="244" customFormat="false" ht="12.8" hidden="false" customHeight="false" outlineLevel="0" collapsed="false">
      <c r="A244" s="76" t="n">
        <v>240</v>
      </c>
      <c r="B244" s="77" t="n">
        <f aca="false">EOMONTH(Input!$C$7,A244)</f>
        <v>50221</v>
      </c>
      <c r="D244" s="76" t="n">
        <f aca="false">DATEDIF(Input!$C$23,$B244,"Y")</f>
        <v>60</v>
      </c>
      <c r="E244" s="76" t="n">
        <f aca="false">DATEDIF(Input!$G$23,$B244,"Y")</f>
        <v>60</v>
      </c>
      <c r="G244" s="78" t="n">
        <f aca="false">Salary_01!$L244</f>
        <v>6792.90880744024</v>
      </c>
      <c r="H244" s="78" t="n">
        <f aca="false">Salary_02!$L244</f>
        <v>4817.83881969085</v>
      </c>
      <c r="I244" s="78" t="n">
        <f aca="false">Retirement_Dist_01!$J244</f>
        <v>0</v>
      </c>
      <c r="J244" s="78" t="n">
        <f aca="false">Retirement_Dist_02!$J244</f>
        <v>0</v>
      </c>
      <c r="K244" s="78" t="n">
        <f aca="true">IF(AND(OR($B244&gt;Input!$C$31,$B244&gt;Input!$G$31),OR($B244&lt;Input!$C$25,$B244&lt;Input!$G$25)),(-1)*PMT(Input!$C$18/(100*12),(OFFSET($A$4, MAX( MATCH(Input!$C$25,$B$4:$B$1004,1), MATCH(Input!$G$25,$B$4:$B$1004,1)),0,1,1) - OFFSET($A$4, MIN( MATCH(Input!$C$31,$B$4:$B$1004,1), MATCH(Input!$G$31,$B$4:$B$1004,1)),0,1,1)),$AD$4,0,1),0)</f>
        <v>0</v>
      </c>
      <c r="L244" s="78" t="n">
        <f aca="false">IF(AND(($B244&lt;Input!$C$31),($B244&lt;Input!$G$31)),($G244+$H244+$I244+$J244),($G244+$H244+$I244+$J244+$K244))</f>
        <v>11610.7476271311</v>
      </c>
      <c r="M244" s="78" t="n">
        <f aca="false">Mortgage!$L244</f>
        <v>-451.527808667354</v>
      </c>
      <c r="N244" s="78" t="n">
        <f aca="false">$L244+$M244</f>
        <v>11159.2198184637</v>
      </c>
      <c r="O244" s="78" t="n">
        <f aca="false">IF(AND(($B244&lt;Input!$C$31),($B244&lt;Input!$G$31)),Expenses!$D244,(-1)*$N244)</f>
        <v>-8216.71178637533</v>
      </c>
      <c r="P244" s="78" t="n">
        <f aca="false">Childcare!$D244</f>
        <v>0</v>
      </c>
      <c r="Q244" s="78" t="n">
        <f aca="false">Loan_01!$E244</f>
        <v>0</v>
      </c>
      <c r="R244" s="78" t="n">
        <f aca="false">Loan_02!$E244</f>
        <v>0</v>
      </c>
      <c r="S244" s="78" t="n">
        <f aca="false">(-1)*SUM(Roth_01!$D244+Roth_02!$D244+IRA_01!$D244+IRA_02!$D244+Invest_01!$D244+Invest_02!$D244)</f>
        <v>-100</v>
      </c>
      <c r="T244" s="78" t="n">
        <f aca="false">(-1)*(IF(($B244&gt;Input!$O$24),0,Input!$O$30)+IF(($B244&gt;Input!$O$31),0,Input!$O$37)+IF(($B244&gt;Input!$O$38),0,Input!$O$44))</f>
        <v>-0</v>
      </c>
      <c r="U244" s="78" t="n">
        <f aca="false">IF(($AB243*(Input!$C$16/100)&gt;0),0,($AB243*(Input!$C$16/100)))</f>
        <v>0</v>
      </c>
      <c r="V244" s="78"/>
      <c r="W244" s="78" t="n">
        <f aca="false">IF(($N244+$O244+$P244+$Q244+$R244+$S244+$T244+$U244)&lt;0,($N244+$O244+$P244+$Q244+$R244+$S244+$T244+$U244),0)</f>
        <v>0</v>
      </c>
      <c r="X244" s="78"/>
      <c r="Y244" s="78" t="n">
        <f aca="false">IF(($N244+$O244+$P244+$Q244+$R244+$S244+$T244+$U244)&gt;=0,($N244+$O244+$P244+$Q244+$R244+$S244+$T244+$U244),0)</f>
        <v>2842.50803208841</v>
      </c>
      <c r="AA244" s="78" t="n">
        <f aca="false">IF(AND((($AB243+$W243-$U243)&lt;0),($Y244&gt;0)),($AA243-$K244)*(1+Input!$C$18/(12*100)),($AA243+$Y244-$K244)*(1+Input!$C$18/(12*100)))</f>
        <v>512200.602587605</v>
      </c>
      <c r="AB244" s="78" t="n">
        <f aca="false">IF(AND((($AB243+$W243-$U243)&lt;0),($Y244&gt;=0)),($AB243+$W243-$U243+$Y244)*(1+Input!$C$15/(12*100)),0)</f>
        <v>0</v>
      </c>
    </row>
    <row r="245" customFormat="false" ht="12.8" hidden="false" customHeight="false" outlineLevel="0" collapsed="false">
      <c r="A245" s="76" t="n">
        <v>241</v>
      </c>
      <c r="B245" s="77" t="n">
        <f aca="false">EOMONTH(Input!$C$7,A245)</f>
        <v>50252</v>
      </c>
      <c r="D245" s="76" t="n">
        <f aca="false">DATEDIF(Input!$C$23,$B245,"Y")</f>
        <v>60</v>
      </c>
      <c r="E245" s="76" t="n">
        <f aca="false">DATEDIF(Input!$G$23,$B245,"Y")</f>
        <v>60</v>
      </c>
      <c r="G245" s="78" t="n">
        <f aca="false">Salary_01!$L245</f>
        <v>6792.90880744024</v>
      </c>
      <c r="H245" s="78" t="n">
        <f aca="false">Salary_02!$L245</f>
        <v>4817.83881969085</v>
      </c>
      <c r="I245" s="78" t="n">
        <f aca="false">Retirement_Dist_01!$J245</f>
        <v>0</v>
      </c>
      <c r="J245" s="78" t="n">
        <f aca="false">Retirement_Dist_02!$J245</f>
        <v>0</v>
      </c>
      <c r="K245" s="78" t="n">
        <f aca="true">IF(AND(OR($B245&gt;Input!$C$31,$B245&gt;Input!$G$31),OR($B245&lt;Input!$C$25,$B245&lt;Input!$G$25)),(-1)*PMT(Input!$C$18/(100*12),(OFFSET($A$4, MAX( MATCH(Input!$C$25,$B$4:$B$1004,1), MATCH(Input!$G$25,$B$4:$B$1004,1)),0,1,1) - OFFSET($A$4, MIN( MATCH(Input!$C$31,$B$4:$B$1004,1), MATCH(Input!$G$31,$B$4:$B$1004,1)),0,1,1)),$AD$4,0,1),0)</f>
        <v>0</v>
      </c>
      <c r="L245" s="78" t="n">
        <f aca="false">IF(AND(($B245&lt;Input!$C$31),($B245&lt;Input!$G$31)),($G245+$H245+$I245+$J245),($G245+$H245+$I245+$J245+$K245))</f>
        <v>11610.7476271311</v>
      </c>
      <c r="M245" s="78" t="n">
        <f aca="false">Mortgage!$L245</f>
        <v>-451.527808667354</v>
      </c>
      <c r="N245" s="78" t="n">
        <f aca="false">$L245+$M245</f>
        <v>11159.2198184637</v>
      </c>
      <c r="O245" s="78" t="n">
        <f aca="false">IF(AND(($B245&lt;Input!$C$31),($B245&lt;Input!$G$31)),Expenses!$D245,(-1)*$N245)</f>
        <v>-8216.71178637533</v>
      </c>
      <c r="P245" s="78" t="n">
        <f aca="false">Childcare!$D245</f>
        <v>0</v>
      </c>
      <c r="Q245" s="78" t="n">
        <f aca="false">Loan_01!$E245</f>
        <v>0</v>
      </c>
      <c r="R245" s="78" t="n">
        <f aca="false">Loan_02!$E245</f>
        <v>0</v>
      </c>
      <c r="S245" s="78" t="n">
        <f aca="false">(-1)*SUM(Roth_01!$D245+Roth_02!$D245+IRA_01!$D245+IRA_02!$D245+Invest_01!$D245+Invest_02!$D245)</f>
        <v>-100</v>
      </c>
      <c r="T245" s="78" t="n">
        <f aca="false">(-1)*(IF(($B245&gt;Input!$O$24),0,Input!$O$30)+IF(($B245&gt;Input!$O$31),0,Input!$O$37)+IF(($B245&gt;Input!$O$38),0,Input!$O$44))</f>
        <v>-0</v>
      </c>
      <c r="U245" s="78" t="n">
        <f aca="false">IF(($AB244*(Input!$C$16/100)&gt;0),0,($AB244*(Input!$C$16/100)))</f>
        <v>0</v>
      </c>
      <c r="V245" s="78"/>
      <c r="W245" s="78" t="n">
        <f aca="false">IF(($N245+$O245+$P245+$Q245+$R245+$S245+$T245+$U245)&lt;0,($N245+$O245+$P245+$Q245+$R245+$S245+$T245+$U245),0)</f>
        <v>0</v>
      </c>
      <c r="X245" s="78"/>
      <c r="Y245" s="78" t="n">
        <f aca="false">IF(($N245+$O245+$P245+$Q245+$R245+$S245+$T245+$U245)&gt;=0,($N245+$O245+$P245+$Q245+$R245+$S245+$T245+$U245),0)</f>
        <v>2842.50803208841</v>
      </c>
      <c r="AA245" s="78" t="n">
        <f aca="false">IF(AND((($AB244+$W244-$U244)&lt;0),($Y245&gt;0)),($AA244-$K245)*(1+Input!$C$18/(12*100)),($AA244+$Y245-$K245)*(1+Input!$C$18/(12*100)))</f>
        <v>515064.570749303</v>
      </c>
      <c r="AB245" s="78" t="n">
        <f aca="false">IF(AND((($AB244+$W244-$U244)&lt;0),($Y245&gt;=0)),($AB244+$W244-$U244+$Y245)*(1+Input!$C$15/(12*100)),0)</f>
        <v>0</v>
      </c>
    </row>
    <row r="246" customFormat="false" ht="12.8" hidden="false" customHeight="false" outlineLevel="0" collapsed="false">
      <c r="A246" s="76" t="n">
        <v>242</v>
      </c>
      <c r="B246" s="77" t="n">
        <f aca="false">EOMONTH(Input!$C$7,A246)</f>
        <v>50283</v>
      </c>
      <c r="D246" s="76" t="n">
        <f aca="false">DATEDIF(Input!$C$23,$B246,"Y")</f>
        <v>60</v>
      </c>
      <c r="E246" s="76" t="n">
        <f aca="false">DATEDIF(Input!$G$23,$B246,"Y")</f>
        <v>60</v>
      </c>
      <c r="G246" s="78" t="n">
        <f aca="false">Salary_01!$L246</f>
        <v>6792.90880744024</v>
      </c>
      <c r="H246" s="78" t="n">
        <f aca="false">Salary_02!$L246</f>
        <v>4817.83881969085</v>
      </c>
      <c r="I246" s="78" t="n">
        <f aca="false">Retirement_Dist_01!$J246</f>
        <v>0</v>
      </c>
      <c r="J246" s="78" t="n">
        <f aca="false">Retirement_Dist_02!$J246</f>
        <v>0</v>
      </c>
      <c r="K246" s="78" t="n">
        <f aca="true">IF(AND(OR($B246&gt;Input!$C$31,$B246&gt;Input!$G$31),OR($B246&lt;Input!$C$25,$B246&lt;Input!$G$25)),(-1)*PMT(Input!$C$18/(100*12),(OFFSET($A$4, MAX( MATCH(Input!$C$25,$B$4:$B$1004,1), MATCH(Input!$G$25,$B$4:$B$1004,1)),0,1,1) - OFFSET($A$4, MIN( MATCH(Input!$C$31,$B$4:$B$1004,1), MATCH(Input!$G$31,$B$4:$B$1004,1)),0,1,1)),$AD$4,0,1),0)</f>
        <v>0</v>
      </c>
      <c r="L246" s="78" t="n">
        <f aca="false">IF(AND(($B246&lt;Input!$C$31),($B246&lt;Input!$G$31)),($G246+$H246+$I246+$J246),($G246+$H246+$I246+$J246+$K246))</f>
        <v>11610.7476271311</v>
      </c>
      <c r="M246" s="78" t="n">
        <f aca="false">Mortgage!$L246</f>
        <v>-451.527808667354</v>
      </c>
      <c r="N246" s="78" t="n">
        <f aca="false">$L246+$M246</f>
        <v>11159.2198184637</v>
      </c>
      <c r="O246" s="78" t="n">
        <f aca="false">IF(AND(($B246&lt;Input!$C$31),($B246&lt;Input!$G$31)),Expenses!$D246,(-1)*$N246)</f>
        <v>-8216.71178637533</v>
      </c>
      <c r="P246" s="78" t="n">
        <f aca="false">Childcare!$D246</f>
        <v>0</v>
      </c>
      <c r="Q246" s="78" t="n">
        <f aca="false">Loan_01!$E246</f>
        <v>0</v>
      </c>
      <c r="R246" s="78" t="n">
        <f aca="false">Loan_02!$E246</f>
        <v>0</v>
      </c>
      <c r="S246" s="78" t="n">
        <f aca="false">(-1)*SUM(Roth_01!$D246+Roth_02!$D246+IRA_01!$D246+IRA_02!$D246+Invest_01!$D246+Invest_02!$D246)</f>
        <v>-100</v>
      </c>
      <c r="T246" s="78" t="n">
        <f aca="false">(-1)*(IF(($B246&gt;Input!$O$24),0,Input!$O$30)+IF(($B246&gt;Input!$O$31),0,Input!$O$37)+IF(($B246&gt;Input!$O$38),0,Input!$O$44))</f>
        <v>-0</v>
      </c>
      <c r="U246" s="78" t="n">
        <f aca="false">IF(($AB245*(Input!$C$16/100)&gt;0),0,($AB245*(Input!$C$16/100)))</f>
        <v>0</v>
      </c>
      <c r="V246" s="78"/>
      <c r="W246" s="78" t="n">
        <f aca="false">IF(($N246+$O246+$P246+$Q246+$R246+$S246+$T246+$U246)&lt;0,($N246+$O246+$P246+$Q246+$R246+$S246+$T246+$U246),0)</f>
        <v>0</v>
      </c>
      <c r="X246" s="78"/>
      <c r="Y246" s="78" t="n">
        <f aca="false">IF(($N246+$O246+$P246+$Q246+$R246+$S246+$T246+$U246)&gt;=0,($N246+$O246+$P246+$Q246+$R246+$S246+$T246+$U246),0)</f>
        <v>2842.50803208841</v>
      </c>
      <c r="AA246" s="78" t="n">
        <f aca="false">IF(AND((($AB245+$W245-$U245)&lt;0),($Y246&gt;0)),($AA245-$K246)*(1+Input!$C$18/(12*100)),($AA245+$Y246-$K246)*(1+Input!$C$18/(12*100)))</f>
        <v>517928.658243007</v>
      </c>
      <c r="AB246" s="78" t="n">
        <f aca="false">IF(AND((($AB245+$W245-$U245)&lt;0),($Y246&gt;=0)),($AB245+$W245-$U245+$Y246)*(1+Input!$C$15/(12*100)),0)</f>
        <v>0</v>
      </c>
    </row>
    <row r="247" customFormat="false" ht="12.8" hidden="false" customHeight="false" outlineLevel="0" collapsed="false">
      <c r="A247" s="76" t="n">
        <v>243</v>
      </c>
      <c r="B247" s="77" t="n">
        <f aca="false">EOMONTH(Input!$C$7,A247)</f>
        <v>50313</v>
      </c>
      <c r="D247" s="76" t="n">
        <f aca="false">DATEDIF(Input!$C$23,$B247,"Y")</f>
        <v>60</v>
      </c>
      <c r="E247" s="76" t="n">
        <f aca="false">DATEDIF(Input!$G$23,$B247,"Y")</f>
        <v>60</v>
      </c>
      <c r="G247" s="78" t="n">
        <f aca="false">Salary_01!$L247</f>
        <v>6792.90880744024</v>
      </c>
      <c r="H247" s="78" t="n">
        <f aca="false">Salary_02!$L247</f>
        <v>4817.83881969085</v>
      </c>
      <c r="I247" s="78" t="n">
        <f aca="false">Retirement_Dist_01!$J247</f>
        <v>0</v>
      </c>
      <c r="J247" s="78" t="n">
        <f aca="false">Retirement_Dist_02!$J247</f>
        <v>0</v>
      </c>
      <c r="K247" s="78" t="n">
        <f aca="true">IF(AND(OR($B247&gt;Input!$C$31,$B247&gt;Input!$G$31),OR($B247&lt;Input!$C$25,$B247&lt;Input!$G$25)),(-1)*PMT(Input!$C$18/(100*12),(OFFSET($A$4, MAX( MATCH(Input!$C$25,$B$4:$B$1004,1), MATCH(Input!$G$25,$B$4:$B$1004,1)),0,1,1) - OFFSET($A$4, MIN( MATCH(Input!$C$31,$B$4:$B$1004,1), MATCH(Input!$G$31,$B$4:$B$1004,1)),0,1,1)),$AD$4,0,1),0)</f>
        <v>0</v>
      </c>
      <c r="L247" s="78" t="n">
        <f aca="false">IF(AND(($B247&lt;Input!$C$31),($B247&lt;Input!$G$31)),($G247+$H247+$I247+$J247),($G247+$H247+$I247+$J247+$K247))</f>
        <v>11610.7476271311</v>
      </c>
      <c r="M247" s="78" t="n">
        <f aca="false">Mortgage!$L247</f>
        <v>-451.527808667354</v>
      </c>
      <c r="N247" s="78" t="n">
        <f aca="false">$L247+$M247</f>
        <v>11159.2198184637</v>
      </c>
      <c r="O247" s="78" t="n">
        <f aca="false">IF(AND(($B247&lt;Input!$C$31),($B247&lt;Input!$G$31)),Expenses!$D247,(-1)*$N247)</f>
        <v>-8216.71178637533</v>
      </c>
      <c r="P247" s="78" t="n">
        <f aca="false">Childcare!$D247</f>
        <v>0</v>
      </c>
      <c r="Q247" s="78" t="n">
        <f aca="false">Loan_01!$E247</f>
        <v>0</v>
      </c>
      <c r="R247" s="78" t="n">
        <f aca="false">Loan_02!$E247</f>
        <v>0</v>
      </c>
      <c r="S247" s="78" t="n">
        <f aca="false">(-1)*SUM(Roth_01!$D247+Roth_02!$D247+IRA_01!$D247+IRA_02!$D247+Invest_01!$D247+Invest_02!$D247)</f>
        <v>-100</v>
      </c>
      <c r="T247" s="78" t="n">
        <f aca="false">(-1)*(IF(($B247&gt;Input!$O$24),0,Input!$O$30)+IF(($B247&gt;Input!$O$31),0,Input!$O$37)+IF(($B247&gt;Input!$O$38),0,Input!$O$44))</f>
        <v>-0</v>
      </c>
      <c r="U247" s="78" t="n">
        <f aca="false">IF(($AB246*(Input!$C$16/100)&gt;0),0,($AB246*(Input!$C$16/100)))</f>
        <v>0</v>
      </c>
      <c r="V247" s="78"/>
      <c r="W247" s="78" t="n">
        <f aca="false">IF(($N247+$O247+$P247+$Q247+$R247+$S247+$T247+$U247)&lt;0,($N247+$O247+$P247+$Q247+$R247+$S247+$T247+$U247),0)</f>
        <v>0</v>
      </c>
      <c r="X247" s="78"/>
      <c r="Y247" s="78" t="n">
        <f aca="false">IF(($N247+$O247+$P247+$Q247+$R247+$S247+$T247+$U247)&gt;=0,($N247+$O247+$P247+$Q247+$R247+$S247+$T247+$U247),0)</f>
        <v>2842.50803208841</v>
      </c>
      <c r="AA247" s="78" t="n">
        <f aca="false">IF(AND((($AB246+$W246-$U246)&lt;0),($Y247&gt;0)),($AA246-$K247)*(1+Input!$C$18/(12*100)),($AA246+$Y247-$K247)*(1+Input!$C$18/(12*100)))</f>
        <v>520792.86507369</v>
      </c>
      <c r="AB247" s="78" t="n">
        <f aca="false">IF(AND((($AB246+$W246-$U246)&lt;0),($Y247&gt;=0)),($AB246+$W246-$U246+$Y247)*(1+Input!$C$15/(12*100)),0)</f>
        <v>0</v>
      </c>
    </row>
    <row r="248" customFormat="false" ht="12.8" hidden="false" customHeight="false" outlineLevel="0" collapsed="false">
      <c r="A248" s="76" t="n">
        <v>244</v>
      </c>
      <c r="B248" s="77" t="n">
        <f aca="false">EOMONTH(Input!$C$7,A248)</f>
        <v>50344</v>
      </c>
      <c r="D248" s="76" t="n">
        <f aca="false">DATEDIF(Input!$C$23,$B248,"Y")</f>
        <v>60</v>
      </c>
      <c r="E248" s="76" t="n">
        <f aca="false">DATEDIF(Input!$G$23,$B248,"Y")</f>
        <v>60</v>
      </c>
      <c r="G248" s="78" t="n">
        <f aca="false">Salary_01!$L248</f>
        <v>6792.90880744024</v>
      </c>
      <c r="H248" s="78" t="n">
        <f aca="false">Salary_02!$L248</f>
        <v>4817.83881969085</v>
      </c>
      <c r="I248" s="78" t="n">
        <f aca="false">Retirement_Dist_01!$J248</f>
        <v>0</v>
      </c>
      <c r="J248" s="78" t="n">
        <f aca="false">Retirement_Dist_02!$J248</f>
        <v>0</v>
      </c>
      <c r="K248" s="78" t="n">
        <f aca="true">IF(AND(OR($B248&gt;Input!$C$31,$B248&gt;Input!$G$31),OR($B248&lt;Input!$C$25,$B248&lt;Input!$G$25)),(-1)*PMT(Input!$C$18/(100*12),(OFFSET($A$4, MAX( MATCH(Input!$C$25,$B$4:$B$1004,1), MATCH(Input!$G$25,$B$4:$B$1004,1)),0,1,1) - OFFSET($A$4, MIN( MATCH(Input!$C$31,$B$4:$B$1004,1), MATCH(Input!$G$31,$B$4:$B$1004,1)),0,1,1)),$AD$4,0,1),0)</f>
        <v>0</v>
      </c>
      <c r="L248" s="78" t="n">
        <f aca="false">IF(AND(($B248&lt;Input!$C$31),($B248&lt;Input!$G$31)),($G248+$H248+$I248+$J248),($G248+$H248+$I248+$J248+$K248))</f>
        <v>11610.7476271311</v>
      </c>
      <c r="M248" s="78" t="n">
        <f aca="false">Mortgage!$L248</f>
        <v>-451.527808667354</v>
      </c>
      <c r="N248" s="78" t="n">
        <f aca="false">$L248+$M248</f>
        <v>11159.2198184637</v>
      </c>
      <c r="O248" s="78" t="n">
        <f aca="false">IF(AND(($B248&lt;Input!$C$31),($B248&lt;Input!$G$31)),Expenses!$D248,(-1)*$N248)</f>
        <v>-8216.71178637533</v>
      </c>
      <c r="P248" s="78" t="n">
        <f aca="false">Childcare!$D248</f>
        <v>0</v>
      </c>
      <c r="Q248" s="78" t="n">
        <f aca="false">Loan_01!$E248</f>
        <v>0</v>
      </c>
      <c r="R248" s="78" t="n">
        <f aca="false">Loan_02!$E248</f>
        <v>0</v>
      </c>
      <c r="S248" s="78" t="n">
        <f aca="false">(-1)*SUM(Roth_01!$D248+Roth_02!$D248+IRA_01!$D248+IRA_02!$D248+Invest_01!$D248+Invest_02!$D248)</f>
        <v>-100</v>
      </c>
      <c r="T248" s="78" t="n">
        <f aca="false">(-1)*(IF(($B248&gt;Input!$O$24),0,Input!$O$30)+IF(($B248&gt;Input!$O$31),0,Input!$O$37)+IF(($B248&gt;Input!$O$38),0,Input!$O$44))</f>
        <v>-0</v>
      </c>
      <c r="U248" s="78" t="n">
        <f aca="false">IF(($AB247*(Input!$C$16/100)&gt;0),0,($AB247*(Input!$C$16/100)))</f>
        <v>0</v>
      </c>
      <c r="V248" s="78"/>
      <c r="W248" s="78" t="n">
        <f aca="false">IF(($N248+$O248+$P248+$Q248+$R248+$S248+$T248+$U248)&lt;0,($N248+$O248+$P248+$Q248+$R248+$S248+$T248+$U248),0)</f>
        <v>0</v>
      </c>
      <c r="X248" s="78"/>
      <c r="Y248" s="78" t="n">
        <f aca="false">IF(($N248+$O248+$P248+$Q248+$R248+$S248+$T248+$U248)&gt;=0,($N248+$O248+$P248+$Q248+$R248+$S248+$T248+$U248),0)</f>
        <v>2842.50803208841</v>
      </c>
      <c r="AA248" s="78" t="n">
        <f aca="false">IF(AND((($AB247+$W247-$U247)&lt;0),($Y248&gt;0)),($AA247-$K248)*(1+Input!$C$18/(12*100)),($AA247+$Y248-$K248)*(1+Input!$C$18/(12*100)))</f>
        <v>523657.191246325</v>
      </c>
      <c r="AB248" s="78" t="n">
        <f aca="false">IF(AND((($AB247+$W247-$U247)&lt;0),($Y248&gt;=0)),($AB247+$W247-$U247+$Y248)*(1+Input!$C$15/(12*100)),0)</f>
        <v>0</v>
      </c>
    </row>
    <row r="249" customFormat="false" ht="12.8" hidden="false" customHeight="false" outlineLevel="0" collapsed="false">
      <c r="A249" s="76" t="n">
        <v>245</v>
      </c>
      <c r="B249" s="77" t="n">
        <f aca="false">EOMONTH(Input!$C$7,A249)</f>
        <v>50374</v>
      </c>
      <c r="D249" s="76" t="n">
        <f aca="false">DATEDIF(Input!$C$23,$B249,"Y")</f>
        <v>60</v>
      </c>
      <c r="E249" s="76" t="n">
        <f aca="false">DATEDIF(Input!$G$23,$B249,"Y")</f>
        <v>60</v>
      </c>
      <c r="G249" s="78" t="n">
        <f aca="false">Salary_01!$L249</f>
        <v>6792.90880744024</v>
      </c>
      <c r="H249" s="78" t="n">
        <f aca="false">Salary_02!$L249</f>
        <v>4817.83881969085</v>
      </c>
      <c r="I249" s="78" t="n">
        <f aca="false">Retirement_Dist_01!$J249</f>
        <v>0</v>
      </c>
      <c r="J249" s="78" t="n">
        <f aca="false">Retirement_Dist_02!$J249</f>
        <v>0</v>
      </c>
      <c r="K249" s="78" t="n">
        <f aca="true">IF(AND(OR($B249&gt;Input!$C$31,$B249&gt;Input!$G$31),OR($B249&lt;Input!$C$25,$B249&lt;Input!$G$25)),(-1)*PMT(Input!$C$18/(100*12),(OFFSET($A$4, MAX( MATCH(Input!$C$25,$B$4:$B$1004,1), MATCH(Input!$G$25,$B$4:$B$1004,1)),0,1,1) - OFFSET($A$4, MIN( MATCH(Input!$C$31,$B$4:$B$1004,1), MATCH(Input!$G$31,$B$4:$B$1004,1)),0,1,1)),$AD$4,0,1),0)</f>
        <v>0</v>
      </c>
      <c r="L249" s="78" t="n">
        <f aca="false">IF(AND(($B249&lt;Input!$C$31),($B249&lt;Input!$G$31)),($G249+$H249+$I249+$J249),($G249+$H249+$I249+$J249+$K249))</f>
        <v>11610.7476271311</v>
      </c>
      <c r="M249" s="78" t="n">
        <f aca="false">Mortgage!$L249</f>
        <v>-451.527808667354</v>
      </c>
      <c r="N249" s="78" t="n">
        <f aca="false">$L249+$M249</f>
        <v>11159.2198184637</v>
      </c>
      <c r="O249" s="78" t="n">
        <f aca="false">IF(AND(($B249&lt;Input!$C$31),($B249&lt;Input!$G$31)),Expenses!$D249,(-1)*$N249)</f>
        <v>-8216.71178637533</v>
      </c>
      <c r="P249" s="78" t="n">
        <f aca="false">Childcare!$D249</f>
        <v>0</v>
      </c>
      <c r="Q249" s="78" t="n">
        <f aca="false">Loan_01!$E249</f>
        <v>0</v>
      </c>
      <c r="R249" s="78" t="n">
        <f aca="false">Loan_02!$E249</f>
        <v>0</v>
      </c>
      <c r="S249" s="78" t="n">
        <f aca="false">(-1)*SUM(Roth_01!$D249+Roth_02!$D249+IRA_01!$D249+IRA_02!$D249+Invest_01!$D249+Invest_02!$D249)</f>
        <v>-100</v>
      </c>
      <c r="T249" s="78" t="n">
        <f aca="false">(-1)*(IF(($B249&gt;Input!$O$24),0,Input!$O$30)+IF(($B249&gt;Input!$O$31),0,Input!$O$37)+IF(($B249&gt;Input!$O$38),0,Input!$O$44))</f>
        <v>-0</v>
      </c>
      <c r="U249" s="78" t="n">
        <f aca="false">IF(($AB248*(Input!$C$16/100)&gt;0),0,($AB248*(Input!$C$16/100)))</f>
        <v>0</v>
      </c>
      <c r="V249" s="78"/>
      <c r="W249" s="78" t="n">
        <f aca="false">IF(($N249+$O249+$P249+$Q249+$R249+$S249+$T249+$U249)&lt;0,($N249+$O249+$P249+$Q249+$R249+$S249+$T249+$U249),0)</f>
        <v>0</v>
      </c>
      <c r="X249" s="78"/>
      <c r="Y249" s="78" t="n">
        <f aca="false">IF(($N249+$O249+$P249+$Q249+$R249+$S249+$T249+$U249)&gt;=0,($N249+$O249+$P249+$Q249+$R249+$S249+$T249+$U249),0)</f>
        <v>2842.50803208841</v>
      </c>
      <c r="AA249" s="78" t="n">
        <f aca="false">IF(AND((($AB248+$W248-$U248)&lt;0),($Y249&gt;0)),($AA248-$K249)*(1+Input!$C$18/(12*100)),($AA248+$Y249-$K249)*(1+Input!$C$18/(12*100)))</f>
        <v>526521.636765883</v>
      </c>
      <c r="AB249" s="78" t="n">
        <f aca="false">IF(AND((($AB248+$W248-$U248)&lt;0),($Y249&gt;=0)),($AB248+$W248-$U248+$Y249)*(1+Input!$C$15/(12*100)),0)</f>
        <v>0</v>
      </c>
    </row>
    <row r="250" customFormat="false" ht="12.8" hidden="false" customHeight="false" outlineLevel="0" collapsed="false">
      <c r="A250" s="76" t="n">
        <v>246</v>
      </c>
      <c r="B250" s="77" t="n">
        <f aca="false">EOMONTH(Input!$C$7,A250)</f>
        <v>50405</v>
      </c>
      <c r="D250" s="76" t="n">
        <f aca="false">DATEDIF(Input!$C$23,$B250,"Y")</f>
        <v>60</v>
      </c>
      <c r="E250" s="76" t="n">
        <f aca="false">DATEDIF(Input!$G$23,$B250,"Y")</f>
        <v>60</v>
      </c>
      <c r="G250" s="78" t="n">
        <f aca="false">Salary_01!$L250</f>
        <v>6792.90880744024</v>
      </c>
      <c r="H250" s="78" t="n">
        <f aca="false">Salary_02!$L250</f>
        <v>4817.83881969085</v>
      </c>
      <c r="I250" s="78" t="n">
        <f aca="false">Retirement_Dist_01!$J250</f>
        <v>0</v>
      </c>
      <c r="J250" s="78" t="n">
        <f aca="false">Retirement_Dist_02!$J250</f>
        <v>0</v>
      </c>
      <c r="K250" s="78" t="n">
        <f aca="true">IF(AND(OR($B250&gt;Input!$C$31,$B250&gt;Input!$G$31),OR($B250&lt;Input!$C$25,$B250&lt;Input!$G$25)),(-1)*PMT(Input!$C$18/(100*12),(OFFSET($A$4, MAX( MATCH(Input!$C$25,$B$4:$B$1004,1), MATCH(Input!$G$25,$B$4:$B$1004,1)),0,1,1) - OFFSET($A$4, MIN( MATCH(Input!$C$31,$B$4:$B$1004,1), MATCH(Input!$G$31,$B$4:$B$1004,1)),0,1,1)),$AD$4,0,1),0)</f>
        <v>0</v>
      </c>
      <c r="L250" s="78" t="n">
        <f aca="false">IF(AND(($B250&lt;Input!$C$31),($B250&lt;Input!$G$31)),($G250+$H250+$I250+$J250),($G250+$H250+$I250+$J250+$K250))</f>
        <v>11610.7476271311</v>
      </c>
      <c r="M250" s="78" t="n">
        <f aca="false">Mortgage!$L250</f>
        <v>-451.527808667354</v>
      </c>
      <c r="N250" s="78" t="n">
        <f aca="false">$L250+$M250</f>
        <v>11159.2198184637</v>
      </c>
      <c r="O250" s="78" t="n">
        <f aca="false">IF(AND(($B250&lt;Input!$C$31),($B250&lt;Input!$G$31)),Expenses!$D250,(-1)*$N250)</f>
        <v>-8216.71178637533</v>
      </c>
      <c r="P250" s="78" t="n">
        <f aca="false">Childcare!$D250</f>
        <v>0</v>
      </c>
      <c r="Q250" s="78" t="n">
        <f aca="false">Loan_01!$E250</f>
        <v>0</v>
      </c>
      <c r="R250" s="78" t="n">
        <f aca="false">Loan_02!$E250</f>
        <v>0</v>
      </c>
      <c r="S250" s="78" t="n">
        <f aca="false">(-1)*SUM(Roth_01!$D250+Roth_02!$D250+IRA_01!$D250+IRA_02!$D250+Invest_01!$D250+Invest_02!$D250)</f>
        <v>-100</v>
      </c>
      <c r="T250" s="78" t="n">
        <f aca="false">(-1)*(IF(($B250&gt;Input!$O$24),0,Input!$O$30)+IF(($B250&gt;Input!$O$31),0,Input!$O$37)+IF(($B250&gt;Input!$O$38),0,Input!$O$44))</f>
        <v>-0</v>
      </c>
      <c r="U250" s="78" t="n">
        <f aca="false">IF(($AB249*(Input!$C$16/100)&gt;0),0,($AB249*(Input!$C$16/100)))</f>
        <v>0</v>
      </c>
      <c r="V250" s="78"/>
      <c r="W250" s="78" t="n">
        <f aca="false">IF(($N250+$O250+$P250+$Q250+$R250+$S250+$T250+$U250)&lt;0,($N250+$O250+$P250+$Q250+$R250+$S250+$T250+$U250),0)</f>
        <v>0</v>
      </c>
      <c r="X250" s="78"/>
      <c r="Y250" s="78" t="n">
        <f aca="false">IF(($N250+$O250+$P250+$Q250+$R250+$S250+$T250+$U250)&gt;=0,($N250+$O250+$P250+$Q250+$R250+$S250+$T250+$U250),0)</f>
        <v>2842.50803208841</v>
      </c>
      <c r="AA250" s="78" t="n">
        <f aca="false">IF(AND((($AB249+$W249-$U249)&lt;0),($Y250&gt;0)),($AA249-$K250)*(1+Input!$C$18/(12*100)),($AA249+$Y250-$K250)*(1+Input!$C$18/(12*100)))</f>
        <v>529386.201637338</v>
      </c>
      <c r="AB250" s="78" t="n">
        <f aca="false">IF(AND((($AB249+$W249-$U249)&lt;0),($Y250&gt;=0)),($AB249+$W249-$U249+$Y250)*(1+Input!$C$15/(12*100)),0)</f>
        <v>0</v>
      </c>
    </row>
    <row r="251" customFormat="false" ht="12.8" hidden="false" customHeight="false" outlineLevel="0" collapsed="false">
      <c r="A251" s="76" t="n">
        <v>247</v>
      </c>
      <c r="B251" s="77" t="n">
        <f aca="false">EOMONTH(Input!$C$7,A251)</f>
        <v>50436</v>
      </c>
      <c r="D251" s="76" t="n">
        <f aca="false">DATEDIF(Input!$C$23,$B251,"Y")</f>
        <v>60</v>
      </c>
      <c r="E251" s="76" t="n">
        <f aca="false">DATEDIF(Input!$G$23,$B251,"Y")</f>
        <v>60</v>
      </c>
      <c r="G251" s="78" t="n">
        <f aca="false">Salary_01!$L251</f>
        <v>6792.90880744024</v>
      </c>
      <c r="H251" s="78" t="n">
        <f aca="false">Salary_02!$L251</f>
        <v>4817.83881969085</v>
      </c>
      <c r="I251" s="78" t="n">
        <f aca="false">Retirement_Dist_01!$J251</f>
        <v>0</v>
      </c>
      <c r="J251" s="78" t="n">
        <f aca="false">Retirement_Dist_02!$J251</f>
        <v>0</v>
      </c>
      <c r="K251" s="78" t="n">
        <f aca="true">IF(AND(OR($B251&gt;Input!$C$31,$B251&gt;Input!$G$31),OR($B251&lt;Input!$C$25,$B251&lt;Input!$G$25)),(-1)*PMT(Input!$C$18/(100*12),(OFFSET($A$4, MAX( MATCH(Input!$C$25,$B$4:$B$1004,1), MATCH(Input!$G$25,$B$4:$B$1004,1)),0,1,1) - OFFSET($A$4, MIN( MATCH(Input!$C$31,$B$4:$B$1004,1), MATCH(Input!$G$31,$B$4:$B$1004,1)),0,1,1)),$AD$4,0,1),0)</f>
        <v>0</v>
      </c>
      <c r="L251" s="78" t="n">
        <f aca="false">IF(AND(($B251&lt;Input!$C$31),($B251&lt;Input!$G$31)),($G251+$H251+$I251+$J251),($G251+$H251+$I251+$J251+$K251))</f>
        <v>11610.7476271311</v>
      </c>
      <c r="M251" s="78" t="n">
        <f aca="false">Mortgage!$L251</f>
        <v>-451.527808667354</v>
      </c>
      <c r="N251" s="78" t="n">
        <f aca="false">$L251+$M251</f>
        <v>11159.2198184637</v>
      </c>
      <c r="O251" s="78" t="n">
        <f aca="false">IF(AND(($B251&lt;Input!$C$31),($B251&lt;Input!$G$31)),Expenses!$D251,(-1)*$N251)</f>
        <v>-8216.71178637533</v>
      </c>
      <c r="P251" s="78" t="n">
        <f aca="false">Childcare!$D251</f>
        <v>0</v>
      </c>
      <c r="Q251" s="78" t="n">
        <f aca="false">Loan_01!$E251</f>
        <v>0</v>
      </c>
      <c r="R251" s="78" t="n">
        <f aca="false">Loan_02!$E251</f>
        <v>0</v>
      </c>
      <c r="S251" s="78" t="n">
        <f aca="false">(-1)*SUM(Roth_01!$D251+Roth_02!$D251+IRA_01!$D251+IRA_02!$D251+Invest_01!$D251+Invest_02!$D251)</f>
        <v>-100</v>
      </c>
      <c r="T251" s="78" t="n">
        <f aca="false">(-1)*(IF(($B251&gt;Input!$O$24),0,Input!$O$30)+IF(($B251&gt;Input!$O$31),0,Input!$O$37)+IF(($B251&gt;Input!$O$38),0,Input!$O$44))</f>
        <v>-0</v>
      </c>
      <c r="U251" s="78" t="n">
        <f aca="false">IF(($AB250*(Input!$C$16/100)&gt;0),0,($AB250*(Input!$C$16/100)))</f>
        <v>0</v>
      </c>
      <c r="V251" s="78"/>
      <c r="W251" s="78" t="n">
        <f aca="false">IF(($N251+$O251+$P251+$Q251+$R251+$S251+$T251+$U251)&lt;0,($N251+$O251+$P251+$Q251+$R251+$S251+$T251+$U251),0)</f>
        <v>0</v>
      </c>
      <c r="X251" s="78"/>
      <c r="Y251" s="78" t="n">
        <f aca="false">IF(($N251+$O251+$P251+$Q251+$R251+$S251+$T251+$U251)&gt;=0,($N251+$O251+$P251+$Q251+$R251+$S251+$T251+$U251),0)</f>
        <v>2842.50803208841</v>
      </c>
      <c r="AA251" s="78" t="n">
        <f aca="false">IF(AND((($AB250+$W250-$U250)&lt;0),($Y251&gt;0)),($AA250-$K251)*(1+Input!$C$18/(12*100)),($AA250+$Y251-$K251)*(1+Input!$C$18/(12*100)))</f>
        <v>532250.885865663</v>
      </c>
      <c r="AB251" s="78" t="n">
        <f aca="false">IF(AND((($AB250+$W250-$U250)&lt;0),($Y251&gt;=0)),($AB250+$W250-$U250+$Y251)*(1+Input!$C$15/(12*100)),0)</f>
        <v>0</v>
      </c>
    </row>
    <row r="252" customFormat="false" ht="12.8" hidden="false" customHeight="false" outlineLevel="0" collapsed="false">
      <c r="A252" s="76" t="n">
        <v>248</v>
      </c>
      <c r="B252" s="77" t="n">
        <f aca="false">EOMONTH(Input!$C$7,A252)</f>
        <v>50464</v>
      </c>
      <c r="D252" s="76" t="n">
        <f aca="false">DATEDIF(Input!$C$23,$B252,"Y")</f>
        <v>60</v>
      </c>
      <c r="E252" s="76" t="n">
        <f aca="false">DATEDIF(Input!$G$23,$B252,"Y")</f>
        <v>60</v>
      </c>
      <c r="G252" s="78" t="n">
        <f aca="false">Salary_01!$L252</f>
        <v>6792.90880744024</v>
      </c>
      <c r="H252" s="78" t="n">
        <f aca="false">Salary_02!$L252</f>
        <v>4817.83881969085</v>
      </c>
      <c r="I252" s="78" t="n">
        <f aca="false">Retirement_Dist_01!$J252</f>
        <v>0</v>
      </c>
      <c r="J252" s="78" t="n">
        <f aca="false">Retirement_Dist_02!$J252</f>
        <v>0</v>
      </c>
      <c r="K252" s="78" t="n">
        <f aca="true">IF(AND(OR($B252&gt;Input!$C$31,$B252&gt;Input!$G$31),OR($B252&lt;Input!$C$25,$B252&lt;Input!$G$25)),(-1)*PMT(Input!$C$18/(100*12),(OFFSET($A$4, MAX( MATCH(Input!$C$25,$B$4:$B$1004,1), MATCH(Input!$G$25,$B$4:$B$1004,1)),0,1,1) - OFFSET($A$4, MIN( MATCH(Input!$C$31,$B$4:$B$1004,1), MATCH(Input!$G$31,$B$4:$B$1004,1)),0,1,1)),$AD$4,0,1),0)</f>
        <v>0</v>
      </c>
      <c r="L252" s="78" t="n">
        <f aca="false">IF(AND(($B252&lt;Input!$C$31),($B252&lt;Input!$G$31)),($G252+$H252+$I252+$J252),($G252+$H252+$I252+$J252+$K252))</f>
        <v>11610.7476271311</v>
      </c>
      <c r="M252" s="78" t="n">
        <f aca="false">Mortgage!$L252</f>
        <v>-451.527808667354</v>
      </c>
      <c r="N252" s="78" t="n">
        <f aca="false">$L252+$M252</f>
        <v>11159.2198184637</v>
      </c>
      <c r="O252" s="78" t="n">
        <f aca="false">IF(AND(($B252&lt;Input!$C$31),($B252&lt;Input!$G$31)),Expenses!$D252,(-1)*$N252)</f>
        <v>-8216.71178637533</v>
      </c>
      <c r="P252" s="78" t="n">
        <f aca="false">Childcare!$D252</f>
        <v>0</v>
      </c>
      <c r="Q252" s="78" t="n">
        <f aca="false">Loan_01!$E252</f>
        <v>0</v>
      </c>
      <c r="R252" s="78" t="n">
        <f aca="false">Loan_02!$E252</f>
        <v>0</v>
      </c>
      <c r="S252" s="78" t="n">
        <f aca="false">(-1)*SUM(Roth_01!$D252+Roth_02!$D252+IRA_01!$D252+IRA_02!$D252+Invest_01!$D252+Invest_02!$D252)</f>
        <v>-100</v>
      </c>
      <c r="T252" s="78" t="n">
        <f aca="false">(-1)*(IF(($B252&gt;Input!$O$24),0,Input!$O$30)+IF(($B252&gt;Input!$O$31),0,Input!$O$37)+IF(($B252&gt;Input!$O$38),0,Input!$O$44))</f>
        <v>-0</v>
      </c>
      <c r="U252" s="78" t="n">
        <f aca="false">IF(($AB251*(Input!$C$16/100)&gt;0),0,($AB251*(Input!$C$16/100)))</f>
        <v>0</v>
      </c>
      <c r="V252" s="78"/>
      <c r="W252" s="78" t="n">
        <f aca="false">IF(($N252+$O252+$P252+$Q252+$R252+$S252+$T252+$U252)&lt;0,($N252+$O252+$P252+$Q252+$R252+$S252+$T252+$U252),0)</f>
        <v>0</v>
      </c>
      <c r="X252" s="78"/>
      <c r="Y252" s="78" t="n">
        <f aca="false">IF(($N252+$O252+$P252+$Q252+$R252+$S252+$T252+$U252)&gt;=0,($N252+$O252+$P252+$Q252+$R252+$S252+$T252+$U252),0)</f>
        <v>2842.50803208841</v>
      </c>
      <c r="AA252" s="78" t="n">
        <f aca="false">IF(AND((($AB251+$W251-$U251)&lt;0),($Y252&gt;0)),($AA251-$K252)*(1+Input!$C$18/(12*100)),($AA251+$Y252-$K252)*(1+Input!$C$18/(12*100)))</f>
        <v>535115.68945583</v>
      </c>
      <c r="AB252" s="78" t="n">
        <f aca="false">IF(AND((($AB251+$W251-$U251)&lt;0),($Y252&gt;=0)),($AB251+$W251-$U251+$Y252)*(1+Input!$C$15/(12*100)),0)</f>
        <v>0</v>
      </c>
    </row>
    <row r="253" customFormat="false" ht="12.8" hidden="false" customHeight="false" outlineLevel="0" collapsed="false">
      <c r="A253" s="76" t="n">
        <v>249</v>
      </c>
      <c r="B253" s="77" t="n">
        <f aca="false">EOMONTH(Input!$C$7,A253)</f>
        <v>50495</v>
      </c>
      <c r="D253" s="76" t="n">
        <f aca="false">DATEDIF(Input!$C$23,$B253,"Y")</f>
        <v>60</v>
      </c>
      <c r="E253" s="76" t="n">
        <f aca="false">DATEDIF(Input!$G$23,$B253,"Y")</f>
        <v>60</v>
      </c>
      <c r="G253" s="78" t="n">
        <f aca="false">Salary_01!$L253</f>
        <v>6792.90880744024</v>
      </c>
      <c r="H253" s="78" t="n">
        <f aca="false">Salary_02!$L253</f>
        <v>4817.83881969085</v>
      </c>
      <c r="I253" s="78" t="n">
        <f aca="false">Retirement_Dist_01!$J253</f>
        <v>0</v>
      </c>
      <c r="J253" s="78" t="n">
        <f aca="false">Retirement_Dist_02!$J253</f>
        <v>0</v>
      </c>
      <c r="K253" s="78" t="n">
        <f aca="true">IF(AND(OR($B253&gt;Input!$C$31,$B253&gt;Input!$G$31),OR($B253&lt;Input!$C$25,$B253&lt;Input!$G$25)),(-1)*PMT(Input!$C$18/(100*12),(OFFSET($A$4, MAX( MATCH(Input!$C$25,$B$4:$B$1004,1), MATCH(Input!$G$25,$B$4:$B$1004,1)),0,1,1) - OFFSET($A$4, MIN( MATCH(Input!$C$31,$B$4:$B$1004,1), MATCH(Input!$G$31,$B$4:$B$1004,1)),0,1,1)),$AD$4,0,1),0)</f>
        <v>0</v>
      </c>
      <c r="L253" s="78" t="n">
        <f aca="false">IF(AND(($B253&lt;Input!$C$31),($B253&lt;Input!$G$31)),($G253+$H253+$I253+$J253),($G253+$H253+$I253+$J253+$K253))</f>
        <v>11610.7476271311</v>
      </c>
      <c r="M253" s="78" t="n">
        <f aca="false">Mortgage!$L253</f>
        <v>-451.527808667354</v>
      </c>
      <c r="N253" s="78" t="n">
        <f aca="false">$L253+$M253</f>
        <v>11159.2198184637</v>
      </c>
      <c r="O253" s="78" t="n">
        <f aca="false">IF(AND(($B253&lt;Input!$C$31),($B253&lt;Input!$G$31)),Expenses!$D253,(-1)*$N253)</f>
        <v>-8216.71178637533</v>
      </c>
      <c r="P253" s="78" t="n">
        <f aca="false">Childcare!$D253</f>
        <v>0</v>
      </c>
      <c r="Q253" s="78" t="n">
        <f aca="false">Loan_01!$E253</f>
        <v>0</v>
      </c>
      <c r="R253" s="78" t="n">
        <f aca="false">Loan_02!$E253</f>
        <v>0</v>
      </c>
      <c r="S253" s="78" t="n">
        <f aca="false">(-1)*SUM(Roth_01!$D253+Roth_02!$D253+IRA_01!$D253+IRA_02!$D253+Invest_01!$D253+Invest_02!$D253)</f>
        <v>-100</v>
      </c>
      <c r="T253" s="78" t="n">
        <f aca="false">(-1)*(IF(($B253&gt;Input!$O$24),0,Input!$O$30)+IF(($B253&gt;Input!$O$31),0,Input!$O$37)+IF(($B253&gt;Input!$O$38),0,Input!$O$44))</f>
        <v>-0</v>
      </c>
      <c r="U253" s="78" t="n">
        <f aca="false">IF(($AB252*(Input!$C$16/100)&gt;0),0,($AB252*(Input!$C$16/100)))</f>
        <v>0</v>
      </c>
      <c r="V253" s="78"/>
      <c r="W253" s="78" t="n">
        <f aca="false">IF(($N253+$O253+$P253+$Q253+$R253+$S253+$T253+$U253)&lt;0,($N253+$O253+$P253+$Q253+$R253+$S253+$T253+$U253),0)</f>
        <v>0</v>
      </c>
      <c r="X253" s="78"/>
      <c r="Y253" s="78" t="n">
        <f aca="false">IF(($N253+$O253+$P253+$Q253+$R253+$S253+$T253+$U253)&gt;=0,($N253+$O253+$P253+$Q253+$R253+$S253+$T253+$U253),0)</f>
        <v>2842.50803208841</v>
      </c>
      <c r="AA253" s="78" t="n">
        <f aca="false">IF(AND((($AB252+$W252-$U252)&lt;0),($Y253&gt;0)),($AA252-$K253)*(1+Input!$C$18/(12*100)),($AA252+$Y253-$K253)*(1+Input!$C$18/(12*100)))</f>
        <v>537980.612412814</v>
      </c>
      <c r="AB253" s="78" t="n">
        <f aca="false">IF(AND((($AB252+$W252-$U252)&lt;0),($Y253&gt;=0)),($AB252+$W252-$U252+$Y253)*(1+Input!$C$15/(12*100)),0)</f>
        <v>0</v>
      </c>
    </row>
    <row r="254" customFormat="false" ht="12.8" hidden="false" customHeight="false" outlineLevel="0" collapsed="false">
      <c r="A254" s="76" t="n">
        <v>250</v>
      </c>
      <c r="B254" s="77" t="n">
        <f aca="false">EOMONTH(Input!$C$7,A254)</f>
        <v>50525</v>
      </c>
      <c r="D254" s="76" t="n">
        <f aca="false">DATEDIF(Input!$C$23,$B254,"Y")</f>
        <v>60</v>
      </c>
      <c r="E254" s="76" t="n">
        <f aca="false">DATEDIF(Input!$G$23,$B254,"Y")</f>
        <v>60</v>
      </c>
      <c r="G254" s="78" t="n">
        <f aca="false">Salary_01!$L254</f>
        <v>6792.90880744024</v>
      </c>
      <c r="H254" s="78" t="n">
        <f aca="false">Salary_02!$L254</f>
        <v>4817.83881969085</v>
      </c>
      <c r="I254" s="78" t="n">
        <f aca="false">Retirement_Dist_01!$J254</f>
        <v>0</v>
      </c>
      <c r="J254" s="78" t="n">
        <f aca="false">Retirement_Dist_02!$J254</f>
        <v>0</v>
      </c>
      <c r="K254" s="78" t="n">
        <f aca="true">IF(AND(OR($B254&gt;Input!$C$31,$B254&gt;Input!$G$31),OR($B254&lt;Input!$C$25,$B254&lt;Input!$G$25)),(-1)*PMT(Input!$C$18/(100*12),(OFFSET($A$4, MAX( MATCH(Input!$C$25,$B$4:$B$1004,1), MATCH(Input!$G$25,$B$4:$B$1004,1)),0,1,1) - OFFSET($A$4, MIN( MATCH(Input!$C$31,$B$4:$B$1004,1), MATCH(Input!$G$31,$B$4:$B$1004,1)),0,1,1)),$AD$4,0,1),0)</f>
        <v>0</v>
      </c>
      <c r="L254" s="78" t="n">
        <f aca="false">IF(AND(($B254&lt;Input!$C$31),($B254&lt;Input!$G$31)),($G254+$H254+$I254+$J254),($G254+$H254+$I254+$J254+$K254))</f>
        <v>11610.7476271311</v>
      </c>
      <c r="M254" s="78" t="n">
        <f aca="false">Mortgage!$L254</f>
        <v>-451.527808667354</v>
      </c>
      <c r="N254" s="78" t="n">
        <f aca="false">$L254+$M254</f>
        <v>11159.2198184637</v>
      </c>
      <c r="O254" s="78" t="n">
        <f aca="false">IF(AND(($B254&lt;Input!$C$31),($B254&lt;Input!$G$31)),Expenses!$D254,(-1)*$N254)</f>
        <v>-8216.71178637533</v>
      </c>
      <c r="P254" s="78" t="n">
        <f aca="false">Childcare!$D254</f>
        <v>0</v>
      </c>
      <c r="Q254" s="78" t="n">
        <f aca="false">Loan_01!$E254</f>
        <v>0</v>
      </c>
      <c r="R254" s="78" t="n">
        <f aca="false">Loan_02!$E254</f>
        <v>0</v>
      </c>
      <c r="S254" s="78" t="n">
        <f aca="false">(-1)*SUM(Roth_01!$D254+Roth_02!$D254+IRA_01!$D254+IRA_02!$D254+Invest_01!$D254+Invest_02!$D254)</f>
        <v>-100</v>
      </c>
      <c r="T254" s="78" t="n">
        <f aca="false">(-1)*(IF(($B254&gt;Input!$O$24),0,Input!$O$30)+IF(($B254&gt;Input!$O$31),0,Input!$O$37)+IF(($B254&gt;Input!$O$38),0,Input!$O$44))</f>
        <v>-0</v>
      </c>
      <c r="U254" s="78" t="n">
        <f aca="false">IF(($AB253*(Input!$C$16/100)&gt;0),0,($AB253*(Input!$C$16/100)))</f>
        <v>0</v>
      </c>
      <c r="V254" s="78"/>
      <c r="W254" s="78" t="n">
        <f aca="false">IF(($N254+$O254+$P254+$Q254+$R254+$S254+$T254+$U254)&lt;0,($N254+$O254+$P254+$Q254+$R254+$S254+$T254+$U254),0)</f>
        <v>0</v>
      </c>
      <c r="X254" s="78"/>
      <c r="Y254" s="78" t="n">
        <f aca="false">IF(($N254+$O254+$P254+$Q254+$R254+$S254+$T254+$U254)&gt;=0,($N254+$O254+$P254+$Q254+$R254+$S254+$T254+$U254),0)</f>
        <v>2842.50803208841</v>
      </c>
      <c r="AA254" s="78" t="n">
        <f aca="false">IF(AND((($AB253+$W253-$U253)&lt;0),($Y254&gt;0)),($AA253-$K254)*(1+Input!$C$18/(12*100)),($AA253+$Y254-$K254)*(1+Input!$C$18/(12*100)))</f>
        <v>540845.654741588</v>
      </c>
      <c r="AB254" s="78" t="n">
        <f aca="false">IF(AND((($AB253+$W253-$U253)&lt;0),($Y254&gt;=0)),($AB253+$W253-$U253+$Y254)*(1+Input!$C$15/(12*100)),0)</f>
        <v>0</v>
      </c>
    </row>
    <row r="255" customFormat="false" ht="12.8" hidden="false" customHeight="false" outlineLevel="0" collapsed="false">
      <c r="A255" s="76" t="n">
        <v>251</v>
      </c>
      <c r="B255" s="77" t="n">
        <f aca="false">EOMONTH(Input!$C$7,A255)</f>
        <v>50556</v>
      </c>
      <c r="D255" s="76" t="n">
        <f aca="false">DATEDIF(Input!$C$23,$B255,"Y")</f>
        <v>61</v>
      </c>
      <c r="E255" s="76" t="n">
        <f aca="false">DATEDIF(Input!$G$23,$B255,"Y")</f>
        <v>61</v>
      </c>
      <c r="G255" s="78" t="n">
        <f aca="false">Salary_01!$L255</f>
        <v>6792.90880744024</v>
      </c>
      <c r="H255" s="78" t="n">
        <f aca="false">Salary_02!$L255</f>
        <v>4817.83881969085</v>
      </c>
      <c r="I255" s="78" t="n">
        <f aca="false">Retirement_Dist_01!$J255</f>
        <v>0</v>
      </c>
      <c r="J255" s="78" t="n">
        <f aca="false">Retirement_Dist_02!$J255</f>
        <v>0</v>
      </c>
      <c r="K255" s="78" t="n">
        <f aca="true">IF(AND(OR($B255&gt;Input!$C$31,$B255&gt;Input!$G$31),OR($B255&lt;Input!$C$25,$B255&lt;Input!$G$25)),(-1)*PMT(Input!$C$18/(100*12),(OFFSET($A$4, MAX( MATCH(Input!$C$25,$B$4:$B$1004,1), MATCH(Input!$G$25,$B$4:$B$1004,1)),0,1,1) - OFFSET($A$4, MIN( MATCH(Input!$C$31,$B$4:$B$1004,1), MATCH(Input!$G$31,$B$4:$B$1004,1)),0,1,1)),$AD$4,0,1),0)</f>
        <v>0</v>
      </c>
      <c r="L255" s="78" t="n">
        <f aca="false">IF(AND(($B255&lt;Input!$C$31),($B255&lt;Input!$G$31)),($G255+$H255+$I255+$J255),($G255+$H255+$I255+$J255+$K255))</f>
        <v>11610.7476271311</v>
      </c>
      <c r="M255" s="78" t="n">
        <f aca="false">Mortgage!$L255</f>
        <v>-451.527808667354</v>
      </c>
      <c r="N255" s="78" t="n">
        <f aca="false">$L255+$M255</f>
        <v>11159.2198184637</v>
      </c>
      <c r="O255" s="78" t="n">
        <f aca="false">IF(AND(($B255&lt;Input!$C$31),($B255&lt;Input!$G$31)),Expenses!$D255,(-1)*$N255)</f>
        <v>-8216.71178637533</v>
      </c>
      <c r="P255" s="78" t="n">
        <f aca="false">Childcare!$D255</f>
        <v>0</v>
      </c>
      <c r="Q255" s="78" t="n">
        <f aca="false">Loan_01!$E255</f>
        <v>0</v>
      </c>
      <c r="R255" s="78" t="n">
        <f aca="false">Loan_02!$E255</f>
        <v>0</v>
      </c>
      <c r="S255" s="78" t="n">
        <f aca="false">(-1)*SUM(Roth_01!$D255+Roth_02!$D255+IRA_01!$D255+IRA_02!$D255+Invest_01!$D255+Invest_02!$D255)</f>
        <v>-100</v>
      </c>
      <c r="T255" s="78" t="n">
        <f aca="false">(-1)*(IF(($B255&gt;Input!$O$24),0,Input!$O$30)+IF(($B255&gt;Input!$O$31),0,Input!$O$37)+IF(($B255&gt;Input!$O$38),0,Input!$O$44))</f>
        <v>-0</v>
      </c>
      <c r="U255" s="78" t="n">
        <f aca="false">IF(($AB254*(Input!$C$16/100)&gt;0),0,($AB254*(Input!$C$16/100)))</f>
        <v>0</v>
      </c>
      <c r="V255" s="78"/>
      <c r="W255" s="78" t="n">
        <f aca="false">IF(($N255+$O255+$P255+$Q255+$R255+$S255+$T255+$U255)&lt;0,($N255+$O255+$P255+$Q255+$R255+$S255+$T255+$U255),0)</f>
        <v>0</v>
      </c>
      <c r="X255" s="78"/>
      <c r="Y255" s="78" t="n">
        <f aca="false">IF(($N255+$O255+$P255+$Q255+$R255+$S255+$T255+$U255)&gt;=0,($N255+$O255+$P255+$Q255+$R255+$S255+$T255+$U255),0)</f>
        <v>2842.50803208841</v>
      </c>
      <c r="AA255" s="78" t="n">
        <f aca="false">IF(AND((($AB254+$W254-$U254)&lt;0),($Y255&gt;0)),($AA254-$K255)*(1+Input!$C$18/(12*100)),($AA254+$Y255-$K255)*(1+Input!$C$18/(12*100)))</f>
        <v>543710.816447125</v>
      </c>
      <c r="AB255" s="78" t="n">
        <f aca="false">IF(AND((($AB254+$W254-$U254)&lt;0),($Y255&gt;=0)),($AB254+$W254-$U254+$Y255)*(1+Input!$C$15/(12*100)),0)</f>
        <v>0</v>
      </c>
    </row>
    <row r="256" customFormat="false" ht="12.8" hidden="false" customHeight="false" outlineLevel="0" collapsed="false">
      <c r="A256" s="76" t="n">
        <v>252</v>
      </c>
      <c r="B256" s="77" t="n">
        <f aca="false">EOMONTH(Input!$C$7,A256)</f>
        <v>50586</v>
      </c>
      <c r="D256" s="76" t="n">
        <f aca="false">DATEDIF(Input!$C$23,$B256,"Y")</f>
        <v>61</v>
      </c>
      <c r="E256" s="76" t="n">
        <f aca="false">DATEDIF(Input!$G$23,$B256,"Y")</f>
        <v>61</v>
      </c>
      <c r="G256" s="78" t="n">
        <f aca="false">Salary_01!$L256</f>
        <v>6896.02341327194</v>
      </c>
      <c r="H256" s="78" t="n">
        <f aca="false">Salary_02!$L256</f>
        <v>4886.90928748708</v>
      </c>
      <c r="I256" s="78" t="n">
        <f aca="false">Retirement_Dist_01!$J256</f>
        <v>0</v>
      </c>
      <c r="J256" s="78" t="n">
        <f aca="false">Retirement_Dist_02!$J256</f>
        <v>0</v>
      </c>
      <c r="K256" s="78" t="n">
        <f aca="true">IF(AND(OR($B256&gt;Input!$C$31,$B256&gt;Input!$G$31),OR($B256&lt;Input!$C$25,$B256&lt;Input!$G$25)),(-1)*PMT(Input!$C$18/(100*12),(OFFSET($A$4, MAX( MATCH(Input!$C$25,$B$4:$B$1004,1), MATCH(Input!$G$25,$B$4:$B$1004,1)),0,1,1) - OFFSET($A$4, MIN( MATCH(Input!$C$31,$B$4:$B$1004,1), MATCH(Input!$G$31,$B$4:$B$1004,1)),0,1,1)),$AD$4,0,1),0)</f>
        <v>0</v>
      </c>
      <c r="L256" s="78" t="n">
        <f aca="false">IF(AND(($B256&lt;Input!$C$31),($B256&lt;Input!$G$31)),($G256+$H256+$I256+$J256),($G256+$H256+$I256+$J256+$K256))</f>
        <v>11782.932700759</v>
      </c>
      <c r="M256" s="78" t="n">
        <f aca="false">Mortgage!$L256</f>
        <v>-465.073642927374</v>
      </c>
      <c r="N256" s="78" t="n">
        <f aca="false">$L256+$M256</f>
        <v>11317.8590578316</v>
      </c>
      <c r="O256" s="78" t="n">
        <f aca="false">IF(AND(($B256&lt;Input!$C$31),($B256&lt;Input!$G$31)),Expenses!$D256,(-1)*$N256)</f>
        <v>-8545.38025783034</v>
      </c>
      <c r="P256" s="78" t="n">
        <f aca="false">Childcare!$D256</f>
        <v>0</v>
      </c>
      <c r="Q256" s="78" t="n">
        <f aca="false">Loan_01!$E256</f>
        <v>0</v>
      </c>
      <c r="R256" s="78" t="n">
        <f aca="false">Loan_02!$E256</f>
        <v>0</v>
      </c>
      <c r="S256" s="78" t="n">
        <f aca="false">(-1)*SUM(Roth_01!$D256+Roth_02!$D256+IRA_01!$D256+IRA_02!$D256+Invest_01!$D256+Invest_02!$D256)</f>
        <v>-100</v>
      </c>
      <c r="T256" s="78" t="n">
        <f aca="false">(-1)*(IF(($B256&gt;Input!$O$24),0,Input!$O$30)+IF(($B256&gt;Input!$O$31),0,Input!$O$37)+IF(($B256&gt;Input!$O$38),0,Input!$O$44))</f>
        <v>-0</v>
      </c>
      <c r="U256" s="78" t="n">
        <f aca="false">IF(($AB255*(Input!$C$16/100)&gt;0),0,($AB255*(Input!$C$16/100)))</f>
        <v>0</v>
      </c>
      <c r="V256" s="78"/>
      <c r="W256" s="78" t="n">
        <f aca="false">IF(($N256+$O256+$P256+$Q256+$R256+$S256+$T256+$U256)&lt;0,($N256+$O256+$P256+$Q256+$R256+$S256+$T256+$U256),0)</f>
        <v>0</v>
      </c>
      <c r="X256" s="78"/>
      <c r="Y256" s="78" t="n">
        <f aca="false">IF(($N256+$O256+$P256+$Q256+$R256+$S256+$T256+$U256)&gt;=0,($N256+$O256+$P256+$Q256+$R256+$S256+$T256+$U256),0)</f>
        <v>2672.4788000013</v>
      </c>
      <c r="AA256" s="78" t="n">
        <f aca="false">IF(AND((($AB255+$W255-$U255)&lt;0),($Y256&gt;0)),($AA255-$K256)*(1+Input!$C$18/(12*100)),($AA255+$Y256-$K256)*(1+Input!$C$18/(12*100)))</f>
        <v>546406.061217762</v>
      </c>
      <c r="AB256" s="78" t="n">
        <f aca="false">IF(AND((($AB255+$W255-$U255)&lt;0),($Y256&gt;=0)),($AB255+$W255-$U255+$Y256)*(1+Input!$C$15/(12*100)),0)</f>
        <v>0</v>
      </c>
    </row>
    <row r="257" customFormat="false" ht="12.8" hidden="false" customHeight="false" outlineLevel="0" collapsed="false">
      <c r="A257" s="76" t="n">
        <v>253</v>
      </c>
      <c r="B257" s="77" t="n">
        <f aca="false">EOMONTH(Input!$C$7,A257)</f>
        <v>50617</v>
      </c>
      <c r="D257" s="76" t="n">
        <f aca="false">DATEDIF(Input!$C$23,$B257,"Y")</f>
        <v>61</v>
      </c>
      <c r="E257" s="76" t="n">
        <f aca="false">DATEDIF(Input!$G$23,$B257,"Y")</f>
        <v>61</v>
      </c>
      <c r="G257" s="78" t="n">
        <f aca="false">Salary_01!$L257</f>
        <v>6896.02341327194</v>
      </c>
      <c r="H257" s="78" t="n">
        <f aca="false">Salary_02!$L257</f>
        <v>4886.90928748708</v>
      </c>
      <c r="I257" s="78" t="n">
        <f aca="false">Retirement_Dist_01!$J257</f>
        <v>0</v>
      </c>
      <c r="J257" s="78" t="n">
        <f aca="false">Retirement_Dist_02!$J257</f>
        <v>0</v>
      </c>
      <c r="K257" s="78" t="n">
        <f aca="true">IF(AND(OR($B257&gt;Input!$C$31,$B257&gt;Input!$G$31),OR($B257&lt;Input!$C$25,$B257&lt;Input!$G$25)),(-1)*PMT(Input!$C$18/(100*12),(OFFSET($A$4, MAX( MATCH(Input!$C$25,$B$4:$B$1004,1), MATCH(Input!$G$25,$B$4:$B$1004,1)),0,1,1) - OFFSET($A$4, MIN( MATCH(Input!$C$31,$B$4:$B$1004,1), MATCH(Input!$G$31,$B$4:$B$1004,1)),0,1,1)),$AD$4,0,1),0)</f>
        <v>0</v>
      </c>
      <c r="L257" s="78" t="n">
        <f aca="false">IF(AND(($B257&lt;Input!$C$31),($B257&lt;Input!$G$31)),($G257+$H257+$I257+$J257),($G257+$H257+$I257+$J257+$K257))</f>
        <v>11782.932700759</v>
      </c>
      <c r="M257" s="78" t="n">
        <f aca="false">Mortgage!$L257</f>
        <v>-465.073642927374</v>
      </c>
      <c r="N257" s="78" t="n">
        <f aca="false">$L257+$M257</f>
        <v>11317.8590578316</v>
      </c>
      <c r="O257" s="78" t="n">
        <f aca="false">IF(AND(($B257&lt;Input!$C$31),($B257&lt;Input!$G$31)),Expenses!$D257,(-1)*$N257)</f>
        <v>-8545.38025783034</v>
      </c>
      <c r="P257" s="78" t="n">
        <f aca="false">Childcare!$D257</f>
        <v>0</v>
      </c>
      <c r="Q257" s="78" t="n">
        <f aca="false">Loan_01!$E257</f>
        <v>0</v>
      </c>
      <c r="R257" s="78" t="n">
        <f aca="false">Loan_02!$E257</f>
        <v>0</v>
      </c>
      <c r="S257" s="78" t="n">
        <f aca="false">(-1)*SUM(Roth_01!$D257+Roth_02!$D257+IRA_01!$D257+IRA_02!$D257+Invest_01!$D257+Invest_02!$D257)</f>
        <v>-100</v>
      </c>
      <c r="T257" s="78" t="n">
        <f aca="false">(-1)*(IF(($B257&gt;Input!$O$24),0,Input!$O$30)+IF(($B257&gt;Input!$O$31),0,Input!$O$37)+IF(($B257&gt;Input!$O$38),0,Input!$O$44))</f>
        <v>-0</v>
      </c>
      <c r="U257" s="78" t="n">
        <f aca="false">IF(($AB256*(Input!$C$16/100)&gt;0),0,($AB256*(Input!$C$16/100)))</f>
        <v>0</v>
      </c>
      <c r="V257" s="78"/>
      <c r="W257" s="78" t="n">
        <f aca="false">IF(($N257+$O257+$P257+$Q257+$R257+$S257+$T257+$U257)&lt;0,($N257+$O257+$P257+$Q257+$R257+$S257+$T257+$U257),0)</f>
        <v>0</v>
      </c>
      <c r="X257" s="78"/>
      <c r="Y257" s="78" t="n">
        <f aca="false">IF(($N257+$O257+$P257+$Q257+$R257+$S257+$T257+$U257)&gt;=0,($N257+$O257+$P257+$Q257+$R257+$S257+$T257+$U257),0)</f>
        <v>2672.4788000013</v>
      </c>
      <c r="AA257" s="78" t="n">
        <f aca="false">IF(AND((($AB256+$W256-$U256)&lt;0),($Y257&gt;0)),($AA256-$K257)*(1+Input!$C$18/(12*100)),($AA256+$Y257-$K257)*(1+Input!$C$18/(12*100)))</f>
        <v>549101.418290264</v>
      </c>
      <c r="AB257" s="78" t="n">
        <f aca="false">IF(AND((($AB256+$W256-$U256)&lt;0),($Y257&gt;=0)),($AB256+$W256-$U256+$Y257)*(1+Input!$C$15/(12*100)),0)</f>
        <v>0</v>
      </c>
    </row>
    <row r="258" customFormat="false" ht="12.8" hidden="false" customHeight="false" outlineLevel="0" collapsed="false">
      <c r="A258" s="76" t="n">
        <v>254</v>
      </c>
      <c r="B258" s="77" t="n">
        <f aca="false">EOMONTH(Input!$C$7,A258)</f>
        <v>50648</v>
      </c>
      <c r="D258" s="76" t="n">
        <f aca="false">DATEDIF(Input!$C$23,$B258,"Y")</f>
        <v>61</v>
      </c>
      <c r="E258" s="76" t="n">
        <f aca="false">DATEDIF(Input!$G$23,$B258,"Y")</f>
        <v>61</v>
      </c>
      <c r="G258" s="78" t="n">
        <f aca="false">Salary_01!$L258</f>
        <v>6896.02341327194</v>
      </c>
      <c r="H258" s="78" t="n">
        <f aca="false">Salary_02!$L258</f>
        <v>4886.90928748708</v>
      </c>
      <c r="I258" s="78" t="n">
        <f aca="false">Retirement_Dist_01!$J258</f>
        <v>0</v>
      </c>
      <c r="J258" s="78" t="n">
        <f aca="false">Retirement_Dist_02!$J258</f>
        <v>0</v>
      </c>
      <c r="K258" s="78" t="n">
        <f aca="true">IF(AND(OR($B258&gt;Input!$C$31,$B258&gt;Input!$G$31),OR($B258&lt;Input!$C$25,$B258&lt;Input!$G$25)),(-1)*PMT(Input!$C$18/(100*12),(OFFSET($A$4, MAX( MATCH(Input!$C$25,$B$4:$B$1004,1), MATCH(Input!$G$25,$B$4:$B$1004,1)),0,1,1) - OFFSET($A$4, MIN( MATCH(Input!$C$31,$B$4:$B$1004,1), MATCH(Input!$G$31,$B$4:$B$1004,1)),0,1,1)),$AD$4,0,1),0)</f>
        <v>0</v>
      </c>
      <c r="L258" s="78" t="n">
        <f aca="false">IF(AND(($B258&lt;Input!$C$31),($B258&lt;Input!$G$31)),($G258+$H258+$I258+$J258),($G258+$H258+$I258+$J258+$K258))</f>
        <v>11782.932700759</v>
      </c>
      <c r="M258" s="78" t="n">
        <f aca="false">Mortgage!$L258</f>
        <v>-465.073642927374</v>
      </c>
      <c r="N258" s="78" t="n">
        <f aca="false">$L258+$M258</f>
        <v>11317.8590578316</v>
      </c>
      <c r="O258" s="78" t="n">
        <f aca="false">IF(AND(($B258&lt;Input!$C$31),($B258&lt;Input!$G$31)),Expenses!$D258,(-1)*$N258)</f>
        <v>-8545.38025783034</v>
      </c>
      <c r="P258" s="78" t="n">
        <f aca="false">Childcare!$D258</f>
        <v>0</v>
      </c>
      <c r="Q258" s="78" t="n">
        <f aca="false">Loan_01!$E258</f>
        <v>0</v>
      </c>
      <c r="R258" s="78" t="n">
        <f aca="false">Loan_02!$E258</f>
        <v>0</v>
      </c>
      <c r="S258" s="78" t="n">
        <f aca="false">(-1)*SUM(Roth_01!$D258+Roth_02!$D258+IRA_01!$D258+IRA_02!$D258+Invest_01!$D258+Invest_02!$D258)</f>
        <v>-100</v>
      </c>
      <c r="T258" s="78" t="n">
        <f aca="false">(-1)*(IF(($B258&gt;Input!$O$24),0,Input!$O$30)+IF(($B258&gt;Input!$O$31),0,Input!$O$37)+IF(($B258&gt;Input!$O$38),0,Input!$O$44))</f>
        <v>-0</v>
      </c>
      <c r="U258" s="78" t="n">
        <f aca="false">IF(($AB257*(Input!$C$16/100)&gt;0),0,($AB257*(Input!$C$16/100)))</f>
        <v>0</v>
      </c>
      <c r="V258" s="78"/>
      <c r="W258" s="78" t="n">
        <f aca="false">IF(($N258+$O258+$P258+$Q258+$R258+$S258+$T258+$U258)&lt;0,($N258+$O258+$P258+$Q258+$R258+$S258+$T258+$U258),0)</f>
        <v>0</v>
      </c>
      <c r="X258" s="78"/>
      <c r="Y258" s="78" t="n">
        <f aca="false">IF(($N258+$O258+$P258+$Q258+$R258+$S258+$T258+$U258)&gt;=0,($N258+$O258+$P258+$Q258+$R258+$S258+$T258+$U258),0)</f>
        <v>2672.4788000013</v>
      </c>
      <c r="AA258" s="78" t="n">
        <f aca="false">IF(AND((($AB257+$W257-$U257)&lt;0),($Y258&gt;0)),($AA257-$K258)*(1+Input!$C$18/(12*100)),($AA257+$Y258-$K258)*(1+Input!$C$18/(12*100)))</f>
        <v>551796.887669311</v>
      </c>
      <c r="AB258" s="78" t="n">
        <f aca="false">IF(AND((($AB257+$W257-$U257)&lt;0),($Y258&gt;=0)),($AB257+$W257-$U257+$Y258)*(1+Input!$C$15/(12*100)),0)</f>
        <v>0</v>
      </c>
    </row>
    <row r="259" customFormat="false" ht="12.8" hidden="false" customHeight="false" outlineLevel="0" collapsed="false">
      <c r="A259" s="76" t="n">
        <v>255</v>
      </c>
      <c r="B259" s="77" t="n">
        <f aca="false">EOMONTH(Input!$C$7,A259)</f>
        <v>50678</v>
      </c>
      <c r="D259" s="76" t="n">
        <f aca="false">DATEDIF(Input!$C$23,$B259,"Y")</f>
        <v>61</v>
      </c>
      <c r="E259" s="76" t="n">
        <f aca="false">DATEDIF(Input!$G$23,$B259,"Y")</f>
        <v>61</v>
      </c>
      <c r="G259" s="78" t="n">
        <f aca="false">Salary_01!$L259</f>
        <v>6896.02341327194</v>
      </c>
      <c r="H259" s="78" t="n">
        <f aca="false">Salary_02!$L259</f>
        <v>4886.90928748708</v>
      </c>
      <c r="I259" s="78" t="n">
        <f aca="false">Retirement_Dist_01!$J259</f>
        <v>0</v>
      </c>
      <c r="J259" s="78" t="n">
        <f aca="false">Retirement_Dist_02!$J259</f>
        <v>0</v>
      </c>
      <c r="K259" s="78" t="n">
        <f aca="true">IF(AND(OR($B259&gt;Input!$C$31,$B259&gt;Input!$G$31),OR($B259&lt;Input!$C$25,$B259&lt;Input!$G$25)),(-1)*PMT(Input!$C$18/(100*12),(OFFSET($A$4, MAX( MATCH(Input!$C$25,$B$4:$B$1004,1), MATCH(Input!$G$25,$B$4:$B$1004,1)),0,1,1) - OFFSET($A$4, MIN( MATCH(Input!$C$31,$B$4:$B$1004,1), MATCH(Input!$G$31,$B$4:$B$1004,1)),0,1,1)),$AD$4,0,1),0)</f>
        <v>0</v>
      </c>
      <c r="L259" s="78" t="n">
        <f aca="false">IF(AND(($B259&lt;Input!$C$31),($B259&lt;Input!$G$31)),($G259+$H259+$I259+$J259),($G259+$H259+$I259+$J259+$K259))</f>
        <v>11782.932700759</v>
      </c>
      <c r="M259" s="78" t="n">
        <f aca="false">Mortgage!$L259</f>
        <v>-465.073642927374</v>
      </c>
      <c r="N259" s="78" t="n">
        <f aca="false">$L259+$M259</f>
        <v>11317.8590578316</v>
      </c>
      <c r="O259" s="78" t="n">
        <f aca="false">IF(AND(($B259&lt;Input!$C$31),($B259&lt;Input!$G$31)),Expenses!$D259,(-1)*$N259)</f>
        <v>-8545.38025783034</v>
      </c>
      <c r="P259" s="78" t="n">
        <f aca="false">Childcare!$D259</f>
        <v>0</v>
      </c>
      <c r="Q259" s="78" t="n">
        <f aca="false">Loan_01!$E259</f>
        <v>0</v>
      </c>
      <c r="R259" s="78" t="n">
        <f aca="false">Loan_02!$E259</f>
        <v>0</v>
      </c>
      <c r="S259" s="78" t="n">
        <f aca="false">(-1)*SUM(Roth_01!$D259+Roth_02!$D259+IRA_01!$D259+IRA_02!$D259+Invest_01!$D259+Invest_02!$D259)</f>
        <v>-100</v>
      </c>
      <c r="T259" s="78" t="n">
        <f aca="false">(-1)*(IF(($B259&gt;Input!$O$24),0,Input!$O$30)+IF(($B259&gt;Input!$O$31),0,Input!$O$37)+IF(($B259&gt;Input!$O$38),0,Input!$O$44))</f>
        <v>-0</v>
      </c>
      <c r="U259" s="78" t="n">
        <f aca="false">IF(($AB258*(Input!$C$16/100)&gt;0),0,($AB258*(Input!$C$16/100)))</f>
        <v>0</v>
      </c>
      <c r="V259" s="78"/>
      <c r="W259" s="78" t="n">
        <f aca="false">IF(($N259+$O259+$P259+$Q259+$R259+$S259+$T259+$U259)&lt;0,($N259+$O259+$P259+$Q259+$R259+$S259+$T259+$U259),0)</f>
        <v>0</v>
      </c>
      <c r="X259" s="78"/>
      <c r="Y259" s="78" t="n">
        <f aca="false">IF(($N259+$O259+$P259+$Q259+$R259+$S259+$T259+$U259)&gt;=0,($N259+$O259+$P259+$Q259+$R259+$S259+$T259+$U259),0)</f>
        <v>2672.4788000013</v>
      </c>
      <c r="AA259" s="78" t="n">
        <f aca="false">IF(AND((($AB258+$W258-$U258)&lt;0),($Y259&gt;0)),($AA258-$K259)*(1+Input!$C$18/(12*100)),($AA258+$Y259-$K259)*(1+Input!$C$18/(12*100)))</f>
        <v>554492.469359581</v>
      </c>
      <c r="AB259" s="78" t="n">
        <f aca="false">IF(AND((($AB258+$W258-$U258)&lt;0),($Y259&gt;=0)),($AB258+$W258-$U258+$Y259)*(1+Input!$C$15/(12*100)),0)</f>
        <v>0</v>
      </c>
    </row>
    <row r="260" customFormat="false" ht="12.8" hidden="false" customHeight="false" outlineLevel="0" collapsed="false">
      <c r="A260" s="76" t="n">
        <v>256</v>
      </c>
      <c r="B260" s="77" t="n">
        <f aca="false">EOMONTH(Input!$C$7,A260)</f>
        <v>50709</v>
      </c>
      <c r="D260" s="76" t="n">
        <f aca="false">DATEDIF(Input!$C$23,$B260,"Y")</f>
        <v>61</v>
      </c>
      <c r="E260" s="76" t="n">
        <f aca="false">DATEDIF(Input!$G$23,$B260,"Y")</f>
        <v>61</v>
      </c>
      <c r="G260" s="78" t="n">
        <f aca="false">Salary_01!$L260</f>
        <v>6896.02341327194</v>
      </c>
      <c r="H260" s="78" t="n">
        <f aca="false">Salary_02!$L260</f>
        <v>4886.90928748708</v>
      </c>
      <c r="I260" s="78" t="n">
        <f aca="false">Retirement_Dist_01!$J260</f>
        <v>0</v>
      </c>
      <c r="J260" s="78" t="n">
        <f aca="false">Retirement_Dist_02!$J260</f>
        <v>0</v>
      </c>
      <c r="K260" s="78" t="n">
        <f aca="true">IF(AND(OR($B260&gt;Input!$C$31,$B260&gt;Input!$G$31),OR($B260&lt;Input!$C$25,$B260&lt;Input!$G$25)),(-1)*PMT(Input!$C$18/(100*12),(OFFSET($A$4, MAX( MATCH(Input!$C$25,$B$4:$B$1004,1), MATCH(Input!$G$25,$B$4:$B$1004,1)),0,1,1) - OFFSET($A$4, MIN( MATCH(Input!$C$31,$B$4:$B$1004,1), MATCH(Input!$G$31,$B$4:$B$1004,1)),0,1,1)),$AD$4,0,1),0)</f>
        <v>0</v>
      </c>
      <c r="L260" s="78" t="n">
        <f aca="false">IF(AND(($B260&lt;Input!$C$31),($B260&lt;Input!$G$31)),($G260+$H260+$I260+$J260),($G260+$H260+$I260+$J260+$K260))</f>
        <v>11782.932700759</v>
      </c>
      <c r="M260" s="78" t="n">
        <f aca="false">Mortgage!$L260</f>
        <v>-465.073642927374</v>
      </c>
      <c r="N260" s="78" t="n">
        <f aca="false">$L260+$M260</f>
        <v>11317.8590578316</v>
      </c>
      <c r="O260" s="78" t="n">
        <f aca="false">IF(AND(($B260&lt;Input!$C$31),($B260&lt;Input!$G$31)),Expenses!$D260,(-1)*$N260)</f>
        <v>-8545.38025783034</v>
      </c>
      <c r="P260" s="78" t="n">
        <f aca="false">Childcare!$D260</f>
        <v>0</v>
      </c>
      <c r="Q260" s="78" t="n">
        <f aca="false">Loan_01!$E260</f>
        <v>0</v>
      </c>
      <c r="R260" s="78" t="n">
        <f aca="false">Loan_02!$E260</f>
        <v>0</v>
      </c>
      <c r="S260" s="78" t="n">
        <f aca="false">(-1)*SUM(Roth_01!$D260+Roth_02!$D260+IRA_01!$D260+IRA_02!$D260+Invest_01!$D260+Invest_02!$D260)</f>
        <v>-100</v>
      </c>
      <c r="T260" s="78" t="n">
        <f aca="false">(-1)*(IF(($B260&gt;Input!$O$24),0,Input!$O$30)+IF(($B260&gt;Input!$O$31),0,Input!$O$37)+IF(($B260&gt;Input!$O$38),0,Input!$O$44))</f>
        <v>-0</v>
      </c>
      <c r="U260" s="78" t="n">
        <f aca="false">IF(($AB259*(Input!$C$16/100)&gt;0),0,($AB259*(Input!$C$16/100)))</f>
        <v>0</v>
      </c>
      <c r="V260" s="78"/>
      <c r="W260" s="78" t="n">
        <f aca="false">IF(($N260+$O260+$P260+$Q260+$R260+$S260+$T260+$U260)&lt;0,($N260+$O260+$P260+$Q260+$R260+$S260+$T260+$U260),0)</f>
        <v>0</v>
      </c>
      <c r="X260" s="78"/>
      <c r="Y260" s="78" t="n">
        <f aca="false">IF(($N260+$O260+$P260+$Q260+$R260+$S260+$T260+$U260)&gt;=0,($N260+$O260+$P260+$Q260+$R260+$S260+$T260+$U260),0)</f>
        <v>2672.4788000013</v>
      </c>
      <c r="AA260" s="78" t="n">
        <f aca="false">IF(AND((($AB259+$W259-$U259)&lt;0),($Y260&gt;0)),($AA259-$K260)*(1+Input!$C$18/(12*100)),($AA259+$Y260-$K260)*(1+Input!$C$18/(12*100)))</f>
        <v>557188.163365756</v>
      </c>
      <c r="AB260" s="78" t="n">
        <f aca="false">IF(AND((($AB259+$W259-$U259)&lt;0),($Y260&gt;=0)),($AB259+$W259-$U259+$Y260)*(1+Input!$C$15/(12*100)),0)</f>
        <v>0</v>
      </c>
    </row>
    <row r="261" customFormat="false" ht="12.8" hidden="false" customHeight="false" outlineLevel="0" collapsed="false">
      <c r="A261" s="76" t="n">
        <v>257</v>
      </c>
      <c r="B261" s="77" t="n">
        <f aca="false">EOMONTH(Input!$C$7,A261)</f>
        <v>50739</v>
      </c>
      <c r="D261" s="76" t="n">
        <f aca="false">DATEDIF(Input!$C$23,$B261,"Y")</f>
        <v>61</v>
      </c>
      <c r="E261" s="76" t="n">
        <f aca="false">DATEDIF(Input!$G$23,$B261,"Y")</f>
        <v>61</v>
      </c>
      <c r="G261" s="78" t="n">
        <f aca="false">Salary_01!$L261</f>
        <v>6896.02341327194</v>
      </c>
      <c r="H261" s="78" t="n">
        <f aca="false">Salary_02!$L261</f>
        <v>4886.90928748708</v>
      </c>
      <c r="I261" s="78" t="n">
        <f aca="false">Retirement_Dist_01!$J261</f>
        <v>0</v>
      </c>
      <c r="J261" s="78" t="n">
        <f aca="false">Retirement_Dist_02!$J261</f>
        <v>0</v>
      </c>
      <c r="K261" s="78" t="n">
        <f aca="true">IF(AND(OR($B261&gt;Input!$C$31,$B261&gt;Input!$G$31),OR($B261&lt;Input!$C$25,$B261&lt;Input!$G$25)),(-1)*PMT(Input!$C$18/(100*12),(OFFSET($A$4, MAX( MATCH(Input!$C$25,$B$4:$B$1004,1), MATCH(Input!$G$25,$B$4:$B$1004,1)),0,1,1) - OFFSET($A$4, MIN( MATCH(Input!$C$31,$B$4:$B$1004,1), MATCH(Input!$G$31,$B$4:$B$1004,1)),0,1,1)),$AD$4,0,1),0)</f>
        <v>0</v>
      </c>
      <c r="L261" s="78" t="n">
        <f aca="false">IF(AND(($B261&lt;Input!$C$31),($B261&lt;Input!$G$31)),($G261+$H261+$I261+$J261),($G261+$H261+$I261+$J261+$K261))</f>
        <v>11782.932700759</v>
      </c>
      <c r="M261" s="78" t="n">
        <f aca="false">Mortgage!$L261</f>
        <v>-465.073642927374</v>
      </c>
      <c r="N261" s="78" t="n">
        <f aca="false">$L261+$M261</f>
        <v>11317.8590578316</v>
      </c>
      <c r="O261" s="78" t="n">
        <f aca="false">IF(AND(($B261&lt;Input!$C$31),($B261&lt;Input!$G$31)),Expenses!$D261,(-1)*$N261)</f>
        <v>-8545.38025783034</v>
      </c>
      <c r="P261" s="78" t="n">
        <f aca="false">Childcare!$D261</f>
        <v>0</v>
      </c>
      <c r="Q261" s="78" t="n">
        <f aca="false">Loan_01!$E261</f>
        <v>0</v>
      </c>
      <c r="R261" s="78" t="n">
        <f aca="false">Loan_02!$E261</f>
        <v>0</v>
      </c>
      <c r="S261" s="78" t="n">
        <f aca="false">(-1)*SUM(Roth_01!$D261+Roth_02!$D261+IRA_01!$D261+IRA_02!$D261+Invest_01!$D261+Invest_02!$D261)</f>
        <v>-100</v>
      </c>
      <c r="T261" s="78" t="n">
        <f aca="false">(-1)*(IF(($B261&gt;Input!$O$24),0,Input!$O$30)+IF(($B261&gt;Input!$O$31),0,Input!$O$37)+IF(($B261&gt;Input!$O$38),0,Input!$O$44))</f>
        <v>-0</v>
      </c>
      <c r="U261" s="78" t="n">
        <f aca="false">IF(($AB260*(Input!$C$16/100)&gt;0),0,($AB260*(Input!$C$16/100)))</f>
        <v>0</v>
      </c>
      <c r="V261" s="78"/>
      <c r="W261" s="78" t="n">
        <f aca="false">IF(($N261+$O261+$P261+$Q261+$R261+$S261+$T261+$U261)&lt;0,($N261+$O261+$P261+$Q261+$R261+$S261+$T261+$U261),0)</f>
        <v>0</v>
      </c>
      <c r="X261" s="78"/>
      <c r="Y261" s="78" t="n">
        <f aca="false">IF(($N261+$O261+$P261+$Q261+$R261+$S261+$T261+$U261)&gt;=0,($N261+$O261+$P261+$Q261+$R261+$S261+$T261+$U261),0)</f>
        <v>2672.4788000013</v>
      </c>
      <c r="AA261" s="78" t="n">
        <f aca="false">IF(AND((($AB260+$W260-$U260)&lt;0),($Y261&gt;0)),($AA260-$K261)*(1+Input!$C$18/(12*100)),($AA260+$Y261-$K261)*(1+Input!$C$18/(12*100)))</f>
        <v>559883.969692514</v>
      </c>
      <c r="AB261" s="78" t="n">
        <f aca="false">IF(AND((($AB260+$W260-$U260)&lt;0),($Y261&gt;=0)),($AB260+$W260-$U260+$Y261)*(1+Input!$C$15/(12*100)),0)</f>
        <v>0</v>
      </c>
    </row>
    <row r="262" customFormat="false" ht="12.8" hidden="false" customHeight="false" outlineLevel="0" collapsed="false">
      <c r="A262" s="76" t="n">
        <v>258</v>
      </c>
      <c r="B262" s="77" t="n">
        <f aca="false">EOMONTH(Input!$C$7,A262)</f>
        <v>50770</v>
      </c>
      <c r="D262" s="76" t="n">
        <f aca="false">DATEDIF(Input!$C$23,$B262,"Y")</f>
        <v>61</v>
      </c>
      <c r="E262" s="76" t="n">
        <f aca="false">DATEDIF(Input!$G$23,$B262,"Y")</f>
        <v>61</v>
      </c>
      <c r="G262" s="78" t="n">
        <f aca="false">Salary_01!$L262</f>
        <v>6896.02341327194</v>
      </c>
      <c r="H262" s="78" t="n">
        <f aca="false">Salary_02!$L262</f>
        <v>4886.90928748708</v>
      </c>
      <c r="I262" s="78" t="n">
        <f aca="false">Retirement_Dist_01!$J262</f>
        <v>0</v>
      </c>
      <c r="J262" s="78" t="n">
        <f aca="false">Retirement_Dist_02!$J262</f>
        <v>0</v>
      </c>
      <c r="K262" s="78" t="n">
        <f aca="true">IF(AND(OR($B262&gt;Input!$C$31,$B262&gt;Input!$G$31),OR($B262&lt;Input!$C$25,$B262&lt;Input!$G$25)),(-1)*PMT(Input!$C$18/(100*12),(OFFSET($A$4, MAX( MATCH(Input!$C$25,$B$4:$B$1004,1), MATCH(Input!$G$25,$B$4:$B$1004,1)),0,1,1) - OFFSET($A$4, MIN( MATCH(Input!$C$31,$B$4:$B$1004,1), MATCH(Input!$G$31,$B$4:$B$1004,1)),0,1,1)),$AD$4,0,1),0)</f>
        <v>0</v>
      </c>
      <c r="L262" s="78" t="n">
        <f aca="false">IF(AND(($B262&lt;Input!$C$31),($B262&lt;Input!$G$31)),($G262+$H262+$I262+$J262),($G262+$H262+$I262+$J262+$K262))</f>
        <v>11782.932700759</v>
      </c>
      <c r="M262" s="78" t="n">
        <f aca="false">Mortgage!$L262</f>
        <v>-465.073642927374</v>
      </c>
      <c r="N262" s="78" t="n">
        <f aca="false">$L262+$M262</f>
        <v>11317.8590578316</v>
      </c>
      <c r="O262" s="78" t="n">
        <f aca="false">IF(AND(($B262&lt;Input!$C$31),($B262&lt;Input!$G$31)),Expenses!$D262,(-1)*$N262)</f>
        <v>-8545.38025783034</v>
      </c>
      <c r="P262" s="78" t="n">
        <f aca="false">Childcare!$D262</f>
        <v>0</v>
      </c>
      <c r="Q262" s="78" t="n">
        <f aca="false">Loan_01!$E262</f>
        <v>0</v>
      </c>
      <c r="R262" s="78" t="n">
        <f aca="false">Loan_02!$E262</f>
        <v>0</v>
      </c>
      <c r="S262" s="78" t="n">
        <f aca="false">(-1)*SUM(Roth_01!$D262+Roth_02!$D262+IRA_01!$D262+IRA_02!$D262+Invest_01!$D262+Invest_02!$D262)</f>
        <v>-100</v>
      </c>
      <c r="T262" s="78" t="n">
        <f aca="false">(-1)*(IF(($B262&gt;Input!$O$24),0,Input!$O$30)+IF(($B262&gt;Input!$O$31),0,Input!$O$37)+IF(($B262&gt;Input!$O$38),0,Input!$O$44))</f>
        <v>-0</v>
      </c>
      <c r="U262" s="78" t="n">
        <f aca="false">IF(($AB261*(Input!$C$16/100)&gt;0),0,($AB261*(Input!$C$16/100)))</f>
        <v>0</v>
      </c>
      <c r="V262" s="78"/>
      <c r="W262" s="78" t="n">
        <f aca="false">IF(($N262+$O262+$P262+$Q262+$R262+$S262+$T262+$U262)&lt;0,($N262+$O262+$P262+$Q262+$R262+$S262+$T262+$U262),0)</f>
        <v>0</v>
      </c>
      <c r="X262" s="78"/>
      <c r="Y262" s="78" t="n">
        <f aca="false">IF(($N262+$O262+$P262+$Q262+$R262+$S262+$T262+$U262)&gt;=0,($N262+$O262+$P262+$Q262+$R262+$S262+$T262+$U262),0)</f>
        <v>2672.4788000013</v>
      </c>
      <c r="AA262" s="78" t="n">
        <f aca="false">IF(AND((($AB261+$W261-$U261)&lt;0),($Y262&gt;0)),($AA261-$K262)*(1+Input!$C$18/(12*100)),($AA261+$Y262-$K262)*(1+Input!$C$18/(12*100)))</f>
        <v>562579.888344536</v>
      </c>
      <c r="AB262" s="78" t="n">
        <f aca="false">IF(AND((($AB261+$W261-$U261)&lt;0),($Y262&gt;=0)),($AB261+$W261-$U261+$Y262)*(1+Input!$C$15/(12*100)),0)</f>
        <v>0</v>
      </c>
    </row>
    <row r="263" customFormat="false" ht="12.8" hidden="false" customHeight="false" outlineLevel="0" collapsed="false">
      <c r="A263" s="76" t="n">
        <v>259</v>
      </c>
      <c r="B263" s="77" t="n">
        <f aca="false">EOMONTH(Input!$C$7,A263)</f>
        <v>50801</v>
      </c>
      <c r="D263" s="76" t="n">
        <f aca="false">DATEDIF(Input!$C$23,$B263,"Y")</f>
        <v>61</v>
      </c>
      <c r="E263" s="76" t="n">
        <f aca="false">DATEDIF(Input!$G$23,$B263,"Y")</f>
        <v>61</v>
      </c>
      <c r="G263" s="78" t="n">
        <f aca="false">Salary_01!$L263</f>
        <v>6896.02341327194</v>
      </c>
      <c r="H263" s="78" t="n">
        <f aca="false">Salary_02!$L263</f>
        <v>4886.90928748708</v>
      </c>
      <c r="I263" s="78" t="n">
        <f aca="false">Retirement_Dist_01!$J263</f>
        <v>0</v>
      </c>
      <c r="J263" s="78" t="n">
        <f aca="false">Retirement_Dist_02!$J263</f>
        <v>0</v>
      </c>
      <c r="K263" s="78" t="n">
        <f aca="true">IF(AND(OR($B263&gt;Input!$C$31,$B263&gt;Input!$G$31),OR($B263&lt;Input!$C$25,$B263&lt;Input!$G$25)),(-1)*PMT(Input!$C$18/(100*12),(OFFSET($A$4, MAX( MATCH(Input!$C$25,$B$4:$B$1004,1), MATCH(Input!$G$25,$B$4:$B$1004,1)),0,1,1) - OFFSET($A$4, MIN( MATCH(Input!$C$31,$B$4:$B$1004,1), MATCH(Input!$G$31,$B$4:$B$1004,1)),0,1,1)),$AD$4,0,1),0)</f>
        <v>0</v>
      </c>
      <c r="L263" s="78" t="n">
        <f aca="false">IF(AND(($B263&lt;Input!$C$31),($B263&lt;Input!$G$31)),($G263+$H263+$I263+$J263),($G263+$H263+$I263+$J263+$K263))</f>
        <v>11782.932700759</v>
      </c>
      <c r="M263" s="78" t="n">
        <f aca="false">Mortgage!$L263</f>
        <v>-465.073642927374</v>
      </c>
      <c r="N263" s="78" t="n">
        <f aca="false">$L263+$M263</f>
        <v>11317.8590578316</v>
      </c>
      <c r="O263" s="78" t="n">
        <f aca="false">IF(AND(($B263&lt;Input!$C$31),($B263&lt;Input!$G$31)),Expenses!$D263,(-1)*$N263)</f>
        <v>-8545.38025783034</v>
      </c>
      <c r="P263" s="78" t="n">
        <f aca="false">Childcare!$D263</f>
        <v>0</v>
      </c>
      <c r="Q263" s="78" t="n">
        <f aca="false">Loan_01!$E263</f>
        <v>0</v>
      </c>
      <c r="R263" s="78" t="n">
        <f aca="false">Loan_02!$E263</f>
        <v>0</v>
      </c>
      <c r="S263" s="78" t="n">
        <f aca="false">(-1)*SUM(Roth_01!$D263+Roth_02!$D263+IRA_01!$D263+IRA_02!$D263+Invest_01!$D263+Invest_02!$D263)</f>
        <v>-100</v>
      </c>
      <c r="T263" s="78" t="n">
        <f aca="false">(-1)*(IF(($B263&gt;Input!$O$24),0,Input!$O$30)+IF(($B263&gt;Input!$O$31),0,Input!$O$37)+IF(($B263&gt;Input!$O$38),0,Input!$O$44))</f>
        <v>-0</v>
      </c>
      <c r="U263" s="78" t="n">
        <f aca="false">IF(($AB262*(Input!$C$16/100)&gt;0),0,($AB262*(Input!$C$16/100)))</f>
        <v>0</v>
      </c>
      <c r="V263" s="78"/>
      <c r="W263" s="78" t="n">
        <f aca="false">IF(($N263+$O263+$P263+$Q263+$R263+$S263+$T263+$U263)&lt;0,($N263+$O263+$P263+$Q263+$R263+$S263+$T263+$U263),0)</f>
        <v>0</v>
      </c>
      <c r="X263" s="78"/>
      <c r="Y263" s="78" t="n">
        <f aca="false">IF(($N263+$O263+$P263+$Q263+$R263+$S263+$T263+$U263)&gt;=0,($N263+$O263+$P263+$Q263+$R263+$S263+$T263+$U263),0)</f>
        <v>2672.4788000013</v>
      </c>
      <c r="AA263" s="78" t="n">
        <f aca="false">IF(AND((($AB262+$W262-$U262)&lt;0),($Y263&gt;0)),($AA262-$K263)*(1+Input!$C$18/(12*100)),($AA262+$Y263-$K263)*(1+Input!$C$18/(12*100)))</f>
        <v>565275.919326502</v>
      </c>
      <c r="AB263" s="78" t="n">
        <f aca="false">IF(AND((($AB262+$W262-$U262)&lt;0),($Y263&gt;=0)),($AB262+$W262-$U262+$Y263)*(1+Input!$C$15/(12*100)),0)</f>
        <v>0</v>
      </c>
    </row>
    <row r="264" customFormat="false" ht="12.8" hidden="false" customHeight="false" outlineLevel="0" collapsed="false">
      <c r="A264" s="76" t="n">
        <v>260</v>
      </c>
      <c r="B264" s="77" t="n">
        <f aca="false">EOMONTH(Input!$C$7,A264)</f>
        <v>50829</v>
      </c>
      <c r="D264" s="76" t="n">
        <f aca="false">DATEDIF(Input!$C$23,$B264,"Y")</f>
        <v>61</v>
      </c>
      <c r="E264" s="76" t="n">
        <f aca="false">DATEDIF(Input!$G$23,$B264,"Y")</f>
        <v>61</v>
      </c>
      <c r="G264" s="78" t="n">
        <f aca="false">Salary_01!$L264</f>
        <v>6896.02341327194</v>
      </c>
      <c r="H264" s="78" t="n">
        <f aca="false">Salary_02!$L264</f>
        <v>4886.90928748708</v>
      </c>
      <c r="I264" s="78" t="n">
        <f aca="false">Retirement_Dist_01!$J264</f>
        <v>0</v>
      </c>
      <c r="J264" s="78" t="n">
        <f aca="false">Retirement_Dist_02!$J264</f>
        <v>0</v>
      </c>
      <c r="K264" s="78" t="n">
        <f aca="true">IF(AND(OR($B264&gt;Input!$C$31,$B264&gt;Input!$G$31),OR($B264&lt;Input!$C$25,$B264&lt;Input!$G$25)),(-1)*PMT(Input!$C$18/(100*12),(OFFSET($A$4, MAX( MATCH(Input!$C$25,$B$4:$B$1004,1), MATCH(Input!$G$25,$B$4:$B$1004,1)),0,1,1) - OFFSET($A$4, MIN( MATCH(Input!$C$31,$B$4:$B$1004,1), MATCH(Input!$G$31,$B$4:$B$1004,1)),0,1,1)),$AD$4,0,1),0)</f>
        <v>0</v>
      </c>
      <c r="L264" s="78" t="n">
        <f aca="false">IF(AND(($B264&lt;Input!$C$31),($B264&lt;Input!$G$31)),($G264+$H264+$I264+$J264),($G264+$H264+$I264+$J264+$K264))</f>
        <v>11782.932700759</v>
      </c>
      <c r="M264" s="78" t="n">
        <f aca="false">Mortgage!$L264</f>
        <v>-465.073642927374</v>
      </c>
      <c r="N264" s="78" t="n">
        <f aca="false">$L264+$M264</f>
        <v>11317.8590578316</v>
      </c>
      <c r="O264" s="78" t="n">
        <f aca="false">IF(AND(($B264&lt;Input!$C$31),($B264&lt;Input!$G$31)),Expenses!$D264,(-1)*$N264)</f>
        <v>-8545.38025783034</v>
      </c>
      <c r="P264" s="78" t="n">
        <f aca="false">Childcare!$D264</f>
        <v>0</v>
      </c>
      <c r="Q264" s="78" t="n">
        <f aca="false">Loan_01!$E264</f>
        <v>0</v>
      </c>
      <c r="R264" s="78" t="n">
        <f aca="false">Loan_02!$E264</f>
        <v>0</v>
      </c>
      <c r="S264" s="78" t="n">
        <f aca="false">(-1)*SUM(Roth_01!$D264+Roth_02!$D264+IRA_01!$D264+IRA_02!$D264+Invest_01!$D264+Invest_02!$D264)</f>
        <v>-100</v>
      </c>
      <c r="T264" s="78" t="n">
        <f aca="false">(-1)*(IF(($B264&gt;Input!$O$24),0,Input!$O$30)+IF(($B264&gt;Input!$O$31),0,Input!$O$37)+IF(($B264&gt;Input!$O$38),0,Input!$O$44))</f>
        <v>-0</v>
      </c>
      <c r="U264" s="78" t="n">
        <f aca="false">IF(($AB263*(Input!$C$16/100)&gt;0),0,($AB263*(Input!$C$16/100)))</f>
        <v>0</v>
      </c>
      <c r="V264" s="78"/>
      <c r="W264" s="78" t="n">
        <f aca="false">IF(($N264+$O264+$P264+$Q264+$R264+$S264+$T264+$U264)&lt;0,($N264+$O264+$P264+$Q264+$R264+$S264+$T264+$U264),0)</f>
        <v>0</v>
      </c>
      <c r="X264" s="78"/>
      <c r="Y264" s="78" t="n">
        <f aca="false">IF(($N264+$O264+$P264+$Q264+$R264+$S264+$T264+$U264)&gt;=0,($N264+$O264+$P264+$Q264+$R264+$S264+$T264+$U264),0)</f>
        <v>2672.4788000013</v>
      </c>
      <c r="AA264" s="78" t="n">
        <f aca="false">IF(AND((($AB263+$W263-$U263)&lt;0),($Y264&gt;0)),($AA263-$K264)*(1+Input!$C$18/(12*100)),($AA263+$Y264-$K264)*(1+Input!$C$18/(12*100)))</f>
        <v>567972.062643092</v>
      </c>
      <c r="AB264" s="78" t="n">
        <f aca="false">IF(AND((($AB263+$W263-$U263)&lt;0),($Y264&gt;=0)),($AB263+$W263-$U263+$Y264)*(1+Input!$C$15/(12*100)),0)</f>
        <v>0</v>
      </c>
    </row>
    <row r="265" customFormat="false" ht="12.8" hidden="false" customHeight="false" outlineLevel="0" collapsed="false">
      <c r="A265" s="76" t="n">
        <v>261</v>
      </c>
      <c r="B265" s="77" t="n">
        <f aca="false">EOMONTH(Input!$C$7,A265)</f>
        <v>50860</v>
      </c>
      <c r="D265" s="76" t="n">
        <f aca="false">DATEDIF(Input!$C$23,$B265,"Y")</f>
        <v>61</v>
      </c>
      <c r="E265" s="76" t="n">
        <f aca="false">DATEDIF(Input!$G$23,$B265,"Y")</f>
        <v>61</v>
      </c>
      <c r="G265" s="78" t="n">
        <f aca="false">Salary_01!$L265</f>
        <v>6896.02341327194</v>
      </c>
      <c r="H265" s="78" t="n">
        <f aca="false">Salary_02!$L265</f>
        <v>4886.90928748708</v>
      </c>
      <c r="I265" s="78" t="n">
        <f aca="false">Retirement_Dist_01!$J265</f>
        <v>0</v>
      </c>
      <c r="J265" s="78" t="n">
        <f aca="false">Retirement_Dist_02!$J265</f>
        <v>0</v>
      </c>
      <c r="K265" s="78" t="n">
        <f aca="true">IF(AND(OR($B265&gt;Input!$C$31,$B265&gt;Input!$G$31),OR($B265&lt;Input!$C$25,$B265&lt;Input!$G$25)),(-1)*PMT(Input!$C$18/(100*12),(OFFSET($A$4, MAX( MATCH(Input!$C$25,$B$4:$B$1004,1), MATCH(Input!$G$25,$B$4:$B$1004,1)),0,1,1) - OFFSET($A$4, MIN( MATCH(Input!$C$31,$B$4:$B$1004,1), MATCH(Input!$G$31,$B$4:$B$1004,1)),0,1,1)),$AD$4,0,1),0)</f>
        <v>0</v>
      </c>
      <c r="L265" s="78" t="n">
        <f aca="false">IF(AND(($B265&lt;Input!$C$31),($B265&lt;Input!$G$31)),($G265+$H265+$I265+$J265),($G265+$H265+$I265+$J265+$K265))</f>
        <v>11782.932700759</v>
      </c>
      <c r="M265" s="78" t="n">
        <f aca="false">Mortgage!$L265</f>
        <v>-465.073642927374</v>
      </c>
      <c r="N265" s="78" t="n">
        <f aca="false">$L265+$M265</f>
        <v>11317.8590578316</v>
      </c>
      <c r="O265" s="78" t="n">
        <f aca="false">IF(AND(($B265&lt;Input!$C$31),($B265&lt;Input!$G$31)),Expenses!$D265,(-1)*$N265)</f>
        <v>-8545.38025783034</v>
      </c>
      <c r="P265" s="78" t="n">
        <f aca="false">Childcare!$D265</f>
        <v>0</v>
      </c>
      <c r="Q265" s="78" t="n">
        <f aca="false">Loan_01!$E265</f>
        <v>0</v>
      </c>
      <c r="R265" s="78" t="n">
        <f aca="false">Loan_02!$E265</f>
        <v>0</v>
      </c>
      <c r="S265" s="78" t="n">
        <f aca="false">(-1)*SUM(Roth_01!$D265+Roth_02!$D265+IRA_01!$D265+IRA_02!$D265+Invest_01!$D265+Invest_02!$D265)</f>
        <v>-100</v>
      </c>
      <c r="T265" s="78" t="n">
        <f aca="false">(-1)*(IF(($B265&gt;Input!$O$24),0,Input!$O$30)+IF(($B265&gt;Input!$O$31),0,Input!$O$37)+IF(($B265&gt;Input!$O$38),0,Input!$O$44))</f>
        <v>-0</v>
      </c>
      <c r="U265" s="78" t="n">
        <f aca="false">IF(($AB264*(Input!$C$16/100)&gt;0),0,($AB264*(Input!$C$16/100)))</f>
        <v>0</v>
      </c>
      <c r="V265" s="78"/>
      <c r="W265" s="78" t="n">
        <f aca="false">IF(($N265+$O265+$P265+$Q265+$R265+$S265+$T265+$U265)&lt;0,($N265+$O265+$P265+$Q265+$R265+$S265+$T265+$U265),0)</f>
        <v>0</v>
      </c>
      <c r="X265" s="78"/>
      <c r="Y265" s="78" t="n">
        <f aca="false">IF(($N265+$O265+$P265+$Q265+$R265+$S265+$T265+$U265)&gt;=0,($N265+$O265+$P265+$Q265+$R265+$S265+$T265+$U265),0)</f>
        <v>2672.4788000013</v>
      </c>
      <c r="AA265" s="78" t="n">
        <f aca="false">IF(AND((($AB264+$W264-$U264)&lt;0),($Y265&gt;0)),($AA264-$K265)*(1+Input!$C$18/(12*100)),($AA264+$Y265-$K265)*(1+Input!$C$18/(12*100)))</f>
        <v>570668.318298987</v>
      </c>
      <c r="AB265" s="78" t="n">
        <f aca="false">IF(AND((($AB264+$W264-$U264)&lt;0),($Y265&gt;=0)),($AB264+$W264-$U264+$Y265)*(1+Input!$C$15/(12*100)),0)</f>
        <v>0</v>
      </c>
    </row>
    <row r="266" customFormat="false" ht="12.8" hidden="false" customHeight="false" outlineLevel="0" collapsed="false">
      <c r="A266" s="76" t="n">
        <v>262</v>
      </c>
      <c r="B266" s="77" t="n">
        <f aca="false">EOMONTH(Input!$C$7,A266)</f>
        <v>50890</v>
      </c>
      <c r="D266" s="76" t="n">
        <f aca="false">DATEDIF(Input!$C$23,$B266,"Y")</f>
        <v>61</v>
      </c>
      <c r="E266" s="76" t="n">
        <f aca="false">DATEDIF(Input!$G$23,$B266,"Y")</f>
        <v>61</v>
      </c>
      <c r="G266" s="78" t="n">
        <f aca="false">Salary_01!$L266</f>
        <v>6896.02341327194</v>
      </c>
      <c r="H266" s="78" t="n">
        <f aca="false">Salary_02!$L266</f>
        <v>4886.90928748708</v>
      </c>
      <c r="I266" s="78" t="n">
        <f aca="false">Retirement_Dist_01!$J266</f>
        <v>0</v>
      </c>
      <c r="J266" s="78" t="n">
        <f aca="false">Retirement_Dist_02!$J266</f>
        <v>0</v>
      </c>
      <c r="K266" s="78" t="n">
        <f aca="true">IF(AND(OR($B266&gt;Input!$C$31,$B266&gt;Input!$G$31),OR($B266&lt;Input!$C$25,$B266&lt;Input!$G$25)),(-1)*PMT(Input!$C$18/(100*12),(OFFSET($A$4, MAX( MATCH(Input!$C$25,$B$4:$B$1004,1), MATCH(Input!$G$25,$B$4:$B$1004,1)),0,1,1) - OFFSET($A$4, MIN( MATCH(Input!$C$31,$B$4:$B$1004,1), MATCH(Input!$G$31,$B$4:$B$1004,1)),0,1,1)),$AD$4,0,1),0)</f>
        <v>0</v>
      </c>
      <c r="L266" s="78" t="n">
        <f aca="false">IF(AND(($B266&lt;Input!$C$31),($B266&lt;Input!$G$31)),($G266+$H266+$I266+$J266),($G266+$H266+$I266+$J266+$K266))</f>
        <v>11782.932700759</v>
      </c>
      <c r="M266" s="78" t="n">
        <f aca="false">Mortgage!$L266</f>
        <v>-465.073642927374</v>
      </c>
      <c r="N266" s="78" t="n">
        <f aca="false">$L266+$M266</f>
        <v>11317.8590578316</v>
      </c>
      <c r="O266" s="78" t="n">
        <f aca="false">IF(AND(($B266&lt;Input!$C$31),($B266&lt;Input!$G$31)),Expenses!$D266,(-1)*$N266)</f>
        <v>-8545.38025783034</v>
      </c>
      <c r="P266" s="78" t="n">
        <f aca="false">Childcare!$D266</f>
        <v>0</v>
      </c>
      <c r="Q266" s="78" t="n">
        <f aca="false">Loan_01!$E266</f>
        <v>0</v>
      </c>
      <c r="R266" s="78" t="n">
        <f aca="false">Loan_02!$E266</f>
        <v>0</v>
      </c>
      <c r="S266" s="78" t="n">
        <f aca="false">(-1)*SUM(Roth_01!$D266+Roth_02!$D266+IRA_01!$D266+IRA_02!$D266+Invest_01!$D266+Invest_02!$D266)</f>
        <v>-100</v>
      </c>
      <c r="T266" s="78" t="n">
        <f aca="false">(-1)*(IF(($B266&gt;Input!$O$24),0,Input!$O$30)+IF(($B266&gt;Input!$O$31),0,Input!$O$37)+IF(($B266&gt;Input!$O$38),0,Input!$O$44))</f>
        <v>-0</v>
      </c>
      <c r="U266" s="78" t="n">
        <f aca="false">IF(($AB265*(Input!$C$16/100)&gt;0),0,($AB265*(Input!$C$16/100)))</f>
        <v>0</v>
      </c>
      <c r="V266" s="78"/>
      <c r="W266" s="78" t="n">
        <f aca="false">IF(($N266+$O266+$P266+$Q266+$R266+$S266+$T266+$U266)&lt;0,($N266+$O266+$P266+$Q266+$R266+$S266+$T266+$U266),0)</f>
        <v>0</v>
      </c>
      <c r="X266" s="78"/>
      <c r="Y266" s="78" t="n">
        <f aca="false">IF(($N266+$O266+$P266+$Q266+$R266+$S266+$T266+$U266)&gt;=0,($N266+$O266+$P266+$Q266+$R266+$S266+$T266+$U266),0)</f>
        <v>2672.4788000013</v>
      </c>
      <c r="AA266" s="78" t="n">
        <f aca="false">IF(AND((($AB265+$W265-$U265)&lt;0),($Y266&gt;0)),($AA265-$K266)*(1+Input!$C$18/(12*100)),($AA265+$Y266-$K266)*(1+Input!$C$18/(12*100)))</f>
        <v>573364.686298867</v>
      </c>
      <c r="AB266" s="78" t="n">
        <f aca="false">IF(AND((($AB265+$W265-$U265)&lt;0),($Y266&gt;=0)),($AB265+$W265-$U265+$Y266)*(1+Input!$C$15/(12*100)),0)</f>
        <v>0</v>
      </c>
    </row>
    <row r="267" customFormat="false" ht="12.8" hidden="false" customHeight="false" outlineLevel="0" collapsed="false">
      <c r="A267" s="76" t="n">
        <v>263</v>
      </c>
      <c r="B267" s="77" t="n">
        <f aca="false">EOMONTH(Input!$C$7,A267)</f>
        <v>50921</v>
      </c>
      <c r="D267" s="76" t="n">
        <f aca="false">DATEDIF(Input!$C$23,$B267,"Y")</f>
        <v>62</v>
      </c>
      <c r="E267" s="76" t="n">
        <f aca="false">DATEDIF(Input!$G$23,$B267,"Y")</f>
        <v>62</v>
      </c>
      <c r="G267" s="78" t="n">
        <f aca="false">Salary_01!$L267</f>
        <v>6896.02341327194</v>
      </c>
      <c r="H267" s="78" t="n">
        <f aca="false">Salary_02!$L267</f>
        <v>4886.90928748708</v>
      </c>
      <c r="I267" s="78" t="n">
        <f aca="false">Retirement_Dist_01!$J267</f>
        <v>0</v>
      </c>
      <c r="J267" s="78" t="n">
        <f aca="false">Retirement_Dist_02!$J267</f>
        <v>0</v>
      </c>
      <c r="K267" s="78" t="n">
        <f aca="true">IF(AND(OR($B267&gt;Input!$C$31,$B267&gt;Input!$G$31),OR($B267&lt;Input!$C$25,$B267&lt;Input!$G$25)),(-1)*PMT(Input!$C$18/(100*12),(OFFSET($A$4, MAX( MATCH(Input!$C$25,$B$4:$B$1004,1), MATCH(Input!$G$25,$B$4:$B$1004,1)),0,1,1) - OFFSET($A$4, MIN( MATCH(Input!$C$31,$B$4:$B$1004,1), MATCH(Input!$G$31,$B$4:$B$1004,1)),0,1,1)),$AD$4,0,1),0)</f>
        <v>0</v>
      </c>
      <c r="L267" s="78" t="n">
        <f aca="false">IF(AND(($B267&lt;Input!$C$31),($B267&lt;Input!$G$31)),($G267+$H267+$I267+$J267),($G267+$H267+$I267+$J267+$K267))</f>
        <v>11782.932700759</v>
      </c>
      <c r="M267" s="78" t="n">
        <f aca="false">Mortgage!$L267</f>
        <v>-465.073642927374</v>
      </c>
      <c r="N267" s="78" t="n">
        <f aca="false">$L267+$M267</f>
        <v>11317.8590578316</v>
      </c>
      <c r="O267" s="78" t="n">
        <f aca="false">IF(AND(($B267&lt;Input!$C$31),($B267&lt;Input!$G$31)),Expenses!$D267,(-1)*$N267)</f>
        <v>-8545.38025783034</v>
      </c>
      <c r="P267" s="78" t="n">
        <f aca="false">Childcare!$D267</f>
        <v>0</v>
      </c>
      <c r="Q267" s="78" t="n">
        <f aca="false">Loan_01!$E267</f>
        <v>0</v>
      </c>
      <c r="R267" s="78" t="n">
        <f aca="false">Loan_02!$E267</f>
        <v>0</v>
      </c>
      <c r="S267" s="78" t="n">
        <f aca="false">(-1)*SUM(Roth_01!$D267+Roth_02!$D267+IRA_01!$D267+IRA_02!$D267+Invest_01!$D267+Invest_02!$D267)</f>
        <v>-100</v>
      </c>
      <c r="T267" s="78" t="n">
        <f aca="false">(-1)*(IF(($B267&gt;Input!$O$24),0,Input!$O$30)+IF(($B267&gt;Input!$O$31),0,Input!$O$37)+IF(($B267&gt;Input!$O$38),0,Input!$O$44))</f>
        <v>-0</v>
      </c>
      <c r="U267" s="78" t="n">
        <f aca="false">IF(($AB266*(Input!$C$16/100)&gt;0),0,($AB266*(Input!$C$16/100)))</f>
        <v>0</v>
      </c>
      <c r="V267" s="78"/>
      <c r="W267" s="78" t="n">
        <f aca="false">IF(($N267+$O267+$P267+$Q267+$R267+$S267+$T267+$U267)&lt;0,($N267+$O267+$P267+$Q267+$R267+$S267+$T267+$U267),0)</f>
        <v>0</v>
      </c>
      <c r="X267" s="78"/>
      <c r="Y267" s="78" t="n">
        <f aca="false">IF(($N267+$O267+$P267+$Q267+$R267+$S267+$T267+$U267)&gt;=0,($N267+$O267+$P267+$Q267+$R267+$S267+$T267+$U267),0)</f>
        <v>2672.4788000013</v>
      </c>
      <c r="AA267" s="78" t="n">
        <f aca="false">IF(AND((($AB266+$W266-$U266)&lt;0),($Y267&gt;0)),($AA266-$K267)*(1+Input!$C$18/(12*100)),($AA266+$Y267-$K267)*(1+Input!$C$18/(12*100)))</f>
        <v>576061.166647414</v>
      </c>
      <c r="AB267" s="78" t="n">
        <f aca="false">IF(AND((($AB266+$W266-$U266)&lt;0),($Y267&gt;=0)),($AB266+$W266-$U266+$Y267)*(1+Input!$C$15/(12*100)),0)</f>
        <v>0</v>
      </c>
    </row>
    <row r="268" customFormat="false" ht="12.8" hidden="false" customHeight="false" outlineLevel="0" collapsed="false">
      <c r="A268" s="76" t="n">
        <v>264</v>
      </c>
      <c r="B268" s="77" t="n">
        <f aca="false">EOMONTH(Input!$C$7,A268)</f>
        <v>50951</v>
      </c>
      <c r="D268" s="76" t="n">
        <f aca="false">DATEDIF(Input!$C$23,$B268,"Y")</f>
        <v>62</v>
      </c>
      <c r="E268" s="76" t="n">
        <f aca="false">DATEDIF(Input!$G$23,$B268,"Y")</f>
        <v>62</v>
      </c>
      <c r="G268" s="78" t="n">
        <f aca="false">Salary_01!$L268</f>
        <v>6999.23569700125</v>
      </c>
      <c r="H268" s="78" t="n">
        <f aca="false">Salary_02!$L268</f>
        <v>4955.72398612338</v>
      </c>
      <c r="I268" s="78" t="n">
        <f aca="false">Retirement_Dist_01!$J268</f>
        <v>0</v>
      </c>
      <c r="J268" s="78" t="n">
        <f aca="false">Retirement_Dist_02!$J268</f>
        <v>0</v>
      </c>
      <c r="K268" s="78" t="n">
        <f aca="true">IF(AND(OR($B268&gt;Input!$C$31,$B268&gt;Input!$G$31),OR($B268&lt;Input!$C$25,$B268&lt;Input!$G$25)),(-1)*PMT(Input!$C$18/(100*12),(OFFSET($A$4, MAX( MATCH(Input!$C$25,$B$4:$B$1004,1), MATCH(Input!$G$25,$B$4:$B$1004,1)),0,1,1) - OFFSET($A$4, MIN( MATCH(Input!$C$31,$B$4:$B$1004,1), MATCH(Input!$G$31,$B$4:$B$1004,1)),0,1,1)),$AD$4,0,1),0)</f>
        <v>0</v>
      </c>
      <c r="L268" s="78" t="n">
        <f aca="false">IF(AND(($B268&lt;Input!$C$31),($B268&lt;Input!$G$31)),($G268+$H268+$I268+$J268),($G268+$H268+$I268+$J268+$K268))</f>
        <v>11954.9596831246</v>
      </c>
      <c r="M268" s="78" t="n">
        <f aca="false">Mortgage!$L268</f>
        <v>-479.025852215196</v>
      </c>
      <c r="N268" s="78" t="n">
        <f aca="false">$L268+$M268</f>
        <v>11475.9338309094</v>
      </c>
      <c r="O268" s="78" t="n">
        <f aca="false">IF(AND(($B268&lt;Input!$C$31),($B268&lt;Input!$G$31)),Expenses!$D268,(-1)*$N268)</f>
        <v>-8887.19546814355</v>
      </c>
      <c r="P268" s="78" t="n">
        <f aca="false">Childcare!$D268</f>
        <v>0</v>
      </c>
      <c r="Q268" s="78" t="n">
        <f aca="false">Loan_01!$E268</f>
        <v>0</v>
      </c>
      <c r="R268" s="78" t="n">
        <f aca="false">Loan_02!$E268</f>
        <v>0</v>
      </c>
      <c r="S268" s="78" t="n">
        <f aca="false">(-1)*SUM(Roth_01!$D268+Roth_02!$D268+IRA_01!$D268+IRA_02!$D268+Invest_01!$D268+Invest_02!$D268)</f>
        <v>-100</v>
      </c>
      <c r="T268" s="78" t="n">
        <f aca="false">(-1)*(IF(($B268&gt;Input!$O$24),0,Input!$O$30)+IF(($B268&gt;Input!$O$31),0,Input!$O$37)+IF(($B268&gt;Input!$O$38),0,Input!$O$44))</f>
        <v>-0</v>
      </c>
      <c r="U268" s="78" t="n">
        <f aca="false">IF(($AB267*(Input!$C$16/100)&gt;0),0,($AB267*(Input!$C$16/100)))</f>
        <v>0</v>
      </c>
      <c r="V268" s="78"/>
      <c r="W268" s="78" t="n">
        <f aca="false">IF(($N268+$O268+$P268+$Q268+$R268+$S268+$T268+$U268)&lt;0,($N268+$O268+$P268+$Q268+$R268+$S268+$T268+$U268),0)</f>
        <v>0</v>
      </c>
      <c r="X268" s="78"/>
      <c r="Y268" s="78" t="n">
        <f aca="false">IF(($N268+$O268+$P268+$Q268+$R268+$S268+$T268+$U268)&gt;=0,($N268+$O268+$P268+$Q268+$R268+$S268+$T268+$U268),0)</f>
        <v>2488.73836276588</v>
      </c>
      <c r="AA268" s="78" t="n">
        <f aca="false">IF(AND((($AB267+$W267-$U267)&lt;0),($Y268&gt;0)),($AA267-$K268)*(1+Input!$C$18/(12*100)),($AA267+$Y268-$K268)*(1+Input!$C$18/(12*100)))</f>
        <v>578574.011256222</v>
      </c>
      <c r="AB268" s="78" t="n">
        <f aca="false">IF(AND((($AB267+$W267-$U267)&lt;0),($Y268&gt;=0)),($AB267+$W267-$U267+$Y268)*(1+Input!$C$15/(12*100)),0)</f>
        <v>0</v>
      </c>
    </row>
    <row r="269" customFormat="false" ht="12.8" hidden="false" customHeight="false" outlineLevel="0" collapsed="false">
      <c r="A269" s="76" t="n">
        <v>265</v>
      </c>
      <c r="B269" s="77" t="n">
        <f aca="false">EOMONTH(Input!$C$7,A269)</f>
        <v>50982</v>
      </c>
      <c r="D269" s="76" t="n">
        <f aca="false">DATEDIF(Input!$C$23,$B269,"Y")</f>
        <v>62</v>
      </c>
      <c r="E269" s="76" t="n">
        <f aca="false">DATEDIF(Input!$G$23,$B269,"Y")</f>
        <v>62</v>
      </c>
      <c r="G269" s="78" t="n">
        <f aca="false">Salary_01!$L269</f>
        <v>6999.23569700125</v>
      </c>
      <c r="H269" s="78" t="n">
        <f aca="false">Salary_02!$L269</f>
        <v>4955.72398612338</v>
      </c>
      <c r="I269" s="78" t="n">
        <f aca="false">Retirement_Dist_01!$J269</f>
        <v>0</v>
      </c>
      <c r="J269" s="78" t="n">
        <f aca="false">Retirement_Dist_02!$J269</f>
        <v>0</v>
      </c>
      <c r="K269" s="78" t="n">
        <f aca="true">IF(AND(OR($B269&gt;Input!$C$31,$B269&gt;Input!$G$31),OR($B269&lt;Input!$C$25,$B269&lt;Input!$G$25)),(-1)*PMT(Input!$C$18/(100*12),(OFFSET($A$4, MAX( MATCH(Input!$C$25,$B$4:$B$1004,1), MATCH(Input!$G$25,$B$4:$B$1004,1)),0,1,1) - OFFSET($A$4, MIN( MATCH(Input!$C$31,$B$4:$B$1004,1), MATCH(Input!$G$31,$B$4:$B$1004,1)),0,1,1)),$AD$4,0,1),0)</f>
        <v>0</v>
      </c>
      <c r="L269" s="78" t="n">
        <f aca="false">IF(AND(($B269&lt;Input!$C$31),($B269&lt;Input!$G$31)),($G269+$H269+$I269+$J269),($G269+$H269+$I269+$J269+$K269))</f>
        <v>11954.9596831246</v>
      </c>
      <c r="M269" s="78" t="n">
        <f aca="false">Mortgage!$L269</f>
        <v>-479.025852215196</v>
      </c>
      <c r="N269" s="78" t="n">
        <f aca="false">$L269+$M269</f>
        <v>11475.9338309094</v>
      </c>
      <c r="O269" s="78" t="n">
        <f aca="false">IF(AND(($B269&lt;Input!$C$31),($B269&lt;Input!$G$31)),Expenses!$D269,(-1)*$N269)</f>
        <v>-8887.19546814355</v>
      </c>
      <c r="P269" s="78" t="n">
        <f aca="false">Childcare!$D269</f>
        <v>0</v>
      </c>
      <c r="Q269" s="78" t="n">
        <f aca="false">Loan_01!$E269</f>
        <v>0</v>
      </c>
      <c r="R269" s="78" t="n">
        <f aca="false">Loan_02!$E269</f>
        <v>0</v>
      </c>
      <c r="S269" s="78" t="n">
        <f aca="false">(-1)*SUM(Roth_01!$D269+Roth_02!$D269+IRA_01!$D269+IRA_02!$D269+Invest_01!$D269+Invest_02!$D269)</f>
        <v>-100</v>
      </c>
      <c r="T269" s="78" t="n">
        <f aca="false">(-1)*(IF(($B269&gt;Input!$O$24),0,Input!$O$30)+IF(($B269&gt;Input!$O$31),0,Input!$O$37)+IF(($B269&gt;Input!$O$38),0,Input!$O$44))</f>
        <v>-0</v>
      </c>
      <c r="U269" s="78" t="n">
        <f aca="false">IF(($AB268*(Input!$C$16/100)&gt;0),0,($AB268*(Input!$C$16/100)))</f>
        <v>0</v>
      </c>
      <c r="V269" s="78"/>
      <c r="W269" s="78" t="n">
        <f aca="false">IF(($N269+$O269+$P269+$Q269+$R269+$S269+$T269+$U269)&lt;0,($N269+$O269+$P269+$Q269+$R269+$S269+$T269+$U269),0)</f>
        <v>0</v>
      </c>
      <c r="X269" s="78"/>
      <c r="Y269" s="78" t="n">
        <f aca="false">IF(($N269+$O269+$P269+$Q269+$R269+$S269+$T269+$U269)&gt;=0,($N269+$O269+$P269+$Q269+$R269+$S269+$T269+$U269),0)</f>
        <v>2488.73836276588</v>
      </c>
      <c r="AA269" s="78" t="n">
        <f aca="false">IF(AND((($AB268+$W268-$U268)&lt;0),($Y269&gt;0)),($AA268-$K269)*(1+Input!$C$18/(12*100)),($AA268+$Y269-$K269)*(1+Input!$C$18/(12*100)))</f>
        <v>581086.960566889</v>
      </c>
      <c r="AB269" s="78" t="n">
        <f aca="false">IF(AND((($AB268+$W268-$U268)&lt;0),($Y269&gt;=0)),($AB268+$W268-$U268+$Y269)*(1+Input!$C$15/(12*100)),0)</f>
        <v>0</v>
      </c>
    </row>
    <row r="270" customFormat="false" ht="12.8" hidden="false" customHeight="false" outlineLevel="0" collapsed="false">
      <c r="A270" s="76" t="n">
        <v>266</v>
      </c>
      <c r="B270" s="77" t="n">
        <f aca="false">EOMONTH(Input!$C$7,A270)</f>
        <v>51013</v>
      </c>
      <c r="D270" s="76" t="n">
        <f aca="false">DATEDIF(Input!$C$23,$B270,"Y")</f>
        <v>62</v>
      </c>
      <c r="E270" s="76" t="n">
        <f aca="false">DATEDIF(Input!$G$23,$B270,"Y")</f>
        <v>62</v>
      </c>
      <c r="G270" s="78" t="n">
        <f aca="false">Salary_01!$L270</f>
        <v>6999.23569700125</v>
      </c>
      <c r="H270" s="78" t="n">
        <f aca="false">Salary_02!$L270</f>
        <v>4955.72398612338</v>
      </c>
      <c r="I270" s="78" t="n">
        <f aca="false">Retirement_Dist_01!$J270</f>
        <v>0</v>
      </c>
      <c r="J270" s="78" t="n">
        <f aca="false">Retirement_Dist_02!$J270</f>
        <v>0</v>
      </c>
      <c r="K270" s="78" t="n">
        <f aca="true">IF(AND(OR($B270&gt;Input!$C$31,$B270&gt;Input!$G$31),OR($B270&lt;Input!$C$25,$B270&lt;Input!$G$25)),(-1)*PMT(Input!$C$18/(100*12),(OFFSET($A$4, MAX( MATCH(Input!$C$25,$B$4:$B$1004,1), MATCH(Input!$G$25,$B$4:$B$1004,1)),0,1,1) - OFFSET($A$4, MIN( MATCH(Input!$C$31,$B$4:$B$1004,1), MATCH(Input!$G$31,$B$4:$B$1004,1)),0,1,1)),$AD$4,0,1),0)</f>
        <v>0</v>
      </c>
      <c r="L270" s="78" t="n">
        <f aca="false">IF(AND(($B270&lt;Input!$C$31),($B270&lt;Input!$G$31)),($G270+$H270+$I270+$J270),($G270+$H270+$I270+$J270+$K270))</f>
        <v>11954.9596831246</v>
      </c>
      <c r="M270" s="78" t="n">
        <f aca="false">Mortgage!$L270</f>
        <v>-479.025852215196</v>
      </c>
      <c r="N270" s="78" t="n">
        <f aca="false">$L270+$M270</f>
        <v>11475.9338309094</v>
      </c>
      <c r="O270" s="78" t="n">
        <f aca="false">IF(AND(($B270&lt;Input!$C$31),($B270&lt;Input!$G$31)),Expenses!$D270,(-1)*$N270)</f>
        <v>-8887.19546814355</v>
      </c>
      <c r="P270" s="78" t="n">
        <f aca="false">Childcare!$D270</f>
        <v>0</v>
      </c>
      <c r="Q270" s="78" t="n">
        <f aca="false">Loan_01!$E270</f>
        <v>0</v>
      </c>
      <c r="R270" s="78" t="n">
        <f aca="false">Loan_02!$E270</f>
        <v>0</v>
      </c>
      <c r="S270" s="78" t="n">
        <f aca="false">(-1)*SUM(Roth_01!$D270+Roth_02!$D270+IRA_01!$D270+IRA_02!$D270+Invest_01!$D270+Invest_02!$D270)</f>
        <v>-100</v>
      </c>
      <c r="T270" s="78" t="n">
        <f aca="false">(-1)*(IF(($B270&gt;Input!$O$24),0,Input!$O$30)+IF(($B270&gt;Input!$O$31),0,Input!$O$37)+IF(($B270&gt;Input!$O$38),0,Input!$O$44))</f>
        <v>-0</v>
      </c>
      <c r="U270" s="78" t="n">
        <f aca="false">IF(($AB269*(Input!$C$16/100)&gt;0),0,($AB269*(Input!$C$16/100)))</f>
        <v>0</v>
      </c>
      <c r="V270" s="78"/>
      <c r="W270" s="78" t="n">
        <f aca="false">IF(($N270+$O270+$P270+$Q270+$R270+$S270+$T270+$U270)&lt;0,($N270+$O270+$P270+$Q270+$R270+$S270+$T270+$U270),0)</f>
        <v>0</v>
      </c>
      <c r="X270" s="78"/>
      <c r="Y270" s="78" t="n">
        <f aca="false">IF(($N270+$O270+$P270+$Q270+$R270+$S270+$T270+$U270)&gt;=0,($N270+$O270+$P270+$Q270+$R270+$S270+$T270+$U270),0)</f>
        <v>2488.73836276588</v>
      </c>
      <c r="AA270" s="78" t="n">
        <f aca="false">IF(AND((($AB269+$W269-$U269)&lt;0),($Y270&gt;0)),($AA269-$K270)*(1+Input!$C$18/(12*100)),($AA269+$Y270-$K270)*(1+Input!$C$18/(12*100)))</f>
        <v>583600.014583777</v>
      </c>
      <c r="AB270" s="78" t="n">
        <f aca="false">IF(AND((($AB269+$W269-$U269)&lt;0),($Y270&gt;=0)),($AB269+$W269-$U269+$Y270)*(1+Input!$C$15/(12*100)),0)</f>
        <v>0</v>
      </c>
    </row>
    <row r="271" customFormat="false" ht="12.8" hidden="false" customHeight="false" outlineLevel="0" collapsed="false">
      <c r="A271" s="76" t="n">
        <v>267</v>
      </c>
      <c r="B271" s="77" t="n">
        <f aca="false">EOMONTH(Input!$C$7,A271)</f>
        <v>51043</v>
      </c>
      <c r="D271" s="76" t="n">
        <f aca="false">DATEDIF(Input!$C$23,$B271,"Y")</f>
        <v>62</v>
      </c>
      <c r="E271" s="76" t="n">
        <f aca="false">DATEDIF(Input!$G$23,$B271,"Y")</f>
        <v>62</v>
      </c>
      <c r="G271" s="78" t="n">
        <f aca="false">Salary_01!$L271</f>
        <v>6999.23569700125</v>
      </c>
      <c r="H271" s="78" t="n">
        <f aca="false">Salary_02!$L271</f>
        <v>4955.72398612338</v>
      </c>
      <c r="I271" s="78" t="n">
        <f aca="false">Retirement_Dist_01!$J271</f>
        <v>0</v>
      </c>
      <c r="J271" s="78" t="n">
        <f aca="false">Retirement_Dist_02!$J271</f>
        <v>0</v>
      </c>
      <c r="K271" s="78" t="n">
        <f aca="true">IF(AND(OR($B271&gt;Input!$C$31,$B271&gt;Input!$G$31),OR($B271&lt;Input!$C$25,$B271&lt;Input!$G$25)),(-1)*PMT(Input!$C$18/(100*12),(OFFSET($A$4, MAX( MATCH(Input!$C$25,$B$4:$B$1004,1), MATCH(Input!$G$25,$B$4:$B$1004,1)),0,1,1) - OFFSET($A$4, MIN( MATCH(Input!$C$31,$B$4:$B$1004,1), MATCH(Input!$G$31,$B$4:$B$1004,1)),0,1,1)),$AD$4,0,1),0)</f>
        <v>0</v>
      </c>
      <c r="L271" s="78" t="n">
        <f aca="false">IF(AND(($B271&lt;Input!$C$31),($B271&lt;Input!$G$31)),($G271+$H271+$I271+$J271),($G271+$H271+$I271+$J271+$K271))</f>
        <v>11954.9596831246</v>
      </c>
      <c r="M271" s="78" t="n">
        <f aca="false">Mortgage!$L271</f>
        <v>-479.025852215196</v>
      </c>
      <c r="N271" s="78" t="n">
        <f aca="false">$L271+$M271</f>
        <v>11475.9338309094</v>
      </c>
      <c r="O271" s="78" t="n">
        <f aca="false">IF(AND(($B271&lt;Input!$C$31),($B271&lt;Input!$G$31)),Expenses!$D271,(-1)*$N271)</f>
        <v>-8887.19546814355</v>
      </c>
      <c r="P271" s="78" t="n">
        <f aca="false">Childcare!$D271</f>
        <v>0</v>
      </c>
      <c r="Q271" s="78" t="n">
        <f aca="false">Loan_01!$E271</f>
        <v>0</v>
      </c>
      <c r="R271" s="78" t="n">
        <f aca="false">Loan_02!$E271</f>
        <v>0</v>
      </c>
      <c r="S271" s="78" t="n">
        <f aca="false">(-1)*SUM(Roth_01!$D271+Roth_02!$D271+IRA_01!$D271+IRA_02!$D271+Invest_01!$D271+Invest_02!$D271)</f>
        <v>-100</v>
      </c>
      <c r="T271" s="78" t="n">
        <f aca="false">(-1)*(IF(($B271&gt;Input!$O$24),0,Input!$O$30)+IF(($B271&gt;Input!$O$31),0,Input!$O$37)+IF(($B271&gt;Input!$O$38),0,Input!$O$44))</f>
        <v>-0</v>
      </c>
      <c r="U271" s="78" t="n">
        <f aca="false">IF(($AB270*(Input!$C$16/100)&gt;0),0,($AB270*(Input!$C$16/100)))</f>
        <v>0</v>
      </c>
      <c r="V271" s="78"/>
      <c r="W271" s="78" t="n">
        <f aca="false">IF(($N271+$O271+$P271+$Q271+$R271+$S271+$T271+$U271)&lt;0,($N271+$O271+$P271+$Q271+$R271+$S271+$T271+$U271),0)</f>
        <v>0</v>
      </c>
      <c r="X271" s="78"/>
      <c r="Y271" s="78" t="n">
        <f aca="false">IF(($N271+$O271+$P271+$Q271+$R271+$S271+$T271+$U271)&gt;=0,($N271+$O271+$P271+$Q271+$R271+$S271+$T271+$U271),0)</f>
        <v>2488.73836276588</v>
      </c>
      <c r="AA271" s="78" t="n">
        <f aca="false">IF(AND((($AB270+$W270-$U270)&lt;0),($Y271&gt;0)),($AA270-$K271)*(1+Input!$C$18/(12*100)),($AA270+$Y271-$K271)*(1+Input!$C$18/(12*100)))</f>
        <v>586113.173311249</v>
      </c>
      <c r="AB271" s="78" t="n">
        <f aca="false">IF(AND((($AB270+$W270-$U270)&lt;0),($Y271&gt;=0)),($AB270+$W270-$U270+$Y271)*(1+Input!$C$15/(12*100)),0)</f>
        <v>0</v>
      </c>
    </row>
    <row r="272" customFormat="false" ht="12.8" hidden="false" customHeight="false" outlineLevel="0" collapsed="false">
      <c r="A272" s="76" t="n">
        <v>268</v>
      </c>
      <c r="B272" s="77" t="n">
        <f aca="false">EOMONTH(Input!$C$7,A272)</f>
        <v>51074</v>
      </c>
      <c r="D272" s="76" t="n">
        <f aca="false">DATEDIF(Input!$C$23,$B272,"Y")</f>
        <v>62</v>
      </c>
      <c r="E272" s="76" t="n">
        <f aca="false">DATEDIF(Input!$G$23,$B272,"Y")</f>
        <v>62</v>
      </c>
      <c r="G272" s="78" t="n">
        <f aca="false">Salary_01!$L272</f>
        <v>6999.23569700125</v>
      </c>
      <c r="H272" s="78" t="n">
        <f aca="false">Salary_02!$L272</f>
        <v>4955.72398612338</v>
      </c>
      <c r="I272" s="78" t="n">
        <f aca="false">Retirement_Dist_01!$J272</f>
        <v>0</v>
      </c>
      <c r="J272" s="78" t="n">
        <f aca="false">Retirement_Dist_02!$J272</f>
        <v>0</v>
      </c>
      <c r="K272" s="78" t="n">
        <f aca="true">IF(AND(OR($B272&gt;Input!$C$31,$B272&gt;Input!$G$31),OR($B272&lt;Input!$C$25,$B272&lt;Input!$G$25)),(-1)*PMT(Input!$C$18/(100*12),(OFFSET($A$4, MAX( MATCH(Input!$C$25,$B$4:$B$1004,1), MATCH(Input!$G$25,$B$4:$B$1004,1)),0,1,1) - OFFSET($A$4, MIN( MATCH(Input!$C$31,$B$4:$B$1004,1), MATCH(Input!$G$31,$B$4:$B$1004,1)),0,1,1)),$AD$4,0,1),0)</f>
        <v>0</v>
      </c>
      <c r="L272" s="78" t="n">
        <f aca="false">IF(AND(($B272&lt;Input!$C$31),($B272&lt;Input!$G$31)),($G272+$H272+$I272+$J272),($G272+$H272+$I272+$J272+$K272))</f>
        <v>11954.9596831246</v>
      </c>
      <c r="M272" s="78" t="n">
        <f aca="false">Mortgage!$L272</f>
        <v>-479.025852215196</v>
      </c>
      <c r="N272" s="78" t="n">
        <f aca="false">$L272+$M272</f>
        <v>11475.9338309094</v>
      </c>
      <c r="O272" s="78" t="n">
        <f aca="false">IF(AND(($B272&lt;Input!$C$31),($B272&lt;Input!$G$31)),Expenses!$D272,(-1)*$N272)</f>
        <v>-8887.19546814355</v>
      </c>
      <c r="P272" s="78" t="n">
        <f aca="false">Childcare!$D272</f>
        <v>0</v>
      </c>
      <c r="Q272" s="78" t="n">
        <f aca="false">Loan_01!$E272</f>
        <v>0</v>
      </c>
      <c r="R272" s="78" t="n">
        <f aca="false">Loan_02!$E272</f>
        <v>0</v>
      </c>
      <c r="S272" s="78" t="n">
        <f aca="false">(-1)*SUM(Roth_01!$D272+Roth_02!$D272+IRA_01!$D272+IRA_02!$D272+Invest_01!$D272+Invest_02!$D272)</f>
        <v>-100</v>
      </c>
      <c r="T272" s="78" t="n">
        <f aca="false">(-1)*(IF(($B272&gt;Input!$O$24),0,Input!$O$30)+IF(($B272&gt;Input!$O$31),0,Input!$O$37)+IF(($B272&gt;Input!$O$38),0,Input!$O$44))</f>
        <v>-0</v>
      </c>
      <c r="U272" s="78" t="n">
        <f aca="false">IF(($AB271*(Input!$C$16/100)&gt;0),0,($AB271*(Input!$C$16/100)))</f>
        <v>0</v>
      </c>
      <c r="V272" s="78"/>
      <c r="W272" s="78" t="n">
        <f aca="false">IF(($N272+$O272+$P272+$Q272+$R272+$S272+$T272+$U272)&lt;0,($N272+$O272+$P272+$Q272+$R272+$S272+$T272+$U272),0)</f>
        <v>0</v>
      </c>
      <c r="X272" s="78"/>
      <c r="Y272" s="78" t="n">
        <f aca="false">IF(($N272+$O272+$P272+$Q272+$R272+$S272+$T272+$U272)&gt;=0,($N272+$O272+$P272+$Q272+$R272+$S272+$T272+$U272),0)</f>
        <v>2488.73836276588</v>
      </c>
      <c r="AA272" s="78" t="n">
        <f aca="false">IF(AND((($AB271+$W271-$U271)&lt;0),($Y272&gt;0)),($AA271-$K272)*(1+Input!$C$18/(12*100)),($AA271+$Y272-$K272)*(1+Input!$C$18/(12*100)))</f>
        <v>588626.436753668</v>
      </c>
      <c r="AB272" s="78" t="n">
        <f aca="false">IF(AND((($AB271+$W271-$U271)&lt;0),($Y272&gt;=0)),($AB271+$W271-$U271+$Y272)*(1+Input!$C$15/(12*100)),0)</f>
        <v>0</v>
      </c>
    </row>
    <row r="273" customFormat="false" ht="12.8" hidden="false" customHeight="false" outlineLevel="0" collapsed="false">
      <c r="A273" s="76" t="n">
        <v>269</v>
      </c>
      <c r="B273" s="77" t="n">
        <f aca="false">EOMONTH(Input!$C$7,A273)</f>
        <v>51104</v>
      </c>
      <c r="D273" s="76" t="n">
        <f aca="false">DATEDIF(Input!$C$23,$B273,"Y")</f>
        <v>62</v>
      </c>
      <c r="E273" s="76" t="n">
        <f aca="false">DATEDIF(Input!$G$23,$B273,"Y")</f>
        <v>62</v>
      </c>
      <c r="G273" s="78" t="n">
        <f aca="false">Salary_01!$L273</f>
        <v>6999.23569700125</v>
      </c>
      <c r="H273" s="78" t="n">
        <f aca="false">Salary_02!$L273</f>
        <v>4955.72398612338</v>
      </c>
      <c r="I273" s="78" t="n">
        <f aca="false">Retirement_Dist_01!$J273</f>
        <v>0</v>
      </c>
      <c r="J273" s="78" t="n">
        <f aca="false">Retirement_Dist_02!$J273</f>
        <v>0</v>
      </c>
      <c r="K273" s="78" t="n">
        <f aca="true">IF(AND(OR($B273&gt;Input!$C$31,$B273&gt;Input!$G$31),OR($B273&lt;Input!$C$25,$B273&lt;Input!$G$25)),(-1)*PMT(Input!$C$18/(100*12),(OFFSET($A$4, MAX( MATCH(Input!$C$25,$B$4:$B$1004,1), MATCH(Input!$G$25,$B$4:$B$1004,1)),0,1,1) - OFFSET($A$4, MIN( MATCH(Input!$C$31,$B$4:$B$1004,1), MATCH(Input!$G$31,$B$4:$B$1004,1)),0,1,1)),$AD$4,0,1),0)</f>
        <v>0</v>
      </c>
      <c r="L273" s="78" t="n">
        <f aca="false">IF(AND(($B273&lt;Input!$C$31),($B273&lt;Input!$G$31)),($G273+$H273+$I273+$J273),($G273+$H273+$I273+$J273+$K273))</f>
        <v>11954.9596831246</v>
      </c>
      <c r="M273" s="78" t="n">
        <f aca="false">Mortgage!$L273</f>
        <v>-479.025852215196</v>
      </c>
      <c r="N273" s="78" t="n">
        <f aca="false">$L273+$M273</f>
        <v>11475.9338309094</v>
      </c>
      <c r="O273" s="78" t="n">
        <f aca="false">IF(AND(($B273&lt;Input!$C$31),($B273&lt;Input!$G$31)),Expenses!$D273,(-1)*$N273)</f>
        <v>-8887.19546814355</v>
      </c>
      <c r="P273" s="78" t="n">
        <f aca="false">Childcare!$D273</f>
        <v>0</v>
      </c>
      <c r="Q273" s="78" t="n">
        <f aca="false">Loan_01!$E273</f>
        <v>0</v>
      </c>
      <c r="R273" s="78" t="n">
        <f aca="false">Loan_02!$E273</f>
        <v>0</v>
      </c>
      <c r="S273" s="78" t="n">
        <f aca="false">(-1)*SUM(Roth_01!$D273+Roth_02!$D273+IRA_01!$D273+IRA_02!$D273+Invest_01!$D273+Invest_02!$D273)</f>
        <v>-100</v>
      </c>
      <c r="T273" s="78" t="n">
        <f aca="false">(-1)*(IF(($B273&gt;Input!$O$24),0,Input!$O$30)+IF(($B273&gt;Input!$O$31),0,Input!$O$37)+IF(($B273&gt;Input!$O$38),0,Input!$O$44))</f>
        <v>-0</v>
      </c>
      <c r="U273" s="78" t="n">
        <f aca="false">IF(($AB272*(Input!$C$16/100)&gt;0),0,($AB272*(Input!$C$16/100)))</f>
        <v>0</v>
      </c>
      <c r="V273" s="78"/>
      <c r="W273" s="78" t="n">
        <f aca="false">IF(($N273+$O273+$P273+$Q273+$R273+$S273+$T273+$U273)&lt;0,($N273+$O273+$P273+$Q273+$R273+$S273+$T273+$U273),0)</f>
        <v>0</v>
      </c>
      <c r="X273" s="78"/>
      <c r="Y273" s="78" t="n">
        <f aca="false">IF(($N273+$O273+$P273+$Q273+$R273+$S273+$T273+$U273)&gt;=0,($N273+$O273+$P273+$Q273+$R273+$S273+$T273+$U273),0)</f>
        <v>2488.73836276588</v>
      </c>
      <c r="AA273" s="78" t="n">
        <f aca="false">IF(AND((($AB272+$W272-$U272)&lt;0),($Y273&gt;0)),($AA272-$K273)*(1+Input!$C$18/(12*100)),($AA272+$Y273-$K273)*(1+Input!$C$18/(12*100)))</f>
        <v>591139.804915397</v>
      </c>
      <c r="AB273" s="78" t="n">
        <f aca="false">IF(AND((($AB272+$W272-$U272)&lt;0),($Y273&gt;=0)),($AB272+$W272-$U272+$Y273)*(1+Input!$C$15/(12*100)),0)</f>
        <v>0</v>
      </c>
    </row>
    <row r="274" customFormat="false" ht="12.8" hidden="false" customHeight="false" outlineLevel="0" collapsed="false">
      <c r="A274" s="76" t="n">
        <v>270</v>
      </c>
      <c r="B274" s="77" t="n">
        <f aca="false">EOMONTH(Input!$C$7,A274)</f>
        <v>51135</v>
      </c>
      <c r="D274" s="76" t="n">
        <f aca="false">DATEDIF(Input!$C$23,$B274,"Y")</f>
        <v>62</v>
      </c>
      <c r="E274" s="76" t="n">
        <f aca="false">DATEDIF(Input!$G$23,$B274,"Y")</f>
        <v>62</v>
      </c>
      <c r="G274" s="78" t="n">
        <f aca="false">Salary_01!$L274</f>
        <v>6999.23569700125</v>
      </c>
      <c r="H274" s="78" t="n">
        <f aca="false">Salary_02!$L274</f>
        <v>4955.72398612338</v>
      </c>
      <c r="I274" s="78" t="n">
        <f aca="false">Retirement_Dist_01!$J274</f>
        <v>0</v>
      </c>
      <c r="J274" s="78" t="n">
        <f aca="false">Retirement_Dist_02!$J274</f>
        <v>0</v>
      </c>
      <c r="K274" s="78" t="n">
        <f aca="true">IF(AND(OR($B274&gt;Input!$C$31,$B274&gt;Input!$G$31),OR($B274&lt;Input!$C$25,$B274&lt;Input!$G$25)),(-1)*PMT(Input!$C$18/(100*12),(OFFSET($A$4, MAX( MATCH(Input!$C$25,$B$4:$B$1004,1), MATCH(Input!$G$25,$B$4:$B$1004,1)),0,1,1) - OFFSET($A$4, MIN( MATCH(Input!$C$31,$B$4:$B$1004,1), MATCH(Input!$G$31,$B$4:$B$1004,1)),0,1,1)),$AD$4,0,1),0)</f>
        <v>0</v>
      </c>
      <c r="L274" s="78" t="n">
        <f aca="false">IF(AND(($B274&lt;Input!$C$31),($B274&lt;Input!$G$31)),($G274+$H274+$I274+$J274),($G274+$H274+$I274+$J274+$K274))</f>
        <v>11954.9596831246</v>
      </c>
      <c r="M274" s="78" t="n">
        <f aca="false">Mortgage!$L274</f>
        <v>-479.025852215196</v>
      </c>
      <c r="N274" s="78" t="n">
        <f aca="false">$L274+$M274</f>
        <v>11475.9338309094</v>
      </c>
      <c r="O274" s="78" t="n">
        <f aca="false">IF(AND(($B274&lt;Input!$C$31),($B274&lt;Input!$G$31)),Expenses!$D274,(-1)*$N274)</f>
        <v>-8887.19546814355</v>
      </c>
      <c r="P274" s="78" t="n">
        <f aca="false">Childcare!$D274</f>
        <v>0</v>
      </c>
      <c r="Q274" s="78" t="n">
        <f aca="false">Loan_01!$E274</f>
        <v>0</v>
      </c>
      <c r="R274" s="78" t="n">
        <f aca="false">Loan_02!$E274</f>
        <v>0</v>
      </c>
      <c r="S274" s="78" t="n">
        <f aca="false">(-1)*SUM(Roth_01!$D274+Roth_02!$D274+IRA_01!$D274+IRA_02!$D274+Invest_01!$D274+Invest_02!$D274)</f>
        <v>-100</v>
      </c>
      <c r="T274" s="78" t="n">
        <f aca="false">(-1)*(IF(($B274&gt;Input!$O$24),0,Input!$O$30)+IF(($B274&gt;Input!$O$31),0,Input!$O$37)+IF(($B274&gt;Input!$O$38),0,Input!$O$44))</f>
        <v>-0</v>
      </c>
      <c r="U274" s="78" t="n">
        <f aca="false">IF(($AB273*(Input!$C$16/100)&gt;0),0,($AB273*(Input!$C$16/100)))</f>
        <v>0</v>
      </c>
      <c r="V274" s="78"/>
      <c r="W274" s="78" t="n">
        <f aca="false">IF(($N274+$O274+$P274+$Q274+$R274+$S274+$T274+$U274)&lt;0,($N274+$O274+$P274+$Q274+$R274+$S274+$T274+$U274),0)</f>
        <v>0</v>
      </c>
      <c r="X274" s="78"/>
      <c r="Y274" s="78" t="n">
        <f aca="false">IF(($N274+$O274+$P274+$Q274+$R274+$S274+$T274+$U274)&gt;=0,($N274+$O274+$P274+$Q274+$R274+$S274+$T274+$U274),0)</f>
        <v>2488.73836276588</v>
      </c>
      <c r="AA274" s="78" t="n">
        <f aca="false">IF(AND((($AB273+$W273-$U273)&lt;0),($Y274&gt;0)),($AA273-$K274)*(1+Input!$C$18/(12*100)),($AA273+$Y274-$K274)*(1+Input!$C$18/(12*100)))</f>
        <v>593653.277800799</v>
      </c>
      <c r="AB274" s="78" t="n">
        <f aca="false">IF(AND((($AB273+$W273-$U273)&lt;0),($Y274&gt;=0)),($AB273+$W273-$U273+$Y274)*(1+Input!$C$15/(12*100)),0)</f>
        <v>0</v>
      </c>
    </row>
    <row r="275" customFormat="false" ht="12.8" hidden="false" customHeight="false" outlineLevel="0" collapsed="false">
      <c r="A275" s="76" t="n">
        <v>271</v>
      </c>
      <c r="B275" s="77" t="n">
        <f aca="false">EOMONTH(Input!$C$7,A275)</f>
        <v>51166</v>
      </c>
      <c r="D275" s="76" t="n">
        <f aca="false">DATEDIF(Input!$C$23,$B275,"Y")</f>
        <v>62</v>
      </c>
      <c r="E275" s="76" t="n">
        <f aca="false">DATEDIF(Input!$G$23,$B275,"Y")</f>
        <v>62</v>
      </c>
      <c r="G275" s="78" t="n">
        <f aca="false">Salary_01!$L275</f>
        <v>6999.23569700125</v>
      </c>
      <c r="H275" s="78" t="n">
        <f aca="false">Salary_02!$L275</f>
        <v>4955.72398612338</v>
      </c>
      <c r="I275" s="78" t="n">
        <f aca="false">Retirement_Dist_01!$J275</f>
        <v>0</v>
      </c>
      <c r="J275" s="78" t="n">
        <f aca="false">Retirement_Dist_02!$J275</f>
        <v>0</v>
      </c>
      <c r="K275" s="78" t="n">
        <f aca="true">IF(AND(OR($B275&gt;Input!$C$31,$B275&gt;Input!$G$31),OR($B275&lt;Input!$C$25,$B275&lt;Input!$G$25)),(-1)*PMT(Input!$C$18/(100*12),(OFFSET($A$4, MAX( MATCH(Input!$C$25,$B$4:$B$1004,1), MATCH(Input!$G$25,$B$4:$B$1004,1)),0,1,1) - OFFSET($A$4, MIN( MATCH(Input!$C$31,$B$4:$B$1004,1), MATCH(Input!$G$31,$B$4:$B$1004,1)),0,1,1)),$AD$4,0,1),0)</f>
        <v>0</v>
      </c>
      <c r="L275" s="78" t="n">
        <f aca="false">IF(AND(($B275&lt;Input!$C$31),($B275&lt;Input!$G$31)),($G275+$H275+$I275+$J275),($G275+$H275+$I275+$J275+$K275))</f>
        <v>11954.9596831246</v>
      </c>
      <c r="M275" s="78" t="n">
        <f aca="false">Mortgage!$L275</f>
        <v>-479.025852215196</v>
      </c>
      <c r="N275" s="78" t="n">
        <f aca="false">$L275+$M275</f>
        <v>11475.9338309094</v>
      </c>
      <c r="O275" s="78" t="n">
        <f aca="false">IF(AND(($B275&lt;Input!$C$31),($B275&lt;Input!$G$31)),Expenses!$D275,(-1)*$N275)</f>
        <v>-8887.19546814355</v>
      </c>
      <c r="P275" s="78" t="n">
        <f aca="false">Childcare!$D275</f>
        <v>0</v>
      </c>
      <c r="Q275" s="78" t="n">
        <f aca="false">Loan_01!$E275</f>
        <v>0</v>
      </c>
      <c r="R275" s="78" t="n">
        <f aca="false">Loan_02!$E275</f>
        <v>0</v>
      </c>
      <c r="S275" s="78" t="n">
        <f aca="false">(-1)*SUM(Roth_01!$D275+Roth_02!$D275+IRA_01!$D275+IRA_02!$D275+Invest_01!$D275+Invest_02!$D275)</f>
        <v>-100</v>
      </c>
      <c r="T275" s="78" t="n">
        <f aca="false">(-1)*(IF(($B275&gt;Input!$O$24),0,Input!$O$30)+IF(($B275&gt;Input!$O$31),0,Input!$O$37)+IF(($B275&gt;Input!$O$38),0,Input!$O$44))</f>
        <v>-0</v>
      </c>
      <c r="U275" s="78" t="n">
        <f aca="false">IF(($AB274*(Input!$C$16/100)&gt;0),0,($AB274*(Input!$C$16/100)))</f>
        <v>0</v>
      </c>
      <c r="V275" s="78"/>
      <c r="W275" s="78" t="n">
        <f aca="false">IF(($N275+$O275+$P275+$Q275+$R275+$S275+$T275+$U275)&lt;0,($N275+$O275+$P275+$Q275+$R275+$S275+$T275+$U275),0)</f>
        <v>0</v>
      </c>
      <c r="X275" s="78"/>
      <c r="Y275" s="78" t="n">
        <f aca="false">IF(($N275+$O275+$P275+$Q275+$R275+$S275+$T275+$U275)&gt;=0,($N275+$O275+$P275+$Q275+$R275+$S275+$T275+$U275),0)</f>
        <v>2488.73836276588</v>
      </c>
      <c r="AA275" s="78" t="n">
        <f aca="false">IF(AND((($AB274+$W274-$U274)&lt;0),($Y275&gt;0)),($AA274-$K275)*(1+Input!$C$18/(12*100)),($AA274+$Y275-$K275)*(1+Input!$C$18/(12*100)))</f>
        <v>596166.855414239</v>
      </c>
      <c r="AB275" s="78" t="n">
        <f aca="false">IF(AND((($AB274+$W274-$U274)&lt;0),($Y275&gt;=0)),($AB274+$W274-$U274+$Y275)*(1+Input!$C$15/(12*100)),0)</f>
        <v>0</v>
      </c>
    </row>
    <row r="276" customFormat="false" ht="12.8" hidden="false" customHeight="false" outlineLevel="0" collapsed="false">
      <c r="A276" s="76" t="n">
        <v>272</v>
      </c>
      <c r="B276" s="77" t="n">
        <f aca="false">EOMONTH(Input!$C$7,A276)</f>
        <v>51195</v>
      </c>
      <c r="D276" s="76" t="n">
        <f aca="false">DATEDIF(Input!$C$23,$B276,"Y")</f>
        <v>62</v>
      </c>
      <c r="E276" s="76" t="n">
        <f aca="false">DATEDIF(Input!$G$23,$B276,"Y")</f>
        <v>62</v>
      </c>
      <c r="G276" s="78" t="n">
        <f aca="false">Salary_01!$L276</f>
        <v>6999.23569700125</v>
      </c>
      <c r="H276" s="78" t="n">
        <f aca="false">Salary_02!$L276</f>
        <v>4955.72398612338</v>
      </c>
      <c r="I276" s="78" t="n">
        <f aca="false">Retirement_Dist_01!$J276</f>
        <v>0</v>
      </c>
      <c r="J276" s="78" t="n">
        <f aca="false">Retirement_Dist_02!$J276</f>
        <v>0</v>
      </c>
      <c r="K276" s="78" t="n">
        <f aca="true">IF(AND(OR($B276&gt;Input!$C$31,$B276&gt;Input!$G$31),OR($B276&lt;Input!$C$25,$B276&lt;Input!$G$25)),(-1)*PMT(Input!$C$18/(100*12),(OFFSET($A$4, MAX( MATCH(Input!$C$25,$B$4:$B$1004,1), MATCH(Input!$G$25,$B$4:$B$1004,1)),0,1,1) - OFFSET($A$4, MIN( MATCH(Input!$C$31,$B$4:$B$1004,1), MATCH(Input!$G$31,$B$4:$B$1004,1)),0,1,1)),$AD$4,0,1),0)</f>
        <v>0</v>
      </c>
      <c r="L276" s="78" t="n">
        <f aca="false">IF(AND(($B276&lt;Input!$C$31),($B276&lt;Input!$G$31)),($G276+$H276+$I276+$J276),($G276+$H276+$I276+$J276+$K276))</f>
        <v>11954.9596831246</v>
      </c>
      <c r="M276" s="78" t="n">
        <f aca="false">Mortgage!$L276</f>
        <v>-479.025852215196</v>
      </c>
      <c r="N276" s="78" t="n">
        <f aca="false">$L276+$M276</f>
        <v>11475.9338309094</v>
      </c>
      <c r="O276" s="78" t="n">
        <f aca="false">IF(AND(($B276&lt;Input!$C$31),($B276&lt;Input!$G$31)),Expenses!$D276,(-1)*$N276)</f>
        <v>-8887.19546814355</v>
      </c>
      <c r="P276" s="78" t="n">
        <f aca="false">Childcare!$D276</f>
        <v>0</v>
      </c>
      <c r="Q276" s="78" t="n">
        <f aca="false">Loan_01!$E276</f>
        <v>0</v>
      </c>
      <c r="R276" s="78" t="n">
        <f aca="false">Loan_02!$E276</f>
        <v>0</v>
      </c>
      <c r="S276" s="78" t="n">
        <f aca="false">(-1)*SUM(Roth_01!$D276+Roth_02!$D276+IRA_01!$D276+IRA_02!$D276+Invest_01!$D276+Invest_02!$D276)</f>
        <v>-100</v>
      </c>
      <c r="T276" s="78" t="n">
        <f aca="false">(-1)*(IF(($B276&gt;Input!$O$24),0,Input!$O$30)+IF(($B276&gt;Input!$O$31),0,Input!$O$37)+IF(($B276&gt;Input!$O$38),0,Input!$O$44))</f>
        <v>-0</v>
      </c>
      <c r="U276" s="78" t="n">
        <f aca="false">IF(($AB275*(Input!$C$16/100)&gt;0),0,($AB275*(Input!$C$16/100)))</f>
        <v>0</v>
      </c>
      <c r="V276" s="78"/>
      <c r="W276" s="78" t="n">
        <f aca="false">IF(($N276+$O276+$P276+$Q276+$R276+$S276+$T276+$U276)&lt;0,($N276+$O276+$P276+$Q276+$R276+$S276+$T276+$U276),0)</f>
        <v>0</v>
      </c>
      <c r="X276" s="78"/>
      <c r="Y276" s="78" t="n">
        <f aca="false">IF(($N276+$O276+$P276+$Q276+$R276+$S276+$T276+$U276)&gt;=0,($N276+$O276+$P276+$Q276+$R276+$S276+$T276+$U276),0)</f>
        <v>2488.73836276588</v>
      </c>
      <c r="AA276" s="78" t="n">
        <f aca="false">IF(AND((($AB275+$W275-$U275)&lt;0),($Y276&gt;0)),($AA275-$K276)*(1+Input!$C$18/(12*100)),($AA275+$Y276-$K276)*(1+Input!$C$18/(12*100)))</f>
        <v>598680.537760079</v>
      </c>
      <c r="AB276" s="78" t="n">
        <f aca="false">IF(AND((($AB275+$W275-$U275)&lt;0),($Y276&gt;=0)),($AB275+$W275-$U275+$Y276)*(1+Input!$C$15/(12*100)),0)</f>
        <v>0</v>
      </c>
    </row>
    <row r="277" customFormat="false" ht="12.8" hidden="false" customHeight="false" outlineLevel="0" collapsed="false">
      <c r="A277" s="76" t="n">
        <v>273</v>
      </c>
      <c r="B277" s="77" t="n">
        <f aca="false">EOMONTH(Input!$C$7,A277)</f>
        <v>51226</v>
      </c>
      <c r="D277" s="76" t="n">
        <f aca="false">DATEDIF(Input!$C$23,$B277,"Y")</f>
        <v>62</v>
      </c>
      <c r="E277" s="76" t="n">
        <f aca="false">DATEDIF(Input!$G$23,$B277,"Y")</f>
        <v>62</v>
      </c>
      <c r="G277" s="78" t="n">
        <f aca="false">Salary_01!$L277</f>
        <v>6999.23569700125</v>
      </c>
      <c r="H277" s="78" t="n">
        <f aca="false">Salary_02!$L277</f>
        <v>4955.72398612338</v>
      </c>
      <c r="I277" s="78" t="n">
        <f aca="false">Retirement_Dist_01!$J277</f>
        <v>0</v>
      </c>
      <c r="J277" s="78" t="n">
        <f aca="false">Retirement_Dist_02!$J277</f>
        <v>0</v>
      </c>
      <c r="K277" s="78" t="n">
        <f aca="true">IF(AND(OR($B277&gt;Input!$C$31,$B277&gt;Input!$G$31),OR($B277&lt;Input!$C$25,$B277&lt;Input!$G$25)),(-1)*PMT(Input!$C$18/(100*12),(OFFSET($A$4, MAX( MATCH(Input!$C$25,$B$4:$B$1004,1), MATCH(Input!$G$25,$B$4:$B$1004,1)),0,1,1) - OFFSET($A$4, MIN( MATCH(Input!$C$31,$B$4:$B$1004,1), MATCH(Input!$G$31,$B$4:$B$1004,1)),0,1,1)),$AD$4,0,1),0)</f>
        <v>0</v>
      </c>
      <c r="L277" s="78" t="n">
        <f aca="false">IF(AND(($B277&lt;Input!$C$31),($B277&lt;Input!$G$31)),($G277+$H277+$I277+$J277),($G277+$H277+$I277+$J277+$K277))</f>
        <v>11954.9596831246</v>
      </c>
      <c r="M277" s="78" t="n">
        <f aca="false">Mortgage!$L277</f>
        <v>-479.025852215196</v>
      </c>
      <c r="N277" s="78" t="n">
        <f aca="false">$L277+$M277</f>
        <v>11475.9338309094</v>
      </c>
      <c r="O277" s="78" t="n">
        <f aca="false">IF(AND(($B277&lt;Input!$C$31),($B277&lt;Input!$G$31)),Expenses!$D277,(-1)*$N277)</f>
        <v>-8887.19546814355</v>
      </c>
      <c r="P277" s="78" t="n">
        <f aca="false">Childcare!$D277</f>
        <v>0</v>
      </c>
      <c r="Q277" s="78" t="n">
        <f aca="false">Loan_01!$E277</f>
        <v>0</v>
      </c>
      <c r="R277" s="78" t="n">
        <f aca="false">Loan_02!$E277</f>
        <v>0</v>
      </c>
      <c r="S277" s="78" t="n">
        <f aca="false">(-1)*SUM(Roth_01!$D277+Roth_02!$D277+IRA_01!$D277+IRA_02!$D277+Invest_01!$D277+Invest_02!$D277)</f>
        <v>-100</v>
      </c>
      <c r="T277" s="78" t="n">
        <f aca="false">(-1)*(IF(($B277&gt;Input!$O$24),0,Input!$O$30)+IF(($B277&gt;Input!$O$31),0,Input!$O$37)+IF(($B277&gt;Input!$O$38),0,Input!$O$44))</f>
        <v>-0</v>
      </c>
      <c r="U277" s="78" t="n">
        <f aca="false">IF(($AB276*(Input!$C$16/100)&gt;0),0,($AB276*(Input!$C$16/100)))</f>
        <v>0</v>
      </c>
      <c r="V277" s="78"/>
      <c r="W277" s="78" t="n">
        <f aca="false">IF(($N277+$O277+$P277+$Q277+$R277+$S277+$T277+$U277)&lt;0,($N277+$O277+$P277+$Q277+$R277+$S277+$T277+$U277),0)</f>
        <v>0</v>
      </c>
      <c r="X277" s="78"/>
      <c r="Y277" s="78" t="n">
        <f aca="false">IF(($N277+$O277+$P277+$Q277+$R277+$S277+$T277+$U277)&gt;=0,($N277+$O277+$P277+$Q277+$R277+$S277+$T277+$U277),0)</f>
        <v>2488.73836276588</v>
      </c>
      <c r="AA277" s="78" t="n">
        <f aca="false">IF(AND((($AB276+$W276-$U276)&lt;0),($Y277&gt;0)),($AA276-$K277)*(1+Input!$C$18/(12*100)),($AA276+$Y277-$K277)*(1+Input!$C$18/(12*100)))</f>
        <v>601194.324842683</v>
      </c>
      <c r="AB277" s="78" t="n">
        <f aca="false">IF(AND((($AB276+$W276-$U276)&lt;0),($Y277&gt;=0)),($AB276+$W276-$U276+$Y277)*(1+Input!$C$15/(12*100)),0)</f>
        <v>0</v>
      </c>
    </row>
    <row r="278" customFormat="false" ht="12.8" hidden="false" customHeight="false" outlineLevel="0" collapsed="false">
      <c r="A278" s="76" t="n">
        <v>274</v>
      </c>
      <c r="B278" s="77" t="n">
        <f aca="false">EOMONTH(Input!$C$7,A278)</f>
        <v>51256</v>
      </c>
      <c r="D278" s="76" t="n">
        <f aca="false">DATEDIF(Input!$C$23,$B278,"Y")</f>
        <v>62</v>
      </c>
      <c r="E278" s="76" t="n">
        <f aca="false">DATEDIF(Input!$G$23,$B278,"Y")</f>
        <v>62</v>
      </c>
      <c r="G278" s="78" t="n">
        <f aca="false">Salary_01!$L278</f>
        <v>6999.23569700125</v>
      </c>
      <c r="H278" s="78" t="n">
        <f aca="false">Salary_02!$L278</f>
        <v>4955.72398612338</v>
      </c>
      <c r="I278" s="78" t="n">
        <f aca="false">Retirement_Dist_01!$J278</f>
        <v>0</v>
      </c>
      <c r="J278" s="78" t="n">
        <f aca="false">Retirement_Dist_02!$J278</f>
        <v>0</v>
      </c>
      <c r="K278" s="78" t="n">
        <f aca="true">IF(AND(OR($B278&gt;Input!$C$31,$B278&gt;Input!$G$31),OR($B278&lt;Input!$C$25,$B278&lt;Input!$G$25)),(-1)*PMT(Input!$C$18/(100*12),(OFFSET($A$4, MAX( MATCH(Input!$C$25,$B$4:$B$1004,1), MATCH(Input!$G$25,$B$4:$B$1004,1)),0,1,1) - OFFSET($A$4, MIN( MATCH(Input!$C$31,$B$4:$B$1004,1), MATCH(Input!$G$31,$B$4:$B$1004,1)),0,1,1)),$AD$4,0,1),0)</f>
        <v>0</v>
      </c>
      <c r="L278" s="78" t="n">
        <f aca="false">IF(AND(($B278&lt;Input!$C$31),($B278&lt;Input!$G$31)),($G278+$H278+$I278+$J278),($G278+$H278+$I278+$J278+$K278))</f>
        <v>11954.9596831246</v>
      </c>
      <c r="M278" s="78" t="n">
        <f aca="false">Mortgage!$L278</f>
        <v>-479.025852215196</v>
      </c>
      <c r="N278" s="78" t="n">
        <f aca="false">$L278+$M278</f>
        <v>11475.9338309094</v>
      </c>
      <c r="O278" s="78" t="n">
        <f aca="false">IF(AND(($B278&lt;Input!$C$31),($B278&lt;Input!$G$31)),Expenses!$D278,(-1)*$N278)</f>
        <v>-8887.19546814355</v>
      </c>
      <c r="P278" s="78" t="n">
        <f aca="false">Childcare!$D278</f>
        <v>0</v>
      </c>
      <c r="Q278" s="78" t="n">
        <f aca="false">Loan_01!$E278</f>
        <v>0</v>
      </c>
      <c r="R278" s="78" t="n">
        <f aca="false">Loan_02!$E278</f>
        <v>0</v>
      </c>
      <c r="S278" s="78" t="n">
        <f aca="false">(-1)*SUM(Roth_01!$D278+Roth_02!$D278+IRA_01!$D278+IRA_02!$D278+Invest_01!$D278+Invest_02!$D278)</f>
        <v>-100</v>
      </c>
      <c r="T278" s="78" t="n">
        <f aca="false">(-1)*(IF(($B278&gt;Input!$O$24),0,Input!$O$30)+IF(($B278&gt;Input!$O$31),0,Input!$O$37)+IF(($B278&gt;Input!$O$38),0,Input!$O$44))</f>
        <v>-0</v>
      </c>
      <c r="U278" s="78" t="n">
        <f aca="false">IF(($AB277*(Input!$C$16/100)&gt;0),0,($AB277*(Input!$C$16/100)))</f>
        <v>0</v>
      </c>
      <c r="V278" s="78"/>
      <c r="W278" s="78" t="n">
        <f aca="false">IF(($N278+$O278+$P278+$Q278+$R278+$S278+$T278+$U278)&lt;0,($N278+$O278+$P278+$Q278+$R278+$S278+$T278+$U278),0)</f>
        <v>0</v>
      </c>
      <c r="X278" s="78"/>
      <c r="Y278" s="78" t="n">
        <f aca="false">IF(($N278+$O278+$P278+$Q278+$R278+$S278+$T278+$U278)&gt;=0,($N278+$O278+$P278+$Q278+$R278+$S278+$T278+$U278),0)</f>
        <v>2488.73836276588</v>
      </c>
      <c r="AA278" s="78" t="n">
        <f aca="false">IF(AND((($AB277+$W277-$U277)&lt;0),($Y278&gt;0)),($AA277-$K278)*(1+Input!$C$18/(12*100)),($AA277+$Y278-$K278)*(1+Input!$C$18/(12*100)))</f>
        <v>603708.216666416</v>
      </c>
      <c r="AB278" s="78" t="n">
        <f aca="false">IF(AND((($AB277+$W277-$U277)&lt;0),($Y278&gt;=0)),($AB277+$W277-$U277+$Y278)*(1+Input!$C$15/(12*100)),0)</f>
        <v>0</v>
      </c>
    </row>
    <row r="279" customFormat="false" ht="12.8" hidden="false" customHeight="false" outlineLevel="0" collapsed="false">
      <c r="A279" s="76" t="n">
        <v>275</v>
      </c>
      <c r="B279" s="77" t="n">
        <f aca="false">EOMONTH(Input!$C$7,A279)</f>
        <v>51287</v>
      </c>
      <c r="D279" s="76" t="n">
        <f aca="false">DATEDIF(Input!$C$23,$B279,"Y")</f>
        <v>63</v>
      </c>
      <c r="E279" s="76" t="n">
        <f aca="false">DATEDIF(Input!$G$23,$B279,"Y")</f>
        <v>63</v>
      </c>
      <c r="G279" s="78" t="n">
        <f aca="false">Salary_01!$L279</f>
        <v>6999.23569700125</v>
      </c>
      <c r="H279" s="78" t="n">
        <f aca="false">Salary_02!$L279</f>
        <v>4955.72398612338</v>
      </c>
      <c r="I279" s="78" t="n">
        <f aca="false">Retirement_Dist_01!$J279</f>
        <v>0</v>
      </c>
      <c r="J279" s="78" t="n">
        <f aca="false">Retirement_Dist_02!$J279</f>
        <v>0</v>
      </c>
      <c r="K279" s="78" t="n">
        <f aca="true">IF(AND(OR($B279&gt;Input!$C$31,$B279&gt;Input!$G$31),OR($B279&lt;Input!$C$25,$B279&lt;Input!$G$25)),(-1)*PMT(Input!$C$18/(100*12),(OFFSET($A$4, MAX( MATCH(Input!$C$25,$B$4:$B$1004,1), MATCH(Input!$G$25,$B$4:$B$1004,1)),0,1,1) - OFFSET($A$4, MIN( MATCH(Input!$C$31,$B$4:$B$1004,1), MATCH(Input!$G$31,$B$4:$B$1004,1)),0,1,1)),$AD$4,0,1),0)</f>
        <v>0</v>
      </c>
      <c r="L279" s="78" t="n">
        <f aca="false">IF(AND(($B279&lt;Input!$C$31),($B279&lt;Input!$G$31)),($G279+$H279+$I279+$J279),($G279+$H279+$I279+$J279+$K279))</f>
        <v>11954.9596831246</v>
      </c>
      <c r="M279" s="78" t="n">
        <f aca="false">Mortgage!$L279</f>
        <v>-479.025852215196</v>
      </c>
      <c r="N279" s="78" t="n">
        <f aca="false">$L279+$M279</f>
        <v>11475.9338309094</v>
      </c>
      <c r="O279" s="78" t="n">
        <f aca="false">IF(AND(($B279&lt;Input!$C$31),($B279&lt;Input!$G$31)),Expenses!$D279,(-1)*$N279)</f>
        <v>-8887.19546814355</v>
      </c>
      <c r="P279" s="78" t="n">
        <f aca="false">Childcare!$D279</f>
        <v>0</v>
      </c>
      <c r="Q279" s="78" t="n">
        <f aca="false">Loan_01!$E279</f>
        <v>0</v>
      </c>
      <c r="R279" s="78" t="n">
        <f aca="false">Loan_02!$E279</f>
        <v>0</v>
      </c>
      <c r="S279" s="78" t="n">
        <f aca="false">(-1)*SUM(Roth_01!$D279+Roth_02!$D279+IRA_01!$D279+IRA_02!$D279+Invest_01!$D279+Invest_02!$D279)</f>
        <v>-100</v>
      </c>
      <c r="T279" s="78" t="n">
        <f aca="false">(-1)*(IF(($B279&gt;Input!$O$24),0,Input!$O$30)+IF(($B279&gt;Input!$O$31),0,Input!$O$37)+IF(($B279&gt;Input!$O$38),0,Input!$O$44))</f>
        <v>-0</v>
      </c>
      <c r="U279" s="78" t="n">
        <f aca="false">IF(($AB278*(Input!$C$16/100)&gt;0),0,($AB278*(Input!$C$16/100)))</f>
        <v>0</v>
      </c>
      <c r="V279" s="78"/>
      <c r="W279" s="78" t="n">
        <f aca="false">IF(($N279+$O279+$P279+$Q279+$R279+$S279+$T279+$U279)&lt;0,($N279+$O279+$P279+$Q279+$R279+$S279+$T279+$U279),0)</f>
        <v>0</v>
      </c>
      <c r="X279" s="78"/>
      <c r="Y279" s="78" t="n">
        <f aca="false">IF(($N279+$O279+$P279+$Q279+$R279+$S279+$T279+$U279)&gt;=0,($N279+$O279+$P279+$Q279+$R279+$S279+$T279+$U279),0)</f>
        <v>2488.73836276588</v>
      </c>
      <c r="AA279" s="78" t="n">
        <f aca="false">IF(AND((($AB278+$W278-$U278)&lt;0),($Y279&gt;0)),($AA278-$K279)*(1+Input!$C$18/(12*100)),($AA278+$Y279-$K279)*(1+Input!$C$18/(12*100)))</f>
        <v>606222.213235641</v>
      </c>
      <c r="AB279" s="78" t="n">
        <f aca="false">IF(AND((($AB278+$W278-$U278)&lt;0),($Y279&gt;=0)),($AB278+$W278-$U278+$Y279)*(1+Input!$C$15/(12*100)),0)</f>
        <v>0</v>
      </c>
    </row>
    <row r="280" customFormat="false" ht="12.8" hidden="false" customHeight="false" outlineLevel="0" collapsed="false">
      <c r="A280" s="76" t="n">
        <v>276</v>
      </c>
      <c r="B280" s="77" t="n">
        <f aca="false">EOMONTH(Input!$C$7,A280)</f>
        <v>51317</v>
      </c>
      <c r="D280" s="76" t="n">
        <f aca="false">DATEDIF(Input!$C$23,$B280,"Y")</f>
        <v>63</v>
      </c>
      <c r="E280" s="76" t="n">
        <f aca="false">DATEDIF(Input!$G$23,$B280,"Y")</f>
        <v>63</v>
      </c>
      <c r="G280" s="78" t="n">
        <f aca="false">Salary_01!$L280</f>
        <v>7102.42973533298</v>
      </c>
      <c r="H280" s="78" t="n">
        <f aca="false">Salary_02!$L280</f>
        <v>5024.1795695056</v>
      </c>
      <c r="I280" s="78" t="n">
        <f aca="false">Retirement_Dist_01!$J280</f>
        <v>0</v>
      </c>
      <c r="J280" s="78" t="n">
        <f aca="false">Retirement_Dist_02!$J280</f>
        <v>0</v>
      </c>
      <c r="K280" s="78" t="n">
        <f aca="true">IF(AND(OR($B280&gt;Input!$C$31,$B280&gt;Input!$G$31),OR($B280&lt;Input!$C$25,$B280&lt;Input!$G$25)),(-1)*PMT(Input!$C$18/(100*12),(OFFSET($A$4, MAX( MATCH(Input!$C$25,$B$4:$B$1004,1), MATCH(Input!$G$25,$B$4:$B$1004,1)),0,1,1) - OFFSET($A$4, MIN( MATCH(Input!$C$31,$B$4:$B$1004,1), MATCH(Input!$G$31,$B$4:$B$1004,1)),0,1,1)),$AD$4,0,1),0)</f>
        <v>0</v>
      </c>
      <c r="L280" s="78" t="n">
        <f aca="false">IF(AND(($B280&lt;Input!$C$31),($B280&lt;Input!$G$31)),($G280+$H280+$I280+$J280),($G280+$H280+$I280+$J280+$K280))</f>
        <v>12126.6093048386</v>
      </c>
      <c r="M280" s="78" t="n">
        <f aca="false">Mortgage!$L280</f>
        <v>-493.396627781651</v>
      </c>
      <c r="N280" s="78" t="n">
        <f aca="false">$L280+$M280</f>
        <v>11633.2126770569</v>
      </c>
      <c r="O280" s="78" t="n">
        <f aca="false">IF(AND(($B280&lt;Input!$C$31),($B280&lt;Input!$G$31)),Expenses!$D280,(-1)*$N280)</f>
        <v>-9242.6832868693</v>
      </c>
      <c r="P280" s="78" t="n">
        <f aca="false">Childcare!$D280</f>
        <v>0</v>
      </c>
      <c r="Q280" s="78" t="n">
        <f aca="false">Loan_01!$E280</f>
        <v>0</v>
      </c>
      <c r="R280" s="78" t="n">
        <f aca="false">Loan_02!$E280</f>
        <v>0</v>
      </c>
      <c r="S280" s="78" t="n">
        <f aca="false">(-1)*SUM(Roth_01!$D280+Roth_02!$D280+IRA_01!$D280+IRA_02!$D280+Invest_01!$D280+Invest_02!$D280)</f>
        <v>-100</v>
      </c>
      <c r="T280" s="78" t="n">
        <f aca="false">(-1)*(IF(($B280&gt;Input!$O$24),0,Input!$O$30)+IF(($B280&gt;Input!$O$31),0,Input!$O$37)+IF(($B280&gt;Input!$O$38),0,Input!$O$44))</f>
        <v>-0</v>
      </c>
      <c r="U280" s="78" t="n">
        <f aca="false">IF(($AB279*(Input!$C$16/100)&gt;0),0,($AB279*(Input!$C$16/100)))</f>
        <v>0</v>
      </c>
      <c r="V280" s="78"/>
      <c r="W280" s="78" t="n">
        <f aca="false">IF(($N280+$O280+$P280+$Q280+$R280+$S280+$T280+$U280)&lt;0,($N280+$O280+$P280+$Q280+$R280+$S280+$T280+$U280),0)</f>
        <v>0</v>
      </c>
      <c r="X280" s="78"/>
      <c r="Y280" s="78" t="n">
        <f aca="false">IF(($N280+$O280+$P280+$Q280+$R280+$S280+$T280+$U280)&gt;=0,($N280+$O280+$P280+$Q280+$R280+$S280+$T280+$U280),0)</f>
        <v>2290.52939018762</v>
      </c>
      <c r="AA280" s="78" t="n">
        <f aca="false">IF(AND((($AB279+$W279-$U279)&lt;0),($Y280&gt;0)),($AA279-$K280)*(1+Input!$C$18/(12*100)),($AA279+$Y280-$K280)*(1+Input!$C$18/(12*100)))</f>
        <v>608538.097323438</v>
      </c>
      <c r="AB280" s="78" t="n">
        <f aca="false">IF(AND((($AB279+$W279-$U279)&lt;0),($Y280&gt;=0)),($AB279+$W279-$U279+$Y280)*(1+Input!$C$15/(12*100)),0)</f>
        <v>0</v>
      </c>
    </row>
    <row r="281" customFormat="false" ht="12.8" hidden="false" customHeight="false" outlineLevel="0" collapsed="false">
      <c r="A281" s="76" t="n">
        <v>277</v>
      </c>
      <c r="B281" s="77" t="n">
        <f aca="false">EOMONTH(Input!$C$7,A281)</f>
        <v>51348</v>
      </c>
      <c r="D281" s="76" t="n">
        <f aca="false">DATEDIF(Input!$C$23,$B281,"Y")</f>
        <v>63</v>
      </c>
      <c r="E281" s="76" t="n">
        <f aca="false">DATEDIF(Input!$G$23,$B281,"Y")</f>
        <v>63</v>
      </c>
      <c r="G281" s="78" t="n">
        <f aca="false">Salary_01!$L281</f>
        <v>7102.42973533298</v>
      </c>
      <c r="H281" s="78" t="n">
        <f aca="false">Salary_02!$L281</f>
        <v>5024.1795695056</v>
      </c>
      <c r="I281" s="78" t="n">
        <f aca="false">Retirement_Dist_01!$J281</f>
        <v>0</v>
      </c>
      <c r="J281" s="78" t="n">
        <f aca="false">Retirement_Dist_02!$J281</f>
        <v>0</v>
      </c>
      <c r="K281" s="78" t="n">
        <f aca="true">IF(AND(OR($B281&gt;Input!$C$31,$B281&gt;Input!$G$31),OR($B281&lt;Input!$C$25,$B281&lt;Input!$G$25)),(-1)*PMT(Input!$C$18/(100*12),(OFFSET($A$4, MAX( MATCH(Input!$C$25,$B$4:$B$1004,1), MATCH(Input!$G$25,$B$4:$B$1004,1)),0,1,1) - OFFSET($A$4, MIN( MATCH(Input!$C$31,$B$4:$B$1004,1), MATCH(Input!$G$31,$B$4:$B$1004,1)),0,1,1)),$AD$4,0,1),0)</f>
        <v>0</v>
      </c>
      <c r="L281" s="78" t="n">
        <f aca="false">IF(AND(($B281&lt;Input!$C$31),($B281&lt;Input!$G$31)),($G281+$H281+$I281+$J281),($G281+$H281+$I281+$J281+$K281))</f>
        <v>12126.6093048386</v>
      </c>
      <c r="M281" s="78" t="n">
        <f aca="false">Mortgage!$L281</f>
        <v>-493.396627781651</v>
      </c>
      <c r="N281" s="78" t="n">
        <f aca="false">$L281+$M281</f>
        <v>11633.2126770569</v>
      </c>
      <c r="O281" s="78" t="n">
        <f aca="false">IF(AND(($B281&lt;Input!$C$31),($B281&lt;Input!$G$31)),Expenses!$D281,(-1)*$N281)</f>
        <v>-9242.6832868693</v>
      </c>
      <c r="P281" s="78" t="n">
        <f aca="false">Childcare!$D281</f>
        <v>0</v>
      </c>
      <c r="Q281" s="78" t="n">
        <f aca="false">Loan_01!$E281</f>
        <v>0</v>
      </c>
      <c r="R281" s="78" t="n">
        <f aca="false">Loan_02!$E281</f>
        <v>0</v>
      </c>
      <c r="S281" s="78" t="n">
        <f aca="false">(-1)*SUM(Roth_01!$D281+Roth_02!$D281+IRA_01!$D281+IRA_02!$D281+Invest_01!$D281+Invest_02!$D281)</f>
        <v>-100</v>
      </c>
      <c r="T281" s="78" t="n">
        <f aca="false">(-1)*(IF(($B281&gt;Input!$O$24),0,Input!$O$30)+IF(($B281&gt;Input!$O$31),0,Input!$O$37)+IF(($B281&gt;Input!$O$38),0,Input!$O$44))</f>
        <v>-0</v>
      </c>
      <c r="U281" s="78" t="n">
        <f aca="false">IF(($AB280*(Input!$C$16/100)&gt;0),0,($AB280*(Input!$C$16/100)))</f>
        <v>0</v>
      </c>
      <c r="V281" s="78"/>
      <c r="W281" s="78" t="n">
        <f aca="false">IF(($N281+$O281+$P281+$Q281+$R281+$S281+$T281+$U281)&lt;0,($N281+$O281+$P281+$Q281+$R281+$S281+$T281+$U281),0)</f>
        <v>0</v>
      </c>
      <c r="X281" s="78"/>
      <c r="Y281" s="78" t="n">
        <f aca="false">IF(($N281+$O281+$P281+$Q281+$R281+$S281+$T281+$U281)&gt;=0,($N281+$O281+$P281+$Q281+$R281+$S281+$T281+$U281),0)</f>
        <v>2290.52939018762</v>
      </c>
      <c r="AA281" s="78" t="n">
        <f aca="false">IF(AND((($AB280+$W280-$U280)&lt;0),($Y281&gt;0)),($AA280-$K281)*(1+Input!$C$18/(12*100)),($AA280+$Y281-$K281)*(1+Input!$C$18/(12*100)))</f>
        <v>610854.077906406</v>
      </c>
      <c r="AB281" s="78" t="n">
        <f aca="false">IF(AND((($AB280+$W280-$U280)&lt;0),($Y281&gt;=0)),($AB280+$W280-$U280+$Y281)*(1+Input!$C$15/(12*100)),0)</f>
        <v>0</v>
      </c>
    </row>
    <row r="282" customFormat="false" ht="12.8" hidden="false" customHeight="false" outlineLevel="0" collapsed="false">
      <c r="A282" s="76" t="n">
        <v>278</v>
      </c>
      <c r="B282" s="77" t="n">
        <f aca="false">EOMONTH(Input!$C$7,A282)</f>
        <v>51379</v>
      </c>
      <c r="D282" s="76" t="n">
        <f aca="false">DATEDIF(Input!$C$23,$B282,"Y")</f>
        <v>63</v>
      </c>
      <c r="E282" s="76" t="n">
        <f aca="false">DATEDIF(Input!$G$23,$B282,"Y")</f>
        <v>63</v>
      </c>
      <c r="G282" s="78" t="n">
        <f aca="false">Salary_01!$L282</f>
        <v>7102.42973533298</v>
      </c>
      <c r="H282" s="78" t="n">
        <f aca="false">Salary_02!$L282</f>
        <v>5024.1795695056</v>
      </c>
      <c r="I282" s="78" t="n">
        <f aca="false">Retirement_Dist_01!$J282</f>
        <v>0</v>
      </c>
      <c r="J282" s="78" t="n">
        <f aca="false">Retirement_Dist_02!$J282</f>
        <v>0</v>
      </c>
      <c r="K282" s="78" t="n">
        <f aca="true">IF(AND(OR($B282&gt;Input!$C$31,$B282&gt;Input!$G$31),OR($B282&lt;Input!$C$25,$B282&lt;Input!$G$25)),(-1)*PMT(Input!$C$18/(100*12),(OFFSET($A$4, MAX( MATCH(Input!$C$25,$B$4:$B$1004,1), MATCH(Input!$G$25,$B$4:$B$1004,1)),0,1,1) - OFFSET($A$4, MIN( MATCH(Input!$C$31,$B$4:$B$1004,1), MATCH(Input!$G$31,$B$4:$B$1004,1)),0,1,1)),$AD$4,0,1),0)</f>
        <v>0</v>
      </c>
      <c r="L282" s="78" t="n">
        <f aca="false">IF(AND(($B282&lt;Input!$C$31),($B282&lt;Input!$G$31)),($G282+$H282+$I282+$J282),($G282+$H282+$I282+$J282+$K282))</f>
        <v>12126.6093048386</v>
      </c>
      <c r="M282" s="78" t="n">
        <f aca="false">Mortgage!$L282</f>
        <v>-493.396627781651</v>
      </c>
      <c r="N282" s="78" t="n">
        <f aca="false">$L282+$M282</f>
        <v>11633.2126770569</v>
      </c>
      <c r="O282" s="78" t="n">
        <f aca="false">IF(AND(($B282&lt;Input!$C$31),($B282&lt;Input!$G$31)),Expenses!$D282,(-1)*$N282)</f>
        <v>-9242.6832868693</v>
      </c>
      <c r="P282" s="78" t="n">
        <f aca="false">Childcare!$D282</f>
        <v>0</v>
      </c>
      <c r="Q282" s="78" t="n">
        <f aca="false">Loan_01!$E282</f>
        <v>0</v>
      </c>
      <c r="R282" s="78" t="n">
        <f aca="false">Loan_02!$E282</f>
        <v>0</v>
      </c>
      <c r="S282" s="78" t="n">
        <f aca="false">(-1)*SUM(Roth_01!$D282+Roth_02!$D282+IRA_01!$D282+IRA_02!$D282+Invest_01!$D282+Invest_02!$D282)</f>
        <v>-100</v>
      </c>
      <c r="T282" s="78" t="n">
        <f aca="false">(-1)*(IF(($B282&gt;Input!$O$24),0,Input!$O$30)+IF(($B282&gt;Input!$O$31),0,Input!$O$37)+IF(($B282&gt;Input!$O$38),0,Input!$O$44))</f>
        <v>-0</v>
      </c>
      <c r="U282" s="78" t="n">
        <f aca="false">IF(($AB281*(Input!$C$16/100)&gt;0),0,($AB281*(Input!$C$16/100)))</f>
        <v>0</v>
      </c>
      <c r="V282" s="78"/>
      <c r="W282" s="78" t="n">
        <f aca="false">IF(($N282+$O282+$P282+$Q282+$R282+$S282+$T282+$U282)&lt;0,($N282+$O282+$P282+$Q282+$R282+$S282+$T282+$U282),0)</f>
        <v>0</v>
      </c>
      <c r="X282" s="78"/>
      <c r="Y282" s="78" t="n">
        <f aca="false">IF(($N282+$O282+$P282+$Q282+$R282+$S282+$T282+$U282)&gt;=0,($N282+$O282+$P282+$Q282+$R282+$S282+$T282+$U282),0)</f>
        <v>2290.52939018762</v>
      </c>
      <c r="AA282" s="78" t="n">
        <f aca="false">IF(AND((($AB281+$W281-$U281)&lt;0),($Y282&gt;0)),($AA281-$K282)*(1+Input!$C$18/(12*100)),($AA281+$Y282-$K282)*(1+Input!$C$18/(12*100)))</f>
        <v>613170.154988564</v>
      </c>
      <c r="AB282" s="78" t="n">
        <f aca="false">IF(AND((($AB281+$W281-$U281)&lt;0),($Y282&gt;=0)),($AB281+$W281-$U281+$Y282)*(1+Input!$C$15/(12*100)),0)</f>
        <v>0</v>
      </c>
    </row>
    <row r="283" customFormat="false" ht="12.8" hidden="false" customHeight="false" outlineLevel="0" collapsed="false">
      <c r="A283" s="76" t="n">
        <v>279</v>
      </c>
      <c r="B283" s="77" t="n">
        <f aca="false">EOMONTH(Input!$C$7,A283)</f>
        <v>51409</v>
      </c>
      <c r="D283" s="76" t="n">
        <f aca="false">DATEDIF(Input!$C$23,$B283,"Y")</f>
        <v>63</v>
      </c>
      <c r="E283" s="76" t="n">
        <f aca="false">DATEDIF(Input!$G$23,$B283,"Y")</f>
        <v>63</v>
      </c>
      <c r="G283" s="78" t="n">
        <f aca="false">Salary_01!$L283</f>
        <v>7102.42973533298</v>
      </c>
      <c r="H283" s="78" t="n">
        <f aca="false">Salary_02!$L283</f>
        <v>5024.1795695056</v>
      </c>
      <c r="I283" s="78" t="n">
        <f aca="false">Retirement_Dist_01!$J283</f>
        <v>0</v>
      </c>
      <c r="J283" s="78" t="n">
        <f aca="false">Retirement_Dist_02!$J283</f>
        <v>0</v>
      </c>
      <c r="K283" s="78" t="n">
        <f aca="true">IF(AND(OR($B283&gt;Input!$C$31,$B283&gt;Input!$G$31),OR($B283&lt;Input!$C$25,$B283&lt;Input!$G$25)),(-1)*PMT(Input!$C$18/(100*12),(OFFSET($A$4, MAX( MATCH(Input!$C$25,$B$4:$B$1004,1), MATCH(Input!$G$25,$B$4:$B$1004,1)),0,1,1) - OFFSET($A$4, MIN( MATCH(Input!$C$31,$B$4:$B$1004,1), MATCH(Input!$G$31,$B$4:$B$1004,1)),0,1,1)),$AD$4,0,1),0)</f>
        <v>0</v>
      </c>
      <c r="L283" s="78" t="n">
        <f aca="false">IF(AND(($B283&lt;Input!$C$31),($B283&lt;Input!$G$31)),($G283+$H283+$I283+$J283),($G283+$H283+$I283+$J283+$K283))</f>
        <v>12126.6093048386</v>
      </c>
      <c r="M283" s="78" t="n">
        <f aca="false">Mortgage!$L283</f>
        <v>-493.396627781651</v>
      </c>
      <c r="N283" s="78" t="n">
        <f aca="false">$L283+$M283</f>
        <v>11633.2126770569</v>
      </c>
      <c r="O283" s="78" t="n">
        <f aca="false">IF(AND(($B283&lt;Input!$C$31),($B283&lt;Input!$G$31)),Expenses!$D283,(-1)*$N283)</f>
        <v>-9242.6832868693</v>
      </c>
      <c r="P283" s="78" t="n">
        <f aca="false">Childcare!$D283</f>
        <v>0</v>
      </c>
      <c r="Q283" s="78" t="n">
        <f aca="false">Loan_01!$E283</f>
        <v>0</v>
      </c>
      <c r="R283" s="78" t="n">
        <f aca="false">Loan_02!$E283</f>
        <v>0</v>
      </c>
      <c r="S283" s="78" t="n">
        <f aca="false">(-1)*SUM(Roth_01!$D283+Roth_02!$D283+IRA_01!$D283+IRA_02!$D283+Invest_01!$D283+Invest_02!$D283)</f>
        <v>-100</v>
      </c>
      <c r="T283" s="78" t="n">
        <f aca="false">(-1)*(IF(($B283&gt;Input!$O$24),0,Input!$O$30)+IF(($B283&gt;Input!$O$31),0,Input!$O$37)+IF(($B283&gt;Input!$O$38),0,Input!$O$44))</f>
        <v>-0</v>
      </c>
      <c r="U283" s="78" t="n">
        <f aca="false">IF(($AB282*(Input!$C$16/100)&gt;0),0,($AB282*(Input!$C$16/100)))</f>
        <v>0</v>
      </c>
      <c r="V283" s="78"/>
      <c r="W283" s="78" t="n">
        <f aca="false">IF(($N283+$O283+$P283+$Q283+$R283+$S283+$T283+$U283)&lt;0,($N283+$O283+$P283+$Q283+$R283+$S283+$T283+$U283),0)</f>
        <v>0</v>
      </c>
      <c r="X283" s="78"/>
      <c r="Y283" s="78" t="n">
        <f aca="false">IF(($N283+$O283+$P283+$Q283+$R283+$S283+$T283+$U283)&gt;=0,($N283+$O283+$P283+$Q283+$R283+$S283+$T283+$U283),0)</f>
        <v>2290.52939018762</v>
      </c>
      <c r="AA283" s="78" t="n">
        <f aca="false">IF(AND((($AB282+$W282-$U282)&lt;0),($Y283&gt;0)),($AA282-$K283)*(1+Input!$C$18/(12*100)),($AA282+$Y283-$K283)*(1+Input!$C$18/(12*100)))</f>
        <v>615486.328573934</v>
      </c>
      <c r="AB283" s="78" t="n">
        <f aca="false">IF(AND((($AB282+$W282-$U282)&lt;0),($Y283&gt;=0)),($AB282+$W282-$U282+$Y283)*(1+Input!$C$15/(12*100)),0)</f>
        <v>0</v>
      </c>
    </row>
    <row r="284" customFormat="false" ht="12.8" hidden="false" customHeight="false" outlineLevel="0" collapsed="false">
      <c r="A284" s="76" t="n">
        <v>280</v>
      </c>
      <c r="B284" s="77" t="n">
        <f aca="false">EOMONTH(Input!$C$7,A284)</f>
        <v>51440</v>
      </c>
      <c r="D284" s="76" t="n">
        <f aca="false">DATEDIF(Input!$C$23,$B284,"Y")</f>
        <v>63</v>
      </c>
      <c r="E284" s="76" t="n">
        <f aca="false">DATEDIF(Input!$G$23,$B284,"Y")</f>
        <v>63</v>
      </c>
      <c r="G284" s="78" t="n">
        <f aca="false">Salary_01!$L284</f>
        <v>7102.42973533298</v>
      </c>
      <c r="H284" s="78" t="n">
        <f aca="false">Salary_02!$L284</f>
        <v>5024.1795695056</v>
      </c>
      <c r="I284" s="78" t="n">
        <f aca="false">Retirement_Dist_01!$J284</f>
        <v>0</v>
      </c>
      <c r="J284" s="78" t="n">
        <f aca="false">Retirement_Dist_02!$J284</f>
        <v>0</v>
      </c>
      <c r="K284" s="78" t="n">
        <f aca="true">IF(AND(OR($B284&gt;Input!$C$31,$B284&gt;Input!$G$31),OR($B284&lt;Input!$C$25,$B284&lt;Input!$G$25)),(-1)*PMT(Input!$C$18/(100*12),(OFFSET($A$4, MAX( MATCH(Input!$C$25,$B$4:$B$1004,1), MATCH(Input!$G$25,$B$4:$B$1004,1)),0,1,1) - OFFSET($A$4, MIN( MATCH(Input!$C$31,$B$4:$B$1004,1), MATCH(Input!$G$31,$B$4:$B$1004,1)),0,1,1)),$AD$4,0,1),0)</f>
        <v>0</v>
      </c>
      <c r="L284" s="78" t="n">
        <f aca="false">IF(AND(($B284&lt;Input!$C$31),($B284&lt;Input!$G$31)),($G284+$H284+$I284+$J284),($G284+$H284+$I284+$J284+$K284))</f>
        <v>12126.6093048386</v>
      </c>
      <c r="M284" s="78" t="n">
        <f aca="false">Mortgage!$L284</f>
        <v>-493.396627781651</v>
      </c>
      <c r="N284" s="78" t="n">
        <f aca="false">$L284+$M284</f>
        <v>11633.2126770569</v>
      </c>
      <c r="O284" s="78" t="n">
        <f aca="false">IF(AND(($B284&lt;Input!$C$31),($B284&lt;Input!$G$31)),Expenses!$D284,(-1)*$N284)</f>
        <v>-9242.6832868693</v>
      </c>
      <c r="P284" s="78" t="n">
        <f aca="false">Childcare!$D284</f>
        <v>0</v>
      </c>
      <c r="Q284" s="78" t="n">
        <f aca="false">Loan_01!$E284</f>
        <v>0</v>
      </c>
      <c r="R284" s="78" t="n">
        <f aca="false">Loan_02!$E284</f>
        <v>0</v>
      </c>
      <c r="S284" s="78" t="n">
        <f aca="false">(-1)*SUM(Roth_01!$D284+Roth_02!$D284+IRA_01!$D284+IRA_02!$D284+Invest_01!$D284+Invest_02!$D284)</f>
        <v>-100</v>
      </c>
      <c r="T284" s="78" t="n">
        <f aca="false">(-1)*(IF(($B284&gt;Input!$O$24),0,Input!$O$30)+IF(($B284&gt;Input!$O$31),0,Input!$O$37)+IF(($B284&gt;Input!$O$38),0,Input!$O$44))</f>
        <v>-0</v>
      </c>
      <c r="U284" s="78" t="n">
        <f aca="false">IF(($AB283*(Input!$C$16/100)&gt;0),0,($AB283*(Input!$C$16/100)))</f>
        <v>0</v>
      </c>
      <c r="V284" s="78"/>
      <c r="W284" s="78" t="n">
        <f aca="false">IF(($N284+$O284+$P284+$Q284+$R284+$S284+$T284+$U284)&lt;0,($N284+$O284+$P284+$Q284+$R284+$S284+$T284+$U284),0)</f>
        <v>0</v>
      </c>
      <c r="X284" s="78"/>
      <c r="Y284" s="78" t="n">
        <f aca="false">IF(($N284+$O284+$P284+$Q284+$R284+$S284+$T284+$U284)&gt;=0,($N284+$O284+$P284+$Q284+$R284+$S284+$T284+$U284),0)</f>
        <v>2290.52939018762</v>
      </c>
      <c r="AA284" s="78" t="n">
        <f aca="false">IF(AND((($AB283+$W283-$U283)&lt;0),($Y284&gt;0)),($AA283-$K284)*(1+Input!$C$18/(12*100)),($AA283+$Y284-$K284)*(1+Input!$C$18/(12*100)))</f>
        <v>617802.598666537</v>
      </c>
      <c r="AB284" s="78" t="n">
        <f aca="false">IF(AND((($AB283+$W283-$U283)&lt;0),($Y284&gt;=0)),($AB283+$W283-$U283+$Y284)*(1+Input!$C$15/(12*100)),0)</f>
        <v>0</v>
      </c>
    </row>
    <row r="285" customFormat="false" ht="12.8" hidden="false" customHeight="false" outlineLevel="0" collapsed="false">
      <c r="A285" s="76" t="n">
        <v>281</v>
      </c>
      <c r="B285" s="77" t="n">
        <f aca="false">EOMONTH(Input!$C$7,A285)</f>
        <v>51470</v>
      </c>
      <c r="D285" s="76" t="n">
        <f aca="false">DATEDIF(Input!$C$23,$B285,"Y")</f>
        <v>63</v>
      </c>
      <c r="E285" s="76" t="n">
        <f aca="false">DATEDIF(Input!$G$23,$B285,"Y")</f>
        <v>63</v>
      </c>
      <c r="G285" s="78" t="n">
        <f aca="false">Salary_01!$L285</f>
        <v>7102.42973533298</v>
      </c>
      <c r="H285" s="78" t="n">
        <f aca="false">Salary_02!$L285</f>
        <v>5024.1795695056</v>
      </c>
      <c r="I285" s="78" t="n">
        <f aca="false">Retirement_Dist_01!$J285</f>
        <v>0</v>
      </c>
      <c r="J285" s="78" t="n">
        <f aca="false">Retirement_Dist_02!$J285</f>
        <v>0</v>
      </c>
      <c r="K285" s="78" t="n">
        <f aca="true">IF(AND(OR($B285&gt;Input!$C$31,$B285&gt;Input!$G$31),OR($B285&lt;Input!$C$25,$B285&lt;Input!$G$25)),(-1)*PMT(Input!$C$18/(100*12),(OFFSET($A$4, MAX( MATCH(Input!$C$25,$B$4:$B$1004,1), MATCH(Input!$G$25,$B$4:$B$1004,1)),0,1,1) - OFFSET($A$4, MIN( MATCH(Input!$C$31,$B$4:$B$1004,1), MATCH(Input!$G$31,$B$4:$B$1004,1)),0,1,1)),$AD$4,0,1),0)</f>
        <v>0</v>
      </c>
      <c r="L285" s="78" t="n">
        <f aca="false">IF(AND(($B285&lt;Input!$C$31),($B285&lt;Input!$G$31)),($G285+$H285+$I285+$J285),($G285+$H285+$I285+$J285+$K285))</f>
        <v>12126.6093048386</v>
      </c>
      <c r="M285" s="78" t="n">
        <f aca="false">Mortgage!$L285</f>
        <v>-493.396627781651</v>
      </c>
      <c r="N285" s="78" t="n">
        <f aca="false">$L285+$M285</f>
        <v>11633.2126770569</v>
      </c>
      <c r="O285" s="78" t="n">
        <f aca="false">IF(AND(($B285&lt;Input!$C$31),($B285&lt;Input!$G$31)),Expenses!$D285,(-1)*$N285)</f>
        <v>-9242.6832868693</v>
      </c>
      <c r="P285" s="78" t="n">
        <f aca="false">Childcare!$D285</f>
        <v>0</v>
      </c>
      <c r="Q285" s="78" t="n">
        <f aca="false">Loan_01!$E285</f>
        <v>0</v>
      </c>
      <c r="R285" s="78" t="n">
        <f aca="false">Loan_02!$E285</f>
        <v>0</v>
      </c>
      <c r="S285" s="78" t="n">
        <f aca="false">(-1)*SUM(Roth_01!$D285+Roth_02!$D285+IRA_01!$D285+IRA_02!$D285+Invest_01!$D285+Invest_02!$D285)</f>
        <v>-100</v>
      </c>
      <c r="T285" s="78" t="n">
        <f aca="false">(-1)*(IF(($B285&gt;Input!$O$24),0,Input!$O$30)+IF(($B285&gt;Input!$O$31),0,Input!$O$37)+IF(($B285&gt;Input!$O$38),0,Input!$O$44))</f>
        <v>-0</v>
      </c>
      <c r="U285" s="78" t="n">
        <f aca="false">IF(($AB284*(Input!$C$16/100)&gt;0),0,($AB284*(Input!$C$16/100)))</f>
        <v>0</v>
      </c>
      <c r="V285" s="78"/>
      <c r="W285" s="78" t="n">
        <f aca="false">IF(($N285+$O285+$P285+$Q285+$R285+$S285+$T285+$U285)&lt;0,($N285+$O285+$P285+$Q285+$R285+$S285+$T285+$U285),0)</f>
        <v>0</v>
      </c>
      <c r="X285" s="78"/>
      <c r="Y285" s="78" t="n">
        <f aca="false">IF(($N285+$O285+$P285+$Q285+$R285+$S285+$T285+$U285)&gt;=0,($N285+$O285+$P285+$Q285+$R285+$S285+$T285+$U285),0)</f>
        <v>2290.52939018762</v>
      </c>
      <c r="AA285" s="78" t="n">
        <f aca="false">IF(AND((($AB284+$W284-$U284)&lt;0),($Y285&gt;0)),($AA284-$K285)*(1+Input!$C$18/(12*100)),($AA284+$Y285-$K285)*(1+Input!$C$18/(12*100)))</f>
        <v>620118.965270394</v>
      </c>
      <c r="AB285" s="78" t="n">
        <f aca="false">IF(AND((($AB284+$W284-$U284)&lt;0),($Y285&gt;=0)),($AB284+$W284-$U284+$Y285)*(1+Input!$C$15/(12*100)),0)</f>
        <v>0</v>
      </c>
    </row>
    <row r="286" customFormat="false" ht="12.8" hidden="false" customHeight="false" outlineLevel="0" collapsed="false">
      <c r="A286" s="76" t="n">
        <v>282</v>
      </c>
      <c r="B286" s="77" t="n">
        <f aca="false">EOMONTH(Input!$C$7,A286)</f>
        <v>51501</v>
      </c>
      <c r="D286" s="76" t="n">
        <f aca="false">DATEDIF(Input!$C$23,$B286,"Y")</f>
        <v>63</v>
      </c>
      <c r="E286" s="76" t="n">
        <f aca="false">DATEDIF(Input!$G$23,$B286,"Y")</f>
        <v>63</v>
      </c>
      <c r="G286" s="78" t="n">
        <f aca="false">Salary_01!$L286</f>
        <v>7102.42973533298</v>
      </c>
      <c r="H286" s="78" t="n">
        <f aca="false">Salary_02!$L286</f>
        <v>5024.1795695056</v>
      </c>
      <c r="I286" s="78" t="n">
        <f aca="false">Retirement_Dist_01!$J286</f>
        <v>0</v>
      </c>
      <c r="J286" s="78" t="n">
        <f aca="false">Retirement_Dist_02!$J286</f>
        <v>0</v>
      </c>
      <c r="K286" s="78" t="n">
        <f aca="true">IF(AND(OR($B286&gt;Input!$C$31,$B286&gt;Input!$G$31),OR($B286&lt;Input!$C$25,$B286&lt;Input!$G$25)),(-1)*PMT(Input!$C$18/(100*12),(OFFSET($A$4, MAX( MATCH(Input!$C$25,$B$4:$B$1004,1), MATCH(Input!$G$25,$B$4:$B$1004,1)),0,1,1) - OFFSET($A$4, MIN( MATCH(Input!$C$31,$B$4:$B$1004,1), MATCH(Input!$G$31,$B$4:$B$1004,1)),0,1,1)),$AD$4,0,1),0)</f>
        <v>0</v>
      </c>
      <c r="L286" s="78" t="n">
        <f aca="false">IF(AND(($B286&lt;Input!$C$31),($B286&lt;Input!$G$31)),($G286+$H286+$I286+$J286),($G286+$H286+$I286+$J286+$K286))</f>
        <v>12126.6093048386</v>
      </c>
      <c r="M286" s="78" t="n">
        <f aca="false">Mortgage!$L286</f>
        <v>-493.396627781651</v>
      </c>
      <c r="N286" s="78" t="n">
        <f aca="false">$L286+$M286</f>
        <v>11633.2126770569</v>
      </c>
      <c r="O286" s="78" t="n">
        <f aca="false">IF(AND(($B286&lt;Input!$C$31),($B286&lt;Input!$G$31)),Expenses!$D286,(-1)*$N286)</f>
        <v>-9242.6832868693</v>
      </c>
      <c r="P286" s="78" t="n">
        <f aca="false">Childcare!$D286</f>
        <v>0</v>
      </c>
      <c r="Q286" s="78" t="n">
        <f aca="false">Loan_01!$E286</f>
        <v>0</v>
      </c>
      <c r="R286" s="78" t="n">
        <f aca="false">Loan_02!$E286</f>
        <v>0</v>
      </c>
      <c r="S286" s="78" t="n">
        <f aca="false">(-1)*SUM(Roth_01!$D286+Roth_02!$D286+IRA_01!$D286+IRA_02!$D286+Invest_01!$D286+Invest_02!$D286)</f>
        <v>-100</v>
      </c>
      <c r="T286" s="78" t="n">
        <f aca="false">(-1)*(IF(($B286&gt;Input!$O$24),0,Input!$O$30)+IF(($B286&gt;Input!$O$31),0,Input!$O$37)+IF(($B286&gt;Input!$O$38),0,Input!$O$44))</f>
        <v>-0</v>
      </c>
      <c r="U286" s="78" t="n">
        <f aca="false">IF(($AB285*(Input!$C$16/100)&gt;0),0,($AB285*(Input!$C$16/100)))</f>
        <v>0</v>
      </c>
      <c r="V286" s="78"/>
      <c r="W286" s="78" t="n">
        <f aca="false">IF(($N286+$O286+$P286+$Q286+$R286+$S286+$T286+$U286)&lt;0,($N286+$O286+$P286+$Q286+$R286+$S286+$T286+$U286),0)</f>
        <v>0</v>
      </c>
      <c r="X286" s="78"/>
      <c r="Y286" s="78" t="n">
        <f aca="false">IF(($N286+$O286+$P286+$Q286+$R286+$S286+$T286+$U286)&gt;=0,($N286+$O286+$P286+$Q286+$R286+$S286+$T286+$U286),0)</f>
        <v>2290.52939018762</v>
      </c>
      <c r="AA286" s="78" t="n">
        <f aca="false">IF(AND((($AB285+$W285-$U285)&lt;0),($Y286&gt;0)),($AA285-$K286)*(1+Input!$C$18/(12*100)),($AA285+$Y286-$K286)*(1+Input!$C$18/(12*100)))</f>
        <v>622435.428389526</v>
      </c>
      <c r="AB286" s="78" t="n">
        <f aca="false">IF(AND((($AB285+$W285-$U285)&lt;0),($Y286&gt;=0)),($AB285+$W285-$U285+$Y286)*(1+Input!$C$15/(12*100)),0)</f>
        <v>0</v>
      </c>
    </row>
    <row r="287" customFormat="false" ht="12.8" hidden="false" customHeight="false" outlineLevel="0" collapsed="false">
      <c r="A287" s="76" t="n">
        <v>283</v>
      </c>
      <c r="B287" s="77" t="n">
        <f aca="false">EOMONTH(Input!$C$7,A287)</f>
        <v>51532</v>
      </c>
      <c r="D287" s="76" t="n">
        <f aca="false">DATEDIF(Input!$C$23,$B287,"Y")</f>
        <v>63</v>
      </c>
      <c r="E287" s="76" t="n">
        <f aca="false">DATEDIF(Input!$G$23,$B287,"Y")</f>
        <v>63</v>
      </c>
      <c r="G287" s="78" t="n">
        <f aca="false">Salary_01!$L287</f>
        <v>7102.42973533298</v>
      </c>
      <c r="H287" s="78" t="n">
        <f aca="false">Salary_02!$L287</f>
        <v>5024.1795695056</v>
      </c>
      <c r="I287" s="78" t="n">
        <f aca="false">Retirement_Dist_01!$J287</f>
        <v>0</v>
      </c>
      <c r="J287" s="78" t="n">
        <f aca="false">Retirement_Dist_02!$J287</f>
        <v>0</v>
      </c>
      <c r="K287" s="78" t="n">
        <f aca="true">IF(AND(OR($B287&gt;Input!$C$31,$B287&gt;Input!$G$31),OR($B287&lt;Input!$C$25,$B287&lt;Input!$G$25)),(-1)*PMT(Input!$C$18/(100*12),(OFFSET($A$4, MAX( MATCH(Input!$C$25,$B$4:$B$1004,1), MATCH(Input!$G$25,$B$4:$B$1004,1)),0,1,1) - OFFSET($A$4, MIN( MATCH(Input!$C$31,$B$4:$B$1004,1), MATCH(Input!$G$31,$B$4:$B$1004,1)),0,1,1)),$AD$4,0,1),0)</f>
        <v>0</v>
      </c>
      <c r="L287" s="78" t="n">
        <f aca="false">IF(AND(($B287&lt;Input!$C$31),($B287&lt;Input!$G$31)),($G287+$H287+$I287+$J287),($G287+$H287+$I287+$J287+$K287))</f>
        <v>12126.6093048386</v>
      </c>
      <c r="M287" s="78" t="n">
        <f aca="false">Mortgage!$L287</f>
        <v>-493.396627781651</v>
      </c>
      <c r="N287" s="78" t="n">
        <f aca="false">$L287+$M287</f>
        <v>11633.2126770569</v>
      </c>
      <c r="O287" s="78" t="n">
        <f aca="false">IF(AND(($B287&lt;Input!$C$31),($B287&lt;Input!$G$31)),Expenses!$D287,(-1)*$N287)</f>
        <v>-9242.6832868693</v>
      </c>
      <c r="P287" s="78" t="n">
        <f aca="false">Childcare!$D287</f>
        <v>0</v>
      </c>
      <c r="Q287" s="78" t="n">
        <f aca="false">Loan_01!$E287</f>
        <v>0</v>
      </c>
      <c r="R287" s="78" t="n">
        <f aca="false">Loan_02!$E287</f>
        <v>0</v>
      </c>
      <c r="S287" s="78" t="n">
        <f aca="false">(-1)*SUM(Roth_01!$D287+Roth_02!$D287+IRA_01!$D287+IRA_02!$D287+Invest_01!$D287+Invest_02!$D287)</f>
        <v>-100</v>
      </c>
      <c r="T287" s="78" t="n">
        <f aca="false">(-1)*(IF(($B287&gt;Input!$O$24),0,Input!$O$30)+IF(($B287&gt;Input!$O$31),0,Input!$O$37)+IF(($B287&gt;Input!$O$38),0,Input!$O$44))</f>
        <v>-0</v>
      </c>
      <c r="U287" s="78" t="n">
        <f aca="false">IF(($AB286*(Input!$C$16/100)&gt;0),0,($AB286*(Input!$C$16/100)))</f>
        <v>0</v>
      </c>
      <c r="V287" s="78"/>
      <c r="W287" s="78" t="n">
        <f aca="false">IF(($N287+$O287+$P287+$Q287+$R287+$S287+$T287+$U287)&lt;0,($N287+$O287+$P287+$Q287+$R287+$S287+$T287+$U287),0)</f>
        <v>0</v>
      </c>
      <c r="X287" s="78"/>
      <c r="Y287" s="78" t="n">
        <f aca="false">IF(($N287+$O287+$P287+$Q287+$R287+$S287+$T287+$U287)&gt;=0,($N287+$O287+$P287+$Q287+$R287+$S287+$T287+$U287),0)</f>
        <v>2290.52939018762</v>
      </c>
      <c r="AA287" s="78" t="n">
        <f aca="false">IF(AND((($AB286+$W286-$U286)&lt;0),($Y287&gt;0)),($AA286-$K287)*(1+Input!$C$18/(12*100)),($AA286+$Y287-$K287)*(1+Input!$C$18/(12*100)))</f>
        <v>624751.988027954</v>
      </c>
      <c r="AB287" s="78" t="n">
        <f aca="false">IF(AND((($AB286+$W286-$U286)&lt;0),($Y287&gt;=0)),($AB286+$W286-$U286+$Y287)*(1+Input!$C$15/(12*100)),0)</f>
        <v>0</v>
      </c>
    </row>
    <row r="288" customFormat="false" ht="12.8" hidden="false" customHeight="false" outlineLevel="0" collapsed="false">
      <c r="A288" s="76" t="n">
        <v>284</v>
      </c>
      <c r="B288" s="77" t="n">
        <f aca="false">EOMONTH(Input!$C$7,A288)</f>
        <v>51560</v>
      </c>
      <c r="D288" s="76" t="n">
        <f aca="false">DATEDIF(Input!$C$23,$B288,"Y")</f>
        <v>63</v>
      </c>
      <c r="E288" s="76" t="n">
        <f aca="false">DATEDIF(Input!$G$23,$B288,"Y")</f>
        <v>63</v>
      </c>
      <c r="G288" s="78" t="n">
        <f aca="false">Salary_01!$L288</f>
        <v>7102.42973533298</v>
      </c>
      <c r="H288" s="78" t="n">
        <f aca="false">Salary_02!$L288</f>
        <v>5024.1795695056</v>
      </c>
      <c r="I288" s="78" t="n">
        <f aca="false">Retirement_Dist_01!$J288</f>
        <v>0</v>
      </c>
      <c r="J288" s="78" t="n">
        <f aca="false">Retirement_Dist_02!$J288</f>
        <v>0</v>
      </c>
      <c r="K288" s="78" t="n">
        <f aca="true">IF(AND(OR($B288&gt;Input!$C$31,$B288&gt;Input!$G$31),OR($B288&lt;Input!$C$25,$B288&lt;Input!$G$25)),(-1)*PMT(Input!$C$18/(100*12),(OFFSET($A$4, MAX( MATCH(Input!$C$25,$B$4:$B$1004,1), MATCH(Input!$G$25,$B$4:$B$1004,1)),0,1,1) - OFFSET($A$4, MIN( MATCH(Input!$C$31,$B$4:$B$1004,1), MATCH(Input!$G$31,$B$4:$B$1004,1)),0,1,1)),$AD$4,0,1),0)</f>
        <v>0</v>
      </c>
      <c r="L288" s="78" t="n">
        <f aca="false">IF(AND(($B288&lt;Input!$C$31),($B288&lt;Input!$G$31)),($G288+$H288+$I288+$J288),($G288+$H288+$I288+$J288+$K288))</f>
        <v>12126.6093048386</v>
      </c>
      <c r="M288" s="78" t="n">
        <f aca="false">Mortgage!$L288</f>
        <v>-493.396627781651</v>
      </c>
      <c r="N288" s="78" t="n">
        <f aca="false">$L288+$M288</f>
        <v>11633.2126770569</v>
      </c>
      <c r="O288" s="78" t="n">
        <f aca="false">IF(AND(($B288&lt;Input!$C$31),($B288&lt;Input!$G$31)),Expenses!$D288,(-1)*$N288)</f>
        <v>-9242.6832868693</v>
      </c>
      <c r="P288" s="78" t="n">
        <f aca="false">Childcare!$D288</f>
        <v>0</v>
      </c>
      <c r="Q288" s="78" t="n">
        <f aca="false">Loan_01!$E288</f>
        <v>0</v>
      </c>
      <c r="R288" s="78" t="n">
        <f aca="false">Loan_02!$E288</f>
        <v>0</v>
      </c>
      <c r="S288" s="78" t="n">
        <f aca="false">(-1)*SUM(Roth_01!$D288+Roth_02!$D288+IRA_01!$D288+IRA_02!$D288+Invest_01!$D288+Invest_02!$D288)</f>
        <v>-100</v>
      </c>
      <c r="T288" s="78" t="n">
        <f aca="false">(-1)*(IF(($B288&gt;Input!$O$24),0,Input!$O$30)+IF(($B288&gt;Input!$O$31),0,Input!$O$37)+IF(($B288&gt;Input!$O$38),0,Input!$O$44))</f>
        <v>-0</v>
      </c>
      <c r="U288" s="78" t="n">
        <f aca="false">IF(($AB287*(Input!$C$16/100)&gt;0),0,($AB287*(Input!$C$16/100)))</f>
        <v>0</v>
      </c>
      <c r="V288" s="78"/>
      <c r="W288" s="78" t="n">
        <f aca="false">IF(($N288+$O288+$P288+$Q288+$R288+$S288+$T288+$U288)&lt;0,($N288+$O288+$P288+$Q288+$R288+$S288+$T288+$U288),0)</f>
        <v>0</v>
      </c>
      <c r="X288" s="78"/>
      <c r="Y288" s="78" t="n">
        <f aca="false">IF(($N288+$O288+$P288+$Q288+$R288+$S288+$T288+$U288)&gt;=0,($N288+$O288+$P288+$Q288+$R288+$S288+$T288+$U288),0)</f>
        <v>2290.52939018762</v>
      </c>
      <c r="AA288" s="78" t="n">
        <f aca="false">IF(AND((($AB287+$W287-$U287)&lt;0),($Y288&gt;0)),($AA287-$K288)*(1+Input!$C$18/(12*100)),($AA287+$Y288-$K288)*(1+Input!$C$18/(12*100)))</f>
        <v>627068.644189701</v>
      </c>
      <c r="AB288" s="78" t="n">
        <f aca="false">IF(AND((($AB287+$W287-$U287)&lt;0),($Y288&gt;=0)),($AB287+$W287-$U287+$Y288)*(1+Input!$C$15/(12*100)),0)</f>
        <v>0</v>
      </c>
    </row>
    <row r="289" customFormat="false" ht="12.8" hidden="false" customHeight="false" outlineLevel="0" collapsed="false">
      <c r="A289" s="76" t="n">
        <v>285</v>
      </c>
      <c r="B289" s="77" t="n">
        <f aca="false">EOMONTH(Input!$C$7,A289)</f>
        <v>51591</v>
      </c>
      <c r="D289" s="76" t="n">
        <f aca="false">DATEDIF(Input!$C$23,$B289,"Y")</f>
        <v>63</v>
      </c>
      <c r="E289" s="76" t="n">
        <f aca="false">DATEDIF(Input!$G$23,$B289,"Y")</f>
        <v>63</v>
      </c>
      <c r="G289" s="78" t="n">
        <f aca="false">Salary_01!$L289</f>
        <v>7102.42973533298</v>
      </c>
      <c r="H289" s="78" t="n">
        <f aca="false">Salary_02!$L289</f>
        <v>5024.1795695056</v>
      </c>
      <c r="I289" s="78" t="n">
        <f aca="false">Retirement_Dist_01!$J289</f>
        <v>0</v>
      </c>
      <c r="J289" s="78" t="n">
        <f aca="false">Retirement_Dist_02!$J289</f>
        <v>0</v>
      </c>
      <c r="K289" s="78" t="n">
        <f aca="true">IF(AND(OR($B289&gt;Input!$C$31,$B289&gt;Input!$G$31),OR($B289&lt;Input!$C$25,$B289&lt;Input!$G$25)),(-1)*PMT(Input!$C$18/(100*12),(OFFSET($A$4, MAX( MATCH(Input!$C$25,$B$4:$B$1004,1), MATCH(Input!$G$25,$B$4:$B$1004,1)),0,1,1) - OFFSET($A$4, MIN( MATCH(Input!$C$31,$B$4:$B$1004,1), MATCH(Input!$G$31,$B$4:$B$1004,1)),0,1,1)),$AD$4,0,1),0)</f>
        <v>0</v>
      </c>
      <c r="L289" s="78" t="n">
        <f aca="false">IF(AND(($B289&lt;Input!$C$31),($B289&lt;Input!$G$31)),($G289+$H289+$I289+$J289),($G289+$H289+$I289+$J289+$K289))</f>
        <v>12126.6093048386</v>
      </c>
      <c r="M289" s="78" t="n">
        <f aca="false">Mortgage!$L289</f>
        <v>-493.396627781651</v>
      </c>
      <c r="N289" s="78" t="n">
        <f aca="false">$L289+$M289</f>
        <v>11633.2126770569</v>
      </c>
      <c r="O289" s="78" t="n">
        <f aca="false">IF(AND(($B289&lt;Input!$C$31),($B289&lt;Input!$G$31)),Expenses!$D289,(-1)*$N289)</f>
        <v>-9242.6832868693</v>
      </c>
      <c r="P289" s="78" t="n">
        <f aca="false">Childcare!$D289</f>
        <v>0</v>
      </c>
      <c r="Q289" s="78" t="n">
        <f aca="false">Loan_01!$E289</f>
        <v>0</v>
      </c>
      <c r="R289" s="78" t="n">
        <f aca="false">Loan_02!$E289</f>
        <v>0</v>
      </c>
      <c r="S289" s="78" t="n">
        <f aca="false">(-1)*SUM(Roth_01!$D289+Roth_02!$D289+IRA_01!$D289+IRA_02!$D289+Invest_01!$D289+Invest_02!$D289)</f>
        <v>-100</v>
      </c>
      <c r="T289" s="78" t="n">
        <f aca="false">(-1)*(IF(($B289&gt;Input!$O$24),0,Input!$O$30)+IF(($B289&gt;Input!$O$31),0,Input!$O$37)+IF(($B289&gt;Input!$O$38),0,Input!$O$44))</f>
        <v>-0</v>
      </c>
      <c r="U289" s="78" t="n">
        <f aca="false">IF(($AB288*(Input!$C$16/100)&gt;0),0,($AB288*(Input!$C$16/100)))</f>
        <v>0</v>
      </c>
      <c r="V289" s="78"/>
      <c r="W289" s="78" t="n">
        <f aca="false">IF(($N289+$O289+$P289+$Q289+$R289+$S289+$T289+$U289)&lt;0,($N289+$O289+$P289+$Q289+$R289+$S289+$T289+$U289),0)</f>
        <v>0</v>
      </c>
      <c r="X289" s="78"/>
      <c r="Y289" s="78" t="n">
        <f aca="false">IF(($N289+$O289+$P289+$Q289+$R289+$S289+$T289+$U289)&gt;=0,($N289+$O289+$P289+$Q289+$R289+$S289+$T289+$U289),0)</f>
        <v>2290.52939018762</v>
      </c>
      <c r="AA289" s="78" t="n">
        <f aca="false">IF(AND((($AB288+$W288-$U288)&lt;0),($Y289&gt;0)),($AA288-$K289)*(1+Input!$C$18/(12*100)),($AA288+$Y289-$K289)*(1+Input!$C$18/(12*100)))</f>
        <v>629385.396878787</v>
      </c>
      <c r="AB289" s="78" t="n">
        <f aca="false">IF(AND((($AB288+$W288-$U288)&lt;0),($Y289&gt;=0)),($AB288+$W288-$U288+$Y289)*(1+Input!$C$15/(12*100)),0)</f>
        <v>0</v>
      </c>
    </row>
    <row r="290" customFormat="false" ht="12.8" hidden="false" customHeight="false" outlineLevel="0" collapsed="false">
      <c r="A290" s="76" t="n">
        <v>286</v>
      </c>
      <c r="B290" s="77" t="n">
        <f aca="false">EOMONTH(Input!$C$7,A290)</f>
        <v>51621</v>
      </c>
      <c r="D290" s="76" t="n">
        <f aca="false">DATEDIF(Input!$C$23,$B290,"Y")</f>
        <v>63</v>
      </c>
      <c r="E290" s="76" t="n">
        <f aca="false">DATEDIF(Input!$G$23,$B290,"Y")</f>
        <v>63</v>
      </c>
      <c r="G290" s="78" t="n">
        <f aca="false">Salary_01!$L290</f>
        <v>7102.42973533298</v>
      </c>
      <c r="H290" s="78" t="n">
        <f aca="false">Salary_02!$L290</f>
        <v>5024.1795695056</v>
      </c>
      <c r="I290" s="78" t="n">
        <f aca="false">Retirement_Dist_01!$J290</f>
        <v>0</v>
      </c>
      <c r="J290" s="78" t="n">
        <f aca="false">Retirement_Dist_02!$J290</f>
        <v>0</v>
      </c>
      <c r="K290" s="78" t="n">
        <f aca="true">IF(AND(OR($B290&gt;Input!$C$31,$B290&gt;Input!$G$31),OR($B290&lt;Input!$C$25,$B290&lt;Input!$G$25)),(-1)*PMT(Input!$C$18/(100*12),(OFFSET($A$4, MAX( MATCH(Input!$C$25,$B$4:$B$1004,1), MATCH(Input!$G$25,$B$4:$B$1004,1)),0,1,1) - OFFSET($A$4, MIN( MATCH(Input!$C$31,$B$4:$B$1004,1), MATCH(Input!$G$31,$B$4:$B$1004,1)),0,1,1)),$AD$4,0,1),0)</f>
        <v>0</v>
      </c>
      <c r="L290" s="78" t="n">
        <f aca="false">IF(AND(($B290&lt;Input!$C$31),($B290&lt;Input!$G$31)),($G290+$H290+$I290+$J290),($G290+$H290+$I290+$J290+$K290))</f>
        <v>12126.6093048386</v>
      </c>
      <c r="M290" s="78" t="n">
        <f aca="false">Mortgage!$L290</f>
        <v>-493.396627781651</v>
      </c>
      <c r="N290" s="78" t="n">
        <f aca="false">$L290+$M290</f>
        <v>11633.2126770569</v>
      </c>
      <c r="O290" s="78" t="n">
        <f aca="false">IF(AND(($B290&lt;Input!$C$31),($B290&lt;Input!$G$31)),Expenses!$D290,(-1)*$N290)</f>
        <v>-9242.6832868693</v>
      </c>
      <c r="P290" s="78" t="n">
        <f aca="false">Childcare!$D290</f>
        <v>0</v>
      </c>
      <c r="Q290" s="78" t="n">
        <f aca="false">Loan_01!$E290</f>
        <v>0</v>
      </c>
      <c r="R290" s="78" t="n">
        <f aca="false">Loan_02!$E290</f>
        <v>0</v>
      </c>
      <c r="S290" s="78" t="n">
        <f aca="false">(-1)*SUM(Roth_01!$D290+Roth_02!$D290+IRA_01!$D290+IRA_02!$D290+Invest_01!$D290+Invest_02!$D290)</f>
        <v>-100</v>
      </c>
      <c r="T290" s="78" t="n">
        <f aca="false">(-1)*(IF(($B290&gt;Input!$O$24),0,Input!$O$30)+IF(($B290&gt;Input!$O$31),0,Input!$O$37)+IF(($B290&gt;Input!$O$38),0,Input!$O$44))</f>
        <v>-0</v>
      </c>
      <c r="U290" s="78" t="n">
        <f aca="false">IF(($AB289*(Input!$C$16/100)&gt;0),0,($AB289*(Input!$C$16/100)))</f>
        <v>0</v>
      </c>
      <c r="V290" s="78"/>
      <c r="W290" s="78" t="n">
        <f aca="false">IF(($N290+$O290+$P290+$Q290+$R290+$S290+$T290+$U290)&lt;0,($N290+$O290+$P290+$Q290+$R290+$S290+$T290+$U290),0)</f>
        <v>0</v>
      </c>
      <c r="X290" s="78"/>
      <c r="Y290" s="78" t="n">
        <f aca="false">IF(($N290+$O290+$P290+$Q290+$R290+$S290+$T290+$U290)&gt;=0,($N290+$O290+$P290+$Q290+$R290+$S290+$T290+$U290),0)</f>
        <v>2290.52939018762</v>
      </c>
      <c r="AA290" s="78" t="n">
        <f aca="false">IF(AND((($AB289+$W289-$U289)&lt;0),($Y290&gt;0)),($AA289-$K290)*(1+Input!$C$18/(12*100)),($AA289+$Y290-$K290)*(1+Input!$C$18/(12*100)))</f>
        <v>631702.246099236</v>
      </c>
      <c r="AB290" s="78" t="n">
        <f aca="false">IF(AND((($AB289+$W289-$U289)&lt;0),($Y290&gt;=0)),($AB289+$W289-$U289+$Y290)*(1+Input!$C$15/(12*100)),0)</f>
        <v>0</v>
      </c>
    </row>
    <row r="291" customFormat="false" ht="12.8" hidden="false" customHeight="false" outlineLevel="0" collapsed="false">
      <c r="A291" s="76" t="n">
        <v>287</v>
      </c>
      <c r="B291" s="77" t="n">
        <f aca="false">EOMONTH(Input!$C$7,A291)</f>
        <v>51652</v>
      </c>
      <c r="D291" s="76" t="n">
        <f aca="false">DATEDIF(Input!$C$23,$B291,"Y")</f>
        <v>64</v>
      </c>
      <c r="E291" s="76" t="n">
        <f aca="false">DATEDIF(Input!$G$23,$B291,"Y")</f>
        <v>64</v>
      </c>
      <c r="G291" s="78" t="n">
        <f aca="false">Salary_01!$L291</f>
        <v>7102.42973533298</v>
      </c>
      <c r="H291" s="78" t="n">
        <f aca="false">Salary_02!$L291</f>
        <v>5024.1795695056</v>
      </c>
      <c r="I291" s="78" t="n">
        <f aca="false">Retirement_Dist_01!$J291</f>
        <v>0</v>
      </c>
      <c r="J291" s="78" t="n">
        <f aca="false">Retirement_Dist_02!$J291</f>
        <v>0</v>
      </c>
      <c r="K291" s="78" t="n">
        <f aca="true">IF(AND(OR($B291&gt;Input!$C$31,$B291&gt;Input!$G$31),OR($B291&lt;Input!$C$25,$B291&lt;Input!$G$25)),(-1)*PMT(Input!$C$18/(100*12),(OFFSET($A$4, MAX( MATCH(Input!$C$25,$B$4:$B$1004,1), MATCH(Input!$G$25,$B$4:$B$1004,1)),0,1,1) - OFFSET($A$4, MIN( MATCH(Input!$C$31,$B$4:$B$1004,1), MATCH(Input!$G$31,$B$4:$B$1004,1)),0,1,1)),$AD$4,0,1),0)</f>
        <v>0</v>
      </c>
      <c r="L291" s="78" t="n">
        <f aca="false">IF(AND(($B291&lt;Input!$C$31),($B291&lt;Input!$G$31)),($G291+$H291+$I291+$J291),($G291+$H291+$I291+$J291+$K291))</f>
        <v>12126.6093048386</v>
      </c>
      <c r="M291" s="78" t="n">
        <f aca="false">Mortgage!$L291</f>
        <v>-493.396627781651</v>
      </c>
      <c r="N291" s="78" t="n">
        <f aca="false">$L291+$M291</f>
        <v>11633.2126770569</v>
      </c>
      <c r="O291" s="78" t="n">
        <f aca="false">IF(AND(($B291&lt;Input!$C$31),($B291&lt;Input!$G$31)),Expenses!$D291,(-1)*$N291)</f>
        <v>-9242.6832868693</v>
      </c>
      <c r="P291" s="78" t="n">
        <f aca="false">Childcare!$D291</f>
        <v>0</v>
      </c>
      <c r="Q291" s="78" t="n">
        <f aca="false">Loan_01!$E291</f>
        <v>0</v>
      </c>
      <c r="R291" s="78" t="n">
        <f aca="false">Loan_02!$E291</f>
        <v>0</v>
      </c>
      <c r="S291" s="78" t="n">
        <f aca="false">(-1)*SUM(Roth_01!$D291+Roth_02!$D291+IRA_01!$D291+IRA_02!$D291+Invest_01!$D291+Invest_02!$D291)</f>
        <v>-100</v>
      </c>
      <c r="T291" s="78" t="n">
        <f aca="false">(-1)*(IF(($B291&gt;Input!$O$24),0,Input!$O$30)+IF(($B291&gt;Input!$O$31),0,Input!$O$37)+IF(($B291&gt;Input!$O$38),0,Input!$O$44))</f>
        <v>-0</v>
      </c>
      <c r="U291" s="78" t="n">
        <f aca="false">IF(($AB290*(Input!$C$16/100)&gt;0),0,($AB290*(Input!$C$16/100)))</f>
        <v>0</v>
      </c>
      <c r="V291" s="78"/>
      <c r="W291" s="78" t="n">
        <f aca="false">IF(($N291+$O291+$P291+$Q291+$R291+$S291+$T291+$U291)&lt;0,($N291+$O291+$P291+$Q291+$R291+$S291+$T291+$U291),0)</f>
        <v>0</v>
      </c>
      <c r="X291" s="78"/>
      <c r="Y291" s="78" t="n">
        <f aca="false">IF(($N291+$O291+$P291+$Q291+$R291+$S291+$T291+$U291)&gt;=0,($N291+$O291+$P291+$Q291+$R291+$S291+$T291+$U291),0)</f>
        <v>2290.52939018762</v>
      </c>
      <c r="AA291" s="78" t="n">
        <f aca="false">IF(AND((($AB290+$W290-$U290)&lt;0),($Y291&gt;0)),($AA290-$K291)*(1+Input!$C$18/(12*100)),($AA290+$Y291-$K291)*(1+Input!$C$18/(12*100)))</f>
        <v>634019.191855069</v>
      </c>
      <c r="AB291" s="78" t="n">
        <f aca="false">IF(AND((($AB290+$W290-$U290)&lt;0),($Y291&gt;=0)),($AB290+$W290-$U290+$Y291)*(1+Input!$C$15/(12*100)),0)</f>
        <v>0</v>
      </c>
    </row>
    <row r="292" customFormat="false" ht="12.8" hidden="false" customHeight="false" outlineLevel="0" collapsed="false">
      <c r="A292" s="76" t="n">
        <v>288</v>
      </c>
      <c r="B292" s="77" t="n">
        <f aca="false">EOMONTH(Input!$C$7,A292)</f>
        <v>51682</v>
      </c>
      <c r="D292" s="76" t="n">
        <f aca="false">DATEDIF(Input!$C$23,$B292,"Y")</f>
        <v>64</v>
      </c>
      <c r="E292" s="76" t="n">
        <f aca="false">DATEDIF(Input!$G$23,$B292,"Y")</f>
        <v>64</v>
      </c>
      <c r="G292" s="78" t="n">
        <f aca="false">Salary_01!$L292</f>
        <v>7205.48021389484</v>
      </c>
      <c r="H292" s="78" t="n">
        <f aca="false">Salary_02!$L292</f>
        <v>5092.16473077505</v>
      </c>
      <c r="I292" s="78" t="n">
        <f aca="false">Retirement_Dist_01!$J292</f>
        <v>0</v>
      </c>
      <c r="J292" s="78" t="n">
        <f aca="false">Retirement_Dist_02!$J292</f>
        <v>0</v>
      </c>
      <c r="K292" s="78" t="n">
        <f aca="true">IF(AND(OR($B292&gt;Input!$C$31,$B292&gt;Input!$G$31),OR($B292&lt;Input!$C$25,$B292&lt;Input!$G$25)),(-1)*PMT(Input!$C$18/(100*12),(OFFSET($A$4, MAX( MATCH(Input!$C$25,$B$4:$B$1004,1), MATCH(Input!$G$25,$B$4:$B$1004,1)),0,1,1) - OFFSET($A$4, MIN( MATCH(Input!$C$31,$B$4:$B$1004,1), MATCH(Input!$G$31,$B$4:$B$1004,1)),0,1,1)),$AD$4,0,1),0)</f>
        <v>0</v>
      </c>
      <c r="L292" s="78" t="n">
        <f aca="false">IF(AND(($B292&lt;Input!$C$31),($B292&lt;Input!$G$31)),($G292+$H292+$I292+$J292),($G292+$H292+$I292+$J292+$K292))</f>
        <v>12297.6449446699</v>
      </c>
      <c r="M292" s="78" t="n">
        <f aca="false">Mortgage!$L292</f>
        <v>-508.198526615101</v>
      </c>
      <c r="N292" s="78" t="n">
        <f aca="false">$L292+$M292</f>
        <v>11789.4464180548</v>
      </c>
      <c r="O292" s="78" t="n">
        <f aca="false">IF(AND(($B292&lt;Input!$C$31),($B292&lt;Input!$G$31)),Expenses!$D292,(-1)*$N292)</f>
        <v>-9612.39061834407</v>
      </c>
      <c r="P292" s="78" t="n">
        <f aca="false">Childcare!$D292</f>
        <v>0</v>
      </c>
      <c r="Q292" s="78" t="n">
        <f aca="false">Loan_01!$E292</f>
        <v>0</v>
      </c>
      <c r="R292" s="78" t="n">
        <f aca="false">Loan_02!$E292</f>
        <v>0</v>
      </c>
      <c r="S292" s="78" t="n">
        <f aca="false">(-1)*SUM(Roth_01!$D292+Roth_02!$D292+IRA_01!$D292+IRA_02!$D292+Invest_01!$D292+Invest_02!$D292)</f>
        <v>-100</v>
      </c>
      <c r="T292" s="78" t="n">
        <f aca="false">(-1)*(IF(($B292&gt;Input!$O$24),0,Input!$O$30)+IF(($B292&gt;Input!$O$31),0,Input!$O$37)+IF(($B292&gt;Input!$O$38),0,Input!$O$44))</f>
        <v>-0</v>
      </c>
      <c r="U292" s="78" t="n">
        <f aca="false">IF(($AB291*(Input!$C$16/100)&gt;0),0,($AB291*(Input!$C$16/100)))</f>
        <v>0</v>
      </c>
      <c r="V292" s="78"/>
      <c r="W292" s="78" t="n">
        <f aca="false">IF(($N292+$O292+$P292+$Q292+$R292+$S292+$T292+$U292)&lt;0,($N292+$O292+$P292+$Q292+$R292+$S292+$T292+$U292),0)</f>
        <v>0</v>
      </c>
      <c r="X292" s="78"/>
      <c r="Y292" s="78" t="n">
        <f aca="false">IF(($N292+$O292+$P292+$Q292+$R292+$S292+$T292+$U292)&gt;=0,($N292+$O292+$P292+$Q292+$R292+$S292+$T292+$U292),0)</f>
        <v>2077.05579971071</v>
      </c>
      <c r="AA292" s="78" t="n">
        <f aca="false">IF(AND((($AB291+$W291-$U291)&lt;0),($Y292&gt;0)),($AA291-$K292)*(1+Input!$C$18/(12*100)),($AA291+$Y292-$K292)*(1+Input!$C$18/(12*100)))</f>
        <v>636122.751665099</v>
      </c>
      <c r="AB292" s="78" t="n">
        <f aca="false">IF(AND((($AB291+$W291-$U291)&lt;0),($Y292&gt;=0)),($AB291+$W291-$U291+$Y292)*(1+Input!$C$15/(12*100)),0)</f>
        <v>0</v>
      </c>
    </row>
    <row r="293" customFormat="false" ht="12.8" hidden="false" customHeight="false" outlineLevel="0" collapsed="false">
      <c r="A293" s="76" t="n">
        <v>289</v>
      </c>
      <c r="B293" s="77" t="n">
        <f aca="false">EOMONTH(Input!$C$7,A293)</f>
        <v>51713</v>
      </c>
      <c r="D293" s="76" t="n">
        <f aca="false">DATEDIF(Input!$C$23,$B293,"Y")</f>
        <v>64</v>
      </c>
      <c r="E293" s="76" t="n">
        <f aca="false">DATEDIF(Input!$G$23,$B293,"Y")</f>
        <v>64</v>
      </c>
      <c r="G293" s="78" t="n">
        <f aca="false">Salary_01!$L293</f>
        <v>7205.48021389484</v>
      </c>
      <c r="H293" s="78" t="n">
        <f aca="false">Salary_02!$L293</f>
        <v>5092.16473077505</v>
      </c>
      <c r="I293" s="78" t="n">
        <f aca="false">Retirement_Dist_01!$J293</f>
        <v>0</v>
      </c>
      <c r="J293" s="78" t="n">
        <f aca="false">Retirement_Dist_02!$J293</f>
        <v>0</v>
      </c>
      <c r="K293" s="78" t="n">
        <f aca="true">IF(AND(OR($B293&gt;Input!$C$31,$B293&gt;Input!$G$31),OR($B293&lt;Input!$C$25,$B293&lt;Input!$G$25)),(-1)*PMT(Input!$C$18/(100*12),(OFFSET($A$4, MAX( MATCH(Input!$C$25,$B$4:$B$1004,1), MATCH(Input!$G$25,$B$4:$B$1004,1)),0,1,1) - OFFSET($A$4, MIN( MATCH(Input!$C$31,$B$4:$B$1004,1), MATCH(Input!$G$31,$B$4:$B$1004,1)),0,1,1)),$AD$4,0,1),0)</f>
        <v>0</v>
      </c>
      <c r="L293" s="78" t="n">
        <f aca="false">IF(AND(($B293&lt;Input!$C$31),($B293&lt;Input!$G$31)),($G293+$H293+$I293+$J293),($G293+$H293+$I293+$J293+$K293))</f>
        <v>12297.6449446699</v>
      </c>
      <c r="M293" s="78" t="n">
        <f aca="false">Mortgage!$L293</f>
        <v>-508.198526615101</v>
      </c>
      <c r="N293" s="78" t="n">
        <f aca="false">$L293+$M293</f>
        <v>11789.4464180548</v>
      </c>
      <c r="O293" s="78" t="n">
        <f aca="false">IF(AND(($B293&lt;Input!$C$31),($B293&lt;Input!$G$31)),Expenses!$D293,(-1)*$N293)</f>
        <v>-9612.39061834407</v>
      </c>
      <c r="P293" s="78" t="n">
        <f aca="false">Childcare!$D293</f>
        <v>0</v>
      </c>
      <c r="Q293" s="78" t="n">
        <f aca="false">Loan_01!$E293</f>
        <v>0</v>
      </c>
      <c r="R293" s="78" t="n">
        <f aca="false">Loan_02!$E293</f>
        <v>0</v>
      </c>
      <c r="S293" s="78" t="n">
        <f aca="false">(-1)*SUM(Roth_01!$D293+Roth_02!$D293+IRA_01!$D293+IRA_02!$D293+Invest_01!$D293+Invest_02!$D293)</f>
        <v>-100</v>
      </c>
      <c r="T293" s="78" t="n">
        <f aca="false">(-1)*(IF(($B293&gt;Input!$O$24),0,Input!$O$30)+IF(($B293&gt;Input!$O$31),0,Input!$O$37)+IF(($B293&gt;Input!$O$38),0,Input!$O$44))</f>
        <v>-0</v>
      </c>
      <c r="U293" s="78" t="n">
        <f aca="false">IF(($AB292*(Input!$C$16/100)&gt;0),0,($AB292*(Input!$C$16/100)))</f>
        <v>0</v>
      </c>
      <c r="V293" s="78"/>
      <c r="W293" s="78" t="n">
        <f aca="false">IF(($N293+$O293+$P293+$Q293+$R293+$S293+$T293+$U293)&lt;0,($N293+$O293+$P293+$Q293+$R293+$S293+$T293+$U293),0)</f>
        <v>0</v>
      </c>
      <c r="X293" s="78"/>
      <c r="Y293" s="78" t="n">
        <f aca="false">IF(($N293+$O293+$P293+$Q293+$R293+$S293+$T293+$U293)&gt;=0,($N293+$O293+$P293+$Q293+$R293+$S293+$T293+$U293),0)</f>
        <v>2077.05579971071</v>
      </c>
      <c r="AA293" s="78" t="n">
        <f aca="false">IF(AND((($AB292+$W292-$U292)&lt;0),($Y293&gt;0)),($AA292-$K293)*(1+Input!$C$18/(12*100)),($AA292+$Y293-$K293)*(1+Input!$C$18/(12*100)))</f>
        <v>638226.399123454</v>
      </c>
      <c r="AB293" s="78" t="n">
        <f aca="false">IF(AND((($AB292+$W292-$U292)&lt;0),($Y293&gt;=0)),($AB292+$W292-$U292+$Y293)*(1+Input!$C$15/(12*100)),0)</f>
        <v>0</v>
      </c>
    </row>
    <row r="294" customFormat="false" ht="12.8" hidden="false" customHeight="false" outlineLevel="0" collapsed="false">
      <c r="A294" s="76" t="n">
        <v>290</v>
      </c>
      <c r="B294" s="77" t="n">
        <f aca="false">EOMONTH(Input!$C$7,A294)</f>
        <v>51744</v>
      </c>
      <c r="D294" s="76" t="n">
        <f aca="false">DATEDIF(Input!$C$23,$B294,"Y")</f>
        <v>64</v>
      </c>
      <c r="E294" s="76" t="n">
        <f aca="false">DATEDIF(Input!$G$23,$B294,"Y")</f>
        <v>64</v>
      </c>
      <c r="G294" s="78" t="n">
        <f aca="false">Salary_01!$L294</f>
        <v>7205.48021389484</v>
      </c>
      <c r="H294" s="78" t="n">
        <f aca="false">Salary_02!$L294</f>
        <v>5092.16473077505</v>
      </c>
      <c r="I294" s="78" t="n">
        <f aca="false">Retirement_Dist_01!$J294</f>
        <v>0</v>
      </c>
      <c r="J294" s="78" t="n">
        <f aca="false">Retirement_Dist_02!$J294</f>
        <v>0</v>
      </c>
      <c r="K294" s="78" t="n">
        <f aca="true">IF(AND(OR($B294&gt;Input!$C$31,$B294&gt;Input!$G$31),OR($B294&lt;Input!$C$25,$B294&lt;Input!$G$25)),(-1)*PMT(Input!$C$18/(100*12),(OFFSET($A$4, MAX( MATCH(Input!$C$25,$B$4:$B$1004,1), MATCH(Input!$G$25,$B$4:$B$1004,1)),0,1,1) - OFFSET($A$4, MIN( MATCH(Input!$C$31,$B$4:$B$1004,1), MATCH(Input!$G$31,$B$4:$B$1004,1)),0,1,1)),$AD$4,0,1),0)</f>
        <v>0</v>
      </c>
      <c r="L294" s="78" t="n">
        <f aca="false">IF(AND(($B294&lt;Input!$C$31),($B294&lt;Input!$G$31)),($G294+$H294+$I294+$J294),($G294+$H294+$I294+$J294+$K294))</f>
        <v>12297.6449446699</v>
      </c>
      <c r="M294" s="78" t="n">
        <f aca="false">Mortgage!$L294</f>
        <v>-508.198526615101</v>
      </c>
      <c r="N294" s="78" t="n">
        <f aca="false">$L294+$M294</f>
        <v>11789.4464180548</v>
      </c>
      <c r="O294" s="78" t="n">
        <f aca="false">IF(AND(($B294&lt;Input!$C$31),($B294&lt;Input!$G$31)),Expenses!$D294,(-1)*$N294)</f>
        <v>-9612.39061834407</v>
      </c>
      <c r="P294" s="78" t="n">
        <f aca="false">Childcare!$D294</f>
        <v>0</v>
      </c>
      <c r="Q294" s="78" t="n">
        <f aca="false">Loan_01!$E294</f>
        <v>0</v>
      </c>
      <c r="R294" s="78" t="n">
        <f aca="false">Loan_02!$E294</f>
        <v>0</v>
      </c>
      <c r="S294" s="78" t="n">
        <f aca="false">(-1)*SUM(Roth_01!$D294+Roth_02!$D294+IRA_01!$D294+IRA_02!$D294+Invest_01!$D294+Invest_02!$D294)</f>
        <v>-100</v>
      </c>
      <c r="T294" s="78" t="n">
        <f aca="false">(-1)*(IF(($B294&gt;Input!$O$24),0,Input!$O$30)+IF(($B294&gt;Input!$O$31),0,Input!$O$37)+IF(($B294&gt;Input!$O$38),0,Input!$O$44))</f>
        <v>-0</v>
      </c>
      <c r="U294" s="78" t="n">
        <f aca="false">IF(($AB293*(Input!$C$16/100)&gt;0),0,($AB293*(Input!$C$16/100)))</f>
        <v>0</v>
      </c>
      <c r="V294" s="78"/>
      <c r="W294" s="78" t="n">
        <f aca="false">IF(($N294+$O294+$P294+$Q294+$R294+$S294+$T294+$U294)&lt;0,($N294+$O294+$P294+$Q294+$R294+$S294+$T294+$U294),0)</f>
        <v>0</v>
      </c>
      <c r="X294" s="78"/>
      <c r="Y294" s="78" t="n">
        <f aca="false">IF(($N294+$O294+$P294+$Q294+$R294+$S294+$T294+$U294)&gt;=0,($N294+$O294+$P294+$Q294+$R294+$S294+$T294+$U294),0)</f>
        <v>2077.05579971071</v>
      </c>
      <c r="AA294" s="78" t="n">
        <f aca="false">IF(AND((($AB293+$W293-$U293)&lt;0),($Y294&gt;0)),($AA293-$K294)*(1+Input!$C$18/(12*100)),($AA293+$Y294-$K294)*(1+Input!$C$18/(12*100)))</f>
        <v>640330.134233787</v>
      </c>
      <c r="AB294" s="78" t="n">
        <f aca="false">IF(AND((($AB293+$W293-$U293)&lt;0),($Y294&gt;=0)),($AB293+$W293-$U293+$Y294)*(1+Input!$C$15/(12*100)),0)</f>
        <v>0</v>
      </c>
    </row>
    <row r="295" customFormat="false" ht="12.8" hidden="false" customHeight="false" outlineLevel="0" collapsed="false">
      <c r="A295" s="76" t="n">
        <v>291</v>
      </c>
      <c r="B295" s="77" t="n">
        <f aca="false">EOMONTH(Input!$C$7,A295)</f>
        <v>51774</v>
      </c>
      <c r="D295" s="76" t="n">
        <f aca="false">DATEDIF(Input!$C$23,$B295,"Y")</f>
        <v>64</v>
      </c>
      <c r="E295" s="76" t="n">
        <f aca="false">DATEDIF(Input!$G$23,$B295,"Y")</f>
        <v>64</v>
      </c>
      <c r="G295" s="78" t="n">
        <f aca="false">Salary_01!$L295</f>
        <v>7205.48021389484</v>
      </c>
      <c r="H295" s="78" t="n">
        <f aca="false">Salary_02!$L295</f>
        <v>5092.16473077505</v>
      </c>
      <c r="I295" s="78" t="n">
        <f aca="false">Retirement_Dist_01!$J295</f>
        <v>0</v>
      </c>
      <c r="J295" s="78" t="n">
        <f aca="false">Retirement_Dist_02!$J295</f>
        <v>0</v>
      </c>
      <c r="K295" s="78" t="n">
        <f aca="true">IF(AND(OR($B295&gt;Input!$C$31,$B295&gt;Input!$G$31),OR($B295&lt;Input!$C$25,$B295&lt;Input!$G$25)),(-1)*PMT(Input!$C$18/(100*12),(OFFSET($A$4, MAX( MATCH(Input!$C$25,$B$4:$B$1004,1), MATCH(Input!$G$25,$B$4:$B$1004,1)),0,1,1) - OFFSET($A$4, MIN( MATCH(Input!$C$31,$B$4:$B$1004,1), MATCH(Input!$G$31,$B$4:$B$1004,1)),0,1,1)),$AD$4,0,1),0)</f>
        <v>0</v>
      </c>
      <c r="L295" s="78" t="n">
        <f aca="false">IF(AND(($B295&lt;Input!$C$31),($B295&lt;Input!$G$31)),($G295+$H295+$I295+$J295),($G295+$H295+$I295+$J295+$K295))</f>
        <v>12297.6449446699</v>
      </c>
      <c r="M295" s="78" t="n">
        <f aca="false">Mortgage!$L295</f>
        <v>-508.198526615101</v>
      </c>
      <c r="N295" s="78" t="n">
        <f aca="false">$L295+$M295</f>
        <v>11789.4464180548</v>
      </c>
      <c r="O295" s="78" t="n">
        <f aca="false">IF(AND(($B295&lt;Input!$C$31),($B295&lt;Input!$G$31)),Expenses!$D295,(-1)*$N295)</f>
        <v>-9612.39061834407</v>
      </c>
      <c r="P295" s="78" t="n">
        <f aca="false">Childcare!$D295</f>
        <v>0</v>
      </c>
      <c r="Q295" s="78" t="n">
        <f aca="false">Loan_01!$E295</f>
        <v>0</v>
      </c>
      <c r="R295" s="78" t="n">
        <f aca="false">Loan_02!$E295</f>
        <v>0</v>
      </c>
      <c r="S295" s="78" t="n">
        <f aca="false">(-1)*SUM(Roth_01!$D295+Roth_02!$D295+IRA_01!$D295+IRA_02!$D295+Invest_01!$D295+Invest_02!$D295)</f>
        <v>-100</v>
      </c>
      <c r="T295" s="78" t="n">
        <f aca="false">(-1)*(IF(($B295&gt;Input!$O$24),0,Input!$O$30)+IF(($B295&gt;Input!$O$31),0,Input!$O$37)+IF(($B295&gt;Input!$O$38),0,Input!$O$44))</f>
        <v>-0</v>
      </c>
      <c r="U295" s="78" t="n">
        <f aca="false">IF(($AB294*(Input!$C$16/100)&gt;0),0,($AB294*(Input!$C$16/100)))</f>
        <v>0</v>
      </c>
      <c r="V295" s="78"/>
      <c r="W295" s="78" t="n">
        <f aca="false">IF(($N295+$O295+$P295+$Q295+$R295+$S295+$T295+$U295)&lt;0,($N295+$O295+$P295+$Q295+$R295+$S295+$T295+$U295),0)</f>
        <v>0</v>
      </c>
      <c r="X295" s="78"/>
      <c r="Y295" s="78" t="n">
        <f aca="false">IF(($N295+$O295+$P295+$Q295+$R295+$S295+$T295+$U295)&gt;=0,($N295+$O295+$P295+$Q295+$R295+$S295+$T295+$U295),0)</f>
        <v>2077.05579971071</v>
      </c>
      <c r="AA295" s="78" t="n">
        <f aca="false">IF(AND((($AB294+$W294-$U294)&lt;0),($Y295&gt;0)),($AA294-$K295)*(1+Input!$C$18/(12*100)),($AA294+$Y295-$K295)*(1+Input!$C$18/(12*100)))</f>
        <v>642433.956999749</v>
      </c>
      <c r="AB295" s="78" t="n">
        <f aca="false">IF(AND((($AB294+$W294-$U294)&lt;0),($Y295&gt;=0)),($AB294+$W294-$U294+$Y295)*(1+Input!$C$15/(12*100)),0)</f>
        <v>0</v>
      </c>
    </row>
    <row r="296" customFormat="false" ht="12.8" hidden="false" customHeight="false" outlineLevel="0" collapsed="false">
      <c r="A296" s="76" t="n">
        <v>292</v>
      </c>
      <c r="B296" s="77" t="n">
        <f aca="false">EOMONTH(Input!$C$7,A296)</f>
        <v>51805</v>
      </c>
      <c r="D296" s="76" t="n">
        <f aca="false">DATEDIF(Input!$C$23,$B296,"Y")</f>
        <v>64</v>
      </c>
      <c r="E296" s="76" t="n">
        <f aca="false">DATEDIF(Input!$G$23,$B296,"Y")</f>
        <v>64</v>
      </c>
      <c r="G296" s="78" t="n">
        <f aca="false">Salary_01!$L296</f>
        <v>7205.48021389484</v>
      </c>
      <c r="H296" s="78" t="n">
        <f aca="false">Salary_02!$L296</f>
        <v>5092.16473077505</v>
      </c>
      <c r="I296" s="78" t="n">
        <f aca="false">Retirement_Dist_01!$J296</f>
        <v>0</v>
      </c>
      <c r="J296" s="78" t="n">
        <f aca="false">Retirement_Dist_02!$J296</f>
        <v>0</v>
      </c>
      <c r="K296" s="78" t="n">
        <f aca="true">IF(AND(OR($B296&gt;Input!$C$31,$B296&gt;Input!$G$31),OR($B296&lt;Input!$C$25,$B296&lt;Input!$G$25)),(-1)*PMT(Input!$C$18/(100*12),(OFFSET($A$4, MAX( MATCH(Input!$C$25,$B$4:$B$1004,1), MATCH(Input!$G$25,$B$4:$B$1004,1)),0,1,1) - OFFSET($A$4, MIN( MATCH(Input!$C$31,$B$4:$B$1004,1), MATCH(Input!$G$31,$B$4:$B$1004,1)),0,1,1)),$AD$4,0,1),0)</f>
        <v>0</v>
      </c>
      <c r="L296" s="78" t="n">
        <f aca="false">IF(AND(($B296&lt;Input!$C$31),($B296&lt;Input!$G$31)),($G296+$H296+$I296+$J296),($G296+$H296+$I296+$J296+$K296))</f>
        <v>12297.6449446699</v>
      </c>
      <c r="M296" s="78" t="n">
        <f aca="false">Mortgage!$L296</f>
        <v>-508.198526615101</v>
      </c>
      <c r="N296" s="78" t="n">
        <f aca="false">$L296+$M296</f>
        <v>11789.4464180548</v>
      </c>
      <c r="O296" s="78" t="n">
        <f aca="false">IF(AND(($B296&lt;Input!$C$31),($B296&lt;Input!$G$31)),Expenses!$D296,(-1)*$N296)</f>
        <v>-9612.39061834407</v>
      </c>
      <c r="P296" s="78" t="n">
        <f aca="false">Childcare!$D296</f>
        <v>0</v>
      </c>
      <c r="Q296" s="78" t="n">
        <f aca="false">Loan_01!$E296</f>
        <v>0</v>
      </c>
      <c r="R296" s="78" t="n">
        <f aca="false">Loan_02!$E296</f>
        <v>0</v>
      </c>
      <c r="S296" s="78" t="n">
        <f aca="false">(-1)*SUM(Roth_01!$D296+Roth_02!$D296+IRA_01!$D296+IRA_02!$D296+Invest_01!$D296+Invest_02!$D296)</f>
        <v>-100</v>
      </c>
      <c r="T296" s="78" t="n">
        <f aca="false">(-1)*(IF(($B296&gt;Input!$O$24),0,Input!$O$30)+IF(($B296&gt;Input!$O$31),0,Input!$O$37)+IF(($B296&gt;Input!$O$38),0,Input!$O$44))</f>
        <v>-0</v>
      </c>
      <c r="U296" s="78" t="n">
        <f aca="false">IF(($AB295*(Input!$C$16/100)&gt;0),0,($AB295*(Input!$C$16/100)))</f>
        <v>0</v>
      </c>
      <c r="V296" s="78"/>
      <c r="W296" s="78" t="n">
        <f aca="false">IF(($N296+$O296+$P296+$Q296+$R296+$S296+$T296+$U296)&lt;0,($N296+$O296+$P296+$Q296+$R296+$S296+$T296+$U296),0)</f>
        <v>0</v>
      </c>
      <c r="X296" s="78"/>
      <c r="Y296" s="78" t="n">
        <f aca="false">IF(($N296+$O296+$P296+$Q296+$R296+$S296+$T296+$U296)&gt;=0,($N296+$O296+$P296+$Q296+$R296+$S296+$T296+$U296),0)</f>
        <v>2077.05579971071</v>
      </c>
      <c r="AA296" s="78" t="n">
        <f aca="false">IF(AND((($AB295+$W295-$U295)&lt;0),($Y296&gt;0)),($AA295-$K296)*(1+Input!$C$18/(12*100)),($AA295+$Y296-$K296)*(1+Input!$C$18/(12*100)))</f>
        <v>644537.867424993</v>
      </c>
      <c r="AB296" s="78" t="n">
        <f aca="false">IF(AND((($AB295+$W295-$U295)&lt;0),($Y296&gt;=0)),($AB295+$W295-$U295+$Y296)*(1+Input!$C$15/(12*100)),0)</f>
        <v>0</v>
      </c>
    </row>
    <row r="297" customFormat="false" ht="12.8" hidden="false" customHeight="false" outlineLevel="0" collapsed="false">
      <c r="A297" s="76" t="n">
        <v>293</v>
      </c>
      <c r="B297" s="77" t="n">
        <f aca="false">EOMONTH(Input!$C$7,A297)</f>
        <v>51835</v>
      </c>
      <c r="D297" s="76" t="n">
        <f aca="false">DATEDIF(Input!$C$23,$B297,"Y")</f>
        <v>64</v>
      </c>
      <c r="E297" s="76" t="n">
        <f aca="false">DATEDIF(Input!$G$23,$B297,"Y")</f>
        <v>64</v>
      </c>
      <c r="G297" s="78" t="n">
        <f aca="false">Salary_01!$L297</f>
        <v>7205.48021389484</v>
      </c>
      <c r="H297" s="78" t="n">
        <f aca="false">Salary_02!$L297</f>
        <v>5092.16473077505</v>
      </c>
      <c r="I297" s="78" t="n">
        <f aca="false">Retirement_Dist_01!$J297</f>
        <v>0</v>
      </c>
      <c r="J297" s="78" t="n">
        <f aca="false">Retirement_Dist_02!$J297</f>
        <v>0</v>
      </c>
      <c r="K297" s="78" t="n">
        <f aca="true">IF(AND(OR($B297&gt;Input!$C$31,$B297&gt;Input!$G$31),OR($B297&lt;Input!$C$25,$B297&lt;Input!$G$25)),(-1)*PMT(Input!$C$18/(100*12),(OFFSET($A$4, MAX( MATCH(Input!$C$25,$B$4:$B$1004,1), MATCH(Input!$G$25,$B$4:$B$1004,1)),0,1,1) - OFFSET($A$4, MIN( MATCH(Input!$C$31,$B$4:$B$1004,1), MATCH(Input!$G$31,$B$4:$B$1004,1)),0,1,1)),$AD$4,0,1),0)</f>
        <v>0</v>
      </c>
      <c r="L297" s="78" t="n">
        <f aca="false">IF(AND(($B297&lt;Input!$C$31),($B297&lt;Input!$G$31)),($G297+$H297+$I297+$J297),($G297+$H297+$I297+$J297+$K297))</f>
        <v>12297.6449446699</v>
      </c>
      <c r="M297" s="78" t="n">
        <f aca="false">Mortgage!$L297</f>
        <v>-508.198526615101</v>
      </c>
      <c r="N297" s="78" t="n">
        <f aca="false">$L297+$M297</f>
        <v>11789.4464180548</v>
      </c>
      <c r="O297" s="78" t="n">
        <f aca="false">IF(AND(($B297&lt;Input!$C$31),($B297&lt;Input!$G$31)),Expenses!$D297,(-1)*$N297)</f>
        <v>-9612.39061834407</v>
      </c>
      <c r="P297" s="78" t="n">
        <f aca="false">Childcare!$D297</f>
        <v>0</v>
      </c>
      <c r="Q297" s="78" t="n">
        <f aca="false">Loan_01!$E297</f>
        <v>0</v>
      </c>
      <c r="R297" s="78" t="n">
        <f aca="false">Loan_02!$E297</f>
        <v>0</v>
      </c>
      <c r="S297" s="78" t="n">
        <f aca="false">(-1)*SUM(Roth_01!$D297+Roth_02!$D297+IRA_01!$D297+IRA_02!$D297+Invest_01!$D297+Invest_02!$D297)</f>
        <v>-100</v>
      </c>
      <c r="T297" s="78" t="n">
        <f aca="false">(-1)*(IF(($B297&gt;Input!$O$24),0,Input!$O$30)+IF(($B297&gt;Input!$O$31),0,Input!$O$37)+IF(($B297&gt;Input!$O$38),0,Input!$O$44))</f>
        <v>-0</v>
      </c>
      <c r="U297" s="78" t="n">
        <f aca="false">IF(($AB296*(Input!$C$16/100)&gt;0),0,($AB296*(Input!$C$16/100)))</f>
        <v>0</v>
      </c>
      <c r="V297" s="78"/>
      <c r="W297" s="78" t="n">
        <f aca="false">IF(($N297+$O297+$P297+$Q297+$R297+$S297+$T297+$U297)&lt;0,($N297+$O297+$P297+$Q297+$R297+$S297+$T297+$U297),0)</f>
        <v>0</v>
      </c>
      <c r="X297" s="78"/>
      <c r="Y297" s="78" t="n">
        <f aca="false">IF(($N297+$O297+$P297+$Q297+$R297+$S297+$T297+$U297)&gt;=0,($N297+$O297+$P297+$Q297+$R297+$S297+$T297+$U297),0)</f>
        <v>2077.05579971071</v>
      </c>
      <c r="AA297" s="78" t="n">
        <f aca="false">IF(AND((($AB296+$W296-$U296)&lt;0),($Y297&gt;0)),($AA296-$K297)*(1+Input!$C$18/(12*100)),($AA296+$Y297-$K297)*(1+Input!$C$18/(12*100)))</f>
        <v>646641.865513171</v>
      </c>
      <c r="AB297" s="78" t="n">
        <f aca="false">IF(AND((($AB296+$W296-$U296)&lt;0),($Y297&gt;=0)),($AB296+$W296-$U296+$Y297)*(1+Input!$C$15/(12*100)),0)</f>
        <v>0</v>
      </c>
    </row>
    <row r="298" customFormat="false" ht="12.8" hidden="false" customHeight="false" outlineLevel="0" collapsed="false">
      <c r="A298" s="76" t="n">
        <v>294</v>
      </c>
      <c r="B298" s="77" t="n">
        <f aca="false">EOMONTH(Input!$C$7,A298)</f>
        <v>51866</v>
      </c>
      <c r="D298" s="76" t="n">
        <f aca="false">DATEDIF(Input!$C$23,$B298,"Y")</f>
        <v>64</v>
      </c>
      <c r="E298" s="76" t="n">
        <f aca="false">DATEDIF(Input!$G$23,$B298,"Y")</f>
        <v>64</v>
      </c>
      <c r="G298" s="78" t="n">
        <f aca="false">Salary_01!$L298</f>
        <v>7205.48021389484</v>
      </c>
      <c r="H298" s="78" t="n">
        <f aca="false">Salary_02!$L298</f>
        <v>5092.16473077505</v>
      </c>
      <c r="I298" s="78" t="n">
        <f aca="false">Retirement_Dist_01!$J298</f>
        <v>0</v>
      </c>
      <c r="J298" s="78" t="n">
        <f aca="false">Retirement_Dist_02!$J298</f>
        <v>0</v>
      </c>
      <c r="K298" s="78" t="n">
        <f aca="true">IF(AND(OR($B298&gt;Input!$C$31,$B298&gt;Input!$G$31),OR($B298&lt;Input!$C$25,$B298&lt;Input!$G$25)),(-1)*PMT(Input!$C$18/(100*12),(OFFSET($A$4, MAX( MATCH(Input!$C$25,$B$4:$B$1004,1), MATCH(Input!$G$25,$B$4:$B$1004,1)),0,1,1) - OFFSET($A$4, MIN( MATCH(Input!$C$31,$B$4:$B$1004,1), MATCH(Input!$G$31,$B$4:$B$1004,1)),0,1,1)),$AD$4,0,1),0)</f>
        <v>0</v>
      </c>
      <c r="L298" s="78" t="n">
        <f aca="false">IF(AND(($B298&lt;Input!$C$31),($B298&lt;Input!$G$31)),($G298+$H298+$I298+$J298),($G298+$H298+$I298+$J298+$K298))</f>
        <v>12297.6449446699</v>
      </c>
      <c r="M298" s="78" t="n">
        <f aca="false">Mortgage!$L298</f>
        <v>-508.198526615101</v>
      </c>
      <c r="N298" s="78" t="n">
        <f aca="false">$L298+$M298</f>
        <v>11789.4464180548</v>
      </c>
      <c r="O298" s="78" t="n">
        <f aca="false">IF(AND(($B298&lt;Input!$C$31),($B298&lt;Input!$G$31)),Expenses!$D298,(-1)*$N298)</f>
        <v>-9612.39061834407</v>
      </c>
      <c r="P298" s="78" t="n">
        <f aca="false">Childcare!$D298</f>
        <v>0</v>
      </c>
      <c r="Q298" s="78" t="n">
        <f aca="false">Loan_01!$E298</f>
        <v>0</v>
      </c>
      <c r="R298" s="78" t="n">
        <f aca="false">Loan_02!$E298</f>
        <v>0</v>
      </c>
      <c r="S298" s="78" t="n">
        <f aca="false">(-1)*SUM(Roth_01!$D298+Roth_02!$D298+IRA_01!$D298+IRA_02!$D298+Invest_01!$D298+Invest_02!$D298)</f>
        <v>-100</v>
      </c>
      <c r="T298" s="78" t="n">
        <f aca="false">(-1)*(IF(($B298&gt;Input!$O$24),0,Input!$O$30)+IF(($B298&gt;Input!$O$31),0,Input!$O$37)+IF(($B298&gt;Input!$O$38),0,Input!$O$44))</f>
        <v>-0</v>
      </c>
      <c r="U298" s="78" t="n">
        <f aca="false">IF(($AB297*(Input!$C$16/100)&gt;0),0,($AB297*(Input!$C$16/100)))</f>
        <v>0</v>
      </c>
      <c r="V298" s="78"/>
      <c r="W298" s="78" t="n">
        <f aca="false">IF(($N298+$O298+$P298+$Q298+$R298+$S298+$T298+$U298)&lt;0,($N298+$O298+$P298+$Q298+$R298+$S298+$T298+$U298),0)</f>
        <v>0</v>
      </c>
      <c r="X298" s="78"/>
      <c r="Y298" s="78" t="n">
        <f aca="false">IF(($N298+$O298+$P298+$Q298+$R298+$S298+$T298+$U298)&gt;=0,($N298+$O298+$P298+$Q298+$R298+$S298+$T298+$U298),0)</f>
        <v>2077.05579971071</v>
      </c>
      <c r="AA298" s="78" t="n">
        <f aca="false">IF(AND((($AB297+$W297-$U297)&lt;0),($Y298&gt;0)),($AA297-$K298)*(1+Input!$C$18/(12*100)),($AA297+$Y298-$K298)*(1+Input!$C$18/(12*100)))</f>
        <v>648745.951267937</v>
      </c>
      <c r="AB298" s="78" t="n">
        <f aca="false">IF(AND((($AB297+$W297-$U297)&lt;0),($Y298&gt;=0)),($AB297+$W297-$U297+$Y298)*(1+Input!$C$15/(12*100)),0)</f>
        <v>0</v>
      </c>
    </row>
    <row r="299" customFormat="false" ht="12.8" hidden="false" customHeight="false" outlineLevel="0" collapsed="false">
      <c r="A299" s="76" t="n">
        <v>295</v>
      </c>
      <c r="B299" s="77" t="n">
        <f aca="false">EOMONTH(Input!$C$7,A299)</f>
        <v>51897</v>
      </c>
      <c r="D299" s="76" t="n">
        <f aca="false">DATEDIF(Input!$C$23,$B299,"Y")</f>
        <v>64</v>
      </c>
      <c r="E299" s="76" t="n">
        <f aca="false">DATEDIF(Input!$G$23,$B299,"Y")</f>
        <v>64</v>
      </c>
      <c r="G299" s="78" t="n">
        <f aca="false">Salary_01!$L299</f>
        <v>7205.48021389484</v>
      </c>
      <c r="H299" s="78" t="n">
        <f aca="false">Salary_02!$L299</f>
        <v>5092.16473077505</v>
      </c>
      <c r="I299" s="78" t="n">
        <f aca="false">Retirement_Dist_01!$J299</f>
        <v>0</v>
      </c>
      <c r="J299" s="78" t="n">
        <f aca="false">Retirement_Dist_02!$J299</f>
        <v>0</v>
      </c>
      <c r="K299" s="78" t="n">
        <f aca="true">IF(AND(OR($B299&gt;Input!$C$31,$B299&gt;Input!$G$31),OR($B299&lt;Input!$C$25,$B299&lt;Input!$G$25)),(-1)*PMT(Input!$C$18/(100*12),(OFFSET($A$4, MAX( MATCH(Input!$C$25,$B$4:$B$1004,1), MATCH(Input!$G$25,$B$4:$B$1004,1)),0,1,1) - OFFSET($A$4, MIN( MATCH(Input!$C$31,$B$4:$B$1004,1), MATCH(Input!$G$31,$B$4:$B$1004,1)),0,1,1)),$AD$4,0,1),0)</f>
        <v>0</v>
      </c>
      <c r="L299" s="78" t="n">
        <f aca="false">IF(AND(($B299&lt;Input!$C$31),($B299&lt;Input!$G$31)),($G299+$H299+$I299+$J299),($G299+$H299+$I299+$J299+$K299))</f>
        <v>12297.6449446699</v>
      </c>
      <c r="M299" s="78" t="n">
        <f aca="false">Mortgage!$L299</f>
        <v>-508.198526615101</v>
      </c>
      <c r="N299" s="78" t="n">
        <f aca="false">$L299+$M299</f>
        <v>11789.4464180548</v>
      </c>
      <c r="O299" s="78" t="n">
        <f aca="false">IF(AND(($B299&lt;Input!$C$31),($B299&lt;Input!$G$31)),Expenses!$D299,(-1)*$N299)</f>
        <v>-9612.39061834407</v>
      </c>
      <c r="P299" s="78" t="n">
        <f aca="false">Childcare!$D299</f>
        <v>0</v>
      </c>
      <c r="Q299" s="78" t="n">
        <f aca="false">Loan_01!$E299</f>
        <v>0</v>
      </c>
      <c r="R299" s="78" t="n">
        <f aca="false">Loan_02!$E299</f>
        <v>0</v>
      </c>
      <c r="S299" s="78" t="n">
        <f aca="false">(-1)*SUM(Roth_01!$D299+Roth_02!$D299+IRA_01!$D299+IRA_02!$D299+Invest_01!$D299+Invest_02!$D299)</f>
        <v>-100</v>
      </c>
      <c r="T299" s="78" t="n">
        <f aca="false">(-1)*(IF(($B299&gt;Input!$O$24),0,Input!$O$30)+IF(($B299&gt;Input!$O$31),0,Input!$O$37)+IF(($B299&gt;Input!$O$38),0,Input!$O$44))</f>
        <v>-0</v>
      </c>
      <c r="U299" s="78" t="n">
        <f aca="false">IF(($AB298*(Input!$C$16/100)&gt;0),0,($AB298*(Input!$C$16/100)))</f>
        <v>0</v>
      </c>
      <c r="V299" s="78"/>
      <c r="W299" s="78" t="n">
        <f aca="false">IF(($N299+$O299+$P299+$Q299+$R299+$S299+$T299+$U299)&lt;0,($N299+$O299+$P299+$Q299+$R299+$S299+$T299+$U299),0)</f>
        <v>0</v>
      </c>
      <c r="X299" s="78"/>
      <c r="Y299" s="78" t="n">
        <f aca="false">IF(($N299+$O299+$P299+$Q299+$R299+$S299+$T299+$U299)&gt;=0,($N299+$O299+$P299+$Q299+$R299+$S299+$T299+$U299),0)</f>
        <v>2077.05579971071</v>
      </c>
      <c r="AA299" s="78" t="n">
        <f aca="false">IF(AND((($AB298+$W298-$U298)&lt;0),($Y299&gt;0)),($AA298-$K299)*(1+Input!$C$18/(12*100)),($AA298+$Y299-$K299)*(1+Input!$C$18/(12*100)))</f>
        <v>650850.124692942</v>
      </c>
      <c r="AB299" s="78" t="n">
        <f aca="false">IF(AND((($AB298+$W298-$U298)&lt;0),($Y299&gt;=0)),($AB298+$W298-$U298+$Y299)*(1+Input!$C$15/(12*100)),0)</f>
        <v>0</v>
      </c>
    </row>
    <row r="300" customFormat="false" ht="12.8" hidden="false" customHeight="false" outlineLevel="0" collapsed="false">
      <c r="A300" s="76" t="n">
        <v>296</v>
      </c>
      <c r="B300" s="77" t="n">
        <f aca="false">EOMONTH(Input!$C$7,A300)</f>
        <v>51925</v>
      </c>
      <c r="D300" s="76" t="n">
        <f aca="false">DATEDIF(Input!$C$23,$B300,"Y")</f>
        <v>64</v>
      </c>
      <c r="E300" s="76" t="n">
        <f aca="false">DATEDIF(Input!$G$23,$B300,"Y")</f>
        <v>64</v>
      </c>
      <c r="G300" s="78" t="n">
        <f aca="false">Salary_01!$L300</f>
        <v>7205.48021389484</v>
      </c>
      <c r="H300" s="78" t="n">
        <f aca="false">Salary_02!$L300</f>
        <v>5092.16473077505</v>
      </c>
      <c r="I300" s="78" t="n">
        <f aca="false">Retirement_Dist_01!$J300</f>
        <v>0</v>
      </c>
      <c r="J300" s="78" t="n">
        <f aca="false">Retirement_Dist_02!$J300</f>
        <v>0</v>
      </c>
      <c r="K300" s="78" t="n">
        <f aca="true">IF(AND(OR($B300&gt;Input!$C$31,$B300&gt;Input!$G$31),OR($B300&lt;Input!$C$25,$B300&lt;Input!$G$25)),(-1)*PMT(Input!$C$18/(100*12),(OFFSET($A$4, MAX( MATCH(Input!$C$25,$B$4:$B$1004,1), MATCH(Input!$G$25,$B$4:$B$1004,1)),0,1,1) - OFFSET($A$4, MIN( MATCH(Input!$C$31,$B$4:$B$1004,1), MATCH(Input!$G$31,$B$4:$B$1004,1)),0,1,1)),$AD$4,0,1),0)</f>
        <v>0</v>
      </c>
      <c r="L300" s="78" t="n">
        <f aca="false">IF(AND(($B300&lt;Input!$C$31),($B300&lt;Input!$G$31)),($G300+$H300+$I300+$J300),($G300+$H300+$I300+$J300+$K300))</f>
        <v>12297.6449446699</v>
      </c>
      <c r="M300" s="78" t="n">
        <f aca="false">Mortgage!$L300</f>
        <v>-508.198526615101</v>
      </c>
      <c r="N300" s="78" t="n">
        <f aca="false">$L300+$M300</f>
        <v>11789.4464180548</v>
      </c>
      <c r="O300" s="78" t="n">
        <f aca="false">IF(AND(($B300&lt;Input!$C$31),($B300&lt;Input!$G$31)),Expenses!$D300,(-1)*$N300)</f>
        <v>-9612.39061834407</v>
      </c>
      <c r="P300" s="78" t="n">
        <f aca="false">Childcare!$D300</f>
        <v>0</v>
      </c>
      <c r="Q300" s="78" t="n">
        <f aca="false">Loan_01!$E300</f>
        <v>0</v>
      </c>
      <c r="R300" s="78" t="n">
        <f aca="false">Loan_02!$E300</f>
        <v>0</v>
      </c>
      <c r="S300" s="78" t="n">
        <f aca="false">(-1)*SUM(Roth_01!$D300+Roth_02!$D300+IRA_01!$D300+IRA_02!$D300+Invest_01!$D300+Invest_02!$D300)</f>
        <v>-100</v>
      </c>
      <c r="T300" s="78" t="n">
        <f aca="false">(-1)*(IF(($B300&gt;Input!$O$24),0,Input!$O$30)+IF(($B300&gt;Input!$O$31),0,Input!$O$37)+IF(($B300&gt;Input!$O$38),0,Input!$O$44))</f>
        <v>-0</v>
      </c>
      <c r="U300" s="78" t="n">
        <f aca="false">IF(($AB299*(Input!$C$16/100)&gt;0),0,($AB299*(Input!$C$16/100)))</f>
        <v>0</v>
      </c>
      <c r="V300" s="78"/>
      <c r="W300" s="78" t="n">
        <f aca="false">IF(($N300+$O300+$P300+$Q300+$R300+$S300+$T300+$U300)&lt;0,($N300+$O300+$P300+$Q300+$R300+$S300+$T300+$U300),0)</f>
        <v>0</v>
      </c>
      <c r="X300" s="78"/>
      <c r="Y300" s="78" t="n">
        <f aca="false">IF(($N300+$O300+$P300+$Q300+$R300+$S300+$T300+$U300)&gt;=0,($N300+$O300+$P300+$Q300+$R300+$S300+$T300+$U300),0)</f>
        <v>2077.05579971071</v>
      </c>
      <c r="AA300" s="78" t="n">
        <f aca="false">IF(AND((($AB299+$W299-$U299)&lt;0),($Y300&gt;0)),($AA299-$K300)*(1+Input!$C$18/(12*100)),($AA299+$Y300-$K300)*(1+Input!$C$18/(12*100)))</f>
        <v>652954.38579184</v>
      </c>
      <c r="AB300" s="78" t="n">
        <f aca="false">IF(AND((($AB299+$W299-$U299)&lt;0),($Y300&gt;=0)),($AB299+$W299-$U299+$Y300)*(1+Input!$C$15/(12*100)),0)</f>
        <v>0</v>
      </c>
    </row>
    <row r="301" customFormat="false" ht="12.8" hidden="false" customHeight="false" outlineLevel="0" collapsed="false">
      <c r="A301" s="76" t="n">
        <v>297</v>
      </c>
      <c r="B301" s="77" t="n">
        <f aca="false">EOMONTH(Input!$C$7,A301)</f>
        <v>51956</v>
      </c>
      <c r="D301" s="76" t="n">
        <f aca="false">DATEDIF(Input!$C$23,$B301,"Y")</f>
        <v>64</v>
      </c>
      <c r="E301" s="76" t="n">
        <f aca="false">DATEDIF(Input!$G$23,$B301,"Y")</f>
        <v>64</v>
      </c>
      <c r="G301" s="78" t="n">
        <f aca="false">Salary_01!$L301</f>
        <v>7205.48021389484</v>
      </c>
      <c r="H301" s="78" t="n">
        <f aca="false">Salary_02!$L301</f>
        <v>5092.16473077505</v>
      </c>
      <c r="I301" s="78" t="n">
        <f aca="false">Retirement_Dist_01!$J301</f>
        <v>0</v>
      </c>
      <c r="J301" s="78" t="n">
        <f aca="false">Retirement_Dist_02!$J301</f>
        <v>0</v>
      </c>
      <c r="K301" s="78" t="n">
        <f aca="true">IF(AND(OR($B301&gt;Input!$C$31,$B301&gt;Input!$G$31),OR($B301&lt;Input!$C$25,$B301&lt;Input!$G$25)),(-1)*PMT(Input!$C$18/(100*12),(OFFSET($A$4, MAX( MATCH(Input!$C$25,$B$4:$B$1004,1), MATCH(Input!$G$25,$B$4:$B$1004,1)),0,1,1) - OFFSET($A$4, MIN( MATCH(Input!$C$31,$B$4:$B$1004,1), MATCH(Input!$G$31,$B$4:$B$1004,1)),0,1,1)),$AD$4,0,1),0)</f>
        <v>0</v>
      </c>
      <c r="L301" s="78" t="n">
        <f aca="false">IF(AND(($B301&lt;Input!$C$31),($B301&lt;Input!$G$31)),($G301+$H301+$I301+$J301),($G301+$H301+$I301+$J301+$K301))</f>
        <v>12297.6449446699</v>
      </c>
      <c r="M301" s="78" t="n">
        <f aca="false">Mortgage!$L301</f>
        <v>-508.198526615101</v>
      </c>
      <c r="N301" s="78" t="n">
        <f aca="false">$L301+$M301</f>
        <v>11789.4464180548</v>
      </c>
      <c r="O301" s="78" t="n">
        <f aca="false">IF(AND(($B301&lt;Input!$C$31),($B301&lt;Input!$G$31)),Expenses!$D301,(-1)*$N301)</f>
        <v>-9612.39061834407</v>
      </c>
      <c r="P301" s="78" t="n">
        <f aca="false">Childcare!$D301</f>
        <v>0</v>
      </c>
      <c r="Q301" s="78" t="n">
        <f aca="false">Loan_01!$E301</f>
        <v>0</v>
      </c>
      <c r="R301" s="78" t="n">
        <f aca="false">Loan_02!$E301</f>
        <v>0</v>
      </c>
      <c r="S301" s="78" t="n">
        <f aca="false">(-1)*SUM(Roth_01!$D301+Roth_02!$D301+IRA_01!$D301+IRA_02!$D301+Invest_01!$D301+Invest_02!$D301)</f>
        <v>-100</v>
      </c>
      <c r="T301" s="78" t="n">
        <f aca="false">(-1)*(IF(($B301&gt;Input!$O$24),0,Input!$O$30)+IF(($B301&gt;Input!$O$31),0,Input!$O$37)+IF(($B301&gt;Input!$O$38),0,Input!$O$44))</f>
        <v>-0</v>
      </c>
      <c r="U301" s="78" t="n">
        <f aca="false">IF(($AB300*(Input!$C$16/100)&gt;0),0,($AB300*(Input!$C$16/100)))</f>
        <v>0</v>
      </c>
      <c r="V301" s="78"/>
      <c r="W301" s="78" t="n">
        <f aca="false">IF(($N301+$O301+$P301+$Q301+$R301+$S301+$T301+$U301)&lt;0,($N301+$O301+$P301+$Q301+$R301+$S301+$T301+$U301),0)</f>
        <v>0</v>
      </c>
      <c r="X301" s="78"/>
      <c r="Y301" s="78" t="n">
        <f aca="false">IF(($N301+$O301+$P301+$Q301+$R301+$S301+$T301+$U301)&gt;=0,($N301+$O301+$P301+$Q301+$R301+$S301+$T301+$U301),0)</f>
        <v>2077.05579971071</v>
      </c>
      <c r="AA301" s="78" t="n">
        <f aca="false">IF(AND((($AB300+$W300-$U300)&lt;0),($Y301&gt;0)),($AA300-$K301)*(1+Input!$C$18/(12*100)),($AA300+$Y301-$K301)*(1+Input!$C$18/(12*100)))</f>
        <v>655058.734568283</v>
      </c>
      <c r="AB301" s="78" t="n">
        <f aca="false">IF(AND((($AB300+$W300-$U300)&lt;0),($Y301&gt;=0)),($AB300+$W300-$U300+$Y301)*(1+Input!$C$15/(12*100)),0)</f>
        <v>0</v>
      </c>
    </row>
    <row r="302" customFormat="false" ht="12.8" hidden="false" customHeight="false" outlineLevel="0" collapsed="false">
      <c r="A302" s="76" t="n">
        <v>298</v>
      </c>
      <c r="B302" s="77" t="n">
        <f aca="false">EOMONTH(Input!$C$7,A302)</f>
        <v>51986</v>
      </c>
      <c r="D302" s="76" t="n">
        <f aca="false">DATEDIF(Input!$C$23,$B302,"Y")</f>
        <v>64</v>
      </c>
      <c r="E302" s="76" t="n">
        <f aca="false">DATEDIF(Input!$G$23,$B302,"Y")</f>
        <v>64</v>
      </c>
      <c r="G302" s="78" t="n">
        <f aca="false">Salary_01!$L302</f>
        <v>7205.48021389484</v>
      </c>
      <c r="H302" s="78" t="n">
        <f aca="false">Salary_02!$L302</f>
        <v>5092.16473077505</v>
      </c>
      <c r="I302" s="78" t="n">
        <f aca="false">Retirement_Dist_01!$J302</f>
        <v>0</v>
      </c>
      <c r="J302" s="78" t="n">
        <f aca="false">Retirement_Dist_02!$J302</f>
        <v>0</v>
      </c>
      <c r="K302" s="78" t="n">
        <f aca="true">IF(AND(OR($B302&gt;Input!$C$31,$B302&gt;Input!$G$31),OR($B302&lt;Input!$C$25,$B302&lt;Input!$G$25)),(-1)*PMT(Input!$C$18/(100*12),(OFFSET($A$4, MAX( MATCH(Input!$C$25,$B$4:$B$1004,1), MATCH(Input!$G$25,$B$4:$B$1004,1)),0,1,1) - OFFSET($A$4, MIN( MATCH(Input!$C$31,$B$4:$B$1004,1), MATCH(Input!$G$31,$B$4:$B$1004,1)),0,1,1)),$AD$4,0,1),0)</f>
        <v>0</v>
      </c>
      <c r="L302" s="78" t="n">
        <f aca="false">IF(AND(($B302&lt;Input!$C$31),($B302&lt;Input!$G$31)),($G302+$H302+$I302+$J302),($G302+$H302+$I302+$J302+$K302))</f>
        <v>12297.6449446699</v>
      </c>
      <c r="M302" s="78" t="n">
        <f aca="false">Mortgage!$L302</f>
        <v>-508.198526615101</v>
      </c>
      <c r="N302" s="78" t="n">
        <f aca="false">$L302+$M302</f>
        <v>11789.4464180548</v>
      </c>
      <c r="O302" s="78" t="n">
        <f aca="false">IF(AND(($B302&lt;Input!$C$31),($B302&lt;Input!$G$31)),Expenses!$D302,(-1)*$N302)</f>
        <v>-9612.39061834407</v>
      </c>
      <c r="P302" s="78" t="n">
        <f aca="false">Childcare!$D302</f>
        <v>0</v>
      </c>
      <c r="Q302" s="78" t="n">
        <f aca="false">Loan_01!$E302</f>
        <v>0</v>
      </c>
      <c r="R302" s="78" t="n">
        <f aca="false">Loan_02!$E302</f>
        <v>0</v>
      </c>
      <c r="S302" s="78" t="n">
        <f aca="false">(-1)*SUM(Roth_01!$D302+Roth_02!$D302+IRA_01!$D302+IRA_02!$D302+Invest_01!$D302+Invest_02!$D302)</f>
        <v>-100</v>
      </c>
      <c r="T302" s="78" t="n">
        <f aca="false">(-1)*(IF(($B302&gt;Input!$O$24),0,Input!$O$30)+IF(($B302&gt;Input!$O$31),0,Input!$O$37)+IF(($B302&gt;Input!$O$38),0,Input!$O$44))</f>
        <v>-0</v>
      </c>
      <c r="U302" s="78" t="n">
        <f aca="false">IF(($AB301*(Input!$C$16/100)&gt;0),0,($AB301*(Input!$C$16/100)))</f>
        <v>0</v>
      </c>
      <c r="V302" s="78"/>
      <c r="W302" s="78" t="n">
        <f aca="false">IF(($N302+$O302+$P302+$Q302+$R302+$S302+$T302+$U302)&lt;0,($N302+$O302+$P302+$Q302+$R302+$S302+$T302+$U302),0)</f>
        <v>0</v>
      </c>
      <c r="X302" s="78"/>
      <c r="Y302" s="78" t="n">
        <f aca="false">IF(($N302+$O302+$P302+$Q302+$R302+$S302+$T302+$U302)&gt;=0,($N302+$O302+$P302+$Q302+$R302+$S302+$T302+$U302),0)</f>
        <v>2077.05579971071</v>
      </c>
      <c r="AA302" s="78" t="n">
        <f aca="false">IF(AND((($AB301+$W301-$U301)&lt;0),($Y302&gt;0)),($AA301-$K302)*(1+Input!$C$18/(12*100)),($AA301+$Y302-$K302)*(1+Input!$C$18/(12*100)))</f>
        <v>657163.171025926</v>
      </c>
      <c r="AB302" s="78" t="n">
        <f aca="false">IF(AND((($AB301+$W301-$U301)&lt;0),($Y302&gt;=0)),($AB301+$W301-$U301+$Y302)*(1+Input!$C$15/(12*100)),0)</f>
        <v>0</v>
      </c>
    </row>
    <row r="303" customFormat="false" ht="12.8" hidden="false" customHeight="false" outlineLevel="0" collapsed="false">
      <c r="A303" s="76" t="n">
        <v>299</v>
      </c>
      <c r="B303" s="77" t="n">
        <f aca="false">EOMONTH(Input!$C$7,A303)</f>
        <v>52017</v>
      </c>
      <c r="D303" s="76" t="n">
        <f aca="false">DATEDIF(Input!$C$23,$B303,"Y")</f>
        <v>65</v>
      </c>
      <c r="E303" s="76" t="n">
        <f aca="false">DATEDIF(Input!$G$23,$B303,"Y")</f>
        <v>65</v>
      </c>
      <c r="G303" s="78" t="n">
        <f aca="false">Salary_01!$L303</f>
        <v>-1214.68039238023</v>
      </c>
      <c r="H303" s="78" t="n">
        <f aca="false">Salary_02!$L303</f>
        <v>-1012.23366031686</v>
      </c>
      <c r="I303" s="78" t="n">
        <f aca="false">Retirement_Dist_01!$J303</f>
        <v>4354.29054754396</v>
      </c>
      <c r="J303" s="78" t="n">
        <f aca="false">Retirement_Dist_02!$J303</f>
        <v>2344.94977622751</v>
      </c>
      <c r="K303" s="78" t="n">
        <f aca="true">IF(AND(OR($B303&gt;Input!$C$31,$B303&gt;Input!$G$31),OR($B303&lt;Input!$C$25,$B303&lt;Input!$G$25)),(-1)*PMT(Input!$C$18/(100*12),(OFFSET($A$4, MAX( MATCH(Input!$C$25,$B$4:$B$1004,1), MATCH(Input!$G$25,$B$4:$B$1004,1)),0,1,1) - OFFSET($A$4, MIN( MATCH(Input!$C$31,$B$4:$B$1004,1), MATCH(Input!$G$31,$B$4:$B$1004,1)),0,1,1)),$AD$4,0,1),0)</f>
        <v>2751.83598150878</v>
      </c>
      <c r="L303" s="78" t="n">
        <f aca="false">IF(AND(($B303&lt;Input!$C$31),($B303&lt;Input!$G$31)),($G303+$H303+$I303+$J303),($G303+$H303+$I303+$J303+$K303))</f>
        <v>7224.16225258316</v>
      </c>
      <c r="M303" s="78" t="n">
        <f aca="false">Mortgage!$L303</f>
        <v>-508.198526615101</v>
      </c>
      <c r="N303" s="78" t="n">
        <f aca="false">$L303+$M303</f>
        <v>6715.96372596806</v>
      </c>
      <c r="O303" s="78" t="n">
        <f aca="false">IF(AND(($B303&lt;Input!$C$31),($B303&lt;Input!$G$31)),Expenses!$D303,(-1)*$N303)</f>
        <v>-6715.96372596806</v>
      </c>
      <c r="P303" s="78" t="n">
        <f aca="false">Childcare!$D303</f>
        <v>0</v>
      </c>
      <c r="Q303" s="78" t="n">
        <f aca="false">Loan_01!$E303</f>
        <v>0</v>
      </c>
      <c r="R303" s="78" t="n">
        <f aca="false">Loan_02!$E303</f>
        <v>0</v>
      </c>
      <c r="S303" s="78" t="n">
        <f aca="false">(-1)*SUM(Roth_01!$D303+Roth_02!$D303+IRA_01!$D303+IRA_02!$D303+Invest_01!$D303+Invest_02!$D303)</f>
        <v>-0</v>
      </c>
      <c r="T303" s="78" t="n">
        <f aca="false">(-1)*(IF(($B303&gt;Input!$O$24),0,Input!$O$30)+IF(($B303&gt;Input!$O$31),0,Input!$O$37)+IF(($B303&gt;Input!$O$38),0,Input!$O$44))</f>
        <v>-0</v>
      </c>
      <c r="U303" s="78" t="n">
        <f aca="false">IF(($AB302*(Input!$C$16/100)&gt;0),0,($AB302*(Input!$C$16/100)))</f>
        <v>0</v>
      </c>
      <c r="V303" s="78"/>
      <c r="W303" s="78" t="n">
        <f aca="false">IF(($N303+$O303+$P303+$Q303+$R303+$S303+$T303+$U303)&lt;0,($N303+$O303+$P303+$Q303+$R303+$S303+$T303+$U303),0)</f>
        <v>0</v>
      </c>
      <c r="X303" s="78"/>
      <c r="Y303" s="78" t="n">
        <f aca="false">IF(($N303+$O303+$P303+$Q303+$R303+$S303+$T303+$U303)&gt;=0,($N303+$O303+$P303+$Q303+$R303+$S303+$T303+$U303),0)</f>
        <v>0</v>
      </c>
      <c r="AA303" s="78" t="n">
        <f aca="false">IF(AND((($AB302+$W302-$U302)&lt;0),($Y303&gt;0)),($AA302-$K303)*(1+Input!$C$18/(12*100)),($AA302+$Y303-$K303)*(1+Input!$C$18/(12*100)))</f>
        <v>654438.602183378</v>
      </c>
      <c r="AB303" s="78" t="n">
        <f aca="false">IF(AND((($AB302+$W302-$U302)&lt;0),($Y303&gt;=0)),($AB302+$W302-$U302+$Y303)*(1+Input!$C$15/(12*100)),0)</f>
        <v>0</v>
      </c>
    </row>
    <row r="304" customFormat="false" ht="12.8" hidden="false" customHeight="false" outlineLevel="0" collapsed="false">
      <c r="A304" s="76" t="n">
        <v>300</v>
      </c>
      <c r="B304" s="77" t="n">
        <f aca="false">EOMONTH(Input!$C$7,A304)</f>
        <v>52047</v>
      </c>
      <c r="D304" s="76" t="n">
        <f aca="false">DATEDIF(Input!$C$23,$B304,"Y")</f>
        <v>65</v>
      </c>
      <c r="E304" s="76" t="n">
        <f aca="false">DATEDIF(Input!$G$23,$B304,"Y")</f>
        <v>65</v>
      </c>
      <c r="G304" s="78" t="n">
        <f aca="false">Salary_01!$L304</f>
        <v>-1287.56121592305</v>
      </c>
      <c r="H304" s="78" t="n">
        <f aca="false">Salary_02!$L304</f>
        <v>-1072.96767993587</v>
      </c>
      <c r="I304" s="78" t="n">
        <f aca="false">Retirement_Dist_01!$J304</f>
        <v>4354.29054754396</v>
      </c>
      <c r="J304" s="78" t="n">
        <f aca="false">Retirement_Dist_02!$J304</f>
        <v>2344.94977622751</v>
      </c>
      <c r="K304" s="78" t="n">
        <f aca="true">IF(AND(OR($B304&gt;Input!$C$31,$B304&gt;Input!$G$31),OR($B304&lt;Input!$C$25,$B304&lt;Input!$G$25)),(-1)*PMT(Input!$C$18/(100*12),(OFFSET($A$4, MAX( MATCH(Input!$C$25,$B$4:$B$1004,1), MATCH(Input!$G$25,$B$4:$B$1004,1)),0,1,1) - OFFSET($A$4, MIN( MATCH(Input!$C$31,$B$4:$B$1004,1), MATCH(Input!$G$31,$B$4:$B$1004,1)),0,1,1)),$AD$4,0,1),0)</f>
        <v>2751.83598150878</v>
      </c>
      <c r="L304" s="78" t="n">
        <f aca="false">IF(AND(($B304&lt;Input!$C$31),($B304&lt;Input!$G$31)),($G304+$H304+$I304+$J304),($G304+$H304+$I304+$J304+$K304))</f>
        <v>7090.54740942134</v>
      </c>
      <c r="M304" s="78" t="n">
        <f aca="false">Mortgage!$L304</f>
        <v>-523.444482413554</v>
      </c>
      <c r="N304" s="78" t="n">
        <f aca="false">$L304+$M304</f>
        <v>6567.10292700778</v>
      </c>
      <c r="O304" s="78" t="n">
        <f aca="false">IF(AND(($B304&lt;Input!$C$31),($B304&lt;Input!$G$31)),Expenses!$D304,(-1)*$N304)</f>
        <v>-6567.10292700778</v>
      </c>
      <c r="P304" s="78" t="n">
        <f aca="false">Childcare!$D304</f>
        <v>0</v>
      </c>
      <c r="Q304" s="78" t="n">
        <f aca="false">Loan_01!$E304</f>
        <v>0</v>
      </c>
      <c r="R304" s="78" t="n">
        <f aca="false">Loan_02!$E304</f>
        <v>0</v>
      </c>
      <c r="S304" s="78" t="n">
        <f aca="false">(-1)*SUM(Roth_01!$D304+Roth_02!$D304+IRA_01!$D304+IRA_02!$D304+Invest_01!$D304+Invest_02!$D304)</f>
        <v>-0</v>
      </c>
      <c r="T304" s="78" t="n">
        <f aca="false">(-1)*(IF(($B304&gt;Input!$O$24),0,Input!$O$30)+IF(($B304&gt;Input!$O$31),0,Input!$O$37)+IF(($B304&gt;Input!$O$38),0,Input!$O$44))</f>
        <v>-0</v>
      </c>
      <c r="U304" s="78" t="n">
        <f aca="false">IF(($AB303*(Input!$C$16/100)&gt;0),0,($AB303*(Input!$C$16/100)))</f>
        <v>0</v>
      </c>
      <c r="V304" s="78"/>
      <c r="W304" s="78" t="n">
        <f aca="false">IF(($N304+$O304+$P304+$Q304+$R304+$S304+$T304+$U304)&lt;0,($N304+$O304+$P304+$Q304+$R304+$S304+$T304+$U304),0)</f>
        <v>0</v>
      </c>
      <c r="X304" s="78"/>
      <c r="Y304" s="78" t="n">
        <f aca="false">IF(($N304+$O304+$P304+$Q304+$R304+$S304+$T304+$U304)&gt;=0,($N304+$O304+$P304+$Q304+$R304+$S304+$T304+$U304),0)</f>
        <v>0</v>
      </c>
      <c r="AA304" s="78" t="n">
        <f aca="false">IF(AND((($AB303+$W303-$U303)&lt;0),($Y304&gt;0)),($AA303-$K304)*(1+Input!$C$18/(12*100)),($AA303+$Y304-$K304)*(1+Input!$C$18/(12*100)))</f>
        <v>651713.919817127</v>
      </c>
      <c r="AB304" s="78" t="n">
        <f aca="false">IF(AND((($AB303+$W303-$U303)&lt;0),($Y304&gt;=0)),($AB303+$W303-$U303+$Y304)*(1+Input!$C$15/(12*100)),0)</f>
        <v>0</v>
      </c>
    </row>
    <row r="305" customFormat="false" ht="12.8" hidden="false" customHeight="false" outlineLevel="0" collapsed="false">
      <c r="A305" s="76" t="n">
        <v>301</v>
      </c>
      <c r="B305" s="77" t="n">
        <f aca="false">EOMONTH(Input!$C$7,A305)</f>
        <v>52078</v>
      </c>
      <c r="D305" s="76" t="n">
        <f aca="false">DATEDIF(Input!$C$23,$B305,"Y")</f>
        <v>65</v>
      </c>
      <c r="E305" s="76" t="n">
        <f aca="false">DATEDIF(Input!$G$23,$B305,"Y")</f>
        <v>65</v>
      </c>
      <c r="G305" s="78" t="n">
        <f aca="false">Salary_01!$L305</f>
        <v>-1287.56121592305</v>
      </c>
      <c r="H305" s="78" t="n">
        <f aca="false">Salary_02!$L305</f>
        <v>-1072.96767993587</v>
      </c>
      <c r="I305" s="78" t="n">
        <f aca="false">Retirement_Dist_01!$J305</f>
        <v>4354.29054754396</v>
      </c>
      <c r="J305" s="78" t="n">
        <f aca="false">Retirement_Dist_02!$J305</f>
        <v>2344.94977622751</v>
      </c>
      <c r="K305" s="78" t="n">
        <f aca="true">IF(AND(OR($B305&gt;Input!$C$31,$B305&gt;Input!$G$31),OR($B305&lt;Input!$C$25,$B305&lt;Input!$G$25)),(-1)*PMT(Input!$C$18/(100*12),(OFFSET($A$4, MAX( MATCH(Input!$C$25,$B$4:$B$1004,1), MATCH(Input!$G$25,$B$4:$B$1004,1)),0,1,1) - OFFSET($A$4, MIN( MATCH(Input!$C$31,$B$4:$B$1004,1), MATCH(Input!$G$31,$B$4:$B$1004,1)),0,1,1)),$AD$4,0,1),0)</f>
        <v>2751.83598150878</v>
      </c>
      <c r="L305" s="78" t="n">
        <f aca="false">IF(AND(($B305&lt;Input!$C$31),($B305&lt;Input!$G$31)),($G305+$H305+$I305+$J305),($G305+$H305+$I305+$J305+$K305))</f>
        <v>7090.54740942134</v>
      </c>
      <c r="M305" s="78" t="n">
        <f aca="false">Mortgage!$L305</f>
        <v>-523.444482413554</v>
      </c>
      <c r="N305" s="78" t="n">
        <f aca="false">$L305+$M305</f>
        <v>6567.10292700778</v>
      </c>
      <c r="O305" s="78" t="n">
        <f aca="false">IF(AND(($B305&lt;Input!$C$31),($B305&lt;Input!$G$31)),Expenses!$D305,(-1)*$N305)</f>
        <v>-6567.10292700778</v>
      </c>
      <c r="P305" s="78" t="n">
        <f aca="false">Childcare!$D305</f>
        <v>0</v>
      </c>
      <c r="Q305" s="78" t="n">
        <f aca="false">Loan_01!$E305</f>
        <v>0</v>
      </c>
      <c r="R305" s="78" t="n">
        <f aca="false">Loan_02!$E305</f>
        <v>0</v>
      </c>
      <c r="S305" s="78" t="n">
        <f aca="false">(-1)*SUM(Roth_01!$D305+Roth_02!$D305+IRA_01!$D305+IRA_02!$D305+Invest_01!$D305+Invest_02!$D305)</f>
        <v>-0</v>
      </c>
      <c r="T305" s="78" t="n">
        <f aca="false">(-1)*(IF(($B305&gt;Input!$O$24),0,Input!$O$30)+IF(($B305&gt;Input!$O$31),0,Input!$O$37)+IF(($B305&gt;Input!$O$38),0,Input!$O$44))</f>
        <v>-0</v>
      </c>
      <c r="U305" s="78" t="n">
        <f aca="false">IF(($AB304*(Input!$C$16/100)&gt;0),0,($AB304*(Input!$C$16/100)))</f>
        <v>0</v>
      </c>
      <c r="V305" s="78"/>
      <c r="W305" s="78" t="n">
        <f aca="false">IF(($N305+$O305+$P305+$Q305+$R305+$S305+$T305+$U305)&lt;0,($N305+$O305+$P305+$Q305+$R305+$S305+$T305+$U305),0)</f>
        <v>0</v>
      </c>
      <c r="X305" s="78"/>
      <c r="Y305" s="78" t="n">
        <f aca="false">IF(($N305+$O305+$P305+$Q305+$R305+$S305+$T305+$U305)&gt;=0,($N305+$O305+$P305+$Q305+$R305+$S305+$T305+$U305),0)</f>
        <v>0</v>
      </c>
      <c r="AA305" s="78" t="n">
        <f aca="false">IF(AND((($AB304+$W304-$U304)&lt;0),($Y305&gt;0)),($AA304-$K305)*(1+Input!$C$18/(12*100)),($AA304+$Y305-$K305)*(1+Input!$C$18/(12*100)))</f>
        <v>648989.123922445</v>
      </c>
      <c r="AB305" s="78" t="n">
        <f aca="false">IF(AND((($AB304+$W304-$U304)&lt;0),($Y305&gt;=0)),($AB304+$W304-$U304+$Y305)*(1+Input!$C$15/(12*100)),0)</f>
        <v>0</v>
      </c>
    </row>
    <row r="306" customFormat="false" ht="12.8" hidden="false" customHeight="false" outlineLevel="0" collapsed="false">
      <c r="A306" s="76" t="n">
        <v>302</v>
      </c>
      <c r="B306" s="77" t="n">
        <f aca="false">EOMONTH(Input!$C$7,A306)</f>
        <v>52109</v>
      </c>
      <c r="D306" s="76" t="n">
        <f aca="false">DATEDIF(Input!$C$23,$B306,"Y")</f>
        <v>65</v>
      </c>
      <c r="E306" s="76" t="n">
        <f aca="false">DATEDIF(Input!$G$23,$B306,"Y")</f>
        <v>65</v>
      </c>
      <c r="G306" s="78" t="n">
        <f aca="false">Salary_01!$L306</f>
        <v>-1287.56121592305</v>
      </c>
      <c r="H306" s="78" t="n">
        <f aca="false">Salary_02!$L306</f>
        <v>-1072.96767993587</v>
      </c>
      <c r="I306" s="78" t="n">
        <f aca="false">Retirement_Dist_01!$J306</f>
        <v>4354.29054754396</v>
      </c>
      <c r="J306" s="78" t="n">
        <f aca="false">Retirement_Dist_02!$J306</f>
        <v>2344.94977622751</v>
      </c>
      <c r="K306" s="78" t="n">
        <f aca="true">IF(AND(OR($B306&gt;Input!$C$31,$B306&gt;Input!$G$31),OR($B306&lt;Input!$C$25,$B306&lt;Input!$G$25)),(-1)*PMT(Input!$C$18/(100*12),(OFFSET($A$4, MAX( MATCH(Input!$C$25,$B$4:$B$1004,1), MATCH(Input!$G$25,$B$4:$B$1004,1)),0,1,1) - OFFSET($A$4, MIN( MATCH(Input!$C$31,$B$4:$B$1004,1), MATCH(Input!$G$31,$B$4:$B$1004,1)),0,1,1)),$AD$4,0,1),0)</f>
        <v>2751.83598150878</v>
      </c>
      <c r="L306" s="78" t="n">
        <f aca="false">IF(AND(($B306&lt;Input!$C$31),($B306&lt;Input!$G$31)),($G306+$H306+$I306+$J306),($G306+$H306+$I306+$J306+$K306))</f>
        <v>7090.54740942134</v>
      </c>
      <c r="M306" s="78" t="n">
        <f aca="false">Mortgage!$L306</f>
        <v>-523.444482413554</v>
      </c>
      <c r="N306" s="78" t="n">
        <f aca="false">$L306+$M306</f>
        <v>6567.10292700778</v>
      </c>
      <c r="O306" s="78" t="n">
        <f aca="false">IF(AND(($B306&lt;Input!$C$31),($B306&lt;Input!$G$31)),Expenses!$D306,(-1)*$N306)</f>
        <v>-6567.10292700778</v>
      </c>
      <c r="P306" s="78" t="n">
        <f aca="false">Childcare!$D306</f>
        <v>0</v>
      </c>
      <c r="Q306" s="78" t="n">
        <f aca="false">Loan_01!$E306</f>
        <v>0</v>
      </c>
      <c r="R306" s="78" t="n">
        <f aca="false">Loan_02!$E306</f>
        <v>0</v>
      </c>
      <c r="S306" s="78" t="n">
        <f aca="false">(-1)*SUM(Roth_01!$D306+Roth_02!$D306+IRA_01!$D306+IRA_02!$D306+Invest_01!$D306+Invest_02!$D306)</f>
        <v>-0</v>
      </c>
      <c r="T306" s="78" t="n">
        <f aca="false">(-1)*(IF(($B306&gt;Input!$O$24),0,Input!$O$30)+IF(($B306&gt;Input!$O$31),0,Input!$O$37)+IF(($B306&gt;Input!$O$38),0,Input!$O$44))</f>
        <v>-0</v>
      </c>
      <c r="U306" s="78" t="n">
        <f aca="false">IF(($AB305*(Input!$C$16/100)&gt;0),0,($AB305*(Input!$C$16/100)))</f>
        <v>0</v>
      </c>
      <c r="V306" s="78"/>
      <c r="W306" s="78" t="n">
        <f aca="false">IF(($N306+$O306+$P306+$Q306+$R306+$S306+$T306+$U306)&lt;0,($N306+$O306+$P306+$Q306+$R306+$S306+$T306+$U306),0)</f>
        <v>0</v>
      </c>
      <c r="X306" s="78"/>
      <c r="Y306" s="78" t="n">
        <f aca="false">IF(($N306+$O306+$P306+$Q306+$R306+$S306+$T306+$U306)&gt;=0,($N306+$O306+$P306+$Q306+$R306+$S306+$T306+$U306),0)</f>
        <v>0</v>
      </c>
      <c r="AA306" s="78" t="n">
        <f aca="false">IF(AND((($AB305+$W305-$U305)&lt;0),($Y306&gt;0)),($AA305-$K306)*(1+Input!$C$18/(12*100)),($AA305+$Y306-$K306)*(1+Input!$C$18/(12*100)))</f>
        <v>646264.2144946</v>
      </c>
      <c r="AB306" s="78" t="n">
        <f aca="false">IF(AND((($AB305+$W305-$U305)&lt;0),($Y306&gt;=0)),($AB305+$W305-$U305+$Y306)*(1+Input!$C$15/(12*100)),0)</f>
        <v>0</v>
      </c>
    </row>
    <row r="307" customFormat="false" ht="12.8" hidden="false" customHeight="false" outlineLevel="0" collapsed="false">
      <c r="A307" s="76" t="n">
        <v>303</v>
      </c>
      <c r="B307" s="77" t="n">
        <f aca="false">EOMONTH(Input!$C$7,A307)</f>
        <v>52139</v>
      </c>
      <c r="D307" s="76" t="n">
        <f aca="false">DATEDIF(Input!$C$23,$B307,"Y")</f>
        <v>65</v>
      </c>
      <c r="E307" s="76" t="n">
        <f aca="false">DATEDIF(Input!$G$23,$B307,"Y")</f>
        <v>65</v>
      </c>
      <c r="G307" s="78" t="n">
        <f aca="false">Salary_01!$L307</f>
        <v>-1287.56121592305</v>
      </c>
      <c r="H307" s="78" t="n">
        <f aca="false">Salary_02!$L307</f>
        <v>-1072.96767993587</v>
      </c>
      <c r="I307" s="78" t="n">
        <f aca="false">Retirement_Dist_01!$J307</f>
        <v>4354.29054754396</v>
      </c>
      <c r="J307" s="78" t="n">
        <f aca="false">Retirement_Dist_02!$J307</f>
        <v>2344.94977622751</v>
      </c>
      <c r="K307" s="78" t="n">
        <f aca="true">IF(AND(OR($B307&gt;Input!$C$31,$B307&gt;Input!$G$31),OR($B307&lt;Input!$C$25,$B307&lt;Input!$G$25)),(-1)*PMT(Input!$C$18/(100*12),(OFFSET($A$4, MAX( MATCH(Input!$C$25,$B$4:$B$1004,1), MATCH(Input!$G$25,$B$4:$B$1004,1)),0,1,1) - OFFSET($A$4, MIN( MATCH(Input!$C$31,$B$4:$B$1004,1), MATCH(Input!$G$31,$B$4:$B$1004,1)),0,1,1)),$AD$4,0,1),0)</f>
        <v>2751.83598150878</v>
      </c>
      <c r="L307" s="78" t="n">
        <f aca="false">IF(AND(($B307&lt;Input!$C$31),($B307&lt;Input!$G$31)),($G307+$H307+$I307+$J307),($G307+$H307+$I307+$J307+$K307))</f>
        <v>7090.54740942134</v>
      </c>
      <c r="M307" s="78" t="n">
        <f aca="false">Mortgage!$L307</f>
        <v>-523.444482413554</v>
      </c>
      <c r="N307" s="78" t="n">
        <f aca="false">$L307+$M307</f>
        <v>6567.10292700778</v>
      </c>
      <c r="O307" s="78" t="n">
        <f aca="false">IF(AND(($B307&lt;Input!$C$31),($B307&lt;Input!$G$31)),Expenses!$D307,(-1)*$N307)</f>
        <v>-6567.10292700778</v>
      </c>
      <c r="P307" s="78" t="n">
        <f aca="false">Childcare!$D307</f>
        <v>0</v>
      </c>
      <c r="Q307" s="78" t="n">
        <f aca="false">Loan_01!$E307</f>
        <v>0</v>
      </c>
      <c r="R307" s="78" t="n">
        <f aca="false">Loan_02!$E307</f>
        <v>0</v>
      </c>
      <c r="S307" s="78" t="n">
        <f aca="false">(-1)*SUM(Roth_01!$D307+Roth_02!$D307+IRA_01!$D307+IRA_02!$D307+Invest_01!$D307+Invest_02!$D307)</f>
        <v>-0</v>
      </c>
      <c r="T307" s="78" t="n">
        <f aca="false">(-1)*(IF(($B307&gt;Input!$O$24),0,Input!$O$30)+IF(($B307&gt;Input!$O$31),0,Input!$O$37)+IF(($B307&gt;Input!$O$38),0,Input!$O$44))</f>
        <v>-0</v>
      </c>
      <c r="U307" s="78" t="n">
        <f aca="false">IF(($AB306*(Input!$C$16/100)&gt;0),0,($AB306*(Input!$C$16/100)))</f>
        <v>0</v>
      </c>
      <c r="V307" s="78"/>
      <c r="W307" s="78" t="n">
        <f aca="false">IF(($N307+$O307+$P307+$Q307+$R307+$S307+$T307+$U307)&lt;0,($N307+$O307+$P307+$Q307+$R307+$S307+$T307+$U307),0)</f>
        <v>0</v>
      </c>
      <c r="X307" s="78"/>
      <c r="Y307" s="78" t="n">
        <f aca="false">IF(($N307+$O307+$P307+$Q307+$R307+$S307+$T307+$U307)&gt;=0,($N307+$O307+$P307+$Q307+$R307+$S307+$T307+$U307),0)</f>
        <v>0</v>
      </c>
      <c r="AA307" s="78" t="n">
        <f aca="false">IF(AND((($AB306+$W306-$U306)&lt;0),($Y307&gt;0)),($AA306-$K307)*(1+Input!$C$18/(12*100)),($AA306+$Y307-$K307)*(1+Input!$C$18/(12*100)))</f>
        <v>643539.191528863</v>
      </c>
      <c r="AB307" s="78" t="n">
        <f aca="false">IF(AND((($AB306+$W306-$U306)&lt;0),($Y307&gt;=0)),($AB306+$W306-$U306+$Y307)*(1+Input!$C$15/(12*100)),0)</f>
        <v>0</v>
      </c>
    </row>
    <row r="308" customFormat="false" ht="12.8" hidden="false" customHeight="false" outlineLevel="0" collapsed="false">
      <c r="A308" s="76" t="n">
        <v>304</v>
      </c>
      <c r="B308" s="77" t="n">
        <f aca="false">EOMONTH(Input!$C$7,A308)</f>
        <v>52170</v>
      </c>
      <c r="D308" s="76" t="n">
        <f aca="false">DATEDIF(Input!$C$23,$B308,"Y")</f>
        <v>65</v>
      </c>
      <c r="E308" s="76" t="n">
        <f aca="false">DATEDIF(Input!$G$23,$B308,"Y")</f>
        <v>65</v>
      </c>
      <c r="G308" s="78" t="n">
        <f aca="false">Salary_01!$L308</f>
        <v>-1287.56121592305</v>
      </c>
      <c r="H308" s="78" t="n">
        <f aca="false">Salary_02!$L308</f>
        <v>-1072.96767993587</v>
      </c>
      <c r="I308" s="78" t="n">
        <f aca="false">Retirement_Dist_01!$J308</f>
        <v>4354.29054754396</v>
      </c>
      <c r="J308" s="78" t="n">
        <f aca="false">Retirement_Dist_02!$J308</f>
        <v>2344.94977622751</v>
      </c>
      <c r="K308" s="78" t="n">
        <f aca="true">IF(AND(OR($B308&gt;Input!$C$31,$B308&gt;Input!$G$31),OR($B308&lt;Input!$C$25,$B308&lt;Input!$G$25)),(-1)*PMT(Input!$C$18/(100*12),(OFFSET($A$4, MAX( MATCH(Input!$C$25,$B$4:$B$1004,1), MATCH(Input!$G$25,$B$4:$B$1004,1)),0,1,1) - OFFSET($A$4, MIN( MATCH(Input!$C$31,$B$4:$B$1004,1), MATCH(Input!$G$31,$B$4:$B$1004,1)),0,1,1)),$AD$4,0,1),0)</f>
        <v>2751.83598150878</v>
      </c>
      <c r="L308" s="78" t="n">
        <f aca="false">IF(AND(($B308&lt;Input!$C$31),($B308&lt;Input!$G$31)),($G308+$H308+$I308+$J308),($G308+$H308+$I308+$J308+$K308))</f>
        <v>7090.54740942134</v>
      </c>
      <c r="M308" s="78" t="n">
        <f aca="false">Mortgage!$L308</f>
        <v>-523.444482413554</v>
      </c>
      <c r="N308" s="78" t="n">
        <f aca="false">$L308+$M308</f>
        <v>6567.10292700778</v>
      </c>
      <c r="O308" s="78" t="n">
        <f aca="false">IF(AND(($B308&lt;Input!$C$31),($B308&lt;Input!$G$31)),Expenses!$D308,(-1)*$N308)</f>
        <v>-6567.10292700778</v>
      </c>
      <c r="P308" s="78" t="n">
        <f aca="false">Childcare!$D308</f>
        <v>0</v>
      </c>
      <c r="Q308" s="78" t="n">
        <f aca="false">Loan_01!$E308</f>
        <v>0</v>
      </c>
      <c r="R308" s="78" t="n">
        <f aca="false">Loan_02!$E308</f>
        <v>0</v>
      </c>
      <c r="S308" s="78" t="n">
        <f aca="false">(-1)*SUM(Roth_01!$D308+Roth_02!$D308+IRA_01!$D308+IRA_02!$D308+Invest_01!$D308+Invest_02!$D308)</f>
        <v>-0</v>
      </c>
      <c r="T308" s="78" t="n">
        <f aca="false">(-1)*(IF(($B308&gt;Input!$O$24),0,Input!$O$30)+IF(($B308&gt;Input!$O$31),0,Input!$O$37)+IF(($B308&gt;Input!$O$38),0,Input!$O$44))</f>
        <v>-0</v>
      </c>
      <c r="U308" s="78" t="n">
        <f aca="false">IF(($AB307*(Input!$C$16/100)&gt;0),0,($AB307*(Input!$C$16/100)))</f>
        <v>0</v>
      </c>
      <c r="V308" s="78"/>
      <c r="W308" s="78" t="n">
        <f aca="false">IF(($N308+$O308+$P308+$Q308+$R308+$S308+$T308+$U308)&lt;0,($N308+$O308+$P308+$Q308+$R308+$S308+$T308+$U308),0)</f>
        <v>0</v>
      </c>
      <c r="X308" s="78"/>
      <c r="Y308" s="78" t="n">
        <f aca="false">IF(($N308+$O308+$P308+$Q308+$R308+$S308+$T308+$U308)&gt;=0,($N308+$O308+$P308+$Q308+$R308+$S308+$T308+$U308),0)</f>
        <v>0</v>
      </c>
      <c r="AA308" s="78" t="n">
        <f aca="false">IF(AND((($AB307+$W307-$U307)&lt;0),($Y308&gt;0)),($AA307-$K308)*(1+Input!$C$18/(12*100)),($AA307+$Y308-$K308)*(1+Input!$C$18/(12*100)))</f>
        <v>640814.055020502</v>
      </c>
      <c r="AB308" s="78" t="n">
        <f aca="false">IF(AND((($AB307+$W307-$U307)&lt;0),($Y308&gt;=0)),($AB307+$W307-$U307+$Y308)*(1+Input!$C$15/(12*100)),0)</f>
        <v>0</v>
      </c>
    </row>
    <row r="309" customFormat="false" ht="12.8" hidden="false" customHeight="false" outlineLevel="0" collapsed="false">
      <c r="A309" s="76" t="n">
        <v>305</v>
      </c>
      <c r="B309" s="77" t="n">
        <f aca="false">EOMONTH(Input!$C$7,A309)</f>
        <v>52200</v>
      </c>
      <c r="D309" s="76" t="n">
        <f aca="false">DATEDIF(Input!$C$23,$B309,"Y")</f>
        <v>65</v>
      </c>
      <c r="E309" s="76" t="n">
        <f aca="false">DATEDIF(Input!$G$23,$B309,"Y")</f>
        <v>65</v>
      </c>
      <c r="G309" s="78" t="n">
        <f aca="false">Salary_01!$L309</f>
        <v>-1287.56121592305</v>
      </c>
      <c r="H309" s="78" t="n">
        <f aca="false">Salary_02!$L309</f>
        <v>-1072.96767993587</v>
      </c>
      <c r="I309" s="78" t="n">
        <f aca="false">Retirement_Dist_01!$J309</f>
        <v>4354.29054754396</v>
      </c>
      <c r="J309" s="78" t="n">
        <f aca="false">Retirement_Dist_02!$J309</f>
        <v>2344.94977622751</v>
      </c>
      <c r="K309" s="78" t="n">
        <f aca="true">IF(AND(OR($B309&gt;Input!$C$31,$B309&gt;Input!$G$31),OR($B309&lt;Input!$C$25,$B309&lt;Input!$G$25)),(-1)*PMT(Input!$C$18/(100*12),(OFFSET($A$4, MAX( MATCH(Input!$C$25,$B$4:$B$1004,1), MATCH(Input!$G$25,$B$4:$B$1004,1)),0,1,1) - OFFSET($A$4, MIN( MATCH(Input!$C$31,$B$4:$B$1004,1), MATCH(Input!$G$31,$B$4:$B$1004,1)),0,1,1)),$AD$4,0,1),0)</f>
        <v>2751.83598150878</v>
      </c>
      <c r="L309" s="78" t="n">
        <f aca="false">IF(AND(($B309&lt;Input!$C$31),($B309&lt;Input!$G$31)),($G309+$H309+$I309+$J309),($G309+$H309+$I309+$J309+$K309))</f>
        <v>7090.54740942134</v>
      </c>
      <c r="M309" s="78" t="n">
        <f aca="false">Mortgage!$L309</f>
        <v>-523.444482413554</v>
      </c>
      <c r="N309" s="78" t="n">
        <f aca="false">$L309+$M309</f>
        <v>6567.10292700778</v>
      </c>
      <c r="O309" s="78" t="n">
        <f aca="false">IF(AND(($B309&lt;Input!$C$31),($B309&lt;Input!$G$31)),Expenses!$D309,(-1)*$N309)</f>
        <v>-6567.10292700778</v>
      </c>
      <c r="P309" s="78" t="n">
        <f aca="false">Childcare!$D309</f>
        <v>0</v>
      </c>
      <c r="Q309" s="78" t="n">
        <f aca="false">Loan_01!$E309</f>
        <v>0</v>
      </c>
      <c r="R309" s="78" t="n">
        <f aca="false">Loan_02!$E309</f>
        <v>0</v>
      </c>
      <c r="S309" s="78" t="n">
        <f aca="false">(-1)*SUM(Roth_01!$D309+Roth_02!$D309+IRA_01!$D309+IRA_02!$D309+Invest_01!$D309+Invest_02!$D309)</f>
        <v>-0</v>
      </c>
      <c r="T309" s="78" t="n">
        <f aca="false">(-1)*(IF(($B309&gt;Input!$O$24),0,Input!$O$30)+IF(($B309&gt;Input!$O$31),0,Input!$O$37)+IF(($B309&gt;Input!$O$38),0,Input!$O$44))</f>
        <v>-0</v>
      </c>
      <c r="U309" s="78" t="n">
        <f aca="false">IF(($AB308*(Input!$C$16/100)&gt;0),0,($AB308*(Input!$C$16/100)))</f>
        <v>0</v>
      </c>
      <c r="V309" s="78"/>
      <c r="W309" s="78" t="n">
        <f aca="false">IF(($N309+$O309+$P309+$Q309+$R309+$S309+$T309+$U309)&lt;0,($N309+$O309+$P309+$Q309+$R309+$S309+$T309+$U309),0)</f>
        <v>0</v>
      </c>
      <c r="X309" s="78"/>
      <c r="Y309" s="78" t="n">
        <f aca="false">IF(($N309+$O309+$P309+$Q309+$R309+$S309+$T309+$U309)&gt;=0,($N309+$O309+$P309+$Q309+$R309+$S309+$T309+$U309),0)</f>
        <v>0</v>
      </c>
      <c r="AA309" s="78" t="n">
        <f aca="false">IF(AND((($AB308+$W308-$U308)&lt;0),($Y309&gt;0)),($AA308-$K309)*(1+Input!$C$18/(12*100)),($AA308+$Y309-$K309)*(1+Input!$C$18/(12*100)))</f>
        <v>638088.804964786</v>
      </c>
      <c r="AB309" s="78" t="n">
        <f aca="false">IF(AND((($AB308+$W308-$U308)&lt;0),($Y309&gt;=0)),($AB308+$W308-$U308+$Y309)*(1+Input!$C$15/(12*100)),0)</f>
        <v>0</v>
      </c>
    </row>
    <row r="310" customFormat="false" ht="12.8" hidden="false" customHeight="false" outlineLevel="0" collapsed="false">
      <c r="A310" s="76" t="n">
        <v>306</v>
      </c>
      <c r="B310" s="77" t="n">
        <f aca="false">EOMONTH(Input!$C$7,A310)</f>
        <v>52231</v>
      </c>
      <c r="D310" s="76" t="n">
        <f aca="false">DATEDIF(Input!$C$23,$B310,"Y")</f>
        <v>65</v>
      </c>
      <c r="E310" s="76" t="n">
        <f aca="false">DATEDIF(Input!$G$23,$B310,"Y")</f>
        <v>65</v>
      </c>
      <c r="G310" s="78" t="n">
        <f aca="false">Salary_01!$L310</f>
        <v>-1287.56121592305</v>
      </c>
      <c r="H310" s="78" t="n">
        <f aca="false">Salary_02!$L310</f>
        <v>-1072.96767993587</v>
      </c>
      <c r="I310" s="78" t="n">
        <f aca="false">Retirement_Dist_01!$J310</f>
        <v>4354.29054754396</v>
      </c>
      <c r="J310" s="78" t="n">
        <f aca="false">Retirement_Dist_02!$J310</f>
        <v>2344.94977622751</v>
      </c>
      <c r="K310" s="78" t="n">
        <f aca="true">IF(AND(OR($B310&gt;Input!$C$31,$B310&gt;Input!$G$31),OR($B310&lt;Input!$C$25,$B310&lt;Input!$G$25)),(-1)*PMT(Input!$C$18/(100*12),(OFFSET($A$4, MAX( MATCH(Input!$C$25,$B$4:$B$1004,1), MATCH(Input!$G$25,$B$4:$B$1004,1)),0,1,1) - OFFSET($A$4, MIN( MATCH(Input!$C$31,$B$4:$B$1004,1), MATCH(Input!$G$31,$B$4:$B$1004,1)),0,1,1)),$AD$4,0,1),0)</f>
        <v>2751.83598150878</v>
      </c>
      <c r="L310" s="78" t="n">
        <f aca="false">IF(AND(($B310&lt;Input!$C$31),($B310&lt;Input!$G$31)),($G310+$H310+$I310+$J310),($G310+$H310+$I310+$J310+$K310))</f>
        <v>7090.54740942134</v>
      </c>
      <c r="M310" s="78" t="n">
        <f aca="false">Mortgage!$L310</f>
        <v>-523.444482413554</v>
      </c>
      <c r="N310" s="78" t="n">
        <f aca="false">$L310+$M310</f>
        <v>6567.10292700778</v>
      </c>
      <c r="O310" s="78" t="n">
        <f aca="false">IF(AND(($B310&lt;Input!$C$31),($B310&lt;Input!$G$31)),Expenses!$D310,(-1)*$N310)</f>
        <v>-6567.10292700778</v>
      </c>
      <c r="P310" s="78" t="n">
        <f aca="false">Childcare!$D310</f>
        <v>0</v>
      </c>
      <c r="Q310" s="78" t="n">
        <f aca="false">Loan_01!$E310</f>
        <v>0</v>
      </c>
      <c r="R310" s="78" t="n">
        <f aca="false">Loan_02!$E310</f>
        <v>0</v>
      </c>
      <c r="S310" s="78" t="n">
        <f aca="false">(-1)*SUM(Roth_01!$D310+Roth_02!$D310+IRA_01!$D310+IRA_02!$D310+Invest_01!$D310+Invest_02!$D310)</f>
        <v>-0</v>
      </c>
      <c r="T310" s="78" t="n">
        <f aca="false">(-1)*(IF(($B310&gt;Input!$O$24),0,Input!$O$30)+IF(($B310&gt;Input!$O$31),0,Input!$O$37)+IF(($B310&gt;Input!$O$38),0,Input!$O$44))</f>
        <v>-0</v>
      </c>
      <c r="U310" s="78" t="n">
        <f aca="false">IF(($AB309*(Input!$C$16/100)&gt;0),0,($AB309*(Input!$C$16/100)))</f>
        <v>0</v>
      </c>
      <c r="V310" s="78"/>
      <c r="W310" s="78" t="n">
        <f aca="false">IF(($N310+$O310+$P310+$Q310+$R310+$S310+$T310+$U310)&lt;0,($N310+$O310+$P310+$Q310+$R310+$S310+$T310+$U310),0)</f>
        <v>0</v>
      </c>
      <c r="X310" s="78"/>
      <c r="Y310" s="78" t="n">
        <f aca="false">IF(($N310+$O310+$P310+$Q310+$R310+$S310+$T310+$U310)&gt;=0,($N310+$O310+$P310+$Q310+$R310+$S310+$T310+$U310),0)</f>
        <v>0</v>
      </c>
      <c r="AA310" s="78" t="n">
        <f aca="false">IF(AND((($AB309+$W309-$U309)&lt;0),($Y310&gt;0)),($AA309-$K310)*(1+Input!$C$18/(12*100)),($AA309+$Y310-$K310)*(1+Input!$C$18/(12*100)))</f>
        <v>635363.441356985</v>
      </c>
      <c r="AB310" s="78" t="n">
        <f aca="false">IF(AND((($AB309+$W309-$U309)&lt;0),($Y310&gt;=0)),($AB309+$W309-$U309+$Y310)*(1+Input!$C$15/(12*100)),0)</f>
        <v>0</v>
      </c>
    </row>
    <row r="311" customFormat="false" ht="12.8" hidden="false" customHeight="false" outlineLevel="0" collapsed="false">
      <c r="A311" s="76" t="n">
        <v>307</v>
      </c>
      <c r="B311" s="77" t="n">
        <f aca="false">EOMONTH(Input!$C$7,A311)</f>
        <v>52262</v>
      </c>
      <c r="D311" s="76" t="n">
        <f aca="false">DATEDIF(Input!$C$23,$B311,"Y")</f>
        <v>65</v>
      </c>
      <c r="E311" s="76" t="n">
        <f aca="false">DATEDIF(Input!$G$23,$B311,"Y")</f>
        <v>65</v>
      </c>
      <c r="G311" s="78" t="n">
        <f aca="false">Salary_01!$L311</f>
        <v>-1287.56121592305</v>
      </c>
      <c r="H311" s="78" t="n">
        <f aca="false">Salary_02!$L311</f>
        <v>-1072.96767993587</v>
      </c>
      <c r="I311" s="78" t="n">
        <f aca="false">Retirement_Dist_01!$J311</f>
        <v>4354.29054754396</v>
      </c>
      <c r="J311" s="78" t="n">
        <f aca="false">Retirement_Dist_02!$J311</f>
        <v>2344.94977622751</v>
      </c>
      <c r="K311" s="78" t="n">
        <f aca="true">IF(AND(OR($B311&gt;Input!$C$31,$B311&gt;Input!$G$31),OR($B311&lt;Input!$C$25,$B311&lt;Input!$G$25)),(-1)*PMT(Input!$C$18/(100*12),(OFFSET($A$4, MAX( MATCH(Input!$C$25,$B$4:$B$1004,1), MATCH(Input!$G$25,$B$4:$B$1004,1)),0,1,1) - OFFSET($A$4, MIN( MATCH(Input!$C$31,$B$4:$B$1004,1), MATCH(Input!$G$31,$B$4:$B$1004,1)),0,1,1)),$AD$4,0,1),0)</f>
        <v>2751.83598150878</v>
      </c>
      <c r="L311" s="78" t="n">
        <f aca="false">IF(AND(($B311&lt;Input!$C$31),($B311&lt;Input!$G$31)),($G311+$H311+$I311+$J311),($G311+$H311+$I311+$J311+$K311))</f>
        <v>7090.54740942134</v>
      </c>
      <c r="M311" s="78" t="n">
        <f aca="false">Mortgage!$L311</f>
        <v>-523.444482413554</v>
      </c>
      <c r="N311" s="78" t="n">
        <f aca="false">$L311+$M311</f>
        <v>6567.10292700778</v>
      </c>
      <c r="O311" s="78" t="n">
        <f aca="false">IF(AND(($B311&lt;Input!$C$31),($B311&lt;Input!$G$31)),Expenses!$D311,(-1)*$N311)</f>
        <v>-6567.10292700778</v>
      </c>
      <c r="P311" s="78" t="n">
        <f aca="false">Childcare!$D311</f>
        <v>0</v>
      </c>
      <c r="Q311" s="78" t="n">
        <f aca="false">Loan_01!$E311</f>
        <v>0</v>
      </c>
      <c r="R311" s="78" t="n">
        <f aca="false">Loan_02!$E311</f>
        <v>0</v>
      </c>
      <c r="S311" s="78" t="n">
        <f aca="false">(-1)*SUM(Roth_01!$D311+Roth_02!$D311+IRA_01!$D311+IRA_02!$D311+Invest_01!$D311+Invest_02!$D311)</f>
        <v>-0</v>
      </c>
      <c r="T311" s="78" t="n">
        <f aca="false">(-1)*(IF(($B311&gt;Input!$O$24),0,Input!$O$30)+IF(($B311&gt;Input!$O$31),0,Input!$O$37)+IF(($B311&gt;Input!$O$38),0,Input!$O$44))</f>
        <v>-0</v>
      </c>
      <c r="U311" s="78" t="n">
        <f aca="false">IF(($AB310*(Input!$C$16/100)&gt;0),0,($AB310*(Input!$C$16/100)))</f>
        <v>0</v>
      </c>
      <c r="V311" s="78"/>
      <c r="W311" s="78" t="n">
        <f aca="false">IF(($N311+$O311+$P311+$Q311+$R311+$S311+$T311+$U311)&lt;0,($N311+$O311+$P311+$Q311+$R311+$S311+$T311+$U311),0)</f>
        <v>0</v>
      </c>
      <c r="X311" s="78"/>
      <c r="Y311" s="78" t="n">
        <f aca="false">IF(($N311+$O311+$P311+$Q311+$R311+$S311+$T311+$U311)&gt;=0,($N311+$O311+$P311+$Q311+$R311+$S311+$T311+$U311),0)</f>
        <v>0</v>
      </c>
      <c r="AA311" s="78" t="n">
        <f aca="false">IF(AND((($AB310+$W310-$U310)&lt;0),($Y311&gt;0)),($AA310-$K311)*(1+Input!$C$18/(12*100)),($AA310+$Y311-$K311)*(1+Input!$C$18/(12*100)))</f>
        <v>632637.964192367</v>
      </c>
      <c r="AB311" s="78" t="n">
        <f aca="false">IF(AND((($AB310+$W310-$U310)&lt;0),($Y311&gt;=0)),($AB310+$W310-$U310+$Y311)*(1+Input!$C$15/(12*100)),0)</f>
        <v>0</v>
      </c>
    </row>
    <row r="312" customFormat="false" ht="12.8" hidden="false" customHeight="false" outlineLevel="0" collapsed="false">
      <c r="A312" s="76" t="n">
        <v>308</v>
      </c>
      <c r="B312" s="77" t="n">
        <f aca="false">EOMONTH(Input!$C$7,A312)</f>
        <v>52290</v>
      </c>
      <c r="D312" s="76" t="n">
        <f aca="false">DATEDIF(Input!$C$23,$B312,"Y")</f>
        <v>65</v>
      </c>
      <c r="E312" s="76" t="n">
        <f aca="false">DATEDIF(Input!$G$23,$B312,"Y")</f>
        <v>65</v>
      </c>
      <c r="G312" s="78" t="n">
        <f aca="false">Salary_01!$L312</f>
        <v>-1287.56121592305</v>
      </c>
      <c r="H312" s="78" t="n">
        <f aca="false">Salary_02!$L312</f>
        <v>-1072.96767993587</v>
      </c>
      <c r="I312" s="78" t="n">
        <f aca="false">Retirement_Dist_01!$J312</f>
        <v>4354.29054754396</v>
      </c>
      <c r="J312" s="78" t="n">
        <f aca="false">Retirement_Dist_02!$J312</f>
        <v>2344.94977622751</v>
      </c>
      <c r="K312" s="78" t="n">
        <f aca="true">IF(AND(OR($B312&gt;Input!$C$31,$B312&gt;Input!$G$31),OR($B312&lt;Input!$C$25,$B312&lt;Input!$G$25)),(-1)*PMT(Input!$C$18/(100*12),(OFFSET($A$4, MAX( MATCH(Input!$C$25,$B$4:$B$1004,1), MATCH(Input!$G$25,$B$4:$B$1004,1)),0,1,1) - OFFSET($A$4, MIN( MATCH(Input!$C$31,$B$4:$B$1004,1), MATCH(Input!$G$31,$B$4:$B$1004,1)),0,1,1)),$AD$4,0,1),0)</f>
        <v>2751.83598150878</v>
      </c>
      <c r="L312" s="78" t="n">
        <f aca="false">IF(AND(($B312&lt;Input!$C$31),($B312&lt;Input!$G$31)),($G312+$H312+$I312+$J312),($G312+$H312+$I312+$J312+$K312))</f>
        <v>7090.54740942134</v>
      </c>
      <c r="M312" s="78" t="n">
        <f aca="false">Mortgage!$L312</f>
        <v>-523.444482413554</v>
      </c>
      <c r="N312" s="78" t="n">
        <f aca="false">$L312+$M312</f>
        <v>6567.10292700778</v>
      </c>
      <c r="O312" s="78" t="n">
        <f aca="false">IF(AND(($B312&lt;Input!$C$31),($B312&lt;Input!$G$31)),Expenses!$D312,(-1)*$N312)</f>
        <v>-6567.10292700778</v>
      </c>
      <c r="P312" s="78" t="n">
        <f aca="false">Childcare!$D312</f>
        <v>0</v>
      </c>
      <c r="Q312" s="78" t="n">
        <f aca="false">Loan_01!$E312</f>
        <v>0</v>
      </c>
      <c r="R312" s="78" t="n">
        <f aca="false">Loan_02!$E312</f>
        <v>0</v>
      </c>
      <c r="S312" s="78" t="n">
        <f aca="false">(-1)*SUM(Roth_01!$D312+Roth_02!$D312+IRA_01!$D312+IRA_02!$D312+Invest_01!$D312+Invest_02!$D312)</f>
        <v>-0</v>
      </c>
      <c r="T312" s="78" t="n">
        <f aca="false">(-1)*(IF(($B312&gt;Input!$O$24),0,Input!$O$30)+IF(($B312&gt;Input!$O$31),0,Input!$O$37)+IF(($B312&gt;Input!$O$38),0,Input!$O$44))</f>
        <v>-0</v>
      </c>
      <c r="U312" s="78" t="n">
        <f aca="false">IF(($AB311*(Input!$C$16/100)&gt;0),0,($AB311*(Input!$C$16/100)))</f>
        <v>0</v>
      </c>
      <c r="V312" s="78"/>
      <c r="W312" s="78" t="n">
        <f aca="false">IF(($N312+$O312+$P312+$Q312+$R312+$S312+$T312+$U312)&lt;0,($N312+$O312+$P312+$Q312+$R312+$S312+$T312+$U312),0)</f>
        <v>0</v>
      </c>
      <c r="X312" s="78"/>
      <c r="Y312" s="78" t="n">
        <f aca="false">IF(($N312+$O312+$P312+$Q312+$R312+$S312+$T312+$U312)&gt;=0,($N312+$O312+$P312+$Q312+$R312+$S312+$T312+$U312),0)</f>
        <v>0</v>
      </c>
      <c r="AA312" s="78" t="n">
        <f aca="false">IF(AND((($AB311+$W311-$U311)&lt;0),($Y312&gt;0)),($AA311-$K312)*(1+Input!$C$18/(12*100)),($AA311+$Y312-$K312)*(1+Input!$C$18/(12*100)))</f>
        <v>629912.3734662</v>
      </c>
      <c r="AB312" s="78" t="n">
        <f aca="false">IF(AND((($AB311+$W311-$U311)&lt;0),($Y312&gt;=0)),($AB311+$W311-$U311+$Y312)*(1+Input!$C$15/(12*100)),0)</f>
        <v>0</v>
      </c>
    </row>
    <row r="313" customFormat="false" ht="12.8" hidden="false" customHeight="false" outlineLevel="0" collapsed="false">
      <c r="A313" s="76" t="n">
        <v>309</v>
      </c>
      <c r="B313" s="77" t="n">
        <f aca="false">EOMONTH(Input!$C$7,A313)</f>
        <v>52321</v>
      </c>
      <c r="D313" s="76" t="n">
        <f aca="false">DATEDIF(Input!$C$23,$B313,"Y")</f>
        <v>65</v>
      </c>
      <c r="E313" s="76" t="n">
        <f aca="false">DATEDIF(Input!$G$23,$B313,"Y")</f>
        <v>65</v>
      </c>
      <c r="G313" s="78" t="n">
        <f aca="false">Salary_01!$L313</f>
        <v>-1287.56121592305</v>
      </c>
      <c r="H313" s="78" t="n">
        <f aca="false">Salary_02!$L313</f>
        <v>-1072.96767993587</v>
      </c>
      <c r="I313" s="78" t="n">
        <f aca="false">Retirement_Dist_01!$J313</f>
        <v>4354.29054754396</v>
      </c>
      <c r="J313" s="78" t="n">
        <f aca="false">Retirement_Dist_02!$J313</f>
        <v>2344.94977622751</v>
      </c>
      <c r="K313" s="78" t="n">
        <f aca="true">IF(AND(OR($B313&gt;Input!$C$31,$B313&gt;Input!$G$31),OR($B313&lt;Input!$C$25,$B313&lt;Input!$G$25)),(-1)*PMT(Input!$C$18/(100*12),(OFFSET($A$4, MAX( MATCH(Input!$C$25,$B$4:$B$1004,1), MATCH(Input!$G$25,$B$4:$B$1004,1)),0,1,1) - OFFSET($A$4, MIN( MATCH(Input!$C$31,$B$4:$B$1004,1), MATCH(Input!$G$31,$B$4:$B$1004,1)),0,1,1)),$AD$4,0,1),0)</f>
        <v>2751.83598150878</v>
      </c>
      <c r="L313" s="78" t="n">
        <f aca="false">IF(AND(($B313&lt;Input!$C$31),($B313&lt;Input!$G$31)),($G313+$H313+$I313+$J313),($G313+$H313+$I313+$J313+$K313))</f>
        <v>7090.54740942134</v>
      </c>
      <c r="M313" s="78" t="n">
        <f aca="false">Mortgage!$L313</f>
        <v>-523.444482413554</v>
      </c>
      <c r="N313" s="78" t="n">
        <f aca="false">$L313+$M313</f>
        <v>6567.10292700778</v>
      </c>
      <c r="O313" s="78" t="n">
        <f aca="false">IF(AND(($B313&lt;Input!$C$31),($B313&lt;Input!$G$31)),Expenses!$D313,(-1)*$N313)</f>
        <v>-6567.10292700778</v>
      </c>
      <c r="P313" s="78" t="n">
        <f aca="false">Childcare!$D313</f>
        <v>0</v>
      </c>
      <c r="Q313" s="78" t="n">
        <f aca="false">Loan_01!$E313</f>
        <v>0</v>
      </c>
      <c r="R313" s="78" t="n">
        <f aca="false">Loan_02!$E313</f>
        <v>0</v>
      </c>
      <c r="S313" s="78" t="n">
        <f aca="false">(-1)*SUM(Roth_01!$D313+Roth_02!$D313+IRA_01!$D313+IRA_02!$D313+Invest_01!$D313+Invest_02!$D313)</f>
        <v>-0</v>
      </c>
      <c r="T313" s="78" t="n">
        <f aca="false">(-1)*(IF(($B313&gt;Input!$O$24),0,Input!$O$30)+IF(($B313&gt;Input!$O$31),0,Input!$O$37)+IF(($B313&gt;Input!$O$38),0,Input!$O$44))</f>
        <v>-0</v>
      </c>
      <c r="U313" s="78" t="n">
        <f aca="false">IF(($AB312*(Input!$C$16/100)&gt;0),0,($AB312*(Input!$C$16/100)))</f>
        <v>0</v>
      </c>
      <c r="V313" s="78"/>
      <c r="W313" s="78" t="n">
        <f aca="false">IF(($N313+$O313+$P313+$Q313+$R313+$S313+$T313+$U313)&lt;0,($N313+$O313+$P313+$Q313+$R313+$S313+$T313+$U313),0)</f>
        <v>0</v>
      </c>
      <c r="X313" s="78"/>
      <c r="Y313" s="78" t="n">
        <f aca="false">IF(($N313+$O313+$P313+$Q313+$R313+$S313+$T313+$U313)&gt;=0,($N313+$O313+$P313+$Q313+$R313+$S313+$T313+$U313),0)</f>
        <v>0</v>
      </c>
      <c r="AA313" s="78" t="n">
        <f aca="false">IF(AND((($AB312+$W312-$U312)&lt;0),($Y313&gt;0)),($AA312-$K313)*(1+Input!$C$18/(12*100)),($AA312+$Y313-$K313)*(1+Input!$C$18/(12*100)))</f>
        <v>627186.669173753</v>
      </c>
      <c r="AB313" s="78" t="n">
        <f aca="false">IF(AND((($AB312+$W312-$U312)&lt;0),($Y313&gt;=0)),($AB312+$W312-$U312+$Y313)*(1+Input!$C$15/(12*100)),0)</f>
        <v>0</v>
      </c>
    </row>
    <row r="314" customFormat="false" ht="12.8" hidden="false" customHeight="false" outlineLevel="0" collapsed="false">
      <c r="A314" s="76" t="n">
        <v>310</v>
      </c>
      <c r="B314" s="77" t="n">
        <f aca="false">EOMONTH(Input!$C$7,A314)</f>
        <v>52351</v>
      </c>
      <c r="D314" s="76" t="n">
        <f aca="false">DATEDIF(Input!$C$23,$B314,"Y")</f>
        <v>65</v>
      </c>
      <c r="E314" s="76" t="n">
        <f aca="false">DATEDIF(Input!$G$23,$B314,"Y")</f>
        <v>65</v>
      </c>
      <c r="G314" s="78" t="n">
        <f aca="false">Salary_01!$L314</f>
        <v>-1287.56121592305</v>
      </c>
      <c r="H314" s="78" t="n">
        <f aca="false">Salary_02!$L314</f>
        <v>-1072.96767993587</v>
      </c>
      <c r="I314" s="78" t="n">
        <f aca="false">Retirement_Dist_01!$J314</f>
        <v>4354.29054754396</v>
      </c>
      <c r="J314" s="78" t="n">
        <f aca="false">Retirement_Dist_02!$J314</f>
        <v>2344.94977622751</v>
      </c>
      <c r="K314" s="78" t="n">
        <f aca="true">IF(AND(OR($B314&gt;Input!$C$31,$B314&gt;Input!$G$31),OR($B314&lt;Input!$C$25,$B314&lt;Input!$G$25)),(-1)*PMT(Input!$C$18/(100*12),(OFFSET($A$4, MAX( MATCH(Input!$C$25,$B$4:$B$1004,1), MATCH(Input!$G$25,$B$4:$B$1004,1)),0,1,1) - OFFSET($A$4, MIN( MATCH(Input!$C$31,$B$4:$B$1004,1), MATCH(Input!$G$31,$B$4:$B$1004,1)),0,1,1)),$AD$4,0,1),0)</f>
        <v>2751.83598150878</v>
      </c>
      <c r="L314" s="78" t="n">
        <f aca="false">IF(AND(($B314&lt;Input!$C$31),($B314&lt;Input!$G$31)),($G314+$H314+$I314+$J314),($G314+$H314+$I314+$J314+$K314))</f>
        <v>7090.54740942134</v>
      </c>
      <c r="M314" s="78" t="n">
        <f aca="false">Mortgage!$L314</f>
        <v>-523.444482413554</v>
      </c>
      <c r="N314" s="78" t="n">
        <f aca="false">$L314+$M314</f>
        <v>6567.10292700778</v>
      </c>
      <c r="O314" s="78" t="n">
        <f aca="false">IF(AND(($B314&lt;Input!$C$31),($B314&lt;Input!$G$31)),Expenses!$D314,(-1)*$N314)</f>
        <v>-6567.10292700778</v>
      </c>
      <c r="P314" s="78" t="n">
        <f aca="false">Childcare!$D314</f>
        <v>0</v>
      </c>
      <c r="Q314" s="78" t="n">
        <f aca="false">Loan_01!$E314</f>
        <v>0</v>
      </c>
      <c r="R314" s="78" t="n">
        <f aca="false">Loan_02!$E314</f>
        <v>0</v>
      </c>
      <c r="S314" s="78" t="n">
        <f aca="false">(-1)*SUM(Roth_01!$D314+Roth_02!$D314+IRA_01!$D314+IRA_02!$D314+Invest_01!$D314+Invest_02!$D314)</f>
        <v>-0</v>
      </c>
      <c r="T314" s="78" t="n">
        <f aca="false">(-1)*(IF(($B314&gt;Input!$O$24),0,Input!$O$30)+IF(($B314&gt;Input!$O$31),0,Input!$O$37)+IF(($B314&gt;Input!$O$38),0,Input!$O$44))</f>
        <v>-0</v>
      </c>
      <c r="U314" s="78" t="n">
        <f aca="false">IF(($AB313*(Input!$C$16/100)&gt;0),0,($AB313*(Input!$C$16/100)))</f>
        <v>0</v>
      </c>
      <c r="V314" s="78"/>
      <c r="W314" s="78" t="n">
        <f aca="false">IF(($N314+$O314+$P314+$Q314+$R314+$S314+$T314+$U314)&lt;0,($N314+$O314+$P314+$Q314+$R314+$S314+$T314+$U314),0)</f>
        <v>0</v>
      </c>
      <c r="X314" s="78"/>
      <c r="Y314" s="78" t="n">
        <f aca="false">IF(($N314+$O314+$P314+$Q314+$R314+$S314+$T314+$U314)&gt;=0,($N314+$O314+$P314+$Q314+$R314+$S314+$T314+$U314),0)</f>
        <v>0</v>
      </c>
      <c r="AA314" s="78" t="n">
        <f aca="false">IF(AND((($AB313+$W313-$U313)&lt;0),($Y314&gt;0)),($AA313-$K314)*(1+Input!$C$18/(12*100)),($AA313+$Y314-$K314)*(1+Input!$C$18/(12*100)))</f>
        <v>624460.851310294</v>
      </c>
      <c r="AB314" s="78" t="n">
        <f aca="false">IF(AND((($AB313+$W313-$U313)&lt;0),($Y314&gt;=0)),($AB313+$W313-$U313+$Y314)*(1+Input!$C$15/(12*100)),0)</f>
        <v>0</v>
      </c>
    </row>
    <row r="315" customFormat="false" ht="12.8" hidden="false" customHeight="false" outlineLevel="0" collapsed="false">
      <c r="A315" s="76" t="n">
        <v>311</v>
      </c>
      <c r="B315" s="77" t="n">
        <f aca="false">EOMONTH(Input!$C$7,A315)</f>
        <v>52382</v>
      </c>
      <c r="D315" s="76" t="n">
        <f aca="false">DATEDIF(Input!$C$23,$B315,"Y")</f>
        <v>66</v>
      </c>
      <c r="E315" s="76" t="n">
        <f aca="false">DATEDIF(Input!$G$23,$B315,"Y")</f>
        <v>66</v>
      </c>
      <c r="G315" s="78" t="n">
        <f aca="false">Salary_01!$L315</f>
        <v>-1287.56121592305</v>
      </c>
      <c r="H315" s="78" t="n">
        <f aca="false">Salary_02!$L315</f>
        <v>-1072.96767993587</v>
      </c>
      <c r="I315" s="78" t="n">
        <f aca="false">Retirement_Dist_01!$J315</f>
        <v>4354.29054754396</v>
      </c>
      <c r="J315" s="78" t="n">
        <f aca="false">Retirement_Dist_02!$J315</f>
        <v>2344.94977622751</v>
      </c>
      <c r="K315" s="78" t="n">
        <f aca="true">IF(AND(OR($B315&gt;Input!$C$31,$B315&gt;Input!$G$31),OR($B315&lt;Input!$C$25,$B315&lt;Input!$G$25)),(-1)*PMT(Input!$C$18/(100*12),(OFFSET($A$4, MAX( MATCH(Input!$C$25,$B$4:$B$1004,1), MATCH(Input!$G$25,$B$4:$B$1004,1)),0,1,1) - OFFSET($A$4, MIN( MATCH(Input!$C$31,$B$4:$B$1004,1), MATCH(Input!$G$31,$B$4:$B$1004,1)),0,1,1)),$AD$4,0,1),0)</f>
        <v>2751.83598150878</v>
      </c>
      <c r="L315" s="78" t="n">
        <f aca="false">IF(AND(($B315&lt;Input!$C$31),($B315&lt;Input!$G$31)),($G315+$H315+$I315+$J315),($G315+$H315+$I315+$J315+$K315))</f>
        <v>7090.54740942134</v>
      </c>
      <c r="M315" s="78" t="n">
        <f aca="false">Mortgage!$L315</f>
        <v>-523.444482413554</v>
      </c>
      <c r="N315" s="78" t="n">
        <f aca="false">$L315+$M315</f>
        <v>6567.10292700778</v>
      </c>
      <c r="O315" s="78" t="n">
        <f aca="false">IF(AND(($B315&lt;Input!$C$31),($B315&lt;Input!$G$31)),Expenses!$D315,(-1)*$N315)</f>
        <v>-6567.10292700778</v>
      </c>
      <c r="P315" s="78" t="n">
        <f aca="false">Childcare!$D315</f>
        <v>0</v>
      </c>
      <c r="Q315" s="78" t="n">
        <f aca="false">Loan_01!$E315</f>
        <v>0</v>
      </c>
      <c r="R315" s="78" t="n">
        <f aca="false">Loan_02!$E315</f>
        <v>0</v>
      </c>
      <c r="S315" s="78" t="n">
        <f aca="false">(-1)*SUM(Roth_01!$D315+Roth_02!$D315+IRA_01!$D315+IRA_02!$D315+Invest_01!$D315+Invest_02!$D315)</f>
        <v>-0</v>
      </c>
      <c r="T315" s="78" t="n">
        <f aca="false">(-1)*(IF(($B315&gt;Input!$O$24),0,Input!$O$30)+IF(($B315&gt;Input!$O$31),0,Input!$O$37)+IF(($B315&gt;Input!$O$38),0,Input!$O$44))</f>
        <v>-0</v>
      </c>
      <c r="U315" s="78" t="n">
        <f aca="false">IF(($AB314*(Input!$C$16/100)&gt;0),0,($AB314*(Input!$C$16/100)))</f>
        <v>0</v>
      </c>
      <c r="V315" s="78"/>
      <c r="W315" s="78" t="n">
        <f aca="false">IF(($N315+$O315+$P315+$Q315+$R315+$S315+$T315+$U315)&lt;0,($N315+$O315+$P315+$Q315+$R315+$S315+$T315+$U315),0)</f>
        <v>0</v>
      </c>
      <c r="X315" s="78"/>
      <c r="Y315" s="78" t="n">
        <f aca="false">IF(($N315+$O315+$P315+$Q315+$R315+$S315+$T315+$U315)&gt;=0,($N315+$O315+$P315+$Q315+$R315+$S315+$T315+$U315),0)</f>
        <v>0</v>
      </c>
      <c r="AA315" s="78" t="n">
        <f aca="false">IF(AND((($AB314+$W314-$U314)&lt;0),($Y315&gt;0)),($AA314-$K315)*(1+Input!$C$18/(12*100)),($AA314+$Y315-$K315)*(1+Input!$C$18/(12*100)))</f>
        <v>621734.919871091</v>
      </c>
      <c r="AB315" s="78" t="n">
        <f aca="false">IF(AND((($AB314+$W314-$U314)&lt;0),($Y315&gt;=0)),($AB314+$W314-$U314+$Y315)*(1+Input!$C$15/(12*100)),0)</f>
        <v>0</v>
      </c>
    </row>
    <row r="316" customFormat="false" ht="12.8" hidden="false" customHeight="false" outlineLevel="0" collapsed="false">
      <c r="A316" s="76" t="n">
        <v>312</v>
      </c>
      <c r="B316" s="77" t="n">
        <f aca="false">EOMONTH(Input!$C$7,A316)</f>
        <v>52412</v>
      </c>
      <c r="D316" s="76" t="n">
        <f aca="false">DATEDIF(Input!$C$23,$B316,"Y")</f>
        <v>66</v>
      </c>
      <c r="E316" s="76" t="n">
        <f aca="false">DATEDIF(Input!$G$23,$B316,"Y")</f>
        <v>66</v>
      </c>
      <c r="G316" s="78" t="n">
        <f aca="false">Salary_01!$L316</f>
        <v>-1364.81488887843</v>
      </c>
      <c r="H316" s="78" t="n">
        <f aca="false">Salary_02!$L316</f>
        <v>-1137.34574073202</v>
      </c>
      <c r="I316" s="78" t="n">
        <f aca="false">Retirement_Dist_01!$J316</f>
        <v>4354.29054754396</v>
      </c>
      <c r="J316" s="78" t="n">
        <f aca="false">Retirement_Dist_02!$J316</f>
        <v>2344.94977622751</v>
      </c>
      <c r="K316" s="78" t="n">
        <f aca="true">IF(AND(OR($B316&gt;Input!$C$31,$B316&gt;Input!$G$31),OR($B316&lt;Input!$C$25,$B316&lt;Input!$G$25)),(-1)*PMT(Input!$C$18/(100*12),(OFFSET($A$4, MAX( MATCH(Input!$C$25,$B$4:$B$1004,1), MATCH(Input!$G$25,$B$4:$B$1004,1)),0,1,1) - OFFSET($A$4, MIN( MATCH(Input!$C$31,$B$4:$B$1004,1), MATCH(Input!$G$31,$B$4:$B$1004,1)),0,1,1)),$AD$4,0,1),0)</f>
        <v>2751.83598150878</v>
      </c>
      <c r="L316" s="78" t="n">
        <f aca="false">IF(AND(($B316&lt;Input!$C$31),($B316&lt;Input!$G$31)),($G316+$H316+$I316+$J316),($G316+$H316+$I316+$J316+$K316))</f>
        <v>6948.9156756698</v>
      </c>
      <c r="M316" s="78" t="n">
        <f aca="false">Mortgage!$L316</f>
        <v>-539.147816885961</v>
      </c>
      <c r="N316" s="78" t="n">
        <f aca="false">$L316+$M316</f>
        <v>6409.76785878384</v>
      </c>
      <c r="O316" s="78" t="n">
        <f aca="false">IF(AND(($B316&lt;Input!$C$31),($B316&lt;Input!$G$31)),Expenses!$D316,(-1)*$N316)</f>
        <v>-6409.76785878384</v>
      </c>
      <c r="P316" s="78" t="n">
        <f aca="false">Childcare!$D316</f>
        <v>0</v>
      </c>
      <c r="Q316" s="78" t="n">
        <f aca="false">Loan_01!$E316</f>
        <v>0</v>
      </c>
      <c r="R316" s="78" t="n">
        <f aca="false">Loan_02!$E316</f>
        <v>0</v>
      </c>
      <c r="S316" s="78" t="n">
        <f aca="false">(-1)*SUM(Roth_01!$D316+Roth_02!$D316+IRA_01!$D316+IRA_02!$D316+Invest_01!$D316+Invest_02!$D316)</f>
        <v>-0</v>
      </c>
      <c r="T316" s="78" t="n">
        <f aca="false">(-1)*(IF(($B316&gt;Input!$O$24),0,Input!$O$30)+IF(($B316&gt;Input!$O$31),0,Input!$O$37)+IF(($B316&gt;Input!$O$38),0,Input!$O$44))</f>
        <v>-0</v>
      </c>
      <c r="U316" s="78" t="n">
        <f aca="false">IF(($AB315*(Input!$C$16/100)&gt;0),0,($AB315*(Input!$C$16/100)))</f>
        <v>0</v>
      </c>
      <c r="V316" s="78"/>
      <c r="W316" s="78" t="n">
        <f aca="false">IF(($N316+$O316+$P316+$Q316+$R316+$S316+$T316+$U316)&lt;0,($N316+$O316+$P316+$Q316+$R316+$S316+$T316+$U316),0)</f>
        <v>0</v>
      </c>
      <c r="X316" s="78"/>
      <c r="Y316" s="78" t="n">
        <f aca="false">IF(($N316+$O316+$P316+$Q316+$R316+$S316+$T316+$U316)&gt;=0,($N316+$O316+$P316+$Q316+$R316+$S316+$T316+$U316),0)</f>
        <v>0</v>
      </c>
      <c r="AA316" s="78" t="n">
        <f aca="false">IF(AND((($AB315+$W315-$U315)&lt;0),($Y316&gt;0)),($AA315-$K316)*(1+Input!$C$18/(12*100)),($AA315+$Y316-$K316)*(1+Input!$C$18/(12*100)))</f>
        <v>619008.874851411</v>
      </c>
      <c r="AB316" s="78" t="n">
        <f aca="false">IF(AND((($AB315+$W315-$U315)&lt;0),($Y316&gt;=0)),($AB315+$W315-$U315+$Y316)*(1+Input!$C$15/(12*100)),0)</f>
        <v>0</v>
      </c>
    </row>
    <row r="317" customFormat="false" ht="12.8" hidden="false" customHeight="false" outlineLevel="0" collapsed="false">
      <c r="A317" s="76" t="n">
        <v>313</v>
      </c>
      <c r="B317" s="77" t="n">
        <f aca="false">EOMONTH(Input!$C$7,A317)</f>
        <v>52443</v>
      </c>
      <c r="D317" s="76" t="n">
        <f aca="false">DATEDIF(Input!$C$23,$B317,"Y")</f>
        <v>66</v>
      </c>
      <c r="E317" s="76" t="n">
        <f aca="false">DATEDIF(Input!$G$23,$B317,"Y")</f>
        <v>66</v>
      </c>
      <c r="G317" s="78" t="n">
        <f aca="false">Salary_01!$L317</f>
        <v>-1364.81488887843</v>
      </c>
      <c r="H317" s="78" t="n">
        <f aca="false">Salary_02!$L317</f>
        <v>-1137.34574073202</v>
      </c>
      <c r="I317" s="78" t="n">
        <f aca="false">Retirement_Dist_01!$J317</f>
        <v>4354.29054754396</v>
      </c>
      <c r="J317" s="78" t="n">
        <f aca="false">Retirement_Dist_02!$J317</f>
        <v>2344.94977622751</v>
      </c>
      <c r="K317" s="78" t="n">
        <f aca="true">IF(AND(OR($B317&gt;Input!$C$31,$B317&gt;Input!$G$31),OR($B317&lt;Input!$C$25,$B317&lt;Input!$G$25)),(-1)*PMT(Input!$C$18/(100*12),(OFFSET($A$4, MAX( MATCH(Input!$C$25,$B$4:$B$1004,1), MATCH(Input!$G$25,$B$4:$B$1004,1)),0,1,1) - OFFSET($A$4, MIN( MATCH(Input!$C$31,$B$4:$B$1004,1), MATCH(Input!$G$31,$B$4:$B$1004,1)),0,1,1)),$AD$4,0,1),0)</f>
        <v>2751.83598150878</v>
      </c>
      <c r="L317" s="78" t="n">
        <f aca="false">IF(AND(($B317&lt;Input!$C$31),($B317&lt;Input!$G$31)),($G317+$H317+$I317+$J317),($G317+$H317+$I317+$J317+$K317))</f>
        <v>6948.9156756698</v>
      </c>
      <c r="M317" s="78" t="n">
        <f aca="false">Mortgage!$L317</f>
        <v>-539.147816885961</v>
      </c>
      <c r="N317" s="78" t="n">
        <f aca="false">$L317+$M317</f>
        <v>6409.76785878384</v>
      </c>
      <c r="O317" s="78" t="n">
        <f aca="false">IF(AND(($B317&lt;Input!$C$31),($B317&lt;Input!$G$31)),Expenses!$D317,(-1)*$N317)</f>
        <v>-6409.76785878384</v>
      </c>
      <c r="P317" s="78" t="n">
        <f aca="false">Childcare!$D317</f>
        <v>0</v>
      </c>
      <c r="Q317" s="78" t="n">
        <f aca="false">Loan_01!$E317</f>
        <v>0</v>
      </c>
      <c r="R317" s="78" t="n">
        <f aca="false">Loan_02!$E317</f>
        <v>0</v>
      </c>
      <c r="S317" s="78" t="n">
        <f aca="false">(-1)*SUM(Roth_01!$D317+Roth_02!$D317+IRA_01!$D317+IRA_02!$D317+Invest_01!$D317+Invest_02!$D317)</f>
        <v>-0</v>
      </c>
      <c r="T317" s="78" t="n">
        <f aca="false">(-1)*(IF(($B317&gt;Input!$O$24),0,Input!$O$30)+IF(($B317&gt;Input!$O$31),0,Input!$O$37)+IF(($B317&gt;Input!$O$38),0,Input!$O$44))</f>
        <v>-0</v>
      </c>
      <c r="U317" s="78" t="n">
        <f aca="false">IF(($AB316*(Input!$C$16/100)&gt;0),0,($AB316*(Input!$C$16/100)))</f>
        <v>0</v>
      </c>
      <c r="V317" s="78"/>
      <c r="W317" s="78" t="n">
        <f aca="false">IF(($N317+$O317+$P317+$Q317+$R317+$S317+$T317+$U317)&lt;0,($N317+$O317+$P317+$Q317+$R317+$S317+$T317+$U317),0)</f>
        <v>0</v>
      </c>
      <c r="X317" s="78"/>
      <c r="Y317" s="78" t="n">
        <f aca="false">IF(($N317+$O317+$P317+$Q317+$R317+$S317+$T317+$U317)&gt;=0,($N317+$O317+$P317+$Q317+$R317+$S317+$T317+$U317),0)</f>
        <v>0</v>
      </c>
      <c r="AA317" s="78" t="n">
        <f aca="false">IF(AND((($AB316+$W316-$U316)&lt;0),($Y317&gt;0)),($AA316-$K317)*(1+Input!$C$18/(12*100)),($AA316+$Y317-$K317)*(1+Input!$C$18/(12*100)))</f>
        <v>616282.716246521</v>
      </c>
      <c r="AB317" s="78" t="n">
        <f aca="false">IF(AND((($AB316+$W316-$U316)&lt;0),($Y317&gt;=0)),($AB316+$W316-$U316+$Y317)*(1+Input!$C$15/(12*100)),0)</f>
        <v>0</v>
      </c>
    </row>
    <row r="318" customFormat="false" ht="12.8" hidden="false" customHeight="false" outlineLevel="0" collapsed="false">
      <c r="A318" s="76" t="n">
        <v>314</v>
      </c>
      <c r="B318" s="77" t="n">
        <f aca="false">EOMONTH(Input!$C$7,A318)</f>
        <v>52474</v>
      </c>
      <c r="D318" s="76" t="n">
        <f aca="false">DATEDIF(Input!$C$23,$B318,"Y")</f>
        <v>66</v>
      </c>
      <c r="E318" s="76" t="n">
        <f aca="false">DATEDIF(Input!$G$23,$B318,"Y")</f>
        <v>66</v>
      </c>
      <c r="G318" s="78" t="n">
        <f aca="false">Salary_01!$L318</f>
        <v>-1364.81488887843</v>
      </c>
      <c r="H318" s="78" t="n">
        <f aca="false">Salary_02!$L318</f>
        <v>-1137.34574073202</v>
      </c>
      <c r="I318" s="78" t="n">
        <f aca="false">Retirement_Dist_01!$J318</f>
        <v>4354.29054754396</v>
      </c>
      <c r="J318" s="78" t="n">
        <f aca="false">Retirement_Dist_02!$J318</f>
        <v>2344.94977622751</v>
      </c>
      <c r="K318" s="78" t="n">
        <f aca="true">IF(AND(OR($B318&gt;Input!$C$31,$B318&gt;Input!$G$31),OR($B318&lt;Input!$C$25,$B318&lt;Input!$G$25)),(-1)*PMT(Input!$C$18/(100*12),(OFFSET($A$4, MAX( MATCH(Input!$C$25,$B$4:$B$1004,1), MATCH(Input!$G$25,$B$4:$B$1004,1)),0,1,1) - OFFSET($A$4, MIN( MATCH(Input!$C$31,$B$4:$B$1004,1), MATCH(Input!$G$31,$B$4:$B$1004,1)),0,1,1)),$AD$4,0,1),0)</f>
        <v>2751.83598150878</v>
      </c>
      <c r="L318" s="78" t="n">
        <f aca="false">IF(AND(($B318&lt;Input!$C$31),($B318&lt;Input!$G$31)),($G318+$H318+$I318+$J318),($G318+$H318+$I318+$J318+$K318))</f>
        <v>6948.9156756698</v>
      </c>
      <c r="M318" s="78" t="n">
        <f aca="false">Mortgage!$L318</f>
        <v>-539.147816885961</v>
      </c>
      <c r="N318" s="78" t="n">
        <f aca="false">$L318+$M318</f>
        <v>6409.76785878384</v>
      </c>
      <c r="O318" s="78" t="n">
        <f aca="false">IF(AND(($B318&lt;Input!$C$31),($B318&lt;Input!$G$31)),Expenses!$D318,(-1)*$N318)</f>
        <v>-6409.76785878384</v>
      </c>
      <c r="P318" s="78" t="n">
        <f aca="false">Childcare!$D318</f>
        <v>0</v>
      </c>
      <c r="Q318" s="78" t="n">
        <f aca="false">Loan_01!$E318</f>
        <v>0</v>
      </c>
      <c r="R318" s="78" t="n">
        <f aca="false">Loan_02!$E318</f>
        <v>0</v>
      </c>
      <c r="S318" s="78" t="n">
        <f aca="false">(-1)*SUM(Roth_01!$D318+Roth_02!$D318+IRA_01!$D318+IRA_02!$D318+Invest_01!$D318+Invest_02!$D318)</f>
        <v>-0</v>
      </c>
      <c r="T318" s="78" t="n">
        <f aca="false">(-1)*(IF(($B318&gt;Input!$O$24),0,Input!$O$30)+IF(($B318&gt;Input!$O$31),0,Input!$O$37)+IF(($B318&gt;Input!$O$38),0,Input!$O$44))</f>
        <v>-0</v>
      </c>
      <c r="U318" s="78" t="n">
        <f aca="false">IF(($AB317*(Input!$C$16/100)&gt;0),0,($AB317*(Input!$C$16/100)))</f>
        <v>0</v>
      </c>
      <c r="V318" s="78"/>
      <c r="W318" s="78" t="n">
        <f aca="false">IF(($N318+$O318+$P318+$Q318+$R318+$S318+$T318+$U318)&lt;0,($N318+$O318+$P318+$Q318+$R318+$S318+$T318+$U318),0)</f>
        <v>0</v>
      </c>
      <c r="X318" s="78"/>
      <c r="Y318" s="78" t="n">
        <f aca="false">IF(($N318+$O318+$P318+$Q318+$R318+$S318+$T318+$U318)&gt;=0,($N318+$O318+$P318+$Q318+$R318+$S318+$T318+$U318),0)</f>
        <v>0</v>
      </c>
      <c r="AA318" s="78" t="n">
        <f aca="false">IF(AND((($AB317+$W317-$U317)&lt;0),($Y318&gt;0)),($AA317-$K318)*(1+Input!$C$18/(12*100)),($AA317+$Y318-$K318)*(1+Input!$C$18/(12*100)))</f>
        <v>613556.44405169</v>
      </c>
      <c r="AB318" s="78" t="n">
        <f aca="false">IF(AND((($AB317+$W317-$U317)&lt;0),($Y318&gt;=0)),($AB317+$W317-$U317+$Y318)*(1+Input!$C$15/(12*100)),0)</f>
        <v>0</v>
      </c>
    </row>
    <row r="319" customFormat="false" ht="12.8" hidden="false" customHeight="false" outlineLevel="0" collapsed="false">
      <c r="A319" s="76" t="n">
        <v>315</v>
      </c>
      <c r="B319" s="77" t="n">
        <f aca="false">EOMONTH(Input!$C$7,A319)</f>
        <v>52504</v>
      </c>
      <c r="D319" s="76" t="n">
        <f aca="false">DATEDIF(Input!$C$23,$B319,"Y")</f>
        <v>66</v>
      </c>
      <c r="E319" s="76" t="n">
        <f aca="false">DATEDIF(Input!$G$23,$B319,"Y")</f>
        <v>66</v>
      </c>
      <c r="G319" s="78" t="n">
        <f aca="false">Salary_01!$L319</f>
        <v>-1364.81488887843</v>
      </c>
      <c r="H319" s="78" t="n">
        <f aca="false">Salary_02!$L319</f>
        <v>-1137.34574073202</v>
      </c>
      <c r="I319" s="78" t="n">
        <f aca="false">Retirement_Dist_01!$J319</f>
        <v>4354.29054754396</v>
      </c>
      <c r="J319" s="78" t="n">
        <f aca="false">Retirement_Dist_02!$J319</f>
        <v>2344.94977622751</v>
      </c>
      <c r="K319" s="78" t="n">
        <f aca="true">IF(AND(OR($B319&gt;Input!$C$31,$B319&gt;Input!$G$31),OR($B319&lt;Input!$C$25,$B319&lt;Input!$G$25)),(-1)*PMT(Input!$C$18/(100*12),(OFFSET($A$4, MAX( MATCH(Input!$C$25,$B$4:$B$1004,1), MATCH(Input!$G$25,$B$4:$B$1004,1)),0,1,1) - OFFSET($A$4, MIN( MATCH(Input!$C$31,$B$4:$B$1004,1), MATCH(Input!$G$31,$B$4:$B$1004,1)),0,1,1)),$AD$4,0,1),0)</f>
        <v>2751.83598150878</v>
      </c>
      <c r="L319" s="78" t="n">
        <f aca="false">IF(AND(($B319&lt;Input!$C$31),($B319&lt;Input!$G$31)),($G319+$H319+$I319+$J319),($G319+$H319+$I319+$J319+$K319))</f>
        <v>6948.9156756698</v>
      </c>
      <c r="M319" s="78" t="n">
        <f aca="false">Mortgage!$L319</f>
        <v>-539.147816885961</v>
      </c>
      <c r="N319" s="78" t="n">
        <f aca="false">$L319+$M319</f>
        <v>6409.76785878384</v>
      </c>
      <c r="O319" s="78" t="n">
        <f aca="false">IF(AND(($B319&lt;Input!$C$31),($B319&lt;Input!$G$31)),Expenses!$D319,(-1)*$N319)</f>
        <v>-6409.76785878384</v>
      </c>
      <c r="P319" s="78" t="n">
        <f aca="false">Childcare!$D319</f>
        <v>0</v>
      </c>
      <c r="Q319" s="78" t="n">
        <f aca="false">Loan_01!$E319</f>
        <v>0</v>
      </c>
      <c r="R319" s="78" t="n">
        <f aca="false">Loan_02!$E319</f>
        <v>0</v>
      </c>
      <c r="S319" s="78" t="n">
        <f aca="false">(-1)*SUM(Roth_01!$D319+Roth_02!$D319+IRA_01!$D319+IRA_02!$D319+Invest_01!$D319+Invest_02!$D319)</f>
        <v>-0</v>
      </c>
      <c r="T319" s="78" t="n">
        <f aca="false">(-1)*(IF(($B319&gt;Input!$O$24),0,Input!$O$30)+IF(($B319&gt;Input!$O$31),0,Input!$O$37)+IF(($B319&gt;Input!$O$38),0,Input!$O$44))</f>
        <v>-0</v>
      </c>
      <c r="U319" s="78" t="n">
        <f aca="false">IF(($AB318*(Input!$C$16/100)&gt;0),0,($AB318*(Input!$C$16/100)))</f>
        <v>0</v>
      </c>
      <c r="V319" s="78"/>
      <c r="W319" s="78" t="n">
        <f aca="false">IF(($N319+$O319+$P319+$Q319+$R319+$S319+$T319+$U319)&lt;0,($N319+$O319+$P319+$Q319+$R319+$S319+$T319+$U319),0)</f>
        <v>0</v>
      </c>
      <c r="X319" s="78"/>
      <c r="Y319" s="78" t="n">
        <f aca="false">IF(($N319+$O319+$P319+$Q319+$R319+$S319+$T319+$U319)&gt;=0,($N319+$O319+$P319+$Q319+$R319+$S319+$T319+$U319),0)</f>
        <v>0</v>
      </c>
      <c r="AA319" s="78" t="n">
        <f aca="false">IF(AND((($AB318+$W318-$U318)&lt;0),($Y319&gt;0)),($AA318-$K319)*(1+Input!$C$18/(12*100)),($AA318+$Y319-$K319)*(1+Input!$C$18/(12*100)))</f>
        <v>610830.058262185</v>
      </c>
      <c r="AB319" s="78" t="n">
        <f aca="false">IF(AND((($AB318+$W318-$U318)&lt;0),($Y319&gt;=0)),($AB318+$W318-$U318+$Y319)*(1+Input!$C$15/(12*100)),0)</f>
        <v>0</v>
      </c>
    </row>
    <row r="320" customFormat="false" ht="12.8" hidden="false" customHeight="false" outlineLevel="0" collapsed="false">
      <c r="A320" s="76" t="n">
        <v>316</v>
      </c>
      <c r="B320" s="77" t="n">
        <f aca="false">EOMONTH(Input!$C$7,A320)</f>
        <v>52535</v>
      </c>
      <c r="D320" s="76" t="n">
        <f aca="false">DATEDIF(Input!$C$23,$B320,"Y")</f>
        <v>66</v>
      </c>
      <c r="E320" s="76" t="n">
        <f aca="false">DATEDIF(Input!$G$23,$B320,"Y")</f>
        <v>66</v>
      </c>
      <c r="G320" s="78" t="n">
        <f aca="false">Salary_01!$L320</f>
        <v>-1364.81488887843</v>
      </c>
      <c r="H320" s="78" t="n">
        <f aca="false">Salary_02!$L320</f>
        <v>-1137.34574073202</v>
      </c>
      <c r="I320" s="78" t="n">
        <f aca="false">Retirement_Dist_01!$J320</f>
        <v>4354.29054754396</v>
      </c>
      <c r="J320" s="78" t="n">
        <f aca="false">Retirement_Dist_02!$J320</f>
        <v>2344.94977622751</v>
      </c>
      <c r="K320" s="78" t="n">
        <f aca="true">IF(AND(OR($B320&gt;Input!$C$31,$B320&gt;Input!$G$31),OR($B320&lt;Input!$C$25,$B320&lt;Input!$G$25)),(-1)*PMT(Input!$C$18/(100*12),(OFFSET($A$4, MAX( MATCH(Input!$C$25,$B$4:$B$1004,1), MATCH(Input!$G$25,$B$4:$B$1004,1)),0,1,1) - OFFSET($A$4, MIN( MATCH(Input!$C$31,$B$4:$B$1004,1), MATCH(Input!$G$31,$B$4:$B$1004,1)),0,1,1)),$AD$4,0,1),0)</f>
        <v>2751.83598150878</v>
      </c>
      <c r="L320" s="78" t="n">
        <f aca="false">IF(AND(($B320&lt;Input!$C$31),($B320&lt;Input!$G$31)),($G320+$H320+$I320+$J320),($G320+$H320+$I320+$J320+$K320))</f>
        <v>6948.9156756698</v>
      </c>
      <c r="M320" s="78" t="n">
        <f aca="false">Mortgage!$L320</f>
        <v>-539.147816885961</v>
      </c>
      <c r="N320" s="78" t="n">
        <f aca="false">$L320+$M320</f>
        <v>6409.76785878384</v>
      </c>
      <c r="O320" s="78" t="n">
        <f aca="false">IF(AND(($B320&lt;Input!$C$31),($B320&lt;Input!$G$31)),Expenses!$D320,(-1)*$N320)</f>
        <v>-6409.76785878384</v>
      </c>
      <c r="P320" s="78" t="n">
        <f aca="false">Childcare!$D320</f>
        <v>0</v>
      </c>
      <c r="Q320" s="78" t="n">
        <f aca="false">Loan_01!$E320</f>
        <v>0</v>
      </c>
      <c r="R320" s="78" t="n">
        <f aca="false">Loan_02!$E320</f>
        <v>0</v>
      </c>
      <c r="S320" s="78" t="n">
        <f aca="false">(-1)*SUM(Roth_01!$D320+Roth_02!$D320+IRA_01!$D320+IRA_02!$D320+Invest_01!$D320+Invest_02!$D320)</f>
        <v>-0</v>
      </c>
      <c r="T320" s="78" t="n">
        <f aca="false">(-1)*(IF(($B320&gt;Input!$O$24),0,Input!$O$30)+IF(($B320&gt;Input!$O$31),0,Input!$O$37)+IF(($B320&gt;Input!$O$38),0,Input!$O$44))</f>
        <v>-0</v>
      </c>
      <c r="U320" s="78" t="n">
        <f aca="false">IF(($AB319*(Input!$C$16/100)&gt;0),0,($AB319*(Input!$C$16/100)))</f>
        <v>0</v>
      </c>
      <c r="V320" s="78"/>
      <c r="W320" s="78" t="n">
        <f aca="false">IF(($N320+$O320+$P320+$Q320+$R320+$S320+$T320+$U320)&lt;0,($N320+$O320+$P320+$Q320+$R320+$S320+$T320+$U320),0)</f>
        <v>0</v>
      </c>
      <c r="X320" s="78"/>
      <c r="Y320" s="78" t="n">
        <f aca="false">IF(($N320+$O320+$P320+$Q320+$R320+$S320+$T320+$U320)&gt;=0,($N320+$O320+$P320+$Q320+$R320+$S320+$T320+$U320),0)</f>
        <v>0</v>
      </c>
      <c r="AA320" s="78" t="n">
        <f aca="false">IF(AND((($AB319+$W319-$U319)&lt;0),($Y320&gt;0)),($AA319-$K320)*(1+Input!$C$18/(12*100)),($AA319+$Y320-$K320)*(1+Input!$C$18/(12*100)))</f>
        <v>608103.558873271</v>
      </c>
      <c r="AB320" s="78" t="n">
        <f aca="false">IF(AND((($AB319+$W319-$U319)&lt;0),($Y320&gt;=0)),($AB319+$W319-$U319+$Y320)*(1+Input!$C$15/(12*100)),0)</f>
        <v>0</v>
      </c>
    </row>
    <row r="321" customFormat="false" ht="12.8" hidden="false" customHeight="false" outlineLevel="0" collapsed="false">
      <c r="A321" s="76" t="n">
        <v>317</v>
      </c>
      <c r="B321" s="77" t="n">
        <f aca="false">EOMONTH(Input!$C$7,A321)</f>
        <v>52565</v>
      </c>
      <c r="D321" s="76" t="n">
        <f aca="false">DATEDIF(Input!$C$23,$B321,"Y")</f>
        <v>66</v>
      </c>
      <c r="E321" s="76" t="n">
        <f aca="false">DATEDIF(Input!$G$23,$B321,"Y")</f>
        <v>66</v>
      </c>
      <c r="G321" s="78" t="n">
        <f aca="false">Salary_01!$L321</f>
        <v>-1364.81488887843</v>
      </c>
      <c r="H321" s="78" t="n">
        <f aca="false">Salary_02!$L321</f>
        <v>-1137.34574073202</v>
      </c>
      <c r="I321" s="78" t="n">
        <f aca="false">Retirement_Dist_01!$J321</f>
        <v>4354.29054754396</v>
      </c>
      <c r="J321" s="78" t="n">
        <f aca="false">Retirement_Dist_02!$J321</f>
        <v>2344.94977622751</v>
      </c>
      <c r="K321" s="78" t="n">
        <f aca="true">IF(AND(OR($B321&gt;Input!$C$31,$B321&gt;Input!$G$31),OR($B321&lt;Input!$C$25,$B321&lt;Input!$G$25)),(-1)*PMT(Input!$C$18/(100*12),(OFFSET($A$4, MAX( MATCH(Input!$C$25,$B$4:$B$1004,1), MATCH(Input!$G$25,$B$4:$B$1004,1)),0,1,1) - OFFSET($A$4, MIN( MATCH(Input!$C$31,$B$4:$B$1004,1), MATCH(Input!$G$31,$B$4:$B$1004,1)),0,1,1)),$AD$4,0,1),0)</f>
        <v>2751.83598150878</v>
      </c>
      <c r="L321" s="78" t="n">
        <f aca="false">IF(AND(($B321&lt;Input!$C$31),($B321&lt;Input!$G$31)),($G321+$H321+$I321+$J321),($G321+$H321+$I321+$J321+$K321))</f>
        <v>6948.9156756698</v>
      </c>
      <c r="M321" s="78" t="n">
        <f aca="false">Mortgage!$L321</f>
        <v>-539.147816885961</v>
      </c>
      <c r="N321" s="78" t="n">
        <f aca="false">$L321+$M321</f>
        <v>6409.76785878384</v>
      </c>
      <c r="O321" s="78" t="n">
        <f aca="false">IF(AND(($B321&lt;Input!$C$31),($B321&lt;Input!$G$31)),Expenses!$D321,(-1)*$N321)</f>
        <v>-6409.76785878384</v>
      </c>
      <c r="P321" s="78" t="n">
        <f aca="false">Childcare!$D321</f>
        <v>0</v>
      </c>
      <c r="Q321" s="78" t="n">
        <f aca="false">Loan_01!$E321</f>
        <v>0</v>
      </c>
      <c r="R321" s="78" t="n">
        <f aca="false">Loan_02!$E321</f>
        <v>0</v>
      </c>
      <c r="S321" s="78" t="n">
        <f aca="false">(-1)*SUM(Roth_01!$D321+Roth_02!$D321+IRA_01!$D321+IRA_02!$D321+Invest_01!$D321+Invest_02!$D321)</f>
        <v>-0</v>
      </c>
      <c r="T321" s="78" t="n">
        <f aca="false">(-1)*(IF(($B321&gt;Input!$O$24),0,Input!$O$30)+IF(($B321&gt;Input!$O$31),0,Input!$O$37)+IF(($B321&gt;Input!$O$38),0,Input!$O$44))</f>
        <v>-0</v>
      </c>
      <c r="U321" s="78" t="n">
        <f aca="false">IF(($AB320*(Input!$C$16/100)&gt;0),0,($AB320*(Input!$C$16/100)))</f>
        <v>0</v>
      </c>
      <c r="V321" s="78"/>
      <c r="W321" s="78" t="n">
        <f aca="false">IF(($N321+$O321+$P321+$Q321+$R321+$S321+$T321+$U321)&lt;0,($N321+$O321+$P321+$Q321+$R321+$S321+$T321+$U321),0)</f>
        <v>0</v>
      </c>
      <c r="X321" s="78"/>
      <c r="Y321" s="78" t="n">
        <f aca="false">IF(($N321+$O321+$P321+$Q321+$R321+$S321+$T321+$U321)&gt;=0,($N321+$O321+$P321+$Q321+$R321+$S321+$T321+$U321),0)</f>
        <v>0</v>
      </c>
      <c r="AA321" s="78" t="n">
        <f aca="false">IF(AND((($AB320+$W320-$U320)&lt;0),($Y321&gt;0)),($AA320-$K321)*(1+Input!$C$18/(12*100)),($AA320+$Y321-$K321)*(1+Input!$C$18/(12*100)))</f>
        <v>605376.945880216</v>
      </c>
      <c r="AB321" s="78" t="n">
        <f aca="false">IF(AND((($AB320+$W320-$U320)&lt;0),($Y321&gt;=0)),($AB320+$W320-$U320+$Y321)*(1+Input!$C$15/(12*100)),0)</f>
        <v>0</v>
      </c>
    </row>
    <row r="322" customFormat="false" ht="12.8" hidden="false" customHeight="false" outlineLevel="0" collapsed="false">
      <c r="A322" s="76" t="n">
        <v>318</v>
      </c>
      <c r="B322" s="77" t="n">
        <f aca="false">EOMONTH(Input!$C$7,A322)</f>
        <v>52596</v>
      </c>
      <c r="D322" s="76" t="n">
        <f aca="false">DATEDIF(Input!$C$23,$B322,"Y")</f>
        <v>66</v>
      </c>
      <c r="E322" s="76" t="n">
        <f aca="false">DATEDIF(Input!$G$23,$B322,"Y")</f>
        <v>66</v>
      </c>
      <c r="G322" s="78" t="n">
        <f aca="false">Salary_01!$L322</f>
        <v>-1364.81488887843</v>
      </c>
      <c r="H322" s="78" t="n">
        <f aca="false">Salary_02!$L322</f>
        <v>-1137.34574073202</v>
      </c>
      <c r="I322" s="78" t="n">
        <f aca="false">Retirement_Dist_01!$J322</f>
        <v>4354.29054754396</v>
      </c>
      <c r="J322" s="78" t="n">
        <f aca="false">Retirement_Dist_02!$J322</f>
        <v>2344.94977622751</v>
      </c>
      <c r="K322" s="78" t="n">
        <f aca="true">IF(AND(OR($B322&gt;Input!$C$31,$B322&gt;Input!$G$31),OR($B322&lt;Input!$C$25,$B322&lt;Input!$G$25)),(-1)*PMT(Input!$C$18/(100*12),(OFFSET($A$4, MAX( MATCH(Input!$C$25,$B$4:$B$1004,1), MATCH(Input!$G$25,$B$4:$B$1004,1)),0,1,1) - OFFSET($A$4, MIN( MATCH(Input!$C$31,$B$4:$B$1004,1), MATCH(Input!$G$31,$B$4:$B$1004,1)),0,1,1)),$AD$4,0,1),0)</f>
        <v>2751.83598150878</v>
      </c>
      <c r="L322" s="78" t="n">
        <f aca="false">IF(AND(($B322&lt;Input!$C$31),($B322&lt;Input!$G$31)),($G322+$H322+$I322+$J322),($G322+$H322+$I322+$J322+$K322))</f>
        <v>6948.9156756698</v>
      </c>
      <c r="M322" s="78" t="n">
        <f aca="false">Mortgage!$L322</f>
        <v>-539.147816885961</v>
      </c>
      <c r="N322" s="78" t="n">
        <f aca="false">$L322+$M322</f>
        <v>6409.76785878384</v>
      </c>
      <c r="O322" s="78" t="n">
        <f aca="false">IF(AND(($B322&lt;Input!$C$31),($B322&lt;Input!$G$31)),Expenses!$D322,(-1)*$N322)</f>
        <v>-6409.76785878384</v>
      </c>
      <c r="P322" s="78" t="n">
        <f aca="false">Childcare!$D322</f>
        <v>0</v>
      </c>
      <c r="Q322" s="78" t="n">
        <f aca="false">Loan_01!$E322</f>
        <v>0</v>
      </c>
      <c r="R322" s="78" t="n">
        <f aca="false">Loan_02!$E322</f>
        <v>0</v>
      </c>
      <c r="S322" s="78" t="n">
        <f aca="false">(-1)*SUM(Roth_01!$D322+Roth_02!$D322+IRA_01!$D322+IRA_02!$D322+Invest_01!$D322+Invest_02!$D322)</f>
        <v>-0</v>
      </c>
      <c r="T322" s="78" t="n">
        <f aca="false">(-1)*(IF(($B322&gt;Input!$O$24),0,Input!$O$30)+IF(($B322&gt;Input!$O$31),0,Input!$O$37)+IF(($B322&gt;Input!$O$38),0,Input!$O$44))</f>
        <v>-0</v>
      </c>
      <c r="U322" s="78" t="n">
        <f aca="false">IF(($AB321*(Input!$C$16/100)&gt;0),0,($AB321*(Input!$C$16/100)))</f>
        <v>0</v>
      </c>
      <c r="V322" s="78"/>
      <c r="W322" s="78" t="n">
        <f aca="false">IF(($N322+$O322+$P322+$Q322+$R322+$S322+$T322+$U322)&lt;0,($N322+$O322+$P322+$Q322+$R322+$S322+$T322+$U322),0)</f>
        <v>0</v>
      </c>
      <c r="X322" s="78"/>
      <c r="Y322" s="78" t="n">
        <f aca="false">IF(($N322+$O322+$P322+$Q322+$R322+$S322+$T322+$U322)&gt;=0,($N322+$O322+$P322+$Q322+$R322+$S322+$T322+$U322),0)</f>
        <v>0</v>
      </c>
      <c r="AA322" s="78" t="n">
        <f aca="false">IF(AND((($AB321+$W321-$U321)&lt;0),($Y322&gt;0)),($AA321-$K322)*(1+Input!$C$18/(12*100)),($AA321+$Y322-$K322)*(1+Input!$C$18/(12*100)))</f>
        <v>602650.219278286</v>
      </c>
      <c r="AB322" s="78" t="n">
        <f aca="false">IF(AND((($AB321+$W321-$U321)&lt;0),($Y322&gt;=0)),($AB321+$W321-$U321+$Y322)*(1+Input!$C$15/(12*100)),0)</f>
        <v>0</v>
      </c>
    </row>
    <row r="323" customFormat="false" ht="12.8" hidden="false" customHeight="false" outlineLevel="0" collapsed="false">
      <c r="A323" s="76" t="n">
        <v>319</v>
      </c>
      <c r="B323" s="77" t="n">
        <f aca="false">EOMONTH(Input!$C$7,A323)</f>
        <v>52627</v>
      </c>
      <c r="D323" s="76" t="n">
        <f aca="false">DATEDIF(Input!$C$23,$B323,"Y")</f>
        <v>66</v>
      </c>
      <c r="E323" s="76" t="n">
        <f aca="false">DATEDIF(Input!$G$23,$B323,"Y")</f>
        <v>66</v>
      </c>
      <c r="G323" s="78" t="n">
        <f aca="false">Salary_01!$L323</f>
        <v>-1364.81488887843</v>
      </c>
      <c r="H323" s="78" t="n">
        <f aca="false">Salary_02!$L323</f>
        <v>-1137.34574073202</v>
      </c>
      <c r="I323" s="78" t="n">
        <f aca="false">Retirement_Dist_01!$J323</f>
        <v>4354.29054754396</v>
      </c>
      <c r="J323" s="78" t="n">
        <f aca="false">Retirement_Dist_02!$J323</f>
        <v>2344.94977622751</v>
      </c>
      <c r="K323" s="78" t="n">
        <f aca="true">IF(AND(OR($B323&gt;Input!$C$31,$B323&gt;Input!$G$31),OR($B323&lt;Input!$C$25,$B323&lt;Input!$G$25)),(-1)*PMT(Input!$C$18/(100*12),(OFFSET($A$4, MAX( MATCH(Input!$C$25,$B$4:$B$1004,1), MATCH(Input!$G$25,$B$4:$B$1004,1)),0,1,1) - OFFSET($A$4, MIN( MATCH(Input!$C$31,$B$4:$B$1004,1), MATCH(Input!$G$31,$B$4:$B$1004,1)),0,1,1)),$AD$4,0,1),0)</f>
        <v>2751.83598150878</v>
      </c>
      <c r="L323" s="78" t="n">
        <f aca="false">IF(AND(($B323&lt;Input!$C$31),($B323&lt;Input!$G$31)),($G323+$H323+$I323+$J323),($G323+$H323+$I323+$J323+$K323))</f>
        <v>6948.9156756698</v>
      </c>
      <c r="M323" s="78" t="n">
        <f aca="false">Mortgage!$L323</f>
        <v>-539.147816885961</v>
      </c>
      <c r="N323" s="78" t="n">
        <f aca="false">$L323+$M323</f>
        <v>6409.76785878384</v>
      </c>
      <c r="O323" s="78" t="n">
        <f aca="false">IF(AND(($B323&lt;Input!$C$31),($B323&lt;Input!$G$31)),Expenses!$D323,(-1)*$N323)</f>
        <v>-6409.76785878384</v>
      </c>
      <c r="P323" s="78" t="n">
        <f aca="false">Childcare!$D323</f>
        <v>0</v>
      </c>
      <c r="Q323" s="78" t="n">
        <f aca="false">Loan_01!$E323</f>
        <v>0</v>
      </c>
      <c r="R323" s="78" t="n">
        <f aca="false">Loan_02!$E323</f>
        <v>0</v>
      </c>
      <c r="S323" s="78" t="n">
        <f aca="false">(-1)*SUM(Roth_01!$D323+Roth_02!$D323+IRA_01!$D323+IRA_02!$D323+Invest_01!$D323+Invest_02!$D323)</f>
        <v>-0</v>
      </c>
      <c r="T323" s="78" t="n">
        <f aca="false">(-1)*(IF(($B323&gt;Input!$O$24),0,Input!$O$30)+IF(($B323&gt;Input!$O$31),0,Input!$O$37)+IF(($B323&gt;Input!$O$38),0,Input!$O$44))</f>
        <v>-0</v>
      </c>
      <c r="U323" s="78" t="n">
        <f aca="false">IF(($AB322*(Input!$C$16/100)&gt;0),0,($AB322*(Input!$C$16/100)))</f>
        <v>0</v>
      </c>
      <c r="V323" s="78"/>
      <c r="W323" s="78" t="n">
        <f aca="false">IF(($N323+$O323+$P323+$Q323+$R323+$S323+$T323+$U323)&lt;0,($N323+$O323+$P323+$Q323+$R323+$S323+$T323+$U323),0)</f>
        <v>0</v>
      </c>
      <c r="X323" s="78"/>
      <c r="Y323" s="78" t="n">
        <f aca="false">IF(($N323+$O323+$P323+$Q323+$R323+$S323+$T323+$U323)&gt;=0,($N323+$O323+$P323+$Q323+$R323+$S323+$T323+$U323),0)</f>
        <v>0</v>
      </c>
      <c r="AA323" s="78" t="n">
        <f aca="false">IF(AND((($AB322+$W322-$U322)&lt;0),($Y323&gt;0)),($AA322-$K323)*(1+Input!$C$18/(12*100)),($AA322+$Y323-$K323)*(1+Input!$C$18/(12*100)))</f>
        <v>599923.379062748</v>
      </c>
      <c r="AB323" s="78" t="n">
        <f aca="false">IF(AND((($AB322+$W322-$U322)&lt;0),($Y323&gt;=0)),($AB322+$W322-$U322+$Y323)*(1+Input!$C$15/(12*100)),0)</f>
        <v>0</v>
      </c>
    </row>
    <row r="324" customFormat="false" ht="12.8" hidden="false" customHeight="false" outlineLevel="0" collapsed="false">
      <c r="A324" s="76" t="n">
        <v>320</v>
      </c>
      <c r="B324" s="77" t="n">
        <f aca="false">EOMONTH(Input!$C$7,A324)</f>
        <v>52656</v>
      </c>
      <c r="D324" s="76" t="n">
        <f aca="false">DATEDIF(Input!$C$23,$B324,"Y")</f>
        <v>66</v>
      </c>
      <c r="E324" s="76" t="n">
        <f aca="false">DATEDIF(Input!$G$23,$B324,"Y")</f>
        <v>66</v>
      </c>
      <c r="G324" s="78" t="n">
        <f aca="false">Salary_01!$L324</f>
        <v>-1364.81488887843</v>
      </c>
      <c r="H324" s="78" t="n">
        <f aca="false">Salary_02!$L324</f>
        <v>-1137.34574073202</v>
      </c>
      <c r="I324" s="78" t="n">
        <f aca="false">Retirement_Dist_01!$J324</f>
        <v>4354.29054754396</v>
      </c>
      <c r="J324" s="78" t="n">
        <f aca="false">Retirement_Dist_02!$J324</f>
        <v>2344.94977622751</v>
      </c>
      <c r="K324" s="78" t="n">
        <f aca="true">IF(AND(OR($B324&gt;Input!$C$31,$B324&gt;Input!$G$31),OR($B324&lt;Input!$C$25,$B324&lt;Input!$G$25)),(-1)*PMT(Input!$C$18/(100*12),(OFFSET($A$4, MAX( MATCH(Input!$C$25,$B$4:$B$1004,1), MATCH(Input!$G$25,$B$4:$B$1004,1)),0,1,1) - OFFSET($A$4, MIN( MATCH(Input!$C$31,$B$4:$B$1004,1), MATCH(Input!$G$31,$B$4:$B$1004,1)),0,1,1)),$AD$4,0,1),0)</f>
        <v>2751.83598150878</v>
      </c>
      <c r="L324" s="78" t="n">
        <f aca="false">IF(AND(($B324&lt;Input!$C$31),($B324&lt;Input!$G$31)),($G324+$H324+$I324+$J324),($G324+$H324+$I324+$J324+$K324))</f>
        <v>6948.9156756698</v>
      </c>
      <c r="M324" s="78" t="n">
        <f aca="false">Mortgage!$L324</f>
        <v>-539.147816885961</v>
      </c>
      <c r="N324" s="78" t="n">
        <f aca="false">$L324+$M324</f>
        <v>6409.76785878384</v>
      </c>
      <c r="O324" s="78" t="n">
        <f aca="false">IF(AND(($B324&lt;Input!$C$31),($B324&lt;Input!$G$31)),Expenses!$D324,(-1)*$N324)</f>
        <v>-6409.76785878384</v>
      </c>
      <c r="P324" s="78" t="n">
        <f aca="false">Childcare!$D324</f>
        <v>0</v>
      </c>
      <c r="Q324" s="78" t="n">
        <f aca="false">Loan_01!$E324</f>
        <v>0</v>
      </c>
      <c r="R324" s="78" t="n">
        <f aca="false">Loan_02!$E324</f>
        <v>0</v>
      </c>
      <c r="S324" s="78" t="n">
        <f aca="false">(-1)*SUM(Roth_01!$D324+Roth_02!$D324+IRA_01!$D324+IRA_02!$D324+Invest_01!$D324+Invest_02!$D324)</f>
        <v>-0</v>
      </c>
      <c r="T324" s="78" t="n">
        <f aca="false">(-1)*(IF(($B324&gt;Input!$O$24),0,Input!$O$30)+IF(($B324&gt;Input!$O$31),0,Input!$O$37)+IF(($B324&gt;Input!$O$38),0,Input!$O$44))</f>
        <v>-0</v>
      </c>
      <c r="U324" s="78" t="n">
        <f aca="false">IF(($AB323*(Input!$C$16/100)&gt;0),0,($AB323*(Input!$C$16/100)))</f>
        <v>0</v>
      </c>
      <c r="V324" s="78"/>
      <c r="W324" s="78" t="n">
        <f aca="false">IF(($N324+$O324+$P324+$Q324+$R324+$S324+$T324+$U324)&lt;0,($N324+$O324+$P324+$Q324+$R324+$S324+$T324+$U324),0)</f>
        <v>0</v>
      </c>
      <c r="X324" s="78"/>
      <c r="Y324" s="78" t="n">
        <f aca="false">IF(($N324+$O324+$P324+$Q324+$R324+$S324+$T324+$U324)&gt;=0,($N324+$O324+$P324+$Q324+$R324+$S324+$T324+$U324),0)</f>
        <v>0</v>
      </c>
      <c r="AA324" s="78" t="n">
        <f aca="false">IF(AND((($AB323+$W323-$U323)&lt;0),($Y324&gt;0)),($AA323-$K324)*(1+Input!$C$18/(12*100)),($AA323+$Y324-$K324)*(1+Input!$C$18/(12*100)))</f>
        <v>597196.425228868</v>
      </c>
      <c r="AB324" s="78" t="n">
        <f aca="false">IF(AND((($AB323+$W323-$U323)&lt;0),($Y324&gt;=0)),($AB323+$W323-$U323+$Y324)*(1+Input!$C$15/(12*100)),0)</f>
        <v>0</v>
      </c>
    </row>
    <row r="325" customFormat="false" ht="12.8" hidden="false" customHeight="false" outlineLevel="0" collapsed="false">
      <c r="A325" s="76" t="n">
        <v>321</v>
      </c>
      <c r="B325" s="77" t="n">
        <f aca="false">EOMONTH(Input!$C$7,A325)</f>
        <v>52687</v>
      </c>
      <c r="D325" s="76" t="n">
        <f aca="false">DATEDIF(Input!$C$23,$B325,"Y")</f>
        <v>66</v>
      </c>
      <c r="E325" s="76" t="n">
        <f aca="false">DATEDIF(Input!$G$23,$B325,"Y")</f>
        <v>66</v>
      </c>
      <c r="G325" s="78" t="n">
        <f aca="false">Salary_01!$L325</f>
        <v>-1364.81488887843</v>
      </c>
      <c r="H325" s="78" t="n">
        <f aca="false">Salary_02!$L325</f>
        <v>-1137.34574073202</v>
      </c>
      <c r="I325" s="78" t="n">
        <f aca="false">Retirement_Dist_01!$J325</f>
        <v>4354.29054754396</v>
      </c>
      <c r="J325" s="78" t="n">
        <f aca="false">Retirement_Dist_02!$J325</f>
        <v>2344.94977622751</v>
      </c>
      <c r="K325" s="78" t="n">
        <f aca="true">IF(AND(OR($B325&gt;Input!$C$31,$B325&gt;Input!$G$31),OR($B325&lt;Input!$C$25,$B325&lt;Input!$G$25)),(-1)*PMT(Input!$C$18/(100*12),(OFFSET($A$4, MAX( MATCH(Input!$C$25,$B$4:$B$1004,1), MATCH(Input!$G$25,$B$4:$B$1004,1)),0,1,1) - OFFSET($A$4, MIN( MATCH(Input!$C$31,$B$4:$B$1004,1), MATCH(Input!$G$31,$B$4:$B$1004,1)),0,1,1)),$AD$4,0,1),0)</f>
        <v>2751.83598150878</v>
      </c>
      <c r="L325" s="78" t="n">
        <f aca="false">IF(AND(($B325&lt;Input!$C$31),($B325&lt;Input!$G$31)),($G325+$H325+$I325+$J325),($G325+$H325+$I325+$J325+$K325))</f>
        <v>6948.9156756698</v>
      </c>
      <c r="M325" s="78" t="n">
        <f aca="false">Mortgage!$L325</f>
        <v>-539.147816885961</v>
      </c>
      <c r="N325" s="78" t="n">
        <f aca="false">$L325+$M325</f>
        <v>6409.76785878384</v>
      </c>
      <c r="O325" s="78" t="n">
        <f aca="false">IF(AND(($B325&lt;Input!$C$31),($B325&lt;Input!$G$31)),Expenses!$D325,(-1)*$N325)</f>
        <v>-6409.76785878384</v>
      </c>
      <c r="P325" s="78" t="n">
        <f aca="false">Childcare!$D325</f>
        <v>0</v>
      </c>
      <c r="Q325" s="78" t="n">
        <f aca="false">Loan_01!$E325</f>
        <v>0</v>
      </c>
      <c r="R325" s="78" t="n">
        <f aca="false">Loan_02!$E325</f>
        <v>0</v>
      </c>
      <c r="S325" s="78" t="n">
        <f aca="false">(-1)*SUM(Roth_01!$D325+Roth_02!$D325+IRA_01!$D325+IRA_02!$D325+Invest_01!$D325+Invest_02!$D325)</f>
        <v>-0</v>
      </c>
      <c r="T325" s="78" t="n">
        <f aca="false">(-1)*(IF(($B325&gt;Input!$O$24),0,Input!$O$30)+IF(($B325&gt;Input!$O$31),0,Input!$O$37)+IF(($B325&gt;Input!$O$38),0,Input!$O$44))</f>
        <v>-0</v>
      </c>
      <c r="U325" s="78" t="n">
        <f aca="false">IF(($AB324*(Input!$C$16/100)&gt;0),0,($AB324*(Input!$C$16/100)))</f>
        <v>0</v>
      </c>
      <c r="V325" s="78"/>
      <c r="W325" s="78" t="n">
        <f aca="false">IF(($N325+$O325+$P325+$Q325+$R325+$S325+$T325+$U325)&lt;0,($N325+$O325+$P325+$Q325+$R325+$S325+$T325+$U325),0)</f>
        <v>0</v>
      </c>
      <c r="X325" s="78"/>
      <c r="Y325" s="78" t="n">
        <f aca="false">IF(($N325+$O325+$P325+$Q325+$R325+$S325+$T325+$U325)&gt;=0,($N325+$O325+$P325+$Q325+$R325+$S325+$T325+$U325),0)</f>
        <v>0</v>
      </c>
      <c r="AA325" s="78" t="n">
        <f aca="false">IF(AND((($AB324+$W324-$U324)&lt;0),($Y325&gt;0)),($AA324-$K325)*(1+Input!$C$18/(12*100)),($AA324+$Y325-$K325)*(1+Input!$C$18/(12*100)))</f>
        <v>594469.357771911</v>
      </c>
      <c r="AB325" s="78" t="n">
        <f aca="false">IF(AND((($AB324+$W324-$U324)&lt;0),($Y325&gt;=0)),($AB324+$W324-$U324+$Y325)*(1+Input!$C$15/(12*100)),0)</f>
        <v>0</v>
      </c>
    </row>
    <row r="326" customFormat="false" ht="12.8" hidden="false" customHeight="false" outlineLevel="0" collapsed="false">
      <c r="A326" s="76" t="n">
        <v>322</v>
      </c>
      <c r="B326" s="77" t="n">
        <f aca="false">EOMONTH(Input!$C$7,A326)</f>
        <v>52717</v>
      </c>
      <c r="D326" s="76" t="n">
        <f aca="false">DATEDIF(Input!$C$23,$B326,"Y")</f>
        <v>66</v>
      </c>
      <c r="E326" s="76" t="n">
        <f aca="false">DATEDIF(Input!$G$23,$B326,"Y")</f>
        <v>66</v>
      </c>
      <c r="G326" s="78" t="n">
        <f aca="false">Salary_01!$L326</f>
        <v>-1364.81488887843</v>
      </c>
      <c r="H326" s="78" t="n">
        <f aca="false">Salary_02!$L326</f>
        <v>-1137.34574073202</v>
      </c>
      <c r="I326" s="78" t="n">
        <f aca="false">Retirement_Dist_01!$J326</f>
        <v>4354.29054754396</v>
      </c>
      <c r="J326" s="78" t="n">
        <f aca="false">Retirement_Dist_02!$J326</f>
        <v>2344.94977622751</v>
      </c>
      <c r="K326" s="78" t="n">
        <f aca="true">IF(AND(OR($B326&gt;Input!$C$31,$B326&gt;Input!$G$31),OR($B326&lt;Input!$C$25,$B326&lt;Input!$G$25)),(-1)*PMT(Input!$C$18/(100*12),(OFFSET($A$4, MAX( MATCH(Input!$C$25,$B$4:$B$1004,1), MATCH(Input!$G$25,$B$4:$B$1004,1)),0,1,1) - OFFSET($A$4, MIN( MATCH(Input!$C$31,$B$4:$B$1004,1), MATCH(Input!$G$31,$B$4:$B$1004,1)),0,1,1)),$AD$4,0,1),0)</f>
        <v>2751.83598150878</v>
      </c>
      <c r="L326" s="78" t="n">
        <f aca="false">IF(AND(($B326&lt;Input!$C$31),($B326&lt;Input!$G$31)),($G326+$H326+$I326+$J326),($G326+$H326+$I326+$J326+$K326))</f>
        <v>6948.9156756698</v>
      </c>
      <c r="M326" s="78" t="n">
        <f aca="false">Mortgage!$L326</f>
        <v>-539.147816885961</v>
      </c>
      <c r="N326" s="78" t="n">
        <f aca="false">$L326+$M326</f>
        <v>6409.76785878384</v>
      </c>
      <c r="O326" s="78" t="n">
        <f aca="false">IF(AND(($B326&lt;Input!$C$31),($B326&lt;Input!$G$31)),Expenses!$D326,(-1)*$N326)</f>
        <v>-6409.76785878384</v>
      </c>
      <c r="P326" s="78" t="n">
        <f aca="false">Childcare!$D326</f>
        <v>0</v>
      </c>
      <c r="Q326" s="78" t="n">
        <f aca="false">Loan_01!$E326</f>
        <v>0</v>
      </c>
      <c r="R326" s="78" t="n">
        <f aca="false">Loan_02!$E326</f>
        <v>0</v>
      </c>
      <c r="S326" s="78" t="n">
        <f aca="false">(-1)*SUM(Roth_01!$D326+Roth_02!$D326+IRA_01!$D326+IRA_02!$D326+Invest_01!$D326+Invest_02!$D326)</f>
        <v>-0</v>
      </c>
      <c r="T326" s="78" t="n">
        <f aca="false">(-1)*(IF(($B326&gt;Input!$O$24),0,Input!$O$30)+IF(($B326&gt;Input!$O$31),0,Input!$O$37)+IF(($B326&gt;Input!$O$38),0,Input!$O$44))</f>
        <v>-0</v>
      </c>
      <c r="U326" s="78" t="n">
        <f aca="false">IF(($AB325*(Input!$C$16/100)&gt;0),0,($AB325*(Input!$C$16/100)))</f>
        <v>0</v>
      </c>
      <c r="V326" s="78"/>
      <c r="W326" s="78" t="n">
        <f aca="false">IF(($N326+$O326+$P326+$Q326+$R326+$S326+$T326+$U326)&lt;0,($N326+$O326+$P326+$Q326+$R326+$S326+$T326+$U326),0)</f>
        <v>0</v>
      </c>
      <c r="X326" s="78"/>
      <c r="Y326" s="78" t="n">
        <f aca="false">IF(($N326+$O326+$P326+$Q326+$R326+$S326+$T326+$U326)&gt;=0,($N326+$O326+$P326+$Q326+$R326+$S326+$T326+$U326),0)</f>
        <v>0</v>
      </c>
      <c r="AA326" s="78" t="n">
        <f aca="false">IF(AND((($AB325+$W325-$U325)&lt;0),($Y326&gt;0)),($AA325-$K326)*(1+Input!$C$18/(12*100)),($AA325+$Y326-$K326)*(1+Input!$C$18/(12*100)))</f>
        <v>591742.176687143</v>
      </c>
      <c r="AB326" s="78" t="n">
        <f aca="false">IF(AND((($AB325+$W325-$U325)&lt;0),($Y326&gt;=0)),($AB325+$W325-$U325+$Y326)*(1+Input!$C$15/(12*100)),0)</f>
        <v>0</v>
      </c>
    </row>
    <row r="327" customFormat="false" ht="12.8" hidden="false" customHeight="false" outlineLevel="0" collapsed="false">
      <c r="A327" s="76" t="n">
        <v>323</v>
      </c>
      <c r="B327" s="77" t="n">
        <f aca="false">EOMONTH(Input!$C$7,A327)</f>
        <v>52748</v>
      </c>
      <c r="D327" s="76" t="n">
        <f aca="false">DATEDIF(Input!$C$23,$B327,"Y")</f>
        <v>67</v>
      </c>
      <c r="E327" s="76" t="n">
        <f aca="false">DATEDIF(Input!$G$23,$B327,"Y")</f>
        <v>67</v>
      </c>
      <c r="G327" s="78" t="n">
        <f aca="false">Salary_01!$L327</f>
        <v>-1364.81488887843</v>
      </c>
      <c r="H327" s="78" t="n">
        <f aca="false">Salary_02!$L327</f>
        <v>-1137.34574073202</v>
      </c>
      <c r="I327" s="78" t="n">
        <f aca="false">Retirement_Dist_01!$J327</f>
        <v>5630.49054754397</v>
      </c>
      <c r="J327" s="78" t="n">
        <f aca="false">Retirement_Dist_02!$J327</f>
        <v>3876.38977622751</v>
      </c>
      <c r="K327" s="78" t="n">
        <f aca="true">IF(AND(OR($B327&gt;Input!$C$31,$B327&gt;Input!$G$31),OR($B327&lt;Input!$C$25,$B327&lt;Input!$G$25)),(-1)*PMT(Input!$C$18/(100*12),(OFFSET($A$4, MAX( MATCH(Input!$C$25,$B$4:$B$1004,1), MATCH(Input!$G$25,$B$4:$B$1004,1)),0,1,1) - OFFSET($A$4, MIN( MATCH(Input!$C$31,$B$4:$B$1004,1), MATCH(Input!$G$31,$B$4:$B$1004,1)),0,1,1)),$AD$4,0,1),0)</f>
        <v>2751.83598150878</v>
      </c>
      <c r="L327" s="78" t="n">
        <f aca="false">IF(AND(($B327&lt;Input!$C$31),($B327&lt;Input!$G$31)),($G327+$H327+$I327+$J327),($G327+$H327+$I327+$J327+$K327))</f>
        <v>9756.5556756698</v>
      </c>
      <c r="M327" s="78" t="n">
        <f aca="false">Mortgage!$L327</f>
        <v>-539.147816885961</v>
      </c>
      <c r="N327" s="78" t="n">
        <f aca="false">$L327+$M327</f>
        <v>9217.40785878384</v>
      </c>
      <c r="O327" s="78" t="n">
        <f aca="false">IF(AND(($B327&lt;Input!$C$31),($B327&lt;Input!$G$31)),Expenses!$D327,(-1)*$N327)</f>
        <v>-9217.40785878384</v>
      </c>
      <c r="P327" s="78" t="n">
        <f aca="false">Childcare!$D327</f>
        <v>0</v>
      </c>
      <c r="Q327" s="78" t="n">
        <f aca="false">Loan_01!$E327</f>
        <v>0</v>
      </c>
      <c r="R327" s="78" t="n">
        <f aca="false">Loan_02!$E327</f>
        <v>0</v>
      </c>
      <c r="S327" s="78" t="n">
        <f aca="false">(-1)*SUM(Roth_01!$D327+Roth_02!$D327+IRA_01!$D327+IRA_02!$D327+Invest_01!$D327+Invest_02!$D327)</f>
        <v>-0</v>
      </c>
      <c r="T327" s="78" t="n">
        <f aca="false">(-1)*(IF(($B327&gt;Input!$O$24),0,Input!$O$30)+IF(($B327&gt;Input!$O$31),0,Input!$O$37)+IF(($B327&gt;Input!$O$38),0,Input!$O$44))</f>
        <v>-0</v>
      </c>
      <c r="U327" s="78" t="n">
        <f aca="false">IF(($AB326*(Input!$C$16/100)&gt;0),0,($AB326*(Input!$C$16/100)))</f>
        <v>0</v>
      </c>
      <c r="V327" s="78"/>
      <c r="W327" s="78" t="n">
        <f aca="false">IF(($N327+$O327+$P327+$Q327+$R327+$S327+$T327+$U327)&lt;0,($N327+$O327+$P327+$Q327+$R327+$S327+$T327+$U327),0)</f>
        <v>0</v>
      </c>
      <c r="X327" s="78"/>
      <c r="Y327" s="78" t="n">
        <f aca="false">IF(($N327+$O327+$P327+$Q327+$R327+$S327+$T327+$U327)&gt;=0,($N327+$O327+$P327+$Q327+$R327+$S327+$T327+$U327),0)</f>
        <v>0</v>
      </c>
      <c r="AA327" s="78" t="n">
        <f aca="false">IF(AND((($AB326+$W326-$U326)&lt;0),($Y327&gt;0)),($AA326-$K327)*(1+Input!$C$18/(12*100)),($AA326+$Y327-$K327)*(1+Input!$C$18/(12*100)))</f>
        <v>589014.881969831</v>
      </c>
      <c r="AB327" s="78" t="n">
        <f aca="false">IF(AND((($AB326+$W326-$U326)&lt;0),($Y327&gt;=0)),($AB326+$W326-$U326+$Y327)*(1+Input!$C$15/(12*100)),0)</f>
        <v>0</v>
      </c>
    </row>
    <row r="328" customFormat="false" ht="12.8" hidden="false" customHeight="false" outlineLevel="0" collapsed="false">
      <c r="A328" s="76" t="n">
        <v>324</v>
      </c>
      <c r="B328" s="77" t="n">
        <f aca="false">EOMONTH(Input!$C$7,A328)</f>
        <v>52778</v>
      </c>
      <c r="D328" s="76" t="n">
        <f aca="false">DATEDIF(Input!$C$23,$B328,"Y")</f>
        <v>67</v>
      </c>
      <c r="E328" s="76" t="n">
        <f aca="false">DATEDIF(Input!$G$23,$B328,"Y")</f>
        <v>67</v>
      </c>
      <c r="G328" s="78" t="n">
        <f aca="false">Salary_01!$L328</f>
        <v>-1446.70378221114</v>
      </c>
      <c r="H328" s="78" t="n">
        <f aca="false">Salary_02!$L328</f>
        <v>-1205.58648517595</v>
      </c>
      <c r="I328" s="78" t="n">
        <f aca="false">Retirement_Dist_01!$J328</f>
        <v>5630.49054754397</v>
      </c>
      <c r="J328" s="78" t="n">
        <f aca="false">Retirement_Dist_02!$J328</f>
        <v>3876.38977622751</v>
      </c>
      <c r="K328" s="78" t="n">
        <f aca="true">IF(AND(OR($B328&gt;Input!$C$31,$B328&gt;Input!$G$31),OR($B328&lt;Input!$C$25,$B328&lt;Input!$G$25)),(-1)*PMT(Input!$C$18/(100*12),(OFFSET($A$4, MAX( MATCH(Input!$C$25,$B$4:$B$1004,1), MATCH(Input!$G$25,$B$4:$B$1004,1)),0,1,1) - OFFSET($A$4, MIN( MATCH(Input!$C$31,$B$4:$B$1004,1), MATCH(Input!$G$31,$B$4:$B$1004,1)),0,1,1)),$AD$4,0,1),0)</f>
        <v>2751.83598150878</v>
      </c>
      <c r="L328" s="78" t="n">
        <f aca="false">IF(AND(($B328&lt;Input!$C$31),($B328&lt;Input!$G$31)),($G328+$H328+$I328+$J328),($G328+$H328+$I328+$J328+$K328))</f>
        <v>9606.42603789317</v>
      </c>
      <c r="M328" s="78" t="n">
        <f aca="false">Mortgage!$L328</f>
        <v>-555.32225139254</v>
      </c>
      <c r="N328" s="78" t="n">
        <f aca="false">$L328+$M328</f>
        <v>9051.10378650063</v>
      </c>
      <c r="O328" s="78" t="n">
        <f aca="false">IF(AND(($B328&lt;Input!$C$31),($B328&lt;Input!$G$31)),Expenses!$D328,(-1)*$N328)</f>
        <v>-9051.10378650063</v>
      </c>
      <c r="P328" s="78" t="n">
        <f aca="false">Childcare!$D328</f>
        <v>0</v>
      </c>
      <c r="Q328" s="78" t="n">
        <f aca="false">Loan_01!$E328</f>
        <v>0</v>
      </c>
      <c r="R328" s="78" t="n">
        <f aca="false">Loan_02!$E328</f>
        <v>0</v>
      </c>
      <c r="S328" s="78" t="n">
        <f aca="false">(-1)*SUM(Roth_01!$D328+Roth_02!$D328+IRA_01!$D328+IRA_02!$D328+Invest_01!$D328+Invest_02!$D328)</f>
        <v>-0</v>
      </c>
      <c r="T328" s="78" t="n">
        <f aca="false">(-1)*(IF(($B328&gt;Input!$O$24),0,Input!$O$30)+IF(($B328&gt;Input!$O$31),0,Input!$O$37)+IF(($B328&gt;Input!$O$38),0,Input!$O$44))</f>
        <v>-0</v>
      </c>
      <c r="U328" s="78" t="n">
        <f aca="false">IF(($AB327*(Input!$C$16/100)&gt;0),0,($AB327*(Input!$C$16/100)))</f>
        <v>0</v>
      </c>
      <c r="V328" s="78"/>
      <c r="W328" s="78" t="n">
        <f aca="false">IF(($N328+$O328+$P328+$Q328+$R328+$S328+$T328+$U328)&lt;0,($N328+$O328+$P328+$Q328+$R328+$S328+$T328+$U328),0)</f>
        <v>0</v>
      </c>
      <c r="X328" s="78"/>
      <c r="Y328" s="78" t="n">
        <f aca="false">IF(($N328+$O328+$P328+$Q328+$R328+$S328+$T328+$U328)&gt;=0,($N328+$O328+$P328+$Q328+$R328+$S328+$T328+$U328),0)</f>
        <v>0</v>
      </c>
      <c r="AA328" s="78" t="n">
        <f aca="false">IF(AND((($AB327+$W327-$U327)&lt;0),($Y328&gt;0)),($AA327-$K328)*(1+Input!$C$18/(12*100)),($AA327+$Y328-$K328)*(1+Input!$C$18/(12*100)))</f>
        <v>586287.473615238</v>
      </c>
      <c r="AB328" s="78" t="n">
        <f aca="false">IF(AND((($AB327+$W327-$U327)&lt;0),($Y328&gt;=0)),($AB327+$W327-$U327+$Y328)*(1+Input!$C$15/(12*100)),0)</f>
        <v>0</v>
      </c>
    </row>
    <row r="329" customFormat="false" ht="12.8" hidden="false" customHeight="false" outlineLevel="0" collapsed="false">
      <c r="A329" s="76" t="n">
        <v>325</v>
      </c>
      <c r="B329" s="77" t="n">
        <f aca="false">EOMONTH(Input!$C$7,A329)</f>
        <v>52809</v>
      </c>
      <c r="D329" s="76" t="n">
        <f aca="false">DATEDIF(Input!$C$23,$B329,"Y")</f>
        <v>67</v>
      </c>
      <c r="E329" s="76" t="n">
        <f aca="false">DATEDIF(Input!$G$23,$B329,"Y")</f>
        <v>67</v>
      </c>
      <c r="G329" s="78" t="n">
        <f aca="false">Salary_01!$L329</f>
        <v>-1446.70378221114</v>
      </c>
      <c r="H329" s="78" t="n">
        <f aca="false">Salary_02!$L329</f>
        <v>-1205.58648517595</v>
      </c>
      <c r="I329" s="78" t="n">
        <f aca="false">Retirement_Dist_01!$J329</f>
        <v>5630.49054754397</v>
      </c>
      <c r="J329" s="78" t="n">
        <f aca="false">Retirement_Dist_02!$J329</f>
        <v>3876.38977622751</v>
      </c>
      <c r="K329" s="78" t="n">
        <f aca="true">IF(AND(OR($B329&gt;Input!$C$31,$B329&gt;Input!$G$31),OR($B329&lt;Input!$C$25,$B329&lt;Input!$G$25)),(-1)*PMT(Input!$C$18/(100*12),(OFFSET($A$4, MAX( MATCH(Input!$C$25,$B$4:$B$1004,1), MATCH(Input!$G$25,$B$4:$B$1004,1)),0,1,1) - OFFSET($A$4, MIN( MATCH(Input!$C$31,$B$4:$B$1004,1), MATCH(Input!$G$31,$B$4:$B$1004,1)),0,1,1)),$AD$4,0,1),0)</f>
        <v>2751.83598150878</v>
      </c>
      <c r="L329" s="78" t="n">
        <f aca="false">IF(AND(($B329&lt;Input!$C$31),($B329&lt;Input!$G$31)),($G329+$H329+$I329+$J329),($G329+$H329+$I329+$J329+$K329))</f>
        <v>9606.42603789317</v>
      </c>
      <c r="M329" s="78" t="n">
        <f aca="false">Mortgage!$L329</f>
        <v>-555.32225139254</v>
      </c>
      <c r="N329" s="78" t="n">
        <f aca="false">$L329+$M329</f>
        <v>9051.10378650063</v>
      </c>
      <c r="O329" s="78" t="n">
        <f aca="false">IF(AND(($B329&lt;Input!$C$31),($B329&lt;Input!$G$31)),Expenses!$D329,(-1)*$N329)</f>
        <v>-9051.10378650063</v>
      </c>
      <c r="P329" s="78" t="n">
        <f aca="false">Childcare!$D329</f>
        <v>0</v>
      </c>
      <c r="Q329" s="78" t="n">
        <f aca="false">Loan_01!$E329</f>
        <v>0</v>
      </c>
      <c r="R329" s="78" t="n">
        <f aca="false">Loan_02!$E329</f>
        <v>0</v>
      </c>
      <c r="S329" s="78" t="n">
        <f aca="false">(-1)*SUM(Roth_01!$D329+Roth_02!$D329+IRA_01!$D329+IRA_02!$D329+Invest_01!$D329+Invest_02!$D329)</f>
        <v>-0</v>
      </c>
      <c r="T329" s="78" t="n">
        <f aca="false">(-1)*(IF(($B329&gt;Input!$O$24),0,Input!$O$30)+IF(($B329&gt;Input!$O$31),0,Input!$O$37)+IF(($B329&gt;Input!$O$38),0,Input!$O$44))</f>
        <v>-0</v>
      </c>
      <c r="U329" s="78" t="n">
        <f aca="false">IF(($AB328*(Input!$C$16/100)&gt;0),0,($AB328*(Input!$C$16/100)))</f>
        <v>0</v>
      </c>
      <c r="V329" s="78"/>
      <c r="W329" s="78" t="n">
        <f aca="false">IF(($N329+$O329+$P329+$Q329+$R329+$S329+$T329+$U329)&lt;0,($N329+$O329+$P329+$Q329+$R329+$S329+$T329+$U329),0)</f>
        <v>0</v>
      </c>
      <c r="X329" s="78"/>
      <c r="Y329" s="78" t="n">
        <f aca="false">IF(($N329+$O329+$P329+$Q329+$R329+$S329+$T329+$U329)&gt;=0,($N329+$O329+$P329+$Q329+$R329+$S329+$T329+$U329),0)</f>
        <v>0</v>
      </c>
      <c r="AA329" s="78" t="n">
        <f aca="false">IF(AND((($AB328+$W328-$U328)&lt;0),($Y329&gt;0)),($AA328-$K329)*(1+Input!$C$18/(12*100)),($AA328+$Y329-$K329)*(1+Input!$C$18/(12*100)))</f>
        <v>583559.95161863</v>
      </c>
      <c r="AB329" s="78" t="n">
        <f aca="false">IF(AND((($AB328+$W328-$U328)&lt;0),($Y329&gt;=0)),($AB328+$W328-$U328+$Y329)*(1+Input!$C$15/(12*100)),0)</f>
        <v>0</v>
      </c>
    </row>
    <row r="330" customFormat="false" ht="12.8" hidden="false" customHeight="false" outlineLevel="0" collapsed="false">
      <c r="A330" s="76" t="n">
        <v>326</v>
      </c>
      <c r="B330" s="77" t="n">
        <f aca="false">EOMONTH(Input!$C$7,A330)</f>
        <v>52840</v>
      </c>
      <c r="D330" s="76" t="n">
        <f aca="false">DATEDIF(Input!$C$23,$B330,"Y")</f>
        <v>67</v>
      </c>
      <c r="E330" s="76" t="n">
        <f aca="false">DATEDIF(Input!$G$23,$B330,"Y")</f>
        <v>67</v>
      </c>
      <c r="G330" s="78" t="n">
        <f aca="false">Salary_01!$L330</f>
        <v>-1446.70378221114</v>
      </c>
      <c r="H330" s="78" t="n">
        <f aca="false">Salary_02!$L330</f>
        <v>-1205.58648517595</v>
      </c>
      <c r="I330" s="78" t="n">
        <f aca="false">Retirement_Dist_01!$J330</f>
        <v>5630.49054754397</v>
      </c>
      <c r="J330" s="78" t="n">
        <f aca="false">Retirement_Dist_02!$J330</f>
        <v>3876.38977622751</v>
      </c>
      <c r="K330" s="78" t="n">
        <f aca="true">IF(AND(OR($B330&gt;Input!$C$31,$B330&gt;Input!$G$31),OR($B330&lt;Input!$C$25,$B330&lt;Input!$G$25)),(-1)*PMT(Input!$C$18/(100*12),(OFFSET($A$4, MAX( MATCH(Input!$C$25,$B$4:$B$1004,1), MATCH(Input!$G$25,$B$4:$B$1004,1)),0,1,1) - OFFSET($A$4, MIN( MATCH(Input!$C$31,$B$4:$B$1004,1), MATCH(Input!$G$31,$B$4:$B$1004,1)),0,1,1)),$AD$4,0,1),0)</f>
        <v>2751.83598150878</v>
      </c>
      <c r="L330" s="78" t="n">
        <f aca="false">IF(AND(($B330&lt;Input!$C$31),($B330&lt;Input!$G$31)),($G330+$H330+$I330+$J330),($G330+$H330+$I330+$J330+$K330))</f>
        <v>9606.42603789317</v>
      </c>
      <c r="M330" s="78" t="n">
        <f aca="false">Mortgage!$L330</f>
        <v>-555.32225139254</v>
      </c>
      <c r="N330" s="78" t="n">
        <f aca="false">$L330+$M330</f>
        <v>9051.10378650063</v>
      </c>
      <c r="O330" s="78" t="n">
        <f aca="false">IF(AND(($B330&lt;Input!$C$31),($B330&lt;Input!$G$31)),Expenses!$D330,(-1)*$N330)</f>
        <v>-9051.10378650063</v>
      </c>
      <c r="P330" s="78" t="n">
        <f aca="false">Childcare!$D330</f>
        <v>0</v>
      </c>
      <c r="Q330" s="78" t="n">
        <f aca="false">Loan_01!$E330</f>
        <v>0</v>
      </c>
      <c r="R330" s="78" t="n">
        <f aca="false">Loan_02!$E330</f>
        <v>0</v>
      </c>
      <c r="S330" s="78" t="n">
        <f aca="false">(-1)*SUM(Roth_01!$D330+Roth_02!$D330+IRA_01!$D330+IRA_02!$D330+Invest_01!$D330+Invest_02!$D330)</f>
        <v>-0</v>
      </c>
      <c r="T330" s="78" t="n">
        <f aca="false">(-1)*(IF(($B330&gt;Input!$O$24),0,Input!$O$30)+IF(($B330&gt;Input!$O$31),0,Input!$O$37)+IF(($B330&gt;Input!$O$38),0,Input!$O$44))</f>
        <v>-0</v>
      </c>
      <c r="U330" s="78" t="n">
        <f aca="false">IF(($AB329*(Input!$C$16/100)&gt;0),0,($AB329*(Input!$C$16/100)))</f>
        <v>0</v>
      </c>
      <c r="V330" s="78"/>
      <c r="W330" s="78" t="n">
        <f aca="false">IF(($N330+$O330+$P330+$Q330+$R330+$S330+$T330+$U330)&lt;0,($N330+$O330+$P330+$Q330+$R330+$S330+$T330+$U330),0)</f>
        <v>0</v>
      </c>
      <c r="X330" s="78"/>
      <c r="Y330" s="78" t="n">
        <f aca="false">IF(($N330+$O330+$P330+$Q330+$R330+$S330+$T330+$U330)&gt;=0,($N330+$O330+$P330+$Q330+$R330+$S330+$T330+$U330),0)</f>
        <v>0</v>
      </c>
      <c r="AA330" s="78" t="n">
        <f aca="false">IF(AND((($AB329+$W329-$U329)&lt;0),($Y330&gt;0)),($AA329-$K330)*(1+Input!$C$18/(12*100)),($AA329+$Y330-$K330)*(1+Input!$C$18/(12*100)))</f>
        <v>580832.315975273</v>
      </c>
      <c r="AB330" s="78" t="n">
        <f aca="false">IF(AND((($AB329+$W329-$U329)&lt;0),($Y330&gt;=0)),($AB329+$W329-$U329+$Y330)*(1+Input!$C$15/(12*100)),0)</f>
        <v>0</v>
      </c>
    </row>
    <row r="331" customFormat="false" ht="12.8" hidden="false" customHeight="false" outlineLevel="0" collapsed="false">
      <c r="A331" s="76" t="n">
        <v>327</v>
      </c>
      <c r="B331" s="77" t="n">
        <f aca="false">EOMONTH(Input!$C$7,A331)</f>
        <v>52870</v>
      </c>
      <c r="D331" s="76" t="n">
        <f aca="false">DATEDIF(Input!$C$23,$B331,"Y")</f>
        <v>67</v>
      </c>
      <c r="E331" s="76" t="n">
        <f aca="false">DATEDIF(Input!$G$23,$B331,"Y")</f>
        <v>67</v>
      </c>
      <c r="G331" s="78" t="n">
        <f aca="false">Salary_01!$L331</f>
        <v>-1446.70378221114</v>
      </c>
      <c r="H331" s="78" t="n">
        <f aca="false">Salary_02!$L331</f>
        <v>-1205.58648517595</v>
      </c>
      <c r="I331" s="78" t="n">
        <f aca="false">Retirement_Dist_01!$J331</f>
        <v>5630.49054754397</v>
      </c>
      <c r="J331" s="78" t="n">
        <f aca="false">Retirement_Dist_02!$J331</f>
        <v>3876.38977622751</v>
      </c>
      <c r="K331" s="78" t="n">
        <f aca="true">IF(AND(OR($B331&gt;Input!$C$31,$B331&gt;Input!$G$31),OR($B331&lt;Input!$C$25,$B331&lt;Input!$G$25)),(-1)*PMT(Input!$C$18/(100*12),(OFFSET($A$4, MAX( MATCH(Input!$C$25,$B$4:$B$1004,1), MATCH(Input!$G$25,$B$4:$B$1004,1)),0,1,1) - OFFSET($A$4, MIN( MATCH(Input!$C$31,$B$4:$B$1004,1), MATCH(Input!$G$31,$B$4:$B$1004,1)),0,1,1)),$AD$4,0,1),0)</f>
        <v>2751.83598150878</v>
      </c>
      <c r="L331" s="78" t="n">
        <f aca="false">IF(AND(($B331&lt;Input!$C$31),($B331&lt;Input!$G$31)),($G331+$H331+$I331+$J331),($G331+$H331+$I331+$J331+$K331))</f>
        <v>9606.42603789317</v>
      </c>
      <c r="M331" s="78" t="n">
        <f aca="false">Mortgage!$L331</f>
        <v>-555.32225139254</v>
      </c>
      <c r="N331" s="78" t="n">
        <f aca="false">$L331+$M331</f>
        <v>9051.10378650063</v>
      </c>
      <c r="O331" s="78" t="n">
        <f aca="false">IF(AND(($B331&lt;Input!$C$31),($B331&lt;Input!$G$31)),Expenses!$D331,(-1)*$N331)</f>
        <v>-9051.10378650063</v>
      </c>
      <c r="P331" s="78" t="n">
        <f aca="false">Childcare!$D331</f>
        <v>0</v>
      </c>
      <c r="Q331" s="78" t="n">
        <f aca="false">Loan_01!$E331</f>
        <v>0</v>
      </c>
      <c r="R331" s="78" t="n">
        <f aca="false">Loan_02!$E331</f>
        <v>0</v>
      </c>
      <c r="S331" s="78" t="n">
        <f aca="false">(-1)*SUM(Roth_01!$D331+Roth_02!$D331+IRA_01!$D331+IRA_02!$D331+Invest_01!$D331+Invest_02!$D331)</f>
        <v>-0</v>
      </c>
      <c r="T331" s="78" t="n">
        <f aca="false">(-1)*(IF(($B331&gt;Input!$O$24),0,Input!$O$30)+IF(($B331&gt;Input!$O$31),0,Input!$O$37)+IF(($B331&gt;Input!$O$38),0,Input!$O$44))</f>
        <v>-0</v>
      </c>
      <c r="U331" s="78" t="n">
        <f aca="false">IF(($AB330*(Input!$C$16/100)&gt;0),0,($AB330*(Input!$C$16/100)))</f>
        <v>0</v>
      </c>
      <c r="V331" s="78"/>
      <c r="W331" s="78" t="n">
        <f aca="false">IF(($N331+$O331+$P331+$Q331+$R331+$S331+$T331+$U331)&lt;0,($N331+$O331+$P331+$Q331+$R331+$S331+$T331+$U331),0)</f>
        <v>0</v>
      </c>
      <c r="X331" s="78"/>
      <c r="Y331" s="78" t="n">
        <f aca="false">IF(($N331+$O331+$P331+$Q331+$R331+$S331+$T331+$U331)&gt;=0,($N331+$O331+$P331+$Q331+$R331+$S331+$T331+$U331),0)</f>
        <v>0</v>
      </c>
      <c r="AA331" s="78" t="n">
        <f aca="false">IF(AND((($AB330+$W330-$U330)&lt;0),($Y331&gt;0)),($AA330-$K331)*(1+Input!$C$18/(12*100)),($AA330+$Y331-$K331)*(1+Input!$C$18/(12*100)))</f>
        <v>578104.566680431</v>
      </c>
      <c r="AB331" s="78" t="n">
        <f aca="false">IF(AND((($AB330+$W330-$U330)&lt;0),($Y331&gt;=0)),($AB330+$W330-$U330+$Y331)*(1+Input!$C$15/(12*100)),0)</f>
        <v>0</v>
      </c>
    </row>
    <row r="332" customFormat="false" ht="12.8" hidden="false" customHeight="false" outlineLevel="0" collapsed="false">
      <c r="A332" s="76" t="n">
        <v>328</v>
      </c>
      <c r="B332" s="77" t="n">
        <f aca="false">EOMONTH(Input!$C$7,A332)</f>
        <v>52901</v>
      </c>
      <c r="D332" s="76" t="n">
        <f aca="false">DATEDIF(Input!$C$23,$B332,"Y")</f>
        <v>67</v>
      </c>
      <c r="E332" s="76" t="n">
        <f aca="false">DATEDIF(Input!$G$23,$B332,"Y")</f>
        <v>67</v>
      </c>
      <c r="G332" s="78" t="n">
        <f aca="false">Salary_01!$L332</f>
        <v>-1446.70378221114</v>
      </c>
      <c r="H332" s="78" t="n">
        <f aca="false">Salary_02!$L332</f>
        <v>-1205.58648517595</v>
      </c>
      <c r="I332" s="78" t="n">
        <f aca="false">Retirement_Dist_01!$J332</f>
        <v>5630.49054754397</v>
      </c>
      <c r="J332" s="78" t="n">
        <f aca="false">Retirement_Dist_02!$J332</f>
        <v>3876.38977622751</v>
      </c>
      <c r="K332" s="78" t="n">
        <f aca="true">IF(AND(OR($B332&gt;Input!$C$31,$B332&gt;Input!$G$31),OR($B332&lt;Input!$C$25,$B332&lt;Input!$G$25)),(-1)*PMT(Input!$C$18/(100*12),(OFFSET($A$4, MAX( MATCH(Input!$C$25,$B$4:$B$1004,1), MATCH(Input!$G$25,$B$4:$B$1004,1)),0,1,1) - OFFSET($A$4, MIN( MATCH(Input!$C$31,$B$4:$B$1004,1), MATCH(Input!$G$31,$B$4:$B$1004,1)),0,1,1)),$AD$4,0,1),0)</f>
        <v>2751.83598150878</v>
      </c>
      <c r="L332" s="78" t="n">
        <f aca="false">IF(AND(($B332&lt;Input!$C$31),($B332&lt;Input!$G$31)),($G332+$H332+$I332+$J332),($G332+$H332+$I332+$J332+$K332))</f>
        <v>9606.42603789317</v>
      </c>
      <c r="M332" s="78" t="n">
        <f aca="false">Mortgage!$L332</f>
        <v>-555.32225139254</v>
      </c>
      <c r="N332" s="78" t="n">
        <f aca="false">$L332+$M332</f>
        <v>9051.10378650063</v>
      </c>
      <c r="O332" s="78" t="n">
        <f aca="false">IF(AND(($B332&lt;Input!$C$31),($B332&lt;Input!$G$31)),Expenses!$D332,(-1)*$N332)</f>
        <v>-9051.10378650063</v>
      </c>
      <c r="P332" s="78" t="n">
        <f aca="false">Childcare!$D332</f>
        <v>0</v>
      </c>
      <c r="Q332" s="78" t="n">
        <f aca="false">Loan_01!$E332</f>
        <v>0</v>
      </c>
      <c r="R332" s="78" t="n">
        <f aca="false">Loan_02!$E332</f>
        <v>0</v>
      </c>
      <c r="S332" s="78" t="n">
        <f aca="false">(-1)*SUM(Roth_01!$D332+Roth_02!$D332+IRA_01!$D332+IRA_02!$D332+Invest_01!$D332+Invest_02!$D332)</f>
        <v>-0</v>
      </c>
      <c r="T332" s="78" t="n">
        <f aca="false">(-1)*(IF(($B332&gt;Input!$O$24),0,Input!$O$30)+IF(($B332&gt;Input!$O$31),0,Input!$O$37)+IF(($B332&gt;Input!$O$38),0,Input!$O$44))</f>
        <v>-0</v>
      </c>
      <c r="U332" s="78" t="n">
        <f aca="false">IF(($AB331*(Input!$C$16/100)&gt;0),0,($AB331*(Input!$C$16/100)))</f>
        <v>0</v>
      </c>
      <c r="V332" s="78"/>
      <c r="W332" s="78" t="n">
        <f aca="false">IF(($N332+$O332+$P332+$Q332+$R332+$S332+$T332+$U332)&lt;0,($N332+$O332+$P332+$Q332+$R332+$S332+$T332+$U332),0)</f>
        <v>0</v>
      </c>
      <c r="X332" s="78"/>
      <c r="Y332" s="78" t="n">
        <f aca="false">IF(($N332+$O332+$P332+$Q332+$R332+$S332+$T332+$U332)&gt;=0,($N332+$O332+$P332+$Q332+$R332+$S332+$T332+$U332),0)</f>
        <v>0</v>
      </c>
      <c r="AA332" s="78" t="n">
        <f aca="false">IF(AND((($AB331+$W331-$U331)&lt;0),($Y332&gt;0)),($AA331-$K332)*(1+Input!$C$18/(12*100)),($AA331+$Y332-$K332)*(1+Input!$C$18/(12*100)))</f>
        <v>575376.703729368</v>
      </c>
      <c r="AB332" s="78" t="n">
        <f aca="false">IF(AND((($AB331+$W331-$U331)&lt;0),($Y332&gt;=0)),($AB331+$W331-$U331+$Y332)*(1+Input!$C$15/(12*100)),0)</f>
        <v>0</v>
      </c>
    </row>
    <row r="333" customFormat="false" ht="12.8" hidden="false" customHeight="false" outlineLevel="0" collapsed="false">
      <c r="A333" s="76" t="n">
        <v>329</v>
      </c>
      <c r="B333" s="77" t="n">
        <f aca="false">EOMONTH(Input!$C$7,A333)</f>
        <v>52931</v>
      </c>
      <c r="D333" s="76" t="n">
        <f aca="false">DATEDIF(Input!$C$23,$B333,"Y")</f>
        <v>67</v>
      </c>
      <c r="E333" s="76" t="n">
        <f aca="false">DATEDIF(Input!$G$23,$B333,"Y")</f>
        <v>67</v>
      </c>
      <c r="G333" s="78" t="n">
        <f aca="false">Salary_01!$L333</f>
        <v>-1446.70378221114</v>
      </c>
      <c r="H333" s="78" t="n">
        <f aca="false">Salary_02!$L333</f>
        <v>-1205.58648517595</v>
      </c>
      <c r="I333" s="78" t="n">
        <f aca="false">Retirement_Dist_01!$J333</f>
        <v>5630.49054754397</v>
      </c>
      <c r="J333" s="78" t="n">
        <f aca="false">Retirement_Dist_02!$J333</f>
        <v>3876.38977622751</v>
      </c>
      <c r="K333" s="78" t="n">
        <f aca="true">IF(AND(OR($B333&gt;Input!$C$31,$B333&gt;Input!$G$31),OR($B333&lt;Input!$C$25,$B333&lt;Input!$G$25)),(-1)*PMT(Input!$C$18/(100*12),(OFFSET($A$4, MAX( MATCH(Input!$C$25,$B$4:$B$1004,1), MATCH(Input!$G$25,$B$4:$B$1004,1)),0,1,1) - OFFSET($A$4, MIN( MATCH(Input!$C$31,$B$4:$B$1004,1), MATCH(Input!$G$31,$B$4:$B$1004,1)),0,1,1)),$AD$4,0,1),0)</f>
        <v>2751.83598150878</v>
      </c>
      <c r="L333" s="78" t="n">
        <f aca="false">IF(AND(($B333&lt;Input!$C$31),($B333&lt;Input!$G$31)),($G333+$H333+$I333+$J333),($G333+$H333+$I333+$J333+$K333))</f>
        <v>9606.42603789317</v>
      </c>
      <c r="M333" s="78" t="n">
        <f aca="false">Mortgage!$L333</f>
        <v>-555.32225139254</v>
      </c>
      <c r="N333" s="78" t="n">
        <f aca="false">$L333+$M333</f>
        <v>9051.10378650063</v>
      </c>
      <c r="O333" s="78" t="n">
        <f aca="false">IF(AND(($B333&lt;Input!$C$31),($B333&lt;Input!$G$31)),Expenses!$D333,(-1)*$N333)</f>
        <v>-9051.10378650063</v>
      </c>
      <c r="P333" s="78" t="n">
        <f aca="false">Childcare!$D333</f>
        <v>0</v>
      </c>
      <c r="Q333" s="78" t="n">
        <f aca="false">Loan_01!$E333</f>
        <v>0</v>
      </c>
      <c r="R333" s="78" t="n">
        <f aca="false">Loan_02!$E333</f>
        <v>0</v>
      </c>
      <c r="S333" s="78" t="n">
        <f aca="false">(-1)*SUM(Roth_01!$D333+Roth_02!$D333+IRA_01!$D333+IRA_02!$D333+Invest_01!$D333+Invest_02!$D333)</f>
        <v>-0</v>
      </c>
      <c r="T333" s="78" t="n">
        <f aca="false">(-1)*(IF(($B333&gt;Input!$O$24),0,Input!$O$30)+IF(($B333&gt;Input!$O$31),0,Input!$O$37)+IF(($B333&gt;Input!$O$38),0,Input!$O$44))</f>
        <v>-0</v>
      </c>
      <c r="U333" s="78" t="n">
        <f aca="false">IF(($AB332*(Input!$C$16/100)&gt;0),0,($AB332*(Input!$C$16/100)))</f>
        <v>0</v>
      </c>
      <c r="V333" s="78"/>
      <c r="W333" s="78" t="n">
        <f aca="false">IF(($N333+$O333+$P333+$Q333+$R333+$S333+$T333+$U333)&lt;0,($N333+$O333+$P333+$Q333+$R333+$S333+$T333+$U333),0)</f>
        <v>0</v>
      </c>
      <c r="X333" s="78"/>
      <c r="Y333" s="78" t="n">
        <f aca="false">IF(($N333+$O333+$P333+$Q333+$R333+$S333+$T333+$U333)&gt;=0,($N333+$O333+$P333+$Q333+$R333+$S333+$T333+$U333),0)</f>
        <v>0</v>
      </c>
      <c r="AA333" s="78" t="n">
        <f aca="false">IF(AND((($AB332+$W332-$U332)&lt;0),($Y333&gt;0)),($AA332-$K333)*(1+Input!$C$18/(12*100)),($AA332+$Y333-$K333)*(1+Input!$C$18/(12*100)))</f>
        <v>572648.727117348</v>
      </c>
      <c r="AB333" s="78" t="n">
        <f aca="false">IF(AND((($AB332+$W332-$U332)&lt;0),($Y333&gt;=0)),($AB332+$W332-$U332+$Y333)*(1+Input!$C$15/(12*100)),0)</f>
        <v>0</v>
      </c>
    </row>
    <row r="334" customFormat="false" ht="12.8" hidden="false" customHeight="false" outlineLevel="0" collapsed="false">
      <c r="A334" s="76" t="n">
        <v>330</v>
      </c>
      <c r="B334" s="77" t="n">
        <f aca="false">EOMONTH(Input!$C$7,A334)</f>
        <v>52962</v>
      </c>
      <c r="D334" s="76" t="n">
        <f aca="false">DATEDIF(Input!$C$23,$B334,"Y")</f>
        <v>67</v>
      </c>
      <c r="E334" s="76" t="n">
        <f aca="false">DATEDIF(Input!$G$23,$B334,"Y")</f>
        <v>67</v>
      </c>
      <c r="G334" s="78" t="n">
        <f aca="false">Salary_01!$L334</f>
        <v>-1446.70378221114</v>
      </c>
      <c r="H334" s="78" t="n">
        <f aca="false">Salary_02!$L334</f>
        <v>-1205.58648517595</v>
      </c>
      <c r="I334" s="78" t="n">
        <f aca="false">Retirement_Dist_01!$J334</f>
        <v>5630.49054754397</v>
      </c>
      <c r="J334" s="78" t="n">
        <f aca="false">Retirement_Dist_02!$J334</f>
        <v>3876.38977622751</v>
      </c>
      <c r="K334" s="78" t="n">
        <f aca="true">IF(AND(OR($B334&gt;Input!$C$31,$B334&gt;Input!$G$31),OR($B334&lt;Input!$C$25,$B334&lt;Input!$G$25)),(-1)*PMT(Input!$C$18/(100*12),(OFFSET($A$4, MAX( MATCH(Input!$C$25,$B$4:$B$1004,1), MATCH(Input!$G$25,$B$4:$B$1004,1)),0,1,1) - OFFSET($A$4, MIN( MATCH(Input!$C$31,$B$4:$B$1004,1), MATCH(Input!$G$31,$B$4:$B$1004,1)),0,1,1)),$AD$4,0,1),0)</f>
        <v>2751.83598150878</v>
      </c>
      <c r="L334" s="78" t="n">
        <f aca="false">IF(AND(($B334&lt;Input!$C$31),($B334&lt;Input!$G$31)),($G334+$H334+$I334+$J334),($G334+$H334+$I334+$J334+$K334))</f>
        <v>9606.42603789317</v>
      </c>
      <c r="M334" s="78" t="n">
        <f aca="false">Mortgage!$L334</f>
        <v>-555.32225139254</v>
      </c>
      <c r="N334" s="78" t="n">
        <f aca="false">$L334+$M334</f>
        <v>9051.10378650063</v>
      </c>
      <c r="O334" s="78" t="n">
        <f aca="false">IF(AND(($B334&lt;Input!$C$31),($B334&lt;Input!$G$31)),Expenses!$D334,(-1)*$N334)</f>
        <v>-9051.10378650063</v>
      </c>
      <c r="P334" s="78" t="n">
        <f aca="false">Childcare!$D334</f>
        <v>0</v>
      </c>
      <c r="Q334" s="78" t="n">
        <f aca="false">Loan_01!$E334</f>
        <v>0</v>
      </c>
      <c r="R334" s="78" t="n">
        <f aca="false">Loan_02!$E334</f>
        <v>0</v>
      </c>
      <c r="S334" s="78" t="n">
        <f aca="false">(-1)*SUM(Roth_01!$D334+Roth_02!$D334+IRA_01!$D334+IRA_02!$D334+Invest_01!$D334+Invest_02!$D334)</f>
        <v>-0</v>
      </c>
      <c r="T334" s="78" t="n">
        <f aca="false">(-1)*(IF(($B334&gt;Input!$O$24),0,Input!$O$30)+IF(($B334&gt;Input!$O$31),0,Input!$O$37)+IF(($B334&gt;Input!$O$38),0,Input!$O$44))</f>
        <v>-0</v>
      </c>
      <c r="U334" s="78" t="n">
        <f aca="false">IF(($AB333*(Input!$C$16/100)&gt;0),0,($AB333*(Input!$C$16/100)))</f>
        <v>0</v>
      </c>
      <c r="V334" s="78"/>
      <c r="W334" s="78" t="n">
        <f aca="false">IF(($N334+$O334+$P334+$Q334+$R334+$S334+$T334+$U334)&lt;0,($N334+$O334+$P334+$Q334+$R334+$S334+$T334+$U334),0)</f>
        <v>0</v>
      </c>
      <c r="X334" s="78"/>
      <c r="Y334" s="78" t="n">
        <f aca="false">IF(($N334+$O334+$P334+$Q334+$R334+$S334+$T334+$U334)&gt;=0,($N334+$O334+$P334+$Q334+$R334+$S334+$T334+$U334),0)</f>
        <v>0</v>
      </c>
      <c r="AA334" s="78" t="n">
        <f aca="false">IF(AND((($AB333+$W333-$U333)&lt;0),($Y334&gt;0)),($AA333-$K334)*(1+Input!$C$18/(12*100)),($AA333+$Y334-$K334)*(1+Input!$C$18/(12*100)))</f>
        <v>569920.636839637</v>
      </c>
      <c r="AB334" s="78" t="n">
        <f aca="false">IF(AND((($AB333+$W333-$U333)&lt;0),($Y334&gt;=0)),($AB333+$W333-$U333+$Y334)*(1+Input!$C$15/(12*100)),0)</f>
        <v>0</v>
      </c>
    </row>
    <row r="335" customFormat="false" ht="12.8" hidden="false" customHeight="false" outlineLevel="0" collapsed="false">
      <c r="A335" s="76" t="n">
        <v>331</v>
      </c>
      <c r="B335" s="77" t="n">
        <f aca="false">EOMONTH(Input!$C$7,A335)</f>
        <v>52993</v>
      </c>
      <c r="D335" s="76" t="n">
        <f aca="false">DATEDIF(Input!$C$23,$B335,"Y")</f>
        <v>67</v>
      </c>
      <c r="E335" s="76" t="n">
        <f aca="false">DATEDIF(Input!$G$23,$B335,"Y")</f>
        <v>67</v>
      </c>
      <c r="G335" s="78" t="n">
        <f aca="false">Salary_01!$L335</f>
        <v>-1446.70378221114</v>
      </c>
      <c r="H335" s="78" t="n">
        <f aca="false">Salary_02!$L335</f>
        <v>-1205.58648517595</v>
      </c>
      <c r="I335" s="78" t="n">
        <f aca="false">Retirement_Dist_01!$J335</f>
        <v>5630.49054754397</v>
      </c>
      <c r="J335" s="78" t="n">
        <f aca="false">Retirement_Dist_02!$J335</f>
        <v>3876.38977622751</v>
      </c>
      <c r="K335" s="78" t="n">
        <f aca="true">IF(AND(OR($B335&gt;Input!$C$31,$B335&gt;Input!$G$31),OR($B335&lt;Input!$C$25,$B335&lt;Input!$G$25)),(-1)*PMT(Input!$C$18/(100*12),(OFFSET($A$4, MAX( MATCH(Input!$C$25,$B$4:$B$1004,1), MATCH(Input!$G$25,$B$4:$B$1004,1)),0,1,1) - OFFSET($A$4, MIN( MATCH(Input!$C$31,$B$4:$B$1004,1), MATCH(Input!$G$31,$B$4:$B$1004,1)),0,1,1)),$AD$4,0,1),0)</f>
        <v>2751.83598150878</v>
      </c>
      <c r="L335" s="78" t="n">
        <f aca="false">IF(AND(($B335&lt;Input!$C$31),($B335&lt;Input!$G$31)),($G335+$H335+$I335+$J335),($G335+$H335+$I335+$J335+$K335))</f>
        <v>9606.42603789317</v>
      </c>
      <c r="M335" s="78" t="n">
        <f aca="false">Mortgage!$L335</f>
        <v>-555.32225139254</v>
      </c>
      <c r="N335" s="78" t="n">
        <f aca="false">$L335+$M335</f>
        <v>9051.10378650063</v>
      </c>
      <c r="O335" s="78" t="n">
        <f aca="false">IF(AND(($B335&lt;Input!$C$31),($B335&lt;Input!$G$31)),Expenses!$D335,(-1)*$N335)</f>
        <v>-9051.10378650063</v>
      </c>
      <c r="P335" s="78" t="n">
        <f aca="false">Childcare!$D335</f>
        <v>0</v>
      </c>
      <c r="Q335" s="78" t="n">
        <f aca="false">Loan_01!$E335</f>
        <v>0</v>
      </c>
      <c r="R335" s="78" t="n">
        <f aca="false">Loan_02!$E335</f>
        <v>0</v>
      </c>
      <c r="S335" s="78" t="n">
        <f aca="false">(-1)*SUM(Roth_01!$D335+Roth_02!$D335+IRA_01!$D335+IRA_02!$D335+Invest_01!$D335+Invest_02!$D335)</f>
        <v>-0</v>
      </c>
      <c r="T335" s="78" t="n">
        <f aca="false">(-1)*(IF(($B335&gt;Input!$O$24),0,Input!$O$30)+IF(($B335&gt;Input!$O$31),0,Input!$O$37)+IF(($B335&gt;Input!$O$38),0,Input!$O$44))</f>
        <v>-0</v>
      </c>
      <c r="U335" s="78" t="n">
        <f aca="false">IF(($AB334*(Input!$C$16/100)&gt;0),0,($AB334*(Input!$C$16/100)))</f>
        <v>0</v>
      </c>
      <c r="V335" s="78"/>
      <c r="W335" s="78" t="n">
        <f aca="false">IF(($N335+$O335+$P335+$Q335+$R335+$S335+$T335+$U335)&lt;0,($N335+$O335+$P335+$Q335+$R335+$S335+$T335+$U335),0)</f>
        <v>0</v>
      </c>
      <c r="X335" s="78"/>
      <c r="Y335" s="78" t="n">
        <f aca="false">IF(($N335+$O335+$P335+$Q335+$R335+$S335+$T335+$U335)&gt;=0,($N335+$O335+$P335+$Q335+$R335+$S335+$T335+$U335),0)</f>
        <v>0</v>
      </c>
      <c r="AA335" s="78" t="n">
        <f aca="false">IF(AND((($AB334+$W334-$U334)&lt;0),($Y335&gt;0)),($AA334-$K335)*(1+Input!$C$18/(12*100)),($AA334+$Y335-$K335)*(1+Input!$C$18/(12*100)))</f>
        <v>567192.432891497</v>
      </c>
      <c r="AB335" s="78" t="n">
        <f aca="false">IF(AND((($AB334+$W334-$U334)&lt;0),($Y335&gt;=0)),($AB334+$W334-$U334+$Y335)*(1+Input!$C$15/(12*100)),0)</f>
        <v>0</v>
      </c>
    </row>
    <row r="336" customFormat="false" ht="12.8" hidden="false" customHeight="false" outlineLevel="0" collapsed="false">
      <c r="A336" s="76" t="n">
        <v>332</v>
      </c>
      <c r="B336" s="77" t="n">
        <f aca="false">EOMONTH(Input!$C$7,A336)</f>
        <v>53021</v>
      </c>
      <c r="D336" s="76" t="n">
        <f aca="false">DATEDIF(Input!$C$23,$B336,"Y")</f>
        <v>67</v>
      </c>
      <c r="E336" s="76" t="n">
        <f aca="false">DATEDIF(Input!$G$23,$B336,"Y")</f>
        <v>67</v>
      </c>
      <c r="G336" s="78" t="n">
        <f aca="false">Salary_01!$L336</f>
        <v>-1446.70378221114</v>
      </c>
      <c r="H336" s="78" t="n">
        <f aca="false">Salary_02!$L336</f>
        <v>-1205.58648517595</v>
      </c>
      <c r="I336" s="78" t="n">
        <f aca="false">Retirement_Dist_01!$J336</f>
        <v>5630.49054754397</v>
      </c>
      <c r="J336" s="78" t="n">
        <f aca="false">Retirement_Dist_02!$J336</f>
        <v>3876.38977622751</v>
      </c>
      <c r="K336" s="78" t="n">
        <f aca="true">IF(AND(OR($B336&gt;Input!$C$31,$B336&gt;Input!$G$31),OR($B336&lt;Input!$C$25,$B336&lt;Input!$G$25)),(-1)*PMT(Input!$C$18/(100*12),(OFFSET($A$4, MAX( MATCH(Input!$C$25,$B$4:$B$1004,1), MATCH(Input!$G$25,$B$4:$B$1004,1)),0,1,1) - OFFSET($A$4, MIN( MATCH(Input!$C$31,$B$4:$B$1004,1), MATCH(Input!$G$31,$B$4:$B$1004,1)),0,1,1)),$AD$4,0,1),0)</f>
        <v>2751.83598150878</v>
      </c>
      <c r="L336" s="78" t="n">
        <f aca="false">IF(AND(($B336&lt;Input!$C$31),($B336&lt;Input!$G$31)),($G336+$H336+$I336+$J336),($G336+$H336+$I336+$J336+$K336))</f>
        <v>9606.42603789317</v>
      </c>
      <c r="M336" s="78" t="n">
        <f aca="false">Mortgage!$L336</f>
        <v>-555.32225139254</v>
      </c>
      <c r="N336" s="78" t="n">
        <f aca="false">$L336+$M336</f>
        <v>9051.10378650063</v>
      </c>
      <c r="O336" s="78" t="n">
        <f aca="false">IF(AND(($B336&lt;Input!$C$31),($B336&lt;Input!$G$31)),Expenses!$D336,(-1)*$N336)</f>
        <v>-9051.10378650063</v>
      </c>
      <c r="P336" s="78" t="n">
        <f aca="false">Childcare!$D336</f>
        <v>0</v>
      </c>
      <c r="Q336" s="78" t="n">
        <f aca="false">Loan_01!$E336</f>
        <v>0</v>
      </c>
      <c r="R336" s="78" t="n">
        <f aca="false">Loan_02!$E336</f>
        <v>0</v>
      </c>
      <c r="S336" s="78" t="n">
        <f aca="false">(-1)*SUM(Roth_01!$D336+Roth_02!$D336+IRA_01!$D336+IRA_02!$D336+Invest_01!$D336+Invest_02!$D336)</f>
        <v>-0</v>
      </c>
      <c r="T336" s="78" t="n">
        <f aca="false">(-1)*(IF(($B336&gt;Input!$O$24),0,Input!$O$30)+IF(($B336&gt;Input!$O$31),0,Input!$O$37)+IF(($B336&gt;Input!$O$38),0,Input!$O$44))</f>
        <v>-0</v>
      </c>
      <c r="U336" s="78" t="n">
        <f aca="false">IF(($AB335*(Input!$C$16/100)&gt;0),0,($AB335*(Input!$C$16/100)))</f>
        <v>0</v>
      </c>
      <c r="V336" s="78"/>
      <c r="W336" s="78" t="n">
        <f aca="false">IF(($N336+$O336+$P336+$Q336+$R336+$S336+$T336+$U336)&lt;0,($N336+$O336+$P336+$Q336+$R336+$S336+$T336+$U336),0)</f>
        <v>0</v>
      </c>
      <c r="X336" s="78"/>
      <c r="Y336" s="78" t="n">
        <f aca="false">IF(($N336+$O336+$P336+$Q336+$R336+$S336+$T336+$U336)&gt;=0,($N336+$O336+$P336+$Q336+$R336+$S336+$T336+$U336),0)</f>
        <v>0</v>
      </c>
      <c r="AA336" s="78" t="n">
        <f aca="false">IF(AND((($AB335+$W335-$U335)&lt;0),($Y336&gt;0)),($AA335-$K336)*(1+Input!$C$18/(12*100)),($AA335+$Y336-$K336)*(1+Input!$C$18/(12*100)))</f>
        <v>564464.115268193</v>
      </c>
      <c r="AB336" s="78" t="n">
        <f aca="false">IF(AND((($AB335+$W335-$U335)&lt;0),($Y336&gt;=0)),($AB335+$W335-$U335+$Y336)*(1+Input!$C$15/(12*100)),0)</f>
        <v>0</v>
      </c>
    </row>
    <row r="337" customFormat="false" ht="12.8" hidden="false" customHeight="false" outlineLevel="0" collapsed="false">
      <c r="A337" s="76" t="n">
        <v>333</v>
      </c>
      <c r="B337" s="77" t="n">
        <f aca="false">EOMONTH(Input!$C$7,A337)</f>
        <v>53052</v>
      </c>
      <c r="D337" s="76" t="n">
        <f aca="false">DATEDIF(Input!$C$23,$B337,"Y")</f>
        <v>67</v>
      </c>
      <c r="E337" s="76" t="n">
        <f aca="false">DATEDIF(Input!$G$23,$B337,"Y")</f>
        <v>67</v>
      </c>
      <c r="G337" s="78" t="n">
        <f aca="false">Salary_01!$L337</f>
        <v>-1446.70378221114</v>
      </c>
      <c r="H337" s="78" t="n">
        <f aca="false">Salary_02!$L337</f>
        <v>-1205.58648517595</v>
      </c>
      <c r="I337" s="78" t="n">
        <f aca="false">Retirement_Dist_01!$J337</f>
        <v>5630.49054754397</v>
      </c>
      <c r="J337" s="78" t="n">
        <f aca="false">Retirement_Dist_02!$J337</f>
        <v>3876.38977622751</v>
      </c>
      <c r="K337" s="78" t="n">
        <f aca="true">IF(AND(OR($B337&gt;Input!$C$31,$B337&gt;Input!$G$31),OR($B337&lt;Input!$C$25,$B337&lt;Input!$G$25)),(-1)*PMT(Input!$C$18/(100*12),(OFFSET($A$4, MAX( MATCH(Input!$C$25,$B$4:$B$1004,1), MATCH(Input!$G$25,$B$4:$B$1004,1)),0,1,1) - OFFSET($A$4, MIN( MATCH(Input!$C$31,$B$4:$B$1004,1), MATCH(Input!$G$31,$B$4:$B$1004,1)),0,1,1)),$AD$4,0,1),0)</f>
        <v>2751.83598150878</v>
      </c>
      <c r="L337" s="78" t="n">
        <f aca="false">IF(AND(($B337&lt;Input!$C$31),($B337&lt;Input!$G$31)),($G337+$H337+$I337+$J337),($G337+$H337+$I337+$J337+$K337))</f>
        <v>9606.42603789317</v>
      </c>
      <c r="M337" s="78" t="n">
        <f aca="false">Mortgage!$L337</f>
        <v>-555.32225139254</v>
      </c>
      <c r="N337" s="78" t="n">
        <f aca="false">$L337+$M337</f>
        <v>9051.10378650063</v>
      </c>
      <c r="O337" s="78" t="n">
        <f aca="false">IF(AND(($B337&lt;Input!$C$31),($B337&lt;Input!$G$31)),Expenses!$D337,(-1)*$N337)</f>
        <v>-9051.10378650063</v>
      </c>
      <c r="P337" s="78" t="n">
        <f aca="false">Childcare!$D337</f>
        <v>0</v>
      </c>
      <c r="Q337" s="78" t="n">
        <f aca="false">Loan_01!$E337</f>
        <v>0</v>
      </c>
      <c r="R337" s="78" t="n">
        <f aca="false">Loan_02!$E337</f>
        <v>0</v>
      </c>
      <c r="S337" s="78" t="n">
        <f aca="false">(-1)*SUM(Roth_01!$D337+Roth_02!$D337+IRA_01!$D337+IRA_02!$D337+Invest_01!$D337+Invest_02!$D337)</f>
        <v>-0</v>
      </c>
      <c r="T337" s="78" t="n">
        <f aca="false">(-1)*(IF(($B337&gt;Input!$O$24),0,Input!$O$30)+IF(($B337&gt;Input!$O$31),0,Input!$O$37)+IF(($B337&gt;Input!$O$38),0,Input!$O$44))</f>
        <v>-0</v>
      </c>
      <c r="U337" s="78" t="n">
        <f aca="false">IF(($AB336*(Input!$C$16/100)&gt;0),0,($AB336*(Input!$C$16/100)))</f>
        <v>0</v>
      </c>
      <c r="V337" s="78"/>
      <c r="W337" s="78" t="n">
        <f aca="false">IF(($N337+$O337+$P337+$Q337+$R337+$S337+$T337+$U337)&lt;0,($N337+$O337+$P337+$Q337+$R337+$S337+$T337+$U337),0)</f>
        <v>0</v>
      </c>
      <c r="X337" s="78"/>
      <c r="Y337" s="78" t="n">
        <f aca="false">IF(($N337+$O337+$P337+$Q337+$R337+$S337+$T337+$U337)&gt;=0,($N337+$O337+$P337+$Q337+$R337+$S337+$T337+$U337),0)</f>
        <v>0</v>
      </c>
      <c r="AA337" s="78" t="n">
        <f aca="false">IF(AND((($AB336+$W336-$U336)&lt;0),($Y337&gt;0)),($AA336-$K337)*(1+Input!$C$18/(12*100)),($AA336+$Y337-$K337)*(1+Input!$C$18/(12*100)))</f>
        <v>561735.683964988</v>
      </c>
      <c r="AB337" s="78" t="n">
        <f aca="false">IF(AND((($AB336+$W336-$U336)&lt;0),($Y337&gt;=0)),($AB336+$W336-$U336+$Y337)*(1+Input!$C$15/(12*100)),0)</f>
        <v>0</v>
      </c>
    </row>
    <row r="338" customFormat="false" ht="12.8" hidden="false" customHeight="false" outlineLevel="0" collapsed="false">
      <c r="A338" s="76" t="n">
        <v>334</v>
      </c>
      <c r="B338" s="77" t="n">
        <f aca="false">EOMONTH(Input!$C$7,A338)</f>
        <v>53082</v>
      </c>
      <c r="D338" s="76" t="n">
        <f aca="false">DATEDIF(Input!$C$23,$B338,"Y")</f>
        <v>67</v>
      </c>
      <c r="E338" s="76" t="n">
        <f aca="false">DATEDIF(Input!$G$23,$B338,"Y")</f>
        <v>67</v>
      </c>
      <c r="G338" s="78" t="n">
        <f aca="false">Salary_01!$L338</f>
        <v>-1446.70378221114</v>
      </c>
      <c r="H338" s="78" t="n">
        <f aca="false">Salary_02!$L338</f>
        <v>-1205.58648517595</v>
      </c>
      <c r="I338" s="78" t="n">
        <f aca="false">Retirement_Dist_01!$J338</f>
        <v>5630.49054754397</v>
      </c>
      <c r="J338" s="78" t="n">
        <f aca="false">Retirement_Dist_02!$J338</f>
        <v>3876.38977622751</v>
      </c>
      <c r="K338" s="78" t="n">
        <f aca="true">IF(AND(OR($B338&gt;Input!$C$31,$B338&gt;Input!$G$31),OR($B338&lt;Input!$C$25,$B338&lt;Input!$G$25)),(-1)*PMT(Input!$C$18/(100*12),(OFFSET($A$4, MAX( MATCH(Input!$C$25,$B$4:$B$1004,1), MATCH(Input!$G$25,$B$4:$B$1004,1)),0,1,1) - OFFSET($A$4, MIN( MATCH(Input!$C$31,$B$4:$B$1004,1), MATCH(Input!$G$31,$B$4:$B$1004,1)),0,1,1)),$AD$4,0,1),0)</f>
        <v>2751.83598150878</v>
      </c>
      <c r="L338" s="78" t="n">
        <f aca="false">IF(AND(($B338&lt;Input!$C$31),($B338&lt;Input!$G$31)),($G338+$H338+$I338+$J338),($G338+$H338+$I338+$J338+$K338))</f>
        <v>9606.42603789317</v>
      </c>
      <c r="M338" s="78" t="n">
        <f aca="false">Mortgage!$L338</f>
        <v>-555.32225139254</v>
      </c>
      <c r="N338" s="78" t="n">
        <f aca="false">$L338+$M338</f>
        <v>9051.10378650063</v>
      </c>
      <c r="O338" s="78" t="n">
        <f aca="false">IF(AND(($B338&lt;Input!$C$31),($B338&lt;Input!$G$31)),Expenses!$D338,(-1)*$N338)</f>
        <v>-9051.10378650063</v>
      </c>
      <c r="P338" s="78" t="n">
        <f aca="false">Childcare!$D338</f>
        <v>0</v>
      </c>
      <c r="Q338" s="78" t="n">
        <f aca="false">Loan_01!$E338</f>
        <v>0</v>
      </c>
      <c r="R338" s="78" t="n">
        <f aca="false">Loan_02!$E338</f>
        <v>0</v>
      </c>
      <c r="S338" s="78" t="n">
        <f aca="false">(-1)*SUM(Roth_01!$D338+Roth_02!$D338+IRA_01!$D338+IRA_02!$D338+Invest_01!$D338+Invest_02!$D338)</f>
        <v>-0</v>
      </c>
      <c r="T338" s="78" t="n">
        <f aca="false">(-1)*(IF(($B338&gt;Input!$O$24),0,Input!$O$30)+IF(($B338&gt;Input!$O$31),0,Input!$O$37)+IF(($B338&gt;Input!$O$38),0,Input!$O$44))</f>
        <v>-0</v>
      </c>
      <c r="U338" s="78" t="n">
        <f aca="false">IF(($AB337*(Input!$C$16/100)&gt;0),0,($AB337*(Input!$C$16/100)))</f>
        <v>0</v>
      </c>
      <c r="V338" s="78"/>
      <c r="W338" s="78" t="n">
        <f aca="false">IF(($N338+$O338+$P338+$Q338+$R338+$S338+$T338+$U338)&lt;0,($N338+$O338+$P338+$Q338+$R338+$S338+$T338+$U338),0)</f>
        <v>0</v>
      </c>
      <c r="X338" s="78"/>
      <c r="Y338" s="78" t="n">
        <f aca="false">IF(($N338+$O338+$P338+$Q338+$R338+$S338+$T338+$U338)&gt;=0,($N338+$O338+$P338+$Q338+$R338+$S338+$T338+$U338),0)</f>
        <v>0</v>
      </c>
      <c r="AA338" s="78" t="n">
        <f aca="false">IF(AND((($AB337+$W337-$U337)&lt;0),($Y338&gt;0)),($AA337-$K338)*(1+Input!$C$18/(12*100)),($AA337+$Y338-$K338)*(1+Input!$C$18/(12*100)))</f>
        <v>559007.138977145</v>
      </c>
      <c r="AB338" s="78" t="n">
        <f aca="false">IF(AND((($AB337+$W337-$U337)&lt;0),($Y338&gt;=0)),($AB337+$W337-$U337+$Y338)*(1+Input!$C$15/(12*100)),0)</f>
        <v>0</v>
      </c>
    </row>
    <row r="339" customFormat="false" ht="12.8" hidden="false" customHeight="false" outlineLevel="0" collapsed="false">
      <c r="A339" s="76" t="n">
        <v>335</v>
      </c>
      <c r="B339" s="77" t="n">
        <f aca="false">EOMONTH(Input!$C$7,A339)</f>
        <v>53113</v>
      </c>
      <c r="D339" s="76" t="n">
        <f aca="false">DATEDIF(Input!$C$23,$B339,"Y")</f>
        <v>68</v>
      </c>
      <c r="E339" s="76" t="n">
        <f aca="false">DATEDIF(Input!$G$23,$B339,"Y")</f>
        <v>68</v>
      </c>
      <c r="G339" s="78" t="n">
        <f aca="false">Salary_01!$L339</f>
        <v>-1446.70378221114</v>
      </c>
      <c r="H339" s="78" t="n">
        <f aca="false">Salary_02!$L339</f>
        <v>-1205.58648517595</v>
      </c>
      <c r="I339" s="78" t="n">
        <f aca="false">Retirement_Dist_01!$J339</f>
        <v>5630.49054754397</v>
      </c>
      <c r="J339" s="78" t="n">
        <f aca="false">Retirement_Dist_02!$J339</f>
        <v>3876.38977622751</v>
      </c>
      <c r="K339" s="78" t="n">
        <f aca="true">IF(AND(OR($B339&gt;Input!$C$31,$B339&gt;Input!$G$31),OR($B339&lt;Input!$C$25,$B339&lt;Input!$G$25)),(-1)*PMT(Input!$C$18/(100*12),(OFFSET($A$4, MAX( MATCH(Input!$C$25,$B$4:$B$1004,1), MATCH(Input!$G$25,$B$4:$B$1004,1)),0,1,1) - OFFSET($A$4, MIN( MATCH(Input!$C$31,$B$4:$B$1004,1), MATCH(Input!$G$31,$B$4:$B$1004,1)),0,1,1)),$AD$4,0,1),0)</f>
        <v>2751.83598150878</v>
      </c>
      <c r="L339" s="78" t="n">
        <f aca="false">IF(AND(($B339&lt;Input!$C$31),($B339&lt;Input!$G$31)),($G339+$H339+$I339+$J339),($G339+$H339+$I339+$J339+$K339))</f>
        <v>9606.42603789317</v>
      </c>
      <c r="M339" s="78" t="n">
        <f aca="false">Mortgage!$L339</f>
        <v>-555.32225139254</v>
      </c>
      <c r="N339" s="78" t="n">
        <f aca="false">$L339+$M339</f>
        <v>9051.10378650063</v>
      </c>
      <c r="O339" s="78" t="n">
        <f aca="false">IF(AND(($B339&lt;Input!$C$31),($B339&lt;Input!$G$31)),Expenses!$D339,(-1)*$N339)</f>
        <v>-9051.10378650063</v>
      </c>
      <c r="P339" s="78" t="n">
        <f aca="false">Childcare!$D339</f>
        <v>0</v>
      </c>
      <c r="Q339" s="78" t="n">
        <f aca="false">Loan_01!$E339</f>
        <v>0</v>
      </c>
      <c r="R339" s="78" t="n">
        <f aca="false">Loan_02!$E339</f>
        <v>0</v>
      </c>
      <c r="S339" s="78" t="n">
        <f aca="false">(-1)*SUM(Roth_01!$D339+Roth_02!$D339+IRA_01!$D339+IRA_02!$D339+Invest_01!$D339+Invest_02!$D339)</f>
        <v>-0</v>
      </c>
      <c r="T339" s="78" t="n">
        <f aca="false">(-1)*(IF(($B339&gt;Input!$O$24),0,Input!$O$30)+IF(($B339&gt;Input!$O$31),0,Input!$O$37)+IF(($B339&gt;Input!$O$38),0,Input!$O$44))</f>
        <v>-0</v>
      </c>
      <c r="U339" s="78" t="n">
        <f aca="false">IF(($AB338*(Input!$C$16/100)&gt;0),0,($AB338*(Input!$C$16/100)))</f>
        <v>0</v>
      </c>
      <c r="V339" s="78"/>
      <c r="W339" s="78" t="n">
        <f aca="false">IF(($N339+$O339+$P339+$Q339+$R339+$S339+$T339+$U339)&lt;0,($N339+$O339+$P339+$Q339+$R339+$S339+$T339+$U339),0)</f>
        <v>0</v>
      </c>
      <c r="X339" s="78"/>
      <c r="Y339" s="78" t="n">
        <f aca="false">IF(($N339+$O339+$P339+$Q339+$R339+$S339+$T339+$U339)&gt;=0,($N339+$O339+$P339+$Q339+$R339+$S339+$T339+$U339),0)</f>
        <v>0</v>
      </c>
      <c r="AA339" s="78" t="n">
        <f aca="false">IF(AND((($AB338+$W338-$U338)&lt;0),($Y339&gt;0)),($AA338-$K339)*(1+Input!$C$18/(12*100)),($AA338+$Y339-$K339)*(1+Input!$C$18/(12*100)))</f>
        <v>556278.480299928</v>
      </c>
      <c r="AB339" s="78" t="n">
        <f aca="false">IF(AND((($AB338+$W338-$U338)&lt;0),($Y339&gt;=0)),($AB338+$W338-$U338+$Y339)*(1+Input!$C$15/(12*100)),0)</f>
        <v>0</v>
      </c>
    </row>
    <row r="340" customFormat="false" ht="12.8" hidden="false" customHeight="false" outlineLevel="0" collapsed="false">
      <c r="A340" s="76" t="n">
        <v>336</v>
      </c>
      <c r="B340" s="77" t="n">
        <f aca="false">EOMONTH(Input!$C$7,A340)</f>
        <v>53143</v>
      </c>
      <c r="D340" s="76" t="n">
        <f aca="false">DATEDIF(Input!$C$23,$B340,"Y")</f>
        <v>68</v>
      </c>
      <c r="E340" s="76" t="n">
        <f aca="false">DATEDIF(Input!$G$23,$B340,"Y")</f>
        <v>68</v>
      </c>
      <c r="G340" s="78" t="n">
        <f aca="false">Salary_01!$L340</f>
        <v>-1533.5060091438</v>
      </c>
      <c r="H340" s="78" t="n">
        <f aca="false">Salary_02!$L340</f>
        <v>-1277.9216742865</v>
      </c>
      <c r="I340" s="78" t="n">
        <f aca="false">Retirement_Dist_01!$J340</f>
        <v>5630.49054754397</v>
      </c>
      <c r="J340" s="78" t="n">
        <f aca="false">Retirement_Dist_02!$J340</f>
        <v>3876.38977622751</v>
      </c>
      <c r="K340" s="78" t="n">
        <f aca="true">IF(AND(OR($B340&gt;Input!$C$31,$B340&gt;Input!$G$31),OR($B340&lt;Input!$C$25,$B340&lt;Input!$G$25)),(-1)*PMT(Input!$C$18/(100*12),(OFFSET($A$4, MAX( MATCH(Input!$C$25,$B$4:$B$1004,1), MATCH(Input!$G$25,$B$4:$B$1004,1)),0,1,1) - OFFSET($A$4, MIN( MATCH(Input!$C$31,$B$4:$B$1004,1), MATCH(Input!$G$31,$B$4:$B$1004,1)),0,1,1)),$AD$4,0,1),0)</f>
        <v>2751.83598150878</v>
      </c>
      <c r="L340" s="78" t="n">
        <f aca="false">IF(AND(($B340&lt;Input!$C$31),($B340&lt;Input!$G$31)),($G340+$H340+$I340+$J340),($G340+$H340+$I340+$J340+$K340))</f>
        <v>9447.28862184995</v>
      </c>
      <c r="M340" s="78" t="n">
        <f aca="false">Mortgage!$L340</f>
        <v>-571.981918934316</v>
      </c>
      <c r="N340" s="78" t="n">
        <f aca="false">$L340+$M340</f>
        <v>8875.30670291563</v>
      </c>
      <c r="O340" s="78" t="n">
        <f aca="false">IF(AND(($B340&lt;Input!$C$31),($B340&lt;Input!$G$31)),Expenses!$D340,(-1)*$N340)</f>
        <v>-8875.30670291563</v>
      </c>
      <c r="P340" s="78" t="n">
        <f aca="false">Childcare!$D340</f>
        <v>0</v>
      </c>
      <c r="Q340" s="78" t="n">
        <f aca="false">Loan_01!$E340</f>
        <v>0</v>
      </c>
      <c r="R340" s="78" t="n">
        <f aca="false">Loan_02!$E340</f>
        <v>0</v>
      </c>
      <c r="S340" s="78" t="n">
        <f aca="false">(-1)*SUM(Roth_01!$D340+Roth_02!$D340+IRA_01!$D340+IRA_02!$D340+Invest_01!$D340+Invest_02!$D340)</f>
        <v>-0</v>
      </c>
      <c r="T340" s="78" t="n">
        <f aca="false">(-1)*(IF(($B340&gt;Input!$O$24),0,Input!$O$30)+IF(($B340&gt;Input!$O$31),0,Input!$O$37)+IF(($B340&gt;Input!$O$38),0,Input!$O$44))</f>
        <v>-0</v>
      </c>
      <c r="U340" s="78" t="n">
        <f aca="false">IF(($AB339*(Input!$C$16/100)&gt;0),0,($AB339*(Input!$C$16/100)))</f>
        <v>0</v>
      </c>
      <c r="V340" s="78"/>
      <c r="W340" s="78" t="n">
        <f aca="false">IF(($N340+$O340+$P340+$Q340+$R340+$S340+$T340+$U340)&lt;0,($N340+$O340+$P340+$Q340+$R340+$S340+$T340+$U340),0)</f>
        <v>0</v>
      </c>
      <c r="X340" s="78"/>
      <c r="Y340" s="78" t="n">
        <f aca="false">IF(($N340+$O340+$P340+$Q340+$R340+$S340+$T340+$U340)&gt;=0,($N340+$O340+$P340+$Q340+$R340+$S340+$T340+$U340),0)</f>
        <v>0</v>
      </c>
      <c r="AA340" s="78" t="n">
        <f aca="false">IF(AND((($AB339+$W339-$U339)&lt;0),($Y340&gt;0)),($AA339-$K340)*(1+Input!$C$18/(12*100)),($AA339+$Y340-$K340)*(1+Input!$C$18/(12*100)))</f>
        <v>553549.707928599</v>
      </c>
      <c r="AB340" s="78" t="n">
        <f aca="false">IF(AND((($AB339+$W339-$U339)&lt;0),($Y340&gt;=0)),($AB339+$W339-$U339+$Y340)*(1+Input!$C$15/(12*100)),0)</f>
        <v>0</v>
      </c>
    </row>
    <row r="341" customFormat="false" ht="12.8" hidden="false" customHeight="false" outlineLevel="0" collapsed="false">
      <c r="A341" s="76" t="n">
        <v>337</v>
      </c>
      <c r="B341" s="77" t="n">
        <f aca="false">EOMONTH(Input!$C$7,A341)</f>
        <v>53174</v>
      </c>
      <c r="D341" s="76" t="n">
        <f aca="false">DATEDIF(Input!$C$23,$B341,"Y")</f>
        <v>68</v>
      </c>
      <c r="E341" s="76" t="n">
        <f aca="false">DATEDIF(Input!$G$23,$B341,"Y")</f>
        <v>68</v>
      </c>
      <c r="G341" s="78" t="n">
        <f aca="false">Salary_01!$L341</f>
        <v>-1533.5060091438</v>
      </c>
      <c r="H341" s="78" t="n">
        <f aca="false">Salary_02!$L341</f>
        <v>-1277.9216742865</v>
      </c>
      <c r="I341" s="78" t="n">
        <f aca="false">Retirement_Dist_01!$J341</f>
        <v>5630.49054754397</v>
      </c>
      <c r="J341" s="78" t="n">
        <f aca="false">Retirement_Dist_02!$J341</f>
        <v>3876.38977622751</v>
      </c>
      <c r="K341" s="78" t="n">
        <f aca="true">IF(AND(OR($B341&gt;Input!$C$31,$B341&gt;Input!$G$31),OR($B341&lt;Input!$C$25,$B341&lt;Input!$G$25)),(-1)*PMT(Input!$C$18/(100*12),(OFFSET($A$4, MAX( MATCH(Input!$C$25,$B$4:$B$1004,1), MATCH(Input!$G$25,$B$4:$B$1004,1)),0,1,1) - OFFSET($A$4, MIN( MATCH(Input!$C$31,$B$4:$B$1004,1), MATCH(Input!$G$31,$B$4:$B$1004,1)),0,1,1)),$AD$4,0,1),0)</f>
        <v>2751.83598150878</v>
      </c>
      <c r="L341" s="78" t="n">
        <f aca="false">IF(AND(($B341&lt;Input!$C$31),($B341&lt;Input!$G$31)),($G341+$H341+$I341+$J341),($G341+$H341+$I341+$J341+$K341))</f>
        <v>9447.28862184995</v>
      </c>
      <c r="M341" s="78" t="n">
        <f aca="false">Mortgage!$L341</f>
        <v>-571.981918934316</v>
      </c>
      <c r="N341" s="78" t="n">
        <f aca="false">$L341+$M341</f>
        <v>8875.30670291563</v>
      </c>
      <c r="O341" s="78" t="n">
        <f aca="false">IF(AND(($B341&lt;Input!$C$31),($B341&lt;Input!$G$31)),Expenses!$D341,(-1)*$N341)</f>
        <v>-8875.30670291563</v>
      </c>
      <c r="P341" s="78" t="n">
        <f aca="false">Childcare!$D341</f>
        <v>0</v>
      </c>
      <c r="Q341" s="78" t="n">
        <f aca="false">Loan_01!$E341</f>
        <v>0</v>
      </c>
      <c r="R341" s="78" t="n">
        <f aca="false">Loan_02!$E341</f>
        <v>0</v>
      </c>
      <c r="S341" s="78" t="n">
        <f aca="false">(-1)*SUM(Roth_01!$D341+Roth_02!$D341+IRA_01!$D341+IRA_02!$D341+Invest_01!$D341+Invest_02!$D341)</f>
        <v>-0</v>
      </c>
      <c r="T341" s="78" t="n">
        <f aca="false">(-1)*(IF(($B341&gt;Input!$O$24),0,Input!$O$30)+IF(($B341&gt;Input!$O$31),0,Input!$O$37)+IF(($B341&gt;Input!$O$38),0,Input!$O$44))</f>
        <v>-0</v>
      </c>
      <c r="U341" s="78" t="n">
        <f aca="false">IF(($AB340*(Input!$C$16/100)&gt;0),0,($AB340*(Input!$C$16/100)))</f>
        <v>0</v>
      </c>
      <c r="V341" s="78"/>
      <c r="W341" s="78" t="n">
        <f aca="false">IF(($N341+$O341+$P341+$Q341+$R341+$S341+$T341+$U341)&lt;0,($N341+$O341+$P341+$Q341+$R341+$S341+$T341+$U341),0)</f>
        <v>0</v>
      </c>
      <c r="X341" s="78"/>
      <c r="Y341" s="78" t="n">
        <f aca="false">IF(($N341+$O341+$P341+$Q341+$R341+$S341+$T341+$U341)&gt;=0,($N341+$O341+$P341+$Q341+$R341+$S341+$T341+$U341),0)</f>
        <v>0</v>
      </c>
      <c r="AA341" s="78" t="n">
        <f aca="false">IF(AND((($AB340+$W340-$U340)&lt;0),($Y341&gt;0)),($AA340-$K341)*(1+Input!$C$18/(12*100)),($AA340+$Y341-$K341)*(1+Input!$C$18/(12*100)))</f>
        <v>550820.821858421</v>
      </c>
      <c r="AB341" s="78" t="n">
        <f aca="false">IF(AND((($AB340+$W340-$U340)&lt;0),($Y341&gt;=0)),($AB340+$W340-$U340+$Y341)*(1+Input!$C$15/(12*100)),0)</f>
        <v>0</v>
      </c>
    </row>
    <row r="342" customFormat="false" ht="12.8" hidden="false" customHeight="false" outlineLevel="0" collapsed="false">
      <c r="A342" s="76" t="n">
        <v>338</v>
      </c>
      <c r="B342" s="77" t="n">
        <f aca="false">EOMONTH(Input!$C$7,A342)</f>
        <v>53205</v>
      </c>
      <c r="D342" s="76" t="n">
        <f aca="false">DATEDIF(Input!$C$23,$B342,"Y")</f>
        <v>68</v>
      </c>
      <c r="E342" s="76" t="n">
        <f aca="false">DATEDIF(Input!$G$23,$B342,"Y")</f>
        <v>68</v>
      </c>
      <c r="G342" s="78" t="n">
        <f aca="false">Salary_01!$L342</f>
        <v>-1533.5060091438</v>
      </c>
      <c r="H342" s="78" t="n">
        <f aca="false">Salary_02!$L342</f>
        <v>-1277.9216742865</v>
      </c>
      <c r="I342" s="78" t="n">
        <f aca="false">Retirement_Dist_01!$J342</f>
        <v>5630.49054754397</v>
      </c>
      <c r="J342" s="78" t="n">
        <f aca="false">Retirement_Dist_02!$J342</f>
        <v>3876.38977622751</v>
      </c>
      <c r="K342" s="78" t="n">
        <f aca="true">IF(AND(OR($B342&gt;Input!$C$31,$B342&gt;Input!$G$31),OR($B342&lt;Input!$C$25,$B342&lt;Input!$G$25)),(-1)*PMT(Input!$C$18/(100*12),(OFFSET($A$4, MAX( MATCH(Input!$C$25,$B$4:$B$1004,1), MATCH(Input!$G$25,$B$4:$B$1004,1)),0,1,1) - OFFSET($A$4, MIN( MATCH(Input!$C$31,$B$4:$B$1004,1), MATCH(Input!$G$31,$B$4:$B$1004,1)),0,1,1)),$AD$4,0,1),0)</f>
        <v>2751.83598150878</v>
      </c>
      <c r="L342" s="78" t="n">
        <f aca="false">IF(AND(($B342&lt;Input!$C$31),($B342&lt;Input!$G$31)),($G342+$H342+$I342+$J342),($G342+$H342+$I342+$J342+$K342))</f>
        <v>9447.28862184995</v>
      </c>
      <c r="M342" s="78" t="n">
        <f aca="false">Mortgage!$L342</f>
        <v>-571.981918934316</v>
      </c>
      <c r="N342" s="78" t="n">
        <f aca="false">$L342+$M342</f>
        <v>8875.30670291563</v>
      </c>
      <c r="O342" s="78" t="n">
        <f aca="false">IF(AND(($B342&lt;Input!$C$31),($B342&lt;Input!$G$31)),Expenses!$D342,(-1)*$N342)</f>
        <v>-8875.30670291563</v>
      </c>
      <c r="P342" s="78" t="n">
        <f aca="false">Childcare!$D342</f>
        <v>0</v>
      </c>
      <c r="Q342" s="78" t="n">
        <f aca="false">Loan_01!$E342</f>
        <v>0</v>
      </c>
      <c r="R342" s="78" t="n">
        <f aca="false">Loan_02!$E342</f>
        <v>0</v>
      </c>
      <c r="S342" s="78" t="n">
        <f aca="false">(-1)*SUM(Roth_01!$D342+Roth_02!$D342+IRA_01!$D342+IRA_02!$D342+Invest_01!$D342+Invest_02!$D342)</f>
        <v>-0</v>
      </c>
      <c r="T342" s="78" t="n">
        <f aca="false">(-1)*(IF(($B342&gt;Input!$O$24),0,Input!$O$30)+IF(($B342&gt;Input!$O$31),0,Input!$O$37)+IF(($B342&gt;Input!$O$38),0,Input!$O$44))</f>
        <v>-0</v>
      </c>
      <c r="U342" s="78" t="n">
        <f aca="false">IF(($AB341*(Input!$C$16/100)&gt;0),0,($AB341*(Input!$C$16/100)))</f>
        <v>0</v>
      </c>
      <c r="V342" s="78"/>
      <c r="W342" s="78" t="n">
        <f aca="false">IF(($N342+$O342+$P342+$Q342+$R342+$S342+$T342+$U342)&lt;0,($N342+$O342+$P342+$Q342+$R342+$S342+$T342+$U342),0)</f>
        <v>0</v>
      </c>
      <c r="X342" s="78"/>
      <c r="Y342" s="78" t="n">
        <f aca="false">IF(($N342+$O342+$P342+$Q342+$R342+$S342+$T342+$U342)&gt;=0,($N342+$O342+$P342+$Q342+$R342+$S342+$T342+$U342),0)</f>
        <v>0</v>
      </c>
      <c r="AA342" s="78" t="n">
        <f aca="false">IF(AND((($AB341+$W341-$U341)&lt;0),($Y342&gt;0)),($AA341-$K342)*(1+Input!$C$18/(12*100)),($AA341+$Y342-$K342)*(1+Input!$C$18/(12*100)))</f>
        <v>548091.822084657</v>
      </c>
      <c r="AB342" s="78" t="n">
        <f aca="false">IF(AND((($AB341+$W341-$U341)&lt;0),($Y342&gt;=0)),($AB341+$W341-$U341+$Y342)*(1+Input!$C$15/(12*100)),0)</f>
        <v>0</v>
      </c>
    </row>
    <row r="343" customFormat="false" ht="12.8" hidden="false" customHeight="false" outlineLevel="0" collapsed="false">
      <c r="A343" s="76" t="n">
        <v>339</v>
      </c>
      <c r="B343" s="77" t="n">
        <f aca="false">EOMONTH(Input!$C$7,A343)</f>
        <v>53235</v>
      </c>
      <c r="D343" s="76" t="n">
        <f aca="false">DATEDIF(Input!$C$23,$B343,"Y")</f>
        <v>68</v>
      </c>
      <c r="E343" s="76" t="n">
        <f aca="false">DATEDIF(Input!$G$23,$B343,"Y")</f>
        <v>68</v>
      </c>
      <c r="G343" s="78" t="n">
        <f aca="false">Salary_01!$L343</f>
        <v>-1533.5060091438</v>
      </c>
      <c r="H343" s="78" t="n">
        <f aca="false">Salary_02!$L343</f>
        <v>-1277.9216742865</v>
      </c>
      <c r="I343" s="78" t="n">
        <f aca="false">Retirement_Dist_01!$J343</f>
        <v>5630.49054754397</v>
      </c>
      <c r="J343" s="78" t="n">
        <f aca="false">Retirement_Dist_02!$J343</f>
        <v>3876.38977622751</v>
      </c>
      <c r="K343" s="78" t="n">
        <f aca="true">IF(AND(OR($B343&gt;Input!$C$31,$B343&gt;Input!$G$31),OR($B343&lt;Input!$C$25,$B343&lt;Input!$G$25)),(-1)*PMT(Input!$C$18/(100*12),(OFFSET($A$4, MAX( MATCH(Input!$C$25,$B$4:$B$1004,1), MATCH(Input!$G$25,$B$4:$B$1004,1)),0,1,1) - OFFSET($A$4, MIN( MATCH(Input!$C$31,$B$4:$B$1004,1), MATCH(Input!$G$31,$B$4:$B$1004,1)),0,1,1)),$AD$4,0,1),0)</f>
        <v>2751.83598150878</v>
      </c>
      <c r="L343" s="78" t="n">
        <f aca="false">IF(AND(($B343&lt;Input!$C$31),($B343&lt;Input!$G$31)),($G343+$H343+$I343+$J343),($G343+$H343+$I343+$J343+$K343))</f>
        <v>9447.28862184995</v>
      </c>
      <c r="M343" s="78" t="n">
        <f aca="false">Mortgage!$L343</f>
        <v>-571.981918934316</v>
      </c>
      <c r="N343" s="78" t="n">
        <f aca="false">$L343+$M343</f>
        <v>8875.30670291563</v>
      </c>
      <c r="O343" s="78" t="n">
        <f aca="false">IF(AND(($B343&lt;Input!$C$31),($B343&lt;Input!$G$31)),Expenses!$D343,(-1)*$N343)</f>
        <v>-8875.30670291563</v>
      </c>
      <c r="P343" s="78" t="n">
        <f aca="false">Childcare!$D343</f>
        <v>0</v>
      </c>
      <c r="Q343" s="78" t="n">
        <f aca="false">Loan_01!$E343</f>
        <v>0</v>
      </c>
      <c r="R343" s="78" t="n">
        <f aca="false">Loan_02!$E343</f>
        <v>0</v>
      </c>
      <c r="S343" s="78" t="n">
        <f aca="false">(-1)*SUM(Roth_01!$D343+Roth_02!$D343+IRA_01!$D343+IRA_02!$D343+Invest_01!$D343+Invest_02!$D343)</f>
        <v>-0</v>
      </c>
      <c r="T343" s="78" t="n">
        <f aca="false">(-1)*(IF(($B343&gt;Input!$O$24),0,Input!$O$30)+IF(($B343&gt;Input!$O$31),0,Input!$O$37)+IF(($B343&gt;Input!$O$38),0,Input!$O$44))</f>
        <v>-0</v>
      </c>
      <c r="U343" s="78" t="n">
        <f aca="false">IF(($AB342*(Input!$C$16/100)&gt;0),0,($AB342*(Input!$C$16/100)))</f>
        <v>0</v>
      </c>
      <c r="V343" s="78"/>
      <c r="W343" s="78" t="n">
        <f aca="false">IF(($N343+$O343+$P343+$Q343+$R343+$S343+$T343+$U343)&lt;0,($N343+$O343+$P343+$Q343+$R343+$S343+$T343+$U343),0)</f>
        <v>0</v>
      </c>
      <c r="X343" s="78"/>
      <c r="Y343" s="78" t="n">
        <f aca="false">IF(($N343+$O343+$P343+$Q343+$R343+$S343+$T343+$U343)&gt;=0,($N343+$O343+$P343+$Q343+$R343+$S343+$T343+$U343),0)</f>
        <v>0</v>
      </c>
      <c r="AA343" s="78" t="n">
        <f aca="false">IF(AND((($AB342+$W342-$U342)&lt;0),($Y343&gt;0)),($AA342-$K343)*(1+Input!$C$18/(12*100)),($AA342+$Y343-$K343)*(1+Input!$C$18/(12*100)))</f>
        <v>545362.708602569</v>
      </c>
      <c r="AB343" s="78" t="n">
        <f aca="false">IF(AND((($AB342+$W342-$U342)&lt;0),($Y343&gt;=0)),($AB342+$W342-$U342+$Y343)*(1+Input!$C$15/(12*100)),0)</f>
        <v>0</v>
      </c>
    </row>
    <row r="344" customFormat="false" ht="12.8" hidden="false" customHeight="false" outlineLevel="0" collapsed="false">
      <c r="A344" s="76" t="n">
        <v>340</v>
      </c>
      <c r="B344" s="77" t="n">
        <f aca="false">EOMONTH(Input!$C$7,A344)</f>
        <v>53266</v>
      </c>
      <c r="D344" s="76" t="n">
        <f aca="false">DATEDIF(Input!$C$23,$B344,"Y")</f>
        <v>68</v>
      </c>
      <c r="E344" s="76" t="n">
        <f aca="false">DATEDIF(Input!$G$23,$B344,"Y")</f>
        <v>68</v>
      </c>
      <c r="G344" s="78" t="n">
        <f aca="false">Salary_01!$L344</f>
        <v>-1533.5060091438</v>
      </c>
      <c r="H344" s="78" t="n">
        <f aca="false">Salary_02!$L344</f>
        <v>-1277.9216742865</v>
      </c>
      <c r="I344" s="78" t="n">
        <f aca="false">Retirement_Dist_01!$J344</f>
        <v>5630.49054754397</v>
      </c>
      <c r="J344" s="78" t="n">
        <f aca="false">Retirement_Dist_02!$J344</f>
        <v>3876.38977622751</v>
      </c>
      <c r="K344" s="78" t="n">
        <f aca="true">IF(AND(OR($B344&gt;Input!$C$31,$B344&gt;Input!$G$31),OR($B344&lt;Input!$C$25,$B344&lt;Input!$G$25)),(-1)*PMT(Input!$C$18/(100*12),(OFFSET($A$4, MAX( MATCH(Input!$C$25,$B$4:$B$1004,1), MATCH(Input!$G$25,$B$4:$B$1004,1)),0,1,1) - OFFSET($A$4, MIN( MATCH(Input!$C$31,$B$4:$B$1004,1), MATCH(Input!$G$31,$B$4:$B$1004,1)),0,1,1)),$AD$4,0,1),0)</f>
        <v>2751.83598150878</v>
      </c>
      <c r="L344" s="78" t="n">
        <f aca="false">IF(AND(($B344&lt;Input!$C$31),($B344&lt;Input!$G$31)),($G344+$H344+$I344+$J344),($G344+$H344+$I344+$J344+$K344))</f>
        <v>9447.28862184995</v>
      </c>
      <c r="M344" s="78" t="n">
        <f aca="false">Mortgage!$L344</f>
        <v>-571.981918934316</v>
      </c>
      <c r="N344" s="78" t="n">
        <f aca="false">$L344+$M344</f>
        <v>8875.30670291563</v>
      </c>
      <c r="O344" s="78" t="n">
        <f aca="false">IF(AND(($B344&lt;Input!$C$31),($B344&lt;Input!$G$31)),Expenses!$D344,(-1)*$N344)</f>
        <v>-8875.30670291563</v>
      </c>
      <c r="P344" s="78" t="n">
        <f aca="false">Childcare!$D344</f>
        <v>0</v>
      </c>
      <c r="Q344" s="78" t="n">
        <f aca="false">Loan_01!$E344</f>
        <v>0</v>
      </c>
      <c r="R344" s="78" t="n">
        <f aca="false">Loan_02!$E344</f>
        <v>0</v>
      </c>
      <c r="S344" s="78" t="n">
        <f aca="false">(-1)*SUM(Roth_01!$D344+Roth_02!$D344+IRA_01!$D344+IRA_02!$D344+Invest_01!$D344+Invest_02!$D344)</f>
        <v>-0</v>
      </c>
      <c r="T344" s="78" t="n">
        <f aca="false">(-1)*(IF(($B344&gt;Input!$O$24),0,Input!$O$30)+IF(($B344&gt;Input!$O$31),0,Input!$O$37)+IF(($B344&gt;Input!$O$38),0,Input!$O$44))</f>
        <v>-0</v>
      </c>
      <c r="U344" s="78" t="n">
        <f aca="false">IF(($AB343*(Input!$C$16/100)&gt;0),0,($AB343*(Input!$C$16/100)))</f>
        <v>0</v>
      </c>
      <c r="V344" s="78"/>
      <c r="W344" s="78" t="n">
        <f aca="false">IF(($N344+$O344+$P344+$Q344+$R344+$S344+$T344+$U344)&lt;0,($N344+$O344+$P344+$Q344+$R344+$S344+$T344+$U344),0)</f>
        <v>0</v>
      </c>
      <c r="X344" s="78"/>
      <c r="Y344" s="78" t="n">
        <f aca="false">IF(($N344+$O344+$P344+$Q344+$R344+$S344+$T344+$U344)&gt;=0,($N344+$O344+$P344+$Q344+$R344+$S344+$T344+$U344),0)</f>
        <v>0</v>
      </c>
      <c r="AA344" s="78" t="n">
        <f aca="false">IF(AND((($AB343+$W343-$U343)&lt;0),($Y344&gt;0)),($AA343-$K344)*(1+Input!$C$18/(12*100)),($AA343+$Y344-$K344)*(1+Input!$C$18/(12*100)))</f>
        <v>542633.48140742</v>
      </c>
      <c r="AB344" s="78" t="n">
        <f aca="false">IF(AND((($AB343+$W343-$U343)&lt;0),($Y344&gt;=0)),($AB343+$W343-$U343+$Y344)*(1+Input!$C$15/(12*100)),0)</f>
        <v>0</v>
      </c>
    </row>
    <row r="345" customFormat="false" ht="12.8" hidden="false" customHeight="false" outlineLevel="0" collapsed="false">
      <c r="A345" s="76" t="n">
        <v>341</v>
      </c>
      <c r="B345" s="77" t="n">
        <f aca="false">EOMONTH(Input!$C$7,A345)</f>
        <v>53296</v>
      </c>
      <c r="D345" s="76" t="n">
        <f aca="false">DATEDIF(Input!$C$23,$B345,"Y")</f>
        <v>68</v>
      </c>
      <c r="E345" s="76" t="n">
        <f aca="false">DATEDIF(Input!$G$23,$B345,"Y")</f>
        <v>68</v>
      </c>
      <c r="G345" s="78" t="n">
        <f aca="false">Salary_01!$L345</f>
        <v>-1533.5060091438</v>
      </c>
      <c r="H345" s="78" t="n">
        <f aca="false">Salary_02!$L345</f>
        <v>-1277.9216742865</v>
      </c>
      <c r="I345" s="78" t="n">
        <f aca="false">Retirement_Dist_01!$J345</f>
        <v>5630.49054754397</v>
      </c>
      <c r="J345" s="78" t="n">
        <f aca="false">Retirement_Dist_02!$J345</f>
        <v>3876.38977622751</v>
      </c>
      <c r="K345" s="78" t="n">
        <f aca="true">IF(AND(OR($B345&gt;Input!$C$31,$B345&gt;Input!$G$31),OR($B345&lt;Input!$C$25,$B345&lt;Input!$G$25)),(-1)*PMT(Input!$C$18/(100*12),(OFFSET($A$4, MAX( MATCH(Input!$C$25,$B$4:$B$1004,1), MATCH(Input!$G$25,$B$4:$B$1004,1)),0,1,1) - OFFSET($A$4, MIN( MATCH(Input!$C$31,$B$4:$B$1004,1), MATCH(Input!$G$31,$B$4:$B$1004,1)),0,1,1)),$AD$4,0,1),0)</f>
        <v>2751.83598150878</v>
      </c>
      <c r="L345" s="78" t="n">
        <f aca="false">IF(AND(($B345&lt;Input!$C$31),($B345&lt;Input!$G$31)),($G345+$H345+$I345+$J345),($G345+$H345+$I345+$J345+$K345))</f>
        <v>9447.28862184995</v>
      </c>
      <c r="M345" s="78" t="n">
        <f aca="false">Mortgage!$L345</f>
        <v>-571.981918934316</v>
      </c>
      <c r="N345" s="78" t="n">
        <f aca="false">$L345+$M345</f>
        <v>8875.30670291563</v>
      </c>
      <c r="O345" s="78" t="n">
        <f aca="false">IF(AND(($B345&lt;Input!$C$31),($B345&lt;Input!$G$31)),Expenses!$D345,(-1)*$N345)</f>
        <v>-8875.30670291563</v>
      </c>
      <c r="P345" s="78" t="n">
        <f aca="false">Childcare!$D345</f>
        <v>0</v>
      </c>
      <c r="Q345" s="78" t="n">
        <f aca="false">Loan_01!$E345</f>
        <v>0</v>
      </c>
      <c r="R345" s="78" t="n">
        <f aca="false">Loan_02!$E345</f>
        <v>0</v>
      </c>
      <c r="S345" s="78" t="n">
        <f aca="false">(-1)*SUM(Roth_01!$D345+Roth_02!$D345+IRA_01!$D345+IRA_02!$D345+Invest_01!$D345+Invest_02!$D345)</f>
        <v>-0</v>
      </c>
      <c r="T345" s="78" t="n">
        <f aca="false">(-1)*(IF(($B345&gt;Input!$O$24),0,Input!$O$30)+IF(($B345&gt;Input!$O$31),0,Input!$O$37)+IF(($B345&gt;Input!$O$38),0,Input!$O$44))</f>
        <v>-0</v>
      </c>
      <c r="U345" s="78" t="n">
        <f aca="false">IF(($AB344*(Input!$C$16/100)&gt;0),0,($AB344*(Input!$C$16/100)))</f>
        <v>0</v>
      </c>
      <c r="V345" s="78"/>
      <c r="W345" s="78" t="n">
        <f aca="false">IF(($N345+$O345+$P345+$Q345+$R345+$S345+$T345+$U345)&lt;0,($N345+$O345+$P345+$Q345+$R345+$S345+$T345+$U345),0)</f>
        <v>0</v>
      </c>
      <c r="X345" s="78"/>
      <c r="Y345" s="78" t="n">
        <f aca="false">IF(($N345+$O345+$P345+$Q345+$R345+$S345+$T345+$U345)&gt;=0,($N345+$O345+$P345+$Q345+$R345+$S345+$T345+$U345),0)</f>
        <v>0</v>
      </c>
      <c r="AA345" s="78" t="n">
        <f aca="false">IF(AND((($AB344+$W344-$U344)&lt;0),($Y345&gt;0)),($AA344-$K345)*(1+Input!$C$18/(12*100)),($AA344+$Y345-$K345)*(1+Input!$C$18/(12*100)))</f>
        <v>539904.14049447</v>
      </c>
      <c r="AB345" s="78" t="n">
        <f aca="false">IF(AND((($AB344+$W344-$U344)&lt;0),($Y345&gt;=0)),($AB344+$W344-$U344+$Y345)*(1+Input!$C$15/(12*100)),0)</f>
        <v>0</v>
      </c>
    </row>
    <row r="346" customFormat="false" ht="12.8" hidden="false" customHeight="false" outlineLevel="0" collapsed="false">
      <c r="A346" s="76" t="n">
        <v>342</v>
      </c>
      <c r="B346" s="77" t="n">
        <f aca="false">EOMONTH(Input!$C$7,A346)</f>
        <v>53327</v>
      </c>
      <c r="D346" s="76" t="n">
        <f aca="false">DATEDIF(Input!$C$23,$B346,"Y")</f>
        <v>68</v>
      </c>
      <c r="E346" s="76" t="n">
        <f aca="false">DATEDIF(Input!$G$23,$B346,"Y")</f>
        <v>68</v>
      </c>
      <c r="G346" s="78" t="n">
        <f aca="false">Salary_01!$L346</f>
        <v>-1533.5060091438</v>
      </c>
      <c r="H346" s="78" t="n">
        <f aca="false">Salary_02!$L346</f>
        <v>-1277.9216742865</v>
      </c>
      <c r="I346" s="78" t="n">
        <f aca="false">Retirement_Dist_01!$J346</f>
        <v>5630.49054754397</v>
      </c>
      <c r="J346" s="78" t="n">
        <f aca="false">Retirement_Dist_02!$J346</f>
        <v>3876.38977622751</v>
      </c>
      <c r="K346" s="78" t="n">
        <f aca="true">IF(AND(OR($B346&gt;Input!$C$31,$B346&gt;Input!$G$31),OR($B346&lt;Input!$C$25,$B346&lt;Input!$G$25)),(-1)*PMT(Input!$C$18/(100*12),(OFFSET($A$4, MAX( MATCH(Input!$C$25,$B$4:$B$1004,1), MATCH(Input!$G$25,$B$4:$B$1004,1)),0,1,1) - OFFSET($A$4, MIN( MATCH(Input!$C$31,$B$4:$B$1004,1), MATCH(Input!$G$31,$B$4:$B$1004,1)),0,1,1)),$AD$4,0,1),0)</f>
        <v>2751.83598150878</v>
      </c>
      <c r="L346" s="78" t="n">
        <f aca="false">IF(AND(($B346&lt;Input!$C$31),($B346&lt;Input!$G$31)),($G346+$H346+$I346+$J346),($G346+$H346+$I346+$J346+$K346))</f>
        <v>9447.28862184995</v>
      </c>
      <c r="M346" s="78" t="n">
        <f aca="false">Mortgage!$L346</f>
        <v>-571.981918934316</v>
      </c>
      <c r="N346" s="78" t="n">
        <f aca="false">$L346+$M346</f>
        <v>8875.30670291563</v>
      </c>
      <c r="O346" s="78" t="n">
        <f aca="false">IF(AND(($B346&lt;Input!$C$31),($B346&lt;Input!$G$31)),Expenses!$D346,(-1)*$N346)</f>
        <v>-8875.30670291563</v>
      </c>
      <c r="P346" s="78" t="n">
        <f aca="false">Childcare!$D346</f>
        <v>0</v>
      </c>
      <c r="Q346" s="78" t="n">
        <f aca="false">Loan_01!$E346</f>
        <v>0</v>
      </c>
      <c r="R346" s="78" t="n">
        <f aca="false">Loan_02!$E346</f>
        <v>0</v>
      </c>
      <c r="S346" s="78" t="n">
        <f aca="false">(-1)*SUM(Roth_01!$D346+Roth_02!$D346+IRA_01!$D346+IRA_02!$D346+Invest_01!$D346+Invest_02!$D346)</f>
        <v>-0</v>
      </c>
      <c r="T346" s="78" t="n">
        <f aca="false">(-1)*(IF(($B346&gt;Input!$O$24),0,Input!$O$30)+IF(($B346&gt;Input!$O$31),0,Input!$O$37)+IF(($B346&gt;Input!$O$38),0,Input!$O$44))</f>
        <v>-0</v>
      </c>
      <c r="U346" s="78" t="n">
        <f aca="false">IF(($AB345*(Input!$C$16/100)&gt;0),0,($AB345*(Input!$C$16/100)))</f>
        <v>0</v>
      </c>
      <c r="V346" s="78"/>
      <c r="W346" s="78" t="n">
        <f aca="false">IF(($N346+$O346+$P346+$Q346+$R346+$S346+$T346+$U346)&lt;0,($N346+$O346+$P346+$Q346+$R346+$S346+$T346+$U346),0)</f>
        <v>0</v>
      </c>
      <c r="X346" s="78"/>
      <c r="Y346" s="78" t="n">
        <f aca="false">IF(($N346+$O346+$P346+$Q346+$R346+$S346+$T346+$U346)&gt;=0,($N346+$O346+$P346+$Q346+$R346+$S346+$T346+$U346),0)</f>
        <v>0</v>
      </c>
      <c r="AA346" s="78" t="n">
        <f aca="false">IF(AND((($AB345+$W345-$U345)&lt;0),($Y346&gt;0)),($AA345-$K346)*(1+Input!$C$18/(12*100)),($AA345+$Y346-$K346)*(1+Input!$C$18/(12*100)))</f>
        <v>537174.685858983</v>
      </c>
      <c r="AB346" s="78" t="n">
        <f aca="false">IF(AND((($AB345+$W345-$U345)&lt;0),($Y346&gt;=0)),($AB345+$W345-$U345+$Y346)*(1+Input!$C$15/(12*100)),0)</f>
        <v>0</v>
      </c>
    </row>
    <row r="347" customFormat="false" ht="12.8" hidden="false" customHeight="false" outlineLevel="0" collapsed="false">
      <c r="A347" s="76" t="n">
        <v>343</v>
      </c>
      <c r="B347" s="77" t="n">
        <f aca="false">EOMONTH(Input!$C$7,A347)</f>
        <v>53358</v>
      </c>
      <c r="D347" s="76" t="n">
        <f aca="false">DATEDIF(Input!$C$23,$B347,"Y")</f>
        <v>68</v>
      </c>
      <c r="E347" s="76" t="n">
        <f aca="false">DATEDIF(Input!$G$23,$B347,"Y")</f>
        <v>68</v>
      </c>
      <c r="G347" s="78" t="n">
        <f aca="false">Salary_01!$L347</f>
        <v>-1533.5060091438</v>
      </c>
      <c r="H347" s="78" t="n">
        <f aca="false">Salary_02!$L347</f>
        <v>-1277.9216742865</v>
      </c>
      <c r="I347" s="78" t="n">
        <f aca="false">Retirement_Dist_01!$J347</f>
        <v>5630.49054754397</v>
      </c>
      <c r="J347" s="78" t="n">
        <f aca="false">Retirement_Dist_02!$J347</f>
        <v>3876.38977622751</v>
      </c>
      <c r="K347" s="78" t="n">
        <f aca="true">IF(AND(OR($B347&gt;Input!$C$31,$B347&gt;Input!$G$31),OR($B347&lt;Input!$C$25,$B347&lt;Input!$G$25)),(-1)*PMT(Input!$C$18/(100*12),(OFFSET($A$4, MAX( MATCH(Input!$C$25,$B$4:$B$1004,1), MATCH(Input!$G$25,$B$4:$B$1004,1)),0,1,1) - OFFSET($A$4, MIN( MATCH(Input!$C$31,$B$4:$B$1004,1), MATCH(Input!$G$31,$B$4:$B$1004,1)),0,1,1)),$AD$4,0,1),0)</f>
        <v>2751.83598150878</v>
      </c>
      <c r="L347" s="78" t="n">
        <f aca="false">IF(AND(($B347&lt;Input!$C$31),($B347&lt;Input!$G$31)),($G347+$H347+$I347+$J347),($G347+$H347+$I347+$J347+$K347))</f>
        <v>9447.28862184995</v>
      </c>
      <c r="M347" s="78" t="n">
        <f aca="false">Mortgage!$L347</f>
        <v>-571.981918934316</v>
      </c>
      <c r="N347" s="78" t="n">
        <f aca="false">$L347+$M347</f>
        <v>8875.30670291563</v>
      </c>
      <c r="O347" s="78" t="n">
        <f aca="false">IF(AND(($B347&lt;Input!$C$31),($B347&lt;Input!$G$31)),Expenses!$D347,(-1)*$N347)</f>
        <v>-8875.30670291563</v>
      </c>
      <c r="P347" s="78" t="n">
        <f aca="false">Childcare!$D347</f>
        <v>0</v>
      </c>
      <c r="Q347" s="78" t="n">
        <f aca="false">Loan_01!$E347</f>
        <v>0</v>
      </c>
      <c r="R347" s="78" t="n">
        <f aca="false">Loan_02!$E347</f>
        <v>0</v>
      </c>
      <c r="S347" s="78" t="n">
        <f aca="false">(-1)*SUM(Roth_01!$D347+Roth_02!$D347+IRA_01!$D347+IRA_02!$D347+Invest_01!$D347+Invest_02!$D347)</f>
        <v>-0</v>
      </c>
      <c r="T347" s="78" t="n">
        <f aca="false">(-1)*(IF(($B347&gt;Input!$O$24),0,Input!$O$30)+IF(($B347&gt;Input!$O$31),0,Input!$O$37)+IF(($B347&gt;Input!$O$38),0,Input!$O$44))</f>
        <v>-0</v>
      </c>
      <c r="U347" s="78" t="n">
        <f aca="false">IF(($AB346*(Input!$C$16/100)&gt;0),0,($AB346*(Input!$C$16/100)))</f>
        <v>0</v>
      </c>
      <c r="V347" s="78"/>
      <c r="W347" s="78" t="n">
        <f aca="false">IF(($N347+$O347+$P347+$Q347+$R347+$S347+$T347+$U347)&lt;0,($N347+$O347+$P347+$Q347+$R347+$S347+$T347+$U347),0)</f>
        <v>0</v>
      </c>
      <c r="X347" s="78"/>
      <c r="Y347" s="78" t="n">
        <f aca="false">IF(($N347+$O347+$P347+$Q347+$R347+$S347+$T347+$U347)&gt;=0,($N347+$O347+$P347+$Q347+$R347+$S347+$T347+$U347),0)</f>
        <v>0</v>
      </c>
      <c r="AA347" s="78" t="n">
        <f aca="false">IF(AND((($AB346+$W346-$U346)&lt;0),($Y347&gt;0)),($AA346-$K347)*(1+Input!$C$18/(12*100)),($AA346+$Y347-$K347)*(1+Input!$C$18/(12*100)))</f>
        <v>534445.117496219</v>
      </c>
      <c r="AB347" s="78" t="n">
        <f aca="false">IF(AND((($AB346+$W346-$U346)&lt;0),($Y347&gt;=0)),($AB346+$W346-$U346+$Y347)*(1+Input!$C$15/(12*100)),0)</f>
        <v>0</v>
      </c>
    </row>
    <row r="348" customFormat="false" ht="12.8" hidden="false" customHeight="false" outlineLevel="0" collapsed="false">
      <c r="A348" s="76" t="n">
        <v>344</v>
      </c>
      <c r="B348" s="77" t="n">
        <f aca="false">EOMONTH(Input!$C$7,A348)</f>
        <v>53386</v>
      </c>
      <c r="D348" s="76" t="n">
        <f aca="false">DATEDIF(Input!$C$23,$B348,"Y")</f>
        <v>68</v>
      </c>
      <c r="E348" s="76" t="n">
        <f aca="false">DATEDIF(Input!$G$23,$B348,"Y")</f>
        <v>68</v>
      </c>
      <c r="G348" s="78" t="n">
        <f aca="false">Salary_01!$L348</f>
        <v>-1533.5060091438</v>
      </c>
      <c r="H348" s="78" t="n">
        <f aca="false">Salary_02!$L348</f>
        <v>-1277.9216742865</v>
      </c>
      <c r="I348" s="78" t="n">
        <f aca="false">Retirement_Dist_01!$J348</f>
        <v>5630.49054754397</v>
      </c>
      <c r="J348" s="78" t="n">
        <f aca="false">Retirement_Dist_02!$J348</f>
        <v>3876.38977622751</v>
      </c>
      <c r="K348" s="78" t="n">
        <f aca="true">IF(AND(OR($B348&gt;Input!$C$31,$B348&gt;Input!$G$31),OR($B348&lt;Input!$C$25,$B348&lt;Input!$G$25)),(-1)*PMT(Input!$C$18/(100*12),(OFFSET($A$4, MAX( MATCH(Input!$C$25,$B$4:$B$1004,1), MATCH(Input!$G$25,$B$4:$B$1004,1)),0,1,1) - OFFSET($A$4, MIN( MATCH(Input!$C$31,$B$4:$B$1004,1), MATCH(Input!$G$31,$B$4:$B$1004,1)),0,1,1)),$AD$4,0,1),0)</f>
        <v>2751.83598150878</v>
      </c>
      <c r="L348" s="78" t="n">
        <f aca="false">IF(AND(($B348&lt;Input!$C$31),($B348&lt;Input!$G$31)),($G348+$H348+$I348+$J348),($G348+$H348+$I348+$J348+$K348))</f>
        <v>9447.28862184995</v>
      </c>
      <c r="M348" s="78" t="n">
        <f aca="false">Mortgage!$L348</f>
        <v>-571.981918934316</v>
      </c>
      <c r="N348" s="78" t="n">
        <f aca="false">$L348+$M348</f>
        <v>8875.30670291563</v>
      </c>
      <c r="O348" s="78" t="n">
        <f aca="false">IF(AND(($B348&lt;Input!$C$31),($B348&lt;Input!$G$31)),Expenses!$D348,(-1)*$N348)</f>
        <v>-8875.30670291563</v>
      </c>
      <c r="P348" s="78" t="n">
        <f aca="false">Childcare!$D348</f>
        <v>0</v>
      </c>
      <c r="Q348" s="78" t="n">
        <f aca="false">Loan_01!$E348</f>
        <v>0</v>
      </c>
      <c r="R348" s="78" t="n">
        <f aca="false">Loan_02!$E348</f>
        <v>0</v>
      </c>
      <c r="S348" s="78" t="n">
        <f aca="false">(-1)*SUM(Roth_01!$D348+Roth_02!$D348+IRA_01!$D348+IRA_02!$D348+Invest_01!$D348+Invest_02!$D348)</f>
        <v>-0</v>
      </c>
      <c r="T348" s="78" t="n">
        <f aca="false">(-1)*(IF(($B348&gt;Input!$O$24),0,Input!$O$30)+IF(($B348&gt;Input!$O$31),0,Input!$O$37)+IF(($B348&gt;Input!$O$38),0,Input!$O$44))</f>
        <v>-0</v>
      </c>
      <c r="U348" s="78" t="n">
        <f aca="false">IF(($AB347*(Input!$C$16/100)&gt;0),0,($AB347*(Input!$C$16/100)))</f>
        <v>0</v>
      </c>
      <c r="V348" s="78"/>
      <c r="W348" s="78" t="n">
        <f aca="false">IF(($N348+$O348+$P348+$Q348+$R348+$S348+$T348+$U348)&lt;0,($N348+$O348+$P348+$Q348+$R348+$S348+$T348+$U348),0)</f>
        <v>0</v>
      </c>
      <c r="X348" s="78"/>
      <c r="Y348" s="78" t="n">
        <f aca="false">IF(($N348+$O348+$P348+$Q348+$R348+$S348+$T348+$U348)&gt;=0,($N348+$O348+$P348+$Q348+$R348+$S348+$T348+$U348),0)</f>
        <v>0</v>
      </c>
      <c r="AA348" s="78" t="n">
        <f aca="false">IF(AND((($AB347+$W347-$U347)&lt;0),($Y348&gt;0)),($AA347-$K348)*(1+Input!$C$18/(12*100)),($AA347+$Y348-$K348)*(1+Input!$C$18/(12*100)))</f>
        <v>531715.43540144</v>
      </c>
      <c r="AB348" s="78" t="n">
        <f aca="false">IF(AND((($AB347+$W347-$U347)&lt;0),($Y348&gt;=0)),($AB347+$W347-$U347+$Y348)*(1+Input!$C$15/(12*100)),0)</f>
        <v>0</v>
      </c>
    </row>
    <row r="349" customFormat="false" ht="12.8" hidden="false" customHeight="false" outlineLevel="0" collapsed="false">
      <c r="A349" s="76" t="n">
        <v>345</v>
      </c>
      <c r="B349" s="77" t="n">
        <f aca="false">EOMONTH(Input!$C$7,A349)</f>
        <v>53417</v>
      </c>
      <c r="D349" s="76" t="n">
        <f aca="false">DATEDIF(Input!$C$23,$B349,"Y")</f>
        <v>68</v>
      </c>
      <c r="E349" s="76" t="n">
        <f aca="false">DATEDIF(Input!$G$23,$B349,"Y")</f>
        <v>68</v>
      </c>
      <c r="G349" s="78" t="n">
        <f aca="false">Salary_01!$L349</f>
        <v>-1533.5060091438</v>
      </c>
      <c r="H349" s="78" t="n">
        <f aca="false">Salary_02!$L349</f>
        <v>-1277.9216742865</v>
      </c>
      <c r="I349" s="78" t="n">
        <f aca="false">Retirement_Dist_01!$J349</f>
        <v>5630.49054754397</v>
      </c>
      <c r="J349" s="78" t="n">
        <f aca="false">Retirement_Dist_02!$J349</f>
        <v>3876.38977622751</v>
      </c>
      <c r="K349" s="78" t="n">
        <f aca="true">IF(AND(OR($B349&gt;Input!$C$31,$B349&gt;Input!$G$31),OR($B349&lt;Input!$C$25,$B349&lt;Input!$G$25)),(-1)*PMT(Input!$C$18/(100*12),(OFFSET($A$4, MAX( MATCH(Input!$C$25,$B$4:$B$1004,1), MATCH(Input!$G$25,$B$4:$B$1004,1)),0,1,1) - OFFSET($A$4, MIN( MATCH(Input!$C$31,$B$4:$B$1004,1), MATCH(Input!$G$31,$B$4:$B$1004,1)),0,1,1)),$AD$4,0,1),0)</f>
        <v>2751.83598150878</v>
      </c>
      <c r="L349" s="78" t="n">
        <f aca="false">IF(AND(($B349&lt;Input!$C$31),($B349&lt;Input!$G$31)),($G349+$H349+$I349+$J349),($G349+$H349+$I349+$J349+$K349))</f>
        <v>9447.28862184995</v>
      </c>
      <c r="M349" s="78" t="n">
        <f aca="false">Mortgage!$L349</f>
        <v>-571.981918934316</v>
      </c>
      <c r="N349" s="78" t="n">
        <f aca="false">$L349+$M349</f>
        <v>8875.30670291563</v>
      </c>
      <c r="O349" s="78" t="n">
        <f aca="false">IF(AND(($B349&lt;Input!$C$31),($B349&lt;Input!$G$31)),Expenses!$D349,(-1)*$N349)</f>
        <v>-8875.30670291563</v>
      </c>
      <c r="P349" s="78" t="n">
        <f aca="false">Childcare!$D349</f>
        <v>0</v>
      </c>
      <c r="Q349" s="78" t="n">
        <f aca="false">Loan_01!$E349</f>
        <v>0</v>
      </c>
      <c r="R349" s="78" t="n">
        <f aca="false">Loan_02!$E349</f>
        <v>0</v>
      </c>
      <c r="S349" s="78" t="n">
        <f aca="false">(-1)*SUM(Roth_01!$D349+Roth_02!$D349+IRA_01!$D349+IRA_02!$D349+Invest_01!$D349+Invest_02!$D349)</f>
        <v>-0</v>
      </c>
      <c r="T349" s="78" t="n">
        <f aca="false">(-1)*(IF(($B349&gt;Input!$O$24),0,Input!$O$30)+IF(($B349&gt;Input!$O$31),0,Input!$O$37)+IF(($B349&gt;Input!$O$38),0,Input!$O$44))</f>
        <v>-0</v>
      </c>
      <c r="U349" s="78" t="n">
        <f aca="false">IF(($AB348*(Input!$C$16/100)&gt;0),0,($AB348*(Input!$C$16/100)))</f>
        <v>0</v>
      </c>
      <c r="V349" s="78"/>
      <c r="W349" s="78" t="n">
        <f aca="false">IF(($N349+$O349+$P349+$Q349+$R349+$S349+$T349+$U349)&lt;0,($N349+$O349+$P349+$Q349+$R349+$S349+$T349+$U349),0)</f>
        <v>0</v>
      </c>
      <c r="X349" s="78"/>
      <c r="Y349" s="78" t="n">
        <f aca="false">IF(($N349+$O349+$P349+$Q349+$R349+$S349+$T349+$U349)&gt;=0,($N349+$O349+$P349+$Q349+$R349+$S349+$T349+$U349),0)</f>
        <v>0</v>
      </c>
      <c r="AA349" s="78" t="n">
        <f aca="false">IF(AND((($AB348+$W348-$U348)&lt;0),($Y349&gt;0)),($AA348-$K349)*(1+Input!$C$18/(12*100)),($AA348+$Y349-$K349)*(1+Input!$C$18/(12*100)))</f>
        <v>528985.639569907</v>
      </c>
      <c r="AB349" s="78" t="n">
        <f aca="false">IF(AND((($AB348+$W348-$U348)&lt;0),($Y349&gt;=0)),($AB348+$W348-$U348+$Y349)*(1+Input!$C$15/(12*100)),0)</f>
        <v>0</v>
      </c>
    </row>
    <row r="350" customFormat="false" ht="12.8" hidden="false" customHeight="false" outlineLevel="0" collapsed="false">
      <c r="A350" s="76" t="n">
        <v>346</v>
      </c>
      <c r="B350" s="77" t="n">
        <f aca="false">EOMONTH(Input!$C$7,A350)</f>
        <v>53447</v>
      </c>
      <c r="D350" s="76" t="n">
        <f aca="false">DATEDIF(Input!$C$23,$B350,"Y")</f>
        <v>68</v>
      </c>
      <c r="E350" s="76" t="n">
        <f aca="false">DATEDIF(Input!$G$23,$B350,"Y")</f>
        <v>68</v>
      </c>
      <c r="G350" s="78" t="n">
        <f aca="false">Salary_01!$L350</f>
        <v>-1533.5060091438</v>
      </c>
      <c r="H350" s="78" t="n">
        <f aca="false">Salary_02!$L350</f>
        <v>-1277.9216742865</v>
      </c>
      <c r="I350" s="78" t="n">
        <f aca="false">Retirement_Dist_01!$J350</f>
        <v>5630.49054754397</v>
      </c>
      <c r="J350" s="78" t="n">
        <f aca="false">Retirement_Dist_02!$J350</f>
        <v>3876.38977622751</v>
      </c>
      <c r="K350" s="78" t="n">
        <f aca="true">IF(AND(OR($B350&gt;Input!$C$31,$B350&gt;Input!$G$31),OR($B350&lt;Input!$C$25,$B350&lt;Input!$G$25)),(-1)*PMT(Input!$C$18/(100*12),(OFFSET($A$4, MAX( MATCH(Input!$C$25,$B$4:$B$1004,1), MATCH(Input!$G$25,$B$4:$B$1004,1)),0,1,1) - OFFSET($A$4, MIN( MATCH(Input!$C$31,$B$4:$B$1004,1), MATCH(Input!$G$31,$B$4:$B$1004,1)),0,1,1)),$AD$4,0,1),0)</f>
        <v>2751.83598150878</v>
      </c>
      <c r="L350" s="78" t="n">
        <f aca="false">IF(AND(($B350&lt;Input!$C$31),($B350&lt;Input!$G$31)),($G350+$H350+$I350+$J350),($G350+$H350+$I350+$J350+$K350))</f>
        <v>9447.28862184995</v>
      </c>
      <c r="M350" s="78" t="n">
        <f aca="false">Mortgage!$L350</f>
        <v>-571.981918934316</v>
      </c>
      <c r="N350" s="78" t="n">
        <f aca="false">$L350+$M350</f>
        <v>8875.30670291563</v>
      </c>
      <c r="O350" s="78" t="n">
        <f aca="false">IF(AND(($B350&lt;Input!$C$31),($B350&lt;Input!$G$31)),Expenses!$D350,(-1)*$N350)</f>
        <v>-8875.30670291563</v>
      </c>
      <c r="P350" s="78" t="n">
        <f aca="false">Childcare!$D350</f>
        <v>0</v>
      </c>
      <c r="Q350" s="78" t="n">
        <f aca="false">Loan_01!$E350</f>
        <v>0</v>
      </c>
      <c r="R350" s="78" t="n">
        <f aca="false">Loan_02!$E350</f>
        <v>0</v>
      </c>
      <c r="S350" s="78" t="n">
        <f aca="false">(-1)*SUM(Roth_01!$D350+Roth_02!$D350+IRA_01!$D350+IRA_02!$D350+Invest_01!$D350+Invest_02!$D350)</f>
        <v>-0</v>
      </c>
      <c r="T350" s="78" t="n">
        <f aca="false">(-1)*(IF(($B350&gt;Input!$O$24),0,Input!$O$30)+IF(($B350&gt;Input!$O$31),0,Input!$O$37)+IF(($B350&gt;Input!$O$38),0,Input!$O$44))</f>
        <v>-0</v>
      </c>
      <c r="U350" s="78" t="n">
        <f aca="false">IF(($AB349*(Input!$C$16/100)&gt;0),0,($AB349*(Input!$C$16/100)))</f>
        <v>0</v>
      </c>
      <c r="V350" s="78"/>
      <c r="W350" s="78" t="n">
        <f aca="false">IF(($N350+$O350+$P350+$Q350+$R350+$S350+$T350+$U350)&lt;0,($N350+$O350+$P350+$Q350+$R350+$S350+$T350+$U350),0)</f>
        <v>0</v>
      </c>
      <c r="X350" s="78"/>
      <c r="Y350" s="78" t="n">
        <f aca="false">IF(($N350+$O350+$P350+$Q350+$R350+$S350+$T350+$U350)&gt;=0,($N350+$O350+$P350+$Q350+$R350+$S350+$T350+$U350),0)</f>
        <v>0</v>
      </c>
      <c r="AA350" s="78" t="n">
        <f aca="false">IF(AND((($AB349+$W349-$U349)&lt;0),($Y350&gt;0)),($AA349-$K350)*(1+Input!$C$18/(12*100)),($AA349+$Y350-$K350)*(1+Input!$C$18/(12*100)))</f>
        <v>526255.729996881</v>
      </c>
      <c r="AB350" s="78" t="n">
        <f aca="false">IF(AND((($AB349+$W349-$U349)&lt;0),($Y350&gt;=0)),($AB349+$W349-$U349+$Y350)*(1+Input!$C$15/(12*100)),0)</f>
        <v>0</v>
      </c>
    </row>
    <row r="351" customFormat="false" ht="12.8" hidden="false" customHeight="false" outlineLevel="0" collapsed="false">
      <c r="A351" s="76" t="n">
        <v>347</v>
      </c>
      <c r="B351" s="77" t="n">
        <f aca="false">EOMONTH(Input!$C$7,A351)</f>
        <v>53478</v>
      </c>
      <c r="D351" s="76" t="n">
        <f aca="false">DATEDIF(Input!$C$23,$B351,"Y")</f>
        <v>69</v>
      </c>
      <c r="E351" s="76" t="n">
        <f aca="false">DATEDIF(Input!$G$23,$B351,"Y")</f>
        <v>69</v>
      </c>
      <c r="G351" s="78" t="n">
        <f aca="false">Salary_01!$L351</f>
        <v>-1533.5060091438</v>
      </c>
      <c r="H351" s="78" t="n">
        <f aca="false">Salary_02!$L351</f>
        <v>-1277.9216742865</v>
      </c>
      <c r="I351" s="78" t="n">
        <f aca="false">Retirement_Dist_01!$J351</f>
        <v>5630.49054754397</v>
      </c>
      <c r="J351" s="78" t="n">
        <f aca="false">Retirement_Dist_02!$J351</f>
        <v>3876.38977622751</v>
      </c>
      <c r="K351" s="78" t="n">
        <f aca="true">IF(AND(OR($B351&gt;Input!$C$31,$B351&gt;Input!$G$31),OR($B351&lt;Input!$C$25,$B351&lt;Input!$G$25)),(-1)*PMT(Input!$C$18/(100*12),(OFFSET($A$4, MAX( MATCH(Input!$C$25,$B$4:$B$1004,1), MATCH(Input!$G$25,$B$4:$B$1004,1)),0,1,1) - OFFSET($A$4, MIN( MATCH(Input!$C$31,$B$4:$B$1004,1), MATCH(Input!$G$31,$B$4:$B$1004,1)),0,1,1)),$AD$4,0,1),0)</f>
        <v>2751.83598150878</v>
      </c>
      <c r="L351" s="78" t="n">
        <f aca="false">IF(AND(($B351&lt;Input!$C$31),($B351&lt;Input!$G$31)),($G351+$H351+$I351+$J351),($G351+$H351+$I351+$J351+$K351))</f>
        <v>9447.28862184995</v>
      </c>
      <c r="M351" s="78" t="n">
        <f aca="false">Mortgage!$L351</f>
        <v>-571.981918934316</v>
      </c>
      <c r="N351" s="78" t="n">
        <f aca="false">$L351+$M351</f>
        <v>8875.30670291563</v>
      </c>
      <c r="O351" s="78" t="n">
        <f aca="false">IF(AND(($B351&lt;Input!$C$31),($B351&lt;Input!$G$31)),Expenses!$D351,(-1)*$N351)</f>
        <v>-8875.30670291563</v>
      </c>
      <c r="P351" s="78" t="n">
        <f aca="false">Childcare!$D351</f>
        <v>0</v>
      </c>
      <c r="Q351" s="78" t="n">
        <f aca="false">Loan_01!$E351</f>
        <v>0</v>
      </c>
      <c r="R351" s="78" t="n">
        <f aca="false">Loan_02!$E351</f>
        <v>0</v>
      </c>
      <c r="S351" s="78" t="n">
        <f aca="false">(-1)*SUM(Roth_01!$D351+Roth_02!$D351+IRA_01!$D351+IRA_02!$D351+Invest_01!$D351+Invest_02!$D351)</f>
        <v>-0</v>
      </c>
      <c r="T351" s="78" t="n">
        <f aca="false">(-1)*(IF(($B351&gt;Input!$O$24),0,Input!$O$30)+IF(($B351&gt;Input!$O$31),0,Input!$O$37)+IF(($B351&gt;Input!$O$38),0,Input!$O$44))</f>
        <v>-0</v>
      </c>
      <c r="U351" s="78" t="n">
        <f aca="false">IF(($AB350*(Input!$C$16/100)&gt;0),0,($AB350*(Input!$C$16/100)))</f>
        <v>0</v>
      </c>
      <c r="V351" s="78"/>
      <c r="W351" s="78" t="n">
        <f aca="false">IF(($N351+$O351+$P351+$Q351+$R351+$S351+$T351+$U351)&lt;0,($N351+$O351+$P351+$Q351+$R351+$S351+$T351+$U351),0)</f>
        <v>0</v>
      </c>
      <c r="X351" s="78"/>
      <c r="Y351" s="78" t="n">
        <f aca="false">IF(($N351+$O351+$P351+$Q351+$R351+$S351+$T351+$U351)&gt;=0,($N351+$O351+$P351+$Q351+$R351+$S351+$T351+$U351),0)</f>
        <v>0</v>
      </c>
      <c r="AA351" s="78" t="n">
        <f aca="false">IF(AND((($AB350+$W350-$U350)&lt;0),($Y351&gt;0)),($AA350-$K351)*(1+Input!$C$18/(12*100)),($AA350+$Y351-$K351)*(1+Input!$C$18/(12*100)))</f>
        <v>523525.706677623</v>
      </c>
      <c r="AB351" s="78" t="n">
        <f aca="false">IF(AND((($AB350+$W350-$U350)&lt;0),($Y351&gt;=0)),($AB350+$W350-$U350+$Y351)*(1+Input!$C$15/(12*100)),0)</f>
        <v>0</v>
      </c>
    </row>
    <row r="352" customFormat="false" ht="12.8" hidden="false" customHeight="false" outlineLevel="0" collapsed="false">
      <c r="A352" s="76" t="n">
        <v>348</v>
      </c>
      <c r="B352" s="77" t="n">
        <f aca="false">EOMONTH(Input!$C$7,A352)</f>
        <v>53508</v>
      </c>
      <c r="D352" s="76" t="n">
        <f aca="false">DATEDIF(Input!$C$23,$B352,"Y")</f>
        <v>69</v>
      </c>
      <c r="E352" s="76" t="n">
        <f aca="false">DATEDIF(Input!$G$23,$B352,"Y")</f>
        <v>69</v>
      </c>
      <c r="G352" s="78" t="n">
        <f aca="false">Salary_01!$L352</f>
        <v>-1625.51636969243</v>
      </c>
      <c r="H352" s="78" t="n">
        <f aca="false">Salary_02!$L352</f>
        <v>-1354.59697474369</v>
      </c>
      <c r="I352" s="78" t="n">
        <f aca="false">Retirement_Dist_01!$J352</f>
        <v>5630.49054754397</v>
      </c>
      <c r="J352" s="78" t="n">
        <f aca="false">Retirement_Dist_02!$J352</f>
        <v>3876.38977622751</v>
      </c>
      <c r="K352" s="78" t="n">
        <f aca="true">IF(AND(OR($B352&gt;Input!$C$31,$B352&gt;Input!$G$31),OR($B352&lt;Input!$C$25,$B352&lt;Input!$G$25)),(-1)*PMT(Input!$C$18/(100*12),(OFFSET($A$4, MAX( MATCH(Input!$C$25,$B$4:$B$1004,1), MATCH(Input!$G$25,$B$4:$B$1004,1)),0,1,1) - OFFSET($A$4, MIN( MATCH(Input!$C$31,$B$4:$B$1004,1), MATCH(Input!$G$31,$B$4:$B$1004,1)),0,1,1)),$AD$4,0,1),0)</f>
        <v>2751.83598150878</v>
      </c>
      <c r="L352" s="78" t="n">
        <f aca="false">IF(AND(($B352&lt;Input!$C$31),($B352&lt;Input!$G$31)),($G352+$H352+$I352+$J352),($G352+$H352+$I352+$J352+$K352))</f>
        <v>9278.60296084413</v>
      </c>
      <c r="M352" s="78" t="n">
        <f aca="false">Mortgage!$L352</f>
        <v>-589.141376502345</v>
      </c>
      <c r="N352" s="78" t="n">
        <f aca="false">$L352+$M352</f>
        <v>8689.46158434179</v>
      </c>
      <c r="O352" s="78" t="n">
        <f aca="false">IF(AND(($B352&lt;Input!$C$31),($B352&lt;Input!$G$31)),Expenses!$D352,(-1)*$N352)</f>
        <v>-8689.46158434179</v>
      </c>
      <c r="P352" s="78" t="n">
        <f aca="false">Childcare!$D352</f>
        <v>0</v>
      </c>
      <c r="Q352" s="78" t="n">
        <f aca="false">Loan_01!$E352</f>
        <v>0</v>
      </c>
      <c r="R352" s="78" t="n">
        <f aca="false">Loan_02!$E352</f>
        <v>0</v>
      </c>
      <c r="S352" s="78" t="n">
        <f aca="false">(-1)*SUM(Roth_01!$D352+Roth_02!$D352+IRA_01!$D352+IRA_02!$D352+Invest_01!$D352+Invest_02!$D352)</f>
        <v>-0</v>
      </c>
      <c r="T352" s="78" t="n">
        <f aca="false">(-1)*(IF(($B352&gt;Input!$O$24),0,Input!$O$30)+IF(($B352&gt;Input!$O$31),0,Input!$O$37)+IF(($B352&gt;Input!$O$38),0,Input!$O$44))</f>
        <v>-0</v>
      </c>
      <c r="U352" s="78" t="n">
        <f aca="false">IF(($AB351*(Input!$C$16/100)&gt;0),0,($AB351*(Input!$C$16/100)))</f>
        <v>0</v>
      </c>
      <c r="V352" s="78"/>
      <c r="W352" s="78" t="n">
        <f aca="false">IF(($N352+$O352+$P352+$Q352+$R352+$S352+$T352+$U352)&lt;0,($N352+$O352+$P352+$Q352+$R352+$S352+$T352+$U352),0)</f>
        <v>0</v>
      </c>
      <c r="X352" s="78"/>
      <c r="Y352" s="78" t="n">
        <f aca="false">IF(($N352+$O352+$P352+$Q352+$R352+$S352+$T352+$U352)&gt;=0,($N352+$O352+$P352+$Q352+$R352+$S352+$T352+$U352),0)</f>
        <v>0</v>
      </c>
      <c r="AA352" s="78" t="n">
        <f aca="false">IF(AND((($AB351+$W351-$U351)&lt;0),($Y352&gt;0)),($AA351-$K352)*(1+Input!$C$18/(12*100)),($AA351+$Y352-$K352)*(1+Input!$C$18/(12*100)))</f>
        <v>520795.569607393</v>
      </c>
      <c r="AB352" s="78" t="n">
        <f aca="false">IF(AND((($AB351+$W351-$U351)&lt;0),($Y352&gt;=0)),($AB351+$W351-$U351+$Y352)*(1+Input!$C$15/(12*100)),0)</f>
        <v>0</v>
      </c>
    </row>
    <row r="353" customFormat="false" ht="12.8" hidden="false" customHeight="false" outlineLevel="0" collapsed="false">
      <c r="A353" s="76" t="n">
        <v>349</v>
      </c>
      <c r="B353" s="77" t="n">
        <f aca="false">EOMONTH(Input!$C$7,A353)</f>
        <v>53539</v>
      </c>
      <c r="D353" s="76" t="n">
        <f aca="false">DATEDIF(Input!$C$23,$B353,"Y")</f>
        <v>69</v>
      </c>
      <c r="E353" s="76" t="n">
        <f aca="false">DATEDIF(Input!$G$23,$B353,"Y")</f>
        <v>69</v>
      </c>
      <c r="G353" s="78" t="n">
        <f aca="false">Salary_01!$L353</f>
        <v>-1625.51636969243</v>
      </c>
      <c r="H353" s="78" t="n">
        <f aca="false">Salary_02!$L353</f>
        <v>-1354.59697474369</v>
      </c>
      <c r="I353" s="78" t="n">
        <f aca="false">Retirement_Dist_01!$J353</f>
        <v>5630.49054754397</v>
      </c>
      <c r="J353" s="78" t="n">
        <f aca="false">Retirement_Dist_02!$J353</f>
        <v>3876.38977622751</v>
      </c>
      <c r="K353" s="78" t="n">
        <f aca="true">IF(AND(OR($B353&gt;Input!$C$31,$B353&gt;Input!$G$31),OR($B353&lt;Input!$C$25,$B353&lt;Input!$G$25)),(-1)*PMT(Input!$C$18/(100*12),(OFFSET($A$4, MAX( MATCH(Input!$C$25,$B$4:$B$1004,1), MATCH(Input!$G$25,$B$4:$B$1004,1)),0,1,1) - OFFSET($A$4, MIN( MATCH(Input!$C$31,$B$4:$B$1004,1), MATCH(Input!$G$31,$B$4:$B$1004,1)),0,1,1)),$AD$4,0,1),0)</f>
        <v>2751.83598150878</v>
      </c>
      <c r="L353" s="78" t="n">
        <f aca="false">IF(AND(($B353&lt;Input!$C$31),($B353&lt;Input!$G$31)),($G353+$H353+$I353+$J353),($G353+$H353+$I353+$J353+$K353))</f>
        <v>9278.60296084413</v>
      </c>
      <c r="M353" s="78" t="n">
        <f aca="false">Mortgage!$L353</f>
        <v>-589.141376502345</v>
      </c>
      <c r="N353" s="78" t="n">
        <f aca="false">$L353+$M353</f>
        <v>8689.46158434179</v>
      </c>
      <c r="O353" s="78" t="n">
        <f aca="false">IF(AND(($B353&lt;Input!$C$31),($B353&lt;Input!$G$31)),Expenses!$D353,(-1)*$N353)</f>
        <v>-8689.46158434179</v>
      </c>
      <c r="P353" s="78" t="n">
        <f aca="false">Childcare!$D353</f>
        <v>0</v>
      </c>
      <c r="Q353" s="78" t="n">
        <f aca="false">Loan_01!$E353</f>
        <v>0</v>
      </c>
      <c r="R353" s="78" t="n">
        <f aca="false">Loan_02!$E353</f>
        <v>0</v>
      </c>
      <c r="S353" s="78" t="n">
        <f aca="false">(-1)*SUM(Roth_01!$D353+Roth_02!$D353+IRA_01!$D353+IRA_02!$D353+Invest_01!$D353+Invest_02!$D353)</f>
        <v>-0</v>
      </c>
      <c r="T353" s="78" t="n">
        <f aca="false">(-1)*(IF(($B353&gt;Input!$O$24),0,Input!$O$30)+IF(($B353&gt;Input!$O$31),0,Input!$O$37)+IF(($B353&gt;Input!$O$38),0,Input!$O$44))</f>
        <v>-0</v>
      </c>
      <c r="U353" s="78" t="n">
        <f aca="false">IF(($AB352*(Input!$C$16/100)&gt;0),0,($AB352*(Input!$C$16/100)))</f>
        <v>0</v>
      </c>
      <c r="V353" s="78"/>
      <c r="W353" s="78" t="n">
        <f aca="false">IF(($N353+$O353+$P353+$Q353+$R353+$S353+$T353+$U353)&lt;0,($N353+$O353+$P353+$Q353+$R353+$S353+$T353+$U353),0)</f>
        <v>0</v>
      </c>
      <c r="X353" s="78"/>
      <c r="Y353" s="78" t="n">
        <f aca="false">IF(($N353+$O353+$P353+$Q353+$R353+$S353+$T353+$U353)&gt;=0,($N353+$O353+$P353+$Q353+$R353+$S353+$T353+$U353),0)</f>
        <v>0</v>
      </c>
      <c r="AA353" s="78" t="n">
        <f aca="false">IF(AND((($AB352+$W352-$U352)&lt;0),($Y353&gt;0)),($AA352-$K353)*(1+Input!$C$18/(12*100)),($AA352+$Y353-$K353)*(1+Input!$C$18/(12*100)))</f>
        <v>518065.318781452</v>
      </c>
      <c r="AB353" s="78" t="n">
        <f aca="false">IF(AND((($AB352+$W352-$U352)&lt;0),($Y353&gt;=0)),($AB352+$W352-$U352+$Y353)*(1+Input!$C$15/(12*100)),0)</f>
        <v>0</v>
      </c>
    </row>
    <row r="354" customFormat="false" ht="12.8" hidden="false" customHeight="false" outlineLevel="0" collapsed="false">
      <c r="A354" s="76" t="n">
        <v>350</v>
      </c>
      <c r="B354" s="77" t="n">
        <f aca="false">EOMONTH(Input!$C$7,A354)</f>
        <v>53570</v>
      </c>
      <c r="D354" s="76" t="n">
        <f aca="false">DATEDIF(Input!$C$23,$B354,"Y")</f>
        <v>69</v>
      </c>
      <c r="E354" s="76" t="n">
        <f aca="false">DATEDIF(Input!$G$23,$B354,"Y")</f>
        <v>69</v>
      </c>
      <c r="G354" s="78" t="n">
        <f aca="false">Salary_01!$L354</f>
        <v>-1625.51636969243</v>
      </c>
      <c r="H354" s="78" t="n">
        <f aca="false">Salary_02!$L354</f>
        <v>-1354.59697474369</v>
      </c>
      <c r="I354" s="78" t="n">
        <f aca="false">Retirement_Dist_01!$J354</f>
        <v>5630.49054754397</v>
      </c>
      <c r="J354" s="78" t="n">
        <f aca="false">Retirement_Dist_02!$J354</f>
        <v>3876.38977622751</v>
      </c>
      <c r="K354" s="78" t="n">
        <f aca="true">IF(AND(OR($B354&gt;Input!$C$31,$B354&gt;Input!$G$31),OR($B354&lt;Input!$C$25,$B354&lt;Input!$G$25)),(-1)*PMT(Input!$C$18/(100*12),(OFFSET($A$4, MAX( MATCH(Input!$C$25,$B$4:$B$1004,1), MATCH(Input!$G$25,$B$4:$B$1004,1)),0,1,1) - OFFSET($A$4, MIN( MATCH(Input!$C$31,$B$4:$B$1004,1), MATCH(Input!$G$31,$B$4:$B$1004,1)),0,1,1)),$AD$4,0,1),0)</f>
        <v>2751.83598150878</v>
      </c>
      <c r="L354" s="78" t="n">
        <f aca="false">IF(AND(($B354&lt;Input!$C$31),($B354&lt;Input!$G$31)),($G354+$H354+$I354+$J354),($G354+$H354+$I354+$J354+$K354))</f>
        <v>9278.60296084413</v>
      </c>
      <c r="M354" s="78" t="n">
        <f aca="false">Mortgage!$L354</f>
        <v>-589.141376502345</v>
      </c>
      <c r="N354" s="78" t="n">
        <f aca="false">$L354+$M354</f>
        <v>8689.46158434179</v>
      </c>
      <c r="O354" s="78" t="n">
        <f aca="false">IF(AND(($B354&lt;Input!$C$31),($B354&lt;Input!$G$31)),Expenses!$D354,(-1)*$N354)</f>
        <v>-8689.46158434179</v>
      </c>
      <c r="P354" s="78" t="n">
        <f aca="false">Childcare!$D354</f>
        <v>0</v>
      </c>
      <c r="Q354" s="78" t="n">
        <f aca="false">Loan_01!$E354</f>
        <v>0</v>
      </c>
      <c r="R354" s="78" t="n">
        <f aca="false">Loan_02!$E354</f>
        <v>0</v>
      </c>
      <c r="S354" s="78" t="n">
        <f aca="false">(-1)*SUM(Roth_01!$D354+Roth_02!$D354+IRA_01!$D354+IRA_02!$D354+Invest_01!$D354+Invest_02!$D354)</f>
        <v>-0</v>
      </c>
      <c r="T354" s="78" t="n">
        <f aca="false">(-1)*(IF(($B354&gt;Input!$O$24),0,Input!$O$30)+IF(($B354&gt;Input!$O$31),0,Input!$O$37)+IF(($B354&gt;Input!$O$38),0,Input!$O$44))</f>
        <v>-0</v>
      </c>
      <c r="U354" s="78" t="n">
        <f aca="false">IF(($AB353*(Input!$C$16/100)&gt;0),0,($AB353*(Input!$C$16/100)))</f>
        <v>0</v>
      </c>
      <c r="V354" s="78"/>
      <c r="W354" s="78" t="n">
        <f aca="false">IF(($N354+$O354+$P354+$Q354+$R354+$S354+$T354+$U354)&lt;0,($N354+$O354+$P354+$Q354+$R354+$S354+$T354+$U354),0)</f>
        <v>0</v>
      </c>
      <c r="X354" s="78"/>
      <c r="Y354" s="78" t="n">
        <f aca="false">IF(($N354+$O354+$P354+$Q354+$R354+$S354+$T354+$U354)&gt;=0,($N354+$O354+$P354+$Q354+$R354+$S354+$T354+$U354),0)</f>
        <v>0</v>
      </c>
      <c r="AA354" s="78" t="n">
        <f aca="false">IF(AND((($AB353+$W353-$U353)&lt;0),($Y354&gt;0)),($AA353-$K354)*(1+Input!$C$18/(12*100)),($AA353+$Y354-$K354)*(1+Input!$C$18/(12*100)))</f>
        <v>515334.95419506</v>
      </c>
      <c r="AB354" s="78" t="n">
        <f aca="false">IF(AND((($AB353+$W353-$U353)&lt;0),($Y354&gt;=0)),($AB353+$W353-$U353+$Y354)*(1+Input!$C$15/(12*100)),0)</f>
        <v>0</v>
      </c>
    </row>
    <row r="355" customFormat="false" ht="12.8" hidden="false" customHeight="false" outlineLevel="0" collapsed="false">
      <c r="A355" s="76" t="n">
        <v>351</v>
      </c>
      <c r="B355" s="77" t="n">
        <f aca="false">EOMONTH(Input!$C$7,A355)</f>
        <v>53600</v>
      </c>
      <c r="D355" s="76" t="n">
        <f aca="false">DATEDIF(Input!$C$23,$B355,"Y")</f>
        <v>69</v>
      </c>
      <c r="E355" s="76" t="n">
        <f aca="false">DATEDIF(Input!$G$23,$B355,"Y")</f>
        <v>69</v>
      </c>
      <c r="G355" s="78" t="n">
        <f aca="false">Salary_01!$L355</f>
        <v>-1625.51636969243</v>
      </c>
      <c r="H355" s="78" t="n">
        <f aca="false">Salary_02!$L355</f>
        <v>-1354.59697474369</v>
      </c>
      <c r="I355" s="78" t="n">
        <f aca="false">Retirement_Dist_01!$J355</f>
        <v>5630.49054754397</v>
      </c>
      <c r="J355" s="78" t="n">
        <f aca="false">Retirement_Dist_02!$J355</f>
        <v>3876.38977622751</v>
      </c>
      <c r="K355" s="78" t="n">
        <f aca="true">IF(AND(OR($B355&gt;Input!$C$31,$B355&gt;Input!$G$31),OR($B355&lt;Input!$C$25,$B355&lt;Input!$G$25)),(-1)*PMT(Input!$C$18/(100*12),(OFFSET($A$4, MAX( MATCH(Input!$C$25,$B$4:$B$1004,1), MATCH(Input!$G$25,$B$4:$B$1004,1)),0,1,1) - OFFSET($A$4, MIN( MATCH(Input!$C$31,$B$4:$B$1004,1), MATCH(Input!$G$31,$B$4:$B$1004,1)),0,1,1)),$AD$4,0,1),0)</f>
        <v>2751.83598150878</v>
      </c>
      <c r="L355" s="78" t="n">
        <f aca="false">IF(AND(($B355&lt;Input!$C$31),($B355&lt;Input!$G$31)),($G355+$H355+$I355+$J355),($G355+$H355+$I355+$J355+$K355))</f>
        <v>9278.60296084413</v>
      </c>
      <c r="M355" s="78" t="n">
        <f aca="false">Mortgage!$L355</f>
        <v>-589.141376502345</v>
      </c>
      <c r="N355" s="78" t="n">
        <f aca="false">$L355+$M355</f>
        <v>8689.46158434179</v>
      </c>
      <c r="O355" s="78" t="n">
        <f aca="false">IF(AND(($B355&lt;Input!$C$31),($B355&lt;Input!$G$31)),Expenses!$D355,(-1)*$N355)</f>
        <v>-8689.46158434179</v>
      </c>
      <c r="P355" s="78" t="n">
        <f aca="false">Childcare!$D355</f>
        <v>0</v>
      </c>
      <c r="Q355" s="78" t="n">
        <f aca="false">Loan_01!$E355</f>
        <v>0</v>
      </c>
      <c r="R355" s="78" t="n">
        <f aca="false">Loan_02!$E355</f>
        <v>0</v>
      </c>
      <c r="S355" s="78" t="n">
        <f aca="false">(-1)*SUM(Roth_01!$D355+Roth_02!$D355+IRA_01!$D355+IRA_02!$D355+Invest_01!$D355+Invest_02!$D355)</f>
        <v>-0</v>
      </c>
      <c r="T355" s="78" t="n">
        <f aca="false">(-1)*(IF(($B355&gt;Input!$O$24),0,Input!$O$30)+IF(($B355&gt;Input!$O$31),0,Input!$O$37)+IF(($B355&gt;Input!$O$38),0,Input!$O$44))</f>
        <v>-0</v>
      </c>
      <c r="U355" s="78" t="n">
        <f aca="false">IF(($AB354*(Input!$C$16/100)&gt;0),0,($AB354*(Input!$C$16/100)))</f>
        <v>0</v>
      </c>
      <c r="V355" s="78"/>
      <c r="W355" s="78" t="n">
        <f aca="false">IF(($N355+$O355+$P355+$Q355+$R355+$S355+$T355+$U355)&lt;0,($N355+$O355+$P355+$Q355+$R355+$S355+$T355+$U355),0)</f>
        <v>0</v>
      </c>
      <c r="X355" s="78"/>
      <c r="Y355" s="78" t="n">
        <f aca="false">IF(($N355+$O355+$P355+$Q355+$R355+$S355+$T355+$U355)&gt;=0,($N355+$O355+$P355+$Q355+$R355+$S355+$T355+$U355),0)</f>
        <v>0</v>
      </c>
      <c r="AA355" s="78" t="n">
        <f aca="false">IF(AND((($AB354+$W354-$U354)&lt;0),($Y355&gt;0)),($AA354-$K355)*(1+Input!$C$18/(12*100)),($AA354+$Y355-$K355)*(1+Input!$C$18/(12*100)))</f>
        <v>512604.475843477</v>
      </c>
      <c r="AB355" s="78" t="n">
        <f aca="false">IF(AND((($AB354+$W354-$U354)&lt;0),($Y355&gt;=0)),($AB354+$W354-$U354+$Y355)*(1+Input!$C$15/(12*100)),0)</f>
        <v>0</v>
      </c>
    </row>
    <row r="356" customFormat="false" ht="12.8" hidden="false" customHeight="false" outlineLevel="0" collapsed="false">
      <c r="A356" s="76" t="n">
        <v>352</v>
      </c>
      <c r="B356" s="77" t="n">
        <f aca="false">EOMONTH(Input!$C$7,A356)</f>
        <v>53631</v>
      </c>
      <c r="D356" s="76" t="n">
        <f aca="false">DATEDIF(Input!$C$23,$B356,"Y")</f>
        <v>69</v>
      </c>
      <c r="E356" s="76" t="n">
        <f aca="false">DATEDIF(Input!$G$23,$B356,"Y")</f>
        <v>69</v>
      </c>
      <c r="G356" s="78" t="n">
        <f aca="false">Salary_01!$L356</f>
        <v>-1625.51636969243</v>
      </c>
      <c r="H356" s="78" t="n">
        <f aca="false">Salary_02!$L356</f>
        <v>-1354.59697474369</v>
      </c>
      <c r="I356" s="78" t="n">
        <f aca="false">Retirement_Dist_01!$J356</f>
        <v>5630.49054754397</v>
      </c>
      <c r="J356" s="78" t="n">
        <f aca="false">Retirement_Dist_02!$J356</f>
        <v>3876.38977622751</v>
      </c>
      <c r="K356" s="78" t="n">
        <f aca="true">IF(AND(OR($B356&gt;Input!$C$31,$B356&gt;Input!$G$31),OR($B356&lt;Input!$C$25,$B356&lt;Input!$G$25)),(-1)*PMT(Input!$C$18/(100*12),(OFFSET($A$4, MAX( MATCH(Input!$C$25,$B$4:$B$1004,1), MATCH(Input!$G$25,$B$4:$B$1004,1)),0,1,1) - OFFSET($A$4, MIN( MATCH(Input!$C$31,$B$4:$B$1004,1), MATCH(Input!$G$31,$B$4:$B$1004,1)),0,1,1)),$AD$4,0,1),0)</f>
        <v>2751.83598150878</v>
      </c>
      <c r="L356" s="78" t="n">
        <f aca="false">IF(AND(($B356&lt;Input!$C$31),($B356&lt;Input!$G$31)),($G356+$H356+$I356+$J356),($G356+$H356+$I356+$J356+$K356))</f>
        <v>9278.60296084413</v>
      </c>
      <c r="M356" s="78" t="n">
        <f aca="false">Mortgage!$L356</f>
        <v>-589.141376502345</v>
      </c>
      <c r="N356" s="78" t="n">
        <f aca="false">$L356+$M356</f>
        <v>8689.46158434179</v>
      </c>
      <c r="O356" s="78" t="n">
        <f aca="false">IF(AND(($B356&lt;Input!$C$31),($B356&lt;Input!$G$31)),Expenses!$D356,(-1)*$N356)</f>
        <v>-8689.46158434179</v>
      </c>
      <c r="P356" s="78" t="n">
        <f aca="false">Childcare!$D356</f>
        <v>0</v>
      </c>
      <c r="Q356" s="78" t="n">
        <f aca="false">Loan_01!$E356</f>
        <v>0</v>
      </c>
      <c r="R356" s="78" t="n">
        <f aca="false">Loan_02!$E356</f>
        <v>0</v>
      </c>
      <c r="S356" s="78" t="n">
        <f aca="false">(-1)*SUM(Roth_01!$D356+Roth_02!$D356+IRA_01!$D356+IRA_02!$D356+Invest_01!$D356+Invest_02!$D356)</f>
        <v>-0</v>
      </c>
      <c r="T356" s="78" t="n">
        <f aca="false">(-1)*(IF(($B356&gt;Input!$O$24),0,Input!$O$30)+IF(($B356&gt;Input!$O$31),0,Input!$O$37)+IF(($B356&gt;Input!$O$38),0,Input!$O$44))</f>
        <v>-0</v>
      </c>
      <c r="U356" s="78" t="n">
        <f aca="false">IF(($AB355*(Input!$C$16/100)&gt;0),0,($AB355*(Input!$C$16/100)))</f>
        <v>0</v>
      </c>
      <c r="V356" s="78"/>
      <c r="W356" s="78" t="n">
        <f aca="false">IF(($N356+$O356+$P356+$Q356+$R356+$S356+$T356+$U356)&lt;0,($N356+$O356+$P356+$Q356+$R356+$S356+$T356+$U356),0)</f>
        <v>0</v>
      </c>
      <c r="X356" s="78"/>
      <c r="Y356" s="78" t="n">
        <f aca="false">IF(($N356+$O356+$P356+$Q356+$R356+$S356+$T356+$U356)&gt;=0,($N356+$O356+$P356+$Q356+$R356+$S356+$T356+$U356),0)</f>
        <v>0</v>
      </c>
      <c r="AA356" s="78" t="n">
        <f aca="false">IF(AND((($AB355+$W355-$U355)&lt;0),($Y356&gt;0)),($AA355-$K356)*(1+Input!$C$18/(12*100)),($AA355+$Y356-$K356)*(1+Input!$C$18/(12*100)))</f>
        <v>509873.883721962</v>
      </c>
      <c r="AB356" s="78" t="n">
        <f aca="false">IF(AND((($AB355+$W355-$U355)&lt;0),($Y356&gt;=0)),($AB355+$W355-$U355+$Y356)*(1+Input!$C$15/(12*100)),0)</f>
        <v>0</v>
      </c>
    </row>
    <row r="357" customFormat="false" ht="12.8" hidden="false" customHeight="false" outlineLevel="0" collapsed="false">
      <c r="A357" s="76" t="n">
        <v>353</v>
      </c>
      <c r="B357" s="77" t="n">
        <f aca="false">EOMONTH(Input!$C$7,A357)</f>
        <v>53661</v>
      </c>
      <c r="D357" s="76" t="n">
        <f aca="false">DATEDIF(Input!$C$23,$B357,"Y")</f>
        <v>69</v>
      </c>
      <c r="E357" s="76" t="n">
        <f aca="false">DATEDIF(Input!$G$23,$B357,"Y")</f>
        <v>69</v>
      </c>
      <c r="G357" s="78" t="n">
        <f aca="false">Salary_01!$L357</f>
        <v>-1625.51636969243</v>
      </c>
      <c r="H357" s="78" t="n">
        <f aca="false">Salary_02!$L357</f>
        <v>-1354.59697474369</v>
      </c>
      <c r="I357" s="78" t="n">
        <f aca="false">Retirement_Dist_01!$J357</f>
        <v>5630.49054754397</v>
      </c>
      <c r="J357" s="78" t="n">
        <f aca="false">Retirement_Dist_02!$J357</f>
        <v>3876.38977622751</v>
      </c>
      <c r="K357" s="78" t="n">
        <f aca="true">IF(AND(OR($B357&gt;Input!$C$31,$B357&gt;Input!$G$31),OR($B357&lt;Input!$C$25,$B357&lt;Input!$G$25)),(-1)*PMT(Input!$C$18/(100*12),(OFFSET($A$4, MAX( MATCH(Input!$C$25,$B$4:$B$1004,1), MATCH(Input!$G$25,$B$4:$B$1004,1)),0,1,1) - OFFSET($A$4, MIN( MATCH(Input!$C$31,$B$4:$B$1004,1), MATCH(Input!$G$31,$B$4:$B$1004,1)),0,1,1)),$AD$4,0,1),0)</f>
        <v>2751.83598150878</v>
      </c>
      <c r="L357" s="78" t="n">
        <f aca="false">IF(AND(($B357&lt;Input!$C$31),($B357&lt;Input!$G$31)),($G357+$H357+$I357+$J357),($G357+$H357+$I357+$J357+$K357))</f>
        <v>9278.60296084413</v>
      </c>
      <c r="M357" s="78" t="n">
        <f aca="false">Mortgage!$L357</f>
        <v>-589.141376502345</v>
      </c>
      <c r="N357" s="78" t="n">
        <f aca="false">$L357+$M357</f>
        <v>8689.46158434179</v>
      </c>
      <c r="O357" s="78" t="n">
        <f aca="false">IF(AND(($B357&lt;Input!$C$31),($B357&lt;Input!$G$31)),Expenses!$D357,(-1)*$N357)</f>
        <v>-8689.46158434179</v>
      </c>
      <c r="P357" s="78" t="n">
        <f aca="false">Childcare!$D357</f>
        <v>0</v>
      </c>
      <c r="Q357" s="78" t="n">
        <f aca="false">Loan_01!$E357</f>
        <v>0</v>
      </c>
      <c r="R357" s="78" t="n">
        <f aca="false">Loan_02!$E357</f>
        <v>0</v>
      </c>
      <c r="S357" s="78" t="n">
        <f aca="false">(-1)*SUM(Roth_01!$D357+Roth_02!$D357+IRA_01!$D357+IRA_02!$D357+Invest_01!$D357+Invest_02!$D357)</f>
        <v>-0</v>
      </c>
      <c r="T357" s="78" t="n">
        <f aca="false">(-1)*(IF(($B357&gt;Input!$O$24),0,Input!$O$30)+IF(($B357&gt;Input!$O$31),0,Input!$O$37)+IF(($B357&gt;Input!$O$38),0,Input!$O$44))</f>
        <v>-0</v>
      </c>
      <c r="U357" s="78" t="n">
        <f aca="false">IF(($AB356*(Input!$C$16/100)&gt;0),0,($AB356*(Input!$C$16/100)))</f>
        <v>0</v>
      </c>
      <c r="V357" s="78"/>
      <c r="W357" s="78" t="n">
        <f aca="false">IF(($N357+$O357+$P357+$Q357+$R357+$S357+$T357+$U357)&lt;0,($N357+$O357+$P357+$Q357+$R357+$S357+$T357+$U357),0)</f>
        <v>0</v>
      </c>
      <c r="X357" s="78"/>
      <c r="Y357" s="78" t="n">
        <f aca="false">IF(($N357+$O357+$P357+$Q357+$R357+$S357+$T357+$U357)&gt;=0,($N357+$O357+$P357+$Q357+$R357+$S357+$T357+$U357),0)</f>
        <v>0</v>
      </c>
      <c r="AA357" s="78" t="n">
        <f aca="false">IF(AND((($AB356+$W356-$U356)&lt;0),($Y357&gt;0)),($AA356-$K357)*(1+Input!$C$18/(12*100)),($AA356+$Y357-$K357)*(1+Input!$C$18/(12*100)))</f>
        <v>507143.177825776</v>
      </c>
      <c r="AB357" s="78" t="n">
        <f aca="false">IF(AND((($AB356+$W356-$U356)&lt;0),($Y357&gt;=0)),($AB356+$W356-$U356+$Y357)*(1+Input!$C$15/(12*100)),0)</f>
        <v>0</v>
      </c>
    </row>
    <row r="358" customFormat="false" ht="12.8" hidden="false" customHeight="false" outlineLevel="0" collapsed="false">
      <c r="A358" s="76" t="n">
        <v>354</v>
      </c>
      <c r="B358" s="77" t="n">
        <f aca="false">EOMONTH(Input!$C$7,A358)</f>
        <v>53692</v>
      </c>
      <c r="D358" s="76" t="n">
        <f aca="false">DATEDIF(Input!$C$23,$B358,"Y")</f>
        <v>69</v>
      </c>
      <c r="E358" s="76" t="n">
        <f aca="false">DATEDIF(Input!$G$23,$B358,"Y")</f>
        <v>69</v>
      </c>
      <c r="G358" s="78" t="n">
        <f aca="false">Salary_01!$L358</f>
        <v>-1625.51636969243</v>
      </c>
      <c r="H358" s="78" t="n">
        <f aca="false">Salary_02!$L358</f>
        <v>-1354.59697474369</v>
      </c>
      <c r="I358" s="78" t="n">
        <f aca="false">Retirement_Dist_01!$J358</f>
        <v>5630.49054754397</v>
      </c>
      <c r="J358" s="78" t="n">
        <f aca="false">Retirement_Dist_02!$J358</f>
        <v>3876.38977622751</v>
      </c>
      <c r="K358" s="78" t="n">
        <f aca="true">IF(AND(OR($B358&gt;Input!$C$31,$B358&gt;Input!$G$31),OR($B358&lt;Input!$C$25,$B358&lt;Input!$G$25)),(-1)*PMT(Input!$C$18/(100*12),(OFFSET($A$4, MAX( MATCH(Input!$C$25,$B$4:$B$1004,1), MATCH(Input!$G$25,$B$4:$B$1004,1)),0,1,1) - OFFSET($A$4, MIN( MATCH(Input!$C$31,$B$4:$B$1004,1), MATCH(Input!$G$31,$B$4:$B$1004,1)),0,1,1)),$AD$4,0,1),0)</f>
        <v>2751.83598150878</v>
      </c>
      <c r="L358" s="78" t="n">
        <f aca="false">IF(AND(($B358&lt;Input!$C$31),($B358&lt;Input!$G$31)),($G358+$H358+$I358+$J358),($G358+$H358+$I358+$J358+$K358))</f>
        <v>9278.60296084413</v>
      </c>
      <c r="M358" s="78" t="n">
        <f aca="false">Mortgage!$L358</f>
        <v>-589.141376502345</v>
      </c>
      <c r="N358" s="78" t="n">
        <f aca="false">$L358+$M358</f>
        <v>8689.46158434179</v>
      </c>
      <c r="O358" s="78" t="n">
        <f aca="false">IF(AND(($B358&lt;Input!$C$31),($B358&lt;Input!$G$31)),Expenses!$D358,(-1)*$N358)</f>
        <v>-8689.46158434179</v>
      </c>
      <c r="P358" s="78" t="n">
        <f aca="false">Childcare!$D358</f>
        <v>0</v>
      </c>
      <c r="Q358" s="78" t="n">
        <f aca="false">Loan_01!$E358</f>
        <v>0</v>
      </c>
      <c r="R358" s="78" t="n">
        <f aca="false">Loan_02!$E358</f>
        <v>0</v>
      </c>
      <c r="S358" s="78" t="n">
        <f aca="false">(-1)*SUM(Roth_01!$D358+Roth_02!$D358+IRA_01!$D358+IRA_02!$D358+Invest_01!$D358+Invest_02!$D358)</f>
        <v>-0</v>
      </c>
      <c r="T358" s="78" t="n">
        <f aca="false">(-1)*(IF(($B358&gt;Input!$O$24),0,Input!$O$30)+IF(($B358&gt;Input!$O$31),0,Input!$O$37)+IF(($B358&gt;Input!$O$38),0,Input!$O$44))</f>
        <v>-0</v>
      </c>
      <c r="U358" s="78" t="n">
        <f aca="false">IF(($AB357*(Input!$C$16/100)&gt;0),0,($AB357*(Input!$C$16/100)))</f>
        <v>0</v>
      </c>
      <c r="V358" s="78"/>
      <c r="W358" s="78" t="n">
        <f aca="false">IF(($N358+$O358+$P358+$Q358+$R358+$S358+$T358+$U358)&lt;0,($N358+$O358+$P358+$Q358+$R358+$S358+$T358+$U358),0)</f>
        <v>0</v>
      </c>
      <c r="X358" s="78"/>
      <c r="Y358" s="78" t="n">
        <f aca="false">IF(($N358+$O358+$P358+$Q358+$R358+$S358+$T358+$U358)&gt;=0,($N358+$O358+$P358+$Q358+$R358+$S358+$T358+$U358),0)</f>
        <v>0</v>
      </c>
      <c r="AA358" s="78" t="n">
        <f aca="false">IF(AND((($AB357+$W357-$U357)&lt;0),($Y358&gt;0)),($AA357-$K358)*(1+Input!$C$18/(12*100)),($AA357+$Y358-$K358)*(1+Input!$C$18/(12*100)))</f>
        <v>504412.358150178</v>
      </c>
      <c r="AB358" s="78" t="n">
        <f aca="false">IF(AND((($AB357+$W357-$U357)&lt;0),($Y358&gt;=0)),($AB357+$W357-$U357+$Y358)*(1+Input!$C$15/(12*100)),0)</f>
        <v>0</v>
      </c>
    </row>
    <row r="359" customFormat="false" ht="12.8" hidden="false" customHeight="false" outlineLevel="0" collapsed="false">
      <c r="A359" s="76" t="n">
        <v>355</v>
      </c>
      <c r="B359" s="77" t="n">
        <f aca="false">EOMONTH(Input!$C$7,A359)</f>
        <v>53723</v>
      </c>
      <c r="D359" s="76" t="n">
        <f aca="false">DATEDIF(Input!$C$23,$B359,"Y")</f>
        <v>69</v>
      </c>
      <c r="E359" s="76" t="n">
        <f aca="false">DATEDIF(Input!$G$23,$B359,"Y")</f>
        <v>69</v>
      </c>
      <c r="G359" s="78" t="n">
        <f aca="false">Salary_01!$L359</f>
        <v>-1625.51636969243</v>
      </c>
      <c r="H359" s="78" t="n">
        <f aca="false">Salary_02!$L359</f>
        <v>-1354.59697474369</v>
      </c>
      <c r="I359" s="78" t="n">
        <f aca="false">Retirement_Dist_01!$J359</f>
        <v>5630.49054754397</v>
      </c>
      <c r="J359" s="78" t="n">
        <f aca="false">Retirement_Dist_02!$J359</f>
        <v>3876.38977622751</v>
      </c>
      <c r="K359" s="78" t="n">
        <f aca="true">IF(AND(OR($B359&gt;Input!$C$31,$B359&gt;Input!$G$31),OR($B359&lt;Input!$C$25,$B359&lt;Input!$G$25)),(-1)*PMT(Input!$C$18/(100*12),(OFFSET($A$4, MAX( MATCH(Input!$C$25,$B$4:$B$1004,1), MATCH(Input!$G$25,$B$4:$B$1004,1)),0,1,1) - OFFSET($A$4, MIN( MATCH(Input!$C$31,$B$4:$B$1004,1), MATCH(Input!$G$31,$B$4:$B$1004,1)),0,1,1)),$AD$4,0,1),0)</f>
        <v>2751.83598150878</v>
      </c>
      <c r="L359" s="78" t="n">
        <f aca="false">IF(AND(($B359&lt;Input!$C$31),($B359&lt;Input!$G$31)),($G359+$H359+$I359+$J359),($G359+$H359+$I359+$J359+$K359))</f>
        <v>9278.60296084413</v>
      </c>
      <c r="M359" s="78" t="n">
        <f aca="false">Mortgage!$L359</f>
        <v>-589.141376502345</v>
      </c>
      <c r="N359" s="78" t="n">
        <f aca="false">$L359+$M359</f>
        <v>8689.46158434179</v>
      </c>
      <c r="O359" s="78" t="n">
        <f aca="false">IF(AND(($B359&lt;Input!$C$31),($B359&lt;Input!$G$31)),Expenses!$D359,(-1)*$N359)</f>
        <v>-8689.46158434179</v>
      </c>
      <c r="P359" s="78" t="n">
        <f aca="false">Childcare!$D359</f>
        <v>0</v>
      </c>
      <c r="Q359" s="78" t="n">
        <f aca="false">Loan_01!$E359</f>
        <v>0</v>
      </c>
      <c r="R359" s="78" t="n">
        <f aca="false">Loan_02!$E359</f>
        <v>0</v>
      </c>
      <c r="S359" s="78" t="n">
        <f aca="false">(-1)*SUM(Roth_01!$D359+Roth_02!$D359+IRA_01!$D359+IRA_02!$D359+Invest_01!$D359+Invest_02!$D359)</f>
        <v>-0</v>
      </c>
      <c r="T359" s="78" t="n">
        <f aca="false">(-1)*(IF(($B359&gt;Input!$O$24),0,Input!$O$30)+IF(($B359&gt;Input!$O$31),0,Input!$O$37)+IF(($B359&gt;Input!$O$38),0,Input!$O$44))</f>
        <v>-0</v>
      </c>
      <c r="U359" s="78" t="n">
        <f aca="false">IF(($AB358*(Input!$C$16/100)&gt;0),0,($AB358*(Input!$C$16/100)))</f>
        <v>0</v>
      </c>
      <c r="V359" s="78"/>
      <c r="W359" s="78" t="n">
        <f aca="false">IF(($N359+$O359+$P359+$Q359+$R359+$S359+$T359+$U359)&lt;0,($N359+$O359+$P359+$Q359+$R359+$S359+$T359+$U359),0)</f>
        <v>0</v>
      </c>
      <c r="X359" s="78"/>
      <c r="Y359" s="78" t="n">
        <f aca="false">IF(($N359+$O359+$P359+$Q359+$R359+$S359+$T359+$U359)&gt;=0,($N359+$O359+$P359+$Q359+$R359+$S359+$T359+$U359),0)</f>
        <v>0</v>
      </c>
      <c r="AA359" s="78" t="n">
        <f aca="false">IF(AND((($AB358+$W358-$U358)&lt;0),($Y359&gt;0)),($AA358-$K359)*(1+Input!$C$18/(12*100)),($AA358+$Y359-$K359)*(1+Input!$C$18/(12*100)))</f>
        <v>501681.424690426</v>
      </c>
      <c r="AB359" s="78" t="n">
        <f aca="false">IF(AND((($AB358+$W358-$U358)&lt;0),($Y359&gt;=0)),($AB358+$W358-$U358+$Y359)*(1+Input!$C$15/(12*100)),0)</f>
        <v>0</v>
      </c>
    </row>
    <row r="360" customFormat="false" ht="12.8" hidden="false" customHeight="false" outlineLevel="0" collapsed="false">
      <c r="A360" s="76" t="n">
        <v>356</v>
      </c>
      <c r="B360" s="77" t="n">
        <f aca="false">EOMONTH(Input!$C$7,A360)</f>
        <v>53751</v>
      </c>
      <c r="D360" s="76" t="n">
        <f aca="false">DATEDIF(Input!$C$23,$B360,"Y")</f>
        <v>69</v>
      </c>
      <c r="E360" s="76" t="n">
        <f aca="false">DATEDIF(Input!$G$23,$B360,"Y")</f>
        <v>69</v>
      </c>
      <c r="G360" s="78" t="n">
        <f aca="false">Salary_01!$L360</f>
        <v>-1625.51636969243</v>
      </c>
      <c r="H360" s="78" t="n">
        <f aca="false">Salary_02!$L360</f>
        <v>-1354.59697474369</v>
      </c>
      <c r="I360" s="78" t="n">
        <f aca="false">Retirement_Dist_01!$J360</f>
        <v>5630.49054754397</v>
      </c>
      <c r="J360" s="78" t="n">
        <f aca="false">Retirement_Dist_02!$J360</f>
        <v>3876.38977622751</v>
      </c>
      <c r="K360" s="78" t="n">
        <f aca="true">IF(AND(OR($B360&gt;Input!$C$31,$B360&gt;Input!$G$31),OR($B360&lt;Input!$C$25,$B360&lt;Input!$G$25)),(-1)*PMT(Input!$C$18/(100*12),(OFFSET($A$4, MAX( MATCH(Input!$C$25,$B$4:$B$1004,1), MATCH(Input!$G$25,$B$4:$B$1004,1)),0,1,1) - OFFSET($A$4, MIN( MATCH(Input!$C$31,$B$4:$B$1004,1), MATCH(Input!$G$31,$B$4:$B$1004,1)),0,1,1)),$AD$4,0,1),0)</f>
        <v>2751.83598150878</v>
      </c>
      <c r="L360" s="78" t="n">
        <f aca="false">IF(AND(($B360&lt;Input!$C$31),($B360&lt;Input!$G$31)),($G360+$H360+$I360+$J360),($G360+$H360+$I360+$J360+$K360))</f>
        <v>9278.60296084413</v>
      </c>
      <c r="M360" s="78" t="n">
        <f aca="false">Mortgage!$L360</f>
        <v>-589.141376502345</v>
      </c>
      <c r="N360" s="78" t="n">
        <f aca="false">$L360+$M360</f>
        <v>8689.46158434179</v>
      </c>
      <c r="O360" s="78" t="n">
        <f aca="false">IF(AND(($B360&lt;Input!$C$31),($B360&lt;Input!$G$31)),Expenses!$D360,(-1)*$N360)</f>
        <v>-8689.46158434179</v>
      </c>
      <c r="P360" s="78" t="n">
        <f aca="false">Childcare!$D360</f>
        <v>0</v>
      </c>
      <c r="Q360" s="78" t="n">
        <f aca="false">Loan_01!$E360</f>
        <v>0</v>
      </c>
      <c r="R360" s="78" t="n">
        <f aca="false">Loan_02!$E360</f>
        <v>0</v>
      </c>
      <c r="S360" s="78" t="n">
        <f aca="false">(-1)*SUM(Roth_01!$D360+Roth_02!$D360+IRA_01!$D360+IRA_02!$D360+Invest_01!$D360+Invest_02!$D360)</f>
        <v>-0</v>
      </c>
      <c r="T360" s="78" t="n">
        <f aca="false">(-1)*(IF(($B360&gt;Input!$O$24),0,Input!$O$30)+IF(($B360&gt;Input!$O$31),0,Input!$O$37)+IF(($B360&gt;Input!$O$38),0,Input!$O$44))</f>
        <v>-0</v>
      </c>
      <c r="U360" s="78" t="n">
        <f aca="false">IF(($AB359*(Input!$C$16/100)&gt;0),0,($AB359*(Input!$C$16/100)))</f>
        <v>0</v>
      </c>
      <c r="V360" s="78"/>
      <c r="W360" s="78" t="n">
        <f aca="false">IF(($N360+$O360+$P360+$Q360+$R360+$S360+$T360+$U360)&lt;0,($N360+$O360+$P360+$Q360+$R360+$S360+$T360+$U360),0)</f>
        <v>0</v>
      </c>
      <c r="X360" s="78"/>
      <c r="Y360" s="78" t="n">
        <f aca="false">IF(($N360+$O360+$P360+$Q360+$R360+$S360+$T360+$U360)&gt;=0,($N360+$O360+$P360+$Q360+$R360+$S360+$T360+$U360),0)</f>
        <v>0</v>
      </c>
      <c r="AA360" s="78" t="n">
        <f aca="false">IF(AND((($AB359+$W359-$U359)&lt;0),($Y360&gt;0)),($AA359-$K360)*(1+Input!$C$18/(12*100)),($AA359+$Y360-$K360)*(1+Input!$C$18/(12*100)))</f>
        <v>498950.37744178</v>
      </c>
      <c r="AB360" s="78" t="n">
        <f aca="false">IF(AND((($AB359+$W359-$U359)&lt;0),($Y360&gt;=0)),($AB359+$W359-$U359+$Y360)*(1+Input!$C$15/(12*100)),0)</f>
        <v>0</v>
      </c>
    </row>
    <row r="361" customFormat="false" ht="12.8" hidden="false" customHeight="false" outlineLevel="0" collapsed="false">
      <c r="A361" s="76" t="n">
        <v>357</v>
      </c>
      <c r="B361" s="77" t="n">
        <f aca="false">EOMONTH(Input!$C$7,A361)</f>
        <v>53782</v>
      </c>
      <c r="D361" s="76" t="n">
        <f aca="false">DATEDIF(Input!$C$23,$B361,"Y")</f>
        <v>69</v>
      </c>
      <c r="E361" s="76" t="n">
        <f aca="false">DATEDIF(Input!$G$23,$B361,"Y")</f>
        <v>69</v>
      </c>
      <c r="G361" s="78" t="n">
        <f aca="false">Salary_01!$L361</f>
        <v>-1625.51636969243</v>
      </c>
      <c r="H361" s="78" t="n">
        <f aca="false">Salary_02!$L361</f>
        <v>-1354.59697474369</v>
      </c>
      <c r="I361" s="78" t="n">
        <f aca="false">Retirement_Dist_01!$J361</f>
        <v>5630.49054754397</v>
      </c>
      <c r="J361" s="78" t="n">
        <f aca="false">Retirement_Dist_02!$J361</f>
        <v>3876.38977622751</v>
      </c>
      <c r="K361" s="78" t="n">
        <f aca="true">IF(AND(OR($B361&gt;Input!$C$31,$B361&gt;Input!$G$31),OR($B361&lt;Input!$C$25,$B361&lt;Input!$G$25)),(-1)*PMT(Input!$C$18/(100*12),(OFFSET($A$4, MAX( MATCH(Input!$C$25,$B$4:$B$1004,1), MATCH(Input!$G$25,$B$4:$B$1004,1)),0,1,1) - OFFSET($A$4, MIN( MATCH(Input!$C$31,$B$4:$B$1004,1), MATCH(Input!$G$31,$B$4:$B$1004,1)),0,1,1)),$AD$4,0,1),0)</f>
        <v>2751.83598150878</v>
      </c>
      <c r="L361" s="78" t="n">
        <f aca="false">IF(AND(($B361&lt;Input!$C$31),($B361&lt;Input!$G$31)),($G361+$H361+$I361+$J361),($G361+$H361+$I361+$J361+$K361))</f>
        <v>9278.60296084413</v>
      </c>
      <c r="M361" s="78" t="n">
        <f aca="false">Mortgage!$L361</f>
        <v>-589.141376502345</v>
      </c>
      <c r="N361" s="78" t="n">
        <f aca="false">$L361+$M361</f>
        <v>8689.46158434179</v>
      </c>
      <c r="O361" s="78" t="n">
        <f aca="false">IF(AND(($B361&lt;Input!$C$31),($B361&lt;Input!$G$31)),Expenses!$D361,(-1)*$N361)</f>
        <v>-8689.46158434179</v>
      </c>
      <c r="P361" s="78" t="n">
        <f aca="false">Childcare!$D361</f>
        <v>0</v>
      </c>
      <c r="Q361" s="78" t="n">
        <f aca="false">Loan_01!$E361</f>
        <v>0</v>
      </c>
      <c r="R361" s="78" t="n">
        <f aca="false">Loan_02!$E361</f>
        <v>0</v>
      </c>
      <c r="S361" s="78" t="n">
        <f aca="false">(-1)*SUM(Roth_01!$D361+Roth_02!$D361+IRA_01!$D361+IRA_02!$D361+Invest_01!$D361+Invest_02!$D361)</f>
        <v>-0</v>
      </c>
      <c r="T361" s="78" t="n">
        <f aca="false">(-1)*(IF(($B361&gt;Input!$O$24),0,Input!$O$30)+IF(($B361&gt;Input!$O$31),0,Input!$O$37)+IF(($B361&gt;Input!$O$38),0,Input!$O$44))</f>
        <v>-0</v>
      </c>
      <c r="U361" s="78" t="n">
        <f aca="false">IF(($AB360*(Input!$C$16/100)&gt;0),0,($AB360*(Input!$C$16/100)))</f>
        <v>0</v>
      </c>
      <c r="V361" s="78"/>
      <c r="W361" s="78" t="n">
        <f aca="false">IF(($N361+$O361+$P361+$Q361+$R361+$S361+$T361+$U361)&lt;0,($N361+$O361+$P361+$Q361+$R361+$S361+$T361+$U361),0)</f>
        <v>0</v>
      </c>
      <c r="X361" s="78"/>
      <c r="Y361" s="78" t="n">
        <f aca="false">IF(($N361+$O361+$P361+$Q361+$R361+$S361+$T361+$U361)&gt;=0,($N361+$O361+$P361+$Q361+$R361+$S361+$T361+$U361),0)</f>
        <v>0</v>
      </c>
      <c r="AA361" s="78" t="n">
        <f aca="false">IF(AND((($AB360+$W360-$U360)&lt;0),($Y361&gt;0)),($AA360-$K361)*(1+Input!$C$18/(12*100)),($AA360+$Y361-$K361)*(1+Input!$C$18/(12*100)))</f>
        <v>496219.216399499</v>
      </c>
      <c r="AB361" s="78" t="n">
        <f aca="false">IF(AND((($AB360+$W360-$U360)&lt;0),($Y361&gt;=0)),($AB360+$W360-$U360+$Y361)*(1+Input!$C$15/(12*100)),0)</f>
        <v>0</v>
      </c>
    </row>
    <row r="362" customFormat="false" ht="12.8" hidden="false" customHeight="false" outlineLevel="0" collapsed="false">
      <c r="A362" s="76" t="n">
        <v>358</v>
      </c>
      <c r="B362" s="77" t="n">
        <f aca="false">EOMONTH(Input!$C$7,A362)</f>
        <v>53812</v>
      </c>
      <c r="D362" s="76" t="n">
        <f aca="false">DATEDIF(Input!$C$23,$B362,"Y")</f>
        <v>69</v>
      </c>
      <c r="E362" s="76" t="n">
        <f aca="false">DATEDIF(Input!$G$23,$B362,"Y")</f>
        <v>69</v>
      </c>
      <c r="G362" s="78" t="n">
        <f aca="false">Salary_01!$L362</f>
        <v>-1625.51636969243</v>
      </c>
      <c r="H362" s="78" t="n">
        <f aca="false">Salary_02!$L362</f>
        <v>-1354.59697474369</v>
      </c>
      <c r="I362" s="78" t="n">
        <f aca="false">Retirement_Dist_01!$J362</f>
        <v>5630.49054754397</v>
      </c>
      <c r="J362" s="78" t="n">
        <f aca="false">Retirement_Dist_02!$J362</f>
        <v>3876.38977622751</v>
      </c>
      <c r="K362" s="78" t="n">
        <f aca="true">IF(AND(OR($B362&gt;Input!$C$31,$B362&gt;Input!$G$31),OR($B362&lt;Input!$C$25,$B362&lt;Input!$G$25)),(-1)*PMT(Input!$C$18/(100*12),(OFFSET($A$4, MAX( MATCH(Input!$C$25,$B$4:$B$1004,1), MATCH(Input!$G$25,$B$4:$B$1004,1)),0,1,1) - OFFSET($A$4, MIN( MATCH(Input!$C$31,$B$4:$B$1004,1), MATCH(Input!$G$31,$B$4:$B$1004,1)),0,1,1)),$AD$4,0,1),0)</f>
        <v>2751.83598150878</v>
      </c>
      <c r="L362" s="78" t="n">
        <f aca="false">IF(AND(($B362&lt;Input!$C$31),($B362&lt;Input!$G$31)),($G362+$H362+$I362+$J362),($G362+$H362+$I362+$J362+$K362))</f>
        <v>9278.60296084413</v>
      </c>
      <c r="M362" s="78" t="n">
        <f aca="false">Mortgage!$L362</f>
        <v>-589.141376502345</v>
      </c>
      <c r="N362" s="78" t="n">
        <f aca="false">$L362+$M362</f>
        <v>8689.46158434179</v>
      </c>
      <c r="O362" s="78" t="n">
        <f aca="false">IF(AND(($B362&lt;Input!$C$31),($B362&lt;Input!$G$31)),Expenses!$D362,(-1)*$N362)</f>
        <v>-8689.46158434179</v>
      </c>
      <c r="P362" s="78" t="n">
        <f aca="false">Childcare!$D362</f>
        <v>0</v>
      </c>
      <c r="Q362" s="78" t="n">
        <f aca="false">Loan_01!$E362</f>
        <v>0</v>
      </c>
      <c r="R362" s="78" t="n">
        <f aca="false">Loan_02!$E362</f>
        <v>0</v>
      </c>
      <c r="S362" s="78" t="n">
        <f aca="false">(-1)*SUM(Roth_01!$D362+Roth_02!$D362+IRA_01!$D362+IRA_02!$D362+Invest_01!$D362+Invest_02!$D362)</f>
        <v>-0</v>
      </c>
      <c r="T362" s="78" t="n">
        <f aca="false">(-1)*(IF(($B362&gt;Input!$O$24),0,Input!$O$30)+IF(($B362&gt;Input!$O$31),0,Input!$O$37)+IF(($B362&gt;Input!$O$38),0,Input!$O$44))</f>
        <v>-0</v>
      </c>
      <c r="U362" s="78" t="n">
        <f aca="false">IF(($AB361*(Input!$C$16/100)&gt;0),0,($AB361*(Input!$C$16/100)))</f>
        <v>0</v>
      </c>
      <c r="V362" s="78"/>
      <c r="W362" s="78" t="n">
        <f aca="false">IF(($N362+$O362+$P362+$Q362+$R362+$S362+$T362+$U362)&lt;0,($N362+$O362+$P362+$Q362+$R362+$S362+$T362+$U362),0)</f>
        <v>0</v>
      </c>
      <c r="X362" s="78"/>
      <c r="Y362" s="78" t="n">
        <f aca="false">IF(($N362+$O362+$P362+$Q362+$R362+$S362+$T362+$U362)&gt;=0,($N362+$O362+$P362+$Q362+$R362+$S362+$T362+$U362),0)</f>
        <v>0</v>
      </c>
      <c r="AA362" s="78" t="n">
        <f aca="false">IF(AND((($AB361+$W361-$U361)&lt;0),($Y362&gt;0)),($AA361-$K362)*(1+Input!$C$18/(12*100)),($AA361+$Y362-$K362)*(1+Input!$C$18/(12*100)))</f>
        <v>493487.941558841</v>
      </c>
      <c r="AB362" s="78" t="n">
        <f aca="false">IF(AND((($AB361+$W361-$U361)&lt;0),($Y362&gt;=0)),($AB361+$W361-$U361+$Y362)*(1+Input!$C$15/(12*100)),0)</f>
        <v>0</v>
      </c>
    </row>
    <row r="363" customFormat="false" ht="12.8" hidden="false" customHeight="false" outlineLevel="0" collapsed="false">
      <c r="A363" s="76" t="n">
        <v>359</v>
      </c>
      <c r="B363" s="77" t="n">
        <f aca="false">EOMONTH(Input!$C$7,A363)</f>
        <v>53843</v>
      </c>
      <c r="D363" s="76" t="n">
        <f aca="false">DATEDIF(Input!$C$23,$B363,"Y")</f>
        <v>70</v>
      </c>
      <c r="E363" s="76" t="n">
        <f aca="false">DATEDIF(Input!$G$23,$B363,"Y")</f>
        <v>70</v>
      </c>
      <c r="G363" s="78" t="n">
        <f aca="false">Salary_01!$L363</f>
        <v>-1625.51636969243</v>
      </c>
      <c r="H363" s="78" t="n">
        <f aca="false">Salary_02!$L363</f>
        <v>-1354.59697474369</v>
      </c>
      <c r="I363" s="78" t="n">
        <f aca="false">Retirement_Dist_01!$J363</f>
        <v>5630.49054754397</v>
      </c>
      <c r="J363" s="78" t="n">
        <f aca="false">Retirement_Dist_02!$J363</f>
        <v>3876.38977622751</v>
      </c>
      <c r="K363" s="78" t="n">
        <f aca="true">IF(AND(OR($B363&gt;Input!$C$31,$B363&gt;Input!$G$31),OR($B363&lt;Input!$C$25,$B363&lt;Input!$G$25)),(-1)*PMT(Input!$C$18/(100*12),(OFFSET($A$4, MAX( MATCH(Input!$C$25,$B$4:$B$1004,1), MATCH(Input!$G$25,$B$4:$B$1004,1)),0,1,1) - OFFSET($A$4, MIN( MATCH(Input!$C$31,$B$4:$B$1004,1), MATCH(Input!$G$31,$B$4:$B$1004,1)),0,1,1)),$AD$4,0,1),0)</f>
        <v>2751.83598150878</v>
      </c>
      <c r="L363" s="78" t="n">
        <f aca="false">IF(AND(($B363&lt;Input!$C$31),($B363&lt;Input!$G$31)),($G363+$H363+$I363+$J363),($G363+$H363+$I363+$J363+$K363))</f>
        <v>9278.60296084413</v>
      </c>
      <c r="M363" s="78" t="n">
        <f aca="false">Mortgage!$L363</f>
        <v>-589.141376502345</v>
      </c>
      <c r="N363" s="78" t="n">
        <f aca="false">$L363+$M363</f>
        <v>8689.46158434179</v>
      </c>
      <c r="O363" s="78" t="n">
        <f aca="false">IF(AND(($B363&lt;Input!$C$31),($B363&lt;Input!$G$31)),Expenses!$D363,(-1)*$N363)</f>
        <v>-8689.46158434179</v>
      </c>
      <c r="P363" s="78" t="n">
        <f aca="false">Childcare!$D363</f>
        <v>0</v>
      </c>
      <c r="Q363" s="78" t="n">
        <f aca="false">Loan_01!$E363</f>
        <v>0</v>
      </c>
      <c r="R363" s="78" t="n">
        <f aca="false">Loan_02!$E363</f>
        <v>0</v>
      </c>
      <c r="S363" s="78" t="n">
        <f aca="false">(-1)*SUM(Roth_01!$D363+Roth_02!$D363+IRA_01!$D363+IRA_02!$D363+Invest_01!$D363+Invest_02!$D363)</f>
        <v>-0</v>
      </c>
      <c r="T363" s="78" t="n">
        <f aca="false">(-1)*(IF(($B363&gt;Input!$O$24),0,Input!$O$30)+IF(($B363&gt;Input!$O$31),0,Input!$O$37)+IF(($B363&gt;Input!$O$38),0,Input!$O$44))</f>
        <v>-0</v>
      </c>
      <c r="U363" s="78" t="n">
        <f aca="false">IF(($AB362*(Input!$C$16/100)&gt;0),0,($AB362*(Input!$C$16/100)))</f>
        <v>0</v>
      </c>
      <c r="V363" s="78"/>
      <c r="W363" s="78" t="n">
        <f aca="false">IF(($N363+$O363+$P363+$Q363+$R363+$S363+$T363+$U363)&lt;0,($N363+$O363+$P363+$Q363+$R363+$S363+$T363+$U363),0)</f>
        <v>0</v>
      </c>
      <c r="X363" s="78"/>
      <c r="Y363" s="78" t="n">
        <f aca="false">IF(($N363+$O363+$P363+$Q363+$R363+$S363+$T363+$U363)&gt;=0,($N363+$O363+$P363+$Q363+$R363+$S363+$T363+$U363),0)</f>
        <v>0</v>
      </c>
      <c r="AA363" s="78" t="n">
        <f aca="false">IF(AND((($AB362+$W362-$U362)&lt;0),($Y363&gt;0)),($AA362-$K363)*(1+Input!$C$18/(12*100)),($AA362+$Y363-$K363)*(1+Input!$C$18/(12*100)))</f>
        <v>490756.552915064</v>
      </c>
      <c r="AB363" s="78" t="n">
        <f aca="false">IF(AND((($AB362+$W362-$U362)&lt;0),($Y363&gt;=0)),($AB362+$W362-$U362+$Y363)*(1+Input!$C$15/(12*100)),0)</f>
        <v>0</v>
      </c>
    </row>
    <row r="364" customFormat="false" ht="12.8" hidden="false" customHeight="false" outlineLevel="0" collapsed="false">
      <c r="A364" s="76" t="n">
        <v>360</v>
      </c>
      <c r="B364" s="77" t="n">
        <f aca="false">EOMONTH(Input!$C$7,A364)</f>
        <v>53873</v>
      </c>
      <c r="D364" s="76" t="n">
        <f aca="false">DATEDIF(Input!$C$23,$B364,"Y")</f>
        <v>70</v>
      </c>
      <c r="E364" s="76" t="n">
        <f aca="false">DATEDIF(Input!$G$23,$B364,"Y")</f>
        <v>70</v>
      </c>
      <c r="G364" s="78" t="n">
        <f aca="false">Salary_01!$L364</f>
        <v>-1723.04735187398</v>
      </c>
      <c r="H364" s="78" t="n">
        <f aca="false">Salary_02!$L364</f>
        <v>-1435.87279322831</v>
      </c>
      <c r="I364" s="78" t="n">
        <f aca="false">Retirement_Dist_01!$J364</f>
        <v>5630.49054754397</v>
      </c>
      <c r="J364" s="78" t="n">
        <f aca="false">Retirement_Dist_02!$J364</f>
        <v>3876.38977622751</v>
      </c>
      <c r="K364" s="78" t="n">
        <f aca="true">IF(AND(OR($B364&gt;Input!$C$31,$B364&gt;Input!$G$31),OR($B364&lt;Input!$C$25,$B364&lt;Input!$G$25)),(-1)*PMT(Input!$C$18/(100*12),(OFFSET($A$4, MAX( MATCH(Input!$C$25,$B$4:$B$1004,1), MATCH(Input!$G$25,$B$4:$B$1004,1)),0,1,1) - OFFSET($A$4, MIN( MATCH(Input!$C$31,$B$4:$B$1004,1), MATCH(Input!$G$31,$B$4:$B$1004,1)),0,1,1)),$AD$4,0,1),0)</f>
        <v>2751.83598150878</v>
      </c>
      <c r="L364" s="78" t="n">
        <f aca="false">IF(AND(($B364&lt;Input!$C$31),($B364&lt;Input!$G$31)),($G364+$H364+$I364+$J364),($G364+$H364+$I364+$J364+$K364))</f>
        <v>9099.79616017796</v>
      </c>
      <c r="M364" s="78" t="n">
        <f aca="false">Mortgage!$L364</f>
        <v>-606.815617797416</v>
      </c>
      <c r="N364" s="78" t="n">
        <f aca="false">$L364+$M364</f>
        <v>8492.98054238055</v>
      </c>
      <c r="O364" s="78" t="n">
        <f aca="false">IF(AND(($B364&lt;Input!$C$31),($B364&lt;Input!$G$31)),Expenses!$D364,(-1)*$N364)</f>
        <v>-8492.98054238055</v>
      </c>
      <c r="P364" s="78" t="n">
        <f aca="false">Childcare!$D364</f>
        <v>0</v>
      </c>
      <c r="Q364" s="78" t="n">
        <f aca="false">Loan_01!$E364</f>
        <v>0</v>
      </c>
      <c r="R364" s="78" t="n">
        <f aca="false">Loan_02!$E364</f>
        <v>0</v>
      </c>
      <c r="S364" s="78" t="n">
        <f aca="false">(-1)*SUM(Roth_01!$D364+Roth_02!$D364+IRA_01!$D364+IRA_02!$D364+Invest_01!$D364+Invest_02!$D364)</f>
        <v>-0</v>
      </c>
      <c r="T364" s="78" t="n">
        <f aca="false">(-1)*(IF(($B364&gt;Input!$O$24),0,Input!$O$30)+IF(($B364&gt;Input!$O$31),0,Input!$O$37)+IF(($B364&gt;Input!$O$38),0,Input!$O$44))</f>
        <v>-0</v>
      </c>
      <c r="U364" s="78" t="n">
        <f aca="false">IF(($AB363*(Input!$C$16/100)&gt;0),0,($AB363*(Input!$C$16/100)))</f>
        <v>0</v>
      </c>
      <c r="V364" s="78"/>
      <c r="W364" s="78" t="n">
        <f aca="false">IF(($N364+$O364+$P364+$Q364+$R364+$S364+$T364+$U364)&lt;0,($N364+$O364+$P364+$Q364+$R364+$S364+$T364+$U364),0)</f>
        <v>0</v>
      </c>
      <c r="X364" s="78"/>
      <c r="Y364" s="78" t="n">
        <f aca="false">IF(($N364+$O364+$P364+$Q364+$R364+$S364+$T364+$U364)&gt;=0,($N364+$O364+$P364+$Q364+$R364+$S364+$T364+$U364),0)</f>
        <v>0</v>
      </c>
      <c r="AA364" s="78" t="n">
        <f aca="false">IF(AND((($AB363+$W363-$U363)&lt;0),($Y364&gt;0)),($AA363-$K364)*(1+Input!$C$18/(12*100)),($AA363+$Y364-$K364)*(1+Input!$C$18/(12*100)))</f>
        <v>488025.050463428</v>
      </c>
      <c r="AB364" s="78" t="n">
        <f aca="false">IF(AND((($AB363+$W363-$U363)&lt;0),($Y364&gt;=0)),($AB363+$W363-$U363+$Y364)*(1+Input!$C$15/(12*100)),0)</f>
        <v>0</v>
      </c>
    </row>
    <row r="365" customFormat="false" ht="12.8" hidden="false" customHeight="false" outlineLevel="0" collapsed="false">
      <c r="A365" s="76" t="n">
        <v>361</v>
      </c>
      <c r="B365" s="77" t="n">
        <f aca="false">EOMONTH(Input!$C$7,A365)</f>
        <v>53904</v>
      </c>
      <c r="D365" s="76" t="n">
        <f aca="false">DATEDIF(Input!$C$23,$B365,"Y")</f>
        <v>70</v>
      </c>
      <c r="E365" s="76" t="n">
        <f aca="false">DATEDIF(Input!$G$23,$B365,"Y")</f>
        <v>70</v>
      </c>
      <c r="G365" s="78" t="n">
        <f aca="false">Salary_01!$L365</f>
        <v>-1723.04735187398</v>
      </c>
      <c r="H365" s="78" t="n">
        <f aca="false">Salary_02!$L365</f>
        <v>-1435.87279322831</v>
      </c>
      <c r="I365" s="78" t="n">
        <f aca="false">Retirement_Dist_01!$J365</f>
        <v>5630.49054754397</v>
      </c>
      <c r="J365" s="78" t="n">
        <f aca="false">Retirement_Dist_02!$J365</f>
        <v>3876.38977622751</v>
      </c>
      <c r="K365" s="78" t="n">
        <f aca="true">IF(AND(OR($B365&gt;Input!$C$31,$B365&gt;Input!$G$31),OR($B365&lt;Input!$C$25,$B365&lt;Input!$G$25)),(-1)*PMT(Input!$C$18/(100*12),(OFFSET($A$4, MAX( MATCH(Input!$C$25,$B$4:$B$1004,1), MATCH(Input!$G$25,$B$4:$B$1004,1)),0,1,1) - OFFSET($A$4, MIN( MATCH(Input!$C$31,$B$4:$B$1004,1), MATCH(Input!$G$31,$B$4:$B$1004,1)),0,1,1)),$AD$4,0,1),0)</f>
        <v>2751.83598150878</v>
      </c>
      <c r="L365" s="78" t="n">
        <f aca="false">IF(AND(($B365&lt;Input!$C$31),($B365&lt;Input!$G$31)),($G365+$H365+$I365+$J365),($G365+$H365+$I365+$J365+$K365))</f>
        <v>9099.79616017796</v>
      </c>
      <c r="M365" s="78" t="n">
        <f aca="false">Mortgage!$L365</f>
        <v>-606.815617797416</v>
      </c>
      <c r="N365" s="78" t="n">
        <f aca="false">$L365+$M365</f>
        <v>8492.98054238055</v>
      </c>
      <c r="O365" s="78" t="n">
        <f aca="false">IF(AND(($B365&lt;Input!$C$31),($B365&lt;Input!$G$31)),Expenses!$D365,(-1)*$N365)</f>
        <v>-8492.98054238055</v>
      </c>
      <c r="P365" s="78" t="n">
        <f aca="false">Childcare!$D365</f>
        <v>0</v>
      </c>
      <c r="Q365" s="78" t="n">
        <f aca="false">Loan_01!$E365</f>
        <v>0</v>
      </c>
      <c r="R365" s="78" t="n">
        <f aca="false">Loan_02!$E365</f>
        <v>0</v>
      </c>
      <c r="S365" s="78" t="n">
        <f aca="false">(-1)*SUM(Roth_01!$D365+Roth_02!$D365+IRA_01!$D365+IRA_02!$D365+Invest_01!$D365+Invest_02!$D365)</f>
        <v>-0</v>
      </c>
      <c r="T365" s="78" t="n">
        <f aca="false">(-1)*(IF(($B365&gt;Input!$O$24),0,Input!$O$30)+IF(($B365&gt;Input!$O$31),0,Input!$O$37)+IF(($B365&gt;Input!$O$38),0,Input!$O$44))</f>
        <v>-0</v>
      </c>
      <c r="U365" s="78" t="n">
        <f aca="false">IF(($AB364*(Input!$C$16/100)&gt;0),0,($AB364*(Input!$C$16/100)))</f>
        <v>0</v>
      </c>
      <c r="V365" s="78"/>
      <c r="W365" s="78" t="n">
        <f aca="false">IF(($N365+$O365+$P365+$Q365+$R365+$S365+$T365+$U365)&lt;0,($N365+$O365+$P365+$Q365+$R365+$S365+$T365+$U365),0)</f>
        <v>0</v>
      </c>
      <c r="X365" s="78"/>
      <c r="Y365" s="78" t="n">
        <f aca="false">IF(($N365+$O365+$P365+$Q365+$R365+$S365+$T365+$U365)&gt;=0,($N365+$O365+$P365+$Q365+$R365+$S365+$T365+$U365),0)</f>
        <v>0</v>
      </c>
      <c r="AA365" s="78" t="n">
        <f aca="false">IF(AND((($AB364+$W364-$U364)&lt;0),($Y365&gt;0)),($AA364-$K365)*(1+Input!$C$18/(12*100)),($AA364+$Y365-$K365)*(1+Input!$C$18/(12*100)))</f>
        <v>485293.434199189</v>
      </c>
      <c r="AB365" s="78" t="n">
        <f aca="false">IF(AND((($AB364+$W364-$U364)&lt;0),($Y365&gt;=0)),($AB364+$W364-$U364+$Y365)*(1+Input!$C$15/(12*100)),0)</f>
        <v>0</v>
      </c>
    </row>
    <row r="366" customFormat="false" ht="12.8" hidden="false" customHeight="false" outlineLevel="0" collapsed="false">
      <c r="A366" s="76" t="n">
        <v>362</v>
      </c>
      <c r="B366" s="77" t="n">
        <f aca="false">EOMONTH(Input!$C$7,A366)</f>
        <v>53935</v>
      </c>
      <c r="D366" s="76" t="n">
        <f aca="false">DATEDIF(Input!$C$23,$B366,"Y")</f>
        <v>70</v>
      </c>
      <c r="E366" s="76" t="n">
        <f aca="false">DATEDIF(Input!$G$23,$B366,"Y")</f>
        <v>70</v>
      </c>
      <c r="G366" s="78" t="n">
        <f aca="false">Salary_01!$L366</f>
        <v>-1723.04735187398</v>
      </c>
      <c r="H366" s="78" t="n">
        <f aca="false">Salary_02!$L366</f>
        <v>-1435.87279322831</v>
      </c>
      <c r="I366" s="78" t="n">
        <f aca="false">Retirement_Dist_01!$J366</f>
        <v>5630.49054754397</v>
      </c>
      <c r="J366" s="78" t="n">
        <f aca="false">Retirement_Dist_02!$J366</f>
        <v>3876.38977622751</v>
      </c>
      <c r="K366" s="78" t="n">
        <f aca="true">IF(AND(OR($B366&gt;Input!$C$31,$B366&gt;Input!$G$31),OR($B366&lt;Input!$C$25,$B366&lt;Input!$G$25)),(-1)*PMT(Input!$C$18/(100*12),(OFFSET($A$4, MAX( MATCH(Input!$C$25,$B$4:$B$1004,1), MATCH(Input!$G$25,$B$4:$B$1004,1)),0,1,1) - OFFSET($A$4, MIN( MATCH(Input!$C$31,$B$4:$B$1004,1), MATCH(Input!$G$31,$B$4:$B$1004,1)),0,1,1)),$AD$4,0,1),0)</f>
        <v>2751.83598150878</v>
      </c>
      <c r="L366" s="78" t="n">
        <f aca="false">IF(AND(($B366&lt;Input!$C$31),($B366&lt;Input!$G$31)),($G366+$H366+$I366+$J366),($G366+$H366+$I366+$J366+$K366))</f>
        <v>9099.79616017796</v>
      </c>
      <c r="M366" s="78" t="n">
        <f aca="false">Mortgage!$L366</f>
        <v>-606.815617797416</v>
      </c>
      <c r="N366" s="78" t="n">
        <f aca="false">$L366+$M366</f>
        <v>8492.98054238055</v>
      </c>
      <c r="O366" s="78" t="n">
        <f aca="false">IF(AND(($B366&lt;Input!$C$31),($B366&lt;Input!$G$31)),Expenses!$D366,(-1)*$N366)</f>
        <v>-8492.98054238055</v>
      </c>
      <c r="P366" s="78" t="n">
        <f aca="false">Childcare!$D366</f>
        <v>0</v>
      </c>
      <c r="Q366" s="78" t="n">
        <f aca="false">Loan_01!$E366</f>
        <v>0</v>
      </c>
      <c r="R366" s="78" t="n">
        <f aca="false">Loan_02!$E366</f>
        <v>0</v>
      </c>
      <c r="S366" s="78" t="n">
        <f aca="false">(-1)*SUM(Roth_01!$D366+Roth_02!$D366+IRA_01!$D366+IRA_02!$D366+Invest_01!$D366+Invest_02!$D366)</f>
        <v>-0</v>
      </c>
      <c r="T366" s="78" t="n">
        <f aca="false">(-1)*(IF(($B366&gt;Input!$O$24),0,Input!$O$30)+IF(($B366&gt;Input!$O$31),0,Input!$O$37)+IF(($B366&gt;Input!$O$38),0,Input!$O$44))</f>
        <v>-0</v>
      </c>
      <c r="U366" s="78" t="n">
        <f aca="false">IF(($AB365*(Input!$C$16/100)&gt;0),0,($AB365*(Input!$C$16/100)))</f>
        <v>0</v>
      </c>
      <c r="V366" s="78"/>
      <c r="W366" s="78" t="n">
        <f aca="false">IF(($N366+$O366+$P366+$Q366+$R366+$S366+$T366+$U366)&lt;0,($N366+$O366+$P366+$Q366+$R366+$S366+$T366+$U366),0)</f>
        <v>0</v>
      </c>
      <c r="X366" s="78"/>
      <c r="Y366" s="78" t="n">
        <f aca="false">IF(($N366+$O366+$P366+$Q366+$R366+$S366+$T366+$U366)&gt;=0,($N366+$O366+$P366+$Q366+$R366+$S366+$T366+$U366),0)</f>
        <v>0</v>
      </c>
      <c r="AA366" s="78" t="n">
        <f aca="false">IF(AND((($AB365+$W365-$U365)&lt;0),($Y366&gt;0)),($AA365-$K366)*(1+Input!$C$18/(12*100)),($AA365+$Y366-$K366)*(1+Input!$C$18/(12*100)))</f>
        <v>482561.704117606</v>
      </c>
      <c r="AB366" s="78" t="n">
        <f aca="false">IF(AND((($AB365+$W365-$U365)&lt;0),($Y366&gt;=0)),($AB365+$W365-$U365+$Y366)*(1+Input!$C$15/(12*100)),0)</f>
        <v>0</v>
      </c>
    </row>
    <row r="367" customFormat="false" ht="12.8" hidden="false" customHeight="false" outlineLevel="0" collapsed="false">
      <c r="A367" s="76" t="n">
        <v>363</v>
      </c>
      <c r="B367" s="77" t="n">
        <f aca="false">EOMONTH(Input!$C$7,A367)</f>
        <v>53965</v>
      </c>
      <c r="D367" s="76" t="n">
        <f aca="false">DATEDIF(Input!$C$23,$B367,"Y")</f>
        <v>70</v>
      </c>
      <c r="E367" s="76" t="n">
        <f aca="false">DATEDIF(Input!$G$23,$B367,"Y")</f>
        <v>70</v>
      </c>
      <c r="G367" s="78" t="n">
        <f aca="false">Salary_01!$L367</f>
        <v>-1723.04735187398</v>
      </c>
      <c r="H367" s="78" t="n">
        <f aca="false">Salary_02!$L367</f>
        <v>-1435.87279322831</v>
      </c>
      <c r="I367" s="78" t="n">
        <f aca="false">Retirement_Dist_01!$J367</f>
        <v>5630.49054754397</v>
      </c>
      <c r="J367" s="78" t="n">
        <f aca="false">Retirement_Dist_02!$J367</f>
        <v>3876.38977622751</v>
      </c>
      <c r="K367" s="78" t="n">
        <f aca="true">IF(AND(OR($B367&gt;Input!$C$31,$B367&gt;Input!$G$31),OR($B367&lt;Input!$C$25,$B367&lt;Input!$G$25)),(-1)*PMT(Input!$C$18/(100*12),(OFFSET($A$4, MAX( MATCH(Input!$C$25,$B$4:$B$1004,1), MATCH(Input!$G$25,$B$4:$B$1004,1)),0,1,1) - OFFSET($A$4, MIN( MATCH(Input!$C$31,$B$4:$B$1004,1), MATCH(Input!$G$31,$B$4:$B$1004,1)),0,1,1)),$AD$4,0,1),0)</f>
        <v>2751.83598150878</v>
      </c>
      <c r="L367" s="78" t="n">
        <f aca="false">IF(AND(($B367&lt;Input!$C$31),($B367&lt;Input!$G$31)),($G367+$H367+$I367+$J367),($G367+$H367+$I367+$J367+$K367))</f>
        <v>9099.79616017796</v>
      </c>
      <c r="M367" s="78" t="n">
        <f aca="false">Mortgage!$L367</f>
        <v>-606.815617797416</v>
      </c>
      <c r="N367" s="78" t="n">
        <f aca="false">$L367+$M367</f>
        <v>8492.98054238055</v>
      </c>
      <c r="O367" s="78" t="n">
        <f aca="false">IF(AND(($B367&lt;Input!$C$31),($B367&lt;Input!$G$31)),Expenses!$D367,(-1)*$N367)</f>
        <v>-8492.98054238055</v>
      </c>
      <c r="P367" s="78" t="n">
        <f aca="false">Childcare!$D367</f>
        <v>0</v>
      </c>
      <c r="Q367" s="78" t="n">
        <f aca="false">Loan_01!$E367</f>
        <v>0</v>
      </c>
      <c r="R367" s="78" t="n">
        <f aca="false">Loan_02!$E367</f>
        <v>0</v>
      </c>
      <c r="S367" s="78" t="n">
        <f aca="false">(-1)*SUM(Roth_01!$D367+Roth_02!$D367+IRA_01!$D367+IRA_02!$D367+Invest_01!$D367+Invest_02!$D367)</f>
        <v>-0</v>
      </c>
      <c r="T367" s="78" t="n">
        <f aca="false">(-1)*(IF(($B367&gt;Input!$O$24),0,Input!$O$30)+IF(($B367&gt;Input!$O$31),0,Input!$O$37)+IF(($B367&gt;Input!$O$38),0,Input!$O$44))</f>
        <v>-0</v>
      </c>
      <c r="U367" s="78" t="n">
        <f aca="false">IF(($AB366*(Input!$C$16/100)&gt;0),0,($AB366*(Input!$C$16/100)))</f>
        <v>0</v>
      </c>
      <c r="V367" s="78"/>
      <c r="W367" s="78" t="n">
        <f aca="false">IF(($N367+$O367+$P367+$Q367+$R367+$S367+$T367+$U367)&lt;0,($N367+$O367+$P367+$Q367+$R367+$S367+$T367+$U367),0)</f>
        <v>0</v>
      </c>
      <c r="X367" s="78"/>
      <c r="Y367" s="78" t="n">
        <f aca="false">IF(($N367+$O367+$P367+$Q367+$R367+$S367+$T367+$U367)&gt;=0,($N367+$O367+$P367+$Q367+$R367+$S367+$T367+$U367),0)</f>
        <v>0</v>
      </c>
      <c r="AA367" s="78" t="n">
        <f aca="false">IF(AND((($AB366+$W366-$U366)&lt;0),($Y367&gt;0)),($AA366-$K367)*(1+Input!$C$18/(12*100)),($AA366+$Y367-$K367)*(1+Input!$C$18/(12*100)))</f>
        <v>479829.860213936</v>
      </c>
      <c r="AB367" s="78" t="n">
        <f aca="false">IF(AND((($AB366+$W366-$U366)&lt;0),($Y367&gt;=0)),($AB366+$W366-$U366+$Y367)*(1+Input!$C$15/(12*100)),0)</f>
        <v>0</v>
      </c>
    </row>
    <row r="368" customFormat="false" ht="12.8" hidden="false" customHeight="false" outlineLevel="0" collapsed="false">
      <c r="A368" s="76" t="n">
        <v>364</v>
      </c>
      <c r="B368" s="77" t="n">
        <f aca="false">EOMONTH(Input!$C$7,A368)</f>
        <v>53996</v>
      </c>
      <c r="D368" s="76" t="n">
        <f aca="false">DATEDIF(Input!$C$23,$B368,"Y")</f>
        <v>70</v>
      </c>
      <c r="E368" s="76" t="n">
        <f aca="false">DATEDIF(Input!$G$23,$B368,"Y")</f>
        <v>70</v>
      </c>
      <c r="G368" s="78" t="n">
        <f aca="false">Salary_01!$L368</f>
        <v>-1723.04735187398</v>
      </c>
      <c r="H368" s="78" t="n">
        <f aca="false">Salary_02!$L368</f>
        <v>-1435.87279322831</v>
      </c>
      <c r="I368" s="78" t="n">
        <f aca="false">Retirement_Dist_01!$J368</f>
        <v>5630.49054754397</v>
      </c>
      <c r="J368" s="78" t="n">
        <f aca="false">Retirement_Dist_02!$J368</f>
        <v>3876.38977622751</v>
      </c>
      <c r="K368" s="78" t="n">
        <f aca="true">IF(AND(OR($B368&gt;Input!$C$31,$B368&gt;Input!$G$31),OR($B368&lt;Input!$C$25,$B368&lt;Input!$G$25)),(-1)*PMT(Input!$C$18/(100*12),(OFFSET($A$4, MAX( MATCH(Input!$C$25,$B$4:$B$1004,1), MATCH(Input!$G$25,$B$4:$B$1004,1)),0,1,1) - OFFSET($A$4, MIN( MATCH(Input!$C$31,$B$4:$B$1004,1), MATCH(Input!$G$31,$B$4:$B$1004,1)),0,1,1)),$AD$4,0,1),0)</f>
        <v>2751.83598150878</v>
      </c>
      <c r="L368" s="78" t="n">
        <f aca="false">IF(AND(($B368&lt;Input!$C$31),($B368&lt;Input!$G$31)),($G368+$H368+$I368+$J368),($G368+$H368+$I368+$J368+$K368))</f>
        <v>9099.79616017796</v>
      </c>
      <c r="M368" s="78" t="n">
        <f aca="false">Mortgage!$L368</f>
        <v>-606.815617797416</v>
      </c>
      <c r="N368" s="78" t="n">
        <f aca="false">$L368+$M368</f>
        <v>8492.98054238055</v>
      </c>
      <c r="O368" s="78" t="n">
        <f aca="false">IF(AND(($B368&lt;Input!$C$31),($B368&lt;Input!$G$31)),Expenses!$D368,(-1)*$N368)</f>
        <v>-8492.98054238055</v>
      </c>
      <c r="P368" s="78" t="n">
        <f aca="false">Childcare!$D368</f>
        <v>0</v>
      </c>
      <c r="Q368" s="78" t="n">
        <f aca="false">Loan_01!$E368</f>
        <v>0</v>
      </c>
      <c r="R368" s="78" t="n">
        <f aca="false">Loan_02!$E368</f>
        <v>0</v>
      </c>
      <c r="S368" s="78" t="n">
        <f aca="false">(-1)*SUM(Roth_01!$D368+Roth_02!$D368+IRA_01!$D368+IRA_02!$D368+Invest_01!$D368+Invest_02!$D368)</f>
        <v>-0</v>
      </c>
      <c r="T368" s="78" t="n">
        <f aca="false">(-1)*(IF(($B368&gt;Input!$O$24),0,Input!$O$30)+IF(($B368&gt;Input!$O$31),0,Input!$O$37)+IF(($B368&gt;Input!$O$38),0,Input!$O$44))</f>
        <v>-0</v>
      </c>
      <c r="U368" s="78" t="n">
        <f aca="false">IF(($AB367*(Input!$C$16/100)&gt;0),0,($AB367*(Input!$C$16/100)))</f>
        <v>0</v>
      </c>
      <c r="V368" s="78"/>
      <c r="W368" s="78" t="n">
        <f aca="false">IF(($N368+$O368+$P368+$Q368+$R368+$S368+$T368+$U368)&lt;0,($N368+$O368+$P368+$Q368+$R368+$S368+$T368+$U368),0)</f>
        <v>0</v>
      </c>
      <c r="X368" s="78"/>
      <c r="Y368" s="78" t="n">
        <f aca="false">IF(($N368+$O368+$P368+$Q368+$R368+$S368+$T368+$U368)&gt;=0,($N368+$O368+$P368+$Q368+$R368+$S368+$T368+$U368),0)</f>
        <v>0</v>
      </c>
      <c r="AA368" s="78" t="n">
        <f aca="false">IF(AND((($AB367+$W367-$U367)&lt;0),($Y368&gt;0)),($AA367-$K368)*(1+Input!$C$18/(12*100)),($AA367+$Y368-$K368)*(1+Input!$C$18/(12*100)))</f>
        <v>477097.902483437</v>
      </c>
      <c r="AB368" s="78" t="n">
        <f aca="false">IF(AND((($AB367+$W367-$U367)&lt;0),($Y368&gt;=0)),($AB367+$W367-$U367+$Y368)*(1+Input!$C$15/(12*100)),0)</f>
        <v>0</v>
      </c>
    </row>
    <row r="369" customFormat="false" ht="12.8" hidden="false" customHeight="false" outlineLevel="0" collapsed="false">
      <c r="A369" s="76" t="n">
        <v>365</v>
      </c>
      <c r="B369" s="77" t="n">
        <f aca="false">EOMONTH(Input!$C$7,A369)</f>
        <v>54026</v>
      </c>
      <c r="D369" s="76" t="n">
        <f aca="false">DATEDIF(Input!$C$23,$B369,"Y")</f>
        <v>70</v>
      </c>
      <c r="E369" s="76" t="n">
        <f aca="false">DATEDIF(Input!$G$23,$B369,"Y")</f>
        <v>70</v>
      </c>
      <c r="G369" s="78" t="n">
        <f aca="false">Salary_01!$L369</f>
        <v>-1723.04735187398</v>
      </c>
      <c r="H369" s="78" t="n">
        <f aca="false">Salary_02!$L369</f>
        <v>-1435.87279322831</v>
      </c>
      <c r="I369" s="78" t="n">
        <f aca="false">Retirement_Dist_01!$J369</f>
        <v>5630.49054754397</v>
      </c>
      <c r="J369" s="78" t="n">
        <f aca="false">Retirement_Dist_02!$J369</f>
        <v>3876.38977622751</v>
      </c>
      <c r="K369" s="78" t="n">
        <f aca="true">IF(AND(OR($B369&gt;Input!$C$31,$B369&gt;Input!$G$31),OR($B369&lt;Input!$C$25,$B369&lt;Input!$G$25)),(-1)*PMT(Input!$C$18/(100*12),(OFFSET($A$4, MAX( MATCH(Input!$C$25,$B$4:$B$1004,1), MATCH(Input!$G$25,$B$4:$B$1004,1)),0,1,1) - OFFSET($A$4, MIN( MATCH(Input!$C$31,$B$4:$B$1004,1), MATCH(Input!$G$31,$B$4:$B$1004,1)),0,1,1)),$AD$4,0,1),0)</f>
        <v>2751.83598150878</v>
      </c>
      <c r="L369" s="78" t="n">
        <f aca="false">IF(AND(($B369&lt;Input!$C$31),($B369&lt;Input!$G$31)),($G369+$H369+$I369+$J369),($G369+$H369+$I369+$J369+$K369))</f>
        <v>9099.79616017796</v>
      </c>
      <c r="M369" s="78" t="n">
        <f aca="false">Mortgage!$L369</f>
        <v>-606.815617797416</v>
      </c>
      <c r="N369" s="78" t="n">
        <f aca="false">$L369+$M369</f>
        <v>8492.98054238055</v>
      </c>
      <c r="O369" s="78" t="n">
        <f aca="false">IF(AND(($B369&lt;Input!$C$31),($B369&lt;Input!$G$31)),Expenses!$D369,(-1)*$N369)</f>
        <v>-8492.98054238055</v>
      </c>
      <c r="P369" s="78" t="n">
        <f aca="false">Childcare!$D369</f>
        <v>0</v>
      </c>
      <c r="Q369" s="78" t="n">
        <f aca="false">Loan_01!$E369</f>
        <v>0</v>
      </c>
      <c r="R369" s="78" t="n">
        <f aca="false">Loan_02!$E369</f>
        <v>0</v>
      </c>
      <c r="S369" s="78" t="n">
        <f aca="false">(-1)*SUM(Roth_01!$D369+Roth_02!$D369+IRA_01!$D369+IRA_02!$D369+Invest_01!$D369+Invest_02!$D369)</f>
        <v>-0</v>
      </c>
      <c r="T369" s="78" t="n">
        <f aca="false">(-1)*(IF(($B369&gt;Input!$O$24),0,Input!$O$30)+IF(($B369&gt;Input!$O$31),0,Input!$O$37)+IF(($B369&gt;Input!$O$38),0,Input!$O$44))</f>
        <v>-0</v>
      </c>
      <c r="U369" s="78" t="n">
        <f aca="false">IF(($AB368*(Input!$C$16/100)&gt;0),0,($AB368*(Input!$C$16/100)))</f>
        <v>0</v>
      </c>
      <c r="V369" s="78"/>
      <c r="W369" s="78" t="n">
        <f aca="false">IF(($N369+$O369+$P369+$Q369+$R369+$S369+$T369+$U369)&lt;0,($N369+$O369+$P369+$Q369+$R369+$S369+$T369+$U369),0)</f>
        <v>0</v>
      </c>
      <c r="X369" s="78"/>
      <c r="Y369" s="78" t="n">
        <f aca="false">IF(($N369+$O369+$P369+$Q369+$R369+$S369+$T369+$U369)&gt;=0,($N369+$O369+$P369+$Q369+$R369+$S369+$T369+$U369),0)</f>
        <v>0</v>
      </c>
      <c r="AA369" s="78" t="n">
        <f aca="false">IF(AND((($AB368+$W368-$U368)&lt;0),($Y369&gt;0)),($AA368-$K369)*(1+Input!$C$18/(12*100)),($AA368+$Y369-$K369)*(1+Input!$C$18/(12*100)))</f>
        <v>474365.830921366</v>
      </c>
      <c r="AB369" s="78" t="n">
        <f aca="false">IF(AND((($AB368+$W368-$U368)&lt;0),($Y369&gt;=0)),($AB368+$W368-$U368+$Y369)*(1+Input!$C$15/(12*100)),0)</f>
        <v>0</v>
      </c>
    </row>
    <row r="370" customFormat="false" ht="12.8" hidden="false" customHeight="false" outlineLevel="0" collapsed="false">
      <c r="A370" s="76" t="n">
        <v>366</v>
      </c>
      <c r="B370" s="77" t="n">
        <f aca="false">EOMONTH(Input!$C$7,A370)</f>
        <v>54057</v>
      </c>
      <c r="D370" s="76" t="n">
        <f aca="false">DATEDIF(Input!$C$23,$B370,"Y")</f>
        <v>70</v>
      </c>
      <c r="E370" s="76" t="n">
        <f aca="false">DATEDIF(Input!$G$23,$B370,"Y")</f>
        <v>70</v>
      </c>
      <c r="G370" s="78" t="n">
        <f aca="false">Salary_01!$L370</f>
        <v>-1723.04735187398</v>
      </c>
      <c r="H370" s="78" t="n">
        <f aca="false">Salary_02!$L370</f>
        <v>-1435.87279322831</v>
      </c>
      <c r="I370" s="78" t="n">
        <f aca="false">Retirement_Dist_01!$J370</f>
        <v>5630.49054754397</v>
      </c>
      <c r="J370" s="78" t="n">
        <f aca="false">Retirement_Dist_02!$J370</f>
        <v>3876.38977622751</v>
      </c>
      <c r="K370" s="78" t="n">
        <f aca="true">IF(AND(OR($B370&gt;Input!$C$31,$B370&gt;Input!$G$31),OR($B370&lt;Input!$C$25,$B370&lt;Input!$G$25)),(-1)*PMT(Input!$C$18/(100*12),(OFFSET($A$4, MAX( MATCH(Input!$C$25,$B$4:$B$1004,1), MATCH(Input!$G$25,$B$4:$B$1004,1)),0,1,1) - OFFSET($A$4, MIN( MATCH(Input!$C$31,$B$4:$B$1004,1), MATCH(Input!$G$31,$B$4:$B$1004,1)),0,1,1)),$AD$4,0,1),0)</f>
        <v>2751.83598150878</v>
      </c>
      <c r="L370" s="78" t="n">
        <f aca="false">IF(AND(($B370&lt;Input!$C$31),($B370&lt;Input!$G$31)),($G370+$H370+$I370+$J370),($G370+$H370+$I370+$J370+$K370))</f>
        <v>9099.79616017796</v>
      </c>
      <c r="M370" s="78" t="n">
        <f aca="false">Mortgage!$L370</f>
        <v>-606.815617797416</v>
      </c>
      <c r="N370" s="78" t="n">
        <f aca="false">$L370+$M370</f>
        <v>8492.98054238055</v>
      </c>
      <c r="O370" s="78" t="n">
        <f aca="false">IF(AND(($B370&lt;Input!$C$31),($B370&lt;Input!$G$31)),Expenses!$D370,(-1)*$N370)</f>
        <v>-8492.98054238055</v>
      </c>
      <c r="P370" s="78" t="n">
        <f aca="false">Childcare!$D370</f>
        <v>0</v>
      </c>
      <c r="Q370" s="78" t="n">
        <f aca="false">Loan_01!$E370</f>
        <v>0</v>
      </c>
      <c r="R370" s="78" t="n">
        <f aca="false">Loan_02!$E370</f>
        <v>0</v>
      </c>
      <c r="S370" s="78" t="n">
        <f aca="false">(-1)*SUM(Roth_01!$D370+Roth_02!$D370+IRA_01!$D370+IRA_02!$D370+Invest_01!$D370+Invest_02!$D370)</f>
        <v>-0</v>
      </c>
      <c r="T370" s="78" t="n">
        <f aca="false">(-1)*(IF(($B370&gt;Input!$O$24),0,Input!$O$30)+IF(($B370&gt;Input!$O$31),0,Input!$O$37)+IF(($B370&gt;Input!$O$38),0,Input!$O$44))</f>
        <v>-0</v>
      </c>
      <c r="U370" s="78" t="n">
        <f aca="false">IF(($AB369*(Input!$C$16/100)&gt;0),0,($AB369*(Input!$C$16/100)))</f>
        <v>0</v>
      </c>
      <c r="V370" s="78"/>
      <c r="W370" s="78" t="n">
        <f aca="false">IF(($N370+$O370+$P370+$Q370+$R370+$S370+$T370+$U370)&lt;0,($N370+$O370+$P370+$Q370+$R370+$S370+$T370+$U370),0)</f>
        <v>0</v>
      </c>
      <c r="X370" s="78"/>
      <c r="Y370" s="78" t="n">
        <f aca="false">IF(($N370+$O370+$P370+$Q370+$R370+$S370+$T370+$U370)&gt;=0,($N370+$O370+$P370+$Q370+$R370+$S370+$T370+$U370),0)</f>
        <v>0</v>
      </c>
      <c r="AA370" s="78" t="n">
        <f aca="false">IF(AND((($AB369+$W369-$U369)&lt;0),($Y370&gt;0)),($AA369-$K370)*(1+Input!$C$18/(12*100)),($AA369+$Y370-$K370)*(1+Input!$C$18/(12*100)))</f>
        <v>471633.64552298</v>
      </c>
      <c r="AB370" s="78" t="n">
        <f aca="false">IF(AND((($AB369+$W369-$U369)&lt;0),($Y370&gt;=0)),($AB369+$W369-$U369+$Y370)*(1+Input!$C$15/(12*100)),0)</f>
        <v>0</v>
      </c>
    </row>
    <row r="371" customFormat="false" ht="12.8" hidden="false" customHeight="false" outlineLevel="0" collapsed="false">
      <c r="A371" s="76" t="n">
        <v>367</v>
      </c>
      <c r="B371" s="77" t="n">
        <f aca="false">EOMONTH(Input!$C$7,A371)</f>
        <v>54088</v>
      </c>
      <c r="D371" s="76" t="n">
        <f aca="false">DATEDIF(Input!$C$23,$B371,"Y")</f>
        <v>70</v>
      </c>
      <c r="E371" s="76" t="n">
        <f aca="false">DATEDIF(Input!$G$23,$B371,"Y")</f>
        <v>70</v>
      </c>
      <c r="G371" s="78" t="n">
        <f aca="false">Salary_01!$L371</f>
        <v>-1723.04735187398</v>
      </c>
      <c r="H371" s="78" t="n">
        <f aca="false">Salary_02!$L371</f>
        <v>-1435.87279322831</v>
      </c>
      <c r="I371" s="78" t="n">
        <f aca="false">Retirement_Dist_01!$J371</f>
        <v>5630.49054754397</v>
      </c>
      <c r="J371" s="78" t="n">
        <f aca="false">Retirement_Dist_02!$J371</f>
        <v>3876.38977622751</v>
      </c>
      <c r="K371" s="78" t="n">
        <f aca="true">IF(AND(OR($B371&gt;Input!$C$31,$B371&gt;Input!$G$31),OR($B371&lt;Input!$C$25,$B371&lt;Input!$G$25)),(-1)*PMT(Input!$C$18/(100*12),(OFFSET($A$4, MAX( MATCH(Input!$C$25,$B$4:$B$1004,1), MATCH(Input!$G$25,$B$4:$B$1004,1)),0,1,1) - OFFSET($A$4, MIN( MATCH(Input!$C$31,$B$4:$B$1004,1), MATCH(Input!$G$31,$B$4:$B$1004,1)),0,1,1)),$AD$4,0,1),0)</f>
        <v>2751.83598150878</v>
      </c>
      <c r="L371" s="78" t="n">
        <f aca="false">IF(AND(($B371&lt;Input!$C$31),($B371&lt;Input!$G$31)),($G371+$H371+$I371+$J371),($G371+$H371+$I371+$J371+$K371))</f>
        <v>9099.79616017796</v>
      </c>
      <c r="M371" s="78" t="n">
        <f aca="false">Mortgage!$L371</f>
        <v>-606.815617797416</v>
      </c>
      <c r="N371" s="78" t="n">
        <f aca="false">$L371+$M371</f>
        <v>8492.98054238055</v>
      </c>
      <c r="O371" s="78" t="n">
        <f aca="false">IF(AND(($B371&lt;Input!$C$31),($B371&lt;Input!$G$31)),Expenses!$D371,(-1)*$N371)</f>
        <v>-8492.98054238055</v>
      </c>
      <c r="P371" s="78" t="n">
        <f aca="false">Childcare!$D371</f>
        <v>0</v>
      </c>
      <c r="Q371" s="78" t="n">
        <f aca="false">Loan_01!$E371</f>
        <v>0</v>
      </c>
      <c r="R371" s="78" t="n">
        <f aca="false">Loan_02!$E371</f>
        <v>0</v>
      </c>
      <c r="S371" s="78" t="n">
        <f aca="false">(-1)*SUM(Roth_01!$D371+Roth_02!$D371+IRA_01!$D371+IRA_02!$D371+Invest_01!$D371+Invest_02!$D371)</f>
        <v>-0</v>
      </c>
      <c r="T371" s="78" t="n">
        <f aca="false">(-1)*(IF(($B371&gt;Input!$O$24),0,Input!$O$30)+IF(($B371&gt;Input!$O$31),0,Input!$O$37)+IF(($B371&gt;Input!$O$38),0,Input!$O$44))</f>
        <v>-0</v>
      </c>
      <c r="U371" s="78" t="n">
        <f aca="false">IF(($AB370*(Input!$C$16/100)&gt;0),0,($AB370*(Input!$C$16/100)))</f>
        <v>0</v>
      </c>
      <c r="V371" s="78"/>
      <c r="W371" s="78" t="n">
        <f aca="false">IF(($N371+$O371+$P371+$Q371+$R371+$S371+$T371+$U371)&lt;0,($N371+$O371+$P371+$Q371+$R371+$S371+$T371+$U371),0)</f>
        <v>0</v>
      </c>
      <c r="X371" s="78"/>
      <c r="Y371" s="78" t="n">
        <f aca="false">IF(($N371+$O371+$P371+$Q371+$R371+$S371+$T371+$U371)&gt;=0,($N371+$O371+$P371+$Q371+$R371+$S371+$T371+$U371),0)</f>
        <v>0</v>
      </c>
      <c r="AA371" s="78" t="n">
        <f aca="false">IF(AND((($AB370+$W370-$U370)&lt;0),($Y371&gt;0)),($AA370-$K371)*(1+Input!$C$18/(12*100)),($AA370+$Y371-$K371)*(1+Input!$C$18/(12*100)))</f>
        <v>468901.346283535</v>
      </c>
      <c r="AB371" s="78" t="n">
        <f aca="false">IF(AND((($AB370+$W370-$U370)&lt;0),($Y371&gt;=0)),($AB370+$W370-$U370+$Y371)*(1+Input!$C$15/(12*100)),0)</f>
        <v>0</v>
      </c>
    </row>
    <row r="372" customFormat="false" ht="12.8" hidden="false" customHeight="false" outlineLevel="0" collapsed="false">
      <c r="A372" s="76" t="n">
        <v>368</v>
      </c>
      <c r="B372" s="77" t="n">
        <f aca="false">EOMONTH(Input!$C$7,A372)</f>
        <v>54117</v>
      </c>
      <c r="D372" s="76" t="n">
        <f aca="false">DATEDIF(Input!$C$23,$B372,"Y")</f>
        <v>70</v>
      </c>
      <c r="E372" s="76" t="n">
        <f aca="false">DATEDIF(Input!$G$23,$B372,"Y")</f>
        <v>70</v>
      </c>
      <c r="G372" s="78" t="n">
        <f aca="false">Salary_01!$L372</f>
        <v>-1723.04735187398</v>
      </c>
      <c r="H372" s="78" t="n">
        <f aca="false">Salary_02!$L372</f>
        <v>-1435.87279322831</v>
      </c>
      <c r="I372" s="78" t="n">
        <f aca="false">Retirement_Dist_01!$J372</f>
        <v>5630.49054754397</v>
      </c>
      <c r="J372" s="78" t="n">
        <f aca="false">Retirement_Dist_02!$J372</f>
        <v>3876.38977622751</v>
      </c>
      <c r="K372" s="78" t="n">
        <f aca="true">IF(AND(OR($B372&gt;Input!$C$31,$B372&gt;Input!$G$31),OR($B372&lt;Input!$C$25,$B372&lt;Input!$G$25)),(-1)*PMT(Input!$C$18/(100*12),(OFFSET($A$4, MAX( MATCH(Input!$C$25,$B$4:$B$1004,1), MATCH(Input!$G$25,$B$4:$B$1004,1)),0,1,1) - OFFSET($A$4, MIN( MATCH(Input!$C$31,$B$4:$B$1004,1), MATCH(Input!$G$31,$B$4:$B$1004,1)),0,1,1)),$AD$4,0,1),0)</f>
        <v>2751.83598150878</v>
      </c>
      <c r="L372" s="78" t="n">
        <f aca="false">IF(AND(($B372&lt;Input!$C$31),($B372&lt;Input!$G$31)),($G372+$H372+$I372+$J372),($G372+$H372+$I372+$J372+$K372))</f>
        <v>9099.79616017796</v>
      </c>
      <c r="M372" s="78" t="n">
        <f aca="false">Mortgage!$L372</f>
        <v>-606.815617797416</v>
      </c>
      <c r="N372" s="78" t="n">
        <f aca="false">$L372+$M372</f>
        <v>8492.98054238055</v>
      </c>
      <c r="O372" s="78" t="n">
        <f aca="false">IF(AND(($B372&lt;Input!$C$31),($B372&lt;Input!$G$31)),Expenses!$D372,(-1)*$N372)</f>
        <v>-8492.98054238055</v>
      </c>
      <c r="P372" s="78" t="n">
        <f aca="false">Childcare!$D372</f>
        <v>0</v>
      </c>
      <c r="Q372" s="78" t="n">
        <f aca="false">Loan_01!$E372</f>
        <v>0</v>
      </c>
      <c r="R372" s="78" t="n">
        <f aca="false">Loan_02!$E372</f>
        <v>0</v>
      </c>
      <c r="S372" s="78" t="n">
        <f aca="false">(-1)*SUM(Roth_01!$D372+Roth_02!$D372+IRA_01!$D372+IRA_02!$D372+Invest_01!$D372+Invest_02!$D372)</f>
        <v>-0</v>
      </c>
      <c r="T372" s="78" t="n">
        <f aca="false">(-1)*(IF(($B372&gt;Input!$O$24),0,Input!$O$30)+IF(($B372&gt;Input!$O$31),0,Input!$O$37)+IF(($B372&gt;Input!$O$38),0,Input!$O$44))</f>
        <v>-0</v>
      </c>
      <c r="U372" s="78" t="n">
        <f aca="false">IF(($AB371*(Input!$C$16/100)&gt;0),0,($AB371*(Input!$C$16/100)))</f>
        <v>0</v>
      </c>
      <c r="V372" s="78"/>
      <c r="W372" s="78" t="n">
        <f aca="false">IF(($N372+$O372+$P372+$Q372+$R372+$S372+$T372+$U372)&lt;0,($N372+$O372+$P372+$Q372+$R372+$S372+$T372+$U372),0)</f>
        <v>0</v>
      </c>
      <c r="X372" s="78"/>
      <c r="Y372" s="78" t="n">
        <f aca="false">IF(($N372+$O372+$P372+$Q372+$R372+$S372+$T372+$U372)&gt;=0,($N372+$O372+$P372+$Q372+$R372+$S372+$T372+$U372),0)</f>
        <v>0</v>
      </c>
      <c r="AA372" s="78" t="n">
        <f aca="false">IF(AND((($AB371+$W371-$U371)&lt;0),($Y372&gt;0)),($AA371-$K372)*(1+Input!$C$18/(12*100)),($AA371+$Y372-$K372)*(1+Input!$C$18/(12*100)))</f>
        <v>466168.933198289</v>
      </c>
      <c r="AB372" s="78" t="n">
        <f aca="false">IF(AND((($AB371+$W371-$U371)&lt;0),($Y372&gt;=0)),($AB371+$W371-$U371+$Y372)*(1+Input!$C$15/(12*100)),0)</f>
        <v>0</v>
      </c>
    </row>
    <row r="373" customFormat="false" ht="12.8" hidden="false" customHeight="false" outlineLevel="0" collapsed="false">
      <c r="A373" s="76" t="n">
        <v>369</v>
      </c>
      <c r="B373" s="77" t="n">
        <f aca="false">EOMONTH(Input!$C$7,A373)</f>
        <v>54148</v>
      </c>
      <c r="D373" s="76" t="n">
        <f aca="false">DATEDIF(Input!$C$23,$B373,"Y")</f>
        <v>70</v>
      </c>
      <c r="E373" s="76" t="n">
        <f aca="false">DATEDIF(Input!$G$23,$B373,"Y")</f>
        <v>70</v>
      </c>
      <c r="G373" s="78" t="n">
        <f aca="false">Salary_01!$L373</f>
        <v>-1723.04735187398</v>
      </c>
      <c r="H373" s="78" t="n">
        <f aca="false">Salary_02!$L373</f>
        <v>-1435.87279322831</v>
      </c>
      <c r="I373" s="78" t="n">
        <f aca="false">Retirement_Dist_01!$J373</f>
        <v>5630.49054754397</v>
      </c>
      <c r="J373" s="78" t="n">
        <f aca="false">Retirement_Dist_02!$J373</f>
        <v>3876.38977622751</v>
      </c>
      <c r="K373" s="78" t="n">
        <f aca="true">IF(AND(OR($B373&gt;Input!$C$31,$B373&gt;Input!$G$31),OR($B373&lt;Input!$C$25,$B373&lt;Input!$G$25)),(-1)*PMT(Input!$C$18/(100*12),(OFFSET($A$4, MAX( MATCH(Input!$C$25,$B$4:$B$1004,1), MATCH(Input!$G$25,$B$4:$B$1004,1)),0,1,1) - OFFSET($A$4, MIN( MATCH(Input!$C$31,$B$4:$B$1004,1), MATCH(Input!$G$31,$B$4:$B$1004,1)),0,1,1)),$AD$4,0,1),0)</f>
        <v>2751.83598150878</v>
      </c>
      <c r="L373" s="78" t="n">
        <f aca="false">IF(AND(($B373&lt;Input!$C$31),($B373&lt;Input!$G$31)),($G373+$H373+$I373+$J373),($G373+$H373+$I373+$J373+$K373))</f>
        <v>9099.79616017796</v>
      </c>
      <c r="M373" s="78" t="n">
        <f aca="false">Mortgage!$L373</f>
        <v>-606.815617797416</v>
      </c>
      <c r="N373" s="78" t="n">
        <f aca="false">$L373+$M373</f>
        <v>8492.98054238055</v>
      </c>
      <c r="O373" s="78" t="n">
        <f aca="false">IF(AND(($B373&lt;Input!$C$31),($B373&lt;Input!$G$31)),Expenses!$D373,(-1)*$N373)</f>
        <v>-8492.98054238055</v>
      </c>
      <c r="P373" s="78" t="n">
        <f aca="false">Childcare!$D373</f>
        <v>0</v>
      </c>
      <c r="Q373" s="78" t="n">
        <f aca="false">Loan_01!$E373</f>
        <v>0</v>
      </c>
      <c r="R373" s="78" t="n">
        <f aca="false">Loan_02!$E373</f>
        <v>0</v>
      </c>
      <c r="S373" s="78" t="n">
        <f aca="false">(-1)*SUM(Roth_01!$D373+Roth_02!$D373+IRA_01!$D373+IRA_02!$D373+Invest_01!$D373+Invest_02!$D373)</f>
        <v>-0</v>
      </c>
      <c r="T373" s="78" t="n">
        <f aca="false">(-1)*(IF(($B373&gt;Input!$O$24),0,Input!$O$30)+IF(($B373&gt;Input!$O$31),0,Input!$O$37)+IF(($B373&gt;Input!$O$38),0,Input!$O$44))</f>
        <v>-0</v>
      </c>
      <c r="U373" s="78" t="n">
        <f aca="false">IF(($AB372*(Input!$C$16/100)&gt;0),0,($AB372*(Input!$C$16/100)))</f>
        <v>0</v>
      </c>
      <c r="V373" s="78"/>
      <c r="W373" s="78" t="n">
        <f aca="false">IF(($N373+$O373+$P373+$Q373+$R373+$S373+$T373+$U373)&lt;0,($N373+$O373+$P373+$Q373+$R373+$S373+$T373+$U373),0)</f>
        <v>0</v>
      </c>
      <c r="X373" s="78"/>
      <c r="Y373" s="78" t="n">
        <f aca="false">IF(($N373+$O373+$P373+$Q373+$R373+$S373+$T373+$U373)&gt;=0,($N373+$O373+$P373+$Q373+$R373+$S373+$T373+$U373),0)</f>
        <v>0</v>
      </c>
      <c r="AA373" s="78" t="n">
        <f aca="false">IF(AND((($AB372+$W372-$U372)&lt;0),($Y373&gt;0)),($AA372-$K373)*(1+Input!$C$18/(12*100)),($AA372+$Y373-$K373)*(1+Input!$C$18/(12*100)))</f>
        <v>463436.406262498</v>
      </c>
      <c r="AB373" s="78" t="n">
        <f aca="false">IF(AND((($AB372+$W372-$U372)&lt;0),($Y373&gt;=0)),($AB372+$W372-$U372+$Y373)*(1+Input!$C$15/(12*100)),0)</f>
        <v>0</v>
      </c>
    </row>
    <row r="374" customFormat="false" ht="12.8" hidden="false" customHeight="false" outlineLevel="0" collapsed="false">
      <c r="A374" s="76" t="n">
        <v>370</v>
      </c>
      <c r="B374" s="77" t="n">
        <f aca="false">EOMONTH(Input!$C$7,A374)</f>
        <v>54178</v>
      </c>
      <c r="D374" s="76" t="n">
        <f aca="false">DATEDIF(Input!$C$23,$B374,"Y")</f>
        <v>70</v>
      </c>
      <c r="E374" s="76" t="n">
        <f aca="false">DATEDIF(Input!$G$23,$B374,"Y")</f>
        <v>70</v>
      </c>
      <c r="G374" s="78" t="n">
        <f aca="false">Salary_01!$L374</f>
        <v>-1723.04735187398</v>
      </c>
      <c r="H374" s="78" t="n">
        <f aca="false">Salary_02!$L374</f>
        <v>-1435.87279322831</v>
      </c>
      <c r="I374" s="78" t="n">
        <f aca="false">Retirement_Dist_01!$J374</f>
        <v>5630.49054754397</v>
      </c>
      <c r="J374" s="78" t="n">
        <f aca="false">Retirement_Dist_02!$J374</f>
        <v>3876.38977622751</v>
      </c>
      <c r="K374" s="78" t="n">
        <f aca="true">IF(AND(OR($B374&gt;Input!$C$31,$B374&gt;Input!$G$31),OR($B374&lt;Input!$C$25,$B374&lt;Input!$G$25)),(-1)*PMT(Input!$C$18/(100*12),(OFFSET($A$4, MAX( MATCH(Input!$C$25,$B$4:$B$1004,1), MATCH(Input!$G$25,$B$4:$B$1004,1)),0,1,1) - OFFSET($A$4, MIN( MATCH(Input!$C$31,$B$4:$B$1004,1), MATCH(Input!$G$31,$B$4:$B$1004,1)),0,1,1)),$AD$4,0,1),0)</f>
        <v>2751.83598150878</v>
      </c>
      <c r="L374" s="78" t="n">
        <f aca="false">IF(AND(($B374&lt;Input!$C$31),($B374&lt;Input!$G$31)),($G374+$H374+$I374+$J374),($G374+$H374+$I374+$J374+$K374))</f>
        <v>9099.79616017796</v>
      </c>
      <c r="M374" s="78" t="n">
        <f aca="false">Mortgage!$L374</f>
        <v>-606.815617797416</v>
      </c>
      <c r="N374" s="78" t="n">
        <f aca="false">$L374+$M374</f>
        <v>8492.98054238055</v>
      </c>
      <c r="O374" s="78" t="n">
        <f aca="false">IF(AND(($B374&lt;Input!$C$31),($B374&lt;Input!$G$31)),Expenses!$D374,(-1)*$N374)</f>
        <v>-8492.98054238055</v>
      </c>
      <c r="P374" s="78" t="n">
        <f aca="false">Childcare!$D374</f>
        <v>0</v>
      </c>
      <c r="Q374" s="78" t="n">
        <f aca="false">Loan_01!$E374</f>
        <v>0</v>
      </c>
      <c r="R374" s="78" t="n">
        <f aca="false">Loan_02!$E374</f>
        <v>0</v>
      </c>
      <c r="S374" s="78" t="n">
        <f aca="false">(-1)*SUM(Roth_01!$D374+Roth_02!$D374+IRA_01!$D374+IRA_02!$D374+Invest_01!$D374+Invest_02!$D374)</f>
        <v>-0</v>
      </c>
      <c r="T374" s="78" t="n">
        <f aca="false">(-1)*(IF(($B374&gt;Input!$O$24),0,Input!$O$30)+IF(($B374&gt;Input!$O$31),0,Input!$O$37)+IF(($B374&gt;Input!$O$38),0,Input!$O$44))</f>
        <v>-0</v>
      </c>
      <c r="U374" s="78" t="n">
        <f aca="false">IF(($AB373*(Input!$C$16/100)&gt;0),0,($AB373*(Input!$C$16/100)))</f>
        <v>0</v>
      </c>
      <c r="V374" s="78"/>
      <c r="W374" s="78" t="n">
        <f aca="false">IF(($N374+$O374+$P374+$Q374+$R374+$S374+$T374+$U374)&lt;0,($N374+$O374+$P374+$Q374+$R374+$S374+$T374+$U374),0)</f>
        <v>0</v>
      </c>
      <c r="X374" s="78"/>
      <c r="Y374" s="78" t="n">
        <f aca="false">IF(($N374+$O374+$P374+$Q374+$R374+$S374+$T374+$U374)&gt;=0,($N374+$O374+$P374+$Q374+$R374+$S374+$T374+$U374),0)</f>
        <v>0</v>
      </c>
      <c r="AA374" s="78" t="n">
        <f aca="false">IF(AND((($AB373+$W373-$U373)&lt;0),($Y374&gt;0)),($AA373-$K374)*(1+Input!$C$18/(12*100)),($AA373+$Y374-$K374)*(1+Input!$C$18/(12*100)))</f>
        <v>460703.765471418</v>
      </c>
      <c r="AB374" s="78" t="n">
        <f aca="false">IF(AND((($AB373+$W373-$U373)&lt;0),($Y374&gt;=0)),($AB373+$W373-$U373+$Y374)*(1+Input!$C$15/(12*100)),0)</f>
        <v>0</v>
      </c>
    </row>
    <row r="375" customFormat="false" ht="12.8" hidden="false" customHeight="false" outlineLevel="0" collapsed="false">
      <c r="A375" s="76" t="n">
        <v>371</v>
      </c>
      <c r="B375" s="77" t="n">
        <f aca="false">EOMONTH(Input!$C$7,A375)</f>
        <v>54209</v>
      </c>
      <c r="D375" s="76" t="n">
        <f aca="false">DATEDIF(Input!$C$23,$B375,"Y")</f>
        <v>71</v>
      </c>
      <c r="E375" s="76" t="n">
        <f aca="false">DATEDIF(Input!$G$23,$B375,"Y")</f>
        <v>71</v>
      </c>
      <c r="G375" s="78" t="n">
        <f aca="false">Salary_01!$L375</f>
        <v>-1723.04735187398</v>
      </c>
      <c r="H375" s="78" t="n">
        <f aca="false">Salary_02!$L375</f>
        <v>-1435.87279322831</v>
      </c>
      <c r="I375" s="78" t="n">
        <f aca="false">Retirement_Dist_01!$J375</f>
        <v>5630.49054754397</v>
      </c>
      <c r="J375" s="78" t="n">
        <f aca="false">Retirement_Dist_02!$J375</f>
        <v>3876.38977622751</v>
      </c>
      <c r="K375" s="78" t="n">
        <f aca="true">IF(AND(OR($B375&gt;Input!$C$31,$B375&gt;Input!$G$31),OR($B375&lt;Input!$C$25,$B375&lt;Input!$G$25)),(-1)*PMT(Input!$C$18/(100*12),(OFFSET($A$4, MAX( MATCH(Input!$C$25,$B$4:$B$1004,1), MATCH(Input!$G$25,$B$4:$B$1004,1)),0,1,1) - OFFSET($A$4, MIN( MATCH(Input!$C$31,$B$4:$B$1004,1), MATCH(Input!$G$31,$B$4:$B$1004,1)),0,1,1)),$AD$4,0,1),0)</f>
        <v>2751.83598150878</v>
      </c>
      <c r="L375" s="78" t="n">
        <f aca="false">IF(AND(($B375&lt;Input!$C$31),($B375&lt;Input!$G$31)),($G375+$H375+$I375+$J375),($G375+$H375+$I375+$J375+$K375))</f>
        <v>9099.79616017796</v>
      </c>
      <c r="M375" s="78" t="n">
        <f aca="false">Mortgage!$L375</f>
        <v>-606.815617797416</v>
      </c>
      <c r="N375" s="78" t="n">
        <f aca="false">$L375+$M375</f>
        <v>8492.98054238055</v>
      </c>
      <c r="O375" s="78" t="n">
        <f aca="false">IF(AND(($B375&lt;Input!$C$31),($B375&lt;Input!$G$31)),Expenses!$D375,(-1)*$N375)</f>
        <v>-8492.98054238055</v>
      </c>
      <c r="P375" s="78" t="n">
        <f aca="false">Childcare!$D375</f>
        <v>0</v>
      </c>
      <c r="Q375" s="78" t="n">
        <f aca="false">Loan_01!$E375</f>
        <v>0</v>
      </c>
      <c r="R375" s="78" t="n">
        <f aca="false">Loan_02!$E375</f>
        <v>0</v>
      </c>
      <c r="S375" s="78" t="n">
        <f aca="false">(-1)*SUM(Roth_01!$D375+Roth_02!$D375+IRA_01!$D375+IRA_02!$D375+Invest_01!$D375+Invest_02!$D375)</f>
        <v>-0</v>
      </c>
      <c r="T375" s="78" t="n">
        <f aca="false">(-1)*(IF(($B375&gt;Input!$O$24),0,Input!$O$30)+IF(($B375&gt;Input!$O$31),0,Input!$O$37)+IF(($B375&gt;Input!$O$38),0,Input!$O$44))</f>
        <v>-0</v>
      </c>
      <c r="U375" s="78" t="n">
        <f aca="false">IF(($AB374*(Input!$C$16/100)&gt;0),0,($AB374*(Input!$C$16/100)))</f>
        <v>0</v>
      </c>
      <c r="V375" s="78"/>
      <c r="W375" s="78" t="n">
        <f aca="false">IF(($N375+$O375+$P375+$Q375+$R375+$S375+$T375+$U375)&lt;0,($N375+$O375+$P375+$Q375+$R375+$S375+$T375+$U375),0)</f>
        <v>0</v>
      </c>
      <c r="X375" s="78"/>
      <c r="Y375" s="78" t="n">
        <f aca="false">IF(($N375+$O375+$P375+$Q375+$R375+$S375+$T375+$U375)&gt;=0,($N375+$O375+$P375+$Q375+$R375+$S375+$T375+$U375),0)</f>
        <v>0</v>
      </c>
      <c r="AA375" s="78" t="n">
        <f aca="false">IF(AND((($AB374+$W374-$U374)&lt;0),($Y375&gt;0)),($AA374-$K375)*(1+Input!$C$18/(12*100)),($AA374+$Y375-$K375)*(1+Input!$C$18/(12*100)))</f>
        <v>457971.010820304</v>
      </c>
      <c r="AB375" s="78" t="n">
        <f aca="false">IF(AND((($AB374+$W374-$U374)&lt;0),($Y375&gt;=0)),($AB374+$W374-$U374+$Y375)*(1+Input!$C$15/(12*100)),0)</f>
        <v>0</v>
      </c>
    </row>
    <row r="376" customFormat="false" ht="12.8" hidden="false" customHeight="false" outlineLevel="0" collapsed="false">
      <c r="A376" s="76" t="n">
        <v>372</v>
      </c>
      <c r="B376" s="77" t="n">
        <f aca="false">EOMONTH(Input!$C$7,A376)</f>
        <v>54239</v>
      </c>
      <c r="D376" s="76" t="n">
        <f aca="false">DATEDIF(Input!$C$23,$B376,"Y")</f>
        <v>71</v>
      </c>
      <c r="E376" s="76" t="n">
        <f aca="false">DATEDIF(Input!$G$23,$B376,"Y")</f>
        <v>71</v>
      </c>
      <c r="G376" s="78" t="n">
        <f aca="false">Salary_01!$L376</f>
        <v>-1826.43019298642</v>
      </c>
      <c r="H376" s="78" t="n">
        <f aca="false">Salary_02!$L376</f>
        <v>-1522.02516082201</v>
      </c>
      <c r="I376" s="78" t="n">
        <f aca="false">Retirement_Dist_01!$J376</f>
        <v>5630.49054754397</v>
      </c>
      <c r="J376" s="78" t="n">
        <f aca="false">Retirement_Dist_02!$J376</f>
        <v>3876.38977622751</v>
      </c>
      <c r="K376" s="78" t="n">
        <f aca="true">IF(AND(OR($B376&gt;Input!$C$31,$B376&gt;Input!$G$31),OR($B376&lt;Input!$C$25,$B376&lt;Input!$G$25)),(-1)*PMT(Input!$C$18/(100*12),(OFFSET($A$4, MAX( MATCH(Input!$C$25,$B$4:$B$1004,1), MATCH(Input!$G$25,$B$4:$B$1004,1)),0,1,1) - OFFSET($A$4, MIN( MATCH(Input!$C$31,$B$4:$B$1004,1), MATCH(Input!$G$31,$B$4:$B$1004,1)),0,1,1)),$AD$4,0,1),0)</f>
        <v>2751.83598150878</v>
      </c>
      <c r="L376" s="78" t="n">
        <f aca="false">IF(AND(($B376&lt;Input!$C$31),($B376&lt;Input!$G$31)),($G376+$H376+$I376+$J376),($G376+$H376+$I376+$J376+$K376))</f>
        <v>8910.26095147183</v>
      </c>
      <c r="M376" s="78" t="n">
        <f aca="false">Mortgage!$L376</f>
        <v>-625.020086331338</v>
      </c>
      <c r="N376" s="78" t="n">
        <f aca="false">$L376+$M376</f>
        <v>8285.24086514049</v>
      </c>
      <c r="O376" s="78" t="n">
        <f aca="false">IF(AND(($B376&lt;Input!$C$31),($B376&lt;Input!$G$31)),Expenses!$D376,(-1)*$N376)</f>
        <v>-8285.24086514049</v>
      </c>
      <c r="P376" s="78" t="n">
        <f aca="false">Childcare!$D376</f>
        <v>0</v>
      </c>
      <c r="Q376" s="78" t="n">
        <f aca="false">Loan_01!$E376</f>
        <v>0</v>
      </c>
      <c r="R376" s="78" t="n">
        <f aca="false">Loan_02!$E376</f>
        <v>0</v>
      </c>
      <c r="S376" s="78" t="n">
        <f aca="false">(-1)*SUM(Roth_01!$D376+Roth_02!$D376+IRA_01!$D376+IRA_02!$D376+Invest_01!$D376+Invest_02!$D376)</f>
        <v>-0</v>
      </c>
      <c r="T376" s="78" t="n">
        <f aca="false">(-1)*(IF(($B376&gt;Input!$O$24),0,Input!$O$30)+IF(($B376&gt;Input!$O$31),0,Input!$O$37)+IF(($B376&gt;Input!$O$38),0,Input!$O$44))</f>
        <v>-0</v>
      </c>
      <c r="U376" s="78" t="n">
        <f aca="false">IF(($AB375*(Input!$C$16/100)&gt;0),0,($AB375*(Input!$C$16/100)))</f>
        <v>0</v>
      </c>
      <c r="V376" s="78"/>
      <c r="W376" s="78" t="n">
        <f aca="false">IF(($N376+$O376+$P376+$Q376+$R376+$S376+$T376+$U376)&lt;0,($N376+$O376+$P376+$Q376+$R376+$S376+$T376+$U376),0)</f>
        <v>0</v>
      </c>
      <c r="X376" s="78"/>
      <c r="Y376" s="78" t="n">
        <f aca="false">IF(($N376+$O376+$P376+$Q376+$R376+$S376+$T376+$U376)&gt;=0,($N376+$O376+$P376+$Q376+$R376+$S376+$T376+$U376),0)</f>
        <v>0</v>
      </c>
      <c r="AA376" s="78" t="n">
        <f aca="false">IF(AND((($AB375+$W375-$U375)&lt;0),($Y376&gt;0)),($AA375-$K376)*(1+Input!$C$18/(12*100)),($AA375+$Y376-$K376)*(1+Input!$C$18/(12*100)))</f>
        <v>455238.142304414</v>
      </c>
      <c r="AB376" s="78" t="n">
        <f aca="false">IF(AND((($AB375+$W375-$U375)&lt;0),($Y376&gt;=0)),($AB375+$W375-$U375+$Y376)*(1+Input!$C$15/(12*100)),0)</f>
        <v>0</v>
      </c>
    </row>
    <row r="377" customFormat="false" ht="12.8" hidden="false" customHeight="false" outlineLevel="0" collapsed="false">
      <c r="A377" s="76" t="n">
        <v>373</v>
      </c>
      <c r="B377" s="77" t="n">
        <f aca="false">EOMONTH(Input!$C$7,A377)</f>
        <v>54270</v>
      </c>
      <c r="D377" s="76" t="n">
        <f aca="false">DATEDIF(Input!$C$23,$B377,"Y")</f>
        <v>71</v>
      </c>
      <c r="E377" s="76" t="n">
        <f aca="false">DATEDIF(Input!$G$23,$B377,"Y")</f>
        <v>71</v>
      </c>
      <c r="G377" s="78" t="n">
        <f aca="false">Salary_01!$L377</f>
        <v>-1826.43019298642</v>
      </c>
      <c r="H377" s="78" t="n">
        <f aca="false">Salary_02!$L377</f>
        <v>-1522.02516082201</v>
      </c>
      <c r="I377" s="78" t="n">
        <f aca="false">Retirement_Dist_01!$J377</f>
        <v>5630.49054754397</v>
      </c>
      <c r="J377" s="78" t="n">
        <f aca="false">Retirement_Dist_02!$J377</f>
        <v>3876.38977622751</v>
      </c>
      <c r="K377" s="78" t="n">
        <f aca="true">IF(AND(OR($B377&gt;Input!$C$31,$B377&gt;Input!$G$31),OR($B377&lt;Input!$C$25,$B377&lt;Input!$G$25)),(-1)*PMT(Input!$C$18/(100*12),(OFFSET($A$4, MAX( MATCH(Input!$C$25,$B$4:$B$1004,1), MATCH(Input!$G$25,$B$4:$B$1004,1)),0,1,1) - OFFSET($A$4, MIN( MATCH(Input!$C$31,$B$4:$B$1004,1), MATCH(Input!$G$31,$B$4:$B$1004,1)),0,1,1)),$AD$4,0,1),0)</f>
        <v>2751.83598150878</v>
      </c>
      <c r="L377" s="78" t="n">
        <f aca="false">IF(AND(($B377&lt;Input!$C$31),($B377&lt;Input!$G$31)),($G377+$H377+$I377+$J377),($G377+$H377+$I377+$J377+$K377))</f>
        <v>8910.26095147183</v>
      </c>
      <c r="M377" s="78" t="n">
        <f aca="false">Mortgage!$L377</f>
        <v>-625.020086331338</v>
      </c>
      <c r="N377" s="78" t="n">
        <f aca="false">$L377+$M377</f>
        <v>8285.24086514049</v>
      </c>
      <c r="O377" s="78" t="n">
        <f aca="false">IF(AND(($B377&lt;Input!$C$31),($B377&lt;Input!$G$31)),Expenses!$D377,(-1)*$N377)</f>
        <v>-8285.24086514049</v>
      </c>
      <c r="P377" s="78" t="n">
        <f aca="false">Childcare!$D377</f>
        <v>0</v>
      </c>
      <c r="Q377" s="78" t="n">
        <f aca="false">Loan_01!$E377</f>
        <v>0</v>
      </c>
      <c r="R377" s="78" t="n">
        <f aca="false">Loan_02!$E377</f>
        <v>0</v>
      </c>
      <c r="S377" s="78" t="n">
        <f aca="false">(-1)*SUM(Roth_01!$D377+Roth_02!$D377+IRA_01!$D377+IRA_02!$D377+Invest_01!$D377+Invest_02!$D377)</f>
        <v>-0</v>
      </c>
      <c r="T377" s="78" t="n">
        <f aca="false">(-1)*(IF(($B377&gt;Input!$O$24),0,Input!$O$30)+IF(($B377&gt;Input!$O$31),0,Input!$O$37)+IF(($B377&gt;Input!$O$38),0,Input!$O$44))</f>
        <v>-0</v>
      </c>
      <c r="U377" s="78" t="n">
        <f aca="false">IF(($AB376*(Input!$C$16/100)&gt;0),0,($AB376*(Input!$C$16/100)))</f>
        <v>0</v>
      </c>
      <c r="V377" s="78"/>
      <c r="W377" s="78" t="n">
        <f aca="false">IF(($N377+$O377+$P377+$Q377+$R377+$S377+$T377+$U377)&lt;0,($N377+$O377+$P377+$Q377+$R377+$S377+$T377+$U377),0)</f>
        <v>0</v>
      </c>
      <c r="X377" s="78"/>
      <c r="Y377" s="78" t="n">
        <f aca="false">IF(($N377+$O377+$P377+$Q377+$R377+$S377+$T377+$U377)&gt;=0,($N377+$O377+$P377+$Q377+$R377+$S377+$T377+$U377),0)</f>
        <v>0</v>
      </c>
      <c r="AA377" s="78" t="n">
        <f aca="false">IF(AND((($AB376+$W376-$U376)&lt;0),($Y377&gt;0)),($AA376-$K377)*(1+Input!$C$18/(12*100)),($AA376+$Y377-$K377)*(1+Input!$C$18/(12*100)))</f>
        <v>452505.159919002</v>
      </c>
      <c r="AB377" s="78" t="n">
        <f aca="false">IF(AND((($AB376+$W376-$U376)&lt;0),($Y377&gt;=0)),($AB376+$W376-$U376+$Y377)*(1+Input!$C$15/(12*100)),0)</f>
        <v>0</v>
      </c>
    </row>
    <row r="378" customFormat="false" ht="12.8" hidden="false" customHeight="false" outlineLevel="0" collapsed="false">
      <c r="A378" s="76" t="n">
        <v>374</v>
      </c>
      <c r="B378" s="77" t="n">
        <f aca="false">EOMONTH(Input!$C$7,A378)</f>
        <v>54301</v>
      </c>
      <c r="D378" s="76" t="n">
        <f aca="false">DATEDIF(Input!$C$23,$B378,"Y")</f>
        <v>71</v>
      </c>
      <c r="E378" s="76" t="n">
        <f aca="false">DATEDIF(Input!$G$23,$B378,"Y")</f>
        <v>71</v>
      </c>
      <c r="G378" s="78" t="n">
        <f aca="false">Salary_01!$L378</f>
        <v>-1826.43019298642</v>
      </c>
      <c r="H378" s="78" t="n">
        <f aca="false">Salary_02!$L378</f>
        <v>-1522.02516082201</v>
      </c>
      <c r="I378" s="78" t="n">
        <f aca="false">Retirement_Dist_01!$J378</f>
        <v>5630.49054754397</v>
      </c>
      <c r="J378" s="78" t="n">
        <f aca="false">Retirement_Dist_02!$J378</f>
        <v>3876.38977622751</v>
      </c>
      <c r="K378" s="78" t="n">
        <f aca="true">IF(AND(OR($B378&gt;Input!$C$31,$B378&gt;Input!$G$31),OR($B378&lt;Input!$C$25,$B378&lt;Input!$G$25)),(-1)*PMT(Input!$C$18/(100*12),(OFFSET($A$4, MAX( MATCH(Input!$C$25,$B$4:$B$1004,1), MATCH(Input!$G$25,$B$4:$B$1004,1)),0,1,1) - OFFSET($A$4, MIN( MATCH(Input!$C$31,$B$4:$B$1004,1), MATCH(Input!$G$31,$B$4:$B$1004,1)),0,1,1)),$AD$4,0,1),0)</f>
        <v>2751.83598150878</v>
      </c>
      <c r="L378" s="78" t="n">
        <f aca="false">IF(AND(($B378&lt;Input!$C$31),($B378&lt;Input!$G$31)),($G378+$H378+$I378+$J378),($G378+$H378+$I378+$J378+$K378))</f>
        <v>8910.26095147183</v>
      </c>
      <c r="M378" s="78" t="n">
        <f aca="false">Mortgage!$L378</f>
        <v>-625.020086331338</v>
      </c>
      <c r="N378" s="78" t="n">
        <f aca="false">$L378+$M378</f>
        <v>8285.24086514049</v>
      </c>
      <c r="O378" s="78" t="n">
        <f aca="false">IF(AND(($B378&lt;Input!$C$31),($B378&lt;Input!$G$31)),Expenses!$D378,(-1)*$N378)</f>
        <v>-8285.24086514049</v>
      </c>
      <c r="P378" s="78" t="n">
        <f aca="false">Childcare!$D378</f>
        <v>0</v>
      </c>
      <c r="Q378" s="78" t="n">
        <f aca="false">Loan_01!$E378</f>
        <v>0</v>
      </c>
      <c r="R378" s="78" t="n">
        <f aca="false">Loan_02!$E378</f>
        <v>0</v>
      </c>
      <c r="S378" s="78" t="n">
        <f aca="false">(-1)*SUM(Roth_01!$D378+Roth_02!$D378+IRA_01!$D378+IRA_02!$D378+Invest_01!$D378+Invest_02!$D378)</f>
        <v>-0</v>
      </c>
      <c r="T378" s="78" t="n">
        <f aca="false">(-1)*(IF(($B378&gt;Input!$O$24),0,Input!$O$30)+IF(($B378&gt;Input!$O$31),0,Input!$O$37)+IF(($B378&gt;Input!$O$38),0,Input!$O$44))</f>
        <v>-0</v>
      </c>
      <c r="U378" s="78" t="n">
        <f aca="false">IF(($AB377*(Input!$C$16/100)&gt;0),0,($AB377*(Input!$C$16/100)))</f>
        <v>0</v>
      </c>
      <c r="V378" s="78"/>
      <c r="W378" s="78" t="n">
        <f aca="false">IF(($N378+$O378+$P378+$Q378+$R378+$S378+$T378+$U378)&lt;0,($N378+$O378+$P378+$Q378+$R378+$S378+$T378+$U378),0)</f>
        <v>0</v>
      </c>
      <c r="X378" s="78"/>
      <c r="Y378" s="78" t="n">
        <f aca="false">IF(($N378+$O378+$P378+$Q378+$R378+$S378+$T378+$U378)&gt;=0,($N378+$O378+$P378+$Q378+$R378+$S378+$T378+$U378),0)</f>
        <v>0</v>
      </c>
      <c r="AA378" s="78" t="n">
        <f aca="false">IF(AND((($AB377+$W377-$U377)&lt;0),($Y378&gt;0)),($AA377-$K378)*(1+Input!$C$18/(12*100)),($AA377+$Y378-$K378)*(1+Input!$C$18/(12*100)))</f>
        <v>449772.063659324</v>
      </c>
      <c r="AB378" s="78" t="n">
        <f aca="false">IF(AND((($AB377+$W377-$U377)&lt;0),($Y378&gt;=0)),($AB377+$W377-$U377+$Y378)*(1+Input!$C$15/(12*100)),0)</f>
        <v>0</v>
      </c>
    </row>
    <row r="379" customFormat="false" ht="12.8" hidden="false" customHeight="false" outlineLevel="0" collapsed="false">
      <c r="A379" s="76" t="n">
        <v>375</v>
      </c>
      <c r="B379" s="77" t="n">
        <f aca="false">EOMONTH(Input!$C$7,A379)</f>
        <v>54331</v>
      </c>
      <c r="D379" s="76" t="n">
        <f aca="false">DATEDIF(Input!$C$23,$B379,"Y")</f>
        <v>71</v>
      </c>
      <c r="E379" s="76" t="n">
        <f aca="false">DATEDIF(Input!$G$23,$B379,"Y")</f>
        <v>71</v>
      </c>
      <c r="G379" s="78" t="n">
        <f aca="false">Salary_01!$L379</f>
        <v>-1826.43019298642</v>
      </c>
      <c r="H379" s="78" t="n">
        <f aca="false">Salary_02!$L379</f>
        <v>-1522.02516082201</v>
      </c>
      <c r="I379" s="78" t="n">
        <f aca="false">Retirement_Dist_01!$J379</f>
        <v>5630.49054754397</v>
      </c>
      <c r="J379" s="78" t="n">
        <f aca="false">Retirement_Dist_02!$J379</f>
        <v>3876.38977622751</v>
      </c>
      <c r="K379" s="78" t="n">
        <f aca="true">IF(AND(OR($B379&gt;Input!$C$31,$B379&gt;Input!$G$31),OR($B379&lt;Input!$C$25,$B379&lt;Input!$G$25)),(-1)*PMT(Input!$C$18/(100*12),(OFFSET($A$4, MAX( MATCH(Input!$C$25,$B$4:$B$1004,1), MATCH(Input!$G$25,$B$4:$B$1004,1)),0,1,1) - OFFSET($A$4, MIN( MATCH(Input!$C$31,$B$4:$B$1004,1), MATCH(Input!$G$31,$B$4:$B$1004,1)),0,1,1)),$AD$4,0,1),0)</f>
        <v>2751.83598150878</v>
      </c>
      <c r="L379" s="78" t="n">
        <f aca="false">IF(AND(($B379&lt;Input!$C$31),($B379&lt;Input!$G$31)),($G379+$H379+$I379+$J379),($G379+$H379+$I379+$J379+$K379))</f>
        <v>8910.26095147183</v>
      </c>
      <c r="M379" s="78" t="n">
        <f aca="false">Mortgage!$L379</f>
        <v>-625.020086331338</v>
      </c>
      <c r="N379" s="78" t="n">
        <f aca="false">$L379+$M379</f>
        <v>8285.24086514049</v>
      </c>
      <c r="O379" s="78" t="n">
        <f aca="false">IF(AND(($B379&lt;Input!$C$31),($B379&lt;Input!$G$31)),Expenses!$D379,(-1)*$N379)</f>
        <v>-8285.24086514049</v>
      </c>
      <c r="P379" s="78" t="n">
        <f aca="false">Childcare!$D379</f>
        <v>0</v>
      </c>
      <c r="Q379" s="78" t="n">
        <f aca="false">Loan_01!$E379</f>
        <v>0</v>
      </c>
      <c r="R379" s="78" t="n">
        <f aca="false">Loan_02!$E379</f>
        <v>0</v>
      </c>
      <c r="S379" s="78" t="n">
        <f aca="false">(-1)*SUM(Roth_01!$D379+Roth_02!$D379+IRA_01!$D379+IRA_02!$D379+Invest_01!$D379+Invest_02!$D379)</f>
        <v>-0</v>
      </c>
      <c r="T379" s="78" t="n">
        <f aca="false">(-1)*(IF(($B379&gt;Input!$O$24),0,Input!$O$30)+IF(($B379&gt;Input!$O$31),0,Input!$O$37)+IF(($B379&gt;Input!$O$38),0,Input!$O$44))</f>
        <v>-0</v>
      </c>
      <c r="U379" s="78" t="n">
        <f aca="false">IF(($AB378*(Input!$C$16/100)&gt;0),0,($AB378*(Input!$C$16/100)))</f>
        <v>0</v>
      </c>
      <c r="V379" s="78"/>
      <c r="W379" s="78" t="n">
        <f aca="false">IF(($N379+$O379+$P379+$Q379+$R379+$S379+$T379+$U379)&lt;0,($N379+$O379+$P379+$Q379+$R379+$S379+$T379+$U379),0)</f>
        <v>0</v>
      </c>
      <c r="X379" s="78"/>
      <c r="Y379" s="78" t="n">
        <f aca="false">IF(($N379+$O379+$P379+$Q379+$R379+$S379+$T379+$U379)&gt;=0,($N379+$O379+$P379+$Q379+$R379+$S379+$T379+$U379),0)</f>
        <v>0</v>
      </c>
      <c r="AA379" s="78" t="n">
        <f aca="false">IF(AND((($AB378+$W378-$U378)&lt;0),($Y379&gt;0)),($AA378-$K379)*(1+Input!$C$18/(12*100)),($AA378+$Y379-$K379)*(1+Input!$C$18/(12*100)))</f>
        <v>447038.853520635</v>
      </c>
      <c r="AB379" s="78" t="n">
        <f aca="false">IF(AND((($AB378+$W378-$U378)&lt;0),($Y379&gt;=0)),($AB378+$W378-$U378+$Y379)*(1+Input!$C$15/(12*100)),0)</f>
        <v>0</v>
      </c>
    </row>
    <row r="380" customFormat="false" ht="12.8" hidden="false" customHeight="false" outlineLevel="0" collapsed="false">
      <c r="A380" s="76" t="n">
        <v>376</v>
      </c>
      <c r="B380" s="77" t="n">
        <f aca="false">EOMONTH(Input!$C$7,A380)</f>
        <v>54362</v>
      </c>
      <c r="D380" s="76" t="n">
        <f aca="false">DATEDIF(Input!$C$23,$B380,"Y")</f>
        <v>71</v>
      </c>
      <c r="E380" s="76" t="n">
        <f aca="false">DATEDIF(Input!$G$23,$B380,"Y")</f>
        <v>71</v>
      </c>
      <c r="G380" s="78" t="n">
        <f aca="false">Salary_01!$L380</f>
        <v>-1826.43019298642</v>
      </c>
      <c r="H380" s="78" t="n">
        <f aca="false">Salary_02!$L380</f>
        <v>-1522.02516082201</v>
      </c>
      <c r="I380" s="78" t="n">
        <f aca="false">Retirement_Dist_01!$J380</f>
        <v>5630.49054754397</v>
      </c>
      <c r="J380" s="78" t="n">
        <f aca="false">Retirement_Dist_02!$J380</f>
        <v>3876.38977622751</v>
      </c>
      <c r="K380" s="78" t="n">
        <f aca="true">IF(AND(OR($B380&gt;Input!$C$31,$B380&gt;Input!$G$31),OR($B380&lt;Input!$C$25,$B380&lt;Input!$G$25)),(-1)*PMT(Input!$C$18/(100*12),(OFFSET($A$4, MAX( MATCH(Input!$C$25,$B$4:$B$1004,1), MATCH(Input!$G$25,$B$4:$B$1004,1)),0,1,1) - OFFSET($A$4, MIN( MATCH(Input!$C$31,$B$4:$B$1004,1), MATCH(Input!$G$31,$B$4:$B$1004,1)),0,1,1)),$AD$4,0,1),0)</f>
        <v>2751.83598150878</v>
      </c>
      <c r="L380" s="78" t="n">
        <f aca="false">IF(AND(($B380&lt;Input!$C$31),($B380&lt;Input!$G$31)),($G380+$H380+$I380+$J380),($G380+$H380+$I380+$J380+$K380))</f>
        <v>8910.26095147183</v>
      </c>
      <c r="M380" s="78" t="n">
        <f aca="false">Mortgage!$L380</f>
        <v>-625.020086331338</v>
      </c>
      <c r="N380" s="78" t="n">
        <f aca="false">$L380+$M380</f>
        <v>8285.24086514049</v>
      </c>
      <c r="O380" s="78" t="n">
        <f aca="false">IF(AND(($B380&lt;Input!$C$31),($B380&lt;Input!$G$31)),Expenses!$D380,(-1)*$N380)</f>
        <v>-8285.24086514049</v>
      </c>
      <c r="P380" s="78" t="n">
        <f aca="false">Childcare!$D380</f>
        <v>0</v>
      </c>
      <c r="Q380" s="78" t="n">
        <f aca="false">Loan_01!$E380</f>
        <v>0</v>
      </c>
      <c r="R380" s="78" t="n">
        <f aca="false">Loan_02!$E380</f>
        <v>0</v>
      </c>
      <c r="S380" s="78" t="n">
        <f aca="false">(-1)*SUM(Roth_01!$D380+Roth_02!$D380+IRA_01!$D380+IRA_02!$D380+Invest_01!$D380+Invest_02!$D380)</f>
        <v>-0</v>
      </c>
      <c r="T380" s="78" t="n">
        <f aca="false">(-1)*(IF(($B380&gt;Input!$O$24),0,Input!$O$30)+IF(($B380&gt;Input!$O$31),0,Input!$O$37)+IF(($B380&gt;Input!$O$38),0,Input!$O$44))</f>
        <v>-0</v>
      </c>
      <c r="U380" s="78" t="n">
        <f aca="false">IF(($AB379*(Input!$C$16/100)&gt;0),0,($AB379*(Input!$C$16/100)))</f>
        <v>0</v>
      </c>
      <c r="V380" s="78"/>
      <c r="W380" s="78" t="n">
        <f aca="false">IF(($N380+$O380+$P380+$Q380+$R380+$S380+$T380+$U380)&lt;0,($N380+$O380+$P380+$Q380+$R380+$S380+$T380+$U380),0)</f>
        <v>0</v>
      </c>
      <c r="X380" s="78"/>
      <c r="Y380" s="78" t="n">
        <f aca="false">IF(($N380+$O380+$P380+$Q380+$R380+$S380+$T380+$U380)&gt;=0,($N380+$O380+$P380+$Q380+$R380+$S380+$T380+$U380),0)</f>
        <v>0</v>
      </c>
      <c r="AA380" s="78" t="n">
        <f aca="false">IF(AND((($AB379+$W379-$U379)&lt;0),($Y380&gt;0)),($AA379-$K380)*(1+Input!$C$18/(12*100)),($AA379+$Y380-$K380)*(1+Input!$C$18/(12*100)))</f>
        <v>444305.52949819</v>
      </c>
      <c r="AB380" s="78" t="n">
        <f aca="false">IF(AND((($AB379+$W379-$U379)&lt;0),($Y380&gt;=0)),($AB379+$W379-$U379+$Y380)*(1+Input!$C$15/(12*100)),0)</f>
        <v>0</v>
      </c>
    </row>
    <row r="381" customFormat="false" ht="12.8" hidden="false" customHeight="false" outlineLevel="0" collapsed="false">
      <c r="A381" s="76" t="n">
        <v>377</v>
      </c>
      <c r="B381" s="77" t="n">
        <f aca="false">EOMONTH(Input!$C$7,A381)</f>
        <v>54392</v>
      </c>
      <c r="D381" s="76" t="n">
        <f aca="false">DATEDIF(Input!$C$23,$B381,"Y")</f>
        <v>71</v>
      </c>
      <c r="E381" s="76" t="n">
        <f aca="false">DATEDIF(Input!$G$23,$B381,"Y")</f>
        <v>71</v>
      </c>
      <c r="G381" s="78" t="n">
        <f aca="false">Salary_01!$L381</f>
        <v>-1826.43019298642</v>
      </c>
      <c r="H381" s="78" t="n">
        <f aca="false">Salary_02!$L381</f>
        <v>-1522.02516082201</v>
      </c>
      <c r="I381" s="78" t="n">
        <f aca="false">Retirement_Dist_01!$J381</f>
        <v>5630.49054754397</v>
      </c>
      <c r="J381" s="78" t="n">
        <f aca="false">Retirement_Dist_02!$J381</f>
        <v>3876.38977622751</v>
      </c>
      <c r="K381" s="78" t="n">
        <f aca="true">IF(AND(OR($B381&gt;Input!$C$31,$B381&gt;Input!$G$31),OR($B381&lt;Input!$C$25,$B381&lt;Input!$G$25)),(-1)*PMT(Input!$C$18/(100*12),(OFFSET($A$4, MAX( MATCH(Input!$C$25,$B$4:$B$1004,1), MATCH(Input!$G$25,$B$4:$B$1004,1)),0,1,1) - OFFSET($A$4, MIN( MATCH(Input!$C$31,$B$4:$B$1004,1), MATCH(Input!$G$31,$B$4:$B$1004,1)),0,1,1)),$AD$4,0,1),0)</f>
        <v>2751.83598150878</v>
      </c>
      <c r="L381" s="78" t="n">
        <f aca="false">IF(AND(($B381&lt;Input!$C$31),($B381&lt;Input!$G$31)),($G381+$H381+$I381+$J381),($G381+$H381+$I381+$J381+$K381))</f>
        <v>8910.26095147183</v>
      </c>
      <c r="M381" s="78" t="n">
        <f aca="false">Mortgage!$L381</f>
        <v>-625.020086331338</v>
      </c>
      <c r="N381" s="78" t="n">
        <f aca="false">$L381+$M381</f>
        <v>8285.24086514049</v>
      </c>
      <c r="O381" s="78" t="n">
        <f aca="false">IF(AND(($B381&lt;Input!$C$31),($B381&lt;Input!$G$31)),Expenses!$D381,(-1)*$N381)</f>
        <v>-8285.24086514049</v>
      </c>
      <c r="P381" s="78" t="n">
        <f aca="false">Childcare!$D381</f>
        <v>0</v>
      </c>
      <c r="Q381" s="78" t="n">
        <f aca="false">Loan_01!$E381</f>
        <v>0</v>
      </c>
      <c r="R381" s="78" t="n">
        <f aca="false">Loan_02!$E381</f>
        <v>0</v>
      </c>
      <c r="S381" s="78" t="n">
        <f aca="false">(-1)*SUM(Roth_01!$D381+Roth_02!$D381+IRA_01!$D381+IRA_02!$D381+Invest_01!$D381+Invest_02!$D381)</f>
        <v>-0</v>
      </c>
      <c r="T381" s="78" t="n">
        <f aca="false">(-1)*(IF(($B381&gt;Input!$O$24),0,Input!$O$30)+IF(($B381&gt;Input!$O$31),0,Input!$O$37)+IF(($B381&gt;Input!$O$38),0,Input!$O$44))</f>
        <v>-0</v>
      </c>
      <c r="U381" s="78" t="n">
        <f aca="false">IF(($AB380*(Input!$C$16/100)&gt;0),0,($AB380*(Input!$C$16/100)))</f>
        <v>0</v>
      </c>
      <c r="V381" s="78"/>
      <c r="W381" s="78" t="n">
        <f aca="false">IF(($N381+$O381+$P381+$Q381+$R381+$S381+$T381+$U381)&lt;0,($N381+$O381+$P381+$Q381+$R381+$S381+$T381+$U381),0)</f>
        <v>0</v>
      </c>
      <c r="X381" s="78"/>
      <c r="Y381" s="78" t="n">
        <f aca="false">IF(($N381+$O381+$P381+$Q381+$R381+$S381+$T381+$U381)&gt;=0,($N381+$O381+$P381+$Q381+$R381+$S381+$T381+$U381),0)</f>
        <v>0</v>
      </c>
      <c r="AA381" s="78" t="n">
        <f aca="false">IF(AND((($AB380+$W380-$U380)&lt;0),($Y381&gt;0)),($AA380-$K381)*(1+Input!$C$18/(12*100)),($AA380+$Y381-$K381)*(1+Input!$C$18/(12*100)))</f>
        <v>441572.091587245</v>
      </c>
      <c r="AB381" s="78" t="n">
        <f aca="false">IF(AND((($AB380+$W380-$U380)&lt;0),($Y381&gt;=0)),($AB380+$W380-$U380+$Y381)*(1+Input!$C$15/(12*100)),0)</f>
        <v>0</v>
      </c>
    </row>
    <row r="382" customFormat="false" ht="12.8" hidden="false" customHeight="false" outlineLevel="0" collapsed="false">
      <c r="A382" s="76" t="n">
        <v>378</v>
      </c>
      <c r="B382" s="77" t="n">
        <f aca="false">EOMONTH(Input!$C$7,A382)</f>
        <v>54423</v>
      </c>
      <c r="D382" s="76" t="n">
        <f aca="false">DATEDIF(Input!$C$23,$B382,"Y")</f>
        <v>71</v>
      </c>
      <c r="E382" s="76" t="n">
        <f aca="false">DATEDIF(Input!$G$23,$B382,"Y")</f>
        <v>71</v>
      </c>
      <c r="G382" s="78" t="n">
        <f aca="false">Salary_01!$L382</f>
        <v>-1826.43019298642</v>
      </c>
      <c r="H382" s="78" t="n">
        <f aca="false">Salary_02!$L382</f>
        <v>-1522.02516082201</v>
      </c>
      <c r="I382" s="78" t="n">
        <f aca="false">Retirement_Dist_01!$J382</f>
        <v>5630.49054754397</v>
      </c>
      <c r="J382" s="78" t="n">
        <f aca="false">Retirement_Dist_02!$J382</f>
        <v>3876.38977622751</v>
      </c>
      <c r="K382" s="78" t="n">
        <f aca="true">IF(AND(OR($B382&gt;Input!$C$31,$B382&gt;Input!$G$31),OR($B382&lt;Input!$C$25,$B382&lt;Input!$G$25)),(-1)*PMT(Input!$C$18/(100*12),(OFFSET($A$4, MAX( MATCH(Input!$C$25,$B$4:$B$1004,1), MATCH(Input!$G$25,$B$4:$B$1004,1)),0,1,1) - OFFSET($A$4, MIN( MATCH(Input!$C$31,$B$4:$B$1004,1), MATCH(Input!$G$31,$B$4:$B$1004,1)),0,1,1)),$AD$4,0,1),0)</f>
        <v>2751.83598150878</v>
      </c>
      <c r="L382" s="78" t="n">
        <f aca="false">IF(AND(($B382&lt;Input!$C$31),($B382&lt;Input!$G$31)),($G382+$H382+$I382+$J382),($G382+$H382+$I382+$J382+$K382))</f>
        <v>8910.26095147183</v>
      </c>
      <c r="M382" s="78" t="n">
        <f aca="false">Mortgage!$L382</f>
        <v>-625.020086331338</v>
      </c>
      <c r="N382" s="78" t="n">
        <f aca="false">$L382+$M382</f>
        <v>8285.24086514049</v>
      </c>
      <c r="O382" s="78" t="n">
        <f aca="false">IF(AND(($B382&lt;Input!$C$31),($B382&lt;Input!$G$31)),Expenses!$D382,(-1)*$N382)</f>
        <v>-8285.24086514049</v>
      </c>
      <c r="P382" s="78" t="n">
        <f aca="false">Childcare!$D382</f>
        <v>0</v>
      </c>
      <c r="Q382" s="78" t="n">
        <f aca="false">Loan_01!$E382</f>
        <v>0</v>
      </c>
      <c r="R382" s="78" t="n">
        <f aca="false">Loan_02!$E382</f>
        <v>0</v>
      </c>
      <c r="S382" s="78" t="n">
        <f aca="false">(-1)*SUM(Roth_01!$D382+Roth_02!$D382+IRA_01!$D382+IRA_02!$D382+Invest_01!$D382+Invest_02!$D382)</f>
        <v>-0</v>
      </c>
      <c r="T382" s="78" t="n">
        <f aca="false">(-1)*(IF(($B382&gt;Input!$O$24),0,Input!$O$30)+IF(($B382&gt;Input!$O$31),0,Input!$O$37)+IF(($B382&gt;Input!$O$38),0,Input!$O$44))</f>
        <v>-0</v>
      </c>
      <c r="U382" s="78" t="n">
        <f aca="false">IF(($AB381*(Input!$C$16/100)&gt;0),0,($AB381*(Input!$C$16/100)))</f>
        <v>0</v>
      </c>
      <c r="V382" s="78"/>
      <c r="W382" s="78" t="n">
        <f aca="false">IF(($N382+$O382+$P382+$Q382+$R382+$S382+$T382+$U382)&lt;0,($N382+$O382+$P382+$Q382+$R382+$S382+$T382+$U382),0)</f>
        <v>0</v>
      </c>
      <c r="X382" s="78"/>
      <c r="Y382" s="78" t="n">
        <f aca="false">IF(($N382+$O382+$P382+$Q382+$R382+$S382+$T382+$U382)&gt;=0,($N382+$O382+$P382+$Q382+$R382+$S382+$T382+$U382),0)</f>
        <v>0</v>
      </c>
      <c r="AA382" s="78" t="n">
        <f aca="false">IF(AND((($AB381+$W381-$U381)&lt;0),($Y382&gt;0)),($AA381-$K382)*(1+Input!$C$18/(12*100)),($AA381+$Y382-$K382)*(1+Input!$C$18/(12*100)))</f>
        <v>438838.539783053</v>
      </c>
      <c r="AB382" s="78" t="n">
        <f aca="false">IF(AND((($AB381+$W381-$U381)&lt;0),($Y382&gt;=0)),($AB381+$W381-$U381+$Y382)*(1+Input!$C$15/(12*100)),0)</f>
        <v>0</v>
      </c>
    </row>
    <row r="383" customFormat="false" ht="12.8" hidden="false" customHeight="false" outlineLevel="0" collapsed="false">
      <c r="A383" s="76" t="n">
        <v>379</v>
      </c>
      <c r="B383" s="77" t="n">
        <f aca="false">EOMONTH(Input!$C$7,A383)</f>
        <v>54454</v>
      </c>
      <c r="D383" s="76" t="n">
        <f aca="false">DATEDIF(Input!$C$23,$B383,"Y")</f>
        <v>71</v>
      </c>
      <c r="E383" s="76" t="n">
        <f aca="false">DATEDIF(Input!$G$23,$B383,"Y")</f>
        <v>71</v>
      </c>
      <c r="G383" s="78" t="n">
        <f aca="false">Salary_01!$L383</f>
        <v>-1826.43019298642</v>
      </c>
      <c r="H383" s="78" t="n">
        <f aca="false">Salary_02!$L383</f>
        <v>-1522.02516082201</v>
      </c>
      <c r="I383" s="78" t="n">
        <f aca="false">Retirement_Dist_01!$J383</f>
        <v>5630.49054754397</v>
      </c>
      <c r="J383" s="78" t="n">
        <f aca="false">Retirement_Dist_02!$J383</f>
        <v>3876.38977622751</v>
      </c>
      <c r="K383" s="78" t="n">
        <f aca="true">IF(AND(OR($B383&gt;Input!$C$31,$B383&gt;Input!$G$31),OR($B383&lt;Input!$C$25,$B383&lt;Input!$G$25)),(-1)*PMT(Input!$C$18/(100*12),(OFFSET($A$4, MAX( MATCH(Input!$C$25,$B$4:$B$1004,1), MATCH(Input!$G$25,$B$4:$B$1004,1)),0,1,1) - OFFSET($A$4, MIN( MATCH(Input!$C$31,$B$4:$B$1004,1), MATCH(Input!$G$31,$B$4:$B$1004,1)),0,1,1)),$AD$4,0,1),0)</f>
        <v>2751.83598150878</v>
      </c>
      <c r="L383" s="78" t="n">
        <f aca="false">IF(AND(($B383&lt;Input!$C$31),($B383&lt;Input!$G$31)),($G383+$H383+$I383+$J383),($G383+$H383+$I383+$J383+$K383))</f>
        <v>8910.26095147183</v>
      </c>
      <c r="M383" s="78" t="n">
        <f aca="false">Mortgage!$L383</f>
        <v>-625.020086331338</v>
      </c>
      <c r="N383" s="78" t="n">
        <f aca="false">$L383+$M383</f>
        <v>8285.24086514049</v>
      </c>
      <c r="O383" s="78" t="n">
        <f aca="false">IF(AND(($B383&lt;Input!$C$31),($B383&lt;Input!$G$31)),Expenses!$D383,(-1)*$N383)</f>
        <v>-8285.24086514049</v>
      </c>
      <c r="P383" s="78" t="n">
        <f aca="false">Childcare!$D383</f>
        <v>0</v>
      </c>
      <c r="Q383" s="78" t="n">
        <f aca="false">Loan_01!$E383</f>
        <v>0</v>
      </c>
      <c r="R383" s="78" t="n">
        <f aca="false">Loan_02!$E383</f>
        <v>0</v>
      </c>
      <c r="S383" s="78" t="n">
        <f aca="false">(-1)*SUM(Roth_01!$D383+Roth_02!$D383+IRA_01!$D383+IRA_02!$D383+Invest_01!$D383+Invest_02!$D383)</f>
        <v>-0</v>
      </c>
      <c r="T383" s="78" t="n">
        <f aca="false">(-1)*(IF(($B383&gt;Input!$O$24),0,Input!$O$30)+IF(($B383&gt;Input!$O$31),0,Input!$O$37)+IF(($B383&gt;Input!$O$38),0,Input!$O$44))</f>
        <v>-0</v>
      </c>
      <c r="U383" s="78" t="n">
        <f aca="false">IF(($AB382*(Input!$C$16/100)&gt;0),0,($AB382*(Input!$C$16/100)))</f>
        <v>0</v>
      </c>
      <c r="V383" s="78"/>
      <c r="W383" s="78" t="n">
        <f aca="false">IF(($N383+$O383+$P383+$Q383+$R383+$S383+$T383+$U383)&lt;0,($N383+$O383+$P383+$Q383+$R383+$S383+$T383+$U383),0)</f>
        <v>0</v>
      </c>
      <c r="X383" s="78"/>
      <c r="Y383" s="78" t="n">
        <f aca="false">IF(($N383+$O383+$P383+$Q383+$R383+$S383+$T383+$U383)&gt;=0,($N383+$O383+$P383+$Q383+$R383+$S383+$T383+$U383),0)</f>
        <v>0</v>
      </c>
      <c r="AA383" s="78" t="n">
        <f aca="false">IF(AND((($AB382+$W382-$U382)&lt;0),($Y383&gt;0)),($AA382-$K383)*(1+Input!$C$18/(12*100)),($AA382+$Y383-$K383)*(1+Input!$C$18/(12*100)))</f>
        <v>436104.874080869</v>
      </c>
      <c r="AB383" s="78" t="n">
        <f aca="false">IF(AND((($AB382+$W382-$U382)&lt;0),($Y383&gt;=0)),($AB382+$W382-$U382+$Y383)*(1+Input!$C$15/(12*100)),0)</f>
        <v>0</v>
      </c>
    </row>
    <row r="384" customFormat="false" ht="12.8" hidden="false" customHeight="false" outlineLevel="0" collapsed="false">
      <c r="A384" s="76" t="n">
        <v>380</v>
      </c>
      <c r="B384" s="77" t="n">
        <f aca="false">EOMONTH(Input!$C$7,A384)</f>
        <v>54482</v>
      </c>
      <c r="D384" s="76" t="n">
        <f aca="false">DATEDIF(Input!$C$23,$B384,"Y")</f>
        <v>71</v>
      </c>
      <c r="E384" s="76" t="n">
        <f aca="false">DATEDIF(Input!$G$23,$B384,"Y")</f>
        <v>71</v>
      </c>
      <c r="G384" s="78" t="n">
        <f aca="false">Salary_01!$L384</f>
        <v>-1826.43019298642</v>
      </c>
      <c r="H384" s="78" t="n">
        <f aca="false">Salary_02!$L384</f>
        <v>-1522.02516082201</v>
      </c>
      <c r="I384" s="78" t="n">
        <f aca="false">Retirement_Dist_01!$J384</f>
        <v>5630.49054754397</v>
      </c>
      <c r="J384" s="78" t="n">
        <f aca="false">Retirement_Dist_02!$J384</f>
        <v>3876.38977622751</v>
      </c>
      <c r="K384" s="78" t="n">
        <f aca="true">IF(AND(OR($B384&gt;Input!$C$31,$B384&gt;Input!$G$31),OR($B384&lt;Input!$C$25,$B384&lt;Input!$G$25)),(-1)*PMT(Input!$C$18/(100*12),(OFFSET($A$4, MAX( MATCH(Input!$C$25,$B$4:$B$1004,1), MATCH(Input!$G$25,$B$4:$B$1004,1)),0,1,1) - OFFSET($A$4, MIN( MATCH(Input!$C$31,$B$4:$B$1004,1), MATCH(Input!$G$31,$B$4:$B$1004,1)),0,1,1)),$AD$4,0,1),0)</f>
        <v>2751.83598150878</v>
      </c>
      <c r="L384" s="78" t="n">
        <f aca="false">IF(AND(($B384&lt;Input!$C$31),($B384&lt;Input!$G$31)),($G384+$H384+$I384+$J384),($G384+$H384+$I384+$J384+$K384))</f>
        <v>8910.26095147183</v>
      </c>
      <c r="M384" s="78" t="n">
        <f aca="false">Mortgage!$L384</f>
        <v>-625.020086331338</v>
      </c>
      <c r="N384" s="78" t="n">
        <f aca="false">$L384+$M384</f>
        <v>8285.24086514049</v>
      </c>
      <c r="O384" s="78" t="n">
        <f aca="false">IF(AND(($B384&lt;Input!$C$31),($B384&lt;Input!$G$31)),Expenses!$D384,(-1)*$N384)</f>
        <v>-8285.24086514049</v>
      </c>
      <c r="P384" s="78" t="n">
        <f aca="false">Childcare!$D384</f>
        <v>0</v>
      </c>
      <c r="Q384" s="78" t="n">
        <f aca="false">Loan_01!$E384</f>
        <v>0</v>
      </c>
      <c r="R384" s="78" t="n">
        <f aca="false">Loan_02!$E384</f>
        <v>0</v>
      </c>
      <c r="S384" s="78" t="n">
        <f aca="false">(-1)*SUM(Roth_01!$D384+Roth_02!$D384+IRA_01!$D384+IRA_02!$D384+Invest_01!$D384+Invest_02!$D384)</f>
        <v>-0</v>
      </c>
      <c r="T384" s="78" t="n">
        <f aca="false">(-1)*(IF(($B384&gt;Input!$O$24),0,Input!$O$30)+IF(($B384&gt;Input!$O$31),0,Input!$O$37)+IF(($B384&gt;Input!$O$38),0,Input!$O$44))</f>
        <v>-0</v>
      </c>
      <c r="U384" s="78" t="n">
        <f aca="false">IF(($AB383*(Input!$C$16/100)&gt;0),0,($AB383*(Input!$C$16/100)))</f>
        <v>0</v>
      </c>
      <c r="V384" s="78"/>
      <c r="W384" s="78" t="n">
        <f aca="false">IF(($N384+$O384+$P384+$Q384+$R384+$S384+$T384+$U384)&lt;0,($N384+$O384+$P384+$Q384+$R384+$S384+$T384+$U384),0)</f>
        <v>0</v>
      </c>
      <c r="X384" s="78"/>
      <c r="Y384" s="78" t="n">
        <f aca="false">IF(($N384+$O384+$P384+$Q384+$R384+$S384+$T384+$U384)&gt;=0,($N384+$O384+$P384+$Q384+$R384+$S384+$T384+$U384),0)</f>
        <v>0</v>
      </c>
      <c r="AA384" s="78" t="n">
        <f aca="false">IF(AND((($AB383+$W383-$U383)&lt;0),($Y384&gt;0)),($AA383-$K384)*(1+Input!$C$18/(12*100)),($AA383+$Y384-$K384)*(1+Input!$C$18/(12*100)))</f>
        <v>433371.094475948</v>
      </c>
      <c r="AB384" s="78" t="n">
        <f aca="false">IF(AND((($AB383+$W383-$U383)&lt;0),($Y384&gt;=0)),($AB383+$W383-$U383+$Y384)*(1+Input!$C$15/(12*100)),0)</f>
        <v>0</v>
      </c>
    </row>
    <row r="385" customFormat="false" ht="12.8" hidden="false" customHeight="false" outlineLevel="0" collapsed="false">
      <c r="A385" s="76" t="n">
        <v>381</v>
      </c>
      <c r="B385" s="77" t="n">
        <f aca="false">EOMONTH(Input!$C$7,A385)</f>
        <v>54513</v>
      </c>
      <c r="D385" s="76" t="n">
        <f aca="false">DATEDIF(Input!$C$23,$B385,"Y")</f>
        <v>71</v>
      </c>
      <c r="E385" s="76" t="n">
        <f aca="false">DATEDIF(Input!$G$23,$B385,"Y")</f>
        <v>71</v>
      </c>
      <c r="G385" s="78" t="n">
        <f aca="false">Salary_01!$L385</f>
        <v>-1826.43019298642</v>
      </c>
      <c r="H385" s="78" t="n">
        <f aca="false">Salary_02!$L385</f>
        <v>-1522.02516082201</v>
      </c>
      <c r="I385" s="78" t="n">
        <f aca="false">Retirement_Dist_01!$J385</f>
        <v>5630.49054754397</v>
      </c>
      <c r="J385" s="78" t="n">
        <f aca="false">Retirement_Dist_02!$J385</f>
        <v>3876.38977622751</v>
      </c>
      <c r="K385" s="78" t="n">
        <f aca="true">IF(AND(OR($B385&gt;Input!$C$31,$B385&gt;Input!$G$31),OR($B385&lt;Input!$C$25,$B385&lt;Input!$G$25)),(-1)*PMT(Input!$C$18/(100*12),(OFFSET($A$4, MAX( MATCH(Input!$C$25,$B$4:$B$1004,1), MATCH(Input!$G$25,$B$4:$B$1004,1)),0,1,1) - OFFSET($A$4, MIN( MATCH(Input!$C$31,$B$4:$B$1004,1), MATCH(Input!$G$31,$B$4:$B$1004,1)),0,1,1)),$AD$4,0,1),0)</f>
        <v>2751.83598150878</v>
      </c>
      <c r="L385" s="78" t="n">
        <f aca="false">IF(AND(($B385&lt;Input!$C$31),($B385&lt;Input!$G$31)),($G385+$H385+$I385+$J385),($G385+$H385+$I385+$J385+$K385))</f>
        <v>8910.26095147183</v>
      </c>
      <c r="M385" s="78" t="n">
        <f aca="false">Mortgage!$L385</f>
        <v>-625.020086331338</v>
      </c>
      <c r="N385" s="78" t="n">
        <f aca="false">$L385+$M385</f>
        <v>8285.24086514049</v>
      </c>
      <c r="O385" s="78" t="n">
        <f aca="false">IF(AND(($B385&lt;Input!$C$31),($B385&lt;Input!$G$31)),Expenses!$D385,(-1)*$N385)</f>
        <v>-8285.24086514049</v>
      </c>
      <c r="P385" s="78" t="n">
        <f aca="false">Childcare!$D385</f>
        <v>0</v>
      </c>
      <c r="Q385" s="78" t="n">
        <f aca="false">Loan_01!$E385</f>
        <v>0</v>
      </c>
      <c r="R385" s="78" t="n">
        <f aca="false">Loan_02!$E385</f>
        <v>0</v>
      </c>
      <c r="S385" s="78" t="n">
        <f aca="false">(-1)*SUM(Roth_01!$D385+Roth_02!$D385+IRA_01!$D385+IRA_02!$D385+Invest_01!$D385+Invest_02!$D385)</f>
        <v>-0</v>
      </c>
      <c r="T385" s="78" t="n">
        <f aca="false">(-1)*(IF(($B385&gt;Input!$O$24),0,Input!$O$30)+IF(($B385&gt;Input!$O$31),0,Input!$O$37)+IF(($B385&gt;Input!$O$38),0,Input!$O$44))</f>
        <v>-0</v>
      </c>
      <c r="U385" s="78" t="n">
        <f aca="false">IF(($AB384*(Input!$C$16/100)&gt;0),0,($AB384*(Input!$C$16/100)))</f>
        <v>0</v>
      </c>
      <c r="V385" s="78"/>
      <c r="W385" s="78" t="n">
        <f aca="false">IF(($N385+$O385+$P385+$Q385+$R385+$S385+$T385+$U385)&lt;0,($N385+$O385+$P385+$Q385+$R385+$S385+$T385+$U385),0)</f>
        <v>0</v>
      </c>
      <c r="X385" s="78"/>
      <c r="Y385" s="78" t="n">
        <f aca="false">IF(($N385+$O385+$P385+$Q385+$R385+$S385+$T385+$U385)&gt;=0,($N385+$O385+$P385+$Q385+$R385+$S385+$T385+$U385),0)</f>
        <v>0</v>
      </c>
      <c r="AA385" s="78" t="n">
        <f aca="false">IF(AND((($AB384+$W384-$U384)&lt;0),($Y385&gt;0)),($AA384-$K385)*(1+Input!$C$18/(12*100)),($AA384+$Y385-$K385)*(1+Input!$C$18/(12*100)))</f>
        <v>430637.200963543</v>
      </c>
      <c r="AB385" s="78" t="n">
        <f aca="false">IF(AND((($AB384+$W384-$U384)&lt;0),($Y385&gt;=0)),($AB384+$W384-$U384+$Y385)*(1+Input!$C$15/(12*100)),0)</f>
        <v>0</v>
      </c>
    </row>
    <row r="386" customFormat="false" ht="12.8" hidden="false" customHeight="false" outlineLevel="0" collapsed="false">
      <c r="A386" s="76" t="n">
        <v>382</v>
      </c>
      <c r="B386" s="77" t="n">
        <f aca="false">EOMONTH(Input!$C$7,A386)</f>
        <v>54543</v>
      </c>
      <c r="D386" s="76" t="n">
        <f aca="false">DATEDIF(Input!$C$23,$B386,"Y")</f>
        <v>71</v>
      </c>
      <c r="E386" s="76" t="n">
        <f aca="false">DATEDIF(Input!$G$23,$B386,"Y")</f>
        <v>71</v>
      </c>
      <c r="G386" s="78" t="n">
        <f aca="false">Salary_01!$L386</f>
        <v>-1826.43019298642</v>
      </c>
      <c r="H386" s="78" t="n">
        <f aca="false">Salary_02!$L386</f>
        <v>-1522.02516082201</v>
      </c>
      <c r="I386" s="78" t="n">
        <f aca="false">Retirement_Dist_01!$J386</f>
        <v>5630.49054754397</v>
      </c>
      <c r="J386" s="78" t="n">
        <f aca="false">Retirement_Dist_02!$J386</f>
        <v>3876.38977622751</v>
      </c>
      <c r="K386" s="78" t="n">
        <f aca="true">IF(AND(OR($B386&gt;Input!$C$31,$B386&gt;Input!$G$31),OR($B386&lt;Input!$C$25,$B386&lt;Input!$G$25)),(-1)*PMT(Input!$C$18/(100*12),(OFFSET($A$4, MAX( MATCH(Input!$C$25,$B$4:$B$1004,1), MATCH(Input!$G$25,$B$4:$B$1004,1)),0,1,1) - OFFSET($A$4, MIN( MATCH(Input!$C$31,$B$4:$B$1004,1), MATCH(Input!$G$31,$B$4:$B$1004,1)),0,1,1)),$AD$4,0,1),0)</f>
        <v>2751.83598150878</v>
      </c>
      <c r="L386" s="78" t="n">
        <f aca="false">IF(AND(($B386&lt;Input!$C$31),($B386&lt;Input!$G$31)),($G386+$H386+$I386+$J386),($G386+$H386+$I386+$J386+$K386))</f>
        <v>8910.26095147183</v>
      </c>
      <c r="M386" s="78" t="n">
        <f aca="false">Mortgage!$L386</f>
        <v>-625.020086331338</v>
      </c>
      <c r="N386" s="78" t="n">
        <f aca="false">$L386+$M386</f>
        <v>8285.24086514049</v>
      </c>
      <c r="O386" s="78" t="n">
        <f aca="false">IF(AND(($B386&lt;Input!$C$31),($B386&lt;Input!$G$31)),Expenses!$D386,(-1)*$N386)</f>
        <v>-8285.24086514049</v>
      </c>
      <c r="P386" s="78" t="n">
        <f aca="false">Childcare!$D386</f>
        <v>0</v>
      </c>
      <c r="Q386" s="78" t="n">
        <f aca="false">Loan_01!$E386</f>
        <v>0</v>
      </c>
      <c r="R386" s="78" t="n">
        <f aca="false">Loan_02!$E386</f>
        <v>0</v>
      </c>
      <c r="S386" s="78" t="n">
        <f aca="false">(-1)*SUM(Roth_01!$D386+Roth_02!$D386+IRA_01!$D386+IRA_02!$D386+Invest_01!$D386+Invest_02!$D386)</f>
        <v>-0</v>
      </c>
      <c r="T386" s="78" t="n">
        <f aca="false">(-1)*(IF(($B386&gt;Input!$O$24),0,Input!$O$30)+IF(($B386&gt;Input!$O$31),0,Input!$O$37)+IF(($B386&gt;Input!$O$38),0,Input!$O$44))</f>
        <v>-0</v>
      </c>
      <c r="U386" s="78" t="n">
        <f aca="false">IF(($AB385*(Input!$C$16/100)&gt;0),0,($AB385*(Input!$C$16/100)))</f>
        <v>0</v>
      </c>
      <c r="V386" s="78"/>
      <c r="W386" s="78" t="n">
        <f aca="false">IF(($N386+$O386+$P386+$Q386+$R386+$S386+$T386+$U386)&lt;0,($N386+$O386+$P386+$Q386+$R386+$S386+$T386+$U386),0)</f>
        <v>0</v>
      </c>
      <c r="X386" s="78"/>
      <c r="Y386" s="78" t="n">
        <f aca="false">IF(($N386+$O386+$P386+$Q386+$R386+$S386+$T386+$U386)&gt;=0,($N386+$O386+$P386+$Q386+$R386+$S386+$T386+$U386),0)</f>
        <v>0</v>
      </c>
      <c r="AA386" s="78" t="n">
        <f aca="false">IF(AND((($AB385+$W385-$U385)&lt;0),($Y386&gt;0)),($AA385-$K386)*(1+Input!$C$18/(12*100)),($AA385+$Y386-$K386)*(1+Input!$C$18/(12*100)))</f>
        <v>427903.193538909</v>
      </c>
      <c r="AB386" s="78" t="n">
        <f aca="false">IF(AND((($AB385+$W385-$U385)&lt;0),($Y386&gt;=0)),($AB385+$W385-$U385+$Y386)*(1+Input!$C$15/(12*100)),0)</f>
        <v>0</v>
      </c>
    </row>
    <row r="387" customFormat="false" ht="12.8" hidden="false" customHeight="false" outlineLevel="0" collapsed="false">
      <c r="A387" s="76" t="n">
        <v>383</v>
      </c>
      <c r="B387" s="77" t="n">
        <f aca="false">EOMONTH(Input!$C$7,A387)</f>
        <v>54574</v>
      </c>
      <c r="D387" s="76" t="n">
        <f aca="false">DATEDIF(Input!$C$23,$B387,"Y")</f>
        <v>72</v>
      </c>
      <c r="E387" s="76" t="n">
        <f aca="false">DATEDIF(Input!$G$23,$B387,"Y")</f>
        <v>72</v>
      </c>
      <c r="G387" s="78" t="n">
        <f aca="false">Salary_01!$L387</f>
        <v>-1826.43019298642</v>
      </c>
      <c r="H387" s="78" t="n">
        <f aca="false">Salary_02!$L387</f>
        <v>-1522.02516082201</v>
      </c>
      <c r="I387" s="78" t="n">
        <f aca="false">Retirement_Dist_01!$J387</f>
        <v>5630.49054754397</v>
      </c>
      <c r="J387" s="78" t="n">
        <f aca="false">Retirement_Dist_02!$J387</f>
        <v>3876.38977622751</v>
      </c>
      <c r="K387" s="78" t="n">
        <f aca="true">IF(AND(OR($B387&gt;Input!$C$31,$B387&gt;Input!$G$31),OR($B387&lt;Input!$C$25,$B387&lt;Input!$G$25)),(-1)*PMT(Input!$C$18/(100*12),(OFFSET($A$4, MAX( MATCH(Input!$C$25,$B$4:$B$1004,1), MATCH(Input!$G$25,$B$4:$B$1004,1)),0,1,1) - OFFSET($A$4, MIN( MATCH(Input!$C$31,$B$4:$B$1004,1), MATCH(Input!$G$31,$B$4:$B$1004,1)),0,1,1)),$AD$4,0,1),0)</f>
        <v>2751.83598150878</v>
      </c>
      <c r="L387" s="78" t="n">
        <f aca="false">IF(AND(($B387&lt;Input!$C$31),($B387&lt;Input!$G$31)),($G387+$H387+$I387+$J387),($G387+$H387+$I387+$J387+$K387))</f>
        <v>8910.26095147183</v>
      </c>
      <c r="M387" s="78" t="n">
        <f aca="false">Mortgage!$L387</f>
        <v>-625.020086331338</v>
      </c>
      <c r="N387" s="78" t="n">
        <f aca="false">$L387+$M387</f>
        <v>8285.24086514049</v>
      </c>
      <c r="O387" s="78" t="n">
        <f aca="false">IF(AND(($B387&lt;Input!$C$31),($B387&lt;Input!$G$31)),Expenses!$D387,(-1)*$N387)</f>
        <v>-8285.24086514049</v>
      </c>
      <c r="P387" s="78" t="n">
        <f aca="false">Childcare!$D387</f>
        <v>0</v>
      </c>
      <c r="Q387" s="78" t="n">
        <f aca="false">Loan_01!$E387</f>
        <v>0</v>
      </c>
      <c r="R387" s="78" t="n">
        <f aca="false">Loan_02!$E387</f>
        <v>0</v>
      </c>
      <c r="S387" s="78" t="n">
        <f aca="false">(-1)*SUM(Roth_01!$D387+Roth_02!$D387+IRA_01!$D387+IRA_02!$D387+Invest_01!$D387+Invest_02!$D387)</f>
        <v>-0</v>
      </c>
      <c r="T387" s="78" t="n">
        <f aca="false">(-1)*(IF(($B387&gt;Input!$O$24),0,Input!$O$30)+IF(($B387&gt;Input!$O$31),0,Input!$O$37)+IF(($B387&gt;Input!$O$38),0,Input!$O$44))</f>
        <v>-0</v>
      </c>
      <c r="U387" s="78" t="n">
        <f aca="false">IF(($AB386*(Input!$C$16/100)&gt;0),0,($AB386*(Input!$C$16/100)))</f>
        <v>0</v>
      </c>
      <c r="V387" s="78"/>
      <c r="W387" s="78" t="n">
        <f aca="false">IF(($N387+$O387+$P387+$Q387+$R387+$S387+$T387+$U387)&lt;0,($N387+$O387+$P387+$Q387+$R387+$S387+$T387+$U387),0)</f>
        <v>0</v>
      </c>
      <c r="X387" s="78"/>
      <c r="Y387" s="78" t="n">
        <f aca="false">IF(($N387+$O387+$P387+$Q387+$R387+$S387+$T387+$U387)&gt;=0,($N387+$O387+$P387+$Q387+$R387+$S387+$T387+$U387),0)</f>
        <v>0</v>
      </c>
      <c r="AA387" s="78" t="n">
        <f aca="false">IF(AND((($AB386+$W386-$U386)&lt;0),($Y387&gt;0)),($AA386-$K387)*(1+Input!$C$18/(12*100)),($AA386+$Y387-$K387)*(1+Input!$C$18/(12*100)))</f>
        <v>425169.072197298</v>
      </c>
      <c r="AB387" s="78" t="n">
        <f aca="false">IF(AND((($AB386+$W386-$U386)&lt;0),($Y387&gt;=0)),($AB386+$W386-$U386+$Y387)*(1+Input!$C$15/(12*100)),0)</f>
        <v>0</v>
      </c>
    </row>
    <row r="388" customFormat="false" ht="12.8" hidden="false" customHeight="false" outlineLevel="0" collapsed="false">
      <c r="A388" s="76" t="n">
        <v>384</v>
      </c>
      <c r="B388" s="77" t="n">
        <f aca="false">EOMONTH(Input!$C$7,A388)</f>
        <v>54604</v>
      </c>
      <c r="D388" s="76" t="n">
        <f aca="false">DATEDIF(Input!$C$23,$B388,"Y")</f>
        <v>72</v>
      </c>
      <c r="E388" s="76" t="n">
        <f aca="false">DATEDIF(Input!$G$23,$B388,"Y")</f>
        <v>72</v>
      </c>
      <c r="G388" s="78" t="n">
        <f aca="false">Salary_01!$L388</f>
        <v>-1936.0160045656</v>
      </c>
      <c r="H388" s="78" t="n">
        <f aca="false">Salary_02!$L388</f>
        <v>-1613.34667047133</v>
      </c>
      <c r="I388" s="78" t="n">
        <f aca="false">Retirement_Dist_01!$J388</f>
        <v>5630.49054754397</v>
      </c>
      <c r="J388" s="78" t="n">
        <f aca="false">Retirement_Dist_02!$J388</f>
        <v>3876.38977622751</v>
      </c>
      <c r="K388" s="78" t="n">
        <f aca="true">IF(AND(OR($B388&gt;Input!$C$31,$B388&gt;Input!$G$31),OR($B388&lt;Input!$C$25,$B388&lt;Input!$G$25)),(-1)*PMT(Input!$C$18/(100*12),(OFFSET($A$4, MAX( MATCH(Input!$C$25,$B$4:$B$1004,1), MATCH(Input!$G$25,$B$4:$B$1004,1)),0,1,1) - OFFSET($A$4, MIN( MATCH(Input!$C$31,$B$4:$B$1004,1), MATCH(Input!$G$31,$B$4:$B$1004,1)),0,1,1)),$AD$4,0,1),0)</f>
        <v>2751.83598150878</v>
      </c>
      <c r="L388" s="78" t="n">
        <f aca="false">IF(AND(($B388&lt;Input!$C$31),($B388&lt;Input!$G$31)),($G388+$H388+$I388+$J388),($G388+$H388+$I388+$J388+$K388))</f>
        <v>8709.35363024332</v>
      </c>
      <c r="M388" s="78" t="n">
        <f aca="false">Mortgage!$L388</f>
        <v>-643.770688921278</v>
      </c>
      <c r="N388" s="78" t="n">
        <f aca="false">$L388+$M388</f>
        <v>8065.58294132204</v>
      </c>
      <c r="O388" s="78" t="n">
        <f aca="false">IF(AND(($B388&lt;Input!$C$31),($B388&lt;Input!$G$31)),Expenses!$D388,(-1)*$N388)</f>
        <v>-8065.58294132204</v>
      </c>
      <c r="P388" s="78" t="n">
        <f aca="false">Childcare!$D388</f>
        <v>0</v>
      </c>
      <c r="Q388" s="78" t="n">
        <f aca="false">Loan_01!$E388</f>
        <v>0</v>
      </c>
      <c r="R388" s="78" t="n">
        <f aca="false">Loan_02!$E388</f>
        <v>0</v>
      </c>
      <c r="S388" s="78" t="n">
        <f aca="false">(-1)*SUM(Roth_01!$D388+Roth_02!$D388+IRA_01!$D388+IRA_02!$D388+Invest_01!$D388+Invest_02!$D388)</f>
        <v>-0</v>
      </c>
      <c r="T388" s="78" t="n">
        <f aca="false">(-1)*(IF(($B388&gt;Input!$O$24),0,Input!$O$30)+IF(($B388&gt;Input!$O$31),0,Input!$O$37)+IF(($B388&gt;Input!$O$38),0,Input!$O$44))</f>
        <v>-0</v>
      </c>
      <c r="U388" s="78" t="n">
        <f aca="false">IF(($AB387*(Input!$C$16/100)&gt;0),0,($AB387*(Input!$C$16/100)))</f>
        <v>0</v>
      </c>
      <c r="V388" s="78"/>
      <c r="W388" s="78" t="n">
        <f aca="false">IF(($N388+$O388+$P388+$Q388+$R388+$S388+$T388+$U388)&lt;0,($N388+$O388+$P388+$Q388+$R388+$S388+$T388+$U388),0)</f>
        <v>0</v>
      </c>
      <c r="X388" s="78"/>
      <c r="Y388" s="78" t="n">
        <f aca="false">IF(($N388+$O388+$P388+$Q388+$R388+$S388+$T388+$U388)&gt;=0,($N388+$O388+$P388+$Q388+$R388+$S388+$T388+$U388),0)</f>
        <v>0</v>
      </c>
      <c r="AA388" s="78" t="n">
        <f aca="false">IF(AND((($AB387+$W387-$U387)&lt;0),($Y388&gt;0)),($AA387-$K388)*(1+Input!$C$18/(12*100)),($AA387+$Y388-$K388)*(1+Input!$C$18/(12*100)))</f>
        <v>422434.836933965</v>
      </c>
      <c r="AB388" s="78" t="n">
        <f aca="false">IF(AND((($AB387+$W387-$U387)&lt;0),($Y388&gt;=0)),($AB387+$W387-$U387+$Y388)*(1+Input!$C$15/(12*100)),0)</f>
        <v>0</v>
      </c>
    </row>
    <row r="389" customFormat="false" ht="12.8" hidden="false" customHeight="false" outlineLevel="0" collapsed="false">
      <c r="A389" s="76" t="n">
        <v>385</v>
      </c>
      <c r="B389" s="77" t="n">
        <f aca="false">EOMONTH(Input!$C$7,A389)</f>
        <v>54635</v>
      </c>
      <c r="D389" s="76" t="n">
        <f aca="false">DATEDIF(Input!$C$23,$B389,"Y")</f>
        <v>72</v>
      </c>
      <c r="E389" s="76" t="n">
        <f aca="false">DATEDIF(Input!$G$23,$B389,"Y")</f>
        <v>72</v>
      </c>
      <c r="G389" s="78" t="n">
        <f aca="false">Salary_01!$L389</f>
        <v>-1936.0160045656</v>
      </c>
      <c r="H389" s="78" t="n">
        <f aca="false">Salary_02!$L389</f>
        <v>-1613.34667047133</v>
      </c>
      <c r="I389" s="78" t="n">
        <f aca="false">Retirement_Dist_01!$J389</f>
        <v>5630.49054754397</v>
      </c>
      <c r="J389" s="78" t="n">
        <f aca="false">Retirement_Dist_02!$J389</f>
        <v>3876.38977622751</v>
      </c>
      <c r="K389" s="78" t="n">
        <f aca="true">IF(AND(OR($B389&gt;Input!$C$31,$B389&gt;Input!$G$31),OR($B389&lt;Input!$C$25,$B389&lt;Input!$G$25)),(-1)*PMT(Input!$C$18/(100*12),(OFFSET($A$4, MAX( MATCH(Input!$C$25,$B$4:$B$1004,1), MATCH(Input!$G$25,$B$4:$B$1004,1)),0,1,1) - OFFSET($A$4, MIN( MATCH(Input!$C$31,$B$4:$B$1004,1), MATCH(Input!$G$31,$B$4:$B$1004,1)),0,1,1)),$AD$4,0,1),0)</f>
        <v>2751.83598150878</v>
      </c>
      <c r="L389" s="78" t="n">
        <f aca="false">IF(AND(($B389&lt;Input!$C$31),($B389&lt;Input!$G$31)),($G389+$H389+$I389+$J389),($G389+$H389+$I389+$J389+$K389))</f>
        <v>8709.35363024332</v>
      </c>
      <c r="M389" s="78" t="n">
        <f aca="false">Mortgage!$L389</f>
        <v>-643.770688921278</v>
      </c>
      <c r="N389" s="78" t="n">
        <f aca="false">$L389+$M389</f>
        <v>8065.58294132204</v>
      </c>
      <c r="O389" s="78" t="n">
        <f aca="false">IF(AND(($B389&lt;Input!$C$31),($B389&lt;Input!$G$31)),Expenses!$D389,(-1)*$N389)</f>
        <v>-8065.58294132204</v>
      </c>
      <c r="P389" s="78" t="n">
        <f aca="false">Childcare!$D389</f>
        <v>0</v>
      </c>
      <c r="Q389" s="78" t="n">
        <f aca="false">Loan_01!$E389</f>
        <v>0</v>
      </c>
      <c r="R389" s="78" t="n">
        <f aca="false">Loan_02!$E389</f>
        <v>0</v>
      </c>
      <c r="S389" s="78" t="n">
        <f aca="false">(-1)*SUM(Roth_01!$D389+Roth_02!$D389+IRA_01!$D389+IRA_02!$D389+Invest_01!$D389+Invest_02!$D389)</f>
        <v>-0</v>
      </c>
      <c r="T389" s="78" t="n">
        <f aca="false">(-1)*(IF(($B389&gt;Input!$O$24),0,Input!$O$30)+IF(($B389&gt;Input!$O$31),0,Input!$O$37)+IF(($B389&gt;Input!$O$38),0,Input!$O$44))</f>
        <v>-0</v>
      </c>
      <c r="U389" s="78" t="n">
        <f aca="false">IF(($AB388*(Input!$C$16/100)&gt;0),0,($AB388*(Input!$C$16/100)))</f>
        <v>0</v>
      </c>
      <c r="V389" s="78"/>
      <c r="W389" s="78" t="n">
        <f aca="false">IF(($N389+$O389+$P389+$Q389+$R389+$S389+$T389+$U389)&lt;0,($N389+$O389+$P389+$Q389+$R389+$S389+$T389+$U389),0)</f>
        <v>0</v>
      </c>
      <c r="X389" s="78"/>
      <c r="Y389" s="78" t="n">
        <f aca="false">IF(($N389+$O389+$P389+$Q389+$R389+$S389+$T389+$U389)&gt;=0,($N389+$O389+$P389+$Q389+$R389+$S389+$T389+$U389),0)</f>
        <v>0</v>
      </c>
      <c r="AA389" s="78" t="n">
        <f aca="false">IF(AND((($AB388+$W388-$U388)&lt;0),($Y389&gt;0)),($AA388-$K389)*(1+Input!$C$18/(12*100)),($AA388+$Y389-$K389)*(1+Input!$C$18/(12*100)))</f>
        <v>419700.487744163</v>
      </c>
      <c r="AB389" s="78" t="n">
        <f aca="false">IF(AND((($AB388+$W388-$U388)&lt;0),($Y389&gt;=0)),($AB388+$W388-$U388+$Y389)*(1+Input!$C$15/(12*100)),0)</f>
        <v>0</v>
      </c>
    </row>
    <row r="390" customFormat="false" ht="12.8" hidden="false" customHeight="false" outlineLevel="0" collapsed="false">
      <c r="A390" s="76" t="n">
        <v>386</v>
      </c>
      <c r="B390" s="77" t="n">
        <f aca="false">EOMONTH(Input!$C$7,A390)</f>
        <v>54666</v>
      </c>
      <c r="D390" s="76" t="n">
        <f aca="false">DATEDIF(Input!$C$23,$B390,"Y")</f>
        <v>72</v>
      </c>
      <c r="E390" s="76" t="n">
        <f aca="false">DATEDIF(Input!$G$23,$B390,"Y")</f>
        <v>72</v>
      </c>
      <c r="G390" s="78" t="n">
        <f aca="false">Salary_01!$L390</f>
        <v>-1936.0160045656</v>
      </c>
      <c r="H390" s="78" t="n">
        <f aca="false">Salary_02!$L390</f>
        <v>-1613.34667047133</v>
      </c>
      <c r="I390" s="78" t="n">
        <f aca="false">Retirement_Dist_01!$J390</f>
        <v>5630.49054754397</v>
      </c>
      <c r="J390" s="78" t="n">
        <f aca="false">Retirement_Dist_02!$J390</f>
        <v>3876.38977622751</v>
      </c>
      <c r="K390" s="78" t="n">
        <f aca="true">IF(AND(OR($B390&gt;Input!$C$31,$B390&gt;Input!$G$31),OR($B390&lt;Input!$C$25,$B390&lt;Input!$G$25)),(-1)*PMT(Input!$C$18/(100*12),(OFFSET($A$4, MAX( MATCH(Input!$C$25,$B$4:$B$1004,1), MATCH(Input!$G$25,$B$4:$B$1004,1)),0,1,1) - OFFSET($A$4, MIN( MATCH(Input!$C$31,$B$4:$B$1004,1), MATCH(Input!$G$31,$B$4:$B$1004,1)),0,1,1)),$AD$4,0,1),0)</f>
        <v>2751.83598150878</v>
      </c>
      <c r="L390" s="78" t="n">
        <f aca="false">IF(AND(($B390&lt;Input!$C$31),($B390&lt;Input!$G$31)),($G390+$H390+$I390+$J390),($G390+$H390+$I390+$J390+$K390))</f>
        <v>8709.35363024332</v>
      </c>
      <c r="M390" s="78" t="n">
        <f aca="false">Mortgage!$L390</f>
        <v>-643.770688921278</v>
      </c>
      <c r="N390" s="78" t="n">
        <f aca="false">$L390+$M390</f>
        <v>8065.58294132204</v>
      </c>
      <c r="O390" s="78" t="n">
        <f aca="false">IF(AND(($B390&lt;Input!$C$31),($B390&lt;Input!$G$31)),Expenses!$D390,(-1)*$N390)</f>
        <v>-8065.58294132204</v>
      </c>
      <c r="P390" s="78" t="n">
        <f aca="false">Childcare!$D390</f>
        <v>0</v>
      </c>
      <c r="Q390" s="78" t="n">
        <f aca="false">Loan_01!$E390</f>
        <v>0</v>
      </c>
      <c r="R390" s="78" t="n">
        <f aca="false">Loan_02!$E390</f>
        <v>0</v>
      </c>
      <c r="S390" s="78" t="n">
        <f aca="false">(-1)*SUM(Roth_01!$D390+Roth_02!$D390+IRA_01!$D390+IRA_02!$D390+Invest_01!$D390+Invest_02!$D390)</f>
        <v>-0</v>
      </c>
      <c r="T390" s="78" t="n">
        <f aca="false">(-1)*(IF(($B390&gt;Input!$O$24),0,Input!$O$30)+IF(($B390&gt;Input!$O$31),0,Input!$O$37)+IF(($B390&gt;Input!$O$38),0,Input!$O$44))</f>
        <v>-0</v>
      </c>
      <c r="U390" s="78" t="n">
        <f aca="false">IF(($AB389*(Input!$C$16/100)&gt;0),0,($AB389*(Input!$C$16/100)))</f>
        <v>0</v>
      </c>
      <c r="V390" s="78"/>
      <c r="W390" s="78" t="n">
        <f aca="false">IF(($N390+$O390+$P390+$Q390+$R390+$S390+$T390+$U390)&lt;0,($N390+$O390+$P390+$Q390+$R390+$S390+$T390+$U390),0)</f>
        <v>0</v>
      </c>
      <c r="X390" s="78"/>
      <c r="Y390" s="78" t="n">
        <f aca="false">IF(($N390+$O390+$P390+$Q390+$R390+$S390+$T390+$U390)&gt;=0,($N390+$O390+$P390+$Q390+$R390+$S390+$T390+$U390),0)</f>
        <v>0</v>
      </c>
      <c r="AA390" s="78" t="n">
        <f aca="false">IF(AND((($AB389+$W389-$U389)&lt;0),($Y390&gt;0)),($AA389-$K390)*(1+Input!$C$18/(12*100)),($AA389+$Y390-$K390)*(1+Input!$C$18/(12*100)))</f>
        <v>416966.024623144</v>
      </c>
      <c r="AB390" s="78" t="n">
        <f aca="false">IF(AND((($AB389+$W389-$U389)&lt;0),($Y390&gt;=0)),($AB389+$W389-$U389+$Y390)*(1+Input!$C$15/(12*100)),0)</f>
        <v>0</v>
      </c>
    </row>
    <row r="391" customFormat="false" ht="12.8" hidden="false" customHeight="false" outlineLevel="0" collapsed="false">
      <c r="A391" s="76" t="n">
        <v>387</v>
      </c>
      <c r="B391" s="77" t="n">
        <f aca="false">EOMONTH(Input!$C$7,A391)</f>
        <v>54696</v>
      </c>
      <c r="D391" s="76" t="n">
        <f aca="false">DATEDIF(Input!$C$23,$B391,"Y")</f>
        <v>72</v>
      </c>
      <c r="E391" s="76" t="n">
        <f aca="false">DATEDIF(Input!$G$23,$B391,"Y")</f>
        <v>72</v>
      </c>
      <c r="G391" s="78" t="n">
        <f aca="false">Salary_01!$L391</f>
        <v>-1936.0160045656</v>
      </c>
      <c r="H391" s="78" t="n">
        <f aca="false">Salary_02!$L391</f>
        <v>-1613.34667047133</v>
      </c>
      <c r="I391" s="78" t="n">
        <f aca="false">Retirement_Dist_01!$J391</f>
        <v>5630.49054754397</v>
      </c>
      <c r="J391" s="78" t="n">
        <f aca="false">Retirement_Dist_02!$J391</f>
        <v>3876.38977622751</v>
      </c>
      <c r="K391" s="78" t="n">
        <f aca="true">IF(AND(OR($B391&gt;Input!$C$31,$B391&gt;Input!$G$31),OR($B391&lt;Input!$C$25,$B391&lt;Input!$G$25)),(-1)*PMT(Input!$C$18/(100*12),(OFFSET($A$4, MAX( MATCH(Input!$C$25,$B$4:$B$1004,1), MATCH(Input!$G$25,$B$4:$B$1004,1)),0,1,1) - OFFSET($A$4, MIN( MATCH(Input!$C$31,$B$4:$B$1004,1), MATCH(Input!$G$31,$B$4:$B$1004,1)),0,1,1)),$AD$4,0,1),0)</f>
        <v>2751.83598150878</v>
      </c>
      <c r="L391" s="78" t="n">
        <f aca="false">IF(AND(($B391&lt;Input!$C$31),($B391&lt;Input!$G$31)),($G391+$H391+$I391+$J391),($G391+$H391+$I391+$J391+$K391))</f>
        <v>8709.35363024332</v>
      </c>
      <c r="M391" s="78" t="n">
        <f aca="false">Mortgage!$L391</f>
        <v>-643.770688921278</v>
      </c>
      <c r="N391" s="78" t="n">
        <f aca="false">$L391+$M391</f>
        <v>8065.58294132204</v>
      </c>
      <c r="O391" s="78" t="n">
        <f aca="false">IF(AND(($B391&lt;Input!$C$31),($B391&lt;Input!$G$31)),Expenses!$D391,(-1)*$N391)</f>
        <v>-8065.58294132204</v>
      </c>
      <c r="P391" s="78" t="n">
        <f aca="false">Childcare!$D391</f>
        <v>0</v>
      </c>
      <c r="Q391" s="78" t="n">
        <f aca="false">Loan_01!$E391</f>
        <v>0</v>
      </c>
      <c r="R391" s="78" t="n">
        <f aca="false">Loan_02!$E391</f>
        <v>0</v>
      </c>
      <c r="S391" s="78" t="n">
        <f aca="false">(-1)*SUM(Roth_01!$D391+Roth_02!$D391+IRA_01!$D391+IRA_02!$D391+Invest_01!$D391+Invest_02!$D391)</f>
        <v>-0</v>
      </c>
      <c r="T391" s="78" t="n">
        <f aca="false">(-1)*(IF(($B391&gt;Input!$O$24),0,Input!$O$30)+IF(($B391&gt;Input!$O$31),0,Input!$O$37)+IF(($B391&gt;Input!$O$38),0,Input!$O$44))</f>
        <v>-0</v>
      </c>
      <c r="U391" s="78" t="n">
        <f aca="false">IF(($AB390*(Input!$C$16/100)&gt;0),0,($AB390*(Input!$C$16/100)))</f>
        <v>0</v>
      </c>
      <c r="V391" s="78"/>
      <c r="W391" s="78" t="n">
        <f aca="false">IF(($N391+$O391+$P391+$Q391+$R391+$S391+$T391+$U391)&lt;0,($N391+$O391+$P391+$Q391+$R391+$S391+$T391+$U391),0)</f>
        <v>0</v>
      </c>
      <c r="X391" s="78"/>
      <c r="Y391" s="78" t="n">
        <f aca="false">IF(($N391+$O391+$P391+$Q391+$R391+$S391+$T391+$U391)&gt;=0,($N391+$O391+$P391+$Q391+$R391+$S391+$T391+$U391),0)</f>
        <v>0</v>
      </c>
      <c r="AA391" s="78" t="n">
        <f aca="false">IF(AND((($AB390+$W390-$U390)&lt;0),($Y391&gt;0)),($AA390-$K391)*(1+Input!$C$18/(12*100)),($AA390+$Y391-$K391)*(1+Input!$C$18/(12*100)))</f>
        <v>414231.447566162</v>
      </c>
      <c r="AB391" s="78" t="n">
        <f aca="false">IF(AND((($AB390+$W390-$U390)&lt;0),($Y391&gt;=0)),($AB390+$W390-$U390+$Y391)*(1+Input!$C$15/(12*100)),0)</f>
        <v>0</v>
      </c>
    </row>
    <row r="392" customFormat="false" ht="12.8" hidden="false" customHeight="false" outlineLevel="0" collapsed="false">
      <c r="A392" s="76" t="n">
        <v>388</v>
      </c>
      <c r="B392" s="77" t="n">
        <f aca="false">EOMONTH(Input!$C$7,A392)</f>
        <v>54727</v>
      </c>
      <c r="D392" s="76" t="n">
        <f aca="false">DATEDIF(Input!$C$23,$B392,"Y")</f>
        <v>72</v>
      </c>
      <c r="E392" s="76" t="n">
        <f aca="false">DATEDIF(Input!$G$23,$B392,"Y")</f>
        <v>72</v>
      </c>
      <c r="G392" s="78" t="n">
        <f aca="false">Salary_01!$L392</f>
        <v>-1936.0160045656</v>
      </c>
      <c r="H392" s="78" t="n">
        <f aca="false">Salary_02!$L392</f>
        <v>-1613.34667047133</v>
      </c>
      <c r="I392" s="78" t="n">
        <f aca="false">Retirement_Dist_01!$J392</f>
        <v>5630.49054754397</v>
      </c>
      <c r="J392" s="78" t="n">
        <f aca="false">Retirement_Dist_02!$J392</f>
        <v>3876.38977622751</v>
      </c>
      <c r="K392" s="78" t="n">
        <f aca="true">IF(AND(OR($B392&gt;Input!$C$31,$B392&gt;Input!$G$31),OR($B392&lt;Input!$C$25,$B392&lt;Input!$G$25)),(-1)*PMT(Input!$C$18/(100*12),(OFFSET($A$4, MAX( MATCH(Input!$C$25,$B$4:$B$1004,1), MATCH(Input!$G$25,$B$4:$B$1004,1)),0,1,1) - OFFSET($A$4, MIN( MATCH(Input!$C$31,$B$4:$B$1004,1), MATCH(Input!$G$31,$B$4:$B$1004,1)),0,1,1)),$AD$4,0,1),0)</f>
        <v>2751.83598150878</v>
      </c>
      <c r="L392" s="78" t="n">
        <f aca="false">IF(AND(($B392&lt;Input!$C$31),($B392&lt;Input!$G$31)),($G392+$H392+$I392+$J392),($G392+$H392+$I392+$J392+$K392))</f>
        <v>8709.35363024332</v>
      </c>
      <c r="M392" s="78" t="n">
        <f aca="false">Mortgage!$L392</f>
        <v>-643.770688921278</v>
      </c>
      <c r="N392" s="78" t="n">
        <f aca="false">$L392+$M392</f>
        <v>8065.58294132204</v>
      </c>
      <c r="O392" s="78" t="n">
        <f aca="false">IF(AND(($B392&lt;Input!$C$31),($B392&lt;Input!$G$31)),Expenses!$D392,(-1)*$N392)</f>
        <v>-8065.58294132204</v>
      </c>
      <c r="P392" s="78" t="n">
        <f aca="false">Childcare!$D392</f>
        <v>0</v>
      </c>
      <c r="Q392" s="78" t="n">
        <f aca="false">Loan_01!$E392</f>
        <v>0</v>
      </c>
      <c r="R392" s="78" t="n">
        <f aca="false">Loan_02!$E392</f>
        <v>0</v>
      </c>
      <c r="S392" s="78" t="n">
        <f aca="false">(-1)*SUM(Roth_01!$D392+Roth_02!$D392+IRA_01!$D392+IRA_02!$D392+Invest_01!$D392+Invest_02!$D392)</f>
        <v>-0</v>
      </c>
      <c r="T392" s="78" t="n">
        <f aca="false">(-1)*(IF(($B392&gt;Input!$O$24),0,Input!$O$30)+IF(($B392&gt;Input!$O$31),0,Input!$O$37)+IF(($B392&gt;Input!$O$38),0,Input!$O$44))</f>
        <v>-0</v>
      </c>
      <c r="U392" s="78" t="n">
        <f aca="false">IF(($AB391*(Input!$C$16/100)&gt;0),0,($AB391*(Input!$C$16/100)))</f>
        <v>0</v>
      </c>
      <c r="V392" s="78"/>
      <c r="W392" s="78" t="n">
        <f aca="false">IF(($N392+$O392+$P392+$Q392+$R392+$S392+$T392+$U392)&lt;0,($N392+$O392+$P392+$Q392+$R392+$S392+$T392+$U392),0)</f>
        <v>0</v>
      </c>
      <c r="X392" s="78"/>
      <c r="Y392" s="78" t="n">
        <f aca="false">IF(($N392+$O392+$P392+$Q392+$R392+$S392+$T392+$U392)&gt;=0,($N392+$O392+$P392+$Q392+$R392+$S392+$T392+$U392),0)</f>
        <v>0</v>
      </c>
      <c r="AA392" s="78" t="n">
        <f aca="false">IF(AND((($AB391+$W391-$U391)&lt;0),($Y392&gt;0)),($AA391-$K392)*(1+Input!$C$18/(12*100)),($AA391+$Y392-$K392)*(1+Input!$C$18/(12*100)))</f>
        <v>411496.756568469</v>
      </c>
      <c r="AB392" s="78" t="n">
        <f aca="false">IF(AND((($AB391+$W391-$U391)&lt;0),($Y392&gt;=0)),($AB391+$W391-$U391+$Y392)*(1+Input!$C$15/(12*100)),0)</f>
        <v>0</v>
      </c>
    </row>
    <row r="393" customFormat="false" ht="12.8" hidden="false" customHeight="false" outlineLevel="0" collapsed="false">
      <c r="A393" s="76" t="n">
        <v>389</v>
      </c>
      <c r="B393" s="77" t="n">
        <f aca="false">EOMONTH(Input!$C$7,A393)</f>
        <v>54757</v>
      </c>
      <c r="D393" s="76" t="n">
        <f aca="false">DATEDIF(Input!$C$23,$B393,"Y")</f>
        <v>72</v>
      </c>
      <c r="E393" s="76" t="n">
        <f aca="false">DATEDIF(Input!$G$23,$B393,"Y")</f>
        <v>72</v>
      </c>
      <c r="G393" s="78" t="n">
        <f aca="false">Salary_01!$L393</f>
        <v>-1936.0160045656</v>
      </c>
      <c r="H393" s="78" t="n">
        <f aca="false">Salary_02!$L393</f>
        <v>-1613.34667047133</v>
      </c>
      <c r="I393" s="78" t="n">
        <f aca="false">Retirement_Dist_01!$J393</f>
        <v>5630.49054754397</v>
      </c>
      <c r="J393" s="78" t="n">
        <f aca="false">Retirement_Dist_02!$J393</f>
        <v>3876.38977622751</v>
      </c>
      <c r="K393" s="78" t="n">
        <f aca="true">IF(AND(OR($B393&gt;Input!$C$31,$B393&gt;Input!$G$31),OR($B393&lt;Input!$C$25,$B393&lt;Input!$G$25)),(-1)*PMT(Input!$C$18/(100*12),(OFFSET($A$4, MAX( MATCH(Input!$C$25,$B$4:$B$1004,1), MATCH(Input!$G$25,$B$4:$B$1004,1)),0,1,1) - OFFSET($A$4, MIN( MATCH(Input!$C$31,$B$4:$B$1004,1), MATCH(Input!$G$31,$B$4:$B$1004,1)),0,1,1)),$AD$4,0,1),0)</f>
        <v>2751.83598150878</v>
      </c>
      <c r="L393" s="78" t="n">
        <f aca="false">IF(AND(($B393&lt;Input!$C$31),($B393&lt;Input!$G$31)),($G393+$H393+$I393+$J393),($G393+$H393+$I393+$J393+$K393))</f>
        <v>8709.35363024332</v>
      </c>
      <c r="M393" s="78" t="n">
        <f aca="false">Mortgage!$L393</f>
        <v>-643.770688921278</v>
      </c>
      <c r="N393" s="78" t="n">
        <f aca="false">$L393+$M393</f>
        <v>8065.58294132204</v>
      </c>
      <c r="O393" s="78" t="n">
        <f aca="false">IF(AND(($B393&lt;Input!$C$31),($B393&lt;Input!$G$31)),Expenses!$D393,(-1)*$N393)</f>
        <v>-8065.58294132204</v>
      </c>
      <c r="P393" s="78" t="n">
        <f aca="false">Childcare!$D393</f>
        <v>0</v>
      </c>
      <c r="Q393" s="78" t="n">
        <f aca="false">Loan_01!$E393</f>
        <v>0</v>
      </c>
      <c r="R393" s="78" t="n">
        <f aca="false">Loan_02!$E393</f>
        <v>0</v>
      </c>
      <c r="S393" s="78" t="n">
        <f aca="false">(-1)*SUM(Roth_01!$D393+Roth_02!$D393+IRA_01!$D393+IRA_02!$D393+Invest_01!$D393+Invest_02!$D393)</f>
        <v>-0</v>
      </c>
      <c r="T393" s="78" t="n">
        <f aca="false">(-1)*(IF(($B393&gt;Input!$O$24),0,Input!$O$30)+IF(($B393&gt;Input!$O$31),0,Input!$O$37)+IF(($B393&gt;Input!$O$38),0,Input!$O$44))</f>
        <v>-0</v>
      </c>
      <c r="U393" s="78" t="n">
        <f aca="false">IF(($AB392*(Input!$C$16/100)&gt;0),0,($AB392*(Input!$C$16/100)))</f>
        <v>0</v>
      </c>
      <c r="V393" s="78"/>
      <c r="W393" s="78" t="n">
        <f aca="false">IF(($N393+$O393+$P393+$Q393+$R393+$S393+$T393+$U393)&lt;0,($N393+$O393+$P393+$Q393+$R393+$S393+$T393+$U393),0)</f>
        <v>0</v>
      </c>
      <c r="X393" s="78"/>
      <c r="Y393" s="78" t="n">
        <f aca="false">IF(($N393+$O393+$P393+$Q393+$R393+$S393+$T393+$U393)&gt;=0,($N393+$O393+$P393+$Q393+$R393+$S393+$T393+$U393),0)</f>
        <v>0</v>
      </c>
      <c r="AA393" s="78" t="n">
        <f aca="false">IF(AND((($AB392+$W392-$U392)&lt;0),($Y393&gt;0)),($AA392-$K393)*(1+Input!$C$18/(12*100)),($AA392+$Y393-$K393)*(1+Input!$C$18/(12*100)))</f>
        <v>408761.951625318</v>
      </c>
      <c r="AB393" s="78" t="n">
        <f aca="false">IF(AND((($AB392+$W392-$U392)&lt;0),($Y393&gt;=0)),($AB392+$W392-$U392+$Y393)*(1+Input!$C$15/(12*100)),0)</f>
        <v>0</v>
      </c>
    </row>
    <row r="394" customFormat="false" ht="12.8" hidden="false" customHeight="false" outlineLevel="0" collapsed="false">
      <c r="A394" s="76" t="n">
        <v>390</v>
      </c>
      <c r="B394" s="77" t="n">
        <f aca="false">EOMONTH(Input!$C$7,A394)</f>
        <v>54788</v>
      </c>
      <c r="D394" s="76" t="n">
        <f aca="false">DATEDIF(Input!$C$23,$B394,"Y")</f>
        <v>72</v>
      </c>
      <c r="E394" s="76" t="n">
        <f aca="false">DATEDIF(Input!$G$23,$B394,"Y")</f>
        <v>72</v>
      </c>
      <c r="G394" s="78" t="n">
        <f aca="false">Salary_01!$L394</f>
        <v>-1936.0160045656</v>
      </c>
      <c r="H394" s="78" t="n">
        <f aca="false">Salary_02!$L394</f>
        <v>-1613.34667047133</v>
      </c>
      <c r="I394" s="78" t="n">
        <f aca="false">Retirement_Dist_01!$J394</f>
        <v>5630.49054754397</v>
      </c>
      <c r="J394" s="78" t="n">
        <f aca="false">Retirement_Dist_02!$J394</f>
        <v>3876.38977622751</v>
      </c>
      <c r="K394" s="78" t="n">
        <f aca="true">IF(AND(OR($B394&gt;Input!$C$31,$B394&gt;Input!$G$31),OR($B394&lt;Input!$C$25,$B394&lt;Input!$G$25)),(-1)*PMT(Input!$C$18/(100*12),(OFFSET($A$4, MAX( MATCH(Input!$C$25,$B$4:$B$1004,1), MATCH(Input!$G$25,$B$4:$B$1004,1)),0,1,1) - OFFSET($A$4, MIN( MATCH(Input!$C$31,$B$4:$B$1004,1), MATCH(Input!$G$31,$B$4:$B$1004,1)),0,1,1)),$AD$4,0,1),0)</f>
        <v>2751.83598150878</v>
      </c>
      <c r="L394" s="78" t="n">
        <f aca="false">IF(AND(($B394&lt;Input!$C$31),($B394&lt;Input!$G$31)),($G394+$H394+$I394+$J394),($G394+$H394+$I394+$J394+$K394))</f>
        <v>8709.35363024332</v>
      </c>
      <c r="M394" s="78" t="n">
        <f aca="false">Mortgage!$L394</f>
        <v>-643.770688921278</v>
      </c>
      <c r="N394" s="78" t="n">
        <f aca="false">$L394+$M394</f>
        <v>8065.58294132204</v>
      </c>
      <c r="O394" s="78" t="n">
        <f aca="false">IF(AND(($B394&lt;Input!$C$31),($B394&lt;Input!$G$31)),Expenses!$D394,(-1)*$N394)</f>
        <v>-8065.58294132204</v>
      </c>
      <c r="P394" s="78" t="n">
        <f aca="false">Childcare!$D394</f>
        <v>0</v>
      </c>
      <c r="Q394" s="78" t="n">
        <f aca="false">Loan_01!$E394</f>
        <v>0</v>
      </c>
      <c r="R394" s="78" t="n">
        <f aca="false">Loan_02!$E394</f>
        <v>0</v>
      </c>
      <c r="S394" s="78" t="n">
        <f aca="false">(-1)*SUM(Roth_01!$D394+Roth_02!$D394+IRA_01!$D394+IRA_02!$D394+Invest_01!$D394+Invest_02!$D394)</f>
        <v>-0</v>
      </c>
      <c r="T394" s="78" t="n">
        <f aca="false">(-1)*(IF(($B394&gt;Input!$O$24),0,Input!$O$30)+IF(($B394&gt;Input!$O$31),0,Input!$O$37)+IF(($B394&gt;Input!$O$38),0,Input!$O$44))</f>
        <v>-0</v>
      </c>
      <c r="U394" s="78" t="n">
        <f aca="false">IF(($AB393*(Input!$C$16/100)&gt;0),0,($AB393*(Input!$C$16/100)))</f>
        <v>0</v>
      </c>
      <c r="V394" s="78"/>
      <c r="W394" s="78" t="n">
        <f aca="false">IF(($N394+$O394+$P394+$Q394+$R394+$S394+$T394+$U394)&lt;0,($N394+$O394+$P394+$Q394+$R394+$S394+$T394+$U394),0)</f>
        <v>0</v>
      </c>
      <c r="X394" s="78"/>
      <c r="Y394" s="78" t="n">
        <f aca="false">IF(($N394+$O394+$P394+$Q394+$R394+$S394+$T394+$U394)&gt;=0,($N394+$O394+$P394+$Q394+$R394+$S394+$T394+$U394),0)</f>
        <v>0</v>
      </c>
      <c r="AA394" s="78" t="n">
        <f aca="false">IF(AND((($AB393+$W393-$U393)&lt;0),($Y394&gt;0)),($AA393-$K394)*(1+Input!$C$18/(12*100)),($AA393+$Y394-$K394)*(1+Input!$C$18/(12*100)))</f>
        <v>406027.032731961</v>
      </c>
      <c r="AB394" s="78" t="n">
        <f aca="false">IF(AND((($AB393+$W393-$U393)&lt;0),($Y394&gt;=0)),($AB393+$W393-$U393+$Y394)*(1+Input!$C$15/(12*100)),0)</f>
        <v>0</v>
      </c>
    </row>
    <row r="395" customFormat="false" ht="12.8" hidden="false" customHeight="false" outlineLevel="0" collapsed="false">
      <c r="A395" s="76" t="n">
        <v>391</v>
      </c>
      <c r="B395" s="77" t="n">
        <f aca="false">EOMONTH(Input!$C$7,A395)</f>
        <v>54819</v>
      </c>
      <c r="D395" s="76" t="n">
        <f aca="false">DATEDIF(Input!$C$23,$B395,"Y")</f>
        <v>72</v>
      </c>
      <c r="E395" s="76" t="n">
        <f aca="false">DATEDIF(Input!$G$23,$B395,"Y")</f>
        <v>72</v>
      </c>
      <c r="G395" s="78" t="n">
        <f aca="false">Salary_01!$L395</f>
        <v>-1936.0160045656</v>
      </c>
      <c r="H395" s="78" t="n">
        <f aca="false">Salary_02!$L395</f>
        <v>-1613.34667047133</v>
      </c>
      <c r="I395" s="78" t="n">
        <f aca="false">Retirement_Dist_01!$J395</f>
        <v>5630.49054754397</v>
      </c>
      <c r="J395" s="78" t="n">
        <f aca="false">Retirement_Dist_02!$J395</f>
        <v>3876.38977622751</v>
      </c>
      <c r="K395" s="78" t="n">
        <f aca="true">IF(AND(OR($B395&gt;Input!$C$31,$B395&gt;Input!$G$31),OR($B395&lt;Input!$C$25,$B395&lt;Input!$G$25)),(-1)*PMT(Input!$C$18/(100*12),(OFFSET($A$4, MAX( MATCH(Input!$C$25,$B$4:$B$1004,1), MATCH(Input!$G$25,$B$4:$B$1004,1)),0,1,1) - OFFSET($A$4, MIN( MATCH(Input!$C$31,$B$4:$B$1004,1), MATCH(Input!$G$31,$B$4:$B$1004,1)),0,1,1)),$AD$4,0,1),0)</f>
        <v>2751.83598150878</v>
      </c>
      <c r="L395" s="78" t="n">
        <f aca="false">IF(AND(($B395&lt;Input!$C$31),($B395&lt;Input!$G$31)),($G395+$H395+$I395+$J395),($G395+$H395+$I395+$J395+$K395))</f>
        <v>8709.35363024332</v>
      </c>
      <c r="M395" s="78" t="n">
        <f aca="false">Mortgage!$L395</f>
        <v>-643.770688921278</v>
      </c>
      <c r="N395" s="78" t="n">
        <f aca="false">$L395+$M395</f>
        <v>8065.58294132204</v>
      </c>
      <c r="O395" s="78" t="n">
        <f aca="false">IF(AND(($B395&lt;Input!$C$31),($B395&lt;Input!$G$31)),Expenses!$D395,(-1)*$N395)</f>
        <v>-8065.58294132204</v>
      </c>
      <c r="P395" s="78" t="n">
        <f aca="false">Childcare!$D395</f>
        <v>0</v>
      </c>
      <c r="Q395" s="78" t="n">
        <f aca="false">Loan_01!$E395</f>
        <v>0</v>
      </c>
      <c r="R395" s="78" t="n">
        <f aca="false">Loan_02!$E395</f>
        <v>0</v>
      </c>
      <c r="S395" s="78" t="n">
        <f aca="false">(-1)*SUM(Roth_01!$D395+Roth_02!$D395+IRA_01!$D395+IRA_02!$D395+Invest_01!$D395+Invest_02!$D395)</f>
        <v>-0</v>
      </c>
      <c r="T395" s="78" t="n">
        <f aca="false">(-1)*(IF(($B395&gt;Input!$O$24),0,Input!$O$30)+IF(($B395&gt;Input!$O$31),0,Input!$O$37)+IF(($B395&gt;Input!$O$38),0,Input!$O$44))</f>
        <v>-0</v>
      </c>
      <c r="U395" s="78" t="n">
        <f aca="false">IF(($AB394*(Input!$C$16/100)&gt;0),0,($AB394*(Input!$C$16/100)))</f>
        <v>0</v>
      </c>
      <c r="V395" s="78"/>
      <c r="W395" s="78" t="n">
        <f aca="false">IF(($N395+$O395+$P395+$Q395+$R395+$S395+$T395+$U395)&lt;0,($N395+$O395+$P395+$Q395+$R395+$S395+$T395+$U395),0)</f>
        <v>0</v>
      </c>
      <c r="X395" s="78"/>
      <c r="Y395" s="78" t="n">
        <f aca="false">IF(($N395+$O395+$P395+$Q395+$R395+$S395+$T395+$U395)&gt;=0,($N395+$O395+$P395+$Q395+$R395+$S395+$T395+$U395),0)</f>
        <v>0</v>
      </c>
      <c r="AA395" s="78" t="n">
        <f aca="false">IF(AND((($AB394+$W394-$U394)&lt;0),($Y395&gt;0)),($AA394-$K395)*(1+Input!$C$18/(12*100)),($AA394+$Y395-$K395)*(1+Input!$C$18/(12*100)))</f>
        <v>403291.999883651</v>
      </c>
      <c r="AB395" s="78" t="n">
        <f aca="false">IF(AND((($AB394+$W394-$U394)&lt;0),($Y395&gt;=0)),($AB394+$W394-$U394+$Y395)*(1+Input!$C$15/(12*100)),0)</f>
        <v>0</v>
      </c>
    </row>
    <row r="396" customFormat="false" ht="12.8" hidden="false" customHeight="false" outlineLevel="0" collapsed="false">
      <c r="A396" s="76" t="n">
        <v>392</v>
      </c>
      <c r="B396" s="77" t="n">
        <f aca="false">EOMONTH(Input!$C$7,A396)</f>
        <v>54847</v>
      </c>
      <c r="D396" s="76" t="n">
        <f aca="false">DATEDIF(Input!$C$23,$B396,"Y")</f>
        <v>72</v>
      </c>
      <c r="E396" s="76" t="n">
        <f aca="false">DATEDIF(Input!$G$23,$B396,"Y")</f>
        <v>72</v>
      </c>
      <c r="G396" s="78" t="n">
        <f aca="false">Salary_01!$L396</f>
        <v>-1936.0160045656</v>
      </c>
      <c r="H396" s="78" t="n">
        <f aca="false">Salary_02!$L396</f>
        <v>-1613.34667047133</v>
      </c>
      <c r="I396" s="78" t="n">
        <f aca="false">Retirement_Dist_01!$J396</f>
        <v>5630.49054754397</v>
      </c>
      <c r="J396" s="78" t="n">
        <f aca="false">Retirement_Dist_02!$J396</f>
        <v>3876.38977622751</v>
      </c>
      <c r="K396" s="78" t="n">
        <f aca="true">IF(AND(OR($B396&gt;Input!$C$31,$B396&gt;Input!$G$31),OR($B396&lt;Input!$C$25,$B396&lt;Input!$G$25)),(-1)*PMT(Input!$C$18/(100*12),(OFFSET($A$4, MAX( MATCH(Input!$C$25,$B$4:$B$1004,1), MATCH(Input!$G$25,$B$4:$B$1004,1)),0,1,1) - OFFSET($A$4, MIN( MATCH(Input!$C$31,$B$4:$B$1004,1), MATCH(Input!$G$31,$B$4:$B$1004,1)),0,1,1)),$AD$4,0,1),0)</f>
        <v>2751.83598150878</v>
      </c>
      <c r="L396" s="78" t="n">
        <f aca="false">IF(AND(($B396&lt;Input!$C$31),($B396&lt;Input!$G$31)),($G396+$H396+$I396+$J396),($G396+$H396+$I396+$J396+$K396))</f>
        <v>8709.35363024332</v>
      </c>
      <c r="M396" s="78" t="n">
        <f aca="false">Mortgage!$L396</f>
        <v>-643.770688921278</v>
      </c>
      <c r="N396" s="78" t="n">
        <f aca="false">$L396+$M396</f>
        <v>8065.58294132204</v>
      </c>
      <c r="O396" s="78" t="n">
        <f aca="false">IF(AND(($B396&lt;Input!$C$31),($B396&lt;Input!$G$31)),Expenses!$D396,(-1)*$N396)</f>
        <v>-8065.58294132204</v>
      </c>
      <c r="P396" s="78" t="n">
        <f aca="false">Childcare!$D396</f>
        <v>0</v>
      </c>
      <c r="Q396" s="78" t="n">
        <f aca="false">Loan_01!$E396</f>
        <v>0</v>
      </c>
      <c r="R396" s="78" t="n">
        <f aca="false">Loan_02!$E396</f>
        <v>0</v>
      </c>
      <c r="S396" s="78" t="n">
        <f aca="false">(-1)*SUM(Roth_01!$D396+Roth_02!$D396+IRA_01!$D396+IRA_02!$D396+Invest_01!$D396+Invest_02!$D396)</f>
        <v>-0</v>
      </c>
      <c r="T396" s="78" t="n">
        <f aca="false">(-1)*(IF(($B396&gt;Input!$O$24),0,Input!$O$30)+IF(($B396&gt;Input!$O$31),0,Input!$O$37)+IF(($B396&gt;Input!$O$38),0,Input!$O$44))</f>
        <v>-0</v>
      </c>
      <c r="U396" s="78" t="n">
        <f aca="false">IF(($AB395*(Input!$C$16/100)&gt;0),0,($AB395*(Input!$C$16/100)))</f>
        <v>0</v>
      </c>
      <c r="V396" s="78"/>
      <c r="W396" s="78" t="n">
        <f aca="false">IF(($N396+$O396+$P396+$Q396+$R396+$S396+$T396+$U396)&lt;0,($N396+$O396+$P396+$Q396+$R396+$S396+$T396+$U396),0)</f>
        <v>0</v>
      </c>
      <c r="X396" s="78"/>
      <c r="Y396" s="78" t="n">
        <f aca="false">IF(($N396+$O396+$P396+$Q396+$R396+$S396+$T396+$U396)&gt;=0,($N396+$O396+$P396+$Q396+$R396+$S396+$T396+$U396),0)</f>
        <v>0</v>
      </c>
      <c r="AA396" s="78" t="n">
        <f aca="false">IF(AND((($AB395+$W395-$U395)&lt;0),($Y396&gt;0)),($AA395-$K396)*(1+Input!$C$18/(12*100)),($AA395+$Y396-$K396)*(1+Input!$C$18/(12*100)))</f>
        <v>400556.853075638</v>
      </c>
      <c r="AB396" s="78" t="n">
        <f aca="false">IF(AND((($AB395+$W395-$U395)&lt;0),($Y396&gt;=0)),($AB395+$W395-$U395+$Y396)*(1+Input!$C$15/(12*100)),0)</f>
        <v>0</v>
      </c>
    </row>
    <row r="397" customFormat="false" ht="12.8" hidden="false" customHeight="false" outlineLevel="0" collapsed="false">
      <c r="A397" s="76" t="n">
        <v>393</v>
      </c>
      <c r="B397" s="77" t="n">
        <f aca="false">EOMONTH(Input!$C$7,A397)</f>
        <v>54878</v>
      </c>
      <c r="D397" s="76" t="n">
        <f aca="false">DATEDIF(Input!$C$23,$B397,"Y")</f>
        <v>72</v>
      </c>
      <c r="E397" s="76" t="n">
        <f aca="false">DATEDIF(Input!$G$23,$B397,"Y")</f>
        <v>72</v>
      </c>
      <c r="G397" s="78" t="n">
        <f aca="false">Salary_01!$L397</f>
        <v>-1936.0160045656</v>
      </c>
      <c r="H397" s="78" t="n">
        <f aca="false">Salary_02!$L397</f>
        <v>-1613.34667047133</v>
      </c>
      <c r="I397" s="78" t="n">
        <f aca="false">Retirement_Dist_01!$J397</f>
        <v>5630.49054754397</v>
      </c>
      <c r="J397" s="78" t="n">
        <f aca="false">Retirement_Dist_02!$J397</f>
        <v>3876.38977622751</v>
      </c>
      <c r="K397" s="78" t="n">
        <f aca="true">IF(AND(OR($B397&gt;Input!$C$31,$B397&gt;Input!$G$31),OR($B397&lt;Input!$C$25,$B397&lt;Input!$G$25)),(-1)*PMT(Input!$C$18/(100*12),(OFFSET($A$4, MAX( MATCH(Input!$C$25,$B$4:$B$1004,1), MATCH(Input!$G$25,$B$4:$B$1004,1)),0,1,1) - OFFSET($A$4, MIN( MATCH(Input!$C$31,$B$4:$B$1004,1), MATCH(Input!$G$31,$B$4:$B$1004,1)),0,1,1)),$AD$4,0,1),0)</f>
        <v>2751.83598150878</v>
      </c>
      <c r="L397" s="78" t="n">
        <f aca="false">IF(AND(($B397&lt;Input!$C$31),($B397&lt;Input!$G$31)),($G397+$H397+$I397+$J397),($G397+$H397+$I397+$J397+$K397))</f>
        <v>8709.35363024332</v>
      </c>
      <c r="M397" s="78" t="n">
        <f aca="false">Mortgage!$L397</f>
        <v>-643.770688921278</v>
      </c>
      <c r="N397" s="78" t="n">
        <f aca="false">$L397+$M397</f>
        <v>8065.58294132204</v>
      </c>
      <c r="O397" s="78" t="n">
        <f aca="false">IF(AND(($B397&lt;Input!$C$31),($B397&lt;Input!$G$31)),Expenses!$D397,(-1)*$N397)</f>
        <v>-8065.58294132204</v>
      </c>
      <c r="P397" s="78" t="n">
        <f aca="false">Childcare!$D397</f>
        <v>0</v>
      </c>
      <c r="Q397" s="78" t="n">
        <f aca="false">Loan_01!$E397</f>
        <v>0</v>
      </c>
      <c r="R397" s="78" t="n">
        <f aca="false">Loan_02!$E397</f>
        <v>0</v>
      </c>
      <c r="S397" s="78" t="n">
        <f aca="false">(-1)*SUM(Roth_01!$D397+Roth_02!$D397+IRA_01!$D397+IRA_02!$D397+Invest_01!$D397+Invest_02!$D397)</f>
        <v>-0</v>
      </c>
      <c r="T397" s="78" t="n">
        <f aca="false">(-1)*(IF(($B397&gt;Input!$O$24),0,Input!$O$30)+IF(($B397&gt;Input!$O$31),0,Input!$O$37)+IF(($B397&gt;Input!$O$38),0,Input!$O$44))</f>
        <v>-0</v>
      </c>
      <c r="U397" s="78" t="n">
        <f aca="false">IF(($AB396*(Input!$C$16/100)&gt;0),0,($AB396*(Input!$C$16/100)))</f>
        <v>0</v>
      </c>
      <c r="V397" s="78"/>
      <c r="W397" s="78" t="n">
        <f aca="false">IF(($N397+$O397+$P397+$Q397+$R397+$S397+$T397+$U397)&lt;0,($N397+$O397+$P397+$Q397+$R397+$S397+$T397+$U397),0)</f>
        <v>0</v>
      </c>
      <c r="X397" s="78"/>
      <c r="Y397" s="78" t="n">
        <f aca="false">IF(($N397+$O397+$P397+$Q397+$R397+$S397+$T397+$U397)&gt;=0,($N397+$O397+$P397+$Q397+$R397+$S397+$T397+$U397),0)</f>
        <v>0</v>
      </c>
      <c r="AA397" s="78" t="n">
        <f aca="false">IF(AND((($AB396+$W396-$U396)&lt;0),($Y397&gt;0)),($AA396-$K397)*(1+Input!$C$18/(12*100)),($AA396+$Y397-$K397)*(1+Input!$C$18/(12*100)))</f>
        <v>397821.592303174</v>
      </c>
      <c r="AB397" s="78" t="n">
        <f aca="false">IF(AND((($AB396+$W396-$U396)&lt;0),($Y397&gt;=0)),($AB396+$W396-$U396+$Y397)*(1+Input!$C$15/(12*100)),0)</f>
        <v>0</v>
      </c>
    </row>
    <row r="398" customFormat="false" ht="12.8" hidden="false" customHeight="false" outlineLevel="0" collapsed="false">
      <c r="A398" s="76" t="n">
        <v>394</v>
      </c>
      <c r="B398" s="77" t="n">
        <f aca="false">EOMONTH(Input!$C$7,A398)</f>
        <v>54908</v>
      </c>
      <c r="D398" s="76" t="n">
        <f aca="false">DATEDIF(Input!$C$23,$B398,"Y")</f>
        <v>72</v>
      </c>
      <c r="E398" s="76" t="n">
        <f aca="false">DATEDIF(Input!$G$23,$B398,"Y")</f>
        <v>72</v>
      </c>
      <c r="G398" s="78" t="n">
        <f aca="false">Salary_01!$L398</f>
        <v>-1936.0160045656</v>
      </c>
      <c r="H398" s="78" t="n">
        <f aca="false">Salary_02!$L398</f>
        <v>-1613.34667047133</v>
      </c>
      <c r="I398" s="78" t="n">
        <f aca="false">Retirement_Dist_01!$J398</f>
        <v>5630.49054754397</v>
      </c>
      <c r="J398" s="78" t="n">
        <f aca="false">Retirement_Dist_02!$J398</f>
        <v>3876.38977622751</v>
      </c>
      <c r="K398" s="78" t="n">
        <f aca="true">IF(AND(OR($B398&gt;Input!$C$31,$B398&gt;Input!$G$31),OR($B398&lt;Input!$C$25,$B398&lt;Input!$G$25)),(-1)*PMT(Input!$C$18/(100*12),(OFFSET($A$4, MAX( MATCH(Input!$C$25,$B$4:$B$1004,1), MATCH(Input!$G$25,$B$4:$B$1004,1)),0,1,1) - OFFSET($A$4, MIN( MATCH(Input!$C$31,$B$4:$B$1004,1), MATCH(Input!$G$31,$B$4:$B$1004,1)),0,1,1)),$AD$4,0,1),0)</f>
        <v>2751.83598150878</v>
      </c>
      <c r="L398" s="78" t="n">
        <f aca="false">IF(AND(($B398&lt;Input!$C$31),($B398&lt;Input!$G$31)),($G398+$H398+$I398+$J398),($G398+$H398+$I398+$J398+$K398))</f>
        <v>8709.35363024332</v>
      </c>
      <c r="M398" s="78" t="n">
        <f aca="false">Mortgage!$L398</f>
        <v>-643.770688921278</v>
      </c>
      <c r="N398" s="78" t="n">
        <f aca="false">$L398+$M398</f>
        <v>8065.58294132204</v>
      </c>
      <c r="O398" s="78" t="n">
        <f aca="false">IF(AND(($B398&lt;Input!$C$31),($B398&lt;Input!$G$31)),Expenses!$D398,(-1)*$N398)</f>
        <v>-8065.58294132204</v>
      </c>
      <c r="P398" s="78" t="n">
        <f aca="false">Childcare!$D398</f>
        <v>0</v>
      </c>
      <c r="Q398" s="78" t="n">
        <f aca="false">Loan_01!$E398</f>
        <v>0</v>
      </c>
      <c r="R398" s="78" t="n">
        <f aca="false">Loan_02!$E398</f>
        <v>0</v>
      </c>
      <c r="S398" s="78" t="n">
        <f aca="false">(-1)*SUM(Roth_01!$D398+Roth_02!$D398+IRA_01!$D398+IRA_02!$D398+Invest_01!$D398+Invest_02!$D398)</f>
        <v>-0</v>
      </c>
      <c r="T398" s="78" t="n">
        <f aca="false">(-1)*(IF(($B398&gt;Input!$O$24),0,Input!$O$30)+IF(($B398&gt;Input!$O$31),0,Input!$O$37)+IF(($B398&gt;Input!$O$38),0,Input!$O$44))</f>
        <v>-0</v>
      </c>
      <c r="U398" s="78" t="n">
        <f aca="false">IF(($AB397*(Input!$C$16/100)&gt;0),0,($AB397*(Input!$C$16/100)))</f>
        <v>0</v>
      </c>
      <c r="V398" s="78"/>
      <c r="W398" s="78" t="n">
        <f aca="false">IF(($N398+$O398+$P398+$Q398+$R398+$S398+$T398+$U398)&lt;0,($N398+$O398+$P398+$Q398+$R398+$S398+$T398+$U398),0)</f>
        <v>0</v>
      </c>
      <c r="X398" s="78"/>
      <c r="Y398" s="78" t="n">
        <f aca="false">IF(($N398+$O398+$P398+$Q398+$R398+$S398+$T398+$U398)&gt;=0,($N398+$O398+$P398+$Q398+$R398+$S398+$T398+$U398),0)</f>
        <v>0</v>
      </c>
      <c r="AA398" s="78" t="n">
        <f aca="false">IF(AND((($AB397+$W397-$U397)&lt;0),($Y398&gt;0)),($AA397-$K398)*(1+Input!$C$18/(12*100)),($AA397+$Y398-$K398)*(1+Input!$C$18/(12*100)))</f>
        <v>395086.217561512</v>
      </c>
      <c r="AB398" s="78" t="n">
        <f aca="false">IF(AND((($AB397+$W397-$U397)&lt;0),($Y398&gt;=0)),($AB397+$W397-$U397+$Y398)*(1+Input!$C$15/(12*100)),0)</f>
        <v>0</v>
      </c>
    </row>
    <row r="399" customFormat="false" ht="12.8" hidden="false" customHeight="false" outlineLevel="0" collapsed="false">
      <c r="A399" s="76" t="n">
        <v>395</v>
      </c>
      <c r="B399" s="77" t="n">
        <f aca="false">EOMONTH(Input!$C$7,A399)</f>
        <v>54939</v>
      </c>
      <c r="D399" s="76" t="n">
        <f aca="false">DATEDIF(Input!$C$23,$B399,"Y")</f>
        <v>73</v>
      </c>
      <c r="E399" s="76" t="n">
        <f aca="false">DATEDIF(Input!$G$23,$B399,"Y")</f>
        <v>73</v>
      </c>
      <c r="G399" s="78" t="n">
        <f aca="false">Salary_01!$L399</f>
        <v>-1936.0160045656</v>
      </c>
      <c r="H399" s="78" t="n">
        <f aca="false">Salary_02!$L399</f>
        <v>-1613.34667047133</v>
      </c>
      <c r="I399" s="78" t="n">
        <f aca="false">Retirement_Dist_01!$J399</f>
        <v>5630.49054754397</v>
      </c>
      <c r="J399" s="78" t="n">
        <f aca="false">Retirement_Dist_02!$J399</f>
        <v>3876.38977622751</v>
      </c>
      <c r="K399" s="78" t="n">
        <f aca="true">IF(AND(OR($B399&gt;Input!$C$31,$B399&gt;Input!$G$31),OR($B399&lt;Input!$C$25,$B399&lt;Input!$G$25)),(-1)*PMT(Input!$C$18/(100*12),(OFFSET($A$4, MAX( MATCH(Input!$C$25,$B$4:$B$1004,1), MATCH(Input!$G$25,$B$4:$B$1004,1)),0,1,1) - OFFSET($A$4, MIN( MATCH(Input!$C$31,$B$4:$B$1004,1), MATCH(Input!$G$31,$B$4:$B$1004,1)),0,1,1)),$AD$4,0,1),0)</f>
        <v>2751.83598150878</v>
      </c>
      <c r="L399" s="78" t="n">
        <f aca="false">IF(AND(($B399&lt;Input!$C$31),($B399&lt;Input!$G$31)),($G399+$H399+$I399+$J399),($G399+$H399+$I399+$J399+$K399))</f>
        <v>8709.35363024332</v>
      </c>
      <c r="M399" s="78" t="n">
        <f aca="false">Mortgage!$L399</f>
        <v>-643.770688921278</v>
      </c>
      <c r="N399" s="78" t="n">
        <f aca="false">$L399+$M399</f>
        <v>8065.58294132204</v>
      </c>
      <c r="O399" s="78" t="n">
        <f aca="false">IF(AND(($B399&lt;Input!$C$31),($B399&lt;Input!$G$31)),Expenses!$D399,(-1)*$N399)</f>
        <v>-8065.58294132204</v>
      </c>
      <c r="P399" s="78" t="n">
        <f aca="false">Childcare!$D399</f>
        <v>0</v>
      </c>
      <c r="Q399" s="78" t="n">
        <f aca="false">Loan_01!$E399</f>
        <v>0</v>
      </c>
      <c r="R399" s="78" t="n">
        <f aca="false">Loan_02!$E399</f>
        <v>0</v>
      </c>
      <c r="S399" s="78" t="n">
        <f aca="false">(-1)*SUM(Roth_01!$D399+Roth_02!$D399+IRA_01!$D399+IRA_02!$D399+Invest_01!$D399+Invest_02!$D399)</f>
        <v>-0</v>
      </c>
      <c r="T399" s="78" t="n">
        <f aca="false">(-1)*(IF(($B399&gt;Input!$O$24),0,Input!$O$30)+IF(($B399&gt;Input!$O$31),0,Input!$O$37)+IF(($B399&gt;Input!$O$38),0,Input!$O$44))</f>
        <v>-0</v>
      </c>
      <c r="U399" s="78" t="n">
        <f aca="false">IF(($AB398*(Input!$C$16/100)&gt;0),0,($AB398*(Input!$C$16/100)))</f>
        <v>0</v>
      </c>
      <c r="V399" s="78"/>
      <c r="W399" s="78" t="n">
        <f aca="false">IF(($N399+$O399+$P399+$Q399+$R399+$S399+$T399+$U399)&lt;0,($N399+$O399+$P399+$Q399+$R399+$S399+$T399+$U399),0)</f>
        <v>0</v>
      </c>
      <c r="X399" s="78"/>
      <c r="Y399" s="78" t="n">
        <f aca="false">IF(($N399+$O399+$P399+$Q399+$R399+$S399+$T399+$U399)&gt;=0,($N399+$O399+$P399+$Q399+$R399+$S399+$T399+$U399),0)</f>
        <v>0</v>
      </c>
      <c r="AA399" s="78" t="n">
        <f aca="false">IF(AND((($AB398+$W398-$U398)&lt;0),($Y399&gt;0)),($AA398-$K399)*(1+Input!$C$18/(12*100)),($AA398+$Y399-$K399)*(1+Input!$C$18/(12*100)))</f>
        <v>392350.728845903</v>
      </c>
      <c r="AB399" s="78" t="n">
        <f aca="false">IF(AND((($AB398+$W398-$U398)&lt;0),($Y399&gt;=0)),($AB398+$W398-$U398+$Y399)*(1+Input!$C$15/(12*100)),0)</f>
        <v>0</v>
      </c>
    </row>
    <row r="400" customFormat="false" ht="12.8" hidden="false" customHeight="false" outlineLevel="0" collapsed="false">
      <c r="A400" s="76" t="n">
        <v>396</v>
      </c>
      <c r="B400" s="77" t="n">
        <f aca="false">EOMONTH(Input!$C$7,A400)</f>
        <v>54969</v>
      </c>
      <c r="D400" s="76" t="n">
        <f aca="false">DATEDIF(Input!$C$23,$B400,"Y")</f>
        <v>73</v>
      </c>
      <c r="E400" s="76" t="n">
        <f aca="false">DATEDIF(Input!$G$23,$B400,"Y")</f>
        <v>73</v>
      </c>
      <c r="G400" s="78" t="n">
        <f aca="false">Salary_01!$L400</f>
        <v>-2052.17696483954</v>
      </c>
      <c r="H400" s="78" t="n">
        <f aca="false">Salary_02!$L400</f>
        <v>-1710.14747069961</v>
      </c>
      <c r="I400" s="78" t="n">
        <f aca="false">Retirement_Dist_01!$J400</f>
        <v>5630.49054754397</v>
      </c>
      <c r="J400" s="78" t="n">
        <f aca="false">Retirement_Dist_02!$J400</f>
        <v>3876.38977622751</v>
      </c>
      <c r="K400" s="78" t="n">
        <f aca="true">IF(AND(OR($B400&gt;Input!$C$31,$B400&gt;Input!$G$31),OR($B400&lt;Input!$C$25,$B400&lt;Input!$G$25)),(-1)*PMT(Input!$C$18/(100*12),(OFFSET($A$4, MAX( MATCH(Input!$C$25,$B$4:$B$1004,1), MATCH(Input!$G$25,$B$4:$B$1004,1)),0,1,1) - OFFSET($A$4, MIN( MATCH(Input!$C$31,$B$4:$B$1004,1), MATCH(Input!$G$31,$B$4:$B$1004,1)),0,1,1)),$AD$4,0,1),0)</f>
        <v>2751.83598150878</v>
      </c>
      <c r="L400" s="78" t="n">
        <f aca="false">IF(AND(($B400&lt;Input!$C$31),($B400&lt;Input!$G$31)),($G400+$H400+$I400+$J400),($G400+$H400+$I400+$J400+$K400))</f>
        <v>8496.3918697411</v>
      </c>
      <c r="M400" s="78" t="n">
        <f aca="false">Mortgage!$L400</f>
        <v>-663.083809588917</v>
      </c>
      <c r="N400" s="78" t="n">
        <f aca="false">$L400+$M400</f>
        <v>7833.30806015218</v>
      </c>
      <c r="O400" s="78" t="n">
        <f aca="false">IF(AND(($B400&lt;Input!$C$31),($B400&lt;Input!$G$31)),Expenses!$D400,(-1)*$N400)</f>
        <v>-7833.30806015218</v>
      </c>
      <c r="P400" s="78" t="n">
        <f aca="false">Childcare!$D400</f>
        <v>0</v>
      </c>
      <c r="Q400" s="78" t="n">
        <f aca="false">Loan_01!$E400</f>
        <v>0</v>
      </c>
      <c r="R400" s="78" t="n">
        <f aca="false">Loan_02!$E400</f>
        <v>0</v>
      </c>
      <c r="S400" s="78" t="n">
        <f aca="false">(-1)*SUM(Roth_01!$D400+Roth_02!$D400+IRA_01!$D400+IRA_02!$D400+Invest_01!$D400+Invest_02!$D400)</f>
        <v>-0</v>
      </c>
      <c r="T400" s="78" t="n">
        <f aca="false">(-1)*(IF(($B400&gt;Input!$O$24),0,Input!$O$30)+IF(($B400&gt;Input!$O$31),0,Input!$O$37)+IF(($B400&gt;Input!$O$38),0,Input!$O$44))</f>
        <v>-0</v>
      </c>
      <c r="U400" s="78" t="n">
        <f aca="false">IF(($AB399*(Input!$C$16/100)&gt;0),0,($AB399*(Input!$C$16/100)))</f>
        <v>0</v>
      </c>
      <c r="V400" s="78"/>
      <c r="W400" s="78" t="n">
        <f aca="false">IF(($N400+$O400+$P400+$Q400+$R400+$S400+$T400+$U400)&lt;0,($N400+$O400+$P400+$Q400+$R400+$S400+$T400+$U400),0)</f>
        <v>0</v>
      </c>
      <c r="X400" s="78"/>
      <c r="Y400" s="78" t="n">
        <f aca="false">IF(($N400+$O400+$P400+$Q400+$R400+$S400+$T400+$U400)&gt;=0,($N400+$O400+$P400+$Q400+$R400+$S400+$T400+$U400),0)</f>
        <v>0</v>
      </c>
      <c r="AA400" s="78" t="n">
        <f aca="false">IF(AND((($AB399+$W399-$U399)&lt;0),($Y400&gt;0)),($AA399-$K400)*(1+Input!$C$18/(12*100)),($AA399+$Y400-$K400)*(1+Input!$C$18/(12*100)))</f>
        <v>389615.126151597</v>
      </c>
      <c r="AB400" s="78" t="n">
        <f aca="false">IF(AND((($AB399+$W399-$U399)&lt;0),($Y400&gt;=0)),($AB399+$W399-$U399+$Y400)*(1+Input!$C$15/(12*100)),0)</f>
        <v>0</v>
      </c>
    </row>
    <row r="401" customFormat="false" ht="12.8" hidden="false" customHeight="false" outlineLevel="0" collapsed="false">
      <c r="A401" s="76" t="n">
        <v>397</v>
      </c>
      <c r="B401" s="77" t="n">
        <f aca="false">EOMONTH(Input!$C$7,A401)</f>
        <v>55000</v>
      </c>
      <c r="D401" s="76" t="n">
        <f aca="false">DATEDIF(Input!$C$23,$B401,"Y")</f>
        <v>73</v>
      </c>
      <c r="E401" s="76" t="n">
        <f aca="false">DATEDIF(Input!$G$23,$B401,"Y")</f>
        <v>73</v>
      </c>
      <c r="G401" s="78" t="n">
        <f aca="false">Salary_01!$L401</f>
        <v>-2052.17696483954</v>
      </c>
      <c r="H401" s="78" t="n">
        <f aca="false">Salary_02!$L401</f>
        <v>-1710.14747069961</v>
      </c>
      <c r="I401" s="78" t="n">
        <f aca="false">Retirement_Dist_01!$J401</f>
        <v>5630.49054754397</v>
      </c>
      <c r="J401" s="78" t="n">
        <f aca="false">Retirement_Dist_02!$J401</f>
        <v>3876.38977622751</v>
      </c>
      <c r="K401" s="78" t="n">
        <f aca="true">IF(AND(OR($B401&gt;Input!$C$31,$B401&gt;Input!$G$31),OR($B401&lt;Input!$C$25,$B401&lt;Input!$G$25)),(-1)*PMT(Input!$C$18/(100*12),(OFFSET($A$4, MAX( MATCH(Input!$C$25,$B$4:$B$1004,1), MATCH(Input!$G$25,$B$4:$B$1004,1)),0,1,1) - OFFSET($A$4, MIN( MATCH(Input!$C$31,$B$4:$B$1004,1), MATCH(Input!$G$31,$B$4:$B$1004,1)),0,1,1)),$AD$4,0,1),0)</f>
        <v>2751.83598150878</v>
      </c>
      <c r="L401" s="78" t="n">
        <f aca="false">IF(AND(($B401&lt;Input!$C$31),($B401&lt;Input!$G$31)),($G401+$H401+$I401+$J401),($G401+$H401+$I401+$J401+$K401))</f>
        <v>8496.3918697411</v>
      </c>
      <c r="M401" s="78" t="n">
        <f aca="false">Mortgage!$L401</f>
        <v>-663.083809588917</v>
      </c>
      <c r="N401" s="78" t="n">
        <f aca="false">$L401+$M401</f>
        <v>7833.30806015218</v>
      </c>
      <c r="O401" s="78" t="n">
        <f aca="false">IF(AND(($B401&lt;Input!$C$31),($B401&lt;Input!$G$31)),Expenses!$D401,(-1)*$N401)</f>
        <v>-7833.30806015218</v>
      </c>
      <c r="P401" s="78" t="n">
        <f aca="false">Childcare!$D401</f>
        <v>0</v>
      </c>
      <c r="Q401" s="78" t="n">
        <f aca="false">Loan_01!$E401</f>
        <v>0</v>
      </c>
      <c r="R401" s="78" t="n">
        <f aca="false">Loan_02!$E401</f>
        <v>0</v>
      </c>
      <c r="S401" s="78" t="n">
        <f aca="false">(-1)*SUM(Roth_01!$D401+Roth_02!$D401+IRA_01!$D401+IRA_02!$D401+Invest_01!$D401+Invest_02!$D401)</f>
        <v>-0</v>
      </c>
      <c r="T401" s="78" t="n">
        <f aca="false">(-1)*(IF(($B401&gt;Input!$O$24),0,Input!$O$30)+IF(($B401&gt;Input!$O$31),0,Input!$O$37)+IF(($B401&gt;Input!$O$38),0,Input!$O$44))</f>
        <v>-0</v>
      </c>
      <c r="U401" s="78" t="n">
        <f aca="false">IF(($AB400*(Input!$C$16/100)&gt;0),0,($AB400*(Input!$C$16/100)))</f>
        <v>0</v>
      </c>
      <c r="V401" s="78"/>
      <c r="W401" s="78" t="n">
        <f aca="false">IF(($N401+$O401+$P401+$Q401+$R401+$S401+$T401+$U401)&lt;0,($N401+$O401+$P401+$Q401+$R401+$S401+$T401+$U401),0)</f>
        <v>0</v>
      </c>
      <c r="X401" s="78"/>
      <c r="Y401" s="78" t="n">
        <f aca="false">IF(($N401+$O401+$P401+$Q401+$R401+$S401+$T401+$U401)&gt;=0,($N401+$O401+$P401+$Q401+$R401+$S401+$T401+$U401),0)</f>
        <v>0</v>
      </c>
      <c r="AA401" s="78" t="n">
        <f aca="false">IF(AND((($AB400+$W400-$U400)&lt;0),($Y401&gt;0)),($AA400-$K401)*(1+Input!$C$18/(12*100)),($AA400+$Y401-$K401)*(1+Input!$C$18/(12*100)))</f>
        <v>386879.409473845</v>
      </c>
      <c r="AB401" s="78" t="n">
        <f aca="false">IF(AND((($AB400+$W400-$U400)&lt;0),($Y401&gt;=0)),($AB400+$W400-$U400+$Y401)*(1+Input!$C$15/(12*100)),0)</f>
        <v>0</v>
      </c>
    </row>
    <row r="402" customFormat="false" ht="12.8" hidden="false" customHeight="false" outlineLevel="0" collapsed="false">
      <c r="A402" s="76" t="n">
        <v>398</v>
      </c>
      <c r="B402" s="77" t="n">
        <f aca="false">EOMONTH(Input!$C$7,A402)</f>
        <v>55031</v>
      </c>
      <c r="D402" s="76" t="n">
        <f aca="false">DATEDIF(Input!$C$23,$B402,"Y")</f>
        <v>73</v>
      </c>
      <c r="E402" s="76" t="n">
        <f aca="false">DATEDIF(Input!$G$23,$B402,"Y")</f>
        <v>73</v>
      </c>
      <c r="G402" s="78" t="n">
        <f aca="false">Salary_01!$L402</f>
        <v>-2052.17696483954</v>
      </c>
      <c r="H402" s="78" t="n">
        <f aca="false">Salary_02!$L402</f>
        <v>-1710.14747069961</v>
      </c>
      <c r="I402" s="78" t="n">
        <f aca="false">Retirement_Dist_01!$J402</f>
        <v>5630.49054754397</v>
      </c>
      <c r="J402" s="78" t="n">
        <f aca="false">Retirement_Dist_02!$J402</f>
        <v>3876.38977622751</v>
      </c>
      <c r="K402" s="78" t="n">
        <f aca="true">IF(AND(OR($B402&gt;Input!$C$31,$B402&gt;Input!$G$31),OR($B402&lt;Input!$C$25,$B402&lt;Input!$G$25)),(-1)*PMT(Input!$C$18/(100*12),(OFFSET($A$4, MAX( MATCH(Input!$C$25,$B$4:$B$1004,1), MATCH(Input!$G$25,$B$4:$B$1004,1)),0,1,1) - OFFSET($A$4, MIN( MATCH(Input!$C$31,$B$4:$B$1004,1), MATCH(Input!$G$31,$B$4:$B$1004,1)),0,1,1)),$AD$4,0,1),0)</f>
        <v>2751.83598150878</v>
      </c>
      <c r="L402" s="78" t="n">
        <f aca="false">IF(AND(($B402&lt;Input!$C$31),($B402&lt;Input!$G$31)),($G402+$H402+$I402+$J402),($G402+$H402+$I402+$J402+$K402))</f>
        <v>8496.3918697411</v>
      </c>
      <c r="M402" s="78" t="n">
        <f aca="false">Mortgage!$L402</f>
        <v>-663.083809588917</v>
      </c>
      <c r="N402" s="78" t="n">
        <f aca="false">$L402+$M402</f>
        <v>7833.30806015218</v>
      </c>
      <c r="O402" s="78" t="n">
        <f aca="false">IF(AND(($B402&lt;Input!$C$31),($B402&lt;Input!$G$31)),Expenses!$D402,(-1)*$N402)</f>
        <v>-7833.30806015218</v>
      </c>
      <c r="P402" s="78" t="n">
        <f aca="false">Childcare!$D402</f>
        <v>0</v>
      </c>
      <c r="Q402" s="78" t="n">
        <f aca="false">Loan_01!$E402</f>
        <v>0</v>
      </c>
      <c r="R402" s="78" t="n">
        <f aca="false">Loan_02!$E402</f>
        <v>0</v>
      </c>
      <c r="S402" s="78" t="n">
        <f aca="false">(-1)*SUM(Roth_01!$D402+Roth_02!$D402+IRA_01!$D402+IRA_02!$D402+Invest_01!$D402+Invest_02!$D402)</f>
        <v>-0</v>
      </c>
      <c r="T402" s="78" t="n">
        <f aca="false">(-1)*(IF(($B402&gt;Input!$O$24),0,Input!$O$30)+IF(($B402&gt;Input!$O$31),0,Input!$O$37)+IF(($B402&gt;Input!$O$38),0,Input!$O$44))</f>
        <v>-0</v>
      </c>
      <c r="U402" s="78" t="n">
        <f aca="false">IF(($AB401*(Input!$C$16/100)&gt;0),0,($AB401*(Input!$C$16/100)))</f>
        <v>0</v>
      </c>
      <c r="V402" s="78"/>
      <c r="W402" s="78" t="n">
        <f aca="false">IF(($N402+$O402+$P402+$Q402+$R402+$S402+$T402+$U402)&lt;0,($N402+$O402+$P402+$Q402+$R402+$S402+$T402+$U402),0)</f>
        <v>0</v>
      </c>
      <c r="X402" s="78"/>
      <c r="Y402" s="78" t="n">
        <f aca="false">IF(($N402+$O402+$P402+$Q402+$R402+$S402+$T402+$U402)&gt;=0,($N402+$O402+$P402+$Q402+$R402+$S402+$T402+$U402),0)</f>
        <v>0</v>
      </c>
      <c r="AA402" s="78" t="n">
        <f aca="false">IF(AND((($AB401+$W401-$U401)&lt;0),($Y402&gt;0)),($AA401-$K402)*(1+Input!$C$18/(12*100)),($AA401+$Y402-$K402)*(1+Input!$C$18/(12*100)))</f>
        <v>384143.578807899</v>
      </c>
      <c r="AB402" s="78" t="n">
        <f aca="false">IF(AND((($AB401+$W401-$U401)&lt;0),($Y402&gt;=0)),($AB401+$W401-$U401+$Y402)*(1+Input!$C$15/(12*100)),0)</f>
        <v>0</v>
      </c>
    </row>
    <row r="403" customFormat="false" ht="12.8" hidden="false" customHeight="false" outlineLevel="0" collapsed="false">
      <c r="A403" s="76" t="n">
        <v>399</v>
      </c>
      <c r="B403" s="77" t="n">
        <f aca="false">EOMONTH(Input!$C$7,A403)</f>
        <v>55061</v>
      </c>
      <c r="D403" s="76" t="n">
        <f aca="false">DATEDIF(Input!$C$23,$B403,"Y")</f>
        <v>73</v>
      </c>
      <c r="E403" s="76" t="n">
        <f aca="false">DATEDIF(Input!$G$23,$B403,"Y")</f>
        <v>73</v>
      </c>
      <c r="G403" s="78" t="n">
        <f aca="false">Salary_01!$L403</f>
        <v>-2052.17696483954</v>
      </c>
      <c r="H403" s="78" t="n">
        <f aca="false">Salary_02!$L403</f>
        <v>-1710.14747069961</v>
      </c>
      <c r="I403" s="78" t="n">
        <f aca="false">Retirement_Dist_01!$J403</f>
        <v>5630.49054754397</v>
      </c>
      <c r="J403" s="78" t="n">
        <f aca="false">Retirement_Dist_02!$J403</f>
        <v>3876.38977622751</v>
      </c>
      <c r="K403" s="78" t="n">
        <f aca="true">IF(AND(OR($B403&gt;Input!$C$31,$B403&gt;Input!$G$31),OR($B403&lt;Input!$C$25,$B403&lt;Input!$G$25)),(-1)*PMT(Input!$C$18/(100*12),(OFFSET($A$4, MAX( MATCH(Input!$C$25,$B$4:$B$1004,1), MATCH(Input!$G$25,$B$4:$B$1004,1)),0,1,1) - OFFSET($A$4, MIN( MATCH(Input!$C$31,$B$4:$B$1004,1), MATCH(Input!$G$31,$B$4:$B$1004,1)),0,1,1)),$AD$4,0,1),0)</f>
        <v>2751.83598150878</v>
      </c>
      <c r="L403" s="78" t="n">
        <f aca="false">IF(AND(($B403&lt;Input!$C$31),($B403&lt;Input!$G$31)),($G403+$H403+$I403+$J403),($G403+$H403+$I403+$J403+$K403))</f>
        <v>8496.3918697411</v>
      </c>
      <c r="M403" s="78" t="n">
        <f aca="false">Mortgage!$L403</f>
        <v>-663.083809588917</v>
      </c>
      <c r="N403" s="78" t="n">
        <f aca="false">$L403+$M403</f>
        <v>7833.30806015218</v>
      </c>
      <c r="O403" s="78" t="n">
        <f aca="false">IF(AND(($B403&lt;Input!$C$31),($B403&lt;Input!$G$31)),Expenses!$D403,(-1)*$N403)</f>
        <v>-7833.30806015218</v>
      </c>
      <c r="P403" s="78" t="n">
        <f aca="false">Childcare!$D403</f>
        <v>0</v>
      </c>
      <c r="Q403" s="78" t="n">
        <f aca="false">Loan_01!$E403</f>
        <v>0</v>
      </c>
      <c r="R403" s="78" t="n">
        <f aca="false">Loan_02!$E403</f>
        <v>0</v>
      </c>
      <c r="S403" s="78" t="n">
        <f aca="false">(-1)*SUM(Roth_01!$D403+Roth_02!$D403+IRA_01!$D403+IRA_02!$D403+Invest_01!$D403+Invest_02!$D403)</f>
        <v>-0</v>
      </c>
      <c r="T403" s="78" t="n">
        <f aca="false">(-1)*(IF(($B403&gt;Input!$O$24),0,Input!$O$30)+IF(($B403&gt;Input!$O$31),0,Input!$O$37)+IF(($B403&gt;Input!$O$38),0,Input!$O$44))</f>
        <v>-0</v>
      </c>
      <c r="U403" s="78" t="n">
        <f aca="false">IF(($AB402*(Input!$C$16/100)&gt;0),0,($AB402*(Input!$C$16/100)))</f>
        <v>0</v>
      </c>
      <c r="V403" s="78"/>
      <c r="W403" s="78" t="n">
        <f aca="false">IF(($N403+$O403+$P403+$Q403+$R403+$S403+$T403+$U403)&lt;0,($N403+$O403+$P403+$Q403+$R403+$S403+$T403+$U403),0)</f>
        <v>0</v>
      </c>
      <c r="X403" s="78"/>
      <c r="Y403" s="78" t="n">
        <f aca="false">IF(($N403+$O403+$P403+$Q403+$R403+$S403+$T403+$U403)&gt;=0,($N403+$O403+$P403+$Q403+$R403+$S403+$T403+$U403),0)</f>
        <v>0</v>
      </c>
      <c r="AA403" s="78" t="n">
        <f aca="false">IF(AND((($AB402+$W402-$U402)&lt;0),($Y403&gt;0)),($AA402-$K403)*(1+Input!$C$18/(12*100)),($AA402+$Y403-$K403)*(1+Input!$C$18/(12*100)))</f>
        <v>381407.634149008</v>
      </c>
      <c r="AB403" s="78" t="n">
        <f aca="false">IF(AND((($AB402+$W402-$U402)&lt;0),($Y403&gt;=0)),($AB402+$W402-$U402+$Y403)*(1+Input!$C$15/(12*100)),0)</f>
        <v>0</v>
      </c>
    </row>
    <row r="404" customFormat="false" ht="12.8" hidden="false" customHeight="false" outlineLevel="0" collapsed="false">
      <c r="A404" s="76" t="n">
        <v>400</v>
      </c>
      <c r="B404" s="77" t="n">
        <f aca="false">EOMONTH(Input!$C$7,A404)</f>
        <v>55092</v>
      </c>
      <c r="D404" s="76" t="n">
        <f aca="false">DATEDIF(Input!$C$23,$B404,"Y")</f>
        <v>73</v>
      </c>
      <c r="E404" s="76" t="n">
        <f aca="false">DATEDIF(Input!$G$23,$B404,"Y")</f>
        <v>73</v>
      </c>
      <c r="G404" s="78" t="n">
        <f aca="false">Salary_01!$L404</f>
        <v>-2052.17696483954</v>
      </c>
      <c r="H404" s="78" t="n">
        <f aca="false">Salary_02!$L404</f>
        <v>-1710.14747069961</v>
      </c>
      <c r="I404" s="78" t="n">
        <f aca="false">Retirement_Dist_01!$J404</f>
        <v>5630.49054754397</v>
      </c>
      <c r="J404" s="78" t="n">
        <f aca="false">Retirement_Dist_02!$J404</f>
        <v>3876.38977622751</v>
      </c>
      <c r="K404" s="78" t="n">
        <f aca="true">IF(AND(OR($B404&gt;Input!$C$31,$B404&gt;Input!$G$31),OR($B404&lt;Input!$C$25,$B404&lt;Input!$G$25)),(-1)*PMT(Input!$C$18/(100*12),(OFFSET($A$4, MAX( MATCH(Input!$C$25,$B$4:$B$1004,1), MATCH(Input!$G$25,$B$4:$B$1004,1)),0,1,1) - OFFSET($A$4, MIN( MATCH(Input!$C$31,$B$4:$B$1004,1), MATCH(Input!$G$31,$B$4:$B$1004,1)),0,1,1)),$AD$4,0,1),0)</f>
        <v>2751.83598150878</v>
      </c>
      <c r="L404" s="78" t="n">
        <f aca="false">IF(AND(($B404&lt;Input!$C$31),($B404&lt;Input!$G$31)),($G404+$H404+$I404+$J404),($G404+$H404+$I404+$J404+$K404))</f>
        <v>8496.3918697411</v>
      </c>
      <c r="M404" s="78" t="n">
        <f aca="false">Mortgage!$L404</f>
        <v>-663.083809588917</v>
      </c>
      <c r="N404" s="78" t="n">
        <f aca="false">$L404+$M404</f>
        <v>7833.30806015218</v>
      </c>
      <c r="O404" s="78" t="n">
        <f aca="false">IF(AND(($B404&lt;Input!$C$31),($B404&lt;Input!$G$31)),Expenses!$D404,(-1)*$N404)</f>
        <v>-7833.30806015218</v>
      </c>
      <c r="P404" s="78" t="n">
        <f aca="false">Childcare!$D404</f>
        <v>0</v>
      </c>
      <c r="Q404" s="78" t="n">
        <f aca="false">Loan_01!$E404</f>
        <v>0</v>
      </c>
      <c r="R404" s="78" t="n">
        <f aca="false">Loan_02!$E404</f>
        <v>0</v>
      </c>
      <c r="S404" s="78" t="n">
        <f aca="false">(-1)*SUM(Roth_01!$D404+Roth_02!$D404+IRA_01!$D404+IRA_02!$D404+Invest_01!$D404+Invest_02!$D404)</f>
        <v>-0</v>
      </c>
      <c r="T404" s="78" t="n">
        <f aca="false">(-1)*(IF(($B404&gt;Input!$O$24),0,Input!$O$30)+IF(($B404&gt;Input!$O$31),0,Input!$O$37)+IF(($B404&gt;Input!$O$38),0,Input!$O$44))</f>
        <v>-0</v>
      </c>
      <c r="U404" s="78" t="n">
        <f aca="false">IF(($AB403*(Input!$C$16/100)&gt;0),0,($AB403*(Input!$C$16/100)))</f>
        <v>0</v>
      </c>
      <c r="V404" s="78"/>
      <c r="W404" s="78" t="n">
        <f aca="false">IF(($N404+$O404+$P404+$Q404+$R404+$S404+$T404+$U404)&lt;0,($N404+$O404+$P404+$Q404+$R404+$S404+$T404+$U404),0)</f>
        <v>0</v>
      </c>
      <c r="X404" s="78"/>
      <c r="Y404" s="78" t="n">
        <f aca="false">IF(($N404+$O404+$P404+$Q404+$R404+$S404+$T404+$U404)&gt;=0,($N404+$O404+$P404+$Q404+$R404+$S404+$T404+$U404),0)</f>
        <v>0</v>
      </c>
      <c r="AA404" s="78" t="n">
        <f aca="false">IF(AND((($AB403+$W403-$U403)&lt;0),($Y404&gt;0)),($AA403-$K404)*(1+Input!$C$18/(12*100)),($AA403+$Y404-$K404)*(1+Input!$C$18/(12*100)))</f>
        <v>378671.575492422</v>
      </c>
      <c r="AB404" s="78" t="n">
        <f aca="false">IF(AND((($AB403+$W403-$U403)&lt;0),($Y404&gt;=0)),($AB403+$W403-$U403+$Y404)*(1+Input!$C$15/(12*100)),0)</f>
        <v>0</v>
      </c>
    </row>
    <row r="405" customFormat="false" ht="12.8" hidden="false" customHeight="false" outlineLevel="0" collapsed="false">
      <c r="A405" s="76" t="n">
        <v>401</v>
      </c>
      <c r="B405" s="77" t="n">
        <f aca="false">EOMONTH(Input!$C$7,A405)</f>
        <v>55122</v>
      </c>
      <c r="D405" s="76" t="n">
        <f aca="false">DATEDIF(Input!$C$23,$B405,"Y")</f>
        <v>73</v>
      </c>
      <c r="E405" s="76" t="n">
        <f aca="false">DATEDIF(Input!$G$23,$B405,"Y")</f>
        <v>73</v>
      </c>
      <c r="G405" s="78" t="n">
        <f aca="false">Salary_01!$L405</f>
        <v>-2052.17696483954</v>
      </c>
      <c r="H405" s="78" t="n">
        <f aca="false">Salary_02!$L405</f>
        <v>-1710.14747069961</v>
      </c>
      <c r="I405" s="78" t="n">
        <f aca="false">Retirement_Dist_01!$J405</f>
        <v>5630.49054754397</v>
      </c>
      <c r="J405" s="78" t="n">
        <f aca="false">Retirement_Dist_02!$J405</f>
        <v>3876.38977622751</v>
      </c>
      <c r="K405" s="78" t="n">
        <f aca="true">IF(AND(OR($B405&gt;Input!$C$31,$B405&gt;Input!$G$31),OR($B405&lt;Input!$C$25,$B405&lt;Input!$G$25)),(-1)*PMT(Input!$C$18/(100*12),(OFFSET($A$4, MAX( MATCH(Input!$C$25,$B$4:$B$1004,1), MATCH(Input!$G$25,$B$4:$B$1004,1)),0,1,1) - OFFSET($A$4, MIN( MATCH(Input!$C$31,$B$4:$B$1004,1), MATCH(Input!$G$31,$B$4:$B$1004,1)),0,1,1)),$AD$4,0,1),0)</f>
        <v>2751.83598150878</v>
      </c>
      <c r="L405" s="78" t="n">
        <f aca="false">IF(AND(($B405&lt;Input!$C$31),($B405&lt;Input!$G$31)),($G405+$H405+$I405+$J405),($G405+$H405+$I405+$J405+$K405))</f>
        <v>8496.3918697411</v>
      </c>
      <c r="M405" s="78" t="n">
        <f aca="false">Mortgage!$L405</f>
        <v>-663.083809588917</v>
      </c>
      <c r="N405" s="78" t="n">
        <f aca="false">$L405+$M405</f>
        <v>7833.30806015218</v>
      </c>
      <c r="O405" s="78" t="n">
        <f aca="false">IF(AND(($B405&lt;Input!$C$31),($B405&lt;Input!$G$31)),Expenses!$D405,(-1)*$N405)</f>
        <v>-7833.30806015218</v>
      </c>
      <c r="P405" s="78" t="n">
        <f aca="false">Childcare!$D405</f>
        <v>0</v>
      </c>
      <c r="Q405" s="78" t="n">
        <f aca="false">Loan_01!$E405</f>
        <v>0</v>
      </c>
      <c r="R405" s="78" t="n">
        <f aca="false">Loan_02!$E405</f>
        <v>0</v>
      </c>
      <c r="S405" s="78" t="n">
        <f aca="false">(-1)*SUM(Roth_01!$D405+Roth_02!$D405+IRA_01!$D405+IRA_02!$D405+Invest_01!$D405+Invest_02!$D405)</f>
        <v>-0</v>
      </c>
      <c r="T405" s="78" t="n">
        <f aca="false">(-1)*(IF(($B405&gt;Input!$O$24),0,Input!$O$30)+IF(($B405&gt;Input!$O$31),0,Input!$O$37)+IF(($B405&gt;Input!$O$38),0,Input!$O$44))</f>
        <v>-0</v>
      </c>
      <c r="U405" s="78" t="n">
        <f aca="false">IF(($AB404*(Input!$C$16/100)&gt;0),0,($AB404*(Input!$C$16/100)))</f>
        <v>0</v>
      </c>
      <c r="V405" s="78"/>
      <c r="W405" s="78" t="n">
        <f aca="false">IF(($N405+$O405+$P405+$Q405+$R405+$S405+$T405+$U405)&lt;0,($N405+$O405+$P405+$Q405+$R405+$S405+$T405+$U405),0)</f>
        <v>0</v>
      </c>
      <c r="X405" s="78"/>
      <c r="Y405" s="78" t="n">
        <f aca="false">IF(($N405+$O405+$P405+$Q405+$R405+$S405+$T405+$U405)&gt;=0,($N405+$O405+$P405+$Q405+$R405+$S405+$T405+$U405),0)</f>
        <v>0</v>
      </c>
      <c r="AA405" s="78" t="n">
        <f aca="false">IF(AND((($AB404+$W404-$U404)&lt;0),($Y405&gt;0)),($AA404-$K405)*(1+Input!$C$18/(12*100)),($AA404+$Y405-$K405)*(1+Input!$C$18/(12*100)))</f>
        <v>375935.402833393</v>
      </c>
      <c r="AB405" s="78" t="n">
        <f aca="false">IF(AND((($AB404+$W404-$U404)&lt;0),($Y405&gt;=0)),($AB404+$W404-$U404+$Y405)*(1+Input!$C$15/(12*100)),0)</f>
        <v>0</v>
      </c>
    </row>
    <row r="406" customFormat="false" ht="12.8" hidden="false" customHeight="false" outlineLevel="0" collapsed="false">
      <c r="A406" s="76" t="n">
        <v>402</v>
      </c>
      <c r="B406" s="77" t="n">
        <f aca="false">EOMONTH(Input!$C$7,A406)</f>
        <v>55153</v>
      </c>
      <c r="D406" s="76" t="n">
        <f aca="false">DATEDIF(Input!$C$23,$B406,"Y")</f>
        <v>73</v>
      </c>
      <c r="E406" s="76" t="n">
        <f aca="false">DATEDIF(Input!$G$23,$B406,"Y")</f>
        <v>73</v>
      </c>
      <c r="G406" s="78" t="n">
        <f aca="false">Salary_01!$L406</f>
        <v>-2052.17696483954</v>
      </c>
      <c r="H406" s="78" t="n">
        <f aca="false">Salary_02!$L406</f>
        <v>-1710.14747069961</v>
      </c>
      <c r="I406" s="78" t="n">
        <f aca="false">Retirement_Dist_01!$J406</f>
        <v>5630.49054754397</v>
      </c>
      <c r="J406" s="78" t="n">
        <f aca="false">Retirement_Dist_02!$J406</f>
        <v>3876.38977622751</v>
      </c>
      <c r="K406" s="78" t="n">
        <f aca="true">IF(AND(OR($B406&gt;Input!$C$31,$B406&gt;Input!$G$31),OR($B406&lt;Input!$C$25,$B406&lt;Input!$G$25)),(-1)*PMT(Input!$C$18/(100*12),(OFFSET($A$4, MAX( MATCH(Input!$C$25,$B$4:$B$1004,1), MATCH(Input!$G$25,$B$4:$B$1004,1)),0,1,1) - OFFSET($A$4, MIN( MATCH(Input!$C$31,$B$4:$B$1004,1), MATCH(Input!$G$31,$B$4:$B$1004,1)),0,1,1)),$AD$4,0,1),0)</f>
        <v>2751.83598150878</v>
      </c>
      <c r="L406" s="78" t="n">
        <f aca="false">IF(AND(($B406&lt;Input!$C$31),($B406&lt;Input!$G$31)),($G406+$H406+$I406+$J406),($G406+$H406+$I406+$J406+$K406))</f>
        <v>8496.3918697411</v>
      </c>
      <c r="M406" s="78" t="n">
        <f aca="false">Mortgage!$L406</f>
        <v>-663.083809588917</v>
      </c>
      <c r="N406" s="78" t="n">
        <f aca="false">$L406+$M406</f>
        <v>7833.30806015218</v>
      </c>
      <c r="O406" s="78" t="n">
        <f aca="false">IF(AND(($B406&lt;Input!$C$31),($B406&lt;Input!$G$31)),Expenses!$D406,(-1)*$N406)</f>
        <v>-7833.30806015218</v>
      </c>
      <c r="P406" s="78" t="n">
        <f aca="false">Childcare!$D406</f>
        <v>0</v>
      </c>
      <c r="Q406" s="78" t="n">
        <f aca="false">Loan_01!$E406</f>
        <v>0</v>
      </c>
      <c r="R406" s="78" t="n">
        <f aca="false">Loan_02!$E406</f>
        <v>0</v>
      </c>
      <c r="S406" s="78" t="n">
        <f aca="false">(-1)*SUM(Roth_01!$D406+Roth_02!$D406+IRA_01!$D406+IRA_02!$D406+Invest_01!$D406+Invest_02!$D406)</f>
        <v>-0</v>
      </c>
      <c r="T406" s="78" t="n">
        <f aca="false">(-1)*(IF(($B406&gt;Input!$O$24),0,Input!$O$30)+IF(($B406&gt;Input!$O$31),0,Input!$O$37)+IF(($B406&gt;Input!$O$38),0,Input!$O$44))</f>
        <v>-0</v>
      </c>
      <c r="U406" s="78" t="n">
        <f aca="false">IF(($AB405*(Input!$C$16/100)&gt;0),0,($AB405*(Input!$C$16/100)))</f>
        <v>0</v>
      </c>
      <c r="V406" s="78"/>
      <c r="W406" s="78" t="n">
        <f aca="false">IF(($N406+$O406+$P406+$Q406+$R406+$S406+$T406+$U406)&lt;0,($N406+$O406+$P406+$Q406+$R406+$S406+$T406+$U406),0)</f>
        <v>0</v>
      </c>
      <c r="X406" s="78"/>
      <c r="Y406" s="78" t="n">
        <f aca="false">IF(($N406+$O406+$P406+$Q406+$R406+$S406+$T406+$U406)&gt;=0,($N406+$O406+$P406+$Q406+$R406+$S406+$T406+$U406),0)</f>
        <v>0</v>
      </c>
      <c r="AA406" s="78" t="n">
        <f aca="false">IF(AND((($AB405+$W405-$U405)&lt;0),($Y406&gt;0)),($AA405-$K406)*(1+Input!$C$18/(12*100)),($AA405+$Y406-$K406)*(1+Input!$C$18/(12*100)))</f>
        <v>373199.11616717</v>
      </c>
      <c r="AB406" s="78" t="n">
        <f aca="false">IF(AND((($AB405+$W405-$U405)&lt;0),($Y406&gt;=0)),($AB405+$W405-$U405+$Y406)*(1+Input!$C$15/(12*100)),0)</f>
        <v>0</v>
      </c>
    </row>
    <row r="407" customFormat="false" ht="12.8" hidden="false" customHeight="false" outlineLevel="0" collapsed="false">
      <c r="A407" s="76" t="n">
        <v>403</v>
      </c>
      <c r="B407" s="77" t="n">
        <f aca="false">EOMONTH(Input!$C$7,A407)</f>
        <v>55184</v>
      </c>
      <c r="D407" s="76" t="n">
        <f aca="false">DATEDIF(Input!$C$23,$B407,"Y")</f>
        <v>73</v>
      </c>
      <c r="E407" s="76" t="n">
        <f aca="false">DATEDIF(Input!$G$23,$B407,"Y")</f>
        <v>73</v>
      </c>
      <c r="G407" s="78" t="n">
        <f aca="false">Salary_01!$L407</f>
        <v>-2052.17696483954</v>
      </c>
      <c r="H407" s="78" t="n">
        <f aca="false">Salary_02!$L407</f>
        <v>-1710.14747069961</v>
      </c>
      <c r="I407" s="78" t="n">
        <f aca="false">Retirement_Dist_01!$J407</f>
        <v>5630.49054754397</v>
      </c>
      <c r="J407" s="78" t="n">
        <f aca="false">Retirement_Dist_02!$J407</f>
        <v>3876.38977622751</v>
      </c>
      <c r="K407" s="78" t="n">
        <f aca="true">IF(AND(OR($B407&gt;Input!$C$31,$B407&gt;Input!$G$31),OR($B407&lt;Input!$C$25,$B407&lt;Input!$G$25)),(-1)*PMT(Input!$C$18/(100*12),(OFFSET($A$4, MAX( MATCH(Input!$C$25,$B$4:$B$1004,1), MATCH(Input!$G$25,$B$4:$B$1004,1)),0,1,1) - OFFSET($A$4, MIN( MATCH(Input!$C$31,$B$4:$B$1004,1), MATCH(Input!$G$31,$B$4:$B$1004,1)),0,1,1)),$AD$4,0,1),0)</f>
        <v>2751.83598150878</v>
      </c>
      <c r="L407" s="78" t="n">
        <f aca="false">IF(AND(($B407&lt;Input!$C$31),($B407&lt;Input!$G$31)),($G407+$H407+$I407+$J407),($G407+$H407+$I407+$J407+$K407))</f>
        <v>8496.3918697411</v>
      </c>
      <c r="M407" s="78" t="n">
        <f aca="false">Mortgage!$L407</f>
        <v>-663.083809588917</v>
      </c>
      <c r="N407" s="78" t="n">
        <f aca="false">$L407+$M407</f>
        <v>7833.30806015218</v>
      </c>
      <c r="O407" s="78" t="n">
        <f aca="false">IF(AND(($B407&lt;Input!$C$31),($B407&lt;Input!$G$31)),Expenses!$D407,(-1)*$N407)</f>
        <v>-7833.30806015218</v>
      </c>
      <c r="P407" s="78" t="n">
        <f aca="false">Childcare!$D407</f>
        <v>0</v>
      </c>
      <c r="Q407" s="78" t="n">
        <f aca="false">Loan_01!$E407</f>
        <v>0</v>
      </c>
      <c r="R407" s="78" t="n">
        <f aca="false">Loan_02!$E407</f>
        <v>0</v>
      </c>
      <c r="S407" s="78" t="n">
        <f aca="false">(-1)*SUM(Roth_01!$D407+Roth_02!$D407+IRA_01!$D407+IRA_02!$D407+Invest_01!$D407+Invest_02!$D407)</f>
        <v>-0</v>
      </c>
      <c r="T407" s="78" t="n">
        <f aca="false">(-1)*(IF(($B407&gt;Input!$O$24),0,Input!$O$30)+IF(($B407&gt;Input!$O$31),0,Input!$O$37)+IF(($B407&gt;Input!$O$38),0,Input!$O$44))</f>
        <v>-0</v>
      </c>
      <c r="U407" s="78" t="n">
        <f aca="false">IF(($AB406*(Input!$C$16/100)&gt;0),0,($AB406*(Input!$C$16/100)))</f>
        <v>0</v>
      </c>
      <c r="V407" s="78"/>
      <c r="W407" s="78" t="n">
        <f aca="false">IF(($N407+$O407+$P407+$Q407+$R407+$S407+$T407+$U407)&lt;0,($N407+$O407+$P407+$Q407+$R407+$S407+$T407+$U407),0)</f>
        <v>0</v>
      </c>
      <c r="X407" s="78"/>
      <c r="Y407" s="78" t="n">
        <f aca="false">IF(($N407+$O407+$P407+$Q407+$R407+$S407+$T407+$U407)&gt;=0,($N407+$O407+$P407+$Q407+$R407+$S407+$T407+$U407),0)</f>
        <v>0</v>
      </c>
      <c r="AA407" s="78" t="n">
        <f aca="false">IF(AND((($AB406+$W406-$U406)&lt;0),($Y407&gt;0)),($AA406-$K407)*(1+Input!$C$18/(12*100)),($AA406+$Y407-$K407)*(1+Input!$C$18/(12*100)))</f>
        <v>370462.715489002</v>
      </c>
      <c r="AB407" s="78" t="n">
        <f aca="false">IF(AND((($AB406+$W406-$U406)&lt;0),($Y407&gt;=0)),($AB406+$W406-$U406+$Y407)*(1+Input!$C$15/(12*100)),0)</f>
        <v>0</v>
      </c>
    </row>
    <row r="408" customFormat="false" ht="12.8" hidden="false" customHeight="false" outlineLevel="0" collapsed="false">
      <c r="A408" s="76" t="n">
        <v>404</v>
      </c>
      <c r="B408" s="77" t="n">
        <f aca="false">EOMONTH(Input!$C$7,A408)</f>
        <v>55212</v>
      </c>
      <c r="D408" s="76" t="n">
        <f aca="false">DATEDIF(Input!$C$23,$B408,"Y")</f>
        <v>73</v>
      </c>
      <c r="E408" s="76" t="n">
        <f aca="false">DATEDIF(Input!$G$23,$B408,"Y")</f>
        <v>73</v>
      </c>
      <c r="G408" s="78" t="n">
        <f aca="false">Salary_01!$L408</f>
        <v>-2052.17696483954</v>
      </c>
      <c r="H408" s="78" t="n">
        <f aca="false">Salary_02!$L408</f>
        <v>-1710.14747069961</v>
      </c>
      <c r="I408" s="78" t="n">
        <f aca="false">Retirement_Dist_01!$J408</f>
        <v>5630.49054754397</v>
      </c>
      <c r="J408" s="78" t="n">
        <f aca="false">Retirement_Dist_02!$J408</f>
        <v>3876.38977622751</v>
      </c>
      <c r="K408" s="78" t="n">
        <f aca="true">IF(AND(OR($B408&gt;Input!$C$31,$B408&gt;Input!$G$31),OR($B408&lt;Input!$C$25,$B408&lt;Input!$G$25)),(-1)*PMT(Input!$C$18/(100*12),(OFFSET($A$4, MAX( MATCH(Input!$C$25,$B$4:$B$1004,1), MATCH(Input!$G$25,$B$4:$B$1004,1)),0,1,1) - OFFSET($A$4, MIN( MATCH(Input!$C$31,$B$4:$B$1004,1), MATCH(Input!$G$31,$B$4:$B$1004,1)),0,1,1)),$AD$4,0,1),0)</f>
        <v>2751.83598150878</v>
      </c>
      <c r="L408" s="78" t="n">
        <f aca="false">IF(AND(($B408&lt;Input!$C$31),($B408&lt;Input!$G$31)),($G408+$H408+$I408+$J408),($G408+$H408+$I408+$J408+$K408))</f>
        <v>8496.3918697411</v>
      </c>
      <c r="M408" s="78" t="n">
        <f aca="false">Mortgage!$L408</f>
        <v>-663.083809588917</v>
      </c>
      <c r="N408" s="78" t="n">
        <f aca="false">$L408+$M408</f>
        <v>7833.30806015218</v>
      </c>
      <c r="O408" s="78" t="n">
        <f aca="false">IF(AND(($B408&lt;Input!$C$31),($B408&lt;Input!$G$31)),Expenses!$D408,(-1)*$N408)</f>
        <v>-7833.30806015218</v>
      </c>
      <c r="P408" s="78" t="n">
        <f aca="false">Childcare!$D408</f>
        <v>0</v>
      </c>
      <c r="Q408" s="78" t="n">
        <f aca="false">Loan_01!$E408</f>
        <v>0</v>
      </c>
      <c r="R408" s="78" t="n">
        <f aca="false">Loan_02!$E408</f>
        <v>0</v>
      </c>
      <c r="S408" s="78" t="n">
        <f aca="false">(-1)*SUM(Roth_01!$D408+Roth_02!$D408+IRA_01!$D408+IRA_02!$D408+Invest_01!$D408+Invest_02!$D408)</f>
        <v>-0</v>
      </c>
      <c r="T408" s="78" t="n">
        <f aca="false">(-1)*(IF(($B408&gt;Input!$O$24),0,Input!$O$30)+IF(($B408&gt;Input!$O$31),0,Input!$O$37)+IF(($B408&gt;Input!$O$38),0,Input!$O$44))</f>
        <v>-0</v>
      </c>
      <c r="U408" s="78" t="n">
        <f aca="false">IF(($AB407*(Input!$C$16/100)&gt;0),0,($AB407*(Input!$C$16/100)))</f>
        <v>0</v>
      </c>
      <c r="V408" s="78"/>
      <c r="W408" s="78" t="n">
        <f aca="false">IF(($N408+$O408+$P408+$Q408+$R408+$S408+$T408+$U408)&lt;0,($N408+$O408+$P408+$Q408+$R408+$S408+$T408+$U408),0)</f>
        <v>0</v>
      </c>
      <c r="X408" s="78"/>
      <c r="Y408" s="78" t="n">
        <f aca="false">IF(($N408+$O408+$P408+$Q408+$R408+$S408+$T408+$U408)&gt;=0,($N408+$O408+$P408+$Q408+$R408+$S408+$T408+$U408),0)</f>
        <v>0</v>
      </c>
      <c r="AA408" s="78" t="n">
        <f aca="false">IF(AND((($AB407+$W407-$U407)&lt;0),($Y408&gt;0)),($AA407-$K408)*(1+Input!$C$18/(12*100)),($AA407+$Y408-$K408)*(1+Input!$C$18/(12*100)))</f>
        <v>367726.20079414</v>
      </c>
      <c r="AB408" s="78" t="n">
        <f aca="false">IF(AND((($AB407+$W407-$U407)&lt;0),($Y408&gt;=0)),($AB407+$W407-$U407+$Y408)*(1+Input!$C$15/(12*100)),0)</f>
        <v>0</v>
      </c>
    </row>
    <row r="409" customFormat="false" ht="12.8" hidden="false" customHeight="false" outlineLevel="0" collapsed="false">
      <c r="A409" s="76" t="n">
        <v>405</v>
      </c>
      <c r="B409" s="77" t="n">
        <f aca="false">EOMONTH(Input!$C$7,A409)</f>
        <v>55243</v>
      </c>
      <c r="D409" s="76" t="n">
        <f aca="false">DATEDIF(Input!$C$23,$B409,"Y")</f>
        <v>73</v>
      </c>
      <c r="E409" s="76" t="n">
        <f aca="false">DATEDIF(Input!$G$23,$B409,"Y")</f>
        <v>73</v>
      </c>
      <c r="G409" s="78" t="n">
        <f aca="false">Salary_01!$L409</f>
        <v>-2052.17696483954</v>
      </c>
      <c r="H409" s="78" t="n">
        <f aca="false">Salary_02!$L409</f>
        <v>-1710.14747069961</v>
      </c>
      <c r="I409" s="78" t="n">
        <f aca="false">Retirement_Dist_01!$J409</f>
        <v>5630.49054754397</v>
      </c>
      <c r="J409" s="78" t="n">
        <f aca="false">Retirement_Dist_02!$J409</f>
        <v>3876.38977622751</v>
      </c>
      <c r="K409" s="78" t="n">
        <f aca="true">IF(AND(OR($B409&gt;Input!$C$31,$B409&gt;Input!$G$31),OR($B409&lt;Input!$C$25,$B409&lt;Input!$G$25)),(-1)*PMT(Input!$C$18/(100*12),(OFFSET($A$4, MAX( MATCH(Input!$C$25,$B$4:$B$1004,1), MATCH(Input!$G$25,$B$4:$B$1004,1)),0,1,1) - OFFSET($A$4, MIN( MATCH(Input!$C$31,$B$4:$B$1004,1), MATCH(Input!$G$31,$B$4:$B$1004,1)),0,1,1)),$AD$4,0,1),0)</f>
        <v>2751.83598150878</v>
      </c>
      <c r="L409" s="78" t="n">
        <f aca="false">IF(AND(($B409&lt;Input!$C$31),($B409&lt;Input!$G$31)),($G409+$H409+$I409+$J409),($G409+$H409+$I409+$J409+$K409))</f>
        <v>8496.3918697411</v>
      </c>
      <c r="M409" s="78" t="n">
        <f aca="false">Mortgage!$L409</f>
        <v>-663.083809588917</v>
      </c>
      <c r="N409" s="78" t="n">
        <f aca="false">$L409+$M409</f>
        <v>7833.30806015218</v>
      </c>
      <c r="O409" s="78" t="n">
        <f aca="false">IF(AND(($B409&lt;Input!$C$31),($B409&lt;Input!$G$31)),Expenses!$D409,(-1)*$N409)</f>
        <v>-7833.30806015218</v>
      </c>
      <c r="P409" s="78" t="n">
        <f aca="false">Childcare!$D409</f>
        <v>0</v>
      </c>
      <c r="Q409" s="78" t="n">
        <f aca="false">Loan_01!$E409</f>
        <v>0</v>
      </c>
      <c r="R409" s="78" t="n">
        <f aca="false">Loan_02!$E409</f>
        <v>0</v>
      </c>
      <c r="S409" s="78" t="n">
        <f aca="false">(-1)*SUM(Roth_01!$D409+Roth_02!$D409+IRA_01!$D409+IRA_02!$D409+Invest_01!$D409+Invest_02!$D409)</f>
        <v>-0</v>
      </c>
      <c r="T409" s="78" t="n">
        <f aca="false">(-1)*(IF(($B409&gt;Input!$O$24),0,Input!$O$30)+IF(($B409&gt;Input!$O$31),0,Input!$O$37)+IF(($B409&gt;Input!$O$38),0,Input!$O$44))</f>
        <v>-0</v>
      </c>
      <c r="U409" s="78" t="n">
        <f aca="false">IF(($AB408*(Input!$C$16/100)&gt;0),0,($AB408*(Input!$C$16/100)))</f>
        <v>0</v>
      </c>
      <c r="V409" s="78"/>
      <c r="W409" s="78" t="n">
        <f aca="false">IF(($N409+$O409+$P409+$Q409+$R409+$S409+$T409+$U409)&lt;0,($N409+$O409+$P409+$Q409+$R409+$S409+$T409+$U409),0)</f>
        <v>0</v>
      </c>
      <c r="X409" s="78"/>
      <c r="Y409" s="78" t="n">
        <f aca="false">IF(($N409+$O409+$P409+$Q409+$R409+$S409+$T409+$U409)&gt;=0,($N409+$O409+$P409+$Q409+$R409+$S409+$T409+$U409),0)</f>
        <v>0</v>
      </c>
      <c r="AA409" s="78" t="n">
        <f aca="false">IF(AND((($AB408+$W408-$U408)&lt;0),($Y409&gt;0)),($AA408-$K409)*(1+Input!$C$18/(12*100)),($AA408+$Y409-$K409)*(1+Input!$C$18/(12*100)))</f>
        <v>364989.572077832</v>
      </c>
      <c r="AB409" s="78" t="n">
        <f aca="false">IF(AND((($AB408+$W408-$U408)&lt;0),($Y409&gt;=0)),($AB408+$W408-$U408+$Y409)*(1+Input!$C$15/(12*100)),0)</f>
        <v>0</v>
      </c>
    </row>
    <row r="410" customFormat="false" ht="12.8" hidden="false" customHeight="false" outlineLevel="0" collapsed="false">
      <c r="A410" s="76" t="n">
        <v>406</v>
      </c>
      <c r="B410" s="77" t="n">
        <f aca="false">EOMONTH(Input!$C$7,A410)</f>
        <v>55273</v>
      </c>
      <c r="D410" s="76" t="n">
        <f aca="false">DATEDIF(Input!$C$23,$B410,"Y")</f>
        <v>73</v>
      </c>
      <c r="E410" s="76" t="n">
        <f aca="false">DATEDIF(Input!$G$23,$B410,"Y")</f>
        <v>73</v>
      </c>
      <c r="G410" s="78" t="n">
        <f aca="false">Salary_01!$L410</f>
        <v>-2052.17696483954</v>
      </c>
      <c r="H410" s="78" t="n">
        <f aca="false">Salary_02!$L410</f>
        <v>-1710.14747069961</v>
      </c>
      <c r="I410" s="78" t="n">
        <f aca="false">Retirement_Dist_01!$J410</f>
        <v>5630.49054754397</v>
      </c>
      <c r="J410" s="78" t="n">
        <f aca="false">Retirement_Dist_02!$J410</f>
        <v>3876.38977622751</v>
      </c>
      <c r="K410" s="78" t="n">
        <f aca="true">IF(AND(OR($B410&gt;Input!$C$31,$B410&gt;Input!$G$31),OR($B410&lt;Input!$C$25,$B410&lt;Input!$G$25)),(-1)*PMT(Input!$C$18/(100*12),(OFFSET($A$4, MAX( MATCH(Input!$C$25,$B$4:$B$1004,1), MATCH(Input!$G$25,$B$4:$B$1004,1)),0,1,1) - OFFSET($A$4, MIN( MATCH(Input!$C$31,$B$4:$B$1004,1), MATCH(Input!$G$31,$B$4:$B$1004,1)),0,1,1)),$AD$4,0,1),0)</f>
        <v>2751.83598150878</v>
      </c>
      <c r="L410" s="78" t="n">
        <f aca="false">IF(AND(($B410&lt;Input!$C$31),($B410&lt;Input!$G$31)),($G410+$H410+$I410+$J410),($G410+$H410+$I410+$J410+$K410))</f>
        <v>8496.3918697411</v>
      </c>
      <c r="M410" s="78" t="n">
        <f aca="false">Mortgage!$L410</f>
        <v>-663.083809588917</v>
      </c>
      <c r="N410" s="78" t="n">
        <f aca="false">$L410+$M410</f>
        <v>7833.30806015218</v>
      </c>
      <c r="O410" s="78" t="n">
        <f aca="false">IF(AND(($B410&lt;Input!$C$31),($B410&lt;Input!$G$31)),Expenses!$D410,(-1)*$N410)</f>
        <v>-7833.30806015218</v>
      </c>
      <c r="P410" s="78" t="n">
        <f aca="false">Childcare!$D410</f>
        <v>0</v>
      </c>
      <c r="Q410" s="78" t="n">
        <f aca="false">Loan_01!$E410</f>
        <v>0</v>
      </c>
      <c r="R410" s="78" t="n">
        <f aca="false">Loan_02!$E410</f>
        <v>0</v>
      </c>
      <c r="S410" s="78" t="n">
        <f aca="false">(-1)*SUM(Roth_01!$D410+Roth_02!$D410+IRA_01!$D410+IRA_02!$D410+Invest_01!$D410+Invest_02!$D410)</f>
        <v>-0</v>
      </c>
      <c r="T410" s="78" t="n">
        <f aca="false">(-1)*(IF(($B410&gt;Input!$O$24),0,Input!$O$30)+IF(($B410&gt;Input!$O$31),0,Input!$O$37)+IF(($B410&gt;Input!$O$38),0,Input!$O$44))</f>
        <v>-0</v>
      </c>
      <c r="U410" s="78" t="n">
        <f aca="false">IF(($AB409*(Input!$C$16/100)&gt;0),0,($AB409*(Input!$C$16/100)))</f>
        <v>0</v>
      </c>
      <c r="V410" s="78"/>
      <c r="W410" s="78" t="n">
        <f aca="false">IF(($N410+$O410+$P410+$Q410+$R410+$S410+$T410+$U410)&lt;0,($N410+$O410+$P410+$Q410+$R410+$S410+$T410+$U410),0)</f>
        <v>0</v>
      </c>
      <c r="X410" s="78"/>
      <c r="Y410" s="78" t="n">
        <f aca="false">IF(($N410+$O410+$P410+$Q410+$R410+$S410+$T410+$U410)&gt;=0,($N410+$O410+$P410+$Q410+$R410+$S410+$T410+$U410),0)</f>
        <v>0</v>
      </c>
      <c r="AA410" s="78" t="n">
        <f aca="false">IF(AND((($AB409+$W409-$U409)&lt;0),($Y410&gt;0)),($AA409-$K410)*(1+Input!$C$18/(12*100)),($AA409+$Y410-$K410)*(1+Input!$C$18/(12*100)))</f>
        <v>362252.829335327</v>
      </c>
      <c r="AB410" s="78" t="n">
        <f aca="false">IF(AND((($AB409+$W409-$U409)&lt;0),($Y410&gt;=0)),($AB409+$W409-$U409+$Y410)*(1+Input!$C$15/(12*100)),0)</f>
        <v>0</v>
      </c>
    </row>
    <row r="411" customFormat="false" ht="12.8" hidden="false" customHeight="false" outlineLevel="0" collapsed="false">
      <c r="A411" s="76" t="n">
        <v>407</v>
      </c>
      <c r="B411" s="77" t="n">
        <f aca="false">EOMONTH(Input!$C$7,A411)</f>
        <v>55304</v>
      </c>
      <c r="D411" s="76" t="n">
        <f aca="false">DATEDIF(Input!$C$23,$B411,"Y")</f>
        <v>74</v>
      </c>
      <c r="E411" s="76" t="n">
        <f aca="false">DATEDIF(Input!$G$23,$B411,"Y")</f>
        <v>74</v>
      </c>
      <c r="G411" s="78" t="n">
        <f aca="false">Salary_01!$L411</f>
        <v>-2052.17696483954</v>
      </c>
      <c r="H411" s="78" t="n">
        <f aca="false">Salary_02!$L411</f>
        <v>-1710.14747069961</v>
      </c>
      <c r="I411" s="78" t="n">
        <f aca="false">Retirement_Dist_01!$J411</f>
        <v>5630.49054754397</v>
      </c>
      <c r="J411" s="78" t="n">
        <f aca="false">Retirement_Dist_02!$J411</f>
        <v>3876.38977622751</v>
      </c>
      <c r="K411" s="78" t="n">
        <f aca="true">IF(AND(OR($B411&gt;Input!$C$31,$B411&gt;Input!$G$31),OR($B411&lt;Input!$C$25,$B411&lt;Input!$G$25)),(-1)*PMT(Input!$C$18/(100*12),(OFFSET($A$4, MAX( MATCH(Input!$C$25,$B$4:$B$1004,1), MATCH(Input!$G$25,$B$4:$B$1004,1)),0,1,1) - OFFSET($A$4, MIN( MATCH(Input!$C$31,$B$4:$B$1004,1), MATCH(Input!$G$31,$B$4:$B$1004,1)),0,1,1)),$AD$4,0,1),0)</f>
        <v>2751.83598150878</v>
      </c>
      <c r="L411" s="78" t="n">
        <f aca="false">IF(AND(($B411&lt;Input!$C$31),($B411&lt;Input!$G$31)),($G411+$H411+$I411+$J411),($G411+$H411+$I411+$J411+$K411))</f>
        <v>8496.3918697411</v>
      </c>
      <c r="M411" s="78" t="n">
        <f aca="false">Mortgage!$L411</f>
        <v>-663.083809588917</v>
      </c>
      <c r="N411" s="78" t="n">
        <f aca="false">$L411+$M411</f>
        <v>7833.30806015218</v>
      </c>
      <c r="O411" s="78" t="n">
        <f aca="false">IF(AND(($B411&lt;Input!$C$31),($B411&lt;Input!$G$31)),Expenses!$D411,(-1)*$N411)</f>
        <v>-7833.30806015218</v>
      </c>
      <c r="P411" s="78" t="n">
        <f aca="false">Childcare!$D411</f>
        <v>0</v>
      </c>
      <c r="Q411" s="78" t="n">
        <f aca="false">Loan_01!$E411</f>
        <v>0</v>
      </c>
      <c r="R411" s="78" t="n">
        <f aca="false">Loan_02!$E411</f>
        <v>0</v>
      </c>
      <c r="S411" s="78" t="n">
        <f aca="false">(-1)*SUM(Roth_01!$D411+Roth_02!$D411+IRA_01!$D411+IRA_02!$D411+Invest_01!$D411+Invest_02!$D411)</f>
        <v>-0</v>
      </c>
      <c r="T411" s="78" t="n">
        <f aca="false">(-1)*(IF(($B411&gt;Input!$O$24),0,Input!$O$30)+IF(($B411&gt;Input!$O$31),0,Input!$O$37)+IF(($B411&gt;Input!$O$38),0,Input!$O$44))</f>
        <v>-0</v>
      </c>
      <c r="U411" s="78" t="n">
        <f aca="false">IF(($AB410*(Input!$C$16/100)&gt;0),0,($AB410*(Input!$C$16/100)))</f>
        <v>0</v>
      </c>
      <c r="V411" s="78"/>
      <c r="W411" s="78" t="n">
        <f aca="false">IF(($N411+$O411+$P411+$Q411+$R411+$S411+$T411+$U411)&lt;0,($N411+$O411+$P411+$Q411+$R411+$S411+$T411+$U411),0)</f>
        <v>0</v>
      </c>
      <c r="X411" s="78"/>
      <c r="Y411" s="78" t="n">
        <f aca="false">IF(($N411+$O411+$P411+$Q411+$R411+$S411+$T411+$U411)&gt;=0,($N411+$O411+$P411+$Q411+$R411+$S411+$T411+$U411),0)</f>
        <v>0</v>
      </c>
      <c r="AA411" s="78" t="n">
        <f aca="false">IF(AND((($AB410+$W410-$U410)&lt;0),($Y411&gt;0)),($AA410-$K411)*(1+Input!$C$18/(12*100)),($AA410+$Y411-$K411)*(1+Input!$C$18/(12*100)))</f>
        <v>359515.972561874</v>
      </c>
      <c r="AB411" s="78" t="n">
        <f aca="false">IF(AND((($AB410+$W410-$U410)&lt;0),($Y411&gt;=0)),($AB410+$W410-$U410+$Y411)*(1+Input!$C$15/(12*100)),0)</f>
        <v>0</v>
      </c>
    </row>
    <row r="412" customFormat="false" ht="12.8" hidden="false" customHeight="false" outlineLevel="0" collapsed="false">
      <c r="A412" s="76" t="n">
        <v>408</v>
      </c>
      <c r="B412" s="77" t="n">
        <f aca="false">EOMONTH(Input!$C$7,A412)</f>
        <v>55334</v>
      </c>
      <c r="D412" s="76" t="n">
        <f aca="false">DATEDIF(Input!$C$23,$B412,"Y")</f>
        <v>74</v>
      </c>
      <c r="E412" s="76" t="n">
        <f aca="false">DATEDIF(Input!$G$23,$B412,"Y")</f>
        <v>74</v>
      </c>
      <c r="G412" s="78" t="n">
        <f aca="false">Salary_01!$L412</f>
        <v>-2175.30758272991</v>
      </c>
      <c r="H412" s="78" t="n">
        <f aca="false">Salary_02!$L412</f>
        <v>-1812.75631894159</v>
      </c>
      <c r="I412" s="78" t="n">
        <f aca="false">Retirement_Dist_01!$J412</f>
        <v>5630.49054754397</v>
      </c>
      <c r="J412" s="78" t="n">
        <f aca="false">Retirement_Dist_02!$J412</f>
        <v>3876.38977622751</v>
      </c>
      <c r="K412" s="78" t="n">
        <f aca="true">IF(AND(OR($B412&gt;Input!$C$31,$B412&gt;Input!$G$31),OR($B412&lt;Input!$C$25,$B412&lt;Input!$G$25)),(-1)*PMT(Input!$C$18/(100*12),(OFFSET($A$4, MAX( MATCH(Input!$C$25,$B$4:$B$1004,1), MATCH(Input!$G$25,$B$4:$B$1004,1)),0,1,1) - OFFSET($A$4, MIN( MATCH(Input!$C$31,$B$4:$B$1004,1), MATCH(Input!$G$31,$B$4:$B$1004,1)),0,1,1)),$AD$4,0,1),0)</f>
        <v>2751.83598150878</v>
      </c>
      <c r="L412" s="78" t="n">
        <f aca="false">IF(AND(($B412&lt;Input!$C$31),($B412&lt;Input!$G$31)),($G412+$H412+$I412+$J412),($G412+$H412+$I412+$J412+$K412))</f>
        <v>8270.65240360875</v>
      </c>
      <c r="M412" s="78" t="n">
        <f aca="false">Mortgage!$L412</f>
        <v>-682.976323876584</v>
      </c>
      <c r="N412" s="78" t="n">
        <f aca="false">$L412+$M412</f>
        <v>7587.67607973217</v>
      </c>
      <c r="O412" s="78" t="n">
        <f aca="false">IF(AND(($B412&lt;Input!$C$31),($B412&lt;Input!$G$31)),Expenses!$D412,(-1)*$N412)</f>
        <v>-7587.67607973217</v>
      </c>
      <c r="P412" s="78" t="n">
        <f aca="false">Childcare!$D412</f>
        <v>0</v>
      </c>
      <c r="Q412" s="78" t="n">
        <f aca="false">Loan_01!$E412</f>
        <v>0</v>
      </c>
      <c r="R412" s="78" t="n">
        <f aca="false">Loan_02!$E412</f>
        <v>0</v>
      </c>
      <c r="S412" s="78" t="n">
        <f aca="false">(-1)*SUM(Roth_01!$D412+Roth_02!$D412+IRA_01!$D412+IRA_02!$D412+Invest_01!$D412+Invest_02!$D412)</f>
        <v>-0</v>
      </c>
      <c r="T412" s="78" t="n">
        <f aca="false">(-1)*(IF(($B412&gt;Input!$O$24),0,Input!$O$30)+IF(($B412&gt;Input!$O$31),0,Input!$O$37)+IF(($B412&gt;Input!$O$38),0,Input!$O$44))</f>
        <v>-0</v>
      </c>
      <c r="U412" s="78" t="n">
        <f aca="false">IF(($AB411*(Input!$C$16/100)&gt;0),0,($AB411*(Input!$C$16/100)))</f>
        <v>0</v>
      </c>
      <c r="V412" s="78"/>
      <c r="W412" s="78" t="n">
        <f aca="false">IF(($N412+$O412+$P412+$Q412+$R412+$S412+$T412+$U412)&lt;0,($N412+$O412+$P412+$Q412+$R412+$S412+$T412+$U412),0)</f>
        <v>0</v>
      </c>
      <c r="X412" s="78"/>
      <c r="Y412" s="78" t="n">
        <f aca="false">IF(($N412+$O412+$P412+$Q412+$R412+$S412+$T412+$U412)&gt;=0,($N412+$O412+$P412+$Q412+$R412+$S412+$T412+$U412),0)</f>
        <v>0</v>
      </c>
      <c r="AA412" s="78" t="n">
        <f aca="false">IF(AND((($AB411+$W411-$U411)&lt;0),($Y412&gt;0)),($AA411-$K412)*(1+Input!$C$18/(12*100)),($AA411+$Y412-$K412)*(1+Input!$C$18/(12*100)))</f>
        <v>356779.001752723</v>
      </c>
      <c r="AB412" s="78" t="n">
        <f aca="false">IF(AND((($AB411+$W411-$U411)&lt;0),($Y412&gt;=0)),($AB411+$W411-$U411+$Y412)*(1+Input!$C$15/(12*100)),0)</f>
        <v>0</v>
      </c>
    </row>
    <row r="413" customFormat="false" ht="12.8" hidden="false" customHeight="false" outlineLevel="0" collapsed="false">
      <c r="A413" s="76" t="n">
        <v>409</v>
      </c>
      <c r="B413" s="77" t="n">
        <f aca="false">EOMONTH(Input!$C$7,A413)</f>
        <v>55365</v>
      </c>
      <c r="D413" s="76" t="n">
        <f aca="false">DATEDIF(Input!$C$23,$B413,"Y")</f>
        <v>74</v>
      </c>
      <c r="E413" s="76" t="n">
        <f aca="false">DATEDIF(Input!$G$23,$B413,"Y")</f>
        <v>74</v>
      </c>
      <c r="G413" s="78" t="n">
        <f aca="false">Salary_01!$L413</f>
        <v>-2175.30758272991</v>
      </c>
      <c r="H413" s="78" t="n">
        <f aca="false">Salary_02!$L413</f>
        <v>-1812.75631894159</v>
      </c>
      <c r="I413" s="78" t="n">
        <f aca="false">Retirement_Dist_01!$J413</f>
        <v>5630.49054754397</v>
      </c>
      <c r="J413" s="78" t="n">
        <f aca="false">Retirement_Dist_02!$J413</f>
        <v>3876.38977622751</v>
      </c>
      <c r="K413" s="78" t="n">
        <f aca="true">IF(AND(OR($B413&gt;Input!$C$31,$B413&gt;Input!$G$31),OR($B413&lt;Input!$C$25,$B413&lt;Input!$G$25)),(-1)*PMT(Input!$C$18/(100*12),(OFFSET($A$4, MAX( MATCH(Input!$C$25,$B$4:$B$1004,1), MATCH(Input!$G$25,$B$4:$B$1004,1)),0,1,1) - OFFSET($A$4, MIN( MATCH(Input!$C$31,$B$4:$B$1004,1), MATCH(Input!$G$31,$B$4:$B$1004,1)),0,1,1)),$AD$4,0,1),0)</f>
        <v>2751.83598150878</v>
      </c>
      <c r="L413" s="78" t="n">
        <f aca="false">IF(AND(($B413&lt;Input!$C$31),($B413&lt;Input!$G$31)),($G413+$H413+$I413+$J413),($G413+$H413+$I413+$J413+$K413))</f>
        <v>8270.65240360875</v>
      </c>
      <c r="M413" s="78" t="n">
        <f aca="false">Mortgage!$L413</f>
        <v>-682.976323876584</v>
      </c>
      <c r="N413" s="78" t="n">
        <f aca="false">$L413+$M413</f>
        <v>7587.67607973217</v>
      </c>
      <c r="O413" s="78" t="n">
        <f aca="false">IF(AND(($B413&lt;Input!$C$31),($B413&lt;Input!$G$31)),Expenses!$D413,(-1)*$N413)</f>
        <v>-7587.67607973217</v>
      </c>
      <c r="P413" s="78" t="n">
        <f aca="false">Childcare!$D413</f>
        <v>0</v>
      </c>
      <c r="Q413" s="78" t="n">
        <f aca="false">Loan_01!$E413</f>
        <v>0</v>
      </c>
      <c r="R413" s="78" t="n">
        <f aca="false">Loan_02!$E413</f>
        <v>0</v>
      </c>
      <c r="S413" s="78" t="n">
        <f aca="false">(-1)*SUM(Roth_01!$D413+Roth_02!$D413+IRA_01!$D413+IRA_02!$D413+Invest_01!$D413+Invest_02!$D413)</f>
        <v>-0</v>
      </c>
      <c r="T413" s="78" t="n">
        <f aca="false">(-1)*(IF(($B413&gt;Input!$O$24),0,Input!$O$30)+IF(($B413&gt;Input!$O$31),0,Input!$O$37)+IF(($B413&gt;Input!$O$38),0,Input!$O$44))</f>
        <v>-0</v>
      </c>
      <c r="U413" s="78" t="n">
        <f aca="false">IF(($AB412*(Input!$C$16/100)&gt;0),0,($AB412*(Input!$C$16/100)))</f>
        <v>0</v>
      </c>
      <c r="V413" s="78"/>
      <c r="W413" s="78" t="n">
        <f aca="false">IF(($N413+$O413+$P413+$Q413+$R413+$S413+$T413+$U413)&lt;0,($N413+$O413+$P413+$Q413+$R413+$S413+$T413+$U413),0)</f>
        <v>0</v>
      </c>
      <c r="X413" s="78"/>
      <c r="Y413" s="78" t="n">
        <f aca="false">IF(($N413+$O413+$P413+$Q413+$R413+$S413+$T413+$U413)&gt;=0,($N413+$O413+$P413+$Q413+$R413+$S413+$T413+$U413),0)</f>
        <v>0</v>
      </c>
      <c r="AA413" s="78" t="n">
        <f aca="false">IF(AND((($AB412+$W412-$U412)&lt;0),($Y413&gt;0)),($AA412-$K413)*(1+Input!$C$18/(12*100)),($AA412+$Y413-$K413)*(1+Input!$C$18/(12*100)))</f>
        <v>354041.916903122</v>
      </c>
      <c r="AB413" s="78" t="n">
        <f aca="false">IF(AND((($AB412+$W412-$U412)&lt;0),($Y413&gt;=0)),($AB412+$W412-$U412+$Y413)*(1+Input!$C$15/(12*100)),0)</f>
        <v>0</v>
      </c>
    </row>
    <row r="414" customFormat="false" ht="12.8" hidden="false" customHeight="false" outlineLevel="0" collapsed="false">
      <c r="A414" s="76" t="n">
        <v>410</v>
      </c>
      <c r="B414" s="77" t="n">
        <f aca="false">EOMONTH(Input!$C$7,A414)</f>
        <v>55396</v>
      </c>
      <c r="D414" s="76" t="n">
        <f aca="false">DATEDIF(Input!$C$23,$B414,"Y")</f>
        <v>74</v>
      </c>
      <c r="E414" s="76" t="n">
        <f aca="false">DATEDIF(Input!$G$23,$B414,"Y")</f>
        <v>74</v>
      </c>
      <c r="G414" s="78" t="n">
        <f aca="false">Salary_01!$L414</f>
        <v>-2175.30758272991</v>
      </c>
      <c r="H414" s="78" t="n">
        <f aca="false">Salary_02!$L414</f>
        <v>-1812.75631894159</v>
      </c>
      <c r="I414" s="78" t="n">
        <f aca="false">Retirement_Dist_01!$J414</f>
        <v>5630.49054754397</v>
      </c>
      <c r="J414" s="78" t="n">
        <f aca="false">Retirement_Dist_02!$J414</f>
        <v>3876.38977622751</v>
      </c>
      <c r="K414" s="78" t="n">
        <f aca="true">IF(AND(OR($B414&gt;Input!$C$31,$B414&gt;Input!$G$31),OR($B414&lt;Input!$C$25,$B414&lt;Input!$G$25)),(-1)*PMT(Input!$C$18/(100*12),(OFFSET($A$4, MAX( MATCH(Input!$C$25,$B$4:$B$1004,1), MATCH(Input!$G$25,$B$4:$B$1004,1)),0,1,1) - OFFSET($A$4, MIN( MATCH(Input!$C$31,$B$4:$B$1004,1), MATCH(Input!$G$31,$B$4:$B$1004,1)),0,1,1)),$AD$4,0,1),0)</f>
        <v>2751.83598150878</v>
      </c>
      <c r="L414" s="78" t="n">
        <f aca="false">IF(AND(($B414&lt;Input!$C$31),($B414&lt;Input!$G$31)),($G414+$H414+$I414+$J414),($G414+$H414+$I414+$J414+$K414))</f>
        <v>8270.65240360875</v>
      </c>
      <c r="M414" s="78" t="n">
        <f aca="false">Mortgage!$L414</f>
        <v>-682.976323876584</v>
      </c>
      <c r="N414" s="78" t="n">
        <f aca="false">$L414+$M414</f>
        <v>7587.67607973217</v>
      </c>
      <c r="O414" s="78" t="n">
        <f aca="false">IF(AND(($B414&lt;Input!$C$31),($B414&lt;Input!$G$31)),Expenses!$D414,(-1)*$N414)</f>
        <v>-7587.67607973217</v>
      </c>
      <c r="P414" s="78" t="n">
        <f aca="false">Childcare!$D414</f>
        <v>0</v>
      </c>
      <c r="Q414" s="78" t="n">
        <f aca="false">Loan_01!$E414</f>
        <v>0</v>
      </c>
      <c r="R414" s="78" t="n">
        <f aca="false">Loan_02!$E414</f>
        <v>0</v>
      </c>
      <c r="S414" s="78" t="n">
        <f aca="false">(-1)*SUM(Roth_01!$D414+Roth_02!$D414+IRA_01!$D414+IRA_02!$D414+Invest_01!$D414+Invest_02!$D414)</f>
        <v>-0</v>
      </c>
      <c r="T414" s="78" t="n">
        <f aca="false">(-1)*(IF(($B414&gt;Input!$O$24),0,Input!$O$30)+IF(($B414&gt;Input!$O$31),0,Input!$O$37)+IF(($B414&gt;Input!$O$38),0,Input!$O$44))</f>
        <v>-0</v>
      </c>
      <c r="U414" s="78" t="n">
        <f aca="false">IF(($AB413*(Input!$C$16/100)&gt;0),0,($AB413*(Input!$C$16/100)))</f>
        <v>0</v>
      </c>
      <c r="V414" s="78"/>
      <c r="W414" s="78" t="n">
        <f aca="false">IF(($N414+$O414+$P414+$Q414+$R414+$S414+$T414+$U414)&lt;0,($N414+$O414+$P414+$Q414+$R414+$S414+$T414+$U414),0)</f>
        <v>0</v>
      </c>
      <c r="X414" s="78"/>
      <c r="Y414" s="78" t="n">
        <f aca="false">IF(($N414+$O414+$P414+$Q414+$R414+$S414+$T414+$U414)&gt;=0,($N414+$O414+$P414+$Q414+$R414+$S414+$T414+$U414),0)</f>
        <v>0</v>
      </c>
      <c r="AA414" s="78" t="n">
        <f aca="false">IF(AND((($AB413+$W413-$U413)&lt;0),($Y414&gt;0)),($AA413-$K414)*(1+Input!$C$18/(12*100)),($AA413+$Y414-$K414)*(1+Input!$C$18/(12*100)))</f>
        <v>351304.718008318</v>
      </c>
      <c r="AB414" s="78" t="n">
        <f aca="false">IF(AND((($AB413+$W413-$U413)&lt;0),($Y414&gt;=0)),($AB413+$W413-$U413+$Y414)*(1+Input!$C$15/(12*100)),0)</f>
        <v>0</v>
      </c>
    </row>
    <row r="415" customFormat="false" ht="12.8" hidden="false" customHeight="false" outlineLevel="0" collapsed="false">
      <c r="A415" s="76" t="n">
        <v>411</v>
      </c>
      <c r="B415" s="77" t="n">
        <f aca="false">EOMONTH(Input!$C$7,A415)</f>
        <v>55426</v>
      </c>
      <c r="D415" s="76" t="n">
        <f aca="false">DATEDIF(Input!$C$23,$B415,"Y")</f>
        <v>74</v>
      </c>
      <c r="E415" s="76" t="n">
        <f aca="false">DATEDIF(Input!$G$23,$B415,"Y")</f>
        <v>74</v>
      </c>
      <c r="G415" s="78" t="n">
        <f aca="false">Salary_01!$L415</f>
        <v>-2175.30758272991</v>
      </c>
      <c r="H415" s="78" t="n">
        <f aca="false">Salary_02!$L415</f>
        <v>-1812.75631894159</v>
      </c>
      <c r="I415" s="78" t="n">
        <f aca="false">Retirement_Dist_01!$J415</f>
        <v>5630.49054754397</v>
      </c>
      <c r="J415" s="78" t="n">
        <f aca="false">Retirement_Dist_02!$J415</f>
        <v>3876.38977622751</v>
      </c>
      <c r="K415" s="78" t="n">
        <f aca="true">IF(AND(OR($B415&gt;Input!$C$31,$B415&gt;Input!$G$31),OR($B415&lt;Input!$C$25,$B415&lt;Input!$G$25)),(-1)*PMT(Input!$C$18/(100*12),(OFFSET($A$4, MAX( MATCH(Input!$C$25,$B$4:$B$1004,1), MATCH(Input!$G$25,$B$4:$B$1004,1)),0,1,1) - OFFSET($A$4, MIN( MATCH(Input!$C$31,$B$4:$B$1004,1), MATCH(Input!$G$31,$B$4:$B$1004,1)),0,1,1)),$AD$4,0,1),0)</f>
        <v>2751.83598150878</v>
      </c>
      <c r="L415" s="78" t="n">
        <f aca="false">IF(AND(($B415&lt;Input!$C$31),($B415&lt;Input!$G$31)),($G415+$H415+$I415+$J415),($G415+$H415+$I415+$J415+$K415))</f>
        <v>8270.65240360875</v>
      </c>
      <c r="M415" s="78" t="n">
        <f aca="false">Mortgage!$L415</f>
        <v>-682.976323876584</v>
      </c>
      <c r="N415" s="78" t="n">
        <f aca="false">$L415+$M415</f>
        <v>7587.67607973217</v>
      </c>
      <c r="O415" s="78" t="n">
        <f aca="false">IF(AND(($B415&lt;Input!$C$31),($B415&lt;Input!$G$31)),Expenses!$D415,(-1)*$N415)</f>
        <v>-7587.67607973217</v>
      </c>
      <c r="P415" s="78" t="n">
        <f aca="false">Childcare!$D415</f>
        <v>0</v>
      </c>
      <c r="Q415" s="78" t="n">
        <f aca="false">Loan_01!$E415</f>
        <v>0</v>
      </c>
      <c r="R415" s="78" t="n">
        <f aca="false">Loan_02!$E415</f>
        <v>0</v>
      </c>
      <c r="S415" s="78" t="n">
        <f aca="false">(-1)*SUM(Roth_01!$D415+Roth_02!$D415+IRA_01!$D415+IRA_02!$D415+Invest_01!$D415+Invest_02!$D415)</f>
        <v>-0</v>
      </c>
      <c r="T415" s="78" t="n">
        <f aca="false">(-1)*(IF(($B415&gt;Input!$O$24),0,Input!$O$30)+IF(($B415&gt;Input!$O$31),0,Input!$O$37)+IF(($B415&gt;Input!$O$38),0,Input!$O$44))</f>
        <v>-0</v>
      </c>
      <c r="U415" s="78" t="n">
        <f aca="false">IF(($AB414*(Input!$C$16/100)&gt;0),0,($AB414*(Input!$C$16/100)))</f>
        <v>0</v>
      </c>
      <c r="V415" s="78"/>
      <c r="W415" s="78" t="n">
        <f aca="false">IF(($N415+$O415+$P415+$Q415+$R415+$S415+$T415+$U415)&lt;0,($N415+$O415+$P415+$Q415+$R415+$S415+$T415+$U415),0)</f>
        <v>0</v>
      </c>
      <c r="X415" s="78"/>
      <c r="Y415" s="78" t="n">
        <f aca="false">IF(($N415+$O415+$P415+$Q415+$R415+$S415+$T415+$U415)&gt;=0,($N415+$O415+$P415+$Q415+$R415+$S415+$T415+$U415),0)</f>
        <v>0</v>
      </c>
      <c r="AA415" s="78" t="n">
        <f aca="false">IF(AND((($AB414+$W414-$U414)&lt;0),($Y415&gt;0)),($AA414-$K415)*(1+Input!$C$18/(12*100)),($AA414+$Y415-$K415)*(1+Input!$C$18/(12*100)))</f>
        <v>348567.40506356</v>
      </c>
      <c r="AB415" s="78" t="n">
        <f aca="false">IF(AND((($AB414+$W414-$U414)&lt;0),($Y415&gt;=0)),($AB414+$W414-$U414+$Y415)*(1+Input!$C$15/(12*100)),0)</f>
        <v>0</v>
      </c>
    </row>
    <row r="416" customFormat="false" ht="12.8" hidden="false" customHeight="false" outlineLevel="0" collapsed="false">
      <c r="A416" s="76" t="n">
        <v>412</v>
      </c>
      <c r="B416" s="77" t="n">
        <f aca="false">EOMONTH(Input!$C$7,A416)</f>
        <v>55457</v>
      </c>
      <c r="D416" s="76" t="n">
        <f aca="false">DATEDIF(Input!$C$23,$B416,"Y")</f>
        <v>74</v>
      </c>
      <c r="E416" s="76" t="n">
        <f aca="false">DATEDIF(Input!$G$23,$B416,"Y")</f>
        <v>74</v>
      </c>
      <c r="G416" s="78" t="n">
        <f aca="false">Salary_01!$L416</f>
        <v>-2175.30758272991</v>
      </c>
      <c r="H416" s="78" t="n">
        <f aca="false">Salary_02!$L416</f>
        <v>-1812.75631894159</v>
      </c>
      <c r="I416" s="78" t="n">
        <f aca="false">Retirement_Dist_01!$J416</f>
        <v>5630.49054754397</v>
      </c>
      <c r="J416" s="78" t="n">
        <f aca="false">Retirement_Dist_02!$J416</f>
        <v>3876.38977622751</v>
      </c>
      <c r="K416" s="78" t="n">
        <f aca="true">IF(AND(OR($B416&gt;Input!$C$31,$B416&gt;Input!$G$31),OR($B416&lt;Input!$C$25,$B416&lt;Input!$G$25)),(-1)*PMT(Input!$C$18/(100*12),(OFFSET($A$4, MAX( MATCH(Input!$C$25,$B$4:$B$1004,1), MATCH(Input!$G$25,$B$4:$B$1004,1)),0,1,1) - OFFSET($A$4, MIN( MATCH(Input!$C$31,$B$4:$B$1004,1), MATCH(Input!$G$31,$B$4:$B$1004,1)),0,1,1)),$AD$4,0,1),0)</f>
        <v>2751.83598150878</v>
      </c>
      <c r="L416" s="78" t="n">
        <f aca="false">IF(AND(($B416&lt;Input!$C$31),($B416&lt;Input!$G$31)),($G416+$H416+$I416+$J416),($G416+$H416+$I416+$J416+$K416))</f>
        <v>8270.65240360875</v>
      </c>
      <c r="M416" s="78" t="n">
        <f aca="false">Mortgage!$L416</f>
        <v>-682.976323876584</v>
      </c>
      <c r="N416" s="78" t="n">
        <f aca="false">$L416+$M416</f>
        <v>7587.67607973217</v>
      </c>
      <c r="O416" s="78" t="n">
        <f aca="false">IF(AND(($B416&lt;Input!$C$31),($B416&lt;Input!$G$31)),Expenses!$D416,(-1)*$N416)</f>
        <v>-7587.67607973217</v>
      </c>
      <c r="P416" s="78" t="n">
        <f aca="false">Childcare!$D416</f>
        <v>0</v>
      </c>
      <c r="Q416" s="78" t="n">
        <f aca="false">Loan_01!$E416</f>
        <v>0</v>
      </c>
      <c r="R416" s="78" t="n">
        <f aca="false">Loan_02!$E416</f>
        <v>0</v>
      </c>
      <c r="S416" s="78" t="n">
        <f aca="false">(-1)*SUM(Roth_01!$D416+Roth_02!$D416+IRA_01!$D416+IRA_02!$D416+Invest_01!$D416+Invest_02!$D416)</f>
        <v>-0</v>
      </c>
      <c r="T416" s="78" t="n">
        <f aca="false">(-1)*(IF(($B416&gt;Input!$O$24),0,Input!$O$30)+IF(($B416&gt;Input!$O$31),0,Input!$O$37)+IF(($B416&gt;Input!$O$38),0,Input!$O$44))</f>
        <v>-0</v>
      </c>
      <c r="U416" s="78" t="n">
        <f aca="false">IF(($AB415*(Input!$C$16/100)&gt;0),0,($AB415*(Input!$C$16/100)))</f>
        <v>0</v>
      </c>
      <c r="V416" s="78"/>
      <c r="W416" s="78" t="n">
        <f aca="false">IF(($N416+$O416+$P416+$Q416+$R416+$S416+$T416+$U416)&lt;0,($N416+$O416+$P416+$Q416+$R416+$S416+$T416+$U416),0)</f>
        <v>0</v>
      </c>
      <c r="X416" s="78"/>
      <c r="Y416" s="78" t="n">
        <f aca="false">IF(($N416+$O416+$P416+$Q416+$R416+$S416+$T416+$U416)&gt;=0,($N416+$O416+$P416+$Q416+$R416+$S416+$T416+$U416),0)</f>
        <v>0</v>
      </c>
      <c r="AA416" s="78" t="n">
        <f aca="false">IF(AND((($AB415+$W415-$U415)&lt;0),($Y416&gt;0)),($AA415-$K416)*(1+Input!$C$18/(12*100)),($AA415+$Y416-$K416)*(1+Input!$C$18/(12*100)))</f>
        <v>345829.978064097</v>
      </c>
      <c r="AB416" s="78" t="n">
        <f aca="false">IF(AND((($AB415+$W415-$U415)&lt;0),($Y416&gt;=0)),($AB415+$W415-$U415+$Y416)*(1+Input!$C$15/(12*100)),0)</f>
        <v>0</v>
      </c>
    </row>
    <row r="417" customFormat="false" ht="12.8" hidden="false" customHeight="false" outlineLevel="0" collapsed="false">
      <c r="A417" s="76" t="n">
        <v>413</v>
      </c>
      <c r="B417" s="77" t="n">
        <f aca="false">EOMONTH(Input!$C$7,A417)</f>
        <v>55487</v>
      </c>
      <c r="D417" s="76" t="n">
        <f aca="false">DATEDIF(Input!$C$23,$B417,"Y")</f>
        <v>74</v>
      </c>
      <c r="E417" s="76" t="n">
        <f aca="false">DATEDIF(Input!$G$23,$B417,"Y")</f>
        <v>74</v>
      </c>
      <c r="G417" s="78" t="n">
        <f aca="false">Salary_01!$L417</f>
        <v>-2175.30758272991</v>
      </c>
      <c r="H417" s="78" t="n">
        <f aca="false">Salary_02!$L417</f>
        <v>-1812.75631894159</v>
      </c>
      <c r="I417" s="78" t="n">
        <f aca="false">Retirement_Dist_01!$J417</f>
        <v>5630.49054754397</v>
      </c>
      <c r="J417" s="78" t="n">
        <f aca="false">Retirement_Dist_02!$J417</f>
        <v>3876.38977622751</v>
      </c>
      <c r="K417" s="78" t="n">
        <f aca="true">IF(AND(OR($B417&gt;Input!$C$31,$B417&gt;Input!$G$31),OR($B417&lt;Input!$C$25,$B417&lt;Input!$G$25)),(-1)*PMT(Input!$C$18/(100*12),(OFFSET($A$4, MAX( MATCH(Input!$C$25,$B$4:$B$1004,1), MATCH(Input!$G$25,$B$4:$B$1004,1)),0,1,1) - OFFSET($A$4, MIN( MATCH(Input!$C$31,$B$4:$B$1004,1), MATCH(Input!$G$31,$B$4:$B$1004,1)),0,1,1)),$AD$4,0,1),0)</f>
        <v>2751.83598150878</v>
      </c>
      <c r="L417" s="78" t="n">
        <f aca="false">IF(AND(($B417&lt;Input!$C$31),($B417&lt;Input!$G$31)),($G417+$H417+$I417+$J417),($G417+$H417+$I417+$J417+$K417))</f>
        <v>8270.65240360875</v>
      </c>
      <c r="M417" s="78" t="n">
        <f aca="false">Mortgage!$L417</f>
        <v>-682.976323876584</v>
      </c>
      <c r="N417" s="78" t="n">
        <f aca="false">$L417+$M417</f>
        <v>7587.67607973217</v>
      </c>
      <c r="O417" s="78" t="n">
        <f aca="false">IF(AND(($B417&lt;Input!$C$31),($B417&lt;Input!$G$31)),Expenses!$D417,(-1)*$N417)</f>
        <v>-7587.67607973217</v>
      </c>
      <c r="P417" s="78" t="n">
        <f aca="false">Childcare!$D417</f>
        <v>0</v>
      </c>
      <c r="Q417" s="78" t="n">
        <f aca="false">Loan_01!$E417</f>
        <v>0</v>
      </c>
      <c r="R417" s="78" t="n">
        <f aca="false">Loan_02!$E417</f>
        <v>0</v>
      </c>
      <c r="S417" s="78" t="n">
        <f aca="false">(-1)*SUM(Roth_01!$D417+Roth_02!$D417+IRA_01!$D417+IRA_02!$D417+Invest_01!$D417+Invest_02!$D417)</f>
        <v>-0</v>
      </c>
      <c r="T417" s="78" t="n">
        <f aca="false">(-1)*(IF(($B417&gt;Input!$O$24),0,Input!$O$30)+IF(($B417&gt;Input!$O$31),0,Input!$O$37)+IF(($B417&gt;Input!$O$38),0,Input!$O$44))</f>
        <v>-0</v>
      </c>
      <c r="U417" s="78" t="n">
        <f aca="false">IF(($AB416*(Input!$C$16/100)&gt;0),0,($AB416*(Input!$C$16/100)))</f>
        <v>0</v>
      </c>
      <c r="V417" s="78"/>
      <c r="W417" s="78" t="n">
        <f aca="false">IF(($N417+$O417+$P417+$Q417+$R417+$S417+$T417+$U417)&lt;0,($N417+$O417+$P417+$Q417+$R417+$S417+$T417+$U417),0)</f>
        <v>0</v>
      </c>
      <c r="X417" s="78"/>
      <c r="Y417" s="78" t="n">
        <f aca="false">IF(($N417+$O417+$P417+$Q417+$R417+$S417+$T417+$U417)&gt;=0,($N417+$O417+$P417+$Q417+$R417+$S417+$T417+$U417),0)</f>
        <v>0</v>
      </c>
      <c r="AA417" s="78" t="n">
        <f aca="false">IF(AND((($AB416+$W416-$U416)&lt;0),($Y417&gt;0)),($AA416-$K417)*(1+Input!$C$18/(12*100)),($AA416+$Y417-$K417)*(1+Input!$C$18/(12*100)))</f>
        <v>343092.437005175</v>
      </c>
      <c r="AB417" s="78" t="n">
        <f aca="false">IF(AND((($AB416+$W416-$U416)&lt;0),($Y417&gt;=0)),($AB416+$W416-$U416+$Y417)*(1+Input!$C$15/(12*100)),0)</f>
        <v>0</v>
      </c>
    </row>
    <row r="418" customFormat="false" ht="12.8" hidden="false" customHeight="false" outlineLevel="0" collapsed="false">
      <c r="A418" s="76" t="n">
        <v>414</v>
      </c>
      <c r="B418" s="77" t="n">
        <f aca="false">EOMONTH(Input!$C$7,A418)</f>
        <v>55518</v>
      </c>
      <c r="D418" s="76" t="n">
        <f aca="false">DATEDIF(Input!$C$23,$B418,"Y")</f>
        <v>74</v>
      </c>
      <c r="E418" s="76" t="n">
        <f aca="false">DATEDIF(Input!$G$23,$B418,"Y")</f>
        <v>74</v>
      </c>
      <c r="G418" s="78" t="n">
        <f aca="false">Salary_01!$L418</f>
        <v>-2175.30758272991</v>
      </c>
      <c r="H418" s="78" t="n">
        <f aca="false">Salary_02!$L418</f>
        <v>-1812.75631894159</v>
      </c>
      <c r="I418" s="78" t="n">
        <f aca="false">Retirement_Dist_01!$J418</f>
        <v>5630.49054754397</v>
      </c>
      <c r="J418" s="78" t="n">
        <f aca="false">Retirement_Dist_02!$J418</f>
        <v>3876.38977622751</v>
      </c>
      <c r="K418" s="78" t="n">
        <f aca="true">IF(AND(OR($B418&gt;Input!$C$31,$B418&gt;Input!$G$31),OR($B418&lt;Input!$C$25,$B418&lt;Input!$G$25)),(-1)*PMT(Input!$C$18/(100*12),(OFFSET($A$4, MAX( MATCH(Input!$C$25,$B$4:$B$1004,1), MATCH(Input!$G$25,$B$4:$B$1004,1)),0,1,1) - OFFSET($A$4, MIN( MATCH(Input!$C$31,$B$4:$B$1004,1), MATCH(Input!$G$31,$B$4:$B$1004,1)),0,1,1)),$AD$4,0,1),0)</f>
        <v>2751.83598150878</v>
      </c>
      <c r="L418" s="78" t="n">
        <f aca="false">IF(AND(($B418&lt;Input!$C$31),($B418&lt;Input!$G$31)),($G418+$H418+$I418+$J418),($G418+$H418+$I418+$J418+$K418))</f>
        <v>8270.65240360875</v>
      </c>
      <c r="M418" s="78" t="n">
        <f aca="false">Mortgage!$L418</f>
        <v>-682.976323876584</v>
      </c>
      <c r="N418" s="78" t="n">
        <f aca="false">$L418+$M418</f>
        <v>7587.67607973217</v>
      </c>
      <c r="O418" s="78" t="n">
        <f aca="false">IF(AND(($B418&lt;Input!$C$31),($B418&lt;Input!$G$31)),Expenses!$D418,(-1)*$N418)</f>
        <v>-7587.67607973217</v>
      </c>
      <c r="P418" s="78" t="n">
        <f aca="false">Childcare!$D418</f>
        <v>0</v>
      </c>
      <c r="Q418" s="78" t="n">
        <f aca="false">Loan_01!$E418</f>
        <v>0</v>
      </c>
      <c r="R418" s="78" t="n">
        <f aca="false">Loan_02!$E418</f>
        <v>0</v>
      </c>
      <c r="S418" s="78" t="n">
        <f aca="false">(-1)*SUM(Roth_01!$D418+Roth_02!$D418+IRA_01!$D418+IRA_02!$D418+Invest_01!$D418+Invest_02!$D418)</f>
        <v>-0</v>
      </c>
      <c r="T418" s="78" t="n">
        <f aca="false">(-1)*(IF(($B418&gt;Input!$O$24),0,Input!$O$30)+IF(($B418&gt;Input!$O$31),0,Input!$O$37)+IF(($B418&gt;Input!$O$38),0,Input!$O$44))</f>
        <v>-0</v>
      </c>
      <c r="U418" s="78" t="n">
        <f aca="false">IF(($AB417*(Input!$C$16/100)&gt;0),0,($AB417*(Input!$C$16/100)))</f>
        <v>0</v>
      </c>
      <c r="V418" s="78"/>
      <c r="W418" s="78" t="n">
        <f aca="false">IF(($N418+$O418+$P418+$Q418+$R418+$S418+$T418+$U418)&lt;0,($N418+$O418+$P418+$Q418+$R418+$S418+$T418+$U418),0)</f>
        <v>0</v>
      </c>
      <c r="X418" s="78"/>
      <c r="Y418" s="78" t="n">
        <f aca="false">IF(($N418+$O418+$P418+$Q418+$R418+$S418+$T418+$U418)&gt;=0,($N418+$O418+$P418+$Q418+$R418+$S418+$T418+$U418),0)</f>
        <v>0</v>
      </c>
      <c r="AA418" s="78" t="n">
        <f aca="false">IF(AND((($AB417+$W417-$U417)&lt;0),($Y418&gt;0)),($AA417-$K418)*(1+Input!$C$18/(12*100)),($AA417+$Y418-$K418)*(1+Input!$C$18/(12*100)))</f>
        <v>340354.781882042</v>
      </c>
      <c r="AB418" s="78" t="n">
        <f aca="false">IF(AND((($AB417+$W417-$U417)&lt;0),($Y418&gt;=0)),($AB417+$W417-$U417+$Y418)*(1+Input!$C$15/(12*100)),0)</f>
        <v>0</v>
      </c>
    </row>
    <row r="419" customFormat="false" ht="12.8" hidden="false" customHeight="false" outlineLevel="0" collapsed="false">
      <c r="A419" s="76" t="n">
        <v>415</v>
      </c>
      <c r="B419" s="77" t="n">
        <f aca="false">EOMONTH(Input!$C$7,A419)</f>
        <v>55549</v>
      </c>
      <c r="D419" s="76" t="n">
        <f aca="false">DATEDIF(Input!$C$23,$B419,"Y")</f>
        <v>74</v>
      </c>
      <c r="E419" s="76" t="n">
        <f aca="false">DATEDIF(Input!$G$23,$B419,"Y")</f>
        <v>74</v>
      </c>
      <c r="G419" s="78" t="n">
        <f aca="false">Salary_01!$L419</f>
        <v>-2175.30758272991</v>
      </c>
      <c r="H419" s="78" t="n">
        <f aca="false">Salary_02!$L419</f>
        <v>-1812.75631894159</v>
      </c>
      <c r="I419" s="78" t="n">
        <f aca="false">Retirement_Dist_01!$J419</f>
        <v>5630.49054754397</v>
      </c>
      <c r="J419" s="78" t="n">
        <f aca="false">Retirement_Dist_02!$J419</f>
        <v>3876.38977622751</v>
      </c>
      <c r="K419" s="78" t="n">
        <f aca="true">IF(AND(OR($B419&gt;Input!$C$31,$B419&gt;Input!$G$31),OR($B419&lt;Input!$C$25,$B419&lt;Input!$G$25)),(-1)*PMT(Input!$C$18/(100*12),(OFFSET($A$4, MAX( MATCH(Input!$C$25,$B$4:$B$1004,1), MATCH(Input!$G$25,$B$4:$B$1004,1)),0,1,1) - OFFSET($A$4, MIN( MATCH(Input!$C$31,$B$4:$B$1004,1), MATCH(Input!$G$31,$B$4:$B$1004,1)),0,1,1)),$AD$4,0,1),0)</f>
        <v>2751.83598150878</v>
      </c>
      <c r="L419" s="78" t="n">
        <f aca="false">IF(AND(($B419&lt;Input!$C$31),($B419&lt;Input!$G$31)),($G419+$H419+$I419+$J419),($G419+$H419+$I419+$J419+$K419))</f>
        <v>8270.65240360875</v>
      </c>
      <c r="M419" s="78" t="n">
        <f aca="false">Mortgage!$L419</f>
        <v>-682.976323876584</v>
      </c>
      <c r="N419" s="78" t="n">
        <f aca="false">$L419+$M419</f>
        <v>7587.67607973217</v>
      </c>
      <c r="O419" s="78" t="n">
        <f aca="false">IF(AND(($B419&lt;Input!$C$31),($B419&lt;Input!$G$31)),Expenses!$D419,(-1)*$N419)</f>
        <v>-7587.67607973217</v>
      </c>
      <c r="P419" s="78" t="n">
        <f aca="false">Childcare!$D419</f>
        <v>0</v>
      </c>
      <c r="Q419" s="78" t="n">
        <f aca="false">Loan_01!$E419</f>
        <v>0</v>
      </c>
      <c r="R419" s="78" t="n">
        <f aca="false">Loan_02!$E419</f>
        <v>0</v>
      </c>
      <c r="S419" s="78" t="n">
        <f aca="false">(-1)*SUM(Roth_01!$D419+Roth_02!$D419+IRA_01!$D419+IRA_02!$D419+Invest_01!$D419+Invest_02!$D419)</f>
        <v>-0</v>
      </c>
      <c r="T419" s="78" t="n">
        <f aca="false">(-1)*(IF(($B419&gt;Input!$O$24),0,Input!$O$30)+IF(($B419&gt;Input!$O$31),0,Input!$O$37)+IF(($B419&gt;Input!$O$38),0,Input!$O$44))</f>
        <v>-0</v>
      </c>
      <c r="U419" s="78" t="n">
        <f aca="false">IF(($AB418*(Input!$C$16/100)&gt;0),0,($AB418*(Input!$C$16/100)))</f>
        <v>0</v>
      </c>
      <c r="V419" s="78"/>
      <c r="W419" s="78" t="n">
        <f aca="false">IF(($N419+$O419+$P419+$Q419+$R419+$S419+$T419+$U419)&lt;0,($N419+$O419+$P419+$Q419+$R419+$S419+$T419+$U419),0)</f>
        <v>0</v>
      </c>
      <c r="X419" s="78"/>
      <c r="Y419" s="78" t="n">
        <f aca="false">IF(($N419+$O419+$P419+$Q419+$R419+$S419+$T419+$U419)&gt;=0,($N419+$O419+$P419+$Q419+$R419+$S419+$T419+$U419),0)</f>
        <v>0</v>
      </c>
      <c r="AA419" s="78" t="n">
        <f aca="false">IF(AND((($AB418+$W418-$U418)&lt;0),($Y419&gt;0)),($AA418-$K419)*(1+Input!$C$18/(12*100)),($AA418+$Y419-$K419)*(1+Input!$C$18/(12*100)))</f>
        <v>337617.012689945</v>
      </c>
      <c r="AB419" s="78" t="n">
        <f aca="false">IF(AND((($AB418+$W418-$U418)&lt;0),($Y419&gt;=0)),($AB418+$W418-$U418+$Y419)*(1+Input!$C$15/(12*100)),0)</f>
        <v>0</v>
      </c>
    </row>
    <row r="420" customFormat="false" ht="12.8" hidden="false" customHeight="false" outlineLevel="0" collapsed="false">
      <c r="A420" s="76" t="n">
        <v>416</v>
      </c>
      <c r="B420" s="77" t="n">
        <f aca="false">EOMONTH(Input!$C$7,A420)</f>
        <v>55578</v>
      </c>
      <c r="D420" s="76" t="n">
        <f aca="false">DATEDIF(Input!$C$23,$B420,"Y")</f>
        <v>74</v>
      </c>
      <c r="E420" s="76" t="n">
        <f aca="false">DATEDIF(Input!$G$23,$B420,"Y")</f>
        <v>74</v>
      </c>
      <c r="G420" s="78" t="n">
        <f aca="false">Salary_01!$L420</f>
        <v>-2175.30758272991</v>
      </c>
      <c r="H420" s="78" t="n">
        <f aca="false">Salary_02!$L420</f>
        <v>-1812.75631894159</v>
      </c>
      <c r="I420" s="78" t="n">
        <f aca="false">Retirement_Dist_01!$J420</f>
        <v>5630.49054754397</v>
      </c>
      <c r="J420" s="78" t="n">
        <f aca="false">Retirement_Dist_02!$J420</f>
        <v>3876.38977622751</v>
      </c>
      <c r="K420" s="78" t="n">
        <f aca="true">IF(AND(OR($B420&gt;Input!$C$31,$B420&gt;Input!$G$31),OR($B420&lt;Input!$C$25,$B420&lt;Input!$G$25)),(-1)*PMT(Input!$C$18/(100*12),(OFFSET($A$4, MAX( MATCH(Input!$C$25,$B$4:$B$1004,1), MATCH(Input!$G$25,$B$4:$B$1004,1)),0,1,1) - OFFSET($A$4, MIN( MATCH(Input!$C$31,$B$4:$B$1004,1), MATCH(Input!$G$31,$B$4:$B$1004,1)),0,1,1)),$AD$4,0,1),0)</f>
        <v>2751.83598150878</v>
      </c>
      <c r="L420" s="78" t="n">
        <f aca="false">IF(AND(($B420&lt;Input!$C$31),($B420&lt;Input!$G$31)),($G420+$H420+$I420+$J420),($G420+$H420+$I420+$J420+$K420))</f>
        <v>8270.65240360875</v>
      </c>
      <c r="M420" s="78" t="n">
        <f aca="false">Mortgage!$L420</f>
        <v>-682.976323876584</v>
      </c>
      <c r="N420" s="78" t="n">
        <f aca="false">$L420+$M420</f>
        <v>7587.67607973217</v>
      </c>
      <c r="O420" s="78" t="n">
        <f aca="false">IF(AND(($B420&lt;Input!$C$31),($B420&lt;Input!$G$31)),Expenses!$D420,(-1)*$N420)</f>
        <v>-7587.67607973217</v>
      </c>
      <c r="P420" s="78" t="n">
        <f aca="false">Childcare!$D420</f>
        <v>0</v>
      </c>
      <c r="Q420" s="78" t="n">
        <f aca="false">Loan_01!$E420</f>
        <v>0</v>
      </c>
      <c r="R420" s="78" t="n">
        <f aca="false">Loan_02!$E420</f>
        <v>0</v>
      </c>
      <c r="S420" s="78" t="n">
        <f aca="false">(-1)*SUM(Roth_01!$D420+Roth_02!$D420+IRA_01!$D420+IRA_02!$D420+Invest_01!$D420+Invest_02!$D420)</f>
        <v>-0</v>
      </c>
      <c r="T420" s="78" t="n">
        <f aca="false">(-1)*(IF(($B420&gt;Input!$O$24),0,Input!$O$30)+IF(($B420&gt;Input!$O$31),0,Input!$O$37)+IF(($B420&gt;Input!$O$38),0,Input!$O$44))</f>
        <v>-0</v>
      </c>
      <c r="U420" s="78" t="n">
        <f aca="false">IF(($AB419*(Input!$C$16/100)&gt;0),0,($AB419*(Input!$C$16/100)))</f>
        <v>0</v>
      </c>
      <c r="V420" s="78"/>
      <c r="W420" s="78" t="n">
        <f aca="false">IF(($N420+$O420+$P420+$Q420+$R420+$S420+$T420+$U420)&lt;0,($N420+$O420+$P420+$Q420+$R420+$S420+$T420+$U420),0)</f>
        <v>0</v>
      </c>
      <c r="X420" s="78"/>
      <c r="Y420" s="78" t="n">
        <f aca="false">IF(($N420+$O420+$P420+$Q420+$R420+$S420+$T420+$U420)&gt;=0,($N420+$O420+$P420+$Q420+$R420+$S420+$T420+$U420),0)</f>
        <v>0</v>
      </c>
      <c r="AA420" s="78" t="n">
        <f aca="false">IF(AND((($AB419+$W419-$U419)&lt;0),($Y420&gt;0)),($AA419-$K420)*(1+Input!$C$18/(12*100)),($AA419+$Y420-$K420)*(1+Input!$C$18/(12*100)))</f>
        <v>334879.129424133</v>
      </c>
      <c r="AB420" s="78" t="n">
        <f aca="false">IF(AND((($AB419+$W419-$U419)&lt;0),($Y420&gt;=0)),($AB419+$W419-$U419+$Y420)*(1+Input!$C$15/(12*100)),0)</f>
        <v>0</v>
      </c>
    </row>
    <row r="421" customFormat="false" ht="12.8" hidden="false" customHeight="false" outlineLevel="0" collapsed="false">
      <c r="A421" s="76" t="n">
        <v>417</v>
      </c>
      <c r="B421" s="77" t="n">
        <f aca="false">EOMONTH(Input!$C$7,A421)</f>
        <v>55609</v>
      </c>
      <c r="D421" s="76" t="n">
        <f aca="false">DATEDIF(Input!$C$23,$B421,"Y")</f>
        <v>74</v>
      </c>
      <c r="E421" s="76" t="n">
        <f aca="false">DATEDIF(Input!$G$23,$B421,"Y")</f>
        <v>74</v>
      </c>
      <c r="G421" s="78" t="n">
        <f aca="false">Salary_01!$L421</f>
        <v>-2175.30758272991</v>
      </c>
      <c r="H421" s="78" t="n">
        <f aca="false">Salary_02!$L421</f>
        <v>-1812.75631894159</v>
      </c>
      <c r="I421" s="78" t="n">
        <f aca="false">Retirement_Dist_01!$J421</f>
        <v>5630.49054754397</v>
      </c>
      <c r="J421" s="78" t="n">
        <f aca="false">Retirement_Dist_02!$J421</f>
        <v>3876.38977622751</v>
      </c>
      <c r="K421" s="78" t="n">
        <f aca="true">IF(AND(OR($B421&gt;Input!$C$31,$B421&gt;Input!$G$31),OR($B421&lt;Input!$C$25,$B421&lt;Input!$G$25)),(-1)*PMT(Input!$C$18/(100*12),(OFFSET($A$4, MAX( MATCH(Input!$C$25,$B$4:$B$1004,1), MATCH(Input!$G$25,$B$4:$B$1004,1)),0,1,1) - OFFSET($A$4, MIN( MATCH(Input!$C$31,$B$4:$B$1004,1), MATCH(Input!$G$31,$B$4:$B$1004,1)),0,1,1)),$AD$4,0,1),0)</f>
        <v>2751.83598150878</v>
      </c>
      <c r="L421" s="78" t="n">
        <f aca="false">IF(AND(($B421&lt;Input!$C$31),($B421&lt;Input!$G$31)),($G421+$H421+$I421+$J421),($G421+$H421+$I421+$J421+$K421))</f>
        <v>8270.65240360875</v>
      </c>
      <c r="M421" s="78" t="n">
        <f aca="false">Mortgage!$L421</f>
        <v>-682.976323876584</v>
      </c>
      <c r="N421" s="78" t="n">
        <f aca="false">$L421+$M421</f>
        <v>7587.67607973217</v>
      </c>
      <c r="O421" s="78" t="n">
        <f aca="false">IF(AND(($B421&lt;Input!$C$31),($B421&lt;Input!$G$31)),Expenses!$D421,(-1)*$N421)</f>
        <v>-7587.67607973217</v>
      </c>
      <c r="P421" s="78" t="n">
        <f aca="false">Childcare!$D421</f>
        <v>0</v>
      </c>
      <c r="Q421" s="78" t="n">
        <f aca="false">Loan_01!$E421</f>
        <v>0</v>
      </c>
      <c r="R421" s="78" t="n">
        <f aca="false">Loan_02!$E421</f>
        <v>0</v>
      </c>
      <c r="S421" s="78" t="n">
        <f aca="false">(-1)*SUM(Roth_01!$D421+Roth_02!$D421+IRA_01!$D421+IRA_02!$D421+Invest_01!$D421+Invest_02!$D421)</f>
        <v>-0</v>
      </c>
      <c r="T421" s="78" t="n">
        <f aca="false">(-1)*(IF(($B421&gt;Input!$O$24),0,Input!$O$30)+IF(($B421&gt;Input!$O$31),0,Input!$O$37)+IF(($B421&gt;Input!$O$38),0,Input!$O$44))</f>
        <v>-0</v>
      </c>
      <c r="U421" s="78" t="n">
        <f aca="false">IF(($AB420*(Input!$C$16/100)&gt;0),0,($AB420*(Input!$C$16/100)))</f>
        <v>0</v>
      </c>
      <c r="V421" s="78"/>
      <c r="W421" s="78" t="n">
        <f aca="false">IF(($N421+$O421+$P421+$Q421+$R421+$S421+$T421+$U421)&lt;0,($N421+$O421+$P421+$Q421+$R421+$S421+$T421+$U421),0)</f>
        <v>0</v>
      </c>
      <c r="X421" s="78"/>
      <c r="Y421" s="78" t="n">
        <f aca="false">IF(($N421+$O421+$P421+$Q421+$R421+$S421+$T421+$U421)&gt;=0,($N421+$O421+$P421+$Q421+$R421+$S421+$T421+$U421),0)</f>
        <v>0</v>
      </c>
      <c r="AA421" s="78" t="n">
        <f aca="false">IF(AND((($AB420+$W420-$U420)&lt;0),($Y421&gt;0)),($AA420-$K421)*(1+Input!$C$18/(12*100)),($AA420+$Y421-$K421)*(1+Input!$C$18/(12*100)))</f>
        <v>332141.132079851</v>
      </c>
      <c r="AB421" s="78" t="n">
        <f aca="false">IF(AND((($AB420+$W420-$U420)&lt;0),($Y421&gt;=0)),($AB420+$W420-$U420+$Y421)*(1+Input!$C$15/(12*100)),0)</f>
        <v>0</v>
      </c>
    </row>
    <row r="422" customFormat="false" ht="12.8" hidden="false" customHeight="false" outlineLevel="0" collapsed="false">
      <c r="A422" s="76" t="n">
        <v>418</v>
      </c>
      <c r="B422" s="77" t="n">
        <f aca="false">EOMONTH(Input!$C$7,A422)</f>
        <v>55639</v>
      </c>
      <c r="D422" s="76" t="n">
        <f aca="false">DATEDIF(Input!$C$23,$B422,"Y")</f>
        <v>74</v>
      </c>
      <c r="E422" s="76" t="n">
        <f aca="false">DATEDIF(Input!$G$23,$B422,"Y")</f>
        <v>74</v>
      </c>
      <c r="G422" s="78" t="n">
        <f aca="false">Salary_01!$L422</f>
        <v>-2175.30758272991</v>
      </c>
      <c r="H422" s="78" t="n">
        <f aca="false">Salary_02!$L422</f>
        <v>-1812.75631894159</v>
      </c>
      <c r="I422" s="78" t="n">
        <f aca="false">Retirement_Dist_01!$J422</f>
        <v>5630.49054754397</v>
      </c>
      <c r="J422" s="78" t="n">
        <f aca="false">Retirement_Dist_02!$J422</f>
        <v>3876.38977622751</v>
      </c>
      <c r="K422" s="78" t="n">
        <f aca="true">IF(AND(OR($B422&gt;Input!$C$31,$B422&gt;Input!$G$31),OR($B422&lt;Input!$C$25,$B422&lt;Input!$G$25)),(-1)*PMT(Input!$C$18/(100*12),(OFFSET($A$4, MAX( MATCH(Input!$C$25,$B$4:$B$1004,1), MATCH(Input!$G$25,$B$4:$B$1004,1)),0,1,1) - OFFSET($A$4, MIN( MATCH(Input!$C$31,$B$4:$B$1004,1), MATCH(Input!$G$31,$B$4:$B$1004,1)),0,1,1)),$AD$4,0,1),0)</f>
        <v>2751.83598150878</v>
      </c>
      <c r="L422" s="78" t="n">
        <f aca="false">IF(AND(($B422&lt;Input!$C$31),($B422&lt;Input!$G$31)),($G422+$H422+$I422+$J422),($G422+$H422+$I422+$J422+$K422))</f>
        <v>8270.65240360875</v>
      </c>
      <c r="M422" s="78" t="n">
        <f aca="false">Mortgage!$L422</f>
        <v>-682.976323876584</v>
      </c>
      <c r="N422" s="78" t="n">
        <f aca="false">$L422+$M422</f>
        <v>7587.67607973217</v>
      </c>
      <c r="O422" s="78" t="n">
        <f aca="false">IF(AND(($B422&lt;Input!$C$31),($B422&lt;Input!$G$31)),Expenses!$D422,(-1)*$N422)</f>
        <v>-7587.67607973217</v>
      </c>
      <c r="P422" s="78" t="n">
        <f aca="false">Childcare!$D422</f>
        <v>0</v>
      </c>
      <c r="Q422" s="78" t="n">
        <f aca="false">Loan_01!$E422</f>
        <v>0</v>
      </c>
      <c r="R422" s="78" t="n">
        <f aca="false">Loan_02!$E422</f>
        <v>0</v>
      </c>
      <c r="S422" s="78" t="n">
        <f aca="false">(-1)*SUM(Roth_01!$D422+Roth_02!$D422+IRA_01!$D422+IRA_02!$D422+Invest_01!$D422+Invest_02!$D422)</f>
        <v>-0</v>
      </c>
      <c r="T422" s="78" t="n">
        <f aca="false">(-1)*(IF(($B422&gt;Input!$O$24),0,Input!$O$30)+IF(($B422&gt;Input!$O$31),0,Input!$O$37)+IF(($B422&gt;Input!$O$38),0,Input!$O$44))</f>
        <v>-0</v>
      </c>
      <c r="U422" s="78" t="n">
        <f aca="false">IF(($AB421*(Input!$C$16/100)&gt;0),0,($AB421*(Input!$C$16/100)))</f>
        <v>0</v>
      </c>
      <c r="V422" s="78"/>
      <c r="W422" s="78" t="n">
        <f aca="false">IF(($N422+$O422+$P422+$Q422+$R422+$S422+$T422+$U422)&lt;0,($N422+$O422+$P422+$Q422+$R422+$S422+$T422+$U422),0)</f>
        <v>0</v>
      </c>
      <c r="X422" s="78"/>
      <c r="Y422" s="78" t="n">
        <f aca="false">IF(($N422+$O422+$P422+$Q422+$R422+$S422+$T422+$U422)&gt;=0,($N422+$O422+$P422+$Q422+$R422+$S422+$T422+$U422),0)</f>
        <v>0</v>
      </c>
      <c r="AA422" s="78" t="n">
        <f aca="false">IF(AND((($AB421+$W421-$U421)&lt;0),($Y422&gt;0)),($AA421-$K422)*(1+Input!$C$18/(12*100)),($AA421+$Y422-$K422)*(1+Input!$C$18/(12*100)))</f>
        <v>329403.020652346</v>
      </c>
      <c r="AB422" s="78" t="n">
        <f aca="false">IF(AND((($AB421+$W421-$U421)&lt;0),($Y422&gt;=0)),($AB421+$W421-$U421+$Y422)*(1+Input!$C$15/(12*100)),0)</f>
        <v>0</v>
      </c>
    </row>
    <row r="423" customFormat="false" ht="12.8" hidden="false" customHeight="false" outlineLevel="0" collapsed="false">
      <c r="A423" s="76" t="n">
        <v>419</v>
      </c>
      <c r="B423" s="77" t="n">
        <f aca="false">EOMONTH(Input!$C$7,A423)</f>
        <v>55670</v>
      </c>
      <c r="D423" s="76" t="n">
        <f aca="false">DATEDIF(Input!$C$23,$B423,"Y")</f>
        <v>75</v>
      </c>
      <c r="E423" s="76" t="n">
        <f aca="false">DATEDIF(Input!$G$23,$B423,"Y")</f>
        <v>75</v>
      </c>
      <c r="G423" s="78" t="n">
        <f aca="false">Salary_01!$L423</f>
        <v>-2175.30758272991</v>
      </c>
      <c r="H423" s="78" t="n">
        <f aca="false">Salary_02!$L423</f>
        <v>-1812.75631894159</v>
      </c>
      <c r="I423" s="78" t="n">
        <f aca="false">Retirement_Dist_01!$J423</f>
        <v>5630.49054754397</v>
      </c>
      <c r="J423" s="78" t="n">
        <f aca="false">Retirement_Dist_02!$J423</f>
        <v>3876.38977622751</v>
      </c>
      <c r="K423" s="78" t="n">
        <f aca="true">IF(AND(OR($B423&gt;Input!$C$31,$B423&gt;Input!$G$31),OR($B423&lt;Input!$C$25,$B423&lt;Input!$G$25)),(-1)*PMT(Input!$C$18/(100*12),(OFFSET($A$4, MAX( MATCH(Input!$C$25,$B$4:$B$1004,1), MATCH(Input!$G$25,$B$4:$B$1004,1)),0,1,1) - OFFSET($A$4, MIN( MATCH(Input!$C$31,$B$4:$B$1004,1), MATCH(Input!$G$31,$B$4:$B$1004,1)),0,1,1)),$AD$4,0,1),0)</f>
        <v>2751.83598150878</v>
      </c>
      <c r="L423" s="78" t="n">
        <f aca="false">IF(AND(($B423&lt;Input!$C$31),($B423&lt;Input!$G$31)),($G423+$H423+$I423+$J423),($G423+$H423+$I423+$J423+$K423))</f>
        <v>8270.65240360875</v>
      </c>
      <c r="M423" s="78" t="n">
        <f aca="false">Mortgage!$L423</f>
        <v>-682.976323876584</v>
      </c>
      <c r="N423" s="78" t="n">
        <f aca="false">$L423+$M423</f>
        <v>7587.67607973217</v>
      </c>
      <c r="O423" s="78" t="n">
        <f aca="false">IF(AND(($B423&lt;Input!$C$31),($B423&lt;Input!$G$31)),Expenses!$D423,(-1)*$N423)</f>
        <v>-7587.67607973217</v>
      </c>
      <c r="P423" s="78" t="n">
        <f aca="false">Childcare!$D423</f>
        <v>0</v>
      </c>
      <c r="Q423" s="78" t="n">
        <f aca="false">Loan_01!$E423</f>
        <v>0</v>
      </c>
      <c r="R423" s="78" t="n">
        <f aca="false">Loan_02!$E423</f>
        <v>0</v>
      </c>
      <c r="S423" s="78" t="n">
        <f aca="false">(-1)*SUM(Roth_01!$D423+Roth_02!$D423+IRA_01!$D423+IRA_02!$D423+Invest_01!$D423+Invest_02!$D423)</f>
        <v>-0</v>
      </c>
      <c r="T423" s="78" t="n">
        <f aca="false">(-1)*(IF(($B423&gt;Input!$O$24),0,Input!$O$30)+IF(($B423&gt;Input!$O$31),0,Input!$O$37)+IF(($B423&gt;Input!$O$38),0,Input!$O$44))</f>
        <v>-0</v>
      </c>
      <c r="U423" s="78" t="n">
        <f aca="false">IF(($AB422*(Input!$C$16/100)&gt;0),0,($AB422*(Input!$C$16/100)))</f>
        <v>0</v>
      </c>
      <c r="V423" s="78"/>
      <c r="W423" s="78" t="n">
        <f aca="false">IF(($N423+$O423+$P423+$Q423+$R423+$S423+$T423+$U423)&lt;0,($N423+$O423+$P423+$Q423+$R423+$S423+$T423+$U423),0)</f>
        <v>0</v>
      </c>
      <c r="X423" s="78"/>
      <c r="Y423" s="78" t="n">
        <f aca="false">IF(($N423+$O423+$P423+$Q423+$R423+$S423+$T423+$U423)&gt;=0,($N423+$O423+$P423+$Q423+$R423+$S423+$T423+$U423),0)</f>
        <v>0</v>
      </c>
      <c r="AA423" s="78" t="n">
        <f aca="false">IF(AND((($AB422+$W422-$U422)&lt;0),($Y423&gt;0)),($AA422-$K423)*(1+Input!$C$18/(12*100)),($AA422+$Y423-$K423)*(1+Input!$C$18/(12*100)))</f>
        <v>326664.795136865</v>
      </c>
      <c r="AB423" s="78" t="n">
        <f aca="false">IF(AND((($AB422+$W422-$U422)&lt;0),($Y423&gt;=0)),($AB422+$W422-$U422+$Y423)*(1+Input!$C$15/(12*100)),0)</f>
        <v>0</v>
      </c>
    </row>
    <row r="424" customFormat="false" ht="12.8" hidden="false" customHeight="false" outlineLevel="0" collapsed="false">
      <c r="A424" s="76" t="n">
        <v>420</v>
      </c>
      <c r="B424" s="77" t="n">
        <f aca="false">EOMONTH(Input!$C$7,A424)</f>
        <v>55700</v>
      </c>
      <c r="D424" s="76" t="n">
        <f aca="false">DATEDIF(Input!$C$23,$B424,"Y")</f>
        <v>75</v>
      </c>
      <c r="E424" s="76" t="n">
        <f aca="false">DATEDIF(Input!$G$23,$B424,"Y")</f>
        <v>75</v>
      </c>
      <c r="G424" s="78" t="n">
        <f aca="false">Salary_01!$L424</f>
        <v>-2305.8260376937</v>
      </c>
      <c r="H424" s="78" t="n">
        <f aca="false">Salary_02!$L424</f>
        <v>-1921.52169807809</v>
      </c>
      <c r="I424" s="78" t="n">
        <f aca="false">Retirement_Dist_01!$J424</f>
        <v>5630.49054754397</v>
      </c>
      <c r="J424" s="78" t="n">
        <f aca="false">Retirement_Dist_02!$J424</f>
        <v>3876.38977622751</v>
      </c>
      <c r="K424" s="78" t="n">
        <f aca="true">IF(AND(OR($B424&gt;Input!$C$31,$B424&gt;Input!$G$31),OR($B424&lt;Input!$C$25,$B424&lt;Input!$G$25)),(-1)*PMT(Input!$C$18/(100*12),(OFFSET($A$4, MAX( MATCH(Input!$C$25,$B$4:$B$1004,1), MATCH(Input!$G$25,$B$4:$B$1004,1)),0,1,1) - OFFSET($A$4, MIN( MATCH(Input!$C$31,$B$4:$B$1004,1), MATCH(Input!$G$31,$B$4:$B$1004,1)),0,1,1)),$AD$4,0,1),0)</f>
        <v>2751.83598150878</v>
      </c>
      <c r="L424" s="78" t="n">
        <f aca="false">IF(AND(($B424&lt;Input!$C$31),($B424&lt;Input!$G$31)),($G424+$H424+$I424+$J424),($G424+$H424+$I424+$J424+$K424))</f>
        <v>8031.36856950846</v>
      </c>
      <c r="M424" s="78" t="n">
        <f aca="false">Mortgage!$L424</f>
        <v>-703.465613592882</v>
      </c>
      <c r="N424" s="78" t="n">
        <f aca="false">$L424+$M424</f>
        <v>7327.90295591558</v>
      </c>
      <c r="O424" s="78" t="n">
        <f aca="false">IF(AND(($B424&lt;Input!$C$31),($B424&lt;Input!$G$31)),Expenses!$D424,(-1)*$N424)</f>
        <v>-7327.90295591558</v>
      </c>
      <c r="P424" s="78" t="n">
        <f aca="false">Childcare!$D424</f>
        <v>0</v>
      </c>
      <c r="Q424" s="78" t="n">
        <f aca="false">Loan_01!$E424</f>
        <v>0</v>
      </c>
      <c r="R424" s="78" t="n">
        <f aca="false">Loan_02!$E424</f>
        <v>0</v>
      </c>
      <c r="S424" s="78" t="n">
        <f aca="false">(-1)*SUM(Roth_01!$D424+Roth_02!$D424+IRA_01!$D424+IRA_02!$D424+Invest_01!$D424+Invest_02!$D424)</f>
        <v>-0</v>
      </c>
      <c r="T424" s="78" t="n">
        <f aca="false">(-1)*(IF(($B424&gt;Input!$O$24),0,Input!$O$30)+IF(($B424&gt;Input!$O$31),0,Input!$O$37)+IF(($B424&gt;Input!$O$38),0,Input!$O$44))</f>
        <v>-0</v>
      </c>
      <c r="U424" s="78" t="n">
        <f aca="false">IF(($AB423*(Input!$C$16/100)&gt;0),0,($AB423*(Input!$C$16/100)))</f>
        <v>0</v>
      </c>
      <c r="V424" s="78"/>
      <c r="W424" s="78" t="n">
        <f aca="false">IF(($N424+$O424+$P424+$Q424+$R424+$S424+$T424+$U424)&lt;0,($N424+$O424+$P424+$Q424+$R424+$S424+$T424+$U424),0)</f>
        <v>0</v>
      </c>
      <c r="X424" s="78"/>
      <c r="Y424" s="78" t="n">
        <f aca="false">IF(($N424+$O424+$P424+$Q424+$R424+$S424+$T424+$U424)&gt;=0,($N424+$O424+$P424+$Q424+$R424+$S424+$T424+$U424),0)</f>
        <v>0</v>
      </c>
      <c r="AA424" s="78" t="n">
        <f aca="false">IF(AND((($AB423+$W423-$U423)&lt;0),($Y424&gt;0)),($AA423-$K424)*(1+Input!$C$18/(12*100)),($AA423+$Y424-$K424)*(1+Input!$C$18/(12*100)))</f>
        <v>323926.455528655</v>
      </c>
      <c r="AB424" s="78" t="n">
        <f aca="false">IF(AND((($AB423+$W423-$U423)&lt;0),($Y424&gt;=0)),($AB423+$W423-$U423+$Y424)*(1+Input!$C$15/(12*100)),0)</f>
        <v>0</v>
      </c>
    </row>
    <row r="425" customFormat="false" ht="12.8" hidden="false" customHeight="false" outlineLevel="0" collapsed="false">
      <c r="A425" s="76" t="n">
        <v>421</v>
      </c>
      <c r="B425" s="77" t="n">
        <f aca="false">EOMONTH(Input!$C$7,A425)</f>
        <v>55731</v>
      </c>
      <c r="D425" s="76" t="n">
        <f aca="false">DATEDIF(Input!$C$23,$B425,"Y")</f>
        <v>75</v>
      </c>
      <c r="E425" s="76" t="n">
        <f aca="false">DATEDIF(Input!$G$23,$B425,"Y")</f>
        <v>75</v>
      </c>
      <c r="G425" s="78" t="n">
        <f aca="false">Salary_01!$L425</f>
        <v>-2305.8260376937</v>
      </c>
      <c r="H425" s="78" t="n">
        <f aca="false">Salary_02!$L425</f>
        <v>-1921.52169807809</v>
      </c>
      <c r="I425" s="78" t="n">
        <f aca="false">Retirement_Dist_01!$J425</f>
        <v>5630.49054754397</v>
      </c>
      <c r="J425" s="78" t="n">
        <f aca="false">Retirement_Dist_02!$J425</f>
        <v>3876.38977622751</v>
      </c>
      <c r="K425" s="78" t="n">
        <f aca="true">IF(AND(OR($B425&gt;Input!$C$31,$B425&gt;Input!$G$31),OR($B425&lt;Input!$C$25,$B425&lt;Input!$G$25)),(-1)*PMT(Input!$C$18/(100*12),(OFFSET($A$4, MAX( MATCH(Input!$C$25,$B$4:$B$1004,1), MATCH(Input!$G$25,$B$4:$B$1004,1)),0,1,1) - OFFSET($A$4, MIN( MATCH(Input!$C$31,$B$4:$B$1004,1), MATCH(Input!$G$31,$B$4:$B$1004,1)),0,1,1)),$AD$4,0,1),0)</f>
        <v>2751.83598150878</v>
      </c>
      <c r="L425" s="78" t="n">
        <f aca="false">IF(AND(($B425&lt;Input!$C$31),($B425&lt;Input!$G$31)),($G425+$H425+$I425+$J425),($G425+$H425+$I425+$J425+$K425))</f>
        <v>8031.36856950846</v>
      </c>
      <c r="M425" s="78" t="n">
        <f aca="false">Mortgage!$L425</f>
        <v>-703.465613592882</v>
      </c>
      <c r="N425" s="78" t="n">
        <f aca="false">$L425+$M425</f>
        <v>7327.90295591558</v>
      </c>
      <c r="O425" s="78" t="n">
        <f aca="false">IF(AND(($B425&lt;Input!$C$31),($B425&lt;Input!$G$31)),Expenses!$D425,(-1)*$N425)</f>
        <v>-7327.90295591558</v>
      </c>
      <c r="P425" s="78" t="n">
        <f aca="false">Childcare!$D425</f>
        <v>0</v>
      </c>
      <c r="Q425" s="78" t="n">
        <f aca="false">Loan_01!$E425</f>
        <v>0</v>
      </c>
      <c r="R425" s="78" t="n">
        <f aca="false">Loan_02!$E425</f>
        <v>0</v>
      </c>
      <c r="S425" s="78" t="n">
        <f aca="false">(-1)*SUM(Roth_01!$D425+Roth_02!$D425+IRA_01!$D425+IRA_02!$D425+Invest_01!$D425+Invest_02!$D425)</f>
        <v>-0</v>
      </c>
      <c r="T425" s="78" t="n">
        <f aca="false">(-1)*(IF(($B425&gt;Input!$O$24),0,Input!$O$30)+IF(($B425&gt;Input!$O$31),0,Input!$O$37)+IF(($B425&gt;Input!$O$38),0,Input!$O$44))</f>
        <v>-0</v>
      </c>
      <c r="U425" s="78" t="n">
        <f aca="false">IF(($AB424*(Input!$C$16/100)&gt;0),0,($AB424*(Input!$C$16/100)))</f>
        <v>0</v>
      </c>
      <c r="V425" s="78"/>
      <c r="W425" s="78" t="n">
        <f aca="false">IF(($N425+$O425+$P425+$Q425+$R425+$S425+$T425+$U425)&lt;0,($N425+$O425+$P425+$Q425+$R425+$S425+$T425+$U425),0)</f>
        <v>0</v>
      </c>
      <c r="X425" s="78"/>
      <c r="Y425" s="78" t="n">
        <f aca="false">IF(($N425+$O425+$P425+$Q425+$R425+$S425+$T425+$U425)&gt;=0,($N425+$O425+$P425+$Q425+$R425+$S425+$T425+$U425),0)</f>
        <v>0</v>
      </c>
      <c r="AA425" s="78" t="n">
        <f aca="false">IF(AND((($AB424+$W424-$U424)&lt;0),($Y425&gt;0)),($AA424-$K425)*(1+Input!$C$18/(12*100)),($AA424+$Y425-$K425)*(1+Input!$C$18/(12*100)))</f>
        <v>321188.001822961</v>
      </c>
      <c r="AB425" s="78" t="n">
        <f aca="false">IF(AND((($AB424+$W424-$U424)&lt;0),($Y425&gt;=0)),($AB424+$W424-$U424+$Y425)*(1+Input!$C$15/(12*100)),0)</f>
        <v>0</v>
      </c>
    </row>
    <row r="426" customFormat="false" ht="12.8" hidden="false" customHeight="false" outlineLevel="0" collapsed="false">
      <c r="A426" s="76" t="n">
        <v>422</v>
      </c>
      <c r="B426" s="77" t="n">
        <f aca="false">EOMONTH(Input!$C$7,A426)</f>
        <v>55762</v>
      </c>
      <c r="D426" s="76" t="n">
        <f aca="false">DATEDIF(Input!$C$23,$B426,"Y")</f>
        <v>75</v>
      </c>
      <c r="E426" s="76" t="n">
        <f aca="false">DATEDIF(Input!$G$23,$B426,"Y")</f>
        <v>75</v>
      </c>
      <c r="G426" s="78" t="n">
        <f aca="false">Salary_01!$L426</f>
        <v>-2305.8260376937</v>
      </c>
      <c r="H426" s="78" t="n">
        <f aca="false">Salary_02!$L426</f>
        <v>-1921.52169807809</v>
      </c>
      <c r="I426" s="78" t="n">
        <f aca="false">Retirement_Dist_01!$J426</f>
        <v>5630.49054754397</v>
      </c>
      <c r="J426" s="78" t="n">
        <f aca="false">Retirement_Dist_02!$J426</f>
        <v>3876.38977622751</v>
      </c>
      <c r="K426" s="78" t="n">
        <f aca="true">IF(AND(OR($B426&gt;Input!$C$31,$B426&gt;Input!$G$31),OR($B426&lt;Input!$C$25,$B426&lt;Input!$G$25)),(-1)*PMT(Input!$C$18/(100*12),(OFFSET($A$4, MAX( MATCH(Input!$C$25,$B$4:$B$1004,1), MATCH(Input!$G$25,$B$4:$B$1004,1)),0,1,1) - OFFSET($A$4, MIN( MATCH(Input!$C$31,$B$4:$B$1004,1), MATCH(Input!$G$31,$B$4:$B$1004,1)),0,1,1)),$AD$4,0,1),0)</f>
        <v>2751.83598150878</v>
      </c>
      <c r="L426" s="78" t="n">
        <f aca="false">IF(AND(($B426&lt;Input!$C$31),($B426&lt;Input!$G$31)),($G426+$H426+$I426+$J426),($G426+$H426+$I426+$J426+$K426))</f>
        <v>8031.36856950846</v>
      </c>
      <c r="M426" s="78" t="n">
        <f aca="false">Mortgage!$L426</f>
        <v>-703.465613592882</v>
      </c>
      <c r="N426" s="78" t="n">
        <f aca="false">$L426+$M426</f>
        <v>7327.90295591558</v>
      </c>
      <c r="O426" s="78" t="n">
        <f aca="false">IF(AND(($B426&lt;Input!$C$31),($B426&lt;Input!$G$31)),Expenses!$D426,(-1)*$N426)</f>
        <v>-7327.90295591558</v>
      </c>
      <c r="P426" s="78" t="n">
        <f aca="false">Childcare!$D426</f>
        <v>0</v>
      </c>
      <c r="Q426" s="78" t="n">
        <f aca="false">Loan_01!$E426</f>
        <v>0</v>
      </c>
      <c r="R426" s="78" t="n">
        <f aca="false">Loan_02!$E426</f>
        <v>0</v>
      </c>
      <c r="S426" s="78" t="n">
        <f aca="false">(-1)*SUM(Roth_01!$D426+Roth_02!$D426+IRA_01!$D426+IRA_02!$D426+Invest_01!$D426+Invest_02!$D426)</f>
        <v>-0</v>
      </c>
      <c r="T426" s="78" t="n">
        <f aca="false">(-1)*(IF(($B426&gt;Input!$O$24),0,Input!$O$30)+IF(($B426&gt;Input!$O$31),0,Input!$O$37)+IF(($B426&gt;Input!$O$38),0,Input!$O$44))</f>
        <v>-0</v>
      </c>
      <c r="U426" s="78" t="n">
        <f aca="false">IF(($AB425*(Input!$C$16/100)&gt;0),0,($AB425*(Input!$C$16/100)))</f>
        <v>0</v>
      </c>
      <c r="V426" s="78"/>
      <c r="W426" s="78" t="n">
        <f aca="false">IF(($N426+$O426+$P426+$Q426+$R426+$S426+$T426+$U426)&lt;0,($N426+$O426+$P426+$Q426+$R426+$S426+$T426+$U426),0)</f>
        <v>0</v>
      </c>
      <c r="X426" s="78"/>
      <c r="Y426" s="78" t="n">
        <f aca="false">IF(($N426+$O426+$P426+$Q426+$R426+$S426+$T426+$U426)&gt;=0,($N426+$O426+$P426+$Q426+$R426+$S426+$T426+$U426),0)</f>
        <v>0</v>
      </c>
      <c r="AA426" s="78" t="n">
        <f aca="false">IF(AND((($AB425+$W425-$U425)&lt;0),($Y426&gt;0)),($AA425-$K426)*(1+Input!$C$18/(12*100)),($AA425+$Y426-$K426)*(1+Input!$C$18/(12*100)))</f>
        <v>318449.434015029</v>
      </c>
      <c r="AB426" s="78" t="n">
        <f aca="false">IF(AND((($AB425+$W425-$U425)&lt;0),($Y426&gt;=0)),($AB425+$W425-$U425+$Y426)*(1+Input!$C$15/(12*100)),0)</f>
        <v>0</v>
      </c>
    </row>
    <row r="427" customFormat="false" ht="12.8" hidden="false" customHeight="false" outlineLevel="0" collapsed="false">
      <c r="A427" s="76" t="n">
        <v>423</v>
      </c>
      <c r="B427" s="77" t="n">
        <f aca="false">EOMONTH(Input!$C$7,A427)</f>
        <v>55792</v>
      </c>
      <c r="D427" s="76" t="n">
        <f aca="false">DATEDIF(Input!$C$23,$B427,"Y")</f>
        <v>75</v>
      </c>
      <c r="E427" s="76" t="n">
        <f aca="false">DATEDIF(Input!$G$23,$B427,"Y")</f>
        <v>75</v>
      </c>
      <c r="G427" s="78" t="n">
        <f aca="false">Salary_01!$L427</f>
        <v>-2305.8260376937</v>
      </c>
      <c r="H427" s="78" t="n">
        <f aca="false">Salary_02!$L427</f>
        <v>-1921.52169807809</v>
      </c>
      <c r="I427" s="78" t="n">
        <f aca="false">Retirement_Dist_01!$J427</f>
        <v>5630.49054754397</v>
      </c>
      <c r="J427" s="78" t="n">
        <f aca="false">Retirement_Dist_02!$J427</f>
        <v>3876.38977622751</v>
      </c>
      <c r="K427" s="78" t="n">
        <f aca="true">IF(AND(OR($B427&gt;Input!$C$31,$B427&gt;Input!$G$31),OR($B427&lt;Input!$C$25,$B427&lt;Input!$G$25)),(-1)*PMT(Input!$C$18/(100*12),(OFFSET($A$4, MAX( MATCH(Input!$C$25,$B$4:$B$1004,1), MATCH(Input!$G$25,$B$4:$B$1004,1)),0,1,1) - OFFSET($A$4, MIN( MATCH(Input!$C$31,$B$4:$B$1004,1), MATCH(Input!$G$31,$B$4:$B$1004,1)),0,1,1)),$AD$4,0,1),0)</f>
        <v>2751.83598150878</v>
      </c>
      <c r="L427" s="78" t="n">
        <f aca="false">IF(AND(($B427&lt;Input!$C$31),($B427&lt;Input!$G$31)),($G427+$H427+$I427+$J427),($G427+$H427+$I427+$J427+$K427))</f>
        <v>8031.36856950846</v>
      </c>
      <c r="M427" s="78" t="n">
        <f aca="false">Mortgage!$L427</f>
        <v>-703.465613592882</v>
      </c>
      <c r="N427" s="78" t="n">
        <f aca="false">$L427+$M427</f>
        <v>7327.90295591558</v>
      </c>
      <c r="O427" s="78" t="n">
        <f aca="false">IF(AND(($B427&lt;Input!$C$31),($B427&lt;Input!$G$31)),Expenses!$D427,(-1)*$N427)</f>
        <v>-7327.90295591558</v>
      </c>
      <c r="P427" s="78" t="n">
        <f aca="false">Childcare!$D427</f>
        <v>0</v>
      </c>
      <c r="Q427" s="78" t="n">
        <f aca="false">Loan_01!$E427</f>
        <v>0</v>
      </c>
      <c r="R427" s="78" t="n">
        <f aca="false">Loan_02!$E427</f>
        <v>0</v>
      </c>
      <c r="S427" s="78" t="n">
        <f aca="false">(-1)*SUM(Roth_01!$D427+Roth_02!$D427+IRA_01!$D427+IRA_02!$D427+Invest_01!$D427+Invest_02!$D427)</f>
        <v>-0</v>
      </c>
      <c r="T427" s="78" t="n">
        <f aca="false">(-1)*(IF(($B427&gt;Input!$O$24),0,Input!$O$30)+IF(($B427&gt;Input!$O$31),0,Input!$O$37)+IF(($B427&gt;Input!$O$38),0,Input!$O$44))</f>
        <v>-0</v>
      </c>
      <c r="U427" s="78" t="n">
        <f aca="false">IF(($AB426*(Input!$C$16/100)&gt;0),0,($AB426*(Input!$C$16/100)))</f>
        <v>0</v>
      </c>
      <c r="V427" s="78"/>
      <c r="W427" s="78" t="n">
        <f aca="false">IF(($N427+$O427+$P427+$Q427+$R427+$S427+$T427+$U427)&lt;0,($N427+$O427+$P427+$Q427+$R427+$S427+$T427+$U427),0)</f>
        <v>0</v>
      </c>
      <c r="X427" s="78"/>
      <c r="Y427" s="78" t="n">
        <f aca="false">IF(($N427+$O427+$P427+$Q427+$R427+$S427+$T427+$U427)&gt;=0,($N427+$O427+$P427+$Q427+$R427+$S427+$T427+$U427),0)</f>
        <v>0</v>
      </c>
      <c r="AA427" s="78" t="n">
        <f aca="false">IF(AND((($AB426+$W426-$U426)&lt;0),($Y427&gt;0)),($AA426-$K427)*(1+Input!$C$18/(12*100)),($AA426+$Y427-$K427)*(1+Input!$C$18/(12*100)))</f>
        <v>315710.752100105</v>
      </c>
      <c r="AB427" s="78" t="n">
        <f aca="false">IF(AND((($AB426+$W426-$U426)&lt;0),($Y427&gt;=0)),($AB426+$W426-$U426+$Y427)*(1+Input!$C$15/(12*100)),0)</f>
        <v>0</v>
      </c>
    </row>
    <row r="428" customFormat="false" ht="12.8" hidden="false" customHeight="false" outlineLevel="0" collapsed="false">
      <c r="A428" s="76" t="n">
        <v>424</v>
      </c>
      <c r="B428" s="77" t="n">
        <f aca="false">EOMONTH(Input!$C$7,A428)</f>
        <v>55823</v>
      </c>
      <c r="D428" s="76" t="n">
        <f aca="false">DATEDIF(Input!$C$23,$B428,"Y")</f>
        <v>75</v>
      </c>
      <c r="E428" s="76" t="n">
        <f aca="false">DATEDIF(Input!$G$23,$B428,"Y")</f>
        <v>75</v>
      </c>
      <c r="G428" s="78" t="n">
        <f aca="false">Salary_01!$L428</f>
        <v>-2305.8260376937</v>
      </c>
      <c r="H428" s="78" t="n">
        <f aca="false">Salary_02!$L428</f>
        <v>-1921.52169807809</v>
      </c>
      <c r="I428" s="78" t="n">
        <f aca="false">Retirement_Dist_01!$J428</f>
        <v>5630.49054754397</v>
      </c>
      <c r="J428" s="78" t="n">
        <f aca="false">Retirement_Dist_02!$J428</f>
        <v>3876.38977622751</v>
      </c>
      <c r="K428" s="78" t="n">
        <f aca="true">IF(AND(OR($B428&gt;Input!$C$31,$B428&gt;Input!$G$31),OR($B428&lt;Input!$C$25,$B428&lt;Input!$G$25)),(-1)*PMT(Input!$C$18/(100*12),(OFFSET($A$4, MAX( MATCH(Input!$C$25,$B$4:$B$1004,1), MATCH(Input!$G$25,$B$4:$B$1004,1)),0,1,1) - OFFSET($A$4, MIN( MATCH(Input!$C$31,$B$4:$B$1004,1), MATCH(Input!$G$31,$B$4:$B$1004,1)),0,1,1)),$AD$4,0,1),0)</f>
        <v>2751.83598150878</v>
      </c>
      <c r="L428" s="78" t="n">
        <f aca="false">IF(AND(($B428&lt;Input!$C$31),($B428&lt;Input!$G$31)),($G428+$H428+$I428+$J428),($G428+$H428+$I428+$J428+$K428))</f>
        <v>8031.36856950846</v>
      </c>
      <c r="M428" s="78" t="n">
        <f aca="false">Mortgage!$L428</f>
        <v>-703.465613592882</v>
      </c>
      <c r="N428" s="78" t="n">
        <f aca="false">$L428+$M428</f>
        <v>7327.90295591558</v>
      </c>
      <c r="O428" s="78" t="n">
        <f aca="false">IF(AND(($B428&lt;Input!$C$31),($B428&lt;Input!$G$31)),Expenses!$D428,(-1)*$N428)</f>
        <v>-7327.90295591558</v>
      </c>
      <c r="P428" s="78" t="n">
        <f aca="false">Childcare!$D428</f>
        <v>0</v>
      </c>
      <c r="Q428" s="78" t="n">
        <f aca="false">Loan_01!$E428</f>
        <v>0</v>
      </c>
      <c r="R428" s="78" t="n">
        <f aca="false">Loan_02!$E428</f>
        <v>0</v>
      </c>
      <c r="S428" s="78" t="n">
        <f aca="false">(-1)*SUM(Roth_01!$D428+Roth_02!$D428+IRA_01!$D428+IRA_02!$D428+Invest_01!$D428+Invest_02!$D428)</f>
        <v>-0</v>
      </c>
      <c r="T428" s="78" t="n">
        <f aca="false">(-1)*(IF(($B428&gt;Input!$O$24),0,Input!$O$30)+IF(($B428&gt;Input!$O$31),0,Input!$O$37)+IF(($B428&gt;Input!$O$38),0,Input!$O$44))</f>
        <v>-0</v>
      </c>
      <c r="U428" s="78" t="n">
        <f aca="false">IF(($AB427*(Input!$C$16/100)&gt;0),0,($AB427*(Input!$C$16/100)))</f>
        <v>0</v>
      </c>
      <c r="V428" s="78"/>
      <c r="W428" s="78" t="n">
        <f aca="false">IF(($N428+$O428+$P428+$Q428+$R428+$S428+$T428+$U428)&lt;0,($N428+$O428+$P428+$Q428+$R428+$S428+$T428+$U428),0)</f>
        <v>0</v>
      </c>
      <c r="X428" s="78"/>
      <c r="Y428" s="78" t="n">
        <f aca="false">IF(($N428+$O428+$P428+$Q428+$R428+$S428+$T428+$U428)&gt;=0,($N428+$O428+$P428+$Q428+$R428+$S428+$T428+$U428),0)</f>
        <v>0</v>
      </c>
      <c r="AA428" s="78" t="n">
        <f aca="false">IF(AND((($AB427+$W427-$U427)&lt;0),($Y428&gt;0)),($AA427-$K428)*(1+Input!$C$18/(12*100)),($AA427+$Y428-$K428)*(1+Input!$C$18/(12*100)))</f>
        <v>312971.956073434</v>
      </c>
      <c r="AB428" s="78" t="n">
        <f aca="false">IF(AND((($AB427+$W427-$U427)&lt;0),($Y428&gt;=0)),($AB427+$W427-$U427+$Y428)*(1+Input!$C$15/(12*100)),0)</f>
        <v>0</v>
      </c>
    </row>
    <row r="429" customFormat="false" ht="12.8" hidden="false" customHeight="false" outlineLevel="0" collapsed="false">
      <c r="A429" s="76" t="n">
        <v>425</v>
      </c>
      <c r="B429" s="77" t="n">
        <f aca="false">EOMONTH(Input!$C$7,A429)</f>
        <v>55853</v>
      </c>
      <c r="D429" s="76" t="n">
        <f aca="false">DATEDIF(Input!$C$23,$B429,"Y")</f>
        <v>75</v>
      </c>
      <c r="E429" s="76" t="n">
        <f aca="false">DATEDIF(Input!$G$23,$B429,"Y")</f>
        <v>75</v>
      </c>
      <c r="G429" s="78" t="n">
        <f aca="false">Salary_01!$L429</f>
        <v>-2305.8260376937</v>
      </c>
      <c r="H429" s="78" t="n">
        <f aca="false">Salary_02!$L429</f>
        <v>-1921.52169807809</v>
      </c>
      <c r="I429" s="78" t="n">
        <f aca="false">Retirement_Dist_01!$J429</f>
        <v>5630.49054754397</v>
      </c>
      <c r="J429" s="78" t="n">
        <f aca="false">Retirement_Dist_02!$J429</f>
        <v>3876.38977622751</v>
      </c>
      <c r="K429" s="78" t="n">
        <f aca="true">IF(AND(OR($B429&gt;Input!$C$31,$B429&gt;Input!$G$31),OR($B429&lt;Input!$C$25,$B429&lt;Input!$G$25)),(-1)*PMT(Input!$C$18/(100*12),(OFFSET($A$4, MAX( MATCH(Input!$C$25,$B$4:$B$1004,1), MATCH(Input!$G$25,$B$4:$B$1004,1)),0,1,1) - OFFSET($A$4, MIN( MATCH(Input!$C$31,$B$4:$B$1004,1), MATCH(Input!$G$31,$B$4:$B$1004,1)),0,1,1)),$AD$4,0,1),0)</f>
        <v>2751.83598150878</v>
      </c>
      <c r="L429" s="78" t="n">
        <f aca="false">IF(AND(($B429&lt;Input!$C$31),($B429&lt;Input!$G$31)),($G429+$H429+$I429+$J429),($G429+$H429+$I429+$J429+$K429))</f>
        <v>8031.36856950846</v>
      </c>
      <c r="M429" s="78" t="n">
        <f aca="false">Mortgage!$L429</f>
        <v>-703.465613592882</v>
      </c>
      <c r="N429" s="78" t="n">
        <f aca="false">$L429+$M429</f>
        <v>7327.90295591558</v>
      </c>
      <c r="O429" s="78" t="n">
        <f aca="false">IF(AND(($B429&lt;Input!$C$31),($B429&lt;Input!$G$31)),Expenses!$D429,(-1)*$N429)</f>
        <v>-7327.90295591558</v>
      </c>
      <c r="P429" s="78" t="n">
        <f aca="false">Childcare!$D429</f>
        <v>0</v>
      </c>
      <c r="Q429" s="78" t="n">
        <f aca="false">Loan_01!$E429</f>
        <v>0</v>
      </c>
      <c r="R429" s="78" t="n">
        <f aca="false">Loan_02!$E429</f>
        <v>0</v>
      </c>
      <c r="S429" s="78" t="n">
        <f aca="false">(-1)*SUM(Roth_01!$D429+Roth_02!$D429+IRA_01!$D429+IRA_02!$D429+Invest_01!$D429+Invest_02!$D429)</f>
        <v>-0</v>
      </c>
      <c r="T429" s="78" t="n">
        <f aca="false">(-1)*(IF(($B429&gt;Input!$O$24),0,Input!$O$30)+IF(($B429&gt;Input!$O$31),0,Input!$O$37)+IF(($B429&gt;Input!$O$38),0,Input!$O$44))</f>
        <v>-0</v>
      </c>
      <c r="U429" s="78" t="n">
        <f aca="false">IF(($AB428*(Input!$C$16/100)&gt;0),0,($AB428*(Input!$C$16/100)))</f>
        <v>0</v>
      </c>
      <c r="V429" s="78"/>
      <c r="W429" s="78" t="n">
        <f aca="false">IF(($N429+$O429+$P429+$Q429+$R429+$S429+$T429+$U429)&lt;0,($N429+$O429+$P429+$Q429+$R429+$S429+$T429+$U429),0)</f>
        <v>0</v>
      </c>
      <c r="X429" s="78"/>
      <c r="Y429" s="78" t="n">
        <f aca="false">IF(($N429+$O429+$P429+$Q429+$R429+$S429+$T429+$U429)&gt;=0,($N429+$O429+$P429+$Q429+$R429+$S429+$T429+$U429),0)</f>
        <v>0</v>
      </c>
      <c r="AA429" s="78" t="n">
        <f aca="false">IF(AND((($AB428+$W428-$U428)&lt;0),($Y429&gt;0)),($AA428-$K429)*(1+Input!$C$18/(12*100)),($AA428+$Y429-$K429)*(1+Input!$C$18/(12*100)))</f>
        <v>310233.045930262</v>
      </c>
      <c r="AB429" s="78" t="n">
        <f aca="false">IF(AND((($AB428+$W428-$U428)&lt;0),($Y429&gt;=0)),($AB428+$W428-$U428+$Y429)*(1+Input!$C$15/(12*100)),0)</f>
        <v>0</v>
      </c>
    </row>
    <row r="430" customFormat="false" ht="12.8" hidden="false" customHeight="false" outlineLevel="0" collapsed="false">
      <c r="A430" s="76" t="n">
        <v>426</v>
      </c>
      <c r="B430" s="77" t="n">
        <f aca="false">EOMONTH(Input!$C$7,A430)</f>
        <v>55884</v>
      </c>
      <c r="D430" s="76" t="n">
        <f aca="false">DATEDIF(Input!$C$23,$B430,"Y")</f>
        <v>75</v>
      </c>
      <c r="E430" s="76" t="n">
        <f aca="false">DATEDIF(Input!$G$23,$B430,"Y")</f>
        <v>75</v>
      </c>
      <c r="G430" s="78" t="n">
        <f aca="false">Salary_01!$L430</f>
        <v>-2305.8260376937</v>
      </c>
      <c r="H430" s="78" t="n">
        <f aca="false">Salary_02!$L430</f>
        <v>-1921.52169807809</v>
      </c>
      <c r="I430" s="78" t="n">
        <f aca="false">Retirement_Dist_01!$J430</f>
        <v>5630.49054754397</v>
      </c>
      <c r="J430" s="78" t="n">
        <f aca="false">Retirement_Dist_02!$J430</f>
        <v>3876.38977622751</v>
      </c>
      <c r="K430" s="78" t="n">
        <f aca="true">IF(AND(OR($B430&gt;Input!$C$31,$B430&gt;Input!$G$31),OR($B430&lt;Input!$C$25,$B430&lt;Input!$G$25)),(-1)*PMT(Input!$C$18/(100*12),(OFFSET($A$4, MAX( MATCH(Input!$C$25,$B$4:$B$1004,1), MATCH(Input!$G$25,$B$4:$B$1004,1)),0,1,1) - OFFSET($A$4, MIN( MATCH(Input!$C$31,$B$4:$B$1004,1), MATCH(Input!$G$31,$B$4:$B$1004,1)),0,1,1)),$AD$4,0,1),0)</f>
        <v>2751.83598150878</v>
      </c>
      <c r="L430" s="78" t="n">
        <f aca="false">IF(AND(($B430&lt;Input!$C$31),($B430&lt;Input!$G$31)),($G430+$H430+$I430+$J430),($G430+$H430+$I430+$J430+$K430))</f>
        <v>8031.36856950846</v>
      </c>
      <c r="M430" s="78" t="n">
        <f aca="false">Mortgage!$L430</f>
        <v>-703.465613592882</v>
      </c>
      <c r="N430" s="78" t="n">
        <f aca="false">$L430+$M430</f>
        <v>7327.90295591558</v>
      </c>
      <c r="O430" s="78" t="n">
        <f aca="false">IF(AND(($B430&lt;Input!$C$31),($B430&lt;Input!$G$31)),Expenses!$D430,(-1)*$N430)</f>
        <v>-7327.90295591558</v>
      </c>
      <c r="P430" s="78" t="n">
        <f aca="false">Childcare!$D430</f>
        <v>0</v>
      </c>
      <c r="Q430" s="78" t="n">
        <f aca="false">Loan_01!$E430</f>
        <v>0</v>
      </c>
      <c r="R430" s="78" t="n">
        <f aca="false">Loan_02!$E430</f>
        <v>0</v>
      </c>
      <c r="S430" s="78" t="n">
        <f aca="false">(-1)*SUM(Roth_01!$D430+Roth_02!$D430+IRA_01!$D430+IRA_02!$D430+Invest_01!$D430+Invest_02!$D430)</f>
        <v>-0</v>
      </c>
      <c r="T430" s="78" t="n">
        <f aca="false">(-1)*(IF(($B430&gt;Input!$O$24),0,Input!$O$30)+IF(($B430&gt;Input!$O$31),0,Input!$O$37)+IF(($B430&gt;Input!$O$38),0,Input!$O$44))</f>
        <v>-0</v>
      </c>
      <c r="U430" s="78" t="n">
        <f aca="false">IF(($AB429*(Input!$C$16/100)&gt;0),0,($AB429*(Input!$C$16/100)))</f>
        <v>0</v>
      </c>
      <c r="V430" s="78"/>
      <c r="W430" s="78" t="n">
        <f aca="false">IF(($N430+$O430+$P430+$Q430+$R430+$S430+$T430+$U430)&lt;0,($N430+$O430+$P430+$Q430+$R430+$S430+$T430+$U430),0)</f>
        <v>0</v>
      </c>
      <c r="X430" s="78"/>
      <c r="Y430" s="78" t="n">
        <f aca="false">IF(($N430+$O430+$P430+$Q430+$R430+$S430+$T430+$U430)&gt;=0,($N430+$O430+$P430+$Q430+$R430+$S430+$T430+$U430),0)</f>
        <v>0</v>
      </c>
      <c r="AA430" s="78" t="n">
        <f aca="false">IF(AND((($AB429+$W429-$U429)&lt;0),($Y430&gt;0)),($AA429-$K430)*(1+Input!$C$18/(12*100)),($AA429+$Y430-$K430)*(1+Input!$C$18/(12*100)))</f>
        <v>307494.021665835</v>
      </c>
      <c r="AB430" s="78" t="n">
        <f aca="false">IF(AND((($AB429+$W429-$U429)&lt;0),($Y430&gt;=0)),($AB429+$W429-$U429+$Y430)*(1+Input!$C$15/(12*100)),0)</f>
        <v>0</v>
      </c>
    </row>
    <row r="431" customFormat="false" ht="12.8" hidden="false" customHeight="false" outlineLevel="0" collapsed="false">
      <c r="A431" s="76" t="n">
        <v>427</v>
      </c>
      <c r="B431" s="77" t="n">
        <f aca="false">EOMONTH(Input!$C$7,A431)</f>
        <v>55915</v>
      </c>
      <c r="D431" s="76" t="n">
        <f aca="false">DATEDIF(Input!$C$23,$B431,"Y")</f>
        <v>75</v>
      </c>
      <c r="E431" s="76" t="n">
        <f aca="false">DATEDIF(Input!$G$23,$B431,"Y")</f>
        <v>75</v>
      </c>
      <c r="G431" s="78" t="n">
        <f aca="false">Salary_01!$L431</f>
        <v>-2305.8260376937</v>
      </c>
      <c r="H431" s="78" t="n">
        <f aca="false">Salary_02!$L431</f>
        <v>-1921.52169807809</v>
      </c>
      <c r="I431" s="78" t="n">
        <f aca="false">Retirement_Dist_01!$J431</f>
        <v>5630.49054754397</v>
      </c>
      <c r="J431" s="78" t="n">
        <f aca="false">Retirement_Dist_02!$J431</f>
        <v>3876.38977622751</v>
      </c>
      <c r="K431" s="78" t="n">
        <f aca="true">IF(AND(OR($B431&gt;Input!$C$31,$B431&gt;Input!$G$31),OR($B431&lt;Input!$C$25,$B431&lt;Input!$G$25)),(-1)*PMT(Input!$C$18/(100*12),(OFFSET($A$4, MAX( MATCH(Input!$C$25,$B$4:$B$1004,1), MATCH(Input!$G$25,$B$4:$B$1004,1)),0,1,1) - OFFSET($A$4, MIN( MATCH(Input!$C$31,$B$4:$B$1004,1), MATCH(Input!$G$31,$B$4:$B$1004,1)),0,1,1)),$AD$4,0,1),0)</f>
        <v>2751.83598150878</v>
      </c>
      <c r="L431" s="78" t="n">
        <f aca="false">IF(AND(($B431&lt;Input!$C$31),($B431&lt;Input!$G$31)),($G431+$H431+$I431+$J431),($G431+$H431+$I431+$J431+$K431))</f>
        <v>8031.36856950846</v>
      </c>
      <c r="M431" s="78" t="n">
        <f aca="false">Mortgage!$L431</f>
        <v>-703.465613592882</v>
      </c>
      <c r="N431" s="78" t="n">
        <f aca="false">$L431+$M431</f>
        <v>7327.90295591558</v>
      </c>
      <c r="O431" s="78" t="n">
        <f aca="false">IF(AND(($B431&lt;Input!$C$31),($B431&lt;Input!$G$31)),Expenses!$D431,(-1)*$N431)</f>
        <v>-7327.90295591558</v>
      </c>
      <c r="P431" s="78" t="n">
        <f aca="false">Childcare!$D431</f>
        <v>0</v>
      </c>
      <c r="Q431" s="78" t="n">
        <f aca="false">Loan_01!$E431</f>
        <v>0</v>
      </c>
      <c r="R431" s="78" t="n">
        <f aca="false">Loan_02!$E431</f>
        <v>0</v>
      </c>
      <c r="S431" s="78" t="n">
        <f aca="false">(-1)*SUM(Roth_01!$D431+Roth_02!$D431+IRA_01!$D431+IRA_02!$D431+Invest_01!$D431+Invest_02!$D431)</f>
        <v>-0</v>
      </c>
      <c r="T431" s="78" t="n">
        <f aca="false">(-1)*(IF(($B431&gt;Input!$O$24),0,Input!$O$30)+IF(($B431&gt;Input!$O$31),0,Input!$O$37)+IF(($B431&gt;Input!$O$38),0,Input!$O$44))</f>
        <v>-0</v>
      </c>
      <c r="U431" s="78" t="n">
        <f aca="false">IF(($AB430*(Input!$C$16/100)&gt;0),0,($AB430*(Input!$C$16/100)))</f>
        <v>0</v>
      </c>
      <c r="V431" s="78"/>
      <c r="W431" s="78" t="n">
        <f aca="false">IF(($N431+$O431+$P431+$Q431+$R431+$S431+$T431+$U431)&lt;0,($N431+$O431+$P431+$Q431+$R431+$S431+$T431+$U431),0)</f>
        <v>0</v>
      </c>
      <c r="X431" s="78"/>
      <c r="Y431" s="78" t="n">
        <f aca="false">IF(($N431+$O431+$P431+$Q431+$R431+$S431+$T431+$U431)&gt;=0,($N431+$O431+$P431+$Q431+$R431+$S431+$T431+$U431),0)</f>
        <v>0</v>
      </c>
      <c r="AA431" s="78" t="n">
        <f aca="false">IF(AND((($AB430+$W430-$U430)&lt;0),($Y431&gt;0)),($AA430-$K431)*(1+Input!$C$18/(12*100)),($AA430+$Y431-$K431)*(1+Input!$C$18/(12*100)))</f>
        <v>304754.883275396</v>
      </c>
      <c r="AB431" s="78" t="n">
        <f aca="false">IF(AND((($AB430+$W430-$U430)&lt;0),($Y431&gt;=0)),($AB430+$W430-$U430+$Y431)*(1+Input!$C$15/(12*100)),0)</f>
        <v>0</v>
      </c>
    </row>
    <row r="432" customFormat="false" ht="12.8" hidden="false" customHeight="false" outlineLevel="0" collapsed="false">
      <c r="A432" s="76" t="n">
        <v>428</v>
      </c>
      <c r="B432" s="77" t="n">
        <f aca="false">EOMONTH(Input!$C$7,A432)</f>
        <v>55943</v>
      </c>
      <c r="D432" s="76" t="n">
        <f aca="false">DATEDIF(Input!$C$23,$B432,"Y")</f>
        <v>75</v>
      </c>
      <c r="E432" s="76" t="n">
        <f aca="false">DATEDIF(Input!$G$23,$B432,"Y")</f>
        <v>75</v>
      </c>
      <c r="G432" s="78" t="n">
        <f aca="false">Salary_01!$L432</f>
        <v>-2305.8260376937</v>
      </c>
      <c r="H432" s="78" t="n">
        <f aca="false">Salary_02!$L432</f>
        <v>-1921.52169807809</v>
      </c>
      <c r="I432" s="78" t="n">
        <f aca="false">Retirement_Dist_01!$J432</f>
        <v>5630.49054754397</v>
      </c>
      <c r="J432" s="78" t="n">
        <f aca="false">Retirement_Dist_02!$J432</f>
        <v>3876.38977622751</v>
      </c>
      <c r="K432" s="78" t="n">
        <f aca="true">IF(AND(OR($B432&gt;Input!$C$31,$B432&gt;Input!$G$31),OR($B432&lt;Input!$C$25,$B432&lt;Input!$G$25)),(-1)*PMT(Input!$C$18/(100*12),(OFFSET($A$4, MAX( MATCH(Input!$C$25,$B$4:$B$1004,1), MATCH(Input!$G$25,$B$4:$B$1004,1)),0,1,1) - OFFSET($A$4, MIN( MATCH(Input!$C$31,$B$4:$B$1004,1), MATCH(Input!$G$31,$B$4:$B$1004,1)),0,1,1)),$AD$4,0,1),0)</f>
        <v>2751.83598150878</v>
      </c>
      <c r="L432" s="78" t="n">
        <f aca="false">IF(AND(($B432&lt;Input!$C$31),($B432&lt;Input!$G$31)),($G432+$H432+$I432+$J432),($G432+$H432+$I432+$J432+$K432))</f>
        <v>8031.36856950846</v>
      </c>
      <c r="M432" s="78" t="n">
        <f aca="false">Mortgage!$L432</f>
        <v>-703.465613592882</v>
      </c>
      <c r="N432" s="78" t="n">
        <f aca="false">$L432+$M432</f>
        <v>7327.90295591558</v>
      </c>
      <c r="O432" s="78" t="n">
        <f aca="false">IF(AND(($B432&lt;Input!$C$31),($B432&lt;Input!$G$31)),Expenses!$D432,(-1)*$N432)</f>
        <v>-7327.90295591558</v>
      </c>
      <c r="P432" s="78" t="n">
        <f aca="false">Childcare!$D432</f>
        <v>0</v>
      </c>
      <c r="Q432" s="78" t="n">
        <f aca="false">Loan_01!$E432</f>
        <v>0</v>
      </c>
      <c r="R432" s="78" t="n">
        <f aca="false">Loan_02!$E432</f>
        <v>0</v>
      </c>
      <c r="S432" s="78" t="n">
        <f aca="false">(-1)*SUM(Roth_01!$D432+Roth_02!$D432+IRA_01!$D432+IRA_02!$D432+Invest_01!$D432+Invest_02!$D432)</f>
        <v>-0</v>
      </c>
      <c r="T432" s="78" t="n">
        <f aca="false">(-1)*(IF(($B432&gt;Input!$O$24),0,Input!$O$30)+IF(($B432&gt;Input!$O$31),0,Input!$O$37)+IF(($B432&gt;Input!$O$38),0,Input!$O$44))</f>
        <v>-0</v>
      </c>
      <c r="U432" s="78" t="n">
        <f aca="false">IF(($AB431*(Input!$C$16/100)&gt;0),0,($AB431*(Input!$C$16/100)))</f>
        <v>0</v>
      </c>
      <c r="V432" s="78"/>
      <c r="W432" s="78" t="n">
        <f aca="false">IF(($N432+$O432+$P432+$Q432+$R432+$S432+$T432+$U432)&lt;0,($N432+$O432+$P432+$Q432+$R432+$S432+$T432+$U432),0)</f>
        <v>0</v>
      </c>
      <c r="X432" s="78"/>
      <c r="Y432" s="78" t="n">
        <f aca="false">IF(($N432+$O432+$P432+$Q432+$R432+$S432+$T432+$U432)&gt;=0,($N432+$O432+$P432+$Q432+$R432+$S432+$T432+$U432),0)</f>
        <v>0</v>
      </c>
      <c r="AA432" s="78" t="n">
        <f aca="false">IF(AND((($AB431+$W431-$U431)&lt;0),($Y432&gt;0)),($AA431-$K432)*(1+Input!$C$18/(12*100)),($AA431+$Y432-$K432)*(1+Input!$C$18/(12*100)))</f>
        <v>302015.630754191</v>
      </c>
      <c r="AB432" s="78" t="n">
        <f aca="false">IF(AND((($AB431+$W431-$U431)&lt;0),($Y432&gt;=0)),($AB431+$W431-$U431+$Y432)*(1+Input!$C$15/(12*100)),0)</f>
        <v>0</v>
      </c>
    </row>
    <row r="433" customFormat="false" ht="12.8" hidden="false" customHeight="false" outlineLevel="0" collapsed="false">
      <c r="A433" s="76" t="n">
        <v>429</v>
      </c>
      <c r="B433" s="77" t="n">
        <f aca="false">EOMONTH(Input!$C$7,A433)</f>
        <v>55974</v>
      </c>
      <c r="D433" s="76" t="n">
        <f aca="false">DATEDIF(Input!$C$23,$B433,"Y")</f>
        <v>75</v>
      </c>
      <c r="E433" s="76" t="n">
        <f aca="false">DATEDIF(Input!$G$23,$B433,"Y")</f>
        <v>75</v>
      </c>
      <c r="G433" s="78" t="n">
        <f aca="false">Salary_01!$L433</f>
        <v>-2305.8260376937</v>
      </c>
      <c r="H433" s="78" t="n">
        <f aca="false">Salary_02!$L433</f>
        <v>-1921.52169807809</v>
      </c>
      <c r="I433" s="78" t="n">
        <f aca="false">Retirement_Dist_01!$J433</f>
        <v>5630.49054754397</v>
      </c>
      <c r="J433" s="78" t="n">
        <f aca="false">Retirement_Dist_02!$J433</f>
        <v>3876.38977622751</v>
      </c>
      <c r="K433" s="78" t="n">
        <f aca="true">IF(AND(OR($B433&gt;Input!$C$31,$B433&gt;Input!$G$31),OR($B433&lt;Input!$C$25,$B433&lt;Input!$G$25)),(-1)*PMT(Input!$C$18/(100*12),(OFFSET($A$4, MAX( MATCH(Input!$C$25,$B$4:$B$1004,1), MATCH(Input!$G$25,$B$4:$B$1004,1)),0,1,1) - OFFSET($A$4, MIN( MATCH(Input!$C$31,$B$4:$B$1004,1), MATCH(Input!$G$31,$B$4:$B$1004,1)),0,1,1)),$AD$4,0,1),0)</f>
        <v>2751.83598150878</v>
      </c>
      <c r="L433" s="78" t="n">
        <f aca="false">IF(AND(($B433&lt;Input!$C$31),($B433&lt;Input!$G$31)),($G433+$H433+$I433+$J433),($G433+$H433+$I433+$J433+$K433))</f>
        <v>8031.36856950846</v>
      </c>
      <c r="M433" s="78" t="n">
        <f aca="false">Mortgage!$L433</f>
        <v>-703.465613592882</v>
      </c>
      <c r="N433" s="78" t="n">
        <f aca="false">$L433+$M433</f>
        <v>7327.90295591558</v>
      </c>
      <c r="O433" s="78" t="n">
        <f aca="false">IF(AND(($B433&lt;Input!$C$31),($B433&lt;Input!$G$31)),Expenses!$D433,(-1)*$N433)</f>
        <v>-7327.90295591558</v>
      </c>
      <c r="P433" s="78" t="n">
        <f aca="false">Childcare!$D433</f>
        <v>0</v>
      </c>
      <c r="Q433" s="78" t="n">
        <f aca="false">Loan_01!$E433</f>
        <v>0</v>
      </c>
      <c r="R433" s="78" t="n">
        <f aca="false">Loan_02!$E433</f>
        <v>0</v>
      </c>
      <c r="S433" s="78" t="n">
        <f aca="false">(-1)*SUM(Roth_01!$D433+Roth_02!$D433+IRA_01!$D433+IRA_02!$D433+Invest_01!$D433+Invest_02!$D433)</f>
        <v>-0</v>
      </c>
      <c r="T433" s="78" t="n">
        <f aca="false">(-1)*(IF(($B433&gt;Input!$O$24),0,Input!$O$30)+IF(($B433&gt;Input!$O$31),0,Input!$O$37)+IF(($B433&gt;Input!$O$38),0,Input!$O$44))</f>
        <v>-0</v>
      </c>
      <c r="U433" s="78" t="n">
        <f aca="false">IF(($AB432*(Input!$C$16/100)&gt;0),0,($AB432*(Input!$C$16/100)))</f>
        <v>0</v>
      </c>
      <c r="V433" s="78"/>
      <c r="W433" s="78" t="n">
        <f aca="false">IF(($N433+$O433+$P433+$Q433+$R433+$S433+$T433+$U433)&lt;0,($N433+$O433+$P433+$Q433+$R433+$S433+$T433+$U433),0)</f>
        <v>0</v>
      </c>
      <c r="X433" s="78"/>
      <c r="Y433" s="78" t="n">
        <f aca="false">IF(($N433+$O433+$P433+$Q433+$R433+$S433+$T433+$U433)&gt;=0,($N433+$O433+$P433+$Q433+$R433+$S433+$T433+$U433),0)</f>
        <v>0</v>
      </c>
      <c r="AA433" s="78" t="n">
        <f aca="false">IF(AND((($AB432+$W432-$U432)&lt;0),($Y433&gt;0)),($AA432-$K433)*(1+Input!$C$18/(12*100)),($AA432+$Y433-$K433)*(1+Input!$C$18/(12*100)))</f>
        <v>299276.264097465</v>
      </c>
      <c r="AB433" s="78" t="n">
        <f aca="false">IF(AND((($AB432+$W432-$U432)&lt;0),($Y433&gt;=0)),($AB432+$W432-$U432+$Y433)*(1+Input!$C$15/(12*100)),0)</f>
        <v>0</v>
      </c>
    </row>
    <row r="434" customFormat="false" ht="12.8" hidden="false" customHeight="false" outlineLevel="0" collapsed="false">
      <c r="A434" s="76" t="n">
        <v>430</v>
      </c>
      <c r="B434" s="77" t="n">
        <f aca="false">EOMONTH(Input!$C$7,A434)</f>
        <v>56004</v>
      </c>
      <c r="D434" s="76" t="n">
        <f aca="false">DATEDIF(Input!$C$23,$B434,"Y")</f>
        <v>75</v>
      </c>
      <c r="E434" s="76" t="n">
        <f aca="false">DATEDIF(Input!$G$23,$B434,"Y")</f>
        <v>75</v>
      </c>
      <c r="G434" s="78" t="n">
        <f aca="false">Salary_01!$L434</f>
        <v>-2305.8260376937</v>
      </c>
      <c r="H434" s="78" t="n">
        <f aca="false">Salary_02!$L434</f>
        <v>-1921.52169807809</v>
      </c>
      <c r="I434" s="78" t="n">
        <f aca="false">Retirement_Dist_01!$J434</f>
        <v>5630.49054754397</v>
      </c>
      <c r="J434" s="78" t="n">
        <f aca="false">Retirement_Dist_02!$J434</f>
        <v>3876.38977622751</v>
      </c>
      <c r="K434" s="78" t="n">
        <f aca="true">IF(AND(OR($B434&gt;Input!$C$31,$B434&gt;Input!$G$31),OR($B434&lt;Input!$C$25,$B434&lt;Input!$G$25)),(-1)*PMT(Input!$C$18/(100*12),(OFFSET($A$4, MAX( MATCH(Input!$C$25,$B$4:$B$1004,1), MATCH(Input!$G$25,$B$4:$B$1004,1)),0,1,1) - OFFSET($A$4, MIN( MATCH(Input!$C$31,$B$4:$B$1004,1), MATCH(Input!$G$31,$B$4:$B$1004,1)),0,1,1)),$AD$4,0,1),0)</f>
        <v>2751.83598150878</v>
      </c>
      <c r="L434" s="78" t="n">
        <f aca="false">IF(AND(($B434&lt;Input!$C$31),($B434&lt;Input!$G$31)),($G434+$H434+$I434+$J434),($G434+$H434+$I434+$J434+$K434))</f>
        <v>8031.36856950846</v>
      </c>
      <c r="M434" s="78" t="n">
        <f aca="false">Mortgage!$L434</f>
        <v>-703.465613592882</v>
      </c>
      <c r="N434" s="78" t="n">
        <f aca="false">$L434+$M434</f>
        <v>7327.90295591558</v>
      </c>
      <c r="O434" s="78" t="n">
        <f aca="false">IF(AND(($B434&lt;Input!$C$31),($B434&lt;Input!$G$31)),Expenses!$D434,(-1)*$N434)</f>
        <v>-7327.90295591558</v>
      </c>
      <c r="P434" s="78" t="n">
        <f aca="false">Childcare!$D434</f>
        <v>0</v>
      </c>
      <c r="Q434" s="78" t="n">
        <f aca="false">Loan_01!$E434</f>
        <v>0</v>
      </c>
      <c r="R434" s="78" t="n">
        <f aca="false">Loan_02!$E434</f>
        <v>0</v>
      </c>
      <c r="S434" s="78" t="n">
        <f aca="false">(-1)*SUM(Roth_01!$D434+Roth_02!$D434+IRA_01!$D434+IRA_02!$D434+Invest_01!$D434+Invest_02!$D434)</f>
        <v>-0</v>
      </c>
      <c r="T434" s="78" t="n">
        <f aca="false">(-1)*(IF(($B434&gt;Input!$O$24),0,Input!$O$30)+IF(($B434&gt;Input!$O$31),0,Input!$O$37)+IF(($B434&gt;Input!$O$38),0,Input!$O$44))</f>
        <v>-0</v>
      </c>
      <c r="U434" s="78" t="n">
        <f aca="false">IF(($AB433*(Input!$C$16/100)&gt;0),0,($AB433*(Input!$C$16/100)))</f>
        <v>0</v>
      </c>
      <c r="V434" s="78"/>
      <c r="W434" s="78" t="n">
        <f aca="false">IF(($N434+$O434+$P434+$Q434+$R434+$S434+$T434+$U434)&lt;0,($N434+$O434+$P434+$Q434+$R434+$S434+$T434+$U434),0)</f>
        <v>0</v>
      </c>
      <c r="X434" s="78"/>
      <c r="Y434" s="78" t="n">
        <f aca="false">IF(($N434+$O434+$P434+$Q434+$R434+$S434+$T434+$U434)&gt;=0,($N434+$O434+$P434+$Q434+$R434+$S434+$T434+$U434),0)</f>
        <v>0</v>
      </c>
      <c r="AA434" s="78" t="n">
        <f aca="false">IF(AND((($AB433+$W433-$U433)&lt;0),($Y434&gt;0)),($AA433-$K434)*(1+Input!$C$18/(12*100)),($AA433+$Y434-$K434)*(1+Input!$C$18/(12*100)))</f>
        <v>296536.783300461</v>
      </c>
      <c r="AB434" s="78" t="n">
        <f aca="false">IF(AND((($AB433+$W433-$U433)&lt;0),($Y434&gt;=0)),($AB433+$W433-$U433+$Y434)*(1+Input!$C$15/(12*100)),0)</f>
        <v>0</v>
      </c>
    </row>
    <row r="435" customFormat="false" ht="12.8" hidden="false" customHeight="false" outlineLevel="0" collapsed="false">
      <c r="A435" s="76" t="n">
        <v>431</v>
      </c>
      <c r="B435" s="77" t="n">
        <f aca="false">EOMONTH(Input!$C$7,A435)</f>
        <v>56035</v>
      </c>
      <c r="D435" s="76" t="n">
        <f aca="false">DATEDIF(Input!$C$23,$B435,"Y")</f>
        <v>76</v>
      </c>
      <c r="E435" s="76" t="n">
        <f aca="false">DATEDIF(Input!$G$23,$B435,"Y")</f>
        <v>76</v>
      </c>
      <c r="G435" s="78" t="n">
        <f aca="false">Salary_01!$L435</f>
        <v>-2305.8260376937</v>
      </c>
      <c r="H435" s="78" t="n">
        <f aca="false">Salary_02!$L435</f>
        <v>-1921.52169807809</v>
      </c>
      <c r="I435" s="78" t="n">
        <f aca="false">Retirement_Dist_01!$J435</f>
        <v>5630.49054754397</v>
      </c>
      <c r="J435" s="78" t="n">
        <f aca="false">Retirement_Dist_02!$J435</f>
        <v>3876.38977622751</v>
      </c>
      <c r="K435" s="78" t="n">
        <f aca="true">IF(AND(OR($B435&gt;Input!$C$31,$B435&gt;Input!$G$31),OR($B435&lt;Input!$C$25,$B435&lt;Input!$G$25)),(-1)*PMT(Input!$C$18/(100*12),(OFFSET($A$4, MAX( MATCH(Input!$C$25,$B$4:$B$1004,1), MATCH(Input!$G$25,$B$4:$B$1004,1)),0,1,1) - OFFSET($A$4, MIN( MATCH(Input!$C$31,$B$4:$B$1004,1), MATCH(Input!$G$31,$B$4:$B$1004,1)),0,1,1)),$AD$4,0,1),0)</f>
        <v>2751.83598150878</v>
      </c>
      <c r="L435" s="78" t="n">
        <f aca="false">IF(AND(($B435&lt;Input!$C$31),($B435&lt;Input!$G$31)),($G435+$H435+$I435+$J435),($G435+$H435+$I435+$J435+$K435))</f>
        <v>8031.36856950846</v>
      </c>
      <c r="M435" s="78" t="n">
        <f aca="false">Mortgage!$L435</f>
        <v>-703.465613592882</v>
      </c>
      <c r="N435" s="78" t="n">
        <f aca="false">$L435+$M435</f>
        <v>7327.90295591558</v>
      </c>
      <c r="O435" s="78" t="n">
        <f aca="false">IF(AND(($B435&lt;Input!$C$31),($B435&lt;Input!$G$31)),Expenses!$D435,(-1)*$N435)</f>
        <v>-7327.90295591558</v>
      </c>
      <c r="P435" s="78" t="n">
        <f aca="false">Childcare!$D435</f>
        <v>0</v>
      </c>
      <c r="Q435" s="78" t="n">
        <f aca="false">Loan_01!$E435</f>
        <v>0</v>
      </c>
      <c r="R435" s="78" t="n">
        <f aca="false">Loan_02!$E435</f>
        <v>0</v>
      </c>
      <c r="S435" s="78" t="n">
        <f aca="false">(-1)*SUM(Roth_01!$D435+Roth_02!$D435+IRA_01!$D435+IRA_02!$D435+Invest_01!$D435+Invest_02!$D435)</f>
        <v>-0</v>
      </c>
      <c r="T435" s="78" t="n">
        <f aca="false">(-1)*(IF(($B435&gt;Input!$O$24),0,Input!$O$30)+IF(($B435&gt;Input!$O$31),0,Input!$O$37)+IF(($B435&gt;Input!$O$38),0,Input!$O$44))</f>
        <v>-0</v>
      </c>
      <c r="U435" s="78" t="n">
        <f aca="false">IF(($AB434*(Input!$C$16/100)&gt;0),0,($AB434*(Input!$C$16/100)))</f>
        <v>0</v>
      </c>
      <c r="V435" s="78"/>
      <c r="W435" s="78" t="n">
        <f aca="false">IF(($N435+$O435+$P435+$Q435+$R435+$S435+$T435+$U435)&lt;0,($N435+$O435+$P435+$Q435+$R435+$S435+$T435+$U435),0)</f>
        <v>0</v>
      </c>
      <c r="X435" s="78"/>
      <c r="Y435" s="78" t="n">
        <f aca="false">IF(($N435+$O435+$P435+$Q435+$R435+$S435+$T435+$U435)&gt;=0,($N435+$O435+$P435+$Q435+$R435+$S435+$T435+$U435),0)</f>
        <v>0</v>
      </c>
      <c r="AA435" s="78" t="n">
        <f aca="false">IF(AND((($AB434+$W434-$U434)&lt;0),($Y435&gt;0)),($AA434-$K435)*(1+Input!$C$18/(12*100)),($AA434+$Y435-$K435)*(1+Input!$C$18/(12*100)))</f>
        <v>293797.188358424</v>
      </c>
      <c r="AB435" s="78" t="n">
        <f aca="false">IF(AND((($AB434+$W434-$U434)&lt;0),($Y435&gt;=0)),($AB434+$W434-$U434+$Y435)*(1+Input!$C$15/(12*100)),0)</f>
        <v>0</v>
      </c>
    </row>
    <row r="436" customFormat="false" ht="12.8" hidden="false" customHeight="false" outlineLevel="0" collapsed="false">
      <c r="A436" s="76" t="n">
        <v>432</v>
      </c>
      <c r="B436" s="77" t="n">
        <f aca="false">EOMONTH(Input!$C$7,A436)</f>
        <v>56065</v>
      </c>
      <c r="D436" s="76" t="n">
        <f aca="false">DATEDIF(Input!$C$23,$B436,"Y")</f>
        <v>76</v>
      </c>
      <c r="E436" s="76" t="n">
        <f aca="false">DATEDIF(Input!$G$23,$B436,"Y")</f>
        <v>76</v>
      </c>
      <c r="G436" s="78" t="n">
        <f aca="false">Salary_01!$L436</f>
        <v>-2444.17559995533</v>
      </c>
      <c r="H436" s="78" t="n">
        <f aca="false">Salary_02!$L436</f>
        <v>-2036.81299996277</v>
      </c>
      <c r="I436" s="78" t="n">
        <f aca="false">Retirement_Dist_01!$J436</f>
        <v>5630.49054754397</v>
      </c>
      <c r="J436" s="78" t="n">
        <f aca="false">Retirement_Dist_02!$J436</f>
        <v>3876.38977622751</v>
      </c>
      <c r="K436" s="78" t="n">
        <f aca="true">IF(AND(OR($B436&gt;Input!$C$31,$B436&gt;Input!$G$31),OR($B436&lt;Input!$C$25,$B436&lt;Input!$G$25)),(-1)*PMT(Input!$C$18/(100*12),(OFFSET($A$4, MAX( MATCH(Input!$C$25,$B$4:$B$1004,1), MATCH(Input!$G$25,$B$4:$B$1004,1)),0,1,1) - OFFSET($A$4, MIN( MATCH(Input!$C$31,$B$4:$B$1004,1), MATCH(Input!$G$31,$B$4:$B$1004,1)),0,1,1)),$AD$4,0,1),0)</f>
        <v>2751.83598150878</v>
      </c>
      <c r="L436" s="78" t="n">
        <f aca="false">IF(AND(($B436&lt;Input!$C$31),($B436&lt;Input!$G$31)),($G436+$H436+$I436+$J436),($G436+$H436+$I436+$J436+$K436))</f>
        <v>7777.72770536216</v>
      </c>
      <c r="M436" s="78" t="n">
        <f aca="false">Mortgage!$L436</f>
        <v>-724.569582000668</v>
      </c>
      <c r="N436" s="78" t="n">
        <f aca="false">$L436+$M436</f>
        <v>7053.15812336149</v>
      </c>
      <c r="O436" s="78" t="n">
        <f aca="false">IF(AND(($B436&lt;Input!$C$31),($B436&lt;Input!$G$31)),Expenses!$D436,(-1)*$N436)</f>
        <v>-7053.15812336149</v>
      </c>
      <c r="P436" s="78" t="n">
        <f aca="false">Childcare!$D436</f>
        <v>0</v>
      </c>
      <c r="Q436" s="78" t="n">
        <f aca="false">Loan_01!$E436</f>
        <v>0</v>
      </c>
      <c r="R436" s="78" t="n">
        <f aca="false">Loan_02!$E436</f>
        <v>0</v>
      </c>
      <c r="S436" s="78" t="n">
        <f aca="false">(-1)*SUM(Roth_01!$D436+Roth_02!$D436+IRA_01!$D436+IRA_02!$D436+Invest_01!$D436+Invest_02!$D436)</f>
        <v>-0</v>
      </c>
      <c r="T436" s="78" t="n">
        <f aca="false">(-1)*(IF(($B436&gt;Input!$O$24),0,Input!$O$30)+IF(($B436&gt;Input!$O$31),0,Input!$O$37)+IF(($B436&gt;Input!$O$38),0,Input!$O$44))</f>
        <v>-0</v>
      </c>
      <c r="U436" s="78" t="n">
        <f aca="false">IF(($AB435*(Input!$C$16/100)&gt;0),0,($AB435*(Input!$C$16/100)))</f>
        <v>0</v>
      </c>
      <c r="V436" s="78"/>
      <c r="W436" s="78" t="n">
        <f aca="false">IF(($N436+$O436+$P436+$Q436+$R436+$S436+$T436+$U436)&lt;0,($N436+$O436+$P436+$Q436+$R436+$S436+$T436+$U436),0)</f>
        <v>0</v>
      </c>
      <c r="X436" s="78"/>
      <c r="Y436" s="78" t="n">
        <f aca="false">IF(($N436+$O436+$P436+$Q436+$R436+$S436+$T436+$U436)&gt;=0,($N436+$O436+$P436+$Q436+$R436+$S436+$T436+$U436),0)</f>
        <v>0</v>
      </c>
      <c r="AA436" s="78" t="n">
        <f aca="false">IF(AND((($AB435+$W435-$U435)&lt;0),($Y436&gt;0)),($AA435-$K436)*(1+Input!$C$18/(12*100)),($AA435+$Y436-$K436)*(1+Input!$C$18/(12*100)))</f>
        <v>291057.479266597</v>
      </c>
      <c r="AB436" s="78" t="n">
        <f aca="false">IF(AND((($AB435+$W435-$U435)&lt;0),($Y436&gt;=0)),($AB435+$W435-$U435+$Y436)*(1+Input!$C$15/(12*100)),0)</f>
        <v>0</v>
      </c>
    </row>
    <row r="437" customFormat="false" ht="12.8" hidden="false" customHeight="false" outlineLevel="0" collapsed="false">
      <c r="A437" s="76" t="n">
        <v>433</v>
      </c>
      <c r="B437" s="77" t="n">
        <f aca="false">EOMONTH(Input!$C$7,A437)</f>
        <v>56096</v>
      </c>
      <c r="D437" s="76" t="n">
        <f aca="false">DATEDIF(Input!$C$23,$B437,"Y")</f>
        <v>76</v>
      </c>
      <c r="E437" s="76" t="n">
        <f aca="false">DATEDIF(Input!$G$23,$B437,"Y")</f>
        <v>76</v>
      </c>
      <c r="G437" s="78" t="n">
        <f aca="false">Salary_01!$L437</f>
        <v>-2444.17559995533</v>
      </c>
      <c r="H437" s="78" t="n">
        <f aca="false">Salary_02!$L437</f>
        <v>-2036.81299996277</v>
      </c>
      <c r="I437" s="78" t="n">
        <f aca="false">Retirement_Dist_01!$J437</f>
        <v>5630.49054754397</v>
      </c>
      <c r="J437" s="78" t="n">
        <f aca="false">Retirement_Dist_02!$J437</f>
        <v>3876.38977622751</v>
      </c>
      <c r="K437" s="78" t="n">
        <f aca="true">IF(AND(OR($B437&gt;Input!$C$31,$B437&gt;Input!$G$31),OR($B437&lt;Input!$C$25,$B437&lt;Input!$G$25)),(-1)*PMT(Input!$C$18/(100*12),(OFFSET($A$4, MAX( MATCH(Input!$C$25,$B$4:$B$1004,1), MATCH(Input!$G$25,$B$4:$B$1004,1)),0,1,1) - OFFSET($A$4, MIN( MATCH(Input!$C$31,$B$4:$B$1004,1), MATCH(Input!$G$31,$B$4:$B$1004,1)),0,1,1)),$AD$4,0,1),0)</f>
        <v>2751.83598150878</v>
      </c>
      <c r="L437" s="78" t="n">
        <f aca="false">IF(AND(($B437&lt;Input!$C$31),($B437&lt;Input!$G$31)),($G437+$H437+$I437+$J437),($G437+$H437+$I437+$J437+$K437))</f>
        <v>7777.72770536216</v>
      </c>
      <c r="M437" s="78" t="n">
        <f aca="false">Mortgage!$L437</f>
        <v>-724.569582000668</v>
      </c>
      <c r="N437" s="78" t="n">
        <f aca="false">$L437+$M437</f>
        <v>7053.15812336149</v>
      </c>
      <c r="O437" s="78" t="n">
        <f aca="false">IF(AND(($B437&lt;Input!$C$31),($B437&lt;Input!$G$31)),Expenses!$D437,(-1)*$N437)</f>
        <v>-7053.15812336149</v>
      </c>
      <c r="P437" s="78" t="n">
        <f aca="false">Childcare!$D437</f>
        <v>0</v>
      </c>
      <c r="Q437" s="78" t="n">
        <f aca="false">Loan_01!$E437</f>
        <v>0</v>
      </c>
      <c r="R437" s="78" t="n">
        <f aca="false">Loan_02!$E437</f>
        <v>0</v>
      </c>
      <c r="S437" s="78" t="n">
        <f aca="false">(-1)*SUM(Roth_01!$D437+Roth_02!$D437+IRA_01!$D437+IRA_02!$D437+Invest_01!$D437+Invest_02!$D437)</f>
        <v>-0</v>
      </c>
      <c r="T437" s="78" t="n">
        <f aca="false">(-1)*(IF(($B437&gt;Input!$O$24),0,Input!$O$30)+IF(($B437&gt;Input!$O$31),0,Input!$O$37)+IF(($B437&gt;Input!$O$38),0,Input!$O$44))</f>
        <v>-0</v>
      </c>
      <c r="U437" s="78" t="n">
        <f aca="false">IF(($AB436*(Input!$C$16/100)&gt;0),0,($AB436*(Input!$C$16/100)))</f>
        <v>0</v>
      </c>
      <c r="V437" s="78"/>
      <c r="W437" s="78" t="n">
        <f aca="false">IF(($N437+$O437+$P437+$Q437+$R437+$S437+$T437+$U437)&lt;0,($N437+$O437+$P437+$Q437+$R437+$S437+$T437+$U437),0)</f>
        <v>0</v>
      </c>
      <c r="X437" s="78"/>
      <c r="Y437" s="78" t="n">
        <f aca="false">IF(($N437+$O437+$P437+$Q437+$R437+$S437+$T437+$U437)&gt;=0,($N437+$O437+$P437+$Q437+$R437+$S437+$T437+$U437),0)</f>
        <v>0</v>
      </c>
      <c r="AA437" s="78" t="n">
        <f aca="false">IF(AND((($AB436+$W436-$U436)&lt;0),($Y437&gt;0)),($AA436-$K437)*(1+Input!$C$18/(12*100)),($AA436+$Y437-$K437)*(1+Input!$C$18/(12*100)))</f>
        <v>288317.656020226</v>
      </c>
      <c r="AB437" s="78" t="n">
        <f aca="false">IF(AND((($AB436+$W436-$U436)&lt;0),($Y437&gt;=0)),($AB436+$W436-$U436+$Y437)*(1+Input!$C$15/(12*100)),0)</f>
        <v>0</v>
      </c>
    </row>
    <row r="438" customFormat="false" ht="12.8" hidden="false" customHeight="false" outlineLevel="0" collapsed="false">
      <c r="A438" s="76" t="n">
        <v>434</v>
      </c>
      <c r="B438" s="77" t="n">
        <f aca="false">EOMONTH(Input!$C$7,A438)</f>
        <v>56127</v>
      </c>
      <c r="D438" s="76" t="n">
        <f aca="false">DATEDIF(Input!$C$23,$B438,"Y")</f>
        <v>76</v>
      </c>
      <c r="E438" s="76" t="n">
        <f aca="false">DATEDIF(Input!$G$23,$B438,"Y")</f>
        <v>76</v>
      </c>
      <c r="G438" s="78" t="n">
        <f aca="false">Salary_01!$L438</f>
        <v>-2444.17559995533</v>
      </c>
      <c r="H438" s="78" t="n">
        <f aca="false">Salary_02!$L438</f>
        <v>-2036.81299996277</v>
      </c>
      <c r="I438" s="78" t="n">
        <f aca="false">Retirement_Dist_01!$J438</f>
        <v>5630.49054754397</v>
      </c>
      <c r="J438" s="78" t="n">
        <f aca="false">Retirement_Dist_02!$J438</f>
        <v>3876.38977622751</v>
      </c>
      <c r="K438" s="78" t="n">
        <f aca="true">IF(AND(OR($B438&gt;Input!$C$31,$B438&gt;Input!$G$31),OR($B438&lt;Input!$C$25,$B438&lt;Input!$G$25)),(-1)*PMT(Input!$C$18/(100*12),(OFFSET($A$4, MAX( MATCH(Input!$C$25,$B$4:$B$1004,1), MATCH(Input!$G$25,$B$4:$B$1004,1)),0,1,1) - OFFSET($A$4, MIN( MATCH(Input!$C$31,$B$4:$B$1004,1), MATCH(Input!$G$31,$B$4:$B$1004,1)),0,1,1)),$AD$4,0,1),0)</f>
        <v>2751.83598150878</v>
      </c>
      <c r="L438" s="78" t="n">
        <f aca="false">IF(AND(($B438&lt;Input!$C$31),($B438&lt;Input!$G$31)),($G438+$H438+$I438+$J438),($G438+$H438+$I438+$J438+$K438))</f>
        <v>7777.72770536216</v>
      </c>
      <c r="M438" s="78" t="n">
        <f aca="false">Mortgage!$L438</f>
        <v>-724.569582000668</v>
      </c>
      <c r="N438" s="78" t="n">
        <f aca="false">$L438+$M438</f>
        <v>7053.15812336149</v>
      </c>
      <c r="O438" s="78" t="n">
        <f aca="false">IF(AND(($B438&lt;Input!$C$31),($B438&lt;Input!$G$31)),Expenses!$D438,(-1)*$N438)</f>
        <v>-7053.15812336149</v>
      </c>
      <c r="P438" s="78" t="n">
        <f aca="false">Childcare!$D438</f>
        <v>0</v>
      </c>
      <c r="Q438" s="78" t="n">
        <f aca="false">Loan_01!$E438</f>
        <v>0</v>
      </c>
      <c r="R438" s="78" t="n">
        <f aca="false">Loan_02!$E438</f>
        <v>0</v>
      </c>
      <c r="S438" s="78" t="n">
        <f aca="false">(-1)*SUM(Roth_01!$D438+Roth_02!$D438+IRA_01!$D438+IRA_02!$D438+Invest_01!$D438+Invest_02!$D438)</f>
        <v>-0</v>
      </c>
      <c r="T438" s="78" t="n">
        <f aca="false">(-1)*(IF(($B438&gt;Input!$O$24),0,Input!$O$30)+IF(($B438&gt;Input!$O$31),0,Input!$O$37)+IF(($B438&gt;Input!$O$38),0,Input!$O$44))</f>
        <v>-0</v>
      </c>
      <c r="U438" s="78" t="n">
        <f aca="false">IF(($AB437*(Input!$C$16/100)&gt;0),0,($AB437*(Input!$C$16/100)))</f>
        <v>0</v>
      </c>
      <c r="V438" s="78"/>
      <c r="W438" s="78" t="n">
        <f aca="false">IF(($N438+$O438+$P438+$Q438+$R438+$S438+$T438+$U438)&lt;0,($N438+$O438+$P438+$Q438+$R438+$S438+$T438+$U438),0)</f>
        <v>0</v>
      </c>
      <c r="X438" s="78"/>
      <c r="Y438" s="78" t="n">
        <f aca="false">IF(($N438+$O438+$P438+$Q438+$R438+$S438+$T438+$U438)&gt;=0,($N438+$O438+$P438+$Q438+$R438+$S438+$T438+$U438),0)</f>
        <v>0</v>
      </c>
      <c r="AA438" s="78" t="n">
        <f aca="false">IF(AND((($AB437+$W437-$U437)&lt;0),($Y438&gt;0)),($AA437-$K438)*(1+Input!$C$18/(12*100)),($AA437+$Y438-$K438)*(1+Input!$C$18/(12*100)))</f>
        <v>285577.718614552</v>
      </c>
      <c r="AB438" s="78" t="n">
        <f aca="false">IF(AND((($AB437+$W437-$U437)&lt;0),($Y438&gt;=0)),($AB437+$W437-$U437+$Y438)*(1+Input!$C$15/(12*100)),0)</f>
        <v>0</v>
      </c>
    </row>
    <row r="439" customFormat="false" ht="12.8" hidden="false" customHeight="false" outlineLevel="0" collapsed="false">
      <c r="A439" s="76" t="n">
        <v>435</v>
      </c>
      <c r="B439" s="77" t="n">
        <f aca="false">EOMONTH(Input!$C$7,A439)</f>
        <v>56157</v>
      </c>
      <c r="D439" s="76" t="n">
        <f aca="false">DATEDIF(Input!$C$23,$B439,"Y")</f>
        <v>76</v>
      </c>
      <c r="E439" s="76" t="n">
        <f aca="false">DATEDIF(Input!$G$23,$B439,"Y")</f>
        <v>76</v>
      </c>
      <c r="G439" s="78" t="n">
        <f aca="false">Salary_01!$L439</f>
        <v>-2444.17559995533</v>
      </c>
      <c r="H439" s="78" t="n">
        <f aca="false">Salary_02!$L439</f>
        <v>-2036.81299996277</v>
      </c>
      <c r="I439" s="78" t="n">
        <f aca="false">Retirement_Dist_01!$J439</f>
        <v>5630.49054754397</v>
      </c>
      <c r="J439" s="78" t="n">
        <f aca="false">Retirement_Dist_02!$J439</f>
        <v>3876.38977622751</v>
      </c>
      <c r="K439" s="78" t="n">
        <f aca="true">IF(AND(OR($B439&gt;Input!$C$31,$B439&gt;Input!$G$31),OR($B439&lt;Input!$C$25,$B439&lt;Input!$G$25)),(-1)*PMT(Input!$C$18/(100*12),(OFFSET($A$4, MAX( MATCH(Input!$C$25,$B$4:$B$1004,1), MATCH(Input!$G$25,$B$4:$B$1004,1)),0,1,1) - OFFSET($A$4, MIN( MATCH(Input!$C$31,$B$4:$B$1004,1), MATCH(Input!$G$31,$B$4:$B$1004,1)),0,1,1)),$AD$4,0,1),0)</f>
        <v>2751.83598150878</v>
      </c>
      <c r="L439" s="78" t="n">
        <f aca="false">IF(AND(($B439&lt;Input!$C$31),($B439&lt;Input!$G$31)),($G439+$H439+$I439+$J439),($G439+$H439+$I439+$J439+$K439))</f>
        <v>7777.72770536216</v>
      </c>
      <c r="M439" s="78" t="n">
        <f aca="false">Mortgage!$L439</f>
        <v>-724.569582000668</v>
      </c>
      <c r="N439" s="78" t="n">
        <f aca="false">$L439+$M439</f>
        <v>7053.15812336149</v>
      </c>
      <c r="O439" s="78" t="n">
        <f aca="false">IF(AND(($B439&lt;Input!$C$31),($B439&lt;Input!$G$31)),Expenses!$D439,(-1)*$N439)</f>
        <v>-7053.15812336149</v>
      </c>
      <c r="P439" s="78" t="n">
        <f aca="false">Childcare!$D439</f>
        <v>0</v>
      </c>
      <c r="Q439" s="78" t="n">
        <f aca="false">Loan_01!$E439</f>
        <v>0</v>
      </c>
      <c r="R439" s="78" t="n">
        <f aca="false">Loan_02!$E439</f>
        <v>0</v>
      </c>
      <c r="S439" s="78" t="n">
        <f aca="false">(-1)*SUM(Roth_01!$D439+Roth_02!$D439+IRA_01!$D439+IRA_02!$D439+Invest_01!$D439+Invest_02!$D439)</f>
        <v>-0</v>
      </c>
      <c r="T439" s="78" t="n">
        <f aca="false">(-1)*(IF(($B439&gt;Input!$O$24),0,Input!$O$30)+IF(($B439&gt;Input!$O$31),0,Input!$O$37)+IF(($B439&gt;Input!$O$38),0,Input!$O$44))</f>
        <v>-0</v>
      </c>
      <c r="U439" s="78" t="n">
        <f aca="false">IF(($AB438*(Input!$C$16/100)&gt;0),0,($AB438*(Input!$C$16/100)))</f>
        <v>0</v>
      </c>
      <c r="V439" s="78"/>
      <c r="W439" s="78" t="n">
        <f aca="false">IF(($N439+$O439+$P439+$Q439+$R439+$S439+$T439+$U439)&lt;0,($N439+$O439+$P439+$Q439+$R439+$S439+$T439+$U439),0)</f>
        <v>0</v>
      </c>
      <c r="X439" s="78"/>
      <c r="Y439" s="78" t="n">
        <f aca="false">IF(($N439+$O439+$P439+$Q439+$R439+$S439+$T439+$U439)&gt;=0,($N439+$O439+$P439+$Q439+$R439+$S439+$T439+$U439),0)</f>
        <v>0</v>
      </c>
      <c r="AA439" s="78" t="n">
        <f aca="false">IF(AND((($AB438+$W438-$U438)&lt;0),($Y439&gt;0)),($AA438-$K439)*(1+Input!$C$18/(12*100)),($AA438+$Y439-$K439)*(1+Input!$C$18/(12*100)))</f>
        <v>282837.667044819</v>
      </c>
      <c r="AB439" s="78" t="n">
        <f aca="false">IF(AND((($AB438+$W438-$U438)&lt;0),($Y439&gt;=0)),($AB438+$W438-$U438+$Y439)*(1+Input!$C$15/(12*100)),0)</f>
        <v>0</v>
      </c>
    </row>
    <row r="440" customFormat="false" ht="12.8" hidden="false" customHeight="false" outlineLevel="0" collapsed="false">
      <c r="A440" s="76" t="n">
        <v>436</v>
      </c>
      <c r="B440" s="77" t="n">
        <f aca="false">EOMONTH(Input!$C$7,A440)</f>
        <v>56188</v>
      </c>
      <c r="D440" s="76" t="n">
        <f aca="false">DATEDIF(Input!$C$23,$B440,"Y")</f>
        <v>76</v>
      </c>
      <c r="E440" s="76" t="n">
        <f aca="false">DATEDIF(Input!$G$23,$B440,"Y")</f>
        <v>76</v>
      </c>
      <c r="G440" s="78" t="n">
        <f aca="false">Salary_01!$L440</f>
        <v>-2444.17559995533</v>
      </c>
      <c r="H440" s="78" t="n">
        <f aca="false">Salary_02!$L440</f>
        <v>-2036.81299996277</v>
      </c>
      <c r="I440" s="78" t="n">
        <f aca="false">Retirement_Dist_01!$J440</f>
        <v>5630.49054754397</v>
      </c>
      <c r="J440" s="78" t="n">
        <f aca="false">Retirement_Dist_02!$J440</f>
        <v>3876.38977622751</v>
      </c>
      <c r="K440" s="78" t="n">
        <f aca="true">IF(AND(OR($B440&gt;Input!$C$31,$B440&gt;Input!$G$31),OR($B440&lt;Input!$C$25,$B440&lt;Input!$G$25)),(-1)*PMT(Input!$C$18/(100*12),(OFFSET($A$4, MAX( MATCH(Input!$C$25,$B$4:$B$1004,1), MATCH(Input!$G$25,$B$4:$B$1004,1)),0,1,1) - OFFSET($A$4, MIN( MATCH(Input!$C$31,$B$4:$B$1004,1), MATCH(Input!$G$31,$B$4:$B$1004,1)),0,1,1)),$AD$4,0,1),0)</f>
        <v>2751.83598150878</v>
      </c>
      <c r="L440" s="78" t="n">
        <f aca="false">IF(AND(($B440&lt;Input!$C$31),($B440&lt;Input!$G$31)),($G440+$H440+$I440+$J440),($G440+$H440+$I440+$J440+$K440))</f>
        <v>7777.72770536216</v>
      </c>
      <c r="M440" s="78" t="n">
        <f aca="false">Mortgage!$L440</f>
        <v>-724.569582000668</v>
      </c>
      <c r="N440" s="78" t="n">
        <f aca="false">$L440+$M440</f>
        <v>7053.15812336149</v>
      </c>
      <c r="O440" s="78" t="n">
        <f aca="false">IF(AND(($B440&lt;Input!$C$31),($B440&lt;Input!$G$31)),Expenses!$D440,(-1)*$N440)</f>
        <v>-7053.15812336149</v>
      </c>
      <c r="P440" s="78" t="n">
        <f aca="false">Childcare!$D440</f>
        <v>0</v>
      </c>
      <c r="Q440" s="78" t="n">
        <f aca="false">Loan_01!$E440</f>
        <v>0</v>
      </c>
      <c r="R440" s="78" t="n">
        <f aca="false">Loan_02!$E440</f>
        <v>0</v>
      </c>
      <c r="S440" s="78" t="n">
        <f aca="false">(-1)*SUM(Roth_01!$D440+Roth_02!$D440+IRA_01!$D440+IRA_02!$D440+Invest_01!$D440+Invest_02!$D440)</f>
        <v>-0</v>
      </c>
      <c r="T440" s="78" t="n">
        <f aca="false">(-1)*(IF(($B440&gt;Input!$O$24),0,Input!$O$30)+IF(($B440&gt;Input!$O$31),0,Input!$O$37)+IF(($B440&gt;Input!$O$38),0,Input!$O$44))</f>
        <v>-0</v>
      </c>
      <c r="U440" s="78" t="n">
        <f aca="false">IF(($AB439*(Input!$C$16/100)&gt;0),0,($AB439*(Input!$C$16/100)))</f>
        <v>0</v>
      </c>
      <c r="V440" s="78"/>
      <c r="W440" s="78" t="n">
        <f aca="false">IF(($N440+$O440+$P440+$Q440+$R440+$S440+$T440+$U440)&lt;0,($N440+$O440+$P440+$Q440+$R440+$S440+$T440+$U440),0)</f>
        <v>0</v>
      </c>
      <c r="X440" s="78"/>
      <c r="Y440" s="78" t="n">
        <f aca="false">IF(($N440+$O440+$P440+$Q440+$R440+$S440+$T440+$U440)&gt;=0,($N440+$O440+$P440+$Q440+$R440+$S440+$T440+$U440),0)</f>
        <v>0</v>
      </c>
      <c r="AA440" s="78" t="n">
        <f aca="false">IF(AND((($AB439+$W439-$U439)&lt;0),($Y440&gt;0)),($AA439-$K440)*(1+Input!$C$18/(12*100)),($AA439+$Y440-$K440)*(1+Input!$C$18/(12*100)))</f>
        <v>280097.501306272</v>
      </c>
      <c r="AB440" s="78" t="n">
        <f aca="false">IF(AND((($AB439+$W439-$U439)&lt;0),($Y440&gt;=0)),($AB439+$W439-$U439+$Y440)*(1+Input!$C$15/(12*100)),0)</f>
        <v>0</v>
      </c>
    </row>
    <row r="441" customFormat="false" ht="12.8" hidden="false" customHeight="false" outlineLevel="0" collapsed="false">
      <c r="A441" s="76" t="n">
        <v>437</v>
      </c>
      <c r="B441" s="77" t="n">
        <f aca="false">EOMONTH(Input!$C$7,A441)</f>
        <v>56218</v>
      </c>
      <c r="D441" s="76" t="n">
        <f aca="false">DATEDIF(Input!$C$23,$B441,"Y")</f>
        <v>76</v>
      </c>
      <c r="E441" s="76" t="n">
        <f aca="false">DATEDIF(Input!$G$23,$B441,"Y")</f>
        <v>76</v>
      </c>
      <c r="G441" s="78" t="n">
        <f aca="false">Salary_01!$L441</f>
        <v>-2444.17559995533</v>
      </c>
      <c r="H441" s="78" t="n">
        <f aca="false">Salary_02!$L441</f>
        <v>-2036.81299996277</v>
      </c>
      <c r="I441" s="78" t="n">
        <f aca="false">Retirement_Dist_01!$J441</f>
        <v>5630.49054754397</v>
      </c>
      <c r="J441" s="78" t="n">
        <f aca="false">Retirement_Dist_02!$J441</f>
        <v>3876.38977622751</v>
      </c>
      <c r="K441" s="78" t="n">
        <f aca="true">IF(AND(OR($B441&gt;Input!$C$31,$B441&gt;Input!$G$31),OR($B441&lt;Input!$C$25,$B441&lt;Input!$G$25)),(-1)*PMT(Input!$C$18/(100*12),(OFFSET($A$4, MAX( MATCH(Input!$C$25,$B$4:$B$1004,1), MATCH(Input!$G$25,$B$4:$B$1004,1)),0,1,1) - OFFSET($A$4, MIN( MATCH(Input!$C$31,$B$4:$B$1004,1), MATCH(Input!$G$31,$B$4:$B$1004,1)),0,1,1)),$AD$4,0,1),0)</f>
        <v>2751.83598150878</v>
      </c>
      <c r="L441" s="78" t="n">
        <f aca="false">IF(AND(($B441&lt;Input!$C$31),($B441&lt;Input!$G$31)),($G441+$H441+$I441+$J441),($G441+$H441+$I441+$J441+$K441))</f>
        <v>7777.72770536216</v>
      </c>
      <c r="M441" s="78" t="n">
        <f aca="false">Mortgage!$L441</f>
        <v>-724.569582000668</v>
      </c>
      <c r="N441" s="78" t="n">
        <f aca="false">$L441+$M441</f>
        <v>7053.15812336149</v>
      </c>
      <c r="O441" s="78" t="n">
        <f aca="false">IF(AND(($B441&lt;Input!$C$31),($B441&lt;Input!$G$31)),Expenses!$D441,(-1)*$N441)</f>
        <v>-7053.15812336149</v>
      </c>
      <c r="P441" s="78" t="n">
        <f aca="false">Childcare!$D441</f>
        <v>0</v>
      </c>
      <c r="Q441" s="78" t="n">
        <f aca="false">Loan_01!$E441</f>
        <v>0</v>
      </c>
      <c r="R441" s="78" t="n">
        <f aca="false">Loan_02!$E441</f>
        <v>0</v>
      </c>
      <c r="S441" s="78" t="n">
        <f aca="false">(-1)*SUM(Roth_01!$D441+Roth_02!$D441+IRA_01!$D441+IRA_02!$D441+Invest_01!$D441+Invest_02!$D441)</f>
        <v>-0</v>
      </c>
      <c r="T441" s="78" t="n">
        <f aca="false">(-1)*(IF(($B441&gt;Input!$O$24),0,Input!$O$30)+IF(($B441&gt;Input!$O$31),0,Input!$O$37)+IF(($B441&gt;Input!$O$38),0,Input!$O$44))</f>
        <v>-0</v>
      </c>
      <c r="U441" s="78" t="n">
        <f aca="false">IF(($AB440*(Input!$C$16/100)&gt;0),0,($AB440*(Input!$C$16/100)))</f>
        <v>0</v>
      </c>
      <c r="V441" s="78"/>
      <c r="W441" s="78" t="n">
        <f aca="false">IF(($N441+$O441+$P441+$Q441+$R441+$S441+$T441+$U441)&lt;0,($N441+$O441+$P441+$Q441+$R441+$S441+$T441+$U441),0)</f>
        <v>0</v>
      </c>
      <c r="X441" s="78"/>
      <c r="Y441" s="78" t="n">
        <f aca="false">IF(($N441+$O441+$P441+$Q441+$R441+$S441+$T441+$U441)&gt;=0,($N441+$O441+$P441+$Q441+$R441+$S441+$T441+$U441),0)</f>
        <v>0</v>
      </c>
      <c r="AA441" s="78" t="n">
        <f aca="false">IF(AND((($AB440+$W440-$U440)&lt;0),($Y441&gt;0)),($AA440-$K441)*(1+Input!$C$18/(12*100)),($AA440+$Y441-$K441)*(1+Input!$C$18/(12*100)))</f>
        <v>277357.221394151</v>
      </c>
      <c r="AB441" s="78" t="n">
        <f aca="false">IF(AND((($AB440+$W440-$U440)&lt;0),($Y441&gt;=0)),($AB440+$W440-$U440+$Y441)*(1+Input!$C$15/(12*100)),0)</f>
        <v>0</v>
      </c>
    </row>
    <row r="442" customFormat="false" ht="12.8" hidden="false" customHeight="false" outlineLevel="0" collapsed="false">
      <c r="A442" s="76" t="n">
        <v>438</v>
      </c>
      <c r="B442" s="77" t="n">
        <f aca="false">EOMONTH(Input!$C$7,A442)</f>
        <v>56249</v>
      </c>
      <c r="D442" s="76" t="n">
        <f aca="false">DATEDIF(Input!$C$23,$B442,"Y")</f>
        <v>76</v>
      </c>
      <c r="E442" s="76" t="n">
        <f aca="false">DATEDIF(Input!$G$23,$B442,"Y")</f>
        <v>76</v>
      </c>
      <c r="G442" s="78" t="n">
        <f aca="false">Salary_01!$L442</f>
        <v>-2444.17559995533</v>
      </c>
      <c r="H442" s="78" t="n">
        <f aca="false">Salary_02!$L442</f>
        <v>-2036.81299996277</v>
      </c>
      <c r="I442" s="78" t="n">
        <f aca="false">Retirement_Dist_01!$J442</f>
        <v>5630.49054754397</v>
      </c>
      <c r="J442" s="78" t="n">
        <f aca="false">Retirement_Dist_02!$J442</f>
        <v>3876.38977622751</v>
      </c>
      <c r="K442" s="78" t="n">
        <f aca="true">IF(AND(OR($B442&gt;Input!$C$31,$B442&gt;Input!$G$31),OR($B442&lt;Input!$C$25,$B442&lt;Input!$G$25)),(-1)*PMT(Input!$C$18/(100*12),(OFFSET($A$4, MAX( MATCH(Input!$C$25,$B$4:$B$1004,1), MATCH(Input!$G$25,$B$4:$B$1004,1)),0,1,1) - OFFSET($A$4, MIN( MATCH(Input!$C$31,$B$4:$B$1004,1), MATCH(Input!$G$31,$B$4:$B$1004,1)),0,1,1)),$AD$4,0,1),0)</f>
        <v>2751.83598150878</v>
      </c>
      <c r="L442" s="78" t="n">
        <f aca="false">IF(AND(($B442&lt;Input!$C$31),($B442&lt;Input!$G$31)),($G442+$H442+$I442+$J442),($G442+$H442+$I442+$J442+$K442))</f>
        <v>7777.72770536216</v>
      </c>
      <c r="M442" s="78" t="n">
        <f aca="false">Mortgage!$L442</f>
        <v>-724.569582000668</v>
      </c>
      <c r="N442" s="78" t="n">
        <f aca="false">$L442+$M442</f>
        <v>7053.15812336149</v>
      </c>
      <c r="O442" s="78" t="n">
        <f aca="false">IF(AND(($B442&lt;Input!$C$31),($B442&lt;Input!$G$31)),Expenses!$D442,(-1)*$N442)</f>
        <v>-7053.15812336149</v>
      </c>
      <c r="P442" s="78" t="n">
        <f aca="false">Childcare!$D442</f>
        <v>0</v>
      </c>
      <c r="Q442" s="78" t="n">
        <f aca="false">Loan_01!$E442</f>
        <v>0</v>
      </c>
      <c r="R442" s="78" t="n">
        <f aca="false">Loan_02!$E442</f>
        <v>0</v>
      </c>
      <c r="S442" s="78" t="n">
        <f aca="false">(-1)*SUM(Roth_01!$D442+Roth_02!$D442+IRA_01!$D442+IRA_02!$D442+Invest_01!$D442+Invest_02!$D442)</f>
        <v>-0</v>
      </c>
      <c r="T442" s="78" t="n">
        <f aca="false">(-1)*(IF(($B442&gt;Input!$O$24),0,Input!$O$30)+IF(($B442&gt;Input!$O$31),0,Input!$O$37)+IF(($B442&gt;Input!$O$38),0,Input!$O$44))</f>
        <v>-0</v>
      </c>
      <c r="U442" s="78" t="n">
        <f aca="false">IF(($AB441*(Input!$C$16/100)&gt;0),0,($AB441*(Input!$C$16/100)))</f>
        <v>0</v>
      </c>
      <c r="V442" s="78"/>
      <c r="W442" s="78" t="n">
        <f aca="false">IF(($N442+$O442+$P442+$Q442+$R442+$S442+$T442+$U442)&lt;0,($N442+$O442+$P442+$Q442+$R442+$S442+$T442+$U442),0)</f>
        <v>0</v>
      </c>
      <c r="X442" s="78"/>
      <c r="Y442" s="78" t="n">
        <f aca="false">IF(($N442+$O442+$P442+$Q442+$R442+$S442+$T442+$U442)&gt;=0,($N442+$O442+$P442+$Q442+$R442+$S442+$T442+$U442),0)</f>
        <v>0</v>
      </c>
      <c r="AA442" s="78" t="n">
        <f aca="false">IF(AND((($AB441+$W441-$U441)&lt;0),($Y442&gt;0)),($AA441-$K442)*(1+Input!$C$18/(12*100)),($AA441+$Y442-$K442)*(1+Input!$C$18/(12*100)))</f>
        <v>274616.827303701</v>
      </c>
      <c r="AB442" s="78" t="n">
        <f aca="false">IF(AND((($AB441+$W441-$U441)&lt;0),($Y442&gt;=0)),($AB441+$W441-$U441+$Y442)*(1+Input!$C$15/(12*100)),0)</f>
        <v>0</v>
      </c>
    </row>
    <row r="443" customFormat="false" ht="12.8" hidden="false" customHeight="false" outlineLevel="0" collapsed="false">
      <c r="A443" s="76" t="n">
        <v>439</v>
      </c>
      <c r="B443" s="77" t="n">
        <f aca="false">EOMONTH(Input!$C$7,A443)</f>
        <v>56280</v>
      </c>
      <c r="D443" s="76" t="n">
        <f aca="false">DATEDIF(Input!$C$23,$B443,"Y")</f>
        <v>76</v>
      </c>
      <c r="E443" s="76" t="n">
        <f aca="false">DATEDIF(Input!$G$23,$B443,"Y")</f>
        <v>76</v>
      </c>
      <c r="G443" s="78" t="n">
        <f aca="false">Salary_01!$L443</f>
        <v>-2444.17559995533</v>
      </c>
      <c r="H443" s="78" t="n">
        <f aca="false">Salary_02!$L443</f>
        <v>-2036.81299996277</v>
      </c>
      <c r="I443" s="78" t="n">
        <f aca="false">Retirement_Dist_01!$J443</f>
        <v>5630.49054754397</v>
      </c>
      <c r="J443" s="78" t="n">
        <f aca="false">Retirement_Dist_02!$J443</f>
        <v>3876.38977622751</v>
      </c>
      <c r="K443" s="78" t="n">
        <f aca="true">IF(AND(OR($B443&gt;Input!$C$31,$B443&gt;Input!$G$31),OR($B443&lt;Input!$C$25,$B443&lt;Input!$G$25)),(-1)*PMT(Input!$C$18/(100*12),(OFFSET($A$4, MAX( MATCH(Input!$C$25,$B$4:$B$1004,1), MATCH(Input!$G$25,$B$4:$B$1004,1)),0,1,1) - OFFSET($A$4, MIN( MATCH(Input!$C$31,$B$4:$B$1004,1), MATCH(Input!$G$31,$B$4:$B$1004,1)),0,1,1)),$AD$4,0,1),0)</f>
        <v>2751.83598150878</v>
      </c>
      <c r="L443" s="78" t="n">
        <f aca="false">IF(AND(($B443&lt;Input!$C$31),($B443&lt;Input!$G$31)),($G443+$H443+$I443+$J443),($G443+$H443+$I443+$J443+$K443))</f>
        <v>7777.72770536216</v>
      </c>
      <c r="M443" s="78" t="n">
        <f aca="false">Mortgage!$L443</f>
        <v>-724.569582000668</v>
      </c>
      <c r="N443" s="78" t="n">
        <f aca="false">$L443+$M443</f>
        <v>7053.15812336149</v>
      </c>
      <c r="O443" s="78" t="n">
        <f aca="false">IF(AND(($B443&lt;Input!$C$31),($B443&lt;Input!$G$31)),Expenses!$D443,(-1)*$N443)</f>
        <v>-7053.15812336149</v>
      </c>
      <c r="P443" s="78" t="n">
        <f aca="false">Childcare!$D443</f>
        <v>0</v>
      </c>
      <c r="Q443" s="78" t="n">
        <f aca="false">Loan_01!$E443</f>
        <v>0</v>
      </c>
      <c r="R443" s="78" t="n">
        <f aca="false">Loan_02!$E443</f>
        <v>0</v>
      </c>
      <c r="S443" s="78" t="n">
        <f aca="false">(-1)*SUM(Roth_01!$D443+Roth_02!$D443+IRA_01!$D443+IRA_02!$D443+Invest_01!$D443+Invest_02!$D443)</f>
        <v>-0</v>
      </c>
      <c r="T443" s="78" t="n">
        <f aca="false">(-1)*(IF(($B443&gt;Input!$O$24),0,Input!$O$30)+IF(($B443&gt;Input!$O$31),0,Input!$O$37)+IF(($B443&gt;Input!$O$38),0,Input!$O$44))</f>
        <v>-0</v>
      </c>
      <c r="U443" s="78" t="n">
        <f aca="false">IF(($AB442*(Input!$C$16/100)&gt;0),0,($AB442*(Input!$C$16/100)))</f>
        <v>0</v>
      </c>
      <c r="V443" s="78"/>
      <c r="W443" s="78" t="n">
        <f aca="false">IF(($N443+$O443+$P443+$Q443+$R443+$S443+$T443+$U443)&lt;0,($N443+$O443+$P443+$Q443+$R443+$S443+$T443+$U443),0)</f>
        <v>0</v>
      </c>
      <c r="X443" s="78"/>
      <c r="Y443" s="78" t="n">
        <f aca="false">IF(($N443+$O443+$P443+$Q443+$R443+$S443+$T443+$U443)&gt;=0,($N443+$O443+$P443+$Q443+$R443+$S443+$T443+$U443),0)</f>
        <v>0</v>
      </c>
      <c r="AA443" s="78" t="n">
        <f aca="false">IF(AND((($AB442+$W442-$U442)&lt;0),($Y443&gt;0)),($AA442-$K443)*(1+Input!$C$18/(12*100)),($AA442+$Y443-$K443)*(1+Input!$C$18/(12*100)))</f>
        <v>271876.319030164</v>
      </c>
      <c r="AB443" s="78" t="n">
        <f aca="false">IF(AND((($AB442+$W442-$U442)&lt;0),($Y443&gt;=0)),($AB442+$W442-$U442+$Y443)*(1+Input!$C$15/(12*100)),0)</f>
        <v>0</v>
      </c>
    </row>
    <row r="444" customFormat="false" ht="12.8" hidden="false" customHeight="false" outlineLevel="0" collapsed="false">
      <c r="A444" s="76" t="n">
        <v>440</v>
      </c>
      <c r="B444" s="77" t="n">
        <f aca="false">EOMONTH(Input!$C$7,A444)</f>
        <v>56308</v>
      </c>
      <c r="D444" s="76" t="n">
        <f aca="false">DATEDIF(Input!$C$23,$B444,"Y")</f>
        <v>76</v>
      </c>
      <c r="E444" s="76" t="n">
        <f aca="false">DATEDIF(Input!$G$23,$B444,"Y")</f>
        <v>76</v>
      </c>
      <c r="G444" s="78" t="n">
        <f aca="false">Salary_01!$L444</f>
        <v>-2444.17559995533</v>
      </c>
      <c r="H444" s="78" t="n">
        <f aca="false">Salary_02!$L444</f>
        <v>-2036.81299996277</v>
      </c>
      <c r="I444" s="78" t="n">
        <f aca="false">Retirement_Dist_01!$J444</f>
        <v>5630.49054754397</v>
      </c>
      <c r="J444" s="78" t="n">
        <f aca="false">Retirement_Dist_02!$J444</f>
        <v>3876.38977622751</v>
      </c>
      <c r="K444" s="78" t="n">
        <f aca="true">IF(AND(OR($B444&gt;Input!$C$31,$B444&gt;Input!$G$31),OR($B444&lt;Input!$C$25,$B444&lt;Input!$G$25)),(-1)*PMT(Input!$C$18/(100*12),(OFFSET($A$4, MAX( MATCH(Input!$C$25,$B$4:$B$1004,1), MATCH(Input!$G$25,$B$4:$B$1004,1)),0,1,1) - OFFSET($A$4, MIN( MATCH(Input!$C$31,$B$4:$B$1004,1), MATCH(Input!$G$31,$B$4:$B$1004,1)),0,1,1)),$AD$4,0,1),0)</f>
        <v>2751.83598150878</v>
      </c>
      <c r="L444" s="78" t="n">
        <f aca="false">IF(AND(($B444&lt;Input!$C$31),($B444&lt;Input!$G$31)),($G444+$H444+$I444+$J444),($G444+$H444+$I444+$J444+$K444))</f>
        <v>7777.72770536216</v>
      </c>
      <c r="M444" s="78" t="n">
        <f aca="false">Mortgage!$L444</f>
        <v>-724.569582000668</v>
      </c>
      <c r="N444" s="78" t="n">
        <f aca="false">$L444+$M444</f>
        <v>7053.15812336149</v>
      </c>
      <c r="O444" s="78" t="n">
        <f aca="false">IF(AND(($B444&lt;Input!$C$31),($B444&lt;Input!$G$31)),Expenses!$D444,(-1)*$N444)</f>
        <v>-7053.15812336149</v>
      </c>
      <c r="P444" s="78" t="n">
        <f aca="false">Childcare!$D444</f>
        <v>0</v>
      </c>
      <c r="Q444" s="78" t="n">
        <f aca="false">Loan_01!$E444</f>
        <v>0</v>
      </c>
      <c r="R444" s="78" t="n">
        <f aca="false">Loan_02!$E444</f>
        <v>0</v>
      </c>
      <c r="S444" s="78" t="n">
        <f aca="false">(-1)*SUM(Roth_01!$D444+Roth_02!$D444+IRA_01!$D444+IRA_02!$D444+Invest_01!$D444+Invest_02!$D444)</f>
        <v>-0</v>
      </c>
      <c r="T444" s="78" t="n">
        <f aca="false">(-1)*(IF(($B444&gt;Input!$O$24),0,Input!$O$30)+IF(($B444&gt;Input!$O$31),0,Input!$O$37)+IF(($B444&gt;Input!$O$38),0,Input!$O$44))</f>
        <v>-0</v>
      </c>
      <c r="U444" s="78" t="n">
        <f aca="false">IF(($AB443*(Input!$C$16/100)&gt;0),0,($AB443*(Input!$C$16/100)))</f>
        <v>0</v>
      </c>
      <c r="V444" s="78"/>
      <c r="W444" s="78" t="n">
        <f aca="false">IF(($N444+$O444+$P444+$Q444+$R444+$S444+$T444+$U444)&lt;0,($N444+$O444+$P444+$Q444+$R444+$S444+$T444+$U444),0)</f>
        <v>0</v>
      </c>
      <c r="X444" s="78"/>
      <c r="Y444" s="78" t="n">
        <f aca="false">IF(($N444+$O444+$P444+$Q444+$R444+$S444+$T444+$U444)&gt;=0,($N444+$O444+$P444+$Q444+$R444+$S444+$T444+$U444),0)</f>
        <v>0</v>
      </c>
      <c r="AA444" s="78" t="n">
        <f aca="false">IF(AND((($AB443+$W443-$U443)&lt;0),($Y444&gt;0)),($AA443-$K444)*(1+Input!$C$18/(12*100)),($AA443+$Y444-$K444)*(1+Input!$C$18/(12*100)))</f>
        <v>269135.696568783</v>
      </c>
      <c r="AB444" s="78" t="n">
        <f aca="false">IF(AND((($AB443+$W443-$U443)&lt;0),($Y444&gt;=0)),($AB443+$W443-$U443+$Y444)*(1+Input!$C$15/(12*100)),0)</f>
        <v>0</v>
      </c>
    </row>
    <row r="445" customFormat="false" ht="12.8" hidden="false" customHeight="false" outlineLevel="0" collapsed="false">
      <c r="A445" s="76" t="n">
        <v>441</v>
      </c>
      <c r="B445" s="77" t="n">
        <f aca="false">EOMONTH(Input!$C$7,A445)</f>
        <v>56339</v>
      </c>
      <c r="D445" s="76" t="n">
        <f aca="false">DATEDIF(Input!$C$23,$B445,"Y")</f>
        <v>76</v>
      </c>
      <c r="E445" s="76" t="n">
        <f aca="false">DATEDIF(Input!$G$23,$B445,"Y")</f>
        <v>76</v>
      </c>
      <c r="G445" s="78" t="n">
        <f aca="false">Salary_01!$L445</f>
        <v>-2444.17559995533</v>
      </c>
      <c r="H445" s="78" t="n">
        <f aca="false">Salary_02!$L445</f>
        <v>-2036.81299996277</v>
      </c>
      <c r="I445" s="78" t="n">
        <f aca="false">Retirement_Dist_01!$J445</f>
        <v>5630.49054754397</v>
      </c>
      <c r="J445" s="78" t="n">
        <f aca="false">Retirement_Dist_02!$J445</f>
        <v>3876.38977622751</v>
      </c>
      <c r="K445" s="78" t="n">
        <f aca="true">IF(AND(OR($B445&gt;Input!$C$31,$B445&gt;Input!$G$31),OR($B445&lt;Input!$C$25,$B445&lt;Input!$G$25)),(-1)*PMT(Input!$C$18/(100*12),(OFFSET($A$4, MAX( MATCH(Input!$C$25,$B$4:$B$1004,1), MATCH(Input!$G$25,$B$4:$B$1004,1)),0,1,1) - OFFSET($A$4, MIN( MATCH(Input!$C$31,$B$4:$B$1004,1), MATCH(Input!$G$31,$B$4:$B$1004,1)),0,1,1)),$AD$4,0,1),0)</f>
        <v>2751.83598150878</v>
      </c>
      <c r="L445" s="78" t="n">
        <f aca="false">IF(AND(($B445&lt;Input!$C$31),($B445&lt;Input!$G$31)),($G445+$H445+$I445+$J445),($G445+$H445+$I445+$J445+$K445))</f>
        <v>7777.72770536216</v>
      </c>
      <c r="M445" s="78" t="n">
        <f aca="false">Mortgage!$L445</f>
        <v>-724.569582000668</v>
      </c>
      <c r="N445" s="78" t="n">
        <f aca="false">$L445+$M445</f>
        <v>7053.15812336149</v>
      </c>
      <c r="O445" s="78" t="n">
        <f aca="false">IF(AND(($B445&lt;Input!$C$31),($B445&lt;Input!$G$31)),Expenses!$D445,(-1)*$N445)</f>
        <v>-7053.15812336149</v>
      </c>
      <c r="P445" s="78" t="n">
        <f aca="false">Childcare!$D445</f>
        <v>0</v>
      </c>
      <c r="Q445" s="78" t="n">
        <f aca="false">Loan_01!$E445</f>
        <v>0</v>
      </c>
      <c r="R445" s="78" t="n">
        <f aca="false">Loan_02!$E445</f>
        <v>0</v>
      </c>
      <c r="S445" s="78" t="n">
        <f aca="false">(-1)*SUM(Roth_01!$D445+Roth_02!$D445+IRA_01!$D445+IRA_02!$D445+Invest_01!$D445+Invest_02!$D445)</f>
        <v>-0</v>
      </c>
      <c r="T445" s="78" t="n">
        <f aca="false">(-1)*(IF(($B445&gt;Input!$O$24),0,Input!$O$30)+IF(($B445&gt;Input!$O$31),0,Input!$O$37)+IF(($B445&gt;Input!$O$38),0,Input!$O$44))</f>
        <v>-0</v>
      </c>
      <c r="U445" s="78" t="n">
        <f aca="false">IF(($AB444*(Input!$C$16/100)&gt;0),0,($AB444*(Input!$C$16/100)))</f>
        <v>0</v>
      </c>
      <c r="V445" s="78"/>
      <c r="W445" s="78" t="n">
        <f aca="false">IF(($N445+$O445+$P445+$Q445+$R445+$S445+$T445+$U445)&lt;0,($N445+$O445+$P445+$Q445+$R445+$S445+$T445+$U445),0)</f>
        <v>0</v>
      </c>
      <c r="X445" s="78"/>
      <c r="Y445" s="78" t="n">
        <f aca="false">IF(($N445+$O445+$P445+$Q445+$R445+$S445+$T445+$U445)&gt;=0,($N445+$O445+$P445+$Q445+$R445+$S445+$T445+$U445),0)</f>
        <v>0</v>
      </c>
      <c r="AA445" s="78" t="n">
        <f aca="false">IF(AND((($AB444+$W444-$U444)&lt;0),($Y445&gt;0)),($AA444-$K445)*(1+Input!$C$18/(12*100)),($AA444+$Y445-$K445)*(1+Input!$C$18/(12*100)))</f>
        <v>266394.959914798</v>
      </c>
      <c r="AB445" s="78" t="n">
        <f aca="false">IF(AND((($AB444+$W444-$U444)&lt;0),($Y445&gt;=0)),($AB444+$W444-$U444+$Y445)*(1+Input!$C$15/(12*100)),0)</f>
        <v>0</v>
      </c>
    </row>
    <row r="446" customFormat="false" ht="12.8" hidden="false" customHeight="false" outlineLevel="0" collapsed="false">
      <c r="A446" s="76" t="n">
        <v>442</v>
      </c>
      <c r="B446" s="77" t="n">
        <f aca="false">EOMONTH(Input!$C$7,A446)</f>
        <v>56369</v>
      </c>
      <c r="D446" s="76" t="n">
        <f aca="false">DATEDIF(Input!$C$23,$B446,"Y")</f>
        <v>76</v>
      </c>
      <c r="E446" s="76" t="n">
        <f aca="false">DATEDIF(Input!$G$23,$B446,"Y")</f>
        <v>76</v>
      </c>
      <c r="G446" s="78" t="n">
        <f aca="false">Salary_01!$L446</f>
        <v>-2444.17559995533</v>
      </c>
      <c r="H446" s="78" t="n">
        <f aca="false">Salary_02!$L446</f>
        <v>-2036.81299996277</v>
      </c>
      <c r="I446" s="78" t="n">
        <f aca="false">Retirement_Dist_01!$J446</f>
        <v>5630.49054754397</v>
      </c>
      <c r="J446" s="78" t="n">
        <f aca="false">Retirement_Dist_02!$J446</f>
        <v>3876.38977622751</v>
      </c>
      <c r="K446" s="78" t="n">
        <f aca="true">IF(AND(OR($B446&gt;Input!$C$31,$B446&gt;Input!$G$31),OR($B446&lt;Input!$C$25,$B446&lt;Input!$G$25)),(-1)*PMT(Input!$C$18/(100*12),(OFFSET($A$4, MAX( MATCH(Input!$C$25,$B$4:$B$1004,1), MATCH(Input!$G$25,$B$4:$B$1004,1)),0,1,1) - OFFSET($A$4, MIN( MATCH(Input!$C$31,$B$4:$B$1004,1), MATCH(Input!$G$31,$B$4:$B$1004,1)),0,1,1)),$AD$4,0,1),0)</f>
        <v>2751.83598150878</v>
      </c>
      <c r="L446" s="78" t="n">
        <f aca="false">IF(AND(($B446&lt;Input!$C$31),($B446&lt;Input!$G$31)),($G446+$H446+$I446+$J446),($G446+$H446+$I446+$J446+$K446))</f>
        <v>7777.72770536216</v>
      </c>
      <c r="M446" s="78" t="n">
        <f aca="false">Mortgage!$L446</f>
        <v>-724.569582000668</v>
      </c>
      <c r="N446" s="78" t="n">
        <f aca="false">$L446+$M446</f>
        <v>7053.15812336149</v>
      </c>
      <c r="O446" s="78" t="n">
        <f aca="false">IF(AND(($B446&lt;Input!$C$31),($B446&lt;Input!$G$31)),Expenses!$D446,(-1)*$N446)</f>
        <v>-7053.15812336149</v>
      </c>
      <c r="P446" s="78" t="n">
        <f aca="false">Childcare!$D446</f>
        <v>0</v>
      </c>
      <c r="Q446" s="78" t="n">
        <f aca="false">Loan_01!$E446</f>
        <v>0</v>
      </c>
      <c r="R446" s="78" t="n">
        <f aca="false">Loan_02!$E446</f>
        <v>0</v>
      </c>
      <c r="S446" s="78" t="n">
        <f aca="false">(-1)*SUM(Roth_01!$D446+Roth_02!$D446+IRA_01!$D446+IRA_02!$D446+Invest_01!$D446+Invest_02!$D446)</f>
        <v>-0</v>
      </c>
      <c r="T446" s="78" t="n">
        <f aca="false">(-1)*(IF(($B446&gt;Input!$O$24),0,Input!$O$30)+IF(($B446&gt;Input!$O$31),0,Input!$O$37)+IF(($B446&gt;Input!$O$38),0,Input!$O$44))</f>
        <v>-0</v>
      </c>
      <c r="U446" s="78" t="n">
        <f aca="false">IF(($AB445*(Input!$C$16/100)&gt;0),0,($AB445*(Input!$C$16/100)))</f>
        <v>0</v>
      </c>
      <c r="V446" s="78"/>
      <c r="W446" s="78" t="n">
        <f aca="false">IF(($N446+$O446+$P446+$Q446+$R446+$S446+$T446+$U446)&lt;0,($N446+$O446+$P446+$Q446+$R446+$S446+$T446+$U446),0)</f>
        <v>0</v>
      </c>
      <c r="X446" s="78"/>
      <c r="Y446" s="78" t="n">
        <f aca="false">IF(($N446+$O446+$P446+$Q446+$R446+$S446+$T446+$U446)&gt;=0,($N446+$O446+$P446+$Q446+$R446+$S446+$T446+$U446),0)</f>
        <v>0</v>
      </c>
      <c r="AA446" s="78" t="n">
        <f aca="false">IF(AND((($AB445+$W445-$U445)&lt;0),($Y446&gt;0)),($AA445-$K446)*(1+Input!$C$18/(12*100)),($AA445+$Y446-$K446)*(1+Input!$C$18/(12*100)))</f>
        <v>263654.109063454</v>
      </c>
      <c r="AB446" s="78" t="n">
        <f aca="false">IF(AND((($AB445+$W445-$U445)&lt;0),($Y446&gt;=0)),($AB445+$W445-$U445+$Y446)*(1+Input!$C$15/(12*100)),0)</f>
        <v>0</v>
      </c>
    </row>
    <row r="447" customFormat="false" ht="12.8" hidden="false" customHeight="false" outlineLevel="0" collapsed="false">
      <c r="A447" s="76" t="n">
        <v>443</v>
      </c>
      <c r="B447" s="77" t="n">
        <f aca="false">EOMONTH(Input!$C$7,A447)</f>
        <v>56400</v>
      </c>
      <c r="D447" s="76" t="n">
        <f aca="false">DATEDIF(Input!$C$23,$B447,"Y")</f>
        <v>77</v>
      </c>
      <c r="E447" s="76" t="n">
        <f aca="false">DATEDIF(Input!$G$23,$B447,"Y")</f>
        <v>77</v>
      </c>
      <c r="G447" s="78" t="n">
        <f aca="false">Salary_01!$L447</f>
        <v>-2444.17559995533</v>
      </c>
      <c r="H447" s="78" t="n">
        <f aca="false">Salary_02!$L447</f>
        <v>-2036.81299996277</v>
      </c>
      <c r="I447" s="78" t="n">
        <f aca="false">Retirement_Dist_01!$J447</f>
        <v>5630.49054754397</v>
      </c>
      <c r="J447" s="78" t="n">
        <f aca="false">Retirement_Dist_02!$J447</f>
        <v>3876.38977622751</v>
      </c>
      <c r="K447" s="78" t="n">
        <f aca="true">IF(AND(OR($B447&gt;Input!$C$31,$B447&gt;Input!$G$31),OR($B447&lt;Input!$C$25,$B447&lt;Input!$G$25)),(-1)*PMT(Input!$C$18/(100*12),(OFFSET($A$4, MAX( MATCH(Input!$C$25,$B$4:$B$1004,1), MATCH(Input!$G$25,$B$4:$B$1004,1)),0,1,1) - OFFSET($A$4, MIN( MATCH(Input!$C$31,$B$4:$B$1004,1), MATCH(Input!$G$31,$B$4:$B$1004,1)),0,1,1)),$AD$4,0,1),0)</f>
        <v>2751.83598150878</v>
      </c>
      <c r="L447" s="78" t="n">
        <f aca="false">IF(AND(($B447&lt;Input!$C$31),($B447&lt;Input!$G$31)),($G447+$H447+$I447+$J447),($G447+$H447+$I447+$J447+$K447))</f>
        <v>7777.72770536216</v>
      </c>
      <c r="M447" s="78" t="n">
        <f aca="false">Mortgage!$L447</f>
        <v>-724.569582000668</v>
      </c>
      <c r="N447" s="78" t="n">
        <f aca="false">$L447+$M447</f>
        <v>7053.15812336149</v>
      </c>
      <c r="O447" s="78" t="n">
        <f aca="false">IF(AND(($B447&lt;Input!$C$31),($B447&lt;Input!$G$31)),Expenses!$D447,(-1)*$N447)</f>
        <v>-7053.15812336149</v>
      </c>
      <c r="P447" s="78" t="n">
        <f aca="false">Childcare!$D447</f>
        <v>0</v>
      </c>
      <c r="Q447" s="78" t="n">
        <f aca="false">Loan_01!$E447</f>
        <v>0</v>
      </c>
      <c r="R447" s="78" t="n">
        <f aca="false">Loan_02!$E447</f>
        <v>0</v>
      </c>
      <c r="S447" s="78" t="n">
        <f aca="false">(-1)*SUM(Roth_01!$D447+Roth_02!$D447+IRA_01!$D447+IRA_02!$D447+Invest_01!$D447+Invest_02!$D447)</f>
        <v>-0</v>
      </c>
      <c r="T447" s="78" t="n">
        <f aca="false">(-1)*(IF(($B447&gt;Input!$O$24),0,Input!$O$30)+IF(($B447&gt;Input!$O$31),0,Input!$O$37)+IF(($B447&gt;Input!$O$38),0,Input!$O$44))</f>
        <v>-0</v>
      </c>
      <c r="U447" s="78" t="n">
        <f aca="false">IF(($AB446*(Input!$C$16/100)&gt;0),0,($AB446*(Input!$C$16/100)))</f>
        <v>0</v>
      </c>
      <c r="V447" s="78"/>
      <c r="W447" s="78" t="n">
        <f aca="false">IF(($N447+$O447+$P447+$Q447+$R447+$S447+$T447+$U447)&lt;0,($N447+$O447+$P447+$Q447+$R447+$S447+$T447+$U447),0)</f>
        <v>0</v>
      </c>
      <c r="X447" s="78"/>
      <c r="Y447" s="78" t="n">
        <f aca="false">IF(($N447+$O447+$P447+$Q447+$R447+$S447+$T447+$U447)&gt;=0,($N447+$O447+$P447+$Q447+$R447+$S447+$T447+$U447),0)</f>
        <v>0</v>
      </c>
      <c r="AA447" s="78" t="n">
        <f aca="false">IF(AND((($AB446+$W446-$U446)&lt;0),($Y447&gt;0)),($AA446-$K447)*(1+Input!$C$18/(12*100)),($AA446+$Y447-$K447)*(1+Input!$C$18/(12*100)))</f>
        <v>260913.14400999</v>
      </c>
      <c r="AB447" s="78" t="n">
        <f aca="false">IF(AND((($AB446+$W446-$U446)&lt;0),($Y447&gt;=0)),($AB446+$W446-$U446+$Y447)*(1+Input!$C$15/(12*100)),0)</f>
        <v>0</v>
      </c>
    </row>
    <row r="448" customFormat="false" ht="12.8" hidden="false" customHeight="false" outlineLevel="0" collapsed="false">
      <c r="A448" s="76" t="n">
        <v>444</v>
      </c>
      <c r="B448" s="77" t="n">
        <f aca="false">EOMONTH(Input!$C$7,A448)</f>
        <v>56430</v>
      </c>
      <c r="D448" s="76" t="n">
        <f aca="false">DATEDIF(Input!$C$23,$B448,"Y")</f>
        <v>77</v>
      </c>
      <c r="E448" s="76" t="n">
        <f aca="false">DATEDIF(Input!$G$23,$B448,"Y")</f>
        <v>77</v>
      </c>
      <c r="G448" s="78" t="n">
        <f aca="false">Salary_01!$L448</f>
        <v>-2590.82613595265</v>
      </c>
      <c r="H448" s="78" t="n">
        <f aca="false">Salary_02!$L448</f>
        <v>-2159.02177996054</v>
      </c>
      <c r="I448" s="78" t="n">
        <f aca="false">Retirement_Dist_01!$J448</f>
        <v>5630.49054754397</v>
      </c>
      <c r="J448" s="78" t="n">
        <f aca="false">Retirement_Dist_02!$J448</f>
        <v>3876.38977622751</v>
      </c>
      <c r="K448" s="78" t="n">
        <f aca="true">IF(AND(OR($B448&gt;Input!$C$31,$B448&gt;Input!$G$31),OR($B448&lt;Input!$C$25,$B448&lt;Input!$G$25)),(-1)*PMT(Input!$C$18/(100*12),(OFFSET($A$4, MAX( MATCH(Input!$C$25,$B$4:$B$1004,1), MATCH(Input!$G$25,$B$4:$B$1004,1)),0,1,1) - OFFSET($A$4, MIN( MATCH(Input!$C$31,$B$4:$B$1004,1), MATCH(Input!$G$31,$B$4:$B$1004,1)),0,1,1)),$AD$4,0,1),0)</f>
        <v>2751.83598150878</v>
      </c>
      <c r="L448" s="78" t="n">
        <f aca="false">IF(AND(($B448&lt;Input!$C$31),($B448&lt;Input!$G$31)),($G448+$H448+$I448+$J448),($G448+$H448+$I448+$J448+$K448))</f>
        <v>7508.86838936707</v>
      </c>
      <c r="M448" s="78" t="n">
        <f aca="false">Mortgage!$L448</f>
        <v>-746.306669460688</v>
      </c>
      <c r="N448" s="78" t="n">
        <f aca="false">$L448+$M448</f>
        <v>6762.56171990638</v>
      </c>
      <c r="O448" s="78" t="n">
        <f aca="false">IF(AND(($B448&lt;Input!$C$31),($B448&lt;Input!$G$31)),Expenses!$D448,(-1)*$N448)</f>
        <v>-6762.56171990638</v>
      </c>
      <c r="P448" s="78" t="n">
        <f aca="false">Childcare!$D448</f>
        <v>0</v>
      </c>
      <c r="Q448" s="78" t="n">
        <f aca="false">Loan_01!$E448</f>
        <v>0</v>
      </c>
      <c r="R448" s="78" t="n">
        <f aca="false">Loan_02!$E448</f>
        <v>0</v>
      </c>
      <c r="S448" s="78" t="n">
        <f aca="false">(-1)*SUM(Roth_01!$D448+Roth_02!$D448+IRA_01!$D448+IRA_02!$D448+Invest_01!$D448+Invest_02!$D448)</f>
        <v>-0</v>
      </c>
      <c r="T448" s="78" t="n">
        <f aca="false">(-1)*(IF(($B448&gt;Input!$O$24),0,Input!$O$30)+IF(($B448&gt;Input!$O$31),0,Input!$O$37)+IF(($B448&gt;Input!$O$38),0,Input!$O$44))</f>
        <v>-0</v>
      </c>
      <c r="U448" s="78" t="n">
        <f aca="false">IF(($AB447*(Input!$C$16/100)&gt;0),0,($AB447*(Input!$C$16/100)))</f>
        <v>0</v>
      </c>
      <c r="V448" s="78"/>
      <c r="W448" s="78" t="n">
        <f aca="false">IF(($N448+$O448+$P448+$Q448+$R448+$S448+$T448+$U448)&lt;0,($N448+$O448+$P448+$Q448+$R448+$S448+$T448+$U448),0)</f>
        <v>0</v>
      </c>
      <c r="X448" s="78"/>
      <c r="Y448" s="78" t="n">
        <f aca="false">IF(($N448+$O448+$P448+$Q448+$R448+$S448+$T448+$U448)&gt;=0,($N448+$O448+$P448+$Q448+$R448+$S448+$T448+$U448),0)</f>
        <v>0</v>
      </c>
      <c r="AA448" s="78" t="n">
        <f aca="false">IF(AND((($AB447+$W447-$U447)&lt;0),($Y448&gt;0)),($AA447-$K448)*(1+Input!$C$18/(12*100)),($AA447+$Y448-$K448)*(1+Input!$C$18/(12*100)))</f>
        <v>258172.064749649</v>
      </c>
      <c r="AB448" s="78" t="n">
        <f aca="false">IF(AND((($AB447+$W447-$U447)&lt;0),($Y448&gt;=0)),($AB447+$W447-$U447+$Y448)*(1+Input!$C$15/(12*100)),0)</f>
        <v>0</v>
      </c>
    </row>
    <row r="449" customFormat="false" ht="12.8" hidden="false" customHeight="false" outlineLevel="0" collapsed="false">
      <c r="A449" s="76" t="n">
        <v>445</v>
      </c>
      <c r="B449" s="77" t="n">
        <f aca="false">EOMONTH(Input!$C$7,A449)</f>
        <v>56461</v>
      </c>
      <c r="D449" s="76" t="n">
        <f aca="false">DATEDIF(Input!$C$23,$B449,"Y")</f>
        <v>77</v>
      </c>
      <c r="E449" s="76" t="n">
        <f aca="false">DATEDIF(Input!$G$23,$B449,"Y")</f>
        <v>77</v>
      </c>
      <c r="G449" s="78" t="n">
        <f aca="false">Salary_01!$L449</f>
        <v>-2590.82613595265</v>
      </c>
      <c r="H449" s="78" t="n">
        <f aca="false">Salary_02!$L449</f>
        <v>-2159.02177996054</v>
      </c>
      <c r="I449" s="78" t="n">
        <f aca="false">Retirement_Dist_01!$J449</f>
        <v>5630.49054754397</v>
      </c>
      <c r="J449" s="78" t="n">
        <f aca="false">Retirement_Dist_02!$J449</f>
        <v>3876.38977622751</v>
      </c>
      <c r="K449" s="78" t="n">
        <f aca="true">IF(AND(OR($B449&gt;Input!$C$31,$B449&gt;Input!$G$31),OR($B449&lt;Input!$C$25,$B449&lt;Input!$G$25)),(-1)*PMT(Input!$C$18/(100*12),(OFFSET($A$4, MAX( MATCH(Input!$C$25,$B$4:$B$1004,1), MATCH(Input!$G$25,$B$4:$B$1004,1)),0,1,1) - OFFSET($A$4, MIN( MATCH(Input!$C$31,$B$4:$B$1004,1), MATCH(Input!$G$31,$B$4:$B$1004,1)),0,1,1)),$AD$4,0,1),0)</f>
        <v>2751.83598150878</v>
      </c>
      <c r="L449" s="78" t="n">
        <f aca="false">IF(AND(($B449&lt;Input!$C$31),($B449&lt;Input!$G$31)),($G449+$H449+$I449+$J449),($G449+$H449+$I449+$J449+$K449))</f>
        <v>7508.86838936707</v>
      </c>
      <c r="M449" s="78" t="n">
        <f aca="false">Mortgage!$L449</f>
        <v>-746.306669460688</v>
      </c>
      <c r="N449" s="78" t="n">
        <f aca="false">$L449+$M449</f>
        <v>6762.56171990638</v>
      </c>
      <c r="O449" s="78" t="n">
        <f aca="false">IF(AND(($B449&lt;Input!$C$31),($B449&lt;Input!$G$31)),Expenses!$D449,(-1)*$N449)</f>
        <v>-6762.56171990638</v>
      </c>
      <c r="P449" s="78" t="n">
        <f aca="false">Childcare!$D449</f>
        <v>0</v>
      </c>
      <c r="Q449" s="78" t="n">
        <f aca="false">Loan_01!$E449</f>
        <v>0</v>
      </c>
      <c r="R449" s="78" t="n">
        <f aca="false">Loan_02!$E449</f>
        <v>0</v>
      </c>
      <c r="S449" s="78" t="n">
        <f aca="false">(-1)*SUM(Roth_01!$D449+Roth_02!$D449+IRA_01!$D449+IRA_02!$D449+Invest_01!$D449+Invest_02!$D449)</f>
        <v>-0</v>
      </c>
      <c r="T449" s="78" t="n">
        <f aca="false">(-1)*(IF(($B449&gt;Input!$O$24),0,Input!$O$30)+IF(($B449&gt;Input!$O$31),0,Input!$O$37)+IF(($B449&gt;Input!$O$38),0,Input!$O$44))</f>
        <v>-0</v>
      </c>
      <c r="U449" s="78" t="n">
        <f aca="false">IF(($AB448*(Input!$C$16/100)&gt;0),0,($AB448*(Input!$C$16/100)))</f>
        <v>0</v>
      </c>
      <c r="V449" s="78"/>
      <c r="W449" s="78" t="n">
        <f aca="false">IF(($N449+$O449+$P449+$Q449+$R449+$S449+$T449+$U449)&lt;0,($N449+$O449+$P449+$Q449+$R449+$S449+$T449+$U449),0)</f>
        <v>0</v>
      </c>
      <c r="X449" s="78"/>
      <c r="Y449" s="78" t="n">
        <f aca="false">IF(($N449+$O449+$P449+$Q449+$R449+$S449+$T449+$U449)&gt;=0,($N449+$O449+$P449+$Q449+$R449+$S449+$T449+$U449),0)</f>
        <v>0</v>
      </c>
      <c r="AA449" s="78" t="n">
        <f aca="false">IF(AND((($AB448+$W448-$U448)&lt;0),($Y449&gt;0)),($AA448-$K449)*(1+Input!$C$18/(12*100)),($AA448+$Y449-$K449)*(1+Input!$C$18/(12*100)))</f>
        <v>255430.871277672</v>
      </c>
      <c r="AB449" s="78" t="n">
        <f aca="false">IF(AND((($AB448+$W448-$U448)&lt;0),($Y449&gt;=0)),($AB448+$W448-$U448+$Y449)*(1+Input!$C$15/(12*100)),0)</f>
        <v>0</v>
      </c>
    </row>
    <row r="450" customFormat="false" ht="12.8" hidden="false" customHeight="false" outlineLevel="0" collapsed="false">
      <c r="A450" s="76" t="n">
        <v>446</v>
      </c>
      <c r="B450" s="77" t="n">
        <f aca="false">EOMONTH(Input!$C$7,A450)</f>
        <v>56492</v>
      </c>
      <c r="D450" s="76" t="n">
        <f aca="false">DATEDIF(Input!$C$23,$B450,"Y")</f>
        <v>77</v>
      </c>
      <c r="E450" s="76" t="n">
        <f aca="false">DATEDIF(Input!$G$23,$B450,"Y")</f>
        <v>77</v>
      </c>
      <c r="G450" s="78" t="n">
        <f aca="false">Salary_01!$L450</f>
        <v>-2590.82613595265</v>
      </c>
      <c r="H450" s="78" t="n">
        <f aca="false">Salary_02!$L450</f>
        <v>-2159.02177996054</v>
      </c>
      <c r="I450" s="78" t="n">
        <f aca="false">Retirement_Dist_01!$J450</f>
        <v>5630.49054754397</v>
      </c>
      <c r="J450" s="78" t="n">
        <f aca="false">Retirement_Dist_02!$J450</f>
        <v>3876.38977622751</v>
      </c>
      <c r="K450" s="78" t="n">
        <f aca="true">IF(AND(OR($B450&gt;Input!$C$31,$B450&gt;Input!$G$31),OR($B450&lt;Input!$C$25,$B450&lt;Input!$G$25)),(-1)*PMT(Input!$C$18/(100*12),(OFFSET($A$4, MAX( MATCH(Input!$C$25,$B$4:$B$1004,1), MATCH(Input!$G$25,$B$4:$B$1004,1)),0,1,1) - OFFSET($A$4, MIN( MATCH(Input!$C$31,$B$4:$B$1004,1), MATCH(Input!$G$31,$B$4:$B$1004,1)),0,1,1)),$AD$4,0,1),0)</f>
        <v>2751.83598150878</v>
      </c>
      <c r="L450" s="78" t="n">
        <f aca="false">IF(AND(($B450&lt;Input!$C$31),($B450&lt;Input!$G$31)),($G450+$H450+$I450+$J450),($G450+$H450+$I450+$J450+$K450))</f>
        <v>7508.86838936707</v>
      </c>
      <c r="M450" s="78" t="n">
        <f aca="false">Mortgage!$L450</f>
        <v>-746.306669460688</v>
      </c>
      <c r="N450" s="78" t="n">
        <f aca="false">$L450+$M450</f>
        <v>6762.56171990638</v>
      </c>
      <c r="O450" s="78" t="n">
        <f aca="false">IF(AND(($B450&lt;Input!$C$31),($B450&lt;Input!$G$31)),Expenses!$D450,(-1)*$N450)</f>
        <v>-6762.56171990638</v>
      </c>
      <c r="P450" s="78" t="n">
        <f aca="false">Childcare!$D450</f>
        <v>0</v>
      </c>
      <c r="Q450" s="78" t="n">
        <f aca="false">Loan_01!$E450</f>
        <v>0</v>
      </c>
      <c r="R450" s="78" t="n">
        <f aca="false">Loan_02!$E450</f>
        <v>0</v>
      </c>
      <c r="S450" s="78" t="n">
        <f aca="false">(-1)*SUM(Roth_01!$D450+Roth_02!$D450+IRA_01!$D450+IRA_02!$D450+Invest_01!$D450+Invest_02!$D450)</f>
        <v>-0</v>
      </c>
      <c r="T450" s="78" t="n">
        <f aca="false">(-1)*(IF(($B450&gt;Input!$O$24),0,Input!$O$30)+IF(($B450&gt;Input!$O$31),0,Input!$O$37)+IF(($B450&gt;Input!$O$38),0,Input!$O$44))</f>
        <v>-0</v>
      </c>
      <c r="U450" s="78" t="n">
        <f aca="false">IF(($AB449*(Input!$C$16/100)&gt;0),0,($AB449*(Input!$C$16/100)))</f>
        <v>0</v>
      </c>
      <c r="V450" s="78"/>
      <c r="W450" s="78" t="n">
        <f aca="false">IF(($N450+$O450+$P450+$Q450+$R450+$S450+$T450+$U450)&lt;0,($N450+$O450+$P450+$Q450+$R450+$S450+$T450+$U450),0)</f>
        <v>0</v>
      </c>
      <c r="X450" s="78"/>
      <c r="Y450" s="78" t="n">
        <f aca="false">IF(($N450+$O450+$P450+$Q450+$R450+$S450+$T450+$U450)&gt;=0,($N450+$O450+$P450+$Q450+$R450+$S450+$T450+$U450),0)</f>
        <v>0</v>
      </c>
      <c r="AA450" s="78" t="n">
        <f aca="false">IF(AND((($AB449+$W449-$U449)&lt;0),($Y450&gt;0)),($AA449-$K450)*(1+Input!$C$18/(12*100)),($AA449+$Y450-$K450)*(1+Input!$C$18/(12*100)))</f>
        <v>252689.563589301</v>
      </c>
      <c r="AB450" s="78" t="n">
        <f aca="false">IF(AND((($AB449+$W449-$U449)&lt;0),($Y450&gt;=0)),($AB449+$W449-$U449+$Y450)*(1+Input!$C$15/(12*100)),0)</f>
        <v>0</v>
      </c>
    </row>
    <row r="451" customFormat="false" ht="12.8" hidden="false" customHeight="false" outlineLevel="0" collapsed="false">
      <c r="A451" s="76" t="n">
        <v>447</v>
      </c>
      <c r="B451" s="77" t="n">
        <f aca="false">EOMONTH(Input!$C$7,A451)</f>
        <v>56522</v>
      </c>
      <c r="D451" s="76" t="n">
        <f aca="false">DATEDIF(Input!$C$23,$B451,"Y")</f>
        <v>77</v>
      </c>
      <c r="E451" s="76" t="n">
        <f aca="false">DATEDIF(Input!$G$23,$B451,"Y")</f>
        <v>77</v>
      </c>
      <c r="G451" s="78" t="n">
        <f aca="false">Salary_01!$L451</f>
        <v>-2590.82613595265</v>
      </c>
      <c r="H451" s="78" t="n">
        <f aca="false">Salary_02!$L451</f>
        <v>-2159.02177996054</v>
      </c>
      <c r="I451" s="78" t="n">
        <f aca="false">Retirement_Dist_01!$J451</f>
        <v>5630.49054754397</v>
      </c>
      <c r="J451" s="78" t="n">
        <f aca="false">Retirement_Dist_02!$J451</f>
        <v>3876.38977622751</v>
      </c>
      <c r="K451" s="78" t="n">
        <f aca="true">IF(AND(OR($B451&gt;Input!$C$31,$B451&gt;Input!$G$31),OR($B451&lt;Input!$C$25,$B451&lt;Input!$G$25)),(-1)*PMT(Input!$C$18/(100*12),(OFFSET($A$4, MAX( MATCH(Input!$C$25,$B$4:$B$1004,1), MATCH(Input!$G$25,$B$4:$B$1004,1)),0,1,1) - OFFSET($A$4, MIN( MATCH(Input!$C$31,$B$4:$B$1004,1), MATCH(Input!$G$31,$B$4:$B$1004,1)),0,1,1)),$AD$4,0,1),0)</f>
        <v>2751.83598150878</v>
      </c>
      <c r="L451" s="78" t="n">
        <f aca="false">IF(AND(($B451&lt;Input!$C$31),($B451&lt;Input!$G$31)),($G451+$H451+$I451+$J451),($G451+$H451+$I451+$J451+$K451))</f>
        <v>7508.86838936707</v>
      </c>
      <c r="M451" s="78" t="n">
        <f aca="false">Mortgage!$L451</f>
        <v>-746.306669460688</v>
      </c>
      <c r="N451" s="78" t="n">
        <f aca="false">$L451+$M451</f>
        <v>6762.56171990638</v>
      </c>
      <c r="O451" s="78" t="n">
        <f aca="false">IF(AND(($B451&lt;Input!$C$31),($B451&lt;Input!$G$31)),Expenses!$D451,(-1)*$N451)</f>
        <v>-6762.56171990638</v>
      </c>
      <c r="P451" s="78" t="n">
        <f aca="false">Childcare!$D451</f>
        <v>0</v>
      </c>
      <c r="Q451" s="78" t="n">
        <f aca="false">Loan_01!$E451</f>
        <v>0</v>
      </c>
      <c r="R451" s="78" t="n">
        <f aca="false">Loan_02!$E451</f>
        <v>0</v>
      </c>
      <c r="S451" s="78" t="n">
        <f aca="false">(-1)*SUM(Roth_01!$D451+Roth_02!$D451+IRA_01!$D451+IRA_02!$D451+Invest_01!$D451+Invest_02!$D451)</f>
        <v>-0</v>
      </c>
      <c r="T451" s="78" t="n">
        <f aca="false">(-1)*(IF(($B451&gt;Input!$O$24),0,Input!$O$30)+IF(($B451&gt;Input!$O$31),0,Input!$O$37)+IF(($B451&gt;Input!$O$38),0,Input!$O$44))</f>
        <v>-0</v>
      </c>
      <c r="U451" s="78" t="n">
        <f aca="false">IF(($AB450*(Input!$C$16/100)&gt;0),0,($AB450*(Input!$C$16/100)))</f>
        <v>0</v>
      </c>
      <c r="V451" s="78"/>
      <c r="W451" s="78" t="n">
        <f aca="false">IF(($N451+$O451+$P451+$Q451+$R451+$S451+$T451+$U451)&lt;0,($N451+$O451+$P451+$Q451+$R451+$S451+$T451+$U451),0)</f>
        <v>0</v>
      </c>
      <c r="X451" s="78"/>
      <c r="Y451" s="78" t="n">
        <f aca="false">IF(($N451+$O451+$P451+$Q451+$R451+$S451+$T451+$U451)&gt;=0,($N451+$O451+$P451+$Q451+$R451+$S451+$T451+$U451),0)</f>
        <v>0</v>
      </c>
      <c r="AA451" s="78" t="n">
        <f aca="false">IF(AND((($AB450+$W450-$U450)&lt;0),($Y451&gt;0)),($AA450-$K451)*(1+Input!$C$18/(12*100)),($AA450+$Y451-$K451)*(1+Input!$C$18/(12*100)))</f>
        <v>249948.141679776</v>
      </c>
      <c r="AB451" s="78" t="n">
        <f aca="false">IF(AND((($AB450+$W450-$U450)&lt;0),($Y451&gt;=0)),($AB450+$W450-$U450+$Y451)*(1+Input!$C$15/(12*100)),0)</f>
        <v>0</v>
      </c>
    </row>
    <row r="452" customFormat="false" ht="12.8" hidden="false" customHeight="false" outlineLevel="0" collapsed="false">
      <c r="A452" s="76" t="n">
        <v>448</v>
      </c>
      <c r="B452" s="77" t="n">
        <f aca="false">EOMONTH(Input!$C$7,A452)</f>
        <v>56553</v>
      </c>
      <c r="D452" s="76" t="n">
        <f aca="false">DATEDIF(Input!$C$23,$B452,"Y")</f>
        <v>77</v>
      </c>
      <c r="E452" s="76" t="n">
        <f aca="false">DATEDIF(Input!$G$23,$B452,"Y")</f>
        <v>77</v>
      </c>
      <c r="G452" s="78" t="n">
        <f aca="false">Salary_01!$L452</f>
        <v>-2590.82613595265</v>
      </c>
      <c r="H452" s="78" t="n">
        <f aca="false">Salary_02!$L452</f>
        <v>-2159.02177996054</v>
      </c>
      <c r="I452" s="78" t="n">
        <f aca="false">Retirement_Dist_01!$J452</f>
        <v>5630.49054754397</v>
      </c>
      <c r="J452" s="78" t="n">
        <f aca="false">Retirement_Dist_02!$J452</f>
        <v>3876.38977622751</v>
      </c>
      <c r="K452" s="78" t="n">
        <f aca="true">IF(AND(OR($B452&gt;Input!$C$31,$B452&gt;Input!$G$31),OR($B452&lt;Input!$C$25,$B452&lt;Input!$G$25)),(-1)*PMT(Input!$C$18/(100*12),(OFFSET($A$4, MAX( MATCH(Input!$C$25,$B$4:$B$1004,1), MATCH(Input!$G$25,$B$4:$B$1004,1)),0,1,1) - OFFSET($A$4, MIN( MATCH(Input!$C$31,$B$4:$B$1004,1), MATCH(Input!$G$31,$B$4:$B$1004,1)),0,1,1)),$AD$4,0,1),0)</f>
        <v>2751.83598150878</v>
      </c>
      <c r="L452" s="78" t="n">
        <f aca="false">IF(AND(($B452&lt;Input!$C$31),($B452&lt;Input!$G$31)),($G452+$H452+$I452+$J452),($G452+$H452+$I452+$J452+$K452))</f>
        <v>7508.86838936707</v>
      </c>
      <c r="M452" s="78" t="n">
        <f aca="false">Mortgage!$L452</f>
        <v>-746.306669460688</v>
      </c>
      <c r="N452" s="78" t="n">
        <f aca="false">$L452+$M452</f>
        <v>6762.56171990638</v>
      </c>
      <c r="O452" s="78" t="n">
        <f aca="false">IF(AND(($B452&lt;Input!$C$31),($B452&lt;Input!$G$31)),Expenses!$D452,(-1)*$N452)</f>
        <v>-6762.56171990638</v>
      </c>
      <c r="P452" s="78" t="n">
        <f aca="false">Childcare!$D452</f>
        <v>0</v>
      </c>
      <c r="Q452" s="78" t="n">
        <f aca="false">Loan_01!$E452</f>
        <v>0</v>
      </c>
      <c r="R452" s="78" t="n">
        <f aca="false">Loan_02!$E452</f>
        <v>0</v>
      </c>
      <c r="S452" s="78" t="n">
        <f aca="false">(-1)*SUM(Roth_01!$D452+Roth_02!$D452+IRA_01!$D452+IRA_02!$D452+Invest_01!$D452+Invest_02!$D452)</f>
        <v>-0</v>
      </c>
      <c r="T452" s="78" t="n">
        <f aca="false">(-1)*(IF(($B452&gt;Input!$O$24),0,Input!$O$30)+IF(($B452&gt;Input!$O$31),0,Input!$O$37)+IF(($B452&gt;Input!$O$38),0,Input!$O$44))</f>
        <v>-0</v>
      </c>
      <c r="U452" s="78" t="n">
        <f aca="false">IF(($AB451*(Input!$C$16/100)&gt;0),0,($AB451*(Input!$C$16/100)))</f>
        <v>0</v>
      </c>
      <c r="V452" s="78"/>
      <c r="W452" s="78" t="n">
        <f aca="false">IF(($N452+$O452+$P452+$Q452+$R452+$S452+$T452+$U452)&lt;0,($N452+$O452+$P452+$Q452+$R452+$S452+$T452+$U452),0)</f>
        <v>0</v>
      </c>
      <c r="X452" s="78"/>
      <c r="Y452" s="78" t="n">
        <f aca="false">IF(($N452+$O452+$P452+$Q452+$R452+$S452+$T452+$U452)&gt;=0,($N452+$O452+$P452+$Q452+$R452+$S452+$T452+$U452),0)</f>
        <v>0</v>
      </c>
      <c r="AA452" s="78" t="n">
        <f aca="false">IF(AND((($AB451+$W451-$U451)&lt;0),($Y452&gt;0)),($AA451-$K452)*(1+Input!$C$18/(12*100)),($AA451+$Y452-$K452)*(1+Input!$C$18/(12*100)))</f>
        <v>247206.605544338</v>
      </c>
      <c r="AB452" s="78" t="n">
        <f aca="false">IF(AND((($AB451+$W451-$U451)&lt;0),($Y452&gt;=0)),($AB451+$W451-$U451+$Y452)*(1+Input!$C$15/(12*100)),0)</f>
        <v>0</v>
      </c>
    </row>
    <row r="453" customFormat="false" ht="12.8" hidden="false" customHeight="false" outlineLevel="0" collapsed="false">
      <c r="A453" s="76" t="n">
        <v>449</v>
      </c>
      <c r="B453" s="77" t="n">
        <f aca="false">EOMONTH(Input!$C$7,A453)</f>
        <v>56583</v>
      </c>
      <c r="D453" s="76" t="n">
        <f aca="false">DATEDIF(Input!$C$23,$B453,"Y")</f>
        <v>77</v>
      </c>
      <c r="E453" s="76" t="n">
        <f aca="false">DATEDIF(Input!$G$23,$B453,"Y")</f>
        <v>77</v>
      </c>
      <c r="G453" s="78" t="n">
        <f aca="false">Salary_01!$L453</f>
        <v>-2590.82613595265</v>
      </c>
      <c r="H453" s="78" t="n">
        <f aca="false">Salary_02!$L453</f>
        <v>-2159.02177996054</v>
      </c>
      <c r="I453" s="78" t="n">
        <f aca="false">Retirement_Dist_01!$J453</f>
        <v>5630.49054754397</v>
      </c>
      <c r="J453" s="78" t="n">
        <f aca="false">Retirement_Dist_02!$J453</f>
        <v>3876.38977622751</v>
      </c>
      <c r="K453" s="78" t="n">
        <f aca="true">IF(AND(OR($B453&gt;Input!$C$31,$B453&gt;Input!$G$31),OR($B453&lt;Input!$C$25,$B453&lt;Input!$G$25)),(-1)*PMT(Input!$C$18/(100*12),(OFFSET($A$4, MAX( MATCH(Input!$C$25,$B$4:$B$1004,1), MATCH(Input!$G$25,$B$4:$B$1004,1)),0,1,1) - OFFSET($A$4, MIN( MATCH(Input!$C$31,$B$4:$B$1004,1), MATCH(Input!$G$31,$B$4:$B$1004,1)),0,1,1)),$AD$4,0,1),0)</f>
        <v>2751.83598150878</v>
      </c>
      <c r="L453" s="78" t="n">
        <f aca="false">IF(AND(($B453&lt;Input!$C$31),($B453&lt;Input!$G$31)),($G453+$H453+$I453+$J453),($G453+$H453+$I453+$J453+$K453))</f>
        <v>7508.86838936707</v>
      </c>
      <c r="M453" s="78" t="n">
        <f aca="false">Mortgage!$L453</f>
        <v>-746.306669460688</v>
      </c>
      <c r="N453" s="78" t="n">
        <f aca="false">$L453+$M453</f>
        <v>6762.56171990638</v>
      </c>
      <c r="O453" s="78" t="n">
        <f aca="false">IF(AND(($B453&lt;Input!$C$31),($B453&lt;Input!$G$31)),Expenses!$D453,(-1)*$N453)</f>
        <v>-6762.56171990638</v>
      </c>
      <c r="P453" s="78" t="n">
        <f aca="false">Childcare!$D453</f>
        <v>0</v>
      </c>
      <c r="Q453" s="78" t="n">
        <f aca="false">Loan_01!$E453</f>
        <v>0</v>
      </c>
      <c r="R453" s="78" t="n">
        <f aca="false">Loan_02!$E453</f>
        <v>0</v>
      </c>
      <c r="S453" s="78" t="n">
        <f aca="false">(-1)*SUM(Roth_01!$D453+Roth_02!$D453+IRA_01!$D453+IRA_02!$D453+Invest_01!$D453+Invest_02!$D453)</f>
        <v>-0</v>
      </c>
      <c r="T453" s="78" t="n">
        <f aca="false">(-1)*(IF(($B453&gt;Input!$O$24),0,Input!$O$30)+IF(($B453&gt;Input!$O$31),0,Input!$O$37)+IF(($B453&gt;Input!$O$38),0,Input!$O$44))</f>
        <v>-0</v>
      </c>
      <c r="U453" s="78" t="n">
        <f aca="false">IF(($AB452*(Input!$C$16/100)&gt;0),0,($AB452*(Input!$C$16/100)))</f>
        <v>0</v>
      </c>
      <c r="V453" s="78"/>
      <c r="W453" s="78" t="n">
        <f aca="false">IF(($N453+$O453+$P453+$Q453+$R453+$S453+$T453+$U453)&lt;0,($N453+$O453+$P453+$Q453+$R453+$S453+$T453+$U453),0)</f>
        <v>0</v>
      </c>
      <c r="X453" s="78"/>
      <c r="Y453" s="78" t="n">
        <f aca="false">IF(($N453+$O453+$P453+$Q453+$R453+$S453+$T453+$U453)&gt;=0,($N453+$O453+$P453+$Q453+$R453+$S453+$T453+$U453),0)</f>
        <v>0</v>
      </c>
      <c r="AA453" s="78" t="n">
        <f aca="false">IF(AND((($AB452+$W452-$U452)&lt;0),($Y453&gt;0)),($AA452-$K453)*(1+Input!$C$18/(12*100)),($AA452+$Y453-$K453)*(1+Input!$C$18/(12*100)))</f>
        <v>244464.955178227</v>
      </c>
      <c r="AB453" s="78" t="n">
        <f aca="false">IF(AND((($AB452+$W452-$U452)&lt;0),($Y453&gt;=0)),($AB452+$W452-$U452+$Y453)*(1+Input!$C$15/(12*100)),0)</f>
        <v>0</v>
      </c>
    </row>
    <row r="454" customFormat="false" ht="12.8" hidden="false" customHeight="false" outlineLevel="0" collapsed="false">
      <c r="A454" s="76" t="n">
        <v>450</v>
      </c>
      <c r="B454" s="77" t="n">
        <f aca="false">EOMONTH(Input!$C$7,A454)</f>
        <v>56614</v>
      </c>
      <c r="D454" s="76" t="n">
        <f aca="false">DATEDIF(Input!$C$23,$B454,"Y")</f>
        <v>77</v>
      </c>
      <c r="E454" s="76" t="n">
        <f aca="false">DATEDIF(Input!$G$23,$B454,"Y")</f>
        <v>77</v>
      </c>
      <c r="G454" s="78" t="n">
        <f aca="false">Salary_01!$L454</f>
        <v>-2590.82613595265</v>
      </c>
      <c r="H454" s="78" t="n">
        <f aca="false">Salary_02!$L454</f>
        <v>-2159.02177996054</v>
      </c>
      <c r="I454" s="78" t="n">
        <f aca="false">Retirement_Dist_01!$J454</f>
        <v>5630.49054754397</v>
      </c>
      <c r="J454" s="78" t="n">
        <f aca="false">Retirement_Dist_02!$J454</f>
        <v>3876.38977622751</v>
      </c>
      <c r="K454" s="78" t="n">
        <f aca="true">IF(AND(OR($B454&gt;Input!$C$31,$B454&gt;Input!$G$31),OR($B454&lt;Input!$C$25,$B454&lt;Input!$G$25)),(-1)*PMT(Input!$C$18/(100*12),(OFFSET($A$4, MAX( MATCH(Input!$C$25,$B$4:$B$1004,1), MATCH(Input!$G$25,$B$4:$B$1004,1)),0,1,1) - OFFSET($A$4, MIN( MATCH(Input!$C$31,$B$4:$B$1004,1), MATCH(Input!$G$31,$B$4:$B$1004,1)),0,1,1)),$AD$4,0,1),0)</f>
        <v>2751.83598150878</v>
      </c>
      <c r="L454" s="78" t="n">
        <f aca="false">IF(AND(($B454&lt;Input!$C$31),($B454&lt;Input!$G$31)),($G454+$H454+$I454+$J454),($G454+$H454+$I454+$J454+$K454))</f>
        <v>7508.86838936707</v>
      </c>
      <c r="M454" s="78" t="n">
        <f aca="false">Mortgage!$L454</f>
        <v>-746.306669460688</v>
      </c>
      <c r="N454" s="78" t="n">
        <f aca="false">$L454+$M454</f>
        <v>6762.56171990638</v>
      </c>
      <c r="O454" s="78" t="n">
        <f aca="false">IF(AND(($B454&lt;Input!$C$31),($B454&lt;Input!$G$31)),Expenses!$D454,(-1)*$N454)</f>
        <v>-6762.56171990638</v>
      </c>
      <c r="P454" s="78" t="n">
        <f aca="false">Childcare!$D454</f>
        <v>0</v>
      </c>
      <c r="Q454" s="78" t="n">
        <f aca="false">Loan_01!$E454</f>
        <v>0</v>
      </c>
      <c r="R454" s="78" t="n">
        <f aca="false">Loan_02!$E454</f>
        <v>0</v>
      </c>
      <c r="S454" s="78" t="n">
        <f aca="false">(-1)*SUM(Roth_01!$D454+Roth_02!$D454+IRA_01!$D454+IRA_02!$D454+Invest_01!$D454+Invest_02!$D454)</f>
        <v>-0</v>
      </c>
      <c r="T454" s="78" t="n">
        <f aca="false">(-1)*(IF(($B454&gt;Input!$O$24),0,Input!$O$30)+IF(($B454&gt;Input!$O$31),0,Input!$O$37)+IF(($B454&gt;Input!$O$38),0,Input!$O$44))</f>
        <v>-0</v>
      </c>
      <c r="U454" s="78" t="n">
        <f aca="false">IF(($AB453*(Input!$C$16/100)&gt;0),0,($AB453*(Input!$C$16/100)))</f>
        <v>0</v>
      </c>
      <c r="V454" s="78"/>
      <c r="W454" s="78" t="n">
        <f aca="false">IF(($N454+$O454+$P454+$Q454+$R454+$S454+$T454+$U454)&lt;0,($N454+$O454+$P454+$Q454+$R454+$S454+$T454+$U454),0)</f>
        <v>0</v>
      </c>
      <c r="X454" s="78"/>
      <c r="Y454" s="78" t="n">
        <f aca="false">IF(($N454+$O454+$P454+$Q454+$R454+$S454+$T454+$U454)&gt;=0,($N454+$O454+$P454+$Q454+$R454+$S454+$T454+$U454),0)</f>
        <v>0</v>
      </c>
      <c r="AA454" s="78" t="n">
        <f aca="false">IF(AND((($AB453+$W453-$U453)&lt;0),($Y454&gt;0)),($AA453-$K454)*(1+Input!$C$18/(12*100)),($AA453+$Y454-$K454)*(1+Input!$C$18/(12*100)))</f>
        <v>241723.190576685</v>
      </c>
      <c r="AB454" s="78" t="n">
        <f aca="false">IF(AND((($AB453+$W453-$U453)&lt;0),($Y454&gt;=0)),($AB453+$W453-$U453+$Y454)*(1+Input!$C$15/(12*100)),0)</f>
        <v>0</v>
      </c>
    </row>
    <row r="455" customFormat="false" ht="12.8" hidden="false" customHeight="false" outlineLevel="0" collapsed="false">
      <c r="A455" s="76" t="n">
        <v>451</v>
      </c>
      <c r="B455" s="77" t="n">
        <f aca="false">EOMONTH(Input!$C$7,A455)</f>
        <v>56645</v>
      </c>
      <c r="D455" s="76" t="n">
        <f aca="false">DATEDIF(Input!$C$23,$B455,"Y")</f>
        <v>77</v>
      </c>
      <c r="E455" s="76" t="n">
        <f aca="false">DATEDIF(Input!$G$23,$B455,"Y")</f>
        <v>77</v>
      </c>
      <c r="G455" s="78" t="n">
        <f aca="false">Salary_01!$L455</f>
        <v>-2590.82613595265</v>
      </c>
      <c r="H455" s="78" t="n">
        <f aca="false">Salary_02!$L455</f>
        <v>-2159.02177996054</v>
      </c>
      <c r="I455" s="78" t="n">
        <f aca="false">Retirement_Dist_01!$J455</f>
        <v>5630.49054754397</v>
      </c>
      <c r="J455" s="78" t="n">
        <f aca="false">Retirement_Dist_02!$J455</f>
        <v>3876.38977622751</v>
      </c>
      <c r="K455" s="78" t="n">
        <f aca="true">IF(AND(OR($B455&gt;Input!$C$31,$B455&gt;Input!$G$31),OR($B455&lt;Input!$C$25,$B455&lt;Input!$G$25)),(-1)*PMT(Input!$C$18/(100*12),(OFFSET($A$4, MAX( MATCH(Input!$C$25,$B$4:$B$1004,1), MATCH(Input!$G$25,$B$4:$B$1004,1)),0,1,1) - OFFSET($A$4, MIN( MATCH(Input!$C$31,$B$4:$B$1004,1), MATCH(Input!$G$31,$B$4:$B$1004,1)),0,1,1)),$AD$4,0,1),0)</f>
        <v>2751.83598150878</v>
      </c>
      <c r="L455" s="78" t="n">
        <f aca="false">IF(AND(($B455&lt;Input!$C$31),($B455&lt;Input!$G$31)),($G455+$H455+$I455+$J455),($G455+$H455+$I455+$J455+$K455))</f>
        <v>7508.86838936707</v>
      </c>
      <c r="M455" s="78" t="n">
        <f aca="false">Mortgage!$L455</f>
        <v>-746.306669460688</v>
      </c>
      <c r="N455" s="78" t="n">
        <f aca="false">$L455+$M455</f>
        <v>6762.56171990638</v>
      </c>
      <c r="O455" s="78" t="n">
        <f aca="false">IF(AND(($B455&lt;Input!$C$31),($B455&lt;Input!$G$31)),Expenses!$D455,(-1)*$N455)</f>
        <v>-6762.56171990638</v>
      </c>
      <c r="P455" s="78" t="n">
        <f aca="false">Childcare!$D455</f>
        <v>0</v>
      </c>
      <c r="Q455" s="78" t="n">
        <f aca="false">Loan_01!$E455</f>
        <v>0</v>
      </c>
      <c r="R455" s="78" t="n">
        <f aca="false">Loan_02!$E455</f>
        <v>0</v>
      </c>
      <c r="S455" s="78" t="n">
        <f aca="false">(-1)*SUM(Roth_01!$D455+Roth_02!$D455+IRA_01!$D455+IRA_02!$D455+Invest_01!$D455+Invest_02!$D455)</f>
        <v>-0</v>
      </c>
      <c r="T455" s="78" t="n">
        <f aca="false">(-1)*(IF(($B455&gt;Input!$O$24),0,Input!$O$30)+IF(($B455&gt;Input!$O$31),0,Input!$O$37)+IF(($B455&gt;Input!$O$38),0,Input!$O$44))</f>
        <v>-0</v>
      </c>
      <c r="U455" s="78" t="n">
        <f aca="false">IF(($AB454*(Input!$C$16/100)&gt;0),0,($AB454*(Input!$C$16/100)))</f>
        <v>0</v>
      </c>
      <c r="V455" s="78"/>
      <c r="W455" s="78" t="n">
        <f aca="false">IF(($N455+$O455+$P455+$Q455+$R455+$S455+$T455+$U455)&lt;0,($N455+$O455+$P455+$Q455+$R455+$S455+$T455+$U455),0)</f>
        <v>0</v>
      </c>
      <c r="X455" s="78"/>
      <c r="Y455" s="78" t="n">
        <f aca="false">IF(($N455+$O455+$P455+$Q455+$R455+$S455+$T455+$U455)&gt;=0,($N455+$O455+$P455+$Q455+$R455+$S455+$T455+$U455),0)</f>
        <v>0</v>
      </c>
      <c r="AA455" s="78" t="n">
        <f aca="false">IF(AND((($AB454+$W454-$U454)&lt;0),($Y455&gt;0)),($AA454-$K455)*(1+Input!$C$18/(12*100)),($AA454+$Y455-$K455)*(1+Input!$C$18/(12*100)))</f>
        <v>238981.311734951</v>
      </c>
      <c r="AB455" s="78" t="n">
        <f aca="false">IF(AND((($AB454+$W454-$U454)&lt;0),($Y455&gt;=0)),($AB454+$W454-$U454+$Y455)*(1+Input!$C$15/(12*100)),0)</f>
        <v>0</v>
      </c>
    </row>
    <row r="456" customFormat="false" ht="12.8" hidden="false" customHeight="false" outlineLevel="0" collapsed="false">
      <c r="A456" s="76" t="n">
        <v>452</v>
      </c>
      <c r="B456" s="77" t="n">
        <f aca="false">EOMONTH(Input!$C$7,A456)</f>
        <v>56673</v>
      </c>
      <c r="D456" s="76" t="n">
        <f aca="false">DATEDIF(Input!$C$23,$B456,"Y")</f>
        <v>77</v>
      </c>
      <c r="E456" s="76" t="n">
        <f aca="false">DATEDIF(Input!$G$23,$B456,"Y")</f>
        <v>77</v>
      </c>
      <c r="G456" s="78" t="n">
        <f aca="false">Salary_01!$L456</f>
        <v>-2590.82613595265</v>
      </c>
      <c r="H456" s="78" t="n">
        <f aca="false">Salary_02!$L456</f>
        <v>-2159.02177996054</v>
      </c>
      <c r="I456" s="78" t="n">
        <f aca="false">Retirement_Dist_01!$J456</f>
        <v>5630.49054754397</v>
      </c>
      <c r="J456" s="78" t="n">
        <f aca="false">Retirement_Dist_02!$J456</f>
        <v>3876.38977622751</v>
      </c>
      <c r="K456" s="78" t="n">
        <f aca="true">IF(AND(OR($B456&gt;Input!$C$31,$B456&gt;Input!$G$31),OR($B456&lt;Input!$C$25,$B456&lt;Input!$G$25)),(-1)*PMT(Input!$C$18/(100*12),(OFFSET($A$4, MAX( MATCH(Input!$C$25,$B$4:$B$1004,1), MATCH(Input!$G$25,$B$4:$B$1004,1)),0,1,1) - OFFSET($A$4, MIN( MATCH(Input!$C$31,$B$4:$B$1004,1), MATCH(Input!$G$31,$B$4:$B$1004,1)),0,1,1)),$AD$4,0,1),0)</f>
        <v>2751.83598150878</v>
      </c>
      <c r="L456" s="78" t="n">
        <f aca="false">IF(AND(($B456&lt;Input!$C$31),($B456&lt;Input!$G$31)),($G456+$H456+$I456+$J456),($G456+$H456+$I456+$J456+$K456))</f>
        <v>7508.86838936707</v>
      </c>
      <c r="M456" s="78" t="n">
        <f aca="false">Mortgage!$L456</f>
        <v>-746.306669460688</v>
      </c>
      <c r="N456" s="78" t="n">
        <f aca="false">$L456+$M456</f>
        <v>6762.56171990638</v>
      </c>
      <c r="O456" s="78" t="n">
        <f aca="false">IF(AND(($B456&lt;Input!$C$31),($B456&lt;Input!$G$31)),Expenses!$D456,(-1)*$N456)</f>
        <v>-6762.56171990638</v>
      </c>
      <c r="P456" s="78" t="n">
        <f aca="false">Childcare!$D456</f>
        <v>0</v>
      </c>
      <c r="Q456" s="78" t="n">
        <f aca="false">Loan_01!$E456</f>
        <v>0</v>
      </c>
      <c r="R456" s="78" t="n">
        <f aca="false">Loan_02!$E456</f>
        <v>0</v>
      </c>
      <c r="S456" s="78" t="n">
        <f aca="false">(-1)*SUM(Roth_01!$D456+Roth_02!$D456+IRA_01!$D456+IRA_02!$D456+Invest_01!$D456+Invest_02!$D456)</f>
        <v>-0</v>
      </c>
      <c r="T456" s="78" t="n">
        <f aca="false">(-1)*(IF(($B456&gt;Input!$O$24),0,Input!$O$30)+IF(($B456&gt;Input!$O$31),0,Input!$O$37)+IF(($B456&gt;Input!$O$38),0,Input!$O$44))</f>
        <v>-0</v>
      </c>
      <c r="U456" s="78" t="n">
        <f aca="false">IF(($AB455*(Input!$C$16/100)&gt;0),0,($AB455*(Input!$C$16/100)))</f>
        <v>0</v>
      </c>
      <c r="V456" s="78"/>
      <c r="W456" s="78" t="n">
        <f aca="false">IF(($N456+$O456+$P456+$Q456+$R456+$S456+$T456+$U456)&lt;0,($N456+$O456+$P456+$Q456+$R456+$S456+$T456+$U456),0)</f>
        <v>0</v>
      </c>
      <c r="X456" s="78"/>
      <c r="Y456" s="78" t="n">
        <f aca="false">IF(($N456+$O456+$P456+$Q456+$R456+$S456+$T456+$U456)&gt;=0,($N456+$O456+$P456+$Q456+$R456+$S456+$T456+$U456),0)</f>
        <v>0</v>
      </c>
      <c r="AA456" s="78" t="n">
        <f aca="false">IF(AND((($AB455+$W455-$U455)&lt;0),($Y456&gt;0)),($AA455-$K456)*(1+Input!$C$18/(12*100)),($AA455+$Y456-$K456)*(1+Input!$C$18/(12*100)))</f>
        <v>236239.318648265</v>
      </c>
      <c r="AB456" s="78" t="n">
        <f aca="false">IF(AND((($AB455+$W455-$U455)&lt;0),($Y456&gt;=0)),($AB455+$W455-$U455+$Y456)*(1+Input!$C$15/(12*100)),0)</f>
        <v>0</v>
      </c>
    </row>
    <row r="457" customFormat="false" ht="12.8" hidden="false" customHeight="false" outlineLevel="0" collapsed="false">
      <c r="A457" s="76" t="n">
        <v>453</v>
      </c>
      <c r="B457" s="77" t="n">
        <f aca="false">EOMONTH(Input!$C$7,A457)</f>
        <v>56704</v>
      </c>
      <c r="D457" s="76" t="n">
        <f aca="false">DATEDIF(Input!$C$23,$B457,"Y")</f>
        <v>77</v>
      </c>
      <c r="E457" s="76" t="n">
        <f aca="false">DATEDIF(Input!$G$23,$B457,"Y")</f>
        <v>77</v>
      </c>
      <c r="G457" s="78" t="n">
        <f aca="false">Salary_01!$L457</f>
        <v>-2590.82613595265</v>
      </c>
      <c r="H457" s="78" t="n">
        <f aca="false">Salary_02!$L457</f>
        <v>-2159.02177996054</v>
      </c>
      <c r="I457" s="78" t="n">
        <f aca="false">Retirement_Dist_01!$J457</f>
        <v>5630.49054754397</v>
      </c>
      <c r="J457" s="78" t="n">
        <f aca="false">Retirement_Dist_02!$J457</f>
        <v>3876.38977622751</v>
      </c>
      <c r="K457" s="78" t="n">
        <f aca="true">IF(AND(OR($B457&gt;Input!$C$31,$B457&gt;Input!$G$31),OR($B457&lt;Input!$C$25,$B457&lt;Input!$G$25)),(-1)*PMT(Input!$C$18/(100*12),(OFFSET($A$4, MAX( MATCH(Input!$C$25,$B$4:$B$1004,1), MATCH(Input!$G$25,$B$4:$B$1004,1)),0,1,1) - OFFSET($A$4, MIN( MATCH(Input!$C$31,$B$4:$B$1004,1), MATCH(Input!$G$31,$B$4:$B$1004,1)),0,1,1)),$AD$4,0,1),0)</f>
        <v>2751.83598150878</v>
      </c>
      <c r="L457" s="78" t="n">
        <f aca="false">IF(AND(($B457&lt;Input!$C$31),($B457&lt;Input!$G$31)),($G457+$H457+$I457+$J457),($G457+$H457+$I457+$J457+$K457))</f>
        <v>7508.86838936707</v>
      </c>
      <c r="M457" s="78" t="n">
        <f aca="false">Mortgage!$L457</f>
        <v>-746.306669460688</v>
      </c>
      <c r="N457" s="78" t="n">
        <f aca="false">$L457+$M457</f>
        <v>6762.56171990638</v>
      </c>
      <c r="O457" s="78" t="n">
        <f aca="false">IF(AND(($B457&lt;Input!$C$31),($B457&lt;Input!$G$31)),Expenses!$D457,(-1)*$N457)</f>
        <v>-6762.56171990638</v>
      </c>
      <c r="P457" s="78" t="n">
        <f aca="false">Childcare!$D457</f>
        <v>0</v>
      </c>
      <c r="Q457" s="78" t="n">
        <f aca="false">Loan_01!$E457</f>
        <v>0</v>
      </c>
      <c r="R457" s="78" t="n">
        <f aca="false">Loan_02!$E457</f>
        <v>0</v>
      </c>
      <c r="S457" s="78" t="n">
        <f aca="false">(-1)*SUM(Roth_01!$D457+Roth_02!$D457+IRA_01!$D457+IRA_02!$D457+Invest_01!$D457+Invest_02!$D457)</f>
        <v>-0</v>
      </c>
      <c r="T457" s="78" t="n">
        <f aca="false">(-1)*(IF(($B457&gt;Input!$O$24),0,Input!$O$30)+IF(($B457&gt;Input!$O$31),0,Input!$O$37)+IF(($B457&gt;Input!$O$38),0,Input!$O$44))</f>
        <v>-0</v>
      </c>
      <c r="U457" s="78" t="n">
        <f aca="false">IF(($AB456*(Input!$C$16/100)&gt;0),0,($AB456*(Input!$C$16/100)))</f>
        <v>0</v>
      </c>
      <c r="V457" s="78"/>
      <c r="W457" s="78" t="n">
        <f aca="false">IF(($N457+$O457+$P457+$Q457+$R457+$S457+$T457+$U457)&lt;0,($N457+$O457+$P457+$Q457+$R457+$S457+$T457+$U457),0)</f>
        <v>0</v>
      </c>
      <c r="X457" s="78"/>
      <c r="Y457" s="78" t="n">
        <f aca="false">IF(($N457+$O457+$P457+$Q457+$R457+$S457+$T457+$U457)&gt;=0,($N457+$O457+$P457+$Q457+$R457+$S457+$T457+$U457),0)</f>
        <v>0</v>
      </c>
      <c r="AA457" s="78" t="n">
        <f aca="false">IF(AND((($AB456+$W456-$U456)&lt;0),($Y457&gt;0)),($AA456-$K457)*(1+Input!$C$18/(12*100)),($AA456+$Y457-$K457)*(1+Input!$C$18/(12*100)))</f>
        <v>233497.211311868</v>
      </c>
      <c r="AB457" s="78" t="n">
        <f aca="false">IF(AND((($AB456+$W456-$U456)&lt;0),($Y457&gt;=0)),($AB456+$W456-$U456+$Y457)*(1+Input!$C$15/(12*100)),0)</f>
        <v>0</v>
      </c>
    </row>
    <row r="458" customFormat="false" ht="12.8" hidden="false" customHeight="false" outlineLevel="0" collapsed="false">
      <c r="A458" s="76" t="n">
        <v>454</v>
      </c>
      <c r="B458" s="77" t="n">
        <f aca="false">EOMONTH(Input!$C$7,A458)</f>
        <v>56734</v>
      </c>
      <c r="D458" s="76" t="n">
        <f aca="false">DATEDIF(Input!$C$23,$B458,"Y")</f>
        <v>77</v>
      </c>
      <c r="E458" s="76" t="n">
        <f aca="false">DATEDIF(Input!$G$23,$B458,"Y")</f>
        <v>77</v>
      </c>
      <c r="G458" s="78" t="n">
        <f aca="false">Salary_01!$L458</f>
        <v>-2590.82613595265</v>
      </c>
      <c r="H458" s="78" t="n">
        <f aca="false">Salary_02!$L458</f>
        <v>-2159.02177996054</v>
      </c>
      <c r="I458" s="78" t="n">
        <f aca="false">Retirement_Dist_01!$J458</f>
        <v>5630.49054754397</v>
      </c>
      <c r="J458" s="78" t="n">
        <f aca="false">Retirement_Dist_02!$J458</f>
        <v>3876.38977622751</v>
      </c>
      <c r="K458" s="78" t="n">
        <f aca="true">IF(AND(OR($B458&gt;Input!$C$31,$B458&gt;Input!$G$31),OR($B458&lt;Input!$C$25,$B458&lt;Input!$G$25)),(-1)*PMT(Input!$C$18/(100*12),(OFFSET($A$4, MAX( MATCH(Input!$C$25,$B$4:$B$1004,1), MATCH(Input!$G$25,$B$4:$B$1004,1)),0,1,1) - OFFSET($A$4, MIN( MATCH(Input!$C$31,$B$4:$B$1004,1), MATCH(Input!$G$31,$B$4:$B$1004,1)),0,1,1)),$AD$4,0,1),0)</f>
        <v>2751.83598150878</v>
      </c>
      <c r="L458" s="78" t="n">
        <f aca="false">IF(AND(($B458&lt;Input!$C$31),($B458&lt;Input!$G$31)),($G458+$H458+$I458+$J458),($G458+$H458+$I458+$J458+$K458))</f>
        <v>7508.86838936707</v>
      </c>
      <c r="M458" s="78" t="n">
        <f aca="false">Mortgage!$L458</f>
        <v>-746.306669460688</v>
      </c>
      <c r="N458" s="78" t="n">
        <f aca="false">$L458+$M458</f>
        <v>6762.56171990638</v>
      </c>
      <c r="O458" s="78" t="n">
        <f aca="false">IF(AND(($B458&lt;Input!$C$31),($B458&lt;Input!$G$31)),Expenses!$D458,(-1)*$N458)</f>
        <v>-6762.56171990638</v>
      </c>
      <c r="P458" s="78" t="n">
        <f aca="false">Childcare!$D458</f>
        <v>0</v>
      </c>
      <c r="Q458" s="78" t="n">
        <f aca="false">Loan_01!$E458</f>
        <v>0</v>
      </c>
      <c r="R458" s="78" t="n">
        <f aca="false">Loan_02!$E458</f>
        <v>0</v>
      </c>
      <c r="S458" s="78" t="n">
        <f aca="false">(-1)*SUM(Roth_01!$D458+Roth_02!$D458+IRA_01!$D458+IRA_02!$D458+Invest_01!$D458+Invest_02!$D458)</f>
        <v>-0</v>
      </c>
      <c r="T458" s="78" t="n">
        <f aca="false">(-1)*(IF(($B458&gt;Input!$O$24),0,Input!$O$30)+IF(($B458&gt;Input!$O$31),0,Input!$O$37)+IF(($B458&gt;Input!$O$38),0,Input!$O$44))</f>
        <v>-0</v>
      </c>
      <c r="U458" s="78" t="n">
        <f aca="false">IF(($AB457*(Input!$C$16/100)&gt;0),0,($AB457*(Input!$C$16/100)))</f>
        <v>0</v>
      </c>
      <c r="V458" s="78"/>
      <c r="W458" s="78" t="n">
        <f aca="false">IF(($N458+$O458+$P458+$Q458+$R458+$S458+$T458+$U458)&lt;0,($N458+$O458+$P458+$Q458+$R458+$S458+$T458+$U458),0)</f>
        <v>0</v>
      </c>
      <c r="X458" s="78"/>
      <c r="Y458" s="78" t="n">
        <f aca="false">IF(($N458+$O458+$P458+$Q458+$R458+$S458+$T458+$U458)&gt;=0,($N458+$O458+$P458+$Q458+$R458+$S458+$T458+$U458),0)</f>
        <v>0</v>
      </c>
      <c r="AA458" s="78" t="n">
        <f aca="false">IF(AND((($AB457+$W457-$U457)&lt;0),($Y458&gt;0)),($AA457-$K458)*(1+Input!$C$18/(12*100)),($AA457+$Y458-$K458)*(1+Input!$C$18/(12*100)))</f>
        <v>230754.989720998</v>
      </c>
      <c r="AB458" s="78" t="n">
        <f aca="false">IF(AND((($AB457+$W457-$U457)&lt;0),($Y458&gt;=0)),($AB457+$W457-$U457+$Y458)*(1+Input!$C$15/(12*100)),0)</f>
        <v>0</v>
      </c>
    </row>
    <row r="459" customFormat="false" ht="12.8" hidden="false" customHeight="false" outlineLevel="0" collapsed="false">
      <c r="A459" s="76" t="n">
        <v>455</v>
      </c>
      <c r="B459" s="77" t="n">
        <f aca="false">EOMONTH(Input!$C$7,A459)</f>
        <v>56765</v>
      </c>
      <c r="D459" s="76" t="n">
        <f aca="false">DATEDIF(Input!$C$23,$B459,"Y")</f>
        <v>78</v>
      </c>
      <c r="E459" s="76" t="n">
        <f aca="false">DATEDIF(Input!$G$23,$B459,"Y")</f>
        <v>78</v>
      </c>
      <c r="G459" s="78" t="n">
        <f aca="false">Salary_01!$L459</f>
        <v>-2590.82613595265</v>
      </c>
      <c r="H459" s="78" t="n">
        <f aca="false">Salary_02!$L459</f>
        <v>-2159.02177996054</v>
      </c>
      <c r="I459" s="78" t="n">
        <f aca="false">Retirement_Dist_01!$J459</f>
        <v>5630.49054754397</v>
      </c>
      <c r="J459" s="78" t="n">
        <f aca="false">Retirement_Dist_02!$J459</f>
        <v>3876.38977622751</v>
      </c>
      <c r="K459" s="78" t="n">
        <f aca="true">IF(AND(OR($B459&gt;Input!$C$31,$B459&gt;Input!$G$31),OR($B459&lt;Input!$C$25,$B459&lt;Input!$G$25)),(-1)*PMT(Input!$C$18/(100*12),(OFFSET($A$4, MAX( MATCH(Input!$C$25,$B$4:$B$1004,1), MATCH(Input!$G$25,$B$4:$B$1004,1)),0,1,1) - OFFSET($A$4, MIN( MATCH(Input!$C$31,$B$4:$B$1004,1), MATCH(Input!$G$31,$B$4:$B$1004,1)),0,1,1)),$AD$4,0,1),0)</f>
        <v>2751.83598150878</v>
      </c>
      <c r="L459" s="78" t="n">
        <f aca="false">IF(AND(($B459&lt;Input!$C$31),($B459&lt;Input!$G$31)),($G459+$H459+$I459+$J459),($G459+$H459+$I459+$J459+$K459))</f>
        <v>7508.86838936707</v>
      </c>
      <c r="M459" s="78" t="n">
        <f aca="false">Mortgage!$L459</f>
        <v>-746.306669460688</v>
      </c>
      <c r="N459" s="78" t="n">
        <f aca="false">$L459+$M459</f>
        <v>6762.56171990638</v>
      </c>
      <c r="O459" s="78" t="n">
        <f aca="false">IF(AND(($B459&lt;Input!$C$31),($B459&lt;Input!$G$31)),Expenses!$D459,(-1)*$N459)</f>
        <v>-6762.56171990638</v>
      </c>
      <c r="P459" s="78" t="n">
        <f aca="false">Childcare!$D459</f>
        <v>0</v>
      </c>
      <c r="Q459" s="78" t="n">
        <f aca="false">Loan_01!$E459</f>
        <v>0</v>
      </c>
      <c r="R459" s="78" t="n">
        <f aca="false">Loan_02!$E459</f>
        <v>0</v>
      </c>
      <c r="S459" s="78" t="n">
        <f aca="false">(-1)*SUM(Roth_01!$D459+Roth_02!$D459+IRA_01!$D459+IRA_02!$D459+Invest_01!$D459+Invest_02!$D459)</f>
        <v>-0</v>
      </c>
      <c r="T459" s="78" t="n">
        <f aca="false">(-1)*(IF(($B459&gt;Input!$O$24),0,Input!$O$30)+IF(($B459&gt;Input!$O$31),0,Input!$O$37)+IF(($B459&gt;Input!$O$38),0,Input!$O$44))</f>
        <v>-0</v>
      </c>
      <c r="U459" s="78" t="n">
        <f aca="false">IF(($AB458*(Input!$C$16/100)&gt;0),0,($AB458*(Input!$C$16/100)))</f>
        <v>0</v>
      </c>
      <c r="V459" s="78"/>
      <c r="W459" s="78" t="n">
        <f aca="false">IF(($N459+$O459+$P459+$Q459+$R459+$S459+$T459+$U459)&lt;0,($N459+$O459+$P459+$Q459+$R459+$S459+$T459+$U459),0)</f>
        <v>0</v>
      </c>
      <c r="X459" s="78"/>
      <c r="Y459" s="78" t="n">
        <f aca="false">IF(($N459+$O459+$P459+$Q459+$R459+$S459+$T459+$U459)&gt;=0,($N459+$O459+$P459+$Q459+$R459+$S459+$T459+$U459),0)</f>
        <v>0</v>
      </c>
      <c r="AA459" s="78" t="n">
        <f aca="false">IF(AND((($AB458+$W458-$U458)&lt;0),($Y459&gt;0)),($AA458-$K459)*(1+Input!$C$18/(12*100)),($AA458+$Y459-$K459)*(1+Input!$C$18/(12*100)))</f>
        <v>228012.653870895</v>
      </c>
      <c r="AB459" s="78" t="n">
        <f aca="false">IF(AND((($AB458+$W458-$U458)&lt;0),($Y459&gt;=0)),($AB458+$W458-$U458+$Y459)*(1+Input!$C$15/(12*100)),0)</f>
        <v>0</v>
      </c>
    </row>
    <row r="460" customFormat="false" ht="12.8" hidden="false" customHeight="false" outlineLevel="0" collapsed="false">
      <c r="A460" s="76" t="n">
        <v>456</v>
      </c>
      <c r="B460" s="77" t="n">
        <f aca="false">EOMONTH(Input!$C$7,A460)</f>
        <v>56795</v>
      </c>
      <c r="D460" s="76" t="n">
        <f aca="false">DATEDIF(Input!$C$23,$B460,"Y")</f>
        <v>78</v>
      </c>
      <c r="E460" s="76" t="n">
        <f aca="false">DATEDIF(Input!$G$23,$B460,"Y")</f>
        <v>78</v>
      </c>
      <c r="G460" s="78" t="n">
        <f aca="false">Salary_01!$L460</f>
        <v>-2746.27570410981</v>
      </c>
      <c r="H460" s="78" t="n">
        <f aca="false">Salary_02!$L460</f>
        <v>-2288.56308675817</v>
      </c>
      <c r="I460" s="78" t="n">
        <f aca="false">Retirement_Dist_01!$J460</f>
        <v>5630.49054754397</v>
      </c>
      <c r="J460" s="78" t="n">
        <f aca="false">Retirement_Dist_02!$J460</f>
        <v>3876.38977622751</v>
      </c>
      <c r="K460" s="78" t="n">
        <f aca="true">IF(AND(OR($B460&gt;Input!$C$31,$B460&gt;Input!$G$31),OR($B460&lt;Input!$C$25,$B460&lt;Input!$G$25)),(-1)*PMT(Input!$C$18/(100*12),(OFFSET($A$4, MAX( MATCH(Input!$C$25,$B$4:$B$1004,1), MATCH(Input!$G$25,$B$4:$B$1004,1)),0,1,1) - OFFSET($A$4, MIN( MATCH(Input!$C$31,$B$4:$B$1004,1), MATCH(Input!$G$31,$B$4:$B$1004,1)),0,1,1)),$AD$4,0,1),0)</f>
        <v>2751.83598150878</v>
      </c>
      <c r="L460" s="78" t="n">
        <f aca="false">IF(AND(($B460&lt;Input!$C$31),($B460&lt;Input!$G$31)),($G460+$H460+$I460+$J460),($G460+$H460+$I460+$J460+$K460))</f>
        <v>7223.87751441228</v>
      </c>
      <c r="M460" s="78" t="n">
        <f aca="false">Mortgage!$L460</f>
        <v>-768.695869544509</v>
      </c>
      <c r="N460" s="78" t="n">
        <f aca="false">$L460+$M460</f>
        <v>6455.18164486777</v>
      </c>
      <c r="O460" s="78" t="n">
        <f aca="false">IF(AND(($B460&lt;Input!$C$31),($B460&lt;Input!$G$31)),Expenses!$D460,(-1)*$N460)</f>
        <v>-6455.18164486777</v>
      </c>
      <c r="P460" s="78" t="n">
        <f aca="false">Childcare!$D460</f>
        <v>0</v>
      </c>
      <c r="Q460" s="78" t="n">
        <f aca="false">Loan_01!$E460</f>
        <v>0</v>
      </c>
      <c r="R460" s="78" t="n">
        <f aca="false">Loan_02!$E460</f>
        <v>0</v>
      </c>
      <c r="S460" s="78" t="n">
        <f aca="false">(-1)*SUM(Roth_01!$D460+Roth_02!$D460+IRA_01!$D460+IRA_02!$D460+Invest_01!$D460+Invest_02!$D460)</f>
        <v>-0</v>
      </c>
      <c r="T460" s="78" t="n">
        <f aca="false">(-1)*(IF(($B460&gt;Input!$O$24),0,Input!$O$30)+IF(($B460&gt;Input!$O$31),0,Input!$O$37)+IF(($B460&gt;Input!$O$38),0,Input!$O$44))</f>
        <v>-0</v>
      </c>
      <c r="U460" s="78" t="n">
        <f aca="false">IF(($AB459*(Input!$C$16/100)&gt;0),0,($AB459*(Input!$C$16/100)))</f>
        <v>0</v>
      </c>
      <c r="V460" s="78"/>
      <c r="W460" s="78" t="n">
        <f aca="false">IF(($N460+$O460+$P460+$Q460+$R460+$S460+$T460+$U460)&lt;0,($N460+$O460+$P460+$Q460+$R460+$S460+$T460+$U460),0)</f>
        <v>0</v>
      </c>
      <c r="X460" s="78"/>
      <c r="Y460" s="78" t="n">
        <f aca="false">IF(($N460+$O460+$P460+$Q460+$R460+$S460+$T460+$U460)&gt;=0,($N460+$O460+$P460+$Q460+$R460+$S460+$T460+$U460),0)</f>
        <v>0</v>
      </c>
      <c r="AA460" s="78" t="n">
        <f aca="false">IF(AND((($AB459+$W459-$U459)&lt;0),($Y460&gt;0)),($AA459-$K460)*(1+Input!$C$18/(12*100)),($AA459+$Y460-$K460)*(1+Input!$C$18/(12*100)))</f>
        <v>225270.203756798</v>
      </c>
      <c r="AB460" s="78" t="n">
        <f aca="false">IF(AND((($AB459+$W459-$U459)&lt;0),($Y460&gt;=0)),($AB459+$W459-$U459+$Y460)*(1+Input!$C$15/(12*100)),0)</f>
        <v>0</v>
      </c>
    </row>
    <row r="461" customFormat="false" ht="12.8" hidden="false" customHeight="false" outlineLevel="0" collapsed="false">
      <c r="A461" s="76" t="n">
        <v>457</v>
      </c>
      <c r="B461" s="77" t="n">
        <f aca="false">EOMONTH(Input!$C$7,A461)</f>
        <v>56826</v>
      </c>
      <c r="D461" s="76" t="n">
        <f aca="false">DATEDIF(Input!$C$23,$B461,"Y")</f>
        <v>78</v>
      </c>
      <c r="E461" s="76" t="n">
        <f aca="false">DATEDIF(Input!$G$23,$B461,"Y")</f>
        <v>78</v>
      </c>
      <c r="G461" s="78" t="n">
        <f aca="false">Salary_01!$L461</f>
        <v>-2746.27570410981</v>
      </c>
      <c r="H461" s="78" t="n">
        <f aca="false">Salary_02!$L461</f>
        <v>-2288.56308675817</v>
      </c>
      <c r="I461" s="78" t="n">
        <f aca="false">Retirement_Dist_01!$J461</f>
        <v>5630.49054754397</v>
      </c>
      <c r="J461" s="78" t="n">
        <f aca="false">Retirement_Dist_02!$J461</f>
        <v>3876.38977622751</v>
      </c>
      <c r="K461" s="78" t="n">
        <f aca="true">IF(AND(OR($B461&gt;Input!$C$31,$B461&gt;Input!$G$31),OR($B461&lt;Input!$C$25,$B461&lt;Input!$G$25)),(-1)*PMT(Input!$C$18/(100*12),(OFFSET($A$4, MAX( MATCH(Input!$C$25,$B$4:$B$1004,1), MATCH(Input!$G$25,$B$4:$B$1004,1)),0,1,1) - OFFSET($A$4, MIN( MATCH(Input!$C$31,$B$4:$B$1004,1), MATCH(Input!$G$31,$B$4:$B$1004,1)),0,1,1)),$AD$4,0,1),0)</f>
        <v>2751.83598150878</v>
      </c>
      <c r="L461" s="78" t="n">
        <f aca="false">IF(AND(($B461&lt;Input!$C$31),($B461&lt;Input!$G$31)),($G461+$H461+$I461+$J461),($G461+$H461+$I461+$J461+$K461))</f>
        <v>7223.87751441228</v>
      </c>
      <c r="M461" s="78" t="n">
        <f aca="false">Mortgage!$L461</f>
        <v>-768.695869544509</v>
      </c>
      <c r="N461" s="78" t="n">
        <f aca="false">$L461+$M461</f>
        <v>6455.18164486777</v>
      </c>
      <c r="O461" s="78" t="n">
        <f aca="false">IF(AND(($B461&lt;Input!$C$31),($B461&lt;Input!$G$31)),Expenses!$D461,(-1)*$N461)</f>
        <v>-6455.18164486777</v>
      </c>
      <c r="P461" s="78" t="n">
        <f aca="false">Childcare!$D461</f>
        <v>0</v>
      </c>
      <c r="Q461" s="78" t="n">
        <f aca="false">Loan_01!$E461</f>
        <v>0</v>
      </c>
      <c r="R461" s="78" t="n">
        <f aca="false">Loan_02!$E461</f>
        <v>0</v>
      </c>
      <c r="S461" s="78" t="n">
        <f aca="false">(-1)*SUM(Roth_01!$D461+Roth_02!$D461+IRA_01!$D461+IRA_02!$D461+Invest_01!$D461+Invest_02!$D461)</f>
        <v>-0</v>
      </c>
      <c r="T461" s="78" t="n">
        <f aca="false">(-1)*(IF(($B461&gt;Input!$O$24),0,Input!$O$30)+IF(($B461&gt;Input!$O$31),0,Input!$O$37)+IF(($B461&gt;Input!$O$38),0,Input!$O$44))</f>
        <v>-0</v>
      </c>
      <c r="U461" s="78" t="n">
        <f aca="false">IF(($AB460*(Input!$C$16/100)&gt;0),0,($AB460*(Input!$C$16/100)))</f>
        <v>0</v>
      </c>
      <c r="V461" s="78"/>
      <c r="W461" s="78" t="n">
        <f aca="false">IF(($N461+$O461+$P461+$Q461+$R461+$S461+$T461+$U461)&lt;0,($N461+$O461+$P461+$Q461+$R461+$S461+$T461+$U461),0)</f>
        <v>0</v>
      </c>
      <c r="X461" s="78"/>
      <c r="Y461" s="78" t="n">
        <f aca="false">IF(($N461+$O461+$P461+$Q461+$R461+$S461+$T461+$U461)&gt;=0,($N461+$O461+$P461+$Q461+$R461+$S461+$T461+$U461),0)</f>
        <v>0</v>
      </c>
      <c r="AA461" s="78" t="n">
        <f aca="false">IF(AND((($AB460+$W460-$U460)&lt;0),($Y461&gt;0)),($AA460-$K461)*(1+Input!$C$18/(12*100)),($AA460+$Y461-$K461)*(1+Input!$C$18/(12*100)))</f>
        <v>222527.639373947</v>
      </c>
      <c r="AB461" s="78" t="n">
        <f aca="false">IF(AND((($AB460+$W460-$U460)&lt;0),($Y461&gt;=0)),($AB460+$W460-$U460+$Y461)*(1+Input!$C$15/(12*100)),0)</f>
        <v>0</v>
      </c>
    </row>
    <row r="462" customFormat="false" ht="12.8" hidden="false" customHeight="false" outlineLevel="0" collapsed="false">
      <c r="A462" s="76" t="n">
        <v>458</v>
      </c>
      <c r="B462" s="77" t="n">
        <f aca="false">EOMONTH(Input!$C$7,A462)</f>
        <v>56857</v>
      </c>
      <c r="D462" s="76" t="n">
        <f aca="false">DATEDIF(Input!$C$23,$B462,"Y")</f>
        <v>78</v>
      </c>
      <c r="E462" s="76" t="n">
        <f aca="false">DATEDIF(Input!$G$23,$B462,"Y")</f>
        <v>78</v>
      </c>
      <c r="G462" s="78" t="n">
        <f aca="false">Salary_01!$L462</f>
        <v>-2746.27570410981</v>
      </c>
      <c r="H462" s="78" t="n">
        <f aca="false">Salary_02!$L462</f>
        <v>-2288.56308675817</v>
      </c>
      <c r="I462" s="78" t="n">
        <f aca="false">Retirement_Dist_01!$J462</f>
        <v>5630.49054754397</v>
      </c>
      <c r="J462" s="78" t="n">
        <f aca="false">Retirement_Dist_02!$J462</f>
        <v>3876.38977622751</v>
      </c>
      <c r="K462" s="78" t="n">
        <f aca="true">IF(AND(OR($B462&gt;Input!$C$31,$B462&gt;Input!$G$31),OR($B462&lt;Input!$C$25,$B462&lt;Input!$G$25)),(-1)*PMT(Input!$C$18/(100*12),(OFFSET($A$4, MAX( MATCH(Input!$C$25,$B$4:$B$1004,1), MATCH(Input!$G$25,$B$4:$B$1004,1)),0,1,1) - OFFSET($A$4, MIN( MATCH(Input!$C$31,$B$4:$B$1004,1), MATCH(Input!$G$31,$B$4:$B$1004,1)),0,1,1)),$AD$4,0,1),0)</f>
        <v>2751.83598150878</v>
      </c>
      <c r="L462" s="78" t="n">
        <f aca="false">IF(AND(($B462&lt;Input!$C$31),($B462&lt;Input!$G$31)),($G462+$H462+$I462+$J462),($G462+$H462+$I462+$J462+$K462))</f>
        <v>7223.87751441228</v>
      </c>
      <c r="M462" s="78" t="n">
        <f aca="false">Mortgage!$L462</f>
        <v>-768.695869544509</v>
      </c>
      <c r="N462" s="78" t="n">
        <f aca="false">$L462+$M462</f>
        <v>6455.18164486777</v>
      </c>
      <c r="O462" s="78" t="n">
        <f aca="false">IF(AND(($B462&lt;Input!$C$31),($B462&lt;Input!$G$31)),Expenses!$D462,(-1)*$N462)</f>
        <v>-6455.18164486777</v>
      </c>
      <c r="P462" s="78" t="n">
        <f aca="false">Childcare!$D462</f>
        <v>0</v>
      </c>
      <c r="Q462" s="78" t="n">
        <f aca="false">Loan_01!$E462</f>
        <v>0</v>
      </c>
      <c r="R462" s="78" t="n">
        <f aca="false">Loan_02!$E462</f>
        <v>0</v>
      </c>
      <c r="S462" s="78" t="n">
        <f aca="false">(-1)*SUM(Roth_01!$D462+Roth_02!$D462+IRA_01!$D462+IRA_02!$D462+Invest_01!$D462+Invest_02!$D462)</f>
        <v>-0</v>
      </c>
      <c r="T462" s="78" t="n">
        <f aca="false">(-1)*(IF(($B462&gt;Input!$O$24),0,Input!$O$30)+IF(($B462&gt;Input!$O$31),0,Input!$O$37)+IF(($B462&gt;Input!$O$38),0,Input!$O$44))</f>
        <v>-0</v>
      </c>
      <c r="U462" s="78" t="n">
        <f aca="false">IF(($AB461*(Input!$C$16/100)&gt;0),0,($AB461*(Input!$C$16/100)))</f>
        <v>0</v>
      </c>
      <c r="V462" s="78"/>
      <c r="W462" s="78" t="n">
        <f aca="false">IF(($N462+$O462+$P462+$Q462+$R462+$S462+$T462+$U462)&lt;0,($N462+$O462+$P462+$Q462+$R462+$S462+$T462+$U462),0)</f>
        <v>0</v>
      </c>
      <c r="X462" s="78"/>
      <c r="Y462" s="78" t="n">
        <f aca="false">IF(($N462+$O462+$P462+$Q462+$R462+$S462+$T462+$U462)&gt;=0,($N462+$O462+$P462+$Q462+$R462+$S462+$T462+$U462),0)</f>
        <v>0</v>
      </c>
      <c r="AA462" s="78" t="n">
        <f aca="false">IF(AND((($AB461+$W461-$U461)&lt;0),($Y462&gt;0)),($AA461-$K462)*(1+Input!$C$18/(12*100)),($AA461+$Y462-$K462)*(1+Input!$C$18/(12*100)))</f>
        <v>219784.960717579</v>
      </c>
      <c r="AB462" s="78" t="n">
        <f aca="false">IF(AND((($AB461+$W461-$U461)&lt;0),($Y462&gt;=0)),($AB461+$W461-$U461+$Y462)*(1+Input!$C$15/(12*100)),0)</f>
        <v>0</v>
      </c>
    </row>
    <row r="463" customFormat="false" ht="12.8" hidden="false" customHeight="false" outlineLevel="0" collapsed="false">
      <c r="A463" s="76" t="n">
        <v>459</v>
      </c>
      <c r="B463" s="77" t="n">
        <f aca="false">EOMONTH(Input!$C$7,A463)</f>
        <v>56887</v>
      </c>
      <c r="D463" s="76" t="n">
        <f aca="false">DATEDIF(Input!$C$23,$B463,"Y")</f>
        <v>78</v>
      </c>
      <c r="E463" s="76" t="n">
        <f aca="false">DATEDIF(Input!$G$23,$B463,"Y")</f>
        <v>78</v>
      </c>
      <c r="G463" s="78" t="n">
        <f aca="false">Salary_01!$L463</f>
        <v>-2746.27570410981</v>
      </c>
      <c r="H463" s="78" t="n">
        <f aca="false">Salary_02!$L463</f>
        <v>-2288.56308675817</v>
      </c>
      <c r="I463" s="78" t="n">
        <f aca="false">Retirement_Dist_01!$J463</f>
        <v>5630.49054754397</v>
      </c>
      <c r="J463" s="78" t="n">
        <f aca="false">Retirement_Dist_02!$J463</f>
        <v>3876.38977622751</v>
      </c>
      <c r="K463" s="78" t="n">
        <f aca="true">IF(AND(OR($B463&gt;Input!$C$31,$B463&gt;Input!$G$31),OR($B463&lt;Input!$C$25,$B463&lt;Input!$G$25)),(-1)*PMT(Input!$C$18/(100*12),(OFFSET($A$4, MAX( MATCH(Input!$C$25,$B$4:$B$1004,1), MATCH(Input!$G$25,$B$4:$B$1004,1)),0,1,1) - OFFSET($A$4, MIN( MATCH(Input!$C$31,$B$4:$B$1004,1), MATCH(Input!$G$31,$B$4:$B$1004,1)),0,1,1)),$AD$4,0,1),0)</f>
        <v>2751.83598150878</v>
      </c>
      <c r="L463" s="78" t="n">
        <f aca="false">IF(AND(($B463&lt;Input!$C$31),($B463&lt;Input!$G$31)),($G463+$H463+$I463+$J463),($G463+$H463+$I463+$J463+$K463))</f>
        <v>7223.87751441228</v>
      </c>
      <c r="M463" s="78" t="n">
        <f aca="false">Mortgage!$L463</f>
        <v>-768.695869544509</v>
      </c>
      <c r="N463" s="78" t="n">
        <f aca="false">$L463+$M463</f>
        <v>6455.18164486777</v>
      </c>
      <c r="O463" s="78" t="n">
        <f aca="false">IF(AND(($B463&lt;Input!$C$31),($B463&lt;Input!$G$31)),Expenses!$D463,(-1)*$N463)</f>
        <v>-6455.18164486777</v>
      </c>
      <c r="P463" s="78" t="n">
        <f aca="false">Childcare!$D463</f>
        <v>0</v>
      </c>
      <c r="Q463" s="78" t="n">
        <f aca="false">Loan_01!$E463</f>
        <v>0</v>
      </c>
      <c r="R463" s="78" t="n">
        <f aca="false">Loan_02!$E463</f>
        <v>0</v>
      </c>
      <c r="S463" s="78" t="n">
        <f aca="false">(-1)*SUM(Roth_01!$D463+Roth_02!$D463+IRA_01!$D463+IRA_02!$D463+Invest_01!$D463+Invest_02!$D463)</f>
        <v>-0</v>
      </c>
      <c r="T463" s="78" t="n">
        <f aca="false">(-1)*(IF(($B463&gt;Input!$O$24),0,Input!$O$30)+IF(($B463&gt;Input!$O$31),0,Input!$O$37)+IF(($B463&gt;Input!$O$38),0,Input!$O$44))</f>
        <v>-0</v>
      </c>
      <c r="U463" s="78" t="n">
        <f aca="false">IF(($AB462*(Input!$C$16/100)&gt;0),0,($AB462*(Input!$C$16/100)))</f>
        <v>0</v>
      </c>
      <c r="V463" s="78"/>
      <c r="W463" s="78" t="n">
        <f aca="false">IF(($N463+$O463+$P463+$Q463+$R463+$S463+$T463+$U463)&lt;0,($N463+$O463+$P463+$Q463+$R463+$S463+$T463+$U463),0)</f>
        <v>0</v>
      </c>
      <c r="X463" s="78"/>
      <c r="Y463" s="78" t="n">
        <f aca="false">IF(($N463+$O463+$P463+$Q463+$R463+$S463+$T463+$U463)&gt;=0,($N463+$O463+$P463+$Q463+$R463+$S463+$T463+$U463),0)</f>
        <v>0</v>
      </c>
      <c r="AA463" s="78" t="n">
        <f aca="false">IF(AND((($AB462+$W462-$U462)&lt;0),($Y463&gt;0)),($AA462-$K463)*(1+Input!$C$18/(12*100)),($AA462+$Y463-$K463)*(1+Input!$C$18/(12*100)))</f>
        <v>217042.167782934</v>
      </c>
      <c r="AB463" s="78" t="n">
        <f aca="false">IF(AND((($AB462+$W462-$U462)&lt;0),($Y463&gt;=0)),($AB462+$W462-$U462+$Y463)*(1+Input!$C$15/(12*100)),0)</f>
        <v>0</v>
      </c>
    </row>
    <row r="464" customFormat="false" ht="12.8" hidden="false" customHeight="false" outlineLevel="0" collapsed="false">
      <c r="A464" s="76" t="n">
        <v>460</v>
      </c>
      <c r="B464" s="77" t="n">
        <f aca="false">EOMONTH(Input!$C$7,A464)</f>
        <v>56918</v>
      </c>
      <c r="D464" s="76" t="n">
        <f aca="false">DATEDIF(Input!$C$23,$B464,"Y")</f>
        <v>78</v>
      </c>
      <c r="E464" s="76" t="n">
        <f aca="false">DATEDIF(Input!$G$23,$B464,"Y")</f>
        <v>78</v>
      </c>
      <c r="G464" s="78" t="n">
        <f aca="false">Salary_01!$L464</f>
        <v>-2746.27570410981</v>
      </c>
      <c r="H464" s="78" t="n">
        <f aca="false">Salary_02!$L464</f>
        <v>-2288.56308675817</v>
      </c>
      <c r="I464" s="78" t="n">
        <f aca="false">Retirement_Dist_01!$J464</f>
        <v>5630.49054754397</v>
      </c>
      <c r="J464" s="78" t="n">
        <f aca="false">Retirement_Dist_02!$J464</f>
        <v>3876.38977622751</v>
      </c>
      <c r="K464" s="78" t="n">
        <f aca="true">IF(AND(OR($B464&gt;Input!$C$31,$B464&gt;Input!$G$31),OR($B464&lt;Input!$C$25,$B464&lt;Input!$G$25)),(-1)*PMT(Input!$C$18/(100*12),(OFFSET($A$4, MAX( MATCH(Input!$C$25,$B$4:$B$1004,1), MATCH(Input!$G$25,$B$4:$B$1004,1)),0,1,1) - OFFSET($A$4, MIN( MATCH(Input!$C$31,$B$4:$B$1004,1), MATCH(Input!$G$31,$B$4:$B$1004,1)),0,1,1)),$AD$4,0,1),0)</f>
        <v>2751.83598150878</v>
      </c>
      <c r="L464" s="78" t="n">
        <f aca="false">IF(AND(($B464&lt;Input!$C$31),($B464&lt;Input!$G$31)),($G464+$H464+$I464+$J464),($G464+$H464+$I464+$J464+$K464))</f>
        <v>7223.87751441228</v>
      </c>
      <c r="M464" s="78" t="n">
        <f aca="false">Mortgage!$L464</f>
        <v>-768.695869544509</v>
      </c>
      <c r="N464" s="78" t="n">
        <f aca="false">$L464+$M464</f>
        <v>6455.18164486777</v>
      </c>
      <c r="O464" s="78" t="n">
        <f aca="false">IF(AND(($B464&lt;Input!$C$31),($B464&lt;Input!$G$31)),Expenses!$D464,(-1)*$N464)</f>
        <v>-6455.18164486777</v>
      </c>
      <c r="P464" s="78" t="n">
        <f aca="false">Childcare!$D464</f>
        <v>0</v>
      </c>
      <c r="Q464" s="78" t="n">
        <f aca="false">Loan_01!$E464</f>
        <v>0</v>
      </c>
      <c r="R464" s="78" t="n">
        <f aca="false">Loan_02!$E464</f>
        <v>0</v>
      </c>
      <c r="S464" s="78" t="n">
        <f aca="false">(-1)*SUM(Roth_01!$D464+Roth_02!$D464+IRA_01!$D464+IRA_02!$D464+Invest_01!$D464+Invest_02!$D464)</f>
        <v>-0</v>
      </c>
      <c r="T464" s="78" t="n">
        <f aca="false">(-1)*(IF(($B464&gt;Input!$O$24),0,Input!$O$30)+IF(($B464&gt;Input!$O$31),0,Input!$O$37)+IF(($B464&gt;Input!$O$38),0,Input!$O$44))</f>
        <v>-0</v>
      </c>
      <c r="U464" s="78" t="n">
        <f aca="false">IF(($AB463*(Input!$C$16/100)&gt;0),0,($AB463*(Input!$C$16/100)))</f>
        <v>0</v>
      </c>
      <c r="V464" s="78"/>
      <c r="W464" s="78" t="n">
        <f aca="false">IF(($N464+$O464+$P464+$Q464+$R464+$S464+$T464+$U464)&lt;0,($N464+$O464+$P464+$Q464+$R464+$S464+$T464+$U464),0)</f>
        <v>0</v>
      </c>
      <c r="X464" s="78"/>
      <c r="Y464" s="78" t="n">
        <f aca="false">IF(($N464+$O464+$P464+$Q464+$R464+$S464+$T464+$U464)&gt;=0,($N464+$O464+$P464+$Q464+$R464+$S464+$T464+$U464),0)</f>
        <v>0</v>
      </c>
      <c r="AA464" s="78" t="n">
        <f aca="false">IF(AND((($AB463+$W463-$U463)&lt;0),($Y464&gt;0)),($AA463-$K464)*(1+Input!$C$18/(12*100)),($AA463+$Y464-$K464)*(1+Input!$C$18/(12*100)))</f>
        <v>214299.260565251</v>
      </c>
      <c r="AB464" s="78" t="n">
        <f aca="false">IF(AND((($AB463+$W463-$U463)&lt;0),($Y464&gt;=0)),($AB463+$W463-$U463+$Y464)*(1+Input!$C$15/(12*100)),0)</f>
        <v>0</v>
      </c>
    </row>
    <row r="465" customFormat="false" ht="12.8" hidden="false" customHeight="false" outlineLevel="0" collapsed="false">
      <c r="A465" s="76" t="n">
        <v>461</v>
      </c>
      <c r="B465" s="77" t="n">
        <f aca="false">EOMONTH(Input!$C$7,A465)</f>
        <v>56948</v>
      </c>
      <c r="D465" s="76" t="n">
        <f aca="false">DATEDIF(Input!$C$23,$B465,"Y")</f>
        <v>78</v>
      </c>
      <c r="E465" s="76" t="n">
        <f aca="false">DATEDIF(Input!$G$23,$B465,"Y")</f>
        <v>78</v>
      </c>
      <c r="G465" s="78" t="n">
        <f aca="false">Salary_01!$L465</f>
        <v>-2746.27570410981</v>
      </c>
      <c r="H465" s="78" t="n">
        <f aca="false">Salary_02!$L465</f>
        <v>-2288.56308675817</v>
      </c>
      <c r="I465" s="78" t="n">
        <f aca="false">Retirement_Dist_01!$J465</f>
        <v>5630.49054754397</v>
      </c>
      <c r="J465" s="78" t="n">
        <f aca="false">Retirement_Dist_02!$J465</f>
        <v>3876.38977622751</v>
      </c>
      <c r="K465" s="78" t="n">
        <f aca="true">IF(AND(OR($B465&gt;Input!$C$31,$B465&gt;Input!$G$31),OR($B465&lt;Input!$C$25,$B465&lt;Input!$G$25)),(-1)*PMT(Input!$C$18/(100*12),(OFFSET($A$4, MAX( MATCH(Input!$C$25,$B$4:$B$1004,1), MATCH(Input!$G$25,$B$4:$B$1004,1)),0,1,1) - OFFSET($A$4, MIN( MATCH(Input!$C$31,$B$4:$B$1004,1), MATCH(Input!$G$31,$B$4:$B$1004,1)),0,1,1)),$AD$4,0,1),0)</f>
        <v>2751.83598150878</v>
      </c>
      <c r="L465" s="78" t="n">
        <f aca="false">IF(AND(($B465&lt;Input!$C$31),($B465&lt;Input!$G$31)),($G465+$H465+$I465+$J465),($G465+$H465+$I465+$J465+$K465))</f>
        <v>7223.87751441228</v>
      </c>
      <c r="M465" s="78" t="n">
        <f aca="false">Mortgage!$L465</f>
        <v>-768.695869544509</v>
      </c>
      <c r="N465" s="78" t="n">
        <f aca="false">$L465+$M465</f>
        <v>6455.18164486777</v>
      </c>
      <c r="O465" s="78" t="n">
        <f aca="false">IF(AND(($B465&lt;Input!$C$31),($B465&lt;Input!$G$31)),Expenses!$D465,(-1)*$N465)</f>
        <v>-6455.18164486777</v>
      </c>
      <c r="P465" s="78" t="n">
        <f aca="false">Childcare!$D465</f>
        <v>0</v>
      </c>
      <c r="Q465" s="78" t="n">
        <f aca="false">Loan_01!$E465</f>
        <v>0</v>
      </c>
      <c r="R465" s="78" t="n">
        <f aca="false">Loan_02!$E465</f>
        <v>0</v>
      </c>
      <c r="S465" s="78" t="n">
        <f aca="false">(-1)*SUM(Roth_01!$D465+Roth_02!$D465+IRA_01!$D465+IRA_02!$D465+Invest_01!$D465+Invest_02!$D465)</f>
        <v>-0</v>
      </c>
      <c r="T465" s="78" t="n">
        <f aca="false">(-1)*(IF(($B465&gt;Input!$O$24),0,Input!$O$30)+IF(($B465&gt;Input!$O$31),0,Input!$O$37)+IF(($B465&gt;Input!$O$38),0,Input!$O$44))</f>
        <v>-0</v>
      </c>
      <c r="U465" s="78" t="n">
        <f aca="false">IF(($AB464*(Input!$C$16/100)&gt;0),0,($AB464*(Input!$C$16/100)))</f>
        <v>0</v>
      </c>
      <c r="V465" s="78"/>
      <c r="W465" s="78" t="n">
        <f aca="false">IF(($N465+$O465+$P465+$Q465+$R465+$S465+$T465+$U465)&lt;0,($N465+$O465+$P465+$Q465+$R465+$S465+$T465+$U465),0)</f>
        <v>0</v>
      </c>
      <c r="X465" s="78"/>
      <c r="Y465" s="78" t="n">
        <f aca="false">IF(($N465+$O465+$P465+$Q465+$R465+$S465+$T465+$U465)&gt;=0,($N465+$O465+$P465+$Q465+$R465+$S465+$T465+$U465),0)</f>
        <v>0</v>
      </c>
      <c r="AA465" s="78" t="n">
        <f aca="false">IF(AND((($AB464+$W464-$U464)&lt;0),($Y465&gt;0)),($AA464-$K465)*(1+Input!$C$18/(12*100)),($AA464+$Y465-$K465)*(1+Input!$C$18/(12*100)))</f>
        <v>211556.239059766</v>
      </c>
      <c r="AB465" s="78" t="n">
        <f aca="false">IF(AND((($AB464+$W464-$U464)&lt;0),($Y465&gt;=0)),($AB464+$W464-$U464+$Y465)*(1+Input!$C$15/(12*100)),0)</f>
        <v>0</v>
      </c>
    </row>
    <row r="466" customFormat="false" ht="12.8" hidden="false" customHeight="false" outlineLevel="0" collapsed="false">
      <c r="A466" s="76" t="n">
        <v>462</v>
      </c>
      <c r="B466" s="77" t="n">
        <f aca="false">EOMONTH(Input!$C$7,A466)</f>
        <v>56979</v>
      </c>
      <c r="D466" s="76" t="n">
        <f aca="false">DATEDIF(Input!$C$23,$B466,"Y")</f>
        <v>78</v>
      </c>
      <c r="E466" s="76" t="n">
        <f aca="false">DATEDIF(Input!$G$23,$B466,"Y")</f>
        <v>78</v>
      </c>
      <c r="G466" s="78" t="n">
        <f aca="false">Salary_01!$L466</f>
        <v>-2746.27570410981</v>
      </c>
      <c r="H466" s="78" t="n">
        <f aca="false">Salary_02!$L466</f>
        <v>-2288.56308675817</v>
      </c>
      <c r="I466" s="78" t="n">
        <f aca="false">Retirement_Dist_01!$J466</f>
        <v>5630.49054754397</v>
      </c>
      <c r="J466" s="78" t="n">
        <f aca="false">Retirement_Dist_02!$J466</f>
        <v>3876.38977622751</v>
      </c>
      <c r="K466" s="78" t="n">
        <f aca="true">IF(AND(OR($B466&gt;Input!$C$31,$B466&gt;Input!$G$31),OR($B466&lt;Input!$C$25,$B466&lt;Input!$G$25)),(-1)*PMT(Input!$C$18/(100*12),(OFFSET($A$4, MAX( MATCH(Input!$C$25,$B$4:$B$1004,1), MATCH(Input!$G$25,$B$4:$B$1004,1)),0,1,1) - OFFSET($A$4, MIN( MATCH(Input!$C$31,$B$4:$B$1004,1), MATCH(Input!$G$31,$B$4:$B$1004,1)),0,1,1)),$AD$4,0,1),0)</f>
        <v>2751.83598150878</v>
      </c>
      <c r="L466" s="78" t="n">
        <f aca="false">IF(AND(($B466&lt;Input!$C$31),($B466&lt;Input!$G$31)),($G466+$H466+$I466+$J466),($G466+$H466+$I466+$J466+$K466))</f>
        <v>7223.87751441228</v>
      </c>
      <c r="M466" s="78" t="n">
        <f aca="false">Mortgage!$L466</f>
        <v>-768.695869544509</v>
      </c>
      <c r="N466" s="78" t="n">
        <f aca="false">$L466+$M466</f>
        <v>6455.18164486777</v>
      </c>
      <c r="O466" s="78" t="n">
        <f aca="false">IF(AND(($B466&lt;Input!$C$31),($B466&lt;Input!$G$31)),Expenses!$D466,(-1)*$N466)</f>
        <v>-6455.18164486777</v>
      </c>
      <c r="P466" s="78" t="n">
        <f aca="false">Childcare!$D466</f>
        <v>0</v>
      </c>
      <c r="Q466" s="78" t="n">
        <f aca="false">Loan_01!$E466</f>
        <v>0</v>
      </c>
      <c r="R466" s="78" t="n">
        <f aca="false">Loan_02!$E466</f>
        <v>0</v>
      </c>
      <c r="S466" s="78" t="n">
        <f aca="false">(-1)*SUM(Roth_01!$D466+Roth_02!$D466+IRA_01!$D466+IRA_02!$D466+Invest_01!$D466+Invest_02!$D466)</f>
        <v>-0</v>
      </c>
      <c r="T466" s="78" t="n">
        <f aca="false">(-1)*(IF(($B466&gt;Input!$O$24),0,Input!$O$30)+IF(($B466&gt;Input!$O$31),0,Input!$O$37)+IF(($B466&gt;Input!$O$38),0,Input!$O$44))</f>
        <v>-0</v>
      </c>
      <c r="U466" s="78" t="n">
        <f aca="false">IF(($AB465*(Input!$C$16/100)&gt;0),0,($AB465*(Input!$C$16/100)))</f>
        <v>0</v>
      </c>
      <c r="V466" s="78"/>
      <c r="W466" s="78" t="n">
        <f aca="false">IF(($N466+$O466+$P466+$Q466+$R466+$S466+$T466+$U466)&lt;0,($N466+$O466+$P466+$Q466+$R466+$S466+$T466+$U466),0)</f>
        <v>0</v>
      </c>
      <c r="X466" s="78"/>
      <c r="Y466" s="78" t="n">
        <f aca="false">IF(($N466+$O466+$P466+$Q466+$R466+$S466+$T466+$U466)&gt;=0,($N466+$O466+$P466+$Q466+$R466+$S466+$T466+$U466),0)</f>
        <v>0</v>
      </c>
      <c r="AA466" s="78" t="n">
        <f aca="false">IF(AND((($AB465+$W465-$U465)&lt;0),($Y466&gt;0)),($AA465-$K466)*(1+Input!$C$18/(12*100)),($AA465+$Y466-$K466)*(1+Input!$C$18/(12*100)))</f>
        <v>208813.103261719</v>
      </c>
      <c r="AB466" s="78" t="n">
        <f aca="false">IF(AND((($AB465+$W465-$U465)&lt;0),($Y466&gt;=0)),($AB465+$W465-$U465+$Y466)*(1+Input!$C$15/(12*100)),0)</f>
        <v>0</v>
      </c>
    </row>
    <row r="467" customFormat="false" ht="12.8" hidden="false" customHeight="false" outlineLevel="0" collapsed="false">
      <c r="A467" s="76" t="n">
        <v>463</v>
      </c>
      <c r="B467" s="77" t="n">
        <f aca="false">EOMONTH(Input!$C$7,A467)</f>
        <v>57010</v>
      </c>
      <c r="D467" s="76" t="n">
        <f aca="false">DATEDIF(Input!$C$23,$B467,"Y")</f>
        <v>78</v>
      </c>
      <c r="E467" s="76" t="n">
        <f aca="false">DATEDIF(Input!$G$23,$B467,"Y")</f>
        <v>78</v>
      </c>
      <c r="G467" s="78" t="n">
        <f aca="false">Salary_01!$L467</f>
        <v>-2746.27570410981</v>
      </c>
      <c r="H467" s="78" t="n">
        <f aca="false">Salary_02!$L467</f>
        <v>-2288.56308675817</v>
      </c>
      <c r="I467" s="78" t="n">
        <f aca="false">Retirement_Dist_01!$J467</f>
        <v>5630.49054754397</v>
      </c>
      <c r="J467" s="78" t="n">
        <f aca="false">Retirement_Dist_02!$J467</f>
        <v>3876.38977622751</v>
      </c>
      <c r="K467" s="78" t="n">
        <f aca="true">IF(AND(OR($B467&gt;Input!$C$31,$B467&gt;Input!$G$31),OR($B467&lt;Input!$C$25,$B467&lt;Input!$G$25)),(-1)*PMT(Input!$C$18/(100*12),(OFFSET($A$4, MAX( MATCH(Input!$C$25,$B$4:$B$1004,1), MATCH(Input!$G$25,$B$4:$B$1004,1)),0,1,1) - OFFSET($A$4, MIN( MATCH(Input!$C$31,$B$4:$B$1004,1), MATCH(Input!$G$31,$B$4:$B$1004,1)),0,1,1)),$AD$4,0,1),0)</f>
        <v>2751.83598150878</v>
      </c>
      <c r="L467" s="78" t="n">
        <f aca="false">IF(AND(($B467&lt;Input!$C$31),($B467&lt;Input!$G$31)),($G467+$H467+$I467+$J467),($G467+$H467+$I467+$J467+$K467))</f>
        <v>7223.87751441228</v>
      </c>
      <c r="M467" s="78" t="n">
        <f aca="false">Mortgage!$L467</f>
        <v>-768.695869544509</v>
      </c>
      <c r="N467" s="78" t="n">
        <f aca="false">$L467+$M467</f>
        <v>6455.18164486777</v>
      </c>
      <c r="O467" s="78" t="n">
        <f aca="false">IF(AND(($B467&lt;Input!$C$31),($B467&lt;Input!$G$31)),Expenses!$D467,(-1)*$N467)</f>
        <v>-6455.18164486777</v>
      </c>
      <c r="P467" s="78" t="n">
        <f aca="false">Childcare!$D467</f>
        <v>0</v>
      </c>
      <c r="Q467" s="78" t="n">
        <f aca="false">Loan_01!$E467</f>
        <v>0</v>
      </c>
      <c r="R467" s="78" t="n">
        <f aca="false">Loan_02!$E467</f>
        <v>0</v>
      </c>
      <c r="S467" s="78" t="n">
        <f aca="false">(-1)*SUM(Roth_01!$D467+Roth_02!$D467+IRA_01!$D467+IRA_02!$D467+Invest_01!$D467+Invest_02!$D467)</f>
        <v>-0</v>
      </c>
      <c r="T467" s="78" t="n">
        <f aca="false">(-1)*(IF(($B467&gt;Input!$O$24),0,Input!$O$30)+IF(($B467&gt;Input!$O$31),0,Input!$O$37)+IF(($B467&gt;Input!$O$38),0,Input!$O$44))</f>
        <v>-0</v>
      </c>
      <c r="U467" s="78" t="n">
        <f aca="false">IF(($AB466*(Input!$C$16/100)&gt;0),0,($AB466*(Input!$C$16/100)))</f>
        <v>0</v>
      </c>
      <c r="V467" s="78"/>
      <c r="W467" s="78" t="n">
        <f aca="false">IF(($N467+$O467+$P467+$Q467+$R467+$S467+$T467+$U467)&lt;0,($N467+$O467+$P467+$Q467+$R467+$S467+$T467+$U467),0)</f>
        <v>0</v>
      </c>
      <c r="X467" s="78"/>
      <c r="Y467" s="78" t="n">
        <f aca="false">IF(($N467+$O467+$P467+$Q467+$R467+$S467+$T467+$U467)&gt;=0,($N467+$O467+$P467+$Q467+$R467+$S467+$T467+$U467),0)</f>
        <v>0</v>
      </c>
      <c r="AA467" s="78" t="n">
        <f aca="false">IF(AND((($AB466+$W466-$U466)&lt;0),($Y467&gt;0)),($AA466-$K467)*(1+Input!$C$18/(12*100)),($AA466+$Y467-$K467)*(1+Input!$C$18/(12*100)))</f>
        <v>206069.853166347</v>
      </c>
      <c r="AB467" s="78" t="n">
        <f aca="false">IF(AND((($AB466+$W466-$U466)&lt;0),($Y467&gt;=0)),($AB466+$W466-$U466+$Y467)*(1+Input!$C$15/(12*100)),0)</f>
        <v>0</v>
      </c>
    </row>
    <row r="468" customFormat="false" ht="12.8" hidden="false" customHeight="false" outlineLevel="0" collapsed="false">
      <c r="A468" s="76" t="n">
        <v>464</v>
      </c>
      <c r="B468" s="77" t="n">
        <f aca="false">EOMONTH(Input!$C$7,A468)</f>
        <v>57039</v>
      </c>
      <c r="D468" s="76" t="n">
        <f aca="false">DATEDIF(Input!$C$23,$B468,"Y")</f>
        <v>78</v>
      </c>
      <c r="E468" s="76" t="n">
        <f aca="false">DATEDIF(Input!$G$23,$B468,"Y")</f>
        <v>78</v>
      </c>
      <c r="G468" s="78" t="n">
        <f aca="false">Salary_01!$L468</f>
        <v>-2746.27570410981</v>
      </c>
      <c r="H468" s="78" t="n">
        <f aca="false">Salary_02!$L468</f>
        <v>-2288.56308675817</v>
      </c>
      <c r="I468" s="78" t="n">
        <f aca="false">Retirement_Dist_01!$J468</f>
        <v>5630.49054754397</v>
      </c>
      <c r="J468" s="78" t="n">
        <f aca="false">Retirement_Dist_02!$J468</f>
        <v>3876.38977622751</v>
      </c>
      <c r="K468" s="78" t="n">
        <f aca="true">IF(AND(OR($B468&gt;Input!$C$31,$B468&gt;Input!$G$31),OR($B468&lt;Input!$C$25,$B468&lt;Input!$G$25)),(-1)*PMT(Input!$C$18/(100*12),(OFFSET($A$4, MAX( MATCH(Input!$C$25,$B$4:$B$1004,1), MATCH(Input!$G$25,$B$4:$B$1004,1)),0,1,1) - OFFSET($A$4, MIN( MATCH(Input!$C$31,$B$4:$B$1004,1), MATCH(Input!$G$31,$B$4:$B$1004,1)),0,1,1)),$AD$4,0,1),0)</f>
        <v>2751.83598150878</v>
      </c>
      <c r="L468" s="78" t="n">
        <f aca="false">IF(AND(($B468&lt;Input!$C$31),($B468&lt;Input!$G$31)),($G468+$H468+$I468+$J468),($G468+$H468+$I468+$J468+$K468))</f>
        <v>7223.87751441228</v>
      </c>
      <c r="M468" s="78" t="n">
        <f aca="false">Mortgage!$L468</f>
        <v>-768.695869544509</v>
      </c>
      <c r="N468" s="78" t="n">
        <f aca="false">$L468+$M468</f>
        <v>6455.18164486777</v>
      </c>
      <c r="O468" s="78" t="n">
        <f aca="false">IF(AND(($B468&lt;Input!$C$31),($B468&lt;Input!$G$31)),Expenses!$D468,(-1)*$N468)</f>
        <v>-6455.18164486777</v>
      </c>
      <c r="P468" s="78" t="n">
        <f aca="false">Childcare!$D468</f>
        <v>0</v>
      </c>
      <c r="Q468" s="78" t="n">
        <f aca="false">Loan_01!$E468</f>
        <v>0</v>
      </c>
      <c r="R468" s="78" t="n">
        <f aca="false">Loan_02!$E468</f>
        <v>0</v>
      </c>
      <c r="S468" s="78" t="n">
        <f aca="false">(-1)*SUM(Roth_01!$D468+Roth_02!$D468+IRA_01!$D468+IRA_02!$D468+Invest_01!$D468+Invest_02!$D468)</f>
        <v>-0</v>
      </c>
      <c r="T468" s="78" t="n">
        <f aca="false">(-1)*(IF(($B468&gt;Input!$O$24),0,Input!$O$30)+IF(($B468&gt;Input!$O$31),0,Input!$O$37)+IF(($B468&gt;Input!$O$38),0,Input!$O$44))</f>
        <v>-0</v>
      </c>
      <c r="U468" s="78" t="n">
        <f aca="false">IF(($AB467*(Input!$C$16/100)&gt;0),0,($AB467*(Input!$C$16/100)))</f>
        <v>0</v>
      </c>
      <c r="V468" s="78"/>
      <c r="W468" s="78" t="n">
        <f aca="false">IF(($N468+$O468+$P468+$Q468+$R468+$S468+$T468+$U468)&lt;0,($N468+$O468+$P468+$Q468+$R468+$S468+$T468+$U468),0)</f>
        <v>0</v>
      </c>
      <c r="X468" s="78"/>
      <c r="Y468" s="78" t="n">
        <f aca="false">IF(($N468+$O468+$P468+$Q468+$R468+$S468+$T468+$U468)&gt;=0,($N468+$O468+$P468+$Q468+$R468+$S468+$T468+$U468),0)</f>
        <v>0</v>
      </c>
      <c r="AA468" s="78" t="n">
        <f aca="false">IF(AND((($AB467+$W467-$U467)&lt;0),($Y468&gt;0)),($AA467-$K468)*(1+Input!$C$18/(12*100)),($AA467+$Y468-$K468)*(1+Input!$C$18/(12*100)))</f>
        <v>203326.488768888</v>
      </c>
      <c r="AB468" s="78" t="n">
        <f aca="false">IF(AND((($AB467+$W467-$U467)&lt;0),($Y468&gt;=0)),($AB467+$W467-$U467+$Y468)*(1+Input!$C$15/(12*100)),0)</f>
        <v>0</v>
      </c>
    </row>
    <row r="469" customFormat="false" ht="12.8" hidden="false" customHeight="false" outlineLevel="0" collapsed="false">
      <c r="A469" s="76" t="n">
        <v>465</v>
      </c>
      <c r="B469" s="77" t="n">
        <f aca="false">EOMONTH(Input!$C$7,A469)</f>
        <v>57070</v>
      </c>
      <c r="D469" s="76" t="n">
        <f aca="false">DATEDIF(Input!$C$23,$B469,"Y")</f>
        <v>78</v>
      </c>
      <c r="E469" s="76" t="n">
        <f aca="false">DATEDIF(Input!$G$23,$B469,"Y")</f>
        <v>78</v>
      </c>
      <c r="G469" s="78" t="n">
        <f aca="false">Salary_01!$L469</f>
        <v>-2746.27570410981</v>
      </c>
      <c r="H469" s="78" t="n">
        <f aca="false">Salary_02!$L469</f>
        <v>-2288.56308675817</v>
      </c>
      <c r="I469" s="78" t="n">
        <f aca="false">Retirement_Dist_01!$J469</f>
        <v>5630.49054754397</v>
      </c>
      <c r="J469" s="78" t="n">
        <f aca="false">Retirement_Dist_02!$J469</f>
        <v>3876.38977622751</v>
      </c>
      <c r="K469" s="78" t="n">
        <f aca="true">IF(AND(OR($B469&gt;Input!$C$31,$B469&gt;Input!$G$31),OR($B469&lt;Input!$C$25,$B469&lt;Input!$G$25)),(-1)*PMT(Input!$C$18/(100*12),(OFFSET($A$4, MAX( MATCH(Input!$C$25,$B$4:$B$1004,1), MATCH(Input!$G$25,$B$4:$B$1004,1)),0,1,1) - OFFSET($A$4, MIN( MATCH(Input!$C$31,$B$4:$B$1004,1), MATCH(Input!$G$31,$B$4:$B$1004,1)),0,1,1)),$AD$4,0,1),0)</f>
        <v>2751.83598150878</v>
      </c>
      <c r="L469" s="78" t="n">
        <f aca="false">IF(AND(($B469&lt;Input!$C$31),($B469&lt;Input!$G$31)),($G469+$H469+$I469+$J469),($G469+$H469+$I469+$J469+$K469))</f>
        <v>7223.87751441228</v>
      </c>
      <c r="M469" s="78" t="n">
        <f aca="false">Mortgage!$L469</f>
        <v>-768.695869544509</v>
      </c>
      <c r="N469" s="78" t="n">
        <f aca="false">$L469+$M469</f>
        <v>6455.18164486777</v>
      </c>
      <c r="O469" s="78" t="n">
        <f aca="false">IF(AND(($B469&lt;Input!$C$31),($B469&lt;Input!$G$31)),Expenses!$D469,(-1)*$N469)</f>
        <v>-6455.18164486777</v>
      </c>
      <c r="P469" s="78" t="n">
        <f aca="false">Childcare!$D469</f>
        <v>0</v>
      </c>
      <c r="Q469" s="78" t="n">
        <f aca="false">Loan_01!$E469</f>
        <v>0</v>
      </c>
      <c r="R469" s="78" t="n">
        <f aca="false">Loan_02!$E469</f>
        <v>0</v>
      </c>
      <c r="S469" s="78" t="n">
        <f aca="false">(-1)*SUM(Roth_01!$D469+Roth_02!$D469+IRA_01!$D469+IRA_02!$D469+Invest_01!$D469+Invest_02!$D469)</f>
        <v>-0</v>
      </c>
      <c r="T469" s="78" t="n">
        <f aca="false">(-1)*(IF(($B469&gt;Input!$O$24),0,Input!$O$30)+IF(($B469&gt;Input!$O$31),0,Input!$O$37)+IF(($B469&gt;Input!$O$38),0,Input!$O$44))</f>
        <v>-0</v>
      </c>
      <c r="U469" s="78" t="n">
        <f aca="false">IF(($AB468*(Input!$C$16/100)&gt;0),0,($AB468*(Input!$C$16/100)))</f>
        <v>0</v>
      </c>
      <c r="V469" s="78"/>
      <c r="W469" s="78" t="n">
        <f aca="false">IF(($N469+$O469+$P469+$Q469+$R469+$S469+$T469+$U469)&lt;0,($N469+$O469+$P469+$Q469+$R469+$S469+$T469+$U469),0)</f>
        <v>0</v>
      </c>
      <c r="X469" s="78"/>
      <c r="Y469" s="78" t="n">
        <f aca="false">IF(($N469+$O469+$P469+$Q469+$R469+$S469+$T469+$U469)&gt;=0,($N469+$O469+$P469+$Q469+$R469+$S469+$T469+$U469),0)</f>
        <v>0</v>
      </c>
      <c r="AA469" s="78" t="n">
        <f aca="false">IF(AND((($AB468+$W468-$U468)&lt;0),($Y469&gt;0)),($AA468-$K469)*(1+Input!$C$18/(12*100)),($AA468+$Y469-$K469)*(1+Input!$C$18/(12*100)))</f>
        <v>200583.010064578</v>
      </c>
      <c r="AB469" s="78" t="n">
        <f aca="false">IF(AND((($AB468+$W468-$U468)&lt;0),($Y469&gt;=0)),($AB468+$W468-$U468+$Y469)*(1+Input!$C$15/(12*100)),0)</f>
        <v>0</v>
      </c>
    </row>
    <row r="470" customFormat="false" ht="12.8" hidden="false" customHeight="false" outlineLevel="0" collapsed="false">
      <c r="A470" s="76" t="n">
        <v>466</v>
      </c>
      <c r="B470" s="77" t="n">
        <f aca="false">EOMONTH(Input!$C$7,A470)</f>
        <v>57100</v>
      </c>
      <c r="D470" s="76" t="n">
        <f aca="false">DATEDIF(Input!$C$23,$B470,"Y")</f>
        <v>78</v>
      </c>
      <c r="E470" s="76" t="n">
        <f aca="false">DATEDIF(Input!$G$23,$B470,"Y")</f>
        <v>78</v>
      </c>
      <c r="G470" s="78" t="n">
        <f aca="false">Salary_01!$L470</f>
        <v>-2746.27570410981</v>
      </c>
      <c r="H470" s="78" t="n">
        <f aca="false">Salary_02!$L470</f>
        <v>-2288.56308675817</v>
      </c>
      <c r="I470" s="78" t="n">
        <f aca="false">Retirement_Dist_01!$J470</f>
        <v>5630.49054754397</v>
      </c>
      <c r="J470" s="78" t="n">
        <f aca="false">Retirement_Dist_02!$J470</f>
        <v>3876.38977622751</v>
      </c>
      <c r="K470" s="78" t="n">
        <f aca="true">IF(AND(OR($B470&gt;Input!$C$31,$B470&gt;Input!$G$31),OR($B470&lt;Input!$C$25,$B470&lt;Input!$G$25)),(-1)*PMT(Input!$C$18/(100*12),(OFFSET($A$4, MAX( MATCH(Input!$C$25,$B$4:$B$1004,1), MATCH(Input!$G$25,$B$4:$B$1004,1)),0,1,1) - OFFSET($A$4, MIN( MATCH(Input!$C$31,$B$4:$B$1004,1), MATCH(Input!$G$31,$B$4:$B$1004,1)),0,1,1)),$AD$4,0,1),0)</f>
        <v>2751.83598150878</v>
      </c>
      <c r="L470" s="78" t="n">
        <f aca="false">IF(AND(($B470&lt;Input!$C$31),($B470&lt;Input!$G$31)),($G470+$H470+$I470+$J470),($G470+$H470+$I470+$J470+$K470))</f>
        <v>7223.87751441228</v>
      </c>
      <c r="M470" s="78" t="n">
        <f aca="false">Mortgage!$L470</f>
        <v>-768.695869544509</v>
      </c>
      <c r="N470" s="78" t="n">
        <f aca="false">$L470+$M470</f>
        <v>6455.18164486777</v>
      </c>
      <c r="O470" s="78" t="n">
        <f aca="false">IF(AND(($B470&lt;Input!$C$31),($B470&lt;Input!$G$31)),Expenses!$D470,(-1)*$N470)</f>
        <v>-6455.18164486777</v>
      </c>
      <c r="P470" s="78" t="n">
        <f aca="false">Childcare!$D470</f>
        <v>0</v>
      </c>
      <c r="Q470" s="78" t="n">
        <f aca="false">Loan_01!$E470</f>
        <v>0</v>
      </c>
      <c r="R470" s="78" t="n">
        <f aca="false">Loan_02!$E470</f>
        <v>0</v>
      </c>
      <c r="S470" s="78" t="n">
        <f aca="false">(-1)*SUM(Roth_01!$D470+Roth_02!$D470+IRA_01!$D470+IRA_02!$D470+Invest_01!$D470+Invest_02!$D470)</f>
        <v>-0</v>
      </c>
      <c r="T470" s="78" t="n">
        <f aca="false">(-1)*(IF(($B470&gt;Input!$O$24),0,Input!$O$30)+IF(($B470&gt;Input!$O$31),0,Input!$O$37)+IF(($B470&gt;Input!$O$38),0,Input!$O$44))</f>
        <v>-0</v>
      </c>
      <c r="U470" s="78" t="n">
        <f aca="false">IF(($AB469*(Input!$C$16/100)&gt;0),0,($AB469*(Input!$C$16/100)))</f>
        <v>0</v>
      </c>
      <c r="V470" s="78"/>
      <c r="W470" s="78" t="n">
        <f aca="false">IF(($N470+$O470+$P470+$Q470+$R470+$S470+$T470+$U470)&lt;0,($N470+$O470+$P470+$Q470+$R470+$S470+$T470+$U470),0)</f>
        <v>0</v>
      </c>
      <c r="X470" s="78"/>
      <c r="Y470" s="78" t="n">
        <f aca="false">IF(($N470+$O470+$P470+$Q470+$R470+$S470+$T470+$U470)&gt;=0,($N470+$O470+$P470+$Q470+$R470+$S470+$T470+$U470),0)</f>
        <v>0</v>
      </c>
      <c r="AA470" s="78" t="n">
        <f aca="false">IF(AND((($AB469+$W469-$U469)&lt;0),($Y470&gt;0)),($AA469-$K470)*(1+Input!$C$18/(12*100)),($AA469+$Y470-$K470)*(1+Input!$C$18/(12*100)))</f>
        <v>197839.417048656</v>
      </c>
      <c r="AB470" s="78" t="n">
        <f aca="false">IF(AND((($AB469+$W469-$U469)&lt;0),($Y470&gt;=0)),($AB469+$W469-$U469+$Y470)*(1+Input!$C$15/(12*100)),0)</f>
        <v>0</v>
      </c>
    </row>
    <row r="471" customFormat="false" ht="12.8" hidden="false" customHeight="false" outlineLevel="0" collapsed="false">
      <c r="A471" s="76" t="n">
        <v>467</v>
      </c>
      <c r="B471" s="77" t="n">
        <f aca="false">EOMONTH(Input!$C$7,A471)</f>
        <v>57131</v>
      </c>
      <c r="D471" s="76" t="n">
        <f aca="false">DATEDIF(Input!$C$23,$B471,"Y")</f>
        <v>79</v>
      </c>
      <c r="E471" s="76" t="n">
        <f aca="false">DATEDIF(Input!$G$23,$B471,"Y")</f>
        <v>79</v>
      </c>
      <c r="G471" s="78" t="n">
        <f aca="false">Salary_01!$L471</f>
        <v>-2746.27570410981</v>
      </c>
      <c r="H471" s="78" t="n">
        <f aca="false">Salary_02!$L471</f>
        <v>-2288.56308675817</v>
      </c>
      <c r="I471" s="78" t="n">
        <f aca="false">Retirement_Dist_01!$J471</f>
        <v>5630.49054754397</v>
      </c>
      <c r="J471" s="78" t="n">
        <f aca="false">Retirement_Dist_02!$J471</f>
        <v>3876.38977622751</v>
      </c>
      <c r="K471" s="78" t="n">
        <f aca="true">IF(AND(OR($B471&gt;Input!$C$31,$B471&gt;Input!$G$31),OR($B471&lt;Input!$C$25,$B471&lt;Input!$G$25)),(-1)*PMT(Input!$C$18/(100*12),(OFFSET($A$4, MAX( MATCH(Input!$C$25,$B$4:$B$1004,1), MATCH(Input!$G$25,$B$4:$B$1004,1)),0,1,1) - OFFSET($A$4, MIN( MATCH(Input!$C$31,$B$4:$B$1004,1), MATCH(Input!$G$31,$B$4:$B$1004,1)),0,1,1)),$AD$4,0,1),0)</f>
        <v>2751.83598150878</v>
      </c>
      <c r="L471" s="78" t="n">
        <f aca="false">IF(AND(($B471&lt;Input!$C$31),($B471&lt;Input!$G$31)),($G471+$H471+$I471+$J471),($G471+$H471+$I471+$J471+$K471))</f>
        <v>7223.87751441228</v>
      </c>
      <c r="M471" s="78" t="n">
        <f aca="false">Mortgage!$L471</f>
        <v>-768.695869544509</v>
      </c>
      <c r="N471" s="78" t="n">
        <f aca="false">$L471+$M471</f>
        <v>6455.18164486777</v>
      </c>
      <c r="O471" s="78" t="n">
        <f aca="false">IF(AND(($B471&lt;Input!$C$31),($B471&lt;Input!$G$31)),Expenses!$D471,(-1)*$N471)</f>
        <v>-6455.18164486777</v>
      </c>
      <c r="P471" s="78" t="n">
        <f aca="false">Childcare!$D471</f>
        <v>0</v>
      </c>
      <c r="Q471" s="78" t="n">
        <f aca="false">Loan_01!$E471</f>
        <v>0</v>
      </c>
      <c r="R471" s="78" t="n">
        <f aca="false">Loan_02!$E471</f>
        <v>0</v>
      </c>
      <c r="S471" s="78" t="n">
        <f aca="false">(-1)*SUM(Roth_01!$D471+Roth_02!$D471+IRA_01!$D471+IRA_02!$D471+Invest_01!$D471+Invest_02!$D471)</f>
        <v>-0</v>
      </c>
      <c r="T471" s="78" t="n">
        <f aca="false">(-1)*(IF(($B471&gt;Input!$O$24),0,Input!$O$30)+IF(($B471&gt;Input!$O$31),0,Input!$O$37)+IF(($B471&gt;Input!$O$38),0,Input!$O$44))</f>
        <v>-0</v>
      </c>
      <c r="U471" s="78" t="n">
        <f aca="false">IF(($AB470*(Input!$C$16/100)&gt;0),0,($AB470*(Input!$C$16/100)))</f>
        <v>0</v>
      </c>
      <c r="V471" s="78"/>
      <c r="W471" s="78" t="n">
        <f aca="false">IF(($N471+$O471+$P471+$Q471+$R471+$S471+$T471+$U471)&lt;0,($N471+$O471+$P471+$Q471+$R471+$S471+$T471+$U471),0)</f>
        <v>0</v>
      </c>
      <c r="X471" s="78"/>
      <c r="Y471" s="78" t="n">
        <f aca="false">IF(($N471+$O471+$P471+$Q471+$R471+$S471+$T471+$U471)&gt;=0,($N471+$O471+$P471+$Q471+$R471+$S471+$T471+$U471),0)</f>
        <v>0</v>
      </c>
      <c r="AA471" s="78" t="n">
        <f aca="false">IF(AND((($AB470+$W470-$U470)&lt;0),($Y471&gt;0)),($AA470-$K471)*(1+Input!$C$18/(12*100)),($AA470+$Y471-$K471)*(1+Input!$C$18/(12*100)))</f>
        <v>195095.709716359</v>
      </c>
      <c r="AB471" s="78" t="n">
        <f aca="false">IF(AND((($AB470+$W470-$U470)&lt;0),($Y471&gt;=0)),($AB470+$W470-$U470+$Y471)*(1+Input!$C$15/(12*100)),0)</f>
        <v>0</v>
      </c>
    </row>
    <row r="472" customFormat="false" ht="12.8" hidden="false" customHeight="false" outlineLevel="0" collapsed="false">
      <c r="A472" s="76" t="n">
        <v>468</v>
      </c>
      <c r="B472" s="77" t="n">
        <f aca="false">EOMONTH(Input!$C$7,A472)</f>
        <v>57161</v>
      </c>
      <c r="D472" s="76" t="n">
        <f aca="false">DATEDIF(Input!$C$23,$B472,"Y")</f>
        <v>79</v>
      </c>
      <c r="E472" s="76" t="n">
        <f aca="false">DATEDIF(Input!$G$23,$B472,"Y")</f>
        <v>79</v>
      </c>
      <c r="G472" s="78" t="n">
        <f aca="false">Salary_01!$L472</f>
        <v>-2911.05224635639</v>
      </c>
      <c r="H472" s="78" t="n">
        <f aca="false">Salary_02!$L472</f>
        <v>-2425.87687196366</v>
      </c>
      <c r="I472" s="78" t="n">
        <f aca="false">Retirement_Dist_01!$J472</f>
        <v>5630.49054754397</v>
      </c>
      <c r="J472" s="78" t="n">
        <f aca="false">Retirement_Dist_02!$J472</f>
        <v>3876.38977622751</v>
      </c>
      <c r="K472" s="78" t="n">
        <f aca="true">IF(AND(OR($B472&gt;Input!$C$31,$B472&gt;Input!$G$31),OR($B472&lt;Input!$C$25,$B472&lt;Input!$G$25)),(-1)*PMT(Input!$C$18/(100*12),(OFFSET($A$4, MAX( MATCH(Input!$C$25,$B$4:$B$1004,1), MATCH(Input!$G$25,$B$4:$B$1004,1)),0,1,1) - OFFSET($A$4, MIN( MATCH(Input!$C$31,$B$4:$B$1004,1), MATCH(Input!$G$31,$B$4:$B$1004,1)),0,1,1)),$AD$4,0,1),0)</f>
        <v>2751.83598150878</v>
      </c>
      <c r="L472" s="78" t="n">
        <f aca="false">IF(AND(($B472&lt;Input!$C$31),($B472&lt;Input!$G$31)),($G472+$H472+$I472+$J472),($G472+$H472+$I472+$J472+$K472))</f>
        <v>6921.7871869602</v>
      </c>
      <c r="M472" s="78" t="n">
        <f aca="false">Mortgage!$L472</f>
        <v>-791.756745630844</v>
      </c>
      <c r="N472" s="78" t="n">
        <f aca="false">$L472+$M472</f>
        <v>6130.03044132935</v>
      </c>
      <c r="O472" s="78" t="n">
        <f aca="false">IF(AND(($B472&lt;Input!$C$31),($B472&lt;Input!$G$31)),Expenses!$D472,(-1)*$N472)</f>
        <v>-6130.03044132935</v>
      </c>
      <c r="P472" s="78" t="n">
        <f aca="false">Childcare!$D472</f>
        <v>0</v>
      </c>
      <c r="Q472" s="78" t="n">
        <f aca="false">Loan_01!$E472</f>
        <v>0</v>
      </c>
      <c r="R472" s="78" t="n">
        <f aca="false">Loan_02!$E472</f>
        <v>0</v>
      </c>
      <c r="S472" s="78" t="n">
        <f aca="false">(-1)*SUM(Roth_01!$D472+Roth_02!$D472+IRA_01!$D472+IRA_02!$D472+Invest_01!$D472+Invest_02!$D472)</f>
        <v>-0</v>
      </c>
      <c r="T472" s="78" t="n">
        <f aca="false">(-1)*(IF(($B472&gt;Input!$O$24),0,Input!$O$30)+IF(($B472&gt;Input!$O$31),0,Input!$O$37)+IF(($B472&gt;Input!$O$38),0,Input!$O$44))</f>
        <v>-0</v>
      </c>
      <c r="U472" s="78" t="n">
        <f aca="false">IF(($AB471*(Input!$C$16/100)&gt;0),0,($AB471*(Input!$C$16/100)))</f>
        <v>0</v>
      </c>
      <c r="V472" s="78"/>
      <c r="W472" s="78" t="n">
        <f aca="false">IF(($N472+$O472+$P472+$Q472+$R472+$S472+$T472+$U472)&lt;0,($N472+$O472+$P472+$Q472+$R472+$S472+$T472+$U472),0)</f>
        <v>0</v>
      </c>
      <c r="X472" s="78"/>
      <c r="Y472" s="78" t="n">
        <f aca="false">IF(($N472+$O472+$P472+$Q472+$R472+$S472+$T472+$U472)&gt;=0,($N472+$O472+$P472+$Q472+$R472+$S472+$T472+$U472),0)</f>
        <v>0</v>
      </c>
      <c r="AA472" s="78" t="n">
        <f aca="false">IF(AND((($AB471+$W471-$U471)&lt;0),($Y472&gt;0)),($AA471-$K472)*(1+Input!$C$18/(12*100)),($AA471+$Y472-$K472)*(1+Input!$C$18/(12*100)))</f>
        <v>192351.888062922</v>
      </c>
      <c r="AB472" s="78" t="n">
        <f aca="false">IF(AND((($AB471+$W471-$U471)&lt;0),($Y472&gt;=0)),($AB471+$W471-$U471+$Y472)*(1+Input!$C$15/(12*100)),0)</f>
        <v>0</v>
      </c>
    </row>
    <row r="473" customFormat="false" ht="12.8" hidden="false" customHeight="false" outlineLevel="0" collapsed="false">
      <c r="A473" s="76" t="n">
        <v>469</v>
      </c>
      <c r="B473" s="77" t="n">
        <f aca="false">EOMONTH(Input!$C$7,A473)</f>
        <v>57192</v>
      </c>
      <c r="D473" s="76" t="n">
        <f aca="false">DATEDIF(Input!$C$23,$B473,"Y")</f>
        <v>79</v>
      </c>
      <c r="E473" s="76" t="n">
        <f aca="false">DATEDIF(Input!$G$23,$B473,"Y")</f>
        <v>79</v>
      </c>
      <c r="G473" s="78" t="n">
        <f aca="false">Salary_01!$L473</f>
        <v>-2911.05224635639</v>
      </c>
      <c r="H473" s="78" t="n">
        <f aca="false">Salary_02!$L473</f>
        <v>-2425.87687196366</v>
      </c>
      <c r="I473" s="78" t="n">
        <f aca="false">Retirement_Dist_01!$J473</f>
        <v>5630.49054754397</v>
      </c>
      <c r="J473" s="78" t="n">
        <f aca="false">Retirement_Dist_02!$J473</f>
        <v>3876.38977622751</v>
      </c>
      <c r="K473" s="78" t="n">
        <f aca="true">IF(AND(OR($B473&gt;Input!$C$31,$B473&gt;Input!$G$31),OR($B473&lt;Input!$C$25,$B473&lt;Input!$G$25)),(-1)*PMT(Input!$C$18/(100*12),(OFFSET($A$4, MAX( MATCH(Input!$C$25,$B$4:$B$1004,1), MATCH(Input!$G$25,$B$4:$B$1004,1)),0,1,1) - OFFSET($A$4, MIN( MATCH(Input!$C$31,$B$4:$B$1004,1), MATCH(Input!$G$31,$B$4:$B$1004,1)),0,1,1)),$AD$4,0,1),0)</f>
        <v>2751.83598150878</v>
      </c>
      <c r="L473" s="78" t="n">
        <f aca="false">IF(AND(($B473&lt;Input!$C$31),($B473&lt;Input!$G$31)),($G473+$H473+$I473+$J473),($G473+$H473+$I473+$J473+$K473))</f>
        <v>6921.7871869602</v>
      </c>
      <c r="M473" s="78" t="n">
        <f aca="false">Mortgage!$L473</f>
        <v>-791.756745630844</v>
      </c>
      <c r="N473" s="78" t="n">
        <f aca="false">$L473+$M473</f>
        <v>6130.03044132935</v>
      </c>
      <c r="O473" s="78" t="n">
        <f aca="false">IF(AND(($B473&lt;Input!$C$31),($B473&lt;Input!$G$31)),Expenses!$D473,(-1)*$N473)</f>
        <v>-6130.03044132935</v>
      </c>
      <c r="P473" s="78" t="n">
        <f aca="false">Childcare!$D473</f>
        <v>0</v>
      </c>
      <c r="Q473" s="78" t="n">
        <f aca="false">Loan_01!$E473</f>
        <v>0</v>
      </c>
      <c r="R473" s="78" t="n">
        <f aca="false">Loan_02!$E473</f>
        <v>0</v>
      </c>
      <c r="S473" s="78" t="n">
        <f aca="false">(-1)*SUM(Roth_01!$D473+Roth_02!$D473+IRA_01!$D473+IRA_02!$D473+Invest_01!$D473+Invest_02!$D473)</f>
        <v>-0</v>
      </c>
      <c r="T473" s="78" t="n">
        <f aca="false">(-1)*(IF(($B473&gt;Input!$O$24),0,Input!$O$30)+IF(($B473&gt;Input!$O$31),0,Input!$O$37)+IF(($B473&gt;Input!$O$38),0,Input!$O$44))</f>
        <v>-0</v>
      </c>
      <c r="U473" s="78" t="n">
        <f aca="false">IF(($AB472*(Input!$C$16/100)&gt;0),0,($AB472*(Input!$C$16/100)))</f>
        <v>0</v>
      </c>
      <c r="V473" s="78"/>
      <c r="W473" s="78" t="n">
        <f aca="false">IF(($N473+$O473+$P473+$Q473+$R473+$S473+$T473+$U473)&lt;0,($N473+$O473+$P473+$Q473+$R473+$S473+$T473+$U473),0)</f>
        <v>0</v>
      </c>
      <c r="X473" s="78"/>
      <c r="Y473" s="78" t="n">
        <f aca="false">IF(($N473+$O473+$P473+$Q473+$R473+$S473+$T473+$U473)&gt;=0,($N473+$O473+$P473+$Q473+$R473+$S473+$T473+$U473),0)</f>
        <v>0</v>
      </c>
      <c r="AA473" s="78" t="n">
        <f aca="false">IF(AND((($AB472+$W472-$U472)&lt;0),($Y473&gt;0)),($AA472-$K473)*(1+Input!$C$18/(12*100)),($AA472+$Y473-$K473)*(1+Input!$C$18/(12*100)))</f>
        <v>189607.952083584</v>
      </c>
      <c r="AB473" s="78" t="n">
        <f aca="false">IF(AND((($AB472+$W472-$U472)&lt;0),($Y473&gt;=0)),($AB472+$W472-$U472+$Y473)*(1+Input!$C$15/(12*100)),0)</f>
        <v>0</v>
      </c>
    </row>
    <row r="474" customFormat="false" ht="12.8" hidden="false" customHeight="false" outlineLevel="0" collapsed="false">
      <c r="A474" s="76" t="n">
        <v>470</v>
      </c>
      <c r="B474" s="77" t="n">
        <f aca="false">EOMONTH(Input!$C$7,A474)</f>
        <v>57223</v>
      </c>
      <c r="D474" s="76" t="n">
        <f aca="false">DATEDIF(Input!$C$23,$B474,"Y")</f>
        <v>79</v>
      </c>
      <c r="E474" s="76" t="n">
        <f aca="false">DATEDIF(Input!$G$23,$B474,"Y")</f>
        <v>79</v>
      </c>
      <c r="G474" s="78" t="n">
        <f aca="false">Salary_01!$L474</f>
        <v>-2911.05224635639</v>
      </c>
      <c r="H474" s="78" t="n">
        <f aca="false">Salary_02!$L474</f>
        <v>-2425.87687196366</v>
      </c>
      <c r="I474" s="78" t="n">
        <f aca="false">Retirement_Dist_01!$J474</f>
        <v>5630.49054754397</v>
      </c>
      <c r="J474" s="78" t="n">
        <f aca="false">Retirement_Dist_02!$J474</f>
        <v>3876.38977622751</v>
      </c>
      <c r="K474" s="78" t="n">
        <f aca="true">IF(AND(OR($B474&gt;Input!$C$31,$B474&gt;Input!$G$31),OR($B474&lt;Input!$C$25,$B474&lt;Input!$G$25)),(-1)*PMT(Input!$C$18/(100*12),(OFFSET($A$4, MAX( MATCH(Input!$C$25,$B$4:$B$1004,1), MATCH(Input!$G$25,$B$4:$B$1004,1)),0,1,1) - OFFSET($A$4, MIN( MATCH(Input!$C$31,$B$4:$B$1004,1), MATCH(Input!$G$31,$B$4:$B$1004,1)),0,1,1)),$AD$4,0,1),0)</f>
        <v>2751.83598150878</v>
      </c>
      <c r="L474" s="78" t="n">
        <f aca="false">IF(AND(($B474&lt;Input!$C$31),($B474&lt;Input!$G$31)),($G474+$H474+$I474+$J474),($G474+$H474+$I474+$J474+$K474))</f>
        <v>6921.7871869602</v>
      </c>
      <c r="M474" s="78" t="n">
        <f aca="false">Mortgage!$L474</f>
        <v>-791.756745630844</v>
      </c>
      <c r="N474" s="78" t="n">
        <f aca="false">$L474+$M474</f>
        <v>6130.03044132935</v>
      </c>
      <c r="O474" s="78" t="n">
        <f aca="false">IF(AND(($B474&lt;Input!$C$31),($B474&lt;Input!$G$31)),Expenses!$D474,(-1)*$N474)</f>
        <v>-6130.03044132935</v>
      </c>
      <c r="P474" s="78" t="n">
        <f aca="false">Childcare!$D474</f>
        <v>0</v>
      </c>
      <c r="Q474" s="78" t="n">
        <f aca="false">Loan_01!$E474</f>
        <v>0</v>
      </c>
      <c r="R474" s="78" t="n">
        <f aca="false">Loan_02!$E474</f>
        <v>0</v>
      </c>
      <c r="S474" s="78" t="n">
        <f aca="false">(-1)*SUM(Roth_01!$D474+Roth_02!$D474+IRA_01!$D474+IRA_02!$D474+Invest_01!$D474+Invest_02!$D474)</f>
        <v>-0</v>
      </c>
      <c r="T474" s="78" t="n">
        <f aca="false">(-1)*(IF(($B474&gt;Input!$O$24),0,Input!$O$30)+IF(($B474&gt;Input!$O$31),0,Input!$O$37)+IF(($B474&gt;Input!$O$38),0,Input!$O$44))</f>
        <v>-0</v>
      </c>
      <c r="U474" s="78" t="n">
        <f aca="false">IF(($AB473*(Input!$C$16/100)&gt;0),0,($AB473*(Input!$C$16/100)))</f>
        <v>0</v>
      </c>
      <c r="V474" s="78"/>
      <c r="W474" s="78" t="n">
        <f aca="false">IF(($N474+$O474+$P474+$Q474+$R474+$S474+$T474+$U474)&lt;0,($N474+$O474+$P474+$Q474+$R474+$S474+$T474+$U474),0)</f>
        <v>0</v>
      </c>
      <c r="X474" s="78"/>
      <c r="Y474" s="78" t="n">
        <f aca="false">IF(($N474+$O474+$P474+$Q474+$R474+$S474+$T474+$U474)&gt;=0,($N474+$O474+$P474+$Q474+$R474+$S474+$T474+$U474),0)</f>
        <v>0</v>
      </c>
      <c r="AA474" s="78" t="n">
        <f aca="false">IF(AND((($AB473+$W473-$U473)&lt;0),($Y474&gt;0)),($AA473-$K474)*(1+Input!$C$18/(12*100)),($AA473+$Y474-$K474)*(1+Input!$C$18/(12*100)))</f>
        <v>186863.901773579</v>
      </c>
      <c r="AB474" s="78" t="n">
        <f aca="false">IF(AND((($AB473+$W473-$U473)&lt;0),($Y474&gt;=0)),($AB473+$W473-$U473+$Y474)*(1+Input!$C$15/(12*100)),0)</f>
        <v>0</v>
      </c>
    </row>
    <row r="475" customFormat="false" ht="12.8" hidden="false" customHeight="false" outlineLevel="0" collapsed="false">
      <c r="A475" s="76" t="n">
        <v>471</v>
      </c>
      <c r="B475" s="77" t="n">
        <f aca="false">EOMONTH(Input!$C$7,A475)</f>
        <v>57253</v>
      </c>
      <c r="D475" s="76" t="n">
        <f aca="false">DATEDIF(Input!$C$23,$B475,"Y")</f>
        <v>79</v>
      </c>
      <c r="E475" s="76" t="n">
        <f aca="false">DATEDIF(Input!$G$23,$B475,"Y")</f>
        <v>79</v>
      </c>
      <c r="G475" s="78" t="n">
        <f aca="false">Salary_01!$L475</f>
        <v>-2911.05224635639</v>
      </c>
      <c r="H475" s="78" t="n">
        <f aca="false">Salary_02!$L475</f>
        <v>-2425.87687196366</v>
      </c>
      <c r="I475" s="78" t="n">
        <f aca="false">Retirement_Dist_01!$J475</f>
        <v>5630.49054754397</v>
      </c>
      <c r="J475" s="78" t="n">
        <f aca="false">Retirement_Dist_02!$J475</f>
        <v>3876.38977622751</v>
      </c>
      <c r="K475" s="78" t="n">
        <f aca="true">IF(AND(OR($B475&gt;Input!$C$31,$B475&gt;Input!$G$31),OR($B475&lt;Input!$C$25,$B475&lt;Input!$G$25)),(-1)*PMT(Input!$C$18/(100*12),(OFFSET($A$4, MAX( MATCH(Input!$C$25,$B$4:$B$1004,1), MATCH(Input!$G$25,$B$4:$B$1004,1)),0,1,1) - OFFSET($A$4, MIN( MATCH(Input!$C$31,$B$4:$B$1004,1), MATCH(Input!$G$31,$B$4:$B$1004,1)),0,1,1)),$AD$4,0,1),0)</f>
        <v>2751.83598150878</v>
      </c>
      <c r="L475" s="78" t="n">
        <f aca="false">IF(AND(($B475&lt;Input!$C$31),($B475&lt;Input!$G$31)),($G475+$H475+$I475+$J475),($G475+$H475+$I475+$J475+$K475))</f>
        <v>6921.7871869602</v>
      </c>
      <c r="M475" s="78" t="n">
        <f aca="false">Mortgage!$L475</f>
        <v>-791.756745630844</v>
      </c>
      <c r="N475" s="78" t="n">
        <f aca="false">$L475+$M475</f>
        <v>6130.03044132935</v>
      </c>
      <c r="O475" s="78" t="n">
        <f aca="false">IF(AND(($B475&lt;Input!$C$31),($B475&lt;Input!$G$31)),Expenses!$D475,(-1)*$N475)</f>
        <v>-6130.03044132935</v>
      </c>
      <c r="P475" s="78" t="n">
        <f aca="false">Childcare!$D475</f>
        <v>0</v>
      </c>
      <c r="Q475" s="78" t="n">
        <f aca="false">Loan_01!$E475</f>
        <v>0</v>
      </c>
      <c r="R475" s="78" t="n">
        <f aca="false">Loan_02!$E475</f>
        <v>0</v>
      </c>
      <c r="S475" s="78" t="n">
        <f aca="false">(-1)*SUM(Roth_01!$D475+Roth_02!$D475+IRA_01!$D475+IRA_02!$D475+Invest_01!$D475+Invest_02!$D475)</f>
        <v>-0</v>
      </c>
      <c r="T475" s="78" t="n">
        <f aca="false">(-1)*(IF(($B475&gt;Input!$O$24),0,Input!$O$30)+IF(($B475&gt;Input!$O$31),0,Input!$O$37)+IF(($B475&gt;Input!$O$38),0,Input!$O$44))</f>
        <v>-0</v>
      </c>
      <c r="U475" s="78" t="n">
        <f aca="false">IF(($AB474*(Input!$C$16/100)&gt;0),0,($AB474*(Input!$C$16/100)))</f>
        <v>0</v>
      </c>
      <c r="V475" s="78"/>
      <c r="W475" s="78" t="n">
        <f aca="false">IF(($N475+$O475+$P475+$Q475+$R475+$S475+$T475+$U475)&lt;0,($N475+$O475+$P475+$Q475+$R475+$S475+$T475+$U475),0)</f>
        <v>0</v>
      </c>
      <c r="X475" s="78"/>
      <c r="Y475" s="78" t="n">
        <f aca="false">IF(($N475+$O475+$P475+$Q475+$R475+$S475+$T475+$U475)&gt;=0,($N475+$O475+$P475+$Q475+$R475+$S475+$T475+$U475),0)</f>
        <v>0</v>
      </c>
      <c r="AA475" s="78" t="n">
        <f aca="false">IF(AND((($AB474+$W474-$U474)&lt;0),($Y475&gt;0)),($AA474-$K475)*(1+Input!$C$18/(12*100)),($AA474+$Y475-$K475)*(1+Input!$C$18/(12*100)))</f>
        <v>184119.737128145</v>
      </c>
      <c r="AB475" s="78" t="n">
        <f aca="false">IF(AND((($AB474+$W474-$U474)&lt;0),($Y475&gt;=0)),($AB474+$W474-$U474+$Y475)*(1+Input!$C$15/(12*100)),0)</f>
        <v>0</v>
      </c>
    </row>
    <row r="476" customFormat="false" ht="12.8" hidden="false" customHeight="false" outlineLevel="0" collapsed="false">
      <c r="A476" s="76" t="n">
        <v>472</v>
      </c>
      <c r="B476" s="77" t="n">
        <f aca="false">EOMONTH(Input!$C$7,A476)</f>
        <v>57284</v>
      </c>
      <c r="D476" s="76" t="n">
        <f aca="false">DATEDIF(Input!$C$23,$B476,"Y")</f>
        <v>79</v>
      </c>
      <c r="E476" s="76" t="n">
        <f aca="false">DATEDIF(Input!$G$23,$B476,"Y")</f>
        <v>79</v>
      </c>
      <c r="G476" s="78" t="n">
        <f aca="false">Salary_01!$L476</f>
        <v>-2911.05224635639</v>
      </c>
      <c r="H476" s="78" t="n">
        <f aca="false">Salary_02!$L476</f>
        <v>-2425.87687196366</v>
      </c>
      <c r="I476" s="78" t="n">
        <f aca="false">Retirement_Dist_01!$J476</f>
        <v>5630.49054754397</v>
      </c>
      <c r="J476" s="78" t="n">
        <f aca="false">Retirement_Dist_02!$J476</f>
        <v>3876.38977622751</v>
      </c>
      <c r="K476" s="78" t="n">
        <f aca="true">IF(AND(OR($B476&gt;Input!$C$31,$B476&gt;Input!$G$31),OR($B476&lt;Input!$C$25,$B476&lt;Input!$G$25)),(-1)*PMT(Input!$C$18/(100*12),(OFFSET($A$4, MAX( MATCH(Input!$C$25,$B$4:$B$1004,1), MATCH(Input!$G$25,$B$4:$B$1004,1)),0,1,1) - OFFSET($A$4, MIN( MATCH(Input!$C$31,$B$4:$B$1004,1), MATCH(Input!$G$31,$B$4:$B$1004,1)),0,1,1)),$AD$4,0,1),0)</f>
        <v>2751.83598150878</v>
      </c>
      <c r="L476" s="78" t="n">
        <f aca="false">IF(AND(($B476&lt;Input!$C$31),($B476&lt;Input!$G$31)),($G476+$H476+$I476+$J476),($G476+$H476+$I476+$J476+$K476))</f>
        <v>6921.7871869602</v>
      </c>
      <c r="M476" s="78" t="n">
        <f aca="false">Mortgage!$L476</f>
        <v>-791.756745630844</v>
      </c>
      <c r="N476" s="78" t="n">
        <f aca="false">$L476+$M476</f>
        <v>6130.03044132935</v>
      </c>
      <c r="O476" s="78" t="n">
        <f aca="false">IF(AND(($B476&lt;Input!$C$31),($B476&lt;Input!$G$31)),Expenses!$D476,(-1)*$N476)</f>
        <v>-6130.03044132935</v>
      </c>
      <c r="P476" s="78" t="n">
        <f aca="false">Childcare!$D476</f>
        <v>0</v>
      </c>
      <c r="Q476" s="78" t="n">
        <f aca="false">Loan_01!$E476</f>
        <v>0</v>
      </c>
      <c r="R476" s="78" t="n">
        <f aca="false">Loan_02!$E476</f>
        <v>0</v>
      </c>
      <c r="S476" s="78" t="n">
        <f aca="false">(-1)*SUM(Roth_01!$D476+Roth_02!$D476+IRA_01!$D476+IRA_02!$D476+Invest_01!$D476+Invest_02!$D476)</f>
        <v>-0</v>
      </c>
      <c r="T476" s="78" t="n">
        <f aca="false">(-1)*(IF(($B476&gt;Input!$O$24),0,Input!$O$30)+IF(($B476&gt;Input!$O$31),0,Input!$O$37)+IF(($B476&gt;Input!$O$38),0,Input!$O$44))</f>
        <v>-0</v>
      </c>
      <c r="U476" s="78" t="n">
        <f aca="false">IF(($AB475*(Input!$C$16/100)&gt;0),0,($AB475*(Input!$C$16/100)))</f>
        <v>0</v>
      </c>
      <c r="V476" s="78"/>
      <c r="W476" s="78" t="n">
        <f aca="false">IF(($N476+$O476+$P476+$Q476+$R476+$S476+$T476+$U476)&lt;0,($N476+$O476+$P476+$Q476+$R476+$S476+$T476+$U476),0)</f>
        <v>0</v>
      </c>
      <c r="X476" s="78"/>
      <c r="Y476" s="78" t="n">
        <f aca="false">IF(($N476+$O476+$P476+$Q476+$R476+$S476+$T476+$U476)&gt;=0,($N476+$O476+$P476+$Q476+$R476+$S476+$T476+$U476),0)</f>
        <v>0</v>
      </c>
      <c r="AA476" s="78" t="n">
        <f aca="false">IF(AND((($AB475+$W475-$U475)&lt;0),($Y476&gt;0)),($AA475-$K476)*(1+Input!$C$18/(12*100)),($AA475+$Y476-$K476)*(1+Input!$C$18/(12*100)))</f>
        <v>181375.458142517</v>
      </c>
      <c r="AB476" s="78" t="n">
        <f aca="false">IF(AND((($AB475+$W475-$U475)&lt;0),($Y476&gt;=0)),($AB475+$W475-$U475+$Y476)*(1+Input!$C$15/(12*100)),0)</f>
        <v>0</v>
      </c>
    </row>
    <row r="477" customFormat="false" ht="12.8" hidden="false" customHeight="false" outlineLevel="0" collapsed="false">
      <c r="A477" s="76" t="n">
        <v>473</v>
      </c>
      <c r="B477" s="77" t="n">
        <f aca="false">EOMONTH(Input!$C$7,A477)</f>
        <v>57314</v>
      </c>
      <c r="D477" s="76" t="n">
        <f aca="false">DATEDIF(Input!$C$23,$B477,"Y")</f>
        <v>79</v>
      </c>
      <c r="E477" s="76" t="n">
        <f aca="false">DATEDIF(Input!$G$23,$B477,"Y")</f>
        <v>79</v>
      </c>
      <c r="G477" s="78" t="n">
        <f aca="false">Salary_01!$L477</f>
        <v>-2911.05224635639</v>
      </c>
      <c r="H477" s="78" t="n">
        <f aca="false">Salary_02!$L477</f>
        <v>-2425.87687196366</v>
      </c>
      <c r="I477" s="78" t="n">
        <f aca="false">Retirement_Dist_01!$J477</f>
        <v>5630.49054754397</v>
      </c>
      <c r="J477" s="78" t="n">
        <f aca="false">Retirement_Dist_02!$J477</f>
        <v>3876.38977622751</v>
      </c>
      <c r="K477" s="78" t="n">
        <f aca="true">IF(AND(OR($B477&gt;Input!$C$31,$B477&gt;Input!$G$31),OR($B477&lt;Input!$C$25,$B477&lt;Input!$G$25)),(-1)*PMT(Input!$C$18/(100*12),(OFFSET($A$4, MAX( MATCH(Input!$C$25,$B$4:$B$1004,1), MATCH(Input!$G$25,$B$4:$B$1004,1)),0,1,1) - OFFSET($A$4, MIN( MATCH(Input!$C$31,$B$4:$B$1004,1), MATCH(Input!$G$31,$B$4:$B$1004,1)),0,1,1)),$AD$4,0,1),0)</f>
        <v>2751.83598150878</v>
      </c>
      <c r="L477" s="78" t="n">
        <f aca="false">IF(AND(($B477&lt;Input!$C$31),($B477&lt;Input!$G$31)),($G477+$H477+$I477+$J477),($G477+$H477+$I477+$J477+$K477))</f>
        <v>6921.7871869602</v>
      </c>
      <c r="M477" s="78" t="n">
        <f aca="false">Mortgage!$L477</f>
        <v>-791.756745630844</v>
      </c>
      <c r="N477" s="78" t="n">
        <f aca="false">$L477+$M477</f>
        <v>6130.03044132935</v>
      </c>
      <c r="O477" s="78" t="n">
        <f aca="false">IF(AND(($B477&lt;Input!$C$31),($B477&lt;Input!$G$31)),Expenses!$D477,(-1)*$N477)</f>
        <v>-6130.03044132935</v>
      </c>
      <c r="P477" s="78" t="n">
        <f aca="false">Childcare!$D477</f>
        <v>0</v>
      </c>
      <c r="Q477" s="78" t="n">
        <f aca="false">Loan_01!$E477</f>
        <v>0</v>
      </c>
      <c r="R477" s="78" t="n">
        <f aca="false">Loan_02!$E477</f>
        <v>0</v>
      </c>
      <c r="S477" s="78" t="n">
        <f aca="false">(-1)*SUM(Roth_01!$D477+Roth_02!$D477+IRA_01!$D477+IRA_02!$D477+Invest_01!$D477+Invest_02!$D477)</f>
        <v>-0</v>
      </c>
      <c r="T477" s="78" t="n">
        <f aca="false">(-1)*(IF(($B477&gt;Input!$O$24),0,Input!$O$30)+IF(($B477&gt;Input!$O$31),0,Input!$O$37)+IF(($B477&gt;Input!$O$38),0,Input!$O$44))</f>
        <v>-0</v>
      </c>
      <c r="U477" s="78" t="n">
        <f aca="false">IF(($AB476*(Input!$C$16/100)&gt;0),0,($AB476*(Input!$C$16/100)))</f>
        <v>0</v>
      </c>
      <c r="V477" s="78"/>
      <c r="W477" s="78" t="n">
        <f aca="false">IF(($N477+$O477+$P477+$Q477+$R477+$S477+$T477+$U477)&lt;0,($N477+$O477+$P477+$Q477+$R477+$S477+$T477+$U477),0)</f>
        <v>0</v>
      </c>
      <c r="X477" s="78"/>
      <c r="Y477" s="78" t="n">
        <f aca="false">IF(($N477+$O477+$P477+$Q477+$R477+$S477+$T477+$U477)&gt;=0,($N477+$O477+$P477+$Q477+$R477+$S477+$T477+$U477),0)</f>
        <v>0</v>
      </c>
      <c r="AA477" s="78" t="n">
        <f aca="false">IF(AND((($AB476+$W476-$U476)&lt;0),($Y477&gt;0)),($AA476-$K477)*(1+Input!$C$18/(12*100)),($AA476+$Y477-$K477)*(1+Input!$C$18/(12*100)))</f>
        <v>178631.064811932</v>
      </c>
      <c r="AB477" s="78" t="n">
        <f aca="false">IF(AND((($AB476+$W476-$U476)&lt;0),($Y477&gt;=0)),($AB476+$W476-$U476+$Y477)*(1+Input!$C$15/(12*100)),0)</f>
        <v>0</v>
      </c>
    </row>
    <row r="478" customFormat="false" ht="12.8" hidden="false" customHeight="false" outlineLevel="0" collapsed="false">
      <c r="A478" s="76" t="n">
        <v>474</v>
      </c>
      <c r="B478" s="77" t="n">
        <f aca="false">EOMONTH(Input!$C$7,A478)</f>
        <v>57345</v>
      </c>
      <c r="D478" s="76" t="n">
        <f aca="false">DATEDIF(Input!$C$23,$B478,"Y")</f>
        <v>79</v>
      </c>
      <c r="E478" s="76" t="n">
        <f aca="false">DATEDIF(Input!$G$23,$B478,"Y")</f>
        <v>79</v>
      </c>
      <c r="G478" s="78" t="n">
        <f aca="false">Salary_01!$L478</f>
        <v>-2911.05224635639</v>
      </c>
      <c r="H478" s="78" t="n">
        <f aca="false">Salary_02!$L478</f>
        <v>-2425.87687196366</v>
      </c>
      <c r="I478" s="78" t="n">
        <f aca="false">Retirement_Dist_01!$J478</f>
        <v>5630.49054754397</v>
      </c>
      <c r="J478" s="78" t="n">
        <f aca="false">Retirement_Dist_02!$J478</f>
        <v>3876.38977622751</v>
      </c>
      <c r="K478" s="78" t="n">
        <f aca="true">IF(AND(OR($B478&gt;Input!$C$31,$B478&gt;Input!$G$31),OR($B478&lt;Input!$C$25,$B478&lt;Input!$G$25)),(-1)*PMT(Input!$C$18/(100*12),(OFFSET($A$4, MAX( MATCH(Input!$C$25,$B$4:$B$1004,1), MATCH(Input!$G$25,$B$4:$B$1004,1)),0,1,1) - OFFSET($A$4, MIN( MATCH(Input!$C$31,$B$4:$B$1004,1), MATCH(Input!$G$31,$B$4:$B$1004,1)),0,1,1)),$AD$4,0,1),0)</f>
        <v>2751.83598150878</v>
      </c>
      <c r="L478" s="78" t="n">
        <f aca="false">IF(AND(($B478&lt;Input!$C$31),($B478&lt;Input!$G$31)),($G478+$H478+$I478+$J478),($G478+$H478+$I478+$J478+$K478))</f>
        <v>6921.7871869602</v>
      </c>
      <c r="M478" s="78" t="n">
        <f aca="false">Mortgage!$L478</f>
        <v>-791.756745630844</v>
      </c>
      <c r="N478" s="78" t="n">
        <f aca="false">$L478+$M478</f>
        <v>6130.03044132935</v>
      </c>
      <c r="O478" s="78" t="n">
        <f aca="false">IF(AND(($B478&lt;Input!$C$31),($B478&lt;Input!$G$31)),Expenses!$D478,(-1)*$N478)</f>
        <v>-6130.03044132935</v>
      </c>
      <c r="P478" s="78" t="n">
        <f aca="false">Childcare!$D478</f>
        <v>0</v>
      </c>
      <c r="Q478" s="78" t="n">
        <f aca="false">Loan_01!$E478</f>
        <v>0</v>
      </c>
      <c r="R478" s="78" t="n">
        <f aca="false">Loan_02!$E478</f>
        <v>0</v>
      </c>
      <c r="S478" s="78" t="n">
        <f aca="false">(-1)*SUM(Roth_01!$D478+Roth_02!$D478+IRA_01!$D478+IRA_02!$D478+Invest_01!$D478+Invest_02!$D478)</f>
        <v>-0</v>
      </c>
      <c r="T478" s="78" t="n">
        <f aca="false">(-1)*(IF(($B478&gt;Input!$O$24),0,Input!$O$30)+IF(($B478&gt;Input!$O$31),0,Input!$O$37)+IF(($B478&gt;Input!$O$38),0,Input!$O$44))</f>
        <v>-0</v>
      </c>
      <c r="U478" s="78" t="n">
        <f aca="false">IF(($AB477*(Input!$C$16/100)&gt;0),0,($AB477*(Input!$C$16/100)))</f>
        <v>0</v>
      </c>
      <c r="V478" s="78"/>
      <c r="W478" s="78" t="n">
        <f aca="false">IF(($N478+$O478+$P478+$Q478+$R478+$S478+$T478+$U478)&lt;0,($N478+$O478+$P478+$Q478+$R478+$S478+$T478+$U478),0)</f>
        <v>0</v>
      </c>
      <c r="X478" s="78"/>
      <c r="Y478" s="78" t="n">
        <f aca="false">IF(($N478+$O478+$P478+$Q478+$R478+$S478+$T478+$U478)&gt;=0,($N478+$O478+$P478+$Q478+$R478+$S478+$T478+$U478),0)</f>
        <v>0</v>
      </c>
      <c r="AA478" s="78" t="n">
        <f aca="false">IF(AND((($AB477+$W477-$U477)&lt;0),($Y478&gt;0)),($AA477-$K478)*(1+Input!$C$18/(12*100)),($AA477+$Y478-$K478)*(1+Input!$C$18/(12*100)))</f>
        <v>175886.557131624</v>
      </c>
      <c r="AB478" s="78" t="n">
        <f aca="false">IF(AND((($AB477+$W477-$U477)&lt;0),($Y478&gt;=0)),($AB477+$W477-$U477+$Y478)*(1+Input!$C$15/(12*100)),0)</f>
        <v>0</v>
      </c>
    </row>
    <row r="479" customFormat="false" ht="12.8" hidden="false" customHeight="false" outlineLevel="0" collapsed="false">
      <c r="A479" s="76" t="n">
        <v>475</v>
      </c>
      <c r="B479" s="77" t="n">
        <f aca="false">EOMONTH(Input!$C$7,A479)</f>
        <v>57376</v>
      </c>
      <c r="D479" s="76" t="n">
        <f aca="false">DATEDIF(Input!$C$23,$B479,"Y")</f>
        <v>79</v>
      </c>
      <c r="E479" s="76" t="n">
        <f aca="false">DATEDIF(Input!$G$23,$B479,"Y")</f>
        <v>79</v>
      </c>
      <c r="G479" s="78" t="n">
        <f aca="false">Salary_01!$L479</f>
        <v>-2911.05224635639</v>
      </c>
      <c r="H479" s="78" t="n">
        <f aca="false">Salary_02!$L479</f>
        <v>-2425.87687196366</v>
      </c>
      <c r="I479" s="78" t="n">
        <f aca="false">Retirement_Dist_01!$J479</f>
        <v>5630.49054754397</v>
      </c>
      <c r="J479" s="78" t="n">
        <f aca="false">Retirement_Dist_02!$J479</f>
        <v>3876.38977622751</v>
      </c>
      <c r="K479" s="78" t="n">
        <f aca="true">IF(AND(OR($B479&gt;Input!$C$31,$B479&gt;Input!$G$31),OR($B479&lt;Input!$C$25,$B479&lt;Input!$G$25)),(-1)*PMT(Input!$C$18/(100*12),(OFFSET($A$4, MAX( MATCH(Input!$C$25,$B$4:$B$1004,1), MATCH(Input!$G$25,$B$4:$B$1004,1)),0,1,1) - OFFSET($A$4, MIN( MATCH(Input!$C$31,$B$4:$B$1004,1), MATCH(Input!$G$31,$B$4:$B$1004,1)),0,1,1)),$AD$4,0,1),0)</f>
        <v>2751.83598150878</v>
      </c>
      <c r="L479" s="78" t="n">
        <f aca="false">IF(AND(($B479&lt;Input!$C$31),($B479&lt;Input!$G$31)),($G479+$H479+$I479+$J479),($G479+$H479+$I479+$J479+$K479))</f>
        <v>6921.7871869602</v>
      </c>
      <c r="M479" s="78" t="n">
        <f aca="false">Mortgage!$L479</f>
        <v>-791.756745630844</v>
      </c>
      <c r="N479" s="78" t="n">
        <f aca="false">$L479+$M479</f>
        <v>6130.03044132935</v>
      </c>
      <c r="O479" s="78" t="n">
        <f aca="false">IF(AND(($B479&lt;Input!$C$31),($B479&lt;Input!$G$31)),Expenses!$D479,(-1)*$N479)</f>
        <v>-6130.03044132935</v>
      </c>
      <c r="P479" s="78" t="n">
        <f aca="false">Childcare!$D479</f>
        <v>0</v>
      </c>
      <c r="Q479" s="78" t="n">
        <f aca="false">Loan_01!$E479</f>
        <v>0</v>
      </c>
      <c r="R479" s="78" t="n">
        <f aca="false">Loan_02!$E479</f>
        <v>0</v>
      </c>
      <c r="S479" s="78" t="n">
        <f aca="false">(-1)*SUM(Roth_01!$D479+Roth_02!$D479+IRA_01!$D479+IRA_02!$D479+Invest_01!$D479+Invest_02!$D479)</f>
        <v>-0</v>
      </c>
      <c r="T479" s="78" t="n">
        <f aca="false">(-1)*(IF(($B479&gt;Input!$O$24),0,Input!$O$30)+IF(($B479&gt;Input!$O$31),0,Input!$O$37)+IF(($B479&gt;Input!$O$38),0,Input!$O$44))</f>
        <v>-0</v>
      </c>
      <c r="U479" s="78" t="n">
        <f aca="false">IF(($AB478*(Input!$C$16/100)&gt;0),0,($AB478*(Input!$C$16/100)))</f>
        <v>0</v>
      </c>
      <c r="V479" s="78"/>
      <c r="W479" s="78" t="n">
        <f aca="false">IF(($N479+$O479+$P479+$Q479+$R479+$S479+$T479+$U479)&lt;0,($N479+$O479+$P479+$Q479+$R479+$S479+$T479+$U479),0)</f>
        <v>0</v>
      </c>
      <c r="X479" s="78"/>
      <c r="Y479" s="78" t="n">
        <f aca="false">IF(($N479+$O479+$P479+$Q479+$R479+$S479+$T479+$U479)&gt;=0,($N479+$O479+$P479+$Q479+$R479+$S479+$T479+$U479),0)</f>
        <v>0</v>
      </c>
      <c r="AA479" s="78" t="n">
        <f aca="false">IF(AND((($AB478+$W478-$U478)&lt;0),($Y479&gt;0)),($AA478-$K479)*(1+Input!$C$18/(12*100)),($AA478+$Y479-$K479)*(1+Input!$C$18/(12*100)))</f>
        <v>173141.93509683</v>
      </c>
      <c r="AB479" s="78" t="n">
        <f aca="false">IF(AND((($AB478+$W478-$U478)&lt;0),($Y479&gt;=0)),($AB478+$W478-$U478+$Y479)*(1+Input!$C$15/(12*100)),0)</f>
        <v>0</v>
      </c>
    </row>
    <row r="480" customFormat="false" ht="12.8" hidden="false" customHeight="false" outlineLevel="0" collapsed="false">
      <c r="A480" s="76" t="n">
        <v>476</v>
      </c>
      <c r="B480" s="77" t="n">
        <f aca="false">EOMONTH(Input!$C$7,A480)</f>
        <v>57404</v>
      </c>
      <c r="D480" s="76" t="n">
        <f aca="false">DATEDIF(Input!$C$23,$B480,"Y")</f>
        <v>79</v>
      </c>
      <c r="E480" s="76" t="n">
        <f aca="false">DATEDIF(Input!$G$23,$B480,"Y")</f>
        <v>79</v>
      </c>
      <c r="G480" s="78" t="n">
        <f aca="false">Salary_01!$L480</f>
        <v>-2911.05224635639</v>
      </c>
      <c r="H480" s="78" t="n">
        <f aca="false">Salary_02!$L480</f>
        <v>-2425.87687196366</v>
      </c>
      <c r="I480" s="78" t="n">
        <f aca="false">Retirement_Dist_01!$J480</f>
        <v>5630.49054754397</v>
      </c>
      <c r="J480" s="78" t="n">
        <f aca="false">Retirement_Dist_02!$J480</f>
        <v>3876.38977622751</v>
      </c>
      <c r="K480" s="78" t="n">
        <f aca="true">IF(AND(OR($B480&gt;Input!$C$31,$B480&gt;Input!$G$31),OR($B480&lt;Input!$C$25,$B480&lt;Input!$G$25)),(-1)*PMT(Input!$C$18/(100*12),(OFFSET($A$4, MAX( MATCH(Input!$C$25,$B$4:$B$1004,1), MATCH(Input!$G$25,$B$4:$B$1004,1)),0,1,1) - OFFSET($A$4, MIN( MATCH(Input!$C$31,$B$4:$B$1004,1), MATCH(Input!$G$31,$B$4:$B$1004,1)),0,1,1)),$AD$4,0,1),0)</f>
        <v>2751.83598150878</v>
      </c>
      <c r="L480" s="78" t="n">
        <f aca="false">IF(AND(($B480&lt;Input!$C$31),($B480&lt;Input!$G$31)),($G480+$H480+$I480+$J480),($G480+$H480+$I480+$J480+$K480))</f>
        <v>6921.7871869602</v>
      </c>
      <c r="M480" s="78" t="n">
        <f aca="false">Mortgage!$L480</f>
        <v>-791.756745630844</v>
      </c>
      <c r="N480" s="78" t="n">
        <f aca="false">$L480+$M480</f>
        <v>6130.03044132935</v>
      </c>
      <c r="O480" s="78" t="n">
        <f aca="false">IF(AND(($B480&lt;Input!$C$31),($B480&lt;Input!$G$31)),Expenses!$D480,(-1)*$N480)</f>
        <v>-6130.03044132935</v>
      </c>
      <c r="P480" s="78" t="n">
        <f aca="false">Childcare!$D480</f>
        <v>0</v>
      </c>
      <c r="Q480" s="78" t="n">
        <f aca="false">Loan_01!$E480</f>
        <v>0</v>
      </c>
      <c r="R480" s="78" t="n">
        <f aca="false">Loan_02!$E480</f>
        <v>0</v>
      </c>
      <c r="S480" s="78" t="n">
        <f aca="false">(-1)*SUM(Roth_01!$D480+Roth_02!$D480+IRA_01!$D480+IRA_02!$D480+Invest_01!$D480+Invest_02!$D480)</f>
        <v>-0</v>
      </c>
      <c r="T480" s="78" t="n">
        <f aca="false">(-1)*(IF(($B480&gt;Input!$O$24),0,Input!$O$30)+IF(($B480&gt;Input!$O$31),0,Input!$O$37)+IF(($B480&gt;Input!$O$38),0,Input!$O$44))</f>
        <v>-0</v>
      </c>
      <c r="U480" s="78" t="n">
        <f aca="false">IF(($AB479*(Input!$C$16/100)&gt;0),0,($AB479*(Input!$C$16/100)))</f>
        <v>0</v>
      </c>
      <c r="V480" s="78"/>
      <c r="W480" s="78" t="n">
        <f aca="false">IF(($N480+$O480+$P480+$Q480+$R480+$S480+$T480+$U480)&lt;0,($N480+$O480+$P480+$Q480+$R480+$S480+$T480+$U480),0)</f>
        <v>0</v>
      </c>
      <c r="X480" s="78"/>
      <c r="Y480" s="78" t="n">
        <f aca="false">IF(($N480+$O480+$P480+$Q480+$R480+$S480+$T480+$U480)&gt;=0,($N480+$O480+$P480+$Q480+$R480+$S480+$T480+$U480),0)</f>
        <v>0</v>
      </c>
      <c r="AA480" s="78" t="n">
        <f aca="false">IF(AND((($AB479+$W479-$U479)&lt;0),($Y480&gt;0)),($AA479-$K480)*(1+Input!$C$18/(12*100)),($AA479+$Y480-$K480)*(1+Input!$C$18/(12*100)))</f>
        <v>170397.198702785</v>
      </c>
      <c r="AB480" s="78" t="n">
        <f aca="false">IF(AND((($AB479+$W479-$U479)&lt;0),($Y480&gt;=0)),($AB479+$W479-$U479+$Y480)*(1+Input!$C$15/(12*100)),0)</f>
        <v>0</v>
      </c>
    </row>
    <row r="481" customFormat="false" ht="12.8" hidden="false" customHeight="false" outlineLevel="0" collapsed="false">
      <c r="A481" s="76" t="n">
        <v>477</v>
      </c>
      <c r="B481" s="77" t="n">
        <f aca="false">EOMONTH(Input!$C$7,A481)</f>
        <v>57435</v>
      </c>
      <c r="D481" s="76" t="n">
        <f aca="false">DATEDIF(Input!$C$23,$B481,"Y")</f>
        <v>79</v>
      </c>
      <c r="E481" s="76" t="n">
        <f aca="false">DATEDIF(Input!$G$23,$B481,"Y")</f>
        <v>79</v>
      </c>
      <c r="G481" s="78" t="n">
        <f aca="false">Salary_01!$L481</f>
        <v>-2911.05224635639</v>
      </c>
      <c r="H481" s="78" t="n">
        <f aca="false">Salary_02!$L481</f>
        <v>-2425.87687196366</v>
      </c>
      <c r="I481" s="78" t="n">
        <f aca="false">Retirement_Dist_01!$J481</f>
        <v>5630.49054754397</v>
      </c>
      <c r="J481" s="78" t="n">
        <f aca="false">Retirement_Dist_02!$J481</f>
        <v>3876.38977622751</v>
      </c>
      <c r="K481" s="78" t="n">
        <f aca="true">IF(AND(OR($B481&gt;Input!$C$31,$B481&gt;Input!$G$31),OR($B481&lt;Input!$C$25,$B481&lt;Input!$G$25)),(-1)*PMT(Input!$C$18/(100*12),(OFFSET($A$4, MAX( MATCH(Input!$C$25,$B$4:$B$1004,1), MATCH(Input!$G$25,$B$4:$B$1004,1)),0,1,1) - OFFSET($A$4, MIN( MATCH(Input!$C$31,$B$4:$B$1004,1), MATCH(Input!$G$31,$B$4:$B$1004,1)),0,1,1)),$AD$4,0,1),0)</f>
        <v>2751.83598150878</v>
      </c>
      <c r="L481" s="78" t="n">
        <f aca="false">IF(AND(($B481&lt;Input!$C$31),($B481&lt;Input!$G$31)),($G481+$H481+$I481+$J481),($G481+$H481+$I481+$J481+$K481))</f>
        <v>6921.7871869602</v>
      </c>
      <c r="M481" s="78" t="n">
        <f aca="false">Mortgage!$L481</f>
        <v>-791.756745630844</v>
      </c>
      <c r="N481" s="78" t="n">
        <f aca="false">$L481+$M481</f>
        <v>6130.03044132935</v>
      </c>
      <c r="O481" s="78" t="n">
        <f aca="false">IF(AND(($B481&lt;Input!$C$31),($B481&lt;Input!$G$31)),Expenses!$D481,(-1)*$N481)</f>
        <v>-6130.03044132935</v>
      </c>
      <c r="P481" s="78" t="n">
        <f aca="false">Childcare!$D481</f>
        <v>0</v>
      </c>
      <c r="Q481" s="78" t="n">
        <f aca="false">Loan_01!$E481</f>
        <v>0</v>
      </c>
      <c r="R481" s="78" t="n">
        <f aca="false">Loan_02!$E481</f>
        <v>0</v>
      </c>
      <c r="S481" s="78" t="n">
        <f aca="false">(-1)*SUM(Roth_01!$D481+Roth_02!$D481+IRA_01!$D481+IRA_02!$D481+Invest_01!$D481+Invest_02!$D481)</f>
        <v>-0</v>
      </c>
      <c r="T481" s="78" t="n">
        <f aca="false">(-1)*(IF(($B481&gt;Input!$O$24),0,Input!$O$30)+IF(($B481&gt;Input!$O$31),0,Input!$O$37)+IF(($B481&gt;Input!$O$38),0,Input!$O$44))</f>
        <v>-0</v>
      </c>
      <c r="U481" s="78" t="n">
        <f aca="false">IF(($AB480*(Input!$C$16/100)&gt;0),0,($AB480*(Input!$C$16/100)))</f>
        <v>0</v>
      </c>
      <c r="V481" s="78"/>
      <c r="W481" s="78" t="n">
        <f aca="false">IF(($N481+$O481+$P481+$Q481+$R481+$S481+$T481+$U481)&lt;0,($N481+$O481+$P481+$Q481+$R481+$S481+$T481+$U481),0)</f>
        <v>0</v>
      </c>
      <c r="X481" s="78"/>
      <c r="Y481" s="78" t="n">
        <f aca="false">IF(($N481+$O481+$P481+$Q481+$R481+$S481+$T481+$U481)&gt;=0,($N481+$O481+$P481+$Q481+$R481+$S481+$T481+$U481),0)</f>
        <v>0</v>
      </c>
      <c r="AA481" s="78" t="n">
        <f aca="false">IF(AND((($AB480+$W480-$U480)&lt;0),($Y481&gt;0)),($AA480-$K481)*(1+Input!$C$18/(12*100)),($AA480+$Y481-$K481)*(1+Input!$C$18/(12*100)))</f>
        <v>167652.347944723</v>
      </c>
      <c r="AB481" s="78" t="n">
        <f aca="false">IF(AND((($AB480+$W480-$U480)&lt;0),($Y481&gt;=0)),($AB480+$W480-$U480+$Y481)*(1+Input!$C$15/(12*100)),0)</f>
        <v>0</v>
      </c>
    </row>
    <row r="482" customFormat="false" ht="12.8" hidden="false" customHeight="false" outlineLevel="0" collapsed="false">
      <c r="A482" s="76" t="n">
        <v>478</v>
      </c>
      <c r="B482" s="77" t="n">
        <f aca="false">EOMONTH(Input!$C$7,A482)</f>
        <v>57465</v>
      </c>
      <c r="D482" s="76" t="n">
        <f aca="false">DATEDIF(Input!$C$23,$B482,"Y")</f>
        <v>79</v>
      </c>
      <c r="E482" s="76" t="n">
        <f aca="false">DATEDIF(Input!$G$23,$B482,"Y")</f>
        <v>79</v>
      </c>
      <c r="G482" s="78" t="n">
        <f aca="false">Salary_01!$L482</f>
        <v>-2911.05224635639</v>
      </c>
      <c r="H482" s="78" t="n">
        <f aca="false">Salary_02!$L482</f>
        <v>-2425.87687196366</v>
      </c>
      <c r="I482" s="78" t="n">
        <f aca="false">Retirement_Dist_01!$J482</f>
        <v>5630.49054754397</v>
      </c>
      <c r="J482" s="78" t="n">
        <f aca="false">Retirement_Dist_02!$J482</f>
        <v>3876.38977622751</v>
      </c>
      <c r="K482" s="78" t="n">
        <f aca="true">IF(AND(OR($B482&gt;Input!$C$31,$B482&gt;Input!$G$31),OR($B482&lt;Input!$C$25,$B482&lt;Input!$G$25)),(-1)*PMT(Input!$C$18/(100*12),(OFFSET($A$4, MAX( MATCH(Input!$C$25,$B$4:$B$1004,1), MATCH(Input!$G$25,$B$4:$B$1004,1)),0,1,1) - OFFSET($A$4, MIN( MATCH(Input!$C$31,$B$4:$B$1004,1), MATCH(Input!$G$31,$B$4:$B$1004,1)),0,1,1)),$AD$4,0,1),0)</f>
        <v>2751.83598150878</v>
      </c>
      <c r="L482" s="78" t="n">
        <f aca="false">IF(AND(($B482&lt;Input!$C$31),($B482&lt;Input!$G$31)),($G482+$H482+$I482+$J482),($G482+$H482+$I482+$J482+$K482))</f>
        <v>6921.7871869602</v>
      </c>
      <c r="M482" s="78" t="n">
        <f aca="false">Mortgage!$L482</f>
        <v>-791.756745630844</v>
      </c>
      <c r="N482" s="78" t="n">
        <f aca="false">$L482+$M482</f>
        <v>6130.03044132935</v>
      </c>
      <c r="O482" s="78" t="n">
        <f aca="false">IF(AND(($B482&lt;Input!$C$31),($B482&lt;Input!$G$31)),Expenses!$D482,(-1)*$N482)</f>
        <v>-6130.03044132935</v>
      </c>
      <c r="P482" s="78" t="n">
        <f aca="false">Childcare!$D482</f>
        <v>0</v>
      </c>
      <c r="Q482" s="78" t="n">
        <f aca="false">Loan_01!$E482</f>
        <v>0</v>
      </c>
      <c r="R482" s="78" t="n">
        <f aca="false">Loan_02!$E482</f>
        <v>0</v>
      </c>
      <c r="S482" s="78" t="n">
        <f aca="false">(-1)*SUM(Roth_01!$D482+Roth_02!$D482+IRA_01!$D482+IRA_02!$D482+Invest_01!$D482+Invest_02!$D482)</f>
        <v>-0</v>
      </c>
      <c r="T482" s="78" t="n">
        <f aca="false">(-1)*(IF(($B482&gt;Input!$O$24),0,Input!$O$30)+IF(($B482&gt;Input!$O$31),0,Input!$O$37)+IF(($B482&gt;Input!$O$38),0,Input!$O$44))</f>
        <v>-0</v>
      </c>
      <c r="U482" s="78" t="n">
        <f aca="false">IF(($AB481*(Input!$C$16/100)&gt;0),0,($AB481*(Input!$C$16/100)))</f>
        <v>0</v>
      </c>
      <c r="V482" s="78"/>
      <c r="W482" s="78" t="n">
        <f aca="false">IF(($N482+$O482+$P482+$Q482+$R482+$S482+$T482+$U482)&lt;0,($N482+$O482+$P482+$Q482+$R482+$S482+$T482+$U482),0)</f>
        <v>0</v>
      </c>
      <c r="X482" s="78"/>
      <c r="Y482" s="78" t="n">
        <f aca="false">IF(($N482+$O482+$P482+$Q482+$R482+$S482+$T482+$U482)&gt;=0,($N482+$O482+$P482+$Q482+$R482+$S482+$T482+$U482),0)</f>
        <v>0</v>
      </c>
      <c r="AA482" s="78" t="n">
        <f aca="false">IF(AND((($AB481+$W481-$U481)&lt;0),($Y482&gt;0)),($AA481-$K482)*(1+Input!$C$18/(12*100)),($AA481+$Y482-$K482)*(1+Input!$C$18/(12*100)))</f>
        <v>164907.382817879</v>
      </c>
      <c r="AB482" s="78" t="n">
        <f aca="false">IF(AND((($AB481+$W481-$U481)&lt;0),($Y482&gt;=0)),($AB481+$W481-$U481+$Y482)*(1+Input!$C$15/(12*100)),0)</f>
        <v>0</v>
      </c>
    </row>
    <row r="483" customFormat="false" ht="12.8" hidden="false" customHeight="false" outlineLevel="0" collapsed="false">
      <c r="A483" s="76" t="n">
        <v>479</v>
      </c>
      <c r="B483" s="77" t="n">
        <f aca="false">EOMONTH(Input!$C$7,A483)</f>
        <v>57496</v>
      </c>
      <c r="D483" s="76" t="n">
        <f aca="false">DATEDIF(Input!$C$23,$B483,"Y")</f>
        <v>80</v>
      </c>
      <c r="E483" s="76" t="n">
        <f aca="false">DATEDIF(Input!$G$23,$B483,"Y")</f>
        <v>80</v>
      </c>
      <c r="G483" s="78" t="n">
        <f aca="false">Salary_01!$L483</f>
        <v>-2911.05224635639</v>
      </c>
      <c r="H483" s="78" t="n">
        <f aca="false">Salary_02!$L483</f>
        <v>-2425.87687196366</v>
      </c>
      <c r="I483" s="78" t="n">
        <f aca="false">Retirement_Dist_01!$J483</f>
        <v>5630.49054754397</v>
      </c>
      <c r="J483" s="78" t="n">
        <f aca="false">Retirement_Dist_02!$J483</f>
        <v>3876.38977622751</v>
      </c>
      <c r="K483" s="78" t="n">
        <f aca="true">IF(AND(OR($B483&gt;Input!$C$31,$B483&gt;Input!$G$31),OR($B483&lt;Input!$C$25,$B483&lt;Input!$G$25)),(-1)*PMT(Input!$C$18/(100*12),(OFFSET($A$4, MAX( MATCH(Input!$C$25,$B$4:$B$1004,1), MATCH(Input!$G$25,$B$4:$B$1004,1)),0,1,1) - OFFSET($A$4, MIN( MATCH(Input!$C$31,$B$4:$B$1004,1), MATCH(Input!$G$31,$B$4:$B$1004,1)),0,1,1)),$AD$4,0,1),0)</f>
        <v>2751.83598150878</v>
      </c>
      <c r="L483" s="78" t="n">
        <f aca="false">IF(AND(($B483&lt;Input!$C$31),($B483&lt;Input!$G$31)),($G483+$H483+$I483+$J483),($G483+$H483+$I483+$J483+$K483))</f>
        <v>6921.7871869602</v>
      </c>
      <c r="M483" s="78" t="n">
        <f aca="false">Mortgage!$L483</f>
        <v>-791.756745630844</v>
      </c>
      <c r="N483" s="78" t="n">
        <f aca="false">$L483+$M483</f>
        <v>6130.03044132935</v>
      </c>
      <c r="O483" s="78" t="n">
        <f aca="false">IF(AND(($B483&lt;Input!$C$31),($B483&lt;Input!$G$31)),Expenses!$D483,(-1)*$N483)</f>
        <v>-6130.03044132935</v>
      </c>
      <c r="P483" s="78" t="n">
        <f aca="false">Childcare!$D483</f>
        <v>0</v>
      </c>
      <c r="Q483" s="78" t="n">
        <f aca="false">Loan_01!$E483</f>
        <v>0</v>
      </c>
      <c r="R483" s="78" t="n">
        <f aca="false">Loan_02!$E483</f>
        <v>0</v>
      </c>
      <c r="S483" s="78" t="n">
        <f aca="false">(-1)*SUM(Roth_01!$D483+Roth_02!$D483+IRA_01!$D483+IRA_02!$D483+Invest_01!$D483+Invest_02!$D483)</f>
        <v>-0</v>
      </c>
      <c r="T483" s="78" t="n">
        <f aca="false">(-1)*(IF(($B483&gt;Input!$O$24),0,Input!$O$30)+IF(($B483&gt;Input!$O$31),0,Input!$O$37)+IF(($B483&gt;Input!$O$38),0,Input!$O$44))</f>
        <v>-0</v>
      </c>
      <c r="U483" s="78" t="n">
        <f aca="false">IF(($AB482*(Input!$C$16/100)&gt;0),0,($AB482*(Input!$C$16/100)))</f>
        <v>0</v>
      </c>
      <c r="V483" s="78"/>
      <c r="W483" s="78" t="n">
        <f aca="false">IF(($N483+$O483+$P483+$Q483+$R483+$S483+$T483+$U483)&lt;0,($N483+$O483+$P483+$Q483+$R483+$S483+$T483+$U483),0)</f>
        <v>0</v>
      </c>
      <c r="X483" s="78"/>
      <c r="Y483" s="78" t="n">
        <f aca="false">IF(($N483+$O483+$P483+$Q483+$R483+$S483+$T483+$U483)&gt;=0,($N483+$O483+$P483+$Q483+$R483+$S483+$T483+$U483),0)</f>
        <v>0</v>
      </c>
      <c r="AA483" s="78" t="n">
        <f aca="false">IF(AND((($AB482+$W482-$U482)&lt;0),($Y483&gt;0)),($AA482-$K483)*(1+Input!$C$18/(12*100)),($AA482+$Y483-$K483)*(1+Input!$C$18/(12*100)))</f>
        <v>162162.303317488</v>
      </c>
      <c r="AB483" s="78" t="n">
        <f aca="false">IF(AND((($AB482+$W482-$U482)&lt;0),($Y483&gt;=0)),($AB482+$W482-$U482+$Y483)*(1+Input!$C$15/(12*100)),0)</f>
        <v>0</v>
      </c>
    </row>
    <row r="484" customFormat="false" ht="12.8" hidden="false" customHeight="false" outlineLevel="0" collapsed="false">
      <c r="A484" s="76" t="n">
        <v>480</v>
      </c>
      <c r="B484" s="77" t="n">
        <f aca="false">EOMONTH(Input!$C$7,A484)</f>
        <v>57526</v>
      </c>
      <c r="D484" s="76" t="n">
        <f aca="false">DATEDIF(Input!$C$23,$B484,"Y")</f>
        <v>80</v>
      </c>
      <c r="E484" s="76" t="n">
        <f aca="false">DATEDIF(Input!$G$23,$B484,"Y")</f>
        <v>80</v>
      </c>
      <c r="G484" s="78" t="n">
        <f aca="false">Salary_01!$L484</f>
        <v>-3085.71538113778</v>
      </c>
      <c r="H484" s="78" t="n">
        <f aca="false">Salary_02!$L484</f>
        <v>-2571.42948428148</v>
      </c>
      <c r="I484" s="78" t="n">
        <f aca="false">Retirement_Dist_01!$J484</f>
        <v>5630.49054754397</v>
      </c>
      <c r="J484" s="78" t="n">
        <f aca="false">Retirement_Dist_02!$J484</f>
        <v>3876.38977622751</v>
      </c>
      <c r="K484" s="78" t="n">
        <f aca="true">IF(AND(OR($B484&gt;Input!$C$31,$B484&gt;Input!$G$31),OR($B484&lt;Input!$C$25,$B484&lt;Input!$G$25)),(-1)*PMT(Input!$C$18/(100*12),(OFFSET($A$4, MAX( MATCH(Input!$C$25,$B$4:$B$1004,1), MATCH(Input!$G$25,$B$4:$B$1004,1)),0,1,1) - OFFSET($A$4, MIN( MATCH(Input!$C$31,$B$4:$B$1004,1), MATCH(Input!$G$31,$B$4:$B$1004,1)),0,1,1)),$AD$4,0,1),0)</f>
        <v>2751.83598150878</v>
      </c>
      <c r="L484" s="78" t="n">
        <f aca="false">IF(AND(($B484&lt;Input!$C$31),($B484&lt;Input!$G$31)),($G484+$H484+$I484+$J484),($G484+$H484+$I484+$J484+$K484))</f>
        <v>6601.57143986099</v>
      </c>
      <c r="M484" s="78" t="n">
        <f aca="false">Mortgage!$L484</f>
        <v>-815.50944799977</v>
      </c>
      <c r="N484" s="78" t="n">
        <f aca="false">$L484+$M484</f>
        <v>5786.06199186122</v>
      </c>
      <c r="O484" s="78" t="n">
        <f aca="false">IF(AND(($B484&lt;Input!$C$31),($B484&lt;Input!$G$31)),Expenses!$D484,(-1)*$N484)</f>
        <v>-5786.06199186122</v>
      </c>
      <c r="P484" s="78" t="n">
        <f aca="false">Childcare!$D484</f>
        <v>0</v>
      </c>
      <c r="Q484" s="78" t="n">
        <f aca="false">Loan_01!$E484</f>
        <v>0</v>
      </c>
      <c r="R484" s="78" t="n">
        <f aca="false">Loan_02!$E484</f>
        <v>0</v>
      </c>
      <c r="S484" s="78" t="n">
        <f aca="false">(-1)*SUM(Roth_01!$D484+Roth_02!$D484+IRA_01!$D484+IRA_02!$D484+Invest_01!$D484+Invest_02!$D484)</f>
        <v>-0</v>
      </c>
      <c r="T484" s="78" t="n">
        <f aca="false">(-1)*(IF(($B484&gt;Input!$O$24),0,Input!$O$30)+IF(($B484&gt;Input!$O$31),0,Input!$O$37)+IF(($B484&gt;Input!$O$38),0,Input!$O$44))</f>
        <v>-0</v>
      </c>
      <c r="U484" s="78" t="n">
        <f aca="false">IF(($AB483*(Input!$C$16/100)&gt;0),0,($AB483*(Input!$C$16/100)))</f>
        <v>0</v>
      </c>
      <c r="V484" s="78"/>
      <c r="W484" s="78" t="n">
        <f aca="false">IF(($N484+$O484+$P484+$Q484+$R484+$S484+$T484+$U484)&lt;0,($N484+$O484+$P484+$Q484+$R484+$S484+$T484+$U484),0)</f>
        <v>0</v>
      </c>
      <c r="X484" s="78"/>
      <c r="Y484" s="78" t="n">
        <f aca="false">IF(($N484+$O484+$P484+$Q484+$R484+$S484+$T484+$U484)&gt;=0,($N484+$O484+$P484+$Q484+$R484+$S484+$T484+$U484),0)</f>
        <v>0</v>
      </c>
      <c r="AA484" s="78" t="n">
        <f aca="false">IF(AND((($AB483+$W483-$U483)&lt;0),($Y484&gt;0)),($AA483-$K484)*(1+Input!$C$18/(12*100)),($AA483+$Y484-$K484)*(1+Input!$C$18/(12*100)))</f>
        <v>159417.109438785</v>
      </c>
      <c r="AB484" s="78" t="n">
        <f aca="false">IF(AND((($AB483+$W483-$U483)&lt;0),($Y484&gt;=0)),($AB483+$W483-$U483+$Y484)*(1+Input!$C$15/(12*100)),0)</f>
        <v>0</v>
      </c>
    </row>
    <row r="485" customFormat="false" ht="12.8" hidden="false" customHeight="false" outlineLevel="0" collapsed="false">
      <c r="A485" s="76" t="n">
        <v>481</v>
      </c>
      <c r="B485" s="77" t="n">
        <f aca="false">EOMONTH(Input!$C$7,A485)</f>
        <v>57557</v>
      </c>
      <c r="D485" s="76" t="n">
        <f aca="false">DATEDIF(Input!$C$23,$B485,"Y")</f>
        <v>80</v>
      </c>
      <c r="E485" s="76" t="n">
        <f aca="false">DATEDIF(Input!$G$23,$B485,"Y")</f>
        <v>80</v>
      </c>
      <c r="G485" s="78" t="n">
        <f aca="false">Salary_01!$L485</f>
        <v>-3085.71538113778</v>
      </c>
      <c r="H485" s="78" t="n">
        <f aca="false">Salary_02!$L485</f>
        <v>-2571.42948428148</v>
      </c>
      <c r="I485" s="78" t="n">
        <f aca="false">Retirement_Dist_01!$J485</f>
        <v>5630.49054754397</v>
      </c>
      <c r="J485" s="78" t="n">
        <f aca="false">Retirement_Dist_02!$J485</f>
        <v>3876.38977622751</v>
      </c>
      <c r="K485" s="78" t="n">
        <f aca="true">IF(AND(OR($B485&gt;Input!$C$31,$B485&gt;Input!$G$31),OR($B485&lt;Input!$C$25,$B485&lt;Input!$G$25)),(-1)*PMT(Input!$C$18/(100*12),(OFFSET($A$4, MAX( MATCH(Input!$C$25,$B$4:$B$1004,1), MATCH(Input!$G$25,$B$4:$B$1004,1)),0,1,1) - OFFSET($A$4, MIN( MATCH(Input!$C$31,$B$4:$B$1004,1), MATCH(Input!$G$31,$B$4:$B$1004,1)),0,1,1)),$AD$4,0,1),0)</f>
        <v>2751.83598150878</v>
      </c>
      <c r="L485" s="78" t="n">
        <f aca="false">IF(AND(($B485&lt;Input!$C$31),($B485&lt;Input!$G$31)),($G485+$H485+$I485+$J485),($G485+$H485+$I485+$J485+$K485))</f>
        <v>6601.57143986099</v>
      </c>
      <c r="M485" s="78" t="n">
        <f aca="false">Mortgage!$L485</f>
        <v>-815.50944799977</v>
      </c>
      <c r="N485" s="78" t="n">
        <f aca="false">$L485+$M485</f>
        <v>5786.06199186122</v>
      </c>
      <c r="O485" s="78" t="n">
        <f aca="false">IF(AND(($B485&lt;Input!$C$31),($B485&lt;Input!$G$31)),Expenses!$D485,(-1)*$N485)</f>
        <v>-5786.06199186122</v>
      </c>
      <c r="P485" s="78" t="n">
        <f aca="false">Childcare!$D485</f>
        <v>0</v>
      </c>
      <c r="Q485" s="78" t="n">
        <f aca="false">Loan_01!$E485</f>
        <v>0</v>
      </c>
      <c r="R485" s="78" t="n">
        <f aca="false">Loan_02!$E485</f>
        <v>0</v>
      </c>
      <c r="S485" s="78" t="n">
        <f aca="false">(-1)*SUM(Roth_01!$D485+Roth_02!$D485+IRA_01!$D485+IRA_02!$D485+Invest_01!$D485+Invest_02!$D485)</f>
        <v>-0</v>
      </c>
      <c r="T485" s="78" t="n">
        <f aca="false">(-1)*(IF(($B485&gt;Input!$O$24),0,Input!$O$30)+IF(($B485&gt;Input!$O$31),0,Input!$O$37)+IF(($B485&gt;Input!$O$38),0,Input!$O$44))</f>
        <v>-0</v>
      </c>
      <c r="U485" s="78" t="n">
        <f aca="false">IF(($AB484*(Input!$C$16/100)&gt;0),0,($AB484*(Input!$C$16/100)))</f>
        <v>0</v>
      </c>
      <c r="V485" s="78"/>
      <c r="W485" s="78" t="n">
        <f aca="false">IF(($N485+$O485+$P485+$Q485+$R485+$S485+$T485+$U485)&lt;0,($N485+$O485+$P485+$Q485+$R485+$S485+$T485+$U485),0)</f>
        <v>0</v>
      </c>
      <c r="X485" s="78"/>
      <c r="Y485" s="78" t="n">
        <f aca="false">IF(($N485+$O485+$P485+$Q485+$R485+$S485+$T485+$U485)&gt;=0,($N485+$O485+$P485+$Q485+$R485+$S485+$T485+$U485),0)</f>
        <v>0</v>
      </c>
      <c r="AA485" s="78" t="n">
        <f aca="false">IF(AND((($AB484+$W484-$U484)&lt;0),($Y485&gt;0)),($AA484-$K485)*(1+Input!$C$18/(12*100)),($AA484+$Y485-$K485)*(1+Input!$C$18/(12*100)))</f>
        <v>156671.801177004</v>
      </c>
      <c r="AB485" s="78" t="n">
        <f aca="false">IF(AND((($AB484+$W484-$U484)&lt;0),($Y485&gt;=0)),($AB484+$W484-$U484+$Y485)*(1+Input!$C$15/(12*100)),0)</f>
        <v>0</v>
      </c>
    </row>
    <row r="486" customFormat="false" ht="12.8" hidden="false" customHeight="false" outlineLevel="0" collapsed="false">
      <c r="A486" s="76" t="n">
        <v>482</v>
      </c>
      <c r="B486" s="77" t="n">
        <f aca="false">EOMONTH(Input!$C$7,A486)</f>
        <v>57588</v>
      </c>
      <c r="D486" s="76" t="n">
        <f aca="false">DATEDIF(Input!$C$23,$B486,"Y")</f>
        <v>80</v>
      </c>
      <c r="E486" s="76" t="n">
        <f aca="false">DATEDIF(Input!$G$23,$B486,"Y")</f>
        <v>80</v>
      </c>
      <c r="G486" s="78" t="n">
        <f aca="false">Salary_01!$L486</f>
        <v>-3085.71538113778</v>
      </c>
      <c r="H486" s="78" t="n">
        <f aca="false">Salary_02!$L486</f>
        <v>-2571.42948428148</v>
      </c>
      <c r="I486" s="78" t="n">
        <f aca="false">Retirement_Dist_01!$J486</f>
        <v>5630.49054754397</v>
      </c>
      <c r="J486" s="78" t="n">
        <f aca="false">Retirement_Dist_02!$J486</f>
        <v>3876.38977622751</v>
      </c>
      <c r="K486" s="78" t="n">
        <f aca="true">IF(AND(OR($B486&gt;Input!$C$31,$B486&gt;Input!$G$31),OR($B486&lt;Input!$C$25,$B486&lt;Input!$G$25)),(-1)*PMT(Input!$C$18/(100*12),(OFFSET($A$4, MAX( MATCH(Input!$C$25,$B$4:$B$1004,1), MATCH(Input!$G$25,$B$4:$B$1004,1)),0,1,1) - OFFSET($A$4, MIN( MATCH(Input!$C$31,$B$4:$B$1004,1), MATCH(Input!$G$31,$B$4:$B$1004,1)),0,1,1)),$AD$4,0,1),0)</f>
        <v>2751.83598150878</v>
      </c>
      <c r="L486" s="78" t="n">
        <f aca="false">IF(AND(($B486&lt;Input!$C$31),($B486&lt;Input!$G$31)),($G486+$H486+$I486+$J486),($G486+$H486+$I486+$J486+$K486))</f>
        <v>6601.57143986099</v>
      </c>
      <c r="M486" s="78" t="n">
        <f aca="false">Mortgage!$L486</f>
        <v>-815.50944799977</v>
      </c>
      <c r="N486" s="78" t="n">
        <f aca="false">$L486+$M486</f>
        <v>5786.06199186122</v>
      </c>
      <c r="O486" s="78" t="n">
        <f aca="false">IF(AND(($B486&lt;Input!$C$31),($B486&lt;Input!$G$31)),Expenses!$D486,(-1)*$N486)</f>
        <v>-5786.06199186122</v>
      </c>
      <c r="P486" s="78" t="n">
        <f aca="false">Childcare!$D486</f>
        <v>0</v>
      </c>
      <c r="Q486" s="78" t="n">
        <f aca="false">Loan_01!$E486</f>
        <v>0</v>
      </c>
      <c r="R486" s="78" t="n">
        <f aca="false">Loan_02!$E486</f>
        <v>0</v>
      </c>
      <c r="S486" s="78" t="n">
        <f aca="false">(-1)*SUM(Roth_01!$D486+Roth_02!$D486+IRA_01!$D486+IRA_02!$D486+Invest_01!$D486+Invest_02!$D486)</f>
        <v>-0</v>
      </c>
      <c r="T486" s="78" t="n">
        <f aca="false">(-1)*(IF(($B486&gt;Input!$O$24),0,Input!$O$30)+IF(($B486&gt;Input!$O$31),0,Input!$O$37)+IF(($B486&gt;Input!$O$38),0,Input!$O$44))</f>
        <v>-0</v>
      </c>
      <c r="U486" s="78" t="n">
        <f aca="false">IF(($AB485*(Input!$C$16/100)&gt;0),0,($AB485*(Input!$C$16/100)))</f>
        <v>0</v>
      </c>
      <c r="V486" s="78"/>
      <c r="W486" s="78" t="n">
        <f aca="false">IF(($N486+$O486+$P486+$Q486+$R486+$S486+$T486+$U486)&lt;0,($N486+$O486+$P486+$Q486+$R486+$S486+$T486+$U486),0)</f>
        <v>0</v>
      </c>
      <c r="X486" s="78"/>
      <c r="Y486" s="78" t="n">
        <f aca="false">IF(($N486+$O486+$P486+$Q486+$R486+$S486+$T486+$U486)&gt;=0,($N486+$O486+$P486+$Q486+$R486+$S486+$T486+$U486),0)</f>
        <v>0</v>
      </c>
      <c r="AA486" s="78" t="n">
        <f aca="false">IF(AND((($AB485+$W485-$U485)&lt;0),($Y486&gt;0)),($AA485-$K486)*(1+Input!$C$18/(12*100)),($AA485+$Y486-$K486)*(1+Input!$C$18/(12*100)))</f>
        <v>153926.378527378</v>
      </c>
      <c r="AB486" s="78" t="n">
        <f aca="false">IF(AND((($AB485+$W485-$U485)&lt;0),($Y486&gt;=0)),($AB485+$W485-$U485+$Y486)*(1+Input!$C$15/(12*100)),0)</f>
        <v>0</v>
      </c>
    </row>
    <row r="487" customFormat="false" ht="12.8" hidden="false" customHeight="false" outlineLevel="0" collapsed="false">
      <c r="A487" s="76" t="n">
        <v>483</v>
      </c>
      <c r="B487" s="77" t="n">
        <f aca="false">EOMONTH(Input!$C$7,A487)</f>
        <v>57618</v>
      </c>
      <c r="D487" s="76" t="n">
        <f aca="false">DATEDIF(Input!$C$23,$B487,"Y")</f>
        <v>80</v>
      </c>
      <c r="E487" s="76" t="n">
        <f aca="false">DATEDIF(Input!$G$23,$B487,"Y")</f>
        <v>80</v>
      </c>
      <c r="G487" s="78" t="n">
        <f aca="false">Salary_01!$L487</f>
        <v>-3085.71538113778</v>
      </c>
      <c r="H487" s="78" t="n">
        <f aca="false">Salary_02!$L487</f>
        <v>-2571.42948428148</v>
      </c>
      <c r="I487" s="78" t="n">
        <f aca="false">Retirement_Dist_01!$J487</f>
        <v>5630.49054754397</v>
      </c>
      <c r="J487" s="78" t="n">
        <f aca="false">Retirement_Dist_02!$J487</f>
        <v>3876.38977622751</v>
      </c>
      <c r="K487" s="78" t="n">
        <f aca="true">IF(AND(OR($B487&gt;Input!$C$31,$B487&gt;Input!$G$31),OR($B487&lt;Input!$C$25,$B487&lt;Input!$G$25)),(-1)*PMT(Input!$C$18/(100*12),(OFFSET($A$4, MAX( MATCH(Input!$C$25,$B$4:$B$1004,1), MATCH(Input!$G$25,$B$4:$B$1004,1)),0,1,1) - OFFSET($A$4, MIN( MATCH(Input!$C$31,$B$4:$B$1004,1), MATCH(Input!$G$31,$B$4:$B$1004,1)),0,1,1)),$AD$4,0,1),0)</f>
        <v>2751.83598150878</v>
      </c>
      <c r="L487" s="78" t="n">
        <f aca="false">IF(AND(($B487&lt;Input!$C$31),($B487&lt;Input!$G$31)),($G487+$H487+$I487+$J487),($G487+$H487+$I487+$J487+$K487))</f>
        <v>6601.57143986099</v>
      </c>
      <c r="M487" s="78" t="n">
        <f aca="false">Mortgage!$L487</f>
        <v>-815.50944799977</v>
      </c>
      <c r="N487" s="78" t="n">
        <f aca="false">$L487+$M487</f>
        <v>5786.06199186122</v>
      </c>
      <c r="O487" s="78" t="n">
        <f aca="false">IF(AND(($B487&lt;Input!$C$31),($B487&lt;Input!$G$31)),Expenses!$D487,(-1)*$N487)</f>
        <v>-5786.06199186122</v>
      </c>
      <c r="P487" s="78" t="n">
        <f aca="false">Childcare!$D487</f>
        <v>0</v>
      </c>
      <c r="Q487" s="78" t="n">
        <f aca="false">Loan_01!$E487</f>
        <v>0</v>
      </c>
      <c r="R487" s="78" t="n">
        <f aca="false">Loan_02!$E487</f>
        <v>0</v>
      </c>
      <c r="S487" s="78" t="n">
        <f aca="false">(-1)*SUM(Roth_01!$D487+Roth_02!$D487+IRA_01!$D487+IRA_02!$D487+Invest_01!$D487+Invest_02!$D487)</f>
        <v>-0</v>
      </c>
      <c r="T487" s="78" t="n">
        <f aca="false">(-1)*(IF(($B487&gt;Input!$O$24),0,Input!$O$30)+IF(($B487&gt;Input!$O$31),0,Input!$O$37)+IF(($B487&gt;Input!$O$38),0,Input!$O$44))</f>
        <v>-0</v>
      </c>
      <c r="U487" s="78" t="n">
        <f aca="false">IF(($AB486*(Input!$C$16/100)&gt;0),0,($AB486*(Input!$C$16/100)))</f>
        <v>0</v>
      </c>
      <c r="V487" s="78"/>
      <c r="W487" s="78" t="n">
        <f aca="false">IF(($N487+$O487+$P487+$Q487+$R487+$S487+$T487+$U487)&lt;0,($N487+$O487+$P487+$Q487+$R487+$S487+$T487+$U487),0)</f>
        <v>0</v>
      </c>
      <c r="X487" s="78"/>
      <c r="Y487" s="78" t="n">
        <f aca="false">IF(($N487+$O487+$P487+$Q487+$R487+$S487+$T487+$U487)&gt;=0,($N487+$O487+$P487+$Q487+$R487+$S487+$T487+$U487),0)</f>
        <v>0</v>
      </c>
      <c r="AA487" s="78" t="n">
        <f aca="false">IF(AND((($AB486+$W486-$U486)&lt;0),($Y487&gt;0)),($AA486-$K487)*(1+Input!$C$18/(12*100)),($AA486+$Y487-$K487)*(1+Input!$C$18/(12*100)))</f>
        <v>151180.841485142</v>
      </c>
      <c r="AB487" s="78" t="n">
        <f aca="false">IF(AND((($AB486+$W486-$U486)&lt;0),($Y487&gt;=0)),($AB486+$W486-$U486+$Y487)*(1+Input!$C$15/(12*100)),0)</f>
        <v>0</v>
      </c>
    </row>
    <row r="488" customFormat="false" ht="12.8" hidden="false" customHeight="false" outlineLevel="0" collapsed="false">
      <c r="A488" s="76" t="n">
        <v>484</v>
      </c>
      <c r="B488" s="77" t="n">
        <f aca="false">EOMONTH(Input!$C$7,A488)</f>
        <v>57649</v>
      </c>
      <c r="D488" s="76" t="n">
        <f aca="false">DATEDIF(Input!$C$23,$B488,"Y")</f>
        <v>80</v>
      </c>
      <c r="E488" s="76" t="n">
        <f aca="false">DATEDIF(Input!$G$23,$B488,"Y")</f>
        <v>80</v>
      </c>
      <c r="G488" s="78" t="n">
        <f aca="false">Salary_01!$L488</f>
        <v>-3085.71538113778</v>
      </c>
      <c r="H488" s="78" t="n">
        <f aca="false">Salary_02!$L488</f>
        <v>-2571.42948428148</v>
      </c>
      <c r="I488" s="78" t="n">
        <f aca="false">Retirement_Dist_01!$J488</f>
        <v>5630.49054754397</v>
      </c>
      <c r="J488" s="78" t="n">
        <f aca="false">Retirement_Dist_02!$J488</f>
        <v>3876.38977622751</v>
      </c>
      <c r="K488" s="78" t="n">
        <f aca="true">IF(AND(OR($B488&gt;Input!$C$31,$B488&gt;Input!$G$31),OR($B488&lt;Input!$C$25,$B488&lt;Input!$G$25)),(-1)*PMT(Input!$C$18/(100*12),(OFFSET($A$4, MAX( MATCH(Input!$C$25,$B$4:$B$1004,1), MATCH(Input!$G$25,$B$4:$B$1004,1)),0,1,1) - OFFSET($A$4, MIN( MATCH(Input!$C$31,$B$4:$B$1004,1), MATCH(Input!$G$31,$B$4:$B$1004,1)),0,1,1)),$AD$4,0,1),0)</f>
        <v>2751.83598150878</v>
      </c>
      <c r="L488" s="78" t="n">
        <f aca="false">IF(AND(($B488&lt;Input!$C$31),($B488&lt;Input!$G$31)),($G488+$H488+$I488+$J488),($G488+$H488+$I488+$J488+$K488))</f>
        <v>6601.57143986099</v>
      </c>
      <c r="M488" s="78" t="n">
        <f aca="false">Mortgage!$L488</f>
        <v>-815.50944799977</v>
      </c>
      <c r="N488" s="78" t="n">
        <f aca="false">$L488+$M488</f>
        <v>5786.06199186122</v>
      </c>
      <c r="O488" s="78" t="n">
        <f aca="false">IF(AND(($B488&lt;Input!$C$31),($B488&lt;Input!$G$31)),Expenses!$D488,(-1)*$N488)</f>
        <v>-5786.06199186122</v>
      </c>
      <c r="P488" s="78" t="n">
        <f aca="false">Childcare!$D488</f>
        <v>0</v>
      </c>
      <c r="Q488" s="78" t="n">
        <f aca="false">Loan_01!$E488</f>
        <v>0</v>
      </c>
      <c r="R488" s="78" t="n">
        <f aca="false">Loan_02!$E488</f>
        <v>0</v>
      </c>
      <c r="S488" s="78" t="n">
        <f aca="false">(-1)*SUM(Roth_01!$D488+Roth_02!$D488+IRA_01!$D488+IRA_02!$D488+Invest_01!$D488+Invest_02!$D488)</f>
        <v>-0</v>
      </c>
      <c r="T488" s="78" t="n">
        <f aca="false">(-1)*(IF(($B488&gt;Input!$O$24),0,Input!$O$30)+IF(($B488&gt;Input!$O$31),0,Input!$O$37)+IF(($B488&gt;Input!$O$38),0,Input!$O$44))</f>
        <v>-0</v>
      </c>
      <c r="U488" s="78" t="n">
        <f aca="false">IF(($AB487*(Input!$C$16/100)&gt;0),0,($AB487*(Input!$C$16/100)))</f>
        <v>0</v>
      </c>
      <c r="V488" s="78"/>
      <c r="W488" s="78" t="n">
        <f aca="false">IF(($N488+$O488+$P488+$Q488+$R488+$S488+$T488+$U488)&lt;0,($N488+$O488+$P488+$Q488+$R488+$S488+$T488+$U488),0)</f>
        <v>0</v>
      </c>
      <c r="X488" s="78"/>
      <c r="Y488" s="78" t="n">
        <f aca="false">IF(($N488+$O488+$P488+$Q488+$R488+$S488+$T488+$U488)&gt;=0,($N488+$O488+$P488+$Q488+$R488+$S488+$T488+$U488),0)</f>
        <v>0</v>
      </c>
      <c r="AA488" s="78" t="n">
        <f aca="false">IF(AND((($AB487+$W487-$U487)&lt;0),($Y488&gt;0)),($AA487-$K488)*(1+Input!$C$18/(12*100)),($AA487+$Y488-$K488)*(1+Input!$C$18/(12*100)))</f>
        <v>148435.190045529</v>
      </c>
      <c r="AB488" s="78" t="n">
        <f aca="false">IF(AND((($AB487+$W487-$U487)&lt;0),($Y488&gt;=0)),($AB487+$W487-$U487+$Y488)*(1+Input!$C$15/(12*100)),0)</f>
        <v>0</v>
      </c>
    </row>
    <row r="489" customFormat="false" ht="12.8" hidden="false" customHeight="false" outlineLevel="0" collapsed="false">
      <c r="A489" s="76" t="n">
        <v>485</v>
      </c>
      <c r="B489" s="77" t="n">
        <f aca="false">EOMONTH(Input!$C$7,A489)</f>
        <v>57679</v>
      </c>
      <c r="D489" s="76" t="n">
        <f aca="false">DATEDIF(Input!$C$23,$B489,"Y")</f>
        <v>80</v>
      </c>
      <c r="E489" s="76" t="n">
        <f aca="false">DATEDIF(Input!$G$23,$B489,"Y")</f>
        <v>80</v>
      </c>
      <c r="G489" s="78" t="n">
        <f aca="false">Salary_01!$L489</f>
        <v>-3085.71538113778</v>
      </c>
      <c r="H489" s="78" t="n">
        <f aca="false">Salary_02!$L489</f>
        <v>-2571.42948428148</v>
      </c>
      <c r="I489" s="78" t="n">
        <f aca="false">Retirement_Dist_01!$J489</f>
        <v>5630.49054754397</v>
      </c>
      <c r="J489" s="78" t="n">
        <f aca="false">Retirement_Dist_02!$J489</f>
        <v>3876.38977622751</v>
      </c>
      <c r="K489" s="78" t="n">
        <f aca="true">IF(AND(OR($B489&gt;Input!$C$31,$B489&gt;Input!$G$31),OR($B489&lt;Input!$C$25,$B489&lt;Input!$G$25)),(-1)*PMT(Input!$C$18/(100*12),(OFFSET($A$4, MAX( MATCH(Input!$C$25,$B$4:$B$1004,1), MATCH(Input!$G$25,$B$4:$B$1004,1)),0,1,1) - OFFSET($A$4, MIN( MATCH(Input!$C$31,$B$4:$B$1004,1), MATCH(Input!$G$31,$B$4:$B$1004,1)),0,1,1)),$AD$4,0,1),0)</f>
        <v>2751.83598150878</v>
      </c>
      <c r="L489" s="78" t="n">
        <f aca="false">IF(AND(($B489&lt;Input!$C$31),($B489&lt;Input!$G$31)),($G489+$H489+$I489+$J489),($G489+$H489+$I489+$J489+$K489))</f>
        <v>6601.57143986099</v>
      </c>
      <c r="M489" s="78" t="n">
        <f aca="false">Mortgage!$L489</f>
        <v>-815.50944799977</v>
      </c>
      <c r="N489" s="78" t="n">
        <f aca="false">$L489+$M489</f>
        <v>5786.06199186122</v>
      </c>
      <c r="O489" s="78" t="n">
        <f aca="false">IF(AND(($B489&lt;Input!$C$31),($B489&lt;Input!$G$31)),Expenses!$D489,(-1)*$N489)</f>
        <v>-5786.06199186122</v>
      </c>
      <c r="P489" s="78" t="n">
        <f aca="false">Childcare!$D489</f>
        <v>0</v>
      </c>
      <c r="Q489" s="78" t="n">
        <f aca="false">Loan_01!$E489</f>
        <v>0</v>
      </c>
      <c r="R489" s="78" t="n">
        <f aca="false">Loan_02!$E489</f>
        <v>0</v>
      </c>
      <c r="S489" s="78" t="n">
        <f aca="false">(-1)*SUM(Roth_01!$D489+Roth_02!$D489+IRA_01!$D489+IRA_02!$D489+Invest_01!$D489+Invest_02!$D489)</f>
        <v>-0</v>
      </c>
      <c r="T489" s="78" t="n">
        <f aca="false">(-1)*(IF(($B489&gt;Input!$O$24),0,Input!$O$30)+IF(($B489&gt;Input!$O$31),0,Input!$O$37)+IF(($B489&gt;Input!$O$38),0,Input!$O$44))</f>
        <v>-0</v>
      </c>
      <c r="U489" s="78" t="n">
        <f aca="false">IF(($AB488*(Input!$C$16/100)&gt;0),0,($AB488*(Input!$C$16/100)))</f>
        <v>0</v>
      </c>
      <c r="V489" s="78"/>
      <c r="W489" s="78" t="n">
        <f aca="false">IF(($N489+$O489+$P489+$Q489+$R489+$S489+$T489+$U489)&lt;0,($N489+$O489+$P489+$Q489+$R489+$S489+$T489+$U489),0)</f>
        <v>0</v>
      </c>
      <c r="X489" s="78"/>
      <c r="Y489" s="78" t="n">
        <f aca="false">IF(($N489+$O489+$P489+$Q489+$R489+$S489+$T489+$U489)&gt;=0,($N489+$O489+$P489+$Q489+$R489+$S489+$T489+$U489),0)</f>
        <v>0</v>
      </c>
      <c r="AA489" s="78" t="n">
        <f aca="false">IF(AND((($AB488+$W488-$U488)&lt;0),($Y489&gt;0)),($AA488-$K489)*(1+Input!$C$18/(12*100)),($AA488+$Y489-$K489)*(1+Input!$C$18/(12*100)))</f>
        <v>145689.424203773</v>
      </c>
      <c r="AB489" s="78" t="n">
        <f aca="false">IF(AND((($AB488+$W488-$U488)&lt;0),($Y489&gt;=0)),($AB488+$W488-$U488+$Y489)*(1+Input!$C$15/(12*100)),0)</f>
        <v>0</v>
      </c>
    </row>
    <row r="490" customFormat="false" ht="12.8" hidden="false" customHeight="false" outlineLevel="0" collapsed="false">
      <c r="A490" s="76" t="n">
        <v>486</v>
      </c>
      <c r="B490" s="77" t="n">
        <f aca="false">EOMONTH(Input!$C$7,A490)</f>
        <v>57710</v>
      </c>
      <c r="D490" s="76" t="n">
        <f aca="false">DATEDIF(Input!$C$23,$B490,"Y")</f>
        <v>80</v>
      </c>
      <c r="E490" s="76" t="n">
        <f aca="false">DATEDIF(Input!$G$23,$B490,"Y")</f>
        <v>80</v>
      </c>
      <c r="G490" s="78" t="n">
        <f aca="false">Salary_01!$L490</f>
        <v>-3085.71538113778</v>
      </c>
      <c r="H490" s="78" t="n">
        <f aca="false">Salary_02!$L490</f>
        <v>-2571.42948428148</v>
      </c>
      <c r="I490" s="78" t="n">
        <f aca="false">Retirement_Dist_01!$J490</f>
        <v>5630.49054754397</v>
      </c>
      <c r="J490" s="78" t="n">
        <f aca="false">Retirement_Dist_02!$J490</f>
        <v>3876.38977622751</v>
      </c>
      <c r="K490" s="78" t="n">
        <f aca="true">IF(AND(OR($B490&gt;Input!$C$31,$B490&gt;Input!$G$31),OR($B490&lt;Input!$C$25,$B490&lt;Input!$G$25)),(-1)*PMT(Input!$C$18/(100*12),(OFFSET($A$4, MAX( MATCH(Input!$C$25,$B$4:$B$1004,1), MATCH(Input!$G$25,$B$4:$B$1004,1)),0,1,1) - OFFSET($A$4, MIN( MATCH(Input!$C$31,$B$4:$B$1004,1), MATCH(Input!$G$31,$B$4:$B$1004,1)),0,1,1)),$AD$4,0,1),0)</f>
        <v>2751.83598150878</v>
      </c>
      <c r="L490" s="78" t="n">
        <f aca="false">IF(AND(($B490&lt;Input!$C$31),($B490&lt;Input!$G$31)),($G490+$H490+$I490+$J490),($G490+$H490+$I490+$J490+$K490))</f>
        <v>6601.57143986099</v>
      </c>
      <c r="M490" s="78" t="n">
        <f aca="false">Mortgage!$L490</f>
        <v>-815.50944799977</v>
      </c>
      <c r="N490" s="78" t="n">
        <f aca="false">$L490+$M490</f>
        <v>5786.06199186122</v>
      </c>
      <c r="O490" s="78" t="n">
        <f aca="false">IF(AND(($B490&lt;Input!$C$31),($B490&lt;Input!$G$31)),Expenses!$D490,(-1)*$N490)</f>
        <v>-5786.06199186122</v>
      </c>
      <c r="P490" s="78" t="n">
        <f aca="false">Childcare!$D490</f>
        <v>0</v>
      </c>
      <c r="Q490" s="78" t="n">
        <f aca="false">Loan_01!$E490</f>
        <v>0</v>
      </c>
      <c r="R490" s="78" t="n">
        <f aca="false">Loan_02!$E490</f>
        <v>0</v>
      </c>
      <c r="S490" s="78" t="n">
        <f aca="false">(-1)*SUM(Roth_01!$D490+Roth_02!$D490+IRA_01!$D490+IRA_02!$D490+Invest_01!$D490+Invest_02!$D490)</f>
        <v>-0</v>
      </c>
      <c r="T490" s="78" t="n">
        <f aca="false">(-1)*(IF(($B490&gt;Input!$O$24),0,Input!$O$30)+IF(($B490&gt;Input!$O$31),0,Input!$O$37)+IF(($B490&gt;Input!$O$38),0,Input!$O$44))</f>
        <v>-0</v>
      </c>
      <c r="U490" s="78" t="n">
        <f aca="false">IF(($AB489*(Input!$C$16/100)&gt;0),0,($AB489*(Input!$C$16/100)))</f>
        <v>0</v>
      </c>
      <c r="V490" s="78"/>
      <c r="W490" s="78" t="n">
        <f aca="false">IF(($N490+$O490+$P490+$Q490+$R490+$S490+$T490+$U490)&lt;0,($N490+$O490+$P490+$Q490+$R490+$S490+$T490+$U490),0)</f>
        <v>0</v>
      </c>
      <c r="X490" s="78"/>
      <c r="Y490" s="78" t="n">
        <f aca="false">IF(($N490+$O490+$P490+$Q490+$R490+$S490+$T490+$U490)&gt;=0,($N490+$O490+$P490+$Q490+$R490+$S490+$T490+$U490),0)</f>
        <v>0</v>
      </c>
      <c r="AA490" s="78" t="n">
        <f aca="false">IF(AND((($AB489+$W489-$U489)&lt;0),($Y490&gt;0)),($AA489-$K490)*(1+Input!$C$18/(12*100)),($AA489+$Y490-$K490)*(1+Input!$C$18/(12*100)))</f>
        <v>142943.543955107</v>
      </c>
      <c r="AB490" s="78" t="n">
        <f aca="false">IF(AND((($AB489+$W489-$U489)&lt;0),($Y490&gt;=0)),($AB489+$W489-$U489+$Y490)*(1+Input!$C$15/(12*100)),0)</f>
        <v>0</v>
      </c>
    </row>
    <row r="491" customFormat="false" ht="12.8" hidden="false" customHeight="false" outlineLevel="0" collapsed="false">
      <c r="A491" s="76" t="n">
        <v>487</v>
      </c>
      <c r="B491" s="77" t="n">
        <f aca="false">EOMONTH(Input!$C$7,A491)</f>
        <v>57741</v>
      </c>
      <c r="D491" s="76" t="n">
        <f aca="false">DATEDIF(Input!$C$23,$B491,"Y")</f>
        <v>80</v>
      </c>
      <c r="E491" s="76" t="n">
        <f aca="false">DATEDIF(Input!$G$23,$B491,"Y")</f>
        <v>80</v>
      </c>
      <c r="G491" s="78" t="n">
        <f aca="false">Salary_01!$L491</f>
        <v>-3085.71538113778</v>
      </c>
      <c r="H491" s="78" t="n">
        <f aca="false">Salary_02!$L491</f>
        <v>-2571.42948428148</v>
      </c>
      <c r="I491" s="78" t="n">
        <f aca="false">Retirement_Dist_01!$J491</f>
        <v>5630.49054754397</v>
      </c>
      <c r="J491" s="78" t="n">
        <f aca="false">Retirement_Dist_02!$J491</f>
        <v>3876.38977622751</v>
      </c>
      <c r="K491" s="78" t="n">
        <f aca="true">IF(AND(OR($B491&gt;Input!$C$31,$B491&gt;Input!$G$31),OR($B491&lt;Input!$C$25,$B491&lt;Input!$G$25)),(-1)*PMT(Input!$C$18/(100*12),(OFFSET($A$4, MAX( MATCH(Input!$C$25,$B$4:$B$1004,1), MATCH(Input!$G$25,$B$4:$B$1004,1)),0,1,1) - OFFSET($A$4, MIN( MATCH(Input!$C$31,$B$4:$B$1004,1), MATCH(Input!$G$31,$B$4:$B$1004,1)),0,1,1)),$AD$4,0,1),0)</f>
        <v>2751.83598150878</v>
      </c>
      <c r="L491" s="78" t="n">
        <f aca="false">IF(AND(($B491&lt;Input!$C$31),($B491&lt;Input!$G$31)),($G491+$H491+$I491+$J491),($G491+$H491+$I491+$J491+$K491))</f>
        <v>6601.57143986099</v>
      </c>
      <c r="M491" s="78" t="n">
        <f aca="false">Mortgage!$L491</f>
        <v>-815.50944799977</v>
      </c>
      <c r="N491" s="78" t="n">
        <f aca="false">$L491+$M491</f>
        <v>5786.06199186122</v>
      </c>
      <c r="O491" s="78" t="n">
        <f aca="false">IF(AND(($B491&lt;Input!$C$31),($B491&lt;Input!$G$31)),Expenses!$D491,(-1)*$N491)</f>
        <v>-5786.06199186122</v>
      </c>
      <c r="P491" s="78" t="n">
        <f aca="false">Childcare!$D491</f>
        <v>0</v>
      </c>
      <c r="Q491" s="78" t="n">
        <f aca="false">Loan_01!$E491</f>
        <v>0</v>
      </c>
      <c r="R491" s="78" t="n">
        <f aca="false">Loan_02!$E491</f>
        <v>0</v>
      </c>
      <c r="S491" s="78" t="n">
        <f aca="false">(-1)*SUM(Roth_01!$D491+Roth_02!$D491+IRA_01!$D491+IRA_02!$D491+Invest_01!$D491+Invest_02!$D491)</f>
        <v>-0</v>
      </c>
      <c r="T491" s="78" t="n">
        <f aca="false">(-1)*(IF(($B491&gt;Input!$O$24),0,Input!$O$30)+IF(($B491&gt;Input!$O$31),0,Input!$O$37)+IF(($B491&gt;Input!$O$38),0,Input!$O$44))</f>
        <v>-0</v>
      </c>
      <c r="U491" s="78" t="n">
        <f aca="false">IF(($AB490*(Input!$C$16/100)&gt;0),0,($AB490*(Input!$C$16/100)))</f>
        <v>0</v>
      </c>
      <c r="V491" s="78"/>
      <c r="W491" s="78" t="n">
        <f aca="false">IF(($N491+$O491+$P491+$Q491+$R491+$S491+$T491+$U491)&lt;0,($N491+$O491+$P491+$Q491+$R491+$S491+$T491+$U491),0)</f>
        <v>0</v>
      </c>
      <c r="X491" s="78"/>
      <c r="Y491" s="78" t="n">
        <f aca="false">IF(($N491+$O491+$P491+$Q491+$R491+$S491+$T491+$U491)&gt;=0,($N491+$O491+$P491+$Q491+$R491+$S491+$T491+$U491),0)</f>
        <v>0</v>
      </c>
      <c r="AA491" s="78" t="n">
        <f aca="false">IF(AND((($AB490+$W490-$U490)&lt;0),($Y491&gt;0)),($AA490-$K491)*(1+Input!$C$18/(12*100)),($AA490+$Y491-$K491)*(1+Input!$C$18/(12*100)))</f>
        <v>140197.549294764</v>
      </c>
      <c r="AB491" s="78" t="n">
        <f aca="false">IF(AND((($AB490+$W490-$U490)&lt;0),($Y491&gt;=0)),($AB490+$W490-$U490+$Y491)*(1+Input!$C$15/(12*100)),0)</f>
        <v>0</v>
      </c>
    </row>
    <row r="492" customFormat="false" ht="12.8" hidden="false" customHeight="false" outlineLevel="0" collapsed="false">
      <c r="A492" s="76" t="n">
        <v>488</v>
      </c>
      <c r="B492" s="77" t="n">
        <f aca="false">EOMONTH(Input!$C$7,A492)</f>
        <v>57769</v>
      </c>
      <c r="D492" s="76" t="n">
        <f aca="false">DATEDIF(Input!$C$23,$B492,"Y")</f>
        <v>80</v>
      </c>
      <c r="E492" s="76" t="n">
        <f aca="false">DATEDIF(Input!$G$23,$B492,"Y")</f>
        <v>80</v>
      </c>
      <c r="G492" s="78" t="n">
        <f aca="false">Salary_01!$L492</f>
        <v>-3085.71538113778</v>
      </c>
      <c r="H492" s="78" t="n">
        <f aca="false">Salary_02!$L492</f>
        <v>-2571.42948428148</v>
      </c>
      <c r="I492" s="78" t="n">
        <f aca="false">Retirement_Dist_01!$J492</f>
        <v>5630.49054754397</v>
      </c>
      <c r="J492" s="78" t="n">
        <f aca="false">Retirement_Dist_02!$J492</f>
        <v>3876.38977622751</v>
      </c>
      <c r="K492" s="78" t="n">
        <f aca="true">IF(AND(OR($B492&gt;Input!$C$31,$B492&gt;Input!$G$31),OR($B492&lt;Input!$C$25,$B492&lt;Input!$G$25)),(-1)*PMT(Input!$C$18/(100*12),(OFFSET($A$4, MAX( MATCH(Input!$C$25,$B$4:$B$1004,1), MATCH(Input!$G$25,$B$4:$B$1004,1)),0,1,1) - OFFSET($A$4, MIN( MATCH(Input!$C$31,$B$4:$B$1004,1), MATCH(Input!$G$31,$B$4:$B$1004,1)),0,1,1)),$AD$4,0,1),0)</f>
        <v>2751.83598150878</v>
      </c>
      <c r="L492" s="78" t="n">
        <f aca="false">IF(AND(($B492&lt;Input!$C$31),($B492&lt;Input!$G$31)),($G492+$H492+$I492+$J492),($G492+$H492+$I492+$J492+$K492))</f>
        <v>6601.57143986099</v>
      </c>
      <c r="M492" s="78" t="n">
        <f aca="false">Mortgage!$L492</f>
        <v>-815.50944799977</v>
      </c>
      <c r="N492" s="78" t="n">
        <f aca="false">$L492+$M492</f>
        <v>5786.06199186122</v>
      </c>
      <c r="O492" s="78" t="n">
        <f aca="false">IF(AND(($B492&lt;Input!$C$31),($B492&lt;Input!$G$31)),Expenses!$D492,(-1)*$N492)</f>
        <v>-5786.06199186122</v>
      </c>
      <c r="P492" s="78" t="n">
        <f aca="false">Childcare!$D492</f>
        <v>0</v>
      </c>
      <c r="Q492" s="78" t="n">
        <f aca="false">Loan_01!$E492</f>
        <v>0</v>
      </c>
      <c r="R492" s="78" t="n">
        <f aca="false">Loan_02!$E492</f>
        <v>0</v>
      </c>
      <c r="S492" s="78" t="n">
        <f aca="false">(-1)*SUM(Roth_01!$D492+Roth_02!$D492+IRA_01!$D492+IRA_02!$D492+Invest_01!$D492+Invest_02!$D492)</f>
        <v>-0</v>
      </c>
      <c r="T492" s="78" t="n">
        <f aca="false">(-1)*(IF(($B492&gt;Input!$O$24),0,Input!$O$30)+IF(($B492&gt;Input!$O$31),0,Input!$O$37)+IF(($B492&gt;Input!$O$38),0,Input!$O$44))</f>
        <v>-0</v>
      </c>
      <c r="U492" s="78" t="n">
        <f aca="false">IF(($AB491*(Input!$C$16/100)&gt;0),0,($AB491*(Input!$C$16/100)))</f>
        <v>0</v>
      </c>
      <c r="V492" s="78"/>
      <c r="W492" s="78" t="n">
        <f aca="false">IF(($N492+$O492+$P492+$Q492+$R492+$S492+$T492+$U492)&lt;0,($N492+$O492+$P492+$Q492+$R492+$S492+$T492+$U492),0)</f>
        <v>0</v>
      </c>
      <c r="X492" s="78"/>
      <c r="Y492" s="78" t="n">
        <f aca="false">IF(($N492+$O492+$P492+$Q492+$R492+$S492+$T492+$U492)&gt;=0,($N492+$O492+$P492+$Q492+$R492+$S492+$T492+$U492),0)</f>
        <v>0</v>
      </c>
      <c r="AA492" s="78" t="n">
        <f aca="false">IF(AND((($AB491+$W491-$U491)&lt;0),($Y492&gt;0)),($AA491-$K492)*(1+Input!$C$18/(12*100)),($AA491+$Y492-$K492)*(1+Input!$C$18/(12*100)))</f>
        <v>137451.440217977</v>
      </c>
      <c r="AB492" s="78" t="n">
        <f aca="false">IF(AND((($AB491+$W491-$U491)&lt;0),($Y492&gt;=0)),($AB491+$W491-$U491+$Y492)*(1+Input!$C$15/(12*100)),0)</f>
        <v>0</v>
      </c>
    </row>
    <row r="493" customFormat="false" ht="12.8" hidden="false" customHeight="false" outlineLevel="0" collapsed="false">
      <c r="A493" s="76" t="n">
        <v>489</v>
      </c>
      <c r="B493" s="77" t="n">
        <f aca="false">EOMONTH(Input!$C$7,A493)</f>
        <v>57800</v>
      </c>
      <c r="D493" s="76" t="n">
        <f aca="false">DATEDIF(Input!$C$23,$B493,"Y")</f>
        <v>80</v>
      </c>
      <c r="E493" s="76" t="n">
        <f aca="false">DATEDIF(Input!$G$23,$B493,"Y")</f>
        <v>80</v>
      </c>
      <c r="G493" s="78" t="n">
        <f aca="false">Salary_01!$L493</f>
        <v>-3085.71538113778</v>
      </c>
      <c r="H493" s="78" t="n">
        <f aca="false">Salary_02!$L493</f>
        <v>-2571.42948428148</v>
      </c>
      <c r="I493" s="78" t="n">
        <f aca="false">Retirement_Dist_01!$J493</f>
        <v>5630.49054754397</v>
      </c>
      <c r="J493" s="78" t="n">
        <f aca="false">Retirement_Dist_02!$J493</f>
        <v>3876.38977622751</v>
      </c>
      <c r="K493" s="78" t="n">
        <f aca="true">IF(AND(OR($B493&gt;Input!$C$31,$B493&gt;Input!$G$31),OR($B493&lt;Input!$C$25,$B493&lt;Input!$G$25)),(-1)*PMT(Input!$C$18/(100*12),(OFFSET($A$4, MAX( MATCH(Input!$C$25,$B$4:$B$1004,1), MATCH(Input!$G$25,$B$4:$B$1004,1)),0,1,1) - OFFSET($A$4, MIN( MATCH(Input!$C$31,$B$4:$B$1004,1), MATCH(Input!$G$31,$B$4:$B$1004,1)),0,1,1)),$AD$4,0,1),0)</f>
        <v>2751.83598150878</v>
      </c>
      <c r="L493" s="78" t="n">
        <f aca="false">IF(AND(($B493&lt;Input!$C$31),($B493&lt;Input!$G$31)),($G493+$H493+$I493+$J493),($G493+$H493+$I493+$J493+$K493))</f>
        <v>6601.57143986099</v>
      </c>
      <c r="M493" s="78" t="n">
        <f aca="false">Mortgage!$L493</f>
        <v>-815.50944799977</v>
      </c>
      <c r="N493" s="78" t="n">
        <f aca="false">$L493+$M493</f>
        <v>5786.06199186122</v>
      </c>
      <c r="O493" s="78" t="n">
        <f aca="false">IF(AND(($B493&lt;Input!$C$31),($B493&lt;Input!$G$31)),Expenses!$D493,(-1)*$N493)</f>
        <v>-5786.06199186122</v>
      </c>
      <c r="P493" s="78" t="n">
        <f aca="false">Childcare!$D493</f>
        <v>0</v>
      </c>
      <c r="Q493" s="78" t="n">
        <f aca="false">Loan_01!$E493</f>
        <v>0</v>
      </c>
      <c r="R493" s="78" t="n">
        <f aca="false">Loan_02!$E493</f>
        <v>0</v>
      </c>
      <c r="S493" s="78" t="n">
        <f aca="false">(-1)*SUM(Roth_01!$D493+Roth_02!$D493+IRA_01!$D493+IRA_02!$D493+Invest_01!$D493+Invest_02!$D493)</f>
        <v>-0</v>
      </c>
      <c r="T493" s="78" t="n">
        <f aca="false">(-1)*(IF(($B493&gt;Input!$O$24),0,Input!$O$30)+IF(($B493&gt;Input!$O$31),0,Input!$O$37)+IF(($B493&gt;Input!$O$38),0,Input!$O$44))</f>
        <v>-0</v>
      </c>
      <c r="U493" s="78" t="n">
        <f aca="false">IF(($AB492*(Input!$C$16/100)&gt;0),0,($AB492*(Input!$C$16/100)))</f>
        <v>0</v>
      </c>
      <c r="V493" s="78"/>
      <c r="W493" s="78" t="n">
        <f aca="false">IF(($N493+$O493+$P493+$Q493+$R493+$S493+$T493+$U493)&lt;0,($N493+$O493+$P493+$Q493+$R493+$S493+$T493+$U493),0)</f>
        <v>0</v>
      </c>
      <c r="X493" s="78"/>
      <c r="Y493" s="78" t="n">
        <f aca="false">IF(($N493+$O493+$P493+$Q493+$R493+$S493+$T493+$U493)&gt;=0,($N493+$O493+$P493+$Q493+$R493+$S493+$T493+$U493),0)</f>
        <v>0</v>
      </c>
      <c r="AA493" s="78" t="n">
        <f aca="false">IF(AND((($AB492+$W492-$U492)&lt;0),($Y493&gt;0)),($AA492-$K493)*(1+Input!$C$18/(12*100)),($AA492+$Y493-$K493)*(1+Input!$C$18/(12*100)))</f>
        <v>134705.216719978</v>
      </c>
      <c r="AB493" s="78" t="n">
        <f aca="false">IF(AND((($AB492+$W492-$U492)&lt;0),($Y493&gt;=0)),($AB492+$W492-$U492+$Y493)*(1+Input!$C$15/(12*100)),0)</f>
        <v>0</v>
      </c>
    </row>
    <row r="494" customFormat="false" ht="12.8" hidden="false" customHeight="false" outlineLevel="0" collapsed="false">
      <c r="A494" s="76" t="n">
        <v>490</v>
      </c>
      <c r="B494" s="77" t="n">
        <f aca="false">EOMONTH(Input!$C$7,A494)</f>
        <v>57830</v>
      </c>
      <c r="D494" s="76" t="n">
        <f aca="false">DATEDIF(Input!$C$23,$B494,"Y")</f>
        <v>80</v>
      </c>
      <c r="E494" s="76" t="n">
        <f aca="false">DATEDIF(Input!$G$23,$B494,"Y")</f>
        <v>80</v>
      </c>
      <c r="G494" s="78" t="n">
        <f aca="false">Salary_01!$L494</f>
        <v>-3085.71538113778</v>
      </c>
      <c r="H494" s="78" t="n">
        <f aca="false">Salary_02!$L494</f>
        <v>-2571.42948428148</v>
      </c>
      <c r="I494" s="78" t="n">
        <f aca="false">Retirement_Dist_01!$J494</f>
        <v>5630.49054754397</v>
      </c>
      <c r="J494" s="78" t="n">
        <f aca="false">Retirement_Dist_02!$J494</f>
        <v>3876.38977622751</v>
      </c>
      <c r="K494" s="78" t="n">
        <f aca="true">IF(AND(OR($B494&gt;Input!$C$31,$B494&gt;Input!$G$31),OR($B494&lt;Input!$C$25,$B494&lt;Input!$G$25)),(-1)*PMT(Input!$C$18/(100*12),(OFFSET($A$4, MAX( MATCH(Input!$C$25,$B$4:$B$1004,1), MATCH(Input!$G$25,$B$4:$B$1004,1)),0,1,1) - OFFSET($A$4, MIN( MATCH(Input!$C$31,$B$4:$B$1004,1), MATCH(Input!$G$31,$B$4:$B$1004,1)),0,1,1)),$AD$4,0,1),0)</f>
        <v>2751.83598150878</v>
      </c>
      <c r="L494" s="78" t="n">
        <f aca="false">IF(AND(($B494&lt;Input!$C$31),($B494&lt;Input!$G$31)),($G494+$H494+$I494+$J494),($G494+$H494+$I494+$J494+$K494))</f>
        <v>6601.57143986099</v>
      </c>
      <c r="M494" s="78" t="n">
        <f aca="false">Mortgage!$L494</f>
        <v>-815.50944799977</v>
      </c>
      <c r="N494" s="78" t="n">
        <f aca="false">$L494+$M494</f>
        <v>5786.06199186122</v>
      </c>
      <c r="O494" s="78" t="n">
        <f aca="false">IF(AND(($B494&lt;Input!$C$31),($B494&lt;Input!$G$31)),Expenses!$D494,(-1)*$N494)</f>
        <v>-5786.06199186122</v>
      </c>
      <c r="P494" s="78" t="n">
        <f aca="false">Childcare!$D494</f>
        <v>0</v>
      </c>
      <c r="Q494" s="78" t="n">
        <f aca="false">Loan_01!$E494</f>
        <v>0</v>
      </c>
      <c r="R494" s="78" t="n">
        <f aca="false">Loan_02!$E494</f>
        <v>0</v>
      </c>
      <c r="S494" s="78" t="n">
        <f aca="false">(-1)*SUM(Roth_01!$D494+Roth_02!$D494+IRA_01!$D494+IRA_02!$D494+Invest_01!$D494+Invest_02!$D494)</f>
        <v>-0</v>
      </c>
      <c r="T494" s="78" t="n">
        <f aca="false">(-1)*(IF(($B494&gt;Input!$O$24),0,Input!$O$30)+IF(($B494&gt;Input!$O$31),0,Input!$O$37)+IF(($B494&gt;Input!$O$38),0,Input!$O$44))</f>
        <v>-0</v>
      </c>
      <c r="U494" s="78" t="n">
        <f aca="false">IF(($AB493*(Input!$C$16/100)&gt;0),0,($AB493*(Input!$C$16/100)))</f>
        <v>0</v>
      </c>
      <c r="V494" s="78"/>
      <c r="W494" s="78" t="n">
        <f aca="false">IF(($N494+$O494+$P494+$Q494+$R494+$S494+$T494+$U494)&lt;0,($N494+$O494+$P494+$Q494+$R494+$S494+$T494+$U494),0)</f>
        <v>0</v>
      </c>
      <c r="X494" s="78"/>
      <c r="Y494" s="78" t="n">
        <f aca="false">IF(($N494+$O494+$P494+$Q494+$R494+$S494+$T494+$U494)&gt;=0,($N494+$O494+$P494+$Q494+$R494+$S494+$T494+$U494),0)</f>
        <v>0</v>
      </c>
      <c r="AA494" s="78" t="n">
        <f aca="false">IF(AND((($AB493+$W493-$U493)&lt;0),($Y494&gt;0)),($AA493-$K494)*(1+Input!$C$18/(12*100)),($AA493+$Y494-$K494)*(1+Input!$C$18/(12*100)))</f>
        <v>131958.878796</v>
      </c>
      <c r="AB494" s="78" t="n">
        <f aca="false">IF(AND((($AB493+$W493-$U493)&lt;0),($Y494&gt;=0)),($AB493+$W493-$U493+$Y494)*(1+Input!$C$15/(12*100)),0)</f>
        <v>0</v>
      </c>
    </row>
    <row r="495" customFormat="false" ht="12.8" hidden="false" customHeight="false" outlineLevel="0" collapsed="false">
      <c r="A495" s="76" t="n">
        <v>491</v>
      </c>
      <c r="B495" s="77" t="n">
        <f aca="false">EOMONTH(Input!$C$7,A495)</f>
        <v>57861</v>
      </c>
      <c r="D495" s="76" t="n">
        <f aca="false">DATEDIF(Input!$C$23,$B495,"Y")</f>
        <v>81</v>
      </c>
      <c r="E495" s="76" t="n">
        <f aca="false">DATEDIF(Input!$G$23,$B495,"Y")</f>
        <v>81</v>
      </c>
      <c r="G495" s="78" t="n">
        <f aca="false">Salary_01!$L495</f>
        <v>-3085.71538113778</v>
      </c>
      <c r="H495" s="78" t="n">
        <f aca="false">Salary_02!$L495</f>
        <v>-2571.42948428148</v>
      </c>
      <c r="I495" s="78" t="n">
        <f aca="false">Retirement_Dist_01!$J495</f>
        <v>5630.49054754397</v>
      </c>
      <c r="J495" s="78" t="n">
        <f aca="false">Retirement_Dist_02!$J495</f>
        <v>3876.38977622751</v>
      </c>
      <c r="K495" s="78" t="n">
        <f aca="true">IF(AND(OR($B495&gt;Input!$C$31,$B495&gt;Input!$G$31),OR($B495&lt;Input!$C$25,$B495&lt;Input!$G$25)),(-1)*PMT(Input!$C$18/(100*12),(OFFSET($A$4, MAX( MATCH(Input!$C$25,$B$4:$B$1004,1), MATCH(Input!$G$25,$B$4:$B$1004,1)),0,1,1) - OFFSET($A$4, MIN( MATCH(Input!$C$31,$B$4:$B$1004,1), MATCH(Input!$G$31,$B$4:$B$1004,1)),0,1,1)),$AD$4,0,1),0)</f>
        <v>2751.83598150878</v>
      </c>
      <c r="L495" s="78" t="n">
        <f aca="false">IF(AND(($B495&lt;Input!$C$31),($B495&lt;Input!$G$31)),($G495+$H495+$I495+$J495),($G495+$H495+$I495+$J495+$K495))</f>
        <v>6601.57143986099</v>
      </c>
      <c r="M495" s="78" t="n">
        <f aca="false">Mortgage!$L495</f>
        <v>-815.50944799977</v>
      </c>
      <c r="N495" s="78" t="n">
        <f aca="false">$L495+$M495</f>
        <v>5786.06199186122</v>
      </c>
      <c r="O495" s="78" t="n">
        <f aca="false">IF(AND(($B495&lt;Input!$C$31),($B495&lt;Input!$G$31)),Expenses!$D495,(-1)*$N495)</f>
        <v>-5786.06199186122</v>
      </c>
      <c r="P495" s="78" t="n">
        <f aca="false">Childcare!$D495</f>
        <v>0</v>
      </c>
      <c r="Q495" s="78" t="n">
        <f aca="false">Loan_01!$E495</f>
        <v>0</v>
      </c>
      <c r="R495" s="78" t="n">
        <f aca="false">Loan_02!$E495</f>
        <v>0</v>
      </c>
      <c r="S495" s="78" t="n">
        <f aca="false">(-1)*SUM(Roth_01!$D495+Roth_02!$D495+IRA_01!$D495+IRA_02!$D495+Invest_01!$D495+Invest_02!$D495)</f>
        <v>-0</v>
      </c>
      <c r="T495" s="78" t="n">
        <f aca="false">(-1)*(IF(($B495&gt;Input!$O$24),0,Input!$O$30)+IF(($B495&gt;Input!$O$31),0,Input!$O$37)+IF(($B495&gt;Input!$O$38),0,Input!$O$44))</f>
        <v>-0</v>
      </c>
      <c r="U495" s="78" t="n">
        <f aca="false">IF(($AB494*(Input!$C$16/100)&gt;0),0,($AB494*(Input!$C$16/100)))</f>
        <v>0</v>
      </c>
      <c r="V495" s="78"/>
      <c r="W495" s="78" t="n">
        <f aca="false">IF(($N495+$O495+$P495+$Q495+$R495+$S495+$T495+$U495)&lt;0,($N495+$O495+$P495+$Q495+$R495+$S495+$T495+$U495),0)</f>
        <v>0</v>
      </c>
      <c r="X495" s="78"/>
      <c r="Y495" s="78" t="n">
        <f aca="false">IF(($N495+$O495+$P495+$Q495+$R495+$S495+$T495+$U495)&gt;=0,($N495+$O495+$P495+$Q495+$R495+$S495+$T495+$U495),0)</f>
        <v>0</v>
      </c>
      <c r="AA495" s="78" t="n">
        <f aca="false">IF(AND((($AB494+$W494-$U494)&lt;0),($Y495&gt;0)),($AA494-$K495)*(1+Input!$C$18/(12*100)),($AA494+$Y495-$K495)*(1+Input!$C$18/(12*100)))</f>
        <v>129212.426441275</v>
      </c>
      <c r="AB495" s="78" t="n">
        <f aca="false">IF(AND((($AB494+$W494-$U494)&lt;0),($Y495&gt;=0)),($AB494+$W494-$U494+$Y495)*(1+Input!$C$15/(12*100)),0)</f>
        <v>0</v>
      </c>
    </row>
    <row r="496" customFormat="false" ht="12.8" hidden="false" customHeight="false" outlineLevel="0" collapsed="false">
      <c r="A496" s="76" t="n">
        <v>492</v>
      </c>
      <c r="B496" s="77" t="n">
        <f aca="false">EOMONTH(Input!$C$7,A496)</f>
        <v>57891</v>
      </c>
      <c r="D496" s="76" t="n">
        <f aca="false">DATEDIF(Input!$C$23,$B496,"Y")</f>
        <v>81</v>
      </c>
      <c r="E496" s="76" t="n">
        <f aca="false">DATEDIF(Input!$G$23,$B496,"Y")</f>
        <v>81</v>
      </c>
      <c r="G496" s="78" t="n">
        <f aca="false">Salary_01!$L496</f>
        <v>-3270.85830400604</v>
      </c>
      <c r="H496" s="78" t="n">
        <f aca="false">Salary_02!$L496</f>
        <v>-2725.71525333837</v>
      </c>
      <c r="I496" s="78" t="n">
        <f aca="false">Retirement_Dist_01!$J496</f>
        <v>5630.49054754397</v>
      </c>
      <c r="J496" s="78" t="n">
        <f aca="false">Retirement_Dist_02!$J496</f>
        <v>3876.38977622751</v>
      </c>
      <c r="K496" s="78" t="n">
        <f aca="true">IF(AND(OR($B496&gt;Input!$C$31,$B496&gt;Input!$G$31),OR($B496&lt;Input!$C$25,$B496&lt;Input!$G$25)),(-1)*PMT(Input!$C$18/(100*12),(OFFSET($A$4, MAX( MATCH(Input!$C$25,$B$4:$B$1004,1), MATCH(Input!$G$25,$B$4:$B$1004,1)),0,1,1) - OFFSET($A$4, MIN( MATCH(Input!$C$31,$B$4:$B$1004,1), MATCH(Input!$G$31,$B$4:$B$1004,1)),0,1,1)),$AD$4,0,1),0)</f>
        <v>2751.83598150878</v>
      </c>
      <c r="L496" s="78" t="n">
        <f aca="false">IF(AND(($B496&lt;Input!$C$31),($B496&lt;Input!$G$31)),($G496+$H496+$I496+$J496),($G496+$H496+$I496+$J496+$K496))</f>
        <v>6262.14274793584</v>
      </c>
      <c r="M496" s="78" t="n">
        <f aca="false">Mortgage!$L496</f>
        <v>-839.974731439763</v>
      </c>
      <c r="N496" s="78" t="n">
        <f aca="false">$L496+$M496</f>
        <v>5422.16801649608</v>
      </c>
      <c r="O496" s="78" t="n">
        <f aca="false">IF(AND(($B496&lt;Input!$C$31),($B496&lt;Input!$G$31)),Expenses!$D496,(-1)*$N496)</f>
        <v>-5422.16801649608</v>
      </c>
      <c r="P496" s="78" t="n">
        <f aca="false">Childcare!$D496</f>
        <v>0</v>
      </c>
      <c r="Q496" s="78" t="n">
        <f aca="false">Loan_01!$E496</f>
        <v>0</v>
      </c>
      <c r="R496" s="78" t="n">
        <f aca="false">Loan_02!$E496</f>
        <v>0</v>
      </c>
      <c r="S496" s="78" t="n">
        <f aca="false">(-1)*SUM(Roth_01!$D496+Roth_02!$D496+IRA_01!$D496+IRA_02!$D496+Invest_01!$D496+Invest_02!$D496)</f>
        <v>-0</v>
      </c>
      <c r="T496" s="78" t="n">
        <f aca="false">(-1)*(IF(($B496&gt;Input!$O$24),0,Input!$O$30)+IF(($B496&gt;Input!$O$31),0,Input!$O$37)+IF(($B496&gt;Input!$O$38),0,Input!$O$44))</f>
        <v>-0</v>
      </c>
      <c r="U496" s="78" t="n">
        <f aca="false">IF(($AB495*(Input!$C$16/100)&gt;0),0,($AB495*(Input!$C$16/100)))</f>
        <v>0</v>
      </c>
      <c r="V496" s="78"/>
      <c r="W496" s="78" t="n">
        <f aca="false">IF(($N496+$O496+$P496+$Q496+$R496+$S496+$T496+$U496)&lt;0,($N496+$O496+$P496+$Q496+$R496+$S496+$T496+$U496),0)</f>
        <v>0</v>
      </c>
      <c r="X496" s="78"/>
      <c r="Y496" s="78" t="n">
        <f aca="false">IF(($N496+$O496+$P496+$Q496+$R496+$S496+$T496+$U496)&gt;=0,($N496+$O496+$P496+$Q496+$R496+$S496+$T496+$U496),0)</f>
        <v>0</v>
      </c>
      <c r="AA496" s="78" t="n">
        <f aca="false">IF(AND((($AB495+$W495-$U495)&lt;0),($Y496&gt;0)),($AA495-$K496)*(1+Input!$C$18/(12*100)),($AA495+$Y496-$K496)*(1+Input!$C$18/(12*100)))</f>
        <v>126465.859651035</v>
      </c>
      <c r="AB496" s="78" t="n">
        <f aca="false">IF(AND((($AB495+$W495-$U495)&lt;0),($Y496&gt;=0)),($AB495+$W495-$U495+$Y496)*(1+Input!$C$15/(12*100)),0)</f>
        <v>0</v>
      </c>
    </row>
    <row r="497" customFormat="false" ht="12.8" hidden="false" customHeight="false" outlineLevel="0" collapsed="false">
      <c r="A497" s="76" t="n">
        <v>493</v>
      </c>
      <c r="B497" s="77" t="n">
        <f aca="false">EOMONTH(Input!$C$7,A497)</f>
        <v>57922</v>
      </c>
      <c r="D497" s="76" t="n">
        <f aca="false">DATEDIF(Input!$C$23,$B497,"Y")</f>
        <v>81</v>
      </c>
      <c r="E497" s="76" t="n">
        <f aca="false">DATEDIF(Input!$G$23,$B497,"Y")</f>
        <v>81</v>
      </c>
      <c r="G497" s="78" t="n">
        <f aca="false">Salary_01!$L497</f>
        <v>-3270.85830400604</v>
      </c>
      <c r="H497" s="78" t="n">
        <f aca="false">Salary_02!$L497</f>
        <v>-2725.71525333837</v>
      </c>
      <c r="I497" s="78" t="n">
        <f aca="false">Retirement_Dist_01!$J497</f>
        <v>5630.49054754397</v>
      </c>
      <c r="J497" s="78" t="n">
        <f aca="false">Retirement_Dist_02!$J497</f>
        <v>3876.38977622751</v>
      </c>
      <c r="K497" s="78" t="n">
        <f aca="true">IF(AND(OR($B497&gt;Input!$C$31,$B497&gt;Input!$G$31),OR($B497&lt;Input!$C$25,$B497&lt;Input!$G$25)),(-1)*PMT(Input!$C$18/(100*12),(OFFSET($A$4, MAX( MATCH(Input!$C$25,$B$4:$B$1004,1), MATCH(Input!$G$25,$B$4:$B$1004,1)),0,1,1) - OFFSET($A$4, MIN( MATCH(Input!$C$31,$B$4:$B$1004,1), MATCH(Input!$G$31,$B$4:$B$1004,1)),0,1,1)),$AD$4,0,1),0)</f>
        <v>2751.83598150878</v>
      </c>
      <c r="L497" s="78" t="n">
        <f aca="false">IF(AND(($B497&lt;Input!$C$31),($B497&lt;Input!$G$31)),($G497+$H497+$I497+$J497),($G497+$H497+$I497+$J497+$K497))</f>
        <v>6262.14274793584</v>
      </c>
      <c r="M497" s="78" t="n">
        <f aca="false">Mortgage!$L497</f>
        <v>-839.974731439763</v>
      </c>
      <c r="N497" s="78" t="n">
        <f aca="false">$L497+$M497</f>
        <v>5422.16801649608</v>
      </c>
      <c r="O497" s="78" t="n">
        <f aca="false">IF(AND(($B497&lt;Input!$C$31),($B497&lt;Input!$G$31)),Expenses!$D497,(-1)*$N497)</f>
        <v>-5422.16801649608</v>
      </c>
      <c r="P497" s="78" t="n">
        <f aca="false">Childcare!$D497</f>
        <v>0</v>
      </c>
      <c r="Q497" s="78" t="n">
        <f aca="false">Loan_01!$E497</f>
        <v>0</v>
      </c>
      <c r="R497" s="78" t="n">
        <f aca="false">Loan_02!$E497</f>
        <v>0</v>
      </c>
      <c r="S497" s="78" t="n">
        <f aca="false">(-1)*SUM(Roth_01!$D497+Roth_02!$D497+IRA_01!$D497+IRA_02!$D497+Invest_01!$D497+Invest_02!$D497)</f>
        <v>-0</v>
      </c>
      <c r="T497" s="78" t="n">
        <f aca="false">(-1)*(IF(($B497&gt;Input!$O$24),0,Input!$O$30)+IF(($B497&gt;Input!$O$31),0,Input!$O$37)+IF(($B497&gt;Input!$O$38),0,Input!$O$44))</f>
        <v>-0</v>
      </c>
      <c r="U497" s="78" t="n">
        <f aca="false">IF(($AB496*(Input!$C$16/100)&gt;0),0,($AB496*(Input!$C$16/100)))</f>
        <v>0</v>
      </c>
      <c r="V497" s="78"/>
      <c r="W497" s="78" t="n">
        <f aca="false">IF(($N497+$O497+$P497+$Q497+$R497+$S497+$T497+$U497)&lt;0,($N497+$O497+$P497+$Q497+$R497+$S497+$T497+$U497),0)</f>
        <v>0</v>
      </c>
      <c r="X497" s="78"/>
      <c r="Y497" s="78" t="n">
        <f aca="false">IF(($N497+$O497+$P497+$Q497+$R497+$S497+$T497+$U497)&gt;=0,($N497+$O497+$P497+$Q497+$R497+$S497+$T497+$U497),0)</f>
        <v>0</v>
      </c>
      <c r="AA497" s="78" t="n">
        <f aca="false">IF(AND((($AB496+$W496-$U496)&lt;0),($Y497&gt;0)),($AA496-$K497)*(1+Input!$C$18/(12*100)),($AA496+$Y497-$K497)*(1+Input!$C$18/(12*100)))</f>
        <v>123719.178420513</v>
      </c>
      <c r="AB497" s="78" t="n">
        <f aca="false">IF(AND((($AB496+$W496-$U496)&lt;0),($Y497&gt;=0)),($AB496+$W496-$U496+$Y497)*(1+Input!$C$15/(12*100)),0)</f>
        <v>0</v>
      </c>
    </row>
    <row r="498" customFormat="false" ht="12.8" hidden="false" customHeight="false" outlineLevel="0" collapsed="false">
      <c r="A498" s="76" t="n">
        <v>494</v>
      </c>
      <c r="B498" s="77" t="n">
        <f aca="false">EOMONTH(Input!$C$7,A498)</f>
        <v>57953</v>
      </c>
      <c r="D498" s="76" t="n">
        <f aca="false">DATEDIF(Input!$C$23,$B498,"Y")</f>
        <v>81</v>
      </c>
      <c r="E498" s="76" t="n">
        <f aca="false">DATEDIF(Input!$G$23,$B498,"Y")</f>
        <v>81</v>
      </c>
      <c r="G498" s="78" t="n">
        <f aca="false">Salary_01!$L498</f>
        <v>-3270.85830400604</v>
      </c>
      <c r="H498" s="78" t="n">
        <f aca="false">Salary_02!$L498</f>
        <v>-2725.71525333837</v>
      </c>
      <c r="I498" s="78" t="n">
        <f aca="false">Retirement_Dist_01!$J498</f>
        <v>5630.49054754397</v>
      </c>
      <c r="J498" s="78" t="n">
        <f aca="false">Retirement_Dist_02!$J498</f>
        <v>3876.38977622751</v>
      </c>
      <c r="K498" s="78" t="n">
        <f aca="true">IF(AND(OR($B498&gt;Input!$C$31,$B498&gt;Input!$G$31),OR($B498&lt;Input!$C$25,$B498&lt;Input!$G$25)),(-1)*PMT(Input!$C$18/(100*12),(OFFSET($A$4, MAX( MATCH(Input!$C$25,$B$4:$B$1004,1), MATCH(Input!$G$25,$B$4:$B$1004,1)),0,1,1) - OFFSET($A$4, MIN( MATCH(Input!$C$31,$B$4:$B$1004,1), MATCH(Input!$G$31,$B$4:$B$1004,1)),0,1,1)),$AD$4,0,1),0)</f>
        <v>2751.83598150878</v>
      </c>
      <c r="L498" s="78" t="n">
        <f aca="false">IF(AND(($B498&lt;Input!$C$31),($B498&lt;Input!$G$31)),($G498+$H498+$I498+$J498),($G498+$H498+$I498+$J498+$K498))</f>
        <v>6262.14274793584</v>
      </c>
      <c r="M498" s="78" t="n">
        <f aca="false">Mortgage!$L498</f>
        <v>-839.974731439763</v>
      </c>
      <c r="N498" s="78" t="n">
        <f aca="false">$L498+$M498</f>
        <v>5422.16801649608</v>
      </c>
      <c r="O498" s="78" t="n">
        <f aca="false">IF(AND(($B498&lt;Input!$C$31),($B498&lt;Input!$G$31)),Expenses!$D498,(-1)*$N498)</f>
        <v>-5422.16801649608</v>
      </c>
      <c r="P498" s="78" t="n">
        <f aca="false">Childcare!$D498</f>
        <v>0</v>
      </c>
      <c r="Q498" s="78" t="n">
        <f aca="false">Loan_01!$E498</f>
        <v>0</v>
      </c>
      <c r="R498" s="78" t="n">
        <f aca="false">Loan_02!$E498</f>
        <v>0</v>
      </c>
      <c r="S498" s="78" t="n">
        <f aca="false">(-1)*SUM(Roth_01!$D498+Roth_02!$D498+IRA_01!$D498+IRA_02!$D498+Invest_01!$D498+Invest_02!$D498)</f>
        <v>-0</v>
      </c>
      <c r="T498" s="78" t="n">
        <f aca="false">(-1)*(IF(($B498&gt;Input!$O$24),0,Input!$O$30)+IF(($B498&gt;Input!$O$31),0,Input!$O$37)+IF(($B498&gt;Input!$O$38),0,Input!$O$44))</f>
        <v>-0</v>
      </c>
      <c r="U498" s="78" t="n">
        <f aca="false">IF(($AB497*(Input!$C$16/100)&gt;0),0,($AB497*(Input!$C$16/100)))</f>
        <v>0</v>
      </c>
      <c r="V498" s="78"/>
      <c r="W498" s="78" t="n">
        <f aca="false">IF(($N498+$O498+$P498+$Q498+$R498+$S498+$T498+$U498)&lt;0,($N498+$O498+$P498+$Q498+$R498+$S498+$T498+$U498),0)</f>
        <v>0</v>
      </c>
      <c r="X498" s="78"/>
      <c r="Y498" s="78" t="n">
        <f aca="false">IF(($N498+$O498+$P498+$Q498+$R498+$S498+$T498+$U498)&gt;=0,($N498+$O498+$P498+$Q498+$R498+$S498+$T498+$U498),0)</f>
        <v>0</v>
      </c>
      <c r="AA498" s="78" t="n">
        <f aca="false">IF(AND((($AB497+$W497-$U497)&lt;0),($Y498&gt;0)),($AA497-$K498)*(1+Input!$C$18/(12*100)),($AA497+$Y498-$K498)*(1+Input!$C$18/(12*100)))</f>
        <v>120972.382744939</v>
      </c>
      <c r="AB498" s="78" t="n">
        <f aca="false">IF(AND((($AB497+$W497-$U497)&lt;0),($Y498&gt;=0)),($AB497+$W497-$U497+$Y498)*(1+Input!$C$15/(12*100)),0)</f>
        <v>0</v>
      </c>
    </row>
    <row r="499" customFormat="false" ht="12.8" hidden="false" customHeight="false" outlineLevel="0" collapsed="false">
      <c r="A499" s="76" t="n">
        <v>495</v>
      </c>
      <c r="B499" s="77" t="n">
        <f aca="false">EOMONTH(Input!$C$7,A499)</f>
        <v>57983</v>
      </c>
      <c r="D499" s="76" t="n">
        <f aca="false">DATEDIF(Input!$C$23,$B499,"Y")</f>
        <v>81</v>
      </c>
      <c r="E499" s="76" t="n">
        <f aca="false">DATEDIF(Input!$G$23,$B499,"Y")</f>
        <v>81</v>
      </c>
      <c r="G499" s="78" t="n">
        <f aca="false">Salary_01!$L499</f>
        <v>-3270.85830400604</v>
      </c>
      <c r="H499" s="78" t="n">
        <f aca="false">Salary_02!$L499</f>
        <v>-2725.71525333837</v>
      </c>
      <c r="I499" s="78" t="n">
        <f aca="false">Retirement_Dist_01!$J499</f>
        <v>5630.49054754397</v>
      </c>
      <c r="J499" s="78" t="n">
        <f aca="false">Retirement_Dist_02!$J499</f>
        <v>3876.38977622751</v>
      </c>
      <c r="K499" s="78" t="n">
        <f aca="true">IF(AND(OR($B499&gt;Input!$C$31,$B499&gt;Input!$G$31),OR($B499&lt;Input!$C$25,$B499&lt;Input!$G$25)),(-1)*PMT(Input!$C$18/(100*12),(OFFSET($A$4, MAX( MATCH(Input!$C$25,$B$4:$B$1004,1), MATCH(Input!$G$25,$B$4:$B$1004,1)),0,1,1) - OFFSET($A$4, MIN( MATCH(Input!$C$31,$B$4:$B$1004,1), MATCH(Input!$G$31,$B$4:$B$1004,1)),0,1,1)),$AD$4,0,1),0)</f>
        <v>2751.83598150878</v>
      </c>
      <c r="L499" s="78" t="n">
        <f aca="false">IF(AND(($B499&lt;Input!$C$31),($B499&lt;Input!$G$31)),($G499+$H499+$I499+$J499),($G499+$H499+$I499+$J499+$K499))</f>
        <v>6262.14274793584</v>
      </c>
      <c r="M499" s="78" t="n">
        <f aca="false">Mortgage!$L499</f>
        <v>-839.974731439763</v>
      </c>
      <c r="N499" s="78" t="n">
        <f aca="false">$L499+$M499</f>
        <v>5422.16801649608</v>
      </c>
      <c r="O499" s="78" t="n">
        <f aca="false">IF(AND(($B499&lt;Input!$C$31),($B499&lt;Input!$G$31)),Expenses!$D499,(-1)*$N499)</f>
        <v>-5422.16801649608</v>
      </c>
      <c r="P499" s="78" t="n">
        <f aca="false">Childcare!$D499</f>
        <v>0</v>
      </c>
      <c r="Q499" s="78" t="n">
        <f aca="false">Loan_01!$E499</f>
        <v>0</v>
      </c>
      <c r="R499" s="78" t="n">
        <f aca="false">Loan_02!$E499</f>
        <v>0</v>
      </c>
      <c r="S499" s="78" t="n">
        <f aca="false">(-1)*SUM(Roth_01!$D499+Roth_02!$D499+IRA_01!$D499+IRA_02!$D499+Invest_01!$D499+Invest_02!$D499)</f>
        <v>-0</v>
      </c>
      <c r="T499" s="78" t="n">
        <f aca="false">(-1)*(IF(($B499&gt;Input!$O$24),0,Input!$O$30)+IF(($B499&gt;Input!$O$31),0,Input!$O$37)+IF(($B499&gt;Input!$O$38),0,Input!$O$44))</f>
        <v>-0</v>
      </c>
      <c r="U499" s="78" t="n">
        <f aca="false">IF(($AB498*(Input!$C$16/100)&gt;0),0,($AB498*(Input!$C$16/100)))</f>
        <v>0</v>
      </c>
      <c r="V499" s="78"/>
      <c r="W499" s="78" t="n">
        <f aca="false">IF(($N499+$O499+$P499+$Q499+$R499+$S499+$T499+$U499)&lt;0,($N499+$O499+$P499+$Q499+$R499+$S499+$T499+$U499),0)</f>
        <v>0</v>
      </c>
      <c r="X499" s="78"/>
      <c r="Y499" s="78" t="n">
        <f aca="false">IF(($N499+$O499+$P499+$Q499+$R499+$S499+$T499+$U499)&gt;=0,($N499+$O499+$P499+$Q499+$R499+$S499+$T499+$U499),0)</f>
        <v>0</v>
      </c>
      <c r="AA499" s="78" t="n">
        <f aca="false">IF(AND((($AB498+$W498-$U498)&lt;0),($Y499&gt;0)),($AA498-$K499)*(1+Input!$C$18/(12*100)),($AA498+$Y499-$K499)*(1+Input!$C$18/(12*100)))</f>
        <v>118225.472619545</v>
      </c>
      <c r="AB499" s="78" t="n">
        <f aca="false">IF(AND((($AB498+$W498-$U498)&lt;0),($Y499&gt;=0)),($AB498+$W498-$U498+$Y499)*(1+Input!$C$15/(12*100)),0)</f>
        <v>0</v>
      </c>
    </row>
    <row r="500" customFormat="false" ht="12.8" hidden="false" customHeight="false" outlineLevel="0" collapsed="false">
      <c r="A500" s="76" t="n">
        <v>496</v>
      </c>
      <c r="B500" s="77" t="n">
        <f aca="false">EOMONTH(Input!$C$7,A500)</f>
        <v>58014</v>
      </c>
      <c r="D500" s="76" t="n">
        <f aca="false">DATEDIF(Input!$C$23,$B500,"Y")</f>
        <v>81</v>
      </c>
      <c r="E500" s="76" t="n">
        <f aca="false">DATEDIF(Input!$G$23,$B500,"Y")</f>
        <v>81</v>
      </c>
      <c r="G500" s="78" t="n">
        <f aca="false">Salary_01!$L500</f>
        <v>-3270.85830400604</v>
      </c>
      <c r="H500" s="78" t="n">
        <f aca="false">Salary_02!$L500</f>
        <v>-2725.71525333837</v>
      </c>
      <c r="I500" s="78" t="n">
        <f aca="false">Retirement_Dist_01!$J500</f>
        <v>5630.49054754397</v>
      </c>
      <c r="J500" s="78" t="n">
        <f aca="false">Retirement_Dist_02!$J500</f>
        <v>3876.38977622751</v>
      </c>
      <c r="K500" s="78" t="n">
        <f aca="true">IF(AND(OR($B500&gt;Input!$C$31,$B500&gt;Input!$G$31),OR($B500&lt;Input!$C$25,$B500&lt;Input!$G$25)),(-1)*PMT(Input!$C$18/(100*12),(OFFSET($A$4, MAX( MATCH(Input!$C$25,$B$4:$B$1004,1), MATCH(Input!$G$25,$B$4:$B$1004,1)),0,1,1) - OFFSET($A$4, MIN( MATCH(Input!$C$31,$B$4:$B$1004,1), MATCH(Input!$G$31,$B$4:$B$1004,1)),0,1,1)),$AD$4,0,1),0)</f>
        <v>2751.83598150878</v>
      </c>
      <c r="L500" s="78" t="n">
        <f aca="false">IF(AND(($B500&lt;Input!$C$31),($B500&lt;Input!$G$31)),($G500+$H500+$I500+$J500),($G500+$H500+$I500+$J500+$K500))</f>
        <v>6262.14274793584</v>
      </c>
      <c r="M500" s="78" t="n">
        <f aca="false">Mortgage!$L500</f>
        <v>-839.974731439763</v>
      </c>
      <c r="N500" s="78" t="n">
        <f aca="false">$L500+$M500</f>
        <v>5422.16801649608</v>
      </c>
      <c r="O500" s="78" t="n">
        <f aca="false">IF(AND(($B500&lt;Input!$C$31),($B500&lt;Input!$G$31)),Expenses!$D500,(-1)*$N500)</f>
        <v>-5422.16801649608</v>
      </c>
      <c r="P500" s="78" t="n">
        <f aca="false">Childcare!$D500</f>
        <v>0</v>
      </c>
      <c r="Q500" s="78" t="n">
        <f aca="false">Loan_01!$E500</f>
        <v>0</v>
      </c>
      <c r="R500" s="78" t="n">
        <f aca="false">Loan_02!$E500</f>
        <v>0</v>
      </c>
      <c r="S500" s="78" t="n">
        <f aca="false">(-1)*SUM(Roth_01!$D500+Roth_02!$D500+IRA_01!$D500+IRA_02!$D500+Invest_01!$D500+Invest_02!$D500)</f>
        <v>-0</v>
      </c>
      <c r="T500" s="78" t="n">
        <f aca="false">(-1)*(IF(($B500&gt;Input!$O$24),0,Input!$O$30)+IF(($B500&gt;Input!$O$31),0,Input!$O$37)+IF(($B500&gt;Input!$O$38),0,Input!$O$44))</f>
        <v>-0</v>
      </c>
      <c r="U500" s="78" t="n">
        <f aca="false">IF(($AB499*(Input!$C$16/100)&gt;0),0,($AB499*(Input!$C$16/100)))</f>
        <v>0</v>
      </c>
      <c r="V500" s="78"/>
      <c r="W500" s="78" t="n">
        <f aca="false">IF(($N500+$O500+$P500+$Q500+$R500+$S500+$T500+$U500)&lt;0,($N500+$O500+$P500+$Q500+$R500+$S500+$T500+$U500),0)</f>
        <v>0</v>
      </c>
      <c r="X500" s="78"/>
      <c r="Y500" s="78" t="n">
        <f aca="false">IF(($N500+$O500+$P500+$Q500+$R500+$S500+$T500+$U500)&gt;=0,($N500+$O500+$P500+$Q500+$R500+$S500+$T500+$U500),0)</f>
        <v>0</v>
      </c>
      <c r="AA500" s="78" t="n">
        <f aca="false">IF(AND((($AB499+$W499-$U499)&lt;0),($Y500&gt;0)),($AA499-$K500)*(1+Input!$C$18/(12*100)),($AA499+$Y500-$K500)*(1+Input!$C$18/(12*100)))</f>
        <v>115478.448039563</v>
      </c>
      <c r="AB500" s="78" t="n">
        <f aca="false">IF(AND((($AB499+$W499-$U499)&lt;0),($Y500&gt;=0)),($AB499+$W499-$U499+$Y500)*(1+Input!$C$15/(12*100)),0)</f>
        <v>0</v>
      </c>
    </row>
    <row r="501" customFormat="false" ht="12.8" hidden="false" customHeight="false" outlineLevel="0" collapsed="false">
      <c r="A501" s="76" t="n">
        <v>497</v>
      </c>
      <c r="B501" s="77" t="n">
        <f aca="false">EOMONTH(Input!$C$7,A501)</f>
        <v>58044</v>
      </c>
      <c r="D501" s="76" t="n">
        <f aca="false">DATEDIF(Input!$C$23,$B501,"Y")</f>
        <v>81</v>
      </c>
      <c r="E501" s="76" t="n">
        <f aca="false">DATEDIF(Input!$G$23,$B501,"Y")</f>
        <v>81</v>
      </c>
      <c r="G501" s="78" t="n">
        <f aca="false">Salary_01!$L501</f>
        <v>-3270.85830400604</v>
      </c>
      <c r="H501" s="78" t="n">
        <f aca="false">Salary_02!$L501</f>
        <v>-2725.71525333837</v>
      </c>
      <c r="I501" s="78" t="n">
        <f aca="false">Retirement_Dist_01!$J501</f>
        <v>5630.49054754397</v>
      </c>
      <c r="J501" s="78" t="n">
        <f aca="false">Retirement_Dist_02!$J501</f>
        <v>3876.38977622751</v>
      </c>
      <c r="K501" s="78" t="n">
        <f aca="true">IF(AND(OR($B501&gt;Input!$C$31,$B501&gt;Input!$G$31),OR($B501&lt;Input!$C$25,$B501&lt;Input!$G$25)),(-1)*PMT(Input!$C$18/(100*12),(OFFSET($A$4, MAX( MATCH(Input!$C$25,$B$4:$B$1004,1), MATCH(Input!$G$25,$B$4:$B$1004,1)),0,1,1) - OFFSET($A$4, MIN( MATCH(Input!$C$31,$B$4:$B$1004,1), MATCH(Input!$G$31,$B$4:$B$1004,1)),0,1,1)),$AD$4,0,1),0)</f>
        <v>2751.83598150878</v>
      </c>
      <c r="L501" s="78" t="n">
        <f aca="false">IF(AND(($B501&lt;Input!$C$31),($B501&lt;Input!$G$31)),($G501+$H501+$I501+$J501),($G501+$H501+$I501+$J501+$K501))</f>
        <v>6262.14274793584</v>
      </c>
      <c r="M501" s="78" t="n">
        <f aca="false">Mortgage!$L501</f>
        <v>-839.974731439763</v>
      </c>
      <c r="N501" s="78" t="n">
        <f aca="false">$L501+$M501</f>
        <v>5422.16801649608</v>
      </c>
      <c r="O501" s="78" t="n">
        <f aca="false">IF(AND(($B501&lt;Input!$C$31),($B501&lt;Input!$G$31)),Expenses!$D501,(-1)*$N501)</f>
        <v>-5422.16801649608</v>
      </c>
      <c r="P501" s="78" t="n">
        <f aca="false">Childcare!$D501</f>
        <v>0</v>
      </c>
      <c r="Q501" s="78" t="n">
        <f aca="false">Loan_01!$E501</f>
        <v>0</v>
      </c>
      <c r="R501" s="78" t="n">
        <f aca="false">Loan_02!$E501</f>
        <v>0</v>
      </c>
      <c r="S501" s="78" t="n">
        <f aca="false">(-1)*SUM(Roth_01!$D501+Roth_02!$D501+IRA_01!$D501+IRA_02!$D501+Invest_01!$D501+Invest_02!$D501)</f>
        <v>-0</v>
      </c>
      <c r="T501" s="78" t="n">
        <f aca="false">(-1)*(IF(($B501&gt;Input!$O$24),0,Input!$O$30)+IF(($B501&gt;Input!$O$31),0,Input!$O$37)+IF(($B501&gt;Input!$O$38),0,Input!$O$44))</f>
        <v>-0</v>
      </c>
      <c r="U501" s="78" t="n">
        <f aca="false">IF(($AB500*(Input!$C$16/100)&gt;0),0,($AB500*(Input!$C$16/100)))</f>
        <v>0</v>
      </c>
      <c r="V501" s="78"/>
      <c r="W501" s="78" t="n">
        <f aca="false">IF(($N501+$O501+$P501+$Q501+$R501+$S501+$T501+$U501)&lt;0,($N501+$O501+$P501+$Q501+$R501+$S501+$T501+$U501),0)</f>
        <v>0</v>
      </c>
      <c r="X501" s="78"/>
      <c r="Y501" s="78" t="n">
        <f aca="false">IF(($N501+$O501+$P501+$Q501+$R501+$S501+$T501+$U501)&gt;=0,($N501+$O501+$P501+$Q501+$R501+$S501+$T501+$U501),0)</f>
        <v>0</v>
      </c>
      <c r="AA501" s="78" t="n">
        <f aca="false">IF(AND((($AB500+$W500-$U500)&lt;0),($Y501&gt;0)),($AA500-$K501)*(1+Input!$C$18/(12*100)),($AA500+$Y501-$K501)*(1+Input!$C$18/(12*100)))</f>
        <v>112731.309000223</v>
      </c>
      <c r="AB501" s="78" t="n">
        <f aca="false">IF(AND((($AB500+$W500-$U500)&lt;0),($Y501&gt;=0)),($AB500+$W500-$U500+$Y501)*(1+Input!$C$15/(12*100)),0)</f>
        <v>0</v>
      </c>
    </row>
    <row r="502" customFormat="false" ht="12.8" hidden="false" customHeight="false" outlineLevel="0" collapsed="false">
      <c r="A502" s="76" t="n">
        <v>498</v>
      </c>
      <c r="B502" s="77" t="n">
        <f aca="false">EOMONTH(Input!$C$7,A502)</f>
        <v>58075</v>
      </c>
      <c r="D502" s="76" t="n">
        <f aca="false">DATEDIF(Input!$C$23,$B502,"Y")</f>
        <v>81</v>
      </c>
      <c r="E502" s="76" t="n">
        <f aca="false">DATEDIF(Input!$G$23,$B502,"Y")</f>
        <v>81</v>
      </c>
      <c r="G502" s="78" t="n">
        <f aca="false">Salary_01!$L502</f>
        <v>-3270.85830400604</v>
      </c>
      <c r="H502" s="78" t="n">
        <f aca="false">Salary_02!$L502</f>
        <v>-2725.71525333837</v>
      </c>
      <c r="I502" s="78" t="n">
        <f aca="false">Retirement_Dist_01!$J502</f>
        <v>5630.49054754397</v>
      </c>
      <c r="J502" s="78" t="n">
        <f aca="false">Retirement_Dist_02!$J502</f>
        <v>3876.38977622751</v>
      </c>
      <c r="K502" s="78" t="n">
        <f aca="true">IF(AND(OR($B502&gt;Input!$C$31,$B502&gt;Input!$G$31),OR($B502&lt;Input!$C$25,$B502&lt;Input!$G$25)),(-1)*PMT(Input!$C$18/(100*12),(OFFSET($A$4, MAX( MATCH(Input!$C$25,$B$4:$B$1004,1), MATCH(Input!$G$25,$B$4:$B$1004,1)),0,1,1) - OFFSET($A$4, MIN( MATCH(Input!$C$31,$B$4:$B$1004,1), MATCH(Input!$G$31,$B$4:$B$1004,1)),0,1,1)),$AD$4,0,1),0)</f>
        <v>2751.83598150878</v>
      </c>
      <c r="L502" s="78" t="n">
        <f aca="false">IF(AND(($B502&lt;Input!$C$31),($B502&lt;Input!$G$31)),($G502+$H502+$I502+$J502),($G502+$H502+$I502+$J502+$K502))</f>
        <v>6262.14274793584</v>
      </c>
      <c r="M502" s="78" t="n">
        <f aca="false">Mortgage!$L502</f>
        <v>-839.974731439763</v>
      </c>
      <c r="N502" s="78" t="n">
        <f aca="false">$L502+$M502</f>
        <v>5422.16801649608</v>
      </c>
      <c r="O502" s="78" t="n">
        <f aca="false">IF(AND(($B502&lt;Input!$C$31),($B502&lt;Input!$G$31)),Expenses!$D502,(-1)*$N502)</f>
        <v>-5422.16801649608</v>
      </c>
      <c r="P502" s="78" t="n">
        <f aca="false">Childcare!$D502</f>
        <v>0</v>
      </c>
      <c r="Q502" s="78" t="n">
        <f aca="false">Loan_01!$E502</f>
        <v>0</v>
      </c>
      <c r="R502" s="78" t="n">
        <f aca="false">Loan_02!$E502</f>
        <v>0</v>
      </c>
      <c r="S502" s="78" t="n">
        <f aca="false">(-1)*SUM(Roth_01!$D502+Roth_02!$D502+IRA_01!$D502+IRA_02!$D502+Invest_01!$D502+Invest_02!$D502)</f>
        <v>-0</v>
      </c>
      <c r="T502" s="78" t="n">
        <f aca="false">(-1)*(IF(($B502&gt;Input!$O$24),0,Input!$O$30)+IF(($B502&gt;Input!$O$31),0,Input!$O$37)+IF(($B502&gt;Input!$O$38),0,Input!$O$44))</f>
        <v>-0</v>
      </c>
      <c r="U502" s="78" t="n">
        <f aca="false">IF(($AB501*(Input!$C$16/100)&gt;0),0,($AB501*(Input!$C$16/100)))</f>
        <v>0</v>
      </c>
      <c r="V502" s="78"/>
      <c r="W502" s="78" t="n">
        <f aca="false">IF(($N502+$O502+$P502+$Q502+$R502+$S502+$T502+$U502)&lt;0,($N502+$O502+$P502+$Q502+$R502+$S502+$T502+$U502),0)</f>
        <v>0</v>
      </c>
      <c r="X502" s="78"/>
      <c r="Y502" s="78" t="n">
        <f aca="false">IF(($N502+$O502+$P502+$Q502+$R502+$S502+$T502+$U502)&gt;=0,($N502+$O502+$P502+$Q502+$R502+$S502+$T502+$U502),0)</f>
        <v>0</v>
      </c>
      <c r="AA502" s="78" t="n">
        <f aca="false">IF(AND((($AB501+$W501-$U501)&lt;0),($Y502&gt;0)),($AA501-$K502)*(1+Input!$C$18/(12*100)),($AA501+$Y502-$K502)*(1+Input!$C$18/(12*100)))</f>
        <v>109984.055496757</v>
      </c>
      <c r="AB502" s="78" t="n">
        <f aca="false">IF(AND((($AB501+$W501-$U501)&lt;0),($Y502&gt;=0)),($AB501+$W501-$U501+$Y502)*(1+Input!$C$15/(12*100)),0)</f>
        <v>0</v>
      </c>
    </row>
    <row r="503" customFormat="false" ht="12.8" hidden="false" customHeight="false" outlineLevel="0" collapsed="false">
      <c r="A503" s="76" t="n">
        <v>499</v>
      </c>
      <c r="B503" s="77" t="n">
        <f aca="false">EOMONTH(Input!$C$7,A503)</f>
        <v>58106</v>
      </c>
      <c r="D503" s="76" t="n">
        <f aca="false">DATEDIF(Input!$C$23,$B503,"Y")</f>
        <v>81</v>
      </c>
      <c r="E503" s="76" t="n">
        <f aca="false">DATEDIF(Input!$G$23,$B503,"Y")</f>
        <v>81</v>
      </c>
      <c r="G503" s="78" t="n">
        <f aca="false">Salary_01!$L503</f>
        <v>-3270.85830400604</v>
      </c>
      <c r="H503" s="78" t="n">
        <f aca="false">Salary_02!$L503</f>
        <v>-2725.71525333837</v>
      </c>
      <c r="I503" s="78" t="n">
        <f aca="false">Retirement_Dist_01!$J503</f>
        <v>5630.49054754397</v>
      </c>
      <c r="J503" s="78" t="n">
        <f aca="false">Retirement_Dist_02!$J503</f>
        <v>3876.38977622751</v>
      </c>
      <c r="K503" s="78" t="n">
        <f aca="true">IF(AND(OR($B503&gt;Input!$C$31,$B503&gt;Input!$G$31),OR($B503&lt;Input!$C$25,$B503&lt;Input!$G$25)),(-1)*PMT(Input!$C$18/(100*12),(OFFSET($A$4, MAX( MATCH(Input!$C$25,$B$4:$B$1004,1), MATCH(Input!$G$25,$B$4:$B$1004,1)),0,1,1) - OFFSET($A$4, MIN( MATCH(Input!$C$31,$B$4:$B$1004,1), MATCH(Input!$G$31,$B$4:$B$1004,1)),0,1,1)),$AD$4,0,1),0)</f>
        <v>2751.83598150878</v>
      </c>
      <c r="L503" s="78" t="n">
        <f aca="false">IF(AND(($B503&lt;Input!$C$31),($B503&lt;Input!$G$31)),($G503+$H503+$I503+$J503),($G503+$H503+$I503+$J503+$K503))</f>
        <v>6262.14274793584</v>
      </c>
      <c r="M503" s="78" t="n">
        <f aca="false">Mortgage!$L503</f>
        <v>-839.974731439763</v>
      </c>
      <c r="N503" s="78" t="n">
        <f aca="false">$L503+$M503</f>
        <v>5422.16801649608</v>
      </c>
      <c r="O503" s="78" t="n">
        <f aca="false">IF(AND(($B503&lt;Input!$C$31),($B503&lt;Input!$G$31)),Expenses!$D503,(-1)*$N503)</f>
        <v>-5422.16801649608</v>
      </c>
      <c r="P503" s="78" t="n">
        <f aca="false">Childcare!$D503</f>
        <v>0</v>
      </c>
      <c r="Q503" s="78" t="n">
        <f aca="false">Loan_01!$E503</f>
        <v>0</v>
      </c>
      <c r="R503" s="78" t="n">
        <f aca="false">Loan_02!$E503</f>
        <v>0</v>
      </c>
      <c r="S503" s="78" t="n">
        <f aca="false">(-1)*SUM(Roth_01!$D503+Roth_02!$D503+IRA_01!$D503+IRA_02!$D503+Invest_01!$D503+Invest_02!$D503)</f>
        <v>-0</v>
      </c>
      <c r="T503" s="78" t="n">
        <f aca="false">(-1)*(IF(($B503&gt;Input!$O$24),0,Input!$O$30)+IF(($B503&gt;Input!$O$31),0,Input!$O$37)+IF(($B503&gt;Input!$O$38),0,Input!$O$44))</f>
        <v>-0</v>
      </c>
      <c r="U503" s="78" t="n">
        <f aca="false">IF(($AB502*(Input!$C$16/100)&gt;0),0,($AB502*(Input!$C$16/100)))</f>
        <v>0</v>
      </c>
      <c r="V503" s="78"/>
      <c r="W503" s="78" t="n">
        <f aca="false">IF(($N503+$O503+$P503+$Q503+$R503+$S503+$T503+$U503)&lt;0,($N503+$O503+$P503+$Q503+$R503+$S503+$T503+$U503),0)</f>
        <v>0</v>
      </c>
      <c r="X503" s="78"/>
      <c r="Y503" s="78" t="n">
        <f aca="false">IF(($N503+$O503+$P503+$Q503+$R503+$S503+$T503+$U503)&gt;=0,($N503+$O503+$P503+$Q503+$R503+$S503+$T503+$U503),0)</f>
        <v>0</v>
      </c>
      <c r="AA503" s="78" t="n">
        <f aca="false">IF(AND((($AB502+$W502-$U502)&lt;0),($Y503&gt;0)),($AA502-$K503)*(1+Input!$C$18/(12*100)),($AA502+$Y503-$K503)*(1+Input!$C$18/(12*100)))</f>
        <v>107236.687524395</v>
      </c>
      <c r="AB503" s="78" t="n">
        <f aca="false">IF(AND((($AB502+$W502-$U502)&lt;0),($Y503&gt;=0)),($AB502+$W502-$U502+$Y503)*(1+Input!$C$15/(12*100)),0)</f>
        <v>0</v>
      </c>
    </row>
    <row r="504" customFormat="false" ht="12.8" hidden="false" customHeight="false" outlineLevel="0" collapsed="false">
      <c r="A504" s="76" t="n">
        <v>500</v>
      </c>
      <c r="B504" s="77" t="n">
        <f aca="false">EOMONTH(Input!$C$7,A504)</f>
        <v>58134</v>
      </c>
      <c r="D504" s="76" t="n">
        <f aca="false">DATEDIF(Input!$C$23,$B504,"Y")</f>
        <v>81</v>
      </c>
      <c r="E504" s="76" t="n">
        <f aca="false">DATEDIF(Input!$G$23,$B504,"Y")</f>
        <v>81</v>
      </c>
      <c r="G504" s="78" t="n">
        <f aca="false">Salary_01!$L504</f>
        <v>-3270.85830400604</v>
      </c>
      <c r="H504" s="78" t="n">
        <f aca="false">Salary_02!$L504</f>
        <v>-2725.71525333837</v>
      </c>
      <c r="I504" s="78" t="n">
        <f aca="false">Retirement_Dist_01!$J504</f>
        <v>5630.49054754397</v>
      </c>
      <c r="J504" s="78" t="n">
        <f aca="false">Retirement_Dist_02!$J504</f>
        <v>3876.38977622751</v>
      </c>
      <c r="K504" s="78" t="n">
        <f aca="true">IF(AND(OR($B504&gt;Input!$C$31,$B504&gt;Input!$G$31),OR($B504&lt;Input!$C$25,$B504&lt;Input!$G$25)),(-1)*PMT(Input!$C$18/(100*12),(OFFSET($A$4, MAX( MATCH(Input!$C$25,$B$4:$B$1004,1), MATCH(Input!$G$25,$B$4:$B$1004,1)),0,1,1) - OFFSET($A$4, MIN( MATCH(Input!$C$31,$B$4:$B$1004,1), MATCH(Input!$G$31,$B$4:$B$1004,1)),0,1,1)),$AD$4,0,1),0)</f>
        <v>2751.83598150878</v>
      </c>
      <c r="L504" s="78" t="n">
        <f aca="false">IF(AND(($B504&lt;Input!$C$31),($B504&lt;Input!$G$31)),($G504+$H504+$I504+$J504),($G504+$H504+$I504+$J504+$K504))</f>
        <v>6262.14274793584</v>
      </c>
      <c r="M504" s="78" t="n">
        <f aca="false">Mortgage!$L504</f>
        <v>-839.974731439763</v>
      </c>
      <c r="N504" s="78" t="n">
        <f aca="false">$L504+$M504</f>
        <v>5422.16801649608</v>
      </c>
      <c r="O504" s="78" t="n">
        <f aca="false">IF(AND(($B504&lt;Input!$C$31),($B504&lt;Input!$G$31)),Expenses!$D504,(-1)*$N504)</f>
        <v>-5422.16801649608</v>
      </c>
      <c r="P504" s="78" t="n">
        <f aca="false">Childcare!$D504</f>
        <v>0</v>
      </c>
      <c r="Q504" s="78" t="n">
        <f aca="false">Loan_01!$E504</f>
        <v>0</v>
      </c>
      <c r="R504" s="78" t="n">
        <f aca="false">Loan_02!$E504</f>
        <v>0</v>
      </c>
      <c r="S504" s="78" t="n">
        <f aca="false">(-1)*SUM(Roth_01!$D504+Roth_02!$D504+IRA_01!$D504+IRA_02!$D504+Invest_01!$D504+Invest_02!$D504)</f>
        <v>-0</v>
      </c>
      <c r="T504" s="78" t="n">
        <f aca="false">(-1)*(IF(($B504&gt;Input!$O$24),0,Input!$O$30)+IF(($B504&gt;Input!$O$31),0,Input!$O$37)+IF(($B504&gt;Input!$O$38),0,Input!$O$44))</f>
        <v>-0</v>
      </c>
      <c r="U504" s="78" t="n">
        <f aca="false">IF(($AB503*(Input!$C$16/100)&gt;0),0,($AB503*(Input!$C$16/100)))</f>
        <v>0</v>
      </c>
      <c r="V504" s="78"/>
      <c r="W504" s="78" t="n">
        <f aca="false">IF(($N504+$O504+$P504+$Q504+$R504+$S504+$T504+$U504)&lt;0,($N504+$O504+$P504+$Q504+$R504+$S504+$T504+$U504),0)</f>
        <v>0</v>
      </c>
      <c r="X504" s="78"/>
      <c r="Y504" s="78" t="n">
        <f aca="false">IF(($N504+$O504+$P504+$Q504+$R504+$S504+$T504+$U504)&gt;=0,($N504+$O504+$P504+$Q504+$R504+$S504+$T504+$U504),0)</f>
        <v>0</v>
      </c>
      <c r="AA504" s="78" t="n">
        <f aca="false">IF(AND((($AB503+$W503-$U503)&lt;0),($Y504&gt;0)),($AA503-$K504)*(1+Input!$C$18/(12*100)),($AA503+$Y504-$K504)*(1+Input!$C$18/(12*100)))</f>
        <v>104489.205078367</v>
      </c>
      <c r="AB504" s="78" t="n">
        <f aca="false">IF(AND((($AB503+$W503-$U503)&lt;0),($Y504&gt;=0)),($AB503+$W503-$U503+$Y504)*(1+Input!$C$15/(12*100)),0)</f>
        <v>0</v>
      </c>
    </row>
    <row r="505" customFormat="false" ht="12.8" hidden="false" customHeight="false" outlineLevel="0" collapsed="false">
      <c r="A505" s="76" t="n">
        <v>501</v>
      </c>
      <c r="B505" s="77" t="n">
        <f aca="false">EOMONTH(Input!$C$7,A505)</f>
        <v>58165</v>
      </c>
      <c r="D505" s="76" t="n">
        <f aca="false">DATEDIF(Input!$C$23,$B505,"Y")</f>
        <v>81</v>
      </c>
      <c r="E505" s="76" t="n">
        <f aca="false">DATEDIF(Input!$G$23,$B505,"Y")</f>
        <v>81</v>
      </c>
      <c r="G505" s="78" t="n">
        <f aca="false">Salary_01!$L505</f>
        <v>-3270.85830400604</v>
      </c>
      <c r="H505" s="78" t="n">
        <f aca="false">Salary_02!$L505</f>
        <v>-2725.71525333837</v>
      </c>
      <c r="I505" s="78" t="n">
        <f aca="false">Retirement_Dist_01!$J505</f>
        <v>5630.49054754397</v>
      </c>
      <c r="J505" s="78" t="n">
        <f aca="false">Retirement_Dist_02!$J505</f>
        <v>3876.38977622751</v>
      </c>
      <c r="K505" s="78" t="n">
        <f aca="true">IF(AND(OR($B505&gt;Input!$C$31,$B505&gt;Input!$G$31),OR($B505&lt;Input!$C$25,$B505&lt;Input!$G$25)),(-1)*PMT(Input!$C$18/(100*12),(OFFSET($A$4, MAX( MATCH(Input!$C$25,$B$4:$B$1004,1), MATCH(Input!$G$25,$B$4:$B$1004,1)),0,1,1) - OFFSET($A$4, MIN( MATCH(Input!$C$31,$B$4:$B$1004,1), MATCH(Input!$G$31,$B$4:$B$1004,1)),0,1,1)),$AD$4,0,1),0)</f>
        <v>2751.83598150878</v>
      </c>
      <c r="L505" s="78" t="n">
        <f aca="false">IF(AND(($B505&lt;Input!$C$31),($B505&lt;Input!$G$31)),($G505+$H505+$I505+$J505),($G505+$H505+$I505+$J505+$K505))</f>
        <v>6262.14274793584</v>
      </c>
      <c r="M505" s="78" t="n">
        <f aca="false">Mortgage!$L505</f>
        <v>-839.974731439763</v>
      </c>
      <c r="N505" s="78" t="n">
        <f aca="false">$L505+$M505</f>
        <v>5422.16801649608</v>
      </c>
      <c r="O505" s="78" t="n">
        <f aca="false">IF(AND(($B505&lt;Input!$C$31),($B505&lt;Input!$G$31)),Expenses!$D505,(-1)*$N505)</f>
        <v>-5422.16801649608</v>
      </c>
      <c r="P505" s="78" t="n">
        <f aca="false">Childcare!$D505</f>
        <v>0</v>
      </c>
      <c r="Q505" s="78" t="n">
        <f aca="false">Loan_01!$E505</f>
        <v>0</v>
      </c>
      <c r="R505" s="78" t="n">
        <f aca="false">Loan_02!$E505</f>
        <v>0</v>
      </c>
      <c r="S505" s="78" t="n">
        <f aca="false">(-1)*SUM(Roth_01!$D505+Roth_02!$D505+IRA_01!$D505+IRA_02!$D505+Invest_01!$D505+Invest_02!$D505)</f>
        <v>-0</v>
      </c>
      <c r="T505" s="78" t="n">
        <f aca="false">(-1)*(IF(($B505&gt;Input!$O$24),0,Input!$O$30)+IF(($B505&gt;Input!$O$31),0,Input!$O$37)+IF(($B505&gt;Input!$O$38),0,Input!$O$44))</f>
        <v>-0</v>
      </c>
      <c r="U505" s="78" t="n">
        <f aca="false">IF(($AB504*(Input!$C$16/100)&gt;0),0,($AB504*(Input!$C$16/100)))</f>
        <v>0</v>
      </c>
      <c r="V505" s="78"/>
      <c r="W505" s="78" t="n">
        <f aca="false">IF(($N505+$O505+$P505+$Q505+$R505+$S505+$T505+$U505)&lt;0,($N505+$O505+$P505+$Q505+$R505+$S505+$T505+$U505),0)</f>
        <v>0</v>
      </c>
      <c r="X505" s="78"/>
      <c r="Y505" s="78" t="n">
        <f aca="false">IF(($N505+$O505+$P505+$Q505+$R505+$S505+$T505+$U505)&gt;=0,($N505+$O505+$P505+$Q505+$R505+$S505+$T505+$U505),0)</f>
        <v>0</v>
      </c>
      <c r="AA505" s="78" t="n">
        <f aca="false">IF(AND((($AB504+$W504-$U504)&lt;0),($Y505&gt;0)),($AA504-$K505)*(1+Input!$C$18/(12*100)),($AA504+$Y505-$K505)*(1+Input!$C$18/(12*100)))</f>
        <v>101741.608153904</v>
      </c>
      <c r="AB505" s="78" t="n">
        <f aca="false">IF(AND((($AB504+$W504-$U504)&lt;0),($Y505&gt;=0)),($AB504+$W504-$U504+$Y505)*(1+Input!$C$15/(12*100)),0)</f>
        <v>0</v>
      </c>
    </row>
    <row r="506" customFormat="false" ht="12.8" hidden="false" customHeight="false" outlineLevel="0" collapsed="false">
      <c r="A506" s="76" t="n">
        <v>502</v>
      </c>
      <c r="B506" s="77" t="n">
        <f aca="false">EOMONTH(Input!$C$7,A506)</f>
        <v>58195</v>
      </c>
      <c r="D506" s="76" t="n">
        <f aca="false">DATEDIF(Input!$C$23,$B506,"Y")</f>
        <v>81</v>
      </c>
      <c r="E506" s="76" t="n">
        <f aca="false">DATEDIF(Input!$G$23,$B506,"Y")</f>
        <v>81</v>
      </c>
      <c r="G506" s="78" t="n">
        <f aca="false">Salary_01!$L506</f>
        <v>-3270.85830400604</v>
      </c>
      <c r="H506" s="78" t="n">
        <f aca="false">Salary_02!$L506</f>
        <v>-2725.71525333837</v>
      </c>
      <c r="I506" s="78" t="n">
        <f aca="false">Retirement_Dist_01!$J506</f>
        <v>5630.49054754397</v>
      </c>
      <c r="J506" s="78" t="n">
        <f aca="false">Retirement_Dist_02!$J506</f>
        <v>3876.38977622751</v>
      </c>
      <c r="K506" s="78" t="n">
        <f aca="true">IF(AND(OR($B506&gt;Input!$C$31,$B506&gt;Input!$G$31),OR($B506&lt;Input!$C$25,$B506&lt;Input!$G$25)),(-1)*PMT(Input!$C$18/(100*12),(OFFSET($A$4, MAX( MATCH(Input!$C$25,$B$4:$B$1004,1), MATCH(Input!$G$25,$B$4:$B$1004,1)),0,1,1) - OFFSET($A$4, MIN( MATCH(Input!$C$31,$B$4:$B$1004,1), MATCH(Input!$G$31,$B$4:$B$1004,1)),0,1,1)),$AD$4,0,1),0)</f>
        <v>2751.83598150878</v>
      </c>
      <c r="L506" s="78" t="n">
        <f aca="false">IF(AND(($B506&lt;Input!$C$31),($B506&lt;Input!$G$31)),($G506+$H506+$I506+$J506),($G506+$H506+$I506+$J506+$K506))</f>
        <v>6262.14274793584</v>
      </c>
      <c r="M506" s="78" t="n">
        <f aca="false">Mortgage!$L506</f>
        <v>-839.974731439763</v>
      </c>
      <c r="N506" s="78" t="n">
        <f aca="false">$L506+$M506</f>
        <v>5422.16801649608</v>
      </c>
      <c r="O506" s="78" t="n">
        <f aca="false">IF(AND(($B506&lt;Input!$C$31),($B506&lt;Input!$G$31)),Expenses!$D506,(-1)*$N506)</f>
        <v>-5422.16801649608</v>
      </c>
      <c r="P506" s="78" t="n">
        <f aca="false">Childcare!$D506</f>
        <v>0</v>
      </c>
      <c r="Q506" s="78" t="n">
        <f aca="false">Loan_01!$E506</f>
        <v>0</v>
      </c>
      <c r="R506" s="78" t="n">
        <f aca="false">Loan_02!$E506</f>
        <v>0</v>
      </c>
      <c r="S506" s="78" t="n">
        <f aca="false">(-1)*SUM(Roth_01!$D506+Roth_02!$D506+IRA_01!$D506+IRA_02!$D506+Invest_01!$D506+Invest_02!$D506)</f>
        <v>-0</v>
      </c>
      <c r="T506" s="78" t="n">
        <f aca="false">(-1)*(IF(($B506&gt;Input!$O$24),0,Input!$O$30)+IF(($B506&gt;Input!$O$31),0,Input!$O$37)+IF(($B506&gt;Input!$O$38),0,Input!$O$44))</f>
        <v>-0</v>
      </c>
      <c r="U506" s="78" t="n">
        <f aca="false">IF(($AB505*(Input!$C$16/100)&gt;0),0,($AB505*(Input!$C$16/100)))</f>
        <v>0</v>
      </c>
      <c r="V506" s="78"/>
      <c r="W506" s="78" t="n">
        <f aca="false">IF(($N506+$O506+$P506+$Q506+$R506+$S506+$T506+$U506)&lt;0,($N506+$O506+$P506+$Q506+$R506+$S506+$T506+$U506),0)</f>
        <v>0</v>
      </c>
      <c r="X506" s="78"/>
      <c r="Y506" s="78" t="n">
        <f aca="false">IF(($N506+$O506+$P506+$Q506+$R506+$S506+$T506+$U506)&gt;=0,($N506+$O506+$P506+$Q506+$R506+$S506+$T506+$U506),0)</f>
        <v>0</v>
      </c>
      <c r="AA506" s="78" t="n">
        <f aca="false">IF(AND((($AB505+$W505-$U505)&lt;0),($Y506&gt;0)),($AA505-$K506)*(1+Input!$C$18/(12*100)),($AA505+$Y506-$K506)*(1+Input!$C$18/(12*100)))</f>
        <v>98993.8967462356</v>
      </c>
      <c r="AB506" s="78" t="n">
        <f aca="false">IF(AND((($AB505+$W505-$U505)&lt;0),($Y506&gt;=0)),($AB505+$W505-$U505+$Y506)*(1+Input!$C$15/(12*100)),0)</f>
        <v>0</v>
      </c>
    </row>
    <row r="507" customFormat="false" ht="12.8" hidden="false" customHeight="false" outlineLevel="0" collapsed="false">
      <c r="A507" s="76" t="n">
        <v>503</v>
      </c>
      <c r="B507" s="77" t="n">
        <f aca="false">EOMONTH(Input!$C$7,A507)</f>
        <v>58226</v>
      </c>
      <c r="D507" s="76" t="n">
        <f aca="false">DATEDIF(Input!$C$23,$B507,"Y")</f>
        <v>82</v>
      </c>
      <c r="E507" s="76" t="n">
        <f aca="false">DATEDIF(Input!$G$23,$B507,"Y")</f>
        <v>82</v>
      </c>
      <c r="G507" s="78" t="n">
        <f aca="false">Salary_01!$L507</f>
        <v>-3270.85830400604</v>
      </c>
      <c r="H507" s="78" t="n">
        <f aca="false">Salary_02!$L507</f>
        <v>-2725.71525333837</v>
      </c>
      <c r="I507" s="78" t="n">
        <f aca="false">Retirement_Dist_01!$J507</f>
        <v>5630.49054754397</v>
      </c>
      <c r="J507" s="78" t="n">
        <f aca="false">Retirement_Dist_02!$J507</f>
        <v>3876.38977622751</v>
      </c>
      <c r="K507" s="78" t="n">
        <f aca="true">IF(AND(OR($B507&gt;Input!$C$31,$B507&gt;Input!$G$31),OR($B507&lt;Input!$C$25,$B507&lt;Input!$G$25)),(-1)*PMT(Input!$C$18/(100*12),(OFFSET($A$4, MAX( MATCH(Input!$C$25,$B$4:$B$1004,1), MATCH(Input!$G$25,$B$4:$B$1004,1)),0,1,1) - OFFSET($A$4, MIN( MATCH(Input!$C$31,$B$4:$B$1004,1), MATCH(Input!$G$31,$B$4:$B$1004,1)),0,1,1)),$AD$4,0,1),0)</f>
        <v>2751.83598150878</v>
      </c>
      <c r="L507" s="78" t="n">
        <f aca="false">IF(AND(($B507&lt;Input!$C$31),($B507&lt;Input!$G$31)),($G507+$H507+$I507+$J507),($G507+$H507+$I507+$J507+$K507))</f>
        <v>6262.14274793584</v>
      </c>
      <c r="M507" s="78" t="n">
        <f aca="false">Mortgage!$L507</f>
        <v>-839.974731439763</v>
      </c>
      <c r="N507" s="78" t="n">
        <f aca="false">$L507+$M507</f>
        <v>5422.16801649608</v>
      </c>
      <c r="O507" s="78" t="n">
        <f aca="false">IF(AND(($B507&lt;Input!$C$31),($B507&lt;Input!$G$31)),Expenses!$D507,(-1)*$N507)</f>
        <v>-5422.16801649608</v>
      </c>
      <c r="P507" s="78" t="n">
        <f aca="false">Childcare!$D507</f>
        <v>0</v>
      </c>
      <c r="Q507" s="78" t="n">
        <f aca="false">Loan_01!$E507</f>
        <v>0</v>
      </c>
      <c r="R507" s="78" t="n">
        <f aca="false">Loan_02!$E507</f>
        <v>0</v>
      </c>
      <c r="S507" s="78" t="n">
        <f aca="false">(-1)*SUM(Roth_01!$D507+Roth_02!$D507+IRA_01!$D507+IRA_02!$D507+Invest_01!$D507+Invest_02!$D507)</f>
        <v>-0</v>
      </c>
      <c r="T507" s="78" t="n">
        <f aca="false">(-1)*(IF(($B507&gt;Input!$O$24),0,Input!$O$30)+IF(($B507&gt;Input!$O$31),0,Input!$O$37)+IF(($B507&gt;Input!$O$38),0,Input!$O$44))</f>
        <v>-0</v>
      </c>
      <c r="U507" s="78" t="n">
        <f aca="false">IF(($AB506*(Input!$C$16/100)&gt;0),0,($AB506*(Input!$C$16/100)))</f>
        <v>0</v>
      </c>
      <c r="V507" s="78"/>
      <c r="W507" s="78" t="n">
        <f aca="false">IF(($N507+$O507+$P507+$Q507+$R507+$S507+$T507+$U507)&lt;0,($N507+$O507+$P507+$Q507+$R507+$S507+$T507+$U507),0)</f>
        <v>0</v>
      </c>
      <c r="X507" s="78"/>
      <c r="Y507" s="78" t="n">
        <f aca="false">IF(($N507+$O507+$P507+$Q507+$R507+$S507+$T507+$U507)&gt;=0,($N507+$O507+$P507+$Q507+$R507+$S507+$T507+$U507),0)</f>
        <v>0</v>
      </c>
      <c r="AA507" s="78" t="n">
        <f aca="false">IF(AND((($AB506+$W506-$U506)&lt;0),($Y507&gt;0)),($AA506-$K507)*(1+Input!$C$18/(12*100)),($AA506+$Y507-$K507)*(1+Input!$C$18/(12*100)))</f>
        <v>96246.070850592</v>
      </c>
      <c r="AB507" s="78" t="n">
        <f aca="false">IF(AND((($AB506+$W506-$U506)&lt;0),($Y507&gt;=0)),($AB506+$W506-$U506+$Y507)*(1+Input!$C$15/(12*100)),0)</f>
        <v>0</v>
      </c>
    </row>
    <row r="508" customFormat="false" ht="12.8" hidden="false" customHeight="false" outlineLevel="0" collapsed="false">
      <c r="A508" s="76" t="n">
        <v>504</v>
      </c>
      <c r="B508" s="77" t="n">
        <f aca="false">EOMONTH(Input!$C$7,A508)</f>
        <v>58256</v>
      </c>
      <c r="D508" s="76" t="n">
        <f aca="false">DATEDIF(Input!$C$23,$B508,"Y")</f>
        <v>82</v>
      </c>
      <c r="E508" s="76" t="n">
        <f aca="false">DATEDIF(Input!$G$23,$B508,"Y")</f>
        <v>82</v>
      </c>
      <c r="G508" s="78" t="n">
        <f aca="false">Salary_01!$L508</f>
        <v>-3467.10980224641</v>
      </c>
      <c r="H508" s="78" t="n">
        <f aca="false">Salary_02!$L508</f>
        <v>-2889.25816853867</v>
      </c>
      <c r="I508" s="78" t="n">
        <f aca="false">Retirement_Dist_01!$J508</f>
        <v>5630.49054754397</v>
      </c>
      <c r="J508" s="78" t="n">
        <f aca="false">Retirement_Dist_02!$J508</f>
        <v>3876.38977622751</v>
      </c>
      <c r="K508" s="78" t="n">
        <f aca="true">IF(AND(OR($B508&gt;Input!$C$31,$B508&gt;Input!$G$31),OR($B508&lt;Input!$C$25,$B508&lt;Input!$G$25)),(-1)*PMT(Input!$C$18/(100*12),(OFFSET($A$4, MAX( MATCH(Input!$C$25,$B$4:$B$1004,1), MATCH(Input!$G$25,$B$4:$B$1004,1)),0,1,1) - OFFSET($A$4, MIN( MATCH(Input!$C$31,$B$4:$B$1004,1), MATCH(Input!$G$31,$B$4:$B$1004,1)),0,1,1)),$AD$4,0,1),0)</f>
        <v>2751.83598150878</v>
      </c>
      <c r="L508" s="78" t="n">
        <f aca="false">IF(AND(($B508&lt;Input!$C$31),($B508&lt;Input!$G$31)),($G508+$H508+$I508+$J508),($G508+$H508+$I508+$J508+$K508))</f>
        <v>5902.34833449517</v>
      </c>
      <c r="M508" s="78" t="n">
        <f aca="false">Mortgage!$L508</f>
        <v>-865.173973382955</v>
      </c>
      <c r="N508" s="78" t="n">
        <f aca="false">$L508+$M508</f>
        <v>5037.17436111222</v>
      </c>
      <c r="O508" s="78" t="n">
        <f aca="false">IF(AND(($B508&lt;Input!$C$31),($B508&lt;Input!$G$31)),Expenses!$D508,(-1)*$N508)</f>
        <v>-5037.17436111222</v>
      </c>
      <c r="P508" s="78" t="n">
        <f aca="false">Childcare!$D508</f>
        <v>0</v>
      </c>
      <c r="Q508" s="78" t="n">
        <f aca="false">Loan_01!$E508</f>
        <v>0</v>
      </c>
      <c r="R508" s="78" t="n">
        <f aca="false">Loan_02!$E508</f>
        <v>0</v>
      </c>
      <c r="S508" s="78" t="n">
        <f aca="false">(-1)*SUM(Roth_01!$D508+Roth_02!$D508+IRA_01!$D508+IRA_02!$D508+Invest_01!$D508+Invest_02!$D508)</f>
        <v>-0</v>
      </c>
      <c r="T508" s="78" t="n">
        <f aca="false">(-1)*(IF(($B508&gt;Input!$O$24),0,Input!$O$30)+IF(($B508&gt;Input!$O$31),0,Input!$O$37)+IF(($B508&gt;Input!$O$38),0,Input!$O$44))</f>
        <v>-0</v>
      </c>
      <c r="U508" s="78" t="n">
        <f aca="false">IF(($AB507*(Input!$C$16/100)&gt;0),0,($AB507*(Input!$C$16/100)))</f>
        <v>0</v>
      </c>
      <c r="V508" s="78"/>
      <c r="W508" s="78" t="n">
        <f aca="false">IF(($N508+$O508+$P508+$Q508+$R508+$S508+$T508+$U508)&lt;0,($N508+$O508+$P508+$Q508+$R508+$S508+$T508+$U508),0)</f>
        <v>0</v>
      </c>
      <c r="X508" s="78"/>
      <c r="Y508" s="78" t="n">
        <f aca="false">IF(($N508+$O508+$P508+$Q508+$R508+$S508+$T508+$U508)&gt;=0,($N508+$O508+$P508+$Q508+$R508+$S508+$T508+$U508),0)</f>
        <v>0</v>
      </c>
      <c r="AA508" s="78" t="n">
        <f aca="false">IF(AND((($AB507+$W507-$U507)&lt;0),($Y508&gt;0)),($AA507-$K508)*(1+Input!$C$18/(12*100)),($AA507+$Y508-$K508)*(1+Input!$C$18/(12*100)))</f>
        <v>93498.1304622028</v>
      </c>
      <c r="AB508" s="78" t="n">
        <f aca="false">IF(AND((($AB507+$W507-$U507)&lt;0),($Y508&gt;=0)),($AB507+$W507-$U507+$Y508)*(1+Input!$C$15/(12*100)),0)</f>
        <v>0</v>
      </c>
    </row>
    <row r="509" customFormat="false" ht="12.8" hidden="false" customHeight="false" outlineLevel="0" collapsed="false">
      <c r="A509" s="76" t="n">
        <v>505</v>
      </c>
      <c r="B509" s="77" t="n">
        <f aca="false">EOMONTH(Input!$C$7,A509)</f>
        <v>58287</v>
      </c>
      <c r="D509" s="76" t="n">
        <f aca="false">DATEDIF(Input!$C$23,$B509,"Y")</f>
        <v>82</v>
      </c>
      <c r="E509" s="76" t="n">
        <f aca="false">DATEDIF(Input!$G$23,$B509,"Y")</f>
        <v>82</v>
      </c>
      <c r="G509" s="78" t="n">
        <f aca="false">Salary_01!$L509</f>
        <v>-3467.10980224641</v>
      </c>
      <c r="H509" s="78" t="n">
        <f aca="false">Salary_02!$L509</f>
        <v>-2889.25816853867</v>
      </c>
      <c r="I509" s="78" t="n">
        <f aca="false">Retirement_Dist_01!$J509</f>
        <v>5630.49054754397</v>
      </c>
      <c r="J509" s="78" t="n">
        <f aca="false">Retirement_Dist_02!$J509</f>
        <v>3876.38977622751</v>
      </c>
      <c r="K509" s="78" t="n">
        <f aca="true">IF(AND(OR($B509&gt;Input!$C$31,$B509&gt;Input!$G$31),OR($B509&lt;Input!$C$25,$B509&lt;Input!$G$25)),(-1)*PMT(Input!$C$18/(100*12),(OFFSET($A$4, MAX( MATCH(Input!$C$25,$B$4:$B$1004,1), MATCH(Input!$G$25,$B$4:$B$1004,1)),0,1,1) - OFFSET($A$4, MIN( MATCH(Input!$C$31,$B$4:$B$1004,1), MATCH(Input!$G$31,$B$4:$B$1004,1)),0,1,1)),$AD$4,0,1),0)</f>
        <v>2751.83598150878</v>
      </c>
      <c r="L509" s="78" t="n">
        <f aca="false">IF(AND(($B509&lt;Input!$C$31),($B509&lt;Input!$G$31)),($G509+$H509+$I509+$J509),($G509+$H509+$I509+$J509+$K509))</f>
        <v>5902.34833449517</v>
      </c>
      <c r="M509" s="78" t="n">
        <f aca="false">Mortgage!$L509</f>
        <v>-865.173973382955</v>
      </c>
      <c r="N509" s="78" t="n">
        <f aca="false">$L509+$M509</f>
        <v>5037.17436111222</v>
      </c>
      <c r="O509" s="78" t="n">
        <f aca="false">IF(AND(($B509&lt;Input!$C$31),($B509&lt;Input!$G$31)),Expenses!$D509,(-1)*$N509)</f>
        <v>-5037.17436111222</v>
      </c>
      <c r="P509" s="78" t="n">
        <f aca="false">Childcare!$D509</f>
        <v>0</v>
      </c>
      <c r="Q509" s="78" t="n">
        <f aca="false">Loan_01!$E509</f>
        <v>0</v>
      </c>
      <c r="R509" s="78" t="n">
        <f aca="false">Loan_02!$E509</f>
        <v>0</v>
      </c>
      <c r="S509" s="78" t="n">
        <f aca="false">(-1)*SUM(Roth_01!$D509+Roth_02!$D509+IRA_01!$D509+IRA_02!$D509+Invest_01!$D509+Invest_02!$D509)</f>
        <v>-0</v>
      </c>
      <c r="T509" s="78" t="n">
        <f aca="false">(-1)*(IF(($B509&gt;Input!$O$24),0,Input!$O$30)+IF(($B509&gt;Input!$O$31),0,Input!$O$37)+IF(($B509&gt;Input!$O$38),0,Input!$O$44))</f>
        <v>-0</v>
      </c>
      <c r="U509" s="78" t="n">
        <f aca="false">IF(($AB508*(Input!$C$16/100)&gt;0),0,($AB508*(Input!$C$16/100)))</f>
        <v>0</v>
      </c>
      <c r="V509" s="78"/>
      <c r="W509" s="78" t="n">
        <f aca="false">IF(($N509+$O509+$P509+$Q509+$R509+$S509+$T509+$U509)&lt;0,($N509+$O509+$P509+$Q509+$R509+$S509+$T509+$U509),0)</f>
        <v>0</v>
      </c>
      <c r="X509" s="78"/>
      <c r="Y509" s="78" t="n">
        <f aca="false">IF(($N509+$O509+$P509+$Q509+$R509+$S509+$T509+$U509)&gt;=0,($N509+$O509+$P509+$Q509+$R509+$S509+$T509+$U509),0)</f>
        <v>0</v>
      </c>
      <c r="AA509" s="78" t="n">
        <f aca="false">IF(AND((($AB508+$W508-$U508)&lt;0),($Y509&gt;0)),($AA508-$K509)*(1+Input!$C$18/(12*100)),($AA508+$Y509-$K509)*(1+Input!$C$18/(12*100)))</f>
        <v>90750.0755762974</v>
      </c>
      <c r="AB509" s="78" t="n">
        <f aca="false">IF(AND((($AB508+$W508-$U508)&lt;0),($Y509&gt;=0)),($AB508+$W508-$U508+$Y509)*(1+Input!$C$15/(12*100)),0)</f>
        <v>0</v>
      </c>
    </row>
    <row r="510" customFormat="false" ht="12.8" hidden="false" customHeight="false" outlineLevel="0" collapsed="false">
      <c r="A510" s="76" t="n">
        <v>506</v>
      </c>
      <c r="B510" s="77" t="n">
        <f aca="false">EOMONTH(Input!$C$7,A510)</f>
        <v>58318</v>
      </c>
      <c r="D510" s="76" t="n">
        <f aca="false">DATEDIF(Input!$C$23,$B510,"Y")</f>
        <v>82</v>
      </c>
      <c r="E510" s="76" t="n">
        <f aca="false">DATEDIF(Input!$G$23,$B510,"Y")</f>
        <v>82</v>
      </c>
      <c r="G510" s="78" t="n">
        <f aca="false">Salary_01!$L510</f>
        <v>-3467.10980224641</v>
      </c>
      <c r="H510" s="78" t="n">
        <f aca="false">Salary_02!$L510</f>
        <v>-2889.25816853867</v>
      </c>
      <c r="I510" s="78" t="n">
        <f aca="false">Retirement_Dist_01!$J510</f>
        <v>5630.49054754397</v>
      </c>
      <c r="J510" s="78" t="n">
        <f aca="false">Retirement_Dist_02!$J510</f>
        <v>3876.38977622751</v>
      </c>
      <c r="K510" s="78" t="n">
        <f aca="true">IF(AND(OR($B510&gt;Input!$C$31,$B510&gt;Input!$G$31),OR($B510&lt;Input!$C$25,$B510&lt;Input!$G$25)),(-1)*PMT(Input!$C$18/(100*12),(OFFSET($A$4, MAX( MATCH(Input!$C$25,$B$4:$B$1004,1), MATCH(Input!$G$25,$B$4:$B$1004,1)),0,1,1) - OFFSET($A$4, MIN( MATCH(Input!$C$31,$B$4:$B$1004,1), MATCH(Input!$G$31,$B$4:$B$1004,1)),0,1,1)),$AD$4,0,1),0)</f>
        <v>2751.83598150878</v>
      </c>
      <c r="L510" s="78" t="n">
        <f aca="false">IF(AND(($B510&lt;Input!$C$31),($B510&lt;Input!$G$31)),($G510+$H510+$I510+$J510),($G510+$H510+$I510+$J510+$K510))</f>
        <v>5902.34833449517</v>
      </c>
      <c r="M510" s="78" t="n">
        <f aca="false">Mortgage!$L510</f>
        <v>-865.173973382955</v>
      </c>
      <c r="N510" s="78" t="n">
        <f aca="false">$L510+$M510</f>
        <v>5037.17436111222</v>
      </c>
      <c r="O510" s="78" t="n">
        <f aca="false">IF(AND(($B510&lt;Input!$C$31),($B510&lt;Input!$G$31)),Expenses!$D510,(-1)*$N510)</f>
        <v>-5037.17436111222</v>
      </c>
      <c r="P510" s="78" t="n">
        <f aca="false">Childcare!$D510</f>
        <v>0</v>
      </c>
      <c r="Q510" s="78" t="n">
        <f aca="false">Loan_01!$E510</f>
        <v>0</v>
      </c>
      <c r="R510" s="78" t="n">
        <f aca="false">Loan_02!$E510</f>
        <v>0</v>
      </c>
      <c r="S510" s="78" t="n">
        <f aca="false">(-1)*SUM(Roth_01!$D510+Roth_02!$D510+IRA_01!$D510+IRA_02!$D510+Invest_01!$D510+Invest_02!$D510)</f>
        <v>-0</v>
      </c>
      <c r="T510" s="78" t="n">
        <f aca="false">(-1)*(IF(($B510&gt;Input!$O$24),0,Input!$O$30)+IF(($B510&gt;Input!$O$31),0,Input!$O$37)+IF(($B510&gt;Input!$O$38),0,Input!$O$44))</f>
        <v>-0</v>
      </c>
      <c r="U510" s="78" t="n">
        <f aca="false">IF(($AB509*(Input!$C$16/100)&gt;0),0,($AB509*(Input!$C$16/100)))</f>
        <v>0</v>
      </c>
      <c r="V510" s="78"/>
      <c r="W510" s="78" t="n">
        <f aca="false">IF(($N510+$O510+$P510+$Q510+$R510+$S510+$T510+$U510)&lt;0,($N510+$O510+$P510+$Q510+$R510+$S510+$T510+$U510),0)</f>
        <v>0</v>
      </c>
      <c r="X510" s="78"/>
      <c r="Y510" s="78" t="n">
        <f aca="false">IF(($N510+$O510+$P510+$Q510+$R510+$S510+$T510+$U510)&gt;=0,($N510+$O510+$P510+$Q510+$R510+$S510+$T510+$U510),0)</f>
        <v>0</v>
      </c>
      <c r="AA510" s="78" t="n">
        <f aca="false">IF(AND((($AB509+$W509-$U509)&lt;0),($Y510&gt;0)),($AA509-$K510)*(1+Input!$C$18/(12*100)),($AA509+$Y510-$K510)*(1+Input!$C$18/(12*100)))</f>
        <v>88001.906188105</v>
      </c>
      <c r="AB510" s="78" t="n">
        <f aca="false">IF(AND((($AB509+$W509-$U509)&lt;0),($Y510&gt;=0)),($AB509+$W509-$U509+$Y510)*(1+Input!$C$15/(12*100)),0)</f>
        <v>0</v>
      </c>
    </row>
    <row r="511" customFormat="false" ht="12.8" hidden="false" customHeight="false" outlineLevel="0" collapsed="false">
      <c r="A511" s="76" t="n">
        <v>507</v>
      </c>
      <c r="B511" s="77" t="n">
        <f aca="false">EOMONTH(Input!$C$7,A511)</f>
        <v>58348</v>
      </c>
      <c r="D511" s="76" t="n">
        <f aca="false">DATEDIF(Input!$C$23,$B511,"Y")</f>
        <v>82</v>
      </c>
      <c r="E511" s="76" t="n">
        <f aca="false">DATEDIF(Input!$G$23,$B511,"Y")</f>
        <v>82</v>
      </c>
      <c r="G511" s="78" t="n">
        <f aca="false">Salary_01!$L511</f>
        <v>-3467.10980224641</v>
      </c>
      <c r="H511" s="78" t="n">
        <f aca="false">Salary_02!$L511</f>
        <v>-2889.25816853867</v>
      </c>
      <c r="I511" s="78" t="n">
        <f aca="false">Retirement_Dist_01!$J511</f>
        <v>5630.49054754397</v>
      </c>
      <c r="J511" s="78" t="n">
        <f aca="false">Retirement_Dist_02!$J511</f>
        <v>3876.38977622751</v>
      </c>
      <c r="K511" s="78" t="n">
        <f aca="true">IF(AND(OR($B511&gt;Input!$C$31,$B511&gt;Input!$G$31),OR($B511&lt;Input!$C$25,$B511&lt;Input!$G$25)),(-1)*PMT(Input!$C$18/(100*12),(OFFSET($A$4, MAX( MATCH(Input!$C$25,$B$4:$B$1004,1), MATCH(Input!$G$25,$B$4:$B$1004,1)),0,1,1) - OFFSET($A$4, MIN( MATCH(Input!$C$31,$B$4:$B$1004,1), MATCH(Input!$G$31,$B$4:$B$1004,1)),0,1,1)),$AD$4,0,1),0)</f>
        <v>2751.83598150878</v>
      </c>
      <c r="L511" s="78" t="n">
        <f aca="false">IF(AND(($B511&lt;Input!$C$31),($B511&lt;Input!$G$31)),($G511+$H511+$I511+$J511),($G511+$H511+$I511+$J511+$K511))</f>
        <v>5902.34833449517</v>
      </c>
      <c r="M511" s="78" t="n">
        <f aca="false">Mortgage!$L511</f>
        <v>-865.173973382955</v>
      </c>
      <c r="N511" s="78" t="n">
        <f aca="false">$L511+$M511</f>
        <v>5037.17436111222</v>
      </c>
      <c r="O511" s="78" t="n">
        <f aca="false">IF(AND(($B511&lt;Input!$C$31),($B511&lt;Input!$G$31)),Expenses!$D511,(-1)*$N511)</f>
        <v>-5037.17436111222</v>
      </c>
      <c r="P511" s="78" t="n">
        <f aca="false">Childcare!$D511</f>
        <v>0</v>
      </c>
      <c r="Q511" s="78" t="n">
        <f aca="false">Loan_01!$E511</f>
        <v>0</v>
      </c>
      <c r="R511" s="78" t="n">
        <f aca="false">Loan_02!$E511</f>
        <v>0</v>
      </c>
      <c r="S511" s="78" t="n">
        <f aca="false">(-1)*SUM(Roth_01!$D511+Roth_02!$D511+IRA_01!$D511+IRA_02!$D511+Invest_01!$D511+Invest_02!$D511)</f>
        <v>-0</v>
      </c>
      <c r="T511" s="78" t="n">
        <f aca="false">(-1)*(IF(($B511&gt;Input!$O$24),0,Input!$O$30)+IF(($B511&gt;Input!$O$31),0,Input!$O$37)+IF(($B511&gt;Input!$O$38),0,Input!$O$44))</f>
        <v>-0</v>
      </c>
      <c r="U511" s="78" t="n">
        <f aca="false">IF(($AB510*(Input!$C$16/100)&gt;0),0,($AB510*(Input!$C$16/100)))</f>
        <v>0</v>
      </c>
      <c r="V511" s="78"/>
      <c r="W511" s="78" t="n">
        <f aca="false">IF(($N511+$O511+$P511+$Q511+$R511+$S511+$T511+$U511)&lt;0,($N511+$O511+$P511+$Q511+$R511+$S511+$T511+$U511),0)</f>
        <v>0</v>
      </c>
      <c r="X511" s="78"/>
      <c r="Y511" s="78" t="n">
        <f aca="false">IF(($N511+$O511+$P511+$Q511+$R511+$S511+$T511+$U511)&gt;=0,($N511+$O511+$P511+$Q511+$R511+$S511+$T511+$U511),0)</f>
        <v>0</v>
      </c>
      <c r="AA511" s="78" t="n">
        <f aca="false">IF(AND((($AB510+$W510-$U510)&lt;0),($Y511&gt;0)),($AA510-$K511)*(1+Input!$C$18/(12*100)),($AA510+$Y511-$K511)*(1+Input!$C$18/(12*100)))</f>
        <v>85253.6222928549</v>
      </c>
      <c r="AB511" s="78" t="n">
        <f aca="false">IF(AND((($AB510+$W510-$U510)&lt;0),($Y511&gt;=0)),($AB510+$W510-$U510+$Y511)*(1+Input!$C$15/(12*100)),0)</f>
        <v>0</v>
      </c>
    </row>
    <row r="512" customFormat="false" ht="12.8" hidden="false" customHeight="false" outlineLevel="0" collapsed="false">
      <c r="A512" s="76" t="n">
        <v>508</v>
      </c>
      <c r="B512" s="77" t="n">
        <f aca="false">EOMONTH(Input!$C$7,A512)</f>
        <v>58379</v>
      </c>
      <c r="D512" s="76" t="n">
        <f aca="false">DATEDIF(Input!$C$23,$B512,"Y")</f>
        <v>82</v>
      </c>
      <c r="E512" s="76" t="n">
        <f aca="false">DATEDIF(Input!$G$23,$B512,"Y")</f>
        <v>82</v>
      </c>
      <c r="G512" s="78" t="n">
        <f aca="false">Salary_01!$L512</f>
        <v>-3467.10980224641</v>
      </c>
      <c r="H512" s="78" t="n">
        <f aca="false">Salary_02!$L512</f>
        <v>-2889.25816853867</v>
      </c>
      <c r="I512" s="78" t="n">
        <f aca="false">Retirement_Dist_01!$J512</f>
        <v>5630.49054754397</v>
      </c>
      <c r="J512" s="78" t="n">
        <f aca="false">Retirement_Dist_02!$J512</f>
        <v>3876.38977622751</v>
      </c>
      <c r="K512" s="78" t="n">
        <f aca="true">IF(AND(OR($B512&gt;Input!$C$31,$B512&gt;Input!$G$31),OR($B512&lt;Input!$C$25,$B512&lt;Input!$G$25)),(-1)*PMT(Input!$C$18/(100*12),(OFFSET($A$4, MAX( MATCH(Input!$C$25,$B$4:$B$1004,1), MATCH(Input!$G$25,$B$4:$B$1004,1)),0,1,1) - OFFSET($A$4, MIN( MATCH(Input!$C$31,$B$4:$B$1004,1), MATCH(Input!$G$31,$B$4:$B$1004,1)),0,1,1)),$AD$4,0,1),0)</f>
        <v>2751.83598150878</v>
      </c>
      <c r="L512" s="78" t="n">
        <f aca="false">IF(AND(($B512&lt;Input!$C$31),($B512&lt;Input!$G$31)),($G512+$H512+$I512+$J512),($G512+$H512+$I512+$J512+$K512))</f>
        <v>5902.34833449517</v>
      </c>
      <c r="M512" s="78" t="n">
        <f aca="false">Mortgage!$L512</f>
        <v>-865.173973382955</v>
      </c>
      <c r="N512" s="78" t="n">
        <f aca="false">$L512+$M512</f>
        <v>5037.17436111222</v>
      </c>
      <c r="O512" s="78" t="n">
        <f aca="false">IF(AND(($B512&lt;Input!$C$31),($B512&lt;Input!$G$31)),Expenses!$D512,(-1)*$N512)</f>
        <v>-5037.17436111222</v>
      </c>
      <c r="P512" s="78" t="n">
        <f aca="false">Childcare!$D512</f>
        <v>0</v>
      </c>
      <c r="Q512" s="78" t="n">
        <f aca="false">Loan_01!$E512</f>
        <v>0</v>
      </c>
      <c r="R512" s="78" t="n">
        <f aca="false">Loan_02!$E512</f>
        <v>0</v>
      </c>
      <c r="S512" s="78" t="n">
        <f aca="false">(-1)*SUM(Roth_01!$D512+Roth_02!$D512+IRA_01!$D512+IRA_02!$D512+Invest_01!$D512+Invest_02!$D512)</f>
        <v>-0</v>
      </c>
      <c r="T512" s="78" t="n">
        <f aca="false">(-1)*(IF(($B512&gt;Input!$O$24),0,Input!$O$30)+IF(($B512&gt;Input!$O$31),0,Input!$O$37)+IF(($B512&gt;Input!$O$38),0,Input!$O$44))</f>
        <v>-0</v>
      </c>
      <c r="U512" s="78" t="n">
        <f aca="false">IF(($AB511*(Input!$C$16/100)&gt;0),0,($AB511*(Input!$C$16/100)))</f>
        <v>0</v>
      </c>
      <c r="V512" s="78"/>
      <c r="W512" s="78" t="n">
        <f aca="false">IF(($N512+$O512+$P512+$Q512+$R512+$S512+$T512+$U512)&lt;0,($N512+$O512+$P512+$Q512+$R512+$S512+$T512+$U512),0)</f>
        <v>0</v>
      </c>
      <c r="X512" s="78"/>
      <c r="Y512" s="78" t="n">
        <f aca="false">IF(($N512+$O512+$P512+$Q512+$R512+$S512+$T512+$U512)&gt;=0,($N512+$O512+$P512+$Q512+$R512+$S512+$T512+$U512),0)</f>
        <v>0</v>
      </c>
      <c r="AA512" s="78" t="n">
        <f aca="false">IF(AND((($AB511+$W511-$U511)&lt;0),($Y512&gt;0)),($AA511-$K512)*(1+Input!$C$18/(12*100)),($AA511+$Y512-$K512)*(1+Input!$C$18/(12*100)))</f>
        <v>82505.2238857757</v>
      </c>
      <c r="AB512" s="78" t="n">
        <f aca="false">IF(AND((($AB511+$W511-$U511)&lt;0),($Y512&gt;=0)),($AB511+$W511-$U511+$Y512)*(1+Input!$C$15/(12*100)),0)</f>
        <v>0</v>
      </c>
    </row>
    <row r="513" customFormat="false" ht="12.8" hidden="false" customHeight="false" outlineLevel="0" collapsed="false">
      <c r="A513" s="76" t="n">
        <v>509</v>
      </c>
      <c r="B513" s="77" t="n">
        <f aca="false">EOMONTH(Input!$C$7,A513)</f>
        <v>58409</v>
      </c>
      <c r="D513" s="76" t="n">
        <f aca="false">DATEDIF(Input!$C$23,$B513,"Y")</f>
        <v>82</v>
      </c>
      <c r="E513" s="76" t="n">
        <f aca="false">DATEDIF(Input!$G$23,$B513,"Y")</f>
        <v>82</v>
      </c>
      <c r="G513" s="78" t="n">
        <f aca="false">Salary_01!$L513</f>
        <v>-3467.10980224641</v>
      </c>
      <c r="H513" s="78" t="n">
        <f aca="false">Salary_02!$L513</f>
        <v>-2889.25816853867</v>
      </c>
      <c r="I513" s="78" t="n">
        <f aca="false">Retirement_Dist_01!$J513</f>
        <v>5630.49054754397</v>
      </c>
      <c r="J513" s="78" t="n">
        <f aca="false">Retirement_Dist_02!$J513</f>
        <v>3876.38977622751</v>
      </c>
      <c r="K513" s="78" t="n">
        <f aca="true">IF(AND(OR($B513&gt;Input!$C$31,$B513&gt;Input!$G$31),OR($B513&lt;Input!$C$25,$B513&lt;Input!$G$25)),(-1)*PMT(Input!$C$18/(100*12),(OFFSET($A$4, MAX( MATCH(Input!$C$25,$B$4:$B$1004,1), MATCH(Input!$G$25,$B$4:$B$1004,1)),0,1,1) - OFFSET($A$4, MIN( MATCH(Input!$C$31,$B$4:$B$1004,1), MATCH(Input!$G$31,$B$4:$B$1004,1)),0,1,1)),$AD$4,0,1),0)</f>
        <v>2751.83598150878</v>
      </c>
      <c r="L513" s="78" t="n">
        <f aca="false">IF(AND(($B513&lt;Input!$C$31),($B513&lt;Input!$G$31)),($G513+$H513+$I513+$J513),($G513+$H513+$I513+$J513+$K513))</f>
        <v>5902.34833449517</v>
      </c>
      <c r="M513" s="78" t="n">
        <f aca="false">Mortgage!$L513</f>
        <v>-865.173973382955</v>
      </c>
      <c r="N513" s="78" t="n">
        <f aca="false">$L513+$M513</f>
        <v>5037.17436111222</v>
      </c>
      <c r="O513" s="78" t="n">
        <f aca="false">IF(AND(($B513&lt;Input!$C$31),($B513&lt;Input!$G$31)),Expenses!$D513,(-1)*$N513)</f>
        <v>-5037.17436111222</v>
      </c>
      <c r="P513" s="78" t="n">
        <f aca="false">Childcare!$D513</f>
        <v>0</v>
      </c>
      <c r="Q513" s="78" t="n">
        <f aca="false">Loan_01!$E513</f>
        <v>0</v>
      </c>
      <c r="R513" s="78" t="n">
        <f aca="false">Loan_02!$E513</f>
        <v>0</v>
      </c>
      <c r="S513" s="78" t="n">
        <f aca="false">(-1)*SUM(Roth_01!$D513+Roth_02!$D513+IRA_01!$D513+IRA_02!$D513+Invest_01!$D513+Invest_02!$D513)</f>
        <v>-0</v>
      </c>
      <c r="T513" s="78" t="n">
        <f aca="false">(-1)*(IF(($B513&gt;Input!$O$24),0,Input!$O$30)+IF(($B513&gt;Input!$O$31),0,Input!$O$37)+IF(($B513&gt;Input!$O$38),0,Input!$O$44))</f>
        <v>-0</v>
      </c>
      <c r="U513" s="78" t="n">
        <f aca="false">IF(($AB512*(Input!$C$16/100)&gt;0),0,($AB512*(Input!$C$16/100)))</f>
        <v>0</v>
      </c>
      <c r="V513" s="78"/>
      <c r="W513" s="78" t="n">
        <f aca="false">IF(($N513+$O513+$P513+$Q513+$R513+$S513+$T513+$U513)&lt;0,($N513+$O513+$P513+$Q513+$R513+$S513+$T513+$U513),0)</f>
        <v>0</v>
      </c>
      <c r="X513" s="78"/>
      <c r="Y513" s="78" t="n">
        <f aca="false">IF(($N513+$O513+$P513+$Q513+$R513+$S513+$T513+$U513)&gt;=0,($N513+$O513+$P513+$Q513+$R513+$S513+$T513+$U513),0)</f>
        <v>0</v>
      </c>
      <c r="AA513" s="78" t="n">
        <f aca="false">IF(AND((($AB512+$W512-$U512)&lt;0),($Y513&gt;0)),($AA512-$K513)*(1+Input!$C$18/(12*100)),($AA512+$Y513-$K513)*(1+Input!$C$18/(12*100)))</f>
        <v>79756.7109620963</v>
      </c>
      <c r="AB513" s="78" t="n">
        <f aca="false">IF(AND((($AB512+$W512-$U512)&lt;0),($Y513&gt;=0)),($AB512+$W512-$U512+$Y513)*(1+Input!$C$15/(12*100)),0)</f>
        <v>0</v>
      </c>
    </row>
    <row r="514" customFormat="false" ht="12.8" hidden="false" customHeight="false" outlineLevel="0" collapsed="false">
      <c r="A514" s="76" t="n">
        <v>510</v>
      </c>
      <c r="B514" s="77" t="n">
        <f aca="false">EOMONTH(Input!$C$7,A514)</f>
        <v>58440</v>
      </c>
      <c r="D514" s="76" t="n">
        <f aca="false">DATEDIF(Input!$C$23,$B514,"Y")</f>
        <v>82</v>
      </c>
      <c r="E514" s="76" t="n">
        <f aca="false">DATEDIF(Input!$G$23,$B514,"Y")</f>
        <v>82</v>
      </c>
      <c r="G514" s="78" t="n">
        <f aca="false">Salary_01!$L514</f>
        <v>-3467.10980224641</v>
      </c>
      <c r="H514" s="78" t="n">
        <f aca="false">Salary_02!$L514</f>
        <v>-2889.25816853867</v>
      </c>
      <c r="I514" s="78" t="n">
        <f aca="false">Retirement_Dist_01!$J514</f>
        <v>5630.49054754397</v>
      </c>
      <c r="J514" s="78" t="n">
        <f aca="false">Retirement_Dist_02!$J514</f>
        <v>3876.38977622751</v>
      </c>
      <c r="K514" s="78" t="n">
        <f aca="true">IF(AND(OR($B514&gt;Input!$C$31,$B514&gt;Input!$G$31),OR($B514&lt;Input!$C$25,$B514&lt;Input!$G$25)),(-1)*PMT(Input!$C$18/(100*12),(OFFSET($A$4, MAX( MATCH(Input!$C$25,$B$4:$B$1004,1), MATCH(Input!$G$25,$B$4:$B$1004,1)),0,1,1) - OFFSET($A$4, MIN( MATCH(Input!$C$31,$B$4:$B$1004,1), MATCH(Input!$G$31,$B$4:$B$1004,1)),0,1,1)),$AD$4,0,1),0)</f>
        <v>2751.83598150878</v>
      </c>
      <c r="L514" s="78" t="n">
        <f aca="false">IF(AND(($B514&lt;Input!$C$31),($B514&lt;Input!$G$31)),($G514+$H514+$I514+$J514),($G514+$H514+$I514+$J514+$K514))</f>
        <v>5902.34833449517</v>
      </c>
      <c r="M514" s="78" t="n">
        <f aca="false">Mortgage!$L514</f>
        <v>-865.173973382955</v>
      </c>
      <c r="N514" s="78" t="n">
        <f aca="false">$L514+$M514</f>
        <v>5037.17436111222</v>
      </c>
      <c r="O514" s="78" t="n">
        <f aca="false">IF(AND(($B514&lt;Input!$C$31),($B514&lt;Input!$G$31)),Expenses!$D514,(-1)*$N514)</f>
        <v>-5037.17436111222</v>
      </c>
      <c r="P514" s="78" t="n">
        <f aca="false">Childcare!$D514</f>
        <v>0</v>
      </c>
      <c r="Q514" s="78" t="n">
        <f aca="false">Loan_01!$E514</f>
        <v>0</v>
      </c>
      <c r="R514" s="78" t="n">
        <f aca="false">Loan_02!$E514</f>
        <v>0</v>
      </c>
      <c r="S514" s="78" t="n">
        <f aca="false">(-1)*SUM(Roth_01!$D514+Roth_02!$D514+IRA_01!$D514+IRA_02!$D514+Invest_01!$D514+Invest_02!$D514)</f>
        <v>-0</v>
      </c>
      <c r="T514" s="78" t="n">
        <f aca="false">(-1)*(IF(($B514&gt;Input!$O$24),0,Input!$O$30)+IF(($B514&gt;Input!$O$31),0,Input!$O$37)+IF(($B514&gt;Input!$O$38),0,Input!$O$44))</f>
        <v>-0</v>
      </c>
      <c r="U514" s="78" t="n">
        <f aca="false">IF(($AB513*(Input!$C$16/100)&gt;0),0,($AB513*(Input!$C$16/100)))</f>
        <v>0</v>
      </c>
      <c r="V514" s="78"/>
      <c r="W514" s="78" t="n">
        <f aca="false">IF(($N514+$O514+$P514+$Q514+$R514+$S514+$T514+$U514)&lt;0,($N514+$O514+$P514+$Q514+$R514+$S514+$T514+$U514),0)</f>
        <v>0</v>
      </c>
      <c r="X514" s="78"/>
      <c r="Y514" s="78" t="n">
        <f aca="false">IF(($N514+$O514+$P514+$Q514+$R514+$S514+$T514+$U514)&gt;=0,($N514+$O514+$P514+$Q514+$R514+$S514+$T514+$U514),0)</f>
        <v>0</v>
      </c>
      <c r="AA514" s="78" t="n">
        <f aca="false">IF(AND((($AB513+$W513-$U513)&lt;0),($Y514&gt;0)),($AA513-$K514)*(1+Input!$C$18/(12*100)),($AA513+$Y514-$K514)*(1+Input!$C$18/(12*100)))</f>
        <v>77008.0835170451</v>
      </c>
      <c r="AB514" s="78" t="n">
        <f aca="false">IF(AND((($AB513+$W513-$U513)&lt;0),($Y514&gt;=0)),($AB513+$W513-$U513+$Y514)*(1+Input!$C$15/(12*100)),0)</f>
        <v>0</v>
      </c>
    </row>
    <row r="515" customFormat="false" ht="12.8" hidden="false" customHeight="false" outlineLevel="0" collapsed="false">
      <c r="A515" s="76" t="n">
        <v>511</v>
      </c>
      <c r="B515" s="77" t="n">
        <f aca="false">EOMONTH(Input!$C$7,A515)</f>
        <v>58471</v>
      </c>
      <c r="D515" s="76" t="n">
        <f aca="false">DATEDIF(Input!$C$23,$B515,"Y")</f>
        <v>82</v>
      </c>
      <c r="E515" s="76" t="n">
        <f aca="false">DATEDIF(Input!$G$23,$B515,"Y")</f>
        <v>82</v>
      </c>
      <c r="G515" s="78" t="n">
        <f aca="false">Salary_01!$L515</f>
        <v>-3467.10980224641</v>
      </c>
      <c r="H515" s="78" t="n">
        <f aca="false">Salary_02!$L515</f>
        <v>-2889.25816853867</v>
      </c>
      <c r="I515" s="78" t="n">
        <f aca="false">Retirement_Dist_01!$J515</f>
        <v>5630.49054754397</v>
      </c>
      <c r="J515" s="78" t="n">
        <f aca="false">Retirement_Dist_02!$J515</f>
        <v>3876.38977622751</v>
      </c>
      <c r="K515" s="78" t="n">
        <f aca="true">IF(AND(OR($B515&gt;Input!$C$31,$B515&gt;Input!$G$31),OR($B515&lt;Input!$C$25,$B515&lt;Input!$G$25)),(-1)*PMT(Input!$C$18/(100*12),(OFFSET($A$4, MAX( MATCH(Input!$C$25,$B$4:$B$1004,1), MATCH(Input!$G$25,$B$4:$B$1004,1)),0,1,1) - OFFSET($A$4, MIN( MATCH(Input!$C$31,$B$4:$B$1004,1), MATCH(Input!$G$31,$B$4:$B$1004,1)),0,1,1)),$AD$4,0,1),0)</f>
        <v>2751.83598150878</v>
      </c>
      <c r="L515" s="78" t="n">
        <f aca="false">IF(AND(($B515&lt;Input!$C$31),($B515&lt;Input!$G$31)),($G515+$H515+$I515+$J515),($G515+$H515+$I515+$J515+$K515))</f>
        <v>5902.34833449517</v>
      </c>
      <c r="M515" s="78" t="n">
        <f aca="false">Mortgage!$L515</f>
        <v>-865.173973382955</v>
      </c>
      <c r="N515" s="78" t="n">
        <f aca="false">$L515+$M515</f>
        <v>5037.17436111222</v>
      </c>
      <c r="O515" s="78" t="n">
        <f aca="false">IF(AND(($B515&lt;Input!$C$31),($B515&lt;Input!$G$31)),Expenses!$D515,(-1)*$N515)</f>
        <v>-5037.17436111222</v>
      </c>
      <c r="P515" s="78" t="n">
        <f aca="false">Childcare!$D515</f>
        <v>0</v>
      </c>
      <c r="Q515" s="78" t="n">
        <f aca="false">Loan_01!$E515</f>
        <v>0</v>
      </c>
      <c r="R515" s="78" t="n">
        <f aca="false">Loan_02!$E515</f>
        <v>0</v>
      </c>
      <c r="S515" s="78" t="n">
        <f aca="false">(-1)*SUM(Roth_01!$D515+Roth_02!$D515+IRA_01!$D515+IRA_02!$D515+Invest_01!$D515+Invest_02!$D515)</f>
        <v>-0</v>
      </c>
      <c r="T515" s="78" t="n">
        <f aca="false">(-1)*(IF(($B515&gt;Input!$O$24),0,Input!$O$30)+IF(($B515&gt;Input!$O$31),0,Input!$O$37)+IF(($B515&gt;Input!$O$38),0,Input!$O$44))</f>
        <v>-0</v>
      </c>
      <c r="U515" s="78" t="n">
        <f aca="false">IF(($AB514*(Input!$C$16/100)&gt;0),0,($AB514*(Input!$C$16/100)))</f>
        <v>0</v>
      </c>
      <c r="V515" s="78"/>
      <c r="W515" s="78" t="n">
        <f aca="false">IF(($N515+$O515+$P515+$Q515+$R515+$S515+$T515+$U515)&lt;0,($N515+$O515+$P515+$Q515+$R515+$S515+$T515+$U515),0)</f>
        <v>0</v>
      </c>
      <c r="X515" s="78"/>
      <c r="Y515" s="78" t="n">
        <f aca="false">IF(($N515+$O515+$P515+$Q515+$R515+$S515+$T515+$U515)&gt;=0,($N515+$O515+$P515+$Q515+$R515+$S515+$T515+$U515),0)</f>
        <v>0</v>
      </c>
      <c r="AA515" s="78" t="n">
        <f aca="false">IF(AND((($AB514+$W514-$U514)&lt;0),($Y515&gt;0)),($AA514-$K515)*(1+Input!$C$18/(12*100)),($AA514+$Y515-$K515)*(1+Input!$C$18/(12*100)))</f>
        <v>74259.3415458503</v>
      </c>
      <c r="AB515" s="78" t="n">
        <f aca="false">IF(AND((($AB514+$W514-$U514)&lt;0),($Y515&gt;=0)),($AB514+$W514-$U514+$Y515)*(1+Input!$C$15/(12*100)),0)</f>
        <v>0</v>
      </c>
    </row>
    <row r="516" customFormat="false" ht="12.8" hidden="false" customHeight="false" outlineLevel="0" collapsed="false">
      <c r="A516" s="76" t="n">
        <v>512</v>
      </c>
      <c r="B516" s="77" t="n">
        <f aca="false">EOMONTH(Input!$C$7,A516)</f>
        <v>58500</v>
      </c>
      <c r="D516" s="76" t="n">
        <f aca="false">DATEDIF(Input!$C$23,$B516,"Y")</f>
        <v>82</v>
      </c>
      <c r="E516" s="76" t="n">
        <f aca="false">DATEDIF(Input!$G$23,$B516,"Y")</f>
        <v>82</v>
      </c>
      <c r="G516" s="78" t="n">
        <f aca="false">Salary_01!$L516</f>
        <v>-3467.10980224641</v>
      </c>
      <c r="H516" s="78" t="n">
        <f aca="false">Salary_02!$L516</f>
        <v>-2889.25816853867</v>
      </c>
      <c r="I516" s="78" t="n">
        <f aca="false">Retirement_Dist_01!$J516</f>
        <v>5630.49054754397</v>
      </c>
      <c r="J516" s="78" t="n">
        <f aca="false">Retirement_Dist_02!$J516</f>
        <v>3876.38977622751</v>
      </c>
      <c r="K516" s="78" t="n">
        <f aca="true">IF(AND(OR($B516&gt;Input!$C$31,$B516&gt;Input!$G$31),OR($B516&lt;Input!$C$25,$B516&lt;Input!$G$25)),(-1)*PMT(Input!$C$18/(100*12),(OFFSET($A$4, MAX( MATCH(Input!$C$25,$B$4:$B$1004,1), MATCH(Input!$G$25,$B$4:$B$1004,1)),0,1,1) - OFFSET($A$4, MIN( MATCH(Input!$C$31,$B$4:$B$1004,1), MATCH(Input!$G$31,$B$4:$B$1004,1)),0,1,1)),$AD$4,0,1),0)</f>
        <v>2751.83598150878</v>
      </c>
      <c r="L516" s="78" t="n">
        <f aca="false">IF(AND(($B516&lt;Input!$C$31),($B516&lt;Input!$G$31)),($G516+$H516+$I516+$J516),($G516+$H516+$I516+$J516+$K516))</f>
        <v>5902.34833449517</v>
      </c>
      <c r="M516" s="78" t="n">
        <f aca="false">Mortgage!$L516</f>
        <v>-865.173973382955</v>
      </c>
      <c r="N516" s="78" t="n">
        <f aca="false">$L516+$M516</f>
        <v>5037.17436111222</v>
      </c>
      <c r="O516" s="78" t="n">
        <f aca="false">IF(AND(($B516&lt;Input!$C$31),($B516&lt;Input!$G$31)),Expenses!$D516,(-1)*$N516)</f>
        <v>-5037.17436111222</v>
      </c>
      <c r="P516" s="78" t="n">
        <f aca="false">Childcare!$D516</f>
        <v>0</v>
      </c>
      <c r="Q516" s="78" t="n">
        <f aca="false">Loan_01!$E516</f>
        <v>0</v>
      </c>
      <c r="R516" s="78" t="n">
        <f aca="false">Loan_02!$E516</f>
        <v>0</v>
      </c>
      <c r="S516" s="78" t="n">
        <f aca="false">(-1)*SUM(Roth_01!$D516+Roth_02!$D516+IRA_01!$D516+IRA_02!$D516+Invest_01!$D516+Invest_02!$D516)</f>
        <v>-0</v>
      </c>
      <c r="T516" s="78" t="n">
        <f aca="false">(-1)*(IF(($B516&gt;Input!$O$24),0,Input!$O$30)+IF(($B516&gt;Input!$O$31),0,Input!$O$37)+IF(($B516&gt;Input!$O$38),0,Input!$O$44))</f>
        <v>-0</v>
      </c>
      <c r="U516" s="78" t="n">
        <f aca="false">IF(($AB515*(Input!$C$16/100)&gt;0),0,($AB515*(Input!$C$16/100)))</f>
        <v>0</v>
      </c>
      <c r="V516" s="78"/>
      <c r="W516" s="78" t="n">
        <f aca="false">IF(($N516+$O516+$P516+$Q516+$R516+$S516+$T516+$U516)&lt;0,($N516+$O516+$P516+$Q516+$R516+$S516+$T516+$U516),0)</f>
        <v>0</v>
      </c>
      <c r="X516" s="78"/>
      <c r="Y516" s="78" t="n">
        <f aca="false">IF(($N516+$O516+$P516+$Q516+$R516+$S516+$T516+$U516)&gt;=0,($N516+$O516+$P516+$Q516+$R516+$S516+$T516+$U516),0)</f>
        <v>0</v>
      </c>
      <c r="AA516" s="78" t="n">
        <f aca="false">IF(AND((($AB515+$W515-$U515)&lt;0),($Y516&gt;0)),($AA515-$K516)*(1+Input!$C$18/(12*100)),($AA515+$Y516-$K516)*(1+Input!$C$18/(12*100)))</f>
        <v>71510.48504374</v>
      </c>
      <c r="AB516" s="78" t="n">
        <f aca="false">IF(AND((($AB515+$W515-$U515)&lt;0),($Y516&gt;=0)),($AB515+$W515-$U515+$Y516)*(1+Input!$C$15/(12*100)),0)</f>
        <v>0</v>
      </c>
    </row>
    <row r="517" customFormat="false" ht="12.8" hidden="false" customHeight="false" outlineLevel="0" collapsed="false">
      <c r="A517" s="76" t="n">
        <v>513</v>
      </c>
      <c r="B517" s="77" t="n">
        <f aca="false">EOMONTH(Input!$C$7,A517)</f>
        <v>58531</v>
      </c>
      <c r="D517" s="76" t="n">
        <f aca="false">DATEDIF(Input!$C$23,$B517,"Y")</f>
        <v>82</v>
      </c>
      <c r="E517" s="76" t="n">
        <f aca="false">DATEDIF(Input!$G$23,$B517,"Y")</f>
        <v>82</v>
      </c>
      <c r="G517" s="78" t="n">
        <f aca="false">Salary_01!$L517</f>
        <v>-3467.10980224641</v>
      </c>
      <c r="H517" s="78" t="n">
        <f aca="false">Salary_02!$L517</f>
        <v>-2889.25816853867</v>
      </c>
      <c r="I517" s="78" t="n">
        <f aca="false">Retirement_Dist_01!$J517</f>
        <v>5630.49054754397</v>
      </c>
      <c r="J517" s="78" t="n">
        <f aca="false">Retirement_Dist_02!$J517</f>
        <v>3876.38977622751</v>
      </c>
      <c r="K517" s="78" t="n">
        <f aca="true">IF(AND(OR($B517&gt;Input!$C$31,$B517&gt;Input!$G$31),OR($B517&lt;Input!$C$25,$B517&lt;Input!$G$25)),(-1)*PMT(Input!$C$18/(100*12),(OFFSET($A$4, MAX( MATCH(Input!$C$25,$B$4:$B$1004,1), MATCH(Input!$G$25,$B$4:$B$1004,1)),0,1,1) - OFFSET($A$4, MIN( MATCH(Input!$C$31,$B$4:$B$1004,1), MATCH(Input!$G$31,$B$4:$B$1004,1)),0,1,1)),$AD$4,0,1),0)</f>
        <v>2751.83598150878</v>
      </c>
      <c r="L517" s="78" t="n">
        <f aca="false">IF(AND(($B517&lt;Input!$C$31),($B517&lt;Input!$G$31)),($G517+$H517+$I517+$J517),($G517+$H517+$I517+$J517+$K517))</f>
        <v>5902.34833449517</v>
      </c>
      <c r="M517" s="78" t="n">
        <f aca="false">Mortgage!$L517</f>
        <v>-865.173973382955</v>
      </c>
      <c r="N517" s="78" t="n">
        <f aca="false">$L517+$M517</f>
        <v>5037.17436111222</v>
      </c>
      <c r="O517" s="78" t="n">
        <f aca="false">IF(AND(($B517&lt;Input!$C$31),($B517&lt;Input!$G$31)),Expenses!$D517,(-1)*$N517)</f>
        <v>-5037.17436111222</v>
      </c>
      <c r="P517" s="78" t="n">
        <f aca="false">Childcare!$D517</f>
        <v>0</v>
      </c>
      <c r="Q517" s="78" t="n">
        <f aca="false">Loan_01!$E517</f>
        <v>0</v>
      </c>
      <c r="R517" s="78" t="n">
        <f aca="false">Loan_02!$E517</f>
        <v>0</v>
      </c>
      <c r="S517" s="78" t="n">
        <f aca="false">(-1)*SUM(Roth_01!$D517+Roth_02!$D517+IRA_01!$D517+IRA_02!$D517+Invest_01!$D517+Invest_02!$D517)</f>
        <v>-0</v>
      </c>
      <c r="T517" s="78" t="n">
        <f aca="false">(-1)*(IF(($B517&gt;Input!$O$24),0,Input!$O$30)+IF(($B517&gt;Input!$O$31),0,Input!$O$37)+IF(($B517&gt;Input!$O$38),0,Input!$O$44))</f>
        <v>-0</v>
      </c>
      <c r="U517" s="78" t="n">
        <f aca="false">IF(($AB516*(Input!$C$16/100)&gt;0),0,($AB516*(Input!$C$16/100)))</f>
        <v>0</v>
      </c>
      <c r="V517" s="78"/>
      <c r="W517" s="78" t="n">
        <f aca="false">IF(($N517+$O517+$P517+$Q517+$R517+$S517+$T517+$U517)&lt;0,($N517+$O517+$P517+$Q517+$R517+$S517+$T517+$U517),0)</f>
        <v>0</v>
      </c>
      <c r="X517" s="78"/>
      <c r="Y517" s="78" t="n">
        <f aca="false">IF(($N517+$O517+$P517+$Q517+$R517+$S517+$T517+$U517)&gt;=0,($N517+$O517+$P517+$Q517+$R517+$S517+$T517+$U517),0)</f>
        <v>0</v>
      </c>
      <c r="AA517" s="78" t="n">
        <f aca="false">IF(AND((($AB516+$W516-$U516)&lt;0),($Y517&gt;0)),($AA516-$K517)*(1+Input!$C$18/(12*100)),($AA516+$Y517-$K517)*(1+Input!$C$18/(12*100)))</f>
        <v>68761.5140059422</v>
      </c>
      <c r="AB517" s="78" t="n">
        <f aca="false">IF(AND((($AB516+$W516-$U516)&lt;0),($Y517&gt;=0)),($AB516+$W516-$U516+$Y517)*(1+Input!$C$15/(12*100)),0)</f>
        <v>0</v>
      </c>
    </row>
    <row r="518" customFormat="false" ht="12.8" hidden="false" customHeight="false" outlineLevel="0" collapsed="false">
      <c r="A518" s="76" t="n">
        <v>514</v>
      </c>
      <c r="B518" s="77" t="n">
        <f aca="false">EOMONTH(Input!$C$7,A518)</f>
        <v>58561</v>
      </c>
      <c r="D518" s="76" t="n">
        <f aca="false">DATEDIF(Input!$C$23,$B518,"Y")</f>
        <v>82</v>
      </c>
      <c r="E518" s="76" t="n">
        <f aca="false">DATEDIF(Input!$G$23,$B518,"Y")</f>
        <v>82</v>
      </c>
      <c r="G518" s="78" t="n">
        <f aca="false">Salary_01!$L518</f>
        <v>-3467.10980224641</v>
      </c>
      <c r="H518" s="78" t="n">
        <f aca="false">Salary_02!$L518</f>
        <v>-2889.25816853867</v>
      </c>
      <c r="I518" s="78" t="n">
        <f aca="false">Retirement_Dist_01!$J518</f>
        <v>5630.49054754397</v>
      </c>
      <c r="J518" s="78" t="n">
        <f aca="false">Retirement_Dist_02!$J518</f>
        <v>3876.38977622751</v>
      </c>
      <c r="K518" s="78" t="n">
        <f aca="true">IF(AND(OR($B518&gt;Input!$C$31,$B518&gt;Input!$G$31),OR($B518&lt;Input!$C$25,$B518&lt;Input!$G$25)),(-1)*PMT(Input!$C$18/(100*12),(OFFSET($A$4, MAX( MATCH(Input!$C$25,$B$4:$B$1004,1), MATCH(Input!$G$25,$B$4:$B$1004,1)),0,1,1) - OFFSET($A$4, MIN( MATCH(Input!$C$31,$B$4:$B$1004,1), MATCH(Input!$G$31,$B$4:$B$1004,1)),0,1,1)),$AD$4,0,1),0)</f>
        <v>2751.83598150878</v>
      </c>
      <c r="L518" s="78" t="n">
        <f aca="false">IF(AND(($B518&lt;Input!$C$31),($B518&lt;Input!$G$31)),($G518+$H518+$I518+$J518),($G518+$H518+$I518+$J518+$K518))</f>
        <v>5902.34833449517</v>
      </c>
      <c r="M518" s="78" t="n">
        <f aca="false">Mortgage!$L518</f>
        <v>-865.173973382955</v>
      </c>
      <c r="N518" s="78" t="n">
        <f aca="false">$L518+$M518</f>
        <v>5037.17436111222</v>
      </c>
      <c r="O518" s="78" t="n">
        <f aca="false">IF(AND(($B518&lt;Input!$C$31),($B518&lt;Input!$G$31)),Expenses!$D518,(-1)*$N518)</f>
        <v>-5037.17436111222</v>
      </c>
      <c r="P518" s="78" t="n">
        <f aca="false">Childcare!$D518</f>
        <v>0</v>
      </c>
      <c r="Q518" s="78" t="n">
        <f aca="false">Loan_01!$E518</f>
        <v>0</v>
      </c>
      <c r="R518" s="78" t="n">
        <f aca="false">Loan_02!$E518</f>
        <v>0</v>
      </c>
      <c r="S518" s="78" t="n">
        <f aca="false">(-1)*SUM(Roth_01!$D518+Roth_02!$D518+IRA_01!$D518+IRA_02!$D518+Invest_01!$D518+Invest_02!$D518)</f>
        <v>-0</v>
      </c>
      <c r="T518" s="78" t="n">
        <f aca="false">(-1)*(IF(($B518&gt;Input!$O$24),0,Input!$O$30)+IF(($B518&gt;Input!$O$31),0,Input!$O$37)+IF(($B518&gt;Input!$O$38),0,Input!$O$44))</f>
        <v>-0</v>
      </c>
      <c r="U518" s="78" t="n">
        <f aca="false">IF(($AB517*(Input!$C$16/100)&gt;0),0,($AB517*(Input!$C$16/100)))</f>
        <v>0</v>
      </c>
      <c r="V518" s="78"/>
      <c r="W518" s="78" t="n">
        <f aca="false">IF(($N518+$O518+$P518+$Q518+$R518+$S518+$T518+$U518)&lt;0,($N518+$O518+$P518+$Q518+$R518+$S518+$T518+$U518),0)</f>
        <v>0</v>
      </c>
      <c r="X518" s="78"/>
      <c r="Y518" s="78" t="n">
        <f aca="false">IF(($N518+$O518+$P518+$Q518+$R518+$S518+$T518+$U518)&gt;=0,($N518+$O518+$P518+$Q518+$R518+$S518+$T518+$U518),0)</f>
        <v>0</v>
      </c>
      <c r="AA518" s="78" t="n">
        <f aca="false">IF(AND((($AB517+$W517-$U517)&lt;0),($Y518&gt;0)),($AA517-$K518)*(1+Input!$C$18/(12*100)),($AA517+$Y518-$K518)*(1+Input!$C$18/(12*100)))</f>
        <v>66012.4284276844</v>
      </c>
      <c r="AB518" s="78" t="n">
        <f aca="false">IF(AND((($AB517+$W517-$U517)&lt;0),($Y518&gt;=0)),($AB517+$W517-$U517+$Y518)*(1+Input!$C$15/(12*100)),0)</f>
        <v>0</v>
      </c>
    </row>
    <row r="519" customFormat="false" ht="12.8" hidden="false" customHeight="false" outlineLevel="0" collapsed="false">
      <c r="A519" s="76" t="n">
        <v>515</v>
      </c>
      <c r="B519" s="77" t="n">
        <f aca="false">EOMONTH(Input!$C$7,A519)</f>
        <v>58592</v>
      </c>
      <c r="D519" s="76" t="n">
        <f aca="false">DATEDIF(Input!$C$23,$B519,"Y")</f>
        <v>83</v>
      </c>
      <c r="E519" s="76" t="n">
        <f aca="false">DATEDIF(Input!$G$23,$B519,"Y")</f>
        <v>83</v>
      </c>
      <c r="G519" s="78" t="n">
        <f aca="false">Salary_01!$L519</f>
        <v>-3467.10980224641</v>
      </c>
      <c r="H519" s="78" t="n">
        <f aca="false">Salary_02!$L519</f>
        <v>-2889.25816853867</v>
      </c>
      <c r="I519" s="78" t="n">
        <f aca="false">Retirement_Dist_01!$J519</f>
        <v>5630.49054754397</v>
      </c>
      <c r="J519" s="78" t="n">
        <f aca="false">Retirement_Dist_02!$J519</f>
        <v>3876.38977622751</v>
      </c>
      <c r="K519" s="78" t="n">
        <f aca="true">IF(AND(OR($B519&gt;Input!$C$31,$B519&gt;Input!$G$31),OR($B519&lt;Input!$C$25,$B519&lt;Input!$G$25)),(-1)*PMT(Input!$C$18/(100*12),(OFFSET($A$4, MAX( MATCH(Input!$C$25,$B$4:$B$1004,1), MATCH(Input!$G$25,$B$4:$B$1004,1)),0,1,1) - OFFSET($A$4, MIN( MATCH(Input!$C$31,$B$4:$B$1004,1), MATCH(Input!$G$31,$B$4:$B$1004,1)),0,1,1)),$AD$4,0,1),0)</f>
        <v>2751.83598150878</v>
      </c>
      <c r="L519" s="78" t="n">
        <f aca="false">IF(AND(($B519&lt;Input!$C$31),($B519&lt;Input!$G$31)),($G519+$H519+$I519+$J519),($G519+$H519+$I519+$J519+$K519))</f>
        <v>5902.34833449517</v>
      </c>
      <c r="M519" s="78" t="n">
        <f aca="false">Mortgage!$L519</f>
        <v>-865.173973382955</v>
      </c>
      <c r="N519" s="78" t="n">
        <f aca="false">$L519+$M519</f>
        <v>5037.17436111222</v>
      </c>
      <c r="O519" s="78" t="n">
        <f aca="false">IF(AND(($B519&lt;Input!$C$31),($B519&lt;Input!$G$31)),Expenses!$D519,(-1)*$N519)</f>
        <v>-5037.17436111222</v>
      </c>
      <c r="P519" s="78" t="n">
        <f aca="false">Childcare!$D519</f>
        <v>0</v>
      </c>
      <c r="Q519" s="78" t="n">
        <f aca="false">Loan_01!$E519</f>
        <v>0</v>
      </c>
      <c r="R519" s="78" t="n">
        <f aca="false">Loan_02!$E519</f>
        <v>0</v>
      </c>
      <c r="S519" s="78" t="n">
        <f aca="false">(-1)*SUM(Roth_01!$D519+Roth_02!$D519+IRA_01!$D519+IRA_02!$D519+Invest_01!$D519+Invest_02!$D519)</f>
        <v>-0</v>
      </c>
      <c r="T519" s="78" t="n">
        <f aca="false">(-1)*(IF(($B519&gt;Input!$O$24),0,Input!$O$30)+IF(($B519&gt;Input!$O$31),0,Input!$O$37)+IF(($B519&gt;Input!$O$38),0,Input!$O$44))</f>
        <v>-0</v>
      </c>
      <c r="U519" s="78" t="n">
        <f aca="false">IF(($AB518*(Input!$C$16/100)&gt;0),0,($AB518*(Input!$C$16/100)))</f>
        <v>0</v>
      </c>
      <c r="V519" s="78"/>
      <c r="W519" s="78" t="n">
        <f aca="false">IF(($N519+$O519+$P519+$Q519+$R519+$S519+$T519+$U519)&lt;0,($N519+$O519+$P519+$Q519+$R519+$S519+$T519+$U519),0)</f>
        <v>0</v>
      </c>
      <c r="X519" s="78"/>
      <c r="Y519" s="78" t="n">
        <f aca="false">IF(($N519+$O519+$P519+$Q519+$R519+$S519+$T519+$U519)&gt;=0,($N519+$O519+$P519+$Q519+$R519+$S519+$T519+$U519),0)</f>
        <v>0</v>
      </c>
      <c r="AA519" s="78" t="n">
        <f aca="false">IF(AND((($AB518+$W518-$U518)&lt;0),($Y519&gt;0)),($AA518-$K519)*(1+Input!$C$18/(12*100)),($AA518+$Y519-$K519)*(1+Input!$C$18/(12*100)))</f>
        <v>63263.2283041942</v>
      </c>
      <c r="AB519" s="78" t="n">
        <f aca="false">IF(AND((($AB518+$W518-$U518)&lt;0),($Y519&gt;=0)),($AB518+$W518-$U518+$Y519)*(1+Input!$C$15/(12*100)),0)</f>
        <v>0</v>
      </c>
    </row>
    <row r="520" customFormat="false" ht="12.8" hidden="false" customHeight="false" outlineLevel="0" collapsed="false">
      <c r="A520" s="76" t="n">
        <v>516</v>
      </c>
      <c r="B520" s="77" t="n">
        <f aca="false">EOMONTH(Input!$C$7,A520)</f>
        <v>58622</v>
      </c>
      <c r="D520" s="76" t="n">
        <f aca="false">DATEDIF(Input!$C$23,$B520,"Y")</f>
        <v>83</v>
      </c>
      <c r="E520" s="76" t="n">
        <f aca="false">DATEDIF(Input!$G$23,$B520,"Y")</f>
        <v>83</v>
      </c>
      <c r="G520" s="78" t="n">
        <f aca="false">Salary_01!$L520</f>
        <v>-3675.13639038119</v>
      </c>
      <c r="H520" s="78" t="n">
        <f aca="false">Salary_02!$L520</f>
        <v>-3062.61365865099</v>
      </c>
      <c r="I520" s="78" t="n">
        <f aca="false">Retirement_Dist_01!$J520</f>
        <v>5630.49054754397</v>
      </c>
      <c r="J520" s="78" t="n">
        <f aca="false">Retirement_Dist_02!$J520</f>
        <v>3876.38977622751</v>
      </c>
      <c r="K520" s="78" t="n">
        <f aca="true">IF(AND(OR($B520&gt;Input!$C$31,$B520&gt;Input!$G$31),OR($B520&lt;Input!$C$25,$B520&lt;Input!$G$25)),(-1)*PMT(Input!$C$18/(100*12),(OFFSET($A$4, MAX( MATCH(Input!$C$25,$B$4:$B$1004,1), MATCH(Input!$G$25,$B$4:$B$1004,1)),0,1,1) - OFFSET($A$4, MIN( MATCH(Input!$C$31,$B$4:$B$1004,1), MATCH(Input!$G$31,$B$4:$B$1004,1)),0,1,1)),$AD$4,0,1),0)</f>
        <v>2751.83598150878</v>
      </c>
      <c r="L520" s="78" t="n">
        <f aca="false">IF(AND(($B520&lt;Input!$C$31),($B520&lt;Input!$G$31)),($G520+$H520+$I520+$J520),($G520+$H520+$I520+$J520+$K520))</f>
        <v>5520.96625624807</v>
      </c>
      <c r="M520" s="78" t="n">
        <f aca="false">Mortgage!$L520</f>
        <v>-891.129192584444</v>
      </c>
      <c r="N520" s="78" t="n">
        <f aca="false">$L520+$M520</f>
        <v>4629.83706366362</v>
      </c>
      <c r="O520" s="78" t="n">
        <f aca="false">IF(AND(($B520&lt;Input!$C$31),($B520&lt;Input!$G$31)),Expenses!$D520,(-1)*$N520)</f>
        <v>-4629.83706366362</v>
      </c>
      <c r="P520" s="78" t="n">
        <f aca="false">Childcare!$D520</f>
        <v>0</v>
      </c>
      <c r="Q520" s="78" t="n">
        <f aca="false">Loan_01!$E520</f>
        <v>0</v>
      </c>
      <c r="R520" s="78" t="n">
        <f aca="false">Loan_02!$E520</f>
        <v>0</v>
      </c>
      <c r="S520" s="78" t="n">
        <f aca="false">(-1)*SUM(Roth_01!$D520+Roth_02!$D520+IRA_01!$D520+IRA_02!$D520+Invest_01!$D520+Invest_02!$D520)</f>
        <v>-0</v>
      </c>
      <c r="T520" s="78" t="n">
        <f aca="false">(-1)*(IF(($B520&gt;Input!$O$24),0,Input!$O$30)+IF(($B520&gt;Input!$O$31),0,Input!$O$37)+IF(($B520&gt;Input!$O$38),0,Input!$O$44))</f>
        <v>-0</v>
      </c>
      <c r="U520" s="78" t="n">
        <f aca="false">IF(($AB519*(Input!$C$16/100)&gt;0),0,($AB519*(Input!$C$16/100)))</f>
        <v>0</v>
      </c>
      <c r="V520" s="78"/>
      <c r="W520" s="78" t="n">
        <f aca="false">IF(($N520+$O520+$P520+$Q520+$R520+$S520+$T520+$U520)&lt;0,($N520+$O520+$P520+$Q520+$R520+$S520+$T520+$U520),0)</f>
        <v>0</v>
      </c>
      <c r="X520" s="78"/>
      <c r="Y520" s="78" t="n">
        <f aca="false">IF(($N520+$O520+$P520+$Q520+$R520+$S520+$T520+$U520)&gt;=0,($N520+$O520+$P520+$Q520+$R520+$S520+$T520+$U520),0)</f>
        <v>0</v>
      </c>
      <c r="AA520" s="78" t="n">
        <f aca="false">IF(AND((($AB519+$W519-$U519)&lt;0),($Y520&gt;0)),($AA519-$K520)*(1+Input!$C$18/(12*100)),($AA519+$Y520-$K520)*(1+Input!$C$18/(12*100)))</f>
        <v>60513.9136306989</v>
      </c>
      <c r="AB520" s="78" t="n">
        <f aca="false">IF(AND((($AB519+$W519-$U519)&lt;0),($Y520&gt;=0)),($AB519+$W519-$U519+$Y520)*(1+Input!$C$15/(12*100)),0)</f>
        <v>0</v>
      </c>
    </row>
    <row r="521" customFormat="false" ht="12.8" hidden="false" customHeight="false" outlineLevel="0" collapsed="false">
      <c r="A521" s="76" t="n">
        <v>517</v>
      </c>
      <c r="B521" s="77" t="n">
        <f aca="false">EOMONTH(Input!$C$7,A521)</f>
        <v>58653</v>
      </c>
      <c r="D521" s="76" t="n">
        <f aca="false">DATEDIF(Input!$C$23,$B521,"Y")</f>
        <v>83</v>
      </c>
      <c r="E521" s="76" t="n">
        <f aca="false">DATEDIF(Input!$G$23,$B521,"Y")</f>
        <v>83</v>
      </c>
      <c r="G521" s="78" t="n">
        <f aca="false">Salary_01!$L521</f>
        <v>-3675.13639038119</v>
      </c>
      <c r="H521" s="78" t="n">
        <f aca="false">Salary_02!$L521</f>
        <v>-3062.61365865099</v>
      </c>
      <c r="I521" s="78" t="n">
        <f aca="false">Retirement_Dist_01!$J521</f>
        <v>5630.49054754397</v>
      </c>
      <c r="J521" s="78" t="n">
        <f aca="false">Retirement_Dist_02!$J521</f>
        <v>3876.38977622751</v>
      </c>
      <c r="K521" s="78" t="n">
        <f aca="true">IF(AND(OR($B521&gt;Input!$C$31,$B521&gt;Input!$G$31),OR($B521&lt;Input!$C$25,$B521&lt;Input!$G$25)),(-1)*PMT(Input!$C$18/(100*12),(OFFSET($A$4, MAX( MATCH(Input!$C$25,$B$4:$B$1004,1), MATCH(Input!$G$25,$B$4:$B$1004,1)),0,1,1) - OFFSET($A$4, MIN( MATCH(Input!$C$31,$B$4:$B$1004,1), MATCH(Input!$G$31,$B$4:$B$1004,1)),0,1,1)),$AD$4,0,1),0)</f>
        <v>2751.83598150878</v>
      </c>
      <c r="L521" s="78" t="n">
        <f aca="false">IF(AND(($B521&lt;Input!$C$31),($B521&lt;Input!$G$31)),($G521+$H521+$I521+$J521),($G521+$H521+$I521+$J521+$K521))</f>
        <v>5520.96625624807</v>
      </c>
      <c r="M521" s="78" t="n">
        <f aca="false">Mortgage!$L521</f>
        <v>-891.129192584444</v>
      </c>
      <c r="N521" s="78" t="n">
        <f aca="false">$L521+$M521</f>
        <v>4629.83706366362</v>
      </c>
      <c r="O521" s="78" t="n">
        <f aca="false">IF(AND(($B521&lt;Input!$C$31),($B521&lt;Input!$G$31)),Expenses!$D521,(-1)*$N521)</f>
        <v>-4629.83706366362</v>
      </c>
      <c r="P521" s="78" t="n">
        <f aca="false">Childcare!$D521</f>
        <v>0</v>
      </c>
      <c r="Q521" s="78" t="n">
        <f aca="false">Loan_01!$E521</f>
        <v>0</v>
      </c>
      <c r="R521" s="78" t="n">
        <f aca="false">Loan_02!$E521</f>
        <v>0</v>
      </c>
      <c r="S521" s="78" t="n">
        <f aca="false">(-1)*SUM(Roth_01!$D521+Roth_02!$D521+IRA_01!$D521+IRA_02!$D521+Invest_01!$D521+Invest_02!$D521)</f>
        <v>-0</v>
      </c>
      <c r="T521" s="78" t="n">
        <f aca="false">(-1)*(IF(($B521&gt;Input!$O$24),0,Input!$O$30)+IF(($B521&gt;Input!$O$31),0,Input!$O$37)+IF(($B521&gt;Input!$O$38),0,Input!$O$44))</f>
        <v>-0</v>
      </c>
      <c r="U521" s="78" t="n">
        <f aca="false">IF(($AB520*(Input!$C$16/100)&gt;0),0,($AB520*(Input!$C$16/100)))</f>
        <v>0</v>
      </c>
      <c r="V521" s="78"/>
      <c r="W521" s="78" t="n">
        <f aca="false">IF(($N521+$O521+$P521+$Q521+$R521+$S521+$T521+$U521)&lt;0,($N521+$O521+$P521+$Q521+$R521+$S521+$T521+$U521),0)</f>
        <v>0</v>
      </c>
      <c r="X521" s="78"/>
      <c r="Y521" s="78" t="n">
        <f aca="false">IF(($N521+$O521+$P521+$Q521+$R521+$S521+$T521+$U521)&gt;=0,($N521+$O521+$P521+$Q521+$R521+$S521+$T521+$U521),0)</f>
        <v>0</v>
      </c>
      <c r="AA521" s="78" t="n">
        <f aca="false">IF(AND((($AB520+$W520-$U520)&lt;0),($Y521&gt;0)),($AA520-$K521)*(1+Input!$C$18/(12*100)),($AA520+$Y521-$K521)*(1+Input!$C$18/(12*100)))</f>
        <v>57764.4844024255</v>
      </c>
      <c r="AB521" s="78" t="n">
        <f aca="false">IF(AND((($AB520+$W520-$U520)&lt;0),($Y521&gt;=0)),($AB520+$W520-$U520+$Y521)*(1+Input!$C$15/(12*100)),0)</f>
        <v>0</v>
      </c>
    </row>
    <row r="522" customFormat="false" ht="12.8" hidden="false" customHeight="false" outlineLevel="0" collapsed="false">
      <c r="A522" s="76" t="n">
        <v>518</v>
      </c>
      <c r="B522" s="77" t="n">
        <f aca="false">EOMONTH(Input!$C$7,A522)</f>
        <v>58684</v>
      </c>
      <c r="D522" s="76" t="n">
        <f aca="false">DATEDIF(Input!$C$23,$B522,"Y")</f>
        <v>83</v>
      </c>
      <c r="E522" s="76" t="n">
        <f aca="false">DATEDIF(Input!$G$23,$B522,"Y")</f>
        <v>83</v>
      </c>
      <c r="G522" s="78" t="n">
        <f aca="false">Salary_01!$L522</f>
        <v>-3675.13639038119</v>
      </c>
      <c r="H522" s="78" t="n">
        <f aca="false">Salary_02!$L522</f>
        <v>-3062.61365865099</v>
      </c>
      <c r="I522" s="78" t="n">
        <f aca="false">Retirement_Dist_01!$J522</f>
        <v>5630.49054754397</v>
      </c>
      <c r="J522" s="78" t="n">
        <f aca="false">Retirement_Dist_02!$J522</f>
        <v>3876.38977622751</v>
      </c>
      <c r="K522" s="78" t="n">
        <f aca="true">IF(AND(OR($B522&gt;Input!$C$31,$B522&gt;Input!$G$31),OR($B522&lt;Input!$C$25,$B522&lt;Input!$G$25)),(-1)*PMT(Input!$C$18/(100*12),(OFFSET($A$4, MAX( MATCH(Input!$C$25,$B$4:$B$1004,1), MATCH(Input!$G$25,$B$4:$B$1004,1)),0,1,1) - OFFSET($A$4, MIN( MATCH(Input!$C$31,$B$4:$B$1004,1), MATCH(Input!$G$31,$B$4:$B$1004,1)),0,1,1)),$AD$4,0,1),0)</f>
        <v>2751.83598150878</v>
      </c>
      <c r="L522" s="78" t="n">
        <f aca="false">IF(AND(($B522&lt;Input!$C$31),($B522&lt;Input!$G$31)),($G522+$H522+$I522+$J522),($G522+$H522+$I522+$J522+$K522))</f>
        <v>5520.96625624807</v>
      </c>
      <c r="M522" s="78" t="n">
        <f aca="false">Mortgage!$L522</f>
        <v>-891.129192584444</v>
      </c>
      <c r="N522" s="78" t="n">
        <f aca="false">$L522+$M522</f>
        <v>4629.83706366362</v>
      </c>
      <c r="O522" s="78" t="n">
        <f aca="false">IF(AND(($B522&lt;Input!$C$31),($B522&lt;Input!$G$31)),Expenses!$D522,(-1)*$N522)</f>
        <v>-4629.83706366362</v>
      </c>
      <c r="P522" s="78" t="n">
        <f aca="false">Childcare!$D522</f>
        <v>0</v>
      </c>
      <c r="Q522" s="78" t="n">
        <f aca="false">Loan_01!$E522</f>
        <v>0</v>
      </c>
      <c r="R522" s="78" t="n">
        <f aca="false">Loan_02!$E522</f>
        <v>0</v>
      </c>
      <c r="S522" s="78" t="n">
        <f aca="false">(-1)*SUM(Roth_01!$D522+Roth_02!$D522+IRA_01!$D522+IRA_02!$D522+Invest_01!$D522+Invest_02!$D522)</f>
        <v>-0</v>
      </c>
      <c r="T522" s="78" t="n">
        <f aca="false">(-1)*(IF(($B522&gt;Input!$O$24),0,Input!$O$30)+IF(($B522&gt;Input!$O$31),0,Input!$O$37)+IF(($B522&gt;Input!$O$38),0,Input!$O$44))</f>
        <v>-0</v>
      </c>
      <c r="U522" s="78" t="n">
        <f aca="false">IF(($AB521*(Input!$C$16/100)&gt;0),0,($AB521*(Input!$C$16/100)))</f>
        <v>0</v>
      </c>
      <c r="V522" s="78"/>
      <c r="W522" s="78" t="n">
        <f aca="false">IF(($N522+$O522+$P522+$Q522+$R522+$S522+$T522+$U522)&lt;0,($N522+$O522+$P522+$Q522+$R522+$S522+$T522+$U522),0)</f>
        <v>0</v>
      </c>
      <c r="X522" s="78"/>
      <c r="Y522" s="78" t="n">
        <f aca="false">IF(($N522+$O522+$P522+$Q522+$R522+$S522+$T522+$U522)&gt;=0,($N522+$O522+$P522+$Q522+$R522+$S522+$T522+$U522),0)</f>
        <v>0</v>
      </c>
      <c r="AA522" s="78" t="n">
        <f aca="false">IF(AND((($AB521+$W521-$U521)&lt;0),($Y522&gt;0)),($AA521-$K522)*(1+Input!$C$18/(12*100)),($AA521+$Y522-$K522)*(1+Input!$C$18/(12*100)))</f>
        <v>55014.9406146009</v>
      </c>
      <c r="AB522" s="78" t="n">
        <f aca="false">IF(AND((($AB521+$W521-$U521)&lt;0),($Y522&gt;=0)),($AB521+$W521-$U521+$Y522)*(1+Input!$C$15/(12*100)),0)</f>
        <v>0</v>
      </c>
    </row>
    <row r="523" customFormat="false" ht="12.8" hidden="false" customHeight="false" outlineLevel="0" collapsed="false">
      <c r="A523" s="76" t="n">
        <v>519</v>
      </c>
      <c r="B523" s="77" t="n">
        <f aca="false">EOMONTH(Input!$C$7,A523)</f>
        <v>58714</v>
      </c>
      <c r="D523" s="76" t="n">
        <f aca="false">DATEDIF(Input!$C$23,$B523,"Y")</f>
        <v>83</v>
      </c>
      <c r="E523" s="76" t="n">
        <f aca="false">DATEDIF(Input!$G$23,$B523,"Y")</f>
        <v>83</v>
      </c>
      <c r="G523" s="78" t="n">
        <f aca="false">Salary_01!$L523</f>
        <v>-3675.13639038119</v>
      </c>
      <c r="H523" s="78" t="n">
        <f aca="false">Salary_02!$L523</f>
        <v>-3062.61365865099</v>
      </c>
      <c r="I523" s="78" t="n">
        <f aca="false">Retirement_Dist_01!$J523</f>
        <v>5630.49054754397</v>
      </c>
      <c r="J523" s="78" t="n">
        <f aca="false">Retirement_Dist_02!$J523</f>
        <v>3876.38977622751</v>
      </c>
      <c r="K523" s="78" t="n">
        <f aca="true">IF(AND(OR($B523&gt;Input!$C$31,$B523&gt;Input!$G$31),OR($B523&lt;Input!$C$25,$B523&lt;Input!$G$25)),(-1)*PMT(Input!$C$18/(100*12),(OFFSET($A$4, MAX( MATCH(Input!$C$25,$B$4:$B$1004,1), MATCH(Input!$G$25,$B$4:$B$1004,1)),0,1,1) - OFFSET($A$4, MIN( MATCH(Input!$C$31,$B$4:$B$1004,1), MATCH(Input!$G$31,$B$4:$B$1004,1)),0,1,1)),$AD$4,0,1),0)</f>
        <v>2751.83598150878</v>
      </c>
      <c r="L523" s="78" t="n">
        <f aca="false">IF(AND(($B523&lt;Input!$C$31),($B523&lt;Input!$G$31)),($G523+$H523+$I523+$J523),($G523+$H523+$I523+$J523+$K523))</f>
        <v>5520.96625624807</v>
      </c>
      <c r="M523" s="78" t="n">
        <f aca="false">Mortgage!$L523</f>
        <v>-891.129192584444</v>
      </c>
      <c r="N523" s="78" t="n">
        <f aca="false">$L523+$M523</f>
        <v>4629.83706366362</v>
      </c>
      <c r="O523" s="78" t="n">
        <f aca="false">IF(AND(($B523&lt;Input!$C$31),($B523&lt;Input!$G$31)),Expenses!$D523,(-1)*$N523)</f>
        <v>-4629.83706366362</v>
      </c>
      <c r="P523" s="78" t="n">
        <f aca="false">Childcare!$D523</f>
        <v>0</v>
      </c>
      <c r="Q523" s="78" t="n">
        <f aca="false">Loan_01!$E523</f>
        <v>0</v>
      </c>
      <c r="R523" s="78" t="n">
        <f aca="false">Loan_02!$E523</f>
        <v>0</v>
      </c>
      <c r="S523" s="78" t="n">
        <f aca="false">(-1)*SUM(Roth_01!$D523+Roth_02!$D523+IRA_01!$D523+IRA_02!$D523+Invest_01!$D523+Invest_02!$D523)</f>
        <v>-0</v>
      </c>
      <c r="T523" s="78" t="n">
        <f aca="false">(-1)*(IF(($B523&gt;Input!$O$24),0,Input!$O$30)+IF(($B523&gt;Input!$O$31),0,Input!$O$37)+IF(($B523&gt;Input!$O$38),0,Input!$O$44))</f>
        <v>-0</v>
      </c>
      <c r="U523" s="78" t="n">
        <f aca="false">IF(($AB522*(Input!$C$16/100)&gt;0),0,($AB522*(Input!$C$16/100)))</f>
        <v>0</v>
      </c>
      <c r="V523" s="78"/>
      <c r="W523" s="78" t="n">
        <f aca="false">IF(($N523+$O523+$P523+$Q523+$R523+$S523+$T523+$U523)&lt;0,($N523+$O523+$P523+$Q523+$R523+$S523+$T523+$U523),0)</f>
        <v>0</v>
      </c>
      <c r="X523" s="78"/>
      <c r="Y523" s="78" t="n">
        <f aca="false">IF(($N523+$O523+$P523+$Q523+$R523+$S523+$T523+$U523)&gt;=0,($N523+$O523+$P523+$Q523+$R523+$S523+$T523+$U523),0)</f>
        <v>0</v>
      </c>
      <c r="AA523" s="78" t="n">
        <f aca="false">IF(AND((($AB522+$W522-$U522)&lt;0),($Y523&gt;0)),($AA522-$K523)*(1+Input!$C$18/(12*100)),($AA522+$Y523-$K523)*(1+Input!$C$18/(12*100)))</f>
        <v>52265.2822624519</v>
      </c>
      <c r="AB523" s="78" t="n">
        <f aca="false">IF(AND((($AB522+$W522-$U522)&lt;0),($Y523&gt;=0)),($AB522+$W522-$U522+$Y523)*(1+Input!$C$15/(12*100)),0)</f>
        <v>0</v>
      </c>
    </row>
    <row r="524" customFormat="false" ht="12.8" hidden="false" customHeight="false" outlineLevel="0" collapsed="false">
      <c r="A524" s="76" t="n">
        <v>520</v>
      </c>
      <c r="B524" s="77" t="n">
        <f aca="false">EOMONTH(Input!$C$7,A524)</f>
        <v>58745</v>
      </c>
      <c r="D524" s="76" t="n">
        <f aca="false">DATEDIF(Input!$C$23,$B524,"Y")</f>
        <v>83</v>
      </c>
      <c r="E524" s="76" t="n">
        <f aca="false">DATEDIF(Input!$G$23,$B524,"Y")</f>
        <v>83</v>
      </c>
      <c r="G524" s="78" t="n">
        <f aca="false">Salary_01!$L524</f>
        <v>-3675.13639038119</v>
      </c>
      <c r="H524" s="78" t="n">
        <f aca="false">Salary_02!$L524</f>
        <v>-3062.61365865099</v>
      </c>
      <c r="I524" s="78" t="n">
        <f aca="false">Retirement_Dist_01!$J524</f>
        <v>5630.49054754397</v>
      </c>
      <c r="J524" s="78" t="n">
        <f aca="false">Retirement_Dist_02!$J524</f>
        <v>3876.38977622751</v>
      </c>
      <c r="K524" s="78" t="n">
        <f aca="true">IF(AND(OR($B524&gt;Input!$C$31,$B524&gt;Input!$G$31),OR($B524&lt;Input!$C$25,$B524&lt;Input!$G$25)),(-1)*PMT(Input!$C$18/(100*12),(OFFSET($A$4, MAX( MATCH(Input!$C$25,$B$4:$B$1004,1), MATCH(Input!$G$25,$B$4:$B$1004,1)),0,1,1) - OFFSET($A$4, MIN( MATCH(Input!$C$31,$B$4:$B$1004,1), MATCH(Input!$G$31,$B$4:$B$1004,1)),0,1,1)),$AD$4,0,1),0)</f>
        <v>2751.83598150878</v>
      </c>
      <c r="L524" s="78" t="n">
        <f aca="false">IF(AND(($B524&lt;Input!$C$31),($B524&lt;Input!$G$31)),($G524+$H524+$I524+$J524),($G524+$H524+$I524+$J524+$K524))</f>
        <v>5520.96625624807</v>
      </c>
      <c r="M524" s="78" t="n">
        <f aca="false">Mortgage!$L524</f>
        <v>-891.129192584444</v>
      </c>
      <c r="N524" s="78" t="n">
        <f aca="false">$L524+$M524</f>
        <v>4629.83706366362</v>
      </c>
      <c r="O524" s="78" t="n">
        <f aca="false">IF(AND(($B524&lt;Input!$C$31),($B524&lt;Input!$G$31)),Expenses!$D524,(-1)*$N524)</f>
        <v>-4629.83706366362</v>
      </c>
      <c r="P524" s="78" t="n">
        <f aca="false">Childcare!$D524</f>
        <v>0</v>
      </c>
      <c r="Q524" s="78" t="n">
        <f aca="false">Loan_01!$E524</f>
        <v>0</v>
      </c>
      <c r="R524" s="78" t="n">
        <f aca="false">Loan_02!$E524</f>
        <v>0</v>
      </c>
      <c r="S524" s="78" t="n">
        <f aca="false">(-1)*SUM(Roth_01!$D524+Roth_02!$D524+IRA_01!$D524+IRA_02!$D524+Invest_01!$D524+Invest_02!$D524)</f>
        <v>-0</v>
      </c>
      <c r="T524" s="78" t="n">
        <f aca="false">(-1)*(IF(($B524&gt;Input!$O$24),0,Input!$O$30)+IF(($B524&gt;Input!$O$31),0,Input!$O$37)+IF(($B524&gt;Input!$O$38),0,Input!$O$44))</f>
        <v>-0</v>
      </c>
      <c r="U524" s="78" t="n">
        <f aca="false">IF(($AB523*(Input!$C$16/100)&gt;0),0,($AB523*(Input!$C$16/100)))</f>
        <v>0</v>
      </c>
      <c r="V524" s="78"/>
      <c r="W524" s="78" t="n">
        <f aca="false">IF(($N524+$O524+$P524+$Q524+$R524+$S524+$T524+$U524)&lt;0,($N524+$O524+$P524+$Q524+$R524+$S524+$T524+$U524),0)</f>
        <v>0</v>
      </c>
      <c r="X524" s="78"/>
      <c r="Y524" s="78" t="n">
        <f aca="false">IF(($N524+$O524+$P524+$Q524+$R524+$S524+$T524+$U524)&gt;=0,($N524+$O524+$P524+$Q524+$R524+$S524+$T524+$U524),0)</f>
        <v>0</v>
      </c>
      <c r="AA524" s="78" t="n">
        <f aca="false">IF(AND((($AB523+$W523-$U523)&lt;0),($Y524&gt;0)),($AA523-$K524)*(1+Input!$C$18/(12*100)),($AA523+$Y524-$K524)*(1+Input!$C$18/(12*100)))</f>
        <v>49515.5093412048</v>
      </c>
      <c r="AB524" s="78" t="n">
        <f aca="false">IF(AND((($AB523+$W523-$U523)&lt;0),($Y524&gt;=0)),($AB523+$W523-$U523+$Y524)*(1+Input!$C$15/(12*100)),0)</f>
        <v>0</v>
      </c>
    </row>
    <row r="525" customFormat="false" ht="12.8" hidden="false" customHeight="false" outlineLevel="0" collapsed="false">
      <c r="A525" s="76" t="n">
        <v>521</v>
      </c>
      <c r="B525" s="77" t="n">
        <f aca="false">EOMONTH(Input!$C$7,A525)</f>
        <v>58775</v>
      </c>
      <c r="D525" s="76" t="n">
        <f aca="false">DATEDIF(Input!$C$23,$B525,"Y")</f>
        <v>83</v>
      </c>
      <c r="E525" s="76" t="n">
        <f aca="false">DATEDIF(Input!$G$23,$B525,"Y")</f>
        <v>83</v>
      </c>
      <c r="G525" s="78" t="n">
        <f aca="false">Salary_01!$L525</f>
        <v>-3675.13639038119</v>
      </c>
      <c r="H525" s="78" t="n">
        <f aca="false">Salary_02!$L525</f>
        <v>-3062.61365865099</v>
      </c>
      <c r="I525" s="78" t="n">
        <f aca="false">Retirement_Dist_01!$J525</f>
        <v>5630.49054754397</v>
      </c>
      <c r="J525" s="78" t="n">
        <f aca="false">Retirement_Dist_02!$J525</f>
        <v>3876.38977622751</v>
      </c>
      <c r="K525" s="78" t="n">
        <f aca="true">IF(AND(OR($B525&gt;Input!$C$31,$B525&gt;Input!$G$31),OR($B525&lt;Input!$C$25,$B525&lt;Input!$G$25)),(-1)*PMT(Input!$C$18/(100*12),(OFFSET($A$4, MAX( MATCH(Input!$C$25,$B$4:$B$1004,1), MATCH(Input!$G$25,$B$4:$B$1004,1)),0,1,1) - OFFSET($A$4, MIN( MATCH(Input!$C$31,$B$4:$B$1004,1), MATCH(Input!$G$31,$B$4:$B$1004,1)),0,1,1)),$AD$4,0,1),0)</f>
        <v>2751.83598150878</v>
      </c>
      <c r="L525" s="78" t="n">
        <f aca="false">IF(AND(($B525&lt;Input!$C$31),($B525&lt;Input!$G$31)),($G525+$H525+$I525+$J525),($G525+$H525+$I525+$J525+$K525))</f>
        <v>5520.96625624807</v>
      </c>
      <c r="M525" s="78" t="n">
        <f aca="false">Mortgage!$L525</f>
        <v>-891.129192584444</v>
      </c>
      <c r="N525" s="78" t="n">
        <f aca="false">$L525+$M525</f>
        <v>4629.83706366362</v>
      </c>
      <c r="O525" s="78" t="n">
        <f aca="false">IF(AND(($B525&lt;Input!$C$31),($B525&lt;Input!$G$31)),Expenses!$D525,(-1)*$N525)</f>
        <v>-4629.83706366362</v>
      </c>
      <c r="P525" s="78" t="n">
        <f aca="false">Childcare!$D525</f>
        <v>0</v>
      </c>
      <c r="Q525" s="78" t="n">
        <f aca="false">Loan_01!$E525</f>
        <v>0</v>
      </c>
      <c r="R525" s="78" t="n">
        <f aca="false">Loan_02!$E525</f>
        <v>0</v>
      </c>
      <c r="S525" s="78" t="n">
        <f aca="false">(-1)*SUM(Roth_01!$D525+Roth_02!$D525+IRA_01!$D525+IRA_02!$D525+Invest_01!$D525+Invest_02!$D525)</f>
        <v>-0</v>
      </c>
      <c r="T525" s="78" t="n">
        <f aca="false">(-1)*(IF(($B525&gt;Input!$O$24),0,Input!$O$30)+IF(($B525&gt;Input!$O$31),0,Input!$O$37)+IF(($B525&gt;Input!$O$38),0,Input!$O$44))</f>
        <v>-0</v>
      </c>
      <c r="U525" s="78" t="n">
        <f aca="false">IF(($AB524*(Input!$C$16/100)&gt;0),0,($AB524*(Input!$C$16/100)))</f>
        <v>0</v>
      </c>
      <c r="V525" s="78"/>
      <c r="W525" s="78" t="n">
        <f aca="false">IF(($N525+$O525+$P525+$Q525+$R525+$S525+$T525+$U525)&lt;0,($N525+$O525+$P525+$Q525+$R525+$S525+$T525+$U525),0)</f>
        <v>0</v>
      </c>
      <c r="X525" s="78"/>
      <c r="Y525" s="78" t="n">
        <f aca="false">IF(($N525+$O525+$P525+$Q525+$R525+$S525+$T525+$U525)&gt;=0,($N525+$O525+$P525+$Q525+$R525+$S525+$T525+$U525),0)</f>
        <v>0</v>
      </c>
      <c r="AA525" s="78" t="n">
        <f aca="false">IF(AND((($AB524+$W524-$U524)&lt;0),($Y525&gt;0)),($AA524-$K525)*(1+Input!$C$18/(12*100)),($AA524+$Y525-$K525)*(1+Input!$C$18/(12*100)))</f>
        <v>46765.621846086</v>
      </c>
      <c r="AB525" s="78" t="n">
        <f aca="false">IF(AND((($AB524+$W524-$U524)&lt;0),($Y525&gt;=0)),($AB524+$W524-$U524+$Y525)*(1+Input!$C$15/(12*100)),0)</f>
        <v>0</v>
      </c>
    </row>
    <row r="526" customFormat="false" ht="12.8" hidden="false" customHeight="false" outlineLevel="0" collapsed="false">
      <c r="A526" s="76" t="n">
        <v>522</v>
      </c>
      <c r="B526" s="77" t="n">
        <f aca="false">EOMONTH(Input!$C$7,A526)</f>
        <v>58806</v>
      </c>
      <c r="D526" s="76" t="n">
        <f aca="false">DATEDIF(Input!$C$23,$B526,"Y")</f>
        <v>83</v>
      </c>
      <c r="E526" s="76" t="n">
        <f aca="false">DATEDIF(Input!$G$23,$B526,"Y")</f>
        <v>83</v>
      </c>
      <c r="G526" s="78" t="n">
        <f aca="false">Salary_01!$L526</f>
        <v>-3675.13639038119</v>
      </c>
      <c r="H526" s="78" t="n">
        <f aca="false">Salary_02!$L526</f>
        <v>-3062.61365865099</v>
      </c>
      <c r="I526" s="78" t="n">
        <f aca="false">Retirement_Dist_01!$J526</f>
        <v>5630.49054754397</v>
      </c>
      <c r="J526" s="78" t="n">
        <f aca="false">Retirement_Dist_02!$J526</f>
        <v>3876.38977622751</v>
      </c>
      <c r="K526" s="78" t="n">
        <f aca="true">IF(AND(OR($B526&gt;Input!$C$31,$B526&gt;Input!$G$31),OR($B526&lt;Input!$C$25,$B526&lt;Input!$G$25)),(-1)*PMT(Input!$C$18/(100*12),(OFFSET($A$4, MAX( MATCH(Input!$C$25,$B$4:$B$1004,1), MATCH(Input!$G$25,$B$4:$B$1004,1)),0,1,1) - OFFSET($A$4, MIN( MATCH(Input!$C$31,$B$4:$B$1004,1), MATCH(Input!$G$31,$B$4:$B$1004,1)),0,1,1)),$AD$4,0,1),0)</f>
        <v>2751.83598150878</v>
      </c>
      <c r="L526" s="78" t="n">
        <f aca="false">IF(AND(($B526&lt;Input!$C$31),($B526&lt;Input!$G$31)),($G526+$H526+$I526+$J526),($G526+$H526+$I526+$J526+$K526))</f>
        <v>5520.96625624807</v>
      </c>
      <c r="M526" s="78" t="n">
        <f aca="false">Mortgage!$L526</f>
        <v>-891.129192584444</v>
      </c>
      <c r="N526" s="78" t="n">
        <f aca="false">$L526+$M526</f>
        <v>4629.83706366362</v>
      </c>
      <c r="O526" s="78" t="n">
        <f aca="false">IF(AND(($B526&lt;Input!$C$31),($B526&lt;Input!$G$31)),Expenses!$D526,(-1)*$N526)</f>
        <v>-4629.83706366362</v>
      </c>
      <c r="P526" s="78" t="n">
        <f aca="false">Childcare!$D526</f>
        <v>0</v>
      </c>
      <c r="Q526" s="78" t="n">
        <f aca="false">Loan_01!$E526</f>
        <v>0</v>
      </c>
      <c r="R526" s="78" t="n">
        <f aca="false">Loan_02!$E526</f>
        <v>0</v>
      </c>
      <c r="S526" s="78" t="n">
        <f aca="false">(-1)*SUM(Roth_01!$D526+Roth_02!$D526+IRA_01!$D526+IRA_02!$D526+Invest_01!$D526+Invest_02!$D526)</f>
        <v>-0</v>
      </c>
      <c r="T526" s="78" t="n">
        <f aca="false">(-1)*(IF(($B526&gt;Input!$O$24),0,Input!$O$30)+IF(($B526&gt;Input!$O$31),0,Input!$O$37)+IF(($B526&gt;Input!$O$38),0,Input!$O$44))</f>
        <v>-0</v>
      </c>
      <c r="U526" s="78" t="n">
        <f aca="false">IF(($AB525*(Input!$C$16/100)&gt;0),0,($AB525*(Input!$C$16/100)))</f>
        <v>0</v>
      </c>
      <c r="V526" s="78"/>
      <c r="W526" s="78" t="n">
        <f aca="false">IF(($N526+$O526+$P526+$Q526+$R526+$S526+$T526+$U526)&lt;0,($N526+$O526+$P526+$Q526+$R526+$S526+$T526+$U526),0)</f>
        <v>0</v>
      </c>
      <c r="X526" s="78"/>
      <c r="Y526" s="78" t="n">
        <f aca="false">IF(($N526+$O526+$P526+$Q526+$R526+$S526+$T526+$U526)&gt;=0,($N526+$O526+$P526+$Q526+$R526+$S526+$T526+$U526),0)</f>
        <v>0</v>
      </c>
      <c r="AA526" s="78" t="n">
        <f aca="false">IF(AND((($AB525+$W525-$U525)&lt;0),($Y526&gt;0)),($AA525-$K526)*(1+Input!$C$18/(12*100)),($AA525+$Y526-$K526)*(1+Input!$C$18/(12*100)))</f>
        <v>44015.6197723216</v>
      </c>
      <c r="AB526" s="78" t="n">
        <f aca="false">IF(AND((($AB525+$W525-$U525)&lt;0),($Y526&gt;=0)),($AB525+$W525-$U525+$Y526)*(1+Input!$C$15/(12*100)),0)</f>
        <v>0</v>
      </c>
    </row>
    <row r="527" customFormat="false" ht="12.8" hidden="false" customHeight="false" outlineLevel="0" collapsed="false">
      <c r="A527" s="76" t="n">
        <v>523</v>
      </c>
      <c r="B527" s="77" t="n">
        <f aca="false">EOMONTH(Input!$C$7,A527)</f>
        <v>58837</v>
      </c>
      <c r="D527" s="76" t="n">
        <f aca="false">DATEDIF(Input!$C$23,$B527,"Y")</f>
        <v>83</v>
      </c>
      <c r="E527" s="76" t="n">
        <f aca="false">DATEDIF(Input!$G$23,$B527,"Y")</f>
        <v>83</v>
      </c>
      <c r="G527" s="78" t="n">
        <f aca="false">Salary_01!$L527</f>
        <v>-3675.13639038119</v>
      </c>
      <c r="H527" s="78" t="n">
        <f aca="false">Salary_02!$L527</f>
        <v>-3062.61365865099</v>
      </c>
      <c r="I527" s="78" t="n">
        <f aca="false">Retirement_Dist_01!$J527</f>
        <v>5630.49054754397</v>
      </c>
      <c r="J527" s="78" t="n">
        <f aca="false">Retirement_Dist_02!$J527</f>
        <v>3876.38977622751</v>
      </c>
      <c r="K527" s="78" t="n">
        <f aca="true">IF(AND(OR($B527&gt;Input!$C$31,$B527&gt;Input!$G$31),OR($B527&lt;Input!$C$25,$B527&lt;Input!$G$25)),(-1)*PMT(Input!$C$18/(100*12),(OFFSET($A$4, MAX( MATCH(Input!$C$25,$B$4:$B$1004,1), MATCH(Input!$G$25,$B$4:$B$1004,1)),0,1,1) - OFFSET($A$4, MIN( MATCH(Input!$C$31,$B$4:$B$1004,1), MATCH(Input!$G$31,$B$4:$B$1004,1)),0,1,1)),$AD$4,0,1),0)</f>
        <v>2751.83598150878</v>
      </c>
      <c r="L527" s="78" t="n">
        <f aca="false">IF(AND(($B527&lt;Input!$C$31),($B527&lt;Input!$G$31)),($G527+$H527+$I527+$J527),($G527+$H527+$I527+$J527+$K527))</f>
        <v>5520.96625624807</v>
      </c>
      <c r="M527" s="78" t="n">
        <f aca="false">Mortgage!$L527</f>
        <v>-891.129192584444</v>
      </c>
      <c r="N527" s="78" t="n">
        <f aca="false">$L527+$M527</f>
        <v>4629.83706366362</v>
      </c>
      <c r="O527" s="78" t="n">
        <f aca="false">IF(AND(($B527&lt;Input!$C$31),($B527&lt;Input!$G$31)),Expenses!$D527,(-1)*$N527)</f>
        <v>-4629.83706366362</v>
      </c>
      <c r="P527" s="78" t="n">
        <f aca="false">Childcare!$D527</f>
        <v>0</v>
      </c>
      <c r="Q527" s="78" t="n">
        <f aca="false">Loan_01!$E527</f>
        <v>0</v>
      </c>
      <c r="R527" s="78" t="n">
        <f aca="false">Loan_02!$E527</f>
        <v>0</v>
      </c>
      <c r="S527" s="78" t="n">
        <f aca="false">(-1)*SUM(Roth_01!$D527+Roth_02!$D527+IRA_01!$D527+IRA_02!$D527+Invest_01!$D527+Invest_02!$D527)</f>
        <v>-0</v>
      </c>
      <c r="T527" s="78" t="n">
        <f aca="false">(-1)*(IF(($B527&gt;Input!$O$24),0,Input!$O$30)+IF(($B527&gt;Input!$O$31),0,Input!$O$37)+IF(($B527&gt;Input!$O$38),0,Input!$O$44))</f>
        <v>-0</v>
      </c>
      <c r="U527" s="78" t="n">
        <f aca="false">IF(($AB526*(Input!$C$16/100)&gt;0),0,($AB526*(Input!$C$16/100)))</f>
        <v>0</v>
      </c>
      <c r="V527" s="78"/>
      <c r="W527" s="78" t="n">
        <f aca="false">IF(($N527+$O527+$P527+$Q527+$R527+$S527+$T527+$U527)&lt;0,($N527+$O527+$P527+$Q527+$R527+$S527+$T527+$U527),0)</f>
        <v>0</v>
      </c>
      <c r="X527" s="78"/>
      <c r="Y527" s="78" t="n">
        <f aca="false">IF(($N527+$O527+$P527+$Q527+$R527+$S527+$T527+$U527)&gt;=0,($N527+$O527+$P527+$Q527+$R527+$S527+$T527+$U527),0)</f>
        <v>0</v>
      </c>
      <c r="AA527" s="78" t="n">
        <f aca="false">IF(AND((($AB526+$W526-$U526)&lt;0),($Y527&gt;0)),($AA526-$K527)*(1+Input!$C$18/(12*100)),($AA526+$Y527-$K527)*(1+Input!$C$18/(12*100)))</f>
        <v>41265.5031151374</v>
      </c>
      <c r="AB527" s="78" t="n">
        <f aca="false">IF(AND((($AB526+$W526-$U526)&lt;0),($Y527&gt;=0)),($AB526+$W526-$U526+$Y527)*(1+Input!$C$15/(12*100)),0)</f>
        <v>0</v>
      </c>
    </row>
    <row r="528" customFormat="false" ht="12.8" hidden="false" customHeight="false" outlineLevel="0" collapsed="false">
      <c r="A528" s="76" t="n">
        <v>524</v>
      </c>
      <c r="B528" s="77" t="n">
        <f aca="false">EOMONTH(Input!$C$7,A528)</f>
        <v>58865</v>
      </c>
      <c r="D528" s="76" t="n">
        <f aca="false">DATEDIF(Input!$C$23,$B528,"Y")</f>
        <v>83</v>
      </c>
      <c r="E528" s="76" t="n">
        <f aca="false">DATEDIF(Input!$G$23,$B528,"Y")</f>
        <v>83</v>
      </c>
      <c r="G528" s="78" t="n">
        <f aca="false">Salary_01!$L528</f>
        <v>-3675.13639038119</v>
      </c>
      <c r="H528" s="78" t="n">
        <f aca="false">Salary_02!$L528</f>
        <v>-3062.61365865099</v>
      </c>
      <c r="I528" s="78" t="n">
        <f aca="false">Retirement_Dist_01!$J528</f>
        <v>5630.49054754397</v>
      </c>
      <c r="J528" s="78" t="n">
        <f aca="false">Retirement_Dist_02!$J528</f>
        <v>3876.38977622751</v>
      </c>
      <c r="K528" s="78" t="n">
        <f aca="true">IF(AND(OR($B528&gt;Input!$C$31,$B528&gt;Input!$G$31),OR($B528&lt;Input!$C$25,$B528&lt;Input!$G$25)),(-1)*PMT(Input!$C$18/(100*12),(OFFSET($A$4, MAX( MATCH(Input!$C$25,$B$4:$B$1004,1), MATCH(Input!$G$25,$B$4:$B$1004,1)),0,1,1) - OFFSET($A$4, MIN( MATCH(Input!$C$31,$B$4:$B$1004,1), MATCH(Input!$G$31,$B$4:$B$1004,1)),0,1,1)),$AD$4,0,1),0)</f>
        <v>2751.83598150878</v>
      </c>
      <c r="L528" s="78" t="n">
        <f aca="false">IF(AND(($B528&lt;Input!$C$31),($B528&lt;Input!$G$31)),($G528+$H528+$I528+$J528),($G528+$H528+$I528+$J528+$K528))</f>
        <v>5520.96625624807</v>
      </c>
      <c r="M528" s="78" t="n">
        <f aca="false">Mortgage!$L528</f>
        <v>-891.129192584444</v>
      </c>
      <c r="N528" s="78" t="n">
        <f aca="false">$L528+$M528</f>
        <v>4629.83706366362</v>
      </c>
      <c r="O528" s="78" t="n">
        <f aca="false">IF(AND(($B528&lt;Input!$C$31),($B528&lt;Input!$G$31)),Expenses!$D528,(-1)*$N528)</f>
        <v>-4629.83706366362</v>
      </c>
      <c r="P528" s="78" t="n">
        <f aca="false">Childcare!$D528</f>
        <v>0</v>
      </c>
      <c r="Q528" s="78" t="n">
        <f aca="false">Loan_01!$E528</f>
        <v>0</v>
      </c>
      <c r="R528" s="78" t="n">
        <f aca="false">Loan_02!$E528</f>
        <v>0</v>
      </c>
      <c r="S528" s="78" t="n">
        <f aca="false">(-1)*SUM(Roth_01!$D528+Roth_02!$D528+IRA_01!$D528+IRA_02!$D528+Invest_01!$D528+Invest_02!$D528)</f>
        <v>-0</v>
      </c>
      <c r="T528" s="78" t="n">
        <f aca="false">(-1)*(IF(($B528&gt;Input!$O$24),0,Input!$O$30)+IF(($B528&gt;Input!$O$31),0,Input!$O$37)+IF(($B528&gt;Input!$O$38),0,Input!$O$44))</f>
        <v>-0</v>
      </c>
      <c r="U528" s="78" t="n">
        <f aca="false">IF(($AB527*(Input!$C$16/100)&gt;0),0,($AB527*(Input!$C$16/100)))</f>
        <v>0</v>
      </c>
      <c r="V528" s="78"/>
      <c r="W528" s="78" t="n">
        <f aca="false">IF(($N528+$O528+$P528+$Q528+$R528+$S528+$T528+$U528)&lt;0,($N528+$O528+$P528+$Q528+$R528+$S528+$T528+$U528),0)</f>
        <v>0</v>
      </c>
      <c r="X528" s="78"/>
      <c r="Y528" s="78" t="n">
        <f aca="false">IF(($N528+$O528+$P528+$Q528+$R528+$S528+$T528+$U528)&gt;=0,($N528+$O528+$P528+$Q528+$R528+$S528+$T528+$U528),0)</f>
        <v>0</v>
      </c>
      <c r="AA528" s="78" t="n">
        <f aca="false">IF(AND((($AB527+$W527-$U527)&lt;0),($Y528&gt;0)),($AA527-$K528)*(1+Input!$C$18/(12*100)),($AA527+$Y528-$K528)*(1+Input!$C$18/(12*100)))</f>
        <v>38515.2718697592</v>
      </c>
      <c r="AB528" s="78" t="n">
        <f aca="false">IF(AND((($AB527+$W527-$U527)&lt;0),($Y528&gt;=0)),($AB527+$W527-$U527+$Y528)*(1+Input!$C$15/(12*100)),0)</f>
        <v>0</v>
      </c>
    </row>
    <row r="529" customFormat="false" ht="12.8" hidden="false" customHeight="false" outlineLevel="0" collapsed="false">
      <c r="A529" s="76" t="n">
        <v>525</v>
      </c>
      <c r="B529" s="77" t="n">
        <f aca="false">EOMONTH(Input!$C$7,A529)</f>
        <v>58896</v>
      </c>
      <c r="D529" s="76" t="n">
        <f aca="false">DATEDIF(Input!$C$23,$B529,"Y")</f>
        <v>83</v>
      </c>
      <c r="E529" s="76" t="n">
        <f aca="false">DATEDIF(Input!$G$23,$B529,"Y")</f>
        <v>83</v>
      </c>
      <c r="G529" s="78" t="n">
        <f aca="false">Salary_01!$L529</f>
        <v>-3675.13639038119</v>
      </c>
      <c r="H529" s="78" t="n">
        <f aca="false">Salary_02!$L529</f>
        <v>-3062.61365865099</v>
      </c>
      <c r="I529" s="78" t="n">
        <f aca="false">Retirement_Dist_01!$J529</f>
        <v>5630.49054754397</v>
      </c>
      <c r="J529" s="78" t="n">
        <f aca="false">Retirement_Dist_02!$J529</f>
        <v>3876.38977622751</v>
      </c>
      <c r="K529" s="78" t="n">
        <f aca="true">IF(AND(OR($B529&gt;Input!$C$31,$B529&gt;Input!$G$31),OR($B529&lt;Input!$C$25,$B529&lt;Input!$G$25)),(-1)*PMT(Input!$C$18/(100*12),(OFFSET($A$4, MAX( MATCH(Input!$C$25,$B$4:$B$1004,1), MATCH(Input!$G$25,$B$4:$B$1004,1)),0,1,1) - OFFSET($A$4, MIN( MATCH(Input!$C$31,$B$4:$B$1004,1), MATCH(Input!$G$31,$B$4:$B$1004,1)),0,1,1)),$AD$4,0,1),0)</f>
        <v>2751.83598150878</v>
      </c>
      <c r="L529" s="78" t="n">
        <f aca="false">IF(AND(($B529&lt;Input!$C$31),($B529&lt;Input!$G$31)),($G529+$H529+$I529+$J529),($G529+$H529+$I529+$J529+$K529))</f>
        <v>5520.96625624807</v>
      </c>
      <c r="M529" s="78" t="n">
        <f aca="false">Mortgage!$L529</f>
        <v>-891.129192584444</v>
      </c>
      <c r="N529" s="78" t="n">
        <f aca="false">$L529+$M529</f>
        <v>4629.83706366362</v>
      </c>
      <c r="O529" s="78" t="n">
        <f aca="false">IF(AND(($B529&lt;Input!$C$31),($B529&lt;Input!$G$31)),Expenses!$D529,(-1)*$N529)</f>
        <v>-4629.83706366362</v>
      </c>
      <c r="P529" s="78" t="n">
        <f aca="false">Childcare!$D529</f>
        <v>0</v>
      </c>
      <c r="Q529" s="78" t="n">
        <f aca="false">Loan_01!$E529</f>
        <v>0</v>
      </c>
      <c r="R529" s="78" t="n">
        <f aca="false">Loan_02!$E529</f>
        <v>0</v>
      </c>
      <c r="S529" s="78" t="n">
        <f aca="false">(-1)*SUM(Roth_01!$D529+Roth_02!$D529+IRA_01!$D529+IRA_02!$D529+Invest_01!$D529+Invest_02!$D529)</f>
        <v>-0</v>
      </c>
      <c r="T529" s="78" t="n">
        <f aca="false">(-1)*(IF(($B529&gt;Input!$O$24),0,Input!$O$30)+IF(($B529&gt;Input!$O$31),0,Input!$O$37)+IF(($B529&gt;Input!$O$38),0,Input!$O$44))</f>
        <v>-0</v>
      </c>
      <c r="U529" s="78" t="n">
        <f aca="false">IF(($AB528*(Input!$C$16/100)&gt;0),0,($AB528*(Input!$C$16/100)))</f>
        <v>0</v>
      </c>
      <c r="V529" s="78"/>
      <c r="W529" s="78" t="n">
        <f aca="false">IF(($N529+$O529+$P529+$Q529+$R529+$S529+$T529+$U529)&lt;0,($N529+$O529+$P529+$Q529+$R529+$S529+$T529+$U529),0)</f>
        <v>0</v>
      </c>
      <c r="X529" s="78"/>
      <c r="Y529" s="78" t="n">
        <f aca="false">IF(($N529+$O529+$P529+$Q529+$R529+$S529+$T529+$U529)&gt;=0,($N529+$O529+$P529+$Q529+$R529+$S529+$T529+$U529),0)</f>
        <v>0</v>
      </c>
      <c r="AA529" s="78" t="n">
        <f aca="false">IF(AND((($AB528+$W528-$U528)&lt;0),($Y529&gt;0)),($AA528-$K529)*(1+Input!$C$18/(12*100)),($AA528+$Y529-$K529)*(1+Input!$C$18/(12*100)))</f>
        <v>35764.9260314124</v>
      </c>
      <c r="AB529" s="78" t="n">
        <f aca="false">IF(AND((($AB528+$W528-$U528)&lt;0),($Y529&gt;=0)),($AB528+$W528-$U528+$Y529)*(1+Input!$C$15/(12*100)),0)</f>
        <v>0</v>
      </c>
    </row>
    <row r="530" customFormat="false" ht="12.8" hidden="false" customHeight="false" outlineLevel="0" collapsed="false">
      <c r="A530" s="76" t="n">
        <v>526</v>
      </c>
      <c r="B530" s="77" t="n">
        <f aca="false">EOMONTH(Input!$C$7,A530)</f>
        <v>58926</v>
      </c>
      <c r="D530" s="76" t="n">
        <f aca="false">DATEDIF(Input!$C$23,$B530,"Y")</f>
        <v>83</v>
      </c>
      <c r="E530" s="76" t="n">
        <f aca="false">DATEDIF(Input!$G$23,$B530,"Y")</f>
        <v>83</v>
      </c>
      <c r="G530" s="78" t="n">
        <f aca="false">Salary_01!$L530</f>
        <v>-3675.13639038119</v>
      </c>
      <c r="H530" s="78" t="n">
        <f aca="false">Salary_02!$L530</f>
        <v>-3062.61365865099</v>
      </c>
      <c r="I530" s="78" t="n">
        <f aca="false">Retirement_Dist_01!$J530</f>
        <v>5630.49054754397</v>
      </c>
      <c r="J530" s="78" t="n">
        <f aca="false">Retirement_Dist_02!$J530</f>
        <v>3876.38977622751</v>
      </c>
      <c r="K530" s="78" t="n">
        <f aca="true">IF(AND(OR($B530&gt;Input!$C$31,$B530&gt;Input!$G$31),OR($B530&lt;Input!$C$25,$B530&lt;Input!$G$25)),(-1)*PMT(Input!$C$18/(100*12),(OFFSET($A$4, MAX( MATCH(Input!$C$25,$B$4:$B$1004,1), MATCH(Input!$G$25,$B$4:$B$1004,1)),0,1,1) - OFFSET($A$4, MIN( MATCH(Input!$C$31,$B$4:$B$1004,1), MATCH(Input!$G$31,$B$4:$B$1004,1)),0,1,1)),$AD$4,0,1),0)</f>
        <v>2751.83598150878</v>
      </c>
      <c r="L530" s="78" t="n">
        <f aca="false">IF(AND(($B530&lt;Input!$C$31),($B530&lt;Input!$G$31)),($G530+$H530+$I530+$J530),($G530+$H530+$I530+$J530+$K530))</f>
        <v>5520.96625624807</v>
      </c>
      <c r="M530" s="78" t="n">
        <f aca="false">Mortgage!$L530</f>
        <v>-891.129192584444</v>
      </c>
      <c r="N530" s="78" t="n">
        <f aca="false">$L530+$M530</f>
        <v>4629.83706366362</v>
      </c>
      <c r="O530" s="78" t="n">
        <f aca="false">IF(AND(($B530&lt;Input!$C$31),($B530&lt;Input!$G$31)),Expenses!$D530,(-1)*$N530)</f>
        <v>-4629.83706366362</v>
      </c>
      <c r="P530" s="78" t="n">
        <f aca="false">Childcare!$D530</f>
        <v>0</v>
      </c>
      <c r="Q530" s="78" t="n">
        <f aca="false">Loan_01!$E530</f>
        <v>0</v>
      </c>
      <c r="R530" s="78" t="n">
        <f aca="false">Loan_02!$E530</f>
        <v>0</v>
      </c>
      <c r="S530" s="78" t="n">
        <f aca="false">(-1)*SUM(Roth_01!$D530+Roth_02!$D530+IRA_01!$D530+IRA_02!$D530+Invest_01!$D530+Invest_02!$D530)</f>
        <v>-0</v>
      </c>
      <c r="T530" s="78" t="n">
        <f aca="false">(-1)*(IF(($B530&gt;Input!$O$24),0,Input!$O$30)+IF(($B530&gt;Input!$O$31),0,Input!$O$37)+IF(($B530&gt;Input!$O$38),0,Input!$O$44))</f>
        <v>-0</v>
      </c>
      <c r="U530" s="78" t="n">
        <f aca="false">IF(($AB529*(Input!$C$16/100)&gt;0),0,($AB529*(Input!$C$16/100)))</f>
        <v>0</v>
      </c>
      <c r="V530" s="78"/>
      <c r="W530" s="78" t="n">
        <f aca="false">IF(($N530+$O530+$P530+$Q530+$R530+$S530+$T530+$U530)&lt;0,($N530+$O530+$P530+$Q530+$R530+$S530+$T530+$U530),0)</f>
        <v>0</v>
      </c>
      <c r="X530" s="78"/>
      <c r="Y530" s="78" t="n">
        <f aca="false">IF(($N530+$O530+$P530+$Q530+$R530+$S530+$T530+$U530)&gt;=0,($N530+$O530+$P530+$Q530+$R530+$S530+$T530+$U530),0)</f>
        <v>0</v>
      </c>
      <c r="AA530" s="78" t="n">
        <f aca="false">IF(AND((($AB529+$W529-$U529)&lt;0),($Y530&gt;0)),($AA529-$K530)*(1+Input!$C$18/(12*100)),($AA529+$Y530-$K530)*(1+Input!$C$18/(12*100)))</f>
        <v>33014.4655953224</v>
      </c>
      <c r="AB530" s="78" t="n">
        <f aca="false">IF(AND((($AB529+$W529-$U529)&lt;0),($Y530&gt;=0)),($AB529+$W529-$U529+$Y530)*(1+Input!$C$15/(12*100)),0)</f>
        <v>0</v>
      </c>
    </row>
    <row r="531" customFormat="false" ht="12.8" hidden="false" customHeight="false" outlineLevel="0" collapsed="false">
      <c r="A531" s="76" t="n">
        <v>527</v>
      </c>
      <c r="B531" s="77" t="n">
        <f aca="false">EOMONTH(Input!$C$7,A531)</f>
        <v>58957</v>
      </c>
      <c r="D531" s="76" t="n">
        <f aca="false">DATEDIF(Input!$C$23,$B531,"Y")</f>
        <v>84</v>
      </c>
      <c r="E531" s="76" t="n">
        <f aca="false">DATEDIF(Input!$G$23,$B531,"Y")</f>
        <v>84</v>
      </c>
      <c r="G531" s="78" t="n">
        <f aca="false">Salary_01!$L531</f>
        <v>-3675.13639038119</v>
      </c>
      <c r="H531" s="78" t="n">
        <f aca="false">Salary_02!$L531</f>
        <v>-3062.61365865099</v>
      </c>
      <c r="I531" s="78" t="n">
        <f aca="false">Retirement_Dist_01!$J531</f>
        <v>5630.49054754397</v>
      </c>
      <c r="J531" s="78" t="n">
        <f aca="false">Retirement_Dist_02!$J531</f>
        <v>3876.38977622751</v>
      </c>
      <c r="K531" s="78" t="n">
        <f aca="true">IF(AND(OR($B531&gt;Input!$C$31,$B531&gt;Input!$G$31),OR($B531&lt;Input!$C$25,$B531&lt;Input!$G$25)),(-1)*PMT(Input!$C$18/(100*12),(OFFSET($A$4, MAX( MATCH(Input!$C$25,$B$4:$B$1004,1), MATCH(Input!$G$25,$B$4:$B$1004,1)),0,1,1) - OFFSET($A$4, MIN( MATCH(Input!$C$31,$B$4:$B$1004,1), MATCH(Input!$G$31,$B$4:$B$1004,1)),0,1,1)),$AD$4,0,1),0)</f>
        <v>2751.83598150878</v>
      </c>
      <c r="L531" s="78" t="n">
        <f aca="false">IF(AND(($B531&lt;Input!$C$31),($B531&lt;Input!$G$31)),($G531+$H531+$I531+$J531),($G531+$H531+$I531+$J531+$K531))</f>
        <v>5520.96625624807</v>
      </c>
      <c r="M531" s="78" t="n">
        <f aca="false">Mortgage!$L531</f>
        <v>-891.129192584444</v>
      </c>
      <c r="N531" s="78" t="n">
        <f aca="false">$L531+$M531</f>
        <v>4629.83706366362</v>
      </c>
      <c r="O531" s="78" t="n">
        <f aca="false">IF(AND(($B531&lt;Input!$C$31),($B531&lt;Input!$G$31)),Expenses!$D531,(-1)*$N531)</f>
        <v>-4629.83706366362</v>
      </c>
      <c r="P531" s="78" t="n">
        <f aca="false">Childcare!$D531</f>
        <v>0</v>
      </c>
      <c r="Q531" s="78" t="n">
        <f aca="false">Loan_01!$E531</f>
        <v>0</v>
      </c>
      <c r="R531" s="78" t="n">
        <f aca="false">Loan_02!$E531</f>
        <v>0</v>
      </c>
      <c r="S531" s="78" t="n">
        <f aca="false">(-1)*SUM(Roth_01!$D531+Roth_02!$D531+IRA_01!$D531+IRA_02!$D531+Invest_01!$D531+Invest_02!$D531)</f>
        <v>-0</v>
      </c>
      <c r="T531" s="78" t="n">
        <f aca="false">(-1)*(IF(($B531&gt;Input!$O$24),0,Input!$O$30)+IF(($B531&gt;Input!$O$31),0,Input!$O$37)+IF(($B531&gt;Input!$O$38),0,Input!$O$44))</f>
        <v>-0</v>
      </c>
      <c r="U531" s="78" t="n">
        <f aca="false">IF(($AB530*(Input!$C$16/100)&gt;0),0,($AB530*(Input!$C$16/100)))</f>
        <v>0</v>
      </c>
      <c r="V531" s="78"/>
      <c r="W531" s="78" t="n">
        <f aca="false">IF(($N531+$O531+$P531+$Q531+$R531+$S531+$T531+$U531)&lt;0,($N531+$O531+$P531+$Q531+$R531+$S531+$T531+$U531),0)</f>
        <v>0</v>
      </c>
      <c r="X531" s="78"/>
      <c r="Y531" s="78" t="n">
        <f aca="false">IF(($N531+$O531+$P531+$Q531+$R531+$S531+$T531+$U531)&gt;=0,($N531+$O531+$P531+$Q531+$R531+$S531+$T531+$U531),0)</f>
        <v>0</v>
      </c>
      <c r="AA531" s="78" t="n">
        <f aca="false">IF(AND((($AB530+$W530-$U530)&lt;0),($Y531&gt;0)),($AA530-$K531)*(1+Input!$C$18/(12*100)),($AA530+$Y531-$K531)*(1+Input!$C$18/(12*100)))</f>
        <v>30263.8905567142</v>
      </c>
      <c r="AB531" s="78" t="n">
        <f aca="false">IF(AND((($AB530+$W530-$U530)&lt;0),($Y531&gt;=0)),($AB530+$W530-$U530+$Y531)*(1+Input!$C$15/(12*100)),0)</f>
        <v>0</v>
      </c>
    </row>
    <row r="532" customFormat="false" ht="12.8" hidden="false" customHeight="false" outlineLevel="0" collapsed="false">
      <c r="A532" s="76" t="n">
        <v>528</v>
      </c>
      <c r="B532" s="77" t="n">
        <f aca="false">EOMONTH(Input!$C$7,A532)</f>
        <v>58987</v>
      </c>
      <c r="D532" s="76" t="n">
        <f aca="false">DATEDIF(Input!$C$23,$B532,"Y")</f>
        <v>84</v>
      </c>
      <c r="E532" s="76" t="n">
        <f aca="false">DATEDIF(Input!$G$23,$B532,"Y")</f>
        <v>84</v>
      </c>
      <c r="G532" s="78" t="n">
        <f aca="false">Salary_01!$L532</f>
        <v>-3895.64457380406</v>
      </c>
      <c r="H532" s="78" t="n">
        <f aca="false">Salary_02!$L532</f>
        <v>-3246.37047817005</v>
      </c>
      <c r="I532" s="78" t="n">
        <f aca="false">Retirement_Dist_01!$J532</f>
        <v>5630.49054754397</v>
      </c>
      <c r="J532" s="78" t="n">
        <f aca="false">Retirement_Dist_02!$J532</f>
        <v>3876.38977622751</v>
      </c>
      <c r="K532" s="78" t="n">
        <f aca="true">IF(AND(OR($B532&gt;Input!$C$31,$B532&gt;Input!$G$31),OR($B532&lt;Input!$C$25,$B532&lt;Input!$G$25)),(-1)*PMT(Input!$C$18/(100*12),(OFFSET($A$4, MAX( MATCH(Input!$C$25,$B$4:$B$1004,1), MATCH(Input!$G$25,$B$4:$B$1004,1)),0,1,1) - OFFSET($A$4, MIN( MATCH(Input!$C$31,$B$4:$B$1004,1), MATCH(Input!$G$31,$B$4:$B$1004,1)),0,1,1)),$AD$4,0,1),0)</f>
        <v>2751.83598150878</v>
      </c>
      <c r="L532" s="78" t="n">
        <f aca="false">IF(AND(($B532&lt;Input!$C$31),($B532&lt;Input!$G$31)),($G532+$H532+$I532+$J532),($G532+$H532+$I532+$J532+$K532))</f>
        <v>5116.70125330614</v>
      </c>
      <c r="M532" s="78" t="n">
        <f aca="false">Mortgage!$L532</f>
        <v>-917.863068361978</v>
      </c>
      <c r="N532" s="78" t="n">
        <f aca="false">$L532+$M532</f>
        <v>4198.83818494416</v>
      </c>
      <c r="O532" s="78" t="n">
        <f aca="false">IF(AND(($B532&lt;Input!$C$31),($B532&lt;Input!$G$31)),Expenses!$D532,(-1)*$N532)</f>
        <v>-4198.83818494416</v>
      </c>
      <c r="P532" s="78" t="n">
        <f aca="false">Childcare!$D532</f>
        <v>0</v>
      </c>
      <c r="Q532" s="78" t="n">
        <f aca="false">Loan_01!$E532</f>
        <v>0</v>
      </c>
      <c r="R532" s="78" t="n">
        <f aca="false">Loan_02!$E532</f>
        <v>0</v>
      </c>
      <c r="S532" s="78" t="n">
        <f aca="false">(-1)*SUM(Roth_01!$D532+Roth_02!$D532+IRA_01!$D532+IRA_02!$D532+Invest_01!$D532+Invest_02!$D532)</f>
        <v>-0</v>
      </c>
      <c r="T532" s="78" t="n">
        <f aca="false">(-1)*(IF(($B532&gt;Input!$O$24),0,Input!$O$30)+IF(($B532&gt;Input!$O$31),0,Input!$O$37)+IF(($B532&gt;Input!$O$38),0,Input!$O$44))</f>
        <v>-0</v>
      </c>
      <c r="U532" s="78" t="n">
        <f aca="false">IF(($AB531*(Input!$C$16/100)&gt;0),0,($AB531*(Input!$C$16/100)))</f>
        <v>0</v>
      </c>
      <c r="V532" s="78"/>
      <c r="W532" s="78" t="n">
        <f aca="false">IF(($N532+$O532+$P532+$Q532+$R532+$S532+$T532+$U532)&lt;0,($N532+$O532+$P532+$Q532+$R532+$S532+$T532+$U532),0)</f>
        <v>0</v>
      </c>
      <c r="X532" s="78"/>
      <c r="Y532" s="78" t="n">
        <f aca="false">IF(($N532+$O532+$P532+$Q532+$R532+$S532+$T532+$U532)&gt;=0,($N532+$O532+$P532+$Q532+$R532+$S532+$T532+$U532),0)</f>
        <v>0</v>
      </c>
      <c r="AA532" s="78" t="n">
        <f aca="false">IF(AND((($AB531+$W531-$U531)&lt;0),($Y532&gt;0)),($AA531-$K532)*(1+Input!$C$18/(12*100)),($AA531+$Y532-$K532)*(1+Input!$C$18/(12*100)))</f>
        <v>27513.2009108127</v>
      </c>
      <c r="AB532" s="78" t="n">
        <f aca="false">IF(AND((($AB531+$W531-$U531)&lt;0),($Y532&gt;=0)),($AB531+$W531-$U531+$Y532)*(1+Input!$C$15/(12*100)),0)</f>
        <v>0</v>
      </c>
    </row>
    <row r="533" customFormat="false" ht="12.8" hidden="false" customHeight="false" outlineLevel="0" collapsed="false">
      <c r="A533" s="76" t="n">
        <v>529</v>
      </c>
      <c r="B533" s="77" t="n">
        <f aca="false">EOMONTH(Input!$C$7,A533)</f>
        <v>59018</v>
      </c>
      <c r="D533" s="76" t="n">
        <f aca="false">DATEDIF(Input!$C$23,$B533,"Y")</f>
        <v>84</v>
      </c>
      <c r="E533" s="76" t="n">
        <f aca="false">DATEDIF(Input!$G$23,$B533,"Y")</f>
        <v>84</v>
      </c>
      <c r="G533" s="78" t="n">
        <f aca="false">Salary_01!$L533</f>
        <v>-3895.64457380406</v>
      </c>
      <c r="H533" s="78" t="n">
        <f aca="false">Salary_02!$L533</f>
        <v>-3246.37047817005</v>
      </c>
      <c r="I533" s="78" t="n">
        <f aca="false">Retirement_Dist_01!$J533</f>
        <v>5630.49054754397</v>
      </c>
      <c r="J533" s="78" t="n">
        <f aca="false">Retirement_Dist_02!$J533</f>
        <v>3876.38977622751</v>
      </c>
      <c r="K533" s="78" t="n">
        <f aca="true">IF(AND(OR($B533&gt;Input!$C$31,$B533&gt;Input!$G$31),OR($B533&lt;Input!$C$25,$B533&lt;Input!$G$25)),(-1)*PMT(Input!$C$18/(100*12),(OFFSET($A$4, MAX( MATCH(Input!$C$25,$B$4:$B$1004,1), MATCH(Input!$G$25,$B$4:$B$1004,1)),0,1,1) - OFFSET($A$4, MIN( MATCH(Input!$C$31,$B$4:$B$1004,1), MATCH(Input!$G$31,$B$4:$B$1004,1)),0,1,1)),$AD$4,0,1),0)</f>
        <v>2751.83598150878</v>
      </c>
      <c r="L533" s="78" t="n">
        <f aca="false">IF(AND(($B533&lt;Input!$C$31),($B533&lt;Input!$G$31)),($G533+$H533+$I533+$J533),($G533+$H533+$I533+$J533+$K533))</f>
        <v>5116.70125330614</v>
      </c>
      <c r="M533" s="78" t="n">
        <f aca="false">Mortgage!$L533</f>
        <v>-917.863068361978</v>
      </c>
      <c r="N533" s="78" t="n">
        <f aca="false">$L533+$M533</f>
        <v>4198.83818494416</v>
      </c>
      <c r="O533" s="78" t="n">
        <f aca="false">IF(AND(($B533&lt;Input!$C$31),($B533&lt;Input!$G$31)),Expenses!$D533,(-1)*$N533)</f>
        <v>-4198.83818494416</v>
      </c>
      <c r="P533" s="78" t="n">
        <f aca="false">Childcare!$D533</f>
        <v>0</v>
      </c>
      <c r="Q533" s="78" t="n">
        <f aca="false">Loan_01!$E533</f>
        <v>0</v>
      </c>
      <c r="R533" s="78" t="n">
        <f aca="false">Loan_02!$E533</f>
        <v>0</v>
      </c>
      <c r="S533" s="78" t="n">
        <f aca="false">(-1)*SUM(Roth_01!$D533+Roth_02!$D533+IRA_01!$D533+IRA_02!$D533+Invest_01!$D533+Invest_02!$D533)</f>
        <v>-0</v>
      </c>
      <c r="T533" s="78" t="n">
        <f aca="false">(-1)*(IF(($B533&gt;Input!$O$24),0,Input!$O$30)+IF(($B533&gt;Input!$O$31),0,Input!$O$37)+IF(($B533&gt;Input!$O$38),0,Input!$O$44))</f>
        <v>-0</v>
      </c>
      <c r="U533" s="78" t="n">
        <f aca="false">IF(($AB532*(Input!$C$16/100)&gt;0),0,($AB532*(Input!$C$16/100)))</f>
        <v>0</v>
      </c>
      <c r="V533" s="78"/>
      <c r="W533" s="78" t="n">
        <f aca="false">IF(($N533+$O533+$P533+$Q533+$R533+$S533+$T533+$U533)&lt;0,($N533+$O533+$P533+$Q533+$R533+$S533+$T533+$U533),0)</f>
        <v>0</v>
      </c>
      <c r="X533" s="78"/>
      <c r="Y533" s="78" t="n">
        <f aca="false">IF(($N533+$O533+$P533+$Q533+$R533+$S533+$T533+$U533)&gt;=0,($N533+$O533+$P533+$Q533+$R533+$S533+$T533+$U533),0)</f>
        <v>0</v>
      </c>
      <c r="AA533" s="78" t="n">
        <f aca="false">IF(AND((($AB532+$W532-$U532)&lt;0),($Y533&gt;0)),($AA532-$K533)*(1+Input!$C$18/(12*100)),($AA532+$Y533-$K533)*(1+Input!$C$18/(12*100)))</f>
        <v>24762.3966528426</v>
      </c>
      <c r="AB533" s="78" t="n">
        <f aca="false">IF(AND((($AB532+$W532-$U532)&lt;0),($Y533&gt;=0)),($AB532+$W532-$U532+$Y533)*(1+Input!$C$15/(12*100)),0)</f>
        <v>0</v>
      </c>
    </row>
    <row r="534" customFormat="false" ht="12.8" hidden="false" customHeight="false" outlineLevel="0" collapsed="false">
      <c r="A534" s="76" t="n">
        <v>530</v>
      </c>
      <c r="B534" s="77" t="n">
        <f aca="false">EOMONTH(Input!$C$7,A534)</f>
        <v>59049</v>
      </c>
      <c r="D534" s="76" t="n">
        <f aca="false">DATEDIF(Input!$C$23,$B534,"Y")</f>
        <v>84</v>
      </c>
      <c r="E534" s="76" t="n">
        <f aca="false">DATEDIF(Input!$G$23,$B534,"Y")</f>
        <v>84</v>
      </c>
      <c r="G534" s="78" t="n">
        <f aca="false">Salary_01!$L534</f>
        <v>-3895.64457380406</v>
      </c>
      <c r="H534" s="78" t="n">
        <f aca="false">Salary_02!$L534</f>
        <v>-3246.37047817005</v>
      </c>
      <c r="I534" s="78" t="n">
        <f aca="false">Retirement_Dist_01!$J534</f>
        <v>5630.49054754397</v>
      </c>
      <c r="J534" s="78" t="n">
        <f aca="false">Retirement_Dist_02!$J534</f>
        <v>3876.38977622751</v>
      </c>
      <c r="K534" s="78" t="n">
        <f aca="true">IF(AND(OR($B534&gt;Input!$C$31,$B534&gt;Input!$G$31),OR($B534&lt;Input!$C$25,$B534&lt;Input!$G$25)),(-1)*PMT(Input!$C$18/(100*12),(OFFSET($A$4, MAX( MATCH(Input!$C$25,$B$4:$B$1004,1), MATCH(Input!$G$25,$B$4:$B$1004,1)),0,1,1) - OFFSET($A$4, MIN( MATCH(Input!$C$31,$B$4:$B$1004,1), MATCH(Input!$G$31,$B$4:$B$1004,1)),0,1,1)),$AD$4,0,1),0)</f>
        <v>2751.83598150878</v>
      </c>
      <c r="L534" s="78" t="n">
        <f aca="false">IF(AND(($B534&lt;Input!$C$31),($B534&lt;Input!$G$31)),($G534+$H534+$I534+$J534),($G534+$H534+$I534+$J534+$K534))</f>
        <v>5116.70125330614</v>
      </c>
      <c r="M534" s="78" t="n">
        <f aca="false">Mortgage!$L534</f>
        <v>-917.863068361978</v>
      </c>
      <c r="N534" s="78" t="n">
        <f aca="false">$L534+$M534</f>
        <v>4198.83818494416</v>
      </c>
      <c r="O534" s="78" t="n">
        <f aca="false">IF(AND(($B534&lt;Input!$C$31),($B534&lt;Input!$G$31)),Expenses!$D534,(-1)*$N534)</f>
        <v>-4198.83818494416</v>
      </c>
      <c r="P534" s="78" t="n">
        <f aca="false">Childcare!$D534</f>
        <v>0</v>
      </c>
      <c r="Q534" s="78" t="n">
        <f aca="false">Loan_01!$E534</f>
        <v>0</v>
      </c>
      <c r="R534" s="78" t="n">
        <f aca="false">Loan_02!$E534</f>
        <v>0</v>
      </c>
      <c r="S534" s="78" t="n">
        <f aca="false">(-1)*SUM(Roth_01!$D534+Roth_02!$D534+IRA_01!$D534+IRA_02!$D534+Invest_01!$D534+Invest_02!$D534)</f>
        <v>-0</v>
      </c>
      <c r="T534" s="78" t="n">
        <f aca="false">(-1)*(IF(($B534&gt;Input!$O$24),0,Input!$O$30)+IF(($B534&gt;Input!$O$31),0,Input!$O$37)+IF(($B534&gt;Input!$O$38),0,Input!$O$44))</f>
        <v>-0</v>
      </c>
      <c r="U534" s="78" t="n">
        <f aca="false">IF(($AB533*(Input!$C$16/100)&gt;0),0,($AB533*(Input!$C$16/100)))</f>
        <v>0</v>
      </c>
      <c r="V534" s="78"/>
      <c r="W534" s="78" t="n">
        <f aca="false">IF(($N534+$O534+$P534+$Q534+$R534+$S534+$T534+$U534)&lt;0,($N534+$O534+$P534+$Q534+$R534+$S534+$T534+$U534),0)</f>
        <v>0</v>
      </c>
      <c r="X534" s="78"/>
      <c r="Y534" s="78" t="n">
        <f aca="false">IF(($N534+$O534+$P534+$Q534+$R534+$S534+$T534+$U534)&gt;=0,($N534+$O534+$P534+$Q534+$R534+$S534+$T534+$U534),0)</f>
        <v>0</v>
      </c>
      <c r="AA534" s="78" t="n">
        <f aca="false">IF(AND((($AB533+$W533-$U533)&lt;0),($Y534&gt;0)),($AA533-$K534)*(1+Input!$C$18/(12*100)),($AA533+$Y534-$K534)*(1+Input!$C$18/(12*100)))</f>
        <v>22011.4777780285</v>
      </c>
      <c r="AB534" s="78" t="n">
        <f aca="false">IF(AND((($AB533+$W533-$U533)&lt;0),($Y534&gt;=0)),($AB533+$W533-$U533+$Y534)*(1+Input!$C$15/(12*100)),0)</f>
        <v>0</v>
      </c>
    </row>
    <row r="535" customFormat="false" ht="12.8" hidden="false" customHeight="false" outlineLevel="0" collapsed="false">
      <c r="A535" s="76" t="n">
        <v>531</v>
      </c>
      <c r="B535" s="77" t="n">
        <f aca="false">EOMONTH(Input!$C$7,A535)</f>
        <v>59079</v>
      </c>
      <c r="D535" s="76" t="n">
        <f aca="false">DATEDIF(Input!$C$23,$B535,"Y")</f>
        <v>84</v>
      </c>
      <c r="E535" s="76" t="n">
        <f aca="false">DATEDIF(Input!$G$23,$B535,"Y")</f>
        <v>84</v>
      </c>
      <c r="G535" s="78" t="n">
        <f aca="false">Salary_01!$L535</f>
        <v>-3895.64457380406</v>
      </c>
      <c r="H535" s="78" t="n">
        <f aca="false">Salary_02!$L535</f>
        <v>-3246.37047817005</v>
      </c>
      <c r="I535" s="78" t="n">
        <f aca="false">Retirement_Dist_01!$J535</f>
        <v>5630.49054754397</v>
      </c>
      <c r="J535" s="78" t="n">
        <f aca="false">Retirement_Dist_02!$J535</f>
        <v>3876.38977622751</v>
      </c>
      <c r="K535" s="78" t="n">
        <f aca="true">IF(AND(OR($B535&gt;Input!$C$31,$B535&gt;Input!$G$31),OR($B535&lt;Input!$C$25,$B535&lt;Input!$G$25)),(-1)*PMT(Input!$C$18/(100*12),(OFFSET($A$4, MAX( MATCH(Input!$C$25,$B$4:$B$1004,1), MATCH(Input!$G$25,$B$4:$B$1004,1)),0,1,1) - OFFSET($A$4, MIN( MATCH(Input!$C$31,$B$4:$B$1004,1), MATCH(Input!$G$31,$B$4:$B$1004,1)),0,1,1)),$AD$4,0,1),0)</f>
        <v>2751.83598150878</v>
      </c>
      <c r="L535" s="78" t="n">
        <f aca="false">IF(AND(($B535&lt;Input!$C$31),($B535&lt;Input!$G$31)),($G535+$H535+$I535+$J535),($G535+$H535+$I535+$J535+$K535))</f>
        <v>5116.70125330614</v>
      </c>
      <c r="M535" s="78" t="n">
        <f aca="false">Mortgage!$L535</f>
        <v>-917.863068361978</v>
      </c>
      <c r="N535" s="78" t="n">
        <f aca="false">$L535+$M535</f>
        <v>4198.83818494416</v>
      </c>
      <c r="O535" s="78" t="n">
        <f aca="false">IF(AND(($B535&lt;Input!$C$31),($B535&lt;Input!$G$31)),Expenses!$D535,(-1)*$N535)</f>
        <v>-4198.83818494416</v>
      </c>
      <c r="P535" s="78" t="n">
        <f aca="false">Childcare!$D535</f>
        <v>0</v>
      </c>
      <c r="Q535" s="78" t="n">
        <f aca="false">Loan_01!$E535</f>
        <v>0</v>
      </c>
      <c r="R535" s="78" t="n">
        <f aca="false">Loan_02!$E535</f>
        <v>0</v>
      </c>
      <c r="S535" s="78" t="n">
        <f aca="false">(-1)*SUM(Roth_01!$D535+Roth_02!$D535+IRA_01!$D535+IRA_02!$D535+Invest_01!$D535+Invest_02!$D535)</f>
        <v>-0</v>
      </c>
      <c r="T535" s="78" t="n">
        <f aca="false">(-1)*(IF(($B535&gt;Input!$O$24),0,Input!$O$30)+IF(($B535&gt;Input!$O$31),0,Input!$O$37)+IF(($B535&gt;Input!$O$38),0,Input!$O$44))</f>
        <v>-0</v>
      </c>
      <c r="U535" s="78" t="n">
        <f aca="false">IF(($AB534*(Input!$C$16/100)&gt;0),0,($AB534*(Input!$C$16/100)))</f>
        <v>0</v>
      </c>
      <c r="V535" s="78"/>
      <c r="W535" s="78" t="n">
        <f aca="false">IF(($N535+$O535+$P535+$Q535+$R535+$S535+$T535+$U535)&lt;0,($N535+$O535+$P535+$Q535+$R535+$S535+$T535+$U535),0)</f>
        <v>0</v>
      </c>
      <c r="X535" s="78"/>
      <c r="Y535" s="78" t="n">
        <f aca="false">IF(($N535+$O535+$P535+$Q535+$R535+$S535+$T535+$U535)&gt;=0,($N535+$O535+$P535+$Q535+$R535+$S535+$T535+$U535),0)</f>
        <v>0</v>
      </c>
      <c r="AA535" s="78" t="n">
        <f aca="false">IF(AND((($AB534+$W534-$U534)&lt;0),($Y535&gt;0)),($AA534-$K535)*(1+Input!$C$18/(12*100)),($AA534+$Y535-$K535)*(1+Input!$C$18/(12*100)))</f>
        <v>19260.4442815946</v>
      </c>
      <c r="AB535" s="78" t="n">
        <f aca="false">IF(AND((($AB534+$W534-$U534)&lt;0),($Y535&gt;=0)),($AB534+$W534-$U534+$Y535)*(1+Input!$C$15/(12*100)),0)</f>
        <v>0</v>
      </c>
    </row>
    <row r="536" customFormat="false" ht="12.8" hidden="false" customHeight="false" outlineLevel="0" collapsed="false">
      <c r="A536" s="76" t="n">
        <v>532</v>
      </c>
      <c r="B536" s="77" t="n">
        <f aca="false">EOMONTH(Input!$C$7,A536)</f>
        <v>59110</v>
      </c>
      <c r="D536" s="76" t="n">
        <f aca="false">DATEDIF(Input!$C$23,$B536,"Y")</f>
        <v>84</v>
      </c>
      <c r="E536" s="76" t="n">
        <f aca="false">DATEDIF(Input!$G$23,$B536,"Y")</f>
        <v>84</v>
      </c>
      <c r="G536" s="78" t="n">
        <f aca="false">Salary_01!$L536</f>
        <v>-3895.64457380406</v>
      </c>
      <c r="H536" s="78" t="n">
        <f aca="false">Salary_02!$L536</f>
        <v>-3246.37047817005</v>
      </c>
      <c r="I536" s="78" t="n">
        <f aca="false">Retirement_Dist_01!$J536</f>
        <v>5630.49054754397</v>
      </c>
      <c r="J536" s="78" t="n">
        <f aca="false">Retirement_Dist_02!$J536</f>
        <v>3876.38977622751</v>
      </c>
      <c r="K536" s="78" t="n">
        <f aca="true">IF(AND(OR($B536&gt;Input!$C$31,$B536&gt;Input!$G$31),OR($B536&lt;Input!$C$25,$B536&lt;Input!$G$25)),(-1)*PMT(Input!$C$18/(100*12),(OFFSET($A$4, MAX( MATCH(Input!$C$25,$B$4:$B$1004,1), MATCH(Input!$G$25,$B$4:$B$1004,1)),0,1,1) - OFFSET($A$4, MIN( MATCH(Input!$C$31,$B$4:$B$1004,1), MATCH(Input!$G$31,$B$4:$B$1004,1)),0,1,1)),$AD$4,0,1),0)</f>
        <v>2751.83598150878</v>
      </c>
      <c r="L536" s="78" t="n">
        <f aca="false">IF(AND(($B536&lt;Input!$C$31),($B536&lt;Input!$G$31)),($G536+$H536+$I536+$J536),($G536+$H536+$I536+$J536+$K536))</f>
        <v>5116.70125330614</v>
      </c>
      <c r="M536" s="78" t="n">
        <f aca="false">Mortgage!$L536</f>
        <v>-917.863068361978</v>
      </c>
      <c r="N536" s="78" t="n">
        <f aca="false">$L536+$M536</f>
        <v>4198.83818494416</v>
      </c>
      <c r="O536" s="78" t="n">
        <f aca="false">IF(AND(($B536&lt;Input!$C$31),($B536&lt;Input!$G$31)),Expenses!$D536,(-1)*$N536)</f>
        <v>-4198.83818494416</v>
      </c>
      <c r="P536" s="78" t="n">
        <f aca="false">Childcare!$D536</f>
        <v>0</v>
      </c>
      <c r="Q536" s="78" t="n">
        <f aca="false">Loan_01!$E536</f>
        <v>0</v>
      </c>
      <c r="R536" s="78" t="n">
        <f aca="false">Loan_02!$E536</f>
        <v>0</v>
      </c>
      <c r="S536" s="78" t="n">
        <f aca="false">(-1)*SUM(Roth_01!$D536+Roth_02!$D536+IRA_01!$D536+IRA_02!$D536+Invest_01!$D536+Invest_02!$D536)</f>
        <v>-0</v>
      </c>
      <c r="T536" s="78" t="n">
        <f aca="false">(-1)*(IF(($B536&gt;Input!$O$24),0,Input!$O$30)+IF(($B536&gt;Input!$O$31),0,Input!$O$37)+IF(($B536&gt;Input!$O$38),0,Input!$O$44))</f>
        <v>-0</v>
      </c>
      <c r="U536" s="78" t="n">
        <f aca="false">IF(($AB535*(Input!$C$16/100)&gt;0),0,($AB535*(Input!$C$16/100)))</f>
        <v>0</v>
      </c>
      <c r="V536" s="78"/>
      <c r="W536" s="78" t="n">
        <f aca="false">IF(($N536+$O536+$P536+$Q536+$R536+$S536+$T536+$U536)&lt;0,($N536+$O536+$P536+$Q536+$R536+$S536+$T536+$U536),0)</f>
        <v>0</v>
      </c>
      <c r="X536" s="78"/>
      <c r="Y536" s="78" t="n">
        <f aca="false">IF(($N536+$O536+$P536+$Q536+$R536+$S536+$T536+$U536)&gt;=0,($N536+$O536+$P536+$Q536+$R536+$S536+$T536+$U536),0)</f>
        <v>0</v>
      </c>
      <c r="AA536" s="78" t="n">
        <f aca="false">IF(AND((($AB535+$W535-$U535)&lt;0),($Y536&gt;0)),($AA535-$K536)*(1+Input!$C$18/(12*100)),($AA535+$Y536-$K536)*(1+Input!$C$18/(12*100)))</f>
        <v>16509.296158765</v>
      </c>
      <c r="AB536" s="78" t="n">
        <f aca="false">IF(AND((($AB535+$W535-$U535)&lt;0),($Y536&gt;=0)),($AB535+$W535-$U535+$Y536)*(1+Input!$C$15/(12*100)),0)</f>
        <v>0</v>
      </c>
    </row>
    <row r="537" customFormat="false" ht="12.8" hidden="false" customHeight="false" outlineLevel="0" collapsed="false">
      <c r="A537" s="76" t="n">
        <v>533</v>
      </c>
      <c r="B537" s="77" t="n">
        <f aca="false">EOMONTH(Input!$C$7,A537)</f>
        <v>59140</v>
      </c>
      <c r="D537" s="76" t="n">
        <f aca="false">DATEDIF(Input!$C$23,$B537,"Y")</f>
        <v>84</v>
      </c>
      <c r="E537" s="76" t="n">
        <f aca="false">DATEDIF(Input!$G$23,$B537,"Y")</f>
        <v>84</v>
      </c>
      <c r="G537" s="78" t="n">
        <f aca="false">Salary_01!$L537</f>
        <v>-3895.64457380406</v>
      </c>
      <c r="H537" s="78" t="n">
        <f aca="false">Salary_02!$L537</f>
        <v>-3246.37047817005</v>
      </c>
      <c r="I537" s="78" t="n">
        <f aca="false">Retirement_Dist_01!$J537</f>
        <v>5630.49054754397</v>
      </c>
      <c r="J537" s="78" t="n">
        <f aca="false">Retirement_Dist_02!$J537</f>
        <v>3876.38977622751</v>
      </c>
      <c r="K537" s="78" t="n">
        <f aca="true">IF(AND(OR($B537&gt;Input!$C$31,$B537&gt;Input!$G$31),OR($B537&lt;Input!$C$25,$B537&lt;Input!$G$25)),(-1)*PMT(Input!$C$18/(100*12),(OFFSET($A$4, MAX( MATCH(Input!$C$25,$B$4:$B$1004,1), MATCH(Input!$G$25,$B$4:$B$1004,1)),0,1,1) - OFFSET($A$4, MIN( MATCH(Input!$C$31,$B$4:$B$1004,1), MATCH(Input!$G$31,$B$4:$B$1004,1)),0,1,1)),$AD$4,0,1),0)</f>
        <v>2751.83598150878</v>
      </c>
      <c r="L537" s="78" t="n">
        <f aca="false">IF(AND(($B537&lt;Input!$C$31),($B537&lt;Input!$G$31)),($G537+$H537+$I537+$J537),($G537+$H537+$I537+$J537+$K537))</f>
        <v>5116.70125330614</v>
      </c>
      <c r="M537" s="78" t="n">
        <f aca="false">Mortgage!$L537</f>
        <v>-917.863068361978</v>
      </c>
      <c r="N537" s="78" t="n">
        <f aca="false">$L537+$M537</f>
        <v>4198.83818494416</v>
      </c>
      <c r="O537" s="78" t="n">
        <f aca="false">IF(AND(($B537&lt;Input!$C$31),($B537&lt;Input!$G$31)),Expenses!$D537,(-1)*$N537)</f>
        <v>-4198.83818494416</v>
      </c>
      <c r="P537" s="78" t="n">
        <f aca="false">Childcare!$D537</f>
        <v>0</v>
      </c>
      <c r="Q537" s="78" t="n">
        <f aca="false">Loan_01!$E537</f>
        <v>0</v>
      </c>
      <c r="R537" s="78" t="n">
        <f aca="false">Loan_02!$E537</f>
        <v>0</v>
      </c>
      <c r="S537" s="78" t="n">
        <f aca="false">(-1)*SUM(Roth_01!$D537+Roth_02!$D537+IRA_01!$D537+IRA_02!$D537+Invest_01!$D537+Invest_02!$D537)</f>
        <v>-0</v>
      </c>
      <c r="T537" s="78" t="n">
        <f aca="false">(-1)*(IF(($B537&gt;Input!$O$24),0,Input!$O$30)+IF(($B537&gt;Input!$O$31),0,Input!$O$37)+IF(($B537&gt;Input!$O$38),0,Input!$O$44))</f>
        <v>-0</v>
      </c>
      <c r="U537" s="78" t="n">
        <f aca="false">IF(($AB536*(Input!$C$16/100)&gt;0),0,($AB536*(Input!$C$16/100)))</f>
        <v>0</v>
      </c>
      <c r="V537" s="78"/>
      <c r="W537" s="78" t="n">
        <f aca="false">IF(($N537+$O537+$P537+$Q537+$R537+$S537+$T537+$U537)&lt;0,($N537+$O537+$P537+$Q537+$R537+$S537+$T537+$U537),0)</f>
        <v>0</v>
      </c>
      <c r="X537" s="78"/>
      <c r="Y537" s="78" t="n">
        <f aca="false">IF(($N537+$O537+$P537+$Q537+$R537+$S537+$T537+$U537)&gt;=0,($N537+$O537+$P537+$Q537+$R537+$S537+$T537+$U537),0)</f>
        <v>0</v>
      </c>
      <c r="AA537" s="78" t="n">
        <f aca="false">IF(AND((($AB536+$W536-$U536)&lt;0),($Y537&gt;0)),($AA536-$K537)*(1+Input!$C$18/(12*100)),($AA536+$Y537-$K537)*(1+Input!$C$18/(12*100)))</f>
        <v>13758.0334047636</v>
      </c>
      <c r="AB537" s="78" t="n">
        <f aca="false">IF(AND((($AB536+$W536-$U536)&lt;0),($Y537&gt;=0)),($AB536+$W536-$U536+$Y537)*(1+Input!$C$15/(12*100)),0)</f>
        <v>0</v>
      </c>
    </row>
    <row r="538" customFormat="false" ht="12.8" hidden="false" customHeight="false" outlineLevel="0" collapsed="false">
      <c r="A538" s="76" t="n">
        <v>534</v>
      </c>
      <c r="B538" s="77" t="n">
        <f aca="false">EOMONTH(Input!$C$7,A538)</f>
        <v>59171</v>
      </c>
      <c r="D538" s="76" t="n">
        <f aca="false">DATEDIF(Input!$C$23,$B538,"Y")</f>
        <v>84</v>
      </c>
      <c r="E538" s="76" t="n">
        <f aca="false">DATEDIF(Input!$G$23,$B538,"Y")</f>
        <v>84</v>
      </c>
      <c r="G538" s="78" t="n">
        <f aca="false">Salary_01!$L538</f>
        <v>-3895.64457380406</v>
      </c>
      <c r="H538" s="78" t="n">
        <f aca="false">Salary_02!$L538</f>
        <v>-3246.37047817005</v>
      </c>
      <c r="I538" s="78" t="n">
        <f aca="false">Retirement_Dist_01!$J538</f>
        <v>5630.49054754397</v>
      </c>
      <c r="J538" s="78" t="n">
        <f aca="false">Retirement_Dist_02!$J538</f>
        <v>3876.38977622751</v>
      </c>
      <c r="K538" s="78" t="n">
        <f aca="true">IF(AND(OR($B538&gt;Input!$C$31,$B538&gt;Input!$G$31),OR($B538&lt;Input!$C$25,$B538&lt;Input!$G$25)),(-1)*PMT(Input!$C$18/(100*12),(OFFSET($A$4, MAX( MATCH(Input!$C$25,$B$4:$B$1004,1), MATCH(Input!$G$25,$B$4:$B$1004,1)),0,1,1) - OFFSET($A$4, MIN( MATCH(Input!$C$31,$B$4:$B$1004,1), MATCH(Input!$G$31,$B$4:$B$1004,1)),0,1,1)),$AD$4,0,1),0)</f>
        <v>2751.83598150878</v>
      </c>
      <c r="L538" s="78" t="n">
        <f aca="false">IF(AND(($B538&lt;Input!$C$31),($B538&lt;Input!$G$31)),($G538+$H538+$I538+$J538),($G538+$H538+$I538+$J538+$K538))</f>
        <v>5116.70125330614</v>
      </c>
      <c r="M538" s="78" t="n">
        <f aca="false">Mortgage!$L538</f>
        <v>-917.863068361978</v>
      </c>
      <c r="N538" s="78" t="n">
        <f aca="false">$L538+$M538</f>
        <v>4198.83818494416</v>
      </c>
      <c r="O538" s="78" t="n">
        <f aca="false">IF(AND(($B538&lt;Input!$C$31),($B538&lt;Input!$G$31)),Expenses!$D538,(-1)*$N538)</f>
        <v>-4198.83818494416</v>
      </c>
      <c r="P538" s="78" t="n">
        <f aca="false">Childcare!$D538</f>
        <v>0</v>
      </c>
      <c r="Q538" s="78" t="n">
        <f aca="false">Loan_01!$E538</f>
        <v>0</v>
      </c>
      <c r="R538" s="78" t="n">
        <f aca="false">Loan_02!$E538</f>
        <v>0</v>
      </c>
      <c r="S538" s="78" t="n">
        <f aca="false">(-1)*SUM(Roth_01!$D538+Roth_02!$D538+IRA_01!$D538+IRA_02!$D538+Invest_01!$D538+Invest_02!$D538)</f>
        <v>-0</v>
      </c>
      <c r="T538" s="78" t="n">
        <f aca="false">(-1)*(IF(($B538&gt;Input!$O$24),0,Input!$O$30)+IF(($B538&gt;Input!$O$31),0,Input!$O$37)+IF(($B538&gt;Input!$O$38),0,Input!$O$44))</f>
        <v>-0</v>
      </c>
      <c r="U538" s="78" t="n">
        <f aca="false">IF(($AB537*(Input!$C$16/100)&gt;0),0,($AB537*(Input!$C$16/100)))</f>
        <v>0</v>
      </c>
      <c r="V538" s="78"/>
      <c r="W538" s="78" t="n">
        <f aca="false">IF(($N538+$O538+$P538+$Q538+$R538+$S538+$T538+$U538)&lt;0,($N538+$O538+$P538+$Q538+$R538+$S538+$T538+$U538),0)</f>
        <v>0</v>
      </c>
      <c r="X538" s="78"/>
      <c r="Y538" s="78" t="n">
        <f aca="false">IF(($N538+$O538+$P538+$Q538+$R538+$S538+$T538+$U538)&gt;=0,($N538+$O538+$P538+$Q538+$R538+$S538+$T538+$U538),0)</f>
        <v>0</v>
      </c>
      <c r="AA538" s="78" t="n">
        <f aca="false">IF(AND((($AB537+$W537-$U537)&lt;0),($Y538&gt;0)),($AA537-$K538)*(1+Input!$C$18/(12*100)),($AA537+$Y538-$K538)*(1+Input!$C$18/(12*100)))</f>
        <v>11006.6560148141</v>
      </c>
      <c r="AB538" s="78" t="n">
        <f aca="false">IF(AND((($AB537+$W537-$U537)&lt;0),($Y538&gt;=0)),($AB537+$W537-$U537+$Y538)*(1+Input!$C$15/(12*100)),0)</f>
        <v>0</v>
      </c>
    </row>
    <row r="539" customFormat="false" ht="12.8" hidden="false" customHeight="false" outlineLevel="0" collapsed="false">
      <c r="A539" s="76" t="n">
        <v>535</v>
      </c>
      <c r="B539" s="77" t="n">
        <f aca="false">EOMONTH(Input!$C$7,A539)</f>
        <v>59202</v>
      </c>
      <c r="D539" s="76" t="n">
        <f aca="false">DATEDIF(Input!$C$23,$B539,"Y")</f>
        <v>84</v>
      </c>
      <c r="E539" s="76" t="n">
        <f aca="false">DATEDIF(Input!$G$23,$B539,"Y")</f>
        <v>84</v>
      </c>
      <c r="G539" s="78" t="n">
        <f aca="false">Salary_01!$L539</f>
        <v>-3895.64457380406</v>
      </c>
      <c r="H539" s="78" t="n">
        <f aca="false">Salary_02!$L539</f>
        <v>-3246.37047817005</v>
      </c>
      <c r="I539" s="78" t="n">
        <f aca="false">Retirement_Dist_01!$J539</f>
        <v>5630.49054754397</v>
      </c>
      <c r="J539" s="78" t="n">
        <f aca="false">Retirement_Dist_02!$J539</f>
        <v>3876.38977622751</v>
      </c>
      <c r="K539" s="78" t="n">
        <f aca="true">IF(AND(OR($B539&gt;Input!$C$31,$B539&gt;Input!$G$31),OR($B539&lt;Input!$C$25,$B539&lt;Input!$G$25)),(-1)*PMT(Input!$C$18/(100*12),(OFFSET($A$4, MAX( MATCH(Input!$C$25,$B$4:$B$1004,1), MATCH(Input!$G$25,$B$4:$B$1004,1)),0,1,1) - OFFSET($A$4, MIN( MATCH(Input!$C$31,$B$4:$B$1004,1), MATCH(Input!$G$31,$B$4:$B$1004,1)),0,1,1)),$AD$4,0,1),0)</f>
        <v>2751.83598150878</v>
      </c>
      <c r="L539" s="78" t="n">
        <f aca="false">IF(AND(($B539&lt;Input!$C$31),($B539&lt;Input!$G$31)),($G539+$H539+$I539+$J539),($G539+$H539+$I539+$J539+$K539))</f>
        <v>5116.70125330614</v>
      </c>
      <c r="M539" s="78" t="n">
        <f aca="false">Mortgage!$L539</f>
        <v>-917.863068361978</v>
      </c>
      <c r="N539" s="78" t="n">
        <f aca="false">$L539+$M539</f>
        <v>4198.83818494416</v>
      </c>
      <c r="O539" s="78" t="n">
        <f aca="false">IF(AND(($B539&lt;Input!$C$31),($B539&lt;Input!$G$31)),Expenses!$D539,(-1)*$N539)</f>
        <v>-4198.83818494416</v>
      </c>
      <c r="P539" s="78" t="n">
        <f aca="false">Childcare!$D539</f>
        <v>0</v>
      </c>
      <c r="Q539" s="78" t="n">
        <f aca="false">Loan_01!$E539</f>
        <v>0</v>
      </c>
      <c r="R539" s="78" t="n">
        <f aca="false">Loan_02!$E539</f>
        <v>0</v>
      </c>
      <c r="S539" s="78" t="n">
        <f aca="false">(-1)*SUM(Roth_01!$D539+Roth_02!$D539+IRA_01!$D539+IRA_02!$D539+Invest_01!$D539+Invest_02!$D539)</f>
        <v>-0</v>
      </c>
      <c r="T539" s="78" t="n">
        <f aca="false">(-1)*(IF(($B539&gt;Input!$O$24),0,Input!$O$30)+IF(($B539&gt;Input!$O$31),0,Input!$O$37)+IF(($B539&gt;Input!$O$38),0,Input!$O$44))</f>
        <v>-0</v>
      </c>
      <c r="U539" s="78" t="n">
        <f aca="false">IF(($AB538*(Input!$C$16/100)&gt;0),0,($AB538*(Input!$C$16/100)))</f>
        <v>0</v>
      </c>
      <c r="V539" s="78"/>
      <c r="W539" s="78" t="n">
        <f aca="false">IF(($N539+$O539+$P539+$Q539+$R539+$S539+$T539+$U539)&lt;0,($N539+$O539+$P539+$Q539+$R539+$S539+$T539+$U539),0)</f>
        <v>0</v>
      </c>
      <c r="X539" s="78"/>
      <c r="Y539" s="78" t="n">
        <f aca="false">IF(($N539+$O539+$P539+$Q539+$R539+$S539+$T539+$U539)&gt;=0,($N539+$O539+$P539+$Q539+$R539+$S539+$T539+$U539),0)</f>
        <v>0</v>
      </c>
      <c r="AA539" s="78" t="n">
        <f aca="false">IF(AND((($AB538+$W538-$U538)&lt;0),($Y539&gt;0)),($AA538-$K539)*(1+Input!$C$18/(12*100)),($AA538+$Y539-$K539)*(1+Input!$C$18/(12*100)))</f>
        <v>8255.16398414002</v>
      </c>
      <c r="AB539" s="78" t="n">
        <f aca="false">IF(AND((($AB538+$W538-$U538)&lt;0),($Y539&gt;=0)),($AB538+$W538-$U538+$Y539)*(1+Input!$C$15/(12*100)),0)</f>
        <v>0</v>
      </c>
    </row>
    <row r="540" customFormat="false" ht="12.8" hidden="false" customHeight="false" outlineLevel="0" collapsed="false">
      <c r="A540" s="76" t="n">
        <v>536</v>
      </c>
      <c r="B540" s="77" t="n">
        <f aca="false">EOMONTH(Input!$C$7,A540)</f>
        <v>59230</v>
      </c>
      <c r="D540" s="76" t="n">
        <f aca="false">DATEDIF(Input!$C$23,$B540,"Y")</f>
        <v>84</v>
      </c>
      <c r="E540" s="76" t="n">
        <f aca="false">DATEDIF(Input!$G$23,$B540,"Y")</f>
        <v>84</v>
      </c>
      <c r="G540" s="78" t="n">
        <f aca="false">Salary_01!$L540</f>
        <v>-3895.64457380406</v>
      </c>
      <c r="H540" s="78" t="n">
        <f aca="false">Salary_02!$L540</f>
        <v>-3246.37047817005</v>
      </c>
      <c r="I540" s="78" t="n">
        <f aca="false">Retirement_Dist_01!$J540</f>
        <v>5630.49054754397</v>
      </c>
      <c r="J540" s="78" t="n">
        <f aca="false">Retirement_Dist_02!$J540</f>
        <v>3876.38977622751</v>
      </c>
      <c r="K540" s="78" t="n">
        <f aca="true">IF(AND(OR($B540&gt;Input!$C$31,$B540&gt;Input!$G$31),OR($B540&lt;Input!$C$25,$B540&lt;Input!$G$25)),(-1)*PMT(Input!$C$18/(100*12),(OFFSET($A$4, MAX( MATCH(Input!$C$25,$B$4:$B$1004,1), MATCH(Input!$G$25,$B$4:$B$1004,1)),0,1,1) - OFFSET($A$4, MIN( MATCH(Input!$C$31,$B$4:$B$1004,1), MATCH(Input!$G$31,$B$4:$B$1004,1)),0,1,1)),$AD$4,0,1),0)</f>
        <v>2751.83598150878</v>
      </c>
      <c r="L540" s="78" t="n">
        <f aca="false">IF(AND(($B540&lt;Input!$C$31),($B540&lt;Input!$G$31)),($G540+$H540+$I540+$J540),($G540+$H540+$I540+$J540+$K540))</f>
        <v>5116.70125330614</v>
      </c>
      <c r="M540" s="78" t="n">
        <f aca="false">Mortgage!$L540</f>
        <v>-917.863068361978</v>
      </c>
      <c r="N540" s="78" t="n">
        <f aca="false">$L540+$M540</f>
        <v>4198.83818494416</v>
      </c>
      <c r="O540" s="78" t="n">
        <f aca="false">IF(AND(($B540&lt;Input!$C$31),($B540&lt;Input!$G$31)),Expenses!$D540,(-1)*$N540)</f>
        <v>-4198.83818494416</v>
      </c>
      <c r="P540" s="78" t="n">
        <f aca="false">Childcare!$D540</f>
        <v>0</v>
      </c>
      <c r="Q540" s="78" t="n">
        <f aca="false">Loan_01!$E540</f>
        <v>0</v>
      </c>
      <c r="R540" s="78" t="n">
        <f aca="false">Loan_02!$E540</f>
        <v>0</v>
      </c>
      <c r="S540" s="78" t="n">
        <f aca="false">(-1)*SUM(Roth_01!$D540+Roth_02!$D540+IRA_01!$D540+IRA_02!$D540+Invest_01!$D540+Invest_02!$D540)</f>
        <v>-0</v>
      </c>
      <c r="T540" s="78" t="n">
        <f aca="false">(-1)*(IF(($B540&gt;Input!$O$24),0,Input!$O$30)+IF(($B540&gt;Input!$O$31),0,Input!$O$37)+IF(($B540&gt;Input!$O$38),0,Input!$O$44))</f>
        <v>-0</v>
      </c>
      <c r="U540" s="78" t="n">
        <f aca="false">IF(($AB539*(Input!$C$16/100)&gt;0),0,($AB539*(Input!$C$16/100)))</f>
        <v>0</v>
      </c>
      <c r="V540" s="78"/>
      <c r="W540" s="78" t="n">
        <f aca="false">IF(($N540+$O540+$P540+$Q540+$R540+$S540+$T540+$U540)&lt;0,($N540+$O540+$P540+$Q540+$R540+$S540+$T540+$U540),0)</f>
        <v>0</v>
      </c>
      <c r="X540" s="78"/>
      <c r="Y540" s="78" t="n">
        <f aca="false">IF(($N540+$O540+$P540+$Q540+$R540+$S540+$T540+$U540)&gt;=0,($N540+$O540+$P540+$Q540+$R540+$S540+$T540+$U540),0)</f>
        <v>0</v>
      </c>
      <c r="AA540" s="78" t="n">
        <f aca="false">IF(AND((($AB539+$W539-$U539)&lt;0),($Y540&gt;0)),($AA539-$K540)*(1+Input!$C$18/(12*100)),($AA539+$Y540-$K540)*(1+Input!$C$18/(12*100)))</f>
        <v>5503.55730796468</v>
      </c>
      <c r="AB540" s="78" t="n">
        <f aca="false">IF(AND((($AB539+$W539-$U539)&lt;0),($Y540&gt;=0)),($AB539+$W539-$U539+$Y540)*(1+Input!$C$15/(12*100)),0)</f>
        <v>0</v>
      </c>
    </row>
    <row r="541" customFormat="false" ht="12.8" hidden="false" customHeight="false" outlineLevel="0" collapsed="false">
      <c r="A541" s="76" t="n">
        <v>537</v>
      </c>
      <c r="B541" s="77" t="n">
        <f aca="false">EOMONTH(Input!$C$7,A541)</f>
        <v>59261</v>
      </c>
      <c r="D541" s="76" t="n">
        <f aca="false">DATEDIF(Input!$C$23,$B541,"Y")</f>
        <v>84</v>
      </c>
      <c r="E541" s="76" t="n">
        <f aca="false">DATEDIF(Input!$G$23,$B541,"Y")</f>
        <v>84</v>
      </c>
      <c r="G541" s="78" t="n">
        <f aca="false">Salary_01!$L541</f>
        <v>-3895.64457380406</v>
      </c>
      <c r="H541" s="78" t="n">
        <f aca="false">Salary_02!$L541</f>
        <v>-3246.37047817005</v>
      </c>
      <c r="I541" s="78" t="n">
        <f aca="false">Retirement_Dist_01!$J541</f>
        <v>5630.49054754397</v>
      </c>
      <c r="J541" s="78" t="n">
        <f aca="false">Retirement_Dist_02!$J541</f>
        <v>3876.38977622751</v>
      </c>
      <c r="K541" s="78" t="n">
        <f aca="true">IF(AND(OR($B541&gt;Input!$C$31,$B541&gt;Input!$G$31),OR($B541&lt;Input!$C$25,$B541&lt;Input!$G$25)),(-1)*PMT(Input!$C$18/(100*12),(OFFSET($A$4, MAX( MATCH(Input!$C$25,$B$4:$B$1004,1), MATCH(Input!$G$25,$B$4:$B$1004,1)),0,1,1) - OFFSET($A$4, MIN( MATCH(Input!$C$31,$B$4:$B$1004,1), MATCH(Input!$G$31,$B$4:$B$1004,1)),0,1,1)),$AD$4,0,1),0)</f>
        <v>2751.83598150878</v>
      </c>
      <c r="L541" s="78" t="n">
        <f aca="false">IF(AND(($B541&lt;Input!$C$31),($B541&lt;Input!$G$31)),($G541+$H541+$I541+$J541),($G541+$H541+$I541+$J541+$K541))</f>
        <v>5116.70125330614</v>
      </c>
      <c r="M541" s="78" t="n">
        <f aca="false">Mortgage!$L541</f>
        <v>-917.863068361978</v>
      </c>
      <c r="N541" s="78" t="n">
        <f aca="false">$L541+$M541</f>
        <v>4198.83818494416</v>
      </c>
      <c r="O541" s="78" t="n">
        <f aca="false">IF(AND(($B541&lt;Input!$C$31),($B541&lt;Input!$G$31)),Expenses!$D541,(-1)*$N541)</f>
        <v>-4198.83818494416</v>
      </c>
      <c r="P541" s="78" t="n">
        <f aca="false">Childcare!$D541</f>
        <v>0</v>
      </c>
      <c r="Q541" s="78" t="n">
        <f aca="false">Loan_01!$E541</f>
        <v>0</v>
      </c>
      <c r="R541" s="78" t="n">
        <f aca="false">Loan_02!$E541</f>
        <v>0</v>
      </c>
      <c r="S541" s="78" t="n">
        <f aca="false">(-1)*SUM(Roth_01!$D541+Roth_02!$D541+IRA_01!$D541+IRA_02!$D541+Invest_01!$D541+Invest_02!$D541)</f>
        <v>-0</v>
      </c>
      <c r="T541" s="78" t="n">
        <f aca="false">(-1)*(IF(($B541&gt;Input!$O$24),0,Input!$O$30)+IF(($B541&gt;Input!$O$31),0,Input!$O$37)+IF(($B541&gt;Input!$O$38),0,Input!$O$44))</f>
        <v>-0</v>
      </c>
      <c r="U541" s="78" t="n">
        <f aca="false">IF(($AB540*(Input!$C$16/100)&gt;0),0,($AB540*(Input!$C$16/100)))</f>
        <v>0</v>
      </c>
      <c r="V541" s="78"/>
      <c r="W541" s="78" t="n">
        <f aca="false">IF(($N541+$O541+$P541+$Q541+$R541+$S541+$T541+$U541)&lt;0,($N541+$O541+$P541+$Q541+$R541+$S541+$T541+$U541),0)</f>
        <v>0</v>
      </c>
      <c r="X541" s="78"/>
      <c r="Y541" s="78" t="n">
        <f aca="false">IF(($N541+$O541+$P541+$Q541+$R541+$S541+$T541+$U541)&gt;=0,($N541+$O541+$P541+$Q541+$R541+$S541+$T541+$U541),0)</f>
        <v>0</v>
      </c>
      <c r="AA541" s="78" t="n">
        <f aca="false">IF(AND((($AB540+$W540-$U540)&lt;0),($Y541&gt;0)),($AA540-$K541)*(1+Input!$C$18/(12*100)),($AA540+$Y541-$K541)*(1+Input!$C$18/(12*100)))</f>
        <v>2751.83598151117</v>
      </c>
      <c r="AB541" s="78" t="n">
        <f aca="false">IF(AND((($AB540+$W540-$U540)&lt;0),($Y541&gt;=0)),($AB540+$W540-$U540+$Y541)*(1+Input!$C$15/(12*100)),0)</f>
        <v>0</v>
      </c>
    </row>
    <row r="542" customFormat="false" ht="12.8" hidden="false" customHeight="false" outlineLevel="0" collapsed="false">
      <c r="A542" s="76" t="n">
        <v>538</v>
      </c>
      <c r="B542" s="77" t="n">
        <f aca="false">EOMONTH(Input!$C$7,A542)</f>
        <v>59291</v>
      </c>
      <c r="D542" s="76" t="n">
        <f aca="false">DATEDIF(Input!$C$23,$B542,"Y")</f>
        <v>84</v>
      </c>
      <c r="E542" s="76" t="n">
        <f aca="false">DATEDIF(Input!$G$23,$B542,"Y")</f>
        <v>84</v>
      </c>
      <c r="G542" s="78" t="n">
        <f aca="false">Salary_01!$L542</f>
        <v>-3895.64457380406</v>
      </c>
      <c r="H542" s="78" t="n">
        <f aca="false">Salary_02!$L542</f>
        <v>-3246.37047817005</v>
      </c>
      <c r="I542" s="78" t="n">
        <f aca="false">Retirement_Dist_01!$J542</f>
        <v>5630.49054754397</v>
      </c>
      <c r="J542" s="78" t="n">
        <f aca="false">Retirement_Dist_02!$J542</f>
        <v>3876.38977622751</v>
      </c>
      <c r="K542" s="78" t="n">
        <f aca="true">IF(AND(OR($B542&gt;Input!$C$31,$B542&gt;Input!$G$31),OR($B542&lt;Input!$C$25,$B542&lt;Input!$G$25)),(-1)*PMT(Input!$C$18/(100*12),(OFFSET($A$4, MAX( MATCH(Input!$C$25,$B$4:$B$1004,1), MATCH(Input!$G$25,$B$4:$B$1004,1)),0,1,1) - OFFSET($A$4, MIN( MATCH(Input!$C$31,$B$4:$B$1004,1), MATCH(Input!$G$31,$B$4:$B$1004,1)),0,1,1)),$AD$4,0,1),0)</f>
        <v>2751.83598150878</v>
      </c>
      <c r="L542" s="78" t="n">
        <f aca="false">IF(AND(($B542&lt;Input!$C$31),($B542&lt;Input!$G$31)),($G542+$H542+$I542+$J542),($G542+$H542+$I542+$J542+$K542))</f>
        <v>5116.70125330614</v>
      </c>
      <c r="M542" s="78" t="n">
        <f aca="false">Mortgage!$L542</f>
        <v>-917.863068361978</v>
      </c>
      <c r="N542" s="78" t="n">
        <f aca="false">$L542+$M542</f>
        <v>4198.83818494416</v>
      </c>
      <c r="O542" s="78" t="n">
        <f aca="false">IF(AND(($B542&lt;Input!$C$31),($B542&lt;Input!$G$31)),Expenses!$D542,(-1)*$N542)</f>
        <v>-4198.83818494416</v>
      </c>
      <c r="P542" s="78" t="n">
        <f aca="false">Childcare!$D542</f>
        <v>0</v>
      </c>
      <c r="Q542" s="78" t="n">
        <f aca="false">Loan_01!$E542</f>
        <v>0</v>
      </c>
      <c r="R542" s="78" t="n">
        <f aca="false">Loan_02!$E542</f>
        <v>0</v>
      </c>
      <c r="S542" s="78" t="n">
        <f aca="false">(-1)*SUM(Roth_01!$D542+Roth_02!$D542+IRA_01!$D542+IRA_02!$D542+Invest_01!$D542+Invest_02!$D542)</f>
        <v>-0</v>
      </c>
      <c r="T542" s="78" t="n">
        <f aca="false">(-1)*(IF(($B542&gt;Input!$O$24),0,Input!$O$30)+IF(($B542&gt;Input!$O$31),0,Input!$O$37)+IF(($B542&gt;Input!$O$38),0,Input!$O$44))</f>
        <v>-0</v>
      </c>
      <c r="U542" s="78" t="n">
        <f aca="false">IF(($AB541*(Input!$C$16/100)&gt;0),0,($AB541*(Input!$C$16/100)))</f>
        <v>0</v>
      </c>
      <c r="V542" s="78"/>
      <c r="W542" s="78" t="n">
        <f aca="false">IF(($N542+$O542+$P542+$Q542+$R542+$S542+$T542+$U542)&lt;0,($N542+$O542+$P542+$Q542+$R542+$S542+$T542+$U542),0)</f>
        <v>0</v>
      </c>
      <c r="X542" s="78"/>
      <c r="Y542" s="78" t="n">
        <f aca="false">IF(($N542+$O542+$P542+$Q542+$R542+$S542+$T542+$U542)&gt;=0,($N542+$O542+$P542+$Q542+$R542+$S542+$T542+$U542),0)</f>
        <v>0</v>
      </c>
      <c r="AA542" s="78" t="n">
        <f aca="false">IF(AND((($AB541+$W541-$U541)&lt;0),($Y542&gt;0)),($AA541-$K542)*(1+Input!$C$18/(12*100)),($AA541+$Y542-$K542)*(1+Input!$C$18/(12*100)))</f>
        <v>2.38888736703302E-009</v>
      </c>
      <c r="AB542" s="78" t="n">
        <f aca="false">IF(AND((($AB541+$W541-$U541)&lt;0),($Y542&gt;=0)),($AB541+$W541-$U541+$Y542)*(1+Input!$C$15/(12*100)),0)</f>
        <v>0</v>
      </c>
    </row>
    <row r="543" customFormat="false" ht="12.8" hidden="false" customHeight="false" outlineLevel="0" collapsed="false">
      <c r="A543" s="76" t="n">
        <v>539</v>
      </c>
      <c r="B543" s="77" t="n">
        <f aca="false">EOMONTH(Input!$C$7,A543)</f>
        <v>59322</v>
      </c>
      <c r="D543" s="76" t="n">
        <f aca="false">DATEDIF(Input!$C$23,$B543,"Y")</f>
        <v>85</v>
      </c>
      <c r="E543" s="76" t="n">
        <f aca="false">DATEDIF(Input!$G$23,$B543,"Y")</f>
        <v>85</v>
      </c>
      <c r="G543" s="78" t="n">
        <f aca="false">Salary_01!$L543</f>
        <v>0</v>
      </c>
      <c r="H543" s="78" t="n">
        <f aca="false">Salary_02!$L543</f>
        <v>0</v>
      </c>
      <c r="I543" s="78" t="n">
        <f aca="false">Retirement_Dist_01!$J543</f>
        <v>0</v>
      </c>
      <c r="J543" s="78" t="n">
        <f aca="false">Retirement_Dist_02!$J543</f>
        <v>0</v>
      </c>
      <c r="K543" s="78" t="n">
        <f aca="true">IF(AND(OR($B543&gt;Input!$C$31,$B543&gt;Input!$G$31),OR($B543&lt;Input!$C$25,$B543&lt;Input!$G$25)),(-1)*PMT(Input!$C$18/(100*12),(OFFSET($A$4, MAX( MATCH(Input!$C$25,$B$4:$B$1004,1), MATCH(Input!$G$25,$B$4:$B$1004,1)),0,1,1) - OFFSET($A$4, MIN( MATCH(Input!$C$31,$B$4:$B$1004,1), MATCH(Input!$G$31,$B$4:$B$1004,1)),0,1,1)),$AD$4,0,1),0)</f>
        <v>0</v>
      </c>
      <c r="L543" s="78" t="n">
        <f aca="false">IF(AND(($B543&lt;Input!$C$31),($B543&lt;Input!$G$31)),($G543+$H543+$I543+$J543),($G543+$H543+$I543+$J543+$K543))</f>
        <v>0</v>
      </c>
      <c r="M543" s="78" t="n">
        <f aca="false">Mortgage!$L543</f>
        <v>0</v>
      </c>
      <c r="N543" s="78" t="n">
        <f aca="false">$L543+$M543</f>
        <v>0</v>
      </c>
      <c r="O543" s="78" t="n">
        <f aca="false">IF(AND(($B543&lt;Input!$C$31),($B543&lt;Input!$G$31)),Expenses!$D543,(-1)*$N543)</f>
        <v>-0</v>
      </c>
      <c r="P543" s="78" t="n">
        <f aca="false">Childcare!$D543</f>
        <v>0</v>
      </c>
      <c r="Q543" s="78" t="n">
        <f aca="false">Loan_01!$E543</f>
        <v>0</v>
      </c>
      <c r="R543" s="78" t="n">
        <f aca="false">Loan_02!$E543</f>
        <v>0</v>
      </c>
      <c r="S543" s="78" t="n">
        <f aca="false">(-1)*SUM(Roth_01!$D543+Roth_02!$D543+IRA_01!$D543+IRA_02!$D543+Invest_01!$D543+Invest_02!$D543)</f>
        <v>-0</v>
      </c>
      <c r="T543" s="78" t="n">
        <f aca="false">(-1)*(IF(($B543&gt;Input!$O$24),0,Input!$O$30)+IF(($B543&gt;Input!$O$31),0,Input!$O$37)+IF(($B543&gt;Input!$O$38),0,Input!$O$44))</f>
        <v>-0</v>
      </c>
      <c r="U543" s="78" t="n">
        <f aca="false">IF(($AB542*(Input!$C$16/100)&gt;0),0,($AB542*(Input!$C$16/100)))</f>
        <v>0</v>
      </c>
      <c r="V543" s="78"/>
      <c r="W543" s="78" t="n">
        <f aca="false">IF(($N543+$O543+$P543+$Q543+$R543+$S543+$T543+$U543)&lt;0,($N543+$O543+$P543+$Q543+$R543+$S543+$T543+$U543),0)</f>
        <v>0</v>
      </c>
      <c r="X543" s="78"/>
      <c r="Y543" s="78" t="n">
        <f aca="false">IF(($N543+$O543+$P543+$Q543+$R543+$S543+$T543+$U543)&gt;=0,($N543+$O543+$P543+$Q543+$R543+$S543+$T543+$U543),0)</f>
        <v>0</v>
      </c>
      <c r="AA543" s="78" t="n">
        <f aca="false">IF(AND((($AB542+$W542-$U542)&lt;0),($Y543&gt;0)),($AA542-$K543)*(1+Input!$C$18/(12*100)),($AA542+$Y543-$K543)*(1+Input!$C$18/(12*100)))</f>
        <v>2.38898690400665E-009</v>
      </c>
      <c r="AB543" s="78" t="n">
        <f aca="false">IF(AND((($AB542+$W542-$U542)&lt;0),($Y543&gt;=0)),($AB542+$W542-$U542+$Y543)*(1+Input!$C$15/(12*100)),0)</f>
        <v>0</v>
      </c>
    </row>
    <row r="544" customFormat="false" ht="12.8" hidden="false" customHeight="false" outlineLevel="0" collapsed="false">
      <c r="A544" s="76" t="n">
        <v>540</v>
      </c>
      <c r="B544" s="77" t="n">
        <f aca="false">EOMONTH(Input!$C$7,A544)</f>
        <v>59352</v>
      </c>
      <c r="D544" s="76" t="n">
        <f aca="false">DATEDIF(Input!$C$23,$B544,"Y")</f>
        <v>85</v>
      </c>
      <c r="E544" s="76" t="n">
        <f aca="false">DATEDIF(Input!$G$23,$B544,"Y")</f>
        <v>85</v>
      </c>
      <c r="G544" s="78" t="n">
        <f aca="false">Salary_01!$L544</f>
        <v>0</v>
      </c>
      <c r="H544" s="78" t="n">
        <f aca="false">Salary_02!$L544</f>
        <v>0</v>
      </c>
      <c r="I544" s="78" t="n">
        <f aca="false">Retirement_Dist_01!$J544</f>
        <v>0</v>
      </c>
      <c r="J544" s="78" t="n">
        <f aca="false">Retirement_Dist_02!$J544</f>
        <v>0</v>
      </c>
      <c r="K544" s="78" t="n">
        <f aca="true">IF(AND(OR($B544&gt;Input!$C$31,$B544&gt;Input!$G$31),OR($B544&lt;Input!$C$25,$B544&lt;Input!$G$25)),(-1)*PMT(Input!$C$18/(100*12),(OFFSET($A$4, MAX( MATCH(Input!$C$25,$B$4:$B$1004,1), MATCH(Input!$G$25,$B$4:$B$1004,1)),0,1,1) - OFFSET($A$4, MIN( MATCH(Input!$C$31,$B$4:$B$1004,1), MATCH(Input!$G$31,$B$4:$B$1004,1)),0,1,1)),$AD$4,0,1),0)</f>
        <v>0</v>
      </c>
      <c r="L544" s="78" t="n">
        <f aca="false">IF(AND(($B544&lt;Input!$C$31),($B544&lt;Input!$G$31)),($G544+$H544+$I544+$J544),($G544+$H544+$I544+$J544+$K544))</f>
        <v>0</v>
      </c>
      <c r="M544" s="78" t="n">
        <f aca="false">Mortgage!$L544</f>
        <v>0</v>
      </c>
      <c r="N544" s="78" t="n">
        <f aca="false">$L544+$M544</f>
        <v>0</v>
      </c>
      <c r="O544" s="78" t="n">
        <f aca="false">IF(AND(($B544&lt;Input!$C$31),($B544&lt;Input!$G$31)),Expenses!$D544,(-1)*$N544)</f>
        <v>-0</v>
      </c>
      <c r="P544" s="78" t="n">
        <f aca="false">Childcare!$D544</f>
        <v>0</v>
      </c>
      <c r="Q544" s="78" t="n">
        <f aca="false">Loan_01!$E544</f>
        <v>0</v>
      </c>
      <c r="R544" s="78" t="n">
        <f aca="false">Loan_02!$E544</f>
        <v>0</v>
      </c>
      <c r="S544" s="78" t="n">
        <f aca="false">(-1)*SUM(Roth_01!$D544+Roth_02!$D544+IRA_01!$D544+IRA_02!$D544+Invest_01!$D544+Invest_02!$D544)</f>
        <v>-0</v>
      </c>
      <c r="T544" s="78" t="n">
        <f aca="false">(-1)*(IF(($B544&gt;Input!$O$24),0,Input!$O$30)+IF(($B544&gt;Input!$O$31),0,Input!$O$37)+IF(($B544&gt;Input!$O$38),0,Input!$O$44))</f>
        <v>-0</v>
      </c>
      <c r="U544" s="78" t="n">
        <f aca="false">IF(($AB543*(Input!$C$16/100)&gt;0),0,($AB543*(Input!$C$16/100)))</f>
        <v>0</v>
      </c>
      <c r="V544" s="78"/>
      <c r="W544" s="78" t="n">
        <f aca="false">IF(($N544+$O544+$P544+$Q544+$R544+$S544+$T544+$U544)&lt;0,($N544+$O544+$P544+$Q544+$R544+$S544+$T544+$U544),0)</f>
        <v>0</v>
      </c>
      <c r="X544" s="78"/>
      <c r="Y544" s="78" t="n">
        <f aca="false">IF(($N544+$O544+$P544+$Q544+$R544+$S544+$T544+$U544)&gt;=0,($N544+$O544+$P544+$Q544+$R544+$S544+$T544+$U544),0)</f>
        <v>0</v>
      </c>
      <c r="AA544" s="78" t="n">
        <f aca="false">IF(AND((($AB543+$W543-$U543)&lt;0),($Y544&gt;0)),($AA543-$K544)*(1+Input!$C$18/(12*100)),($AA543+$Y544-$K544)*(1+Input!$C$18/(12*100)))</f>
        <v>2.38908644512765E-009</v>
      </c>
      <c r="AB544" s="78" t="n">
        <f aca="false">IF(AND((($AB543+$W543-$U543)&lt;0),($Y544&gt;=0)),($AB543+$W543-$U543+$Y544)*(1+Input!$C$15/(12*100)),0)</f>
        <v>0</v>
      </c>
    </row>
    <row r="545" customFormat="false" ht="12.8" hidden="false" customHeight="false" outlineLevel="0" collapsed="false">
      <c r="A545" s="76" t="n">
        <v>541</v>
      </c>
      <c r="B545" s="77" t="n">
        <f aca="false">EOMONTH(Input!$C$7,A545)</f>
        <v>59383</v>
      </c>
      <c r="D545" s="76" t="n">
        <f aca="false">DATEDIF(Input!$C$23,$B545,"Y")</f>
        <v>85</v>
      </c>
      <c r="E545" s="76" t="n">
        <f aca="false">DATEDIF(Input!$G$23,$B545,"Y")</f>
        <v>85</v>
      </c>
      <c r="G545" s="78" t="n">
        <f aca="false">Salary_01!$L545</f>
        <v>0</v>
      </c>
      <c r="H545" s="78" t="n">
        <f aca="false">Salary_02!$L545</f>
        <v>0</v>
      </c>
      <c r="I545" s="78" t="n">
        <f aca="false">Retirement_Dist_01!$J545</f>
        <v>0</v>
      </c>
      <c r="J545" s="78" t="n">
        <f aca="false">Retirement_Dist_02!$J545</f>
        <v>0</v>
      </c>
      <c r="K545" s="78" t="n">
        <f aca="true">IF(AND(OR($B545&gt;Input!$C$31,$B545&gt;Input!$G$31),OR($B545&lt;Input!$C$25,$B545&lt;Input!$G$25)),(-1)*PMT(Input!$C$18/(100*12),(OFFSET($A$4, MAX( MATCH(Input!$C$25,$B$4:$B$1004,1), MATCH(Input!$G$25,$B$4:$B$1004,1)),0,1,1) - OFFSET($A$4, MIN( MATCH(Input!$C$31,$B$4:$B$1004,1), MATCH(Input!$G$31,$B$4:$B$1004,1)),0,1,1)),$AD$4,0,1),0)</f>
        <v>0</v>
      </c>
      <c r="L545" s="78" t="n">
        <f aca="false">IF(AND(($B545&lt;Input!$C$31),($B545&lt;Input!$G$31)),($G545+$H545+$I545+$J545),($G545+$H545+$I545+$J545+$K545))</f>
        <v>0</v>
      </c>
      <c r="M545" s="78" t="n">
        <f aca="false">Mortgage!$L545</f>
        <v>0</v>
      </c>
      <c r="N545" s="78" t="n">
        <f aca="false">$L545+$M545</f>
        <v>0</v>
      </c>
      <c r="O545" s="78" t="n">
        <f aca="false">IF(AND(($B545&lt;Input!$C$31),($B545&lt;Input!$G$31)),Expenses!$D545,(-1)*$N545)</f>
        <v>-0</v>
      </c>
      <c r="P545" s="78" t="n">
        <f aca="false">Childcare!$D545</f>
        <v>0</v>
      </c>
      <c r="Q545" s="78" t="n">
        <f aca="false">Loan_01!$E545</f>
        <v>0</v>
      </c>
      <c r="R545" s="78" t="n">
        <f aca="false">Loan_02!$E545</f>
        <v>0</v>
      </c>
      <c r="S545" s="78" t="n">
        <f aca="false">(-1)*SUM(Roth_01!$D545+Roth_02!$D545+IRA_01!$D545+IRA_02!$D545+Invest_01!$D545+Invest_02!$D545)</f>
        <v>-0</v>
      </c>
      <c r="T545" s="78" t="n">
        <f aca="false">(-1)*(IF(($B545&gt;Input!$O$24),0,Input!$O$30)+IF(($B545&gt;Input!$O$31),0,Input!$O$37)+IF(($B545&gt;Input!$O$38),0,Input!$O$44))</f>
        <v>-0</v>
      </c>
      <c r="U545" s="78" t="n">
        <f aca="false">IF(($AB544*(Input!$C$16/100)&gt;0),0,($AB544*(Input!$C$16/100)))</f>
        <v>0</v>
      </c>
      <c r="V545" s="78"/>
      <c r="W545" s="78" t="n">
        <f aca="false">IF(($N545+$O545+$P545+$Q545+$R545+$S545+$T545+$U545)&lt;0,($N545+$O545+$P545+$Q545+$R545+$S545+$T545+$U545),0)</f>
        <v>0</v>
      </c>
      <c r="X545" s="78"/>
      <c r="Y545" s="78" t="n">
        <f aca="false">IF(($N545+$O545+$P545+$Q545+$R545+$S545+$T545+$U545)&gt;=0,($N545+$O545+$P545+$Q545+$R545+$S545+$T545+$U545),0)</f>
        <v>0</v>
      </c>
      <c r="AA545" s="78" t="n">
        <f aca="false">IF(AND((($AB544+$W544-$U544)&lt;0),($Y545&gt;0)),($AA544-$K545)*(1+Input!$C$18/(12*100)),($AA544+$Y545-$K545)*(1+Input!$C$18/(12*100)))</f>
        <v>2.3891859903962E-009</v>
      </c>
      <c r="AB545" s="78" t="n">
        <f aca="false">IF(AND((($AB544+$W544-$U544)&lt;0),($Y545&gt;=0)),($AB544+$W544-$U544+$Y545)*(1+Input!$C$15/(12*100)),0)</f>
        <v>0</v>
      </c>
    </row>
    <row r="546" customFormat="false" ht="12.8" hidden="false" customHeight="false" outlineLevel="0" collapsed="false">
      <c r="A546" s="76" t="n">
        <v>542</v>
      </c>
      <c r="B546" s="77" t="n">
        <f aca="false">EOMONTH(Input!$C$7,A546)</f>
        <v>59414</v>
      </c>
      <c r="D546" s="76" t="n">
        <f aca="false">DATEDIF(Input!$C$23,$B546,"Y")</f>
        <v>85</v>
      </c>
      <c r="E546" s="76" t="n">
        <f aca="false">DATEDIF(Input!$G$23,$B546,"Y")</f>
        <v>85</v>
      </c>
      <c r="G546" s="78" t="n">
        <f aca="false">Salary_01!$L546</f>
        <v>0</v>
      </c>
      <c r="H546" s="78" t="n">
        <f aca="false">Salary_02!$L546</f>
        <v>0</v>
      </c>
      <c r="I546" s="78" t="n">
        <f aca="false">Retirement_Dist_01!$J546</f>
        <v>0</v>
      </c>
      <c r="J546" s="78" t="n">
        <f aca="false">Retirement_Dist_02!$J546</f>
        <v>0</v>
      </c>
      <c r="K546" s="78" t="n">
        <f aca="true">IF(AND(OR($B546&gt;Input!$C$31,$B546&gt;Input!$G$31),OR($B546&lt;Input!$C$25,$B546&lt;Input!$G$25)),(-1)*PMT(Input!$C$18/(100*12),(OFFSET($A$4, MAX( MATCH(Input!$C$25,$B$4:$B$1004,1), MATCH(Input!$G$25,$B$4:$B$1004,1)),0,1,1) - OFFSET($A$4, MIN( MATCH(Input!$C$31,$B$4:$B$1004,1), MATCH(Input!$G$31,$B$4:$B$1004,1)),0,1,1)),$AD$4,0,1),0)</f>
        <v>0</v>
      </c>
      <c r="L546" s="78" t="n">
        <f aca="false">IF(AND(($B546&lt;Input!$C$31),($B546&lt;Input!$G$31)),($G546+$H546+$I546+$J546),($G546+$H546+$I546+$J546+$K546))</f>
        <v>0</v>
      </c>
      <c r="M546" s="78" t="n">
        <f aca="false">Mortgage!$L546</f>
        <v>0</v>
      </c>
      <c r="N546" s="78" t="n">
        <f aca="false">$L546+$M546</f>
        <v>0</v>
      </c>
      <c r="O546" s="78" t="n">
        <f aca="false">IF(AND(($B546&lt;Input!$C$31),($B546&lt;Input!$G$31)),Expenses!$D546,(-1)*$N546)</f>
        <v>-0</v>
      </c>
      <c r="P546" s="78" t="n">
        <f aca="false">Childcare!$D546</f>
        <v>0</v>
      </c>
      <c r="Q546" s="78" t="n">
        <f aca="false">Loan_01!$E546</f>
        <v>0</v>
      </c>
      <c r="R546" s="78" t="n">
        <f aca="false">Loan_02!$E546</f>
        <v>0</v>
      </c>
      <c r="S546" s="78" t="n">
        <f aca="false">(-1)*SUM(Roth_01!$D546+Roth_02!$D546+IRA_01!$D546+IRA_02!$D546+Invest_01!$D546+Invest_02!$D546)</f>
        <v>-0</v>
      </c>
      <c r="T546" s="78" t="n">
        <f aca="false">(-1)*(IF(($B546&gt;Input!$O$24),0,Input!$O$30)+IF(($B546&gt;Input!$O$31),0,Input!$O$37)+IF(($B546&gt;Input!$O$38),0,Input!$O$44))</f>
        <v>-0</v>
      </c>
      <c r="U546" s="78" t="n">
        <f aca="false">IF(($AB545*(Input!$C$16/100)&gt;0),0,($AB545*(Input!$C$16/100)))</f>
        <v>0</v>
      </c>
      <c r="V546" s="78"/>
      <c r="W546" s="78" t="n">
        <f aca="false">IF(($N546+$O546+$P546+$Q546+$R546+$S546+$T546+$U546)&lt;0,($N546+$O546+$P546+$Q546+$R546+$S546+$T546+$U546),0)</f>
        <v>0</v>
      </c>
      <c r="X546" s="78"/>
      <c r="Y546" s="78" t="n">
        <f aca="false">IF(($N546+$O546+$P546+$Q546+$R546+$S546+$T546+$U546)&gt;=0,($N546+$O546+$P546+$Q546+$R546+$S546+$T546+$U546),0)</f>
        <v>0</v>
      </c>
      <c r="AA546" s="78" t="n">
        <f aca="false">IF(AND((($AB545+$W545-$U545)&lt;0),($Y546&gt;0)),($AA545-$K546)*(1+Input!$C$18/(12*100)),($AA545+$Y546-$K546)*(1+Input!$C$18/(12*100)))</f>
        <v>2.38928553981246E-009</v>
      </c>
      <c r="AB546" s="78" t="n">
        <f aca="false">IF(AND((($AB545+$W545-$U545)&lt;0),($Y546&gt;=0)),($AB545+$W545-$U545+$Y546)*(1+Input!$C$15/(12*100)),0)</f>
        <v>0</v>
      </c>
    </row>
    <row r="547" customFormat="false" ht="12.8" hidden="false" customHeight="false" outlineLevel="0" collapsed="false">
      <c r="A547" s="76" t="n">
        <v>543</v>
      </c>
      <c r="B547" s="77" t="n">
        <f aca="false">EOMONTH(Input!$C$7,A547)</f>
        <v>59444</v>
      </c>
      <c r="D547" s="76" t="n">
        <f aca="false">DATEDIF(Input!$C$23,$B547,"Y")</f>
        <v>85</v>
      </c>
      <c r="E547" s="76" t="n">
        <f aca="false">DATEDIF(Input!$G$23,$B547,"Y")</f>
        <v>85</v>
      </c>
      <c r="G547" s="78" t="n">
        <f aca="false">Salary_01!$L547</f>
        <v>0</v>
      </c>
      <c r="H547" s="78" t="n">
        <f aca="false">Salary_02!$L547</f>
        <v>0</v>
      </c>
      <c r="I547" s="78" t="n">
        <f aca="false">Retirement_Dist_01!$J547</f>
        <v>0</v>
      </c>
      <c r="J547" s="78" t="n">
        <f aca="false">Retirement_Dist_02!$J547</f>
        <v>0</v>
      </c>
      <c r="K547" s="78" t="n">
        <f aca="true">IF(AND(OR($B547&gt;Input!$C$31,$B547&gt;Input!$G$31),OR($B547&lt;Input!$C$25,$B547&lt;Input!$G$25)),(-1)*PMT(Input!$C$18/(100*12),(OFFSET($A$4, MAX( MATCH(Input!$C$25,$B$4:$B$1004,1), MATCH(Input!$G$25,$B$4:$B$1004,1)),0,1,1) - OFFSET($A$4, MIN( MATCH(Input!$C$31,$B$4:$B$1004,1), MATCH(Input!$G$31,$B$4:$B$1004,1)),0,1,1)),$AD$4,0,1),0)</f>
        <v>0</v>
      </c>
      <c r="L547" s="78" t="n">
        <f aca="false">IF(AND(($B547&lt;Input!$C$31),($B547&lt;Input!$G$31)),($G547+$H547+$I547+$J547),($G547+$H547+$I547+$J547+$K547))</f>
        <v>0</v>
      </c>
      <c r="M547" s="78" t="n">
        <f aca="false">Mortgage!$L547</f>
        <v>0</v>
      </c>
      <c r="N547" s="78" t="n">
        <f aca="false">$L547+$M547</f>
        <v>0</v>
      </c>
      <c r="O547" s="78" t="n">
        <f aca="false">IF(AND(($B547&lt;Input!$C$31),($B547&lt;Input!$G$31)),Expenses!$D547,(-1)*$N547)</f>
        <v>-0</v>
      </c>
      <c r="P547" s="78" t="n">
        <f aca="false">Childcare!$D547</f>
        <v>0</v>
      </c>
      <c r="Q547" s="78" t="n">
        <f aca="false">Loan_01!$E547</f>
        <v>0</v>
      </c>
      <c r="R547" s="78" t="n">
        <f aca="false">Loan_02!$E547</f>
        <v>0</v>
      </c>
      <c r="S547" s="78" t="n">
        <f aca="false">(-1)*SUM(Roth_01!$D547+Roth_02!$D547+IRA_01!$D547+IRA_02!$D547+Invest_01!$D547+Invest_02!$D547)</f>
        <v>-0</v>
      </c>
      <c r="T547" s="78" t="n">
        <f aca="false">(-1)*(IF(($B547&gt;Input!$O$24),0,Input!$O$30)+IF(($B547&gt;Input!$O$31),0,Input!$O$37)+IF(($B547&gt;Input!$O$38),0,Input!$O$44))</f>
        <v>-0</v>
      </c>
      <c r="U547" s="78" t="n">
        <f aca="false">IF(($AB546*(Input!$C$16/100)&gt;0),0,($AB546*(Input!$C$16/100)))</f>
        <v>0</v>
      </c>
      <c r="V547" s="78"/>
      <c r="W547" s="78" t="n">
        <f aca="false">IF(($N547+$O547+$P547+$Q547+$R547+$S547+$T547+$U547)&lt;0,($N547+$O547+$P547+$Q547+$R547+$S547+$T547+$U547),0)</f>
        <v>0</v>
      </c>
      <c r="X547" s="78"/>
      <c r="Y547" s="78" t="n">
        <f aca="false">IF(($N547+$O547+$P547+$Q547+$R547+$S547+$T547+$U547)&gt;=0,($N547+$O547+$P547+$Q547+$R547+$S547+$T547+$U547),0)</f>
        <v>0</v>
      </c>
      <c r="AA547" s="78" t="n">
        <f aca="false">IF(AND((($AB546+$W546-$U546)&lt;0),($Y547&gt;0)),($AA546-$K547)*(1+Input!$C$18/(12*100)),($AA546+$Y547-$K547)*(1+Input!$C$18/(12*100)))</f>
        <v>2.38938509337662E-009</v>
      </c>
      <c r="AB547" s="78" t="n">
        <f aca="false">IF(AND((($AB546+$W546-$U546)&lt;0),($Y547&gt;=0)),($AB546+$W546-$U546+$Y547)*(1+Input!$C$15/(12*100)),0)</f>
        <v>0</v>
      </c>
    </row>
    <row r="548" customFormat="false" ht="12.8" hidden="false" customHeight="false" outlineLevel="0" collapsed="false">
      <c r="A548" s="76" t="n">
        <v>544</v>
      </c>
      <c r="B548" s="77" t="n">
        <f aca="false">EOMONTH(Input!$C$7,A548)</f>
        <v>59475</v>
      </c>
      <c r="D548" s="76" t="n">
        <f aca="false">DATEDIF(Input!$C$23,$B548,"Y")</f>
        <v>85</v>
      </c>
      <c r="E548" s="76" t="n">
        <f aca="false">DATEDIF(Input!$G$23,$B548,"Y")</f>
        <v>85</v>
      </c>
      <c r="G548" s="78" t="n">
        <f aca="false">Salary_01!$L548</f>
        <v>0</v>
      </c>
      <c r="H548" s="78" t="n">
        <f aca="false">Salary_02!$L548</f>
        <v>0</v>
      </c>
      <c r="I548" s="78" t="n">
        <f aca="false">Retirement_Dist_01!$J548</f>
        <v>0</v>
      </c>
      <c r="J548" s="78" t="n">
        <f aca="false">Retirement_Dist_02!$J548</f>
        <v>0</v>
      </c>
      <c r="K548" s="78" t="n">
        <f aca="true">IF(AND(OR($B548&gt;Input!$C$31,$B548&gt;Input!$G$31),OR($B548&lt;Input!$C$25,$B548&lt;Input!$G$25)),(-1)*PMT(Input!$C$18/(100*12),(OFFSET($A$4, MAX( MATCH(Input!$C$25,$B$4:$B$1004,1), MATCH(Input!$G$25,$B$4:$B$1004,1)),0,1,1) - OFFSET($A$4, MIN( MATCH(Input!$C$31,$B$4:$B$1004,1), MATCH(Input!$G$31,$B$4:$B$1004,1)),0,1,1)),$AD$4,0,1),0)</f>
        <v>0</v>
      </c>
      <c r="L548" s="78" t="n">
        <f aca="false">IF(AND(($B548&lt;Input!$C$31),($B548&lt;Input!$G$31)),($G548+$H548+$I548+$J548),($G548+$H548+$I548+$J548+$K548))</f>
        <v>0</v>
      </c>
      <c r="M548" s="78" t="n">
        <f aca="false">Mortgage!$L548</f>
        <v>0</v>
      </c>
      <c r="N548" s="78" t="n">
        <f aca="false">$L548+$M548</f>
        <v>0</v>
      </c>
      <c r="O548" s="78" t="n">
        <f aca="false">IF(AND(($B548&lt;Input!$C$31),($B548&lt;Input!$G$31)),Expenses!$D548,(-1)*$N548)</f>
        <v>-0</v>
      </c>
      <c r="P548" s="78" t="n">
        <f aca="false">Childcare!$D548</f>
        <v>0</v>
      </c>
      <c r="Q548" s="78" t="n">
        <f aca="false">Loan_01!$E548</f>
        <v>0</v>
      </c>
      <c r="R548" s="78" t="n">
        <f aca="false">Loan_02!$E548</f>
        <v>0</v>
      </c>
      <c r="S548" s="78" t="n">
        <f aca="false">(-1)*SUM(Roth_01!$D548+Roth_02!$D548+IRA_01!$D548+IRA_02!$D548+Invest_01!$D548+Invest_02!$D548)</f>
        <v>-0</v>
      </c>
      <c r="T548" s="78" t="n">
        <f aca="false">(-1)*(IF(($B548&gt;Input!$O$24),0,Input!$O$30)+IF(($B548&gt;Input!$O$31),0,Input!$O$37)+IF(($B548&gt;Input!$O$38),0,Input!$O$44))</f>
        <v>-0</v>
      </c>
      <c r="U548" s="78" t="n">
        <f aca="false">IF(($AB547*(Input!$C$16/100)&gt;0),0,($AB547*(Input!$C$16/100)))</f>
        <v>0</v>
      </c>
      <c r="V548" s="78"/>
      <c r="W548" s="78" t="n">
        <f aca="false">IF(($N548+$O548+$P548+$Q548+$R548+$S548+$T548+$U548)&lt;0,($N548+$O548+$P548+$Q548+$R548+$S548+$T548+$U548),0)</f>
        <v>0</v>
      </c>
      <c r="X548" s="78"/>
      <c r="Y548" s="78" t="n">
        <f aca="false">IF(($N548+$O548+$P548+$Q548+$R548+$S548+$T548+$U548)&gt;=0,($N548+$O548+$P548+$Q548+$R548+$S548+$T548+$U548),0)</f>
        <v>0</v>
      </c>
      <c r="AA548" s="78" t="n">
        <f aca="false">IF(AND((($AB547+$W547-$U547)&lt;0),($Y548&gt;0)),($AA547-$K548)*(1+Input!$C$18/(12*100)),($AA547+$Y548-$K548)*(1+Input!$C$18/(12*100)))</f>
        <v>2.38948465108885E-009</v>
      </c>
      <c r="AB548" s="78" t="n">
        <f aca="false">IF(AND((($AB547+$W547-$U547)&lt;0),($Y548&gt;=0)),($AB547+$W547-$U547+$Y548)*(1+Input!$C$15/(12*100)),0)</f>
        <v>0</v>
      </c>
    </row>
    <row r="549" customFormat="false" ht="12.8" hidden="false" customHeight="false" outlineLevel="0" collapsed="false">
      <c r="A549" s="76" t="n">
        <v>545</v>
      </c>
      <c r="B549" s="77" t="n">
        <f aca="false">EOMONTH(Input!$C$7,A549)</f>
        <v>59505</v>
      </c>
      <c r="D549" s="76" t="n">
        <f aca="false">DATEDIF(Input!$C$23,$B549,"Y")</f>
        <v>85</v>
      </c>
      <c r="E549" s="76" t="n">
        <f aca="false">DATEDIF(Input!$G$23,$B549,"Y")</f>
        <v>85</v>
      </c>
      <c r="G549" s="78" t="n">
        <f aca="false">Salary_01!$L549</f>
        <v>0</v>
      </c>
      <c r="H549" s="78" t="n">
        <f aca="false">Salary_02!$L549</f>
        <v>0</v>
      </c>
      <c r="I549" s="78" t="n">
        <f aca="false">Retirement_Dist_01!$J549</f>
        <v>0</v>
      </c>
      <c r="J549" s="78" t="n">
        <f aca="false">Retirement_Dist_02!$J549</f>
        <v>0</v>
      </c>
      <c r="K549" s="78" t="n">
        <f aca="true">IF(AND(OR($B549&gt;Input!$C$31,$B549&gt;Input!$G$31),OR($B549&lt;Input!$C$25,$B549&lt;Input!$G$25)),(-1)*PMT(Input!$C$18/(100*12),(OFFSET($A$4, MAX( MATCH(Input!$C$25,$B$4:$B$1004,1), MATCH(Input!$G$25,$B$4:$B$1004,1)),0,1,1) - OFFSET($A$4, MIN( MATCH(Input!$C$31,$B$4:$B$1004,1), MATCH(Input!$G$31,$B$4:$B$1004,1)),0,1,1)),$AD$4,0,1),0)</f>
        <v>0</v>
      </c>
      <c r="L549" s="78" t="n">
        <f aca="false">IF(AND(($B549&lt;Input!$C$31),($B549&lt;Input!$G$31)),($G549+$H549+$I549+$J549),($G549+$H549+$I549+$J549+$K549))</f>
        <v>0</v>
      </c>
      <c r="M549" s="78" t="n">
        <f aca="false">Mortgage!$L549</f>
        <v>0</v>
      </c>
      <c r="N549" s="78" t="n">
        <f aca="false">$L549+$M549</f>
        <v>0</v>
      </c>
      <c r="O549" s="78" t="n">
        <f aca="false">IF(AND(($B549&lt;Input!$C$31),($B549&lt;Input!$G$31)),Expenses!$D549,(-1)*$N549)</f>
        <v>-0</v>
      </c>
      <c r="P549" s="78" t="n">
        <f aca="false">Childcare!$D549</f>
        <v>0</v>
      </c>
      <c r="Q549" s="78" t="n">
        <f aca="false">Loan_01!$E549</f>
        <v>0</v>
      </c>
      <c r="R549" s="78" t="n">
        <f aca="false">Loan_02!$E549</f>
        <v>0</v>
      </c>
      <c r="S549" s="78" t="n">
        <f aca="false">(-1)*SUM(Roth_01!$D549+Roth_02!$D549+IRA_01!$D549+IRA_02!$D549+Invest_01!$D549+Invest_02!$D549)</f>
        <v>-0</v>
      </c>
      <c r="T549" s="78" t="n">
        <f aca="false">(-1)*(IF(($B549&gt;Input!$O$24),0,Input!$O$30)+IF(($B549&gt;Input!$O$31),0,Input!$O$37)+IF(($B549&gt;Input!$O$38),0,Input!$O$44))</f>
        <v>-0</v>
      </c>
      <c r="U549" s="78" t="n">
        <f aca="false">IF(($AB548*(Input!$C$16/100)&gt;0),0,($AB548*(Input!$C$16/100)))</f>
        <v>0</v>
      </c>
      <c r="V549" s="78"/>
      <c r="W549" s="78" t="n">
        <f aca="false">IF(($N549+$O549+$P549+$Q549+$R549+$S549+$T549+$U549)&lt;0,($N549+$O549+$P549+$Q549+$R549+$S549+$T549+$U549),0)</f>
        <v>0</v>
      </c>
      <c r="X549" s="78"/>
      <c r="Y549" s="78" t="n">
        <f aca="false">IF(($N549+$O549+$P549+$Q549+$R549+$S549+$T549+$U549)&gt;=0,($N549+$O549+$P549+$Q549+$R549+$S549+$T549+$U549),0)</f>
        <v>0</v>
      </c>
      <c r="AA549" s="78" t="n">
        <f aca="false">IF(AND((($AB548+$W548-$U548)&lt;0),($Y549&gt;0)),($AA548-$K549)*(1+Input!$C$18/(12*100)),($AA548+$Y549-$K549)*(1+Input!$C$18/(12*100)))</f>
        <v>2.38958421294931E-009</v>
      </c>
      <c r="AB549" s="78" t="n">
        <f aca="false">IF(AND((($AB548+$W548-$U548)&lt;0),($Y549&gt;=0)),($AB548+$W548-$U548+$Y549)*(1+Input!$C$15/(12*100)),0)</f>
        <v>0</v>
      </c>
    </row>
    <row r="550" customFormat="false" ht="12.8" hidden="false" customHeight="false" outlineLevel="0" collapsed="false">
      <c r="A550" s="76" t="n">
        <v>546</v>
      </c>
      <c r="B550" s="77" t="n">
        <f aca="false">EOMONTH(Input!$C$7,A550)</f>
        <v>59536</v>
      </c>
      <c r="D550" s="76" t="n">
        <f aca="false">DATEDIF(Input!$C$23,$B550,"Y")</f>
        <v>85</v>
      </c>
      <c r="E550" s="76" t="n">
        <f aca="false">DATEDIF(Input!$G$23,$B550,"Y")</f>
        <v>85</v>
      </c>
      <c r="G550" s="78" t="n">
        <f aca="false">Salary_01!$L550</f>
        <v>0</v>
      </c>
      <c r="H550" s="78" t="n">
        <f aca="false">Salary_02!$L550</f>
        <v>0</v>
      </c>
      <c r="I550" s="78" t="n">
        <f aca="false">Retirement_Dist_01!$J550</f>
        <v>0</v>
      </c>
      <c r="J550" s="78" t="n">
        <f aca="false">Retirement_Dist_02!$J550</f>
        <v>0</v>
      </c>
      <c r="K550" s="78" t="n">
        <f aca="true">IF(AND(OR($B550&gt;Input!$C$31,$B550&gt;Input!$G$31),OR($B550&lt;Input!$C$25,$B550&lt;Input!$G$25)),(-1)*PMT(Input!$C$18/(100*12),(OFFSET($A$4, MAX( MATCH(Input!$C$25,$B$4:$B$1004,1), MATCH(Input!$G$25,$B$4:$B$1004,1)),0,1,1) - OFFSET($A$4, MIN( MATCH(Input!$C$31,$B$4:$B$1004,1), MATCH(Input!$G$31,$B$4:$B$1004,1)),0,1,1)),$AD$4,0,1),0)</f>
        <v>0</v>
      </c>
      <c r="L550" s="78" t="n">
        <f aca="false">IF(AND(($B550&lt;Input!$C$31),($B550&lt;Input!$G$31)),($G550+$H550+$I550+$J550),($G550+$H550+$I550+$J550+$K550))</f>
        <v>0</v>
      </c>
      <c r="M550" s="78" t="n">
        <f aca="false">Mortgage!$L550</f>
        <v>0</v>
      </c>
      <c r="N550" s="78" t="n">
        <f aca="false">$L550+$M550</f>
        <v>0</v>
      </c>
      <c r="O550" s="78" t="n">
        <f aca="false">IF(AND(($B550&lt;Input!$C$31),($B550&lt;Input!$G$31)),Expenses!$D550,(-1)*$N550)</f>
        <v>-0</v>
      </c>
      <c r="P550" s="78" t="n">
        <f aca="false">Childcare!$D550</f>
        <v>0</v>
      </c>
      <c r="Q550" s="78" t="n">
        <f aca="false">Loan_01!$E550</f>
        <v>0</v>
      </c>
      <c r="R550" s="78" t="n">
        <f aca="false">Loan_02!$E550</f>
        <v>0</v>
      </c>
      <c r="S550" s="78" t="n">
        <f aca="false">(-1)*SUM(Roth_01!$D550+Roth_02!$D550+IRA_01!$D550+IRA_02!$D550+Invest_01!$D550+Invest_02!$D550)</f>
        <v>-0</v>
      </c>
      <c r="T550" s="78" t="n">
        <f aca="false">(-1)*(IF(($B550&gt;Input!$O$24),0,Input!$O$30)+IF(($B550&gt;Input!$O$31),0,Input!$O$37)+IF(($B550&gt;Input!$O$38),0,Input!$O$44))</f>
        <v>-0</v>
      </c>
      <c r="U550" s="78" t="n">
        <f aca="false">IF(($AB549*(Input!$C$16/100)&gt;0),0,($AB549*(Input!$C$16/100)))</f>
        <v>0</v>
      </c>
      <c r="V550" s="78"/>
      <c r="W550" s="78" t="n">
        <f aca="false">IF(($N550+$O550+$P550+$Q550+$R550+$S550+$T550+$U550)&lt;0,($N550+$O550+$P550+$Q550+$R550+$S550+$T550+$U550),0)</f>
        <v>0</v>
      </c>
      <c r="X550" s="78"/>
      <c r="Y550" s="78" t="n">
        <f aca="false">IF(($N550+$O550+$P550+$Q550+$R550+$S550+$T550+$U550)&gt;=0,($N550+$O550+$P550+$Q550+$R550+$S550+$T550+$U550),0)</f>
        <v>0</v>
      </c>
      <c r="AA550" s="78" t="n">
        <f aca="false">IF(AND((($AB549+$W549-$U549)&lt;0),($Y550&gt;0)),($AA549-$K550)*(1+Input!$C$18/(12*100)),($AA549+$Y550-$K550)*(1+Input!$C$18/(12*100)))</f>
        <v>2.38968377895818E-009</v>
      </c>
      <c r="AB550" s="78" t="n">
        <f aca="false">IF(AND((($AB549+$W549-$U549)&lt;0),($Y550&gt;=0)),($AB549+$W549-$U549+$Y550)*(1+Input!$C$15/(12*100)),0)</f>
        <v>0</v>
      </c>
    </row>
    <row r="551" customFormat="false" ht="12.8" hidden="false" customHeight="false" outlineLevel="0" collapsed="false">
      <c r="A551" s="76" t="n">
        <v>547</v>
      </c>
      <c r="B551" s="77" t="n">
        <f aca="false">EOMONTH(Input!$C$7,A551)</f>
        <v>59567</v>
      </c>
      <c r="D551" s="76" t="n">
        <f aca="false">DATEDIF(Input!$C$23,$B551,"Y")</f>
        <v>85</v>
      </c>
      <c r="E551" s="76" t="n">
        <f aca="false">DATEDIF(Input!$G$23,$B551,"Y")</f>
        <v>85</v>
      </c>
      <c r="G551" s="78" t="n">
        <f aca="false">Salary_01!$L551</f>
        <v>0</v>
      </c>
      <c r="H551" s="78" t="n">
        <f aca="false">Salary_02!$L551</f>
        <v>0</v>
      </c>
      <c r="I551" s="78" t="n">
        <f aca="false">Retirement_Dist_01!$J551</f>
        <v>0</v>
      </c>
      <c r="J551" s="78" t="n">
        <f aca="false">Retirement_Dist_02!$J551</f>
        <v>0</v>
      </c>
      <c r="K551" s="78" t="n">
        <f aca="true">IF(AND(OR($B551&gt;Input!$C$31,$B551&gt;Input!$G$31),OR($B551&lt;Input!$C$25,$B551&lt;Input!$G$25)),(-1)*PMT(Input!$C$18/(100*12),(OFFSET($A$4, MAX( MATCH(Input!$C$25,$B$4:$B$1004,1), MATCH(Input!$G$25,$B$4:$B$1004,1)),0,1,1) - OFFSET($A$4, MIN( MATCH(Input!$C$31,$B$4:$B$1004,1), MATCH(Input!$G$31,$B$4:$B$1004,1)),0,1,1)),$AD$4,0,1),0)</f>
        <v>0</v>
      </c>
      <c r="L551" s="78" t="n">
        <f aca="false">IF(AND(($B551&lt;Input!$C$31),($B551&lt;Input!$G$31)),($G551+$H551+$I551+$J551),($G551+$H551+$I551+$J551+$K551))</f>
        <v>0</v>
      </c>
      <c r="M551" s="78" t="n">
        <f aca="false">Mortgage!$L551</f>
        <v>0</v>
      </c>
      <c r="N551" s="78" t="n">
        <f aca="false">$L551+$M551</f>
        <v>0</v>
      </c>
      <c r="O551" s="78" t="n">
        <f aca="false">IF(AND(($B551&lt;Input!$C$31),($B551&lt;Input!$G$31)),Expenses!$D551,(-1)*$N551)</f>
        <v>-0</v>
      </c>
      <c r="P551" s="78" t="n">
        <f aca="false">Childcare!$D551</f>
        <v>0</v>
      </c>
      <c r="Q551" s="78" t="n">
        <f aca="false">Loan_01!$E551</f>
        <v>0</v>
      </c>
      <c r="R551" s="78" t="n">
        <f aca="false">Loan_02!$E551</f>
        <v>0</v>
      </c>
      <c r="S551" s="78" t="n">
        <f aca="false">(-1)*SUM(Roth_01!$D551+Roth_02!$D551+IRA_01!$D551+IRA_02!$D551+Invest_01!$D551+Invest_02!$D551)</f>
        <v>-0</v>
      </c>
      <c r="T551" s="78" t="n">
        <f aca="false">(-1)*(IF(($B551&gt;Input!$O$24),0,Input!$O$30)+IF(($B551&gt;Input!$O$31),0,Input!$O$37)+IF(($B551&gt;Input!$O$38),0,Input!$O$44))</f>
        <v>-0</v>
      </c>
      <c r="U551" s="78" t="n">
        <f aca="false">IF(($AB550*(Input!$C$16/100)&gt;0),0,($AB550*(Input!$C$16/100)))</f>
        <v>0</v>
      </c>
      <c r="V551" s="78"/>
      <c r="W551" s="78" t="n">
        <f aca="false">IF(($N551+$O551+$P551+$Q551+$R551+$S551+$T551+$U551)&lt;0,($N551+$O551+$P551+$Q551+$R551+$S551+$T551+$U551),0)</f>
        <v>0</v>
      </c>
      <c r="X551" s="78"/>
      <c r="Y551" s="78" t="n">
        <f aca="false">IF(($N551+$O551+$P551+$Q551+$R551+$S551+$T551+$U551)&gt;=0,($N551+$O551+$P551+$Q551+$R551+$S551+$T551+$U551),0)</f>
        <v>0</v>
      </c>
      <c r="AA551" s="78" t="n">
        <f aca="false">IF(AND((($AB550+$W550-$U550)&lt;0),($Y551&gt;0)),($AA550-$K551)*(1+Input!$C$18/(12*100)),($AA550+$Y551-$K551)*(1+Input!$C$18/(12*100)))</f>
        <v>2.38978334911564E-009</v>
      </c>
      <c r="AB551" s="78" t="n">
        <f aca="false">IF(AND((($AB550+$W550-$U550)&lt;0),($Y551&gt;=0)),($AB550+$W550-$U550+$Y551)*(1+Input!$C$15/(12*100)),0)</f>
        <v>0</v>
      </c>
    </row>
    <row r="552" customFormat="false" ht="12.8" hidden="false" customHeight="false" outlineLevel="0" collapsed="false">
      <c r="A552" s="76" t="n">
        <v>548</v>
      </c>
      <c r="B552" s="77" t="n">
        <f aca="false">EOMONTH(Input!$C$7,A552)</f>
        <v>59595</v>
      </c>
      <c r="D552" s="76" t="n">
        <f aca="false">DATEDIF(Input!$C$23,$B552,"Y")</f>
        <v>85</v>
      </c>
      <c r="E552" s="76" t="n">
        <f aca="false">DATEDIF(Input!$G$23,$B552,"Y")</f>
        <v>85</v>
      </c>
      <c r="G552" s="78" t="n">
        <f aca="false">Salary_01!$L552</f>
        <v>0</v>
      </c>
      <c r="H552" s="78" t="n">
        <f aca="false">Salary_02!$L552</f>
        <v>0</v>
      </c>
      <c r="I552" s="78" t="n">
        <f aca="false">Retirement_Dist_01!$J552</f>
        <v>0</v>
      </c>
      <c r="J552" s="78" t="n">
        <f aca="false">Retirement_Dist_02!$J552</f>
        <v>0</v>
      </c>
      <c r="K552" s="78" t="n">
        <f aca="true">IF(AND(OR($B552&gt;Input!$C$31,$B552&gt;Input!$G$31),OR($B552&lt;Input!$C$25,$B552&lt;Input!$G$25)),(-1)*PMT(Input!$C$18/(100*12),(OFFSET($A$4, MAX( MATCH(Input!$C$25,$B$4:$B$1004,1), MATCH(Input!$G$25,$B$4:$B$1004,1)),0,1,1) - OFFSET($A$4, MIN( MATCH(Input!$C$31,$B$4:$B$1004,1), MATCH(Input!$G$31,$B$4:$B$1004,1)),0,1,1)),$AD$4,0,1),0)</f>
        <v>0</v>
      </c>
      <c r="L552" s="78" t="n">
        <f aca="false">IF(AND(($B552&lt;Input!$C$31),($B552&lt;Input!$G$31)),($G552+$H552+$I552+$J552),($G552+$H552+$I552+$J552+$K552))</f>
        <v>0</v>
      </c>
      <c r="M552" s="78" t="n">
        <f aca="false">Mortgage!$L552</f>
        <v>0</v>
      </c>
      <c r="N552" s="78" t="n">
        <f aca="false">$L552+$M552</f>
        <v>0</v>
      </c>
      <c r="O552" s="78" t="n">
        <f aca="false">IF(AND(($B552&lt;Input!$C$31),($B552&lt;Input!$G$31)),Expenses!$D552,(-1)*$N552)</f>
        <v>-0</v>
      </c>
      <c r="P552" s="78" t="n">
        <f aca="false">Childcare!$D552</f>
        <v>0</v>
      </c>
      <c r="Q552" s="78" t="n">
        <f aca="false">Loan_01!$E552</f>
        <v>0</v>
      </c>
      <c r="R552" s="78" t="n">
        <f aca="false">Loan_02!$E552</f>
        <v>0</v>
      </c>
      <c r="S552" s="78" t="n">
        <f aca="false">(-1)*SUM(Roth_01!$D552+Roth_02!$D552+IRA_01!$D552+IRA_02!$D552+Invest_01!$D552+Invest_02!$D552)</f>
        <v>-0</v>
      </c>
      <c r="T552" s="78" t="n">
        <f aca="false">(-1)*(IF(($B552&gt;Input!$O$24),0,Input!$O$30)+IF(($B552&gt;Input!$O$31),0,Input!$O$37)+IF(($B552&gt;Input!$O$38),0,Input!$O$44))</f>
        <v>-0</v>
      </c>
      <c r="U552" s="78" t="n">
        <f aca="false">IF(($AB551*(Input!$C$16/100)&gt;0),0,($AB551*(Input!$C$16/100)))</f>
        <v>0</v>
      </c>
      <c r="V552" s="78"/>
      <c r="W552" s="78" t="n">
        <f aca="false">IF(($N552+$O552+$P552+$Q552+$R552+$S552+$T552+$U552)&lt;0,($N552+$O552+$P552+$Q552+$R552+$S552+$T552+$U552),0)</f>
        <v>0</v>
      </c>
      <c r="X552" s="78"/>
      <c r="Y552" s="78" t="n">
        <f aca="false">IF(($N552+$O552+$P552+$Q552+$R552+$S552+$T552+$U552)&gt;=0,($N552+$O552+$P552+$Q552+$R552+$S552+$T552+$U552),0)</f>
        <v>0</v>
      </c>
      <c r="AA552" s="78" t="n">
        <f aca="false">IF(AND((($AB551+$W551-$U551)&lt;0),($Y552&gt;0)),($AA551-$K552)*(1+Input!$C$18/(12*100)),($AA551+$Y552-$K552)*(1+Input!$C$18/(12*100)))</f>
        <v>2.38988292342185E-009</v>
      </c>
      <c r="AB552" s="78" t="n">
        <f aca="false">IF(AND((($AB551+$W551-$U551)&lt;0),($Y552&gt;=0)),($AB551+$W551-$U551+$Y552)*(1+Input!$C$15/(12*100)),0)</f>
        <v>0</v>
      </c>
    </row>
    <row r="553" customFormat="false" ht="12.8" hidden="false" customHeight="false" outlineLevel="0" collapsed="false">
      <c r="A553" s="76" t="n">
        <v>549</v>
      </c>
      <c r="B553" s="77" t="n">
        <f aca="false">EOMONTH(Input!$C$7,A553)</f>
        <v>59626</v>
      </c>
      <c r="D553" s="76" t="n">
        <f aca="false">DATEDIF(Input!$C$23,$B553,"Y")</f>
        <v>85</v>
      </c>
      <c r="E553" s="76" t="n">
        <f aca="false">DATEDIF(Input!$G$23,$B553,"Y")</f>
        <v>85</v>
      </c>
      <c r="G553" s="78" t="n">
        <f aca="false">Salary_01!$L553</f>
        <v>0</v>
      </c>
      <c r="H553" s="78" t="n">
        <f aca="false">Salary_02!$L553</f>
        <v>0</v>
      </c>
      <c r="I553" s="78" t="n">
        <f aca="false">Retirement_Dist_01!$J553</f>
        <v>0</v>
      </c>
      <c r="J553" s="78" t="n">
        <f aca="false">Retirement_Dist_02!$J553</f>
        <v>0</v>
      </c>
      <c r="K553" s="78" t="n">
        <f aca="true">IF(AND(OR($B553&gt;Input!$C$31,$B553&gt;Input!$G$31),OR($B553&lt;Input!$C$25,$B553&lt;Input!$G$25)),(-1)*PMT(Input!$C$18/(100*12),(OFFSET($A$4, MAX( MATCH(Input!$C$25,$B$4:$B$1004,1), MATCH(Input!$G$25,$B$4:$B$1004,1)),0,1,1) - OFFSET($A$4, MIN( MATCH(Input!$C$31,$B$4:$B$1004,1), MATCH(Input!$G$31,$B$4:$B$1004,1)),0,1,1)),$AD$4,0,1),0)</f>
        <v>0</v>
      </c>
      <c r="L553" s="78" t="n">
        <f aca="false">IF(AND(($B553&lt;Input!$C$31),($B553&lt;Input!$G$31)),($G553+$H553+$I553+$J553),($G553+$H553+$I553+$J553+$K553))</f>
        <v>0</v>
      </c>
      <c r="M553" s="78" t="n">
        <f aca="false">Mortgage!$L553</f>
        <v>0</v>
      </c>
      <c r="N553" s="78" t="n">
        <f aca="false">$L553+$M553</f>
        <v>0</v>
      </c>
      <c r="O553" s="78" t="n">
        <f aca="false">IF(AND(($B553&lt;Input!$C$31),($B553&lt;Input!$G$31)),Expenses!$D553,(-1)*$N553)</f>
        <v>-0</v>
      </c>
      <c r="P553" s="78" t="n">
        <f aca="false">Childcare!$D553</f>
        <v>0</v>
      </c>
      <c r="Q553" s="78" t="n">
        <f aca="false">Loan_01!$E553</f>
        <v>0</v>
      </c>
      <c r="R553" s="78" t="n">
        <f aca="false">Loan_02!$E553</f>
        <v>0</v>
      </c>
      <c r="S553" s="78" t="n">
        <f aca="false">(-1)*SUM(Roth_01!$D553+Roth_02!$D553+IRA_01!$D553+IRA_02!$D553+Invest_01!$D553+Invest_02!$D553)</f>
        <v>-0</v>
      </c>
      <c r="T553" s="78" t="n">
        <f aca="false">(-1)*(IF(($B553&gt;Input!$O$24),0,Input!$O$30)+IF(($B553&gt;Input!$O$31),0,Input!$O$37)+IF(($B553&gt;Input!$O$38),0,Input!$O$44))</f>
        <v>-0</v>
      </c>
      <c r="U553" s="78" t="n">
        <f aca="false">IF(($AB552*(Input!$C$16/100)&gt;0),0,($AB552*(Input!$C$16/100)))</f>
        <v>0</v>
      </c>
      <c r="V553" s="78"/>
      <c r="W553" s="78" t="n">
        <f aca="false">IF(($N553+$O553+$P553+$Q553+$R553+$S553+$T553+$U553)&lt;0,($N553+$O553+$P553+$Q553+$R553+$S553+$T553+$U553),0)</f>
        <v>0</v>
      </c>
      <c r="X553" s="78"/>
      <c r="Y553" s="78" t="n">
        <f aca="false">IF(($N553+$O553+$P553+$Q553+$R553+$S553+$T553+$U553)&gt;=0,($N553+$O553+$P553+$Q553+$R553+$S553+$T553+$U553),0)</f>
        <v>0</v>
      </c>
      <c r="AA553" s="78" t="n">
        <f aca="false">IF(AND((($AB552+$W552-$U552)&lt;0),($Y553&gt;0)),($AA552-$K553)*(1+Input!$C$18/(12*100)),($AA552+$Y553-$K553)*(1+Input!$C$18/(12*100)))</f>
        <v>2.38998250187699E-009</v>
      </c>
      <c r="AB553" s="78" t="n">
        <f aca="false">IF(AND((($AB552+$W552-$U552)&lt;0),($Y553&gt;=0)),($AB552+$W552-$U552+$Y553)*(1+Input!$C$15/(12*100)),0)</f>
        <v>0</v>
      </c>
    </row>
    <row r="554" customFormat="false" ht="12.8" hidden="false" customHeight="false" outlineLevel="0" collapsed="false">
      <c r="A554" s="76" t="n">
        <v>550</v>
      </c>
      <c r="B554" s="77" t="n">
        <f aca="false">EOMONTH(Input!$C$7,A554)</f>
        <v>59656</v>
      </c>
      <c r="D554" s="76" t="n">
        <f aca="false">DATEDIF(Input!$C$23,$B554,"Y")</f>
        <v>85</v>
      </c>
      <c r="E554" s="76" t="n">
        <f aca="false">DATEDIF(Input!$G$23,$B554,"Y")</f>
        <v>85</v>
      </c>
      <c r="G554" s="78" t="n">
        <f aca="false">Salary_01!$L554</f>
        <v>0</v>
      </c>
      <c r="H554" s="78" t="n">
        <f aca="false">Salary_02!$L554</f>
        <v>0</v>
      </c>
      <c r="I554" s="78" t="n">
        <f aca="false">Retirement_Dist_01!$J554</f>
        <v>0</v>
      </c>
      <c r="J554" s="78" t="n">
        <f aca="false">Retirement_Dist_02!$J554</f>
        <v>0</v>
      </c>
      <c r="K554" s="78" t="n">
        <f aca="true">IF(AND(OR($B554&gt;Input!$C$31,$B554&gt;Input!$G$31),OR($B554&lt;Input!$C$25,$B554&lt;Input!$G$25)),(-1)*PMT(Input!$C$18/(100*12),(OFFSET($A$4, MAX( MATCH(Input!$C$25,$B$4:$B$1004,1), MATCH(Input!$G$25,$B$4:$B$1004,1)),0,1,1) - OFFSET($A$4, MIN( MATCH(Input!$C$31,$B$4:$B$1004,1), MATCH(Input!$G$31,$B$4:$B$1004,1)),0,1,1)),$AD$4,0,1),0)</f>
        <v>0</v>
      </c>
      <c r="L554" s="78" t="n">
        <f aca="false">IF(AND(($B554&lt;Input!$C$31),($B554&lt;Input!$G$31)),($G554+$H554+$I554+$J554),($G554+$H554+$I554+$J554+$K554))</f>
        <v>0</v>
      </c>
      <c r="M554" s="78" t="n">
        <f aca="false">Mortgage!$L554</f>
        <v>0</v>
      </c>
      <c r="N554" s="78" t="n">
        <f aca="false">$L554+$M554</f>
        <v>0</v>
      </c>
      <c r="O554" s="78" t="n">
        <f aca="false">IF(AND(($B554&lt;Input!$C$31),($B554&lt;Input!$G$31)),Expenses!$D554,(-1)*$N554)</f>
        <v>-0</v>
      </c>
      <c r="P554" s="78" t="n">
        <f aca="false">Childcare!$D554</f>
        <v>0</v>
      </c>
      <c r="Q554" s="78" t="n">
        <f aca="false">Loan_01!$E554</f>
        <v>0</v>
      </c>
      <c r="R554" s="78" t="n">
        <f aca="false">Loan_02!$E554</f>
        <v>0</v>
      </c>
      <c r="S554" s="78" t="n">
        <f aca="false">(-1)*SUM(Roth_01!$D554+Roth_02!$D554+IRA_01!$D554+IRA_02!$D554+Invest_01!$D554+Invest_02!$D554)</f>
        <v>-0</v>
      </c>
      <c r="T554" s="78" t="n">
        <f aca="false">(-1)*(IF(($B554&gt;Input!$O$24),0,Input!$O$30)+IF(($B554&gt;Input!$O$31),0,Input!$O$37)+IF(($B554&gt;Input!$O$38),0,Input!$O$44))</f>
        <v>-0</v>
      </c>
      <c r="U554" s="78" t="n">
        <f aca="false">IF(($AB553*(Input!$C$16/100)&gt;0),0,($AB553*(Input!$C$16/100)))</f>
        <v>0</v>
      </c>
      <c r="V554" s="78"/>
      <c r="W554" s="78" t="n">
        <f aca="false">IF(($N554+$O554+$P554+$Q554+$R554+$S554+$T554+$U554)&lt;0,($N554+$O554+$P554+$Q554+$R554+$S554+$T554+$U554),0)</f>
        <v>0</v>
      </c>
      <c r="X554" s="78"/>
      <c r="Y554" s="78" t="n">
        <f aca="false">IF(($N554+$O554+$P554+$Q554+$R554+$S554+$T554+$U554)&gt;=0,($N554+$O554+$P554+$Q554+$R554+$S554+$T554+$U554),0)</f>
        <v>0</v>
      </c>
      <c r="AA554" s="78" t="n">
        <f aca="false">IF(AND((($AB553+$W553-$U553)&lt;0),($Y554&gt;0)),($AA553-$K554)*(1+Input!$C$18/(12*100)),($AA553+$Y554-$K554)*(1+Input!$C$18/(12*100)))</f>
        <v>2.39008208448124E-009</v>
      </c>
      <c r="AB554" s="78" t="n">
        <f aca="false">IF(AND((($AB553+$W553-$U553)&lt;0),($Y554&gt;=0)),($AB553+$W553-$U553+$Y554)*(1+Input!$C$15/(12*100)),0)</f>
        <v>0</v>
      </c>
    </row>
    <row r="555" customFormat="false" ht="12.8" hidden="false" customHeight="false" outlineLevel="0" collapsed="false">
      <c r="A555" s="76" t="n">
        <v>551</v>
      </c>
      <c r="B555" s="77" t="n">
        <f aca="false">EOMONTH(Input!$C$7,A555)</f>
        <v>59687</v>
      </c>
      <c r="D555" s="76" t="n">
        <f aca="false">DATEDIF(Input!$C$23,$B555,"Y")</f>
        <v>86</v>
      </c>
      <c r="E555" s="76" t="n">
        <f aca="false">DATEDIF(Input!$G$23,$B555,"Y")</f>
        <v>86</v>
      </c>
      <c r="G555" s="78" t="n">
        <f aca="false">Salary_01!$L555</f>
        <v>0</v>
      </c>
      <c r="H555" s="78" t="n">
        <f aca="false">Salary_02!$L555</f>
        <v>0</v>
      </c>
      <c r="I555" s="78" t="n">
        <f aca="false">Retirement_Dist_01!$J555</f>
        <v>0</v>
      </c>
      <c r="J555" s="78" t="n">
        <f aca="false">Retirement_Dist_02!$J555</f>
        <v>0</v>
      </c>
      <c r="K555" s="78" t="n">
        <f aca="true">IF(AND(OR($B555&gt;Input!$C$31,$B555&gt;Input!$G$31),OR($B555&lt;Input!$C$25,$B555&lt;Input!$G$25)),(-1)*PMT(Input!$C$18/(100*12),(OFFSET($A$4, MAX( MATCH(Input!$C$25,$B$4:$B$1004,1), MATCH(Input!$G$25,$B$4:$B$1004,1)),0,1,1) - OFFSET($A$4, MIN( MATCH(Input!$C$31,$B$4:$B$1004,1), MATCH(Input!$G$31,$B$4:$B$1004,1)),0,1,1)),$AD$4,0,1),0)</f>
        <v>0</v>
      </c>
      <c r="L555" s="78" t="n">
        <f aca="false">IF(AND(($B555&lt;Input!$C$31),($B555&lt;Input!$G$31)),($G555+$H555+$I555+$J555),($G555+$H555+$I555+$J555+$K555))</f>
        <v>0</v>
      </c>
      <c r="M555" s="78" t="n">
        <f aca="false">Mortgage!$L555</f>
        <v>0</v>
      </c>
      <c r="N555" s="78" t="n">
        <f aca="false">$L555+$M555</f>
        <v>0</v>
      </c>
      <c r="O555" s="78" t="n">
        <f aca="false">IF(AND(($B555&lt;Input!$C$31),($B555&lt;Input!$G$31)),Expenses!$D555,(-1)*$N555)</f>
        <v>-0</v>
      </c>
      <c r="P555" s="78" t="n">
        <f aca="false">Childcare!$D555</f>
        <v>0</v>
      </c>
      <c r="Q555" s="78" t="n">
        <f aca="false">Loan_01!$E555</f>
        <v>0</v>
      </c>
      <c r="R555" s="78" t="n">
        <f aca="false">Loan_02!$E555</f>
        <v>0</v>
      </c>
      <c r="S555" s="78" t="n">
        <f aca="false">(-1)*SUM(Roth_01!$D555+Roth_02!$D555+IRA_01!$D555+IRA_02!$D555+Invest_01!$D555+Invest_02!$D555)</f>
        <v>-0</v>
      </c>
      <c r="T555" s="78" t="n">
        <f aca="false">(-1)*(IF(($B555&gt;Input!$O$24),0,Input!$O$30)+IF(($B555&gt;Input!$O$31),0,Input!$O$37)+IF(($B555&gt;Input!$O$38),0,Input!$O$44))</f>
        <v>-0</v>
      </c>
      <c r="U555" s="78" t="n">
        <f aca="false">IF(($AB554*(Input!$C$16/100)&gt;0),0,($AB554*(Input!$C$16/100)))</f>
        <v>0</v>
      </c>
      <c r="V555" s="78"/>
      <c r="W555" s="78" t="n">
        <f aca="false">IF(($N555+$O555+$P555+$Q555+$R555+$S555+$T555+$U555)&lt;0,($N555+$O555+$P555+$Q555+$R555+$S555+$T555+$U555),0)</f>
        <v>0</v>
      </c>
      <c r="X555" s="78"/>
      <c r="Y555" s="78" t="n">
        <f aca="false">IF(($N555+$O555+$P555+$Q555+$R555+$S555+$T555+$U555)&gt;=0,($N555+$O555+$P555+$Q555+$R555+$S555+$T555+$U555),0)</f>
        <v>0</v>
      </c>
      <c r="AA555" s="78" t="n">
        <f aca="false">IF(AND((($AB554+$W554-$U554)&lt;0),($Y555&gt;0)),($AA554-$K555)*(1+Input!$C$18/(12*100)),($AA554+$Y555-$K555)*(1+Input!$C$18/(12*100)))</f>
        <v>2.39018167123476E-009</v>
      </c>
      <c r="AB555" s="78" t="n">
        <f aca="false">IF(AND((($AB554+$W554-$U554)&lt;0),($Y555&gt;=0)),($AB554+$W554-$U554+$Y555)*(1+Input!$C$15/(12*100)),0)</f>
        <v>0</v>
      </c>
    </row>
    <row r="556" customFormat="false" ht="12.8" hidden="false" customHeight="false" outlineLevel="0" collapsed="false">
      <c r="A556" s="76" t="n">
        <v>552</v>
      </c>
      <c r="B556" s="77" t="n">
        <f aca="false">EOMONTH(Input!$C$7,A556)</f>
        <v>59717</v>
      </c>
      <c r="D556" s="76" t="n">
        <f aca="false">DATEDIF(Input!$C$23,$B556,"Y")</f>
        <v>86</v>
      </c>
      <c r="E556" s="76" t="n">
        <f aca="false">DATEDIF(Input!$G$23,$B556,"Y")</f>
        <v>86</v>
      </c>
      <c r="G556" s="78" t="n">
        <f aca="false">Salary_01!$L556</f>
        <v>0</v>
      </c>
      <c r="H556" s="78" t="n">
        <f aca="false">Salary_02!$L556</f>
        <v>0</v>
      </c>
      <c r="I556" s="78" t="n">
        <f aca="false">Retirement_Dist_01!$J556</f>
        <v>0</v>
      </c>
      <c r="J556" s="78" t="n">
        <f aca="false">Retirement_Dist_02!$J556</f>
        <v>0</v>
      </c>
      <c r="K556" s="78" t="n">
        <f aca="true">IF(AND(OR($B556&gt;Input!$C$31,$B556&gt;Input!$G$31),OR($B556&lt;Input!$C$25,$B556&lt;Input!$G$25)),(-1)*PMT(Input!$C$18/(100*12),(OFFSET($A$4, MAX( MATCH(Input!$C$25,$B$4:$B$1004,1), MATCH(Input!$G$25,$B$4:$B$1004,1)),0,1,1) - OFFSET($A$4, MIN( MATCH(Input!$C$31,$B$4:$B$1004,1), MATCH(Input!$G$31,$B$4:$B$1004,1)),0,1,1)),$AD$4,0,1),0)</f>
        <v>0</v>
      </c>
      <c r="L556" s="78" t="n">
        <f aca="false">IF(AND(($B556&lt;Input!$C$31),($B556&lt;Input!$G$31)),($G556+$H556+$I556+$J556),($G556+$H556+$I556+$J556+$K556))</f>
        <v>0</v>
      </c>
      <c r="M556" s="78" t="n">
        <f aca="false">Mortgage!$L556</f>
        <v>0</v>
      </c>
      <c r="N556" s="78" t="n">
        <f aca="false">$L556+$M556</f>
        <v>0</v>
      </c>
      <c r="O556" s="78" t="n">
        <f aca="false">IF(AND(($B556&lt;Input!$C$31),($B556&lt;Input!$G$31)),Expenses!$D556,(-1)*$N556)</f>
        <v>-0</v>
      </c>
      <c r="P556" s="78" t="n">
        <f aca="false">Childcare!$D556</f>
        <v>0</v>
      </c>
      <c r="Q556" s="78" t="n">
        <f aca="false">Loan_01!$E556</f>
        <v>0</v>
      </c>
      <c r="R556" s="78" t="n">
        <f aca="false">Loan_02!$E556</f>
        <v>0</v>
      </c>
      <c r="S556" s="78" t="n">
        <f aca="false">(-1)*SUM(Roth_01!$D556+Roth_02!$D556+IRA_01!$D556+IRA_02!$D556+Invest_01!$D556+Invest_02!$D556)</f>
        <v>-0</v>
      </c>
      <c r="T556" s="78" t="n">
        <f aca="false">(-1)*(IF(($B556&gt;Input!$O$24),0,Input!$O$30)+IF(($B556&gt;Input!$O$31),0,Input!$O$37)+IF(($B556&gt;Input!$O$38),0,Input!$O$44))</f>
        <v>-0</v>
      </c>
      <c r="U556" s="78" t="n">
        <f aca="false">IF(($AB555*(Input!$C$16/100)&gt;0),0,($AB555*(Input!$C$16/100)))</f>
        <v>0</v>
      </c>
      <c r="V556" s="78"/>
      <c r="W556" s="78" t="n">
        <f aca="false">IF(($N556+$O556+$P556+$Q556+$R556+$S556+$T556+$U556)&lt;0,($N556+$O556+$P556+$Q556+$R556+$S556+$T556+$U556),0)</f>
        <v>0</v>
      </c>
      <c r="X556" s="78"/>
      <c r="Y556" s="78" t="n">
        <f aca="false">IF(($N556+$O556+$P556+$Q556+$R556+$S556+$T556+$U556)&gt;=0,($N556+$O556+$P556+$Q556+$R556+$S556+$T556+$U556),0)</f>
        <v>0</v>
      </c>
      <c r="AA556" s="78" t="n">
        <f aca="false">IF(AND((($AB555+$W555-$U555)&lt;0),($Y556&gt;0)),($AA555-$K556)*(1+Input!$C$18/(12*100)),($AA555+$Y556-$K556)*(1+Input!$C$18/(12*100)))</f>
        <v>2.39028126213773E-009</v>
      </c>
      <c r="AB556" s="78" t="n">
        <f aca="false">IF(AND((($AB555+$W555-$U555)&lt;0),($Y556&gt;=0)),($AB555+$W555-$U555+$Y556)*(1+Input!$C$15/(12*100)),0)</f>
        <v>0</v>
      </c>
    </row>
    <row r="557" customFormat="false" ht="12.8" hidden="false" customHeight="false" outlineLevel="0" collapsed="false">
      <c r="A557" s="76" t="n">
        <v>553</v>
      </c>
      <c r="B557" s="77" t="n">
        <f aca="false">EOMONTH(Input!$C$7,A557)</f>
        <v>59748</v>
      </c>
      <c r="D557" s="76" t="n">
        <f aca="false">DATEDIF(Input!$C$23,$B557,"Y")</f>
        <v>86</v>
      </c>
      <c r="E557" s="76" t="n">
        <f aca="false">DATEDIF(Input!$G$23,$B557,"Y")</f>
        <v>86</v>
      </c>
      <c r="G557" s="78" t="n">
        <f aca="false">Salary_01!$L557</f>
        <v>0</v>
      </c>
      <c r="H557" s="78" t="n">
        <f aca="false">Salary_02!$L557</f>
        <v>0</v>
      </c>
      <c r="I557" s="78" t="n">
        <f aca="false">Retirement_Dist_01!$J557</f>
        <v>0</v>
      </c>
      <c r="J557" s="78" t="n">
        <f aca="false">Retirement_Dist_02!$J557</f>
        <v>0</v>
      </c>
      <c r="K557" s="78" t="n">
        <f aca="true">IF(AND(OR($B557&gt;Input!$C$31,$B557&gt;Input!$G$31),OR($B557&lt;Input!$C$25,$B557&lt;Input!$G$25)),(-1)*PMT(Input!$C$18/(100*12),(OFFSET($A$4, MAX( MATCH(Input!$C$25,$B$4:$B$1004,1), MATCH(Input!$G$25,$B$4:$B$1004,1)),0,1,1) - OFFSET($A$4, MIN( MATCH(Input!$C$31,$B$4:$B$1004,1), MATCH(Input!$G$31,$B$4:$B$1004,1)),0,1,1)),$AD$4,0,1),0)</f>
        <v>0</v>
      </c>
      <c r="L557" s="78" t="n">
        <f aca="false">IF(AND(($B557&lt;Input!$C$31),($B557&lt;Input!$G$31)),($G557+$H557+$I557+$J557),($G557+$H557+$I557+$J557+$K557))</f>
        <v>0</v>
      </c>
      <c r="M557" s="78" t="n">
        <f aca="false">Mortgage!$L557</f>
        <v>0</v>
      </c>
      <c r="N557" s="78" t="n">
        <f aca="false">$L557+$M557</f>
        <v>0</v>
      </c>
      <c r="O557" s="78" t="n">
        <f aca="false">IF(AND(($B557&lt;Input!$C$31),($B557&lt;Input!$G$31)),Expenses!$D557,(-1)*$N557)</f>
        <v>-0</v>
      </c>
      <c r="P557" s="78" t="n">
        <f aca="false">Childcare!$D557</f>
        <v>0</v>
      </c>
      <c r="Q557" s="78" t="n">
        <f aca="false">Loan_01!$E557</f>
        <v>0</v>
      </c>
      <c r="R557" s="78" t="n">
        <f aca="false">Loan_02!$E557</f>
        <v>0</v>
      </c>
      <c r="S557" s="78" t="n">
        <f aca="false">(-1)*SUM(Roth_01!$D557+Roth_02!$D557+IRA_01!$D557+IRA_02!$D557+Invest_01!$D557+Invest_02!$D557)</f>
        <v>-0</v>
      </c>
      <c r="T557" s="78" t="n">
        <f aca="false">(-1)*(IF(($B557&gt;Input!$O$24),0,Input!$O$30)+IF(($B557&gt;Input!$O$31),0,Input!$O$37)+IF(($B557&gt;Input!$O$38),0,Input!$O$44))</f>
        <v>-0</v>
      </c>
      <c r="U557" s="78" t="n">
        <f aca="false">IF(($AB556*(Input!$C$16/100)&gt;0),0,($AB556*(Input!$C$16/100)))</f>
        <v>0</v>
      </c>
      <c r="V557" s="78"/>
      <c r="W557" s="78" t="n">
        <f aca="false">IF(($N557+$O557+$P557+$Q557+$R557+$S557+$T557+$U557)&lt;0,($N557+$O557+$P557+$Q557+$R557+$S557+$T557+$U557),0)</f>
        <v>0</v>
      </c>
      <c r="X557" s="78"/>
      <c r="Y557" s="78" t="n">
        <f aca="false">IF(($N557+$O557+$P557+$Q557+$R557+$S557+$T557+$U557)&gt;=0,($N557+$O557+$P557+$Q557+$R557+$S557+$T557+$U557),0)</f>
        <v>0</v>
      </c>
      <c r="AA557" s="78" t="n">
        <f aca="false">IF(AND((($AB556+$W556-$U556)&lt;0),($Y557&gt;0)),($AA556-$K557)*(1+Input!$C$18/(12*100)),($AA556+$Y557-$K557)*(1+Input!$C$18/(12*100)))</f>
        <v>2.39038085719032E-009</v>
      </c>
      <c r="AB557" s="78" t="n">
        <f aca="false">IF(AND((($AB556+$W556-$U556)&lt;0),($Y557&gt;=0)),($AB556+$W556-$U556+$Y557)*(1+Input!$C$15/(12*100)),0)</f>
        <v>0</v>
      </c>
    </row>
    <row r="558" customFormat="false" ht="12.8" hidden="false" customHeight="false" outlineLevel="0" collapsed="false">
      <c r="A558" s="76" t="n">
        <v>554</v>
      </c>
      <c r="B558" s="77" t="n">
        <f aca="false">EOMONTH(Input!$C$7,A558)</f>
        <v>59779</v>
      </c>
      <c r="D558" s="76" t="n">
        <f aca="false">DATEDIF(Input!$C$23,$B558,"Y")</f>
        <v>86</v>
      </c>
      <c r="E558" s="76" t="n">
        <f aca="false">DATEDIF(Input!$G$23,$B558,"Y")</f>
        <v>86</v>
      </c>
      <c r="G558" s="78" t="n">
        <f aca="false">Salary_01!$L558</f>
        <v>0</v>
      </c>
      <c r="H558" s="78" t="n">
        <f aca="false">Salary_02!$L558</f>
        <v>0</v>
      </c>
      <c r="I558" s="78" t="n">
        <f aca="false">Retirement_Dist_01!$J558</f>
        <v>0</v>
      </c>
      <c r="J558" s="78" t="n">
        <f aca="false">Retirement_Dist_02!$J558</f>
        <v>0</v>
      </c>
      <c r="K558" s="78" t="n">
        <f aca="true">IF(AND(OR($B558&gt;Input!$C$31,$B558&gt;Input!$G$31),OR($B558&lt;Input!$C$25,$B558&lt;Input!$G$25)),(-1)*PMT(Input!$C$18/(100*12),(OFFSET($A$4, MAX( MATCH(Input!$C$25,$B$4:$B$1004,1), MATCH(Input!$G$25,$B$4:$B$1004,1)),0,1,1) - OFFSET($A$4, MIN( MATCH(Input!$C$31,$B$4:$B$1004,1), MATCH(Input!$G$31,$B$4:$B$1004,1)),0,1,1)),$AD$4,0,1),0)</f>
        <v>0</v>
      </c>
      <c r="L558" s="78" t="n">
        <f aca="false">IF(AND(($B558&lt;Input!$C$31),($B558&lt;Input!$G$31)),($G558+$H558+$I558+$J558),($G558+$H558+$I558+$J558+$K558))</f>
        <v>0</v>
      </c>
      <c r="M558" s="78" t="n">
        <f aca="false">Mortgage!$L558</f>
        <v>0</v>
      </c>
      <c r="N558" s="78" t="n">
        <f aca="false">$L558+$M558</f>
        <v>0</v>
      </c>
      <c r="O558" s="78" t="n">
        <f aca="false">IF(AND(($B558&lt;Input!$C$31),($B558&lt;Input!$G$31)),Expenses!$D558,(-1)*$N558)</f>
        <v>-0</v>
      </c>
      <c r="P558" s="78" t="n">
        <f aca="false">Childcare!$D558</f>
        <v>0</v>
      </c>
      <c r="Q558" s="78" t="n">
        <f aca="false">Loan_01!$E558</f>
        <v>0</v>
      </c>
      <c r="R558" s="78" t="n">
        <f aca="false">Loan_02!$E558</f>
        <v>0</v>
      </c>
      <c r="S558" s="78" t="n">
        <f aca="false">(-1)*SUM(Roth_01!$D558+Roth_02!$D558+IRA_01!$D558+IRA_02!$D558+Invest_01!$D558+Invest_02!$D558)</f>
        <v>-0</v>
      </c>
      <c r="T558" s="78" t="n">
        <f aca="false">(-1)*(IF(($B558&gt;Input!$O$24),0,Input!$O$30)+IF(($B558&gt;Input!$O$31),0,Input!$O$37)+IF(($B558&gt;Input!$O$38),0,Input!$O$44))</f>
        <v>-0</v>
      </c>
      <c r="U558" s="78" t="n">
        <f aca="false">IF(($AB557*(Input!$C$16/100)&gt;0),0,($AB557*(Input!$C$16/100)))</f>
        <v>0</v>
      </c>
      <c r="V558" s="78"/>
      <c r="W558" s="78" t="n">
        <f aca="false">IF(($N558+$O558+$P558+$Q558+$R558+$S558+$T558+$U558)&lt;0,($N558+$O558+$P558+$Q558+$R558+$S558+$T558+$U558),0)</f>
        <v>0</v>
      </c>
      <c r="X558" s="78"/>
      <c r="Y558" s="78" t="n">
        <f aca="false">IF(($N558+$O558+$P558+$Q558+$R558+$S558+$T558+$U558)&gt;=0,($N558+$O558+$P558+$Q558+$R558+$S558+$T558+$U558),0)</f>
        <v>0</v>
      </c>
      <c r="AA558" s="78" t="n">
        <f aca="false">IF(AND((($AB557+$W557-$U557)&lt;0),($Y558&gt;0)),($AA557-$K558)*(1+Input!$C$18/(12*100)),($AA557+$Y558-$K558)*(1+Input!$C$18/(12*100)))</f>
        <v>2.3904804563927E-009</v>
      </c>
      <c r="AB558" s="78" t="n">
        <f aca="false">IF(AND((($AB557+$W557-$U557)&lt;0),($Y558&gt;=0)),($AB557+$W557-$U557+$Y558)*(1+Input!$C$15/(12*100)),0)</f>
        <v>0</v>
      </c>
    </row>
    <row r="559" customFormat="false" ht="12.8" hidden="false" customHeight="false" outlineLevel="0" collapsed="false">
      <c r="A559" s="76" t="n">
        <v>555</v>
      </c>
      <c r="B559" s="77" t="n">
        <f aca="false">EOMONTH(Input!$C$7,A559)</f>
        <v>59809</v>
      </c>
      <c r="D559" s="76" t="n">
        <f aca="false">DATEDIF(Input!$C$23,$B559,"Y")</f>
        <v>86</v>
      </c>
      <c r="E559" s="76" t="n">
        <f aca="false">DATEDIF(Input!$G$23,$B559,"Y")</f>
        <v>86</v>
      </c>
      <c r="G559" s="78" t="n">
        <f aca="false">Salary_01!$L559</f>
        <v>0</v>
      </c>
      <c r="H559" s="78" t="n">
        <f aca="false">Salary_02!$L559</f>
        <v>0</v>
      </c>
      <c r="I559" s="78" t="n">
        <f aca="false">Retirement_Dist_01!$J559</f>
        <v>0</v>
      </c>
      <c r="J559" s="78" t="n">
        <f aca="false">Retirement_Dist_02!$J559</f>
        <v>0</v>
      </c>
      <c r="K559" s="78" t="n">
        <f aca="true">IF(AND(OR($B559&gt;Input!$C$31,$B559&gt;Input!$G$31),OR($B559&lt;Input!$C$25,$B559&lt;Input!$G$25)),(-1)*PMT(Input!$C$18/(100*12),(OFFSET($A$4, MAX( MATCH(Input!$C$25,$B$4:$B$1004,1), MATCH(Input!$G$25,$B$4:$B$1004,1)),0,1,1) - OFFSET($A$4, MIN( MATCH(Input!$C$31,$B$4:$B$1004,1), MATCH(Input!$G$31,$B$4:$B$1004,1)),0,1,1)),$AD$4,0,1),0)</f>
        <v>0</v>
      </c>
      <c r="L559" s="78" t="n">
        <f aca="false">IF(AND(($B559&lt;Input!$C$31),($B559&lt;Input!$G$31)),($G559+$H559+$I559+$J559),($G559+$H559+$I559+$J559+$K559))</f>
        <v>0</v>
      </c>
      <c r="M559" s="78" t="n">
        <f aca="false">Mortgage!$L559</f>
        <v>0</v>
      </c>
      <c r="N559" s="78" t="n">
        <f aca="false">$L559+$M559</f>
        <v>0</v>
      </c>
      <c r="O559" s="78" t="n">
        <f aca="false">IF(AND(($B559&lt;Input!$C$31),($B559&lt;Input!$G$31)),Expenses!$D559,(-1)*$N559)</f>
        <v>-0</v>
      </c>
      <c r="P559" s="78" t="n">
        <f aca="false">Childcare!$D559</f>
        <v>0</v>
      </c>
      <c r="Q559" s="78" t="n">
        <f aca="false">Loan_01!$E559</f>
        <v>0</v>
      </c>
      <c r="R559" s="78" t="n">
        <f aca="false">Loan_02!$E559</f>
        <v>0</v>
      </c>
      <c r="S559" s="78" t="n">
        <f aca="false">(-1)*SUM(Roth_01!$D559+Roth_02!$D559+IRA_01!$D559+IRA_02!$D559+Invest_01!$D559+Invest_02!$D559)</f>
        <v>-0</v>
      </c>
      <c r="T559" s="78" t="n">
        <f aca="false">(-1)*(IF(($B559&gt;Input!$O$24),0,Input!$O$30)+IF(($B559&gt;Input!$O$31),0,Input!$O$37)+IF(($B559&gt;Input!$O$38),0,Input!$O$44))</f>
        <v>-0</v>
      </c>
      <c r="U559" s="78" t="n">
        <f aca="false">IF(($AB558*(Input!$C$16/100)&gt;0),0,($AB558*(Input!$C$16/100)))</f>
        <v>0</v>
      </c>
      <c r="V559" s="78"/>
      <c r="W559" s="78" t="n">
        <f aca="false">IF(($N559+$O559+$P559+$Q559+$R559+$S559+$T559+$U559)&lt;0,($N559+$O559+$P559+$Q559+$R559+$S559+$T559+$U559),0)</f>
        <v>0</v>
      </c>
      <c r="X559" s="78"/>
      <c r="Y559" s="78" t="n">
        <f aca="false">IF(($N559+$O559+$P559+$Q559+$R559+$S559+$T559+$U559)&gt;=0,($N559+$O559+$P559+$Q559+$R559+$S559+$T559+$U559),0)</f>
        <v>0</v>
      </c>
      <c r="AA559" s="78" t="n">
        <f aca="false">IF(AND((($AB558+$W558-$U558)&lt;0),($Y559&gt;0)),($AA558-$K559)*(1+Input!$C$18/(12*100)),($AA558+$Y559-$K559)*(1+Input!$C$18/(12*100)))</f>
        <v>2.39058005974505E-009</v>
      </c>
      <c r="AB559" s="78" t="n">
        <f aca="false">IF(AND((($AB558+$W558-$U558)&lt;0),($Y559&gt;=0)),($AB558+$W558-$U558+$Y559)*(1+Input!$C$15/(12*100)),0)</f>
        <v>0</v>
      </c>
    </row>
    <row r="560" customFormat="false" ht="12.8" hidden="false" customHeight="false" outlineLevel="0" collapsed="false">
      <c r="A560" s="76" t="n">
        <v>556</v>
      </c>
      <c r="B560" s="77" t="n">
        <f aca="false">EOMONTH(Input!$C$7,A560)</f>
        <v>59840</v>
      </c>
      <c r="D560" s="76" t="n">
        <f aca="false">DATEDIF(Input!$C$23,$B560,"Y")</f>
        <v>86</v>
      </c>
      <c r="E560" s="76" t="n">
        <f aca="false">DATEDIF(Input!$G$23,$B560,"Y")</f>
        <v>86</v>
      </c>
      <c r="G560" s="78" t="n">
        <f aca="false">Salary_01!$L560</f>
        <v>0</v>
      </c>
      <c r="H560" s="78" t="n">
        <f aca="false">Salary_02!$L560</f>
        <v>0</v>
      </c>
      <c r="I560" s="78" t="n">
        <f aca="false">Retirement_Dist_01!$J560</f>
        <v>0</v>
      </c>
      <c r="J560" s="78" t="n">
        <f aca="false">Retirement_Dist_02!$J560</f>
        <v>0</v>
      </c>
      <c r="K560" s="78" t="n">
        <f aca="true">IF(AND(OR($B560&gt;Input!$C$31,$B560&gt;Input!$G$31),OR($B560&lt;Input!$C$25,$B560&lt;Input!$G$25)),(-1)*PMT(Input!$C$18/(100*12),(OFFSET($A$4, MAX( MATCH(Input!$C$25,$B$4:$B$1004,1), MATCH(Input!$G$25,$B$4:$B$1004,1)),0,1,1) - OFFSET($A$4, MIN( MATCH(Input!$C$31,$B$4:$B$1004,1), MATCH(Input!$G$31,$B$4:$B$1004,1)),0,1,1)),$AD$4,0,1),0)</f>
        <v>0</v>
      </c>
      <c r="L560" s="78" t="n">
        <f aca="false">IF(AND(($B560&lt;Input!$C$31),($B560&lt;Input!$G$31)),($G560+$H560+$I560+$J560),($G560+$H560+$I560+$J560+$K560))</f>
        <v>0</v>
      </c>
      <c r="M560" s="78" t="n">
        <f aca="false">Mortgage!$L560</f>
        <v>0</v>
      </c>
      <c r="N560" s="78" t="n">
        <f aca="false">$L560+$M560</f>
        <v>0</v>
      </c>
      <c r="O560" s="78" t="n">
        <f aca="false">IF(AND(($B560&lt;Input!$C$31),($B560&lt;Input!$G$31)),Expenses!$D560,(-1)*$N560)</f>
        <v>-0</v>
      </c>
      <c r="P560" s="78" t="n">
        <f aca="false">Childcare!$D560</f>
        <v>0</v>
      </c>
      <c r="Q560" s="78" t="n">
        <f aca="false">Loan_01!$E560</f>
        <v>0</v>
      </c>
      <c r="R560" s="78" t="n">
        <f aca="false">Loan_02!$E560</f>
        <v>0</v>
      </c>
      <c r="S560" s="78" t="n">
        <f aca="false">(-1)*SUM(Roth_01!$D560+Roth_02!$D560+IRA_01!$D560+IRA_02!$D560+Invest_01!$D560+Invest_02!$D560)</f>
        <v>-0</v>
      </c>
      <c r="T560" s="78" t="n">
        <f aca="false">(-1)*(IF(($B560&gt;Input!$O$24),0,Input!$O$30)+IF(($B560&gt;Input!$O$31),0,Input!$O$37)+IF(($B560&gt;Input!$O$38),0,Input!$O$44))</f>
        <v>-0</v>
      </c>
      <c r="U560" s="78" t="n">
        <f aca="false">IF(($AB559*(Input!$C$16/100)&gt;0),0,($AB559*(Input!$C$16/100)))</f>
        <v>0</v>
      </c>
      <c r="V560" s="78"/>
      <c r="W560" s="78" t="n">
        <f aca="false">IF(($N560+$O560+$P560+$Q560+$R560+$S560+$T560+$U560)&lt;0,($N560+$O560+$P560+$Q560+$R560+$S560+$T560+$U560),0)</f>
        <v>0</v>
      </c>
      <c r="X560" s="78"/>
      <c r="Y560" s="78" t="n">
        <f aca="false">IF(($N560+$O560+$P560+$Q560+$R560+$S560+$T560+$U560)&gt;=0,($N560+$O560+$P560+$Q560+$R560+$S560+$T560+$U560),0)</f>
        <v>0</v>
      </c>
      <c r="AA560" s="78" t="n">
        <f aca="false">IF(AND((($AB559+$W559-$U559)&lt;0),($Y560&gt;0)),($AA559-$K560)*(1+Input!$C$18/(12*100)),($AA559+$Y560-$K560)*(1+Input!$C$18/(12*100)))</f>
        <v>2.39067966724754E-009</v>
      </c>
      <c r="AB560" s="78" t="n">
        <f aca="false">IF(AND((($AB559+$W559-$U559)&lt;0),($Y560&gt;=0)),($AB559+$W559-$U559+$Y560)*(1+Input!$C$15/(12*100)),0)</f>
        <v>0</v>
      </c>
    </row>
    <row r="561" customFormat="false" ht="12.8" hidden="false" customHeight="false" outlineLevel="0" collapsed="false">
      <c r="A561" s="76" t="n">
        <v>557</v>
      </c>
      <c r="B561" s="77" t="n">
        <f aca="false">EOMONTH(Input!$C$7,A561)</f>
        <v>59870</v>
      </c>
      <c r="D561" s="76" t="n">
        <f aca="false">DATEDIF(Input!$C$23,$B561,"Y")</f>
        <v>86</v>
      </c>
      <c r="E561" s="76" t="n">
        <f aca="false">DATEDIF(Input!$G$23,$B561,"Y")</f>
        <v>86</v>
      </c>
      <c r="G561" s="78" t="n">
        <f aca="false">Salary_01!$L561</f>
        <v>0</v>
      </c>
      <c r="H561" s="78" t="n">
        <f aca="false">Salary_02!$L561</f>
        <v>0</v>
      </c>
      <c r="I561" s="78" t="n">
        <f aca="false">Retirement_Dist_01!$J561</f>
        <v>0</v>
      </c>
      <c r="J561" s="78" t="n">
        <f aca="false">Retirement_Dist_02!$J561</f>
        <v>0</v>
      </c>
      <c r="K561" s="78" t="n">
        <f aca="true">IF(AND(OR($B561&gt;Input!$C$31,$B561&gt;Input!$G$31),OR($B561&lt;Input!$C$25,$B561&lt;Input!$G$25)),(-1)*PMT(Input!$C$18/(100*12),(OFFSET($A$4, MAX( MATCH(Input!$C$25,$B$4:$B$1004,1), MATCH(Input!$G$25,$B$4:$B$1004,1)),0,1,1) - OFFSET($A$4, MIN( MATCH(Input!$C$31,$B$4:$B$1004,1), MATCH(Input!$G$31,$B$4:$B$1004,1)),0,1,1)),$AD$4,0,1),0)</f>
        <v>0</v>
      </c>
      <c r="L561" s="78" t="n">
        <f aca="false">IF(AND(($B561&lt;Input!$C$31),($B561&lt;Input!$G$31)),($G561+$H561+$I561+$J561),($G561+$H561+$I561+$J561+$K561))</f>
        <v>0</v>
      </c>
      <c r="M561" s="78" t="n">
        <f aca="false">Mortgage!$L561</f>
        <v>0</v>
      </c>
      <c r="N561" s="78" t="n">
        <f aca="false">$L561+$M561</f>
        <v>0</v>
      </c>
      <c r="O561" s="78" t="n">
        <f aca="false">IF(AND(($B561&lt;Input!$C$31),($B561&lt;Input!$G$31)),Expenses!$D561,(-1)*$N561)</f>
        <v>-0</v>
      </c>
      <c r="P561" s="78" t="n">
        <f aca="false">Childcare!$D561</f>
        <v>0</v>
      </c>
      <c r="Q561" s="78" t="n">
        <f aca="false">Loan_01!$E561</f>
        <v>0</v>
      </c>
      <c r="R561" s="78" t="n">
        <f aca="false">Loan_02!$E561</f>
        <v>0</v>
      </c>
      <c r="S561" s="78" t="n">
        <f aca="false">(-1)*SUM(Roth_01!$D561+Roth_02!$D561+IRA_01!$D561+IRA_02!$D561+Invest_01!$D561+Invest_02!$D561)</f>
        <v>-0</v>
      </c>
      <c r="T561" s="78" t="n">
        <f aca="false">(-1)*(IF(($B561&gt;Input!$O$24),0,Input!$O$30)+IF(($B561&gt;Input!$O$31),0,Input!$O$37)+IF(($B561&gt;Input!$O$38),0,Input!$O$44))</f>
        <v>-0</v>
      </c>
      <c r="U561" s="78" t="n">
        <f aca="false">IF(($AB560*(Input!$C$16/100)&gt;0),0,($AB560*(Input!$C$16/100)))</f>
        <v>0</v>
      </c>
      <c r="V561" s="78"/>
      <c r="W561" s="78" t="n">
        <f aca="false">IF(($N561+$O561+$P561+$Q561+$R561+$S561+$T561+$U561)&lt;0,($N561+$O561+$P561+$Q561+$R561+$S561+$T561+$U561),0)</f>
        <v>0</v>
      </c>
      <c r="X561" s="78"/>
      <c r="Y561" s="78" t="n">
        <f aca="false">IF(($N561+$O561+$P561+$Q561+$R561+$S561+$T561+$U561)&gt;=0,($N561+$O561+$P561+$Q561+$R561+$S561+$T561+$U561),0)</f>
        <v>0</v>
      </c>
      <c r="AA561" s="78" t="n">
        <f aca="false">IF(AND((($AB560+$W560-$U560)&lt;0),($Y561&gt;0)),($AA560-$K561)*(1+Input!$C$18/(12*100)),($AA560+$Y561-$K561)*(1+Input!$C$18/(12*100)))</f>
        <v>2.39077927890034E-009</v>
      </c>
      <c r="AB561" s="78" t="n">
        <f aca="false">IF(AND((($AB560+$W560-$U560)&lt;0),($Y561&gt;=0)),($AB560+$W560-$U560+$Y561)*(1+Input!$C$15/(12*100)),0)</f>
        <v>0</v>
      </c>
    </row>
    <row r="562" customFormat="false" ht="12.8" hidden="false" customHeight="false" outlineLevel="0" collapsed="false">
      <c r="A562" s="76" t="n">
        <v>558</v>
      </c>
      <c r="B562" s="77" t="n">
        <f aca="false">EOMONTH(Input!$C$7,A562)</f>
        <v>59901</v>
      </c>
      <c r="D562" s="76" t="n">
        <f aca="false">DATEDIF(Input!$C$23,$B562,"Y")</f>
        <v>86</v>
      </c>
      <c r="E562" s="76" t="n">
        <f aca="false">DATEDIF(Input!$G$23,$B562,"Y")</f>
        <v>86</v>
      </c>
      <c r="G562" s="78" t="n">
        <f aca="false">Salary_01!$L562</f>
        <v>0</v>
      </c>
      <c r="H562" s="78" t="n">
        <f aca="false">Salary_02!$L562</f>
        <v>0</v>
      </c>
      <c r="I562" s="78" t="n">
        <f aca="false">Retirement_Dist_01!$J562</f>
        <v>0</v>
      </c>
      <c r="J562" s="78" t="n">
        <f aca="false">Retirement_Dist_02!$J562</f>
        <v>0</v>
      </c>
      <c r="K562" s="78" t="n">
        <f aca="true">IF(AND(OR($B562&gt;Input!$C$31,$B562&gt;Input!$G$31),OR($B562&lt;Input!$C$25,$B562&lt;Input!$G$25)),(-1)*PMT(Input!$C$18/(100*12),(OFFSET($A$4, MAX( MATCH(Input!$C$25,$B$4:$B$1004,1), MATCH(Input!$G$25,$B$4:$B$1004,1)),0,1,1) - OFFSET($A$4, MIN( MATCH(Input!$C$31,$B$4:$B$1004,1), MATCH(Input!$G$31,$B$4:$B$1004,1)),0,1,1)),$AD$4,0,1),0)</f>
        <v>0</v>
      </c>
      <c r="L562" s="78" t="n">
        <f aca="false">IF(AND(($B562&lt;Input!$C$31),($B562&lt;Input!$G$31)),($G562+$H562+$I562+$J562),($G562+$H562+$I562+$J562+$K562))</f>
        <v>0</v>
      </c>
      <c r="M562" s="78" t="n">
        <f aca="false">Mortgage!$L562</f>
        <v>0</v>
      </c>
      <c r="N562" s="78" t="n">
        <f aca="false">$L562+$M562</f>
        <v>0</v>
      </c>
      <c r="O562" s="78" t="n">
        <f aca="false">IF(AND(($B562&lt;Input!$C$31),($B562&lt;Input!$G$31)),Expenses!$D562,(-1)*$N562)</f>
        <v>-0</v>
      </c>
      <c r="P562" s="78" t="n">
        <f aca="false">Childcare!$D562</f>
        <v>0</v>
      </c>
      <c r="Q562" s="78" t="n">
        <f aca="false">Loan_01!$E562</f>
        <v>0</v>
      </c>
      <c r="R562" s="78" t="n">
        <f aca="false">Loan_02!$E562</f>
        <v>0</v>
      </c>
      <c r="S562" s="78" t="n">
        <f aca="false">(-1)*SUM(Roth_01!$D562+Roth_02!$D562+IRA_01!$D562+IRA_02!$D562+Invest_01!$D562+Invest_02!$D562)</f>
        <v>-0</v>
      </c>
      <c r="T562" s="78" t="n">
        <f aca="false">(-1)*(IF(($B562&gt;Input!$O$24),0,Input!$O$30)+IF(($B562&gt;Input!$O$31),0,Input!$O$37)+IF(($B562&gt;Input!$O$38),0,Input!$O$44))</f>
        <v>-0</v>
      </c>
      <c r="U562" s="78" t="n">
        <f aca="false">IF(($AB561*(Input!$C$16/100)&gt;0),0,($AB561*(Input!$C$16/100)))</f>
        <v>0</v>
      </c>
      <c r="V562" s="78"/>
      <c r="W562" s="78" t="n">
        <f aca="false">IF(($N562+$O562+$P562+$Q562+$R562+$S562+$T562+$U562)&lt;0,($N562+$O562+$P562+$Q562+$R562+$S562+$T562+$U562),0)</f>
        <v>0</v>
      </c>
      <c r="X562" s="78"/>
      <c r="Y562" s="78" t="n">
        <f aca="false">IF(($N562+$O562+$P562+$Q562+$R562+$S562+$T562+$U562)&gt;=0,($N562+$O562+$P562+$Q562+$R562+$S562+$T562+$U562),0)</f>
        <v>0</v>
      </c>
      <c r="AA562" s="78" t="n">
        <f aca="false">IF(AND((($AB561+$W561-$U561)&lt;0),($Y562&gt;0)),($AA561-$K562)*(1+Input!$C$18/(12*100)),($AA561+$Y562-$K562)*(1+Input!$C$18/(12*100)))</f>
        <v>2.39087889470363E-009</v>
      </c>
      <c r="AB562" s="78" t="n">
        <f aca="false">IF(AND((($AB561+$W561-$U561)&lt;0),($Y562&gt;=0)),($AB561+$W561-$U561+$Y562)*(1+Input!$C$15/(12*100)),0)</f>
        <v>0</v>
      </c>
    </row>
    <row r="563" customFormat="false" ht="12.8" hidden="false" customHeight="false" outlineLevel="0" collapsed="false">
      <c r="A563" s="76" t="n">
        <v>559</v>
      </c>
      <c r="B563" s="77" t="n">
        <f aca="false">EOMONTH(Input!$C$7,A563)</f>
        <v>59932</v>
      </c>
      <c r="D563" s="76" t="n">
        <f aca="false">DATEDIF(Input!$C$23,$B563,"Y")</f>
        <v>86</v>
      </c>
      <c r="E563" s="76" t="n">
        <f aca="false">DATEDIF(Input!$G$23,$B563,"Y")</f>
        <v>86</v>
      </c>
      <c r="G563" s="78" t="n">
        <f aca="false">Salary_01!$L563</f>
        <v>0</v>
      </c>
      <c r="H563" s="78" t="n">
        <f aca="false">Salary_02!$L563</f>
        <v>0</v>
      </c>
      <c r="I563" s="78" t="n">
        <f aca="false">Retirement_Dist_01!$J563</f>
        <v>0</v>
      </c>
      <c r="J563" s="78" t="n">
        <f aca="false">Retirement_Dist_02!$J563</f>
        <v>0</v>
      </c>
      <c r="K563" s="78" t="n">
        <f aca="true">IF(AND(OR($B563&gt;Input!$C$31,$B563&gt;Input!$G$31),OR($B563&lt;Input!$C$25,$B563&lt;Input!$G$25)),(-1)*PMT(Input!$C$18/(100*12),(OFFSET($A$4, MAX( MATCH(Input!$C$25,$B$4:$B$1004,1), MATCH(Input!$G$25,$B$4:$B$1004,1)),0,1,1) - OFFSET($A$4, MIN( MATCH(Input!$C$31,$B$4:$B$1004,1), MATCH(Input!$G$31,$B$4:$B$1004,1)),0,1,1)),$AD$4,0,1),0)</f>
        <v>0</v>
      </c>
      <c r="L563" s="78" t="n">
        <f aca="false">IF(AND(($B563&lt;Input!$C$31),($B563&lt;Input!$G$31)),($G563+$H563+$I563+$J563),($G563+$H563+$I563+$J563+$K563))</f>
        <v>0</v>
      </c>
      <c r="M563" s="78" t="n">
        <f aca="false">Mortgage!$L563</f>
        <v>0</v>
      </c>
      <c r="N563" s="78" t="n">
        <f aca="false">$L563+$M563</f>
        <v>0</v>
      </c>
      <c r="O563" s="78" t="n">
        <f aca="false">IF(AND(($B563&lt;Input!$C$31),($B563&lt;Input!$G$31)),Expenses!$D563,(-1)*$N563)</f>
        <v>-0</v>
      </c>
      <c r="P563" s="78" t="n">
        <f aca="false">Childcare!$D563</f>
        <v>0</v>
      </c>
      <c r="Q563" s="78" t="n">
        <f aca="false">Loan_01!$E563</f>
        <v>0</v>
      </c>
      <c r="R563" s="78" t="n">
        <f aca="false">Loan_02!$E563</f>
        <v>0</v>
      </c>
      <c r="S563" s="78" t="n">
        <f aca="false">(-1)*SUM(Roth_01!$D563+Roth_02!$D563+IRA_01!$D563+IRA_02!$D563+Invest_01!$D563+Invest_02!$D563)</f>
        <v>-0</v>
      </c>
      <c r="T563" s="78" t="n">
        <f aca="false">(-1)*(IF(($B563&gt;Input!$O$24),0,Input!$O$30)+IF(($B563&gt;Input!$O$31),0,Input!$O$37)+IF(($B563&gt;Input!$O$38),0,Input!$O$44))</f>
        <v>-0</v>
      </c>
      <c r="U563" s="78" t="n">
        <f aca="false">IF(($AB562*(Input!$C$16/100)&gt;0),0,($AB562*(Input!$C$16/100)))</f>
        <v>0</v>
      </c>
      <c r="V563" s="78"/>
      <c r="W563" s="78" t="n">
        <f aca="false">IF(($N563+$O563+$P563+$Q563+$R563+$S563+$T563+$U563)&lt;0,($N563+$O563+$P563+$Q563+$R563+$S563+$T563+$U563),0)</f>
        <v>0</v>
      </c>
      <c r="X563" s="78"/>
      <c r="Y563" s="78" t="n">
        <f aca="false">IF(($N563+$O563+$P563+$Q563+$R563+$S563+$T563+$U563)&gt;=0,($N563+$O563+$P563+$Q563+$R563+$S563+$T563+$U563),0)</f>
        <v>0</v>
      </c>
      <c r="AA563" s="78" t="n">
        <f aca="false">IF(AND((($AB562+$W562-$U562)&lt;0),($Y563&gt;0)),($AA562-$K563)*(1+Input!$C$18/(12*100)),($AA562+$Y563-$K563)*(1+Input!$C$18/(12*100)))</f>
        <v>2.39097851465757E-009</v>
      </c>
      <c r="AB563" s="78" t="n">
        <f aca="false">IF(AND((($AB562+$W562-$U562)&lt;0),($Y563&gt;=0)),($AB562+$W562-$U562+$Y563)*(1+Input!$C$15/(12*100)),0)</f>
        <v>0</v>
      </c>
    </row>
    <row r="564" customFormat="false" ht="12.8" hidden="false" customHeight="false" outlineLevel="0" collapsed="false">
      <c r="A564" s="76" t="n">
        <v>560</v>
      </c>
      <c r="B564" s="77" t="n">
        <f aca="false">EOMONTH(Input!$C$7,A564)</f>
        <v>59961</v>
      </c>
      <c r="D564" s="76" t="n">
        <f aca="false">DATEDIF(Input!$C$23,$B564,"Y")</f>
        <v>86</v>
      </c>
      <c r="E564" s="76" t="n">
        <f aca="false">DATEDIF(Input!$G$23,$B564,"Y")</f>
        <v>86</v>
      </c>
      <c r="G564" s="78" t="n">
        <f aca="false">Salary_01!$L564</f>
        <v>0</v>
      </c>
      <c r="H564" s="78" t="n">
        <f aca="false">Salary_02!$L564</f>
        <v>0</v>
      </c>
      <c r="I564" s="78" t="n">
        <f aca="false">Retirement_Dist_01!$J564</f>
        <v>0</v>
      </c>
      <c r="J564" s="78" t="n">
        <f aca="false">Retirement_Dist_02!$J564</f>
        <v>0</v>
      </c>
      <c r="K564" s="78" t="n">
        <f aca="true">IF(AND(OR($B564&gt;Input!$C$31,$B564&gt;Input!$G$31),OR($B564&lt;Input!$C$25,$B564&lt;Input!$G$25)),(-1)*PMT(Input!$C$18/(100*12),(OFFSET($A$4, MAX( MATCH(Input!$C$25,$B$4:$B$1004,1), MATCH(Input!$G$25,$B$4:$B$1004,1)),0,1,1) - OFFSET($A$4, MIN( MATCH(Input!$C$31,$B$4:$B$1004,1), MATCH(Input!$G$31,$B$4:$B$1004,1)),0,1,1)),$AD$4,0,1),0)</f>
        <v>0</v>
      </c>
      <c r="L564" s="78" t="n">
        <f aca="false">IF(AND(($B564&lt;Input!$C$31),($B564&lt;Input!$G$31)),($G564+$H564+$I564+$J564),($G564+$H564+$I564+$J564+$K564))</f>
        <v>0</v>
      </c>
      <c r="M564" s="78" t="n">
        <f aca="false">Mortgage!$L564</f>
        <v>0</v>
      </c>
      <c r="N564" s="78" t="n">
        <f aca="false">$L564+$M564</f>
        <v>0</v>
      </c>
      <c r="O564" s="78" t="n">
        <f aca="false">IF(AND(($B564&lt;Input!$C$31),($B564&lt;Input!$G$31)),Expenses!$D564,(-1)*$N564)</f>
        <v>-0</v>
      </c>
      <c r="P564" s="78" t="n">
        <f aca="false">Childcare!$D564</f>
        <v>0</v>
      </c>
      <c r="Q564" s="78" t="n">
        <f aca="false">Loan_01!$E564</f>
        <v>0</v>
      </c>
      <c r="R564" s="78" t="n">
        <f aca="false">Loan_02!$E564</f>
        <v>0</v>
      </c>
      <c r="S564" s="78" t="n">
        <f aca="false">(-1)*SUM(Roth_01!$D564+Roth_02!$D564+IRA_01!$D564+IRA_02!$D564+Invest_01!$D564+Invest_02!$D564)</f>
        <v>-0</v>
      </c>
      <c r="T564" s="78" t="n">
        <f aca="false">(-1)*(IF(($B564&gt;Input!$O$24),0,Input!$O$30)+IF(($B564&gt;Input!$O$31),0,Input!$O$37)+IF(($B564&gt;Input!$O$38),0,Input!$O$44))</f>
        <v>-0</v>
      </c>
      <c r="U564" s="78" t="n">
        <f aca="false">IF(($AB563*(Input!$C$16/100)&gt;0),0,($AB563*(Input!$C$16/100)))</f>
        <v>0</v>
      </c>
      <c r="V564" s="78"/>
      <c r="W564" s="78" t="n">
        <f aca="false">IF(($N564+$O564+$P564+$Q564+$R564+$S564+$T564+$U564)&lt;0,($N564+$O564+$P564+$Q564+$R564+$S564+$T564+$U564),0)</f>
        <v>0</v>
      </c>
      <c r="X564" s="78"/>
      <c r="Y564" s="78" t="n">
        <f aca="false">IF(($N564+$O564+$P564+$Q564+$R564+$S564+$T564+$U564)&gt;=0,($N564+$O564+$P564+$Q564+$R564+$S564+$T564+$U564),0)</f>
        <v>0</v>
      </c>
      <c r="AA564" s="78" t="n">
        <f aca="false">IF(AND((($AB563+$W563-$U563)&lt;0),($Y564&gt;0)),($AA563-$K564)*(1+Input!$C$18/(12*100)),($AA563+$Y564-$K564)*(1+Input!$C$18/(12*100)))</f>
        <v>2.39107813876235E-009</v>
      </c>
      <c r="AB564" s="78" t="n">
        <f aca="false">IF(AND((($AB563+$W563-$U563)&lt;0),($Y564&gt;=0)),($AB563+$W563-$U563+$Y564)*(1+Input!$C$15/(12*100)),0)</f>
        <v>0</v>
      </c>
    </row>
    <row r="565" customFormat="false" ht="12.8" hidden="false" customHeight="false" outlineLevel="0" collapsed="false">
      <c r="A565" s="76" t="n">
        <v>561</v>
      </c>
      <c r="B565" s="77" t="n">
        <f aca="false">EOMONTH(Input!$C$7,A565)</f>
        <v>59992</v>
      </c>
      <c r="D565" s="76" t="n">
        <f aca="false">DATEDIF(Input!$C$23,$B565,"Y")</f>
        <v>86</v>
      </c>
      <c r="E565" s="76" t="n">
        <f aca="false">DATEDIF(Input!$G$23,$B565,"Y")</f>
        <v>86</v>
      </c>
      <c r="G565" s="78" t="n">
        <f aca="false">Salary_01!$L565</f>
        <v>0</v>
      </c>
      <c r="H565" s="78" t="n">
        <f aca="false">Salary_02!$L565</f>
        <v>0</v>
      </c>
      <c r="I565" s="78" t="n">
        <f aca="false">Retirement_Dist_01!$J565</f>
        <v>0</v>
      </c>
      <c r="J565" s="78" t="n">
        <f aca="false">Retirement_Dist_02!$J565</f>
        <v>0</v>
      </c>
      <c r="K565" s="78" t="n">
        <f aca="true">IF(AND(OR($B565&gt;Input!$C$31,$B565&gt;Input!$G$31),OR($B565&lt;Input!$C$25,$B565&lt;Input!$G$25)),(-1)*PMT(Input!$C$18/(100*12),(OFFSET($A$4, MAX( MATCH(Input!$C$25,$B$4:$B$1004,1), MATCH(Input!$G$25,$B$4:$B$1004,1)),0,1,1) - OFFSET($A$4, MIN( MATCH(Input!$C$31,$B$4:$B$1004,1), MATCH(Input!$G$31,$B$4:$B$1004,1)),0,1,1)),$AD$4,0,1),0)</f>
        <v>0</v>
      </c>
      <c r="L565" s="78" t="n">
        <f aca="false">IF(AND(($B565&lt;Input!$C$31),($B565&lt;Input!$G$31)),($G565+$H565+$I565+$J565),($G565+$H565+$I565+$J565+$K565))</f>
        <v>0</v>
      </c>
      <c r="M565" s="78" t="n">
        <f aca="false">Mortgage!$L565</f>
        <v>0</v>
      </c>
      <c r="N565" s="78" t="n">
        <f aca="false">$L565+$M565</f>
        <v>0</v>
      </c>
      <c r="O565" s="78" t="n">
        <f aca="false">IF(AND(($B565&lt;Input!$C$31),($B565&lt;Input!$G$31)),Expenses!$D565,(-1)*$N565)</f>
        <v>-0</v>
      </c>
      <c r="P565" s="78" t="n">
        <f aca="false">Childcare!$D565</f>
        <v>0</v>
      </c>
      <c r="Q565" s="78" t="n">
        <f aca="false">Loan_01!$E565</f>
        <v>0</v>
      </c>
      <c r="R565" s="78" t="n">
        <f aca="false">Loan_02!$E565</f>
        <v>0</v>
      </c>
      <c r="S565" s="78" t="n">
        <f aca="false">(-1)*SUM(Roth_01!$D565+Roth_02!$D565+IRA_01!$D565+IRA_02!$D565+Invest_01!$D565+Invest_02!$D565)</f>
        <v>-0</v>
      </c>
      <c r="T565" s="78" t="n">
        <f aca="false">(-1)*(IF(($B565&gt;Input!$O$24),0,Input!$O$30)+IF(($B565&gt;Input!$O$31),0,Input!$O$37)+IF(($B565&gt;Input!$O$38),0,Input!$O$44))</f>
        <v>-0</v>
      </c>
      <c r="U565" s="78" t="n">
        <f aca="false">IF(($AB564*(Input!$C$16/100)&gt;0),0,($AB564*(Input!$C$16/100)))</f>
        <v>0</v>
      </c>
      <c r="V565" s="78"/>
      <c r="W565" s="78" t="n">
        <f aca="false">IF(($N565+$O565+$P565+$Q565+$R565+$S565+$T565+$U565)&lt;0,($N565+$O565+$P565+$Q565+$R565+$S565+$T565+$U565),0)</f>
        <v>0</v>
      </c>
      <c r="X565" s="78"/>
      <c r="Y565" s="78" t="n">
        <f aca="false">IF(($N565+$O565+$P565+$Q565+$R565+$S565+$T565+$U565)&gt;=0,($N565+$O565+$P565+$Q565+$R565+$S565+$T565+$U565),0)</f>
        <v>0</v>
      </c>
      <c r="AA565" s="78" t="n">
        <f aca="false">IF(AND((($AB564+$W564-$U564)&lt;0),($Y565&gt;0)),($AA564-$K565)*(1+Input!$C$18/(12*100)),($AA564+$Y565-$K565)*(1+Input!$C$18/(12*100)))</f>
        <v>2.39117776701813E-009</v>
      </c>
      <c r="AB565" s="78" t="n">
        <f aca="false">IF(AND((($AB564+$W564-$U564)&lt;0),($Y565&gt;=0)),($AB564+$W564-$U564+$Y565)*(1+Input!$C$15/(12*100)),0)</f>
        <v>0</v>
      </c>
    </row>
    <row r="566" customFormat="false" ht="12.8" hidden="false" customHeight="false" outlineLevel="0" collapsed="false">
      <c r="A566" s="76" t="n">
        <v>562</v>
      </c>
      <c r="B566" s="77" t="n">
        <f aca="false">EOMONTH(Input!$C$7,A566)</f>
        <v>60022</v>
      </c>
      <c r="D566" s="76" t="n">
        <f aca="false">DATEDIF(Input!$C$23,$B566,"Y")</f>
        <v>86</v>
      </c>
      <c r="E566" s="76" t="n">
        <f aca="false">DATEDIF(Input!$G$23,$B566,"Y")</f>
        <v>86</v>
      </c>
      <c r="G566" s="78" t="n">
        <f aca="false">Salary_01!$L566</f>
        <v>0</v>
      </c>
      <c r="H566" s="78" t="n">
        <f aca="false">Salary_02!$L566</f>
        <v>0</v>
      </c>
      <c r="I566" s="78" t="n">
        <f aca="false">Retirement_Dist_01!$J566</f>
        <v>0</v>
      </c>
      <c r="J566" s="78" t="n">
        <f aca="false">Retirement_Dist_02!$J566</f>
        <v>0</v>
      </c>
      <c r="K566" s="78" t="n">
        <f aca="true">IF(AND(OR($B566&gt;Input!$C$31,$B566&gt;Input!$G$31),OR($B566&lt;Input!$C$25,$B566&lt;Input!$G$25)),(-1)*PMT(Input!$C$18/(100*12),(OFFSET($A$4, MAX( MATCH(Input!$C$25,$B$4:$B$1004,1), MATCH(Input!$G$25,$B$4:$B$1004,1)),0,1,1) - OFFSET($A$4, MIN( MATCH(Input!$C$31,$B$4:$B$1004,1), MATCH(Input!$G$31,$B$4:$B$1004,1)),0,1,1)),$AD$4,0,1),0)</f>
        <v>0</v>
      </c>
      <c r="L566" s="78" t="n">
        <f aca="false">IF(AND(($B566&lt;Input!$C$31),($B566&lt;Input!$G$31)),($G566+$H566+$I566+$J566),($G566+$H566+$I566+$J566+$K566))</f>
        <v>0</v>
      </c>
      <c r="M566" s="78" t="n">
        <f aca="false">Mortgage!$L566</f>
        <v>0</v>
      </c>
      <c r="N566" s="78" t="n">
        <f aca="false">$L566+$M566</f>
        <v>0</v>
      </c>
      <c r="O566" s="78" t="n">
        <f aca="false">IF(AND(($B566&lt;Input!$C$31),($B566&lt;Input!$G$31)),Expenses!$D566,(-1)*$N566)</f>
        <v>-0</v>
      </c>
      <c r="P566" s="78" t="n">
        <f aca="false">Childcare!$D566</f>
        <v>0</v>
      </c>
      <c r="Q566" s="78" t="n">
        <f aca="false">Loan_01!$E566</f>
        <v>0</v>
      </c>
      <c r="R566" s="78" t="n">
        <f aca="false">Loan_02!$E566</f>
        <v>0</v>
      </c>
      <c r="S566" s="78" t="n">
        <f aca="false">(-1)*SUM(Roth_01!$D566+Roth_02!$D566+IRA_01!$D566+IRA_02!$D566+Invest_01!$D566+Invest_02!$D566)</f>
        <v>-0</v>
      </c>
      <c r="T566" s="78" t="n">
        <f aca="false">(-1)*(IF(($B566&gt;Input!$O$24),0,Input!$O$30)+IF(($B566&gt;Input!$O$31),0,Input!$O$37)+IF(($B566&gt;Input!$O$38),0,Input!$O$44))</f>
        <v>-0</v>
      </c>
      <c r="U566" s="78" t="n">
        <f aca="false">IF(($AB565*(Input!$C$16/100)&gt;0),0,($AB565*(Input!$C$16/100)))</f>
        <v>0</v>
      </c>
      <c r="V566" s="78"/>
      <c r="W566" s="78" t="n">
        <f aca="false">IF(($N566+$O566+$P566+$Q566+$R566+$S566+$T566+$U566)&lt;0,($N566+$O566+$P566+$Q566+$R566+$S566+$T566+$U566),0)</f>
        <v>0</v>
      </c>
      <c r="X566" s="78"/>
      <c r="Y566" s="78" t="n">
        <f aca="false">IF(($N566+$O566+$P566+$Q566+$R566+$S566+$T566+$U566)&gt;=0,($N566+$O566+$P566+$Q566+$R566+$S566+$T566+$U566),0)</f>
        <v>0</v>
      </c>
      <c r="AA566" s="78" t="n">
        <f aca="false">IF(AND((($AB565+$W565-$U565)&lt;0),($Y566&gt;0)),($AA565-$K566)*(1+Input!$C$18/(12*100)),($AA565+$Y566-$K566)*(1+Input!$C$18/(12*100)))</f>
        <v>2.39127739942509E-009</v>
      </c>
      <c r="AB566" s="78" t="n">
        <f aca="false">IF(AND((($AB565+$W565-$U565)&lt;0),($Y566&gt;=0)),($AB565+$W565-$U565+$Y566)*(1+Input!$C$15/(12*100)),0)</f>
        <v>0</v>
      </c>
    </row>
    <row r="567" customFormat="false" ht="12.8" hidden="false" customHeight="false" outlineLevel="0" collapsed="false">
      <c r="A567" s="76" t="n">
        <v>563</v>
      </c>
      <c r="B567" s="77" t="n">
        <f aca="false">EOMONTH(Input!$C$7,A567)</f>
        <v>60053</v>
      </c>
      <c r="D567" s="76" t="n">
        <f aca="false">DATEDIF(Input!$C$23,$B567,"Y")</f>
        <v>87</v>
      </c>
      <c r="E567" s="76" t="n">
        <f aca="false">DATEDIF(Input!$G$23,$B567,"Y")</f>
        <v>87</v>
      </c>
      <c r="G567" s="78" t="n">
        <f aca="false">Salary_01!$L567</f>
        <v>0</v>
      </c>
      <c r="H567" s="78" t="n">
        <f aca="false">Salary_02!$L567</f>
        <v>0</v>
      </c>
      <c r="I567" s="78" t="n">
        <f aca="false">Retirement_Dist_01!$J567</f>
        <v>0</v>
      </c>
      <c r="J567" s="78" t="n">
        <f aca="false">Retirement_Dist_02!$J567</f>
        <v>0</v>
      </c>
      <c r="K567" s="78" t="n">
        <f aca="true">IF(AND(OR($B567&gt;Input!$C$31,$B567&gt;Input!$G$31),OR($B567&lt;Input!$C$25,$B567&lt;Input!$G$25)),(-1)*PMT(Input!$C$18/(100*12),(OFFSET($A$4, MAX( MATCH(Input!$C$25,$B$4:$B$1004,1), MATCH(Input!$G$25,$B$4:$B$1004,1)),0,1,1) - OFFSET($A$4, MIN( MATCH(Input!$C$31,$B$4:$B$1004,1), MATCH(Input!$G$31,$B$4:$B$1004,1)),0,1,1)),$AD$4,0,1),0)</f>
        <v>0</v>
      </c>
      <c r="L567" s="78" t="n">
        <f aca="false">IF(AND(($B567&lt;Input!$C$31),($B567&lt;Input!$G$31)),($G567+$H567+$I567+$J567),($G567+$H567+$I567+$J567+$K567))</f>
        <v>0</v>
      </c>
      <c r="M567" s="78" t="n">
        <f aca="false">Mortgage!$L567</f>
        <v>0</v>
      </c>
      <c r="N567" s="78" t="n">
        <f aca="false">$L567+$M567</f>
        <v>0</v>
      </c>
      <c r="O567" s="78" t="n">
        <f aca="false">IF(AND(($B567&lt;Input!$C$31),($B567&lt;Input!$G$31)),Expenses!$D567,(-1)*$N567)</f>
        <v>-0</v>
      </c>
      <c r="P567" s="78" t="n">
        <f aca="false">Childcare!$D567</f>
        <v>0</v>
      </c>
      <c r="Q567" s="78" t="n">
        <f aca="false">Loan_01!$E567</f>
        <v>0</v>
      </c>
      <c r="R567" s="78" t="n">
        <f aca="false">Loan_02!$E567</f>
        <v>0</v>
      </c>
      <c r="S567" s="78" t="n">
        <f aca="false">(-1)*SUM(Roth_01!$D567+Roth_02!$D567+IRA_01!$D567+IRA_02!$D567+Invest_01!$D567+Invest_02!$D567)</f>
        <v>-0</v>
      </c>
      <c r="T567" s="78" t="n">
        <f aca="false">(-1)*(IF(($B567&gt;Input!$O$24),0,Input!$O$30)+IF(($B567&gt;Input!$O$31),0,Input!$O$37)+IF(($B567&gt;Input!$O$38),0,Input!$O$44))</f>
        <v>-0</v>
      </c>
      <c r="U567" s="78" t="n">
        <f aca="false">IF(($AB566*(Input!$C$16/100)&gt;0),0,($AB566*(Input!$C$16/100)))</f>
        <v>0</v>
      </c>
      <c r="V567" s="78"/>
      <c r="W567" s="78" t="n">
        <f aca="false">IF(($N567+$O567+$P567+$Q567+$R567+$S567+$T567+$U567)&lt;0,($N567+$O567+$P567+$Q567+$R567+$S567+$T567+$U567),0)</f>
        <v>0</v>
      </c>
      <c r="X567" s="78"/>
      <c r="Y567" s="78" t="n">
        <f aca="false">IF(($N567+$O567+$P567+$Q567+$R567+$S567+$T567+$U567)&gt;=0,($N567+$O567+$P567+$Q567+$R567+$S567+$T567+$U567),0)</f>
        <v>0</v>
      </c>
      <c r="AA567" s="78" t="n">
        <f aca="false">IF(AND((($AB566+$W566-$U566)&lt;0),($Y567&gt;0)),($AA566-$K567)*(1+Input!$C$18/(12*100)),($AA566+$Y567-$K567)*(1+Input!$C$18/(12*100)))</f>
        <v>2.3913770359834E-009</v>
      </c>
      <c r="AB567" s="78" t="n">
        <f aca="false">IF(AND((($AB566+$W566-$U566)&lt;0),($Y567&gt;=0)),($AB566+$W566-$U566+$Y567)*(1+Input!$C$15/(12*100)),0)</f>
        <v>0</v>
      </c>
    </row>
    <row r="568" customFormat="false" ht="12.8" hidden="false" customHeight="false" outlineLevel="0" collapsed="false">
      <c r="A568" s="76" t="n">
        <v>564</v>
      </c>
      <c r="B568" s="77" t="n">
        <f aca="false">EOMONTH(Input!$C$7,A568)</f>
        <v>60083</v>
      </c>
      <c r="D568" s="76" t="n">
        <f aca="false">DATEDIF(Input!$C$23,$B568,"Y")</f>
        <v>87</v>
      </c>
      <c r="E568" s="76" t="n">
        <f aca="false">DATEDIF(Input!$G$23,$B568,"Y")</f>
        <v>87</v>
      </c>
      <c r="G568" s="78" t="n">
        <f aca="false">Salary_01!$L568</f>
        <v>0</v>
      </c>
      <c r="H568" s="78" t="n">
        <f aca="false">Salary_02!$L568</f>
        <v>0</v>
      </c>
      <c r="I568" s="78" t="n">
        <f aca="false">Retirement_Dist_01!$J568</f>
        <v>0</v>
      </c>
      <c r="J568" s="78" t="n">
        <f aca="false">Retirement_Dist_02!$J568</f>
        <v>0</v>
      </c>
      <c r="K568" s="78" t="n">
        <f aca="true">IF(AND(OR($B568&gt;Input!$C$31,$B568&gt;Input!$G$31),OR($B568&lt;Input!$C$25,$B568&lt;Input!$G$25)),(-1)*PMT(Input!$C$18/(100*12),(OFFSET($A$4, MAX( MATCH(Input!$C$25,$B$4:$B$1004,1), MATCH(Input!$G$25,$B$4:$B$1004,1)),0,1,1) - OFFSET($A$4, MIN( MATCH(Input!$C$31,$B$4:$B$1004,1), MATCH(Input!$G$31,$B$4:$B$1004,1)),0,1,1)),$AD$4,0,1),0)</f>
        <v>0</v>
      </c>
      <c r="L568" s="78" t="n">
        <f aca="false">IF(AND(($B568&lt;Input!$C$31),($B568&lt;Input!$G$31)),($G568+$H568+$I568+$J568),($G568+$H568+$I568+$J568+$K568))</f>
        <v>0</v>
      </c>
      <c r="M568" s="78" t="n">
        <f aca="false">Mortgage!$L568</f>
        <v>0</v>
      </c>
      <c r="N568" s="78" t="n">
        <f aca="false">$L568+$M568</f>
        <v>0</v>
      </c>
      <c r="O568" s="78" t="n">
        <f aca="false">IF(AND(($B568&lt;Input!$C$31),($B568&lt;Input!$G$31)),Expenses!$D568,(-1)*$N568)</f>
        <v>-0</v>
      </c>
      <c r="P568" s="78" t="n">
        <f aca="false">Childcare!$D568</f>
        <v>0</v>
      </c>
      <c r="Q568" s="78" t="n">
        <f aca="false">Loan_01!$E568</f>
        <v>0</v>
      </c>
      <c r="R568" s="78" t="n">
        <f aca="false">Loan_02!$E568</f>
        <v>0</v>
      </c>
      <c r="S568" s="78" t="n">
        <f aca="false">(-1)*SUM(Roth_01!$D568+Roth_02!$D568+IRA_01!$D568+IRA_02!$D568+Invest_01!$D568+Invest_02!$D568)</f>
        <v>-0</v>
      </c>
      <c r="T568" s="78" t="n">
        <f aca="false">(-1)*(IF(($B568&gt;Input!$O$24),0,Input!$O$30)+IF(($B568&gt;Input!$O$31),0,Input!$O$37)+IF(($B568&gt;Input!$O$38),0,Input!$O$44))</f>
        <v>-0</v>
      </c>
      <c r="U568" s="78" t="n">
        <f aca="false">IF(($AB567*(Input!$C$16/100)&gt;0),0,($AB567*(Input!$C$16/100)))</f>
        <v>0</v>
      </c>
      <c r="V568" s="78"/>
      <c r="W568" s="78" t="n">
        <f aca="false">IF(($N568+$O568+$P568+$Q568+$R568+$S568+$T568+$U568)&lt;0,($N568+$O568+$P568+$Q568+$R568+$S568+$T568+$U568),0)</f>
        <v>0</v>
      </c>
      <c r="X568" s="78"/>
      <c r="Y568" s="78" t="n">
        <f aca="false">IF(($N568+$O568+$P568+$Q568+$R568+$S568+$T568+$U568)&gt;=0,($N568+$O568+$P568+$Q568+$R568+$S568+$T568+$U568),0)</f>
        <v>0</v>
      </c>
      <c r="AA568" s="78" t="n">
        <f aca="false">IF(AND((($AB567+$W567-$U567)&lt;0),($Y568&gt;0)),($AA567-$K568)*(1+Input!$C$18/(12*100)),($AA567+$Y568-$K568)*(1+Input!$C$18/(12*100)))</f>
        <v>2.39147667669324E-009</v>
      </c>
      <c r="AB568" s="78" t="n">
        <f aca="false">IF(AND((($AB567+$W567-$U567)&lt;0),($Y568&gt;=0)),($AB567+$W567-$U567+$Y568)*(1+Input!$C$15/(12*100)),0)</f>
        <v>0</v>
      </c>
    </row>
    <row r="569" customFormat="false" ht="12.8" hidden="false" customHeight="false" outlineLevel="0" collapsed="false">
      <c r="A569" s="76" t="n">
        <v>565</v>
      </c>
      <c r="B569" s="77" t="n">
        <f aca="false">EOMONTH(Input!$C$7,A569)</f>
        <v>60114</v>
      </c>
      <c r="D569" s="76" t="n">
        <f aca="false">DATEDIF(Input!$C$23,$B569,"Y")</f>
        <v>87</v>
      </c>
      <c r="E569" s="76" t="n">
        <f aca="false">DATEDIF(Input!$G$23,$B569,"Y")</f>
        <v>87</v>
      </c>
      <c r="G569" s="78" t="n">
        <f aca="false">Salary_01!$L569</f>
        <v>0</v>
      </c>
      <c r="H569" s="78" t="n">
        <f aca="false">Salary_02!$L569</f>
        <v>0</v>
      </c>
      <c r="I569" s="78" t="n">
        <f aca="false">Retirement_Dist_01!$J569</f>
        <v>0</v>
      </c>
      <c r="J569" s="78" t="n">
        <f aca="false">Retirement_Dist_02!$J569</f>
        <v>0</v>
      </c>
      <c r="K569" s="78" t="n">
        <f aca="true">IF(AND(OR($B569&gt;Input!$C$31,$B569&gt;Input!$G$31),OR($B569&lt;Input!$C$25,$B569&lt;Input!$G$25)),(-1)*PMT(Input!$C$18/(100*12),(OFFSET($A$4, MAX( MATCH(Input!$C$25,$B$4:$B$1004,1), MATCH(Input!$G$25,$B$4:$B$1004,1)),0,1,1) - OFFSET($A$4, MIN( MATCH(Input!$C$31,$B$4:$B$1004,1), MATCH(Input!$G$31,$B$4:$B$1004,1)),0,1,1)),$AD$4,0,1),0)</f>
        <v>0</v>
      </c>
      <c r="L569" s="78" t="n">
        <f aca="false">IF(AND(($B569&lt;Input!$C$31),($B569&lt;Input!$G$31)),($G569+$H569+$I569+$J569),($G569+$H569+$I569+$J569+$K569))</f>
        <v>0</v>
      </c>
      <c r="M569" s="78" t="n">
        <f aca="false">Mortgage!$L569</f>
        <v>0</v>
      </c>
      <c r="N569" s="78" t="n">
        <f aca="false">$L569+$M569</f>
        <v>0</v>
      </c>
      <c r="O569" s="78" t="n">
        <f aca="false">IF(AND(($B569&lt;Input!$C$31),($B569&lt;Input!$G$31)),Expenses!$D569,(-1)*$N569)</f>
        <v>-0</v>
      </c>
      <c r="P569" s="78" t="n">
        <f aca="false">Childcare!$D569</f>
        <v>0</v>
      </c>
      <c r="Q569" s="78" t="n">
        <f aca="false">Loan_01!$E569</f>
        <v>0</v>
      </c>
      <c r="R569" s="78" t="n">
        <f aca="false">Loan_02!$E569</f>
        <v>0</v>
      </c>
      <c r="S569" s="78" t="n">
        <f aca="false">(-1)*SUM(Roth_01!$D569+Roth_02!$D569+IRA_01!$D569+IRA_02!$D569+Invest_01!$D569+Invest_02!$D569)</f>
        <v>-0</v>
      </c>
      <c r="T569" s="78" t="n">
        <f aca="false">(-1)*(IF(($B569&gt;Input!$O$24),0,Input!$O$30)+IF(($B569&gt;Input!$O$31),0,Input!$O$37)+IF(($B569&gt;Input!$O$38),0,Input!$O$44))</f>
        <v>-0</v>
      </c>
      <c r="U569" s="78" t="n">
        <f aca="false">IF(($AB568*(Input!$C$16/100)&gt;0),0,($AB568*(Input!$C$16/100)))</f>
        <v>0</v>
      </c>
      <c r="V569" s="78"/>
      <c r="W569" s="78" t="n">
        <f aca="false">IF(($N569+$O569+$P569+$Q569+$R569+$S569+$T569+$U569)&lt;0,($N569+$O569+$P569+$Q569+$R569+$S569+$T569+$U569),0)</f>
        <v>0</v>
      </c>
      <c r="X569" s="78"/>
      <c r="Y569" s="78" t="n">
        <f aca="false">IF(($N569+$O569+$P569+$Q569+$R569+$S569+$T569+$U569)&gt;=0,($N569+$O569+$P569+$Q569+$R569+$S569+$T569+$U569),0)</f>
        <v>0</v>
      </c>
      <c r="AA569" s="78" t="n">
        <f aca="false">IF(AND((($AB568+$W568-$U568)&lt;0),($Y569&gt;0)),($AA568-$K569)*(1+Input!$C$18/(12*100)),($AA568+$Y569-$K569)*(1+Input!$C$18/(12*100)))</f>
        <v>2.39157632155476E-009</v>
      </c>
      <c r="AB569" s="78" t="n">
        <f aca="false">IF(AND((($AB568+$W568-$U568)&lt;0),($Y569&gt;=0)),($AB568+$W568-$U568+$Y569)*(1+Input!$C$15/(12*100)),0)</f>
        <v>0</v>
      </c>
    </row>
    <row r="570" customFormat="false" ht="12.8" hidden="false" customHeight="false" outlineLevel="0" collapsed="false">
      <c r="A570" s="76" t="n">
        <v>566</v>
      </c>
      <c r="B570" s="77" t="n">
        <f aca="false">EOMONTH(Input!$C$7,A570)</f>
        <v>60145</v>
      </c>
      <c r="D570" s="76" t="n">
        <f aca="false">DATEDIF(Input!$C$23,$B570,"Y")</f>
        <v>87</v>
      </c>
      <c r="E570" s="76" t="n">
        <f aca="false">DATEDIF(Input!$G$23,$B570,"Y")</f>
        <v>87</v>
      </c>
      <c r="G570" s="78" t="n">
        <f aca="false">Salary_01!$L570</f>
        <v>0</v>
      </c>
      <c r="H570" s="78" t="n">
        <f aca="false">Salary_02!$L570</f>
        <v>0</v>
      </c>
      <c r="I570" s="78" t="n">
        <f aca="false">Retirement_Dist_01!$J570</f>
        <v>0</v>
      </c>
      <c r="J570" s="78" t="n">
        <f aca="false">Retirement_Dist_02!$J570</f>
        <v>0</v>
      </c>
      <c r="K570" s="78" t="n">
        <f aca="true">IF(AND(OR($B570&gt;Input!$C$31,$B570&gt;Input!$G$31),OR($B570&lt;Input!$C$25,$B570&lt;Input!$G$25)),(-1)*PMT(Input!$C$18/(100*12),(OFFSET($A$4, MAX( MATCH(Input!$C$25,$B$4:$B$1004,1), MATCH(Input!$G$25,$B$4:$B$1004,1)),0,1,1) - OFFSET($A$4, MIN( MATCH(Input!$C$31,$B$4:$B$1004,1), MATCH(Input!$G$31,$B$4:$B$1004,1)),0,1,1)),$AD$4,0,1),0)</f>
        <v>0</v>
      </c>
      <c r="L570" s="78" t="n">
        <f aca="false">IF(AND(($B570&lt;Input!$C$31),($B570&lt;Input!$G$31)),($G570+$H570+$I570+$J570),($G570+$H570+$I570+$J570+$K570))</f>
        <v>0</v>
      </c>
      <c r="M570" s="78" t="n">
        <f aca="false">Mortgage!$L570</f>
        <v>0</v>
      </c>
      <c r="N570" s="78" t="n">
        <f aca="false">$L570+$M570</f>
        <v>0</v>
      </c>
      <c r="O570" s="78" t="n">
        <f aca="false">IF(AND(($B570&lt;Input!$C$31),($B570&lt;Input!$G$31)),Expenses!$D570,(-1)*$N570)</f>
        <v>-0</v>
      </c>
      <c r="P570" s="78" t="n">
        <f aca="false">Childcare!$D570</f>
        <v>0</v>
      </c>
      <c r="Q570" s="78" t="n">
        <f aca="false">Loan_01!$E570</f>
        <v>0</v>
      </c>
      <c r="R570" s="78" t="n">
        <f aca="false">Loan_02!$E570</f>
        <v>0</v>
      </c>
      <c r="S570" s="78" t="n">
        <f aca="false">(-1)*SUM(Roth_01!$D570+Roth_02!$D570+IRA_01!$D570+IRA_02!$D570+Invest_01!$D570+Invest_02!$D570)</f>
        <v>-0</v>
      </c>
      <c r="T570" s="78" t="n">
        <f aca="false">(-1)*(IF(($B570&gt;Input!$O$24),0,Input!$O$30)+IF(($B570&gt;Input!$O$31),0,Input!$O$37)+IF(($B570&gt;Input!$O$38),0,Input!$O$44))</f>
        <v>-0</v>
      </c>
      <c r="U570" s="78" t="n">
        <f aca="false">IF(($AB569*(Input!$C$16/100)&gt;0),0,($AB569*(Input!$C$16/100)))</f>
        <v>0</v>
      </c>
      <c r="V570" s="78"/>
      <c r="W570" s="78" t="n">
        <f aca="false">IF(($N570+$O570+$P570+$Q570+$R570+$S570+$T570+$U570)&lt;0,($N570+$O570+$P570+$Q570+$R570+$S570+$T570+$U570),0)</f>
        <v>0</v>
      </c>
      <c r="X570" s="78"/>
      <c r="Y570" s="78" t="n">
        <f aca="false">IF(($N570+$O570+$P570+$Q570+$R570+$S570+$T570+$U570)&gt;=0,($N570+$O570+$P570+$Q570+$R570+$S570+$T570+$U570),0)</f>
        <v>0</v>
      </c>
      <c r="AA570" s="78" t="n">
        <f aca="false">IF(AND((($AB569+$W569-$U569)&lt;0),($Y570&gt;0)),($AA569-$K570)*(1+Input!$C$18/(12*100)),($AA569+$Y570-$K570)*(1+Input!$C$18/(12*100)))</f>
        <v>2.39167597056816E-009</v>
      </c>
      <c r="AB570" s="78" t="n">
        <f aca="false">IF(AND((($AB569+$W569-$U569)&lt;0),($Y570&gt;=0)),($AB569+$W569-$U569+$Y570)*(1+Input!$C$15/(12*100)),0)</f>
        <v>0</v>
      </c>
    </row>
    <row r="571" customFormat="false" ht="12.8" hidden="false" customHeight="false" outlineLevel="0" collapsed="false">
      <c r="A571" s="76" t="n">
        <v>567</v>
      </c>
      <c r="B571" s="77" t="n">
        <f aca="false">EOMONTH(Input!$C$7,A571)</f>
        <v>60175</v>
      </c>
      <c r="D571" s="76" t="n">
        <f aca="false">DATEDIF(Input!$C$23,$B571,"Y")</f>
        <v>87</v>
      </c>
      <c r="E571" s="76" t="n">
        <f aca="false">DATEDIF(Input!$G$23,$B571,"Y")</f>
        <v>87</v>
      </c>
      <c r="G571" s="78" t="n">
        <f aca="false">Salary_01!$L571</f>
        <v>0</v>
      </c>
      <c r="H571" s="78" t="n">
        <f aca="false">Salary_02!$L571</f>
        <v>0</v>
      </c>
      <c r="I571" s="78" t="n">
        <f aca="false">Retirement_Dist_01!$J571</f>
        <v>0</v>
      </c>
      <c r="J571" s="78" t="n">
        <f aca="false">Retirement_Dist_02!$J571</f>
        <v>0</v>
      </c>
      <c r="K571" s="78" t="n">
        <f aca="true">IF(AND(OR($B571&gt;Input!$C$31,$B571&gt;Input!$G$31),OR($B571&lt;Input!$C$25,$B571&lt;Input!$G$25)),(-1)*PMT(Input!$C$18/(100*12),(OFFSET($A$4, MAX( MATCH(Input!$C$25,$B$4:$B$1004,1), MATCH(Input!$G$25,$B$4:$B$1004,1)),0,1,1) - OFFSET($A$4, MIN( MATCH(Input!$C$31,$B$4:$B$1004,1), MATCH(Input!$G$31,$B$4:$B$1004,1)),0,1,1)),$AD$4,0,1),0)</f>
        <v>0</v>
      </c>
      <c r="L571" s="78" t="n">
        <f aca="false">IF(AND(($B571&lt;Input!$C$31),($B571&lt;Input!$G$31)),($G571+$H571+$I571+$J571),($G571+$H571+$I571+$J571+$K571))</f>
        <v>0</v>
      </c>
      <c r="M571" s="78" t="n">
        <f aca="false">Mortgage!$L571</f>
        <v>0</v>
      </c>
      <c r="N571" s="78" t="n">
        <f aca="false">$L571+$M571</f>
        <v>0</v>
      </c>
      <c r="O571" s="78" t="n">
        <f aca="false">IF(AND(($B571&lt;Input!$C$31),($B571&lt;Input!$G$31)),Expenses!$D571,(-1)*$N571)</f>
        <v>-0</v>
      </c>
      <c r="P571" s="78" t="n">
        <f aca="false">Childcare!$D571</f>
        <v>0</v>
      </c>
      <c r="Q571" s="78" t="n">
        <f aca="false">Loan_01!$E571</f>
        <v>0</v>
      </c>
      <c r="R571" s="78" t="n">
        <f aca="false">Loan_02!$E571</f>
        <v>0</v>
      </c>
      <c r="S571" s="78" t="n">
        <f aca="false">(-1)*SUM(Roth_01!$D571+Roth_02!$D571+IRA_01!$D571+IRA_02!$D571+Invest_01!$D571+Invest_02!$D571)</f>
        <v>-0</v>
      </c>
      <c r="T571" s="78" t="n">
        <f aca="false">(-1)*(IF(($B571&gt;Input!$O$24),0,Input!$O$30)+IF(($B571&gt;Input!$O$31),0,Input!$O$37)+IF(($B571&gt;Input!$O$38),0,Input!$O$44))</f>
        <v>-0</v>
      </c>
      <c r="U571" s="78" t="n">
        <f aca="false">IF(($AB570*(Input!$C$16/100)&gt;0),0,($AB570*(Input!$C$16/100)))</f>
        <v>0</v>
      </c>
      <c r="V571" s="78"/>
      <c r="W571" s="78" t="n">
        <f aca="false">IF(($N571+$O571+$P571+$Q571+$R571+$S571+$T571+$U571)&lt;0,($N571+$O571+$P571+$Q571+$R571+$S571+$T571+$U571),0)</f>
        <v>0</v>
      </c>
      <c r="X571" s="78"/>
      <c r="Y571" s="78" t="n">
        <f aca="false">IF(($N571+$O571+$P571+$Q571+$R571+$S571+$T571+$U571)&gt;=0,($N571+$O571+$P571+$Q571+$R571+$S571+$T571+$U571),0)</f>
        <v>0</v>
      </c>
      <c r="AA571" s="78" t="n">
        <f aca="false">IF(AND((($AB570+$W570-$U570)&lt;0),($Y571&gt;0)),($AA570-$K571)*(1+Input!$C$18/(12*100)),($AA570+$Y571-$K571)*(1+Input!$C$18/(12*100)))</f>
        <v>2.3917756237336E-009</v>
      </c>
      <c r="AB571" s="78" t="n">
        <f aca="false">IF(AND((($AB570+$W570-$U570)&lt;0),($Y571&gt;=0)),($AB570+$W570-$U570+$Y571)*(1+Input!$C$15/(12*100)),0)</f>
        <v>0</v>
      </c>
    </row>
    <row r="572" customFormat="false" ht="12.8" hidden="false" customHeight="false" outlineLevel="0" collapsed="false">
      <c r="A572" s="76" t="n">
        <v>568</v>
      </c>
      <c r="B572" s="77" t="n">
        <f aca="false">EOMONTH(Input!$C$7,A572)</f>
        <v>60206</v>
      </c>
      <c r="D572" s="76" t="n">
        <f aca="false">DATEDIF(Input!$C$23,$B572,"Y")</f>
        <v>87</v>
      </c>
      <c r="E572" s="76" t="n">
        <f aca="false">DATEDIF(Input!$G$23,$B572,"Y")</f>
        <v>87</v>
      </c>
      <c r="G572" s="78" t="n">
        <f aca="false">Salary_01!$L572</f>
        <v>0</v>
      </c>
      <c r="H572" s="78" t="n">
        <f aca="false">Salary_02!$L572</f>
        <v>0</v>
      </c>
      <c r="I572" s="78" t="n">
        <f aca="false">Retirement_Dist_01!$J572</f>
        <v>0</v>
      </c>
      <c r="J572" s="78" t="n">
        <f aca="false">Retirement_Dist_02!$J572</f>
        <v>0</v>
      </c>
      <c r="K572" s="78" t="n">
        <f aca="true">IF(AND(OR($B572&gt;Input!$C$31,$B572&gt;Input!$G$31),OR($B572&lt;Input!$C$25,$B572&lt;Input!$G$25)),(-1)*PMT(Input!$C$18/(100*12),(OFFSET($A$4, MAX( MATCH(Input!$C$25,$B$4:$B$1004,1), MATCH(Input!$G$25,$B$4:$B$1004,1)),0,1,1) - OFFSET($A$4, MIN( MATCH(Input!$C$31,$B$4:$B$1004,1), MATCH(Input!$G$31,$B$4:$B$1004,1)),0,1,1)),$AD$4,0,1),0)</f>
        <v>0</v>
      </c>
      <c r="L572" s="78" t="n">
        <f aca="false">IF(AND(($B572&lt;Input!$C$31),($B572&lt;Input!$G$31)),($G572+$H572+$I572+$J572),($G572+$H572+$I572+$J572+$K572))</f>
        <v>0</v>
      </c>
      <c r="M572" s="78" t="n">
        <f aca="false">Mortgage!$L572</f>
        <v>0</v>
      </c>
      <c r="N572" s="78" t="n">
        <f aca="false">$L572+$M572</f>
        <v>0</v>
      </c>
      <c r="O572" s="78" t="n">
        <f aca="false">IF(AND(($B572&lt;Input!$C$31),($B572&lt;Input!$G$31)),Expenses!$D572,(-1)*$N572)</f>
        <v>-0</v>
      </c>
      <c r="P572" s="78" t="n">
        <f aca="false">Childcare!$D572</f>
        <v>0</v>
      </c>
      <c r="Q572" s="78" t="n">
        <f aca="false">Loan_01!$E572</f>
        <v>0</v>
      </c>
      <c r="R572" s="78" t="n">
        <f aca="false">Loan_02!$E572</f>
        <v>0</v>
      </c>
      <c r="S572" s="78" t="n">
        <f aca="false">(-1)*SUM(Roth_01!$D572+Roth_02!$D572+IRA_01!$D572+IRA_02!$D572+Invest_01!$D572+Invest_02!$D572)</f>
        <v>-0</v>
      </c>
      <c r="T572" s="78" t="n">
        <f aca="false">(-1)*(IF(($B572&gt;Input!$O$24),0,Input!$O$30)+IF(($B572&gt;Input!$O$31),0,Input!$O$37)+IF(($B572&gt;Input!$O$38),0,Input!$O$44))</f>
        <v>-0</v>
      </c>
      <c r="U572" s="78" t="n">
        <f aca="false">IF(($AB571*(Input!$C$16/100)&gt;0),0,($AB571*(Input!$C$16/100)))</f>
        <v>0</v>
      </c>
      <c r="V572" s="78"/>
      <c r="W572" s="78" t="n">
        <f aca="false">IF(($N572+$O572+$P572+$Q572+$R572+$S572+$T572+$U572)&lt;0,($N572+$O572+$P572+$Q572+$R572+$S572+$T572+$U572),0)</f>
        <v>0</v>
      </c>
      <c r="X572" s="78"/>
      <c r="Y572" s="78" t="n">
        <f aca="false">IF(($N572+$O572+$P572+$Q572+$R572+$S572+$T572+$U572)&gt;=0,($N572+$O572+$P572+$Q572+$R572+$S572+$T572+$U572),0)</f>
        <v>0</v>
      </c>
      <c r="AA572" s="78" t="n">
        <f aca="false">IF(AND((($AB571+$W571-$U571)&lt;0),($Y572&gt;0)),($AA571-$K572)*(1+Input!$C$18/(12*100)),($AA571+$Y572-$K572)*(1+Input!$C$18/(12*100)))</f>
        <v>2.39187528105126E-009</v>
      </c>
      <c r="AB572" s="78" t="n">
        <f aca="false">IF(AND((($AB571+$W571-$U571)&lt;0),($Y572&gt;=0)),($AB571+$W571-$U571+$Y572)*(1+Input!$C$15/(12*100)),0)</f>
        <v>0</v>
      </c>
    </row>
    <row r="573" customFormat="false" ht="12.8" hidden="false" customHeight="false" outlineLevel="0" collapsed="false">
      <c r="A573" s="76" t="n">
        <v>569</v>
      </c>
      <c r="B573" s="77" t="n">
        <f aca="false">EOMONTH(Input!$C$7,A573)</f>
        <v>60236</v>
      </c>
      <c r="D573" s="76" t="n">
        <f aca="false">DATEDIF(Input!$C$23,$B573,"Y")</f>
        <v>87</v>
      </c>
      <c r="E573" s="76" t="n">
        <f aca="false">DATEDIF(Input!$G$23,$B573,"Y")</f>
        <v>87</v>
      </c>
      <c r="G573" s="78" t="n">
        <f aca="false">Salary_01!$L573</f>
        <v>0</v>
      </c>
      <c r="H573" s="78" t="n">
        <f aca="false">Salary_02!$L573</f>
        <v>0</v>
      </c>
      <c r="I573" s="78" t="n">
        <f aca="false">Retirement_Dist_01!$J573</f>
        <v>0</v>
      </c>
      <c r="J573" s="78" t="n">
        <f aca="false">Retirement_Dist_02!$J573</f>
        <v>0</v>
      </c>
      <c r="K573" s="78" t="n">
        <f aca="true">IF(AND(OR($B573&gt;Input!$C$31,$B573&gt;Input!$G$31),OR($B573&lt;Input!$C$25,$B573&lt;Input!$G$25)),(-1)*PMT(Input!$C$18/(100*12),(OFFSET($A$4, MAX( MATCH(Input!$C$25,$B$4:$B$1004,1), MATCH(Input!$G$25,$B$4:$B$1004,1)),0,1,1) - OFFSET($A$4, MIN( MATCH(Input!$C$31,$B$4:$B$1004,1), MATCH(Input!$G$31,$B$4:$B$1004,1)),0,1,1)),$AD$4,0,1),0)</f>
        <v>0</v>
      </c>
      <c r="L573" s="78" t="n">
        <f aca="false">IF(AND(($B573&lt;Input!$C$31),($B573&lt;Input!$G$31)),($G573+$H573+$I573+$J573),($G573+$H573+$I573+$J573+$K573))</f>
        <v>0</v>
      </c>
      <c r="M573" s="78" t="n">
        <f aca="false">Mortgage!$L573</f>
        <v>0</v>
      </c>
      <c r="N573" s="78" t="n">
        <f aca="false">$L573+$M573</f>
        <v>0</v>
      </c>
      <c r="O573" s="78" t="n">
        <f aca="false">IF(AND(($B573&lt;Input!$C$31),($B573&lt;Input!$G$31)),Expenses!$D573,(-1)*$N573)</f>
        <v>-0</v>
      </c>
      <c r="P573" s="78" t="n">
        <f aca="false">Childcare!$D573</f>
        <v>0</v>
      </c>
      <c r="Q573" s="78" t="n">
        <f aca="false">Loan_01!$E573</f>
        <v>0</v>
      </c>
      <c r="R573" s="78" t="n">
        <f aca="false">Loan_02!$E573</f>
        <v>0</v>
      </c>
      <c r="S573" s="78" t="n">
        <f aca="false">(-1)*SUM(Roth_01!$D573+Roth_02!$D573+IRA_01!$D573+IRA_02!$D573+Invest_01!$D573+Invest_02!$D573)</f>
        <v>-0</v>
      </c>
      <c r="T573" s="78" t="n">
        <f aca="false">(-1)*(IF(($B573&gt;Input!$O$24),0,Input!$O$30)+IF(($B573&gt;Input!$O$31),0,Input!$O$37)+IF(($B573&gt;Input!$O$38),0,Input!$O$44))</f>
        <v>-0</v>
      </c>
      <c r="U573" s="78" t="n">
        <f aca="false">IF(($AB572*(Input!$C$16/100)&gt;0),0,($AB572*(Input!$C$16/100)))</f>
        <v>0</v>
      </c>
      <c r="V573" s="78"/>
      <c r="W573" s="78" t="n">
        <f aca="false">IF(($N573+$O573+$P573+$Q573+$R573+$S573+$T573+$U573)&lt;0,($N573+$O573+$P573+$Q573+$R573+$S573+$T573+$U573),0)</f>
        <v>0</v>
      </c>
      <c r="X573" s="78"/>
      <c r="Y573" s="78" t="n">
        <f aca="false">IF(($N573+$O573+$P573+$Q573+$R573+$S573+$T573+$U573)&gt;=0,($N573+$O573+$P573+$Q573+$R573+$S573+$T573+$U573),0)</f>
        <v>0</v>
      </c>
      <c r="AA573" s="78" t="n">
        <f aca="false">IF(AND((($AB572+$W572-$U572)&lt;0),($Y573&gt;0)),($AA572-$K573)*(1+Input!$C$18/(12*100)),($AA572+$Y573-$K573)*(1+Input!$C$18/(12*100)))</f>
        <v>2.3919749425213E-009</v>
      </c>
      <c r="AB573" s="78" t="n">
        <f aca="false">IF(AND((($AB572+$W572-$U572)&lt;0),($Y573&gt;=0)),($AB572+$W572-$U572+$Y573)*(1+Input!$C$15/(12*100)),0)</f>
        <v>0</v>
      </c>
    </row>
    <row r="574" customFormat="false" ht="12.8" hidden="false" customHeight="false" outlineLevel="0" collapsed="false">
      <c r="A574" s="76" t="n">
        <v>570</v>
      </c>
      <c r="B574" s="77" t="n">
        <f aca="false">EOMONTH(Input!$C$7,A574)</f>
        <v>60267</v>
      </c>
      <c r="D574" s="76" t="n">
        <f aca="false">DATEDIF(Input!$C$23,$B574,"Y")</f>
        <v>87</v>
      </c>
      <c r="E574" s="76" t="n">
        <f aca="false">DATEDIF(Input!$G$23,$B574,"Y")</f>
        <v>87</v>
      </c>
      <c r="G574" s="78" t="n">
        <f aca="false">Salary_01!$L574</f>
        <v>0</v>
      </c>
      <c r="H574" s="78" t="n">
        <f aca="false">Salary_02!$L574</f>
        <v>0</v>
      </c>
      <c r="I574" s="78" t="n">
        <f aca="false">Retirement_Dist_01!$J574</f>
        <v>0</v>
      </c>
      <c r="J574" s="78" t="n">
        <f aca="false">Retirement_Dist_02!$J574</f>
        <v>0</v>
      </c>
      <c r="K574" s="78" t="n">
        <f aca="true">IF(AND(OR($B574&gt;Input!$C$31,$B574&gt;Input!$G$31),OR($B574&lt;Input!$C$25,$B574&lt;Input!$G$25)),(-1)*PMT(Input!$C$18/(100*12),(OFFSET($A$4, MAX( MATCH(Input!$C$25,$B$4:$B$1004,1), MATCH(Input!$G$25,$B$4:$B$1004,1)),0,1,1) - OFFSET($A$4, MIN( MATCH(Input!$C$31,$B$4:$B$1004,1), MATCH(Input!$G$31,$B$4:$B$1004,1)),0,1,1)),$AD$4,0,1),0)</f>
        <v>0</v>
      </c>
      <c r="L574" s="78" t="n">
        <f aca="false">IF(AND(($B574&lt;Input!$C$31),($B574&lt;Input!$G$31)),($G574+$H574+$I574+$J574),($G574+$H574+$I574+$J574+$K574))</f>
        <v>0</v>
      </c>
      <c r="M574" s="78" t="n">
        <f aca="false">Mortgage!$L574</f>
        <v>0</v>
      </c>
      <c r="N574" s="78" t="n">
        <f aca="false">$L574+$M574</f>
        <v>0</v>
      </c>
      <c r="O574" s="78" t="n">
        <f aca="false">IF(AND(($B574&lt;Input!$C$31),($B574&lt;Input!$G$31)),Expenses!$D574,(-1)*$N574)</f>
        <v>-0</v>
      </c>
      <c r="P574" s="78" t="n">
        <f aca="false">Childcare!$D574</f>
        <v>0</v>
      </c>
      <c r="Q574" s="78" t="n">
        <f aca="false">Loan_01!$E574</f>
        <v>0</v>
      </c>
      <c r="R574" s="78" t="n">
        <f aca="false">Loan_02!$E574</f>
        <v>0</v>
      </c>
      <c r="S574" s="78" t="n">
        <f aca="false">(-1)*SUM(Roth_01!$D574+Roth_02!$D574+IRA_01!$D574+IRA_02!$D574+Invest_01!$D574+Invest_02!$D574)</f>
        <v>-0</v>
      </c>
      <c r="T574" s="78" t="n">
        <f aca="false">(-1)*(IF(($B574&gt;Input!$O$24),0,Input!$O$30)+IF(($B574&gt;Input!$O$31),0,Input!$O$37)+IF(($B574&gt;Input!$O$38),0,Input!$O$44))</f>
        <v>-0</v>
      </c>
      <c r="U574" s="78" t="n">
        <f aca="false">IF(($AB573*(Input!$C$16/100)&gt;0),0,($AB573*(Input!$C$16/100)))</f>
        <v>0</v>
      </c>
      <c r="V574" s="78"/>
      <c r="W574" s="78" t="n">
        <f aca="false">IF(($N574+$O574+$P574+$Q574+$R574+$S574+$T574+$U574)&lt;0,($N574+$O574+$P574+$Q574+$R574+$S574+$T574+$U574),0)</f>
        <v>0</v>
      </c>
      <c r="X574" s="78"/>
      <c r="Y574" s="78" t="n">
        <f aca="false">IF(($N574+$O574+$P574+$Q574+$R574+$S574+$T574+$U574)&gt;=0,($N574+$O574+$P574+$Q574+$R574+$S574+$T574+$U574),0)</f>
        <v>0</v>
      </c>
      <c r="AA574" s="78" t="n">
        <f aca="false">IF(AND((($AB573+$W573-$U573)&lt;0),($Y574&gt;0)),($AA573-$K574)*(1+Input!$C$18/(12*100)),($AA573+$Y574-$K574)*(1+Input!$C$18/(12*100)))</f>
        <v>2.39207460814391E-009</v>
      </c>
      <c r="AB574" s="78" t="n">
        <f aca="false">IF(AND((($AB573+$W573-$U573)&lt;0),($Y574&gt;=0)),($AB573+$W573-$U573+$Y574)*(1+Input!$C$15/(12*100)),0)</f>
        <v>0</v>
      </c>
    </row>
    <row r="575" customFormat="false" ht="12.8" hidden="false" customHeight="false" outlineLevel="0" collapsed="false">
      <c r="A575" s="76" t="n">
        <v>571</v>
      </c>
      <c r="B575" s="77" t="n">
        <f aca="false">EOMONTH(Input!$C$7,A575)</f>
        <v>60298</v>
      </c>
      <c r="D575" s="76" t="n">
        <f aca="false">DATEDIF(Input!$C$23,$B575,"Y")</f>
        <v>87</v>
      </c>
      <c r="E575" s="76" t="n">
        <f aca="false">DATEDIF(Input!$G$23,$B575,"Y")</f>
        <v>87</v>
      </c>
      <c r="G575" s="78" t="n">
        <f aca="false">Salary_01!$L575</f>
        <v>0</v>
      </c>
      <c r="H575" s="78" t="n">
        <f aca="false">Salary_02!$L575</f>
        <v>0</v>
      </c>
      <c r="I575" s="78" t="n">
        <f aca="false">Retirement_Dist_01!$J575</f>
        <v>0</v>
      </c>
      <c r="J575" s="78" t="n">
        <f aca="false">Retirement_Dist_02!$J575</f>
        <v>0</v>
      </c>
      <c r="K575" s="78" t="n">
        <f aca="true">IF(AND(OR($B575&gt;Input!$C$31,$B575&gt;Input!$G$31),OR($B575&lt;Input!$C$25,$B575&lt;Input!$G$25)),(-1)*PMT(Input!$C$18/(100*12),(OFFSET($A$4, MAX( MATCH(Input!$C$25,$B$4:$B$1004,1), MATCH(Input!$G$25,$B$4:$B$1004,1)),0,1,1) - OFFSET($A$4, MIN( MATCH(Input!$C$31,$B$4:$B$1004,1), MATCH(Input!$G$31,$B$4:$B$1004,1)),0,1,1)),$AD$4,0,1),0)</f>
        <v>0</v>
      </c>
      <c r="L575" s="78" t="n">
        <f aca="false">IF(AND(($B575&lt;Input!$C$31),($B575&lt;Input!$G$31)),($G575+$H575+$I575+$J575),($G575+$H575+$I575+$J575+$K575))</f>
        <v>0</v>
      </c>
      <c r="M575" s="78" t="n">
        <f aca="false">Mortgage!$L575</f>
        <v>0</v>
      </c>
      <c r="N575" s="78" t="n">
        <f aca="false">$L575+$M575</f>
        <v>0</v>
      </c>
      <c r="O575" s="78" t="n">
        <f aca="false">IF(AND(($B575&lt;Input!$C$31),($B575&lt;Input!$G$31)),Expenses!$D575,(-1)*$N575)</f>
        <v>-0</v>
      </c>
      <c r="P575" s="78" t="n">
        <f aca="false">Childcare!$D575</f>
        <v>0</v>
      </c>
      <c r="Q575" s="78" t="n">
        <f aca="false">Loan_01!$E575</f>
        <v>0</v>
      </c>
      <c r="R575" s="78" t="n">
        <f aca="false">Loan_02!$E575</f>
        <v>0</v>
      </c>
      <c r="S575" s="78" t="n">
        <f aca="false">(-1)*SUM(Roth_01!$D575+Roth_02!$D575+IRA_01!$D575+IRA_02!$D575+Invest_01!$D575+Invest_02!$D575)</f>
        <v>-0</v>
      </c>
      <c r="T575" s="78" t="n">
        <f aca="false">(-1)*(IF(($B575&gt;Input!$O$24),0,Input!$O$30)+IF(($B575&gt;Input!$O$31),0,Input!$O$37)+IF(($B575&gt;Input!$O$38),0,Input!$O$44))</f>
        <v>-0</v>
      </c>
      <c r="U575" s="78" t="n">
        <f aca="false">IF(($AB574*(Input!$C$16/100)&gt;0),0,($AB574*(Input!$C$16/100)))</f>
        <v>0</v>
      </c>
      <c r="V575" s="78"/>
      <c r="W575" s="78" t="n">
        <f aca="false">IF(($N575+$O575+$P575+$Q575+$R575+$S575+$T575+$U575)&lt;0,($N575+$O575+$P575+$Q575+$R575+$S575+$T575+$U575),0)</f>
        <v>0</v>
      </c>
      <c r="X575" s="78"/>
      <c r="Y575" s="78" t="n">
        <f aca="false">IF(($N575+$O575+$P575+$Q575+$R575+$S575+$T575+$U575)&gt;=0,($N575+$O575+$P575+$Q575+$R575+$S575+$T575+$U575),0)</f>
        <v>0</v>
      </c>
      <c r="AA575" s="78" t="n">
        <f aca="false">IF(AND((($AB574+$W574-$U574)&lt;0),($Y575&gt;0)),($AA574-$K575)*(1+Input!$C$18/(12*100)),($AA574+$Y575-$K575)*(1+Input!$C$18/(12*100)))</f>
        <v>2.39217427791925E-009</v>
      </c>
      <c r="AB575" s="78" t="n">
        <f aca="false">IF(AND((($AB574+$W574-$U574)&lt;0),($Y575&gt;=0)),($AB574+$W574-$U574+$Y575)*(1+Input!$C$15/(12*100)),0)</f>
        <v>0</v>
      </c>
    </row>
    <row r="576" customFormat="false" ht="12.8" hidden="false" customHeight="false" outlineLevel="0" collapsed="false">
      <c r="A576" s="76" t="n">
        <v>572</v>
      </c>
      <c r="B576" s="77" t="n">
        <f aca="false">EOMONTH(Input!$C$7,A576)</f>
        <v>60326</v>
      </c>
      <c r="D576" s="76" t="n">
        <f aca="false">DATEDIF(Input!$C$23,$B576,"Y")</f>
        <v>87</v>
      </c>
      <c r="E576" s="76" t="n">
        <f aca="false">DATEDIF(Input!$G$23,$B576,"Y")</f>
        <v>87</v>
      </c>
      <c r="G576" s="78" t="n">
        <f aca="false">Salary_01!$L576</f>
        <v>0</v>
      </c>
      <c r="H576" s="78" t="n">
        <f aca="false">Salary_02!$L576</f>
        <v>0</v>
      </c>
      <c r="I576" s="78" t="n">
        <f aca="false">Retirement_Dist_01!$J576</f>
        <v>0</v>
      </c>
      <c r="J576" s="78" t="n">
        <f aca="false">Retirement_Dist_02!$J576</f>
        <v>0</v>
      </c>
      <c r="K576" s="78" t="n">
        <f aca="true">IF(AND(OR($B576&gt;Input!$C$31,$B576&gt;Input!$G$31),OR($B576&lt;Input!$C$25,$B576&lt;Input!$G$25)),(-1)*PMT(Input!$C$18/(100*12),(OFFSET($A$4, MAX( MATCH(Input!$C$25,$B$4:$B$1004,1), MATCH(Input!$G$25,$B$4:$B$1004,1)),0,1,1) - OFFSET($A$4, MIN( MATCH(Input!$C$31,$B$4:$B$1004,1), MATCH(Input!$G$31,$B$4:$B$1004,1)),0,1,1)),$AD$4,0,1),0)</f>
        <v>0</v>
      </c>
      <c r="L576" s="78" t="n">
        <f aca="false">IF(AND(($B576&lt;Input!$C$31),($B576&lt;Input!$G$31)),($G576+$H576+$I576+$J576),($G576+$H576+$I576+$J576+$K576))</f>
        <v>0</v>
      </c>
      <c r="M576" s="78" t="n">
        <f aca="false">Mortgage!$L576</f>
        <v>0</v>
      </c>
      <c r="N576" s="78" t="n">
        <f aca="false">$L576+$M576</f>
        <v>0</v>
      </c>
      <c r="O576" s="78" t="n">
        <f aca="false">IF(AND(($B576&lt;Input!$C$31),($B576&lt;Input!$G$31)),Expenses!$D576,(-1)*$N576)</f>
        <v>-0</v>
      </c>
      <c r="P576" s="78" t="n">
        <f aca="false">Childcare!$D576</f>
        <v>0</v>
      </c>
      <c r="Q576" s="78" t="n">
        <f aca="false">Loan_01!$E576</f>
        <v>0</v>
      </c>
      <c r="R576" s="78" t="n">
        <f aca="false">Loan_02!$E576</f>
        <v>0</v>
      </c>
      <c r="S576" s="78" t="n">
        <f aca="false">(-1)*SUM(Roth_01!$D576+Roth_02!$D576+IRA_01!$D576+IRA_02!$D576+Invest_01!$D576+Invest_02!$D576)</f>
        <v>-0</v>
      </c>
      <c r="T576" s="78" t="n">
        <f aca="false">(-1)*(IF(($B576&gt;Input!$O$24),0,Input!$O$30)+IF(($B576&gt;Input!$O$31),0,Input!$O$37)+IF(($B576&gt;Input!$O$38),0,Input!$O$44))</f>
        <v>-0</v>
      </c>
      <c r="U576" s="78" t="n">
        <f aca="false">IF(($AB575*(Input!$C$16/100)&gt;0),0,($AB575*(Input!$C$16/100)))</f>
        <v>0</v>
      </c>
      <c r="V576" s="78"/>
      <c r="W576" s="78" t="n">
        <f aca="false">IF(($N576+$O576+$P576+$Q576+$R576+$S576+$T576+$U576)&lt;0,($N576+$O576+$P576+$Q576+$R576+$S576+$T576+$U576),0)</f>
        <v>0</v>
      </c>
      <c r="X576" s="78"/>
      <c r="Y576" s="78" t="n">
        <f aca="false">IF(($N576+$O576+$P576+$Q576+$R576+$S576+$T576+$U576)&gt;=0,($N576+$O576+$P576+$Q576+$R576+$S576+$T576+$U576),0)</f>
        <v>0</v>
      </c>
      <c r="AA576" s="78" t="n">
        <f aca="false">IF(AND((($AB575+$W575-$U575)&lt;0),($Y576&gt;0)),($AA575-$K576)*(1+Input!$C$18/(12*100)),($AA575+$Y576-$K576)*(1+Input!$C$18/(12*100)))</f>
        <v>2.39227395184749E-009</v>
      </c>
      <c r="AB576" s="78" t="n">
        <f aca="false">IF(AND((($AB575+$W575-$U575)&lt;0),($Y576&gt;=0)),($AB575+$W575-$U575+$Y576)*(1+Input!$C$15/(12*100)),0)</f>
        <v>0</v>
      </c>
    </row>
    <row r="577" customFormat="false" ht="12.8" hidden="false" customHeight="false" outlineLevel="0" collapsed="false">
      <c r="A577" s="76" t="n">
        <v>573</v>
      </c>
      <c r="B577" s="77" t="n">
        <f aca="false">EOMONTH(Input!$C$7,A577)</f>
        <v>60357</v>
      </c>
      <c r="D577" s="76" t="n">
        <f aca="false">DATEDIF(Input!$C$23,$B577,"Y")</f>
        <v>87</v>
      </c>
      <c r="E577" s="76" t="n">
        <f aca="false">DATEDIF(Input!$G$23,$B577,"Y")</f>
        <v>87</v>
      </c>
      <c r="G577" s="78" t="n">
        <f aca="false">Salary_01!$L577</f>
        <v>0</v>
      </c>
      <c r="H577" s="78" t="n">
        <f aca="false">Salary_02!$L577</f>
        <v>0</v>
      </c>
      <c r="I577" s="78" t="n">
        <f aca="false">Retirement_Dist_01!$J577</f>
        <v>0</v>
      </c>
      <c r="J577" s="78" t="n">
        <f aca="false">Retirement_Dist_02!$J577</f>
        <v>0</v>
      </c>
      <c r="K577" s="78" t="n">
        <f aca="true">IF(AND(OR($B577&gt;Input!$C$31,$B577&gt;Input!$G$31),OR($B577&lt;Input!$C$25,$B577&lt;Input!$G$25)),(-1)*PMT(Input!$C$18/(100*12),(OFFSET($A$4, MAX( MATCH(Input!$C$25,$B$4:$B$1004,1), MATCH(Input!$G$25,$B$4:$B$1004,1)),0,1,1) - OFFSET($A$4, MIN( MATCH(Input!$C$31,$B$4:$B$1004,1), MATCH(Input!$G$31,$B$4:$B$1004,1)),0,1,1)),$AD$4,0,1),0)</f>
        <v>0</v>
      </c>
      <c r="L577" s="78" t="n">
        <f aca="false">IF(AND(($B577&lt;Input!$C$31),($B577&lt;Input!$G$31)),($G577+$H577+$I577+$J577),($G577+$H577+$I577+$J577+$K577))</f>
        <v>0</v>
      </c>
      <c r="M577" s="78" t="n">
        <f aca="false">Mortgage!$L577</f>
        <v>0</v>
      </c>
      <c r="N577" s="78" t="n">
        <f aca="false">$L577+$M577</f>
        <v>0</v>
      </c>
      <c r="O577" s="78" t="n">
        <f aca="false">IF(AND(($B577&lt;Input!$C$31),($B577&lt;Input!$G$31)),Expenses!$D577,(-1)*$N577)</f>
        <v>-0</v>
      </c>
      <c r="P577" s="78" t="n">
        <f aca="false">Childcare!$D577</f>
        <v>0</v>
      </c>
      <c r="Q577" s="78" t="n">
        <f aca="false">Loan_01!$E577</f>
        <v>0</v>
      </c>
      <c r="R577" s="78" t="n">
        <f aca="false">Loan_02!$E577</f>
        <v>0</v>
      </c>
      <c r="S577" s="78" t="n">
        <f aca="false">(-1)*SUM(Roth_01!$D577+Roth_02!$D577+IRA_01!$D577+IRA_02!$D577+Invest_01!$D577+Invest_02!$D577)</f>
        <v>-0</v>
      </c>
      <c r="T577" s="78" t="n">
        <f aca="false">(-1)*(IF(($B577&gt;Input!$O$24),0,Input!$O$30)+IF(($B577&gt;Input!$O$31),0,Input!$O$37)+IF(($B577&gt;Input!$O$38),0,Input!$O$44))</f>
        <v>-0</v>
      </c>
      <c r="U577" s="78" t="n">
        <f aca="false">IF(($AB576*(Input!$C$16/100)&gt;0),0,($AB576*(Input!$C$16/100)))</f>
        <v>0</v>
      </c>
      <c r="V577" s="78"/>
      <c r="W577" s="78" t="n">
        <f aca="false">IF(($N577+$O577+$P577+$Q577+$R577+$S577+$T577+$U577)&lt;0,($N577+$O577+$P577+$Q577+$R577+$S577+$T577+$U577),0)</f>
        <v>0</v>
      </c>
      <c r="X577" s="78"/>
      <c r="Y577" s="78" t="n">
        <f aca="false">IF(($N577+$O577+$P577+$Q577+$R577+$S577+$T577+$U577)&gt;=0,($N577+$O577+$P577+$Q577+$R577+$S577+$T577+$U577),0)</f>
        <v>0</v>
      </c>
      <c r="AA577" s="78" t="n">
        <f aca="false">IF(AND((($AB576+$W576-$U576)&lt;0),($Y577&gt;0)),($AA576-$K577)*(1+Input!$C$18/(12*100)),($AA576+$Y577-$K577)*(1+Input!$C$18/(12*100)))</f>
        <v>2.39237362992882E-009</v>
      </c>
      <c r="AB577" s="78" t="n">
        <f aca="false">IF(AND((($AB576+$W576-$U576)&lt;0),($Y577&gt;=0)),($AB576+$W576-$U576+$Y577)*(1+Input!$C$15/(12*100)),0)</f>
        <v>0</v>
      </c>
    </row>
    <row r="578" customFormat="false" ht="12.8" hidden="false" customHeight="false" outlineLevel="0" collapsed="false">
      <c r="A578" s="76" t="n">
        <v>574</v>
      </c>
      <c r="B578" s="77" t="n">
        <f aca="false">EOMONTH(Input!$C$7,A578)</f>
        <v>60387</v>
      </c>
      <c r="D578" s="76" t="n">
        <f aca="false">DATEDIF(Input!$C$23,$B578,"Y")</f>
        <v>87</v>
      </c>
      <c r="E578" s="76" t="n">
        <f aca="false">DATEDIF(Input!$G$23,$B578,"Y")</f>
        <v>87</v>
      </c>
      <c r="G578" s="78" t="n">
        <f aca="false">Salary_01!$L578</f>
        <v>0</v>
      </c>
      <c r="H578" s="78" t="n">
        <f aca="false">Salary_02!$L578</f>
        <v>0</v>
      </c>
      <c r="I578" s="78" t="n">
        <f aca="false">Retirement_Dist_01!$J578</f>
        <v>0</v>
      </c>
      <c r="J578" s="78" t="n">
        <f aca="false">Retirement_Dist_02!$J578</f>
        <v>0</v>
      </c>
      <c r="K578" s="78" t="n">
        <f aca="true">IF(AND(OR($B578&gt;Input!$C$31,$B578&gt;Input!$G$31),OR($B578&lt;Input!$C$25,$B578&lt;Input!$G$25)),(-1)*PMT(Input!$C$18/(100*12),(OFFSET($A$4, MAX( MATCH(Input!$C$25,$B$4:$B$1004,1), MATCH(Input!$G$25,$B$4:$B$1004,1)),0,1,1) - OFFSET($A$4, MIN( MATCH(Input!$C$31,$B$4:$B$1004,1), MATCH(Input!$G$31,$B$4:$B$1004,1)),0,1,1)),$AD$4,0,1),0)</f>
        <v>0</v>
      </c>
      <c r="L578" s="78" t="n">
        <f aca="false">IF(AND(($B578&lt;Input!$C$31),($B578&lt;Input!$G$31)),($G578+$H578+$I578+$J578),($G578+$H578+$I578+$J578+$K578))</f>
        <v>0</v>
      </c>
      <c r="M578" s="78" t="n">
        <f aca="false">Mortgage!$L578</f>
        <v>0</v>
      </c>
      <c r="N578" s="78" t="n">
        <f aca="false">$L578+$M578</f>
        <v>0</v>
      </c>
      <c r="O578" s="78" t="n">
        <f aca="false">IF(AND(($B578&lt;Input!$C$31),($B578&lt;Input!$G$31)),Expenses!$D578,(-1)*$N578)</f>
        <v>-0</v>
      </c>
      <c r="P578" s="78" t="n">
        <f aca="false">Childcare!$D578</f>
        <v>0</v>
      </c>
      <c r="Q578" s="78" t="n">
        <f aca="false">Loan_01!$E578</f>
        <v>0</v>
      </c>
      <c r="R578" s="78" t="n">
        <f aca="false">Loan_02!$E578</f>
        <v>0</v>
      </c>
      <c r="S578" s="78" t="n">
        <f aca="false">(-1)*SUM(Roth_01!$D578+Roth_02!$D578+IRA_01!$D578+IRA_02!$D578+Invest_01!$D578+Invest_02!$D578)</f>
        <v>-0</v>
      </c>
      <c r="T578" s="78" t="n">
        <f aca="false">(-1)*(IF(($B578&gt;Input!$O$24),0,Input!$O$30)+IF(($B578&gt;Input!$O$31),0,Input!$O$37)+IF(($B578&gt;Input!$O$38),0,Input!$O$44))</f>
        <v>-0</v>
      </c>
      <c r="U578" s="78" t="n">
        <f aca="false">IF(($AB577*(Input!$C$16/100)&gt;0),0,($AB577*(Input!$C$16/100)))</f>
        <v>0</v>
      </c>
      <c r="V578" s="78"/>
      <c r="W578" s="78" t="n">
        <f aca="false">IF(($N578+$O578+$P578+$Q578+$R578+$S578+$T578+$U578)&lt;0,($N578+$O578+$P578+$Q578+$R578+$S578+$T578+$U578),0)</f>
        <v>0</v>
      </c>
      <c r="X578" s="78"/>
      <c r="Y578" s="78" t="n">
        <f aca="false">IF(($N578+$O578+$P578+$Q578+$R578+$S578+$T578+$U578)&gt;=0,($N578+$O578+$P578+$Q578+$R578+$S578+$T578+$U578),0)</f>
        <v>0</v>
      </c>
      <c r="AA578" s="78" t="n">
        <f aca="false">IF(AND((($AB577+$W577-$U577)&lt;0),($Y578&gt;0)),($AA577-$K578)*(1+Input!$C$18/(12*100)),($AA577+$Y578-$K578)*(1+Input!$C$18/(12*100)))</f>
        <v>2.3924733121634E-009</v>
      </c>
      <c r="AB578" s="78" t="n">
        <f aca="false">IF(AND((($AB577+$W577-$U577)&lt;0),($Y578&gt;=0)),($AB577+$W577-$U577+$Y578)*(1+Input!$C$15/(12*100)),0)</f>
        <v>0</v>
      </c>
    </row>
    <row r="579" customFormat="false" ht="12.8" hidden="false" customHeight="false" outlineLevel="0" collapsed="false">
      <c r="A579" s="76" t="n">
        <v>575</v>
      </c>
      <c r="B579" s="77" t="n">
        <f aca="false">EOMONTH(Input!$C$7,A579)</f>
        <v>60418</v>
      </c>
      <c r="D579" s="76" t="n">
        <f aca="false">DATEDIF(Input!$C$23,$B579,"Y")</f>
        <v>88</v>
      </c>
      <c r="E579" s="76" t="n">
        <f aca="false">DATEDIF(Input!$G$23,$B579,"Y")</f>
        <v>88</v>
      </c>
      <c r="G579" s="78" t="n">
        <f aca="false">Salary_01!$L579</f>
        <v>0</v>
      </c>
      <c r="H579" s="78" t="n">
        <f aca="false">Salary_02!$L579</f>
        <v>0</v>
      </c>
      <c r="I579" s="78" t="n">
        <f aca="false">Retirement_Dist_01!$J579</f>
        <v>0</v>
      </c>
      <c r="J579" s="78" t="n">
        <f aca="false">Retirement_Dist_02!$J579</f>
        <v>0</v>
      </c>
      <c r="K579" s="78" t="n">
        <f aca="true">IF(AND(OR($B579&gt;Input!$C$31,$B579&gt;Input!$G$31),OR($B579&lt;Input!$C$25,$B579&lt;Input!$G$25)),(-1)*PMT(Input!$C$18/(100*12),(OFFSET($A$4, MAX( MATCH(Input!$C$25,$B$4:$B$1004,1), MATCH(Input!$G$25,$B$4:$B$1004,1)),0,1,1) - OFFSET($A$4, MIN( MATCH(Input!$C$31,$B$4:$B$1004,1), MATCH(Input!$G$31,$B$4:$B$1004,1)),0,1,1)),$AD$4,0,1),0)</f>
        <v>0</v>
      </c>
      <c r="L579" s="78" t="n">
        <f aca="false">IF(AND(($B579&lt;Input!$C$31),($B579&lt;Input!$G$31)),($G579+$H579+$I579+$J579),($G579+$H579+$I579+$J579+$K579))</f>
        <v>0</v>
      </c>
      <c r="M579" s="78" t="n">
        <f aca="false">Mortgage!$L579</f>
        <v>0</v>
      </c>
      <c r="N579" s="78" t="n">
        <f aca="false">$L579+$M579</f>
        <v>0</v>
      </c>
      <c r="O579" s="78" t="n">
        <f aca="false">IF(AND(($B579&lt;Input!$C$31),($B579&lt;Input!$G$31)),Expenses!$D579,(-1)*$N579)</f>
        <v>-0</v>
      </c>
      <c r="P579" s="78" t="n">
        <f aca="false">Childcare!$D579</f>
        <v>0</v>
      </c>
      <c r="Q579" s="78" t="n">
        <f aca="false">Loan_01!$E579</f>
        <v>0</v>
      </c>
      <c r="R579" s="78" t="n">
        <f aca="false">Loan_02!$E579</f>
        <v>0</v>
      </c>
      <c r="S579" s="78" t="n">
        <f aca="false">(-1)*SUM(Roth_01!$D579+Roth_02!$D579+IRA_01!$D579+IRA_02!$D579+Invest_01!$D579+Invest_02!$D579)</f>
        <v>-0</v>
      </c>
      <c r="T579" s="78" t="n">
        <f aca="false">(-1)*(IF(($B579&gt;Input!$O$24),0,Input!$O$30)+IF(($B579&gt;Input!$O$31),0,Input!$O$37)+IF(($B579&gt;Input!$O$38),0,Input!$O$44))</f>
        <v>-0</v>
      </c>
      <c r="U579" s="78" t="n">
        <f aca="false">IF(($AB578*(Input!$C$16/100)&gt;0),0,($AB578*(Input!$C$16/100)))</f>
        <v>0</v>
      </c>
      <c r="V579" s="78"/>
      <c r="W579" s="78" t="n">
        <f aca="false">IF(($N579+$O579+$P579+$Q579+$R579+$S579+$T579+$U579)&lt;0,($N579+$O579+$P579+$Q579+$R579+$S579+$T579+$U579),0)</f>
        <v>0</v>
      </c>
      <c r="X579" s="78"/>
      <c r="Y579" s="78" t="n">
        <f aca="false">IF(($N579+$O579+$P579+$Q579+$R579+$S579+$T579+$U579)&gt;=0,($N579+$O579+$P579+$Q579+$R579+$S579+$T579+$U579),0)</f>
        <v>0</v>
      </c>
      <c r="AA579" s="78" t="n">
        <f aca="false">IF(AND((($AB578+$W578-$U578)&lt;0),($Y579&gt;0)),($AA578-$K579)*(1+Input!$C$18/(12*100)),($AA578+$Y579-$K579)*(1+Input!$C$18/(12*100)))</f>
        <v>2.39257299855141E-009</v>
      </c>
      <c r="AB579" s="78" t="n">
        <f aca="false">IF(AND((($AB578+$W578-$U578)&lt;0),($Y579&gt;=0)),($AB578+$W578-$U578+$Y579)*(1+Input!$C$15/(12*100)),0)</f>
        <v>0</v>
      </c>
    </row>
    <row r="580" customFormat="false" ht="12.8" hidden="false" customHeight="false" outlineLevel="0" collapsed="false">
      <c r="A580" s="76" t="n">
        <v>576</v>
      </c>
      <c r="B580" s="77" t="n">
        <f aca="false">EOMONTH(Input!$C$7,A580)</f>
        <v>60448</v>
      </c>
      <c r="D580" s="76" t="n">
        <f aca="false">DATEDIF(Input!$C$23,$B580,"Y")</f>
        <v>88</v>
      </c>
      <c r="E580" s="76" t="n">
        <f aca="false">DATEDIF(Input!$G$23,$B580,"Y")</f>
        <v>88</v>
      </c>
      <c r="G580" s="78" t="n">
        <f aca="false">Salary_01!$L580</f>
        <v>0</v>
      </c>
      <c r="H580" s="78" t="n">
        <f aca="false">Salary_02!$L580</f>
        <v>0</v>
      </c>
      <c r="I580" s="78" t="n">
        <f aca="false">Retirement_Dist_01!$J580</f>
        <v>0</v>
      </c>
      <c r="J580" s="78" t="n">
        <f aca="false">Retirement_Dist_02!$J580</f>
        <v>0</v>
      </c>
      <c r="K580" s="78" t="n">
        <f aca="true">IF(AND(OR($B580&gt;Input!$C$31,$B580&gt;Input!$G$31),OR($B580&lt;Input!$C$25,$B580&lt;Input!$G$25)),(-1)*PMT(Input!$C$18/(100*12),(OFFSET($A$4, MAX( MATCH(Input!$C$25,$B$4:$B$1004,1), MATCH(Input!$G$25,$B$4:$B$1004,1)),0,1,1) - OFFSET($A$4, MIN( MATCH(Input!$C$31,$B$4:$B$1004,1), MATCH(Input!$G$31,$B$4:$B$1004,1)),0,1,1)),$AD$4,0,1),0)</f>
        <v>0</v>
      </c>
      <c r="L580" s="78" t="n">
        <f aca="false">IF(AND(($B580&lt;Input!$C$31),($B580&lt;Input!$G$31)),($G580+$H580+$I580+$J580),($G580+$H580+$I580+$J580+$K580))</f>
        <v>0</v>
      </c>
      <c r="M580" s="78" t="n">
        <f aca="false">Mortgage!$L580</f>
        <v>0</v>
      </c>
      <c r="N580" s="78" t="n">
        <f aca="false">$L580+$M580</f>
        <v>0</v>
      </c>
      <c r="O580" s="78" t="n">
        <f aca="false">IF(AND(($B580&lt;Input!$C$31),($B580&lt;Input!$G$31)),Expenses!$D580,(-1)*$N580)</f>
        <v>-0</v>
      </c>
      <c r="P580" s="78" t="n">
        <f aca="false">Childcare!$D580</f>
        <v>0</v>
      </c>
      <c r="Q580" s="78" t="n">
        <f aca="false">Loan_01!$E580</f>
        <v>0</v>
      </c>
      <c r="R580" s="78" t="n">
        <f aca="false">Loan_02!$E580</f>
        <v>0</v>
      </c>
      <c r="S580" s="78" t="n">
        <f aca="false">(-1)*SUM(Roth_01!$D580+Roth_02!$D580+IRA_01!$D580+IRA_02!$D580+Invest_01!$D580+Invest_02!$D580)</f>
        <v>-0</v>
      </c>
      <c r="T580" s="78" t="n">
        <f aca="false">(-1)*(IF(($B580&gt;Input!$O$24),0,Input!$O$30)+IF(($B580&gt;Input!$O$31),0,Input!$O$37)+IF(($B580&gt;Input!$O$38),0,Input!$O$44))</f>
        <v>-0</v>
      </c>
      <c r="U580" s="78" t="n">
        <f aca="false">IF(($AB579*(Input!$C$16/100)&gt;0),0,($AB579*(Input!$C$16/100)))</f>
        <v>0</v>
      </c>
      <c r="V580" s="78"/>
      <c r="W580" s="78" t="n">
        <f aca="false">IF(($N580+$O580+$P580+$Q580+$R580+$S580+$T580+$U580)&lt;0,($N580+$O580+$P580+$Q580+$R580+$S580+$T580+$U580),0)</f>
        <v>0</v>
      </c>
      <c r="X580" s="78"/>
      <c r="Y580" s="78" t="n">
        <f aca="false">IF(($N580+$O580+$P580+$Q580+$R580+$S580+$T580+$U580)&gt;=0,($N580+$O580+$P580+$Q580+$R580+$S580+$T580+$U580),0)</f>
        <v>0</v>
      </c>
      <c r="AA580" s="78" t="n">
        <f aca="false">IF(AND((($AB579+$W579-$U579)&lt;0),($Y580&gt;0)),($AA579-$K580)*(1+Input!$C$18/(12*100)),($AA579+$Y580-$K580)*(1+Input!$C$18/(12*100)))</f>
        <v>2.39267268909302E-009</v>
      </c>
      <c r="AB580" s="78" t="n">
        <f aca="false">IF(AND((($AB579+$W579-$U579)&lt;0),($Y580&gt;=0)),($AB579+$W579-$U579+$Y580)*(1+Input!$C$15/(12*100)),0)</f>
        <v>0</v>
      </c>
    </row>
    <row r="581" customFormat="false" ht="12.8" hidden="false" customHeight="false" outlineLevel="0" collapsed="false">
      <c r="A581" s="76" t="n">
        <v>577</v>
      </c>
      <c r="B581" s="77" t="n">
        <f aca="false">EOMONTH(Input!$C$7,A581)</f>
        <v>60479</v>
      </c>
      <c r="D581" s="76" t="n">
        <f aca="false">DATEDIF(Input!$C$23,$B581,"Y")</f>
        <v>88</v>
      </c>
      <c r="E581" s="76" t="n">
        <f aca="false">DATEDIF(Input!$G$23,$B581,"Y")</f>
        <v>88</v>
      </c>
      <c r="G581" s="78" t="n">
        <f aca="false">Salary_01!$L581</f>
        <v>0</v>
      </c>
      <c r="H581" s="78" t="n">
        <f aca="false">Salary_02!$L581</f>
        <v>0</v>
      </c>
      <c r="I581" s="78" t="n">
        <f aca="false">Retirement_Dist_01!$J581</f>
        <v>0</v>
      </c>
      <c r="J581" s="78" t="n">
        <f aca="false">Retirement_Dist_02!$J581</f>
        <v>0</v>
      </c>
      <c r="K581" s="78" t="n">
        <f aca="true">IF(AND(OR($B581&gt;Input!$C$31,$B581&gt;Input!$G$31),OR($B581&lt;Input!$C$25,$B581&lt;Input!$G$25)),(-1)*PMT(Input!$C$18/(100*12),(OFFSET($A$4, MAX( MATCH(Input!$C$25,$B$4:$B$1004,1), MATCH(Input!$G$25,$B$4:$B$1004,1)),0,1,1) - OFFSET($A$4, MIN( MATCH(Input!$C$31,$B$4:$B$1004,1), MATCH(Input!$G$31,$B$4:$B$1004,1)),0,1,1)),$AD$4,0,1),0)</f>
        <v>0</v>
      </c>
      <c r="L581" s="78" t="n">
        <f aca="false">IF(AND(($B581&lt;Input!$C$31),($B581&lt;Input!$G$31)),($G581+$H581+$I581+$J581),($G581+$H581+$I581+$J581+$K581))</f>
        <v>0</v>
      </c>
      <c r="M581" s="78" t="n">
        <f aca="false">Mortgage!$L581</f>
        <v>0</v>
      </c>
      <c r="N581" s="78" t="n">
        <f aca="false">$L581+$M581</f>
        <v>0</v>
      </c>
      <c r="O581" s="78" t="n">
        <f aca="false">IF(AND(($B581&lt;Input!$C$31),($B581&lt;Input!$G$31)),Expenses!$D581,(-1)*$N581)</f>
        <v>-0</v>
      </c>
      <c r="P581" s="78" t="n">
        <f aca="false">Childcare!$D581</f>
        <v>0</v>
      </c>
      <c r="Q581" s="78" t="n">
        <f aca="false">Loan_01!$E581</f>
        <v>0</v>
      </c>
      <c r="R581" s="78" t="n">
        <f aca="false">Loan_02!$E581</f>
        <v>0</v>
      </c>
      <c r="S581" s="78" t="n">
        <f aca="false">(-1)*SUM(Roth_01!$D581+Roth_02!$D581+IRA_01!$D581+IRA_02!$D581+Invest_01!$D581+Invest_02!$D581)</f>
        <v>-0</v>
      </c>
      <c r="T581" s="78" t="n">
        <f aca="false">(-1)*(IF(($B581&gt;Input!$O$24),0,Input!$O$30)+IF(($B581&gt;Input!$O$31),0,Input!$O$37)+IF(($B581&gt;Input!$O$38),0,Input!$O$44))</f>
        <v>-0</v>
      </c>
      <c r="U581" s="78" t="n">
        <f aca="false">IF(($AB580*(Input!$C$16/100)&gt;0),0,($AB580*(Input!$C$16/100)))</f>
        <v>0</v>
      </c>
      <c r="V581" s="78"/>
      <c r="W581" s="78" t="n">
        <f aca="false">IF(($N581+$O581+$P581+$Q581+$R581+$S581+$T581+$U581)&lt;0,($N581+$O581+$P581+$Q581+$R581+$S581+$T581+$U581),0)</f>
        <v>0</v>
      </c>
      <c r="X581" s="78"/>
      <c r="Y581" s="78" t="n">
        <f aca="false">IF(($N581+$O581+$P581+$Q581+$R581+$S581+$T581+$U581)&gt;=0,($N581+$O581+$P581+$Q581+$R581+$S581+$T581+$U581),0)</f>
        <v>0</v>
      </c>
      <c r="AA581" s="78" t="n">
        <f aca="false">IF(AND((($AB580+$W580-$U580)&lt;0),($Y581&gt;0)),($AA580-$K581)*(1+Input!$C$18/(12*100)),($AA580+$Y581-$K581)*(1+Input!$C$18/(12*100)))</f>
        <v>2.39277238378839E-009</v>
      </c>
      <c r="AB581" s="78" t="n">
        <f aca="false">IF(AND((($AB580+$W580-$U580)&lt;0),($Y581&gt;=0)),($AB580+$W580-$U580+$Y581)*(1+Input!$C$15/(12*100)),0)</f>
        <v>0</v>
      </c>
    </row>
    <row r="582" customFormat="false" ht="12.8" hidden="false" customHeight="false" outlineLevel="0" collapsed="false">
      <c r="A582" s="76" t="n">
        <v>578</v>
      </c>
      <c r="B582" s="77" t="n">
        <f aca="false">EOMONTH(Input!$C$7,A582)</f>
        <v>60510</v>
      </c>
      <c r="D582" s="76" t="n">
        <f aca="false">DATEDIF(Input!$C$23,$B582,"Y")</f>
        <v>88</v>
      </c>
      <c r="E582" s="76" t="n">
        <f aca="false">DATEDIF(Input!$G$23,$B582,"Y")</f>
        <v>88</v>
      </c>
      <c r="G582" s="78" t="n">
        <f aca="false">Salary_01!$L582</f>
        <v>0</v>
      </c>
      <c r="H582" s="78" t="n">
        <f aca="false">Salary_02!$L582</f>
        <v>0</v>
      </c>
      <c r="I582" s="78" t="n">
        <f aca="false">Retirement_Dist_01!$J582</f>
        <v>0</v>
      </c>
      <c r="J582" s="78" t="n">
        <f aca="false">Retirement_Dist_02!$J582</f>
        <v>0</v>
      </c>
      <c r="K582" s="78" t="n">
        <f aca="true">IF(AND(OR($B582&gt;Input!$C$31,$B582&gt;Input!$G$31),OR($B582&lt;Input!$C$25,$B582&lt;Input!$G$25)),(-1)*PMT(Input!$C$18/(100*12),(OFFSET($A$4, MAX( MATCH(Input!$C$25,$B$4:$B$1004,1), MATCH(Input!$G$25,$B$4:$B$1004,1)),0,1,1) - OFFSET($A$4, MIN( MATCH(Input!$C$31,$B$4:$B$1004,1), MATCH(Input!$G$31,$B$4:$B$1004,1)),0,1,1)),$AD$4,0,1),0)</f>
        <v>0</v>
      </c>
      <c r="L582" s="78" t="n">
        <f aca="false">IF(AND(($B582&lt;Input!$C$31),($B582&lt;Input!$G$31)),($G582+$H582+$I582+$J582),($G582+$H582+$I582+$J582+$K582))</f>
        <v>0</v>
      </c>
      <c r="M582" s="78" t="n">
        <f aca="false">Mortgage!$L582</f>
        <v>0</v>
      </c>
      <c r="N582" s="78" t="n">
        <f aca="false">$L582+$M582</f>
        <v>0</v>
      </c>
      <c r="O582" s="78" t="n">
        <f aca="false">IF(AND(($B582&lt;Input!$C$31),($B582&lt;Input!$G$31)),Expenses!$D582,(-1)*$N582)</f>
        <v>-0</v>
      </c>
      <c r="P582" s="78" t="n">
        <f aca="false">Childcare!$D582</f>
        <v>0</v>
      </c>
      <c r="Q582" s="78" t="n">
        <f aca="false">Loan_01!$E582</f>
        <v>0</v>
      </c>
      <c r="R582" s="78" t="n">
        <f aca="false">Loan_02!$E582</f>
        <v>0</v>
      </c>
      <c r="S582" s="78" t="n">
        <f aca="false">(-1)*SUM(Roth_01!$D582+Roth_02!$D582+IRA_01!$D582+IRA_02!$D582+Invest_01!$D582+Invest_02!$D582)</f>
        <v>-0</v>
      </c>
      <c r="T582" s="78" t="n">
        <f aca="false">(-1)*(IF(($B582&gt;Input!$O$24),0,Input!$O$30)+IF(($B582&gt;Input!$O$31),0,Input!$O$37)+IF(($B582&gt;Input!$O$38),0,Input!$O$44))</f>
        <v>-0</v>
      </c>
      <c r="U582" s="78" t="n">
        <f aca="false">IF(($AB581*(Input!$C$16/100)&gt;0),0,($AB581*(Input!$C$16/100)))</f>
        <v>0</v>
      </c>
      <c r="V582" s="78"/>
      <c r="W582" s="78" t="n">
        <f aca="false">IF(($N582+$O582+$P582+$Q582+$R582+$S582+$T582+$U582)&lt;0,($N582+$O582+$P582+$Q582+$R582+$S582+$T582+$U582),0)</f>
        <v>0</v>
      </c>
      <c r="X582" s="78"/>
      <c r="Y582" s="78" t="n">
        <f aca="false">IF(($N582+$O582+$P582+$Q582+$R582+$S582+$T582+$U582)&gt;=0,($N582+$O582+$P582+$Q582+$R582+$S582+$T582+$U582),0)</f>
        <v>0</v>
      </c>
      <c r="AA582" s="78" t="n">
        <f aca="false">IF(AND((($AB581+$W581-$U581)&lt;0),($Y582&gt;0)),($AA581-$K582)*(1+Input!$C$18/(12*100)),($AA581+$Y582-$K582)*(1+Input!$C$18/(12*100)))</f>
        <v>2.39287208263772E-009</v>
      </c>
      <c r="AB582" s="78" t="n">
        <f aca="false">IF(AND((($AB581+$W581-$U581)&lt;0),($Y582&gt;=0)),($AB581+$W581-$U581+$Y582)*(1+Input!$C$15/(12*100)),0)</f>
        <v>0</v>
      </c>
    </row>
    <row r="583" customFormat="false" ht="12.8" hidden="false" customHeight="false" outlineLevel="0" collapsed="false">
      <c r="A583" s="76" t="n">
        <v>579</v>
      </c>
      <c r="B583" s="77" t="n">
        <f aca="false">EOMONTH(Input!$C$7,A583)</f>
        <v>60540</v>
      </c>
      <c r="D583" s="76" t="n">
        <f aca="false">DATEDIF(Input!$C$23,$B583,"Y")</f>
        <v>88</v>
      </c>
      <c r="E583" s="76" t="n">
        <f aca="false">DATEDIF(Input!$G$23,$B583,"Y")</f>
        <v>88</v>
      </c>
      <c r="G583" s="78" t="n">
        <f aca="false">Salary_01!$L583</f>
        <v>0</v>
      </c>
      <c r="H583" s="78" t="n">
        <f aca="false">Salary_02!$L583</f>
        <v>0</v>
      </c>
      <c r="I583" s="78" t="n">
        <f aca="false">Retirement_Dist_01!$J583</f>
        <v>0</v>
      </c>
      <c r="J583" s="78" t="n">
        <f aca="false">Retirement_Dist_02!$J583</f>
        <v>0</v>
      </c>
      <c r="K583" s="78" t="n">
        <f aca="true">IF(AND(OR($B583&gt;Input!$C$31,$B583&gt;Input!$G$31),OR($B583&lt;Input!$C$25,$B583&lt;Input!$G$25)),(-1)*PMT(Input!$C$18/(100*12),(OFFSET($A$4, MAX( MATCH(Input!$C$25,$B$4:$B$1004,1), MATCH(Input!$G$25,$B$4:$B$1004,1)),0,1,1) - OFFSET($A$4, MIN( MATCH(Input!$C$31,$B$4:$B$1004,1), MATCH(Input!$G$31,$B$4:$B$1004,1)),0,1,1)),$AD$4,0,1),0)</f>
        <v>0</v>
      </c>
      <c r="L583" s="78" t="n">
        <f aca="false">IF(AND(($B583&lt;Input!$C$31),($B583&lt;Input!$G$31)),($G583+$H583+$I583+$J583),($G583+$H583+$I583+$J583+$K583))</f>
        <v>0</v>
      </c>
      <c r="M583" s="78" t="n">
        <f aca="false">Mortgage!$L583</f>
        <v>0</v>
      </c>
      <c r="N583" s="78" t="n">
        <f aca="false">$L583+$M583</f>
        <v>0</v>
      </c>
      <c r="O583" s="78" t="n">
        <f aca="false">IF(AND(($B583&lt;Input!$C$31),($B583&lt;Input!$G$31)),Expenses!$D583,(-1)*$N583)</f>
        <v>-0</v>
      </c>
      <c r="P583" s="78" t="n">
        <f aca="false">Childcare!$D583</f>
        <v>0</v>
      </c>
      <c r="Q583" s="78" t="n">
        <f aca="false">Loan_01!$E583</f>
        <v>0</v>
      </c>
      <c r="R583" s="78" t="n">
        <f aca="false">Loan_02!$E583</f>
        <v>0</v>
      </c>
      <c r="S583" s="78" t="n">
        <f aca="false">(-1)*SUM(Roth_01!$D583+Roth_02!$D583+IRA_01!$D583+IRA_02!$D583+Invest_01!$D583+Invest_02!$D583)</f>
        <v>-0</v>
      </c>
      <c r="T583" s="78" t="n">
        <f aca="false">(-1)*(IF(($B583&gt;Input!$O$24),0,Input!$O$30)+IF(($B583&gt;Input!$O$31),0,Input!$O$37)+IF(($B583&gt;Input!$O$38),0,Input!$O$44))</f>
        <v>-0</v>
      </c>
      <c r="U583" s="78" t="n">
        <f aca="false">IF(($AB582*(Input!$C$16/100)&gt;0),0,($AB582*(Input!$C$16/100)))</f>
        <v>0</v>
      </c>
      <c r="V583" s="78"/>
      <c r="W583" s="78" t="n">
        <f aca="false">IF(($N583+$O583+$P583+$Q583+$R583+$S583+$T583+$U583)&lt;0,($N583+$O583+$P583+$Q583+$R583+$S583+$T583+$U583),0)</f>
        <v>0</v>
      </c>
      <c r="X583" s="78"/>
      <c r="Y583" s="78" t="n">
        <f aca="false">IF(($N583+$O583+$P583+$Q583+$R583+$S583+$T583+$U583)&gt;=0,($N583+$O583+$P583+$Q583+$R583+$S583+$T583+$U583),0)</f>
        <v>0</v>
      </c>
      <c r="AA583" s="78" t="n">
        <f aca="false">IF(AND((($AB582+$W582-$U582)&lt;0),($Y583&gt;0)),($AA582-$K583)*(1+Input!$C$18/(12*100)),($AA582+$Y583-$K583)*(1+Input!$C$18/(12*100)))</f>
        <v>2.39297178564116E-009</v>
      </c>
      <c r="AB583" s="78" t="n">
        <f aca="false">IF(AND((($AB582+$W582-$U582)&lt;0),($Y583&gt;=0)),($AB582+$W582-$U582+$Y583)*(1+Input!$C$15/(12*100)),0)</f>
        <v>0</v>
      </c>
    </row>
    <row r="584" customFormat="false" ht="12.8" hidden="false" customHeight="false" outlineLevel="0" collapsed="false">
      <c r="A584" s="76" t="n">
        <v>580</v>
      </c>
      <c r="B584" s="77" t="n">
        <f aca="false">EOMONTH(Input!$C$7,A584)</f>
        <v>60571</v>
      </c>
      <c r="D584" s="76" t="n">
        <f aca="false">DATEDIF(Input!$C$23,$B584,"Y")</f>
        <v>88</v>
      </c>
      <c r="E584" s="76" t="n">
        <f aca="false">DATEDIF(Input!$G$23,$B584,"Y")</f>
        <v>88</v>
      </c>
      <c r="G584" s="78" t="n">
        <f aca="false">Salary_01!$L584</f>
        <v>0</v>
      </c>
      <c r="H584" s="78" t="n">
        <f aca="false">Salary_02!$L584</f>
        <v>0</v>
      </c>
      <c r="I584" s="78" t="n">
        <f aca="false">Retirement_Dist_01!$J584</f>
        <v>0</v>
      </c>
      <c r="J584" s="78" t="n">
        <f aca="false">Retirement_Dist_02!$J584</f>
        <v>0</v>
      </c>
      <c r="K584" s="78" t="n">
        <f aca="true">IF(AND(OR($B584&gt;Input!$C$31,$B584&gt;Input!$G$31),OR($B584&lt;Input!$C$25,$B584&lt;Input!$G$25)),(-1)*PMT(Input!$C$18/(100*12),(OFFSET($A$4, MAX( MATCH(Input!$C$25,$B$4:$B$1004,1), MATCH(Input!$G$25,$B$4:$B$1004,1)),0,1,1) - OFFSET($A$4, MIN( MATCH(Input!$C$31,$B$4:$B$1004,1), MATCH(Input!$G$31,$B$4:$B$1004,1)),0,1,1)),$AD$4,0,1),0)</f>
        <v>0</v>
      </c>
      <c r="L584" s="78" t="n">
        <f aca="false">IF(AND(($B584&lt;Input!$C$31),($B584&lt;Input!$G$31)),($G584+$H584+$I584+$J584),($G584+$H584+$I584+$J584+$K584))</f>
        <v>0</v>
      </c>
      <c r="M584" s="78" t="n">
        <f aca="false">Mortgage!$L584</f>
        <v>0</v>
      </c>
      <c r="N584" s="78" t="n">
        <f aca="false">$L584+$M584</f>
        <v>0</v>
      </c>
      <c r="O584" s="78" t="n">
        <f aca="false">IF(AND(($B584&lt;Input!$C$31),($B584&lt;Input!$G$31)),Expenses!$D584,(-1)*$N584)</f>
        <v>-0</v>
      </c>
      <c r="P584" s="78" t="n">
        <f aca="false">Childcare!$D584</f>
        <v>0</v>
      </c>
      <c r="Q584" s="78" t="n">
        <f aca="false">Loan_01!$E584</f>
        <v>0</v>
      </c>
      <c r="R584" s="78" t="n">
        <f aca="false">Loan_02!$E584</f>
        <v>0</v>
      </c>
      <c r="S584" s="78" t="n">
        <f aca="false">(-1)*SUM(Roth_01!$D584+Roth_02!$D584+IRA_01!$D584+IRA_02!$D584+Invest_01!$D584+Invest_02!$D584)</f>
        <v>-0</v>
      </c>
      <c r="T584" s="78" t="n">
        <f aca="false">(-1)*(IF(($B584&gt;Input!$O$24),0,Input!$O$30)+IF(($B584&gt;Input!$O$31),0,Input!$O$37)+IF(($B584&gt;Input!$O$38),0,Input!$O$44))</f>
        <v>-0</v>
      </c>
      <c r="U584" s="78" t="n">
        <f aca="false">IF(($AB583*(Input!$C$16/100)&gt;0),0,($AB583*(Input!$C$16/100)))</f>
        <v>0</v>
      </c>
      <c r="V584" s="78"/>
      <c r="W584" s="78" t="n">
        <f aca="false">IF(($N584+$O584+$P584+$Q584+$R584+$S584+$T584+$U584)&lt;0,($N584+$O584+$P584+$Q584+$R584+$S584+$T584+$U584),0)</f>
        <v>0</v>
      </c>
      <c r="X584" s="78"/>
      <c r="Y584" s="78" t="n">
        <f aca="false">IF(($N584+$O584+$P584+$Q584+$R584+$S584+$T584+$U584)&gt;=0,($N584+$O584+$P584+$Q584+$R584+$S584+$T584+$U584),0)</f>
        <v>0</v>
      </c>
      <c r="AA584" s="78" t="n">
        <f aca="false">IF(AND((($AB583+$W583-$U583)&lt;0),($Y584&gt;0)),($AA583-$K584)*(1+Input!$C$18/(12*100)),($AA583+$Y584-$K584)*(1+Input!$C$18/(12*100)))</f>
        <v>2.3930714927989E-009</v>
      </c>
      <c r="AB584" s="78" t="n">
        <f aca="false">IF(AND((($AB583+$W583-$U583)&lt;0),($Y584&gt;=0)),($AB583+$W583-$U583+$Y584)*(1+Input!$C$15/(12*100)),0)</f>
        <v>0</v>
      </c>
    </row>
    <row r="585" customFormat="false" ht="12.8" hidden="false" customHeight="false" outlineLevel="0" collapsed="false">
      <c r="A585" s="76" t="n">
        <v>581</v>
      </c>
      <c r="B585" s="77" t="n">
        <f aca="false">EOMONTH(Input!$C$7,A585)</f>
        <v>60601</v>
      </c>
      <c r="D585" s="76" t="n">
        <f aca="false">DATEDIF(Input!$C$23,$B585,"Y")</f>
        <v>88</v>
      </c>
      <c r="E585" s="76" t="n">
        <f aca="false">DATEDIF(Input!$G$23,$B585,"Y")</f>
        <v>88</v>
      </c>
      <c r="G585" s="78" t="n">
        <f aca="false">Salary_01!$L585</f>
        <v>0</v>
      </c>
      <c r="H585" s="78" t="n">
        <f aca="false">Salary_02!$L585</f>
        <v>0</v>
      </c>
      <c r="I585" s="78" t="n">
        <f aca="false">Retirement_Dist_01!$J585</f>
        <v>0</v>
      </c>
      <c r="J585" s="78" t="n">
        <f aca="false">Retirement_Dist_02!$J585</f>
        <v>0</v>
      </c>
      <c r="K585" s="78" t="n">
        <f aca="true">IF(AND(OR($B585&gt;Input!$C$31,$B585&gt;Input!$G$31),OR($B585&lt;Input!$C$25,$B585&lt;Input!$G$25)),(-1)*PMT(Input!$C$18/(100*12),(OFFSET($A$4, MAX( MATCH(Input!$C$25,$B$4:$B$1004,1), MATCH(Input!$G$25,$B$4:$B$1004,1)),0,1,1) - OFFSET($A$4, MIN( MATCH(Input!$C$31,$B$4:$B$1004,1), MATCH(Input!$G$31,$B$4:$B$1004,1)),0,1,1)),$AD$4,0,1),0)</f>
        <v>0</v>
      </c>
      <c r="L585" s="78" t="n">
        <f aca="false">IF(AND(($B585&lt;Input!$C$31),($B585&lt;Input!$G$31)),($G585+$H585+$I585+$J585),($G585+$H585+$I585+$J585+$K585))</f>
        <v>0</v>
      </c>
      <c r="M585" s="78" t="n">
        <f aca="false">Mortgage!$L585</f>
        <v>0</v>
      </c>
      <c r="N585" s="78" t="n">
        <f aca="false">$L585+$M585</f>
        <v>0</v>
      </c>
      <c r="O585" s="78" t="n">
        <f aca="false">IF(AND(($B585&lt;Input!$C$31),($B585&lt;Input!$G$31)),Expenses!$D585,(-1)*$N585)</f>
        <v>-0</v>
      </c>
      <c r="P585" s="78" t="n">
        <f aca="false">Childcare!$D585</f>
        <v>0</v>
      </c>
      <c r="Q585" s="78" t="n">
        <f aca="false">Loan_01!$E585</f>
        <v>0</v>
      </c>
      <c r="R585" s="78" t="n">
        <f aca="false">Loan_02!$E585</f>
        <v>0</v>
      </c>
      <c r="S585" s="78" t="n">
        <f aca="false">(-1)*SUM(Roth_01!$D585+Roth_02!$D585+IRA_01!$D585+IRA_02!$D585+Invest_01!$D585+Invest_02!$D585)</f>
        <v>-0</v>
      </c>
      <c r="T585" s="78" t="n">
        <f aca="false">(-1)*(IF(($B585&gt;Input!$O$24),0,Input!$O$30)+IF(($B585&gt;Input!$O$31),0,Input!$O$37)+IF(($B585&gt;Input!$O$38),0,Input!$O$44))</f>
        <v>-0</v>
      </c>
      <c r="U585" s="78" t="n">
        <f aca="false">IF(($AB584*(Input!$C$16/100)&gt;0),0,($AB584*(Input!$C$16/100)))</f>
        <v>0</v>
      </c>
      <c r="V585" s="78"/>
      <c r="W585" s="78" t="n">
        <f aca="false">IF(($N585+$O585+$P585+$Q585+$R585+$S585+$T585+$U585)&lt;0,($N585+$O585+$P585+$Q585+$R585+$S585+$T585+$U585),0)</f>
        <v>0</v>
      </c>
      <c r="X585" s="78"/>
      <c r="Y585" s="78" t="n">
        <f aca="false">IF(($N585+$O585+$P585+$Q585+$R585+$S585+$T585+$U585)&gt;=0,($N585+$O585+$P585+$Q585+$R585+$S585+$T585+$U585),0)</f>
        <v>0</v>
      </c>
      <c r="AA585" s="78" t="n">
        <f aca="false">IF(AND((($AB584+$W584-$U584)&lt;0),($Y585&gt;0)),($AA584-$K585)*(1+Input!$C$18/(12*100)),($AA584+$Y585-$K585)*(1+Input!$C$18/(12*100)))</f>
        <v>2.3931712041111E-009</v>
      </c>
      <c r="AB585" s="78" t="n">
        <f aca="false">IF(AND((($AB584+$W584-$U584)&lt;0),($Y585&gt;=0)),($AB584+$W584-$U584+$Y585)*(1+Input!$C$15/(12*100)),0)</f>
        <v>0</v>
      </c>
    </row>
    <row r="586" customFormat="false" ht="12.8" hidden="false" customHeight="false" outlineLevel="0" collapsed="false">
      <c r="A586" s="76" t="n">
        <v>582</v>
      </c>
      <c r="B586" s="77" t="n">
        <f aca="false">EOMONTH(Input!$C$7,A586)</f>
        <v>60632</v>
      </c>
      <c r="D586" s="76" t="n">
        <f aca="false">DATEDIF(Input!$C$23,$B586,"Y")</f>
        <v>88</v>
      </c>
      <c r="E586" s="76" t="n">
        <f aca="false">DATEDIF(Input!$G$23,$B586,"Y")</f>
        <v>88</v>
      </c>
      <c r="G586" s="78" t="n">
        <f aca="false">Salary_01!$L586</f>
        <v>0</v>
      </c>
      <c r="H586" s="78" t="n">
        <f aca="false">Salary_02!$L586</f>
        <v>0</v>
      </c>
      <c r="I586" s="78" t="n">
        <f aca="false">Retirement_Dist_01!$J586</f>
        <v>0</v>
      </c>
      <c r="J586" s="78" t="n">
        <f aca="false">Retirement_Dist_02!$J586</f>
        <v>0</v>
      </c>
      <c r="K586" s="78" t="n">
        <f aca="true">IF(AND(OR($B586&gt;Input!$C$31,$B586&gt;Input!$G$31),OR($B586&lt;Input!$C$25,$B586&lt;Input!$G$25)),(-1)*PMT(Input!$C$18/(100*12),(OFFSET($A$4, MAX( MATCH(Input!$C$25,$B$4:$B$1004,1), MATCH(Input!$G$25,$B$4:$B$1004,1)),0,1,1) - OFFSET($A$4, MIN( MATCH(Input!$C$31,$B$4:$B$1004,1), MATCH(Input!$G$31,$B$4:$B$1004,1)),0,1,1)),$AD$4,0,1),0)</f>
        <v>0</v>
      </c>
      <c r="L586" s="78" t="n">
        <f aca="false">IF(AND(($B586&lt;Input!$C$31),($B586&lt;Input!$G$31)),($G586+$H586+$I586+$J586),($G586+$H586+$I586+$J586+$K586))</f>
        <v>0</v>
      </c>
      <c r="M586" s="78" t="n">
        <f aca="false">Mortgage!$L586</f>
        <v>0</v>
      </c>
      <c r="N586" s="78" t="n">
        <f aca="false">$L586+$M586</f>
        <v>0</v>
      </c>
      <c r="O586" s="78" t="n">
        <f aca="false">IF(AND(($B586&lt;Input!$C$31),($B586&lt;Input!$G$31)),Expenses!$D586,(-1)*$N586)</f>
        <v>-0</v>
      </c>
      <c r="P586" s="78" t="n">
        <f aca="false">Childcare!$D586</f>
        <v>0</v>
      </c>
      <c r="Q586" s="78" t="n">
        <f aca="false">Loan_01!$E586</f>
        <v>0</v>
      </c>
      <c r="R586" s="78" t="n">
        <f aca="false">Loan_02!$E586</f>
        <v>0</v>
      </c>
      <c r="S586" s="78" t="n">
        <f aca="false">(-1)*SUM(Roth_01!$D586+Roth_02!$D586+IRA_01!$D586+IRA_02!$D586+Invest_01!$D586+Invest_02!$D586)</f>
        <v>-0</v>
      </c>
      <c r="T586" s="78" t="n">
        <f aca="false">(-1)*(IF(($B586&gt;Input!$O$24),0,Input!$O$30)+IF(($B586&gt;Input!$O$31),0,Input!$O$37)+IF(($B586&gt;Input!$O$38),0,Input!$O$44))</f>
        <v>-0</v>
      </c>
      <c r="U586" s="78" t="n">
        <f aca="false">IF(($AB585*(Input!$C$16/100)&gt;0),0,($AB585*(Input!$C$16/100)))</f>
        <v>0</v>
      </c>
      <c r="V586" s="78"/>
      <c r="W586" s="78" t="n">
        <f aca="false">IF(($N586+$O586+$P586+$Q586+$R586+$S586+$T586+$U586)&lt;0,($N586+$O586+$P586+$Q586+$R586+$S586+$T586+$U586),0)</f>
        <v>0</v>
      </c>
      <c r="X586" s="78"/>
      <c r="Y586" s="78" t="n">
        <f aca="false">IF(($N586+$O586+$P586+$Q586+$R586+$S586+$T586+$U586)&gt;=0,($N586+$O586+$P586+$Q586+$R586+$S586+$T586+$U586),0)</f>
        <v>0</v>
      </c>
      <c r="AA586" s="78" t="n">
        <f aca="false">IF(AND((($AB585+$W585-$U585)&lt;0),($Y586&gt;0)),($AA585-$K586)*(1+Input!$C$18/(12*100)),($AA585+$Y586-$K586)*(1+Input!$C$18/(12*100)))</f>
        <v>2.39327091957794E-009</v>
      </c>
      <c r="AB586" s="78" t="n">
        <f aca="false">IF(AND((($AB585+$W585-$U585)&lt;0),($Y586&gt;=0)),($AB585+$W585-$U585+$Y586)*(1+Input!$C$15/(12*100)),0)</f>
        <v>0</v>
      </c>
    </row>
    <row r="587" customFormat="false" ht="12.8" hidden="false" customHeight="false" outlineLevel="0" collapsed="false">
      <c r="A587" s="76" t="n">
        <v>583</v>
      </c>
      <c r="B587" s="77" t="n">
        <f aca="false">EOMONTH(Input!$C$7,A587)</f>
        <v>60663</v>
      </c>
      <c r="D587" s="76" t="n">
        <f aca="false">DATEDIF(Input!$C$23,$B587,"Y")</f>
        <v>88</v>
      </c>
      <c r="E587" s="76" t="n">
        <f aca="false">DATEDIF(Input!$G$23,$B587,"Y")</f>
        <v>88</v>
      </c>
      <c r="G587" s="78" t="n">
        <f aca="false">Salary_01!$L587</f>
        <v>0</v>
      </c>
      <c r="H587" s="78" t="n">
        <f aca="false">Salary_02!$L587</f>
        <v>0</v>
      </c>
      <c r="I587" s="78" t="n">
        <f aca="false">Retirement_Dist_01!$J587</f>
        <v>0</v>
      </c>
      <c r="J587" s="78" t="n">
        <f aca="false">Retirement_Dist_02!$J587</f>
        <v>0</v>
      </c>
      <c r="K587" s="78" t="n">
        <f aca="true">IF(AND(OR($B587&gt;Input!$C$31,$B587&gt;Input!$G$31),OR($B587&lt;Input!$C$25,$B587&lt;Input!$G$25)),(-1)*PMT(Input!$C$18/(100*12),(OFFSET($A$4, MAX( MATCH(Input!$C$25,$B$4:$B$1004,1), MATCH(Input!$G$25,$B$4:$B$1004,1)),0,1,1) - OFFSET($A$4, MIN( MATCH(Input!$C$31,$B$4:$B$1004,1), MATCH(Input!$G$31,$B$4:$B$1004,1)),0,1,1)),$AD$4,0,1),0)</f>
        <v>0</v>
      </c>
      <c r="L587" s="78" t="n">
        <f aca="false">IF(AND(($B587&lt;Input!$C$31),($B587&lt;Input!$G$31)),($G587+$H587+$I587+$J587),($G587+$H587+$I587+$J587+$K587))</f>
        <v>0</v>
      </c>
      <c r="M587" s="78" t="n">
        <f aca="false">Mortgage!$L587</f>
        <v>0</v>
      </c>
      <c r="N587" s="78" t="n">
        <f aca="false">$L587+$M587</f>
        <v>0</v>
      </c>
      <c r="O587" s="78" t="n">
        <f aca="false">IF(AND(($B587&lt;Input!$C$31),($B587&lt;Input!$G$31)),Expenses!$D587,(-1)*$N587)</f>
        <v>-0</v>
      </c>
      <c r="P587" s="78" t="n">
        <f aca="false">Childcare!$D587</f>
        <v>0</v>
      </c>
      <c r="Q587" s="78" t="n">
        <f aca="false">Loan_01!$E587</f>
        <v>0</v>
      </c>
      <c r="R587" s="78" t="n">
        <f aca="false">Loan_02!$E587</f>
        <v>0</v>
      </c>
      <c r="S587" s="78" t="n">
        <f aca="false">(-1)*SUM(Roth_01!$D587+Roth_02!$D587+IRA_01!$D587+IRA_02!$D587+Invest_01!$D587+Invest_02!$D587)</f>
        <v>-0</v>
      </c>
      <c r="T587" s="78" t="n">
        <f aca="false">(-1)*(IF(($B587&gt;Input!$O$24),0,Input!$O$30)+IF(($B587&gt;Input!$O$31),0,Input!$O$37)+IF(($B587&gt;Input!$O$38),0,Input!$O$44))</f>
        <v>-0</v>
      </c>
      <c r="U587" s="78" t="n">
        <f aca="false">IF(($AB586*(Input!$C$16/100)&gt;0),0,($AB586*(Input!$C$16/100)))</f>
        <v>0</v>
      </c>
      <c r="V587" s="78"/>
      <c r="W587" s="78" t="n">
        <f aca="false">IF(($N587+$O587+$P587+$Q587+$R587+$S587+$T587+$U587)&lt;0,($N587+$O587+$P587+$Q587+$R587+$S587+$T587+$U587),0)</f>
        <v>0</v>
      </c>
      <c r="X587" s="78"/>
      <c r="Y587" s="78" t="n">
        <f aca="false">IF(($N587+$O587+$P587+$Q587+$R587+$S587+$T587+$U587)&gt;=0,($N587+$O587+$P587+$Q587+$R587+$S587+$T587+$U587),0)</f>
        <v>0</v>
      </c>
      <c r="AA587" s="78" t="n">
        <f aca="false">IF(AND((($AB586+$W586-$U586)&lt;0),($Y587&gt;0)),($AA586-$K587)*(1+Input!$C$18/(12*100)),($AA586+$Y587-$K587)*(1+Input!$C$18/(12*100)))</f>
        <v>2.39337063919959E-009</v>
      </c>
      <c r="AB587" s="78" t="n">
        <f aca="false">IF(AND((($AB586+$W586-$U586)&lt;0),($Y587&gt;=0)),($AB586+$W586-$U586+$Y587)*(1+Input!$C$15/(12*100)),0)</f>
        <v>0</v>
      </c>
    </row>
    <row r="588" customFormat="false" ht="12.8" hidden="false" customHeight="false" outlineLevel="0" collapsed="false">
      <c r="A588" s="76" t="n">
        <v>584</v>
      </c>
      <c r="B588" s="77" t="n">
        <f aca="false">EOMONTH(Input!$C$7,A588)</f>
        <v>60691</v>
      </c>
      <c r="D588" s="76" t="n">
        <f aca="false">DATEDIF(Input!$C$23,$B588,"Y")</f>
        <v>88</v>
      </c>
      <c r="E588" s="76" t="n">
        <f aca="false">DATEDIF(Input!$G$23,$B588,"Y")</f>
        <v>88</v>
      </c>
      <c r="G588" s="78" t="n">
        <f aca="false">Salary_01!$L588</f>
        <v>0</v>
      </c>
      <c r="H588" s="78" t="n">
        <f aca="false">Salary_02!$L588</f>
        <v>0</v>
      </c>
      <c r="I588" s="78" t="n">
        <f aca="false">Retirement_Dist_01!$J588</f>
        <v>0</v>
      </c>
      <c r="J588" s="78" t="n">
        <f aca="false">Retirement_Dist_02!$J588</f>
        <v>0</v>
      </c>
      <c r="K588" s="78" t="n">
        <f aca="true">IF(AND(OR($B588&gt;Input!$C$31,$B588&gt;Input!$G$31),OR($B588&lt;Input!$C$25,$B588&lt;Input!$G$25)),(-1)*PMT(Input!$C$18/(100*12),(OFFSET($A$4, MAX( MATCH(Input!$C$25,$B$4:$B$1004,1), MATCH(Input!$G$25,$B$4:$B$1004,1)),0,1,1) - OFFSET($A$4, MIN( MATCH(Input!$C$31,$B$4:$B$1004,1), MATCH(Input!$G$31,$B$4:$B$1004,1)),0,1,1)),$AD$4,0,1),0)</f>
        <v>0</v>
      </c>
      <c r="L588" s="78" t="n">
        <f aca="false">IF(AND(($B588&lt;Input!$C$31),($B588&lt;Input!$G$31)),($G588+$H588+$I588+$J588),($G588+$H588+$I588+$J588+$K588))</f>
        <v>0</v>
      </c>
      <c r="M588" s="78" t="n">
        <f aca="false">Mortgage!$L588</f>
        <v>0</v>
      </c>
      <c r="N588" s="78" t="n">
        <f aca="false">$L588+$M588</f>
        <v>0</v>
      </c>
      <c r="O588" s="78" t="n">
        <f aca="false">IF(AND(($B588&lt;Input!$C$31),($B588&lt;Input!$G$31)),Expenses!$D588,(-1)*$N588)</f>
        <v>-0</v>
      </c>
      <c r="P588" s="78" t="n">
        <f aca="false">Childcare!$D588</f>
        <v>0</v>
      </c>
      <c r="Q588" s="78" t="n">
        <f aca="false">Loan_01!$E588</f>
        <v>0</v>
      </c>
      <c r="R588" s="78" t="n">
        <f aca="false">Loan_02!$E588</f>
        <v>0</v>
      </c>
      <c r="S588" s="78" t="n">
        <f aca="false">(-1)*SUM(Roth_01!$D588+Roth_02!$D588+IRA_01!$D588+IRA_02!$D588+Invest_01!$D588+Invest_02!$D588)</f>
        <v>-0</v>
      </c>
      <c r="T588" s="78" t="n">
        <f aca="false">(-1)*(IF(($B588&gt;Input!$O$24),0,Input!$O$30)+IF(($B588&gt;Input!$O$31),0,Input!$O$37)+IF(($B588&gt;Input!$O$38),0,Input!$O$44))</f>
        <v>-0</v>
      </c>
      <c r="U588" s="78" t="n">
        <f aca="false">IF(($AB587*(Input!$C$16/100)&gt;0),0,($AB587*(Input!$C$16/100)))</f>
        <v>0</v>
      </c>
      <c r="V588" s="78"/>
      <c r="W588" s="78" t="n">
        <f aca="false">IF(($N588+$O588+$P588+$Q588+$R588+$S588+$T588+$U588)&lt;0,($N588+$O588+$P588+$Q588+$R588+$S588+$T588+$U588),0)</f>
        <v>0</v>
      </c>
      <c r="X588" s="78"/>
      <c r="Y588" s="78" t="n">
        <f aca="false">IF(($N588+$O588+$P588+$Q588+$R588+$S588+$T588+$U588)&gt;=0,($N588+$O588+$P588+$Q588+$R588+$S588+$T588+$U588),0)</f>
        <v>0</v>
      </c>
      <c r="AA588" s="78" t="n">
        <f aca="false">IF(AND((($AB587+$W587-$U587)&lt;0),($Y588&gt;0)),($AA587-$K588)*(1+Input!$C$18/(12*100)),($AA587+$Y588-$K588)*(1+Input!$C$18/(12*100)))</f>
        <v>2.39347036297622E-009</v>
      </c>
      <c r="AB588" s="78" t="n">
        <f aca="false">IF(AND((($AB587+$W587-$U587)&lt;0),($Y588&gt;=0)),($AB587+$W587-$U587+$Y588)*(1+Input!$C$15/(12*100)),0)</f>
        <v>0</v>
      </c>
    </row>
    <row r="589" customFormat="false" ht="12.8" hidden="false" customHeight="false" outlineLevel="0" collapsed="false">
      <c r="A589" s="76" t="n">
        <v>585</v>
      </c>
      <c r="B589" s="77" t="n">
        <f aca="false">EOMONTH(Input!$C$7,A589)</f>
        <v>60722</v>
      </c>
      <c r="D589" s="76" t="n">
        <f aca="false">DATEDIF(Input!$C$23,$B589,"Y")</f>
        <v>88</v>
      </c>
      <c r="E589" s="76" t="n">
        <f aca="false">DATEDIF(Input!$G$23,$B589,"Y")</f>
        <v>88</v>
      </c>
      <c r="G589" s="78" t="n">
        <f aca="false">Salary_01!$L589</f>
        <v>0</v>
      </c>
      <c r="H589" s="78" t="n">
        <f aca="false">Salary_02!$L589</f>
        <v>0</v>
      </c>
      <c r="I589" s="78" t="n">
        <f aca="false">Retirement_Dist_01!$J589</f>
        <v>0</v>
      </c>
      <c r="J589" s="78" t="n">
        <f aca="false">Retirement_Dist_02!$J589</f>
        <v>0</v>
      </c>
      <c r="K589" s="78" t="n">
        <f aca="true">IF(AND(OR($B589&gt;Input!$C$31,$B589&gt;Input!$G$31),OR($B589&lt;Input!$C$25,$B589&lt;Input!$G$25)),(-1)*PMT(Input!$C$18/(100*12),(OFFSET($A$4, MAX( MATCH(Input!$C$25,$B$4:$B$1004,1), MATCH(Input!$G$25,$B$4:$B$1004,1)),0,1,1) - OFFSET($A$4, MIN( MATCH(Input!$C$31,$B$4:$B$1004,1), MATCH(Input!$G$31,$B$4:$B$1004,1)),0,1,1)),$AD$4,0,1),0)</f>
        <v>0</v>
      </c>
      <c r="L589" s="78" t="n">
        <f aca="false">IF(AND(($B589&lt;Input!$C$31),($B589&lt;Input!$G$31)),($G589+$H589+$I589+$J589),($G589+$H589+$I589+$J589+$K589))</f>
        <v>0</v>
      </c>
      <c r="M589" s="78" t="n">
        <f aca="false">Mortgage!$L589</f>
        <v>0</v>
      </c>
      <c r="N589" s="78" t="n">
        <f aca="false">$L589+$M589</f>
        <v>0</v>
      </c>
      <c r="O589" s="78" t="n">
        <f aca="false">IF(AND(($B589&lt;Input!$C$31),($B589&lt;Input!$G$31)),Expenses!$D589,(-1)*$N589)</f>
        <v>-0</v>
      </c>
      <c r="P589" s="78" t="n">
        <f aca="false">Childcare!$D589</f>
        <v>0</v>
      </c>
      <c r="Q589" s="78" t="n">
        <f aca="false">Loan_01!$E589</f>
        <v>0</v>
      </c>
      <c r="R589" s="78" t="n">
        <f aca="false">Loan_02!$E589</f>
        <v>0</v>
      </c>
      <c r="S589" s="78" t="n">
        <f aca="false">(-1)*SUM(Roth_01!$D589+Roth_02!$D589+IRA_01!$D589+IRA_02!$D589+Invest_01!$D589+Invest_02!$D589)</f>
        <v>-0</v>
      </c>
      <c r="T589" s="78" t="n">
        <f aca="false">(-1)*(IF(($B589&gt;Input!$O$24),0,Input!$O$30)+IF(($B589&gt;Input!$O$31),0,Input!$O$37)+IF(($B589&gt;Input!$O$38),0,Input!$O$44))</f>
        <v>-0</v>
      </c>
      <c r="U589" s="78" t="n">
        <f aca="false">IF(($AB588*(Input!$C$16/100)&gt;0),0,($AB588*(Input!$C$16/100)))</f>
        <v>0</v>
      </c>
      <c r="V589" s="78"/>
      <c r="W589" s="78" t="n">
        <f aca="false">IF(($N589+$O589+$P589+$Q589+$R589+$S589+$T589+$U589)&lt;0,($N589+$O589+$P589+$Q589+$R589+$S589+$T589+$U589),0)</f>
        <v>0</v>
      </c>
      <c r="X589" s="78"/>
      <c r="Y589" s="78" t="n">
        <f aca="false">IF(($N589+$O589+$P589+$Q589+$R589+$S589+$T589+$U589)&gt;=0,($N589+$O589+$P589+$Q589+$R589+$S589+$T589+$U589),0)</f>
        <v>0</v>
      </c>
      <c r="AA589" s="78" t="n">
        <f aca="false">IF(AND((($AB588+$W588-$U588)&lt;0),($Y589&gt;0)),($AA588-$K589)*(1+Input!$C$18/(12*100)),($AA588+$Y589-$K589)*(1+Input!$C$18/(12*100)))</f>
        <v>2.39357009090801E-009</v>
      </c>
      <c r="AB589" s="78" t="n">
        <f aca="false">IF(AND((($AB588+$W588-$U588)&lt;0),($Y589&gt;=0)),($AB588+$W588-$U588+$Y589)*(1+Input!$C$15/(12*100)),0)</f>
        <v>0</v>
      </c>
    </row>
    <row r="590" customFormat="false" ht="12.8" hidden="false" customHeight="false" outlineLevel="0" collapsed="false">
      <c r="A590" s="76" t="n">
        <v>586</v>
      </c>
      <c r="B590" s="77" t="n">
        <f aca="false">EOMONTH(Input!$C$7,A590)</f>
        <v>60752</v>
      </c>
      <c r="D590" s="76" t="n">
        <f aca="false">DATEDIF(Input!$C$23,$B590,"Y")</f>
        <v>88</v>
      </c>
      <c r="E590" s="76" t="n">
        <f aca="false">DATEDIF(Input!$G$23,$B590,"Y")</f>
        <v>88</v>
      </c>
      <c r="G590" s="78" t="n">
        <f aca="false">Salary_01!$L590</f>
        <v>0</v>
      </c>
      <c r="H590" s="78" t="n">
        <f aca="false">Salary_02!$L590</f>
        <v>0</v>
      </c>
      <c r="I590" s="78" t="n">
        <f aca="false">Retirement_Dist_01!$J590</f>
        <v>0</v>
      </c>
      <c r="J590" s="78" t="n">
        <f aca="false">Retirement_Dist_02!$J590</f>
        <v>0</v>
      </c>
      <c r="K590" s="78" t="n">
        <f aca="true">IF(AND(OR($B590&gt;Input!$C$31,$B590&gt;Input!$G$31),OR($B590&lt;Input!$C$25,$B590&lt;Input!$G$25)),(-1)*PMT(Input!$C$18/(100*12),(OFFSET($A$4, MAX( MATCH(Input!$C$25,$B$4:$B$1004,1), MATCH(Input!$G$25,$B$4:$B$1004,1)),0,1,1) - OFFSET($A$4, MIN( MATCH(Input!$C$31,$B$4:$B$1004,1), MATCH(Input!$G$31,$B$4:$B$1004,1)),0,1,1)),$AD$4,0,1),0)</f>
        <v>0</v>
      </c>
      <c r="L590" s="78" t="n">
        <f aca="false">IF(AND(($B590&lt;Input!$C$31),($B590&lt;Input!$G$31)),($G590+$H590+$I590+$J590),($G590+$H590+$I590+$J590+$K590))</f>
        <v>0</v>
      </c>
      <c r="M590" s="78" t="n">
        <f aca="false">Mortgage!$L590</f>
        <v>0</v>
      </c>
      <c r="N590" s="78" t="n">
        <f aca="false">$L590+$M590</f>
        <v>0</v>
      </c>
      <c r="O590" s="78" t="n">
        <f aca="false">IF(AND(($B590&lt;Input!$C$31),($B590&lt;Input!$G$31)),Expenses!$D590,(-1)*$N590)</f>
        <v>-0</v>
      </c>
      <c r="P590" s="78" t="n">
        <f aca="false">Childcare!$D590</f>
        <v>0</v>
      </c>
      <c r="Q590" s="78" t="n">
        <f aca="false">Loan_01!$E590</f>
        <v>0</v>
      </c>
      <c r="R590" s="78" t="n">
        <f aca="false">Loan_02!$E590</f>
        <v>0</v>
      </c>
      <c r="S590" s="78" t="n">
        <f aca="false">(-1)*SUM(Roth_01!$D590+Roth_02!$D590+IRA_01!$D590+IRA_02!$D590+Invest_01!$D590+Invest_02!$D590)</f>
        <v>-0</v>
      </c>
      <c r="T590" s="78" t="n">
        <f aca="false">(-1)*(IF(($B590&gt;Input!$O$24),0,Input!$O$30)+IF(($B590&gt;Input!$O$31),0,Input!$O$37)+IF(($B590&gt;Input!$O$38),0,Input!$O$44))</f>
        <v>-0</v>
      </c>
      <c r="U590" s="78" t="n">
        <f aca="false">IF(($AB589*(Input!$C$16/100)&gt;0),0,($AB589*(Input!$C$16/100)))</f>
        <v>0</v>
      </c>
      <c r="V590" s="78"/>
      <c r="W590" s="78" t="n">
        <f aca="false">IF(($N590+$O590+$P590+$Q590+$R590+$S590+$T590+$U590)&lt;0,($N590+$O590+$P590+$Q590+$R590+$S590+$T590+$U590),0)</f>
        <v>0</v>
      </c>
      <c r="X590" s="78"/>
      <c r="Y590" s="78" t="n">
        <f aca="false">IF(($N590+$O590+$P590+$Q590+$R590+$S590+$T590+$U590)&gt;=0,($N590+$O590+$P590+$Q590+$R590+$S590+$T590+$U590),0)</f>
        <v>0</v>
      </c>
      <c r="AA590" s="78" t="n">
        <f aca="false">IF(AND((($AB589+$W589-$U589)&lt;0),($Y590&gt;0)),($AA589-$K590)*(1+Input!$C$18/(12*100)),($AA589+$Y590-$K590)*(1+Input!$C$18/(12*100)))</f>
        <v>2.39366982299513E-009</v>
      </c>
      <c r="AB590" s="78" t="n">
        <f aca="false">IF(AND((($AB589+$W589-$U589)&lt;0),($Y590&gt;=0)),($AB589+$W589-$U589+$Y590)*(1+Input!$C$15/(12*100)),0)</f>
        <v>0</v>
      </c>
    </row>
    <row r="591" customFormat="false" ht="12.8" hidden="false" customHeight="false" outlineLevel="0" collapsed="false">
      <c r="A591" s="76" t="n">
        <v>587</v>
      </c>
      <c r="B591" s="77" t="n">
        <f aca="false">EOMONTH(Input!$C$7,A591)</f>
        <v>60783</v>
      </c>
      <c r="D591" s="76" t="n">
        <f aca="false">DATEDIF(Input!$C$23,$B591,"Y")</f>
        <v>89</v>
      </c>
      <c r="E591" s="76" t="n">
        <f aca="false">DATEDIF(Input!$G$23,$B591,"Y")</f>
        <v>89</v>
      </c>
      <c r="G591" s="78" t="n">
        <f aca="false">Salary_01!$L591</f>
        <v>0</v>
      </c>
      <c r="H591" s="78" t="n">
        <f aca="false">Salary_02!$L591</f>
        <v>0</v>
      </c>
      <c r="I591" s="78" t="n">
        <f aca="false">Retirement_Dist_01!$J591</f>
        <v>0</v>
      </c>
      <c r="J591" s="78" t="n">
        <f aca="false">Retirement_Dist_02!$J591</f>
        <v>0</v>
      </c>
      <c r="K591" s="78" t="n">
        <f aca="true">IF(AND(OR($B591&gt;Input!$C$31,$B591&gt;Input!$G$31),OR($B591&lt;Input!$C$25,$B591&lt;Input!$G$25)),(-1)*PMT(Input!$C$18/(100*12),(OFFSET($A$4, MAX( MATCH(Input!$C$25,$B$4:$B$1004,1), MATCH(Input!$G$25,$B$4:$B$1004,1)),0,1,1) - OFFSET($A$4, MIN( MATCH(Input!$C$31,$B$4:$B$1004,1), MATCH(Input!$G$31,$B$4:$B$1004,1)),0,1,1)),$AD$4,0,1),0)</f>
        <v>0</v>
      </c>
      <c r="L591" s="78" t="n">
        <f aca="false">IF(AND(($B591&lt;Input!$C$31),($B591&lt;Input!$G$31)),($G591+$H591+$I591+$J591),($G591+$H591+$I591+$J591+$K591))</f>
        <v>0</v>
      </c>
      <c r="M591" s="78" t="n">
        <f aca="false">Mortgage!$L591</f>
        <v>0</v>
      </c>
      <c r="N591" s="78" t="n">
        <f aca="false">$L591+$M591</f>
        <v>0</v>
      </c>
      <c r="O591" s="78" t="n">
        <f aca="false">IF(AND(($B591&lt;Input!$C$31),($B591&lt;Input!$G$31)),Expenses!$D591,(-1)*$N591)</f>
        <v>-0</v>
      </c>
      <c r="P591" s="78" t="n">
        <f aca="false">Childcare!$D591</f>
        <v>0</v>
      </c>
      <c r="Q591" s="78" t="n">
        <f aca="false">Loan_01!$E591</f>
        <v>0</v>
      </c>
      <c r="R591" s="78" t="n">
        <f aca="false">Loan_02!$E591</f>
        <v>0</v>
      </c>
      <c r="S591" s="78" t="n">
        <f aca="false">(-1)*SUM(Roth_01!$D591+Roth_02!$D591+IRA_01!$D591+IRA_02!$D591+Invest_01!$D591+Invest_02!$D591)</f>
        <v>-0</v>
      </c>
      <c r="T591" s="78" t="n">
        <f aca="false">(-1)*(IF(($B591&gt;Input!$O$24),0,Input!$O$30)+IF(($B591&gt;Input!$O$31),0,Input!$O$37)+IF(($B591&gt;Input!$O$38),0,Input!$O$44))</f>
        <v>-0</v>
      </c>
      <c r="U591" s="78" t="n">
        <f aca="false">IF(($AB590*(Input!$C$16/100)&gt;0),0,($AB590*(Input!$C$16/100)))</f>
        <v>0</v>
      </c>
      <c r="V591" s="78"/>
      <c r="W591" s="78" t="n">
        <f aca="false">IF(($N591+$O591+$P591+$Q591+$R591+$S591+$T591+$U591)&lt;0,($N591+$O591+$P591+$Q591+$R591+$S591+$T591+$U591),0)</f>
        <v>0</v>
      </c>
      <c r="X591" s="78"/>
      <c r="Y591" s="78" t="n">
        <f aca="false">IF(($N591+$O591+$P591+$Q591+$R591+$S591+$T591+$U591)&gt;=0,($N591+$O591+$P591+$Q591+$R591+$S591+$T591+$U591),0)</f>
        <v>0</v>
      </c>
      <c r="AA591" s="78" t="n">
        <f aca="false">IF(AND((($AB590+$W590-$U590)&lt;0),($Y591&gt;0)),($AA590-$K591)*(1+Input!$C$18/(12*100)),($AA590+$Y591-$K591)*(1+Input!$C$18/(12*100)))</f>
        <v>2.39376955923776E-009</v>
      </c>
      <c r="AB591" s="78" t="n">
        <f aca="false">IF(AND((($AB590+$W590-$U590)&lt;0),($Y591&gt;=0)),($AB590+$W590-$U590+$Y591)*(1+Input!$C$15/(12*100)),0)</f>
        <v>0</v>
      </c>
    </row>
    <row r="592" customFormat="false" ht="12.8" hidden="false" customHeight="false" outlineLevel="0" collapsed="false">
      <c r="A592" s="76" t="n">
        <v>588</v>
      </c>
      <c r="B592" s="77" t="n">
        <f aca="false">EOMONTH(Input!$C$7,A592)</f>
        <v>60813</v>
      </c>
      <c r="D592" s="76" t="n">
        <f aca="false">DATEDIF(Input!$C$23,$B592,"Y")</f>
        <v>89</v>
      </c>
      <c r="E592" s="76" t="n">
        <f aca="false">DATEDIF(Input!$G$23,$B592,"Y")</f>
        <v>89</v>
      </c>
      <c r="G592" s="78" t="n">
        <f aca="false">Salary_01!$L592</f>
        <v>0</v>
      </c>
      <c r="H592" s="78" t="n">
        <f aca="false">Salary_02!$L592</f>
        <v>0</v>
      </c>
      <c r="I592" s="78" t="n">
        <f aca="false">Retirement_Dist_01!$J592</f>
        <v>0</v>
      </c>
      <c r="J592" s="78" t="n">
        <f aca="false">Retirement_Dist_02!$J592</f>
        <v>0</v>
      </c>
      <c r="K592" s="78" t="n">
        <f aca="true">IF(AND(OR($B592&gt;Input!$C$31,$B592&gt;Input!$G$31),OR($B592&lt;Input!$C$25,$B592&lt;Input!$G$25)),(-1)*PMT(Input!$C$18/(100*12),(OFFSET($A$4, MAX( MATCH(Input!$C$25,$B$4:$B$1004,1), MATCH(Input!$G$25,$B$4:$B$1004,1)),0,1,1) - OFFSET($A$4, MIN( MATCH(Input!$C$31,$B$4:$B$1004,1), MATCH(Input!$G$31,$B$4:$B$1004,1)),0,1,1)),$AD$4,0,1),0)</f>
        <v>0</v>
      </c>
      <c r="L592" s="78" t="n">
        <f aca="false">IF(AND(($B592&lt;Input!$C$31),($B592&lt;Input!$G$31)),($G592+$H592+$I592+$J592),($G592+$H592+$I592+$J592+$K592))</f>
        <v>0</v>
      </c>
      <c r="M592" s="78" t="n">
        <f aca="false">Mortgage!$L592</f>
        <v>0</v>
      </c>
      <c r="N592" s="78" t="n">
        <f aca="false">$L592+$M592</f>
        <v>0</v>
      </c>
      <c r="O592" s="78" t="n">
        <f aca="false">IF(AND(($B592&lt;Input!$C$31),($B592&lt;Input!$G$31)),Expenses!$D592,(-1)*$N592)</f>
        <v>-0</v>
      </c>
      <c r="P592" s="78" t="n">
        <f aca="false">Childcare!$D592</f>
        <v>0</v>
      </c>
      <c r="Q592" s="78" t="n">
        <f aca="false">Loan_01!$E592</f>
        <v>0</v>
      </c>
      <c r="R592" s="78" t="n">
        <f aca="false">Loan_02!$E592</f>
        <v>0</v>
      </c>
      <c r="S592" s="78" t="n">
        <f aca="false">(-1)*SUM(Roth_01!$D592+Roth_02!$D592+IRA_01!$D592+IRA_02!$D592+Invest_01!$D592+Invest_02!$D592)</f>
        <v>-0</v>
      </c>
      <c r="T592" s="78" t="n">
        <f aca="false">(-1)*(IF(($B592&gt;Input!$O$24),0,Input!$O$30)+IF(($B592&gt;Input!$O$31),0,Input!$O$37)+IF(($B592&gt;Input!$O$38),0,Input!$O$44))</f>
        <v>-0</v>
      </c>
      <c r="U592" s="78" t="n">
        <f aca="false">IF(($AB591*(Input!$C$16/100)&gt;0),0,($AB591*(Input!$C$16/100)))</f>
        <v>0</v>
      </c>
      <c r="V592" s="78"/>
      <c r="W592" s="78" t="n">
        <f aca="false">IF(($N592+$O592+$P592+$Q592+$R592+$S592+$T592+$U592)&lt;0,($N592+$O592+$P592+$Q592+$R592+$S592+$T592+$U592),0)</f>
        <v>0</v>
      </c>
      <c r="X592" s="78"/>
      <c r="Y592" s="78" t="n">
        <f aca="false">IF(($N592+$O592+$P592+$Q592+$R592+$S592+$T592+$U592)&gt;=0,($N592+$O592+$P592+$Q592+$R592+$S592+$T592+$U592),0)</f>
        <v>0</v>
      </c>
      <c r="AA592" s="78" t="n">
        <f aca="false">IF(AND((($AB591+$W591-$U591)&lt;0),($Y592&gt;0)),($AA591-$K592)*(1+Input!$C$18/(12*100)),($AA591+$Y592-$K592)*(1+Input!$C$18/(12*100)))</f>
        <v>2.39386929963606E-009</v>
      </c>
      <c r="AB592" s="78" t="n">
        <f aca="false">IF(AND((($AB591+$W591-$U591)&lt;0),($Y592&gt;=0)),($AB591+$W591-$U591+$Y592)*(1+Input!$C$15/(12*100)),0)</f>
        <v>0</v>
      </c>
    </row>
    <row r="593" customFormat="false" ht="12.8" hidden="false" customHeight="false" outlineLevel="0" collapsed="false">
      <c r="A593" s="76" t="n">
        <v>589</v>
      </c>
      <c r="B593" s="77" t="n">
        <f aca="false">EOMONTH(Input!$C$7,A593)</f>
        <v>60844</v>
      </c>
      <c r="D593" s="76" t="n">
        <f aca="false">DATEDIF(Input!$C$23,$B593,"Y")</f>
        <v>89</v>
      </c>
      <c r="E593" s="76" t="n">
        <f aca="false">DATEDIF(Input!$G$23,$B593,"Y")</f>
        <v>89</v>
      </c>
      <c r="G593" s="78" t="n">
        <f aca="false">Salary_01!$L593</f>
        <v>0</v>
      </c>
      <c r="H593" s="78" t="n">
        <f aca="false">Salary_02!$L593</f>
        <v>0</v>
      </c>
      <c r="I593" s="78" t="n">
        <f aca="false">Retirement_Dist_01!$J593</f>
        <v>0</v>
      </c>
      <c r="J593" s="78" t="n">
        <f aca="false">Retirement_Dist_02!$J593</f>
        <v>0</v>
      </c>
      <c r="K593" s="78" t="n">
        <f aca="true">IF(AND(OR($B593&gt;Input!$C$31,$B593&gt;Input!$G$31),OR($B593&lt;Input!$C$25,$B593&lt;Input!$G$25)),(-1)*PMT(Input!$C$18/(100*12),(OFFSET($A$4, MAX( MATCH(Input!$C$25,$B$4:$B$1004,1), MATCH(Input!$G$25,$B$4:$B$1004,1)),0,1,1) - OFFSET($A$4, MIN( MATCH(Input!$C$31,$B$4:$B$1004,1), MATCH(Input!$G$31,$B$4:$B$1004,1)),0,1,1)),$AD$4,0,1),0)</f>
        <v>0</v>
      </c>
      <c r="L593" s="78" t="n">
        <f aca="false">IF(AND(($B593&lt;Input!$C$31),($B593&lt;Input!$G$31)),($G593+$H593+$I593+$J593),($G593+$H593+$I593+$J593+$K593))</f>
        <v>0</v>
      </c>
      <c r="M593" s="78" t="n">
        <f aca="false">Mortgage!$L593</f>
        <v>0</v>
      </c>
      <c r="N593" s="78" t="n">
        <f aca="false">$L593+$M593</f>
        <v>0</v>
      </c>
      <c r="O593" s="78" t="n">
        <f aca="false">IF(AND(($B593&lt;Input!$C$31),($B593&lt;Input!$G$31)),Expenses!$D593,(-1)*$N593)</f>
        <v>-0</v>
      </c>
      <c r="P593" s="78" t="n">
        <f aca="false">Childcare!$D593</f>
        <v>0</v>
      </c>
      <c r="Q593" s="78" t="n">
        <f aca="false">Loan_01!$E593</f>
        <v>0</v>
      </c>
      <c r="R593" s="78" t="n">
        <f aca="false">Loan_02!$E593</f>
        <v>0</v>
      </c>
      <c r="S593" s="78" t="n">
        <f aca="false">(-1)*SUM(Roth_01!$D593+Roth_02!$D593+IRA_01!$D593+IRA_02!$D593+Invest_01!$D593+Invest_02!$D593)</f>
        <v>-0</v>
      </c>
      <c r="T593" s="78" t="n">
        <f aca="false">(-1)*(IF(($B593&gt;Input!$O$24),0,Input!$O$30)+IF(($B593&gt;Input!$O$31),0,Input!$O$37)+IF(($B593&gt;Input!$O$38),0,Input!$O$44))</f>
        <v>-0</v>
      </c>
      <c r="U593" s="78" t="n">
        <f aca="false">IF(($AB592*(Input!$C$16/100)&gt;0),0,($AB592*(Input!$C$16/100)))</f>
        <v>0</v>
      </c>
      <c r="V593" s="78"/>
      <c r="W593" s="78" t="n">
        <f aca="false">IF(($N593+$O593+$P593+$Q593+$R593+$S593+$T593+$U593)&lt;0,($N593+$O593+$P593+$Q593+$R593+$S593+$T593+$U593),0)</f>
        <v>0</v>
      </c>
      <c r="X593" s="78"/>
      <c r="Y593" s="78" t="n">
        <f aca="false">IF(($N593+$O593+$P593+$Q593+$R593+$S593+$T593+$U593)&gt;=0,($N593+$O593+$P593+$Q593+$R593+$S593+$T593+$U593),0)</f>
        <v>0</v>
      </c>
      <c r="AA593" s="78" t="n">
        <f aca="false">IF(AND((($AB592+$W592-$U592)&lt;0),($Y593&gt;0)),($AA592-$K593)*(1+Input!$C$18/(12*100)),($AA592+$Y593-$K593)*(1+Input!$C$18/(12*100)))</f>
        <v>2.39396904419021E-009</v>
      </c>
      <c r="AB593" s="78" t="n">
        <f aca="false">IF(AND((($AB592+$W592-$U592)&lt;0),($Y593&gt;=0)),($AB592+$W592-$U592+$Y593)*(1+Input!$C$15/(12*100)),0)</f>
        <v>0</v>
      </c>
    </row>
    <row r="594" customFormat="false" ht="12.8" hidden="false" customHeight="false" outlineLevel="0" collapsed="false">
      <c r="A594" s="76" t="n">
        <v>590</v>
      </c>
      <c r="B594" s="77" t="n">
        <f aca="false">EOMONTH(Input!$C$7,A594)</f>
        <v>60875</v>
      </c>
      <c r="D594" s="76" t="n">
        <f aca="false">DATEDIF(Input!$C$23,$B594,"Y")</f>
        <v>89</v>
      </c>
      <c r="E594" s="76" t="n">
        <f aca="false">DATEDIF(Input!$G$23,$B594,"Y")</f>
        <v>89</v>
      </c>
      <c r="G594" s="78" t="n">
        <f aca="false">Salary_01!$L594</f>
        <v>0</v>
      </c>
      <c r="H594" s="78" t="n">
        <f aca="false">Salary_02!$L594</f>
        <v>0</v>
      </c>
      <c r="I594" s="78" t="n">
        <f aca="false">Retirement_Dist_01!$J594</f>
        <v>0</v>
      </c>
      <c r="J594" s="78" t="n">
        <f aca="false">Retirement_Dist_02!$J594</f>
        <v>0</v>
      </c>
      <c r="K594" s="78" t="n">
        <f aca="true">IF(AND(OR($B594&gt;Input!$C$31,$B594&gt;Input!$G$31),OR($B594&lt;Input!$C$25,$B594&lt;Input!$G$25)),(-1)*PMT(Input!$C$18/(100*12),(OFFSET($A$4, MAX( MATCH(Input!$C$25,$B$4:$B$1004,1), MATCH(Input!$G$25,$B$4:$B$1004,1)),0,1,1) - OFFSET($A$4, MIN( MATCH(Input!$C$31,$B$4:$B$1004,1), MATCH(Input!$G$31,$B$4:$B$1004,1)),0,1,1)),$AD$4,0,1),0)</f>
        <v>0</v>
      </c>
      <c r="L594" s="78" t="n">
        <f aca="false">IF(AND(($B594&lt;Input!$C$31),($B594&lt;Input!$G$31)),($G594+$H594+$I594+$J594),($G594+$H594+$I594+$J594+$K594))</f>
        <v>0</v>
      </c>
      <c r="M594" s="78" t="n">
        <f aca="false">Mortgage!$L594</f>
        <v>0</v>
      </c>
      <c r="N594" s="78" t="n">
        <f aca="false">$L594+$M594</f>
        <v>0</v>
      </c>
      <c r="O594" s="78" t="n">
        <f aca="false">IF(AND(($B594&lt;Input!$C$31),($B594&lt;Input!$G$31)),Expenses!$D594,(-1)*$N594)</f>
        <v>-0</v>
      </c>
      <c r="P594" s="78" t="n">
        <f aca="false">Childcare!$D594</f>
        <v>0</v>
      </c>
      <c r="Q594" s="78" t="n">
        <f aca="false">Loan_01!$E594</f>
        <v>0</v>
      </c>
      <c r="R594" s="78" t="n">
        <f aca="false">Loan_02!$E594</f>
        <v>0</v>
      </c>
      <c r="S594" s="78" t="n">
        <f aca="false">(-1)*SUM(Roth_01!$D594+Roth_02!$D594+IRA_01!$D594+IRA_02!$D594+Invest_01!$D594+Invest_02!$D594)</f>
        <v>-0</v>
      </c>
      <c r="T594" s="78" t="n">
        <f aca="false">(-1)*(IF(($B594&gt;Input!$O$24),0,Input!$O$30)+IF(($B594&gt;Input!$O$31),0,Input!$O$37)+IF(($B594&gt;Input!$O$38),0,Input!$O$44))</f>
        <v>-0</v>
      </c>
      <c r="U594" s="78" t="n">
        <f aca="false">IF(($AB593*(Input!$C$16/100)&gt;0),0,($AB593*(Input!$C$16/100)))</f>
        <v>0</v>
      </c>
      <c r="V594" s="78"/>
      <c r="W594" s="78" t="n">
        <f aca="false">IF(($N594+$O594+$P594+$Q594+$R594+$S594+$T594+$U594)&lt;0,($N594+$O594+$P594+$Q594+$R594+$S594+$T594+$U594),0)</f>
        <v>0</v>
      </c>
      <c r="X594" s="78"/>
      <c r="Y594" s="78" t="n">
        <f aca="false">IF(($N594+$O594+$P594+$Q594+$R594+$S594+$T594+$U594)&gt;=0,($N594+$O594+$P594+$Q594+$R594+$S594+$T594+$U594),0)</f>
        <v>0</v>
      </c>
      <c r="AA594" s="78" t="n">
        <f aca="false">IF(AND((($AB593+$W593-$U593)&lt;0),($Y594&gt;0)),($AA593-$K594)*(1+Input!$C$18/(12*100)),($AA593+$Y594-$K594)*(1+Input!$C$18/(12*100)))</f>
        <v>2.39406879290038E-009</v>
      </c>
      <c r="AB594" s="78" t="n">
        <f aca="false">IF(AND((($AB593+$W593-$U593)&lt;0),($Y594&gt;=0)),($AB593+$W593-$U593+$Y594)*(1+Input!$C$15/(12*100)),0)</f>
        <v>0</v>
      </c>
    </row>
    <row r="595" customFormat="false" ht="12.8" hidden="false" customHeight="false" outlineLevel="0" collapsed="false">
      <c r="A595" s="76" t="n">
        <v>591</v>
      </c>
      <c r="B595" s="77" t="n">
        <f aca="false">EOMONTH(Input!$C$7,A595)</f>
        <v>60905</v>
      </c>
      <c r="D595" s="76" t="n">
        <f aca="false">DATEDIF(Input!$C$23,$B595,"Y")</f>
        <v>89</v>
      </c>
      <c r="E595" s="76" t="n">
        <f aca="false">DATEDIF(Input!$G$23,$B595,"Y")</f>
        <v>89</v>
      </c>
      <c r="G595" s="78" t="n">
        <f aca="false">Salary_01!$L595</f>
        <v>0</v>
      </c>
      <c r="H595" s="78" t="n">
        <f aca="false">Salary_02!$L595</f>
        <v>0</v>
      </c>
      <c r="I595" s="78" t="n">
        <f aca="false">Retirement_Dist_01!$J595</f>
        <v>0</v>
      </c>
      <c r="J595" s="78" t="n">
        <f aca="false">Retirement_Dist_02!$J595</f>
        <v>0</v>
      </c>
      <c r="K595" s="78" t="n">
        <f aca="true">IF(AND(OR($B595&gt;Input!$C$31,$B595&gt;Input!$G$31),OR($B595&lt;Input!$C$25,$B595&lt;Input!$G$25)),(-1)*PMT(Input!$C$18/(100*12),(OFFSET($A$4, MAX( MATCH(Input!$C$25,$B$4:$B$1004,1), MATCH(Input!$G$25,$B$4:$B$1004,1)),0,1,1) - OFFSET($A$4, MIN( MATCH(Input!$C$31,$B$4:$B$1004,1), MATCH(Input!$G$31,$B$4:$B$1004,1)),0,1,1)),$AD$4,0,1),0)</f>
        <v>0</v>
      </c>
      <c r="L595" s="78" t="n">
        <f aca="false">IF(AND(($B595&lt;Input!$C$31),($B595&lt;Input!$G$31)),($G595+$H595+$I595+$J595),($G595+$H595+$I595+$J595+$K595))</f>
        <v>0</v>
      </c>
      <c r="M595" s="78" t="n">
        <f aca="false">Mortgage!$L595</f>
        <v>0</v>
      </c>
      <c r="N595" s="78" t="n">
        <f aca="false">$L595+$M595</f>
        <v>0</v>
      </c>
      <c r="O595" s="78" t="n">
        <f aca="false">IF(AND(($B595&lt;Input!$C$31),($B595&lt;Input!$G$31)),Expenses!$D595,(-1)*$N595)</f>
        <v>-0</v>
      </c>
      <c r="P595" s="78" t="n">
        <f aca="false">Childcare!$D595</f>
        <v>0</v>
      </c>
      <c r="Q595" s="78" t="n">
        <f aca="false">Loan_01!$E595</f>
        <v>0</v>
      </c>
      <c r="R595" s="78" t="n">
        <f aca="false">Loan_02!$E595</f>
        <v>0</v>
      </c>
      <c r="S595" s="78" t="n">
        <f aca="false">(-1)*SUM(Roth_01!$D595+Roth_02!$D595+IRA_01!$D595+IRA_02!$D595+Invest_01!$D595+Invest_02!$D595)</f>
        <v>-0</v>
      </c>
      <c r="T595" s="78" t="n">
        <f aca="false">(-1)*(IF(($B595&gt;Input!$O$24),0,Input!$O$30)+IF(($B595&gt;Input!$O$31),0,Input!$O$37)+IF(($B595&gt;Input!$O$38),0,Input!$O$44))</f>
        <v>-0</v>
      </c>
      <c r="U595" s="78" t="n">
        <f aca="false">IF(($AB594*(Input!$C$16/100)&gt;0),0,($AB594*(Input!$C$16/100)))</f>
        <v>0</v>
      </c>
      <c r="V595" s="78"/>
      <c r="W595" s="78" t="n">
        <f aca="false">IF(($N595+$O595+$P595+$Q595+$R595+$S595+$T595+$U595)&lt;0,($N595+$O595+$P595+$Q595+$R595+$S595+$T595+$U595),0)</f>
        <v>0</v>
      </c>
      <c r="X595" s="78"/>
      <c r="Y595" s="78" t="n">
        <f aca="false">IF(($N595+$O595+$P595+$Q595+$R595+$S595+$T595+$U595)&gt;=0,($N595+$O595+$P595+$Q595+$R595+$S595+$T595+$U595),0)</f>
        <v>0</v>
      </c>
      <c r="AA595" s="78" t="n">
        <f aca="false">IF(AND((($AB594+$W594-$U594)&lt;0),($Y595&gt;0)),($AA594-$K595)*(1+Input!$C$18/(12*100)),($AA594+$Y595-$K595)*(1+Input!$C$18/(12*100)))</f>
        <v>2.39416854576675E-009</v>
      </c>
      <c r="AB595" s="78" t="n">
        <f aca="false">IF(AND((($AB594+$W594-$U594)&lt;0),($Y595&gt;=0)),($AB594+$W594-$U594+$Y595)*(1+Input!$C$15/(12*100)),0)</f>
        <v>0</v>
      </c>
    </row>
    <row r="596" customFormat="false" ht="12.8" hidden="false" customHeight="false" outlineLevel="0" collapsed="false">
      <c r="A596" s="76" t="n">
        <v>592</v>
      </c>
      <c r="B596" s="77" t="n">
        <f aca="false">EOMONTH(Input!$C$7,A596)</f>
        <v>60936</v>
      </c>
      <c r="D596" s="76" t="n">
        <f aca="false">DATEDIF(Input!$C$23,$B596,"Y")</f>
        <v>89</v>
      </c>
      <c r="E596" s="76" t="n">
        <f aca="false">DATEDIF(Input!$G$23,$B596,"Y")</f>
        <v>89</v>
      </c>
      <c r="G596" s="78" t="n">
        <f aca="false">Salary_01!$L596</f>
        <v>0</v>
      </c>
      <c r="H596" s="78" t="n">
        <f aca="false">Salary_02!$L596</f>
        <v>0</v>
      </c>
      <c r="I596" s="78" t="n">
        <f aca="false">Retirement_Dist_01!$J596</f>
        <v>0</v>
      </c>
      <c r="J596" s="78" t="n">
        <f aca="false">Retirement_Dist_02!$J596</f>
        <v>0</v>
      </c>
      <c r="K596" s="78" t="n">
        <f aca="true">IF(AND(OR($B596&gt;Input!$C$31,$B596&gt;Input!$G$31),OR($B596&lt;Input!$C$25,$B596&lt;Input!$G$25)),(-1)*PMT(Input!$C$18/(100*12),(OFFSET($A$4, MAX( MATCH(Input!$C$25,$B$4:$B$1004,1), MATCH(Input!$G$25,$B$4:$B$1004,1)),0,1,1) - OFFSET($A$4, MIN( MATCH(Input!$C$31,$B$4:$B$1004,1), MATCH(Input!$G$31,$B$4:$B$1004,1)),0,1,1)),$AD$4,0,1),0)</f>
        <v>0</v>
      </c>
      <c r="L596" s="78" t="n">
        <f aca="false">IF(AND(($B596&lt;Input!$C$31),($B596&lt;Input!$G$31)),($G596+$H596+$I596+$J596),($G596+$H596+$I596+$J596+$K596))</f>
        <v>0</v>
      </c>
      <c r="M596" s="78" t="n">
        <f aca="false">Mortgage!$L596</f>
        <v>0</v>
      </c>
      <c r="N596" s="78" t="n">
        <f aca="false">$L596+$M596</f>
        <v>0</v>
      </c>
      <c r="O596" s="78" t="n">
        <f aca="false">IF(AND(($B596&lt;Input!$C$31),($B596&lt;Input!$G$31)),Expenses!$D596,(-1)*$N596)</f>
        <v>-0</v>
      </c>
      <c r="P596" s="78" t="n">
        <f aca="false">Childcare!$D596</f>
        <v>0</v>
      </c>
      <c r="Q596" s="78" t="n">
        <f aca="false">Loan_01!$E596</f>
        <v>0</v>
      </c>
      <c r="R596" s="78" t="n">
        <f aca="false">Loan_02!$E596</f>
        <v>0</v>
      </c>
      <c r="S596" s="78" t="n">
        <f aca="false">(-1)*SUM(Roth_01!$D596+Roth_02!$D596+IRA_01!$D596+IRA_02!$D596+Invest_01!$D596+Invest_02!$D596)</f>
        <v>-0</v>
      </c>
      <c r="T596" s="78" t="n">
        <f aca="false">(-1)*(IF(($B596&gt;Input!$O$24),0,Input!$O$30)+IF(($B596&gt;Input!$O$31),0,Input!$O$37)+IF(($B596&gt;Input!$O$38),0,Input!$O$44))</f>
        <v>-0</v>
      </c>
      <c r="U596" s="78" t="n">
        <f aca="false">IF(($AB595*(Input!$C$16/100)&gt;0),0,($AB595*(Input!$C$16/100)))</f>
        <v>0</v>
      </c>
      <c r="V596" s="78"/>
      <c r="W596" s="78" t="n">
        <f aca="false">IF(($N596+$O596+$P596+$Q596+$R596+$S596+$T596+$U596)&lt;0,($N596+$O596+$P596+$Q596+$R596+$S596+$T596+$U596),0)</f>
        <v>0</v>
      </c>
      <c r="X596" s="78"/>
      <c r="Y596" s="78" t="n">
        <f aca="false">IF(($N596+$O596+$P596+$Q596+$R596+$S596+$T596+$U596)&gt;=0,($N596+$O596+$P596+$Q596+$R596+$S596+$T596+$U596),0)</f>
        <v>0</v>
      </c>
      <c r="AA596" s="78" t="n">
        <f aca="false">IF(AND((($AB595+$W595-$U595)&lt;0),($Y596&gt;0)),($AA595-$K596)*(1+Input!$C$18/(12*100)),($AA595+$Y596-$K596)*(1+Input!$C$18/(12*100)))</f>
        <v>2.3942683027895E-009</v>
      </c>
      <c r="AB596" s="78" t="n">
        <f aca="false">IF(AND((($AB595+$W595-$U595)&lt;0),($Y596&gt;=0)),($AB595+$W595-$U595+$Y596)*(1+Input!$C$15/(12*100)),0)</f>
        <v>0</v>
      </c>
    </row>
    <row r="597" customFormat="false" ht="12.8" hidden="false" customHeight="false" outlineLevel="0" collapsed="false">
      <c r="A597" s="76" t="n">
        <v>593</v>
      </c>
      <c r="B597" s="77" t="n">
        <f aca="false">EOMONTH(Input!$C$7,A597)</f>
        <v>60966</v>
      </c>
      <c r="D597" s="76" t="n">
        <f aca="false">DATEDIF(Input!$C$23,$B597,"Y")</f>
        <v>89</v>
      </c>
      <c r="E597" s="76" t="n">
        <f aca="false">DATEDIF(Input!$G$23,$B597,"Y")</f>
        <v>89</v>
      </c>
      <c r="G597" s="78" t="n">
        <f aca="false">Salary_01!$L597</f>
        <v>0</v>
      </c>
      <c r="H597" s="78" t="n">
        <f aca="false">Salary_02!$L597</f>
        <v>0</v>
      </c>
      <c r="I597" s="78" t="n">
        <f aca="false">Retirement_Dist_01!$J597</f>
        <v>0</v>
      </c>
      <c r="J597" s="78" t="n">
        <f aca="false">Retirement_Dist_02!$J597</f>
        <v>0</v>
      </c>
      <c r="K597" s="78" t="n">
        <f aca="true">IF(AND(OR($B597&gt;Input!$C$31,$B597&gt;Input!$G$31),OR($B597&lt;Input!$C$25,$B597&lt;Input!$G$25)),(-1)*PMT(Input!$C$18/(100*12),(OFFSET($A$4, MAX( MATCH(Input!$C$25,$B$4:$B$1004,1), MATCH(Input!$G$25,$B$4:$B$1004,1)),0,1,1) - OFFSET($A$4, MIN( MATCH(Input!$C$31,$B$4:$B$1004,1), MATCH(Input!$G$31,$B$4:$B$1004,1)),0,1,1)),$AD$4,0,1),0)</f>
        <v>0</v>
      </c>
      <c r="L597" s="78" t="n">
        <f aca="false">IF(AND(($B597&lt;Input!$C$31),($B597&lt;Input!$G$31)),($G597+$H597+$I597+$J597),($G597+$H597+$I597+$J597+$K597))</f>
        <v>0</v>
      </c>
      <c r="M597" s="78" t="n">
        <f aca="false">Mortgage!$L597</f>
        <v>0</v>
      </c>
      <c r="N597" s="78" t="n">
        <f aca="false">$L597+$M597</f>
        <v>0</v>
      </c>
      <c r="O597" s="78" t="n">
        <f aca="false">IF(AND(($B597&lt;Input!$C$31),($B597&lt;Input!$G$31)),Expenses!$D597,(-1)*$N597)</f>
        <v>-0</v>
      </c>
      <c r="P597" s="78" t="n">
        <f aca="false">Childcare!$D597</f>
        <v>0</v>
      </c>
      <c r="Q597" s="78" t="n">
        <f aca="false">Loan_01!$E597</f>
        <v>0</v>
      </c>
      <c r="R597" s="78" t="n">
        <f aca="false">Loan_02!$E597</f>
        <v>0</v>
      </c>
      <c r="S597" s="78" t="n">
        <f aca="false">(-1)*SUM(Roth_01!$D597+Roth_02!$D597+IRA_01!$D597+IRA_02!$D597+Invest_01!$D597+Invest_02!$D597)</f>
        <v>-0</v>
      </c>
      <c r="T597" s="78" t="n">
        <f aca="false">(-1)*(IF(($B597&gt;Input!$O$24),0,Input!$O$30)+IF(($B597&gt;Input!$O$31),0,Input!$O$37)+IF(($B597&gt;Input!$O$38),0,Input!$O$44))</f>
        <v>-0</v>
      </c>
      <c r="U597" s="78" t="n">
        <f aca="false">IF(($AB596*(Input!$C$16/100)&gt;0),0,($AB596*(Input!$C$16/100)))</f>
        <v>0</v>
      </c>
      <c r="V597" s="78"/>
      <c r="W597" s="78" t="n">
        <f aca="false">IF(($N597+$O597+$P597+$Q597+$R597+$S597+$T597+$U597)&lt;0,($N597+$O597+$P597+$Q597+$R597+$S597+$T597+$U597),0)</f>
        <v>0</v>
      </c>
      <c r="X597" s="78"/>
      <c r="Y597" s="78" t="n">
        <f aca="false">IF(($N597+$O597+$P597+$Q597+$R597+$S597+$T597+$U597)&gt;=0,($N597+$O597+$P597+$Q597+$R597+$S597+$T597+$U597),0)</f>
        <v>0</v>
      </c>
      <c r="AA597" s="78" t="n">
        <f aca="false">IF(AND((($AB596+$W596-$U596)&lt;0),($Y597&gt;0)),($AA596-$K597)*(1+Input!$C$18/(12*100)),($AA596+$Y597-$K597)*(1+Input!$C$18/(12*100)))</f>
        <v>2.39436806396878E-009</v>
      </c>
      <c r="AB597" s="78" t="n">
        <f aca="false">IF(AND((($AB596+$W596-$U596)&lt;0),($Y597&gt;=0)),($AB596+$W596-$U596+$Y597)*(1+Input!$C$15/(12*100)),0)</f>
        <v>0</v>
      </c>
    </row>
    <row r="598" customFormat="false" ht="12.8" hidden="false" customHeight="false" outlineLevel="0" collapsed="false">
      <c r="A598" s="76" t="n">
        <v>594</v>
      </c>
      <c r="B598" s="77" t="n">
        <f aca="false">EOMONTH(Input!$C$7,A598)</f>
        <v>60997</v>
      </c>
      <c r="D598" s="76" t="n">
        <f aca="false">DATEDIF(Input!$C$23,$B598,"Y")</f>
        <v>89</v>
      </c>
      <c r="E598" s="76" t="n">
        <f aca="false">DATEDIF(Input!$G$23,$B598,"Y")</f>
        <v>89</v>
      </c>
      <c r="G598" s="78" t="n">
        <f aca="false">Salary_01!$L598</f>
        <v>0</v>
      </c>
      <c r="H598" s="78" t="n">
        <f aca="false">Salary_02!$L598</f>
        <v>0</v>
      </c>
      <c r="I598" s="78" t="n">
        <f aca="false">Retirement_Dist_01!$J598</f>
        <v>0</v>
      </c>
      <c r="J598" s="78" t="n">
        <f aca="false">Retirement_Dist_02!$J598</f>
        <v>0</v>
      </c>
      <c r="K598" s="78" t="n">
        <f aca="true">IF(AND(OR($B598&gt;Input!$C$31,$B598&gt;Input!$G$31),OR($B598&lt;Input!$C$25,$B598&lt;Input!$G$25)),(-1)*PMT(Input!$C$18/(100*12),(OFFSET($A$4, MAX( MATCH(Input!$C$25,$B$4:$B$1004,1), MATCH(Input!$G$25,$B$4:$B$1004,1)),0,1,1) - OFFSET($A$4, MIN( MATCH(Input!$C$31,$B$4:$B$1004,1), MATCH(Input!$G$31,$B$4:$B$1004,1)),0,1,1)),$AD$4,0,1),0)</f>
        <v>0</v>
      </c>
      <c r="L598" s="78" t="n">
        <f aca="false">IF(AND(($B598&lt;Input!$C$31),($B598&lt;Input!$G$31)),($G598+$H598+$I598+$J598),($G598+$H598+$I598+$J598+$K598))</f>
        <v>0</v>
      </c>
      <c r="M598" s="78" t="n">
        <f aca="false">Mortgage!$L598</f>
        <v>0</v>
      </c>
      <c r="N598" s="78" t="n">
        <f aca="false">$L598+$M598</f>
        <v>0</v>
      </c>
      <c r="O598" s="78" t="n">
        <f aca="false">IF(AND(($B598&lt;Input!$C$31),($B598&lt;Input!$G$31)),Expenses!$D598,(-1)*$N598)</f>
        <v>-0</v>
      </c>
      <c r="P598" s="78" t="n">
        <f aca="false">Childcare!$D598</f>
        <v>0</v>
      </c>
      <c r="Q598" s="78" t="n">
        <f aca="false">Loan_01!$E598</f>
        <v>0</v>
      </c>
      <c r="R598" s="78" t="n">
        <f aca="false">Loan_02!$E598</f>
        <v>0</v>
      </c>
      <c r="S598" s="78" t="n">
        <f aca="false">(-1)*SUM(Roth_01!$D598+Roth_02!$D598+IRA_01!$D598+IRA_02!$D598+Invest_01!$D598+Invest_02!$D598)</f>
        <v>-0</v>
      </c>
      <c r="T598" s="78" t="n">
        <f aca="false">(-1)*(IF(($B598&gt;Input!$O$24),0,Input!$O$30)+IF(($B598&gt;Input!$O$31),0,Input!$O$37)+IF(($B598&gt;Input!$O$38),0,Input!$O$44))</f>
        <v>-0</v>
      </c>
      <c r="U598" s="78" t="n">
        <f aca="false">IF(($AB597*(Input!$C$16/100)&gt;0),0,($AB597*(Input!$C$16/100)))</f>
        <v>0</v>
      </c>
      <c r="V598" s="78"/>
      <c r="W598" s="78" t="n">
        <f aca="false">IF(($N598+$O598+$P598+$Q598+$R598+$S598+$T598+$U598)&lt;0,($N598+$O598+$P598+$Q598+$R598+$S598+$T598+$U598),0)</f>
        <v>0</v>
      </c>
      <c r="X598" s="78"/>
      <c r="Y598" s="78" t="n">
        <f aca="false">IF(($N598+$O598+$P598+$Q598+$R598+$S598+$T598+$U598)&gt;=0,($N598+$O598+$P598+$Q598+$R598+$S598+$T598+$U598),0)</f>
        <v>0</v>
      </c>
      <c r="AA598" s="78" t="n">
        <f aca="false">IF(AND((($AB597+$W597-$U597)&lt;0),($Y598&gt;0)),($AA597-$K598)*(1+Input!$C$18/(12*100)),($AA597+$Y598-$K598)*(1+Input!$C$18/(12*100)))</f>
        <v>2.39446782930478E-009</v>
      </c>
      <c r="AB598" s="78" t="n">
        <f aca="false">IF(AND((($AB597+$W597-$U597)&lt;0),($Y598&gt;=0)),($AB597+$W597-$U597+$Y598)*(1+Input!$C$15/(12*100)),0)</f>
        <v>0</v>
      </c>
    </row>
    <row r="599" customFormat="false" ht="12.8" hidden="false" customHeight="false" outlineLevel="0" collapsed="false">
      <c r="A599" s="76" t="n">
        <v>595</v>
      </c>
      <c r="B599" s="77" t="n">
        <f aca="false">EOMONTH(Input!$C$7,A599)</f>
        <v>61028</v>
      </c>
      <c r="D599" s="76" t="n">
        <f aca="false">DATEDIF(Input!$C$23,$B599,"Y")</f>
        <v>89</v>
      </c>
      <c r="E599" s="76" t="n">
        <f aca="false">DATEDIF(Input!$G$23,$B599,"Y")</f>
        <v>89</v>
      </c>
      <c r="G599" s="78" t="n">
        <f aca="false">Salary_01!$L599</f>
        <v>0</v>
      </c>
      <c r="H599" s="78" t="n">
        <f aca="false">Salary_02!$L599</f>
        <v>0</v>
      </c>
      <c r="I599" s="78" t="n">
        <f aca="false">Retirement_Dist_01!$J599</f>
        <v>0</v>
      </c>
      <c r="J599" s="78" t="n">
        <f aca="false">Retirement_Dist_02!$J599</f>
        <v>0</v>
      </c>
      <c r="K599" s="78" t="n">
        <f aca="true">IF(AND(OR($B599&gt;Input!$C$31,$B599&gt;Input!$G$31),OR($B599&lt;Input!$C$25,$B599&lt;Input!$G$25)),(-1)*PMT(Input!$C$18/(100*12),(OFFSET($A$4, MAX( MATCH(Input!$C$25,$B$4:$B$1004,1), MATCH(Input!$G$25,$B$4:$B$1004,1)),0,1,1) - OFFSET($A$4, MIN( MATCH(Input!$C$31,$B$4:$B$1004,1), MATCH(Input!$G$31,$B$4:$B$1004,1)),0,1,1)),$AD$4,0,1),0)</f>
        <v>0</v>
      </c>
      <c r="L599" s="78" t="n">
        <f aca="false">IF(AND(($B599&lt;Input!$C$31),($B599&lt;Input!$G$31)),($G599+$H599+$I599+$J599),($G599+$H599+$I599+$J599+$K599))</f>
        <v>0</v>
      </c>
      <c r="M599" s="78" t="n">
        <f aca="false">Mortgage!$L599</f>
        <v>0</v>
      </c>
      <c r="N599" s="78" t="n">
        <f aca="false">$L599+$M599</f>
        <v>0</v>
      </c>
      <c r="O599" s="78" t="n">
        <f aca="false">IF(AND(($B599&lt;Input!$C$31),($B599&lt;Input!$G$31)),Expenses!$D599,(-1)*$N599)</f>
        <v>-0</v>
      </c>
      <c r="P599" s="78" t="n">
        <f aca="false">Childcare!$D599</f>
        <v>0</v>
      </c>
      <c r="Q599" s="78" t="n">
        <f aca="false">Loan_01!$E599</f>
        <v>0</v>
      </c>
      <c r="R599" s="78" t="n">
        <f aca="false">Loan_02!$E599</f>
        <v>0</v>
      </c>
      <c r="S599" s="78" t="n">
        <f aca="false">(-1)*SUM(Roth_01!$D599+Roth_02!$D599+IRA_01!$D599+IRA_02!$D599+Invest_01!$D599+Invest_02!$D599)</f>
        <v>-0</v>
      </c>
      <c r="T599" s="78" t="n">
        <f aca="false">(-1)*(IF(($B599&gt;Input!$O$24),0,Input!$O$30)+IF(($B599&gt;Input!$O$31),0,Input!$O$37)+IF(($B599&gt;Input!$O$38),0,Input!$O$44))</f>
        <v>-0</v>
      </c>
      <c r="U599" s="78" t="n">
        <f aca="false">IF(($AB598*(Input!$C$16/100)&gt;0),0,($AB598*(Input!$C$16/100)))</f>
        <v>0</v>
      </c>
      <c r="V599" s="78"/>
      <c r="W599" s="78" t="n">
        <f aca="false">IF(($N599+$O599+$P599+$Q599+$R599+$S599+$T599+$U599)&lt;0,($N599+$O599+$P599+$Q599+$R599+$S599+$T599+$U599),0)</f>
        <v>0</v>
      </c>
      <c r="X599" s="78"/>
      <c r="Y599" s="78" t="n">
        <f aca="false">IF(($N599+$O599+$P599+$Q599+$R599+$S599+$T599+$U599)&gt;=0,($N599+$O599+$P599+$Q599+$R599+$S599+$T599+$U599),0)</f>
        <v>0</v>
      </c>
      <c r="AA599" s="78" t="n">
        <f aca="false">IF(AND((($AB598+$W598-$U598)&lt;0),($Y599&gt;0)),($AA598-$K599)*(1+Input!$C$18/(12*100)),($AA598+$Y599-$K599)*(1+Input!$C$18/(12*100)))</f>
        <v>2.39456759879767E-009</v>
      </c>
      <c r="AB599" s="78" t="n">
        <f aca="false">IF(AND((($AB598+$W598-$U598)&lt;0),($Y599&gt;=0)),($AB598+$W598-$U598+$Y599)*(1+Input!$C$15/(12*100)),0)</f>
        <v>0</v>
      </c>
    </row>
    <row r="600" customFormat="false" ht="12.8" hidden="false" customHeight="false" outlineLevel="0" collapsed="false">
      <c r="A600" s="76" t="n">
        <v>596</v>
      </c>
      <c r="B600" s="77" t="n">
        <f aca="false">EOMONTH(Input!$C$7,A600)</f>
        <v>61056</v>
      </c>
      <c r="D600" s="76" t="n">
        <f aca="false">DATEDIF(Input!$C$23,$B600,"Y")</f>
        <v>89</v>
      </c>
      <c r="E600" s="76" t="n">
        <f aca="false">DATEDIF(Input!$G$23,$B600,"Y")</f>
        <v>89</v>
      </c>
      <c r="G600" s="78" t="n">
        <f aca="false">Salary_01!$L600</f>
        <v>0</v>
      </c>
      <c r="H600" s="78" t="n">
        <f aca="false">Salary_02!$L600</f>
        <v>0</v>
      </c>
      <c r="I600" s="78" t="n">
        <f aca="false">Retirement_Dist_01!$J600</f>
        <v>0</v>
      </c>
      <c r="J600" s="78" t="n">
        <f aca="false">Retirement_Dist_02!$J600</f>
        <v>0</v>
      </c>
      <c r="K600" s="78" t="n">
        <f aca="true">IF(AND(OR($B600&gt;Input!$C$31,$B600&gt;Input!$G$31),OR($B600&lt;Input!$C$25,$B600&lt;Input!$G$25)),(-1)*PMT(Input!$C$18/(100*12),(OFFSET($A$4, MAX( MATCH(Input!$C$25,$B$4:$B$1004,1), MATCH(Input!$G$25,$B$4:$B$1004,1)),0,1,1) - OFFSET($A$4, MIN( MATCH(Input!$C$31,$B$4:$B$1004,1), MATCH(Input!$G$31,$B$4:$B$1004,1)),0,1,1)),$AD$4,0,1),0)</f>
        <v>0</v>
      </c>
      <c r="L600" s="78" t="n">
        <f aca="false">IF(AND(($B600&lt;Input!$C$31),($B600&lt;Input!$G$31)),($G600+$H600+$I600+$J600),($G600+$H600+$I600+$J600+$K600))</f>
        <v>0</v>
      </c>
      <c r="M600" s="78" t="n">
        <f aca="false">Mortgage!$L600</f>
        <v>0</v>
      </c>
      <c r="N600" s="78" t="n">
        <f aca="false">$L600+$M600</f>
        <v>0</v>
      </c>
      <c r="O600" s="78" t="n">
        <f aca="false">IF(AND(($B600&lt;Input!$C$31),($B600&lt;Input!$G$31)),Expenses!$D600,(-1)*$N600)</f>
        <v>-0</v>
      </c>
      <c r="P600" s="78" t="n">
        <f aca="false">Childcare!$D600</f>
        <v>0</v>
      </c>
      <c r="Q600" s="78" t="n">
        <f aca="false">Loan_01!$E600</f>
        <v>0</v>
      </c>
      <c r="R600" s="78" t="n">
        <f aca="false">Loan_02!$E600</f>
        <v>0</v>
      </c>
      <c r="S600" s="78" t="n">
        <f aca="false">(-1)*SUM(Roth_01!$D600+Roth_02!$D600+IRA_01!$D600+IRA_02!$D600+Invest_01!$D600+Invest_02!$D600)</f>
        <v>-0</v>
      </c>
      <c r="T600" s="78" t="n">
        <f aca="false">(-1)*(IF(($B600&gt;Input!$O$24),0,Input!$O$30)+IF(($B600&gt;Input!$O$31),0,Input!$O$37)+IF(($B600&gt;Input!$O$38),0,Input!$O$44))</f>
        <v>-0</v>
      </c>
      <c r="U600" s="78" t="n">
        <f aca="false">IF(($AB599*(Input!$C$16/100)&gt;0),0,($AB599*(Input!$C$16/100)))</f>
        <v>0</v>
      </c>
      <c r="V600" s="78"/>
      <c r="W600" s="78" t="n">
        <f aca="false">IF(($N600+$O600+$P600+$Q600+$R600+$S600+$T600+$U600)&lt;0,($N600+$O600+$P600+$Q600+$R600+$S600+$T600+$U600),0)</f>
        <v>0</v>
      </c>
      <c r="X600" s="78"/>
      <c r="Y600" s="78" t="n">
        <f aca="false">IF(($N600+$O600+$P600+$Q600+$R600+$S600+$T600+$U600)&gt;=0,($N600+$O600+$P600+$Q600+$R600+$S600+$T600+$U600),0)</f>
        <v>0</v>
      </c>
      <c r="AA600" s="78" t="n">
        <f aca="false">IF(AND((($AB599+$W599-$U599)&lt;0),($Y600&gt;0)),($AA599-$K600)*(1+Input!$C$18/(12*100)),($AA599+$Y600-$K600)*(1+Input!$C$18/(12*100)))</f>
        <v>2.39466737244762E-009</v>
      </c>
      <c r="AB600" s="78" t="n">
        <f aca="false">IF(AND((($AB599+$W599-$U599)&lt;0),($Y600&gt;=0)),($AB599+$W599-$U599+$Y600)*(1+Input!$C$15/(12*100)),0)</f>
        <v>0</v>
      </c>
    </row>
    <row r="601" customFormat="false" ht="12.8" hidden="false" customHeight="false" outlineLevel="0" collapsed="false">
      <c r="A601" s="76" t="n">
        <v>597</v>
      </c>
      <c r="B601" s="77" t="n">
        <f aca="false">EOMONTH(Input!$C$7,A601)</f>
        <v>61087</v>
      </c>
      <c r="D601" s="76" t="n">
        <f aca="false">DATEDIF(Input!$C$23,$B601,"Y")</f>
        <v>89</v>
      </c>
      <c r="E601" s="76" t="n">
        <f aca="false">DATEDIF(Input!$G$23,$B601,"Y")</f>
        <v>89</v>
      </c>
      <c r="G601" s="78" t="n">
        <f aca="false">Salary_01!$L601</f>
        <v>0</v>
      </c>
      <c r="H601" s="78" t="n">
        <f aca="false">Salary_02!$L601</f>
        <v>0</v>
      </c>
      <c r="I601" s="78" t="n">
        <f aca="false">Retirement_Dist_01!$J601</f>
        <v>0</v>
      </c>
      <c r="J601" s="78" t="n">
        <f aca="false">Retirement_Dist_02!$J601</f>
        <v>0</v>
      </c>
      <c r="K601" s="78" t="n">
        <f aca="true">IF(AND(OR($B601&gt;Input!$C$31,$B601&gt;Input!$G$31),OR($B601&lt;Input!$C$25,$B601&lt;Input!$G$25)),(-1)*PMT(Input!$C$18/(100*12),(OFFSET($A$4, MAX( MATCH(Input!$C$25,$B$4:$B$1004,1), MATCH(Input!$G$25,$B$4:$B$1004,1)),0,1,1) - OFFSET($A$4, MIN( MATCH(Input!$C$31,$B$4:$B$1004,1), MATCH(Input!$G$31,$B$4:$B$1004,1)),0,1,1)),$AD$4,0,1),0)</f>
        <v>0</v>
      </c>
      <c r="L601" s="78" t="n">
        <f aca="false">IF(AND(($B601&lt;Input!$C$31),($B601&lt;Input!$G$31)),($G601+$H601+$I601+$J601),($G601+$H601+$I601+$J601+$K601))</f>
        <v>0</v>
      </c>
      <c r="M601" s="78" t="n">
        <f aca="false">Mortgage!$L601</f>
        <v>0</v>
      </c>
      <c r="N601" s="78" t="n">
        <f aca="false">$L601+$M601</f>
        <v>0</v>
      </c>
      <c r="O601" s="78" t="n">
        <f aca="false">IF(AND(($B601&lt;Input!$C$31),($B601&lt;Input!$G$31)),Expenses!$D601,(-1)*$N601)</f>
        <v>-0</v>
      </c>
      <c r="P601" s="78" t="n">
        <f aca="false">Childcare!$D601</f>
        <v>0</v>
      </c>
      <c r="Q601" s="78" t="n">
        <f aca="false">Loan_01!$E601</f>
        <v>0</v>
      </c>
      <c r="R601" s="78" t="n">
        <f aca="false">Loan_02!$E601</f>
        <v>0</v>
      </c>
      <c r="S601" s="78" t="n">
        <f aca="false">(-1)*SUM(Roth_01!$D601+Roth_02!$D601+IRA_01!$D601+IRA_02!$D601+Invest_01!$D601+Invest_02!$D601)</f>
        <v>-0</v>
      </c>
      <c r="T601" s="78" t="n">
        <f aca="false">(-1)*(IF(($B601&gt;Input!$O$24),0,Input!$O$30)+IF(($B601&gt;Input!$O$31),0,Input!$O$37)+IF(($B601&gt;Input!$O$38),0,Input!$O$44))</f>
        <v>-0</v>
      </c>
      <c r="U601" s="78" t="n">
        <f aca="false">IF(($AB600*(Input!$C$16/100)&gt;0),0,($AB600*(Input!$C$16/100)))</f>
        <v>0</v>
      </c>
      <c r="V601" s="78"/>
      <c r="W601" s="78" t="n">
        <f aca="false">IF(($N601+$O601+$P601+$Q601+$R601+$S601+$T601+$U601)&lt;0,($N601+$O601+$P601+$Q601+$R601+$S601+$T601+$U601),0)</f>
        <v>0</v>
      </c>
      <c r="X601" s="78"/>
      <c r="Y601" s="78" t="n">
        <f aca="false">IF(($N601+$O601+$P601+$Q601+$R601+$S601+$T601+$U601)&gt;=0,($N601+$O601+$P601+$Q601+$R601+$S601+$T601+$U601),0)</f>
        <v>0</v>
      </c>
      <c r="AA601" s="78" t="n">
        <f aca="false">IF(AND((($AB600+$W600-$U600)&lt;0),($Y601&gt;0)),($AA600-$K601)*(1+Input!$C$18/(12*100)),($AA600+$Y601-$K601)*(1+Input!$C$18/(12*100)))</f>
        <v>2.3947671502548E-009</v>
      </c>
      <c r="AB601" s="78" t="n">
        <f aca="false">IF(AND((($AB600+$W600-$U600)&lt;0),($Y601&gt;=0)),($AB600+$W600-$U600+$Y601)*(1+Input!$C$15/(12*100)),0)</f>
        <v>0</v>
      </c>
    </row>
    <row r="602" customFormat="false" ht="12.8" hidden="false" customHeight="false" outlineLevel="0" collapsed="false">
      <c r="A602" s="76" t="n">
        <v>598</v>
      </c>
      <c r="B602" s="77" t="n">
        <f aca="false">EOMONTH(Input!$C$7,A602)</f>
        <v>61117</v>
      </c>
      <c r="D602" s="76" t="n">
        <f aca="false">DATEDIF(Input!$C$23,$B602,"Y")</f>
        <v>89</v>
      </c>
      <c r="E602" s="76" t="n">
        <f aca="false">DATEDIF(Input!$G$23,$B602,"Y")</f>
        <v>89</v>
      </c>
      <c r="G602" s="78" t="n">
        <f aca="false">Salary_01!$L602</f>
        <v>0</v>
      </c>
      <c r="H602" s="78" t="n">
        <f aca="false">Salary_02!$L602</f>
        <v>0</v>
      </c>
      <c r="I602" s="78" t="n">
        <f aca="false">Retirement_Dist_01!$J602</f>
        <v>0</v>
      </c>
      <c r="J602" s="78" t="n">
        <f aca="false">Retirement_Dist_02!$J602</f>
        <v>0</v>
      </c>
      <c r="K602" s="78" t="n">
        <f aca="true">IF(AND(OR($B602&gt;Input!$C$31,$B602&gt;Input!$G$31),OR($B602&lt;Input!$C$25,$B602&lt;Input!$G$25)),(-1)*PMT(Input!$C$18/(100*12),(OFFSET($A$4, MAX( MATCH(Input!$C$25,$B$4:$B$1004,1), MATCH(Input!$G$25,$B$4:$B$1004,1)),0,1,1) - OFFSET($A$4, MIN( MATCH(Input!$C$31,$B$4:$B$1004,1), MATCH(Input!$G$31,$B$4:$B$1004,1)),0,1,1)),$AD$4,0,1),0)</f>
        <v>0</v>
      </c>
      <c r="L602" s="78" t="n">
        <f aca="false">IF(AND(($B602&lt;Input!$C$31),($B602&lt;Input!$G$31)),($G602+$H602+$I602+$J602),($G602+$H602+$I602+$J602+$K602))</f>
        <v>0</v>
      </c>
      <c r="M602" s="78" t="n">
        <f aca="false">Mortgage!$L602</f>
        <v>0</v>
      </c>
      <c r="N602" s="78" t="n">
        <f aca="false">$L602+$M602</f>
        <v>0</v>
      </c>
      <c r="O602" s="78" t="n">
        <f aca="false">IF(AND(($B602&lt;Input!$C$31),($B602&lt;Input!$G$31)),Expenses!$D602,(-1)*$N602)</f>
        <v>-0</v>
      </c>
      <c r="P602" s="78" t="n">
        <f aca="false">Childcare!$D602</f>
        <v>0</v>
      </c>
      <c r="Q602" s="78" t="n">
        <f aca="false">Loan_01!$E602</f>
        <v>0</v>
      </c>
      <c r="R602" s="78" t="n">
        <f aca="false">Loan_02!$E602</f>
        <v>0</v>
      </c>
      <c r="S602" s="78" t="n">
        <f aca="false">(-1)*SUM(Roth_01!$D602+Roth_02!$D602+IRA_01!$D602+IRA_02!$D602+Invest_01!$D602+Invest_02!$D602)</f>
        <v>-0</v>
      </c>
      <c r="T602" s="78" t="n">
        <f aca="false">(-1)*(IF(($B602&gt;Input!$O$24),0,Input!$O$30)+IF(($B602&gt;Input!$O$31),0,Input!$O$37)+IF(($B602&gt;Input!$O$38),0,Input!$O$44))</f>
        <v>-0</v>
      </c>
      <c r="U602" s="78" t="n">
        <f aca="false">IF(($AB601*(Input!$C$16/100)&gt;0),0,($AB601*(Input!$C$16/100)))</f>
        <v>0</v>
      </c>
      <c r="V602" s="78"/>
      <c r="W602" s="78" t="n">
        <f aca="false">IF(($N602+$O602+$P602+$Q602+$R602+$S602+$T602+$U602)&lt;0,($N602+$O602+$P602+$Q602+$R602+$S602+$T602+$U602),0)</f>
        <v>0</v>
      </c>
      <c r="X602" s="78"/>
      <c r="Y602" s="78" t="n">
        <f aca="false">IF(($N602+$O602+$P602+$Q602+$R602+$S602+$T602+$U602)&gt;=0,($N602+$O602+$P602+$Q602+$R602+$S602+$T602+$U602),0)</f>
        <v>0</v>
      </c>
      <c r="AA602" s="78" t="n">
        <f aca="false">IF(AND((($AB601+$W601-$U601)&lt;0),($Y602&gt;0)),($AA601-$K602)*(1+Input!$C$18/(12*100)),($AA601+$Y602-$K602)*(1+Input!$C$18/(12*100)))</f>
        <v>2.39486693221939E-009</v>
      </c>
      <c r="AB602" s="78" t="n">
        <f aca="false">IF(AND((($AB601+$W601-$U601)&lt;0),($Y602&gt;=0)),($AB601+$W601-$U601+$Y602)*(1+Input!$C$15/(12*100)),0)</f>
        <v>0</v>
      </c>
    </row>
    <row r="603" customFormat="false" ht="12.8" hidden="false" customHeight="false" outlineLevel="0" collapsed="false">
      <c r="A603" s="76" t="n">
        <v>599</v>
      </c>
      <c r="B603" s="77" t="n">
        <f aca="false">EOMONTH(Input!$C$7,A603)</f>
        <v>61148</v>
      </c>
      <c r="D603" s="76" t="n">
        <f aca="false">DATEDIF(Input!$C$23,$B603,"Y")</f>
        <v>90</v>
      </c>
      <c r="E603" s="76" t="n">
        <f aca="false">DATEDIF(Input!$G$23,$B603,"Y")</f>
        <v>90</v>
      </c>
      <c r="G603" s="78" t="n">
        <f aca="false">Salary_01!$L603</f>
        <v>0</v>
      </c>
      <c r="H603" s="78" t="n">
        <f aca="false">Salary_02!$L603</f>
        <v>0</v>
      </c>
      <c r="I603" s="78" t="n">
        <f aca="false">Retirement_Dist_01!$J603</f>
        <v>0</v>
      </c>
      <c r="J603" s="78" t="n">
        <f aca="false">Retirement_Dist_02!$J603</f>
        <v>0</v>
      </c>
      <c r="K603" s="78" t="n">
        <f aca="true">IF(AND(OR($B603&gt;Input!$C$31,$B603&gt;Input!$G$31),OR($B603&lt;Input!$C$25,$B603&lt;Input!$G$25)),(-1)*PMT(Input!$C$18/(100*12),(OFFSET($A$4, MAX( MATCH(Input!$C$25,$B$4:$B$1004,1), MATCH(Input!$G$25,$B$4:$B$1004,1)),0,1,1) - OFFSET($A$4, MIN( MATCH(Input!$C$31,$B$4:$B$1004,1), MATCH(Input!$G$31,$B$4:$B$1004,1)),0,1,1)),$AD$4,0,1),0)</f>
        <v>0</v>
      </c>
      <c r="L603" s="78" t="n">
        <f aca="false">IF(AND(($B603&lt;Input!$C$31),($B603&lt;Input!$G$31)),($G603+$H603+$I603+$J603),($G603+$H603+$I603+$J603+$K603))</f>
        <v>0</v>
      </c>
      <c r="M603" s="78" t="n">
        <f aca="false">Mortgage!$L603</f>
        <v>0</v>
      </c>
      <c r="N603" s="78" t="n">
        <f aca="false">$L603+$M603</f>
        <v>0</v>
      </c>
      <c r="O603" s="78" t="n">
        <f aca="false">IF(AND(($B603&lt;Input!$C$31),($B603&lt;Input!$G$31)),Expenses!$D603,(-1)*$N603)</f>
        <v>-0</v>
      </c>
      <c r="P603" s="78" t="n">
        <f aca="false">Childcare!$D603</f>
        <v>0</v>
      </c>
      <c r="Q603" s="78" t="n">
        <f aca="false">Loan_01!$E603</f>
        <v>0</v>
      </c>
      <c r="R603" s="78" t="n">
        <f aca="false">Loan_02!$E603</f>
        <v>0</v>
      </c>
      <c r="S603" s="78" t="n">
        <f aca="false">(-1)*SUM(Roth_01!$D603+Roth_02!$D603+IRA_01!$D603+IRA_02!$D603+Invest_01!$D603+Invest_02!$D603)</f>
        <v>-0</v>
      </c>
      <c r="T603" s="78" t="n">
        <f aca="false">(-1)*(IF(($B603&gt;Input!$O$24),0,Input!$O$30)+IF(($B603&gt;Input!$O$31),0,Input!$O$37)+IF(($B603&gt;Input!$O$38),0,Input!$O$44))</f>
        <v>-0</v>
      </c>
      <c r="U603" s="78" t="n">
        <f aca="false">IF(($AB602*(Input!$C$16/100)&gt;0),0,($AB602*(Input!$C$16/100)))</f>
        <v>0</v>
      </c>
      <c r="V603" s="78"/>
      <c r="W603" s="78" t="n">
        <f aca="false">IF(($N603+$O603+$P603+$Q603+$R603+$S603+$T603+$U603)&lt;0,($N603+$O603+$P603+$Q603+$R603+$S603+$T603+$U603),0)</f>
        <v>0</v>
      </c>
      <c r="X603" s="78"/>
      <c r="Y603" s="78" t="n">
        <f aca="false">IF(($N603+$O603+$P603+$Q603+$R603+$S603+$T603+$U603)&gt;=0,($N603+$O603+$P603+$Q603+$R603+$S603+$T603+$U603),0)</f>
        <v>0</v>
      </c>
      <c r="AA603" s="78" t="n">
        <f aca="false">IF(AND((($AB602+$W602-$U602)&lt;0),($Y603&gt;0)),($AA602-$K603)*(1+Input!$C$18/(12*100)),($AA602+$Y603-$K603)*(1+Input!$C$18/(12*100)))</f>
        <v>2.39496671834157E-009</v>
      </c>
      <c r="AB603" s="78" t="n">
        <f aca="false">IF(AND((($AB602+$W602-$U602)&lt;0),($Y603&gt;=0)),($AB602+$W602-$U602+$Y603)*(1+Input!$C$15/(12*100)),0)</f>
        <v>0</v>
      </c>
    </row>
    <row r="604" customFormat="false" ht="12.8" hidden="false" customHeight="false" outlineLevel="0" collapsed="false">
      <c r="A604" s="76" t="n">
        <v>600</v>
      </c>
      <c r="B604" s="77" t="n">
        <f aca="false">EOMONTH(Input!$C$7,A604)</f>
        <v>61178</v>
      </c>
      <c r="D604" s="76" t="n">
        <f aca="false">DATEDIF(Input!$C$23,$B604,"Y")</f>
        <v>90</v>
      </c>
      <c r="E604" s="76" t="n">
        <f aca="false">DATEDIF(Input!$G$23,$B604,"Y")</f>
        <v>90</v>
      </c>
      <c r="G604" s="78" t="n">
        <f aca="false">Salary_01!$L604</f>
        <v>0</v>
      </c>
      <c r="H604" s="78" t="n">
        <f aca="false">Salary_02!$L604</f>
        <v>0</v>
      </c>
      <c r="I604" s="78" t="n">
        <f aca="false">Retirement_Dist_01!$J604</f>
        <v>0</v>
      </c>
      <c r="J604" s="78" t="n">
        <f aca="false">Retirement_Dist_02!$J604</f>
        <v>0</v>
      </c>
      <c r="K604" s="78" t="n">
        <f aca="true">IF(AND(OR($B604&gt;Input!$C$31,$B604&gt;Input!$G$31),OR($B604&lt;Input!$C$25,$B604&lt;Input!$G$25)),(-1)*PMT(Input!$C$18/(100*12),(OFFSET($A$4, MAX( MATCH(Input!$C$25,$B$4:$B$1004,1), MATCH(Input!$G$25,$B$4:$B$1004,1)),0,1,1) - OFFSET($A$4, MIN( MATCH(Input!$C$31,$B$4:$B$1004,1), MATCH(Input!$G$31,$B$4:$B$1004,1)),0,1,1)),$AD$4,0,1),0)</f>
        <v>0</v>
      </c>
      <c r="L604" s="78" t="n">
        <f aca="false">IF(AND(($B604&lt;Input!$C$31),($B604&lt;Input!$G$31)),($G604+$H604+$I604+$J604),($G604+$H604+$I604+$J604+$K604))</f>
        <v>0</v>
      </c>
      <c r="M604" s="78" t="n">
        <f aca="false">Mortgage!$L604</f>
        <v>0</v>
      </c>
      <c r="N604" s="78" t="n">
        <f aca="false">$L604+$M604</f>
        <v>0</v>
      </c>
      <c r="O604" s="78" t="n">
        <f aca="false">IF(AND(($B604&lt;Input!$C$31),($B604&lt;Input!$G$31)),Expenses!$D604,(-1)*$N604)</f>
        <v>-0</v>
      </c>
      <c r="P604" s="78" t="n">
        <f aca="false">Childcare!$D604</f>
        <v>0</v>
      </c>
      <c r="Q604" s="78" t="n">
        <f aca="false">Loan_01!$E604</f>
        <v>0</v>
      </c>
      <c r="R604" s="78" t="n">
        <f aca="false">Loan_02!$E604</f>
        <v>0</v>
      </c>
      <c r="S604" s="78" t="n">
        <f aca="false">(-1)*SUM(Roth_01!$D604+Roth_02!$D604+IRA_01!$D604+IRA_02!$D604+Invest_01!$D604+Invest_02!$D604)</f>
        <v>-0</v>
      </c>
      <c r="T604" s="78" t="n">
        <f aca="false">(-1)*(IF(($B604&gt;Input!$O$24),0,Input!$O$30)+IF(($B604&gt;Input!$O$31),0,Input!$O$37)+IF(($B604&gt;Input!$O$38),0,Input!$O$44))</f>
        <v>-0</v>
      </c>
      <c r="U604" s="78" t="n">
        <f aca="false">IF(($AB603*(Input!$C$16/100)&gt;0),0,($AB603*(Input!$C$16/100)))</f>
        <v>0</v>
      </c>
      <c r="V604" s="78"/>
      <c r="W604" s="78" t="n">
        <f aca="false">IF(($N604+$O604+$P604+$Q604+$R604+$S604+$T604+$U604)&lt;0,($N604+$O604+$P604+$Q604+$R604+$S604+$T604+$U604),0)</f>
        <v>0</v>
      </c>
      <c r="X604" s="78"/>
      <c r="Y604" s="78" t="n">
        <f aca="false">IF(($N604+$O604+$P604+$Q604+$R604+$S604+$T604+$U604)&gt;=0,($N604+$O604+$P604+$Q604+$R604+$S604+$T604+$U604),0)</f>
        <v>0</v>
      </c>
      <c r="AA604" s="78" t="n">
        <f aca="false">IF(AND((($AB603+$W603-$U603)&lt;0),($Y604&gt;0)),($AA603-$K604)*(1+Input!$C$18/(12*100)),($AA603+$Y604-$K604)*(1+Input!$C$18/(12*100)))</f>
        <v>2.3950665086215E-009</v>
      </c>
      <c r="AB604" s="78" t="n">
        <f aca="false">IF(AND((($AB603+$W603-$U603)&lt;0),($Y604&gt;=0)),($AB603+$W603-$U603+$Y604)*(1+Input!$C$15/(12*100)),0)</f>
        <v>0</v>
      </c>
    </row>
    <row r="605" customFormat="false" ht="12.8" hidden="false" customHeight="false" outlineLevel="0" collapsed="false">
      <c r="A605" s="76" t="n">
        <v>601</v>
      </c>
      <c r="B605" s="77" t="n">
        <f aca="false">EOMONTH(Input!$C$7,A605)</f>
        <v>61209</v>
      </c>
      <c r="D605" s="76" t="n">
        <f aca="false">DATEDIF(Input!$C$23,$B605,"Y")</f>
        <v>90</v>
      </c>
      <c r="E605" s="76" t="n">
        <f aca="false">DATEDIF(Input!$G$23,$B605,"Y")</f>
        <v>90</v>
      </c>
      <c r="G605" s="78" t="n">
        <f aca="false">Salary_01!$L605</f>
        <v>0</v>
      </c>
      <c r="H605" s="78" t="n">
        <f aca="false">Salary_02!$L605</f>
        <v>0</v>
      </c>
      <c r="I605" s="78" t="n">
        <f aca="false">Retirement_Dist_01!$J605</f>
        <v>0</v>
      </c>
      <c r="J605" s="78" t="n">
        <f aca="false">Retirement_Dist_02!$J605</f>
        <v>0</v>
      </c>
      <c r="K605" s="78" t="n">
        <f aca="true">IF(AND(OR($B605&gt;Input!$C$31,$B605&gt;Input!$G$31),OR($B605&lt;Input!$C$25,$B605&lt;Input!$G$25)),(-1)*PMT(Input!$C$18/(100*12),(OFFSET($A$4, MAX( MATCH(Input!$C$25,$B$4:$B$1004,1), MATCH(Input!$G$25,$B$4:$B$1004,1)),0,1,1) - OFFSET($A$4, MIN( MATCH(Input!$C$31,$B$4:$B$1004,1), MATCH(Input!$G$31,$B$4:$B$1004,1)),0,1,1)),$AD$4,0,1),0)</f>
        <v>0</v>
      </c>
      <c r="L605" s="78" t="n">
        <f aca="false">IF(AND(($B605&lt;Input!$C$31),($B605&lt;Input!$G$31)),($G605+$H605+$I605+$J605),($G605+$H605+$I605+$J605+$K605))</f>
        <v>0</v>
      </c>
      <c r="M605" s="78" t="n">
        <f aca="false">Mortgage!$L605</f>
        <v>0</v>
      </c>
      <c r="N605" s="78" t="n">
        <f aca="false">$L605+$M605</f>
        <v>0</v>
      </c>
      <c r="O605" s="78" t="n">
        <f aca="false">IF(AND(($B605&lt;Input!$C$31),($B605&lt;Input!$G$31)),Expenses!$D605,(-1)*$N605)</f>
        <v>-0</v>
      </c>
      <c r="P605" s="78" t="n">
        <f aca="false">Childcare!$D605</f>
        <v>0</v>
      </c>
      <c r="Q605" s="78" t="n">
        <f aca="false">Loan_01!$E605</f>
        <v>0</v>
      </c>
      <c r="R605" s="78" t="n">
        <f aca="false">Loan_02!$E605</f>
        <v>0</v>
      </c>
      <c r="S605" s="78" t="n">
        <f aca="false">(-1)*SUM(Roth_01!$D605+Roth_02!$D605+IRA_01!$D605+IRA_02!$D605+Invest_01!$D605+Invest_02!$D605)</f>
        <v>-0</v>
      </c>
      <c r="T605" s="78" t="n">
        <f aca="false">(-1)*(IF(($B605&gt;Input!$O$24),0,Input!$O$30)+IF(($B605&gt;Input!$O$31),0,Input!$O$37)+IF(($B605&gt;Input!$O$38),0,Input!$O$44))</f>
        <v>-0</v>
      </c>
      <c r="U605" s="78" t="n">
        <f aca="false">IF(($AB604*(Input!$C$16/100)&gt;0),0,($AB604*(Input!$C$16/100)))</f>
        <v>0</v>
      </c>
      <c r="V605" s="78"/>
      <c r="W605" s="78" t="n">
        <f aca="false">IF(($N605+$O605+$P605+$Q605+$R605+$S605+$T605+$U605)&lt;0,($N605+$O605+$P605+$Q605+$R605+$S605+$T605+$U605),0)</f>
        <v>0</v>
      </c>
      <c r="X605" s="78"/>
      <c r="Y605" s="78" t="n">
        <f aca="false">IF(($N605+$O605+$P605+$Q605+$R605+$S605+$T605+$U605)&gt;=0,($N605+$O605+$P605+$Q605+$R605+$S605+$T605+$U605),0)</f>
        <v>0</v>
      </c>
      <c r="AA605" s="78" t="n">
        <f aca="false">IF(AND((($AB604+$W604-$U604)&lt;0),($Y605&gt;0)),($AA604-$K605)*(1+Input!$C$18/(12*100)),($AA604+$Y605-$K605)*(1+Input!$C$18/(12*100)))</f>
        <v>2.39516630305936E-009</v>
      </c>
      <c r="AB605" s="78" t="n">
        <f aca="false">IF(AND((($AB604+$W604-$U604)&lt;0),($Y605&gt;=0)),($AB604+$W604-$U604+$Y605)*(1+Input!$C$15/(12*100)),0)</f>
        <v>0</v>
      </c>
    </row>
    <row r="606" customFormat="false" ht="12.8" hidden="false" customHeight="false" outlineLevel="0" collapsed="false">
      <c r="A606" s="76" t="n">
        <v>602</v>
      </c>
      <c r="B606" s="77" t="n">
        <f aca="false">EOMONTH(Input!$C$7,A606)</f>
        <v>61240</v>
      </c>
      <c r="D606" s="76" t="n">
        <f aca="false">DATEDIF(Input!$C$23,$B606,"Y")</f>
        <v>90</v>
      </c>
      <c r="E606" s="76" t="n">
        <f aca="false">DATEDIF(Input!$G$23,$B606,"Y")</f>
        <v>90</v>
      </c>
      <c r="G606" s="78" t="n">
        <f aca="false">Salary_01!$L606</f>
        <v>0</v>
      </c>
      <c r="H606" s="78" t="n">
        <f aca="false">Salary_02!$L606</f>
        <v>0</v>
      </c>
      <c r="I606" s="78" t="n">
        <f aca="false">Retirement_Dist_01!$J606</f>
        <v>0</v>
      </c>
      <c r="J606" s="78" t="n">
        <f aca="false">Retirement_Dist_02!$J606</f>
        <v>0</v>
      </c>
      <c r="K606" s="78" t="n">
        <f aca="true">IF(AND(OR($B606&gt;Input!$C$31,$B606&gt;Input!$G$31),OR($B606&lt;Input!$C$25,$B606&lt;Input!$G$25)),(-1)*PMT(Input!$C$18/(100*12),(OFFSET($A$4, MAX( MATCH(Input!$C$25,$B$4:$B$1004,1), MATCH(Input!$G$25,$B$4:$B$1004,1)),0,1,1) - OFFSET($A$4, MIN( MATCH(Input!$C$31,$B$4:$B$1004,1), MATCH(Input!$G$31,$B$4:$B$1004,1)),0,1,1)),$AD$4,0,1),0)</f>
        <v>0</v>
      </c>
      <c r="L606" s="78" t="n">
        <f aca="false">IF(AND(($B606&lt;Input!$C$31),($B606&lt;Input!$G$31)),($G606+$H606+$I606+$J606),($G606+$H606+$I606+$J606+$K606))</f>
        <v>0</v>
      </c>
      <c r="M606" s="78" t="n">
        <f aca="false">Mortgage!$L606</f>
        <v>0</v>
      </c>
      <c r="N606" s="78" t="n">
        <f aca="false">$L606+$M606</f>
        <v>0</v>
      </c>
      <c r="O606" s="78" t="n">
        <f aca="false">IF(AND(($B606&lt;Input!$C$31),($B606&lt;Input!$G$31)),Expenses!$D606,(-1)*$N606)</f>
        <v>-0</v>
      </c>
      <c r="P606" s="78" t="n">
        <f aca="false">Childcare!$D606</f>
        <v>0</v>
      </c>
      <c r="Q606" s="78" t="n">
        <f aca="false">Loan_01!$E606</f>
        <v>0</v>
      </c>
      <c r="R606" s="78" t="n">
        <f aca="false">Loan_02!$E606</f>
        <v>0</v>
      </c>
      <c r="S606" s="78" t="n">
        <f aca="false">(-1)*SUM(Roth_01!$D606+Roth_02!$D606+IRA_01!$D606+IRA_02!$D606+Invest_01!$D606+Invest_02!$D606)</f>
        <v>-0</v>
      </c>
      <c r="T606" s="78" t="n">
        <f aca="false">(-1)*(IF(($B606&gt;Input!$O$24),0,Input!$O$30)+IF(($B606&gt;Input!$O$31),0,Input!$O$37)+IF(($B606&gt;Input!$O$38),0,Input!$O$44))</f>
        <v>-0</v>
      </c>
      <c r="U606" s="78" t="n">
        <f aca="false">IF(($AB605*(Input!$C$16/100)&gt;0),0,($AB605*(Input!$C$16/100)))</f>
        <v>0</v>
      </c>
      <c r="V606" s="78"/>
      <c r="W606" s="78" t="n">
        <f aca="false">IF(($N606+$O606+$P606+$Q606+$R606+$S606+$T606+$U606)&lt;0,($N606+$O606+$P606+$Q606+$R606+$S606+$T606+$U606),0)</f>
        <v>0</v>
      </c>
      <c r="X606" s="78"/>
      <c r="Y606" s="78" t="n">
        <f aca="false">IF(($N606+$O606+$P606+$Q606+$R606+$S606+$T606+$U606)&gt;=0,($N606+$O606+$P606+$Q606+$R606+$S606+$T606+$U606),0)</f>
        <v>0</v>
      </c>
      <c r="AA606" s="78" t="n">
        <f aca="false">IF(AND((($AB605+$W605-$U605)&lt;0),($Y606&gt;0)),($AA605-$K606)*(1+Input!$C$18/(12*100)),($AA605+$Y606-$K606)*(1+Input!$C$18/(12*100)))</f>
        <v>2.39526610165532E-009</v>
      </c>
      <c r="AB606" s="78" t="n">
        <f aca="false">IF(AND((($AB605+$W605-$U605)&lt;0),($Y606&gt;=0)),($AB605+$W605-$U605+$Y606)*(1+Input!$C$15/(12*100)),0)</f>
        <v>0</v>
      </c>
    </row>
    <row r="607" customFormat="false" ht="12.8" hidden="false" customHeight="false" outlineLevel="0" collapsed="false">
      <c r="A607" s="76" t="n">
        <v>603</v>
      </c>
      <c r="B607" s="77" t="n">
        <f aca="false">EOMONTH(Input!$C$7,A607)</f>
        <v>61270</v>
      </c>
      <c r="D607" s="76" t="n">
        <f aca="false">DATEDIF(Input!$C$23,$B607,"Y")</f>
        <v>90</v>
      </c>
      <c r="E607" s="76" t="n">
        <f aca="false">DATEDIF(Input!$G$23,$B607,"Y")</f>
        <v>90</v>
      </c>
      <c r="G607" s="78" t="n">
        <f aca="false">Salary_01!$L607</f>
        <v>0</v>
      </c>
      <c r="H607" s="78" t="n">
        <f aca="false">Salary_02!$L607</f>
        <v>0</v>
      </c>
      <c r="I607" s="78" t="n">
        <f aca="false">Retirement_Dist_01!$J607</f>
        <v>0</v>
      </c>
      <c r="J607" s="78" t="n">
        <f aca="false">Retirement_Dist_02!$J607</f>
        <v>0</v>
      </c>
      <c r="K607" s="78" t="n">
        <f aca="true">IF(AND(OR($B607&gt;Input!$C$31,$B607&gt;Input!$G$31),OR($B607&lt;Input!$C$25,$B607&lt;Input!$G$25)),(-1)*PMT(Input!$C$18/(100*12),(OFFSET($A$4, MAX( MATCH(Input!$C$25,$B$4:$B$1004,1), MATCH(Input!$G$25,$B$4:$B$1004,1)),0,1,1) - OFFSET($A$4, MIN( MATCH(Input!$C$31,$B$4:$B$1004,1), MATCH(Input!$G$31,$B$4:$B$1004,1)),0,1,1)),$AD$4,0,1),0)</f>
        <v>0</v>
      </c>
      <c r="L607" s="78" t="n">
        <f aca="false">IF(AND(($B607&lt;Input!$C$31),($B607&lt;Input!$G$31)),($G607+$H607+$I607+$J607),($G607+$H607+$I607+$J607+$K607))</f>
        <v>0</v>
      </c>
      <c r="M607" s="78" t="n">
        <f aca="false">Mortgage!$L607</f>
        <v>0</v>
      </c>
      <c r="N607" s="78" t="n">
        <f aca="false">$L607+$M607</f>
        <v>0</v>
      </c>
      <c r="O607" s="78" t="n">
        <f aca="false">IF(AND(($B607&lt;Input!$C$31),($B607&lt;Input!$G$31)),Expenses!$D607,(-1)*$N607)</f>
        <v>-0</v>
      </c>
      <c r="P607" s="78" t="n">
        <f aca="false">Childcare!$D607</f>
        <v>0</v>
      </c>
      <c r="Q607" s="78" t="n">
        <f aca="false">Loan_01!$E607</f>
        <v>0</v>
      </c>
      <c r="R607" s="78" t="n">
        <f aca="false">Loan_02!$E607</f>
        <v>0</v>
      </c>
      <c r="S607" s="78" t="n">
        <f aca="false">(-1)*SUM(Roth_01!$D607+Roth_02!$D607+IRA_01!$D607+IRA_02!$D607+Invest_01!$D607+Invest_02!$D607)</f>
        <v>-0</v>
      </c>
      <c r="T607" s="78" t="n">
        <f aca="false">(-1)*(IF(($B607&gt;Input!$O$24),0,Input!$O$30)+IF(($B607&gt;Input!$O$31),0,Input!$O$37)+IF(($B607&gt;Input!$O$38),0,Input!$O$44))</f>
        <v>-0</v>
      </c>
      <c r="U607" s="78" t="n">
        <f aca="false">IF(($AB606*(Input!$C$16/100)&gt;0),0,($AB606*(Input!$C$16/100)))</f>
        <v>0</v>
      </c>
      <c r="V607" s="78"/>
      <c r="W607" s="78" t="n">
        <f aca="false">IF(($N607+$O607+$P607+$Q607+$R607+$S607+$T607+$U607)&lt;0,($N607+$O607+$P607+$Q607+$R607+$S607+$T607+$U607),0)</f>
        <v>0</v>
      </c>
      <c r="X607" s="78"/>
      <c r="Y607" s="78" t="n">
        <f aca="false">IF(($N607+$O607+$P607+$Q607+$R607+$S607+$T607+$U607)&gt;=0,($N607+$O607+$P607+$Q607+$R607+$S607+$T607+$U607),0)</f>
        <v>0</v>
      </c>
      <c r="AA607" s="78" t="n">
        <f aca="false">IF(AND((($AB606+$W606-$U606)&lt;0),($Y607&gt;0)),($AA606-$K607)*(1+Input!$C$18/(12*100)),($AA606+$Y607-$K607)*(1+Input!$C$18/(12*100)))</f>
        <v>2.39536590440956E-009</v>
      </c>
      <c r="AB607" s="78" t="n">
        <f aca="false">IF(AND((($AB606+$W606-$U606)&lt;0),($Y607&gt;=0)),($AB606+$W606-$U606+$Y607)*(1+Input!$C$15/(12*100)),0)</f>
        <v>0</v>
      </c>
    </row>
    <row r="608" customFormat="false" ht="12.8" hidden="false" customHeight="false" outlineLevel="0" collapsed="false">
      <c r="A608" s="76" t="n">
        <v>604</v>
      </c>
      <c r="B608" s="77" t="n">
        <f aca="false">EOMONTH(Input!$C$7,A608)</f>
        <v>61301</v>
      </c>
      <c r="D608" s="76" t="n">
        <f aca="false">DATEDIF(Input!$C$23,$B608,"Y")</f>
        <v>90</v>
      </c>
      <c r="E608" s="76" t="n">
        <f aca="false">DATEDIF(Input!$G$23,$B608,"Y")</f>
        <v>90</v>
      </c>
      <c r="G608" s="78" t="n">
        <f aca="false">Salary_01!$L608</f>
        <v>0</v>
      </c>
      <c r="H608" s="78" t="n">
        <f aca="false">Salary_02!$L608</f>
        <v>0</v>
      </c>
      <c r="I608" s="78" t="n">
        <f aca="false">Retirement_Dist_01!$J608</f>
        <v>0</v>
      </c>
      <c r="J608" s="78" t="n">
        <f aca="false">Retirement_Dist_02!$J608</f>
        <v>0</v>
      </c>
      <c r="K608" s="78" t="n">
        <f aca="true">IF(AND(OR($B608&gt;Input!$C$31,$B608&gt;Input!$G$31),OR($B608&lt;Input!$C$25,$B608&lt;Input!$G$25)),(-1)*PMT(Input!$C$18/(100*12),(OFFSET($A$4, MAX( MATCH(Input!$C$25,$B$4:$B$1004,1), MATCH(Input!$G$25,$B$4:$B$1004,1)),0,1,1) - OFFSET($A$4, MIN( MATCH(Input!$C$31,$B$4:$B$1004,1), MATCH(Input!$G$31,$B$4:$B$1004,1)),0,1,1)),$AD$4,0,1),0)</f>
        <v>0</v>
      </c>
      <c r="L608" s="78" t="n">
        <f aca="false">IF(AND(($B608&lt;Input!$C$31),($B608&lt;Input!$G$31)),($G608+$H608+$I608+$J608),($G608+$H608+$I608+$J608+$K608))</f>
        <v>0</v>
      </c>
      <c r="M608" s="78" t="n">
        <f aca="false">Mortgage!$L608</f>
        <v>0</v>
      </c>
      <c r="N608" s="78" t="n">
        <f aca="false">$L608+$M608</f>
        <v>0</v>
      </c>
      <c r="O608" s="78" t="n">
        <f aca="false">IF(AND(($B608&lt;Input!$C$31),($B608&lt;Input!$G$31)),Expenses!$D608,(-1)*$N608)</f>
        <v>-0</v>
      </c>
      <c r="P608" s="78" t="n">
        <f aca="false">Childcare!$D608</f>
        <v>0</v>
      </c>
      <c r="Q608" s="78" t="n">
        <f aca="false">Loan_01!$E608</f>
        <v>0</v>
      </c>
      <c r="R608" s="78" t="n">
        <f aca="false">Loan_02!$E608</f>
        <v>0</v>
      </c>
      <c r="S608" s="78" t="n">
        <f aca="false">(-1)*SUM(Roth_01!$D608+Roth_02!$D608+IRA_01!$D608+IRA_02!$D608+Invest_01!$D608+Invest_02!$D608)</f>
        <v>-0</v>
      </c>
      <c r="T608" s="78" t="n">
        <f aca="false">(-1)*(IF(($B608&gt;Input!$O$24),0,Input!$O$30)+IF(($B608&gt;Input!$O$31),0,Input!$O$37)+IF(($B608&gt;Input!$O$38),0,Input!$O$44))</f>
        <v>-0</v>
      </c>
      <c r="U608" s="78" t="n">
        <f aca="false">IF(($AB607*(Input!$C$16/100)&gt;0),0,($AB607*(Input!$C$16/100)))</f>
        <v>0</v>
      </c>
      <c r="V608" s="78"/>
      <c r="W608" s="78" t="n">
        <f aca="false">IF(($N608+$O608+$P608+$Q608+$R608+$S608+$T608+$U608)&lt;0,($N608+$O608+$P608+$Q608+$R608+$S608+$T608+$U608),0)</f>
        <v>0</v>
      </c>
      <c r="X608" s="78"/>
      <c r="Y608" s="78" t="n">
        <f aca="false">IF(($N608+$O608+$P608+$Q608+$R608+$S608+$T608+$U608)&gt;=0,($N608+$O608+$P608+$Q608+$R608+$S608+$T608+$U608),0)</f>
        <v>0</v>
      </c>
      <c r="AA608" s="78" t="n">
        <f aca="false">IF(AND((($AB607+$W607-$U607)&lt;0),($Y608&gt;0)),($AA607-$K608)*(1+Input!$C$18/(12*100)),($AA607+$Y608-$K608)*(1+Input!$C$18/(12*100)))</f>
        <v>2.39546571132224E-009</v>
      </c>
      <c r="AB608" s="78" t="n">
        <f aca="false">IF(AND((($AB607+$W607-$U607)&lt;0),($Y608&gt;=0)),($AB607+$W607-$U607+$Y608)*(1+Input!$C$15/(12*100)),0)</f>
        <v>0</v>
      </c>
    </row>
    <row r="609" customFormat="false" ht="12.8" hidden="false" customHeight="false" outlineLevel="0" collapsed="false">
      <c r="A609" s="76" t="n">
        <v>605</v>
      </c>
      <c r="B609" s="77" t="n">
        <f aca="false">EOMONTH(Input!$C$7,A609)</f>
        <v>61331</v>
      </c>
      <c r="D609" s="76" t="n">
        <f aca="false">DATEDIF(Input!$C$23,$B609,"Y")</f>
        <v>90</v>
      </c>
      <c r="E609" s="76" t="n">
        <f aca="false">DATEDIF(Input!$G$23,$B609,"Y")</f>
        <v>90</v>
      </c>
      <c r="G609" s="78" t="n">
        <f aca="false">Salary_01!$L609</f>
        <v>0</v>
      </c>
      <c r="H609" s="78" t="n">
        <f aca="false">Salary_02!$L609</f>
        <v>0</v>
      </c>
      <c r="I609" s="78" t="n">
        <f aca="false">Retirement_Dist_01!$J609</f>
        <v>0</v>
      </c>
      <c r="J609" s="78" t="n">
        <f aca="false">Retirement_Dist_02!$J609</f>
        <v>0</v>
      </c>
      <c r="K609" s="78" t="n">
        <f aca="true">IF(AND(OR($B609&gt;Input!$C$31,$B609&gt;Input!$G$31),OR($B609&lt;Input!$C$25,$B609&lt;Input!$G$25)),(-1)*PMT(Input!$C$18/(100*12),(OFFSET($A$4, MAX( MATCH(Input!$C$25,$B$4:$B$1004,1), MATCH(Input!$G$25,$B$4:$B$1004,1)),0,1,1) - OFFSET($A$4, MIN( MATCH(Input!$C$31,$B$4:$B$1004,1), MATCH(Input!$G$31,$B$4:$B$1004,1)),0,1,1)),$AD$4,0,1),0)</f>
        <v>0</v>
      </c>
      <c r="L609" s="78" t="n">
        <f aca="false">IF(AND(($B609&lt;Input!$C$31),($B609&lt;Input!$G$31)),($G609+$H609+$I609+$J609),($G609+$H609+$I609+$J609+$K609))</f>
        <v>0</v>
      </c>
      <c r="M609" s="78" t="n">
        <f aca="false">Mortgage!$L609</f>
        <v>0</v>
      </c>
      <c r="N609" s="78" t="n">
        <f aca="false">$L609+$M609</f>
        <v>0</v>
      </c>
      <c r="O609" s="78" t="n">
        <f aca="false">IF(AND(($B609&lt;Input!$C$31),($B609&lt;Input!$G$31)),Expenses!$D609,(-1)*$N609)</f>
        <v>-0</v>
      </c>
      <c r="P609" s="78" t="n">
        <f aca="false">Childcare!$D609</f>
        <v>0</v>
      </c>
      <c r="Q609" s="78" t="n">
        <f aca="false">Loan_01!$E609</f>
        <v>0</v>
      </c>
      <c r="R609" s="78" t="n">
        <f aca="false">Loan_02!$E609</f>
        <v>0</v>
      </c>
      <c r="S609" s="78" t="n">
        <f aca="false">(-1)*SUM(Roth_01!$D609+Roth_02!$D609+IRA_01!$D609+IRA_02!$D609+Invest_01!$D609+Invest_02!$D609)</f>
        <v>-0</v>
      </c>
      <c r="T609" s="78" t="n">
        <f aca="false">(-1)*(IF(($B609&gt;Input!$O$24),0,Input!$O$30)+IF(($B609&gt;Input!$O$31),0,Input!$O$37)+IF(($B609&gt;Input!$O$38),0,Input!$O$44))</f>
        <v>-0</v>
      </c>
      <c r="U609" s="78" t="n">
        <f aca="false">IF(($AB608*(Input!$C$16/100)&gt;0),0,($AB608*(Input!$C$16/100)))</f>
        <v>0</v>
      </c>
      <c r="V609" s="78"/>
      <c r="W609" s="78" t="n">
        <f aca="false">IF(($N609+$O609+$P609+$Q609+$R609+$S609+$T609+$U609)&lt;0,($N609+$O609+$P609+$Q609+$R609+$S609+$T609+$U609),0)</f>
        <v>0</v>
      </c>
      <c r="X609" s="78"/>
      <c r="Y609" s="78" t="n">
        <f aca="false">IF(($N609+$O609+$P609+$Q609+$R609+$S609+$T609+$U609)&gt;=0,($N609+$O609+$P609+$Q609+$R609+$S609+$T609+$U609),0)</f>
        <v>0</v>
      </c>
      <c r="AA609" s="78" t="n">
        <f aca="false">IF(AND((($AB608+$W608-$U608)&lt;0),($Y609&gt;0)),($AA608-$K609)*(1+Input!$C$18/(12*100)),($AA608+$Y609-$K609)*(1+Input!$C$18/(12*100)))</f>
        <v>2.39556552239355E-009</v>
      </c>
      <c r="AB609" s="78" t="n">
        <f aca="false">IF(AND((($AB608+$W608-$U608)&lt;0),($Y609&gt;=0)),($AB608+$W608-$U608+$Y609)*(1+Input!$C$15/(12*100)),0)</f>
        <v>0</v>
      </c>
    </row>
    <row r="610" customFormat="false" ht="12.8" hidden="false" customHeight="false" outlineLevel="0" collapsed="false">
      <c r="A610" s="76" t="n">
        <v>606</v>
      </c>
      <c r="B610" s="77" t="n">
        <f aca="false">EOMONTH(Input!$C$7,A610)</f>
        <v>61362</v>
      </c>
      <c r="D610" s="76" t="n">
        <f aca="false">DATEDIF(Input!$C$23,$B610,"Y")</f>
        <v>90</v>
      </c>
      <c r="E610" s="76" t="n">
        <f aca="false">DATEDIF(Input!$G$23,$B610,"Y")</f>
        <v>90</v>
      </c>
      <c r="G610" s="78" t="n">
        <f aca="false">Salary_01!$L610</f>
        <v>0</v>
      </c>
      <c r="H610" s="78" t="n">
        <f aca="false">Salary_02!$L610</f>
        <v>0</v>
      </c>
      <c r="I610" s="78" t="n">
        <f aca="false">Retirement_Dist_01!$J610</f>
        <v>0</v>
      </c>
      <c r="J610" s="78" t="n">
        <f aca="false">Retirement_Dist_02!$J610</f>
        <v>0</v>
      </c>
      <c r="K610" s="78" t="n">
        <f aca="true">IF(AND(OR($B610&gt;Input!$C$31,$B610&gt;Input!$G$31),OR($B610&lt;Input!$C$25,$B610&lt;Input!$G$25)),(-1)*PMT(Input!$C$18/(100*12),(OFFSET($A$4, MAX( MATCH(Input!$C$25,$B$4:$B$1004,1), MATCH(Input!$G$25,$B$4:$B$1004,1)),0,1,1) - OFFSET($A$4, MIN( MATCH(Input!$C$31,$B$4:$B$1004,1), MATCH(Input!$G$31,$B$4:$B$1004,1)),0,1,1)),$AD$4,0,1),0)</f>
        <v>0</v>
      </c>
      <c r="L610" s="78" t="n">
        <f aca="false">IF(AND(($B610&lt;Input!$C$31),($B610&lt;Input!$G$31)),($G610+$H610+$I610+$J610),($G610+$H610+$I610+$J610+$K610))</f>
        <v>0</v>
      </c>
      <c r="M610" s="78" t="n">
        <f aca="false">Mortgage!$L610</f>
        <v>0</v>
      </c>
      <c r="N610" s="78" t="n">
        <f aca="false">$L610+$M610</f>
        <v>0</v>
      </c>
      <c r="O610" s="78" t="n">
        <f aca="false">IF(AND(($B610&lt;Input!$C$31),($B610&lt;Input!$G$31)),Expenses!$D610,(-1)*$N610)</f>
        <v>-0</v>
      </c>
      <c r="P610" s="78" t="n">
        <f aca="false">Childcare!$D610</f>
        <v>0</v>
      </c>
      <c r="Q610" s="78" t="n">
        <f aca="false">Loan_01!$E610</f>
        <v>0</v>
      </c>
      <c r="R610" s="78" t="n">
        <f aca="false">Loan_02!$E610</f>
        <v>0</v>
      </c>
      <c r="S610" s="78" t="n">
        <f aca="false">(-1)*SUM(Roth_01!$D610+Roth_02!$D610+IRA_01!$D610+IRA_02!$D610+Invest_01!$D610+Invest_02!$D610)</f>
        <v>-0</v>
      </c>
      <c r="T610" s="78" t="n">
        <f aca="false">(-1)*(IF(($B610&gt;Input!$O$24),0,Input!$O$30)+IF(($B610&gt;Input!$O$31),0,Input!$O$37)+IF(($B610&gt;Input!$O$38),0,Input!$O$44))</f>
        <v>-0</v>
      </c>
      <c r="U610" s="78" t="n">
        <f aca="false">IF(($AB609*(Input!$C$16/100)&gt;0),0,($AB609*(Input!$C$16/100)))</f>
        <v>0</v>
      </c>
      <c r="V610" s="78"/>
      <c r="W610" s="78" t="n">
        <f aca="false">IF(($N610+$O610+$P610+$Q610+$R610+$S610+$T610+$U610)&lt;0,($N610+$O610+$P610+$Q610+$R610+$S610+$T610+$U610),0)</f>
        <v>0</v>
      </c>
      <c r="X610" s="78"/>
      <c r="Y610" s="78" t="n">
        <f aca="false">IF(($N610+$O610+$P610+$Q610+$R610+$S610+$T610+$U610)&gt;=0,($N610+$O610+$P610+$Q610+$R610+$S610+$T610+$U610),0)</f>
        <v>0</v>
      </c>
      <c r="AA610" s="78" t="n">
        <f aca="false">IF(AND((($AB609+$W609-$U609)&lt;0),($Y610&gt;0)),($AA609-$K610)*(1+Input!$C$18/(12*100)),($AA609+$Y610-$K610)*(1+Input!$C$18/(12*100)))</f>
        <v>2.39566533762365E-009</v>
      </c>
      <c r="AB610" s="78" t="n">
        <f aca="false">IF(AND((($AB609+$W609-$U609)&lt;0),($Y610&gt;=0)),($AB609+$W609-$U609+$Y610)*(1+Input!$C$15/(12*100)),0)</f>
        <v>0</v>
      </c>
    </row>
    <row r="611" customFormat="false" ht="12.8" hidden="false" customHeight="false" outlineLevel="0" collapsed="false">
      <c r="A611" s="76" t="n">
        <v>607</v>
      </c>
      <c r="B611" s="77" t="n">
        <f aca="false">EOMONTH(Input!$C$7,A611)</f>
        <v>61393</v>
      </c>
      <c r="D611" s="76" t="n">
        <f aca="false">DATEDIF(Input!$C$23,$B611,"Y")</f>
        <v>90</v>
      </c>
      <c r="E611" s="76" t="n">
        <f aca="false">DATEDIF(Input!$G$23,$B611,"Y")</f>
        <v>90</v>
      </c>
      <c r="G611" s="78" t="n">
        <f aca="false">Salary_01!$L611</f>
        <v>0</v>
      </c>
      <c r="H611" s="78" t="n">
        <f aca="false">Salary_02!$L611</f>
        <v>0</v>
      </c>
      <c r="I611" s="78" t="n">
        <f aca="false">Retirement_Dist_01!$J611</f>
        <v>0</v>
      </c>
      <c r="J611" s="78" t="n">
        <f aca="false">Retirement_Dist_02!$J611</f>
        <v>0</v>
      </c>
      <c r="K611" s="78" t="n">
        <f aca="true">IF(AND(OR($B611&gt;Input!$C$31,$B611&gt;Input!$G$31),OR($B611&lt;Input!$C$25,$B611&lt;Input!$G$25)),(-1)*PMT(Input!$C$18/(100*12),(OFFSET($A$4, MAX( MATCH(Input!$C$25,$B$4:$B$1004,1), MATCH(Input!$G$25,$B$4:$B$1004,1)),0,1,1) - OFFSET($A$4, MIN( MATCH(Input!$C$31,$B$4:$B$1004,1), MATCH(Input!$G$31,$B$4:$B$1004,1)),0,1,1)),$AD$4,0,1),0)</f>
        <v>0</v>
      </c>
      <c r="L611" s="78" t="n">
        <f aca="false">IF(AND(($B611&lt;Input!$C$31),($B611&lt;Input!$G$31)),($G611+$H611+$I611+$J611),($G611+$H611+$I611+$J611+$K611))</f>
        <v>0</v>
      </c>
      <c r="M611" s="78" t="n">
        <f aca="false">Mortgage!$L611</f>
        <v>0</v>
      </c>
      <c r="N611" s="78" t="n">
        <f aca="false">$L611+$M611</f>
        <v>0</v>
      </c>
      <c r="O611" s="78" t="n">
        <f aca="false">IF(AND(($B611&lt;Input!$C$31),($B611&lt;Input!$G$31)),Expenses!$D611,(-1)*$N611)</f>
        <v>-0</v>
      </c>
      <c r="P611" s="78" t="n">
        <f aca="false">Childcare!$D611</f>
        <v>0</v>
      </c>
      <c r="Q611" s="78" t="n">
        <f aca="false">Loan_01!$E611</f>
        <v>0</v>
      </c>
      <c r="R611" s="78" t="n">
        <f aca="false">Loan_02!$E611</f>
        <v>0</v>
      </c>
      <c r="S611" s="78" t="n">
        <f aca="false">(-1)*SUM(Roth_01!$D611+Roth_02!$D611+IRA_01!$D611+IRA_02!$D611+Invest_01!$D611+Invest_02!$D611)</f>
        <v>-0</v>
      </c>
      <c r="T611" s="78" t="n">
        <f aca="false">(-1)*(IF(($B611&gt;Input!$O$24),0,Input!$O$30)+IF(($B611&gt;Input!$O$31),0,Input!$O$37)+IF(($B611&gt;Input!$O$38),0,Input!$O$44))</f>
        <v>-0</v>
      </c>
      <c r="U611" s="78" t="n">
        <f aca="false">IF(($AB610*(Input!$C$16/100)&gt;0),0,($AB610*(Input!$C$16/100)))</f>
        <v>0</v>
      </c>
      <c r="V611" s="78"/>
      <c r="W611" s="78" t="n">
        <f aca="false">IF(($N611+$O611+$P611+$Q611+$R611+$S611+$T611+$U611)&lt;0,($N611+$O611+$P611+$Q611+$R611+$S611+$T611+$U611),0)</f>
        <v>0</v>
      </c>
      <c r="X611" s="78"/>
      <c r="Y611" s="78" t="n">
        <f aca="false">IF(($N611+$O611+$P611+$Q611+$R611+$S611+$T611+$U611)&gt;=0,($N611+$O611+$P611+$Q611+$R611+$S611+$T611+$U611),0)</f>
        <v>0</v>
      </c>
      <c r="AA611" s="78" t="n">
        <f aca="false">IF(AND((($AB610+$W610-$U610)&lt;0),($Y611&gt;0)),($AA610-$K611)*(1+Input!$C$18/(12*100)),($AA610+$Y611-$K611)*(1+Input!$C$18/(12*100)))</f>
        <v>2.39576515701271E-009</v>
      </c>
      <c r="AB611" s="78" t="n">
        <f aca="false">IF(AND((($AB610+$W610-$U610)&lt;0),($Y611&gt;=0)),($AB610+$W610-$U610+$Y611)*(1+Input!$C$15/(12*100)),0)</f>
        <v>0</v>
      </c>
    </row>
    <row r="612" customFormat="false" ht="12.8" hidden="false" customHeight="false" outlineLevel="0" collapsed="false">
      <c r="A612" s="76" t="n">
        <v>608</v>
      </c>
      <c r="B612" s="77" t="n">
        <f aca="false">EOMONTH(Input!$C$7,A612)</f>
        <v>61422</v>
      </c>
      <c r="D612" s="76" t="n">
        <f aca="false">DATEDIF(Input!$C$23,$B612,"Y")</f>
        <v>90</v>
      </c>
      <c r="E612" s="76" t="n">
        <f aca="false">DATEDIF(Input!$G$23,$B612,"Y")</f>
        <v>90</v>
      </c>
      <c r="G612" s="78" t="n">
        <f aca="false">Salary_01!$L612</f>
        <v>0</v>
      </c>
      <c r="H612" s="78" t="n">
        <f aca="false">Salary_02!$L612</f>
        <v>0</v>
      </c>
      <c r="I612" s="78" t="n">
        <f aca="false">Retirement_Dist_01!$J612</f>
        <v>0</v>
      </c>
      <c r="J612" s="78" t="n">
        <f aca="false">Retirement_Dist_02!$J612</f>
        <v>0</v>
      </c>
      <c r="K612" s="78" t="n">
        <f aca="true">IF(AND(OR($B612&gt;Input!$C$31,$B612&gt;Input!$G$31),OR($B612&lt;Input!$C$25,$B612&lt;Input!$G$25)),(-1)*PMT(Input!$C$18/(100*12),(OFFSET($A$4, MAX( MATCH(Input!$C$25,$B$4:$B$1004,1), MATCH(Input!$G$25,$B$4:$B$1004,1)),0,1,1) - OFFSET($A$4, MIN( MATCH(Input!$C$31,$B$4:$B$1004,1), MATCH(Input!$G$31,$B$4:$B$1004,1)),0,1,1)),$AD$4,0,1),0)</f>
        <v>0</v>
      </c>
      <c r="L612" s="78" t="n">
        <f aca="false">IF(AND(($B612&lt;Input!$C$31),($B612&lt;Input!$G$31)),($G612+$H612+$I612+$J612),($G612+$H612+$I612+$J612+$K612))</f>
        <v>0</v>
      </c>
      <c r="M612" s="78" t="n">
        <f aca="false">Mortgage!$L612</f>
        <v>0</v>
      </c>
      <c r="N612" s="78" t="n">
        <f aca="false">$L612+$M612</f>
        <v>0</v>
      </c>
      <c r="O612" s="78" t="n">
        <f aca="false">IF(AND(($B612&lt;Input!$C$31),($B612&lt;Input!$G$31)),Expenses!$D612,(-1)*$N612)</f>
        <v>-0</v>
      </c>
      <c r="P612" s="78" t="n">
        <f aca="false">Childcare!$D612</f>
        <v>0</v>
      </c>
      <c r="Q612" s="78" t="n">
        <f aca="false">Loan_01!$E612</f>
        <v>0</v>
      </c>
      <c r="R612" s="78" t="n">
        <f aca="false">Loan_02!$E612</f>
        <v>0</v>
      </c>
      <c r="S612" s="78" t="n">
        <f aca="false">(-1)*SUM(Roth_01!$D612+Roth_02!$D612+IRA_01!$D612+IRA_02!$D612+Invest_01!$D612+Invest_02!$D612)</f>
        <v>-0</v>
      </c>
      <c r="T612" s="78" t="n">
        <f aca="false">(-1)*(IF(($B612&gt;Input!$O$24),0,Input!$O$30)+IF(($B612&gt;Input!$O$31),0,Input!$O$37)+IF(($B612&gt;Input!$O$38),0,Input!$O$44))</f>
        <v>-0</v>
      </c>
      <c r="U612" s="78" t="n">
        <f aca="false">IF(($AB611*(Input!$C$16/100)&gt;0),0,($AB611*(Input!$C$16/100)))</f>
        <v>0</v>
      </c>
      <c r="V612" s="78"/>
      <c r="W612" s="78" t="n">
        <f aca="false">IF(($N612+$O612+$P612+$Q612+$R612+$S612+$T612+$U612)&lt;0,($N612+$O612+$P612+$Q612+$R612+$S612+$T612+$U612),0)</f>
        <v>0</v>
      </c>
      <c r="X612" s="78"/>
      <c r="Y612" s="78" t="n">
        <f aca="false">IF(($N612+$O612+$P612+$Q612+$R612+$S612+$T612+$U612)&gt;=0,($N612+$O612+$P612+$Q612+$R612+$S612+$T612+$U612),0)</f>
        <v>0</v>
      </c>
      <c r="AA612" s="78" t="n">
        <f aca="false">IF(AND((($AB611+$W611-$U611)&lt;0),($Y612&gt;0)),($AA611-$K612)*(1+Input!$C$18/(12*100)),($AA611+$Y612-$K612)*(1+Input!$C$18/(12*100)))</f>
        <v>2.39586498056092E-009</v>
      </c>
      <c r="AB612" s="78" t="n">
        <f aca="false">IF(AND((($AB611+$W611-$U611)&lt;0),($Y612&gt;=0)),($AB611+$W611-$U611+$Y612)*(1+Input!$C$15/(12*100)),0)</f>
        <v>0</v>
      </c>
    </row>
    <row r="613" customFormat="false" ht="12.8" hidden="false" customHeight="false" outlineLevel="0" collapsed="false">
      <c r="A613" s="76" t="n">
        <v>609</v>
      </c>
      <c r="B613" s="77" t="n">
        <f aca="false">EOMONTH(Input!$C$7,A613)</f>
        <v>61453</v>
      </c>
      <c r="D613" s="76" t="n">
        <f aca="false">DATEDIF(Input!$C$23,$B613,"Y")</f>
        <v>90</v>
      </c>
      <c r="E613" s="76" t="n">
        <f aca="false">DATEDIF(Input!$G$23,$B613,"Y")</f>
        <v>90</v>
      </c>
      <c r="G613" s="78" t="n">
        <f aca="false">Salary_01!$L613</f>
        <v>0</v>
      </c>
      <c r="H613" s="78" t="n">
        <f aca="false">Salary_02!$L613</f>
        <v>0</v>
      </c>
      <c r="I613" s="78" t="n">
        <f aca="false">Retirement_Dist_01!$J613</f>
        <v>0</v>
      </c>
      <c r="J613" s="78" t="n">
        <f aca="false">Retirement_Dist_02!$J613</f>
        <v>0</v>
      </c>
      <c r="K613" s="78" t="n">
        <f aca="true">IF(AND(OR($B613&gt;Input!$C$31,$B613&gt;Input!$G$31),OR($B613&lt;Input!$C$25,$B613&lt;Input!$G$25)),(-1)*PMT(Input!$C$18/(100*12),(OFFSET($A$4, MAX( MATCH(Input!$C$25,$B$4:$B$1004,1), MATCH(Input!$G$25,$B$4:$B$1004,1)),0,1,1) - OFFSET($A$4, MIN( MATCH(Input!$C$31,$B$4:$B$1004,1), MATCH(Input!$G$31,$B$4:$B$1004,1)),0,1,1)),$AD$4,0,1),0)</f>
        <v>0</v>
      </c>
      <c r="L613" s="78" t="n">
        <f aca="false">IF(AND(($B613&lt;Input!$C$31),($B613&lt;Input!$G$31)),($G613+$H613+$I613+$J613),($G613+$H613+$I613+$J613+$K613))</f>
        <v>0</v>
      </c>
      <c r="M613" s="78" t="n">
        <f aca="false">Mortgage!$L613</f>
        <v>0</v>
      </c>
      <c r="N613" s="78" t="n">
        <f aca="false">$L613+$M613</f>
        <v>0</v>
      </c>
      <c r="O613" s="78" t="n">
        <f aca="false">IF(AND(($B613&lt;Input!$C$31),($B613&lt;Input!$G$31)),Expenses!$D613,(-1)*$N613)</f>
        <v>-0</v>
      </c>
      <c r="P613" s="78" t="n">
        <f aca="false">Childcare!$D613</f>
        <v>0</v>
      </c>
      <c r="Q613" s="78" t="n">
        <f aca="false">Loan_01!$E613</f>
        <v>0</v>
      </c>
      <c r="R613" s="78" t="n">
        <f aca="false">Loan_02!$E613</f>
        <v>0</v>
      </c>
      <c r="S613" s="78" t="n">
        <f aca="false">(-1)*SUM(Roth_01!$D613+Roth_02!$D613+IRA_01!$D613+IRA_02!$D613+Invest_01!$D613+Invest_02!$D613)</f>
        <v>-0</v>
      </c>
      <c r="T613" s="78" t="n">
        <f aca="false">(-1)*(IF(($B613&gt;Input!$O$24),0,Input!$O$30)+IF(($B613&gt;Input!$O$31),0,Input!$O$37)+IF(($B613&gt;Input!$O$38),0,Input!$O$44))</f>
        <v>-0</v>
      </c>
      <c r="U613" s="78" t="n">
        <f aca="false">IF(($AB612*(Input!$C$16/100)&gt;0),0,($AB612*(Input!$C$16/100)))</f>
        <v>0</v>
      </c>
      <c r="V613" s="78"/>
      <c r="W613" s="78" t="n">
        <f aca="false">IF(($N613+$O613+$P613+$Q613+$R613+$S613+$T613+$U613)&lt;0,($N613+$O613+$P613+$Q613+$R613+$S613+$T613+$U613),0)</f>
        <v>0</v>
      </c>
      <c r="X613" s="78"/>
      <c r="Y613" s="78" t="n">
        <f aca="false">IF(($N613+$O613+$P613+$Q613+$R613+$S613+$T613+$U613)&gt;=0,($N613+$O613+$P613+$Q613+$R613+$S613+$T613+$U613),0)</f>
        <v>0</v>
      </c>
      <c r="AA613" s="78" t="n">
        <f aca="false">IF(AND((($AB612+$W612-$U612)&lt;0),($Y613&gt;0)),($AA612-$K613)*(1+Input!$C$18/(12*100)),($AA612+$Y613-$K613)*(1+Input!$C$18/(12*100)))</f>
        <v>2.39596480826845E-009</v>
      </c>
      <c r="AB613" s="78" t="n">
        <f aca="false">IF(AND((($AB612+$W612-$U612)&lt;0),($Y613&gt;=0)),($AB612+$W612-$U612+$Y613)*(1+Input!$C$15/(12*100)),0)</f>
        <v>0</v>
      </c>
    </row>
    <row r="614" customFormat="false" ht="12.8" hidden="false" customHeight="false" outlineLevel="0" collapsed="false">
      <c r="A614" s="76" t="n">
        <v>610</v>
      </c>
      <c r="B614" s="77" t="n">
        <f aca="false">EOMONTH(Input!$C$7,A614)</f>
        <v>61483</v>
      </c>
      <c r="D614" s="76" t="n">
        <f aca="false">DATEDIF(Input!$C$23,$B614,"Y")</f>
        <v>90</v>
      </c>
      <c r="E614" s="76" t="n">
        <f aca="false">DATEDIF(Input!$G$23,$B614,"Y")</f>
        <v>90</v>
      </c>
      <c r="G614" s="78" t="n">
        <f aca="false">Salary_01!$L614</f>
        <v>0</v>
      </c>
      <c r="H614" s="78" t="n">
        <f aca="false">Salary_02!$L614</f>
        <v>0</v>
      </c>
      <c r="I614" s="78" t="n">
        <f aca="false">Retirement_Dist_01!$J614</f>
        <v>0</v>
      </c>
      <c r="J614" s="78" t="n">
        <f aca="false">Retirement_Dist_02!$J614</f>
        <v>0</v>
      </c>
      <c r="K614" s="78" t="n">
        <f aca="true">IF(AND(OR($B614&gt;Input!$C$31,$B614&gt;Input!$G$31),OR($B614&lt;Input!$C$25,$B614&lt;Input!$G$25)),(-1)*PMT(Input!$C$18/(100*12),(OFFSET($A$4, MAX( MATCH(Input!$C$25,$B$4:$B$1004,1), MATCH(Input!$G$25,$B$4:$B$1004,1)),0,1,1) - OFFSET($A$4, MIN( MATCH(Input!$C$31,$B$4:$B$1004,1), MATCH(Input!$G$31,$B$4:$B$1004,1)),0,1,1)),$AD$4,0,1),0)</f>
        <v>0</v>
      </c>
      <c r="L614" s="78" t="n">
        <f aca="false">IF(AND(($B614&lt;Input!$C$31),($B614&lt;Input!$G$31)),($G614+$H614+$I614+$J614),($G614+$H614+$I614+$J614+$K614))</f>
        <v>0</v>
      </c>
      <c r="M614" s="78" t="n">
        <f aca="false">Mortgage!$L614</f>
        <v>0</v>
      </c>
      <c r="N614" s="78" t="n">
        <f aca="false">$L614+$M614</f>
        <v>0</v>
      </c>
      <c r="O614" s="78" t="n">
        <f aca="false">IF(AND(($B614&lt;Input!$C$31),($B614&lt;Input!$G$31)),Expenses!$D614,(-1)*$N614)</f>
        <v>-0</v>
      </c>
      <c r="P614" s="78" t="n">
        <f aca="false">Childcare!$D614</f>
        <v>0</v>
      </c>
      <c r="Q614" s="78" t="n">
        <f aca="false">Loan_01!$E614</f>
        <v>0</v>
      </c>
      <c r="R614" s="78" t="n">
        <f aca="false">Loan_02!$E614</f>
        <v>0</v>
      </c>
      <c r="S614" s="78" t="n">
        <f aca="false">(-1)*SUM(Roth_01!$D614+Roth_02!$D614+IRA_01!$D614+IRA_02!$D614+Invest_01!$D614+Invest_02!$D614)</f>
        <v>-0</v>
      </c>
      <c r="T614" s="78" t="n">
        <f aca="false">(-1)*(IF(($B614&gt;Input!$O$24),0,Input!$O$30)+IF(($B614&gt;Input!$O$31),0,Input!$O$37)+IF(($B614&gt;Input!$O$38),0,Input!$O$44))</f>
        <v>-0</v>
      </c>
      <c r="U614" s="78" t="n">
        <f aca="false">IF(($AB613*(Input!$C$16/100)&gt;0),0,($AB613*(Input!$C$16/100)))</f>
        <v>0</v>
      </c>
      <c r="V614" s="78"/>
      <c r="W614" s="78" t="n">
        <f aca="false">IF(($N614+$O614+$P614+$Q614+$R614+$S614+$T614+$U614)&lt;0,($N614+$O614+$P614+$Q614+$R614+$S614+$T614+$U614),0)</f>
        <v>0</v>
      </c>
      <c r="X614" s="78"/>
      <c r="Y614" s="78" t="n">
        <f aca="false">IF(($N614+$O614+$P614+$Q614+$R614+$S614+$T614+$U614)&gt;=0,($N614+$O614+$P614+$Q614+$R614+$S614+$T614+$U614),0)</f>
        <v>0</v>
      </c>
      <c r="AA614" s="78" t="n">
        <f aca="false">IF(AND((($AB613+$W613-$U613)&lt;0),($Y614&gt;0)),($AA613-$K614)*(1+Input!$C$18/(12*100)),($AA613+$Y614-$K614)*(1+Input!$C$18/(12*100)))</f>
        <v>2.39606464013546E-009</v>
      </c>
      <c r="AB614" s="78" t="n">
        <f aca="false">IF(AND((($AB613+$W613-$U613)&lt;0),($Y614&gt;=0)),($AB613+$W613-$U613+$Y614)*(1+Input!$C$15/(12*100)),0)</f>
        <v>0</v>
      </c>
    </row>
    <row r="615" customFormat="false" ht="12.8" hidden="false" customHeight="false" outlineLevel="0" collapsed="false">
      <c r="A615" s="76" t="n">
        <v>611</v>
      </c>
      <c r="B615" s="77" t="n">
        <f aca="false">EOMONTH(Input!$C$7,A615)</f>
        <v>61514</v>
      </c>
      <c r="D615" s="76" t="n">
        <f aca="false">DATEDIF(Input!$C$23,$B615,"Y")</f>
        <v>91</v>
      </c>
      <c r="E615" s="76" t="n">
        <f aca="false">DATEDIF(Input!$G$23,$B615,"Y")</f>
        <v>91</v>
      </c>
      <c r="G615" s="78" t="n">
        <f aca="false">Salary_01!$L615</f>
        <v>0</v>
      </c>
      <c r="H615" s="78" t="n">
        <f aca="false">Salary_02!$L615</f>
        <v>0</v>
      </c>
      <c r="I615" s="78" t="n">
        <f aca="false">Retirement_Dist_01!$J615</f>
        <v>0</v>
      </c>
      <c r="J615" s="78" t="n">
        <f aca="false">Retirement_Dist_02!$J615</f>
        <v>0</v>
      </c>
      <c r="K615" s="78" t="n">
        <f aca="true">IF(AND(OR($B615&gt;Input!$C$31,$B615&gt;Input!$G$31),OR($B615&lt;Input!$C$25,$B615&lt;Input!$G$25)),(-1)*PMT(Input!$C$18/(100*12),(OFFSET($A$4, MAX( MATCH(Input!$C$25,$B$4:$B$1004,1), MATCH(Input!$G$25,$B$4:$B$1004,1)),0,1,1) - OFFSET($A$4, MIN( MATCH(Input!$C$31,$B$4:$B$1004,1), MATCH(Input!$G$31,$B$4:$B$1004,1)),0,1,1)),$AD$4,0,1),0)</f>
        <v>0</v>
      </c>
      <c r="L615" s="78" t="n">
        <f aca="false">IF(AND(($B615&lt;Input!$C$31),($B615&lt;Input!$G$31)),($G615+$H615+$I615+$J615),($G615+$H615+$I615+$J615+$K615))</f>
        <v>0</v>
      </c>
      <c r="M615" s="78" t="n">
        <f aca="false">Mortgage!$L615</f>
        <v>0</v>
      </c>
      <c r="N615" s="78" t="n">
        <f aca="false">$L615+$M615</f>
        <v>0</v>
      </c>
      <c r="O615" s="78" t="n">
        <f aca="false">IF(AND(($B615&lt;Input!$C$31),($B615&lt;Input!$G$31)),Expenses!$D615,(-1)*$N615)</f>
        <v>-0</v>
      </c>
      <c r="P615" s="78" t="n">
        <f aca="false">Childcare!$D615</f>
        <v>0</v>
      </c>
      <c r="Q615" s="78" t="n">
        <f aca="false">Loan_01!$E615</f>
        <v>0</v>
      </c>
      <c r="R615" s="78" t="n">
        <f aca="false">Loan_02!$E615</f>
        <v>0</v>
      </c>
      <c r="S615" s="78" t="n">
        <f aca="false">(-1)*SUM(Roth_01!$D615+Roth_02!$D615+IRA_01!$D615+IRA_02!$D615+Invest_01!$D615+Invest_02!$D615)</f>
        <v>-0</v>
      </c>
      <c r="T615" s="78" t="n">
        <f aca="false">(-1)*(IF(($B615&gt;Input!$O$24),0,Input!$O$30)+IF(($B615&gt;Input!$O$31),0,Input!$O$37)+IF(($B615&gt;Input!$O$38),0,Input!$O$44))</f>
        <v>-0</v>
      </c>
      <c r="U615" s="78" t="n">
        <f aca="false">IF(($AB614*(Input!$C$16/100)&gt;0),0,($AB614*(Input!$C$16/100)))</f>
        <v>0</v>
      </c>
      <c r="V615" s="78"/>
      <c r="W615" s="78" t="n">
        <f aca="false">IF(($N615+$O615+$P615+$Q615+$R615+$S615+$T615+$U615)&lt;0,($N615+$O615+$P615+$Q615+$R615+$S615+$T615+$U615),0)</f>
        <v>0</v>
      </c>
      <c r="X615" s="78"/>
      <c r="Y615" s="78" t="n">
        <f aca="false">IF(($N615+$O615+$P615+$Q615+$R615+$S615+$T615+$U615)&gt;=0,($N615+$O615+$P615+$Q615+$R615+$S615+$T615+$U615),0)</f>
        <v>0</v>
      </c>
      <c r="AA615" s="78" t="n">
        <f aca="false">IF(AND((($AB614+$W614-$U614)&lt;0),($Y615&gt;0)),($AA614-$K615)*(1+Input!$C$18/(12*100)),($AA614+$Y615-$K615)*(1+Input!$C$18/(12*100)))</f>
        <v>2.39616447616213E-009</v>
      </c>
      <c r="AB615" s="78" t="n">
        <f aca="false">IF(AND((($AB614+$W614-$U614)&lt;0),($Y615&gt;=0)),($AB614+$W614-$U614+$Y615)*(1+Input!$C$15/(12*100)),0)</f>
        <v>0</v>
      </c>
    </row>
    <row r="616" customFormat="false" ht="12.8" hidden="false" customHeight="false" outlineLevel="0" collapsed="false">
      <c r="A616" s="76" t="n">
        <v>612</v>
      </c>
      <c r="B616" s="77" t="n">
        <f aca="false">EOMONTH(Input!$C$7,A616)</f>
        <v>61544</v>
      </c>
      <c r="D616" s="76" t="n">
        <f aca="false">DATEDIF(Input!$C$23,$B616,"Y")</f>
        <v>91</v>
      </c>
      <c r="E616" s="76" t="n">
        <f aca="false">DATEDIF(Input!$G$23,$B616,"Y")</f>
        <v>91</v>
      </c>
      <c r="G616" s="78" t="n">
        <f aca="false">Salary_01!$L616</f>
        <v>0</v>
      </c>
      <c r="H616" s="78" t="n">
        <f aca="false">Salary_02!$L616</f>
        <v>0</v>
      </c>
      <c r="I616" s="78" t="n">
        <f aca="false">Retirement_Dist_01!$J616</f>
        <v>0</v>
      </c>
      <c r="J616" s="78" t="n">
        <f aca="false">Retirement_Dist_02!$J616</f>
        <v>0</v>
      </c>
      <c r="K616" s="78" t="n">
        <f aca="true">IF(AND(OR($B616&gt;Input!$C$31,$B616&gt;Input!$G$31),OR($B616&lt;Input!$C$25,$B616&lt;Input!$G$25)),(-1)*PMT(Input!$C$18/(100*12),(OFFSET($A$4, MAX( MATCH(Input!$C$25,$B$4:$B$1004,1), MATCH(Input!$G$25,$B$4:$B$1004,1)),0,1,1) - OFFSET($A$4, MIN( MATCH(Input!$C$31,$B$4:$B$1004,1), MATCH(Input!$G$31,$B$4:$B$1004,1)),0,1,1)),$AD$4,0,1),0)</f>
        <v>0</v>
      </c>
      <c r="L616" s="78" t="n">
        <f aca="false">IF(AND(($B616&lt;Input!$C$31),($B616&lt;Input!$G$31)),($G616+$H616+$I616+$J616),($G616+$H616+$I616+$J616+$K616))</f>
        <v>0</v>
      </c>
      <c r="M616" s="78" t="n">
        <f aca="false">Mortgage!$L616</f>
        <v>0</v>
      </c>
      <c r="N616" s="78" t="n">
        <f aca="false">$L616+$M616</f>
        <v>0</v>
      </c>
      <c r="O616" s="78" t="n">
        <f aca="false">IF(AND(($B616&lt;Input!$C$31),($B616&lt;Input!$G$31)),Expenses!$D616,(-1)*$N616)</f>
        <v>-0</v>
      </c>
      <c r="P616" s="78" t="n">
        <f aca="false">Childcare!$D616</f>
        <v>0</v>
      </c>
      <c r="Q616" s="78" t="n">
        <f aca="false">Loan_01!$E616</f>
        <v>0</v>
      </c>
      <c r="R616" s="78" t="n">
        <f aca="false">Loan_02!$E616</f>
        <v>0</v>
      </c>
      <c r="S616" s="78" t="n">
        <f aca="false">(-1)*SUM(Roth_01!$D616+Roth_02!$D616+IRA_01!$D616+IRA_02!$D616+Invest_01!$D616+Invest_02!$D616)</f>
        <v>-0</v>
      </c>
      <c r="T616" s="78" t="n">
        <f aca="false">(-1)*(IF(($B616&gt;Input!$O$24),0,Input!$O$30)+IF(($B616&gt;Input!$O$31),0,Input!$O$37)+IF(($B616&gt;Input!$O$38),0,Input!$O$44))</f>
        <v>-0</v>
      </c>
      <c r="U616" s="78" t="n">
        <f aca="false">IF(($AB615*(Input!$C$16/100)&gt;0),0,($AB615*(Input!$C$16/100)))</f>
        <v>0</v>
      </c>
      <c r="V616" s="78"/>
      <c r="W616" s="78" t="n">
        <f aca="false">IF(($N616+$O616+$P616+$Q616+$R616+$S616+$T616+$U616)&lt;0,($N616+$O616+$P616+$Q616+$R616+$S616+$T616+$U616),0)</f>
        <v>0</v>
      </c>
      <c r="X616" s="78"/>
      <c r="Y616" s="78" t="n">
        <f aca="false">IF(($N616+$O616+$P616+$Q616+$R616+$S616+$T616+$U616)&gt;=0,($N616+$O616+$P616+$Q616+$R616+$S616+$T616+$U616),0)</f>
        <v>0</v>
      </c>
      <c r="AA616" s="78" t="n">
        <f aca="false">IF(AND((($AB615+$W615-$U615)&lt;0),($Y616&gt;0)),($AA615-$K616)*(1+Input!$C$18/(12*100)),($AA615+$Y616-$K616)*(1+Input!$C$18/(12*100)))</f>
        <v>2.39626431634864E-009</v>
      </c>
      <c r="AB616" s="78" t="n">
        <f aca="false">IF(AND((($AB615+$W615-$U615)&lt;0),($Y616&gt;=0)),($AB615+$W615-$U615+$Y616)*(1+Input!$C$15/(12*100)),0)</f>
        <v>0</v>
      </c>
    </row>
    <row r="617" customFormat="false" ht="12.8" hidden="false" customHeight="false" outlineLevel="0" collapsed="false">
      <c r="A617" s="76" t="n">
        <v>613</v>
      </c>
      <c r="B617" s="77" t="n">
        <f aca="false">EOMONTH(Input!$C$7,A617)</f>
        <v>61575</v>
      </c>
      <c r="D617" s="76" t="n">
        <f aca="false">DATEDIF(Input!$C$23,$B617,"Y")</f>
        <v>91</v>
      </c>
      <c r="E617" s="76" t="n">
        <f aca="false">DATEDIF(Input!$G$23,$B617,"Y")</f>
        <v>91</v>
      </c>
      <c r="G617" s="78" t="n">
        <f aca="false">Salary_01!$L617</f>
        <v>0</v>
      </c>
      <c r="H617" s="78" t="n">
        <f aca="false">Salary_02!$L617</f>
        <v>0</v>
      </c>
      <c r="I617" s="78" t="n">
        <f aca="false">Retirement_Dist_01!$J617</f>
        <v>0</v>
      </c>
      <c r="J617" s="78" t="n">
        <f aca="false">Retirement_Dist_02!$J617</f>
        <v>0</v>
      </c>
      <c r="K617" s="78" t="n">
        <f aca="true">IF(AND(OR($B617&gt;Input!$C$31,$B617&gt;Input!$G$31),OR($B617&lt;Input!$C$25,$B617&lt;Input!$G$25)),(-1)*PMT(Input!$C$18/(100*12),(OFFSET($A$4, MAX( MATCH(Input!$C$25,$B$4:$B$1004,1), MATCH(Input!$G$25,$B$4:$B$1004,1)),0,1,1) - OFFSET($A$4, MIN( MATCH(Input!$C$31,$B$4:$B$1004,1), MATCH(Input!$G$31,$B$4:$B$1004,1)),0,1,1)),$AD$4,0,1),0)</f>
        <v>0</v>
      </c>
      <c r="L617" s="78" t="n">
        <f aca="false">IF(AND(($B617&lt;Input!$C$31),($B617&lt;Input!$G$31)),($G617+$H617+$I617+$J617),($G617+$H617+$I617+$J617+$K617))</f>
        <v>0</v>
      </c>
      <c r="M617" s="78" t="n">
        <f aca="false">Mortgage!$L617</f>
        <v>0</v>
      </c>
      <c r="N617" s="78" t="n">
        <f aca="false">$L617+$M617</f>
        <v>0</v>
      </c>
      <c r="O617" s="78" t="n">
        <f aca="false">IF(AND(($B617&lt;Input!$C$31),($B617&lt;Input!$G$31)),Expenses!$D617,(-1)*$N617)</f>
        <v>-0</v>
      </c>
      <c r="P617" s="78" t="n">
        <f aca="false">Childcare!$D617</f>
        <v>0</v>
      </c>
      <c r="Q617" s="78" t="n">
        <f aca="false">Loan_01!$E617</f>
        <v>0</v>
      </c>
      <c r="R617" s="78" t="n">
        <f aca="false">Loan_02!$E617</f>
        <v>0</v>
      </c>
      <c r="S617" s="78" t="n">
        <f aca="false">(-1)*SUM(Roth_01!$D617+Roth_02!$D617+IRA_01!$D617+IRA_02!$D617+Invest_01!$D617+Invest_02!$D617)</f>
        <v>-0</v>
      </c>
      <c r="T617" s="78" t="n">
        <f aca="false">(-1)*(IF(($B617&gt;Input!$O$24),0,Input!$O$30)+IF(($B617&gt;Input!$O$31),0,Input!$O$37)+IF(($B617&gt;Input!$O$38),0,Input!$O$44))</f>
        <v>-0</v>
      </c>
      <c r="U617" s="78" t="n">
        <f aca="false">IF(($AB616*(Input!$C$16/100)&gt;0),0,($AB616*(Input!$C$16/100)))</f>
        <v>0</v>
      </c>
      <c r="V617" s="78"/>
      <c r="W617" s="78" t="n">
        <f aca="false">IF(($N617+$O617+$P617+$Q617+$R617+$S617+$T617+$U617)&lt;0,($N617+$O617+$P617+$Q617+$R617+$S617+$T617+$U617),0)</f>
        <v>0</v>
      </c>
      <c r="X617" s="78"/>
      <c r="Y617" s="78" t="n">
        <f aca="false">IF(($N617+$O617+$P617+$Q617+$R617+$S617+$T617+$U617)&gt;=0,($N617+$O617+$P617+$Q617+$R617+$S617+$T617+$U617),0)</f>
        <v>0</v>
      </c>
      <c r="AA617" s="78" t="n">
        <f aca="false">IF(AND((($AB616+$W616-$U616)&lt;0),($Y617&gt;0)),($AA616-$K617)*(1+Input!$C$18/(12*100)),($AA616+$Y617-$K617)*(1+Input!$C$18/(12*100)))</f>
        <v>2.39636416069515E-009</v>
      </c>
      <c r="AB617" s="78" t="n">
        <f aca="false">IF(AND((($AB616+$W616-$U616)&lt;0),($Y617&gt;=0)),($AB616+$W616-$U616+$Y617)*(1+Input!$C$15/(12*100)),0)</f>
        <v>0</v>
      </c>
    </row>
    <row r="618" customFormat="false" ht="12.8" hidden="false" customHeight="false" outlineLevel="0" collapsed="false">
      <c r="A618" s="76" t="n">
        <v>614</v>
      </c>
      <c r="B618" s="77" t="n">
        <f aca="false">EOMONTH(Input!$C$7,A618)</f>
        <v>61606</v>
      </c>
      <c r="D618" s="76" t="n">
        <f aca="false">DATEDIF(Input!$C$23,$B618,"Y")</f>
        <v>91</v>
      </c>
      <c r="E618" s="76" t="n">
        <f aca="false">DATEDIF(Input!$G$23,$B618,"Y")</f>
        <v>91</v>
      </c>
      <c r="G618" s="78" t="n">
        <f aca="false">Salary_01!$L618</f>
        <v>0</v>
      </c>
      <c r="H618" s="78" t="n">
        <f aca="false">Salary_02!$L618</f>
        <v>0</v>
      </c>
      <c r="I618" s="78" t="n">
        <f aca="false">Retirement_Dist_01!$J618</f>
        <v>0</v>
      </c>
      <c r="J618" s="78" t="n">
        <f aca="false">Retirement_Dist_02!$J618</f>
        <v>0</v>
      </c>
      <c r="K618" s="78" t="n">
        <f aca="true">IF(AND(OR($B618&gt;Input!$C$31,$B618&gt;Input!$G$31),OR($B618&lt;Input!$C$25,$B618&lt;Input!$G$25)),(-1)*PMT(Input!$C$18/(100*12),(OFFSET($A$4, MAX( MATCH(Input!$C$25,$B$4:$B$1004,1), MATCH(Input!$G$25,$B$4:$B$1004,1)),0,1,1) - OFFSET($A$4, MIN( MATCH(Input!$C$31,$B$4:$B$1004,1), MATCH(Input!$G$31,$B$4:$B$1004,1)),0,1,1)),$AD$4,0,1),0)</f>
        <v>0</v>
      </c>
      <c r="L618" s="78" t="n">
        <f aca="false">IF(AND(($B618&lt;Input!$C$31),($B618&lt;Input!$G$31)),($G618+$H618+$I618+$J618),($G618+$H618+$I618+$J618+$K618))</f>
        <v>0</v>
      </c>
      <c r="M618" s="78" t="n">
        <f aca="false">Mortgage!$L618</f>
        <v>0</v>
      </c>
      <c r="N618" s="78" t="n">
        <f aca="false">$L618+$M618</f>
        <v>0</v>
      </c>
      <c r="O618" s="78" t="n">
        <f aca="false">IF(AND(($B618&lt;Input!$C$31),($B618&lt;Input!$G$31)),Expenses!$D618,(-1)*$N618)</f>
        <v>-0</v>
      </c>
      <c r="P618" s="78" t="n">
        <f aca="false">Childcare!$D618</f>
        <v>0</v>
      </c>
      <c r="Q618" s="78" t="n">
        <f aca="false">Loan_01!$E618</f>
        <v>0</v>
      </c>
      <c r="R618" s="78" t="n">
        <f aca="false">Loan_02!$E618</f>
        <v>0</v>
      </c>
      <c r="S618" s="78" t="n">
        <f aca="false">(-1)*SUM(Roth_01!$D618+Roth_02!$D618+IRA_01!$D618+IRA_02!$D618+Invest_01!$D618+Invest_02!$D618)</f>
        <v>-0</v>
      </c>
      <c r="T618" s="78" t="n">
        <f aca="false">(-1)*(IF(($B618&gt;Input!$O$24),0,Input!$O$30)+IF(($B618&gt;Input!$O$31),0,Input!$O$37)+IF(($B618&gt;Input!$O$38),0,Input!$O$44))</f>
        <v>-0</v>
      </c>
      <c r="U618" s="78" t="n">
        <f aca="false">IF(($AB617*(Input!$C$16/100)&gt;0),0,($AB617*(Input!$C$16/100)))</f>
        <v>0</v>
      </c>
      <c r="V618" s="78"/>
      <c r="W618" s="78" t="n">
        <f aca="false">IF(($N618+$O618+$P618+$Q618+$R618+$S618+$T618+$U618)&lt;0,($N618+$O618+$P618+$Q618+$R618+$S618+$T618+$U618),0)</f>
        <v>0</v>
      </c>
      <c r="X618" s="78"/>
      <c r="Y618" s="78" t="n">
        <f aca="false">IF(($N618+$O618+$P618+$Q618+$R618+$S618+$T618+$U618)&gt;=0,($N618+$O618+$P618+$Q618+$R618+$S618+$T618+$U618),0)</f>
        <v>0</v>
      </c>
      <c r="AA618" s="78" t="n">
        <f aca="false">IF(AND((($AB617+$W617-$U617)&lt;0),($Y618&gt;0)),($AA617-$K618)*(1+Input!$C$18/(12*100)),($AA617+$Y618-$K618)*(1+Input!$C$18/(12*100)))</f>
        <v>2.39646400920185E-009</v>
      </c>
      <c r="AB618" s="78" t="n">
        <f aca="false">IF(AND((($AB617+$W617-$U617)&lt;0),($Y618&gt;=0)),($AB617+$W617-$U617+$Y618)*(1+Input!$C$15/(12*100)),0)</f>
        <v>0</v>
      </c>
    </row>
    <row r="619" customFormat="false" ht="12.8" hidden="false" customHeight="false" outlineLevel="0" collapsed="false">
      <c r="A619" s="76" t="n">
        <v>615</v>
      </c>
      <c r="B619" s="77" t="n">
        <f aca="false">EOMONTH(Input!$C$7,A619)</f>
        <v>61636</v>
      </c>
      <c r="D619" s="76" t="n">
        <f aca="false">DATEDIF(Input!$C$23,$B619,"Y")</f>
        <v>91</v>
      </c>
      <c r="E619" s="76" t="n">
        <f aca="false">DATEDIF(Input!$G$23,$B619,"Y")</f>
        <v>91</v>
      </c>
      <c r="G619" s="78" t="n">
        <f aca="false">Salary_01!$L619</f>
        <v>0</v>
      </c>
      <c r="H619" s="78" t="n">
        <f aca="false">Salary_02!$L619</f>
        <v>0</v>
      </c>
      <c r="I619" s="78" t="n">
        <f aca="false">Retirement_Dist_01!$J619</f>
        <v>0</v>
      </c>
      <c r="J619" s="78" t="n">
        <f aca="false">Retirement_Dist_02!$J619</f>
        <v>0</v>
      </c>
      <c r="K619" s="78" t="n">
        <f aca="true">IF(AND(OR($B619&gt;Input!$C$31,$B619&gt;Input!$G$31),OR($B619&lt;Input!$C$25,$B619&lt;Input!$G$25)),(-1)*PMT(Input!$C$18/(100*12),(OFFSET($A$4, MAX( MATCH(Input!$C$25,$B$4:$B$1004,1), MATCH(Input!$G$25,$B$4:$B$1004,1)),0,1,1) - OFFSET($A$4, MIN( MATCH(Input!$C$31,$B$4:$B$1004,1), MATCH(Input!$G$31,$B$4:$B$1004,1)),0,1,1)),$AD$4,0,1),0)</f>
        <v>0</v>
      </c>
      <c r="L619" s="78" t="n">
        <f aca="false">IF(AND(($B619&lt;Input!$C$31),($B619&lt;Input!$G$31)),($G619+$H619+$I619+$J619),($G619+$H619+$I619+$J619+$K619))</f>
        <v>0</v>
      </c>
      <c r="M619" s="78" t="n">
        <f aca="false">Mortgage!$L619</f>
        <v>0</v>
      </c>
      <c r="N619" s="78" t="n">
        <f aca="false">$L619+$M619</f>
        <v>0</v>
      </c>
      <c r="O619" s="78" t="n">
        <f aca="false">IF(AND(($B619&lt;Input!$C$31),($B619&lt;Input!$G$31)),Expenses!$D619,(-1)*$N619)</f>
        <v>-0</v>
      </c>
      <c r="P619" s="78" t="n">
        <f aca="false">Childcare!$D619</f>
        <v>0</v>
      </c>
      <c r="Q619" s="78" t="n">
        <f aca="false">Loan_01!$E619</f>
        <v>0</v>
      </c>
      <c r="R619" s="78" t="n">
        <f aca="false">Loan_02!$E619</f>
        <v>0</v>
      </c>
      <c r="S619" s="78" t="n">
        <f aca="false">(-1)*SUM(Roth_01!$D619+Roth_02!$D619+IRA_01!$D619+IRA_02!$D619+Invest_01!$D619+Invest_02!$D619)</f>
        <v>-0</v>
      </c>
      <c r="T619" s="78" t="n">
        <f aca="false">(-1)*(IF(($B619&gt;Input!$O$24),0,Input!$O$30)+IF(($B619&gt;Input!$O$31),0,Input!$O$37)+IF(($B619&gt;Input!$O$38),0,Input!$O$44))</f>
        <v>-0</v>
      </c>
      <c r="U619" s="78" t="n">
        <f aca="false">IF(($AB618*(Input!$C$16/100)&gt;0),0,($AB618*(Input!$C$16/100)))</f>
        <v>0</v>
      </c>
      <c r="V619" s="78"/>
      <c r="W619" s="78" t="n">
        <f aca="false">IF(($N619+$O619+$P619+$Q619+$R619+$S619+$T619+$U619)&lt;0,($N619+$O619+$P619+$Q619+$R619+$S619+$T619+$U619),0)</f>
        <v>0</v>
      </c>
      <c r="X619" s="78"/>
      <c r="Y619" s="78" t="n">
        <f aca="false">IF(($N619+$O619+$P619+$Q619+$R619+$S619+$T619+$U619)&gt;=0,($N619+$O619+$P619+$Q619+$R619+$S619+$T619+$U619),0)</f>
        <v>0</v>
      </c>
      <c r="AA619" s="78" t="n">
        <f aca="false">IF(AND((($AB618+$W618-$U618)&lt;0),($Y619&gt;0)),($AA618-$K619)*(1+Input!$C$18/(12*100)),($AA618+$Y619-$K619)*(1+Input!$C$18/(12*100)))</f>
        <v>2.3965638618689E-009</v>
      </c>
      <c r="AB619" s="78" t="n">
        <f aca="false">IF(AND((($AB618+$W618-$U618)&lt;0),($Y619&gt;=0)),($AB618+$W618-$U618+$Y619)*(1+Input!$C$15/(12*100)),0)</f>
        <v>0</v>
      </c>
    </row>
    <row r="620" customFormat="false" ht="12.8" hidden="false" customHeight="false" outlineLevel="0" collapsed="false">
      <c r="A620" s="76" t="n">
        <v>616</v>
      </c>
      <c r="B620" s="77" t="n">
        <f aca="false">EOMONTH(Input!$C$7,A620)</f>
        <v>61667</v>
      </c>
      <c r="D620" s="76" t="n">
        <f aca="false">DATEDIF(Input!$C$23,$B620,"Y")</f>
        <v>91</v>
      </c>
      <c r="E620" s="76" t="n">
        <f aca="false">DATEDIF(Input!$G$23,$B620,"Y")</f>
        <v>91</v>
      </c>
      <c r="G620" s="78" t="n">
        <f aca="false">Salary_01!$L620</f>
        <v>0</v>
      </c>
      <c r="H620" s="78" t="n">
        <f aca="false">Salary_02!$L620</f>
        <v>0</v>
      </c>
      <c r="I620" s="78" t="n">
        <f aca="false">Retirement_Dist_01!$J620</f>
        <v>0</v>
      </c>
      <c r="J620" s="78" t="n">
        <f aca="false">Retirement_Dist_02!$J620</f>
        <v>0</v>
      </c>
      <c r="K620" s="78" t="n">
        <f aca="true">IF(AND(OR($B620&gt;Input!$C$31,$B620&gt;Input!$G$31),OR($B620&lt;Input!$C$25,$B620&lt;Input!$G$25)),(-1)*PMT(Input!$C$18/(100*12),(OFFSET($A$4, MAX( MATCH(Input!$C$25,$B$4:$B$1004,1), MATCH(Input!$G$25,$B$4:$B$1004,1)),0,1,1) - OFFSET($A$4, MIN( MATCH(Input!$C$31,$B$4:$B$1004,1), MATCH(Input!$G$31,$B$4:$B$1004,1)),0,1,1)),$AD$4,0,1),0)</f>
        <v>0</v>
      </c>
      <c r="L620" s="78" t="n">
        <f aca="false">IF(AND(($B620&lt;Input!$C$31),($B620&lt;Input!$G$31)),($G620+$H620+$I620+$J620),($G620+$H620+$I620+$J620+$K620))</f>
        <v>0</v>
      </c>
      <c r="M620" s="78" t="n">
        <f aca="false">Mortgage!$L620</f>
        <v>0</v>
      </c>
      <c r="N620" s="78" t="n">
        <f aca="false">$L620+$M620</f>
        <v>0</v>
      </c>
      <c r="O620" s="78" t="n">
        <f aca="false">IF(AND(($B620&lt;Input!$C$31),($B620&lt;Input!$G$31)),Expenses!$D620,(-1)*$N620)</f>
        <v>-0</v>
      </c>
      <c r="P620" s="78" t="n">
        <f aca="false">Childcare!$D620</f>
        <v>0</v>
      </c>
      <c r="Q620" s="78" t="n">
        <f aca="false">Loan_01!$E620</f>
        <v>0</v>
      </c>
      <c r="R620" s="78" t="n">
        <f aca="false">Loan_02!$E620</f>
        <v>0</v>
      </c>
      <c r="S620" s="78" t="n">
        <f aca="false">(-1)*SUM(Roth_01!$D620+Roth_02!$D620+IRA_01!$D620+IRA_02!$D620+Invest_01!$D620+Invest_02!$D620)</f>
        <v>-0</v>
      </c>
      <c r="T620" s="78" t="n">
        <f aca="false">(-1)*(IF(($B620&gt;Input!$O$24),0,Input!$O$30)+IF(($B620&gt;Input!$O$31),0,Input!$O$37)+IF(($B620&gt;Input!$O$38),0,Input!$O$44))</f>
        <v>-0</v>
      </c>
      <c r="U620" s="78" t="n">
        <f aca="false">IF(($AB619*(Input!$C$16/100)&gt;0),0,($AB619*(Input!$C$16/100)))</f>
        <v>0</v>
      </c>
      <c r="V620" s="78"/>
      <c r="W620" s="78" t="n">
        <f aca="false">IF(($N620+$O620+$P620+$Q620+$R620+$S620+$T620+$U620)&lt;0,($N620+$O620+$P620+$Q620+$R620+$S620+$T620+$U620),0)</f>
        <v>0</v>
      </c>
      <c r="X620" s="78"/>
      <c r="Y620" s="78" t="n">
        <f aca="false">IF(($N620+$O620+$P620+$Q620+$R620+$S620+$T620+$U620)&gt;=0,($N620+$O620+$P620+$Q620+$R620+$S620+$T620+$U620),0)</f>
        <v>0</v>
      </c>
      <c r="AA620" s="78" t="n">
        <f aca="false">IF(AND((($AB619+$W619-$U619)&lt;0),($Y620&gt;0)),($AA619-$K620)*(1+Input!$C$18/(12*100)),($AA619+$Y620-$K620)*(1+Input!$C$18/(12*100)))</f>
        <v>2.39666371869648E-009</v>
      </c>
      <c r="AB620" s="78" t="n">
        <f aca="false">IF(AND((($AB619+$W619-$U619)&lt;0),($Y620&gt;=0)),($AB619+$W619-$U619+$Y620)*(1+Input!$C$15/(12*100)),0)</f>
        <v>0</v>
      </c>
    </row>
    <row r="621" customFormat="false" ht="12.8" hidden="false" customHeight="false" outlineLevel="0" collapsed="false">
      <c r="A621" s="76" t="n">
        <v>617</v>
      </c>
      <c r="B621" s="77" t="n">
        <f aca="false">EOMONTH(Input!$C$7,A621)</f>
        <v>61697</v>
      </c>
      <c r="D621" s="76" t="n">
        <f aca="false">DATEDIF(Input!$C$23,$B621,"Y")</f>
        <v>91</v>
      </c>
      <c r="E621" s="76" t="n">
        <f aca="false">DATEDIF(Input!$G$23,$B621,"Y")</f>
        <v>91</v>
      </c>
      <c r="G621" s="78" t="n">
        <f aca="false">Salary_01!$L621</f>
        <v>0</v>
      </c>
      <c r="H621" s="78" t="n">
        <f aca="false">Salary_02!$L621</f>
        <v>0</v>
      </c>
      <c r="I621" s="78" t="n">
        <f aca="false">Retirement_Dist_01!$J621</f>
        <v>0</v>
      </c>
      <c r="J621" s="78" t="n">
        <f aca="false">Retirement_Dist_02!$J621</f>
        <v>0</v>
      </c>
      <c r="K621" s="78" t="n">
        <f aca="true">IF(AND(OR($B621&gt;Input!$C$31,$B621&gt;Input!$G$31),OR($B621&lt;Input!$C$25,$B621&lt;Input!$G$25)),(-1)*PMT(Input!$C$18/(100*12),(OFFSET($A$4, MAX( MATCH(Input!$C$25,$B$4:$B$1004,1), MATCH(Input!$G$25,$B$4:$B$1004,1)),0,1,1) - OFFSET($A$4, MIN( MATCH(Input!$C$31,$B$4:$B$1004,1), MATCH(Input!$G$31,$B$4:$B$1004,1)),0,1,1)),$AD$4,0,1),0)</f>
        <v>0</v>
      </c>
      <c r="L621" s="78" t="n">
        <f aca="false">IF(AND(($B621&lt;Input!$C$31),($B621&lt;Input!$G$31)),($G621+$H621+$I621+$J621),($G621+$H621+$I621+$J621+$K621))</f>
        <v>0</v>
      </c>
      <c r="M621" s="78" t="n">
        <f aca="false">Mortgage!$L621</f>
        <v>0</v>
      </c>
      <c r="N621" s="78" t="n">
        <f aca="false">$L621+$M621</f>
        <v>0</v>
      </c>
      <c r="O621" s="78" t="n">
        <f aca="false">IF(AND(($B621&lt;Input!$C$31),($B621&lt;Input!$G$31)),Expenses!$D621,(-1)*$N621)</f>
        <v>-0</v>
      </c>
      <c r="P621" s="78" t="n">
        <f aca="false">Childcare!$D621</f>
        <v>0</v>
      </c>
      <c r="Q621" s="78" t="n">
        <f aca="false">Loan_01!$E621</f>
        <v>0</v>
      </c>
      <c r="R621" s="78" t="n">
        <f aca="false">Loan_02!$E621</f>
        <v>0</v>
      </c>
      <c r="S621" s="78" t="n">
        <f aca="false">(-1)*SUM(Roth_01!$D621+Roth_02!$D621+IRA_01!$D621+IRA_02!$D621+Invest_01!$D621+Invest_02!$D621)</f>
        <v>-0</v>
      </c>
      <c r="T621" s="78" t="n">
        <f aca="false">(-1)*(IF(($B621&gt;Input!$O$24),0,Input!$O$30)+IF(($B621&gt;Input!$O$31),0,Input!$O$37)+IF(($B621&gt;Input!$O$38),0,Input!$O$44))</f>
        <v>-0</v>
      </c>
      <c r="U621" s="78" t="n">
        <f aca="false">IF(($AB620*(Input!$C$16/100)&gt;0),0,($AB620*(Input!$C$16/100)))</f>
        <v>0</v>
      </c>
      <c r="V621" s="78"/>
      <c r="W621" s="78" t="n">
        <f aca="false">IF(($N621+$O621+$P621+$Q621+$R621+$S621+$T621+$U621)&lt;0,($N621+$O621+$P621+$Q621+$R621+$S621+$T621+$U621),0)</f>
        <v>0</v>
      </c>
      <c r="X621" s="78"/>
      <c r="Y621" s="78" t="n">
        <f aca="false">IF(($N621+$O621+$P621+$Q621+$R621+$S621+$T621+$U621)&gt;=0,($N621+$O621+$P621+$Q621+$R621+$S621+$T621+$U621),0)</f>
        <v>0</v>
      </c>
      <c r="AA621" s="78" t="n">
        <f aca="false">IF(AND((($AB620+$W620-$U620)&lt;0),($Y621&gt;0)),($AA620-$K621)*(1+Input!$C$18/(12*100)),($AA620+$Y621-$K621)*(1+Input!$C$18/(12*100)))</f>
        <v>2.39676357968476E-009</v>
      </c>
      <c r="AB621" s="78" t="n">
        <f aca="false">IF(AND((($AB620+$W620-$U620)&lt;0),($Y621&gt;=0)),($AB620+$W620-$U620+$Y621)*(1+Input!$C$15/(12*100)),0)</f>
        <v>0</v>
      </c>
    </row>
    <row r="622" customFormat="false" ht="12.8" hidden="false" customHeight="false" outlineLevel="0" collapsed="false">
      <c r="A622" s="76" t="n">
        <v>618</v>
      </c>
      <c r="B622" s="77" t="n">
        <f aca="false">EOMONTH(Input!$C$7,A622)</f>
        <v>61728</v>
      </c>
      <c r="D622" s="76" t="n">
        <f aca="false">DATEDIF(Input!$C$23,$B622,"Y")</f>
        <v>91</v>
      </c>
      <c r="E622" s="76" t="n">
        <f aca="false">DATEDIF(Input!$G$23,$B622,"Y")</f>
        <v>91</v>
      </c>
      <c r="G622" s="78" t="n">
        <f aca="false">Salary_01!$L622</f>
        <v>0</v>
      </c>
      <c r="H622" s="78" t="n">
        <f aca="false">Salary_02!$L622</f>
        <v>0</v>
      </c>
      <c r="I622" s="78" t="n">
        <f aca="false">Retirement_Dist_01!$J622</f>
        <v>0</v>
      </c>
      <c r="J622" s="78" t="n">
        <f aca="false">Retirement_Dist_02!$J622</f>
        <v>0</v>
      </c>
      <c r="K622" s="78" t="n">
        <f aca="true">IF(AND(OR($B622&gt;Input!$C$31,$B622&gt;Input!$G$31),OR($B622&lt;Input!$C$25,$B622&lt;Input!$G$25)),(-1)*PMT(Input!$C$18/(100*12),(OFFSET($A$4, MAX( MATCH(Input!$C$25,$B$4:$B$1004,1), MATCH(Input!$G$25,$B$4:$B$1004,1)),0,1,1) - OFFSET($A$4, MIN( MATCH(Input!$C$31,$B$4:$B$1004,1), MATCH(Input!$G$31,$B$4:$B$1004,1)),0,1,1)),$AD$4,0,1),0)</f>
        <v>0</v>
      </c>
      <c r="L622" s="78" t="n">
        <f aca="false">IF(AND(($B622&lt;Input!$C$31),($B622&lt;Input!$G$31)),($G622+$H622+$I622+$J622),($G622+$H622+$I622+$J622+$K622))</f>
        <v>0</v>
      </c>
      <c r="M622" s="78" t="n">
        <f aca="false">Mortgage!$L622</f>
        <v>0</v>
      </c>
      <c r="N622" s="78" t="n">
        <f aca="false">$L622+$M622</f>
        <v>0</v>
      </c>
      <c r="O622" s="78" t="n">
        <f aca="false">IF(AND(($B622&lt;Input!$C$31),($B622&lt;Input!$G$31)),Expenses!$D622,(-1)*$N622)</f>
        <v>-0</v>
      </c>
      <c r="P622" s="78" t="n">
        <f aca="false">Childcare!$D622</f>
        <v>0</v>
      </c>
      <c r="Q622" s="78" t="n">
        <f aca="false">Loan_01!$E622</f>
        <v>0</v>
      </c>
      <c r="R622" s="78" t="n">
        <f aca="false">Loan_02!$E622</f>
        <v>0</v>
      </c>
      <c r="S622" s="78" t="n">
        <f aca="false">(-1)*SUM(Roth_01!$D622+Roth_02!$D622+IRA_01!$D622+IRA_02!$D622+Invest_01!$D622+Invest_02!$D622)</f>
        <v>-0</v>
      </c>
      <c r="T622" s="78" t="n">
        <f aca="false">(-1)*(IF(($B622&gt;Input!$O$24),0,Input!$O$30)+IF(($B622&gt;Input!$O$31),0,Input!$O$37)+IF(($B622&gt;Input!$O$38),0,Input!$O$44))</f>
        <v>-0</v>
      </c>
      <c r="U622" s="78" t="n">
        <f aca="false">IF(($AB621*(Input!$C$16/100)&gt;0),0,($AB621*(Input!$C$16/100)))</f>
        <v>0</v>
      </c>
      <c r="V622" s="78"/>
      <c r="W622" s="78" t="n">
        <f aca="false">IF(($N622+$O622+$P622+$Q622+$R622+$S622+$T622+$U622)&lt;0,($N622+$O622+$P622+$Q622+$R622+$S622+$T622+$U622),0)</f>
        <v>0</v>
      </c>
      <c r="X622" s="78"/>
      <c r="Y622" s="78" t="n">
        <f aca="false">IF(($N622+$O622+$P622+$Q622+$R622+$S622+$T622+$U622)&gt;=0,($N622+$O622+$P622+$Q622+$R622+$S622+$T622+$U622),0)</f>
        <v>0</v>
      </c>
      <c r="AA622" s="78" t="n">
        <f aca="false">IF(AND((($AB621+$W621-$U621)&lt;0),($Y622&gt;0)),($AA621-$K622)*(1+Input!$C$18/(12*100)),($AA621+$Y622-$K622)*(1+Input!$C$18/(12*100)))</f>
        <v>2.39686344483391E-009</v>
      </c>
      <c r="AB622" s="78" t="n">
        <f aca="false">IF(AND((($AB621+$W621-$U621)&lt;0),($Y622&gt;=0)),($AB621+$W621-$U621+$Y622)*(1+Input!$C$15/(12*100)),0)</f>
        <v>0</v>
      </c>
    </row>
    <row r="623" customFormat="false" ht="12.8" hidden="false" customHeight="false" outlineLevel="0" collapsed="false">
      <c r="A623" s="76" t="n">
        <v>619</v>
      </c>
      <c r="B623" s="77" t="n">
        <f aca="false">EOMONTH(Input!$C$7,A623)</f>
        <v>61759</v>
      </c>
      <c r="D623" s="76" t="n">
        <f aca="false">DATEDIF(Input!$C$23,$B623,"Y")</f>
        <v>91</v>
      </c>
      <c r="E623" s="76" t="n">
        <f aca="false">DATEDIF(Input!$G$23,$B623,"Y")</f>
        <v>91</v>
      </c>
      <c r="G623" s="78" t="n">
        <f aca="false">Salary_01!$L623</f>
        <v>0</v>
      </c>
      <c r="H623" s="78" t="n">
        <f aca="false">Salary_02!$L623</f>
        <v>0</v>
      </c>
      <c r="I623" s="78" t="n">
        <f aca="false">Retirement_Dist_01!$J623</f>
        <v>0</v>
      </c>
      <c r="J623" s="78" t="n">
        <f aca="false">Retirement_Dist_02!$J623</f>
        <v>0</v>
      </c>
      <c r="K623" s="78" t="n">
        <f aca="true">IF(AND(OR($B623&gt;Input!$C$31,$B623&gt;Input!$G$31),OR($B623&lt;Input!$C$25,$B623&lt;Input!$G$25)),(-1)*PMT(Input!$C$18/(100*12),(OFFSET($A$4, MAX( MATCH(Input!$C$25,$B$4:$B$1004,1), MATCH(Input!$G$25,$B$4:$B$1004,1)),0,1,1) - OFFSET($A$4, MIN( MATCH(Input!$C$31,$B$4:$B$1004,1), MATCH(Input!$G$31,$B$4:$B$1004,1)),0,1,1)),$AD$4,0,1),0)</f>
        <v>0</v>
      </c>
      <c r="L623" s="78" t="n">
        <f aca="false">IF(AND(($B623&lt;Input!$C$31),($B623&lt;Input!$G$31)),($G623+$H623+$I623+$J623),($G623+$H623+$I623+$J623+$K623))</f>
        <v>0</v>
      </c>
      <c r="M623" s="78" t="n">
        <f aca="false">Mortgage!$L623</f>
        <v>0</v>
      </c>
      <c r="N623" s="78" t="n">
        <f aca="false">$L623+$M623</f>
        <v>0</v>
      </c>
      <c r="O623" s="78" t="n">
        <f aca="false">IF(AND(($B623&lt;Input!$C$31),($B623&lt;Input!$G$31)),Expenses!$D623,(-1)*$N623)</f>
        <v>-0</v>
      </c>
      <c r="P623" s="78" t="n">
        <f aca="false">Childcare!$D623</f>
        <v>0</v>
      </c>
      <c r="Q623" s="78" t="n">
        <f aca="false">Loan_01!$E623</f>
        <v>0</v>
      </c>
      <c r="R623" s="78" t="n">
        <f aca="false">Loan_02!$E623</f>
        <v>0</v>
      </c>
      <c r="S623" s="78" t="n">
        <f aca="false">(-1)*SUM(Roth_01!$D623+Roth_02!$D623+IRA_01!$D623+IRA_02!$D623+Invest_01!$D623+Invest_02!$D623)</f>
        <v>-0</v>
      </c>
      <c r="T623" s="78" t="n">
        <f aca="false">(-1)*(IF(($B623&gt;Input!$O$24),0,Input!$O$30)+IF(($B623&gt;Input!$O$31),0,Input!$O$37)+IF(($B623&gt;Input!$O$38),0,Input!$O$44))</f>
        <v>-0</v>
      </c>
      <c r="U623" s="78" t="n">
        <f aca="false">IF(($AB622*(Input!$C$16/100)&gt;0),0,($AB622*(Input!$C$16/100)))</f>
        <v>0</v>
      </c>
      <c r="V623" s="78"/>
      <c r="W623" s="78" t="n">
        <f aca="false">IF(($N623+$O623+$P623+$Q623+$R623+$S623+$T623+$U623)&lt;0,($N623+$O623+$P623+$Q623+$R623+$S623+$T623+$U623),0)</f>
        <v>0</v>
      </c>
      <c r="X623" s="78"/>
      <c r="Y623" s="78" t="n">
        <f aca="false">IF(($N623+$O623+$P623+$Q623+$R623+$S623+$T623+$U623)&gt;=0,($N623+$O623+$P623+$Q623+$R623+$S623+$T623+$U623),0)</f>
        <v>0</v>
      </c>
      <c r="AA623" s="78" t="n">
        <f aca="false">IF(AND((($AB622+$W622-$U622)&lt;0),($Y623&gt;0)),($AA622-$K623)*(1+Input!$C$18/(12*100)),($AA622+$Y623-$K623)*(1+Input!$C$18/(12*100)))</f>
        <v>2.39696331414411E-009</v>
      </c>
      <c r="AB623" s="78" t="n">
        <f aca="false">IF(AND((($AB622+$W622-$U622)&lt;0),($Y623&gt;=0)),($AB622+$W622-$U622+$Y623)*(1+Input!$C$15/(12*100)),0)</f>
        <v>0</v>
      </c>
    </row>
    <row r="624" customFormat="false" ht="12.8" hidden="false" customHeight="false" outlineLevel="0" collapsed="false">
      <c r="A624" s="76" t="n">
        <v>620</v>
      </c>
      <c r="B624" s="77" t="n">
        <f aca="false">EOMONTH(Input!$C$7,A624)</f>
        <v>61787</v>
      </c>
      <c r="D624" s="76" t="n">
        <f aca="false">DATEDIF(Input!$C$23,$B624,"Y")</f>
        <v>91</v>
      </c>
      <c r="E624" s="76" t="n">
        <f aca="false">DATEDIF(Input!$G$23,$B624,"Y")</f>
        <v>91</v>
      </c>
      <c r="G624" s="78" t="n">
        <f aca="false">Salary_01!$L624</f>
        <v>0</v>
      </c>
      <c r="H624" s="78" t="n">
        <f aca="false">Salary_02!$L624</f>
        <v>0</v>
      </c>
      <c r="I624" s="78" t="n">
        <f aca="false">Retirement_Dist_01!$J624</f>
        <v>0</v>
      </c>
      <c r="J624" s="78" t="n">
        <f aca="false">Retirement_Dist_02!$J624</f>
        <v>0</v>
      </c>
      <c r="K624" s="78" t="n">
        <f aca="true">IF(AND(OR($B624&gt;Input!$C$31,$B624&gt;Input!$G$31),OR($B624&lt;Input!$C$25,$B624&lt;Input!$G$25)),(-1)*PMT(Input!$C$18/(100*12),(OFFSET($A$4, MAX( MATCH(Input!$C$25,$B$4:$B$1004,1), MATCH(Input!$G$25,$B$4:$B$1004,1)),0,1,1) - OFFSET($A$4, MIN( MATCH(Input!$C$31,$B$4:$B$1004,1), MATCH(Input!$G$31,$B$4:$B$1004,1)),0,1,1)),$AD$4,0,1),0)</f>
        <v>0</v>
      </c>
      <c r="L624" s="78" t="n">
        <f aca="false">IF(AND(($B624&lt;Input!$C$31),($B624&lt;Input!$G$31)),($G624+$H624+$I624+$J624),($G624+$H624+$I624+$J624+$K624))</f>
        <v>0</v>
      </c>
      <c r="M624" s="78" t="n">
        <f aca="false">Mortgage!$L624</f>
        <v>0</v>
      </c>
      <c r="N624" s="78" t="n">
        <f aca="false">$L624+$M624</f>
        <v>0</v>
      </c>
      <c r="O624" s="78" t="n">
        <f aca="false">IF(AND(($B624&lt;Input!$C$31),($B624&lt;Input!$G$31)),Expenses!$D624,(-1)*$N624)</f>
        <v>-0</v>
      </c>
      <c r="P624" s="78" t="n">
        <f aca="false">Childcare!$D624</f>
        <v>0</v>
      </c>
      <c r="Q624" s="78" t="n">
        <f aca="false">Loan_01!$E624</f>
        <v>0</v>
      </c>
      <c r="R624" s="78" t="n">
        <f aca="false">Loan_02!$E624</f>
        <v>0</v>
      </c>
      <c r="S624" s="78" t="n">
        <f aca="false">(-1)*SUM(Roth_01!$D624+Roth_02!$D624+IRA_01!$D624+IRA_02!$D624+Invest_01!$D624+Invest_02!$D624)</f>
        <v>-0</v>
      </c>
      <c r="T624" s="78" t="n">
        <f aca="false">(-1)*(IF(($B624&gt;Input!$O$24),0,Input!$O$30)+IF(($B624&gt;Input!$O$31),0,Input!$O$37)+IF(($B624&gt;Input!$O$38),0,Input!$O$44))</f>
        <v>-0</v>
      </c>
      <c r="U624" s="78" t="n">
        <f aca="false">IF(($AB623*(Input!$C$16/100)&gt;0),0,($AB623*(Input!$C$16/100)))</f>
        <v>0</v>
      </c>
      <c r="V624" s="78"/>
      <c r="W624" s="78" t="n">
        <f aca="false">IF(($N624+$O624+$P624+$Q624+$R624+$S624+$T624+$U624)&lt;0,($N624+$O624+$P624+$Q624+$R624+$S624+$T624+$U624),0)</f>
        <v>0</v>
      </c>
      <c r="X624" s="78"/>
      <c r="Y624" s="78" t="n">
        <f aca="false">IF(($N624+$O624+$P624+$Q624+$R624+$S624+$T624+$U624)&gt;=0,($N624+$O624+$P624+$Q624+$R624+$S624+$T624+$U624),0)</f>
        <v>0</v>
      </c>
      <c r="AA624" s="78" t="n">
        <f aca="false">IF(AND((($AB623+$W623-$U623)&lt;0),($Y624&gt;0)),($AA623-$K624)*(1+Input!$C$18/(12*100)),($AA623+$Y624-$K624)*(1+Input!$C$18/(12*100)))</f>
        <v>2.39706318761553E-009</v>
      </c>
      <c r="AB624" s="78" t="n">
        <f aca="false">IF(AND((($AB623+$W623-$U623)&lt;0),($Y624&gt;=0)),($AB623+$W623-$U623+$Y624)*(1+Input!$C$15/(12*100)),0)</f>
        <v>0</v>
      </c>
    </row>
    <row r="625" customFormat="false" ht="12.8" hidden="false" customHeight="false" outlineLevel="0" collapsed="false">
      <c r="A625" s="76" t="n">
        <v>621</v>
      </c>
      <c r="B625" s="77" t="n">
        <f aca="false">EOMONTH(Input!$C$7,A625)</f>
        <v>61818</v>
      </c>
      <c r="D625" s="76" t="n">
        <f aca="false">DATEDIF(Input!$C$23,$B625,"Y")</f>
        <v>91</v>
      </c>
      <c r="E625" s="76" t="n">
        <f aca="false">DATEDIF(Input!$G$23,$B625,"Y")</f>
        <v>91</v>
      </c>
      <c r="G625" s="78" t="n">
        <f aca="false">Salary_01!$L625</f>
        <v>0</v>
      </c>
      <c r="H625" s="78" t="n">
        <f aca="false">Salary_02!$L625</f>
        <v>0</v>
      </c>
      <c r="I625" s="78" t="n">
        <f aca="false">Retirement_Dist_01!$J625</f>
        <v>0</v>
      </c>
      <c r="J625" s="78" t="n">
        <f aca="false">Retirement_Dist_02!$J625</f>
        <v>0</v>
      </c>
      <c r="K625" s="78" t="n">
        <f aca="true">IF(AND(OR($B625&gt;Input!$C$31,$B625&gt;Input!$G$31),OR($B625&lt;Input!$C$25,$B625&lt;Input!$G$25)),(-1)*PMT(Input!$C$18/(100*12),(OFFSET($A$4, MAX( MATCH(Input!$C$25,$B$4:$B$1004,1), MATCH(Input!$G$25,$B$4:$B$1004,1)),0,1,1) - OFFSET($A$4, MIN( MATCH(Input!$C$31,$B$4:$B$1004,1), MATCH(Input!$G$31,$B$4:$B$1004,1)),0,1,1)),$AD$4,0,1),0)</f>
        <v>0</v>
      </c>
      <c r="L625" s="78" t="n">
        <f aca="false">IF(AND(($B625&lt;Input!$C$31),($B625&lt;Input!$G$31)),($G625+$H625+$I625+$J625),($G625+$H625+$I625+$J625+$K625))</f>
        <v>0</v>
      </c>
      <c r="M625" s="78" t="n">
        <f aca="false">Mortgage!$L625</f>
        <v>0</v>
      </c>
      <c r="N625" s="78" t="n">
        <f aca="false">$L625+$M625</f>
        <v>0</v>
      </c>
      <c r="O625" s="78" t="n">
        <f aca="false">IF(AND(($B625&lt;Input!$C$31),($B625&lt;Input!$G$31)),Expenses!$D625,(-1)*$N625)</f>
        <v>-0</v>
      </c>
      <c r="P625" s="78" t="n">
        <f aca="false">Childcare!$D625</f>
        <v>0</v>
      </c>
      <c r="Q625" s="78" t="n">
        <f aca="false">Loan_01!$E625</f>
        <v>0</v>
      </c>
      <c r="R625" s="78" t="n">
        <f aca="false">Loan_02!$E625</f>
        <v>0</v>
      </c>
      <c r="S625" s="78" t="n">
        <f aca="false">(-1)*SUM(Roth_01!$D625+Roth_02!$D625+IRA_01!$D625+IRA_02!$D625+Invest_01!$D625+Invest_02!$D625)</f>
        <v>-0</v>
      </c>
      <c r="T625" s="78" t="n">
        <f aca="false">(-1)*(IF(($B625&gt;Input!$O$24),0,Input!$O$30)+IF(($B625&gt;Input!$O$31),0,Input!$O$37)+IF(($B625&gt;Input!$O$38),0,Input!$O$44))</f>
        <v>-0</v>
      </c>
      <c r="U625" s="78" t="n">
        <f aca="false">IF(($AB624*(Input!$C$16/100)&gt;0),0,($AB624*(Input!$C$16/100)))</f>
        <v>0</v>
      </c>
      <c r="V625" s="78"/>
      <c r="W625" s="78" t="n">
        <f aca="false">IF(($N625+$O625+$P625+$Q625+$R625+$S625+$T625+$U625)&lt;0,($N625+$O625+$P625+$Q625+$R625+$S625+$T625+$U625),0)</f>
        <v>0</v>
      </c>
      <c r="X625" s="78"/>
      <c r="Y625" s="78" t="n">
        <f aca="false">IF(($N625+$O625+$P625+$Q625+$R625+$S625+$T625+$U625)&gt;=0,($N625+$O625+$P625+$Q625+$R625+$S625+$T625+$U625),0)</f>
        <v>0</v>
      </c>
      <c r="AA625" s="78" t="n">
        <f aca="false">IF(AND((($AB624+$W624-$U624)&lt;0),($Y625&gt;0)),($AA624-$K625)*(1+Input!$C$18/(12*100)),($AA624+$Y625-$K625)*(1+Input!$C$18/(12*100)))</f>
        <v>2.39716306524835E-009</v>
      </c>
      <c r="AB625" s="78" t="n">
        <f aca="false">IF(AND((($AB624+$W624-$U624)&lt;0),($Y625&gt;=0)),($AB624+$W624-$U624+$Y625)*(1+Input!$C$15/(12*100)),0)</f>
        <v>0</v>
      </c>
    </row>
    <row r="626" customFormat="false" ht="12.8" hidden="false" customHeight="false" outlineLevel="0" collapsed="false">
      <c r="A626" s="76" t="n">
        <v>622</v>
      </c>
      <c r="B626" s="77" t="n">
        <f aca="false">EOMONTH(Input!$C$7,A626)</f>
        <v>61848</v>
      </c>
      <c r="D626" s="76" t="n">
        <f aca="false">DATEDIF(Input!$C$23,$B626,"Y")</f>
        <v>91</v>
      </c>
      <c r="E626" s="76" t="n">
        <f aca="false">DATEDIF(Input!$G$23,$B626,"Y")</f>
        <v>91</v>
      </c>
      <c r="G626" s="78" t="n">
        <f aca="false">Salary_01!$L626</f>
        <v>0</v>
      </c>
      <c r="H626" s="78" t="n">
        <f aca="false">Salary_02!$L626</f>
        <v>0</v>
      </c>
      <c r="I626" s="78" t="n">
        <f aca="false">Retirement_Dist_01!$J626</f>
        <v>0</v>
      </c>
      <c r="J626" s="78" t="n">
        <f aca="false">Retirement_Dist_02!$J626</f>
        <v>0</v>
      </c>
      <c r="K626" s="78" t="n">
        <f aca="true">IF(AND(OR($B626&gt;Input!$C$31,$B626&gt;Input!$G$31),OR($B626&lt;Input!$C$25,$B626&lt;Input!$G$25)),(-1)*PMT(Input!$C$18/(100*12),(OFFSET($A$4, MAX( MATCH(Input!$C$25,$B$4:$B$1004,1), MATCH(Input!$G$25,$B$4:$B$1004,1)),0,1,1) - OFFSET($A$4, MIN( MATCH(Input!$C$31,$B$4:$B$1004,1), MATCH(Input!$G$31,$B$4:$B$1004,1)),0,1,1)),$AD$4,0,1),0)</f>
        <v>0</v>
      </c>
      <c r="L626" s="78" t="n">
        <f aca="false">IF(AND(($B626&lt;Input!$C$31),($B626&lt;Input!$G$31)),($G626+$H626+$I626+$J626),($G626+$H626+$I626+$J626+$K626))</f>
        <v>0</v>
      </c>
      <c r="M626" s="78" t="n">
        <f aca="false">Mortgage!$L626</f>
        <v>0</v>
      </c>
      <c r="N626" s="78" t="n">
        <f aca="false">$L626+$M626</f>
        <v>0</v>
      </c>
      <c r="O626" s="78" t="n">
        <f aca="false">IF(AND(($B626&lt;Input!$C$31),($B626&lt;Input!$G$31)),Expenses!$D626,(-1)*$N626)</f>
        <v>-0</v>
      </c>
      <c r="P626" s="78" t="n">
        <f aca="false">Childcare!$D626</f>
        <v>0</v>
      </c>
      <c r="Q626" s="78" t="n">
        <f aca="false">Loan_01!$E626</f>
        <v>0</v>
      </c>
      <c r="R626" s="78" t="n">
        <f aca="false">Loan_02!$E626</f>
        <v>0</v>
      </c>
      <c r="S626" s="78" t="n">
        <f aca="false">(-1)*SUM(Roth_01!$D626+Roth_02!$D626+IRA_01!$D626+IRA_02!$D626+Invest_01!$D626+Invest_02!$D626)</f>
        <v>-0</v>
      </c>
      <c r="T626" s="78" t="n">
        <f aca="false">(-1)*(IF(($B626&gt;Input!$O$24),0,Input!$O$30)+IF(($B626&gt;Input!$O$31),0,Input!$O$37)+IF(($B626&gt;Input!$O$38),0,Input!$O$44))</f>
        <v>-0</v>
      </c>
      <c r="U626" s="78" t="n">
        <f aca="false">IF(($AB625*(Input!$C$16/100)&gt;0),0,($AB625*(Input!$C$16/100)))</f>
        <v>0</v>
      </c>
      <c r="V626" s="78"/>
      <c r="W626" s="78" t="n">
        <f aca="false">IF(($N626+$O626+$P626+$Q626+$R626+$S626+$T626+$U626)&lt;0,($N626+$O626+$P626+$Q626+$R626+$S626+$T626+$U626),0)</f>
        <v>0</v>
      </c>
      <c r="X626" s="78"/>
      <c r="Y626" s="78" t="n">
        <f aca="false">IF(($N626+$O626+$P626+$Q626+$R626+$S626+$T626+$U626)&gt;=0,($N626+$O626+$P626+$Q626+$R626+$S626+$T626+$U626),0)</f>
        <v>0</v>
      </c>
      <c r="AA626" s="78" t="n">
        <f aca="false">IF(AND((($AB625+$W625-$U625)&lt;0),($Y626&gt;0)),($AA625-$K626)*(1+Input!$C$18/(12*100)),($AA625+$Y626-$K626)*(1+Input!$C$18/(12*100)))</f>
        <v>2.39726294704274E-009</v>
      </c>
      <c r="AB626" s="78" t="n">
        <f aca="false">IF(AND((($AB625+$W625-$U625)&lt;0),($Y626&gt;=0)),($AB625+$W625-$U625+$Y626)*(1+Input!$C$15/(12*100)),0)</f>
        <v>0</v>
      </c>
    </row>
    <row r="627" customFormat="false" ht="12.8" hidden="false" customHeight="false" outlineLevel="0" collapsed="false">
      <c r="A627" s="76" t="n">
        <v>623</v>
      </c>
      <c r="B627" s="77" t="n">
        <f aca="false">EOMONTH(Input!$C$7,A627)</f>
        <v>61879</v>
      </c>
      <c r="D627" s="76" t="n">
        <f aca="false">DATEDIF(Input!$C$23,$B627,"Y")</f>
        <v>92</v>
      </c>
      <c r="E627" s="76" t="n">
        <f aca="false">DATEDIF(Input!$G$23,$B627,"Y")</f>
        <v>92</v>
      </c>
      <c r="G627" s="78" t="n">
        <f aca="false">Salary_01!$L627</f>
        <v>0</v>
      </c>
      <c r="H627" s="78" t="n">
        <f aca="false">Salary_02!$L627</f>
        <v>0</v>
      </c>
      <c r="I627" s="78" t="n">
        <f aca="false">Retirement_Dist_01!$J627</f>
        <v>0</v>
      </c>
      <c r="J627" s="78" t="n">
        <f aca="false">Retirement_Dist_02!$J627</f>
        <v>0</v>
      </c>
      <c r="K627" s="78" t="n">
        <f aca="true">IF(AND(OR($B627&gt;Input!$C$31,$B627&gt;Input!$G$31),OR($B627&lt;Input!$C$25,$B627&lt;Input!$G$25)),(-1)*PMT(Input!$C$18/(100*12),(OFFSET($A$4, MAX( MATCH(Input!$C$25,$B$4:$B$1004,1), MATCH(Input!$G$25,$B$4:$B$1004,1)),0,1,1) - OFFSET($A$4, MIN( MATCH(Input!$C$31,$B$4:$B$1004,1), MATCH(Input!$G$31,$B$4:$B$1004,1)),0,1,1)),$AD$4,0,1),0)</f>
        <v>0</v>
      </c>
      <c r="L627" s="78" t="n">
        <f aca="false">IF(AND(($B627&lt;Input!$C$31),($B627&lt;Input!$G$31)),($G627+$H627+$I627+$J627),($G627+$H627+$I627+$J627+$K627))</f>
        <v>0</v>
      </c>
      <c r="M627" s="78" t="n">
        <f aca="false">Mortgage!$L627</f>
        <v>0</v>
      </c>
      <c r="N627" s="78" t="n">
        <f aca="false">$L627+$M627</f>
        <v>0</v>
      </c>
      <c r="O627" s="78" t="n">
        <f aca="false">IF(AND(($B627&lt;Input!$C$31),($B627&lt;Input!$G$31)),Expenses!$D627,(-1)*$N627)</f>
        <v>-0</v>
      </c>
      <c r="P627" s="78" t="n">
        <f aca="false">Childcare!$D627</f>
        <v>0</v>
      </c>
      <c r="Q627" s="78" t="n">
        <f aca="false">Loan_01!$E627</f>
        <v>0</v>
      </c>
      <c r="R627" s="78" t="n">
        <f aca="false">Loan_02!$E627</f>
        <v>0</v>
      </c>
      <c r="S627" s="78" t="n">
        <f aca="false">(-1)*SUM(Roth_01!$D627+Roth_02!$D627+IRA_01!$D627+IRA_02!$D627+Invest_01!$D627+Invest_02!$D627)</f>
        <v>-0</v>
      </c>
      <c r="T627" s="78" t="n">
        <f aca="false">(-1)*(IF(($B627&gt;Input!$O$24),0,Input!$O$30)+IF(($B627&gt;Input!$O$31),0,Input!$O$37)+IF(($B627&gt;Input!$O$38),0,Input!$O$44))</f>
        <v>-0</v>
      </c>
      <c r="U627" s="78" t="n">
        <f aca="false">IF(($AB626*(Input!$C$16/100)&gt;0),0,($AB626*(Input!$C$16/100)))</f>
        <v>0</v>
      </c>
      <c r="V627" s="78"/>
      <c r="W627" s="78" t="n">
        <f aca="false">IF(($N627+$O627+$P627+$Q627+$R627+$S627+$T627+$U627)&lt;0,($N627+$O627+$P627+$Q627+$R627+$S627+$T627+$U627),0)</f>
        <v>0</v>
      </c>
      <c r="X627" s="78"/>
      <c r="Y627" s="78" t="n">
        <f aca="false">IF(($N627+$O627+$P627+$Q627+$R627+$S627+$T627+$U627)&gt;=0,($N627+$O627+$P627+$Q627+$R627+$S627+$T627+$U627),0)</f>
        <v>0</v>
      </c>
      <c r="AA627" s="78" t="n">
        <f aca="false">IF(AND((($AB626+$W626-$U626)&lt;0),($Y627&gt;0)),($AA626-$K627)*(1+Input!$C$18/(12*100)),($AA626+$Y627-$K627)*(1+Input!$C$18/(12*100)))</f>
        <v>2.39736283299886E-009</v>
      </c>
      <c r="AB627" s="78" t="n">
        <f aca="false">IF(AND((($AB626+$W626-$U626)&lt;0),($Y627&gt;=0)),($AB626+$W626-$U626+$Y627)*(1+Input!$C$15/(12*100)),0)</f>
        <v>0</v>
      </c>
    </row>
    <row r="628" customFormat="false" ht="12.8" hidden="false" customHeight="false" outlineLevel="0" collapsed="false">
      <c r="A628" s="76" t="n">
        <v>624</v>
      </c>
      <c r="B628" s="77" t="n">
        <f aca="false">EOMONTH(Input!$C$7,A628)</f>
        <v>61909</v>
      </c>
      <c r="D628" s="76" t="n">
        <f aca="false">DATEDIF(Input!$C$23,$B628,"Y")</f>
        <v>92</v>
      </c>
      <c r="E628" s="76" t="n">
        <f aca="false">DATEDIF(Input!$G$23,$B628,"Y")</f>
        <v>92</v>
      </c>
      <c r="G628" s="78" t="n">
        <f aca="false">Salary_01!$L628</f>
        <v>0</v>
      </c>
      <c r="H628" s="78" t="n">
        <f aca="false">Salary_02!$L628</f>
        <v>0</v>
      </c>
      <c r="I628" s="78" t="n">
        <f aca="false">Retirement_Dist_01!$J628</f>
        <v>0</v>
      </c>
      <c r="J628" s="78" t="n">
        <f aca="false">Retirement_Dist_02!$J628</f>
        <v>0</v>
      </c>
      <c r="K628" s="78" t="n">
        <f aca="true">IF(AND(OR($B628&gt;Input!$C$31,$B628&gt;Input!$G$31),OR($B628&lt;Input!$C$25,$B628&lt;Input!$G$25)),(-1)*PMT(Input!$C$18/(100*12),(OFFSET($A$4, MAX( MATCH(Input!$C$25,$B$4:$B$1004,1), MATCH(Input!$G$25,$B$4:$B$1004,1)),0,1,1) - OFFSET($A$4, MIN( MATCH(Input!$C$31,$B$4:$B$1004,1), MATCH(Input!$G$31,$B$4:$B$1004,1)),0,1,1)),$AD$4,0,1),0)</f>
        <v>0</v>
      </c>
      <c r="L628" s="78" t="n">
        <f aca="false">IF(AND(($B628&lt;Input!$C$31),($B628&lt;Input!$G$31)),($G628+$H628+$I628+$J628),($G628+$H628+$I628+$J628+$K628))</f>
        <v>0</v>
      </c>
      <c r="M628" s="78" t="n">
        <f aca="false">Mortgage!$L628</f>
        <v>0</v>
      </c>
      <c r="N628" s="78" t="n">
        <f aca="false">$L628+$M628</f>
        <v>0</v>
      </c>
      <c r="O628" s="78" t="n">
        <f aca="false">IF(AND(($B628&lt;Input!$C$31),($B628&lt;Input!$G$31)),Expenses!$D628,(-1)*$N628)</f>
        <v>-0</v>
      </c>
      <c r="P628" s="78" t="n">
        <f aca="false">Childcare!$D628</f>
        <v>0</v>
      </c>
      <c r="Q628" s="78" t="n">
        <f aca="false">Loan_01!$E628</f>
        <v>0</v>
      </c>
      <c r="R628" s="78" t="n">
        <f aca="false">Loan_02!$E628</f>
        <v>0</v>
      </c>
      <c r="S628" s="78" t="n">
        <f aca="false">(-1)*SUM(Roth_01!$D628+Roth_02!$D628+IRA_01!$D628+IRA_02!$D628+Invest_01!$D628+Invest_02!$D628)</f>
        <v>-0</v>
      </c>
      <c r="T628" s="78" t="n">
        <f aca="false">(-1)*(IF(($B628&gt;Input!$O$24),0,Input!$O$30)+IF(($B628&gt;Input!$O$31),0,Input!$O$37)+IF(($B628&gt;Input!$O$38),0,Input!$O$44))</f>
        <v>-0</v>
      </c>
      <c r="U628" s="78" t="n">
        <f aca="false">IF(($AB627*(Input!$C$16/100)&gt;0),0,($AB627*(Input!$C$16/100)))</f>
        <v>0</v>
      </c>
      <c r="V628" s="78"/>
      <c r="W628" s="78" t="n">
        <f aca="false">IF(($N628+$O628+$P628+$Q628+$R628+$S628+$T628+$U628)&lt;0,($N628+$O628+$P628+$Q628+$R628+$S628+$T628+$U628),0)</f>
        <v>0</v>
      </c>
      <c r="X628" s="78"/>
      <c r="Y628" s="78" t="n">
        <f aca="false">IF(($N628+$O628+$P628+$Q628+$R628+$S628+$T628+$U628)&gt;=0,($N628+$O628+$P628+$Q628+$R628+$S628+$T628+$U628),0)</f>
        <v>0</v>
      </c>
      <c r="AA628" s="78" t="n">
        <f aca="false">IF(AND((($AB627+$W627-$U627)&lt;0),($Y628&gt;0)),($AA627-$K628)*(1+Input!$C$18/(12*100)),($AA627+$Y628-$K628)*(1+Input!$C$18/(12*100)))</f>
        <v>2.3974627231169E-009</v>
      </c>
      <c r="AB628" s="78" t="n">
        <f aca="false">IF(AND((($AB627+$W627-$U627)&lt;0),($Y628&gt;=0)),($AB627+$W627-$U627+$Y628)*(1+Input!$C$15/(12*100)),0)</f>
        <v>0</v>
      </c>
    </row>
    <row r="629" customFormat="false" ht="12.8" hidden="false" customHeight="false" outlineLevel="0" collapsed="false">
      <c r="A629" s="76" t="n">
        <v>625</v>
      </c>
      <c r="B629" s="77" t="n">
        <f aca="false">EOMONTH(Input!$C$7,A629)</f>
        <v>61940</v>
      </c>
      <c r="D629" s="76" t="n">
        <f aca="false">DATEDIF(Input!$C$23,$B629,"Y")</f>
        <v>92</v>
      </c>
      <c r="E629" s="76" t="n">
        <f aca="false">DATEDIF(Input!$G$23,$B629,"Y")</f>
        <v>92</v>
      </c>
      <c r="G629" s="78" t="n">
        <f aca="false">Salary_01!$L629</f>
        <v>0</v>
      </c>
      <c r="H629" s="78" t="n">
        <f aca="false">Salary_02!$L629</f>
        <v>0</v>
      </c>
      <c r="I629" s="78" t="n">
        <f aca="false">Retirement_Dist_01!$J629</f>
        <v>0</v>
      </c>
      <c r="J629" s="78" t="n">
        <f aca="false">Retirement_Dist_02!$J629</f>
        <v>0</v>
      </c>
      <c r="K629" s="78" t="n">
        <f aca="true">IF(AND(OR($B629&gt;Input!$C$31,$B629&gt;Input!$G$31),OR($B629&lt;Input!$C$25,$B629&lt;Input!$G$25)),(-1)*PMT(Input!$C$18/(100*12),(OFFSET($A$4, MAX( MATCH(Input!$C$25,$B$4:$B$1004,1), MATCH(Input!$G$25,$B$4:$B$1004,1)),0,1,1) - OFFSET($A$4, MIN( MATCH(Input!$C$31,$B$4:$B$1004,1), MATCH(Input!$G$31,$B$4:$B$1004,1)),0,1,1)),$AD$4,0,1),0)</f>
        <v>0</v>
      </c>
      <c r="L629" s="78" t="n">
        <f aca="false">IF(AND(($B629&lt;Input!$C$31),($B629&lt;Input!$G$31)),($G629+$H629+$I629+$J629),($G629+$H629+$I629+$J629+$K629))</f>
        <v>0</v>
      </c>
      <c r="M629" s="78" t="n">
        <f aca="false">Mortgage!$L629</f>
        <v>0</v>
      </c>
      <c r="N629" s="78" t="n">
        <f aca="false">$L629+$M629</f>
        <v>0</v>
      </c>
      <c r="O629" s="78" t="n">
        <f aca="false">IF(AND(($B629&lt;Input!$C$31),($B629&lt;Input!$G$31)),Expenses!$D629,(-1)*$N629)</f>
        <v>-0</v>
      </c>
      <c r="P629" s="78" t="n">
        <f aca="false">Childcare!$D629</f>
        <v>0</v>
      </c>
      <c r="Q629" s="78" t="n">
        <f aca="false">Loan_01!$E629</f>
        <v>0</v>
      </c>
      <c r="R629" s="78" t="n">
        <f aca="false">Loan_02!$E629</f>
        <v>0</v>
      </c>
      <c r="S629" s="78" t="n">
        <f aca="false">(-1)*SUM(Roth_01!$D629+Roth_02!$D629+IRA_01!$D629+IRA_02!$D629+Invest_01!$D629+Invest_02!$D629)</f>
        <v>-0</v>
      </c>
      <c r="T629" s="78" t="n">
        <f aca="false">(-1)*(IF(($B629&gt;Input!$O$24),0,Input!$O$30)+IF(($B629&gt;Input!$O$31),0,Input!$O$37)+IF(($B629&gt;Input!$O$38),0,Input!$O$44))</f>
        <v>-0</v>
      </c>
      <c r="U629" s="78" t="n">
        <f aca="false">IF(($AB628*(Input!$C$16/100)&gt;0),0,($AB628*(Input!$C$16/100)))</f>
        <v>0</v>
      </c>
      <c r="V629" s="78"/>
      <c r="W629" s="78" t="n">
        <f aca="false">IF(($N629+$O629+$P629+$Q629+$R629+$S629+$T629+$U629)&lt;0,($N629+$O629+$P629+$Q629+$R629+$S629+$T629+$U629),0)</f>
        <v>0</v>
      </c>
      <c r="X629" s="78"/>
      <c r="Y629" s="78" t="n">
        <f aca="false">IF(($N629+$O629+$P629+$Q629+$R629+$S629+$T629+$U629)&gt;=0,($N629+$O629+$P629+$Q629+$R629+$S629+$T629+$U629),0)</f>
        <v>0</v>
      </c>
      <c r="AA629" s="78" t="n">
        <f aca="false">IF(AND((($AB628+$W628-$U628)&lt;0),($Y629&gt;0)),($AA628-$K629)*(1+Input!$C$18/(12*100)),($AA628+$Y629-$K629)*(1+Input!$C$18/(12*100)))</f>
        <v>2.39756261739703E-009</v>
      </c>
      <c r="AB629" s="78" t="n">
        <f aca="false">IF(AND((($AB628+$W628-$U628)&lt;0),($Y629&gt;=0)),($AB628+$W628-$U628+$Y629)*(1+Input!$C$15/(12*100)),0)</f>
        <v>0</v>
      </c>
    </row>
    <row r="630" customFormat="false" ht="12.8" hidden="false" customHeight="false" outlineLevel="0" collapsed="false">
      <c r="A630" s="76" t="n">
        <v>626</v>
      </c>
      <c r="B630" s="77" t="n">
        <f aca="false">EOMONTH(Input!$C$7,A630)</f>
        <v>61971</v>
      </c>
      <c r="D630" s="76" t="n">
        <f aca="false">DATEDIF(Input!$C$23,$B630,"Y")</f>
        <v>92</v>
      </c>
      <c r="E630" s="76" t="n">
        <f aca="false">DATEDIF(Input!$G$23,$B630,"Y")</f>
        <v>92</v>
      </c>
      <c r="G630" s="78" t="n">
        <f aca="false">Salary_01!$L630</f>
        <v>0</v>
      </c>
      <c r="H630" s="78" t="n">
        <f aca="false">Salary_02!$L630</f>
        <v>0</v>
      </c>
      <c r="I630" s="78" t="n">
        <f aca="false">Retirement_Dist_01!$J630</f>
        <v>0</v>
      </c>
      <c r="J630" s="78" t="n">
        <f aca="false">Retirement_Dist_02!$J630</f>
        <v>0</v>
      </c>
      <c r="K630" s="78" t="n">
        <f aca="true">IF(AND(OR($B630&gt;Input!$C$31,$B630&gt;Input!$G$31),OR($B630&lt;Input!$C$25,$B630&lt;Input!$G$25)),(-1)*PMT(Input!$C$18/(100*12),(OFFSET($A$4, MAX( MATCH(Input!$C$25,$B$4:$B$1004,1), MATCH(Input!$G$25,$B$4:$B$1004,1)),0,1,1) - OFFSET($A$4, MIN( MATCH(Input!$C$31,$B$4:$B$1004,1), MATCH(Input!$G$31,$B$4:$B$1004,1)),0,1,1)),$AD$4,0,1),0)</f>
        <v>0</v>
      </c>
      <c r="L630" s="78" t="n">
        <f aca="false">IF(AND(($B630&lt;Input!$C$31),($B630&lt;Input!$G$31)),($G630+$H630+$I630+$J630),($G630+$H630+$I630+$J630+$K630))</f>
        <v>0</v>
      </c>
      <c r="M630" s="78" t="n">
        <f aca="false">Mortgage!$L630</f>
        <v>0</v>
      </c>
      <c r="N630" s="78" t="n">
        <f aca="false">$L630+$M630</f>
        <v>0</v>
      </c>
      <c r="O630" s="78" t="n">
        <f aca="false">IF(AND(($B630&lt;Input!$C$31),($B630&lt;Input!$G$31)),Expenses!$D630,(-1)*$N630)</f>
        <v>-0</v>
      </c>
      <c r="P630" s="78" t="n">
        <f aca="false">Childcare!$D630</f>
        <v>0</v>
      </c>
      <c r="Q630" s="78" t="n">
        <f aca="false">Loan_01!$E630</f>
        <v>0</v>
      </c>
      <c r="R630" s="78" t="n">
        <f aca="false">Loan_02!$E630</f>
        <v>0</v>
      </c>
      <c r="S630" s="78" t="n">
        <f aca="false">(-1)*SUM(Roth_01!$D630+Roth_02!$D630+IRA_01!$D630+IRA_02!$D630+Invest_01!$D630+Invest_02!$D630)</f>
        <v>-0</v>
      </c>
      <c r="T630" s="78" t="n">
        <f aca="false">(-1)*(IF(($B630&gt;Input!$O$24),0,Input!$O$30)+IF(($B630&gt;Input!$O$31),0,Input!$O$37)+IF(($B630&gt;Input!$O$38),0,Input!$O$44))</f>
        <v>-0</v>
      </c>
      <c r="U630" s="78" t="n">
        <f aca="false">IF(($AB629*(Input!$C$16/100)&gt;0),0,($AB629*(Input!$C$16/100)))</f>
        <v>0</v>
      </c>
      <c r="V630" s="78"/>
      <c r="W630" s="78" t="n">
        <f aca="false">IF(($N630+$O630+$P630+$Q630+$R630+$S630+$T630+$U630)&lt;0,($N630+$O630+$P630+$Q630+$R630+$S630+$T630+$U630),0)</f>
        <v>0</v>
      </c>
      <c r="X630" s="78"/>
      <c r="Y630" s="78" t="n">
        <f aca="false">IF(($N630+$O630+$P630+$Q630+$R630+$S630+$T630+$U630)&gt;=0,($N630+$O630+$P630+$Q630+$R630+$S630+$T630+$U630),0)</f>
        <v>0</v>
      </c>
      <c r="AA630" s="78" t="n">
        <f aca="false">IF(AND((($AB629+$W629-$U629)&lt;0),($Y630&gt;0)),($AA629-$K630)*(1+Input!$C$18/(12*100)),($AA629+$Y630-$K630)*(1+Input!$C$18/(12*100)))</f>
        <v>2.39766251583943E-009</v>
      </c>
      <c r="AB630" s="78" t="n">
        <f aca="false">IF(AND((($AB629+$W629-$U629)&lt;0),($Y630&gt;=0)),($AB629+$W629-$U629+$Y630)*(1+Input!$C$15/(12*100)),0)</f>
        <v>0</v>
      </c>
    </row>
    <row r="631" customFormat="false" ht="12.8" hidden="false" customHeight="false" outlineLevel="0" collapsed="false">
      <c r="A631" s="76" t="n">
        <v>627</v>
      </c>
      <c r="B631" s="77" t="n">
        <f aca="false">EOMONTH(Input!$C$7,A631)</f>
        <v>62001</v>
      </c>
      <c r="D631" s="76" t="n">
        <f aca="false">DATEDIF(Input!$C$23,$B631,"Y")</f>
        <v>92</v>
      </c>
      <c r="E631" s="76" t="n">
        <f aca="false">DATEDIF(Input!$G$23,$B631,"Y")</f>
        <v>92</v>
      </c>
      <c r="G631" s="78" t="n">
        <f aca="false">Salary_01!$L631</f>
        <v>0</v>
      </c>
      <c r="H631" s="78" t="n">
        <f aca="false">Salary_02!$L631</f>
        <v>0</v>
      </c>
      <c r="I631" s="78" t="n">
        <f aca="false">Retirement_Dist_01!$J631</f>
        <v>0</v>
      </c>
      <c r="J631" s="78" t="n">
        <f aca="false">Retirement_Dist_02!$J631</f>
        <v>0</v>
      </c>
      <c r="K631" s="78" t="n">
        <f aca="true">IF(AND(OR($B631&gt;Input!$C$31,$B631&gt;Input!$G$31),OR($B631&lt;Input!$C$25,$B631&lt;Input!$G$25)),(-1)*PMT(Input!$C$18/(100*12),(OFFSET($A$4, MAX( MATCH(Input!$C$25,$B$4:$B$1004,1), MATCH(Input!$G$25,$B$4:$B$1004,1)),0,1,1) - OFFSET($A$4, MIN( MATCH(Input!$C$31,$B$4:$B$1004,1), MATCH(Input!$G$31,$B$4:$B$1004,1)),0,1,1)),$AD$4,0,1),0)</f>
        <v>0</v>
      </c>
      <c r="L631" s="78" t="n">
        <f aca="false">IF(AND(($B631&lt;Input!$C$31),($B631&lt;Input!$G$31)),($G631+$H631+$I631+$J631),($G631+$H631+$I631+$J631+$K631))</f>
        <v>0</v>
      </c>
      <c r="M631" s="78" t="n">
        <f aca="false">Mortgage!$L631</f>
        <v>0</v>
      </c>
      <c r="N631" s="78" t="n">
        <f aca="false">$L631+$M631</f>
        <v>0</v>
      </c>
      <c r="O631" s="78" t="n">
        <f aca="false">IF(AND(($B631&lt;Input!$C$31),($B631&lt;Input!$G$31)),Expenses!$D631,(-1)*$N631)</f>
        <v>-0</v>
      </c>
      <c r="P631" s="78" t="n">
        <f aca="false">Childcare!$D631</f>
        <v>0</v>
      </c>
      <c r="Q631" s="78" t="n">
        <f aca="false">Loan_01!$E631</f>
        <v>0</v>
      </c>
      <c r="R631" s="78" t="n">
        <f aca="false">Loan_02!$E631</f>
        <v>0</v>
      </c>
      <c r="S631" s="78" t="n">
        <f aca="false">(-1)*SUM(Roth_01!$D631+Roth_02!$D631+IRA_01!$D631+IRA_02!$D631+Invest_01!$D631+Invest_02!$D631)</f>
        <v>-0</v>
      </c>
      <c r="T631" s="78" t="n">
        <f aca="false">(-1)*(IF(($B631&gt;Input!$O$24),0,Input!$O$30)+IF(($B631&gt;Input!$O$31),0,Input!$O$37)+IF(($B631&gt;Input!$O$38),0,Input!$O$44))</f>
        <v>-0</v>
      </c>
      <c r="U631" s="78" t="n">
        <f aca="false">IF(($AB630*(Input!$C$16/100)&gt;0),0,($AB630*(Input!$C$16/100)))</f>
        <v>0</v>
      </c>
      <c r="V631" s="78"/>
      <c r="W631" s="78" t="n">
        <f aca="false">IF(($N631+$O631+$P631+$Q631+$R631+$S631+$T631+$U631)&lt;0,($N631+$O631+$P631+$Q631+$R631+$S631+$T631+$U631),0)</f>
        <v>0</v>
      </c>
      <c r="X631" s="78"/>
      <c r="Y631" s="78" t="n">
        <f aca="false">IF(($N631+$O631+$P631+$Q631+$R631+$S631+$T631+$U631)&gt;=0,($N631+$O631+$P631+$Q631+$R631+$S631+$T631+$U631),0)</f>
        <v>0</v>
      </c>
      <c r="AA631" s="78" t="n">
        <f aca="false">IF(AND((($AB630+$W630-$U630)&lt;0),($Y631&gt;0)),($AA630-$K631)*(1+Input!$C$18/(12*100)),($AA630+$Y631-$K631)*(1+Input!$C$18/(12*100)))</f>
        <v>2.39776241844425E-009</v>
      </c>
      <c r="AB631" s="78" t="n">
        <f aca="false">IF(AND((($AB630+$W630-$U630)&lt;0),($Y631&gt;=0)),($AB630+$W630-$U630+$Y631)*(1+Input!$C$15/(12*100)),0)</f>
        <v>0</v>
      </c>
    </row>
    <row r="632" customFormat="false" ht="12.8" hidden="false" customHeight="false" outlineLevel="0" collapsed="false">
      <c r="A632" s="76" t="n">
        <v>628</v>
      </c>
      <c r="B632" s="77" t="n">
        <f aca="false">EOMONTH(Input!$C$7,A632)</f>
        <v>62032</v>
      </c>
      <c r="D632" s="76" t="n">
        <f aca="false">DATEDIF(Input!$C$23,$B632,"Y")</f>
        <v>92</v>
      </c>
      <c r="E632" s="76" t="n">
        <f aca="false">DATEDIF(Input!$G$23,$B632,"Y")</f>
        <v>92</v>
      </c>
      <c r="G632" s="78" t="n">
        <f aca="false">Salary_01!$L632</f>
        <v>0</v>
      </c>
      <c r="H632" s="78" t="n">
        <f aca="false">Salary_02!$L632</f>
        <v>0</v>
      </c>
      <c r="I632" s="78" t="n">
        <f aca="false">Retirement_Dist_01!$J632</f>
        <v>0</v>
      </c>
      <c r="J632" s="78" t="n">
        <f aca="false">Retirement_Dist_02!$J632</f>
        <v>0</v>
      </c>
      <c r="K632" s="78" t="n">
        <f aca="true">IF(AND(OR($B632&gt;Input!$C$31,$B632&gt;Input!$G$31),OR($B632&lt;Input!$C$25,$B632&lt;Input!$G$25)),(-1)*PMT(Input!$C$18/(100*12),(OFFSET($A$4, MAX( MATCH(Input!$C$25,$B$4:$B$1004,1), MATCH(Input!$G$25,$B$4:$B$1004,1)),0,1,1) - OFFSET($A$4, MIN( MATCH(Input!$C$31,$B$4:$B$1004,1), MATCH(Input!$G$31,$B$4:$B$1004,1)),0,1,1)),$AD$4,0,1),0)</f>
        <v>0</v>
      </c>
      <c r="L632" s="78" t="n">
        <f aca="false">IF(AND(($B632&lt;Input!$C$31),($B632&lt;Input!$G$31)),($G632+$H632+$I632+$J632),($G632+$H632+$I632+$J632+$K632))</f>
        <v>0</v>
      </c>
      <c r="M632" s="78" t="n">
        <f aca="false">Mortgage!$L632</f>
        <v>0</v>
      </c>
      <c r="N632" s="78" t="n">
        <f aca="false">$L632+$M632</f>
        <v>0</v>
      </c>
      <c r="O632" s="78" t="n">
        <f aca="false">IF(AND(($B632&lt;Input!$C$31),($B632&lt;Input!$G$31)),Expenses!$D632,(-1)*$N632)</f>
        <v>-0</v>
      </c>
      <c r="P632" s="78" t="n">
        <f aca="false">Childcare!$D632</f>
        <v>0</v>
      </c>
      <c r="Q632" s="78" t="n">
        <f aca="false">Loan_01!$E632</f>
        <v>0</v>
      </c>
      <c r="R632" s="78" t="n">
        <f aca="false">Loan_02!$E632</f>
        <v>0</v>
      </c>
      <c r="S632" s="78" t="n">
        <f aca="false">(-1)*SUM(Roth_01!$D632+Roth_02!$D632+IRA_01!$D632+IRA_02!$D632+Invest_01!$D632+Invest_02!$D632)</f>
        <v>-0</v>
      </c>
      <c r="T632" s="78" t="n">
        <f aca="false">(-1)*(IF(($B632&gt;Input!$O$24),0,Input!$O$30)+IF(($B632&gt;Input!$O$31),0,Input!$O$37)+IF(($B632&gt;Input!$O$38),0,Input!$O$44))</f>
        <v>-0</v>
      </c>
      <c r="U632" s="78" t="n">
        <f aca="false">IF(($AB631*(Input!$C$16/100)&gt;0),0,($AB631*(Input!$C$16/100)))</f>
        <v>0</v>
      </c>
      <c r="V632" s="78"/>
      <c r="W632" s="78" t="n">
        <f aca="false">IF(($N632+$O632+$P632+$Q632+$R632+$S632+$T632+$U632)&lt;0,($N632+$O632+$P632+$Q632+$R632+$S632+$T632+$U632),0)</f>
        <v>0</v>
      </c>
      <c r="X632" s="78"/>
      <c r="Y632" s="78" t="n">
        <f aca="false">IF(($N632+$O632+$P632+$Q632+$R632+$S632+$T632+$U632)&gt;=0,($N632+$O632+$P632+$Q632+$R632+$S632+$T632+$U632),0)</f>
        <v>0</v>
      </c>
      <c r="AA632" s="78" t="n">
        <f aca="false">IF(AND((($AB631+$W631-$U631)&lt;0),($Y632&gt;0)),($AA631-$K632)*(1+Input!$C$18/(12*100)),($AA631+$Y632-$K632)*(1+Input!$C$18/(12*100)))</f>
        <v>2.39786232521169E-009</v>
      </c>
      <c r="AB632" s="78" t="n">
        <f aca="false">IF(AND((($AB631+$W631-$U631)&lt;0),($Y632&gt;=0)),($AB631+$W631-$U631+$Y632)*(1+Input!$C$15/(12*100)),0)</f>
        <v>0</v>
      </c>
    </row>
    <row r="633" customFormat="false" ht="12.8" hidden="false" customHeight="false" outlineLevel="0" collapsed="false">
      <c r="A633" s="76" t="n">
        <v>629</v>
      </c>
      <c r="B633" s="77" t="n">
        <f aca="false">EOMONTH(Input!$C$7,A633)</f>
        <v>62062</v>
      </c>
      <c r="D633" s="76" t="n">
        <f aca="false">DATEDIF(Input!$C$23,$B633,"Y")</f>
        <v>92</v>
      </c>
      <c r="E633" s="76" t="n">
        <f aca="false">DATEDIF(Input!$G$23,$B633,"Y")</f>
        <v>92</v>
      </c>
      <c r="G633" s="78" t="n">
        <f aca="false">Salary_01!$L633</f>
        <v>0</v>
      </c>
      <c r="H633" s="78" t="n">
        <f aca="false">Salary_02!$L633</f>
        <v>0</v>
      </c>
      <c r="I633" s="78" t="n">
        <f aca="false">Retirement_Dist_01!$J633</f>
        <v>0</v>
      </c>
      <c r="J633" s="78" t="n">
        <f aca="false">Retirement_Dist_02!$J633</f>
        <v>0</v>
      </c>
      <c r="K633" s="78" t="n">
        <f aca="true">IF(AND(OR($B633&gt;Input!$C$31,$B633&gt;Input!$G$31),OR($B633&lt;Input!$C$25,$B633&lt;Input!$G$25)),(-1)*PMT(Input!$C$18/(100*12),(OFFSET($A$4, MAX( MATCH(Input!$C$25,$B$4:$B$1004,1), MATCH(Input!$G$25,$B$4:$B$1004,1)),0,1,1) - OFFSET($A$4, MIN( MATCH(Input!$C$31,$B$4:$B$1004,1), MATCH(Input!$G$31,$B$4:$B$1004,1)),0,1,1)),$AD$4,0,1),0)</f>
        <v>0</v>
      </c>
      <c r="L633" s="78" t="n">
        <f aca="false">IF(AND(($B633&lt;Input!$C$31),($B633&lt;Input!$G$31)),($G633+$H633+$I633+$J633),($G633+$H633+$I633+$J633+$K633))</f>
        <v>0</v>
      </c>
      <c r="M633" s="78" t="n">
        <f aca="false">Mortgage!$L633</f>
        <v>0</v>
      </c>
      <c r="N633" s="78" t="n">
        <f aca="false">$L633+$M633</f>
        <v>0</v>
      </c>
      <c r="O633" s="78" t="n">
        <f aca="false">IF(AND(($B633&lt;Input!$C$31),($B633&lt;Input!$G$31)),Expenses!$D633,(-1)*$N633)</f>
        <v>-0</v>
      </c>
      <c r="P633" s="78" t="n">
        <f aca="false">Childcare!$D633</f>
        <v>0</v>
      </c>
      <c r="Q633" s="78" t="n">
        <f aca="false">Loan_01!$E633</f>
        <v>0</v>
      </c>
      <c r="R633" s="78" t="n">
        <f aca="false">Loan_02!$E633</f>
        <v>0</v>
      </c>
      <c r="S633" s="78" t="n">
        <f aca="false">(-1)*SUM(Roth_01!$D633+Roth_02!$D633+IRA_01!$D633+IRA_02!$D633+Invest_01!$D633+Invest_02!$D633)</f>
        <v>-0</v>
      </c>
      <c r="T633" s="78" t="n">
        <f aca="false">(-1)*(IF(($B633&gt;Input!$O$24),0,Input!$O$30)+IF(($B633&gt;Input!$O$31),0,Input!$O$37)+IF(($B633&gt;Input!$O$38),0,Input!$O$44))</f>
        <v>-0</v>
      </c>
      <c r="U633" s="78" t="n">
        <f aca="false">IF(($AB632*(Input!$C$16/100)&gt;0),0,($AB632*(Input!$C$16/100)))</f>
        <v>0</v>
      </c>
      <c r="V633" s="78"/>
      <c r="W633" s="78" t="n">
        <f aca="false">IF(($N633+$O633+$P633+$Q633+$R633+$S633+$T633+$U633)&lt;0,($N633+$O633+$P633+$Q633+$R633+$S633+$T633+$U633),0)</f>
        <v>0</v>
      </c>
      <c r="X633" s="78"/>
      <c r="Y633" s="78" t="n">
        <f aca="false">IF(($N633+$O633+$P633+$Q633+$R633+$S633+$T633+$U633)&gt;=0,($N633+$O633+$P633+$Q633+$R633+$S633+$T633+$U633),0)</f>
        <v>0</v>
      </c>
      <c r="AA633" s="78" t="n">
        <f aca="false">IF(AND((($AB632+$W632-$U632)&lt;0),($Y633&gt;0)),($AA632-$K633)*(1+Input!$C$18/(12*100)),($AA632+$Y633-$K633)*(1+Input!$C$18/(12*100)))</f>
        <v>2.39796223614191E-009</v>
      </c>
      <c r="AB633" s="78" t="n">
        <f aca="false">IF(AND((($AB632+$W632-$U632)&lt;0),($Y633&gt;=0)),($AB632+$W632-$U632+$Y633)*(1+Input!$C$15/(12*100)),0)</f>
        <v>0</v>
      </c>
    </row>
    <row r="634" customFormat="false" ht="12.8" hidden="false" customHeight="false" outlineLevel="0" collapsed="false">
      <c r="A634" s="76" t="n">
        <v>630</v>
      </c>
      <c r="B634" s="77" t="n">
        <f aca="false">EOMONTH(Input!$C$7,A634)</f>
        <v>62093</v>
      </c>
      <c r="D634" s="76" t="n">
        <f aca="false">DATEDIF(Input!$C$23,$B634,"Y")</f>
        <v>92</v>
      </c>
      <c r="E634" s="76" t="n">
        <f aca="false">DATEDIF(Input!$G$23,$B634,"Y")</f>
        <v>92</v>
      </c>
      <c r="G634" s="78" t="n">
        <f aca="false">Salary_01!$L634</f>
        <v>0</v>
      </c>
      <c r="H634" s="78" t="n">
        <f aca="false">Salary_02!$L634</f>
        <v>0</v>
      </c>
      <c r="I634" s="78" t="n">
        <f aca="false">Retirement_Dist_01!$J634</f>
        <v>0</v>
      </c>
      <c r="J634" s="78" t="n">
        <f aca="false">Retirement_Dist_02!$J634</f>
        <v>0</v>
      </c>
      <c r="K634" s="78" t="n">
        <f aca="true">IF(AND(OR($B634&gt;Input!$C$31,$B634&gt;Input!$G$31),OR($B634&lt;Input!$C$25,$B634&lt;Input!$G$25)),(-1)*PMT(Input!$C$18/(100*12),(OFFSET($A$4, MAX( MATCH(Input!$C$25,$B$4:$B$1004,1), MATCH(Input!$G$25,$B$4:$B$1004,1)),0,1,1) - OFFSET($A$4, MIN( MATCH(Input!$C$31,$B$4:$B$1004,1), MATCH(Input!$G$31,$B$4:$B$1004,1)),0,1,1)),$AD$4,0,1),0)</f>
        <v>0</v>
      </c>
      <c r="L634" s="78" t="n">
        <f aca="false">IF(AND(($B634&lt;Input!$C$31),($B634&lt;Input!$G$31)),($G634+$H634+$I634+$J634),($G634+$H634+$I634+$J634+$K634))</f>
        <v>0</v>
      </c>
      <c r="M634" s="78" t="n">
        <f aca="false">Mortgage!$L634</f>
        <v>0</v>
      </c>
      <c r="N634" s="78" t="n">
        <f aca="false">$L634+$M634</f>
        <v>0</v>
      </c>
      <c r="O634" s="78" t="n">
        <f aca="false">IF(AND(($B634&lt;Input!$C$31),($B634&lt;Input!$G$31)),Expenses!$D634,(-1)*$N634)</f>
        <v>-0</v>
      </c>
      <c r="P634" s="78" t="n">
        <f aca="false">Childcare!$D634</f>
        <v>0</v>
      </c>
      <c r="Q634" s="78" t="n">
        <f aca="false">Loan_01!$E634</f>
        <v>0</v>
      </c>
      <c r="R634" s="78" t="n">
        <f aca="false">Loan_02!$E634</f>
        <v>0</v>
      </c>
      <c r="S634" s="78" t="n">
        <f aca="false">(-1)*SUM(Roth_01!$D634+Roth_02!$D634+IRA_01!$D634+IRA_02!$D634+Invest_01!$D634+Invest_02!$D634)</f>
        <v>-0</v>
      </c>
      <c r="T634" s="78" t="n">
        <f aca="false">(-1)*(IF(($B634&gt;Input!$O$24),0,Input!$O$30)+IF(($B634&gt;Input!$O$31),0,Input!$O$37)+IF(($B634&gt;Input!$O$38),0,Input!$O$44))</f>
        <v>-0</v>
      </c>
      <c r="U634" s="78" t="n">
        <f aca="false">IF(($AB633*(Input!$C$16/100)&gt;0),0,($AB633*(Input!$C$16/100)))</f>
        <v>0</v>
      </c>
      <c r="V634" s="78"/>
      <c r="W634" s="78" t="n">
        <f aca="false">IF(($N634+$O634+$P634+$Q634+$R634+$S634+$T634+$U634)&lt;0,($N634+$O634+$P634+$Q634+$R634+$S634+$T634+$U634),0)</f>
        <v>0</v>
      </c>
      <c r="X634" s="78"/>
      <c r="Y634" s="78" t="n">
        <f aca="false">IF(($N634+$O634+$P634+$Q634+$R634+$S634+$T634+$U634)&gt;=0,($N634+$O634+$P634+$Q634+$R634+$S634+$T634+$U634),0)</f>
        <v>0</v>
      </c>
      <c r="AA634" s="78" t="n">
        <f aca="false">IF(AND((($AB633+$W633-$U633)&lt;0),($Y634&gt;0)),($AA633-$K634)*(1+Input!$C$18/(12*100)),($AA633+$Y634-$K634)*(1+Input!$C$18/(12*100)))</f>
        <v>2.39806215123508E-009</v>
      </c>
      <c r="AB634" s="78" t="n">
        <f aca="false">IF(AND((($AB633+$W633-$U633)&lt;0),($Y634&gt;=0)),($AB633+$W633-$U633+$Y634)*(1+Input!$C$15/(12*100)),0)</f>
        <v>0</v>
      </c>
    </row>
    <row r="635" customFormat="false" ht="12.8" hidden="false" customHeight="false" outlineLevel="0" collapsed="false">
      <c r="A635" s="76" t="n">
        <v>631</v>
      </c>
      <c r="B635" s="77" t="n">
        <f aca="false">EOMONTH(Input!$C$7,A635)</f>
        <v>62124</v>
      </c>
      <c r="D635" s="76" t="n">
        <f aca="false">DATEDIF(Input!$C$23,$B635,"Y")</f>
        <v>92</v>
      </c>
      <c r="E635" s="76" t="n">
        <f aca="false">DATEDIF(Input!$G$23,$B635,"Y")</f>
        <v>92</v>
      </c>
      <c r="G635" s="78" t="n">
        <f aca="false">Salary_01!$L635</f>
        <v>0</v>
      </c>
      <c r="H635" s="78" t="n">
        <f aca="false">Salary_02!$L635</f>
        <v>0</v>
      </c>
      <c r="I635" s="78" t="n">
        <f aca="false">Retirement_Dist_01!$J635</f>
        <v>0</v>
      </c>
      <c r="J635" s="78" t="n">
        <f aca="false">Retirement_Dist_02!$J635</f>
        <v>0</v>
      </c>
      <c r="K635" s="78" t="n">
        <f aca="true">IF(AND(OR($B635&gt;Input!$C$31,$B635&gt;Input!$G$31),OR($B635&lt;Input!$C$25,$B635&lt;Input!$G$25)),(-1)*PMT(Input!$C$18/(100*12),(OFFSET($A$4, MAX( MATCH(Input!$C$25,$B$4:$B$1004,1), MATCH(Input!$G$25,$B$4:$B$1004,1)),0,1,1) - OFFSET($A$4, MIN( MATCH(Input!$C$31,$B$4:$B$1004,1), MATCH(Input!$G$31,$B$4:$B$1004,1)),0,1,1)),$AD$4,0,1),0)</f>
        <v>0</v>
      </c>
      <c r="L635" s="78" t="n">
        <f aca="false">IF(AND(($B635&lt;Input!$C$31),($B635&lt;Input!$G$31)),($G635+$H635+$I635+$J635),($G635+$H635+$I635+$J635+$K635))</f>
        <v>0</v>
      </c>
      <c r="M635" s="78" t="n">
        <f aca="false">Mortgage!$L635</f>
        <v>0</v>
      </c>
      <c r="N635" s="78" t="n">
        <f aca="false">$L635+$M635</f>
        <v>0</v>
      </c>
      <c r="O635" s="78" t="n">
        <f aca="false">IF(AND(($B635&lt;Input!$C$31),($B635&lt;Input!$G$31)),Expenses!$D635,(-1)*$N635)</f>
        <v>-0</v>
      </c>
      <c r="P635" s="78" t="n">
        <f aca="false">Childcare!$D635</f>
        <v>0</v>
      </c>
      <c r="Q635" s="78" t="n">
        <f aca="false">Loan_01!$E635</f>
        <v>0</v>
      </c>
      <c r="R635" s="78" t="n">
        <f aca="false">Loan_02!$E635</f>
        <v>0</v>
      </c>
      <c r="S635" s="78" t="n">
        <f aca="false">(-1)*SUM(Roth_01!$D635+Roth_02!$D635+IRA_01!$D635+IRA_02!$D635+Invest_01!$D635+Invest_02!$D635)</f>
        <v>-0</v>
      </c>
      <c r="T635" s="78" t="n">
        <f aca="false">(-1)*(IF(($B635&gt;Input!$O$24),0,Input!$O$30)+IF(($B635&gt;Input!$O$31),0,Input!$O$37)+IF(($B635&gt;Input!$O$38),0,Input!$O$44))</f>
        <v>-0</v>
      </c>
      <c r="U635" s="78" t="n">
        <f aca="false">IF(($AB634*(Input!$C$16/100)&gt;0),0,($AB634*(Input!$C$16/100)))</f>
        <v>0</v>
      </c>
      <c r="V635" s="78"/>
      <c r="W635" s="78" t="n">
        <f aca="false">IF(($N635+$O635+$P635+$Q635+$R635+$S635+$T635+$U635)&lt;0,($N635+$O635+$P635+$Q635+$R635+$S635+$T635+$U635),0)</f>
        <v>0</v>
      </c>
      <c r="X635" s="78"/>
      <c r="Y635" s="78" t="n">
        <f aca="false">IF(($N635+$O635+$P635+$Q635+$R635+$S635+$T635+$U635)&gt;=0,($N635+$O635+$P635+$Q635+$R635+$S635+$T635+$U635),0)</f>
        <v>0</v>
      </c>
      <c r="AA635" s="78" t="n">
        <f aca="false">IF(AND((($AB634+$W634-$U634)&lt;0),($Y635&gt;0)),($AA634-$K635)*(1+Input!$C$18/(12*100)),($AA634+$Y635-$K635)*(1+Input!$C$18/(12*100)))</f>
        <v>2.39816207049138E-009</v>
      </c>
      <c r="AB635" s="78" t="n">
        <f aca="false">IF(AND((($AB634+$W634-$U634)&lt;0),($Y635&gt;=0)),($AB634+$W634-$U634+$Y635)*(1+Input!$C$15/(12*100)),0)</f>
        <v>0</v>
      </c>
    </row>
    <row r="636" customFormat="false" ht="12.8" hidden="false" customHeight="false" outlineLevel="0" collapsed="false">
      <c r="A636" s="76" t="n">
        <v>632</v>
      </c>
      <c r="B636" s="77" t="n">
        <f aca="false">EOMONTH(Input!$C$7,A636)</f>
        <v>62152</v>
      </c>
      <c r="D636" s="76" t="n">
        <f aca="false">DATEDIF(Input!$C$23,$B636,"Y")</f>
        <v>92</v>
      </c>
      <c r="E636" s="76" t="n">
        <f aca="false">DATEDIF(Input!$G$23,$B636,"Y")</f>
        <v>92</v>
      </c>
      <c r="G636" s="78" t="n">
        <f aca="false">Salary_01!$L636</f>
        <v>0</v>
      </c>
      <c r="H636" s="78" t="n">
        <f aca="false">Salary_02!$L636</f>
        <v>0</v>
      </c>
      <c r="I636" s="78" t="n">
        <f aca="false">Retirement_Dist_01!$J636</f>
        <v>0</v>
      </c>
      <c r="J636" s="78" t="n">
        <f aca="false">Retirement_Dist_02!$J636</f>
        <v>0</v>
      </c>
      <c r="K636" s="78" t="n">
        <f aca="true">IF(AND(OR($B636&gt;Input!$C$31,$B636&gt;Input!$G$31),OR($B636&lt;Input!$C$25,$B636&lt;Input!$G$25)),(-1)*PMT(Input!$C$18/(100*12),(OFFSET($A$4, MAX( MATCH(Input!$C$25,$B$4:$B$1004,1), MATCH(Input!$G$25,$B$4:$B$1004,1)),0,1,1) - OFFSET($A$4, MIN( MATCH(Input!$C$31,$B$4:$B$1004,1), MATCH(Input!$G$31,$B$4:$B$1004,1)),0,1,1)),$AD$4,0,1),0)</f>
        <v>0</v>
      </c>
      <c r="L636" s="78" t="n">
        <f aca="false">IF(AND(($B636&lt;Input!$C$31),($B636&lt;Input!$G$31)),($G636+$H636+$I636+$J636),($G636+$H636+$I636+$J636+$K636))</f>
        <v>0</v>
      </c>
      <c r="M636" s="78" t="n">
        <f aca="false">Mortgage!$L636</f>
        <v>0</v>
      </c>
      <c r="N636" s="78" t="n">
        <f aca="false">$L636+$M636</f>
        <v>0</v>
      </c>
      <c r="O636" s="78" t="n">
        <f aca="false">IF(AND(($B636&lt;Input!$C$31),($B636&lt;Input!$G$31)),Expenses!$D636,(-1)*$N636)</f>
        <v>-0</v>
      </c>
      <c r="P636" s="78" t="n">
        <f aca="false">Childcare!$D636</f>
        <v>0</v>
      </c>
      <c r="Q636" s="78" t="n">
        <f aca="false">Loan_01!$E636</f>
        <v>0</v>
      </c>
      <c r="R636" s="78" t="n">
        <f aca="false">Loan_02!$E636</f>
        <v>0</v>
      </c>
      <c r="S636" s="78" t="n">
        <f aca="false">(-1)*SUM(Roth_01!$D636+Roth_02!$D636+IRA_01!$D636+IRA_02!$D636+Invest_01!$D636+Invest_02!$D636)</f>
        <v>-0</v>
      </c>
      <c r="T636" s="78" t="n">
        <f aca="false">(-1)*(IF(($B636&gt;Input!$O$24),0,Input!$O$30)+IF(($B636&gt;Input!$O$31),0,Input!$O$37)+IF(($B636&gt;Input!$O$38),0,Input!$O$44))</f>
        <v>-0</v>
      </c>
      <c r="U636" s="78" t="n">
        <f aca="false">IF(($AB635*(Input!$C$16/100)&gt;0),0,($AB635*(Input!$C$16/100)))</f>
        <v>0</v>
      </c>
      <c r="V636" s="78"/>
      <c r="W636" s="78" t="n">
        <f aca="false">IF(($N636+$O636+$P636+$Q636+$R636+$S636+$T636+$U636)&lt;0,($N636+$O636+$P636+$Q636+$R636+$S636+$T636+$U636),0)</f>
        <v>0</v>
      </c>
      <c r="X636" s="78"/>
      <c r="Y636" s="78" t="n">
        <f aca="false">IF(($N636+$O636+$P636+$Q636+$R636+$S636+$T636+$U636)&gt;=0,($N636+$O636+$P636+$Q636+$R636+$S636+$T636+$U636),0)</f>
        <v>0</v>
      </c>
      <c r="AA636" s="78" t="n">
        <f aca="false">IF(AND((($AB635+$W635-$U635)&lt;0),($Y636&gt;0)),($AA635-$K636)*(1+Input!$C$18/(12*100)),($AA635+$Y636-$K636)*(1+Input!$C$18/(12*100)))</f>
        <v>2.39826199391098E-009</v>
      </c>
      <c r="AB636" s="78" t="n">
        <f aca="false">IF(AND((($AB635+$W635-$U635)&lt;0),($Y636&gt;=0)),($AB635+$W635-$U635+$Y636)*(1+Input!$C$15/(12*100)),0)</f>
        <v>0</v>
      </c>
    </row>
    <row r="637" customFormat="false" ht="12.8" hidden="false" customHeight="false" outlineLevel="0" collapsed="false">
      <c r="A637" s="76" t="n">
        <v>633</v>
      </c>
      <c r="B637" s="77" t="n">
        <f aca="false">EOMONTH(Input!$C$7,A637)</f>
        <v>62183</v>
      </c>
      <c r="D637" s="76" t="n">
        <f aca="false">DATEDIF(Input!$C$23,$B637,"Y")</f>
        <v>92</v>
      </c>
      <c r="E637" s="76" t="n">
        <f aca="false">DATEDIF(Input!$G$23,$B637,"Y")</f>
        <v>92</v>
      </c>
      <c r="G637" s="78" t="n">
        <f aca="false">Salary_01!$L637</f>
        <v>0</v>
      </c>
      <c r="H637" s="78" t="n">
        <f aca="false">Salary_02!$L637</f>
        <v>0</v>
      </c>
      <c r="I637" s="78" t="n">
        <f aca="false">Retirement_Dist_01!$J637</f>
        <v>0</v>
      </c>
      <c r="J637" s="78" t="n">
        <f aca="false">Retirement_Dist_02!$J637</f>
        <v>0</v>
      </c>
      <c r="K637" s="78" t="n">
        <f aca="true">IF(AND(OR($B637&gt;Input!$C$31,$B637&gt;Input!$G$31),OR($B637&lt;Input!$C$25,$B637&lt;Input!$G$25)),(-1)*PMT(Input!$C$18/(100*12),(OFFSET($A$4, MAX( MATCH(Input!$C$25,$B$4:$B$1004,1), MATCH(Input!$G$25,$B$4:$B$1004,1)),0,1,1) - OFFSET($A$4, MIN( MATCH(Input!$C$31,$B$4:$B$1004,1), MATCH(Input!$G$31,$B$4:$B$1004,1)),0,1,1)),$AD$4,0,1),0)</f>
        <v>0</v>
      </c>
      <c r="L637" s="78" t="n">
        <f aca="false">IF(AND(($B637&lt;Input!$C$31),($B637&lt;Input!$G$31)),($G637+$H637+$I637+$J637),($G637+$H637+$I637+$J637+$K637))</f>
        <v>0</v>
      </c>
      <c r="M637" s="78" t="n">
        <f aca="false">Mortgage!$L637</f>
        <v>0</v>
      </c>
      <c r="N637" s="78" t="n">
        <f aca="false">$L637+$M637</f>
        <v>0</v>
      </c>
      <c r="O637" s="78" t="n">
        <f aca="false">IF(AND(($B637&lt;Input!$C$31),($B637&lt;Input!$G$31)),Expenses!$D637,(-1)*$N637)</f>
        <v>-0</v>
      </c>
      <c r="P637" s="78" t="n">
        <f aca="false">Childcare!$D637</f>
        <v>0</v>
      </c>
      <c r="Q637" s="78" t="n">
        <f aca="false">Loan_01!$E637</f>
        <v>0</v>
      </c>
      <c r="R637" s="78" t="n">
        <f aca="false">Loan_02!$E637</f>
        <v>0</v>
      </c>
      <c r="S637" s="78" t="n">
        <f aca="false">(-1)*SUM(Roth_01!$D637+Roth_02!$D637+IRA_01!$D637+IRA_02!$D637+Invest_01!$D637+Invest_02!$D637)</f>
        <v>-0</v>
      </c>
      <c r="T637" s="78" t="n">
        <f aca="false">(-1)*(IF(($B637&gt;Input!$O$24),0,Input!$O$30)+IF(($B637&gt;Input!$O$31),0,Input!$O$37)+IF(($B637&gt;Input!$O$38),0,Input!$O$44))</f>
        <v>-0</v>
      </c>
      <c r="U637" s="78" t="n">
        <f aca="false">IF(($AB636*(Input!$C$16/100)&gt;0),0,($AB636*(Input!$C$16/100)))</f>
        <v>0</v>
      </c>
      <c r="V637" s="78"/>
      <c r="W637" s="78" t="n">
        <f aca="false">IF(($N637+$O637+$P637+$Q637+$R637+$S637+$T637+$U637)&lt;0,($N637+$O637+$P637+$Q637+$R637+$S637+$T637+$U637),0)</f>
        <v>0</v>
      </c>
      <c r="X637" s="78"/>
      <c r="Y637" s="78" t="n">
        <f aca="false">IF(($N637+$O637+$P637+$Q637+$R637+$S637+$T637+$U637)&gt;=0,($N637+$O637+$P637+$Q637+$R637+$S637+$T637+$U637),0)</f>
        <v>0</v>
      </c>
      <c r="AA637" s="78" t="n">
        <f aca="false">IF(AND((($AB636+$W636-$U636)&lt;0),($Y637&gt;0)),($AA636-$K637)*(1+Input!$C$18/(12*100)),($AA636+$Y637-$K637)*(1+Input!$C$18/(12*100)))</f>
        <v>2.39836192149406E-009</v>
      </c>
      <c r="AB637" s="78" t="n">
        <f aca="false">IF(AND((($AB636+$W636-$U636)&lt;0),($Y637&gt;=0)),($AB636+$W636-$U636+$Y637)*(1+Input!$C$15/(12*100)),0)</f>
        <v>0</v>
      </c>
    </row>
    <row r="638" customFormat="false" ht="12.8" hidden="false" customHeight="false" outlineLevel="0" collapsed="false">
      <c r="A638" s="76" t="n">
        <v>634</v>
      </c>
      <c r="B638" s="77" t="n">
        <f aca="false">EOMONTH(Input!$C$7,A638)</f>
        <v>62213</v>
      </c>
      <c r="D638" s="76" t="n">
        <f aca="false">DATEDIF(Input!$C$23,$B638,"Y")</f>
        <v>92</v>
      </c>
      <c r="E638" s="76" t="n">
        <f aca="false">DATEDIF(Input!$G$23,$B638,"Y")</f>
        <v>92</v>
      </c>
      <c r="G638" s="78" t="n">
        <f aca="false">Salary_01!$L638</f>
        <v>0</v>
      </c>
      <c r="H638" s="78" t="n">
        <f aca="false">Salary_02!$L638</f>
        <v>0</v>
      </c>
      <c r="I638" s="78" t="n">
        <f aca="false">Retirement_Dist_01!$J638</f>
        <v>0</v>
      </c>
      <c r="J638" s="78" t="n">
        <f aca="false">Retirement_Dist_02!$J638</f>
        <v>0</v>
      </c>
      <c r="K638" s="78" t="n">
        <f aca="true">IF(AND(OR($B638&gt;Input!$C$31,$B638&gt;Input!$G$31),OR($B638&lt;Input!$C$25,$B638&lt;Input!$G$25)),(-1)*PMT(Input!$C$18/(100*12),(OFFSET($A$4, MAX( MATCH(Input!$C$25,$B$4:$B$1004,1), MATCH(Input!$G$25,$B$4:$B$1004,1)),0,1,1) - OFFSET($A$4, MIN( MATCH(Input!$C$31,$B$4:$B$1004,1), MATCH(Input!$G$31,$B$4:$B$1004,1)),0,1,1)),$AD$4,0,1),0)</f>
        <v>0</v>
      </c>
      <c r="L638" s="78" t="n">
        <f aca="false">IF(AND(($B638&lt;Input!$C$31),($B638&lt;Input!$G$31)),($G638+$H638+$I638+$J638),($G638+$H638+$I638+$J638+$K638))</f>
        <v>0</v>
      </c>
      <c r="M638" s="78" t="n">
        <f aca="false">Mortgage!$L638</f>
        <v>0</v>
      </c>
      <c r="N638" s="78" t="n">
        <f aca="false">$L638+$M638</f>
        <v>0</v>
      </c>
      <c r="O638" s="78" t="n">
        <f aca="false">IF(AND(($B638&lt;Input!$C$31),($B638&lt;Input!$G$31)),Expenses!$D638,(-1)*$N638)</f>
        <v>-0</v>
      </c>
      <c r="P638" s="78" t="n">
        <f aca="false">Childcare!$D638</f>
        <v>0</v>
      </c>
      <c r="Q638" s="78" t="n">
        <f aca="false">Loan_01!$E638</f>
        <v>0</v>
      </c>
      <c r="R638" s="78" t="n">
        <f aca="false">Loan_02!$E638</f>
        <v>0</v>
      </c>
      <c r="S638" s="78" t="n">
        <f aca="false">(-1)*SUM(Roth_01!$D638+Roth_02!$D638+IRA_01!$D638+IRA_02!$D638+Invest_01!$D638+Invest_02!$D638)</f>
        <v>-0</v>
      </c>
      <c r="T638" s="78" t="n">
        <f aca="false">(-1)*(IF(($B638&gt;Input!$O$24),0,Input!$O$30)+IF(($B638&gt;Input!$O$31),0,Input!$O$37)+IF(($B638&gt;Input!$O$38),0,Input!$O$44))</f>
        <v>-0</v>
      </c>
      <c r="U638" s="78" t="n">
        <f aca="false">IF(($AB637*(Input!$C$16/100)&gt;0),0,($AB637*(Input!$C$16/100)))</f>
        <v>0</v>
      </c>
      <c r="V638" s="78"/>
      <c r="W638" s="78" t="n">
        <f aca="false">IF(($N638+$O638+$P638+$Q638+$R638+$S638+$T638+$U638)&lt;0,($N638+$O638+$P638+$Q638+$R638+$S638+$T638+$U638),0)</f>
        <v>0</v>
      </c>
      <c r="X638" s="78"/>
      <c r="Y638" s="78" t="n">
        <f aca="false">IF(($N638+$O638+$P638+$Q638+$R638+$S638+$T638+$U638)&gt;=0,($N638+$O638+$P638+$Q638+$R638+$S638+$T638+$U638),0)</f>
        <v>0</v>
      </c>
      <c r="AA638" s="78" t="n">
        <f aca="false">IF(AND((($AB637+$W637-$U637)&lt;0),($Y638&gt;0)),($AA637-$K638)*(1+Input!$C$18/(12*100)),($AA637+$Y638-$K638)*(1+Input!$C$18/(12*100)))</f>
        <v>2.39846185324079E-009</v>
      </c>
      <c r="AB638" s="78" t="n">
        <f aca="false">IF(AND((($AB637+$W637-$U637)&lt;0),($Y638&gt;=0)),($AB637+$W637-$U637+$Y638)*(1+Input!$C$15/(12*100)),0)</f>
        <v>0</v>
      </c>
    </row>
    <row r="639" customFormat="false" ht="12.8" hidden="false" customHeight="false" outlineLevel="0" collapsed="false">
      <c r="A639" s="76" t="n">
        <v>635</v>
      </c>
      <c r="B639" s="77" t="n">
        <f aca="false">EOMONTH(Input!$C$7,A639)</f>
        <v>62244</v>
      </c>
      <c r="D639" s="76" t="n">
        <f aca="false">DATEDIF(Input!$C$23,$B639,"Y")</f>
        <v>93</v>
      </c>
      <c r="E639" s="76" t="n">
        <f aca="false">DATEDIF(Input!$G$23,$B639,"Y")</f>
        <v>93</v>
      </c>
      <c r="G639" s="78" t="n">
        <f aca="false">Salary_01!$L639</f>
        <v>0</v>
      </c>
      <c r="H639" s="78" t="n">
        <f aca="false">Salary_02!$L639</f>
        <v>0</v>
      </c>
      <c r="I639" s="78" t="n">
        <f aca="false">Retirement_Dist_01!$J639</f>
        <v>0</v>
      </c>
      <c r="J639" s="78" t="n">
        <f aca="false">Retirement_Dist_02!$J639</f>
        <v>0</v>
      </c>
      <c r="K639" s="78" t="n">
        <f aca="true">IF(AND(OR($B639&gt;Input!$C$31,$B639&gt;Input!$G$31),OR($B639&lt;Input!$C$25,$B639&lt;Input!$G$25)),(-1)*PMT(Input!$C$18/(100*12),(OFFSET($A$4, MAX( MATCH(Input!$C$25,$B$4:$B$1004,1), MATCH(Input!$G$25,$B$4:$B$1004,1)),0,1,1) - OFFSET($A$4, MIN( MATCH(Input!$C$31,$B$4:$B$1004,1), MATCH(Input!$G$31,$B$4:$B$1004,1)),0,1,1)),$AD$4,0,1),0)</f>
        <v>0</v>
      </c>
      <c r="L639" s="78" t="n">
        <f aca="false">IF(AND(($B639&lt;Input!$C$31),($B639&lt;Input!$G$31)),($G639+$H639+$I639+$J639),($G639+$H639+$I639+$J639+$K639))</f>
        <v>0</v>
      </c>
      <c r="M639" s="78" t="n">
        <f aca="false">Mortgage!$L639</f>
        <v>0</v>
      </c>
      <c r="N639" s="78" t="n">
        <f aca="false">$L639+$M639</f>
        <v>0</v>
      </c>
      <c r="O639" s="78" t="n">
        <f aca="false">IF(AND(($B639&lt;Input!$C$31),($B639&lt;Input!$G$31)),Expenses!$D639,(-1)*$N639)</f>
        <v>-0</v>
      </c>
      <c r="P639" s="78" t="n">
        <f aca="false">Childcare!$D639</f>
        <v>0</v>
      </c>
      <c r="Q639" s="78" t="n">
        <f aca="false">Loan_01!$E639</f>
        <v>0</v>
      </c>
      <c r="R639" s="78" t="n">
        <f aca="false">Loan_02!$E639</f>
        <v>0</v>
      </c>
      <c r="S639" s="78" t="n">
        <f aca="false">(-1)*SUM(Roth_01!$D639+Roth_02!$D639+IRA_01!$D639+IRA_02!$D639+Invest_01!$D639+Invest_02!$D639)</f>
        <v>-0</v>
      </c>
      <c r="T639" s="78" t="n">
        <f aca="false">(-1)*(IF(($B639&gt;Input!$O$24),0,Input!$O$30)+IF(($B639&gt;Input!$O$31),0,Input!$O$37)+IF(($B639&gt;Input!$O$38),0,Input!$O$44))</f>
        <v>-0</v>
      </c>
      <c r="U639" s="78" t="n">
        <f aca="false">IF(($AB638*(Input!$C$16/100)&gt;0),0,($AB638*(Input!$C$16/100)))</f>
        <v>0</v>
      </c>
      <c r="V639" s="78"/>
      <c r="W639" s="78" t="n">
        <f aca="false">IF(($N639+$O639+$P639+$Q639+$R639+$S639+$T639+$U639)&lt;0,($N639+$O639+$P639+$Q639+$R639+$S639+$T639+$U639),0)</f>
        <v>0</v>
      </c>
      <c r="X639" s="78"/>
      <c r="Y639" s="78" t="n">
        <f aca="false">IF(($N639+$O639+$P639+$Q639+$R639+$S639+$T639+$U639)&gt;=0,($N639+$O639+$P639+$Q639+$R639+$S639+$T639+$U639),0)</f>
        <v>0</v>
      </c>
      <c r="AA639" s="78" t="n">
        <f aca="false">IF(AND((($AB638+$W638-$U638)&lt;0),($Y639&gt;0)),($AA638-$K639)*(1+Input!$C$18/(12*100)),($AA638+$Y639-$K639)*(1+Input!$C$18/(12*100)))</f>
        <v>2.39856178915135E-009</v>
      </c>
      <c r="AB639" s="78" t="n">
        <f aca="false">IF(AND((($AB638+$W638-$U638)&lt;0),($Y639&gt;=0)),($AB638+$W638-$U638+$Y639)*(1+Input!$C$15/(12*100)),0)</f>
        <v>0</v>
      </c>
    </row>
    <row r="640" customFormat="false" ht="12.8" hidden="false" customHeight="false" outlineLevel="0" collapsed="false">
      <c r="A640" s="76" t="n">
        <v>636</v>
      </c>
      <c r="B640" s="77" t="n">
        <f aca="false">EOMONTH(Input!$C$7,A640)</f>
        <v>62274</v>
      </c>
      <c r="D640" s="76" t="n">
        <f aca="false">DATEDIF(Input!$C$23,$B640,"Y")</f>
        <v>93</v>
      </c>
      <c r="E640" s="76" t="n">
        <f aca="false">DATEDIF(Input!$G$23,$B640,"Y")</f>
        <v>93</v>
      </c>
      <c r="G640" s="78" t="n">
        <f aca="false">Salary_01!$L640</f>
        <v>0</v>
      </c>
      <c r="H640" s="78" t="n">
        <f aca="false">Salary_02!$L640</f>
        <v>0</v>
      </c>
      <c r="I640" s="78" t="n">
        <f aca="false">Retirement_Dist_01!$J640</f>
        <v>0</v>
      </c>
      <c r="J640" s="78" t="n">
        <f aca="false">Retirement_Dist_02!$J640</f>
        <v>0</v>
      </c>
      <c r="K640" s="78" t="n">
        <f aca="true">IF(AND(OR($B640&gt;Input!$C$31,$B640&gt;Input!$G$31),OR($B640&lt;Input!$C$25,$B640&lt;Input!$G$25)),(-1)*PMT(Input!$C$18/(100*12),(OFFSET($A$4, MAX( MATCH(Input!$C$25,$B$4:$B$1004,1), MATCH(Input!$G$25,$B$4:$B$1004,1)),0,1,1) - OFFSET($A$4, MIN( MATCH(Input!$C$31,$B$4:$B$1004,1), MATCH(Input!$G$31,$B$4:$B$1004,1)),0,1,1)),$AD$4,0,1),0)</f>
        <v>0</v>
      </c>
      <c r="L640" s="78" t="n">
        <f aca="false">IF(AND(($B640&lt;Input!$C$31),($B640&lt;Input!$G$31)),($G640+$H640+$I640+$J640),($G640+$H640+$I640+$J640+$K640))</f>
        <v>0</v>
      </c>
      <c r="M640" s="78" t="n">
        <f aca="false">Mortgage!$L640</f>
        <v>0</v>
      </c>
      <c r="N640" s="78" t="n">
        <f aca="false">$L640+$M640</f>
        <v>0</v>
      </c>
      <c r="O640" s="78" t="n">
        <f aca="false">IF(AND(($B640&lt;Input!$C$31),($B640&lt;Input!$G$31)),Expenses!$D640,(-1)*$N640)</f>
        <v>-0</v>
      </c>
      <c r="P640" s="78" t="n">
        <f aca="false">Childcare!$D640</f>
        <v>0</v>
      </c>
      <c r="Q640" s="78" t="n">
        <f aca="false">Loan_01!$E640</f>
        <v>0</v>
      </c>
      <c r="R640" s="78" t="n">
        <f aca="false">Loan_02!$E640</f>
        <v>0</v>
      </c>
      <c r="S640" s="78" t="n">
        <f aca="false">(-1)*SUM(Roth_01!$D640+Roth_02!$D640+IRA_01!$D640+IRA_02!$D640+Invest_01!$D640+Invest_02!$D640)</f>
        <v>-0</v>
      </c>
      <c r="T640" s="78" t="n">
        <f aca="false">(-1)*(IF(($B640&gt;Input!$O$24),0,Input!$O$30)+IF(($B640&gt;Input!$O$31),0,Input!$O$37)+IF(($B640&gt;Input!$O$38),0,Input!$O$44))</f>
        <v>-0</v>
      </c>
      <c r="U640" s="78" t="n">
        <f aca="false">IF(($AB639*(Input!$C$16/100)&gt;0),0,($AB639*(Input!$C$16/100)))</f>
        <v>0</v>
      </c>
      <c r="V640" s="78"/>
      <c r="W640" s="78" t="n">
        <f aca="false">IF(($N640+$O640+$P640+$Q640+$R640+$S640+$T640+$U640)&lt;0,($N640+$O640+$P640+$Q640+$R640+$S640+$T640+$U640),0)</f>
        <v>0</v>
      </c>
      <c r="X640" s="78"/>
      <c r="Y640" s="78" t="n">
        <f aca="false">IF(($N640+$O640+$P640+$Q640+$R640+$S640+$T640+$U640)&gt;=0,($N640+$O640+$P640+$Q640+$R640+$S640+$T640+$U640),0)</f>
        <v>0</v>
      </c>
      <c r="AA640" s="78" t="n">
        <f aca="false">IF(AND((($AB639+$W639-$U639)&lt;0),($Y640&gt;0)),($AA639-$K640)*(1+Input!$C$18/(12*100)),($AA639+$Y640-$K640)*(1+Input!$C$18/(12*100)))</f>
        <v>2.39866172922589E-009</v>
      </c>
      <c r="AB640" s="78" t="n">
        <f aca="false">IF(AND((($AB639+$W639-$U639)&lt;0),($Y640&gt;=0)),($AB639+$W639-$U639+$Y640)*(1+Input!$C$15/(12*100)),0)</f>
        <v>0</v>
      </c>
    </row>
    <row r="641" customFormat="false" ht="12.8" hidden="false" customHeight="false" outlineLevel="0" collapsed="false">
      <c r="A641" s="76" t="n">
        <v>637</v>
      </c>
      <c r="B641" s="77" t="n">
        <f aca="false">EOMONTH(Input!$C$7,A641)</f>
        <v>62305</v>
      </c>
      <c r="D641" s="76" t="n">
        <f aca="false">DATEDIF(Input!$C$23,$B641,"Y")</f>
        <v>93</v>
      </c>
      <c r="E641" s="76" t="n">
        <f aca="false">DATEDIF(Input!$G$23,$B641,"Y")</f>
        <v>93</v>
      </c>
      <c r="G641" s="78" t="n">
        <f aca="false">Salary_01!$L641</f>
        <v>0</v>
      </c>
      <c r="H641" s="78" t="n">
        <f aca="false">Salary_02!$L641</f>
        <v>0</v>
      </c>
      <c r="I641" s="78" t="n">
        <f aca="false">Retirement_Dist_01!$J641</f>
        <v>0</v>
      </c>
      <c r="J641" s="78" t="n">
        <f aca="false">Retirement_Dist_02!$J641</f>
        <v>0</v>
      </c>
      <c r="K641" s="78" t="n">
        <f aca="true">IF(AND(OR($B641&gt;Input!$C$31,$B641&gt;Input!$G$31),OR($B641&lt;Input!$C$25,$B641&lt;Input!$G$25)),(-1)*PMT(Input!$C$18/(100*12),(OFFSET($A$4, MAX( MATCH(Input!$C$25,$B$4:$B$1004,1), MATCH(Input!$G$25,$B$4:$B$1004,1)),0,1,1) - OFFSET($A$4, MIN( MATCH(Input!$C$31,$B$4:$B$1004,1), MATCH(Input!$G$31,$B$4:$B$1004,1)),0,1,1)),$AD$4,0,1),0)</f>
        <v>0</v>
      </c>
      <c r="L641" s="78" t="n">
        <f aca="false">IF(AND(($B641&lt;Input!$C$31),($B641&lt;Input!$G$31)),($G641+$H641+$I641+$J641),($G641+$H641+$I641+$J641+$K641))</f>
        <v>0</v>
      </c>
      <c r="M641" s="78" t="n">
        <f aca="false">Mortgage!$L641</f>
        <v>0</v>
      </c>
      <c r="N641" s="78" t="n">
        <f aca="false">$L641+$M641</f>
        <v>0</v>
      </c>
      <c r="O641" s="78" t="n">
        <f aca="false">IF(AND(($B641&lt;Input!$C$31),($B641&lt;Input!$G$31)),Expenses!$D641,(-1)*$N641)</f>
        <v>-0</v>
      </c>
      <c r="P641" s="78" t="n">
        <f aca="false">Childcare!$D641</f>
        <v>0</v>
      </c>
      <c r="Q641" s="78" t="n">
        <f aca="false">Loan_01!$E641</f>
        <v>0</v>
      </c>
      <c r="R641" s="78" t="n">
        <f aca="false">Loan_02!$E641</f>
        <v>0</v>
      </c>
      <c r="S641" s="78" t="n">
        <f aca="false">(-1)*SUM(Roth_01!$D641+Roth_02!$D641+IRA_01!$D641+IRA_02!$D641+Invest_01!$D641+Invest_02!$D641)</f>
        <v>-0</v>
      </c>
      <c r="T641" s="78" t="n">
        <f aca="false">(-1)*(IF(($B641&gt;Input!$O$24),0,Input!$O$30)+IF(($B641&gt;Input!$O$31),0,Input!$O$37)+IF(($B641&gt;Input!$O$38),0,Input!$O$44))</f>
        <v>-0</v>
      </c>
      <c r="U641" s="78" t="n">
        <f aca="false">IF(($AB640*(Input!$C$16/100)&gt;0),0,($AB640*(Input!$C$16/100)))</f>
        <v>0</v>
      </c>
      <c r="V641" s="78"/>
      <c r="W641" s="78" t="n">
        <f aca="false">IF(($N641+$O641+$P641+$Q641+$R641+$S641+$T641+$U641)&lt;0,($N641+$O641+$P641+$Q641+$R641+$S641+$T641+$U641),0)</f>
        <v>0</v>
      </c>
      <c r="X641" s="78"/>
      <c r="Y641" s="78" t="n">
        <f aca="false">IF(($N641+$O641+$P641+$Q641+$R641+$S641+$T641+$U641)&gt;=0,($N641+$O641+$P641+$Q641+$R641+$S641+$T641+$U641),0)</f>
        <v>0</v>
      </c>
      <c r="AA641" s="78" t="n">
        <f aca="false">IF(AND((($AB640+$W640-$U640)&lt;0),($Y641&gt;0)),($AA640-$K641)*(1+Input!$C$18/(12*100)),($AA640+$Y641-$K641)*(1+Input!$C$18/(12*100)))</f>
        <v>2.39876167346461E-009</v>
      </c>
      <c r="AB641" s="78" t="n">
        <f aca="false">IF(AND((($AB640+$W640-$U640)&lt;0),($Y641&gt;=0)),($AB640+$W640-$U640+$Y641)*(1+Input!$C$15/(12*100)),0)</f>
        <v>0</v>
      </c>
    </row>
    <row r="642" customFormat="false" ht="12.8" hidden="false" customHeight="false" outlineLevel="0" collapsed="false">
      <c r="A642" s="76" t="n">
        <v>638</v>
      </c>
      <c r="B642" s="77" t="n">
        <f aca="false">EOMONTH(Input!$C$7,A642)</f>
        <v>62336</v>
      </c>
      <c r="D642" s="76" t="n">
        <f aca="false">DATEDIF(Input!$C$23,$B642,"Y")</f>
        <v>93</v>
      </c>
      <c r="E642" s="76" t="n">
        <f aca="false">DATEDIF(Input!$G$23,$B642,"Y")</f>
        <v>93</v>
      </c>
      <c r="G642" s="78" t="n">
        <f aca="false">Salary_01!$L642</f>
        <v>0</v>
      </c>
      <c r="H642" s="78" t="n">
        <f aca="false">Salary_02!$L642</f>
        <v>0</v>
      </c>
      <c r="I642" s="78" t="n">
        <f aca="false">Retirement_Dist_01!$J642</f>
        <v>0</v>
      </c>
      <c r="J642" s="78" t="n">
        <f aca="false">Retirement_Dist_02!$J642</f>
        <v>0</v>
      </c>
      <c r="K642" s="78" t="n">
        <f aca="true">IF(AND(OR($B642&gt;Input!$C$31,$B642&gt;Input!$G$31),OR($B642&lt;Input!$C$25,$B642&lt;Input!$G$25)),(-1)*PMT(Input!$C$18/(100*12),(OFFSET($A$4, MAX( MATCH(Input!$C$25,$B$4:$B$1004,1), MATCH(Input!$G$25,$B$4:$B$1004,1)),0,1,1) - OFFSET($A$4, MIN( MATCH(Input!$C$31,$B$4:$B$1004,1), MATCH(Input!$G$31,$B$4:$B$1004,1)),0,1,1)),$AD$4,0,1),0)</f>
        <v>0</v>
      </c>
      <c r="L642" s="78" t="n">
        <f aca="false">IF(AND(($B642&lt;Input!$C$31),($B642&lt;Input!$G$31)),($G642+$H642+$I642+$J642),($G642+$H642+$I642+$J642+$K642))</f>
        <v>0</v>
      </c>
      <c r="M642" s="78" t="n">
        <f aca="false">Mortgage!$L642</f>
        <v>0</v>
      </c>
      <c r="N642" s="78" t="n">
        <f aca="false">$L642+$M642</f>
        <v>0</v>
      </c>
      <c r="O642" s="78" t="n">
        <f aca="false">IF(AND(($B642&lt;Input!$C$31),($B642&lt;Input!$G$31)),Expenses!$D642,(-1)*$N642)</f>
        <v>-0</v>
      </c>
      <c r="P642" s="78" t="n">
        <f aca="false">Childcare!$D642</f>
        <v>0</v>
      </c>
      <c r="Q642" s="78" t="n">
        <f aca="false">Loan_01!$E642</f>
        <v>0</v>
      </c>
      <c r="R642" s="78" t="n">
        <f aca="false">Loan_02!$E642</f>
        <v>0</v>
      </c>
      <c r="S642" s="78" t="n">
        <f aca="false">(-1)*SUM(Roth_01!$D642+Roth_02!$D642+IRA_01!$D642+IRA_02!$D642+Invest_01!$D642+Invest_02!$D642)</f>
        <v>-0</v>
      </c>
      <c r="T642" s="78" t="n">
        <f aca="false">(-1)*(IF(($B642&gt;Input!$O$24),0,Input!$O$30)+IF(($B642&gt;Input!$O$31),0,Input!$O$37)+IF(($B642&gt;Input!$O$38),0,Input!$O$44))</f>
        <v>-0</v>
      </c>
      <c r="U642" s="78" t="n">
        <f aca="false">IF(($AB641*(Input!$C$16/100)&gt;0),0,($AB641*(Input!$C$16/100)))</f>
        <v>0</v>
      </c>
      <c r="V642" s="78"/>
      <c r="W642" s="78" t="n">
        <f aca="false">IF(($N642+$O642+$P642+$Q642+$R642+$S642+$T642+$U642)&lt;0,($N642+$O642+$P642+$Q642+$R642+$S642+$T642+$U642),0)</f>
        <v>0</v>
      </c>
      <c r="X642" s="78"/>
      <c r="Y642" s="78" t="n">
        <f aca="false">IF(($N642+$O642+$P642+$Q642+$R642+$S642+$T642+$U642)&gt;=0,($N642+$O642+$P642+$Q642+$R642+$S642+$T642+$U642),0)</f>
        <v>0</v>
      </c>
      <c r="AA642" s="78" t="n">
        <f aca="false">IF(AND((($AB641+$W641-$U641)&lt;0),($Y642&gt;0)),($AA641-$K642)*(1+Input!$C$18/(12*100)),($AA641+$Y642-$K642)*(1+Input!$C$18/(12*100)))</f>
        <v>2.39886162186767E-009</v>
      </c>
      <c r="AB642" s="78" t="n">
        <f aca="false">IF(AND((($AB641+$W641-$U641)&lt;0),($Y642&gt;=0)),($AB641+$W641-$U641+$Y642)*(1+Input!$C$15/(12*100)),0)</f>
        <v>0</v>
      </c>
    </row>
    <row r="643" customFormat="false" ht="12.8" hidden="false" customHeight="false" outlineLevel="0" collapsed="false">
      <c r="A643" s="76" t="n">
        <v>639</v>
      </c>
      <c r="B643" s="77" t="n">
        <f aca="false">EOMONTH(Input!$C$7,A643)</f>
        <v>62366</v>
      </c>
      <c r="D643" s="76" t="n">
        <f aca="false">DATEDIF(Input!$C$23,$B643,"Y")</f>
        <v>93</v>
      </c>
      <c r="E643" s="76" t="n">
        <f aca="false">DATEDIF(Input!$G$23,$B643,"Y")</f>
        <v>93</v>
      </c>
      <c r="G643" s="78" t="n">
        <f aca="false">Salary_01!$L643</f>
        <v>0</v>
      </c>
      <c r="H643" s="78" t="n">
        <f aca="false">Salary_02!$L643</f>
        <v>0</v>
      </c>
      <c r="I643" s="78" t="n">
        <f aca="false">Retirement_Dist_01!$J643</f>
        <v>0</v>
      </c>
      <c r="J643" s="78" t="n">
        <f aca="false">Retirement_Dist_02!$J643</f>
        <v>0</v>
      </c>
      <c r="K643" s="78" t="n">
        <f aca="true">IF(AND(OR($B643&gt;Input!$C$31,$B643&gt;Input!$G$31),OR($B643&lt;Input!$C$25,$B643&lt;Input!$G$25)),(-1)*PMT(Input!$C$18/(100*12),(OFFSET($A$4, MAX( MATCH(Input!$C$25,$B$4:$B$1004,1), MATCH(Input!$G$25,$B$4:$B$1004,1)),0,1,1) - OFFSET($A$4, MIN( MATCH(Input!$C$31,$B$4:$B$1004,1), MATCH(Input!$G$31,$B$4:$B$1004,1)),0,1,1)),$AD$4,0,1),0)</f>
        <v>0</v>
      </c>
      <c r="L643" s="78" t="n">
        <f aca="false">IF(AND(($B643&lt;Input!$C$31),($B643&lt;Input!$G$31)),($G643+$H643+$I643+$J643),($G643+$H643+$I643+$J643+$K643))</f>
        <v>0</v>
      </c>
      <c r="M643" s="78" t="n">
        <f aca="false">Mortgage!$L643</f>
        <v>0</v>
      </c>
      <c r="N643" s="78" t="n">
        <f aca="false">$L643+$M643</f>
        <v>0</v>
      </c>
      <c r="O643" s="78" t="n">
        <f aca="false">IF(AND(($B643&lt;Input!$C$31),($B643&lt;Input!$G$31)),Expenses!$D643,(-1)*$N643)</f>
        <v>-0</v>
      </c>
      <c r="P643" s="78" t="n">
        <f aca="false">Childcare!$D643</f>
        <v>0</v>
      </c>
      <c r="Q643" s="78" t="n">
        <f aca="false">Loan_01!$E643</f>
        <v>0</v>
      </c>
      <c r="R643" s="78" t="n">
        <f aca="false">Loan_02!$E643</f>
        <v>0</v>
      </c>
      <c r="S643" s="78" t="n">
        <f aca="false">(-1)*SUM(Roth_01!$D643+Roth_02!$D643+IRA_01!$D643+IRA_02!$D643+Invest_01!$D643+Invest_02!$D643)</f>
        <v>-0</v>
      </c>
      <c r="T643" s="78" t="n">
        <f aca="false">(-1)*(IF(($B643&gt;Input!$O$24),0,Input!$O$30)+IF(($B643&gt;Input!$O$31),0,Input!$O$37)+IF(($B643&gt;Input!$O$38),0,Input!$O$44))</f>
        <v>-0</v>
      </c>
      <c r="U643" s="78" t="n">
        <f aca="false">IF(($AB642*(Input!$C$16/100)&gt;0),0,($AB642*(Input!$C$16/100)))</f>
        <v>0</v>
      </c>
      <c r="V643" s="78"/>
      <c r="W643" s="78" t="n">
        <f aca="false">IF(($N643+$O643+$P643+$Q643+$R643+$S643+$T643+$U643)&lt;0,($N643+$O643+$P643+$Q643+$R643+$S643+$T643+$U643),0)</f>
        <v>0</v>
      </c>
      <c r="X643" s="78"/>
      <c r="Y643" s="78" t="n">
        <f aca="false">IF(($N643+$O643+$P643+$Q643+$R643+$S643+$T643+$U643)&gt;=0,($N643+$O643+$P643+$Q643+$R643+$S643+$T643+$U643),0)</f>
        <v>0</v>
      </c>
      <c r="AA643" s="78" t="n">
        <f aca="false">IF(AND((($AB642+$W642-$U642)&lt;0),($Y643&gt;0)),($AA642-$K643)*(1+Input!$C$18/(12*100)),($AA642+$Y643-$K643)*(1+Input!$C$18/(12*100)))</f>
        <v>2.39896157443525E-009</v>
      </c>
      <c r="AB643" s="78" t="n">
        <f aca="false">IF(AND((($AB642+$W642-$U642)&lt;0),($Y643&gt;=0)),($AB642+$W642-$U642+$Y643)*(1+Input!$C$15/(12*100)),0)</f>
        <v>0</v>
      </c>
    </row>
    <row r="644" customFormat="false" ht="12.8" hidden="false" customHeight="false" outlineLevel="0" collapsed="false">
      <c r="A644" s="76" t="n">
        <v>640</v>
      </c>
      <c r="B644" s="77" t="n">
        <f aca="false">EOMONTH(Input!$C$7,A644)</f>
        <v>62397</v>
      </c>
      <c r="D644" s="76" t="n">
        <f aca="false">DATEDIF(Input!$C$23,$B644,"Y")</f>
        <v>93</v>
      </c>
      <c r="E644" s="76" t="n">
        <f aca="false">DATEDIF(Input!$G$23,$B644,"Y")</f>
        <v>93</v>
      </c>
      <c r="G644" s="78" t="n">
        <f aca="false">Salary_01!$L644</f>
        <v>0</v>
      </c>
      <c r="H644" s="78" t="n">
        <f aca="false">Salary_02!$L644</f>
        <v>0</v>
      </c>
      <c r="I644" s="78" t="n">
        <f aca="false">Retirement_Dist_01!$J644</f>
        <v>0</v>
      </c>
      <c r="J644" s="78" t="n">
        <f aca="false">Retirement_Dist_02!$J644</f>
        <v>0</v>
      </c>
      <c r="K644" s="78" t="n">
        <f aca="true">IF(AND(OR($B644&gt;Input!$C$31,$B644&gt;Input!$G$31),OR($B644&lt;Input!$C$25,$B644&lt;Input!$G$25)),(-1)*PMT(Input!$C$18/(100*12),(OFFSET($A$4, MAX( MATCH(Input!$C$25,$B$4:$B$1004,1), MATCH(Input!$G$25,$B$4:$B$1004,1)),0,1,1) - OFFSET($A$4, MIN( MATCH(Input!$C$31,$B$4:$B$1004,1), MATCH(Input!$G$31,$B$4:$B$1004,1)),0,1,1)),$AD$4,0,1),0)</f>
        <v>0</v>
      </c>
      <c r="L644" s="78" t="n">
        <f aca="false">IF(AND(($B644&lt;Input!$C$31),($B644&lt;Input!$G$31)),($G644+$H644+$I644+$J644),($G644+$H644+$I644+$J644+$K644))</f>
        <v>0</v>
      </c>
      <c r="M644" s="78" t="n">
        <f aca="false">Mortgage!$L644</f>
        <v>0</v>
      </c>
      <c r="N644" s="78" t="n">
        <f aca="false">$L644+$M644</f>
        <v>0</v>
      </c>
      <c r="O644" s="78" t="n">
        <f aca="false">IF(AND(($B644&lt;Input!$C$31),($B644&lt;Input!$G$31)),Expenses!$D644,(-1)*$N644)</f>
        <v>-0</v>
      </c>
      <c r="P644" s="78" t="n">
        <f aca="false">Childcare!$D644</f>
        <v>0</v>
      </c>
      <c r="Q644" s="78" t="n">
        <f aca="false">Loan_01!$E644</f>
        <v>0</v>
      </c>
      <c r="R644" s="78" t="n">
        <f aca="false">Loan_02!$E644</f>
        <v>0</v>
      </c>
      <c r="S644" s="78" t="n">
        <f aca="false">(-1)*SUM(Roth_01!$D644+Roth_02!$D644+IRA_01!$D644+IRA_02!$D644+Invest_01!$D644+Invest_02!$D644)</f>
        <v>-0</v>
      </c>
      <c r="T644" s="78" t="n">
        <f aca="false">(-1)*(IF(($B644&gt;Input!$O$24),0,Input!$O$30)+IF(($B644&gt;Input!$O$31),0,Input!$O$37)+IF(($B644&gt;Input!$O$38),0,Input!$O$44))</f>
        <v>-0</v>
      </c>
      <c r="U644" s="78" t="n">
        <f aca="false">IF(($AB643*(Input!$C$16/100)&gt;0),0,($AB643*(Input!$C$16/100)))</f>
        <v>0</v>
      </c>
      <c r="V644" s="78"/>
      <c r="W644" s="78" t="n">
        <f aca="false">IF(($N644+$O644+$P644+$Q644+$R644+$S644+$T644+$U644)&lt;0,($N644+$O644+$P644+$Q644+$R644+$S644+$T644+$U644),0)</f>
        <v>0</v>
      </c>
      <c r="X644" s="78"/>
      <c r="Y644" s="78" t="n">
        <f aca="false">IF(($N644+$O644+$P644+$Q644+$R644+$S644+$T644+$U644)&gt;=0,($N644+$O644+$P644+$Q644+$R644+$S644+$T644+$U644),0)</f>
        <v>0</v>
      </c>
      <c r="AA644" s="78" t="n">
        <f aca="false">IF(AND((($AB643+$W643-$U643)&lt;0),($Y644&gt;0)),($AA643-$K644)*(1+Input!$C$18/(12*100)),($AA643+$Y644-$K644)*(1+Input!$C$18/(12*100)))</f>
        <v>2.39906153116752E-009</v>
      </c>
      <c r="AB644" s="78" t="n">
        <f aca="false">IF(AND((($AB643+$W643-$U643)&lt;0),($Y644&gt;=0)),($AB643+$W643-$U643+$Y644)*(1+Input!$C$15/(12*100)),0)</f>
        <v>0</v>
      </c>
    </row>
    <row r="645" customFormat="false" ht="12.8" hidden="false" customHeight="false" outlineLevel="0" collapsed="false">
      <c r="A645" s="76" t="n">
        <v>641</v>
      </c>
      <c r="B645" s="77" t="n">
        <f aca="false">EOMONTH(Input!$C$7,A645)</f>
        <v>62427</v>
      </c>
      <c r="D645" s="76" t="n">
        <f aca="false">DATEDIF(Input!$C$23,$B645,"Y")</f>
        <v>93</v>
      </c>
      <c r="E645" s="76" t="n">
        <f aca="false">DATEDIF(Input!$G$23,$B645,"Y")</f>
        <v>93</v>
      </c>
      <c r="G645" s="78" t="n">
        <f aca="false">Salary_01!$L645</f>
        <v>0</v>
      </c>
      <c r="H645" s="78" t="n">
        <f aca="false">Salary_02!$L645</f>
        <v>0</v>
      </c>
      <c r="I645" s="78" t="n">
        <f aca="false">Retirement_Dist_01!$J645</f>
        <v>0</v>
      </c>
      <c r="J645" s="78" t="n">
        <f aca="false">Retirement_Dist_02!$J645</f>
        <v>0</v>
      </c>
      <c r="K645" s="78" t="n">
        <f aca="true">IF(AND(OR($B645&gt;Input!$C$31,$B645&gt;Input!$G$31),OR($B645&lt;Input!$C$25,$B645&lt;Input!$G$25)),(-1)*PMT(Input!$C$18/(100*12),(OFFSET($A$4, MAX( MATCH(Input!$C$25,$B$4:$B$1004,1), MATCH(Input!$G$25,$B$4:$B$1004,1)),0,1,1) - OFFSET($A$4, MIN( MATCH(Input!$C$31,$B$4:$B$1004,1), MATCH(Input!$G$31,$B$4:$B$1004,1)),0,1,1)),$AD$4,0,1),0)</f>
        <v>0</v>
      </c>
      <c r="L645" s="78" t="n">
        <f aca="false">IF(AND(($B645&lt;Input!$C$31),($B645&lt;Input!$G$31)),($G645+$H645+$I645+$J645),($G645+$H645+$I645+$J645+$K645))</f>
        <v>0</v>
      </c>
      <c r="M645" s="78" t="n">
        <f aca="false">Mortgage!$L645</f>
        <v>0</v>
      </c>
      <c r="N645" s="78" t="n">
        <f aca="false">$L645+$M645</f>
        <v>0</v>
      </c>
      <c r="O645" s="78" t="n">
        <f aca="false">IF(AND(($B645&lt;Input!$C$31),($B645&lt;Input!$G$31)),Expenses!$D645,(-1)*$N645)</f>
        <v>-0</v>
      </c>
      <c r="P645" s="78" t="n">
        <f aca="false">Childcare!$D645</f>
        <v>0</v>
      </c>
      <c r="Q645" s="78" t="n">
        <f aca="false">Loan_01!$E645</f>
        <v>0</v>
      </c>
      <c r="R645" s="78" t="n">
        <f aca="false">Loan_02!$E645</f>
        <v>0</v>
      </c>
      <c r="S645" s="78" t="n">
        <f aca="false">(-1)*SUM(Roth_01!$D645+Roth_02!$D645+IRA_01!$D645+IRA_02!$D645+Invest_01!$D645+Invest_02!$D645)</f>
        <v>-0</v>
      </c>
      <c r="T645" s="78" t="n">
        <f aca="false">(-1)*(IF(($B645&gt;Input!$O$24),0,Input!$O$30)+IF(($B645&gt;Input!$O$31),0,Input!$O$37)+IF(($B645&gt;Input!$O$38),0,Input!$O$44))</f>
        <v>-0</v>
      </c>
      <c r="U645" s="78" t="n">
        <f aca="false">IF(($AB644*(Input!$C$16/100)&gt;0),0,($AB644*(Input!$C$16/100)))</f>
        <v>0</v>
      </c>
      <c r="V645" s="78"/>
      <c r="W645" s="78" t="n">
        <f aca="false">IF(($N645+$O645+$P645+$Q645+$R645+$S645+$T645+$U645)&lt;0,($N645+$O645+$P645+$Q645+$R645+$S645+$T645+$U645),0)</f>
        <v>0</v>
      </c>
      <c r="X645" s="78"/>
      <c r="Y645" s="78" t="n">
        <f aca="false">IF(($N645+$O645+$P645+$Q645+$R645+$S645+$T645+$U645)&gt;=0,($N645+$O645+$P645+$Q645+$R645+$S645+$T645+$U645),0)</f>
        <v>0</v>
      </c>
      <c r="AA645" s="78" t="n">
        <f aca="false">IF(AND((($AB644+$W644-$U644)&lt;0),($Y645&gt;0)),($AA644-$K645)*(1+Input!$C$18/(12*100)),($AA644+$Y645-$K645)*(1+Input!$C$18/(12*100)))</f>
        <v>2.39916149206465E-009</v>
      </c>
      <c r="AB645" s="78" t="n">
        <f aca="false">IF(AND((($AB644+$W644-$U644)&lt;0),($Y645&gt;=0)),($AB644+$W644-$U644+$Y645)*(1+Input!$C$15/(12*100)),0)</f>
        <v>0</v>
      </c>
    </row>
    <row r="646" customFormat="false" ht="12.8" hidden="false" customHeight="false" outlineLevel="0" collapsed="false">
      <c r="A646" s="76" t="n">
        <v>642</v>
      </c>
      <c r="B646" s="77" t="n">
        <f aca="false">EOMONTH(Input!$C$7,A646)</f>
        <v>62458</v>
      </c>
      <c r="D646" s="76" t="n">
        <f aca="false">DATEDIF(Input!$C$23,$B646,"Y")</f>
        <v>93</v>
      </c>
      <c r="E646" s="76" t="n">
        <f aca="false">DATEDIF(Input!$G$23,$B646,"Y")</f>
        <v>93</v>
      </c>
      <c r="G646" s="78" t="n">
        <f aca="false">Salary_01!$L646</f>
        <v>0</v>
      </c>
      <c r="H646" s="78" t="n">
        <f aca="false">Salary_02!$L646</f>
        <v>0</v>
      </c>
      <c r="I646" s="78" t="n">
        <f aca="false">Retirement_Dist_01!$J646</f>
        <v>0</v>
      </c>
      <c r="J646" s="78" t="n">
        <f aca="false">Retirement_Dist_02!$J646</f>
        <v>0</v>
      </c>
      <c r="K646" s="78" t="n">
        <f aca="true">IF(AND(OR($B646&gt;Input!$C$31,$B646&gt;Input!$G$31),OR($B646&lt;Input!$C$25,$B646&lt;Input!$G$25)),(-1)*PMT(Input!$C$18/(100*12),(OFFSET($A$4, MAX( MATCH(Input!$C$25,$B$4:$B$1004,1), MATCH(Input!$G$25,$B$4:$B$1004,1)),0,1,1) - OFFSET($A$4, MIN( MATCH(Input!$C$31,$B$4:$B$1004,1), MATCH(Input!$G$31,$B$4:$B$1004,1)),0,1,1)),$AD$4,0,1),0)</f>
        <v>0</v>
      </c>
      <c r="L646" s="78" t="n">
        <f aca="false">IF(AND(($B646&lt;Input!$C$31),($B646&lt;Input!$G$31)),($G646+$H646+$I646+$J646),($G646+$H646+$I646+$J646+$K646))</f>
        <v>0</v>
      </c>
      <c r="M646" s="78" t="n">
        <f aca="false">Mortgage!$L646</f>
        <v>0</v>
      </c>
      <c r="N646" s="78" t="n">
        <f aca="false">$L646+$M646</f>
        <v>0</v>
      </c>
      <c r="O646" s="78" t="n">
        <f aca="false">IF(AND(($B646&lt;Input!$C$31),($B646&lt;Input!$G$31)),Expenses!$D646,(-1)*$N646)</f>
        <v>-0</v>
      </c>
      <c r="P646" s="78" t="n">
        <f aca="false">Childcare!$D646</f>
        <v>0</v>
      </c>
      <c r="Q646" s="78" t="n">
        <f aca="false">Loan_01!$E646</f>
        <v>0</v>
      </c>
      <c r="R646" s="78" t="n">
        <f aca="false">Loan_02!$E646</f>
        <v>0</v>
      </c>
      <c r="S646" s="78" t="n">
        <f aca="false">(-1)*SUM(Roth_01!$D646+Roth_02!$D646+IRA_01!$D646+IRA_02!$D646+Invest_01!$D646+Invest_02!$D646)</f>
        <v>-0</v>
      </c>
      <c r="T646" s="78" t="n">
        <f aca="false">(-1)*(IF(($B646&gt;Input!$O$24),0,Input!$O$30)+IF(($B646&gt;Input!$O$31),0,Input!$O$37)+IF(($B646&gt;Input!$O$38),0,Input!$O$44))</f>
        <v>-0</v>
      </c>
      <c r="U646" s="78" t="n">
        <f aca="false">IF(($AB645*(Input!$C$16/100)&gt;0),0,($AB645*(Input!$C$16/100)))</f>
        <v>0</v>
      </c>
      <c r="V646" s="78"/>
      <c r="W646" s="78" t="n">
        <f aca="false">IF(($N646+$O646+$P646+$Q646+$R646+$S646+$T646+$U646)&lt;0,($N646+$O646+$P646+$Q646+$R646+$S646+$T646+$U646),0)</f>
        <v>0</v>
      </c>
      <c r="X646" s="78"/>
      <c r="Y646" s="78" t="n">
        <f aca="false">IF(($N646+$O646+$P646+$Q646+$R646+$S646+$T646+$U646)&gt;=0,($N646+$O646+$P646+$Q646+$R646+$S646+$T646+$U646),0)</f>
        <v>0</v>
      </c>
      <c r="AA646" s="78" t="n">
        <f aca="false">IF(AND((($AB645+$W645-$U645)&lt;0),($Y646&gt;0)),($AA645-$K646)*(1+Input!$C$18/(12*100)),($AA645+$Y646-$K646)*(1+Input!$C$18/(12*100)))</f>
        <v>2.39926145712682E-009</v>
      </c>
      <c r="AB646" s="78" t="n">
        <f aca="false">IF(AND((($AB645+$W645-$U645)&lt;0),($Y646&gt;=0)),($AB645+$W645-$U645+$Y646)*(1+Input!$C$15/(12*100)),0)</f>
        <v>0</v>
      </c>
    </row>
    <row r="647" customFormat="false" ht="12.8" hidden="false" customHeight="false" outlineLevel="0" collapsed="false">
      <c r="A647" s="76" t="n">
        <v>643</v>
      </c>
      <c r="B647" s="77" t="n">
        <f aca="false">EOMONTH(Input!$C$7,A647)</f>
        <v>62489</v>
      </c>
      <c r="D647" s="76" t="n">
        <f aca="false">DATEDIF(Input!$C$23,$B647,"Y")</f>
        <v>93</v>
      </c>
      <c r="E647" s="76" t="n">
        <f aca="false">DATEDIF(Input!$G$23,$B647,"Y")</f>
        <v>93</v>
      </c>
      <c r="G647" s="78" t="n">
        <f aca="false">Salary_01!$L647</f>
        <v>0</v>
      </c>
      <c r="H647" s="78" t="n">
        <f aca="false">Salary_02!$L647</f>
        <v>0</v>
      </c>
      <c r="I647" s="78" t="n">
        <f aca="false">Retirement_Dist_01!$J647</f>
        <v>0</v>
      </c>
      <c r="J647" s="78" t="n">
        <f aca="false">Retirement_Dist_02!$J647</f>
        <v>0</v>
      </c>
      <c r="K647" s="78" t="n">
        <f aca="true">IF(AND(OR($B647&gt;Input!$C$31,$B647&gt;Input!$G$31),OR($B647&lt;Input!$C$25,$B647&lt;Input!$G$25)),(-1)*PMT(Input!$C$18/(100*12),(OFFSET($A$4, MAX( MATCH(Input!$C$25,$B$4:$B$1004,1), MATCH(Input!$G$25,$B$4:$B$1004,1)),0,1,1) - OFFSET($A$4, MIN( MATCH(Input!$C$31,$B$4:$B$1004,1), MATCH(Input!$G$31,$B$4:$B$1004,1)),0,1,1)),$AD$4,0,1),0)</f>
        <v>0</v>
      </c>
      <c r="L647" s="78" t="n">
        <f aca="false">IF(AND(($B647&lt;Input!$C$31),($B647&lt;Input!$G$31)),($G647+$H647+$I647+$J647),($G647+$H647+$I647+$J647+$K647))</f>
        <v>0</v>
      </c>
      <c r="M647" s="78" t="n">
        <f aca="false">Mortgage!$L647</f>
        <v>0</v>
      </c>
      <c r="N647" s="78" t="n">
        <f aca="false">$L647+$M647</f>
        <v>0</v>
      </c>
      <c r="O647" s="78" t="n">
        <f aca="false">IF(AND(($B647&lt;Input!$C$31),($B647&lt;Input!$G$31)),Expenses!$D647,(-1)*$N647)</f>
        <v>-0</v>
      </c>
      <c r="P647" s="78" t="n">
        <f aca="false">Childcare!$D647</f>
        <v>0</v>
      </c>
      <c r="Q647" s="78" t="n">
        <f aca="false">Loan_01!$E647</f>
        <v>0</v>
      </c>
      <c r="R647" s="78" t="n">
        <f aca="false">Loan_02!$E647</f>
        <v>0</v>
      </c>
      <c r="S647" s="78" t="n">
        <f aca="false">(-1)*SUM(Roth_01!$D647+Roth_02!$D647+IRA_01!$D647+IRA_02!$D647+Invest_01!$D647+Invest_02!$D647)</f>
        <v>-0</v>
      </c>
      <c r="T647" s="78" t="n">
        <f aca="false">(-1)*(IF(($B647&gt;Input!$O$24),0,Input!$O$30)+IF(($B647&gt;Input!$O$31),0,Input!$O$37)+IF(($B647&gt;Input!$O$38),0,Input!$O$44))</f>
        <v>-0</v>
      </c>
      <c r="U647" s="78" t="n">
        <f aca="false">IF(($AB646*(Input!$C$16/100)&gt;0),0,($AB646*(Input!$C$16/100)))</f>
        <v>0</v>
      </c>
      <c r="V647" s="78"/>
      <c r="W647" s="78" t="n">
        <f aca="false">IF(($N647+$O647+$P647+$Q647+$R647+$S647+$T647+$U647)&lt;0,($N647+$O647+$P647+$Q647+$R647+$S647+$T647+$U647),0)</f>
        <v>0</v>
      </c>
      <c r="X647" s="78"/>
      <c r="Y647" s="78" t="n">
        <f aca="false">IF(($N647+$O647+$P647+$Q647+$R647+$S647+$T647+$U647)&gt;=0,($N647+$O647+$P647+$Q647+$R647+$S647+$T647+$U647),0)</f>
        <v>0</v>
      </c>
      <c r="AA647" s="78" t="n">
        <f aca="false">IF(AND((($AB646+$W646-$U646)&lt;0),($Y647&gt;0)),($AA646-$K647)*(1+Input!$C$18/(12*100)),($AA646+$Y647-$K647)*(1+Input!$C$18/(12*100)))</f>
        <v>2.3993614263542E-009</v>
      </c>
      <c r="AB647" s="78" t="n">
        <f aca="false">IF(AND((($AB646+$W646-$U646)&lt;0),($Y647&gt;=0)),($AB646+$W646-$U646+$Y647)*(1+Input!$C$15/(12*100)),0)</f>
        <v>0</v>
      </c>
    </row>
    <row r="648" customFormat="false" ht="12.8" hidden="false" customHeight="false" outlineLevel="0" collapsed="false">
      <c r="A648" s="76" t="n">
        <v>644</v>
      </c>
      <c r="B648" s="77" t="n">
        <f aca="false">EOMONTH(Input!$C$7,A648)</f>
        <v>62517</v>
      </c>
      <c r="D648" s="76" t="n">
        <f aca="false">DATEDIF(Input!$C$23,$B648,"Y")</f>
        <v>93</v>
      </c>
      <c r="E648" s="76" t="n">
        <f aca="false">DATEDIF(Input!$G$23,$B648,"Y")</f>
        <v>93</v>
      </c>
      <c r="G648" s="78" t="n">
        <f aca="false">Salary_01!$L648</f>
        <v>0</v>
      </c>
      <c r="H648" s="78" t="n">
        <f aca="false">Salary_02!$L648</f>
        <v>0</v>
      </c>
      <c r="I648" s="78" t="n">
        <f aca="false">Retirement_Dist_01!$J648</f>
        <v>0</v>
      </c>
      <c r="J648" s="78" t="n">
        <f aca="false">Retirement_Dist_02!$J648</f>
        <v>0</v>
      </c>
      <c r="K648" s="78" t="n">
        <f aca="true">IF(AND(OR($B648&gt;Input!$C$31,$B648&gt;Input!$G$31),OR($B648&lt;Input!$C$25,$B648&lt;Input!$G$25)),(-1)*PMT(Input!$C$18/(100*12),(OFFSET($A$4, MAX( MATCH(Input!$C$25,$B$4:$B$1004,1), MATCH(Input!$G$25,$B$4:$B$1004,1)),0,1,1) - OFFSET($A$4, MIN( MATCH(Input!$C$31,$B$4:$B$1004,1), MATCH(Input!$G$31,$B$4:$B$1004,1)),0,1,1)),$AD$4,0,1),0)</f>
        <v>0</v>
      </c>
      <c r="L648" s="78" t="n">
        <f aca="false">IF(AND(($B648&lt;Input!$C$31),($B648&lt;Input!$G$31)),($G648+$H648+$I648+$J648),($G648+$H648+$I648+$J648+$K648))</f>
        <v>0</v>
      </c>
      <c r="M648" s="78" t="n">
        <f aca="false">Mortgage!$L648</f>
        <v>0</v>
      </c>
      <c r="N648" s="78" t="n">
        <f aca="false">$L648+$M648</f>
        <v>0</v>
      </c>
      <c r="O648" s="78" t="n">
        <f aca="false">IF(AND(($B648&lt;Input!$C$31),($B648&lt;Input!$G$31)),Expenses!$D648,(-1)*$N648)</f>
        <v>-0</v>
      </c>
      <c r="P648" s="78" t="n">
        <f aca="false">Childcare!$D648</f>
        <v>0</v>
      </c>
      <c r="Q648" s="78" t="n">
        <f aca="false">Loan_01!$E648</f>
        <v>0</v>
      </c>
      <c r="R648" s="78" t="n">
        <f aca="false">Loan_02!$E648</f>
        <v>0</v>
      </c>
      <c r="S648" s="78" t="n">
        <f aca="false">(-1)*SUM(Roth_01!$D648+Roth_02!$D648+IRA_01!$D648+IRA_02!$D648+Invest_01!$D648+Invest_02!$D648)</f>
        <v>-0</v>
      </c>
      <c r="T648" s="78" t="n">
        <f aca="false">(-1)*(IF(($B648&gt;Input!$O$24),0,Input!$O$30)+IF(($B648&gt;Input!$O$31),0,Input!$O$37)+IF(($B648&gt;Input!$O$38),0,Input!$O$44))</f>
        <v>-0</v>
      </c>
      <c r="U648" s="78" t="n">
        <f aca="false">IF(($AB647*(Input!$C$16/100)&gt;0),0,($AB647*(Input!$C$16/100)))</f>
        <v>0</v>
      </c>
      <c r="V648" s="78"/>
      <c r="W648" s="78" t="n">
        <f aca="false">IF(($N648+$O648+$P648+$Q648+$R648+$S648+$T648+$U648)&lt;0,($N648+$O648+$P648+$Q648+$R648+$S648+$T648+$U648),0)</f>
        <v>0</v>
      </c>
      <c r="X648" s="78"/>
      <c r="Y648" s="78" t="n">
        <f aca="false">IF(($N648+$O648+$P648+$Q648+$R648+$S648+$T648+$U648)&gt;=0,($N648+$O648+$P648+$Q648+$R648+$S648+$T648+$U648),0)</f>
        <v>0</v>
      </c>
      <c r="AA648" s="78" t="n">
        <f aca="false">IF(AND((($AB647+$W647-$U647)&lt;0),($Y648&gt;0)),($AA647-$K648)*(1+Input!$C$18/(12*100)),($AA647+$Y648-$K648)*(1+Input!$C$18/(12*100)))</f>
        <v>2.39946139974697E-009</v>
      </c>
      <c r="AB648" s="78" t="n">
        <f aca="false">IF(AND((($AB647+$W647-$U647)&lt;0),($Y648&gt;=0)),($AB647+$W647-$U647+$Y648)*(1+Input!$C$15/(12*100)),0)</f>
        <v>0</v>
      </c>
    </row>
    <row r="649" customFormat="false" ht="12.8" hidden="false" customHeight="false" outlineLevel="0" collapsed="false">
      <c r="A649" s="76" t="n">
        <v>645</v>
      </c>
      <c r="B649" s="77" t="n">
        <f aca="false">EOMONTH(Input!$C$7,A649)</f>
        <v>62548</v>
      </c>
      <c r="D649" s="76" t="n">
        <f aca="false">DATEDIF(Input!$C$23,$B649,"Y")</f>
        <v>93</v>
      </c>
      <c r="E649" s="76" t="n">
        <f aca="false">DATEDIF(Input!$G$23,$B649,"Y")</f>
        <v>93</v>
      </c>
      <c r="G649" s="78" t="n">
        <f aca="false">Salary_01!$L649</f>
        <v>0</v>
      </c>
      <c r="H649" s="78" t="n">
        <f aca="false">Salary_02!$L649</f>
        <v>0</v>
      </c>
      <c r="I649" s="78" t="n">
        <f aca="false">Retirement_Dist_01!$J649</f>
        <v>0</v>
      </c>
      <c r="J649" s="78" t="n">
        <f aca="false">Retirement_Dist_02!$J649</f>
        <v>0</v>
      </c>
      <c r="K649" s="78" t="n">
        <f aca="true">IF(AND(OR($B649&gt;Input!$C$31,$B649&gt;Input!$G$31),OR($B649&lt;Input!$C$25,$B649&lt;Input!$G$25)),(-1)*PMT(Input!$C$18/(100*12),(OFFSET($A$4, MAX( MATCH(Input!$C$25,$B$4:$B$1004,1), MATCH(Input!$G$25,$B$4:$B$1004,1)),0,1,1) - OFFSET($A$4, MIN( MATCH(Input!$C$31,$B$4:$B$1004,1), MATCH(Input!$G$31,$B$4:$B$1004,1)),0,1,1)),$AD$4,0,1),0)</f>
        <v>0</v>
      </c>
      <c r="L649" s="78" t="n">
        <f aca="false">IF(AND(($B649&lt;Input!$C$31),($B649&lt;Input!$G$31)),($G649+$H649+$I649+$J649),($G649+$H649+$I649+$J649+$K649))</f>
        <v>0</v>
      </c>
      <c r="M649" s="78" t="n">
        <f aca="false">Mortgage!$L649</f>
        <v>0</v>
      </c>
      <c r="N649" s="78" t="n">
        <f aca="false">$L649+$M649</f>
        <v>0</v>
      </c>
      <c r="O649" s="78" t="n">
        <f aca="false">IF(AND(($B649&lt;Input!$C$31),($B649&lt;Input!$G$31)),Expenses!$D649,(-1)*$N649)</f>
        <v>-0</v>
      </c>
      <c r="P649" s="78" t="n">
        <f aca="false">Childcare!$D649</f>
        <v>0</v>
      </c>
      <c r="Q649" s="78" t="n">
        <f aca="false">Loan_01!$E649</f>
        <v>0</v>
      </c>
      <c r="R649" s="78" t="n">
        <f aca="false">Loan_02!$E649</f>
        <v>0</v>
      </c>
      <c r="S649" s="78" t="n">
        <f aca="false">(-1)*SUM(Roth_01!$D649+Roth_02!$D649+IRA_01!$D649+IRA_02!$D649+Invest_01!$D649+Invest_02!$D649)</f>
        <v>-0</v>
      </c>
      <c r="T649" s="78" t="n">
        <f aca="false">(-1)*(IF(($B649&gt;Input!$O$24),0,Input!$O$30)+IF(($B649&gt;Input!$O$31),0,Input!$O$37)+IF(($B649&gt;Input!$O$38),0,Input!$O$44))</f>
        <v>-0</v>
      </c>
      <c r="U649" s="78" t="n">
        <f aca="false">IF(($AB648*(Input!$C$16/100)&gt;0),0,($AB648*(Input!$C$16/100)))</f>
        <v>0</v>
      </c>
      <c r="V649" s="78"/>
      <c r="W649" s="78" t="n">
        <f aca="false">IF(($N649+$O649+$P649+$Q649+$R649+$S649+$T649+$U649)&lt;0,($N649+$O649+$P649+$Q649+$R649+$S649+$T649+$U649),0)</f>
        <v>0</v>
      </c>
      <c r="X649" s="78"/>
      <c r="Y649" s="78" t="n">
        <f aca="false">IF(($N649+$O649+$P649+$Q649+$R649+$S649+$T649+$U649)&gt;=0,($N649+$O649+$P649+$Q649+$R649+$S649+$T649+$U649),0)</f>
        <v>0</v>
      </c>
      <c r="AA649" s="78" t="n">
        <f aca="false">IF(AND((($AB648+$W648-$U648)&lt;0),($Y649&gt;0)),($AA648-$K649)*(1+Input!$C$18/(12*100)),($AA648+$Y649-$K649)*(1+Input!$C$18/(12*100)))</f>
        <v>2.39956137730529E-009</v>
      </c>
      <c r="AB649" s="78" t="n">
        <f aca="false">IF(AND((($AB648+$W648-$U648)&lt;0),($Y649&gt;=0)),($AB648+$W648-$U648+$Y649)*(1+Input!$C$15/(12*100)),0)</f>
        <v>0</v>
      </c>
    </row>
    <row r="650" customFormat="false" ht="12.8" hidden="false" customHeight="false" outlineLevel="0" collapsed="false">
      <c r="A650" s="76" t="n">
        <v>646</v>
      </c>
      <c r="B650" s="77" t="n">
        <f aca="false">EOMONTH(Input!$C$7,A650)</f>
        <v>62578</v>
      </c>
      <c r="D650" s="76" t="n">
        <f aca="false">DATEDIF(Input!$C$23,$B650,"Y")</f>
        <v>93</v>
      </c>
      <c r="E650" s="76" t="n">
        <f aca="false">DATEDIF(Input!$G$23,$B650,"Y")</f>
        <v>93</v>
      </c>
      <c r="G650" s="78" t="n">
        <f aca="false">Salary_01!$L650</f>
        <v>0</v>
      </c>
      <c r="H650" s="78" t="n">
        <f aca="false">Salary_02!$L650</f>
        <v>0</v>
      </c>
      <c r="I650" s="78" t="n">
        <f aca="false">Retirement_Dist_01!$J650</f>
        <v>0</v>
      </c>
      <c r="J650" s="78" t="n">
        <f aca="false">Retirement_Dist_02!$J650</f>
        <v>0</v>
      </c>
      <c r="K650" s="78" t="n">
        <f aca="true">IF(AND(OR($B650&gt;Input!$C$31,$B650&gt;Input!$G$31),OR($B650&lt;Input!$C$25,$B650&lt;Input!$G$25)),(-1)*PMT(Input!$C$18/(100*12),(OFFSET($A$4, MAX( MATCH(Input!$C$25,$B$4:$B$1004,1), MATCH(Input!$G$25,$B$4:$B$1004,1)),0,1,1) - OFFSET($A$4, MIN( MATCH(Input!$C$31,$B$4:$B$1004,1), MATCH(Input!$G$31,$B$4:$B$1004,1)),0,1,1)),$AD$4,0,1),0)</f>
        <v>0</v>
      </c>
      <c r="L650" s="78" t="n">
        <f aca="false">IF(AND(($B650&lt;Input!$C$31),($B650&lt;Input!$G$31)),($G650+$H650+$I650+$J650),($G650+$H650+$I650+$J650+$K650))</f>
        <v>0</v>
      </c>
      <c r="M650" s="78" t="n">
        <f aca="false">Mortgage!$L650</f>
        <v>0</v>
      </c>
      <c r="N650" s="78" t="n">
        <f aca="false">$L650+$M650</f>
        <v>0</v>
      </c>
      <c r="O650" s="78" t="n">
        <f aca="false">IF(AND(($B650&lt;Input!$C$31),($B650&lt;Input!$G$31)),Expenses!$D650,(-1)*$N650)</f>
        <v>-0</v>
      </c>
      <c r="P650" s="78" t="n">
        <f aca="false">Childcare!$D650</f>
        <v>0</v>
      </c>
      <c r="Q650" s="78" t="n">
        <f aca="false">Loan_01!$E650</f>
        <v>0</v>
      </c>
      <c r="R650" s="78" t="n">
        <f aca="false">Loan_02!$E650</f>
        <v>0</v>
      </c>
      <c r="S650" s="78" t="n">
        <f aca="false">(-1)*SUM(Roth_01!$D650+Roth_02!$D650+IRA_01!$D650+IRA_02!$D650+Invest_01!$D650+Invest_02!$D650)</f>
        <v>-0</v>
      </c>
      <c r="T650" s="78" t="n">
        <f aca="false">(-1)*(IF(($B650&gt;Input!$O$24),0,Input!$O$30)+IF(($B650&gt;Input!$O$31),0,Input!$O$37)+IF(($B650&gt;Input!$O$38),0,Input!$O$44))</f>
        <v>-0</v>
      </c>
      <c r="U650" s="78" t="n">
        <f aca="false">IF(($AB649*(Input!$C$16/100)&gt;0),0,($AB649*(Input!$C$16/100)))</f>
        <v>0</v>
      </c>
      <c r="V650" s="78"/>
      <c r="W650" s="78" t="n">
        <f aca="false">IF(($N650+$O650+$P650+$Q650+$R650+$S650+$T650+$U650)&lt;0,($N650+$O650+$P650+$Q650+$R650+$S650+$T650+$U650),0)</f>
        <v>0</v>
      </c>
      <c r="X650" s="78"/>
      <c r="Y650" s="78" t="n">
        <f aca="false">IF(($N650+$O650+$P650+$Q650+$R650+$S650+$T650+$U650)&gt;=0,($N650+$O650+$P650+$Q650+$R650+$S650+$T650+$U650),0)</f>
        <v>0</v>
      </c>
      <c r="AA650" s="78" t="n">
        <f aca="false">IF(AND((($AB649+$W649-$U649)&lt;0),($Y650&gt;0)),($AA649-$K650)*(1+Input!$C$18/(12*100)),($AA649+$Y650-$K650)*(1+Input!$C$18/(12*100)))</f>
        <v>2.39966135902934E-009</v>
      </c>
      <c r="AB650" s="78" t="n">
        <f aca="false">IF(AND((($AB649+$W649-$U649)&lt;0),($Y650&gt;=0)),($AB649+$W649-$U649+$Y650)*(1+Input!$C$15/(12*100)),0)</f>
        <v>0</v>
      </c>
    </row>
    <row r="651" customFormat="false" ht="12.8" hidden="false" customHeight="false" outlineLevel="0" collapsed="false">
      <c r="A651" s="76" t="n">
        <v>647</v>
      </c>
      <c r="B651" s="77" t="n">
        <f aca="false">EOMONTH(Input!$C$7,A651)</f>
        <v>62609</v>
      </c>
      <c r="D651" s="76" t="n">
        <f aca="false">DATEDIF(Input!$C$23,$B651,"Y")</f>
        <v>94</v>
      </c>
      <c r="E651" s="76" t="n">
        <f aca="false">DATEDIF(Input!$G$23,$B651,"Y")</f>
        <v>94</v>
      </c>
      <c r="G651" s="78" t="n">
        <f aca="false">Salary_01!$L651</f>
        <v>0</v>
      </c>
      <c r="H651" s="78" t="n">
        <f aca="false">Salary_02!$L651</f>
        <v>0</v>
      </c>
      <c r="I651" s="78" t="n">
        <f aca="false">Retirement_Dist_01!$J651</f>
        <v>0</v>
      </c>
      <c r="J651" s="78" t="n">
        <f aca="false">Retirement_Dist_02!$J651</f>
        <v>0</v>
      </c>
      <c r="K651" s="78" t="n">
        <f aca="true">IF(AND(OR($B651&gt;Input!$C$31,$B651&gt;Input!$G$31),OR($B651&lt;Input!$C$25,$B651&lt;Input!$G$25)),(-1)*PMT(Input!$C$18/(100*12),(OFFSET($A$4, MAX( MATCH(Input!$C$25,$B$4:$B$1004,1), MATCH(Input!$G$25,$B$4:$B$1004,1)),0,1,1) - OFFSET($A$4, MIN( MATCH(Input!$C$31,$B$4:$B$1004,1), MATCH(Input!$G$31,$B$4:$B$1004,1)),0,1,1)),$AD$4,0,1),0)</f>
        <v>0</v>
      </c>
      <c r="L651" s="78" t="n">
        <f aca="false">IF(AND(($B651&lt;Input!$C$31),($B651&lt;Input!$G$31)),($G651+$H651+$I651+$J651),($G651+$H651+$I651+$J651+$K651))</f>
        <v>0</v>
      </c>
      <c r="M651" s="78" t="n">
        <f aca="false">Mortgage!$L651</f>
        <v>0</v>
      </c>
      <c r="N651" s="78" t="n">
        <f aca="false">$L651+$M651</f>
        <v>0</v>
      </c>
      <c r="O651" s="78" t="n">
        <f aca="false">IF(AND(($B651&lt;Input!$C$31),($B651&lt;Input!$G$31)),Expenses!$D651,(-1)*$N651)</f>
        <v>-0</v>
      </c>
      <c r="P651" s="78" t="n">
        <f aca="false">Childcare!$D651</f>
        <v>0</v>
      </c>
      <c r="Q651" s="78" t="n">
        <f aca="false">Loan_01!$E651</f>
        <v>0</v>
      </c>
      <c r="R651" s="78" t="n">
        <f aca="false">Loan_02!$E651</f>
        <v>0</v>
      </c>
      <c r="S651" s="78" t="n">
        <f aca="false">(-1)*SUM(Roth_01!$D651+Roth_02!$D651+IRA_01!$D651+IRA_02!$D651+Invest_01!$D651+Invest_02!$D651)</f>
        <v>-0</v>
      </c>
      <c r="T651" s="78" t="n">
        <f aca="false">(-1)*(IF(($B651&gt;Input!$O$24),0,Input!$O$30)+IF(($B651&gt;Input!$O$31),0,Input!$O$37)+IF(($B651&gt;Input!$O$38),0,Input!$O$44))</f>
        <v>-0</v>
      </c>
      <c r="U651" s="78" t="n">
        <f aca="false">IF(($AB650*(Input!$C$16/100)&gt;0),0,($AB650*(Input!$C$16/100)))</f>
        <v>0</v>
      </c>
      <c r="V651" s="78"/>
      <c r="W651" s="78" t="n">
        <f aca="false">IF(($N651+$O651+$P651+$Q651+$R651+$S651+$T651+$U651)&lt;0,($N651+$O651+$P651+$Q651+$R651+$S651+$T651+$U651),0)</f>
        <v>0</v>
      </c>
      <c r="X651" s="78"/>
      <c r="Y651" s="78" t="n">
        <f aca="false">IF(($N651+$O651+$P651+$Q651+$R651+$S651+$T651+$U651)&gt;=0,($N651+$O651+$P651+$Q651+$R651+$S651+$T651+$U651),0)</f>
        <v>0</v>
      </c>
      <c r="AA651" s="78" t="n">
        <f aca="false">IF(AND((($AB650+$W650-$U650)&lt;0),($Y651&gt;0)),($AA650-$K651)*(1+Input!$C$18/(12*100)),($AA650+$Y651-$K651)*(1+Input!$C$18/(12*100)))</f>
        <v>2.3997613449193E-009</v>
      </c>
      <c r="AB651" s="78" t="n">
        <f aca="false">IF(AND((($AB650+$W650-$U650)&lt;0),($Y651&gt;=0)),($AB650+$W650-$U650+$Y651)*(1+Input!$C$15/(12*100)),0)</f>
        <v>0</v>
      </c>
    </row>
    <row r="652" customFormat="false" ht="12.8" hidden="false" customHeight="false" outlineLevel="0" collapsed="false">
      <c r="A652" s="76" t="n">
        <v>648</v>
      </c>
      <c r="B652" s="77" t="n">
        <f aca="false">EOMONTH(Input!$C$7,A652)</f>
        <v>62639</v>
      </c>
      <c r="D652" s="76" t="n">
        <f aca="false">DATEDIF(Input!$C$23,$B652,"Y")</f>
        <v>94</v>
      </c>
      <c r="E652" s="76" t="n">
        <f aca="false">DATEDIF(Input!$G$23,$B652,"Y")</f>
        <v>94</v>
      </c>
      <c r="G652" s="78" t="n">
        <f aca="false">Salary_01!$L652</f>
        <v>0</v>
      </c>
      <c r="H652" s="78" t="n">
        <f aca="false">Salary_02!$L652</f>
        <v>0</v>
      </c>
      <c r="I652" s="78" t="n">
        <f aca="false">Retirement_Dist_01!$J652</f>
        <v>0</v>
      </c>
      <c r="J652" s="78" t="n">
        <f aca="false">Retirement_Dist_02!$J652</f>
        <v>0</v>
      </c>
      <c r="K652" s="78" t="n">
        <f aca="true">IF(AND(OR($B652&gt;Input!$C$31,$B652&gt;Input!$G$31),OR($B652&lt;Input!$C$25,$B652&lt;Input!$G$25)),(-1)*PMT(Input!$C$18/(100*12),(OFFSET($A$4, MAX( MATCH(Input!$C$25,$B$4:$B$1004,1), MATCH(Input!$G$25,$B$4:$B$1004,1)),0,1,1) - OFFSET($A$4, MIN( MATCH(Input!$C$31,$B$4:$B$1004,1), MATCH(Input!$G$31,$B$4:$B$1004,1)),0,1,1)),$AD$4,0,1),0)</f>
        <v>0</v>
      </c>
      <c r="L652" s="78" t="n">
        <f aca="false">IF(AND(($B652&lt;Input!$C$31),($B652&lt;Input!$G$31)),($G652+$H652+$I652+$J652),($G652+$H652+$I652+$J652+$K652))</f>
        <v>0</v>
      </c>
      <c r="M652" s="78" t="n">
        <f aca="false">Mortgage!$L652</f>
        <v>0</v>
      </c>
      <c r="N652" s="78" t="n">
        <f aca="false">$L652+$M652</f>
        <v>0</v>
      </c>
      <c r="O652" s="78" t="n">
        <f aca="false">IF(AND(($B652&lt;Input!$C$31),($B652&lt;Input!$G$31)),Expenses!$D652,(-1)*$N652)</f>
        <v>-0</v>
      </c>
      <c r="P652" s="78" t="n">
        <f aca="false">Childcare!$D652</f>
        <v>0</v>
      </c>
      <c r="Q652" s="78" t="n">
        <f aca="false">Loan_01!$E652</f>
        <v>0</v>
      </c>
      <c r="R652" s="78" t="n">
        <f aca="false">Loan_02!$E652</f>
        <v>0</v>
      </c>
      <c r="S652" s="78" t="n">
        <f aca="false">(-1)*SUM(Roth_01!$D652+Roth_02!$D652+IRA_01!$D652+IRA_02!$D652+Invest_01!$D652+Invest_02!$D652)</f>
        <v>-0</v>
      </c>
      <c r="T652" s="78" t="n">
        <f aca="false">(-1)*(IF(($B652&gt;Input!$O$24),0,Input!$O$30)+IF(($B652&gt;Input!$O$31),0,Input!$O$37)+IF(($B652&gt;Input!$O$38),0,Input!$O$44))</f>
        <v>-0</v>
      </c>
      <c r="U652" s="78" t="n">
        <f aca="false">IF(($AB651*(Input!$C$16/100)&gt;0),0,($AB651*(Input!$C$16/100)))</f>
        <v>0</v>
      </c>
      <c r="V652" s="78"/>
      <c r="W652" s="78" t="n">
        <f aca="false">IF(($N652+$O652+$P652+$Q652+$R652+$S652+$T652+$U652)&lt;0,($N652+$O652+$P652+$Q652+$R652+$S652+$T652+$U652),0)</f>
        <v>0</v>
      </c>
      <c r="X652" s="78"/>
      <c r="Y652" s="78" t="n">
        <f aca="false">IF(($N652+$O652+$P652+$Q652+$R652+$S652+$T652+$U652)&gt;=0,($N652+$O652+$P652+$Q652+$R652+$S652+$T652+$U652),0)</f>
        <v>0</v>
      </c>
      <c r="AA652" s="78" t="n">
        <f aca="false">IF(AND((($AB651+$W651-$U651)&lt;0),($Y652&gt;0)),($AA651-$K652)*(1+Input!$C$18/(12*100)),($AA651+$Y652-$K652)*(1+Input!$C$18/(12*100)))</f>
        <v>2.39986133497534E-009</v>
      </c>
      <c r="AB652" s="78" t="n">
        <f aca="false">IF(AND((($AB651+$W651-$U651)&lt;0),($Y652&gt;=0)),($AB651+$W651-$U651+$Y652)*(1+Input!$C$15/(12*100)),0)</f>
        <v>0</v>
      </c>
    </row>
    <row r="653" customFormat="false" ht="12.8" hidden="false" customHeight="false" outlineLevel="0" collapsed="false">
      <c r="A653" s="76" t="n">
        <v>649</v>
      </c>
      <c r="B653" s="77" t="n">
        <f aca="false">EOMONTH(Input!$C$7,A653)</f>
        <v>62670</v>
      </c>
      <c r="D653" s="76" t="n">
        <f aca="false">DATEDIF(Input!$C$23,$B653,"Y")</f>
        <v>94</v>
      </c>
      <c r="E653" s="76" t="n">
        <f aca="false">DATEDIF(Input!$G$23,$B653,"Y")</f>
        <v>94</v>
      </c>
      <c r="G653" s="78" t="n">
        <f aca="false">Salary_01!$L653</f>
        <v>0</v>
      </c>
      <c r="H653" s="78" t="n">
        <f aca="false">Salary_02!$L653</f>
        <v>0</v>
      </c>
      <c r="I653" s="78" t="n">
        <f aca="false">Retirement_Dist_01!$J653</f>
        <v>0</v>
      </c>
      <c r="J653" s="78" t="n">
        <f aca="false">Retirement_Dist_02!$J653</f>
        <v>0</v>
      </c>
      <c r="K653" s="78" t="n">
        <f aca="true">IF(AND(OR($B653&gt;Input!$C$31,$B653&gt;Input!$G$31),OR($B653&lt;Input!$C$25,$B653&lt;Input!$G$25)),(-1)*PMT(Input!$C$18/(100*12),(OFFSET($A$4, MAX( MATCH(Input!$C$25,$B$4:$B$1004,1), MATCH(Input!$G$25,$B$4:$B$1004,1)),0,1,1) - OFFSET($A$4, MIN( MATCH(Input!$C$31,$B$4:$B$1004,1), MATCH(Input!$G$31,$B$4:$B$1004,1)),0,1,1)),$AD$4,0,1),0)</f>
        <v>0</v>
      </c>
      <c r="L653" s="78" t="n">
        <f aca="false">IF(AND(($B653&lt;Input!$C$31),($B653&lt;Input!$G$31)),($G653+$H653+$I653+$J653),($G653+$H653+$I653+$J653+$K653))</f>
        <v>0</v>
      </c>
      <c r="M653" s="78" t="n">
        <f aca="false">Mortgage!$L653</f>
        <v>0</v>
      </c>
      <c r="N653" s="78" t="n">
        <f aca="false">$L653+$M653</f>
        <v>0</v>
      </c>
      <c r="O653" s="78" t="n">
        <f aca="false">IF(AND(($B653&lt;Input!$C$31),($B653&lt;Input!$G$31)),Expenses!$D653,(-1)*$N653)</f>
        <v>-0</v>
      </c>
      <c r="P653" s="78" t="n">
        <f aca="false">Childcare!$D653</f>
        <v>0</v>
      </c>
      <c r="Q653" s="78" t="n">
        <f aca="false">Loan_01!$E653</f>
        <v>0</v>
      </c>
      <c r="R653" s="78" t="n">
        <f aca="false">Loan_02!$E653</f>
        <v>0</v>
      </c>
      <c r="S653" s="78" t="n">
        <f aca="false">(-1)*SUM(Roth_01!$D653+Roth_02!$D653+IRA_01!$D653+IRA_02!$D653+Invest_01!$D653+Invest_02!$D653)</f>
        <v>-0</v>
      </c>
      <c r="T653" s="78" t="n">
        <f aca="false">(-1)*(IF(($B653&gt;Input!$O$24),0,Input!$O$30)+IF(($B653&gt;Input!$O$31),0,Input!$O$37)+IF(($B653&gt;Input!$O$38),0,Input!$O$44))</f>
        <v>-0</v>
      </c>
      <c r="U653" s="78" t="n">
        <f aca="false">IF(($AB652*(Input!$C$16/100)&gt;0),0,($AB652*(Input!$C$16/100)))</f>
        <v>0</v>
      </c>
      <c r="V653" s="78"/>
      <c r="W653" s="78" t="n">
        <f aca="false">IF(($N653+$O653+$P653+$Q653+$R653+$S653+$T653+$U653)&lt;0,($N653+$O653+$P653+$Q653+$R653+$S653+$T653+$U653),0)</f>
        <v>0</v>
      </c>
      <c r="X653" s="78"/>
      <c r="Y653" s="78" t="n">
        <f aca="false">IF(($N653+$O653+$P653+$Q653+$R653+$S653+$T653+$U653)&gt;=0,($N653+$O653+$P653+$Q653+$R653+$S653+$T653+$U653),0)</f>
        <v>0</v>
      </c>
      <c r="AA653" s="78" t="n">
        <f aca="false">IF(AND((($AB652+$W652-$U652)&lt;0),($Y653&gt;0)),($AA652-$K653)*(1+Input!$C$18/(12*100)),($AA652+$Y653-$K653)*(1+Input!$C$18/(12*100)))</f>
        <v>2.39996132919763E-009</v>
      </c>
      <c r="AB653" s="78" t="n">
        <f aca="false">IF(AND((($AB652+$W652-$U652)&lt;0),($Y653&gt;=0)),($AB652+$W652-$U652+$Y653)*(1+Input!$C$15/(12*100)),0)</f>
        <v>0</v>
      </c>
    </row>
    <row r="654" customFormat="false" ht="12.8" hidden="false" customHeight="false" outlineLevel="0" collapsed="false">
      <c r="A654" s="76" t="n">
        <v>650</v>
      </c>
      <c r="B654" s="77" t="n">
        <f aca="false">EOMONTH(Input!$C$7,A654)</f>
        <v>62701</v>
      </c>
      <c r="D654" s="76" t="n">
        <f aca="false">DATEDIF(Input!$C$23,$B654,"Y")</f>
        <v>94</v>
      </c>
      <c r="E654" s="76" t="n">
        <f aca="false">DATEDIF(Input!$G$23,$B654,"Y")</f>
        <v>94</v>
      </c>
      <c r="G654" s="78" t="n">
        <f aca="false">Salary_01!$L654</f>
        <v>0</v>
      </c>
      <c r="H654" s="78" t="n">
        <f aca="false">Salary_02!$L654</f>
        <v>0</v>
      </c>
      <c r="I654" s="78" t="n">
        <f aca="false">Retirement_Dist_01!$J654</f>
        <v>0</v>
      </c>
      <c r="J654" s="78" t="n">
        <f aca="false">Retirement_Dist_02!$J654</f>
        <v>0</v>
      </c>
      <c r="K654" s="78" t="n">
        <f aca="true">IF(AND(OR($B654&gt;Input!$C$31,$B654&gt;Input!$G$31),OR($B654&lt;Input!$C$25,$B654&lt;Input!$G$25)),(-1)*PMT(Input!$C$18/(100*12),(OFFSET($A$4, MAX( MATCH(Input!$C$25,$B$4:$B$1004,1), MATCH(Input!$G$25,$B$4:$B$1004,1)),0,1,1) - OFFSET($A$4, MIN( MATCH(Input!$C$31,$B$4:$B$1004,1), MATCH(Input!$G$31,$B$4:$B$1004,1)),0,1,1)),$AD$4,0,1),0)</f>
        <v>0</v>
      </c>
      <c r="L654" s="78" t="n">
        <f aca="false">IF(AND(($B654&lt;Input!$C$31),($B654&lt;Input!$G$31)),($G654+$H654+$I654+$J654),($G654+$H654+$I654+$J654+$K654))</f>
        <v>0</v>
      </c>
      <c r="M654" s="78" t="n">
        <f aca="false">Mortgage!$L654</f>
        <v>0</v>
      </c>
      <c r="N654" s="78" t="n">
        <f aca="false">$L654+$M654</f>
        <v>0</v>
      </c>
      <c r="O654" s="78" t="n">
        <f aca="false">IF(AND(($B654&lt;Input!$C$31),($B654&lt;Input!$G$31)),Expenses!$D654,(-1)*$N654)</f>
        <v>-0</v>
      </c>
      <c r="P654" s="78" t="n">
        <f aca="false">Childcare!$D654</f>
        <v>0</v>
      </c>
      <c r="Q654" s="78" t="n">
        <f aca="false">Loan_01!$E654</f>
        <v>0</v>
      </c>
      <c r="R654" s="78" t="n">
        <f aca="false">Loan_02!$E654</f>
        <v>0</v>
      </c>
      <c r="S654" s="78" t="n">
        <f aca="false">(-1)*SUM(Roth_01!$D654+Roth_02!$D654+IRA_01!$D654+IRA_02!$D654+Invest_01!$D654+Invest_02!$D654)</f>
        <v>-0</v>
      </c>
      <c r="T654" s="78" t="n">
        <f aca="false">(-1)*(IF(($B654&gt;Input!$O$24),0,Input!$O$30)+IF(($B654&gt;Input!$O$31),0,Input!$O$37)+IF(($B654&gt;Input!$O$38),0,Input!$O$44))</f>
        <v>-0</v>
      </c>
      <c r="U654" s="78" t="n">
        <f aca="false">IF(($AB653*(Input!$C$16/100)&gt;0),0,($AB653*(Input!$C$16/100)))</f>
        <v>0</v>
      </c>
      <c r="V654" s="78"/>
      <c r="W654" s="78" t="n">
        <f aca="false">IF(($N654+$O654+$P654+$Q654+$R654+$S654+$T654+$U654)&lt;0,($N654+$O654+$P654+$Q654+$R654+$S654+$T654+$U654),0)</f>
        <v>0</v>
      </c>
      <c r="X654" s="78"/>
      <c r="Y654" s="78" t="n">
        <f aca="false">IF(($N654+$O654+$P654+$Q654+$R654+$S654+$T654+$U654)&gt;=0,($N654+$O654+$P654+$Q654+$R654+$S654+$T654+$U654),0)</f>
        <v>0</v>
      </c>
      <c r="AA654" s="78" t="n">
        <f aca="false">IF(AND((($AB653+$W653-$U653)&lt;0),($Y654&gt;0)),($AA653-$K654)*(1+Input!$C$18/(12*100)),($AA653+$Y654-$K654)*(1+Input!$C$18/(12*100)))</f>
        <v>2.40006132758635E-009</v>
      </c>
      <c r="AB654" s="78" t="n">
        <f aca="false">IF(AND((($AB653+$W653-$U653)&lt;0),($Y654&gt;=0)),($AB653+$W653-$U653+$Y654)*(1+Input!$C$15/(12*100)),0)</f>
        <v>0</v>
      </c>
    </row>
    <row r="655" customFormat="false" ht="12.8" hidden="false" customHeight="false" outlineLevel="0" collapsed="false">
      <c r="A655" s="76" t="n">
        <v>651</v>
      </c>
      <c r="B655" s="77" t="n">
        <f aca="false">EOMONTH(Input!$C$7,A655)</f>
        <v>62731</v>
      </c>
      <c r="D655" s="76" t="n">
        <f aca="false">DATEDIF(Input!$C$23,$B655,"Y")</f>
        <v>94</v>
      </c>
      <c r="E655" s="76" t="n">
        <f aca="false">DATEDIF(Input!$G$23,$B655,"Y")</f>
        <v>94</v>
      </c>
      <c r="G655" s="78" t="n">
        <f aca="false">Salary_01!$L655</f>
        <v>0</v>
      </c>
      <c r="H655" s="78" t="n">
        <f aca="false">Salary_02!$L655</f>
        <v>0</v>
      </c>
      <c r="I655" s="78" t="n">
        <f aca="false">Retirement_Dist_01!$J655</f>
        <v>0</v>
      </c>
      <c r="J655" s="78" t="n">
        <f aca="false">Retirement_Dist_02!$J655</f>
        <v>0</v>
      </c>
      <c r="K655" s="78" t="n">
        <f aca="true">IF(AND(OR($B655&gt;Input!$C$31,$B655&gt;Input!$G$31),OR($B655&lt;Input!$C$25,$B655&lt;Input!$G$25)),(-1)*PMT(Input!$C$18/(100*12),(OFFSET($A$4, MAX( MATCH(Input!$C$25,$B$4:$B$1004,1), MATCH(Input!$G$25,$B$4:$B$1004,1)),0,1,1) - OFFSET($A$4, MIN( MATCH(Input!$C$31,$B$4:$B$1004,1), MATCH(Input!$G$31,$B$4:$B$1004,1)),0,1,1)),$AD$4,0,1),0)</f>
        <v>0</v>
      </c>
      <c r="L655" s="78" t="n">
        <f aca="false">IF(AND(($B655&lt;Input!$C$31),($B655&lt;Input!$G$31)),($G655+$H655+$I655+$J655),($G655+$H655+$I655+$J655+$K655))</f>
        <v>0</v>
      </c>
      <c r="M655" s="78" t="n">
        <f aca="false">Mortgage!$L655</f>
        <v>0</v>
      </c>
      <c r="N655" s="78" t="n">
        <f aca="false">$L655+$M655</f>
        <v>0</v>
      </c>
      <c r="O655" s="78" t="n">
        <f aca="false">IF(AND(($B655&lt;Input!$C$31),($B655&lt;Input!$G$31)),Expenses!$D655,(-1)*$N655)</f>
        <v>-0</v>
      </c>
      <c r="P655" s="78" t="n">
        <f aca="false">Childcare!$D655</f>
        <v>0</v>
      </c>
      <c r="Q655" s="78" t="n">
        <f aca="false">Loan_01!$E655</f>
        <v>0</v>
      </c>
      <c r="R655" s="78" t="n">
        <f aca="false">Loan_02!$E655</f>
        <v>0</v>
      </c>
      <c r="S655" s="78" t="n">
        <f aca="false">(-1)*SUM(Roth_01!$D655+Roth_02!$D655+IRA_01!$D655+IRA_02!$D655+Invest_01!$D655+Invest_02!$D655)</f>
        <v>-0</v>
      </c>
      <c r="T655" s="78" t="n">
        <f aca="false">(-1)*(IF(($B655&gt;Input!$O$24),0,Input!$O$30)+IF(($B655&gt;Input!$O$31),0,Input!$O$37)+IF(($B655&gt;Input!$O$38),0,Input!$O$44))</f>
        <v>-0</v>
      </c>
      <c r="U655" s="78" t="n">
        <f aca="false">IF(($AB654*(Input!$C$16/100)&gt;0),0,($AB654*(Input!$C$16/100)))</f>
        <v>0</v>
      </c>
      <c r="V655" s="78"/>
      <c r="W655" s="78" t="n">
        <f aca="false">IF(($N655+$O655+$P655+$Q655+$R655+$S655+$T655+$U655)&lt;0,($N655+$O655+$P655+$Q655+$R655+$S655+$T655+$U655),0)</f>
        <v>0</v>
      </c>
      <c r="X655" s="78"/>
      <c r="Y655" s="78" t="n">
        <f aca="false">IF(($N655+$O655+$P655+$Q655+$R655+$S655+$T655+$U655)&gt;=0,($N655+$O655+$P655+$Q655+$R655+$S655+$T655+$U655),0)</f>
        <v>0</v>
      </c>
      <c r="AA655" s="78" t="n">
        <f aca="false">IF(AND((($AB654+$W654-$U654)&lt;0),($Y655&gt;0)),($AA654-$K655)*(1+Input!$C$18/(12*100)),($AA654+$Y655-$K655)*(1+Input!$C$18/(12*100)))</f>
        <v>2.40016133014166E-009</v>
      </c>
      <c r="AB655" s="78" t="n">
        <f aca="false">IF(AND((($AB654+$W654-$U654)&lt;0),($Y655&gt;=0)),($AB654+$W654-$U654+$Y655)*(1+Input!$C$15/(12*100)),0)</f>
        <v>0</v>
      </c>
    </row>
    <row r="656" customFormat="false" ht="12.8" hidden="false" customHeight="false" outlineLevel="0" collapsed="false">
      <c r="A656" s="76" t="n">
        <v>652</v>
      </c>
      <c r="B656" s="77" t="n">
        <f aca="false">EOMONTH(Input!$C$7,A656)</f>
        <v>62762</v>
      </c>
      <c r="D656" s="76" t="n">
        <f aca="false">DATEDIF(Input!$C$23,$B656,"Y")</f>
        <v>94</v>
      </c>
      <c r="E656" s="76" t="n">
        <f aca="false">DATEDIF(Input!$G$23,$B656,"Y")</f>
        <v>94</v>
      </c>
      <c r="G656" s="78" t="n">
        <f aca="false">Salary_01!$L656</f>
        <v>0</v>
      </c>
      <c r="H656" s="78" t="n">
        <f aca="false">Salary_02!$L656</f>
        <v>0</v>
      </c>
      <c r="I656" s="78" t="n">
        <f aca="false">Retirement_Dist_01!$J656</f>
        <v>0</v>
      </c>
      <c r="J656" s="78" t="n">
        <f aca="false">Retirement_Dist_02!$J656</f>
        <v>0</v>
      </c>
      <c r="K656" s="78" t="n">
        <f aca="true">IF(AND(OR($B656&gt;Input!$C$31,$B656&gt;Input!$G$31),OR($B656&lt;Input!$C$25,$B656&lt;Input!$G$25)),(-1)*PMT(Input!$C$18/(100*12),(OFFSET($A$4, MAX( MATCH(Input!$C$25,$B$4:$B$1004,1), MATCH(Input!$G$25,$B$4:$B$1004,1)),0,1,1) - OFFSET($A$4, MIN( MATCH(Input!$C$31,$B$4:$B$1004,1), MATCH(Input!$G$31,$B$4:$B$1004,1)),0,1,1)),$AD$4,0,1),0)</f>
        <v>0</v>
      </c>
      <c r="L656" s="78" t="n">
        <f aca="false">IF(AND(($B656&lt;Input!$C$31),($B656&lt;Input!$G$31)),($G656+$H656+$I656+$J656),($G656+$H656+$I656+$J656+$K656))</f>
        <v>0</v>
      </c>
      <c r="M656" s="78" t="n">
        <f aca="false">Mortgage!$L656</f>
        <v>0</v>
      </c>
      <c r="N656" s="78" t="n">
        <f aca="false">$L656+$M656</f>
        <v>0</v>
      </c>
      <c r="O656" s="78" t="n">
        <f aca="false">IF(AND(($B656&lt;Input!$C$31),($B656&lt;Input!$G$31)),Expenses!$D656,(-1)*$N656)</f>
        <v>-0</v>
      </c>
      <c r="P656" s="78" t="n">
        <f aca="false">Childcare!$D656</f>
        <v>0</v>
      </c>
      <c r="Q656" s="78" t="n">
        <f aca="false">Loan_01!$E656</f>
        <v>0</v>
      </c>
      <c r="R656" s="78" t="n">
        <f aca="false">Loan_02!$E656</f>
        <v>0</v>
      </c>
      <c r="S656" s="78" t="n">
        <f aca="false">(-1)*SUM(Roth_01!$D656+Roth_02!$D656+IRA_01!$D656+IRA_02!$D656+Invest_01!$D656+Invest_02!$D656)</f>
        <v>-0</v>
      </c>
      <c r="T656" s="78" t="n">
        <f aca="false">(-1)*(IF(($B656&gt;Input!$O$24),0,Input!$O$30)+IF(($B656&gt;Input!$O$31),0,Input!$O$37)+IF(($B656&gt;Input!$O$38),0,Input!$O$44))</f>
        <v>-0</v>
      </c>
      <c r="U656" s="78" t="n">
        <f aca="false">IF(($AB655*(Input!$C$16/100)&gt;0),0,($AB655*(Input!$C$16/100)))</f>
        <v>0</v>
      </c>
      <c r="V656" s="78"/>
      <c r="W656" s="78" t="n">
        <f aca="false">IF(($N656+$O656+$P656+$Q656+$R656+$S656+$T656+$U656)&lt;0,($N656+$O656+$P656+$Q656+$R656+$S656+$T656+$U656),0)</f>
        <v>0</v>
      </c>
      <c r="X656" s="78"/>
      <c r="Y656" s="78" t="n">
        <f aca="false">IF(($N656+$O656+$P656+$Q656+$R656+$S656+$T656+$U656)&gt;=0,($N656+$O656+$P656+$Q656+$R656+$S656+$T656+$U656),0)</f>
        <v>0</v>
      </c>
      <c r="AA656" s="78" t="n">
        <f aca="false">IF(AND((($AB655+$W655-$U655)&lt;0),($Y656&gt;0)),($AA655-$K656)*(1+Input!$C$18/(12*100)),($AA655+$Y656-$K656)*(1+Input!$C$18/(12*100)))</f>
        <v>2.40026133686375E-009</v>
      </c>
      <c r="AB656" s="78" t="n">
        <f aca="false">IF(AND((($AB655+$W655-$U655)&lt;0),($Y656&gt;=0)),($AB655+$W655-$U655+$Y656)*(1+Input!$C$15/(12*100)),0)</f>
        <v>0</v>
      </c>
    </row>
    <row r="657" customFormat="false" ht="12.8" hidden="false" customHeight="false" outlineLevel="0" collapsed="false">
      <c r="A657" s="76" t="n">
        <v>653</v>
      </c>
      <c r="B657" s="77" t="n">
        <f aca="false">EOMONTH(Input!$C$7,A657)</f>
        <v>62792</v>
      </c>
      <c r="D657" s="76" t="n">
        <f aca="false">DATEDIF(Input!$C$23,$B657,"Y")</f>
        <v>94</v>
      </c>
      <c r="E657" s="76" t="n">
        <f aca="false">DATEDIF(Input!$G$23,$B657,"Y")</f>
        <v>94</v>
      </c>
      <c r="G657" s="78" t="n">
        <f aca="false">Salary_01!$L657</f>
        <v>0</v>
      </c>
      <c r="H657" s="78" t="n">
        <f aca="false">Salary_02!$L657</f>
        <v>0</v>
      </c>
      <c r="I657" s="78" t="n">
        <f aca="false">Retirement_Dist_01!$J657</f>
        <v>0</v>
      </c>
      <c r="J657" s="78" t="n">
        <f aca="false">Retirement_Dist_02!$J657</f>
        <v>0</v>
      </c>
      <c r="K657" s="78" t="n">
        <f aca="true">IF(AND(OR($B657&gt;Input!$C$31,$B657&gt;Input!$G$31),OR($B657&lt;Input!$C$25,$B657&lt;Input!$G$25)),(-1)*PMT(Input!$C$18/(100*12),(OFFSET($A$4, MAX( MATCH(Input!$C$25,$B$4:$B$1004,1), MATCH(Input!$G$25,$B$4:$B$1004,1)),0,1,1) - OFFSET($A$4, MIN( MATCH(Input!$C$31,$B$4:$B$1004,1), MATCH(Input!$G$31,$B$4:$B$1004,1)),0,1,1)),$AD$4,0,1),0)</f>
        <v>0</v>
      </c>
      <c r="L657" s="78" t="n">
        <f aca="false">IF(AND(($B657&lt;Input!$C$31),($B657&lt;Input!$G$31)),($G657+$H657+$I657+$J657),($G657+$H657+$I657+$J657+$K657))</f>
        <v>0</v>
      </c>
      <c r="M657" s="78" t="n">
        <f aca="false">Mortgage!$L657</f>
        <v>0</v>
      </c>
      <c r="N657" s="78" t="n">
        <f aca="false">$L657+$M657</f>
        <v>0</v>
      </c>
      <c r="O657" s="78" t="n">
        <f aca="false">IF(AND(($B657&lt;Input!$C$31),($B657&lt;Input!$G$31)),Expenses!$D657,(-1)*$N657)</f>
        <v>-0</v>
      </c>
      <c r="P657" s="78" t="n">
        <f aca="false">Childcare!$D657</f>
        <v>0</v>
      </c>
      <c r="Q657" s="78" t="n">
        <f aca="false">Loan_01!$E657</f>
        <v>0</v>
      </c>
      <c r="R657" s="78" t="n">
        <f aca="false">Loan_02!$E657</f>
        <v>0</v>
      </c>
      <c r="S657" s="78" t="n">
        <f aca="false">(-1)*SUM(Roth_01!$D657+Roth_02!$D657+IRA_01!$D657+IRA_02!$D657+Invest_01!$D657+Invest_02!$D657)</f>
        <v>-0</v>
      </c>
      <c r="T657" s="78" t="n">
        <f aca="false">(-1)*(IF(($B657&gt;Input!$O$24),0,Input!$O$30)+IF(($B657&gt;Input!$O$31),0,Input!$O$37)+IF(($B657&gt;Input!$O$38),0,Input!$O$44))</f>
        <v>-0</v>
      </c>
      <c r="U657" s="78" t="n">
        <f aca="false">IF(($AB656*(Input!$C$16/100)&gt;0),0,($AB656*(Input!$C$16/100)))</f>
        <v>0</v>
      </c>
      <c r="V657" s="78"/>
      <c r="W657" s="78" t="n">
        <f aca="false">IF(($N657+$O657+$P657+$Q657+$R657+$S657+$T657+$U657)&lt;0,($N657+$O657+$P657+$Q657+$R657+$S657+$T657+$U657),0)</f>
        <v>0</v>
      </c>
      <c r="X657" s="78"/>
      <c r="Y657" s="78" t="n">
        <f aca="false">IF(($N657+$O657+$P657+$Q657+$R657+$S657+$T657+$U657)&gt;=0,($N657+$O657+$P657+$Q657+$R657+$S657+$T657+$U657),0)</f>
        <v>0</v>
      </c>
      <c r="AA657" s="78" t="n">
        <f aca="false">IF(AND((($AB656+$W656-$U656)&lt;0),($Y657&gt;0)),($AA656-$K657)*(1+Input!$C$18/(12*100)),($AA656+$Y657-$K657)*(1+Input!$C$18/(12*100)))</f>
        <v>2.40036134775279E-009</v>
      </c>
      <c r="AB657" s="78" t="n">
        <f aca="false">IF(AND((($AB656+$W656-$U656)&lt;0),($Y657&gt;=0)),($AB656+$W656-$U656+$Y657)*(1+Input!$C$15/(12*100)),0)</f>
        <v>0</v>
      </c>
    </row>
    <row r="658" customFormat="false" ht="12.8" hidden="false" customHeight="false" outlineLevel="0" collapsed="false">
      <c r="A658" s="76" t="n">
        <v>654</v>
      </c>
      <c r="B658" s="77" t="n">
        <f aca="false">EOMONTH(Input!$C$7,A658)</f>
        <v>62823</v>
      </c>
      <c r="D658" s="76" t="n">
        <f aca="false">DATEDIF(Input!$C$23,$B658,"Y")</f>
        <v>94</v>
      </c>
      <c r="E658" s="76" t="n">
        <f aca="false">DATEDIF(Input!$G$23,$B658,"Y")</f>
        <v>94</v>
      </c>
      <c r="G658" s="78" t="n">
        <f aca="false">Salary_01!$L658</f>
        <v>0</v>
      </c>
      <c r="H658" s="78" t="n">
        <f aca="false">Salary_02!$L658</f>
        <v>0</v>
      </c>
      <c r="I658" s="78" t="n">
        <f aca="false">Retirement_Dist_01!$J658</f>
        <v>0</v>
      </c>
      <c r="J658" s="78" t="n">
        <f aca="false">Retirement_Dist_02!$J658</f>
        <v>0</v>
      </c>
      <c r="K658" s="78" t="n">
        <f aca="true">IF(AND(OR($B658&gt;Input!$C$31,$B658&gt;Input!$G$31),OR($B658&lt;Input!$C$25,$B658&lt;Input!$G$25)),(-1)*PMT(Input!$C$18/(100*12),(OFFSET($A$4, MAX( MATCH(Input!$C$25,$B$4:$B$1004,1), MATCH(Input!$G$25,$B$4:$B$1004,1)),0,1,1) - OFFSET($A$4, MIN( MATCH(Input!$C$31,$B$4:$B$1004,1), MATCH(Input!$G$31,$B$4:$B$1004,1)),0,1,1)),$AD$4,0,1),0)</f>
        <v>0</v>
      </c>
      <c r="L658" s="78" t="n">
        <f aca="false">IF(AND(($B658&lt;Input!$C$31),($B658&lt;Input!$G$31)),($G658+$H658+$I658+$J658),($G658+$H658+$I658+$J658+$K658))</f>
        <v>0</v>
      </c>
      <c r="M658" s="78" t="n">
        <f aca="false">Mortgage!$L658</f>
        <v>0</v>
      </c>
      <c r="N658" s="78" t="n">
        <f aca="false">$L658+$M658</f>
        <v>0</v>
      </c>
      <c r="O658" s="78" t="n">
        <f aca="false">IF(AND(($B658&lt;Input!$C$31),($B658&lt;Input!$G$31)),Expenses!$D658,(-1)*$N658)</f>
        <v>-0</v>
      </c>
      <c r="P658" s="78" t="n">
        <f aca="false">Childcare!$D658</f>
        <v>0</v>
      </c>
      <c r="Q658" s="78" t="n">
        <f aca="false">Loan_01!$E658</f>
        <v>0</v>
      </c>
      <c r="R658" s="78" t="n">
        <f aca="false">Loan_02!$E658</f>
        <v>0</v>
      </c>
      <c r="S658" s="78" t="n">
        <f aca="false">(-1)*SUM(Roth_01!$D658+Roth_02!$D658+IRA_01!$D658+IRA_02!$D658+Invest_01!$D658+Invest_02!$D658)</f>
        <v>-0</v>
      </c>
      <c r="T658" s="78" t="n">
        <f aca="false">(-1)*(IF(($B658&gt;Input!$O$24),0,Input!$O$30)+IF(($B658&gt;Input!$O$31),0,Input!$O$37)+IF(($B658&gt;Input!$O$38),0,Input!$O$44))</f>
        <v>-0</v>
      </c>
      <c r="U658" s="78" t="n">
        <f aca="false">IF(($AB657*(Input!$C$16/100)&gt;0),0,($AB657*(Input!$C$16/100)))</f>
        <v>0</v>
      </c>
      <c r="V658" s="78"/>
      <c r="W658" s="78" t="n">
        <f aca="false">IF(($N658+$O658+$P658+$Q658+$R658+$S658+$T658+$U658)&lt;0,($N658+$O658+$P658+$Q658+$R658+$S658+$T658+$U658),0)</f>
        <v>0</v>
      </c>
      <c r="X658" s="78"/>
      <c r="Y658" s="78" t="n">
        <f aca="false">IF(($N658+$O658+$P658+$Q658+$R658+$S658+$T658+$U658)&gt;=0,($N658+$O658+$P658+$Q658+$R658+$S658+$T658+$U658),0)</f>
        <v>0</v>
      </c>
      <c r="AA658" s="78" t="n">
        <f aca="false">IF(AND((($AB657+$W657-$U657)&lt;0),($Y658&gt;0)),($AA657-$K658)*(1+Input!$C$18/(12*100)),($AA657+$Y658-$K658)*(1+Input!$C$18/(12*100)))</f>
        <v>2.40046136280895E-009</v>
      </c>
      <c r="AB658" s="78" t="n">
        <f aca="false">IF(AND((($AB657+$W657-$U657)&lt;0),($Y658&gt;=0)),($AB657+$W657-$U657+$Y658)*(1+Input!$C$15/(12*100)),0)</f>
        <v>0</v>
      </c>
    </row>
    <row r="659" customFormat="false" ht="12.8" hidden="false" customHeight="false" outlineLevel="0" collapsed="false">
      <c r="A659" s="76" t="n">
        <v>655</v>
      </c>
      <c r="B659" s="77" t="n">
        <f aca="false">EOMONTH(Input!$C$7,A659)</f>
        <v>62854</v>
      </c>
      <c r="D659" s="76" t="n">
        <f aca="false">DATEDIF(Input!$C$23,$B659,"Y")</f>
        <v>94</v>
      </c>
      <c r="E659" s="76" t="n">
        <f aca="false">DATEDIF(Input!$G$23,$B659,"Y")</f>
        <v>94</v>
      </c>
      <c r="G659" s="78" t="n">
        <f aca="false">Salary_01!$L659</f>
        <v>0</v>
      </c>
      <c r="H659" s="78" t="n">
        <f aca="false">Salary_02!$L659</f>
        <v>0</v>
      </c>
      <c r="I659" s="78" t="n">
        <f aca="false">Retirement_Dist_01!$J659</f>
        <v>0</v>
      </c>
      <c r="J659" s="78" t="n">
        <f aca="false">Retirement_Dist_02!$J659</f>
        <v>0</v>
      </c>
      <c r="K659" s="78" t="n">
        <f aca="true">IF(AND(OR($B659&gt;Input!$C$31,$B659&gt;Input!$G$31),OR($B659&lt;Input!$C$25,$B659&lt;Input!$G$25)),(-1)*PMT(Input!$C$18/(100*12),(OFFSET($A$4, MAX( MATCH(Input!$C$25,$B$4:$B$1004,1), MATCH(Input!$G$25,$B$4:$B$1004,1)),0,1,1) - OFFSET($A$4, MIN( MATCH(Input!$C$31,$B$4:$B$1004,1), MATCH(Input!$G$31,$B$4:$B$1004,1)),0,1,1)),$AD$4,0,1),0)</f>
        <v>0</v>
      </c>
      <c r="L659" s="78" t="n">
        <f aca="false">IF(AND(($B659&lt;Input!$C$31),($B659&lt;Input!$G$31)),($G659+$H659+$I659+$J659),($G659+$H659+$I659+$J659+$K659))</f>
        <v>0</v>
      </c>
      <c r="M659" s="78" t="n">
        <f aca="false">Mortgage!$L659</f>
        <v>0</v>
      </c>
      <c r="N659" s="78" t="n">
        <f aca="false">$L659+$M659</f>
        <v>0</v>
      </c>
      <c r="O659" s="78" t="n">
        <f aca="false">IF(AND(($B659&lt;Input!$C$31),($B659&lt;Input!$G$31)),Expenses!$D659,(-1)*$N659)</f>
        <v>-0</v>
      </c>
      <c r="P659" s="78" t="n">
        <f aca="false">Childcare!$D659</f>
        <v>0</v>
      </c>
      <c r="Q659" s="78" t="n">
        <f aca="false">Loan_01!$E659</f>
        <v>0</v>
      </c>
      <c r="R659" s="78" t="n">
        <f aca="false">Loan_02!$E659</f>
        <v>0</v>
      </c>
      <c r="S659" s="78" t="n">
        <f aca="false">(-1)*SUM(Roth_01!$D659+Roth_02!$D659+IRA_01!$D659+IRA_02!$D659+Invest_01!$D659+Invest_02!$D659)</f>
        <v>-0</v>
      </c>
      <c r="T659" s="78" t="n">
        <f aca="false">(-1)*(IF(($B659&gt;Input!$O$24),0,Input!$O$30)+IF(($B659&gt;Input!$O$31),0,Input!$O$37)+IF(($B659&gt;Input!$O$38),0,Input!$O$44))</f>
        <v>-0</v>
      </c>
      <c r="U659" s="78" t="n">
        <f aca="false">IF(($AB658*(Input!$C$16/100)&gt;0),0,($AB658*(Input!$C$16/100)))</f>
        <v>0</v>
      </c>
      <c r="V659" s="78"/>
      <c r="W659" s="78" t="n">
        <f aca="false">IF(($N659+$O659+$P659+$Q659+$R659+$S659+$T659+$U659)&lt;0,($N659+$O659+$P659+$Q659+$R659+$S659+$T659+$U659),0)</f>
        <v>0</v>
      </c>
      <c r="X659" s="78"/>
      <c r="Y659" s="78" t="n">
        <f aca="false">IF(($N659+$O659+$P659+$Q659+$R659+$S659+$T659+$U659)&gt;=0,($N659+$O659+$P659+$Q659+$R659+$S659+$T659+$U659),0)</f>
        <v>0</v>
      </c>
      <c r="AA659" s="78" t="n">
        <f aca="false">IF(AND((($AB658+$W658-$U658)&lt;0),($Y659&gt;0)),($AA658-$K659)*(1+Input!$C$18/(12*100)),($AA658+$Y659-$K659)*(1+Input!$C$18/(12*100)))</f>
        <v>2.4005613820324E-009</v>
      </c>
      <c r="AB659" s="78" t="n">
        <f aca="false">IF(AND((($AB658+$W658-$U658)&lt;0),($Y659&gt;=0)),($AB658+$W658-$U658+$Y659)*(1+Input!$C$15/(12*100)),0)</f>
        <v>0</v>
      </c>
    </row>
    <row r="660" customFormat="false" ht="12.8" hidden="false" customHeight="false" outlineLevel="0" collapsed="false">
      <c r="A660" s="76" t="n">
        <v>656</v>
      </c>
      <c r="B660" s="77" t="n">
        <f aca="false">EOMONTH(Input!$C$7,A660)</f>
        <v>62883</v>
      </c>
      <c r="D660" s="76" t="n">
        <f aca="false">DATEDIF(Input!$C$23,$B660,"Y")</f>
        <v>94</v>
      </c>
      <c r="E660" s="76" t="n">
        <f aca="false">DATEDIF(Input!$G$23,$B660,"Y")</f>
        <v>94</v>
      </c>
      <c r="G660" s="78" t="n">
        <f aca="false">Salary_01!$L660</f>
        <v>0</v>
      </c>
      <c r="H660" s="78" t="n">
        <f aca="false">Salary_02!$L660</f>
        <v>0</v>
      </c>
      <c r="I660" s="78" t="n">
        <f aca="false">Retirement_Dist_01!$J660</f>
        <v>0</v>
      </c>
      <c r="J660" s="78" t="n">
        <f aca="false">Retirement_Dist_02!$J660</f>
        <v>0</v>
      </c>
      <c r="K660" s="78" t="n">
        <f aca="true">IF(AND(OR($B660&gt;Input!$C$31,$B660&gt;Input!$G$31),OR($B660&lt;Input!$C$25,$B660&lt;Input!$G$25)),(-1)*PMT(Input!$C$18/(100*12),(OFFSET($A$4, MAX( MATCH(Input!$C$25,$B$4:$B$1004,1), MATCH(Input!$G$25,$B$4:$B$1004,1)),0,1,1) - OFFSET($A$4, MIN( MATCH(Input!$C$31,$B$4:$B$1004,1), MATCH(Input!$G$31,$B$4:$B$1004,1)),0,1,1)),$AD$4,0,1),0)</f>
        <v>0</v>
      </c>
      <c r="L660" s="78" t="n">
        <f aca="false">IF(AND(($B660&lt;Input!$C$31),($B660&lt;Input!$G$31)),($G660+$H660+$I660+$J660),($G660+$H660+$I660+$J660+$K660))</f>
        <v>0</v>
      </c>
      <c r="M660" s="78" t="n">
        <f aca="false">Mortgage!$L660</f>
        <v>0</v>
      </c>
      <c r="N660" s="78" t="n">
        <f aca="false">$L660+$M660</f>
        <v>0</v>
      </c>
      <c r="O660" s="78" t="n">
        <f aca="false">IF(AND(($B660&lt;Input!$C$31),($B660&lt;Input!$G$31)),Expenses!$D660,(-1)*$N660)</f>
        <v>-0</v>
      </c>
      <c r="P660" s="78" t="n">
        <f aca="false">Childcare!$D660</f>
        <v>0</v>
      </c>
      <c r="Q660" s="78" t="n">
        <f aca="false">Loan_01!$E660</f>
        <v>0</v>
      </c>
      <c r="R660" s="78" t="n">
        <f aca="false">Loan_02!$E660</f>
        <v>0</v>
      </c>
      <c r="S660" s="78" t="n">
        <f aca="false">(-1)*SUM(Roth_01!$D660+Roth_02!$D660+IRA_01!$D660+IRA_02!$D660+Invest_01!$D660+Invest_02!$D660)</f>
        <v>-0</v>
      </c>
      <c r="T660" s="78" t="n">
        <f aca="false">(-1)*(IF(($B660&gt;Input!$O$24),0,Input!$O$30)+IF(($B660&gt;Input!$O$31),0,Input!$O$37)+IF(($B660&gt;Input!$O$38),0,Input!$O$44))</f>
        <v>-0</v>
      </c>
      <c r="U660" s="78" t="n">
        <f aca="false">IF(($AB659*(Input!$C$16/100)&gt;0),0,($AB659*(Input!$C$16/100)))</f>
        <v>0</v>
      </c>
      <c r="V660" s="78"/>
      <c r="W660" s="78" t="n">
        <f aca="false">IF(($N660+$O660+$P660+$Q660+$R660+$S660+$T660+$U660)&lt;0,($N660+$O660+$P660+$Q660+$R660+$S660+$T660+$U660),0)</f>
        <v>0</v>
      </c>
      <c r="X660" s="78"/>
      <c r="Y660" s="78" t="n">
        <f aca="false">IF(($N660+$O660+$P660+$Q660+$R660+$S660+$T660+$U660)&gt;=0,($N660+$O660+$P660+$Q660+$R660+$S660+$T660+$U660),0)</f>
        <v>0</v>
      </c>
      <c r="AA660" s="78" t="n">
        <f aca="false">IF(AND((($AB659+$W659-$U659)&lt;0),($Y660&gt;0)),($AA659-$K660)*(1+Input!$C$18/(12*100)),($AA659+$Y660-$K660)*(1+Input!$C$18/(12*100)))</f>
        <v>2.40066140542332E-009</v>
      </c>
      <c r="AB660" s="78" t="n">
        <f aca="false">IF(AND((($AB659+$W659-$U659)&lt;0),($Y660&gt;=0)),($AB659+$W659-$U659+$Y660)*(1+Input!$C$15/(12*100)),0)</f>
        <v>0</v>
      </c>
    </row>
    <row r="661" customFormat="false" ht="12.8" hidden="false" customHeight="false" outlineLevel="0" collapsed="false">
      <c r="A661" s="76" t="n">
        <v>657</v>
      </c>
      <c r="B661" s="77" t="n">
        <f aca="false">EOMONTH(Input!$C$7,A661)</f>
        <v>62914</v>
      </c>
      <c r="D661" s="76" t="n">
        <f aca="false">DATEDIF(Input!$C$23,$B661,"Y")</f>
        <v>94</v>
      </c>
      <c r="E661" s="76" t="n">
        <f aca="false">DATEDIF(Input!$G$23,$B661,"Y")</f>
        <v>94</v>
      </c>
      <c r="G661" s="78" t="n">
        <f aca="false">Salary_01!$L661</f>
        <v>0</v>
      </c>
      <c r="H661" s="78" t="n">
        <f aca="false">Salary_02!$L661</f>
        <v>0</v>
      </c>
      <c r="I661" s="78" t="n">
        <f aca="false">Retirement_Dist_01!$J661</f>
        <v>0</v>
      </c>
      <c r="J661" s="78" t="n">
        <f aca="false">Retirement_Dist_02!$J661</f>
        <v>0</v>
      </c>
      <c r="K661" s="78" t="n">
        <f aca="true">IF(AND(OR($B661&gt;Input!$C$31,$B661&gt;Input!$G$31),OR($B661&lt;Input!$C$25,$B661&lt;Input!$G$25)),(-1)*PMT(Input!$C$18/(100*12),(OFFSET($A$4, MAX( MATCH(Input!$C$25,$B$4:$B$1004,1), MATCH(Input!$G$25,$B$4:$B$1004,1)),0,1,1) - OFFSET($A$4, MIN( MATCH(Input!$C$31,$B$4:$B$1004,1), MATCH(Input!$G$31,$B$4:$B$1004,1)),0,1,1)),$AD$4,0,1),0)</f>
        <v>0</v>
      </c>
      <c r="L661" s="78" t="n">
        <f aca="false">IF(AND(($B661&lt;Input!$C$31),($B661&lt;Input!$G$31)),($G661+$H661+$I661+$J661),($G661+$H661+$I661+$J661+$K661))</f>
        <v>0</v>
      </c>
      <c r="M661" s="78" t="n">
        <f aca="false">Mortgage!$L661</f>
        <v>0</v>
      </c>
      <c r="N661" s="78" t="n">
        <f aca="false">$L661+$M661</f>
        <v>0</v>
      </c>
      <c r="O661" s="78" t="n">
        <f aca="false">IF(AND(($B661&lt;Input!$C$31),($B661&lt;Input!$G$31)),Expenses!$D661,(-1)*$N661)</f>
        <v>-0</v>
      </c>
      <c r="P661" s="78" t="n">
        <f aca="false">Childcare!$D661</f>
        <v>0</v>
      </c>
      <c r="Q661" s="78" t="n">
        <f aca="false">Loan_01!$E661</f>
        <v>0</v>
      </c>
      <c r="R661" s="78" t="n">
        <f aca="false">Loan_02!$E661</f>
        <v>0</v>
      </c>
      <c r="S661" s="78" t="n">
        <f aca="false">(-1)*SUM(Roth_01!$D661+Roth_02!$D661+IRA_01!$D661+IRA_02!$D661+Invest_01!$D661+Invest_02!$D661)</f>
        <v>-0</v>
      </c>
      <c r="T661" s="78" t="n">
        <f aca="false">(-1)*(IF(($B661&gt;Input!$O$24),0,Input!$O$30)+IF(($B661&gt;Input!$O$31),0,Input!$O$37)+IF(($B661&gt;Input!$O$38),0,Input!$O$44))</f>
        <v>-0</v>
      </c>
      <c r="U661" s="78" t="n">
        <f aca="false">IF(($AB660*(Input!$C$16/100)&gt;0),0,($AB660*(Input!$C$16/100)))</f>
        <v>0</v>
      </c>
      <c r="V661" s="78"/>
      <c r="W661" s="78" t="n">
        <f aca="false">IF(($N661+$O661+$P661+$Q661+$R661+$S661+$T661+$U661)&lt;0,($N661+$O661+$P661+$Q661+$R661+$S661+$T661+$U661),0)</f>
        <v>0</v>
      </c>
      <c r="X661" s="78"/>
      <c r="Y661" s="78" t="n">
        <f aca="false">IF(($N661+$O661+$P661+$Q661+$R661+$S661+$T661+$U661)&gt;=0,($N661+$O661+$P661+$Q661+$R661+$S661+$T661+$U661),0)</f>
        <v>0</v>
      </c>
      <c r="AA661" s="78" t="n">
        <f aca="false">IF(AND((($AB660+$W660-$U660)&lt;0),($Y661&gt;0)),($AA660-$K661)*(1+Input!$C$18/(12*100)),($AA660+$Y661-$K661)*(1+Input!$C$18/(12*100)))</f>
        <v>2.40076143298188E-009</v>
      </c>
      <c r="AB661" s="78" t="n">
        <f aca="false">IF(AND((($AB660+$W660-$U660)&lt;0),($Y661&gt;=0)),($AB660+$W660-$U660+$Y661)*(1+Input!$C$15/(12*100)),0)</f>
        <v>0</v>
      </c>
    </row>
    <row r="662" customFormat="false" ht="12.8" hidden="false" customHeight="false" outlineLevel="0" collapsed="false">
      <c r="A662" s="76" t="n">
        <v>658</v>
      </c>
      <c r="B662" s="77" t="n">
        <f aca="false">EOMONTH(Input!$C$7,A662)</f>
        <v>62944</v>
      </c>
      <c r="D662" s="76" t="n">
        <f aca="false">DATEDIF(Input!$C$23,$B662,"Y")</f>
        <v>94</v>
      </c>
      <c r="E662" s="76" t="n">
        <f aca="false">DATEDIF(Input!$G$23,$B662,"Y")</f>
        <v>94</v>
      </c>
      <c r="G662" s="78" t="n">
        <f aca="false">Salary_01!$L662</f>
        <v>0</v>
      </c>
      <c r="H662" s="78" t="n">
        <f aca="false">Salary_02!$L662</f>
        <v>0</v>
      </c>
      <c r="I662" s="78" t="n">
        <f aca="false">Retirement_Dist_01!$J662</f>
        <v>0</v>
      </c>
      <c r="J662" s="78" t="n">
        <f aca="false">Retirement_Dist_02!$J662</f>
        <v>0</v>
      </c>
      <c r="K662" s="78" t="n">
        <f aca="true">IF(AND(OR($B662&gt;Input!$C$31,$B662&gt;Input!$G$31),OR($B662&lt;Input!$C$25,$B662&lt;Input!$G$25)),(-1)*PMT(Input!$C$18/(100*12),(OFFSET($A$4, MAX( MATCH(Input!$C$25,$B$4:$B$1004,1), MATCH(Input!$G$25,$B$4:$B$1004,1)),0,1,1) - OFFSET($A$4, MIN( MATCH(Input!$C$31,$B$4:$B$1004,1), MATCH(Input!$G$31,$B$4:$B$1004,1)),0,1,1)),$AD$4,0,1),0)</f>
        <v>0</v>
      </c>
      <c r="L662" s="78" t="n">
        <f aca="false">IF(AND(($B662&lt;Input!$C$31),($B662&lt;Input!$G$31)),($G662+$H662+$I662+$J662),($G662+$H662+$I662+$J662+$K662))</f>
        <v>0</v>
      </c>
      <c r="M662" s="78" t="n">
        <f aca="false">Mortgage!$L662</f>
        <v>0</v>
      </c>
      <c r="N662" s="78" t="n">
        <f aca="false">$L662+$M662</f>
        <v>0</v>
      </c>
      <c r="O662" s="78" t="n">
        <f aca="false">IF(AND(($B662&lt;Input!$C$31),($B662&lt;Input!$G$31)),Expenses!$D662,(-1)*$N662)</f>
        <v>-0</v>
      </c>
      <c r="P662" s="78" t="n">
        <f aca="false">Childcare!$D662</f>
        <v>0</v>
      </c>
      <c r="Q662" s="78" t="n">
        <f aca="false">Loan_01!$E662</f>
        <v>0</v>
      </c>
      <c r="R662" s="78" t="n">
        <f aca="false">Loan_02!$E662</f>
        <v>0</v>
      </c>
      <c r="S662" s="78" t="n">
        <f aca="false">(-1)*SUM(Roth_01!$D662+Roth_02!$D662+IRA_01!$D662+IRA_02!$D662+Invest_01!$D662+Invest_02!$D662)</f>
        <v>-0</v>
      </c>
      <c r="T662" s="78" t="n">
        <f aca="false">(-1)*(IF(($B662&gt;Input!$O$24),0,Input!$O$30)+IF(($B662&gt;Input!$O$31),0,Input!$O$37)+IF(($B662&gt;Input!$O$38),0,Input!$O$44))</f>
        <v>-0</v>
      </c>
      <c r="U662" s="78" t="n">
        <f aca="false">IF(($AB661*(Input!$C$16/100)&gt;0),0,($AB661*(Input!$C$16/100)))</f>
        <v>0</v>
      </c>
      <c r="V662" s="78"/>
      <c r="W662" s="78" t="n">
        <f aca="false">IF(($N662+$O662+$P662+$Q662+$R662+$S662+$T662+$U662)&lt;0,($N662+$O662+$P662+$Q662+$R662+$S662+$T662+$U662),0)</f>
        <v>0</v>
      </c>
      <c r="X662" s="78"/>
      <c r="Y662" s="78" t="n">
        <f aca="false">IF(($N662+$O662+$P662+$Q662+$R662+$S662+$T662+$U662)&gt;=0,($N662+$O662+$P662+$Q662+$R662+$S662+$T662+$U662),0)</f>
        <v>0</v>
      </c>
      <c r="AA662" s="78" t="n">
        <f aca="false">IF(AND((($AB661+$W661-$U661)&lt;0),($Y662&gt;0)),($AA661-$K662)*(1+Input!$C$18/(12*100)),($AA661+$Y662-$K662)*(1+Input!$C$18/(12*100)))</f>
        <v>2.40086146470825E-009</v>
      </c>
      <c r="AB662" s="78" t="n">
        <f aca="false">IF(AND((($AB661+$W661-$U661)&lt;0),($Y662&gt;=0)),($AB661+$W661-$U661+$Y662)*(1+Input!$C$15/(12*100)),0)</f>
        <v>0</v>
      </c>
    </row>
    <row r="663" customFormat="false" ht="12.8" hidden="false" customHeight="false" outlineLevel="0" collapsed="false">
      <c r="A663" s="76" t="n">
        <v>659</v>
      </c>
      <c r="B663" s="77" t="n">
        <f aca="false">EOMONTH(Input!$C$7,A663)</f>
        <v>62975</v>
      </c>
      <c r="D663" s="76" t="n">
        <f aca="false">DATEDIF(Input!$C$23,$B663,"Y")</f>
        <v>95</v>
      </c>
      <c r="E663" s="76" t="n">
        <f aca="false">DATEDIF(Input!$G$23,$B663,"Y")</f>
        <v>95</v>
      </c>
      <c r="G663" s="78" t="n">
        <f aca="false">Salary_01!$L663</f>
        <v>0</v>
      </c>
      <c r="H663" s="78" t="n">
        <f aca="false">Salary_02!$L663</f>
        <v>0</v>
      </c>
      <c r="I663" s="78" t="n">
        <f aca="false">Retirement_Dist_01!$J663</f>
        <v>0</v>
      </c>
      <c r="J663" s="78" t="n">
        <f aca="false">Retirement_Dist_02!$J663</f>
        <v>0</v>
      </c>
      <c r="K663" s="78" t="n">
        <f aca="true">IF(AND(OR($B663&gt;Input!$C$31,$B663&gt;Input!$G$31),OR($B663&lt;Input!$C$25,$B663&lt;Input!$G$25)),(-1)*PMT(Input!$C$18/(100*12),(OFFSET($A$4, MAX( MATCH(Input!$C$25,$B$4:$B$1004,1), MATCH(Input!$G$25,$B$4:$B$1004,1)),0,1,1) - OFFSET($A$4, MIN( MATCH(Input!$C$31,$B$4:$B$1004,1), MATCH(Input!$G$31,$B$4:$B$1004,1)),0,1,1)),$AD$4,0,1),0)</f>
        <v>0</v>
      </c>
      <c r="L663" s="78" t="n">
        <f aca="false">IF(AND(($B663&lt;Input!$C$31),($B663&lt;Input!$G$31)),($G663+$H663+$I663+$J663),($G663+$H663+$I663+$J663+$K663))</f>
        <v>0</v>
      </c>
      <c r="M663" s="78" t="n">
        <f aca="false">Mortgage!$L663</f>
        <v>0</v>
      </c>
      <c r="N663" s="78" t="n">
        <f aca="false">$L663+$M663</f>
        <v>0</v>
      </c>
      <c r="O663" s="78" t="n">
        <f aca="false">IF(AND(($B663&lt;Input!$C$31),($B663&lt;Input!$G$31)),Expenses!$D663,(-1)*$N663)</f>
        <v>-0</v>
      </c>
      <c r="P663" s="78" t="n">
        <f aca="false">Childcare!$D663</f>
        <v>0</v>
      </c>
      <c r="Q663" s="78" t="n">
        <f aca="false">Loan_01!$E663</f>
        <v>0</v>
      </c>
      <c r="R663" s="78" t="n">
        <f aca="false">Loan_02!$E663</f>
        <v>0</v>
      </c>
      <c r="S663" s="78" t="n">
        <f aca="false">(-1)*SUM(Roth_01!$D663+Roth_02!$D663+IRA_01!$D663+IRA_02!$D663+Invest_01!$D663+Invest_02!$D663)</f>
        <v>-0</v>
      </c>
      <c r="T663" s="78" t="n">
        <f aca="false">(-1)*(IF(($B663&gt;Input!$O$24),0,Input!$O$30)+IF(($B663&gt;Input!$O$31),0,Input!$O$37)+IF(($B663&gt;Input!$O$38),0,Input!$O$44))</f>
        <v>-0</v>
      </c>
      <c r="U663" s="78" t="n">
        <f aca="false">IF(($AB662*(Input!$C$16/100)&gt;0),0,($AB662*(Input!$C$16/100)))</f>
        <v>0</v>
      </c>
      <c r="V663" s="78"/>
      <c r="W663" s="78" t="n">
        <f aca="false">IF(($N663+$O663+$P663+$Q663+$R663+$S663+$T663+$U663)&lt;0,($N663+$O663+$P663+$Q663+$R663+$S663+$T663+$U663),0)</f>
        <v>0</v>
      </c>
      <c r="X663" s="78"/>
      <c r="Y663" s="78" t="n">
        <f aca="false">IF(($N663+$O663+$P663+$Q663+$R663+$S663+$T663+$U663)&gt;=0,($N663+$O663+$P663+$Q663+$R663+$S663+$T663+$U663),0)</f>
        <v>0</v>
      </c>
      <c r="AA663" s="78" t="n">
        <f aca="false">IF(AND((($AB662+$W662-$U662)&lt;0),($Y663&gt;0)),($AA662-$K663)*(1+Input!$C$18/(12*100)),($AA662+$Y663-$K663)*(1+Input!$C$18/(12*100)))</f>
        <v>2.40096150060261E-009</v>
      </c>
      <c r="AB663" s="78" t="n">
        <f aca="false">IF(AND((($AB662+$W662-$U662)&lt;0),($Y663&gt;=0)),($AB662+$W662-$U662+$Y663)*(1+Input!$C$15/(12*100)),0)</f>
        <v>0</v>
      </c>
    </row>
    <row r="664" customFormat="false" ht="12.8" hidden="false" customHeight="false" outlineLevel="0" collapsed="false">
      <c r="A664" s="76" t="n">
        <v>660</v>
      </c>
      <c r="B664" s="77" t="n">
        <f aca="false">EOMONTH(Input!$C$7,A664)</f>
        <v>63005</v>
      </c>
      <c r="D664" s="76" t="n">
        <f aca="false">DATEDIF(Input!$C$23,$B664,"Y")</f>
        <v>95</v>
      </c>
      <c r="E664" s="76" t="n">
        <f aca="false">DATEDIF(Input!$G$23,$B664,"Y")</f>
        <v>95</v>
      </c>
      <c r="G664" s="78" t="n">
        <f aca="false">Salary_01!$L664</f>
        <v>0</v>
      </c>
      <c r="H664" s="78" t="n">
        <f aca="false">Salary_02!$L664</f>
        <v>0</v>
      </c>
      <c r="I664" s="78" t="n">
        <f aca="false">Retirement_Dist_01!$J664</f>
        <v>0</v>
      </c>
      <c r="J664" s="78" t="n">
        <f aca="false">Retirement_Dist_02!$J664</f>
        <v>0</v>
      </c>
      <c r="K664" s="78" t="n">
        <f aca="true">IF(AND(OR($B664&gt;Input!$C$31,$B664&gt;Input!$G$31),OR($B664&lt;Input!$C$25,$B664&lt;Input!$G$25)),(-1)*PMT(Input!$C$18/(100*12),(OFFSET($A$4, MAX( MATCH(Input!$C$25,$B$4:$B$1004,1), MATCH(Input!$G$25,$B$4:$B$1004,1)),0,1,1) - OFFSET($A$4, MIN( MATCH(Input!$C$31,$B$4:$B$1004,1), MATCH(Input!$G$31,$B$4:$B$1004,1)),0,1,1)),$AD$4,0,1),0)</f>
        <v>0</v>
      </c>
      <c r="L664" s="78" t="n">
        <f aca="false">IF(AND(($B664&lt;Input!$C$31),($B664&lt;Input!$G$31)),($G664+$H664+$I664+$J664),($G664+$H664+$I664+$J664+$K664))</f>
        <v>0</v>
      </c>
      <c r="M664" s="78" t="n">
        <f aca="false">Mortgage!$L664</f>
        <v>0</v>
      </c>
      <c r="N664" s="78" t="n">
        <f aca="false">$L664+$M664</f>
        <v>0</v>
      </c>
      <c r="O664" s="78" t="n">
        <f aca="false">IF(AND(($B664&lt;Input!$C$31),($B664&lt;Input!$G$31)),Expenses!$D664,(-1)*$N664)</f>
        <v>-0</v>
      </c>
      <c r="P664" s="78" t="n">
        <f aca="false">Childcare!$D664</f>
        <v>0</v>
      </c>
      <c r="Q664" s="78" t="n">
        <f aca="false">Loan_01!$E664</f>
        <v>0</v>
      </c>
      <c r="R664" s="78" t="n">
        <f aca="false">Loan_02!$E664</f>
        <v>0</v>
      </c>
      <c r="S664" s="78" t="n">
        <f aca="false">(-1)*SUM(Roth_01!$D664+Roth_02!$D664+IRA_01!$D664+IRA_02!$D664+Invest_01!$D664+Invest_02!$D664)</f>
        <v>-0</v>
      </c>
      <c r="T664" s="78" t="n">
        <f aca="false">(-1)*(IF(($B664&gt;Input!$O$24),0,Input!$O$30)+IF(($B664&gt;Input!$O$31),0,Input!$O$37)+IF(($B664&gt;Input!$O$38),0,Input!$O$44))</f>
        <v>-0</v>
      </c>
      <c r="U664" s="78" t="n">
        <f aca="false">IF(($AB663*(Input!$C$16/100)&gt;0),0,($AB663*(Input!$C$16/100)))</f>
        <v>0</v>
      </c>
      <c r="V664" s="78"/>
      <c r="W664" s="78" t="n">
        <f aca="false">IF(($N664+$O664+$P664+$Q664+$R664+$S664+$T664+$U664)&lt;0,($N664+$O664+$P664+$Q664+$R664+$S664+$T664+$U664),0)</f>
        <v>0</v>
      </c>
      <c r="X664" s="78"/>
      <c r="Y664" s="78" t="n">
        <f aca="false">IF(($N664+$O664+$P664+$Q664+$R664+$S664+$T664+$U664)&gt;=0,($N664+$O664+$P664+$Q664+$R664+$S664+$T664+$U664),0)</f>
        <v>0</v>
      </c>
      <c r="AA664" s="78" t="n">
        <f aca="false">IF(AND((($AB663+$W663-$U663)&lt;0),($Y664&gt;0)),($AA663-$K664)*(1+Input!$C$18/(12*100)),($AA663+$Y664-$K664)*(1+Input!$C$18/(12*100)))</f>
        <v>2.40106154066514E-009</v>
      </c>
      <c r="AB664" s="78" t="n">
        <f aca="false">IF(AND((($AB663+$W663-$U663)&lt;0),($Y664&gt;=0)),($AB663+$W663-$U663+$Y664)*(1+Input!$C$15/(12*100)),0)</f>
        <v>0</v>
      </c>
    </row>
    <row r="665" customFormat="false" ht="12.8" hidden="false" customHeight="false" outlineLevel="0" collapsed="false">
      <c r="A665" s="76" t="n">
        <v>661</v>
      </c>
      <c r="B665" s="77" t="n">
        <f aca="false">EOMONTH(Input!$C$7,A665)</f>
        <v>63036</v>
      </c>
      <c r="D665" s="76" t="n">
        <f aca="false">DATEDIF(Input!$C$23,$B665,"Y")</f>
        <v>95</v>
      </c>
      <c r="E665" s="76" t="n">
        <f aca="false">DATEDIF(Input!$G$23,$B665,"Y")</f>
        <v>95</v>
      </c>
      <c r="G665" s="78" t="n">
        <f aca="false">Salary_01!$L665</f>
        <v>0</v>
      </c>
      <c r="H665" s="78" t="n">
        <f aca="false">Salary_02!$L665</f>
        <v>0</v>
      </c>
      <c r="I665" s="78" t="n">
        <f aca="false">Retirement_Dist_01!$J665</f>
        <v>0</v>
      </c>
      <c r="J665" s="78" t="n">
        <f aca="false">Retirement_Dist_02!$J665</f>
        <v>0</v>
      </c>
      <c r="K665" s="78" t="n">
        <f aca="true">IF(AND(OR($B665&gt;Input!$C$31,$B665&gt;Input!$G$31),OR($B665&lt;Input!$C$25,$B665&lt;Input!$G$25)),(-1)*PMT(Input!$C$18/(100*12),(OFFSET($A$4, MAX( MATCH(Input!$C$25,$B$4:$B$1004,1), MATCH(Input!$G$25,$B$4:$B$1004,1)),0,1,1) - OFFSET($A$4, MIN( MATCH(Input!$C$31,$B$4:$B$1004,1), MATCH(Input!$G$31,$B$4:$B$1004,1)),0,1,1)),$AD$4,0,1),0)</f>
        <v>0</v>
      </c>
      <c r="L665" s="78" t="n">
        <f aca="false">IF(AND(($B665&lt;Input!$C$31),($B665&lt;Input!$G$31)),($G665+$H665+$I665+$J665),($G665+$H665+$I665+$J665+$K665))</f>
        <v>0</v>
      </c>
      <c r="M665" s="78" t="n">
        <f aca="false">Mortgage!$L665</f>
        <v>0</v>
      </c>
      <c r="N665" s="78" t="n">
        <f aca="false">$L665+$M665</f>
        <v>0</v>
      </c>
      <c r="O665" s="78" t="n">
        <f aca="false">IF(AND(($B665&lt;Input!$C$31),($B665&lt;Input!$G$31)),Expenses!$D665,(-1)*$N665)</f>
        <v>-0</v>
      </c>
      <c r="P665" s="78" t="n">
        <f aca="false">Childcare!$D665</f>
        <v>0</v>
      </c>
      <c r="Q665" s="78" t="n">
        <f aca="false">Loan_01!$E665</f>
        <v>0</v>
      </c>
      <c r="R665" s="78" t="n">
        <f aca="false">Loan_02!$E665</f>
        <v>0</v>
      </c>
      <c r="S665" s="78" t="n">
        <f aca="false">(-1)*SUM(Roth_01!$D665+Roth_02!$D665+IRA_01!$D665+IRA_02!$D665+Invest_01!$D665+Invest_02!$D665)</f>
        <v>-0</v>
      </c>
      <c r="T665" s="78" t="n">
        <f aca="false">(-1)*(IF(($B665&gt;Input!$O$24),0,Input!$O$30)+IF(($B665&gt;Input!$O$31),0,Input!$O$37)+IF(($B665&gt;Input!$O$38),0,Input!$O$44))</f>
        <v>-0</v>
      </c>
      <c r="U665" s="78" t="n">
        <f aca="false">IF(($AB664*(Input!$C$16/100)&gt;0),0,($AB664*(Input!$C$16/100)))</f>
        <v>0</v>
      </c>
      <c r="V665" s="78"/>
      <c r="W665" s="78" t="n">
        <f aca="false">IF(($N665+$O665+$P665+$Q665+$R665+$S665+$T665+$U665)&lt;0,($N665+$O665+$P665+$Q665+$R665+$S665+$T665+$U665),0)</f>
        <v>0</v>
      </c>
      <c r="X665" s="78"/>
      <c r="Y665" s="78" t="n">
        <f aca="false">IF(($N665+$O665+$P665+$Q665+$R665+$S665+$T665+$U665)&gt;=0,($N665+$O665+$P665+$Q665+$R665+$S665+$T665+$U665),0)</f>
        <v>0</v>
      </c>
      <c r="AA665" s="78" t="n">
        <f aca="false">IF(AND((($AB664+$W664-$U664)&lt;0),($Y665&gt;0)),($AA664-$K665)*(1+Input!$C$18/(12*100)),($AA664+$Y665-$K665)*(1+Input!$C$18/(12*100)))</f>
        <v>2.401161584896E-009</v>
      </c>
      <c r="AB665" s="78" t="n">
        <f aca="false">IF(AND((($AB664+$W664-$U664)&lt;0),($Y665&gt;=0)),($AB664+$W664-$U664+$Y665)*(1+Input!$C$15/(12*100)),0)</f>
        <v>0</v>
      </c>
    </row>
    <row r="666" customFormat="false" ht="12.8" hidden="false" customHeight="false" outlineLevel="0" collapsed="false">
      <c r="A666" s="76" t="n">
        <v>662</v>
      </c>
      <c r="B666" s="77" t="n">
        <f aca="false">EOMONTH(Input!$C$7,A666)</f>
        <v>63067</v>
      </c>
      <c r="D666" s="76" t="n">
        <f aca="false">DATEDIF(Input!$C$23,$B666,"Y")</f>
        <v>95</v>
      </c>
      <c r="E666" s="76" t="n">
        <f aca="false">DATEDIF(Input!$G$23,$B666,"Y")</f>
        <v>95</v>
      </c>
      <c r="G666" s="78" t="n">
        <f aca="false">Salary_01!$L666</f>
        <v>0</v>
      </c>
      <c r="H666" s="78" t="n">
        <f aca="false">Salary_02!$L666</f>
        <v>0</v>
      </c>
      <c r="I666" s="78" t="n">
        <f aca="false">Retirement_Dist_01!$J666</f>
        <v>0</v>
      </c>
      <c r="J666" s="78" t="n">
        <f aca="false">Retirement_Dist_02!$J666</f>
        <v>0</v>
      </c>
      <c r="K666" s="78" t="n">
        <f aca="true">IF(AND(OR($B666&gt;Input!$C$31,$B666&gt;Input!$G$31),OR($B666&lt;Input!$C$25,$B666&lt;Input!$G$25)),(-1)*PMT(Input!$C$18/(100*12),(OFFSET($A$4, MAX( MATCH(Input!$C$25,$B$4:$B$1004,1), MATCH(Input!$G$25,$B$4:$B$1004,1)),0,1,1) - OFFSET($A$4, MIN( MATCH(Input!$C$31,$B$4:$B$1004,1), MATCH(Input!$G$31,$B$4:$B$1004,1)),0,1,1)),$AD$4,0,1),0)</f>
        <v>0</v>
      </c>
      <c r="L666" s="78" t="n">
        <f aca="false">IF(AND(($B666&lt;Input!$C$31),($B666&lt;Input!$G$31)),($G666+$H666+$I666+$J666),($G666+$H666+$I666+$J666+$K666))</f>
        <v>0</v>
      </c>
      <c r="M666" s="78" t="n">
        <f aca="false">Mortgage!$L666</f>
        <v>0</v>
      </c>
      <c r="N666" s="78" t="n">
        <f aca="false">$L666+$M666</f>
        <v>0</v>
      </c>
      <c r="O666" s="78" t="n">
        <f aca="false">IF(AND(($B666&lt;Input!$C$31),($B666&lt;Input!$G$31)),Expenses!$D666,(-1)*$N666)</f>
        <v>-0</v>
      </c>
      <c r="P666" s="78" t="n">
        <f aca="false">Childcare!$D666</f>
        <v>0</v>
      </c>
      <c r="Q666" s="78" t="n">
        <f aca="false">Loan_01!$E666</f>
        <v>0</v>
      </c>
      <c r="R666" s="78" t="n">
        <f aca="false">Loan_02!$E666</f>
        <v>0</v>
      </c>
      <c r="S666" s="78" t="n">
        <f aca="false">(-1)*SUM(Roth_01!$D666+Roth_02!$D666+IRA_01!$D666+IRA_02!$D666+Invest_01!$D666+Invest_02!$D666)</f>
        <v>-0</v>
      </c>
      <c r="T666" s="78" t="n">
        <f aca="false">(-1)*(IF(($B666&gt;Input!$O$24),0,Input!$O$30)+IF(($B666&gt;Input!$O$31),0,Input!$O$37)+IF(($B666&gt;Input!$O$38),0,Input!$O$44))</f>
        <v>-0</v>
      </c>
      <c r="U666" s="78" t="n">
        <f aca="false">IF(($AB665*(Input!$C$16/100)&gt;0),0,($AB665*(Input!$C$16/100)))</f>
        <v>0</v>
      </c>
      <c r="V666" s="78"/>
      <c r="W666" s="78" t="n">
        <f aca="false">IF(($N666+$O666+$P666+$Q666+$R666+$S666+$T666+$U666)&lt;0,($N666+$O666+$P666+$Q666+$R666+$S666+$T666+$U666),0)</f>
        <v>0</v>
      </c>
      <c r="X666" s="78"/>
      <c r="Y666" s="78" t="n">
        <f aca="false">IF(($N666+$O666+$P666+$Q666+$R666+$S666+$T666+$U666)&gt;=0,($N666+$O666+$P666+$Q666+$R666+$S666+$T666+$U666),0)</f>
        <v>0</v>
      </c>
      <c r="AA666" s="78" t="n">
        <f aca="false">IF(AND((($AB665+$W665-$U665)&lt;0),($Y666&gt;0)),($AA665-$K666)*(1+Input!$C$18/(12*100)),($AA665+$Y666-$K666)*(1+Input!$C$18/(12*100)))</f>
        <v>2.40126163329537E-009</v>
      </c>
      <c r="AB666" s="78" t="n">
        <f aca="false">IF(AND((($AB665+$W665-$U665)&lt;0),($Y666&gt;=0)),($AB665+$W665-$U665+$Y666)*(1+Input!$C$15/(12*100)),0)</f>
        <v>0</v>
      </c>
    </row>
    <row r="667" customFormat="false" ht="12.8" hidden="false" customHeight="false" outlineLevel="0" collapsed="false">
      <c r="A667" s="76" t="n">
        <v>663</v>
      </c>
      <c r="B667" s="77" t="n">
        <f aca="false">EOMONTH(Input!$C$7,A667)</f>
        <v>63097</v>
      </c>
      <c r="D667" s="76" t="n">
        <f aca="false">DATEDIF(Input!$C$23,$B667,"Y")</f>
        <v>95</v>
      </c>
      <c r="E667" s="76" t="n">
        <f aca="false">DATEDIF(Input!$G$23,$B667,"Y")</f>
        <v>95</v>
      </c>
      <c r="G667" s="78" t="n">
        <f aca="false">Salary_01!$L667</f>
        <v>0</v>
      </c>
      <c r="H667" s="78" t="n">
        <f aca="false">Salary_02!$L667</f>
        <v>0</v>
      </c>
      <c r="I667" s="78" t="n">
        <f aca="false">Retirement_Dist_01!$J667</f>
        <v>0</v>
      </c>
      <c r="J667" s="78" t="n">
        <f aca="false">Retirement_Dist_02!$J667</f>
        <v>0</v>
      </c>
      <c r="K667" s="78" t="n">
        <f aca="true">IF(AND(OR($B667&gt;Input!$C$31,$B667&gt;Input!$G$31),OR($B667&lt;Input!$C$25,$B667&lt;Input!$G$25)),(-1)*PMT(Input!$C$18/(100*12),(OFFSET($A$4, MAX( MATCH(Input!$C$25,$B$4:$B$1004,1), MATCH(Input!$G$25,$B$4:$B$1004,1)),0,1,1) - OFFSET($A$4, MIN( MATCH(Input!$C$31,$B$4:$B$1004,1), MATCH(Input!$G$31,$B$4:$B$1004,1)),0,1,1)),$AD$4,0,1),0)</f>
        <v>0</v>
      </c>
      <c r="L667" s="78" t="n">
        <f aca="false">IF(AND(($B667&lt;Input!$C$31),($B667&lt;Input!$G$31)),($G667+$H667+$I667+$J667),($G667+$H667+$I667+$J667+$K667))</f>
        <v>0</v>
      </c>
      <c r="M667" s="78" t="n">
        <f aca="false">Mortgage!$L667</f>
        <v>0</v>
      </c>
      <c r="N667" s="78" t="n">
        <f aca="false">$L667+$M667</f>
        <v>0</v>
      </c>
      <c r="O667" s="78" t="n">
        <f aca="false">IF(AND(($B667&lt;Input!$C$31),($B667&lt;Input!$G$31)),Expenses!$D667,(-1)*$N667)</f>
        <v>-0</v>
      </c>
      <c r="P667" s="78" t="n">
        <f aca="false">Childcare!$D667</f>
        <v>0</v>
      </c>
      <c r="Q667" s="78" t="n">
        <f aca="false">Loan_01!$E667</f>
        <v>0</v>
      </c>
      <c r="R667" s="78" t="n">
        <f aca="false">Loan_02!$E667</f>
        <v>0</v>
      </c>
      <c r="S667" s="78" t="n">
        <f aca="false">(-1)*SUM(Roth_01!$D667+Roth_02!$D667+IRA_01!$D667+IRA_02!$D667+Invest_01!$D667+Invest_02!$D667)</f>
        <v>-0</v>
      </c>
      <c r="T667" s="78" t="n">
        <f aca="false">(-1)*(IF(($B667&gt;Input!$O$24),0,Input!$O$30)+IF(($B667&gt;Input!$O$31),0,Input!$O$37)+IF(($B667&gt;Input!$O$38),0,Input!$O$44))</f>
        <v>-0</v>
      </c>
      <c r="U667" s="78" t="n">
        <f aca="false">IF(($AB666*(Input!$C$16/100)&gt;0),0,($AB666*(Input!$C$16/100)))</f>
        <v>0</v>
      </c>
      <c r="V667" s="78"/>
      <c r="W667" s="78" t="n">
        <f aca="false">IF(($N667+$O667+$P667+$Q667+$R667+$S667+$T667+$U667)&lt;0,($N667+$O667+$P667+$Q667+$R667+$S667+$T667+$U667),0)</f>
        <v>0</v>
      </c>
      <c r="X667" s="78"/>
      <c r="Y667" s="78" t="n">
        <f aca="false">IF(($N667+$O667+$P667+$Q667+$R667+$S667+$T667+$U667)&gt;=0,($N667+$O667+$P667+$Q667+$R667+$S667+$T667+$U667),0)</f>
        <v>0</v>
      </c>
      <c r="AA667" s="78" t="n">
        <f aca="false">IF(AND((($AB666+$W666-$U666)&lt;0),($Y667&gt;0)),($AA666-$K667)*(1+Input!$C$18/(12*100)),($AA666+$Y667-$K667)*(1+Input!$C$18/(12*100)))</f>
        <v>2.40136168586342E-009</v>
      </c>
      <c r="AB667" s="78" t="n">
        <f aca="false">IF(AND((($AB666+$W666-$U666)&lt;0),($Y667&gt;=0)),($AB666+$W666-$U666+$Y667)*(1+Input!$C$15/(12*100)),0)</f>
        <v>0</v>
      </c>
    </row>
    <row r="668" customFormat="false" ht="12.8" hidden="false" customHeight="false" outlineLevel="0" collapsed="false">
      <c r="A668" s="76" t="n">
        <v>664</v>
      </c>
      <c r="B668" s="77" t="n">
        <f aca="false">EOMONTH(Input!$C$7,A668)</f>
        <v>63128</v>
      </c>
      <c r="D668" s="76" t="n">
        <f aca="false">DATEDIF(Input!$C$23,$B668,"Y")</f>
        <v>95</v>
      </c>
      <c r="E668" s="76" t="n">
        <f aca="false">DATEDIF(Input!$G$23,$B668,"Y")</f>
        <v>95</v>
      </c>
      <c r="G668" s="78" t="n">
        <f aca="false">Salary_01!$L668</f>
        <v>0</v>
      </c>
      <c r="H668" s="78" t="n">
        <f aca="false">Salary_02!$L668</f>
        <v>0</v>
      </c>
      <c r="I668" s="78" t="n">
        <f aca="false">Retirement_Dist_01!$J668</f>
        <v>0</v>
      </c>
      <c r="J668" s="78" t="n">
        <f aca="false">Retirement_Dist_02!$J668</f>
        <v>0</v>
      </c>
      <c r="K668" s="78" t="n">
        <f aca="true">IF(AND(OR($B668&gt;Input!$C$31,$B668&gt;Input!$G$31),OR($B668&lt;Input!$C$25,$B668&lt;Input!$G$25)),(-1)*PMT(Input!$C$18/(100*12),(OFFSET($A$4, MAX( MATCH(Input!$C$25,$B$4:$B$1004,1), MATCH(Input!$G$25,$B$4:$B$1004,1)),0,1,1) - OFFSET($A$4, MIN( MATCH(Input!$C$31,$B$4:$B$1004,1), MATCH(Input!$G$31,$B$4:$B$1004,1)),0,1,1)),$AD$4,0,1),0)</f>
        <v>0</v>
      </c>
      <c r="L668" s="78" t="n">
        <f aca="false">IF(AND(($B668&lt;Input!$C$31),($B668&lt;Input!$G$31)),($G668+$H668+$I668+$J668),($G668+$H668+$I668+$J668+$K668))</f>
        <v>0</v>
      </c>
      <c r="M668" s="78" t="n">
        <f aca="false">Mortgage!$L668</f>
        <v>0</v>
      </c>
      <c r="N668" s="78" t="n">
        <f aca="false">$L668+$M668</f>
        <v>0</v>
      </c>
      <c r="O668" s="78" t="n">
        <f aca="false">IF(AND(($B668&lt;Input!$C$31),($B668&lt;Input!$G$31)),Expenses!$D668,(-1)*$N668)</f>
        <v>-0</v>
      </c>
      <c r="P668" s="78" t="n">
        <f aca="false">Childcare!$D668</f>
        <v>0</v>
      </c>
      <c r="Q668" s="78" t="n">
        <f aca="false">Loan_01!$E668</f>
        <v>0</v>
      </c>
      <c r="R668" s="78" t="n">
        <f aca="false">Loan_02!$E668</f>
        <v>0</v>
      </c>
      <c r="S668" s="78" t="n">
        <f aca="false">(-1)*SUM(Roth_01!$D668+Roth_02!$D668+IRA_01!$D668+IRA_02!$D668+Invest_01!$D668+Invest_02!$D668)</f>
        <v>-0</v>
      </c>
      <c r="T668" s="78" t="n">
        <f aca="false">(-1)*(IF(($B668&gt;Input!$O$24),0,Input!$O$30)+IF(($B668&gt;Input!$O$31),0,Input!$O$37)+IF(($B668&gt;Input!$O$38),0,Input!$O$44))</f>
        <v>-0</v>
      </c>
      <c r="U668" s="78" t="n">
        <f aca="false">IF(($AB667*(Input!$C$16/100)&gt;0),0,($AB667*(Input!$C$16/100)))</f>
        <v>0</v>
      </c>
      <c r="V668" s="78"/>
      <c r="W668" s="78" t="n">
        <f aca="false">IF(($N668+$O668+$P668+$Q668+$R668+$S668+$T668+$U668)&lt;0,($N668+$O668+$P668+$Q668+$R668+$S668+$T668+$U668),0)</f>
        <v>0</v>
      </c>
      <c r="X668" s="78"/>
      <c r="Y668" s="78" t="n">
        <f aca="false">IF(($N668+$O668+$P668+$Q668+$R668+$S668+$T668+$U668)&gt;=0,($N668+$O668+$P668+$Q668+$R668+$S668+$T668+$U668),0)</f>
        <v>0</v>
      </c>
      <c r="AA668" s="78" t="n">
        <f aca="false">IF(AND((($AB667+$W667-$U667)&lt;0),($Y668&gt;0)),($AA667-$K668)*(1+Input!$C$18/(12*100)),($AA667+$Y668-$K668)*(1+Input!$C$18/(12*100)))</f>
        <v>2.40146174260033E-009</v>
      </c>
      <c r="AB668" s="78" t="n">
        <f aca="false">IF(AND((($AB667+$W667-$U667)&lt;0),($Y668&gt;=0)),($AB667+$W667-$U667+$Y668)*(1+Input!$C$15/(12*100)),0)</f>
        <v>0</v>
      </c>
    </row>
    <row r="669" customFormat="false" ht="12.8" hidden="false" customHeight="false" outlineLevel="0" collapsed="false">
      <c r="A669" s="76" t="n">
        <v>665</v>
      </c>
      <c r="B669" s="77" t="n">
        <f aca="false">EOMONTH(Input!$C$7,A669)</f>
        <v>63158</v>
      </c>
      <c r="D669" s="76" t="n">
        <f aca="false">DATEDIF(Input!$C$23,$B669,"Y")</f>
        <v>95</v>
      </c>
      <c r="E669" s="76" t="n">
        <f aca="false">DATEDIF(Input!$G$23,$B669,"Y")</f>
        <v>95</v>
      </c>
      <c r="G669" s="78" t="n">
        <f aca="false">Salary_01!$L669</f>
        <v>0</v>
      </c>
      <c r="H669" s="78" t="n">
        <f aca="false">Salary_02!$L669</f>
        <v>0</v>
      </c>
      <c r="I669" s="78" t="n">
        <f aca="false">Retirement_Dist_01!$J669</f>
        <v>0</v>
      </c>
      <c r="J669" s="78" t="n">
        <f aca="false">Retirement_Dist_02!$J669</f>
        <v>0</v>
      </c>
      <c r="K669" s="78" t="n">
        <f aca="true">IF(AND(OR($B669&gt;Input!$C$31,$B669&gt;Input!$G$31),OR($B669&lt;Input!$C$25,$B669&lt;Input!$G$25)),(-1)*PMT(Input!$C$18/(100*12),(OFFSET($A$4, MAX( MATCH(Input!$C$25,$B$4:$B$1004,1), MATCH(Input!$G$25,$B$4:$B$1004,1)),0,1,1) - OFFSET($A$4, MIN( MATCH(Input!$C$31,$B$4:$B$1004,1), MATCH(Input!$G$31,$B$4:$B$1004,1)),0,1,1)),$AD$4,0,1),0)</f>
        <v>0</v>
      </c>
      <c r="L669" s="78" t="n">
        <f aca="false">IF(AND(($B669&lt;Input!$C$31),($B669&lt;Input!$G$31)),($G669+$H669+$I669+$J669),($G669+$H669+$I669+$J669+$K669))</f>
        <v>0</v>
      </c>
      <c r="M669" s="78" t="n">
        <f aca="false">Mortgage!$L669</f>
        <v>0</v>
      </c>
      <c r="N669" s="78" t="n">
        <f aca="false">$L669+$M669</f>
        <v>0</v>
      </c>
      <c r="O669" s="78" t="n">
        <f aca="false">IF(AND(($B669&lt;Input!$C$31),($B669&lt;Input!$G$31)),Expenses!$D669,(-1)*$N669)</f>
        <v>-0</v>
      </c>
      <c r="P669" s="78" t="n">
        <f aca="false">Childcare!$D669</f>
        <v>0</v>
      </c>
      <c r="Q669" s="78" t="n">
        <f aca="false">Loan_01!$E669</f>
        <v>0</v>
      </c>
      <c r="R669" s="78" t="n">
        <f aca="false">Loan_02!$E669</f>
        <v>0</v>
      </c>
      <c r="S669" s="78" t="n">
        <f aca="false">(-1)*SUM(Roth_01!$D669+Roth_02!$D669+IRA_01!$D669+IRA_02!$D669+Invest_01!$D669+Invest_02!$D669)</f>
        <v>-0</v>
      </c>
      <c r="T669" s="78" t="n">
        <f aca="false">(-1)*(IF(($B669&gt;Input!$O$24),0,Input!$O$30)+IF(($B669&gt;Input!$O$31),0,Input!$O$37)+IF(($B669&gt;Input!$O$38),0,Input!$O$44))</f>
        <v>-0</v>
      </c>
      <c r="U669" s="78" t="n">
        <f aca="false">IF(($AB668*(Input!$C$16/100)&gt;0),0,($AB668*(Input!$C$16/100)))</f>
        <v>0</v>
      </c>
      <c r="V669" s="78"/>
      <c r="W669" s="78" t="n">
        <f aca="false">IF(($N669+$O669+$P669+$Q669+$R669+$S669+$T669+$U669)&lt;0,($N669+$O669+$P669+$Q669+$R669+$S669+$T669+$U669),0)</f>
        <v>0</v>
      </c>
      <c r="X669" s="78"/>
      <c r="Y669" s="78" t="n">
        <f aca="false">IF(($N669+$O669+$P669+$Q669+$R669+$S669+$T669+$U669)&gt;=0,($N669+$O669+$P669+$Q669+$R669+$S669+$T669+$U669),0)</f>
        <v>0</v>
      </c>
      <c r="AA669" s="78" t="n">
        <f aca="false">IF(AND((($AB668+$W668-$U668)&lt;0),($Y669&gt;0)),($AA668-$K669)*(1+Input!$C$18/(12*100)),($AA668+$Y669-$K669)*(1+Input!$C$18/(12*100)))</f>
        <v>2.40156180350628E-009</v>
      </c>
      <c r="AB669" s="78" t="n">
        <f aca="false">IF(AND((($AB668+$W668-$U668)&lt;0),($Y669&gt;=0)),($AB668+$W668-$U668+$Y669)*(1+Input!$C$15/(12*100)),0)</f>
        <v>0</v>
      </c>
    </row>
    <row r="670" customFormat="false" ht="12.8" hidden="false" customHeight="false" outlineLevel="0" collapsed="false">
      <c r="A670" s="76" t="n">
        <v>666</v>
      </c>
      <c r="B670" s="77" t="n">
        <f aca="false">EOMONTH(Input!$C$7,A670)</f>
        <v>63189</v>
      </c>
      <c r="D670" s="76" t="n">
        <f aca="false">DATEDIF(Input!$C$23,$B670,"Y")</f>
        <v>95</v>
      </c>
      <c r="E670" s="76" t="n">
        <f aca="false">DATEDIF(Input!$G$23,$B670,"Y")</f>
        <v>95</v>
      </c>
      <c r="G670" s="78" t="n">
        <f aca="false">Salary_01!$L670</f>
        <v>0</v>
      </c>
      <c r="H670" s="78" t="n">
        <f aca="false">Salary_02!$L670</f>
        <v>0</v>
      </c>
      <c r="I670" s="78" t="n">
        <f aca="false">Retirement_Dist_01!$J670</f>
        <v>0</v>
      </c>
      <c r="J670" s="78" t="n">
        <f aca="false">Retirement_Dist_02!$J670</f>
        <v>0</v>
      </c>
      <c r="K670" s="78" t="n">
        <f aca="true">IF(AND(OR($B670&gt;Input!$C$31,$B670&gt;Input!$G$31),OR($B670&lt;Input!$C$25,$B670&lt;Input!$G$25)),(-1)*PMT(Input!$C$18/(100*12),(OFFSET($A$4, MAX( MATCH(Input!$C$25,$B$4:$B$1004,1), MATCH(Input!$G$25,$B$4:$B$1004,1)),0,1,1) - OFFSET($A$4, MIN( MATCH(Input!$C$31,$B$4:$B$1004,1), MATCH(Input!$G$31,$B$4:$B$1004,1)),0,1,1)),$AD$4,0,1),0)</f>
        <v>0</v>
      </c>
      <c r="L670" s="78" t="n">
        <f aca="false">IF(AND(($B670&lt;Input!$C$31),($B670&lt;Input!$G$31)),($G670+$H670+$I670+$J670),($G670+$H670+$I670+$J670+$K670))</f>
        <v>0</v>
      </c>
      <c r="M670" s="78" t="n">
        <f aca="false">Mortgage!$L670</f>
        <v>0</v>
      </c>
      <c r="N670" s="78" t="n">
        <f aca="false">$L670+$M670</f>
        <v>0</v>
      </c>
      <c r="O670" s="78" t="n">
        <f aca="false">IF(AND(($B670&lt;Input!$C$31),($B670&lt;Input!$G$31)),Expenses!$D670,(-1)*$N670)</f>
        <v>-0</v>
      </c>
      <c r="P670" s="78" t="n">
        <f aca="false">Childcare!$D670</f>
        <v>0</v>
      </c>
      <c r="Q670" s="78" t="n">
        <f aca="false">Loan_01!$E670</f>
        <v>0</v>
      </c>
      <c r="R670" s="78" t="n">
        <f aca="false">Loan_02!$E670</f>
        <v>0</v>
      </c>
      <c r="S670" s="78" t="n">
        <f aca="false">(-1)*SUM(Roth_01!$D670+Roth_02!$D670+IRA_01!$D670+IRA_02!$D670+Invest_01!$D670+Invest_02!$D670)</f>
        <v>-0</v>
      </c>
      <c r="T670" s="78" t="n">
        <f aca="false">(-1)*(IF(($B670&gt;Input!$O$24),0,Input!$O$30)+IF(($B670&gt;Input!$O$31),0,Input!$O$37)+IF(($B670&gt;Input!$O$38),0,Input!$O$44))</f>
        <v>-0</v>
      </c>
      <c r="U670" s="78" t="n">
        <f aca="false">IF(($AB669*(Input!$C$16/100)&gt;0),0,($AB669*(Input!$C$16/100)))</f>
        <v>0</v>
      </c>
      <c r="V670" s="78"/>
      <c r="W670" s="78" t="n">
        <f aca="false">IF(($N670+$O670+$P670+$Q670+$R670+$S670+$T670+$U670)&lt;0,($N670+$O670+$P670+$Q670+$R670+$S670+$T670+$U670),0)</f>
        <v>0</v>
      </c>
      <c r="X670" s="78"/>
      <c r="Y670" s="78" t="n">
        <f aca="false">IF(($N670+$O670+$P670+$Q670+$R670+$S670+$T670+$U670)&gt;=0,($N670+$O670+$P670+$Q670+$R670+$S670+$T670+$U670),0)</f>
        <v>0</v>
      </c>
      <c r="AA670" s="78" t="n">
        <f aca="false">IF(AND((($AB669+$W669-$U669)&lt;0),($Y670&gt;0)),($AA669-$K670)*(1+Input!$C$18/(12*100)),($AA669+$Y670-$K670)*(1+Input!$C$18/(12*100)))</f>
        <v>2.40166186858142E-009</v>
      </c>
      <c r="AB670" s="78" t="n">
        <f aca="false">IF(AND((($AB669+$W669-$U669)&lt;0),($Y670&gt;=0)),($AB669+$W669-$U669+$Y670)*(1+Input!$C$15/(12*100)),0)</f>
        <v>0</v>
      </c>
    </row>
    <row r="671" customFormat="false" ht="12.8" hidden="false" customHeight="false" outlineLevel="0" collapsed="false">
      <c r="A671" s="76" t="n">
        <v>667</v>
      </c>
      <c r="B671" s="77" t="n">
        <f aca="false">EOMONTH(Input!$C$7,A671)</f>
        <v>63220</v>
      </c>
      <c r="D671" s="76" t="n">
        <f aca="false">DATEDIF(Input!$C$23,$B671,"Y")</f>
        <v>95</v>
      </c>
      <c r="E671" s="76" t="n">
        <f aca="false">DATEDIF(Input!$G$23,$B671,"Y")</f>
        <v>95</v>
      </c>
      <c r="G671" s="78" t="n">
        <f aca="false">Salary_01!$L671</f>
        <v>0</v>
      </c>
      <c r="H671" s="78" t="n">
        <f aca="false">Salary_02!$L671</f>
        <v>0</v>
      </c>
      <c r="I671" s="78" t="n">
        <f aca="false">Retirement_Dist_01!$J671</f>
        <v>0</v>
      </c>
      <c r="J671" s="78" t="n">
        <f aca="false">Retirement_Dist_02!$J671</f>
        <v>0</v>
      </c>
      <c r="K671" s="78" t="n">
        <f aca="true">IF(AND(OR($B671&gt;Input!$C$31,$B671&gt;Input!$G$31),OR($B671&lt;Input!$C$25,$B671&lt;Input!$G$25)),(-1)*PMT(Input!$C$18/(100*12),(OFFSET($A$4, MAX( MATCH(Input!$C$25,$B$4:$B$1004,1), MATCH(Input!$G$25,$B$4:$B$1004,1)),0,1,1) - OFFSET($A$4, MIN( MATCH(Input!$C$31,$B$4:$B$1004,1), MATCH(Input!$G$31,$B$4:$B$1004,1)),0,1,1)),$AD$4,0,1),0)</f>
        <v>0</v>
      </c>
      <c r="L671" s="78" t="n">
        <f aca="false">IF(AND(($B671&lt;Input!$C$31),($B671&lt;Input!$G$31)),($G671+$H671+$I671+$J671),($G671+$H671+$I671+$J671+$K671))</f>
        <v>0</v>
      </c>
      <c r="M671" s="78" t="n">
        <f aca="false">Mortgage!$L671</f>
        <v>0</v>
      </c>
      <c r="N671" s="78" t="n">
        <f aca="false">$L671+$M671</f>
        <v>0</v>
      </c>
      <c r="O671" s="78" t="n">
        <f aca="false">IF(AND(($B671&lt;Input!$C$31),($B671&lt;Input!$G$31)),Expenses!$D671,(-1)*$N671)</f>
        <v>-0</v>
      </c>
      <c r="P671" s="78" t="n">
        <f aca="false">Childcare!$D671</f>
        <v>0</v>
      </c>
      <c r="Q671" s="78" t="n">
        <f aca="false">Loan_01!$E671</f>
        <v>0</v>
      </c>
      <c r="R671" s="78" t="n">
        <f aca="false">Loan_02!$E671</f>
        <v>0</v>
      </c>
      <c r="S671" s="78" t="n">
        <f aca="false">(-1)*SUM(Roth_01!$D671+Roth_02!$D671+IRA_01!$D671+IRA_02!$D671+Invest_01!$D671+Invest_02!$D671)</f>
        <v>-0</v>
      </c>
      <c r="T671" s="78" t="n">
        <f aca="false">(-1)*(IF(($B671&gt;Input!$O$24),0,Input!$O$30)+IF(($B671&gt;Input!$O$31),0,Input!$O$37)+IF(($B671&gt;Input!$O$38),0,Input!$O$44))</f>
        <v>-0</v>
      </c>
      <c r="U671" s="78" t="n">
        <f aca="false">IF(($AB670*(Input!$C$16/100)&gt;0),0,($AB670*(Input!$C$16/100)))</f>
        <v>0</v>
      </c>
      <c r="V671" s="78"/>
      <c r="W671" s="78" t="n">
        <f aca="false">IF(($N671+$O671+$P671+$Q671+$R671+$S671+$T671+$U671)&lt;0,($N671+$O671+$P671+$Q671+$R671+$S671+$T671+$U671),0)</f>
        <v>0</v>
      </c>
      <c r="X671" s="78"/>
      <c r="Y671" s="78" t="n">
        <f aca="false">IF(($N671+$O671+$P671+$Q671+$R671+$S671+$T671+$U671)&gt;=0,($N671+$O671+$P671+$Q671+$R671+$S671+$T671+$U671),0)</f>
        <v>0</v>
      </c>
      <c r="AA671" s="78" t="n">
        <f aca="false">IF(AND((($AB670+$W670-$U670)&lt;0),($Y671&gt;0)),($AA670-$K671)*(1+Input!$C$18/(12*100)),($AA670+$Y671-$K671)*(1+Input!$C$18/(12*100)))</f>
        <v>2.40176193782595E-009</v>
      </c>
      <c r="AB671" s="78" t="n">
        <f aca="false">IF(AND((($AB670+$W670-$U670)&lt;0),($Y671&gt;=0)),($AB670+$W670-$U670+$Y671)*(1+Input!$C$15/(12*100)),0)</f>
        <v>0</v>
      </c>
    </row>
    <row r="672" customFormat="false" ht="12.8" hidden="false" customHeight="false" outlineLevel="0" collapsed="false">
      <c r="A672" s="76" t="n">
        <v>668</v>
      </c>
      <c r="B672" s="77" t="n">
        <f aca="false">EOMONTH(Input!$C$7,A672)</f>
        <v>63248</v>
      </c>
      <c r="D672" s="76" t="n">
        <f aca="false">DATEDIF(Input!$C$23,$B672,"Y")</f>
        <v>95</v>
      </c>
      <c r="E672" s="76" t="n">
        <f aca="false">DATEDIF(Input!$G$23,$B672,"Y")</f>
        <v>95</v>
      </c>
      <c r="G672" s="78" t="n">
        <f aca="false">Salary_01!$L672</f>
        <v>0</v>
      </c>
      <c r="H672" s="78" t="n">
        <f aca="false">Salary_02!$L672</f>
        <v>0</v>
      </c>
      <c r="I672" s="78" t="n">
        <f aca="false">Retirement_Dist_01!$J672</f>
        <v>0</v>
      </c>
      <c r="J672" s="78" t="n">
        <f aca="false">Retirement_Dist_02!$J672</f>
        <v>0</v>
      </c>
      <c r="K672" s="78" t="n">
        <f aca="true">IF(AND(OR($B672&gt;Input!$C$31,$B672&gt;Input!$G$31),OR($B672&lt;Input!$C$25,$B672&lt;Input!$G$25)),(-1)*PMT(Input!$C$18/(100*12),(OFFSET($A$4, MAX( MATCH(Input!$C$25,$B$4:$B$1004,1), MATCH(Input!$G$25,$B$4:$B$1004,1)),0,1,1) - OFFSET($A$4, MIN( MATCH(Input!$C$31,$B$4:$B$1004,1), MATCH(Input!$G$31,$B$4:$B$1004,1)),0,1,1)),$AD$4,0,1),0)</f>
        <v>0</v>
      </c>
      <c r="L672" s="78" t="n">
        <f aca="false">IF(AND(($B672&lt;Input!$C$31),($B672&lt;Input!$G$31)),($G672+$H672+$I672+$J672),($G672+$H672+$I672+$J672+$K672))</f>
        <v>0</v>
      </c>
      <c r="M672" s="78" t="n">
        <f aca="false">Mortgage!$L672</f>
        <v>0</v>
      </c>
      <c r="N672" s="78" t="n">
        <f aca="false">$L672+$M672</f>
        <v>0</v>
      </c>
      <c r="O672" s="78" t="n">
        <f aca="false">IF(AND(($B672&lt;Input!$C$31),($B672&lt;Input!$G$31)),Expenses!$D672,(-1)*$N672)</f>
        <v>-0</v>
      </c>
      <c r="P672" s="78" t="n">
        <f aca="false">Childcare!$D672</f>
        <v>0</v>
      </c>
      <c r="Q672" s="78" t="n">
        <f aca="false">Loan_01!$E672</f>
        <v>0</v>
      </c>
      <c r="R672" s="78" t="n">
        <f aca="false">Loan_02!$E672</f>
        <v>0</v>
      </c>
      <c r="S672" s="78" t="n">
        <f aca="false">(-1)*SUM(Roth_01!$D672+Roth_02!$D672+IRA_01!$D672+IRA_02!$D672+Invest_01!$D672+Invest_02!$D672)</f>
        <v>-0</v>
      </c>
      <c r="T672" s="78" t="n">
        <f aca="false">(-1)*(IF(($B672&gt;Input!$O$24),0,Input!$O$30)+IF(($B672&gt;Input!$O$31),0,Input!$O$37)+IF(($B672&gt;Input!$O$38),0,Input!$O$44))</f>
        <v>-0</v>
      </c>
      <c r="U672" s="78" t="n">
        <f aca="false">IF(($AB671*(Input!$C$16/100)&gt;0),0,($AB671*(Input!$C$16/100)))</f>
        <v>0</v>
      </c>
      <c r="V672" s="78"/>
      <c r="W672" s="78" t="n">
        <f aca="false">IF(($N672+$O672+$P672+$Q672+$R672+$S672+$T672+$U672)&lt;0,($N672+$O672+$P672+$Q672+$R672+$S672+$T672+$U672),0)</f>
        <v>0</v>
      </c>
      <c r="X672" s="78"/>
      <c r="Y672" s="78" t="n">
        <f aca="false">IF(($N672+$O672+$P672+$Q672+$R672+$S672+$T672+$U672)&gt;=0,($N672+$O672+$P672+$Q672+$R672+$S672+$T672+$U672),0)</f>
        <v>0</v>
      </c>
      <c r="AA672" s="78" t="n">
        <f aca="false">IF(AND((($AB671+$W671-$U671)&lt;0),($Y672&gt;0)),($AA671-$K672)*(1+Input!$C$18/(12*100)),($AA671+$Y672-$K672)*(1+Input!$C$18/(12*100)))</f>
        <v>2.40186201124002E-009</v>
      </c>
      <c r="AB672" s="78" t="n">
        <f aca="false">IF(AND((($AB671+$W671-$U671)&lt;0),($Y672&gt;=0)),($AB671+$W671-$U671+$Y672)*(1+Input!$C$15/(12*100)),0)</f>
        <v>0</v>
      </c>
    </row>
    <row r="673" customFormat="false" ht="12.8" hidden="false" customHeight="false" outlineLevel="0" collapsed="false">
      <c r="A673" s="76" t="n">
        <v>669</v>
      </c>
      <c r="B673" s="77" t="n">
        <f aca="false">EOMONTH(Input!$C$7,A673)</f>
        <v>63279</v>
      </c>
      <c r="D673" s="76" t="n">
        <f aca="false">DATEDIF(Input!$C$23,$B673,"Y")</f>
        <v>95</v>
      </c>
      <c r="E673" s="76" t="n">
        <f aca="false">DATEDIF(Input!$G$23,$B673,"Y")</f>
        <v>95</v>
      </c>
      <c r="G673" s="78" t="n">
        <f aca="false">Salary_01!$L673</f>
        <v>0</v>
      </c>
      <c r="H673" s="78" t="n">
        <f aca="false">Salary_02!$L673</f>
        <v>0</v>
      </c>
      <c r="I673" s="78" t="n">
        <f aca="false">Retirement_Dist_01!$J673</f>
        <v>0</v>
      </c>
      <c r="J673" s="78" t="n">
        <f aca="false">Retirement_Dist_02!$J673</f>
        <v>0</v>
      </c>
      <c r="K673" s="78" t="n">
        <f aca="true">IF(AND(OR($B673&gt;Input!$C$31,$B673&gt;Input!$G$31),OR($B673&lt;Input!$C$25,$B673&lt;Input!$G$25)),(-1)*PMT(Input!$C$18/(100*12),(OFFSET($A$4, MAX( MATCH(Input!$C$25,$B$4:$B$1004,1), MATCH(Input!$G$25,$B$4:$B$1004,1)),0,1,1) - OFFSET($A$4, MIN( MATCH(Input!$C$31,$B$4:$B$1004,1), MATCH(Input!$G$31,$B$4:$B$1004,1)),0,1,1)),$AD$4,0,1),0)</f>
        <v>0</v>
      </c>
      <c r="L673" s="78" t="n">
        <f aca="false">IF(AND(($B673&lt;Input!$C$31),($B673&lt;Input!$G$31)),($G673+$H673+$I673+$J673),($G673+$H673+$I673+$J673+$K673))</f>
        <v>0</v>
      </c>
      <c r="M673" s="78" t="n">
        <f aca="false">Mortgage!$L673</f>
        <v>0</v>
      </c>
      <c r="N673" s="78" t="n">
        <f aca="false">$L673+$M673</f>
        <v>0</v>
      </c>
      <c r="O673" s="78" t="n">
        <f aca="false">IF(AND(($B673&lt;Input!$C$31),($B673&lt;Input!$G$31)),Expenses!$D673,(-1)*$N673)</f>
        <v>-0</v>
      </c>
      <c r="P673" s="78" t="n">
        <f aca="false">Childcare!$D673</f>
        <v>0</v>
      </c>
      <c r="Q673" s="78" t="n">
        <f aca="false">Loan_01!$E673</f>
        <v>0</v>
      </c>
      <c r="R673" s="78" t="n">
        <f aca="false">Loan_02!$E673</f>
        <v>0</v>
      </c>
      <c r="S673" s="78" t="n">
        <f aca="false">(-1)*SUM(Roth_01!$D673+Roth_02!$D673+IRA_01!$D673+IRA_02!$D673+Invest_01!$D673+Invest_02!$D673)</f>
        <v>-0</v>
      </c>
      <c r="T673" s="78" t="n">
        <f aca="false">(-1)*(IF(($B673&gt;Input!$O$24),0,Input!$O$30)+IF(($B673&gt;Input!$O$31),0,Input!$O$37)+IF(($B673&gt;Input!$O$38),0,Input!$O$44))</f>
        <v>-0</v>
      </c>
      <c r="U673" s="78" t="n">
        <f aca="false">IF(($AB672*(Input!$C$16/100)&gt;0),0,($AB672*(Input!$C$16/100)))</f>
        <v>0</v>
      </c>
      <c r="V673" s="78"/>
      <c r="W673" s="78" t="n">
        <f aca="false">IF(($N673+$O673+$P673+$Q673+$R673+$S673+$T673+$U673)&lt;0,($N673+$O673+$P673+$Q673+$R673+$S673+$T673+$U673),0)</f>
        <v>0</v>
      </c>
      <c r="X673" s="78"/>
      <c r="Y673" s="78" t="n">
        <f aca="false">IF(($N673+$O673+$P673+$Q673+$R673+$S673+$T673+$U673)&gt;=0,($N673+$O673+$P673+$Q673+$R673+$S673+$T673+$U673),0)</f>
        <v>0</v>
      </c>
      <c r="AA673" s="78" t="n">
        <f aca="false">IF(AND((($AB672+$W672-$U672)&lt;0),($Y673&gt;0)),($AA672-$K673)*(1+Input!$C$18/(12*100)),($AA672+$Y673-$K673)*(1+Input!$C$18/(12*100)))</f>
        <v>2.40196208882382E-009</v>
      </c>
      <c r="AB673" s="78" t="n">
        <f aca="false">IF(AND((($AB672+$W672-$U672)&lt;0),($Y673&gt;=0)),($AB672+$W672-$U672+$Y673)*(1+Input!$C$15/(12*100)),0)</f>
        <v>0</v>
      </c>
    </row>
    <row r="674" customFormat="false" ht="12.8" hidden="false" customHeight="false" outlineLevel="0" collapsed="false">
      <c r="A674" s="76" t="n">
        <v>670</v>
      </c>
      <c r="B674" s="77" t="n">
        <f aca="false">EOMONTH(Input!$C$7,A674)</f>
        <v>63309</v>
      </c>
      <c r="D674" s="76" t="n">
        <f aca="false">DATEDIF(Input!$C$23,$B674,"Y")</f>
        <v>95</v>
      </c>
      <c r="E674" s="76" t="n">
        <f aca="false">DATEDIF(Input!$G$23,$B674,"Y")</f>
        <v>95</v>
      </c>
      <c r="G674" s="78" t="n">
        <f aca="false">Salary_01!$L674</f>
        <v>0</v>
      </c>
      <c r="H674" s="78" t="n">
        <f aca="false">Salary_02!$L674</f>
        <v>0</v>
      </c>
      <c r="I674" s="78" t="n">
        <f aca="false">Retirement_Dist_01!$J674</f>
        <v>0</v>
      </c>
      <c r="J674" s="78" t="n">
        <f aca="false">Retirement_Dist_02!$J674</f>
        <v>0</v>
      </c>
      <c r="K674" s="78" t="n">
        <f aca="true">IF(AND(OR($B674&gt;Input!$C$31,$B674&gt;Input!$G$31),OR($B674&lt;Input!$C$25,$B674&lt;Input!$G$25)),(-1)*PMT(Input!$C$18/(100*12),(OFFSET($A$4, MAX( MATCH(Input!$C$25,$B$4:$B$1004,1), MATCH(Input!$G$25,$B$4:$B$1004,1)),0,1,1) - OFFSET($A$4, MIN( MATCH(Input!$C$31,$B$4:$B$1004,1), MATCH(Input!$G$31,$B$4:$B$1004,1)),0,1,1)),$AD$4,0,1),0)</f>
        <v>0</v>
      </c>
      <c r="L674" s="78" t="n">
        <f aca="false">IF(AND(($B674&lt;Input!$C$31),($B674&lt;Input!$G$31)),($G674+$H674+$I674+$J674),($G674+$H674+$I674+$J674+$K674))</f>
        <v>0</v>
      </c>
      <c r="M674" s="78" t="n">
        <f aca="false">Mortgage!$L674</f>
        <v>0</v>
      </c>
      <c r="N674" s="78" t="n">
        <f aca="false">$L674+$M674</f>
        <v>0</v>
      </c>
      <c r="O674" s="78" t="n">
        <f aca="false">IF(AND(($B674&lt;Input!$C$31),($B674&lt;Input!$G$31)),Expenses!$D674,(-1)*$N674)</f>
        <v>-0</v>
      </c>
      <c r="P674" s="78" t="n">
        <f aca="false">Childcare!$D674</f>
        <v>0</v>
      </c>
      <c r="Q674" s="78" t="n">
        <f aca="false">Loan_01!$E674</f>
        <v>0</v>
      </c>
      <c r="R674" s="78" t="n">
        <f aca="false">Loan_02!$E674</f>
        <v>0</v>
      </c>
      <c r="S674" s="78" t="n">
        <f aca="false">(-1)*SUM(Roth_01!$D674+Roth_02!$D674+IRA_01!$D674+IRA_02!$D674+Invest_01!$D674+Invest_02!$D674)</f>
        <v>-0</v>
      </c>
      <c r="T674" s="78" t="n">
        <f aca="false">(-1)*(IF(($B674&gt;Input!$O$24),0,Input!$O$30)+IF(($B674&gt;Input!$O$31),0,Input!$O$37)+IF(($B674&gt;Input!$O$38),0,Input!$O$44))</f>
        <v>-0</v>
      </c>
      <c r="U674" s="78" t="n">
        <f aca="false">IF(($AB673*(Input!$C$16/100)&gt;0),0,($AB673*(Input!$C$16/100)))</f>
        <v>0</v>
      </c>
      <c r="V674" s="78"/>
      <c r="W674" s="78" t="n">
        <f aca="false">IF(($N674+$O674+$P674+$Q674+$R674+$S674+$T674+$U674)&lt;0,($N674+$O674+$P674+$Q674+$R674+$S674+$T674+$U674),0)</f>
        <v>0</v>
      </c>
      <c r="X674" s="78"/>
      <c r="Y674" s="78" t="n">
        <f aca="false">IF(($N674+$O674+$P674+$Q674+$R674+$S674+$T674+$U674)&gt;=0,($N674+$O674+$P674+$Q674+$R674+$S674+$T674+$U674),0)</f>
        <v>0</v>
      </c>
      <c r="AA674" s="78" t="n">
        <f aca="false">IF(AND((($AB673+$W673-$U673)&lt;0),($Y674&gt;0)),($AA673-$K674)*(1+Input!$C$18/(12*100)),($AA673+$Y674-$K674)*(1+Input!$C$18/(12*100)))</f>
        <v>2.40206217057753E-009</v>
      </c>
      <c r="AB674" s="78" t="n">
        <f aca="false">IF(AND((($AB673+$W673-$U673)&lt;0),($Y674&gt;=0)),($AB673+$W673-$U673+$Y674)*(1+Input!$C$15/(12*100)),0)</f>
        <v>0</v>
      </c>
    </row>
    <row r="675" customFormat="false" ht="12.8" hidden="false" customHeight="false" outlineLevel="0" collapsed="false">
      <c r="A675" s="76" t="n">
        <v>671</v>
      </c>
      <c r="B675" s="77" t="n">
        <f aca="false">EOMONTH(Input!$C$7,A675)</f>
        <v>63340</v>
      </c>
      <c r="D675" s="76" t="n">
        <f aca="false">DATEDIF(Input!$C$23,$B675,"Y")</f>
        <v>96</v>
      </c>
      <c r="E675" s="76" t="n">
        <f aca="false">DATEDIF(Input!$G$23,$B675,"Y")</f>
        <v>96</v>
      </c>
      <c r="G675" s="78" t="n">
        <f aca="false">Salary_01!$L675</f>
        <v>0</v>
      </c>
      <c r="H675" s="78" t="n">
        <f aca="false">Salary_02!$L675</f>
        <v>0</v>
      </c>
      <c r="I675" s="78" t="n">
        <f aca="false">Retirement_Dist_01!$J675</f>
        <v>0</v>
      </c>
      <c r="J675" s="78" t="n">
        <f aca="false">Retirement_Dist_02!$J675</f>
        <v>0</v>
      </c>
      <c r="K675" s="78" t="n">
        <f aca="true">IF(AND(OR($B675&gt;Input!$C$31,$B675&gt;Input!$G$31),OR($B675&lt;Input!$C$25,$B675&lt;Input!$G$25)),(-1)*PMT(Input!$C$18/(100*12),(OFFSET($A$4, MAX( MATCH(Input!$C$25,$B$4:$B$1004,1), MATCH(Input!$G$25,$B$4:$B$1004,1)),0,1,1) - OFFSET($A$4, MIN( MATCH(Input!$C$31,$B$4:$B$1004,1), MATCH(Input!$G$31,$B$4:$B$1004,1)),0,1,1)),$AD$4,0,1),0)</f>
        <v>0</v>
      </c>
      <c r="L675" s="78" t="n">
        <f aca="false">IF(AND(($B675&lt;Input!$C$31),($B675&lt;Input!$G$31)),($G675+$H675+$I675+$J675),($G675+$H675+$I675+$J675+$K675))</f>
        <v>0</v>
      </c>
      <c r="M675" s="78" t="n">
        <f aca="false">Mortgage!$L675</f>
        <v>0</v>
      </c>
      <c r="N675" s="78" t="n">
        <f aca="false">$L675+$M675</f>
        <v>0</v>
      </c>
      <c r="O675" s="78" t="n">
        <f aca="false">IF(AND(($B675&lt;Input!$C$31),($B675&lt;Input!$G$31)),Expenses!$D675,(-1)*$N675)</f>
        <v>-0</v>
      </c>
      <c r="P675" s="78" t="n">
        <f aca="false">Childcare!$D675</f>
        <v>0</v>
      </c>
      <c r="Q675" s="78" t="n">
        <f aca="false">Loan_01!$E675</f>
        <v>0</v>
      </c>
      <c r="R675" s="78" t="n">
        <f aca="false">Loan_02!$E675</f>
        <v>0</v>
      </c>
      <c r="S675" s="78" t="n">
        <f aca="false">(-1)*SUM(Roth_01!$D675+Roth_02!$D675+IRA_01!$D675+IRA_02!$D675+Invest_01!$D675+Invest_02!$D675)</f>
        <v>-0</v>
      </c>
      <c r="T675" s="78" t="n">
        <f aca="false">(-1)*(IF(($B675&gt;Input!$O$24),0,Input!$O$30)+IF(($B675&gt;Input!$O$31),0,Input!$O$37)+IF(($B675&gt;Input!$O$38),0,Input!$O$44))</f>
        <v>-0</v>
      </c>
      <c r="U675" s="78" t="n">
        <f aca="false">IF(($AB674*(Input!$C$16/100)&gt;0),0,($AB674*(Input!$C$16/100)))</f>
        <v>0</v>
      </c>
      <c r="V675" s="78"/>
      <c r="W675" s="78" t="n">
        <f aca="false">IF(($N675+$O675+$P675+$Q675+$R675+$S675+$T675+$U675)&lt;0,($N675+$O675+$P675+$Q675+$R675+$S675+$T675+$U675),0)</f>
        <v>0</v>
      </c>
      <c r="X675" s="78"/>
      <c r="Y675" s="78" t="n">
        <f aca="false">IF(($N675+$O675+$P675+$Q675+$R675+$S675+$T675+$U675)&gt;=0,($N675+$O675+$P675+$Q675+$R675+$S675+$T675+$U675),0)</f>
        <v>0</v>
      </c>
      <c r="AA675" s="78" t="n">
        <f aca="false">IF(AND((($AB674+$W674-$U674)&lt;0),($Y675&gt;0)),($AA674-$K675)*(1+Input!$C$18/(12*100)),($AA674+$Y675-$K675)*(1+Input!$C$18/(12*100)))</f>
        <v>2.4021622565013E-009</v>
      </c>
      <c r="AB675" s="78" t="n">
        <f aca="false">IF(AND((($AB674+$W674-$U674)&lt;0),($Y675&gt;=0)),($AB674+$W674-$U674+$Y675)*(1+Input!$C$15/(12*100)),0)</f>
        <v>0</v>
      </c>
    </row>
    <row r="676" customFormat="false" ht="12.8" hidden="false" customHeight="false" outlineLevel="0" collapsed="false">
      <c r="A676" s="76" t="n">
        <v>672</v>
      </c>
      <c r="B676" s="77" t="n">
        <f aca="false">EOMONTH(Input!$C$7,A676)</f>
        <v>63370</v>
      </c>
      <c r="D676" s="76" t="n">
        <f aca="false">DATEDIF(Input!$C$23,$B676,"Y")</f>
        <v>96</v>
      </c>
      <c r="E676" s="76" t="n">
        <f aca="false">DATEDIF(Input!$G$23,$B676,"Y")</f>
        <v>96</v>
      </c>
      <c r="G676" s="78" t="n">
        <f aca="false">Salary_01!$L676</f>
        <v>0</v>
      </c>
      <c r="H676" s="78" t="n">
        <f aca="false">Salary_02!$L676</f>
        <v>0</v>
      </c>
      <c r="I676" s="78" t="n">
        <f aca="false">Retirement_Dist_01!$J676</f>
        <v>0</v>
      </c>
      <c r="J676" s="78" t="n">
        <f aca="false">Retirement_Dist_02!$J676</f>
        <v>0</v>
      </c>
      <c r="K676" s="78" t="n">
        <f aca="true">IF(AND(OR($B676&gt;Input!$C$31,$B676&gt;Input!$G$31),OR($B676&lt;Input!$C$25,$B676&lt;Input!$G$25)),(-1)*PMT(Input!$C$18/(100*12),(OFFSET($A$4, MAX( MATCH(Input!$C$25,$B$4:$B$1004,1), MATCH(Input!$G$25,$B$4:$B$1004,1)),0,1,1) - OFFSET($A$4, MIN( MATCH(Input!$C$31,$B$4:$B$1004,1), MATCH(Input!$G$31,$B$4:$B$1004,1)),0,1,1)),$AD$4,0,1),0)</f>
        <v>0</v>
      </c>
      <c r="L676" s="78" t="n">
        <f aca="false">IF(AND(($B676&lt;Input!$C$31),($B676&lt;Input!$G$31)),($G676+$H676+$I676+$J676),($G676+$H676+$I676+$J676+$K676))</f>
        <v>0</v>
      </c>
      <c r="M676" s="78" t="n">
        <f aca="false">Mortgage!$L676</f>
        <v>0</v>
      </c>
      <c r="N676" s="78" t="n">
        <f aca="false">$L676+$M676</f>
        <v>0</v>
      </c>
      <c r="O676" s="78" t="n">
        <f aca="false">IF(AND(($B676&lt;Input!$C$31),($B676&lt;Input!$G$31)),Expenses!$D676,(-1)*$N676)</f>
        <v>-0</v>
      </c>
      <c r="P676" s="78" t="n">
        <f aca="false">Childcare!$D676</f>
        <v>0</v>
      </c>
      <c r="Q676" s="78" t="n">
        <f aca="false">Loan_01!$E676</f>
        <v>0</v>
      </c>
      <c r="R676" s="78" t="n">
        <f aca="false">Loan_02!$E676</f>
        <v>0</v>
      </c>
      <c r="S676" s="78" t="n">
        <f aca="false">(-1)*SUM(Roth_01!$D676+Roth_02!$D676+IRA_01!$D676+IRA_02!$D676+Invest_01!$D676+Invest_02!$D676)</f>
        <v>-0</v>
      </c>
      <c r="T676" s="78" t="n">
        <f aca="false">(-1)*(IF(($B676&gt;Input!$O$24),0,Input!$O$30)+IF(($B676&gt;Input!$O$31),0,Input!$O$37)+IF(($B676&gt;Input!$O$38),0,Input!$O$44))</f>
        <v>-0</v>
      </c>
      <c r="U676" s="78" t="n">
        <f aca="false">IF(($AB675*(Input!$C$16/100)&gt;0),0,($AB675*(Input!$C$16/100)))</f>
        <v>0</v>
      </c>
      <c r="V676" s="78"/>
      <c r="W676" s="78" t="n">
        <f aca="false">IF(($N676+$O676+$P676+$Q676+$R676+$S676+$T676+$U676)&lt;0,($N676+$O676+$P676+$Q676+$R676+$S676+$T676+$U676),0)</f>
        <v>0</v>
      </c>
      <c r="X676" s="78"/>
      <c r="Y676" s="78" t="n">
        <f aca="false">IF(($N676+$O676+$P676+$Q676+$R676+$S676+$T676+$U676)&gt;=0,($N676+$O676+$P676+$Q676+$R676+$S676+$T676+$U676),0)</f>
        <v>0</v>
      </c>
      <c r="AA676" s="78" t="n">
        <f aca="false">IF(AND((($AB675+$W675-$U675)&lt;0),($Y676&gt;0)),($AA675-$K676)*(1+Input!$C$18/(12*100)),($AA675+$Y676-$K676)*(1+Input!$C$18/(12*100)))</f>
        <v>2.40226234659532E-009</v>
      </c>
      <c r="AB676" s="78" t="n">
        <f aca="false">IF(AND((($AB675+$W675-$U675)&lt;0),($Y676&gt;=0)),($AB675+$W675-$U675+$Y676)*(1+Input!$C$15/(12*100)),0)</f>
        <v>0</v>
      </c>
    </row>
    <row r="677" customFormat="false" ht="12.8" hidden="false" customHeight="false" outlineLevel="0" collapsed="false">
      <c r="A677" s="76" t="n">
        <v>673</v>
      </c>
      <c r="B677" s="77" t="n">
        <f aca="false">EOMONTH(Input!$C$7,A677)</f>
        <v>63401</v>
      </c>
      <c r="D677" s="76" t="n">
        <f aca="false">DATEDIF(Input!$C$23,$B677,"Y")</f>
        <v>96</v>
      </c>
      <c r="E677" s="76" t="n">
        <f aca="false">DATEDIF(Input!$G$23,$B677,"Y")</f>
        <v>96</v>
      </c>
      <c r="G677" s="78" t="n">
        <f aca="false">Salary_01!$L677</f>
        <v>0</v>
      </c>
      <c r="H677" s="78" t="n">
        <f aca="false">Salary_02!$L677</f>
        <v>0</v>
      </c>
      <c r="I677" s="78" t="n">
        <f aca="false">Retirement_Dist_01!$J677</f>
        <v>0</v>
      </c>
      <c r="J677" s="78" t="n">
        <f aca="false">Retirement_Dist_02!$J677</f>
        <v>0</v>
      </c>
      <c r="K677" s="78" t="n">
        <f aca="true">IF(AND(OR($B677&gt;Input!$C$31,$B677&gt;Input!$G$31),OR($B677&lt;Input!$C$25,$B677&lt;Input!$G$25)),(-1)*PMT(Input!$C$18/(100*12),(OFFSET($A$4, MAX( MATCH(Input!$C$25,$B$4:$B$1004,1), MATCH(Input!$G$25,$B$4:$B$1004,1)),0,1,1) - OFFSET($A$4, MIN( MATCH(Input!$C$31,$B$4:$B$1004,1), MATCH(Input!$G$31,$B$4:$B$1004,1)),0,1,1)),$AD$4,0,1),0)</f>
        <v>0</v>
      </c>
      <c r="L677" s="78" t="n">
        <f aca="false">IF(AND(($B677&lt;Input!$C$31),($B677&lt;Input!$G$31)),($G677+$H677+$I677+$J677),($G677+$H677+$I677+$J677+$K677))</f>
        <v>0</v>
      </c>
      <c r="M677" s="78" t="n">
        <f aca="false">Mortgage!$L677</f>
        <v>0</v>
      </c>
      <c r="N677" s="78" t="n">
        <f aca="false">$L677+$M677</f>
        <v>0</v>
      </c>
      <c r="O677" s="78" t="n">
        <f aca="false">IF(AND(($B677&lt;Input!$C$31),($B677&lt;Input!$G$31)),Expenses!$D677,(-1)*$N677)</f>
        <v>-0</v>
      </c>
      <c r="P677" s="78" t="n">
        <f aca="false">Childcare!$D677</f>
        <v>0</v>
      </c>
      <c r="Q677" s="78" t="n">
        <f aca="false">Loan_01!$E677</f>
        <v>0</v>
      </c>
      <c r="R677" s="78" t="n">
        <f aca="false">Loan_02!$E677</f>
        <v>0</v>
      </c>
      <c r="S677" s="78" t="n">
        <f aca="false">(-1)*SUM(Roth_01!$D677+Roth_02!$D677+IRA_01!$D677+IRA_02!$D677+Invest_01!$D677+Invest_02!$D677)</f>
        <v>-0</v>
      </c>
      <c r="T677" s="78" t="n">
        <f aca="false">(-1)*(IF(($B677&gt;Input!$O$24),0,Input!$O$30)+IF(($B677&gt;Input!$O$31),0,Input!$O$37)+IF(($B677&gt;Input!$O$38),0,Input!$O$44))</f>
        <v>-0</v>
      </c>
      <c r="U677" s="78" t="n">
        <f aca="false">IF(($AB676*(Input!$C$16/100)&gt;0),0,($AB676*(Input!$C$16/100)))</f>
        <v>0</v>
      </c>
      <c r="V677" s="78"/>
      <c r="W677" s="78" t="n">
        <f aca="false">IF(($N677+$O677+$P677+$Q677+$R677+$S677+$T677+$U677)&lt;0,($N677+$O677+$P677+$Q677+$R677+$S677+$T677+$U677),0)</f>
        <v>0</v>
      </c>
      <c r="X677" s="78"/>
      <c r="Y677" s="78" t="n">
        <f aca="false">IF(($N677+$O677+$P677+$Q677+$R677+$S677+$T677+$U677)&gt;=0,($N677+$O677+$P677+$Q677+$R677+$S677+$T677+$U677),0)</f>
        <v>0</v>
      </c>
      <c r="AA677" s="78" t="n">
        <f aca="false">IF(AND((($AB676+$W676-$U676)&lt;0),($Y677&gt;0)),($AA676-$K677)*(1+Input!$C$18/(12*100)),($AA676+$Y677-$K677)*(1+Input!$C$18/(12*100)))</f>
        <v>2.40236244085976E-009</v>
      </c>
      <c r="AB677" s="78" t="n">
        <f aca="false">IF(AND((($AB676+$W676-$U676)&lt;0),($Y677&gt;=0)),($AB676+$W676-$U676+$Y677)*(1+Input!$C$15/(12*100)),0)</f>
        <v>0</v>
      </c>
    </row>
    <row r="678" customFormat="false" ht="12.8" hidden="false" customHeight="false" outlineLevel="0" collapsed="false">
      <c r="A678" s="76" t="n">
        <v>674</v>
      </c>
      <c r="B678" s="77" t="n">
        <f aca="false">EOMONTH(Input!$C$7,A678)</f>
        <v>63432</v>
      </c>
      <c r="D678" s="76" t="n">
        <f aca="false">DATEDIF(Input!$C$23,$B678,"Y")</f>
        <v>96</v>
      </c>
      <c r="E678" s="76" t="n">
        <f aca="false">DATEDIF(Input!$G$23,$B678,"Y")</f>
        <v>96</v>
      </c>
      <c r="G678" s="78" t="n">
        <f aca="false">Salary_01!$L678</f>
        <v>0</v>
      </c>
      <c r="H678" s="78" t="n">
        <f aca="false">Salary_02!$L678</f>
        <v>0</v>
      </c>
      <c r="I678" s="78" t="n">
        <f aca="false">Retirement_Dist_01!$J678</f>
        <v>0</v>
      </c>
      <c r="J678" s="78" t="n">
        <f aca="false">Retirement_Dist_02!$J678</f>
        <v>0</v>
      </c>
      <c r="K678" s="78" t="n">
        <f aca="true">IF(AND(OR($B678&gt;Input!$C$31,$B678&gt;Input!$G$31),OR($B678&lt;Input!$C$25,$B678&lt;Input!$G$25)),(-1)*PMT(Input!$C$18/(100*12),(OFFSET($A$4, MAX( MATCH(Input!$C$25,$B$4:$B$1004,1), MATCH(Input!$G$25,$B$4:$B$1004,1)),0,1,1) - OFFSET($A$4, MIN( MATCH(Input!$C$31,$B$4:$B$1004,1), MATCH(Input!$G$31,$B$4:$B$1004,1)),0,1,1)),$AD$4,0,1),0)</f>
        <v>0</v>
      </c>
      <c r="L678" s="78" t="n">
        <f aca="false">IF(AND(($B678&lt;Input!$C$31),($B678&lt;Input!$G$31)),($G678+$H678+$I678+$J678),($G678+$H678+$I678+$J678+$K678))</f>
        <v>0</v>
      </c>
      <c r="M678" s="78" t="n">
        <f aca="false">Mortgage!$L678</f>
        <v>0</v>
      </c>
      <c r="N678" s="78" t="n">
        <f aca="false">$L678+$M678</f>
        <v>0</v>
      </c>
      <c r="O678" s="78" t="n">
        <f aca="false">IF(AND(($B678&lt;Input!$C$31),($B678&lt;Input!$G$31)),Expenses!$D678,(-1)*$N678)</f>
        <v>-0</v>
      </c>
      <c r="P678" s="78" t="n">
        <f aca="false">Childcare!$D678</f>
        <v>0</v>
      </c>
      <c r="Q678" s="78" t="n">
        <f aca="false">Loan_01!$E678</f>
        <v>0</v>
      </c>
      <c r="R678" s="78" t="n">
        <f aca="false">Loan_02!$E678</f>
        <v>0</v>
      </c>
      <c r="S678" s="78" t="n">
        <f aca="false">(-1)*SUM(Roth_01!$D678+Roth_02!$D678+IRA_01!$D678+IRA_02!$D678+Invest_01!$D678+Invest_02!$D678)</f>
        <v>-0</v>
      </c>
      <c r="T678" s="78" t="n">
        <f aca="false">(-1)*(IF(($B678&gt;Input!$O$24),0,Input!$O$30)+IF(($B678&gt;Input!$O$31),0,Input!$O$37)+IF(($B678&gt;Input!$O$38),0,Input!$O$44))</f>
        <v>-0</v>
      </c>
      <c r="U678" s="78" t="n">
        <f aca="false">IF(($AB677*(Input!$C$16/100)&gt;0),0,($AB677*(Input!$C$16/100)))</f>
        <v>0</v>
      </c>
      <c r="V678" s="78"/>
      <c r="W678" s="78" t="n">
        <f aca="false">IF(($N678+$O678+$P678+$Q678+$R678+$S678+$T678+$U678)&lt;0,($N678+$O678+$P678+$Q678+$R678+$S678+$T678+$U678),0)</f>
        <v>0</v>
      </c>
      <c r="X678" s="78"/>
      <c r="Y678" s="78" t="n">
        <f aca="false">IF(($N678+$O678+$P678+$Q678+$R678+$S678+$T678+$U678)&gt;=0,($N678+$O678+$P678+$Q678+$R678+$S678+$T678+$U678),0)</f>
        <v>0</v>
      </c>
      <c r="AA678" s="78" t="n">
        <f aca="false">IF(AND((($AB677+$W677-$U677)&lt;0),($Y678&gt;0)),($AA677-$K678)*(1+Input!$C$18/(12*100)),($AA677+$Y678-$K678)*(1+Input!$C$18/(12*100)))</f>
        <v>2.4024625392948E-009</v>
      </c>
      <c r="AB678" s="78" t="n">
        <f aca="false">IF(AND((($AB677+$W677-$U677)&lt;0),($Y678&gt;=0)),($AB677+$W677-$U677+$Y678)*(1+Input!$C$15/(12*100)),0)</f>
        <v>0</v>
      </c>
    </row>
    <row r="679" customFormat="false" ht="12.8" hidden="false" customHeight="false" outlineLevel="0" collapsed="false">
      <c r="A679" s="76" t="n">
        <v>675</v>
      </c>
      <c r="B679" s="77" t="n">
        <f aca="false">EOMONTH(Input!$C$7,A679)</f>
        <v>63462</v>
      </c>
      <c r="D679" s="76" t="n">
        <f aca="false">DATEDIF(Input!$C$23,$B679,"Y")</f>
        <v>96</v>
      </c>
      <c r="E679" s="76" t="n">
        <f aca="false">DATEDIF(Input!$G$23,$B679,"Y")</f>
        <v>96</v>
      </c>
      <c r="G679" s="78" t="n">
        <f aca="false">Salary_01!$L679</f>
        <v>0</v>
      </c>
      <c r="H679" s="78" t="n">
        <f aca="false">Salary_02!$L679</f>
        <v>0</v>
      </c>
      <c r="I679" s="78" t="n">
        <f aca="false">Retirement_Dist_01!$J679</f>
        <v>0</v>
      </c>
      <c r="J679" s="78" t="n">
        <f aca="false">Retirement_Dist_02!$J679</f>
        <v>0</v>
      </c>
      <c r="K679" s="78" t="n">
        <f aca="true">IF(AND(OR($B679&gt;Input!$C$31,$B679&gt;Input!$G$31),OR($B679&lt;Input!$C$25,$B679&lt;Input!$G$25)),(-1)*PMT(Input!$C$18/(100*12),(OFFSET($A$4, MAX( MATCH(Input!$C$25,$B$4:$B$1004,1), MATCH(Input!$G$25,$B$4:$B$1004,1)),0,1,1) - OFFSET($A$4, MIN( MATCH(Input!$C$31,$B$4:$B$1004,1), MATCH(Input!$G$31,$B$4:$B$1004,1)),0,1,1)),$AD$4,0,1),0)</f>
        <v>0</v>
      </c>
      <c r="L679" s="78" t="n">
        <f aca="false">IF(AND(($B679&lt;Input!$C$31),($B679&lt;Input!$G$31)),($G679+$H679+$I679+$J679),($G679+$H679+$I679+$J679+$K679))</f>
        <v>0</v>
      </c>
      <c r="M679" s="78" t="n">
        <f aca="false">Mortgage!$L679</f>
        <v>0</v>
      </c>
      <c r="N679" s="78" t="n">
        <f aca="false">$L679+$M679</f>
        <v>0</v>
      </c>
      <c r="O679" s="78" t="n">
        <f aca="false">IF(AND(($B679&lt;Input!$C$31),($B679&lt;Input!$G$31)),Expenses!$D679,(-1)*$N679)</f>
        <v>-0</v>
      </c>
      <c r="P679" s="78" t="n">
        <f aca="false">Childcare!$D679</f>
        <v>0</v>
      </c>
      <c r="Q679" s="78" t="n">
        <f aca="false">Loan_01!$E679</f>
        <v>0</v>
      </c>
      <c r="R679" s="78" t="n">
        <f aca="false">Loan_02!$E679</f>
        <v>0</v>
      </c>
      <c r="S679" s="78" t="n">
        <f aca="false">(-1)*SUM(Roth_01!$D679+Roth_02!$D679+IRA_01!$D679+IRA_02!$D679+Invest_01!$D679+Invest_02!$D679)</f>
        <v>-0</v>
      </c>
      <c r="T679" s="78" t="n">
        <f aca="false">(-1)*(IF(($B679&gt;Input!$O$24),0,Input!$O$30)+IF(($B679&gt;Input!$O$31),0,Input!$O$37)+IF(($B679&gt;Input!$O$38),0,Input!$O$44))</f>
        <v>-0</v>
      </c>
      <c r="U679" s="78" t="n">
        <f aca="false">IF(($AB678*(Input!$C$16/100)&gt;0),0,($AB678*(Input!$C$16/100)))</f>
        <v>0</v>
      </c>
      <c r="V679" s="78"/>
      <c r="W679" s="78" t="n">
        <f aca="false">IF(($N679+$O679+$P679+$Q679+$R679+$S679+$T679+$U679)&lt;0,($N679+$O679+$P679+$Q679+$R679+$S679+$T679+$U679),0)</f>
        <v>0</v>
      </c>
      <c r="X679" s="78"/>
      <c r="Y679" s="78" t="n">
        <f aca="false">IF(($N679+$O679+$P679+$Q679+$R679+$S679+$T679+$U679)&gt;=0,($N679+$O679+$P679+$Q679+$R679+$S679+$T679+$U679),0)</f>
        <v>0</v>
      </c>
      <c r="AA679" s="78" t="n">
        <f aca="false">IF(AND((($AB678+$W678-$U678)&lt;0),($Y679&gt;0)),($AA678-$K679)*(1+Input!$C$18/(12*100)),($AA678+$Y679-$K679)*(1+Input!$C$18/(12*100)))</f>
        <v>2.4025626419006E-009</v>
      </c>
      <c r="AB679" s="78" t="n">
        <f aca="false">IF(AND((($AB678+$W678-$U678)&lt;0),($Y679&gt;=0)),($AB678+$W678-$U678+$Y679)*(1+Input!$C$15/(12*100)),0)</f>
        <v>0</v>
      </c>
    </row>
    <row r="680" customFormat="false" ht="12.8" hidden="false" customHeight="false" outlineLevel="0" collapsed="false">
      <c r="A680" s="76" t="n">
        <v>676</v>
      </c>
      <c r="B680" s="77" t="n">
        <f aca="false">EOMONTH(Input!$C$7,A680)</f>
        <v>63493</v>
      </c>
      <c r="D680" s="76" t="n">
        <f aca="false">DATEDIF(Input!$C$23,$B680,"Y")</f>
        <v>96</v>
      </c>
      <c r="E680" s="76" t="n">
        <f aca="false">DATEDIF(Input!$G$23,$B680,"Y")</f>
        <v>96</v>
      </c>
      <c r="G680" s="78" t="n">
        <f aca="false">Salary_01!$L680</f>
        <v>0</v>
      </c>
      <c r="H680" s="78" t="n">
        <f aca="false">Salary_02!$L680</f>
        <v>0</v>
      </c>
      <c r="I680" s="78" t="n">
        <f aca="false">Retirement_Dist_01!$J680</f>
        <v>0</v>
      </c>
      <c r="J680" s="78" t="n">
        <f aca="false">Retirement_Dist_02!$J680</f>
        <v>0</v>
      </c>
      <c r="K680" s="78" t="n">
        <f aca="true">IF(AND(OR($B680&gt;Input!$C$31,$B680&gt;Input!$G$31),OR($B680&lt;Input!$C$25,$B680&lt;Input!$G$25)),(-1)*PMT(Input!$C$18/(100*12),(OFFSET($A$4, MAX( MATCH(Input!$C$25,$B$4:$B$1004,1), MATCH(Input!$G$25,$B$4:$B$1004,1)),0,1,1) - OFFSET($A$4, MIN( MATCH(Input!$C$31,$B$4:$B$1004,1), MATCH(Input!$G$31,$B$4:$B$1004,1)),0,1,1)),$AD$4,0,1),0)</f>
        <v>0</v>
      </c>
      <c r="L680" s="78" t="n">
        <f aca="false">IF(AND(($B680&lt;Input!$C$31),($B680&lt;Input!$G$31)),($G680+$H680+$I680+$J680),($G680+$H680+$I680+$J680+$K680))</f>
        <v>0</v>
      </c>
      <c r="M680" s="78" t="n">
        <f aca="false">Mortgage!$L680</f>
        <v>0</v>
      </c>
      <c r="N680" s="78" t="n">
        <f aca="false">$L680+$M680</f>
        <v>0</v>
      </c>
      <c r="O680" s="78" t="n">
        <f aca="false">IF(AND(($B680&lt;Input!$C$31),($B680&lt;Input!$G$31)),Expenses!$D680,(-1)*$N680)</f>
        <v>-0</v>
      </c>
      <c r="P680" s="78" t="n">
        <f aca="false">Childcare!$D680</f>
        <v>0</v>
      </c>
      <c r="Q680" s="78" t="n">
        <f aca="false">Loan_01!$E680</f>
        <v>0</v>
      </c>
      <c r="R680" s="78" t="n">
        <f aca="false">Loan_02!$E680</f>
        <v>0</v>
      </c>
      <c r="S680" s="78" t="n">
        <f aca="false">(-1)*SUM(Roth_01!$D680+Roth_02!$D680+IRA_01!$D680+IRA_02!$D680+Invest_01!$D680+Invest_02!$D680)</f>
        <v>-0</v>
      </c>
      <c r="T680" s="78" t="n">
        <f aca="false">(-1)*(IF(($B680&gt;Input!$O$24),0,Input!$O$30)+IF(($B680&gt;Input!$O$31),0,Input!$O$37)+IF(($B680&gt;Input!$O$38),0,Input!$O$44))</f>
        <v>-0</v>
      </c>
      <c r="U680" s="78" t="n">
        <f aca="false">IF(($AB679*(Input!$C$16/100)&gt;0),0,($AB679*(Input!$C$16/100)))</f>
        <v>0</v>
      </c>
      <c r="V680" s="78"/>
      <c r="W680" s="78" t="n">
        <f aca="false">IF(($N680+$O680+$P680+$Q680+$R680+$S680+$T680+$U680)&lt;0,($N680+$O680+$P680+$Q680+$R680+$S680+$T680+$U680),0)</f>
        <v>0</v>
      </c>
      <c r="X680" s="78"/>
      <c r="Y680" s="78" t="n">
        <f aca="false">IF(($N680+$O680+$P680+$Q680+$R680+$S680+$T680+$U680)&gt;=0,($N680+$O680+$P680+$Q680+$R680+$S680+$T680+$U680),0)</f>
        <v>0</v>
      </c>
      <c r="AA680" s="78" t="n">
        <f aca="false">IF(AND((($AB679+$W679-$U679)&lt;0),($Y680&gt;0)),($AA679-$K680)*(1+Input!$C$18/(12*100)),($AA679+$Y680-$K680)*(1+Input!$C$18/(12*100)))</f>
        <v>2.40266274867735E-009</v>
      </c>
      <c r="AB680" s="78" t="n">
        <f aca="false">IF(AND((($AB679+$W679-$U679)&lt;0),($Y680&gt;=0)),($AB679+$W679-$U679+$Y680)*(1+Input!$C$15/(12*100)),0)</f>
        <v>0</v>
      </c>
    </row>
    <row r="681" customFormat="false" ht="12.8" hidden="false" customHeight="false" outlineLevel="0" collapsed="false">
      <c r="A681" s="76" t="n">
        <v>677</v>
      </c>
      <c r="B681" s="77" t="n">
        <f aca="false">EOMONTH(Input!$C$7,A681)</f>
        <v>63523</v>
      </c>
      <c r="D681" s="76" t="n">
        <f aca="false">DATEDIF(Input!$C$23,$B681,"Y")</f>
        <v>96</v>
      </c>
      <c r="E681" s="76" t="n">
        <f aca="false">DATEDIF(Input!$G$23,$B681,"Y")</f>
        <v>96</v>
      </c>
      <c r="G681" s="78" t="n">
        <f aca="false">Salary_01!$L681</f>
        <v>0</v>
      </c>
      <c r="H681" s="78" t="n">
        <f aca="false">Salary_02!$L681</f>
        <v>0</v>
      </c>
      <c r="I681" s="78" t="n">
        <f aca="false">Retirement_Dist_01!$J681</f>
        <v>0</v>
      </c>
      <c r="J681" s="78" t="n">
        <f aca="false">Retirement_Dist_02!$J681</f>
        <v>0</v>
      </c>
      <c r="K681" s="78" t="n">
        <f aca="true">IF(AND(OR($B681&gt;Input!$C$31,$B681&gt;Input!$G$31),OR($B681&lt;Input!$C$25,$B681&lt;Input!$G$25)),(-1)*PMT(Input!$C$18/(100*12),(OFFSET($A$4, MAX( MATCH(Input!$C$25,$B$4:$B$1004,1), MATCH(Input!$G$25,$B$4:$B$1004,1)),0,1,1) - OFFSET($A$4, MIN( MATCH(Input!$C$31,$B$4:$B$1004,1), MATCH(Input!$G$31,$B$4:$B$1004,1)),0,1,1)),$AD$4,0,1),0)</f>
        <v>0</v>
      </c>
      <c r="L681" s="78" t="n">
        <f aca="false">IF(AND(($B681&lt;Input!$C$31),($B681&lt;Input!$G$31)),($G681+$H681+$I681+$J681),($G681+$H681+$I681+$J681+$K681))</f>
        <v>0</v>
      </c>
      <c r="M681" s="78" t="n">
        <f aca="false">Mortgage!$L681</f>
        <v>0</v>
      </c>
      <c r="N681" s="78" t="n">
        <f aca="false">$L681+$M681</f>
        <v>0</v>
      </c>
      <c r="O681" s="78" t="n">
        <f aca="false">IF(AND(($B681&lt;Input!$C$31),($B681&lt;Input!$G$31)),Expenses!$D681,(-1)*$N681)</f>
        <v>-0</v>
      </c>
      <c r="P681" s="78" t="n">
        <f aca="false">Childcare!$D681</f>
        <v>0</v>
      </c>
      <c r="Q681" s="78" t="n">
        <f aca="false">Loan_01!$E681</f>
        <v>0</v>
      </c>
      <c r="R681" s="78" t="n">
        <f aca="false">Loan_02!$E681</f>
        <v>0</v>
      </c>
      <c r="S681" s="78" t="n">
        <f aca="false">(-1)*SUM(Roth_01!$D681+Roth_02!$D681+IRA_01!$D681+IRA_02!$D681+Invest_01!$D681+Invest_02!$D681)</f>
        <v>-0</v>
      </c>
      <c r="T681" s="78" t="n">
        <f aca="false">(-1)*(IF(($B681&gt;Input!$O$24),0,Input!$O$30)+IF(($B681&gt;Input!$O$31),0,Input!$O$37)+IF(($B681&gt;Input!$O$38),0,Input!$O$44))</f>
        <v>-0</v>
      </c>
      <c r="U681" s="78" t="n">
        <f aca="false">IF(($AB680*(Input!$C$16/100)&gt;0),0,($AB680*(Input!$C$16/100)))</f>
        <v>0</v>
      </c>
      <c r="V681" s="78"/>
      <c r="W681" s="78" t="n">
        <f aca="false">IF(($N681+$O681+$P681+$Q681+$R681+$S681+$T681+$U681)&lt;0,($N681+$O681+$P681+$Q681+$R681+$S681+$T681+$U681),0)</f>
        <v>0</v>
      </c>
      <c r="X681" s="78"/>
      <c r="Y681" s="78" t="n">
        <f aca="false">IF(($N681+$O681+$P681+$Q681+$R681+$S681+$T681+$U681)&gt;=0,($N681+$O681+$P681+$Q681+$R681+$S681+$T681+$U681),0)</f>
        <v>0</v>
      </c>
      <c r="AA681" s="78" t="n">
        <f aca="false">IF(AND((($AB680+$W680-$U680)&lt;0),($Y681&gt;0)),($AA680-$K681)*(1+Input!$C$18/(12*100)),($AA680+$Y681-$K681)*(1+Input!$C$18/(12*100)))</f>
        <v>2.40276285962521E-009</v>
      </c>
      <c r="AB681" s="78" t="n">
        <f aca="false">IF(AND((($AB680+$W680-$U680)&lt;0),($Y681&gt;=0)),($AB680+$W680-$U680+$Y681)*(1+Input!$C$15/(12*100)),0)</f>
        <v>0</v>
      </c>
    </row>
    <row r="682" customFormat="false" ht="12.8" hidden="false" customHeight="false" outlineLevel="0" collapsed="false">
      <c r="A682" s="76" t="n">
        <v>678</v>
      </c>
      <c r="B682" s="77" t="n">
        <f aca="false">EOMONTH(Input!$C$7,A682)</f>
        <v>63554</v>
      </c>
      <c r="D682" s="76" t="n">
        <f aca="false">DATEDIF(Input!$C$23,$B682,"Y")</f>
        <v>96</v>
      </c>
      <c r="E682" s="76" t="n">
        <f aca="false">DATEDIF(Input!$G$23,$B682,"Y")</f>
        <v>96</v>
      </c>
      <c r="G682" s="78" t="n">
        <f aca="false">Salary_01!$L682</f>
        <v>0</v>
      </c>
      <c r="H682" s="78" t="n">
        <f aca="false">Salary_02!$L682</f>
        <v>0</v>
      </c>
      <c r="I682" s="78" t="n">
        <f aca="false">Retirement_Dist_01!$J682</f>
        <v>0</v>
      </c>
      <c r="J682" s="78" t="n">
        <f aca="false">Retirement_Dist_02!$J682</f>
        <v>0</v>
      </c>
      <c r="K682" s="78" t="n">
        <f aca="true">IF(AND(OR($B682&gt;Input!$C$31,$B682&gt;Input!$G$31),OR($B682&lt;Input!$C$25,$B682&lt;Input!$G$25)),(-1)*PMT(Input!$C$18/(100*12),(OFFSET($A$4, MAX( MATCH(Input!$C$25,$B$4:$B$1004,1), MATCH(Input!$G$25,$B$4:$B$1004,1)),0,1,1) - OFFSET($A$4, MIN( MATCH(Input!$C$31,$B$4:$B$1004,1), MATCH(Input!$G$31,$B$4:$B$1004,1)),0,1,1)),$AD$4,0,1),0)</f>
        <v>0</v>
      </c>
      <c r="L682" s="78" t="n">
        <f aca="false">IF(AND(($B682&lt;Input!$C$31),($B682&lt;Input!$G$31)),($G682+$H682+$I682+$J682),($G682+$H682+$I682+$J682+$K682))</f>
        <v>0</v>
      </c>
      <c r="M682" s="78" t="n">
        <f aca="false">Mortgage!$L682</f>
        <v>0</v>
      </c>
      <c r="N682" s="78" t="n">
        <f aca="false">$L682+$M682</f>
        <v>0</v>
      </c>
      <c r="O682" s="78" t="n">
        <f aca="false">IF(AND(($B682&lt;Input!$C$31),($B682&lt;Input!$G$31)),Expenses!$D682,(-1)*$N682)</f>
        <v>-0</v>
      </c>
      <c r="P682" s="78" t="n">
        <f aca="false">Childcare!$D682</f>
        <v>0</v>
      </c>
      <c r="Q682" s="78" t="n">
        <f aca="false">Loan_01!$E682</f>
        <v>0</v>
      </c>
      <c r="R682" s="78" t="n">
        <f aca="false">Loan_02!$E682</f>
        <v>0</v>
      </c>
      <c r="S682" s="78" t="n">
        <f aca="false">(-1)*SUM(Roth_01!$D682+Roth_02!$D682+IRA_01!$D682+IRA_02!$D682+Invest_01!$D682+Invest_02!$D682)</f>
        <v>-0</v>
      </c>
      <c r="T682" s="78" t="n">
        <f aca="false">(-1)*(IF(($B682&gt;Input!$O$24),0,Input!$O$30)+IF(($B682&gt;Input!$O$31),0,Input!$O$37)+IF(($B682&gt;Input!$O$38),0,Input!$O$44))</f>
        <v>-0</v>
      </c>
      <c r="U682" s="78" t="n">
        <f aca="false">IF(($AB681*(Input!$C$16/100)&gt;0),0,($AB681*(Input!$C$16/100)))</f>
        <v>0</v>
      </c>
      <c r="V682" s="78"/>
      <c r="W682" s="78" t="n">
        <f aca="false">IF(($N682+$O682+$P682+$Q682+$R682+$S682+$T682+$U682)&lt;0,($N682+$O682+$P682+$Q682+$R682+$S682+$T682+$U682),0)</f>
        <v>0</v>
      </c>
      <c r="X682" s="78"/>
      <c r="Y682" s="78" t="n">
        <f aca="false">IF(($N682+$O682+$P682+$Q682+$R682+$S682+$T682+$U682)&gt;=0,($N682+$O682+$P682+$Q682+$R682+$S682+$T682+$U682),0)</f>
        <v>0</v>
      </c>
      <c r="AA682" s="78" t="n">
        <f aca="false">IF(AND((($AB681+$W681-$U681)&lt;0),($Y682&gt;0)),($AA681-$K682)*(1+Input!$C$18/(12*100)),($AA681+$Y682-$K682)*(1+Input!$C$18/(12*100)))</f>
        <v>2.40286297474436E-009</v>
      </c>
      <c r="AB682" s="78" t="n">
        <f aca="false">IF(AND((($AB681+$W681-$U681)&lt;0),($Y682&gt;=0)),($AB681+$W681-$U681+$Y682)*(1+Input!$C$15/(12*100)),0)</f>
        <v>0</v>
      </c>
    </row>
    <row r="683" customFormat="false" ht="12.8" hidden="false" customHeight="false" outlineLevel="0" collapsed="false">
      <c r="A683" s="76" t="n">
        <v>679</v>
      </c>
      <c r="B683" s="77" t="n">
        <f aca="false">EOMONTH(Input!$C$7,A683)</f>
        <v>63585</v>
      </c>
      <c r="D683" s="76" t="n">
        <f aca="false">DATEDIF(Input!$C$23,$B683,"Y")</f>
        <v>96</v>
      </c>
      <c r="E683" s="76" t="n">
        <f aca="false">DATEDIF(Input!$G$23,$B683,"Y")</f>
        <v>96</v>
      </c>
      <c r="G683" s="78" t="n">
        <f aca="false">Salary_01!$L683</f>
        <v>0</v>
      </c>
      <c r="H683" s="78" t="n">
        <f aca="false">Salary_02!$L683</f>
        <v>0</v>
      </c>
      <c r="I683" s="78" t="n">
        <f aca="false">Retirement_Dist_01!$J683</f>
        <v>0</v>
      </c>
      <c r="J683" s="78" t="n">
        <f aca="false">Retirement_Dist_02!$J683</f>
        <v>0</v>
      </c>
      <c r="K683" s="78" t="n">
        <f aca="true">IF(AND(OR($B683&gt;Input!$C$31,$B683&gt;Input!$G$31),OR($B683&lt;Input!$C$25,$B683&lt;Input!$G$25)),(-1)*PMT(Input!$C$18/(100*12),(OFFSET($A$4, MAX( MATCH(Input!$C$25,$B$4:$B$1004,1), MATCH(Input!$G$25,$B$4:$B$1004,1)),0,1,1) - OFFSET($A$4, MIN( MATCH(Input!$C$31,$B$4:$B$1004,1), MATCH(Input!$G$31,$B$4:$B$1004,1)),0,1,1)),$AD$4,0,1),0)</f>
        <v>0</v>
      </c>
      <c r="L683" s="78" t="n">
        <f aca="false">IF(AND(($B683&lt;Input!$C$31),($B683&lt;Input!$G$31)),($G683+$H683+$I683+$J683),($G683+$H683+$I683+$J683+$K683))</f>
        <v>0</v>
      </c>
      <c r="M683" s="78" t="n">
        <f aca="false">Mortgage!$L683</f>
        <v>0</v>
      </c>
      <c r="N683" s="78" t="n">
        <f aca="false">$L683+$M683</f>
        <v>0</v>
      </c>
      <c r="O683" s="78" t="n">
        <f aca="false">IF(AND(($B683&lt;Input!$C$31),($B683&lt;Input!$G$31)),Expenses!$D683,(-1)*$N683)</f>
        <v>-0</v>
      </c>
      <c r="P683" s="78" t="n">
        <f aca="false">Childcare!$D683</f>
        <v>0</v>
      </c>
      <c r="Q683" s="78" t="n">
        <f aca="false">Loan_01!$E683</f>
        <v>0</v>
      </c>
      <c r="R683" s="78" t="n">
        <f aca="false">Loan_02!$E683</f>
        <v>0</v>
      </c>
      <c r="S683" s="78" t="n">
        <f aca="false">(-1)*SUM(Roth_01!$D683+Roth_02!$D683+IRA_01!$D683+IRA_02!$D683+Invest_01!$D683+Invest_02!$D683)</f>
        <v>-0</v>
      </c>
      <c r="T683" s="78" t="n">
        <f aca="false">(-1)*(IF(($B683&gt;Input!$O$24),0,Input!$O$30)+IF(($B683&gt;Input!$O$31),0,Input!$O$37)+IF(($B683&gt;Input!$O$38),0,Input!$O$44))</f>
        <v>-0</v>
      </c>
      <c r="U683" s="78" t="n">
        <f aca="false">IF(($AB682*(Input!$C$16/100)&gt;0),0,($AB682*(Input!$C$16/100)))</f>
        <v>0</v>
      </c>
      <c r="V683" s="78"/>
      <c r="W683" s="78" t="n">
        <f aca="false">IF(($N683+$O683+$P683+$Q683+$R683+$S683+$T683+$U683)&lt;0,($N683+$O683+$P683+$Q683+$R683+$S683+$T683+$U683),0)</f>
        <v>0</v>
      </c>
      <c r="X683" s="78"/>
      <c r="Y683" s="78" t="n">
        <f aca="false">IF(($N683+$O683+$P683+$Q683+$R683+$S683+$T683+$U683)&gt;=0,($N683+$O683+$P683+$Q683+$R683+$S683+$T683+$U683),0)</f>
        <v>0</v>
      </c>
      <c r="AA683" s="78" t="n">
        <f aca="false">IF(AND((($AB682+$W682-$U682)&lt;0),($Y683&gt;0)),($AA682-$K683)*(1+Input!$C$18/(12*100)),($AA682+$Y683-$K683)*(1+Input!$C$18/(12*100)))</f>
        <v>2.40296309403498E-009</v>
      </c>
      <c r="AB683" s="78" t="n">
        <f aca="false">IF(AND((($AB682+$W682-$U682)&lt;0),($Y683&gt;=0)),($AB682+$W682-$U682+$Y683)*(1+Input!$C$15/(12*100)),0)</f>
        <v>0</v>
      </c>
    </row>
    <row r="684" customFormat="false" ht="12.8" hidden="false" customHeight="false" outlineLevel="0" collapsed="false">
      <c r="A684" s="76" t="n">
        <v>680</v>
      </c>
      <c r="B684" s="77" t="n">
        <f aca="false">EOMONTH(Input!$C$7,A684)</f>
        <v>63613</v>
      </c>
      <c r="D684" s="76" t="n">
        <f aca="false">DATEDIF(Input!$C$23,$B684,"Y")</f>
        <v>96</v>
      </c>
      <c r="E684" s="76" t="n">
        <f aca="false">DATEDIF(Input!$G$23,$B684,"Y")</f>
        <v>96</v>
      </c>
      <c r="G684" s="78" t="n">
        <f aca="false">Salary_01!$L684</f>
        <v>0</v>
      </c>
      <c r="H684" s="78" t="n">
        <f aca="false">Salary_02!$L684</f>
        <v>0</v>
      </c>
      <c r="I684" s="78" t="n">
        <f aca="false">Retirement_Dist_01!$J684</f>
        <v>0</v>
      </c>
      <c r="J684" s="78" t="n">
        <f aca="false">Retirement_Dist_02!$J684</f>
        <v>0</v>
      </c>
      <c r="K684" s="78" t="n">
        <f aca="true">IF(AND(OR($B684&gt;Input!$C$31,$B684&gt;Input!$G$31),OR($B684&lt;Input!$C$25,$B684&lt;Input!$G$25)),(-1)*PMT(Input!$C$18/(100*12),(OFFSET($A$4, MAX( MATCH(Input!$C$25,$B$4:$B$1004,1), MATCH(Input!$G$25,$B$4:$B$1004,1)),0,1,1) - OFFSET($A$4, MIN( MATCH(Input!$C$31,$B$4:$B$1004,1), MATCH(Input!$G$31,$B$4:$B$1004,1)),0,1,1)),$AD$4,0,1),0)</f>
        <v>0</v>
      </c>
      <c r="L684" s="78" t="n">
        <f aca="false">IF(AND(($B684&lt;Input!$C$31),($B684&lt;Input!$G$31)),($G684+$H684+$I684+$J684),($G684+$H684+$I684+$J684+$K684))</f>
        <v>0</v>
      </c>
      <c r="M684" s="78" t="n">
        <f aca="false">Mortgage!$L684</f>
        <v>0</v>
      </c>
      <c r="N684" s="78" t="n">
        <f aca="false">$L684+$M684</f>
        <v>0</v>
      </c>
      <c r="O684" s="78" t="n">
        <f aca="false">IF(AND(($B684&lt;Input!$C$31),($B684&lt;Input!$G$31)),Expenses!$D684,(-1)*$N684)</f>
        <v>-0</v>
      </c>
      <c r="P684" s="78" t="n">
        <f aca="false">Childcare!$D684</f>
        <v>0</v>
      </c>
      <c r="Q684" s="78" t="n">
        <f aca="false">Loan_01!$E684</f>
        <v>0</v>
      </c>
      <c r="R684" s="78" t="n">
        <f aca="false">Loan_02!$E684</f>
        <v>0</v>
      </c>
      <c r="S684" s="78" t="n">
        <f aca="false">(-1)*SUM(Roth_01!$D684+Roth_02!$D684+IRA_01!$D684+IRA_02!$D684+Invest_01!$D684+Invest_02!$D684)</f>
        <v>-0</v>
      </c>
      <c r="T684" s="78" t="n">
        <f aca="false">(-1)*(IF(($B684&gt;Input!$O$24),0,Input!$O$30)+IF(($B684&gt;Input!$O$31),0,Input!$O$37)+IF(($B684&gt;Input!$O$38),0,Input!$O$44))</f>
        <v>-0</v>
      </c>
      <c r="U684" s="78" t="n">
        <f aca="false">IF(($AB683*(Input!$C$16/100)&gt;0),0,($AB683*(Input!$C$16/100)))</f>
        <v>0</v>
      </c>
      <c r="V684" s="78"/>
      <c r="W684" s="78" t="n">
        <f aca="false">IF(($N684+$O684+$P684+$Q684+$R684+$S684+$T684+$U684)&lt;0,($N684+$O684+$P684+$Q684+$R684+$S684+$T684+$U684),0)</f>
        <v>0</v>
      </c>
      <c r="X684" s="78"/>
      <c r="Y684" s="78" t="n">
        <f aca="false">IF(($N684+$O684+$P684+$Q684+$R684+$S684+$T684+$U684)&gt;=0,($N684+$O684+$P684+$Q684+$R684+$S684+$T684+$U684),0)</f>
        <v>0</v>
      </c>
      <c r="AA684" s="78" t="n">
        <f aca="false">IF(AND((($AB683+$W683-$U683)&lt;0),($Y684&gt;0)),($AA683-$K684)*(1+Input!$C$18/(12*100)),($AA683+$Y684-$K684)*(1+Input!$C$18/(12*100)))</f>
        <v>2.40306321749723E-009</v>
      </c>
      <c r="AB684" s="78" t="n">
        <f aca="false">IF(AND((($AB683+$W683-$U683)&lt;0),($Y684&gt;=0)),($AB683+$W683-$U683+$Y684)*(1+Input!$C$15/(12*100)),0)</f>
        <v>0</v>
      </c>
    </row>
    <row r="685" customFormat="false" ht="12.8" hidden="false" customHeight="false" outlineLevel="0" collapsed="false">
      <c r="A685" s="76" t="n">
        <v>681</v>
      </c>
      <c r="B685" s="77" t="n">
        <f aca="false">EOMONTH(Input!$C$7,A685)</f>
        <v>63644</v>
      </c>
      <c r="D685" s="76" t="n">
        <f aca="false">DATEDIF(Input!$C$23,$B685,"Y")</f>
        <v>96</v>
      </c>
      <c r="E685" s="76" t="n">
        <f aca="false">DATEDIF(Input!$G$23,$B685,"Y")</f>
        <v>96</v>
      </c>
      <c r="G685" s="78" t="n">
        <f aca="false">Salary_01!$L685</f>
        <v>0</v>
      </c>
      <c r="H685" s="78" t="n">
        <f aca="false">Salary_02!$L685</f>
        <v>0</v>
      </c>
      <c r="I685" s="78" t="n">
        <f aca="false">Retirement_Dist_01!$J685</f>
        <v>0</v>
      </c>
      <c r="J685" s="78" t="n">
        <f aca="false">Retirement_Dist_02!$J685</f>
        <v>0</v>
      </c>
      <c r="K685" s="78" t="n">
        <f aca="true">IF(AND(OR($B685&gt;Input!$C$31,$B685&gt;Input!$G$31),OR($B685&lt;Input!$C$25,$B685&lt;Input!$G$25)),(-1)*PMT(Input!$C$18/(100*12),(OFFSET($A$4, MAX( MATCH(Input!$C$25,$B$4:$B$1004,1), MATCH(Input!$G$25,$B$4:$B$1004,1)),0,1,1) - OFFSET($A$4, MIN( MATCH(Input!$C$31,$B$4:$B$1004,1), MATCH(Input!$G$31,$B$4:$B$1004,1)),0,1,1)),$AD$4,0,1),0)</f>
        <v>0</v>
      </c>
      <c r="L685" s="78" t="n">
        <f aca="false">IF(AND(($B685&lt;Input!$C$31),($B685&lt;Input!$G$31)),($G685+$H685+$I685+$J685),($G685+$H685+$I685+$J685+$K685))</f>
        <v>0</v>
      </c>
      <c r="M685" s="78" t="n">
        <f aca="false">Mortgage!$L685</f>
        <v>0</v>
      </c>
      <c r="N685" s="78" t="n">
        <f aca="false">$L685+$M685</f>
        <v>0</v>
      </c>
      <c r="O685" s="78" t="n">
        <f aca="false">IF(AND(($B685&lt;Input!$C$31),($B685&lt;Input!$G$31)),Expenses!$D685,(-1)*$N685)</f>
        <v>-0</v>
      </c>
      <c r="P685" s="78" t="n">
        <f aca="false">Childcare!$D685</f>
        <v>0</v>
      </c>
      <c r="Q685" s="78" t="n">
        <f aca="false">Loan_01!$E685</f>
        <v>0</v>
      </c>
      <c r="R685" s="78" t="n">
        <f aca="false">Loan_02!$E685</f>
        <v>0</v>
      </c>
      <c r="S685" s="78" t="n">
        <f aca="false">(-1)*SUM(Roth_01!$D685+Roth_02!$D685+IRA_01!$D685+IRA_02!$D685+Invest_01!$D685+Invest_02!$D685)</f>
        <v>-0</v>
      </c>
      <c r="T685" s="78" t="n">
        <f aca="false">(-1)*(IF(($B685&gt;Input!$O$24),0,Input!$O$30)+IF(($B685&gt;Input!$O$31),0,Input!$O$37)+IF(($B685&gt;Input!$O$38),0,Input!$O$44))</f>
        <v>-0</v>
      </c>
      <c r="U685" s="78" t="n">
        <f aca="false">IF(($AB684*(Input!$C$16/100)&gt;0),0,($AB684*(Input!$C$16/100)))</f>
        <v>0</v>
      </c>
      <c r="V685" s="78"/>
      <c r="W685" s="78" t="n">
        <f aca="false">IF(($N685+$O685+$P685+$Q685+$R685+$S685+$T685+$U685)&lt;0,($N685+$O685+$P685+$Q685+$R685+$S685+$T685+$U685),0)</f>
        <v>0</v>
      </c>
      <c r="X685" s="78"/>
      <c r="Y685" s="78" t="n">
        <f aca="false">IF(($N685+$O685+$P685+$Q685+$R685+$S685+$T685+$U685)&gt;=0,($N685+$O685+$P685+$Q685+$R685+$S685+$T685+$U685),0)</f>
        <v>0</v>
      </c>
      <c r="AA685" s="78" t="n">
        <f aca="false">IF(AND((($AB684+$W684-$U684)&lt;0),($Y685&gt;0)),($AA684-$K685)*(1+Input!$C$18/(12*100)),($AA684+$Y685-$K685)*(1+Input!$C$18/(12*100)))</f>
        <v>2.40316334513129E-009</v>
      </c>
      <c r="AB685" s="78" t="n">
        <f aca="false">IF(AND((($AB684+$W684-$U684)&lt;0),($Y685&gt;=0)),($AB684+$W684-$U684+$Y685)*(1+Input!$C$15/(12*100)),0)</f>
        <v>0</v>
      </c>
    </row>
    <row r="686" customFormat="false" ht="12.8" hidden="false" customHeight="false" outlineLevel="0" collapsed="false">
      <c r="A686" s="76" t="n">
        <v>682</v>
      </c>
      <c r="B686" s="77" t="n">
        <f aca="false">EOMONTH(Input!$C$7,A686)</f>
        <v>63674</v>
      </c>
      <c r="D686" s="76" t="n">
        <f aca="false">DATEDIF(Input!$C$23,$B686,"Y")</f>
        <v>96</v>
      </c>
      <c r="E686" s="76" t="n">
        <f aca="false">DATEDIF(Input!$G$23,$B686,"Y")</f>
        <v>96</v>
      </c>
      <c r="G686" s="78" t="n">
        <f aca="false">Salary_01!$L686</f>
        <v>0</v>
      </c>
      <c r="H686" s="78" t="n">
        <f aca="false">Salary_02!$L686</f>
        <v>0</v>
      </c>
      <c r="I686" s="78" t="n">
        <f aca="false">Retirement_Dist_01!$J686</f>
        <v>0</v>
      </c>
      <c r="J686" s="78" t="n">
        <f aca="false">Retirement_Dist_02!$J686</f>
        <v>0</v>
      </c>
      <c r="K686" s="78" t="n">
        <f aca="true">IF(AND(OR($B686&gt;Input!$C$31,$B686&gt;Input!$G$31),OR($B686&lt;Input!$C$25,$B686&lt;Input!$G$25)),(-1)*PMT(Input!$C$18/(100*12),(OFFSET($A$4, MAX( MATCH(Input!$C$25,$B$4:$B$1004,1), MATCH(Input!$G$25,$B$4:$B$1004,1)),0,1,1) - OFFSET($A$4, MIN( MATCH(Input!$C$31,$B$4:$B$1004,1), MATCH(Input!$G$31,$B$4:$B$1004,1)),0,1,1)),$AD$4,0,1),0)</f>
        <v>0</v>
      </c>
      <c r="L686" s="78" t="n">
        <f aca="false">IF(AND(($B686&lt;Input!$C$31),($B686&lt;Input!$G$31)),($G686+$H686+$I686+$J686),($G686+$H686+$I686+$J686+$K686))</f>
        <v>0</v>
      </c>
      <c r="M686" s="78" t="n">
        <f aca="false">Mortgage!$L686</f>
        <v>0</v>
      </c>
      <c r="N686" s="78" t="n">
        <f aca="false">$L686+$M686</f>
        <v>0</v>
      </c>
      <c r="O686" s="78" t="n">
        <f aca="false">IF(AND(($B686&lt;Input!$C$31),($B686&lt;Input!$G$31)),Expenses!$D686,(-1)*$N686)</f>
        <v>-0</v>
      </c>
      <c r="P686" s="78" t="n">
        <f aca="false">Childcare!$D686</f>
        <v>0</v>
      </c>
      <c r="Q686" s="78" t="n">
        <f aca="false">Loan_01!$E686</f>
        <v>0</v>
      </c>
      <c r="R686" s="78" t="n">
        <f aca="false">Loan_02!$E686</f>
        <v>0</v>
      </c>
      <c r="S686" s="78" t="n">
        <f aca="false">(-1)*SUM(Roth_01!$D686+Roth_02!$D686+IRA_01!$D686+IRA_02!$D686+Invest_01!$D686+Invest_02!$D686)</f>
        <v>-0</v>
      </c>
      <c r="T686" s="78" t="n">
        <f aca="false">(-1)*(IF(($B686&gt;Input!$O$24),0,Input!$O$30)+IF(($B686&gt;Input!$O$31),0,Input!$O$37)+IF(($B686&gt;Input!$O$38),0,Input!$O$44))</f>
        <v>-0</v>
      </c>
      <c r="U686" s="78" t="n">
        <f aca="false">IF(($AB685*(Input!$C$16/100)&gt;0),0,($AB685*(Input!$C$16/100)))</f>
        <v>0</v>
      </c>
      <c r="V686" s="78"/>
      <c r="W686" s="78" t="n">
        <f aca="false">IF(($N686+$O686+$P686+$Q686+$R686+$S686+$T686+$U686)&lt;0,($N686+$O686+$P686+$Q686+$R686+$S686+$T686+$U686),0)</f>
        <v>0</v>
      </c>
      <c r="X686" s="78"/>
      <c r="Y686" s="78" t="n">
        <f aca="false">IF(($N686+$O686+$P686+$Q686+$R686+$S686+$T686+$U686)&gt;=0,($N686+$O686+$P686+$Q686+$R686+$S686+$T686+$U686),0)</f>
        <v>0</v>
      </c>
      <c r="AA686" s="78" t="n">
        <f aca="false">IF(AND((($AB685+$W685-$U685)&lt;0),($Y686&gt;0)),($AA685-$K686)*(1+Input!$C$18/(12*100)),($AA685+$Y686-$K686)*(1+Input!$C$18/(12*100)))</f>
        <v>2.40326347693734E-009</v>
      </c>
      <c r="AB686" s="78" t="n">
        <f aca="false">IF(AND((($AB685+$W685-$U685)&lt;0),($Y686&gt;=0)),($AB685+$W685-$U685+$Y686)*(1+Input!$C$15/(12*100)),0)</f>
        <v>0</v>
      </c>
    </row>
    <row r="687" customFormat="false" ht="12.8" hidden="false" customHeight="false" outlineLevel="0" collapsed="false">
      <c r="A687" s="76" t="n">
        <v>683</v>
      </c>
      <c r="B687" s="77" t="n">
        <f aca="false">EOMONTH(Input!$C$7,A687)</f>
        <v>63705</v>
      </c>
      <c r="D687" s="76" t="n">
        <f aca="false">DATEDIF(Input!$C$23,$B687,"Y")</f>
        <v>97</v>
      </c>
      <c r="E687" s="76" t="n">
        <f aca="false">DATEDIF(Input!$G$23,$B687,"Y")</f>
        <v>97</v>
      </c>
      <c r="G687" s="78" t="n">
        <f aca="false">Salary_01!$L687</f>
        <v>0</v>
      </c>
      <c r="H687" s="78" t="n">
        <f aca="false">Salary_02!$L687</f>
        <v>0</v>
      </c>
      <c r="I687" s="78" t="n">
        <f aca="false">Retirement_Dist_01!$J687</f>
        <v>0</v>
      </c>
      <c r="J687" s="78" t="n">
        <f aca="false">Retirement_Dist_02!$J687</f>
        <v>0</v>
      </c>
      <c r="K687" s="78" t="n">
        <f aca="true">IF(AND(OR($B687&gt;Input!$C$31,$B687&gt;Input!$G$31),OR($B687&lt;Input!$C$25,$B687&lt;Input!$G$25)),(-1)*PMT(Input!$C$18/(100*12),(OFFSET($A$4, MAX( MATCH(Input!$C$25,$B$4:$B$1004,1), MATCH(Input!$G$25,$B$4:$B$1004,1)),0,1,1) - OFFSET($A$4, MIN( MATCH(Input!$C$31,$B$4:$B$1004,1), MATCH(Input!$G$31,$B$4:$B$1004,1)),0,1,1)),$AD$4,0,1),0)</f>
        <v>0</v>
      </c>
      <c r="L687" s="78" t="n">
        <f aca="false">IF(AND(($B687&lt;Input!$C$31),($B687&lt;Input!$G$31)),($G687+$H687+$I687+$J687),($G687+$H687+$I687+$J687+$K687))</f>
        <v>0</v>
      </c>
      <c r="M687" s="78" t="n">
        <f aca="false">Mortgage!$L687</f>
        <v>0</v>
      </c>
      <c r="N687" s="78" t="n">
        <f aca="false">$L687+$M687</f>
        <v>0</v>
      </c>
      <c r="O687" s="78" t="n">
        <f aca="false">IF(AND(($B687&lt;Input!$C$31),($B687&lt;Input!$G$31)),Expenses!$D687,(-1)*$N687)</f>
        <v>-0</v>
      </c>
      <c r="P687" s="78" t="n">
        <f aca="false">Childcare!$D687</f>
        <v>0</v>
      </c>
      <c r="Q687" s="78" t="n">
        <f aca="false">Loan_01!$E687</f>
        <v>0</v>
      </c>
      <c r="R687" s="78" t="n">
        <f aca="false">Loan_02!$E687</f>
        <v>0</v>
      </c>
      <c r="S687" s="78" t="n">
        <f aca="false">(-1)*SUM(Roth_01!$D687+Roth_02!$D687+IRA_01!$D687+IRA_02!$D687+Invest_01!$D687+Invest_02!$D687)</f>
        <v>-0</v>
      </c>
      <c r="T687" s="78" t="n">
        <f aca="false">(-1)*(IF(($B687&gt;Input!$O$24),0,Input!$O$30)+IF(($B687&gt;Input!$O$31),0,Input!$O$37)+IF(($B687&gt;Input!$O$38),0,Input!$O$44))</f>
        <v>-0</v>
      </c>
      <c r="U687" s="78" t="n">
        <f aca="false">IF(($AB686*(Input!$C$16/100)&gt;0),0,($AB686*(Input!$C$16/100)))</f>
        <v>0</v>
      </c>
      <c r="V687" s="78"/>
      <c r="W687" s="78" t="n">
        <f aca="false">IF(($N687+$O687+$P687+$Q687+$R687+$S687+$T687+$U687)&lt;0,($N687+$O687+$P687+$Q687+$R687+$S687+$T687+$U687),0)</f>
        <v>0</v>
      </c>
      <c r="X687" s="78"/>
      <c r="Y687" s="78" t="n">
        <f aca="false">IF(($N687+$O687+$P687+$Q687+$R687+$S687+$T687+$U687)&gt;=0,($N687+$O687+$P687+$Q687+$R687+$S687+$T687+$U687),0)</f>
        <v>0</v>
      </c>
      <c r="AA687" s="78" t="n">
        <f aca="false">IF(AND((($AB686+$W686-$U686)&lt;0),($Y687&gt;0)),($AA686-$K687)*(1+Input!$C$18/(12*100)),($AA686+$Y687-$K687)*(1+Input!$C$18/(12*100)))</f>
        <v>2.40336361291554E-009</v>
      </c>
      <c r="AB687" s="78" t="n">
        <f aca="false">IF(AND((($AB686+$W686-$U686)&lt;0),($Y687&gt;=0)),($AB686+$W686-$U686+$Y687)*(1+Input!$C$15/(12*100)),0)</f>
        <v>0</v>
      </c>
    </row>
    <row r="688" customFormat="false" ht="12.8" hidden="false" customHeight="false" outlineLevel="0" collapsed="false">
      <c r="A688" s="76" t="n">
        <v>684</v>
      </c>
      <c r="B688" s="77" t="n">
        <f aca="false">EOMONTH(Input!$C$7,A688)</f>
        <v>63735</v>
      </c>
      <c r="D688" s="76" t="n">
        <f aca="false">DATEDIF(Input!$C$23,$B688,"Y")</f>
        <v>97</v>
      </c>
      <c r="E688" s="76" t="n">
        <f aca="false">DATEDIF(Input!$G$23,$B688,"Y")</f>
        <v>97</v>
      </c>
      <c r="G688" s="78" t="n">
        <f aca="false">Salary_01!$L688</f>
        <v>0</v>
      </c>
      <c r="H688" s="78" t="n">
        <f aca="false">Salary_02!$L688</f>
        <v>0</v>
      </c>
      <c r="I688" s="78" t="n">
        <f aca="false">Retirement_Dist_01!$J688</f>
        <v>0</v>
      </c>
      <c r="J688" s="78" t="n">
        <f aca="false">Retirement_Dist_02!$J688</f>
        <v>0</v>
      </c>
      <c r="K688" s="78" t="n">
        <f aca="true">IF(AND(OR($B688&gt;Input!$C$31,$B688&gt;Input!$G$31),OR($B688&lt;Input!$C$25,$B688&lt;Input!$G$25)),(-1)*PMT(Input!$C$18/(100*12),(OFFSET($A$4, MAX( MATCH(Input!$C$25,$B$4:$B$1004,1), MATCH(Input!$G$25,$B$4:$B$1004,1)),0,1,1) - OFFSET($A$4, MIN( MATCH(Input!$C$31,$B$4:$B$1004,1), MATCH(Input!$G$31,$B$4:$B$1004,1)),0,1,1)),$AD$4,0,1),0)</f>
        <v>0</v>
      </c>
      <c r="L688" s="78" t="n">
        <f aca="false">IF(AND(($B688&lt;Input!$C$31),($B688&lt;Input!$G$31)),($G688+$H688+$I688+$J688),($G688+$H688+$I688+$J688+$K688))</f>
        <v>0</v>
      </c>
      <c r="M688" s="78" t="n">
        <f aca="false">Mortgage!$L688</f>
        <v>0</v>
      </c>
      <c r="N688" s="78" t="n">
        <f aca="false">$L688+$M688</f>
        <v>0</v>
      </c>
      <c r="O688" s="78" t="n">
        <f aca="false">IF(AND(($B688&lt;Input!$C$31),($B688&lt;Input!$G$31)),Expenses!$D688,(-1)*$N688)</f>
        <v>-0</v>
      </c>
      <c r="P688" s="78" t="n">
        <f aca="false">Childcare!$D688</f>
        <v>0</v>
      </c>
      <c r="Q688" s="78" t="n">
        <f aca="false">Loan_01!$E688</f>
        <v>0</v>
      </c>
      <c r="R688" s="78" t="n">
        <f aca="false">Loan_02!$E688</f>
        <v>0</v>
      </c>
      <c r="S688" s="78" t="n">
        <f aca="false">(-1)*SUM(Roth_01!$D688+Roth_02!$D688+IRA_01!$D688+IRA_02!$D688+Invest_01!$D688+Invest_02!$D688)</f>
        <v>-0</v>
      </c>
      <c r="T688" s="78" t="n">
        <f aca="false">(-1)*(IF(($B688&gt;Input!$O$24),0,Input!$O$30)+IF(($B688&gt;Input!$O$31),0,Input!$O$37)+IF(($B688&gt;Input!$O$38),0,Input!$O$44))</f>
        <v>-0</v>
      </c>
      <c r="U688" s="78" t="n">
        <f aca="false">IF(($AB687*(Input!$C$16/100)&gt;0),0,($AB687*(Input!$C$16/100)))</f>
        <v>0</v>
      </c>
      <c r="V688" s="78"/>
      <c r="W688" s="78" t="n">
        <f aca="false">IF(($N688+$O688+$P688+$Q688+$R688+$S688+$T688+$U688)&lt;0,($N688+$O688+$P688+$Q688+$R688+$S688+$T688+$U688),0)</f>
        <v>0</v>
      </c>
      <c r="X688" s="78"/>
      <c r="Y688" s="78" t="n">
        <f aca="false">IF(($N688+$O688+$P688+$Q688+$R688+$S688+$T688+$U688)&gt;=0,($N688+$O688+$P688+$Q688+$R688+$S688+$T688+$U688),0)</f>
        <v>0</v>
      </c>
      <c r="AA688" s="78" t="n">
        <f aca="false">IF(AND((($AB687+$W687-$U687)&lt;0),($Y688&gt;0)),($AA687-$K688)*(1+Input!$C$18/(12*100)),($AA687+$Y688-$K688)*(1+Input!$C$18/(12*100)))</f>
        <v>2.40346375306608E-009</v>
      </c>
      <c r="AB688" s="78" t="n">
        <f aca="false">IF(AND((($AB687+$W687-$U687)&lt;0),($Y688&gt;=0)),($AB687+$W687-$U687+$Y688)*(1+Input!$C$15/(12*100)),0)</f>
        <v>0</v>
      </c>
    </row>
    <row r="689" customFormat="false" ht="12.8" hidden="false" customHeight="false" outlineLevel="0" collapsed="false">
      <c r="A689" s="76" t="n">
        <v>685</v>
      </c>
      <c r="B689" s="77" t="n">
        <f aca="false">EOMONTH(Input!$C$7,A689)</f>
        <v>63766</v>
      </c>
      <c r="D689" s="76" t="n">
        <f aca="false">DATEDIF(Input!$C$23,$B689,"Y")</f>
        <v>97</v>
      </c>
      <c r="E689" s="76" t="n">
        <f aca="false">DATEDIF(Input!$G$23,$B689,"Y")</f>
        <v>97</v>
      </c>
      <c r="G689" s="78" t="n">
        <f aca="false">Salary_01!$L689</f>
        <v>0</v>
      </c>
      <c r="H689" s="78" t="n">
        <f aca="false">Salary_02!$L689</f>
        <v>0</v>
      </c>
      <c r="I689" s="78" t="n">
        <f aca="false">Retirement_Dist_01!$J689</f>
        <v>0</v>
      </c>
      <c r="J689" s="78" t="n">
        <f aca="false">Retirement_Dist_02!$J689</f>
        <v>0</v>
      </c>
      <c r="K689" s="78" t="n">
        <f aca="true">IF(AND(OR($B689&gt;Input!$C$31,$B689&gt;Input!$G$31),OR($B689&lt;Input!$C$25,$B689&lt;Input!$G$25)),(-1)*PMT(Input!$C$18/(100*12),(OFFSET($A$4, MAX( MATCH(Input!$C$25,$B$4:$B$1004,1), MATCH(Input!$G$25,$B$4:$B$1004,1)),0,1,1) - OFFSET($A$4, MIN( MATCH(Input!$C$31,$B$4:$B$1004,1), MATCH(Input!$G$31,$B$4:$B$1004,1)),0,1,1)),$AD$4,0,1),0)</f>
        <v>0</v>
      </c>
      <c r="L689" s="78" t="n">
        <f aca="false">IF(AND(($B689&lt;Input!$C$31),($B689&lt;Input!$G$31)),($G689+$H689+$I689+$J689),($G689+$H689+$I689+$J689+$K689))</f>
        <v>0</v>
      </c>
      <c r="M689" s="78" t="n">
        <f aca="false">Mortgage!$L689</f>
        <v>0</v>
      </c>
      <c r="N689" s="78" t="n">
        <f aca="false">$L689+$M689</f>
        <v>0</v>
      </c>
      <c r="O689" s="78" t="n">
        <f aca="false">IF(AND(($B689&lt;Input!$C$31),($B689&lt;Input!$G$31)),Expenses!$D689,(-1)*$N689)</f>
        <v>-0</v>
      </c>
      <c r="P689" s="78" t="n">
        <f aca="false">Childcare!$D689</f>
        <v>0</v>
      </c>
      <c r="Q689" s="78" t="n">
        <f aca="false">Loan_01!$E689</f>
        <v>0</v>
      </c>
      <c r="R689" s="78" t="n">
        <f aca="false">Loan_02!$E689</f>
        <v>0</v>
      </c>
      <c r="S689" s="78" t="n">
        <f aca="false">(-1)*SUM(Roth_01!$D689+Roth_02!$D689+IRA_01!$D689+IRA_02!$D689+Invest_01!$D689+Invest_02!$D689)</f>
        <v>-0</v>
      </c>
      <c r="T689" s="78" t="n">
        <f aca="false">(-1)*(IF(($B689&gt;Input!$O$24),0,Input!$O$30)+IF(($B689&gt;Input!$O$31),0,Input!$O$37)+IF(($B689&gt;Input!$O$38),0,Input!$O$44))</f>
        <v>-0</v>
      </c>
      <c r="U689" s="78" t="n">
        <f aca="false">IF(($AB688*(Input!$C$16/100)&gt;0),0,($AB688*(Input!$C$16/100)))</f>
        <v>0</v>
      </c>
      <c r="V689" s="78"/>
      <c r="W689" s="78" t="n">
        <f aca="false">IF(($N689+$O689+$P689+$Q689+$R689+$S689+$T689+$U689)&lt;0,($N689+$O689+$P689+$Q689+$R689+$S689+$T689+$U689),0)</f>
        <v>0</v>
      </c>
      <c r="X689" s="78"/>
      <c r="Y689" s="78" t="n">
        <f aca="false">IF(($N689+$O689+$P689+$Q689+$R689+$S689+$T689+$U689)&gt;=0,($N689+$O689+$P689+$Q689+$R689+$S689+$T689+$U689),0)</f>
        <v>0</v>
      </c>
      <c r="AA689" s="78" t="n">
        <f aca="false">IF(AND((($AB688+$W688-$U688)&lt;0),($Y689&gt;0)),($AA688-$K689)*(1+Input!$C$18/(12*100)),($AA688+$Y689-$K689)*(1+Input!$C$18/(12*100)))</f>
        <v>2.40356389738913E-009</v>
      </c>
      <c r="AB689" s="78" t="n">
        <f aca="false">IF(AND((($AB688+$W688-$U688)&lt;0),($Y689&gt;=0)),($AB688+$W688-$U688+$Y689)*(1+Input!$C$15/(12*100)),0)</f>
        <v>0</v>
      </c>
    </row>
    <row r="690" customFormat="false" ht="12.8" hidden="false" customHeight="false" outlineLevel="0" collapsed="false">
      <c r="A690" s="76" t="n">
        <v>686</v>
      </c>
      <c r="B690" s="77" t="n">
        <f aca="false">EOMONTH(Input!$C$7,A690)</f>
        <v>63797</v>
      </c>
      <c r="D690" s="76" t="n">
        <f aca="false">DATEDIF(Input!$C$23,$B690,"Y")</f>
        <v>97</v>
      </c>
      <c r="E690" s="76" t="n">
        <f aca="false">DATEDIF(Input!$G$23,$B690,"Y")</f>
        <v>97</v>
      </c>
      <c r="G690" s="78" t="n">
        <f aca="false">Salary_01!$L690</f>
        <v>0</v>
      </c>
      <c r="H690" s="78" t="n">
        <f aca="false">Salary_02!$L690</f>
        <v>0</v>
      </c>
      <c r="I690" s="78" t="n">
        <f aca="false">Retirement_Dist_01!$J690</f>
        <v>0</v>
      </c>
      <c r="J690" s="78" t="n">
        <f aca="false">Retirement_Dist_02!$J690</f>
        <v>0</v>
      </c>
      <c r="K690" s="78" t="n">
        <f aca="true">IF(AND(OR($B690&gt;Input!$C$31,$B690&gt;Input!$G$31),OR($B690&lt;Input!$C$25,$B690&lt;Input!$G$25)),(-1)*PMT(Input!$C$18/(100*12),(OFFSET($A$4, MAX( MATCH(Input!$C$25,$B$4:$B$1004,1), MATCH(Input!$G$25,$B$4:$B$1004,1)),0,1,1) - OFFSET($A$4, MIN( MATCH(Input!$C$31,$B$4:$B$1004,1), MATCH(Input!$G$31,$B$4:$B$1004,1)),0,1,1)),$AD$4,0,1),0)</f>
        <v>0</v>
      </c>
      <c r="L690" s="78" t="n">
        <f aca="false">IF(AND(($B690&lt;Input!$C$31),($B690&lt;Input!$G$31)),($G690+$H690+$I690+$J690),($G690+$H690+$I690+$J690+$K690))</f>
        <v>0</v>
      </c>
      <c r="M690" s="78" t="n">
        <f aca="false">Mortgage!$L690</f>
        <v>0</v>
      </c>
      <c r="N690" s="78" t="n">
        <f aca="false">$L690+$M690</f>
        <v>0</v>
      </c>
      <c r="O690" s="78" t="n">
        <f aca="false">IF(AND(($B690&lt;Input!$C$31),($B690&lt;Input!$G$31)),Expenses!$D690,(-1)*$N690)</f>
        <v>-0</v>
      </c>
      <c r="P690" s="78" t="n">
        <f aca="false">Childcare!$D690</f>
        <v>0</v>
      </c>
      <c r="Q690" s="78" t="n">
        <f aca="false">Loan_01!$E690</f>
        <v>0</v>
      </c>
      <c r="R690" s="78" t="n">
        <f aca="false">Loan_02!$E690</f>
        <v>0</v>
      </c>
      <c r="S690" s="78" t="n">
        <f aca="false">(-1)*SUM(Roth_01!$D690+Roth_02!$D690+IRA_01!$D690+IRA_02!$D690+Invest_01!$D690+Invest_02!$D690)</f>
        <v>-0</v>
      </c>
      <c r="T690" s="78" t="n">
        <f aca="false">(-1)*(IF(($B690&gt;Input!$O$24),0,Input!$O$30)+IF(($B690&gt;Input!$O$31),0,Input!$O$37)+IF(($B690&gt;Input!$O$38),0,Input!$O$44))</f>
        <v>-0</v>
      </c>
      <c r="U690" s="78" t="n">
        <f aca="false">IF(($AB689*(Input!$C$16/100)&gt;0),0,($AB689*(Input!$C$16/100)))</f>
        <v>0</v>
      </c>
      <c r="V690" s="78"/>
      <c r="W690" s="78" t="n">
        <f aca="false">IF(($N690+$O690+$P690+$Q690+$R690+$S690+$T690+$U690)&lt;0,($N690+$O690+$P690+$Q690+$R690+$S690+$T690+$U690),0)</f>
        <v>0</v>
      </c>
      <c r="X690" s="78"/>
      <c r="Y690" s="78" t="n">
        <f aca="false">IF(($N690+$O690+$P690+$Q690+$R690+$S690+$T690+$U690)&gt;=0,($N690+$O690+$P690+$Q690+$R690+$S690+$T690+$U690),0)</f>
        <v>0</v>
      </c>
      <c r="AA690" s="78" t="n">
        <f aca="false">IF(AND((($AB689+$W689-$U689)&lt;0),($Y690&gt;0)),($AA689-$K690)*(1+Input!$C$18/(12*100)),($AA689+$Y690-$K690)*(1+Input!$C$18/(12*100)))</f>
        <v>2.40366404588485E-009</v>
      </c>
      <c r="AB690" s="78" t="n">
        <f aca="false">IF(AND((($AB689+$W689-$U689)&lt;0),($Y690&gt;=0)),($AB689+$W689-$U689+$Y690)*(1+Input!$C$15/(12*100)),0)</f>
        <v>0</v>
      </c>
    </row>
    <row r="691" customFormat="false" ht="12.8" hidden="false" customHeight="false" outlineLevel="0" collapsed="false">
      <c r="A691" s="76" t="n">
        <v>687</v>
      </c>
      <c r="B691" s="77" t="n">
        <f aca="false">EOMONTH(Input!$C$7,A691)</f>
        <v>63827</v>
      </c>
      <c r="D691" s="76" t="n">
        <f aca="false">DATEDIF(Input!$C$23,$B691,"Y")</f>
        <v>97</v>
      </c>
      <c r="E691" s="76" t="n">
        <f aca="false">DATEDIF(Input!$G$23,$B691,"Y")</f>
        <v>97</v>
      </c>
      <c r="G691" s="78" t="n">
        <f aca="false">Salary_01!$L691</f>
        <v>0</v>
      </c>
      <c r="H691" s="78" t="n">
        <f aca="false">Salary_02!$L691</f>
        <v>0</v>
      </c>
      <c r="I691" s="78" t="n">
        <f aca="false">Retirement_Dist_01!$J691</f>
        <v>0</v>
      </c>
      <c r="J691" s="78" t="n">
        <f aca="false">Retirement_Dist_02!$J691</f>
        <v>0</v>
      </c>
      <c r="K691" s="78" t="n">
        <f aca="true">IF(AND(OR($B691&gt;Input!$C$31,$B691&gt;Input!$G$31),OR($B691&lt;Input!$C$25,$B691&lt;Input!$G$25)),(-1)*PMT(Input!$C$18/(100*12),(OFFSET($A$4, MAX( MATCH(Input!$C$25,$B$4:$B$1004,1), MATCH(Input!$G$25,$B$4:$B$1004,1)),0,1,1) - OFFSET($A$4, MIN( MATCH(Input!$C$31,$B$4:$B$1004,1), MATCH(Input!$G$31,$B$4:$B$1004,1)),0,1,1)),$AD$4,0,1),0)</f>
        <v>0</v>
      </c>
      <c r="L691" s="78" t="n">
        <f aca="false">IF(AND(($B691&lt;Input!$C$31),($B691&lt;Input!$G$31)),($G691+$H691+$I691+$J691),($G691+$H691+$I691+$J691+$K691))</f>
        <v>0</v>
      </c>
      <c r="M691" s="78" t="n">
        <f aca="false">Mortgage!$L691</f>
        <v>0</v>
      </c>
      <c r="N691" s="78" t="n">
        <f aca="false">$L691+$M691</f>
        <v>0</v>
      </c>
      <c r="O691" s="78" t="n">
        <f aca="false">IF(AND(($B691&lt;Input!$C$31),($B691&lt;Input!$G$31)),Expenses!$D691,(-1)*$N691)</f>
        <v>-0</v>
      </c>
      <c r="P691" s="78" t="n">
        <f aca="false">Childcare!$D691</f>
        <v>0</v>
      </c>
      <c r="Q691" s="78" t="n">
        <f aca="false">Loan_01!$E691</f>
        <v>0</v>
      </c>
      <c r="R691" s="78" t="n">
        <f aca="false">Loan_02!$E691</f>
        <v>0</v>
      </c>
      <c r="S691" s="78" t="n">
        <f aca="false">(-1)*SUM(Roth_01!$D691+Roth_02!$D691+IRA_01!$D691+IRA_02!$D691+Invest_01!$D691+Invest_02!$D691)</f>
        <v>-0</v>
      </c>
      <c r="T691" s="78" t="n">
        <f aca="false">(-1)*(IF(($B691&gt;Input!$O$24),0,Input!$O$30)+IF(($B691&gt;Input!$O$31),0,Input!$O$37)+IF(($B691&gt;Input!$O$38),0,Input!$O$44))</f>
        <v>-0</v>
      </c>
      <c r="U691" s="78" t="n">
        <f aca="false">IF(($AB690*(Input!$C$16/100)&gt;0),0,($AB690*(Input!$C$16/100)))</f>
        <v>0</v>
      </c>
      <c r="V691" s="78"/>
      <c r="W691" s="78" t="n">
        <f aca="false">IF(($N691+$O691+$P691+$Q691+$R691+$S691+$T691+$U691)&lt;0,($N691+$O691+$P691+$Q691+$R691+$S691+$T691+$U691),0)</f>
        <v>0</v>
      </c>
      <c r="X691" s="78"/>
      <c r="Y691" s="78" t="n">
        <f aca="false">IF(($N691+$O691+$P691+$Q691+$R691+$S691+$T691+$U691)&gt;=0,($N691+$O691+$P691+$Q691+$R691+$S691+$T691+$U691),0)</f>
        <v>0</v>
      </c>
      <c r="AA691" s="78" t="n">
        <f aca="false">IF(AND((($AB690+$W690-$U690)&lt;0),($Y691&gt;0)),($AA690-$K691)*(1+Input!$C$18/(12*100)),($AA690+$Y691-$K691)*(1+Input!$C$18/(12*100)))</f>
        <v>2.40376419855343E-009</v>
      </c>
      <c r="AB691" s="78" t="n">
        <f aca="false">IF(AND((($AB690+$W690-$U690)&lt;0),($Y691&gt;=0)),($AB690+$W690-$U690+$Y691)*(1+Input!$C$15/(12*100)),0)</f>
        <v>0</v>
      </c>
    </row>
    <row r="692" customFormat="false" ht="12.8" hidden="false" customHeight="false" outlineLevel="0" collapsed="false">
      <c r="A692" s="76" t="n">
        <v>688</v>
      </c>
      <c r="B692" s="77" t="n">
        <f aca="false">EOMONTH(Input!$C$7,A692)</f>
        <v>63858</v>
      </c>
      <c r="D692" s="76" t="n">
        <f aca="false">DATEDIF(Input!$C$23,$B692,"Y")</f>
        <v>97</v>
      </c>
      <c r="E692" s="76" t="n">
        <f aca="false">DATEDIF(Input!$G$23,$B692,"Y")</f>
        <v>97</v>
      </c>
      <c r="G692" s="78" t="n">
        <f aca="false">Salary_01!$L692</f>
        <v>0</v>
      </c>
      <c r="H692" s="78" t="n">
        <f aca="false">Salary_02!$L692</f>
        <v>0</v>
      </c>
      <c r="I692" s="78" t="n">
        <f aca="false">Retirement_Dist_01!$J692</f>
        <v>0</v>
      </c>
      <c r="J692" s="78" t="n">
        <f aca="false">Retirement_Dist_02!$J692</f>
        <v>0</v>
      </c>
      <c r="K692" s="78" t="n">
        <f aca="true">IF(AND(OR($B692&gt;Input!$C$31,$B692&gt;Input!$G$31),OR($B692&lt;Input!$C$25,$B692&lt;Input!$G$25)),(-1)*PMT(Input!$C$18/(100*12),(OFFSET($A$4, MAX( MATCH(Input!$C$25,$B$4:$B$1004,1), MATCH(Input!$G$25,$B$4:$B$1004,1)),0,1,1) - OFFSET($A$4, MIN( MATCH(Input!$C$31,$B$4:$B$1004,1), MATCH(Input!$G$31,$B$4:$B$1004,1)),0,1,1)),$AD$4,0,1),0)</f>
        <v>0</v>
      </c>
      <c r="L692" s="78" t="n">
        <f aca="false">IF(AND(($B692&lt;Input!$C$31),($B692&lt;Input!$G$31)),($G692+$H692+$I692+$J692),($G692+$H692+$I692+$J692+$K692))</f>
        <v>0</v>
      </c>
      <c r="M692" s="78" t="n">
        <f aca="false">Mortgage!$L692</f>
        <v>0</v>
      </c>
      <c r="N692" s="78" t="n">
        <f aca="false">$L692+$M692</f>
        <v>0</v>
      </c>
      <c r="O692" s="78" t="n">
        <f aca="false">IF(AND(($B692&lt;Input!$C$31),($B692&lt;Input!$G$31)),Expenses!$D692,(-1)*$N692)</f>
        <v>-0</v>
      </c>
      <c r="P692" s="78" t="n">
        <f aca="false">Childcare!$D692</f>
        <v>0</v>
      </c>
      <c r="Q692" s="78" t="n">
        <f aca="false">Loan_01!$E692</f>
        <v>0</v>
      </c>
      <c r="R692" s="78" t="n">
        <f aca="false">Loan_02!$E692</f>
        <v>0</v>
      </c>
      <c r="S692" s="78" t="n">
        <f aca="false">(-1)*SUM(Roth_01!$D692+Roth_02!$D692+IRA_01!$D692+IRA_02!$D692+Invest_01!$D692+Invest_02!$D692)</f>
        <v>-0</v>
      </c>
      <c r="T692" s="78" t="n">
        <f aca="false">(-1)*(IF(($B692&gt;Input!$O$24),0,Input!$O$30)+IF(($B692&gt;Input!$O$31),0,Input!$O$37)+IF(($B692&gt;Input!$O$38),0,Input!$O$44))</f>
        <v>-0</v>
      </c>
      <c r="U692" s="78" t="n">
        <f aca="false">IF(($AB691*(Input!$C$16/100)&gt;0),0,($AB691*(Input!$C$16/100)))</f>
        <v>0</v>
      </c>
      <c r="V692" s="78"/>
      <c r="W692" s="78" t="n">
        <f aca="false">IF(($N692+$O692+$P692+$Q692+$R692+$S692+$T692+$U692)&lt;0,($N692+$O692+$P692+$Q692+$R692+$S692+$T692+$U692),0)</f>
        <v>0</v>
      </c>
      <c r="X692" s="78"/>
      <c r="Y692" s="78" t="n">
        <f aca="false">IF(($N692+$O692+$P692+$Q692+$R692+$S692+$T692+$U692)&gt;=0,($N692+$O692+$P692+$Q692+$R692+$S692+$T692+$U692),0)</f>
        <v>0</v>
      </c>
      <c r="AA692" s="78" t="n">
        <f aca="false">IF(AND((($AB691+$W691-$U691)&lt;0),($Y692&gt;0)),($AA691-$K692)*(1+Input!$C$18/(12*100)),($AA691+$Y692-$K692)*(1+Input!$C$18/(12*100)))</f>
        <v>2.40386435539504E-009</v>
      </c>
      <c r="AB692" s="78" t="n">
        <f aca="false">IF(AND((($AB691+$W691-$U691)&lt;0),($Y692&gt;=0)),($AB691+$W691-$U691+$Y692)*(1+Input!$C$15/(12*100)),0)</f>
        <v>0</v>
      </c>
    </row>
    <row r="693" customFormat="false" ht="12.8" hidden="false" customHeight="false" outlineLevel="0" collapsed="false">
      <c r="A693" s="76" t="n">
        <v>689</v>
      </c>
      <c r="B693" s="77" t="n">
        <f aca="false">EOMONTH(Input!$C$7,A693)</f>
        <v>63888</v>
      </c>
      <c r="D693" s="76" t="n">
        <f aca="false">DATEDIF(Input!$C$23,$B693,"Y")</f>
        <v>97</v>
      </c>
      <c r="E693" s="76" t="n">
        <f aca="false">DATEDIF(Input!$G$23,$B693,"Y")</f>
        <v>97</v>
      </c>
      <c r="G693" s="78" t="n">
        <f aca="false">Salary_01!$L693</f>
        <v>0</v>
      </c>
      <c r="H693" s="78" t="n">
        <f aca="false">Salary_02!$L693</f>
        <v>0</v>
      </c>
      <c r="I693" s="78" t="n">
        <f aca="false">Retirement_Dist_01!$J693</f>
        <v>0</v>
      </c>
      <c r="J693" s="78" t="n">
        <f aca="false">Retirement_Dist_02!$J693</f>
        <v>0</v>
      </c>
      <c r="K693" s="78" t="n">
        <f aca="true">IF(AND(OR($B693&gt;Input!$C$31,$B693&gt;Input!$G$31),OR($B693&lt;Input!$C$25,$B693&lt;Input!$G$25)),(-1)*PMT(Input!$C$18/(100*12),(OFFSET($A$4, MAX( MATCH(Input!$C$25,$B$4:$B$1004,1), MATCH(Input!$G$25,$B$4:$B$1004,1)),0,1,1) - OFFSET($A$4, MIN( MATCH(Input!$C$31,$B$4:$B$1004,1), MATCH(Input!$G$31,$B$4:$B$1004,1)),0,1,1)),$AD$4,0,1),0)</f>
        <v>0</v>
      </c>
      <c r="L693" s="78" t="n">
        <f aca="false">IF(AND(($B693&lt;Input!$C$31),($B693&lt;Input!$G$31)),($G693+$H693+$I693+$J693),($G693+$H693+$I693+$J693+$K693))</f>
        <v>0</v>
      </c>
      <c r="M693" s="78" t="n">
        <f aca="false">Mortgage!$L693</f>
        <v>0</v>
      </c>
      <c r="N693" s="78" t="n">
        <f aca="false">$L693+$M693</f>
        <v>0</v>
      </c>
      <c r="O693" s="78" t="n">
        <f aca="false">IF(AND(($B693&lt;Input!$C$31),($B693&lt;Input!$G$31)),Expenses!$D693,(-1)*$N693)</f>
        <v>-0</v>
      </c>
      <c r="P693" s="78" t="n">
        <f aca="false">Childcare!$D693</f>
        <v>0</v>
      </c>
      <c r="Q693" s="78" t="n">
        <f aca="false">Loan_01!$E693</f>
        <v>0</v>
      </c>
      <c r="R693" s="78" t="n">
        <f aca="false">Loan_02!$E693</f>
        <v>0</v>
      </c>
      <c r="S693" s="78" t="n">
        <f aca="false">(-1)*SUM(Roth_01!$D693+Roth_02!$D693+IRA_01!$D693+IRA_02!$D693+Invest_01!$D693+Invest_02!$D693)</f>
        <v>-0</v>
      </c>
      <c r="T693" s="78" t="n">
        <f aca="false">(-1)*(IF(($B693&gt;Input!$O$24),0,Input!$O$30)+IF(($B693&gt;Input!$O$31),0,Input!$O$37)+IF(($B693&gt;Input!$O$38),0,Input!$O$44))</f>
        <v>-0</v>
      </c>
      <c r="U693" s="78" t="n">
        <f aca="false">IF(($AB692*(Input!$C$16/100)&gt;0),0,($AB692*(Input!$C$16/100)))</f>
        <v>0</v>
      </c>
      <c r="V693" s="78"/>
      <c r="W693" s="78" t="n">
        <f aca="false">IF(($N693+$O693+$P693+$Q693+$R693+$S693+$T693+$U693)&lt;0,($N693+$O693+$P693+$Q693+$R693+$S693+$T693+$U693),0)</f>
        <v>0</v>
      </c>
      <c r="X693" s="78"/>
      <c r="Y693" s="78" t="n">
        <f aca="false">IF(($N693+$O693+$P693+$Q693+$R693+$S693+$T693+$U693)&gt;=0,($N693+$O693+$P693+$Q693+$R693+$S693+$T693+$U693),0)</f>
        <v>0</v>
      </c>
      <c r="AA693" s="78" t="n">
        <f aca="false">IF(AND((($AB692+$W692-$U692)&lt;0),($Y693&gt;0)),($AA692-$K693)*(1+Input!$C$18/(12*100)),($AA692+$Y693-$K693)*(1+Input!$C$18/(12*100)))</f>
        <v>2.40396451640984E-009</v>
      </c>
      <c r="AB693" s="78" t="n">
        <f aca="false">IF(AND((($AB692+$W692-$U692)&lt;0),($Y693&gt;=0)),($AB692+$W692-$U692+$Y693)*(1+Input!$C$15/(12*100)),0)</f>
        <v>0</v>
      </c>
    </row>
    <row r="694" customFormat="false" ht="12.8" hidden="false" customHeight="false" outlineLevel="0" collapsed="false">
      <c r="A694" s="76" t="n">
        <v>690</v>
      </c>
      <c r="B694" s="77" t="n">
        <f aca="false">EOMONTH(Input!$C$7,A694)</f>
        <v>63919</v>
      </c>
      <c r="D694" s="76" t="n">
        <f aca="false">DATEDIF(Input!$C$23,$B694,"Y")</f>
        <v>97</v>
      </c>
      <c r="E694" s="76" t="n">
        <f aca="false">DATEDIF(Input!$G$23,$B694,"Y")</f>
        <v>97</v>
      </c>
      <c r="G694" s="78" t="n">
        <f aca="false">Salary_01!$L694</f>
        <v>0</v>
      </c>
      <c r="H694" s="78" t="n">
        <f aca="false">Salary_02!$L694</f>
        <v>0</v>
      </c>
      <c r="I694" s="78" t="n">
        <f aca="false">Retirement_Dist_01!$J694</f>
        <v>0</v>
      </c>
      <c r="J694" s="78" t="n">
        <f aca="false">Retirement_Dist_02!$J694</f>
        <v>0</v>
      </c>
      <c r="K694" s="78" t="n">
        <f aca="true">IF(AND(OR($B694&gt;Input!$C$31,$B694&gt;Input!$G$31),OR($B694&lt;Input!$C$25,$B694&lt;Input!$G$25)),(-1)*PMT(Input!$C$18/(100*12),(OFFSET($A$4, MAX( MATCH(Input!$C$25,$B$4:$B$1004,1), MATCH(Input!$G$25,$B$4:$B$1004,1)),0,1,1) - OFFSET($A$4, MIN( MATCH(Input!$C$31,$B$4:$B$1004,1), MATCH(Input!$G$31,$B$4:$B$1004,1)),0,1,1)),$AD$4,0,1),0)</f>
        <v>0</v>
      </c>
      <c r="L694" s="78" t="n">
        <f aca="false">IF(AND(($B694&lt;Input!$C$31),($B694&lt;Input!$G$31)),($G694+$H694+$I694+$J694),($G694+$H694+$I694+$J694+$K694))</f>
        <v>0</v>
      </c>
      <c r="M694" s="78" t="n">
        <f aca="false">Mortgage!$L694</f>
        <v>0</v>
      </c>
      <c r="N694" s="78" t="n">
        <f aca="false">$L694+$M694</f>
        <v>0</v>
      </c>
      <c r="O694" s="78" t="n">
        <f aca="false">IF(AND(($B694&lt;Input!$C$31),($B694&lt;Input!$G$31)),Expenses!$D694,(-1)*$N694)</f>
        <v>-0</v>
      </c>
      <c r="P694" s="78" t="n">
        <f aca="false">Childcare!$D694</f>
        <v>0</v>
      </c>
      <c r="Q694" s="78" t="n">
        <f aca="false">Loan_01!$E694</f>
        <v>0</v>
      </c>
      <c r="R694" s="78" t="n">
        <f aca="false">Loan_02!$E694</f>
        <v>0</v>
      </c>
      <c r="S694" s="78" t="n">
        <f aca="false">(-1)*SUM(Roth_01!$D694+Roth_02!$D694+IRA_01!$D694+IRA_02!$D694+Invest_01!$D694+Invest_02!$D694)</f>
        <v>-0</v>
      </c>
      <c r="T694" s="78" t="n">
        <f aca="false">(-1)*(IF(($B694&gt;Input!$O$24),0,Input!$O$30)+IF(($B694&gt;Input!$O$31),0,Input!$O$37)+IF(($B694&gt;Input!$O$38),0,Input!$O$44))</f>
        <v>-0</v>
      </c>
      <c r="U694" s="78" t="n">
        <f aca="false">IF(($AB693*(Input!$C$16/100)&gt;0),0,($AB693*(Input!$C$16/100)))</f>
        <v>0</v>
      </c>
      <c r="V694" s="78"/>
      <c r="W694" s="78" t="n">
        <f aca="false">IF(($N694+$O694+$P694+$Q694+$R694+$S694+$T694+$U694)&lt;0,($N694+$O694+$P694+$Q694+$R694+$S694+$T694+$U694),0)</f>
        <v>0</v>
      </c>
      <c r="X694" s="78"/>
      <c r="Y694" s="78" t="n">
        <f aca="false">IF(($N694+$O694+$P694+$Q694+$R694+$S694+$T694+$U694)&gt;=0,($N694+$O694+$P694+$Q694+$R694+$S694+$T694+$U694),0)</f>
        <v>0</v>
      </c>
      <c r="AA694" s="78" t="n">
        <f aca="false">IF(AND((($AB693+$W693-$U693)&lt;0),($Y694&gt;0)),($AA693-$K694)*(1+Input!$C$18/(12*100)),($AA693+$Y694-$K694)*(1+Input!$C$18/(12*100)))</f>
        <v>2.40406468159803E-009</v>
      </c>
      <c r="AB694" s="78" t="n">
        <f aca="false">IF(AND((($AB693+$W693-$U693)&lt;0),($Y694&gt;=0)),($AB693+$W693-$U693+$Y694)*(1+Input!$C$15/(12*100)),0)</f>
        <v>0</v>
      </c>
    </row>
    <row r="695" customFormat="false" ht="12.8" hidden="false" customHeight="false" outlineLevel="0" collapsed="false">
      <c r="A695" s="76" t="n">
        <v>691</v>
      </c>
      <c r="B695" s="77" t="n">
        <f aca="false">EOMONTH(Input!$C$7,A695)</f>
        <v>63950</v>
      </c>
      <c r="D695" s="76" t="n">
        <f aca="false">DATEDIF(Input!$C$23,$B695,"Y")</f>
        <v>97</v>
      </c>
      <c r="E695" s="76" t="n">
        <f aca="false">DATEDIF(Input!$G$23,$B695,"Y")</f>
        <v>97</v>
      </c>
      <c r="G695" s="78" t="n">
        <f aca="false">Salary_01!$L695</f>
        <v>0</v>
      </c>
      <c r="H695" s="78" t="n">
        <f aca="false">Salary_02!$L695</f>
        <v>0</v>
      </c>
      <c r="I695" s="78" t="n">
        <f aca="false">Retirement_Dist_01!$J695</f>
        <v>0</v>
      </c>
      <c r="J695" s="78" t="n">
        <f aca="false">Retirement_Dist_02!$J695</f>
        <v>0</v>
      </c>
      <c r="K695" s="78" t="n">
        <f aca="true">IF(AND(OR($B695&gt;Input!$C$31,$B695&gt;Input!$G$31),OR($B695&lt;Input!$C$25,$B695&lt;Input!$G$25)),(-1)*PMT(Input!$C$18/(100*12),(OFFSET($A$4, MAX( MATCH(Input!$C$25,$B$4:$B$1004,1), MATCH(Input!$G$25,$B$4:$B$1004,1)),0,1,1) - OFFSET($A$4, MIN( MATCH(Input!$C$31,$B$4:$B$1004,1), MATCH(Input!$G$31,$B$4:$B$1004,1)),0,1,1)),$AD$4,0,1),0)</f>
        <v>0</v>
      </c>
      <c r="L695" s="78" t="n">
        <f aca="false">IF(AND(($B695&lt;Input!$C$31),($B695&lt;Input!$G$31)),($G695+$H695+$I695+$J695),($G695+$H695+$I695+$J695+$K695))</f>
        <v>0</v>
      </c>
      <c r="M695" s="78" t="n">
        <f aca="false">Mortgage!$L695</f>
        <v>0</v>
      </c>
      <c r="N695" s="78" t="n">
        <f aca="false">$L695+$M695</f>
        <v>0</v>
      </c>
      <c r="O695" s="78" t="n">
        <f aca="false">IF(AND(($B695&lt;Input!$C$31),($B695&lt;Input!$G$31)),Expenses!$D695,(-1)*$N695)</f>
        <v>-0</v>
      </c>
      <c r="P695" s="78" t="n">
        <f aca="false">Childcare!$D695</f>
        <v>0</v>
      </c>
      <c r="Q695" s="78" t="n">
        <f aca="false">Loan_01!$E695</f>
        <v>0</v>
      </c>
      <c r="R695" s="78" t="n">
        <f aca="false">Loan_02!$E695</f>
        <v>0</v>
      </c>
      <c r="S695" s="78" t="n">
        <f aca="false">(-1)*SUM(Roth_01!$D695+Roth_02!$D695+IRA_01!$D695+IRA_02!$D695+Invest_01!$D695+Invest_02!$D695)</f>
        <v>-0</v>
      </c>
      <c r="T695" s="78" t="n">
        <f aca="false">(-1)*(IF(($B695&gt;Input!$O$24),0,Input!$O$30)+IF(($B695&gt;Input!$O$31),0,Input!$O$37)+IF(($B695&gt;Input!$O$38),0,Input!$O$44))</f>
        <v>-0</v>
      </c>
      <c r="U695" s="78" t="n">
        <f aca="false">IF(($AB694*(Input!$C$16/100)&gt;0),0,($AB694*(Input!$C$16/100)))</f>
        <v>0</v>
      </c>
      <c r="V695" s="78"/>
      <c r="W695" s="78" t="n">
        <f aca="false">IF(($N695+$O695+$P695+$Q695+$R695+$S695+$T695+$U695)&lt;0,($N695+$O695+$P695+$Q695+$R695+$S695+$T695+$U695),0)</f>
        <v>0</v>
      </c>
      <c r="X695" s="78"/>
      <c r="Y695" s="78" t="n">
        <f aca="false">IF(($N695+$O695+$P695+$Q695+$R695+$S695+$T695+$U695)&gt;=0,($N695+$O695+$P695+$Q695+$R695+$S695+$T695+$U695),0)</f>
        <v>0</v>
      </c>
      <c r="AA695" s="78" t="n">
        <f aca="false">IF(AND((($AB694+$W694-$U694)&lt;0),($Y695&gt;0)),($AA694-$K695)*(1+Input!$C$18/(12*100)),($AA694+$Y695-$K695)*(1+Input!$C$18/(12*100)))</f>
        <v>2.40416485095976E-009</v>
      </c>
      <c r="AB695" s="78" t="n">
        <f aca="false">IF(AND((($AB694+$W694-$U694)&lt;0),($Y695&gt;=0)),($AB694+$W694-$U694+$Y695)*(1+Input!$C$15/(12*100)),0)</f>
        <v>0</v>
      </c>
    </row>
    <row r="696" customFormat="false" ht="12.8" hidden="false" customHeight="false" outlineLevel="0" collapsed="false">
      <c r="A696" s="76" t="n">
        <v>692</v>
      </c>
      <c r="B696" s="77" t="n">
        <f aca="false">EOMONTH(Input!$C$7,A696)</f>
        <v>63978</v>
      </c>
      <c r="D696" s="76" t="n">
        <f aca="false">DATEDIF(Input!$C$23,$B696,"Y")</f>
        <v>97</v>
      </c>
      <c r="E696" s="76" t="n">
        <f aca="false">DATEDIF(Input!$G$23,$B696,"Y")</f>
        <v>97</v>
      </c>
      <c r="G696" s="78" t="n">
        <f aca="false">Salary_01!$L696</f>
        <v>0</v>
      </c>
      <c r="H696" s="78" t="n">
        <f aca="false">Salary_02!$L696</f>
        <v>0</v>
      </c>
      <c r="I696" s="78" t="n">
        <f aca="false">Retirement_Dist_01!$J696</f>
        <v>0</v>
      </c>
      <c r="J696" s="78" t="n">
        <f aca="false">Retirement_Dist_02!$J696</f>
        <v>0</v>
      </c>
      <c r="K696" s="78" t="n">
        <f aca="true">IF(AND(OR($B696&gt;Input!$C$31,$B696&gt;Input!$G$31),OR($B696&lt;Input!$C$25,$B696&lt;Input!$G$25)),(-1)*PMT(Input!$C$18/(100*12),(OFFSET($A$4, MAX( MATCH(Input!$C$25,$B$4:$B$1004,1), MATCH(Input!$G$25,$B$4:$B$1004,1)),0,1,1) - OFFSET($A$4, MIN( MATCH(Input!$C$31,$B$4:$B$1004,1), MATCH(Input!$G$31,$B$4:$B$1004,1)),0,1,1)),$AD$4,0,1),0)</f>
        <v>0</v>
      </c>
      <c r="L696" s="78" t="n">
        <f aca="false">IF(AND(($B696&lt;Input!$C$31),($B696&lt;Input!$G$31)),($G696+$H696+$I696+$J696),($G696+$H696+$I696+$J696+$K696))</f>
        <v>0</v>
      </c>
      <c r="M696" s="78" t="n">
        <f aca="false">Mortgage!$L696</f>
        <v>0</v>
      </c>
      <c r="N696" s="78" t="n">
        <f aca="false">$L696+$M696</f>
        <v>0</v>
      </c>
      <c r="O696" s="78" t="n">
        <f aca="false">IF(AND(($B696&lt;Input!$C$31),($B696&lt;Input!$G$31)),Expenses!$D696,(-1)*$N696)</f>
        <v>-0</v>
      </c>
      <c r="P696" s="78" t="n">
        <f aca="false">Childcare!$D696</f>
        <v>0</v>
      </c>
      <c r="Q696" s="78" t="n">
        <f aca="false">Loan_01!$E696</f>
        <v>0</v>
      </c>
      <c r="R696" s="78" t="n">
        <f aca="false">Loan_02!$E696</f>
        <v>0</v>
      </c>
      <c r="S696" s="78" t="n">
        <f aca="false">(-1)*SUM(Roth_01!$D696+Roth_02!$D696+IRA_01!$D696+IRA_02!$D696+Invest_01!$D696+Invest_02!$D696)</f>
        <v>-0</v>
      </c>
      <c r="T696" s="78" t="n">
        <f aca="false">(-1)*(IF(($B696&gt;Input!$O$24),0,Input!$O$30)+IF(($B696&gt;Input!$O$31),0,Input!$O$37)+IF(($B696&gt;Input!$O$38),0,Input!$O$44))</f>
        <v>-0</v>
      </c>
      <c r="U696" s="78" t="n">
        <f aca="false">IF(($AB695*(Input!$C$16/100)&gt;0),0,($AB695*(Input!$C$16/100)))</f>
        <v>0</v>
      </c>
      <c r="V696" s="78"/>
      <c r="W696" s="78" t="n">
        <f aca="false">IF(($N696+$O696+$P696+$Q696+$R696+$S696+$T696+$U696)&lt;0,($N696+$O696+$P696+$Q696+$R696+$S696+$T696+$U696),0)</f>
        <v>0</v>
      </c>
      <c r="X696" s="78"/>
      <c r="Y696" s="78" t="n">
        <f aca="false">IF(($N696+$O696+$P696+$Q696+$R696+$S696+$T696+$U696)&gt;=0,($N696+$O696+$P696+$Q696+$R696+$S696+$T696+$U696),0)</f>
        <v>0</v>
      </c>
      <c r="AA696" s="78" t="n">
        <f aca="false">IF(AND((($AB695+$W695-$U695)&lt;0),($Y696&gt;0)),($AA695-$K696)*(1+Input!$C$18/(12*100)),($AA695+$Y696-$K696)*(1+Input!$C$18/(12*100)))</f>
        <v>2.40426502449522E-009</v>
      </c>
      <c r="AB696" s="78" t="n">
        <f aca="false">IF(AND((($AB695+$W695-$U695)&lt;0),($Y696&gt;=0)),($AB695+$W695-$U695+$Y696)*(1+Input!$C$15/(12*100)),0)</f>
        <v>0</v>
      </c>
    </row>
    <row r="697" customFormat="false" ht="12.8" hidden="false" customHeight="false" outlineLevel="0" collapsed="false">
      <c r="A697" s="76" t="n">
        <v>693</v>
      </c>
      <c r="B697" s="77" t="n">
        <f aca="false">EOMONTH(Input!$C$7,A697)</f>
        <v>64009</v>
      </c>
      <c r="D697" s="76" t="n">
        <f aca="false">DATEDIF(Input!$C$23,$B697,"Y")</f>
        <v>97</v>
      </c>
      <c r="E697" s="76" t="n">
        <f aca="false">DATEDIF(Input!$G$23,$B697,"Y")</f>
        <v>97</v>
      </c>
      <c r="G697" s="78" t="n">
        <f aca="false">Salary_01!$L697</f>
        <v>0</v>
      </c>
      <c r="H697" s="78" t="n">
        <f aca="false">Salary_02!$L697</f>
        <v>0</v>
      </c>
      <c r="I697" s="78" t="n">
        <f aca="false">Retirement_Dist_01!$J697</f>
        <v>0</v>
      </c>
      <c r="J697" s="78" t="n">
        <f aca="false">Retirement_Dist_02!$J697</f>
        <v>0</v>
      </c>
      <c r="K697" s="78" t="n">
        <f aca="true">IF(AND(OR($B697&gt;Input!$C$31,$B697&gt;Input!$G$31),OR($B697&lt;Input!$C$25,$B697&lt;Input!$G$25)),(-1)*PMT(Input!$C$18/(100*12),(OFFSET($A$4, MAX( MATCH(Input!$C$25,$B$4:$B$1004,1), MATCH(Input!$G$25,$B$4:$B$1004,1)),0,1,1) - OFFSET($A$4, MIN( MATCH(Input!$C$31,$B$4:$B$1004,1), MATCH(Input!$G$31,$B$4:$B$1004,1)),0,1,1)),$AD$4,0,1),0)</f>
        <v>0</v>
      </c>
      <c r="L697" s="78" t="n">
        <f aca="false">IF(AND(($B697&lt;Input!$C$31),($B697&lt;Input!$G$31)),($G697+$H697+$I697+$J697),($G697+$H697+$I697+$J697+$K697))</f>
        <v>0</v>
      </c>
      <c r="M697" s="78" t="n">
        <f aca="false">Mortgage!$L697</f>
        <v>0</v>
      </c>
      <c r="N697" s="78" t="n">
        <f aca="false">$L697+$M697</f>
        <v>0</v>
      </c>
      <c r="O697" s="78" t="n">
        <f aca="false">IF(AND(($B697&lt;Input!$C$31),($B697&lt;Input!$G$31)),Expenses!$D697,(-1)*$N697)</f>
        <v>-0</v>
      </c>
      <c r="P697" s="78" t="n">
        <f aca="false">Childcare!$D697</f>
        <v>0</v>
      </c>
      <c r="Q697" s="78" t="n">
        <f aca="false">Loan_01!$E697</f>
        <v>0</v>
      </c>
      <c r="R697" s="78" t="n">
        <f aca="false">Loan_02!$E697</f>
        <v>0</v>
      </c>
      <c r="S697" s="78" t="n">
        <f aca="false">(-1)*SUM(Roth_01!$D697+Roth_02!$D697+IRA_01!$D697+IRA_02!$D697+Invest_01!$D697+Invest_02!$D697)</f>
        <v>-0</v>
      </c>
      <c r="T697" s="78" t="n">
        <f aca="false">(-1)*(IF(($B697&gt;Input!$O$24),0,Input!$O$30)+IF(($B697&gt;Input!$O$31),0,Input!$O$37)+IF(($B697&gt;Input!$O$38),0,Input!$O$44))</f>
        <v>-0</v>
      </c>
      <c r="U697" s="78" t="n">
        <f aca="false">IF(($AB696*(Input!$C$16/100)&gt;0),0,($AB696*(Input!$C$16/100)))</f>
        <v>0</v>
      </c>
      <c r="V697" s="78"/>
      <c r="W697" s="78" t="n">
        <f aca="false">IF(($N697+$O697+$P697+$Q697+$R697+$S697+$T697+$U697)&lt;0,($N697+$O697+$P697+$Q697+$R697+$S697+$T697+$U697),0)</f>
        <v>0</v>
      </c>
      <c r="X697" s="78"/>
      <c r="Y697" s="78" t="n">
        <f aca="false">IF(($N697+$O697+$P697+$Q697+$R697+$S697+$T697+$U697)&gt;=0,($N697+$O697+$P697+$Q697+$R697+$S697+$T697+$U697),0)</f>
        <v>0</v>
      </c>
      <c r="AA697" s="78" t="n">
        <f aca="false">IF(AND((($AB696+$W696-$U696)&lt;0),($Y697&gt;0)),($AA696-$K697)*(1+Input!$C$18/(12*100)),($AA696+$Y697-$K697)*(1+Input!$C$18/(12*100)))</f>
        <v>2.40436520220457E-009</v>
      </c>
      <c r="AB697" s="78" t="n">
        <f aca="false">IF(AND((($AB696+$W696-$U696)&lt;0),($Y697&gt;=0)),($AB696+$W696-$U696+$Y697)*(1+Input!$C$15/(12*100)),0)</f>
        <v>0</v>
      </c>
    </row>
    <row r="698" customFormat="false" ht="12.8" hidden="false" customHeight="false" outlineLevel="0" collapsed="false">
      <c r="A698" s="76" t="n">
        <v>694</v>
      </c>
      <c r="B698" s="77" t="n">
        <f aca="false">EOMONTH(Input!$C$7,A698)</f>
        <v>64039</v>
      </c>
      <c r="D698" s="76" t="n">
        <f aca="false">DATEDIF(Input!$C$23,$B698,"Y")</f>
        <v>97</v>
      </c>
      <c r="E698" s="76" t="n">
        <f aca="false">DATEDIF(Input!$G$23,$B698,"Y")</f>
        <v>97</v>
      </c>
      <c r="G698" s="78" t="n">
        <f aca="false">Salary_01!$L698</f>
        <v>0</v>
      </c>
      <c r="H698" s="78" t="n">
        <f aca="false">Salary_02!$L698</f>
        <v>0</v>
      </c>
      <c r="I698" s="78" t="n">
        <f aca="false">Retirement_Dist_01!$J698</f>
        <v>0</v>
      </c>
      <c r="J698" s="78" t="n">
        <f aca="false">Retirement_Dist_02!$J698</f>
        <v>0</v>
      </c>
      <c r="K698" s="78" t="n">
        <f aca="true">IF(AND(OR($B698&gt;Input!$C$31,$B698&gt;Input!$G$31),OR($B698&lt;Input!$C$25,$B698&lt;Input!$G$25)),(-1)*PMT(Input!$C$18/(100*12),(OFFSET($A$4, MAX( MATCH(Input!$C$25,$B$4:$B$1004,1), MATCH(Input!$G$25,$B$4:$B$1004,1)),0,1,1) - OFFSET($A$4, MIN( MATCH(Input!$C$31,$B$4:$B$1004,1), MATCH(Input!$G$31,$B$4:$B$1004,1)),0,1,1)),$AD$4,0,1),0)</f>
        <v>0</v>
      </c>
      <c r="L698" s="78" t="n">
        <f aca="false">IF(AND(($B698&lt;Input!$C$31),($B698&lt;Input!$G$31)),($G698+$H698+$I698+$J698),($G698+$H698+$I698+$J698+$K698))</f>
        <v>0</v>
      </c>
      <c r="M698" s="78" t="n">
        <f aca="false">Mortgage!$L698</f>
        <v>0</v>
      </c>
      <c r="N698" s="78" t="n">
        <f aca="false">$L698+$M698</f>
        <v>0</v>
      </c>
      <c r="O698" s="78" t="n">
        <f aca="false">IF(AND(($B698&lt;Input!$C$31),($B698&lt;Input!$G$31)),Expenses!$D698,(-1)*$N698)</f>
        <v>-0</v>
      </c>
      <c r="P698" s="78" t="n">
        <f aca="false">Childcare!$D698</f>
        <v>0</v>
      </c>
      <c r="Q698" s="78" t="n">
        <f aca="false">Loan_01!$E698</f>
        <v>0</v>
      </c>
      <c r="R698" s="78" t="n">
        <f aca="false">Loan_02!$E698</f>
        <v>0</v>
      </c>
      <c r="S698" s="78" t="n">
        <f aca="false">(-1)*SUM(Roth_01!$D698+Roth_02!$D698+IRA_01!$D698+IRA_02!$D698+Invest_01!$D698+Invest_02!$D698)</f>
        <v>-0</v>
      </c>
      <c r="T698" s="78" t="n">
        <f aca="false">(-1)*(IF(($B698&gt;Input!$O$24),0,Input!$O$30)+IF(($B698&gt;Input!$O$31),0,Input!$O$37)+IF(($B698&gt;Input!$O$38),0,Input!$O$44))</f>
        <v>-0</v>
      </c>
      <c r="U698" s="78" t="n">
        <f aca="false">IF(($AB697*(Input!$C$16/100)&gt;0),0,($AB697*(Input!$C$16/100)))</f>
        <v>0</v>
      </c>
      <c r="V698" s="78"/>
      <c r="W698" s="78" t="n">
        <f aca="false">IF(($N698+$O698+$P698+$Q698+$R698+$S698+$T698+$U698)&lt;0,($N698+$O698+$P698+$Q698+$R698+$S698+$T698+$U698),0)</f>
        <v>0</v>
      </c>
      <c r="X698" s="78"/>
      <c r="Y698" s="78" t="n">
        <f aca="false">IF(($N698+$O698+$P698+$Q698+$R698+$S698+$T698+$U698)&gt;=0,($N698+$O698+$P698+$Q698+$R698+$S698+$T698+$U698),0)</f>
        <v>0</v>
      </c>
      <c r="AA698" s="78" t="n">
        <f aca="false">IF(AND((($AB697+$W697-$U697)&lt;0),($Y698&gt;0)),($AA697-$K698)*(1+Input!$C$18/(12*100)),($AA697+$Y698-$K698)*(1+Input!$C$18/(12*100)))</f>
        <v>2.404465384088E-009</v>
      </c>
      <c r="AB698" s="78" t="n">
        <f aca="false">IF(AND((($AB697+$W697-$U697)&lt;0),($Y698&gt;=0)),($AB697+$W697-$U697+$Y698)*(1+Input!$C$15/(12*100)),0)</f>
        <v>0</v>
      </c>
    </row>
    <row r="699" customFormat="false" ht="12.8" hidden="false" customHeight="false" outlineLevel="0" collapsed="false">
      <c r="A699" s="76" t="n">
        <v>695</v>
      </c>
      <c r="B699" s="77" t="n">
        <f aca="false">EOMONTH(Input!$C$7,A699)</f>
        <v>64070</v>
      </c>
      <c r="D699" s="76" t="n">
        <f aca="false">DATEDIF(Input!$C$23,$B699,"Y")</f>
        <v>98</v>
      </c>
      <c r="E699" s="76" t="n">
        <f aca="false">DATEDIF(Input!$G$23,$B699,"Y")</f>
        <v>98</v>
      </c>
      <c r="G699" s="78" t="n">
        <f aca="false">Salary_01!$L699</f>
        <v>0</v>
      </c>
      <c r="H699" s="78" t="n">
        <f aca="false">Salary_02!$L699</f>
        <v>0</v>
      </c>
      <c r="I699" s="78" t="n">
        <f aca="false">Retirement_Dist_01!$J699</f>
        <v>0</v>
      </c>
      <c r="J699" s="78" t="n">
        <f aca="false">Retirement_Dist_02!$J699</f>
        <v>0</v>
      </c>
      <c r="K699" s="78" t="n">
        <f aca="true">IF(AND(OR($B699&gt;Input!$C$31,$B699&gt;Input!$G$31),OR($B699&lt;Input!$C$25,$B699&lt;Input!$G$25)),(-1)*PMT(Input!$C$18/(100*12),(OFFSET($A$4, MAX( MATCH(Input!$C$25,$B$4:$B$1004,1), MATCH(Input!$G$25,$B$4:$B$1004,1)),0,1,1) - OFFSET($A$4, MIN( MATCH(Input!$C$31,$B$4:$B$1004,1), MATCH(Input!$G$31,$B$4:$B$1004,1)),0,1,1)),$AD$4,0,1),0)</f>
        <v>0</v>
      </c>
      <c r="L699" s="78" t="n">
        <f aca="false">IF(AND(($B699&lt;Input!$C$31),($B699&lt;Input!$G$31)),($G699+$H699+$I699+$J699),($G699+$H699+$I699+$J699+$K699))</f>
        <v>0</v>
      </c>
      <c r="M699" s="78" t="n">
        <f aca="false">Mortgage!$L699</f>
        <v>0</v>
      </c>
      <c r="N699" s="78" t="n">
        <f aca="false">$L699+$M699</f>
        <v>0</v>
      </c>
      <c r="O699" s="78" t="n">
        <f aca="false">IF(AND(($B699&lt;Input!$C$31),($B699&lt;Input!$G$31)),Expenses!$D699,(-1)*$N699)</f>
        <v>-0</v>
      </c>
      <c r="P699" s="78" t="n">
        <f aca="false">Childcare!$D699</f>
        <v>0</v>
      </c>
      <c r="Q699" s="78" t="n">
        <f aca="false">Loan_01!$E699</f>
        <v>0</v>
      </c>
      <c r="R699" s="78" t="n">
        <f aca="false">Loan_02!$E699</f>
        <v>0</v>
      </c>
      <c r="S699" s="78" t="n">
        <f aca="false">(-1)*SUM(Roth_01!$D699+Roth_02!$D699+IRA_01!$D699+IRA_02!$D699+Invest_01!$D699+Invest_02!$D699)</f>
        <v>-0</v>
      </c>
      <c r="T699" s="78" t="n">
        <f aca="false">(-1)*(IF(($B699&gt;Input!$O$24),0,Input!$O$30)+IF(($B699&gt;Input!$O$31),0,Input!$O$37)+IF(($B699&gt;Input!$O$38),0,Input!$O$44))</f>
        <v>-0</v>
      </c>
      <c r="U699" s="78" t="n">
        <f aca="false">IF(($AB698*(Input!$C$16/100)&gt;0),0,($AB698*(Input!$C$16/100)))</f>
        <v>0</v>
      </c>
      <c r="V699" s="78"/>
      <c r="W699" s="78" t="n">
        <f aca="false">IF(($N699+$O699+$P699+$Q699+$R699+$S699+$T699+$U699)&lt;0,($N699+$O699+$P699+$Q699+$R699+$S699+$T699+$U699),0)</f>
        <v>0</v>
      </c>
      <c r="X699" s="78"/>
      <c r="Y699" s="78" t="n">
        <f aca="false">IF(($N699+$O699+$P699+$Q699+$R699+$S699+$T699+$U699)&gt;=0,($N699+$O699+$P699+$Q699+$R699+$S699+$T699+$U699),0)</f>
        <v>0</v>
      </c>
      <c r="AA699" s="78" t="n">
        <f aca="false">IF(AND((($AB698+$W698-$U698)&lt;0),($Y699&gt;0)),($AA698-$K699)*(1+Input!$C$18/(12*100)),($AA698+$Y699-$K699)*(1+Input!$C$18/(12*100)))</f>
        <v>2.40456557014567E-009</v>
      </c>
      <c r="AB699" s="78" t="n">
        <f aca="false">IF(AND((($AB698+$W698-$U698)&lt;0),($Y699&gt;=0)),($AB698+$W698-$U698+$Y699)*(1+Input!$C$15/(12*100)),0)</f>
        <v>0</v>
      </c>
    </row>
    <row r="700" customFormat="false" ht="12.8" hidden="false" customHeight="false" outlineLevel="0" collapsed="false">
      <c r="A700" s="76" t="n">
        <v>696</v>
      </c>
      <c r="B700" s="77" t="n">
        <f aca="false">EOMONTH(Input!$C$7,A700)</f>
        <v>64100</v>
      </c>
      <c r="D700" s="76" t="n">
        <f aca="false">DATEDIF(Input!$C$23,$B700,"Y")</f>
        <v>98</v>
      </c>
      <c r="E700" s="76" t="n">
        <f aca="false">DATEDIF(Input!$G$23,$B700,"Y")</f>
        <v>98</v>
      </c>
      <c r="G700" s="78" t="n">
        <f aca="false">Salary_01!$L700</f>
        <v>0</v>
      </c>
      <c r="H700" s="78" t="n">
        <f aca="false">Salary_02!$L700</f>
        <v>0</v>
      </c>
      <c r="I700" s="78" t="n">
        <f aca="false">Retirement_Dist_01!$J700</f>
        <v>0</v>
      </c>
      <c r="J700" s="78" t="n">
        <f aca="false">Retirement_Dist_02!$J700</f>
        <v>0</v>
      </c>
      <c r="K700" s="78" t="n">
        <f aca="true">IF(AND(OR($B700&gt;Input!$C$31,$B700&gt;Input!$G$31),OR($B700&lt;Input!$C$25,$B700&lt;Input!$G$25)),(-1)*PMT(Input!$C$18/(100*12),(OFFSET($A$4, MAX( MATCH(Input!$C$25,$B$4:$B$1004,1), MATCH(Input!$G$25,$B$4:$B$1004,1)),0,1,1) - OFFSET($A$4, MIN( MATCH(Input!$C$31,$B$4:$B$1004,1), MATCH(Input!$G$31,$B$4:$B$1004,1)),0,1,1)),$AD$4,0,1),0)</f>
        <v>0</v>
      </c>
      <c r="L700" s="78" t="n">
        <f aca="false">IF(AND(($B700&lt;Input!$C$31),($B700&lt;Input!$G$31)),($G700+$H700+$I700+$J700),($G700+$H700+$I700+$J700+$K700))</f>
        <v>0</v>
      </c>
      <c r="M700" s="78" t="n">
        <f aca="false">Mortgage!$L700</f>
        <v>0</v>
      </c>
      <c r="N700" s="78" t="n">
        <f aca="false">$L700+$M700</f>
        <v>0</v>
      </c>
      <c r="O700" s="78" t="n">
        <f aca="false">IF(AND(($B700&lt;Input!$C$31),($B700&lt;Input!$G$31)),Expenses!$D700,(-1)*$N700)</f>
        <v>-0</v>
      </c>
      <c r="P700" s="78" t="n">
        <f aca="false">Childcare!$D700</f>
        <v>0</v>
      </c>
      <c r="Q700" s="78" t="n">
        <f aca="false">Loan_01!$E700</f>
        <v>0</v>
      </c>
      <c r="R700" s="78" t="n">
        <f aca="false">Loan_02!$E700</f>
        <v>0</v>
      </c>
      <c r="S700" s="78" t="n">
        <f aca="false">(-1)*SUM(Roth_01!$D700+Roth_02!$D700+IRA_01!$D700+IRA_02!$D700+Invest_01!$D700+Invest_02!$D700)</f>
        <v>-0</v>
      </c>
      <c r="T700" s="78" t="n">
        <f aca="false">(-1)*(IF(($B700&gt;Input!$O$24),0,Input!$O$30)+IF(($B700&gt;Input!$O$31),0,Input!$O$37)+IF(($B700&gt;Input!$O$38),0,Input!$O$44))</f>
        <v>-0</v>
      </c>
      <c r="U700" s="78" t="n">
        <f aca="false">IF(($AB699*(Input!$C$16/100)&gt;0),0,($AB699*(Input!$C$16/100)))</f>
        <v>0</v>
      </c>
      <c r="V700" s="78"/>
      <c r="W700" s="78" t="n">
        <f aca="false">IF(($N700+$O700+$P700+$Q700+$R700+$S700+$T700+$U700)&lt;0,($N700+$O700+$P700+$Q700+$R700+$S700+$T700+$U700),0)</f>
        <v>0</v>
      </c>
      <c r="X700" s="78"/>
      <c r="Y700" s="78" t="n">
        <f aca="false">IF(($N700+$O700+$P700+$Q700+$R700+$S700+$T700+$U700)&gt;=0,($N700+$O700+$P700+$Q700+$R700+$S700+$T700+$U700),0)</f>
        <v>0</v>
      </c>
      <c r="AA700" s="78" t="n">
        <f aca="false">IF(AND((($AB699+$W699-$U699)&lt;0),($Y700&gt;0)),($AA699-$K700)*(1+Input!$C$18/(12*100)),($AA699+$Y700-$K700)*(1+Input!$C$18/(12*100)))</f>
        <v>2.40466576037776E-009</v>
      </c>
      <c r="AB700" s="78" t="n">
        <f aca="false">IF(AND((($AB699+$W699-$U699)&lt;0),($Y700&gt;=0)),($AB699+$W699-$U699+$Y700)*(1+Input!$C$15/(12*100)),0)</f>
        <v>0</v>
      </c>
    </row>
    <row r="701" customFormat="false" ht="12.8" hidden="false" customHeight="false" outlineLevel="0" collapsed="false">
      <c r="A701" s="76" t="n">
        <v>697</v>
      </c>
      <c r="B701" s="77" t="n">
        <f aca="false">EOMONTH(Input!$C$7,A701)</f>
        <v>64131</v>
      </c>
      <c r="D701" s="76" t="n">
        <f aca="false">DATEDIF(Input!$C$23,$B701,"Y")</f>
        <v>98</v>
      </c>
      <c r="E701" s="76" t="n">
        <f aca="false">DATEDIF(Input!$G$23,$B701,"Y")</f>
        <v>98</v>
      </c>
      <c r="G701" s="78" t="n">
        <f aca="false">Salary_01!$L701</f>
        <v>0</v>
      </c>
      <c r="H701" s="78" t="n">
        <f aca="false">Salary_02!$L701</f>
        <v>0</v>
      </c>
      <c r="I701" s="78" t="n">
        <f aca="false">Retirement_Dist_01!$J701</f>
        <v>0</v>
      </c>
      <c r="J701" s="78" t="n">
        <f aca="false">Retirement_Dist_02!$J701</f>
        <v>0</v>
      </c>
      <c r="K701" s="78" t="n">
        <f aca="true">IF(AND(OR($B701&gt;Input!$C$31,$B701&gt;Input!$G$31),OR($B701&lt;Input!$C$25,$B701&lt;Input!$G$25)),(-1)*PMT(Input!$C$18/(100*12),(OFFSET($A$4, MAX( MATCH(Input!$C$25,$B$4:$B$1004,1), MATCH(Input!$G$25,$B$4:$B$1004,1)),0,1,1) - OFFSET($A$4, MIN( MATCH(Input!$C$31,$B$4:$B$1004,1), MATCH(Input!$G$31,$B$4:$B$1004,1)),0,1,1)),$AD$4,0,1),0)</f>
        <v>0</v>
      </c>
      <c r="L701" s="78" t="n">
        <f aca="false">IF(AND(($B701&lt;Input!$C$31),($B701&lt;Input!$G$31)),($G701+$H701+$I701+$J701),($G701+$H701+$I701+$J701+$K701))</f>
        <v>0</v>
      </c>
      <c r="M701" s="78" t="n">
        <f aca="false">Mortgage!$L701</f>
        <v>0</v>
      </c>
      <c r="N701" s="78" t="n">
        <f aca="false">$L701+$M701</f>
        <v>0</v>
      </c>
      <c r="O701" s="78" t="n">
        <f aca="false">IF(AND(($B701&lt;Input!$C$31),($B701&lt;Input!$G$31)),Expenses!$D701,(-1)*$N701)</f>
        <v>-0</v>
      </c>
      <c r="P701" s="78" t="n">
        <f aca="false">Childcare!$D701</f>
        <v>0</v>
      </c>
      <c r="Q701" s="78" t="n">
        <f aca="false">Loan_01!$E701</f>
        <v>0</v>
      </c>
      <c r="R701" s="78" t="n">
        <f aca="false">Loan_02!$E701</f>
        <v>0</v>
      </c>
      <c r="S701" s="78" t="n">
        <f aca="false">(-1)*SUM(Roth_01!$D701+Roth_02!$D701+IRA_01!$D701+IRA_02!$D701+Invest_01!$D701+Invest_02!$D701)</f>
        <v>-0</v>
      </c>
      <c r="T701" s="78" t="n">
        <f aca="false">(-1)*(IF(($B701&gt;Input!$O$24),0,Input!$O$30)+IF(($B701&gt;Input!$O$31),0,Input!$O$37)+IF(($B701&gt;Input!$O$38),0,Input!$O$44))</f>
        <v>-0</v>
      </c>
      <c r="U701" s="78" t="n">
        <f aca="false">IF(($AB700*(Input!$C$16/100)&gt;0),0,($AB700*(Input!$C$16/100)))</f>
        <v>0</v>
      </c>
      <c r="V701" s="78"/>
      <c r="W701" s="78" t="n">
        <f aca="false">IF(($N701+$O701+$P701+$Q701+$R701+$S701+$T701+$U701)&lt;0,($N701+$O701+$P701+$Q701+$R701+$S701+$T701+$U701),0)</f>
        <v>0</v>
      </c>
      <c r="X701" s="78"/>
      <c r="Y701" s="78" t="n">
        <f aca="false">IF(($N701+$O701+$P701+$Q701+$R701+$S701+$T701+$U701)&gt;=0,($N701+$O701+$P701+$Q701+$R701+$S701+$T701+$U701),0)</f>
        <v>0</v>
      </c>
      <c r="AA701" s="78" t="n">
        <f aca="false">IF(AND((($AB700+$W700-$U700)&lt;0),($Y701&gt;0)),($AA700-$K701)*(1+Input!$C$18/(12*100)),($AA700+$Y701-$K701)*(1+Input!$C$18/(12*100)))</f>
        <v>2.40476595478444E-009</v>
      </c>
      <c r="AB701" s="78" t="n">
        <f aca="false">IF(AND((($AB700+$W700-$U700)&lt;0),($Y701&gt;=0)),($AB700+$W700-$U700+$Y701)*(1+Input!$C$15/(12*100)),0)</f>
        <v>0</v>
      </c>
    </row>
    <row r="702" customFormat="false" ht="12.8" hidden="false" customHeight="false" outlineLevel="0" collapsed="false">
      <c r="A702" s="76" t="n">
        <v>698</v>
      </c>
      <c r="B702" s="77" t="n">
        <f aca="false">EOMONTH(Input!$C$7,A702)</f>
        <v>64162</v>
      </c>
      <c r="D702" s="76" t="n">
        <f aca="false">DATEDIF(Input!$C$23,$B702,"Y")</f>
        <v>98</v>
      </c>
      <c r="E702" s="76" t="n">
        <f aca="false">DATEDIF(Input!$G$23,$B702,"Y")</f>
        <v>98</v>
      </c>
      <c r="G702" s="78" t="n">
        <f aca="false">Salary_01!$L702</f>
        <v>0</v>
      </c>
      <c r="H702" s="78" t="n">
        <f aca="false">Salary_02!$L702</f>
        <v>0</v>
      </c>
      <c r="I702" s="78" t="n">
        <f aca="false">Retirement_Dist_01!$J702</f>
        <v>0</v>
      </c>
      <c r="J702" s="78" t="n">
        <f aca="false">Retirement_Dist_02!$J702</f>
        <v>0</v>
      </c>
      <c r="K702" s="78" t="n">
        <f aca="true">IF(AND(OR($B702&gt;Input!$C$31,$B702&gt;Input!$G$31),OR($B702&lt;Input!$C$25,$B702&lt;Input!$G$25)),(-1)*PMT(Input!$C$18/(100*12),(OFFSET($A$4, MAX( MATCH(Input!$C$25,$B$4:$B$1004,1), MATCH(Input!$G$25,$B$4:$B$1004,1)),0,1,1) - OFFSET($A$4, MIN( MATCH(Input!$C$31,$B$4:$B$1004,1), MATCH(Input!$G$31,$B$4:$B$1004,1)),0,1,1)),$AD$4,0,1),0)</f>
        <v>0</v>
      </c>
      <c r="L702" s="78" t="n">
        <f aca="false">IF(AND(($B702&lt;Input!$C$31),($B702&lt;Input!$G$31)),($G702+$H702+$I702+$J702),($G702+$H702+$I702+$J702+$K702))</f>
        <v>0</v>
      </c>
      <c r="M702" s="78" t="n">
        <f aca="false">Mortgage!$L702</f>
        <v>0</v>
      </c>
      <c r="N702" s="78" t="n">
        <f aca="false">$L702+$M702</f>
        <v>0</v>
      </c>
      <c r="O702" s="78" t="n">
        <f aca="false">IF(AND(($B702&lt;Input!$C$31),($B702&lt;Input!$G$31)),Expenses!$D702,(-1)*$N702)</f>
        <v>-0</v>
      </c>
      <c r="P702" s="78" t="n">
        <f aca="false">Childcare!$D702</f>
        <v>0</v>
      </c>
      <c r="Q702" s="78" t="n">
        <f aca="false">Loan_01!$E702</f>
        <v>0</v>
      </c>
      <c r="R702" s="78" t="n">
        <f aca="false">Loan_02!$E702</f>
        <v>0</v>
      </c>
      <c r="S702" s="78" t="n">
        <f aca="false">(-1)*SUM(Roth_01!$D702+Roth_02!$D702+IRA_01!$D702+IRA_02!$D702+Invest_01!$D702+Invest_02!$D702)</f>
        <v>-0</v>
      </c>
      <c r="T702" s="78" t="n">
        <f aca="false">(-1)*(IF(($B702&gt;Input!$O$24),0,Input!$O$30)+IF(($B702&gt;Input!$O$31),0,Input!$O$37)+IF(($B702&gt;Input!$O$38),0,Input!$O$44))</f>
        <v>-0</v>
      </c>
      <c r="U702" s="78" t="n">
        <f aca="false">IF(($AB701*(Input!$C$16/100)&gt;0),0,($AB701*(Input!$C$16/100)))</f>
        <v>0</v>
      </c>
      <c r="V702" s="78"/>
      <c r="W702" s="78" t="n">
        <f aca="false">IF(($N702+$O702+$P702+$Q702+$R702+$S702+$T702+$U702)&lt;0,($N702+$O702+$P702+$Q702+$R702+$S702+$T702+$U702),0)</f>
        <v>0</v>
      </c>
      <c r="X702" s="78"/>
      <c r="Y702" s="78" t="n">
        <f aca="false">IF(($N702+$O702+$P702+$Q702+$R702+$S702+$T702+$U702)&gt;=0,($N702+$O702+$P702+$Q702+$R702+$S702+$T702+$U702),0)</f>
        <v>0</v>
      </c>
      <c r="AA702" s="78" t="n">
        <f aca="false">IF(AND((($AB701+$W701-$U701)&lt;0),($Y702&gt;0)),($AA701-$K702)*(1+Input!$C$18/(12*100)),($AA701+$Y702-$K702)*(1+Input!$C$18/(12*100)))</f>
        <v>2.40486615336589E-009</v>
      </c>
      <c r="AB702" s="78" t="n">
        <f aca="false">IF(AND((($AB701+$W701-$U701)&lt;0),($Y702&gt;=0)),($AB701+$W701-$U701+$Y702)*(1+Input!$C$15/(12*100)),0)</f>
        <v>0</v>
      </c>
    </row>
    <row r="703" customFormat="false" ht="12.8" hidden="false" customHeight="false" outlineLevel="0" collapsed="false">
      <c r="A703" s="76" t="n">
        <v>699</v>
      </c>
      <c r="B703" s="77" t="n">
        <f aca="false">EOMONTH(Input!$C$7,A703)</f>
        <v>64192</v>
      </c>
      <c r="D703" s="76" t="n">
        <f aca="false">DATEDIF(Input!$C$23,$B703,"Y")</f>
        <v>98</v>
      </c>
      <c r="E703" s="76" t="n">
        <f aca="false">DATEDIF(Input!$G$23,$B703,"Y")</f>
        <v>98</v>
      </c>
      <c r="G703" s="78" t="n">
        <f aca="false">Salary_01!$L703</f>
        <v>0</v>
      </c>
      <c r="H703" s="78" t="n">
        <f aca="false">Salary_02!$L703</f>
        <v>0</v>
      </c>
      <c r="I703" s="78" t="n">
        <f aca="false">Retirement_Dist_01!$J703</f>
        <v>0</v>
      </c>
      <c r="J703" s="78" t="n">
        <f aca="false">Retirement_Dist_02!$J703</f>
        <v>0</v>
      </c>
      <c r="K703" s="78" t="n">
        <f aca="true">IF(AND(OR($B703&gt;Input!$C$31,$B703&gt;Input!$G$31),OR($B703&lt;Input!$C$25,$B703&lt;Input!$G$25)),(-1)*PMT(Input!$C$18/(100*12),(OFFSET($A$4, MAX( MATCH(Input!$C$25,$B$4:$B$1004,1), MATCH(Input!$G$25,$B$4:$B$1004,1)),0,1,1) - OFFSET($A$4, MIN( MATCH(Input!$C$31,$B$4:$B$1004,1), MATCH(Input!$G$31,$B$4:$B$1004,1)),0,1,1)),$AD$4,0,1),0)</f>
        <v>0</v>
      </c>
      <c r="L703" s="78" t="n">
        <f aca="false">IF(AND(($B703&lt;Input!$C$31),($B703&lt;Input!$G$31)),($G703+$H703+$I703+$J703),($G703+$H703+$I703+$J703+$K703))</f>
        <v>0</v>
      </c>
      <c r="M703" s="78" t="n">
        <f aca="false">Mortgage!$L703</f>
        <v>0</v>
      </c>
      <c r="N703" s="78" t="n">
        <f aca="false">$L703+$M703</f>
        <v>0</v>
      </c>
      <c r="O703" s="78" t="n">
        <f aca="false">IF(AND(($B703&lt;Input!$C$31),($B703&lt;Input!$G$31)),Expenses!$D703,(-1)*$N703)</f>
        <v>-0</v>
      </c>
      <c r="P703" s="78" t="n">
        <f aca="false">Childcare!$D703</f>
        <v>0</v>
      </c>
      <c r="Q703" s="78" t="n">
        <f aca="false">Loan_01!$E703</f>
        <v>0</v>
      </c>
      <c r="R703" s="78" t="n">
        <f aca="false">Loan_02!$E703</f>
        <v>0</v>
      </c>
      <c r="S703" s="78" t="n">
        <f aca="false">(-1)*SUM(Roth_01!$D703+Roth_02!$D703+IRA_01!$D703+IRA_02!$D703+Invest_01!$D703+Invest_02!$D703)</f>
        <v>-0</v>
      </c>
      <c r="T703" s="78" t="n">
        <f aca="false">(-1)*(IF(($B703&gt;Input!$O$24),0,Input!$O$30)+IF(($B703&gt;Input!$O$31),0,Input!$O$37)+IF(($B703&gt;Input!$O$38),0,Input!$O$44))</f>
        <v>-0</v>
      </c>
      <c r="U703" s="78" t="n">
        <f aca="false">IF(($AB702*(Input!$C$16/100)&gt;0),0,($AB702*(Input!$C$16/100)))</f>
        <v>0</v>
      </c>
      <c r="V703" s="78"/>
      <c r="W703" s="78" t="n">
        <f aca="false">IF(($N703+$O703+$P703+$Q703+$R703+$S703+$T703+$U703)&lt;0,($N703+$O703+$P703+$Q703+$R703+$S703+$T703+$U703),0)</f>
        <v>0</v>
      </c>
      <c r="X703" s="78"/>
      <c r="Y703" s="78" t="n">
        <f aca="false">IF(($N703+$O703+$P703+$Q703+$R703+$S703+$T703+$U703)&gt;=0,($N703+$O703+$P703+$Q703+$R703+$S703+$T703+$U703),0)</f>
        <v>0</v>
      </c>
      <c r="AA703" s="78" t="n">
        <f aca="false">IF(AND((($AB702+$W702-$U702)&lt;0),($Y703&gt;0)),($AA702-$K703)*(1+Input!$C$18/(12*100)),($AA702+$Y703-$K703)*(1+Input!$C$18/(12*100)))</f>
        <v>2.40496635612228E-009</v>
      </c>
      <c r="AB703" s="78" t="n">
        <f aca="false">IF(AND((($AB702+$W702-$U702)&lt;0),($Y703&gt;=0)),($AB702+$W702-$U702+$Y703)*(1+Input!$C$15/(12*100)),0)</f>
        <v>0</v>
      </c>
    </row>
    <row r="704" customFormat="false" ht="12.8" hidden="false" customHeight="false" outlineLevel="0" collapsed="false">
      <c r="A704" s="76" t="n">
        <v>700</v>
      </c>
      <c r="B704" s="77" t="n">
        <f aca="false">EOMONTH(Input!$C$7,A704)</f>
        <v>64223</v>
      </c>
      <c r="D704" s="76" t="n">
        <f aca="false">DATEDIF(Input!$C$23,$B704,"Y")</f>
        <v>98</v>
      </c>
      <c r="E704" s="76" t="n">
        <f aca="false">DATEDIF(Input!$G$23,$B704,"Y")</f>
        <v>98</v>
      </c>
      <c r="G704" s="78" t="n">
        <f aca="false">Salary_01!$L704</f>
        <v>0</v>
      </c>
      <c r="H704" s="78" t="n">
        <f aca="false">Salary_02!$L704</f>
        <v>0</v>
      </c>
      <c r="I704" s="78" t="n">
        <f aca="false">Retirement_Dist_01!$J704</f>
        <v>0</v>
      </c>
      <c r="J704" s="78" t="n">
        <f aca="false">Retirement_Dist_02!$J704</f>
        <v>0</v>
      </c>
      <c r="K704" s="78" t="n">
        <f aca="true">IF(AND(OR($B704&gt;Input!$C$31,$B704&gt;Input!$G$31),OR($B704&lt;Input!$C$25,$B704&lt;Input!$G$25)),(-1)*PMT(Input!$C$18/(100*12),(OFFSET($A$4, MAX( MATCH(Input!$C$25,$B$4:$B$1004,1), MATCH(Input!$G$25,$B$4:$B$1004,1)),0,1,1) - OFFSET($A$4, MIN( MATCH(Input!$C$31,$B$4:$B$1004,1), MATCH(Input!$G$31,$B$4:$B$1004,1)),0,1,1)),$AD$4,0,1),0)</f>
        <v>0</v>
      </c>
      <c r="L704" s="78" t="n">
        <f aca="false">IF(AND(($B704&lt;Input!$C$31),($B704&lt;Input!$G$31)),($G704+$H704+$I704+$J704),($G704+$H704+$I704+$J704+$K704))</f>
        <v>0</v>
      </c>
      <c r="M704" s="78" t="n">
        <f aca="false">Mortgage!$L704</f>
        <v>0</v>
      </c>
      <c r="N704" s="78" t="n">
        <f aca="false">$L704+$M704</f>
        <v>0</v>
      </c>
      <c r="O704" s="78" t="n">
        <f aca="false">IF(AND(($B704&lt;Input!$C$31),($B704&lt;Input!$G$31)),Expenses!$D704,(-1)*$N704)</f>
        <v>-0</v>
      </c>
      <c r="P704" s="78" t="n">
        <f aca="false">Childcare!$D704</f>
        <v>0</v>
      </c>
      <c r="Q704" s="78" t="n">
        <f aca="false">Loan_01!$E704</f>
        <v>0</v>
      </c>
      <c r="R704" s="78" t="n">
        <f aca="false">Loan_02!$E704</f>
        <v>0</v>
      </c>
      <c r="S704" s="78" t="n">
        <f aca="false">(-1)*SUM(Roth_01!$D704+Roth_02!$D704+IRA_01!$D704+IRA_02!$D704+Invest_01!$D704+Invest_02!$D704)</f>
        <v>-0</v>
      </c>
      <c r="T704" s="78" t="n">
        <f aca="false">(-1)*(IF(($B704&gt;Input!$O$24),0,Input!$O$30)+IF(($B704&gt;Input!$O$31),0,Input!$O$37)+IF(($B704&gt;Input!$O$38),0,Input!$O$44))</f>
        <v>-0</v>
      </c>
      <c r="U704" s="78" t="n">
        <f aca="false">IF(($AB703*(Input!$C$16/100)&gt;0),0,($AB703*(Input!$C$16/100)))</f>
        <v>0</v>
      </c>
      <c r="V704" s="78"/>
      <c r="W704" s="78" t="n">
        <f aca="false">IF(($N704+$O704+$P704+$Q704+$R704+$S704+$T704+$U704)&lt;0,($N704+$O704+$P704+$Q704+$R704+$S704+$T704+$U704),0)</f>
        <v>0</v>
      </c>
      <c r="X704" s="78"/>
      <c r="Y704" s="78" t="n">
        <f aca="false">IF(($N704+$O704+$P704+$Q704+$R704+$S704+$T704+$U704)&gt;=0,($N704+$O704+$P704+$Q704+$R704+$S704+$T704+$U704),0)</f>
        <v>0</v>
      </c>
      <c r="AA704" s="78" t="n">
        <f aca="false">IF(AND((($AB703+$W703-$U703)&lt;0),($Y704&gt;0)),($AA703-$K704)*(1+Input!$C$18/(12*100)),($AA703+$Y704-$K704)*(1+Input!$C$18/(12*100)))</f>
        <v>2.40506656305378E-009</v>
      </c>
      <c r="AB704" s="78" t="n">
        <f aca="false">IF(AND((($AB703+$W703-$U703)&lt;0),($Y704&gt;=0)),($AB703+$W703-$U703+$Y704)*(1+Input!$C$15/(12*100)),0)</f>
        <v>0</v>
      </c>
    </row>
    <row r="705" customFormat="false" ht="12.8" hidden="false" customHeight="false" outlineLevel="0" collapsed="false">
      <c r="A705" s="76" t="n">
        <v>701</v>
      </c>
      <c r="B705" s="77" t="n">
        <f aca="false">EOMONTH(Input!$C$7,A705)</f>
        <v>64253</v>
      </c>
      <c r="D705" s="76" t="n">
        <f aca="false">DATEDIF(Input!$C$23,$B705,"Y")</f>
        <v>98</v>
      </c>
      <c r="E705" s="76" t="n">
        <f aca="false">DATEDIF(Input!$G$23,$B705,"Y")</f>
        <v>98</v>
      </c>
      <c r="G705" s="78" t="n">
        <f aca="false">Salary_01!$L705</f>
        <v>0</v>
      </c>
      <c r="H705" s="78" t="n">
        <f aca="false">Salary_02!$L705</f>
        <v>0</v>
      </c>
      <c r="I705" s="78" t="n">
        <f aca="false">Retirement_Dist_01!$J705</f>
        <v>0</v>
      </c>
      <c r="J705" s="78" t="n">
        <f aca="false">Retirement_Dist_02!$J705</f>
        <v>0</v>
      </c>
      <c r="K705" s="78" t="n">
        <f aca="true">IF(AND(OR($B705&gt;Input!$C$31,$B705&gt;Input!$G$31),OR($B705&lt;Input!$C$25,$B705&lt;Input!$G$25)),(-1)*PMT(Input!$C$18/(100*12),(OFFSET($A$4, MAX( MATCH(Input!$C$25,$B$4:$B$1004,1), MATCH(Input!$G$25,$B$4:$B$1004,1)),0,1,1) - OFFSET($A$4, MIN( MATCH(Input!$C$31,$B$4:$B$1004,1), MATCH(Input!$G$31,$B$4:$B$1004,1)),0,1,1)),$AD$4,0,1),0)</f>
        <v>0</v>
      </c>
      <c r="L705" s="78" t="n">
        <f aca="false">IF(AND(($B705&lt;Input!$C$31),($B705&lt;Input!$G$31)),($G705+$H705+$I705+$J705),($G705+$H705+$I705+$J705+$K705))</f>
        <v>0</v>
      </c>
      <c r="M705" s="78" t="n">
        <f aca="false">Mortgage!$L705</f>
        <v>0</v>
      </c>
      <c r="N705" s="78" t="n">
        <f aca="false">$L705+$M705</f>
        <v>0</v>
      </c>
      <c r="O705" s="78" t="n">
        <f aca="false">IF(AND(($B705&lt;Input!$C$31),($B705&lt;Input!$G$31)),Expenses!$D705,(-1)*$N705)</f>
        <v>-0</v>
      </c>
      <c r="P705" s="78" t="n">
        <f aca="false">Childcare!$D705</f>
        <v>0</v>
      </c>
      <c r="Q705" s="78" t="n">
        <f aca="false">Loan_01!$E705</f>
        <v>0</v>
      </c>
      <c r="R705" s="78" t="n">
        <f aca="false">Loan_02!$E705</f>
        <v>0</v>
      </c>
      <c r="S705" s="78" t="n">
        <f aca="false">(-1)*SUM(Roth_01!$D705+Roth_02!$D705+IRA_01!$D705+IRA_02!$D705+Invest_01!$D705+Invest_02!$D705)</f>
        <v>-0</v>
      </c>
      <c r="T705" s="78" t="n">
        <f aca="false">(-1)*(IF(($B705&gt;Input!$O$24),0,Input!$O$30)+IF(($B705&gt;Input!$O$31),0,Input!$O$37)+IF(($B705&gt;Input!$O$38),0,Input!$O$44))</f>
        <v>-0</v>
      </c>
      <c r="U705" s="78" t="n">
        <f aca="false">IF(($AB704*(Input!$C$16/100)&gt;0),0,($AB704*(Input!$C$16/100)))</f>
        <v>0</v>
      </c>
      <c r="V705" s="78"/>
      <c r="W705" s="78" t="n">
        <f aca="false">IF(($N705+$O705+$P705+$Q705+$R705+$S705+$T705+$U705)&lt;0,($N705+$O705+$P705+$Q705+$R705+$S705+$T705+$U705),0)</f>
        <v>0</v>
      </c>
      <c r="X705" s="78"/>
      <c r="Y705" s="78" t="n">
        <f aca="false">IF(($N705+$O705+$P705+$Q705+$R705+$S705+$T705+$U705)&gt;=0,($N705+$O705+$P705+$Q705+$R705+$S705+$T705+$U705),0)</f>
        <v>0</v>
      </c>
      <c r="AA705" s="78" t="n">
        <f aca="false">IF(AND((($AB704+$W704-$U704)&lt;0),($Y705&gt;0)),($AA704-$K705)*(1+Input!$C$18/(12*100)),($AA704+$Y705-$K705)*(1+Input!$C$18/(12*100)))</f>
        <v>2.40516677416058E-009</v>
      </c>
      <c r="AB705" s="78" t="n">
        <f aca="false">IF(AND((($AB704+$W704-$U704)&lt;0),($Y705&gt;=0)),($AB704+$W704-$U704+$Y705)*(1+Input!$C$15/(12*100)),0)</f>
        <v>0</v>
      </c>
    </row>
    <row r="706" customFormat="false" ht="12.8" hidden="false" customHeight="false" outlineLevel="0" collapsed="false">
      <c r="A706" s="76" t="n">
        <v>702</v>
      </c>
      <c r="B706" s="77" t="n">
        <f aca="false">EOMONTH(Input!$C$7,A706)</f>
        <v>64284</v>
      </c>
      <c r="D706" s="76" t="n">
        <f aca="false">DATEDIF(Input!$C$23,$B706,"Y")</f>
        <v>98</v>
      </c>
      <c r="E706" s="76" t="n">
        <f aca="false">DATEDIF(Input!$G$23,$B706,"Y")</f>
        <v>98</v>
      </c>
      <c r="G706" s="78" t="n">
        <f aca="false">Salary_01!$L706</f>
        <v>0</v>
      </c>
      <c r="H706" s="78" t="n">
        <f aca="false">Salary_02!$L706</f>
        <v>0</v>
      </c>
      <c r="I706" s="78" t="n">
        <f aca="false">Retirement_Dist_01!$J706</f>
        <v>0</v>
      </c>
      <c r="J706" s="78" t="n">
        <f aca="false">Retirement_Dist_02!$J706</f>
        <v>0</v>
      </c>
      <c r="K706" s="78" t="n">
        <f aca="true">IF(AND(OR($B706&gt;Input!$C$31,$B706&gt;Input!$G$31),OR($B706&lt;Input!$C$25,$B706&lt;Input!$G$25)),(-1)*PMT(Input!$C$18/(100*12),(OFFSET($A$4, MAX( MATCH(Input!$C$25,$B$4:$B$1004,1), MATCH(Input!$G$25,$B$4:$B$1004,1)),0,1,1) - OFFSET($A$4, MIN( MATCH(Input!$C$31,$B$4:$B$1004,1), MATCH(Input!$G$31,$B$4:$B$1004,1)),0,1,1)),$AD$4,0,1),0)</f>
        <v>0</v>
      </c>
      <c r="L706" s="78" t="n">
        <f aca="false">IF(AND(($B706&lt;Input!$C$31),($B706&lt;Input!$G$31)),($G706+$H706+$I706+$J706),($G706+$H706+$I706+$J706+$K706))</f>
        <v>0</v>
      </c>
      <c r="M706" s="78" t="n">
        <f aca="false">Mortgage!$L706</f>
        <v>0</v>
      </c>
      <c r="N706" s="78" t="n">
        <f aca="false">$L706+$M706</f>
        <v>0</v>
      </c>
      <c r="O706" s="78" t="n">
        <f aca="false">IF(AND(($B706&lt;Input!$C$31),($B706&lt;Input!$G$31)),Expenses!$D706,(-1)*$N706)</f>
        <v>-0</v>
      </c>
      <c r="P706" s="78" t="n">
        <f aca="false">Childcare!$D706</f>
        <v>0</v>
      </c>
      <c r="Q706" s="78" t="n">
        <f aca="false">Loan_01!$E706</f>
        <v>0</v>
      </c>
      <c r="R706" s="78" t="n">
        <f aca="false">Loan_02!$E706</f>
        <v>0</v>
      </c>
      <c r="S706" s="78" t="n">
        <f aca="false">(-1)*SUM(Roth_01!$D706+Roth_02!$D706+IRA_01!$D706+IRA_02!$D706+Invest_01!$D706+Invest_02!$D706)</f>
        <v>-0</v>
      </c>
      <c r="T706" s="78" t="n">
        <f aca="false">(-1)*(IF(($B706&gt;Input!$O$24),0,Input!$O$30)+IF(($B706&gt;Input!$O$31),0,Input!$O$37)+IF(($B706&gt;Input!$O$38),0,Input!$O$44))</f>
        <v>-0</v>
      </c>
      <c r="U706" s="78" t="n">
        <f aca="false">IF(($AB705*(Input!$C$16/100)&gt;0),0,($AB705*(Input!$C$16/100)))</f>
        <v>0</v>
      </c>
      <c r="V706" s="78"/>
      <c r="W706" s="78" t="n">
        <f aca="false">IF(($N706+$O706+$P706+$Q706+$R706+$S706+$T706+$U706)&lt;0,($N706+$O706+$P706+$Q706+$R706+$S706+$T706+$U706),0)</f>
        <v>0</v>
      </c>
      <c r="X706" s="78"/>
      <c r="Y706" s="78" t="n">
        <f aca="false">IF(($N706+$O706+$P706+$Q706+$R706+$S706+$T706+$U706)&gt;=0,($N706+$O706+$P706+$Q706+$R706+$S706+$T706+$U706),0)</f>
        <v>0</v>
      </c>
      <c r="AA706" s="78" t="n">
        <f aca="false">IF(AND((($AB705+$W705-$U705)&lt;0),($Y706&gt;0)),($AA705-$K706)*(1+Input!$C$18/(12*100)),($AA705+$Y706-$K706)*(1+Input!$C$18/(12*100)))</f>
        <v>2.40526698944284E-009</v>
      </c>
      <c r="AB706" s="78" t="n">
        <f aca="false">IF(AND((($AB705+$W705-$U705)&lt;0),($Y706&gt;=0)),($AB705+$W705-$U705+$Y706)*(1+Input!$C$15/(12*100)),0)</f>
        <v>0</v>
      </c>
    </row>
    <row r="707" customFormat="false" ht="12.8" hidden="false" customHeight="false" outlineLevel="0" collapsed="false">
      <c r="A707" s="76" t="n">
        <v>703</v>
      </c>
      <c r="B707" s="77" t="n">
        <f aca="false">EOMONTH(Input!$C$7,A707)</f>
        <v>64315</v>
      </c>
      <c r="D707" s="76" t="n">
        <f aca="false">DATEDIF(Input!$C$23,$B707,"Y")</f>
        <v>98</v>
      </c>
      <c r="E707" s="76" t="n">
        <f aca="false">DATEDIF(Input!$G$23,$B707,"Y")</f>
        <v>98</v>
      </c>
      <c r="G707" s="78" t="n">
        <f aca="false">Salary_01!$L707</f>
        <v>0</v>
      </c>
      <c r="H707" s="78" t="n">
        <f aca="false">Salary_02!$L707</f>
        <v>0</v>
      </c>
      <c r="I707" s="78" t="n">
        <f aca="false">Retirement_Dist_01!$J707</f>
        <v>0</v>
      </c>
      <c r="J707" s="78" t="n">
        <f aca="false">Retirement_Dist_02!$J707</f>
        <v>0</v>
      </c>
      <c r="K707" s="78" t="n">
        <f aca="true">IF(AND(OR($B707&gt;Input!$C$31,$B707&gt;Input!$G$31),OR($B707&lt;Input!$C$25,$B707&lt;Input!$G$25)),(-1)*PMT(Input!$C$18/(100*12),(OFFSET($A$4, MAX( MATCH(Input!$C$25,$B$4:$B$1004,1), MATCH(Input!$G$25,$B$4:$B$1004,1)),0,1,1) - OFFSET($A$4, MIN( MATCH(Input!$C$31,$B$4:$B$1004,1), MATCH(Input!$G$31,$B$4:$B$1004,1)),0,1,1)),$AD$4,0,1),0)</f>
        <v>0</v>
      </c>
      <c r="L707" s="78" t="n">
        <f aca="false">IF(AND(($B707&lt;Input!$C$31),($B707&lt;Input!$G$31)),($G707+$H707+$I707+$J707),($G707+$H707+$I707+$J707+$K707))</f>
        <v>0</v>
      </c>
      <c r="M707" s="78" t="n">
        <f aca="false">Mortgage!$L707</f>
        <v>0</v>
      </c>
      <c r="N707" s="78" t="n">
        <f aca="false">$L707+$M707</f>
        <v>0</v>
      </c>
      <c r="O707" s="78" t="n">
        <f aca="false">IF(AND(($B707&lt;Input!$C$31),($B707&lt;Input!$G$31)),Expenses!$D707,(-1)*$N707)</f>
        <v>-0</v>
      </c>
      <c r="P707" s="78" t="n">
        <f aca="false">Childcare!$D707</f>
        <v>0</v>
      </c>
      <c r="Q707" s="78" t="n">
        <f aca="false">Loan_01!$E707</f>
        <v>0</v>
      </c>
      <c r="R707" s="78" t="n">
        <f aca="false">Loan_02!$E707</f>
        <v>0</v>
      </c>
      <c r="S707" s="78" t="n">
        <f aca="false">(-1)*SUM(Roth_01!$D707+Roth_02!$D707+IRA_01!$D707+IRA_02!$D707+Invest_01!$D707+Invest_02!$D707)</f>
        <v>-0</v>
      </c>
      <c r="T707" s="78" t="n">
        <f aca="false">(-1)*(IF(($B707&gt;Input!$O$24),0,Input!$O$30)+IF(($B707&gt;Input!$O$31),0,Input!$O$37)+IF(($B707&gt;Input!$O$38),0,Input!$O$44))</f>
        <v>-0</v>
      </c>
      <c r="U707" s="78" t="n">
        <f aca="false">IF(($AB706*(Input!$C$16/100)&gt;0),0,($AB706*(Input!$C$16/100)))</f>
        <v>0</v>
      </c>
      <c r="V707" s="78"/>
      <c r="W707" s="78" t="n">
        <f aca="false">IF(($N707+$O707+$P707+$Q707+$R707+$S707+$T707+$U707)&lt;0,($N707+$O707+$P707+$Q707+$R707+$S707+$T707+$U707),0)</f>
        <v>0</v>
      </c>
      <c r="X707" s="78"/>
      <c r="Y707" s="78" t="n">
        <f aca="false">IF(($N707+$O707+$P707+$Q707+$R707+$S707+$T707+$U707)&gt;=0,($N707+$O707+$P707+$Q707+$R707+$S707+$T707+$U707),0)</f>
        <v>0</v>
      </c>
      <c r="AA707" s="78" t="n">
        <f aca="false">IF(AND((($AB706+$W706-$U706)&lt;0),($Y707&gt;0)),($AA706-$K707)*(1+Input!$C$18/(12*100)),($AA706+$Y707-$K707)*(1+Input!$C$18/(12*100)))</f>
        <v>2.40536720890073E-009</v>
      </c>
      <c r="AB707" s="78" t="n">
        <f aca="false">IF(AND((($AB706+$W706-$U706)&lt;0),($Y707&gt;=0)),($AB706+$W706-$U706+$Y707)*(1+Input!$C$15/(12*100)),0)</f>
        <v>0</v>
      </c>
    </row>
    <row r="708" customFormat="false" ht="12.8" hidden="false" customHeight="false" outlineLevel="0" collapsed="false">
      <c r="A708" s="76" t="n">
        <v>704</v>
      </c>
      <c r="B708" s="77" t="n">
        <f aca="false">EOMONTH(Input!$C$7,A708)</f>
        <v>64344</v>
      </c>
      <c r="D708" s="76" t="n">
        <f aca="false">DATEDIF(Input!$C$23,$B708,"Y")</f>
        <v>98</v>
      </c>
      <c r="E708" s="76" t="n">
        <f aca="false">DATEDIF(Input!$G$23,$B708,"Y")</f>
        <v>98</v>
      </c>
      <c r="G708" s="78" t="n">
        <f aca="false">Salary_01!$L708</f>
        <v>0</v>
      </c>
      <c r="H708" s="78" t="n">
        <f aca="false">Salary_02!$L708</f>
        <v>0</v>
      </c>
      <c r="I708" s="78" t="n">
        <f aca="false">Retirement_Dist_01!$J708</f>
        <v>0</v>
      </c>
      <c r="J708" s="78" t="n">
        <f aca="false">Retirement_Dist_02!$J708</f>
        <v>0</v>
      </c>
      <c r="K708" s="78" t="n">
        <f aca="true">IF(AND(OR($B708&gt;Input!$C$31,$B708&gt;Input!$G$31),OR($B708&lt;Input!$C$25,$B708&lt;Input!$G$25)),(-1)*PMT(Input!$C$18/(100*12),(OFFSET($A$4, MAX( MATCH(Input!$C$25,$B$4:$B$1004,1), MATCH(Input!$G$25,$B$4:$B$1004,1)),0,1,1) - OFFSET($A$4, MIN( MATCH(Input!$C$31,$B$4:$B$1004,1), MATCH(Input!$G$31,$B$4:$B$1004,1)),0,1,1)),$AD$4,0,1),0)</f>
        <v>0</v>
      </c>
      <c r="L708" s="78" t="n">
        <f aca="false">IF(AND(($B708&lt;Input!$C$31),($B708&lt;Input!$G$31)),($G708+$H708+$I708+$J708),($G708+$H708+$I708+$J708+$K708))</f>
        <v>0</v>
      </c>
      <c r="M708" s="78" t="n">
        <f aca="false">Mortgage!$L708</f>
        <v>0</v>
      </c>
      <c r="N708" s="78" t="n">
        <f aca="false">$L708+$M708</f>
        <v>0</v>
      </c>
      <c r="O708" s="78" t="n">
        <f aca="false">IF(AND(($B708&lt;Input!$C$31),($B708&lt;Input!$G$31)),Expenses!$D708,(-1)*$N708)</f>
        <v>-0</v>
      </c>
      <c r="P708" s="78" t="n">
        <f aca="false">Childcare!$D708</f>
        <v>0</v>
      </c>
      <c r="Q708" s="78" t="n">
        <f aca="false">Loan_01!$E708</f>
        <v>0</v>
      </c>
      <c r="R708" s="78" t="n">
        <f aca="false">Loan_02!$E708</f>
        <v>0</v>
      </c>
      <c r="S708" s="78" t="n">
        <f aca="false">(-1)*SUM(Roth_01!$D708+Roth_02!$D708+IRA_01!$D708+IRA_02!$D708+Invest_01!$D708+Invest_02!$D708)</f>
        <v>-0</v>
      </c>
      <c r="T708" s="78" t="n">
        <f aca="false">(-1)*(IF(($B708&gt;Input!$O$24),0,Input!$O$30)+IF(($B708&gt;Input!$O$31),0,Input!$O$37)+IF(($B708&gt;Input!$O$38),0,Input!$O$44))</f>
        <v>-0</v>
      </c>
      <c r="U708" s="78" t="n">
        <f aca="false">IF(($AB707*(Input!$C$16/100)&gt;0),0,($AB707*(Input!$C$16/100)))</f>
        <v>0</v>
      </c>
      <c r="V708" s="78"/>
      <c r="W708" s="78" t="n">
        <f aca="false">IF(($N708+$O708+$P708+$Q708+$R708+$S708+$T708+$U708)&lt;0,($N708+$O708+$P708+$Q708+$R708+$S708+$T708+$U708),0)</f>
        <v>0</v>
      </c>
      <c r="X708" s="78"/>
      <c r="Y708" s="78" t="n">
        <f aca="false">IF(($N708+$O708+$P708+$Q708+$R708+$S708+$T708+$U708)&gt;=0,($N708+$O708+$P708+$Q708+$R708+$S708+$T708+$U708),0)</f>
        <v>0</v>
      </c>
      <c r="AA708" s="78" t="n">
        <f aca="false">IF(AND((($AB707+$W707-$U707)&lt;0),($Y708&gt;0)),($AA707-$K708)*(1+Input!$C$18/(12*100)),($AA707+$Y708-$K708)*(1+Input!$C$18/(12*100)))</f>
        <v>2.40546743253443E-009</v>
      </c>
      <c r="AB708" s="78" t="n">
        <f aca="false">IF(AND((($AB707+$W707-$U707)&lt;0),($Y708&gt;=0)),($AB707+$W707-$U707+$Y708)*(1+Input!$C$15/(12*100)),0)</f>
        <v>0</v>
      </c>
    </row>
    <row r="709" customFormat="false" ht="12.8" hidden="false" customHeight="false" outlineLevel="0" collapsed="false">
      <c r="A709" s="76" t="n">
        <v>705</v>
      </c>
      <c r="B709" s="77" t="n">
        <f aca="false">EOMONTH(Input!$C$7,A709)</f>
        <v>64375</v>
      </c>
      <c r="D709" s="76" t="n">
        <f aca="false">DATEDIF(Input!$C$23,$B709,"Y")</f>
        <v>98</v>
      </c>
      <c r="E709" s="76" t="n">
        <f aca="false">DATEDIF(Input!$G$23,$B709,"Y")</f>
        <v>98</v>
      </c>
      <c r="G709" s="78" t="n">
        <f aca="false">Salary_01!$L709</f>
        <v>0</v>
      </c>
      <c r="H709" s="78" t="n">
        <f aca="false">Salary_02!$L709</f>
        <v>0</v>
      </c>
      <c r="I709" s="78" t="n">
        <f aca="false">Retirement_Dist_01!$J709</f>
        <v>0</v>
      </c>
      <c r="J709" s="78" t="n">
        <f aca="false">Retirement_Dist_02!$J709</f>
        <v>0</v>
      </c>
      <c r="K709" s="78" t="n">
        <f aca="true">IF(AND(OR($B709&gt;Input!$C$31,$B709&gt;Input!$G$31),OR($B709&lt;Input!$C$25,$B709&lt;Input!$G$25)),(-1)*PMT(Input!$C$18/(100*12),(OFFSET($A$4, MAX( MATCH(Input!$C$25,$B$4:$B$1004,1), MATCH(Input!$G$25,$B$4:$B$1004,1)),0,1,1) - OFFSET($A$4, MIN( MATCH(Input!$C$31,$B$4:$B$1004,1), MATCH(Input!$G$31,$B$4:$B$1004,1)),0,1,1)),$AD$4,0,1),0)</f>
        <v>0</v>
      </c>
      <c r="L709" s="78" t="n">
        <f aca="false">IF(AND(($B709&lt;Input!$C$31),($B709&lt;Input!$G$31)),($G709+$H709+$I709+$J709),($G709+$H709+$I709+$J709+$K709))</f>
        <v>0</v>
      </c>
      <c r="M709" s="78" t="n">
        <f aca="false">Mortgage!$L709</f>
        <v>0</v>
      </c>
      <c r="N709" s="78" t="n">
        <f aca="false">$L709+$M709</f>
        <v>0</v>
      </c>
      <c r="O709" s="78" t="n">
        <f aca="false">IF(AND(($B709&lt;Input!$C$31),($B709&lt;Input!$G$31)),Expenses!$D709,(-1)*$N709)</f>
        <v>-0</v>
      </c>
      <c r="P709" s="78" t="n">
        <f aca="false">Childcare!$D709</f>
        <v>0</v>
      </c>
      <c r="Q709" s="78" t="n">
        <f aca="false">Loan_01!$E709</f>
        <v>0</v>
      </c>
      <c r="R709" s="78" t="n">
        <f aca="false">Loan_02!$E709</f>
        <v>0</v>
      </c>
      <c r="S709" s="78" t="n">
        <f aca="false">(-1)*SUM(Roth_01!$D709+Roth_02!$D709+IRA_01!$D709+IRA_02!$D709+Invest_01!$D709+Invest_02!$D709)</f>
        <v>-0</v>
      </c>
      <c r="T709" s="78" t="n">
        <f aca="false">(-1)*(IF(($B709&gt;Input!$O$24),0,Input!$O$30)+IF(($B709&gt;Input!$O$31),0,Input!$O$37)+IF(($B709&gt;Input!$O$38),0,Input!$O$44))</f>
        <v>-0</v>
      </c>
      <c r="U709" s="78" t="n">
        <f aca="false">IF(($AB708*(Input!$C$16/100)&gt;0),0,($AB708*(Input!$C$16/100)))</f>
        <v>0</v>
      </c>
      <c r="V709" s="78"/>
      <c r="W709" s="78" t="n">
        <f aca="false">IF(($N709+$O709+$P709+$Q709+$R709+$S709+$T709+$U709)&lt;0,($N709+$O709+$P709+$Q709+$R709+$S709+$T709+$U709),0)</f>
        <v>0</v>
      </c>
      <c r="X709" s="78"/>
      <c r="Y709" s="78" t="n">
        <f aca="false">IF(($N709+$O709+$P709+$Q709+$R709+$S709+$T709+$U709)&gt;=0,($N709+$O709+$P709+$Q709+$R709+$S709+$T709+$U709),0)</f>
        <v>0</v>
      </c>
      <c r="AA709" s="78" t="n">
        <f aca="false">IF(AND((($AB708+$W708-$U708)&lt;0),($Y709&gt;0)),($AA708-$K709)*(1+Input!$C$18/(12*100)),($AA708+$Y709-$K709)*(1+Input!$C$18/(12*100)))</f>
        <v>2.40556766034412E-009</v>
      </c>
      <c r="AB709" s="78" t="n">
        <f aca="false">IF(AND((($AB708+$W708-$U708)&lt;0),($Y709&gt;=0)),($AB708+$W708-$U708+$Y709)*(1+Input!$C$15/(12*100)),0)</f>
        <v>0</v>
      </c>
    </row>
    <row r="710" customFormat="false" ht="12.8" hidden="false" customHeight="false" outlineLevel="0" collapsed="false">
      <c r="A710" s="76" t="n">
        <v>706</v>
      </c>
      <c r="B710" s="77" t="n">
        <f aca="false">EOMONTH(Input!$C$7,A710)</f>
        <v>64405</v>
      </c>
      <c r="D710" s="76" t="n">
        <f aca="false">DATEDIF(Input!$C$23,$B710,"Y")</f>
        <v>98</v>
      </c>
      <c r="E710" s="76" t="n">
        <f aca="false">DATEDIF(Input!$G$23,$B710,"Y")</f>
        <v>98</v>
      </c>
      <c r="G710" s="78" t="n">
        <f aca="false">Salary_01!$L710</f>
        <v>0</v>
      </c>
      <c r="H710" s="78" t="n">
        <f aca="false">Salary_02!$L710</f>
        <v>0</v>
      </c>
      <c r="I710" s="78" t="n">
        <f aca="false">Retirement_Dist_01!$J710</f>
        <v>0</v>
      </c>
      <c r="J710" s="78" t="n">
        <f aca="false">Retirement_Dist_02!$J710</f>
        <v>0</v>
      </c>
      <c r="K710" s="78" t="n">
        <f aca="true">IF(AND(OR($B710&gt;Input!$C$31,$B710&gt;Input!$G$31),OR($B710&lt;Input!$C$25,$B710&lt;Input!$G$25)),(-1)*PMT(Input!$C$18/(100*12),(OFFSET($A$4, MAX( MATCH(Input!$C$25,$B$4:$B$1004,1), MATCH(Input!$G$25,$B$4:$B$1004,1)),0,1,1) - OFFSET($A$4, MIN( MATCH(Input!$C$31,$B$4:$B$1004,1), MATCH(Input!$G$31,$B$4:$B$1004,1)),0,1,1)),$AD$4,0,1),0)</f>
        <v>0</v>
      </c>
      <c r="L710" s="78" t="n">
        <f aca="false">IF(AND(($B710&lt;Input!$C$31),($B710&lt;Input!$G$31)),($G710+$H710+$I710+$J710),($G710+$H710+$I710+$J710+$K710))</f>
        <v>0</v>
      </c>
      <c r="M710" s="78" t="n">
        <f aca="false">Mortgage!$L710</f>
        <v>0</v>
      </c>
      <c r="N710" s="78" t="n">
        <f aca="false">$L710+$M710</f>
        <v>0</v>
      </c>
      <c r="O710" s="78" t="n">
        <f aca="false">IF(AND(($B710&lt;Input!$C$31),($B710&lt;Input!$G$31)),Expenses!$D710,(-1)*$N710)</f>
        <v>-0</v>
      </c>
      <c r="P710" s="78" t="n">
        <f aca="false">Childcare!$D710</f>
        <v>0</v>
      </c>
      <c r="Q710" s="78" t="n">
        <f aca="false">Loan_01!$E710</f>
        <v>0</v>
      </c>
      <c r="R710" s="78" t="n">
        <f aca="false">Loan_02!$E710</f>
        <v>0</v>
      </c>
      <c r="S710" s="78" t="n">
        <f aca="false">(-1)*SUM(Roth_01!$D710+Roth_02!$D710+IRA_01!$D710+IRA_02!$D710+Invest_01!$D710+Invest_02!$D710)</f>
        <v>-0</v>
      </c>
      <c r="T710" s="78" t="n">
        <f aca="false">(-1)*(IF(($B710&gt;Input!$O$24),0,Input!$O$30)+IF(($B710&gt;Input!$O$31),0,Input!$O$37)+IF(($B710&gt;Input!$O$38),0,Input!$O$44))</f>
        <v>-0</v>
      </c>
      <c r="U710" s="78" t="n">
        <f aca="false">IF(($AB709*(Input!$C$16/100)&gt;0),0,($AB709*(Input!$C$16/100)))</f>
        <v>0</v>
      </c>
      <c r="V710" s="78"/>
      <c r="W710" s="78" t="n">
        <f aca="false">IF(($N710+$O710+$P710+$Q710+$R710+$S710+$T710+$U710)&lt;0,($N710+$O710+$P710+$Q710+$R710+$S710+$T710+$U710),0)</f>
        <v>0</v>
      </c>
      <c r="X710" s="78"/>
      <c r="Y710" s="78" t="n">
        <f aca="false">IF(($N710+$O710+$P710+$Q710+$R710+$S710+$T710+$U710)&gt;=0,($N710+$O710+$P710+$Q710+$R710+$S710+$T710+$U710),0)</f>
        <v>0</v>
      </c>
      <c r="AA710" s="78" t="n">
        <f aca="false">IF(AND((($AB709+$W709-$U709)&lt;0),($Y710&gt;0)),($AA709-$K710)*(1+Input!$C$18/(12*100)),($AA709+$Y710-$K710)*(1+Input!$C$18/(12*100)))</f>
        <v>2.40566789232997E-009</v>
      </c>
      <c r="AB710" s="78" t="n">
        <f aca="false">IF(AND((($AB709+$W709-$U709)&lt;0),($Y710&gt;=0)),($AB709+$W709-$U709+$Y710)*(1+Input!$C$15/(12*100)),0)</f>
        <v>0</v>
      </c>
    </row>
    <row r="711" customFormat="false" ht="12.8" hidden="false" customHeight="false" outlineLevel="0" collapsed="false">
      <c r="A711" s="76" t="n">
        <v>707</v>
      </c>
      <c r="B711" s="77" t="n">
        <f aca="false">EOMONTH(Input!$C$7,A711)</f>
        <v>64436</v>
      </c>
      <c r="D711" s="76" t="n">
        <f aca="false">DATEDIF(Input!$C$23,$B711,"Y")</f>
        <v>99</v>
      </c>
      <c r="E711" s="76" t="n">
        <f aca="false">DATEDIF(Input!$G$23,$B711,"Y")</f>
        <v>99</v>
      </c>
      <c r="G711" s="78" t="n">
        <f aca="false">Salary_01!$L711</f>
        <v>0</v>
      </c>
      <c r="H711" s="78" t="n">
        <f aca="false">Salary_02!$L711</f>
        <v>0</v>
      </c>
      <c r="I711" s="78" t="n">
        <f aca="false">Retirement_Dist_01!$J711</f>
        <v>0</v>
      </c>
      <c r="J711" s="78" t="n">
        <f aca="false">Retirement_Dist_02!$J711</f>
        <v>0</v>
      </c>
      <c r="K711" s="78" t="n">
        <f aca="true">IF(AND(OR($B711&gt;Input!$C$31,$B711&gt;Input!$G$31),OR($B711&lt;Input!$C$25,$B711&lt;Input!$G$25)),(-1)*PMT(Input!$C$18/(100*12),(OFFSET($A$4, MAX( MATCH(Input!$C$25,$B$4:$B$1004,1), MATCH(Input!$G$25,$B$4:$B$1004,1)),0,1,1) - OFFSET($A$4, MIN( MATCH(Input!$C$31,$B$4:$B$1004,1), MATCH(Input!$G$31,$B$4:$B$1004,1)),0,1,1)),$AD$4,0,1),0)</f>
        <v>0</v>
      </c>
      <c r="L711" s="78" t="n">
        <f aca="false">IF(AND(($B711&lt;Input!$C$31),($B711&lt;Input!$G$31)),($G711+$H711+$I711+$J711),($G711+$H711+$I711+$J711+$K711))</f>
        <v>0</v>
      </c>
      <c r="M711" s="78" t="n">
        <f aca="false">Mortgage!$L711</f>
        <v>0</v>
      </c>
      <c r="N711" s="78" t="n">
        <f aca="false">$L711+$M711</f>
        <v>0</v>
      </c>
      <c r="O711" s="78" t="n">
        <f aca="false">IF(AND(($B711&lt;Input!$C$31),($B711&lt;Input!$G$31)),Expenses!$D711,(-1)*$N711)</f>
        <v>-0</v>
      </c>
      <c r="P711" s="78" t="n">
        <f aca="false">Childcare!$D711</f>
        <v>0</v>
      </c>
      <c r="Q711" s="78" t="n">
        <f aca="false">Loan_01!$E711</f>
        <v>0</v>
      </c>
      <c r="R711" s="78" t="n">
        <f aca="false">Loan_02!$E711</f>
        <v>0</v>
      </c>
      <c r="S711" s="78" t="n">
        <f aca="false">(-1)*SUM(Roth_01!$D711+Roth_02!$D711+IRA_01!$D711+IRA_02!$D711+Invest_01!$D711+Invest_02!$D711)</f>
        <v>-0</v>
      </c>
      <c r="T711" s="78" t="n">
        <f aca="false">(-1)*(IF(($B711&gt;Input!$O$24),0,Input!$O$30)+IF(($B711&gt;Input!$O$31),0,Input!$O$37)+IF(($B711&gt;Input!$O$38),0,Input!$O$44))</f>
        <v>-0</v>
      </c>
      <c r="U711" s="78" t="n">
        <f aca="false">IF(($AB710*(Input!$C$16/100)&gt;0),0,($AB710*(Input!$C$16/100)))</f>
        <v>0</v>
      </c>
      <c r="V711" s="78"/>
      <c r="W711" s="78" t="n">
        <f aca="false">IF(($N711+$O711+$P711+$Q711+$R711+$S711+$T711+$U711)&lt;0,($N711+$O711+$P711+$Q711+$R711+$S711+$T711+$U711),0)</f>
        <v>0</v>
      </c>
      <c r="X711" s="78"/>
      <c r="Y711" s="78" t="n">
        <f aca="false">IF(($N711+$O711+$P711+$Q711+$R711+$S711+$T711+$U711)&gt;=0,($N711+$O711+$P711+$Q711+$R711+$S711+$T711+$U711),0)</f>
        <v>0</v>
      </c>
      <c r="AA711" s="78" t="n">
        <f aca="false">IF(AND((($AB710+$W710-$U710)&lt;0),($Y711&gt;0)),($AA710-$K711)*(1+Input!$C$18/(12*100)),($AA710+$Y711-$K711)*(1+Input!$C$18/(12*100)))</f>
        <v>2.40576812849215E-009</v>
      </c>
      <c r="AB711" s="78" t="n">
        <f aca="false">IF(AND((($AB710+$W710-$U710)&lt;0),($Y711&gt;=0)),($AB710+$W710-$U710+$Y711)*(1+Input!$C$15/(12*100)),0)</f>
        <v>0</v>
      </c>
    </row>
    <row r="712" customFormat="false" ht="12.8" hidden="false" customHeight="false" outlineLevel="0" collapsed="false">
      <c r="A712" s="76" t="n">
        <v>708</v>
      </c>
      <c r="B712" s="77" t="n">
        <f aca="false">EOMONTH(Input!$C$7,A712)</f>
        <v>64466</v>
      </c>
      <c r="D712" s="76" t="n">
        <f aca="false">DATEDIF(Input!$C$23,$B712,"Y")</f>
        <v>99</v>
      </c>
      <c r="E712" s="76" t="n">
        <f aca="false">DATEDIF(Input!$G$23,$B712,"Y")</f>
        <v>99</v>
      </c>
      <c r="G712" s="78" t="n">
        <f aca="false">Salary_01!$L712</f>
        <v>0</v>
      </c>
      <c r="H712" s="78" t="n">
        <f aca="false">Salary_02!$L712</f>
        <v>0</v>
      </c>
      <c r="I712" s="78" t="n">
        <f aca="false">Retirement_Dist_01!$J712</f>
        <v>0</v>
      </c>
      <c r="J712" s="78" t="n">
        <f aca="false">Retirement_Dist_02!$J712</f>
        <v>0</v>
      </c>
      <c r="K712" s="78" t="n">
        <f aca="true">IF(AND(OR($B712&gt;Input!$C$31,$B712&gt;Input!$G$31),OR($B712&lt;Input!$C$25,$B712&lt;Input!$G$25)),(-1)*PMT(Input!$C$18/(100*12),(OFFSET($A$4, MAX( MATCH(Input!$C$25,$B$4:$B$1004,1), MATCH(Input!$G$25,$B$4:$B$1004,1)),0,1,1) - OFFSET($A$4, MIN( MATCH(Input!$C$31,$B$4:$B$1004,1), MATCH(Input!$G$31,$B$4:$B$1004,1)),0,1,1)),$AD$4,0,1),0)</f>
        <v>0</v>
      </c>
      <c r="L712" s="78" t="n">
        <f aca="false">IF(AND(($B712&lt;Input!$C$31),($B712&lt;Input!$G$31)),($G712+$H712+$I712+$J712),($G712+$H712+$I712+$J712+$K712))</f>
        <v>0</v>
      </c>
      <c r="M712" s="78" t="n">
        <f aca="false">Mortgage!$L712</f>
        <v>0</v>
      </c>
      <c r="N712" s="78" t="n">
        <f aca="false">$L712+$M712</f>
        <v>0</v>
      </c>
      <c r="O712" s="78" t="n">
        <f aca="false">IF(AND(($B712&lt;Input!$C$31),($B712&lt;Input!$G$31)),Expenses!$D712,(-1)*$N712)</f>
        <v>-0</v>
      </c>
      <c r="P712" s="78" t="n">
        <f aca="false">Childcare!$D712</f>
        <v>0</v>
      </c>
      <c r="Q712" s="78" t="n">
        <f aca="false">Loan_01!$E712</f>
        <v>0</v>
      </c>
      <c r="R712" s="78" t="n">
        <f aca="false">Loan_02!$E712</f>
        <v>0</v>
      </c>
      <c r="S712" s="78" t="n">
        <f aca="false">(-1)*SUM(Roth_01!$D712+Roth_02!$D712+IRA_01!$D712+IRA_02!$D712+Invest_01!$D712+Invest_02!$D712)</f>
        <v>-0</v>
      </c>
      <c r="T712" s="78" t="n">
        <f aca="false">(-1)*(IF(($B712&gt;Input!$O$24),0,Input!$O$30)+IF(($B712&gt;Input!$O$31),0,Input!$O$37)+IF(($B712&gt;Input!$O$38),0,Input!$O$44))</f>
        <v>-0</v>
      </c>
      <c r="U712" s="78" t="n">
        <f aca="false">IF(($AB711*(Input!$C$16/100)&gt;0),0,($AB711*(Input!$C$16/100)))</f>
        <v>0</v>
      </c>
      <c r="V712" s="78"/>
      <c r="W712" s="78" t="n">
        <f aca="false">IF(($N712+$O712+$P712+$Q712+$R712+$S712+$T712+$U712)&lt;0,($N712+$O712+$P712+$Q712+$R712+$S712+$T712+$U712),0)</f>
        <v>0</v>
      </c>
      <c r="X712" s="78"/>
      <c r="Y712" s="78" t="n">
        <f aca="false">IF(($N712+$O712+$P712+$Q712+$R712+$S712+$T712+$U712)&gt;=0,($N712+$O712+$P712+$Q712+$R712+$S712+$T712+$U712),0)</f>
        <v>0</v>
      </c>
      <c r="AA712" s="78" t="n">
        <f aca="false">IF(AND((($AB711+$W711-$U711)&lt;0),($Y712&gt;0)),($AA711-$K712)*(1+Input!$C$18/(12*100)),($AA711+$Y712-$K712)*(1+Input!$C$18/(12*100)))</f>
        <v>2.40586836883084E-009</v>
      </c>
      <c r="AB712" s="78" t="n">
        <f aca="false">IF(AND((($AB711+$W711-$U711)&lt;0),($Y712&gt;=0)),($AB711+$W711-$U711+$Y712)*(1+Input!$C$15/(12*100)),0)</f>
        <v>0</v>
      </c>
    </row>
    <row r="713" customFormat="false" ht="12.8" hidden="false" customHeight="false" outlineLevel="0" collapsed="false">
      <c r="A713" s="76" t="n">
        <v>709</v>
      </c>
      <c r="B713" s="77" t="n">
        <f aca="false">EOMONTH(Input!$C$7,A713)</f>
        <v>64497</v>
      </c>
      <c r="D713" s="76" t="n">
        <f aca="false">DATEDIF(Input!$C$23,$B713,"Y")</f>
        <v>99</v>
      </c>
      <c r="E713" s="76" t="n">
        <f aca="false">DATEDIF(Input!$G$23,$B713,"Y")</f>
        <v>99</v>
      </c>
      <c r="G713" s="78" t="n">
        <f aca="false">Salary_01!$L713</f>
        <v>0</v>
      </c>
      <c r="H713" s="78" t="n">
        <f aca="false">Salary_02!$L713</f>
        <v>0</v>
      </c>
      <c r="I713" s="78" t="n">
        <f aca="false">Retirement_Dist_01!$J713</f>
        <v>0</v>
      </c>
      <c r="J713" s="78" t="n">
        <f aca="false">Retirement_Dist_02!$J713</f>
        <v>0</v>
      </c>
      <c r="K713" s="78" t="n">
        <f aca="true">IF(AND(OR($B713&gt;Input!$C$31,$B713&gt;Input!$G$31),OR($B713&lt;Input!$C$25,$B713&lt;Input!$G$25)),(-1)*PMT(Input!$C$18/(100*12),(OFFSET($A$4, MAX( MATCH(Input!$C$25,$B$4:$B$1004,1), MATCH(Input!$G$25,$B$4:$B$1004,1)),0,1,1) - OFFSET($A$4, MIN( MATCH(Input!$C$31,$B$4:$B$1004,1), MATCH(Input!$G$31,$B$4:$B$1004,1)),0,1,1)),$AD$4,0,1),0)</f>
        <v>0</v>
      </c>
      <c r="L713" s="78" t="n">
        <f aca="false">IF(AND(($B713&lt;Input!$C$31),($B713&lt;Input!$G$31)),($G713+$H713+$I713+$J713),($G713+$H713+$I713+$J713+$K713))</f>
        <v>0</v>
      </c>
      <c r="M713" s="78" t="n">
        <f aca="false">Mortgage!$L713</f>
        <v>0</v>
      </c>
      <c r="N713" s="78" t="n">
        <f aca="false">$L713+$M713</f>
        <v>0</v>
      </c>
      <c r="O713" s="78" t="n">
        <f aca="false">IF(AND(($B713&lt;Input!$C$31),($B713&lt;Input!$G$31)),Expenses!$D713,(-1)*$N713)</f>
        <v>-0</v>
      </c>
      <c r="P713" s="78" t="n">
        <f aca="false">Childcare!$D713</f>
        <v>0</v>
      </c>
      <c r="Q713" s="78" t="n">
        <f aca="false">Loan_01!$E713</f>
        <v>0</v>
      </c>
      <c r="R713" s="78" t="n">
        <f aca="false">Loan_02!$E713</f>
        <v>0</v>
      </c>
      <c r="S713" s="78" t="n">
        <f aca="false">(-1)*SUM(Roth_01!$D713+Roth_02!$D713+IRA_01!$D713+IRA_02!$D713+Invest_01!$D713+Invest_02!$D713)</f>
        <v>-0</v>
      </c>
      <c r="T713" s="78" t="n">
        <f aca="false">(-1)*(IF(($B713&gt;Input!$O$24),0,Input!$O$30)+IF(($B713&gt;Input!$O$31),0,Input!$O$37)+IF(($B713&gt;Input!$O$38),0,Input!$O$44))</f>
        <v>-0</v>
      </c>
      <c r="U713" s="78" t="n">
        <f aca="false">IF(($AB712*(Input!$C$16/100)&gt;0),0,($AB712*(Input!$C$16/100)))</f>
        <v>0</v>
      </c>
      <c r="V713" s="78"/>
      <c r="W713" s="78" t="n">
        <f aca="false">IF(($N713+$O713+$P713+$Q713+$R713+$S713+$T713+$U713)&lt;0,($N713+$O713+$P713+$Q713+$R713+$S713+$T713+$U713),0)</f>
        <v>0</v>
      </c>
      <c r="X713" s="78"/>
      <c r="Y713" s="78" t="n">
        <f aca="false">IF(($N713+$O713+$P713+$Q713+$R713+$S713+$T713+$U713)&gt;=0,($N713+$O713+$P713+$Q713+$R713+$S713+$T713+$U713),0)</f>
        <v>0</v>
      </c>
      <c r="AA713" s="78" t="n">
        <f aca="false">IF(AND((($AB712+$W712-$U712)&lt;0),($Y713&gt;0)),($AA712-$K713)*(1+Input!$C$18/(12*100)),($AA712+$Y713-$K713)*(1+Input!$C$18/(12*100)))</f>
        <v>2.40596861334621E-009</v>
      </c>
      <c r="AB713" s="78" t="n">
        <f aca="false">IF(AND((($AB712+$W712-$U712)&lt;0),($Y713&gt;=0)),($AB712+$W712-$U712+$Y713)*(1+Input!$C$15/(12*100)),0)</f>
        <v>0</v>
      </c>
    </row>
    <row r="714" customFormat="false" ht="12.8" hidden="false" customHeight="false" outlineLevel="0" collapsed="false">
      <c r="A714" s="76" t="n">
        <v>710</v>
      </c>
      <c r="B714" s="77" t="n">
        <f aca="false">EOMONTH(Input!$C$7,A714)</f>
        <v>64528</v>
      </c>
      <c r="D714" s="76" t="n">
        <f aca="false">DATEDIF(Input!$C$23,$B714,"Y")</f>
        <v>99</v>
      </c>
      <c r="E714" s="76" t="n">
        <f aca="false">DATEDIF(Input!$G$23,$B714,"Y")</f>
        <v>99</v>
      </c>
      <c r="G714" s="78" t="n">
        <f aca="false">Salary_01!$L714</f>
        <v>0</v>
      </c>
      <c r="H714" s="78" t="n">
        <f aca="false">Salary_02!$L714</f>
        <v>0</v>
      </c>
      <c r="I714" s="78" t="n">
        <f aca="false">Retirement_Dist_01!$J714</f>
        <v>0</v>
      </c>
      <c r="J714" s="78" t="n">
        <f aca="false">Retirement_Dist_02!$J714</f>
        <v>0</v>
      </c>
      <c r="K714" s="78" t="n">
        <f aca="true">IF(AND(OR($B714&gt;Input!$C$31,$B714&gt;Input!$G$31),OR($B714&lt;Input!$C$25,$B714&lt;Input!$G$25)),(-1)*PMT(Input!$C$18/(100*12),(OFFSET($A$4, MAX( MATCH(Input!$C$25,$B$4:$B$1004,1), MATCH(Input!$G$25,$B$4:$B$1004,1)),0,1,1) - OFFSET($A$4, MIN( MATCH(Input!$C$31,$B$4:$B$1004,1), MATCH(Input!$G$31,$B$4:$B$1004,1)),0,1,1)),$AD$4,0,1),0)</f>
        <v>0</v>
      </c>
      <c r="L714" s="78" t="n">
        <f aca="false">IF(AND(($B714&lt;Input!$C$31),($B714&lt;Input!$G$31)),($G714+$H714+$I714+$J714),($G714+$H714+$I714+$J714+$K714))</f>
        <v>0</v>
      </c>
      <c r="M714" s="78" t="n">
        <f aca="false">Mortgage!$L714</f>
        <v>0</v>
      </c>
      <c r="N714" s="78" t="n">
        <f aca="false">$L714+$M714</f>
        <v>0</v>
      </c>
      <c r="O714" s="78" t="n">
        <f aca="false">IF(AND(($B714&lt;Input!$C$31),($B714&lt;Input!$G$31)),Expenses!$D714,(-1)*$N714)</f>
        <v>-0</v>
      </c>
      <c r="P714" s="78" t="n">
        <f aca="false">Childcare!$D714</f>
        <v>0</v>
      </c>
      <c r="Q714" s="78" t="n">
        <f aca="false">Loan_01!$E714</f>
        <v>0</v>
      </c>
      <c r="R714" s="78" t="n">
        <f aca="false">Loan_02!$E714</f>
        <v>0</v>
      </c>
      <c r="S714" s="78" t="n">
        <f aca="false">(-1)*SUM(Roth_01!$D714+Roth_02!$D714+IRA_01!$D714+IRA_02!$D714+Invest_01!$D714+Invest_02!$D714)</f>
        <v>-0</v>
      </c>
      <c r="T714" s="78" t="n">
        <f aca="false">(-1)*(IF(($B714&gt;Input!$O$24),0,Input!$O$30)+IF(($B714&gt;Input!$O$31),0,Input!$O$37)+IF(($B714&gt;Input!$O$38),0,Input!$O$44))</f>
        <v>-0</v>
      </c>
      <c r="U714" s="78" t="n">
        <f aca="false">IF(($AB713*(Input!$C$16/100)&gt;0),0,($AB713*(Input!$C$16/100)))</f>
        <v>0</v>
      </c>
      <c r="V714" s="78"/>
      <c r="W714" s="78" t="n">
        <f aca="false">IF(($N714+$O714+$P714+$Q714+$R714+$S714+$T714+$U714)&lt;0,($N714+$O714+$P714+$Q714+$R714+$S714+$T714+$U714),0)</f>
        <v>0</v>
      </c>
      <c r="X714" s="78"/>
      <c r="Y714" s="78" t="n">
        <f aca="false">IF(($N714+$O714+$P714+$Q714+$R714+$S714+$T714+$U714)&gt;=0,($N714+$O714+$P714+$Q714+$R714+$S714+$T714+$U714),0)</f>
        <v>0</v>
      </c>
      <c r="AA714" s="78" t="n">
        <f aca="false">IF(AND((($AB713+$W713-$U713)&lt;0),($Y714&gt;0)),($AA713-$K714)*(1+Input!$C$18/(12*100)),($AA713+$Y714-$K714)*(1+Input!$C$18/(12*100)))</f>
        <v>2.40606886203843E-009</v>
      </c>
      <c r="AB714" s="78" t="n">
        <f aca="false">IF(AND((($AB713+$W713-$U713)&lt;0),($Y714&gt;=0)),($AB713+$W713-$U713+$Y714)*(1+Input!$C$15/(12*100)),0)</f>
        <v>0</v>
      </c>
    </row>
    <row r="715" customFormat="false" ht="12.8" hidden="false" customHeight="false" outlineLevel="0" collapsed="false">
      <c r="A715" s="76" t="n">
        <v>711</v>
      </c>
      <c r="B715" s="77" t="n">
        <f aca="false">EOMONTH(Input!$C$7,A715)</f>
        <v>64558</v>
      </c>
      <c r="D715" s="76" t="n">
        <f aca="false">DATEDIF(Input!$C$23,$B715,"Y")</f>
        <v>99</v>
      </c>
      <c r="E715" s="76" t="n">
        <f aca="false">DATEDIF(Input!$G$23,$B715,"Y")</f>
        <v>99</v>
      </c>
      <c r="G715" s="78" t="n">
        <f aca="false">Salary_01!$L715</f>
        <v>0</v>
      </c>
      <c r="H715" s="78" t="n">
        <f aca="false">Salary_02!$L715</f>
        <v>0</v>
      </c>
      <c r="I715" s="78" t="n">
        <f aca="false">Retirement_Dist_01!$J715</f>
        <v>0</v>
      </c>
      <c r="J715" s="78" t="n">
        <f aca="false">Retirement_Dist_02!$J715</f>
        <v>0</v>
      </c>
      <c r="K715" s="78" t="n">
        <f aca="true">IF(AND(OR($B715&gt;Input!$C$31,$B715&gt;Input!$G$31),OR($B715&lt;Input!$C$25,$B715&lt;Input!$G$25)),(-1)*PMT(Input!$C$18/(100*12),(OFFSET($A$4, MAX( MATCH(Input!$C$25,$B$4:$B$1004,1), MATCH(Input!$G$25,$B$4:$B$1004,1)),0,1,1) - OFFSET($A$4, MIN( MATCH(Input!$C$31,$B$4:$B$1004,1), MATCH(Input!$G$31,$B$4:$B$1004,1)),0,1,1)),$AD$4,0,1),0)</f>
        <v>0</v>
      </c>
      <c r="L715" s="78" t="n">
        <f aca="false">IF(AND(($B715&lt;Input!$C$31),($B715&lt;Input!$G$31)),($G715+$H715+$I715+$J715),($G715+$H715+$I715+$J715+$K715))</f>
        <v>0</v>
      </c>
      <c r="M715" s="78" t="n">
        <f aca="false">Mortgage!$L715</f>
        <v>0</v>
      </c>
      <c r="N715" s="78" t="n">
        <f aca="false">$L715+$M715</f>
        <v>0</v>
      </c>
      <c r="O715" s="78" t="n">
        <f aca="false">IF(AND(($B715&lt;Input!$C$31),($B715&lt;Input!$G$31)),Expenses!$D715,(-1)*$N715)</f>
        <v>-0</v>
      </c>
      <c r="P715" s="78" t="n">
        <f aca="false">Childcare!$D715</f>
        <v>0</v>
      </c>
      <c r="Q715" s="78" t="n">
        <f aca="false">Loan_01!$E715</f>
        <v>0</v>
      </c>
      <c r="R715" s="78" t="n">
        <f aca="false">Loan_02!$E715</f>
        <v>0</v>
      </c>
      <c r="S715" s="78" t="n">
        <f aca="false">(-1)*SUM(Roth_01!$D715+Roth_02!$D715+IRA_01!$D715+IRA_02!$D715+Invest_01!$D715+Invest_02!$D715)</f>
        <v>-0</v>
      </c>
      <c r="T715" s="78" t="n">
        <f aca="false">(-1)*(IF(($B715&gt;Input!$O$24),0,Input!$O$30)+IF(($B715&gt;Input!$O$31),0,Input!$O$37)+IF(($B715&gt;Input!$O$38),0,Input!$O$44))</f>
        <v>-0</v>
      </c>
      <c r="U715" s="78" t="n">
        <f aca="false">IF(($AB714*(Input!$C$16/100)&gt;0),0,($AB714*(Input!$C$16/100)))</f>
        <v>0</v>
      </c>
      <c r="V715" s="78"/>
      <c r="W715" s="78" t="n">
        <f aca="false">IF(($N715+$O715+$P715+$Q715+$R715+$S715+$T715+$U715)&lt;0,($N715+$O715+$P715+$Q715+$R715+$S715+$T715+$U715),0)</f>
        <v>0</v>
      </c>
      <c r="X715" s="78"/>
      <c r="Y715" s="78" t="n">
        <f aca="false">IF(($N715+$O715+$P715+$Q715+$R715+$S715+$T715+$U715)&gt;=0,($N715+$O715+$P715+$Q715+$R715+$S715+$T715+$U715),0)</f>
        <v>0</v>
      </c>
      <c r="AA715" s="78" t="n">
        <f aca="false">IF(AND((($AB714+$W714-$U714)&lt;0),($Y715&gt;0)),($AA714-$K715)*(1+Input!$C$18/(12*100)),($AA714+$Y715-$K715)*(1+Input!$C$18/(12*100)))</f>
        <v>2.40616911490768E-009</v>
      </c>
      <c r="AB715" s="78" t="n">
        <f aca="false">IF(AND((($AB714+$W714-$U714)&lt;0),($Y715&gt;=0)),($AB714+$W714-$U714+$Y715)*(1+Input!$C$15/(12*100)),0)</f>
        <v>0</v>
      </c>
    </row>
    <row r="716" customFormat="false" ht="12.8" hidden="false" customHeight="false" outlineLevel="0" collapsed="false">
      <c r="A716" s="76" t="n">
        <v>712</v>
      </c>
      <c r="B716" s="77" t="n">
        <f aca="false">EOMONTH(Input!$C$7,A716)</f>
        <v>64589</v>
      </c>
      <c r="D716" s="76" t="n">
        <f aca="false">DATEDIF(Input!$C$23,$B716,"Y")</f>
        <v>99</v>
      </c>
      <c r="E716" s="76" t="n">
        <f aca="false">DATEDIF(Input!$G$23,$B716,"Y")</f>
        <v>99</v>
      </c>
      <c r="G716" s="78" t="n">
        <f aca="false">Salary_01!$L716</f>
        <v>0</v>
      </c>
      <c r="H716" s="78" t="n">
        <f aca="false">Salary_02!$L716</f>
        <v>0</v>
      </c>
      <c r="I716" s="78" t="n">
        <f aca="false">Retirement_Dist_01!$J716</f>
        <v>0</v>
      </c>
      <c r="J716" s="78" t="n">
        <f aca="false">Retirement_Dist_02!$J716</f>
        <v>0</v>
      </c>
      <c r="K716" s="78" t="n">
        <f aca="true">IF(AND(OR($B716&gt;Input!$C$31,$B716&gt;Input!$G$31),OR($B716&lt;Input!$C$25,$B716&lt;Input!$G$25)),(-1)*PMT(Input!$C$18/(100*12),(OFFSET($A$4, MAX( MATCH(Input!$C$25,$B$4:$B$1004,1), MATCH(Input!$G$25,$B$4:$B$1004,1)),0,1,1) - OFFSET($A$4, MIN( MATCH(Input!$C$31,$B$4:$B$1004,1), MATCH(Input!$G$31,$B$4:$B$1004,1)),0,1,1)),$AD$4,0,1),0)</f>
        <v>0</v>
      </c>
      <c r="L716" s="78" t="n">
        <f aca="false">IF(AND(($B716&lt;Input!$C$31),($B716&lt;Input!$G$31)),($G716+$H716+$I716+$J716),($G716+$H716+$I716+$J716+$K716))</f>
        <v>0</v>
      </c>
      <c r="M716" s="78" t="n">
        <f aca="false">Mortgage!$L716</f>
        <v>0</v>
      </c>
      <c r="N716" s="78" t="n">
        <f aca="false">$L716+$M716</f>
        <v>0</v>
      </c>
      <c r="O716" s="78" t="n">
        <f aca="false">IF(AND(($B716&lt;Input!$C$31),($B716&lt;Input!$G$31)),Expenses!$D716,(-1)*$N716)</f>
        <v>-0</v>
      </c>
      <c r="P716" s="78" t="n">
        <f aca="false">Childcare!$D716</f>
        <v>0</v>
      </c>
      <c r="Q716" s="78" t="n">
        <f aca="false">Loan_01!$E716</f>
        <v>0</v>
      </c>
      <c r="R716" s="78" t="n">
        <f aca="false">Loan_02!$E716</f>
        <v>0</v>
      </c>
      <c r="S716" s="78" t="n">
        <f aca="false">(-1)*SUM(Roth_01!$D716+Roth_02!$D716+IRA_01!$D716+IRA_02!$D716+Invest_01!$D716+Invest_02!$D716)</f>
        <v>-0</v>
      </c>
      <c r="T716" s="78" t="n">
        <f aca="false">(-1)*(IF(($B716&gt;Input!$O$24),0,Input!$O$30)+IF(($B716&gt;Input!$O$31),0,Input!$O$37)+IF(($B716&gt;Input!$O$38),0,Input!$O$44))</f>
        <v>-0</v>
      </c>
      <c r="U716" s="78" t="n">
        <f aca="false">IF(($AB715*(Input!$C$16/100)&gt;0),0,($AB715*(Input!$C$16/100)))</f>
        <v>0</v>
      </c>
      <c r="V716" s="78"/>
      <c r="W716" s="78" t="n">
        <f aca="false">IF(($N716+$O716+$P716+$Q716+$R716+$S716+$T716+$U716)&lt;0,($N716+$O716+$P716+$Q716+$R716+$S716+$T716+$U716),0)</f>
        <v>0</v>
      </c>
      <c r="X716" s="78"/>
      <c r="Y716" s="78" t="n">
        <f aca="false">IF(($N716+$O716+$P716+$Q716+$R716+$S716+$T716+$U716)&gt;=0,($N716+$O716+$P716+$Q716+$R716+$S716+$T716+$U716),0)</f>
        <v>0</v>
      </c>
      <c r="AA716" s="78" t="n">
        <f aca="false">IF(AND((($AB715+$W715-$U715)&lt;0),($Y716&gt;0)),($AA715-$K716)*(1+Input!$C$18/(12*100)),($AA715+$Y716-$K716)*(1+Input!$C$18/(12*100)))</f>
        <v>2.40626937195414E-009</v>
      </c>
      <c r="AB716" s="78" t="n">
        <f aca="false">IF(AND((($AB715+$W715-$U715)&lt;0),($Y716&gt;=0)),($AB715+$W715-$U715+$Y716)*(1+Input!$C$15/(12*100)),0)</f>
        <v>0</v>
      </c>
    </row>
    <row r="717" customFormat="false" ht="12.8" hidden="false" customHeight="false" outlineLevel="0" collapsed="false">
      <c r="A717" s="76" t="n">
        <v>713</v>
      </c>
      <c r="B717" s="77" t="n">
        <f aca="false">EOMONTH(Input!$C$7,A717)</f>
        <v>64619</v>
      </c>
      <c r="D717" s="76" t="n">
        <f aca="false">DATEDIF(Input!$C$23,$B717,"Y")</f>
        <v>99</v>
      </c>
      <c r="E717" s="76" t="n">
        <f aca="false">DATEDIF(Input!$G$23,$B717,"Y")</f>
        <v>99</v>
      </c>
      <c r="G717" s="78" t="n">
        <f aca="false">Salary_01!$L717</f>
        <v>0</v>
      </c>
      <c r="H717" s="78" t="n">
        <f aca="false">Salary_02!$L717</f>
        <v>0</v>
      </c>
      <c r="I717" s="78" t="n">
        <f aca="false">Retirement_Dist_01!$J717</f>
        <v>0</v>
      </c>
      <c r="J717" s="78" t="n">
        <f aca="false">Retirement_Dist_02!$J717</f>
        <v>0</v>
      </c>
      <c r="K717" s="78" t="n">
        <f aca="true">IF(AND(OR($B717&gt;Input!$C$31,$B717&gt;Input!$G$31),OR($B717&lt;Input!$C$25,$B717&lt;Input!$G$25)),(-1)*PMT(Input!$C$18/(100*12),(OFFSET($A$4, MAX( MATCH(Input!$C$25,$B$4:$B$1004,1), MATCH(Input!$G$25,$B$4:$B$1004,1)),0,1,1) - OFFSET($A$4, MIN( MATCH(Input!$C$31,$B$4:$B$1004,1), MATCH(Input!$G$31,$B$4:$B$1004,1)),0,1,1)),$AD$4,0,1),0)</f>
        <v>0</v>
      </c>
      <c r="L717" s="78" t="n">
        <f aca="false">IF(AND(($B717&lt;Input!$C$31),($B717&lt;Input!$G$31)),($G717+$H717+$I717+$J717),($G717+$H717+$I717+$J717+$K717))</f>
        <v>0</v>
      </c>
      <c r="M717" s="78" t="n">
        <f aca="false">Mortgage!$L717</f>
        <v>0</v>
      </c>
      <c r="N717" s="78" t="n">
        <f aca="false">$L717+$M717</f>
        <v>0</v>
      </c>
      <c r="O717" s="78" t="n">
        <f aca="false">IF(AND(($B717&lt;Input!$C$31),($B717&lt;Input!$G$31)),Expenses!$D717,(-1)*$N717)</f>
        <v>-0</v>
      </c>
      <c r="P717" s="78" t="n">
        <f aca="false">Childcare!$D717</f>
        <v>0</v>
      </c>
      <c r="Q717" s="78" t="n">
        <f aca="false">Loan_01!$E717</f>
        <v>0</v>
      </c>
      <c r="R717" s="78" t="n">
        <f aca="false">Loan_02!$E717</f>
        <v>0</v>
      </c>
      <c r="S717" s="78" t="n">
        <f aca="false">(-1)*SUM(Roth_01!$D717+Roth_02!$D717+IRA_01!$D717+IRA_02!$D717+Invest_01!$D717+Invest_02!$D717)</f>
        <v>-0</v>
      </c>
      <c r="T717" s="78" t="n">
        <f aca="false">(-1)*(IF(($B717&gt;Input!$O$24),0,Input!$O$30)+IF(($B717&gt;Input!$O$31),0,Input!$O$37)+IF(($B717&gt;Input!$O$38),0,Input!$O$44))</f>
        <v>-0</v>
      </c>
      <c r="U717" s="78" t="n">
        <f aca="false">IF(($AB716*(Input!$C$16/100)&gt;0),0,($AB716*(Input!$C$16/100)))</f>
        <v>0</v>
      </c>
      <c r="V717" s="78"/>
      <c r="W717" s="78" t="n">
        <f aca="false">IF(($N717+$O717+$P717+$Q717+$R717+$S717+$T717+$U717)&lt;0,($N717+$O717+$P717+$Q717+$R717+$S717+$T717+$U717),0)</f>
        <v>0</v>
      </c>
      <c r="X717" s="78"/>
      <c r="Y717" s="78" t="n">
        <f aca="false">IF(($N717+$O717+$P717+$Q717+$R717+$S717+$T717+$U717)&gt;=0,($N717+$O717+$P717+$Q717+$R717+$S717+$T717+$U717),0)</f>
        <v>0</v>
      </c>
      <c r="AA717" s="78" t="n">
        <f aca="false">IF(AND((($AB716+$W716-$U716)&lt;0),($Y717&gt;0)),($AA716-$K717)*(1+Input!$C$18/(12*100)),($AA716+$Y717-$K717)*(1+Input!$C$18/(12*100)))</f>
        <v>2.40636963317797E-009</v>
      </c>
      <c r="AB717" s="78" t="n">
        <f aca="false">IF(AND((($AB716+$W716-$U716)&lt;0),($Y717&gt;=0)),($AB716+$W716-$U716+$Y717)*(1+Input!$C$15/(12*100)),0)</f>
        <v>0</v>
      </c>
    </row>
    <row r="718" customFormat="false" ht="12.8" hidden="false" customHeight="false" outlineLevel="0" collapsed="false">
      <c r="A718" s="76" t="n">
        <v>714</v>
      </c>
      <c r="B718" s="77" t="n">
        <f aca="false">EOMONTH(Input!$C$7,A718)</f>
        <v>64650</v>
      </c>
      <c r="D718" s="76" t="n">
        <f aca="false">DATEDIF(Input!$C$23,$B718,"Y")</f>
        <v>99</v>
      </c>
      <c r="E718" s="76" t="n">
        <f aca="false">DATEDIF(Input!$G$23,$B718,"Y")</f>
        <v>99</v>
      </c>
      <c r="G718" s="78" t="n">
        <f aca="false">Salary_01!$L718</f>
        <v>0</v>
      </c>
      <c r="H718" s="78" t="n">
        <f aca="false">Salary_02!$L718</f>
        <v>0</v>
      </c>
      <c r="I718" s="78" t="n">
        <f aca="false">Retirement_Dist_01!$J718</f>
        <v>0</v>
      </c>
      <c r="J718" s="78" t="n">
        <f aca="false">Retirement_Dist_02!$J718</f>
        <v>0</v>
      </c>
      <c r="K718" s="78" t="n">
        <f aca="true">IF(AND(OR($B718&gt;Input!$C$31,$B718&gt;Input!$G$31),OR($B718&lt;Input!$C$25,$B718&lt;Input!$G$25)),(-1)*PMT(Input!$C$18/(100*12),(OFFSET($A$4, MAX( MATCH(Input!$C$25,$B$4:$B$1004,1), MATCH(Input!$G$25,$B$4:$B$1004,1)),0,1,1) - OFFSET($A$4, MIN( MATCH(Input!$C$31,$B$4:$B$1004,1), MATCH(Input!$G$31,$B$4:$B$1004,1)),0,1,1)),$AD$4,0,1),0)</f>
        <v>0</v>
      </c>
      <c r="L718" s="78" t="n">
        <f aca="false">IF(AND(($B718&lt;Input!$C$31),($B718&lt;Input!$G$31)),($G718+$H718+$I718+$J718),($G718+$H718+$I718+$J718+$K718))</f>
        <v>0</v>
      </c>
      <c r="M718" s="78" t="n">
        <f aca="false">Mortgage!$L718</f>
        <v>0</v>
      </c>
      <c r="N718" s="78" t="n">
        <f aca="false">$L718+$M718</f>
        <v>0</v>
      </c>
      <c r="O718" s="78" t="n">
        <f aca="false">IF(AND(($B718&lt;Input!$C$31),($B718&lt;Input!$G$31)),Expenses!$D718,(-1)*$N718)</f>
        <v>-0</v>
      </c>
      <c r="P718" s="78" t="n">
        <f aca="false">Childcare!$D718</f>
        <v>0</v>
      </c>
      <c r="Q718" s="78" t="n">
        <f aca="false">Loan_01!$E718</f>
        <v>0</v>
      </c>
      <c r="R718" s="78" t="n">
        <f aca="false">Loan_02!$E718</f>
        <v>0</v>
      </c>
      <c r="S718" s="78" t="n">
        <f aca="false">(-1)*SUM(Roth_01!$D718+Roth_02!$D718+IRA_01!$D718+IRA_02!$D718+Invest_01!$D718+Invest_02!$D718)</f>
        <v>-0</v>
      </c>
      <c r="T718" s="78" t="n">
        <f aca="false">(-1)*(IF(($B718&gt;Input!$O$24),0,Input!$O$30)+IF(($B718&gt;Input!$O$31),0,Input!$O$37)+IF(($B718&gt;Input!$O$38),0,Input!$O$44))</f>
        <v>-0</v>
      </c>
      <c r="U718" s="78" t="n">
        <f aca="false">IF(($AB717*(Input!$C$16/100)&gt;0),0,($AB717*(Input!$C$16/100)))</f>
        <v>0</v>
      </c>
      <c r="V718" s="78"/>
      <c r="W718" s="78" t="n">
        <f aca="false">IF(($N718+$O718+$P718+$Q718+$R718+$S718+$T718+$U718)&lt;0,($N718+$O718+$P718+$Q718+$R718+$S718+$T718+$U718),0)</f>
        <v>0</v>
      </c>
      <c r="X718" s="78"/>
      <c r="Y718" s="78" t="n">
        <f aca="false">IF(($N718+$O718+$P718+$Q718+$R718+$S718+$T718+$U718)&gt;=0,($N718+$O718+$P718+$Q718+$R718+$S718+$T718+$U718),0)</f>
        <v>0</v>
      </c>
      <c r="AA718" s="78" t="n">
        <f aca="false">IF(AND((($AB717+$W717-$U717)&lt;0),($Y718&gt;0)),($AA717-$K718)*(1+Input!$C$18/(12*100)),($AA717+$Y718-$K718)*(1+Input!$C$18/(12*100)))</f>
        <v>2.40646989857935E-009</v>
      </c>
      <c r="AB718" s="78" t="n">
        <f aca="false">IF(AND((($AB717+$W717-$U717)&lt;0),($Y718&gt;=0)),($AB717+$W717-$U717+$Y718)*(1+Input!$C$15/(12*100)),0)</f>
        <v>0</v>
      </c>
    </row>
    <row r="719" customFormat="false" ht="12.8" hidden="false" customHeight="false" outlineLevel="0" collapsed="false">
      <c r="A719" s="76" t="n">
        <v>715</v>
      </c>
      <c r="B719" s="77" t="n">
        <f aca="false">EOMONTH(Input!$C$7,A719)</f>
        <v>64681</v>
      </c>
      <c r="D719" s="76" t="n">
        <f aca="false">DATEDIF(Input!$C$23,$B719,"Y")</f>
        <v>99</v>
      </c>
      <c r="E719" s="76" t="n">
        <f aca="false">DATEDIF(Input!$G$23,$B719,"Y")</f>
        <v>99</v>
      </c>
      <c r="G719" s="78" t="n">
        <f aca="false">Salary_01!$L719</f>
        <v>0</v>
      </c>
      <c r="H719" s="78" t="n">
        <f aca="false">Salary_02!$L719</f>
        <v>0</v>
      </c>
      <c r="I719" s="78" t="n">
        <f aca="false">Retirement_Dist_01!$J719</f>
        <v>0</v>
      </c>
      <c r="J719" s="78" t="n">
        <f aca="false">Retirement_Dist_02!$J719</f>
        <v>0</v>
      </c>
      <c r="K719" s="78" t="n">
        <f aca="true">IF(AND(OR($B719&gt;Input!$C$31,$B719&gt;Input!$G$31),OR($B719&lt;Input!$C$25,$B719&lt;Input!$G$25)),(-1)*PMT(Input!$C$18/(100*12),(OFFSET($A$4, MAX( MATCH(Input!$C$25,$B$4:$B$1004,1), MATCH(Input!$G$25,$B$4:$B$1004,1)),0,1,1) - OFFSET($A$4, MIN( MATCH(Input!$C$31,$B$4:$B$1004,1), MATCH(Input!$G$31,$B$4:$B$1004,1)),0,1,1)),$AD$4,0,1),0)</f>
        <v>0</v>
      </c>
      <c r="L719" s="78" t="n">
        <f aca="false">IF(AND(($B719&lt;Input!$C$31),($B719&lt;Input!$G$31)),($G719+$H719+$I719+$J719),($G719+$H719+$I719+$J719+$K719))</f>
        <v>0</v>
      </c>
      <c r="M719" s="78" t="n">
        <f aca="false">Mortgage!$L719</f>
        <v>0</v>
      </c>
      <c r="N719" s="78" t="n">
        <f aca="false">$L719+$M719</f>
        <v>0</v>
      </c>
      <c r="O719" s="78" t="n">
        <f aca="false">IF(AND(($B719&lt;Input!$C$31),($B719&lt;Input!$G$31)),Expenses!$D719,(-1)*$N719)</f>
        <v>-0</v>
      </c>
      <c r="P719" s="78" t="n">
        <f aca="false">Childcare!$D719</f>
        <v>0</v>
      </c>
      <c r="Q719" s="78" t="n">
        <f aca="false">Loan_01!$E719</f>
        <v>0</v>
      </c>
      <c r="R719" s="78" t="n">
        <f aca="false">Loan_02!$E719</f>
        <v>0</v>
      </c>
      <c r="S719" s="78" t="n">
        <f aca="false">(-1)*SUM(Roth_01!$D719+Roth_02!$D719+IRA_01!$D719+IRA_02!$D719+Invest_01!$D719+Invest_02!$D719)</f>
        <v>-0</v>
      </c>
      <c r="T719" s="78" t="n">
        <f aca="false">(-1)*(IF(($B719&gt;Input!$O$24),0,Input!$O$30)+IF(($B719&gt;Input!$O$31),0,Input!$O$37)+IF(($B719&gt;Input!$O$38),0,Input!$O$44))</f>
        <v>-0</v>
      </c>
      <c r="U719" s="78" t="n">
        <f aca="false">IF(($AB718*(Input!$C$16/100)&gt;0),0,($AB718*(Input!$C$16/100)))</f>
        <v>0</v>
      </c>
      <c r="V719" s="78"/>
      <c r="W719" s="78" t="n">
        <f aca="false">IF(($N719+$O719+$P719+$Q719+$R719+$S719+$T719+$U719)&lt;0,($N719+$O719+$P719+$Q719+$R719+$S719+$T719+$U719),0)</f>
        <v>0</v>
      </c>
      <c r="X719" s="78"/>
      <c r="Y719" s="78" t="n">
        <f aca="false">IF(($N719+$O719+$P719+$Q719+$R719+$S719+$T719+$U719)&gt;=0,($N719+$O719+$P719+$Q719+$R719+$S719+$T719+$U719),0)</f>
        <v>0</v>
      </c>
      <c r="AA719" s="78" t="n">
        <f aca="false">IF(AND((($AB718+$W718-$U718)&lt;0),($Y719&gt;0)),($AA718-$K719)*(1+Input!$C$18/(12*100)),($AA718+$Y719-$K719)*(1+Input!$C$18/(12*100)))</f>
        <v>2.40657016815846E-009</v>
      </c>
      <c r="AB719" s="78" t="n">
        <f aca="false">IF(AND((($AB718+$W718-$U718)&lt;0),($Y719&gt;=0)),($AB718+$W718-$U718+$Y719)*(1+Input!$C$15/(12*100)),0)</f>
        <v>0</v>
      </c>
    </row>
    <row r="720" customFormat="false" ht="12.8" hidden="false" customHeight="false" outlineLevel="0" collapsed="false">
      <c r="A720" s="76" t="n">
        <v>716</v>
      </c>
      <c r="B720" s="77" t="n">
        <f aca="false">EOMONTH(Input!$C$7,A720)</f>
        <v>64709</v>
      </c>
      <c r="D720" s="76" t="n">
        <f aca="false">DATEDIF(Input!$C$23,$B720,"Y")</f>
        <v>99</v>
      </c>
      <c r="E720" s="76" t="n">
        <f aca="false">DATEDIF(Input!$G$23,$B720,"Y")</f>
        <v>99</v>
      </c>
      <c r="G720" s="78" t="n">
        <f aca="false">Salary_01!$L720</f>
        <v>0</v>
      </c>
      <c r="H720" s="78" t="n">
        <f aca="false">Salary_02!$L720</f>
        <v>0</v>
      </c>
      <c r="I720" s="78" t="n">
        <f aca="false">Retirement_Dist_01!$J720</f>
        <v>0</v>
      </c>
      <c r="J720" s="78" t="n">
        <f aca="false">Retirement_Dist_02!$J720</f>
        <v>0</v>
      </c>
      <c r="K720" s="78" t="n">
        <f aca="true">IF(AND(OR($B720&gt;Input!$C$31,$B720&gt;Input!$G$31),OR($B720&lt;Input!$C$25,$B720&lt;Input!$G$25)),(-1)*PMT(Input!$C$18/(100*12),(OFFSET($A$4, MAX( MATCH(Input!$C$25,$B$4:$B$1004,1), MATCH(Input!$G$25,$B$4:$B$1004,1)),0,1,1) - OFFSET($A$4, MIN( MATCH(Input!$C$31,$B$4:$B$1004,1), MATCH(Input!$G$31,$B$4:$B$1004,1)),0,1,1)),$AD$4,0,1),0)</f>
        <v>0</v>
      </c>
      <c r="L720" s="78" t="n">
        <f aca="false">IF(AND(($B720&lt;Input!$C$31),($B720&lt;Input!$G$31)),($G720+$H720+$I720+$J720),($G720+$H720+$I720+$J720+$K720))</f>
        <v>0</v>
      </c>
      <c r="M720" s="78" t="n">
        <f aca="false">Mortgage!$L720</f>
        <v>0</v>
      </c>
      <c r="N720" s="78" t="n">
        <f aca="false">$L720+$M720</f>
        <v>0</v>
      </c>
      <c r="O720" s="78" t="n">
        <f aca="false">IF(AND(($B720&lt;Input!$C$31),($B720&lt;Input!$G$31)),Expenses!$D720,(-1)*$N720)</f>
        <v>-0</v>
      </c>
      <c r="P720" s="78" t="n">
        <f aca="false">Childcare!$D720</f>
        <v>0</v>
      </c>
      <c r="Q720" s="78" t="n">
        <f aca="false">Loan_01!$E720</f>
        <v>0</v>
      </c>
      <c r="R720" s="78" t="n">
        <f aca="false">Loan_02!$E720</f>
        <v>0</v>
      </c>
      <c r="S720" s="78" t="n">
        <f aca="false">(-1)*SUM(Roth_01!$D720+Roth_02!$D720+IRA_01!$D720+IRA_02!$D720+Invest_01!$D720+Invest_02!$D720)</f>
        <v>-0</v>
      </c>
      <c r="T720" s="78" t="n">
        <f aca="false">(-1)*(IF(($B720&gt;Input!$O$24),0,Input!$O$30)+IF(($B720&gt;Input!$O$31),0,Input!$O$37)+IF(($B720&gt;Input!$O$38),0,Input!$O$44))</f>
        <v>-0</v>
      </c>
      <c r="U720" s="78" t="n">
        <f aca="false">IF(($AB719*(Input!$C$16/100)&gt;0),0,($AB719*(Input!$C$16/100)))</f>
        <v>0</v>
      </c>
      <c r="V720" s="78"/>
      <c r="W720" s="78" t="n">
        <f aca="false">IF(($N720+$O720+$P720+$Q720+$R720+$S720+$T720+$U720)&lt;0,($N720+$O720+$P720+$Q720+$R720+$S720+$T720+$U720),0)</f>
        <v>0</v>
      </c>
      <c r="X720" s="78"/>
      <c r="Y720" s="78" t="n">
        <f aca="false">IF(($N720+$O720+$P720+$Q720+$R720+$S720+$T720+$U720)&gt;=0,($N720+$O720+$P720+$Q720+$R720+$S720+$T720+$U720),0)</f>
        <v>0</v>
      </c>
      <c r="AA720" s="78" t="n">
        <f aca="false">IF(AND((($AB719+$W719-$U719)&lt;0),($Y720&gt;0)),($AA719-$K720)*(1+Input!$C$18/(12*100)),($AA719+$Y720-$K720)*(1+Input!$C$18/(12*100)))</f>
        <v>2.40667044191546E-009</v>
      </c>
      <c r="AB720" s="78" t="n">
        <f aca="false">IF(AND((($AB719+$W719-$U719)&lt;0),($Y720&gt;=0)),($AB719+$W719-$U719+$Y720)*(1+Input!$C$15/(12*100)),0)</f>
        <v>0</v>
      </c>
    </row>
    <row r="721" customFormat="false" ht="12.8" hidden="false" customHeight="false" outlineLevel="0" collapsed="false">
      <c r="A721" s="76" t="n">
        <v>717</v>
      </c>
      <c r="B721" s="77" t="n">
        <f aca="false">EOMONTH(Input!$C$7,A721)</f>
        <v>64740</v>
      </c>
      <c r="D721" s="76" t="n">
        <f aca="false">DATEDIF(Input!$C$23,$B721,"Y")</f>
        <v>99</v>
      </c>
      <c r="E721" s="76" t="n">
        <f aca="false">DATEDIF(Input!$G$23,$B721,"Y")</f>
        <v>99</v>
      </c>
      <c r="G721" s="78" t="n">
        <f aca="false">Salary_01!$L721</f>
        <v>0</v>
      </c>
      <c r="H721" s="78" t="n">
        <f aca="false">Salary_02!$L721</f>
        <v>0</v>
      </c>
      <c r="I721" s="78" t="n">
        <f aca="false">Retirement_Dist_01!$J721</f>
        <v>0</v>
      </c>
      <c r="J721" s="78" t="n">
        <f aca="false">Retirement_Dist_02!$J721</f>
        <v>0</v>
      </c>
      <c r="K721" s="78" t="n">
        <f aca="true">IF(AND(OR($B721&gt;Input!$C$31,$B721&gt;Input!$G$31),OR($B721&lt;Input!$C$25,$B721&lt;Input!$G$25)),(-1)*PMT(Input!$C$18/(100*12),(OFFSET($A$4, MAX( MATCH(Input!$C$25,$B$4:$B$1004,1), MATCH(Input!$G$25,$B$4:$B$1004,1)),0,1,1) - OFFSET($A$4, MIN( MATCH(Input!$C$31,$B$4:$B$1004,1), MATCH(Input!$G$31,$B$4:$B$1004,1)),0,1,1)),$AD$4,0,1),0)</f>
        <v>0</v>
      </c>
      <c r="L721" s="78" t="n">
        <f aca="false">IF(AND(($B721&lt;Input!$C$31),($B721&lt;Input!$G$31)),($G721+$H721+$I721+$J721),($G721+$H721+$I721+$J721+$K721))</f>
        <v>0</v>
      </c>
      <c r="M721" s="78" t="n">
        <f aca="false">Mortgage!$L721</f>
        <v>0</v>
      </c>
      <c r="N721" s="78" t="n">
        <f aca="false">$L721+$M721</f>
        <v>0</v>
      </c>
      <c r="O721" s="78" t="n">
        <f aca="false">IF(AND(($B721&lt;Input!$C$31),($B721&lt;Input!$G$31)),Expenses!$D721,(-1)*$N721)</f>
        <v>-0</v>
      </c>
      <c r="P721" s="78" t="n">
        <f aca="false">Childcare!$D721</f>
        <v>0</v>
      </c>
      <c r="Q721" s="78" t="n">
        <f aca="false">Loan_01!$E721</f>
        <v>0</v>
      </c>
      <c r="R721" s="78" t="n">
        <f aca="false">Loan_02!$E721</f>
        <v>0</v>
      </c>
      <c r="S721" s="78" t="n">
        <f aca="false">(-1)*SUM(Roth_01!$D721+Roth_02!$D721+IRA_01!$D721+IRA_02!$D721+Invest_01!$D721+Invest_02!$D721)</f>
        <v>-0</v>
      </c>
      <c r="T721" s="78" t="n">
        <f aca="false">(-1)*(IF(($B721&gt;Input!$O$24),0,Input!$O$30)+IF(($B721&gt;Input!$O$31),0,Input!$O$37)+IF(($B721&gt;Input!$O$38),0,Input!$O$44))</f>
        <v>-0</v>
      </c>
      <c r="U721" s="78" t="n">
        <f aca="false">IF(($AB720*(Input!$C$16/100)&gt;0),0,($AB720*(Input!$C$16/100)))</f>
        <v>0</v>
      </c>
      <c r="V721" s="78"/>
      <c r="W721" s="78" t="n">
        <f aca="false">IF(($N721+$O721+$P721+$Q721+$R721+$S721+$T721+$U721)&lt;0,($N721+$O721+$P721+$Q721+$R721+$S721+$T721+$U721),0)</f>
        <v>0</v>
      </c>
      <c r="X721" s="78"/>
      <c r="Y721" s="78" t="n">
        <f aca="false">IF(($N721+$O721+$P721+$Q721+$R721+$S721+$T721+$U721)&gt;=0,($N721+$O721+$P721+$Q721+$R721+$S721+$T721+$U721),0)</f>
        <v>0</v>
      </c>
      <c r="AA721" s="78" t="n">
        <f aca="false">IF(AND((($AB720+$W720-$U720)&lt;0),($Y721&gt;0)),($AA720-$K721)*(1+Input!$C$18/(12*100)),($AA720+$Y721-$K721)*(1+Input!$C$18/(12*100)))</f>
        <v>2.40677071985054E-009</v>
      </c>
      <c r="AB721" s="78" t="n">
        <f aca="false">IF(AND((($AB720+$W720-$U720)&lt;0),($Y721&gt;=0)),($AB720+$W720-$U720+$Y721)*(1+Input!$C$15/(12*100)),0)</f>
        <v>0</v>
      </c>
    </row>
    <row r="722" customFormat="false" ht="12.8" hidden="false" customHeight="false" outlineLevel="0" collapsed="false">
      <c r="A722" s="76" t="n">
        <v>718</v>
      </c>
      <c r="B722" s="77" t="n">
        <f aca="false">EOMONTH(Input!$C$7,A722)</f>
        <v>64770</v>
      </c>
      <c r="D722" s="76" t="n">
        <f aca="false">DATEDIF(Input!$C$23,$B722,"Y")</f>
        <v>99</v>
      </c>
      <c r="E722" s="76" t="n">
        <f aca="false">DATEDIF(Input!$G$23,$B722,"Y")</f>
        <v>99</v>
      </c>
      <c r="G722" s="78" t="n">
        <f aca="false">Salary_01!$L722</f>
        <v>0</v>
      </c>
      <c r="H722" s="78" t="n">
        <f aca="false">Salary_02!$L722</f>
        <v>0</v>
      </c>
      <c r="I722" s="78" t="n">
        <f aca="false">Retirement_Dist_01!$J722</f>
        <v>0</v>
      </c>
      <c r="J722" s="78" t="n">
        <f aca="false">Retirement_Dist_02!$J722</f>
        <v>0</v>
      </c>
      <c r="K722" s="78" t="n">
        <f aca="true">IF(AND(OR($B722&gt;Input!$C$31,$B722&gt;Input!$G$31),OR($B722&lt;Input!$C$25,$B722&lt;Input!$G$25)),(-1)*PMT(Input!$C$18/(100*12),(OFFSET($A$4, MAX( MATCH(Input!$C$25,$B$4:$B$1004,1), MATCH(Input!$G$25,$B$4:$B$1004,1)),0,1,1) - OFFSET($A$4, MIN( MATCH(Input!$C$31,$B$4:$B$1004,1), MATCH(Input!$G$31,$B$4:$B$1004,1)),0,1,1)),$AD$4,0,1),0)</f>
        <v>0</v>
      </c>
      <c r="L722" s="78" t="n">
        <f aca="false">IF(AND(($B722&lt;Input!$C$31),($B722&lt;Input!$G$31)),($G722+$H722+$I722+$J722),($G722+$H722+$I722+$J722+$K722))</f>
        <v>0</v>
      </c>
      <c r="M722" s="78" t="n">
        <f aca="false">Mortgage!$L722</f>
        <v>0</v>
      </c>
      <c r="N722" s="78" t="n">
        <f aca="false">$L722+$M722</f>
        <v>0</v>
      </c>
      <c r="O722" s="78" t="n">
        <f aca="false">IF(AND(($B722&lt;Input!$C$31),($B722&lt;Input!$G$31)),Expenses!$D722,(-1)*$N722)</f>
        <v>-0</v>
      </c>
      <c r="P722" s="78" t="n">
        <f aca="false">Childcare!$D722</f>
        <v>0</v>
      </c>
      <c r="Q722" s="78" t="n">
        <f aca="false">Loan_01!$E722</f>
        <v>0</v>
      </c>
      <c r="R722" s="78" t="n">
        <f aca="false">Loan_02!$E722</f>
        <v>0</v>
      </c>
      <c r="S722" s="78" t="n">
        <f aca="false">(-1)*SUM(Roth_01!$D722+Roth_02!$D722+IRA_01!$D722+IRA_02!$D722+Invest_01!$D722+Invest_02!$D722)</f>
        <v>-0</v>
      </c>
      <c r="T722" s="78" t="n">
        <f aca="false">(-1)*(IF(($B722&gt;Input!$O$24),0,Input!$O$30)+IF(($B722&gt;Input!$O$31),0,Input!$O$37)+IF(($B722&gt;Input!$O$38),0,Input!$O$44))</f>
        <v>-0</v>
      </c>
      <c r="U722" s="78" t="n">
        <f aca="false">IF(($AB721*(Input!$C$16/100)&gt;0),0,($AB721*(Input!$C$16/100)))</f>
        <v>0</v>
      </c>
      <c r="V722" s="78"/>
      <c r="W722" s="78" t="n">
        <f aca="false">IF(($N722+$O722+$P722+$Q722+$R722+$S722+$T722+$U722)&lt;0,($N722+$O722+$P722+$Q722+$R722+$S722+$T722+$U722),0)</f>
        <v>0</v>
      </c>
      <c r="X722" s="78"/>
      <c r="Y722" s="78" t="n">
        <f aca="false">IF(($N722+$O722+$P722+$Q722+$R722+$S722+$T722+$U722)&gt;=0,($N722+$O722+$P722+$Q722+$R722+$S722+$T722+$U722),0)</f>
        <v>0</v>
      </c>
      <c r="AA722" s="78" t="n">
        <f aca="false">IF(AND((($AB721+$W721-$U721)&lt;0),($Y722&gt;0)),($AA721-$K722)*(1+Input!$C$18/(12*100)),($AA721+$Y722-$K722)*(1+Input!$C$18/(12*100)))</f>
        <v>2.40687100196387E-009</v>
      </c>
      <c r="AB722" s="78" t="n">
        <f aca="false">IF(AND((($AB721+$W721-$U721)&lt;0),($Y722&gt;=0)),($AB721+$W721-$U721+$Y722)*(1+Input!$C$15/(12*100)),0)</f>
        <v>0</v>
      </c>
    </row>
    <row r="723" customFormat="false" ht="12.8" hidden="false" customHeight="false" outlineLevel="0" collapsed="false">
      <c r="A723" s="76" t="n">
        <v>719</v>
      </c>
      <c r="B723" s="77" t="n">
        <f aca="false">EOMONTH(Input!$C$7,A723)</f>
        <v>64801</v>
      </c>
      <c r="D723" s="76" t="n">
        <f aca="false">DATEDIF(Input!$C$23,$B723,"Y")</f>
        <v>100</v>
      </c>
      <c r="E723" s="76" t="n">
        <f aca="false">DATEDIF(Input!$G$23,$B723,"Y")</f>
        <v>100</v>
      </c>
      <c r="G723" s="78" t="n">
        <f aca="false">Salary_01!$L723</f>
        <v>0</v>
      </c>
      <c r="H723" s="78" t="n">
        <f aca="false">Salary_02!$L723</f>
        <v>0</v>
      </c>
      <c r="I723" s="78" t="n">
        <f aca="false">Retirement_Dist_01!$J723</f>
        <v>0</v>
      </c>
      <c r="J723" s="78" t="n">
        <f aca="false">Retirement_Dist_02!$J723</f>
        <v>0</v>
      </c>
      <c r="K723" s="78" t="n">
        <f aca="true">IF(AND(OR($B723&gt;Input!$C$31,$B723&gt;Input!$G$31),OR($B723&lt;Input!$C$25,$B723&lt;Input!$G$25)),(-1)*PMT(Input!$C$18/(100*12),(OFFSET($A$4, MAX( MATCH(Input!$C$25,$B$4:$B$1004,1), MATCH(Input!$G$25,$B$4:$B$1004,1)),0,1,1) - OFFSET($A$4, MIN( MATCH(Input!$C$31,$B$4:$B$1004,1), MATCH(Input!$G$31,$B$4:$B$1004,1)),0,1,1)),$AD$4,0,1),0)</f>
        <v>0</v>
      </c>
      <c r="L723" s="78" t="n">
        <f aca="false">IF(AND(($B723&lt;Input!$C$31),($B723&lt;Input!$G$31)),($G723+$H723+$I723+$J723),($G723+$H723+$I723+$J723+$K723))</f>
        <v>0</v>
      </c>
      <c r="M723" s="78" t="n">
        <f aca="false">Mortgage!$L723</f>
        <v>0</v>
      </c>
      <c r="N723" s="78" t="n">
        <f aca="false">$L723+$M723</f>
        <v>0</v>
      </c>
      <c r="O723" s="78" t="n">
        <f aca="false">IF(AND(($B723&lt;Input!$C$31),($B723&lt;Input!$G$31)),Expenses!$D723,(-1)*$N723)</f>
        <v>-0</v>
      </c>
      <c r="P723" s="78" t="n">
        <f aca="false">Childcare!$D723</f>
        <v>0</v>
      </c>
      <c r="Q723" s="78" t="n">
        <f aca="false">Loan_01!$E723</f>
        <v>0</v>
      </c>
      <c r="R723" s="78" t="n">
        <f aca="false">Loan_02!$E723</f>
        <v>0</v>
      </c>
      <c r="S723" s="78" t="n">
        <f aca="false">(-1)*SUM(Roth_01!$D723+Roth_02!$D723+IRA_01!$D723+IRA_02!$D723+Invest_01!$D723+Invest_02!$D723)</f>
        <v>-0</v>
      </c>
      <c r="T723" s="78" t="n">
        <f aca="false">(-1)*(IF(($B723&gt;Input!$O$24),0,Input!$O$30)+IF(($B723&gt;Input!$O$31),0,Input!$O$37)+IF(($B723&gt;Input!$O$38),0,Input!$O$44))</f>
        <v>-0</v>
      </c>
      <c r="U723" s="78" t="n">
        <f aca="false">IF(($AB722*(Input!$C$16/100)&gt;0),0,($AB722*(Input!$C$16/100)))</f>
        <v>0</v>
      </c>
      <c r="V723" s="78"/>
      <c r="W723" s="78" t="n">
        <f aca="false">IF(($N723+$O723+$P723+$Q723+$R723+$S723+$T723+$U723)&lt;0,($N723+$O723+$P723+$Q723+$R723+$S723+$T723+$U723),0)</f>
        <v>0</v>
      </c>
      <c r="X723" s="78"/>
      <c r="Y723" s="78" t="n">
        <f aca="false">IF(($N723+$O723+$P723+$Q723+$R723+$S723+$T723+$U723)&gt;=0,($N723+$O723+$P723+$Q723+$R723+$S723+$T723+$U723),0)</f>
        <v>0</v>
      </c>
      <c r="AA723" s="78" t="n">
        <f aca="false">IF(AND((($AB722+$W722-$U722)&lt;0),($Y723&gt;0)),($AA722-$K723)*(1+Input!$C$18/(12*100)),($AA722+$Y723-$K723)*(1+Input!$C$18/(12*100)))</f>
        <v>2.40697128825562E-009</v>
      </c>
      <c r="AB723" s="78" t="n">
        <f aca="false">IF(AND((($AB722+$W722-$U722)&lt;0),($Y723&gt;=0)),($AB722+$W722-$U722+$Y723)*(1+Input!$C$15/(12*100)),0)</f>
        <v>0</v>
      </c>
    </row>
    <row r="724" customFormat="false" ht="12.8" hidden="false" customHeight="false" outlineLevel="0" collapsed="false">
      <c r="A724" s="76" t="n">
        <v>720</v>
      </c>
      <c r="B724" s="77" t="n">
        <f aca="false">EOMONTH(Input!$C$7,A724)</f>
        <v>64831</v>
      </c>
      <c r="D724" s="76" t="n">
        <f aca="false">DATEDIF(Input!$C$23,$B724,"Y")</f>
        <v>100</v>
      </c>
      <c r="E724" s="76" t="n">
        <f aca="false">DATEDIF(Input!$G$23,$B724,"Y")</f>
        <v>100</v>
      </c>
      <c r="G724" s="78" t="n">
        <f aca="false">Salary_01!$L724</f>
        <v>0</v>
      </c>
      <c r="H724" s="78" t="n">
        <f aca="false">Salary_02!$L724</f>
        <v>0</v>
      </c>
      <c r="I724" s="78" t="n">
        <f aca="false">Retirement_Dist_01!$J724</f>
        <v>0</v>
      </c>
      <c r="J724" s="78" t="n">
        <f aca="false">Retirement_Dist_02!$J724</f>
        <v>0</v>
      </c>
      <c r="K724" s="78" t="n">
        <f aca="true">IF(AND(OR($B724&gt;Input!$C$31,$B724&gt;Input!$G$31),OR($B724&lt;Input!$C$25,$B724&lt;Input!$G$25)),(-1)*PMT(Input!$C$18/(100*12),(OFFSET($A$4, MAX( MATCH(Input!$C$25,$B$4:$B$1004,1), MATCH(Input!$G$25,$B$4:$B$1004,1)),0,1,1) - OFFSET($A$4, MIN( MATCH(Input!$C$31,$B$4:$B$1004,1), MATCH(Input!$G$31,$B$4:$B$1004,1)),0,1,1)),$AD$4,0,1),0)</f>
        <v>0</v>
      </c>
      <c r="L724" s="78" t="n">
        <f aca="false">IF(AND(($B724&lt;Input!$C$31),($B724&lt;Input!$G$31)),($G724+$H724+$I724+$J724),($G724+$H724+$I724+$J724+$K724))</f>
        <v>0</v>
      </c>
      <c r="M724" s="78" t="n">
        <f aca="false">Mortgage!$L724</f>
        <v>0</v>
      </c>
      <c r="N724" s="78" t="n">
        <f aca="false">$L724+$M724</f>
        <v>0</v>
      </c>
      <c r="O724" s="78" t="n">
        <f aca="false">IF(AND(($B724&lt;Input!$C$31),($B724&lt;Input!$G$31)),Expenses!$D724,(-1)*$N724)</f>
        <v>-0</v>
      </c>
      <c r="P724" s="78" t="n">
        <f aca="false">Childcare!$D724</f>
        <v>0</v>
      </c>
      <c r="Q724" s="78" t="n">
        <f aca="false">Loan_01!$E724</f>
        <v>0</v>
      </c>
      <c r="R724" s="78" t="n">
        <f aca="false">Loan_02!$E724</f>
        <v>0</v>
      </c>
      <c r="S724" s="78" t="n">
        <f aca="false">(-1)*SUM(Roth_01!$D724+Roth_02!$D724+IRA_01!$D724+IRA_02!$D724+Invest_01!$D724+Invest_02!$D724)</f>
        <v>-0</v>
      </c>
      <c r="T724" s="78" t="n">
        <f aca="false">(-1)*(IF(($B724&gt;Input!$O$24),0,Input!$O$30)+IF(($B724&gt;Input!$O$31),0,Input!$O$37)+IF(($B724&gt;Input!$O$38),0,Input!$O$44))</f>
        <v>-0</v>
      </c>
      <c r="U724" s="78" t="n">
        <f aca="false">IF(($AB723*(Input!$C$16/100)&gt;0),0,($AB723*(Input!$C$16/100)))</f>
        <v>0</v>
      </c>
      <c r="V724" s="78"/>
      <c r="W724" s="78" t="n">
        <f aca="false">IF(($N724+$O724+$P724+$Q724+$R724+$S724+$T724+$U724)&lt;0,($N724+$O724+$P724+$Q724+$R724+$S724+$T724+$U724),0)</f>
        <v>0</v>
      </c>
      <c r="X724" s="78"/>
      <c r="Y724" s="78" t="n">
        <f aca="false">IF(($N724+$O724+$P724+$Q724+$R724+$S724+$T724+$U724)&gt;=0,($N724+$O724+$P724+$Q724+$R724+$S724+$T724+$U724),0)</f>
        <v>0</v>
      </c>
      <c r="AA724" s="78" t="n">
        <f aca="false">IF(AND((($AB723+$W723-$U723)&lt;0),($Y724&gt;0)),($AA723-$K724)*(1+Input!$C$18/(12*100)),($AA723+$Y724-$K724)*(1+Input!$C$18/(12*100)))</f>
        <v>2.40707157872596E-009</v>
      </c>
      <c r="AB724" s="78" t="n">
        <f aca="false">IF(AND((($AB723+$W723-$U723)&lt;0),($Y724&gt;=0)),($AB723+$W723-$U723+$Y724)*(1+Input!$C$15/(12*100)),0)</f>
        <v>0</v>
      </c>
    </row>
    <row r="725" customFormat="false" ht="12.8" hidden="false" customHeight="false" outlineLevel="0" collapsed="false">
      <c r="A725" s="76" t="n">
        <v>721</v>
      </c>
      <c r="B725" s="77" t="n">
        <f aca="false">EOMONTH(Input!$C$7,A725)</f>
        <v>64862</v>
      </c>
      <c r="D725" s="76" t="n">
        <f aca="false">DATEDIF(Input!$C$23,$B725,"Y")</f>
        <v>100</v>
      </c>
      <c r="E725" s="76" t="n">
        <f aca="false">DATEDIF(Input!$G$23,$B725,"Y")</f>
        <v>100</v>
      </c>
      <c r="G725" s="78" t="n">
        <f aca="false">Salary_01!$L725</f>
        <v>0</v>
      </c>
      <c r="H725" s="78" t="n">
        <f aca="false">Salary_02!$L725</f>
        <v>0</v>
      </c>
      <c r="I725" s="78" t="n">
        <f aca="false">Retirement_Dist_01!$J725</f>
        <v>0</v>
      </c>
      <c r="J725" s="78" t="n">
        <f aca="false">Retirement_Dist_02!$J725</f>
        <v>0</v>
      </c>
      <c r="K725" s="78" t="n">
        <f aca="true">IF(AND(OR($B725&gt;Input!$C$31,$B725&gt;Input!$G$31),OR($B725&lt;Input!$C$25,$B725&lt;Input!$G$25)),(-1)*PMT(Input!$C$18/(100*12),(OFFSET($A$4, MAX( MATCH(Input!$C$25,$B$4:$B$1004,1), MATCH(Input!$G$25,$B$4:$B$1004,1)),0,1,1) - OFFSET($A$4, MIN( MATCH(Input!$C$31,$B$4:$B$1004,1), MATCH(Input!$G$31,$B$4:$B$1004,1)),0,1,1)),$AD$4,0,1),0)</f>
        <v>0</v>
      </c>
      <c r="L725" s="78" t="n">
        <f aca="false">IF(AND(($B725&lt;Input!$C$31),($B725&lt;Input!$G$31)),($G725+$H725+$I725+$J725),($G725+$H725+$I725+$J725+$K725))</f>
        <v>0</v>
      </c>
      <c r="M725" s="78" t="n">
        <f aca="false">Mortgage!$L725</f>
        <v>0</v>
      </c>
      <c r="N725" s="78" t="n">
        <f aca="false">$L725+$M725</f>
        <v>0</v>
      </c>
      <c r="O725" s="78" t="n">
        <f aca="false">IF(AND(($B725&lt;Input!$C$31),($B725&lt;Input!$G$31)),Expenses!$D725,(-1)*$N725)</f>
        <v>-0</v>
      </c>
      <c r="P725" s="78" t="n">
        <f aca="false">Childcare!$D725</f>
        <v>0</v>
      </c>
      <c r="Q725" s="78" t="n">
        <f aca="false">Loan_01!$E725</f>
        <v>0</v>
      </c>
      <c r="R725" s="78" t="n">
        <f aca="false">Loan_02!$E725</f>
        <v>0</v>
      </c>
      <c r="S725" s="78" t="n">
        <f aca="false">(-1)*SUM(Roth_01!$D725+Roth_02!$D725+IRA_01!$D725+IRA_02!$D725+Invest_01!$D725+Invest_02!$D725)</f>
        <v>-0</v>
      </c>
      <c r="T725" s="78" t="n">
        <f aca="false">(-1)*(IF(($B725&gt;Input!$O$24),0,Input!$O$30)+IF(($B725&gt;Input!$O$31),0,Input!$O$37)+IF(($B725&gt;Input!$O$38),0,Input!$O$44))</f>
        <v>-0</v>
      </c>
      <c r="U725" s="78" t="n">
        <f aca="false">IF(($AB724*(Input!$C$16/100)&gt;0),0,($AB724*(Input!$C$16/100)))</f>
        <v>0</v>
      </c>
      <c r="V725" s="78"/>
      <c r="W725" s="78" t="n">
        <f aca="false">IF(($N725+$O725+$P725+$Q725+$R725+$S725+$T725+$U725)&lt;0,($N725+$O725+$P725+$Q725+$R725+$S725+$T725+$U725),0)</f>
        <v>0</v>
      </c>
      <c r="X725" s="78"/>
      <c r="Y725" s="78" t="n">
        <f aca="false">IF(($N725+$O725+$P725+$Q725+$R725+$S725+$T725+$U725)&gt;=0,($N725+$O725+$P725+$Q725+$R725+$S725+$T725+$U725),0)</f>
        <v>0</v>
      </c>
      <c r="AA725" s="78" t="n">
        <f aca="false">IF(AND((($AB724+$W724-$U724)&lt;0),($Y725&gt;0)),($AA724-$K725)*(1+Input!$C$18/(12*100)),($AA724+$Y725-$K725)*(1+Input!$C$18/(12*100)))</f>
        <v>2.40717187337508E-009</v>
      </c>
      <c r="AB725" s="78" t="n">
        <f aca="false">IF(AND((($AB724+$W724-$U724)&lt;0),($Y725&gt;=0)),($AB724+$W724-$U724+$Y725)*(1+Input!$C$15/(12*100)),0)</f>
        <v>0</v>
      </c>
    </row>
    <row r="726" customFormat="false" ht="12.8" hidden="false" customHeight="false" outlineLevel="0" collapsed="false">
      <c r="A726" s="76" t="n">
        <v>722</v>
      </c>
      <c r="B726" s="77" t="n">
        <f aca="false">EOMONTH(Input!$C$7,A726)</f>
        <v>64893</v>
      </c>
      <c r="D726" s="76" t="n">
        <f aca="false">DATEDIF(Input!$C$23,$B726,"Y")</f>
        <v>100</v>
      </c>
      <c r="E726" s="76" t="n">
        <f aca="false">DATEDIF(Input!$G$23,$B726,"Y")</f>
        <v>100</v>
      </c>
      <c r="G726" s="78" t="n">
        <f aca="false">Salary_01!$L726</f>
        <v>0</v>
      </c>
      <c r="H726" s="78" t="n">
        <f aca="false">Salary_02!$L726</f>
        <v>0</v>
      </c>
      <c r="I726" s="78" t="n">
        <f aca="false">Retirement_Dist_01!$J726</f>
        <v>0</v>
      </c>
      <c r="J726" s="78" t="n">
        <f aca="false">Retirement_Dist_02!$J726</f>
        <v>0</v>
      </c>
      <c r="K726" s="78" t="n">
        <f aca="true">IF(AND(OR($B726&gt;Input!$C$31,$B726&gt;Input!$G$31),OR($B726&lt;Input!$C$25,$B726&lt;Input!$G$25)),(-1)*PMT(Input!$C$18/(100*12),(OFFSET($A$4, MAX( MATCH(Input!$C$25,$B$4:$B$1004,1), MATCH(Input!$G$25,$B$4:$B$1004,1)),0,1,1) - OFFSET($A$4, MIN( MATCH(Input!$C$31,$B$4:$B$1004,1), MATCH(Input!$G$31,$B$4:$B$1004,1)),0,1,1)),$AD$4,0,1),0)</f>
        <v>0</v>
      </c>
      <c r="L726" s="78" t="n">
        <f aca="false">IF(AND(($B726&lt;Input!$C$31),($B726&lt;Input!$G$31)),($G726+$H726+$I726+$J726),($G726+$H726+$I726+$J726+$K726))</f>
        <v>0</v>
      </c>
      <c r="M726" s="78" t="n">
        <f aca="false">Mortgage!$L726</f>
        <v>0</v>
      </c>
      <c r="N726" s="78" t="n">
        <f aca="false">$L726+$M726</f>
        <v>0</v>
      </c>
      <c r="O726" s="78" t="n">
        <f aca="false">IF(AND(($B726&lt;Input!$C$31),($B726&lt;Input!$G$31)),Expenses!$D726,(-1)*$N726)</f>
        <v>-0</v>
      </c>
      <c r="P726" s="78" t="n">
        <f aca="false">Childcare!$D726</f>
        <v>0</v>
      </c>
      <c r="Q726" s="78" t="n">
        <f aca="false">Loan_01!$E726</f>
        <v>0</v>
      </c>
      <c r="R726" s="78" t="n">
        <f aca="false">Loan_02!$E726</f>
        <v>0</v>
      </c>
      <c r="S726" s="78" t="n">
        <f aca="false">(-1)*SUM(Roth_01!$D726+Roth_02!$D726+IRA_01!$D726+IRA_02!$D726+Invest_01!$D726+Invest_02!$D726)</f>
        <v>-0</v>
      </c>
      <c r="T726" s="78" t="n">
        <f aca="false">(-1)*(IF(($B726&gt;Input!$O$24),0,Input!$O$30)+IF(($B726&gt;Input!$O$31),0,Input!$O$37)+IF(($B726&gt;Input!$O$38),0,Input!$O$44))</f>
        <v>-0</v>
      </c>
      <c r="U726" s="78" t="n">
        <f aca="false">IF(($AB725*(Input!$C$16/100)&gt;0),0,($AB725*(Input!$C$16/100)))</f>
        <v>0</v>
      </c>
      <c r="V726" s="78"/>
      <c r="W726" s="78" t="n">
        <f aca="false">IF(($N726+$O726+$P726+$Q726+$R726+$S726+$T726+$U726)&lt;0,($N726+$O726+$P726+$Q726+$R726+$S726+$T726+$U726),0)</f>
        <v>0</v>
      </c>
      <c r="X726" s="78"/>
      <c r="Y726" s="78" t="n">
        <f aca="false">IF(($N726+$O726+$P726+$Q726+$R726+$S726+$T726+$U726)&gt;=0,($N726+$O726+$P726+$Q726+$R726+$S726+$T726+$U726),0)</f>
        <v>0</v>
      </c>
      <c r="AA726" s="78" t="n">
        <f aca="false">IF(AND((($AB725+$W725-$U725)&lt;0),($Y726&gt;0)),($AA725-$K726)*(1+Input!$C$18/(12*100)),($AA725+$Y726-$K726)*(1+Input!$C$18/(12*100)))</f>
        <v>2.40727217220314E-009</v>
      </c>
      <c r="AB726" s="78" t="n">
        <f aca="false">IF(AND((($AB725+$W725-$U725)&lt;0),($Y726&gt;=0)),($AB725+$W725-$U725+$Y726)*(1+Input!$C$15/(12*100)),0)</f>
        <v>0</v>
      </c>
    </row>
    <row r="727" customFormat="false" ht="12.8" hidden="false" customHeight="false" outlineLevel="0" collapsed="false">
      <c r="A727" s="76" t="n">
        <v>723</v>
      </c>
      <c r="B727" s="77" t="n">
        <f aca="false">EOMONTH(Input!$C$7,A727)</f>
        <v>64923</v>
      </c>
      <c r="D727" s="76" t="n">
        <f aca="false">DATEDIF(Input!$C$23,$B727,"Y")</f>
        <v>100</v>
      </c>
      <c r="E727" s="76" t="n">
        <f aca="false">DATEDIF(Input!$G$23,$B727,"Y")</f>
        <v>100</v>
      </c>
      <c r="G727" s="78" t="n">
        <f aca="false">Salary_01!$L727</f>
        <v>0</v>
      </c>
      <c r="H727" s="78" t="n">
        <f aca="false">Salary_02!$L727</f>
        <v>0</v>
      </c>
      <c r="I727" s="78" t="n">
        <f aca="false">Retirement_Dist_01!$J727</f>
        <v>0</v>
      </c>
      <c r="J727" s="78" t="n">
        <f aca="false">Retirement_Dist_02!$J727</f>
        <v>0</v>
      </c>
      <c r="K727" s="78" t="n">
        <f aca="true">IF(AND(OR($B727&gt;Input!$C$31,$B727&gt;Input!$G$31),OR($B727&lt;Input!$C$25,$B727&lt;Input!$G$25)),(-1)*PMT(Input!$C$18/(100*12),(OFFSET($A$4, MAX( MATCH(Input!$C$25,$B$4:$B$1004,1), MATCH(Input!$G$25,$B$4:$B$1004,1)),0,1,1) - OFFSET($A$4, MIN( MATCH(Input!$C$31,$B$4:$B$1004,1), MATCH(Input!$G$31,$B$4:$B$1004,1)),0,1,1)),$AD$4,0,1),0)</f>
        <v>0</v>
      </c>
      <c r="L727" s="78" t="n">
        <f aca="false">IF(AND(($B727&lt;Input!$C$31),($B727&lt;Input!$G$31)),($G727+$H727+$I727+$J727),($G727+$H727+$I727+$J727+$K727))</f>
        <v>0</v>
      </c>
      <c r="M727" s="78" t="n">
        <f aca="false">Mortgage!$L727</f>
        <v>0</v>
      </c>
      <c r="N727" s="78" t="n">
        <f aca="false">$L727+$M727</f>
        <v>0</v>
      </c>
      <c r="O727" s="78" t="n">
        <f aca="false">IF(AND(($B727&lt;Input!$C$31),($B727&lt;Input!$G$31)),Expenses!$D727,(-1)*$N727)</f>
        <v>-0</v>
      </c>
      <c r="P727" s="78" t="n">
        <f aca="false">Childcare!$D727</f>
        <v>0</v>
      </c>
      <c r="Q727" s="78" t="n">
        <f aca="false">Loan_01!$E727</f>
        <v>0</v>
      </c>
      <c r="R727" s="78" t="n">
        <f aca="false">Loan_02!$E727</f>
        <v>0</v>
      </c>
      <c r="S727" s="78" t="n">
        <f aca="false">(-1)*SUM(Roth_01!$D727+Roth_02!$D727+IRA_01!$D727+IRA_02!$D727+Invest_01!$D727+Invest_02!$D727)</f>
        <v>-0</v>
      </c>
      <c r="T727" s="78" t="n">
        <f aca="false">(-1)*(IF(($B727&gt;Input!$O$24),0,Input!$O$30)+IF(($B727&gt;Input!$O$31),0,Input!$O$37)+IF(($B727&gt;Input!$O$38),0,Input!$O$44))</f>
        <v>-0</v>
      </c>
      <c r="U727" s="78" t="n">
        <f aca="false">IF(($AB726*(Input!$C$16/100)&gt;0),0,($AB726*(Input!$C$16/100)))</f>
        <v>0</v>
      </c>
      <c r="V727" s="78"/>
      <c r="W727" s="78" t="n">
        <f aca="false">IF(($N727+$O727+$P727+$Q727+$R727+$S727+$T727+$U727)&lt;0,($N727+$O727+$P727+$Q727+$R727+$S727+$T727+$U727),0)</f>
        <v>0</v>
      </c>
      <c r="X727" s="78"/>
      <c r="Y727" s="78" t="n">
        <f aca="false">IF(($N727+$O727+$P727+$Q727+$R727+$S727+$T727+$U727)&gt;=0,($N727+$O727+$P727+$Q727+$R727+$S727+$T727+$U727),0)</f>
        <v>0</v>
      </c>
      <c r="AA727" s="78" t="n">
        <f aca="false">IF(AND((($AB726+$W726-$U726)&lt;0),($Y727&gt;0)),($AA726-$K727)*(1+Input!$C$18/(12*100)),($AA726+$Y727-$K727)*(1+Input!$C$18/(12*100)))</f>
        <v>2.40737247521031E-009</v>
      </c>
      <c r="AB727" s="78" t="n">
        <f aca="false">IF(AND((($AB726+$W726-$U726)&lt;0),($Y727&gt;=0)),($AB726+$W726-$U726+$Y727)*(1+Input!$C$15/(12*100)),0)</f>
        <v>0</v>
      </c>
    </row>
    <row r="728" customFormat="false" ht="12.8" hidden="false" customHeight="false" outlineLevel="0" collapsed="false">
      <c r="A728" s="76" t="n">
        <v>724</v>
      </c>
      <c r="B728" s="77" t="n">
        <f aca="false">EOMONTH(Input!$C$7,A728)</f>
        <v>64954</v>
      </c>
      <c r="D728" s="76" t="n">
        <f aca="false">DATEDIF(Input!$C$23,$B728,"Y")</f>
        <v>100</v>
      </c>
      <c r="E728" s="76" t="n">
        <f aca="false">DATEDIF(Input!$G$23,$B728,"Y")</f>
        <v>100</v>
      </c>
      <c r="G728" s="78" t="n">
        <f aca="false">Salary_01!$L728</f>
        <v>0</v>
      </c>
      <c r="H728" s="78" t="n">
        <f aca="false">Salary_02!$L728</f>
        <v>0</v>
      </c>
      <c r="I728" s="78" t="n">
        <f aca="false">Retirement_Dist_01!$J728</f>
        <v>0</v>
      </c>
      <c r="J728" s="78" t="n">
        <f aca="false">Retirement_Dist_02!$J728</f>
        <v>0</v>
      </c>
      <c r="K728" s="78" t="n">
        <f aca="true">IF(AND(OR($B728&gt;Input!$C$31,$B728&gt;Input!$G$31),OR($B728&lt;Input!$C$25,$B728&lt;Input!$G$25)),(-1)*PMT(Input!$C$18/(100*12),(OFFSET($A$4, MAX( MATCH(Input!$C$25,$B$4:$B$1004,1), MATCH(Input!$G$25,$B$4:$B$1004,1)),0,1,1) - OFFSET($A$4, MIN( MATCH(Input!$C$31,$B$4:$B$1004,1), MATCH(Input!$G$31,$B$4:$B$1004,1)),0,1,1)),$AD$4,0,1),0)</f>
        <v>0</v>
      </c>
      <c r="L728" s="78" t="n">
        <f aca="false">IF(AND(($B728&lt;Input!$C$31),($B728&lt;Input!$G$31)),($G728+$H728+$I728+$J728),($G728+$H728+$I728+$J728+$K728))</f>
        <v>0</v>
      </c>
      <c r="M728" s="78" t="n">
        <f aca="false">Mortgage!$L728</f>
        <v>0</v>
      </c>
      <c r="N728" s="78" t="n">
        <f aca="false">$L728+$M728</f>
        <v>0</v>
      </c>
      <c r="O728" s="78" t="n">
        <f aca="false">IF(AND(($B728&lt;Input!$C$31),($B728&lt;Input!$G$31)),Expenses!$D728,(-1)*$N728)</f>
        <v>-0</v>
      </c>
      <c r="P728" s="78" t="n">
        <f aca="false">Childcare!$D728</f>
        <v>0</v>
      </c>
      <c r="Q728" s="78" t="n">
        <f aca="false">Loan_01!$E728</f>
        <v>0</v>
      </c>
      <c r="R728" s="78" t="n">
        <f aca="false">Loan_02!$E728</f>
        <v>0</v>
      </c>
      <c r="S728" s="78" t="n">
        <f aca="false">(-1)*SUM(Roth_01!$D728+Roth_02!$D728+IRA_01!$D728+IRA_02!$D728+Invest_01!$D728+Invest_02!$D728)</f>
        <v>-0</v>
      </c>
      <c r="T728" s="78" t="n">
        <f aca="false">(-1)*(IF(($B728&gt;Input!$O$24),0,Input!$O$30)+IF(($B728&gt;Input!$O$31),0,Input!$O$37)+IF(($B728&gt;Input!$O$38),0,Input!$O$44))</f>
        <v>-0</v>
      </c>
      <c r="U728" s="78" t="n">
        <f aca="false">IF(($AB727*(Input!$C$16/100)&gt;0),0,($AB727*(Input!$C$16/100)))</f>
        <v>0</v>
      </c>
      <c r="V728" s="78"/>
      <c r="W728" s="78" t="n">
        <f aca="false">IF(($N728+$O728+$P728+$Q728+$R728+$S728+$T728+$U728)&lt;0,($N728+$O728+$P728+$Q728+$R728+$S728+$T728+$U728),0)</f>
        <v>0</v>
      </c>
      <c r="X728" s="78"/>
      <c r="Y728" s="78" t="n">
        <f aca="false">IF(($N728+$O728+$P728+$Q728+$R728+$S728+$T728+$U728)&gt;=0,($N728+$O728+$P728+$Q728+$R728+$S728+$T728+$U728),0)</f>
        <v>0</v>
      </c>
      <c r="AA728" s="78" t="n">
        <f aca="false">IF(AND((($AB727+$W727-$U727)&lt;0),($Y728&gt;0)),($AA727-$K728)*(1+Input!$C$18/(12*100)),($AA727+$Y728-$K728)*(1+Input!$C$18/(12*100)))</f>
        <v>2.40747278239678E-009</v>
      </c>
      <c r="AB728" s="78" t="n">
        <f aca="false">IF(AND((($AB727+$W727-$U727)&lt;0),($Y728&gt;=0)),($AB727+$W727-$U727+$Y728)*(1+Input!$C$15/(12*100)),0)</f>
        <v>0</v>
      </c>
    </row>
    <row r="729" customFormat="false" ht="12.8" hidden="false" customHeight="false" outlineLevel="0" collapsed="false">
      <c r="A729" s="76" t="n">
        <v>725</v>
      </c>
      <c r="B729" s="77" t="n">
        <f aca="false">EOMONTH(Input!$C$7,A729)</f>
        <v>64984</v>
      </c>
      <c r="D729" s="76" t="n">
        <f aca="false">DATEDIF(Input!$C$23,$B729,"Y")</f>
        <v>100</v>
      </c>
      <c r="E729" s="76" t="n">
        <f aca="false">DATEDIF(Input!$G$23,$B729,"Y")</f>
        <v>100</v>
      </c>
      <c r="G729" s="78" t="n">
        <f aca="false">Salary_01!$L729</f>
        <v>0</v>
      </c>
      <c r="H729" s="78" t="n">
        <f aca="false">Salary_02!$L729</f>
        <v>0</v>
      </c>
      <c r="I729" s="78" t="n">
        <f aca="false">Retirement_Dist_01!$J729</f>
        <v>0</v>
      </c>
      <c r="J729" s="78" t="n">
        <f aca="false">Retirement_Dist_02!$J729</f>
        <v>0</v>
      </c>
      <c r="K729" s="78" t="n">
        <f aca="true">IF(AND(OR($B729&gt;Input!$C$31,$B729&gt;Input!$G$31),OR($B729&lt;Input!$C$25,$B729&lt;Input!$G$25)),(-1)*PMT(Input!$C$18/(100*12),(OFFSET($A$4, MAX( MATCH(Input!$C$25,$B$4:$B$1004,1), MATCH(Input!$G$25,$B$4:$B$1004,1)),0,1,1) - OFFSET($A$4, MIN( MATCH(Input!$C$31,$B$4:$B$1004,1), MATCH(Input!$G$31,$B$4:$B$1004,1)),0,1,1)),$AD$4,0,1),0)</f>
        <v>0</v>
      </c>
      <c r="L729" s="78" t="n">
        <f aca="false">IF(AND(($B729&lt;Input!$C$31),($B729&lt;Input!$G$31)),($G729+$H729+$I729+$J729),($G729+$H729+$I729+$J729+$K729))</f>
        <v>0</v>
      </c>
      <c r="M729" s="78" t="n">
        <f aca="false">Mortgage!$L729</f>
        <v>0</v>
      </c>
      <c r="N729" s="78" t="n">
        <f aca="false">$L729+$M729</f>
        <v>0</v>
      </c>
      <c r="O729" s="78" t="n">
        <f aca="false">IF(AND(($B729&lt;Input!$C$31),($B729&lt;Input!$G$31)),Expenses!$D729,(-1)*$N729)</f>
        <v>-0</v>
      </c>
      <c r="P729" s="78" t="n">
        <f aca="false">Childcare!$D729</f>
        <v>0</v>
      </c>
      <c r="Q729" s="78" t="n">
        <f aca="false">Loan_01!$E729</f>
        <v>0</v>
      </c>
      <c r="R729" s="78" t="n">
        <f aca="false">Loan_02!$E729</f>
        <v>0</v>
      </c>
      <c r="S729" s="78" t="n">
        <f aca="false">(-1)*SUM(Roth_01!$D729+Roth_02!$D729+IRA_01!$D729+IRA_02!$D729+Invest_01!$D729+Invest_02!$D729)</f>
        <v>-0</v>
      </c>
      <c r="T729" s="78" t="n">
        <f aca="false">(-1)*(IF(($B729&gt;Input!$O$24),0,Input!$O$30)+IF(($B729&gt;Input!$O$31),0,Input!$O$37)+IF(($B729&gt;Input!$O$38),0,Input!$O$44))</f>
        <v>-0</v>
      </c>
      <c r="U729" s="78" t="n">
        <f aca="false">IF(($AB728*(Input!$C$16/100)&gt;0),0,($AB728*(Input!$C$16/100)))</f>
        <v>0</v>
      </c>
      <c r="V729" s="78"/>
      <c r="W729" s="78" t="n">
        <f aca="false">IF(($N729+$O729+$P729+$Q729+$R729+$S729+$T729+$U729)&lt;0,($N729+$O729+$P729+$Q729+$R729+$S729+$T729+$U729),0)</f>
        <v>0</v>
      </c>
      <c r="X729" s="78"/>
      <c r="Y729" s="78" t="n">
        <f aca="false">IF(($N729+$O729+$P729+$Q729+$R729+$S729+$T729+$U729)&gt;=0,($N729+$O729+$P729+$Q729+$R729+$S729+$T729+$U729),0)</f>
        <v>0</v>
      </c>
      <c r="AA729" s="78" t="n">
        <f aca="false">IF(AND((($AB728+$W728-$U728)&lt;0),($Y729&gt;0)),($AA728-$K729)*(1+Input!$C$18/(12*100)),($AA728+$Y729-$K729)*(1+Input!$C$18/(12*100)))</f>
        <v>2.40757309376271E-009</v>
      </c>
      <c r="AB729" s="78" t="n">
        <f aca="false">IF(AND((($AB728+$W728-$U728)&lt;0),($Y729&gt;=0)),($AB728+$W728-$U728+$Y729)*(1+Input!$C$15/(12*100)),0)</f>
        <v>0</v>
      </c>
    </row>
    <row r="730" customFormat="false" ht="12.8" hidden="false" customHeight="false" outlineLevel="0" collapsed="false">
      <c r="A730" s="76" t="n">
        <v>726</v>
      </c>
      <c r="B730" s="77" t="n">
        <f aca="false">EOMONTH(Input!$C$7,A730)</f>
        <v>65015</v>
      </c>
      <c r="D730" s="76" t="n">
        <f aca="false">DATEDIF(Input!$C$23,$B730,"Y")</f>
        <v>100</v>
      </c>
      <c r="E730" s="76" t="n">
        <f aca="false">DATEDIF(Input!$G$23,$B730,"Y")</f>
        <v>100</v>
      </c>
      <c r="G730" s="78" t="n">
        <f aca="false">Salary_01!$L730</f>
        <v>0</v>
      </c>
      <c r="H730" s="78" t="n">
        <f aca="false">Salary_02!$L730</f>
        <v>0</v>
      </c>
      <c r="I730" s="78" t="n">
        <f aca="false">Retirement_Dist_01!$J730</f>
        <v>0</v>
      </c>
      <c r="J730" s="78" t="n">
        <f aca="false">Retirement_Dist_02!$J730</f>
        <v>0</v>
      </c>
      <c r="K730" s="78" t="n">
        <f aca="true">IF(AND(OR($B730&gt;Input!$C$31,$B730&gt;Input!$G$31),OR($B730&lt;Input!$C$25,$B730&lt;Input!$G$25)),(-1)*PMT(Input!$C$18/(100*12),(OFFSET($A$4, MAX( MATCH(Input!$C$25,$B$4:$B$1004,1), MATCH(Input!$G$25,$B$4:$B$1004,1)),0,1,1) - OFFSET($A$4, MIN( MATCH(Input!$C$31,$B$4:$B$1004,1), MATCH(Input!$G$31,$B$4:$B$1004,1)),0,1,1)),$AD$4,0,1),0)</f>
        <v>0</v>
      </c>
      <c r="L730" s="78" t="n">
        <f aca="false">IF(AND(($B730&lt;Input!$C$31),($B730&lt;Input!$G$31)),($G730+$H730+$I730+$J730),($G730+$H730+$I730+$J730+$K730))</f>
        <v>0</v>
      </c>
      <c r="M730" s="78" t="n">
        <f aca="false">Mortgage!$L730</f>
        <v>0</v>
      </c>
      <c r="N730" s="78" t="n">
        <f aca="false">$L730+$M730</f>
        <v>0</v>
      </c>
      <c r="O730" s="78" t="n">
        <f aca="false">IF(AND(($B730&lt;Input!$C$31),($B730&lt;Input!$G$31)),Expenses!$D730,(-1)*$N730)</f>
        <v>-0</v>
      </c>
      <c r="P730" s="78" t="n">
        <f aca="false">Childcare!$D730</f>
        <v>0</v>
      </c>
      <c r="Q730" s="78" t="n">
        <f aca="false">Loan_01!$E730</f>
        <v>0</v>
      </c>
      <c r="R730" s="78" t="n">
        <f aca="false">Loan_02!$E730</f>
        <v>0</v>
      </c>
      <c r="S730" s="78" t="n">
        <f aca="false">(-1)*SUM(Roth_01!$D730+Roth_02!$D730+IRA_01!$D730+IRA_02!$D730+Invest_01!$D730+Invest_02!$D730)</f>
        <v>-0</v>
      </c>
      <c r="T730" s="78" t="n">
        <f aca="false">(-1)*(IF(($B730&gt;Input!$O$24),0,Input!$O$30)+IF(($B730&gt;Input!$O$31),0,Input!$O$37)+IF(($B730&gt;Input!$O$38),0,Input!$O$44))</f>
        <v>-0</v>
      </c>
      <c r="U730" s="78" t="n">
        <f aca="false">IF(($AB729*(Input!$C$16/100)&gt;0),0,($AB729*(Input!$C$16/100)))</f>
        <v>0</v>
      </c>
      <c r="V730" s="78"/>
      <c r="W730" s="78" t="n">
        <f aca="false">IF(($N730+$O730+$P730+$Q730+$R730+$S730+$T730+$U730)&lt;0,($N730+$O730+$P730+$Q730+$R730+$S730+$T730+$U730),0)</f>
        <v>0</v>
      </c>
      <c r="X730" s="78"/>
      <c r="Y730" s="78" t="n">
        <f aca="false">IF(($N730+$O730+$P730+$Q730+$R730+$S730+$T730+$U730)&gt;=0,($N730+$O730+$P730+$Q730+$R730+$S730+$T730+$U730),0)</f>
        <v>0</v>
      </c>
      <c r="AA730" s="78" t="n">
        <f aca="false">IF(AND((($AB729+$W729-$U729)&lt;0),($Y730&gt;0)),($AA729-$K730)*(1+Input!$C$18/(12*100)),($AA729+$Y730-$K730)*(1+Input!$C$18/(12*100)))</f>
        <v>2.40767340930828E-009</v>
      </c>
      <c r="AB730" s="78" t="n">
        <f aca="false">IF(AND((($AB729+$W729-$U729)&lt;0),($Y730&gt;=0)),($AB729+$W729-$U729+$Y730)*(1+Input!$C$15/(12*100)),0)</f>
        <v>0</v>
      </c>
    </row>
    <row r="731" customFormat="false" ht="12.8" hidden="false" customHeight="false" outlineLevel="0" collapsed="false">
      <c r="A731" s="76" t="n">
        <v>727</v>
      </c>
      <c r="B731" s="77" t="n">
        <f aca="false">EOMONTH(Input!$C$7,A731)</f>
        <v>65046</v>
      </c>
      <c r="D731" s="76" t="n">
        <f aca="false">DATEDIF(Input!$C$23,$B731,"Y")</f>
        <v>100</v>
      </c>
      <c r="E731" s="76" t="n">
        <f aca="false">DATEDIF(Input!$G$23,$B731,"Y")</f>
        <v>100</v>
      </c>
      <c r="G731" s="78" t="n">
        <f aca="false">Salary_01!$L731</f>
        <v>0</v>
      </c>
      <c r="H731" s="78" t="n">
        <f aca="false">Salary_02!$L731</f>
        <v>0</v>
      </c>
      <c r="I731" s="78" t="n">
        <f aca="false">Retirement_Dist_01!$J731</f>
        <v>0</v>
      </c>
      <c r="J731" s="78" t="n">
        <f aca="false">Retirement_Dist_02!$J731</f>
        <v>0</v>
      </c>
      <c r="K731" s="78" t="n">
        <f aca="true">IF(AND(OR($B731&gt;Input!$C$31,$B731&gt;Input!$G$31),OR($B731&lt;Input!$C$25,$B731&lt;Input!$G$25)),(-1)*PMT(Input!$C$18/(100*12),(OFFSET($A$4, MAX( MATCH(Input!$C$25,$B$4:$B$1004,1), MATCH(Input!$G$25,$B$4:$B$1004,1)),0,1,1) - OFFSET($A$4, MIN( MATCH(Input!$C$31,$B$4:$B$1004,1), MATCH(Input!$G$31,$B$4:$B$1004,1)),0,1,1)),$AD$4,0,1),0)</f>
        <v>0</v>
      </c>
      <c r="L731" s="78" t="n">
        <f aca="false">IF(AND(($B731&lt;Input!$C$31),($B731&lt;Input!$G$31)),($G731+$H731+$I731+$J731),($G731+$H731+$I731+$J731+$K731))</f>
        <v>0</v>
      </c>
      <c r="M731" s="78" t="n">
        <f aca="false">Mortgage!$L731</f>
        <v>0</v>
      </c>
      <c r="N731" s="78" t="n">
        <f aca="false">$L731+$M731</f>
        <v>0</v>
      </c>
      <c r="O731" s="78" t="n">
        <f aca="false">IF(AND(($B731&lt;Input!$C$31),($B731&lt;Input!$G$31)),Expenses!$D731,(-1)*$N731)</f>
        <v>-0</v>
      </c>
      <c r="P731" s="78" t="n">
        <f aca="false">Childcare!$D731</f>
        <v>0</v>
      </c>
      <c r="Q731" s="78" t="n">
        <f aca="false">Loan_01!$E731</f>
        <v>0</v>
      </c>
      <c r="R731" s="78" t="n">
        <f aca="false">Loan_02!$E731</f>
        <v>0</v>
      </c>
      <c r="S731" s="78" t="n">
        <f aca="false">(-1)*SUM(Roth_01!$D731+Roth_02!$D731+IRA_01!$D731+IRA_02!$D731+Invest_01!$D731+Invest_02!$D731)</f>
        <v>-0</v>
      </c>
      <c r="T731" s="78" t="n">
        <f aca="false">(-1)*(IF(($B731&gt;Input!$O$24),0,Input!$O$30)+IF(($B731&gt;Input!$O$31),0,Input!$O$37)+IF(($B731&gt;Input!$O$38),0,Input!$O$44))</f>
        <v>-0</v>
      </c>
      <c r="U731" s="78" t="n">
        <f aca="false">IF(($AB730*(Input!$C$16/100)&gt;0),0,($AB730*(Input!$C$16/100)))</f>
        <v>0</v>
      </c>
      <c r="V731" s="78"/>
      <c r="W731" s="78" t="n">
        <f aca="false">IF(($N731+$O731+$P731+$Q731+$R731+$S731+$T731+$U731)&lt;0,($N731+$O731+$P731+$Q731+$R731+$S731+$T731+$U731),0)</f>
        <v>0</v>
      </c>
      <c r="X731" s="78"/>
      <c r="Y731" s="78" t="n">
        <f aca="false">IF(($N731+$O731+$P731+$Q731+$R731+$S731+$T731+$U731)&gt;=0,($N731+$O731+$P731+$Q731+$R731+$S731+$T731+$U731),0)</f>
        <v>0</v>
      </c>
      <c r="AA731" s="78" t="n">
        <f aca="false">IF(AND((($AB730+$W730-$U730)&lt;0),($Y731&gt;0)),($AA730-$K731)*(1+Input!$C$18/(12*100)),($AA730+$Y731-$K731)*(1+Input!$C$18/(12*100)))</f>
        <v>2.40777372903367E-009</v>
      </c>
      <c r="AB731" s="78" t="n">
        <f aca="false">IF(AND((($AB730+$W730-$U730)&lt;0),($Y731&gt;=0)),($AB730+$W730-$U730+$Y731)*(1+Input!$C$15/(12*100)),0)</f>
        <v>0</v>
      </c>
    </row>
    <row r="732" customFormat="false" ht="12.8" hidden="false" customHeight="false" outlineLevel="0" collapsed="false">
      <c r="A732" s="76" t="n">
        <v>728</v>
      </c>
      <c r="B732" s="77" t="n">
        <f aca="false">EOMONTH(Input!$C$7,A732)</f>
        <v>65074</v>
      </c>
      <c r="D732" s="76" t="n">
        <f aca="false">DATEDIF(Input!$C$23,$B732,"Y")</f>
        <v>100</v>
      </c>
      <c r="E732" s="76" t="n">
        <f aca="false">DATEDIF(Input!$G$23,$B732,"Y")</f>
        <v>100</v>
      </c>
      <c r="G732" s="78" t="n">
        <f aca="false">Salary_01!$L732</f>
        <v>0</v>
      </c>
      <c r="H732" s="78" t="n">
        <f aca="false">Salary_02!$L732</f>
        <v>0</v>
      </c>
      <c r="I732" s="78" t="n">
        <f aca="false">Retirement_Dist_01!$J732</f>
        <v>0</v>
      </c>
      <c r="J732" s="78" t="n">
        <f aca="false">Retirement_Dist_02!$J732</f>
        <v>0</v>
      </c>
      <c r="K732" s="78" t="n">
        <f aca="true">IF(AND(OR($B732&gt;Input!$C$31,$B732&gt;Input!$G$31),OR($B732&lt;Input!$C$25,$B732&lt;Input!$G$25)),(-1)*PMT(Input!$C$18/(100*12),(OFFSET($A$4, MAX( MATCH(Input!$C$25,$B$4:$B$1004,1), MATCH(Input!$G$25,$B$4:$B$1004,1)),0,1,1) - OFFSET($A$4, MIN( MATCH(Input!$C$31,$B$4:$B$1004,1), MATCH(Input!$G$31,$B$4:$B$1004,1)),0,1,1)),$AD$4,0,1),0)</f>
        <v>0</v>
      </c>
      <c r="L732" s="78" t="n">
        <f aca="false">IF(AND(($B732&lt;Input!$C$31),($B732&lt;Input!$G$31)),($G732+$H732+$I732+$J732),($G732+$H732+$I732+$J732+$K732))</f>
        <v>0</v>
      </c>
      <c r="M732" s="78" t="n">
        <f aca="false">Mortgage!$L732</f>
        <v>0</v>
      </c>
      <c r="N732" s="78" t="n">
        <f aca="false">$L732+$M732</f>
        <v>0</v>
      </c>
      <c r="O732" s="78" t="n">
        <f aca="false">IF(AND(($B732&lt;Input!$C$31),($B732&lt;Input!$G$31)),Expenses!$D732,(-1)*$N732)</f>
        <v>-0</v>
      </c>
      <c r="P732" s="78" t="n">
        <f aca="false">Childcare!$D732</f>
        <v>0</v>
      </c>
      <c r="Q732" s="78" t="n">
        <f aca="false">Loan_01!$E732</f>
        <v>0</v>
      </c>
      <c r="R732" s="78" t="n">
        <f aca="false">Loan_02!$E732</f>
        <v>0</v>
      </c>
      <c r="S732" s="78" t="n">
        <f aca="false">(-1)*SUM(Roth_01!$D732+Roth_02!$D732+IRA_01!$D732+IRA_02!$D732+Invest_01!$D732+Invest_02!$D732)</f>
        <v>-0</v>
      </c>
      <c r="T732" s="78" t="n">
        <f aca="false">(-1)*(IF(($B732&gt;Input!$O$24),0,Input!$O$30)+IF(($B732&gt;Input!$O$31),0,Input!$O$37)+IF(($B732&gt;Input!$O$38),0,Input!$O$44))</f>
        <v>-0</v>
      </c>
      <c r="U732" s="78" t="n">
        <f aca="false">IF(($AB731*(Input!$C$16/100)&gt;0),0,($AB731*(Input!$C$16/100)))</f>
        <v>0</v>
      </c>
      <c r="V732" s="78"/>
      <c r="W732" s="78" t="n">
        <f aca="false">IF(($N732+$O732+$P732+$Q732+$R732+$S732+$T732+$U732)&lt;0,($N732+$O732+$P732+$Q732+$R732+$S732+$T732+$U732),0)</f>
        <v>0</v>
      </c>
      <c r="X732" s="78"/>
      <c r="Y732" s="78" t="n">
        <f aca="false">IF(($N732+$O732+$P732+$Q732+$R732+$S732+$T732+$U732)&gt;=0,($N732+$O732+$P732+$Q732+$R732+$S732+$T732+$U732),0)</f>
        <v>0</v>
      </c>
      <c r="AA732" s="78" t="n">
        <f aca="false">IF(AND((($AB731+$W731-$U731)&lt;0),($Y732&gt;0)),($AA731-$K732)*(1+Input!$C$18/(12*100)),($AA731+$Y732-$K732)*(1+Input!$C$18/(12*100)))</f>
        <v>2.40787405293905E-009</v>
      </c>
      <c r="AB732" s="78" t="n">
        <f aca="false">IF(AND((($AB731+$W731-$U731)&lt;0),($Y732&gt;=0)),($AB731+$W731-$U731+$Y732)*(1+Input!$C$15/(12*100)),0)</f>
        <v>0</v>
      </c>
    </row>
    <row r="733" customFormat="false" ht="12.8" hidden="false" customHeight="false" outlineLevel="0" collapsed="false">
      <c r="A733" s="76" t="n">
        <v>729</v>
      </c>
      <c r="B733" s="77" t="n">
        <f aca="false">EOMONTH(Input!$C$7,A733)</f>
        <v>65105</v>
      </c>
      <c r="D733" s="76" t="n">
        <f aca="false">DATEDIF(Input!$C$23,$B733,"Y")</f>
        <v>100</v>
      </c>
      <c r="E733" s="76" t="n">
        <f aca="false">DATEDIF(Input!$G$23,$B733,"Y")</f>
        <v>100</v>
      </c>
      <c r="G733" s="78" t="n">
        <f aca="false">Salary_01!$L733</f>
        <v>0</v>
      </c>
      <c r="H733" s="78" t="n">
        <f aca="false">Salary_02!$L733</f>
        <v>0</v>
      </c>
      <c r="I733" s="78" t="n">
        <f aca="false">Retirement_Dist_01!$J733</f>
        <v>0</v>
      </c>
      <c r="J733" s="78" t="n">
        <f aca="false">Retirement_Dist_02!$J733</f>
        <v>0</v>
      </c>
      <c r="K733" s="78" t="n">
        <f aca="true">IF(AND(OR($B733&gt;Input!$C$31,$B733&gt;Input!$G$31),OR($B733&lt;Input!$C$25,$B733&lt;Input!$G$25)),(-1)*PMT(Input!$C$18/(100*12),(OFFSET($A$4, MAX( MATCH(Input!$C$25,$B$4:$B$1004,1), MATCH(Input!$G$25,$B$4:$B$1004,1)),0,1,1) - OFFSET($A$4, MIN( MATCH(Input!$C$31,$B$4:$B$1004,1), MATCH(Input!$G$31,$B$4:$B$1004,1)),0,1,1)),$AD$4,0,1),0)</f>
        <v>0</v>
      </c>
      <c r="L733" s="78" t="n">
        <f aca="false">IF(AND(($B733&lt;Input!$C$31),($B733&lt;Input!$G$31)),($G733+$H733+$I733+$J733),($G733+$H733+$I733+$J733+$K733))</f>
        <v>0</v>
      </c>
      <c r="M733" s="78" t="n">
        <f aca="false">Mortgage!$L733</f>
        <v>0</v>
      </c>
      <c r="N733" s="78" t="n">
        <f aca="false">$L733+$M733</f>
        <v>0</v>
      </c>
      <c r="O733" s="78" t="n">
        <f aca="false">IF(AND(($B733&lt;Input!$C$31),($B733&lt;Input!$G$31)),Expenses!$D733,(-1)*$N733)</f>
        <v>-0</v>
      </c>
      <c r="P733" s="78" t="n">
        <f aca="false">Childcare!$D733</f>
        <v>0</v>
      </c>
      <c r="Q733" s="78" t="n">
        <f aca="false">Loan_01!$E733</f>
        <v>0</v>
      </c>
      <c r="R733" s="78" t="n">
        <f aca="false">Loan_02!$E733</f>
        <v>0</v>
      </c>
      <c r="S733" s="78" t="n">
        <f aca="false">(-1)*SUM(Roth_01!$D733+Roth_02!$D733+IRA_01!$D733+IRA_02!$D733+Invest_01!$D733+Invest_02!$D733)</f>
        <v>-0</v>
      </c>
      <c r="T733" s="78" t="n">
        <f aca="false">(-1)*(IF(($B733&gt;Input!$O$24),0,Input!$O$30)+IF(($B733&gt;Input!$O$31),0,Input!$O$37)+IF(($B733&gt;Input!$O$38),0,Input!$O$44))</f>
        <v>-0</v>
      </c>
      <c r="U733" s="78" t="n">
        <f aca="false">IF(($AB732*(Input!$C$16/100)&gt;0),0,($AB732*(Input!$C$16/100)))</f>
        <v>0</v>
      </c>
      <c r="V733" s="78"/>
      <c r="W733" s="78" t="n">
        <f aca="false">IF(($N733+$O733+$P733+$Q733+$R733+$S733+$T733+$U733)&lt;0,($N733+$O733+$P733+$Q733+$R733+$S733+$T733+$U733),0)</f>
        <v>0</v>
      </c>
      <c r="X733" s="78"/>
      <c r="Y733" s="78" t="n">
        <f aca="false">IF(($N733+$O733+$P733+$Q733+$R733+$S733+$T733+$U733)&gt;=0,($N733+$O733+$P733+$Q733+$R733+$S733+$T733+$U733),0)</f>
        <v>0</v>
      </c>
      <c r="AA733" s="78" t="n">
        <f aca="false">IF(AND((($AB732+$W732-$U732)&lt;0),($Y733&gt;0)),($AA732-$K733)*(1+Input!$C$18/(12*100)),($AA732+$Y733-$K733)*(1+Input!$C$18/(12*100)))</f>
        <v>2.40797438102459E-009</v>
      </c>
      <c r="AB733" s="78" t="n">
        <f aca="false">IF(AND((($AB732+$W732-$U732)&lt;0),($Y733&gt;=0)),($AB732+$W732-$U732+$Y733)*(1+Input!$C$15/(12*100)),0)</f>
        <v>0</v>
      </c>
    </row>
    <row r="734" customFormat="false" ht="12.8" hidden="false" customHeight="false" outlineLevel="0" collapsed="false">
      <c r="A734" s="76" t="n">
        <v>730</v>
      </c>
      <c r="B734" s="77" t="n">
        <f aca="false">EOMONTH(Input!$C$7,A734)</f>
        <v>65135</v>
      </c>
      <c r="D734" s="76" t="n">
        <f aca="false">DATEDIF(Input!$C$23,$B734,"Y")</f>
        <v>100</v>
      </c>
      <c r="E734" s="76" t="n">
        <f aca="false">DATEDIF(Input!$G$23,$B734,"Y")</f>
        <v>100</v>
      </c>
      <c r="G734" s="78" t="n">
        <f aca="false">Salary_01!$L734</f>
        <v>0</v>
      </c>
      <c r="H734" s="78" t="n">
        <f aca="false">Salary_02!$L734</f>
        <v>0</v>
      </c>
      <c r="I734" s="78" t="n">
        <f aca="false">Retirement_Dist_01!$J734</f>
        <v>0</v>
      </c>
      <c r="J734" s="78" t="n">
        <f aca="false">Retirement_Dist_02!$J734</f>
        <v>0</v>
      </c>
      <c r="K734" s="78" t="n">
        <f aca="true">IF(AND(OR($B734&gt;Input!$C$31,$B734&gt;Input!$G$31),OR($B734&lt;Input!$C$25,$B734&lt;Input!$G$25)),(-1)*PMT(Input!$C$18/(100*12),(OFFSET($A$4, MAX( MATCH(Input!$C$25,$B$4:$B$1004,1), MATCH(Input!$G$25,$B$4:$B$1004,1)),0,1,1) - OFFSET($A$4, MIN( MATCH(Input!$C$31,$B$4:$B$1004,1), MATCH(Input!$G$31,$B$4:$B$1004,1)),0,1,1)),$AD$4,0,1),0)</f>
        <v>0</v>
      </c>
      <c r="L734" s="78" t="n">
        <f aca="false">IF(AND(($B734&lt;Input!$C$31),($B734&lt;Input!$G$31)),($G734+$H734+$I734+$J734),($G734+$H734+$I734+$J734+$K734))</f>
        <v>0</v>
      </c>
      <c r="M734" s="78" t="n">
        <f aca="false">Mortgage!$L734</f>
        <v>0</v>
      </c>
      <c r="N734" s="78" t="n">
        <f aca="false">$L734+$M734</f>
        <v>0</v>
      </c>
      <c r="O734" s="78" t="n">
        <f aca="false">IF(AND(($B734&lt;Input!$C$31),($B734&lt;Input!$G$31)),Expenses!$D734,(-1)*$N734)</f>
        <v>-0</v>
      </c>
      <c r="P734" s="78" t="n">
        <f aca="false">Childcare!$D734</f>
        <v>0</v>
      </c>
      <c r="Q734" s="78" t="n">
        <f aca="false">Loan_01!$E734</f>
        <v>0</v>
      </c>
      <c r="R734" s="78" t="n">
        <f aca="false">Loan_02!$E734</f>
        <v>0</v>
      </c>
      <c r="S734" s="78" t="n">
        <f aca="false">(-1)*SUM(Roth_01!$D734+Roth_02!$D734+IRA_01!$D734+IRA_02!$D734+Invest_01!$D734+Invest_02!$D734)</f>
        <v>-0</v>
      </c>
      <c r="T734" s="78" t="n">
        <f aca="false">(-1)*(IF(($B734&gt;Input!$O$24),0,Input!$O$30)+IF(($B734&gt;Input!$O$31),0,Input!$O$37)+IF(($B734&gt;Input!$O$38),0,Input!$O$44))</f>
        <v>-0</v>
      </c>
      <c r="U734" s="78" t="n">
        <f aca="false">IF(($AB733*(Input!$C$16/100)&gt;0),0,($AB733*(Input!$C$16/100)))</f>
        <v>0</v>
      </c>
      <c r="V734" s="78"/>
      <c r="W734" s="78" t="n">
        <f aca="false">IF(($N734+$O734+$P734+$Q734+$R734+$S734+$T734+$U734)&lt;0,($N734+$O734+$P734+$Q734+$R734+$S734+$T734+$U734),0)</f>
        <v>0</v>
      </c>
      <c r="X734" s="78"/>
      <c r="Y734" s="78" t="n">
        <f aca="false">IF(($N734+$O734+$P734+$Q734+$R734+$S734+$T734+$U734)&gt;=0,($N734+$O734+$P734+$Q734+$R734+$S734+$T734+$U734),0)</f>
        <v>0</v>
      </c>
      <c r="AA734" s="78" t="n">
        <f aca="false">IF(AND((($AB733+$W733-$U733)&lt;0),($Y734&gt;0)),($AA733-$K734)*(1+Input!$C$18/(12*100)),($AA733+$Y734-$K734)*(1+Input!$C$18/(12*100)))</f>
        <v>2.40807471329046E-009</v>
      </c>
      <c r="AB734" s="78" t="n">
        <f aca="false">IF(AND((($AB733+$W733-$U733)&lt;0),($Y734&gt;=0)),($AB733+$W733-$U733+$Y734)*(1+Input!$C$15/(12*100)),0)</f>
        <v>0</v>
      </c>
    </row>
    <row r="735" customFormat="false" ht="12.8" hidden="false" customHeight="false" outlineLevel="0" collapsed="false">
      <c r="A735" s="76" t="n">
        <v>731</v>
      </c>
      <c r="B735" s="77" t="n">
        <f aca="false">EOMONTH(Input!$C$7,A735)</f>
        <v>65166</v>
      </c>
      <c r="D735" s="76" t="n">
        <f aca="false">DATEDIF(Input!$C$23,$B735,"Y")</f>
        <v>101</v>
      </c>
      <c r="E735" s="76" t="n">
        <f aca="false">DATEDIF(Input!$G$23,$B735,"Y")</f>
        <v>101</v>
      </c>
      <c r="G735" s="78" t="n">
        <f aca="false">Salary_01!$L735</f>
        <v>0</v>
      </c>
      <c r="H735" s="78" t="n">
        <f aca="false">Salary_02!$L735</f>
        <v>0</v>
      </c>
      <c r="I735" s="78" t="n">
        <f aca="false">Retirement_Dist_01!$J735</f>
        <v>0</v>
      </c>
      <c r="J735" s="78" t="n">
        <f aca="false">Retirement_Dist_02!$J735</f>
        <v>0</v>
      </c>
      <c r="K735" s="78" t="n">
        <f aca="true">IF(AND(OR($B735&gt;Input!$C$31,$B735&gt;Input!$G$31),OR($B735&lt;Input!$C$25,$B735&lt;Input!$G$25)),(-1)*PMT(Input!$C$18/(100*12),(OFFSET($A$4, MAX( MATCH(Input!$C$25,$B$4:$B$1004,1), MATCH(Input!$G$25,$B$4:$B$1004,1)),0,1,1) - OFFSET($A$4, MIN( MATCH(Input!$C$31,$B$4:$B$1004,1), MATCH(Input!$G$31,$B$4:$B$1004,1)),0,1,1)),$AD$4,0,1),0)</f>
        <v>0</v>
      </c>
      <c r="L735" s="78" t="n">
        <f aca="false">IF(AND(($B735&lt;Input!$C$31),($B735&lt;Input!$G$31)),($G735+$H735+$I735+$J735),($G735+$H735+$I735+$J735+$K735))</f>
        <v>0</v>
      </c>
      <c r="M735" s="78" t="n">
        <f aca="false">Mortgage!$L735</f>
        <v>0</v>
      </c>
      <c r="N735" s="78" t="n">
        <f aca="false">$L735+$M735</f>
        <v>0</v>
      </c>
      <c r="O735" s="78" t="n">
        <f aca="false">IF(AND(($B735&lt;Input!$C$31),($B735&lt;Input!$G$31)),Expenses!$D735,(-1)*$N735)</f>
        <v>-0</v>
      </c>
      <c r="P735" s="78" t="n">
        <f aca="false">Childcare!$D735</f>
        <v>0</v>
      </c>
      <c r="Q735" s="78" t="n">
        <f aca="false">Loan_01!$E735</f>
        <v>0</v>
      </c>
      <c r="R735" s="78" t="n">
        <f aca="false">Loan_02!$E735</f>
        <v>0</v>
      </c>
      <c r="S735" s="78" t="n">
        <f aca="false">(-1)*SUM(Roth_01!$D735+Roth_02!$D735+IRA_01!$D735+IRA_02!$D735+Invest_01!$D735+Invest_02!$D735)</f>
        <v>-0</v>
      </c>
      <c r="T735" s="78" t="n">
        <f aca="false">(-1)*(IF(($B735&gt;Input!$O$24),0,Input!$O$30)+IF(($B735&gt;Input!$O$31),0,Input!$O$37)+IF(($B735&gt;Input!$O$38),0,Input!$O$44))</f>
        <v>-0</v>
      </c>
      <c r="U735" s="78" t="n">
        <f aca="false">IF(($AB734*(Input!$C$16/100)&gt;0),0,($AB734*(Input!$C$16/100)))</f>
        <v>0</v>
      </c>
      <c r="V735" s="78"/>
      <c r="W735" s="78" t="n">
        <f aca="false">IF(($N735+$O735+$P735+$Q735+$R735+$S735+$T735+$U735)&lt;0,($N735+$O735+$P735+$Q735+$R735+$S735+$T735+$U735),0)</f>
        <v>0</v>
      </c>
      <c r="X735" s="78"/>
      <c r="Y735" s="78" t="n">
        <f aca="false">IF(($N735+$O735+$P735+$Q735+$R735+$S735+$T735+$U735)&gt;=0,($N735+$O735+$P735+$Q735+$R735+$S735+$T735+$U735),0)</f>
        <v>0</v>
      </c>
      <c r="AA735" s="78" t="n">
        <f aca="false">IF(AND((($AB734+$W734-$U734)&lt;0),($Y735&gt;0)),($AA734-$K735)*(1+Input!$C$18/(12*100)),($AA734+$Y735-$K735)*(1+Input!$C$18/(12*100)))</f>
        <v>2.40817504973685E-009</v>
      </c>
      <c r="AB735" s="78" t="n">
        <f aca="false">IF(AND((($AB734+$W734-$U734)&lt;0),($Y735&gt;=0)),($AB734+$W734-$U734+$Y735)*(1+Input!$C$15/(12*100)),0)</f>
        <v>0</v>
      </c>
    </row>
    <row r="736" customFormat="false" ht="12.8" hidden="false" customHeight="false" outlineLevel="0" collapsed="false">
      <c r="A736" s="76" t="n">
        <v>732</v>
      </c>
      <c r="B736" s="77" t="n">
        <f aca="false">EOMONTH(Input!$C$7,A736)</f>
        <v>65196</v>
      </c>
      <c r="D736" s="76" t="n">
        <f aca="false">DATEDIF(Input!$C$23,$B736,"Y")</f>
        <v>101</v>
      </c>
      <c r="E736" s="76" t="n">
        <f aca="false">DATEDIF(Input!$G$23,$B736,"Y")</f>
        <v>101</v>
      </c>
      <c r="G736" s="78" t="n">
        <f aca="false">Salary_01!$L736</f>
        <v>0</v>
      </c>
      <c r="H736" s="78" t="n">
        <f aca="false">Salary_02!$L736</f>
        <v>0</v>
      </c>
      <c r="I736" s="78" t="n">
        <f aca="false">Retirement_Dist_01!$J736</f>
        <v>0</v>
      </c>
      <c r="J736" s="78" t="n">
        <f aca="false">Retirement_Dist_02!$J736</f>
        <v>0</v>
      </c>
      <c r="K736" s="78" t="n">
        <f aca="true">IF(AND(OR($B736&gt;Input!$C$31,$B736&gt;Input!$G$31),OR($B736&lt;Input!$C$25,$B736&lt;Input!$G$25)),(-1)*PMT(Input!$C$18/(100*12),(OFFSET($A$4, MAX( MATCH(Input!$C$25,$B$4:$B$1004,1), MATCH(Input!$G$25,$B$4:$B$1004,1)),0,1,1) - OFFSET($A$4, MIN( MATCH(Input!$C$31,$B$4:$B$1004,1), MATCH(Input!$G$31,$B$4:$B$1004,1)),0,1,1)),$AD$4,0,1),0)</f>
        <v>0</v>
      </c>
      <c r="L736" s="78" t="n">
        <f aca="false">IF(AND(($B736&lt;Input!$C$31),($B736&lt;Input!$G$31)),($G736+$H736+$I736+$J736),($G736+$H736+$I736+$J736+$K736))</f>
        <v>0</v>
      </c>
      <c r="M736" s="78" t="n">
        <f aca="false">Mortgage!$L736</f>
        <v>0</v>
      </c>
      <c r="N736" s="78" t="n">
        <f aca="false">$L736+$M736</f>
        <v>0</v>
      </c>
      <c r="O736" s="78" t="n">
        <f aca="false">IF(AND(($B736&lt;Input!$C$31),($B736&lt;Input!$G$31)),Expenses!$D736,(-1)*$N736)</f>
        <v>-0</v>
      </c>
      <c r="P736" s="78" t="n">
        <f aca="false">Childcare!$D736</f>
        <v>0</v>
      </c>
      <c r="Q736" s="78" t="n">
        <f aca="false">Loan_01!$E736</f>
        <v>0</v>
      </c>
      <c r="R736" s="78" t="n">
        <f aca="false">Loan_02!$E736</f>
        <v>0</v>
      </c>
      <c r="S736" s="78" t="n">
        <f aca="false">(-1)*SUM(Roth_01!$D736+Roth_02!$D736+IRA_01!$D736+IRA_02!$D736+Invest_01!$D736+Invest_02!$D736)</f>
        <v>-0</v>
      </c>
      <c r="T736" s="78" t="n">
        <f aca="false">(-1)*(IF(($B736&gt;Input!$O$24),0,Input!$O$30)+IF(($B736&gt;Input!$O$31),0,Input!$O$37)+IF(($B736&gt;Input!$O$38),0,Input!$O$44))</f>
        <v>-0</v>
      </c>
      <c r="U736" s="78" t="n">
        <f aca="false">IF(($AB735*(Input!$C$16/100)&gt;0),0,($AB735*(Input!$C$16/100)))</f>
        <v>0</v>
      </c>
      <c r="V736" s="78"/>
      <c r="W736" s="78" t="n">
        <f aca="false">IF(($N736+$O736+$P736+$Q736+$R736+$S736+$T736+$U736)&lt;0,($N736+$O736+$P736+$Q736+$R736+$S736+$T736+$U736),0)</f>
        <v>0</v>
      </c>
      <c r="X736" s="78"/>
      <c r="Y736" s="78" t="n">
        <f aca="false">IF(($N736+$O736+$P736+$Q736+$R736+$S736+$T736+$U736)&gt;=0,($N736+$O736+$P736+$Q736+$R736+$S736+$T736+$U736),0)</f>
        <v>0</v>
      </c>
      <c r="AA736" s="78" t="n">
        <f aca="false">IF(AND((($AB735+$W735-$U735)&lt;0),($Y736&gt;0)),($AA735-$K736)*(1+Input!$C$18/(12*100)),($AA735+$Y736-$K736)*(1+Input!$C$18/(12*100)))</f>
        <v>2.40827539036392E-009</v>
      </c>
      <c r="AB736" s="78" t="n">
        <f aca="false">IF(AND((($AB735+$W735-$U735)&lt;0),($Y736&gt;=0)),($AB735+$W735-$U735+$Y736)*(1+Input!$C$15/(12*100)),0)</f>
        <v>0</v>
      </c>
    </row>
    <row r="737" customFormat="false" ht="12.8" hidden="false" customHeight="false" outlineLevel="0" collapsed="false">
      <c r="A737" s="76" t="n">
        <v>733</v>
      </c>
      <c r="B737" s="77" t="n">
        <f aca="false">EOMONTH(Input!$C$7,A737)</f>
        <v>65227</v>
      </c>
      <c r="D737" s="76" t="n">
        <f aca="false">DATEDIF(Input!$C$23,$B737,"Y")</f>
        <v>101</v>
      </c>
      <c r="E737" s="76" t="n">
        <f aca="false">DATEDIF(Input!$G$23,$B737,"Y")</f>
        <v>101</v>
      </c>
      <c r="G737" s="78" t="n">
        <f aca="false">Salary_01!$L737</f>
        <v>0</v>
      </c>
      <c r="H737" s="78" t="n">
        <f aca="false">Salary_02!$L737</f>
        <v>0</v>
      </c>
      <c r="I737" s="78" t="n">
        <f aca="false">Retirement_Dist_01!$J737</f>
        <v>0</v>
      </c>
      <c r="J737" s="78" t="n">
        <f aca="false">Retirement_Dist_02!$J737</f>
        <v>0</v>
      </c>
      <c r="K737" s="78" t="n">
        <f aca="true">IF(AND(OR($B737&gt;Input!$C$31,$B737&gt;Input!$G$31),OR($B737&lt;Input!$C$25,$B737&lt;Input!$G$25)),(-1)*PMT(Input!$C$18/(100*12),(OFFSET($A$4, MAX( MATCH(Input!$C$25,$B$4:$B$1004,1), MATCH(Input!$G$25,$B$4:$B$1004,1)),0,1,1) - OFFSET($A$4, MIN( MATCH(Input!$C$31,$B$4:$B$1004,1), MATCH(Input!$G$31,$B$4:$B$1004,1)),0,1,1)),$AD$4,0,1),0)</f>
        <v>0</v>
      </c>
      <c r="L737" s="78" t="n">
        <f aca="false">IF(AND(($B737&lt;Input!$C$31),($B737&lt;Input!$G$31)),($G737+$H737+$I737+$J737),($G737+$H737+$I737+$J737+$K737))</f>
        <v>0</v>
      </c>
      <c r="M737" s="78" t="n">
        <f aca="false">Mortgage!$L737</f>
        <v>0</v>
      </c>
      <c r="N737" s="78" t="n">
        <f aca="false">$L737+$M737</f>
        <v>0</v>
      </c>
      <c r="O737" s="78" t="n">
        <f aca="false">IF(AND(($B737&lt;Input!$C$31),($B737&lt;Input!$G$31)),Expenses!$D737,(-1)*$N737)</f>
        <v>-0</v>
      </c>
      <c r="P737" s="78" t="n">
        <f aca="false">Childcare!$D737</f>
        <v>0</v>
      </c>
      <c r="Q737" s="78" t="n">
        <f aca="false">Loan_01!$E737</f>
        <v>0</v>
      </c>
      <c r="R737" s="78" t="n">
        <f aca="false">Loan_02!$E737</f>
        <v>0</v>
      </c>
      <c r="S737" s="78" t="n">
        <f aca="false">(-1)*SUM(Roth_01!$D737+Roth_02!$D737+IRA_01!$D737+IRA_02!$D737+Invest_01!$D737+Invest_02!$D737)</f>
        <v>-0</v>
      </c>
      <c r="T737" s="78" t="n">
        <f aca="false">(-1)*(IF(($B737&gt;Input!$O$24),0,Input!$O$30)+IF(($B737&gt;Input!$O$31),0,Input!$O$37)+IF(($B737&gt;Input!$O$38),0,Input!$O$44))</f>
        <v>-0</v>
      </c>
      <c r="U737" s="78" t="n">
        <f aca="false">IF(($AB736*(Input!$C$16/100)&gt;0),0,($AB736*(Input!$C$16/100)))</f>
        <v>0</v>
      </c>
      <c r="V737" s="78"/>
      <c r="W737" s="78" t="n">
        <f aca="false">IF(($N737+$O737+$P737+$Q737+$R737+$S737+$T737+$U737)&lt;0,($N737+$O737+$P737+$Q737+$R737+$S737+$T737+$U737),0)</f>
        <v>0</v>
      </c>
      <c r="X737" s="78"/>
      <c r="Y737" s="78" t="n">
        <f aca="false">IF(($N737+$O737+$P737+$Q737+$R737+$S737+$T737+$U737)&gt;=0,($N737+$O737+$P737+$Q737+$R737+$S737+$T737+$U737),0)</f>
        <v>0</v>
      </c>
      <c r="AA737" s="78" t="n">
        <f aca="false">IF(AND((($AB736+$W736-$U736)&lt;0),($Y737&gt;0)),($AA736-$K737)*(1+Input!$C$18/(12*100)),($AA736+$Y737-$K737)*(1+Input!$C$18/(12*100)))</f>
        <v>2.40837573517186E-009</v>
      </c>
      <c r="AB737" s="78" t="n">
        <f aca="false">IF(AND((($AB736+$W736-$U736)&lt;0),($Y737&gt;=0)),($AB736+$W736-$U736+$Y737)*(1+Input!$C$15/(12*100)),0)</f>
        <v>0</v>
      </c>
    </row>
    <row r="738" customFormat="false" ht="12.8" hidden="false" customHeight="false" outlineLevel="0" collapsed="false">
      <c r="A738" s="76" t="n">
        <v>734</v>
      </c>
      <c r="B738" s="77" t="n">
        <f aca="false">EOMONTH(Input!$C$7,A738)</f>
        <v>65258</v>
      </c>
      <c r="D738" s="76" t="n">
        <f aca="false">DATEDIF(Input!$C$23,$B738,"Y")</f>
        <v>101</v>
      </c>
      <c r="E738" s="76" t="n">
        <f aca="false">DATEDIF(Input!$G$23,$B738,"Y")</f>
        <v>101</v>
      </c>
      <c r="G738" s="78" t="n">
        <f aca="false">Salary_01!$L738</f>
        <v>0</v>
      </c>
      <c r="H738" s="78" t="n">
        <f aca="false">Salary_02!$L738</f>
        <v>0</v>
      </c>
      <c r="I738" s="78" t="n">
        <f aca="false">Retirement_Dist_01!$J738</f>
        <v>0</v>
      </c>
      <c r="J738" s="78" t="n">
        <f aca="false">Retirement_Dist_02!$J738</f>
        <v>0</v>
      </c>
      <c r="K738" s="78" t="n">
        <f aca="true">IF(AND(OR($B738&gt;Input!$C$31,$B738&gt;Input!$G$31),OR($B738&lt;Input!$C$25,$B738&lt;Input!$G$25)),(-1)*PMT(Input!$C$18/(100*12),(OFFSET($A$4, MAX( MATCH(Input!$C$25,$B$4:$B$1004,1), MATCH(Input!$G$25,$B$4:$B$1004,1)),0,1,1) - OFFSET($A$4, MIN( MATCH(Input!$C$31,$B$4:$B$1004,1), MATCH(Input!$G$31,$B$4:$B$1004,1)),0,1,1)),$AD$4,0,1),0)</f>
        <v>0</v>
      </c>
      <c r="L738" s="78" t="n">
        <f aca="false">IF(AND(($B738&lt;Input!$C$31),($B738&lt;Input!$G$31)),($G738+$H738+$I738+$J738),($G738+$H738+$I738+$J738+$K738))</f>
        <v>0</v>
      </c>
      <c r="M738" s="78" t="n">
        <f aca="false">Mortgage!$L738</f>
        <v>0</v>
      </c>
      <c r="N738" s="78" t="n">
        <f aca="false">$L738+$M738</f>
        <v>0</v>
      </c>
      <c r="O738" s="78" t="n">
        <f aca="false">IF(AND(($B738&lt;Input!$C$31),($B738&lt;Input!$G$31)),Expenses!$D738,(-1)*$N738)</f>
        <v>-0</v>
      </c>
      <c r="P738" s="78" t="n">
        <f aca="false">Childcare!$D738</f>
        <v>0</v>
      </c>
      <c r="Q738" s="78" t="n">
        <f aca="false">Loan_01!$E738</f>
        <v>0</v>
      </c>
      <c r="R738" s="78" t="n">
        <f aca="false">Loan_02!$E738</f>
        <v>0</v>
      </c>
      <c r="S738" s="78" t="n">
        <f aca="false">(-1)*SUM(Roth_01!$D738+Roth_02!$D738+IRA_01!$D738+IRA_02!$D738+Invest_01!$D738+Invest_02!$D738)</f>
        <v>-0</v>
      </c>
      <c r="T738" s="78" t="n">
        <f aca="false">(-1)*(IF(($B738&gt;Input!$O$24),0,Input!$O$30)+IF(($B738&gt;Input!$O$31),0,Input!$O$37)+IF(($B738&gt;Input!$O$38),0,Input!$O$44))</f>
        <v>-0</v>
      </c>
      <c r="U738" s="78" t="n">
        <f aca="false">IF(($AB737*(Input!$C$16/100)&gt;0),0,($AB737*(Input!$C$16/100)))</f>
        <v>0</v>
      </c>
      <c r="V738" s="78"/>
      <c r="W738" s="78" t="n">
        <f aca="false">IF(($N738+$O738+$P738+$Q738+$R738+$S738+$T738+$U738)&lt;0,($N738+$O738+$P738+$Q738+$R738+$S738+$T738+$U738),0)</f>
        <v>0</v>
      </c>
      <c r="X738" s="78"/>
      <c r="Y738" s="78" t="n">
        <f aca="false">IF(($N738+$O738+$P738+$Q738+$R738+$S738+$T738+$U738)&gt;=0,($N738+$O738+$P738+$Q738+$R738+$S738+$T738+$U738),0)</f>
        <v>0</v>
      </c>
      <c r="AA738" s="78" t="n">
        <f aca="false">IF(AND((($AB737+$W737-$U737)&lt;0),($Y738&gt;0)),($AA737-$K738)*(1+Input!$C$18/(12*100)),($AA737+$Y738-$K738)*(1+Input!$C$18/(12*100)))</f>
        <v>2.40847608416082E-009</v>
      </c>
      <c r="AB738" s="78" t="n">
        <f aca="false">IF(AND((($AB737+$W737-$U737)&lt;0),($Y738&gt;=0)),($AB737+$W737-$U737+$Y738)*(1+Input!$C$15/(12*100)),0)</f>
        <v>0</v>
      </c>
    </row>
    <row r="739" customFormat="false" ht="12.8" hidden="false" customHeight="false" outlineLevel="0" collapsed="false">
      <c r="A739" s="76" t="n">
        <v>735</v>
      </c>
      <c r="B739" s="77" t="n">
        <f aca="false">EOMONTH(Input!$C$7,A739)</f>
        <v>65288</v>
      </c>
      <c r="D739" s="76" t="n">
        <f aca="false">DATEDIF(Input!$C$23,$B739,"Y")</f>
        <v>101</v>
      </c>
      <c r="E739" s="76" t="n">
        <f aca="false">DATEDIF(Input!$G$23,$B739,"Y")</f>
        <v>101</v>
      </c>
      <c r="G739" s="78" t="n">
        <f aca="false">Salary_01!$L739</f>
        <v>0</v>
      </c>
      <c r="H739" s="78" t="n">
        <f aca="false">Salary_02!$L739</f>
        <v>0</v>
      </c>
      <c r="I739" s="78" t="n">
        <f aca="false">Retirement_Dist_01!$J739</f>
        <v>0</v>
      </c>
      <c r="J739" s="78" t="n">
        <f aca="false">Retirement_Dist_02!$J739</f>
        <v>0</v>
      </c>
      <c r="K739" s="78" t="n">
        <f aca="true">IF(AND(OR($B739&gt;Input!$C$31,$B739&gt;Input!$G$31),OR($B739&lt;Input!$C$25,$B739&lt;Input!$G$25)),(-1)*PMT(Input!$C$18/(100*12),(OFFSET($A$4, MAX( MATCH(Input!$C$25,$B$4:$B$1004,1), MATCH(Input!$G$25,$B$4:$B$1004,1)),0,1,1) - OFFSET($A$4, MIN( MATCH(Input!$C$31,$B$4:$B$1004,1), MATCH(Input!$G$31,$B$4:$B$1004,1)),0,1,1)),$AD$4,0,1),0)</f>
        <v>0</v>
      </c>
      <c r="L739" s="78" t="n">
        <f aca="false">IF(AND(($B739&lt;Input!$C$31),($B739&lt;Input!$G$31)),($G739+$H739+$I739+$J739),($G739+$H739+$I739+$J739+$K739))</f>
        <v>0</v>
      </c>
      <c r="M739" s="78" t="n">
        <f aca="false">Mortgage!$L739</f>
        <v>0</v>
      </c>
      <c r="N739" s="78" t="n">
        <f aca="false">$L739+$M739</f>
        <v>0</v>
      </c>
      <c r="O739" s="78" t="n">
        <f aca="false">IF(AND(($B739&lt;Input!$C$31),($B739&lt;Input!$G$31)),Expenses!$D739,(-1)*$N739)</f>
        <v>-0</v>
      </c>
      <c r="P739" s="78" t="n">
        <f aca="false">Childcare!$D739</f>
        <v>0</v>
      </c>
      <c r="Q739" s="78" t="n">
        <f aca="false">Loan_01!$E739</f>
        <v>0</v>
      </c>
      <c r="R739" s="78" t="n">
        <f aca="false">Loan_02!$E739</f>
        <v>0</v>
      </c>
      <c r="S739" s="78" t="n">
        <f aca="false">(-1)*SUM(Roth_01!$D739+Roth_02!$D739+IRA_01!$D739+IRA_02!$D739+Invest_01!$D739+Invest_02!$D739)</f>
        <v>-0</v>
      </c>
      <c r="T739" s="78" t="n">
        <f aca="false">(-1)*(IF(($B739&gt;Input!$O$24),0,Input!$O$30)+IF(($B739&gt;Input!$O$31),0,Input!$O$37)+IF(($B739&gt;Input!$O$38),0,Input!$O$44))</f>
        <v>-0</v>
      </c>
      <c r="U739" s="78" t="n">
        <f aca="false">IF(($AB738*(Input!$C$16/100)&gt;0),0,($AB738*(Input!$C$16/100)))</f>
        <v>0</v>
      </c>
      <c r="V739" s="78"/>
      <c r="W739" s="78" t="n">
        <f aca="false">IF(($N739+$O739+$P739+$Q739+$R739+$S739+$T739+$U739)&lt;0,($N739+$O739+$P739+$Q739+$R739+$S739+$T739+$U739),0)</f>
        <v>0</v>
      </c>
      <c r="X739" s="78"/>
      <c r="Y739" s="78" t="n">
        <f aca="false">IF(($N739+$O739+$P739+$Q739+$R739+$S739+$T739+$U739)&gt;=0,($N739+$O739+$P739+$Q739+$R739+$S739+$T739+$U739),0)</f>
        <v>0</v>
      </c>
      <c r="AA739" s="78" t="n">
        <f aca="false">IF(AND((($AB738+$W738-$U738)&lt;0),($Y739&gt;0)),($AA738-$K739)*(1+Input!$C$18/(12*100)),($AA738+$Y739-$K739)*(1+Input!$C$18/(12*100)))</f>
        <v>2.40857643733099E-009</v>
      </c>
      <c r="AB739" s="78" t="n">
        <f aca="false">IF(AND((($AB738+$W738-$U738)&lt;0),($Y739&gt;=0)),($AB738+$W738-$U738+$Y739)*(1+Input!$C$15/(12*100)),0)</f>
        <v>0</v>
      </c>
    </row>
    <row r="740" customFormat="false" ht="12.8" hidden="false" customHeight="false" outlineLevel="0" collapsed="false">
      <c r="A740" s="76" t="n">
        <v>736</v>
      </c>
      <c r="B740" s="77" t="n">
        <f aca="false">EOMONTH(Input!$C$7,A740)</f>
        <v>65319</v>
      </c>
      <c r="D740" s="76" t="n">
        <f aca="false">DATEDIF(Input!$C$23,$B740,"Y")</f>
        <v>101</v>
      </c>
      <c r="E740" s="76" t="n">
        <f aca="false">DATEDIF(Input!$G$23,$B740,"Y")</f>
        <v>101</v>
      </c>
      <c r="G740" s="78" t="n">
        <f aca="false">Salary_01!$L740</f>
        <v>0</v>
      </c>
      <c r="H740" s="78" t="n">
        <f aca="false">Salary_02!$L740</f>
        <v>0</v>
      </c>
      <c r="I740" s="78" t="n">
        <f aca="false">Retirement_Dist_01!$J740</f>
        <v>0</v>
      </c>
      <c r="J740" s="78" t="n">
        <f aca="false">Retirement_Dist_02!$J740</f>
        <v>0</v>
      </c>
      <c r="K740" s="78" t="n">
        <f aca="true">IF(AND(OR($B740&gt;Input!$C$31,$B740&gt;Input!$G$31),OR($B740&lt;Input!$C$25,$B740&lt;Input!$G$25)),(-1)*PMT(Input!$C$18/(100*12),(OFFSET($A$4, MAX( MATCH(Input!$C$25,$B$4:$B$1004,1), MATCH(Input!$G$25,$B$4:$B$1004,1)),0,1,1) - OFFSET($A$4, MIN( MATCH(Input!$C$31,$B$4:$B$1004,1), MATCH(Input!$G$31,$B$4:$B$1004,1)),0,1,1)),$AD$4,0,1),0)</f>
        <v>0</v>
      </c>
      <c r="L740" s="78" t="n">
        <f aca="false">IF(AND(($B740&lt;Input!$C$31),($B740&lt;Input!$G$31)),($G740+$H740+$I740+$J740),($G740+$H740+$I740+$J740+$K740))</f>
        <v>0</v>
      </c>
      <c r="M740" s="78" t="n">
        <f aca="false">Mortgage!$L740</f>
        <v>0</v>
      </c>
      <c r="N740" s="78" t="n">
        <f aca="false">$L740+$M740</f>
        <v>0</v>
      </c>
      <c r="O740" s="78" t="n">
        <f aca="false">IF(AND(($B740&lt;Input!$C$31),($B740&lt;Input!$G$31)),Expenses!$D740,(-1)*$N740)</f>
        <v>-0</v>
      </c>
      <c r="P740" s="78" t="n">
        <f aca="false">Childcare!$D740</f>
        <v>0</v>
      </c>
      <c r="Q740" s="78" t="n">
        <f aca="false">Loan_01!$E740</f>
        <v>0</v>
      </c>
      <c r="R740" s="78" t="n">
        <f aca="false">Loan_02!$E740</f>
        <v>0</v>
      </c>
      <c r="S740" s="78" t="n">
        <f aca="false">(-1)*SUM(Roth_01!$D740+Roth_02!$D740+IRA_01!$D740+IRA_02!$D740+Invest_01!$D740+Invest_02!$D740)</f>
        <v>-0</v>
      </c>
      <c r="T740" s="78" t="n">
        <f aca="false">(-1)*(IF(($B740&gt;Input!$O$24),0,Input!$O$30)+IF(($B740&gt;Input!$O$31),0,Input!$O$37)+IF(($B740&gt;Input!$O$38),0,Input!$O$44))</f>
        <v>-0</v>
      </c>
      <c r="U740" s="78" t="n">
        <f aca="false">IF(($AB739*(Input!$C$16/100)&gt;0),0,($AB739*(Input!$C$16/100)))</f>
        <v>0</v>
      </c>
      <c r="V740" s="78"/>
      <c r="W740" s="78" t="n">
        <f aca="false">IF(($N740+$O740+$P740+$Q740+$R740+$S740+$T740+$U740)&lt;0,($N740+$O740+$P740+$Q740+$R740+$S740+$T740+$U740),0)</f>
        <v>0</v>
      </c>
      <c r="X740" s="78"/>
      <c r="Y740" s="78" t="n">
        <f aca="false">IF(($N740+$O740+$P740+$Q740+$R740+$S740+$T740+$U740)&gt;=0,($N740+$O740+$P740+$Q740+$R740+$S740+$T740+$U740),0)</f>
        <v>0</v>
      </c>
      <c r="AA740" s="78" t="n">
        <f aca="false">IF(AND((($AB739+$W739-$U739)&lt;0),($Y740&gt;0)),($AA739-$K740)*(1+Input!$C$18/(12*100)),($AA739+$Y740-$K740)*(1+Input!$C$18/(12*100)))</f>
        <v>2.40867679468255E-009</v>
      </c>
      <c r="AB740" s="78" t="n">
        <f aca="false">IF(AND((($AB739+$W739-$U739)&lt;0),($Y740&gt;=0)),($AB739+$W739-$U739+$Y740)*(1+Input!$C$15/(12*100)),0)</f>
        <v>0</v>
      </c>
    </row>
    <row r="741" customFormat="false" ht="12.8" hidden="false" customHeight="false" outlineLevel="0" collapsed="false">
      <c r="A741" s="76" t="n">
        <v>737</v>
      </c>
      <c r="B741" s="77" t="n">
        <f aca="false">EOMONTH(Input!$C$7,A741)</f>
        <v>65349</v>
      </c>
      <c r="D741" s="76" t="n">
        <f aca="false">DATEDIF(Input!$C$23,$B741,"Y")</f>
        <v>101</v>
      </c>
      <c r="E741" s="76" t="n">
        <f aca="false">DATEDIF(Input!$G$23,$B741,"Y")</f>
        <v>101</v>
      </c>
      <c r="G741" s="78" t="n">
        <f aca="false">Salary_01!$L741</f>
        <v>0</v>
      </c>
      <c r="H741" s="78" t="n">
        <f aca="false">Salary_02!$L741</f>
        <v>0</v>
      </c>
      <c r="I741" s="78" t="n">
        <f aca="false">Retirement_Dist_01!$J741</f>
        <v>0</v>
      </c>
      <c r="J741" s="78" t="n">
        <f aca="false">Retirement_Dist_02!$J741</f>
        <v>0</v>
      </c>
      <c r="K741" s="78" t="n">
        <f aca="true">IF(AND(OR($B741&gt;Input!$C$31,$B741&gt;Input!$G$31),OR($B741&lt;Input!$C$25,$B741&lt;Input!$G$25)),(-1)*PMT(Input!$C$18/(100*12),(OFFSET($A$4, MAX( MATCH(Input!$C$25,$B$4:$B$1004,1), MATCH(Input!$G$25,$B$4:$B$1004,1)),0,1,1) - OFFSET($A$4, MIN( MATCH(Input!$C$31,$B$4:$B$1004,1), MATCH(Input!$G$31,$B$4:$B$1004,1)),0,1,1)),$AD$4,0,1),0)</f>
        <v>0</v>
      </c>
      <c r="L741" s="78" t="n">
        <f aca="false">IF(AND(($B741&lt;Input!$C$31),($B741&lt;Input!$G$31)),($G741+$H741+$I741+$J741),($G741+$H741+$I741+$J741+$K741))</f>
        <v>0</v>
      </c>
      <c r="M741" s="78" t="n">
        <f aca="false">Mortgage!$L741</f>
        <v>0</v>
      </c>
      <c r="N741" s="78" t="n">
        <f aca="false">$L741+$M741</f>
        <v>0</v>
      </c>
      <c r="O741" s="78" t="n">
        <f aca="false">IF(AND(($B741&lt;Input!$C$31),($B741&lt;Input!$G$31)),Expenses!$D741,(-1)*$N741)</f>
        <v>-0</v>
      </c>
      <c r="P741" s="78" t="n">
        <f aca="false">Childcare!$D741</f>
        <v>0</v>
      </c>
      <c r="Q741" s="78" t="n">
        <f aca="false">Loan_01!$E741</f>
        <v>0</v>
      </c>
      <c r="R741" s="78" t="n">
        <f aca="false">Loan_02!$E741</f>
        <v>0</v>
      </c>
      <c r="S741" s="78" t="n">
        <f aca="false">(-1)*SUM(Roth_01!$D741+Roth_02!$D741+IRA_01!$D741+IRA_02!$D741+Invest_01!$D741+Invest_02!$D741)</f>
        <v>-0</v>
      </c>
      <c r="T741" s="78" t="n">
        <f aca="false">(-1)*(IF(($B741&gt;Input!$O$24),0,Input!$O$30)+IF(($B741&gt;Input!$O$31),0,Input!$O$37)+IF(($B741&gt;Input!$O$38),0,Input!$O$44))</f>
        <v>-0</v>
      </c>
      <c r="U741" s="78" t="n">
        <f aca="false">IF(($AB740*(Input!$C$16/100)&gt;0),0,($AB740*(Input!$C$16/100)))</f>
        <v>0</v>
      </c>
      <c r="V741" s="78"/>
      <c r="W741" s="78" t="n">
        <f aca="false">IF(($N741+$O741+$P741+$Q741+$R741+$S741+$T741+$U741)&lt;0,($N741+$O741+$P741+$Q741+$R741+$S741+$T741+$U741),0)</f>
        <v>0</v>
      </c>
      <c r="X741" s="78"/>
      <c r="Y741" s="78" t="n">
        <f aca="false">IF(($N741+$O741+$P741+$Q741+$R741+$S741+$T741+$U741)&gt;=0,($N741+$O741+$P741+$Q741+$R741+$S741+$T741+$U741),0)</f>
        <v>0</v>
      </c>
      <c r="AA741" s="78" t="n">
        <f aca="false">IF(AND((($AB740+$W740-$U740)&lt;0),($Y741&gt;0)),($AA740-$K741)*(1+Input!$C$18/(12*100)),($AA740+$Y741-$K741)*(1+Input!$C$18/(12*100)))</f>
        <v>2.40877715621566E-009</v>
      </c>
      <c r="AB741" s="78" t="n">
        <f aca="false">IF(AND((($AB740+$W740-$U740)&lt;0),($Y741&gt;=0)),($AB740+$W740-$U740+$Y741)*(1+Input!$C$15/(12*100)),0)</f>
        <v>0</v>
      </c>
    </row>
    <row r="742" customFormat="false" ht="12.8" hidden="false" customHeight="false" outlineLevel="0" collapsed="false">
      <c r="A742" s="76" t="n">
        <v>738</v>
      </c>
      <c r="B742" s="77" t="n">
        <f aca="false">EOMONTH(Input!$C$7,A742)</f>
        <v>65380</v>
      </c>
      <c r="D742" s="76" t="n">
        <f aca="false">DATEDIF(Input!$C$23,$B742,"Y")</f>
        <v>101</v>
      </c>
      <c r="E742" s="76" t="n">
        <f aca="false">DATEDIF(Input!$G$23,$B742,"Y")</f>
        <v>101</v>
      </c>
      <c r="G742" s="78" t="n">
        <f aca="false">Salary_01!$L742</f>
        <v>0</v>
      </c>
      <c r="H742" s="78" t="n">
        <f aca="false">Salary_02!$L742</f>
        <v>0</v>
      </c>
      <c r="I742" s="78" t="n">
        <f aca="false">Retirement_Dist_01!$J742</f>
        <v>0</v>
      </c>
      <c r="J742" s="78" t="n">
        <f aca="false">Retirement_Dist_02!$J742</f>
        <v>0</v>
      </c>
      <c r="K742" s="78" t="n">
        <f aca="true">IF(AND(OR($B742&gt;Input!$C$31,$B742&gt;Input!$G$31),OR($B742&lt;Input!$C$25,$B742&lt;Input!$G$25)),(-1)*PMT(Input!$C$18/(100*12),(OFFSET($A$4, MAX( MATCH(Input!$C$25,$B$4:$B$1004,1), MATCH(Input!$G$25,$B$4:$B$1004,1)),0,1,1) - OFFSET($A$4, MIN( MATCH(Input!$C$31,$B$4:$B$1004,1), MATCH(Input!$G$31,$B$4:$B$1004,1)),0,1,1)),$AD$4,0,1),0)</f>
        <v>0</v>
      </c>
      <c r="L742" s="78" t="n">
        <f aca="false">IF(AND(($B742&lt;Input!$C$31),($B742&lt;Input!$G$31)),($G742+$H742+$I742+$J742),($G742+$H742+$I742+$J742+$K742))</f>
        <v>0</v>
      </c>
      <c r="M742" s="78" t="n">
        <f aca="false">Mortgage!$L742</f>
        <v>0</v>
      </c>
      <c r="N742" s="78" t="n">
        <f aca="false">$L742+$M742</f>
        <v>0</v>
      </c>
      <c r="O742" s="78" t="n">
        <f aca="false">IF(AND(($B742&lt;Input!$C$31),($B742&lt;Input!$G$31)),Expenses!$D742,(-1)*$N742)</f>
        <v>-0</v>
      </c>
      <c r="P742" s="78" t="n">
        <f aca="false">Childcare!$D742</f>
        <v>0</v>
      </c>
      <c r="Q742" s="78" t="n">
        <f aca="false">Loan_01!$E742</f>
        <v>0</v>
      </c>
      <c r="R742" s="78" t="n">
        <f aca="false">Loan_02!$E742</f>
        <v>0</v>
      </c>
      <c r="S742" s="78" t="n">
        <f aca="false">(-1)*SUM(Roth_01!$D742+Roth_02!$D742+IRA_01!$D742+IRA_02!$D742+Invest_01!$D742+Invest_02!$D742)</f>
        <v>-0</v>
      </c>
      <c r="T742" s="78" t="n">
        <f aca="false">(-1)*(IF(($B742&gt;Input!$O$24),0,Input!$O$30)+IF(($B742&gt;Input!$O$31),0,Input!$O$37)+IF(($B742&gt;Input!$O$38),0,Input!$O$44))</f>
        <v>-0</v>
      </c>
      <c r="U742" s="78" t="n">
        <f aca="false">IF(($AB741*(Input!$C$16/100)&gt;0),0,($AB741*(Input!$C$16/100)))</f>
        <v>0</v>
      </c>
      <c r="V742" s="78"/>
      <c r="W742" s="78" t="n">
        <f aca="false">IF(($N742+$O742+$P742+$Q742+$R742+$S742+$T742+$U742)&lt;0,($N742+$O742+$P742+$Q742+$R742+$S742+$T742+$U742),0)</f>
        <v>0</v>
      </c>
      <c r="X742" s="78"/>
      <c r="Y742" s="78" t="n">
        <f aca="false">IF(($N742+$O742+$P742+$Q742+$R742+$S742+$T742+$U742)&gt;=0,($N742+$O742+$P742+$Q742+$R742+$S742+$T742+$U742),0)</f>
        <v>0</v>
      </c>
      <c r="AA742" s="78" t="n">
        <f aca="false">IF(AND((($AB741+$W741-$U741)&lt;0),($Y742&gt;0)),($AA741-$K742)*(1+Input!$C$18/(12*100)),($AA741+$Y742-$K742)*(1+Input!$C$18/(12*100)))</f>
        <v>2.4088775219305E-009</v>
      </c>
      <c r="AB742" s="78" t="n">
        <f aca="false">IF(AND((($AB741+$W741-$U741)&lt;0),($Y742&gt;=0)),($AB741+$W741-$U741+$Y742)*(1+Input!$C$15/(12*100)),0)</f>
        <v>0</v>
      </c>
    </row>
    <row r="743" customFormat="false" ht="12.8" hidden="false" customHeight="false" outlineLevel="0" collapsed="false">
      <c r="A743" s="76" t="n">
        <v>739</v>
      </c>
      <c r="B743" s="77" t="n">
        <f aca="false">EOMONTH(Input!$C$7,A743)</f>
        <v>65411</v>
      </c>
      <c r="D743" s="76" t="n">
        <f aca="false">DATEDIF(Input!$C$23,$B743,"Y")</f>
        <v>101</v>
      </c>
      <c r="E743" s="76" t="n">
        <f aca="false">DATEDIF(Input!$G$23,$B743,"Y")</f>
        <v>101</v>
      </c>
      <c r="G743" s="78" t="n">
        <f aca="false">Salary_01!$L743</f>
        <v>0</v>
      </c>
      <c r="H743" s="78" t="n">
        <f aca="false">Salary_02!$L743</f>
        <v>0</v>
      </c>
      <c r="I743" s="78" t="n">
        <f aca="false">Retirement_Dist_01!$J743</f>
        <v>0</v>
      </c>
      <c r="J743" s="78" t="n">
        <f aca="false">Retirement_Dist_02!$J743</f>
        <v>0</v>
      </c>
      <c r="K743" s="78" t="n">
        <f aca="true">IF(AND(OR($B743&gt;Input!$C$31,$B743&gt;Input!$G$31),OR($B743&lt;Input!$C$25,$B743&lt;Input!$G$25)),(-1)*PMT(Input!$C$18/(100*12),(OFFSET($A$4, MAX( MATCH(Input!$C$25,$B$4:$B$1004,1), MATCH(Input!$G$25,$B$4:$B$1004,1)),0,1,1) - OFFSET($A$4, MIN( MATCH(Input!$C$31,$B$4:$B$1004,1), MATCH(Input!$G$31,$B$4:$B$1004,1)),0,1,1)),$AD$4,0,1),0)</f>
        <v>0</v>
      </c>
      <c r="L743" s="78" t="n">
        <f aca="false">IF(AND(($B743&lt;Input!$C$31),($B743&lt;Input!$G$31)),($G743+$H743+$I743+$J743),($G743+$H743+$I743+$J743+$K743))</f>
        <v>0</v>
      </c>
      <c r="M743" s="78" t="n">
        <f aca="false">Mortgage!$L743</f>
        <v>0</v>
      </c>
      <c r="N743" s="78" t="n">
        <f aca="false">$L743+$M743</f>
        <v>0</v>
      </c>
      <c r="O743" s="78" t="n">
        <f aca="false">IF(AND(($B743&lt;Input!$C$31),($B743&lt;Input!$G$31)),Expenses!$D743,(-1)*$N743)</f>
        <v>-0</v>
      </c>
      <c r="P743" s="78" t="n">
        <f aca="false">Childcare!$D743</f>
        <v>0</v>
      </c>
      <c r="Q743" s="78" t="n">
        <f aca="false">Loan_01!$E743</f>
        <v>0</v>
      </c>
      <c r="R743" s="78" t="n">
        <f aca="false">Loan_02!$E743</f>
        <v>0</v>
      </c>
      <c r="S743" s="78" t="n">
        <f aca="false">(-1)*SUM(Roth_01!$D743+Roth_02!$D743+IRA_01!$D743+IRA_02!$D743+Invest_01!$D743+Invest_02!$D743)</f>
        <v>-0</v>
      </c>
      <c r="T743" s="78" t="n">
        <f aca="false">(-1)*(IF(($B743&gt;Input!$O$24),0,Input!$O$30)+IF(($B743&gt;Input!$O$31),0,Input!$O$37)+IF(($B743&gt;Input!$O$38),0,Input!$O$44))</f>
        <v>-0</v>
      </c>
      <c r="U743" s="78" t="n">
        <f aca="false">IF(($AB742*(Input!$C$16/100)&gt;0),0,($AB742*(Input!$C$16/100)))</f>
        <v>0</v>
      </c>
      <c r="V743" s="78"/>
      <c r="W743" s="78" t="n">
        <f aca="false">IF(($N743+$O743+$P743+$Q743+$R743+$S743+$T743+$U743)&lt;0,($N743+$O743+$P743+$Q743+$R743+$S743+$T743+$U743),0)</f>
        <v>0</v>
      </c>
      <c r="X743" s="78"/>
      <c r="Y743" s="78" t="n">
        <f aca="false">IF(($N743+$O743+$P743+$Q743+$R743+$S743+$T743+$U743)&gt;=0,($N743+$O743+$P743+$Q743+$R743+$S743+$T743+$U743),0)</f>
        <v>0</v>
      </c>
      <c r="AA743" s="78" t="n">
        <f aca="false">IF(AND((($AB742+$W742-$U742)&lt;0),($Y743&gt;0)),($AA742-$K743)*(1+Input!$C$18/(12*100)),($AA742+$Y743-$K743)*(1+Input!$C$18/(12*100)))</f>
        <v>2.40897789182725E-009</v>
      </c>
      <c r="AB743" s="78" t="n">
        <f aca="false">IF(AND((($AB742+$W742-$U742)&lt;0),($Y743&gt;=0)),($AB742+$W742-$U742+$Y743)*(1+Input!$C$15/(12*100)),0)</f>
        <v>0</v>
      </c>
    </row>
    <row r="744" customFormat="false" ht="12.8" hidden="false" customHeight="false" outlineLevel="0" collapsed="false">
      <c r="A744" s="76" t="n">
        <v>740</v>
      </c>
      <c r="B744" s="77" t="n">
        <f aca="false">EOMONTH(Input!$C$7,A744)</f>
        <v>65439</v>
      </c>
      <c r="D744" s="76" t="n">
        <f aca="false">DATEDIF(Input!$C$23,$B744,"Y")</f>
        <v>101</v>
      </c>
      <c r="E744" s="76" t="n">
        <f aca="false">DATEDIF(Input!$G$23,$B744,"Y")</f>
        <v>101</v>
      </c>
      <c r="G744" s="78" t="n">
        <f aca="false">Salary_01!$L744</f>
        <v>0</v>
      </c>
      <c r="H744" s="78" t="n">
        <f aca="false">Salary_02!$L744</f>
        <v>0</v>
      </c>
      <c r="I744" s="78" t="n">
        <f aca="false">Retirement_Dist_01!$J744</f>
        <v>0</v>
      </c>
      <c r="J744" s="78" t="n">
        <f aca="false">Retirement_Dist_02!$J744</f>
        <v>0</v>
      </c>
      <c r="K744" s="78" t="n">
        <f aca="true">IF(AND(OR($B744&gt;Input!$C$31,$B744&gt;Input!$G$31),OR($B744&lt;Input!$C$25,$B744&lt;Input!$G$25)),(-1)*PMT(Input!$C$18/(100*12),(OFFSET($A$4, MAX( MATCH(Input!$C$25,$B$4:$B$1004,1), MATCH(Input!$G$25,$B$4:$B$1004,1)),0,1,1) - OFFSET($A$4, MIN( MATCH(Input!$C$31,$B$4:$B$1004,1), MATCH(Input!$G$31,$B$4:$B$1004,1)),0,1,1)),$AD$4,0,1),0)</f>
        <v>0</v>
      </c>
      <c r="L744" s="78" t="n">
        <f aca="false">IF(AND(($B744&lt;Input!$C$31),($B744&lt;Input!$G$31)),($G744+$H744+$I744+$J744),($G744+$H744+$I744+$J744+$K744))</f>
        <v>0</v>
      </c>
      <c r="M744" s="78" t="n">
        <f aca="false">Mortgage!$L744</f>
        <v>0</v>
      </c>
      <c r="N744" s="78" t="n">
        <f aca="false">$L744+$M744</f>
        <v>0</v>
      </c>
      <c r="O744" s="78" t="n">
        <f aca="false">IF(AND(($B744&lt;Input!$C$31),($B744&lt;Input!$G$31)),Expenses!$D744,(-1)*$N744)</f>
        <v>-0</v>
      </c>
      <c r="P744" s="78" t="n">
        <f aca="false">Childcare!$D744</f>
        <v>0</v>
      </c>
      <c r="Q744" s="78" t="n">
        <f aca="false">Loan_01!$E744</f>
        <v>0</v>
      </c>
      <c r="R744" s="78" t="n">
        <f aca="false">Loan_02!$E744</f>
        <v>0</v>
      </c>
      <c r="S744" s="78" t="n">
        <f aca="false">(-1)*SUM(Roth_01!$D744+Roth_02!$D744+IRA_01!$D744+IRA_02!$D744+Invest_01!$D744+Invest_02!$D744)</f>
        <v>-0</v>
      </c>
      <c r="T744" s="78" t="n">
        <f aca="false">(-1)*(IF(($B744&gt;Input!$O$24),0,Input!$O$30)+IF(($B744&gt;Input!$O$31),0,Input!$O$37)+IF(($B744&gt;Input!$O$38),0,Input!$O$44))</f>
        <v>-0</v>
      </c>
      <c r="U744" s="78" t="n">
        <f aca="false">IF(($AB743*(Input!$C$16/100)&gt;0),0,($AB743*(Input!$C$16/100)))</f>
        <v>0</v>
      </c>
      <c r="V744" s="78"/>
      <c r="W744" s="78" t="n">
        <f aca="false">IF(($N744+$O744+$P744+$Q744+$R744+$S744+$T744+$U744)&lt;0,($N744+$O744+$P744+$Q744+$R744+$S744+$T744+$U744),0)</f>
        <v>0</v>
      </c>
      <c r="X744" s="78"/>
      <c r="Y744" s="78" t="n">
        <f aca="false">IF(($N744+$O744+$P744+$Q744+$R744+$S744+$T744+$U744)&gt;=0,($N744+$O744+$P744+$Q744+$R744+$S744+$T744+$U744),0)</f>
        <v>0</v>
      </c>
      <c r="AA744" s="78" t="n">
        <f aca="false">IF(AND((($AB743+$W743-$U743)&lt;0),($Y744&gt;0)),($AA743-$K744)*(1+Input!$C$18/(12*100)),($AA743+$Y744-$K744)*(1+Input!$C$18/(12*100)))</f>
        <v>2.40907826590608E-009</v>
      </c>
      <c r="AB744" s="78" t="n">
        <f aca="false">IF(AND((($AB743+$W743-$U743)&lt;0),($Y744&gt;=0)),($AB743+$W743-$U743+$Y744)*(1+Input!$C$15/(12*100)),0)</f>
        <v>0</v>
      </c>
    </row>
    <row r="745" customFormat="false" ht="12.8" hidden="false" customHeight="false" outlineLevel="0" collapsed="false">
      <c r="A745" s="76" t="n">
        <v>741</v>
      </c>
      <c r="B745" s="77" t="n">
        <f aca="false">EOMONTH(Input!$C$7,A745)</f>
        <v>65470</v>
      </c>
      <c r="D745" s="76" t="n">
        <f aca="false">DATEDIF(Input!$C$23,$B745,"Y")</f>
        <v>101</v>
      </c>
      <c r="E745" s="76" t="n">
        <f aca="false">DATEDIF(Input!$G$23,$B745,"Y")</f>
        <v>101</v>
      </c>
      <c r="G745" s="78" t="n">
        <f aca="false">Salary_01!$L745</f>
        <v>0</v>
      </c>
      <c r="H745" s="78" t="n">
        <f aca="false">Salary_02!$L745</f>
        <v>0</v>
      </c>
      <c r="I745" s="78" t="n">
        <f aca="false">Retirement_Dist_01!$J745</f>
        <v>0</v>
      </c>
      <c r="J745" s="78" t="n">
        <f aca="false">Retirement_Dist_02!$J745</f>
        <v>0</v>
      </c>
      <c r="K745" s="78" t="n">
        <f aca="true">IF(AND(OR($B745&gt;Input!$C$31,$B745&gt;Input!$G$31),OR($B745&lt;Input!$C$25,$B745&lt;Input!$G$25)),(-1)*PMT(Input!$C$18/(100*12),(OFFSET($A$4, MAX( MATCH(Input!$C$25,$B$4:$B$1004,1), MATCH(Input!$G$25,$B$4:$B$1004,1)),0,1,1) - OFFSET($A$4, MIN( MATCH(Input!$C$31,$B$4:$B$1004,1), MATCH(Input!$G$31,$B$4:$B$1004,1)),0,1,1)),$AD$4,0,1),0)</f>
        <v>0</v>
      </c>
      <c r="L745" s="78" t="n">
        <f aca="false">IF(AND(($B745&lt;Input!$C$31),($B745&lt;Input!$G$31)),($G745+$H745+$I745+$J745),($G745+$H745+$I745+$J745+$K745))</f>
        <v>0</v>
      </c>
      <c r="M745" s="78" t="n">
        <f aca="false">Mortgage!$L745</f>
        <v>0</v>
      </c>
      <c r="N745" s="78" t="n">
        <f aca="false">$L745+$M745</f>
        <v>0</v>
      </c>
      <c r="O745" s="78" t="n">
        <f aca="false">IF(AND(($B745&lt;Input!$C$31),($B745&lt;Input!$G$31)),Expenses!$D745,(-1)*$N745)</f>
        <v>-0</v>
      </c>
      <c r="P745" s="78" t="n">
        <f aca="false">Childcare!$D745</f>
        <v>0</v>
      </c>
      <c r="Q745" s="78" t="n">
        <f aca="false">Loan_01!$E745</f>
        <v>0</v>
      </c>
      <c r="R745" s="78" t="n">
        <f aca="false">Loan_02!$E745</f>
        <v>0</v>
      </c>
      <c r="S745" s="78" t="n">
        <f aca="false">(-1)*SUM(Roth_01!$D745+Roth_02!$D745+IRA_01!$D745+IRA_02!$D745+Invest_01!$D745+Invest_02!$D745)</f>
        <v>-0</v>
      </c>
      <c r="T745" s="78" t="n">
        <f aca="false">(-1)*(IF(($B745&gt;Input!$O$24),0,Input!$O$30)+IF(($B745&gt;Input!$O$31),0,Input!$O$37)+IF(($B745&gt;Input!$O$38),0,Input!$O$44))</f>
        <v>-0</v>
      </c>
      <c r="U745" s="78" t="n">
        <f aca="false">IF(($AB744*(Input!$C$16/100)&gt;0),0,($AB744*(Input!$C$16/100)))</f>
        <v>0</v>
      </c>
      <c r="V745" s="78"/>
      <c r="W745" s="78" t="n">
        <f aca="false">IF(($N745+$O745+$P745+$Q745+$R745+$S745+$T745+$U745)&lt;0,($N745+$O745+$P745+$Q745+$R745+$S745+$T745+$U745),0)</f>
        <v>0</v>
      </c>
      <c r="X745" s="78"/>
      <c r="Y745" s="78" t="n">
        <f aca="false">IF(($N745+$O745+$P745+$Q745+$R745+$S745+$T745+$U745)&gt;=0,($N745+$O745+$P745+$Q745+$R745+$S745+$T745+$U745),0)</f>
        <v>0</v>
      </c>
      <c r="AA745" s="78" t="n">
        <f aca="false">IF(AND((($AB744+$W744-$U744)&lt;0),($Y745&gt;0)),($AA744-$K745)*(1+Input!$C$18/(12*100)),($AA744+$Y745-$K745)*(1+Input!$C$18/(12*100)))</f>
        <v>2.40917864416716E-009</v>
      </c>
      <c r="AB745" s="78" t="n">
        <f aca="false">IF(AND((($AB744+$W744-$U744)&lt;0),($Y745&gt;=0)),($AB744+$W744-$U744+$Y745)*(1+Input!$C$15/(12*100)),0)</f>
        <v>0</v>
      </c>
    </row>
    <row r="746" customFormat="false" ht="12.8" hidden="false" customHeight="false" outlineLevel="0" collapsed="false">
      <c r="A746" s="76" t="n">
        <v>742</v>
      </c>
      <c r="B746" s="77" t="n">
        <f aca="false">EOMONTH(Input!$C$7,A746)</f>
        <v>65500</v>
      </c>
      <c r="D746" s="76" t="n">
        <f aca="false">DATEDIF(Input!$C$23,$B746,"Y")</f>
        <v>101</v>
      </c>
      <c r="E746" s="76" t="n">
        <f aca="false">DATEDIF(Input!$G$23,$B746,"Y")</f>
        <v>101</v>
      </c>
      <c r="G746" s="78" t="n">
        <f aca="false">Salary_01!$L746</f>
        <v>0</v>
      </c>
      <c r="H746" s="78" t="n">
        <f aca="false">Salary_02!$L746</f>
        <v>0</v>
      </c>
      <c r="I746" s="78" t="n">
        <f aca="false">Retirement_Dist_01!$J746</f>
        <v>0</v>
      </c>
      <c r="J746" s="78" t="n">
        <f aca="false">Retirement_Dist_02!$J746</f>
        <v>0</v>
      </c>
      <c r="K746" s="78" t="n">
        <f aca="true">IF(AND(OR($B746&gt;Input!$C$31,$B746&gt;Input!$G$31),OR($B746&lt;Input!$C$25,$B746&lt;Input!$G$25)),(-1)*PMT(Input!$C$18/(100*12),(OFFSET($A$4, MAX( MATCH(Input!$C$25,$B$4:$B$1004,1), MATCH(Input!$G$25,$B$4:$B$1004,1)),0,1,1) - OFFSET($A$4, MIN( MATCH(Input!$C$31,$B$4:$B$1004,1), MATCH(Input!$G$31,$B$4:$B$1004,1)),0,1,1)),$AD$4,0,1),0)</f>
        <v>0</v>
      </c>
      <c r="L746" s="78" t="n">
        <f aca="false">IF(AND(($B746&lt;Input!$C$31),($B746&lt;Input!$G$31)),($G746+$H746+$I746+$J746),($G746+$H746+$I746+$J746+$K746))</f>
        <v>0</v>
      </c>
      <c r="M746" s="78" t="n">
        <f aca="false">Mortgage!$L746</f>
        <v>0</v>
      </c>
      <c r="N746" s="78" t="n">
        <f aca="false">$L746+$M746</f>
        <v>0</v>
      </c>
      <c r="O746" s="78" t="n">
        <f aca="false">IF(AND(($B746&lt;Input!$C$31),($B746&lt;Input!$G$31)),Expenses!$D746,(-1)*$N746)</f>
        <v>-0</v>
      </c>
      <c r="P746" s="78" t="n">
        <f aca="false">Childcare!$D746</f>
        <v>0</v>
      </c>
      <c r="Q746" s="78" t="n">
        <f aca="false">Loan_01!$E746</f>
        <v>0</v>
      </c>
      <c r="R746" s="78" t="n">
        <f aca="false">Loan_02!$E746</f>
        <v>0</v>
      </c>
      <c r="S746" s="78" t="n">
        <f aca="false">(-1)*SUM(Roth_01!$D746+Roth_02!$D746+IRA_01!$D746+IRA_02!$D746+Invest_01!$D746+Invest_02!$D746)</f>
        <v>-0</v>
      </c>
      <c r="T746" s="78" t="n">
        <f aca="false">(-1)*(IF(($B746&gt;Input!$O$24),0,Input!$O$30)+IF(($B746&gt;Input!$O$31),0,Input!$O$37)+IF(($B746&gt;Input!$O$38),0,Input!$O$44))</f>
        <v>-0</v>
      </c>
      <c r="U746" s="78" t="n">
        <f aca="false">IF(($AB745*(Input!$C$16/100)&gt;0),0,($AB745*(Input!$C$16/100)))</f>
        <v>0</v>
      </c>
      <c r="V746" s="78"/>
      <c r="W746" s="78" t="n">
        <f aca="false">IF(($N746+$O746+$P746+$Q746+$R746+$S746+$T746+$U746)&lt;0,($N746+$O746+$P746+$Q746+$R746+$S746+$T746+$U746),0)</f>
        <v>0</v>
      </c>
      <c r="X746" s="78"/>
      <c r="Y746" s="78" t="n">
        <f aca="false">IF(($N746+$O746+$P746+$Q746+$R746+$S746+$T746+$U746)&gt;=0,($N746+$O746+$P746+$Q746+$R746+$S746+$T746+$U746),0)</f>
        <v>0</v>
      </c>
      <c r="AA746" s="78" t="n">
        <f aca="false">IF(AND((($AB745+$W745-$U745)&lt;0),($Y746&gt;0)),($AA745-$K746)*(1+Input!$C$18/(12*100)),($AA745+$Y746-$K746)*(1+Input!$C$18/(12*100)))</f>
        <v>2.40927902661066E-009</v>
      </c>
      <c r="AB746" s="78" t="n">
        <f aca="false">IF(AND((($AB745+$W745-$U745)&lt;0),($Y746&gt;=0)),($AB745+$W745-$U745+$Y746)*(1+Input!$C$15/(12*100)),0)</f>
        <v>0</v>
      </c>
    </row>
    <row r="747" customFormat="false" ht="12.8" hidden="false" customHeight="false" outlineLevel="0" collapsed="false">
      <c r="A747" s="76" t="n">
        <v>743</v>
      </c>
      <c r="B747" s="77" t="n">
        <f aca="false">EOMONTH(Input!$C$7,A747)</f>
        <v>65531</v>
      </c>
      <c r="D747" s="76" t="n">
        <f aca="false">DATEDIF(Input!$C$23,$B747,"Y")</f>
        <v>102</v>
      </c>
      <c r="E747" s="76" t="n">
        <f aca="false">DATEDIF(Input!$G$23,$B747,"Y")</f>
        <v>102</v>
      </c>
      <c r="G747" s="78" t="n">
        <f aca="false">Salary_01!$L747</f>
        <v>0</v>
      </c>
      <c r="H747" s="78" t="n">
        <f aca="false">Salary_02!$L747</f>
        <v>0</v>
      </c>
      <c r="I747" s="78" t="n">
        <f aca="false">Retirement_Dist_01!$J747</f>
        <v>0</v>
      </c>
      <c r="J747" s="78" t="n">
        <f aca="false">Retirement_Dist_02!$J747</f>
        <v>0</v>
      </c>
      <c r="K747" s="78" t="n">
        <f aca="true">IF(AND(OR($B747&gt;Input!$C$31,$B747&gt;Input!$G$31),OR($B747&lt;Input!$C$25,$B747&lt;Input!$G$25)),(-1)*PMT(Input!$C$18/(100*12),(OFFSET($A$4, MAX( MATCH(Input!$C$25,$B$4:$B$1004,1), MATCH(Input!$G$25,$B$4:$B$1004,1)),0,1,1) - OFFSET($A$4, MIN( MATCH(Input!$C$31,$B$4:$B$1004,1), MATCH(Input!$G$31,$B$4:$B$1004,1)),0,1,1)),$AD$4,0,1),0)</f>
        <v>0</v>
      </c>
      <c r="L747" s="78" t="n">
        <f aca="false">IF(AND(($B747&lt;Input!$C$31),($B747&lt;Input!$G$31)),($G747+$H747+$I747+$J747),($G747+$H747+$I747+$J747+$K747))</f>
        <v>0</v>
      </c>
      <c r="M747" s="78" t="n">
        <f aca="false">Mortgage!$L747</f>
        <v>0</v>
      </c>
      <c r="N747" s="78" t="n">
        <f aca="false">$L747+$M747</f>
        <v>0</v>
      </c>
      <c r="O747" s="78" t="n">
        <f aca="false">IF(AND(($B747&lt;Input!$C$31),($B747&lt;Input!$G$31)),Expenses!$D747,(-1)*$N747)</f>
        <v>-0</v>
      </c>
      <c r="P747" s="78" t="n">
        <f aca="false">Childcare!$D747</f>
        <v>0</v>
      </c>
      <c r="Q747" s="78" t="n">
        <f aca="false">Loan_01!$E747</f>
        <v>0</v>
      </c>
      <c r="R747" s="78" t="n">
        <f aca="false">Loan_02!$E747</f>
        <v>0</v>
      </c>
      <c r="S747" s="78" t="n">
        <f aca="false">(-1)*SUM(Roth_01!$D747+Roth_02!$D747+IRA_01!$D747+IRA_02!$D747+Invest_01!$D747+Invest_02!$D747)</f>
        <v>-0</v>
      </c>
      <c r="T747" s="78" t="n">
        <f aca="false">(-1)*(IF(($B747&gt;Input!$O$24),0,Input!$O$30)+IF(($B747&gt;Input!$O$31),0,Input!$O$37)+IF(($B747&gt;Input!$O$38),0,Input!$O$44))</f>
        <v>-0</v>
      </c>
      <c r="U747" s="78" t="n">
        <f aca="false">IF(($AB746*(Input!$C$16/100)&gt;0),0,($AB746*(Input!$C$16/100)))</f>
        <v>0</v>
      </c>
      <c r="V747" s="78"/>
      <c r="W747" s="78" t="n">
        <f aca="false">IF(($N747+$O747+$P747+$Q747+$R747+$S747+$T747+$U747)&lt;0,($N747+$O747+$P747+$Q747+$R747+$S747+$T747+$U747),0)</f>
        <v>0</v>
      </c>
      <c r="X747" s="78"/>
      <c r="Y747" s="78" t="n">
        <f aca="false">IF(($N747+$O747+$P747+$Q747+$R747+$S747+$T747+$U747)&gt;=0,($N747+$O747+$P747+$Q747+$R747+$S747+$T747+$U747),0)</f>
        <v>0</v>
      </c>
      <c r="AA747" s="78" t="n">
        <f aca="false">IF(AND((($AB746+$W746-$U746)&lt;0),($Y747&gt;0)),($AA746-$K747)*(1+Input!$C$18/(12*100)),($AA746+$Y747-$K747)*(1+Input!$C$18/(12*100)))</f>
        <v>2.40937941323677E-009</v>
      </c>
      <c r="AB747" s="78" t="n">
        <f aca="false">IF(AND((($AB746+$W746-$U746)&lt;0),($Y747&gt;=0)),($AB746+$W746-$U746+$Y747)*(1+Input!$C$15/(12*100)),0)</f>
        <v>0</v>
      </c>
    </row>
    <row r="748" customFormat="false" ht="12.8" hidden="false" customHeight="false" outlineLevel="0" collapsed="false">
      <c r="A748" s="76" t="n">
        <v>744</v>
      </c>
      <c r="B748" s="77" t="n">
        <f aca="false">EOMONTH(Input!$C$7,A748)</f>
        <v>65561</v>
      </c>
      <c r="D748" s="76" t="n">
        <f aca="false">DATEDIF(Input!$C$23,$B748,"Y")</f>
        <v>102</v>
      </c>
      <c r="E748" s="76" t="n">
        <f aca="false">DATEDIF(Input!$G$23,$B748,"Y")</f>
        <v>102</v>
      </c>
      <c r="G748" s="78" t="n">
        <f aca="false">Salary_01!$L748</f>
        <v>0</v>
      </c>
      <c r="H748" s="78" t="n">
        <f aca="false">Salary_02!$L748</f>
        <v>0</v>
      </c>
      <c r="I748" s="78" t="n">
        <f aca="false">Retirement_Dist_01!$J748</f>
        <v>0</v>
      </c>
      <c r="J748" s="78" t="n">
        <f aca="false">Retirement_Dist_02!$J748</f>
        <v>0</v>
      </c>
      <c r="K748" s="78" t="n">
        <f aca="true">IF(AND(OR($B748&gt;Input!$C$31,$B748&gt;Input!$G$31),OR($B748&lt;Input!$C$25,$B748&lt;Input!$G$25)),(-1)*PMT(Input!$C$18/(100*12),(OFFSET($A$4, MAX( MATCH(Input!$C$25,$B$4:$B$1004,1), MATCH(Input!$G$25,$B$4:$B$1004,1)),0,1,1) - OFFSET($A$4, MIN( MATCH(Input!$C$31,$B$4:$B$1004,1), MATCH(Input!$G$31,$B$4:$B$1004,1)),0,1,1)),$AD$4,0,1),0)</f>
        <v>0</v>
      </c>
      <c r="L748" s="78" t="n">
        <f aca="false">IF(AND(($B748&lt;Input!$C$31),($B748&lt;Input!$G$31)),($G748+$H748+$I748+$J748),($G748+$H748+$I748+$J748+$K748))</f>
        <v>0</v>
      </c>
      <c r="M748" s="78" t="n">
        <f aca="false">Mortgage!$L748</f>
        <v>0</v>
      </c>
      <c r="N748" s="78" t="n">
        <f aca="false">$L748+$M748</f>
        <v>0</v>
      </c>
      <c r="O748" s="78" t="n">
        <f aca="false">IF(AND(($B748&lt;Input!$C$31),($B748&lt;Input!$G$31)),Expenses!$D748,(-1)*$N748)</f>
        <v>-0</v>
      </c>
      <c r="P748" s="78" t="n">
        <f aca="false">Childcare!$D748</f>
        <v>0</v>
      </c>
      <c r="Q748" s="78" t="n">
        <f aca="false">Loan_01!$E748</f>
        <v>0</v>
      </c>
      <c r="R748" s="78" t="n">
        <f aca="false">Loan_02!$E748</f>
        <v>0</v>
      </c>
      <c r="S748" s="78" t="n">
        <f aca="false">(-1)*SUM(Roth_01!$D748+Roth_02!$D748+IRA_01!$D748+IRA_02!$D748+Invest_01!$D748+Invest_02!$D748)</f>
        <v>-0</v>
      </c>
      <c r="T748" s="78" t="n">
        <f aca="false">(-1)*(IF(($B748&gt;Input!$O$24),0,Input!$O$30)+IF(($B748&gt;Input!$O$31),0,Input!$O$37)+IF(($B748&gt;Input!$O$38),0,Input!$O$44))</f>
        <v>-0</v>
      </c>
      <c r="U748" s="78" t="n">
        <f aca="false">IF(($AB747*(Input!$C$16/100)&gt;0),0,($AB747*(Input!$C$16/100)))</f>
        <v>0</v>
      </c>
      <c r="V748" s="78"/>
      <c r="W748" s="78" t="n">
        <f aca="false">IF(($N748+$O748+$P748+$Q748+$R748+$S748+$T748+$U748)&lt;0,($N748+$O748+$P748+$Q748+$R748+$S748+$T748+$U748),0)</f>
        <v>0</v>
      </c>
      <c r="X748" s="78"/>
      <c r="Y748" s="78" t="n">
        <f aca="false">IF(($N748+$O748+$P748+$Q748+$R748+$S748+$T748+$U748)&gt;=0,($N748+$O748+$P748+$Q748+$R748+$S748+$T748+$U748),0)</f>
        <v>0</v>
      </c>
      <c r="AA748" s="78" t="n">
        <f aca="false">IF(AND((($AB747+$W747-$U747)&lt;0),($Y748&gt;0)),($AA747-$K748)*(1+Input!$C$18/(12*100)),($AA747+$Y748-$K748)*(1+Input!$C$18/(12*100)))</f>
        <v>2.40947980404566E-009</v>
      </c>
      <c r="AB748" s="78" t="n">
        <f aca="false">IF(AND((($AB747+$W747-$U747)&lt;0),($Y748&gt;=0)),($AB747+$W747-$U747+$Y748)*(1+Input!$C$15/(12*100)),0)</f>
        <v>0</v>
      </c>
    </row>
    <row r="749" customFormat="false" ht="12.8" hidden="false" customHeight="false" outlineLevel="0" collapsed="false">
      <c r="A749" s="76" t="n">
        <v>745</v>
      </c>
      <c r="B749" s="77" t="n">
        <f aca="false">EOMONTH(Input!$C$7,A749)</f>
        <v>65592</v>
      </c>
      <c r="D749" s="76" t="n">
        <f aca="false">DATEDIF(Input!$C$23,$B749,"Y")</f>
        <v>102</v>
      </c>
      <c r="E749" s="76" t="n">
        <f aca="false">DATEDIF(Input!$G$23,$B749,"Y")</f>
        <v>102</v>
      </c>
      <c r="G749" s="78" t="n">
        <f aca="false">Salary_01!$L749</f>
        <v>0</v>
      </c>
      <c r="H749" s="78" t="n">
        <f aca="false">Salary_02!$L749</f>
        <v>0</v>
      </c>
      <c r="I749" s="78" t="n">
        <f aca="false">Retirement_Dist_01!$J749</f>
        <v>0</v>
      </c>
      <c r="J749" s="78" t="n">
        <f aca="false">Retirement_Dist_02!$J749</f>
        <v>0</v>
      </c>
      <c r="K749" s="78" t="n">
        <f aca="true">IF(AND(OR($B749&gt;Input!$C$31,$B749&gt;Input!$G$31),OR($B749&lt;Input!$C$25,$B749&lt;Input!$G$25)),(-1)*PMT(Input!$C$18/(100*12),(OFFSET($A$4, MAX( MATCH(Input!$C$25,$B$4:$B$1004,1), MATCH(Input!$G$25,$B$4:$B$1004,1)),0,1,1) - OFFSET($A$4, MIN( MATCH(Input!$C$31,$B$4:$B$1004,1), MATCH(Input!$G$31,$B$4:$B$1004,1)),0,1,1)),$AD$4,0,1),0)</f>
        <v>0</v>
      </c>
      <c r="L749" s="78" t="n">
        <f aca="false">IF(AND(($B749&lt;Input!$C$31),($B749&lt;Input!$G$31)),($G749+$H749+$I749+$J749),($G749+$H749+$I749+$J749+$K749))</f>
        <v>0</v>
      </c>
      <c r="M749" s="78" t="n">
        <f aca="false">Mortgage!$L749</f>
        <v>0</v>
      </c>
      <c r="N749" s="78" t="n">
        <f aca="false">$L749+$M749</f>
        <v>0</v>
      </c>
      <c r="O749" s="78" t="n">
        <f aca="false">IF(AND(($B749&lt;Input!$C$31),($B749&lt;Input!$G$31)),Expenses!$D749,(-1)*$N749)</f>
        <v>-0</v>
      </c>
      <c r="P749" s="78" t="n">
        <f aca="false">Childcare!$D749</f>
        <v>0</v>
      </c>
      <c r="Q749" s="78" t="n">
        <f aca="false">Loan_01!$E749</f>
        <v>0</v>
      </c>
      <c r="R749" s="78" t="n">
        <f aca="false">Loan_02!$E749</f>
        <v>0</v>
      </c>
      <c r="S749" s="78" t="n">
        <f aca="false">(-1)*SUM(Roth_01!$D749+Roth_02!$D749+IRA_01!$D749+IRA_02!$D749+Invest_01!$D749+Invest_02!$D749)</f>
        <v>-0</v>
      </c>
      <c r="T749" s="78" t="n">
        <f aca="false">(-1)*(IF(($B749&gt;Input!$O$24),0,Input!$O$30)+IF(($B749&gt;Input!$O$31),0,Input!$O$37)+IF(($B749&gt;Input!$O$38),0,Input!$O$44))</f>
        <v>-0</v>
      </c>
      <c r="U749" s="78" t="n">
        <f aca="false">IF(($AB748*(Input!$C$16/100)&gt;0),0,($AB748*(Input!$C$16/100)))</f>
        <v>0</v>
      </c>
      <c r="V749" s="78"/>
      <c r="W749" s="78" t="n">
        <f aca="false">IF(($N749+$O749+$P749+$Q749+$R749+$S749+$T749+$U749)&lt;0,($N749+$O749+$P749+$Q749+$R749+$S749+$T749+$U749),0)</f>
        <v>0</v>
      </c>
      <c r="X749" s="78"/>
      <c r="Y749" s="78" t="n">
        <f aca="false">IF(($N749+$O749+$P749+$Q749+$R749+$S749+$T749+$U749)&gt;=0,($N749+$O749+$P749+$Q749+$R749+$S749+$T749+$U749),0)</f>
        <v>0</v>
      </c>
      <c r="AA749" s="78" t="n">
        <f aca="false">IF(AND((($AB748+$W748-$U748)&lt;0),($Y749&gt;0)),($AA748-$K749)*(1+Input!$C$18/(12*100)),($AA748+$Y749-$K749)*(1+Input!$C$18/(12*100)))</f>
        <v>2.40958019903749E-009</v>
      </c>
      <c r="AB749" s="78" t="n">
        <f aca="false">IF(AND((($AB748+$W748-$U748)&lt;0),($Y749&gt;=0)),($AB748+$W748-$U748+$Y749)*(1+Input!$C$15/(12*100)),0)</f>
        <v>0</v>
      </c>
    </row>
    <row r="750" customFormat="false" ht="12.8" hidden="false" customHeight="false" outlineLevel="0" collapsed="false">
      <c r="A750" s="76" t="n">
        <v>746</v>
      </c>
      <c r="B750" s="77" t="n">
        <f aca="false">EOMONTH(Input!$C$7,A750)</f>
        <v>65623</v>
      </c>
      <c r="D750" s="76" t="n">
        <f aca="false">DATEDIF(Input!$C$23,$B750,"Y")</f>
        <v>102</v>
      </c>
      <c r="E750" s="76" t="n">
        <f aca="false">DATEDIF(Input!$G$23,$B750,"Y")</f>
        <v>102</v>
      </c>
      <c r="G750" s="78" t="n">
        <f aca="false">Salary_01!$L750</f>
        <v>0</v>
      </c>
      <c r="H750" s="78" t="n">
        <f aca="false">Salary_02!$L750</f>
        <v>0</v>
      </c>
      <c r="I750" s="78" t="n">
        <f aca="false">Retirement_Dist_01!$J750</f>
        <v>0</v>
      </c>
      <c r="J750" s="78" t="n">
        <f aca="false">Retirement_Dist_02!$J750</f>
        <v>0</v>
      </c>
      <c r="K750" s="78" t="n">
        <f aca="true">IF(AND(OR($B750&gt;Input!$C$31,$B750&gt;Input!$G$31),OR($B750&lt;Input!$C$25,$B750&lt;Input!$G$25)),(-1)*PMT(Input!$C$18/(100*12),(OFFSET($A$4, MAX( MATCH(Input!$C$25,$B$4:$B$1004,1), MATCH(Input!$G$25,$B$4:$B$1004,1)),0,1,1) - OFFSET($A$4, MIN( MATCH(Input!$C$31,$B$4:$B$1004,1), MATCH(Input!$G$31,$B$4:$B$1004,1)),0,1,1)),$AD$4,0,1),0)</f>
        <v>0</v>
      </c>
      <c r="L750" s="78" t="n">
        <f aca="false">IF(AND(($B750&lt;Input!$C$31),($B750&lt;Input!$G$31)),($G750+$H750+$I750+$J750),($G750+$H750+$I750+$J750+$K750))</f>
        <v>0</v>
      </c>
      <c r="M750" s="78" t="n">
        <f aca="false">Mortgage!$L750</f>
        <v>0</v>
      </c>
      <c r="N750" s="78" t="n">
        <f aca="false">$L750+$M750</f>
        <v>0</v>
      </c>
      <c r="O750" s="78" t="n">
        <f aca="false">IF(AND(($B750&lt;Input!$C$31),($B750&lt;Input!$G$31)),Expenses!$D750,(-1)*$N750)</f>
        <v>-0</v>
      </c>
      <c r="P750" s="78" t="n">
        <f aca="false">Childcare!$D750</f>
        <v>0</v>
      </c>
      <c r="Q750" s="78" t="n">
        <f aca="false">Loan_01!$E750</f>
        <v>0</v>
      </c>
      <c r="R750" s="78" t="n">
        <f aca="false">Loan_02!$E750</f>
        <v>0</v>
      </c>
      <c r="S750" s="78" t="n">
        <f aca="false">(-1)*SUM(Roth_01!$D750+Roth_02!$D750+IRA_01!$D750+IRA_02!$D750+Invest_01!$D750+Invest_02!$D750)</f>
        <v>-0</v>
      </c>
      <c r="T750" s="78" t="n">
        <f aca="false">(-1)*(IF(($B750&gt;Input!$O$24),0,Input!$O$30)+IF(($B750&gt;Input!$O$31),0,Input!$O$37)+IF(($B750&gt;Input!$O$38),0,Input!$O$44))</f>
        <v>-0</v>
      </c>
      <c r="U750" s="78" t="n">
        <f aca="false">IF(($AB749*(Input!$C$16/100)&gt;0),0,($AB749*(Input!$C$16/100)))</f>
        <v>0</v>
      </c>
      <c r="V750" s="78"/>
      <c r="W750" s="78" t="n">
        <f aca="false">IF(($N750+$O750+$P750+$Q750+$R750+$S750+$T750+$U750)&lt;0,($N750+$O750+$P750+$Q750+$R750+$S750+$T750+$U750),0)</f>
        <v>0</v>
      </c>
      <c r="X750" s="78"/>
      <c r="Y750" s="78" t="n">
        <f aca="false">IF(($N750+$O750+$P750+$Q750+$R750+$S750+$T750+$U750)&gt;=0,($N750+$O750+$P750+$Q750+$R750+$S750+$T750+$U750),0)</f>
        <v>0</v>
      </c>
      <c r="AA750" s="78" t="n">
        <f aca="false">IF(AND((($AB749+$W749-$U749)&lt;0),($Y750&gt;0)),($AA749-$K750)*(1+Input!$C$18/(12*100)),($AA749+$Y750-$K750)*(1+Input!$C$18/(12*100)))</f>
        <v>2.40968059821245E-009</v>
      </c>
      <c r="AB750" s="78" t="n">
        <f aca="false">IF(AND((($AB749+$W749-$U749)&lt;0),($Y750&gt;=0)),($AB749+$W749-$U749+$Y750)*(1+Input!$C$15/(12*100)),0)</f>
        <v>0</v>
      </c>
    </row>
    <row r="751" customFormat="false" ht="12.8" hidden="false" customHeight="false" outlineLevel="0" collapsed="false">
      <c r="A751" s="76" t="n">
        <v>747</v>
      </c>
      <c r="B751" s="77" t="n">
        <f aca="false">EOMONTH(Input!$C$7,A751)</f>
        <v>65653</v>
      </c>
      <c r="D751" s="76" t="n">
        <f aca="false">DATEDIF(Input!$C$23,$B751,"Y")</f>
        <v>102</v>
      </c>
      <c r="E751" s="76" t="n">
        <f aca="false">DATEDIF(Input!$G$23,$B751,"Y")</f>
        <v>102</v>
      </c>
      <c r="G751" s="78" t="n">
        <f aca="false">Salary_01!$L751</f>
        <v>0</v>
      </c>
      <c r="H751" s="78" t="n">
        <f aca="false">Salary_02!$L751</f>
        <v>0</v>
      </c>
      <c r="I751" s="78" t="n">
        <f aca="false">Retirement_Dist_01!$J751</f>
        <v>0</v>
      </c>
      <c r="J751" s="78" t="n">
        <f aca="false">Retirement_Dist_02!$J751</f>
        <v>0</v>
      </c>
      <c r="K751" s="78" t="n">
        <f aca="true">IF(AND(OR($B751&gt;Input!$C$31,$B751&gt;Input!$G$31),OR($B751&lt;Input!$C$25,$B751&lt;Input!$G$25)),(-1)*PMT(Input!$C$18/(100*12),(OFFSET($A$4, MAX( MATCH(Input!$C$25,$B$4:$B$1004,1), MATCH(Input!$G$25,$B$4:$B$1004,1)),0,1,1) - OFFSET($A$4, MIN( MATCH(Input!$C$31,$B$4:$B$1004,1), MATCH(Input!$G$31,$B$4:$B$1004,1)),0,1,1)),$AD$4,0,1),0)</f>
        <v>0</v>
      </c>
      <c r="L751" s="78" t="n">
        <f aca="false">IF(AND(($B751&lt;Input!$C$31),($B751&lt;Input!$G$31)),($G751+$H751+$I751+$J751),($G751+$H751+$I751+$J751+$K751))</f>
        <v>0</v>
      </c>
      <c r="M751" s="78" t="n">
        <f aca="false">Mortgage!$L751</f>
        <v>0</v>
      </c>
      <c r="N751" s="78" t="n">
        <f aca="false">$L751+$M751</f>
        <v>0</v>
      </c>
      <c r="O751" s="78" t="n">
        <f aca="false">IF(AND(($B751&lt;Input!$C$31),($B751&lt;Input!$G$31)),Expenses!$D751,(-1)*$N751)</f>
        <v>-0</v>
      </c>
      <c r="P751" s="78" t="n">
        <f aca="false">Childcare!$D751</f>
        <v>0</v>
      </c>
      <c r="Q751" s="78" t="n">
        <f aca="false">Loan_01!$E751</f>
        <v>0</v>
      </c>
      <c r="R751" s="78" t="n">
        <f aca="false">Loan_02!$E751</f>
        <v>0</v>
      </c>
      <c r="S751" s="78" t="n">
        <f aca="false">(-1)*SUM(Roth_01!$D751+Roth_02!$D751+IRA_01!$D751+IRA_02!$D751+Invest_01!$D751+Invest_02!$D751)</f>
        <v>-0</v>
      </c>
      <c r="T751" s="78" t="n">
        <f aca="false">(-1)*(IF(($B751&gt;Input!$O$24),0,Input!$O$30)+IF(($B751&gt;Input!$O$31),0,Input!$O$37)+IF(($B751&gt;Input!$O$38),0,Input!$O$44))</f>
        <v>-0</v>
      </c>
      <c r="U751" s="78" t="n">
        <f aca="false">IF(($AB750*(Input!$C$16/100)&gt;0),0,($AB750*(Input!$C$16/100)))</f>
        <v>0</v>
      </c>
      <c r="V751" s="78"/>
      <c r="W751" s="78" t="n">
        <f aca="false">IF(($N751+$O751+$P751+$Q751+$R751+$S751+$T751+$U751)&lt;0,($N751+$O751+$P751+$Q751+$R751+$S751+$T751+$U751),0)</f>
        <v>0</v>
      </c>
      <c r="X751" s="78"/>
      <c r="Y751" s="78" t="n">
        <f aca="false">IF(($N751+$O751+$P751+$Q751+$R751+$S751+$T751+$U751)&gt;=0,($N751+$O751+$P751+$Q751+$R751+$S751+$T751+$U751),0)</f>
        <v>0</v>
      </c>
      <c r="AA751" s="78" t="n">
        <f aca="false">IF(AND((($AB750+$W750-$U750)&lt;0),($Y751&gt;0)),($AA750-$K751)*(1+Input!$C$18/(12*100)),($AA750+$Y751-$K751)*(1+Input!$C$18/(12*100)))</f>
        <v>2.40978100157071E-009</v>
      </c>
      <c r="AB751" s="78" t="n">
        <f aca="false">IF(AND((($AB750+$W750-$U750)&lt;0),($Y751&gt;=0)),($AB750+$W750-$U750+$Y751)*(1+Input!$C$15/(12*100)),0)</f>
        <v>0</v>
      </c>
    </row>
    <row r="752" customFormat="false" ht="12.8" hidden="false" customHeight="false" outlineLevel="0" collapsed="false">
      <c r="A752" s="76" t="n">
        <v>748</v>
      </c>
      <c r="B752" s="77" t="n">
        <f aca="false">EOMONTH(Input!$C$7,A752)</f>
        <v>65684</v>
      </c>
      <c r="D752" s="76" t="n">
        <f aca="false">DATEDIF(Input!$C$23,$B752,"Y")</f>
        <v>102</v>
      </c>
      <c r="E752" s="76" t="n">
        <f aca="false">DATEDIF(Input!$G$23,$B752,"Y")</f>
        <v>102</v>
      </c>
      <c r="G752" s="78" t="n">
        <f aca="false">Salary_01!$L752</f>
        <v>0</v>
      </c>
      <c r="H752" s="78" t="n">
        <f aca="false">Salary_02!$L752</f>
        <v>0</v>
      </c>
      <c r="I752" s="78" t="n">
        <f aca="false">Retirement_Dist_01!$J752</f>
        <v>0</v>
      </c>
      <c r="J752" s="78" t="n">
        <f aca="false">Retirement_Dist_02!$J752</f>
        <v>0</v>
      </c>
      <c r="K752" s="78" t="n">
        <f aca="true">IF(AND(OR($B752&gt;Input!$C$31,$B752&gt;Input!$G$31),OR($B752&lt;Input!$C$25,$B752&lt;Input!$G$25)),(-1)*PMT(Input!$C$18/(100*12),(OFFSET($A$4, MAX( MATCH(Input!$C$25,$B$4:$B$1004,1), MATCH(Input!$G$25,$B$4:$B$1004,1)),0,1,1) - OFFSET($A$4, MIN( MATCH(Input!$C$31,$B$4:$B$1004,1), MATCH(Input!$G$31,$B$4:$B$1004,1)),0,1,1)),$AD$4,0,1),0)</f>
        <v>0</v>
      </c>
      <c r="L752" s="78" t="n">
        <f aca="false">IF(AND(($B752&lt;Input!$C$31),($B752&lt;Input!$G$31)),($G752+$H752+$I752+$J752),($G752+$H752+$I752+$J752+$K752))</f>
        <v>0</v>
      </c>
      <c r="M752" s="78" t="n">
        <f aca="false">Mortgage!$L752</f>
        <v>0</v>
      </c>
      <c r="N752" s="78" t="n">
        <f aca="false">$L752+$M752</f>
        <v>0</v>
      </c>
      <c r="O752" s="78" t="n">
        <f aca="false">IF(AND(($B752&lt;Input!$C$31),($B752&lt;Input!$G$31)),Expenses!$D752,(-1)*$N752)</f>
        <v>-0</v>
      </c>
      <c r="P752" s="78" t="n">
        <f aca="false">Childcare!$D752</f>
        <v>0</v>
      </c>
      <c r="Q752" s="78" t="n">
        <f aca="false">Loan_01!$E752</f>
        <v>0</v>
      </c>
      <c r="R752" s="78" t="n">
        <f aca="false">Loan_02!$E752</f>
        <v>0</v>
      </c>
      <c r="S752" s="78" t="n">
        <f aca="false">(-1)*SUM(Roth_01!$D752+Roth_02!$D752+IRA_01!$D752+IRA_02!$D752+Invest_01!$D752+Invest_02!$D752)</f>
        <v>-0</v>
      </c>
      <c r="T752" s="78" t="n">
        <f aca="false">(-1)*(IF(($B752&gt;Input!$O$24),0,Input!$O$30)+IF(($B752&gt;Input!$O$31),0,Input!$O$37)+IF(($B752&gt;Input!$O$38),0,Input!$O$44))</f>
        <v>-0</v>
      </c>
      <c r="U752" s="78" t="n">
        <f aca="false">IF(($AB751*(Input!$C$16/100)&gt;0),0,($AB751*(Input!$C$16/100)))</f>
        <v>0</v>
      </c>
      <c r="V752" s="78"/>
      <c r="W752" s="78" t="n">
        <f aca="false">IF(($N752+$O752+$P752+$Q752+$R752+$S752+$T752+$U752)&lt;0,($N752+$O752+$P752+$Q752+$R752+$S752+$T752+$U752),0)</f>
        <v>0</v>
      </c>
      <c r="X752" s="78"/>
      <c r="Y752" s="78" t="n">
        <f aca="false">IF(($N752+$O752+$P752+$Q752+$R752+$S752+$T752+$U752)&gt;=0,($N752+$O752+$P752+$Q752+$R752+$S752+$T752+$U752),0)</f>
        <v>0</v>
      </c>
      <c r="AA752" s="78" t="n">
        <f aca="false">IF(AND((($AB751+$W751-$U751)&lt;0),($Y752&gt;0)),($AA751-$K752)*(1+Input!$C$18/(12*100)),($AA751+$Y752-$K752)*(1+Input!$C$18/(12*100)))</f>
        <v>2.40988140911245E-009</v>
      </c>
      <c r="AB752" s="78" t="n">
        <f aca="false">IF(AND((($AB751+$W751-$U751)&lt;0),($Y752&gt;=0)),($AB751+$W751-$U751+$Y752)*(1+Input!$C$15/(12*100)),0)</f>
        <v>0</v>
      </c>
    </row>
    <row r="753" customFormat="false" ht="12.8" hidden="false" customHeight="false" outlineLevel="0" collapsed="false">
      <c r="A753" s="76" t="n">
        <v>749</v>
      </c>
      <c r="B753" s="77" t="n">
        <f aca="false">EOMONTH(Input!$C$7,A753)</f>
        <v>65714</v>
      </c>
      <c r="D753" s="76" t="n">
        <f aca="false">DATEDIF(Input!$C$23,$B753,"Y")</f>
        <v>102</v>
      </c>
      <c r="E753" s="76" t="n">
        <f aca="false">DATEDIF(Input!$G$23,$B753,"Y")</f>
        <v>102</v>
      </c>
      <c r="G753" s="78" t="n">
        <f aca="false">Salary_01!$L753</f>
        <v>0</v>
      </c>
      <c r="H753" s="78" t="n">
        <f aca="false">Salary_02!$L753</f>
        <v>0</v>
      </c>
      <c r="I753" s="78" t="n">
        <f aca="false">Retirement_Dist_01!$J753</f>
        <v>0</v>
      </c>
      <c r="J753" s="78" t="n">
        <f aca="false">Retirement_Dist_02!$J753</f>
        <v>0</v>
      </c>
      <c r="K753" s="78" t="n">
        <f aca="true">IF(AND(OR($B753&gt;Input!$C$31,$B753&gt;Input!$G$31),OR($B753&lt;Input!$C$25,$B753&lt;Input!$G$25)),(-1)*PMT(Input!$C$18/(100*12),(OFFSET($A$4, MAX( MATCH(Input!$C$25,$B$4:$B$1004,1), MATCH(Input!$G$25,$B$4:$B$1004,1)),0,1,1) - OFFSET($A$4, MIN( MATCH(Input!$C$31,$B$4:$B$1004,1), MATCH(Input!$G$31,$B$4:$B$1004,1)),0,1,1)),$AD$4,0,1),0)</f>
        <v>0</v>
      </c>
      <c r="L753" s="78" t="n">
        <f aca="false">IF(AND(($B753&lt;Input!$C$31),($B753&lt;Input!$G$31)),($G753+$H753+$I753+$J753),($G753+$H753+$I753+$J753+$K753))</f>
        <v>0</v>
      </c>
      <c r="M753" s="78" t="n">
        <f aca="false">Mortgage!$L753</f>
        <v>0</v>
      </c>
      <c r="N753" s="78" t="n">
        <f aca="false">$L753+$M753</f>
        <v>0</v>
      </c>
      <c r="O753" s="78" t="n">
        <f aca="false">IF(AND(($B753&lt;Input!$C$31),($B753&lt;Input!$G$31)),Expenses!$D753,(-1)*$N753)</f>
        <v>-0</v>
      </c>
      <c r="P753" s="78" t="n">
        <f aca="false">Childcare!$D753</f>
        <v>0</v>
      </c>
      <c r="Q753" s="78" t="n">
        <f aca="false">Loan_01!$E753</f>
        <v>0</v>
      </c>
      <c r="R753" s="78" t="n">
        <f aca="false">Loan_02!$E753</f>
        <v>0</v>
      </c>
      <c r="S753" s="78" t="n">
        <f aca="false">(-1)*SUM(Roth_01!$D753+Roth_02!$D753+IRA_01!$D753+IRA_02!$D753+Invest_01!$D753+Invest_02!$D753)</f>
        <v>-0</v>
      </c>
      <c r="T753" s="78" t="n">
        <f aca="false">(-1)*(IF(($B753&gt;Input!$O$24),0,Input!$O$30)+IF(($B753&gt;Input!$O$31),0,Input!$O$37)+IF(($B753&gt;Input!$O$38),0,Input!$O$44))</f>
        <v>-0</v>
      </c>
      <c r="U753" s="78" t="n">
        <f aca="false">IF(($AB752*(Input!$C$16/100)&gt;0),0,($AB752*(Input!$C$16/100)))</f>
        <v>0</v>
      </c>
      <c r="V753" s="78"/>
      <c r="W753" s="78" t="n">
        <f aca="false">IF(($N753+$O753+$P753+$Q753+$R753+$S753+$T753+$U753)&lt;0,($N753+$O753+$P753+$Q753+$R753+$S753+$T753+$U753),0)</f>
        <v>0</v>
      </c>
      <c r="X753" s="78"/>
      <c r="Y753" s="78" t="n">
        <f aca="false">IF(($N753+$O753+$P753+$Q753+$R753+$S753+$T753+$U753)&gt;=0,($N753+$O753+$P753+$Q753+$R753+$S753+$T753+$U753),0)</f>
        <v>0</v>
      </c>
      <c r="AA753" s="78" t="n">
        <f aca="false">IF(AND((($AB752+$W752-$U752)&lt;0),($Y753&gt;0)),($AA752-$K753)*(1+Input!$C$18/(12*100)),($AA752+$Y753-$K753)*(1+Input!$C$18/(12*100)))</f>
        <v>2.40998182083782E-009</v>
      </c>
      <c r="AB753" s="78" t="n">
        <f aca="false">IF(AND((($AB752+$W752-$U752)&lt;0),($Y753&gt;=0)),($AB752+$W752-$U752+$Y753)*(1+Input!$C$15/(12*100)),0)</f>
        <v>0</v>
      </c>
    </row>
    <row r="754" customFormat="false" ht="12.8" hidden="false" customHeight="false" outlineLevel="0" collapsed="false">
      <c r="A754" s="76" t="n">
        <v>750</v>
      </c>
      <c r="B754" s="77" t="n">
        <f aca="false">EOMONTH(Input!$C$7,A754)</f>
        <v>65745</v>
      </c>
      <c r="D754" s="76" t="n">
        <f aca="false">DATEDIF(Input!$C$23,$B754,"Y")</f>
        <v>102</v>
      </c>
      <c r="E754" s="76" t="n">
        <f aca="false">DATEDIF(Input!$G$23,$B754,"Y")</f>
        <v>102</v>
      </c>
      <c r="G754" s="78" t="n">
        <f aca="false">Salary_01!$L754</f>
        <v>0</v>
      </c>
      <c r="H754" s="78" t="n">
        <f aca="false">Salary_02!$L754</f>
        <v>0</v>
      </c>
      <c r="I754" s="78" t="n">
        <f aca="false">Retirement_Dist_01!$J754</f>
        <v>0</v>
      </c>
      <c r="J754" s="78" t="n">
        <f aca="false">Retirement_Dist_02!$J754</f>
        <v>0</v>
      </c>
      <c r="K754" s="78" t="n">
        <f aca="true">IF(AND(OR($B754&gt;Input!$C$31,$B754&gt;Input!$G$31),OR($B754&lt;Input!$C$25,$B754&lt;Input!$G$25)),(-1)*PMT(Input!$C$18/(100*12),(OFFSET($A$4, MAX( MATCH(Input!$C$25,$B$4:$B$1004,1), MATCH(Input!$G$25,$B$4:$B$1004,1)),0,1,1) - OFFSET($A$4, MIN( MATCH(Input!$C$31,$B$4:$B$1004,1), MATCH(Input!$G$31,$B$4:$B$1004,1)),0,1,1)),$AD$4,0,1),0)</f>
        <v>0</v>
      </c>
      <c r="L754" s="78" t="n">
        <f aca="false">IF(AND(($B754&lt;Input!$C$31),($B754&lt;Input!$G$31)),($G754+$H754+$I754+$J754),($G754+$H754+$I754+$J754+$K754))</f>
        <v>0</v>
      </c>
      <c r="M754" s="78" t="n">
        <f aca="false">Mortgage!$L754</f>
        <v>0</v>
      </c>
      <c r="N754" s="78" t="n">
        <f aca="false">$L754+$M754</f>
        <v>0</v>
      </c>
      <c r="O754" s="78" t="n">
        <f aca="false">IF(AND(($B754&lt;Input!$C$31),($B754&lt;Input!$G$31)),Expenses!$D754,(-1)*$N754)</f>
        <v>-0</v>
      </c>
      <c r="P754" s="78" t="n">
        <f aca="false">Childcare!$D754</f>
        <v>0</v>
      </c>
      <c r="Q754" s="78" t="n">
        <f aca="false">Loan_01!$E754</f>
        <v>0</v>
      </c>
      <c r="R754" s="78" t="n">
        <f aca="false">Loan_02!$E754</f>
        <v>0</v>
      </c>
      <c r="S754" s="78" t="n">
        <f aca="false">(-1)*SUM(Roth_01!$D754+Roth_02!$D754+IRA_01!$D754+IRA_02!$D754+Invest_01!$D754+Invest_02!$D754)</f>
        <v>-0</v>
      </c>
      <c r="T754" s="78" t="n">
        <f aca="false">(-1)*(IF(($B754&gt;Input!$O$24),0,Input!$O$30)+IF(($B754&gt;Input!$O$31),0,Input!$O$37)+IF(($B754&gt;Input!$O$38),0,Input!$O$44))</f>
        <v>-0</v>
      </c>
      <c r="U754" s="78" t="n">
        <f aca="false">IF(($AB753*(Input!$C$16/100)&gt;0),0,($AB753*(Input!$C$16/100)))</f>
        <v>0</v>
      </c>
      <c r="V754" s="78"/>
      <c r="W754" s="78" t="n">
        <f aca="false">IF(($N754+$O754+$P754+$Q754+$R754+$S754+$T754+$U754)&lt;0,($N754+$O754+$P754+$Q754+$R754+$S754+$T754+$U754),0)</f>
        <v>0</v>
      </c>
      <c r="X754" s="78"/>
      <c r="Y754" s="78" t="n">
        <f aca="false">IF(($N754+$O754+$P754+$Q754+$R754+$S754+$T754+$U754)&gt;=0,($N754+$O754+$P754+$Q754+$R754+$S754+$T754+$U754),0)</f>
        <v>0</v>
      </c>
      <c r="AA754" s="78" t="n">
        <f aca="false">IF(AND((($AB753+$W753-$U753)&lt;0),($Y754&gt;0)),($AA753-$K754)*(1+Input!$C$18/(12*100)),($AA753+$Y754-$K754)*(1+Input!$C$18/(12*100)))</f>
        <v>2.41008223674703E-009</v>
      </c>
      <c r="AB754" s="78" t="n">
        <f aca="false">IF(AND((($AB753+$W753-$U753)&lt;0),($Y754&gt;=0)),($AB753+$W753-$U753+$Y754)*(1+Input!$C$15/(12*100)),0)</f>
        <v>0</v>
      </c>
    </row>
    <row r="755" customFormat="false" ht="12.8" hidden="false" customHeight="false" outlineLevel="0" collapsed="false">
      <c r="A755" s="76" t="n">
        <v>751</v>
      </c>
      <c r="B755" s="77" t="n">
        <f aca="false">EOMONTH(Input!$C$7,A755)</f>
        <v>65776</v>
      </c>
      <c r="D755" s="76" t="n">
        <f aca="false">DATEDIF(Input!$C$23,$B755,"Y")</f>
        <v>102</v>
      </c>
      <c r="E755" s="76" t="n">
        <f aca="false">DATEDIF(Input!$G$23,$B755,"Y")</f>
        <v>102</v>
      </c>
      <c r="G755" s="78" t="n">
        <f aca="false">Salary_01!$L755</f>
        <v>0</v>
      </c>
      <c r="H755" s="78" t="n">
        <f aca="false">Salary_02!$L755</f>
        <v>0</v>
      </c>
      <c r="I755" s="78" t="n">
        <f aca="false">Retirement_Dist_01!$J755</f>
        <v>0</v>
      </c>
      <c r="J755" s="78" t="n">
        <f aca="false">Retirement_Dist_02!$J755</f>
        <v>0</v>
      </c>
      <c r="K755" s="78" t="n">
        <f aca="true">IF(AND(OR($B755&gt;Input!$C$31,$B755&gt;Input!$G$31),OR($B755&lt;Input!$C$25,$B755&lt;Input!$G$25)),(-1)*PMT(Input!$C$18/(100*12),(OFFSET($A$4, MAX( MATCH(Input!$C$25,$B$4:$B$1004,1), MATCH(Input!$G$25,$B$4:$B$1004,1)),0,1,1) - OFFSET($A$4, MIN( MATCH(Input!$C$31,$B$4:$B$1004,1), MATCH(Input!$G$31,$B$4:$B$1004,1)),0,1,1)),$AD$4,0,1),0)</f>
        <v>0</v>
      </c>
      <c r="L755" s="78" t="n">
        <f aca="false">IF(AND(($B755&lt;Input!$C$31),($B755&lt;Input!$G$31)),($G755+$H755+$I755+$J755),($G755+$H755+$I755+$J755+$K755))</f>
        <v>0</v>
      </c>
      <c r="M755" s="78" t="n">
        <f aca="false">Mortgage!$L755</f>
        <v>0</v>
      </c>
      <c r="N755" s="78" t="n">
        <f aca="false">$L755+$M755</f>
        <v>0</v>
      </c>
      <c r="O755" s="78" t="n">
        <f aca="false">IF(AND(($B755&lt;Input!$C$31),($B755&lt;Input!$G$31)),Expenses!$D755,(-1)*$N755)</f>
        <v>-0</v>
      </c>
      <c r="P755" s="78" t="n">
        <f aca="false">Childcare!$D755</f>
        <v>0</v>
      </c>
      <c r="Q755" s="78" t="n">
        <f aca="false">Loan_01!$E755</f>
        <v>0</v>
      </c>
      <c r="R755" s="78" t="n">
        <f aca="false">Loan_02!$E755</f>
        <v>0</v>
      </c>
      <c r="S755" s="78" t="n">
        <f aca="false">(-1)*SUM(Roth_01!$D755+Roth_02!$D755+IRA_01!$D755+IRA_02!$D755+Invest_01!$D755+Invest_02!$D755)</f>
        <v>-0</v>
      </c>
      <c r="T755" s="78" t="n">
        <f aca="false">(-1)*(IF(($B755&gt;Input!$O$24),0,Input!$O$30)+IF(($B755&gt;Input!$O$31),0,Input!$O$37)+IF(($B755&gt;Input!$O$38),0,Input!$O$44))</f>
        <v>-0</v>
      </c>
      <c r="U755" s="78" t="n">
        <f aca="false">IF(($AB754*(Input!$C$16/100)&gt;0),0,($AB754*(Input!$C$16/100)))</f>
        <v>0</v>
      </c>
      <c r="V755" s="78"/>
      <c r="W755" s="78" t="n">
        <f aca="false">IF(($N755+$O755+$P755+$Q755+$R755+$S755+$T755+$U755)&lt;0,($N755+$O755+$P755+$Q755+$R755+$S755+$T755+$U755),0)</f>
        <v>0</v>
      </c>
      <c r="X755" s="78"/>
      <c r="Y755" s="78" t="n">
        <f aca="false">IF(($N755+$O755+$P755+$Q755+$R755+$S755+$T755+$U755)&gt;=0,($N755+$O755+$P755+$Q755+$R755+$S755+$T755+$U755),0)</f>
        <v>0</v>
      </c>
      <c r="AA755" s="78" t="n">
        <f aca="false">IF(AND((($AB754+$W754-$U754)&lt;0),($Y755&gt;0)),($AA754-$K755)*(1+Input!$C$18/(12*100)),($AA754+$Y755-$K755)*(1+Input!$C$18/(12*100)))</f>
        <v>2.41018265684022E-009</v>
      </c>
      <c r="AB755" s="78" t="n">
        <f aca="false">IF(AND((($AB754+$W754-$U754)&lt;0),($Y755&gt;=0)),($AB754+$W754-$U754+$Y755)*(1+Input!$C$15/(12*100)),0)</f>
        <v>0</v>
      </c>
    </row>
    <row r="756" customFormat="false" ht="12.8" hidden="false" customHeight="false" outlineLevel="0" collapsed="false">
      <c r="A756" s="76" t="n">
        <v>752</v>
      </c>
      <c r="B756" s="77" t="n">
        <f aca="false">EOMONTH(Input!$C$7,A756)</f>
        <v>65805</v>
      </c>
      <c r="D756" s="76" t="n">
        <f aca="false">DATEDIF(Input!$C$23,$B756,"Y")</f>
        <v>102</v>
      </c>
      <c r="E756" s="76" t="n">
        <f aca="false">DATEDIF(Input!$G$23,$B756,"Y")</f>
        <v>102</v>
      </c>
      <c r="G756" s="78" t="n">
        <f aca="false">Salary_01!$L756</f>
        <v>0</v>
      </c>
      <c r="H756" s="78" t="n">
        <f aca="false">Salary_02!$L756</f>
        <v>0</v>
      </c>
      <c r="I756" s="78" t="n">
        <f aca="false">Retirement_Dist_01!$J756</f>
        <v>0</v>
      </c>
      <c r="J756" s="78" t="n">
        <f aca="false">Retirement_Dist_02!$J756</f>
        <v>0</v>
      </c>
      <c r="K756" s="78" t="n">
        <f aca="true">IF(AND(OR($B756&gt;Input!$C$31,$B756&gt;Input!$G$31),OR($B756&lt;Input!$C$25,$B756&lt;Input!$G$25)),(-1)*PMT(Input!$C$18/(100*12),(OFFSET($A$4, MAX( MATCH(Input!$C$25,$B$4:$B$1004,1), MATCH(Input!$G$25,$B$4:$B$1004,1)),0,1,1) - OFFSET($A$4, MIN( MATCH(Input!$C$31,$B$4:$B$1004,1), MATCH(Input!$G$31,$B$4:$B$1004,1)),0,1,1)),$AD$4,0,1),0)</f>
        <v>0</v>
      </c>
      <c r="L756" s="78" t="n">
        <f aca="false">IF(AND(($B756&lt;Input!$C$31),($B756&lt;Input!$G$31)),($G756+$H756+$I756+$J756),($G756+$H756+$I756+$J756+$K756))</f>
        <v>0</v>
      </c>
      <c r="M756" s="78" t="n">
        <f aca="false">Mortgage!$L756</f>
        <v>0</v>
      </c>
      <c r="N756" s="78" t="n">
        <f aca="false">$L756+$M756</f>
        <v>0</v>
      </c>
      <c r="O756" s="78" t="n">
        <f aca="false">IF(AND(($B756&lt;Input!$C$31),($B756&lt;Input!$G$31)),Expenses!$D756,(-1)*$N756)</f>
        <v>-0</v>
      </c>
      <c r="P756" s="78" t="n">
        <f aca="false">Childcare!$D756</f>
        <v>0</v>
      </c>
      <c r="Q756" s="78" t="n">
        <f aca="false">Loan_01!$E756</f>
        <v>0</v>
      </c>
      <c r="R756" s="78" t="n">
        <f aca="false">Loan_02!$E756</f>
        <v>0</v>
      </c>
      <c r="S756" s="78" t="n">
        <f aca="false">(-1)*SUM(Roth_01!$D756+Roth_02!$D756+IRA_01!$D756+IRA_02!$D756+Invest_01!$D756+Invest_02!$D756)</f>
        <v>-0</v>
      </c>
      <c r="T756" s="78" t="n">
        <f aca="false">(-1)*(IF(($B756&gt;Input!$O$24),0,Input!$O$30)+IF(($B756&gt;Input!$O$31),0,Input!$O$37)+IF(($B756&gt;Input!$O$38),0,Input!$O$44))</f>
        <v>-0</v>
      </c>
      <c r="U756" s="78" t="n">
        <f aca="false">IF(($AB755*(Input!$C$16/100)&gt;0),0,($AB755*(Input!$C$16/100)))</f>
        <v>0</v>
      </c>
      <c r="V756" s="78"/>
      <c r="W756" s="78" t="n">
        <f aca="false">IF(($N756+$O756+$P756+$Q756+$R756+$S756+$T756+$U756)&lt;0,($N756+$O756+$P756+$Q756+$R756+$S756+$T756+$U756),0)</f>
        <v>0</v>
      </c>
      <c r="X756" s="78"/>
      <c r="Y756" s="78" t="n">
        <f aca="false">IF(($N756+$O756+$P756+$Q756+$R756+$S756+$T756+$U756)&gt;=0,($N756+$O756+$P756+$Q756+$R756+$S756+$T756+$U756),0)</f>
        <v>0</v>
      </c>
      <c r="AA756" s="78" t="n">
        <f aca="false">IF(AND((($AB755+$W755-$U755)&lt;0),($Y756&gt;0)),($AA755-$K756)*(1+Input!$C$18/(12*100)),($AA755+$Y756-$K756)*(1+Input!$C$18/(12*100)))</f>
        <v>2.41028308111759E-009</v>
      </c>
      <c r="AB756" s="78" t="n">
        <f aca="false">IF(AND((($AB755+$W755-$U755)&lt;0),($Y756&gt;=0)),($AB755+$W755-$U755+$Y756)*(1+Input!$C$15/(12*100)),0)</f>
        <v>0</v>
      </c>
    </row>
    <row r="757" customFormat="false" ht="12.8" hidden="false" customHeight="false" outlineLevel="0" collapsed="false">
      <c r="A757" s="76" t="n">
        <v>753</v>
      </c>
      <c r="B757" s="77" t="n">
        <f aca="false">EOMONTH(Input!$C$7,A757)</f>
        <v>65836</v>
      </c>
      <c r="D757" s="76" t="n">
        <f aca="false">DATEDIF(Input!$C$23,$B757,"Y")</f>
        <v>102</v>
      </c>
      <c r="E757" s="76" t="n">
        <f aca="false">DATEDIF(Input!$G$23,$B757,"Y")</f>
        <v>102</v>
      </c>
      <c r="G757" s="78" t="n">
        <f aca="false">Salary_01!$L757</f>
        <v>0</v>
      </c>
      <c r="H757" s="78" t="n">
        <f aca="false">Salary_02!$L757</f>
        <v>0</v>
      </c>
      <c r="I757" s="78" t="n">
        <f aca="false">Retirement_Dist_01!$J757</f>
        <v>0</v>
      </c>
      <c r="J757" s="78" t="n">
        <f aca="false">Retirement_Dist_02!$J757</f>
        <v>0</v>
      </c>
      <c r="K757" s="78" t="n">
        <f aca="true">IF(AND(OR($B757&gt;Input!$C$31,$B757&gt;Input!$G$31),OR($B757&lt;Input!$C$25,$B757&lt;Input!$G$25)),(-1)*PMT(Input!$C$18/(100*12),(OFFSET($A$4, MAX( MATCH(Input!$C$25,$B$4:$B$1004,1), MATCH(Input!$G$25,$B$4:$B$1004,1)),0,1,1) - OFFSET($A$4, MIN( MATCH(Input!$C$31,$B$4:$B$1004,1), MATCH(Input!$G$31,$B$4:$B$1004,1)),0,1,1)),$AD$4,0,1),0)</f>
        <v>0</v>
      </c>
      <c r="L757" s="78" t="n">
        <f aca="false">IF(AND(($B757&lt;Input!$C$31),($B757&lt;Input!$G$31)),($G757+$H757+$I757+$J757),($G757+$H757+$I757+$J757+$K757))</f>
        <v>0</v>
      </c>
      <c r="M757" s="78" t="n">
        <f aca="false">Mortgage!$L757</f>
        <v>0</v>
      </c>
      <c r="N757" s="78" t="n">
        <f aca="false">$L757+$M757</f>
        <v>0</v>
      </c>
      <c r="O757" s="78" t="n">
        <f aca="false">IF(AND(($B757&lt;Input!$C$31),($B757&lt;Input!$G$31)),Expenses!$D757,(-1)*$N757)</f>
        <v>-0</v>
      </c>
      <c r="P757" s="78" t="n">
        <f aca="false">Childcare!$D757</f>
        <v>0</v>
      </c>
      <c r="Q757" s="78" t="n">
        <f aca="false">Loan_01!$E757</f>
        <v>0</v>
      </c>
      <c r="R757" s="78" t="n">
        <f aca="false">Loan_02!$E757</f>
        <v>0</v>
      </c>
      <c r="S757" s="78" t="n">
        <f aca="false">(-1)*SUM(Roth_01!$D757+Roth_02!$D757+IRA_01!$D757+IRA_02!$D757+Invest_01!$D757+Invest_02!$D757)</f>
        <v>-0</v>
      </c>
      <c r="T757" s="78" t="n">
        <f aca="false">(-1)*(IF(($B757&gt;Input!$O$24),0,Input!$O$30)+IF(($B757&gt;Input!$O$31),0,Input!$O$37)+IF(($B757&gt;Input!$O$38),0,Input!$O$44))</f>
        <v>-0</v>
      </c>
      <c r="U757" s="78" t="n">
        <f aca="false">IF(($AB756*(Input!$C$16/100)&gt;0),0,($AB756*(Input!$C$16/100)))</f>
        <v>0</v>
      </c>
      <c r="V757" s="78"/>
      <c r="W757" s="78" t="n">
        <f aca="false">IF(($N757+$O757+$P757+$Q757+$R757+$S757+$T757+$U757)&lt;0,($N757+$O757+$P757+$Q757+$R757+$S757+$T757+$U757),0)</f>
        <v>0</v>
      </c>
      <c r="X757" s="78"/>
      <c r="Y757" s="78" t="n">
        <f aca="false">IF(($N757+$O757+$P757+$Q757+$R757+$S757+$T757+$U757)&gt;=0,($N757+$O757+$P757+$Q757+$R757+$S757+$T757+$U757),0)</f>
        <v>0</v>
      </c>
      <c r="AA757" s="78" t="n">
        <f aca="false">IF(AND((($AB756+$W756-$U756)&lt;0),($Y757&gt;0)),($AA756-$K757)*(1+Input!$C$18/(12*100)),($AA756+$Y757-$K757)*(1+Input!$C$18/(12*100)))</f>
        <v>2.41038350957931E-009</v>
      </c>
      <c r="AB757" s="78" t="n">
        <f aca="false">IF(AND((($AB756+$W756-$U756)&lt;0),($Y757&gt;=0)),($AB756+$W756-$U756+$Y757)*(1+Input!$C$15/(12*100)),0)</f>
        <v>0</v>
      </c>
    </row>
    <row r="758" customFormat="false" ht="12.8" hidden="false" customHeight="false" outlineLevel="0" collapsed="false">
      <c r="A758" s="76" t="n">
        <v>754</v>
      </c>
      <c r="B758" s="77" t="n">
        <f aca="false">EOMONTH(Input!$C$7,A758)</f>
        <v>65866</v>
      </c>
      <c r="D758" s="76" t="n">
        <f aca="false">DATEDIF(Input!$C$23,$B758,"Y")</f>
        <v>102</v>
      </c>
      <c r="E758" s="76" t="n">
        <f aca="false">DATEDIF(Input!$G$23,$B758,"Y")</f>
        <v>102</v>
      </c>
      <c r="G758" s="78" t="n">
        <f aca="false">Salary_01!$L758</f>
        <v>0</v>
      </c>
      <c r="H758" s="78" t="n">
        <f aca="false">Salary_02!$L758</f>
        <v>0</v>
      </c>
      <c r="I758" s="78" t="n">
        <f aca="false">Retirement_Dist_01!$J758</f>
        <v>0</v>
      </c>
      <c r="J758" s="78" t="n">
        <f aca="false">Retirement_Dist_02!$J758</f>
        <v>0</v>
      </c>
      <c r="K758" s="78" t="n">
        <f aca="true">IF(AND(OR($B758&gt;Input!$C$31,$B758&gt;Input!$G$31),OR($B758&lt;Input!$C$25,$B758&lt;Input!$G$25)),(-1)*PMT(Input!$C$18/(100*12),(OFFSET($A$4, MAX( MATCH(Input!$C$25,$B$4:$B$1004,1), MATCH(Input!$G$25,$B$4:$B$1004,1)),0,1,1) - OFFSET($A$4, MIN( MATCH(Input!$C$31,$B$4:$B$1004,1), MATCH(Input!$G$31,$B$4:$B$1004,1)),0,1,1)),$AD$4,0,1),0)</f>
        <v>0</v>
      </c>
      <c r="L758" s="78" t="n">
        <f aca="false">IF(AND(($B758&lt;Input!$C$31),($B758&lt;Input!$G$31)),($G758+$H758+$I758+$J758),($G758+$H758+$I758+$J758+$K758))</f>
        <v>0</v>
      </c>
      <c r="M758" s="78" t="n">
        <f aca="false">Mortgage!$L758</f>
        <v>0</v>
      </c>
      <c r="N758" s="78" t="n">
        <f aca="false">$L758+$M758</f>
        <v>0</v>
      </c>
      <c r="O758" s="78" t="n">
        <f aca="false">IF(AND(($B758&lt;Input!$C$31),($B758&lt;Input!$G$31)),Expenses!$D758,(-1)*$N758)</f>
        <v>-0</v>
      </c>
      <c r="P758" s="78" t="n">
        <f aca="false">Childcare!$D758</f>
        <v>0</v>
      </c>
      <c r="Q758" s="78" t="n">
        <f aca="false">Loan_01!$E758</f>
        <v>0</v>
      </c>
      <c r="R758" s="78" t="n">
        <f aca="false">Loan_02!$E758</f>
        <v>0</v>
      </c>
      <c r="S758" s="78" t="n">
        <f aca="false">(-1)*SUM(Roth_01!$D758+Roth_02!$D758+IRA_01!$D758+IRA_02!$D758+Invest_01!$D758+Invest_02!$D758)</f>
        <v>-0</v>
      </c>
      <c r="T758" s="78" t="n">
        <f aca="false">(-1)*(IF(($B758&gt;Input!$O$24),0,Input!$O$30)+IF(($B758&gt;Input!$O$31),0,Input!$O$37)+IF(($B758&gt;Input!$O$38),0,Input!$O$44))</f>
        <v>-0</v>
      </c>
      <c r="U758" s="78" t="n">
        <f aca="false">IF(($AB757*(Input!$C$16/100)&gt;0),0,($AB757*(Input!$C$16/100)))</f>
        <v>0</v>
      </c>
      <c r="V758" s="78"/>
      <c r="W758" s="78" t="n">
        <f aca="false">IF(($N758+$O758+$P758+$Q758+$R758+$S758+$T758+$U758)&lt;0,($N758+$O758+$P758+$Q758+$R758+$S758+$T758+$U758),0)</f>
        <v>0</v>
      </c>
      <c r="X758" s="78"/>
      <c r="Y758" s="78" t="n">
        <f aca="false">IF(($N758+$O758+$P758+$Q758+$R758+$S758+$T758+$U758)&gt;=0,($N758+$O758+$P758+$Q758+$R758+$S758+$T758+$U758),0)</f>
        <v>0</v>
      </c>
      <c r="AA758" s="78" t="n">
        <f aca="false">IF(AND((($AB757+$W757-$U757)&lt;0),($Y758&gt;0)),($AA757-$K758)*(1+Input!$C$18/(12*100)),($AA757+$Y758-$K758)*(1+Input!$C$18/(12*100)))</f>
        <v>2.41048394222554E-009</v>
      </c>
      <c r="AB758" s="78" t="n">
        <f aca="false">IF(AND((($AB757+$W757-$U757)&lt;0),($Y758&gt;=0)),($AB757+$W757-$U757+$Y758)*(1+Input!$C$15/(12*100)),0)</f>
        <v>0</v>
      </c>
    </row>
    <row r="759" customFormat="false" ht="12.8" hidden="false" customHeight="false" outlineLevel="0" collapsed="false">
      <c r="A759" s="76" t="n">
        <v>755</v>
      </c>
      <c r="B759" s="77" t="n">
        <f aca="false">EOMONTH(Input!$C$7,A759)</f>
        <v>65897</v>
      </c>
      <c r="D759" s="76" t="n">
        <f aca="false">DATEDIF(Input!$C$23,$B759,"Y")</f>
        <v>103</v>
      </c>
      <c r="E759" s="76" t="n">
        <f aca="false">DATEDIF(Input!$G$23,$B759,"Y")</f>
        <v>103</v>
      </c>
      <c r="G759" s="78" t="n">
        <f aca="false">Salary_01!$L759</f>
        <v>0</v>
      </c>
      <c r="H759" s="78" t="n">
        <f aca="false">Salary_02!$L759</f>
        <v>0</v>
      </c>
      <c r="I759" s="78" t="n">
        <f aca="false">Retirement_Dist_01!$J759</f>
        <v>0</v>
      </c>
      <c r="J759" s="78" t="n">
        <f aca="false">Retirement_Dist_02!$J759</f>
        <v>0</v>
      </c>
      <c r="K759" s="78" t="n">
        <f aca="true">IF(AND(OR($B759&gt;Input!$C$31,$B759&gt;Input!$G$31),OR($B759&lt;Input!$C$25,$B759&lt;Input!$G$25)),(-1)*PMT(Input!$C$18/(100*12),(OFFSET($A$4, MAX( MATCH(Input!$C$25,$B$4:$B$1004,1), MATCH(Input!$G$25,$B$4:$B$1004,1)),0,1,1) - OFFSET($A$4, MIN( MATCH(Input!$C$31,$B$4:$B$1004,1), MATCH(Input!$G$31,$B$4:$B$1004,1)),0,1,1)),$AD$4,0,1),0)</f>
        <v>0</v>
      </c>
      <c r="L759" s="78" t="n">
        <f aca="false">IF(AND(($B759&lt;Input!$C$31),($B759&lt;Input!$G$31)),($G759+$H759+$I759+$J759),($G759+$H759+$I759+$J759+$K759))</f>
        <v>0</v>
      </c>
      <c r="M759" s="78" t="n">
        <f aca="false">Mortgage!$L759</f>
        <v>0</v>
      </c>
      <c r="N759" s="78" t="n">
        <f aca="false">$L759+$M759</f>
        <v>0</v>
      </c>
      <c r="O759" s="78" t="n">
        <f aca="false">IF(AND(($B759&lt;Input!$C$31),($B759&lt;Input!$G$31)),Expenses!$D759,(-1)*$N759)</f>
        <v>-0</v>
      </c>
      <c r="P759" s="78" t="n">
        <f aca="false">Childcare!$D759</f>
        <v>0</v>
      </c>
      <c r="Q759" s="78" t="n">
        <f aca="false">Loan_01!$E759</f>
        <v>0</v>
      </c>
      <c r="R759" s="78" t="n">
        <f aca="false">Loan_02!$E759</f>
        <v>0</v>
      </c>
      <c r="S759" s="78" t="n">
        <f aca="false">(-1)*SUM(Roth_01!$D759+Roth_02!$D759+IRA_01!$D759+IRA_02!$D759+Invest_01!$D759+Invest_02!$D759)</f>
        <v>-0</v>
      </c>
      <c r="T759" s="78" t="n">
        <f aca="false">(-1)*(IF(($B759&gt;Input!$O$24),0,Input!$O$30)+IF(($B759&gt;Input!$O$31),0,Input!$O$37)+IF(($B759&gt;Input!$O$38),0,Input!$O$44))</f>
        <v>-0</v>
      </c>
      <c r="U759" s="78" t="n">
        <f aca="false">IF(($AB758*(Input!$C$16/100)&gt;0),0,($AB758*(Input!$C$16/100)))</f>
        <v>0</v>
      </c>
      <c r="V759" s="78"/>
      <c r="W759" s="78" t="n">
        <f aca="false">IF(($N759+$O759+$P759+$Q759+$R759+$S759+$T759+$U759)&lt;0,($N759+$O759+$P759+$Q759+$R759+$S759+$T759+$U759),0)</f>
        <v>0</v>
      </c>
      <c r="X759" s="78"/>
      <c r="Y759" s="78" t="n">
        <f aca="false">IF(($N759+$O759+$P759+$Q759+$R759+$S759+$T759+$U759)&gt;=0,($N759+$O759+$P759+$Q759+$R759+$S759+$T759+$U759),0)</f>
        <v>0</v>
      </c>
      <c r="AA759" s="78" t="n">
        <f aca="false">IF(AND((($AB758+$W758-$U758)&lt;0),($Y759&gt;0)),($AA758-$K759)*(1+Input!$C$18/(12*100)),($AA758+$Y759-$K759)*(1+Input!$C$18/(12*100)))</f>
        <v>2.41058437905647E-009</v>
      </c>
      <c r="AB759" s="78" t="n">
        <f aca="false">IF(AND((($AB758+$W758-$U758)&lt;0),($Y759&gt;=0)),($AB758+$W758-$U758+$Y759)*(1+Input!$C$15/(12*100)),0)</f>
        <v>0</v>
      </c>
    </row>
    <row r="760" customFormat="false" ht="12.8" hidden="false" customHeight="false" outlineLevel="0" collapsed="false">
      <c r="A760" s="76" t="n">
        <v>756</v>
      </c>
      <c r="B760" s="77" t="n">
        <f aca="false">EOMONTH(Input!$C$7,A760)</f>
        <v>65927</v>
      </c>
      <c r="D760" s="76" t="n">
        <f aca="false">DATEDIF(Input!$C$23,$B760,"Y")</f>
        <v>103</v>
      </c>
      <c r="E760" s="76" t="n">
        <f aca="false">DATEDIF(Input!$G$23,$B760,"Y")</f>
        <v>103</v>
      </c>
      <c r="G760" s="78" t="n">
        <f aca="false">Salary_01!$L760</f>
        <v>0</v>
      </c>
      <c r="H760" s="78" t="n">
        <f aca="false">Salary_02!$L760</f>
        <v>0</v>
      </c>
      <c r="I760" s="78" t="n">
        <f aca="false">Retirement_Dist_01!$J760</f>
        <v>0</v>
      </c>
      <c r="J760" s="78" t="n">
        <f aca="false">Retirement_Dist_02!$J760</f>
        <v>0</v>
      </c>
      <c r="K760" s="78" t="n">
        <f aca="true">IF(AND(OR($B760&gt;Input!$C$31,$B760&gt;Input!$G$31),OR($B760&lt;Input!$C$25,$B760&lt;Input!$G$25)),(-1)*PMT(Input!$C$18/(100*12),(OFFSET($A$4, MAX( MATCH(Input!$C$25,$B$4:$B$1004,1), MATCH(Input!$G$25,$B$4:$B$1004,1)),0,1,1) - OFFSET($A$4, MIN( MATCH(Input!$C$31,$B$4:$B$1004,1), MATCH(Input!$G$31,$B$4:$B$1004,1)),0,1,1)),$AD$4,0,1),0)</f>
        <v>0</v>
      </c>
      <c r="L760" s="78" t="n">
        <f aca="false">IF(AND(($B760&lt;Input!$C$31),($B760&lt;Input!$G$31)),($G760+$H760+$I760+$J760),($G760+$H760+$I760+$J760+$K760))</f>
        <v>0</v>
      </c>
      <c r="M760" s="78" t="n">
        <f aca="false">Mortgage!$L760</f>
        <v>0</v>
      </c>
      <c r="N760" s="78" t="n">
        <f aca="false">$L760+$M760</f>
        <v>0</v>
      </c>
      <c r="O760" s="78" t="n">
        <f aca="false">IF(AND(($B760&lt;Input!$C$31),($B760&lt;Input!$G$31)),Expenses!$D760,(-1)*$N760)</f>
        <v>-0</v>
      </c>
      <c r="P760" s="78" t="n">
        <f aca="false">Childcare!$D760</f>
        <v>0</v>
      </c>
      <c r="Q760" s="78" t="n">
        <f aca="false">Loan_01!$E760</f>
        <v>0</v>
      </c>
      <c r="R760" s="78" t="n">
        <f aca="false">Loan_02!$E760</f>
        <v>0</v>
      </c>
      <c r="S760" s="78" t="n">
        <f aca="false">(-1)*SUM(Roth_01!$D760+Roth_02!$D760+IRA_01!$D760+IRA_02!$D760+Invest_01!$D760+Invest_02!$D760)</f>
        <v>-0</v>
      </c>
      <c r="T760" s="78" t="n">
        <f aca="false">(-1)*(IF(($B760&gt;Input!$O$24),0,Input!$O$30)+IF(($B760&gt;Input!$O$31),0,Input!$O$37)+IF(($B760&gt;Input!$O$38),0,Input!$O$44))</f>
        <v>-0</v>
      </c>
      <c r="U760" s="78" t="n">
        <f aca="false">IF(($AB759*(Input!$C$16/100)&gt;0),0,($AB759*(Input!$C$16/100)))</f>
        <v>0</v>
      </c>
      <c r="V760" s="78"/>
      <c r="W760" s="78" t="n">
        <f aca="false">IF(($N760+$O760+$P760+$Q760+$R760+$S760+$T760+$U760)&lt;0,($N760+$O760+$P760+$Q760+$R760+$S760+$T760+$U760),0)</f>
        <v>0</v>
      </c>
      <c r="X760" s="78"/>
      <c r="Y760" s="78" t="n">
        <f aca="false">IF(($N760+$O760+$P760+$Q760+$R760+$S760+$T760+$U760)&gt;=0,($N760+$O760+$P760+$Q760+$R760+$S760+$T760+$U760),0)</f>
        <v>0</v>
      </c>
      <c r="AA760" s="78" t="n">
        <f aca="false">IF(AND((($AB759+$W759-$U759)&lt;0),($Y760&gt;0)),($AA759-$K760)*(1+Input!$C$18/(12*100)),($AA759+$Y760-$K760)*(1+Input!$C$18/(12*100)))</f>
        <v>2.41068482007226E-009</v>
      </c>
      <c r="AB760" s="78" t="n">
        <f aca="false">IF(AND((($AB759+$W759-$U759)&lt;0),($Y760&gt;=0)),($AB759+$W759-$U759+$Y760)*(1+Input!$C$15/(12*100)),0)</f>
        <v>0</v>
      </c>
    </row>
    <row r="761" customFormat="false" ht="12.8" hidden="false" customHeight="false" outlineLevel="0" collapsed="false">
      <c r="A761" s="76" t="n">
        <v>757</v>
      </c>
      <c r="B761" s="77" t="n">
        <f aca="false">EOMONTH(Input!$C$7,A761)</f>
        <v>65958</v>
      </c>
      <c r="D761" s="76" t="n">
        <f aca="false">DATEDIF(Input!$C$23,$B761,"Y")</f>
        <v>103</v>
      </c>
      <c r="E761" s="76" t="n">
        <f aca="false">DATEDIF(Input!$G$23,$B761,"Y")</f>
        <v>103</v>
      </c>
      <c r="G761" s="78" t="n">
        <f aca="false">Salary_01!$L761</f>
        <v>0</v>
      </c>
      <c r="H761" s="78" t="n">
        <f aca="false">Salary_02!$L761</f>
        <v>0</v>
      </c>
      <c r="I761" s="78" t="n">
        <f aca="false">Retirement_Dist_01!$J761</f>
        <v>0</v>
      </c>
      <c r="J761" s="78" t="n">
        <f aca="false">Retirement_Dist_02!$J761</f>
        <v>0</v>
      </c>
      <c r="K761" s="78" t="n">
        <f aca="true">IF(AND(OR($B761&gt;Input!$C$31,$B761&gt;Input!$G$31),OR($B761&lt;Input!$C$25,$B761&lt;Input!$G$25)),(-1)*PMT(Input!$C$18/(100*12),(OFFSET($A$4, MAX( MATCH(Input!$C$25,$B$4:$B$1004,1), MATCH(Input!$G$25,$B$4:$B$1004,1)),0,1,1) - OFFSET($A$4, MIN( MATCH(Input!$C$31,$B$4:$B$1004,1), MATCH(Input!$G$31,$B$4:$B$1004,1)),0,1,1)),$AD$4,0,1),0)</f>
        <v>0</v>
      </c>
      <c r="L761" s="78" t="n">
        <f aca="false">IF(AND(($B761&lt;Input!$C$31),($B761&lt;Input!$G$31)),($G761+$H761+$I761+$J761),($G761+$H761+$I761+$J761+$K761))</f>
        <v>0</v>
      </c>
      <c r="M761" s="78" t="n">
        <f aca="false">Mortgage!$L761</f>
        <v>0</v>
      </c>
      <c r="N761" s="78" t="n">
        <f aca="false">$L761+$M761</f>
        <v>0</v>
      </c>
      <c r="O761" s="78" t="n">
        <f aca="false">IF(AND(($B761&lt;Input!$C$31),($B761&lt;Input!$G$31)),Expenses!$D761,(-1)*$N761)</f>
        <v>-0</v>
      </c>
      <c r="P761" s="78" t="n">
        <f aca="false">Childcare!$D761</f>
        <v>0</v>
      </c>
      <c r="Q761" s="78" t="n">
        <f aca="false">Loan_01!$E761</f>
        <v>0</v>
      </c>
      <c r="R761" s="78" t="n">
        <f aca="false">Loan_02!$E761</f>
        <v>0</v>
      </c>
      <c r="S761" s="78" t="n">
        <f aca="false">(-1)*SUM(Roth_01!$D761+Roth_02!$D761+IRA_01!$D761+IRA_02!$D761+Invest_01!$D761+Invest_02!$D761)</f>
        <v>-0</v>
      </c>
      <c r="T761" s="78" t="n">
        <f aca="false">(-1)*(IF(($B761&gt;Input!$O$24),0,Input!$O$30)+IF(($B761&gt;Input!$O$31),0,Input!$O$37)+IF(($B761&gt;Input!$O$38),0,Input!$O$44))</f>
        <v>-0</v>
      </c>
      <c r="U761" s="78" t="n">
        <f aca="false">IF(($AB760*(Input!$C$16/100)&gt;0),0,($AB760*(Input!$C$16/100)))</f>
        <v>0</v>
      </c>
      <c r="V761" s="78"/>
      <c r="W761" s="78" t="n">
        <f aca="false">IF(($N761+$O761+$P761+$Q761+$R761+$S761+$T761+$U761)&lt;0,($N761+$O761+$P761+$Q761+$R761+$S761+$T761+$U761),0)</f>
        <v>0</v>
      </c>
      <c r="X761" s="78"/>
      <c r="Y761" s="78" t="n">
        <f aca="false">IF(($N761+$O761+$P761+$Q761+$R761+$S761+$T761+$U761)&gt;=0,($N761+$O761+$P761+$Q761+$R761+$S761+$T761+$U761),0)</f>
        <v>0</v>
      </c>
      <c r="AA761" s="78" t="n">
        <f aca="false">IF(AND((($AB760+$W760-$U760)&lt;0),($Y761&gt;0)),($AA760-$K761)*(1+Input!$C$18/(12*100)),($AA760+$Y761-$K761)*(1+Input!$C$18/(12*100)))</f>
        <v>2.4107852652731E-009</v>
      </c>
      <c r="AB761" s="78" t="n">
        <f aca="false">IF(AND((($AB760+$W760-$U760)&lt;0),($Y761&gt;=0)),($AB760+$W760-$U760+$Y761)*(1+Input!$C$15/(12*100)),0)</f>
        <v>0</v>
      </c>
    </row>
    <row r="762" customFormat="false" ht="12.8" hidden="false" customHeight="false" outlineLevel="0" collapsed="false">
      <c r="A762" s="76" t="n">
        <v>758</v>
      </c>
      <c r="B762" s="77" t="n">
        <f aca="false">EOMONTH(Input!$C$7,A762)</f>
        <v>65989</v>
      </c>
      <c r="D762" s="76" t="n">
        <f aca="false">DATEDIF(Input!$C$23,$B762,"Y")</f>
        <v>103</v>
      </c>
      <c r="E762" s="76" t="n">
        <f aca="false">DATEDIF(Input!$G$23,$B762,"Y")</f>
        <v>103</v>
      </c>
      <c r="G762" s="78" t="n">
        <f aca="false">Salary_01!$L762</f>
        <v>0</v>
      </c>
      <c r="H762" s="78" t="n">
        <f aca="false">Salary_02!$L762</f>
        <v>0</v>
      </c>
      <c r="I762" s="78" t="n">
        <f aca="false">Retirement_Dist_01!$J762</f>
        <v>0</v>
      </c>
      <c r="J762" s="78" t="n">
        <f aca="false">Retirement_Dist_02!$J762</f>
        <v>0</v>
      </c>
      <c r="K762" s="78" t="n">
        <f aca="true">IF(AND(OR($B762&gt;Input!$C$31,$B762&gt;Input!$G$31),OR($B762&lt;Input!$C$25,$B762&lt;Input!$G$25)),(-1)*PMT(Input!$C$18/(100*12),(OFFSET($A$4, MAX( MATCH(Input!$C$25,$B$4:$B$1004,1), MATCH(Input!$G$25,$B$4:$B$1004,1)),0,1,1) - OFFSET($A$4, MIN( MATCH(Input!$C$31,$B$4:$B$1004,1), MATCH(Input!$G$31,$B$4:$B$1004,1)),0,1,1)),$AD$4,0,1),0)</f>
        <v>0</v>
      </c>
      <c r="L762" s="78" t="n">
        <f aca="false">IF(AND(($B762&lt;Input!$C$31),($B762&lt;Input!$G$31)),($G762+$H762+$I762+$J762),($G762+$H762+$I762+$J762+$K762))</f>
        <v>0</v>
      </c>
      <c r="M762" s="78" t="n">
        <f aca="false">Mortgage!$L762</f>
        <v>0</v>
      </c>
      <c r="N762" s="78" t="n">
        <f aca="false">$L762+$M762</f>
        <v>0</v>
      </c>
      <c r="O762" s="78" t="n">
        <f aca="false">IF(AND(($B762&lt;Input!$C$31),($B762&lt;Input!$G$31)),Expenses!$D762,(-1)*$N762)</f>
        <v>-0</v>
      </c>
      <c r="P762" s="78" t="n">
        <f aca="false">Childcare!$D762</f>
        <v>0</v>
      </c>
      <c r="Q762" s="78" t="n">
        <f aca="false">Loan_01!$E762</f>
        <v>0</v>
      </c>
      <c r="R762" s="78" t="n">
        <f aca="false">Loan_02!$E762</f>
        <v>0</v>
      </c>
      <c r="S762" s="78" t="n">
        <f aca="false">(-1)*SUM(Roth_01!$D762+Roth_02!$D762+IRA_01!$D762+IRA_02!$D762+Invest_01!$D762+Invest_02!$D762)</f>
        <v>-0</v>
      </c>
      <c r="T762" s="78" t="n">
        <f aca="false">(-1)*(IF(($B762&gt;Input!$O$24),0,Input!$O$30)+IF(($B762&gt;Input!$O$31),0,Input!$O$37)+IF(($B762&gt;Input!$O$38),0,Input!$O$44))</f>
        <v>-0</v>
      </c>
      <c r="U762" s="78" t="n">
        <f aca="false">IF(($AB761*(Input!$C$16/100)&gt;0),0,($AB761*(Input!$C$16/100)))</f>
        <v>0</v>
      </c>
      <c r="V762" s="78"/>
      <c r="W762" s="78" t="n">
        <f aca="false">IF(($N762+$O762+$P762+$Q762+$R762+$S762+$T762+$U762)&lt;0,($N762+$O762+$P762+$Q762+$R762+$S762+$T762+$U762),0)</f>
        <v>0</v>
      </c>
      <c r="X762" s="78"/>
      <c r="Y762" s="78" t="n">
        <f aca="false">IF(($N762+$O762+$P762+$Q762+$R762+$S762+$T762+$U762)&gt;=0,($N762+$O762+$P762+$Q762+$R762+$S762+$T762+$U762),0)</f>
        <v>0</v>
      </c>
      <c r="AA762" s="78" t="n">
        <f aca="false">IF(AND((($AB761+$W761-$U761)&lt;0),($Y762&gt;0)),($AA761-$K762)*(1+Input!$C$18/(12*100)),($AA761+$Y762-$K762)*(1+Input!$C$18/(12*100)))</f>
        <v>2.41088571465915E-009</v>
      </c>
      <c r="AB762" s="78" t="n">
        <f aca="false">IF(AND((($AB761+$W761-$U761)&lt;0),($Y762&gt;=0)),($AB761+$W761-$U761+$Y762)*(1+Input!$C$15/(12*100)),0)</f>
        <v>0</v>
      </c>
    </row>
    <row r="763" customFormat="false" ht="12.8" hidden="false" customHeight="false" outlineLevel="0" collapsed="false">
      <c r="A763" s="76" t="n">
        <v>759</v>
      </c>
      <c r="B763" s="77" t="n">
        <f aca="false">EOMONTH(Input!$C$7,A763)</f>
        <v>66019</v>
      </c>
      <c r="D763" s="76" t="n">
        <f aca="false">DATEDIF(Input!$C$23,$B763,"Y")</f>
        <v>103</v>
      </c>
      <c r="E763" s="76" t="n">
        <f aca="false">DATEDIF(Input!$G$23,$B763,"Y")</f>
        <v>103</v>
      </c>
      <c r="G763" s="78" t="n">
        <f aca="false">Salary_01!$L763</f>
        <v>0</v>
      </c>
      <c r="H763" s="78" t="n">
        <f aca="false">Salary_02!$L763</f>
        <v>0</v>
      </c>
      <c r="I763" s="78" t="n">
        <f aca="false">Retirement_Dist_01!$J763</f>
        <v>0</v>
      </c>
      <c r="J763" s="78" t="n">
        <f aca="false">Retirement_Dist_02!$J763</f>
        <v>0</v>
      </c>
      <c r="K763" s="78" t="n">
        <f aca="true">IF(AND(OR($B763&gt;Input!$C$31,$B763&gt;Input!$G$31),OR($B763&lt;Input!$C$25,$B763&lt;Input!$G$25)),(-1)*PMT(Input!$C$18/(100*12),(OFFSET($A$4, MAX( MATCH(Input!$C$25,$B$4:$B$1004,1), MATCH(Input!$G$25,$B$4:$B$1004,1)),0,1,1) - OFFSET($A$4, MIN( MATCH(Input!$C$31,$B$4:$B$1004,1), MATCH(Input!$G$31,$B$4:$B$1004,1)),0,1,1)),$AD$4,0,1),0)</f>
        <v>0</v>
      </c>
      <c r="L763" s="78" t="n">
        <f aca="false">IF(AND(($B763&lt;Input!$C$31),($B763&lt;Input!$G$31)),($G763+$H763+$I763+$J763),($G763+$H763+$I763+$J763+$K763))</f>
        <v>0</v>
      </c>
      <c r="M763" s="78" t="n">
        <f aca="false">Mortgage!$L763</f>
        <v>0</v>
      </c>
      <c r="N763" s="78" t="n">
        <f aca="false">$L763+$M763</f>
        <v>0</v>
      </c>
      <c r="O763" s="78" t="n">
        <f aca="false">IF(AND(($B763&lt;Input!$C$31),($B763&lt;Input!$G$31)),Expenses!$D763,(-1)*$N763)</f>
        <v>-0</v>
      </c>
      <c r="P763" s="78" t="n">
        <f aca="false">Childcare!$D763</f>
        <v>0</v>
      </c>
      <c r="Q763" s="78" t="n">
        <f aca="false">Loan_01!$E763</f>
        <v>0</v>
      </c>
      <c r="R763" s="78" t="n">
        <f aca="false">Loan_02!$E763</f>
        <v>0</v>
      </c>
      <c r="S763" s="78" t="n">
        <f aca="false">(-1)*SUM(Roth_01!$D763+Roth_02!$D763+IRA_01!$D763+IRA_02!$D763+Invest_01!$D763+Invest_02!$D763)</f>
        <v>-0</v>
      </c>
      <c r="T763" s="78" t="n">
        <f aca="false">(-1)*(IF(($B763&gt;Input!$O$24),0,Input!$O$30)+IF(($B763&gt;Input!$O$31),0,Input!$O$37)+IF(($B763&gt;Input!$O$38),0,Input!$O$44))</f>
        <v>-0</v>
      </c>
      <c r="U763" s="78" t="n">
        <f aca="false">IF(($AB762*(Input!$C$16/100)&gt;0),0,($AB762*(Input!$C$16/100)))</f>
        <v>0</v>
      </c>
      <c r="V763" s="78"/>
      <c r="W763" s="78" t="n">
        <f aca="false">IF(($N763+$O763+$P763+$Q763+$R763+$S763+$T763+$U763)&lt;0,($N763+$O763+$P763+$Q763+$R763+$S763+$T763+$U763),0)</f>
        <v>0</v>
      </c>
      <c r="X763" s="78"/>
      <c r="Y763" s="78" t="n">
        <f aca="false">IF(($N763+$O763+$P763+$Q763+$R763+$S763+$T763+$U763)&gt;=0,($N763+$O763+$P763+$Q763+$R763+$S763+$T763+$U763),0)</f>
        <v>0</v>
      </c>
      <c r="AA763" s="78" t="n">
        <f aca="false">IF(AND((($AB762+$W762-$U762)&lt;0),($Y763&gt;0)),($AA762-$K763)*(1+Input!$C$18/(12*100)),($AA762+$Y763-$K763)*(1+Input!$C$18/(12*100)))</f>
        <v>2.41098616823059E-009</v>
      </c>
      <c r="AB763" s="78" t="n">
        <f aca="false">IF(AND((($AB762+$W762-$U762)&lt;0),($Y763&gt;=0)),($AB762+$W762-$U762+$Y763)*(1+Input!$C$15/(12*100)),0)</f>
        <v>0</v>
      </c>
    </row>
    <row r="764" customFormat="false" ht="12.8" hidden="false" customHeight="false" outlineLevel="0" collapsed="false">
      <c r="A764" s="76" t="n">
        <v>760</v>
      </c>
      <c r="B764" s="77" t="n">
        <f aca="false">EOMONTH(Input!$C$7,A764)</f>
        <v>66050</v>
      </c>
      <c r="D764" s="76" t="n">
        <f aca="false">DATEDIF(Input!$C$23,$B764,"Y")</f>
        <v>103</v>
      </c>
      <c r="E764" s="76" t="n">
        <f aca="false">DATEDIF(Input!$G$23,$B764,"Y")</f>
        <v>103</v>
      </c>
      <c r="G764" s="78" t="n">
        <f aca="false">Salary_01!$L764</f>
        <v>0</v>
      </c>
      <c r="H764" s="78" t="n">
        <f aca="false">Salary_02!$L764</f>
        <v>0</v>
      </c>
      <c r="I764" s="78" t="n">
        <f aca="false">Retirement_Dist_01!$J764</f>
        <v>0</v>
      </c>
      <c r="J764" s="78" t="n">
        <f aca="false">Retirement_Dist_02!$J764</f>
        <v>0</v>
      </c>
      <c r="K764" s="78" t="n">
        <f aca="true">IF(AND(OR($B764&gt;Input!$C$31,$B764&gt;Input!$G$31),OR($B764&lt;Input!$C$25,$B764&lt;Input!$G$25)),(-1)*PMT(Input!$C$18/(100*12),(OFFSET($A$4, MAX( MATCH(Input!$C$25,$B$4:$B$1004,1), MATCH(Input!$G$25,$B$4:$B$1004,1)),0,1,1) - OFFSET($A$4, MIN( MATCH(Input!$C$31,$B$4:$B$1004,1), MATCH(Input!$G$31,$B$4:$B$1004,1)),0,1,1)),$AD$4,0,1),0)</f>
        <v>0</v>
      </c>
      <c r="L764" s="78" t="n">
        <f aca="false">IF(AND(($B764&lt;Input!$C$31),($B764&lt;Input!$G$31)),($G764+$H764+$I764+$J764),($G764+$H764+$I764+$J764+$K764))</f>
        <v>0</v>
      </c>
      <c r="M764" s="78" t="n">
        <f aca="false">Mortgage!$L764</f>
        <v>0</v>
      </c>
      <c r="N764" s="78" t="n">
        <f aca="false">$L764+$M764</f>
        <v>0</v>
      </c>
      <c r="O764" s="78" t="n">
        <f aca="false">IF(AND(($B764&lt;Input!$C$31),($B764&lt;Input!$G$31)),Expenses!$D764,(-1)*$N764)</f>
        <v>-0</v>
      </c>
      <c r="P764" s="78" t="n">
        <f aca="false">Childcare!$D764</f>
        <v>0</v>
      </c>
      <c r="Q764" s="78" t="n">
        <f aca="false">Loan_01!$E764</f>
        <v>0</v>
      </c>
      <c r="R764" s="78" t="n">
        <f aca="false">Loan_02!$E764</f>
        <v>0</v>
      </c>
      <c r="S764" s="78" t="n">
        <f aca="false">(-1)*SUM(Roth_01!$D764+Roth_02!$D764+IRA_01!$D764+IRA_02!$D764+Invest_01!$D764+Invest_02!$D764)</f>
        <v>-0</v>
      </c>
      <c r="T764" s="78" t="n">
        <f aca="false">(-1)*(IF(($B764&gt;Input!$O$24),0,Input!$O$30)+IF(($B764&gt;Input!$O$31),0,Input!$O$37)+IF(($B764&gt;Input!$O$38),0,Input!$O$44))</f>
        <v>-0</v>
      </c>
      <c r="U764" s="78" t="n">
        <f aca="false">IF(($AB763*(Input!$C$16/100)&gt;0),0,($AB763*(Input!$C$16/100)))</f>
        <v>0</v>
      </c>
      <c r="V764" s="78"/>
      <c r="W764" s="78" t="n">
        <f aca="false">IF(($N764+$O764+$P764+$Q764+$R764+$S764+$T764+$U764)&lt;0,($N764+$O764+$P764+$Q764+$R764+$S764+$T764+$U764),0)</f>
        <v>0</v>
      </c>
      <c r="X764" s="78"/>
      <c r="Y764" s="78" t="n">
        <f aca="false">IF(($N764+$O764+$P764+$Q764+$R764+$S764+$T764+$U764)&gt;=0,($N764+$O764+$P764+$Q764+$R764+$S764+$T764+$U764),0)</f>
        <v>0</v>
      </c>
      <c r="AA764" s="78" t="n">
        <f aca="false">IF(AND((($AB763+$W763-$U763)&lt;0),($Y764&gt;0)),($AA763-$K764)*(1+Input!$C$18/(12*100)),($AA763+$Y764-$K764)*(1+Input!$C$18/(12*100)))</f>
        <v>2.4110866259876E-009</v>
      </c>
      <c r="AB764" s="78" t="n">
        <f aca="false">IF(AND((($AB763+$W763-$U763)&lt;0),($Y764&gt;=0)),($AB763+$W763-$U763+$Y764)*(1+Input!$C$15/(12*100)),0)</f>
        <v>0</v>
      </c>
    </row>
    <row r="765" customFormat="false" ht="12.8" hidden="false" customHeight="false" outlineLevel="0" collapsed="false">
      <c r="A765" s="76" t="n">
        <v>761</v>
      </c>
      <c r="B765" s="77" t="n">
        <f aca="false">EOMONTH(Input!$C$7,A765)</f>
        <v>66080</v>
      </c>
      <c r="D765" s="76" t="n">
        <f aca="false">DATEDIF(Input!$C$23,$B765,"Y")</f>
        <v>103</v>
      </c>
      <c r="E765" s="76" t="n">
        <f aca="false">DATEDIF(Input!$G$23,$B765,"Y")</f>
        <v>103</v>
      </c>
      <c r="G765" s="78" t="n">
        <f aca="false">Salary_01!$L765</f>
        <v>0</v>
      </c>
      <c r="H765" s="78" t="n">
        <f aca="false">Salary_02!$L765</f>
        <v>0</v>
      </c>
      <c r="I765" s="78" t="n">
        <f aca="false">Retirement_Dist_01!$J765</f>
        <v>0</v>
      </c>
      <c r="J765" s="78" t="n">
        <f aca="false">Retirement_Dist_02!$J765</f>
        <v>0</v>
      </c>
      <c r="K765" s="78" t="n">
        <f aca="true">IF(AND(OR($B765&gt;Input!$C$31,$B765&gt;Input!$G$31),OR($B765&lt;Input!$C$25,$B765&lt;Input!$G$25)),(-1)*PMT(Input!$C$18/(100*12),(OFFSET($A$4, MAX( MATCH(Input!$C$25,$B$4:$B$1004,1), MATCH(Input!$G$25,$B$4:$B$1004,1)),0,1,1) - OFFSET($A$4, MIN( MATCH(Input!$C$31,$B$4:$B$1004,1), MATCH(Input!$G$31,$B$4:$B$1004,1)),0,1,1)),$AD$4,0,1),0)</f>
        <v>0</v>
      </c>
      <c r="L765" s="78" t="n">
        <f aca="false">IF(AND(($B765&lt;Input!$C$31),($B765&lt;Input!$G$31)),($G765+$H765+$I765+$J765),($G765+$H765+$I765+$J765+$K765))</f>
        <v>0</v>
      </c>
      <c r="M765" s="78" t="n">
        <f aca="false">Mortgage!$L765</f>
        <v>0</v>
      </c>
      <c r="N765" s="78" t="n">
        <f aca="false">$L765+$M765</f>
        <v>0</v>
      </c>
      <c r="O765" s="78" t="n">
        <f aca="false">IF(AND(($B765&lt;Input!$C$31),($B765&lt;Input!$G$31)),Expenses!$D765,(-1)*$N765)</f>
        <v>-0</v>
      </c>
      <c r="P765" s="78" t="n">
        <f aca="false">Childcare!$D765</f>
        <v>0</v>
      </c>
      <c r="Q765" s="78" t="n">
        <f aca="false">Loan_01!$E765</f>
        <v>0</v>
      </c>
      <c r="R765" s="78" t="n">
        <f aca="false">Loan_02!$E765</f>
        <v>0</v>
      </c>
      <c r="S765" s="78" t="n">
        <f aca="false">(-1)*SUM(Roth_01!$D765+Roth_02!$D765+IRA_01!$D765+IRA_02!$D765+Invest_01!$D765+Invest_02!$D765)</f>
        <v>-0</v>
      </c>
      <c r="T765" s="78" t="n">
        <f aca="false">(-1)*(IF(($B765&gt;Input!$O$24),0,Input!$O$30)+IF(($B765&gt;Input!$O$31),0,Input!$O$37)+IF(($B765&gt;Input!$O$38),0,Input!$O$44))</f>
        <v>-0</v>
      </c>
      <c r="U765" s="78" t="n">
        <f aca="false">IF(($AB764*(Input!$C$16/100)&gt;0),0,($AB764*(Input!$C$16/100)))</f>
        <v>0</v>
      </c>
      <c r="V765" s="78"/>
      <c r="W765" s="78" t="n">
        <f aca="false">IF(($N765+$O765+$P765+$Q765+$R765+$S765+$T765+$U765)&lt;0,($N765+$O765+$P765+$Q765+$R765+$S765+$T765+$U765),0)</f>
        <v>0</v>
      </c>
      <c r="X765" s="78"/>
      <c r="Y765" s="78" t="n">
        <f aca="false">IF(($N765+$O765+$P765+$Q765+$R765+$S765+$T765+$U765)&gt;=0,($N765+$O765+$P765+$Q765+$R765+$S765+$T765+$U765),0)</f>
        <v>0</v>
      </c>
      <c r="AA765" s="78" t="n">
        <f aca="false">IF(AND((($AB764+$W764-$U764)&lt;0),($Y765&gt;0)),($AA764-$K765)*(1+Input!$C$18/(12*100)),($AA764+$Y765-$K765)*(1+Input!$C$18/(12*100)))</f>
        <v>2.41118708793035E-009</v>
      </c>
      <c r="AB765" s="78" t="n">
        <f aca="false">IF(AND((($AB764+$W764-$U764)&lt;0),($Y765&gt;=0)),($AB764+$W764-$U764+$Y765)*(1+Input!$C$15/(12*100)),0)</f>
        <v>0</v>
      </c>
    </row>
    <row r="766" customFormat="false" ht="12.8" hidden="false" customHeight="false" outlineLevel="0" collapsed="false">
      <c r="A766" s="76" t="n">
        <v>762</v>
      </c>
      <c r="B766" s="77" t="n">
        <f aca="false">EOMONTH(Input!$C$7,A766)</f>
        <v>66111</v>
      </c>
      <c r="D766" s="76" t="n">
        <f aca="false">DATEDIF(Input!$C$23,$B766,"Y")</f>
        <v>103</v>
      </c>
      <c r="E766" s="76" t="n">
        <f aca="false">DATEDIF(Input!$G$23,$B766,"Y")</f>
        <v>103</v>
      </c>
      <c r="G766" s="78" t="n">
        <f aca="false">Salary_01!$L766</f>
        <v>0</v>
      </c>
      <c r="H766" s="78" t="n">
        <f aca="false">Salary_02!$L766</f>
        <v>0</v>
      </c>
      <c r="I766" s="78" t="n">
        <f aca="false">Retirement_Dist_01!$J766</f>
        <v>0</v>
      </c>
      <c r="J766" s="78" t="n">
        <f aca="false">Retirement_Dist_02!$J766</f>
        <v>0</v>
      </c>
      <c r="K766" s="78" t="n">
        <f aca="true">IF(AND(OR($B766&gt;Input!$C$31,$B766&gt;Input!$G$31),OR($B766&lt;Input!$C$25,$B766&lt;Input!$G$25)),(-1)*PMT(Input!$C$18/(100*12),(OFFSET($A$4, MAX( MATCH(Input!$C$25,$B$4:$B$1004,1), MATCH(Input!$G$25,$B$4:$B$1004,1)),0,1,1) - OFFSET($A$4, MIN( MATCH(Input!$C$31,$B$4:$B$1004,1), MATCH(Input!$G$31,$B$4:$B$1004,1)),0,1,1)),$AD$4,0,1),0)</f>
        <v>0</v>
      </c>
      <c r="L766" s="78" t="n">
        <f aca="false">IF(AND(($B766&lt;Input!$C$31),($B766&lt;Input!$G$31)),($G766+$H766+$I766+$J766),($G766+$H766+$I766+$J766+$K766))</f>
        <v>0</v>
      </c>
      <c r="M766" s="78" t="n">
        <f aca="false">Mortgage!$L766</f>
        <v>0</v>
      </c>
      <c r="N766" s="78" t="n">
        <f aca="false">$L766+$M766</f>
        <v>0</v>
      </c>
      <c r="O766" s="78" t="n">
        <f aca="false">IF(AND(($B766&lt;Input!$C$31),($B766&lt;Input!$G$31)),Expenses!$D766,(-1)*$N766)</f>
        <v>-0</v>
      </c>
      <c r="P766" s="78" t="n">
        <f aca="false">Childcare!$D766</f>
        <v>0</v>
      </c>
      <c r="Q766" s="78" t="n">
        <f aca="false">Loan_01!$E766</f>
        <v>0</v>
      </c>
      <c r="R766" s="78" t="n">
        <f aca="false">Loan_02!$E766</f>
        <v>0</v>
      </c>
      <c r="S766" s="78" t="n">
        <f aca="false">(-1)*SUM(Roth_01!$D766+Roth_02!$D766+IRA_01!$D766+IRA_02!$D766+Invest_01!$D766+Invest_02!$D766)</f>
        <v>-0</v>
      </c>
      <c r="T766" s="78" t="n">
        <f aca="false">(-1)*(IF(($B766&gt;Input!$O$24),0,Input!$O$30)+IF(($B766&gt;Input!$O$31),0,Input!$O$37)+IF(($B766&gt;Input!$O$38),0,Input!$O$44))</f>
        <v>-0</v>
      </c>
      <c r="U766" s="78" t="n">
        <f aca="false">IF(($AB765*(Input!$C$16/100)&gt;0),0,($AB765*(Input!$C$16/100)))</f>
        <v>0</v>
      </c>
      <c r="V766" s="78"/>
      <c r="W766" s="78" t="n">
        <f aca="false">IF(($N766+$O766+$P766+$Q766+$R766+$S766+$T766+$U766)&lt;0,($N766+$O766+$P766+$Q766+$R766+$S766+$T766+$U766),0)</f>
        <v>0</v>
      </c>
      <c r="X766" s="78"/>
      <c r="Y766" s="78" t="n">
        <f aca="false">IF(($N766+$O766+$P766+$Q766+$R766+$S766+$T766+$U766)&gt;=0,($N766+$O766+$P766+$Q766+$R766+$S766+$T766+$U766),0)</f>
        <v>0</v>
      </c>
      <c r="AA766" s="78" t="n">
        <f aca="false">IF(AND((($AB765+$W765-$U765)&lt;0),($Y766&gt;0)),($AA765-$K766)*(1+Input!$C$18/(12*100)),($AA765+$Y766-$K766)*(1+Input!$C$18/(12*100)))</f>
        <v>2.41128755405902E-009</v>
      </c>
      <c r="AB766" s="78" t="n">
        <f aca="false">IF(AND((($AB765+$W765-$U765)&lt;0),($Y766&gt;=0)),($AB765+$W765-$U765+$Y766)*(1+Input!$C$15/(12*100)),0)</f>
        <v>0</v>
      </c>
    </row>
    <row r="767" customFormat="false" ht="12.8" hidden="false" customHeight="false" outlineLevel="0" collapsed="false">
      <c r="A767" s="76" t="n">
        <v>763</v>
      </c>
      <c r="B767" s="77" t="n">
        <f aca="false">EOMONTH(Input!$C$7,A767)</f>
        <v>66142</v>
      </c>
      <c r="D767" s="76" t="n">
        <f aca="false">DATEDIF(Input!$C$23,$B767,"Y")</f>
        <v>103</v>
      </c>
      <c r="E767" s="76" t="n">
        <f aca="false">DATEDIF(Input!$G$23,$B767,"Y")</f>
        <v>103</v>
      </c>
      <c r="G767" s="78" t="n">
        <f aca="false">Salary_01!$L767</f>
        <v>0</v>
      </c>
      <c r="H767" s="78" t="n">
        <f aca="false">Salary_02!$L767</f>
        <v>0</v>
      </c>
      <c r="I767" s="78" t="n">
        <f aca="false">Retirement_Dist_01!$J767</f>
        <v>0</v>
      </c>
      <c r="J767" s="78" t="n">
        <f aca="false">Retirement_Dist_02!$J767</f>
        <v>0</v>
      </c>
      <c r="K767" s="78" t="n">
        <f aca="true">IF(AND(OR($B767&gt;Input!$C$31,$B767&gt;Input!$G$31),OR($B767&lt;Input!$C$25,$B767&lt;Input!$G$25)),(-1)*PMT(Input!$C$18/(100*12),(OFFSET($A$4, MAX( MATCH(Input!$C$25,$B$4:$B$1004,1), MATCH(Input!$G$25,$B$4:$B$1004,1)),0,1,1) - OFFSET($A$4, MIN( MATCH(Input!$C$31,$B$4:$B$1004,1), MATCH(Input!$G$31,$B$4:$B$1004,1)),0,1,1)),$AD$4,0,1),0)</f>
        <v>0</v>
      </c>
      <c r="L767" s="78" t="n">
        <f aca="false">IF(AND(($B767&lt;Input!$C$31),($B767&lt;Input!$G$31)),($G767+$H767+$I767+$J767),($G767+$H767+$I767+$J767+$K767))</f>
        <v>0</v>
      </c>
      <c r="M767" s="78" t="n">
        <f aca="false">Mortgage!$L767</f>
        <v>0</v>
      </c>
      <c r="N767" s="78" t="n">
        <f aca="false">$L767+$M767</f>
        <v>0</v>
      </c>
      <c r="O767" s="78" t="n">
        <f aca="false">IF(AND(($B767&lt;Input!$C$31),($B767&lt;Input!$G$31)),Expenses!$D767,(-1)*$N767)</f>
        <v>-0</v>
      </c>
      <c r="P767" s="78" t="n">
        <f aca="false">Childcare!$D767</f>
        <v>0</v>
      </c>
      <c r="Q767" s="78" t="n">
        <f aca="false">Loan_01!$E767</f>
        <v>0</v>
      </c>
      <c r="R767" s="78" t="n">
        <f aca="false">Loan_02!$E767</f>
        <v>0</v>
      </c>
      <c r="S767" s="78" t="n">
        <f aca="false">(-1)*SUM(Roth_01!$D767+Roth_02!$D767+IRA_01!$D767+IRA_02!$D767+Invest_01!$D767+Invest_02!$D767)</f>
        <v>-0</v>
      </c>
      <c r="T767" s="78" t="n">
        <f aca="false">(-1)*(IF(($B767&gt;Input!$O$24),0,Input!$O$30)+IF(($B767&gt;Input!$O$31),0,Input!$O$37)+IF(($B767&gt;Input!$O$38),0,Input!$O$44))</f>
        <v>-0</v>
      </c>
      <c r="U767" s="78" t="n">
        <f aca="false">IF(($AB766*(Input!$C$16/100)&gt;0),0,($AB766*(Input!$C$16/100)))</f>
        <v>0</v>
      </c>
      <c r="V767" s="78"/>
      <c r="W767" s="78" t="n">
        <f aca="false">IF(($N767+$O767+$P767+$Q767+$R767+$S767+$T767+$U767)&lt;0,($N767+$O767+$P767+$Q767+$R767+$S767+$T767+$U767),0)</f>
        <v>0</v>
      </c>
      <c r="X767" s="78"/>
      <c r="Y767" s="78" t="n">
        <f aca="false">IF(($N767+$O767+$P767+$Q767+$R767+$S767+$T767+$U767)&gt;=0,($N767+$O767+$P767+$Q767+$R767+$S767+$T767+$U767),0)</f>
        <v>0</v>
      </c>
      <c r="AA767" s="78" t="n">
        <f aca="false">IF(AND((($AB766+$W766-$U766)&lt;0),($Y767&gt;0)),($AA766-$K767)*(1+Input!$C$18/(12*100)),($AA766+$Y767-$K767)*(1+Input!$C$18/(12*100)))</f>
        <v>2.41138802437377E-009</v>
      </c>
      <c r="AB767" s="78" t="n">
        <f aca="false">IF(AND((($AB766+$W766-$U766)&lt;0),($Y767&gt;=0)),($AB766+$W766-$U766+$Y767)*(1+Input!$C$15/(12*100)),0)</f>
        <v>0</v>
      </c>
    </row>
    <row r="768" customFormat="false" ht="12.8" hidden="false" customHeight="false" outlineLevel="0" collapsed="false">
      <c r="A768" s="76" t="n">
        <v>764</v>
      </c>
      <c r="B768" s="77" t="n">
        <f aca="false">EOMONTH(Input!$C$7,A768)</f>
        <v>66170</v>
      </c>
      <c r="D768" s="76" t="n">
        <f aca="false">DATEDIF(Input!$C$23,$B768,"Y")</f>
        <v>103</v>
      </c>
      <c r="E768" s="76" t="n">
        <f aca="false">DATEDIF(Input!$G$23,$B768,"Y")</f>
        <v>103</v>
      </c>
      <c r="G768" s="78" t="n">
        <f aca="false">Salary_01!$L768</f>
        <v>0</v>
      </c>
      <c r="H768" s="78" t="n">
        <f aca="false">Salary_02!$L768</f>
        <v>0</v>
      </c>
      <c r="I768" s="78" t="n">
        <f aca="false">Retirement_Dist_01!$J768</f>
        <v>0</v>
      </c>
      <c r="J768" s="78" t="n">
        <f aca="false">Retirement_Dist_02!$J768</f>
        <v>0</v>
      </c>
      <c r="K768" s="78" t="n">
        <f aca="true">IF(AND(OR($B768&gt;Input!$C$31,$B768&gt;Input!$G$31),OR($B768&lt;Input!$C$25,$B768&lt;Input!$G$25)),(-1)*PMT(Input!$C$18/(100*12),(OFFSET($A$4, MAX( MATCH(Input!$C$25,$B$4:$B$1004,1), MATCH(Input!$G$25,$B$4:$B$1004,1)),0,1,1) - OFFSET($A$4, MIN( MATCH(Input!$C$31,$B$4:$B$1004,1), MATCH(Input!$G$31,$B$4:$B$1004,1)),0,1,1)),$AD$4,0,1),0)</f>
        <v>0</v>
      </c>
      <c r="L768" s="78" t="n">
        <f aca="false">IF(AND(($B768&lt;Input!$C$31),($B768&lt;Input!$G$31)),($G768+$H768+$I768+$J768),($G768+$H768+$I768+$J768+$K768))</f>
        <v>0</v>
      </c>
      <c r="M768" s="78" t="n">
        <f aca="false">Mortgage!$L768</f>
        <v>0</v>
      </c>
      <c r="N768" s="78" t="n">
        <f aca="false">$L768+$M768</f>
        <v>0</v>
      </c>
      <c r="O768" s="78" t="n">
        <f aca="false">IF(AND(($B768&lt;Input!$C$31),($B768&lt;Input!$G$31)),Expenses!$D768,(-1)*$N768)</f>
        <v>-0</v>
      </c>
      <c r="P768" s="78" t="n">
        <f aca="false">Childcare!$D768</f>
        <v>0</v>
      </c>
      <c r="Q768" s="78" t="n">
        <f aca="false">Loan_01!$E768</f>
        <v>0</v>
      </c>
      <c r="R768" s="78" t="n">
        <f aca="false">Loan_02!$E768</f>
        <v>0</v>
      </c>
      <c r="S768" s="78" t="n">
        <f aca="false">(-1)*SUM(Roth_01!$D768+Roth_02!$D768+IRA_01!$D768+IRA_02!$D768+Invest_01!$D768+Invest_02!$D768)</f>
        <v>-0</v>
      </c>
      <c r="T768" s="78" t="n">
        <f aca="false">(-1)*(IF(($B768&gt;Input!$O$24),0,Input!$O$30)+IF(($B768&gt;Input!$O$31),0,Input!$O$37)+IF(($B768&gt;Input!$O$38),0,Input!$O$44))</f>
        <v>-0</v>
      </c>
      <c r="U768" s="78" t="n">
        <f aca="false">IF(($AB767*(Input!$C$16/100)&gt;0),0,($AB767*(Input!$C$16/100)))</f>
        <v>0</v>
      </c>
      <c r="V768" s="78"/>
      <c r="W768" s="78" t="n">
        <f aca="false">IF(($N768+$O768+$P768+$Q768+$R768+$S768+$T768+$U768)&lt;0,($N768+$O768+$P768+$Q768+$R768+$S768+$T768+$U768),0)</f>
        <v>0</v>
      </c>
      <c r="X768" s="78"/>
      <c r="Y768" s="78" t="n">
        <f aca="false">IF(($N768+$O768+$P768+$Q768+$R768+$S768+$T768+$U768)&gt;=0,($N768+$O768+$P768+$Q768+$R768+$S768+$T768+$U768),0)</f>
        <v>0</v>
      </c>
      <c r="AA768" s="78" t="n">
        <f aca="false">IF(AND((($AB767+$W767-$U767)&lt;0),($Y768&gt;0)),($AA767-$K768)*(1+Input!$C$18/(12*100)),($AA767+$Y768-$K768)*(1+Input!$C$18/(12*100)))</f>
        <v>2.41148849887478E-009</v>
      </c>
      <c r="AB768" s="78" t="n">
        <f aca="false">IF(AND((($AB767+$W767-$U767)&lt;0),($Y768&gt;=0)),($AB767+$W767-$U767+$Y768)*(1+Input!$C$15/(12*100)),0)</f>
        <v>0</v>
      </c>
    </row>
    <row r="769" customFormat="false" ht="12.8" hidden="false" customHeight="false" outlineLevel="0" collapsed="false">
      <c r="A769" s="76" t="n">
        <v>765</v>
      </c>
      <c r="B769" s="77" t="n">
        <f aca="false">EOMONTH(Input!$C$7,A769)</f>
        <v>66201</v>
      </c>
      <c r="D769" s="76" t="n">
        <f aca="false">DATEDIF(Input!$C$23,$B769,"Y")</f>
        <v>103</v>
      </c>
      <c r="E769" s="76" t="n">
        <f aca="false">DATEDIF(Input!$G$23,$B769,"Y")</f>
        <v>103</v>
      </c>
      <c r="G769" s="78" t="n">
        <f aca="false">Salary_01!$L769</f>
        <v>0</v>
      </c>
      <c r="H769" s="78" t="n">
        <f aca="false">Salary_02!$L769</f>
        <v>0</v>
      </c>
      <c r="I769" s="78" t="n">
        <f aca="false">Retirement_Dist_01!$J769</f>
        <v>0</v>
      </c>
      <c r="J769" s="78" t="n">
        <f aca="false">Retirement_Dist_02!$J769</f>
        <v>0</v>
      </c>
      <c r="K769" s="78" t="n">
        <f aca="true">IF(AND(OR($B769&gt;Input!$C$31,$B769&gt;Input!$G$31),OR($B769&lt;Input!$C$25,$B769&lt;Input!$G$25)),(-1)*PMT(Input!$C$18/(100*12),(OFFSET($A$4, MAX( MATCH(Input!$C$25,$B$4:$B$1004,1), MATCH(Input!$G$25,$B$4:$B$1004,1)),0,1,1) - OFFSET($A$4, MIN( MATCH(Input!$C$31,$B$4:$B$1004,1), MATCH(Input!$G$31,$B$4:$B$1004,1)),0,1,1)),$AD$4,0,1),0)</f>
        <v>0</v>
      </c>
      <c r="L769" s="78" t="n">
        <f aca="false">IF(AND(($B769&lt;Input!$C$31),($B769&lt;Input!$G$31)),($G769+$H769+$I769+$J769),($G769+$H769+$I769+$J769+$K769))</f>
        <v>0</v>
      </c>
      <c r="M769" s="78" t="n">
        <f aca="false">Mortgage!$L769</f>
        <v>0</v>
      </c>
      <c r="N769" s="78" t="n">
        <f aca="false">$L769+$M769</f>
        <v>0</v>
      </c>
      <c r="O769" s="78" t="n">
        <f aca="false">IF(AND(($B769&lt;Input!$C$31),($B769&lt;Input!$G$31)),Expenses!$D769,(-1)*$N769)</f>
        <v>-0</v>
      </c>
      <c r="P769" s="78" t="n">
        <f aca="false">Childcare!$D769</f>
        <v>0</v>
      </c>
      <c r="Q769" s="78" t="n">
        <f aca="false">Loan_01!$E769</f>
        <v>0</v>
      </c>
      <c r="R769" s="78" t="n">
        <f aca="false">Loan_02!$E769</f>
        <v>0</v>
      </c>
      <c r="S769" s="78" t="n">
        <f aca="false">(-1)*SUM(Roth_01!$D769+Roth_02!$D769+IRA_01!$D769+IRA_02!$D769+Invest_01!$D769+Invest_02!$D769)</f>
        <v>-0</v>
      </c>
      <c r="T769" s="78" t="n">
        <f aca="false">(-1)*(IF(($B769&gt;Input!$O$24),0,Input!$O$30)+IF(($B769&gt;Input!$O$31),0,Input!$O$37)+IF(($B769&gt;Input!$O$38),0,Input!$O$44))</f>
        <v>-0</v>
      </c>
      <c r="U769" s="78" t="n">
        <f aca="false">IF(($AB768*(Input!$C$16/100)&gt;0),0,($AB768*(Input!$C$16/100)))</f>
        <v>0</v>
      </c>
      <c r="V769" s="78"/>
      <c r="W769" s="78" t="n">
        <f aca="false">IF(($N769+$O769+$P769+$Q769+$R769+$S769+$T769+$U769)&lt;0,($N769+$O769+$P769+$Q769+$R769+$S769+$T769+$U769),0)</f>
        <v>0</v>
      </c>
      <c r="X769" s="78"/>
      <c r="Y769" s="78" t="n">
        <f aca="false">IF(($N769+$O769+$P769+$Q769+$R769+$S769+$T769+$U769)&gt;=0,($N769+$O769+$P769+$Q769+$R769+$S769+$T769+$U769),0)</f>
        <v>0</v>
      </c>
      <c r="AA769" s="78" t="n">
        <f aca="false">IF(AND((($AB768+$W768-$U768)&lt;0),($Y769&gt;0)),($AA768-$K769)*(1+Input!$C$18/(12*100)),($AA768+$Y769-$K769)*(1+Input!$C$18/(12*100)))</f>
        <v>2.41158897756224E-009</v>
      </c>
      <c r="AB769" s="78" t="n">
        <f aca="false">IF(AND((($AB768+$W768-$U768)&lt;0),($Y769&gt;=0)),($AB768+$W768-$U768+$Y769)*(1+Input!$C$15/(12*100)),0)</f>
        <v>0</v>
      </c>
    </row>
    <row r="770" customFormat="false" ht="12.8" hidden="false" customHeight="false" outlineLevel="0" collapsed="false">
      <c r="A770" s="76" t="n">
        <v>766</v>
      </c>
      <c r="B770" s="77" t="n">
        <f aca="false">EOMONTH(Input!$C$7,A770)</f>
        <v>66231</v>
      </c>
      <c r="D770" s="76" t="n">
        <f aca="false">DATEDIF(Input!$C$23,$B770,"Y")</f>
        <v>103</v>
      </c>
      <c r="E770" s="76" t="n">
        <f aca="false">DATEDIF(Input!$G$23,$B770,"Y")</f>
        <v>103</v>
      </c>
      <c r="G770" s="78" t="n">
        <f aca="false">Salary_01!$L770</f>
        <v>0</v>
      </c>
      <c r="H770" s="78" t="n">
        <f aca="false">Salary_02!$L770</f>
        <v>0</v>
      </c>
      <c r="I770" s="78" t="n">
        <f aca="false">Retirement_Dist_01!$J770</f>
        <v>0</v>
      </c>
      <c r="J770" s="78" t="n">
        <f aca="false">Retirement_Dist_02!$J770</f>
        <v>0</v>
      </c>
      <c r="K770" s="78" t="n">
        <f aca="true">IF(AND(OR($B770&gt;Input!$C$31,$B770&gt;Input!$G$31),OR($B770&lt;Input!$C$25,$B770&lt;Input!$G$25)),(-1)*PMT(Input!$C$18/(100*12),(OFFSET($A$4, MAX( MATCH(Input!$C$25,$B$4:$B$1004,1), MATCH(Input!$G$25,$B$4:$B$1004,1)),0,1,1) - OFFSET($A$4, MIN( MATCH(Input!$C$31,$B$4:$B$1004,1), MATCH(Input!$G$31,$B$4:$B$1004,1)),0,1,1)),$AD$4,0,1),0)</f>
        <v>0</v>
      </c>
      <c r="L770" s="78" t="n">
        <f aca="false">IF(AND(($B770&lt;Input!$C$31),($B770&lt;Input!$G$31)),($G770+$H770+$I770+$J770),($G770+$H770+$I770+$J770+$K770))</f>
        <v>0</v>
      </c>
      <c r="M770" s="78" t="n">
        <f aca="false">Mortgage!$L770</f>
        <v>0</v>
      </c>
      <c r="N770" s="78" t="n">
        <f aca="false">$L770+$M770</f>
        <v>0</v>
      </c>
      <c r="O770" s="78" t="n">
        <f aca="false">IF(AND(($B770&lt;Input!$C$31),($B770&lt;Input!$G$31)),Expenses!$D770,(-1)*$N770)</f>
        <v>-0</v>
      </c>
      <c r="P770" s="78" t="n">
        <f aca="false">Childcare!$D770</f>
        <v>0</v>
      </c>
      <c r="Q770" s="78" t="n">
        <f aca="false">Loan_01!$E770</f>
        <v>0</v>
      </c>
      <c r="R770" s="78" t="n">
        <f aca="false">Loan_02!$E770</f>
        <v>0</v>
      </c>
      <c r="S770" s="78" t="n">
        <f aca="false">(-1)*SUM(Roth_01!$D770+Roth_02!$D770+IRA_01!$D770+IRA_02!$D770+Invest_01!$D770+Invest_02!$D770)</f>
        <v>-0</v>
      </c>
      <c r="T770" s="78" t="n">
        <f aca="false">(-1)*(IF(($B770&gt;Input!$O$24),0,Input!$O$30)+IF(($B770&gt;Input!$O$31),0,Input!$O$37)+IF(($B770&gt;Input!$O$38),0,Input!$O$44))</f>
        <v>-0</v>
      </c>
      <c r="U770" s="78" t="n">
        <f aca="false">IF(($AB769*(Input!$C$16/100)&gt;0),0,($AB769*(Input!$C$16/100)))</f>
        <v>0</v>
      </c>
      <c r="V770" s="78"/>
      <c r="W770" s="78" t="n">
        <f aca="false">IF(($N770+$O770+$P770+$Q770+$R770+$S770+$T770+$U770)&lt;0,($N770+$O770+$P770+$Q770+$R770+$S770+$T770+$U770),0)</f>
        <v>0</v>
      </c>
      <c r="X770" s="78"/>
      <c r="Y770" s="78" t="n">
        <f aca="false">IF(($N770+$O770+$P770+$Q770+$R770+$S770+$T770+$U770)&gt;=0,($N770+$O770+$P770+$Q770+$R770+$S770+$T770+$U770),0)</f>
        <v>0</v>
      </c>
      <c r="AA770" s="78" t="n">
        <f aca="false">IF(AND((($AB769+$W769-$U769)&lt;0),($Y770&gt;0)),($AA769-$K770)*(1+Input!$C$18/(12*100)),($AA769+$Y770-$K770)*(1+Input!$C$18/(12*100)))</f>
        <v>2.4116894604363E-009</v>
      </c>
      <c r="AB770" s="78" t="n">
        <f aca="false">IF(AND((($AB769+$W769-$U769)&lt;0),($Y770&gt;=0)),($AB769+$W769-$U769+$Y770)*(1+Input!$C$15/(12*100)),0)</f>
        <v>0</v>
      </c>
    </row>
    <row r="771" customFormat="false" ht="12.8" hidden="false" customHeight="false" outlineLevel="0" collapsed="false">
      <c r="A771" s="76" t="n">
        <v>767</v>
      </c>
      <c r="B771" s="77" t="n">
        <f aca="false">EOMONTH(Input!$C$7,A771)</f>
        <v>66262</v>
      </c>
      <c r="D771" s="76" t="n">
        <f aca="false">DATEDIF(Input!$C$23,$B771,"Y")</f>
        <v>104</v>
      </c>
      <c r="E771" s="76" t="n">
        <f aca="false">DATEDIF(Input!$G$23,$B771,"Y")</f>
        <v>104</v>
      </c>
      <c r="G771" s="78" t="n">
        <f aca="false">Salary_01!$L771</f>
        <v>0</v>
      </c>
      <c r="H771" s="78" t="n">
        <f aca="false">Salary_02!$L771</f>
        <v>0</v>
      </c>
      <c r="I771" s="78" t="n">
        <f aca="false">Retirement_Dist_01!$J771</f>
        <v>0</v>
      </c>
      <c r="J771" s="78" t="n">
        <f aca="false">Retirement_Dist_02!$J771</f>
        <v>0</v>
      </c>
      <c r="K771" s="78" t="n">
        <f aca="true">IF(AND(OR($B771&gt;Input!$C$31,$B771&gt;Input!$G$31),OR($B771&lt;Input!$C$25,$B771&lt;Input!$G$25)),(-1)*PMT(Input!$C$18/(100*12),(OFFSET($A$4, MAX( MATCH(Input!$C$25,$B$4:$B$1004,1), MATCH(Input!$G$25,$B$4:$B$1004,1)),0,1,1) - OFFSET($A$4, MIN( MATCH(Input!$C$31,$B$4:$B$1004,1), MATCH(Input!$G$31,$B$4:$B$1004,1)),0,1,1)),$AD$4,0,1),0)</f>
        <v>0</v>
      </c>
      <c r="L771" s="78" t="n">
        <f aca="false">IF(AND(($B771&lt;Input!$C$31),($B771&lt;Input!$G$31)),($G771+$H771+$I771+$J771),($G771+$H771+$I771+$J771+$K771))</f>
        <v>0</v>
      </c>
      <c r="M771" s="78" t="n">
        <f aca="false">Mortgage!$L771</f>
        <v>0</v>
      </c>
      <c r="N771" s="78" t="n">
        <f aca="false">$L771+$M771</f>
        <v>0</v>
      </c>
      <c r="O771" s="78" t="n">
        <f aca="false">IF(AND(($B771&lt;Input!$C$31),($B771&lt;Input!$G$31)),Expenses!$D771,(-1)*$N771)</f>
        <v>-0</v>
      </c>
      <c r="P771" s="78" t="n">
        <f aca="false">Childcare!$D771</f>
        <v>0</v>
      </c>
      <c r="Q771" s="78" t="n">
        <f aca="false">Loan_01!$E771</f>
        <v>0</v>
      </c>
      <c r="R771" s="78" t="n">
        <f aca="false">Loan_02!$E771</f>
        <v>0</v>
      </c>
      <c r="S771" s="78" t="n">
        <f aca="false">(-1)*SUM(Roth_01!$D771+Roth_02!$D771+IRA_01!$D771+IRA_02!$D771+Invest_01!$D771+Invest_02!$D771)</f>
        <v>-0</v>
      </c>
      <c r="T771" s="78" t="n">
        <f aca="false">(-1)*(IF(($B771&gt;Input!$O$24),0,Input!$O$30)+IF(($B771&gt;Input!$O$31),0,Input!$O$37)+IF(($B771&gt;Input!$O$38),0,Input!$O$44))</f>
        <v>-0</v>
      </c>
      <c r="U771" s="78" t="n">
        <f aca="false">IF(($AB770*(Input!$C$16/100)&gt;0),0,($AB770*(Input!$C$16/100)))</f>
        <v>0</v>
      </c>
      <c r="V771" s="78"/>
      <c r="W771" s="78" t="n">
        <f aca="false">IF(($N771+$O771+$P771+$Q771+$R771+$S771+$T771+$U771)&lt;0,($N771+$O771+$P771+$Q771+$R771+$S771+$T771+$U771),0)</f>
        <v>0</v>
      </c>
      <c r="X771" s="78"/>
      <c r="Y771" s="78" t="n">
        <f aca="false">IF(($N771+$O771+$P771+$Q771+$R771+$S771+$T771+$U771)&gt;=0,($N771+$O771+$P771+$Q771+$R771+$S771+$T771+$U771),0)</f>
        <v>0</v>
      </c>
      <c r="AA771" s="78" t="n">
        <f aca="false">IF(AND((($AB770+$W770-$U770)&lt;0),($Y771&gt;0)),($AA770-$K771)*(1+Input!$C$18/(12*100)),($AA770+$Y771-$K771)*(1+Input!$C$18/(12*100)))</f>
        <v>2.41178994749715E-009</v>
      </c>
      <c r="AB771" s="78" t="n">
        <f aca="false">IF(AND((($AB770+$W770-$U770)&lt;0),($Y771&gt;=0)),($AB770+$W770-$U770+$Y771)*(1+Input!$C$15/(12*100)),0)</f>
        <v>0</v>
      </c>
    </row>
    <row r="772" customFormat="false" ht="12.8" hidden="false" customHeight="false" outlineLevel="0" collapsed="false">
      <c r="A772" s="76" t="n">
        <v>768</v>
      </c>
      <c r="B772" s="77" t="n">
        <f aca="false">EOMONTH(Input!$C$7,A772)</f>
        <v>66292</v>
      </c>
      <c r="D772" s="76" t="n">
        <f aca="false">DATEDIF(Input!$C$23,$B772,"Y")</f>
        <v>104</v>
      </c>
      <c r="E772" s="76" t="n">
        <f aca="false">DATEDIF(Input!$G$23,$B772,"Y")</f>
        <v>104</v>
      </c>
      <c r="G772" s="78" t="n">
        <f aca="false">Salary_01!$L772</f>
        <v>0</v>
      </c>
      <c r="H772" s="78" t="n">
        <f aca="false">Salary_02!$L772</f>
        <v>0</v>
      </c>
      <c r="I772" s="78" t="n">
        <f aca="false">Retirement_Dist_01!$J772</f>
        <v>0</v>
      </c>
      <c r="J772" s="78" t="n">
        <f aca="false">Retirement_Dist_02!$J772</f>
        <v>0</v>
      </c>
      <c r="K772" s="78" t="n">
        <f aca="true">IF(AND(OR($B772&gt;Input!$C$31,$B772&gt;Input!$G$31),OR($B772&lt;Input!$C$25,$B772&lt;Input!$G$25)),(-1)*PMT(Input!$C$18/(100*12),(OFFSET($A$4, MAX( MATCH(Input!$C$25,$B$4:$B$1004,1), MATCH(Input!$G$25,$B$4:$B$1004,1)),0,1,1) - OFFSET($A$4, MIN( MATCH(Input!$C$31,$B$4:$B$1004,1), MATCH(Input!$G$31,$B$4:$B$1004,1)),0,1,1)),$AD$4,0,1),0)</f>
        <v>0</v>
      </c>
      <c r="L772" s="78" t="n">
        <f aca="false">IF(AND(($B772&lt;Input!$C$31),($B772&lt;Input!$G$31)),($G772+$H772+$I772+$J772),($G772+$H772+$I772+$J772+$K772))</f>
        <v>0</v>
      </c>
      <c r="M772" s="78" t="n">
        <f aca="false">Mortgage!$L772</f>
        <v>0</v>
      </c>
      <c r="N772" s="78" t="n">
        <f aca="false">$L772+$M772</f>
        <v>0</v>
      </c>
      <c r="O772" s="78" t="n">
        <f aca="false">IF(AND(($B772&lt;Input!$C$31),($B772&lt;Input!$G$31)),Expenses!$D772,(-1)*$N772)</f>
        <v>-0</v>
      </c>
      <c r="P772" s="78" t="n">
        <f aca="false">Childcare!$D772</f>
        <v>0</v>
      </c>
      <c r="Q772" s="78" t="n">
        <f aca="false">Loan_01!$E772</f>
        <v>0</v>
      </c>
      <c r="R772" s="78" t="n">
        <f aca="false">Loan_02!$E772</f>
        <v>0</v>
      </c>
      <c r="S772" s="78" t="n">
        <f aca="false">(-1)*SUM(Roth_01!$D772+Roth_02!$D772+IRA_01!$D772+IRA_02!$D772+Invest_01!$D772+Invest_02!$D772)</f>
        <v>-0</v>
      </c>
      <c r="T772" s="78" t="n">
        <f aca="false">(-1)*(IF(($B772&gt;Input!$O$24),0,Input!$O$30)+IF(($B772&gt;Input!$O$31),0,Input!$O$37)+IF(($B772&gt;Input!$O$38),0,Input!$O$44))</f>
        <v>-0</v>
      </c>
      <c r="U772" s="78" t="n">
        <f aca="false">IF(($AB771*(Input!$C$16/100)&gt;0),0,($AB771*(Input!$C$16/100)))</f>
        <v>0</v>
      </c>
      <c r="V772" s="78"/>
      <c r="W772" s="78" t="n">
        <f aca="false">IF(($N772+$O772+$P772+$Q772+$R772+$S772+$T772+$U772)&lt;0,($N772+$O772+$P772+$Q772+$R772+$S772+$T772+$U772),0)</f>
        <v>0</v>
      </c>
      <c r="X772" s="78"/>
      <c r="Y772" s="78" t="n">
        <f aca="false">IF(($N772+$O772+$P772+$Q772+$R772+$S772+$T772+$U772)&gt;=0,($N772+$O772+$P772+$Q772+$R772+$S772+$T772+$U772),0)</f>
        <v>0</v>
      </c>
      <c r="AA772" s="78" t="n">
        <f aca="false">IF(AND((($AB771+$W771-$U771)&lt;0),($Y772&gt;0)),($AA771-$K772)*(1+Input!$C$18/(12*100)),($AA771+$Y772-$K772)*(1+Input!$C$18/(12*100)))</f>
        <v>2.41189043874497E-009</v>
      </c>
      <c r="AB772" s="78" t="n">
        <f aca="false">IF(AND((($AB771+$W771-$U771)&lt;0),($Y772&gt;=0)),($AB771+$W771-$U771+$Y772)*(1+Input!$C$15/(12*100)),0)</f>
        <v>0</v>
      </c>
    </row>
    <row r="773" customFormat="false" ht="12.8" hidden="false" customHeight="false" outlineLevel="0" collapsed="false">
      <c r="A773" s="76" t="n">
        <v>769</v>
      </c>
      <c r="B773" s="77" t="n">
        <f aca="false">EOMONTH(Input!$C$7,A773)</f>
        <v>66323</v>
      </c>
      <c r="D773" s="76" t="n">
        <f aca="false">DATEDIF(Input!$C$23,$B773,"Y")</f>
        <v>104</v>
      </c>
      <c r="E773" s="76" t="n">
        <f aca="false">DATEDIF(Input!$G$23,$B773,"Y")</f>
        <v>104</v>
      </c>
      <c r="G773" s="78" t="n">
        <f aca="false">Salary_01!$L773</f>
        <v>0</v>
      </c>
      <c r="H773" s="78" t="n">
        <f aca="false">Salary_02!$L773</f>
        <v>0</v>
      </c>
      <c r="I773" s="78" t="n">
        <f aca="false">Retirement_Dist_01!$J773</f>
        <v>0</v>
      </c>
      <c r="J773" s="78" t="n">
        <f aca="false">Retirement_Dist_02!$J773</f>
        <v>0</v>
      </c>
      <c r="K773" s="78" t="n">
        <f aca="true">IF(AND(OR($B773&gt;Input!$C$31,$B773&gt;Input!$G$31),OR($B773&lt;Input!$C$25,$B773&lt;Input!$G$25)),(-1)*PMT(Input!$C$18/(100*12),(OFFSET($A$4, MAX( MATCH(Input!$C$25,$B$4:$B$1004,1), MATCH(Input!$G$25,$B$4:$B$1004,1)),0,1,1) - OFFSET($A$4, MIN( MATCH(Input!$C$31,$B$4:$B$1004,1), MATCH(Input!$G$31,$B$4:$B$1004,1)),0,1,1)),$AD$4,0,1),0)</f>
        <v>0</v>
      </c>
      <c r="L773" s="78" t="n">
        <f aca="false">IF(AND(($B773&lt;Input!$C$31),($B773&lt;Input!$G$31)),($G773+$H773+$I773+$J773),($G773+$H773+$I773+$J773+$K773))</f>
        <v>0</v>
      </c>
      <c r="M773" s="78" t="n">
        <f aca="false">Mortgage!$L773</f>
        <v>0</v>
      </c>
      <c r="N773" s="78" t="n">
        <f aca="false">$L773+$M773</f>
        <v>0</v>
      </c>
      <c r="O773" s="78" t="n">
        <f aca="false">IF(AND(($B773&lt;Input!$C$31),($B773&lt;Input!$G$31)),Expenses!$D773,(-1)*$N773)</f>
        <v>-0</v>
      </c>
      <c r="P773" s="78" t="n">
        <f aca="false">Childcare!$D773</f>
        <v>0</v>
      </c>
      <c r="Q773" s="78" t="n">
        <f aca="false">Loan_01!$E773</f>
        <v>0</v>
      </c>
      <c r="R773" s="78" t="n">
        <f aca="false">Loan_02!$E773</f>
        <v>0</v>
      </c>
      <c r="S773" s="78" t="n">
        <f aca="false">(-1)*SUM(Roth_01!$D773+Roth_02!$D773+IRA_01!$D773+IRA_02!$D773+Invest_01!$D773+Invest_02!$D773)</f>
        <v>-0</v>
      </c>
      <c r="T773" s="78" t="n">
        <f aca="false">(-1)*(IF(($B773&gt;Input!$O$24),0,Input!$O$30)+IF(($B773&gt;Input!$O$31),0,Input!$O$37)+IF(($B773&gt;Input!$O$38),0,Input!$O$44))</f>
        <v>-0</v>
      </c>
      <c r="U773" s="78" t="n">
        <f aca="false">IF(($AB772*(Input!$C$16/100)&gt;0),0,($AB772*(Input!$C$16/100)))</f>
        <v>0</v>
      </c>
      <c r="V773" s="78"/>
      <c r="W773" s="78" t="n">
        <f aca="false">IF(($N773+$O773+$P773+$Q773+$R773+$S773+$T773+$U773)&lt;0,($N773+$O773+$P773+$Q773+$R773+$S773+$T773+$U773),0)</f>
        <v>0</v>
      </c>
      <c r="X773" s="78"/>
      <c r="Y773" s="78" t="n">
        <f aca="false">IF(($N773+$O773+$P773+$Q773+$R773+$S773+$T773+$U773)&gt;=0,($N773+$O773+$P773+$Q773+$R773+$S773+$T773+$U773),0)</f>
        <v>0</v>
      </c>
      <c r="AA773" s="78" t="n">
        <f aca="false">IF(AND((($AB772+$W772-$U772)&lt;0),($Y773&gt;0)),($AA772-$K773)*(1+Input!$C$18/(12*100)),($AA772+$Y773-$K773)*(1+Input!$C$18/(12*100)))</f>
        <v>2.41199093417991E-009</v>
      </c>
      <c r="AB773" s="78" t="n">
        <f aca="false">IF(AND((($AB772+$W772-$U772)&lt;0),($Y773&gt;=0)),($AB772+$W772-$U772+$Y773)*(1+Input!$C$15/(12*100)),0)</f>
        <v>0</v>
      </c>
    </row>
    <row r="774" customFormat="false" ht="12.8" hidden="false" customHeight="false" outlineLevel="0" collapsed="false">
      <c r="A774" s="76" t="n">
        <v>770</v>
      </c>
      <c r="B774" s="77" t="n">
        <f aca="false">EOMONTH(Input!$C$7,A774)</f>
        <v>66354</v>
      </c>
      <c r="D774" s="76" t="n">
        <f aca="false">DATEDIF(Input!$C$23,$B774,"Y")</f>
        <v>104</v>
      </c>
      <c r="E774" s="76" t="n">
        <f aca="false">DATEDIF(Input!$G$23,$B774,"Y")</f>
        <v>104</v>
      </c>
      <c r="G774" s="78" t="n">
        <f aca="false">Salary_01!$L774</f>
        <v>0</v>
      </c>
      <c r="H774" s="78" t="n">
        <f aca="false">Salary_02!$L774</f>
        <v>0</v>
      </c>
      <c r="I774" s="78" t="n">
        <f aca="false">Retirement_Dist_01!$J774</f>
        <v>0</v>
      </c>
      <c r="J774" s="78" t="n">
        <f aca="false">Retirement_Dist_02!$J774</f>
        <v>0</v>
      </c>
      <c r="K774" s="78" t="n">
        <f aca="true">IF(AND(OR($B774&gt;Input!$C$31,$B774&gt;Input!$G$31),OR($B774&lt;Input!$C$25,$B774&lt;Input!$G$25)),(-1)*PMT(Input!$C$18/(100*12),(OFFSET($A$4, MAX( MATCH(Input!$C$25,$B$4:$B$1004,1), MATCH(Input!$G$25,$B$4:$B$1004,1)),0,1,1) - OFFSET($A$4, MIN( MATCH(Input!$C$31,$B$4:$B$1004,1), MATCH(Input!$G$31,$B$4:$B$1004,1)),0,1,1)),$AD$4,0,1),0)</f>
        <v>0</v>
      </c>
      <c r="L774" s="78" t="n">
        <f aca="false">IF(AND(($B774&lt;Input!$C$31),($B774&lt;Input!$G$31)),($G774+$H774+$I774+$J774),($G774+$H774+$I774+$J774+$K774))</f>
        <v>0</v>
      </c>
      <c r="M774" s="78" t="n">
        <f aca="false">Mortgage!$L774</f>
        <v>0</v>
      </c>
      <c r="N774" s="78" t="n">
        <f aca="false">$L774+$M774</f>
        <v>0</v>
      </c>
      <c r="O774" s="78" t="n">
        <f aca="false">IF(AND(($B774&lt;Input!$C$31),($B774&lt;Input!$G$31)),Expenses!$D774,(-1)*$N774)</f>
        <v>-0</v>
      </c>
      <c r="P774" s="78" t="n">
        <f aca="false">Childcare!$D774</f>
        <v>0</v>
      </c>
      <c r="Q774" s="78" t="n">
        <f aca="false">Loan_01!$E774</f>
        <v>0</v>
      </c>
      <c r="R774" s="78" t="n">
        <f aca="false">Loan_02!$E774</f>
        <v>0</v>
      </c>
      <c r="S774" s="78" t="n">
        <f aca="false">(-1)*SUM(Roth_01!$D774+Roth_02!$D774+IRA_01!$D774+IRA_02!$D774+Invest_01!$D774+Invest_02!$D774)</f>
        <v>-0</v>
      </c>
      <c r="T774" s="78" t="n">
        <f aca="false">(-1)*(IF(($B774&gt;Input!$O$24),0,Input!$O$30)+IF(($B774&gt;Input!$O$31),0,Input!$O$37)+IF(($B774&gt;Input!$O$38),0,Input!$O$44))</f>
        <v>-0</v>
      </c>
      <c r="U774" s="78" t="n">
        <f aca="false">IF(($AB773*(Input!$C$16/100)&gt;0),0,($AB773*(Input!$C$16/100)))</f>
        <v>0</v>
      </c>
      <c r="V774" s="78"/>
      <c r="W774" s="78" t="n">
        <f aca="false">IF(($N774+$O774+$P774+$Q774+$R774+$S774+$T774+$U774)&lt;0,($N774+$O774+$P774+$Q774+$R774+$S774+$T774+$U774),0)</f>
        <v>0</v>
      </c>
      <c r="X774" s="78"/>
      <c r="Y774" s="78" t="n">
        <f aca="false">IF(($N774+$O774+$P774+$Q774+$R774+$S774+$T774+$U774)&gt;=0,($N774+$O774+$P774+$Q774+$R774+$S774+$T774+$U774),0)</f>
        <v>0</v>
      </c>
      <c r="AA774" s="78" t="n">
        <f aca="false">IF(AND((($AB773+$W773-$U773)&lt;0),($Y774&gt;0)),($AA773-$K774)*(1+Input!$C$18/(12*100)),($AA773+$Y774-$K774)*(1+Input!$C$18/(12*100)))</f>
        <v>2.41209143380217E-009</v>
      </c>
      <c r="AB774" s="78" t="n">
        <f aca="false">IF(AND((($AB773+$W773-$U773)&lt;0),($Y774&gt;=0)),($AB773+$W773-$U773+$Y774)*(1+Input!$C$15/(12*100)),0)</f>
        <v>0</v>
      </c>
    </row>
    <row r="775" customFormat="false" ht="12.8" hidden="false" customHeight="false" outlineLevel="0" collapsed="false">
      <c r="A775" s="76" t="n">
        <v>771</v>
      </c>
      <c r="B775" s="77" t="n">
        <f aca="false">EOMONTH(Input!$C$7,A775)</f>
        <v>66384</v>
      </c>
      <c r="D775" s="76" t="n">
        <f aca="false">DATEDIF(Input!$C$23,$B775,"Y")</f>
        <v>104</v>
      </c>
      <c r="E775" s="76" t="n">
        <f aca="false">DATEDIF(Input!$G$23,$B775,"Y")</f>
        <v>104</v>
      </c>
      <c r="G775" s="78" t="n">
        <f aca="false">Salary_01!$L775</f>
        <v>0</v>
      </c>
      <c r="H775" s="78" t="n">
        <f aca="false">Salary_02!$L775</f>
        <v>0</v>
      </c>
      <c r="I775" s="78" t="n">
        <f aca="false">Retirement_Dist_01!$J775</f>
        <v>0</v>
      </c>
      <c r="J775" s="78" t="n">
        <f aca="false">Retirement_Dist_02!$J775</f>
        <v>0</v>
      </c>
      <c r="K775" s="78" t="n">
        <f aca="true">IF(AND(OR($B775&gt;Input!$C$31,$B775&gt;Input!$G$31),OR($B775&lt;Input!$C$25,$B775&lt;Input!$G$25)),(-1)*PMT(Input!$C$18/(100*12),(OFFSET($A$4, MAX( MATCH(Input!$C$25,$B$4:$B$1004,1), MATCH(Input!$G$25,$B$4:$B$1004,1)),0,1,1) - OFFSET($A$4, MIN( MATCH(Input!$C$31,$B$4:$B$1004,1), MATCH(Input!$G$31,$B$4:$B$1004,1)),0,1,1)),$AD$4,0,1),0)</f>
        <v>0</v>
      </c>
      <c r="L775" s="78" t="n">
        <f aca="false">IF(AND(($B775&lt;Input!$C$31),($B775&lt;Input!$G$31)),($G775+$H775+$I775+$J775),($G775+$H775+$I775+$J775+$K775))</f>
        <v>0</v>
      </c>
      <c r="M775" s="78" t="n">
        <f aca="false">Mortgage!$L775</f>
        <v>0</v>
      </c>
      <c r="N775" s="78" t="n">
        <f aca="false">$L775+$M775</f>
        <v>0</v>
      </c>
      <c r="O775" s="78" t="n">
        <f aca="false">IF(AND(($B775&lt;Input!$C$31),($B775&lt;Input!$G$31)),Expenses!$D775,(-1)*$N775)</f>
        <v>-0</v>
      </c>
      <c r="P775" s="78" t="n">
        <f aca="false">Childcare!$D775</f>
        <v>0</v>
      </c>
      <c r="Q775" s="78" t="n">
        <f aca="false">Loan_01!$E775</f>
        <v>0</v>
      </c>
      <c r="R775" s="78" t="n">
        <f aca="false">Loan_02!$E775</f>
        <v>0</v>
      </c>
      <c r="S775" s="78" t="n">
        <f aca="false">(-1)*SUM(Roth_01!$D775+Roth_02!$D775+IRA_01!$D775+IRA_02!$D775+Invest_01!$D775+Invest_02!$D775)</f>
        <v>-0</v>
      </c>
      <c r="T775" s="78" t="n">
        <f aca="false">(-1)*(IF(($B775&gt;Input!$O$24),0,Input!$O$30)+IF(($B775&gt;Input!$O$31),0,Input!$O$37)+IF(($B775&gt;Input!$O$38),0,Input!$O$44))</f>
        <v>-0</v>
      </c>
      <c r="U775" s="78" t="n">
        <f aca="false">IF(($AB774*(Input!$C$16/100)&gt;0),0,($AB774*(Input!$C$16/100)))</f>
        <v>0</v>
      </c>
      <c r="V775" s="78"/>
      <c r="W775" s="78" t="n">
        <f aca="false">IF(($N775+$O775+$P775+$Q775+$R775+$S775+$T775+$U775)&lt;0,($N775+$O775+$P775+$Q775+$R775+$S775+$T775+$U775),0)</f>
        <v>0</v>
      </c>
      <c r="X775" s="78"/>
      <c r="Y775" s="78" t="n">
        <f aca="false">IF(($N775+$O775+$P775+$Q775+$R775+$S775+$T775+$U775)&gt;=0,($N775+$O775+$P775+$Q775+$R775+$S775+$T775+$U775),0)</f>
        <v>0</v>
      </c>
      <c r="AA775" s="78" t="n">
        <f aca="false">IF(AND((($AB774+$W774-$U774)&lt;0),($Y775&gt;0)),($AA774-$K775)*(1+Input!$C$18/(12*100)),($AA774+$Y775-$K775)*(1+Input!$C$18/(12*100)))</f>
        <v>2.41219193761191E-009</v>
      </c>
      <c r="AB775" s="78" t="n">
        <f aca="false">IF(AND((($AB774+$W774-$U774)&lt;0),($Y775&gt;=0)),($AB774+$W774-$U774+$Y775)*(1+Input!$C$15/(12*100)),0)</f>
        <v>0</v>
      </c>
    </row>
    <row r="776" customFormat="false" ht="12.8" hidden="false" customHeight="false" outlineLevel="0" collapsed="false">
      <c r="A776" s="76" t="n">
        <v>772</v>
      </c>
      <c r="B776" s="77" t="n">
        <f aca="false">EOMONTH(Input!$C$7,A776)</f>
        <v>66415</v>
      </c>
      <c r="D776" s="76" t="n">
        <f aca="false">DATEDIF(Input!$C$23,$B776,"Y")</f>
        <v>104</v>
      </c>
      <c r="E776" s="76" t="n">
        <f aca="false">DATEDIF(Input!$G$23,$B776,"Y")</f>
        <v>104</v>
      </c>
      <c r="G776" s="78" t="n">
        <f aca="false">Salary_01!$L776</f>
        <v>0</v>
      </c>
      <c r="H776" s="78" t="n">
        <f aca="false">Salary_02!$L776</f>
        <v>0</v>
      </c>
      <c r="I776" s="78" t="n">
        <f aca="false">Retirement_Dist_01!$J776</f>
        <v>0</v>
      </c>
      <c r="J776" s="78" t="n">
        <f aca="false">Retirement_Dist_02!$J776</f>
        <v>0</v>
      </c>
      <c r="K776" s="78" t="n">
        <f aca="true">IF(AND(OR($B776&gt;Input!$C$31,$B776&gt;Input!$G$31),OR($B776&lt;Input!$C$25,$B776&lt;Input!$G$25)),(-1)*PMT(Input!$C$18/(100*12),(OFFSET($A$4, MAX( MATCH(Input!$C$25,$B$4:$B$1004,1), MATCH(Input!$G$25,$B$4:$B$1004,1)),0,1,1) - OFFSET($A$4, MIN( MATCH(Input!$C$31,$B$4:$B$1004,1), MATCH(Input!$G$31,$B$4:$B$1004,1)),0,1,1)),$AD$4,0,1),0)</f>
        <v>0</v>
      </c>
      <c r="L776" s="78" t="n">
        <f aca="false">IF(AND(($B776&lt;Input!$C$31),($B776&lt;Input!$G$31)),($G776+$H776+$I776+$J776),($G776+$H776+$I776+$J776+$K776))</f>
        <v>0</v>
      </c>
      <c r="M776" s="78" t="n">
        <f aca="false">Mortgage!$L776</f>
        <v>0</v>
      </c>
      <c r="N776" s="78" t="n">
        <f aca="false">$L776+$M776</f>
        <v>0</v>
      </c>
      <c r="O776" s="78" t="n">
        <f aca="false">IF(AND(($B776&lt;Input!$C$31),($B776&lt;Input!$G$31)),Expenses!$D776,(-1)*$N776)</f>
        <v>-0</v>
      </c>
      <c r="P776" s="78" t="n">
        <f aca="false">Childcare!$D776</f>
        <v>0</v>
      </c>
      <c r="Q776" s="78" t="n">
        <f aca="false">Loan_01!$E776</f>
        <v>0</v>
      </c>
      <c r="R776" s="78" t="n">
        <f aca="false">Loan_02!$E776</f>
        <v>0</v>
      </c>
      <c r="S776" s="78" t="n">
        <f aca="false">(-1)*SUM(Roth_01!$D776+Roth_02!$D776+IRA_01!$D776+IRA_02!$D776+Invest_01!$D776+Invest_02!$D776)</f>
        <v>-0</v>
      </c>
      <c r="T776" s="78" t="n">
        <f aca="false">(-1)*(IF(($B776&gt;Input!$O$24),0,Input!$O$30)+IF(($B776&gt;Input!$O$31),0,Input!$O$37)+IF(($B776&gt;Input!$O$38),0,Input!$O$44))</f>
        <v>-0</v>
      </c>
      <c r="U776" s="78" t="n">
        <f aca="false">IF(($AB775*(Input!$C$16/100)&gt;0),0,($AB775*(Input!$C$16/100)))</f>
        <v>0</v>
      </c>
      <c r="V776" s="78"/>
      <c r="W776" s="78" t="n">
        <f aca="false">IF(($N776+$O776+$P776+$Q776+$R776+$S776+$T776+$U776)&lt;0,($N776+$O776+$P776+$Q776+$R776+$S776+$T776+$U776),0)</f>
        <v>0</v>
      </c>
      <c r="X776" s="78"/>
      <c r="Y776" s="78" t="n">
        <f aca="false">IF(($N776+$O776+$P776+$Q776+$R776+$S776+$T776+$U776)&gt;=0,($N776+$O776+$P776+$Q776+$R776+$S776+$T776+$U776),0)</f>
        <v>0</v>
      </c>
      <c r="AA776" s="78" t="n">
        <f aca="false">IF(AND((($AB775+$W775-$U775)&lt;0),($Y776&gt;0)),($AA775-$K776)*(1+Input!$C$18/(12*100)),($AA775+$Y776-$K776)*(1+Input!$C$18/(12*100)))</f>
        <v>2.41229244560932E-009</v>
      </c>
      <c r="AB776" s="78" t="n">
        <f aca="false">IF(AND((($AB775+$W775-$U775)&lt;0),($Y776&gt;=0)),($AB775+$W775-$U775+$Y776)*(1+Input!$C$15/(12*100)),0)</f>
        <v>0</v>
      </c>
    </row>
    <row r="777" customFormat="false" ht="12.8" hidden="false" customHeight="false" outlineLevel="0" collapsed="false">
      <c r="A777" s="76" t="n">
        <v>773</v>
      </c>
      <c r="B777" s="77" t="n">
        <f aca="false">EOMONTH(Input!$C$7,A777)</f>
        <v>66445</v>
      </c>
      <c r="D777" s="76" t="n">
        <f aca="false">DATEDIF(Input!$C$23,$B777,"Y")</f>
        <v>104</v>
      </c>
      <c r="E777" s="76" t="n">
        <f aca="false">DATEDIF(Input!$G$23,$B777,"Y")</f>
        <v>104</v>
      </c>
      <c r="G777" s="78" t="n">
        <f aca="false">Salary_01!$L777</f>
        <v>0</v>
      </c>
      <c r="H777" s="78" t="n">
        <f aca="false">Salary_02!$L777</f>
        <v>0</v>
      </c>
      <c r="I777" s="78" t="n">
        <f aca="false">Retirement_Dist_01!$J777</f>
        <v>0</v>
      </c>
      <c r="J777" s="78" t="n">
        <f aca="false">Retirement_Dist_02!$J777</f>
        <v>0</v>
      </c>
      <c r="K777" s="78" t="n">
        <f aca="true">IF(AND(OR($B777&gt;Input!$C$31,$B777&gt;Input!$G$31),OR($B777&lt;Input!$C$25,$B777&lt;Input!$G$25)),(-1)*PMT(Input!$C$18/(100*12),(OFFSET($A$4, MAX( MATCH(Input!$C$25,$B$4:$B$1004,1), MATCH(Input!$G$25,$B$4:$B$1004,1)),0,1,1) - OFFSET($A$4, MIN( MATCH(Input!$C$31,$B$4:$B$1004,1), MATCH(Input!$G$31,$B$4:$B$1004,1)),0,1,1)),$AD$4,0,1),0)</f>
        <v>0</v>
      </c>
      <c r="L777" s="78" t="n">
        <f aca="false">IF(AND(($B777&lt;Input!$C$31),($B777&lt;Input!$G$31)),($G777+$H777+$I777+$J777),($G777+$H777+$I777+$J777+$K777))</f>
        <v>0</v>
      </c>
      <c r="M777" s="78" t="n">
        <f aca="false">Mortgage!$L777</f>
        <v>0</v>
      </c>
      <c r="N777" s="78" t="n">
        <f aca="false">$L777+$M777</f>
        <v>0</v>
      </c>
      <c r="O777" s="78" t="n">
        <f aca="false">IF(AND(($B777&lt;Input!$C$31),($B777&lt;Input!$G$31)),Expenses!$D777,(-1)*$N777)</f>
        <v>-0</v>
      </c>
      <c r="P777" s="78" t="n">
        <f aca="false">Childcare!$D777</f>
        <v>0</v>
      </c>
      <c r="Q777" s="78" t="n">
        <f aca="false">Loan_01!$E777</f>
        <v>0</v>
      </c>
      <c r="R777" s="78" t="n">
        <f aca="false">Loan_02!$E777</f>
        <v>0</v>
      </c>
      <c r="S777" s="78" t="n">
        <f aca="false">(-1)*SUM(Roth_01!$D777+Roth_02!$D777+IRA_01!$D777+IRA_02!$D777+Invest_01!$D777+Invest_02!$D777)</f>
        <v>-0</v>
      </c>
      <c r="T777" s="78" t="n">
        <f aca="false">(-1)*(IF(($B777&gt;Input!$O$24),0,Input!$O$30)+IF(($B777&gt;Input!$O$31),0,Input!$O$37)+IF(($B777&gt;Input!$O$38),0,Input!$O$44))</f>
        <v>-0</v>
      </c>
      <c r="U777" s="78" t="n">
        <f aca="false">IF(($AB776*(Input!$C$16/100)&gt;0),0,($AB776*(Input!$C$16/100)))</f>
        <v>0</v>
      </c>
      <c r="V777" s="78"/>
      <c r="W777" s="78" t="n">
        <f aca="false">IF(($N777+$O777+$P777+$Q777+$R777+$S777+$T777+$U777)&lt;0,($N777+$O777+$P777+$Q777+$R777+$S777+$T777+$U777),0)</f>
        <v>0</v>
      </c>
      <c r="X777" s="78"/>
      <c r="Y777" s="78" t="n">
        <f aca="false">IF(($N777+$O777+$P777+$Q777+$R777+$S777+$T777+$U777)&gt;=0,($N777+$O777+$P777+$Q777+$R777+$S777+$T777+$U777),0)</f>
        <v>0</v>
      </c>
      <c r="AA777" s="78" t="n">
        <f aca="false">IF(AND((($AB776+$W776-$U776)&lt;0),($Y777&gt;0)),($AA776-$K777)*(1+Input!$C$18/(12*100)),($AA776+$Y777-$K777)*(1+Input!$C$18/(12*100)))</f>
        <v>2.41239295779455E-009</v>
      </c>
      <c r="AB777" s="78" t="n">
        <f aca="false">IF(AND((($AB776+$W776-$U776)&lt;0),($Y777&gt;=0)),($AB776+$W776-$U776+$Y777)*(1+Input!$C$15/(12*100)),0)</f>
        <v>0</v>
      </c>
    </row>
    <row r="778" customFormat="false" ht="12.8" hidden="false" customHeight="false" outlineLevel="0" collapsed="false">
      <c r="A778" s="76" t="n">
        <v>774</v>
      </c>
      <c r="B778" s="77" t="n">
        <f aca="false">EOMONTH(Input!$C$7,A778)</f>
        <v>66476</v>
      </c>
      <c r="D778" s="76" t="n">
        <f aca="false">DATEDIF(Input!$C$23,$B778,"Y")</f>
        <v>104</v>
      </c>
      <c r="E778" s="76" t="n">
        <f aca="false">DATEDIF(Input!$G$23,$B778,"Y")</f>
        <v>104</v>
      </c>
      <c r="G778" s="78" t="n">
        <f aca="false">Salary_01!$L778</f>
        <v>0</v>
      </c>
      <c r="H778" s="78" t="n">
        <f aca="false">Salary_02!$L778</f>
        <v>0</v>
      </c>
      <c r="I778" s="78" t="n">
        <f aca="false">Retirement_Dist_01!$J778</f>
        <v>0</v>
      </c>
      <c r="J778" s="78" t="n">
        <f aca="false">Retirement_Dist_02!$J778</f>
        <v>0</v>
      </c>
      <c r="K778" s="78" t="n">
        <f aca="true">IF(AND(OR($B778&gt;Input!$C$31,$B778&gt;Input!$G$31),OR($B778&lt;Input!$C$25,$B778&lt;Input!$G$25)),(-1)*PMT(Input!$C$18/(100*12),(OFFSET($A$4, MAX( MATCH(Input!$C$25,$B$4:$B$1004,1), MATCH(Input!$G$25,$B$4:$B$1004,1)),0,1,1) - OFFSET($A$4, MIN( MATCH(Input!$C$31,$B$4:$B$1004,1), MATCH(Input!$G$31,$B$4:$B$1004,1)),0,1,1)),$AD$4,0,1),0)</f>
        <v>0</v>
      </c>
      <c r="L778" s="78" t="n">
        <f aca="false">IF(AND(($B778&lt;Input!$C$31),($B778&lt;Input!$G$31)),($G778+$H778+$I778+$J778),($G778+$H778+$I778+$J778+$K778))</f>
        <v>0</v>
      </c>
      <c r="M778" s="78" t="n">
        <f aca="false">Mortgage!$L778</f>
        <v>0</v>
      </c>
      <c r="N778" s="78" t="n">
        <f aca="false">$L778+$M778</f>
        <v>0</v>
      </c>
      <c r="O778" s="78" t="n">
        <f aca="false">IF(AND(($B778&lt;Input!$C$31),($B778&lt;Input!$G$31)),Expenses!$D778,(-1)*$N778)</f>
        <v>-0</v>
      </c>
      <c r="P778" s="78" t="n">
        <f aca="false">Childcare!$D778</f>
        <v>0</v>
      </c>
      <c r="Q778" s="78" t="n">
        <f aca="false">Loan_01!$E778</f>
        <v>0</v>
      </c>
      <c r="R778" s="78" t="n">
        <f aca="false">Loan_02!$E778</f>
        <v>0</v>
      </c>
      <c r="S778" s="78" t="n">
        <f aca="false">(-1)*SUM(Roth_01!$D778+Roth_02!$D778+IRA_01!$D778+IRA_02!$D778+Invest_01!$D778+Invest_02!$D778)</f>
        <v>-0</v>
      </c>
      <c r="T778" s="78" t="n">
        <f aca="false">(-1)*(IF(($B778&gt;Input!$O$24),0,Input!$O$30)+IF(($B778&gt;Input!$O$31),0,Input!$O$37)+IF(($B778&gt;Input!$O$38),0,Input!$O$44))</f>
        <v>-0</v>
      </c>
      <c r="U778" s="78" t="n">
        <f aca="false">IF(($AB777*(Input!$C$16/100)&gt;0),0,($AB777*(Input!$C$16/100)))</f>
        <v>0</v>
      </c>
      <c r="V778" s="78"/>
      <c r="W778" s="78" t="n">
        <f aca="false">IF(($N778+$O778+$P778+$Q778+$R778+$S778+$T778+$U778)&lt;0,($N778+$O778+$P778+$Q778+$R778+$S778+$T778+$U778),0)</f>
        <v>0</v>
      </c>
      <c r="X778" s="78"/>
      <c r="Y778" s="78" t="n">
        <f aca="false">IF(($N778+$O778+$P778+$Q778+$R778+$S778+$T778+$U778)&gt;=0,($N778+$O778+$P778+$Q778+$R778+$S778+$T778+$U778),0)</f>
        <v>0</v>
      </c>
      <c r="AA778" s="78" t="n">
        <f aca="false">IF(AND((($AB777+$W777-$U777)&lt;0),($Y778&gt;0)),($AA777-$K778)*(1+Input!$C$18/(12*100)),($AA777+$Y778-$K778)*(1+Input!$C$18/(12*100)))</f>
        <v>2.41249347416779E-009</v>
      </c>
      <c r="AB778" s="78" t="n">
        <f aca="false">IF(AND((($AB777+$W777-$U777)&lt;0),($Y778&gt;=0)),($AB777+$W777-$U777+$Y778)*(1+Input!$C$15/(12*100)),0)</f>
        <v>0</v>
      </c>
    </row>
    <row r="779" customFormat="false" ht="12.8" hidden="false" customHeight="false" outlineLevel="0" collapsed="false">
      <c r="A779" s="76" t="n">
        <v>775</v>
      </c>
      <c r="B779" s="77" t="n">
        <f aca="false">EOMONTH(Input!$C$7,A779)</f>
        <v>66507</v>
      </c>
      <c r="D779" s="76" t="n">
        <f aca="false">DATEDIF(Input!$C$23,$B779,"Y")</f>
        <v>104</v>
      </c>
      <c r="E779" s="76" t="n">
        <f aca="false">DATEDIF(Input!$G$23,$B779,"Y")</f>
        <v>104</v>
      </c>
      <c r="G779" s="78" t="n">
        <f aca="false">Salary_01!$L779</f>
        <v>0</v>
      </c>
      <c r="H779" s="78" t="n">
        <f aca="false">Salary_02!$L779</f>
        <v>0</v>
      </c>
      <c r="I779" s="78" t="n">
        <f aca="false">Retirement_Dist_01!$J779</f>
        <v>0</v>
      </c>
      <c r="J779" s="78" t="n">
        <f aca="false">Retirement_Dist_02!$J779</f>
        <v>0</v>
      </c>
      <c r="K779" s="78" t="n">
        <f aca="true">IF(AND(OR($B779&gt;Input!$C$31,$B779&gt;Input!$G$31),OR($B779&lt;Input!$C$25,$B779&lt;Input!$G$25)),(-1)*PMT(Input!$C$18/(100*12),(OFFSET($A$4, MAX( MATCH(Input!$C$25,$B$4:$B$1004,1), MATCH(Input!$G$25,$B$4:$B$1004,1)),0,1,1) - OFFSET($A$4, MIN( MATCH(Input!$C$31,$B$4:$B$1004,1), MATCH(Input!$G$31,$B$4:$B$1004,1)),0,1,1)),$AD$4,0,1),0)</f>
        <v>0</v>
      </c>
      <c r="L779" s="78" t="n">
        <f aca="false">IF(AND(($B779&lt;Input!$C$31),($B779&lt;Input!$G$31)),($G779+$H779+$I779+$J779),($G779+$H779+$I779+$J779+$K779))</f>
        <v>0</v>
      </c>
      <c r="M779" s="78" t="n">
        <f aca="false">Mortgage!$L779</f>
        <v>0</v>
      </c>
      <c r="N779" s="78" t="n">
        <f aca="false">$L779+$M779</f>
        <v>0</v>
      </c>
      <c r="O779" s="78" t="n">
        <f aca="false">IF(AND(($B779&lt;Input!$C$31),($B779&lt;Input!$G$31)),Expenses!$D779,(-1)*$N779)</f>
        <v>-0</v>
      </c>
      <c r="P779" s="78" t="n">
        <f aca="false">Childcare!$D779</f>
        <v>0</v>
      </c>
      <c r="Q779" s="78" t="n">
        <f aca="false">Loan_01!$E779</f>
        <v>0</v>
      </c>
      <c r="R779" s="78" t="n">
        <f aca="false">Loan_02!$E779</f>
        <v>0</v>
      </c>
      <c r="S779" s="78" t="n">
        <f aca="false">(-1)*SUM(Roth_01!$D779+Roth_02!$D779+IRA_01!$D779+IRA_02!$D779+Invest_01!$D779+Invest_02!$D779)</f>
        <v>-0</v>
      </c>
      <c r="T779" s="78" t="n">
        <f aca="false">(-1)*(IF(($B779&gt;Input!$O$24),0,Input!$O$30)+IF(($B779&gt;Input!$O$31),0,Input!$O$37)+IF(($B779&gt;Input!$O$38),0,Input!$O$44))</f>
        <v>-0</v>
      </c>
      <c r="U779" s="78" t="n">
        <f aca="false">IF(($AB778*(Input!$C$16/100)&gt;0),0,($AB778*(Input!$C$16/100)))</f>
        <v>0</v>
      </c>
      <c r="V779" s="78"/>
      <c r="W779" s="78" t="n">
        <f aca="false">IF(($N779+$O779+$P779+$Q779+$R779+$S779+$T779+$U779)&lt;0,($N779+$O779+$P779+$Q779+$R779+$S779+$T779+$U779),0)</f>
        <v>0</v>
      </c>
      <c r="X779" s="78"/>
      <c r="Y779" s="78" t="n">
        <f aca="false">IF(($N779+$O779+$P779+$Q779+$R779+$S779+$T779+$U779)&gt;=0,($N779+$O779+$P779+$Q779+$R779+$S779+$T779+$U779),0)</f>
        <v>0</v>
      </c>
      <c r="AA779" s="78" t="n">
        <f aca="false">IF(AND((($AB778+$W778-$U778)&lt;0),($Y779&gt;0)),($AA778-$K779)*(1+Input!$C$18/(12*100)),($AA778+$Y779-$K779)*(1+Input!$C$18/(12*100)))</f>
        <v>2.41259399472921E-009</v>
      </c>
      <c r="AB779" s="78" t="n">
        <f aca="false">IF(AND((($AB778+$W778-$U778)&lt;0),($Y779&gt;=0)),($AB778+$W778-$U778+$Y779)*(1+Input!$C$15/(12*100)),0)</f>
        <v>0</v>
      </c>
    </row>
    <row r="780" customFormat="false" ht="12.8" hidden="false" customHeight="false" outlineLevel="0" collapsed="false">
      <c r="A780" s="76" t="n">
        <v>776</v>
      </c>
      <c r="B780" s="77" t="n">
        <f aca="false">EOMONTH(Input!$C$7,A780)</f>
        <v>66535</v>
      </c>
      <c r="D780" s="76" t="n">
        <f aca="false">DATEDIF(Input!$C$23,$B780,"Y")</f>
        <v>104</v>
      </c>
      <c r="E780" s="76" t="n">
        <f aca="false">DATEDIF(Input!$G$23,$B780,"Y")</f>
        <v>104</v>
      </c>
      <c r="G780" s="78" t="n">
        <f aca="false">Salary_01!$L780</f>
        <v>0</v>
      </c>
      <c r="H780" s="78" t="n">
        <f aca="false">Salary_02!$L780</f>
        <v>0</v>
      </c>
      <c r="I780" s="78" t="n">
        <f aca="false">Retirement_Dist_01!$J780</f>
        <v>0</v>
      </c>
      <c r="J780" s="78" t="n">
        <f aca="false">Retirement_Dist_02!$J780</f>
        <v>0</v>
      </c>
      <c r="K780" s="78" t="n">
        <f aca="true">IF(AND(OR($B780&gt;Input!$C$31,$B780&gt;Input!$G$31),OR($B780&lt;Input!$C$25,$B780&lt;Input!$G$25)),(-1)*PMT(Input!$C$18/(100*12),(OFFSET($A$4, MAX( MATCH(Input!$C$25,$B$4:$B$1004,1), MATCH(Input!$G$25,$B$4:$B$1004,1)),0,1,1) - OFFSET($A$4, MIN( MATCH(Input!$C$31,$B$4:$B$1004,1), MATCH(Input!$G$31,$B$4:$B$1004,1)),0,1,1)),$AD$4,0,1),0)</f>
        <v>0</v>
      </c>
      <c r="L780" s="78" t="n">
        <f aca="false">IF(AND(($B780&lt;Input!$C$31),($B780&lt;Input!$G$31)),($G780+$H780+$I780+$J780),($G780+$H780+$I780+$J780+$K780))</f>
        <v>0</v>
      </c>
      <c r="M780" s="78" t="n">
        <f aca="false">Mortgage!$L780</f>
        <v>0</v>
      </c>
      <c r="N780" s="78" t="n">
        <f aca="false">$L780+$M780</f>
        <v>0</v>
      </c>
      <c r="O780" s="78" t="n">
        <f aca="false">IF(AND(($B780&lt;Input!$C$31),($B780&lt;Input!$G$31)),Expenses!$D780,(-1)*$N780)</f>
        <v>-0</v>
      </c>
      <c r="P780" s="78" t="n">
        <f aca="false">Childcare!$D780</f>
        <v>0</v>
      </c>
      <c r="Q780" s="78" t="n">
        <f aca="false">Loan_01!$E780</f>
        <v>0</v>
      </c>
      <c r="R780" s="78" t="n">
        <f aca="false">Loan_02!$E780</f>
        <v>0</v>
      </c>
      <c r="S780" s="78" t="n">
        <f aca="false">(-1)*SUM(Roth_01!$D780+Roth_02!$D780+IRA_01!$D780+IRA_02!$D780+Invest_01!$D780+Invest_02!$D780)</f>
        <v>-0</v>
      </c>
      <c r="T780" s="78" t="n">
        <f aca="false">(-1)*(IF(($B780&gt;Input!$O$24),0,Input!$O$30)+IF(($B780&gt;Input!$O$31),0,Input!$O$37)+IF(($B780&gt;Input!$O$38),0,Input!$O$44))</f>
        <v>-0</v>
      </c>
      <c r="U780" s="78" t="n">
        <f aca="false">IF(($AB779*(Input!$C$16/100)&gt;0),0,($AB779*(Input!$C$16/100)))</f>
        <v>0</v>
      </c>
      <c r="V780" s="78"/>
      <c r="W780" s="78" t="n">
        <f aca="false">IF(($N780+$O780+$P780+$Q780+$R780+$S780+$T780+$U780)&lt;0,($N780+$O780+$P780+$Q780+$R780+$S780+$T780+$U780),0)</f>
        <v>0</v>
      </c>
      <c r="X780" s="78"/>
      <c r="Y780" s="78" t="n">
        <f aca="false">IF(($N780+$O780+$P780+$Q780+$R780+$S780+$T780+$U780)&gt;=0,($N780+$O780+$P780+$Q780+$R780+$S780+$T780+$U780),0)</f>
        <v>0</v>
      </c>
      <c r="AA780" s="78" t="n">
        <f aca="false">IF(AND((($AB779+$W779-$U779)&lt;0),($Y780&gt;0)),($AA779-$K780)*(1+Input!$C$18/(12*100)),($AA779+$Y780-$K780)*(1+Input!$C$18/(12*100)))</f>
        <v>2.41269451947899E-009</v>
      </c>
      <c r="AB780" s="78" t="n">
        <f aca="false">IF(AND((($AB779+$W779-$U779)&lt;0),($Y780&gt;=0)),($AB779+$W779-$U779+$Y780)*(1+Input!$C$15/(12*100)),0)</f>
        <v>0</v>
      </c>
    </row>
    <row r="781" customFormat="false" ht="12.8" hidden="false" customHeight="false" outlineLevel="0" collapsed="false">
      <c r="A781" s="76" t="n">
        <v>777</v>
      </c>
      <c r="B781" s="77" t="n">
        <f aca="false">EOMONTH(Input!$C$7,A781)</f>
        <v>66566</v>
      </c>
      <c r="D781" s="76" t="n">
        <f aca="false">DATEDIF(Input!$C$23,$B781,"Y")</f>
        <v>104</v>
      </c>
      <c r="E781" s="76" t="n">
        <f aca="false">DATEDIF(Input!$G$23,$B781,"Y")</f>
        <v>104</v>
      </c>
      <c r="G781" s="78" t="n">
        <f aca="false">Salary_01!$L781</f>
        <v>0</v>
      </c>
      <c r="H781" s="78" t="n">
        <f aca="false">Salary_02!$L781</f>
        <v>0</v>
      </c>
      <c r="I781" s="78" t="n">
        <f aca="false">Retirement_Dist_01!$J781</f>
        <v>0</v>
      </c>
      <c r="J781" s="78" t="n">
        <f aca="false">Retirement_Dist_02!$J781</f>
        <v>0</v>
      </c>
      <c r="K781" s="78" t="n">
        <f aca="true">IF(AND(OR($B781&gt;Input!$C$31,$B781&gt;Input!$G$31),OR($B781&lt;Input!$C$25,$B781&lt;Input!$G$25)),(-1)*PMT(Input!$C$18/(100*12),(OFFSET($A$4, MAX( MATCH(Input!$C$25,$B$4:$B$1004,1), MATCH(Input!$G$25,$B$4:$B$1004,1)),0,1,1) - OFFSET($A$4, MIN( MATCH(Input!$C$31,$B$4:$B$1004,1), MATCH(Input!$G$31,$B$4:$B$1004,1)),0,1,1)),$AD$4,0,1),0)</f>
        <v>0</v>
      </c>
      <c r="L781" s="78" t="n">
        <f aca="false">IF(AND(($B781&lt;Input!$C$31),($B781&lt;Input!$G$31)),($G781+$H781+$I781+$J781),($G781+$H781+$I781+$J781+$K781))</f>
        <v>0</v>
      </c>
      <c r="M781" s="78" t="n">
        <f aca="false">Mortgage!$L781</f>
        <v>0</v>
      </c>
      <c r="N781" s="78" t="n">
        <f aca="false">$L781+$M781</f>
        <v>0</v>
      </c>
      <c r="O781" s="78" t="n">
        <f aca="false">IF(AND(($B781&lt;Input!$C$31),($B781&lt;Input!$G$31)),Expenses!$D781,(-1)*$N781)</f>
        <v>-0</v>
      </c>
      <c r="P781" s="78" t="n">
        <f aca="false">Childcare!$D781</f>
        <v>0</v>
      </c>
      <c r="Q781" s="78" t="n">
        <f aca="false">Loan_01!$E781</f>
        <v>0</v>
      </c>
      <c r="R781" s="78" t="n">
        <f aca="false">Loan_02!$E781</f>
        <v>0</v>
      </c>
      <c r="S781" s="78" t="n">
        <f aca="false">(-1)*SUM(Roth_01!$D781+Roth_02!$D781+IRA_01!$D781+IRA_02!$D781+Invest_01!$D781+Invest_02!$D781)</f>
        <v>-0</v>
      </c>
      <c r="T781" s="78" t="n">
        <f aca="false">(-1)*(IF(($B781&gt;Input!$O$24),0,Input!$O$30)+IF(($B781&gt;Input!$O$31),0,Input!$O$37)+IF(($B781&gt;Input!$O$38),0,Input!$O$44))</f>
        <v>-0</v>
      </c>
      <c r="U781" s="78" t="n">
        <f aca="false">IF(($AB780*(Input!$C$16/100)&gt;0),0,($AB780*(Input!$C$16/100)))</f>
        <v>0</v>
      </c>
      <c r="V781" s="78"/>
      <c r="W781" s="78" t="n">
        <f aca="false">IF(($N781+$O781+$P781+$Q781+$R781+$S781+$T781+$U781)&lt;0,($N781+$O781+$P781+$Q781+$R781+$S781+$T781+$U781),0)</f>
        <v>0</v>
      </c>
      <c r="X781" s="78"/>
      <c r="Y781" s="78" t="n">
        <f aca="false">IF(($N781+$O781+$P781+$Q781+$R781+$S781+$T781+$U781)&gt;=0,($N781+$O781+$P781+$Q781+$R781+$S781+$T781+$U781),0)</f>
        <v>0</v>
      </c>
      <c r="AA781" s="78" t="n">
        <f aca="false">IF(AND((($AB780+$W780-$U780)&lt;0),($Y781&gt;0)),($AA780-$K781)*(1+Input!$C$18/(12*100)),($AA780+$Y781-$K781)*(1+Input!$C$18/(12*100)))</f>
        <v>2.41279504841731E-009</v>
      </c>
      <c r="AB781" s="78" t="n">
        <f aca="false">IF(AND((($AB780+$W780-$U780)&lt;0),($Y781&gt;=0)),($AB780+$W780-$U780+$Y781)*(1+Input!$C$15/(12*100)),0)</f>
        <v>0</v>
      </c>
    </row>
    <row r="782" customFormat="false" ht="12.8" hidden="false" customHeight="false" outlineLevel="0" collapsed="false">
      <c r="A782" s="76" t="n">
        <v>778</v>
      </c>
      <c r="B782" s="77" t="n">
        <f aca="false">EOMONTH(Input!$C$7,A782)</f>
        <v>66596</v>
      </c>
      <c r="D782" s="76" t="n">
        <f aca="false">DATEDIF(Input!$C$23,$B782,"Y")</f>
        <v>104</v>
      </c>
      <c r="E782" s="76" t="n">
        <f aca="false">DATEDIF(Input!$G$23,$B782,"Y")</f>
        <v>104</v>
      </c>
      <c r="G782" s="78" t="n">
        <f aca="false">Salary_01!$L782</f>
        <v>0</v>
      </c>
      <c r="H782" s="78" t="n">
        <f aca="false">Salary_02!$L782</f>
        <v>0</v>
      </c>
      <c r="I782" s="78" t="n">
        <f aca="false">Retirement_Dist_01!$J782</f>
        <v>0</v>
      </c>
      <c r="J782" s="78" t="n">
        <f aca="false">Retirement_Dist_02!$J782</f>
        <v>0</v>
      </c>
      <c r="K782" s="78" t="n">
        <f aca="true">IF(AND(OR($B782&gt;Input!$C$31,$B782&gt;Input!$G$31),OR($B782&lt;Input!$C$25,$B782&lt;Input!$G$25)),(-1)*PMT(Input!$C$18/(100*12),(OFFSET($A$4, MAX( MATCH(Input!$C$25,$B$4:$B$1004,1), MATCH(Input!$G$25,$B$4:$B$1004,1)),0,1,1) - OFFSET($A$4, MIN( MATCH(Input!$C$31,$B$4:$B$1004,1), MATCH(Input!$G$31,$B$4:$B$1004,1)),0,1,1)),$AD$4,0,1),0)</f>
        <v>0</v>
      </c>
      <c r="L782" s="78" t="n">
        <f aca="false">IF(AND(($B782&lt;Input!$C$31),($B782&lt;Input!$G$31)),($G782+$H782+$I782+$J782),($G782+$H782+$I782+$J782+$K782))</f>
        <v>0</v>
      </c>
      <c r="M782" s="78" t="n">
        <f aca="false">Mortgage!$L782</f>
        <v>0</v>
      </c>
      <c r="N782" s="78" t="n">
        <f aca="false">$L782+$M782</f>
        <v>0</v>
      </c>
      <c r="O782" s="78" t="n">
        <f aca="false">IF(AND(($B782&lt;Input!$C$31),($B782&lt;Input!$G$31)),Expenses!$D782,(-1)*$N782)</f>
        <v>-0</v>
      </c>
      <c r="P782" s="78" t="n">
        <f aca="false">Childcare!$D782</f>
        <v>0</v>
      </c>
      <c r="Q782" s="78" t="n">
        <f aca="false">Loan_01!$E782</f>
        <v>0</v>
      </c>
      <c r="R782" s="78" t="n">
        <f aca="false">Loan_02!$E782</f>
        <v>0</v>
      </c>
      <c r="S782" s="78" t="n">
        <f aca="false">(-1)*SUM(Roth_01!$D782+Roth_02!$D782+IRA_01!$D782+IRA_02!$D782+Invest_01!$D782+Invest_02!$D782)</f>
        <v>-0</v>
      </c>
      <c r="T782" s="78" t="n">
        <f aca="false">(-1)*(IF(($B782&gt;Input!$O$24),0,Input!$O$30)+IF(($B782&gt;Input!$O$31),0,Input!$O$37)+IF(($B782&gt;Input!$O$38),0,Input!$O$44))</f>
        <v>-0</v>
      </c>
      <c r="U782" s="78" t="n">
        <f aca="false">IF(($AB781*(Input!$C$16/100)&gt;0),0,($AB781*(Input!$C$16/100)))</f>
        <v>0</v>
      </c>
      <c r="V782" s="78"/>
      <c r="W782" s="78" t="n">
        <f aca="false">IF(($N782+$O782+$P782+$Q782+$R782+$S782+$T782+$U782)&lt;0,($N782+$O782+$P782+$Q782+$R782+$S782+$T782+$U782),0)</f>
        <v>0</v>
      </c>
      <c r="X782" s="78"/>
      <c r="Y782" s="78" t="n">
        <f aca="false">IF(($N782+$O782+$P782+$Q782+$R782+$S782+$T782+$U782)&gt;=0,($N782+$O782+$P782+$Q782+$R782+$S782+$T782+$U782),0)</f>
        <v>0</v>
      </c>
      <c r="AA782" s="78" t="n">
        <f aca="false">IF(AND((($AB781+$W781-$U781)&lt;0),($Y782&gt;0)),($AA781-$K782)*(1+Input!$C$18/(12*100)),($AA781+$Y782-$K782)*(1+Input!$C$18/(12*100)))</f>
        <v>2.41289558154432E-009</v>
      </c>
      <c r="AB782" s="78" t="n">
        <f aca="false">IF(AND((($AB781+$W781-$U781)&lt;0),($Y782&gt;=0)),($AB781+$W781-$U781+$Y782)*(1+Input!$C$15/(12*100)),0)</f>
        <v>0</v>
      </c>
    </row>
    <row r="783" customFormat="false" ht="12.8" hidden="false" customHeight="false" outlineLevel="0" collapsed="false">
      <c r="A783" s="76" t="n">
        <v>779</v>
      </c>
      <c r="B783" s="77" t="n">
        <f aca="false">EOMONTH(Input!$C$7,A783)</f>
        <v>66627</v>
      </c>
      <c r="D783" s="76" t="n">
        <f aca="false">DATEDIF(Input!$C$23,$B783,"Y")</f>
        <v>105</v>
      </c>
      <c r="E783" s="76" t="n">
        <f aca="false">DATEDIF(Input!$G$23,$B783,"Y")</f>
        <v>105</v>
      </c>
      <c r="G783" s="78" t="n">
        <f aca="false">Salary_01!$L783</f>
        <v>0</v>
      </c>
      <c r="H783" s="78" t="n">
        <f aca="false">Salary_02!$L783</f>
        <v>0</v>
      </c>
      <c r="I783" s="78" t="n">
        <f aca="false">Retirement_Dist_01!$J783</f>
        <v>0</v>
      </c>
      <c r="J783" s="78" t="n">
        <f aca="false">Retirement_Dist_02!$J783</f>
        <v>0</v>
      </c>
      <c r="K783" s="78" t="n">
        <f aca="true">IF(AND(OR($B783&gt;Input!$C$31,$B783&gt;Input!$G$31),OR($B783&lt;Input!$C$25,$B783&lt;Input!$G$25)),(-1)*PMT(Input!$C$18/(100*12),(OFFSET($A$4, MAX( MATCH(Input!$C$25,$B$4:$B$1004,1), MATCH(Input!$G$25,$B$4:$B$1004,1)),0,1,1) - OFFSET($A$4, MIN( MATCH(Input!$C$31,$B$4:$B$1004,1), MATCH(Input!$G$31,$B$4:$B$1004,1)),0,1,1)),$AD$4,0,1),0)</f>
        <v>0</v>
      </c>
      <c r="L783" s="78" t="n">
        <f aca="false">IF(AND(($B783&lt;Input!$C$31),($B783&lt;Input!$G$31)),($G783+$H783+$I783+$J783),($G783+$H783+$I783+$J783+$K783))</f>
        <v>0</v>
      </c>
      <c r="M783" s="78" t="n">
        <f aca="false">Mortgage!$L783</f>
        <v>0</v>
      </c>
      <c r="N783" s="78" t="n">
        <f aca="false">$L783+$M783</f>
        <v>0</v>
      </c>
      <c r="O783" s="78" t="n">
        <f aca="false">IF(AND(($B783&lt;Input!$C$31),($B783&lt;Input!$G$31)),Expenses!$D783,(-1)*$N783)</f>
        <v>-0</v>
      </c>
      <c r="P783" s="78" t="n">
        <f aca="false">Childcare!$D783</f>
        <v>0</v>
      </c>
      <c r="Q783" s="78" t="n">
        <f aca="false">Loan_01!$E783</f>
        <v>0</v>
      </c>
      <c r="R783" s="78" t="n">
        <f aca="false">Loan_02!$E783</f>
        <v>0</v>
      </c>
      <c r="S783" s="78" t="n">
        <f aca="false">(-1)*SUM(Roth_01!$D783+Roth_02!$D783+IRA_01!$D783+IRA_02!$D783+Invest_01!$D783+Invest_02!$D783)</f>
        <v>-0</v>
      </c>
      <c r="T783" s="78" t="n">
        <f aca="false">(-1)*(IF(($B783&gt;Input!$O$24),0,Input!$O$30)+IF(($B783&gt;Input!$O$31),0,Input!$O$37)+IF(($B783&gt;Input!$O$38),0,Input!$O$44))</f>
        <v>-0</v>
      </c>
      <c r="U783" s="78" t="n">
        <f aca="false">IF(($AB782*(Input!$C$16/100)&gt;0),0,($AB782*(Input!$C$16/100)))</f>
        <v>0</v>
      </c>
      <c r="V783" s="78"/>
      <c r="W783" s="78" t="n">
        <f aca="false">IF(($N783+$O783+$P783+$Q783+$R783+$S783+$T783+$U783)&lt;0,($N783+$O783+$P783+$Q783+$R783+$S783+$T783+$U783),0)</f>
        <v>0</v>
      </c>
      <c r="X783" s="78"/>
      <c r="Y783" s="78" t="n">
        <f aca="false">IF(($N783+$O783+$P783+$Q783+$R783+$S783+$T783+$U783)&gt;=0,($N783+$O783+$P783+$Q783+$R783+$S783+$T783+$U783),0)</f>
        <v>0</v>
      </c>
      <c r="AA783" s="78" t="n">
        <f aca="false">IF(AND((($AB782+$W782-$U782)&lt;0),($Y783&gt;0)),($AA782-$K783)*(1+Input!$C$18/(12*100)),($AA782+$Y783-$K783)*(1+Input!$C$18/(12*100)))</f>
        <v>2.41299611886022E-009</v>
      </c>
      <c r="AB783" s="78" t="n">
        <f aca="false">IF(AND((($AB782+$W782-$U782)&lt;0),($Y783&gt;=0)),($AB782+$W782-$U782+$Y783)*(1+Input!$C$15/(12*100)),0)</f>
        <v>0</v>
      </c>
    </row>
    <row r="784" customFormat="false" ht="12.8" hidden="false" customHeight="false" outlineLevel="0" collapsed="false">
      <c r="A784" s="76" t="n">
        <v>780</v>
      </c>
      <c r="B784" s="77" t="n">
        <f aca="false">EOMONTH(Input!$C$7,A784)</f>
        <v>66657</v>
      </c>
      <c r="D784" s="76" t="n">
        <f aca="false">DATEDIF(Input!$C$23,$B784,"Y")</f>
        <v>105</v>
      </c>
      <c r="E784" s="76" t="n">
        <f aca="false">DATEDIF(Input!$G$23,$B784,"Y")</f>
        <v>105</v>
      </c>
      <c r="G784" s="78" t="n">
        <f aca="false">Salary_01!$L784</f>
        <v>0</v>
      </c>
      <c r="H784" s="78" t="n">
        <f aca="false">Salary_02!$L784</f>
        <v>0</v>
      </c>
      <c r="I784" s="78" t="n">
        <f aca="false">Retirement_Dist_01!$J784</f>
        <v>0</v>
      </c>
      <c r="J784" s="78" t="n">
        <f aca="false">Retirement_Dist_02!$J784</f>
        <v>0</v>
      </c>
      <c r="K784" s="78" t="n">
        <f aca="true">IF(AND(OR($B784&gt;Input!$C$31,$B784&gt;Input!$G$31),OR($B784&lt;Input!$C$25,$B784&lt;Input!$G$25)),(-1)*PMT(Input!$C$18/(100*12),(OFFSET($A$4, MAX( MATCH(Input!$C$25,$B$4:$B$1004,1), MATCH(Input!$G$25,$B$4:$B$1004,1)),0,1,1) - OFFSET($A$4, MIN( MATCH(Input!$C$31,$B$4:$B$1004,1), MATCH(Input!$G$31,$B$4:$B$1004,1)),0,1,1)),$AD$4,0,1),0)</f>
        <v>0</v>
      </c>
      <c r="L784" s="78" t="n">
        <f aca="false">IF(AND(($B784&lt;Input!$C$31),($B784&lt;Input!$G$31)),($G784+$H784+$I784+$J784),($G784+$H784+$I784+$J784+$K784))</f>
        <v>0</v>
      </c>
      <c r="M784" s="78" t="n">
        <f aca="false">Mortgage!$L784</f>
        <v>0</v>
      </c>
      <c r="N784" s="78" t="n">
        <f aca="false">$L784+$M784</f>
        <v>0</v>
      </c>
      <c r="O784" s="78" t="n">
        <f aca="false">IF(AND(($B784&lt;Input!$C$31),($B784&lt;Input!$G$31)),Expenses!$D784,(-1)*$N784)</f>
        <v>-0</v>
      </c>
      <c r="P784" s="78" t="n">
        <f aca="false">Childcare!$D784</f>
        <v>0</v>
      </c>
      <c r="Q784" s="78" t="n">
        <f aca="false">Loan_01!$E784</f>
        <v>0</v>
      </c>
      <c r="R784" s="78" t="n">
        <f aca="false">Loan_02!$E784</f>
        <v>0</v>
      </c>
      <c r="S784" s="78" t="n">
        <f aca="false">(-1)*SUM(Roth_01!$D784+Roth_02!$D784+IRA_01!$D784+IRA_02!$D784+Invest_01!$D784+Invest_02!$D784)</f>
        <v>-0</v>
      </c>
      <c r="T784" s="78" t="n">
        <f aca="false">(-1)*(IF(($B784&gt;Input!$O$24),0,Input!$O$30)+IF(($B784&gt;Input!$O$31),0,Input!$O$37)+IF(($B784&gt;Input!$O$38),0,Input!$O$44))</f>
        <v>-0</v>
      </c>
      <c r="U784" s="78" t="n">
        <f aca="false">IF(($AB783*(Input!$C$16/100)&gt;0),0,($AB783*(Input!$C$16/100)))</f>
        <v>0</v>
      </c>
      <c r="V784" s="78"/>
      <c r="W784" s="78" t="n">
        <f aca="false">IF(($N784+$O784+$P784+$Q784+$R784+$S784+$T784+$U784)&lt;0,($N784+$O784+$P784+$Q784+$R784+$S784+$T784+$U784),0)</f>
        <v>0</v>
      </c>
      <c r="X784" s="78"/>
      <c r="Y784" s="78" t="n">
        <f aca="false">IF(($N784+$O784+$P784+$Q784+$R784+$S784+$T784+$U784)&gt;=0,($N784+$O784+$P784+$Q784+$R784+$S784+$T784+$U784),0)</f>
        <v>0</v>
      </c>
      <c r="AA784" s="78" t="n">
        <f aca="false">IF(AND((($AB783+$W783-$U783)&lt;0),($Y784&gt;0)),($AA783-$K784)*(1+Input!$C$18/(12*100)),($AA783+$Y784-$K784)*(1+Input!$C$18/(12*100)))</f>
        <v>2.41309666036517E-009</v>
      </c>
      <c r="AB784" s="78" t="n">
        <f aca="false">IF(AND((($AB783+$W783-$U783)&lt;0),($Y784&gt;=0)),($AB783+$W783-$U783+$Y784)*(1+Input!$C$15/(12*100)),0)</f>
        <v>0</v>
      </c>
    </row>
    <row r="785" customFormat="false" ht="12.8" hidden="false" customHeight="false" outlineLevel="0" collapsed="false">
      <c r="A785" s="76" t="n">
        <v>781</v>
      </c>
      <c r="B785" s="77" t="n">
        <f aca="false">EOMONTH(Input!$C$7,A785)</f>
        <v>66688</v>
      </c>
      <c r="D785" s="76" t="n">
        <f aca="false">DATEDIF(Input!$C$23,$B785,"Y")</f>
        <v>105</v>
      </c>
      <c r="E785" s="76" t="n">
        <f aca="false">DATEDIF(Input!$G$23,$B785,"Y")</f>
        <v>105</v>
      </c>
      <c r="G785" s="78" t="n">
        <f aca="false">Salary_01!$L785</f>
        <v>0</v>
      </c>
      <c r="H785" s="78" t="n">
        <f aca="false">Salary_02!$L785</f>
        <v>0</v>
      </c>
      <c r="I785" s="78" t="n">
        <f aca="false">Retirement_Dist_01!$J785</f>
        <v>0</v>
      </c>
      <c r="J785" s="78" t="n">
        <f aca="false">Retirement_Dist_02!$J785</f>
        <v>0</v>
      </c>
      <c r="K785" s="78" t="n">
        <f aca="true">IF(AND(OR($B785&gt;Input!$C$31,$B785&gt;Input!$G$31),OR($B785&lt;Input!$C$25,$B785&lt;Input!$G$25)),(-1)*PMT(Input!$C$18/(100*12),(OFFSET($A$4, MAX( MATCH(Input!$C$25,$B$4:$B$1004,1), MATCH(Input!$G$25,$B$4:$B$1004,1)),0,1,1) - OFFSET($A$4, MIN( MATCH(Input!$C$31,$B$4:$B$1004,1), MATCH(Input!$G$31,$B$4:$B$1004,1)),0,1,1)),$AD$4,0,1),0)</f>
        <v>0</v>
      </c>
      <c r="L785" s="78" t="n">
        <f aca="false">IF(AND(($B785&lt;Input!$C$31),($B785&lt;Input!$G$31)),($G785+$H785+$I785+$J785),($G785+$H785+$I785+$J785+$K785))</f>
        <v>0</v>
      </c>
      <c r="M785" s="78" t="n">
        <f aca="false">Mortgage!$L785</f>
        <v>0</v>
      </c>
      <c r="N785" s="78" t="n">
        <f aca="false">$L785+$M785</f>
        <v>0</v>
      </c>
      <c r="O785" s="78" t="n">
        <f aca="false">IF(AND(($B785&lt;Input!$C$31),($B785&lt;Input!$G$31)),Expenses!$D785,(-1)*$N785)</f>
        <v>-0</v>
      </c>
      <c r="P785" s="78" t="n">
        <f aca="false">Childcare!$D785</f>
        <v>0</v>
      </c>
      <c r="Q785" s="78" t="n">
        <f aca="false">Loan_01!$E785</f>
        <v>0</v>
      </c>
      <c r="R785" s="78" t="n">
        <f aca="false">Loan_02!$E785</f>
        <v>0</v>
      </c>
      <c r="S785" s="78" t="n">
        <f aca="false">(-1)*SUM(Roth_01!$D785+Roth_02!$D785+IRA_01!$D785+IRA_02!$D785+Invest_01!$D785+Invest_02!$D785)</f>
        <v>-0</v>
      </c>
      <c r="T785" s="78" t="n">
        <f aca="false">(-1)*(IF(($B785&gt;Input!$O$24),0,Input!$O$30)+IF(($B785&gt;Input!$O$31),0,Input!$O$37)+IF(($B785&gt;Input!$O$38),0,Input!$O$44))</f>
        <v>-0</v>
      </c>
      <c r="U785" s="78" t="n">
        <f aca="false">IF(($AB784*(Input!$C$16/100)&gt;0),0,($AB784*(Input!$C$16/100)))</f>
        <v>0</v>
      </c>
      <c r="V785" s="78"/>
      <c r="W785" s="78" t="n">
        <f aca="false">IF(($N785+$O785+$P785+$Q785+$R785+$S785+$T785+$U785)&lt;0,($N785+$O785+$P785+$Q785+$R785+$S785+$T785+$U785),0)</f>
        <v>0</v>
      </c>
      <c r="X785" s="78"/>
      <c r="Y785" s="78" t="n">
        <f aca="false">IF(($N785+$O785+$P785+$Q785+$R785+$S785+$T785+$U785)&gt;=0,($N785+$O785+$P785+$Q785+$R785+$S785+$T785+$U785),0)</f>
        <v>0</v>
      </c>
      <c r="AA785" s="78" t="n">
        <f aca="false">IF(AND((($AB784+$W784-$U784)&lt;0),($Y785&gt;0)),($AA784-$K785)*(1+Input!$C$18/(12*100)),($AA784+$Y785-$K785)*(1+Input!$C$18/(12*100)))</f>
        <v>2.41319720605936E-009</v>
      </c>
      <c r="AB785" s="78" t="n">
        <f aca="false">IF(AND((($AB784+$W784-$U784)&lt;0),($Y785&gt;=0)),($AB784+$W784-$U784+$Y785)*(1+Input!$C$15/(12*100)),0)</f>
        <v>0</v>
      </c>
    </row>
    <row r="786" customFormat="false" ht="12.8" hidden="false" customHeight="false" outlineLevel="0" collapsed="false">
      <c r="A786" s="76" t="n">
        <v>782</v>
      </c>
      <c r="B786" s="77" t="n">
        <f aca="false">EOMONTH(Input!$C$7,A786)</f>
        <v>66719</v>
      </c>
      <c r="D786" s="76" t="n">
        <f aca="false">DATEDIF(Input!$C$23,$B786,"Y")</f>
        <v>105</v>
      </c>
      <c r="E786" s="76" t="n">
        <f aca="false">DATEDIF(Input!$G$23,$B786,"Y")</f>
        <v>105</v>
      </c>
      <c r="G786" s="78" t="n">
        <f aca="false">Salary_01!$L786</f>
        <v>0</v>
      </c>
      <c r="H786" s="78" t="n">
        <f aca="false">Salary_02!$L786</f>
        <v>0</v>
      </c>
      <c r="I786" s="78" t="n">
        <f aca="false">Retirement_Dist_01!$J786</f>
        <v>0</v>
      </c>
      <c r="J786" s="78" t="n">
        <f aca="false">Retirement_Dist_02!$J786</f>
        <v>0</v>
      </c>
      <c r="K786" s="78" t="n">
        <f aca="true">IF(AND(OR($B786&gt;Input!$C$31,$B786&gt;Input!$G$31),OR($B786&lt;Input!$C$25,$B786&lt;Input!$G$25)),(-1)*PMT(Input!$C$18/(100*12),(OFFSET($A$4, MAX( MATCH(Input!$C$25,$B$4:$B$1004,1), MATCH(Input!$G$25,$B$4:$B$1004,1)),0,1,1) - OFFSET($A$4, MIN( MATCH(Input!$C$31,$B$4:$B$1004,1), MATCH(Input!$G$31,$B$4:$B$1004,1)),0,1,1)),$AD$4,0,1),0)</f>
        <v>0</v>
      </c>
      <c r="L786" s="78" t="n">
        <f aca="false">IF(AND(($B786&lt;Input!$C$31),($B786&lt;Input!$G$31)),($G786+$H786+$I786+$J786),($G786+$H786+$I786+$J786+$K786))</f>
        <v>0</v>
      </c>
      <c r="M786" s="78" t="n">
        <f aca="false">Mortgage!$L786</f>
        <v>0</v>
      </c>
      <c r="N786" s="78" t="n">
        <f aca="false">$L786+$M786</f>
        <v>0</v>
      </c>
      <c r="O786" s="78" t="n">
        <f aca="false">IF(AND(($B786&lt;Input!$C$31),($B786&lt;Input!$G$31)),Expenses!$D786,(-1)*$N786)</f>
        <v>-0</v>
      </c>
      <c r="P786" s="78" t="n">
        <f aca="false">Childcare!$D786</f>
        <v>0</v>
      </c>
      <c r="Q786" s="78" t="n">
        <f aca="false">Loan_01!$E786</f>
        <v>0</v>
      </c>
      <c r="R786" s="78" t="n">
        <f aca="false">Loan_02!$E786</f>
        <v>0</v>
      </c>
      <c r="S786" s="78" t="n">
        <f aca="false">(-1)*SUM(Roth_01!$D786+Roth_02!$D786+IRA_01!$D786+IRA_02!$D786+Invest_01!$D786+Invest_02!$D786)</f>
        <v>-0</v>
      </c>
      <c r="T786" s="78" t="n">
        <f aca="false">(-1)*(IF(($B786&gt;Input!$O$24),0,Input!$O$30)+IF(($B786&gt;Input!$O$31),0,Input!$O$37)+IF(($B786&gt;Input!$O$38),0,Input!$O$44))</f>
        <v>-0</v>
      </c>
      <c r="U786" s="78" t="n">
        <f aca="false">IF(($AB785*(Input!$C$16/100)&gt;0),0,($AB785*(Input!$C$16/100)))</f>
        <v>0</v>
      </c>
      <c r="V786" s="78"/>
      <c r="W786" s="78" t="n">
        <f aca="false">IF(($N786+$O786+$P786+$Q786+$R786+$S786+$T786+$U786)&lt;0,($N786+$O786+$P786+$Q786+$R786+$S786+$T786+$U786),0)</f>
        <v>0</v>
      </c>
      <c r="X786" s="78"/>
      <c r="Y786" s="78" t="n">
        <f aca="false">IF(($N786+$O786+$P786+$Q786+$R786+$S786+$T786+$U786)&gt;=0,($N786+$O786+$P786+$Q786+$R786+$S786+$T786+$U786),0)</f>
        <v>0</v>
      </c>
      <c r="AA786" s="78" t="n">
        <f aca="false">IF(AND((($AB785+$W785-$U785)&lt;0),($Y786&gt;0)),($AA785-$K786)*(1+Input!$C$18/(12*100)),($AA785+$Y786-$K786)*(1+Input!$C$18/(12*100)))</f>
        <v>2.41329775594294E-009</v>
      </c>
      <c r="AB786" s="78" t="n">
        <f aca="false">IF(AND((($AB785+$W785-$U785)&lt;0),($Y786&gt;=0)),($AB785+$W785-$U785+$Y786)*(1+Input!$C$15/(12*100)),0)</f>
        <v>0</v>
      </c>
    </row>
    <row r="787" customFormat="false" ht="12.8" hidden="false" customHeight="false" outlineLevel="0" collapsed="false">
      <c r="A787" s="76" t="n">
        <v>783</v>
      </c>
      <c r="B787" s="77" t="n">
        <f aca="false">EOMONTH(Input!$C$7,A787)</f>
        <v>66749</v>
      </c>
      <c r="D787" s="76" t="n">
        <f aca="false">DATEDIF(Input!$C$23,$B787,"Y")</f>
        <v>105</v>
      </c>
      <c r="E787" s="76" t="n">
        <f aca="false">DATEDIF(Input!$G$23,$B787,"Y")</f>
        <v>105</v>
      </c>
      <c r="G787" s="78" t="n">
        <f aca="false">Salary_01!$L787</f>
        <v>0</v>
      </c>
      <c r="H787" s="78" t="n">
        <f aca="false">Salary_02!$L787</f>
        <v>0</v>
      </c>
      <c r="I787" s="78" t="n">
        <f aca="false">Retirement_Dist_01!$J787</f>
        <v>0</v>
      </c>
      <c r="J787" s="78" t="n">
        <f aca="false">Retirement_Dist_02!$J787</f>
        <v>0</v>
      </c>
      <c r="K787" s="78" t="n">
        <f aca="true">IF(AND(OR($B787&gt;Input!$C$31,$B787&gt;Input!$G$31),OR($B787&lt;Input!$C$25,$B787&lt;Input!$G$25)),(-1)*PMT(Input!$C$18/(100*12),(OFFSET($A$4, MAX( MATCH(Input!$C$25,$B$4:$B$1004,1), MATCH(Input!$G$25,$B$4:$B$1004,1)),0,1,1) - OFFSET($A$4, MIN( MATCH(Input!$C$31,$B$4:$B$1004,1), MATCH(Input!$G$31,$B$4:$B$1004,1)),0,1,1)),$AD$4,0,1),0)</f>
        <v>0</v>
      </c>
      <c r="L787" s="78" t="n">
        <f aca="false">IF(AND(($B787&lt;Input!$C$31),($B787&lt;Input!$G$31)),($G787+$H787+$I787+$J787),($G787+$H787+$I787+$J787+$K787))</f>
        <v>0</v>
      </c>
      <c r="M787" s="78" t="n">
        <f aca="false">Mortgage!$L787</f>
        <v>0</v>
      </c>
      <c r="N787" s="78" t="n">
        <f aca="false">$L787+$M787</f>
        <v>0</v>
      </c>
      <c r="O787" s="78" t="n">
        <f aca="false">IF(AND(($B787&lt;Input!$C$31),($B787&lt;Input!$G$31)),Expenses!$D787,(-1)*$N787)</f>
        <v>-0</v>
      </c>
      <c r="P787" s="78" t="n">
        <f aca="false">Childcare!$D787</f>
        <v>0</v>
      </c>
      <c r="Q787" s="78" t="n">
        <f aca="false">Loan_01!$E787</f>
        <v>0</v>
      </c>
      <c r="R787" s="78" t="n">
        <f aca="false">Loan_02!$E787</f>
        <v>0</v>
      </c>
      <c r="S787" s="78" t="n">
        <f aca="false">(-1)*SUM(Roth_01!$D787+Roth_02!$D787+IRA_01!$D787+IRA_02!$D787+Invest_01!$D787+Invest_02!$D787)</f>
        <v>-0</v>
      </c>
      <c r="T787" s="78" t="n">
        <f aca="false">(-1)*(IF(($B787&gt;Input!$O$24),0,Input!$O$30)+IF(($B787&gt;Input!$O$31),0,Input!$O$37)+IF(($B787&gt;Input!$O$38),0,Input!$O$44))</f>
        <v>-0</v>
      </c>
      <c r="U787" s="78" t="n">
        <f aca="false">IF(($AB786*(Input!$C$16/100)&gt;0),0,($AB786*(Input!$C$16/100)))</f>
        <v>0</v>
      </c>
      <c r="V787" s="78"/>
      <c r="W787" s="78" t="n">
        <f aca="false">IF(($N787+$O787+$P787+$Q787+$R787+$S787+$T787+$U787)&lt;0,($N787+$O787+$P787+$Q787+$R787+$S787+$T787+$U787),0)</f>
        <v>0</v>
      </c>
      <c r="X787" s="78"/>
      <c r="Y787" s="78" t="n">
        <f aca="false">IF(($N787+$O787+$P787+$Q787+$R787+$S787+$T787+$U787)&gt;=0,($N787+$O787+$P787+$Q787+$R787+$S787+$T787+$U787),0)</f>
        <v>0</v>
      </c>
      <c r="AA787" s="78" t="n">
        <f aca="false">IF(AND((($AB786+$W786-$U786)&lt;0),($Y787&gt;0)),($AA786-$K787)*(1+Input!$C$18/(12*100)),($AA786+$Y787-$K787)*(1+Input!$C$18/(12*100)))</f>
        <v>2.41339831001611E-009</v>
      </c>
      <c r="AB787" s="78" t="n">
        <f aca="false">IF(AND((($AB786+$W786-$U786)&lt;0),($Y787&gt;=0)),($AB786+$W786-$U786+$Y787)*(1+Input!$C$15/(12*100)),0)</f>
        <v>0</v>
      </c>
    </row>
    <row r="788" customFormat="false" ht="12.8" hidden="false" customHeight="false" outlineLevel="0" collapsed="false">
      <c r="A788" s="76" t="n">
        <v>784</v>
      </c>
      <c r="B788" s="77" t="n">
        <f aca="false">EOMONTH(Input!$C$7,A788)</f>
        <v>66780</v>
      </c>
      <c r="D788" s="76" t="n">
        <f aca="false">DATEDIF(Input!$C$23,$B788,"Y")</f>
        <v>105</v>
      </c>
      <c r="E788" s="76" t="n">
        <f aca="false">DATEDIF(Input!$G$23,$B788,"Y")</f>
        <v>105</v>
      </c>
      <c r="G788" s="78" t="n">
        <f aca="false">Salary_01!$L788</f>
        <v>0</v>
      </c>
      <c r="H788" s="78" t="n">
        <f aca="false">Salary_02!$L788</f>
        <v>0</v>
      </c>
      <c r="I788" s="78" t="n">
        <f aca="false">Retirement_Dist_01!$J788</f>
        <v>0</v>
      </c>
      <c r="J788" s="78" t="n">
        <f aca="false">Retirement_Dist_02!$J788</f>
        <v>0</v>
      </c>
      <c r="K788" s="78" t="n">
        <f aca="true">IF(AND(OR($B788&gt;Input!$C$31,$B788&gt;Input!$G$31),OR($B788&lt;Input!$C$25,$B788&lt;Input!$G$25)),(-1)*PMT(Input!$C$18/(100*12),(OFFSET($A$4, MAX( MATCH(Input!$C$25,$B$4:$B$1004,1), MATCH(Input!$G$25,$B$4:$B$1004,1)),0,1,1) - OFFSET($A$4, MIN( MATCH(Input!$C$31,$B$4:$B$1004,1), MATCH(Input!$G$31,$B$4:$B$1004,1)),0,1,1)),$AD$4,0,1),0)</f>
        <v>0</v>
      </c>
      <c r="L788" s="78" t="n">
        <f aca="false">IF(AND(($B788&lt;Input!$C$31),($B788&lt;Input!$G$31)),($G788+$H788+$I788+$J788),($G788+$H788+$I788+$J788+$K788))</f>
        <v>0</v>
      </c>
      <c r="M788" s="78" t="n">
        <f aca="false">Mortgage!$L788</f>
        <v>0</v>
      </c>
      <c r="N788" s="78" t="n">
        <f aca="false">$L788+$M788</f>
        <v>0</v>
      </c>
      <c r="O788" s="78" t="n">
        <f aca="false">IF(AND(($B788&lt;Input!$C$31),($B788&lt;Input!$G$31)),Expenses!$D788,(-1)*$N788)</f>
        <v>-0</v>
      </c>
      <c r="P788" s="78" t="n">
        <f aca="false">Childcare!$D788</f>
        <v>0</v>
      </c>
      <c r="Q788" s="78" t="n">
        <f aca="false">Loan_01!$E788</f>
        <v>0</v>
      </c>
      <c r="R788" s="78" t="n">
        <f aca="false">Loan_02!$E788</f>
        <v>0</v>
      </c>
      <c r="S788" s="78" t="n">
        <f aca="false">(-1)*SUM(Roth_01!$D788+Roth_02!$D788+IRA_01!$D788+IRA_02!$D788+Invest_01!$D788+Invest_02!$D788)</f>
        <v>-0</v>
      </c>
      <c r="T788" s="78" t="n">
        <f aca="false">(-1)*(IF(($B788&gt;Input!$O$24),0,Input!$O$30)+IF(($B788&gt;Input!$O$31),0,Input!$O$37)+IF(($B788&gt;Input!$O$38),0,Input!$O$44))</f>
        <v>-0</v>
      </c>
      <c r="U788" s="78" t="n">
        <f aca="false">IF(($AB787*(Input!$C$16/100)&gt;0),0,($AB787*(Input!$C$16/100)))</f>
        <v>0</v>
      </c>
      <c r="V788" s="78"/>
      <c r="W788" s="78" t="n">
        <f aca="false">IF(($N788+$O788+$P788+$Q788+$R788+$S788+$T788+$U788)&lt;0,($N788+$O788+$P788+$Q788+$R788+$S788+$T788+$U788),0)</f>
        <v>0</v>
      </c>
      <c r="X788" s="78"/>
      <c r="Y788" s="78" t="n">
        <f aca="false">IF(($N788+$O788+$P788+$Q788+$R788+$S788+$T788+$U788)&gt;=0,($N788+$O788+$P788+$Q788+$R788+$S788+$T788+$U788),0)</f>
        <v>0</v>
      </c>
      <c r="AA788" s="78" t="n">
        <f aca="false">IF(AND((($AB787+$W787-$U787)&lt;0),($Y788&gt;0)),($AA787-$K788)*(1+Input!$C$18/(12*100)),($AA787+$Y788-$K788)*(1+Input!$C$18/(12*100)))</f>
        <v>2.41349886827902E-009</v>
      </c>
      <c r="AB788" s="78" t="n">
        <f aca="false">IF(AND((($AB787+$W787-$U787)&lt;0),($Y788&gt;=0)),($AB787+$W787-$U787+$Y788)*(1+Input!$C$15/(12*100)),0)</f>
        <v>0</v>
      </c>
    </row>
    <row r="789" customFormat="false" ht="12.8" hidden="false" customHeight="false" outlineLevel="0" collapsed="false">
      <c r="A789" s="76" t="n">
        <v>785</v>
      </c>
      <c r="B789" s="77" t="n">
        <f aca="false">EOMONTH(Input!$C$7,A789)</f>
        <v>66810</v>
      </c>
      <c r="D789" s="76" t="n">
        <f aca="false">DATEDIF(Input!$C$23,$B789,"Y")</f>
        <v>105</v>
      </c>
      <c r="E789" s="76" t="n">
        <f aca="false">DATEDIF(Input!$G$23,$B789,"Y")</f>
        <v>105</v>
      </c>
      <c r="G789" s="78" t="n">
        <f aca="false">Salary_01!$L789</f>
        <v>0</v>
      </c>
      <c r="H789" s="78" t="n">
        <f aca="false">Salary_02!$L789</f>
        <v>0</v>
      </c>
      <c r="I789" s="78" t="n">
        <f aca="false">Retirement_Dist_01!$J789</f>
        <v>0</v>
      </c>
      <c r="J789" s="78" t="n">
        <f aca="false">Retirement_Dist_02!$J789</f>
        <v>0</v>
      </c>
      <c r="K789" s="78" t="n">
        <f aca="true">IF(AND(OR($B789&gt;Input!$C$31,$B789&gt;Input!$G$31),OR($B789&lt;Input!$C$25,$B789&lt;Input!$G$25)),(-1)*PMT(Input!$C$18/(100*12),(OFFSET($A$4, MAX( MATCH(Input!$C$25,$B$4:$B$1004,1), MATCH(Input!$G$25,$B$4:$B$1004,1)),0,1,1) - OFFSET($A$4, MIN( MATCH(Input!$C$31,$B$4:$B$1004,1), MATCH(Input!$G$31,$B$4:$B$1004,1)),0,1,1)),$AD$4,0,1),0)</f>
        <v>0</v>
      </c>
      <c r="L789" s="78" t="n">
        <f aca="false">IF(AND(($B789&lt;Input!$C$31),($B789&lt;Input!$G$31)),($G789+$H789+$I789+$J789),($G789+$H789+$I789+$J789+$K789))</f>
        <v>0</v>
      </c>
      <c r="M789" s="78" t="n">
        <f aca="false">Mortgage!$L789</f>
        <v>0</v>
      </c>
      <c r="N789" s="78" t="n">
        <f aca="false">$L789+$M789</f>
        <v>0</v>
      </c>
      <c r="O789" s="78" t="n">
        <f aca="false">IF(AND(($B789&lt;Input!$C$31),($B789&lt;Input!$G$31)),Expenses!$D789,(-1)*$N789)</f>
        <v>-0</v>
      </c>
      <c r="P789" s="78" t="n">
        <f aca="false">Childcare!$D789</f>
        <v>0</v>
      </c>
      <c r="Q789" s="78" t="n">
        <f aca="false">Loan_01!$E789</f>
        <v>0</v>
      </c>
      <c r="R789" s="78" t="n">
        <f aca="false">Loan_02!$E789</f>
        <v>0</v>
      </c>
      <c r="S789" s="78" t="n">
        <f aca="false">(-1)*SUM(Roth_01!$D789+Roth_02!$D789+IRA_01!$D789+IRA_02!$D789+Invest_01!$D789+Invest_02!$D789)</f>
        <v>-0</v>
      </c>
      <c r="T789" s="78" t="n">
        <f aca="false">(-1)*(IF(($B789&gt;Input!$O$24),0,Input!$O$30)+IF(($B789&gt;Input!$O$31),0,Input!$O$37)+IF(($B789&gt;Input!$O$38),0,Input!$O$44))</f>
        <v>-0</v>
      </c>
      <c r="U789" s="78" t="n">
        <f aca="false">IF(($AB788*(Input!$C$16/100)&gt;0),0,($AB788*(Input!$C$16/100)))</f>
        <v>0</v>
      </c>
      <c r="V789" s="78"/>
      <c r="W789" s="78" t="n">
        <f aca="false">IF(($N789+$O789+$P789+$Q789+$R789+$S789+$T789+$U789)&lt;0,($N789+$O789+$P789+$Q789+$R789+$S789+$T789+$U789),0)</f>
        <v>0</v>
      </c>
      <c r="X789" s="78"/>
      <c r="Y789" s="78" t="n">
        <f aca="false">IF(($N789+$O789+$P789+$Q789+$R789+$S789+$T789+$U789)&gt;=0,($N789+$O789+$P789+$Q789+$R789+$S789+$T789+$U789),0)</f>
        <v>0</v>
      </c>
      <c r="AA789" s="78" t="n">
        <f aca="false">IF(AND((($AB788+$W788-$U788)&lt;0),($Y789&gt;0)),($AA788-$K789)*(1+Input!$C$18/(12*100)),($AA788+$Y789-$K789)*(1+Input!$C$18/(12*100)))</f>
        <v>2.41359943073187E-009</v>
      </c>
      <c r="AB789" s="78" t="n">
        <f aca="false">IF(AND((($AB788+$W788-$U788)&lt;0),($Y789&gt;=0)),($AB788+$W788-$U788+$Y789)*(1+Input!$C$15/(12*100)),0)</f>
        <v>0</v>
      </c>
    </row>
    <row r="790" customFormat="false" ht="12.8" hidden="false" customHeight="false" outlineLevel="0" collapsed="false">
      <c r="A790" s="76" t="n">
        <v>786</v>
      </c>
      <c r="B790" s="77" t="n">
        <f aca="false">EOMONTH(Input!$C$7,A790)</f>
        <v>66841</v>
      </c>
      <c r="D790" s="76" t="n">
        <f aca="false">DATEDIF(Input!$C$23,$B790,"Y")</f>
        <v>105</v>
      </c>
      <c r="E790" s="76" t="n">
        <f aca="false">DATEDIF(Input!$G$23,$B790,"Y")</f>
        <v>105</v>
      </c>
      <c r="G790" s="78" t="n">
        <f aca="false">Salary_01!$L790</f>
        <v>0</v>
      </c>
      <c r="H790" s="78" t="n">
        <f aca="false">Salary_02!$L790</f>
        <v>0</v>
      </c>
      <c r="I790" s="78" t="n">
        <f aca="false">Retirement_Dist_01!$J790</f>
        <v>0</v>
      </c>
      <c r="J790" s="78" t="n">
        <f aca="false">Retirement_Dist_02!$J790</f>
        <v>0</v>
      </c>
      <c r="K790" s="78" t="n">
        <f aca="true">IF(AND(OR($B790&gt;Input!$C$31,$B790&gt;Input!$G$31),OR($B790&lt;Input!$C$25,$B790&lt;Input!$G$25)),(-1)*PMT(Input!$C$18/(100*12),(OFFSET($A$4, MAX( MATCH(Input!$C$25,$B$4:$B$1004,1), MATCH(Input!$G$25,$B$4:$B$1004,1)),0,1,1) - OFFSET($A$4, MIN( MATCH(Input!$C$31,$B$4:$B$1004,1), MATCH(Input!$G$31,$B$4:$B$1004,1)),0,1,1)),$AD$4,0,1),0)</f>
        <v>0</v>
      </c>
      <c r="L790" s="78" t="n">
        <f aca="false">IF(AND(($B790&lt;Input!$C$31),($B790&lt;Input!$G$31)),($G790+$H790+$I790+$J790),($G790+$H790+$I790+$J790+$K790))</f>
        <v>0</v>
      </c>
      <c r="M790" s="78" t="n">
        <f aca="false">Mortgage!$L790</f>
        <v>0</v>
      </c>
      <c r="N790" s="78" t="n">
        <f aca="false">$L790+$M790</f>
        <v>0</v>
      </c>
      <c r="O790" s="78" t="n">
        <f aca="false">IF(AND(($B790&lt;Input!$C$31),($B790&lt;Input!$G$31)),Expenses!$D790,(-1)*$N790)</f>
        <v>-0</v>
      </c>
      <c r="P790" s="78" t="n">
        <f aca="false">Childcare!$D790</f>
        <v>0</v>
      </c>
      <c r="Q790" s="78" t="n">
        <f aca="false">Loan_01!$E790</f>
        <v>0</v>
      </c>
      <c r="R790" s="78" t="n">
        <f aca="false">Loan_02!$E790</f>
        <v>0</v>
      </c>
      <c r="S790" s="78" t="n">
        <f aca="false">(-1)*SUM(Roth_01!$D790+Roth_02!$D790+IRA_01!$D790+IRA_02!$D790+Invest_01!$D790+Invest_02!$D790)</f>
        <v>-0</v>
      </c>
      <c r="T790" s="78" t="n">
        <f aca="false">(-1)*(IF(($B790&gt;Input!$O$24),0,Input!$O$30)+IF(($B790&gt;Input!$O$31),0,Input!$O$37)+IF(($B790&gt;Input!$O$38),0,Input!$O$44))</f>
        <v>-0</v>
      </c>
      <c r="U790" s="78" t="n">
        <f aca="false">IF(($AB789*(Input!$C$16/100)&gt;0),0,($AB789*(Input!$C$16/100)))</f>
        <v>0</v>
      </c>
      <c r="V790" s="78"/>
      <c r="W790" s="78" t="n">
        <f aca="false">IF(($N790+$O790+$P790+$Q790+$R790+$S790+$T790+$U790)&lt;0,($N790+$O790+$P790+$Q790+$R790+$S790+$T790+$U790),0)</f>
        <v>0</v>
      </c>
      <c r="X790" s="78"/>
      <c r="Y790" s="78" t="n">
        <f aca="false">IF(($N790+$O790+$P790+$Q790+$R790+$S790+$T790+$U790)&gt;=0,($N790+$O790+$P790+$Q790+$R790+$S790+$T790+$U790),0)</f>
        <v>0</v>
      </c>
      <c r="AA790" s="78" t="n">
        <f aca="false">IF(AND((($AB789+$W789-$U789)&lt;0),($Y790&gt;0)),($AA789-$K790)*(1+Input!$C$18/(12*100)),($AA789+$Y790-$K790)*(1+Input!$C$18/(12*100)))</f>
        <v>2.41369999737482E-009</v>
      </c>
      <c r="AB790" s="78" t="n">
        <f aca="false">IF(AND((($AB789+$W789-$U789)&lt;0),($Y790&gt;=0)),($AB789+$W789-$U789+$Y790)*(1+Input!$C$15/(12*100)),0)</f>
        <v>0</v>
      </c>
    </row>
    <row r="791" customFormat="false" ht="12.8" hidden="false" customHeight="false" outlineLevel="0" collapsed="false">
      <c r="A791" s="76" t="n">
        <v>787</v>
      </c>
      <c r="B791" s="77" t="n">
        <f aca="false">EOMONTH(Input!$C$7,A791)</f>
        <v>66872</v>
      </c>
      <c r="D791" s="76" t="n">
        <f aca="false">DATEDIF(Input!$C$23,$B791,"Y")</f>
        <v>105</v>
      </c>
      <c r="E791" s="76" t="n">
        <f aca="false">DATEDIF(Input!$G$23,$B791,"Y")</f>
        <v>105</v>
      </c>
      <c r="G791" s="78" t="n">
        <f aca="false">Salary_01!$L791</f>
        <v>0</v>
      </c>
      <c r="H791" s="78" t="n">
        <f aca="false">Salary_02!$L791</f>
        <v>0</v>
      </c>
      <c r="I791" s="78" t="n">
        <f aca="false">Retirement_Dist_01!$J791</f>
        <v>0</v>
      </c>
      <c r="J791" s="78" t="n">
        <f aca="false">Retirement_Dist_02!$J791</f>
        <v>0</v>
      </c>
      <c r="K791" s="78" t="n">
        <f aca="true">IF(AND(OR($B791&gt;Input!$C$31,$B791&gt;Input!$G$31),OR($B791&lt;Input!$C$25,$B791&lt;Input!$G$25)),(-1)*PMT(Input!$C$18/(100*12),(OFFSET($A$4, MAX( MATCH(Input!$C$25,$B$4:$B$1004,1), MATCH(Input!$G$25,$B$4:$B$1004,1)),0,1,1) - OFFSET($A$4, MIN( MATCH(Input!$C$31,$B$4:$B$1004,1), MATCH(Input!$G$31,$B$4:$B$1004,1)),0,1,1)),$AD$4,0,1),0)</f>
        <v>0</v>
      </c>
      <c r="L791" s="78" t="n">
        <f aca="false">IF(AND(($B791&lt;Input!$C$31),($B791&lt;Input!$G$31)),($G791+$H791+$I791+$J791),($G791+$H791+$I791+$J791+$K791))</f>
        <v>0</v>
      </c>
      <c r="M791" s="78" t="n">
        <f aca="false">Mortgage!$L791</f>
        <v>0</v>
      </c>
      <c r="N791" s="78" t="n">
        <f aca="false">$L791+$M791</f>
        <v>0</v>
      </c>
      <c r="O791" s="78" t="n">
        <f aca="false">IF(AND(($B791&lt;Input!$C$31),($B791&lt;Input!$G$31)),Expenses!$D791,(-1)*$N791)</f>
        <v>-0</v>
      </c>
      <c r="P791" s="78" t="n">
        <f aca="false">Childcare!$D791</f>
        <v>0</v>
      </c>
      <c r="Q791" s="78" t="n">
        <f aca="false">Loan_01!$E791</f>
        <v>0</v>
      </c>
      <c r="R791" s="78" t="n">
        <f aca="false">Loan_02!$E791</f>
        <v>0</v>
      </c>
      <c r="S791" s="78" t="n">
        <f aca="false">(-1)*SUM(Roth_01!$D791+Roth_02!$D791+IRA_01!$D791+IRA_02!$D791+Invest_01!$D791+Invest_02!$D791)</f>
        <v>-0</v>
      </c>
      <c r="T791" s="78" t="n">
        <f aca="false">(-1)*(IF(($B791&gt;Input!$O$24),0,Input!$O$30)+IF(($B791&gt;Input!$O$31),0,Input!$O$37)+IF(($B791&gt;Input!$O$38),0,Input!$O$44))</f>
        <v>-0</v>
      </c>
      <c r="U791" s="78" t="n">
        <f aca="false">IF(($AB790*(Input!$C$16/100)&gt;0),0,($AB790*(Input!$C$16/100)))</f>
        <v>0</v>
      </c>
      <c r="V791" s="78"/>
      <c r="W791" s="78" t="n">
        <f aca="false">IF(($N791+$O791+$P791+$Q791+$R791+$S791+$T791+$U791)&lt;0,($N791+$O791+$P791+$Q791+$R791+$S791+$T791+$U791),0)</f>
        <v>0</v>
      </c>
      <c r="X791" s="78"/>
      <c r="Y791" s="78" t="n">
        <f aca="false">IF(($N791+$O791+$P791+$Q791+$R791+$S791+$T791+$U791)&gt;=0,($N791+$O791+$P791+$Q791+$R791+$S791+$T791+$U791),0)</f>
        <v>0</v>
      </c>
      <c r="AA791" s="78" t="n">
        <f aca="false">IF(AND((($AB790+$W790-$U790)&lt;0),($Y791&gt;0)),($AA790-$K791)*(1+Input!$C$18/(12*100)),($AA790+$Y791-$K791)*(1+Input!$C$18/(12*100)))</f>
        <v>2.41380056820804E-009</v>
      </c>
      <c r="AB791" s="78" t="n">
        <f aca="false">IF(AND((($AB790+$W790-$U790)&lt;0),($Y791&gt;=0)),($AB790+$W790-$U790+$Y791)*(1+Input!$C$15/(12*100)),0)</f>
        <v>0</v>
      </c>
    </row>
    <row r="792" customFormat="false" ht="12.8" hidden="false" customHeight="false" outlineLevel="0" collapsed="false">
      <c r="A792" s="76" t="n">
        <v>788</v>
      </c>
      <c r="B792" s="77" t="n">
        <f aca="false">EOMONTH(Input!$C$7,A792)</f>
        <v>66900</v>
      </c>
      <c r="D792" s="76" t="n">
        <f aca="false">DATEDIF(Input!$C$23,$B792,"Y")</f>
        <v>105</v>
      </c>
      <c r="E792" s="76" t="n">
        <f aca="false">DATEDIF(Input!$G$23,$B792,"Y")</f>
        <v>105</v>
      </c>
      <c r="G792" s="78" t="n">
        <f aca="false">Salary_01!$L792</f>
        <v>0</v>
      </c>
      <c r="H792" s="78" t="n">
        <f aca="false">Salary_02!$L792</f>
        <v>0</v>
      </c>
      <c r="I792" s="78" t="n">
        <f aca="false">Retirement_Dist_01!$J792</f>
        <v>0</v>
      </c>
      <c r="J792" s="78" t="n">
        <f aca="false">Retirement_Dist_02!$J792</f>
        <v>0</v>
      </c>
      <c r="K792" s="78" t="n">
        <f aca="true">IF(AND(OR($B792&gt;Input!$C$31,$B792&gt;Input!$G$31),OR($B792&lt;Input!$C$25,$B792&lt;Input!$G$25)),(-1)*PMT(Input!$C$18/(100*12),(OFFSET($A$4, MAX( MATCH(Input!$C$25,$B$4:$B$1004,1), MATCH(Input!$G$25,$B$4:$B$1004,1)),0,1,1) - OFFSET($A$4, MIN( MATCH(Input!$C$31,$B$4:$B$1004,1), MATCH(Input!$G$31,$B$4:$B$1004,1)),0,1,1)),$AD$4,0,1),0)</f>
        <v>0</v>
      </c>
      <c r="L792" s="78" t="n">
        <f aca="false">IF(AND(($B792&lt;Input!$C$31),($B792&lt;Input!$G$31)),($G792+$H792+$I792+$J792),($G792+$H792+$I792+$J792+$K792))</f>
        <v>0</v>
      </c>
      <c r="M792" s="78" t="n">
        <f aca="false">Mortgage!$L792</f>
        <v>0</v>
      </c>
      <c r="N792" s="78" t="n">
        <f aca="false">$L792+$M792</f>
        <v>0</v>
      </c>
      <c r="O792" s="78" t="n">
        <f aca="false">IF(AND(($B792&lt;Input!$C$31),($B792&lt;Input!$G$31)),Expenses!$D792,(-1)*$N792)</f>
        <v>-0</v>
      </c>
      <c r="P792" s="78" t="n">
        <f aca="false">Childcare!$D792</f>
        <v>0</v>
      </c>
      <c r="Q792" s="78" t="n">
        <f aca="false">Loan_01!$E792</f>
        <v>0</v>
      </c>
      <c r="R792" s="78" t="n">
        <f aca="false">Loan_02!$E792</f>
        <v>0</v>
      </c>
      <c r="S792" s="78" t="n">
        <f aca="false">(-1)*SUM(Roth_01!$D792+Roth_02!$D792+IRA_01!$D792+IRA_02!$D792+Invest_01!$D792+Invest_02!$D792)</f>
        <v>-0</v>
      </c>
      <c r="T792" s="78" t="n">
        <f aca="false">(-1)*(IF(($B792&gt;Input!$O$24),0,Input!$O$30)+IF(($B792&gt;Input!$O$31),0,Input!$O$37)+IF(($B792&gt;Input!$O$38),0,Input!$O$44))</f>
        <v>-0</v>
      </c>
      <c r="U792" s="78" t="n">
        <f aca="false">IF(($AB791*(Input!$C$16/100)&gt;0),0,($AB791*(Input!$C$16/100)))</f>
        <v>0</v>
      </c>
      <c r="V792" s="78"/>
      <c r="W792" s="78" t="n">
        <f aca="false">IF(($N792+$O792+$P792+$Q792+$R792+$S792+$T792+$U792)&lt;0,($N792+$O792+$P792+$Q792+$R792+$S792+$T792+$U792),0)</f>
        <v>0</v>
      </c>
      <c r="X792" s="78"/>
      <c r="Y792" s="78" t="n">
        <f aca="false">IF(($N792+$O792+$P792+$Q792+$R792+$S792+$T792+$U792)&gt;=0,($N792+$O792+$P792+$Q792+$R792+$S792+$T792+$U792),0)</f>
        <v>0</v>
      </c>
      <c r="AA792" s="78" t="n">
        <f aca="false">IF(AND((($AB791+$W791-$U791)&lt;0),($Y792&gt;0)),($AA791-$K792)*(1+Input!$C$18/(12*100)),($AA791+$Y792-$K792)*(1+Input!$C$18/(12*100)))</f>
        <v>2.41390114323172E-009</v>
      </c>
      <c r="AB792" s="78" t="n">
        <f aca="false">IF(AND((($AB791+$W791-$U791)&lt;0),($Y792&gt;=0)),($AB791+$W791-$U791+$Y792)*(1+Input!$C$15/(12*100)),0)</f>
        <v>0</v>
      </c>
    </row>
    <row r="793" customFormat="false" ht="12.8" hidden="false" customHeight="false" outlineLevel="0" collapsed="false">
      <c r="A793" s="76" t="n">
        <v>789</v>
      </c>
      <c r="B793" s="77" t="n">
        <f aca="false">EOMONTH(Input!$C$7,A793)</f>
        <v>66931</v>
      </c>
      <c r="D793" s="76" t="n">
        <f aca="false">DATEDIF(Input!$C$23,$B793,"Y")</f>
        <v>105</v>
      </c>
      <c r="E793" s="76" t="n">
        <f aca="false">DATEDIF(Input!$G$23,$B793,"Y")</f>
        <v>105</v>
      </c>
      <c r="G793" s="78" t="n">
        <f aca="false">Salary_01!$L793</f>
        <v>0</v>
      </c>
      <c r="H793" s="78" t="n">
        <f aca="false">Salary_02!$L793</f>
        <v>0</v>
      </c>
      <c r="I793" s="78" t="n">
        <f aca="false">Retirement_Dist_01!$J793</f>
        <v>0</v>
      </c>
      <c r="J793" s="78" t="n">
        <f aca="false">Retirement_Dist_02!$J793</f>
        <v>0</v>
      </c>
      <c r="K793" s="78" t="n">
        <f aca="true">IF(AND(OR($B793&gt;Input!$C$31,$B793&gt;Input!$G$31),OR($B793&lt;Input!$C$25,$B793&lt;Input!$G$25)),(-1)*PMT(Input!$C$18/(100*12),(OFFSET($A$4, MAX( MATCH(Input!$C$25,$B$4:$B$1004,1), MATCH(Input!$G$25,$B$4:$B$1004,1)),0,1,1) - OFFSET($A$4, MIN( MATCH(Input!$C$31,$B$4:$B$1004,1), MATCH(Input!$G$31,$B$4:$B$1004,1)),0,1,1)),$AD$4,0,1),0)</f>
        <v>0</v>
      </c>
      <c r="L793" s="78" t="n">
        <f aca="false">IF(AND(($B793&lt;Input!$C$31),($B793&lt;Input!$G$31)),($G793+$H793+$I793+$J793),($G793+$H793+$I793+$J793+$K793))</f>
        <v>0</v>
      </c>
      <c r="M793" s="78" t="n">
        <f aca="false">Mortgage!$L793</f>
        <v>0</v>
      </c>
      <c r="N793" s="78" t="n">
        <f aca="false">$L793+$M793</f>
        <v>0</v>
      </c>
      <c r="O793" s="78" t="n">
        <f aca="false">IF(AND(($B793&lt;Input!$C$31),($B793&lt;Input!$G$31)),Expenses!$D793,(-1)*$N793)</f>
        <v>-0</v>
      </c>
      <c r="P793" s="78" t="n">
        <f aca="false">Childcare!$D793</f>
        <v>0</v>
      </c>
      <c r="Q793" s="78" t="n">
        <f aca="false">Loan_01!$E793</f>
        <v>0</v>
      </c>
      <c r="R793" s="78" t="n">
        <f aca="false">Loan_02!$E793</f>
        <v>0</v>
      </c>
      <c r="S793" s="78" t="n">
        <f aca="false">(-1)*SUM(Roth_01!$D793+Roth_02!$D793+IRA_01!$D793+IRA_02!$D793+Invest_01!$D793+Invest_02!$D793)</f>
        <v>-0</v>
      </c>
      <c r="T793" s="78" t="n">
        <f aca="false">(-1)*(IF(($B793&gt;Input!$O$24),0,Input!$O$30)+IF(($B793&gt;Input!$O$31),0,Input!$O$37)+IF(($B793&gt;Input!$O$38),0,Input!$O$44))</f>
        <v>-0</v>
      </c>
      <c r="U793" s="78" t="n">
        <f aca="false">IF(($AB792*(Input!$C$16/100)&gt;0),0,($AB792*(Input!$C$16/100)))</f>
        <v>0</v>
      </c>
      <c r="V793" s="78"/>
      <c r="W793" s="78" t="n">
        <f aca="false">IF(($N793+$O793+$P793+$Q793+$R793+$S793+$T793+$U793)&lt;0,($N793+$O793+$P793+$Q793+$R793+$S793+$T793+$U793),0)</f>
        <v>0</v>
      </c>
      <c r="X793" s="78"/>
      <c r="Y793" s="78" t="n">
        <f aca="false">IF(($N793+$O793+$P793+$Q793+$R793+$S793+$T793+$U793)&gt;=0,($N793+$O793+$P793+$Q793+$R793+$S793+$T793+$U793),0)</f>
        <v>0</v>
      </c>
      <c r="AA793" s="78" t="n">
        <f aca="false">IF(AND((($AB792+$W792-$U792)&lt;0),($Y793&gt;0)),($AA792-$K793)*(1+Input!$C$18/(12*100)),($AA792+$Y793-$K793)*(1+Input!$C$18/(12*100)))</f>
        <v>2.41400172244602E-009</v>
      </c>
      <c r="AB793" s="78" t="n">
        <f aca="false">IF(AND((($AB792+$W792-$U792)&lt;0),($Y793&gt;=0)),($AB792+$W792-$U792+$Y793)*(1+Input!$C$15/(12*100)),0)</f>
        <v>0</v>
      </c>
    </row>
    <row r="794" customFormat="false" ht="12.8" hidden="false" customHeight="false" outlineLevel="0" collapsed="false">
      <c r="A794" s="76" t="n">
        <v>790</v>
      </c>
      <c r="B794" s="77" t="n">
        <f aca="false">EOMONTH(Input!$C$7,A794)</f>
        <v>66961</v>
      </c>
      <c r="D794" s="76" t="n">
        <f aca="false">DATEDIF(Input!$C$23,$B794,"Y")</f>
        <v>105</v>
      </c>
      <c r="E794" s="76" t="n">
        <f aca="false">DATEDIF(Input!$G$23,$B794,"Y")</f>
        <v>105</v>
      </c>
      <c r="G794" s="78" t="n">
        <f aca="false">Salary_01!$L794</f>
        <v>0</v>
      </c>
      <c r="H794" s="78" t="n">
        <f aca="false">Salary_02!$L794</f>
        <v>0</v>
      </c>
      <c r="I794" s="78" t="n">
        <f aca="false">Retirement_Dist_01!$J794</f>
        <v>0</v>
      </c>
      <c r="J794" s="78" t="n">
        <f aca="false">Retirement_Dist_02!$J794</f>
        <v>0</v>
      </c>
      <c r="K794" s="78" t="n">
        <f aca="true">IF(AND(OR($B794&gt;Input!$C$31,$B794&gt;Input!$G$31),OR($B794&lt;Input!$C$25,$B794&lt;Input!$G$25)),(-1)*PMT(Input!$C$18/(100*12),(OFFSET($A$4, MAX( MATCH(Input!$C$25,$B$4:$B$1004,1), MATCH(Input!$G$25,$B$4:$B$1004,1)),0,1,1) - OFFSET($A$4, MIN( MATCH(Input!$C$31,$B$4:$B$1004,1), MATCH(Input!$G$31,$B$4:$B$1004,1)),0,1,1)),$AD$4,0,1),0)</f>
        <v>0</v>
      </c>
      <c r="L794" s="78" t="n">
        <f aca="false">IF(AND(($B794&lt;Input!$C$31),($B794&lt;Input!$G$31)),($G794+$H794+$I794+$J794),($G794+$H794+$I794+$J794+$K794))</f>
        <v>0</v>
      </c>
      <c r="M794" s="78" t="n">
        <f aca="false">Mortgage!$L794</f>
        <v>0</v>
      </c>
      <c r="N794" s="78" t="n">
        <f aca="false">$L794+$M794</f>
        <v>0</v>
      </c>
      <c r="O794" s="78" t="n">
        <f aca="false">IF(AND(($B794&lt;Input!$C$31),($B794&lt;Input!$G$31)),Expenses!$D794,(-1)*$N794)</f>
        <v>-0</v>
      </c>
      <c r="P794" s="78" t="n">
        <f aca="false">Childcare!$D794</f>
        <v>0</v>
      </c>
      <c r="Q794" s="78" t="n">
        <f aca="false">Loan_01!$E794</f>
        <v>0</v>
      </c>
      <c r="R794" s="78" t="n">
        <f aca="false">Loan_02!$E794</f>
        <v>0</v>
      </c>
      <c r="S794" s="78" t="n">
        <f aca="false">(-1)*SUM(Roth_01!$D794+Roth_02!$D794+IRA_01!$D794+IRA_02!$D794+Invest_01!$D794+Invest_02!$D794)</f>
        <v>-0</v>
      </c>
      <c r="T794" s="78" t="n">
        <f aca="false">(-1)*(IF(($B794&gt;Input!$O$24),0,Input!$O$30)+IF(($B794&gt;Input!$O$31),0,Input!$O$37)+IF(($B794&gt;Input!$O$38),0,Input!$O$44))</f>
        <v>-0</v>
      </c>
      <c r="U794" s="78" t="n">
        <f aca="false">IF(($AB793*(Input!$C$16/100)&gt;0),0,($AB793*(Input!$C$16/100)))</f>
        <v>0</v>
      </c>
      <c r="V794" s="78"/>
      <c r="W794" s="78" t="n">
        <f aca="false">IF(($N794+$O794+$P794+$Q794+$R794+$S794+$T794+$U794)&lt;0,($N794+$O794+$P794+$Q794+$R794+$S794+$T794+$U794),0)</f>
        <v>0</v>
      </c>
      <c r="X794" s="78"/>
      <c r="Y794" s="78" t="n">
        <f aca="false">IF(($N794+$O794+$P794+$Q794+$R794+$S794+$T794+$U794)&gt;=0,($N794+$O794+$P794+$Q794+$R794+$S794+$T794+$U794),0)</f>
        <v>0</v>
      </c>
      <c r="AA794" s="78" t="n">
        <f aca="false">IF(AND((($AB793+$W793-$U793)&lt;0),($Y794&gt;0)),($AA793-$K794)*(1+Input!$C$18/(12*100)),($AA793+$Y794-$K794)*(1+Input!$C$18/(12*100)))</f>
        <v>2.41410230585112E-009</v>
      </c>
      <c r="AB794" s="78" t="n">
        <f aca="false">IF(AND((($AB793+$W793-$U793)&lt;0),($Y794&gt;=0)),($AB793+$W793-$U793+$Y794)*(1+Input!$C$15/(12*100)),0)</f>
        <v>0</v>
      </c>
    </row>
    <row r="795" customFormat="false" ht="12.8" hidden="false" customHeight="false" outlineLevel="0" collapsed="false">
      <c r="A795" s="76" t="n">
        <v>791</v>
      </c>
      <c r="B795" s="77" t="n">
        <f aca="false">EOMONTH(Input!$C$7,A795)</f>
        <v>66992</v>
      </c>
      <c r="D795" s="76" t="n">
        <f aca="false">DATEDIF(Input!$C$23,$B795,"Y")</f>
        <v>106</v>
      </c>
      <c r="E795" s="76" t="n">
        <f aca="false">DATEDIF(Input!$G$23,$B795,"Y")</f>
        <v>106</v>
      </c>
      <c r="G795" s="78" t="n">
        <f aca="false">Salary_01!$L795</f>
        <v>0</v>
      </c>
      <c r="H795" s="78" t="n">
        <f aca="false">Salary_02!$L795</f>
        <v>0</v>
      </c>
      <c r="I795" s="78" t="n">
        <f aca="false">Retirement_Dist_01!$J795</f>
        <v>0</v>
      </c>
      <c r="J795" s="78" t="n">
        <f aca="false">Retirement_Dist_02!$J795</f>
        <v>0</v>
      </c>
      <c r="K795" s="78" t="n">
        <f aca="true">IF(AND(OR($B795&gt;Input!$C$31,$B795&gt;Input!$G$31),OR($B795&lt;Input!$C$25,$B795&lt;Input!$G$25)),(-1)*PMT(Input!$C$18/(100*12),(OFFSET($A$4, MAX( MATCH(Input!$C$25,$B$4:$B$1004,1), MATCH(Input!$G$25,$B$4:$B$1004,1)),0,1,1) - OFFSET($A$4, MIN( MATCH(Input!$C$31,$B$4:$B$1004,1), MATCH(Input!$G$31,$B$4:$B$1004,1)),0,1,1)),$AD$4,0,1),0)</f>
        <v>0</v>
      </c>
      <c r="L795" s="78" t="n">
        <f aca="false">IF(AND(($B795&lt;Input!$C$31),($B795&lt;Input!$G$31)),($G795+$H795+$I795+$J795),($G795+$H795+$I795+$J795+$K795))</f>
        <v>0</v>
      </c>
      <c r="M795" s="78" t="n">
        <f aca="false">Mortgage!$L795</f>
        <v>0</v>
      </c>
      <c r="N795" s="78" t="n">
        <f aca="false">$L795+$M795</f>
        <v>0</v>
      </c>
      <c r="O795" s="78" t="n">
        <f aca="false">IF(AND(($B795&lt;Input!$C$31),($B795&lt;Input!$G$31)),Expenses!$D795,(-1)*$N795)</f>
        <v>-0</v>
      </c>
      <c r="P795" s="78" t="n">
        <f aca="false">Childcare!$D795</f>
        <v>0</v>
      </c>
      <c r="Q795" s="78" t="n">
        <f aca="false">Loan_01!$E795</f>
        <v>0</v>
      </c>
      <c r="R795" s="78" t="n">
        <f aca="false">Loan_02!$E795</f>
        <v>0</v>
      </c>
      <c r="S795" s="78" t="n">
        <f aca="false">(-1)*SUM(Roth_01!$D795+Roth_02!$D795+IRA_01!$D795+IRA_02!$D795+Invest_01!$D795+Invest_02!$D795)</f>
        <v>-0</v>
      </c>
      <c r="T795" s="78" t="n">
        <f aca="false">(-1)*(IF(($B795&gt;Input!$O$24),0,Input!$O$30)+IF(($B795&gt;Input!$O$31),0,Input!$O$37)+IF(($B795&gt;Input!$O$38),0,Input!$O$44))</f>
        <v>-0</v>
      </c>
      <c r="U795" s="78" t="n">
        <f aca="false">IF(($AB794*(Input!$C$16/100)&gt;0),0,($AB794*(Input!$C$16/100)))</f>
        <v>0</v>
      </c>
      <c r="V795" s="78"/>
      <c r="W795" s="78" t="n">
        <f aca="false">IF(($N795+$O795+$P795+$Q795+$R795+$S795+$T795+$U795)&lt;0,($N795+$O795+$P795+$Q795+$R795+$S795+$T795+$U795),0)</f>
        <v>0</v>
      </c>
      <c r="X795" s="78"/>
      <c r="Y795" s="78" t="n">
        <f aca="false">IF(($N795+$O795+$P795+$Q795+$R795+$S795+$T795+$U795)&gt;=0,($N795+$O795+$P795+$Q795+$R795+$S795+$T795+$U795),0)</f>
        <v>0</v>
      </c>
      <c r="AA795" s="78" t="n">
        <f aca="false">IF(AND((($AB794+$W794-$U794)&lt;0),($Y795&gt;0)),($AA794-$K795)*(1+Input!$C$18/(12*100)),($AA794+$Y795-$K795)*(1+Input!$C$18/(12*100)))</f>
        <v>2.4142028934472E-009</v>
      </c>
      <c r="AB795" s="78" t="n">
        <f aca="false">IF(AND((($AB794+$W794-$U794)&lt;0),($Y795&gt;=0)),($AB794+$W794-$U794+$Y795)*(1+Input!$C$15/(12*100)),0)</f>
        <v>0</v>
      </c>
    </row>
    <row r="796" customFormat="false" ht="12.8" hidden="false" customHeight="false" outlineLevel="0" collapsed="false">
      <c r="A796" s="76" t="n">
        <v>792</v>
      </c>
      <c r="B796" s="77" t="n">
        <f aca="false">EOMONTH(Input!$C$7,A796)</f>
        <v>67022</v>
      </c>
      <c r="D796" s="76" t="n">
        <f aca="false">DATEDIF(Input!$C$23,$B796,"Y")</f>
        <v>106</v>
      </c>
      <c r="E796" s="76" t="n">
        <f aca="false">DATEDIF(Input!$G$23,$B796,"Y")</f>
        <v>106</v>
      </c>
      <c r="G796" s="78" t="n">
        <f aca="false">Salary_01!$L796</f>
        <v>0</v>
      </c>
      <c r="H796" s="78" t="n">
        <f aca="false">Salary_02!$L796</f>
        <v>0</v>
      </c>
      <c r="I796" s="78" t="n">
        <f aca="false">Retirement_Dist_01!$J796</f>
        <v>0</v>
      </c>
      <c r="J796" s="78" t="n">
        <f aca="false">Retirement_Dist_02!$J796</f>
        <v>0</v>
      </c>
      <c r="K796" s="78" t="n">
        <f aca="true">IF(AND(OR($B796&gt;Input!$C$31,$B796&gt;Input!$G$31),OR($B796&lt;Input!$C$25,$B796&lt;Input!$G$25)),(-1)*PMT(Input!$C$18/(100*12),(OFFSET($A$4, MAX( MATCH(Input!$C$25,$B$4:$B$1004,1), MATCH(Input!$G$25,$B$4:$B$1004,1)),0,1,1) - OFFSET($A$4, MIN( MATCH(Input!$C$31,$B$4:$B$1004,1), MATCH(Input!$G$31,$B$4:$B$1004,1)),0,1,1)),$AD$4,0,1),0)</f>
        <v>0</v>
      </c>
      <c r="L796" s="78" t="n">
        <f aca="false">IF(AND(($B796&lt;Input!$C$31),($B796&lt;Input!$G$31)),($G796+$H796+$I796+$J796),($G796+$H796+$I796+$J796+$K796))</f>
        <v>0</v>
      </c>
      <c r="M796" s="78" t="n">
        <f aca="false">Mortgage!$L796</f>
        <v>0</v>
      </c>
      <c r="N796" s="78" t="n">
        <f aca="false">$L796+$M796</f>
        <v>0</v>
      </c>
      <c r="O796" s="78" t="n">
        <f aca="false">IF(AND(($B796&lt;Input!$C$31),($B796&lt;Input!$G$31)),Expenses!$D796,(-1)*$N796)</f>
        <v>-0</v>
      </c>
      <c r="P796" s="78" t="n">
        <f aca="false">Childcare!$D796</f>
        <v>0</v>
      </c>
      <c r="Q796" s="78" t="n">
        <f aca="false">Loan_01!$E796</f>
        <v>0</v>
      </c>
      <c r="R796" s="78" t="n">
        <f aca="false">Loan_02!$E796</f>
        <v>0</v>
      </c>
      <c r="S796" s="78" t="n">
        <f aca="false">(-1)*SUM(Roth_01!$D796+Roth_02!$D796+IRA_01!$D796+IRA_02!$D796+Invest_01!$D796+Invest_02!$D796)</f>
        <v>-0</v>
      </c>
      <c r="T796" s="78" t="n">
        <f aca="false">(-1)*(IF(($B796&gt;Input!$O$24),0,Input!$O$30)+IF(($B796&gt;Input!$O$31),0,Input!$O$37)+IF(($B796&gt;Input!$O$38),0,Input!$O$44))</f>
        <v>-0</v>
      </c>
      <c r="U796" s="78" t="n">
        <f aca="false">IF(($AB795*(Input!$C$16/100)&gt;0),0,($AB795*(Input!$C$16/100)))</f>
        <v>0</v>
      </c>
      <c r="V796" s="78"/>
      <c r="W796" s="78" t="n">
        <f aca="false">IF(($N796+$O796+$P796+$Q796+$R796+$S796+$T796+$U796)&lt;0,($N796+$O796+$P796+$Q796+$R796+$S796+$T796+$U796),0)</f>
        <v>0</v>
      </c>
      <c r="X796" s="78"/>
      <c r="Y796" s="78" t="n">
        <f aca="false">IF(($N796+$O796+$P796+$Q796+$R796+$S796+$T796+$U796)&gt;=0,($N796+$O796+$P796+$Q796+$R796+$S796+$T796+$U796),0)</f>
        <v>0</v>
      </c>
      <c r="AA796" s="78" t="n">
        <f aca="false">IF(AND((($AB795+$W795-$U795)&lt;0),($Y796&gt;0)),($AA795-$K796)*(1+Input!$C$18/(12*100)),($AA795+$Y796-$K796)*(1+Input!$C$18/(12*100)))</f>
        <v>2.41430348523442E-009</v>
      </c>
      <c r="AB796" s="78" t="n">
        <f aca="false">IF(AND((($AB795+$W795-$U795)&lt;0),($Y796&gt;=0)),($AB795+$W795-$U795+$Y796)*(1+Input!$C$15/(12*100)),0)</f>
        <v>0</v>
      </c>
    </row>
    <row r="797" customFormat="false" ht="12.8" hidden="false" customHeight="false" outlineLevel="0" collapsed="false">
      <c r="A797" s="76" t="n">
        <v>793</v>
      </c>
      <c r="B797" s="77" t="n">
        <f aca="false">EOMONTH(Input!$C$7,A797)</f>
        <v>67053</v>
      </c>
      <c r="D797" s="76" t="n">
        <f aca="false">DATEDIF(Input!$C$23,$B797,"Y")</f>
        <v>106</v>
      </c>
      <c r="E797" s="76" t="n">
        <f aca="false">DATEDIF(Input!$G$23,$B797,"Y")</f>
        <v>106</v>
      </c>
      <c r="G797" s="78" t="n">
        <f aca="false">Salary_01!$L797</f>
        <v>0</v>
      </c>
      <c r="H797" s="78" t="n">
        <f aca="false">Salary_02!$L797</f>
        <v>0</v>
      </c>
      <c r="I797" s="78" t="n">
        <f aca="false">Retirement_Dist_01!$J797</f>
        <v>0</v>
      </c>
      <c r="J797" s="78" t="n">
        <f aca="false">Retirement_Dist_02!$J797</f>
        <v>0</v>
      </c>
      <c r="K797" s="78" t="n">
        <f aca="true">IF(AND(OR($B797&gt;Input!$C$31,$B797&gt;Input!$G$31),OR($B797&lt;Input!$C$25,$B797&lt;Input!$G$25)),(-1)*PMT(Input!$C$18/(100*12),(OFFSET($A$4, MAX( MATCH(Input!$C$25,$B$4:$B$1004,1), MATCH(Input!$G$25,$B$4:$B$1004,1)),0,1,1) - OFFSET($A$4, MIN( MATCH(Input!$C$31,$B$4:$B$1004,1), MATCH(Input!$G$31,$B$4:$B$1004,1)),0,1,1)),$AD$4,0,1),0)</f>
        <v>0</v>
      </c>
      <c r="L797" s="78" t="n">
        <f aca="false">IF(AND(($B797&lt;Input!$C$31),($B797&lt;Input!$G$31)),($G797+$H797+$I797+$J797),($G797+$H797+$I797+$J797+$K797))</f>
        <v>0</v>
      </c>
      <c r="M797" s="78" t="n">
        <f aca="false">Mortgage!$L797</f>
        <v>0</v>
      </c>
      <c r="N797" s="78" t="n">
        <f aca="false">$L797+$M797</f>
        <v>0</v>
      </c>
      <c r="O797" s="78" t="n">
        <f aca="false">IF(AND(($B797&lt;Input!$C$31),($B797&lt;Input!$G$31)),Expenses!$D797,(-1)*$N797)</f>
        <v>-0</v>
      </c>
      <c r="P797" s="78" t="n">
        <f aca="false">Childcare!$D797</f>
        <v>0</v>
      </c>
      <c r="Q797" s="78" t="n">
        <f aca="false">Loan_01!$E797</f>
        <v>0</v>
      </c>
      <c r="R797" s="78" t="n">
        <f aca="false">Loan_02!$E797</f>
        <v>0</v>
      </c>
      <c r="S797" s="78" t="n">
        <f aca="false">(-1)*SUM(Roth_01!$D797+Roth_02!$D797+IRA_01!$D797+IRA_02!$D797+Invest_01!$D797+Invest_02!$D797)</f>
        <v>-0</v>
      </c>
      <c r="T797" s="78" t="n">
        <f aca="false">(-1)*(IF(($B797&gt;Input!$O$24),0,Input!$O$30)+IF(($B797&gt;Input!$O$31),0,Input!$O$37)+IF(($B797&gt;Input!$O$38),0,Input!$O$44))</f>
        <v>-0</v>
      </c>
      <c r="U797" s="78" t="n">
        <f aca="false">IF(($AB796*(Input!$C$16/100)&gt;0),0,($AB796*(Input!$C$16/100)))</f>
        <v>0</v>
      </c>
      <c r="V797" s="78"/>
      <c r="W797" s="78" t="n">
        <f aca="false">IF(($N797+$O797+$P797+$Q797+$R797+$S797+$T797+$U797)&lt;0,($N797+$O797+$P797+$Q797+$R797+$S797+$T797+$U797),0)</f>
        <v>0</v>
      </c>
      <c r="X797" s="78"/>
      <c r="Y797" s="78" t="n">
        <f aca="false">IF(($N797+$O797+$P797+$Q797+$R797+$S797+$T797+$U797)&gt;=0,($N797+$O797+$P797+$Q797+$R797+$S797+$T797+$U797),0)</f>
        <v>0</v>
      </c>
      <c r="AA797" s="78" t="n">
        <f aca="false">IF(AND((($AB796+$W796-$U796)&lt;0),($Y797&gt;0)),($AA796-$K797)*(1+Input!$C$18/(12*100)),($AA796+$Y797-$K797)*(1+Input!$C$18/(12*100)))</f>
        <v>2.41440408121298E-009</v>
      </c>
      <c r="AB797" s="78" t="n">
        <f aca="false">IF(AND((($AB796+$W796-$U796)&lt;0),($Y797&gt;=0)),($AB796+$W796-$U796+$Y797)*(1+Input!$C$15/(12*100)),0)</f>
        <v>0</v>
      </c>
    </row>
    <row r="798" customFormat="false" ht="12.8" hidden="false" customHeight="false" outlineLevel="0" collapsed="false">
      <c r="A798" s="76" t="n">
        <v>794</v>
      </c>
      <c r="B798" s="77" t="n">
        <f aca="false">EOMONTH(Input!$C$7,A798)</f>
        <v>67084</v>
      </c>
      <c r="D798" s="76" t="n">
        <f aca="false">DATEDIF(Input!$C$23,$B798,"Y")</f>
        <v>106</v>
      </c>
      <c r="E798" s="76" t="n">
        <f aca="false">DATEDIF(Input!$G$23,$B798,"Y")</f>
        <v>106</v>
      </c>
      <c r="G798" s="78" t="n">
        <f aca="false">Salary_01!$L798</f>
        <v>0</v>
      </c>
      <c r="H798" s="78" t="n">
        <f aca="false">Salary_02!$L798</f>
        <v>0</v>
      </c>
      <c r="I798" s="78" t="n">
        <f aca="false">Retirement_Dist_01!$J798</f>
        <v>0</v>
      </c>
      <c r="J798" s="78" t="n">
        <f aca="false">Retirement_Dist_02!$J798</f>
        <v>0</v>
      </c>
      <c r="K798" s="78" t="n">
        <f aca="true">IF(AND(OR($B798&gt;Input!$C$31,$B798&gt;Input!$G$31),OR($B798&lt;Input!$C$25,$B798&lt;Input!$G$25)),(-1)*PMT(Input!$C$18/(100*12),(OFFSET($A$4, MAX( MATCH(Input!$C$25,$B$4:$B$1004,1), MATCH(Input!$G$25,$B$4:$B$1004,1)),0,1,1) - OFFSET($A$4, MIN( MATCH(Input!$C$31,$B$4:$B$1004,1), MATCH(Input!$G$31,$B$4:$B$1004,1)),0,1,1)),$AD$4,0,1),0)</f>
        <v>0</v>
      </c>
      <c r="L798" s="78" t="n">
        <f aca="false">IF(AND(($B798&lt;Input!$C$31),($B798&lt;Input!$G$31)),($G798+$H798+$I798+$J798),($G798+$H798+$I798+$J798+$K798))</f>
        <v>0</v>
      </c>
      <c r="M798" s="78" t="n">
        <f aca="false">Mortgage!$L798</f>
        <v>0</v>
      </c>
      <c r="N798" s="78" t="n">
        <f aca="false">$L798+$M798</f>
        <v>0</v>
      </c>
      <c r="O798" s="78" t="n">
        <f aca="false">IF(AND(($B798&lt;Input!$C$31),($B798&lt;Input!$G$31)),Expenses!$D798,(-1)*$N798)</f>
        <v>-0</v>
      </c>
      <c r="P798" s="78" t="n">
        <f aca="false">Childcare!$D798</f>
        <v>0</v>
      </c>
      <c r="Q798" s="78" t="n">
        <f aca="false">Loan_01!$E798</f>
        <v>0</v>
      </c>
      <c r="R798" s="78" t="n">
        <f aca="false">Loan_02!$E798</f>
        <v>0</v>
      </c>
      <c r="S798" s="78" t="n">
        <f aca="false">(-1)*SUM(Roth_01!$D798+Roth_02!$D798+IRA_01!$D798+IRA_02!$D798+Invest_01!$D798+Invest_02!$D798)</f>
        <v>-0</v>
      </c>
      <c r="T798" s="78" t="n">
        <f aca="false">(-1)*(IF(($B798&gt;Input!$O$24),0,Input!$O$30)+IF(($B798&gt;Input!$O$31),0,Input!$O$37)+IF(($B798&gt;Input!$O$38),0,Input!$O$44))</f>
        <v>-0</v>
      </c>
      <c r="U798" s="78" t="n">
        <f aca="false">IF(($AB797*(Input!$C$16/100)&gt;0),0,($AB797*(Input!$C$16/100)))</f>
        <v>0</v>
      </c>
      <c r="V798" s="78"/>
      <c r="W798" s="78" t="n">
        <f aca="false">IF(($N798+$O798+$P798+$Q798+$R798+$S798+$T798+$U798)&lt;0,($N798+$O798+$P798+$Q798+$R798+$S798+$T798+$U798),0)</f>
        <v>0</v>
      </c>
      <c r="X798" s="78"/>
      <c r="Y798" s="78" t="n">
        <f aca="false">IF(($N798+$O798+$P798+$Q798+$R798+$S798+$T798+$U798)&gt;=0,($N798+$O798+$P798+$Q798+$R798+$S798+$T798+$U798),0)</f>
        <v>0</v>
      </c>
      <c r="AA798" s="78" t="n">
        <f aca="false">IF(AND((($AB797+$W797-$U797)&lt;0),($Y798&gt;0)),($AA797-$K798)*(1+Input!$C$18/(12*100)),($AA797+$Y798-$K798)*(1+Input!$C$18/(12*100)))</f>
        <v>2.41450468138303E-009</v>
      </c>
      <c r="AB798" s="78" t="n">
        <f aca="false">IF(AND((($AB797+$W797-$U797)&lt;0),($Y798&gt;=0)),($AB797+$W797-$U797+$Y798)*(1+Input!$C$15/(12*100)),0)</f>
        <v>0</v>
      </c>
    </row>
    <row r="799" customFormat="false" ht="12.8" hidden="false" customHeight="false" outlineLevel="0" collapsed="false">
      <c r="A799" s="76" t="n">
        <v>795</v>
      </c>
      <c r="B799" s="77" t="n">
        <f aca="false">EOMONTH(Input!$C$7,A799)</f>
        <v>67114</v>
      </c>
      <c r="D799" s="76" t="n">
        <f aca="false">DATEDIF(Input!$C$23,$B799,"Y")</f>
        <v>106</v>
      </c>
      <c r="E799" s="76" t="n">
        <f aca="false">DATEDIF(Input!$G$23,$B799,"Y")</f>
        <v>106</v>
      </c>
      <c r="G799" s="78" t="n">
        <f aca="false">Salary_01!$L799</f>
        <v>0</v>
      </c>
      <c r="H799" s="78" t="n">
        <f aca="false">Salary_02!$L799</f>
        <v>0</v>
      </c>
      <c r="I799" s="78" t="n">
        <f aca="false">Retirement_Dist_01!$J799</f>
        <v>0</v>
      </c>
      <c r="J799" s="78" t="n">
        <f aca="false">Retirement_Dist_02!$J799</f>
        <v>0</v>
      </c>
      <c r="K799" s="78" t="n">
        <f aca="true">IF(AND(OR($B799&gt;Input!$C$31,$B799&gt;Input!$G$31),OR($B799&lt;Input!$C$25,$B799&lt;Input!$G$25)),(-1)*PMT(Input!$C$18/(100*12),(OFFSET($A$4, MAX( MATCH(Input!$C$25,$B$4:$B$1004,1), MATCH(Input!$G$25,$B$4:$B$1004,1)),0,1,1) - OFFSET($A$4, MIN( MATCH(Input!$C$31,$B$4:$B$1004,1), MATCH(Input!$G$31,$B$4:$B$1004,1)),0,1,1)),$AD$4,0,1),0)</f>
        <v>0</v>
      </c>
      <c r="L799" s="78" t="n">
        <f aca="false">IF(AND(($B799&lt;Input!$C$31),($B799&lt;Input!$G$31)),($G799+$H799+$I799+$J799),($G799+$H799+$I799+$J799+$K799))</f>
        <v>0</v>
      </c>
      <c r="M799" s="78" t="n">
        <f aca="false">Mortgage!$L799</f>
        <v>0</v>
      </c>
      <c r="N799" s="78" t="n">
        <f aca="false">$L799+$M799</f>
        <v>0</v>
      </c>
      <c r="O799" s="78" t="n">
        <f aca="false">IF(AND(($B799&lt;Input!$C$31),($B799&lt;Input!$G$31)),Expenses!$D799,(-1)*$N799)</f>
        <v>-0</v>
      </c>
      <c r="P799" s="78" t="n">
        <f aca="false">Childcare!$D799</f>
        <v>0</v>
      </c>
      <c r="Q799" s="78" t="n">
        <f aca="false">Loan_01!$E799</f>
        <v>0</v>
      </c>
      <c r="R799" s="78" t="n">
        <f aca="false">Loan_02!$E799</f>
        <v>0</v>
      </c>
      <c r="S799" s="78" t="n">
        <f aca="false">(-1)*SUM(Roth_01!$D799+Roth_02!$D799+IRA_01!$D799+IRA_02!$D799+Invest_01!$D799+Invest_02!$D799)</f>
        <v>-0</v>
      </c>
      <c r="T799" s="78" t="n">
        <f aca="false">(-1)*(IF(($B799&gt;Input!$O$24),0,Input!$O$30)+IF(($B799&gt;Input!$O$31),0,Input!$O$37)+IF(($B799&gt;Input!$O$38),0,Input!$O$44))</f>
        <v>-0</v>
      </c>
      <c r="U799" s="78" t="n">
        <f aca="false">IF(($AB798*(Input!$C$16/100)&gt;0),0,($AB798*(Input!$C$16/100)))</f>
        <v>0</v>
      </c>
      <c r="V799" s="78"/>
      <c r="W799" s="78" t="n">
        <f aca="false">IF(($N799+$O799+$P799+$Q799+$R799+$S799+$T799+$U799)&lt;0,($N799+$O799+$P799+$Q799+$R799+$S799+$T799+$U799),0)</f>
        <v>0</v>
      </c>
      <c r="X799" s="78"/>
      <c r="Y799" s="78" t="n">
        <f aca="false">IF(($N799+$O799+$P799+$Q799+$R799+$S799+$T799+$U799)&gt;=0,($N799+$O799+$P799+$Q799+$R799+$S799+$T799+$U799),0)</f>
        <v>0</v>
      </c>
      <c r="AA799" s="78" t="n">
        <f aca="false">IF(AND((($AB798+$W798-$U798)&lt;0),($Y799&gt;0)),($AA798-$K799)*(1+Input!$C$18/(12*100)),($AA798+$Y799-$K799)*(1+Input!$C$18/(12*100)))</f>
        <v>2.41460528574475E-009</v>
      </c>
      <c r="AB799" s="78" t="n">
        <f aca="false">IF(AND((($AB798+$W798-$U798)&lt;0),($Y799&gt;=0)),($AB798+$W798-$U798+$Y799)*(1+Input!$C$15/(12*100)),0)</f>
        <v>0</v>
      </c>
    </row>
    <row r="800" customFormat="false" ht="12.8" hidden="false" customHeight="false" outlineLevel="0" collapsed="false">
      <c r="A800" s="76" t="n">
        <v>796</v>
      </c>
      <c r="B800" s="77" t="n">
        <f aca="false">EOMONTH(Input!$C$7,A800)</f>
        <v>67145</v>
      </c>
      <c r="D800" s="76" t="n">
        <f aca="false">DATEDIF(Input!$C$23,$B800,"Y")</f>
        <v>106</v>
      </c>
      <c r="E800" s="76" t="n">
        <f aca="false">DATEDIF(Input!$G$23,$B800,"Y")</f>
        <v>106</v>
      </c>
      <c r="G800" s="78" t="n">
        <f aca="false">Salary_01!$L800</f>
        <v>0</v>
      </c>
      <c r="H800" s="78" t="n">
        <f aca="false">Salary_02!$L800</f>
        <v>0</v>
      </c>
      <c r="I800" s="78" t="n">
        <f aca="false">Retirement_Dist_01!$J800</f>
        <v>0</v>
      </c>
      <c r="J800" s="78" t="n">
        <f aca="false">Retirement_Dist_02!$J800</f>
        <v>0</v>
      </c>
      <c r="K800" s="78" t="n">
        <f aca="true">IF(AND(OR($B800&gt;Input!$C$31,$B800&gt;Input!$G$31),OR($B800&lt;Input!$C$25,$B800&lt;Input!$G$25)),(-1)*PMT(Input!$C$18/(100*12),(OFFSET($A$4, MAX( MATCH(Input!$C$25,$B$4:$B$1004,1), MATCH(Input!$G$25,$B$4:$B$1004,1)),0,1,1) - OFFSET($A$4, MIN( MATCH(Input!$C$31,$B$4:$B$1004,1), MATCH(Input!$G$31,$B$4:$B$1004,1)),0,1,1)),$AD$4,0,1),0)</f>
        <v>0</v>
      </c>
      <c r="L800" s="78" t="n">
        <f aca="false">IF(AND(($B800&lt;Input!$C$31),($B800&lt;Input!$G$31)),($G800+$H800+$I800+$J800),($G800+$H800+$I800+$J800+$K800))</f>
        <v>0</v>
      </c>
      <c r="M800" s="78" t="n">
        <f aca="false">Mortgage!$L800</f>
        <v>0</v>
      </c>
      <c r="N800" s="78" t="n">
        <f aca="false">$L800+$M800</f>
        <v>0</v>
      </c>
      <c r="O800" s="78" t="n">
        <f aca="false">IF(AND(($B800&lt;Input!$C$31),($B800&lt;Input!$G$31)),Expenses!$D800,(-1)*$N800)</f>
        <v>-0</v>
      </c>
      <c r="P800" s="78" t="n">
        <f aca="false">Childcare!$D800</f>
        <v>0</v>
      </c>
      <c r="Q800" s="78" t="n">
        <f aca="false">Loan_01!$E800</f>
        <v>0</v>
      </c>
      <c r="R800" s="78" t="n">
        <f aca="false">Loan_02!$E800</f>
        <v>0</v>
      </c>
      <c r="S800" s="78" t="n">
        <f aca="false">(-1)*SUM(Roth_01!$D800+Roth_02!$D800+IRA_01!$D800+IRA_02!$D800+Invest_01!$D800+Invest_02!$D800)</f>
        <v>-0</v>
      </c>
      <c r="T800" s="78" t="n">
        <f aca="false">(-1)*(IF(($B800&gt;Input!$O$24),0,Input!$O$30)+IF(($B800&gt;Input!$O$31),0,Input!$O$37)+IF(($B800&gt;Input!$O$38),0,Input!$O$44))</f>
        <v>-0</v>
      </c>
      <c r="U800" s="78" t="n">
        <f aca="false">IF(($AB799*(Input!$C$16/100)&gt;0),0,($AB799*(Input!$C$16/100)))</f>
        <v>0</v>
      </c>
      <c r="V800" s="78"/>
      <c r="W800" s="78" t="n">
        <f aca="false">IF(($N800+$O800+$P800+$Q800+$R800+$S800+$T800+$U800)&lt;0,($N800+$O800+$P800+$Q800+$R800+$S800+$T800+$U800),0)</f>
        <v>0</v>
      </c>
      <c r="X800" s="78"/>
      <c r="Y800" s="78" t="n">
        <f aca="false">IF(($N800+$O800+$P800+$Q800+$R800+$S800+$T800+$U800)&gt;=0,($N800+$O800+$P800+$Q800+$R800+$S800+$T800+$U800),0)</f>
        <v>0</v>
      </c>
      <c r="AA800" s="78" t="n">
        <f aca="false">IF(AND((($AB799+$W799-$U799)&lt;0),($Y800&gt;0)),($AA799-$K800)*(1+Input!$C$18/(12*100)),($AA799+$Y800-$K800)*(1+Input!$C$18/(12*100)))</f>
        <v>2.41470589429832E-009</v>
      </c>
      <c r="AB800" s="78" t="n">
        <f aca="false">IF(AND((($AB799+$W799-$U799)&lt;0),($Y800&gt;=0)),($AB799+$W799-$U799+$Y800)*(1+Input!$C$15/(12*100)),0)</f>
        <v>0</v>
      </c>
    </row>
    <row r="801" customFormat="false" ht="12.8" hidden="false" customHeight="false" outlineLevel="0" collapsed="false">
      <c r="A801" s="76" t="n">
        <v>797</v>
      </c>
      <c r="B801" s="77" t="n">
        <f aca="false">EOMONTH(Input!$C$7,A801)</f>
        <v>67175</v>
      </c>
      <c r="D801" s="76" t="n">
        <f aca="false">DATEDIF(Input!$C$23,$B801,"Y")</f>
        <v>106</v>
      </c>
      <c r="E801" s="76" t="n">
        <f aca="false">DATEDIF(Input!$G$23,$B801,"Y")</f>
        <v>106</v>
      </c>
      <c r="G801" s="78" t="n">
        <f aca="false">Salary_01!$L801</f>
        <v>0</v>
      </c>
      <c r="H801" s="78" t="n">
        <f aca="false">Salary_02!$L801</f>
        <v>0</v>
      </c>
      <c r="I801" s="78" t="n">
        <f aca="false">Retirement_Dist_01!$J801</f>
        <v>0</v>
      </c>
      <c r="J801" s="78" t="n">
        <f aca="false">Retirement_Dist_02!$J801</f>
        <v>0</v>
      </c>
      <c r="K801" s="78" t="n">
        <f aca="true">IF(AND(OR($B801&gt;Input!$C$31,$B801&gt;Input!$G$31),OR($B801&lt;Input!$C$25,$B801&lt;Input!$G$25)),(-1)*PMT(Input!$C$18/(100*12),(OFFSET($A$4, MAX( MATCH(Input!$C$25,$B$4:$B$1004,1), MATCH(Input!$G$25,$B$4:$B$1004,1)),0,1,1) - OFFSET($A$4, MIN( MATCH(Input!$C$31,$B$4:$B$1004,1), MATCH(Input!$G$31,$B$4:$B$1004,1)),0,1,1)),$AD$4,0,1),0)</f>
        <v>0</v>
      </c>
      <c r="L801" s="78" t="n">
        <f aca="false">IF(AND(($B801&lt;Input!$C$31),($B801&lt;Input!$G$31)),($G801+$H801+$I801+$J801),($G801+$H801+$I801+$J801+$K801))</f>
        <v>0</v>
      </c>
      <c r="M801" s="78" t="n">
        <f aca="false">Mortgage!$L801</f>
        <v>0</v>
      </c>
      <c r="N801" s="78" t="n">
        <f aca="false">$L801+$M801</f>
        <v>0</v>
      </c>
      <c r="O801" s="78" t="n">
        <f aca="false">IF(AND(($B801&lt;Input!$C$31),($B801&lt;Input!$G$31)),Expenses!$D801,(-1)*$N801)</f>
        <v>-0</v>
      </c>
      <c r="P801" s="78" t="n">
        <f aca="false">Childcare!$D801</f>
        <v>0</v>
      </c>
      <c r="Q801" s="78" t="n">
        <f aca="false">Loan_01!$E801</f>
        <v>0</v>
      </c>
      <c r="R801" s="78" t="n">
        <f aca="false">Loan_02!$E801</f>
        <v>0</v>
      </c>
      <c r="S801" s="78" t="n">
        <f aca="false">(-1)*SUM(Roth_01!$D801+Roth_02!$D801+IRA_01!$D801+IRA_02!$D801+Invest_01!$D801+Invest_02!$D801)</f>
        <v>-0</v>
      </c>
      <c r="T801" s="78" t="n">
        <f aca="false">(-1)*(IF(($B801&gt;Input!$O$24),0,Input!$O$30)+IF(($B801&gt;Input!$O$31),0,Input!$O$37)+IF(($B801&gt;Input!$O$38),0,Input!$O$44))</f>
        <v>-0</v>
      </c>
      <c r="U801" s="78" t="n">
        <f aca="false">IF(($AB800*(Input!$C$16/100)&gt;0),0,($AB800*(Input!$C$16/100)))</f>
        <v>0</v>
      </c>
      <c r="V801" s="78"/>
      <c r="W801" s="78" t="n">
        <f aca="false">IF(($N801+$O801+$P801+$Q801+$R801+$S801+$T801+$U801)&lt;0,($N801+$O801+$P801+$Q801+$R801+$S801+$T801+$U801),0)</f>
        <v>0</v>
      </c>
      <c r="X801" s="78"/>
      <c r="Y801" s="78" t="n">
        <f aca="false">IF(($N801+$O801+$P801+$Q801+$R801+$S801+$T801+$U801)&gt;=0,($N801+$O801+$P801+$Q801+$R801+$S801+$T801+$U801),0)</f>
        <v>0</v>
      </c>
      <c r="AA801" s="78" t="n">
        <f aca="false">IF(AND((($AB800+$W800-$U800)&lt;0),($Y801&gt;0)),($AA800-$K801)*(1+Input!$C$18/(12*100)),($AA800+$Y801-$K801)*(1+Input!$C$18/(12*100)))</f>
        <v>2.41480650704392E-009</v>
      </c>
      <c r="AB801" s="78" t="n">
        <f aca="false">IF(AND((($AB800+$W800-$U800)&lt;0),($Y801&gt;=0)),($AB800+$W800-$U800+$Y801)*(1+Input!$C$15/(12*100)),0)</f>
        <v>0</v>
      </c>
    </row>
    <row r="802" customFormat="false" ht="12.8" hidden="false" customHeight="false" outlineLevel="0" collapsed="false">
      <c r="A802" s="76" t="n">
        <v>798</v>
      </c>
      <c r="B802" s="77" t="n">
        <f aca="false">EOMONTH(Input!$C$7,A802)</f>
        <v>67206</v>
      </c>
      <c r="D802" s="76" t="n">
        <f aca="false">DATEDIF(Input!$C$23,$B802,"Y")</f>
        <v>106</v>
      </c>
      <c r="E802" s="76" t="n">
        <f aca="false">DATEDIF(Input!$G$23,$B802,"Y")</f>
        <v>106</v>
      </c>
      <c r="G802" s="78" t="n">
        <f aca="false">Salary_01!$L802</f>
        <v>0</v>
      </c>
      <c r="H802" s="78" t="n">
        <f aca="false">Salary_02!$L802</f>
        <v>0</v>
      </c>
      <c r="I802" s="78" t="n">
        <f aca="false">Retirement_Dist_01!$J802</f>
        <v>0</v>
      </c>
      <c r="J802" s="78" t="n">
        <f aca="false">Retirement_Dist_02!$J802</f>
        <v>0</v>
      </c>
      <c r="K802" s="78" t="n">
        <f aca="true">IF(AND(OR($B802&gt;Input!$C$31,$B802&gt;Input!$G$31),OR($B802&lt;Input!$C$25,$B802&lt;Input!$G$25)),(-1)*PMT(Input!$C$18/(100*12),(OFFSET($A$4, MAX( MATCH(Input!$C$25,$B$4:$B$1004,1), MATCH(Input!$G$25,$B$4:$B$1004,1)),0,1,1) - OFFSET($A$4, MIN( MATCH(Input!$C$31,$B$4:$B$1004,1), MATCH(Input!$G$31,$B$4:$B$1004,1)),0,1,1)),$AD$4,0,1),0)</f>
        <v>0</v>
      </c>
      <c r="L802" s="78" t="n">
        <f aca="false">IF(AND(($B802&lt;Input!$C$31),($B802&lt;Input!$G$31)),($G802+$H802+$I802+$J802),($G802+$H802+$I802+$J802+$K802))</f>
        <v>0</v>
      </c>
      <c r="M802" s="78" t="n">
        <f aca="false">Mortgage!$L802</f>
        <v>0</v>
      </c>
      <c r="N802" s="78" t="n">
        <f aca="false">$L802+$M802</f>
        <v>0</v>
      </c>
      <c r="O802" s="78" t="n">
        <f aca="false">IF(AND(($B802&lt;Input!$C$31),($B802&lt;Input!$G$31)),Expenses!$D802,(-1)*$N802)</f>
        <v>-0</v>
      </c>
      <c r="P802" s="78" t="n">
        <f aca="false">Childcare!$D802</f>
        <v>0</v>
      </c>
      <c r="Q802" s="78" t="n">
        <f aca="false">Loan_01!$E802</f>
        <v>0</v>
      </c>
      <c r="R802" s="78" t="n">
        <f aca="false">Loan_02!$E802</f>
        <v>0</v>
      </c>
      <c r="S802" s="78" t="n">
        <f aca="false">(-1)*SUM(Roth_01!$D802+Roth_02!$D802+IRA_01!$D802+IRA_02!$D802+Invest_01!$D802+Invest_02!$D802)</f>
        <v>-0</v>
      </c>
      <c r="T802" s="78" t="n">
        <f aca="false">(-1)*(IF(($B802&gt;Input!$O$24),0,Input!$O$30)+IF(($B802&gt;Input!$O$31),0,Input!$O$37)+IF(($B802&gt;Input!$O$38),0,Input!$O$44))</f>
        <v>-0</v>
      </c>
      <c r="U802" s="78" t="n">
        <f aca="false">IF(($AB801*(Input!$C$16/100)&gt;0),0,($AB801*(Input!$C$16/100)))</f>
        <v>0</v>
      </c>
      <c r="V802" s="78"/>
      <c r="W802" s="78" t="n">
        <f aca="false">IF(($N802+$O802+$P802+$Q802+$R802+$S802+$T802+$U802)&lt;0,($N802+$O802+$P802+$Q802+$R802+$S802+$T802+$U802),0)</f>
        <v>0</v>
      </c>
      <c r="X802" s="78"/>
      <c r="Y802" s="78" t="n">
        <f aca="false">IF(($N802+$O802+$P802+$Q802+$R802+$S802+$T802+$U802)&gt;=0,($N802+$O802+$P802+$Q802+$R802+$S802+$T802+$U802),0)</f>
        <v>0</v>
      </c>
      <c r="AA802" s="78" t="n">
        <f aca="false">IF(AND((($AB801+$W801-$U801)&lt;0),($Y802&gt;0)),($AA801-$K802)*(1+Input!$C$18/(12*100)),($AA801+$Y802-$K802)*(1+Input!$C$18/(12*100)))</f>
        <v>2.41490712398171E-009</v>
      </c>
      <c r="AB802" s="78" t="n">
        <f aca="false">IF(AND((($AB801+$W801-$U801)&lt;0),($Y802&gt;=0)),($AB801+$W801-$U801+$Y802)*(1+Input!$C$15/(12*100)),0)</f>
        <v>0</v>
      </c>
    </row>
    <row r="803" customFormat="false" ht="12.8" hidden="false" customHeight="false" outlineLevel="0" collapsed="false">
      <c r="A803" s="76" t="n">
        <v>799</v>
      </c>
      <c r="B803" s="77" t="n">
        <f aca="false">EOMONTH(Input!$C$7,A803)</f>
        <v>67237</v>
      </c>
      <c r="D803" s="76" t="n">
        <f aca="false">DATEDIF(Input!$C$23,$B803,"Y")</f>
        <v>106</v>
      </c>
      <c r="E803" s="76" t="n">
        <f aca="false">DATEDIF(Input!$G$23,$B803,"Y")</f>
        <v>106</v>
      </c>
      <c r="G803" s="78" t="n">
        <f aca="false">Salary_01!$L803</f>
        <v>0</v>
      </c>
      <c r="H803" s="78" t="n">
        <f aca="false">Salary_02!$L803</f>
        <v>0</v>
      </c>
      <c r="I803" s="78" t="n">
        <f aca="false">Retirement_Dist_01!$J803</f>
        <v>0</v>
      </c>
      <c r="J803" s="78" t="n">
        <f aca="false">Retirement_Dist_02!$J803</f>
        <v>0</v>
      </c>
      <c r="K803" s="78" t="n">
        <f aca="true">IF(AND(OR($B803&gt;Input!$C$31,$B803&gt;Input!$G$31),OR($B803&lt;Input!$C$25,$B803&lt;Input!$G$25)),(-1)*PMT(Input!$C$18/(100*12),(OFFSET($A$4, MAX( MATCH(Input!$C$25,$B$4:$B$1004,1), MATCH(Input!$G$25,$B$4:$B$1004,1)),0,1,1) - OFFSET($A$4, MIN( MATCH(Input!$C$31,$B$4:$B$1004,1), MATCH(Input!$G$31,$B$4:$B$1004,1)),0,1,1)),$AD$4,0,1),0)</f>
        <v>0</v>
      </c>
      <c r="L803" s="78" t="n">
        <f aca="false">IF(AND(($B803&lt;Input!$C$31),($B803&lt;Input!$G$31)),($G803+$H803+$I803+$J803),($G803+$H803+$I803+$J803+$K803))</f>
        <v>0</v>
      </c>
      <c r="M803" s="78" t="n">
        <f aca="false">Mortgage!$L803</f>
        <v>0</v>
      </c>
      <c r="N803" s="78" t="n">
        <f aca="false">$L803+$M803</f>
        <v>0</v>
      </c>
      <c r="O803" s="78" t="n">
        <f aca="false">IF(AND(($B803&lt;Input!$C$31),($B803&lt;Input!$G$31)),Expenses!$D803,(-1)*$N803)</f>
        <v>-0</v>
      </c>
      <c r="P803" s="78" t="n">
        <f aca="false">Childcare!$D803</f>
        <v>0</v>
      </c>
      <c r="Q803" s="78" t="n">
        <f aca="false">Loan_01!$E803</f>
        <v>0</v>
      </c>
      <c r="R803" s="78" t="n">
        <f aca="false">Loan_02!$E803</f>
        <v>0</v>
      </c>
      <c r="S803" s="78" t="n">
        <f aca="false">(-1)*SUM(Roth_01!$D803+Roth_02!$D803+IRA_01!$D803+IRA_02!$D803+Invest_01!$D803+Invest_02!$D803)</f>
        <v>-0</v>
      </c>
      <c r="T803" s="78" t="n">
        <f aca="false">(-1)*(IF(($B803&gt;Input!$O$24),0,Input!$O$30)+IF(($B803&gt;Input!$O$31),0,Input!$O$37)+IF(($B803&gt;Input!$O$38),0,Input!$O$44))</f>
        <v>-0</v>
      </c>
      <c r="U803" s="78" t="n">
        <f aca="false">IF(($AB802*(Input!$C$16/100)&gt;0),0,($AB802*(Input!$C$16/100)))</f>
        <v>0</v>
      </c>
      <c r="V803" s="78"/>
      <c r="W803" s="78" t="n">
        <f aca="false">IF(($N803+$O803+$P803+$Q803+$R803+$S803+$T803+$U803)&lt;0,($N803+$O803+$P803+$Q803+$R803+$S803+$T803+$U803),0)</f>
        <v>0</v>
      </c>
      <c r="X803" s="78"/>
      <c r="Y803" s="78" t="n">
        <f aca="false">IF(($N803+$O803+$P803+$Q803+$R803+$S803+$T803+$U803)&gt;=0,($N803+$O803+$P803+$Q803+$R803+$S803+$T803+$U803),0)</f>
        <v>0</v>
      </c>
      <c r="AA803" s="78" t="n">
        <f aca="false">IF(AND((($AB802+$W802-$U802)&lt;0),($Y803&gt;0)),($AA802-$K803)*(1+Input!$C$18/(12*100)),($AA802+$Y803-$K803)*(1+Input!$C$18/(12*100)))</f>
        <v>2.41500774511188E-009</v>
      </c>
      <c r="AB803" s="78" t="n">
        <f aca="false">IF(AND((($AB802+$W802-$U802)&lt;0),($Y803&gt;=0)),($AB802+$W802-$U802+$Y803)*(1+Input!$C$15/(12*100)),0)</f>
        <v>0</v>
      </c>
    </row>
    <row r="804" customFormat="false" ht="12.8" hidden="false" customHeight="false" outlineLevel="0" collapsed="false">
      <c r="A804" s="76" t="n">
        <v>800</v>
      </c>
      <c r="B804" s="77" t="n">
        <f aca="false">EOMONTH(Input!$C$7,A804)</f>
        <v>67266</v>
      </c>
      <c r="D804" s="76" t="n">
        <f aca="false">DATEDIF(Input!$C$23,$B804,"Y")</f>
        <v>106</v>
      </c>
      <c r="E804" s="76" t="n">
        <f aca="false">DATEDIF(Input!$G$23,$B804,"Y")</f>
        <v>106</v>
      </c>
      <c r="G804" s="78" t="n">
        <f aca="false">Salary_01!$L804</f>
        <v>0</v>
      </c>
      <c r="H804" s="78" t="n">
        <f aca="false">Salary_02!$L804</f>
        <v>0</v>
      </c>
      <c r="I804" s="78" t="n">
        <f aca="false">Retirement_Dist_01!$J804</f>
        <v>0</v>
      </c>
      <c r="J804" s="78" t="n">
        <f aca="false">Retirement_Dist_02!$J804</f>
        <v>0</v>
      </c>
      <c r="K804" s="78" t="n">
        <f aca="true">IF(AND(OR($B804&gt;Input!$C$31,$B804&gt;Input!$G$31),OR($B804&lt;Input!$C$25,$B804&lt;Input!$G$25)),(-1)*PMT(Input!$C$18/(100*12),(OFFSET($A$4, MAX( MATCH(Input!$C$25,$B$4:$B$1004,1), MATCH(Input!$G$25,$B$4:$B$1004,1)),0,1,1) - OFFSET($A$4, MIN( MATCH(Input!$C$31,$B$4:$B$1004,1), MATCH(Input!$G$31,$B$4:$B$1004,1)),0,1,1)),$AD$4,0,1),0)</f>
        <v>0</v>
      </c>
      <c r="L804" s="78" t="n">
        <f aca="false">IF(AND(($B804&lt;Input!$C$31),($B804&lt;Input!$G$31)),($G804+$H804+$I804+$J804),($G804+$H804+$I804+$J804+$K804))</f>
        <v>0</v>
      </c>
      <c r="M804" s="78" t="n">
        <f aca="false">Mortgage!$L804</f>
        <v>0</v>
      </c>
      <c r="N804" s="78" t="n">
        <f aca="false">$L804+$M804</f>
        <v>0</v>
      </c>
      <c r="O804" s="78" t="n">
        <f aca="false">IF(AND(($B804&lt;Input!$C$31),($B804&lt;Input!$G$31)),Expenses!$D804,(-1)*$N804)</f>
        <v>-0</v>
      </c>
      <c r="P804" s="78" t="n">
        <f aca="false">Childcare!$D804</f>
        <v>0</v>
      </c>
      <c r="Q804" s="78" t="n">
        <f aca="false">Loan_01!$E804</f>
        <v>0</v>
      </c>
      <c r="R804" s="78" t="n">
        <f aca="false">Loan_02!$E804</f>
        <v>0</v>
      </c>
      <c r="S804" s="78" t="n">
        <f aca="false">(-1)*SUM(Roth_01!$D804+Roth_02!$D804+IRA_01!$D804+IRA_02!$D804+Invest_01!$D804+Invest_02!$D804)</f>
        <v>-0</v>
      </c>
      <c r="T804" s="78" t="n">
        <f aca="false">(-1)*(IF(($B804&gt;Input!$O$24),0,Input!$O$30)+IF(($B804&gt;Input!$O$31),0,Input!$O$37)+IF(($B804&gt;Input!$O$38),0,Input!$O$44))</f>
        <v>-0</v>
      </c>
      <c r="U804" s="78" t="n">
        <f aca="false">IF(($AB803*(Input!$C$16/100)&gt;0),0,($AB803*(Input!$C$16/100)))</f>
        <v>0</v>
      </c>
      <c r="V804" s="78"/>
      <c r="W804" s="78" t="n">
        <f aca="false">IF(($N804+$O804+$P804+$Q804+$R804+$S804+$T804+$U804)&lt;0,($N804+$O804+$P804+$Q804+$R804+$S804+$T804+$U804),0)</f>
        <v>0</v>
      </c>
      <c r="X804" s="78"/>
      <c r="Y804" s="78" t="n">
        <f aca="false">IF(($N804+$O804+$P804+$Q804+$R804+$S804+$T804+$U804)&gt;=0,($N804+$O804+$P804+$Q804+$R804+$S804+$T804+$U804),0)</f>
        <v>0</v>
      </c>
      <c r="AA804" s="78" t="n">
        <f aca="false">IF(AND((($AB803+$W803-$U803)&lt;0),($Y804&gt;0)),($AA803-$K804)*(1+Input!$C$18/(12*100)),($AA803+$Y804-$K804)*(1+Input!$C$18/(12*100)))</f>
        <v>2.41510837043459E-009</v>
      </c>
      <c r="AB804" s="78" t="n">
        <f aca="false">IF(AND((($AB803+$W803-$U803)&lt;0),($Y804&gt;=0)),($AB803+$W803-$U803+$Y804)*(1+Input!$C$15/(12*100)),0)</f>
        <v>0</v>
      </c>
    </row>
    <row r="805" customFormat="false" ht="12.8" hidden="false" customHeight="false" outlineLevel="0" collapsed="false">
      <c r="A805" s="76" t="n">
        <v>801</v>
      </c>
      <c r="B805" s="77" t="n">
        <f aca="false">EOMONTH(Input!$C$7,A805)</f>
        <v>67297</v>
      </c>
      <c r="D805" s="76" t="n">
        <f aca="false">DATEDIF(Input!$C$23,$B805,"Y")</f>
        <v>106</v>
      </c>
      <c r="E805" s="76" t="n">
        <f aca="false">DATEDIF(Input!$G$23,$B805,"Y")</f>
        <v>106</v>
      </c>
      <c r="G805" s="78" t="n">
        <f aca="false">Salary_01!$L805</f>
        <v>0</v>
      </c>
      <c r="H805" s="78" t="n">
        <f aca="false">Salary_02!$L805</f>
        <v>0</v>
      </c>
      <c r="I805" s="78" t="n">
        <f aca="false">Retirement_Dist_01!$J805</f>
        <v>0</v>
      </c>
      <c r="J805" s="78" t="n">
        <f aca="false">Retirement_Dist_02!$J805</f>
        <v>0</v>
      </c>
      <c r="K805" s="78" t="n">
        <f aca="true">IF(AND(OR($B805&gt;Input!$C$31,$B805&gt;Input!$G$31),OR($B805&lt;Input!$C$25,$B805&lt;Input!$G$25)),(-1)*PMT(Input!$C$18/(100*12),(OFFSET($A$4, MAX( MATCH(Input!$C$25,$B$4:$B$1004,1), MATCH(Input!$G$25,$B$4:$B$1004,1)),0,1,1) - OFFSET($A$4, MIN( MATCH(Input!$C$31,$B$4:$B$1004,1), MATCH(Input!$G$31,$B$4:$B$1004,1)),0,1,1)),$AD$4,0,1),0)</f>
        <v>0</v>
      </c>
      <c r="L805" s="78" t="n">
        <f aca="false">IF(AND(($B805&lt;Input!$C$31),($B805&lt;Input!$G$31)),($G805+$H805+$I805+$J805),($G805+$H805+$I805+$J805+$K805))</f>
        <v>0</v>
      </c>
      <c r="M805" s="78" t="n">
        <f aca="false">Mortgage!$L805</f>
        <v>0</v>
      </c>
      <c r="N805" s="78" t="n">
        <f aca="false">$L805+$M805</f>
        <v>0</v>
      </c>
      <c r="O805" s="78" t="n">
        <f aca="false">IF(AND(($B805&lt;Input!$C$31),($B805&lt;Input!$G$31)),Expenses!$D805,(-1)*$N805)</f>
        <v>-0</v>
      </c>
      <c r="P805" s="78" t="n">
        <f aca="false">Childcare!$D805</f>
        <v>0</v>
      </c>
      <c r="Q805" s="78" t="n">
        <f aca="false">Loan_01!$E805</f>
        <v>0</v>
      </c>
      <c r="R805" s="78" t="n">
        <f aca="false">Loan_02!$E805</f>
        <v>0</v>
      </c>
      <c r="S805" s="78" t="n">
        <f aca="false">(-1)*SUM(Roth_01!$D805+Roth_02!$D805+IRA_01!$D805+IRA_02!$D805+Invest_01!$D805+Invest_02!$D805)</f>
        <v>-0</v>
      </c>
      <c r="T805" s="78" t="n">
        <f aca="false">(-1)*(IF(($B805&gt;Input!$O$24),0,Input!$O$30)+IF(($B805&gt;Input!$O$31),0,Input!$O$37)+IF(($B805&gt;Input!$O$38),0,Input!$O$44))</f>
        <v>-0</v>
      </c>
      <c r="U805" s="78" t="n">
        <f aca="false">IF(($AB804*(Input!$C$16/100)&gt;0),0,($AB804*(Input!$C$16/100)))</f>
        <v>0</v>
      </c>
      <c r="V805" s="78"/>
      <c r="W805" s="78" t="n">
        <f aca="false">IF(($N805+$O805+$P805+$Q805+$R805+$S805+$T805+$U805)&lt;0,($N805+$O805+$P805+$Q805+$R805+$S805+$T805+$U805),0)</f>
        <v>0</v>
      </c>
      <c r="X805" s="78"/>
      <c r="Y805" s="78" t="n">
        <f aca="false">IF(($N805+$O805+$P805+$Q805+$R805+$S805+$T805+$U805)&gt;=0,($N805+$O805+$P805+$Q805+$R805+$S805+$T805+$U805),0)</f>
        <v>0</v>
      </c>
      <c r="AA805" s="78" t="n">
        <f aca="false">IF(AND((($AB804+$W804-$U804)&lt;0),($Y805&gt;0)),($AA804-$K805)*(1+Input!$C$18/(12*100)),($AA804+$Y805-$K805)*(1+Input!$C$18/(12*100)))</f>
        <v>2.41520899995003E-009</v>
      </c>
      <c r="AB805" s="78" t="n">
        <f aca="false">IF(AND((($AB804+$W804-$U804)&lt;0),($Y805&gt;=0)),($AB804+$W804-$U804+$Y805)*(1+Input!$C$15/(12*100)),0)</f>
        <v>0</v>
      </c>
    </row>
    <row r="806" customFormat="false" ht="12.8" hidden="false" customHeight="false" outlineLevel="0" collapsed="false">
      <c r="A806" s="76" t="n">
        <v>802</v>
      </c>
      <c r="B806" s="77" t="n">
        <f aca="false">EOMONTH(Input!$C$7,A806)</f>
        <v>67327</v>
      </c>
      <c r="D806" s="76" t="n">
        <f aca="false">DATEDIF(Input!$C$23,$B806,"Y")</f>
        <v>106</v>
      </c>
      <c r="E806" s="76" t="n">
        <f aca="false">DATEDIF(Input!$G$23,$B806,"Y")</f>
        <v>106</v>
      </c>
      <c r="G806" s="78" t="n">
        <f aca="false">Salary_01!$L806</f>
        <v>0</v>
      </c>
      <c r="H806" s="78" t="n">
        <f aca="false">Salary_02!$L806</f>
        <v>0</v>
      </c>
      <c r="I806" s="78" t="n">
        <f aca="false">Retirement_Dist_01!$J806</f>
        <v>0</v>
      </c>
      <c r="J806" s="78" t="n">
        <f aca="false">Retirement_Dist_02!$J806</f>
        <v>0</v>
      </c>
      <c r="K806" s="78" t="n">
        <f aca="true">IF(AND(OR($B806&gt;Input!$C$31,$B806&gt;Input!$G$31),OR($B806&lt;Input!$C$25,$B806&lt;Input!$G$25)),(-1)*PMT(Input!$C$18/(100*12),(OFFSET($A$4, MAX( MATCH(Input!$C$25,$B$4:$B$1004,1), MATCH(Input!$G$25,$B$4:$B$1004,1)),0,1,1) - OFFSET($A$4, MIN( MATCH(Input!$C$31,$B$4:$B$1004,1), MATCH(Input!$G$31,$B$4:$B$1004,1)),0,1,1)),$AD$4,0,1),0)</f>
        <v>0</v>
      </c>
      <c r="L806" s="78" t="n">
        <f aca="false">IF(AND(($B806&lt;Input!$C$31),($B806&lt;Input!$G$31)),($G806+$H806+$I806+$J806),($G806+$H806+$I806+$J806+$K806))</f>
        <v>0</v>
      </c>
      <c r="M806" s="78" t="n">
        <f aca="false">Mortgage!$L806</f>
        <v>0</v>
      </c>
      <c r="N806" s="78" t="n">
        <f aca="false">$L806+$M806</f>
        <v>0</v>
      </c>
      <c r="O806" s="78" t="n">
        <f aca="false">IF(AND(($B806&lt;Input!$C$31),($B806&lt;Input!$G$31)),Expenses!$D806,(-1)*$N806)</f>
        <v>-0</v>
      </c>
      <c r="P806" s="78" t="n">
        <f aca="false">Childcare!$D806</f>
        <v>0</v>
      </c>
      <c r="Q806" s="78" t="n">
        <f aca="false">Loan_01!$E806</f>
        <v>0</v>
      </c>
      <c r="R806" s="78" t="n">
        <f aca="false">Loan_02!$E806</f>
        <v>0</v>
      </c>
      <c r="S806" s="78" t="n">
        <f aca="false">(-1)*SUM(Roth_01!$D806+Roth_02!$D806+IRA_01!$D806+IRA_02!$D806+Invest_01!$D806+Invest_02!$D806)</f>
        <v>-0</v>
      </c>
      <c r="T806" s="78" t="n">
        <f aca="false">(-1)*(IF(($B806&gt;Input!$O$24),0,Input!$O$30)+IF(($B806&gt;Input!$O$31),0,Input!$O$37)+IF(($B806&gt;Input!$O$38),0,Input!$O$44))</f>
        <v>-0</v>
      </c>
      <c r="U806" s="78" t="n">
        <f aca="false">IF(($AB805*(Input!$C$16/100)&gt;0),0,($AB805*(Input!$C$16/100)))</f>
        <v>0</v>
      </c>
      <c r="V806" s="78"/>
      <c r="W806" s="78" t="n">
        <f aca="false">IF(($N806+$O806+$P806+$Q806+$R806+$S806+$T806+$U806)&lt;0,($N806+$O806+$P806+$Q806+$R806+$S806+$T806+$U806),0)</f>
        <v>0</v>
      </c>
      <c r="X806" s="78"/>
      <c r="Y806" s="78" t="n">
        <f aca="false">IF(($N806+$O806+$P806+$Q806+$R806+$S806+$T806+$U806)&gt;=0,($N806+$O806+$P806+$Q806+$R806+$S806+$T806+$U806),0)</f>
        <v>0</v>
      </c>
      <c r="AA806" s="78" t="n">
        <f aca="false">IF(AND((($AB805+$W805-$U805)&lt;0),($Y806&gt;0)),($AA805-$K806)*(1+Input!$C$18/(12*100)),($AA805+$Y806-$K806)*(1+Input!$C$18/(12*100)))</f>
        <v>2.41530963365836E-009</v>
      </c>
      <c r="AB806" s="78" t="n">
        <f aca="false">IF(AND((($AB805+$W805-$U805)&lt;0),($Y806&gt;=0)),($AB805+$W805-$U805+$Y806)*(1+Input!$C$15/(12*100)),0)</f>
        <v>0</v>
      </c>
    </row>
    <row r="807" customFormat="false" ht="12.8" hidden="false" customHeight="false" outlineLevel="0" collapsed="false">
      <c r="A807" s="76" t="n">
        <v>803</v>
      </c>
      <c r="B807" s="77" t="n">
        <f aca="false">EOMONTH(Input!$C$7,A807)</f>
        <v>67358</v>
      </c>
      <c r="D807" s="76" t="n">
        <f aca="false">DATEDIF(Input!$C$23,$B807,"Y")</f>
        <v>107</v>
      </c>
      <c r="E807" s="76" t="n">
        <f aca="false">DATEDIF(Input!$G$23,$B807,"Y")</f>
        <v>107</v>
      </c>
      <c r="G807" s="78" t="n">
        <f aca="false">Salary_01!$L807</f>
        <v>0</v>
      </c>
      <c r="H807" s="78" t="n">
        <f aca="false">Salary_02!$L807</f>
        <v>0</v>
      </c>
      <c r="I807" s="78" t="n">
        <f aca="false">Retirement_Dist_01!$J807</f>
        <v>0</v>
      </c>
      <c r="J807" s="78" t="n">
        <f aca="false">Retirement_Dist_02!$J807</f>
        <v>0</v>
      </c>
      <c r="K807" s="78" t="n">
        <f aca="true">IF(AND(OR($B807&gt;Input!$C$31,$B807&gt;Input!$G$31),OR($B807&lt;Input!$C$25,$B807&lt;Input!$G$25)),(-1)*PMT(Input!$C$18/(100*12),(OFFSET($A$4, MAX( MATCH(Input!$C$25,$B$4:$B$1004,1), MATCH(Input!$G$25,$B$4:$B$1004,1)),0,1,1) - OFFSET($A$4, MIN( MATCH(Input!$C$31,$B$4:$B$1004,1), MATCH(Input!$G$31,$B$4:$B$1004,1)),0,1,1)),$AD$4,0,1),0)</f>
        <v>0</v>
      </c>
      <c r="L807" s="78" t="n">
        <f aca="false">IF(AND(($B807&lt;Input!$C$31),($B807&lt;Input!$G$31)),($G807+$H807+$I807+$J807),($G807+$H807+$I807+$J807+$K807))</f>
        <v>0</v>
      </c>
      <c r="M807" s="78" t="n">
        <f aca="false">Mortgage!$L807</f>
        <v>0</v>
      </c>
      <c r="N807" s="78" t="n">
        <f aca="false">$L807+$M807</f>
        <v>0</v>
      </c>
      <c r="O807" s="78" t="n">
        <f aca="false">IF(AND(($B807&lt;Input!$C$31),($B807&lt;Input!$G$31)),Expenses!$D807,(-1)*$N807)</f>
        <v>-0</v>
      </c>
      <c r="P807" s="78" t="n">
        <f aca="false">Childcare!$D807</f>
        <v>0</v>
      </c>
      <c r="Q807" s="78" t="n">
        <f aca="false">Loan_01!$E807</f>
        <v>0</v>
      </c>
      <c r="R807" s="78" t="n">
        <f aca="false">Loan_02!$E807</f>
        <v>0</v>
      </c>
      <c r="S807" s="78" t="n">
        <f aca="false">(-1)*SUM(Roth_01!$D807+Roth_02!$D807+IRA_01!$D807+IRA_02!$D807+Invest_01!$D807+Invest_02!$D807)</f>
        <v>-0</v>
      </c>
      <c r="T807" s="78" t="n">
        <f aca="false">(-1)*(IF(($B807&gt;Input!$O$24),0,Input!$O$30)+IF(($B807&gt;Input!$O$31),0,Input!$O$37)+IF(($B807&gt;Input!$O$38),0,Input!$O$44))</f>
        <v>-0</v>
      </c>
      <c r="U807" s="78" t="n">
        <f aca="false">IF(($AB806*(Input!$C$16/100)&gt;0),0,($AB806*(Input!$C$16/100)))</f>
        <v>0</v>
      </c>
      <c r="V807" s="78"/>
      <c r="W807" s="78" t="n">
        <f aca="false">IF(($N807+$O807+$P807+$Q807+$R807+$S807+$T807+$U807)&lt;0,($N807+$O807+$P807+$Q807+$R807+$S807+$T807+$U807),0)</f>
        <v>0</v>
      </c>
      <c r="X807" s="78"/>
      <c r="Y807" s="78" t="n">
        <f aca="false">IF(($N807+$O807+$P807+$Q807+$R807+$S807+$T807+$U807)&gt;=0,($N807+$O807+$P807+$Q807+$R807+$S807+$T807+$U807),0)</f>
        <v>0</v>
      </c>
      <c r="AA807" s="78" t="n">
        <f aca="false">IF(AND((($AB806+$W806-$U806)&lt;0),($Y807&gt;0)),($AA806-$K807)*(1+Input!$C$18/(12*100)),($AA806+$Y807-$K807)*(1+Input!$C$18/(12*100)))</f>
        <v>2.41541027155976E-009</v>
      </c>
      <c r="AB807" s="78" t="n">
        <f aca="false">IF(AND((($AB806+$W806-$U806)&lt;0),($Y807&gt;=0)),($AB806+$W806-$U806+$Y807)*(1+Input!$C$15/(12*100)),0)</f>
        <v>0</v>
      </c>
    </row>
    <row r="808" customFormat="false" ht="12.8" hidden="false" customHeight="false" outlineLevel="0" collapsed="false">
      <c r="A808" s="76" t="n">
        <v>804</v>
      </c>
      <c r="B808" s="77" t="n">
        <f aca="false">EOMONTH(Input!$C$7,A808)</f>
        <v>67388</v>
      </c>
      <c r="D808" s="76" t="n">
        <f aca="false">DATEDIF(Input!$C$23,$B808,"Y")</f>
        <v>107</v>
      </c>
      <c r="E808" s="76" t="n">
        <f aca="false">DATEDIF(Input!$G$23,$B808,"Y")</f>
        <v>107</v>
      </c>
      <c r="G808" s="78" t="n">
        <f aca="false">Salary_01!$L808</f>
        <v>0</v>
      </c>
      <c r="H808" s="78" t="n">
        <f aca="false">Salary_02!$L808</f>
        <v>0</v>
      </c>
      <c r="I808" s="78" t="n">
        <f aca="false">Retirement_Dist_01!$J808</f>
        <v>0</v>
      </c>
      <c r="J808" s="78" t="n">
        <f aca="false">Retirement_Dist_02!$J808</f>
        <v>0</v>
      </c>
      <c r="K808" s="78" t="n">
        <f aca="true">IF(AND(OR($B808&gt;Input!$C$31,$B808&gt;Input!$G$31),OR($B808&lt;Input!$C$25,$B808&lt;Input!$G$25)),(-1)*PMT(Input!$C$18/(100*12),(OFFSET($A$4, MAX( MATCH(Input!$C$25,$B$4:$B$1004,1), MATCH(Input!$G$25,$B$4:$B$1004,1)),0,1,1) - OFFSET($A$4, MIN( MATCH(Input!$C$31,$B$4:$B$1004,1), MATCH(Input!$G$31,$B$4:$B$1004,1)),0,1,1)),$AD$4,0,1),0)</f>
        <v>0</v>
      </c>
      <c r="L808" s="78" t="n">
        <f aca="false">IF(AND(($B808&lt;Input!$C$31),($B808&lt;Input!$G$31)),($G808+$H808+$I808+$J808),($G808+$H808+$I808+$J808+$K808))</f>
        <v>0</v>
      </c>
      <c r="M808" s="78" t="n">
        <f aca="false">Mortgage!$L808</f>
        <v>0</v>
      </c>
      <c r="N808" s="78" t="n">
        <f aca="false">$L808+$M808</f>
        <v>0</v>
      </c>
      <c r="O808" s="78" t="n">
        <f aca="false">IF(AND(($B808&lt;Input!$C$31),($B808&lt;Input!$G$31)),Expenses!$D808,(-1)*$N808)</f>
        <v>-0</v>
      </c>
      <c r="P808" s="78" t="n">
        <f aca="false">Childcare!$D808</f>
        <v>0</v>
      </c>
      <c r="Q808" s="78" t="n">
        <f aca="false">Loan_01!$E808</f>
        <v>0</v>
      </c>
      <c r="R808" s="78" t="n">
        <f aca="false">Loan_02!$E808</f>
        <v>0</v>
      </c>
      <c r="S808" s="78" t="n">
        <f aca="false">(-1)*SUM(Roth_01!$D808+Roth_02!$D808+IRA_01!$D808+IRA_02!$D808+Invest_01!$D808+Invest_02!$D808)</f>
        <v>-0</v>
      </c>
      <c r="T808" s="78" t="n">
        <f aca="false">(-1)*(IF(($B808&gt;Input!$O$24),0,Input!$O$30)+IF(($B808&gt;Input!$O$31),0,Input!$O$37)+IF(($B808&gt;Input!$O$38),0,Input!$O$44))</f>
        <v>-0</v>
      </c>
      <c r="U808" s="78" t="n">
        <f aca="false">IF(($AB807*(Input!$C$16/100)&gt;0),0,($AB807*(Input!$C$16/100)))</f>
        <v>0</v>
      </c>
      <c r="V808" s="78"/>
      <c r="W808" s="78" t="n">
        <f aca="false">IF(($N808+$O808+$P808+$Q808+$R808+$S808+$T808+$U808)&lt;0,($N808+$O808+$P808+$Q808+$R808+$S808+$T808+$U808),0)</f>
        <v>0</v>
      </c>
      <c r="X808" s="78"/>
      <c r="Y808" s="78" t="n">
        <f aca="false">IF(($N808+$O808+$P808+$Q808+$R808+$S808+$T808+$U808)&gt;=0,($N808+$O808+$P808+$Q808+$R808+$S808+$T808+$U808),0)</f>
        <v>0</v>
      </c>
      <c r="AA808" s="78" t="n">
        <f aca="false">IF(AND((($AB807+$W807-$U807)&lt;0),($Y808&gt;0)),($AA807-$K808)*(1+Input!$C$18/(12*100)),($AA807+$Y808-$K808)*(1+Input!$C$18/(12*100)))</f>
        <v>2.41551091365441E-009</v>
      </c>
      <c r="AB808" s="78" t="n">
        <f aca="false">IF(AND((($AB807+$W807-$U807)&lt;0),($Y808&gt;=0)),($AB807+$W807-$U807+$Y808)*(1+Input!$C$15/(12*100)),0)</f>
        <v>0</v>
      </c>
    </row>
    <row r="809" customFormat="false" ht="12.8" hidden="false" customHeight="false" outlineLevel="0" collapsed="false">
      <c r="A809" s="76" t="n">
        <v>805</v>
      </c>
      <c r="B809" s="77" t="n">
        <f aca="false">EOMONTH(Input!$C$7,A809)</f>
        <v>67419</v>
      </c>
      <c r="D809" s="76" t="n">
        <f aca="false">DATEDIF(Input!$C$23,$B809,"Y")</f>
        <v>107</v>
      </c>
      <c r="E809" s="76" t="n">
        <f aca="false">DATEDIF(Input!$G$23,$B809,"Y")</f>
        <v>107</v>
      </c>
      <c r="G809" s="78" t="n">
        <f aca="false">Salary_01!$L809</f>
        <v>0</v>
      </c>
      <c r="H809" s="78" t="n">
        <f aca="false">Salary_02!$L809</f>
        <v>0</v>
      </c>
      <c r="I809" s="78" t="n">
        <f aca="false">Retirement_Dist_01!$J809</f>
        <v>0</v>
      </c>
      <c r="J809" s="78" t="n">
        <f aca="false">Retirement_Dist_02!$J809</f>
        <v>0</v>
      </c>
      <c r="K809" s="78" t="n">
        <f aca="true">IF(AND(OR($B809&gt;Input!$C$31,$B809&gt;Input!$G$31),OR($B809&lt;Input!$C$25,$B809&lt;Input!$G$25)),(-1)*PMT(Input!$C$18/(100*12),(OFFSET($A$4, MAX( MATCH(Input!$C$25,$B$4:$B$1004,1), MATCH(Input!$G$25,$B$4:$B$1004,1)),0,1,1) - OFFSET($A$4, MIN( MATCH(Input!$C$31,$B$4:$B$1004,1), MATCH(Input!$G$31,$B$4:$B$1004,1)),0,1,1)),$AD$4,0,1),0)</f>
        <v>0</v>
      </c>
      <c r="L809" s="78" t="n">
        <f aca="false">IF(AND(($B809&lt;Input!$C$31),($B809&lt;Input!$G$31)),($G809+$H809+$I809+$J809),($G809+$H809+$I809+$J809+$K809))</f>
        <v>0</v>
      </c>
      <c r="M809" s="78" t="n">
        <f aca="false">Mortgage!$L809</f>
        <v>0</v>
      </c>
      <c r="N809" s="78" t="n">
        <f aca="false">$L809+$M809</f>
        <v>0</v>
      </c>
      <c r="O809" s="78" t="n">
        <f aca="false">IF(AND(($B809&lt;Input!$C$31),($B809&lt;Input!$G$31)),Expenses!$D809,(-1)*$N809)</f>
        <v>-0</v>
      </c>
      <c r="P809" s="78" t="n">
        <f aca="false">Childcare!$D809</f>
        <v>0</v>
      </c>
      <c r="Q809" s="78" t="n">
        <f aca="false">Loan_01!$E809</f>
        <v>0</v>
      </c>
      <c r="R809" s="78" t="n">
        <f aca="false">Loan_02!$E809</f>
        <v>0</v>
      </c>
      <c r="S809" s="78" t="n">
        <f aca="false">(-1)*SUM(Roth_01!$D809+Roth_02!$D809+IRA_01!$D809+IRA_02!$D809+Invest_01!$D809+Invest_02!$D809)</f>
        <v>-0</v>
      </c>
      <c r="T809" s="78" t="n">
        <f aca="false">(-1)*(IF(($B809&gt;Input!$O$24),0,Input!$O$30)+IF(($B809&gt;Input!$O$31),0,Input!$O$37)+IF(($B809&gt;Input!$O$38),0,Input!$O$44))</f>
        <v>-0</v>
      </c>
      <c r="U809" s="78" t="n">
        <f aca="false">IF(($AB808*(Input!$C$16/100)&gt;0),0,($AB808*(Input!$C$16/100)))</f>
        <v>0</v>
      </c>
      <c r="V809" s="78"/>
      <c r="W809" s="78" t="n">
        <f aca="false">IF(($N809+$O809+$P809+$Q809+$R809+$S809+$T809+$U809)&lt;0,($N809+$O809+$P809+$Q809+$R809+$S809+$T809+$U809),0)</f>
        <v>0</v>
      </c>
      <c r="X809" s="78"/>
      <c r="Y809" s="78" t="n">
        <f aca="false">IF(($N809+$O809+$P809+$Q809+$R809+$S809+$T809+$U809)&gt;=0,($N809+$O809+$P809+$Q809+$R809+$S809+$T809+$U809),0)</f>
        <v>0</v>
      </c>
      <c r="AA809" s="78" t="n">
        <f aca="false">IF(AND((($AB808+$W808-$U808)&lt;0),($Y809&gt;0)),($AA808-$K809)*(1+Input!$C$18/(12*100)),($AA808+$Y809-$K809)*(1+Input!$C$18/(12*100)))</f>
        <v>2.41561155994248E-009</v>
      </c>
      <c r="AB809" s="78" t="n">
        <f aca="false">IF(AND((($AB808+$W808-$U808)&lt;0),($Y809&gt;=0)),($AB808+$W808-$U808+$Y809)*(1+Input!$C$15/(12*100)),0)</f>
        <v>0</v>
      </c>
    </row>
    <row r="810" customFormat="false" ht="12.8" hidden="false" customHeight="false" outlineLevel="0" collapsed="false">
      <c r="A810" s="76" t="n">
        <v>806</v>
      </c>
      <c r="B810" s="77" t="n">
        <f aca="false">EOMONTH(Input!$C$7,A810)</f>
        <v>67450</v>
      </c>
      <c r="D810" s="76" t="n">
        <f aca="false">DATEDIF(Input!$C$23,$B810,"Y")</f>
        <v>107</v>
      </c>
      <c r="E810" s="76" t="n">
        <f aca="false">DATEDIF(Input!$G$23,$B810,"Y")</f>
        <v>107</v>
      </c>
      <c r="G810" s="78" t="n">
        <f aca="false">Salary_01!$L810</f>
        <v>0</v>
      </c>
      <c r="H810" s="78" t="n">
        <f aca="false">Salary_02!$L810</f>
        <v>0</v>
      </c>
      <c r="I810" s="78" t="n">
        <f aca="false">Retirement_Dist_01!$J810</f>
        <v>0</v>
      </c>
      <c r="J810" s="78" t="n">
        <f aca="false">Retirement_Dist_02!$J810</f>
        <v>0</v>
      </c>
      <c r="K810" s="78" t="n">
        <f aca="true">IF(AND(OR($B810&gt;Input!$C$31,$B810&gt;Input!$G$31),OR($B810&lt;Input!$C$25,$B810&lt;Input!$G$25)),(-1)*PMT(Input!$C$18/(100*12),(OFFSET($A$4, MAX( MATCH(Input!$C$25,$B$4:$B$1004,1), MATCH(Input!$G$25,$B$4:$B$1004,1)),0,1,1) - OFFSET($A$4, MIN( MATCH(Input!$C$31,$B$4:$B$1004,1), MATCH(Input!$G$31,$B$4:$B$1004,1)),0,1,1)),$AD$4,0,1),0)</f>
        <v>0</v>
      </c>
      <c r="L810" s="78" t="n">
        <f aca="false">IF(AND(($B810&lt;Input!$C$31),($B810&lt;Input!$G$31)),($G810+$H810+$I810+$J810),($G810+$H810+$I810+$J810+$K810))</f>
        <v>0</v>
      </c>
      <c r="M810" s="78" t="n">
        <f aca="false">Mortgage!$L810</f>
        <v>0</v>
      </c>
      <c r="N810" s="78" t="n">
        <f aca="false">$L810+$M810</f>
        <v>0</v>
      </c>
      <c r="O810" s="78" t="n">
        <f aca="false">IF(AND(($B810&lt;Input!$C$31),($B810&lt;Input!$G$31)),Expenses!$D810,(-1)*$N810)</f>
        <v>-0</v>
      </c>
      <c r="P810" s="78" t="n">
        <f aca="false">Childcare!$D810</f>
        <v>0</v>
      </c>
      <c r="Q810" s="78" t="n">
        <f aca="false">Loan_01!$E810</f>
        <v>0</v>
      </c>
      <c r="R810" s="78" t="n">
        <f aca="false">Loan_02!$E810</f>
        <v>0</v>
      </c>
      <c r="S810" s="78" t="n">
        <f aca="false">(-1)*SUM(Roth_01!$D810+Roth_02!$D810+IRA_01!$D810+IRA_02!$D810+Invest_01!$D810+Invest_02!$D810)</f>
        <v>-0</v>
      </c>
      <c r="T810" s="78" t="n">
        <f aca="false">(-1)*(IF(($B810&gt;Input!$O$24),0,Input!$O$30)+IF(($B810&gt;Input!$O$31),0,Input!$O$37)+IF(($B810&gt;Input!$O$38),0,Input!$O$44))</f>
        <v>-0</v>
      </c>
      <c r="U810" s="78" t="n">
        <f aca="false">IF(($AB809*(Input!$C$16/100)&gt;0),0,($AB809*(Input!$C$16/100)))</f>
        <v>0</v>
      </c>
      <c r="V810" s="78"/>
      <c r="W810" s="78" t="n">
        <f aca="false">IF(($N810+$O810+$P810+$Q810+$R810+$S810+$T810+$U810)&lt;0,($N810+$O810+$P810+$Q810+$R810+$S810+$T810+$U810),0)</f>
        <v>0</v>
      </c>
      <c r="X810" s="78"/>
      <c r="Y810" s="78" t="n">
        <f aca="false">IF(($N810+$O810+$P810+$Q810+$R810+$S810+$T810+$U810)&gt;=0,($N810+$O810+$P810+$Q810+$R810+$S810+$T810+$U810),0)</f>
        <v>0</v>
      </c>
      <c r="AA810" s="78" t="n">
        <f aca="false">IF(AND((($AB809+$W809-$U809)&lt;0),($Y810&gt;0)),($AA809-$K810)*(1+Input!$C$18/(12*100)),($AA809+$Y810-$K810)*(1+Input!$C$18/(12*100)))</f>
        <v>2.41571221042414E-009</v>
      </c>
      <c r="AB810" s="78" t="n">
        <f aca="false">IF(AND((($AB809+$W809-$U809)&lt;0),($Y810&gt;=0)),($AB809+$W809-$U809+$Y810)*(1+Input!$C$15/(12*100)),0)</f>
        <v>0</v>
      </c>
    </row>
    <row r="811" customFormat="false" ht="12.8" hidden="false" customHeight="false" outlineLevel="0" collapsed="false">
      <c r="A811" s="76" t="n">
        <v>807</v>
      </c>
      <c r="B811" s="77" t="n">
        <f aca="false">EOMONTH(Input!$C$7,A811)</f>
        <v>67480</v>
      </c>
      <c r="D811" s="76" t="n">
        <f aca="false">DATEDIF(Input!$C$23,$B811,"Y")</f>
        <v>107</v>
      </c>
      <c r="E811" s="76" t="n">
        <f aca="false">DATEDIF(Input!$G$23,$B811,"Y")</f>
        <v>107</v>
      </c>
      <c r="G811" s="78" t="n">
        <f aca="false">Salary_01!$L811</f>
        <v>0</v>
      </c>
      <c r="H811" s="78" t="n">
        <f aca="false">Salary_02!$L811</f>
        <v>0</v>
      </c>
      <c r="I811" s="78" t="n">
        <f aca="false">Retirement_Dist_01!$J811</f>
        <v>0</v>
      </c>
      <c r="J811" s="78" t="n">
        <f aca="false">Retirement_Dist_02!$J811</f>
        <v>0</v>
      </c>
      <c r="K811" s="78" t="n">
        <f aca="true">IF(AND(OR($B811&gt;Input!$C$31,$B811&gt;Input!$G$31),OR($B811&lt;Input!$C$25,$B811&lt;Input!$G$25)),(-1)*PMT(Input!$C$18/(100*12),(OFFSET($A$4, MAX( MATCH(Input!$C$25,$B$4:$B$1004,1), MATCH(Input!$G$25,$B$4:$B$1004,1)),0,1,1) - OFFSET($A$4, MIN( MATCH(Input!$C$31,$B$4:$B$1004,1), MATCH(Input!$G$31,$B$4:$B$1004,1)),0,1,1)),$AD$4,0,1),0)</f>
        <v>0</v>
      </c>
      <c r="L811" s="78" t="n">
        <f aca="false">IF(AND(($B811&lt;Input!$C$31),($B811&lt;Input!$G$31)),($G811+$H811+$I811+$J811),($G811+$H811+$I811+$J811+$K811))</f>
        <v>0</v>
      </c>
      <c r="M811" s="78" t="n">
        <f aca="false">Mortgage!$L811</f>
        <v>0</v>
      </c>
      <c r="N811" s="78" t="n">
        <f aca="false">$L811+$M811</f>
        <v>0</v>
      </c>
      <c r="O811" s="78" t="n">
        <f aca="false">IF(AND(($B811&lt;Input!$C$31),($B811&lt;Input!$G$31)),Expenses!$D811,(-1)*$N811)</f>
        <v>-0</v>
      </c>
      <c r="P811" s="78" t="n">
        <f aca="false">Childcare!$D811</f>
        <v>0</v>
      </c>
      <c r="Q811" s="78" t="n">
        <f aca="false">Loan_01!$E811</f>
        <v>0</v>
      </c>
      <c r="R811" s="78" t="n">
        <f aca="false">Loan_02!$E811</f>
        <v>0</v>
      </c>
      <c r="S811" s="78" t="n">
        <f aca="false">(-1)*SUM(Roth_01!$D811+Roth_02!$D811+IRA_01!$D811+IRA_02!$D811+Invest_01!$D811+Invest_02!$D811)</f>
        <v>-0</v>
      </c>
      <c r="T811" s="78" t="n">
        <f aca="false">(-1)*(IF(($B811&gt;Input!$O$24),0,Input!$O$30)+IF(($B811&gt;Input!$O$31),0,Input!$O$37)+IF(($B811&gt;Input!$O$38),0,Input!$O$44))</f>
        <v>-0</v>
      </c>
      <c r="U811" s="78" t="n">
        <f aca="false">IF(($AB810*(Input!$C$16/100)&gt;0),0,($AB810*(Input!$C$16/100)))</f>
        <v>0</v>
      </c>
      <c r="V811" s="78"/>
      <c r="W811" s="78" t="n">
        <f aca="false">IF(($N811+$O811+$P811+$Q811+$R811+$S811+$T811+$U811)&lt;0,($N811+$O811+$P811+$Q811+$R811+$S811+$T811+$U811),0)</f>
        <v>0</v>
      </c>
      <c r="X811" s="78"/>
      <c r="Y811" s="78" t="n">
        <f aca="false">IF(($N811+$O811+$P811+$Q811+$R811+$S811+$T811+$U811)&gt;=0,($N811+$O811+$P811+$Q811+$R811+$S811+$T811+$U811),0)</f>
        <v>0</v>
      </c>
      <c r="AA811" s="78" t="n">
        <f aca="false">IF(AND((($AB810+$W810-$U810)&lt;0),($Y811&gt;0)),($AA810-$K811)*(1+Input!$C$18/(12*100)),($AA810+$Y811-$K811)*(1+Input!$C$18/(12*100)))</f>
        <v>2.41581286509958E-009</v>
      </c>
      <c r="AB811" s="78" t="n">
        <f aca="false">IF(AND((($AB810+$W810-$U810)&lt;0),($Y811&gt;=0)),($AB810+$W810-$U810+$Y811)*(1+Input!$C$15/(12*100)),0)</f>
        <v>0</v>
      </c>
    </row>
    <row r="812" customFormat="false" ht="12.8" hidden="false" customHeight="false" outlineLevel="0" collapsed="false">
      <c r="A812" s="76" t="n">
        <v>808</v>
      </c>
      <c r="B812" s="77" t="n">
        <f aca="false">EOMONTH(Input!$C$7,A812)</f>
        <v>67511</v>
      </c>
      <c r="D812" s="76" t="n">
        <f aca="false">DATEDIF(Input!$C$23,$B812,"Y")</f>
        <v>107</v>
      </c>
      <c r="E812" s="76" t="n">
        <f aca="false">DATEDIF(Input!$G$23,$B812,"Y")</f>
        <v>107</v>
      </c>
      <c r="G812" s="78" t="n">
        <f aca="false">Salary_01!$L812</f>
        <v>0</v>
      </c>
      <c r="H812" s="78" t="n">
        <f aca="false">Salary_02!$L812</f>
        <v>0</v>
      </c>
      <c r="I812" s="78" t="n">
        <f aca="false">Retirement_Dist_01!$J812</f>
        <v>0</v>
      </c>
      <c r="J812" s="78" t="n">
        <f aca="false">Retirement_Dist_02!$J812</f>
        <v>0</v>
      </c>
      <c r="K812" s="78" t="n">
        <f aca="true">IF(AND(OR($B812&gt;Input!$C$31,$B812&gt;Input!$G$31),OR($B812&lt;Input!$C$25,$B812&lt;Input!$G$25)),(-1)*PMT(Input!$C$18/(100*12),(OFFSET($A$4, MAX( MATCH(Input!$C$25,$B$4:$B$1004,1), MATCH(Input!$G$25,$B$4:$B$1004,1)),0,1,1) - OFFSET($A$4, MIN( MATCH(Input!$C$31,$B$4:$B$1004,1), MATCH(Input!$G$31,$B$4:$B$1004,1)),0,1,1)),$AD$4,0,1),0)</f>
        <v>0</v>
      </c>
      <c r="L812" s="78" t="n">
        <f aca="false">IF(AND(($B812&lt;Input!$C$31),($B812&lt;Input!$G$31)),($G812+$H812+$I812+$J812),($G812+$H812+$I812+$J812+$K812))</f>
        <v>0</v>
      </c>
      <c r="M812" s="78" t="n">
        <f aca="false">Mortgage!$L812</f>
        <v>0</v>
      </c>
      <c r="N812" s="78" t="n">
        <f aca="false">$L812+$M812</f>
        <v>0</v>
      </c>
      <c r="O812" s="78" t="n">
        <f aca="false">IF(AND(($B812&lt;Input!$C$31),($B812&lt;Input!$G$31)),Expenses!$D812,(-1)*$N812)</f>
        <v>-0</v>
      </c>
      <c r="P812" s="78" t="n">
        <f aca="false">Childcare!$D812</f>
        <v>0</v>
      </c>
      <c r="Q812" s="78" t="n">
        <f aca="false">Loan_01!$E812</f>
        <v>0</v>
      </c>
      <c r="R812" s="78" t="n">
        <f aca="false">Loan_02!$E812</f>
        <v>0</v>
      </c>
      <c r="S812" s="78" t="n">
        <f aca="false">(-1)*SUM(Roth_01!$D812+Roth_02!$D812+IRA_01!$D812+IRA_02!$D812+Invest_01!$D812+Invest_02!$D812)</f>
        <v>-0</v>
      </c>
      <c r="T812" s="78" t="n">
        <f aca="false">(-1)*(IF(($B812&gt;Input!$O$24),0,Input!$O$30)+IF(($B812&gt;Input!$O$31),0,Input!$O$37)+IF(($B812&gt;Input!$O$38),0,Input!$O$44))</f>
        <v>-0</v>
      </c>
      <c r="U812" s="78" t="n">
        <f aca="false">IF(($AB811*(Input!$C$16/100)&gt;0),0,($AB811*(Input!$C$16/100)))</f>
        <v>0</v>
      </c>
      <c r="V812" s="78"/>
      <c r="W812" s="78" t="n">
        <f aca="false">IF(($N812+$O812+$P812+$Q812+$R812+$S812+$T812+$U812)&lt;0,($N812+$O812+$P812+$Q812+$R812+$S812+$T812+$U812),0)</f>
        <v>0</v>
      </c>
      <c r="X812" s="78"/>
      <c r="Y812" s="78" t="n">
        <f aca="false">IF(($N812+$O812+$P812+$Q812+$R812+$S812+$T812+$U812)&gt;=0,($N812+$O812+$P812+$Q812+$R812+$S812+$T812+$U812),0)</f>
        <v>0</v>
      </c>
      <c r="AA812" s="78" t="n">
        <f aca="false">IF(AND((($AB811+$W811-$U811)&lt;0),($Y812&gt;0)),($AA811-$K812)*(1+Input!$C$18/(12*100)),($AA811+$Y812-$K812)*(1+Input!$C$18/(12*100)))</f>
        <v>2.41591352396896E-009</v>
      </c>
      <c r="AB812" s="78" t="n">
        <f aca="false">IF(AND((($AB811+$W811-$U811)&lt;0),($Y812&gt;=0)),($AB811+$W811-$U811+$Y812)*(1+Input!$C$15/(12*100)),0)</f>
        <v>0</v>
      </c>
    </row>
    <row r="813" customFormat="false" ht="12.8" hidden="false" customHeight="false" outlineLevel="0" collapsed="false">
      <c r="A813" s="76" t="n">
        <v>809</v>
      </c>
      <c r="B813" s="77" t="n">
        <f aca="false">EOMONTH(Input!$C$7,A813)</f>
        <v>67541</v>
      </c>
      <c r="D813" s="76" t="n">
        <f aca="false">DATEDIF(Input!$C$23,$B813,"Y")</f>
        <v>107</v>
      </c>
      <c r="E813" s="76" t="n">
        <f aca="false">DATEDIF(Input!$G$23,$B813,"Y")</f>
        <v>107</v>
      </c>
      <c r="G813" s="78" t="n">
        <f aca="false">Salary_01!$L813</f>
        <v>0</v>
      </c>
      <c r="H813" s="78" t="n">
        <f aca="false">Salary_02!$L813</f>
        <v>0</v>
      </c>
      <c r="I813" s="78" t="n">
        <f aca="false">Retirement_Dist_01!$J813</f>
        <v>0</v>
      </c>
      <c r="J813" s="78" t="n">
        <f aca="false">Retirement_Dist_02!$J813</f>
        <v>0</v>
      </c>
      <c r="K813" s="78" t="n">
        <f aca="true">IF(AND(OR($B813&gt;Input!$C$31,$B813&gt;Input!$G$31),OR($B813&lt;Input!$C$25,$B813&lt;Input!$G$25)),(-1)*PMT(Input!$C$18/(100*12),(OFFSET($A$4, MAX( MATCH(Input!$C$25,$B$4:$B$1004,1), MATCH(Input!$G$25,$B$4:$B$1004,1)),0,1,1) - OFFSET($A$4, MIN( MATCH(Input!$C$31,$B$4:$B$1004,1), MATCH(Input!$G$31,$B$4:$B$1004,1)),0,1,1)),$AD$4,0,1),0)</f>
        <v>0</v>
      </c>
      <c r="L813" s="78" t="n">
        <f aca="false">IF(AND(($B813&lt;Input!$C$31),($B813&lt;Input!$G$31)),($G813+$H813+$I813+$J813),($G813+$H813+$I813+$J813+$K813))</f>
        <v>0</v>
      </c>
      <c r="M813" s="78" t="n">
        <f aca="false">Mortgage!$L813</f>
        <v>0</v>
      </c>
      <c r="N813" s="78" t="n">
        <f aca="false">$L813+$M813</f>
        <v>0</v>
      </c>
      <c r="O813" s="78" t="n">
        <f aca="false">IF(AND(($B813&lt;Input!$C$31),($B813&lt;Input!$G$31)),Expenses!$D813,(-1)*$N813)</f>
        <v>-0</v>
      </c>
      <c r="P813" s="78" t="n">
        <f aca="false">Childcare!$D813</f>
        <v>0</v>
      </c>
      <c r="Q813" s="78" t="n">
        <f aca="false">Loan_01!$E813</f>
        <v>0</v>
      </c>
      <c r="R813" s="78" t="n">
        <f aca="false">Loan_02!$E813</f>
        <v>0</v>
      </c>
      <c r="S813" s="78" t="n">
        <f aca="false">(-1)*SUM(Roth_01!$D813+Roth_02!$D813+IRA_01!$D813+IRA_02!$D813+Invest_01!$D813+Invest_02!$D813)</f>
        <v>-0</v>
      </c>
      <c r="T813" s="78" t="n">
        <f aca="false">(-1)*(IF(($B813&gt;Input!$O$24),0,Input!$O$30)+IF(($B813&gt;Input!$O$31),0,Input!$O$37)+IF(($B813&gt;Input!$O$38),0,Input!$O$44))</f>
        <v>-0</v>
      </c>
      <c r="U813" s="78" t="n">
        <f aca="false">IF(($AB812*(Input!$C$16/100)&gt;0),0,($AB812*(Input!$C$16/100)))</f>
        <v>0</v>
      </c>
      <c r="V813" s="78"/>
      <c r="W813" s="78" t="n">
        <f aca="false">IF(($N813+$O813+$P813+$Q813+$R813+$S813+$T813+$U813)&lt;0,($N813+$O813+$P813+$Q813+$R813+$S813+$T813+$U813),0)</f>
        <v>0</v>
      </c>
      <c r="X813" s="78"/>
      <c r="Y813" s="78" t="n">
        <f aca="false">IF(($N813+$O813+$P813+$Q813+$R813+$S813+$T813+$U813)&gt;=0,($N813+$O813+$P813+$Q813+$R813+$S813+$T813+$U813),0)</f>
        <v>0</v>
      </c>
      <c r="AA813" s="78" t="n">
        <f aca="false">IF(AND((($AB812+$W812-$U812)&lt;0),($Y813&gt;0)),($AA812-$K813)*(1+Input!$C$18/(12*100)),($AA812+$Y813-$K813)*(1+Input!$C$18/(12*100)))</f>
        <v>2.41601418703245E-009</v>
      </c>
      <c r="AB813" s="78" t="n">
        <f aca="false">IF(AND((($AB812+$W812-$U812)&lt;0),($Y813&gt;=0)),($AB812+$W812-$U812+$Y813)*(1+Input!$C$15/(12*100)),0)</f>
        <v>0</v>
      </c>
    </row>
    <row r="814" customFormat="false" ht="12.8" hidden="false" customHeight="false" outlineLevel="0" collapsed="false">
      <c r="A814" s="76" t="n">
        <v>810</v>
      </c>
      <c r="B814" s="77" t="n">
        <f aca="false">EOMONTH(Input!$C$7,A814)</f>
        <v>67572</v>
      </c>
      <c r="D814" s="76" t="n">
        <f aca="false">DATEDIF(Input!$C$23,$B814,"Y")</f>
        <v>107</v>
      </c>
      <c r="E814" s="76" t="n">
        <f aca="false">DATEDIF(Input!$G$23,$B814,"Y")</f>
        <v>107</v>
      </c>
      <c r="G814" s="78" t="n">
        <f aca="false">Salary_01!$L814</f>
        <v>0</v>
      </c>
      <c r="H814" s="78" t="n">
        <f aca="false">Salary_02!$L814</f>
        <v>0</v>
      </c>
      <c r="I814" s="78" t="n">
        <f aca="false">Retirement_Dist_01!$J814</f>
        <v>0</v>
      </c>
      <c r="J814" s="78" t="n">
        <f aca="false">Retirement_Dist_02!$J814</f>
        <v>0</v>
      </c>
      <c r="K814" s="78" t="n">
        <f aca="true">IF(AND(OR($B814&gt;Input!$C$31,$B814&gt;Input!$G$31),OR($B814&lt;Input!$C$25,$B814&lt;Input!$G$25)),(-1)*PMT(Input!$C$18/(100*12),(OFFSET($A$4, MAX( MATCH(Input!$C$25,$B$4:$B$1004,1), MATCH(Input!$G$25,$B$4:$B$1004,1)),0,1,1) - OFFSET($A$4, MIN( MATCH(Input!$C$31,$B$4:$B$1004,1), MATCH(Input!$G$31,$B$4:$B$1004,1)),0,1,1)),$AD$4,0,1),0)</f>
        <v>0</v>
      </c>
      <c r="L814" s="78" t="n">
        <f aca="false">IF(AND(($B814&lt;Input!$C$31),($B814&lt;Input!$G$31)),($G814+$H814+$I814+$J814),($G814+$H814+$I814+$J814+$K814))</f>
        <v>0</v>
      </c>
      <c r="M814" s="78" t="n">
        <f aca="false">Mortgage!$L814</f>
        <v>0</v>
      </c>
      <c r="N814" s="78" t="n">
        <f aca="false">$L814+$M814</f>
        <v>0</v>
      </c>
      <c r="O814" s="78" t="n">
        <f aca="false">IF(AND(($B814&lt;Input!$C$31),($B814&lt;Input!$G$31)),Expenses!$D814,(-1)*$N814)</f>
        <v>-0</v>
      </c>
      <c r="P814" s="78" t="n">
        <f aca="false">Childcare!$D814</f>
        <v>0</v>
      </c>
      <c r="Q814" s="78" t="n">
        <f aca="false">Loan_01!$E814</f>
        <v>0</v>
      </c>
      <c r="R814" s="78" t="n">
        <f aca="false">Loan_02!$E814</f>
        <v>0</v>
      </c>
      <c r="S814" s="78" t="n">
        <f aca="false">(-1)*SUM(Roth_01!$D814+Roth_02!$D814+IRA_01!$D814+IRA_02!$D814+Invest_01!$D814+Invest_02!$D814)</f>
        <v>-0</v>
      </c>
      <c r="T814" s="78" t="n">
        <f aca="false">(-1)*(IF(($B814&gt;Input!$O$24),0,Input!$O$30)+IF(($B814&gt;Input!$O$31),0,Input!$O$37)+IF(($B814&gt;Input!$O$38),0,Input!$O$44))</f>
        <v>-0</v>
      </c>
      <c r="U814" s="78" t="n">
        <f aca="false">IF(($AB813*(Input!$C$16/100)&gt;0),0,($AB813*(Input!$C$16/100)))</f>
        <v>0</v>
      </c>
      <c r="V814" s="78"/>
      <c r="W814" s="78" t="n">
        <f aca="false">IF(($N814+$O814+$P814+$Q814+$R814+$S814+$T814+$U814)&lt;0,($N814+$O814+$P814+$Q814+$R814+$S814+$T814+$U814),0)</f>
        <v>0</v>
      </c>
      <c r="X814" s="78"/>
      <c r="Y814" s="78" t="n">
        <f aca="false">IF(($N814+$O814+$P814+$Q814+$R814+$S814+$T814+$U814)&gt;=0,($N814+$O814+$P814+$Q814+$R814+$S814+$T814+$U814),0)</f>
        <v>0</v>
      </c>
      <c r="AA814" s="78" t="n">
        <f aca="false">IF(AND((($AB813+$W813-$U813)&lt;0),($Y814&gt;0)),($AA813-$K814)*(1+Input!$C$18/(12*100)),($AA813+$Y814-$K814)*(1+Input!$C$18/(12*100)))</f>
        <v>2.41611485429025E-009</v>
      </c>
      <c r="AB814" s="78" t="n">
        <f aca="false">IF(AND((($AB813+$W813-$U813)&lt;0),($Y814&gt;=0)),($AB813+$W813-$U813+$Y814)*(1+Input!$C$15/(12*100)),0)</f>
        <v>0</v>
      </c>
    </row>
    <row r="815" customFormat="false" ht="12.8" hidden="false" customHeight="false" outlineLevel="0" collapsed="false">
      <c r="A815" s="76" t="n">
        <v>811</v>
      </c>
      <c r="B815" s="77" t="n">
        <f aca="false">EOMONTH(Input!$C$7,A815)</f>
        <v>67603</v>
      </c>
      <c r="D815" s="76" t="n">
        <f aca="false">DATEDIF(Input!$C$23,$B815,"Y")</f>
        <v>107</v>
      </c>
      <c r="E815" s="76" t="n">
        <f aca="false">DATEDIF(Input!$G$23,$B815,"Y")</f>
        <v>107</v>
      </c>
      <c r="G815" s="78" t="n">
        <f aca="false">Salary_01!$L815</f>
        <v>0</v>
      </c>
      <c r="H815" s="78" t="n">
        <f aca="false">Salary_02!$L815</f>
        <v>0</v>
      </c>
      <c r="I815" s="78" t="n">
        <f aca="false">Retirement_Dist_01!$J815</f>
        <v>0</v>
      </c>
      <c r="J815" s="78" t="n">
        <f aca="false">Retirement_Dist_02!$J815</f>
        <v>0</v>
      </c>
      <c r="K815" s="78" t="n">
        <f aca="true">IF(AND(OR($B815&gt;Input!$C$31,$B815&gt;Input!$G$31),OR($B815&lt;Input!$C$25,$B815&lt;Input!$G$25)),(-1)*PMT(Input!$C$18/(100*12),(OFFSET($A$4, MAX( MATCH(Input!$C$25,$B$4:$B$1004,1), MATCH(Input!$G$25,$B$4:$B$1004,1)),0,1,1) - OFFSET($A$4, MIN( MATCH(Input!$C$31,$B$4:$B$1004,1), MATCH(Input!$G$31,$B$4:$B$1004,1)),0,1,1)),$AD$4,0,1),0)</f>
        <v>0</v>
      </c>
      <c r="L815" s="78" t="n">
        <f aca="false">IF(AND(($B815&lt;Input!$C$31),($B815&lt;Input!$G$31)),($G815+$H815+$I815+$J815),($G815+$H815+$I815+$J815+$K815))</f>
        <v>0</v>
      </c>
      <c r="M815" s="78" t="n">
        <f aca="false">Mortgage!$L815</f>
        <v>0</v>
      </c>
      <c r="N815" s="78" t="n">
        <f aca="false">$L815+$M815</f>
        <v>0</v>
      </c>
      <c r="O815" s="78" t="n">
        <f aca="false">IF(AND(($B815&lt;Input!$C$31),($B815&lt;Input!$G$31)),Expenses!$D815,(-1)*$N815)</f>
        <v>-0</v>
      </c>
      <c r="P815" s="78" t="n">
        <f aca="false">Childcare!$D815</f>
        <v>0</v>
      </c>
      <c r="Q815" s="78" t="n">
        <f aca="false">Loan_01!$E815</f>
        <v>0</v>
      </c>
      <c r="R815" s="78" t="n">
        <f aca="false">Loan_02!$E815</f>
        <v>0</v>
      </c>
      <c r="S815" s="78" t="n">
        <f aca="false">(-1)*SUM(Roth_01!$D815+Roth_02!$D815+IRA_01!$D815+IRA_02!$D815+Invest_01!$D815+Invest_02!$D815)</f>
        <v>-0</v>
      </c>
      <c r="T815" s="78" t="n">
        <f aca="false">(-1)*(IF(($B815&gt;Input!$O$24),0,Input!$O$30)+IF(($B815&gt;Input!$O$31),0,Input!$O$37)+IF(($B815&gt;Input!$O$38),0,Input!$O$44))</f>
        <v>-0</v>
      </c>
      <c r="U815" s="78" t="n">
        <f aca="false">IF(($AB814*(Input!$C$16/100)&gt;0),0,($AB814*(Input!$C$16/100)))</f>
        <v>0</v>
      </c>
      <c r="V815" s="78"/>
      <c r="W815" s="78" t="n">
        <f aca="false">IF(($N815+$O815+$P815+$Q815+$R815+$S815+$T815+$U815)&lt;0,($N815+$O815+$P815+$Q815+$R815+$S815+$T815+$U815),0)</f>
        <v>0</v>
      </c>
      <c r="X815" s="78"/>
      <c r="Y815" s="78" t="n">
        <f aca="false">IF(($N815+$O815+$P815+$Q815+$R815+$S815+$T815+$U815)&gt;=0,($N815+$O815+$P815+$Q815+$R815+$S815+$T815+$U815),0)</f>
        <v>0</v>
      </c>
      <c r="AA815" s="78" t="n">
        <f aca="false">IF(AND((($AB814+$W814-$U814)&lt;0),($Y815&gt;0)),($AA814-$K815)*(1+Input!$C$18/(12*100)),($AA814+$Y815-$K815)*(1+Input!$C$18/(12*100)))</f>
        <v>2.41621552574251E-009</v>
      </c>
      <c r="AB815" s="78" t="n">
        <f aca="false">IF(AND((($AB814+$W814-$U814)&lt;0),($Y815&gt;=0)),($AB814+$W814-$U814+$Y815)*(1+Input!$C$15/(12*100)),0)</f>
        <v>0</v>
      </c>
    </row>
    <row r="816" customFormat="false" ht="12.8" hidden="false" customHeight="false" outlineLevel="0" collapsed="false">
      <c r="A816" s="76" t="n">
        <v>812</v>
      </c>
      <c r="B816" s="77" t="n">
        <f aca="false">EOMONTH(Input!$C$7,A816)</f>
        <v>67631</v>
      </c>
      <c r="D816" s="76" t="n">
        <f aca="false">DATEDIF(Input!$C$23,$B816,"Y")</f>
        <v>107</v>
      </c>
      <c r="E816" s="76" t="n">
        <f aca="false">DATEDIF(Input!$G$23,$B816,"Y")</f>
        <v>107</v>
      </c>
      <c r="G816" s="78" t="n">
        <f aca="false">Salary_01!$L816</f>
        <v>0</v>
      </c>
      <c r="H816" s="78" t="n">
        <f aca="false">Salary_02!$L816</f>
        <v>0</v>
      </c>
      <c r="I816" s="78" t="n">
        <f aca="false">Retirement_Dist_01!$J816</f>
        <v>0</v>
      </c>
      <c r="J816" s="78" t="n">
        <f aca="false">Retirement_Dist_02!$J816</f>
        <v>0</v>
      </c>
      <c r="K816" s="78" t="n">
        <f aca="true">IF(AND(OR($B816&gt;Input!$C$31,$B816&gt;Input!$G$31),OR($B816&lt;Input!$C$25,$B816&lt;Input!$G$25)),(-1)*PMT(Input!$C$18/(100*12),(OFFSET($A$4, MAX( MATCH(Input!$C$25,$B$4:$B$1004,1), MATCH(Input!$G$25,$B$4:$B$1004,1)),0,1,1) - OFFSET($A$4, MIN( MATCH(Input!$C$31,$B$4:$B$1004,1), MATCH(Input!$G$31,$B$4:$B$1004,1)),0,1,1)),$AD$4,0,1),0)</f>
        <v>0</v>
      </c>
      <c r="L816" s="78" t="n">
        <f aca="false">IF(AND(($B816&lt;Input!$C$31),($B816&lt;Input!$G$31)),($G816+$H816+$I816+$J816),($G816+$H816+$I816+$J816+$K816))</f>
        <v>0</v>
      </c>
      <c r="M816" s="78" t="n">
        <f aca="false">Mortgage!$L816</f>
        <v>0</v>
      </c>
      <c r="N816" s="78" t="n">
        <f aca="false">$L816+$M816</f>
        <v>0</v>
      </c>
      <c r="O816" s="78" t="n">
        <f aca="false">IF(AND(($B816&lt;Input!$C$31),($B816&lt;Input!$G$31)),Expenses!$D816,(-1)*$N816)</f>
        <v>-0</v>
      </c>
      <c r="P816" s="78" t="n">
        <f aca="false">Childcare!$D816</f>
        <v>0</v>
      </c>
      <c r="Q816" s="78" t="n">
        <f aca="false">Loan_01!$E816</f>
        <v>0</v>
      </c>
      <c r="R816" s="78" t="n">
        <f aca="false">Loan_02!$E816</f>
        <v>0</v>
      </c>
      <c r="S816" s="78" t="n">
        <f aca="false">(-1)*SUM(Roth_01!$D816+Roth_02!$D816+IRA_01!$D816+IRA_02!$D816+Invest_01!$D816+Invest_02!$D816)</f>
        <v>-0</v>
      </c>
      <c r="T816" s="78" t="n">
        <f aca="false">(-1)*(IF(($B816&gt;Input!$O$24),0,Input!$O$30)+IF(($B816&gt;Input!$O$31),0,Input!$O$37)+IF(($B816&gt;Input!$O$38),0,Input!$O$44))</f>
        <v>-0</v>
      </c>
      <c r="U816" s="78" t="n">
        <f aca="false">IF(($AB815*(Input!$C$16/100)&gt;0),0,($AB815*(Input!$C$16/100)))</f>
        <v>0</v>
      </c>
      <c r="V816" s="78"/>
      <c r="W816" s="78" t="n">
        <f aca="false">IF(($N816+$O816+$P816+$Q816+$R816+$S816+$T816+$U816)&lt;0,($N816+$O816+$P816+$Q816+$R816+$S816+$T816+$U816),0)</f>
        <v>0</v>
      </c>
      <c r="X816" s="78"/>
      <c r="Y816" s="78" t="n">
        <f aca="false">IF(($N816+$O816+$P816+$Q816+$R816+$S816+$T816+$U816)&gt;=0,($N816+$O816+$P816+$Q816+$R816+$S816+$T816+$U816),0)</f>
        <v>0</v>
      </c>
      <c r="AA816" s="78" t="n">
        <f aca="false">IF(AND((($AB815+$W815-$U815)&lt;0),($Y816&gt;0)),($AA815-$K816)*(1+Input!$C$18/(12*100)),($AA815+$Y816-$K816)*(1+Input!$C$18/(12*100)))</f>
        <v>2.41631620138942E-009</v>
      </c>
      <c r="AB816" s="78" t="n">
        <f aca="false">IF(AND((($AB815+$W815-$U815)&lt;0),($Y816&gt;=0)),($AB815+$W815-$U815+$Y816)*(1+Input!$C$15/(12*100)),0)</f>
        <v>0</v>
      </c>
    </row>
    <row r="817" customFormat="false" ht="12.8" hidden="false" customHeight="false" outlineLevel="0" collapsed="false">
      <c r="A817" s="76" t="n">
        <v>813</v>
      </c>
      <c r="B817" s="77" t="n">
        <f aca="false">EOMONTH(Input!$C$7,A817)</f>
        <v>67662</v>
      </c>
      <c r="D817" s="76" t="n">
        <f aca="false">DATEDIF(Input!$C$23,$B817,"Y")</f>
        <v>107</v>
      </c>
      <c r="E817" s="76" t="n">
        <f aca="false">DATEDIF(Input!$G$23,$B817,"Y")</f>
        <v>107</v>
      </c>
      <c r="G817" s="78" t="n">
        <f aca="false">Salary_01!$L817</f>
        <v>0</v>
      </c>
      <c r="H817" s="78" t="n">
        <f aca="false">Salary_02!$L817</f>
        <v>0</v>
      </c>
      <c r="I817" s="78" t="n">
        <f aca="false">Retirement_Dist_01!$J817</f>
        <v>0</v>
      </c>
      <c r="J817" s="78" t="n">
        <f aca="false">Retirement_Dist_02!$J817</f>
        <v>0</v>
      </c>
      <c r="K817" s="78" t="n">
        <f aca="true">IF(AND(OR($B817&gt;Input!$C$31,$B817&gt;Input!$G$31),OR($B817&lt;Input!$C$25,$B817&lt;Input!$G$25)),(-1)*PMT(Input!$C$18/(100*12),(OFFSET($A$4, MAX( MATCH(Input!$C$25,$B$4:$B$1004,1), MATCH(Input!$G$25,$B$4:$B$1004,1)),0,1,1) - OFFSET($A$4, MIN( MATCH(Input!$C$31,$B$4:$B$1004,1), MATCH(Input!$G$31,$B$4:$B$1004,1)),0,1,1)),$AD$4,0,1),0)</f>
        <v>0</v>
      </c>
      <c r="L817" s="78" t="n">
        <f aca="false">IF(AND(($B817&lt;Input!$C$31),($B817&lt;Input!$G$31)),($G817+$H817+$I817+$J817),($G817+$H817+$I817+$J817+$K817))</f>
        <v>0</v>
      </c>
      <c r="M817" s="78" t="n">
        <f aca="false">Mortgage!$L817</f>
        <v>0</v>
      </c>
      <c r="N817" s="78" t="n">
        <f aca="false">$L817+$M817</f>
        <v>0</v>
      </c>
      <c r="O817" s="78" t="n">
        <f aca="false">IF(AND(($B817&lt;Input!$C$31),($B817&lt;Input!$G$31)),Expenses!$D817,(-1)*$N817)</f>
        <v>-0</v>
      </c>
      <c r="P817" s="78" t="n">
        <f aca="false">Childcare!$D817</f>
        <v>0</v>
      </c>
      <c r="Q817" s="78" t="n">
        <f aca="false">Loan_01!$E817</f>
        <v>0</v>
      </c>
      <c r="R817" s="78" t="n">
        <f aca="false">Loan_02!$E817</f>
        <v>0</v>
      </c>
      <c r="S817" s="78" t="n">
        <f aca="false">(-1)*SUM(Roth_01!$D817+Roth_02!$D817+IRA_01!$D817+IRA_02!$D817+Invest_01!$D817+Invest_02!$D817)</f>
        <v>-0</v>
      </c>
      <c r="T817" s="78" t="n">
        <f aca="false">(-1)*(IF(($B817&gt;Input!$O$24),0,Input!$O$30)+IF(($B817&gt;Input!$O$31),0,Input!$O$37)+IF(($B817&gt;Input!$O$38),0,Input!$O$44))</f>
        <v>-0</v>
      </c>
      <c r="U817" s="78" t="n">
        <f aca="false">IF(($AB816*(Input!$C$16/100)&gt;0),0,($AB816*(Input!$C$16/100)))</f>
        <v>0</v>
      </c>
      <c r="V817" s="78"/>
      <c r="W817" s="78" t="n">
        <f aca="false">IF(($N817+$O817+$P817+$Q817+$R817+$S817+$T817+$U817)&lt;0,($N817+$O817+$P817+$Q817+$R817+$S817+$T817+$U817),0)</f>
        <v>0</v>
      </c>
      <c r="X817" s="78"/>
      <c r="Y817" s="78" t="n">
        <f aca="false">IF(($N817+$O817+$P817+$Q817+$R817+$S817+$T817+$U817)&gt;=0,($N817+$O817+$P817+$Q817+$R817+$S817+$T817+$U817),0)</f>
        <v>0</v>
      </c>
      <c r="AA817" s="78" t="n">
        <f aca="false">IF(AND((($AB816+$W816-$U816)&lt;0),($Y817&gt;0)),($AA816-$K817)*(1+Input!$C$18/(12*100)),($AA816+$Y817-$K817)*(1+Input!$C$18/(12*100)))</f>
        <v>2.41641688123114E-009</v>
      </c>
      <c r="AB817" s="78" t="n">
        <f aca="false">IF(AND((($AB816+$W816-$U816)&lt;0),($Y817&gt;=0)),($AB816+$W816-$U816+$Y817)*(1+Input!$C$15/(12*100)),0)</f>
        <v>0</v>
      </c>
    </row>
    <row r="818" customFormat="false" ht="12.8" hidden="false" customHeight="false" outlineLevel="0" collapsed="false">
      <c r="A818" s="76" t="n">
        <v>814</v>
      </c>
      <c r="B818" s="77" t="n">
        <f aca="false">EOMONTH(Input!$C$7,A818)</f>
        <v>67692</v>
      </c>
      <c r="D818" s="76" t="n">
        <f aca="false">DATEDIF(Input!$C$23,$B818,"Y")</f>
        <v>107</v>
      </c>
      <c r="E818" s="76" t="n">
        <f aca="false">DATEDIF(Input!$G$23,$B818,"Y")</f>
        <v>107</v>
      </c>
      <c r="G818" s="78" t="n">
        <f aca="false">Salary_01!$L818</f>
        <v>0</v>
      </c>
      <c r="H818" s="78" t="n">
        <f aca="false">Salary_02!$L818</f>
        <v>0</v>
      </c>
      <c r="I818" s="78" t="n">
        <f aca="false">Retirement_Dist_01!$J818</f>
        <v>0</v>
      </c>
      <c r="J818" s="78" t="n">
        <f aca="false">Retirement_Dist_02!$J818</f>
        <v>0</v>
      </c>
      <c r="K818" s="78" t="n">
        <f aca="true">IF(AND(OR($B818&gt;Input!$C$31,$B818&gt;Input!$G$31),OR($B818&lt;Input!$C$25,$B818&lt;Input!$G$25)),(-1)*PMT(Input!$C$18/(100*12),(OFFSET($A$4, MAX( MATCH(Input!$C$25,$B$4:$B$1004,1), MATCH(Input!$G$25,$B$4:$B$1004,1)),0,1,1) - OFFSET($A$4, MIN( MATCH(Input!$C$31,$B$4:$B$1004,1), MATCH(Input!$G$31,$B$4:$B$1004,1)),0,1,1)),$AD$4,0,1),0)</f>
        <v>0</v>
      </c>
      <c r="L818" s="78" t="n">
        <f aca="false">IF(AND(($B818&lt;Input!$C$31),($B818&lt;Input!$G$31)),($G818+$H818+$I818+$J818),($G818+$H818+$I818+$J818+$K818))</f>
        <v>0</v>
      </c>
      <c r="M818" s="78" t="n">
        <f aca="false">Mortgage!$L818</f>
        <v>0</v>
      </c>
      <c r="N818" s="78" t="n">
        <f aca="false">$L818+$M818</f>
        <v>0</v>
      </c>
      <c r="O818" s="78" t="n">
        <f aca="false">IF(AND(($B818&lt;Input!$C$31),($B818&lt;Input!$G$31)),Expenses!$D818,(-1)*$N818)</f>
        <v>-0</v>
      </c>
      <c r="P818" s="78" t="n">
        <f aca="false">Childcare!$D818</f>
        <v>0</v>
      </c>
      <c r="Q818" s="78" t="n">
        <f aca="false">Loan_01!$E818</f>
        <v>0</v>
      </c>
      <c r="R818" s="78" t="n">
        <f aca="false">Loan_02!$E818</f>
        <v>0</v>
      </c>
      <c r="S818" s="78" t="n">
        <f aca="false">(-1)*SUM(Roth_01!$D818+Roth_02!$D818+IRA_01!$D818+IRA_02!$D818+Invest_01!$D818+Invest_02!$D818)</f>
        <v>-0</v>
      </c>
      <c r="T818" s="78" t="n">
        <f aca="false">(-1)*(IF(($B818&gt;Input!$O$24),0,Input!$O$30)+IF(($B818&gt;Input!$O$31),0,Input!$O$37)+IF(($B818&gt;Input!$O$38),0,Input!$O$44))</f>
        <v>-0</v>
      </c>
      <c r="U818" s="78" t="n">
        <f aca="false">IF(($AB817*(Input!$C$16/100)&gt;0),0,($AB817*(Input!$C$16/100)))</f>
        <v>0</v>
      </c>
      <c r="V818" s="78"/>
      <c r="W818" s="78" t="n">
        <f aca="false">IF(($N818+$O818+$P818+$Q818+$R818+$S818+$T818+$U818)&lt;0,($N818+$O818+$P818+$Q818+$R818+$S818+$T818+$U818),0)</f>
        <v>0</v>
      </c>
      <c r="X818" s="78"/>
      <c r="Y818" s="78" t="n">
        <f aca="false">IF(($N818+$O818+$P818+$Q818+$R818+$S818+$T818+$U818)&gt;=0,($N818+$O818+$P818+$Q818+$R818+$S818+$T818+$U818),0)</f>
        <v>0</v>
      </c>
      <c r="AA818" s="78" t="n">
        <f aca="false">IF(AND((($AB817+$W817-$U817)&lt;0),($Y818&gt;0)),($AA817-$K818)*(1+Input!$C$18/(12*100)),($AA817+$Y818-$K818)*(1+Input!$C$18/(12*100)))</f>
        <v>2.41651756526786E-009</v>
      </c>
      <c r="AB818" s="78" t="n">
        <f aca="false">IF(AND((($AB817+$W817-$U817)&lt;0),($Y818&gt;=0)),($AB817+$W817-$U817+$Y818)*(1+Input!$C$15/(12*100)),0)</f>
        <v>0</v>
      </c>
    </row>
    <row r="819" customFormat="false" ht="12.8" hidden="false" customHeight="false" outlineLevel="0" collapsed="false">
      <c r="A819" s="76" t="n">
        <v>815</v>
      </c>
      <c r="B819" s="77" t="n">
        <f aca="false">EOMONTH(Input!$C$7,A819)</f>
        <v>67723</v>
      </c>
      <c r="D819" s="76" t="n">
        <f aca="false">DATEDIF(Input!$C$23,$B819,"Y")</f>
        <v>108</v>
      </c>
      <c r="E819" s="76" t="n">
        <f aca="false">DATEDIF(Input!$G$23,$B819,"Y")</f>
        <v>108</v>
      </c>
      <c r="G819" s="78" t="n">
        <f aca="false">Salary_01!$L819</f>
        <v>0</v>
      </c>
      <c r="H819" s="78" t="n">
        <f aca="false">Salary_02!$L819</f>
        <v>0</v>
      </c>
      <c r="I819" s="78" t="n">
        <f aca="false">Retirement_Dist_01!$J819</f>
        <v>0</v>
      </c>
      <c r="J819" s="78" t="n">
        <f aca="false">Retirement_Dist_02!$J819</f>
        <v>0</v>
      </c>
      <c r="K819" s="78" t="n">
        <f aca="true">IF(AND(OR($B819&gt;Input!$C$31,$B819&gt;Input!$G$31),OR($B819&lt;Input!$C$25,$B819&lt;Input!$G$25)),(-1)*PMT(Input!$C$18/(100*12),(OFFSET($A$4, MAX( MATCH(Input!$C$25,$B$4:$B$1004,1), MATCH(Input!$G$25,$B$4:$B$1004,1)),0,1,1) - OFFSET($A$4, MIN( MATCH(Input!$C$31,$B$4:$B$1004,1), MATCH(Input!$G$31,$B$4:$B$1004,1)),0,1,1)),$AD$4,0,1),0)</f>
        <v>0</v>
      </c>
      <c r="L819" s="78" t="n">
        <f aca="false">IF(AND(($B819&lt;Input!$C$31),($B819&lt;Input!$G$31)),($G819+$H819+$I819+$J819),($G819+$H819+$I819+$J819+$K819))</f>
        <v>0</v>
      </c>
      <c r="M819" s="78" t="n">
        <f aca="false">Mortgage!$L819</f>
        <v>0</v>
      </c>
      <c r="N819" s="78" t="n">
        <f aca="false">$L819+$M819</f>
        <v>0</v>
      </c>
      <c r="O819" s="78" t="n">
        <f aca="false">IF(AND(($B819&lt;Input!$C$31),($B819&lt;Input!$G$31)),Expenses!$D819,(-1)*$N819)</f>
        <v>-0</v>
      </c>
      <c r="P819" s="78" t="n">
        <f aca="false">Childcare!$D819</f>
        <v>0</v>
      </c>
      <c r="Q819" s="78" t="n">
        <f aca="false">Loan_01!$E819</f>
        <v>0</v>
      </c>
      <c r="R819" s="78" t="n">
        <f aca="false">Loan_02!$E819</f>
        <v>0</v>
      </c>
      <c r="S819" s="78" t="n">
        <f aca="false">(-1)*SUM(Roth_01!$D819+Roth_02!$D819+IRA_01!$D819+IRA_02!$D819+Invest_01!$D819+Invest_02!$D819)</f>
        <v>-0</v>
      </c>
      <c r="T819" s="78" t="n">
        <f aca="false">(-1)*(IF(($B819&gt;Input!$O$24),0,Input!$O$30)+IF(($B819&gt;Input!$O$31),0,Input!$O$37)+IF(($B819&gt;Input!$O$38),0,Input!$O$44))</f>
        <v>-0</v>
      </c>
      <c r="U819" s="78" t="n">
        <f aca="false">IF(($AB818*(Input!$C$16/100)&gt;0),0,($AB818*(Input!$C$16/100)))</f>
        <v>0</v>
      </c>
      <c r="V819" s="78"/>
      <c r="W819" s="78" t="n">
        <f aca="false">IF(($N819+$O819+$P819+$Q819+$R819+$S819+$T819+$U819)&lt;0,($N819+$O819+$P819+$Q819+$R819+$S819+$T819+$U819),0)</f>
        <v>0</v>
      </c>
      <c r="X819" s="78"/>
      <c r="Y819" s="78" t="n">
        <f aca="false">IF(($N819+$O819+$P819+$Q819+$R819+$S819+$T819+$U819)&gt;=0,($N819+$O819+$P819+$Q819+$R819+$S819+$T819+$U819),0)</f>
        <v>0</v>
      </c>
      <c r="AA819" s="78" t="n">
        <f aca="false">IF(AND((($AB818+$W818-$U818)&lt;0),($Y819&gt;0)),($AA818-$K819)*(1+Input!$C$18/(12*100)),($AA818+$Y819-$K819)*(1+Input!$C$18/(12*100)))</f>
        <v>2.41661825349975E-009</v>
      </c>
      <c r="AB819" s="78" t="n">
        <f aca="false">IF(AND((($AB818+$W818-$U818)&lt;0),($Y819&gt;=0)),($AB818+$W818-$U818+$Y819)*(1+Input!$C$15/(12*100)),0)</f>
        <v>0</v>
      </c>
    </row>
    <row r="820" customFormat="false" ht="12.8" hidden="false" customHeight="false" outlineLevel="0" collapsed="false">
      <c r="A820" s="76" t="n">
        <v>816</v>
      </c>
      <c r="B820" s="77" t="n">
        <f aca="false">EOMONTH(Input!$C$7,A820)</f>
        <v>67753</v>
      </c>
      <c r="D820" s="76" t="n">
        <f aca="false">DATEDIF(Input!$C$23,$B820,"Y")</f>
        <v>108</v>
      </c>
      <c r="E820" s="76" t="n">
        <f aca="false">DATEDIF(Input!$G$23,$B820,"Y")</f>
        <v>108</v>
      </c>
      <c r="G820" s="78" t="n">
        <f aca="false">Salary_01!$L820</f>
        <v>0</v>
      </c>
      <c r="H820" s="78" t="n">
        <f aca="false">Salary_02!$L820</f>
        <v>0</v>
      </c>
      <c r="I820" s="78" t="n">
        <f aca="false">Retirement_Dist_01!$J820</f>
        <v>0</v>
      </c>
      <c r="J820" s="78" t="n">
        <f aca="false">Retirement_Dist_02!$J820</f>
        <v>0</v>
      </c>
      <c r="K820" s="78" t="n">
        <f aca="true">IF(AND(OR($B820&gt;Input!$C$31,$B820&gt;Input!$G$31),OR($B820&lt;Input!$C$25,$B820&lt;Input!$G$25)),(-1)*PMT(Input!$C$18/(100*12),(OFFSET($A$4, MAX( MATCH(Input!$C$25,$B$4:$B$1004,1), MATCH(Input!$G$25,$B$4:$B$1004,1)),0,1,1) - OFFSET($A$4, MIN( MATCH(Input!$C$31,$B$4:$B$1004,1), MATCH(Input!$G$31,$B$4:$B$1004,1)),0,1,1)),$AD$4,0,1),0)</f>
        <v>0</v>
      </c>
      <c r="L820" s="78" t="n">
        <f aca="false">IF(AND(($B820&lt;Input!$C$31),($B820&lt;Input!$G$31)),($G820+$H820+$I820+$J820),($G820+$H820+$I820+$J820+$K820))</f>
        <v>0</v>
      </c>
      <c r="M820" s="78" t="n">
        <f aca="false">Mortgage!$L820</f>
        <v>0</v>
      </c>
      <c r="N820" s="78" t="n">
        <f aca="false">$L820+$M820</f>
        <v>0</v>
      </c>
      <c r="O820" s="78" t="n">
        <f aca="false">IF(AND(($B820&lt;Input!$C$31),($B820&lt;Input!$G$31)),Expenses!$D820,(-1)*$N820)</f>
        <v>-0</v>
      </c>
      <c r="P820" s="78" t="n">
        <f aca="false">Childcare!$D820</f>
        <v>0</v>
      </c>
      <c r="Q820" s="78" t="n">
        <f aca="false">Loan_01!$E820</f>
        <v>0</v>
      </c>
      <c r="R820" s="78" t="n">
        <f aca="false">Loan_02!$E820</f>
        <v>0</v>
      </c>
      <c r="S820" s="78" t="n">
        <f aca="false">(-1)*SUM(Roth_01!$D820+Roth_02!$D820+IRA_01!$D820+IRA_02!$D820+Invest_01!$D820+Invest_02!$D820)</f>
        <v>-0</v>
      </c>
      <c r="T820" s="78" t="n">
        <f aca="false">(-1)*(IF(($B820&gt;Input!$O$24),0,Input!$O$30)+IF(($B820&gt;Input!$O$31),0,Input!$O$37)+IF(($B820&gt;Input!$O$38),0,Input!$O$44))</f>
        <v>-0</v>
      </c>
      <c r="U820" s="78" t="n">
        <f aca="false">IF(($AB819*(Input!$C$16/100)&gt;0),0,($AB819*(Input!$C$16/100)))</f>
        <v>0</v>
      </c>
      <c r="V820" s="78"/>
      <c r="W820" s="78" t="n">
        <f aca="false">IF(($N820+$O820+$P820+$Q820+$R820+$S820+$T820+$U820)&lt;0,($N820+$O820+$P820+$Q820+$R820+$S820+$T820+$U820),0)</f>
        <v>0</v>
      </c>
      <c r="X820" s="78"/>
      <c r="Y820" s="78" t="n">
        <f aca="false">IF(($N820+$O820+$P820+$Q820+$R820+$S820+$T820+$U820)&gt;=0,($N820+$O820+$P820+$Q820+$R820+$S820+$T820+$U820),0)</f>
        <v>0</v>
      </c>
      <c r="AA820" s="78" t="n">
        <f aca="false">IF(AND((($AB819+$W819-$U819)&lt;0),($Y820&gt;0)),($AA819-$K820)*(1+Input!$C$18/(12*100)),($AA819+$Y820-$K820)*(1+Input!$C$18/(12*100)))</f>
        <v>2.41671894592697E-009</v>
      </c>
      <c r="AB820" s="78" t="n">
        <f aca="false">IF(AND((($AB819+$W819-$U819)&lt;0),($Y820&gt;=0)),($AB819+$W819-$U819+$Y820)*(1+Input!$C$15/(12*100)),0)</f>
        <v>0</v>
      </c>
    </row>
    <row r="821" customFormat="false" ht="12.8" hidden="false" customHeight="false" outlineLevel="0" collapsed="false">
      <c r="A821" s="76" t="n">
        <v>817</v>
      </c>
      <c r="B821" s="77" t="n">
        <f aca="false">EOMONTH(Input!$C$7,A821)</f>
        <v>67784</v>
      </c>
      <c r="D821" s="76" t="n">
        <f aca="false">DATEDIF(Input!$C$23,$B821,"Y")</f>
        <v>108</v>
      </c>
      <c r="E821" s="76" t="n">
        <f aca="false">DATEDIF(Input!$G$23,$B821,"Y")</f>
        <v>108</v>
      </c>
      <c r="G821" s="78" t="n">
        <f aca="false">Salary_01!$L821</f>
        <v>0</v>
      </c>
      <c r="H821" s="78" t="n">
        <f aca="false">Salary_02!$L821</f>
        <v>0</v>
      </c>
      <c r="I821" s="78" t="n">
        <f aca="false">Retirement_Dist_01!$J821</f>
        <v>0</v>
      </c>
      <c r="J821" s="78" t="n">
        <f aca="false">Retirement_Dist_02!$J821</f>
        <v>0</v>
      </c>
      <c r="K821" s="78" t="n">
        <f aca="true">IF(AND(OR($B821&gt;Input!$C$31,$B821&gt;Input!$G$31),OR($B821&lt;Input!$C$25,$B821&lt;Input!$G$25)),(-1)*PMT(Input!$C$18/(100*12),(OFFSET($A$4, MAX( MATCH(Input!$C$25,$B$4:$B$1004,1), MATCH(Input!$G$25,$B$4:$B$1004,1)),0,1,1) - OFFSET($A$4, MIN( MATCH(Input!$C$31,$B$4:$B$1004,1), MATCH(Input!$G$31,$B$4:$B$1004,1)),0,1,1)),$AD$4,0,1),0)</f>
        <v>0</v>
      </c>
      <c r="L821" s="78" t="n">
        <f aca="false">IF(AND(($B821&lt;Input!$C$31),($B821&lt;Input!$G$31)),($G821+$H821+$I821+$J821),($G821+$H821+$I821+$J821+$K821))</f>
        <v>0</v>
      </c>
      <c r="M821" s="78" t="n">
        <f aca="false">Mortgage!$L821</f>
        <v>0</v>
      </c>
      <c r="N821" s="78" t="n">
        <f aca="false">$L821+$M821</f>
        <v>0</v>
      </c>
      <c r="O821" s="78" t="n">
        <f aca="false">IF(AND(($B821&lt;Input!$C$31),($B821&lt;Input!$G$31)),Expenses!$D821,(-1)*$N821)</f>
        <v>-0</v>
      </c>
      <c r="P821" s="78" t="n">
        <f aca="false">Childcare!$D821</f>
        <v>0</v>
      </c>
      <c r="Q821" s="78" t="n">
        <f aca="false">Loan_01!$E821</f>
        <v>0</v>
      </c>
      <c r="R821" s="78" t="n">
        <f aca="false">Loan_02!$E821</f>
        <v>0</v>
      </c>
      <c r="S821" s="78" t="n">
        <f aca="false">(-1)*SUM(Roth_01!$D821+Roth_02!$D821+IRA_01!$D821+IRA_02!$D821+Invest_01!$D821+Invest_02!$D821)</f>
        <v>-0</v>
      </c>
      <c r="T821" s="78" t="n">
        <f aca="false">(-1)*(IF(($B821&gt;Input!$O$24),0,Input!$O$30)+IF(($B821&gt;Input!$O$31),0,Input!$O$37)+IF(($B821&gt;Input!$O$38),0,Input!$O$44))</f>
        <v>-0</v>
      </c>
      <c r="U821" s="78" t="n">
        <f aca="false">IF(($AB820*(Input!$C$16/100)&gt;0),0,($AB820*(Input!$C$16/100)))</f>
        <v>0</v>
      </c>
      <c r="V821" s="78"/>
      <c r="W821" s="78" t="n">
        <f aca="false">IF(($N821+$O821+$P821+$Q821+$R821+$S821+$T821+$U821)&lt;0,($N821+$O821+$P821+$Q821+$R821+$S821+$T821+$U821),0)</f>
        <v>0</v>
      </c>
      <c r="X821" s="78"/>
      <c r="Y821" s="78" t="n">
        <f aca="false">IF(($N821+$O821+$P821+$Q821+$R821+$S821+$T821+$U821)&gt;=0,($N821+$O821+$P821+$Q821+$R821+$S821+$T821+$U821),0)</f>
        <v>0</v>
      </c>
      <c r="AA821" s="78" t="n">
        <f aca="false">IF(AND((($AB820+$W820-$U820)&lt;0),($Y821&gt;0)),($AA820-$K821)*(1+Input!$C$18/(12*100)),($AA820+$Y821-$K821)*(1+Input!$C$18/(12*100)))</f>
        <v>2.41681964254972E-009</v>
      </c>
      <c r="AB821" s="78" t="n">
        <f aca="false">IF(AND((($AB820+$W820-$U820)&lt;0),($Y821&gt;=0)),($AB820+$W820-$U820+$Y821)*(1+Input!$C$15/(12*100)),0)</f>
        <v>0</v>
      </c>
    </row>
    <row r="822" customFormat="false" ht="12.8" hidden="false" customHeight="false" outlineLevel="0" collapsed="false">
      <c r="A822" s="76" t="n">
        <v>818</v>
      </c>
      <c r="B822" s="77" t="n">
        <f aca="false">EOMONTH(Input!$C$7,A822)</f>
        <v>67815</v>
      </c>
      <c r="D822" s="76" t="n">
        <f aca="false">DATEDIF(Input!$C$23,$B822,"Y")</f>
        <v>108</v>
      </c>
      <c r="E822" s="76" t="n">
        <f aca="false">DATEDIF(Input!$G$23,$B822,"Y")</f>
        <v>108</v>
      </c>
      <c r="G822" s="78" t="n">
        <f aca="false">Salary_01!$L822</f>
        <v>0</v>
      </c>
      <c r="H822" s="78" t="n">
        <f aca="false">Salary_02!$L822</f>
        <v>0</v>
      </c>
      <c r="I822" s="78" t="n">
        <f aca="false">Retirement_Dist_01!$J822</f>
        <v>0</v>
      </c>
      <c r="J822" s="78" t="n">
        <f aca="false">Retirement_Dist_02!$J822</f>
        <v>0</v>
      </c>
      <c r="K822" s="78" t="n">
        <f aca="true">IF(AND(OR($B822&gt;Input!$C$31,$B822&gt;Input!$G$31),OR($B822&lt;Input!$C$25,$B822&lt;Input!$G$25)),(-1)*PMT(Input!$C$18/(100*12),(OFFSET($A$4, MAX( MATCH(Input!$C$25,$B$4:$B$1004,1), MATCH(Input!$G$25,$B$4:$B$1004,1)),0,1,1) - OFFSET($A$4, MIN( MATCH(Input!$C$31,$B$4:$B$1004,1), MATCH(Input!$G$31,$B$4:$B$1004,1)),0,1,1)),$AD$4,0,1),0)</f>
        <v>0</v>
      </c>
      <c r="L822" s="78" t="n">
        <f aca="false">IF(AND(($B822&lt;Input!$C$31),($B822&lt;Input!$G$31)),($G822+$H822+$I822+$J822),($G822+$H822+$I822+$J822+$K822))</f>
        <v>0</v>
      </c>
      <c r="M822" s="78" t="n">
        <f aca="false">Mortgage!$L822</f>
        <v>0</v>
      </c>
      <c r="N822" s="78" t="n">
        <f aca="false">$L822+$M822</f>
        <v>0</v>
      </c>
      <c r="O822" s="78" t="n">
        <f aca="false">IF(AND(($B822&lt;Input!$C$31),($B822&lt;Input!$G$31)),Expenses!$D822,(-1)*$N822)</f>
        <v>-0</v>
      </c>
      <c r="P822" s="78" t="n">
        <f aca="false">Childcare!$D822</f>
        <v>0</v>
      </c>
      <c r="Q822" s="78" t="n">
        <f aca="false">Loan_01!$E822</f>
        <v>0</v>
      </c>
      <c r="R822" s="78" t="n">
        <f aca="false">Loan_02!$E822</f>
        <v>0</v>
      </c>
      <c r="S822" s="78" t="n">
        <f aca="false">(-1)*SUM(Roth_01!$D822+Roth_02!$D822+IRA_01!$D822+IRA_02!$D822+Invest_01!$D822+Invest_02!$D822)</f>
        <v>-0</v>
      </c>
      <c r="T822" s="78" t="n">
        <f aca="false">(-1)*(IF(($B822&gt;Input!$O$24),0,Input!$O$30)+IF(($B822&gt;Input!$O$31),0,Input!$O$37)+IF(($B822&gt;Input!$O$38),0,Input!$O$44))</f>
        <v>-0</v>
      </c>
      <c r="U822" s="78" t="n">
        <f aca="false">IF(($AB821*(Input!$C$16/100)&gt;0),0,($AB821*(Input!$C$16/100)))</f>
        <v>0</v>
      </c>
      <c r="V822" s="78"/>
      <c r="W822" s="78" t="n">
        <f aca="false">IF(($N822+$O822+$P822+$Q822+$R822+$S822+$T822+$U822)&lt;0,($N822+$O822+$P822+$Q822+$R822+$S822+$T822+$U822),0)</f>
        <v>0</v>
      </c>
      <c r="X822" s="78"/>
      <c r="Y822" s="78" t="n">
        <f aca="false">IF(($N822+$O822+$P822+$Q822+$R822+$S822+$T822+$U822)&gt;=0,($N822+$O822+$P822+$Q822+$R822+$S822+$T822+$U822),0)</f>
        <v>0</v>
      </c>
      <c r="AA822" s="78" t="n">
        <f aca="false">IF(AND((($AB821+$W821-$U821)&lt;0),($Y822&gt;0)),($AA821-$K822)*(1+Input!$C$18/(12*100)),($AA821+$Y822-$K822)*(1+Input!$C$18/(12*100)))</f>
        <v>2.41692034336816E-009</v>
      </c>
      <c r="AB822" s="78" t="n">
        <f aca="false">IF(AND((($AB821+$W821-$U821)&lt;0),($Y822&gt;=0)),($AB821+$W821-$U821+$Y822)*(1+Input!$C$15/(12*100)),0)</f>
        <v>0</v>
      </c>
    </row>
    <row r="823" customFormat="false" ht="12.8" hidden="false" customHeight="false" outlineLevel="0" collapsed="false">
      <c r="A823" s="76" t="n">
        <v>819</v>
      </c>
      <c r="B823" s="77" t="n">
        <f aca="false">EOMONTH(Input!$C$7,A823)</f>
        <v>67845</v>
      </c>
      <c r="D823" s="76" t="n">
        <f aca="false">DATEDIF(Input!$C$23,$B823,"Y")</f>
        <v>108</v>
      </c>
      <c r="E823" s="76" t="n">
        <f aca="false">DATEDIF(Input!$G$23,$B823,"Y")</f>
        <v>108</v>
      </c>
      <c r="G823" s="78" t="n">
        <f aca="false">Salary_01!$L823</f>
        <v>0</v>
      </c>
      <c r="H823" s="78" t="n">
        <f aca="false">Salary_02!$L823</f>
        <v>0</v>
      </c>
      <c r="I823" s="78" t="n">
        <f aca="false">Retirement_Dist_01!$J823</f>
        <v>0</v>
      </c>
      <c r="J823" s="78" t="n">
        <f aca="false">Retirement_Dist_02!$J823</f>
        <v>0</v>
      </c>
      <c r="K823" s="78" t="n">
        <f aca="true">IF(AND(OR($B823&gt;Input!$C$31,$B823&gt;Input!$G$31),OR($B823&lt;Input!$C$25,$B823&lt;Input!$G$25)),(-1)*PMT(Input!$C$18/(100*12),(OFFSET($A$4, MAX( MATCH(Input!$C$25,$B$4:$B$1004,1), MATCH(Input!$G$25,$B$4:$B$1004,1)),0,1,1) - OFFSET($A$4, MIN( MATCH(Input!$C$31,$B$4:$B$1004,1), MATCH(Input!$G$31,$B$4:$B$1004,1)),0,1,1)),$AD$4,0,1),0)</f>
        <v>0</v>
      </c>
      <c r="L823" s="78" t="n">
        <f aca="false">IF(AND(($B823&lt;Input!$C$31),($B823&lt;Input!$G$31)),($G823+$H823+$I823+$J823),($G823+$H823+$I823+$J823+$K823))</f>
        <v>0</v>
      </c>
      <c r="M823" s="78" t="n">
        <f aca="false">Mortgage!$L823</f>
        <v>0</v>
      </c>
      <c r="N823" s="78" t="n">
        <f aca="false">$L823+$M823</f>
        <v>0</v>
      </c>
      <c r="O823" s="78" t="n">
        <f aca="false">IF(AND(($B823&lt;Input!$C$31),($B823&lt;Input!$G$31)),Expenses!$D823,(-1)*$N823)</f>
        <v>-0</v>
      </c>
      <c r="P823" s="78" t="n">
        <f aca="false">Childcare!$D823</f>
        <v>0</v>
      </c>
      <c r="Q823" s="78" t="n">
        <f aca="false">Loan_01!$E823</f>
        <v>0</v>
      </c>
      <c r="R823" s="78" t="n">
        <f aca="false">Loan_02!$E823</f>
        <v>0</v>
      </c>
      <c r="S823" s="78" t="n">
        <f aca="false">(-1)*SUM(Roth_01!$D823+Roth_02!$D823+IRA_01!$D823+IRA_02!$D823+Invest_01!$D823+Invest_02!$D823)</f>
        <v>-0</v>
      </c>
      <c r="T823" s="78" t="n">
        <f aca="false">(-1)*(IF(($B823&gt;Input!$O$24),0,Input!$O$30)+IF(($B823&gt;Input!$O$31),0,Input!$O$37)+IF(($B823&gt;Input!$O$38),0,Input!$O$44))</f>
        <v>-0</v>
      </c>
      <c r="U823" s="78" t="n">
        <f aca="false">IF(($AB822*(Input!$C$16/100)&gt;0),0,($AB822*(Input!$C$16/100)))</f>
        <v>0</v>
      </c>
      <c r="V823" s="78"/>
      <c r="W823" s="78" t="n">
        <f aca="false">IF(($N823+$O823+$P823+$Q823+$R823+$S823+$T823+$U823)&lt;0,($N823+$O823+$P823+$Q823+$R823+$S823+$T823+$U823),0)</f>
        <v>0</v>
      </c>
      <c r="X823" s="78"/>
      <c r="Y823" s="78" t="n">
        <f aca="false">IF(($N823+$O823+$P823+$Q823+$R823+$S823+$T823+$U823)&gt;=0,($N823+$O823+$P823+$Q823+$R823+$S823+$T823+$U823),0)</f>
        <v>0</v>
      </c>
      <c r="AA823" s="78" t="n">
        <f aca="false">IF(AND((($AB822+$W822-$U822)&lt;0),($Y823&gt;0)),($AA822-$K823)*(1+Input!$C$18/(12*100)),($AA822+$Y823-$K823)*(1+Input!$C$18/(12*100)))</f>
        <v>2.41702104838247E-009</v>
      </c>
      <c r="AB823" s="78" t="n">
        <f aca="false">IF(AND((($AB822+$W822-$U822)&lt;0),($Y823&gt;=0)),($AB822+$W822-$U822+$Y823)*(1+Input!$C$15/(12*100)),0)</f>
        <v>0</v>
      </c>
    </row>
    <row r="824" customFormat="false" ht="12.8" hidden="false" customHeight="false" outlineLevel="0" collapsed="false">
      <c r="A824" s="76" t="n">
        <v>820</v>
      </c>
      <c r="B824" s="77" t="n">
        <f aca="false">EOMONTH(Input!$C$7,A824)</f>
        <v>67876</v>
      </c>
      <c r="D824" s="76" t="n">
        <f aca="false">DATEDIF(Input!$C$23,$B824,"Y")</f>
        <v>108</v>
      </c>
      <c r="E824" s="76" t="n">
        <f aca="false">DATEDIF(Input!$G$23,$B824,"Y")</f>
        <v>108</v>
      </c>
      <c r="G824" s="78" t="n">
        <f aca="false">Salary_01!$L824</f>
        <v>0</v>
      </c>
      <c r="H824" s="78" t="n">
        <f aca="false">Salary_02!$L824</f>
        <v>0</v>
      </c>
      <c r="I824" s="78" t="n">
        <f aca="false">Retirement_Dist_01!$J824</f>
        <v>0</v>
      </c>
      <c r="J824" s="78" t="n">
        <f aca="false">Retirement_Dist_02!$J824</f>
        <v>0</v>
      </c>
      <c r="K824" s="78" t="n">
        <f aca="true">IF(AND(OR($B824&gt;Input!$C$31,$B824&gt;Input!$G$31),OR($B824&lt;Input!$C$25,$B824&lt;Input!$G$25)),(-1)*PMT(Input!$C$18/(100*12),(OFFSET($A$4, MAX( MATCH(Input!$C$25,$B$4:$B$1004,1), MATCH(Input!$G$25,$B$4:$B$1004,1)),0,1,1) - OFFSET($A$4, MIN( MATCH(Input!$C$31,$B$4:$B$1004,1), MATCH(Input!$G$31,$B$4:$B$1004,1)),0,1,1)),$AD$4,0,1),0)</f>
        <v>0</v>
      </c>
      <c r="L824" s="78" t="n">
        <f aca="false">IF(AND(($B824&lt;Input!$C$31),($B824&lt;Input!$G$31)),($G824+$H824+$I824+$J824),($G824+$H824+$I824+$J824+$K824))</f>
        <v>0</v>
      </c>
      <c r="M824" s="78" t="n">
        <f aca="false">Mortgage!$L824</f>
        <v>0</v>
      </c>
      <c r="N824" s="78" t="n">
        <f aca="false">$L824+$M824</f>
        <v>0</v>
      </c>
      <c r="O824" s="78" t="n">
        <f aca="false">IF(AND(($B824&lt;Input!$C$31),($B824&lt;Input!$G$31)),Expenses!$D824,(-1)*$N824)</f>
        <v>-0</v>
      </c>
      <c r="P824" s="78" t="n">
        <f aca="false">Childcare!$D824</f>
        <v>0</v>
      </c>
      <c r="Q824" s="78" t="n">
        <f aca="false">Loan_01!$E824</f>
        <v>0</v>
      </c>
      <c r="R824" s="78" t="n">
        <f aca="false">Loan_02!$E824</f>
        <v>0</v>
      </c>
      <c r="S824" s="78" t="n">
        <f aca="false">(-1)*SUM(Roth_01!$D824+Roth_02!$D824+IRA_01!$D824+IRA_02!$D824+Invest_01!$D824+Invest_02!$D824)</f>
        <v>-0</v>
      </c>
      <c r="T824" s="78" t="n">
        <f aca="false">(-1)*(IF(($B824&gt;Input!$O$24),0,Input!$O$30)+IF(($B824&gt;Input!$O$31),0,Input!$O$37)+IF(($B824&gt;Input!$O$38),0,Input!$O$44))</f>
        <v>-0</v>
      </c>
      <c r="U824" s="78" t="n">
        <f aca="false">IF(($AB823*(Input!$C$16/100)&gt;0),0,($AB823*(Input!$C$16/100)))</f>
        <v>0</v>
      </c>
      <c r="V824" s="78"/>
      <c r="W824" s="78" t="n">
        <f aca="false">IF(($N824+$O824+$P824+$Q824+$R824+$S824+$T824+$U824)&lt;0,($N824+$O824+$P824+$Q824+$R824+$S824+$T824+$U824),0)</f>
        <v>0</v>
      </c>
      <c r="X824" s="78"/>
      <c r="Y824" s="78" t="n">
        <f aca="false">IF(($N824+$O824+$P824+$Q824+$R824+$S824+$T824+$U824)&gt;=0,($N824+$O824+$P824+$Q824+$R824+$S824+$T824+$U824),0)</f>
        <v>0</v>
      </c>
      <c r="AA824" s="78" t="n">
        <f aca="false">IF(AND((($AB823+$W823-$U823)&lt;0),($Y824&gt;0)),($AA823-$K824)*(1+Input!$C$18/(12*100)),($AA823+$Y824-$K824)*(1+Input!$C$18/(12*100)))</f>
        <v>2.41712175759282E-009</v>
      </c>
      <c r="AB824" s="78" t="n">
        <f aca="false">IF(AND((($AB823+$W823-$U823)&lt;0),($Y824&gt;=0)),($AB823+$W823-$U823+$Y824)*(1+Input!$C$15/(12*100)),0)</f>
        <v>0</v>
      </c>
    </row>
    <row r="825" customFormat="false" ht="12.8" hidden="false" customHeight="false" outlineLevel="0" collapsed="false">
      <c r="A825" s="76" t="n">
        <v>821</v>
      </c>
      <c r="B825" s="77" t="n">
        <f aca="false">EOMONTH(Input!$C$7,A825)</f>
        <v>67906</v>
      </c>
      <c r="D825" s="76" t="n">
        <f aca="false">DATEDIF(Input!$C$23,$B825,"Y")</f>
        <v>108</v>
      </c>
      <c r="E825" s="76" t="n">
        <f aca="false">DATEDIF(Input!$G$23,$B825,"Y")</f>
        <v>108</v>
      </c>
      <c r="G825" s="78" t="n">
        <f aca="false">Salary_01!$L825</f>
        <v>0</v>
      </c>
      <c r="H825" s="78" t="n">
        <f aca="false">Salary_02!$L825</f>
        <v>0</v>
      </c>
      <c r="I825" s="78" t="n">
        <f aca="false">Retirement_Dist_01!$J825</f>
        <v>0</v>
      </c>
      <c r="J825" s="78" t="n">
        <f aca="false">Retirement_Dist_02!$J825</f>
        <v>0</v>
      </c>
      <c r="K825" s="78" t="n">
        <f aca="true">IF(AND(OR($B825&gt;Input!$C$31,$B825&gt;Input!$G$31),OR($B825&lt;Input!$C$25,$B825&lt;Input!$G$25)),(-1)*PMT(Input!$C$18/(100*12),(OFFSET($A$4, MAX( MATCH(Input!$C$25,$B$4:$B$1004,1), MATCH(Input!$G$25,$B$4:$B$1004,1)),0,1,1) - OFFSET($A$4, MIN( MATCH(Input!$C$31,$B$4:$B$1004,1), MATCH(Input!$G$31,$B$4:$B$1004,1)),0,1,1)),$AD$4,0,1),0)</f>
        <v>0</v>
      </c>
      <c r="L825" s="78" t="n">
        <f aca="false">IF(AND(($B825&lt;Input!$C$31),($B825&lt;Input!$G$31)),($G825+$H825+$I825+$J825),($G825+$H825+$I825+$J825+$K825))</f>
        <v>0</v>
      </c>
      <c r="M825" s="78" t="n">
        <f aca="false">Mortgage!$L825</f>
        <v>0</v>
      </c>
      <c r="N825" s="78" t="n">
        <f aca="false">$L825+$M825</f>
        <v>0</v>
      </c>
      <c r="O825" s="78" t="n">
        <f aca="false">IF(AND(($B825&lt;Input!$C$31),($B825&lt;Input!$G$31)),Expenses!$D825,(-1)*$N825)</f>
        <v>-0</v>
      </c>
      <c r="P825" s="78" t="n">
        <f aca="false">Childcare!$D825</f>
        <v>0</v>
      </c>
      <c r="Q825" s="78" t="n">
        <f aca="false">Loan_01!$E825</f>
        <v>0</v>
      </c>
      <c r="R825" s="78" t="n">
        <f aca="false">Loan_02!$E825</f>
        <v>0</v>
      </c>
      <c r="S825" s="78" t="n">
        <f aca="false">(-1)*SUM(Roth_01!$D825+Roth_02!$D825+IRA_01!$D825+IRA_02!$D825+Invest_01!$D825+Invest_02!$D825)</f>
        <v>-0</v>
      </c>
      <c r="T825" s="78" t="n">
        <f aca="false">(-1)*(IF(($B825&gt;Input!$O$24),0,Input!$O$30)+IF(($B825&gt;Input!$O$31),0,Input!$O$37)+IF(($B825&gt;Input!$O$38),0,Input!$O$44))</f>
        <v>-0</v>
      </c>
      <c r="U825" s="78" t="n">
        <f aca="false">IF(($AB824*(Input!$C$16/100)&gt;0),0,($AB824*(Input!$C$16/100)))</f>
        <v>0</v>
      </c>
      <c r="V825" s="78"/>
      <c r="W825" s="78" t="n">
        <f aca="false">IF(($N825+$O825+$P825+$Q825+$R825+$S825+$T825+$U825)&lt;0,($N825+$O825+$P825+$Q825+$R825+$S825+$T825+$U825),0)</f>
        <v>0</v>
      </c>
      <c r="X825" s="78"/>
      <c r="Y825" s="78" t="n">
        <f aca="false">IF(($N825+$O825+$P825+$Q825+$R825+$S825+$T825+$U825)&gt;=0,($N825+$O825+$P825+$Q825+$R825+$S825+$T825+$U825),0)</f>
        <v>0</v>
      </c>
      <c r="AA825" s="78" t="n">
        <f aca="false">IF(AND((($AB824+$W824-$U824)&lt;0),($Y825&gt;0)),($AA824-$K825)*(1+Input!$C$18/(12*100)),($AA824+$Y825-$K825)*(1+Input!$C$18/(12*100)))</f>
        <v>2.41722247099938E-009</v>
      </c>
      <c r="AB825" s="78" t="n">
        <f aca="false">IF(AND((($AB824+$W824-$U824)&lt;0),($Y825&gt;=0)),($AB824+$W824-$U824+$Y825)*(1+Input!$C$15/(12*100)),0)</f>
        <v>0</v>
      </c>
    </row>
    <row r="826" customFormat="false" ht="12.8" hidden="false" customHeight="false" outlineLevel="0" collapsed="false">
      <c r="A826" s="76" t="n">
        <v>822</v>
      </c>
      <c r="B826" s="77" t="n">
        <f aca="false">EOMONTH(Input!$C$7,A826)</f>
        <v>67937</v>
      </c>
      <c r="D826" s="76" t="n">
        <f aca="false">DATEDIF(Input!$C$23,$B826,"Y")</f>
        <v>108</v>
      </c>
      <c r="E826" s="76" t="n">
        <f aca="false">DATEDIF(Input!$G$23,$B826,"Y")</f>
        <v>108</v>
      </c>
      <c r="G826" s="78" t="n">
        <f aca="false">Salary_01!$L826</f>
        <v>0</v>
      </c>
      <c r="H826" s="78" t="n">
        <f aca="false">Salary_02!$L826</f>
        <v>0</v>
      </c>
      <c r="I826" s="78" t="n">
        <f aca="false">Retirement_Dist_01!$J826</f>
        <v>0</v>
      </c>
      <c r="J826" s="78" t="n">
        <f aca="false">Retirement_Dist_02!$J826</f>
        <v>0</v>
      </c>
      <c r="K826" s="78" t="n">
        <f aca="true">IF(AND(OR($B826&gt;Input!$C$31,$B826&gt;Input!$G$31),OR($B826&lt;Input!$C$25,$B826&lt;Input!$G$25)),(-1)*PMT(Input!$C$18/(100*12),(OFFSET($A$4, MAX( MATCH(Input!$C$25,$B$4:$B$1004,1), MATCH(Input!$G$25,$B$4:$B$1004,1)),0,1,1) - OFFSET($A$4, MIN( MATCH(Input!$C$31,$B$4:$B$1004,1), MATCH(Input!$G$31,$B$4:$B$1004,1)),0,1,1)),$AD$4,0,1),0)</f>
        <v>0</v>
      </c>
      <c r="L826" s="78" t="n">
        <f aca="false">IF(AND(($B826&lt;Input!$C$31),($B826&lt;Input!$G$31)),($G826+$H826+$I826+$J826),($G826+$H826+$I826+$J826+$K826))</f>
        <v>0</v>
      </c>
      <c r="M826" s="78" t="n">
        <f aca="false">Mortgage!$L826</f>
        <v>0</v>
      </c>
      <c r="N826" s="78" t="n">
        <f aca="false">$L826+$M826</f>
        <v>0</v>
      </c>
      <c r="O826" s="78" t="n">
        <f aca="false">IF(AND(($B826&lt;Input!$C$31),($B826&lt;Input!$G$31)),Expenses!$D826,(-1)*$N826)</f>
        <v>-0</v>
      </c>
      <c r="P826" s="78" t="n">
        <f aca="false">Childcare!$D826</f>
        <v>0</v>
      </c>
      <c r="Q826" s="78" t="n">
        <f aca="false">Loan_01!$E826</f>
        <v>0</v>
      </c>
      <c r="R826" s="78" t="n">
        <f aca="false">Loan_02!$E826</f>
        <v>0</v>
      </c>
      <c r="S826" s="78" t="n">
        <f aca="false">(-1)*SUM(Roth_01!$D826+Roth_02!$D826+IRA_01!$D826+IRA_02!$D826+Invest_01!$D826+Invest_02!$D826)</f>
        <v>-0</v>
      </c>
      <c r="T826" s="78" t="n">
        <f aca="false">(-1)*(IF(($B826&gt;Input!$O$24),0,Input!$O$30)+IF(($B826&gt;Input!$O$31),0,Input!$O$37)+IF(($B826&gt;Input!$O$38),0,Input!$O$44))</f>
        <v>-0</v>
      </c>
      <c r="U826" s="78" t="n">
        <f aca="false">IF(($AB825*(Input!$C$16/100)&gt;0),0,($AB825*(Input!$C$16/100)))</f>
        <v>0</v>
      </c>
      <c r="V826" s="78"/>
      <c r="W826" s="78" t="n">
        <f aca="false">IF(($N826+$O826+$P826+$Q826+$R826+$S826+$T826+$U826)&lt;0,($N826+$O826+$P826+$Q826+$R826+$S826+$T826+$U826),0)</f>
        <v>0</v>
      </c>
      <c r="X826" s="78"/>
      <c r="Y826" s="78" t="n">
        <f aca="false">IF(($N826+$O826+$P826+$Q826+$R826+$S826+$T826+$U826)&gt;=0,($N826+$O826+$P826+$Q826+$R826+$S826+$T826+$U826),0)</f>
        <v>0</v>
      </c>
      <c r="AA826" s="78" t="n">
        <f aca="false">IF(AND((($AB825+$W825-$U825)&lt;0),($Y826&gt;0)),($AA825-$K826)*(1+Input!$C$18/(12*100)),($AA825+$Y826-$K826)*(1+Input!$C$18/(12*100)))</f>
        <v>2.41732318860234E-009</v>
      </c>
      <c r="AB826" s="78" t="n">
        <f aca="false">IF(AND((($AB825+$W825-$U825)&lt;0),($Y826&gt;=0)),($AB825+$W825-$U825+$Y826)*(1+Input!$C$15/(12*100)),0)</f>
        <v>0</v>
      </c>
    </row>
    <row r="827" customFormat="false" ht="12.8" hidden="false" customHeight="false" outlineLevel="0" collapsed="false">
      <c r="A827" s="76" t="n">
        <v>823</v>
      </c>
      <c r="B827" s="77" t="n">
        <f aca="false">EOMONTH(Input!$C$7,A827)</f>
        <v>67968</v>
      </c>
      <c r="D827" s="76" t="n">
        <f aca="false">DATEDIF(Input!$C$23,$B827,"Y")</f>
        <v>108</v>
      </c>
      <c r="E827" s="76" t="n">
        <f aca="false">DATEDIF(Input!$G$23,$B827,"Y")</f>
        <v>108</v>
      </c>
      <c r="G827" s="78" t="n">
        <f aca="false">Salary_01!$L827</f>
        <v>0</v>
      </c>
      <c r="H827" s="78" t="n">
        <f aca="false">Salary_02!$L827</f>
        <v>0</v>
      </c>
      <c r="I827" s="78" t="n">
        <f aca="false">Retirement_Dist_01!$J827</f>
        <v>0</v>
      </c>
      <c r="J827" s="78" t="n">
        <f aca="false">Retirement_Dist_02!$J827</f>
        <v>0</v>
      </c>
      <c r="K827" s="78" t="n">
        <f aca="true">IF(AND(OR($B827&gt;Input!$C$31,$B827&gt;Input!$G$31),OR($B827&lt;Input!$C$25,$B827&lt;Input!$G$25)),(-1)*PMT(Input!$C$18/(100*12),(OFFSET($A$4, MAX( MATCH(Input!$C$25,$B$4:$B$1004,1), MATCH(Input!$G$25,$B$4:$B$1004,1)),0,1,1) - OFFSET($A$4, MIN( MATCH(Input!$C$31,$B$4:$B$1004,1), MATCH(Input!$G$31,$B$4:$B$1004,1)),0,1,1)),$AD$4,0,1),0)</f>
        <v>0</v>
      </c>
      <c r="L827" s="78" t="n">
        <f aca="false">IF(AND(($B827&lt;Input!$C$31),($B827&lt;Input!$G$31)),($G827+$H827+$I827+$J827),($G827+$H827+$I827+$J827+$K827))</f>
        <v>0</v>
      </c>
      <c r="M827" s="78" t="n">
        <f aca="false">Mortgage!$L827</f>
        <v>0</v>
      </c>
      <c r="N827" s="78" t="n">
        <f aca="false">$L827+$M827</f>
        <v>0</v>
      </c>
      <c r="O827" s="78" t="n">
        <f aca="false">IF(AND(($B827&lt;Input!$C$31),($B827&lt;Input!$G$31)),Expenses!$D827,(-1)*$N827)</f>
        <v>-0</v>
      </c>
      <c r="P827" s="78" t="n">
        <f aca="false">Childcare!$D827</f>
        <v>0</v>
      </c>
      <c r="Q827" s="78" t="n">
        <f aca="false">Loan_01!$E827</f>
        <v>0</v>
      </c>
      <c r="R827" s="78" t="n">
        <f aca="false">Loan_02!$E827</f>
        <v>0</v>
      </c>
      <c r="S827" s="78" t="n">
        <f aca="false">(-1)*SUM(Roth_01!$D827+Roth_02!$D827+IRA_01!$D827+IRA_02!$D827+Invest_01!$D827+Invest_02!$D827)</f>
        <v>-0</v>
      </c>
      <c r="T827" s="78" t="n">
        <f aca="false">(-1)*(IF(($B827&gt;Input!$O$24),0,Input!$O$30)+IF(($B827&gt;Input!$O$31),0,Input!$O$37)+IF(($B827&gt;Input!$O$38),0,Input!$O$44))</f>
        <v>-0</v>
      </c>
      <c r="U827" s="78" t="n">
        <f aca="false">IF(($AB826*(Input!$C$16/100)&gt;0),0,($AB826*(Input!$C$16/100)))</f>
        <v>0</v>
      </c>
      <c r="V827" s="78"/>
      <c r="W827" s="78" t="n">
        <f aca="false">IF(($N827+$O827+$P827+$Q827+$R827+$S827+$T827+$U827)&lt;0,($N827+$O827+$P827+$Q827+$R827+$S827+$T827+$U827),0)</f>
        <v>0</v>
      </c>
      <c r="X827" s="78"/>
      <c r="Y827" s="78" t="n">
        <f aca="false">IF(($N827+$O827+$P827+$Q827+$R827+$S827+$T827+$U827)&gt;=0,($N827+$O827+$P827+$Q827+$R827+$S827+$T827+$U827),0)</f>
        <v>0</v>
      </c>
      <c r="AA827" s="78" t="n">
        <f aca="false">IF(AND((($AB826+$W826-$U826)&lt;0),($Y827&gt;0)),($AA826-$K827)*(1+Input!$C$18/(12*100)),($AA826+$Y827-$K827)*(1+Input!$C$18/(12*100)))</f>
        <v>2.41742391040187E-009</v>
      </c>
      <c r="AB827" s="78" t="n">
        <f aca="false">IF(AND((($AB826+$W826-$U826)&lt;0),($Y827&gt;=0)),($AB826+$W826-$U826+$Y827)*(1+Input!$C$15/(12*100)),0)</f>
        <v>0</v>
      </c>
    </row>
    <row r="828" customFormat="false" ht="12.8" hidden="false" customHeight="false" outlineLevel="0" collapsed="false">
      <c r="A828" s="76" t="n">
        <v>824</v>
      </c>
      <c r="B828" s="77" t="n">
        <f aca="false">EOMONTH(Input!$C$7,A828)</f>
        <v>67996</v>
      </c>
      <c r="D828" s="76" t="n">
        <f aca="false">DATEDIF(Input!$C$23,$B828,"Y")</f>
        <v>108</v>
      </c>
      <c r="E828" s="76" t="n">
        <f aca="false">DATEDIF(Input!$G$23,$B828,"Y")</f>
        <v>108</v>
      </c>
      <c r="G828" s="78" t="n">
        <f aca="false">Salary_01!$L828</f>
        <v>0</v>
      </c>
      <c r="H828" s="78" t="n">
        <f aca="false">Salary_02!$L828</f>
        <v>0</v>
      </c>
      <c r="I828" s="78" t="n">
        <f aca="false">Retirement_Dist_01!$J828</f>
        <v>0</v>
      </c>
      <c r="J828" s="78" t="n">
        <f aca="false">Retirement_Dist_02!$J828</f>
        <v>0</v>
      </c>
      <c r="K828" s="78" t="n">
        <f aca="true">IF(AND(OR($B828&gt;Input!$C$31,$B828&gt;Input!$G$31),OR($B828&lt;Input!$C$25,$B828&lt;Input!$G$25)),(-1)*PMT(Input!$C$18/(100*12),(OFFSET($A$4, MAX( MATCH(Input!$C$25,$B$4:$B$1004,1), MATCH(Input!$G$25,$B$4:$B$1004,1)),0,1,1) - OFFSET($A$4, MIN( MATCH(Input!$C$31,$B$4:$B$1004,1), MATCH(Input!$G$31,$B$4:$B$1004,1)),0,1,1)),$AD$4,0,1),0)</f>
        <v>0</v>
      </c>
      <c r="L828" s="78" t="n">
        <f aca="false">IF(AND(($B828&lt;Input!$C$31),($B828&lt;Input!$G$31)),($G828+$H828+$I828+$J828),($G828+$H828+$I828+$J828+$K828))</f>
        <v>0</v>
      </c>
      <c r="M828" s="78" t="n">
        <f aca="false">Mortgage!$L828</f>
        <v>0</v>
      </c>
      <c r="N828" s="78" t="n">
        <f aca="false">$L828+$M828</f>
        <v>0</v>
      </c>
      <c r="O828" s="78" t="n">
        <f aca="false">IF(AND(($B828&lt;Input!$C$31),($B828&lt;Input!$G$31)),Expenses!$D828,(-1)*$N828)</f>
        <v>-0</v>
      </c>
      <c r="P828" s="78" t="n">
        <f aca="false">Childcare!$D828</f>
        <v>0</v>
      </c>
      <c r="Q828" s="78" t="n">
        <f aca="false">Loan_01!$E828</f>
        <v>0</v>
      </c>
      <c r="R828" s="78" t="n">
        <f aca="false">Loan_02!$E828</f>
        <v>0</v>
      </c>
      <c r="S828" s="78" t="n">
        <f aca="false">(-1)*SUM(Roth_01!$D828+Roth_02!$D828+IRA_01!$D828+IRA_02!$D828+Invest_01!$D828+Invest_02!$D828)</f>
        <v>-0</v>
      </c>
      <c r="T828" s="78" t="n">
        <f aca="false">(-1)*(IF(($B828&gt;Input!$O$24),0,Input!$O$30)+IF(($B828&gt;Input!$O$31),0,Input!$O$37)+IF(($B828&gt;Input!$O$38),0,Input!$O$44))</f>
        <v>-0</v>
      </c>
      <c r="U828" s="78" t="n">
        <f aca="false">IF(($AB827*(Input!$C$16/100)&gt;0),0,($AB827*(Input!$C$16/100)))</f>
        <v>0</v>
      </c>
      <c r="V828" s="78"/>
      <c r="W828" s="78" t="n">
        <f aca="false">IF(($N828+$O828+$P828+$Q828+$R828+$S828+$T828+$U828)&lt;0,($N828+$O828+$P828+$Q828+$R828+$S828+$T828+$U828),0)</f>
        <v>0</v>
      </c>
      <c r="X828" s="78"/>
      <c r="Y828" s="78" t="n">
        <f aca="false">IF(($N828+$O828+$P828+$Q828+$R828+$S828+$T828+$U828)&gt;=0,($N828+$O828+$P828+$Q828+$R828+$S828+$T828+$U828),0)</f>
        <v>0</v>
      </c>
      <c r="AA828" s="78" t="n">
        <f aca="false">IF(AND((($AB827+$W827-$U827)&lt;0),($Y828&gt;0)),($AA827-$K828)*(1+Input!$C$18/(12*100)),($AA827+$Y828-$K828)*(1+Input!$C$18/(12*100)))</f>
        <v>2.41752463639813E-009</v>
      </c>
      <c r="AB828" s="78" t="n">
        <f aca="false">IF(AND((($AB827+$W827-$U827)&lt;0),($Y828&gt;=0)),($AB827+$W827-$U827+$Y828)*(1+Input!$C$15/(12*100)),0)</f>
        <v>0</v>
      </c>
    </row>
    <row r="829" customFormat="false" ht="12.8" hidden="false" customHeight="false" outlineLevel="0" collapsed="false">
      <c r="A829" s="76" t="n">
        <v>825</v>
      </c>
      <c r="B829" s="77" t="n">
        <f aca="false">EOMONTH(Input!$C$7,A829)</f>
        <v>68027</v>
      </c>
      <c r="D829" s="76" t="n">
        <f aca="false">DATEDIF(Input!$C$23,$B829,"Y")</f>
        <v>108</v>
      </c>
      <c r="E829" s="76" t="n">
        <f aca="false">DATEDIF(Input!$G$23,$B829,"Y")</f>
        <v>108</v>
      </c>
      <c r="G829" s="78" t="n">
        <f aca="false">Salary_01!$L829</f>
        <v>0</v>
      </c>
      <c r="H829" s="78" t="n">
        <f aca="false">Salary_02!$L829</f>
        <v>0</v>
      </c>
      <c r="I829" s="78" t="n">
        <f aca="false">Retirement_Dist_01!$J829</f>
        <v>0</v>
      </c>
      <c r="J829" s="78" t="n">
        <f aca="false">Retirement_Dist_02!$J829</f>
        <v>0</v>
      </c>
      <c r="K829" s="78" t="n">
        <f aca="true">IF(AND(OR($B829&gt;Input!$C$31,$B829&gt;Input!$G$31),OR($B829&lt;Input!$C$25,$B829&lt;Input!$G$25)),(-1)*PMT(Input!$C$18/(100*12),(OFFSET($A$4, MAX( MATCH(Input!$C$25,$B$4:$B$1004,1), MATCH(Input!$G$25,$B$4:$B$1004,1)),0,1,1) - OFFSET($A$4, MIN( MATCH(Input!$C$31,$B$4:$B$1004,1), MATCH(Input!$G$31,$B$4:$B$1004,1)),0,1,1)),$AD$4,0,1),0)</f>
        <v>0</v>
      </c>
      <c r="L829" s="78" t="n">
        <f aca="false">IF(AND(($B829&lt;Input!$C$31),($B829&lt;Input!$G$31)),($G829+$H829+$I829+$J829),($G829+$H829+$I829+$J829+$K829))</f>
        <v>0</v>
      </c>
      <c r="M829" s="78" t="n">
        <f aca="false">Mortgage!$L829</f>
        <v>0</v>
      </c>
      <c r="N829" s="78" t="n">
        <f aca="false">$L829+$M829</f>
        <v>0</v>
      </c>
      <c r="O829" s="78" t="n">
        <f aca="false">IF(AND(($B829&lt;Input!$C$31),($B829&lt;Input!$G$31)),Expenses!$D829,(-1)*$N829)</f>
        <v>-0</v>
      </c>
      <c r="P829" s="78" t="n">
        <f aca="false">Childcare!$D829</f>
        <v>0</v>
      </c>
      <c r="Q829" s="78" t="n">
        <f aca="false">Loan_01!$E829</f>
        <v>0</v>
      </c>
      <c r="R829" s="78" t="n">
        <f aca="false">Loan_02!$E829</f>
        <v>0</v>
      </c>
      <c r="S829" s="78" t="n">
        <f aca="false">(-1)*SUM(Roth_01!$D829+Roth_02!$D829+IRA_01!$D829+IRA_02!$D829+Invest_01!$D829+Invest_02!$D829)</f>
        <v>-0</v>
      </c>
      <c r="T829" s="78" t="n">
        <f aca="false">(-1)*(IF(($B829&gt;Input!$O$24),0,Input!$O$30)+IF(($B829&gt;Input!$O$31),0,Input!$O$37)+IF(($B829&gt;Input!$O$38),0,Input!$O$44))</f>
        <v>-0</v>
      </c>
      <c r="U829" s="78" t="n">
        <f aca="false">IF(($AB828*(Input!$C$16/100)&gt;0),0,($AB828*(Input!$C$16/100)))</f>
        <v>0</v>
      </c>
      <c r="V829" s="78"/>
      <c r="W829" s="78" t="n">
        <f aca="false">IF(($N829+$O829+$P829+$Q829+$R829+$S829+$T829+$U829)&lt;0,($N829+$O829+$P829+$Q829+$R829+$S829+$T829+$U829),0)</f>
        <v>0</v>
      </c>
      <c r="X829" s="78"/>
      <c r="Y829" s="78" t="n">
        <f aca="false">IF(($N829+$O829+$P829+$Q829+$R829+$S829+$T829+$U829)&gt;=0,($N829+$O829+$P829+$Q829+$R829+$S829+$T829+$U829),0)</f>
        <v>0</v>
      </c>
      <c r="AA829" s="78" t="n">
        <f aca="false">IF(AND((($AB828+$W828-$U828)&lt;0),($Y829&gt;0)),($AA828-$K829)*(1+Input!$C$18/(12*100)),($AA828+$Y829-$K829)*(1+Input!$C$18/(12*100)))</f>
        <v>2.41762536659132E-009</v>
      </c>
      <c r="AB829" s="78" t="n">
        <f aca="false">IF(AND((($AB828+$W828-$U828)&lt;0),($Y829&gt;=0)),($AB828+$W828-$U828+$Y829)*(1+Input!$C$15/(12*100)),0)</f>
        <v>0</v>
      </c>
    </row>
    <row r="830" customFormat="false" ht="12.8" hidden="false" customHeight="false" outlineLevel="0" collapsed="false">
      <c r="A830" s="76" t="n">
        <v>826</v>
      </c>
      <c r="B830" s="77" t="n">
        <f aca="false">EOMONTH(Input!$C$7,A830)</f>
        <v>68057</v>
      </c>
      <c r="D830" s="76" t="n">
        <f aca="false">DATEDIF(Input!$C$23,$B830,"Y")</f>
        <v>108</v>
      </c>
      <c r="E830" s="76" t="n">
        <f aca="false">DATEDIF(Input!$G$23,$B830,"Y")</f>
        <v>108</v>
      </c>
      <c r="G830" s="78" t="n">
        <f aca="false">Salary_01!$L830</f>
        <v>0</v>
      </c>
      <c r="H830" s="78" t="n">
        <f aca="false">Salary_02!$L830</f>
        <v>0</v>
      </c>
      <c r="I830" s="78" t="n">
        <f aca="false">Retirement_Dist_01!$J830</f>
        <v>0</v>
      </c>
      <c r="J830" s="78" t="n">
        <f aca="false">Retirement_Dist_02!$J830</f>
        <v>0</v>
      </c>
      <c r="K830" s="78" t="n">
        <f aca="true">IF(AND(OR($B830&gt;Input!$C$31,$B830&gt;Input!$G$31),OR($B830&lt;Input!$C$25,$B830&lt;Input!$G$25)),(-1)*PMT(Input!$C$18/(100*12),(OFFSET($A$4, MAX( MATCH(Input!$C$25,$B$4:$B$1004,1), MATCH(Input!$G$25,$B$4:$B$1004,1)),0,1,1) - OFFSET($A$4, MIN( MATCH(Input!$C$31,$B$4:$B$1004,1), MATCH(Input!$G$31,$B$4:$B$1004,1)),0,1,1)),$AD$4,0,1),0)</f>
        <v>0</v>
      </c>
      <c r="L830" s="78" t="n">
        <f aca="false">IF(AND(($B830&lt;Input!$C$31),($B830&lt;Input!$G$31)),($G830+$H830+$I830+$J830),($G830+$H830+$I830+$J830+$K830))</f>
        <v>0</v>
      </c>
      <c r="M830" s="78" t="n">
        <f aca="false">Mortgage!$L830</f>
        <v>0</v>
      </c>
      <c r="N830" s="78" t="n">
        <f aca="false">$L830+$M830</f>
        <v>0</v>
      </c>
      <c r="O830" s="78" t="n">
        <f aca="false">IF(AND(($B830&lt;Input!$C$31),($B830&lt;Input!$G$31)),Expenses!$D830,(-1)*$N830)</f>
        <v>-0</v>
      </c>
      <c r="P830" s="78" t="n">
        <f aca="false">Childcare!$D830</f>
        <v>0</v>
      </c>
      <c r="Q830" s="78" t="n">
        <f aca="false">Loan_01!$E830</f>
        <v>0</v>
      </c>
      <c r="R830" s="78" t="n">
        <f aca="false">Loan_02!$E830</f>
        <v>0</v>
      </c>
      <c r="S830" s="78" t="n">
        <f aca="false">(-1)*SUM(Roth_01!$D830+Roth_02!$D830+IRA_01!$D830+IRA_02!$D830+Invest_01!$D830+Invest_02!$D830)</f>
        <v>-0</v>
      </c>
      <c r="T830" s="78" t="n">
        <f aca="false">(-1)*(IF(($B830&gt;Input!$O$24),0,Input!$O$30)+IF(($B830&gt;Input!$O$31),0,Input!$O$37)+IF(($B830&gt;Input!$O$38),0,Input!$O$44))</f>
        <v>-0</v>
      </c>
      <c r="U830" s="78" t="n">
        <f aca="false">IF(($AB829*(Input!$C$16/100)&gt;0),0,($AB829*(Input!$C$16/100)))</f>
        <v>0</v>
      </c>
      <c r="V830" s="78"/>
      <c r="W830" s="78" t="n">
        <f aca="false">IF(($N830+$O830+$P830+$Q830+$R830+$S830+$T830+$U830)&lt;0,($N830+$O830+$P830+$Q830+$R830+$S830+$T830+$U830),0)</f>
        <v>0</v>
      </c>
      <c r="X830" s="78"/>
      <c r="Y830" s="78" t="n">
        <f aca="false">IF(($N830+$O830+$P830+$Q830+$R830+$S830+$T830+$U830)&gt;=0,($N830+$O830+$P830+$Q830+$R830+$S830+$T830+$U830),0)</f>
        <v>0</v>
      </c>
      <c r="AA830" s="78" t="n">
        <f aca="false">IF(AND((($AB829+$W829-$U829)&lt;0),($Y830&gt;0)),($AA829-$K830)*(1+Input!$C$18/(12*100)),($AA829+$Y830-$K830)*(1+Input!$C$18/(12*100)))</f>
        <v>2.41772610098159E-009</v>
      </c>
      <c r="AB830" s="78" t="n">
        <f aca="false">IF(AND((($AB829+$W829-$U829)&lt;0),($Y830&gt;=0)),($AB829+$W829-$U829+$Y830)*(1+Input!$C$15/(12*100)),0)</f>
        <v>0</v>
      </c>
    </row>
    <row r="831" customFormat="false" ht="12.8" hidden="false" customHeight="false" outlineLevel="0" collapsed="false">
      <c r="A831" s="76" t="n">
        <v>827</v>
      </c>
      <c r="B831" s="77" t="n">
        <f aca="false">EOMONTH(Input!$C$7,A831)</f>
        <v>68088</v>
      </c>
      <c r="D831" s="76" t="n">
        <f aca="false">DATEDIF(Input!$C$23,$B831,"Y")</f>
        <v>109</v>
      </c>
      <c r="E831" s="76" t="n">
        <f aca="false">DATEDIF(Input!$G$23,$B831,"Y")</f>
        <v>109</v>
      </c>
      <c r="G831" s="78" t="n">
        <f aca="false">Salary_01!$L831</f>
        <v>0</v>
      </c>
      <c r="H831" s="78" t="n">
        <f aca="false">Salary_02!$L831</f>
        <v>0</v>
      </c>
      <c r="I831" s="78" t="n">
        <f aca="false">Retirement_Dist_01!$J831</f>
        <v>0</v>
      </c>
      <c r="J831" s="78" t="n">
        <f aca="false">Retirement_Dist_02!$J831</f>
        <v>0</v>
      </c>
      <c r="K831" s="78" t="n">
        <f aca="true">IF(AND(OR($B831&gt;Input!$C$31,$B831&gt;Input!$G$31),OR($B831&lt;Input!$C$25,$B831&lt;Input!$G$25)),(-1)*PMT(Input!$C$18/(100*12),(OFFSET($A$4, MAX( MATCH(Input!$C$25,$B$4:$B$1004,1), MATCH(Input!$G$25,$B$4:$B$1004,1)),0,1,1) - OFFSET($A$4, MIN( MATCH(Input!$C$31,$B$4:$B$1004,1), MATCH(Input!$G$31,$B$4:$B$1004,1)),0,1,1)),$AD$4,0,1),0)</f>
        <v>0</v>
      </c>
      <c r="L831" s="78" t="n">
        <f aca="false">IF(AND(($B831&lt;Input!$C$31),($B831&lt;Input!$G$31)),($G831+$H831+$I831+$J831),($G831+$H831+$I831+$J831+$K831))</f>
        <v>0</v>
      </c>
      <c r="M831" s="78" t="n">
        <f aca="false">Mortgage!$L831</f>
        <v>0</v>
      </c>
      <c r="N831" s="78" t="n">
        <f aca="false">$L831+$M831</f>
        <v>0</v>
      </c>
      <c r="O831" s="78" t="n">
        <f aca="false">IF(AND(($B831&lt;Input!$C$31),($B831&lt;Input!$G$31)),Expenses!$D831,(-1)*$N831)</f>
        <v>-0</v>
      </c>
      <c r="P831" s="78" t="n">
        <f aca="false">Childcare!$D831</f>
        <v>0</v>
      </c>
      <c r="Q831" s="78" t="n">
        <f aca="false">Loan_01!$E831</f>
        <v>0</v>
      </c>
      <c r="R831" s="78" t="n">
        <f aca="false">Loan_02!$E831</f>
        <v>0</v>
      </c>
      <c r="S831" s="78" t="n">
        <f aca="false">(-1)*SUM(Roth_01!$D831+Roth_02!$D831+IRA_01!$D831+IRA_02!$D831+Invest_01!$D831+Invest_02!$D831)</f>
        <v>-0</v>
      </c>
      <c r="T831" s="78" t="n">
        <f aca="false">(-1)*(IF(($B831&gt;Input!$O$24),0,Input!$O$30)+IF(($B831&gt;Input!$O$31),0,Input!$O$37)+IF(($B831&gt;Input!$O$38),0,Input!$O$44))</f>
        <v>-0</v>
      </c>
      <c r="U831" s="78" t="n">
        <f aca="false">IF(($AB830*(Input!$C$16/100)&gt;0),0,($AB830*(Input!$C$16/100)))</f>
        <v>0</v>
      </c>
      <c r="V831" s="78"/>
      <c r="W831" s="78" t="n">
        <f aca="false">IF(($N831+$O831+$P831+$Q831+$R831+$S831+$T831+$U831)&lt;0,($N831+$O831+$P831+$Q831+$R831+$S831+$T831+$U831),0)</f>
        <v>0</v>
      </c>
      <c r="X831" s="78"/>
      <c r="Y831" s="78" t="n">
        <f aca="false">IF(($N831+$O831+$P831+$Q831+$R831+$S831+$T831+$U831)&gt;=0,($N831+$O831+$P831+$Q831+$R831+$S831+$T831+$U831),0)</f>
        <v>0</v>
      </c>
      <c r="AA831" s="78" t="n">
        <f aca="false">IF(AND((($AB830+$W830-$U830)&lt;0),($Y831&gt;0)),($AA830-$K831)*(1+Input!$C$18/(12*100)),($AA830+$Y831-$K831)*(1+Input!$C$18/(12*100)))</f>
        <v>2.41782683956913E-009</v>
      </c>
      <c r="AB831" s="78" t="n">
        <f aca="false">IF(AND((($AB830+$W830-$U830)&lt;0),($Y831&gt;=0)),($AB830+$W830-$U830+$Y831)*(1+Input!$C$15/(12*100)),0)</f>
        <v>0</v>
      </c>
    </row>
    <row r="832" customFormat="false" ht="12.8" hidden="false" customHeight="false" outlineLevel="0" collapsed="false">
      <c r="A832" s="76" t="n">
        <v>828</v>
      </c>
      <c r="B832" s="77" t="n">
        <f aca="false">EOMONTH(Input!$C$7,A832)</f>
        <v>68118</v>
      </c>
      <c r="D832" s="76" t="n">
        <f aca="false">DATEDIF(Input!$C$23,$B832,"Y")</f>
        <v>109</v>
      </c>
      <c r="E832" s="76" t="n">
        <f aca="false">DATEDIF(Input!$G$23,$B832,"Y")</f>
        <v>109</v>
      </c>
      <c r="G832" s="78" t="n">
        <f aca="false">Salary_01!$L832</f>
        <v>0</v>
      </c>
      <c r="H832" s="78" t="n">
        <f aca="false">Salary_02!$L832</f>
        <v>0</v>
      </c>
      <c r="I832" s="78" t="n">
        <f aca="false">Retirement_Dist_01!$J832</f>
        <v>0</v>
      </c>
      <c r="J832" s="78" t="n">
        <f aca="false">Retirement_Dist_02!$J832</f>
        <v>0</v>
      </c>
      <c r="K832" s="78" t="n">
        <f aca="true">IF(AND(OR($B832&gt;Input!$C$31,$B832&gt;Input!$G$31),OR($B832&lt;Input!$C$25,$B832&lt;Input!$G$25)),(-1)*PMT(Input!$C$18/(100*12),(OFFSET($A$4, MAX( MATCH(Input!$C$25,$B$4:$B$1004,1), MATCH(Input!$G$25,$B$4:$B$1004,1)),0,1,1) - OFFSET($A$4, MIN( MATCH(Input!$C$31,$B$4:$B$1004,1), MATCH(Input!$G$31,$B$4:$B$1004,1)),0,1,1)),$AD$4,0,1),0)</f>
        <v>0</v>
      </c>
      <c r="L832" s="78" t="n">
        <f aca="false">IF(AND(($B832&lt;Input!$C$31),($B832&lt;Input!$G$31)),($G832+$H832+$I832+$J832),($G832+$H832+$I832+$J832+$K832))</f>
        <v>0</v>
      </c>
      <c r="M832" s="78" t="n">
        <f aca="false">Mortgage!$L832</f>
        <v>0</v>
      </c>
      <c r="N832" s="78" t="n">
        <f aca="false">$L832+$M832</f>
        <v>0</v>
      </c>
      <c r="O832" s="78" t="n">
        <f aca="false">IF(AND(($B832&lt;Input!$C$31),($B832&lt;Input!$G$31)),Expenses!$D832,(-1)*$N832)</f>
        <v>-0</v>
      </c>
      <c r="P832" s="78" t="n">
        <f aca="false">Childcare!$D832</f>
        <v>0</v>
      </c>
      <c r="Q832" s="78" t="n">
        <f aca="false">Loan_01!$E832</f>
        <v>0</v>
      </c>
      <c r="R832" s="78" t="n">
        <f aca="false">Loan_02!$E832</f>
        <v>0</v>
      </c>
      <c r="S832" s="78" t="n">
        <f aca="false">(-1)*SUM(Roth_01!$D832+Roth_02!$D832+IRA_01!$D832+IRA_02!$D832+Invest_01!$D832+Invest_02!$D832)</f>
        <v>-0</v>
      </c>
      <c r="T832" s="78" t="n">
        <f aca="false">(-1)*(IF(($B832&gt;Input!$O$24),0,Input!$O$30)+IF(($B832&gt;Input!$O$31),0,Input!$O$37)+IF(($B832&gt;Input!$O$38),0,Input!$O$44))</f>
        <v>-0</v>
      </c>
      <c r="U832" s="78" t="n">
        <f aca="false">IF(($AB831*(Input!$C$16/100)&gt;0),0,($AB831*(Input!$C$16/100)))</f>
        <v>0</v>
      </c>
      <c r="V832" s="78"/>
      <c r="W832" s="78" t="n">
        <f aca="false">IF(($N832+$O832+$P832+$Q832+$R832+$S832+$T832+$U832)&lt;0,($N832+$O832+$P832+$Q832+$R832+$S832+$T832+$U832),0)</f>
        <v>0</v>
      </c>
      <c r="X832" s="78"/>
      <c r="Y832" s="78" t="n">
        <f aca="false">IF(($N832+$O832+$P832+$Q832+$R832+$S832+$T832+$U832)&gt;=0,($N832+$O832+$P832+$Q832+$R832+$S832+$T832+$U832),0)</f>
        <v>0</v>
      </c>
      <c r="AA832" s="78" t="n">
        <f aca="false">IF(AND((($AB831+$W831-$U831)&lt;0),($Y832&gt;0)),($AA831-$K832)*(1+Input!$C$18/(12*100)),($AA831+$Y832-$K832)*(1+Input!$C$18/(12*100)))</f>
        <v>2.41792758235412E-009</v>
      </c>
      <c r="AB832" s="78" t="n">
        <f aca="false">IF(AND((($AB831+$W831-$U831)&lt;0),($Y832&gt;=0)),($AB831+$W831-$U831+$Y832)*(1+Input!$C$15/(12*100)),0)</f>
        <v>0</v>
      </c>
    </row>
    <row r="833" customFormat="false" ht="12.8" hidden="false" customHeight="false" outlineLevel="0" collapsed="false">
      <c r="A833" s="76" t="n">
        <v>829</v>
      </c>
      <c r="B833" s="77" t="n">
        <f aca="false">EOMONTH(Input!$C$7,A833)</f>
        <v>68149</v>
      </c>
      <c r="D833" s="76" t="n">
        <f aca="false">DATEDIF(Input!$C$23,$B833,"Y")</f>
        <v>109</v>
      </c>
      <c r="E833" s="76" t="n">
        <f aca="false">DATEDIF(Input!$G$23,$B833,"Y")</f>
        <v>109</v>
      </c>
      <c r="G833" s="78" t="n">
        <f aca="false">Salary_01!$L833</f>
        <v>0</v>
      </c>
      <c r="H833" s="78" t="n">
        <f aca="false">Salary_02!$L833</f>
        <v>0</v>
      </c>
      <c r="I833" s="78" t="n">
        <f aca="false">Retirement_Dist_01!$J833</f>
        <v>0</v>
      </c>
      <c r="J833" s="78" t="n">
        <f aca="false">Retirement_Dist_02!$J833</f>
        <v>0</v>
      </c>
      <c r="K833" s="78" t="n">
        <f aca="true">IF(AND(OR($B833&gt;Input!$C$31,$B833&gt;Input!$G$31),OR($B833&lt;Input!$C$25,$B833&lt;Input!$G$25)),(-1)*PMT(Input!$C$18/(100*12),(OFFSET($A$4, MAX( MATCH(Input!$C$25,$B$4:$B$1004,1), MATCH(Input!$G$25,$B$4:$B$1004,1)),0,1,1) - OFFSET($A$4, MIN( MATCH(Input!$C$31,$B$4:$B$1004,1), MATCH(Input!$G$31,$B$4:$B$1004,1)),0,1,1)),$AD$4,0,1),0)</f>
        <v>0</v>
      </c>
      <c r="L833" s="78" t="n">
        <f aca="false">IF(AND(($B833&lt;Input!$C$31),($B833&lt;Input!$G$31)),($G833+$H833+$I833+$J833),($G833+$H833+$I833+$J833+$K833))</f>
        <v>0</v>
      </c>
      <c r="M833" s="78" t="n">
        <f aca="false">Mortgage!$L833</f>
        <v>0</v>
      </c>
      <c r="N833" s="78" t="n">
        <f aca="false">$L833+$M833</f>
        <v>0</v>
      </c>
      <c r="O833" s="78" t="n">
        <f aca="false">IF(AND(($B833&lt;Input!$C$31),($B833&lt;Input!$G$31)),Expenses!$D833,(-1)*$N833)</f>
        <v>-0</v>
      </c>
      <c r="P833" s="78" t="n">
        <f aca="false">Childcare!$D833</f>
        <v>0</v>
      </c>
      <c r="Q833" s="78" t="n">
        <f aca="false">Loan_01!$E833</f>
        <v>0</v>
      </c>
      <c r="R833" s="78" t="n">
        <f aca="false">Loan_02!$E833</f>
        <v>0</v>
      </c>
      <c r="S833" s="78" t="n">
        <f aca="false">(-1)*SUM(Roth_01!$D833+Roth_02!$D833+IRA_01!$D833+IRA_02!$D833+Invest_01!$D833+Invest_02!$D833)</f>
        <v>-0</v>
      </c>
      <c r="T833" s="78" t="n">
        <f aca="false">(-1)*(IF(($B833&gt;Input!$O$24),0,Input!$O$30)+IF(($B833&gt;Input!$O$31),0,Input!$O$37)+IF(($B833&gt;Input!$O$38),0,Input!$O$44))</f>
        <v>-0</v>
      </c>
      <c r="U833" s="78" t="n">
        <f aca="false">IF(($AB832*(Input!$C$16/100)&gt;0),0,($AB832*(Input!$C$16/100)))</f>
        <v>0</v>
      </c>
      <c r="V833" s="78"/>
      <c r="W833" s="78" t="n">
        <f aca="false">IF(($N833+$O833+$P833+$Q833+$R833+$S833+$T833+$U833)&lt;0,($N833+$O833+$P833+$Q833+$R833+$S833+$T833+$U833),0)</f>
        <v>0</v>
      </c>
      <c r="X833" s="78"/>
      <c r="Y833" s="78" t="n">
        <f aca="false">IF(($N833+$O833+$P833+$Q833+$R833+$S833+$T833+$U833)&gt;=0,($N833+$O833+$P833+$Q833+$R833+$S833+$T833+$U833),0)</f>
        <v>0</v>
      </c>
      <c r="AA833" s="78" t="n">
        <f aca="false">IF(AND((($AB832+$W832-$U832)&lt;0),($Y833&gt;0)),($AA832-$K833)*(1+Input!$C$18/(12*100)),($AA832+$Y833-$K833)*(1+Input!$C$18/(12*100)))</f>
        <v>2.41802832933671E-009</v>
      </c>
      <c r="AB833" s="78" t="n">
        <f aca="false">IF(AND((($AB832+$W832-$U832)&lt;0),($Y833&gt;=0)),($AB832+$W832-$U832+$Y833)*(1+Input!$C$15/(12*100)),0)</f>
        <v>0</v>
      </c>
    </row>
    <row r="834" customFormat="false" ht="12.8" hidden="false" customHeight="false" outlineLevel="0" collapsed="false">
      <c r="A834" s="76" t="n">
        <v>830</v>
      </c>
      <c r="B834" s="77" t="n">
        <f aca="false">EOMONTH(Input!$C$7,A834)</f>
        <v>68180</v>
      </c>
      <c r="D834" s="76" t="n">
        <f aca="false">DATEDIF(Input!$C$23,$B834,"Y")</f>
        <v>109</v>
      </c>
      <c r="E834" s="76" t="n">
        <f aca="false">DATEDIF(Input!$G$23,$B834,"Y")</f>
        <v>109</v>
      </c>
      <c r="G834" s="78" t="n">
        <f aca="false">Salary_01!$L834</f>
        <v>0</v>
      </c>
      <c r="H834" s="78" t="n">
        <f aca="false">Salary_02!$L834</f>
        <v>0</v>
      </c>
      <c r="I834" s="78" t="n">
        <f aca="false">Retirement_Dist_01!$J834</f>
        <v>0</v>
      </c>
      <c r="J834" s="78" t="n">
        <f aca="false">Retirement_Dist_02!$J834</f>
        <v>0</v>
      </c>
      <c r="K834" s="78" t="n">
        <f aca="true">IF(AND(OR($B834&gt;Input!$C$31,$B834&gt;Input!$G$31),OR($B834&lt;Input!$C$25,$B834&lt;Input!$G$25)),(-1)*PMT(Input!$C$18/(100*12),(OFFSET($A$4, MAX( MATCH(Input!$C$25,$B$4:$B$1004,1), MATCH(Input!$G$25,$B$4:$B$1004,1)),0,1,1) - OFFSET($A$4, MIN( MATCH(Input!$C$31,$B$4:$B$1004,1), MATCH(Input!$G$31,$B$4:$B$1004,1)),0,1,1)),$AD$4,0,1),0)</f>
        <v>0</v>
      </c>
      <c r="L834" s="78" t="n">
        <f aca="false">IF(AND(($B834&lt;Input!$C$31),($B834&lt;Input!$G$31)),($G834+$H834+$I834+$J834),($G834+$H834+$I834+$J834+$K834))</f>
        <v>0</v>
      </c>
      <c r="M834" s="78" t="n">
        <f aca="false">Mortgage!$L834</f>
        <v>0</v>
      </c>
      <c r="N834" s="78" t="n">
        <f aca="false">$L834+$M834</f>
        <v>0</v>
      </c>
      <c r="O834" s="78" t="n">
        <f aca="false">IF(AND(($B834&lt;Input!$C$31),($B834&lt;Input!$G$31)),Expenses!$D834,(-1)*$N834)</f>
        <v>-0</v>
      </c>
      <c r="P834" s="78" t="n">
        <f aca="false">Childcare!$D834</f>
        <v>0</v>
      </c>
      <c r="Q834" s="78" t="n">
        <f aca="false">Loan_01!$E834</f>
        <v>0</v>
      </c>
      <c r="R834" s="78" t="n">
        <f aca="false">Loan_02!$E834</f>
        <v>0</v>
      </c>
      <c r="S834" s="78" t="n">
        <f aca="false">(-1)*SUM(Roth_01!$D834+Roth_02!$D834+IRA_01!$D834+IRA_02!$D834+Invest_01!$D834+Invest_02!$D834)</f>
        <v>-0</v>
      </c>
      <c r="T834" s="78" t="n">
        <f aca="false">(-1)*(IF(($B834&gt;Input!$O$24),0,Input!$O$30)+IF(($B834&gt;Input!$O$31),0,Input!$O$37)+IF(($B834&gt;Input!$O$38),0,Input!$O$44))</f>
        <v>-0</v>
      </c>
      <c r="U834" s="78" t="n">
        <f aca="false">IF(($AB833*(Input!$C$16/100)&gt;0),0,($AB833*(Input!$C$16/100)))</f>
        <v>0</v>
      </c>
      <c r="V834" s="78"/>
      <c r="W834" s="78" t="n">
        <f aca="false">IF(($N834+$O834+$P834+$Q834+$R834+$S834+$T834+$U834)&lt;0,($N834+$O834+$P834+$Q834+$R834+$S834+$T834+$U834),0)</f>
        <v>0</v>
      </c>
      <c r="X834" s="78"/>
      <c r="Y834" s="78" t="n">
        <f aca="false">IF(($N834+$O834+$P834+$Q834+$R834+$S834+$T834+$U834)&gt;=0,($N834+$O834+$P834+$Q834+$R834+$S834+$T834+$U834),0)</f>
        <v>0</v>
      </c>
      <c r="AA834" s="78" t="n">
        <f aca="false">IF(AND((($AB833+$W833-$U833)&lt;0),($Y834&gt;0)),($AA833-$K834)*(1+Input!$C$18/(12*100)),($AA833+$Y834-$K834)*(1+Input!$C$18/(12*100)))</f>
        <v>2.4181290805171E-009</v>
      </c>
      <c r="AB834" s="78" t="n">
        <f aca="false">IF(AND((($AB833+$W833-$U833)&lt;0),($Y834&gt;=0)),($AB833+$W833-$U833+$Y834)*(1+Input!$C$15/(12*100)),0)</f>
        <v>0</v>
      </c>
    </row>
    <row r="835" customFormat="false" ht="12.8" hidden="false" customHeight="false" outlineLevel="0" collapsed="false">
      <c r="A835" s="76" t="n">
        <v>831</v>
      </c>
      <c r="B835" s="77" t="n">
        <f aca="false">EOMONTH(Input!$C$7,A835)</f>
        <v>68210</v>
      </c>
      <c r="D835" s="76" t="n">
        <f aca="false">DATEDIF(Input!$C$23,$B835,"Y")</f>
        <v>109</v>
      </c>
      <c r="E835" s="76" t="n">
        <f aca="false">DATEDIF(Input!$G$23,$B835,"Y")</f>
        <v>109</v>
      </c>
      <c r="G835" s="78" t="n">
        <f aca="false">Salary_01!$L835</f>
        <v>0</v>
      </c>
      <c r="H835" s="78" t="n">
        <f aca="false">Salary_02!$L835</f>
        <v>0</v>
      </c>
      <c r="I835" s="78" t="n">
        <f aca="false">Retirement_Dist_01!$J835</f>
        <v>0</v>
      </c>
      <c r="J835" s="78" t="n">
        <f aca="false">Retirement_Dist_02!$J835</f>
        <v>0</v>
      </c>
      <c r="K835" s="78" t="n">
        <f aca="true">IF(AND(OR($B835&gt;Input!$C$31,$B835&gt;Input!$G$31),OR($B835&lt;Input!$C$25,$B835&lt;Input!$G$25)),(-1)*PMT(Input!$C$18/(100*12),(OFFSET($A$4, MAX( MATCH(Input!$C$25,$B$4:$B$1004,1), MATCH(Input!$G$25,$B$4:$B$1004,1)),0,1,1) - OFFSET($A$4, MIN( MATCH(Input!$C$31,$B$4:$B$1004,1), MATCH(Input!$G$31,$B$4:$B$1004,1)),0,1,1)),$AD$4,0,1),0)</f>
        <v>0</v>
      </c>
      <c r="L835" s="78" t="n">
        <f aca="false">IF(AND(($B835&lt;Input!$C$31),($B835&lt;Input!$G$31)),($G835+$H835+$I835+$J835),($G835+$H835+$I835+$J835+$K835))</f>
        <v>0</v>
      </c>
      <c r="M835" s="78" t="n">
        <f aca="false">Mortgage!$L835</f>
        <v>0</v>
      </c>
      <c r="N835" s="78" t="n">
        <f aca="false">$L835+$M835</f>
        <v>0</v>
      </c>
      <c r="O835" s="78" t="n">
        <f aca="false">IF(AND(($B835&lt;Input!$C$31),($B835&lt;Input!$G$31)),Expenses!$D835,(-1)*$N835)</f>
        <v>-0</v>
      </c>
      <c r="P835" s="78" t="n">
        <f aca="false">Childcare!$D835</f>
        <v>0</v>
      </c>
      <c r="Q835" s="78" t="n">
        <f aca="false">Loan_01!$E835</f>
        <v>0</v>
      </c>
      <c r="R835" s="78" t="n">
        <f aca="false">Loan_02!$E835</f>
        <v>0</v>
      </c>
      <c r="S835" s="78" t="n">
        <f aca="false">(-1)*SUM(Roth_01!$D835+Roth_02!$D835+IRA_01!$D835+IRA_02!$D835+Invest_01!$D835+Invest_02!$D835)</f>
        <v>-0</v>
      </c>
      <c r="T835" s="78" t="n">
        <f aca="false">(-1)*(IF(($B835&gt;Input!$O$24),0,Input!$O$30)+IF(($B835&gt;Input!$O$31),0,Input!$O$37)+IF(($B835&gt;Input!$O$38),0,Input!$O$44))</f>
        <v>-0</v>
      </c>
      <c r="U835" s="78" t="n">
        <f aca="false">IF(($AB834*(Input!$C$16/100)&gt;0),0,($AB834*(Input!$C$16/100)))</f>
        <v>0</v>
      </c>
      <c r="V835" s="78"/>
      <c r="W835" s="78" t="n">
        <f aca="false">IF(($N835+$O835+$P835+$Q835+$R835+$S835+$T835+$U835)&lt;0,($N835+$O835+$P835+$Q835+$R835+$S835+$T835+$U835),0)</f>
        <v>0</v>
      </c>
      <c r="X835" s="78"/>
      <c r="Y835" s="78" t="n">
        <f aca="false">IF(($N835+$O835+$P835+$Q835+$R835+$S835+$T835+$U835)&gt;=0,($N835+$O835+$P835+$Q835+$R835+$S835+$T835+$U835),0)</f>
        <v>0</v>
      </c>
      <c r="AA835" s="78" t="n">
        <f aca="false">IF(AND((($AB834+$W834-$U834)&lt;0),($Y835&gt;0)),($AA834-$K835)*(1+Input!$C$18/(12*100)),($AA834+$Y835-$K835)*(1+Input!$C$18/(12*100)))</f>
        <v>2.41822983589546E-009</v>
      </c>
      <c r="AB835" s="78" t="n">
        <f aca="false">IF(AND((($AB834+$W834-$U834)&lt;0),($Y835&gt;=0)),($AB834+$W834-$U834+$Y835)*(1+Input!$C$15/(12*100)),0)</f>
        <v>0</v>
      </c>
    </row>
    <row r="836" customFormat="false" ht="12.8" hidden="false" customHeight="false" outlineLevel="0" collapsed="false">
      <c r="A836" s="76" t="n">
        <v>832</v>
      </c>
      <c r="B836" s="77" t="n">
        <f aca="false">EOMONTH(Input!$C$7,A836)</f>
        <v>68241</v>
      </c>
      <c r="D836" s="76" t="n">
        <f aca="false">DATEDIF(Input!$C$23,$B836,"Y")</f>
        <v>109</v>
      </c>
      <c r="E836" s="76" t="n">
        <f aca="false">DATEDIF(Input!$G$23,$B836,"Y")</f>
        <v>109</v>
      </c>
      <c r="G836" s="78" t="n">
        <f aca="false">Salary_01!$L836</f>
        <v>0</v>
      </c>
      <c r="H836" s="78" t="n">
        <f aca="false">Salary_02!$L836</f>
        <v>0</v>
      </c>
      <c r="I836" s="78" t="n">
        <f aca="false">Retirement_Dist_01!$J836</f>
        <v>0</v>
      </c>
      <c r="J836" s="78" t="n">
        <f aca="false">Retirement_Dist_02!$J836</f>
        <v>0</v>
      </c>
      <c r="K836" s="78" t="n">
        <f aca="true">IF(AND(OR($B836&gt;Input!$C$31,$B836&gt;Input!$G$31),OR($B836&lt;Input!$C$25,$B836&lt;Input!$G$25)),(-1)*PMT(Input!$C$18/(100*12),(OFFSET($A$4, MAX( MATCH(Input!$C$25,$B$4:$B$1004,1), MATCH(Input!$G$25,$B$4:$B$1004,1)),0,1,1) - OFFSET($A$4, MIN( MATCH(Input!$C$31,$B$4:$B$1004,1), MATCH(Input!$G$31,$B$4:$B$1004,1)),0,1,1)),$AD$4,0,1),0)</f>
        <v>0</v>
      </c>
      <c r="L836" s="78" t="n">
        <f aca="false">IF(AND(($B836&lt;Input!$C$31),($B836&lt;Input!$G$31)),($G836+$H836+$I836+$J836),($G836+$H836+$I836+$J836+$K836))</f>
        <v>0</v>
      </c>
      <c r="M836" s="78" t="n">
        <f aca="false">Mortgage!$L836</f>
        <v>0</v>
      </c>
      <c r="N836" s="78" t="n">
        <f aca="false">$L836+$M836</f>
        <v>0</v>
      </c>
      <c r="O836" s="78" t="n">
        <f aca="false">IF(AND(($B836&lt;Input!$C$31),($B836&lt;Input!$G$31)),Expenses!$D836,(-1)*$N836)</f>
        <v>-0</v>
      </c>
      <c r="P836" s="78" t="n">
        <f aca="false">Childcare!$D836</f>
        <v>0</v>
      </c>
      <c r="Q836" s="78" t="n">
        <f aca="false">Loan_01!$E836</f>
        <v>0</v>
      </c>
      <c r="R836" s="78" t="n">
        <f aca="false">Loan_02!$E836</f>
        <v>0</v>
      </c>
      <c r="S836" s="78" t="n">
        <f aca="false">(-1)*SUM(Roth_01!$D836+Roth_02!$D836+IRA_01!$D836+IRA_02!$D836+Invest_01!$D836+Invest_02!$D836)</f>
        <v>-0</v>
      </c>
      <c r="T836" s="78" t="n">
        <f aca="false">(-1)*(IF(($B836&gt;Input!$O$24),0,Input!$O$30)+IF(($B836&gt;Input!$O$31),0,Input!$O$37)+IF(($B836&gt;Input!$O$38),0,Input!$O$44))</f>
        <v>-0</v>
      </c>
      <c r="U836" s="78" t="n">
        <f aca="false">IF(($AB835*(Input!$C$16/100)&gt;0),0,($AB835*(Input!$C$16/100)))</f>
        <v>0</v>
      </c>
      <c r="V836" s="78"/>
      <c r="W836" s="78" t="n">
        <f aca="false">IF(($N836+$O836+$P836+$Q836+$R836+$S836+$T836+$U836)&lt;0,($N836+$O836+$P836+$Q836+$R836+$S836+$T836+$U836),0)</f>
        <v>0</v>
      </c>
      <c r="X836" s="78"/>
      <c r="Y836" s="78" t="n">
        <f aca="false">IF(($N836+$O836+$P836+$Q836+$R836+$S836+$T836+$U836)&gt;=0,($N836+$O836+$P836+$Q836+$R836+$S836+$T836+$U836),0)</f>
        <v>0</v>
      </c>
      <c r="AA836" s="78" t="n">
        <f aca="false">IF(AND((($AB835+$W835-$U835)&lt;0),($Y836&gt;0)),($AA835-$K836)*(1+Input!$C$18/(12*100)),($AA835+$Y836-$K836)*(1+Input!$C$18/(12*100)))</f>
        <v>2.41833059547195E-009</v>
      </c>
      <c r="AB836" s="78" t="n">
        <f aca="false">IF(AND((($AB835+$W835-$U835)&lt;0),($Y836&gt;=0)),($AB835+$W835-$U835+$Y836)*(1+Input!$C$15/(12*100)),0)</f>
        <v>0</v>
      </c>
    </row>
    <row r="837" customFormat="false" ht="12.8" hidden="false" customHeight="false" outlineLevel="0" collapsed="false">
      <c r="A837" s="76" t="n">
        <v>833</v>
      </c>
      <c r="B837" s="77" t="n">
        <f aca="false">EOMONTH(Input!$C$7,A837)</f>
        <v>68271</v>
      </c>
      <c r="D837" s="76" t="n">
        <f aca="false">DATEDIF(Input!$C$23,$B837,"Y")</f>
        <v>109</v>
      </c>
      <c r="E837" s="76" t="n">
        <f aca="false">DATEDIF(Input!$G$23,$B837,"Y")</f>
        <v>109</v>
      </c>
      <c r="G837" s="78" t="n">
        <f aca="false">Salary_01!$L837</f>
        <v>0</v>
      </c>
      <c r="H837" s="78" t="n">
        <f aca="false">Salary_02!$L837</f>
        <v>0</v>
      </c>
      <c r="I837" s="78" t="n">
        <f aca="false">Retirement_Dist_01!$J837</f>
        <v>0</v>
      </c>
      <c r="J837" s="78" t="n">
        <f aca="false">Retirement_Dist_02!$J837</f>
        <v>0</v>
      </c>
      <c r="K837" s="78" t="n">
        <f aca="true">IF(AND(OR($B837&gt;Input!$C$31,$B837&gt;Input!$G$31),OR($B837&lt;Input!$C$25,$B837&lt;Input!$G$25)),(-1)*PMT(Input!$C$18/(100*12),(OFFSET($A$4, MAX( MATCH(Input!$C$25,$B$4:$B$1004,1), MATCH(Input!$G$25,$B$4:$B$1004,1)),0,1,1) - OFFSET($A$4, MIN( MATCH(Input!$C$31,$B$4:$B$1004,1), MATCH(Input!$G$31,$B$4:$B$1004,1)),0,1,1)),$AD$4,0,1),0)</f>
        <v>0</v>
      </c>
      <c r="L837" s="78" t="n">
        <f aca="false">IF(AND(($B837&lt;Input!$C$31),($B837&lt;Input!$G$31)),($G837+$H837+$I837+$J837),($G837+$H837+$I837+$J837+$K837))</f>
        <v>0</v>
      </c>
      <c r="M837" s="78" t="n">
        <f aca="false">Mortgage!$L837</f>
        <v>0</v>
      </c>
      <c r="N837" s="78" t="n">
        <f aca="false">$L837+$M837</f>
        <v>0</v>
      </c>
      <c r="O837" s="78" t="n">
        <f aca="false">IF(AND(($B837&lt;Input!$C$31),($B837&lt;Input!$G$31)),Expenses!$D837,(-1)*$N837)</f>
        <v>-0</v>
      </c>
      <c r="P837" s="78" t="n">
        <f aca="false">Childcare!$D837</f>
        <v>0</v>
      </c>
      <c r="Q837" s="78" t="n">
        <f aca="false">Loan_01!$E837</f>
        <v>0</v>
      </c>
      <c r="R837" s="78" t="n">
        <f aca="false">Loan_02!$E837</f>
        <v>0</v>
      </c>
      <c r="S837" s="78" t="n">
        <f aca="false">(-1)*SUM(Roth_01!$D837+Roth_02!$D837+IRA_01!$D837+IRA_02!$D837+Invest_01!$D837+Invest_02!$D837)</f>
        <v>-0</v>
      </c>
      <c r="T837" s="78" t="n">
        <f aca="false">(-1)*(IF(($B837&gt;Input!$O$24),0,Input!$O$30)+IF(($B837&gt;Input!$O$31),0,Input!$O$37)+IF(($B837&gt;Input!$O$38),0,Input!$O$44))</f>
        <v>-0</v>
      </c>
      <c r="U837" s="78" t="n">
        <f aca="false">IF(($AB836*(Input!$C$16/100)&gt;0),0,($AB836*(Input!$C$16/100)))</f>
        <v>0</v>
      </c>
      <c r="V837" s="78"/>
      <c r="W837" s="78" t="n">
        <f aca="false">IF(($N837+$O837+$P837+$Q837+$R837+$S837+$T837+$U837)&lt;0,($N837+$O837+$P837+$Q837+$R837+$S837+$T837+$U837),0)</f>
        <v>0</v>
      </c>
      <c r="X837" s="78"/>
      <c r="Y837" s="78" t="n">
        <f aca="false">IF(($N837+$O837+$P837+$Q837+$R837+$S837+$T837+$U837)&gt;=0,($N837+$O837+$P837+$Q837+$R837+$S837+$T837+$U837),0)</f>
        <v>0</v>
      </c>
      <c r="AA837" s="78" t="n">
        <f aca="false">IF(AND((($AB836+$W836-$U836)&lt;0),($Y837&gt;0)),($AA836-$K837)*(1+Input!$C$18/(12*100)),($AA836+$Y837-$K837)*(1+Input!$C$18/(12*100)))</f>
        <v>2.41843135924677E-009</v>
      </c>
      <c r="AB837" s="78" t="n">
        <f aca="false">IF(AND((($AB836+$W836-$U836)&lt;0),($Y837&gt;=0)),($AB836+$W836-$U836+$Y837)*(1+Input!$C$15/(12*100)),0)</f>
        <v>0</v>
      </c>
    </row>
    <row r="838" customFormat="false" ht="12.8" hidden="false" customHeight="false" outlineLevel="0" collapsed="false">
      <c r="A838" s="76" t="n">
        <v>834</v>
      </c>
      <c r="B838" s="77" t="n">
        <f aca="false">EOMONTH(Input!$C$7,A838)</f>
        <v>68302</v>
      </c>
      <c r="D838" s="76" t="n">
        <f aca="false">DATEDIF(Input!$C$23,$B838,"Y")</f>
        <v>109</v>
      </c>
      <c r="E838" s="76" t="n">
        <f aca="false">DATEDIF(Input!$G$23,$B838,"Y")</f>
        <v>109</v>
      </c>
      <c r="G838" s="78" t="n">
        <f aca="false">Salary_01!$L838</f>
        <v>0</v>
      </c>
      <c r="H838" s="78" t="n">
        <f aca="false">Salary_02!$L838</f>
        <v>0</v>
      </c>
      <c r="I838" s="78" t="n">
        <f aca="false">Retirement_Dist_01!$J838</f>
        <v>0</v>
      </c>
      <c r="J838" s="78" t="n">
        <f aca="false">Retirement_Dist_02!$J838</f>
        <v>0</v>
      </c>
      <c r="K838" s="78" t="n">
        <f aca="true">IF(AND(OR($B838&gt;Input!$C$31,$B838&gt;Input!$G$31),OR($B838&lt;Input!$C$25,$B838&lt;Input!$G$25)),(-1)*PMT(Input!$C$18/(100*12),(OFFSET($A$4, MAX( MATCH(Input!$C$25,$B$4:$B$1004,1), MATCH(Input!$G$25,$B$4:$B$1004,1)),0,1,1) - OFFSET($A$4, MIN( MATCH(Input!$C$31,$B$4:$B$1004,1), MATCH(Input!$G$31,$B$4:$B$1004,1)),0,1,1)),$AD$4,0,1),0)</f>
        <v>0</v>
      </c>
      <c r="L838" s="78" t="n">
        <f aca="false">IF(AND(($B838&lt;Input!$C$31),($B838&lt;Input!$G$31)),($G838+$H838+$I838+$J838),($G838+$H838+$I838+$J838+$K838))</f>
        <v>0</v>
      </c>
      <c r="M838" s="78" t="n">
        <f aca="false">Mortgage!$L838</f>
        <v>0</v>
      </c>
      <c r="N838" s="78" t="n">
        <f aca="false">$L838+$M838</f>
        <v>0</v>
      </c>
      <c r="O838" s="78" t="n">
        <f aca="false">IF(AND(($B838&lt;Input!$C$31),($B838&lt;Input!$G$31)),Expenses!$D838,(-1)*$N838)</f>
        <v>-0</v>
      </c>
      <c r="P838" s="78" t="n">
        <f aca="false">Childcare!$D838</f>
        <v>0</v>
      </c>
      <c r="Q838" s="78" t="n">
        <f aca="false">Loan_01!$E838</f>
        <v>0</v>
      </c>
      <c r="R838" s="78" t="n">
        <f aca="false">Loan_02!$E838</f>
        <v>0</v>
      </c>
      <c r="S838" s="78" t="n">
        <f aca="false">(-1)*SUM(Roth_01!$D838+Roth_02!$D838+IRA_01!$D838+IRA_02!$D838+Invest_01!$D838+Invest_02!$D838)</f>
        <v>-0</v>
      </c>
      <c r="T838" s="78" t="n">
        <f aca="false">(-1)*(IF(($B838&gt;Input!$O$24),0,Input!$O$30)+IF(($B838&gt;Input!$O$31),0,Input!$O$37)+IF(($B838&gt;Input!$O$38),0,Input!$O$44))</f>
        <v>-0</v>
      </c>
      <c r="U838" s="78" t="n">
        <f aca="false">IF(($AB837*(Input!$C$16/100)&gt;0),0,($AB837*(Input!$C$16/100)))</f>
        <v>0</v>
      </c>
      <c r="V838" s="78"/>
      <c r="W838" s="78" t="n">
        <f aca="false">IF(($N838+$O838+$P838+$Q838+$R838+$S838+$T838+$U838)&lt;0,($N838+$O838+$P838+$Q838+$R838+$S838+$T838+$U838),0)</f>
        <v>0</v>
      </c>
      <c r="X838" s="78"/>
      <c r="Y838" s="78" t="n">
        <f aca="false">IF(($N838+$O838+$P838+$Q838+$R838+$S838+$T838+$U838)&gt;=0,($N838+$O838+$P838+$Q838+$R838+$S838+$T838+$U838),0)</f>
        <v>0</v>
      </c>
      <c r="AA838" s="78" t="n">
        <f aca="false">IF(AND((($AB837+$W837-$U837)&lt;0),($Y838&gt;0)),($AA837-$K838)*(1+Input!$C$18/(12*100)),($AA837+$Y838-$K838)*(1+Input!$C$18/(12*100)))</f>
        <v>2.41853212722007E-009</v>
      </c>
      <c r="AB838" s="78" t="n">
        <f aca="false">IF(AND((($AB837+$W837-$U837)&lt;0),($Y838&gt;=0)),($AB837+$W837-$U837+$Y838)*(1+Input!$C$15/(12*100)),0)</f>
        <v>0</v>
      </c>
    </row>
    <row r="839" customFormat="false" ht="12.8" hidden="false" customHeight="false" outlineLevel="0" collapsed="false">
      <c r="A839" s="76" t="n">
        <v>835</v>
      </c>
      <c r="B839" s="77" t="n">
        <f aca="false">EOMONTH(Input!$C$7,A839)</f>
        <v>68333</v>
      </c>
      <c r="D839" s="76" t="n">
        <f aca="false">DATEDIF(Input!$C$23,$B839,"Y")</f>
        <v>109</v>
      </c>
      <c r="E839" s="76" t="n">
        <f aca="false">DATEDIF(Input!$G$23,$B839,"Y")</f>
        <v>109</v>
      </c>
      <c r="G839" s="78" t="n">
        <f aca="false">Salary_01!$L839</f>
        <v>0</v>
      </c>
      <c r="H839" s="78" t="n">
        <f aca="false">Salary_02!$L839</f>
        <v>0</v>
      </c>
      <c r="I839" s="78" t="n">
        <f aca="false">Retirement_Dist_01!$J839</f>
        <v>0</v>
      </c>
      <c r="J839" s="78" t="n">
        <f aca="false">Retirement_Dist_02!$J839</f>
        <v>0</v>
      </c>
      <c r="K839" s="78" t="n">
        <f aca="true">IF(AND(OR($B839&gt;Input!$C$31,$B839&gt;Input!$G$31),OR($B839&lt;Input!$C$25,$B839&lt;Input!$G$25)),(-1)*PMT(Input!$C$18/(100*12),(OFFSET($A$4, MAX( MATCH(Input!$C$25,$B$4:$B$1004,1), MATCH(Input!$G$25,$B$4:$B$1004,1)),0,1,1) - OFFSET($A$4, MIN( MATCH(Input!$C$31,$B$4:$B$1004,1), MATCH(Input!$G$31,$B$4:$B$1004,1)),0,1,1)),$AD$4,0,1),0)</f>
        <v>0</v>
      </c>
      <c r="L839" s="78" t="n">
        <f aca="false">IF(AND(($B839&lt;Input!$C$31),($B839&lt;Input!$G$31)),($G839+$H839+$I839+$J839),($G839+$H839+$I839+$J839+$K839))</f>
        <v>0</v>
      </c>
      <c r="M839" s="78" t="n">
        <f aca="false">Mortgage!$L839</f>
        <v>0</v>
      </c>
      <c r="N839" s="78" t="n">
        <f aca="false">$L839+$M839</f>
        <v>0</v>
      </c>
      <c r="O839" s="78" t="n">
        <f aca="false">IF(AND(($B839&lt;Input!$C$31),($B839&lt;Input!$G$31)),Expenses!$D839,(-1)*$N839)</f>
        <v>-0</v>
      </c>
      <c r="P839" s="78" t="n">
        <f aca="false">Childcare!$D839</f>
        <v>0</v>
      </c>
      <c r="Q839" s="78" t="n">
        <f aca="false">Loan_01!$E839</f>
        <v>0</v>
      </c>
      <c r="R839" s="78" t="n">
        <f aca="false">Loan_02!$E839</f>
        <v>0</v>
      </c>
      <c r="S839" s="78" t="n">
        <f aca="false">(-1)*SUM(Roth_01!$D839+Roth_02!$D839+IRA_01!$D839+IRA_02!$D839+Invest_01!$D839+Invest_02!$D839)</f>
        <v>-0</v>
      </c>
      <c r="T839" s="78" t="n">
        <f aca="false">(-1)*(IF(($B839&gt;Input!$O$24),0,Input!$O$30)+IF(($B839&gt;Input!$O$31),0,Input!$O$37)+IF(($B839&gt;Input!$O$38),0,Input!$O$44))</f>
        <v>-0</v>
      </c>
      <c r="U839" s="78" t="n">
        <f aca="false">IF(($AB838*(Input!$C$16/100)&gt;0),0,($AB838*(Input!$C$16/100)))</f>
        <v>0</v>
      </c>
      <c r="V839" s="78"/>
      <c r="W839" s="78" t="n">
        <f aca="false">IF(($N839+$O839+$P839+$Q839+$R839+$S839+$T839+$U839)&lt;0,($N839+$O839+$P839+$Q839+$R839+$S839+$T839+$U839),0)</f>
        <v>0</v>
      </c>
      <c r="X839" s="78"/>
      <c r="Y839" s="78" t="n">
        <f aca="false">IF(($N839+$O839+$P839+$Q839+$R839+$S839+$T839+$U839)&gt;=0,($N839+$O839+$P839+$Q839+$R839+$S839+$T839+$U839),0)</f>
        <v>0</v>
      </c>
      <c r="AA839" s="78" t="n">
        <f aca="false">IF(AND((($AB838+$W838-$U838)&lt;0),($Y839&gt;0)),($AA838-$K839)*(1+Input!$C$18/(12*100)),($AA838+$Y839-$K839)*(1+Input!$C$18/(12*100)))</f>
        <v>2.41863289939204E-009</v>
      </c>
      <c r="AB839" s="78" t="n">
        <f aca="false">IF(AND((($AB838+$W838-$U838)&lt;0),($Y839&gt;=0)),($AB838+$W838-$U838+$Y839)*(1+Input!$C$15/(12*100)),0)</f>
        <v>0</v>
      </c>
    </row>
    <row r="840" customFormat="false" ht="12.8" hidden="false" customHeight="false" outlineLevel="0" collapsed="false">
      <c r="A840" s="76" t="n">
        <v>836</v>
      </c>
      <c r="B840" s="77" t="n">
        <f aca="false">EOMONTH(Input!$C$7,A840)</f>
        <v>68361</v>
      </c>
      <c r="D840" s="76" t="n">
        <f aca="false">DATEDIF(Input!$C$23,$B840,"Y")</f>
        <v>109</v>
      </c>
      <c r="E840" s="76" t="n">
        <f aca="false">DATEDIF(Input!$G$23,$B840,"Y")</f>
        <v>109</v>
      </c>
      <c r="G840" s="78" t="n">
        <f aca="false">Salary_01!$L840</f>
        <v>0</v>
      </c>
      <c r="H840" s="78" t="n">
        <f aca="false">Salary_02!$L840</f>
        <v>0</v>
      </c>
      <c r="I840" s="78" t="n">
        <f aca="false">Retirement_Dist_01!$J840</f>
        <v>0</v>
      </c>
      <c r="J840" s="78" t="n">
        <f aca="false">Retirement_Dist_02!$J840</f>
        <v>0</v>
      </c>
      <c r="K840" s="78" t="n">
        <f aca="true">IF(AND(OR($B840&gt;Input!$C$31,$B840&gt;Input!$G$31),OR($B840&lt;Input!$C$25,$B840&lt;Input!$G$25)),(-1)*PMT(Input!$C$18/(100*12),(OFFSET($A$4, MAX( MATCH(Input!$C$25,$B$4:$B$1004,1), MATCH(Input!$G$25,$B$4:$B$1004,1)),0,1,1) - OFFSET($A$4, MIN( MATCH(Input!$C$31,$B$4:$B$1004,1), MATCH(Input!$G$31,$B$4:$B$1004,1)),0,1,1)),$AD$4,0,1),0)</f>
        <v>0</v>
      </c>
      <c r="L840" s="78" t="n">
        <f aca="false">IF(AND(($B840&lt;Input!$C$31),($B840&lt;Input!$G$31)),($G840+$H840+$I840+$J840),($G840+$H840+$I840+$J840+$K840))</f>
        <v>0</v>
      </c>
      <c r="M840" s="78" t="n">
        <f aca="false">Mortgage!$L840</f>
        <v>0</v>
      </c>
      <c r="N840" s="78" t="n">
        <f aca="false">$L840+$M840</f>
        <v>0</v>
      </c>
      <c r="O840" s="78" t="n">
        <f aca="false">IF(AND(($B840&lt;Input!$C$31),($B840&lt;Input!$G$31)),Expenses!$D840,(-1)*$N840)</f>
        <v>-0</v>
      </c>
      <c r="P840" s="78" t="n">
        <f aca="false">Childcare!$D840</f>
        <v>0</v>
      </c>
      <c r="Q840" s="78" t="n">
        <f aca="false">Loan_01!$E840</f>
        <v>0</v>
      </c>
      <c r="R840" s="78" t="n">
        <f aca="false">Loan_02!$E840</f>
        <v>0</v>
      </c>
      <c r="S840" s="78" t="n">
        <f aca="false">(-1)*SUM(Roth_01!$D840+Roth_02!$D840+IRA_01!$D840+IRA_02!$D840+Invest_01!$D840+Invest_02!$D840)</f>
        <v>-0</v>
      </c>
      <c r="T840" s="78" t="n">
        <f aca="false">(-1)*(IF(($B840&gt;Input!$O$24),0,Input!$O$30)+IF(($B840&gt;Input!$O$31),0,Input!$O$37)+IF(($B840&gt;Input!$O$38),0,Input!$O$44))</f>
        <v>-0</v>
      </c>
      <c r="U840" s="78" t="n">
        <f aca="false">IF(($AB839*(Input!$C$16/100)&gt;0),0,($AB839*(Input!$C$16/100)))</f>
        <v>0</v>
      </c>
      <c r="V840" s="78"/>
      <c r="W840" s="78" t="n">
        <f aca="false">IF(($N840+$O840+$P840+$Q840+$R840+$S840+$T840+$U840)&lt;0,($N840+$O840+$P840+$Q840+$R840+$S840+$T840+$U840),0)</f>
        <v>0</v>
      </c>
      <c r="X840" s="78"/>
      <c r="Y840" s="78" t="n">
        <f aca="false">IF(($N840+$O840+$P840+$Q840+$R840+$S840+$T840+$U840)&gt;=0,($N840+$O840+$P840+$Q840+$R840+$S840+$T840+$U840),0)</f>
        <v>0</v>
      </c>
      <c r="AA840" s="78" t="n">
        <f aca="false">IF(AND((($AB839+$W839-$U839)&lt;0),($Y840&gt;0)),($AA839-$K840)*(1+Input!$C$18/(12*100)),($AA839+$Y840-$K840)*(1+Input!$C$18/(12*100)))</f>
        <v>2.41873367576284E-009</v>
      </c>
      <c r="AB840" s="78" t="n">
        <f aca="false">IF(AND((($AB839+$W839-$U839)&lt;0),($Y840&gt;=0)),($AB839+$W839-$U839+$Y840)*(1+Input!$C$15/(12*100)),0)</f>
        <v>0</v>
      </c>
    </row>
    <row r="841" customFormat="false" ht="12.8" hidden="false" customHeight="false" outlineLevel="0" collapsed="false">
      <c r="A841" s="76" t="n">
        <v>837</v>
      </c>
      <c r="B841" s="77" t="n">
        <f aca="false">EOMONTH(Input!$C$7,A841)</f>
        <v>68392</v>
      </c>
      <c r="D841" s="76" t="n">
        <f aca="false">DATEDIF(Input!$C$23,$B841,"Y")</f>
        <v>109</v>
      </c>
      <c r="E841" s="76" t="n">
        <f aca="false">DATEDIF(Input!$G$23,$B841,"Y")</f>
        <v>109</v>
      </c>
      <c r="G841" s="78" t="n">
        <f aca="false">Salary_01!$L841</f>
        <v>0</v>
      </c>
      <c r="H841" s="78" t="n">
        <f aca="false">Salary_02!$L841</f>
        <v>0</v>
      </c>
      <c r="I841" s="78" t="n">
        <f aca="false">Retirement_Dist_01!$J841</f>
        <v>0</v>
      </c>
      <c r="J841" s="78" t="n">
        <f aca="false">Retirement_Dist_02!$J841</f>
        <v>0</v>
      </c>
      <c r="K841" s="78" t="n">
        <f aca="true">IF(AND(OR($B841&gt;Input!$C$31,$B841&gt;Input!$G$31),OR($B841&lt;Input!$C$25,$B841&lt;Input!$G$25)),(-1)*PMT(Input!$C$18/(100*12),(OFFSET($A$4, MAX( MATCH(Input!$C$25,$B$4:$B$1004,1), MATCH(Input!$G$25,$B$4:$B$1004,1)),0,1,1) - OFFSET($A$4, MIN( MATCH(Input!$C$31,$B$4:$B$1004,1), MATCH(Input!$G$31,$B$4:$B$1004,1)),0,1,1)),$AD$4,0,1),0)</f>
        <v>0</v>
      </c>
      <c r="L841" s="78" t="n">
        <f aca="false">IF(AND(($B841&lt;Input!$C$31),($B841&lt;Input!$G$31)),($G841+$H841+$I841+$J841),($G841+$H841+$I841+$J841+$K841))</f>
        <v>0</v>
      </c>
      <c r="M841" s="78" t="n">
        <f aca="false">Mortgage!$L841</f>
        <v>0</v>
      </c>
      <c r="N841" s="78" t="n">
        <f aca="false">$L841+$M841</f>
        <v>0</v>
      </c>
      <c r="O841" s="78" t="n">
        <f aca="false">IF(AND(($B841&lt;Input!$C$31),($B841&lt;Input!$G$31)),Expenses!$D841,(-1)*$N841)</f>
        <v>-0</v>
      </c>
      <c r="P841" s="78" t="n">
        <f aca="false">Childcare!$D841</f>
        <v>0</v>
      </c>
      <c r="Q841" s="78" t="n">
        <f aca="false">Loan_01!$E841</f>
        <v>0</v>
      </c>
      <c r="R841" s="78" t="n">
        <f aca="false">Loan_02!$E841</f>
        <v>0</v>
      </c>
      <c r="S841" s="78" t="n">
        <f aca="false">(-1)*SUM(Roth_01!$D841+Roth_02!$D841+IRA_01!$D841+IRA_02!$D841+Invest_01!$D841+Invest_02!$D841)</f>
        <v>-0</v>
      </c>
      <c r="T841" s="78" t="n">
        <f aca="false">(-1)*(IF(($B841&gt;Input!$O$24),0,Input!$O$30)+IF(($B841&gt;Input!$O$31),0,Input!$O$37)+IF(($B841&gt;Input!$O$38),0,Input!$O$44))</f>
        <v>-0</v>
      </c>
      <c r="U841" s="78" t="n">
        <f aca="false">IF(($AB840*(Input!$C$16/100)&gt;0),0,($AB840*(Input!$C$16/100)))</f>
        <v>0</v>
      </c>
      <c r="V841" s="78"/>
      <c r="W841" s="78" t="n">
        <f aca="false">IF(($N841+$O841+$P841+$Q841+$R841+$S841+$T841+$U841)&lt;0,($N841+$O841+$P841+$Q841+$R841+$S841+$T841+$U841),0)</f>
        <v>0</v>
      </c>
      <c r="X841" s="78"/>
      <c r="Y841" s="78" t="n">
        <f aca="false">IF(($N841+$O841+$P841+$Q841+$R841+$S841+$T841+$U841)&gt;=0,($N841+$O841+$P841+$Q841+$R841+$S841+$T841+$U841),0)</f>
        <v>0</v>
      </c>
      <c r="AA841" s="78" t="n">
        <f aca="false">IF(AND((($AB840+$W840-$U840)&lt;0),($Y841&gt;0)),($AA840-$K841)*(1+Input!$C$18/(12*100)),($AA840+$Y841-$K841)*(1+Input!$C$18/(12*100)))</f>
        <v>2.41883445633267E-009</v>
      </c>
      <c r="AB841" s="78" t="n">
        <f aca="false">IF(AND((($AB840+$W840-$U840)&lt;0),($Y841&gt;=0)),($AB840+$W840-$U840+$Y841)*(1+Input!$C$15/(12*100)),0)</f>
        <v>0</v>
      </c>
    </row>
    <row r="842" customFormat="false" ht="12.8" hidden="false" customHeight="false" outlineLevel="0" collapsed="false">
      <c r="A842" s="76" t="n">
        <v>838</v>
      </c>
      <c r="B842" s="77" t="n">
        <f aca="false">EOMONTH(Input!$C$7,A842)</f>
        <v>68422</v>
      </c>
      <c r="D842" s="76" t="n">
        <f aca="false">DATEDIF(Input!$C$23,$B842,"Y")</f>
        <v>109</v>
      </c>
      <c r="E842" s="76" t="n">
        <f aca="false">DATEDIF(Input!$G$23,$B842,"Y")</f>
        <v>109</v>
      </c>
      <c r="G842" s="78" t="n">
        <f aca="false">Salary_01!$L842</f>
        <v>0</v>
      </c>
      <c r="H842" s="78" t="n">
        <f aca="false">Salary_02!$L842</f>
        <v>0</v>
      </c>
      <c r="I842" s="78" t="n">
        <f aca="false">Retirement_Dist_01!$J842</f>
        <v>0</v>
      </c>
      <c r="J842" s="78" t="n">
        <f aca="false">Retirement_Dist_02!$J842</f>
        <v>0</v>
      </c>
      <c r="K842" s="78" t="n">
        <f aca="true">IF(AND(OR($B842&gt;Input!$C$31,$B842&gt;Input!$G$31),OR($B842&lt;Input!$C$25,$B842&lt;Input!$G$25)),(-1)*PMT(Input!$C$18/(100*12),(OFFSET($A$4, MAX( MATCH(Input!$C$25,$B$4:$B$1004,1), MATCH(Input!$G$25,$B$4:$B$1004,1)),0,1,1) - OFFSET($A$4, MIN( MATCH(Input!$C$31,$B$4:$B$1004,1), MATCH(Input!$G$31,$B$4:$B$1004,1)),0,1,1)),$AD$4,0,1),0)</f>
        <v>0</v>
      </c>
      <c r="L842" s="78" t="n">
        <f aca="false">IF(AND(($B842&lt;Input!$C$31),($B842&lt;Input!$G$31)),($G842+$H842+$I842+$J842),($G842+$H842+$I842+$J842+$K842))</f>
        <v>0</v>
      </c>
      <c r="M842" s="78" t="n">
        <f aca="false">Mortgage!$L842</f>
        <v>0</v>
      </c>
      <c r="N842" s="78" t="n">
        <f aca="false">$L842+$M842</f>
        <v>0</v>
      </c>
      <c r="O842" s="78" t="n">
        <f aca="false">IF(AND(($B842&lt;Input!$C$31),($B842&lt;Input!$G$31)),Expenses!$D842,(-1)*$N842)</f>
        <v>-0</v>
      </c>
      <c r="P842" s="78" t="n">
        <f aca="false">Childcare!$D842</f>
        <v>0</v>
      </c>
      <c r="Q842" s="78" t="n">
        <f aca="false">Loan_01!$E842</f>
        <v>0</v>
      </c>
      <c r="R842" s="78" t="n">
        <f aca="false">Loan_02!$E842</f>
        <v>0</v>
      </c>
      <c r="S842" s="78" t="n">
        <f aca="false">(-1)*SUM(Roth_01!$D842+Roth_02!$D842+IRA_01!$D842+IRA_02!$D842+Invest_01!$D842+Invest_02!$D842)</f>
        <v>-0</v>
      </c>
      <c r="T842" s="78" t="n">
        <f aca="false">(-1)*(IF(($B842&gt;Input!$O$24),0,Input!$O$30)+IF(($B842&gt;Input!$O$31),0,Input!$O$37)+IF(($B842&gt;Input!$O$38),0,Input!$O$44))</f>
        <v>-0</v>
      </c>
      <c r="U842" s="78" t="n">
        <f aca="false">IF(($AB841*(Input!$C$16/100)&gt;0),0,($AB841*(Input!$C$16/100)))</f>
        <v>0</v>
      </c>
      <c r="V842" s="78"/>
      <c r="W842" s="78" t="n">
        <f aca="false">IF(($N842+$O842+$P842+$Q842+$R842+$S842+$T842+$U842)&lt;0,($N842+$O842+$P842+$Q842+$R842+$S842+$T842+$U842),0)</f>
        <v>0</v>
      </c>
      <c r="X842" s="78"/>
      <c r="Y842" s="78" t="n">
        <f aca="false">IF(($N842+$O842+$P842+$Q842+$R842+$S842+$T842+$U842)&gt;=0,($N842+$O842+$P842+$Q842+$R842+$S842+$T842+$U842),0)</f>
        <v>0</v>
      </c>
      <c r="AA842" s="78" t="n">
        <f aca="false">IF(AND((($AB841+$W841-$U841)&lt;0),($Y842&gt;0)),($AA841-$K842)*(1+Input!$C$18/(12*100)),($AA841+$Y842-$K842)*(1+Input!$C$18/(12*100)))</f>
        <v>2.41893524110168E-009</v>
      </c>
      <c r="AB842" s="78" t="n">
        <f aca="false">IF(AND((($AB841+$W841-$U841)&lt;0),($Y842&gt;=0)),($AB841+$W841-$U841+$Y842)*(1+Input!$C$15/(12*100)),0)</f>
        <v>0</v>
      </c>
    </row>
    <row r="843" customFormat="false" ht="12.8" hidden="false" customHeight="false" outlineLevel="0" collapsed="false">
      <c r="A843" s="76" t="n">
        <v>839</v>
      </c>
      <c r="B843" s="77" t="n">
        <f aca="false">EOMONTH(Input!$C$7,A843)</f>
        <v>68453</v>
      </c>
      <c r="D843" s="76" t="n">
        <f aca="false">DATEDIF(Input!$C$23,$B843,"Y")</f>
        <v>110</v>
      </c>
      <c r="E843" s="76" t="n">
        <f aca="false">DATEDIF(Input!$G$23,$B843,"Y")</f>
        <v>110</v>
      </c>
      <c r="G843" s="78" t="n">
        <f aca="false">Salary_01!$L843</f>
        <v>0</v>
      </c>
      <c r="H843" s="78" t="n">
        <f aca="false">Salary_02!$L843</f>
        <v>0</v>
      </c>
      <c r="I843" s="78" t="n">
        <f aca="false">Retirement_Dist_01!$J843</f>
        <v>0</v>
      </c>
      <c r="J843" s="78" t="n">
        <f aca="false">Retirement_Dist_02!$J843</f>
        <v>0</v>
      </c>
      <c r="K843" s="78" t="n">
        <f aca="true">IF(AND(OR($B843&gt;Input!$C$31,$B843&gt;Input!$G$31),OR($B843&lt;Input!$C$25,$B843&lt;Input!$G$25)),(-1)*PMT(Input!$C$18/(100*12),(OFFSET($A$4, MAX( MATCH(Input!$C$25,$B$4:$B$1004,1), MATCH(Input!$G$25,$B$4:$B$1004,1)),0,1,1) - OFFSET($A$4, MIN( MATCH(Input!$C$31,$B$4:$B$1004,1), MATCH(Input!$G$31,$B$4:$B$1004,1)),0,1,1)),$AD$4,0,1),0)</f>
        <v>0</v>
      </c>
      <c r="L843" s="78" t="n">
        <f aca="false">IF(AND(($B843&lt;Input!$C$31),($B843&lt;Input!$G$31)),($G843+$H843+$I843+$J843),($G843+$H843+$I843+$J843+$K843))</f>
        <v>0</v>
      </c>
      <c r="M843" s="78" t="n">
        <f aca="false">Mortgage!$L843</f>
        <v>0</v>
      </c>
      <c r="N843" s="78" t="n">
        <f aca="false">$L843+$M843</f>
        <v>0</v>
      </c>
      <c r="O843" s="78" t="n">
        <f aca="false">IF(AND(($B843&lt;Input!$C$31),($B843&lt;Input!$G$31)),Expenses!$D843,(-1)*$N843)</f>
        <v>-0</v>
      </c>
      <c r="P843" s="78" t="n">
        <f aca="false">Childcare!$D843</f>
        <v>0</v>
      </c>
      <c r="Q843" s="78" t="n">
        <f aca="false">Loan_01!$E843</f>
        <v>0</v>
      </c>
      <c r="R843" s="78" t="n">
        <f aca="false">Loan_02!$E843</f>
        <v>0</v>
      </c>
      <c r="S843" s="78" t="n">
        <f aca="false">(-1)*SUM(Roth_01!$D843+Roth_02!$D843+IRA_01!$D843+IRA_02!$D843+Invest_01!$D843+Invest_02!$D843)</f>
        <v>-0</v>
      </c>
      <c r="T843" s="78" t="n">
        <f aca="false">(-1)*(IF(($B843&gt;Input!$O$24),0,Input!$O$30)+IF(($B843&gt;Input!$O$31),0,Input!$O$37)+IF(($B843&gt;Input!$O$38),0,Input!$O$44))</f>
        <v>-0</v>
      </c>
      <c r="U843" s="78" t="n">
        <f aca="false">IF(($AB842*(Input!$C$16/100)&gt;0),0,($AB842*(Input!$C$16/100)))</f>
        <v>0</v>
      </c>
      <c r="V843" s="78"/>
      <c r="W843" s="78" t="n">
        <f aca="false">IF(($N843+$O843+$P843+$Q843+$R843+$S843+$T843+$U843)&lt;0,($N843+$O843+$P843+$Q843+$R843+$S843+$T843+$U843),0)</f>
        <v>0</v>
      </c>
      <c r="X843" s="78"/>
      <c r="Y843" s="78" t="n">
        <f aca="false">IF(($N843+$O843+$P843+$Q843+$R843+$S843+$T843+$U843)&gt;=0,($N843+$O843+$P843+$Q843+$R843+$S843+$T843+$U843),0)</f>
        <v>0</v>
      </c>
      <c r="AA843" s="78" t="n">
        <f aca="false">IF(AND((($AB842+$W842-$U842)&lt;0),($Y843&gt;0)),($AA842-$K843)*(1+Input!$C$18/(12*100)),($AA842+$Y843-$K843)*(1+Input!$C$18/(12*100)))</f>
        <v>2.41903603007006E-009</v>
      </c>
      <c r="AB843" s="78" t="n">
        <f aca="false">IF(AND((($AB842+$W842-$U842)&lt;0),($Y843&gt;=0)),($AB842+$W842-$U842+$Y843)*(1+Input!$C$15/(12*100)),0)</f>
        <v>0</v>
      </c>
    </row>
    <row r="844" customFormat="false" ht="12.8" hidden="false" customHeight="false" outlineLevel="0" collapsed="false">
      <c r="A844" s="76" t="n">
        <v>840</v>
      </c>
      <c r="B844" s="77" t="n">
        <f aca="false">EOMONTH(Input!$C$7,A844)</f>
        <v>68483</v>
      </c>
      <c r="D844" s="76" t="n">
        <f aca="false">DATEDIF(Input!$C$23,$B844,"Y")</f>
        <v>110</v>
      </c>
      <c r="E844" s="76" t="n">
        <f aca="false">DATEDIF(Input!$G$23,$B844,"Y")</f>
        <v>110</v>
      </c>
      <c r="G844" s="78" t="n">
        <f aca="false">Salary_01!$L844</f>
        <v>0</v>
      </c>
      <c r="H844" s="78" t="n">
        <f aca="false">Salary_02!$L844</f>
        <v>0</v>
      </c>
      <c r="I844" s="78" t="n">
        <f aca="false">Retirement_Dist_01!$J844</f>
        <v>0</v>
      </c>
      <c r="J844" s="78" t="n">
        <f aca="false">Retirement_Dist_02!$J844</f>
        <v>0</v>
      </c>
      <c r="K844" s="78" t="n">
        <f aca="true">IF(AND(OR($B844&gt;Input!$C$31,$B844&gt;Input!$G$31),OR($B844&lt;Input!$C$25,$B844&lt;Input!$G$25)),(-1)*PMT(Input!$C$18/(100*12),(OFFSET($A$4, MAX( MATCH(Input!$C$25,$B$4:$B$1004,1), MATCH(Input!$G$25,$B$4:$B$1004,1)),0,1,1) - OFFSET($A$4, MIN( MATCH(Input!$C$31,$B$4:$B$1004,1), MATCH(Input!$G$31,$B$4:$B$1004,1)),0,1,1)),$AD$4,0,1),0)</f>
        <v>0</v>
      </c>
      <c r="L844" s="78" t="n">
        <f aca="false">IF(AND(($B844&lt;Input!$C$31),($B844&lt;Input!$G$31)),($G844+$H844+$I844+$J844),($G844+$H844+$I844+$J844+$K844))</f>
        <v>0</v>
      </c>
      <c r="M844" s="78" t="n">
        <f aca="false">Mortgage!$L844</f>
        <v>0</v>
      </c>
      <c r="N844" s="78" t="n">
        <f aca="false">$L844+$M844</f>
        <v>0</v>
      </c>
      <c r="O844" s="78" t="n">
        <f aca="false">IF(AND(($B844&lt;Input!$C$31),($B844&lt;Input!$G$31)),Expenses!$D844,(-1)*$N844)</f>
        <v>-0</v>
      </c>
      <c r="P844" s="78" t="n">
        <f aca="false">Childcare!$D844</f>
        <v>0</v>
      </c>
      <c r="Q844" s="78" t="n">
        <f aca="false">Loan_01!$E844</f>
        <v>0</v>
      </c>
      <c r="R844" s="78" t="n">
        <f aca="false">Loan_02!$E844</f>
        <v>0</v>
      </c>
      <c r="S844" s="78" t="n">
        <f aca="false">(-1)*SUM(Roth_01!$D844+Roth_02!$D844+IRA_01!$D844+IRA_02!$D844+Invest_01!$D844+Invest_02!$D844)</f>
        <v>-0</v>
      </c>
      <c r="T844" s="78" t="n">
        <f aca="false">(-1)*(IF(($B844&gt;Input!$O$24),0,Input!$O$30)+IF(($B844&gt;Input!$O$31),0,Input!$O$37)+IF(($B844&gt;Input!$O$38),0,Input!$O$44))</f>
        <v>-0</v>
      </c>
      <c r="U844" s="78" t="n">
        <f aca="false">IF(($AB843*(Input!$C$16/100)&gt;0),0,($AB843*(Input!$C$16/100)))</f>
        <v>0</v>
      </c>
      <c r="V844" s="78"/>
      <c r="W844" s="78" t="n">
        <f aca="false">IF(($N844+$O844+$P844+$Q844+$R844+$S844+$T844+$U844)&lt;0,($N844+$O844+$P844+$Q844+$R844+$S844+$T844+$U844),0)</f>
        <v>0</v>
      </c>
      <c r="X844" s="78"/>
      <c r="Y844" s="78" t="n">
        <f aca="false">IF(($N844+$O844+$P844+$Q844+$R844+$S844+$T844+$U844)&gt;=0,($N844+$O844+$P844+$Q844+$R844+$S844+$T844+$U844),0)</f>
        <v>0</v>
      </c>
      <c r="AA844" s="78" t="n">
        <f aca="false">IF(AND((($AB843+$W843-$U843)&lt;0),($Y844&gt;0)),($AA843-$K844)*(1+Input!$C$18/(12*100)),($AA843+$Y844-$K844)*(1+Input!$C$18/(12*100)))</f>
        <v>2.41913682323798E-009</v>
      </c>
      <c r="AB844" s="78" t="n">
        <f aca="false">IF(AND((($AB843+$W843-$U843)&lt;0),($Y844&gt;=0)),($AB843+$W843-$U843+$Y844)*(1+Input!$C$15/(12*100)),0)</f>
        <v>0</v>
      </c>
    </row>
    <row r="845" customFormat="false" ht="12.8" hidden="false" customHeight="false" outlineLevel="0" collapsed="false">
      <c r="A845" s="76" t="n">
        <v>841</v>
      </c>
      <c r="B845" s="77" t="n">
        <f aca="false">EOMONTH(Input!$C$7,A845)</f>
        <v>68514</v>
      </c>
      <c r="D845" s="76" t="n">
        <f aca="false">DATEDIF(Input!$C$23,$B845,"Y")</f>
        <v>110</v>
      </c>
      <c r="E845" s="76" t="n">
        <f aca="false">DATEDIF(Input!$G$23,$B845,"Y")</f>
        <v>110</v>
      </c>
      <c r="G845" s="78" t="n">
        <f aca="false">Salary_01!$L845</f>
        <v>0</v>
      </c>
      <c r="H845" s="78" t="n">
        <f aca="false">Salary_02!$L845</f>
        <v>0</v>
      </c>
      <c r="I845" s="78" t="n">
        <f aca="false">Retirement_Dist_01!$J845</f>
        <v>0</v>
      </c>
      <c r="J845" s="78" t="n">
        <f aca="false">Retirement_Dist_02!$J845</f>
        <v>0</v>
      </c>
      <c r="K845" s="78" t="n">
        <f aca="true">IF(AND(OR($B845&gt;Input!$C$31,$B845&gt;Input!$G$31),OR($B845&lt;Input!$C$25,$B845&lt;Input!$G$25)),(-1)*PMT(Input!$C$18/(100*12),(OFFSET($A$4, MAX( MATCH(Input!$C$25,$B$4:$B$1004,1), MATCH(Input!$G$25,$B$4:$B$1004,1)),0,1,1) - OFFSET($A$4, MIN( MATCH(Input!$C$31,$B$4:$B$1004,1), MATCH(Input!$G$31,$B$4:$B$1004,1)),0,1,1)),$AD$4,0,1),0)</f>
        <v>0</v>
      </c>
      <c r="L845" s="78" t="n">
        <f aca="false">IF(AND(($B845&lt;Input!$C$31),($B845&lt;Input!$G$31)),($G845+$H845+$I845+$J845),($G845+$H845+$I845+$J845+$K845))</f>
        <v>0</v>
      </c>
      <c r="M845" s="78" t="n">
        <f aca="false">Mortgage!$L845</f>
        <v>0</v>
      </c>
      <c r="N845" s="78" t="n">
        <f aca="false">$L845+$M845</f>
        <v>0</v>
      </c>
      <c r="O845" s="78" t="n">
        <f aca="false">IF(AND(($B845&lt;Input!$C$31),($B845&lt;Input!$G$31)),Expenses!$D845,(-1)*$N845)</f>
        <v>-0</v>
      </c>
      <c r="P845" s="78" t="n">
        <f aca="false">Childcare!$D845</f>
        <v>0</v>
      </c>
      <c r="Q845" s="78" t="n">
        <f aca="false">Loan_01!$E845</f>
        <v>0</v>
      </c>
      <c r="R845" s="78" t="n">
        <f aca="false">Loan_02!$E845</f>
        <v>0</v>
      </c>
      <c r="S845" s="78" t="n">
        <f aca="false">(-1)*SUM(Roth_01!$D845+Roth_02!$D845+IRA_01!$D845+IRA_02!$D845+Invest_01!$D845+Invest_02!$D845)</f>
        <v>-0</v>
      </c>
      <c r="T845" s="78" t="n">
        <f aca="false">(-1)*(IF(($B845&gt;Input!$O$24),0,Input!$O$30)+IF(($B845&gt;Input!$O$31),0,Input!$O$37)+IF(($B845&gt;Input!$O$38),0,Input!$O$44))</f>
        <v>-0</v>
      </c>
      <c r="U845" s="78" t="n">
        <f aca="false">IF(($AB844*(Input!$C$16/100)&gt;0),0,($AB844*(Input!$C$16/100)))</f>
        <v>0</v>
      </c>
      <c r="V845" s="78"/>
      <c r="W845" s="78" t="n">
        <f aca="false">IF(($N845+$O845+$P845+$Q845+$R845+$S845+$T845+$U845)&lt;0,($N845+$O845+$P845+$Q845+$R845+$S845+$T845+$U845),0)</f>
        <v>0</v>
      </c>
      <c r="X845" s="78"/>
      <c r="Y845" s="78" t="n">
        <f aca="false">IF(($N845+$O845+$P845+$Q845+$R845+$S845+$T845+$U845)&gt;=0,($N845+$O845+$P845+$Q845+$R845+$S845+$T845+$U845),0)</f>
        <v>0</v>
      </c>
      <c r="AA845" s="78" t="n">
        <f aca="false">IF(AND((($AB844+$W844-$U844)&lt;0),($Y845&gt;0)),($AA844-$K845)*(1+Input!$C$18/(12*100)),($AA844+$Y845-$K845)*(1+Input!$C$18/(12*100)))</f>
        <v>2.41923762060561E-009</v>
      </c>
      <c r="AB845" s="78" t="n">
        <f aca="false">IF(AND((($AB844+$W844-$U844)&lt;0),($Y845&gt;=0)),($AB844+$W844-$U844+$Y845)*(1+Input!$C$15/(12*100)),0)</f>
        <v>0</v>
      </c>
    </row>
    <row r="846" customFormat="false" ht="12.8" hidden="false" customHeight="false" outlineLevel="0" collapsed="false">
      <c r="A846" s="76" t="n">
        <v>842</v>
      </c>
      <c r="B846" s="77" t="n">
        <f aca="false">EOMONTH(Input!$C$7,A846)</f>
        <v>68545</v>
      </c>
      <c r="D846" s="76" t="n">
        <f aca="false">DATEDIF(Input!$C$23,$B846,"Y")</f>
        <v>110</v>
      </c>
      <c r="E846" s="76" t="n">
        <f aca="false">DATEDIF(Input!$G$23,$B846,"Y")</f>
        <v>110</v>
      </c>
      <c r="G846" s="78" t="n">
        <f aca="false">Salary_01!$L846</f>
        <v>0</v>
      </c>
      <c r="H846" s="78" t="n">
        <f aca="false">Salary_02!$L846</f>
        <v>0</v>
      </c>
      <c r="I846" s="78" t="n">
        <f aca="false">Retirement_Dist_01!$J846</f>
        <v>0</v>
      </c>
      <c r="J846" s="78" t="n">
        <f aca="false">Retirement_Dist_02!$J846</f>
        <v>0</v>
      </c>
      <c r="K846" s="78" t="n">
        <f aca="true">IF(AND(OR($B846&gt;Input!$C$31,$B846&gt;Input!$G$31),OR($B846&lt;Input!$C$25,$B846&lt;Input!$G$25)),(-1)*PMT(Input!$C$18/(100*12),(OFFSET($A$4, MAX( MATCH(Input!$C$25,$B$4:$B$1004,1), MATCH(Input!$G$25,$B$4:$B$1004,1)),0,1,1) - OFFSET($A$4, MIN( MATCH(Input!$C$31,$B$4:$B$1004,1), MATCH(Input!$G$31,$B$4:$B$1004,1)),0,1,1)),$AD$4,0,1),0)</f>
        <v>0</v>
      </c>
      <c r="L846" s="78" t="n">
        <f aca="false">IF(AND(($B846&lt;Input!$C$31),($B846&lt;Input!$G$31)),($G846+$H846+$I846+$J846),($G846+$H846+$I846+$J846+$K846))</f>
        <v>0</v>
      </c>
      <c r="M846" s="78" t="n">
        <f aca="false">Mortgage!$L846</f>
        <v>0</v>
      </c>
      <c r="N846" s="78" t="n">
        <f aca="false">$L846+$M846</f>
        <v>0</v>
      </c>
      <c r="O846" s="78" t="n">
        <f aca="false">IF(AND(($B846&lt;Input!$C$31),($B846&lt;Input!$G$31)),Expenses!$D846,(-1)*$N846)</f>
        <v>-0</v>
      </c>
      <c r="P846" s="78" t="n">
        <f aca="false">Childcare!$D846</f>
        <v>0</v>
      </c>
      <c r="Q846" s="78" t="n">
        <f aca="false">Loan_01!$E846</f>
        <v>0</v>
      </c>
      <c r="R846" s="78" t="n">
        <f aca="false">Loan_02!$E846</f>
        <v>0</v>
      </c>
      <c r="S846" s="78" t="n">
        <f aca="false">(-1)*SUM(Roth_01!$D846+Roth_02!$D846+IRA_01!$D846+IRA_02!$D846+Invest_01!$D846+Invest_02!$D846)</f>
        <v>-0</v>
      </c>
      <c r="T846" s="78" t="n">
        <f aca="false">(-1)*(IF(($B846&gt;Input!$O$24),0,Input!$O$30)+IF(($B846&gt;Input!$O$31),0,Input!$O$37)+IF(($B846&gt;Input!$O$38),0,Input!$O$44))</f>
        <v>-0</v>
      </c>
      <c r="U846" s="78" t="n">
        <f aca="false">IF(($AB845*(Input!$C$16/100)&gt;0),0,($AB845*(Input!$C$16/100)))</f>
        <v>0</v>
      </c>
      <c r="V846" s="78"/>
      <c r="W846" s="78" t="n">
        <f aca="false">IF(($N846+$O846+$P846+$Q846+$R846+$S846+$T846+$U846)&lt;0,($N846+$O846+$P846+$Q846+$R846+$S846+$T846+$U846),0)</f>
        <v>0</v>
      </c>
      <c r="X846" s="78"/>
      <c r="Y846" s="78" t="n">
        <f aca="false">IF(($N846+$O846+$P846+$Q846+$R846+$S846+$T846+$U846)&gt;=0,($N846+$O846+$P846+$Q846+$R846+$S846+$T846+$U846),0)</f>
        <v>0</v>
      </c>
      <c r="AA846" s="78" t="n">
        <f aca="false">IF(AND((($AB845+$W845-$U845)&lt;0),($Y846&gt;0)),($AA845-$K846)*(1+Input!$C$18/(12*100)),($AA845+$Y846-$K846)*(1+Input!$C$18/(12*100)))</f>
        <v>2.41933842217314E-009</v>
      </c>
      <c r="AB846" s="78" t="n">
        <f aca="false">IF(AND((($AB845+$W845-$U845)&lt;0),($Y846&gt;=0)),($AB845+$W845-$U845+$Y846)*(1+Input!$C$15/(12*100)),0)</f>
        <v>0</v>
      </c>
    </row>
    <row r="847" customFormat="false" ht="12.8" hidden="false" customHeight="false" outlineLevel="0" collapsed="false">
      <c r="A847" s="76" t="n">
        <v>843</v>
      </c>
      <c r="B847" s="77" t="n">
        <f aca="false">EOMONTH(Input!$C$7,A847)</f>
        <v>68575</v>
      </c>
      <c r="D847" s="76" t="n">
        <f aca="false">DATEDIF(Input!$C$23,$B847,"Y")</f>
        <v>110</v>
      </c>
      <c r="E847" s="76" t="n">
        <f aca="false">DATEDIF(Input!$G$23,$B847,"Y")</f>
        <v>110</v>
      </c>
      <c r="G847" s="78" t="n">
        <f aca="false">Salary_01!$L847</f>
        <v>0</v>
      </c>
      <c r="H847" s="78" t="n">
        <f aca="false">Salary_02!$L847</f>
        <v>0</v>
      </c>
      <c r="I847" s="78" t="n">
        <f aca="false">Retirement_Dist_01!$J847</f>
        <v>0</v>
      </c>
      <c r="J847" s="78" t="n">
        <f aca="false">Retirement_Dist_02!$J847</f>
        <v>0</v>
      </c>
      <c r="K847" s="78" t="n">
        <f aca="true">IF(AND(OR($B847&gt;Input!$C$31,$B847&gt;Input!$G$31),OR($B847&lt;Input!$C$25,$B847&lt;Input!$G$25)),(-1)*PMT(Input!$C$18/(100*12),(OFFSET($A$4, MAX( MATCH(Input!$C$25,$B$4:$B$1004,1), MATCH(Input!$G$25,$B$4:$B$1004,1)),0,1,1) - OFFSET($A$4, MIN( MATCH(Input!$C$31,$B$4:$B$1004,1), MATCH(Input!$G$31,$B$4:$B$1004,1)),0,1,1)),$AD$4,0,1),0)</f>
        <v>0</v>
      </c>
      <c r="L847" s="78" t="n">
        <f aca="false">IF(AND(($B847&lt;Input!$C$31),($B847&lt;Input!$G$31)),($G847+$H847+$I847+$J847),($G847+$H847+$I847+$J847+$K847))</f>
        <v>0</v>
      </c>
      <c r="M847" s="78" t="n">
        <f aca="false">Mortgage!$L847</f>
        <v>0</v>
      </c>
      <c r="N847" s="78" t="n">
        <f aca="false">$L847+$M847</f>
        <v>0</v>
      </c>
      <c r="O847" s="78" t="n">
        <f aca="false">IF(AND(($B847&lt;Input!$C$31),($B847&lt;Input!$G$31)),Expenses!$D847,(-1)*$N847)</f>
        <v>-0</v>
      </c>
      <c r="P847" s="78" t="n">
        <f aca="false">Childcare!$D847</f>
        <v>0</v>
      </c>
      <c r="Q847" s="78" t="n">
        <f aca="false">Loan_01!$E847</f>
        <v>0</v>
      </c>
      <c r="R847" s="78" t="n">
        <f aca="false">Loan_02!$E847</f>
        <v>0</v>
      </c>
      <c r="S847" s="78" t="n">
        <f aca="false">(-1)*SUM(Roth_01!$D847+Roth_02!$D847+IRA_01!$D847+IRA_02!$D847+Invest_01!$D847+Invest_02!$D847)</f>
        <v>-0</v>
      </c>
      <c r="T847" s="78" t="n">
        <f aca="false">(-1)*(IF(($B847&gt;Input!$O$24),0,Input!$O$30)+IF(($B847&gt;Input!$O$31),0,Input!$O$37)+IF(($B847&gt;Input!$O$38),0,Input!$O$44))</f>
        <v>-0</v>
      </c>
      <c r="U847" s="78" t="n">
        <f aca="false">IF(($AB846*(Input!$C$16/100)&gt;0),0,($AB846*(Input!$C$16/100)))</f>
        <v>0</v>
      </c>
      <c r="V847" s="78"/>
      <c r="W847" s="78" t="n">
        <f aca="false">IF(($N847+$O847+$P847+$Q847+$R847+$S847+$T847+$U847)&lt;0,($N847+$O847+$P847+$Q847+$R847+$S847+$T847+$U847),0)</f>
        <v>0</v>
      </c>
      <c r="X847" s="78"/>
      <c r="Y847" s="78" t="n">
        <f aca="false">IF(($N847+$O847+$P847+$Q847+$R847+$S847+$T847+$U847)&gt;=0,($N847+$O847+$P847+$Q847+$R847+$S847+$T847+$U847),0)</f>
        <v>0</v>
      </c>
      <c r="AA847" s="78" t="n">
        <f aca="false">IF(AND((($AB846+$W846-$U846)&lt;0),($Y847&gt;0)),($AA846-$K847)*(1+Input!$C$18/(12*100)),($AA846+$Y847-$K847)*(1+Input!$C$18/(12*100)))</f>
        <v>2.41943922794073E-009</v>
      </c>
      <c r="AB847" s="78" t="n">
        <f aca="false">IF(AND((($AB846+$W846-$U846)&lt;0),($Y847&gt;=0)),($AB846+$W846-$U846+$Y847)*(1+Input!$C$15/(12*100)),0)</f>
        <v>0</v>
      </c>
    </row>
    <row r="848" customFormat="false" ht="12.8" hidden="false" customHeight="false" outlineLevel="0" collapsed="false">
      <c r="A848" s="76" t="n">
        <v>844</v>
      </c>
      <c r="B848" s="77" t="n">
        <f aca="false">EOMONTH(Input!$C$7,A848)</f>
        <v>68606</v>
      </c>
      <c r="D848" s="76" t="n">
        <f aca="false">DATEDIF(Input!$C$23,$B848,"Y")</f>
        <v>110</v>
      </c>
      <c r="E848" s="76" t="n">
        <f aca="false">DATEDIF(Input!$G$23,$B848,"Y")</f>
        <v>110</v>
      </c>
      <c r="G848" s="78" t="n">
        <f aca="false">Salary_01!$L848</f>
        <v>0</v>
      </c>
      <c r="H848" s="78" t="n">
        <f aca="false">Salary_02!$L848</f>
        <v>0</v>
      </c>
      <c r="I848" s="78" t="n">
        <f aca="false">Retirement_Dist_01!$J848</f>
        <v>0</v>
      </c>
      <c r="J848" s="78" t="n">
        <f aca="false">Retirement_Dist_02!$J848</f>
        <v>0</v>
      </c>
      <c r="K848" s="78" t="n">
        <f aca="true">IF(AND(OR($B848&gt;Input!$C$31,$B848&gt;Input!$G$31),OR($B848&lt;Input!$C$25,$B848&lt;Input!$G$25)),(-1)*PMT(Input!$C$18/(100*12),(OFFSET($A$4, MAX( MATCH(Input!$C$25,$B$4:$B$1004,1), MATCH(Input!$G$25,$B$4:$B$1004,1)),0,1,1) - OFFSET($A$4, MIN( MATCH(Input!$C$31,$B$4:$B$1004,1), MATCH(Input!$G$31,$B$4:$B$1004,1)),0,1,1)),$AD$4,0,1),0)</f>
        <v>0</v>
      </c>
      <c r="L848" s="78" t="n">
        <f aca="false">IF(AND(($B848&lt;Input!$C$31),($B848&lt;Input!$G$31)),($G848+$H848+$I848+$J848),($G848+$H848+$I848+$J848+$K848))</f>
        <v>0</v>
      </c>
      <c r="M848" s="78" t="n">
        <f aca="false">Mortgage!$L848</f>
        <v>0</v>
      </c>
      <c r="N848" s="78" t="n">
        <f aca="false">$L848+$M848</f>
        <v>0</v>
      </c>
      <c r="O848" s="78" t="n">
        <f aca="false">IF(AND(($B848&lt;Input!$C$31),($B848&lt;Input!$G$31)),Expenses!$D848,(-1)*$N848)</f>
        <v>-0</v>
      </c>
      <c r="P848" s="78" t="n">
        <f aca="false">Childcare!$D848</f>
        <v>0</v>
      </c>
      <c r="Q848" s="78" t="n">
        <f aca="false">Loan_01!$E848</f>
        <v>0</v>
      </c>
      <c r="R848" s="78" t="n">
        <f aca="false">Loan_02!$E848</f>
        <v>0</v>
      </c>
      <c r="S848" s="78" t="n">
        <f aca="false">(-1)*SUM(Roth_01!$D848+Roth_02!$D848+IRA_01!$D848+IRA_02!$D848+Invest_01!$D848+Invest_02!$D848)</f>
        <v>-0</v>
      </c>
      <c r="T848" s="78" t="n">
        <f aca="false">(-1)*(IF(($B848&gt;Input!$O$24),0,Input!$O$30)+IF(($B848&gt;Input!$O$31),0,Input!$O$37)+IF(($B848&gt;Input!$O$38),0,Input!$O$44))</f>
        <v>-0</v>
      </c>
      <c r="U848" s="78" t="n">
        <f aca="false">IF(($AB847*(Input!$C$16/100)&gt;0),0,($AB847*(Input!$C$16/100)))</f>
        <v>0</v>
      </c>
      <c r="V848" s="78"/>
      <c r="W848" s="78" t="n">
        <f aca="false">IF(($N848+$O848+$P848+$Q848+$R848+$S848+$T848+$U848)&lt;0,($N848+$O848+$P848+$Q848+$R848+$S848+$T848+$U848),0)</f>
        <v>0</v>
      </c>
      <c r="X848" s="78"/>
      <c r="Y848" s="78" t="n">
        <f aca="false">IF(($N848+$O848+$P848+$Q848+$R848+$S848+$T848+$U848)&gt;=0,($N848+$O848+$P848+$Q848+$R848+$S848+$T848+$U848),0)</f>
        <v>0</v>
      </c>
      <c r="AA848" s="78" t="n">
        <f aca="false">IF(AND((($AB847+$W847-$U847)&lt;0),($Y848&gt;0)),($AA847-$K848)*(1+Input!$C$18/(12*100)),($AA847+$Y848-$K848)*(1+Input!$C$18/(12*100)))</f>
        <v>2.41954003790856E-009</v>
      </c>
      <c r="AB848" s="78" t="n">
        <f aca="false">IF(AND((($AB847+$W847-$U847)&lt;0),($Y848&gt;=0)),($AB847+$W847-$U847+$Y848)*(1+Input!$C$15/(12*100)),0)</f>
        <v>0</v>
      </c>
    </row>
    <row r="849" customFormat="false" ht="12.8" hidden="false" customHeight="false" outlineLevel="0" collapsed="false">
      <c r="A849" s="76" t="n">
        <v>845</v>
      </c>
      <c r="B849" s="77" t="n">
        <f aca="false">EOMONTH(Input!$C$7,A849)</f>
        <v>68636</v>
      </c>
      <c r="D849" s="76" t="n">
        <f aca="false">DATEDIF(Input!$C$23,$B849,"Y")</f>
        <v>110</v>
      </c>
      <c r="E849" s="76" t="n">
        <f aca="false">DATEDIF(Input!$G$23,$B849,"Y")</f>
        <v>110</v>
      </c>
      <c r="G849" s="78" t="n">
        <f aca="false">Salary_01!$L849</f>
        <v>0</v>
      </c>
      <c r="H849" s="78" t="n">
        <f aca="false">Salary_02!$L849</f>
        <v>0</v>
      </c>
      <c r="I849" s="78" t="n">
        <f aca="false">Retirement_Dist_01!$J849</f>
        <v>0</v>
      </c>
      <c r="J849" s="78" t="n">
        <f aca="false">Retirement_Dist_02!$J849</f>
        <v>0</v>
      </c>
      <c r="K849" s="78" t="n">
        <f aca="true">IF(AND(OR($B849&gt;Input!$C$31,$B849&gt;Input!$G$31),OR($B849&lt;Input!$C$25,$B849&lt;Input!$G$25)),(-1)*PMT(Input!$C$18/(100*12),(OFFSET($A$4, MAX( MATCH(Input!$C$25,$B$4:$B$1004,1), MATCH(Input!$G$25,$B$4:$B$1004,1)),0,1,1) - OFFSET($A$4, MIN( MATCH(Input!$C$31,$B$4:$B$1004,1), MATCH(Input!$G$31,$B$4:$B$1004,1)),0,1,1)),$AD$4,0,1),0)</f>
        <v>0</v>
      </c>
      <c r="L849" s="78" t="n">
        <f aca="false">IF(AND(($B849&lt;Input!$C$31),($B849&lt;Input!$G$31)),($G849+$H849+$I849+$J849),($G849+$H849+$I849+$J849+$K849))</f>
        <v>0</v>
      </c>
      <c r="M849" s="78" t="n">
        <f aca="false">Mortgage!$L849</f>
        <v>0</v>
      </c>
      <c r="N849" s="78" t="n">
        <f aca="false">$L849+$M849</f>
        <v>0</v>
      </c>
      <c r="O849" s="78" t="n">
        <f aca="false">IF(AND(($B849&lt;Input!$C$31),($B849&lt;Input!$G$31)),Expenses!$D849,(-1)*$N849)</f>
        <v>-0</v>
      </c>
      <c r="P849" s="78" t="n">
        <f aca="false">Childcare!$D849</f>
        <v>0</v>
      </c>
      <c r="Q849" s="78" t="n">
        <f aca="false">Loan_01!$E849</f>
        <v>0</v>
      </c>
      <c r="R849" s="78" t="n">
        <f aca="false">Loan_02!$E849</f>
        <v>0</v>
      </c>
      <c r="S849" s="78" t="n">
        <f aca="false">(-1)*SUM(Roth_01!$D849+Roth_02!$D849+IRA_01!$D849+IRA_02!$D849+Invest_01!$D849+Invest_02!$D849)</f>
        <v>-0</v>
      </c>
      <c r="T849" s="78" t="n">
        <f aca="false">(-1)*(IF(($B849&gt;Input!$O$24),0,Input!$O$30)+IF(($B849&gt;Input!$O$31),0,Input!$O$37)+IF(($B849&gt;Input!$O$38),0,Input!$O$44))</f>
        <v>-0</v>
      </c>
      <c r="U849" s="78" t="n">
        <f aca="false">IF(($AB848*(Input!$C$16/100)&gt;0),0,($AB848*(Input!$C$16/100)))</f>
        <v>0</v>
      </c>
      <c r="V849" s="78"/>
      <c r="W849" s="78" t="n">
        <f aca="false">IF(($N849+$O849+$P849+$Q849+$R849+$S849+$T849+$U849)&lt;0,($N849+$O849+$P849+$Q849+$R849+$S849+$T849+$U849),0)</f>
        <v>0</v>
      </c>
      <c r="X849" s="78"/>
      <c r="Y849" s="78" t="n">
        <f aca="false">IF(($N849+$O849+$P849+$Q849+$R849+$S849+$T849+$U849)&gt;=0,($N849+$O849+$P849+$Q849+$R849+$S849+$T849+$U849),0)</f>
        <v>0</v>
      </c>
      <c r="AA849" s="78" t="n">
        <f aca="false">IF(AND((($AB848+$W848-$U848)&lt;0),($Y849&gt;0)),($AA848-$K849)*(1+Input!$C$18/(12*100)),($AA848+$Y849-$K849)*(1+Input!$C$18/(12*100)))</f>
        <v>2.41964085207681E-009</v>
      </c>
      <c r="AB849" s="78" t="n">
        <f aca="false">IF(AND((($AB848+$W848-$U848)&lt;0),($Y849&gt;=0)),($AB848+$W848-$U848+$Y849)*(1+Input!$C$15/(12*100)),0)</f>
        <v>0</v>
      </c>
    </row>
    <row r="850" customFormat="false" ht="12.8" hidden="false" customHeight="false" outlineLevel="0" collapsed="false">
      <c r="A850" s="76" t="n">
        <v>846</v>
      </c>
      <c r="B850" s="77" t="n">
        <f aca="false">EOMONTH(Input!$C$7,A850)</f>
        <v>68667</v>
      </c>
      <c r="D850" s="76" t="n">
        <f aca="false">DATEDIF(Input!$C$23,$B850,"Y")</f>
        <v>110</v>
      </c>
      <c r="E850" s="76" t="n">
        <f aca="false">DATEDIF(Input!$G$23,$B850,"Y")</f>
        <v>110</v>
      </c>
      <c r="G850" s="78" t="n">
        <f aca="false">Salary_01!$L850</f>
        <v>0</v>
      </c>
      <c r="H850" s="78" t="n">
        <f aca="false">Salary_02!$L850</f>
        <v>0</v>
      </c>
      <c r="I850" s="78" t="n">
        <f aca="false">Retirement_Dist_01!$J850</f>
        <v>0</v>
      </c>
      <c r="J850" s="78" t="n">
        <f aca="false">Retirement_Dist_02!$J850</f>
        <v>0</v>
      </c>
      <c r="K850" s="78" t="n">
        <f aca="true">IF(AND(OR($B850&gt;Input!$C$31,$B850&gt;Input!$G$31),OR($B850&lt;Input!$C$25,$B850&lt;Input!$G$25)),(-1)*PMT(Input!$C$18/(100*12),(OFFSET($A$4, MAX( MATCH(Input!$C$25,$B$4:$B$1004,1), MATCH(Input!$G$25,$B$4:$B$1004,1)),0,1,1) - OFFSET($A$4, MIN( MATCH(Input!$C$31,$B$4:$B$1004,1), MATCH(Input!$G$31,$B$4:$B$1004,1)),0,1,1)),$AD$4,0,1),0)</f>
        <v>0</v>
      </c>
      <c r="L850" s="78" t="n">
        <f aca="false">IF(AND(($B850&lt;Input!$C$31),($B850&lt;Input!$G$31)),($G850+$H850+$I850+$J850),($G850+$H850+$I850+$J850+$K850))</f>
        <v>0</v>
      </c>
      <c r="M850" s="78" t="n">
        <f aca="false">Mortgage!$L850</f>
        <v>0</v>
      </c>
      <c r="N850" s="78" t="n">
        <f aca="false">$L850+$M850</f>
        <v>0</v>
      </c>
      <c r="O850" s="78" t="n">
        <f aca="false">IF(AND(($B850&lt;Input!$C$31),($B850&lt;Input!$G$31)),Expenses!$D850,(-1)*$N850)</f>
        <v>-0</v>
      </c>
      <c r="P850" s="78" t="n">
        <f aca="false">Childcare!$D850</f>
        <v>0</v>
      </c>
      <c r="Q850" s="78" t="n">
        <f aca="false">Loan_01!$E850</f>
        <v>0</v>
      </c>
      <c r="R850" s="78" t="n">
        <f aca="false">Loan_02!$E850</f>
        <v>0</v>
      </c>
      <c r="S850" s="78" t="n">
        <f aca="false">(-1)*SUM(Roth_01!$D850+Roth_02!$D850+IRA_01!$D850+IRA_02!$D850+Invest_01!$D850+Invest_02!$D850)</f>
        <v>-0</v>
      </c>
      <c r="T850" s="78" t="n">
        <f aca="false">(-1)*(IF(($B850&gt;Input!$O$24),0,Input!$O$30)+IF(($B850&gt;Input!$O$31),0,Input!$O$37)+IF(($B850&gt;Input!$O$38),0,Input!$O$44))</f>
        <v>-0</v>
      </c>
      <c r="U850" s="78" t="n">
        <f aca="false">IF(($AB849*(Input!$C$16/100)&gt;0),0,($AB849*(Input!$C$16/100)))</f>
        <v>0</v>
      </c>
      <c r="V850" s="78"/>
      <c r="W850" s="78" t="n">
        <f aca="false">IF(($N850+$O850+$P850+$Q850+$R850+$S850+$T850+$U850)&lt;0,($N850+$O850+$P850+$Q850+$R850+$S850+$T850+$U850),0)</f>
        <v>0</v>
      </c>
      <c r="X850" s="78"/>
      <c r="Y850" s="78" t="n">
        <f aca="false">IF(($N850+$O850+$P850+$Q850+$R850+$S850+$T850+$U850)&gt;=0,($N850+$O850+$P850+$Q850+$R850+$S850+$T850+$U850),0)</f>
        <v>0</v>
      </c>
      <c r="AA850" s="78" t="n">
        <f aca="false">IF(AND((($AB849+$W849-$U849)&lt;0),($Y850&gt;0)),($AA849-$K850)*(1+Input!$C$18/(12*100)),($AA849+$Y850-$K850)*(1+Input!$C$18/(12*100)))</f>
        <v>2.41974167044564E-009</v>
      </c>
      <c r="AB850" s="78" t="n">
        <f aca="false">IF(AND((($AB849+$W849-$U849)&lt;0),($Y850&gt;=0)),($AB849+$W849-$U849+$Y850)*(1+Input!$C$15/(12*100)),0)</f>
        <v>0</v>
      </c>
    </row>
    <row r="851" customFormat="false" ht="12.8" hidden="false" customHeight="false" outlineLevel="0" collapsed="false">
      <c r="A851" s="76" t="n">
        <v>847</v>
      </c>
      <c r="B851" s="77" t="n">
        <f aca="false">EOMONTH(Input!$C$7,A851)</f>
        <v>68698</v>
      </c>
      <c r="D851" s="76" t="n">
        <f aca="false">DATEDIF(Input!$C$23,$B851,"Y")</f>
        <v>110</v>
      </c>
      <c r="E851" s="76" t="n">
        <f aca="false">DATEDIF(Input!$G$23,$B851,"Y")</f>
        <v>110</v>
      </c>
      <c r="G851" s="78" t="n">
        <f aca="false">Salary_01!$L851</f>
        <v>0</v>
      </c>
      <c r="H851" s="78" t="n">
        <f aca="false">Salary_02!$L851</f>
        <v>0</v>
      </c>
      <c r="I851" s="78" t="n">
        <f aca="false">Retirement_Dist_01!$J851</f>
        <v>0</v>
      </c>
      <c r="J851" s="78" t="n">
        <f aca="false">Retirement_Dist_02!$J851</f>
        <v>0</v>
      </c>
      <c r="K851" s="78" t="n">
        <f aca="true">IF(AND(OR($B851&gt;Input!$C$31,$B851&gt;Input!$G$31),OR($B851&lt;Input!$C$25,$B851&lt;Input!$G$25)),(-1)*PMT(Input!$C$18/(100*12),(OFFSET($A$4, MAX( MATCH(Input!$C$25,$B$4:$B$1004,1), MATCH(Input!$G$25,$B$4:$B$1004,1)),0,1,1) - OFFSET($A$4, MIN( MATCH(Input!$C$31,$B$4:$B$1004,1), MATCH(Input!$G$31,$B$4:$B$1004,1)),0,1,1)),$AD$4,0,1),0)</f>
        <v>0</v>
      </c>
      <c r="L851" s="78" t="n">
        <f aca="false">IF(AND(($B851&lt;Input!$C$31),($B851&lt;Input!$G$31)),($G851+$H851+$I851+$J851),($G851+$H851+$I851+$J851+$K851))</f>
        <v>0</v>
      </c>
      <c r="M851" s="78" t="n">
        <f aca="false">Mortgage!$L851</f>
        <v>0</v>
      </c>
      <c r="N851" s="78" t="n">
        <f aca="false">$L851+$M851</f>
        <v>0</v>
      </c>
      <c r="O851" s="78" t="n">
        <f aca="false">IF(AND(($B851&lt;Input!$C$31),($B851&lt;Input!$G$31)),Expenses!$D851,(-1)*$N851)</f>
        <v>-0</v>
      </c>
      <c r="P851" s="78" t="n">
        <f aca="false">Childcare!$D851</f>
        <v>0</v>
      </c>
      <c r="Q851" s="78" t="n">
        <f aca="false">Loan_01!$E851</f>
        <v>0</v>
      </c>
      <c r="R851" s="78" t="n">
        <f aca="false">Loan_02!$E851</f>
        <v>0</v>
      </c>
      <c r="S851" s="78" t="n">
        <f aca="false">(-1)*SUM(Roth_01!$D851+Roth_02!$D851+IRA_01!$D851+IRA_02!$D851+Invest_01!$D851+Invest_02!$D851)</f>
        <v>-0</v>
      </c>
      <c r="T851" s="78" t="n">
        <f aca="false">(-1)*(IF(($B851&gt;Input!$O$24),0,Input!$O$30)+IF(($B851&gt;Input!$O$31),0,Input!$O$37)+IF(($B851&gt;Input!$O$38),0,Input!$O$44))</f>
        <v>-0</v>
      </c>
      <c r="U851" s="78" t="n">
        <f aca="false">IF(($AB850*(Input!$C$16/100)&gt;0),0,($AB850*(Input!$C$16/100)))</f>
        <v>0</v>
      </c>
      <c r="V851" s="78"/>
      <c r="W851" s="78" t="n">
        <f aca="false">IF(($N851+$O851+$P851+$Q851+$R851+$S851+$T851+$U851)&lt;0,($N851+$O851+$P851+$Q851+$R851+$S851+$T851+$U851),0)</f>
        <v>0</v>
      </c>
      <c r="X851" s="78"/>
      <c r="Y851" s="78" t="n">
        <f aca="false">IF(($N851+$O851+$P851+$Q851+$R851+$S851+$T851+$U851)&gt;=0,($N851+$O851+$P851+$Q851+$R851+$S851+$T851+$U851),0)</f>
        <v>0</v>
      </c>
      <c r="AA851" s="78" t="n">
        <f aca="false">IF(AND((($AB850+$W850-$U850)&lt;0),($Y851&gt;0)),($AA850-$K851)*(1+Input!$C$18/(12*100)),($AA850+$Y851-$K851)*(1+Input!$C$18/(12*100)))</f>
        <v>2.41984249301525E-009</v>
      </c>
      <c r="AB851" s="78" t="n">
        <f aca="false">IF(AND((($AB850+$W850-$U850)&lt;0),($Y851&gt;=0)),($AB850+$W850-$U850+$Y851)*(1+Input!$C$15/(12*100)),0)</f>
        <v>0</v>
      </c>
    </row>
    <row r="852" customFormat="false" ht="12.8" hidden="false" customHeight="false" outlineLevel="0" collapsed="false">
      <c r="A852" s="76" t="n">
        <v>848</v>
      </c>
      <c r="B852" s="77" t="n">
        <f aca="false">EOMONTH(Input!$C$7,A852)</f>
        <v>68727</v>
      </c>
      <c r="D852" s="76" t="n">
        <f aca="false">DATEDIF(Input!$C$23,$B852,"Y")</f>
        <v>110</v>
      </c>
      <c r="E852" s="76" t="n">
        <f aca="false">DATEDIF(Input!$G$23,$B852,"Y")</f>
        <v>110</v>
      </c>
      <c r="G852" s="78" t="n">
        <f aca="false">Salary_01!$L852</f>
        <v>0</v>
      </c>
      <c r="H852" s="78" t="n">
        <f aca="false">Salary_02!$L852</f>
        <v>0</v>
      </c>
      <c r="I852" s="78" t="n">
        <f aca="false">Retirement_Dist_01!$J852</f>
        <v>0</v>
      </c>
      <c r="J852" s="78" t="n">
        <f aca="false">Retirement_Dist_02!$J852</f>
        <v>0</v>
      </c>
      <c r="K852" s="78" t="n">
        <f aca="true">IF(AND(OR($B852&gt;Input!$C$31,$B852&gt;Input!$G$31),OR($B852&lt;Input!$C$25,$B852&lt;Input!$G$25)),(-1)*PMT(Input!$C$18/(100*12),(OFFSET($A$4, MAX( MATCH(Input!$C$25,$B$4:$B$1004,1), MATCH(Input!$G$25,$B$4:$B$1004,1)),0,1,1) - OFFSET($A$4, MIN( MATCH(Input!$C$31,$B$4:$B$1004,1), MATCH(Input!$G$31,$B$4:$B$1004,1)),0,1,1)),$AD$4,0,1),0)</f>
        <v>0</v>
      </c>
      <c r="L852" s="78" t="n">
        <f aca="false">IF(AND(($B852&lt;Input!$C$31),($B852&lt;Input!$G$31)),($G852+$H852+$I852+$J852),($G852+$H852+$I852+$J852+$K852))</f>
        <v>0</v>
      </c>
      <c r="M852" s="78" t="n">
        <f aca="false">Mortgage!$L852</f>
        <v>0</v>
      </c>
      <c r="N852" s="78" t="n">
        <f aca="false">$L852+$M852</f>
        <v>0</v>
      </c>
      <c r="O852" s="78" t="n">
        <f aca="false">IF(AND(($B852&lt;Input!$C$31),($B852&lt;Input!$G$31)),Expenses!$D852,(-1)*$N852)</f>
        <v>-0</v>
      </c>
      <c r="P852" s="78" t="n">
        <f aca="false">Childcare!$D852</f>
        <v>0</v>
      </c>
      <c r="Q852" s="78" t="n">
        <f aca="false">Loan_01!$E852</f>
        <v>0</v>
      </c>
      <c r="R852" s="78" t="n">
        <f aca="false">Loan_02!$E852</f>
        <v>0</v>
      </c>
      <c r="S852" s="78" t="n">
        <f aca="false">(-1)*SUM(Roth_01!$D852+Roth_02!$D852+IRA_01!$D852+IRA_02!$D852+Invest_01!$D852+Invest_02!$D852)</f>
        <v>-0</v>
      </c>
      <c r="T852" s="78" t="n">
        <f aca="false">(-1)*(IF(($B852&gt;Input!$O$24),0,Input!$O$30)+IF(($B852&gt;Input!$O$31),0,Input!$O$37)+IF(($B852&gt;Input!$O$38),0,Input!$O$44))</f>
        <v>-0</v>
      </c>
      <c r="U852" s="78" t="n">
        <f aca="false">IF(($AB851*(Input!$C$16/100)&gt;0),0,($AB851*(Input!$C$16/100)))</f>
        <v>0</v>
      </c>
      <c r="V852" s="78"/>
      <c r="W852" s="78" t="n">
        <f aca="false">IF(($N852+$O852+$P852+$Q852+$R852+$S852+$T852+$U852)&lt;0,($N852+$O852+$P852+$Q852+$R852+$S852+$T852+$U852),0)</f>
        <v>0</v>
      </c>
      <c r="X852" s="78"/>
      <c r="Y852" s="78" t="n">
        <f aca="false">IF(($N852+$O852+$P852+$Q852+$R852+$S852+$T852+$U852)&gt;=0,($N852+$O852+$P852+$Q852+$R852+$S852+$T852+$U852),0)</f>
        <v>0</v>
      </c>
      <c r="AA852" s="78" t="n">
        <f aca="false">IF(AND((($AB851+$W851-$U851)&lt;0),($Y852&gt;0)),($AA851-$K852)*(1+Input!$C$18/(12*100)),($AA851+$Y852-$K852)*(1+Input!$C$18/(12*100)))</f>
        <v>2.41994331978579E-009</v>
      </c>
      <c r="AB852" s="78" t="n">
        <f aca="false">IF(AND((($AB851+$W851-$U851)&lt;0),($Y852&gt;=0)),($AB851+$W851-$U851+$Y852)*(1+Input!$C$15/(12*100)),0)</f>
        <v>0</v>
      </c>
    </row>
    <row r="853" customFormat="false" ht="12.8" hidden="false" customHeight="false" outlineLevel="0" collapsed="false">
      <c r="A853" s="76" t="n">
        <v>849</v>
      </c>
      <c r="B853" s="77" t="n">
        <f aca="false">EOMONTH(Input!$C$7,A853)</f>
        <v>68758</v>
      </c>
      <c r="D853" s="76" t="n">
        <f aca="false">DATEDIF(Input!$C$23,$B853,"Y")</f>
        <v>110</v>
      </c>
      <c r="E853" s="76" t="n">
        <f aca="false">DATEDIF(Input!$G$23,$B853,"Y")</f>
        <v>110</v>
      </c>
      <c r="G853" s="78" t="n">
        <f aca="false">Salary_01!$L853</f>
        <v>0</v>
      </c>
      <c r="H853" s="78" t="n">
        <f aca="false">Salary_02!$L853</f>
        <v>0</v>
      </c>
      <c r="I853" s="78" t="n">
        <f aca="false">Retirement_Dist_01!$J853</f>
        <v>0</v>
      </c>
      <c r="J853" s="78" t="n">
        <f aca="false">Retirement_Dist_02!$J853</f>
        <v>0</v>
      </c>
      <c r="K853" s="78" t="n">
        <f aca="true">IF(AND(OR($B853&gt;Input!$C$31,$B853&gt;Input!$G$31),OR($B853&lt;Input!$C$25,$B853&lt;Input!$G$25)),(-1)*PMT(Input!$C$18/(100*12),(OFFSET($A$4, MAX( MATCH(Input!$C$25,$B$4:$B$1004,1), MATCH(Input!$G$25,$B$4:$B$1004,1)),0,1,1) - OFFSET($A$4, MIN( MATCH(Input!$C$31,$B$4:$B$1004,1), MATCH(Input!$G$31,$B$4:$B$1004,1)),0,1,1)),$AD$4,0,1),0)</f>
        <v>0</v>
      </c>
      <c r="L853" s="78" t="n">
        <f aca="false">IF(AND(($B853&lt;Input!$C$31),($B853&lt;Input!$G$31)),($G853+$H853+$I853+$J853),($G853+$H853+$I853+$J853+$K853))</f>
        <v>0</v>
      </c>
      <c r="M853" s="78" t="n">
        <f aca="false">Mortgage!$L853</f>
        <v>0</v>
      </c>
      <c r="N853" s="78" t="n">
        <f aca="false">$L853+$M853</f>
        <v>0</v>
      </c>
      <c r="O853" s="78" t="n">
        <f aca="false">IF(AND(($B853&lt;Input!$C$31),($B853&lt;Input!$G$31)),Expenses!$D853,(-1)*$N853)</f>
        <v>-0</v>
      </c>
      <c r="P853" s="78" t="n">
        <f aca="false">Childcare!$D853</f>
        <v>0</v>
      </c>
      <c r="Q853" s="78" t="n">
        <f aca="false">Loan_01!$E853</f>
        <v>0</v>
      </c>
      <c r="R853" s="78" t="n">
        <f aca="false">Loan_02!$E853</f>
        <v>0</v>
      </c>
      <c r="S853" s="78" t="n">
        <f aca="false">(-1)*SUM(Roth_01!$D853+Roth_02!$D853+IRA_01!$D853+IRA_02!$D853+Invest_01!$D853+Invest_02!$D853)</f>
        <v>-0</v>
      </c>
      <c r="T853" s="78" t="n">
        <f aca="false">(-1)*(IF(($B853&gt;Input!$O$24),0,Input!$O$30)+IF(($B853&gt;Input!$O$31),0,Input!$O$37)+IF(($B853&gt;Input!$O$38),0,Input!$O$44))</f>
        <v>-0</v>
      </c>
      <c r="U853" s="78" t="n">
        <f aca="false">IF(($AB852*(Input!$C$16/100)&gt;0),0,($AB852*(Input!$C$16/100)))</f>
        <v>0</v>
      </c>
      <c r="V853" s="78"/>
      <c r="W853" s="78" t="n">
        <f aca="false">IF(($N853+$O853+$P853+$Q853+$R853+$S853+$T853+$U853)&lt;0,($N853+$O853+$P853+$Q853+$R853+$S853+$T853+$U853),0)</f>
        <v>0</v>
      </c>
      <c r="X853" s="78"/>
      <c r="Y853" s="78" t="n">
        <f aca="false">IF(($N853+$O853+$P853+$Q853+$R853+$S853+$T853+$U853)&gt;=0,($N853+$O853+$P853+$Q853+$R853+$S853+$T853+$U853),0)</f>
        <v>0</v>
      </c>
      <c r="AA853" s="78" t="n">
        <f aca="false">IF(AND((($AB852+$W852-$U852)&lt;0),($Y853&gt;0)),($AA852-$K853)*(1+Input!$C$18/(12*100)),($AA852+$Y853-$K853)*(1+Input!$C$18/(12*100)))</f>
        <v>2.42004415075745E-009</v>
      </c>
      <c r="AB853" s="78" t="n">
        <f aca="false">IF(AND((($AB852+$W852-$U852)&lt;0),($Y853&gt;=0)),($AB852+$W852-$U852+$Y853)*(1+Input!$C$15/(12*100)),0)</f>
        <v>0</v>
      </c>
    </row>
    <row r="854" customFormat="false" ht="12.8" hidden="false" customHeight="false" outlineLevel="0" collapsed="false">
      <c r="A854" s="76" t="n">
        <v>850</v>
      </c>
      <c r="B854" s="77" t="n">
        <f aca="false">EOMONTH(Input!$C$7,A854)</f>
        <v>68788</v>
      </c>
      <c r="D854" s="76" t="n">
        <f aca="false">DATEDIF(Input!$C$23,$B854,"Y")</f>
        <v>110</v>
      </c>
      <c r="E854" s="76" t="n">
        <f aca="false">DATEDIF(Input!$G$23,$B854,"Y")</f>
        <v>110</v>
      </c>
      <c r="G854" s="78" t="n">
        <f aca="false">Salary_01!$L854</f>
        <v>0</v>
      </c>
      <c r="H854" s="78" t="n">
        <f aca="false">Salary_02!$L854</f>
        <v>0</v>
      </c>
      <c r="I854" s="78" t="n">
        <f aca="false">Retirement_Dist_01!$J854</f>
        <v>0</v>
      </c>
      <c r="J854" s="78" t="n">
        <f aca="false">Retirement_Dist_02!$J854</f>
        <v>0</v>
      </c>
      <c r="K854" s="78" t="n">
        <f aca="true">IF(AND(OR($B854&gt;Input!$C$31,$B854&gt;Input!$G$31),OR($B854&lt;Input!$C$25,$B854&lt;Input!$G$25)),(-1)*PMT(Input!$C$18/(100*12),(OFFSET($A$4, MAX( MATCH(Input!$C$25,$B$4:$B$1004,1), MATCH(Input!$G$25,$B$4:$B$1004,1)),0,1,1) - OFFSET($A$4, MIN( MATCH(Input!$C$31,$B$4:$B$1004,1), MATCH(Input!$G$31,$B$4:$B$1004,1)),0,1,1)),$AD$4,0,1),0)</f>
        <v>0</v>
      </c>
      <c r="L854" s="78" t="n">
        <f aca="false">IF(AND(($B854&lt;Input!$C$31),($B854&lt;Input!$G$31)),($G854+$H854+$I854+$J854),($G854+$H854+$I854+$J854+$K854))</f>
        <v>0</v>
      </c>
      <c r="M854" s="78" t="n">
        <f aca="false">Mortgage!$L854</f>
        <v>0</v>
      </c>
      <c r="N854" s="78" t="n">
        <f aca="false">$L854+$M854</f>
        <v>0</v>
      </c>
      <c r="O854" s="78" t="n">
        <f aca="false">IF(AND(($B854&lt;Input!$C$31),($B854&lt;Input!$G$31)),Expenses!$D854,(-1)*$N854)</f>
        <v>-0</v>
      </c>
      <c r="P854" s="78" t="n">
        <f aca="false">Childcare!$D854</f>
        <v>0</v>
      </c>
      <c r="Q854" s="78" t="n">
        <f aca="false">Loan_01!$E854</f>
        <v>0</v>
      </c>
      <c r="R854" s="78" t="n">
        <f aca="false">Loan_02!$E854</f>
        <v>0</v>
      </c>
      <c r="S854" s="78" t="n">
        <f aca="false">(-1)*SUM(Roth_01!$D854+Roth_02!$D854+IRA_01!$D854+IRA_02!$D854+Invest_01!$D854+Invest_02!$D854)</f>
        <v>-0</v>
      </c>
      <c r="T854" s="78" t="n">
        <f aca="false">(-1)*(IF(($B854&gt;Input!$O$24),0,Input!$O$30)+IF(($B854&gt;Input!$O$31),0,Input!$O$37)+IF(($B854&gt;Input!$O$38),0,Input!$O$44))</f>
        <v>-0</v>
      </c>
      <c r="U854" s="78" t="n">
        <f aca="false">IF(($AB853*(Input!$C$16/100)&gt;0),0,($AB853*(Input!$C$16/100)))</f>
        <v>0</v>
      </c>
      <c r="V854" s="78"/>
      <c r="W854" s="78" t="n">
        <f aca="false">IF(($N854+$O854+$P854+$Q854+$R854+$S854+$T854+$U854)&lt;0,($N854+$O854+$P854+$Q854+$R854+$S854+$T854+$U854),0)</f>
        <v>0</v>
      </c>
      <c r="X854" s="78"/>
      <c r="Y854" s="78" t="n">
        <f aca="false">IF(($N854+$O854+$P854+$Q854+$R854+$S854+$T854+$U854)&gt;=0,($N854+$O854+$P854+$Q854+$R854+$S854+$T854+$U854),0)</f>
        <v>0</v>
      </c>
      <c r="AA854" s="78" t="n">
        <f aca="false">IF(AND((($AB853+$W853-$U853)&lt;0),($Y854&gt;0)),($AA853-$K854)*(1+Input!$C$18/(12*100)),($AA853+$Y854-$K854)*(1+Input!$C$18/(12*100)))</f>
        <v>2.4201449859304E-009</v>
      </c>
      <c r="AB854" s="78" t="n">
        <f aca="false">IF(AND((($AB853+$W853-$U853)&lt;0),($Y854&gt;=0)),($AB853+$W853-$U853+$Y854)*(1+Input!$C$15/(12*100)),0)</f>
        <v>0</v>
      </c>
    </row>
    <row r="855" customFormat="false" ht="12.8" hidden="false" customHeight="false" outlineLevel="0" collapsed="false">
      <c r="A855" s="76" t="n">
        <v>851</v>
      </c>
      <c r="B855" s="77" t="n">
        <f aca="false">EOMONTH(Input!$C$7,A855)</f>
        <v>68819</v>
      </c>
      <c r="D855" s="76" t="n">
        <f aca="false">DATEDIF(Input!$C$23,$B855,"Y")</f>
        <v>111</v>
      </c>
      <c r="E855" s="76" t="n">
        <f aca="false">DATEDIF(Input!$G$23,$B855,"Y")</f>
        <v>111</v>
      </c>
      <c r="G855" s="78" t="n">
        <f aca="false">Salary_01!$L855</f>
        <v>0</v>
      </c>
      <c r="H855" s="78" t="n">
        <f aca="false">Salary_02!$L855</f>
        <v>0</v>
      </c>
      <c r="I855" s="78" t="n">
        <f aca="false">Retirement_Dist_01!$J855</f>
        <v>0</v>
      </c>
      <c r="J855" s="78" t="n">
        <f aca="false">Retirement_Dist_02!$J855</f>
        <v>0</v>
      </c>
      <c r="K855" s="78" t="n">
        <f aca="true">IF(AND(OR($B855&gt;Input!$C$31,$B855&gt;Input!$G$31),OR($B855&lt;Input!$C$25,$B855&lt;Input!$G$25)),(-1)*PMT(Input!$C$18/(100*12),(OFFSET($A$4, MAX( MATCH(Input!$C$25,$B$4:$B$1004,1), MATCH(Input!$G$25,$B$4:$B$1004,1)),0,1,1) - OFFSET($A$4, MIN( MATCH(Input!$C$31,$B$4:$B$1004,1), MATCH(Input!$G$31,$B$4:$B$1004,1)),0,1,1)),$AD$4,0,1),0)</f>
        <v>0</v>
      </c>
      <c r="L855" s="78" t="n">
        <f aca="false">IF(AND(($B855&lt;Input!$C$31),($B855&lt;Input!$G$31)),($G855+$H855+$I855+$J855),($G855+$H855+$I855+$J855+$K855))</f>
        <v>0</v>
      </c>
      <c r="M855" s="78" t="n">
        <f aca="false">Mortgage!$L855</f>
        <v>0</v>
      </c>
      <c r="N855" s="78" t="n">
        <f aca="false">$L855+$M855</f>
        <v>0</v>
      </c>
      <c r="O855" s="78" t="n">
        <f aca="false">IF(AND(($B855&lt;Input!$C$31),($B855&lt;Input!$G$31)),Expenses!$D855,(-1)*$N855)</f>
        <v>-0</v>
      </c>
      <c r="P855" s="78" t="n">
        <f aca="false">Childcare!$D855</f>
        <v>0</v>
      </c>
      <c r="Q855" s="78" t="n">
        <f aca="false">Loan_01!$E855</f>
        <v>0</v>
      </c>
      <c r="R855" s="78" t="n">
        <f aca="false">Loan_02!$E855</f>
        <v>0</v>
      </c>
      <c r="S855" s="78" t="n">
        <f aca="false">(-1)*SUM(Roth_01!$D855+Roth_02!$D855+IRA_01!$D855+IRA_02!$D855+Invest_01!$D855+Invest_02!$D855)</f>
        <v>-0</v>
      </c>
      <c r="T855" s="78" t="n">
        <f aca="false">(-1)*(IF(($B855&gt;Input!$O$24),0,Input!$O$30)+IF(($B855&gt;Input!$O$31),0,Input!$O$37)+IF(($B855&gt;Input!$O$38),0,Input!$O$44))</f>
        <v>-0</v>
      </c>
      <c r="U855" s="78" t="n">
        <f aca="false">IF(($AB854*(Input!$C$16/100)&gt;0),0,($AB854*(Input!$C$16/100)))</f>
        <v>0</v>
      </c>
      <c r="V855" s="78"/>
      <c r="W855" s="78" t="n">
        <f aca="false">IF(($N855+$O855+$P855+$Q855+$R855+$S855+$T855+$U855)&lt;0,($N855+$O855+$P855+$Q855+$R855+$S855+$T855+$U855),0)</f>
        <v>0</v>
      </c>
      <c r="X855" s="78"/>
      <c r="Y855" s="78" t="n">
        <f aca="false">IF(($N855+$O855+$P855+$Q855+$R855+$S855+$T855+$U855)&gt;=0,($N855+$O855+$P855+$Q855+$R855+$S855+$T855+$U855),0)</f>
        <v>0</v>
      </c>
      <c r="AA855" s="78" t="n">
        <f aca="false">IF(AND((($AB854+$W854-$U854)&lt;0),($Y855&gt;0)),($AA854-$K855)*(1+Input!$C$18/(12*100)),($AA854+$Y855-$K855)*(1+Input!$C$18/(12*100)))</f>
        <v>2.42024582530481E-009</v>
      </c>
      <c r="AB855" s="78" t="n">
        <f aca="false">IF(AND((($AB854+$W854-$U854)&lt;0),($Y855&gt;=0)),($AB854+$W854-$U854+$Y855)*(1+Input!$C$15/(12*100)),0)</f>
        <v>0</v>
      </c>
    </row>
    <row r="856" customFormat="false" ht="12.8" hidden="false" customHeight="false" outlineLevel="0" collapsed="false">
      <c r="A856" s="76" t="n">
        <v>852</v>
      </c>
      <c r="B856" s="77" t="n">
        <f aca="false">EOMONTH(Input!$C$7,A856)</f>
        <v>68849</v>
      </c>
      <c r="D856" s="76" t="n">
        <f aca="false">DATEDIF(Input!$C$23,$B856,"Y")</f>
        <v>111</v>
      </c>
      <c r="E856" s="76" t="n">
        <f aca="false">DATEDIF(Input!$G$23,$B856,"Y")</f>
        <v>111</v>
      </c>
      <c r="G856" s="78" t="n">
        <f aca="false">Salary_01!$L856</f>
        <v>0</v>
      </c>
      <c r="H856" s="78" t="n">
        <f aca="false">Salary_02!$L856</f>
        <v>0</v>
      </c>
      <c r="I856" s="78" t="n">
        <f aca="false">Retirement_Dist_01!$J856</f>
        <v>0</v>
      </c>
      <c r="J856" s="78" t="n">
        <f aca="false">Retirement_Dist_02!$J856</f>
        <v>0</v>
      </c>
      <c r="K856" s="78" t="n">
        <f aca="true">IF(AND(OR($B856&gt;Input!$C$31,$B856&gt;Input!$G$31),OR($B856&lt;Input!$C$25,$B856&lt;Input!$G$25)),(-1)*PMT(Input!$C$18/(100*12),(OFFSET($A$4, MAX( MATCH(Input!$C$25,$B$4:$B$1004,1), MATCH(Input!$G$25,$B$4:$B$1004,1)),0,1,1) - OFFSET($A$4, MIN( MATCH(Input!$C$31,$B$4:$B$1004,1), MATCH(Input!$G$31,$B$4:$B$1004,1)),0,1,1)),$AD$4,0,1),0)</f>
        <v>0</v>
      </c>
      <c r="L856" s="78" t="n">
        <f aca="false">IF(AND(($B856&lt;Input!$C$31),($B856&lt;Input!$G$31)),($G856+$H856+$I856+$J856),($G856+$H856+$I856+$J856+$K856))</f>
        <v>0</v>
      </c>
      <c r="M856" s="78" t="n">
        <f aca="false">Mortgage!$L856</f>
        <v>0</v>
      </c>
      <c r="N856" s="78" t="n">
        <f aca="false">$L856+$M856</f>
        <v>0</v>
      </c>
      <c r="O856" s="78" t="n">
        <f aca="false">IF(AND(($B856&lt;Input!$C$31),($B856&lt;Input!$G$31)),Expenses!$D856,(-1)*$N856)</f>
        <v>-0</v>
      </c>
      <c r="P856" s="78" t="n">
        <f aca="false">Childcare!$D856</f>
        <v>0</v>
      </c>
      <c r="Q856" s="78" t="n">
        <f aca="false">Loan_01!$E856</f>
        <v>0</v>
      </c>
      <c r="R856" s="78" t="n">
        <f aca="false">Loan_02!$E856</f>
        <v>0</v>
      </c>
      <c r="S856" s="78" t="n">
        <f aca="false">(-1)*SUM(Roth_01!$D856+Roth_02!$D856+IRA_01!$D856+IRA_02!$D856+Invest_01!$D856+Invest_02!$D856)</f>
        <v>-0</v>
      </c>
      <c r="T856" s="78" t="n">
        <f aca="false">(-1)*(IF(($B856&gt;Input!$O$24),0,Input!$O$30)+IF(($B856&gt;Input!$O$31),0,Input!$O$37)+IF(($B856&gt;Input!$O$38),0,Input!$O$44))</f>
        <v>-0</v>
      </c>
      <c r="U856" s="78" t="n">
        <f aca="false">IF(($AB855*(Input!$C$16/100)&gt;0),0,($AB855*(Input!$C$16/100)))</f>
        <v>0</v>
      </c>
      <c r="V856" s="78"/>
      <c r="W856" s="78" t="n">
        <f aca="false">IF(($N856+$O856+$P856+$Q856+$R856+$S856+$T856+$U856)&lt;0,($N856+$O856+$P856+$Q856+$R856+$S856+$T856+$U856),0)</f>
        <v>0</v>
      </c>
      <c r="X856" s="78"/>
      <c r="Y856" s="78" t="n">
        <f aca="false">IF(($N856+$O856+$P856+$Q856+$R856+$S856+$T856+$U856)&gt;=0,($N856+$O856+$P856+$Q856+$R856+$S856+$T856+$U856),0)</f>
        <v>0</v>
      </c>
      <c r="AA856" s="78" t="n">
        <f aca="false">IF(AND((($AB855+$W855-$U855)&lt;0),($Y856&gt;0)),($AA855-$K856)*(1+Input!$C$18/(12*100)),($AA855+$Y856-$K856)*(1+Input!$C$18/(12*100)))</f>
        <v>2.42034666888086E-009</v>
      </c>
      <c r="AB856" s="78" t="n">
        <f aca="false">IF(AND((($AB855+$W855-$U855)&lt;0),($Y856&gt;=0)),($AB855+$W855-$U855+$Y856)*(1+Input!$C$15/(12*100)),0)</f>
        <v>0</v>
      </c>
    </row>
    <row r="857" customFormat="false" ht="12.8" hidden="false" customHeight="false" outlineLevel="0" collapsed="false">
      <c r="A857" s="76" t="n">
        <v>853</v>
      </c>
      <c r="B857" s="77" t="n">
        <f aca="false">EOMONTH(Input!$C$7,A857)</f>
        <v>68880</v>
      </c>
      <c r="D857" s="76" t="n">
        <f aca="false">DATEDIF(Input!$C$23,$B857,"Y")</f>
        <v>111</v>
      </c>
      <c r="E857" s="76" t="n">
        <f aca="false">DATEDIF(Input!$G$23,$B857,"Y")</f>
        <v>111</v>
      </c>
      <c r="G857" s="78" t="n">
        <f aca="false">Salary_01!$L857</f>
        <v>0</v>
      </c>
      <c r="H857" s="78" t="n">
        <f aca="false">Salary_02!$L857</f>
        <v>0</v>
      </c>
      <c r="I857" s="78" t="n">
        <f aca="false">Retirement_Dist_01!$J857</f>
        <v>0</v>
      </c>
      <c r="J857" s="78" t="n">
        <f aca="false">Retirement_Dist_02!$J857</f>
        <v>0</v>
      </c>
      <c r="K857" s="78" t="n">
        <f aca="true">IF(AND(OR($B857&gt;Input!$C$31,$B857&gt;Input!$G$31),OR($B857&lt;Input!$C$25,$B857&lt;Input!$G$25)),(-1)*PMT(Input!$C$18/(100*12),(OFFSET($A$4, MAX( MATCH(Input!$C$25,$B$4:$B$1004,1), MATCH(Input!$G$25,$B$4:$B$1004,1)),0,1,1) - OFFSET($A$4, MIN( MATCH(Input!$C$31,$B$4:$B$1004,1), MATCH(Input!$G$31,$B$4:$B$1004,1)),0,1,1)),$AD$4,0,1),0)</f>
        <v>0</v>
      </c>
      <c r="L857" s="78" t="n">
        <f aca="false">IF(AND(($B857&lt;Input!$C$31),($B857&lt;Input!$G$31)),($G857+$H857+$I857+$J857),($G857+$H857+$I857+$J857+$K857))</f>
        <v>0</v>
      </c>
      <c r="M857" s="78" t="n">
        <f aca="false">Mortgage!$L857</f>
        <v>0</v>
      </c>
      <c r="N857" s="78" t="n">
        <f aca="false">$L857+$M857</f>
        <v>0</v>
      </c>
      <c r="O857" s="78" t="n">
        <f aca="false">IF(AND(($B857&lt;Input!$C$31),($B857&lt;Input!$G$31)),Expenses!$D857,(-1)*$N857)</f>
        <v>-0</v>
      </c>
      <c r="P857" s="78" t="n">
        <f aca="false">Childcare!$D857</f>
        <v>0</v>
      </c>
      <c r="Q857" s="78" t="n">
        <f aca="false">Loan_01!$E857</f>
        <v>0</v>
      </c>
      <c r="R857" s="78" t="n">
        <f aca="false">Loan_02!$E857</f>
        <v>0</v>
      </c>
      <c r="S857" s="78" t="n">
        <f aca="false">(-1)*SUM(Roth_01!$D857+Roth_02!$D857+IRA_01!$D857+IRA_02!$D857+Invest_01!$D857+Invest_02!$D857)</f>
        <v>-0</v>
      </c>
      <c r="T857" s="78" t="n">
        <f aca="false">(-1)*(IF(($B857&gt;Input!$O$24),0,Input!$O$30)+IF(($B857&gt;Input!$O$31),0,Input!$O$37)+IF(($B857&gt;Input!$O$38),0,Input!$O$44))</f>
        <v>-0</v>
      </c>
      <c r="U857" s="78" t="n">
        <f aca="false">IF(($AB856*(Input!$C$16/100)&gt;0),0,($AB856*(Input!$C$16/100)))</f>
        <v>0</v>
      </c>
      <c r="V857" s="78"/>
      <c r="W857" s="78" t="n">
        <f aca="false">IF(($N857+$O857+$P857+$Q857+$R857+$S857+$T857+$U857)&lt;0,($N857+$O857+$P857+$Q857+$R857+$S857+$T857+$U857),0)</f>
        <v>0</v>
      </c>
      <c r="X857" s="78"/>
      <c r="Y857" s="78" t="n">
        <f aca="false">IF(($N857+$O857+$P857+$Q857+$R857+$S857+$T857+$U857)&gt;=0,($N857+$O857+$P857+$Q857+$R857+$S857+$T857+$U857),0)</f>
        <v>0</v>
      </c>
      <c r="AA857" s="78" t="n">
        <f aca="false">IF(AND((($AB856+$W856-$U856)&lt;0),($Y857&gt;0)),($AA856-$K857)*(1+Input!$C$18/(12*100)),($AA856+$Y857-$K857)*(1+Input!$C$18/(12*100)))</f>
        <v>2.42044751665873E-009</v>
      </c>
      <c r="AB857" s="78" t="n">
        <f aca="false">IF(AND((($AB856+$W856-$U856)&lt;0),($Y857&gt;=0)),($AB856+$W856-$U856+$Y857)*(1+Input!$C$15/(12*100)),0)</f>
        <v>0</v>
      </c>
    </row>
    <row r="858" customFormat="false" ht="12.8" hidden="false" customHeight="false" outlineLevel="0" collapsed="false">
      <c r="A858" s="76" t="n">
        <v>854</v>
      </c>
      <c r="B858" s="77" t="n">
        <f aca="false">EOMONTH(Input!$C$7,A858)</f>
        <v>68911</v>
      </c>
      <c r="D858" s="76" t="n">
        <f aca="false">DATEDIF(Input!$C$23,$B858,"Y")</f>
        <v>111</v>
      </c>
      <c r="E858" s="76" t="n">
        <f aca="false">DATEDIF(Input!$G$23,$B858,"Y")</f>
        <v>111</v>
      </c>
      <c r="G858" s="78" t="n">
        <f aca="false">Salary_01!$L858</f>
        <v>0</v>
      </c>
      <c r="H858" s="78" t="n">
        <f aca="false">Salary_02!$L858</f>
        <v>0</v>
      </c>
      <c r="I858" s="78" t="n">
        <f aca="false">Retirement_Dist_01!$J858</f>
        <v>0</v>
      </c>
      <c r="J858" s="78" t="n">
        <f aca="false">Retirement_Dist_02!$J858</f>
        <v>0</v>
      </c>
      <c r="K858" s="78" t="n">
        <f aca="true">IF(AND(OR($B858&gt;Input!$C$31,$B858&gt;Input!$G$31),OR($B858&lt;Input!$C$25,$B858&lt;Input!$G$25)),(-1)*PMT(Input!$C$18/(100*12),(OFFSET($A$4, MAX( MATCH(Input!$C$25,$B$4:$B$1004,1), MATCH(Input!$G$25,$B$4:$B$1004,1)),0,1,1) - OFFSET($A$4, MIN( MATCH(Input!$C$31,$B$4:$B$1004,1), MATCH(Input!$G$31,$B$4:$B$1004,1)),0,1,1)),$AD$4,0,1),0)</f>
        <v>0</v>
      </c>
      <c r="L858" s="78" t="n">
        <f aca="false">IF(AND(($B858&lt;Input!$C$31),($B858&lt;Input!$G$31)),($G858+$H858+$I858+$J858),($G858+$H858+$I858+$J858+$K858))</f>
        <v>0</v>
      </c>
      <c r="M858" s="78" t="n">
        <f aca="false">Mortgage!$L858</f>
        <v>0</v>
      </c>
      <c r="N858" s="78" t="n">
        <f aca="false">$L858+$M858</f>
        <v>0</v>
      </c>
      <c r="O858" s="78" t="n">
        <f aca="false">IF(AND(($B858&lt;Input!$C$31),($B858&lt;Input!$G$31)),Expenses!$D858,(-1)*$N858)</f>
        <v>-0</v>
      </c>
      <c r="P858" s="78" t="n">
        <f aca="false">Childcare!$D858</f>
        <v>0</v>
      </c>
      <c r="Q858" s="78" t="n">
        <f aca="false">Loan_01!$E858</f>
        <v>0</v>
      </c>
      <c r="R858" s="78" t="n">
        <f aca="false">Loan_02!$E858</f>
        <v>0</v>
      </c>
      <c r="S858" s="78" t="n">
        <f aca="false">(-1)*SUM(Roth_01!$D858+Roth_02!$D858+IRA_01!$D858+IRA_02!$D858+Invest_01!$D858+Invest_02!$D858)</f>
        <v>-0</v>
      </c>
      <c r="T858" s="78" t="n">
        <f aca="false">(-1)*(IF(($B858&gt;Input!$O$24),0,Input!$O$30)+IF(($B858&gt;Input!$O$31),0,Input!$O$37)+IF(($B858&gt;Input!$O$38),0,Input!$O$44))</f>
        <v>-0</v>
      </c>
      <c r="U858" s="78" t="n">
        <f aca="false">IF(($AB857*(Input!$C$16/100)&gt;0),0,($AB857*(Input!$C$16/100)))</f>
        <v>0</v>
      </c>
      <c r="V858" s="78"/>
      <c r="W858" s="78" t="n">
        <f aca="false">IF(($N858+$O858+$P858+$Q858+$R858+$S858+$T858+$U858)&lt;0,($N858+$O858+$P858+$Q858+$R858+$S858+$T858+$U858),0)</f>
        <v>0</v>
      </c>
      <c r="X858" s="78"/>
      <c r="Y858" s="78" t="n">
        <f aca="false">IF(($N858+$O858+$P858+$Q858+$R858+$S858+$T858+$U858)&gt;=0,($N858+$O858+$P858+$Q858+$R858+$S858+$T858+$U858),0)</f>
        <v>0</v>
      </c>
      <c r="AA858" s="78" t="n">
        <f aca="false">IF(AND((($AB857+$W857-$U857)&lt;0),($Y858&gt;0)),($AA857-$K858)*(1+Input!$C$18/(12*100)),($AA857+$Y858-$K858)*(1+Input!$C$18/(12*100)))</f>
        <v>2.42054836863859E-009</v>
      </c>
      <c r="AB858" s="78" t="n">
        <f aca="false">IF(AND((($AB857+$W857-$U857)&lt;0),($Y858&gt;=0)),($AB857+$W857-$U857+$Y858)*(1+Input!$C$15/(12*100)),0)</f>
        <v>0</v>
      </c>
    </row>
    <row r="859" customFormat="false" ht="12.8" hidden="false" customHeight="false" outlineLevel="0" collapsed="false">
      <c r="A859" s="76" t="n">
        <v>855</v>
      </c>
      <c r="B859" s="77" t="n">
        <f aca="false">EOMONTH(Input!$C$7,A859)</f>
        <v>68941</v>
      </c>
      <c r="D859" s="76" t="n">
        <f aca="false">DATEDIF(Input!$C$23,$B859,"Y")</f>
        <v>111</v>
      </c>
      <c r="E859" s="76" t="n">
        <f aca="false">DATEDIF(Input!$G$23,$B859,"Y")</f>
        <v>111</v>
      </c>
      <c r="G859" s="78" t="n">
        <f aca="false">Salary_01!$L859</f>
        <v>0</v>
      </c>
      <c r="H859" s="78" t="n">
        <f aca="false">Salary_02!$L859</f>
        <v>0</v>
      </c>
      <c r="I859" s="78" t="n">
        <f aca="false">Retirement_Dist_01!$J859</f>
        <v>0</v>
      </c>
      <c r="J859" s="78" t="n">
        <f aca="false">Retirement_Dist_02!$J859</f>
        <v>0</v>
      </c>
      <c r="K859" s="78" t="n">
        <f aca="true">IF(AND(OR($B859&gt;Input!$C$31,$B859&gt;Input!$G$31),OR($B859&lt;Input!$C$25,$B859&lt;Input!$G$25)),(-1)*PMT(Input!$C$18/(100*12),(OFFSET($A$4, MAX( MATCH(Input!$C$25,$B$4:$B$1004,1), MATCH(Input!$G$25,$B$4:$B$1004,1)),0,1,1) - OFFSET($A$4, MIN( MATCH(Input!$C$31,$B$4:$B$1004,1), MATCH(Input!$G$31,$B$4:$B$1004,1)),0,1,1)),$AD$4,0,1),0)</f>
        <v>0</v>
      </c>
      <c r="L859" s="78" t="n">
        <f aca="false">IF(AND(($B859&lt;Input!$C$31),($B859&lt;Input!$G$31)),($G859+$H859+$I859+$J859),($G859+$H859+$I859+$J859+$K859))</f>
        <v>0</v>
      </c>
      <c r="M859" s="78" t="n">
        <f aca="false">Mortgage!$L859</f>
        <v>0</v>
      </c>
      <c r="N859" s="78" t="n">
        <f aca="false">$L859+$M859</f>
        <v>0</v>
      </c>
      <c r="O859" s="78" t="n">
        <f aca="false">IF(AND(($B859&lt;Input!$C$31),($B859&lt;Input!$G$31)),Expenses!$D859,(-1)*$N859)</f>
        <v>-0</v>
      </c>
      <c r="P859" s="78" t="n">
        <f aca="false">Childcare!$D859</f>
        <v>0</v>
      </c>
      <c r="Q859" s="78" t="n">
        <f aca="false">Loan_01!$E859</f>
        <v>0</v>
      </c>
      <c r="R859" s="78" t="n">
        <f aca="false">Loan_02!$E859</f>
        <v>0</v>
      </c>
      <c r="S859" s="78" t="n">
        <f aca="false">(-1)*SUM(Roth_01!$D859+Roth_02!$D859+IRA_01!$D859+IRA_02!$D859+Invest_01!$D859+Invest_02!$D859)</f>
        <v>-0</v>
      </c>
      <c r="T859" s="78" t="n">
        <f aca="false">(-1)*(IF(($B859&gt;Input!$O$24),0,Input!$O$30)+IF(($B859&gt;Input!$O$31),0,Input!$O$37)+IF(($B859&gt;Input!$O$38),0,Input!$O$44))</f>
        <v>-0</v>
      </c>
      <c r="U859" s="78" t="n">
        <f aca="false">IF(($AB858*(Input!$C$16/100)&gt;0),0,($AB858*(Input!$C$16/100)))</f>
        <v>0</v>
      </c>
      <c r="V859" s="78"/>
      <c r="W859" s="78" t="n">
        <f aca="false">IF(($N859+$O859+$P859+$Q859+$R859+$S859+$T859+$U859)&lt;0,($N859+$O859+$P859+$Q859+$R859+$S859+$T859+$U859),0)</f>
        <v>0</v>
      </c>
      <c r="X859" s="78"/>
      <c r="Y859" s="78" t="n">
        <f aca="false">IF(($N859+$O859+$P859+$Q859+$R859+$S859+$T859+$U859)&gt;=0,($N859+$O859+$P859+$Q859+$R859+$S859+$T859+$U859),0)</f>
        <v>0</v>
      </c>
      <c r="AA859" s="78" t="n">
        <f aca="false">IF(AND((($AB858+$W858-$U858)&lt;0),($Y859&gt;0)),($AA858-$K859)*(1+Input!$C$18/(12*100)),($AA858+$Y859-$K859)*(1+Input!$C$18/(12*100)))</f>
        <v>2.42064922482062E-009</v>
      </c>
      <c r="AB859" s="78" t="n">
        <f aca="false">IF(AND((($AB858+$W858-$U858)&lt;0),($Y859&gt;=0)),($AB858+$W858-$U858+$Y859)*(1+Input!$C$15/(12*100)),0)</f>
        <v>0</v>
      </c>
    </row>
    <row r="860" customFormat="false" ht="12.8" hidden="false" customHeight="false" outlineLevel="0" collapsed="false">
      <c r="A860" s="76" t="n">
        <v>856</v>
      </c>
      <c r="B860" s="77" t="n">
        <f aca="false">EOMONTH(Input!$C$7,A860)</f>
        <v>68972</v>
      </c>
      <c r="D860" s="76" t="n">
        <f aca="false">DATEDIF(Input!$C$23,$B860,"Y")</f>
        <v>111</v>
      </c>
      <c r="E860" s="76" t="n">
        <f aca="false">DATEDIF(Input!$G$23,$B860,"Y")</f>
        <v>111</v>
      </c>
      <c r="G860" s="78" t="n">
        <f aca="false">Salary_01!$L860</f>
        <v>0</v>
      </c>
      <c r="H860" s="78" t="n">
        <f aca="false">Salary_02!$L860</f>
        <v>0</v>
      </c>
      <c r="I860" s="78" t="n">
        <f aca="false">Retirement_Dist_01!$J860</f>
        <v>0</v>
      </c>
      <c r="J860" s="78" t="n">
        <f aca="false">Retirement_Dist_02!$J860</f>
        <v>0</v>
      </c>
      <c r="K860" s="78" t="n">
        <f aca="true">IF(AND(OR($B860&gt;Input!$C$31,$B860&gt;Input!$G$31),OR($B860&lt;Input!$C$25,$B860&lt;Input!$G$25)),(-1)*PMT(Input!$C$18/(100*12),(OFFSET($A$4, MAX( MATCH(Input!$C$25,$B$4:$B$1004,1), MATCH(Input!$G$25,$B$4:$B$1004,1)),0,1,1) - OFFSET($A$4, MIN( MATCH(Input!$C$31,$B$4:$B$1004,1), MATCH(Input!$G$31,$B$4:$B$1004,1)),0,1,1)),$AD$4,0,1),0)</f>
        <v>0</v>
      </c>
      <c r="L860" s="78" t="n">
        <f aca="false">IF(AND(($B860&lt;Input!$C$31),($B860&lt;Input!$G$31)),($G860+$H860+$I860+$J860),($G860+$H860+$I860+$J860+$K860))</f>
        <v>0</v>
      </c>
      <c r="M860" s="78" t="n">
        <f aca="false">Mortgage!$L860</f>
        <v>0</v>
      </c>
      <c r="N860" s="78" t="n">
        <f aca="false">$L860+$M860</f>
        <v>0</v>
      </c>
      <c r="O860" s="78" t="n">
        <f aca="false">IF(AND(($B860&lt;Input!$C$31),($B860&lt;Input!$G$31)),Expenses!$D860,(-1)*$N860)</f>
        <v>-0</v>
      </c>
      <c r="P860" s="78" t="n">
        <f aca="false">Childcare!$D860</f>
        <v>0</v>
      </c>
      <c r="Q860" s="78" t="n">
        <f aca="false">Loan_01!$E860</f>
        <v>0</v>
      </c>
      <c r="R860" s="78" t="n">
        <f aca="false">Loan_02!$E860</f>
        <v>0</v>
      </c>
      <c r="S860" s="78" t="n">
        <f aca="false">(-1)*SUM(Roth_01!$D860+Roth_02!$D860+IRA_01!$D860+IRA_02!$D860+Invest_01!$D860+Invest_02!$D860)</f>
        <v>-0</v>
      </c>
      <c r="T860" s="78" t="n">
        <f aca="false">(-1)*(IF(($B860&gt;Input!$O$24),0,Input!$O$30)+IF(($B860&gt;Input!$O$31),0,Input!$O$37)+IF(($B860&gt;Input!$O$38),0,Input!$O$44))</f>
        <v>-0</v>
      </c>
      <c r="U860" s="78" t="n">
        <f aca="false">IF(($AB859*(Input!$C$16/100)&gt;0),0,($AB859*(Input!$C$16/100)))</f>
        <v>0</v>
      </c>
      <c r="V860" s="78"/>
      <c r="W860" s="78" t="n">
        <f aca="false">IF(($N860+$O860+$P860+$Q860+$R860+$S860+$T860+$U860)&lt;0,($N860+$O860+$P860+$Q860+$R860+$S860+$T860+$U860),0)</f>
        <v>0</v>
      </c>
      <c r="X860" s="78"/>
      <c r="Y860" s="78" t="n">
        <f aca="false">IF(($N860+$O860+$P860+$Q860+$R860+$S860+$T860+$U860)&gt;=0,($N860+$O860+$P860+$Q860+$R860+$S860+$T860+$U860),0)</f>
        <v>0</v>
      </c>
      <c r="AA860" s="78" t="n">
        <f aca="false">IF(AND((($AB859+$W859-$U859)&lt;0),($Y860&gt;0)),($AA859-$K860)*(1+Input!$C$18/(12*100)),($AA859+$Y860-$K860)*(1+Input!$C$18/(12*100)))</f>
        <v>2.42075008520499E-009</v>
      </c>
      <c r="AB860" s="78" t="n">
        <f aca="false">IF(AND((($AB859+$W859-$U859)&lt;0),($Y860&gt;=0)),($AB859+$W859-$U859+$Y860)*(1+Input!$C$15/(12*100)),0)</f>
        <v>0</v>
      </c>
    </row>
    <row r="861" customFormat="false" ht="12.8" hidden="false" customHeight="false" outlineLevel="0" collapsed="false">
      <c r="A861" s="76" t="n">
        <v>857</v>
      </c>
      <c r="B861" s="77" t="n">
        <f aca="false">EOMONTH(Input!$C$7,A861)</f>
        <v>69002</v>
      </c>
      <c r="D861" s="76" t="n">
        <f aca="false">DATEDIF(Input!$C$23,$B861,"Y")</f>
        <v>111</v>
      </c>
      <c r="E861" s="76" t="n">
        <f aca="false">DATEDIF(Input!$G$23,$B861,"Y")</f>
        <v>111</v>
      </c>
      <c r="G861" s="78" t="n">
        <f aca="false">Salary_01!$L861</f>
        <v>0</v>
      </c>
      <c r="H861" s="78" t="n">
        <f aca="false">Salary_02!$L861</f>
        <v>0</v>
      </c>
      <c r="I861" s="78" t="n">
        <f aca="false">Retirement_Dist_01!$J861</f>
        <v>0</v>
      </c>
      <c r="J861" s="78" t="n">
        <f aca="false">Retirement_Dist_02!$J861</f>
        <v>0</v>
      </c>
      <c r="K861" s="78" t="n">
        <f aca="true">IF(AND(OR($B861&gt;Input!$C$31,$B861&gt;Input!$G$31),OR($B861&lt;Input!$C$25,$B861&lt;Input!$G$25)),(-1)*PMT(Input!$C$18/(100*12),(OFFSET($A$4, MAX( MATCH(Input!$C$25,$B$4:$B$1004,1), MATCH(Input!$G$25,$B$4:$B$1004,1)),0,1,1) - OFFSET($A$4, MIN( MATCH(Input!$C$31,$B$4:$B$1004,1), MATCH(Input!$G$31,$B$4:$B$1004,1)),0,1,1)),$AD$4,0,1),0)</f>
        <v>0</v>
      </c>
      <c r="L861" s="78" t="n">
        <f aca="false">IF(AND(($B861&lt;Input!$C$31),($B861&lt;Input!$G$31)),($G861+$H861+$I861+$J861),($G861+$H861+$I861+$J861+$K861))</f>
        <v>0</v>
      </c>
      <c r="M861" s="78" t="n">
        <f aca="false">Mortgage!$L861</f>
        <v>0</v>
      </c>
      <c r="N861" s="78" t="n">
        <f aca="false">$L861+$M861</f>
        <v>0</v>
      </c>
      <c r="O861" s="78" t="n">
        <f aca="false">IF(AND(($B861&lt;Input!$C$31),($B861&lt;Input!$G$31)),Expenses!$D861,(-1)*$N861)</f>
        <v>-0</v>
      </c>
      <c r="P861" s="78" t="n">
        <f aca="false">Childcare!$D861</f>
        <v>0</v>
      </c>
      <c r="Q861" s="78" t="n">
        <f aca="false">Loan_01!$E861</f>
        <v>0</v>
      </c>
      <c r="R861" s="78" t="n">
        <f aca="false">Loan_02!$E861</f>
        <v>0</v>
      </c>
      <c r="S861" s="78" t="n">
        <f aca="false">(-1)*SUM(Roth_01!$D861+Roth_02!$D861+IRA_01!$D861+IRA_02!$D861+Invest_01!$D861+Invest_02!$D861)</f>
        <v>-0</v>
      </c>
      <c r="T861" s="78" t="n">
        <f aca="false">(-1)*(IF(($B861&gt;Input!$O$24),0,Input!$O$30)+IF(($B861&gt;Input!$O$31),0,Input!$O$37)+IF(($B861&gt;Input!$O$38),0,Input!$O$44))</f>
        <v>-0</v>
      </c>
      <c r="U861" s="78" t="n">
        <f aca="false">IF(($AB860*(Input!$C$16/100)&gt;0),0,($AB860*(Input!$C$16/100)))</f>
        <v>0</v>
      </c>
      <c r="V861" s="78"/>
      <c r="W861" s="78" t="n">
        <f aca="false">IF(($N861+$O861+$P861+$Q861+$R861+$S861+$T861+$U861)&lt;0,($N861+$O861+$P861+$Q861+$R861+$S861+$T861+$U861),0)</f>
        <v>0</v>
      </c>
      <c r="X861" s="78"/>
      <c r="Y861" s="78" t="n">
        <f aca="false">IF(($N861+$O861+$P861+$Q861+$R861+$S861+$T861+$U861)&gt;=0,($N861+$O861+$P861+$Q861+$R861+$S861+$T861+$U861),0)</f>
        <v>0</v>
      </c>
      <c r="AA861" s="78" t="n">
        <f aca="false">IF(AND((($AB860+$W860-$U860)&lt;0),($Y861&gt;0)),($AA860-$K861)*(1+Input!$C$18/(12*100)),($AA860+$Y861-$K861)*(1+Input!$C$18/(12*100)))</f>
        <v>2.42085094979187E-009</v>
      </c>
      <c r="AB861" s="78" t="n">
        <f aca="false">IF(AND((($AB860+$W860-$U860)&lt;0),($Y861&gt;=0)),($AB860+$W860-$U860+$Y861)*(1+Input!$C$15/(12*100)),0)</f>
        <v>0</v>
      </c>
    </row>
    <row r="862" customFormat="false" ht="12.8" hidden="false" customHeight="false" outlineLevel="0" collapsed="false">
      <c r="A862" s="76" t="n">
        <v>858</v>
      </c>
      <c r="B862" s="77" t="n">
        <f aca="false">EOMONTH(Input!$C$7,A862)</f>
        <v>69033</v>
      </c>
      <c r="D862" s="76" t="n">
        <f aca="false">DATEDIF(Input!$C$23,$B862,"Y")</f>
        <v>111</v>
      </c>
      <c r="E862" s="76" t="n">
        <f aca="false">DATEDIF(Input!$G$23,$B862,"Y")</f>
        <v>111</v>
      </c>
      <c r="G862" s="78" t="n">
        <f aca="false">Salary_01!$L862</f>
        <v>0</v>
      </c>
      <c r="H862" s="78" t="n">
        <f aca="false">Salary_02!$L862</f>
        <v>0</v>
      </c>
      <c r="I862" s="78" t="n">
        <f aca="false">Retirement_Dist_01!$J862</f>
        <v>0</v>
      </c>
      <c r="J862" s="78" t="n">
        <f aca="false">Retirement_Dist_02!$J862</f>
        <v>0</v>
      </c>
      <c r="K862" s="78" t="n">
        <f aca="true">IF(AND(OR($B862&gt;Input!$C$31,$B862&gt;Input!$G$31),OR($B862&lt;Input!$C$25,$B862&lt;Input!$G$25)),(-1)*PMT(Input!$C$18/(100*12),(OFFSET($A$4, MAX( MATCH(Input!$C$25,$B$4:$B$1004,1), MATCH(Input!$G$25,$B$4:$B$1004,1)),0,1,1) - OFFSET($A$4, MIN( MATCH(Input!$C$31,$B$4:$B$1004,1), MATCH(Input!$G$31,$B$4:$B$1004,1)),0,1,1)),$AD$4,0,1),0)</f>
        <v>0</v>
      </c>
      <c r="L862" s="78" t="n">
        <f aca="false">IF(AND(($B862&lt;Input!$C$31),($B862&lt;Input!$G$31)),($G862+$H862+$I862+$J862),($G862+$H862+$I862+$J862+$K862))</f>
        <v>0</v>
      </c>
      <c r="M862" s="78" t="n">
        <f aca="false">Mortgage!$L862</f>
        <v>0</v>
      </c>
      <c r="N862" s="78" t="n">
        <f aca="false">$L862+$M862</f>
        <v>0</v>
      </c>
      <c r="O862" s="78" t="n">
        <f aca="false">IF(AND(($B862&lt;Input!$C$31),($B862&lt;Input!$G$31)),Expenses!$D862,(-1)*$N862)</f>
        <v>-0</v>
      </c>
      <c r="P862" s="78" t="n">
        <f aca="false">Childcare!$D862</f>
        <v>0</v>
      </c>
      <c r="Q862" s="78" t="n">
        <f aca="false">Loan_01!$E862</f>
        <v>0</v>
      </c>
      <c r="R862" s="78" t="n">
        <f aca="false">Loan_02!$E862</f>
        <v>0</v>
      </c>
      <c r="S862" s="78" t="n">
        <f aca="false">(-1)*SUM(Roth_01!$D862+Roth_02!$D862+IRA_01!$D862+IRA_02!$D862+Invest_01!$D862+Invest_02!$D862)</f>
        <v>-0</v>
      </c>
      <c r="T862" s="78" t="n">
        <f aca="false">(-1)*(IF(($B862&gt;Input!$O$24),0,Input!$O$30)+IF(($B862&gt;Input!$O$31),0,Input!$O$37)+IF(($B862&gt;Input!$O$38),0,Input!$O$44))</f>
        <v>-0</v>
      </c>
      <c r="U862" s="78" t="n">
        <f aca="false">IF(($AB861*(Input!$C$16/100)&gt;0),0,($AB861*(Input!$C$16/100)))</f>
        <v>0</v>
      </c>
      <c r="V862" s="78"/>
      <c r="W862" s="78" t="n">
        <f aca="false">IF(($N862+$O862+$P862+$Q862+$R862+$S862+$T862+$U862)&lt;0,($N862+$O862+$P862+$Q862+$R862+$S862+$T862+$U862),0)</f>
        <v>0</v>
      </c>
      <c r="X862" s="78"/>
      <c r="Y862" s="78" t="n">
        <f aca="false">IF(($N862+$O862+$P862+$Q862+$R862+$S862+$T862+$U862)&gt;=0,($N862+$O862+$P862+$Q862+$R862+$S862+$T862+$U862),0)</f>
        <v>0</v>
      </c>
      <c r="AA862" s="78" t="n">
        <f aca="false">IF(AND((($AB861+$W861-$U861)&lt;0),($Y862&gt;0)),($AA861-$K862)*(1+Input!$C$18/(12*100)),($AA861+$Y862-$K862)*(1+Input!$C$18/(12*100)))</f>
        <v>2.42095181858145E-009</v>
      </c>
      <c r="AB862" s="78" t="n">
        <f aca="false">IF(AND((($AB861+$W861-$U861)&lt;0),($Y862&gt;=0)),($AB861+$W861-$U861+$Y862)*(1+Input!$C$15/(12*100)),0)</f>
        <v>0</v>
      </c>
    </row>
    <row r="863" customFormat="false" ht="12.8" hidden="false" customHeight="false" outlineLevel="0" collapsed="false">
      <c r="A863" s="76" t="n">
        <v>859</v>
      </c>
      <c r="B863" s="77" t="n">
        <f aca="false">EOMONTH(Input!$C$7,A863)</f>
        <v>69064</v>
      </c>
      <c r="D863" s="76" t="n">
        <f aca="false">DATEDIF(Input!$C$23,$B863,"Y")</f>
        <v>111</v>
      </c>
      <c r="E863" s="76" t="n">
        <f aca="false">DATEDIF(Input!$G$23,$B863,"Y")</f>
        <v>111</v>
      </c>
      <c r="G863" s="78" t="n">
        <f aca="false">Salary_01!$L863</f>
        <v>0</v>
      </c>
      <c r="H863" s="78" t="n">
        <f aca="false">Salary_02!$L863</f>
        <v>0</v>
      </c>
      <c r="I863" s="78" t="n">
        <f aca="false">Retirement_Dist_01!$J863</f>
        <v>0</v>
      </c>
      <c r="J863" s="78" t="n">
        <f aca="false">Retirement_Dist_02!$J863</f>
        <v>0</v>
      </c>
      <c r="K863" s="78" t="n">
        <f aca="true">IF(AND(OR($B863&gt;Input!$C$31,$B863&gt;Input!$G$31),OR($B863&lt;Input!$C$25,$B863&lt;Input!$G$25)),(-1)*PMT(Input!$C$18/(100*12),(OFFSET($A$4, MAX( MATCH(Input!$C$25,$B$4:$B$1004,1), MATCH(Input!$G$25,$B$4:$B$1004,1)),0,1,1) - OFFSET($A$4, MIN( MATCH(Input!$C$31,$B$4:$B$1004,1), MATCH(Input!$G$31,$B$4:$B$1004,1)),0,1,1)),$AD$4,0,1),0)</f>
        <v>0</v>
      </c>
      <c r="L863" s="78" t="n">
        <f aca="false">IF(AND(($B863&lt;Input!$C$31),($B863&lt;Input!$G$31)),($G863+$H863+$I863+$J863),($G863+$H863+$I863+$J863+$K863))</f>
        <v>0</v>
      </c>
      <c r="M863" s="78" t="n">
        <f aca="false">Mortgage!$L863</f>
        <v>0</v>
      </c>
      <c r="N863" s="78" t="n">
        <f aca="false">$L863+$M863</f>
        <v>0</v>
      </c>
      <c r="O863" s="78" t="n">
        <f aca="false">IF(AND(($B863&lt;Input!$C$31),($B863&lt;Input!$G$31)),Expenses!$D863,(-1)*$N863)</f>
        <v>-0</v>
      </c>
      <c r="P863" s="78" t="n">
        <f aca="false">Childcare!$D863</f>
        <v>0</v>
      </c>
      <c r="Q863" s="78" t="n">
        <f aca="false">Loan_01!$E863</f>
        <v>0</v>
      </c>
      <c r="R863" s="78" t="n">
        <f aca="false">Loan_02!$E863</f>
        <v>0</v>
      </c>
      <c r="S863" s="78" t="n">
        <f aca="false">(-1)*SUM(Roth_01!$D863+Roth_02!$D863+IRA_01!$D863+IRA_02!$D863+Invest_01!$D863+Invest_02!$D863)</f>
        <v>-0</v>
      </c>
      <c r="T863" s="78" t="n">
        <f aca="false">(-1)*(IF(($B863&gt;Input!$O$24),0,Input!$O$30)+IF(($B863&gt;Input!$O$31),0,Input!$O$37)+IF(($B863&gt;Input!$O$38),0,Input!$O$44))</f>
        <v>-0</v>
      </c>
      <c r="U863" s="78" t="n">
        <f aca="false">IF(($AB862*(Input!$C$16/100)&gt;0),0,($AB862*(Input!$C$16/100)))</f>
        <v>0</v>
      </c>
      <c r="V863" s="78"/>
      <c r="W863" s="78" t="n">
        <f aca="false">IF(($N863+$O863+$P863+$Q863+$R863+$S863+$T863+$U863)&lt;0,($N863+$O863+$P863+$Q863+$R863+$S863+$T863+$U863),0)</f>
        <v>0</v>
      </c>
      <c r="X863" s="78"/>
      <c r="Y863" s="78" t="n">
        <f aca="false">IF(($N863+$O863+$P863+$Q863+$R863+$S863+$T863+$U863)&gt;=0,($N863+$O863+$P863+$Q863+$R863+$S863+$T863+$U863),0)</f>
        <v>0</v>
      </c>
      <c r="AA863" s="78" t="n">
        <f aca="false">IF(AND((($AB862+$W862-$U862)&lt;0),($Y863&gt;0)),($AA862-$K863)*(1+Input!$C$18/(12*100)),($AA862+$Y863-$K863)*(1+Input!$C$18/(12*100)))</f>
        <v>2.42105269157389E-009</v>
      </c>
      <c r="AB863" s="78" t="n">
        <f aca="false">IF(AND((($AB862+$W862-$U862)&lt;0),($Y863&gt;=0)),($AB862+$W862-$U862+$Y863)*(1+Input!$C$15/(12*100)),0)</f>
        <v>0</v>
      </c>
    </row>
    <row r="864" customFormat="false" ht="12.8" hidden="false" customHeight="false" outlineLevel="0" collapsed="false">
      <c r="A864" s="76" t="n">
        <v>860</v>
      </c>
      <c r="B864" s="77" t="n">
        <f aca="false">EOMONTH(Input!$C$7,A864)</f>
        <v>69092</v>
      </c>
      <c r="D864" s="76" t="n">
        <f aca="false">DATEDIF(Input!$C$23,$B864,"Y")</f>
        <v>111</v>
      </c>
      <c r="E864" s="76" t="n">
        <f aca="false">DATEDIF(Input!$G$23,$B864,"Y")</f>
        <v>111</v>
      </c>
      <c r="G864" s="78" t="n">
        <f aca="false">Salary_01!$L864</f>
        <v>0</v>
      </c>
      <c r="H864" s="78" t="n">
        <f aca="false">Salary_02!$L864</f>
        <v>0</v>
      </c>
      <c r="I864" s="78" t="n">
        <f aca="false">Retirement_Dist_01!$J864</f>
        <v>0</v>
      </c>
      <c r="J864" s="78" t="n">
        <f aca="false">Retirement_Dist_02!$J864</f>
        <v>0</v>
      </c>
      <c r="K864" s="78" t="n">
        <f aca="true">IF(AND(OR($B864&gt;Input!$C$31,$B864&gt;Input!$G$31),OR($B864&lt;Input!$C$25,$B864&lt;Input!$G$25)),(-1)*PMT(Input!$C$18/(100*12),(OFFSET($A$4, MAX( MATCH(Input!$C$25,$B$4:$B$1004,1), MATCH(Input!$G$25,$B$4:$B$1004,1)),0,1,1) - OFFSET($A$4, MIN( MATCH(Input!$C$31,$B$4:$B$1004,1), MATCH(Input!$G$31,$B$4:$B$1004,1)),0,1,1)),$AD$4,0,1),0)</f>
        <v>0</v>
      </c>
      <c r="L864" s="78" t="n">
        <f aca="false">IF(AND(($B864&lt;Input!$C$31),($B864&lt;Input!$G$31)),($G864+$H864+$I864+$J864),($G864+$H864+$I864+$J864+$K864))</f>
        <v>0</v>
      </c>
      <c r="M864" s="78" t="n">
        <f aca="false">Mortgage!$L864</f>
        <v>0</v>
      </c>
      <c r="N864" s="78" t="n">
        <f aca="false">$L864+$M864</f>
        <v>0</v>
      </c>
      <c r="O864" s="78" t="n">
        <f aca="false">IF(AND(($B864&lt;Input!$C$31),($B864&lt;Input!$G$31)),Expenses!$D864,(-1)*$N864)</f>
        <v>-0</v>
      </c>
      <c r="P864" s="78" t="n">
        <f aca="false">Childcare!$D864</f>
        <v>0</v>
      </c>
      <c r="Q864" s="78" t="n">
        <f aca="false">Loan_01!$E864</f>
        <v>0</v>
      </c>
      <c r="R864" s="78" t="n">
        <f aca="false">Loan_02!$E864</f>
        <v>0</v>
      </c>
      <c r="S864" s="78" t="n">
        <f aca="false">(-1)*SUM(Roth_01!$D864+Roth_02!$D864+IRA_01!$D864+IRA_02!$D864+Invest_01!$D864+Invest_02!$D864)</f>
        <v>-0</v>
      </c>
      <c r="T864" s="78" t="n">
        <f aca="false">(-1)*(IF(($B864&gt;Input!$O$24),0,Input!$O$30)+IF(($B864&gt;Input!$O$31),0,Input!$O$37)+IF(($B864&gt;Input!$O$38),0,Input!$O$44))</f>
        <v>-0</v>
      </c>
      <c r="U864" s="78" t="n">
        <f aca="false">IF(($AB863*(Input!$C$16/100)&gt;0),0,($AB863*(Input!$C$16/100)))</f>
        <v>0</v>
      </c>
      <c r="V864" s="78"/>
      <c r="W864" s="78" t="n">
        <f aca="false">IF(($N864+$O864+$P864+$Q864+$R864+$S864+$T864+$U864)&lt;0,($N864+$O864+$P864+$Q864+$R864+$S864+$T864+$U864),0)</f>
        <v>0</v>
      </c>
      <c r="X864" s="78"/>
      <c r="Y864" s="78" t="n">
        <f aca="false">IF(($N864+$O864+$P864+$Q864+$R864+$S864+$T864+$U864)&gt;=0,($N864+$O864+$P864+$Q864+$R864+$S864+$T864+$U864),0)</f>
        <v>0</v>
      </c>
      <c r="AA864" s="78" t="n">
        <f aca="false">IF(AND((($AB863+$W863-$U863)&lt;0),($Y864&gt;0)),($AA863-$K864)*(1+Input!$C$18/(12*100)),($AA863+$Y864-$K864)*(1+Input!$C$18/(12*100)))</f>
        <v>2.42115356876937E-009</v>
      </c>
      <c r="AB864" s="78" t="n">
        <f aca="false">IF(AND((($AB863+$W863-$U863)&lt;0),($Y864&gt;=0)),($AB863+$W863-$U863+$Y864)*(1+Input!$C$15/(12*100)),0)</f>
        <v>0</v>
      </c>
    </row>
    <row r="865" customFormat="false" ht="12.8" hidden="false" customHeight="false" outlineLevel="0" collapsed="false">
      <c r="A865" s="76" t="n">
        <v>861</v>
      </c>
      <c r="B865" s="77" t="n">
        <f aca="false">EOMONTH(Input!$C$7,A865)</f>
        <v>69123</v>
      </c>
      <c r="D865" s="76" t="n">
        <f aca="false">DATEDIF(Input!$C$23,$B865,"Y")</f>
        <v>111</v>
      </c>
      <c r="E865" s="76" t="n">
        <f aca="false">DATEDIF(Input!$G$23,$B865,"Y")</f>
        <v>111</v>
      </c>
      <c r="G865" s="78" t="n">
        <f aca="false">Salary_01!$L865</f>
        <v>0</v>
      </c>
      <c r="H865" s="78" t="n">
        <f aca="false">Salary_02!$L865</f>
        <v>0</v>
      </c>
      <c r="I865" s="78" t="n">
        <f aca="false">Retirement_Dist_01!$J865</f>
        <v>0</v>
      </c>
      <c r="J865" s="78" t="n">
        <f aca="false">Retirement_Dist_02!$J865</f>
        <v>0</v>
      </c>
      <c r="K865" s="78" t="n">
        <f aca="true">IF(AND(OR($B865&gt;Input!$C$31,$B865&gt;Input!$G$31),OR($B865&lt;Input!$C$25,$B865&lt;Input!$G$25)),(-1)*PMT(Input!$C$18/(100*12),(OFFSET($A$4, MAX( MATCH(Input!$C$25,$B$4:$B$1004,1), MATCH(Input!$G$25,$B$4:$B$1004,1)),0,1,1) - OFFSET($A$4, MIN( MATCH(Input!$C$31,$B$4:$B$1004,1), MATCH(Input!$G$31,$B$4:$B$1004,1)),0,1,1)),$AD$4,0,1),0)</f>
        <v>0</v>
      </c>
      <c r="L865" s="78" t="n">
        <f aca="false">IF(AND(($B865&lt;Input!$C$31),($B865&lt;Input!$G$31)),($G865+$H865+$I865+$J865),($G865+$H865+$I865+$J865+$K865))</f>
        <v>0</v>
      </c>
      <c r="M865" s="78" t="n">
        <f aca="false">Mortgage!$L865</f>
        <v>0</v>
      </c>
      <c r="N865" s="78" t="n">
        <f aca="false">$L865+$M865</f>
        <v>0</v>
      </c>
      <c r="O865" s="78" t="n">
        <f aca="false">IF(AND(($B865&lt;Input!$C$31),($B865&lt;Input!$G$31)),Expenses!$D865,(-1)*$N865)</f>
        <v>-0</v>
      </c>
      <c r="P865" s="78" t="n">
        <f aca="false">Childcare!$D865</f>
        <v>0</v>
      </c>
      <c r="Q865" s="78" t="n">
        <f aca="false">Loan_01!$E865</f>
        <v>0</v>
      </c>
      <c r="R865" s="78" t="n">
        <f aca="false">Loan_02!$E865</f>
        <v>0</v>
      </c>
      <c r="S865" s="78" t="n">
        <f aca="false">(-1)*SUM(Roth_01!$D865+Roth_02!$D865+IRA_01!$D865+IRA_02!$D865+Invest_01!$D865+Invest_02!$D865)</f>
        <v>-0</v>
      </c>
      <c r="T865" s="78" t="n">
        <f aca="false">(-1)*(IF(($B865&gt;Input!$O$24),0,Input!$O$30)+IF(($B865&gt;Input!$O$31),0,Input!$O$37)+IF(($B865&gt;Input!$O$38),0,Input!$O$44))</f>
        <v>-0</v>
      </c>
      <c r="U865" s="78" t="n">
        <f aca="false">IF(($AB864*(Input!$C$16/100)&gt;0),0,($AB864*(Input!$C$16/100)))</f>
        <v>0</v>
      </c>
      <c r="V865" s="78"/>
      <c r="W865" s="78" t="n">
        <f aca="false">IF(($N865+$O865+$P865+$Q865+$R865+$S865+$T865+$U865)&lt;0,($N865+$O865+$P865+$Q865+$R865+$S865+$T865+$U865),0)</f>
        <v>0</v>
      </c>
      <c r="X865" s="78"/>
      <c r="Y865" s="78" t="n">
        <f aca="false">IF(($N865+$O865+$P865+$Q865+$R865+$S865+$T865+$U865)&gt;=0,($N865+$O865+$P865+$Q865+$R865+$S865+$T865+$U865),0)</f>
        <v>0</v>
      </c>
      <c r="AA865" s="78" t="n">
        <f aca="false">IF(AND((($AB864+$W864-$U864)&lt;0),($Y865&gt;0)),($AA864-$K865)*(1+Input!$C$18/(12*100)),($AA864+$Y865-$K865)*(1+Input!$C$18/(12*100)))</f>
        <v>2.42125445016807E-009</v>
      </c>
      <c r="AB865" s="78" t="n">
        <f aca="false">IF(AND((($AB864+$W864-$U864)&lt;0),($Y865&gt;=0)),($AB864+$W864-$U864+$Y865)*(1+Input!$C$15/(12*100)),0)</f>
        <v>0</v>
      </c>
    </row>
    <row r="866" customFormat="false" ht="12.8" hidden="false" customHeight="false" outlineLevel="0" collapsed="false">
      <c r="A866" s="76" t="n">
        <v>862</v>
      </c>
      <c r="B866" s="77" t="n">
        <f aca="false">EOMONTH(Input!$C$7,A866)</f>
        <v>69153</v>
      </c>
      <c r="D866" s="76" t="n">
        <f aca="false">DATEDIF(Input!$C$23,$B866,"Y")</f>
        <v>111</v>
      </c>
      <c r="E866" s="76" t="n">
        <f aca="false">DATEDIF(Input!$G$23,$B866,"Y")</f>
        <v>111</v>
      </c>
      <c r="G866" s="78" t="n">
        <f aca="false">Salary_01!$L866</f>
        <v>0</v>
      </c>
      <c r="H866" s="78" t="n">
        <f aca="false">Salary_02!$L866</f>
        <v>0</v>
      </c>
      <c r="I866" s="78" t="n">
        <f aca="false">Retirement_Dist_01!$J866</f>
        <v>0</v>
      </c>
      <c r="J866" s="78" t="n">
        <f aca="false">Retirement_Dist_02!$J866</f>
        <v>0</v>
      </c>
      <c r="K866" s="78" t="n">
        <f aca="true">IF(AND(OR($B866&gt;Input!$C$31,$B866&gt;Input!$G$31),OR($B866&lt;Input!$C$25,$B866&lt;Input!$G$25)),(-1)*PMT(Input!$C$18/(100*12),(OFFSET($A$4, MAX( MATCH(Input!$C$25,$B$4:$B$1004,1), MATCH(Input!$G$25,$B$4:$B$1004,1)),0,1,1) - OFFSET($A$4, MIN( MATCH(Input!$C$31,$B$4:$B$1004,1), MATCH(Input!$G$31,$B$4:$B$1004,1)),0,1,1)),$AD$4,0,1),0)</f>
        <v>0</v>
      </c>
      <c r="L866" s="78" t="n">
        <f aca="false">IF(AND(($B866&lt;Input!$C$31),($B866&lt;Input!$G$31)),($G866+$H866+$I866+$J866),($G866+$H866+$I866+$J866+$K866))</f>
        <v>0</v>
      </c>
      <c r="M866" s="78" t="n">
        <f aca="false">Mortgage!$L866</f>
        <v>0</v>
      </c>
      <c r="N866" s="78" t="n">
        <f aca="false">$L866+$M866</f>
        <v>0</v>
      </c>
      <c r="O866" s="78" t="n">
        <f aca="false">IF(AND(($B866&lt;Input!$C$31),($B866&lt;Input!$G$31)),Expenses!$D866,(-1)*$N866)</f>
        <v>-0</v>
      </c>
      <c r="P866" s="78" t="n">
        <f aca="false">Childcare!$D866</f>
        <v>0</v>
      </c>
      <c r="Q866" s="78" t="n">
        <f aca="false">Loan_01!$E866</f>
        <v>0</v>
      </c>
      <c r="R866" s="78" t="n">
        <f aca="false">Loan_02!$E866</f>
        <v>0</v>
      </c>
      <c r="S866" s="78" t="n">
        <f aca="false">(-1)*SUM(Roth_01!$D866+Roth_02!$D866+IRA_01!$D866+IRA_02!$D866+Invest_01!$D866+Invest_02!$D866)</f>
        <v>-0</v>
      </c>
      <c r="T866" s="78" t="n">
        <f aca="false">(-1)*(IF(($B866&gt;Input!$O$24),0,Input!$O$30)+IF(($B866&gt;Input!$O$31),0,Input!$O$37)+IF(($B866&gt;Input!$O$38),0,Input!$O$44))</f>
        <v>-0</v>
      </c>
      <c r="U866" s="78" t="n">
        <f aca="false">IF(($AB865*(Input!$C$16/100)&gt;0),0,($AB865*(Input!$C$16/100)))</f>
        <v>0</v>
      </c>
      <c r="V866" s="78"/>
      <c r="W866" s="78" t="n">
        <f aca="false">IF(($N866+$O866+$P866+$Q866+$R866+$S866+$T866+$U866)&lt;0,($N866+$O866+$P866+$Q866+$R866+$S866+$T866+$U866),0)</f>
        <v>0</v>
      </c>
      <c r="X866" s="78"/>
      <c r="Y866" s="78" t="n">
        <f aca="false">IF(($N866+$O866+$P866+$Q866+$R866+$S866+$T866+$U866)&gt;=0,($N866+$O866+$P866+$Q866+$R866+$S866+$T866+$U866),0)</f>
        <v>0</v>
      </c>
      <c r="AA866" s="78" t="n">
        <f aca="false">IF(AND((($AB865+$W865-$U865)&lt;0),($Y866&gt;0)),($AA865-$K866)*(1+Input!$C$18/(12*100)),($AA865+$Y866-$K866)*(1+Input!$C$18/(12*100)))</f>
        <v>2.42135533577016E-009</v>
      </c>
      <c r="AB866" s="78" t="n">
        <f aca="false">IF(AND((($AB865+$W865-$U865)&lt;0),($Y866&gt;=0)),($AB865+$W865-$U865+$Y866)*(1+Input!$C$15/(12*100)),0)</f>
        <v>0</v>
      </c>
    </row>
    <row r="867" customFormat="false" ht="12.8" hidden="false" customHeight="false" outlineLevel="0" collapsed="false">
      <c r="A867" s="76" t="n">
        <v>863</v>
      </c>
      <c r="B867" s="77" t="n">
        <f aca="false">EOMONTH(Input!$C$7,A867)</f>
        <v>69184</v>
      </c>
      <c r="D867" s="76" t="n">
        <f aca="false">DATEDIF(Input!$C$23,$B867,"Y")</f>
        <v>112</v>
      </c>
      <c r="E867" s="76" t="n">
        <f aca="false">DATEDIF(Input!$G$23,$B867,"Y")</f>
        <v>112</v>
      </c>
      <c r="G867" s="78" t="n">
        <f aca="false">Salary_01!$L867</f>
        <v>0</v>
      </c>
      <c r="H867" s="78" t="n">
        <f aca="false">Salary_02!$L867</f>
        <v>0</v>
      </c>
      <c r="I867" s="78" t="n">
        <f aca="false">Retirement_Dist_01!$J867</f>
        <v>0</v>
      </c>
      <c r="J867" s="78" t="n">
        <f aca="false">Retirement_Dist_02!$J867</f>
        <v>0</v>
      </c>
      <c r="K867" s="78" t="n">
        <f aca="true">IF(AND(OR($B867&gt;Input!$C$31,$B867&gt;Input!$G$31),OR($B867&lt;Input!$C$25,$B867&lt;Input!$G$25)),(-1)*PMT(Input!$C$18/(100*12),(OFFSET($A$4, MAX( MATCH(Input!$C$25,$B$4:$B$1004,1), MATCH(Input!$G$25,$B$4:$B$1004,1)),0,1,1) - OFFSET($A$4, MIN( MATCH(Input!$C$31,$B$4:$B$1004,1), MATCH(Input!$G$31,$B$4:$B$1004,1)),0,1,1)),$AD$4,0,1),0)</f>
        <v>0</v>
      </c>
      <c r="L867" s="78" t="n">
        <f aca="false">IF(AND(($B867&lt;Input!$C$31),($B867&lt;Input!$G$31)),($G867+$H867+$I867+$J867),($G867+$H867+$I867+$J867+$K867))</f>
        <v>0</v>
      </c>
      <c r="M867" s="78" t="n">
        <f aca="false">Mortgage!$L867</f>
        <v>0</v>
      </c>
      <c r="N867" s="78" t="n">
        <f aca="false">$L867+$M867</f>
        <v>0</v>
      </c>
      <c r="O867" s="78" t="n">
        <f aca="false">IF(AND(($B867&lt;Input!$C$31),($B867&lt;Input!$G$31)),Expenses!$D867,(-1)*$N867)</f>
        <v>-0</v>
      </c>
      <c r="P867" s="78" t="n">
        <f aca="false">Childcare!$D867</f>
        <v>0</v>
      </c>
      <c r="Q867" s="78" t="n">
        <f aca="false">Loan_01!$E867</f>
        <v>0</v>
      </c>
      <c r="R867" s="78" t="n">
        <f aca="false">Loan_02!$E867</f>
        <v>0</v>
      </c>
      <c r="S867" s="78" t="n">
        <f aca="false">(-1)*SUM(Roth_01!$D867+Roth_02!$D867+IRA_01!$D867+IRA_02!$D867+Invest_01!$D867+Invest_02!$D867)</f>
        <v>-0</v>
      </c>
      <c r="T867" s="78" t="n">
        <f aca="false">(-1)*(IF(($B867&gt;Input!$O$24),0,Input!$O$30)+IF(($B867&gt;Input!$O$31),0,Input!$O$37)+IF(($B867&gt;Input!$O$38),0,Input!$O$44))</f>
        <v>-0</v>
      </c>
      <c r="U867" s="78" t="n">
        <f aca="false">IF(($AB866*(Input!$C$16/100)&gt;0),0,($AB866*(Input!$C$16/100)))</f>
        <v>0</v>
      </c>
      <c r="V867" s="78"/>
      <c r="W867" s="78" t="n">
        <f aca="false">IF(($N867+$O867+$P867+$Q867+$R867+$S867+$T867+$U867)&lt;0,($N867+$O867+$P867+$Q867+$R867+$S867+$T867+$U867),0)</f>
        <v>0</v>
      </c>
      <c r="X867" s="78"/>
      <c r="Y867" s="78" t="n">
        <f aca="false">IF(($N867+$O867+$P867+$Q867+$R867+$S867+$T867+$U867)&gt;=0,($N867+$O867+$P867+$Q867+$R867+$S867+$T867+$U867),0)</f>
        <v>0</v>
      </c>
      <c r="AA867" s="78" t="n">
        <f aca="false">IF(AND((($AB866+$W866-$U866)&lt;0),($Y867&gt;0)),($AA866-$K867)*(1+Input!$C$18/(12*100)),($AA866+$Y867-$K867)*(1+Input!$C$18/(12*100)))</f>
        <v>2.42145622557582E-009</v>
      </c>
      <c r="AB867" s="78" t="n">
        <f aca="false">IF(AND((($AB866+$W866-$U866)&lt;0),($Y867&gt;=0)),($AB866+$W866-$U866+$Y867)*(1+Input!$C$15/(12*100)),0)</f>
        <v>0</v>
      </c>
    </row>
    <row r="868" customFormat="false" ht="12.8" hidden="false" customHeight="false" outlineLevel="0" collapsed="false">
      <c r="A868" s="76" t="n">
        <v>864</v>
      </c>
      <c r="B868" s="77" t="n">
        <f aca="false">EOMONTH(Input!$C$7,A868)</f>
        <v>69214</v>
      </c>
      <c r="D868" s="76" t="n">
        <f aca="false">DATEDIF(Input!$C$23,$B868,"Y")</f>
        <v>112</v>
      </c>
      <c r="E868" s="76" t="n">
        <f aca="false">DATEDIF(Input!$G$23,$B868,"Y")</f>
        <v>112</v>
      </c>
      <c r="G868" s="78" t="n">
        <f aca="false">Salary_01!$L868</f>
        <v>0</v>
      </c>
      <c r="H868" s="78" t="n">
        <f aca="false">Salary_02!$L868</f>
        <v>0</v>
      </c>
      <c r="I868" s="78" t="n">
        <f aca="false">Retirement_Dist_01!$J868</f>
        <v>0</v>
      </c>
      <c r="J868" s="78" t="n">
        <f aca="false">Retirement_Dist_02!$J868</f>
        <v>0</v>
      </c>
      <c r="K868" s="78" t="n">
        <f aca="true">IF(AND(OR($B868&gt;Input!$C$31,$B868&gt;Input!$G$31),OR($B868&lt;Input!$C$25,$B868&lt;Input!$G$25)),(-1)*PMT(Input!$C$18/(100*12),(OFFSET($A$4, MAX( MATCH(Input!$C$25,$B$4:$B$1004,1), MATCH(Input!$G$25,$B$4:$B$1004,1)),0,1,1) - OFFSET($A$4, MIN( MATCH(Input!$C$31,$B$4:$B$1004,1), MATCH(Input!$G$31,$B$4:$B$1004,1)),0,1,1)),$AD$4,0,1),0)</f>
        <v>0</v>
      </c>
      <c r="L868" s="78" t="n">
        <f aca="false">IF(AND(($B868&lt;Input!$C$31),($B868&lt;Input!$G$31)),($G868+$H868+$I868+$J868),($G868+$H868+$I868+$J868+$K868))</f>
        <v>0</v>
      </c>
      <c r="M868" s="78" t="n">
        <f aca="false">Mortgage!$L868</f>
        <v>0</v>
      </c>
      <c r="N868" s="78" t="n">
        <f aca="false">$L868+$M868</f>
        <v>0</v>
      </c>
      <c r="O868" s="78" t="n">
        <f aca="false">IF(AND(($B868&lt;Input!$C$31),($B868&lt;Input!$G$31)),Expenses!$D868,(-1)*$N868)</f>
        <v>-0</v>
      </c>
      <c r="P868" s="78" t="n">
        <f aca="false">Childcare!$D868</f>
        <v>0</v>
      </c>
      <c r="Q868" s="78" t="n">
        <f aca="false">Loan_01!$E868</f>
        <v>0</v>
      </c>
      <c r="R868" s="78" t="n">
        <f aca="false">Loan_02!$E868</f>
        <v>0</v>
      </c>
      <c r="S868" s="78" t="n">
        <f aca="false">(-1)*SUM(Roth_01!$D868+Roth_02!$D868+IRA_01!$D868+IRA_02!$D868+Invest_01!$D868+Invest_02!$D868)</f>
        <v>-0</v>
      </c>
      <c r="T868" s="78" t="n">
        <f aca="false">(-1)*(IF(($B868&gt;Input!$O$24),0,Input!$O$30)+IF(($B868&gt;Input!$O$31),0,Input!$O$37)+IF(($B868&gt;Input!$O$38),0,Input!$O$44))</f>
        <v>-0</v>
      </c>
      <c r="U868" s="78" t="n">
        <f aca="false">IF(($AB867*(Input!$C$16/100)&gt;0),0,($AB867*(Input!$C$16/100)))</f>
        <v>0</v>
      </c>
      <c r="V868" s="78"/>
      <c r="W868" s="78" t="n">
        <f aca="false">IF(($N868+$O868+$P868+$Q868+$R868+$S868+$T868+$U868)&lt;0,($N868+$O868+$P868+$Q868+$R868+$S868+$T868+$U868),0)</f>
        <v>0</v>
      </c>
      <c r="X868" s="78"/>
      <c r="Y868" s="78" t="n">
        <f aca="false">IF(($N868+$O868+$P868+$Q868+$R868+$S868+$T868+$U868)&gt;=0,($N868+$O868+$P868+$Q868+$R868+$S868+$T868+$U868),0)</f>
        <v>0</v>
      </c>
      <c r="AA868" s="78" t="n">
        <f aca="false">IF(AND((($AB867+$W867-$U867)&lt;0),($Y868&gt;0)),($AA867-$K868)*(1+Input!$C$18/(12*100)),($AA867+$Y868-$K868)*(1+Input!$C$18/(12*100)))</f>
        <v>2.42155711958522E-009</v>
      </c>
      <c r="AB868" s="78" t="n">
        <f aca="false">IF(AND((($AB867+$W867-$U867)&lt;0),($Y868&gt;=0)),($AB867+$W867-$U867+$Y868)*(1+Input!$C$15/(12*100)),0)</f>
        <v>0</v>
      </c>
    </row>
    <row r="869" customFormat="false" ht="12.8" hidden="false" customHeight="false" outlineLevel="0" collapsed="false">
      <c r="A869" s="76" t="n">
        <v>865</v>
      </c>
      <c r="B869" s="77" t="n">
        <f aca="false">EOMONTH(Input!$C$7,A869)</f>
        <v>69245</v>
      </c>
      <c r="D869" s="76" t="n">
        <f aca="false">DATEDIF(Input!$C$23,$B869,"Y")</f>
        <v>112</v>
      </c>
      <c r="E869" s="76" t="n">
        <f aca="false">DATEDIF(Input!$G$23,$B869,"Y")</f>
        <v>112</v>
      </c>
      <c r="G869" s="78" t="n">
        <f aca="false">Salary_01!$L869</f>
        <v>0</v>
      </c>
      <c r="H869" s="78" t="n">
        <f aca="false">Salary_02!$L869</f>
        <v>0</v>
      </c>
      <c r="I869" s="78" t="n">
        <f aca="false">Retirement_Dist_01!$J869</f>
        <v>0</v>
      </c>
      <c r="J869" s="78" t="n">
        <f aca="false">Retirement_Dist_02!$J869</f>
        <v>0</v>
      </c>
      <c r="K869" s="78" t="n">
        <f aca="true">IF(AND(OR($B869&gt;Input!$C$31,$B869&gt;Input!$G$31),OR($B869&lt;Input!$C$25,$B869&lt;Input!$G$25)),(-1)*PMT(Input!$C$18/(100*12),(OFFSET($A$4, MAX( MATCH(Input!$C$25,$B$4:$B$1004,1), MATCH(Input!$G$25,$B$4:$B$1004,1)),0,1,1) - OFFSET($A$4, MIN( MATCH(Input!$C$31,$B$4:$B$1004,1), MATCH(Input!$G$31,$B$4:$B$1004,1)),0,1,1)),$AD$4,0,1),0)</f>
        <v>0</v>
      </c>
      <c r="L869" s="78" t="n">
        <f aca="false">IF(AND(($B869&lt;Input!$C$31),($B869&lt;Input!$G$31)),($G869+$H869+$I869+$J869),($G869+$H869+$I869+$J869+$K869))</f>
        <v>0</v>
      </c>
      <c r="M869" s="78" t="n">
        <f aca="false">Mortgage!$L869</f>
        <v>0</v>
      </c>
      <c r="N869" s="78" t="n">
        <f aca="false">$L869+$M869</f>
        <v>0</v>
      </c>
      <c r="O869" s="78" t="n">
        <f aca="false">IF(AND(($B869&lt;Input!$C$31),($B869&lt;Input!$G$31)),Expenses!$D869,(-1)*$N869)</f>
        <v>-0</v>
      </c>
      <c r="P869" s="78" t="n">
        <f aca="false">Childcare!$D869</f>
        <v>0</v>
      </c>
      <c r="Q869" s="78" t="n">
        <f aca="false">Loan_01!$E869</f>
        <v>0</v>
      </c>
      <c r="R869" s="78" t="n">
        <f aca="false">Loan_02!$E869</f>
        <v>0</v>
      </c>
      <c r="S869" s="78" t="n">
        <f aca="false">(-1)*SUM(Roth_01!$D869+Roth_02!$D869+IRA_01!$D869+IRA_02!$D869+Invest_01!$D869+Invest_02!$D869)</f>
        <v>-0</v>
      </c>
      <c r="T869" s="78" t="n">
        <f aca="false">(-1)*(IF(($B869&gt;Input!$O$24),0,Input!$O$30)+IF(($B869&gt;Input!$O$31),0,Input!$O$37)+IF(($B869&gt;Input!$O$38),0,Input!$O$44))</f>
        <v>-0</v>
      </c>
      <c r="U869" s="78" t="n">
        <f aca="false">IF(($AB868*(Input!$C$16/100)&gt;0),0,($AB868*(Input!$C$16/100)))</f>
        <v>0</v>
      </c>
      <c r="V869" s="78"/>
      <c r="W869" s="78" t="n">
        <f aca="false">IF(($N869+$O869+$P869+$Q869+$R869+$S869+$T869+$U869)&lt;0,($N869+$O869+$P869+$Q869+$R869+$S869+$T869+$U869),0)</f>
        <v>0</v>
      </c>
      <c r="X869" s="78"/>
      <c r="Y869" s="78" t="n">
        <f aca="false">IF(($N869+$O869+$P869+$Q869+$R869+$S869+$T869+$U869)&gt;=0,($N869+$O869+$P869+$Q869+$R869+$S869+$T869+$U869),0)</f>
        <v>0</v>
      </c>
      <c r="AA869" s="78" t="n">
        <f aca="false">IF(AND((($AB868+$W868-$U868)&lt;0),($Y869&gt;0)),($AA868-$K869)*(1+Input!$C$18/(12*100)),($AA868+$Y869-$K869)*(1+Input!$C$18/(12*100)))</f>
        <v>2.42165801779853E-009</v>
      </c>
      <c r="AB869" s="78" t="n">
        <f aca="false">IF(AND((($AB868+$W868-$U868)&lt;0),($Y869&gt;=0)),($AB868+$W868-$U868+$Y869)*(1+Input!$C$15/(12*100)),0)</f>
        <v>0</v>
      </c>
    </row>
    <row r="870" customFormat="false" ht="12.8" hidden="false" customHeight="false" outlineLevel="0" collapsed="false">
      <c r="A870" s="76" t="n">
        <v>866</v>
      </c>
      <c r="B870" s="77" t="n">
        <f aca="false">EOMONTH(Input!$C$7,A870)</f>
        <v>69276</v>
      </c>
      <c r="D870" s="76" t="n">
        <f aca="false">DATEDIF(Input!$C$23,$B870,"Y")</f>
        <v>112</v>
      </c>
      <c r="E870" s="76" t="n">
        <f aca="false">DATEDIF(Input!$G$23,$B870,"Y")</f>
        <v>112</v>
      </c>
      <c r="G870" s="78" t="n">
        <f aca="false">Salary_01!$L870</f>
        <v>0</v>
      </c>
      <c r="H870" s="78" t="n">
        <f aca="false">Salary_02!$L870</f>
        <v>0</v>
      </c>
      <c r="I870" s="78" t="n">
        <f aca="false">Retirement_Dist_01!$J870</f>
        <v>0</v>
      </c>
      <c r="J870" s="78" t="n">
        <f aca="false">Retirement_Dist_02!$J870</f>
        <v>0</v>
      </c>
      <c r="K870" s="78" t="n">
        <f aca="true">IF(AND(OR($B870&gt;Input!$C$31,$B870&gt;Input!$G$31),OR($B870&lt;Input!$C$25,$B870&lt;Input!$G$25)),(-1)*PMT(Input!$C$18/(100*12),(OFFSET($A$4, MAX( MATCH(Input!$C$25,$B$4:$B$1004,1), MATCH(Input!$G$25,$B$4:$B$1004,1)),0,1,1) - OFFSET($A$4, MIN( MATCH(Input!$C$31,$B$4:$B$1004,1), MATCH(Input!$G$31,$B$4:$B$1004,1)),0,1,1)),$AD$4,0,1),0)</f>
        <v>0</v>
      </c>
      <c r="L870" s="78" t="n">
        <f aca="false">IF(AND(($B870&lt;Input!$C$31),($B870&lt;Input!$G$31)),($G870+$H870+$I870+$J870),($G870+$H870+$I870+$J870+$K870))</f>
        <v>0</v>
      </c>
      <c r="M870" s="78" t="n">
        <f aca="false">Mortgage!$L870</f>
        <v>0</v>
      </c>
      <c r="N870" s="78" t="n">
        <f aca="false">$L870+$M870</f>
        <v>0</v>
      </c>
      <c r="O870" s="78" t="n">
        <f aca="false">IF(AND(($B870&lt;Input!$C$31),($B870&lt;Input!$G$31)),Expenses!$D870,(-1)*$N870)</f>
        <v>-0</v>
      </c>
      <c r="P870" s="78" t="n">
        <f aca="false">Childcare!$D870</f>
        <v>0</v>
      </c>
      <c r="Q870" s="78" t="n">
        <f aca="false">Loan_01!$E870</f>
        <v>0</v>
      </c>
      <c r="R870" s="78" t="n">
        <f aca="false">Loan_02!$E870</f>
        <v>0</v>
      </c>
      <c r="S870" s="78" t="n">
        <f aca="false">(-1)*SUM(Roth_01!$D870+Roth_02!$D870+IRA_01!$D870+IRA_02!$D870+Invest_01!$D870+Invest_02!$D870)</f>
        <v>-0</v>
      </c>
      <c r="T870" s="78" t="n">
        <f aca="false">(-1)*(IF(($B870&gt;Input!$O$24),0,Input!$O$30)+IF(($B870&gt;Input!$O$31),0,Input!$O$37)+IF(($B870&gt;Input!$O$38),0,Input!$O$44))</f>
        <v>-0</v>
      </c>
      <c r="U870" s="78" t="n">
        <f aca="false">IF(($AB869*(Input!$C$16/100)&gt;0),0,($AB869*(Input!$C$16/100)))</f>
        <v>0</v>
      </c>
      <c r="V870" s="78"/>
      <c r="W870" s="78" t="n">
        <f aca="false">IF(($N870+$O870+$P870+$Q870+$R870+$S870+$T870+$U870)&lt;0,($N870+$O870+$P870+$Q870+$R870+$S870+$T870+$U870),0)</f>
        <v>0</v>
      </c>
      <c r="X870" s="78"/>
      <c r="Y870" s="78" t="n">
        <f aca="false">IF(($N870+$O870+$P870+$Q870+$R870+$S870+$T870+$U870)&gt;=0,($N870+$O870+$P870+$Q870+$R870+$S870+$T870+$U870),0)</f>
        <v>0</v>
      </c>
      <c r="AA870" s="78" t="n">
        <f aca="false">IF(AND((($AB869+$W869-$U869)&lt;0),($Y870&gt;0)),($AA869-$K870)*(1+Input!$C$18/(12*100)),($AA869+$Y870-$K870)*(1+Input!$C$18/(12*100)))</f>
        <v>2.42175892021594E-009</v>
      </c>
      <c r="AB870" s="78" t="n">
        <f aca="false">IF(AND((($AB869+$W869-$U869)&lt;0),($Y870&gt;=0)),($AB869+$W869-$U869+$Y870)*(1+Input!$C$15/(12*100)),0)</f>
        <v>0</v>
      </c>
    </row>
    <row r="871" customFormat="false" ht="12.8" hidden="false" customHeight="false" outlineLevel="0" collapsed="false">
      <c r="A871" s="76" t="n">
        <v>867</v>
      </c>
      <c r="B871" s="77" t="n">
        <f aca="false">EOMONTH(Input!$C$7,A871)</f>
        <v>69306</v>
      </c>
      <c r="D871" s="76" t="n">
        <f aca="false">DATEDIF(Input!$C$23,$B871,"Y")</f>
        <v>112</v>
      </c>
      <c r="E871" s="76" t="n">
        <f aca="false">DATEDIF(Input!$G$23,$B871,"Y")</f>
        <v>112</v>
      </c>
      <c r="G871" s="78" t="n">
        <f aca="false">Salary_01!$L871</f>
        <v>0</v>
      </c>
      <c r="H871" s="78" t="n">
        <f aca="false">Salary_02!$L871</f>
        <v>0</v>
      </c>
      <c r="I871" s="78" t="n">
        <f aca="false">Retirement_Dist_01!$J871</f>
        <v>0</v>
      </c>
      <c r="J871" s="78" t="n">
        <f aca="false">Retirement_Dist_02!$J871</f>
        <v>0</v>
      </c>
      <c r="K871" s="78" t="n">
        <f aca="true">IF(AND(OR($B871&gt;Input!$C$31,$B871&gt;Input!$G$31),OR($B871&lt;Input!$C$25,$B871&lt;Input!$G$25)),(-1)*PMT(Input!$C$18/(100*12),(OFFSET($A$4, MAX( MATCH(Input!$C$25,$B$4:$B$1004,1), MATCH(Input!$G$25,$B$4:$B$1004,1)),0,1,1) - OFFSET($A$4, MIN( MATCH(Input!$C$31,$B$4:$B$1004,1), MATCH(Input!$G$31,$B$4:$B$1004,1)),0,1,1)),$AD$4,0,1),0)</f>
        <v>0</v>
      </c>
      <c r="L871" s="78" t="n">
        <f aca="false">IF(AND(($B871&lt;Input!$C$31),($B871&lt;Input!$G$31)),($G871+$H871+$I871+$J871),($G871+$H871+$I871+$J871+$K871))</f>
        <v>0</v>
      </c>
      <c r="M871" s="78" t="n">
        <f aca="false">Mortgage!$L871</f>
        <v>0</v>
      </c>
      <c r="N871" s="78" t="n">
        <f aca="false">$L871+$M871</f>
        <v>0</v>
      </c>
      <c r="O871" s="78" t="n">
        <f aca="false">IF(AND(($B871&lt;Input!$C$31),($B871&lt;Input!$G$31)),Expenses!$D871,(-1)*$N871)</f>
        <v>-0</v>
      </c>
      <c r="P871" s="78" t="n">
        <f aca="false">Childcare!$D871</f>
        <v>0</v>
      </c>
      <c r="Q871" s="78" t="n">
        <f aca="false">Loan_01!$E871</f>
        <v>0</v>
      </c>
      <c r="R871" s="78" t="n">
        <f aca="false">Loan_02!$E871</f>
        <v>0</v>
      </c>
      <c r="S871" s="78" t="n">
        <f aca="false">(-1)*SUM(Roth_01!$D871+Roth_02!$D871+IRA_01!$D871+IRA_02!$D871+Invest_01!$D871+Invest_02!$D871)</f>
        <v>-0</v>
      </c>
      <c r="T871" s="78" t="n">
        <f aca="false">(-1)*(IF(($B871&gt;Input!$O$24),0,Input!$O$30)+IF(($B871&gt;Input!$O$31),0,Input!$O$37)+IF(($B871&gt;Input!$O$38),0,Input!$O$44))</f>
        <v>-0</v>
      </c>
      <c r="U871" s="78" t="n">
        <f aca="false">IF(($AB870*(Input!$C$16/100)&gt;0),0,($AB870*(Input!$C$16/100)))</f>
        <v>0</v>
      </c>
      <c r="V871" s="78"/>
      <c r="W871" s="78" t="n">
        <f aca="false">IF(($N871+$O871+$P871+$Q871+$R871+$S871+$T871+$U871)&lt;0,($N871+$O871+$P871+$Q871+$R871+$S871+$T871+$U871),0)</f>
        <v>0</v>
      </c>
      <c r="X871" s="78"/>
      <c r="Y871" s="78" t="n">
        <f aca="false">IF(($N871+$O871+$P871+$Q871+$R871+$S871+$T871+$U871)&gt;=0,($N871+$O871+$P871+$Q871+$R871+$S871+$T871+$U871),0)</f>
        <v>0</v>
      </c>
      <c r="AA871" s="78" t="n">
        <f aca="false">IF(AND((($AB870+$W870-$U870)&lt;0),($Y871&gt;0)),($AA870-$K871)*(1+Input!$C$18/(12*100)),($AA870+$Y871-$K871)*(1+Input!$C$18/(12*100)))</f>
        <v>2.42185982683762E-009</v>
      </c>
      <c r="AB871" s="78" t="n">
        <f aca="false">IF(AND((($AB870+$W870-$U870)&lt;0),($Y871&gt;=0)),($AB870+$W870-$U870+$Y871)*(1+Input!$C$15/(12*100)),0)</f>
        <v>0</v>
      </c>
    </row>
    <row r="872" customFormat="false" ht="12.8" hidden="false" customHeight="false" outlineLevel="0" collapsed="false">
      <c r="A872" s="76" t="n">
        <v>868</v>
      </c>
      <c r="B872" s="77" t="n">
        <f aca="false">EOMONTH(Input!$C$7,A872)</f>
        <v>69337</v>
      </c>
      <c r="D872" s="76" t="n">
        <f aca="false">DATEDIF(Input!$C$23,$B872,"Y")</f>
        <v>112</v>
      </c>
      <c r="E872" s="76" t="n">
        <f aca="false">DATEDIF(Input!$G$23,$B872,"Y")</f>
        <v>112</v>
      </c>
      <c r="G872" s="78" t="n">
        <f aca="false">Salary_01!$L872</f>
        <v>0</v>
      </c>
      <c r="H872" s="78" t="n">
        <f aca="false">Salary_02!$L872</f>
        <v>0</v>
      </c>
      <c r="I872" s="78" t="n">
        <f aca="false">Retirement_Dist_01!$J872</f>
        <v>0</v>
      </c>
      <c r="J872" s="78" t="n">
        <f aca="false">Retirement_Dist_02!$J872</f>
        <v>0</v>
      </c>
      <c r="K872" s="78" t="n">
        <f aca="true">IF(AND(OR($B872&gt;Input!$C$31,$B872&gt;Input!$G$31),OR($B872&lt;Input!$C$25,$B872&lt;Input!$G$25)),(-1)*PMT(Input!$C$18/(100*12),(OFFSET($A$4, MAX( MATCH(Input!$C$25,$B$4:$B$1004,1), MATCH(Input!$G$25,$B$4:$B$1004,1)),0,1,1) - OFFSET($A$4, MIN( MATCH(Input!$C$31,$B$4:$B$1004,1), MATCH(Input!$G$31,$B$4:$B$1004,1)),0,1,1)),$AD$4,0,1),0)</f>
        <v>0</v>
      </c>
      <c r="L872" s="78" t="n">
        <f aca="false">IF(AND(($B872&lt;Input!$C$31),($B872&lt;Input!$G$31)),($G872+$H872+$I872+$J872),($G872+$H872+$I872+$J872+$K872))</f>
        <v>0</v>
      </c>
      <c r="M872" s="78" t="n">
        <f aca="false">Mortgage!$L872</f>
        <v>0</v>
      </c>
      <c r="N872" s="78" t="n">
        <f aca="false">$L872+$M872</f>
        <v>0</v>
      </c>
      <c r="O872" s="78" t="n">
        <f aca="false">IF(AND(($B872&lt;Input!$C$31),($B872&lt;Input!$G$31)),Expenses!$D872,(-1)*$N872)</f>
        <v>-0</v>
      </c>
      <c r="P872" s="78" t="n">
        <f aca="false">Childcare!$D872</f>
        <v>0</v>
      </c>
      <c r="Q872" s="78" t="n">
        <f aca="false">Loan_01!$E872</f>
        <v>0</v>
      </c>
      <c r="R872" s="78" t="n">
        <f aca="false">Loan_02!$E872</f>
        <v>0</v>
      </c>
      <c r="S872" s="78" t="n">
        <f aca="false">(-1)*SUM(Roth_01!$D872+Roth_02!$D872+IRA_01!$D872+IRA_02!$D872+Invest_01!$D872+Invest_02!$D872)</f>
        <v>-0</v>
      </c>
      <c r="T872" s="78" t="n">
        <f aca="false">(-1)*(IF(($B872&gt;Input!$O$24),0,Input!$O$30)+IF(($B872&gt;Input!$O$31),0,Input!$O$37)+IF(($B872&gt;Input!$O$38),0,Input!$O$44))</f>
        <v>-0</v>
      </c>
      <c r="U872" s="78" t="n">
        <f aca="false">IF(($AB871*(Input!$C$16/100)&gt;0),0,($AB871*(Input!$C$16/100)))</f>
        <v>0</v>
      </c>
      <c r="V872" s="78"/>
      <c r="W872" s="78" t="n">
        <f aca="false">IF(($N872+$O872+$P872+$Q872+$R872+$S872+$T872+$U872)&lt;0,($N872+$O872+$P872+$Q872+$R872+$S872+$T872+$U872),0)</f>
        <v>0</v>
      </c>
      <c r="X872" s="78"/>
      <c r="Y872" s="78" t="n">
        <f aca="false">IF(($N872+$O872+$P872+$Q872+$R872+$S872+$T872+$U872)&gt;=0,($N872+$O872+$P872+$Q872+$R872+$S872+$T872+$U872),0)</f>
        <v>0</v>
      </c>
      <c r="AA872" s="78" t="n">
        <f aca="false">IF(AND((($AB871+$W871-$U871)&lt;0),($Y872&gt;0)),($AA871-$K872)*(1+Input!$C$18/(12*100)),($AA871+$Y872-$K872)*(1+Input!$C$18/(12*100)))</f>
        <v>2.42196073766374E-009</v>
      </c>
      <c r="AB872" s="78" t="n">
        <f aca="false">IF(AND((($AB871+$W871-$U871)&lt;0),($Y872&gt;=0)),($AB871+$W871-$U871+$Y872)*(1+Input!$C$15/(12*100)),0)</f>
        <v>0</v>
      </c>
    </row>
    <row r="873" customFormat="false" ht="12.8" hidden="false" customHeight="false" outlineLevel="0" collapsed="false">
      <c r="A873" s="76" t="n">
        <v>869</v>
      </c>
      <c r="B873" s="77" t="n">
        <f aca="false">EOMONTH(Input!$C$7,A873)</f>
        <v>69367</v>
      </c>
      <c r="D873" s="76" t="n">
        <f aca="false">DATEDIF(Input!$C$23,$B873,"Y")</f>
        <v>112</v>
      </c>
      <c r="E873" s="76" t="n">
        <f aca="false">DATEDIF(Input!$G$23,$B873,"Y")</f>
        <v>112</v>
      </c>
      <c r="G873" s="78" t="n">
        <f aca="false">Salary_01!$L873</f>
        <v>0</v>
      </c>
      <c r="H873" s="78" t="n">
        <f aca="false">Salary_02!$L873</f>
        <v>0</v>
      </c>
      <c r="I873" s="78" t="n">
        <f aca="false">Retirement_Dist_01!$J873</f>
        <v>0</v>
      </c>
      <c r="J873" s="78" t="n">
        <f aca="false">Retirement_Dist_02!$J873</f>
        <v>0</v>
      </c>
      <c r="K873" s="78" t="n">
        <f aca="true">IF(AND(OR($B873&gt;Input!$C$31,$B873&gt;Input!$G$31),OR($B873&lt;Input!$C$25,$B873&lt;Input!$G$25)),(-1)*PMT(Input!$C$18/(100*12),(OFFSET($A$4, MAX( MATCH(Input!$C$25,$B$4:$B$1004,1), MATCH(Input!$G$25,$B$4:$B$1004,1)),0,1,1) - OFFSET($A$4, MIN( MATCH(Input!$C$31,$B$4:$B$1004,1), MATCH(Input!$G$31,$B$4:$B$1004,1)),0,1,1)),$AD$4,0,1),0)</f>
        <v>0</v>
      </c>
      <c r="L873" s="78" t="n">
        <f aca="false">IF(AND(($B873&lt;Input!$C$31),($B873&lt;Input!$G$31)),($G873+$H873+$I873+$J873),($G873+$H873+$I873+$J873+$K873))</f>
        <v>0</v>
      </c>
      <c r="M873" s="78" t="n">
        <f aca="false">Mortgage!$L873</f>
        <v>0</v>
      </c>
      <c r="N873" s="78" t="n">
        <f aca="false">$L873+$M873</f>
        <v>0</v>
      </c>
      <c r="O873" s="78" t="n">
        <f aca="false">IF(AND(($B873&lt;Input!$C$31),($B873&lt;Input!$G$31)),Expenses!$D873,(-1)*$N873)</f>
        <v>-0</v>
      </c>
      <c r="P873" s="78" t="n">
        <f aca="false">Childcare!$D873</f>
        <v>0</v>
      </c>
      <c r="Q873" s="78" t="n">
        <f aca="false">Loan_01!$E873</f>
        <v>0</v>
      </c>
      <c r="R873" s="78" t="n">
        <f aca="false">Loan_02!$E873</f>
        <v>0</v>
      </c>
      <c r="S873" s="78" t="n">
        <f aca="false">(-1)*SUM(Roth_01!$D873+Roth_02!$D873+IRA_01!$D873+IRA_02!$D873+Invest_01!$D873+Invest_02!$D873)</f>
        <v>-0</v>
      </c>
      <c r="T873" s="78" t="n">
        <f aca="false">(-1)*(IF(($B873&gt;Input!$O$24),0,Input!$O$30)+IF(($B873&gt;Input!$O$31),0,Input!$O$37)+IF(($B873&gt;Input!$O$38),0,Input!$O$44))</f>
        <v>-0</v>
      </c>
      <c r="U873" s="78" t="n">
        <f aca="false">IF(($AB872*(Input!$C$16/100)&gt;0),0,($AB872*(Input!$C$16/100)))</f>
        <v>0</v>
      </c>
      <c r="V873" s="78"/>
      <c r="W873" s="78" t="n">
        <f aca="false">IF(($N873+$O873+$P873+$Q873+$R873+$S873+$T873+$U873)&lt;0,($N873+$O873+$P873+$Q873+$R873+$S873+$T873+$U873),0)</f>
        <v>0</v>
      </c>
      <c r="X873" s="78"/>
      <c r="Y873" s="78" t="n">
        <f aca="false">IF(($N873+$O873+$P873+$Q873+$R873+$S873+$T873+$U873)&gt;=0,($N873+$O873+$P873+$Q873+$R873+$S873+$T873+$U873),0)</f>
        <v>0</v>
      </c>
      <c r="AA873" s="78" t="n">
        <f aca="false">IF(AND((($AB872+$W872-$U872)&lt;0),($Y873&gt;0)),($AA872-$K873)*(1+Input!$C$18/(12*100)),($AA872+$Y873-$K873)*(1+Input!$C$18/(12*100)))</f>
        <v>2.42206165269447E-009</v>
      </c>
      <c r="AB873" s="78" t="n">
        <f aca="false">IF(AND((($AB872+$W872-$U872)&lt;0),($Y873&gt;=0)),($AB872+$W872-$U872+$Y873)*(1+Input!$C$15/(12*100)),0)</f>
        <v>0</v>
      </c>
    </row>
    <row r="874" customFormat="false" ht="12.8" hidden="false" customHeight="false" outlineLevel="0" collapsed="false">
      <c r="A874" s="76" t="n">
        <v>870</v>
      </c>
      <c r="B874" s="77" t="n">
        <f aca="false">EOMONTH(Input!$C$7,A874)</f>
        <v>69398</v>
      </c>
      <c r="D874" s="76" t="n">
        <f aca="false">DATEDIF(Input!$C$23,$B874,"Y")</f>
        <v>112</v>
      </c>
      <c r="E874" s="76" t="n">
        <f aca="false">DATEDIF(Input!$G$23,$B874,"Y")</f>
        <v>112</v>
      </c>
      <c r="G874" s="78" t="n">
        <f aca="false">Salary_01!$L874</f>
        <v>0</v>
      </c>
      <c r="H874" s="78" t="n">
        <f aca="false">Salary_02!$L874</f>
        <v>0</v>
      </c>
      <c r="I874" s="78" t="n">
        <f aca="false">Retirement_Dist_01!$J874</f>
        <v>0</v>
      </c>
      <c r="J874" s="78" t="n">
        <f aca="false">Retirement_Dist_02!$J874</f>
        <v>0</v>
      </c>
      <c r="K874" s="78" t="n">
        <f aca="true">IF(AND(OR($B874&gt;Input!$C$31,$B874&gt;Input!$G$31),OR($B874&lt;Input!$C$25,$B874&lt;Input!$G$25)),(-1)*PMT(Input!$C$18/(100*12),(OFFSET($A$4, MAX( MATCH(Input!$C$25,$B$4:$B$1004,1), MATCH(Input!$G$25,$B$4:$B$1004,1)),0,1,1) - OFFSET($A$4, MIN( MATCH(Input!$C$31,$B$4:$B$1004,1), MATCH(Input!$G$31,$B$4:$B$1004,1)),0,1,1)),$AD$4,0,1),0)</f>
        <v>0</v>
      </c>
      <c r="L874" s="78" t="n">
        <f aca="false">IF(AND(($B874&lt;Input!$C$31),($B874&lt;Input!$G$31)),($G874+$H874+$I874+$J874),($G874+$H874+$I874+$J874+$K874))</f>
        <v>0</v>
      </c>
      <c r="M874" s="78" t="n">
        <f aca="false">Mortgage!$L874</f>
        <v>0</v>
      </c>
      <c r="N874" s="78" t="n">
        <f aca="false">$L874+$M874</f>
        <v>0</v>
      </c>
      <c r="O874" s="78" t="n">
        <f aca="false">IF(AND(($B874&lt;Input!$C$31),($B874&lt;Input!$G$31)),Expenses!$D874,(-1)*$N874)</f>
        <v>-0</v>
      </c>
      <c r="P874" s="78" t="n">
        <f aca="false">Childcare!$D874</f>
        <v>0</v>
      </c>
      <c r="Q874" s="78" t="n">
        <f aca="false">Loan_01!$E874</f>
        <v>0</v>
      </c>
      <c r="R874" s="78" t="n">
        <f aca="false">Loan_02!$E874</f>
        <v>0</v>
      </c>
      <c r="S874" s="78" t="n">
        <f aca="false">(-1)*SUM(Roth_01!$D874+Roth_02!$D874+IRA_01!$D874+IRA_02!$D874+Invest_01!$D874+Invest_02!$D874)</f>
        <v>-0</v>
      </c>
      <c r="T874" s="78" t="n">
        <f aca="false">(-1)*(IF(($B874&gt;Input!$O$24),0,Input!$O$30)+IF(($B874&gt;Input!$O$31),0,Input!$O$37)+IF(($B874&gt;Input!$O$38),0,Input!$O$44))</f>
        <v>-0</v>
      </c>
      <c r="U874" s="78" t="n">
        <f aca="false">IF(($AB873*(Input!$C$16/100)&gt;0),0,($AB873*(Input!$C$16/100)))</f>
        <v>0</v>
      </c>
      <c r="V874" s="78"/>
      <c r="W874" s="78" t="n">
        <f aca="false">IF(($N874+$O874+$P874+$Q874+$R874+$S874+$T874+$U874)&lt;0,($N874+$O874+$P874+$Q874+$R874+$S874+$T874+$U874),0)</f>
        <v>0</v>
      </c>
      <c r="X874" s="78"/>
      <c r="Y874" s="78" t="n">
        <f aca="false">IF(($N874+$O874+$P874+$Q874+$R874+$S874+$T874+$U874)&gt;=0,($N874+$O874+$P874+$Q874+$R874+$S874+$T874+$U874),0)</f>
        <v>0</v>
      </c>
      <c r="AA874" s="78" t="n">
        <f aca="false">IF(AND((($AB873+$W873-$U873)&lt;0),($Y874&gt;0)),($AA873-$K874)*(1+Input!$C$18/(12*100)),($AA873+$Y874-$K874)*(1+Input!$C$18/(12*100)))</f>
        <v>2.42216257193E-009</v>
      </c>
      <c r="AB874" s="78" t="n">
        <f aca="false">IF(AND((($AB873+$W873-$U873)&lt;0),($Y874&gt;=0)),($AB873+$W873-$U873+$Y874)*(1+Input!$C$15/(12*100)),0)</f>
        <v>0</v>
      </c>
    </row>
    <row r="875" customFormat="false" ht="12.8" hidden="false" customHeight="false" outlineLevel="0" collapsed="false">
      <c r="A875" s="76" t="n">
        <v>871</v>
      </c>
      <c r="B875" s="77" t="n">
        <f aca="false">EOMONTH(Input!$C$7,A875)</f>
        <v>69429</v>
      </c>
      <c r="D875" s="76" t="n">
        <f aca="false">DATEDIF(Input!$C$23,$B875,"Y")</f>
        <v>112</v>
      </c>
      <c r="E875" s="76" t="n">
        <f aca="false">DATEDIF(Input!$G$23,$B875,"Y")</f>
        <v>112</v>
      </c>
      <c r="G875" s="78" t="n">
        <f aca="false">Salary_01!$L875</f>
        <v>0</v>
      </c>
      <c r="H875" s="78" t="n">
        <f aca="false">Salary_02!$L875</f>
        <v>0</v>
      </c>
      <c r="I875" s="78" t="n">
        <f aca="false">Retirement_Dist_01!$J875</f>
        <v>0</v>
      </c>
      <c r="J875" s="78" t="n">
        <f aca="false">Retirement_Dist_02!$J875</f>
        <v>0</v>
      </c>
      <c r="K875" s="78" t="n">
        <f aca="true">IF(AND(OR($B875&gt;Input!$C$31,$B875&gt;Input!$G$31),OR($B875&lt;Input!$C$25,$B875&lt;Input!$G$25)),(-1)*PMT(Input!$C$18/(100*12),(OFFSET($A$4, MAX( MATCH(Input!$C$25,$B$4:$B$1004,1), MATCH(Input!$G$25,$B$4:$B$1004,1)),0,1,1) - OFFSET($A$4, MIN( MATCH(Input!$C$31,$B$4:$B$1004,1), MATCH(Input!$G$31,$B$4:$B$1004,1)),0,1,1)),$AD$4,0,1),0)</f>
        <v>0</v>
      </c>
      <c r="L875" s="78" t="n">
        <f aca="false">IF(AND(($B875&lt;Input!$C$31),($B875&lt;Input!$G$31)),($G875+$H875+$I875+$J875),($G875+$H875+$I875+$J875+$K875))</f>
        <v>0</v>
      </c>
      <c r="M875" s="78" t="n">
        <f aca="false">Mortgage!$L875</f>
        <v>0</v>
      </c>
      <c r="N875" s="78" t="n">
        <f aca="false">$L875+$M875</f>
        <v>0</v>
      </c>
      <c r="O875" s="78" t="n">
        <f aca="false">IF(AND(($B875&lt;Input!$C$31),($B875&lt;Input!$G$31)),Expenses!$D875,(-1)*$N875)</f>
        <v>-0</v>
      </c>
      <c r="P875" s="78" t="n">
        <f aca="false">Childcare!$D875</f>
        <v>0</v>
      </c>
      <c r="Q875" s="78" t="n">
        <f aca="false">Loan_01!$E875</f>
        <v>0</v>
      </c>
      <c r="R875" s="78" t="n">
        <f aca="false">Loan_02!$E875</f>
        <v>0</v>
      </c>
      <c r="S875" s="78" t="n">
        <f aca="false">(-1)*SUM(Roth_01!$D875+Roth_02!$D875+IRA_01!$D875+IRA_02!$D875+Invest_01!$D875+Invest_02!$D875)</f>
        <v>-0</v>
      </c>
      <c r="T875" s="78" t="n">
        <f aca="false">(-1)*(IF(($B875&gt;Input!$O$24),0,Input!$O$30)+IF(($B875&gt;Input!$O$31),0,Input!$O$37)+IF(($B875&gt;Input!$O$38),0,Input!$O$44))</f>
        <v>-0</v>
      </c>
      <c r="U875" s="78" t="n">
        <f aca="false">IF(($AB874*(Input!$C$16/100)&gt;0),0,($AB874*(Input!$C$16/100)))</f>
        <v>0</v>
      </c>
      <c r="V875" s="78"/>
      <c r="W875" s="78" t="n">
        <f aca="false">IF(($N875+$O875+$P875+$Q875+$R875+$S875+$T875+$U875)&lt;0,($N875+$O875+$P875+$Q875+$R875+$S875+$T875+$U875),0)</f>
        <v>0</v>
      </c>
      <c r="X875" s="78"/>
      <c r="Y875" s="78" t="n">
        <f aca="false">IF(($N875+$O875+$P875+$Q875+$R875+$S875+$T875+$U875)&gt;=0,($N875+$O875+$P875+$Q875+$R875+$S875+$T875+$U875),0)</f>
        <v>0</v>
      </c>
      <c r="AA875" s="78" t="n">
        <f aca="false">IF(AND((($AB874+$W874-$U874)&lt;0),($Y875&gt;0)),($AA874-$K875)*(1+Input!$C$18/(12*100)),($AA874+$Y875-$K875)*(1+Input!$C$18/(12*100)))</f>
        <v>2.4222634953705E-009</v>
      </c>
      <c r="AB875" s="78" t="n">
        <f aca="false">IF(AND((($AB874+$W874-$U874)&lt;0),($Y875&gt;=0)),($AB874+$W874-$U874+$Y875)*(1+Input!$C$15/(12*100)),0)</f>
        <v>0</v>
      </c>
    </row>
    <row r="876" customFormat="false" ht="12.8" hidden="false" customHeight="false" outlineLevel="0" collapsed="false">
      <c r="A876" s="76" t="n">
        <v>872</v>
      </c>
      <c r="B876" s="77" t="n">
        <f aca="false">EOMONTH(Input!$C$7,A876)</f>
        <v>69457</v>
      </c>
      <c r="D876" s="76" t="n">
        <f aca="false">DATEDIF(Input!$C$23,$B876,"Y")</f>
        <v>112</v>
      </c>
      <c r="E876" s="76" t="n">
        <f aca="false">DATEDIF(Input!$G$23,$B876,"Y")</f>
        <v>112</v>
      </c>
      <c r="G876" s="78" t="n">
        <f aca="false">Salary_01!$L876</f>
        <v>0</v>
      </c>
      <c r="H876" s="78" t="n">
        <f aca="false">Salary_02!$L876</f>
        <v>0</v>
      </c>
      <c r="I876" s="78" t="n">
        <f aca="false">Retirement_Dist_01!$J876</f>
        <v>0</v>
      </c>
      <c r="J876" s="78" t="n">
        <f aca="false">Retirement_Dist_02!$J876</f>
        <v>0</v>
      </c>
      <c r="K876" s="78" t="n">
        <f aca="true">IF(AND(OR($B876&gt;Input!$C$31,$B876&gt;Input!$G$31),OR($B876&lt;Input!$C$25,$B876&lt;Input!$G$25)),(-1)*PMT(Input!$C$18/(100*12),(OFFSET($A$4, MAX( MATCH(Input!$C$25,$B$4:$B$1004,1), MATCH(Input!$G$25,$B$4:$B$1004,1)),0,1,1) - OFFSET($A$4, MIN( MATCH(Input!$C$31,$B$4:$B$1004,1), MATCH(Input!$G$31,$B$4:$B$1004,1)),0,1,1)),$AD$4,0,1),0)</f>
        <v>0</v>
      </c>
      <c r="L876" s="78" t="n">
        <f aca="false">IF(AND(($B876&lt;Input!$C$31),($B876&lt;Input!$G$31)),($G876+$H876+$I876+$J876),($G876+$H876+$I876+$J876+$K876))</f>
        <v>0</v>
      </c>
      <c r="M876" s="78" t="n">
        <f aca="false">Mortgage!$L876</f>
        <v>0</v>
      </c>
      <c r="N876" s="78" t="n">
        <f aca="false">$L876+$M876</f>
        <v>0</v>
      </c>
      <c r="O876" s="78" t="n">
        <f aca="false">IF(AND(($B876&lt;Input!$C$31),($B876&lt;Input!$G$31)),Expenses!$D876,(-1)*$N876)</f>
        <v>-0</v>
      </c>
      <c r="P876" s="78" t="n">
        <f aca="false">Childcare!$D876</f>
        <v>0</v>
      </c>
      <c r="Q876" s="78" t="n">
        <f aca="false">Loan_01!$E876</f>
        <v>0</v>
      </c>
      <c r="R876" s="78" t="n">
        <f aca="false">Loan_02!$E876</f>
        <v>0</v>
      </c>
      <c r="S876" s="78" t="n">
        <f aca="false">(-1)*SUM(Roth_01!$D876+Roth_02!$D876+IRA_01!$D876+IRA_02!$D876+Invest_01!$D876+Invest_02!$D876)</f>
        <v>-0</v>
      </c>
      <c r="T876" s="78" t="n">
        <f aca="false">(-1)*(IF(($B876&gt;Input!$O$24),0,Input!$O$30)+IF(($B876&gt;Input!$O$31),0,Input!$O$37)+IF(($B876&gt;Input!$O$38),0,Input!$O$44))</f>
        <v>-0</v>
      </c>
      <c r="U876" s="78" t="n">
        <f aca="false">IF(($AB875*(Input!$C$16/100)&gt;0),0,($AB875*(Input!$C$16/100)))</f>
        <v>0</v>
      </c>
      <c r="V876" s="78"/>
      <c r="W876" s="78" t="n">
        <f aca="false">IF(($N876+$O876+$P876+$Q876+$R876+$S876+$T876+$U876)&lt;0,($N876+$O876+$P876+$Q876+$R876+$S876+$T876+$U876),0)</f>
        <v>0</v>
      </c>
      <c r="X876" s="78"/>
      <c r="Y876" s="78" t="n">
        <f aca="false">IF(($N876+$O876+$P876+$Q876+$R876+$S876+$T876+$U876)&gt;=0,($N876+$O876+$P876+$Q876+$R876+$S876+$T876+$U876),0)</f>
        <v>0</v>
      </c>
      <c r="AA876" s="78" t="n">
        <f aca="false">IF(AND((($AB875+$W875-$U875)&lt;0),($Y876&gt;0)),($AA875-$K876)*(1+Input!$C$18/(12*100)),($AA875+$Y876-$K876)*(1+Input!$C$18/(12*100)))</f>
        <v>2.42236442301614E-009</v>
      </c>
      <c r="AB876" s="78" t="n">
        <f aca="false">IF(AND((($AB875+$W875-$U875)&lt;0),($Y876&gt;=0)),($AB875+$W875-$U875+$Y876)*(1+Input!$C$15/(12*100)),0)</f>
        <v>0</v>
      </c>
    </row>
    <row r="877" customFormat="false" ht="12.8" hidden="false" customHeight="false" outlineLevel="0" collapsed="false">
      <c r="A877" s="76" t="n">
        <v>873</v>
      </c>
      <c r="B877" s="77" t="n">
        <f aca="false">EOMONTH(Input!$C$7,A877)</f>
        <v>69488</v>
      </c>
      <c r="D877" s="76" t="n">
        <f aca="false">DATEDIF(Input!$C$23,$B877,"Y")</f>
        <v>112</v>
      </c>
      <c r="E877" s="76" t="n">
        <f aca="false">DATEDIF(Input!$G$23,$B877,"Y")</f>
        <v>112</v>
      </c>
      <c r="G877" s="78" t="n">
        <f aca="false">Salary_01!$L877</f>
        <v>0</v>
      </c>
      <c r="H877" s="78" t="n">
        <f aca="false">Salary_02!$L877</f>
        <v>0</v>
      </c>
      <c r="I877" s="78" t="n">
        <f aca="false">Retirement_Dist_01!$J877</f>
        <v>0</v>
      </c>
      <c r="J877" s="78" t="n">
        <f aca="false">Retirement_Dist_02!$J877</f>
        <v>0</v>
      </c>
      <c r="K877" s="78" t="n">
        <f aca="true">IF(AND(OR($B877&gt;Input!$C$31,$B877&gt;Input!$G$31),OR($B877&lt;Input!$C$25,$B877&lt;Input!$G$25)),(-1)*PMT(Input!$C$18/(100*12),(OFFSET($A$4, MAX( MATCH(Input!$C$25,$B$4:$B$1004,1), MATCH(Input!$G$25,$B$4:$B$1004,1)),0,1,1) - OFFSET($A$4, MIN( MATCH(Input!$C$31,$B$4:$B$1004,1), MATCH(Input!$G$31,$B$4:$B$1004,1)),0,1,1)),$AD$4,0,1),0)</f>
        <v>0</v>
      </c>
      <c r="L877" s="78" t="n">
        <f aca="false">IF(AND(($B877&lt;Input!$C$31),($B877&lt;Input!$G$31)),($G877+$H877+$I877+$J877),($G877+$H877+$I877+$J877+$K877))</f>
        <v>0</v>
      </c>
      <c r="M877" s="78" t="n">
        <f aca="false">Mortgage!$L877</f>
        <v>0</v>
      </c>
      <c r="N877" s="78" t="n">
        <f aca="false">$L877+$M877</f>
        <v>0</v>
      </c>
      <c r="O877" s="78" t="n">
        <f aca="false">IF(AND(($B877&lt;Input!$C$31),($B877&lt;Input!$G$31)),Expenses!$D877,(-1)*$N877)</f>
        <v>-0</v>
      </c>
      <c r="P877" s="78" t="n">
        <f aca="false">Childcare!$D877</f>
        <v>0</v>
      </c>
      <c r="Q877" s="78" t="n">
        <f aca="false">Loan_01!$E877</f>
        <v>0</v>
      </c>
      <c r="R877" s="78" t="n">
        <f aca="false">Loan_02!$E877</f>
        <v>0</v>
      </c>
      <c r="S877" s="78" t="n">
        <f aca="false">(-1)*SUM(Roth_01!$D877+Roth_02!$D877+IRA_01!$D877+IRA_02!$D877+Invest_01!$D877+Invest_02!$D877)</f>
        <v>-0</v>
      </c>
      <c r="T877" s="78" t="n">
        <f aca="false">(-1)*(IF(($B877&gt;Input!$O$24),0,Input!$O$30)+IF(($B877&gt;Input!$O$31),0,Input!$O$37)+IF(($B877&gt;Input!$O$38),0,Input!$O$44))</f>
        <v>-0</v>
      </c>
      <c r="U877" s="78" t="n">
        <f aca="false">IF(($AB876*(Input!$C$16/100)&gt;0),0,($AB876*(Input!$C$16/100)))</f>
        <v>0</v>
      </c>
      <c r="V877" s="78"/>
      <c r="W877" s="78" t="n">
        <f aca="false">IF(($N877+$O877+$P877+$Q877+$R877+$S877+$T877+$U877)&lt;0,($N877+$O877+$P877+$Q877+$R877+$S877+$T877+$U877),0)</f>
        <v>0</v>
      </c>
      <c r="X877" s="78"/>
      <c r="Y877" s="78" t="n">
        <f aca="false">IF(($N877+$O877+$P877+$Q877+$R877+$S877+$T877+$U877)&gt;=0,($N877+$O877+$P877+$Q877+$R877+$S877+$T877+$U877),0)</f>
        <v>0</v>
      </c>
      <c r="AA877" s="78" t="n">
        <f aca="false">IF(AND((($AB876+$W876-$U876)&lt;0),($Y877&gt;0)),($AA876-$K877)*(1+Input!$C$18/(12*100)),($AA876+$Y877-$K877)*(1+Input!$C$18/(12*100)))</f>
        <v>2.4224653548671E-009</v>
      </c>
      <c r="AB877" s="78" t="n">
        <f aca="false">IF(AND((($AB876+$W876-$U876)&lt;0),($Y877&gt;=0)),($AB876+$W876-$U876+$Y877)*(1+Input!$C$15/(12*100)),0)</f>
        <v>0</v>
      </c>
    </row>
    <row r="878" customFormat="false" ht="12.8" hidden="false" customHeight="false" outlineLevel="0" collapsed="false">
      <c r="A878" s="76" t="n">
        <v>874</v>
      </c>
      <c r="B878" s="77" t="n">
        <f aca="false">EOMONTH(Input!$C$7,A878)</f>
        <v>69518</v>
      </c>
      <c r="D878" s="76" t="n">
        <f aca="false">DATEDIF(Input!$C$23,$B878,"Y")</f>
        <v>112</v>
      </c>
      <c r="E878" s="76" t="n">
        <f aca="false">DATEDIF(Input!$G$23,$B878,"Y")</f>
        <v>112</v>
      </c>
      <c r="G878" s="78" t="n">
        <f aca="false">Salary_01!$L878</f>
        <v>0</v>
      </c>
      <c r="H878" s="78" t="n">
        <f aca="false">Salary_02!$L878</f>
        <v>0</v>
      </c>
      <c r="I878" s="78" t="n">
        <f aca="false">Retirement_Dist_01!$J878</f>
        <v>0</v>
      </c>
      <c r="J878" s="78" t="n">
        <f aca="false">Retirement_Dist_02!$J878</f>
        <v>0</v>
      </c>
      <c r="K878" s="78" t="n">
        <f aca="true">IF(AND(OR($B878&gt;Input!$C$31,$B878&gt;Input!$G$31),OR($B878&lt;Input!$C$25,$B878&lt;Input!$G$25)),(-1)*PMT(Input!$C$18/(100*12),(OFFSET($A$4, MAX( MATCH(Input!$C$25,$B$4:$B$1004,1), MATCH(Input!$G$25,$B$4:$B$1004,1)),0,1,1) - OFFSET($A$4, MIN( MATCH(Input!$C$31,$B$4:$B$1004,1), MATCH(Input!$G$31,$B$4:$B$1004,1)),0,1,1)),$AD$4,0,1),0)</f>
        <v>0</v>
      </c>
      <c r="L878" s="78" t="n">
        <f aca="false">IF(AND(($B878&lt;Input!$C$31),($B878&lt;Input!$G$31)),($G878+$H878+$I878+$J878),($G878+$H878+$I878+$J878+$K878))</f>
        <v>0</v>
      </c>
      <c r="M878" s="78" t="n">
        <f aca="false">Mortgage!$L878</f>
        <v>0</v>
      </c>
      <c r="N878" s="78" t="n">
        <f aca="false">$L878+$M878</f>
        <v>0</v>
      </c>
      <c r="O878" s="78" t="n">
        <f aca="false">IF(AND(($B878&lt;Input!$C$31),($B878&lt;Input!$G$31)),Expenses!$D878,(-1)*$N878)</f>
        <v>-0</v>
      </c>
      <c r="P878" s="78" t="n">
        <f aca="false">Childcare!$D878</f>
        <v>0</v>
      </c>
      <c r="Q878" s="78" t="n">
        <f aca="false">Loan_01!$E878</f>
        <v>0</v>
      </c>
      <c r="R878" s="78" t="n">
        <f aca="false">Loan_02!$E878</f>
        <v>0</v>
      </c>
      <c r="S878" s="78" t="n">
        <f aca="false">(-1)*SUM(Roth_01!$D878+Roth_02!$D878+IRA_01!$D878+IRA_02!$D878+Invest_01!$D878+Invest_02!$D878)</f>
        <v>-0</v>
      </c>
      <c r="T878" s="78" t="n">
        <f aca="false">(-1)*(IF(($B878&gt;Input!$O$24),0,Input!$O$30)+IF(($B878&gt;Input!$O$31),0,Input!$O$37)+IF(($B878&gt;Input!$O$38),0,Input!$O$44))</f>
        <v>-0</v>
      </c>
      <c r="U878" s="78" t="n">
        <f aca="false">IF(($AB877*(Input!$C$16/100)&gt;0),0,($AB877*(Input!$C$16/100)))</f>
        <v>0</v>
      </c>
      <c r="V878" s="78"/>
      <c r="W878" s="78" t="n">
        <f aca="false">IF(($N878+$O878+$P878+$Q878+$R878+$S878+$T878+$U878)&lt;0,($N878+$O878+$P878+$Q878+$R878+$S878+$T878+$U878),0)</f>
        <v>0</v>
      </c>
      <c r="X878" s="78"/>
      <c r="Y878" s="78" t="n">
        <f aca="false">IF(($N878+$O878+$P878+$Q878+$R878+$S878+$T878+$U878)&gt;=0,($N878+$O878+$P878+$Q878+$R878+$S878+$T878+$U878),0)</f>
        <v>0</v>
      </c>
      <c r="AA878" s="78" t="n">
        <f aca="false">IF(AND((($AB877+$W877-$U877)&lt;0),($Y878&gt;0)),($AA877-$K878)*(1+Input!$C$18/(12*100)),($AA877+$Y878-$K878)*(1+Input!$C$18/(12*100)))</f>
        <v>2.42256629092355E-009</v>
      </c>
      <c r="AB878" s="78" t="n">
        <f aca="false">IF(AND((($AB877+$W877-$U877)&lt;0),($Y878&gt;=0)),($AB877+$W877-$U877+$Y878)*(1+Input!$C$15/(12*100)),0)</f>
        <v>0</v>
      </c>
    </row>
    <row r="879" customFormat="false" ht="12.8" hidden="false" customHeight="false" outlineLevel="0" collapsed="false">
      <c r="A879" s="76" t="n">
        <v>875</v>
      </c>
      <c r="B879" s="77" t="n">
        <f aca="false">EOMONTH(Input!$C$7,A879)</f>
        <v>69549</v>
      </c>
      <c r="D879" s="76" t="n">
        <f aca="false">DATEDIF(Input!$C$23,$B879,"Y")</f>
        <v>113</v>
      </c>
      <c r="E879" s="76" t="n">
        <f aca="false">DATEDIF(Input!$G$23,$B879,"Y")</f>
        <v>113</v>
      </c>
      <c r="G879" s="78" t="n">
        <f aca="false">Salary_01!$L879</f>
        <v>0</v>
      </c>
      <c r="H879" s="78" t="n">
        <f aca="false">Salary_02!$L879</f>
        <v>0</v>
      </c>
      <c r="I879" s="78" t="n">
        <f aca="false">Retirement_Dist_01!$J879</f>
        <v>0</v>
      </c>
      <c r="J879" s="78" t="n">
        <f aca="false">Retirement_Dist_02!$J879</f>
        <v>0</v>
      </c>
      <c r="K879" s="78" t="n">
        <f aca="true">IF(AND(OR($B879&gt;Input!$C$31,$B879&gt;Input!$G$31),OR($B879&lt;Input!$C$25,$B879&lt;Input!$G$25)),(-1)*PMT(Input!$C$18/(100*12),(OFFSET($A$4, MAX( MATCH(Input!$C$25,$B$4:$B$1004,1), MATCH(Input!$G$25,$B$4:$B$1004,1)),0,1,1) - OFFSET($A$4, MIN( MATCH(Input!$C$31,$B$4:$B$1004,1), MATCH(Input!$G$31,$B$4:$B$1004,1)),0,1,1)),$AD$4,0,1),0)</f>
        <v>0</v>
      </c>
      <c r="L879" s="78" t="n">
        <f aca="false">IF(AND(($B879&lt;Input!$C$31),($B879&lt;Input!$G$31)),($G879+$H879+$I879+$J879),($G879+$H879+$I879+$J879+$K879))</f>
        <v>0</v>
      </c>
      <c r="M879" s="78" t="n">
        <f aca="false">Mortgage!$L879</f>
        <v>0</v>
      </c>
      <c r="N879" s="78" t="n">
        <f aca="false">$L879+$M879</f>
        <v>0</v>
      </c>
      <c r="O879" s="78" t="n">
        <f aca="false">IF(AND(($B879&lt;Input!$C$31),($B879&lt;Input!$G$31)),Expenses!$D879,(-1)*$N879)</f>
        <v>-0</v>
      </c>
      <c r="P879" s="78" t="n">
        <f aca="false">Childcare!$D879</f>
        <v>0</v>
      </c>
      <c r="Q879" s="78" t="n">
        <f aca="false">Loan_01!$E879</f>
        <v>0</v>
      </c>
      <c r="R879" s="78" t="n">
        <f aca="false">Loan_02!$E879</f>
        <v>0</v>
      </c>
      <c r="S879" s="78" t="n">
        <f aca="false">(-1)*SUM(Roth_01!$D879+Roth_02!$D879+IRA_01!$D879+IRA_02!$D879+Invest_01!$D879+Invest_02!$D879)</f>
        <v>-0</v>
      </c>
      <c r="T879" s="78" t="n">
        <f aca="false">(-1)*(IF(($B879&gt;Input!$O$24),0,Input!$O$30)+IF(($B879&gt;Input!$O$31),0,Input!$O$37)+IF(($B879&gt;Input!$O$38),0,Input!$O$44))</f>
        <v>-0</v>
      </c>
      <c r="U879" s="78" t="n">
        <f aca="false">IF(($AB878*(Input!$C$16/100)&gt;0),0,($AB878*(Input!$C$16/100)))</f>
        <v>0</v>
      </c>
      <c r="V879" s="78"/>
      <c r="W879" s="78" t="n">
        <f aca="false">IF(($N879+$O879+$P879+$Q879+$R879+$S879+$T879+$U879)&lt;0,($N879+$O879+$P879+$Q879+$R879+$S879+$T879+$U879),0)</f>
        <v>0</v>
      </c>
      <c r="X879" s="78"/>
      <c r="Y879" s="78" t="n">
        <f aca="false">IF(($N879+$O879+$P879+$Q879+$R879+$S879+$T879+$U879)&gt;=0,($N879+$O879+$P879+$Q879+$R879+$S879+$T879+$U879),0)</f>
        <v>0</v>
      </c>
      <c r="AA879" s="78" t="n">
        <f aca="false">IF(AND((($AB878+$W878-$U878)&lt;0),($Y879&gt;0)),($AA878-$K879)*(1+Input!$C$18/(12*100)),($AA878+$Y879-$K879)*(1+Input!$C$18/(12*100)))</f>
        <v>2.42266723118567E-009</v>
      </c>
      <c r="AB879" s="78" t="n">
        <f aca="false">IF(AND((($AB878+$W878-$U878)&lt;0),($Y879&gt;=0)),($AB878+$W878-$U878+$Y879)*(1+Input!$C$15/(12*100)),0)</f>
        <v>0</v>
      </c>
    </row>
    <row r="880" customFormat="false" ht="12.8" hidden="false" customHeight="false" outlineLevel="0" collapsed="false">
      <c r="A880" s="76" t="n">
        <v>876</v>
      </c>
      <c r="B880" s="77" t="n">
        <f aca="false">EOMONTH(Input!$C$7,A880)</f>
        <v>69579</v>
      </c>
      <c r="D880" s="76" t="n">
        <f aca="false">DATEDIF(Input!$C$23,$B880,"Y")</f>
        <v>113</v>
      </c>
      <c r="E880" s="76" t="n">
        <f aca="false">DATEDIF(Input!$G$23,$B880,"Y")</f>
        <v>113</v>
      </c>
      <c r="G880" s="78" t="n">
        <f aca="false">Salary_01!$L880</f>
        <v>0</v>
      </c>
      <c r="H880" s="78" t="n">
        <f aca="false">Salary_02!$L880</f>
        <v>0</v>
      </c>
      <c r="I880" s="78" t="n">
        <f aca="false">Retirement_Dist_01!$J880</f>
        <v>0</v>
      </c>
      <c r="J880" s="78" t="n">
        <f aca="false">Retirement_Dist_02!$J880</f>
        <v>0</v>
      </c>
      <c r="K880" s="78" t="n">
        <f aca="true">IF(AND(OR($B880&gt;Input!$C$31,$B880&gt;Input!$G$31),OR($B880&lt;Input!$C$25,$B880&lt;Input!$G$25)),(-1)*PMT(Input!$C$18/(100*12),(OFFSET($A$4, MAX( MATCH(Input!$C$25,$B$4:$B$1004,1), MATCH(Input!$G$25,$B$4:$B$1004,1)),0,1,1) - OFFSET($A$4, MIN( MATCH(Input!$C$31,$B$4:$B$1004,1), MATCH(Input!$G$31,$B$4:$B$1004,1)),0,1,1)),$AD$4,0,1),0)</f>
        <v>0</v>
      </c>
      <c r="L880" s="78" t="n">
        <f aca="false">IF(AND(($B880&lt;Input!$C$31),($B880&lt;Input!$G$31)),($G880+$H880+$I880+$J880),($G880+$H880+$I880+$J880+$K880))</f>
        <v>0</v>
      </c>
      <c r="M880" s="78" t="n">
        <f aca="false">Mortgage!$L880</f>
        <v>0</v>
      </c>
      <c r="N880" s="78" t="n">
        <f aca="false">$L880+$M880</f>
        <v>0</v>
      </c>
      <c r="O880" s="78" t="n">
        <f aca="false">IF(AND(($B880&lt;Input!$C$31),($B880&lt;Input!$G$31)),Expenses!$D880,(-1)*$N880)</f>
        <v>-0</v>
      </c>
      <c r="P880" s="78" t="n">
        <f aca="false">Childcare!$D880</f>
        <v>0</v>
      </c>
      <c r="Q880" s="78" t="n">
        <f aca="false">Loan_01!$E880</f>
        <v>0</v>
      </c>
      <c r="R880" s="78" t="n">
        <f aca="false">Loan_02!$E880</f>
        <v>0</v>
      </c>
      <c r="S880" s="78" t="n">
        <f aca="false">(-1)*SUM(Roth_01!$D880+Roth_02!$D880+IRA_01!$D880+IRA_02!$D880+Invest_01!$D880+Invest_02!$D880)</f>
        <v>-0</v>
      </c>
      <c r="T880" s="78" t="n">
        <f aca="false">(-1)*(IF(($B880&gt;Input!$O$24),0,Input!$O$30)+IF(($B880&gt;Input!$O$31),0,Input!$O$37)+IF(($B880&gt;Input!$O$38),0,Input!$O$44))</f>
        <v>-0</v>
      </c>
      <c r="U880" s="78" t="n">
        <f aca="false">IF(($AB879*(Input!$C$16/100)&gt;0),0,($AB879*(Input!$C$16/100)))</f>
        <v>0</v>
      </c>
      <c r="V880" s="78"/>
      <c r="W880" s="78" t="n">
        <f aca="false">IF(($N880+$O880+$P880+$Q880+$R880+$S880+$T880+$U880)&lt;0,($N880+$O880+$P880+$Q880+$R880+$S880+$T880+$U880),0)</f>
        <v>0</v>
      </c>
      <c r="X880" s="78"/>
      <c r="Y880" s="78" t="n">
        <f aca="false">IF(($N880+$O880+$P880+$Q880+$R880+$S880+$T880+$U880)&gt;=0,($N880+$O880+$P880+$Q880+$R880+$S880+$T880+$U880),0)</f>
        <v>0</v>
      </c>
      <c r="AA880" s="78" t="n">
        <f aca="false">IF(AND((($AB879+$W879-$U879)&lt;0),($Y880&gt;0)),($AA879-$K880)*(1+Input!$C$18/(12*100)),($AA879+$Y880-$K880)*(1+Input!$C$18/(12*100)))</f>
        <v>2.42276817565364E-009</v>
      </c>
      <c r="AB880" s="78" t="n">
        <f aca="false">IF(AND((($AB879+$W879-$U879)&lt;0),($Y880&gt;=0)),($AB879+$W879-$U879+$Y880)*(1+Input!$C$15/(12*100)),0)</f>
        <v>0</v>
      </c>
    </row>
    <row r="881" customFormat="false" ht="12.8" hidden="false" customHeight="false" outlineLevel="0" collapsed="false">
      <c r="A881" s="76" t="n">
        <v>877</v>
      </c>
      <c r="B881" s="77" t="n">
        <f aca="false">EOMONTH(Input!$C$7,A881)</f>
        <v>69610</v>
      </c>
      <c r="D881" s="76" t="n">
        <f aca="false">DATEDIF(Input!$C$23,$B881,"Y")</f>
        <v>113</v>
      </c>
      <c r="E881" s="76" t="n">
        <f aca="false">DATEDIF(Input!$G$23,$B881,"Y")</f>
        <v>113</v>
      </c>
      <c r="G881" s="78" t="n">
        <f aca="false">Salary_01!$L881</f>
        <v>0</v>
      </c>
      <c r="H881" s="78" t="n">
        <f aca="false">Salary_02!$L881</f>
        <v>0</v>
      </c>
      <c r="I881" s="78" t="n">
        <f aca="false">Retirement_Dist_01!$J881</f>
        <v>0</v>
      </c>
      <c r="J881" s="78" t="n">
        <f aca="false">Retirement_Dist_02!$J881</f>
        <v>0</v>
      </c>
      <c r="K881" s="78" t="n">
        <f aca="true">IF(AND(OR($B881&gt;Input!$C$31,$B881&gt;Input!$G$31),OR($B881&lt;Input!$C$25,$B881&lt;Input!$G$25)),(-1)*PMT(Input!$C$18/(100*12),(OFFSET($A$4, MAX( MATCH(Input!$C$25,$B$4:$B$1004,1), MATCH(Input!$G$25,$B$4:$B$1004,1)),0,1,1) - OFFSET($A$4, MIN( MATCH(Input!$C$31,$B$4:$B$1004,1), MATCH(Input!$G$31,$B$4:$B$1004,1)),0,1,1)),$AD$4,0,1),0)</f>
        <v>0</v>
      </c>
      <c r="L881" s="78" t="n">
        <f aca="false">IF(AND(($B881&lt;Input!$C$31),($B881&lt;Input!$G$31)),($G881+$H881+$I881+$J881),($G881+$H881+$I881+$J881+$K881))</f>
        <v>0</v>
      </c>
      <c r="M881" s="78" t="n">
        <f aca="false">Mortgage!$L881</f>
        <v>0</v>
      </c>
      <c r="N881" s="78" t="n">
        <f aca="false">$L881+$M881</f>
        <v>0</v>
      </c>
      <c r="O881" s="78" t="n">
        <f aca="false">IF(AND(($B881&lt;Input!$C$31),($B881&lt;Input!$G$31)),Expenses!$D881,(-1)*$N881)</f>
        <v>-0</v>
      </c>
      <c r="P881" s="78" t="n">
        <f aca="false">Childcare!$D881</f>
        <v>0</v>
      </c>
      <c r="Q881" s="78" t="n">
        <f aca="false">Loan_01!$E881</f>
        <v>0</v>
      </c>
      <c r="R881" s="78" t="n">
        <f aca="false">Loan_02!$E881</f>
        <v>0</v>
      </c>
      <c r="S881" s="78" t="n">
        <f aca="false">(-1)*SUM(Roth_01!$D881+Roth_02!$D881+IRA_01!$D881+IRA_02!$D881+Invest_01!$D881+Invest_02!$D881)</f>
        <v>-0</v>
      </c>
      <c r="T881" s="78" t="n">
        <f aca="false">(-1)*(IF(($B881&gt;Input!$O$24),0,Input!$O$30)+IF(($B881&gt;Input!$O$31),0,Input!$O$37)+IF(($B881&gt;Input!$O$38),0,Input!$O$44))</f>
        <v>-0</v>
      </c>
      <c r="U881" s="78" t="n">
        <f aca="false">IF(($AB880*(Input!$C$16/100)&gt;0),0,($AB880*(Input!$C$16/100)))</f>
        <v>0</v>
      </c>
      <c r="V881" s="78"/>
      <c r="W881" s="78" t="n">
        <f aca="false">IF(($N881+$O881+$P881+$Q881+$R881+$S881+$T881+$U881)&lt;0,($N881+$O881+$P881+$Q881+$R881+$S881+$T881+$U881),0)</f>
        <v>0</v>
      </c>
      <c r="X881" s="78"/>
      <c r="Y881" s="78" t="n">
        <f aca="false">IF(($N881+$O881+$P881+$Q881+$R881+$S881+$T881+$U881)&gt;=0,($N881+$O881+$P881+$Q881+$R881+$S881+$T881+$U881),0)</f>
        <v>0</v>
      </c>
      <c r="AA881" s="78" t="n">
        <f aca="false">IF(AND((($AB880+$W880-$U880)&lt;0),($Y881&gt;0)),($AA880-$K881)*(1+Input!$C$18/(12*100)),($AA880+$Y881-$K881)*(1+Input!$C$18/(12*100)))</f>
        <v>2.42286912432762E-009</v>
      </c>
      <c r="AB881" s="78" t="n">
        <f aca="false">IF(AND((($AB880+$W880-$U880)&lt;0),($Y881&gt;=0)),($AB880+$W880-$U880+$Y881)*(1+Input!$C$15/(12*100)),0)</f>
        <v>0</v>
      </c>
    </row>
    <row r="882" customFormat="false" ht="12.8" hidden="false" customHeight="false" outlineLevel="0" collapsed="false">
      <c r="A882" s="76" t="n">
        <v>878</v>
      </c>
      <c r="B882" s="77" t="n">
        <f aca="false">EOMONTH(Input!$C$7,A882)</f>
        <v>69641</v>
      </c>
      <c r="D882" s="76" t="n">
        <f aca="false">DATEDIF(Input!$C$23,$B882,"Y")</f>
        <v>113</v>
      </c>
      <c r="E882" s="76" t="n">
        <f aca="false">DATEDIF(Input!$G$23,$B882,"Y")</f>
        <v>113</v>
      </c>
      <c r="G882" s="78" t="n">
        <f aca="false">Salary_01!$L882</f>
        <v>0</v>
      </c>
      <c r="H882" s="78" t="n">
        <f aca="false">Salary_02!$L882</f>
        <v>0</v>
      </c>
      <c r="I882" s="78" t="n">
        <f aca="false">Retirement_Dist_01!$J882</f>
        <v>0</v>
      </c>
      <c r="J882" s="78" t="n">
        <f aca="false">Retirement_Dist_02!$J882</f>
        <v>0</v>
      </c>
      <c r="K882" s="78" t="n">
        <f aca="true">IF(AND(OR($B882&gt;Input!$C$31,$B882&gt;Input!$G$31),OR($B882&lt;Input!$C$25,$B882&lt;Input!$G$25)),(-1)*PMT(Input!$C$18/(100*12),(OFFSET($A$4, MAX( MATCH(Input!$C$25,$B$4:$B$1004,1), MATCH(Input!$G$25,$B$4:$B$1004,1)),0,1,1) - OFFSET($A$4, MIN( MATCH(Input!$C$31,$B$4:$B$1004,1), MATCH(Input!$G$31,$B$4:$B$1004,1)),0,1,1)),$AD$4,0,1),0)</f>
        <v>0</v>
      </c>
      <c r="L882" s="78" t="n">
        <f aca="false">IF(AND(($B882&lt;Input!$C$31),($B882&lt;Input!$G$31)),($G882+$H882+$I882+$J882),($G882+$H882+$I882+$J882+$K882))</f>
        <v>0</v>
      </c>
      <c r="M882" s="78" t="n">
        <f aca="false">Mortgage!$L882</f>
        <v>0</v>
      </c>
      <c r="N882" s="78" t="n">
        <f aca="false">$L882+$M882</f>
        <v>0</v>
      </c>
      <c r="O882" s="78" t="n">
        <f aca="false">IF(AND(($B882&lt;Input!$C$31),($B882&lt;Input!$G$31)),Expenses!$D882,(-1)*$N882)</f>
        <v>-0</v>
      </c>
      <c r="P882" s="78" t="n">
        <f aca="false">Childcare!$D882</f>
        <v>0</v>
      </c>
      <c r="Q882" s="78" t="n">
        <f aca="false">Loan_01!$E882</f>
        <v>0</v>
      </c>
      <c r="R882" s="78" t="n">
        <f aca="false">Loan_02!$E882</f>
        <v>0</v>
      </c>
      <c r="S882" s="78" t="n">
        <f aca="false">(-1)*SUM(Roth_01!$D882+Roth_02!$D882+IRA_01!$D882+IRA_02!$D882+Invest_01!$D882+Invest_02!$D882)</f>
        <v>-0</v>
      </c>
      <c r="T882" s="78" t="n">
        <f aca="false">(-1)*(IF(($B882&gt;Input!$O$24),0,Input!$O$30)+IF(($B882&gt;Input!$O$31),0,Input!$O$37)+IF(($B882&gt;Input!$O$38),0,Input!$O$44))</f>
        <v>-0</v>
      </c>
      <c r="U882" s="78" t="n">
        <f aca="false">IF(($AB881*(Input!$C$16/100)&gt;0),0,($AB881*(Input!$C$16/100)))</f>
        <v>0</v>
      </c>
      <c r="V882" s="78"/>
      <c r="W882" s="78" t="n">
        <f aca="false">IF(($N882+$O882+$P882+$Q882+$R882+$S882+$T882+$U882)&lt;0,($N882+$O882+$P882+$Q882+$R882+$S882+$T882+$U882),0)</f>
        <v>0</v>
      </c>
      <c r="X882" s="78"/>
      <c r="Y882" s="78" t="n">
        <f aca="false">IF(($N882+$O882+$P882+$Q882+$R882+$S882+$T882+$U882)&gt;=0,($N882+$O882+$P882+$Q882+$R882+$S882+$T882+$U882),0)</f>
        <v>0</v>
      </c>
      <c r="AA882" s="78" t="n">
        <f aca="false">IF(AND((($AB881+$W881-$U881)&lt;0),($Y882&gt;0)),($AA881-$K882)*(1+Input!$C$18/(12*100)),($AA881+$Y882-$K882)*(1+Input!$C$18/(12*100)))</f>
        <v>2.4229700772078E-009</v>
      </c>
      <c r="AB882" s="78" t="n">
        <f aca="false">IF(AND((($AB881+$W881-$U881)&lt;0),($Y882&gt;=0)),($AB881+$W881-$U881+$Y882)*(1+Input!$C$15/(12*100)),0)</f>
        <v>0</v>
      </c>
    </row>
    <row r="883" customFormat="false" ht="12.8" hidden="false" customHeight="false" outlineLevel="0" collapsed="false">
      <c r="A883" s="76" t="n">
        <v>879</v>
      </c>
      <c r="B883" s="77" t="n">
        <f aca="false">EOMONTH(Input!$C$7,A883)</f>
        <v>69671</v>
      </c>
      <c r="D883" s="76" t="n">
        <f aca="false">DATEDIF(Input!$C$23,$B883,"Y")</f>
        <v>113</v>
      </c>
      <c r="E883" s="76" t="n">
        <f aca="false">DATEDIF(Input!$G$23,$B883,"Y")</f>
        <v>113</v>
      </c>
      <c r="G883" s="78" t="n">
        <f aca="false">Salary_01!$L883</f>
        <v>0</v>
      </c>
      <c r="H883" s="78" t="n">
        <f aca="false">Salary_02!$L883</f>
        <v>0</v>
      </c>
      <c r="I883" s="78" t="n">
        <f aca="false">Retirement_Dist_01!$J883</f>
        <v>0</v>
      </c>
      <c r="J883" s="78" t="n">
        <f aca="false">Retirement_Dist_02!$J883</f>
        <v>0</v>
      </c>
      <c r="K883" s="78" t="n">
        <f aca="true">IF(AND(OR($B883&gt;Input!$C$31,$B883&gt;Input!$G$31),OR($B883&lt;Input!$C$25,$B883&lt;Input!$G$25)),(-1)*PMT(Input!$C$18/(100*12),(OFFSET($A$4, MAX( MATCH(Input!$C$25,$B$4:$B$1004,1), MATCH(Input!$G$25,$B$4:$B$1004,1)),0,1,1) - OFFSET($A$4, MIN( MATCH(Input!$C$31,$B$4:$B$1004,1), MATCH(Input!$G$31,$B$4:$B$1004,1)),0,1,1)),$AD$4,0,1),0)</f>
        <v>0</v>
      </c>
      <c r="L883" s="78" t="n">
        <f aca="false">IF(AND(($B883&lt;Input!$C$31),($B883&lt;Input!$G$31)),($G883+$H883+$I883+$J883),($G883+$H883+$I883+$J883+$K883))</f>
        <v>0</v>
      </c>
      <c r="M883" s="78" t="n">
        <f aca="false">Mortgage!$L883</f>
        <v>0</v>
      </c>
      <c r="N883" s="78" t="n">
        <f aca="false">$L883+$M883</f>
        <v>0</v>
      </c>
      <c r="O883" s="78" t="n">
        <f aca="false">IF(AND(($B883&lt;Input!$C$31),($B883&lt;Input!$G$31)),Expenses!$D883,(-1)*$N883)</f>
        <v>-0</v>
      </c>
      <c r="P883" s="78" t="n">
        <f aca="false">Childcare!$D883</f>
        <v>0</v>
      </c>
      <c r="Q883" s="78" t="n">
        <f aca="false">Loan_01!$E883</f>
        <v>0</v>
      </c>
      <c r="R883" s="78" t="n">
        <f aca="false">Loan_02!$E883</f>
        <v>0</v>
      </c>
      <c r="S883" s="78" t="n">
        <f aca="false">(-1)*SUM(Roth_01!$D883+Roth_02!$D883+IRA_01!$D883+IRA_02!$D883+Invest_01!$D883+Invest_02!$D883)</f>
        <v>-0</v>
      </c>
      <c r="T883" s="78" t="n">
        <f aca="false">(-1)*(IF(($B883&gt;Input!$O$24),0,Input!$O$30)+IF(($B883&gt;Input!$O$31),0,Input!$O$37)+IF(($B883&gt;Input!$O$38),0,Input!$O$44))</f>
        <v>-0</v>
      </c>
      <c r="U883" s="78" t="n">
        <f aca="false">IF(($AB882*(Input!$C$16/100)&gt;0),0,($AB882*(Input!$C$16/100)))</f>
        <v>0</v>
      </c>
      <c r="V883" s="78"/>
      <c r="W883" s="78" t="n">
        <f aca="false">IF(($N883+$O883+$P883+$Q883+$R883+$S883+$T883+$U883)&lt;0,($N883+$O883+$P883+$Q883+$R883+$S883+$T883+$U883),0)</f>
        <v>0</v>
      </c>
      <c r="X883" s="78"/>
      <c r="Y883" s="78" t="n">
        <f aca="false">IF(($N883+$O883+$P883+$Q883+$R883+$S883+$T883+$U883)&gt;=0,($N883+$O883+$P883+$Q883+$R883+$S883+$T883+$U883),0)</f>
        <v>0</v>
      </c>
      <c r="AA883" s="78" t="n">
        <f aca="false">IF(AND((($AB882+$W882-$U882)&lt;0),($Y883&gt;0)),($AA882-$K883)*(1+Input!$C$18/(12*100)),($AA882+$Y883-$K883)*(1+Input!$C$18/(12*100)))</f>
        <v>2.42307103429436E-009</v>
      </c>
      <c r="AB883" s="78" t="n">
        <f aca="false">IF(AND((($AB882+$W882-$U882)&lt;0),($Y883&gt;=0)),($AB882+$W882-$U882+$Y883)*(1+Input!$C$15/(12*100)),0)</f>
        <v>0</v>
      </c>
    </row>
    <row r="884" customFormat="false" ht="12.8" hidden="false" customHeight="false" outlineLevel="0" collapsed="false">
      <c r="A884" s="76" t="n">
        <v>880</v>
      </c>
      <c r="B884" s="77" t="n">
        <f aca="false">EOMONTH(Input!$C$7,A884)</f>
        <v>69702</v>
      </c>
      <c r="D884" s="76" t="n">
        <f aca="false">DATEDIF(Input!$C$23,$B884,"Y")</f>
        <v>113</v>
      </c>
      <c r="E884" s="76" t="n">
        <f aca="false">DATEDIF(Input!$G$23,$B884,"Y")</f>
        <v>113</v>
      </c>
      <c r="G884" s="78" t="n">
        <f aca="false">Salary_01!$L884</f>
        <v>0</v>
      </c>
      <c r="H884" s="78" t="n">
        <f aca="false">Salary_02!$L884</f>
        <v>0</v>
      </c>
      <c r="I884" s="78" t="n">
        <f aca="false">Retirement_Dist_01!$J884</f>
        <v>0</v>
      </c>
      <c r="J884" s="78" t="n">
        <f aca="false">Retirement_Dist_02!$J884</f>
        <v>0</v>
      </c>
      <c r="K884" s="78" t="n">
        <f aca="true">IF(AND(OR($B884&gt;Input!$C$31,$B884&gt;Input!$G$31),OR($B884&lt;Input!$C$25,$B884&lt;Input!$G$25)),(-1)*PMT(Input!$C$18/(100*12),(OFFSET($A$4, MAX( MATCH(Input!$C$25,$B$4:$B$1004,1), MATCH(Input!$G$25,$B$4:$B$1004,1)),0,1,1) - OFFSET($A$4, MIN( MATCH(Input!$C$31,$B$4:$B$1004,1), MATCH(Input!$G$31,$B$4:$B$1004,1)),0,1,1)),$AD$4,0,1),0)</f>
        <v>0</v>
      </c>
      <c r="L884" s="78" t="n">
        <f aca="false">IF(AND(($B884&lt;Input!$C$31),($B884&lt;Input!$G$31)),($G884+$H884+$I884+$J884),($G884+$H884+$I884+$J884+$K884))</f>
        <v>0</v>
      </c>
      <c r="M884" s="78" t="n">
        <f aca="false">Mortgage!$L884</f>
        <v>0</v>
      </c>
      <c r="N884" s="78" t="n">
        <f aca="false">$L884+$M884</f>
        <v>0</v>
      </c>
      <c r="O884" s="78" t="n">
        <f aca="false">IF(AND(($B884&lt;Input!$C$31),($B884&lt;Input!$G$31)),Expenses!$D884,(-1)*$N884)</f>
        <v>-0</v>
      </c>
      <c r="P884" s="78" t="n">
        <f aca="false">Childcare!$D884</f>
        <v>0</v>
      </c>
      <c r="Q884" s="78" t="n">
        <f aca="false">Loan_01!$E884</f>
        <v>0</v>
      </c>
      <c r="R884" s="78" t="n">
        <f aca="false">Loan_02!$E884</f>
        <v>0</v>
      </c>
      <c r="S884" s="78" t="n">
        <f aca="false">(-1)*SUM(Roth_01!$D884+Roth_02!$D884+IRA_01!$D884+IRA_02!$D884+Invest_01!$D884+Invest_02!$D884)</f>
        <v>-0</v>
      </c>
      <c r="T884" s="78" t="n">
        <f aca="false">(-1)*(IF(($B884&gt;Input!$O$24),0,Input!$O$30)+IF(($B884&gt;Input!$O$31),0,Input!$O$37)+IF(($B884&gt;Input!$O$38),0,Input!$O$44))</f>
        <v>-0</v>
      </c>
      <c r="U884" s="78" t="n">
        <f aca="false">IF(($AB883*(Input!$C$16/100)&gt;0),0,($AB883*(Input!$C$16/100)))</f>
        <v>0</v>
      </c>
      <c r="V884" s="78"/>
      <c r="W884" s="78" t="n">
        <f aca="false">IF(($N884+$O884+$P884+$Q884+$R884+$S884+$T884+$U884)&lt;0,($N884+$O884+$P884+$Q884+$R884+$S884+$T884+$U884),0)</f>
        <v>0</v>
      </c>
      <c r="X884" s="78"/>
      <c r="Y884" s="78" t="n">
        <f aca="false">IF(($N884+$O884+$P884+$Q884+$R884+$S884+$T884+$U884)&gt;=0,($N884+$O884+$P884+$Q884+$R884+$S884+$T884+$U884),0)</f>
        <v>0</v>
      </c>
      <c r="AA884" s="78" t="n">
        <f aca="false">IF(AND((($AB883+$W883-$U883)&lt;0),($Y884&gt;0)),($AA883-$K884)*(1+Input!$C$18/(12*100)),($AA883+$Y884-$K884)*(1+Input!$C$18/(12*100)))</f>
        <v>2.42317199558745E-009</v>
      </c>
      <c r="AB884" s="78" t="n">
        <f aca="false">IF(AND((($AB883+$W883-$U883)&lt;0),($Y884&gt;=0)),($AB883+$W883-$U883+$Y884)*(1+Input!$C$15/(12*100)),0)</f>
        <v>0</v>
      </c>
    </row>
    <row r="885" customFormat="false" ht="12.8" hidden="false" customHeight="false" outlineLevel="0" collapsed="false">
      <c r="A885" s="76" t="n">
        <v>881</v>
      </c>
      <c r="B885" s="77" t="n">
        <f aca="false">EOMONTH(Input!$C$7,A885)</f>
        <v>69732</v>
      </c>
      <c r="D885" s="76" t="n">
        <f aca="false">DATEDIF(Input!$C$23,$B885,"Y")</f>
        <v>113</v>
      </c>
      <c r="E885" s="76" t="n">
        <f aca="false">DATEDIF(Input!$G$23,$B885,"Y")</f>
        <v>113</v>
      </c>
      <c r="G885" s="78" t="n">
        <f aca="false">Salary_01!$L885</f>
        <v>0</v>
      </c>
      <c r="H885" s="78" t="n">
        <f aca="false">Salary_02!$L885</f>
        <v>0</v>
      </c>
      <c r="I885" s="78" t="n">
        <f aca="false">Retirement_Dist_01!$J885</f>
        <v>0</v>
      </c>
      <c r="J885" s="78" t="n">
        <f aca="false">Retirement_Dist_02!$J885</f>
        <v>0</v>
      </c>
      <c r="K885" s="78" t="n">
        <f aca="true">IF(AND(OR($B885&gt;Input!$C$31,$B885&gt;Input!$G$31),OR($B885&lt;Input!$C$25,$B885&lt;Input!$G$25)),(-1)*PMT(Input!$C$18/(100*12),(OFFSET($A$4, MAX( MATCH(Input!$C$25,$B$4:$B$1004,1), MATCH(Input!$G$25,$B$4:$B$1004,1)),0,1,1) - OFFSET($A$4, MIN( MATCH(Input!$C$31,$B$4:$B$1004,1), MATCH(Input!$G$31,$B$4:$B$1004,1)),0,1,1)),$AD$4,0,1),0)</f>
        <v>0</v>
      </c>
      <c r="L885" s="78" t="n">
        <f aca="false">IF(AND(($B885&lt;Input!$C$31),($B885&lt;Input!$G$31)),($G885+$H885+$I885+$J885),($G885+$H885+$I885+$J885+$K885))</f>
        <v>0</v>
      </c>
      <c r="M885" s="78" t="n">
        <f aca="false">Mortgage!$L885</f>
        <v>0</v>
      </c>
      <c r="N885" s="78" t="n">
        <f aca="false">$L885+$M885</f>
        <v>0</v>
      </c>
      <c r="O885" s="78" t="n">
        <f aca="false">IF(AND(($B885&lt;Input!$C$31),($B885&lt;Input!$G$31)),Expenses!$D885,(-1)*$N885)</f>
        <v>-0</v>
      </c>
      <c r="P885" s="78" t="n">
        <f aca="false">Childcare!$D885</f>
        <v>0</v>
      </c>
      <c r="Q885" s="78" t="n">
        <f aca="false">Loan_01!$E885</f>
        <v>0</v>
      </c>
      <c r="R885" s="78" t="n">
        <f aca="false">Loan_02!$E885</f>
        <v>0</v>
      </c>
      <c r="S885" s="78" t="n">
        <f aca="false">(-1)*SUM(Roth_01!$D885+Roth_02!$D885+IRA_01!$D885+IRA_02!$D885+Invest_01!$D885+Invest_02!$D885)</f>
        <v>-0</v>
      </c>
      <c r="T885" s="78" t="n">
        <f aca="false">(-1)*(IF(($B885&gt;Input!$O$24),0,Input!$O$30)+IF(($B885&gt;Input!$O$31),0,Input!$O$37)+IF(($B885&gt;Input!$O$38),0,Input!$O$44))</f>
        <v>-0</v>
      </c>
      <c r="U885" s="78" t="n">
        <f aca="false">IF(($AB884*(Input!$C$16/100)&gt;0),0,($AB884*(Input!$C$16/100)))</f>
        <v>0</v>
      </c>
      <c r="V885" s="78"/>
      <c r="W885" s="78" t="n">
        <f aca="false">IF(($N885+$O885+$P885+$Q885+$R885+$S885+$T885+$U885)&lt;0,($N885+$O885+$P885+$Q885+$R885+$S885+$T885+$U885),0)</f>
        <v>0</v>
      </c>
      <c r="X885" s="78"/>
      <c r="Y885" s="78" t="n">
        <f aca="false">IF(($N885+$O885+$P885+$Q885+$R885+$S885+$T885+$U885)&gt;=0,($N885+$O885+$P885+$Q885+$R885+$S885+$T885+$U885),0)</f>
        <v>0</v>
      </c>
      <c r="AA885" s="78" t="n">
        <f aca="false">IF(AND((($AB884+$W884-$U884)&lt;0),($Y885&gt;0)),($AA884-$K885)*(1+Input!$C$18/(12*100)),($AA884+$Y885-$K885)*(1+Input!$C$18/(12*100)))</f>
        <v>2.42327296108727E-009</v>
      </c>
      <c r="AB885" s="78" t="n">
        <f aca="false">IF(AND((($AB884+$W884-$U884)&lt;0),($Y885&gt;=0)),($AB884+$W884-$U884+$Y885)*(1+Input!$C$15/(12*100)),0)</f>
        <v>0</v>
      </c>
    </row>
    <row r="886" customFormat="false" ht="12.8" hidden="false" customHeight="false" outlineLevel="0" collapsed="false">
      <c r="A886" s="76" t="n">
        <v>882</v>
      </c>
      <c r="B886" s="77" t="n">
        <f aca="false">EOMONTH(Input!$C$7,A886)</f>
        <v>69763</v>
      </c>
      <c r="D886" s="76" t="n">
        <f aca="false">DATEDIF(Input!$C$23,$B886,"Y")</f>
        <v>113</v>
      </c>
      <c r="E886" s="76" t="n">
        <f aca="false">DATEDIF(Input!$G$23,$B886,"Y")</f>
        <v>113</v>
      </c>
      <c r="G886" s="78" t="n">
        <f aca="false">Salary_01!$L886</f>
        <v>0</v>
      </c>
      <c r="H886" s="78" t="n">
        <f aca="false">Salary_02!$L886</f>
        <v>0</v>
      </c>
      <c r="I886" s="78" t="n">
        <f aca="false">Retirement_Dist_01!$J886</f>
        <v>0</v>
      </c>
      <c r="J886" s="78" t="n">
        <f aca="false">Retirement_Dist_02!$J886</f>
        <v>0</v>
      </c>
      <c r="K886" s="78" t="n">
        <f aca="true">IF(AND(OR($B886&gt;Input!$C$31,$B886&gt;Input!$G$31),OR($B886&lt;Input!$C$25,$B886&lt;Input!$G$25)),(-1)*PMT(Input!$C$18/(100*12),(OFFSET($A$4, MAX( MATCH(Input!$C$25,$B$4:$B$1004,1), MATCH(Input!$G$25,$B$4:$B$1004,1)),0,1,1) - OFFSET($A$4, MIN( MATCH(Input!$C$31,$B$4:$B$1004,1), MATCH(Input!$G$31,$B$4:$B$1004,1)),0,1,1)),$AD$4,0,1),0)</f>
        <v>0</v>
      </c>
      <c r="L886" s="78" t="n">
        <f aca="false">IF(AND(($B886&lt;Input!$C$31),($B886&lt;Input!$G$31)),($G886+$H886+$I886+$J886),($G886+$H886+$I886+$J886+$K886))</f>
        <v>0</v>
      </c>
      <c r="M886" s="78" t="n">
        <f aca="false">Mortgage!$L886</f>
        <v>0</v>
      </c>
      <c r="N886" s="78" t="n">
        <f aca="false">$L886+$M886</f>
        <v>0</v>
      </c>
      <c r="O886" s="78" t="n">
        <f aca="false">IF(AND(($B886&lt;Input!$C$31),($B886&lt;Input!$G$31)),Expenses!$D886,(-1)*$N886)</f>
        <v>-0</v>
      </c>
      <c r="P886" s="78" t="n">
        <f aca="false">Childcare!$D886</f>
        <v>0</v>
      </c>
      <c r="Q886" s="78" t="n">
        <f aca="false">Loan_01!$E886</f>
        <v>0</v>
      </c>
      <c r="R886" s="78" t="n">
        <f aca="false">Loan_02!$E886</f>
        <v>0</v>
      </c>
      <c r="S886" s="78" t="n">
        <f aca="false">(-1)*SUM(Roth_01!$D886+Roth_02!$D886+IRA_01!$D886+IRA_02!$D886+Invest_01!$D886+Invest_02!$D886)</f>
        <v>-0</v>
      </c>
      <c r="T886" s="78" t="n">
        <f aca="false">(-1)*(IF(($B886&gt;Input!$O$24),0,Input!$O$30)+IF(($B886&gt;Input!$O$31),0,Input!$O$37)+IF(($B886&gt;Input!$O$38),0,Input!$O$44))</f>
        <v>-0</v>
      </c>
      <c r="U886" s="78" t="n">
        <f aca="false">IF(($AB885*(Input!$C$16/100)&gt;0),0,($AB885*(Input!$C$16/100)))</f>
        <v>0</v>
      </c>
      <c r="V886" s="78"/>
      <c r="W886" s="78" t="n">
        <f aca="false">IF(($N886+$O886+$P886+$Q886+$R886+$S886+$T886+$U886)&lt;0,($N886+$O886+$P886+$Q886+$R886+$S886+$T886+$U886),0)</f>
        <v>0</v>
      </c>
      <c r="X886" s="78"/>
      <c r="Y886" s="78" t="n">
        <f aca="false">IF(($N886+$O886+$P886+$Q886+$R886+$S886+$T886+$U886)&gt;=0,($N886+$O886+$P886+$Q886+$R886+$S886+$T886+$U886),0)</f>
        <v>0</v>
      </c>
      <c r="AA886" s="78" t="n">
        <f aca="false">IF(AND((($AB885+$W885-$U885)&lt;0),($Y886&gt;0)),($AA885-$K886)*(1+Input!$C$18/(12*100)),($AA885+$Y886-$K886)*(1+Input!$C$18/(12*100)))</f>
        <v>2.42337393079398E-009</v>
      </c>
      <c r="AB886" s="78" t="n">
        <f aca="false">IF(AND((($AB885+$W885-$U885)&lt;0),($Y886&gt;=0)),($AB885+$W885-$U885+$Y886)*(1+Input!$C$15/(12*100)),0)</f>
        <v>0</v>
      </c>
    </row>
    <row r="887" customFormat="false" ht="12.8" hidden="false" customHeight="false" outlineLevel="0" collapsed="false">
      <c r="A887" s="76" t="n">
        <v>883</v>
      </c>
      <c r="B887" s="77" t="n">
        <f aca="false">EOMONTH(Input!$C$7,A887)</f>
        <v>69794</v>
      </c>
      <c r="D887" s="76" t="n">
        <f aca="false">DATEDIF(Input!$C$23,$B887,"Y")</f>
        <v>113</v>
      </c>
      <c r="E887" s="76" t="n">
        <f aca="false">DATEDIF(Input!$G$23,$B887,"Y")</f>
        <v>113</v>
      </c>
      <c r="G887" s="78" t="n">
        <f aca="false">Salary_01!$L887</f>
        <v>0</v>
      </c>
      <c r="H887" s="78" t="n">
        <f aca="false">Salary_02!$L887</f>
        <v>0</v>
      </c>
      <c r="I887" s="78" t="n">
        <f aca="false">Retirement_Dist_01!$J887</f>
        <v>0</v>
      </c>
      <c r="J887" s="78" t="n">
        <f aca="false">Retirement_Dist_02!$J887</f>
        <v>0</v>
      </c>
      <c r="K887" s="78" t="n">
        <f aca="true">IF(AND(OR($B887&gt;Input!$C$31,$B887&gt;Input!$G$31),OR($B887&lt;Input!$C$25,$B887&lt;Input!$G$25)),(-1)*PMT(Input!$C$18/(100*12),(OFFSET($A$4, MAX( MATCH(Input!$C$25,$B$4:$B$1004,1), MATCH(Input!$G$25,$B$4:$B$1004,1)),0,1,1) - OFFSET($A$4, MIN( MATCH(Input!$C$31,$B$4:$B$1004,1), MATCH(Input!$G$31,$B$4:$B$1004,1)),0,1,1)),$AD$4,0,1),0)</f>
        <v>0</v>
      </c>
      <c r="L887" s="78" t="n">
        <f aca="false">IF(AND(($B887&lt;Input!$C$31),($B887&lt;Input!$G$31)),($G887+$H887+$I887+$J887),($G887+$H887+$I887+$J887+$K887))</f>
        <v>0</v>
      </c>
      <c r="M887" s="78" t="n">
        <f aca="false">Mortgage!$L887</f>
        <v>0</v>
      </c>
      <c r="N887" s="78" t="n">
        <f aca="false">$L887+$M887</f>
        <v>0</v>
      </c>
      <c r="O887" s="78" t="n">
        <f aca="false">IF(AND(($B887&lt;Input!$C$31),($B887&lt;Input!$G$31)),Expenses!$D887,(-1)*$N887)</f>
        <v>-0</v>
      </c>
      <c r="P887" s="78" t="n">
        <f aca="false">Childcare!$D887</f>
        <v>0</v>
      </c>
      <c r="Q887" s="78" t="n">
        <f aca="false">Loan_01!$E887</f>
        <v>0</v>
      </c>
      <c r="R887" s="78" t="n">
        <f aca="false">Loan_02!$E887</f>
        <v>0</v>
      </c>
      <c r="S887" s="78" t="n">
        <f aca="false">(-1)*SUM(Roth_01!$D887+Roth_02!$D887+IRA_01!$D887+IRA_02!$D887+Invest_01!$D887+Invest_02!$D887)</f>
        <v>-0</v>
      </c>
      <c r="T887" s="78" t="n">
        <f aca="false">(-1)*(IF(($B887&gt;Input!$O$24),0,Input!$O$30)+IF(($B887&gt;Input!$O$31),0,Input!$O$37)+IF(($B887&gt;Input!$O$38),0,Input!$O$44))</f>
        <v>-0</v>
      </c>
      <c r="U887" s="78" t="n">
        <f aca="false">IF(($AB886*(Input!$C$16/100)&gt;0),0,($AB886*(Input!$C$16/100)))</f>
        <v>0</v>
      </c>
      <c r="V887" s="78"/>
      <c r="W887" s="78" t="n">
        <f aca="false">IF(($N887+$O887+$P887+$Q887+$R887+$S887+$T887+$U887)&lt;0,($N887+$O887+$P887+$Q887+$R887+$S887+$T887+$U887),0)</f>
        <v>0</v>
      </c>
      <c r="X887" s="78"/>
      <c r="Y887" s="78" t="n">
        <f aca="false">IF(($N887+$O887+$P887+$Q887+$R887+$S887+$T887+$U887)&gt;=0,($N887+$O887+$P887+$Q887+$R887+$S887+$T887+$U887),0)</f>
        <v>0</v>
      </c>
      <c r="AA887" s="78" t="n">
        <f aca="false">IF(AND((($AB886+$W886-$U886)&lt;0),($Y887&gt;0)),($AA886-$K887)*(1+Input!$C$18/(12*100)),($AA886+$Y887-$K887)*(1+Input!$C$18/(12*100)))</f>
        <v>2.42347490470776E-009</v>
      </c>
      <c r="AB887" s="78" t="n">
        <f aca="false">IF(AND((($AB886+$W886-$U886)&lt;0),($Y887&gt;=0)),($AB886+$W886-$U886+$Y887)*(1+Input!$C$15/(12*100)),0)</f>
        <v>0</v>
      </c>
    </row>
    <row r="888" customFormat="false" ht="12.8" hidden="false" customHeight="false" outlineLevel="0" collapsed="false">
      <c r="A888" s="76" t="n">
        <v>884</v>
      </c>
      <c r="B888" s="77" t="n">
        <f aca="false">EOMONTH(Input!$C$7,A888)</f>
        <v>69822</v>
      </c>
      <c r="D888" s="76" t="n">
        <f aca="false">DATEDIF(Input!$C$23,$B888,"Y")</f>
        <v>113</v>
      </c>
      <c r="E888" s="76" t="n">
        <f aca="false">DATEDIF(Input!$G$23,$B888,"Y")</f>
        <v>113</v>
      </c>
      <c r="G888" s="78" t="n">
        <f aca="false">Salary_01!$L888</f>
        <v>0</v>
      </c>
      <c r="H888" s="78" t="n">
        <f aca="false">Salary_02!$L888</f>
        <v>0</v>
      </c>
      <c r="I888" s="78" t="n">
        <f aca="false">Retirement_Dist_01!$J888</f>
        <v>0</v>
      </c>
      <c r="J888" s="78" t="n">
        <f aca="false">Retirement_Dist_02!$J888</f>
        <v>0</v>
      </c>
      <c r="K888" s="78" t="n">
        <f aca="true">IF(AND(OR($B888&gt;Input!$C$31,$B888&gt;Input!$G$31),OR($B888&lt;Input!$C$25,$B888&lt;Input!$G$25)),(-1)*PMT(Input!$C$18/(100*12),(OFFSET($A$4, MAX( MATCH(Input!$C$25,$B$4:$B$1004,1), MATCH(Input!$G$25,$B$4:$B$1004,1)),0,1,1) - OFFSET($A$4, MIN( MATCH(Input!$C$31,$B$4:$B$1004,1), MATCH(Input!$G$31,$B$4:$B$1004,1)),0,1,1)),$AD$4,0,1),0)</f>
        <v>0</v>
      </c>
      <c r="L888" s="78" t="n">
        <f aca="false">IF(AND(($B888&lt;Input!$C$31),($B888&lt;Input!$G$31)),($G888+$H888+$I888+$J888),($G888+$H888+$I888+$J888+$K888))</f>
        <v>0</v>
      </c>
      <c r="M888" s="78" t="n">
        <f aca="false">Mortgage!$L888</f>
        <v>0</v>
      </c>
      <c r="N888" s="78" t="n">
        <f aca="false">$L888+$M888</f>
        <v>0</v>
      </c>
      <c r="O888" s="78" t="n">
        <f aca="false">IF(AND(($B888&lt;Input!$C$31),($B888&lt;Input!$G$31)),Expenses!$D888,(-1)*$N888)</f>
        <v>-0</v>
      </c>
      <c r="P888" s="78" t="n">
        <f aca="false">Childcare!$D888</f>
        <v>0</v>
      </c>
      <c r="Q888" s="78" t="n">
        <f aca="false">Loan_01!$E888</f>
        <v>0</v>
      </c>
      <c r="R888" s="78" t="n">
        <f aca="false">Loan_02!$E888</f>
        <v>0</v>
      </c>
      <c r="S888" s="78" t="n">
        <f aca="false">(-1)*SUM(Roth_01!$D888+Roth_02!$D888+IRA_01!$D888+IRA_02!$D888+Invest_01!$D888+Invest_02!$D888)</f>
        <v>-0</v>
      </c>
      <c r="T888" s="78" t="n">
        <f aca="false">(-1)*(IF(($B888&gt;Input!$O$24),0,Input!$O$30)+IF(($B888&gt;Input!$O$31),0,Input!$O$37)+IF(($B888&gt;Input!$O$38),0,Input!$O$44))</f>
        <v>-0</v>
      </c>
      <c r="U888" s="78" t="n">
        <f aca="false">IF(($AB887*(Input!$C$16/100)&gt;0),0,($AB887*(Input!$C$16/100)))</f>
        <v>0</v>
      </c>
      <c r="V888" s="78"/>
      <c r="W888" s="78" t="n">
        <f aca="false">IF(($N888+$O888+$P888+$Q888+$R888+$S888+$T888+$U888)&lt;0,($N888+$O888+$P888+$Q888+$R888+$S888+$T888+$U888),0)</f>
        <v>0</v>
      </c>
      <c r="X888" s="78"/>
      <c r="Y888" s="78" t="n">
        <f aca="false">IF(($N888+$O888+$P888+$Q888+$R888+$S888+$T888+$U888)&gt;=0,($N888+$O888+$P888+$Q888+$R888+$S888+$T888+$U888),0)</f>
        <v>0</v>
      </c>
      <c r="AA888" s="78" t="n">
        <f aca="false">IF(AND((($AB887+$W887-$U887)&lt;0),($Y888&gt;0)),($AA887-$K888)*(1+Input!$C$18/(12*100)),($AA887+$Y888-$K888)*(1+Input!$C$18/(12*100)))</f>
        <v>2.42357588282879E-009</v>
      </c>
      <c r="AB888" s="78" t="n">
        <f aca="false">IF(AND((($AB887+$W887-$U887)&lt;0),($Y888&gt;=0)),($AB887+$W887-$U887+$Y888)*(1+Input!$C$15/(12*100)),0)</f>
        <v>0</v>
      </c>
    </row>
    <row r="889" customFormat="false" ht="12.8" hidden="false" customHeight="false" outlineLevel="0" collapsed="false">
      <c r="A889" s="76" t="n">
        <v>885</v>
      </c>
      <c r="B889" s="77" t="n">
        <f aca="false">EOMONTH(Input!$C$7,A889)</f>
        <v>69853</v>
      </c>
      <c r="D889" s="76" t="n">
        <f aca="false">DATEDIF(Input!$C$23,$B889,"Y")</f>
        <v>113</v>
      </c>
      <c r="E889" s="76" t="n">
        <f aca="false">DATEDIF(Input!$G$23,$B889,"Y")</f>
        <v>113</v>
      </c>
      <c r="G889" s="78" t="n">
        <f aca="false">Salary_01!$L889</f>
        <v>0</v>
      </c>
      <c r="H889" s="78" t="n">
        <f aca="false">Salary_02!$L889</f>
        <v>0</v>
      </c>
      <c r="I889" s="78" t="n">
        <f aca="false">Retirement_Dist_01!$J889</f>
        <v>0</v>
      </c>
      <c r="J889" s="78" t="n">
        <f aca="false">Retirement_Dist_02!$J889</f>
        <v>0</v>
      </c>
      <c r="K889" s="78" t="n">
        <f aca="true">IF(AND(OR($B889&gt;Input!$C$31,$B889&gt;Input!$G$31),OR($B889&lt;Input!$C$25,$B889&lt;Input!$G$25)),(-1)*PMT(Input!$C$18/(100*12),(OFFSET($A$4, MAX( MATCH(Input!$C$25,$B$4:$B$1004,1), MATCH(Input!$G$25,$B$4:$B$1004,1)),0,1,1) - OFFSET($A$4, MIN( MATCH(Input!$C$31,$B$4:$B$1004,1), MATCH(Input!$G$31,$B$4:$B$1004,1)),0,1,1)),$AD$4,0,1),0)</f>
        <v>0</v>
      </c>
      <c r="L889" s="78" t="n">
        <f aca="false">IF(AND(($B889&lt;Input!$C$31),($B889&lt;Input!$G$31)),($G889+$H889+$I889+$J889),($G889+$H889+$I889+$J889+$K889))</f>
        <v>0</v>
      </c>
      <c r="M889" s="78" t="n">
        <f aca="false">Mortgage!$L889</f>
        <v>0</v>
      </c>
      <c r="N889" s="78" t="n">
        <f aca="false">$L889+$M889</f>
        <v>0</v>
      </c>
      <c r="O889" s="78" t="n">
        <f aca="false">IF(AND(($B889&lt;Input!$C$31),($B889&lt;Input!$G$31)),Expenses!$D889,(-1)*$N889)</f>
        <v>-0</v>
      </c>
      <c r="P889" s="78" t="n">
        <f aca="false">Childcare!$D889</f>
        <v>0</v>
      </c>
      <c r="Q889" s="78" t="n">
        <f aca="false">Loan_01!$E889</f>
        <v>0</v>
      </c>
      <c r="R889" s="78" t="n">
        <f aca="false">Loan_02!$E889</f>
        <v>0</v>
      </c>
      <c r="S889" s="78" t="n">
        <f aca="false">(-1)*SUM(Roth_01!$D889+Roth_02!$D889+IRA_01!$D889+IRA_02!$D889+Invest_01!$D889+Invest_02!$D889)</f>
        <v>-0</v>
      </c>
      <c r="T889" s="78" t="n">
        <f aca="false">(-1)*(IF(($B889&gt;Input!$O$24),0,Input!$O$30)+IF(($B889&gt;Input!$O$31),0,Input!$O$37)+IF(($B889&gt;Input!$O$38),0,Input!$O$44))</f>
        <v>-0</v>
      </c>
      <c r="U889" s="78" t="n">
        <f aca="false">IF(($AB888*(Input!$C$16/100)&gt;0),0,($AB888*(Input!$C$16/100)))</f>
        <v>0</v>
      </c>
      <c r="V889" s="78"/>
      <c r="W889" s="78" t="n">
        <f aca="false">IF(($N889+$O889+$P889+$Q889+$R889+$S889+$T889+$U889)&lt;0,($N889+$O889+$P889+$Q889+$R889+$S889+$T889+$U889),0)</f>
        <v>0</v>
      </c>
      <c r="X889" s="78"/>
      <c r="Y889" s="78" t="n">
        <f aca="false">IF(($N889+$O889+$P889+$Q889+$R889+$S889+$T889+$U889)&gt;=0,($N889+$O889+$P889+$Q889+$R889+$S889+$T889+$U889),0)</f>
        <v>0</v>
      </c>
      <c r="AA889" s="78" t="n">
        <f aca="false">IF(AND((($AB888+$W888-$U888)&lt;0),($Y889&gt;0)),($AA888-$K889)*(1+Input!$C$18/(12*100)),($AA888+$Y889-$K889)*(1+Input!$C$18/(12*100)))</f>
        <v>2.42367686515724E-009</v>
      </c>
      <c r="AB889" s="78" t="n">
        <f aca="false">IF(AND((($AB888+$W888-$U888)&lt;0),($Y889&gt;=0)),($AB888+$W888-$U888+$Y889)*(1+Input!$C$15/(12*100)),0)</f>
        <v>0</v>
      </c>
    </row>
    <row r="890" customFormat="false" ht="12.8" hidden="false" customHeight="false" outlineLevel="0" collapsed="false">
      <c r="A890" s="76" t="n">
        <v>886</v>
      </c>
      <c r="B890" s="77" t="n">
        <f aca="false">EOMONTH(Input!$C$7,A890)</f>
        <v>69883</v>
      </c>
      <c r="D890" s="76" t="n">
        <f aca="false">DATEDIF(Input!$C$23,$B890,"Y")</f>
        <v>113</v>
      </c>
      <c r="E890" s="76" t="n">
        <f aca="false">DATEDIF(Input!$G$23,$B890,"Y")</f>
        <v>113</v>
      </c>
      <c r="G890" s="78" t="n">
        <f aca="false">Salary_01!$L890</f>
        <v>0</v>
      </c>
      <c r="H890" s="78" t="n">
        <f aca="false">Salary_02!$L890</f>
        <v>0</v>
      </c>
      <c r="I890" s="78" t="n">
        <f aca="false">Retirement_Dist_01!$J890</f>
        <v>0</v>
      </c>
      <c r="J890" s="78" t="n">
        <f aca="false">Retirement_Dist_02!$J890</f>
        <v>0</v>
      </c>
      <c r="K890" s="78" t="n">
        <f aca="true">IF(AND(OR($B890&gt;Input!$C$31,$B890&gt;Input!$G$31),OR($B890&lt;Input!$C$25,$B890&lt;Input!$G$25)),(-1)*PMT(Input!$C$18/(100*12),(OFFSET($A$4, MAX( MATCH(Input!$C$25,$B$4:$B$1004,1), MATCH(Input!$G$25,$B$4:$B$1004,1)),0,1,1) - OFFSET($A$4, MIN( MATCH(Input!$C$31,$B$4:$B$1004,1), MATCH(Input!$G$31,$B$4:$B$1004,1)),0,1,1)),$AD$4,0,1),0)</f>
        <v>0</v>
      </c>
      <c r="L890" s="78" t="n">
        <f aca="false">IF(AND(($B890&lt;Input!$C$31),($B890&lt;Input!$G$31)),($G890+$H890+$I890+$J890),($G890+$H890+$I890+$J890+$K890))</f>
        <v>0</v>
      </c>
      <c r="M890" s="78" t="n">
        <f aca="false">Mortgage!$L890</f>
        <v>0</v>
      </c>
      <c r="N890" s="78" t="n">
        <f aca="false">$L890+$M890</f>
        <v>0</v>
      </c>
      <c r="O890" s="78" t="n">
        <f aca="false">IF(AND(($B890&lt;Input!$C$31),($B890&lt;Input!$G$31)),Expenses!$D890,(-1)*$N890)</f>
        <v>-0</v>
      </c>
      <c r="P890" s="78" t="n">
        <f aca="false">Childcare!$D890</f>
        <v>0</v>
      </c>
      <c r="Q890" s="78" t="n">
        <f aca="false">Loan_01!$E890</f>
        <v>0</v>
      </c>
      <c r="R890" s="78" t="n">
        <f aca="false">Loan_02!$E890</f>
        <v>0</v>
      </c>
      <c r="S890" s="78" t="n">
        <f aca="false">(-1)*SUM(Roth_01!$D890+Roth_02!$D890+IRA_01!$D890+IRA_02!$D890+Invest_01!$D890+Invest_02!$D890)</f>
        <v>-0</v>
      </c>
      <c r="T890" s="78" t="n">
        <f aca="false">(-1)*(IF(($B890&gt;Input!$O$24),0,Input!$O$30)+IF(($B890&gt;Input!$O$31),0,Input!$O$37)+IF(($B890&gt;Input!$O$38),0,Input!$O$44))</f>
        <v>-0</v>
      </c>
      <c r="U890" s="78" t="n">
        <f aca="false">IF(($AB889*(Input!$C$16/100)&gt;0),0,($AB889*(Input!$C$16/100)))</f>
        <v>0</v>
      </c>
      <c r="V890" s="78"/>
      <c r="W890" s="78" t="n">
        <f aca="false">IF(($N890+$O890+$P890+$Q890+$R890+$S890+$T890+$U890)&lt;0,($N890+$O890+$P890+$Q890+$R890+$S890+$T890+$U890),0)</f>
        <v>0</v>
      </c>
      <c r="X890" s="78"/>
      <c r="Y890" s="78" t="n">
        <f aca="false">IF(($N890+$O890+$P890+$Q890+$R890+$S890+$T890+$U890)&gt;=0,($N890+$O890+$P890+$Q890+$R890+$S890+$T890+$U890),0)</f>
        <v>0</v>
      </c>
      <c r="AA890" s="78" t="n">
        <f aca="false">IF(AND((($AB889+$W889-$U889)&lt;0),($Y890&gt;0)),($AA889-$K890)*(1+Input!$C$18/(12*100)),($AA889+$Y890-$K890)*(1+Input!$C$18/(12*100)))</f>
        <v>2.42377785169329E-009</v>
      </c>
      <c r="AB890" s="78" t="n">
        <f aca="false">IF(AND((($AB889+$W889-$U889)&lt;0),($Y890&gt;=0)),($AB889+$W889-$U889+$Y890)*(1+Input!$C$15/(12*100)),0)</f>
        <v>0</v>
      </c>
    </row>
    <row r="891" customFormat="false" ht="12.8" hidden="false" customHeight="false" outlineLevel="0" collapsed="false">
      <c r="A891" s="76" t="n">
        <v>887</v>
      </c>
      <c r="B891" s="77" t="n">
        <f aca="false">EOMONTH(Input!$C$7,A891)</f>
        <v>69914</v>
      </c>
      <c r="D891" s="76" t="n">
        <f aca="false">DATEDIF(Input!$C$23,$B891,"Y")</f>
        <v>114</v>
      </c>
      <c r="E891" s="76" t="n">
        <f aca="false">DATEDIF(Input!$G$23,$B891,"Y")</f>
        <v>114</v>
      </c>
      <c r="G891" s="78" t="n">
        <f aca="false">Salary_01!$L891</f>
        <v>0</v>
      </c>
      <c r="H891" s="78" t="n">
        <f aca="false">Salary_02!$L891</f>
        <v>0</v>
      </c>
      <c r="I891" s="78" t="n">
        <f aca="false">Retirement_Dist_01!$J891</f>
        <v>0</v>
      </c>
      <c r="J891" s="78" t="n">
        <f aca="false">Retirement_Dist_02!$J891</f>
        <v>0</v>
      </c>
      <c r="K891" s="78" t="n">
        <f aca="true">IF(AND(OR($B891&gt;Input!$C$31,$B891&gt;Input!$G$31),OR($B891&lt;Input!$C$25,$B891&lt;Input!$G$25)),(-1)*PMT(Input!$C$18/(100*12),(OFFSET($A$4, MAX( MATCH(Input!$C$25,$B$4:$B$1004,1), MATCH(Input!$G$25,$B$4:$B$1004,1)),0,1,1) - OFFSET($A$4, MIN( MATCH(Input!$C$31,$B$4:$B$1004,1), MATCH(Input!$G$31,$B$4:$B$1004,1)),0,1,1)),$AD$4,0,1),0)</f>
        <v>0</v>
      </c>
      <c r="L891" s="78" t="n">
        <f aca="false">IF(AND(($B891&lt;Input!$C$31),($B891&lt;Input!$G$31)),($G891+$H891+$I891+$J891),($G891+$H891+$I891+$J891+$K891))</f>
        <v>0</v>
      </c>
      <c r="M891" s="78" t="n">
        <f aca="false">Mortgage!$L891</f>
        <v>0</v>
      </c>
      <c r="N891" s="78" t="n">
        <f aca="false">$L891+$M891</f>
        <v>0</v>
      </c>
      <c r="O891" s="78" t="n">
        <f aca="false">IF(AND(($B891&lt;Input!$C$31),($B891&lt;Input!$G$31)),Expenses!$D891,(-1)*$N891)</f>
        <v>-0</v>
      </c>
      <c r="P891" s="78" t="n">
        <f aca="false">Childcare!$D891</f>
        <v>0</v>
      </c>
      <c r="Q891" s="78" t="n">
        <f aca="false">Loan_01!$E891</f>
        <v>0</v>
      </c>
      <c r="R891" s="78" t="n">
        <f aca="false">Loan_02!$E891</f>
        <v>0</v>
      </c>
      <c r="S891" s="78" t="n">
        <f aca="false">(-1)*SUM(Roth_01!$D891+Roth_02!$D891+IRA_01!$D891+IRA_02!$D891+Invest_01!$D891+Invest_02!$D891)</f>
        <v>-0</v>
      </c>
      <c r="T891" s="78" t="n">
        <f aca="false">(-1)*(IF(($B891&gt;Input!$O$24),0,Input!$O$30)+IF(($B891&gt;Input!$O$31),0,Input!$O$37)+IF(($B891&gt;Input!$O$38),0,Input!$O$44))</f>
        <v>-0</v>
      </c>
      <c r="U891" s="78" t="n">
        <f aca="false">IF(($AB890*(Input!$C$16/100)&gt;0),0,($AB890*(Input!$C$16/100)))</f>
        <v>0</v>
      </c>
      <c r="V891" s="78"/>
      <c r="W891" s="78" t="n">
        <f aca="false">IF(($N891+$O891+$P891+$Q891+$R891+$S891+$T891+$U891)&lt;0,($N891+$O891+$P891+$Q891+$R891+$S891+$T891+$U891),0)</f>
        <v>0</v>
      </c>
      <c r="X891" s="78"/>
      <c r="Y891" s="78" t="n">
        <f aca="false">IF(($N891+$O891+$P891+$Q891+$R891+$S891+$T891+$U891)&gt;=0,($N891+$O891+$P891+$Q891+$R891+$S891+$T891+$U891),0)</f>
        <v>0</v>
      </c>
      <c r="AA891" s="78" t="n">
        <f aca="false">IF(AND((($AB890+$W890-$U890)&lt;0),($Y891&gt;0)),($AA890-$K891)*(1+Input!$C$18/(12*100)),($AA890+$Y891-$K891)*(1+Input!$C$18/(12*100)))</f>
        <v>2.42387884243711E-009</v>
      </c>
      <c r="AB891" s="78" t="n">
        <f aca="false">IF(AND((($AB890+$W890-$U890)&lt;0),($Y891&gt;=0)),($AB890+$W890-$U890+$Y891)*(1+Input!$C$15/(12*100)),0)</f>
        <v>0</v>
      </c>
    </row>
    <row r="892" customFormat="false" ht="12.8" hidden="false" customHeight="false" outlineLevel="0" collapsed="false">
      <c r="A892" s="76" t="n">
        <v>888</v>
      </c>
      <c r="B892" s="77" t="n">
        <f aca="false">EOMONTH(Input!$C$7,A892)</f>
        <v>69944</v>
      </c>
      <c r="D892" s="76" t="n">
        <f aca="false">DATEDIF(Input!$C$23,$B892,"Y")</f>
        <v>114</v>
      </c>
      <c r="E892" s="76" t="n">
        <f aca="false">DATEDIF(Input!$G$23,$B892,"Y")</f>
        <v>114</v>
      </c>
      <c r="G892" s="78" t="n">
        <f aca="false">Salary_01!$L892</f>
        <v>0</v>
      </c>
      <c r="H892" s="78" t="n">
        <f aca="false">Salary_02!$L892</f>
        <v>0</v>
      </c>
      <c r="I892" s="78" t="n">
        <f aca="false">Retirement_Dist_01!$J892</f>
        <v>0</v>
      </c>
      <c r="J892" s="78" t="n">
        <f aca="false">Retirement_Dist_02!$J892</f>
        <v>0</v>
      </c>
      <c r="K892" s="78" t="n">
        <f aca="true">IF(AND(OR($B892&gt;Input!$C$31,$B892&gt;Input!$G$31),OR($B892&lt;Input!$C$25,$B892&lt;Input!$G$25)),(-1)*PMT(Input!$C$18/(100*12),(OFFSET($A$4, MAX( MATCH(Input!$C$25,$B$4:$B$1004,1), MATCH(Input!$G$25,$B$4:$B$1004,1)),0,1,1) - OFFSET($A$4, MIN( MATCH(Input!$C$31,$B$4:$B$1004,1), MATCH(Input!$G$31,$B$4:$B$1004,1)),0,1,1)),$AD$4,0,1),0)</f>
        <v>0</v>
      </c>
      <c r="L892" s="78" t="n">
        <f aca="false">IF(AND(($B892&lt;Input!$C$31),($B892&lt;Input!$G$31)),($G892+$H892+$I892+$J892),($G892+$H892+$I892+$J892+$K892))</f>
        <v>0</v>
      </c>
      <c r="M892" s="78" t="n">
        <f aca="false">Mortgage!$L892</f>
        <v>0</v>
      </c>
      <c r="N892" s="78" t="n">
        <f aca="false">$L892+$M892</f>
        <v>0</v>
      </c>
      <c r="O892" s="78" t="n">
        <f aca="false">IF(AND(($B892&lt;Input!$C$31),($B892&lt;Input!$G$31)),Expenses!$D892,(-1)*$N892)</f>
        <v>-0</v>
      </c>
      <c r="P892" s="78" t="n">
        <f aca="false">Childcare!$D892</f>
        <v>0</v>
      </c>
      <c r="Q892" s="78" t="n">
        <f aca="false">Loan_01!$E892</f>
        <v>0</v>
      </c>
      <c r="R892" s="78" t="n">
        <f aca="false">Loan_02!$E892</f>
        <v>0</v>
      </c>
      <c r="S892" s="78" t="n">
        <f aca="false">(-1)*SUM(Roth_01!$D892+Roth_02!$D892+IRA_01!$D892+IRA_02!$D892+Invest_01!$D892+Invest_02!$D892)</f>
        <v>-0</v>
      </c>
      <c r="T892" s="78" t="n">
        <f aca="false">(-1)*(IF(($B892&gt;Input!$O$24),0,Input!$O$30)+IF(($B892&gt;Input!$O$31),0,Input!$O$37)+IF(($B892&gt;Input!$O$38),0,Input!$O$44))</f>
        <v>-0</v>
      </c>
      <c r="U892" s="78" t="n">
        <f aca="false">IF(($AB891*(Input!$C$16/100)&gt;0),0,($AB891*(Input!$C$16/100)))</f>
        <v>0</v>
      </c>
      <c r="V892" s="78"/>
      <c r="W892" s="78" t="n">
        <f aca="false">IF(($N892+$O892+$P892+$Q892+$R892+$S892+$T892+$U892)&lt;0,($N892+$O892+$P892+$Q892+$R892+$S892+$T892+$U892),0)</f>
        <v>0</v>
      </c>
      <c r="X892" s="78"/>
      <c r="Y892" s="78" t="n">
        <f aca="false">IF(($N892+$O892+$P892+$Q892+$R892+$S892+$T892+$U892)&gt;=0,($N892+$O892+$P892+$Q892+$R892+$S892+$T892+$U892),0)</f>
        <v>0</v>
      </c>
      <c r="AA892" s="78" t="n">
        <f aca="false">IF(AND((($AB891+$W891-$U891)&lt;0),($Y892&gt;0)),($AA891-$K892)*(1+Input!$C$18/(12*100)),($AA891+$Y892-$K892)*(1+Input!$C$18/(12*100)))</f>
        <v>2.42397983738888E-009</v>
      </c>
      <c r="AB892" s="78" t="n">
        <f aca="false">IF(AND((($AB891+$W891-$U891)&lt;0),($Y892&gt;=0)),($AB891+$W891-$U891+$Y892)*(1+Input!$C$15/(12*100)),0)</f>
        <v>0</v>
      </c>
    </row>
    <row r="893" customFormat="false" ht="12.8" hidden="false" customHeight="false" outlineLevel="0" collapsed="false">
      <c r="A893" s="76" t="n">
        <v>889</v>
      </c>
      <c r="B893" s="77" t="n">
        <f aca="false">EOMONTH(Input!$C$7,A893)</f>
        <v>69975</v>
      </c>
      <c r="D893" s="76" t="n">
        <f aca="false">DATEDIF(Input!$C$23,$B893,"Y")</f>
        <v>114</v>
      </c>
      <c r="E893" s="76" t="n">
        <f aca="false">DATEDIF(Input!$G$23,$B893,"Y")</f>
        <v>114</v>
      </c>
      <c r="G893" s="78" t="n">
        <f aca="false">Salary_01!$L893</f>
        <v>0</v>
      </c>
      <c r="H893" s="78" t="n">
        <f aca="false">Salary_02!$L893</f>
        <v>0</v>
      </c>
      <c r="I893" s="78" t="n">
        <f aca="false">Retirement_Dist_01!$J893</f>
        <v>0</v>
      </c>
      <c r="J893" s="78" t="n">
        <f aca="false">Retirement_Dist_02!$J893</f>
        <v>0</v>
      </c>
      <c r="K893" s="78" t="n">
        <f aca="true">IF(AND(OR($B893&gt;Input!$C$31,$B893&gt;Input!$G$31),OR($B893&lt;Input!$C$25,$B893&lt;Input!$G$25)),(-1)*PMT(Input!$C$18/(100*12),(OFFSET($A$4, MAX( MATCH(Input!$C$25,$B$4:$B$1004,1), MATCH(Input!$G$25,$B$4:$B$1004,1)),0,1,1) - OFFSET($A$4, MIN( MATCH(Input!$C$31,$B$4:$B$1004,1), MATCH(Input!$G$31,$B$4:$B$1004,1)),0,1,1)),$AD$4,0,1),0)</f>
        <v>0</v>
      </c>
      <c r="L893" s="78" t="n">
        <f aca="false">IF(AND(($B893&lt;Input!$C$31),($B893&lt;Input!$G$31)),($G893+$H893+$I893+$J893),($G893+$H893+$I893+$J893+$K893))</f>
        <v>0</v>
      </c>
      <c r="M893" s="78" t="n">
        <f aca="false">Mortgage!$L893</f>
        <v>0</v>
      </c>
      <c r="N893" s="78" t="n">
        <f aca="false">$L893+$M893</f>
        <v>0</v>
      </c>
      <c r="O893" s="78" t="n">
        <f aca="false">IF(AND(($B893&lt;Input!$C$31),($B893&lt;Input!$G$31)),Expenses!$D893,(-1)*$N893)</f>
        <v>-0</v>
      </c>
      <c r="P893" s="78" t="n">
        <f aca="false">Childcare!$D893</f>
        <v>0</v>
      </c>
      <c r="Q893" s="78" t="n">
        <f aca="false">Loan_01!$E893</f>
        <v>0</v>
      </c>
      <c r="R893" s="78" t="n">
        <f aca="false">Loan_02!$E893</f>
        <v>0</v>
      </c>
      <c r="S893" s="78" t="n">
        <f aca="false">(-1)*SUM(Roth_01!$D893+Roth_02!$D893+IRA_01!$D893+IRA_02!$D893+Invest_01!$D893+Invest_02!$D893)</f>
        <v>-0</v>
      </c>
      <c r="T893" s="78" t="n">
        <f aca="false">(-1)*(IF(($B893&gt;Input!$O$24),0,Input!$O$30)+IF(($B893&gt;Input!$O$31),0,Input!$O$37)+IF(($B893&gt;Input!$O$38),0,Input!$O$44))</f>
        <v>-0</v>
      </c>
      <c r="U893" s="78" t="n">
        <f aca="false">IF(($AB892*(Input!$C$16/100)&gt;0),0,($AB892*(Input!$C$16/100)))</f>
        <v>0</v>
      </c>
      <c r="V893" s="78"/>
      <c r="W893" s="78" t="n">
        <f aca="false">IF(($N893+$O893+$P893+$Q893+$R893+$S893+$T893+$U893)&lt;0,($N893+$O893+$P893+$Q893+$R893+$S893+$T893+$U893),0)</f>
        <v>0</v>
      </c>
      <c r="X893" s="78"/>
      <c r="Y893" s="78" t="n">
        <f aca="false">IF(($N893+$O893+$P893+$Q893+$R893+$S893+$T893+$U893)&gt;=0,($N893+$O893+$P893+$Q893+$R893+$S893+$T893+$U893),0)</f>
        <v>0</v>
      </c>
      <c r="AA893" s="78" t="n">
        <f aca="false">IF(AND((($AB892+$W892-$U892)&lt;0),($Y893&gt;0)),($AA892-$K893)*(1+Input!$C$18/(12*100)),($AA892+$Y893-$K893)*(1+Input!$C$18/(12*100)))</f>
        <v>2.42408083654877E-009</v>
      </c>
      <c r="AB893" s="78" t="n">
        <f aca="false">IF(AND((($AB892+$W892-$U892)&lt;0),($Y893&gt;=0)),($AB892+$W892-$U892+$Y893)*(1+Input!$C$15/(12*100)),0)</f>
        <v>0</v>
      </c>
    </row>
    <row r="894" customFormat="false" ht="12.8" hidden="false" customHeight="false" outlineLevel="0" collapsed="false">
      <c r="A894" s="76" t="n">
        <v>890</v>
      </c>
      <c r="B894" s="77" t="n">
        <f aca="false">EOMONTH(Input!$C$7,A894)</f>
        <v>70006</v>
      </c>
      <c r="D894" s="76" t="n">
        <f aca="false">DATEDIF(Input!$C$23,$B894,"Y")</f>
        <v>114</v>
      </c>
      <c r="E894" s="76" t="n">
        <f aca="false">DATEDIF(Input!$G$23,$B894,"Y")</f>
        <v>114</v>
      </c>
      <c r="G894" s="78" t="n">
        <f aca="false">Salary_01!$L894</f>
        <v>0</v>
      </c>
      <c r="H894" s="78" t="n">
        <f aca="false">Salary_02!$L894</f>
        <v>0</v>
      </c>
      <c r="I894" s="78" t="n">
        <f aca="false">Retirement_Dist_01!$J894</f>
        <v>0</v>
      </c>
      <c r="J894" s="78" t="n">
        <f aca="false">Retirement_Dist_02!$J894</f>
        <v>0</v>
      </c>
      <c r="K894" s="78" t="n">
        <f aca="true">IF(AND(OR($B894&gt;Input!$C$31,$B894&gt;Input!$G$31),OR($B894&lt;Input!$C$25,$B894&lt;Input!$G$25)),(-1)*PMT(Input!$C$18/(100*12),(OFFSET($A$4, MAX( MATCH(Input!$C$25,$B$4:$B$1004,1), MATCH(Input!$G$25,$B$4:$B$1004,1)),0,1,1) - OFFSET($A$4, MIN( MATCH(Input!$C$31,$B$4:$B$1004,1), MATCH(Input!$G$31,$B$4:$B$1004,1)),0,1,1)),$AD$4,0,1),0)</f>
        <v>0</v>
      </c>
      <c r="L894" s="78" t="n">
        <f aca="false">IF(AND(($B894&lt;Input!$C$31),($B894&lt;Input!$G$31)),($G894+$H894+$I894+$J894),($G894+$H894+$I894+$J894+$K894))</f>
        <v>0</v>
      </c>
      <c r="M894" s="78" t="n">
        <f aca="false">Mortgage!$L894</f>
        <v>0</v>
      </c>
      <c r="N894" s="78" t="n">
        <f aca="false">$L894+$M894</f>
        <v>0</v>
      </c>
      <c r="O894" s="78" t="n">
        <f aca="false">IF(AND(($B894&lt;Input!$C$31),($B894&lt;Input!$G$31)),Expenses!$D894,(-1)*$N894)</f>
        <v>-0</v>
      </c>
      <c r="P894" s="78" t="n">
        <f aca="false">Childcare!$D894</f>
        <v>0</v>
      </c>
      <c r="Q894" s="78" t="n">
        <f aca="false">Loan_01!$E894</f>
        <v>0</v>
      </c>
      <c r="R894" s="78" t="n">
        <f aca="false">Loan_02!$E894</f>
        <v>0</v>
      </c>
      <c r="S894" s="78" t="n">
        <f aca="false">(-1)*SUM(Roth_01!$D894+Roth_02!$D894+IRA_01!$D894+IRA_02!$D894+Invest_01!$D894+Invest_02!$D894)</f>
        <v>-0</v>
      </c>
      <c r="T894" s="78" t="n">
        <f aca="false">(-1)*(IF(($B894&gt;Input!$O$24),0,Input!$O$30)+IF(($B894&gt;Input!$O$31),0,Input!$O$37)+IF(($B894&gt;Input!$O$38),0,Input!$O$44))</f>
        <v>-0</v>
      </c>
      <c r="U894" s="78" t="n">
        <f aca="false">IF(($AB893*(Input!$C$16/100)&gt;0),0,($AB893*(Input!$C$16/100)))</f>
        <v>0</v>
      </c>
      <c r="V894" s="78"/>
      <c r="W894" s="78" t="n">
        <f aca="false">IF(($N894+$O894+$P894+$Q894+$R894+$S894+$T894+$U894)&lt;0,($N894+$O894+$P894+$Q894+$R894+$S894+$T894+$U894),0)</f>
        <v>0</v>
      </c>
      <c r="X894" s="78"/>
      <c r="Y894" s="78" t="n">
        <f aca="false">IF(($N894+$O894+$P894+$Q894+$R894+$S894+$T894+$U894)&gt;=0,($N894+$O894+$P894+$Q894+$R894+$S894+$T894+$U894),0)</f>
        <v>0</v>
      </c>
      <c r="AA894" s="78" t="n">
        <f aca="false">IF(AND((($AB893+$W893-$U893)&lt;0),($Y894&gt;0)),($AA893-$K894)*(1+Input!$C$18/(12*100)),($AA893+$Y894-$K894)*(1+Input!$C$18/(12*100)))</f>
        <v>2.42418183991696E-009</v>
      </c>
      <c r="AB894" s="78" t="n">
        <f aca="false">IF(AND((($AB893+$W893-$U893)&lt;0),($Y894&gt;=0)),($AB893+$W893-$U893+$Y894)*(1+Input!$C$15/(12*100)),0)</f>
        <v>0</v>
      </c>
    </row>
    <row r="895" customFormat="false" ht="12.8" hidden="false" customHeight="false" outlineLevel="0" collapsed="false">
      <c r="A895" s="76" t="n">
        <v>891</v>
      </c>
      <c r="B895" s="77" t="n">
        <f aca="false">EOMONTH(Input!$C$7,A895)</f>
        <v>70036</v>
      </c>
      <c r="D895" s="76" t="n">
        <f aca="false">DATEDIF(Input!$C$23,$B895,"Y")</f>
        <v>114</v>
      </c>
      <c r="E895" s="76" t="n">
        <f aca="false">DATEDIF(Input!$G$23,$B895,"Y")</f>
        <v>114</v>
      </c>
      <c r="G895" s="78" t="n">
        <f aca="false">Salary_01!$L895</f>
        <v>0</v>
      </c>
      <c r="H895" s="78" t="n">
        <f aca="false">Salary_02!$L895</f>
        <v>0</v>
      </c>
      <c r="I895" s="78" t="n">
        <f aca="false">Retirement_Dist_01!$J895</f>
        <v>0</v>
      </c>
      <c r="J895" s="78" t="n">
        <f aca="false">Retirement_Dist_02!$J895</f>
        <v>0</v>
      </c>
      <c r="K895" s="78" t="n">
        <f aca="true">IF(AND(OR($B895&gt;Input!$C$31,$B895&gt;Input!$G$31),OR($B895&lt;Input!$C$25,$B895&lt;Input!$G$25)),(-1)*PMT(Input!$C$18/(100*12),(OFFSET($A$4, MAX( MATCH(Input!$C$25,$B$4:$B$1004,1), MATCH(Input!$G$25,$B$4:$B$1004,1)),0,1,1) - OFFSET($A$4, MIN( MATCH(Input!$C$31,$B$4:$B$1004,1), MATCH(Input!$G$31,$B$4:$B$1004,1)),0,1,1)),$AD$4,0,1),0)</f>
        <v>0</v>
      </c>
      <c r="L895" s="78" t="n">
        <f aca="false">IF(AND(($B895&lt;Input!$C$31),($B895&lt;Input!$G$31)),($G895+$H895+$I895+$J895),($G895+$H895+$I895+$J895+$K895))</f>
        <v>0</v>
      </c>
      <c r="M895" s="78" t="n">
        <f aca="false">Mortgage!$L895</f>
        <v>0</v>
      </c>
      <c r="N895" s="78" t="n">
        <f aca="false">$L895+$M895</f>
        <v>0</v>
      </c>
      <c r="O895" s="78" t="n">
        <f aca="false">IF(AND(($B895&lt;Input!$C$31),($B895&lt;Input!$G$31)),Expenses!$D895,(-1)*$N895)</f>
        <v>-0</v>
      </c>
      <c r="P895" s="78" t="n">
        <f aca="false">Childcare!$D895</f>
        <v>0</v>
      </c>
      <c r="Q895" s="78" t="n">
        <f aca="false">Loan_01!$E895</f>
        <v>0</v>
      </c>
      <c r="R895" s="78" t="n">
        <f aca="false">Loan_02!$E895</f>
        <v>0</v>
      </c>
      <c r="S895" s="78" t="n">
        <f aca="false">(-1)*SUM(Roth_01!$D895+Roth_02!$D895+IRA_01!$D895+IRA_02!$D895+Invest_01!$D895+Invest_02!$D895)</f>
        <v>-0</v>
      </c>
      <c r="T895" s="78" t="n">
        <f aca="false">(-1)*(IF(($B895&gt;Input!$O$24),0,Input!$O$30)+IF(($B895&gt;Input!$O$31),0,Input!$O$37)+IF(($B895&gt;Input!$O$38),0,Input!$O$44))</f>
        <v>-0</v>
      </c>
      <c r="U895" s="78" t="n">
        <f aca="false">IF(($AB894*(Input!$C$16/100)&gt;0),0,($AB894*(Input!$C$16/100)))</f>
        <v>0</v>
      </c>
      <c r="V895" s="78"/>
      <c r="W895" s="78" t="n">
        <f aca="false">IF(($N895+$O895+$P895+$Q895+$R895+$S895+$T895+$U895)&lt;0,($N895+$O895+$P895+$Q895+$R895+$S895+$T895+$U895),0)</f>
        <v>0</v>
      </c>
      <c r="X895" s="78"/>
      <c r="Y895" s="78" t="n">
        <f aca="false">IF(($N895+$O895+$P895+$Q895+$R895+$S895+$T895+$U895)&gt;=0,($N895+$O895+$P895+$Q895+$R895+$S895+$T895+$U895),0)</f>
        <v>0</v>
      </c>
      <c r="AA895" s="78" t="n">
        <f aca="false">IF(AND((($AB894+$W894-$U894)&lt;0),($Y895&gt;0)),($AA894-$K895)*(1+Input!$C$18/(12*100)),($AA894+$Y895-$K895)*(1+Input!$C$18/(12*100)))</f>
        <v>2.42428284749363E-009</v>
      </c>
      <c r="AB895" s="78" t="n">
        <f aca="false">IF(AND((($AB894+$W894-$U894)&lt;0),($Y895&gt;=0)),($AB894+$W894-$U894+$Y895)*(1+Input!$C$15/(12*100)),0)</f>
        <v>0</v>
      </c>
    </row>
    <row r="896" customFormat="false" ht="12.8" hidden="false" customHeight="false" outlineLevel="0" collapsed="false">
      <c r="A896" s="76" t="n">
        <v>892</v>
      </c>
      <c r="B896" s="77" t="n">
        <f aca="false">EOMONTH(Input!$C$7,A896)</f>
        <v>70067</v>
      </c>
      <c r="D896" s="76" t="n">
        <f aca="false">DATEDIF(Input!$C$23,$B896,"Y")</f>
        <v>114</v>
      </c>
      <c r="E896" s="76" t="n">
        <f aca="false">DATEDIF(Input!$G$23,$B896,"Y")</f>
        <v>114</v>
      </c>
      <c r="G896" s="78" t="n">
        <f aca="false">Salary_01!$L896</f>
        <v>0</v>
      </c>
      <c r="H896" s="78" t="n">
        <f aca="false">Salary_02!$L896</f>
        <v>0</v>
      </c>
      <c r="I896" s="78" t="n">
        <f aca="false">Retirement_Dist_01!$J896</f>
        <v>0</v>
      </c>
      <c r="J896" s="78" t="n">
        <f aca="false">Retirement_Dist_02!$J896</f>
        <v>0</v>
      </c>
      <c r="K896" s="78" t="n">
        <f aca="true">IF(AND(OR($B896&gt;Input!$C$31,$B896&gt;Input!$G$31),OR($B896&lt;Input!$C$25,$B896&lt;Input!$G$25)),(-1)*PMT(Input!$C$18/(100*12),(OFFSET($A$4, MAX( MATCH(Input!$C$25,$B$4:$B$1004,1), MATCH(Input!$G$25,$B$4:$B$1004,1)),0,1,1) - OFFSET($A$4, MIN( MATCH(Input!$C$31,$B$4:$B$1004,1), MATCH(Input!$G$31,$B$4:$B$1004,1)),0,1,1)),$AD$4,0,1),0)</f>
        <v>0</v>
      </c>
      <c r="L896" s="78" t="n">
        <f aca="false">IF(AND(($B896&lt;Input!$C$31),($B896&lt;Input!$G$31)),($G896+$H896+$I896+$J896),($G896+$H896+$I896+$J896+$K896))</f>
        <v>0</v>
      </c>
      <c r="M896" s="78" t="n">
        <f aca="false">Mortgage!$L896</f>
        <v>0</v>
      </c>
      <c r="N896" s="78" t="n">
        <f aca="false">$L896+$M896</f>
        <v>0</v>
      </c>
      <c r="O896" s="78" t="n">
        <f aca="false">IF(AND(($B896&lt;Input!$C$31),($B896&lt;Input!$G$31)),Expenses!$D896,(-1)*$N896)</f>
        <v>-0</v>
      </c>
      <c r="P896" s="78" t="n">
        <f aca="false">Childcare!$D896</f>
        <v>0</v>
      </c>
      <c r="Q896" s="78" t="n">
        <f aca="false">Loan_01!$E896</f>
        <v>0</v>
      </c>
      <c r="R896" s="78" t="n">
        <f aca="false">Loan_02!$E896</f>
        <v>0</v>
      </c>
      <c r="S896" s="78" t="n">
        <f aca="false">(-1)*SUM(Roth_01!$D896+Roth_02!$D896+IRA_01!$D896+IRA_02!$D896+Invest_01!$D896+Invest_02!$D896)</f>
        <v>-0</v>
      </c>
      <c r="T896" s="78" t="n">
        <f aca="false">(-1)*(IF(($B896&gt;Input!$O$24),0,Input!$O$30)+IF(($B896&gt;Input!$O$31),0,Input!$O$37)+IF(($B896&gt;Input!$O$38),0,Input!$O$44))</f>
        <v>-0</v>
      </c>
      <c r="U896" s="78" t="n">
        <f aca="false">IF(($AB895*(Input!$C$16/100)&gt;0),0,($AB895*(Input!$C$16/100)))</f>
        <v>0</v>
      </c>
      <c r="V896" s="78"/>
      <c r="W896" s="78" t="n">
        <f aca="false">IF(($N896+$O896+$P896+$Q896+$R896+$S896+$T896+$U896)&lt;0,($N896+$O896+$P896+$Q896+$R896+$S896+$T896+$U896),0)</f>
        <v>0</v>
      </c>
      <c r="X896" s="78"/>
      <c r="Y896" s="78" t="n">
        <f aca="false">IF(($N896+$O896+$P896+$Q896+$R896+$S896+$T896+$U896)&gt;=0,($N896+$O896+$P896+$Q896+$R896+$S896+$T896+$U896),0)</f>
        <v>0</v>
      </c>
      <c r="AA896" s="78" t="n">
        <f aca="false">IF(AND((($AB895+$W895-$U895)&lt;0),($Y896&gt;0)),($AA895-$K896)*(1+Input!$C$18/(12*100)),($AA895+$Y896-$K896)*(1+Input!$C$18/(12*100)))</f>
        <v>2.42438385927894E-009</v>
      </c>
      <c r="AB896" s="78" t="n">
        <f aca="false">IF(AND((($AB895+$W895-$U895)&lt;0),($Y896&gt;=0)),($AB895+$W895-$U895+$Y896)*(1+Input!$C$15/(12*100)),0)</f>
        <v>0</v>
      </c>
    </row>
    <row r="897" customFormat="false" ht="12.8" hidden="false" customHeight="false" outlineLevel="0" collapsed="false">
      <c r="A897" s="76" t="n">
        <v>893</v>
      </c>
      <c r="B897" s="77" t="n">
        <f aca="false">EOMONTH(Input!$C$7,A897)</f>
        <v>70097</v>
      </c>
      <c r="D897" s="76" t="n">
        <f aca="false">DATEDIF(Input!$C$23,$B897,"Y")</f>
        <v>114</v>
      </c>
      <c r="E897" s="76" t="n">
        <f aca="false">DATEDIF(Input!$G$23,$B897,"Y")</f>
        <v>114</v>
      </c>
      <c r="G897" s="78" t="n">
        <f aca="false">Salary_01!$L897</f>
        <v>0</v>
      </c>
      <c r="H897" s="78" t="n">
        <f aca="false">Salary_02!$L897</f>
        <v>0</v>
      </c>
      <c r="I897" s="78" t="n">
        <f aca="false">Retirement_Dist_01!$J897</f>
        <v>0</v>
      </c>
      <c r="J897" s="78" t="n">
        <f aca="false">Retirement_Dist_02!$J897</f>
        <v>0</v>
      </c>
      <c r="K897" s="78" t="n">
        <f aca="true">IF(AND(OR($B897&gt;Input!$C$31,$B897&gt;Input!$G$31),OR($B897&lt;Input!$C$25,$B897&lt;Input!$G$25)),(-1)*PMT(Input!$C$18/(100*12),(OFFSET($A$4, MAX( MATCH(Input!$C$25,$B$4:$B$1004,1), MATCH(Input!$G$25,$B$4:$B$1004,1)),0,1,1) - OFFSET($A$4, MIN( MATCH(Input!$C$31,$B$4:$B$1004,1), MATCH(Input!$G$31,$B$4:$B$1004,1)),0,1,1)),$AD$4,0,1),0)</f>
        <v>0</v>
      </c>
      <c r="L897" s="78" t="n">
        <f aca="false">IF(AND(($B897&lt;Input!$C$31),($B897&lt;Input!$G$31)),($G897+$H897+$I897+$J897),($G897+$H897+$I897+$J897+$K897))</f>
        <v>0</v>
      </c>
      <c r="M897" s="78" t="n">
        <f aca="false">Mortgage!$L897</f>
        <v>0</v>
      </c>
      <c r="N897" s="78" t="n">
        <f aca="false">$L897+$M897</f>
        <v>0</v>
      </c>
      <c r="O897" s="78" t="n">
        <f aca="false">IF(AND(($B897&lt;Input!$C$31),($B897&lt;Input!$G$31)),Expenses!$D897,(-1)*$N897)</f>
        <v>-0</v>
      </c>
      <c r="P897" s="78" t="n">
        <f aca="false">Childcare!$D897</f>
        <v>0</v>
      </c>
      <c r="Q897" s="78" t="n">
        <f aca="false">Loan_01!$E897</f>
        <v>0</v>
      </c>
      <c r="R897" s="78" t="n">
        <f aca="false">Loan_02!$E897</f>
        <v>0</v>
      </c>
      <c r="S897" s="78" t="n">
        <f aca="false">(-1)*SUM(Roth_01!$D897+Roth_02!$D897+IRA_01!$D897+IRA_02!$D897+Invest_01!$D897+Invest_02!$D897)</f>
        <v>-0</v>
      </c>
      <c r="T897" s="78" t="n">
        <f aca="false">(-1)*(IF(($B897&gt;Input!$O$24),0,Input!$O$30)+IF(($B897&gt;Input!$O$31),0,Input!$O$37)+IF(($B897&gt;Input!$O$38),0,Input!$O$44))</f>
        <v>-0</v>
      </c>
      <c r="U897" s="78" t="n">
        <f aca="false">IF(($AB896*(Input!$C$16/100)&gt;0),0,($AB896*(Input!$C$16/100)))</f>
        <v>0</v>
      </c>
      <c r="V897" s="78"/>
      <c r="W897" s="78" t="n">
        <f aca="false">IF(($N897+$O897+$P897+$Q897+$R897+$S897+$T897+$U897)&lt;0,($N897+$O897+$P897+$Q897+$R897+$S897+$T897+$U897),0)</f>
        <v>0</v>
      </c>
      <c r="X897" s="78"/>
      <c r="Y897" s="78" t="n">
        <f aca="false">IF(($N897+$O897+$P897+$Q897+$R897+$S897+$T897+$U897)&gt;=0,($N897+$O897+$P897+$Q897+$R897+$S897+$T897+$U897),0)</f>
        <v>0</v>
      </c>
      <c r="AA897" s="78" t="n">
        <f aca="false">IF(AND((($AB896+$W896-$U896)&lt;0),($Y897&gt;0)),($AA896-$K897)*(1+Input!$C$18/(12*100)),($AA896+$Y897-$K897)*(1+Input!$C$18/(12*100)))</f>
        <v>2.42448487527307E-009</v>
      </c>
      <c r="AB897" s="78" t="n">
        <f aca="false">IF(AND((($AB896+$W896-$U896)&lt;0),($Y897&gt;=0)),($AB896+$W896-$U896+$Y897)*(1+Input!$C$15/(12*100)),0)</f>
        <v>0</v>
      </c>
    </row>
    <row r="898" customFormat="false" ht="12.8" hidden="false" customHeight="false" outlineLevel="0" collapsed="false">
      <c r="A898" s="76" t="n">
        <v>894</v>
      </c>
      <c r="B898" s="77" t="n">
        <f aca="false">EOMONTH(Input!$C$7,A898)</f>
        <v>70128</v>
      </c>
      <c r="D898" s="76" t="n">
        <f aca="false">DATEDIF(Input!$C$23,$B898,"Y")</f>
        <v>114</v>
      </c>
      <c r="E898" s="76" t="n">
        <f aca="false">DATEDIF(Input!$G$23,$B898,"Y")</f>
        <v>114</v>
      </c>
      <c r="G898" s="78" t="n">
        <f aca="false">Salary_01!$L898</f>
        <v>0</v>
      </c>
      <c r="H898" s="78" t="n">
        <f aca="false">Salary_02!$L898</f>
        <v>0</v>
      </c>
      <c r="I898" s="78" t="n">
        <f aca="false">Retirement_Dist_01!$J898</f>
        <v>0</v>
      </c>
      <c r="J898" s="78" t="n">
        <f aca="false">Retirement_Dist_02!$J898</f>
        <v>0</v>
      </c>
      <c r="K898" s="78" t="n">
        <f aca="true">IF(AND(OR($B898&gt;Input!$C$31,$B898&gt;Input!$G$31),OR($B898&lt;Input!$C$25,$B898&lt;Input!$G$25)),(-1)*PMT(Input!$C$18/(100*12),(OFFSET($A$4, MAX( MATCH(Input!$C$25,$B$4:$B$1004,1), MATCH(Input!$G$25,$B$4:$B$1004,1)),0,1,1) - OFFSET($A$4, MIN( MATCH(Input!$C$31,$B$4:$B$1004,1), MATCH(Input!$G$31,$B$4:$B$1004,1)),0,1,1)),$AD$4,0,1),0)</f>
        <v>0</v>
      </c>
      <c r="L898" s="78" t="n">
        <f aca="false">IF(AND(($B898&lt;Input!$C$31),($B898&lt;Input!$G$31)),($G898+$H898+$I898+$J898),($G898+$H898+$I898+$J898+$K898))</f>
        <v>0</v>
      </c>
      <c r="M898" s="78" t="n">
        <f aca="false">Mortgage!$L898</f>
        <v>0</v>
      </c>
      <c r="N898" s="78" t="n">
        <f aca="false">$L898+$M898</f>
        <v>0</v>
      </c>
      <c r="O898" s="78" t="n">
        <f aca="false">IF(AND(($B898&lt;Input!$C$31),($B898&lt;Input!$G$31)),Expenses!$D898,(-1)*$N898)</f>
        <v>-0</v>
      </c>
      <c r="P898" s="78" t="n">
        <f aca="false">Childcare!$D898</f>
        <v>0</v>
      </c>
      <c r="Q898" s="78" t="n">
        <f aca="false">Loan_01!$E898</f>
        <v>0</v>
      </c>
      <c r="R898" s="78" t="n">
        <f aca="false">Loan_02!$E898</f>
        <v>0</v>
      </c>
      <c r="S898" s="78" t="n">
        <f aca="false">(-1)*SUM(Roth_01!$D898+Roth_02!$D898+IRA_01!$D898+IRA_02!$D898+Invest_01!$D898+Invest_02!$D898)</f>
        <v>-0</v>
      </c>
      <c r="T898" s="78" t="n">
        <f aca="false">(-1)*(IF(($B898&gt;Input!$O$24),0,Input!$O$30)+IF(($B898&gt;Input!$O$31),0,Input!$O$37)+IF(($B898&gt;Input!$O$38),0,Input!$O$44))</f>
        <v>-0</v>
      </c>
      <c r="U898" s="78" t="n">
        <f aca="false">IF(($AB897*(Input!$C$16/100)&gt;0),0,($AB897*(Input!$C$16/100)))</f>
        <v>0</v>
      </c>
      <c r="V898" s="78"/>
      <c r="W898" s="78" t="n">
        <f aca="false">IF(($N898+$O898+$P898+$Q898+$R898+$S898+$T898+$U898)&lt;0,($N898+$O898+$P898+$Q898+$R898+$S898+$T898+$U898),0)</f>
        <v>0</v>
      </c>
      <c r="X898" s="78"/>
      <c r="Y898" s="78" t="n">
        <f aca="false">IF(($N898+$O898+$P898+$Q898+$R898+$S898+$T898+$U898)&gt;=0,($N898+$O898+$P898+$Q898+$R898+$S898+$T898+$U898),0)</f>
        <v>0</v>
      </c>
      <c r="AA898" s="78" t="n">
        <f aca="false">IF(AND((($AB897+$W897-$U897)&lt;0),($Y898&gt;0)),($AA897-$K898)*(1+Input!$C$18/(12*100)),($AA897+$Y898-$K898)*(1+Input!$C$18/(12*100)))</f>
        <v>2.42458589547621E-009</v>
      </c>
      <c r="AB898" s="78" t="n">
        <f aca="false">IF(AND((($AB897+$W897-$U897)&lt;0),($Y898&gt;=0)),($AB897+$W897-$U897+$Y898)*(1+Input!$C$15/(12*100)),0)</f>
        <v>0</v>
      </c>
    </row>
    <row r="899" customFormat="false" ht="12.8" hidden="false" customHeight="false" outlineLevel="0" collapsed="false">
      <c r="A899" s="76" t="n">
        <v>895</v>
      </c>
      <c r="B899" s="77" t="n">
        <f aca="false">EOMONTH(Input!$C$7,A899)</f>
        <v>70159</v>
      </c>
      <c r="D899" s="76" t="n">
        <f aca="false">DATEDIF(Input!$C$23,$B899,"Y")</f>
        <v>114</v>
      </c>
      <c r="E899" s="76" t="n">
        <f aca="false">DATEDIF(Input!$G$23,$B899,"Y")</f>
        <v>114</v>
      </c>
      <c r="G899" s="78" t="n">
        <f aca="false">Salary_01!$L899</f>
        <v>0</v>
      </c>
      <c r="H899" s="78" t="n">
        <f aca="false">Salary_02!$L899</f>
        <v>0</v>
      </c>
      <c r="I899" s="78" t="n">
        <f aca="false">Retirement_Dist_01!$J899</f>
        <v>0</v>
      </c>
      <c r="J899" s="78" t="n">
        <f aca="false">Retirement_Dist_02!$J899</f>
        <v>0</v>
      </c>
      <c r="K899" s="78" t="n">
        <f aca="true">IF(AND(OR($B899&gt;Input!$C$31,$B899&gt;Input!$G$31),OR($B899&lt;Input!$C$25,$B899&lt;Input!$G$25)),(-1)*PMT(Input!$C$18/(100*12),(OFFSET($A$4, MAX( MATCH(Input!$C$25,$B$4:$B$1004,1), MATCH(Input!$G$25,$B$4:$B$1004,1)),0,1,1) - OFFSET($A$4, MIN( MATCH(Input!$C$31,$B$4:$B$1004,1), MATCH(Input!$G$31,$B$4:$B$1004,1)),0,1,1)),$AD$4,0,1),0)</f>
        <v>0</v>
      </c>
      <c r="L899" s="78" t="n">
        <f aca="false">IF(AND(($B899&lt;Input!$C$31),($B899&lt;Input!$G$31)),($G899+$H899+$I899+$J899),($G899+$H899+$I899+$J899+$K899))</f>
        <v>0</v>
      </c>
      <c r="M899" s="78" t="n">
        <f aca="false">Mortgage!$L899</f>
        <v>0</v>
      </c>
      <c r="N899" s="78" t="n">
        <f aca="false">$L899+$M899</f>
        <v>0</v>
      </c>
      <c r="O899" s="78" t="n">
        <f aca="false">IF(AND(($B899&lt;Input!$C$31),($B899&lt;Input!$G$31)),Expenses!$D899,(-1)*$N899)</f>
        <v>-0</v>
      </c>
      <c r="P899" s="78" t="n">
        <f aca="false">Childcare!$D899</f>
        <v>0</v>
      </c>
      <c r="Q899" s="78" t="n">
        <f aca="false">Loan_01!$E899</f>
        <v>0</v>
      </c>
      <c r="R899" s="78" t="n">
        <f aca="false">Loan_02!$E899</f>
        <v>0</v>
      </c>
      <c r="S899" s="78" t="n">
        <f aca="false">(-1)*SUM(Roth_01!$D899+Roth_02!$D899+IRA_01!$D899+IRA_02!$D899+Invest_01!$D899+Invest_02!$D899)</f>
        <v>-0</v>
      </c>
      <c r="T899" s="78" t="n">
        <f aca="false">(-1)*(IF(($B899&gt;Input!$O$24),0,Input!$O$30)+IF(($B899&gt;Input!$O$31),0,Input!$O$37)+IF(($B899&gt;Input!$O$38),0,Input!$O$44))</f>
        <v>-0</v>
      </c>
      <c r="U899" s="78" t="n">
        <f aca="false">IF(($AB898*(Input!$C$16/100)&gt;0),0,($AB898*(Input!$C$16/100)))</f>
        <v>0</v>
      </c>
      <c r="V899" s="78"/>
      <c r="W899" s="78" t="n">
        <f aca="false">IF(($N899+$O899+$P899+$Q899+$R899+$S899+$T899+$U899)&lt;0,($N899+$O899+$P899+$Q899+$R899+$S899+$T899+$U899),0)</f>
        <v>0</v>
      </c>
      <c r="X899" s="78"/>
      <c r="Y899" s="78" t="n">
        <f aca="false">IF(($N899+$O899+$P899+$Q899+$R899+$S899+$T899+$U899)&gt;=0,($N899+$O899+$P899+$Q899+$R899+$S899+$T899+$U899),0)</f>
        <v>0</v>
      </c>
      <c r="AA899" s="78" t="n">
        <f aca="false">IF(AND((($AB898+$W898-$U898)&lt;0),($Y899&gt;0)),($AA898-$K899)*(1+Input!$C$18/(12*100)),($AA898+$Y899-$K899)*(1+Input!$C$18/(12*100)))</f>
        <v>2.42468691988852E-009</v>
      </c>
      <c r="AB899" s="78" t="n">
        <f aca="false">IF(AND((($AB898+$W898-$U898)&lt;0),($Y899&gt;=0)),($AB898+$W898-$U898+$Y899)*(1+Input!$C$15/(12*100)),0)</f>
        <v>0</v>
      </c>
    </row>
    <row r="900" customFormat="false" ht="12.8" hidden="false" customHeight="false" outlineLevel="0" collapsed="false">
      <c r="A900" s="76" t="n">
        <v>896</v>
      </c>
      <c r="B900" s="77" t="n">
        <f aca="false">EOMONTH(Input!$C$7,A900)</f>
        <v>70188</v>
      </c>
      <c r="D900" s="76" t="n">
        <f aca="false">DATEDIF(Input!$C$23,$B900,"Y")</f>
        <v>114</v>
      </c>
      <c r="E900" s="76" t="n">
        <f aca="false">DATEDIF(Input!$G$23,$B900,"Y")</f>
        <v>114</v>
      </c>
      <c r="G900" s="78" t="n">
        <f aca="false">Salary_01!$L900</f>
        <v>0</v>
      </c>
      <c r="H900" s="78" t="n">
        <f aca="false">Salary_02!$L900</f>
        <v>0</v>
      </c>
      <c r="I900" s="78" t="n">
        <f aca="false">Retirement_Dist_01!$J900</f>
        <v>0</v>
      </c>
      <c r="J900" s="78" t="n">
        <f aca="false">Retirement_Dist_02!$J900</f>
        <v>0</v>
      </c>
      <c r="K900" s="78" t="n">
        <f aca="true">IF(AND(OR($B900&gt;Input!$C$31,$B900&gt;Input!$G$31),OR($B900&lt;Input!$C$25,$B900&lt;Input!$G$25)),(-1)*PMT(Input!$C$18/(100*12),(OFFSET($A$4, MAX( MATCH(Input!$C$25,$B$4:$B$1004,1), MATCH(Input!$G$25,$B$4:$B$1004,1)),0,1,1) - OFFSET($A$4, MIN( MATCH(Input!$C$31,$B$4:$B$1004,1), MATCH(Input!$G$31,$B$4:$B$1004,1)),0,1,1)),$AD$4,0,1),0)</f>
        <v>0</v>
      </c>
      <c r="L900" s="78" t="n">
        <f aca="false">IF(AND(($B900&lt;Input!$C$31),($B900&lt;Input!$G$31)),($G900+$H900+$I900+$J900),($G900+$H900+$I900+$J900+$K900))</f>
        <v>0</v>
      </c>
      <c r="M900" s="78" t="n">
        <f aca="false">Mortgage!$L900</f>
        <v>0</v>
      </c>
      <c r="N900" s="78" t="n">
        <f aca="false">$L900+$M900</f>
        <v>0</v>
      </c>
      <c r="O900" s="78" t="n">
        <f aca="false">IF(AND(($B900&lt;Input!$C$31),($B900&lt;Input!$G$31)),Expenses!$D900,(-1)*$N900)</f>
        <v>-0</v>
      </c>
      <c r="P900" s="78" t="n">
        <f aca="false">Childcare!$D900</f>
        <v>0</v>
      </c>
      <c r="Q900" s="78" t="n">
        <f aca="false">Loan_01!$E900</f>
        <v>0</v>
      </c>
      <c r="R900" s="78" t="n">
        <f aca="false">Loan_02!$E900</f>
        <v>0</v>
      </c>
      <c r="S900" s="78" t="n">
        <f aca="false">(-1)*SUM(Roth_01!$D900+Roth_02!$D900+IRA_01!$D900+IRA_02!$D900+Invest_01!$D900+Invest_02!$D900)</f>
        <v>-0</v>
      </c>
      <c r="T900" s="78" t="n">
        <f aca="false">(-1)*(IF(($B900&gt;Input!$O$24),0,Input!$O$30)+IF(($B900&gt;Input!$O$31),0,Input!$O$37)+IF(($B900&gt;Input!$O$38),0,Input!$O$44))</f>
        <v>-0</v>
      </c>
      <c r="U900" s="78" t="n">
        <f aca="false">IF(($AB899*(Input!$C$16/100)&gt;0),0,($AB899*(Input!$C$16/100)))</f>
        <v>0</v>
      </c>
      <c r="V900" s="78"/>
      <c r="W900" s="78" t="n">
        <f aca="false">IF(($N900+$O900+$P900+$Q900+$R900+$S900+$T900+$U900)&lt;0,($N900+$O900+$P900+$Q900+$R900+$S900+$T900+$U900),0)</f>
        <v>0</v>
      </c>
      <c r="X900" s="78"/>
      <c r="Y900" s="78" t="n">
        <f aca="false">IF(($N900+$O900+$P900+$Q900+$R900+$S900+$T900+$U900)&gt;=0,($N900+$O900+$P900+$Q900+$R900+$S900+$T900+$U900),0)</f>
        <v>0</v>
      </c>
      <c r="AA900" s="78" t="n">
        <f aca="false">IF(AND((($AB899+$W899-$U899)&lt;0),($Y900&gt;0)),($AA899-$K900)*(1+Input!$C$18/(12*100)),($AA899+$Y900-$K900)*(1+Input!$C$18/(12*100)))</f>
        <v>2.42478794851018E-009</v>
      </c>
      <c r="AB900" s="78" t="n">
        <f aca="false">IF(AND((($AB899+$W899-$U899)&lt;0),($Y900&gt;=0)),($AB899+$W899-$U899+$Y900)*(1+Input!$C$15/(12*100)),0)</f>
        <v>0</v>
      </c>
    </row>
    <row r="901" customFormat="false" ht="12.8" hidden="false" customHeight="false" outlineLevel="0" collapsed="false">
      <c r="A901" s="76" t="n">
        <v>897</v>
      </c>
      <c r="B901" s="77" t="n">
        <f aca="false">EOMONTH(Input!$C$7,A901)</f>
        <v>70219</v>
      </c>
      <c r="D901" s="76" t="n">
        <f aca="false">DATEDIF(Input!$C$23,$B901,"Y")</f>
        <v>114</v>
      </c>
      <c r="E901" s="76" t="n">
        <f aca="false">DATEDIF(Input!$G$23,$B901,"Y")</f>
        <v>114</v>
      </c>
      <c r="G901" s="78" t="n">
        <f aca="false">Salary_01!$L901</f>
        <v>0</v>
      </c>
      <c r="H901" s="78" t="n">
        <f aca="false">Salary_02!$L901</f>
        <v>0</v>
      </c>
      <c r="I901" s="78" t="n">
        <f aca="false">Retirement_Dist_01!$J901</f>
        <v>0</v>
      </c>
      <c r="J901" s="78" t="n">
        <f aca="false">Retirement_Dist_02!$J901</f>
        <v>0</v>
      </c>
      <c r="K901" s="78" t="n">
        <f aca="true">IF(AND(OR($B901&gt;Input!$C$31,$B901&gt;Input!$G$31),OR($B901&lt;Input!$C$25,$B901&lt;Input!$G$25)),(-1)*PMT(Input!$C$18/(100*12),(OFFSET($A$4, MAX( MATCH(Input!$C$25,$B$4:$B$1004,1), MATCH(Input!$G$25,$B$4:$B$1004,1)),0,1,1) - OFFSET($A$4, MIN( MATCH(Input!$C$31,$B$4:$B$1004,1), MATCH(Input!$G$31,$B$4:$B$1004,1)),0,1,1)),$AD$4,0,1),0)</f>
        <v>0</v>
      </c>
      <c r="L901" s="78" t="n">
        <f aca="false">IF(AND(($B901&lt;Input!$C$31),($B901&lt;Input!$G$31)),($G901+$H901+$I901+$J901),($G901+$H901+$I901+$J901+$K901))</f>
        <v>0</v>
      </c>
      <c r="M901" s="78" t="n">
        <f aca="false">Mortgage!$L901</f>
        <v>0</v>
      </c>
      <c r="N901" s="78" t="n">
        <f aca="false">$L901+$M901</f>
        <v>0</v>
      </c>
      <c r="O901" s="78" t="n">
        <f aca="false">IF(AND(($B901&lt;Input!$C$31),($B901&lt;Input!$G$31)),Expenses!$D901,(-1)*$N901)</f>
        <v>-0</v>
      </c>
      <c r="P901" s="78" t="n">
        <f aca="false">Childcare!$D901</f>
        <v>0</v>
      </c>
      <c r="Q901" s="78" t="n">
        <f aca="false">Loan_01!$E901</f>
        <v>0</v>
      </c>
      <c r="R901" s="78" t="n">
        <f aca="false">Loan_02!$E901</f>
        <v>0</v>
      </c>
      <c r="S901" s="78" t="n">
        <f aca="false">(-1)*SUM(Roth_01!$D901+Roth_02!$D901+IRA_01!$D901+IRA_02!$D901+Invest_01!$D901+Invest_02!$D901)</f>
        <v>-0</v>
      </c>
      <c r="T901" s="78" t="n">
        <f aca="false">(-1)*(IF(($B901&gt;Input!$O$24),0,Input!$O$30)+IF(($B901&gt;Input!$O$31),0,Input!$O$37)+IF(($B901&gt;Input!$O$38),0,Input!$O$44))</f>
        <v>-0</v>
      </c>
      <c r="U901" s="78" t="n">
        <f aca="false">IF(($AB900*(Input!$C$16/100)&gt;0),0,($AB900*(Input!$C$16/100)))</f>
        <v>0</v>
      </c>
      <c r="V901" s="78"/>
      <c r="W901" s="78" t="n">
        <f aca="false">IF(($N901+$O901+$P901+$Q901+$R901+$S901+$T901+$U901)&lt;0,($N901+$O901+$P901+$Q901+$R901+$S901+$T901+$U901),0)</f>
        <v>0</v>
      </c>
      <c r="X901" s="78"/>
      <c r="Y901" s="78" t="n">
        <f aca="false">IF(($N901+$O901+$P901+$Q901+$R901+$S901+$T901+$U901)&gt;=0,($N901+$O901+$P901+$Q901+$R901+$S901+$T901+$U901),0)</f>
        <v>0</v>
      </c>
      <c r="AA901" s="78" t="n">
        <f aca="false">IF(AND((($AB900+$W900-$U900)&lt;0),($Y901&gt;0)),($AA900-$K901)*(1+Input!$C$18/(12*100)),($AA900+$Y901-$K901)*(1+Input!$C$18/(12*100)))</f>
        <v>2.42488898134137E-009</v>
      </c>
      <c r="AB901" s="78" t="n">
        <f aca="false">IF(AND((($AB900+$W900-$U900)&lt;0),($Y901&gt;=0)),($AB900+$W900-$U900+$Y901)*(1+Input!$C$15/(12*100)),0)</f>
        <v>0</v>
      </c>
    </row>
    <row r="902" customFormat="false" ht="12.8" hidden="false" customHeight="false" outlineLevel="0" collapsed="false">
      <c r="A902" s="76" t="n">
        <v>898</v>
      </c>
      <c r="B902" s="77" t="n">
        <f aca="false">EOMONTH(Input!$C$7,A902)</f>
        <v>70249</v>
      </c>
      <c r="D902" s="76" t="n">
        <f aca="false">DATEDIF(Input!$C$23,$B902,"Y")</f>
        <v>114</v>
      </c>
      <c r="E902" s="76" t="n">
        <f aca="false">DATEDIF(Input!$G$23,$B902,"Y")</f>
        <v>114</v>
      </c>
      <c r="G902" s="78" t="n">
        <f aca="false">Salary_01!$L902</f>
        <v>0</v>
      </c>
      <c r="H902" s="78" t="n">
        <f aca="false">Salary_02!$L902</f>
        <v>0</v>
      </c>
      <c r="I902" s="78" t="n">
        <f aca="false">Retirement_Dist_01!$J902</f>
        <v>0</v>
      </c>
      <c r="J902" s="78" t="n">
        <f aca="false">Retirement_Dist_02!$J902</f>
        <v>0</v>
      </c>
      <c r="K902" s="78" t="n">
        <f aca="true">IF(AND(OR($B902&gt;Input!$C$31,$B902&gt;Input!$G$31),OR($B902&lt;Input!$C$25,$B902&lt;Input!$G$25)),(-1)*PMT(Input!$C$18/(100*12),(OFFSET($A$4, MAX( MATCH(Input!$C$25,$B$4:$B$1004,1), MATCH(Input!$G$25,$B$4:$B$1004,1)),0,1,1) - OFFSET($A$4, MIN( MATCH(Input!$C$31,$B$4:$B$1004,1), MATCH(Input!$G$31,$B$4:$B$1004,1)),0,1,1)),$AD$4,0,1),0)</f>
        <v>0</v>
      </c>
      <c r="L902" s="78" t="n">
        <f aca="false">IF(AND(($B902&lt;Input!$C$31),($B902&lt;Input!$G$31)),($G902+$H902+$I902+$J902),($G902+$H902+$I902+$J902+$K902))</f>
        <v>0</v>
      </c>
      <c r="M902" s="78" t="n">
        <f aca="false">Mortgage!$L902</f>
        <v>0</v>
      </c>
      <c r="N902" s="78" t="n">
        <f aca="false">$L902+$M902</f>
        <v>0</v>
      </c>
      <c r="O902" s="78" t="n">
        <f aca="false">IF(AND(($B902&lt;Input!$C$31),($B902&lt;Input!$G$31)),Expenses!$D902,(-1)*$N902)</f>
        <v>-0</v>
      </c>
      <c r="P902" s="78" t="n">
        <f aca="false">Childcare!$D902</f>
        <v>0</v>
      </c>
      <c r="Q902" s="78" t="n">
        <f aca="false">Loan_01!$E902</f>
        <v>0</v>
      </c>
      <c r="R902" s="78" t="n">
        <f aca="false">Loan_02!$E902</f>
        <v>0</v>
      </c>
      <c r="S902" s="78" t="n">
        <f aca="false">(-1)*SUM(Roth_01!$D902+Roth_02!$D902+IRA_01!$D902+IRA_02!$D902+Invest_01!$D902+Invest_02!$D902)</f>
        <v>-0</v>
      </c>
      <c r="T902" s="78" t="n">
        <f aca="false">(-1)*(IF(($B902&gt;Input!$O$24),0,Input!$O$30)+IF(($B902&gt;Input!$O$31),0,Input!$O$37)+IF(($B902&gt;Input!$O$38),0,Input!$O$44))</f>
        <v>-0</v>
      </c>
      <c r="U902" s="78" t="n">
        <f aca="false">IF(($AB901*(Input!$C$16/100)&gt;0),0,($AB901*(Input!$C$16/100)))</f>
        <v>0</v>
      </c>
      <c r="V902" s="78"/>
      <c r="W902" s="78" t="n">
        <f aca="false">IF(($N902+$O902+$P902+$Q902+$R902+$S902+$T902+$U902)&lt;0,($N902+$O902+$P902+$Q902+$R902+$S902+$T902+$U902),0)</f>
        <v>0</v>
      </c>
      <c r="X902" s="78"/>
      <c r="Y902" s="78" t="n">
        <f aca="false">IF(($N902+$O902+$P902+$Q902+$R902+$S902+$T902+$U902)&gt;=0,($N902+$O902+$P902+$Q902+$R902+$S902+$T902+$U902),0)</f>
        <v>0</v>
      </c>
      <c r="AA902" s="78" t="n">
        <f aca="false">IF(AND((($AB901+$W901-$U901)&lt;0),($Y902&gt;0)),($AA901-$K902)*(1+Input!$C$18/(12*100)),($AA901+$Y902-$K902)*(1+Input!$C$18/(12*100)))</f>
        <v>2.42499001838226E-009</v>
      </c>
      <c r="AB902" s="78" t="n">
        <f aca="false">IF(AND((($AB901+$W901-$U901)&lt;0),($Y902&gt;=0)),($AB901+$W901-$U901+$Y902)*(1+Input!$C$15/(12*100)),0)</f>
        <v>0</v>
      </c>
    </row>
    <row r="903" customFormat="false" ht="12.8" hidden="false" customHeight="false" outlineLevel="0" collapsed="false">
      <c r="A903" s="76" t="n">
        <v>899</v>
      </c>
      <c r="B903" s="77" t="n">
        <f aca="false">EOMONTH(Input!$C$7,A903)</f>
        <v>70280</v>
      </c>
      <c r="D903" s="76" t="n">
        <f aca="false">DATEDIF(Input!$C$23,$B903,"Y")</f>
        <v>115</v>
      </c>
      <c r="E903" s="76" t="n">
        <f aca="false">DATEDIF(Input!$G$23,$B903,"Y")</f>
        <v>115</v>
      </c>
      <c r="G903" s="78" t="n">
        <f aca="false">Salary_01!$L903</f>
        <v>0</v>
      </c>
      <c r="H903" s="78" t="n">
        <f aca="false">Salary_02!$L903</f>
        <v>0</v>
      </c>
      <c r="I903" s="78" t="n">
        <f aca="false">Retirement_Dist_01!$J903</f>
        <v>0</v>
      </c>
      <c r="J903" s="78" t="n">
        <f aca="false">Retirement_Dist_02!$J903</f>
        <v>0</v>
      </c>
      <c r="K903" s="78" t="n">
        <f aca="true">IF(AND(OR($B903&gt;Input!$C$31,$B903&gt;Input!$G$31),OR($B903&lt;Input!$C$25,$B903&lt;Input!$G$25)),(-1)*PMT(Input!$C$18/(100*12),(OFFSET($A$4, MAX( MATCH(Input!$C$25,$B$4:$B$1004,1), MATCH(Input!$G$25,$B$4:$B$1004,1)),0,1,1) - OFFSET($A$4, MIN( MATCH(Input!$C$31,$B$4:$B$1004,1), MATCH(Input!$G$31,$B$4:$B$1004,1)),0,1,1)),$AD$4,0,1),0)</f>
        <v>0</v>
      </c>
      <c r="L903" s="78" t="n">
        <f aca="false">IF(AND(($B903&lt;Input!$C$31),($B903&lt;Input!$G$31)),($G903+$H903+$I903+$J903),($G903+$H903+$I903+$J903+$K903))</f>
        <v>0</v>
      </c>
      <c r="M903" s="78" t="n">
        <f aca="false">Mortgage!$L903</f>
        <v>0</v>
      </c>
      <c r="N903" s="78" t="n">
        <f aca="false">$L903+$M903</f>
        <v>0</v>
      </c>
      <c r="O903" s="78" t="n">
        <f aca="false">IF(AND(($B903&lt;Input!$C$31),($B903&lt;Input!$G$31)),Expenses!$D903,(-1)*$N903)</f>
        <v>-0</v>
      </c>
      <c r="P903" s="78" t="n">
        <f aca="false">Childcare!$D903</f>
        <v>0</v>
      </c>
      <c r="Q903" s="78" t="n">
        <f aca="false">Loan_01!$E903</f>
        <v>0</v>
      </c>
      <c r="R903" s="78" t="n">
        <f aca="false">Loan_02!$E903</f>
        <v>0</v>
      </c>
      <c r="S903" s="78" t="n">
        <f aca="false">(-1)*SUM(Roth_01!$D903+Roth_02!$D903+IRA_01!$D903+IRA_02!$D903+Invest_01!$D903+Invest_02!$D903)</f>
        <v>-0</v>
      </c>
      <c r="T903" s="78" t="n">
        <f aca="false">(-1)*(IF(($B903&gt;Input!$O$24),0,Input!$O$30)+IF(($B903&gt;Input!$O$31),0,Input!$O$37)+IF(($B903&gt;Input!$O$38),0,Input!$O$44))</f>
        <v>-0</v>
      </c>
      <c r="U903" s="78" t="n">
        <f aca="false">IF(($AB902*(Input!$C$16/100)&gt;0),0,($AB902*(Input!$C$16/100)))</f>
        <v>0</v>
      </c>
      <c r="V903" s="78"/>
      <c r="W903" s="78" t="n">
        <f aca="false">IF(($N903+$O903+$P903+$Q903+$R903+$S903+$T903+$U903)&lt;0,($N903+$O903+$P903+$Q903+$R903+$S903+$T903+$U903),0)</f>
        <v>0</v>
      </c>
      <c r="X903" s="78"/>
      <c r="Y903" s="78" t="n">
        <f aca="false">IF(($N903+$O903+$P903+$Q903+$R903+$S903+$T903+$U903)&gt;=0,($N903+$O903+$P903+$Q903+$R903+$S903+$T903+$U903),0)</f>
        <v>0</v>
      </c>
      <c r="AA903" s="78" t="n">
        <f aca="false">IF(AND((($AB902+$W902-$U902)&lt;0),($Y903&gt;0)),($AA902-$K903)*(1+Input!$C$18/(12*100)),($AA902+$Y903-$K903)*(1+Input!$C$18/(12*100)))</f>
        <v>2.42509105963303E-009</v>
      </c>
      <c r="AB903" s="78" t="n">
        <f aca="false">IF(AND((($AB902+$W902-$U902)&lt;0),($Y903&gt;=0)),($AB902+$W902-$U902+$Y903)*(1+Input!$C$15/(12*100)),0)</f>
        <v>0</v>
      </c>
    </row>
    <row r="904" customFormat="false" ht="12.8" hidden="false" customHeight="false" outlineLevel="0" collapsed="false">
      <c r="A904" s="76" t="n">
        <v>900</v>
      </c>
      <c r="B904" s="77" t="n">
        <f aca="false">EOMONTH(Input!$C$7,A904)</f>
        <v>70310</v>
      </c>
      <c r="D904" s="76" t="n">
        <f aca="false">DATEDIF(Input!$C$23,$B904,"Y")</f>
        <v>115</v>
      </c>
      <c r="E904" s="76" t="n">
        <f aca="false">DATEDIF(Input!$G$23,$B904,"Y")</f>
        <v>115</v>
      </c>
      <c r="G904" s="78" t="n">
        <f aca="false">Salary_01!$L904</f>
        <v>0</v>
      </c>
      <c r="H904" s="78" t="n">
        <f aca="false">Salary_02!$L904</f>
        <v>0</v>
      </c>
      <c r="I904" s="78" t="n">
        <f aca="false">Retirement_Dist_01!$J904</f>
        <v>0</v>
      </c>
      <c r="J904" s="78" t="n">
        <f aca="false">Retirement_Dist_02!$J904</f>
        <v>0</v>
      </c>
      <c r="K904" s="78" t="n">
        <f aca="true">IF(AND(OR($B904&gt;Input!$C$31,$B904&gt;Input!$G$31),OR($B904&lt;Input!$C$25,$B904&lt;Input!$G$25)),(-1)*PMT(Input!$C$18/(100*12),(OFFSET($A$4, MAX( MATCH(Input!$C$25,$B$4:$B$1004,1), MATCH(Input!$G$25,$B$4:$B$1004,1)),0,1,1) - OFFSET($A$4, MIN( MATCH(Input!$C$31,$B$4:$B$1004,1), MATCH(Input!$G$31,$B$4:$B$1004,1)),0,1,1)),$AD$4,0,1),0)</f>
        <v>0</v>
      </c>
      <c r="L904" s="78" t="n">
        <f aca="false">IF(AND(($B904&lt;Input!$C$31),($B904&lt;Input!$G$31)),($G904+$H904+$I904+$J904),($G904+$H904+$I904+$J904+$K904))</f>
        <v>0</v>
      </c>
      <c r="M904" s="78" t="n">
        <f aca="false">Mortgage!$L904</f>
        <v>0</v>
      </c>
      <c r="N904" s="78" t="n">
        <f aca="false">$L904+$M904</f>
        <v>0</v>
      </c>
      <c r="O904" s="78" t="n">
        <f aca="false">IF(AND(($B904&lt;Input!$C$31),($B904&lt;Input!$G$31)),Expenses!$D904,(-1)*$N904)</f>
        <v>-0</v>
      </c>
      <c r="P904" s="78" t="n">
        <f aca="false">Childcare!$D904</f>
        <v>0</v>
      </c>
      <c r="Q904" s="78" t="n">
        <f aca="false">Loan_01!$E904</f>
        <v>0</v>
      </c>
      <c r="R904" s="78" t="n">
        <f aca="false">Loan_02!$E904</f>
        <v>0</v>
      </c>
      <c r="S904" s="78" t="n">
        <f aca="false">(-1)*SUM(Roth_01!$D904+Roth_02!$D904+IRA_01!$D904+IRA_02!$D904+Invest_01!$D904+Invest_02!$D904)</f>
        <v>-0</v>
      </c>
      <c r="T904" s="78" t="n">
        <f aca="false">(-1)*(IF(($B904&gt;Input!$O$24),0,Input!$O$30)+IF(($B904&gt;Input!$O$31),0,Input!$O$37)+IF(($B904&gt;Input!$O$38),0,Input!$O$44))</f>
        <v>-0</v>
      </c>
      <c r="U904" s="78" t="n">
        <f aca="false">IF(($AB903*(Input!$C$16/100)&gt;0),0,($AB903*(Input!$C$16/100)))</f>
        <v>0</v>
      </c>
      <c r="V904" s="78"/>
      <c r="W904" s="78" t="n">
        <f aca="false">IF(($N904+$O904+$P904+$Q904+$R904+$S904+$T904+$U904)&lt;0,($N904+$O904+$P904+$Q904+$R904+$S904+$T904+$U904),0)</f>
        <v>0</v>
      </c>
      <c r="X904" s="78"/>
      <c r="Y904" s="78" t="n">
        <f aca="false">IF(($N904+$O904+$P904+$Q904+$R904+$S904+$T904+$U904)&gt;=0,($N904+$O904+$P904+$Q904+$R904+$S904+$T904+$U904),0)</f>
        <v>0</v>
      </c>
      <c r="AA904" s="78" t="n">
        <f aca="false">IF(AND((($AB903+$W903-$U903)&lt;0),($Y904&gt;0)),($AA903-$K904)*(1+Input!$C$18/(12*100)),($AA903+$Y904-$K904)*(1+Input!$C$18/(12*100)))</f>
        <v>2.42519210509385E-009</v>
      </c>
      <c r="AB904" s="78" t="n">
        <f aca="false">IF(AND((($AB903+$W903-$U903)&lt;0),($Y904&gt;=0)),($AB903+$W903-$U903+$Y904)*(1+Input!$C$15/(12*100)),0)</f>
        <v>0</v>
      </c>
    </row>
    <row r="905" customFormat="false" ht="12.8" hidden="false" customHeight="false" outlineLevel="0" collapsed="false">
      <c r="A905" s="76" t="n">
        <v>901</v>
      </c>
      <c r="B905" s="77" t="n">
        <f aca="false">EOMONTH(Input!$C$7,A905)</f>
        <v>70341</v>
      </c>
      <c r="D905" s="76" t="n">
        <f aca="false">DATEDIF(Input!$C$23,$B905,"Y")</f>
        <v>115</v>
      </c>
      <c r="E905" s="76" t="n">
        <f aca="false">DATEDIF(Input!$G$23,$B905,"Y")</f>
        <v>115</v>
      </c>
      <c r="G905" s="78" t="n">
        <f aca="false">Salary_01!$L905</f>
        <v>0</v>
      </c>
      <c r="H905" s="78" t="n">
        <f aca="false">Salary_02!$L905</f>
        <v>0</v>
      </c>
      <c r="I905" s="78" t="n">
        <f aca="false">Retirement_Dist_01!$J905</f>
        <v>0</v>
      </c>
      <c r="J905" s="78" t="n">
        <f aca="false">Retirement_Dist_02!$J905</f>
        <v>0</v>
      </c>
      <c r="K905" s="78" t="n">
        <f aca="true">IF(AND(OR($B905&gt;Input!$C$31,$B905&gt;Input!$G$31),OR($B905&lt;Input!$C$25,$B905&lt;Input!$G$25)),(-1)*PMT(Input!$C$18/(100*12),(OFFSET($A$4, MAX( MATCH(Input!$C$25,$B$4:$B$1004,1), MATCH(Input!$G$25,$B$4:$B$1004,1)),0,1,1) - OFFSET($A$4, MIN( MATCH(Input!$C$31,$B$4:$B$1004,1), MATCH(Input!$G$31,$B$4:$B$1004,1)),0,1,1)),$AD$4,0,1),0)</f>
        <v>0</v>
      </c>
      <c r="L905" s="78" t="n">
        <f aca="false">IF(AND(($B905&lt;Input!$C$31),($B905&lt;Input!$G$31)),($G905+$H905+$I905+$J905),($G905+$H905+$I905+$J905+$K905))</f>
        <v>0</v>
      </c>
      <c r="M905" s="78" t="n">
        <f aca="false">Mortgage!$L905</f>
        <v>0</v>
      </c>
      <c r="N905" s="78" t="n">
        <f aca="false">$L905+$M905</f>
        <v>0</v>
      </c>
      <c r="O905" s="78" t="n">
        <f aca="false">IF(AND(($B905&lt;Input!$C$31),($B905&lt;Input!$G$31)),Expenses!$D905,(-1)*$N905)</f>
        <v>-0</v>
      </c>
      <c r="P905" s="78" t="n">
        <f aca="false">Childcare!$D905</f>
        <v>0</v>
      </c>
      <c r="Q905" s="78" t="n">
        <f aca="false">Loan_01!$E905</f>
        <v>0</v>
      </c>
      <c r="R905" s="78" t="n">
        <f aca="false">Loan_02!$E905</f>
        <v>0</v>
      </c>
      <c r="S905" s="78" t="n">
        <f aca="false">(-1)*SUM(Roth_01!$D905+Roth_02!$D905+IRA_01!$D905+IRA_02!$D905+Invest_01!$D905+Invest_02!$D905)</f>
        <v>-0</v>
      </c>
      <c r="T905" s="78" t="n">
        <f aca="false">(-1)*(IF(($B905&gt;Input!$O$24),0,Input!$O$30)+IF(($B905&gt;Input!$O$31),0,Input!$O$37)+IF(($B905&gt;Input!$O$38),0,Input!$O$44))</f>
        <v>-0</v>
      </c>
      <c r="U905" s="78" t="n">
        <f aca="false">IF(($AB904*(Input!$C$16/100)&gt;0),0,($AB904*(Input!$C$16/100)))</f>
        <v>0</v>
      </c>
      <c r="V905" s="78"/>
      <c r="W905" s="78" t="n">
        <f aca="false">IF(($N905+$O905+$P905+$Q905+$R905+$S905+$T905+$U905)&lt;0,($N905+$O905+$P905+$Q905+$R905+$S905+$T905+$U905),0)</f>
        <v>0</v>
      </c>
      <c r="X905" s="78"/>
      <c r="Y905" s="78" t="n">
        <f aca="false">IF(($N905+$O905+$P905+$Q905+$R905+$S905+$T905+$U905)&gt;=0,($N905+$O905+$P905+$Q905+$R905+$S905+$T905+$U905),0)</f>
        <v>0</v>
      </c>
      <c r="AA905" s="78" t="n">
        <f aca="false">IF(AND((($AB904+$W904-$U904)&lt;0),($Y905&gt;0)),($AA904-$K905)*(1+Input!$C$18/(12*100)),($AA904+$Y905-$K905)*(1+Input!$C$18/(12*100)))</f>
        <v>2.42529315476489E-009</v>
      </c>
      <c r="AB905" s="78" t="n">
        <f aca="false">IF(AND((($AB904+$W904-$U904)&lt;0),($Y905&gt;=0)),($AB904+$W904-$U904+$Y905)*(1+Input!$C$15/(12*100)),0)</f>
        <v>0</v>
      </c>
    </row>
    <row r="906" customFormat="false" ht="12.8" hidden="false" customHeight="false" outlineLevel="0" collapsed="false">
      <c r="A906" s="76" t="n">
        <v>902</v>
      </c>
      <c r="B906" s="77" t="n">
        <f aca="false">EOMONTH(Input!$C$7,A906)</f>
        <v>70372</v>
      </c>
      <c r="D906" s="76" t="n">
        <f aca="false">DATEDIF(Input!$C$23,$B906,"Y")</f>
        <v>115</v>
      </c>
      <c r="E906" s="76" t="n">
        <f aca="false">DATEDIF(Input!$G$23,$B906,"Y")</f>
        <v>115</v>
      </c>
      <c r="G906" s="78" t="n">
        <f aca="false">Salary_01!$L906</f>
        <v>0</v>
      </c>
      <c r="H906" s="78" t="n">
        <f aca="false">Salary_02!$L906</f>
        <v>0</v>
      </c>
      <c r="I906" s="78" t="n">
        <f aca="false">Retirement_Dist_01!$J906</f>
        <v>0</v>
      </c>
      <c r="J906" s="78" t="n">
        <f aca="false">Retirement_Dist_02!$J906</f>
        <v>0</v>
      </c>
      <c r="K906" s="78" t="n">
        <f aca="true">IF(AND(OR($B906&gt;Input!$C$31,$B906&gt;Input!$G$31),OR($B906&lt;Input!$C$25,$B906&lt;Input!$G$25)),(-1)*PMT(Input!$C$18/(100*12),(OFFSET($A$4, MAX( MATCH(Input!$C$25,$B$4:$B$1004,1), MATCH(Input!$G$25,$B$4:$B$1004,1)),0,1,1) - OFFSET($A$4, MIN( MATCH(Input!$C$31,$B$4:$B$1004,1), MATCH(Input!$G$31,$B$4:$B$1004,1)),0,1,1)),$AD$4,0,1),0)</f>
        <v>0</v>
      </c>
      <c r="L906" s="78" t="n">
        <f aca="false">IF(AND(($B906&lt;Input!$C$31),($B906&lt;Input!$G$31)),($G906+$H906+$I906+$J906),($G906+$H906+$I906+$J906+$K906))</f>
        <v>0</v>
      </c>
      <c r="M906" s="78" t="n">
        <f aca="false">Mortgage!$L906</f>
        <v>0</v>
      </c>
      <c r="N906" s="78" t="n">
        <f aca="false">$L906+$M906</f>
        <v>0</v>
      </c>
      <c r="O906" s="78" t="n">
        <f aca="false">IF(AND(($B906&lt;Input!$C$31),($B906&lt;Input!$G$31)),Expenses!$D906,(-1)*$N906)</f>
        <v>-0</v>
      </c>
      <c r="P906" s="78" t="n">
        <f aca="false">Childcare!$D906</f>
        <v>0</v>
      </c>
      <c r="Q906" s="78" t="n">
        <f aca="false">Loan_01!$E906</f>
        <v>0</v>
      </c>
      <c r="R906" s="78" t="n">
        <f aca="false">Loan_02!$E906</f>
        <v>0</v>
      </c>
      <c r="S906" s="78" t="n">
        <f aca="false">(-1)*SUM(Roth_01!$D906+Roth_02!$D906+IRA_01!$D906+IRA_02!$D906+Invest_01!$D906+Invest_02!$D906)</f>
        <v>-0</v>
      </c>
      <c r="T906" s="78" t="n">
        <f aca="false">(-1)*(IF(($B906&gt;Input!$O$24),0,Input!$O$30)+IF(($B906&gt;Input!$O$31),0,Input!$O$37)+IF(($B906&gt;Input!$O$38),0,Input!$O$44))</f>
        <v>-0</v>
      </c>
      <c r="U906" s="78" t="n">
        <f aca="false">IF(($AB905*(Input!$C$16/100)&gt;0),0,($AB905*(Input!$C$16/100)))</f>
        <v>0</v>
      </c>
      <c r="V906" s="78"/>
      <c r="W906" s="78" t="n">
        <f aca="false">IF(($N906+$O906+$P906+$Q906+$R906+$S906+$T906+$U906)&lt;0,($N906+$O906+$P906+$Q906+$R906+$S906+$T906+$U906),0)</f>
        <v>0</v>
      </c>
      <c r="X906" s="78"/>
      <c r="Y906" s="78" t="n">
        <f aca="false">IF(($N906+$O906+$P906+$Q906+$R906+$S906+$T906+$U906)&gt;=0,($N906+$O906+$P906+$Q906+$R906+$S906+$T906+$U906),0)</f>
        <v>0</v>
      </c>
      <c r="AA906" s="78" t="n">
        <f aca="false">IF(AND((($AB905+$W905-$U905)&lt;0),($Y906&gt;0)),($AA905-$K906)*(1+Input!$C$18/(12*100)),($AA905+$Y906-$K906)*(1+Input!$C$18/(12*100)))</f>
        <v>2.42539420864634E-009</v>
      </c>
      <c r="AB906" s="78" t="n">
        <f aca="false">IF(AND((($AB905+$W905-$U905)&lt;0),($Y906&gt;=0)),($AB905+$W905-$U905+$Y906)*(1+Input!$C$15/(12*100)),0)</f>
        <v>0</v>
      </c>
    </row>
    <row r="907" customFormat="false" ht="12.8" hidden="false" customHeight="false" outlineLevel="0" collapsed="false">
      <c r="A907" s="76" t="n">
        <v>903</v>
      </c>
      <c r="B907" s="77" t="n">
        <f aca="false">EOMONTH(Input!$C$7,A907)</f>
        <v>70402</v>
      </c>
      <c r="D907" s="76" t="n">
        <f aca="false">DATEDIF(Input!$C$23,$B907,"Y")</f>
        <v>115</v>
      </c>
      <c r="E907" s="76" t="n">
        <f aca="false">DATEDIF(Input!$G$23,$B907,"Y")</f>
        <v>115</v>
      </c>
      <c r="G907" s="78" t="n">
        <f aca="false">Salary_01!$L907</f>
        <v>0</v>
      </c>
      <c r="H907" s="78" t="n">
        <f aca="false">Salary_02!$L907</f>
        <v>0</v>
      </c>
      <c r="I907" s="78" t="n">
        <f aca="false">Retirement_Dist_01!$J907</f>
        <v>0</v>
      </c>
      <c r="J907" s="78" t="n">
        <f aca="false">Retirement_Dist_02!$J907</f>
        <v>0</v>
      </c>
      <c r="K907" s="78" t="n">
        <f aca="true">IF(AND(OR($B907&gt;Input!$C$31,$B907&gt;Input!$G$31),OR($B907&lt;Input!$C$25,$B907&lt;Input!$G$25)),(-1)*PMT(Input!$C$18/(100*12),(OFFSET($A$4, MAX( MATCH(Input!$C$25,$B$4:$B$1004,1), MATCH(Input!$G$25,$B$4:$B$1004,1)),0,1,1) - OFFSET($A$4, MIN( MATCH(Input!$C$31,$B$4:$B$1004,1), MATCH(Input!$G$31,$B$4:$B$1004,1)),0,1,1)),$AD$4,0,1),0)</f>
        <v>0</v>
      </c>
      <c r="L907" s="78" t="n">
        <f aca="false">IF(AND(($B907&lt;Input!$C$31),($B907&lt;Input!$G$31)),($G907+$H907+$I907+$J907),($G907+$H907+$I907+$J907+$K907))</f>
        <v>0</v>
      </c>
      <c r="M907" s="78" t="n">
        <f aca="false">Mortgage!$L907</f>
        <v>0</v>
      </c>
      <c r="N907" s="78" t="n">
        <f aca="false">$L907+$M907</f>
        <v>0</v>
      </c>
      <c r="O907" s="78" t="n">
        <f aca="false">IF(AND(($B907&lt;Input!$C$31),($B907&lt;Input!$G$31)),Expenses!$D907,(-1)*$N907)</f>
        <v>-0</v>
      </c>
      <c r="P907" s="78" t="n">
        <f aca="false">Childcare!$D907</f>
        <v>0</v>
      </c>
      <c r="Q907" s="78" t="n">
        <f aca="false">Loan_01!$E907</f>
        <v>0</v>
      </c>
      <c r="R907" s="78" t="n">
        <f aca="false">Loan_02!$E907</f>
        <v>0</v>
      </c>
      <c r="S907" s="78" t="n">
        <f aca="false">(-1)*SUM(Roth_01!$D907+Roth_02!$D907+IRA_01!$D907+IRA_02!$D907+Invest_01!$D907+Invest_02!$D907)</f>
        <v>-0</v>
      </c>
      <c r="T907" s="78" t="n">
        <f aca="false">(-1)*(IF(($B907&gt;Input!$O$24),0,Input!$O$30)+IF(($B907&gt;Input!$O$31),0,Input!$O$37)+IF(($B907&gt;Input!$O$38),0,Input!$O$44))</f>
        <v>-0</v>
      </c>
      <c r="U907" s="78" t="n">
        <f aca="false">IF(($AB906*(Input!$C$16/100)&gt;0),0,($AB906*(Input!$C$16/100)))</f>
        <v>0</v>
      </c>
      <c r="V907" s="78"/>
      <c r="W907" s="78" t="n">
        <f aca="false">IF(($N907+$O907+$P907+$Q907+$R907+$S907+$T907+$U907)&lt;0,($N907+$O907+$P907+$Q907+$R907+$S907+$T907+$U907),0)</f>
        <v>0</v>
      </c>
      <c r="X907" s="78"/>
      <c r="Y907" s="78" t="n">
        <f aca="false">IF(($N907+$O907+$P907+$Q907+$R907+$S907+$T907+$U907)&gt;=0,($N907+$O907+$P907+$Q907+$R907+$S907+$T907+$U907),0)</f>
        <v>0</v>
      </c>
      <c r="AA907" s="78" t="n">
        <f aca="false">IF(AND((($AB906+$W906-$U906)&lt;0),($Y907&gt;0)),($AA906-$K907)*(1+Input!$C$18/(12*100)),($AA906+$Y907-$K907)*(1+Input!$C$18/(12*100)))</f>
        <v>2.42549526673837E-009</v>
      </c>
      <c r="AB907" s="78" t="n">
        <f aca="false">IF(AND((($AB906+$W906-$U906)&lt;0),($Y907&gt;=0)),($AB906+$W906-$U906+$Y907)*(1+Input!$C$15/(12*100)),0)</f>
        <v>0</v>
      </c>
    </row>
    <row r="908" customFormat="false" ht="12.8" hidden="false" customHeight="false" outlineLevel="0" collapsed="false">
      <c r="A908" s="76" t="n">
        <v>904</v>
      </c>
      <c r="B908" s="77" t="n">
        <f aca="false">EOMONTH(Input!$C$7,A908)</f>
        <v>70433</v>
      </c>
      <c r="D908" s="76" t="n">
        <f aca="false">DATEDIF(Input!$C$23,$B908,"Y")</f>
        <v>115</v>
      </c>
      <c r="E908" s="76" t="n">
        <f aca="false">DATEDIF(Input!$G$23,$B908,"Y")</f>
        <v>115</v>
      </c>
      <c r="G908" s="78" t="n">
        <f aca="false">Salary_01!$L908</f>
        <v>0</v>
      </c>
      <c r="H908" s="78" t="n">
        <f aca="false">Salary_02!$L908</f>
        <v>0</v>
      </c>
      <c r="I908" s="78" t="n">
        <f aca="false">Retirement_Dist_01!$J908</f>
        <v>0</v>
      </c>
      <c r="J908" s="78" t="n">
        <f aca="false">Retirement_Dist_02!$J908</f>
        <v>0</v>
      </c>
      <c r="K908" s="78" t="n">
        <f aca="true">IF(AND(OR($B908&gt;Input!$C$31,$B908&gt;Input!$G$31),OR($B908&lt;Input!$C$25,$B908&lt;Input!$G$25)),(-1)*PMT(Input!$C$18/(100*12),(OFFSET($A$4, MAX( MATCH(Input!$C$25,$B$4:$B$1004,1), MATCH(Input!$G$25,$B$4:$B$1004,1)),0,1,1) - OFFSET($A$4, MIN( MATCH(Input!$C$31,$B$4:$B$1004,1), MATCH(Input!$G$31,$B$4:$B$1004,1)),0,1,1)),$AD$4,0,1),0)</f>
        <v>0</v>
      </c>
      <c r="L908" s="78" t="n">
        <f aca="false">IF(AND(($B908&lt;Input!$C$31),($B908&lt;Input!$G$31)),($G908+$H908+$I908+$J908),($G908+$H908+$I908+$J908+$K908))</f>
        <v>0</v>
      </c>
      <c r="M908" s="78" t="n">
        <f aca="false">Mortgage!$L908</f>
        <v>0</v>
      </c>
      <c r="N908" s="78" t="n">
        <f aca="false">$L908+$M908</f>
        <v>0</v>
      </c>
      <c r="O908" s="78" t="n">
        <f aca="false">IF(AND(($B908&lt;Input!$C$31),($B908&lt;Input!$G$31)),Expenses!$D908,(-1)*$N908)</f>
        <v>-0</v>
      </c>
      <c r="P908" s="78" t="n">
        <f aca="false">Childcare!$D908</f>
        <v>0</v>
      </c>
      <c r="Q908" s="78" t="n">
        <f aca="false">Loan_01!$E908</f>
        <v>0</v>
      </c>
      <c r="R908" s="78" t="n">
        <f aca="false">Loan_02!$E908</f>
        <v>0</v>
      </c>
      <c r="S908" s="78" t="n">
        <f aca="false">(-1)*SUM(Roth_01!$D908+Roth_02!$D908+IRA_01!$D908+IRA_02!$D908+Invest_01!$D908+Invest_02!$D908)</f>
        <v>-0</v>
      </c>
      <c r="T908" s="78" t="n">
        <f aca="false">(-1)*(IF(($B908&gt;Input!$O$24),0,Input!$O$30)+IF(($B908&gt;Input!$O$31),0,Input!$O$37)+IF(($B908&gt;Input!$O$38),0,Input!$O$44))</f>
        <v>-0</v>
      </c>
      <c r="U908" s="78" t="n">
        <f aca="false">IF(($AB907*(Input!$C$16/100)&gt;0),0,($AB907*(Input!$C$16/100)))</f>
        <v>0</v>
      </c>
      <c r="V908" s="78"/>
      <c r="W908" s="78" t="n">
        <f aca="false">IF(($N908+$O908+$P908+$Q908+$R908+$S908+$T908+$U908)&lt;0,($N908+$O908+$P908+$Q908+$R908+$S908+$T908+$U908),0)</f>
        <v>0</v>
      </c>
      <c r="X908" s="78"/>
      <c r="Y908" s="78" t="n">
        <f aca="false">IF(($N908+$O908+$P908+$Q908+$R908+$S908+$T908+$U908)&gt;=0,($N908+$O908+$P908+$Q908+$R908+$S908+$T908+$U908),0)</f>
        <v>0</v>
      </c>
      <c r="AA908" s="78" t="n">
        <f aca="false">IF(AND((($AB907+$W907-$U907)&lt;0),($Y908&gt;0)),($AA907-$K908)*(1+Input!$C$18/(12*100)),($AA907+$Y908-$K908)*(1+Input!$C$18/(12*100)))</f>
        <v>2.42559632904115E-009</v>
      </c>
      <c r="AB908" s="78" t="n">
        <f aca="false">IF(AND((($AB907+$W907-$U907)&lt;0),($Y908&gt;=0)),($AB907+$W907-$U907+$Y908)*(1+Input!$C$15/(12*100)),0)</f>
        <v>0</v>
      </c>
    </row>
    <row r="909" customFormat="false" ht="12.8" hidden="false" customHeight="false" outlineLevel="0" collapsed="false">
      <c r="A909" s="76" t="n">
        <v>905</v>
      </c>
      <c r="B909" s="77" t="n">
        <f aca="false">EOMONTH(Input!$C$7,A909)</f>
        <v>70463</v>
      </c>
      <c r="D909" s="76" t="n">
        <f aca="false">DATEDIF(Input!$C$23,$B909,"Y")</f>
        <v>115</v>
      </c>
      <c r="E909" s="76" t="n">
        <f aca="false">DATEDIF(Input!$G$23,$B909,"Y")</f>
        <v>115</v>
      </c>
      <c r="G909" s="78" t="n">
        <f aca="false">Salary_01!$L909</f>
        <v>0</v>
      </c>
      <c r="H909" s="78" t="n">
        <f aca="false">Salary_02!$L909</f>
        <v>0</v>
      </c>
      <c r="I909" s="78" t="n">
        <f aca="false">Retirement_Dist_01!$J909</f>
        <v>0</v>
      </c>
      <c r="J909" s="78" t="n">
        <f aca="false">Retirement_Dist_02!$J909</f>
        <v>0</v>
      </c>
      <c r="K909" s="78" t="n">
        <f aca="true">IF(AND(OR($B909&gt;Input!$C$31,$B909&gt;Input!$G$31),OR($B909&lt;Input!$C$25,$B909&lt;Input!$G$25)),(-1)*PMT(Input!$C$18/(100*12),(OFFSET($A$4, MAX( MATCH(Input!$C$25,$B$4:$B$1004,1), MATCH(Input!$G$25,$B$4:$B$1004,1)),0,1,1) - OFFSET($A$4, MIN( MATCH(Input!$C$31,$B$4:$B$1004,1), MATCH(Input!$G$31,$B$4:$B$1004,1)),0,1,1)),$AD$4,0,1),0)</f>
        <v>0</v>
      </c>
      <c r="L909" s="78" t="n">
        <f aca="false">IF(AND(($B909&lt;Input!$C$31),($B909&lt;Input!$G$31)),($G909+$H909+$I909+$J909),($G909+$H909+$I909+$J909+$K909))</f>
        <v>0</v>
      </c>
      <c r="M909" s="78" t="n">
        <f aca="false">Mortgage!$L909</f>
        <v>0</v>
      </c>
      <c r="N909" s="78" t="n">
        <f aca="false">$L909+$M909</f>
        <v>0</v>
      </c>
      <c r="O909" s="78" t="n">
        <f aca="false">IF(AND(($B909&lt;Input!$C$31),($B909&lt;Input!$G$31)),Expenses!$D909,(-1)*$N909)</f>
        <v>-0</v>
      </c>
      <c r="P909" s="78" t="n">
        <f aca="false">Childcare!$D909</f>
        <v>0</v>
      </c>
      <c r="Q909" s="78" t="n">
        <f aca="false">Loan_01!$E909</f>
        <v>0</v>
      </c>
      <c r="R909" s="78" t="n">
        <f aca="false">Loan_02!$E909</f>
        <v>0</v>
      </c>
      <c r="S909" s="78" t="n">
        <f aca="false">(-1)*SUM(Roth_01!$D909+Roth_02!$D909+IRA_01!$D909+IRA_02!$D909+Invest_01!$D909+Invest_02!$D909)</f>
        <v>-0</v>
      </c>
      <c r="T909" s="78" t="n">
        <f aca="false">(-1)*(IF(($B909&gt;Input!$O$24),0,Input!$O$30)+IF(($B909&gt;Input!$O$31),0,Input!$O$37)+IF(($B909&gt;Input!$O$38),0,Input!$O$44))</f>
        <v>-0</v>
      </c>
      <c r="U909" s="78" t="n">
        <f aca="false">IF(($AB908*(Input!$C$16/100)&gt;0),0,($AB908*(Input!$C$16/100)))</f>
        <v>0</v>
      </c>
      <c r="V909" s="78"/>
      <c r="W909" s="78" t="n">
        <f aca="false">IF(($N909+$O909+$P909+$Q909+$R909+$S909+$T909+$U909)&lt;0,($N909+$O909+$P909+$Q909+$R909+$S909+$T909+$U909),0)</f>
        <v>0</v>
      </c>
      <c r="X909" s="78"/>
      <c r="Y909" s="78" t="n">
        <f aca="false">IF(($N909+$O909+$P909+$Q909+$R909+$S909+$T909+$U909)&gt;=0,($N909+$O909+$P909+$Q909+$R909+$S909+$T909+$U909),0)</f>
        <v>0</v>
      </c>
      <c r="AA909" s="78" t="n">
        <f aca="false">IF(AND((($AB908+$W908-$U908)&lt;0),($Y909&gt;0)),($AA908-$K909)*(1+Input!$C$18/(12*100)),($AA908+$Y909-$K909)*(1+Input!$C$18/(12*100)))</f>
        <v>2.42569739555486E-009</v>
      </c>
      <c r="AB909" s="78" t="n">
        <f aca="false">IF(AND((($AB908+$W908-$U908)&lt;0),($Y909&gt;=0)),($AB908+$W908-$U908+$Y909)*(1+Input!$C$15/(12*100)),0)</f>
        <v>0</v>
      </c>
    </row>
    <row r="910" customFormat="false" ht="12.8" hidden="false" customHeight="false" outlineLevel="0" collapsed="false">
      <c r="A910" s="76" t="n">
        <v>906</v>
      </c>
      <c r="B910" s="77" t="n">
        <f aca="false">EOMONTH(Input!$C$7,A910)</f>
        <v>70494</v>
      </c>
      <c r="D910" s="76" t="n">
        <f aca="false">DATEDIF(Input!$C$23,$B910,"Y")</f>
        <v>115</v>
      </c>
      <c r="E910" s="76" t="n">
        <f aca="false">DATEDIF(Input!$G$23,$B910,"Y")</f>
        <v>115</v>
      </c>
      <c r="G910" s="78" t="n">
        <f aca="false">Salary_01!$L910</f>
        <v>0</v>
      </c>
      <c r="H910" s="78" t="n">
        <f aca="false">Salary_02!$L910</f>
        <v>0</v>
      </c>
      <c r="I910" s="78" t="n">
        <f aca="false">Retirement_Dist_01!$J910</f>
        <v>0</v>
      </c>
      <c r="J910" s="78" t="n">
        <f aca="false">Retirement_Dist_02!$J910</f>
        <v>0</v>
      </c>
      <c r="K910" s="78" t="n">
        <f aca="true">IF(AND(OR($B910&gt;Input!$C$31,$B910&gt;Input!$G$31),OR($B910&lt;Input!$C$25,$B910&lt;Input!$G$25)),(-1)*PMT(Input!$C$18/(100*12),(OFFSET($A$4, MAX( MATCH(Input!$C$25,$B$4:$B$1004,1), MATCH(Input!$G$25,$B$4:$B$1004,1)),0,1,1) - OFFSET($A$4, MIN( MATCH(Input!$C$31,$B$4:$B$1004,1), MATCH(Input!$G$31,$B$4:$B$1004,1)),0,1,1)),$AD$4,0,1),0)</f>
        <v>0</v>
      </c>
      <c r="L910" s="78" t="n">
        <f aca="false">IF(AND(($B910&lt;Input!$C$31),($B910&lt;Input!$G$31)),($G910+$H910+$I910+$J910),($G910+$H910+$I910+$J910+$K910))</f>
        <v>0</v>
      </c>
      <c r="M910" s="78" t="n">
        <f aca="false">Mortgage!$L910</f>
        <v>0</v>
      </c>
      <c r="N910" s="78" t="n">
        <f aca="false">$L910+$M910</f>
        <v>0</v>
      </c>
      <c r="O910" s="78" t="n">
        <f aca="false">IF(AND(($B910&lt;Input!$C$31),($B910&lt;Input!$G$31)),Expenses!$D910,(-1)*$N910)</f>
        <v>-0</v>
      </c>
      <c r="P910" s="78" t="n">
        <f aca="false">Childcare!$D910</f>
        <v>0</v>
      </c>
      <c r="Q910" s="78" t="n">
        <f aca="false">Loan_01!$E910</f>
        <v>0</v>
      </c>
      <c r="R910" s="78" t="n">
        <f aca="false">Loan_02!$E910</f>
        <v>0</v>
      </c>
      <c r="S910" s="78" t="n">
        <f aca="false">(-1)*SUM(Roth_01!$D910+Roth_02!$D910+IRA_01!$D910+IRA_02!$D910+Invest_01!$D910+Invest_02!$D910)</f>
        <v>-0</v>
      </c>
      <c r="T910" s="78" t="n">
        <f aca="false">(-1)*(IF(($B910&gt;Input!$O$24),0,Input!$O$30)+IF(($B910&gt;Input!$O$31),0,Input!$O$37)+IF(($B910&gt;Input!$O$38),0,Input!$O$44))</f>
        <v>-0</v>
      </c>
      <c r="U910" s="78" t="n">
        <f aca="false">IF(($AB909*(Input!$C$16/100)&gt;0),0,($AB909*(Input!$C$16/100)))</f>
        <v>0</v>
      </c>
      <c r="V910" s="78"/>
      <c r="W910" s="78" t="n">
        <f aca="false">IF(($N910+$O910+$P910+$Q910+$R910+$S910+$T910+$U910)&lt;0,($N910+$O910+$P910+$Q910+$R910+$S910+$T910+$U910),0)</f>
        <v>0</v>
      </c>
      <c r="X910" s="78"/>
      <c r="Y910" s="78" t="n">
        <f aca="false">IF(($N910+$O910+$P910+$Q910+$R910+$S910+$T910+$U910)&gt;=0,($N910+$O910+$P910+$Q910+$R910+$S910+$T910+$U910),0)</f>
        <v>0</v>
      </c>
      <c r="AA910" s="78" t="n">
        <f aca="false">IF(AND((($AB909+$W909-$U909)&lt;0),($Y910&gt;0)),($AA909-$K910)*(1+Input!$C$18/(12*100)),($AA909+$Y910-$K910)*(1+Input!$C$18/(12*100)))</f>
        <v>2.42579846627967E-009</v>
      </c>
      <c r="AB910" s="78" t="n">
        <f aca="false">IF(AND((($AB909+$W909-$U909)&lt;0),($Y910&gt;=0)),($AB909+$W909-$U909+$Y910)*(1+Input!$C$15/(12*100)),0)</f>
        <v>0</v>
      </c>
    </row>
    <row r="911" customFormat="false" ht="12.8" hidden="false" customHeight="false" outlineLevel="0" collapsed="false">
      <c r="A911" s="76" t="n">
        <v>907</v>
      </c>
      <c r="B911" s="77" t="n">
        <f aca="false">EOMONTH(Input!$C$7,A911)</f>
        <v>70525</v>
      </c>
      <c r="D911" s="76" t="n">
        <f aca="false">DATEDIF(Input!$C$23,$B911,"Y")</f>
        <v>115</v>
      </c>
      <c r="E911" s="76" t="n">
        <f aca="false">DATEDIF(Input!$G$23,$B911,"Y")</f>
        <v>115</v>
      </c>
      <c r="G911" s="78" t="n">
        <f aca="false">Salary_01!$L911</f>
        <v>0</v>
      </c>
      <c r="H911" s="78" t="n">
        <f aca="false">Salary_02!$L911</f>
        <v>0</v>
      </c>
      <c r="I911" s="78" t="n">
        <f aca="false">Retirement_Dist_01!$J911</f>
        <v>0</v>
      </c>
      <c r="J911" s="78" t="n">
        <f aca="false">Retirement_Dist_02!$J911</f>
        <v>0</v>
      </c>
      <c r="K911" s="78" t="n">
        <f aca="true">IF(AND(OR($B911&gt;Input!$C$31,$B911&gt;Input!$G$31),OR($B911&lt;Input!$C$25,$B911&lt;Input!$G$25)),(-1)*PMT(Input!$C$18/(100*12),(OFFSET($A$4, MAX( MATCH(Input!$C$25,$B$4:$B$1004,1), MATCH(Input!$G$25,$B$4:$B$1004,1)),0,1,1) - OFFSET($A$4, MIN( MATCH(Input!$C$31,$B$4:$B$1004,1), MATCH(Input!$G$31,$B$4:$B$1004,1)),0,1,1)),$AD$4,0,1),0)</f>
        <v>0</v>
      </c>
      <c r="L911" s="78" t="n">
        <f aca="false">IF(AND(($B911&lt;Input!$C$31),($B911&lt;Input!$G$31)),($G911+$H911+$I911+$J911),($G911+$H911+$I911+$J911+$K911))</f>
        <v>0</v>
      </c>
      <c r="M911" s="78" t="n">
        <f aca="false">Mortgage!$L911</f>
        <v>0</v>
      </c>
      <c r="N911" s="78" t="n">
        <f aca="false">$L911+$M911</f>
        <v>0</v>
      </c>
      <c r="O911" s="78" t="n">
        <f aca="false">IF(AND(($B911&lt;Input!$C$31),($B911&lt;Input!$G$31)),Expenses!$D911,(-1)*$N911)</f>
        <v>-0</v>
      </c>
      <c r="P911" s="78" t="n">
        <f aca="false">Childcare!$D911</f>
        <v>0</v>
      </c>
      <c r="Q911" s="78" t="n">
        <f aca="false">Loan_01!$E911</f>
        <v>0</v>
      </c>
      <c r="R911" s="78" t="n">
        <f aca="false">Loan_02!$E911</f>
        <v>0</v>
      </c>
      <c r="S911" s="78" t="n">
        <f aca="false">(-1)*SUM(Roth_01!$D911+Roth_02!$D911+IRA_01!$D911+IRA_02!$D911+Invest_01!$D911+Invest_02!$D911)</f>
        <v>-0</v>
      </c>
      <c r="T911" s="78" t="n">
        <f aca="false">(-1)*(IF(($B911&gt;Input!$O$24),0,Input!$O$30)+IF(($B911&gt;Input!$O$31),0,Input!$O$37)+IF(($B911&gt;Input!$O$38),0,Input!$O$44))</f>
        <v>-0</v>
      </c>
      <c r="U911" s="78" t="n">
        <f aca="false">IF(($AB910*(Input!$C$16/100)&gt;0),0,($AB910*(Input!$C$16/100)))</f>
        <v>0</v>
      </c>
      <c r="V911" s="78"/>
      <c r="W911" s="78" t="n">
        <f aca="false">IF(($N911+$O911+$P911+$Q911+$R911+$S911+$T911+$U911)&lt;0,($N911+$O911+$P911+$Q911+$R911+$S911+$T911+$U911),0)</f>
        <v>0</v>
      </c>
      <c r="X911" s="78"/>
      <c r="Y911" s="78" t="n">
        <f aca="false">IF(($N911+$O911+$P911+$Q911+$R911+$S911+$T911+$U911)&gt;=0,($N911+$O911+$P911+$Q911+$R911+$S911+$T911+$U911),0)</f>
        <v>0</v>
      </c>
      <c r="AA911" s="78" t="n">
        <f aca="false">IF(AND((($AB910+$W910-$U910)&lt;0),($Y911&gt;0)),($AA910-$K911)*(1+Input!$C$18/(12*100)),($AA910+$Y911-$K911)*(1+Input!$C$18/(12*100)))</f>
        <v>2.42589954121577E-009</v>
      </c>
      <c r="AB911" s="78" t="n">
        <f aca="false">IF(AND((($AB910+$W910-$U910)&lt;0),($Y911&gt;=0)),($AB910+$W910-$U910+$Y911)*(1+Input!$C$15/(12*100)),0)</f>
        <v>0</v>
      </c>
    </row>
    <row r="912" customFormat="false" ht="12.8" hidden="false" customHeight="false" outlineLevel="0" collapsed="false">
      <c r="A912" s="76" t="n">
        <v>908</v>
      </c>
      <c r="B912" s="77" t="n">
        <f aca="false">EOMONTH(Input!$C$7,A912)</f>
        <v>70553</v>
      </c>
      <c r="D912" s="76" t="n">
        <f aca="false">DATEDIF(Input!$C$23,$B912,"Y")</f>
        <v>115</v>
      </c>
      <c r="E912" s="76" t="n">
        <f aca="false">DATEDIF(Input!$G$23,$B912,"Y")</f>
        <v>115</v>
      </c>
      <c r="G912" s="78" t="n">
        <f aca="false">Salary_01!$L912</f>
        <v>0</v>
      </c>
      <c r="H912" s="78" t="n">
        <f aca="false">Salary_02!$L912</f>
        <v>0</v>
      </c>
      <c r="I912" s="78" t="n">
        <f aca="false">Retirement_Dist_01!$J912</f>
        <v>0</v>
      </c>
      <c r="J912" s="78" t="n">
        <f aca="false">Retirement_Dist_02!$J912</f>
        <v>0</v>
      </c>
      <c r="K912" s="78" t="n">
        <f aca="true">IF(AND(OR($B912&gt;Input!$C$31,$B912&gt;Input!$G$31),OR($B912&lt;Input!$C$25,$B912&lt;Input!$G$25)),(-1)*PMT(Input!$C$18/(100*12),(OFFSET($A$4, MAX( MATCH(Input!$C$25,$B$4:$B$1004,1), MATCH(Input!$G$25,$B$4:$B$1004,1)),0,1,1) - OFFSET($A$4, MIN( MATCH(Input!$C$31,$B$4:$B$1004,1), MATCH(Input!$G$31,$B$4:$B$1004,1)),0,1,1)),$AD$4,0,1),0)</f>
        <v>0</v>
      </c>
      <c r="L912" s="78" t="n">
        <f aca="false">IF(AND(($B912&lt;Input!$C$31),($B912&lt;Input!$G$31)),($G912+$H912+$I912+$J912),($G912+$H912+$I912+$J912+$K912))</f>
        <v>0</v>
      </c>
      <c r="M912" s="78" t="n">
        <f aca="false">Mortgage!$L912</f>
        <v>0</v>
      </c>
      <c r="N912" s="78" t="n">
        <f aca="false">$L912+$M912</f>
        <v>0</v>
      </c>
      <c r="O912" s="78" t="n">
        <f aca="false">IF(AND(($B912&lt;Input!$C$31),($B912&lt;Input!$G$31)),Expenses!$D912,(-1)*$N912)</f>
        <v>-0</v>
      </c>
      <c r="P912" s="78" t="n">
        <f aca="false">Childcare!$D912</f>
        <v>0</v>
      </c>
      <c r="Q912" s="78" t="n">
        <f aca="false">Loan_01!$E912</f>
        <v>0</v>
      </c>
      <c r="R912" s="78" t="n">
        <f aca="false">Loan_02!$E912</f>
        <v>0</v>
      </c>
      <c r="S912" s="78" t="n">
        <f aca="false">(-1)*SUM(Roth_01!$D912+Roth_02!$D912+IRA_01!$D912+IRA_02!$D912+Invest_01!$D912+Invest_02!$D912)</f>
        <v>-0</v>
      </c>
      <c r="T912" s="78" t="n">
        <f aca="false">(-1)*(IF(($B912&gt;Input!$O$24),0,Input!$O$30)+IF(($B912&gt;Input!$O$31),0,Input!$O$37)+IF(($B912&gt;Input!$O$38),0,Input!$O$44))</f>
        <v>-0</v>
      </c>
      <c r="U912" s="78" t="n">
        <f aca="false">IF(($AB911*(Input!$C$16/100)&gt;0),0,($AB911*(Input!$C$16/100)))</f>
        <v>0</v>
      </c>
      <c r="V912" s="78"/>
      <c r="W912" s="78" t="n">
        <f aca="false">IF(($N912+$O912+$P912+$Q912+$R912+$S912+$T912+$U912)&lt;0,($N912+$O912+$P912+$Q912+$R912+$S912+$T912+$U912),0)</f>
        <v>0</v>
      </c>
      <c r="X912" s="78"/>
      <c r="Y912" s="78" t="n">
        <f aca="false">IF(($N912+$O912+$P912+$Q912+$R912+$S912+$T912+$U912)&gt;=0,($N912+$O912+$P912+$Q912+$R912+$S912+$T912+$U912),0)</f>
        <v>0</v>
      </c>
      <c r="AA912" s="78" t="n">
        <f aca="false">IF(AND((($AB911+$W911-$U911)&lt;0),($Y912&gt;0)),($AA911-$K912)*(1+Input!$C$18/(12*100)),($AA911+$Y912-$K912)*(1+Input!$C$18/(12*100)))</f>
        <v>2.42600062036332E-009</v>
      </c>
      <c r="AB912" s="78" t="n">
        <f aca="false">IF(AND((($AB911+$W911-$U911)&lt;0),($Y912&gt;=0)),($AB911+$W911-$U911+$Y912)*(1+Input!$C$15/(12*100)),0)</f>
        <v>0</v>
      </c>
    </row>
    <row r="913" customFormat="false" ht="12.8" hidden="false" customHeight="false" outlineLevel="0" collapsed="false">
      <c r="A913" s="76" t="n">
        <v>909</v>
      </c>
      <c r="B913" s="77" t="n">
        <f aca="false">EOMONTH(Input!$C$7,A913)</f>
        <v>70584</v>
      </c>
      <c r="D913" s="76" t="n">
        <f aca="false">DATEDIF(Input!$C$23,$B913,"Y")</f>
        <v>115</v>
      </c>
      <c r="E913" s="76" t="n">
        <f aca="false">DATEDIF(Input!$G$23,$B913,"Y")</f>
        <v>115</v>
      </c>
      <c r="G913" s="78" t="n">
        <f aca="false">Salary_01!$L913</f>
        <v>0</v>
      </c>
      <c r="H913" s="78" t="n">
        <f aca="false">Salary_02!$L913</f>
        <v>0</v>
      </c>
      <c r="I913" s="78" t="n">
        <f aca="false">Retirement_Dist_01!$J913</f>
        <v>0</v>
      </c>
      <c r="J913" s="78" t="n">
        <f aca="false">Retirement_Dist_02!$J913</f>
        <v>0</v>
      </c>
      <c r="K913" s="78" t="n">
        <f aca="true">IF(AND(OR($B913&gt;Input!$C$31,$B913&gt;Input!$G$31),OR($B913&lt;Input!$C$25,$B913&lt;Input!$G$25)),(-1)*PMT(Input!$C$18/(100*12),(OFFSET($A$4, MAX( MATCH(Input!$C$25,$B$4:$B$1004,1), MATCH(Input!$G$25,$B$4:$B$1004,1)),0,1,1) - OFFSET($A$4, MIN( MATCH(Input!$C$31,$B$4:$B$1004,1), MATCH(Input!$G$31,$B$4:$B$1004,1)),0,1,1)),$AD$4,0,1),0)</f>
        <v>0</v>
      </c>
      <c r="L913" s="78" t="n">
        <f aca="false">IF(AND(($B913&lt;Input!$C$31),($B913&lt;Input!$G$31)),($G913+$H913+$I913+$J913),($G913+$H913+$I913+$J913+$K913))</f>
        <v>0</v>
      </c>
      <c r="M913" s="78" t="n">
        <f aca="false">Mortgage!$L913</f>
        <v>0</v>
      </c>
      <c r="N913" s="78" t="n">
        <f aca="false">$L913+$M913</f>
        <v>0</v>
      </c>
      <c r="O913" s="78" t="n">
        <f aca="false">IF(AND(($B913&lt;Input!$C$31),($B913&lt;Input!$G$31)),Expenses!$D913,(-1)*$N913)</f>
        <v>-0</v>
      </c>
      <c r="P913" s="78" t="n">
        <f aca="false">Childcare!$D913</f>
        <v>0</v>
      </c>
      <c r="Q913" s="78" t="n">
        <f aca="false">Loan_01!$E913</f>
        <v>0</v>
      </c>
      <c r="R913" s="78" t="n">
        <f aca="false">Loan_02!$E913</f>
        <v>0</v>
      </c>
      <c r="S913" s="78" t="n">
        <f aca="false">(-1)*SUM(Roth_01!$D913+Roth_02!$D913+IRA_01!$D913+IRA_02!$D913+Invest_01!$D913+Invest_02!$D913)</f>
        <v>-0</v>
      </c>
      <c r="T913" s="78" t="n">
        <f aca="false">(-1)*(IF(($B913&gt;Input!$O$24),0,Input!$O$30)+IF(($B913&gt;Input!$O$31),0,Input!$O$37)+IF(($B913&gt;Input!$O$38),0,Input!$O$44))</f>
        <v>-0</v>
      </c>
      <c r="U913" s="78" t="n">
        <f aca="false">IF(($AB912*(Input!$C$16/100)&gt;0),0,($AB912*(Input!$C$16/100)))</f>
        <v>0</v>
      </c>
      <c r="V913" s="78"/>
      <c r="W913" s="78" t="n">
        <f aca="false">IF(($N913+$O913+$P913+$Q913+$R913+$S913+$T913+$U913)&lt;0,($N913+$O913+$P913+$Q913+$R913+$S913+$T913+$U913),0)</f>
        <v>0</v>
      </c>
      <c r="X913" s="78"/>
      <c r="Y913" s="78" t="n">
        <f aca="false">IF(($N913+$O913+$P913+$Q913+$R913+$S913+$T913+$U913)&gt;=0,($N913+$O913+$P913+$Q913+$R913+$S913+$T913+$U913),0)</f>
        <v>0</v>
      </c>
      <c r="AA913" s="78" t="n">
        <f aca="false">IF(AND((($AB912+$W912-$U912)&lt;0),($Y913&gt;0)),($AA912-$K913)*(1+Input!$C$18/(12*100)),($AA912+$Y913-$K913)*(1+Input!$C$18/(12*100)))</f>
        <v>2.4261017037225E-009</v>
      </c>
      <c r="AB913" s="78" t="n">
        <f aca="false">IF(AND((($AB912+$W912-$U912)&lt;0),($Y913&gt;=0)),($AB912+$W912-$U912+$Y913)*(1+Input!$C$15/(12*100)),0)</f>
        <v>0</v>
      </c>
    </row>
    <row r="914" customFormat="false" ht="12.8" hidden="false" customHeight="false" outlineLevel="0" collapsed="false">
      <c r="A914" s="76" t="n">
        <v>910</v>
      </c>
      <c r="B914" s="77" t="n">
        <f aca="false">EOMONTH(Input!$C$7,A914)</f>
        <v>70614</v>
      </c>
      <c r="D914" s="76" t="n">
        <f aca="false">DATEDIF(Input!$C$23,$B914,"Y")</f>
        <v>115</v>
      </c>
      <c r="E914" s="76" t="n">
        <f aca="false">DATEDIF(Input!$G$23,$B914,"Y")</f>
        <v>115</v>
      </c>
      <c r="G914" s="78" t="n">
        <f aca="false">Salary_01!$L914</f>
        <v>0</v>
      </c>
      <c r="H914" s="78" t="n">
        <f aca="false">Salary_02!$L914</f>
        <v>0</v>
      </c>
      <c r="I914" s="78" t="n">
        <f aca="false">Retirement_Dist_01!$J914</f>
        <v>0</v>
      </c>
      <c r="J914" s="78" t="n">
        <f aca="false">Retirement_Dist_02!$J914</f>
        <v>0</v>
      </c>
      <c r="K914" s="78" t="n">
        <f aca="true">IF(AND(OR($B914&gt;Input!$C$31,$B914&gt;Input!$G$31),OR($B914&lt;Input!$C$25,$B914&lt;Input!$G$25)),(-1)*PMT(Input!$C$18/(100*12),(OFFSET($A$4, MAX( MATCH(Input!$C$25,$B$4:$B$1004,1), MATCH(Input!$G$25,$B$4:$B$1004,1)),0,1,1) - OFFSET($A$4, MIN( MATCH(Input!$C$31,$B$4:$B$1004,1), MATCH(Input!$G$31,$B$4:$B$1004,1)),0,1,1)),$AD$4,0,1),0)</f>
        <v>0</v>
      </c>
      <c r="L914" s="78" t="n">
        <f aca="false">IF(AND(($B914&lt;Input!$C$31),($B914&lt;Input!$G$31)),($G914+$H914+$I914+$J914),($G914+$H914+$I914+$J914+$K914))</f>
        <v>0</v>
      </c>
      <c r="M914" s="78" t="n">
        <f aca="false">Mortgage!$L914</f>
        <v>0</v>
      </c>
      <c r="N914" s="78" t="n">
        <f aca="false">$L914+$M914</f>
        <v>0</v>
      </c>
      <c r="O914" s="78" t="n">
        <f aca="false">IF(AND(($B914&lt;Input!$C$31),($B914&lt;Input!$G$31)),Expenses!$D914,(-1)*$N914)</f>
        <v>-0</v>
      </c>
      <c r="P914" s="78" t="n">
        <f aca="false">Childcare!$D914</f>
        <v>0</v>
      </c>
      <c r="Q914" s="78" t="n">
        <f aca="false">Loan_01!$E914</f>
        <v>0</v>
      </c>
      <c r="R914" s="78" t="n">
        <f aca="false">Loan_02!$E914</f>
        <v>0</v>
      </c>
      <c r="S914" s="78" t="n">
        <f aca="false">(-1)*SUM(Roth_01!$D914+Roth_02!$D914+IRA_01!$D914+IRA_02!$D914+Invest_01!$D914+Invest_02!$D914)</f>
        <v>-0</v>
      </c>
      <c r="T914" s="78" t="n">
        <f aca="false">(-1)*(IF(($B914&gt;Input!$O$24),0,Input!$O$30)+IF(($B914&gt;Input!$O$31),0,Input!$O$37)+IF(($B914&gt;Input!$O$38),0,Input!$O$44))</f>
        <v>-0</v>
      </c>
      <c r="U914" s="78" t="n">
        <f aca="false">IF(($AB913*(Input!$C$16/100)&gt;0),0,($AB913*(Input!$C$16/100)))</f>
        <v>0</v>
      </c>
      <c r="V914" s="78"/>
      <c r="W914" s="78" t="n">
        <f aca="false">IF(($N914+$O914+$P914+$Q914+$R914+$S914+$T914+$U914)&lt;0,($N914+$O914+$P914+$Q914+$R914+$S914+$T914+$U914),0)</f>
        <v>0</v>
      </c>
      <c r="X914" s="78"/>
      <c r="Y914" s="78" t="n">
        <f aca="false">IF(($N914+$O914+$P914+$Q914+$R914+$S914+$T914+$U914)&gt;=0,($N914+$O914+$P914+$Q914+$R914+$S914+$T914+$U914),0)</f>
        <v>0</v>
      </c>
      <c r="AA914" s="78" t="n">
        <f aca="false">IF(AND((($AB913+$W913-$U913)&lt;0),($Y914&gt;0)),($AA913-$K914)*(1+Input!$C$18/(12*100)),($AA913+$Y914-$K914)*(1+Input!$C$18/(12*100)))</f>
        <v>2.42620279129349E-009</v>
      </c>
      <c r="AB914" s="78" t="n">
        <f aca="false">IF(AND((($AB913+$W913-$U913)&lt;0),($Y914&gt;=0)),($AB913+$W913-$U913+$Y914)*(1+Input!$C$15/(12*100)),0)</f>
        <v>0</v>
      </c>
    </row>
    <row r="915" customFormat="false" ht="12.8" hidden="false" customHeight="false" outlineLevel="0" collapsed="false">
      <c r="A915" s="76" t="n">
        <v>911</v>
      </c>
      <c r="B915" s="77" t="n">
        <f aca="false">EOMONTH(Input!$C$7,A915)</f>
        <v>70645</v>
      </c>
      <c r="D915" s="76" t="n">
        <f aca="false">DATEDIF(Input!$C$23,$B915,"Y")</f>
        <v>116</v>
      </c>
      <c r="E915" s="76" t="n">
        <f aca="false">DATEDIF(Input!$G$23,$B915,"Y")</f>
        <v>116</v>
      </c>
      <c r="G915" s="78" t="n">
        <f aca="false">Salary_01!$L915</f>
        <v>0</v>
      </c>
      <c r="H915" s="78" t="n">
        <f aca="false">Salary_02!$L915</f>
        <v>0</v>
      </c>
      <c r="I915" s="78" t="n">
        <f aca="false">Retirement_Dist_01!$J915</f>
        <v>0</v>
      </c>
      <c r="J915" s="78" t="n">
        <f aca="false">Retirement_Dist_02!$J915</f>
        <v>0</v>
      </c>
      <c r="K915" s="78" t="n">
        <f aca="true">IF(AND(OR($B915&gt;Input!$C$31,$B915&gt;Input!$G$31),OR($B915&lt;Input!$C$25,$B915&lt;Input!$G$25)),(-1)*PMT(Input!$C$18/(100*12),(OFFSET($A$4, MAX( MATCH(Input!$C$25,$B$4:$B$1004,1), MATCH(Input!$G$25,$B$4:$B$1004,1)),0,1,1) - OFFSET($A$4, MIN( MATCH(Input!$C$31,$B$4:$B$1004,1), MATCH(Input!$G$31,$B$4:$B$1004,1)),0,1,1)),$AD$4,0,1),0)</f>
        <v>0</v>
      </c>
      <c r="L915" s="78" t="n">
        <f aca="false">IF(AND(($B915&lt;Input!$C$31),($B915&lt;Input!$G$31)),($G915+$H915+$I915+$J915),($G915+$H915+$I915+$J915+$K915))</f>
        <v>0</v>
      </c>
      <c r="M915" s="78" t="n">
        <f aca="false">Mortgage!$L915</f>
        <v>0</v>
      </c>
      <c r="N915" s="78" t="n">
        <f aca="false">$L915+$M915</f>
        <v>0</v>
      </c>
      <c r="O915" s="78" t="n">
        <f aca="false">IF(AND(($B915&lt;Input!$C$31),($B915&lt;Input!$G$31)),Expenses!$D915,(-1)*$N915)</f>
        <v>-0</v>
      </c>
      <c r="P915" s="78" t="n">
        <f aca="false">Childcare!$D915</f>
        <v>0</v>
      </c>
      <c r="Q915" s="78" t="n">
        <f aca="false">Loan_01!$E915</f>
        <v>0</v>
      </c>
      <c r="R915" s="78" t="n">
        <f aca="false">Loan_02!$E915</f>
        <v>0</v>
      </c>
      <c r="S915" s="78" t="n">
        <f aca="false">(-1)*SUM(Roth_01!$D915+Roth_02!$D915+IRA_01!$D915+IRA_02!$D915+Invest_01!$D915+Invest_02!$D915)</f>
        <v>-0</v>
      </c>
      <c r="T915" s="78" t="n">
        <f aca="false">(-1)*(IF(($B915&gt;Input!$O$24),0,Input!$O$30)+IF(($B915&gt;Input!$O$31),0,Input!$O$37)+IF(($B915&gt;Input!$O$38),0,Input!$O$44))</f>
        <v>-0</v>
      </c>
      <c r="U915" s="78" t="n">
        <f aca="false">IF(($AB914*(Input!$C$16/100)&gt;0),0,($AB914*(Input!$C$16/100)))</f>
        <v>0</v>
      </c>
      <c r="V915" s="78"/>
      <c r="W915" s="78" t="n">
        <f aca="false">IF(($N915+$O915+$P915+$Q915+$R915+$S915+$T915+$U915)&lt;0,($N915+$O915+$P915+$Q915+$R915+$S915+$T915+$U915),0)</f>
        <v>0</v>
      </c>
      <c r="X915" s="78"/>
      <c r="Y915" s="78" t="n">
        <f aca="false">IF(($N915+$O915+$P915+$Q915+$R915+$S915+$T915+$U915)&gt;=0,($N915+$O915+$P915+$Q915+$R915+$S915+$T915+$U915),0)</f>
        <v>0</v>
      </c>
      <c r="AA915" s="78" t="n">
        <f aca="false">IF(AND((($AB914+$W914-$U914)&lt;0),($Y915&gt;0)),($AA914-$K915)*(1+Input!$C$18/(12*100)),($AA914+$Y915-$K915)*(1+Input!$C$18/(12*100)))</f>
        <v>2.42630388307646E-009</v>
      </c>
      <c r="AB915" s="78" t="n">
        <f aca="false">IF(AND((($AB914+$W914-$U914)&lt;0),($Y915&gt;=0)),($AB914+$W914-$U914+$Y915)*(1+Input!$C$15/(12*100)),0)</f>
        <v>0</v>
      </c>
    </row>
    <row r="916" customFormat="false" ht="12.8" hidden="false" customHeight="false" outlineLevel="0" collapsed="false">
      <c r="A916" s="76" t="n">
        <v>912</v>
      </c>
      <c r="B916" s="77" t="n">
        <f aca="false">EOMONTH(Input!$C$7,A916)</f>
        <v>70675</v>
      </c>
      <c r="D916" s="76" t="n">
        <f aca="false">DATEDIF(Input!$C$23,$B916,"Y")</f>
        <v>116</v>
      </c>
      <c r="E916" s="76" t="n">
        <f aca="false">DATEDIF(Input!$G$23,$B916,"Y")</f>
        <v>116</v>
      </c>
      <c r="G916" s="78" t="n">
        <f aca="false">Salary_01!$L916</f>
        <v>0</v>
      </c>
      <c r="H916" s="78" t="n">
        <f aca="false">Salary_02!$L916</f>
        <v>0</v>
      </c>
      <c r="I916" s="78" t="n">
        <f aca="false">Retirement_Dist_01!$J916</f>
        <v>0</v>
      </c>
      <c r="J916" s="78" t="n">
        <f aca="false">Retirement_Dist_02!$J916</f>
        <v>0</v>
      </c>
      <c r="K916" s="78" t="n">
        <f aca="true">IF(AND(OR($B916&gt;Input!$C$31,$B916&gt;Input!$G$31),OR($B916&lt;Input!$C$25,$B916&lt;Input!$G$25)),(-1)*PMT(Input!$C$18/(100*12),(OFFSET($A$4, MAX( MATCH(Input!$C$25,$B$4:$B$1004,1), MATCH(Input!$G$25,$B$4:$B$1004,1)),0,1,1) - OFFSET($A$4, MIN( MATCH(Input!$C$31,$B$4:$B$1004,1), MATCH(Input!$G$31,$B$4:$B$1004,1)),0,1,1)),$AD$4,0,1),0)</f>
        <v>0</v>
      </c>
      <c r="L916" s="78" t="n">
        <f aca="false">IF(AND(($B916&lt;Input!$C$31),($B916&lt;Input!$G$31)),($G916+$H916+$I916+$J916),($G916+$H916+$I916+$J916+$K916))</f>
        <v>0</v>
      </c>
      <c r="M916" s="78" t="n">
        <f aca="false">Mortgage!$L916</f>
        <v>0</v>
      </c>
      <c r="N916" s="78" t="n">
        <f aca="false">$L916+$M916</f>
        <v>0</v>
      </c>
      <c r="O916" s="78" t="n">
        <f aca="false">IF(AND(($B916&lt;Input!$C$31),($B916&lt;Input!$G$31)),Expenses!$D916,(-1)*$N916)</f>
        <v>-0</v>
      </c>
      <c r="P916" s="78" t="n">
        <f aca="false">Childcare!$D916</f>
        <v>0</v>
      </c>
      <c r="Q916" s="78" t="n">
        <f aca="false">Loan_01!$E916</f>
        <v>0</v>
      </c>
      <c r="R916" s="78" t="n">
        <f aca="false">Loan_02!$E916</f>
        <v>0</v>
      </c>
      <c r="S916" s="78" t="n">
        <f aca="false">(-1)*SUM(Roth_01!$D916+Roth_02!$D916+IRA_01!$D916+IRA_02!$D916+Invest_01!$D916+Invest_02!$D916)</f>
        <v>-0</v>
      </c>
      <c r="T916" s="78" t="n">
        <f aca="false">(-1)*(IF(($B916&gt;Input!$O$24),0,Input!$O$30)+IF(($B916&gt;Input!$O$31),0,Input!$O$37)+IF(($B916&gt;Input!$O$38),0,Input!$O$44))</f>
        <v>-0</v>
      </c>
      <c r="U916" s="78" t="n">
        <f aca="false">IF(($AB915*(Input!$C$16/100)&gt;0),0,($AB915*(Input!$C$16/100)))</f>
        <v>0</v>
      </c>
      <c r="V916" s="78"/>
      <c r="W916" s="78" t="n">
        <f aca="false">IF(($N916+$O916+$P916+$Q916+$R916+$S916+$T916+$U916)&lt;0,($N916+$O916+$P916+$Q916+$R916+$S916+$T916+$U916),0)</f>
        <v>0</v>
      </c>
      <c r="X916" s="78"/>
      <c r="Y916" s="78" t="n">
        <f aca="false">IF(($N916+$O916+$P916+$Q916+$R916+$S916+$T916+$U916)&gt;=0,($N916+$O916+$P916+$Q916+$R916+$S916+$T916+$U916),0)</f>
        <v>0</v>
      </c>
      <c r="AA916" s="78" t="n">
        <f aca="false">IF(AND((($AB915+$W915-$U915)&lt;0),($Y916&gt;0)),($AA915-$K916)*(1+Input!$C$18/(12*100)),($AA915+$Y916-$K916)*(1+Input!$C$18/(12*100)))</f>
        <v>2.42640497907159E-009</v>
      </c>
      <c r="AB916" s="78" t="n">
        <f aca="false">IF(AND((($AB915+$W915-$U915)&lt;0),($Y916&gt;=0)),($AB915+$W915-$U915+$Y916)*(1+Input!$C$15/(12*100)),0)</f>
        <v>0</v>
      </c>
    </row>
    <row r="917" customFormat="false" ht="12.8" hidden="false" customHeight="false" outlineLevel="0" collapsed="false">
      <c r="A917" s="76" t="n">
        <v>913</v>
      </c>
      <c r="B917" s="77" t="n">
        <f aca="false">EOMONTH(Input!$C$7,A917)</f>
        <v>70706</v>
      </c>
      <c r="D917" s="76" t="n">
        <f aca="false">DATEDIF(Input!$C$23,$B917,"Y")</f>
        <v>116</v>
      </c>
      <c r="E917" s="76" t="n">
        <f aca="false">DATEDIF(Input!$G$23,$B917,"Y")</f>
        <v>116</v>
      </c>
      <c r="G917" s="78" t="n">
        <f aca="false">Salary_01!$L917</f>
        <v>0</v>
      </c>
      <c r="H917" s="78" t="n">
        <f aca="false">Salary_02!$L917</f>
        <v>0</v>
      </c>
      <c r="I917" s="78" t="n">
        <f aca="false">Retirement_Dist_01!$J917</f>
        <v>0</v>
      </c>
      <c r="J917" s="78" t="n">
        <f aca="false">Retirement_Dist_02!$J917</f>
        <v>0</v>
      </c>
      <c r="K917" s="78" t="n">
        <f aca="true">IF(AND(OR($B917&gt;Input!$C$31,$B917&gt;Input!$G$31),OR($B917&lt;Input!$C$25,$B917&lt;Input!$G$25)),(-1)*PMT(Input!$C$18/(100*12),(OFFSET($A$4, MAX( MATCH(Input!$C$25,$B$4:$B$1004,1), MATCH(Input!$G$25,$B$4:$B$1004,1)),0,1,1) - OFFSET($A$4, MIN( MATCH(Input!$C$31,$B$4:$B$1004,1), MATCH(Input!$G$31,$B$4:$B$1004,1)),0,1,1)),$AD$4,0,1),0)</f>
        <v>0</v>
      </c>
      <c r="L917" s="78" t="n">
        <f aca="false">IF(AND(($B917&lt;Input!$C$31),($B917&lt;Input!$G$31)),($G917+$H917+$I917+$J917),($G917+$H917+$I917+$J917+$K917))</f>
        <v>0</v>
      </c>
      <c r="M917" s="78" t="n">
        <f aca="false">Mortgage!$L917</f>
        <v>0</v>
      </c>
      <c r="N917" s="78" t="n">
        <f aca="false">$L917+$M917</f>
        <v>0</v>
      </c>
      <c r="O917" s="78" t="n">
        <f aca="false">IF(AND(($B917&lt;Input!$C$31),($B917&lt;Input!$G$31)),Expenses!$D917,(-1)*$N917)</f>
        <v>-0</v>
      </c>
      <c r="P917" s="78" t="n">
        <f aca="false">Childcare!$D917</f>
        <v>0</v>
      </c>
      <c r="Q917" s="78" t="n">
        <f aca="false">Loan_01!$E917</f>
        <v>0</v>
      </c>
      <c r="R917" s="78" t="n">
        <f aca="false">Loan_02!$E917</f>
        <v>0</v>
      </c>
      <c r="S917" s="78" t="n">
        <f aca="false">(-1)*SUM(Roth_01!$D917+Roth_02!$D917+IRA_01!$D917+IRA_02!$D917+Invest_01!$D917+Invest_02!$D917)</f>
        <v>-0</v>
      </c>
      <c r="T917" s="78" t="n">
        <f aca="false">(-1)*(IF(($B917&gt;Input!$O$24),0,Input!$O$30)+IF(($B917&gt;Input!$O$31),0,Input!$O$37)+IF(($B917&gt;Input!$O$38),0,Input!$O$44))</f>
        <v>-0</v>
      </c>
      <c r="U917" s="78" t="n">
        <f aca="false">IF(($AB916*(Input!$C$16/100)&gt;0),0,($AB916*(Input!$C$16/100)))</f>
        <v>0</v>
      </c>
      <c r="V917" s="78"/>
      <c r="W917" s="78" t="n">
        <f aca="false">IF(($N917+$O917+$P917+$Q917+$R917+$S917+$T917+$U917)&lt;0,($N917+$O917+$P917+$Q917+$R917+$S917+$T917+$U917),0)</f>
        <v>0</v>
      </c>
      <c r="X917" s="78"/>
      <c r="Y917" s="78" t="n">
        <f aca="false">IF(($N917+$O917+$P917+$Q917+$R917+$S917+$T917+$U917)&gt;=0,($N917+$O917+$P917+$Q917+$R917+$S917+$T917+$U917),0)</f>
        <v>0</v>
      </c>
      <c r="AA917" s="78" t="n">
        <f aca="false">IF(AND((($AB916+$W916-$U916)&lt;0),($Y917&gt;0)),($AA916-$K917)*(1+Input!$C$18/(12*100)),($AA916+$Y917-$K917)*(1+Input!$C$18/(12*100)))</f>
        <v>2.42650607927905E-009</v>
      </c>
      <c r="AB917" s="78" t="n">
        <f aca="false">IF(AND((($AB916+$W916-$U916)&lt;0),($Y917&gt;=0)),($AB916+$W916-$U916+$Y917)*(1+Input!$C$15/(12*100)),0)</f>
        <v>0</v>
      </c>
    </row>
    <row r="918" customFormat="false" ht="12.8" hidden="false" customHeight="false" outlineLevel="0" collapsed="false">
      <c r="A918" s="76" t="n">
        <v>914</v>
      </c>
      <c r="B918" s="77" t="n">
        <f aca="false">EOMONTH(Input!$C$7,A918)</f>
        <v>70737</v>
      </c>
      <c r="D918" s="76" t="n">
        <f aca="false">DATEDIF(Input!$C$23,$B918,"Y")</f>
        <v>116</v>
      </c>
      <c r="E918" s="76" t="n">
        <f aca="false">DATEDIF(Input!$G$23,$B918,"Y")</f>
        <v>116</v>
      </c>
      <c r="G918" s="78" t="n">
        <f aca="false">Salary_01!$L918</f>
        <v>0</v>
      </c>
      <c r="H918" s="78" t="n">
        <f aca="false">Salary_02!$L918</f>
        <v>0</v>
      </c>
      <c r="I918" s="78" t="n">
        <f aca="false">Retirement_Dist_01!$J918</f>
        <v>0</v>
      </c>
      <c r="J918" s="78" t="n">
        <f aca="false">Retirement_Dist_02!$J918</f>
        <v>0</v>
      </c>
      <c r="K918" s="78" t="n">
        <f aca="true">IF(AND(OR($B918&gt;Input!$C$31,$B918&gt;Input!$G$31),OR($B918&lt;Input!$C$25,$B918&lt;Input!$G$25)),(-1)*PMT(Input!$C$18/(100*12),(OFFSET($A$4, MAX( MATCH(Input!$C$25,$B$4:$B$1004,1), MATCH(Input!$G$25,$B$4:$B$1004,1)),0,1,1) - OFFSET($A$4, MIN( MATCH(Input!$C$31,$B$4:$B$1004,1), MATCH(Input!$G$31,$B$4:$B$1004,1)),0,1,1)),$AD$4,0,1),0)</f>
        <v>0</v>
      </c>
      <c r="L918" s="78" t="n">
        <f aca="false">IF(AND(($B918&lt;Input!$C$31),($B918&lt;Input!$G$31)),($G918+$H918+$I918+$J918),($G918+$H918+$I918+$J918+$K918))</f>
        <v>0</v>
      </c>
      <c r="M918" s="78" t="n">
        <f aca="false">Mortgage!$L918</f>
        <v>0</v>
      </c>
      <c r="N918" s="78" t="n">
        <f aca="false">$L918+$M918</f>
        <v>0</v>
      </c>
      <c r="O918" s="78" t="n">
        <f aca="false">IF(AND(($B918&lt;Input!$C$31),($B918&lt;Input!$G$31)),Expenses!$D918,(-1)*$N918)</f>
        <v>-0</v>
      </c>
      <c r="P918" s="78" t="n">
        <f aca="false">Childcare!$D918</f>
        <v>0</v>
      </c>
      <c r="Q918" s="78" t="n">
        <f aca="false">Loan_01!$E918</f>
        <v>0</v>
      </c>
      <c r="R918" s="78" t="n">
        <f aca="false">Loan_02!$E918</f>
        <v>0</v>
      </c>
      <c r="S918" s="78" t="n">
        <f aca="false">(-1)*SUM(Roth_01!$D918+Roth_02!$D918+IRA_01!$D918+IRA_02!$D918+Invest_01!$D918+Invest_02!$D918)</f>
        <v>-0</v>
      </c>
      <c r="T918" s="78" t="n">
        <f aca="false">(-1)*(IF(($B918&gt;Input!$O$24),0,Input!$O$30)+IF(($B918&gt;Input!$O$31),0,Input!$O$37)+IF(($B918&gt;Input!$O$38),0,Input!$O$44))</f>
        <v>-0</v>
      </c>
      <c r="U918" s="78" t="n">
        <f aca="false">IF(($AB917*(Input!$C$16/100)&gt;0),0,($AB917*(Input!$C$16/100)))</f>
        <v>0</v>
      </c>
      <c r="V918" s="78"/>
      <c r="W918" s="78" t="n">
        <f aca="false">IF(($N918+$O918+$P918+$Q918+$R918+$S918+$T918+$U918)&lt;0,($N918+$O918+$P918+$Q918+$R918+$S918+$T918+$U918),0)</f>
        <v>0</v>
      </c>
      <c r="X918" s="78"/>
      <c r="Y918" s="78" t="n">
        <f aca="false">IF(($N918+$O918+$P918+$Q918+$R918+$S918+$T918+$U918)&gt;=0,($N918+$O918+$P918+$Q918+$R918+$S918+$T918+$U918),0)</f>
        <v>0</v>
      </c>
      <c r="AA918" s="78" t="n">
        <f aca="false">IF(AND((($AB917+$W917-$U917)&lt;0),($Y918&gt;0)),($AA917-$K918)*(1+Input!$C$18/(12*100)),($AA917+$Y918-$K918)*(1+Input!$C$18/(12*100)))</f>
        <v>2.42660718369902E-009</v>
      </c>
      <c r="AB918" s="78" t="n">
        <f aca="false">IF(AND((($AB917+$W917-$U917)&lt;0),($Y918&gt;=0)),($AB917+$W917-$U917+$Y918)*(1+Input!$C$15/(12*100)),0)</f>
        <v>0</v>
      </c>
    </row>
    <row r="919" customFormat="false" ht="12.8" hidden="false" customHeight="false" outlineLevel="0" collapsed="false">
      <c r="A919" s="76" t="n">
        <v>915</v>
      </c>
      <c r="B919" s="77" t="n">
        <f aca="false">EOMONTH(Input!$C$7,A919)</f>
        <v>70767</v>
      </c>
      <c r="D919" s="76" t="n">
        <f aca="false">DATEDIF(Input!$C$23,$B919,"Y")</f>
        <v>116</v>
      </c>
      <c r="E919" s="76" t="n">
        <f aca="false">DATEDIF(Input!$G$23,$B919,"Y")</f>
        <v>116</v>
      </c>
      <c r="G919" s="78" t="n">
        <f aca="false">Salary_01!$L919</f>
        <v>0</v>
      </c>
      <c r="H919" s="78" t="n">
        <f aca="false">Salary_02!$L919</f>
        <v>0</v>
      </c>
      <c r="I919" s="78" t="n">
        <f aca="false">Retirement_Dist_01!$J919</f>
        <v>0</v>
      </c>
      <c r="J919" s="78" t="n">
        <f aca="false">Retirement_Dist_02!$J919</f>
        <v>0</v>
      </c>
      <c r="K919" s="78" t="n">
        <f aca="true">IF(AND(OR($B919&gt;Input!$C$31,$B919&gt;Input!$G$31),OR($B919&lt;Input!$C$25,$B919&lt;Input!$G$25)),(-1)*PMT(Input!$C$18/(100*12),(OFFSET($A$4, MAX( MATCH(Input!$C$25,$B$4:$B$1004,1), MATCH(Input!$G$25,$B$4:$B$1004,1)),0,1,1) - OFFSET($A$4, MIN( MATCH(Input!$C$31,$B$4:$B$1004,1), MATCH(Input!$G$31,$B$4:$B$1004,1)),0,1,1)),$AD$4,0,1),0)</f>
        <v>0</v>
      </c>
      <c r="L919" s="78" t="n">
        <f aca="false">IF(AND(($B919&lt;Input!$C$31),($B919&lt;Input!$G$31)),($G919+$H919+$I919+$J919),($G919+$H919+$I919+$J919+$K919))</f>
        <v>0</v>
      </c>
      <c r="M919" s="78" t="n">
        <f aca="false">Mortgage!$L919</f>
        <v>0</v>
      </c>
      <c r="N919" s="78" t="n">
        <f aca="false">$L919+$M919</f>
        <v>0</v>
      </c>
      <c r="O919" s="78" t="n">
        <f aca="false">IF(AND(($B919&lt;Input!$C$31),($B919&lt;Input!$G$31)),Expenses!$D919,(-1)*$N919)</f>
        <v>-0</v>
      </c>
      <c r="P919" s="78" t="n">
        <f aca="false">Childcare!$D919</f>
        <v>0</v>
      </c>
      <c r="Q919" s="78" t="n">
        <f aca="false">Loan_01!$E919</f>
        <v>0</v>
      </c>
      <c r="R919" s="78" t="n">
        <f aca="false">Loan_02!$E919</f>
        <v>0</v>
      </c>
      <c r="S919" s="78" t="n">
        <f aca="false">(-1)*SUM(Roth_01!$D919+Roth_02!$D919+IRA_01!$D919+IRA_02!$D919+Invest_01!$D919+Invest_02!$D919)</f>
        <v>-0</v>
      </c>
      <c r="T919" s="78" t="n">
        <f aca="false">(-1)*(IF(($B919&gt;Input!$O$24),0,Input!$O$30)+IF(($B919&gt;Input!$O$31),0,Input!$O$37)+IF(($B919&gt;Input!$O$38),0,Input!$O$44))</f>
        <v>-0</v>
      </c>
      <c r="U919" s="78" t="n">
        <f aca="false">IF(($AB918*(Input!$C$16/100)&gt;0),0,($AB918*(Input!$C$16/100)))</f>
        <v>0</v>
      </c>
      <c r="V919" s="78"/>
      <c r="W919" s="78" t="n">
        <f aca="false">IF(($N919+$O919+$P919+$Q919+$R919+$S919+$T919+$U919)&lt;0,($N919+$O919+$P919+$Q919+$R919+$S919+$T919+$U919),0)</f>
        <v>0</v>
      </c>
      <c r="X919" s="78"/>
      <c r="Y919" s="78" t="n">
        <f aca="false">IF(($N919+$O919+$P919+$Q919+$R919+$S919+$T919+$U919)&gt;=0,($N919+$O919+$P919+$Q919+$R919+$S919+$T919+$U919),0)</f>
        <v>0</v>
      </c>
      <c r="AA919" s="78" t="n">
        <f aca="false">IF(AND((($AB918+$W918-$U918)&lt;0),($Y919&gt;0)),($AA918-$K919)*(1+Input!$C$18/(12*100)),($AA918+$Y919-$K919)*(1+Input!$C$18/(12*100)))</f>
        <v>2.42670829233167E-009</v>
      </c>
      <c r="AB919" s="78" t="n">
        <f aca="false">IF(AND((($AB918+$W918-$U918)&lt;0),($Y919&gt;=0)),($AB918+$W918-$U918+$Y919)*(1+Input!$C$15/(12*100)),0)</f>
        <v>0</v>
      </c>
    </row>
    <row r="920" customFormat="false" ht="12.8" hidden="false" customHeight="false" outlineLevel="0" collapsed="false">
      <c r="A920" s="76" t="n">
        <v>916</v>
      </c>
      <c r="B920" s="77" t="n">
        <f aca="false">EOMONTH(Input!$C$7,A920)</f>
        <v>70798</v>
      </c>
      <c r="D920" s="76" t="n">
        <f aca="false">DATEDIF(Input!$C$23,$B920,"Y")</f>
        <v>116</v>
      </c>
      <c r="E920" s="76" t="n">
        <f aca="false">DATEDIF(Input!$G$23,$B920,"Y")</f>
        <v>116</v>
      </c>
      <c r="G920" s="78" t="n">
        <f aca="false">Salary_01!$L920</f>
        <v>0</v>
      </c>
      <c r="H920" s="78" t="n">
        <f aca="false">Salary_02!$L920</f>
        <v>0</v>
      </c>
      <c r="I920" s="78" t="n">
        <f aca="false">Retirement_Dist_01!$J920</f>
        <v>0</v>
      </c>
      <c r="J920" s="78" t="n">
        <f aca="false">Retirement_Dist_02!$J920</f>
        <v>0</v>
      </c>
      <c r="K920" s="78" t="n">
        <f aca="true">IF(AND(OR($B920&gt;Input!$C$31,$B920&gt;Input!$G$31),OR($B920&lt;Input!$C$25,$B920&lt;Input!$G$25)),(-1)*PMT(Input!$C$18/(100*12),(OFFSET($A$4, MAX( MATCH(Input!$C$25,$B$4:$B$1004,1), MATCH(Input!$G$25,$B$4:$B$1004,1)),0,1,1) - OFFSET($A$4, MIN( MATCH(Input!$C$31,$B$4:$B$1004,1), MATCH(Input!$G$31,$B$4:$B$1004,1)),0,1,1)),$AD$4,0,1),0)</f>
        <v>0</v>
      </c>
      <c r="L920" s="78" t="n">
        <f aca="false">IF(AND(($B920&lt;Input!$C$31),($B920&lt;Input!$G$31)),($G920+$H920+$I920+$J920),($G920+$H920+$I920+$J920+$K920))</f>
        <v>0</v>
      </c>
      <c r="M920" s="78" t="n">
        <f aca="false">Mortgage!$L920</f>
        <v>0</v>
      </c>
      <c r="N920" s="78" t="n">
        <f aca="false">$L920+$M920</f>
        <v>0</v>
      </c>
      <c r="O920" s="78" t="n">
        <f aca="false">IF(AND(($B920&lt;Input!$C$31),($B920&lt;Input!$G$31)),Expenses!$D920,(-1)*$N920)</f>
        <v>-0</v>
      </c>
      <c r="P920" s="78" t="n">
        <f aca="false">Childcare!$D920</f>
        <v>0</v>
      </c>
      <c r="Q920" s="78" t="n">
        <f aca="false">Loan_01!$E920</f>
        <v>0</v>
      </c>
      <c r="R920" s="78" t="n">
        <f aca="false">Loan_02!$E920</f>
        <v>0</v>
      </c>
      <c r="S920" s="78" t="n">
        <f aca="false">(-1)*SUM(Roth_01!$D920+Roth_02!$D920+IRA_01!$D920+IRA_02!$D920+Invest_01!$D920+Invest_02!$D920)</f>
        <v>-0</v>
      </c>
      <c r="T920" s="78" t="n">
        <f aca="false">(-1)*(IF(($B920&gt;Input!$O$24),0,Input!$O$30)+IF(($B920&gt;Input!$O$31),0,Input!$O$37)+IF(($B920&gt;Input!$O$38),0,Input!$O$44))</f>
        <v>-0</v>
      </c>
      <c r="U920" s="78" t="n">
        <f aca="false">IF(($AB919*(Input!$C$16/100)&gt;0),0,($AB919*(Input!$C$16/100)))</f>
        <v>0</v>
      </c>
      <c r="V920" s="78"/>
      <c r="W920" s="78" t="n">
        <f aca="false">IF(($N920+$O920+$P920+$Q920+$R920+$S920+$T920+$U920)&lt;0,($N920+$O920+$P920+$Q920+$R920+$S920+$T920+$U920),0)</f>
        <v>0</v>
      </c>
      <c r="X920" s="78"/>
      <c r="Y920" s="78" t="n">
        <f aca="false">IF(($N920+$O920+$P920+$Q920+$R920+$S920+$T920+$U920)&gt;=0,($N920+$O920+$P920+$Q920+$R920+$S920+$T920+$U920),0)</f>
        <v>0</v>
      </c>
      <c r="AA920" s="78" t="n">
        <f aca="false">IF(AND((($AB919+$W919-$U919)&lt;0),($Y920&gt;0)),($AA919-$K920)*(1+Input!$C$18/(12*100)),($AA919+$Y920-$K920)*(1+Input!$C$18/(12*100)))</f>
        <v>2.42680940517719E-009</v>
      </c>
      <c r="AB920" s="78" t="n">
        <f aca="false">IF(AND((($AB919+$W919-$U919)&lt;0),($Y920&gt;=0)),($AB919+$W919-$U919+$Y920)*(1+Input!$C$15/(12*100)),0)</f>
        <v>0</v>
      </c>
    </row>
    <row r="921" customFormat="false" ht="12.8" hidden="false" customHeight="false" outlineLevel="0" collapsed="false">
      <c r="A921" s="76" t="n">
        <v>917</v>
      </c>
      <c r="B921" s="77" t="n">
        <f aca="false">EOMONTH(Input!$C$7,A921)</f>
        <v>70828</v>
      </c>
      <c r="D921" s="76" t="n">
        <f aca="false">DATEDIF(Input!$C$23,$B921,"Y")</f>
        <v>116</v>
      </c>
      <c r="E921" s="76" t="n">
        <f aca="false">DATEDIF(Input!$G$23,$B921,"Y")</f>
        <v>116</v>
      </c>
      <c r="G921" s="78" t="n">
        <f aca="false">Salary_01!$L921</f>
        <v>0</v>
      </c>
      <c r="H921" s="78" t="n">
        <f aca="false">Salary_02!$L921</f>
        <v>0</v>
      </c>
      <c r="I921" s="78" t="n">
        <f aca="false">Retirement_Dist_01!$J921</f>
        <v>0</v>
      </c>
      <c r="J921" s="78" t="n">
        <f aca="false">Retirement_Dist_02!$J921</f>
        <v>0</v>
      </c>
      <c r="K921" s="78" t="n">
        <f aca="true">IF(AND(OR($B921&gt;Input!$C$31,$B921&gt;Input!$G$31),OR($B921&lt;Input!$C$25,$B921&lt;Input!$G$25)),(-1)*PMT(Input!$C$18/(100*12),(OFFSET($A$4, MAX( MATCH(Input!$C$25,$B$4:$B$1004,1), MATCH(Input!$G$25,$B$4:$B$1004,1)),0,1,1) - OFFSET($A$4, MIN( MATCH(Input!$C$31,$B$4:$B$1004,1), MATCH(Input!$G$31,$B$4:$B$1004,1)),0,1,1)),$AD$4,0,1),0)</f>
        <v>0</v>
      </c>
      <c r="L921" s="78" t="n">
        <f aca="false">IF(AND(($B921&lt;Input!$C$31),($B921&lt;Input!$G$31)),($G921+$H921+$I921+$J921),($G921+$H921+$I921+$J921+$K921))</f>
        <v>0</v>
      </c>
      <c r="M921" s="78" t="n">
        <f aca="false">Mortgage!$L921</f>
        <v>0</v>
      </c>
      <c r="N921" s="78" t="n">
        <f aca="false">$L921+$M921</f>
        <v>0</v>
      </c>
      <c r="O921" s="78" t="n">
        <f aca="false">IF(AND(($B921&lt;Input!$C$31),($B921&lt;Input!$G$31)),Expenses!$D921,(-1)*$N921)</f>
        <v>-0</v>
      </c>
      <c r="P921" s="78" t="n">
        <f aca="false">Childcare!$D921</f>
        <v>0</v>
      </c>
      <c r="Q921" s="78" t="n">
        <f aca="false">Loan_01!$E921</f>
        <v>0</v>
      </c>
      <c r="R921" s="78" t="n">
        <f aca="false">Loan_02!$E921</f>
        <v>0</v>
      </c>
      <c r="S921" s="78" t="n">
        <f aca="false">(-1)*SUM(Roth_01!$D921+Roth_02!$D921+IRA_01!$D921+IRA_02!$D921+Invest_01!$D921+Invest_02!$D921)</f>
        <v>-0</v>
      </c>
      <c r="T921" s="78" t="n">
        <f aca="false">(-1)*(IF(($B921&gt;Input!$O$24),0,Input!$O$30)+IF(($B921&gt;Input!$O$31),0,Input!$O$37)+IF(($B921&gt;Input!$O$38),0,Input!$O$44))</f>
        <v>-0</v>
      </c>
      <c r="U921" s="78" t="n">
        <f aca="false">IF(($AB920*(Input!$C$16/100)&gt;0),0,($AB920*(Input!$C$16/100)))</f>
        <v>0</v>
      </c>
      <c r="V921" s="78"/>
      <c r="W921" s="78" t="n">
        <f aca="false">IF(($N921+$O921+$P921+$Q921+$R921+$S921+$T921+$U921)&lt;0,($N921+$O921+$P921+$Q921+$R921+$S921+$T921+$U921),0)</f>
        <v>0</v>
      </c>
      <c r="X921" s="78"/>
      <c r="Y921" s="78" t="n">
        <f aca="false">IF(($N921+$O921+$P921+$Q921+$R921+$S921+$T921+$U921)&gt;=0,($N921+$O921+$P921+$Q921+$R921+$S921+$T921+$U921),0)</f>
        <v>0</v>
      </c>
      <c r="AA921" s="78" t="n">
        <f aca="false">IF(AND((($AB920+$W920-$U920)&lt;0),($Y921&gt;0)),($AA920-$K921)*(1+Input!$C$18/(12*100)),($AA920+$Y921-$K921)*(1+Input!$C$18/(12*100)))</f>
        <v>2.42691052223574E-009</v>
      </c>
      <c r="AB921" s="78" t="n">
        <f aca="false">IF(AND((($AB920+$W920-$U920)&lt;0),($Y921&gt;=0)),($AB920+$W920-$U920+$Y921)*(1+Input!$C$15/(12*100)),0)</f>
        <v>0</v>
      </c>
    </row>
    <row r="922" customFormat="false" ht="12.8" hidden="false" customHeight="false" outlineLevel="0" collapsed="false">
      <c r="A922" s="76" t="n">
        <v>918</v>
      </c>
      <c r="B922" s="77" t="n">
        <f aca="false">EOMONTH(Input!$C$7,A922)</f>
        <v>70859</v>
      </c>
      <c r="D922" s="76" t="n">
        <f aca="false">DATEDIF(Input!$C$23,$B922,"Y")</f>
        <v>116</v>
      </c>
      <c r="E922" s="76" t="n">
        <f aca="false">DATEDIF(Input!$G$23,$B922,"Y")</f>
        <v>116</v>
      </c>
      <c r="G922" s="78" t="n">
        <f aca="false">Salary_01!$L922</f>
        <v>0</v>
      </c>
      <c r="H922" s="78" t="n">
        <f aca="false">Salary_02!$L922</f>
        <v>0</v>
      </c>
      <c r="I922" s="78" t="n">
        <f aca="false">Retirement_Dist_01!$J922</f>
        <v>0</v>
      </c>
      <c r="J922" s="78" t="n">
        <f aca="false">Retirement_Dist_02!$J922</f>
        <v>0</v>
      </c>
      <c r="K922" s="78" t="n">
        <f aca="true">IF(AND(OR($B922&gt;Input!$C$31,$B922&gt;Input!$G$31),OR($B922&lt;Input!$C$25,$B922&lt;Input!$G$25)),(-1)*PMT(Input!$C$18/(100*12),(OFFSET($A$4, MAX( MATCH(Input!$C$25,$B$4:$B$1004,1), MATCH(Input!$G$25,$B$4:$B$1004,1)),0,1,1) - OFFSET($A$4, MIN( MATCH(Input!$C$31,$B$4:$B$1004,1), MATCH(Input!$G$31,$B$4:$B$1004,1)),0,1,1)),$AD$4,0,1),0)</f>
        <v>0</v>
      </c>
      <c r="L922" s="78" t="n">
        <f aca="false">IF(AND(($B922&lt;Input!$C$31),($B922&lt;Input!$G$31)),($G922+$H922+$I922+$J922),($G922+$H922+$I922+$J922+$K922))</f>
        <v>0</v>
      </c>
      <c r="M922" s="78" t="n">
        <f aca="false">Mortgage!$L922</f>
        <v>0</v>
      </c>
      <c r="N922" s="78" t="n">
        <f aca="false">$L922+$M922</f>
        <v>0</v>
      </c>
      <c r="O922" s="78" t="n">
        <f aca="false">IF(AND(($B922&lt;Input!$C$31),($B922&lt;Input!$G$31)),Expenses!$D922,(-1)*$N922)</f>
        <v>-0</v>
      </c>
      <c r="P922" s="78" t="n">
        <f aca="false">Childcare!$D922</f>
        <v>0</v>
      </c>
      <c r="Q922" s="78" t="n">
        <f aca="false">Loan_01!$E922</f>
        <v>0</v>
      </c>
      <c r="R922" s="78" t="n">
        <f aca="false">Loan_02!$E922</f>
        <v>0</v>
      </c>
      <c r="S922" s="78" t="n">
        <f aca="false">(-1)*SUM(Roth_01!$D922+Roth_02!$D922+IRA_01!$D922+IRA_02!$D922+Invest_01!$D922+Invest_02!$D922)</f>
        <v>-0</v>
      </c>
      <c r="T922" s="78" t="n">
        <f aca="false">(-1)*(IF(($B922&gt;Input!$O$24),0,Input!$O$30)+IF(($B922&gt;Input!$O$31),0,Input!$O$37)+IF(($B922&gt;Input!$O$38),0,Input!$O$44))</f>
        <v>-0</v>
      </c>
      <c r="U922" s="78" t="n">
        <f aca="false">IF(($AB921*(Input!$C$16/100)&gt;0),0,($AB921*(Input!$C$16/100)))</f>
        <v>0</v>
      </c>
      <c r="V922" s="78"/>
      <c r="W922" s="78" t="n">
        <f aca="false">IF(($N922+$O922+$P922+$Q922+$R922+$S922+$T922+$U922)&lt;0,($N922+$O922+$P922+$Q922+$R922+$S922+$T922+$U922),0)</f>
        <v>0</v>
      </c>
      <c r="X922" s="78"/>
      <c r="Y922" s="78" t="n">
        <f aca="false">IF(($N922+$O922+$P922+$Q922+$R922+$S922+$T922+$U922)&gt;=0,($N922+$O922+$P922+$Q922+$R922+$S922+$T922+$U922),0)</f>
        <v>0</v>
      </c>
      <c r="AA922" s="78" t="n">
        <f aca="false">IF(AND((($AB921+$W921-$U921)&lt;0),($Y922&gt;0)),($AA921-$K922)*(1+Input!$C$18/(12*100)),($AA921+$Y922-$K922)*(1+Input!$C$18/(12*100)))</f>
        <v>2.4270116435075E-009</v>
      </c>
      <c r="AB922" s="78" t="n">
        <f aca="false">IF(AND((($AB921+$W921-$U921)&lt;0),($Y922&gt;=0)),($AB921+$W921-$U921+$Y922)*(1+Input!$C$15/(12*100)),0)</f>
        <v>0</v>
      </c>
    </row>
    <row r="923" customFormat="false" ht="12.8" hidden="false" customHeight="false" outlineLevel="0" collapsed="false">
      <c r="A923" s="76" t="n">
        <v>919</v>
      </c>
      <c r="B923" s="77" t="n">
        <f aca="false">EOMONTH(Input!$C$7,A923)</f>
        <v>70890</v>
      </c>
      <c r="D923" s="76" t="n">
        <f aca="false">DATEDIF(Input!$C$23,$B923,"Y")</f>
        <v>116</v>
      </c>
      <c r="E923" s="76" t="n">
        <f aca="false">DATEDIF(Input!$G$23,$B923,"Y")</f>
        <v>116</v>
      </c>
      <c r="G923" s="78" t="n">
        <f aca="false">Salary_01!$L923</f>
        <v>0</v>
      </c>
      <c r="H923" s="78" t="n">
        <f aca="false">Salary_02!$L923</f>
        <v>0</v>
      </c>
      <c r="I923" s="78" t="n">
        <f aca="false">Retirement_Dist_01!$J923</f>
        <v>0</v>
      </c>
      <c r="J923" s="78" t="n">
        <f aca="false">Retirement_Dist_02!$J923</f>
        <v>0</v>
      </c>
      <c r="K923" s="78" t="n">
        <f aca="true">IF(AND(OR($B923&gt;Input!$C$31,$B923&gt;Input!$G$31),OR($B923&lt;Input!$C$25,$B923&lt;Input!$G$25)),(-1)*PMT(Input!$C$18/(100*12),(OFFSET($A$4, MAX( MATCH(Input!$C$25,$B$4:$B$1004,1), MATCH(Input!$G$25,$B$4:$B$1004,1)),0,1,1) - OFFSET($A$4, MIN( MATCH(Input!$C$31,$B$4:$B$1004,1), MATCH(Input!$G$31,$B$4:$B$1004,1)),0,1,1)),$AD$4,0,1),0)</f>
        <v>0</v>
      </c>
      <c r="L923" s="78" t="n">
        <f aca="false">IF(AND(($B923&lt;Input!$C$31),($B923&lt;Input!$G$31)),($G923+$H923+$I923+$J923),($G923+$H923+$I923+$J923+$K923))</f>
        <v>0</v>
      </c>
      <c r="M923" s="78" t="n">
        <f aca="false">Mortgage!$L923</f>
        <v>0</v>
      </c>
      <c r="N923" s="78" t="n">
        <f aca="false">$L923+$M923</f>
        <v>0</v>
      </c>
      <c r="O923" s="78" t="n">
        <f aca="false">IF(AND(($B923&lt;Input!$C$31),($B923&lt;Input!$G$31)),Expenses!$D923,(-1)*$N923)</f>
        <v>-0</v>
      </c>
      <c r="P923" s="78" t="n">
        <f aca="false">Childcare!$D923</f>
        <v>0</v>
      </c>
      <c r="Q923" s="78" t="n">
        <f aca="false">Loan_01!$E923</f>
        <v>0</v>
      </c>
      <c r="R923" s="78" t="n">
        <f aca="false">Loan_02!$E923</f>
        <v>0</v>
      </c>
      <c r="S923" s="78" t="n">
        <f aca="false">(-1)*SUM(Roth_01!$D923+Roth_02!$D923+IRA_01!$D923+IRA_02!$D923+Invest_01!$D923+Invest_02!$D923)</f>
        <v>-0</v>
      </c>
      <c r="T923" s="78" t="n">
        <f aca="false">(-1)*(IF(($B923&gt;Input!$O$24),0,Input!$O$30)+IF(($B923&gt;Input!$O$31),0,Input!$O$37)+IF(($B923&gt;Input!$O$38),0,Input!$O$44))</f>
        <v>-0</v>
      </c>
      <c r="U923" s="78" t="n">
        <f aca="false">IF(($AB922*(Input!$C$16/100)&gt;0),0,($AB922*(Input!$C$16/100)))</f>
        <v>0</v>
      </c>
      <c r="V923" s="78"/>
      <c r="W923" s="78" t="n">
        <f aca="false">IF(($N923+$O923+$P923+$Q923+$R923+$S923+$T923+$U923)&lt;0,($N923+$O923+$P923+$Q923+$R923+$S923+$T923+$U923),0)</f>
        <v>0</v>
      </c>
      <c r="X923" s="78"/>
      <c r="Y923" s="78" t="n">
        <f aca="false">IF(($N923+$O923+$P923+$Q923+$R923+$S923+$T923+$U923)&gt;=0,($N923+$O923+$P923+$Q923+$R923+$S923+$T923+$U923),0)</f>
        <v>0</v>
      </c>
      <c r="AA923" s="78" t="n">
        <f aca="false">IF(AND((($AB922+$W922-$U922)&lt;0),($Y923&gt;0)),($AA922-$K923)*(1+Input!$C$18/(12*100)),($AA922+$Y923-$K923)*(1+Input!$C$18/(12*100)))</f>
        <v>2.42711276899264E-009</v>
      </c>
      <c r="AB923" s="78" t="n">
        <f aca="false">IF(AND((($AB922+$W922-$U922)&lt;0),($Y923&gt;=0)),($AB922+$W922-$U922+$Y923)*(1+Input!$C$15/(12*100)),0)</f>
        <v>0</v>
      </c>
    </row>
    <row r="924" customFormat="false" ht="12.8" hidden="false" customHeight="false" outlineLevel="0" collapsed="false">
      <c r="A924" s="76" t="n">
        <v>920</v>
      </c>
      <c r="B924" s="77" t="n">
        <f aca="false">EOMONTH(Input!$C$7,A924)</f>
        <v>70918</v>
      </c>
      <c r="D924" s="76" t="n">
        <f aca="false">DATEDIF(Input!$C$23,$B924,"Y")</f>
        <v>116</v>
      </c>
      <c r="E924" s="76" t="n">
        <f aca="false">DATEDIF(Input!$G$23,$B924,"Y")</f>
        <v>116</v>
      </c>
      <c r="G924" s="78" t="n">
        <f aca="false">Salary_01!$L924</f>
        <v>0</v>
      </c>
      <c r="H924" s="78" t="n">
        <f aca="false">Salary_02!$L924</f>
        <v>0</v>
      </c>
      <c r="I924" s="78" t="n">
        <f aca="false">Retirement_Dist_01!$J924</f>
        <v>0</v>
      </c>
      <c r="J924" s="78" t="n">
        <f aca="false">Retirement_Dist_02!$J924</f>
        <v>0</v>
      </c>
      <c r="K924" s="78" t="n">
        <f aca="true">IF(AND(OR($B924&gt;Input!$C$31,$B924&gt;Input!$G$31),OR($B924&lt;Input!$C$25,$B924&lt;Input!$G$25)),(-1)*PMT(Input!$C$18/(100*12),(OFFSET($A$4, MAX( MATCH(Input!$C$25,$B$4:$B$1004,1), MATCH(Input!$G$25,$B$4:$B$1004,1)),0,1,1) - OFFSET($A$4, MIN( MATCH(Input!$C$31,$B$4:$B$1004,1), MATCH(Input!$G$31,$B$4:$B$1004,1)),0,1,1)),$AD$4,0,1),0)</f>
        <v>0</v>
      </c>
      <c r="L924" s="78" t="n">
        <f aca="false">IF(AND(($B924&lt;Input!$C$31),($B924&lt;Input!$G$31)),($G924+$H924+$I924+$J924),($G924+$H924+$I924+$J924+$K924))</f>
        <v>0</v>
      </c>
      <c r="M924" s="78" t="n">
        <f aca="false">Mortgage!$L924</f>
        <v>0</v>
      </c>
      <c r="N924" s="78" t="n">
        <f aca="false">$L924+$M924</f>
        <v>0</v>
      </c>
      <c r="O924" s="78" t="n">
        <f aca="false">IF(AND(($B924&lt;Input!$C$31),($B924&lt;Input!$G$31)),Expenses!$D924,(-1)*$N924)</f>
        <v>-0</v>
      </c>
      <c r="P924" s="78" t="n">
        <f aca="false">Childcare!$D924</f>
        <v>0</v>
      </c>
      <c r="Q924" s="78" t="n">
        <f aca="false">Loan_01!$E924</f>
        <v>0</v>
      </c>
      <c r="R924" s="78" t="n">
        <f aca="false">Loan_02!$E924</f>
        <v>0</v>
      </c>
      <c r="S924" s="78" t="n">
        <f aca="false">(-1)*SUM(Roth_01!$D924+Roth_02!$D924+IRA_01!$D924+IRA_02!$D924+Invest_01!$D924+Invest_02!$D924)</f>
        <v>-0</v>
      </c>
      <c r="T924" s="78" t="n">
        <f aca="false">(-1)*(IF(($B924&gt;Input!$O$24),0,Input!$O$30)+IF(($B924&gt;Input!$O$31),0,Input!$O$37)+IF(($B924&gt;Input!$O$38),0,Input!$O$44))</f>
        <v>-0</v>
      </c>
      <c r="U924" s="78" t="n">
        <f aca="false">IF(($AB923*(Input!$C$16/100)&gt;0),0,($AB923*(Input!$C$16/100)))</f>
        <v>0</v>
      </c>
      <c r="V924" s="78"/>
      <c r="W924" s="78" t="n">
        <f aca="false">IF(($N924+$O924+$P924+$Q924+$R924+$S924+$T924+$U924)&lt;0,($N924+$O924+$P924+$Q924+$R924+$S924+$T924+$U924),0)</f>
        <v>0</v>
      </c>
      <c r="X924" s="78"/>
      <c r="Y924" s="78" t="n">
        <f aca="false">IF(($N924+$O924+$P924+$Q924+$R924+$S924+$T924+$U924)&gt;=0,($N924+$O924+$P924+$Q924+$R924+$S924+$T924+$U924),0)</f>
        <v>0</v>
      </c>
      <c r="AA924" s="78" t="n">
        <f aca="false">IF(AND((($AB923+$W923-$U923)&lt;0),($Y924&gt;0)),($AA923-$K924)*(1+Input!$C$18/(12*100)),($AA923+$Y924-$K924)*(1+Input!$C$18/(12*100)))</f>
        <v>2.42721389869135E-009</v>
      </c>
      <c r="AB924" s="78" t="n">
        <f aca="false">IF(AND((($AB923+$W923-$U923)&lt;0),($Y924&gt;=0)),($AB923+$W923-$U923+$Y924)*(1+Input!$C$15/(12*100)),0)</f>
        <v>0</v>
      </c>
    </row>
    <row r="925" customFormat="false" ht="12.8" hidden="false" customHeight="false" outlineLevel="0" collapsed="false">
      <c r="A925" s="76" t="n">
        <v>921</v>
      </c>
      <c r="B925" s="77" t="n">
        <f aca="false">EOMONTH(Input!$C$7,A925)</f>
        <v>70949</v>
      </c>
      <c r="D925" s="76" t="n">
        <f aca="false">DATEDIF(Input!$C$23,$B925,"Y")</f>
        <v>116</v>
      </c>
      <c r="E925" s="76" t="n">
        <f aca="false">DATEDIF(Input!$G$23,$B925,"Y")</f>
        <v>116</v>
      </c>
      <c r="G925" s="78" t="n">
        <f aca="false">Salary_01!$L925</f>
        <v>0</v>
      </c>
      <c r="H925" s="78" t="n">
        <f aca="false">Salary_02!$L925</f>
        <v>0</v>
      </c>
      <c r="I925" s="78" t="n">
        <f aca="false">Retirement_Dist_01!$J925</f>
        <v>0</v>
      </c>
      <c r="J925" s="78" t="n">
        <f aca="false">Retirement_Dist_02!$J925</f>
        <v>0</v>
      </c>
      <c r="K925" s="78" t="n">
        <f aca="true">IF(AND(OR($B925&gt;Input!$C$31,$B925&gt;Input!$G$31),OR($B925&lt;Input!$C$25,$B925&lt;Input!$G$25)),(-1)*PMT(Input!$C$18/(100*12),(OFFSET($A$4, MAX( MATCH(Input!$C$25,$B$4:$B$1004,1), MATCH(Input!$G$25,$B$4:$B$1004,1)),0,1,1) - OFFSET($A$4, MIN( MATCH(Input!$C$31,$B$4:$B$1004,1), MATCH(Input!$G$31,$B$4:$B$1004,1)),0,1,1)),$AD$4,0,1),0)</f>
        <v>0</v>
      </c>
      <c r="L925" s="78" t="n">
        <f aca="false">IF(AND(($B925&lt;Input!$C$31),($B925&lt;Input!$G$31)),($G925+$H925+$I925+$J925),($G925+$H925+$I925+$J925+$K925))</f>
        <v>0</v>
      </c>
      <c r="M925" s="78" t="n">
        <f aca="false">Mortgage!$L925</f>
        <v>0</v>
      </c>
      <c r="N925" s="78" t="n">
        <f aca="false">$L925+$M925</f>
        <v>0</v>
      </c>
      <c r="O925" s="78" t="n">
        <f aca="false">IF(AND(($B925&lt;Input!$C$31),($B925&lt;Input!$G$31)),Expenses!$D925,(-1)*$N925)</f>
        <v>-0</v>
      </c>
      <c r="P925" s="78" t="n">
        <f aca="false">Childcare!$D925</f>
        <v>0</v>
      </c>
      <c r="Q925" s="78" t="n">
        <f aca="false">Loan_01!$E925</f>
        <v>0</v>
      </c>
      <c r="R925" s="78" t="n">
        <f aca="false">Loan_02!$E925</f>
        <v>0</v>
      </c>
      <c r="S925" s="78" t="n">
        <f aca="false">(-1)*SUM(Roth_01!$D925+Roth_02!$D925+IRA_01!$D925+IRA_02!$D925+Invest_01!$D925+Invest_02!$D925)</f>
        <v>-0</v>
      </c>
      <c r="T925" s="78" t="n">
        <f aca="false">(-1)*(IF(($B925&gt;Input!$O$24),0,Input!$O$30)+IF(($B925&gt;Input!$O$31),0,Input!$O$37)+IF(($B925&gt;Input!$O$38),0,Input!$O$44))</f>
        <v>-0</v>
      </c>
      <c r="U925" s="78" t="n">
        <f aca="false">IF(($AB924*(Input!$C$16/100)&gt;0),0,($AB924*(Input!$C$16/100)))</f>
        <v>0</v>
      </c>
      <c r="V925" s="78"/>
      <c r="W925" s="78" t="n">
        <f aca="false">IF(($N925+$O925+$P925+$Q925+$R925+$S925+$T925+$U925)&lt;0,($N925+$O925+$P925+$Q925+$R925+$S925+$T925+$U925),0)</f>
        <v>0</v>
      </c>
      <c r="X925" s="78"/>
      <c r="Y925" s="78" t="n">
        <f aca="false">IF(($N925+$O925+$P925+$Q925+$R925+$S925+$T925+$U925)&gt;=0,($N925+$O925+$P925+$Q925+$R925+$S925+$T925+$U925),0)</f>
        <v>0</v>
      </c>
      <c r="AA925" s="78" t="n">
        <f aca="false">IF(AND((($AB924+$W924-$U924)&lt;0),($Y925&gt;0)),($AA924-$K925)*(1+Input!$C$18/(12*100)),($AA924+$Y925-$K925)*(1+Input!$C$18/(12*100)))</f>
        <v>2.4273150326038E-009</v>
      </c>
      <c r="AB925" s="78" t="n">
        <f aca="false">IF(AND((($AB924+$W924-$U924)&lt;0),($Y925&gt;=0)),($AB924+$W924-$U924+$Y925)*(1+Input!$C$15/(12*100)),0)</f>
        <v>0</v>
      </c>
    </row>
    <row r="926" customFormat="false" ht="12.8" hidden="false" customHeight="false" outlineLevel="0" collapsed="false">
      <c r="A926" s="76" t="n">
        <v>922</v>
      </c>
      <c r="B926" s="77" t="n">
        <f aca="false">EOMONTH(Input!$C$7,A926)</f>
        <v>70979</v>
      </c>
      <c r="D926" s="76" t="n">
        <f aca="false">DATEDIF(Input!$C$23,$B926,"Y")</f>
        <v>116</v>
      </c>
      <c r="E926" s="76" t="n">
        <f aca="false">DATEDIF(Input!$G$23,$B926,"Y")</f>
        <v>116</v>
      </c>
      <c r="G926" s="78" t="n">
        <f aca="false">Salary_01!$L926</f>
        <v>0</v>
      </c>
      <c r="H926" s="78" t="n">
        <f aca="false">Salary_02!$L926</f>
        <v>0</v>
      </c>
      <c r="I926" s="78" t="n">
        <f aca="false">Retirement_Dist_01!$J926</f>
        <v>0</v>
      </c>
      <c r="J926" s="78" t="n">
        <f aca="false">Retirement_Dist_02!$J926</f>
        <v>0</v>
      </c>
      <c r="K926" s="78" t="n">
        <f aca="true">IF(AND(OR($B926&gt;Input!$C$31,$B926&gt;Input!$G$31),OR($B926&lt;Input!$C$25,$B926&lt;Input!$G$25)),(-1)*PMT(Input!$C$18/(100*12),(OFFSET($A$4, MAX( MATCH(Input!$C$25,$B$4:$B$1004,1), MATCH(Input!$G$25,$B$4:$B$1004,1)),0,1,1) - OFFSET($A$4, MIN( MATCH(Input!$C$31,$B$4:$B$1004,1), MATCH(Input!$G$31,$B$4:$B$1004,1)),0,1,1)),$AD$4,0,1),0)</f>
        <v>0</v>
      </c>
      <c r="L926" s="78" t="n">
        <f aca="false">IF(AND(($B926&lt;Input!$C$31),($B926&lt;Input!$G$31)),($G926+$H926+$I926+$J926),($G926+$H926+$I926+$J926+$K926))</f>
        <v>0</v>
      </c>
      <c r="M926" s="78" t="n">
        <f aca="false">Mortgage!$L926</f>
        <v>0</v>
      </c>
      <c r="N926" s="78" t="n">
        <f aca="false">$L926+$M926</f>
        <v>0</v>
      </c>
      <c r="O926" s="78" t="n">
        <f aca="false">IF(AND(($B926&lt;Input!$C$31),($B926&lt;Input!$G$31)),Expenses!$D926,(-1)*$N926)</f>
        <v>-0</v>
      </c>
      <c r="P926" s="78" t="n">
        <f aca="false">Childcare!$D926</f>
        <v>0</v>
      </c>
      <c r="Q926" s="78" t="n">
        <f aca="false">Loan_01!$E926</f>
        <v>0</v>
      </c>
      <c r="R926" s="78" t="n">
        <f aca="false">Loan_02!$E926</f>
        <v>0</v>
      </c>
      <c r="S926" s="78" t="n">
        <f aca="false">(-1)*SUM(Roth_01!$D926+Roth_02!$D926+IRA_01!$D926+IRA_02!$D926+Invest_01!$D926+Invest_02!$D926)</f>
        <v>-0</v>
      </c>
      <c r="T926" s="78" t="n">
        <f aca="false">(-1)*(IF(($B926&gt;Input!$O$24),0,Input!$O$30)+IF(($B926&gt;Input!$O$31),0,Input!$O$37)+IF(($B926&gt;Input!$O$38),0,Input!$O$44))</f>
        <v>-0</v>
      </c>
      <c r="U926" s="78" t="n">
        <f aca="false">IF(($AB925*(Input!$C$16/100)&gt;0),0,($AB925*(Input!$C$16/100)))</f>
        <v>0</v>
      </c>
      <c r="V926" s="78"/>
      <c r="W926" s="78" t="n">
        <f aca="false">IF(($N926+$O926+$P926+$Q926+$R926+$S926+$T926+$U926)&lt;0,($N926+$O926+$P926+$Q926+$R926+$S926+$T926+$U926),0)</f>
        <v>0</v>
      </c>
      <c r="X926" s="78"/>
      <c r="Y926" s="78" t="n">
        <f aca="false">IF(($N926+$O926+$P926+$Q926+$R926+$S926+$T926+$U926)&gt;=0,($N926+$O926+$P926+$Q926+$R926+$S926+$T926+$U926),0)</f>
        <v>0</v>
      </c>
      <c r="AA926" s="78" t="n">
        <f aca="false">IF(AND((($AB925+$W925-$U925)&lt;0),($Y926&gt;0)),($AA925-$K926)*(1+Input!$C$18/(12*100)),($AA925+$Y926-$K926)*(1+Input!$C$18/(12*100)))</f>
        <v>2.42741617073016E-009</v>
      </c>
      <c r="AB926" s="78" t="n">
        <f aca="false">IF(AND((($AB925+$W925-$U925)&lt;0),($Y926&gt;=0)),($AB925+$W925-$U925+$Y926)*(1+Input!$C$15/(12*100)),0)</f>
        <v>0</v>
      </c>
    </row>
    <row r="927" customFormat="false" ht="12.8" hidden="false" customHeight="false" outlineLevel="0" collapsed="false">
      <c r="A927" s="76" t="n">
        <v>923</v>
      </c>
      <c r="B927" s="77" t="n">
        <f aca="false">EOMONTH(Input!$C$7,A927)</f>
        <v>71010</v>
      </c>
      <c r="D927" s="76" t="n">
        <f aca="false">DATEDIF(Input!$C$23,$B927,"Y")</f>
        <v>117</v>
      </c>
      <c r="E927" s="76" t="n">
        <f aca="false">DATEDIF(Input!$G$23,$B927,"Y")</f>
        <v>117</v>
      </c>
      <c r="G927" s="78" t="n">
        <f aca="false">Salary_01!$L927</f>
        <v>0</v>
      </c>
      <c r="H927" s="78" t="n">
        <f aca="false">Salary_02!$L927</f>
        <v>0</v>
      </c>
      <c r="I927" s="78" t="n">
        <f aca="false">Retirement_Dist_01!$J927</f>
        <v>0</v>
      </c>
      <c r="J927" s="78" t="n">
        <f aca="false">Retirement_Dist_02!$J927</f>
        <v>0</v>
      </c>
      <c r="K927" s="78" t="n">
        <f aca="true">IF(AND(OR($B927&gt;Input!$C$31,$B927&gt;Input!$G$31),OR($B927&lt;Input!$C$25,$B927&lt;Input!$G$25)),(-1)*PMT(Input!$C$18/(100*12),(OFFSET($A$4, MAX( MATCH(Input!$C$25,$B$4:$B$1004,1), MATCH(Input!$G$25,$B$4:$B$1004,1)),0,1,1) - OFFSET($A$4, MIN( MATCH(Input!$C$31,$B$4:$B$1004,1), MATCH(Input!$G$31,$B$4:$B$1004,1)),0,1,1)),$AD$4,0,1),0)</f>
        <v>0</v>
      </c>
      <c r="L927" s="78" t="n">
        <f aca="false">IF(AND(($B927&lt;Input!$C$31),($B927&lt;Input!$G$31)),($G927+$H927+$I927+$J927),($G927+$H927+$I927+$J927+$K927))</f>
        <v>0</v>
      </c>
      <c r="M927" s="78" t="n">
        <f aca="false">Mortgage!$L927</f>
        <v>0</v>
      </c>
      <c r="N927" s="78" t="n">
        <f aca="false">$L927+$M927</f>
        <v>0</v>
      </c>
      <c r="O927" s="78" t="n">
        <f aca="false">IF(AND(($B927&lt;Input!$C$31),($B927&lt;Input!$G$31)),Expenses!$D927,(-1)*$N927)</f>
        <v>-0</v>
      </c>
      <c r="P927" s="78" t="n">
        <f aca="false">Childcare!$D927</f>
        <v>0</v>
      </c>
      <c r="Q927" s="78" t="n">
        <f aca="false">Loan_01!$E927</f>
        <v>0</v>
      </c>
      <c r="R927" s="78" t="n">
        <f aca="false">Loan_02!$E927</f>
        <v>0</v>
      </c>
      <c r="S927" s="78" t="n">
        <f aca="false">(-1)*SUM(Roth_01!$D927+Roth_02!$D927+IRA_01!$D927+IRA_02!$D927+Invest_01!$D927+Invest_02!$D927)</f>
        <v>-0</v>
      </c>
      <c r="T927" s="78" t="n">
        <f aca="false">(-1)*(IF(($B927&gt;Input!$O$24),0,Input!$O$30)+IF(($B927&gt;Input!$O$31),0,Input!$O$37)+IF(($B927&gt;Input!$O$38),0,Input!$O$44))</f>
        <v>-0</v>
      </c>
      <c r="U927" s="78" t="n">
        <f aca="false">IF(($AB926*(Input!$C$16/100)&gt;0),0,($AB926*(Input!$C$16/100)))</f>
        <v>0</v>
      </c>
      <c r="V927" s="78"/>
      <c r="W927" s="78" t="n">
        <f aca="false">IF(($N927+$O927+$P927+$Q927+$R927+$S927+$T927+$U927)&lt;0,($N927+$O927+$P927+$Q927+$R927+$S927+$T927+$U927),0)</f>
        <v>0</v>
      </c>
      <c r="X927" s="78"/>
      <c r="Y927" s="78" t="n">
        <f aca="false">IF(($N927+$O927+$P927+$Q927+$R927+$S927+$T927+$U927)&gt;=0,($N927+$O927+$P927+$Q927+$R927+$S927+$T927+$U927),0)</f>
        <v>0</v>
      </c>
      <c r="AA927" s="78" t="n">
        <f aca="false">IF(AND((($AB926+$W926-$U926)&lt;0),($Y927&gt;0)),($AA926-$K927)*(1+Input!$C$18/(12*100)),($AA926+$Y927-$K927)*(1+Input!$C$18/(12*100)))</f>
        <v>2.4275173130706E-009</v>
      </c>
      <c r="AB927" s="78" t="n">
        <f aca="false">IF(AND((($AB926+$W926-$U926)&lt;0),($Y927&gt;=0)),($AB926+$W926-$U926+$Y927)*(1+Input!$C$15/(12*100)),0)</f>
        <v>0</v>
      </c>
    </row>
    <row r="928" customFormat="false" ht="12.8" hidden="false" customHeight="false" outlineLevel="0" collapsed="false">
      <c r="A928" s="76" t="n">
        <v>924</v>
      </c>
      <c r="B928" s="77" t="n">
        <f aca="false">EOMONTH(Input!$C$7,A928)</f>
        <v>71040</v>
      </c>
      <c r="D928" s="76" t="n">
        <f aca="false">DATEDIF(Input!$C$23,$B928,"Y")</f>
        <v>117</v>
      </c>
      <c r="E928" s="76" t="n">
        <f aca="false">DATEDIF(Input!$G$23,$B928,"Y")</f>
        <v>117</v>
      </c>
      <c r="G928" s="78" t="n">
        <f aca="false">Salary_01!$L928</f>
        <v>0</v>
      </c>
      <c r="H928" s="78" t="n">
        <f aca="false">Salary_02!$L928</f>
        <v>0</v>
      </c>
      <c r="I928" s="78" t="n">
        <f aca="false">Retirement_Dist_01!$J928</f>
        <v>0</v>
      </c>
      <c r="J928" s="78" t="n">
        <f aca="false">Retirement_Dist_02!$J928</f>
        <v>0</v>
      </c>
      <c r="K928" s="78" t="n">
        <f aca="true">IF(AND(OR($B928&gt;Input!$C$31,$B928&gt;Input!$G$31),OR($B928&lt;Input!$C$25,$B928&lt;Input!$G$25)),(-1)*PMT(Input!$C$18/(100*12),(OFFSET($A$4, MAX( MATCH(Input!$C$25,$B$4:$B$1004,1), MATCH(Input!$G$25,$B$4:$B$1004,1)),0,1,1) - OFFSET($A$4, MIN( MATCH(Input!$C$31,$B$4:$B$1004,1), MATCH(Input!$G$31,$B$4:$B$1004,1)),0,1,1)),$AD$4,0,1),0)</f>
        <v>0</v>
      </c>
      <c r="L928" s="78" t="n">
        <f aca="false">IF(AND(($B928&lt;Input!$C$31),($B928&lt;Input!$G$31)),($G928+$H928+$I928+$J928),($G928+$H928+$I928+$J928+$K928))</f>
        <v>0</v>
      </c>
      <c r="M928" s="78" t="n">
        <f aca="false">Mortgage!$L928</f>
        <v>0</v>
      </c>
      <c r="N928" s="78" t="n">
        <f aca="false">$L928+$M928</f>
        <v>0</v>
      </c>
      <c r="O928" s="78" t="n">
        <f aca="false">IF(AND(($B928&lt;Input!$C$31),($B928&lt;Input!$G$31)),Expenses!$D928,(-1)*$N928)</f>
        <v>-0</v>
      </c>
      <c r="P928" s="78" t="n">
        <f aca="false">Childcare!$D928</f>
        <v>0</v>
      </c>
      <c r="Q928" s="78" t="n">
        <f aca="false">Loan_01!$E928</f>
        <v>0</v>
      </c>
      <c r="R928" s="78" t="n">
        <f aca="false">Loan_02!$E928</f>
        <v>0</v>
      </c>
      <c r="S928" s="78" t="n">
        <f aca="false">(-1)*SUM(Roth_01!$D928+Roth_02!$D928+IRA_01!$D928+IRA_02!$D928+Invest_01!$D928+Invest_02!$D928)</f>
        <v>-0</v>
      </c>
      <c r="T928" s="78" t="n">
        <f aca="false">(-1)*(IF(($B928&gt;Input!$O$24),0,Input!$O$30)+IF(($B928&gt;Input!$O$31),0,Input!$O$37)+IF(($B928&gt;Input!$O$38),0,Input!$O$44))</f>
        <v>-0</v>
      </c>
      <c r="U928" s="78" t="n">
        <f aca="false">IF(($AB927*(Input!$C$16/100)&gt;0),0,($AB927*(Input!$C$16/100)))</f>
        <v>0</v>
      </c>
      <c r="V928" s="78"/>
      <c r="W928" s="78" t="n">
        <f aca="false">IF(($N928+$O928+$P928+$Q928+$R928+$S928+$T928+$U928)&lt;0,($N928+$O928+$P928+$Q928+$R928+$S928+$T928+$U928),0)</f>
        <v>0</v>
      </c>
      <c r="X928" s="78"/>
      <c r="Y928" s="78" t="n">
        <f aca="false">IF(($N928+$O928+$P928+$Q928+$R928+$S928+$T928+$U928)&gt;=0,($N928+$O928+$P928+$Q928+$R928+$S928+$T928+$U928),0)</f>
        <v>0</v>
      </c>
      <c r="AA928" s="78" t="n">
        <f aca="false">IF(AND((($AB927+$W927-$U927)&lt;0),($Y928&gt;0)),($AA927-$K928)*(1+Input!$C$18/(12*100)),($AA927+$Y928-$K928)*(1+Input!$C$18/(12*100)))</f>
        <v>2.42761845962531E-009</v>
      </c>
      <c r="AB928" s="78" t="n">
        <f aca="false">IF(AND((($AB927+$W927-$U927)&lt;0),($Y928&gt;=0)),($AB927+$W927-$U927+$Y928)*(1+Input!$C$15/(12*100)),0)</f>
        <v>0</v>
      </c>
    </row>
    <row r="929" customFormat="false" ht="12.8" hidden="false" customHeight="false" outlineLevel="0" collapsed="false">
      <c r="A929" s="76" t="n">
        <v>925</v>
      </c>
      <c r="B929" s="77" t="n">
        <f aca="false">EOMONTH(Input!$C$7,A929)</f>
        <v>71071</v>
      </c>
      <c r="D929" s="76" t="n">
        <f aca="false">DATEDIF(Input!$C$23,$B929,"Y")</f>
        <v>117</v>
      </c>
      <c r="E929" s="76" t="n">
        <f aca="false">DATEDIF(Input!$G$23,$B929,"Y")</f>
        <v>117</v>
      </c>
      <c r="G929" s="78" t="n">
        <f aca="false">Salary_01!$L929</f>
        <v>0</v>
      </c>
      <c r="H929" s="78" t="n">
        <f aca="false">Salary_02!$L929</f>
        <v>0</v>
      </c>
      <c r="I929" s="78" t="n">
        <f aca="false">Retirement_Dist_01!$J929</f>
        <v>0</v>
      </c>
      <c r="J929" s="78" t="n">
        <f aca="false">Retirement_Dist_02!$J929</f>
        <v>0</v>
      </c>
      <c r="K929" s="78" t="n">
        <f aca="true">IF(AND(OR($B929&gt;Input!$C$31,$B929&gt;Input!$G$31),OR($B929&lt;Input!$C$25,$B929&lt;Input!$G$25)),(-1)*PMT(Input!$C$18/(100*12),(OFFSET($A$4, MAX( MATCH(Input!$C$25,$B$4:$B$1004,1), MATCH(Input!$G$25,$B$4:$B$1004,1)),0,1,1) - OFFSET($A$4, MIN( MATCH(Input!$C$31,$B$4:$B$1004,1), MATCH(Input!$G$31,$B$4:$B$1004,1)),0,1,1)),$AD$4,0,1),0)</f>
        <v>0</v>
      </c>
      <c r="L929" s="78" t="n">
        <f aca="false">IF(AND(($B929&lt;Input!$C$31),($B929&lt;Input!$G$31)),($G929+$H929+$I929+$J929),($G929+$H929+$I929+$J929+$K929))</f>
        <v>0</v>
      </c>
      <c r="M929" s="78" t="n">
        <f aca="false">Mortgage!$L929</f>
        <v>0</v>
      </c>
      <c r="N929" s="78" t="n">
        <f aca="false">$L929+$M929</f>
        <v>0</v>
      </c>
      <c r="O929" s="78" t="n">
        <f aca="false">IF(AND(($B929&lt;Input!$C$31),($B929&lt;Input!$G$31)),Expenses!$D929,(-1)*$N929)</f>
        <v>-0</v>
      </c>
      <c r="P929" s="78" t="n">
        <f aca="false">Childcare!$D929</f>
        <v>0</v>
      </c>
      <c r="Q929" s="78" t="n">
        <f aca="false">Loan_01!$E929</f>
        <v>0</v>
      </c>
      <c r="R929" s="78" t="n">
        <f aca="false">Loan_02!$E929</f>
        <v>0</v>
      </c>
      <c r="S929" s="78" t="n">
        <f aca="false">(-1)*SUM(Roth_01!$D929+Roth_02!$D929+IRA_01!$D929+IRA_02!$D929+Invest_01!$D929+Invest_02!$D929)</f>
        <v>-0</v>
      </c>
      <c r="T929" s="78" t="n">
        <f aca="false">(-1)*(IF(($B929&gt;Input!$O$24),0,Input!$O$30)+IF(($B929&gt;Input!$O$31),0,Input!$O$37)+IF(($B929&gt;Input!$O$38),0,Input!$O$44))</f>
        <v>-0</v>
      </c>
      <c r="U929" s="78" t="n">
        <f aca="false">IF(($AB928*(Input!$C$16/100)&gt;0),0,($AB928*(Input!$C$16/100)))</f>
        <v>0</v>
      </c>
      <c r="V929" s="78"/>
      <c r="W929" s="78" t="n">
        <f aca="false">IF(($N929+$O929+$P929+$Q929+$R929+$S929+$T929+$U929)&lt;0,($N929+$O929+$P929+$Q929+$R929+$S929+$T929+$U929),0)</f>
        <v>0</v>
      </c>
      <c r="X929" s="78"/>
      <c r="Y929" s="78" t="n">
        <f aca="false">IF(($N929+$O929+$P929+$Q929+$R929+$S929+$T929+$U929)&gt;=0,($N929+$O929+$P929+$Q929+$R929+$S929+$T929+$U929),0)</f>
        <v>0</v>
      </c>
      <c r="AA929" s="78" t="n">
        <f aca="false">IF(AND((($AB928+$W928-$U928)&lt;0),($Y929&gt;0)),($AA928-$K929)*(1+Input!$C$18/(12*100)),($AA928+$Y929-$K929)*(1+Input!$C$18/(12*100)))</f>
        <v>2.42771961039447E-009</v>
      </c>
      <c r="AB929" s="78" t="n">
        <f aca="false">IF(AND((($AB928+$W928-$U928)&lt;0),($Y929&gt;=0)),($AB928+$W928-$U928+$Y929)*(1+Input!$C$15/(12*100)),0)</f>
        <v>0</v>
      </c>
    </row>
    <row r="930" customFormat="false" ht="12.8" hidden="false" customHeight="false" outlineLevel="0" collapsed="false">
      <c r="A930" s="76" t="n">
        <v>926</v>
      </c>
      <c r="B930" s="77" t="n">
        <f aca="false">EOMONTH(Input!$C$7,A930)</f>
        <v>71102</v>
      </c>
      <c r="D930" s="76" t="n">
        <f aca="false">DATEDIF(Input!$C$23,$B930,"Y")</f>
        <v>117</v>
      </c>
      <c r="E930" s="76" t="n">
        <f aca="false">DATEDIF(Input!$G$23,$B930,"Y")</f>
        <v>117</v>
      </c>
      <c r="G930" s="78" t="n">
        <f aca="false">Salary_01!$L930</f>
        <v>0</v>
      </c>
      <c r="H930" s="78" t="n">
        <f aca="false">Salary_02!$L930</f>
        <v>0</v>
      </c>
      <c r="I930" s="78" t="n">
        <f aca="false">Retirement_Dist_01!$J930</f>
        <v>0</v>
      </c>
      <c r="J930" s="78" t="n">
        <f aca="false">Retirement_Dist_02!$J930</f>
        <v>0</v>
      </c>
      <c r="K930" s="78" t="n">
        <f aca="true">IF(AND(OR($B930&gt;Input!$C$31,$B930&gt;Input!$G$31),OR($B930&lt;Input!$C$25,$B930&lt;Input!$G$25)),(-1)*PMT(Input!$C$18/(100*12),(OFFSET($A$4, MAX( MATCH(Input!$C$25,$B$4:$B$1004,1), MATCH(Input!$G$25,$B$4:$B$1004,1)),0,1,1) - OFFSET($A$4, MIN( MATCH(Input!$C$31,$B$4:$B$1004,1), MATCH(Input!$G$31,$B$4:$B$1004,1)),0,1,1)),$AD$4,0,1),0)</f>
        <v>0</v>
      </c>
      <c r="L930" s="78" t="n">
        <f aca="false">IF(AND(($B930&lt;Input!$C$31),($B930&lt;Input!$G$31)),($G930+$H930+$I930+$J930),($G930+$H930+$I930+$J930+$K930))</f>
        <v>0</v>
      </c>
      <c r="M930" s="78" t="n">
        <f aca="false">Mortgage!$L930</f>
        <v>0</v>
      </c>
      <c r="N930" s="78" t="n">
        <f aca="false">$L930+$M930</f>
        <v>0</v>
      </c>
      <c r="O930" s="78" t="n">
        <f aca="false">IF(AND(($B930&lt;Input!$C$31),($B930&lt;Input!$G$31)),Expenses!$D930,(-1)*$N930)</f>
        <v>-0</v>
      </c>
      <c r="P930" s="78" t="n">
        <f aca="false">Childcare!$D930</f>
        <v>0</v>
      </c>
      <c r="Q930" s="78" t="n">
        <f aca="false">Loan_01!$E930</f>
        <v>0</v>
      </c>
      <c r="R930" s="78" t="n">
        <f aca="false">Loan_02!$E930</f>
        <v>0</v>
      </c>
      <c r="S930" s="78" t="n">
        <f aca="false">(-1)*SUM(Roth_01!$D930+Roth_02!$D930+IRA_01!$D930+IRA_02!$D930+Invest_01!$D930+Invest_02!$D930)</f>
        <v>-0</v>
      </c>
      <c r="T930" s="78" t="n">
        <f aca="false">(-1)*(IF(($B930&gt;Input!$O$24),0,Input!$O$30)+IF(($B930&gt;Input!$O$31),0,Input!$O$37)+IF(($B930&gt;Input!$O$38),0,Input!$O$44))</f>
        <v>-0</v>
      </c>
      <c r="U930" s="78" t="n">
        <f aca="false">IF(($AB929*(Input!$C$16/100)&gt;0),0,($AB929*(Input!$C$16/100)))</f>
        <v>0</v>
      </c>
      <c r="V930" s="78"/>
      <c r="W930" s="78" t="n">
        <f aca="false">IF(($N930+$O930+$P930+$Q930+$R930+$S930+$T930+$U930)&lt;0,($N930+$O930+$P930+$Q930+$R930+$S930+$T930+$U930),0)</f>
        <v>0</v>
      </c>
      <c r="X930" s="78"/>
      <c r="Y930" s="78" t="n">
        <f aca="false">IF(($N930+$O930+$P930+$Q930+$R930+$S930+$T930+$U930)&gt;=0,($N930+$O930+$P930+$Q930+$R930+$S930+$T930+$U930),0)</f>
        <v>0</v>
      </c>
      <c r="AA930" s="78" t="n">
        <f aca="false">IF(AND((($AB929+$W929-$U929)&lt;0),($Y930&gt;0)),($AA929-$K930)*(1+Input!$C$18/(12*100)),($AA929+$Y930-$K930)*(1+Input!$C$18/(12*100)))</f>
        <v>2.42782076537823E-009</v>
      </c>
      <c r="AB930" s="78" t="n">
        <f aca="false">IF(AND((($AB929+$W929-$U929)&lt;0),($Y930&gt;=0)),($AB929+$W929-$U929+$Y930)*(1+Input!$C$15/(12*100)),0)</f>
        <v>0</v>
      </c>
    </row>
    <row r="931" customFormat="false" ht="12.8" hidden="false" customHeight="false" outlineLevel="0" collapsed="false">
      <c r="A931" s="76" t="n">
        <v>927</v>
      </c>
      <c r="B931" s="77" t="n">
        <f aca="false">EOMONTH(Input!$C$7,A931)</f>
        <v>71132</v>
      </c>
      <c r="D931" s="76" t="n">
        <f aca="false">DATEDIF(Input!$C$23,$B931,"Y")</f>
        <v>117</v>
      </c>
      <c r="E931" s="76" t="n">
        <f aca="false">DATEDIF(Input!$G$23,$B931,"Y")</f>
        <v>117</v>
      </c>
      <c r="G931" s="78" t="n">
        <f aca="false">Salary_01!$L931</f>
        <v>0</v>
      </c>
      <c r="H931" s="78" t="n">
        <f aca="false">Salary_02!$L931</f>
        <v>0</v>
      </c>
      <c r="I931" s="78" t="n">
        <f aca="false">Retirement_Dist_01!$J931</f>
        <v>0</v>
      </c>
      <c r="J931" s="78" t="n">
        <f aca="false">Retirement_Dist_02!$J931</f>
        <v>0</v>
      </c>
      <c r="K931" s="78" t="n">
        <f aca="true">IF(AND(OR($B931&gt;Input!$C$31,$B931&gt;Input!$G$31),OR($B931&lt;Input!$C$25,$B931&lt;Input!$G$25)),(-1)*PMT(Input!$C$18/(100*12),(OFFSET($A$4, MAX( MATCH(Input!$C$25,$B$4:$B$1004,1), MATCH(Input!$G$25,$B$4:$B$1004,1)),0,1,1) - OFFSET($A$4, MIN( MATCH(Input!$C$31,$B$4:$B$1004,1), MATCH(Input!$G$31,$B$4:$B$1004,1)),0,1,1)),$AD$4,0,1),0)</f>
        <v>0</v>
      </c>
      <c r="L931" s="78" t="n">
        <f aca="false">IF(AND(($B931&lt;Input!$C$31),($B931&lt;Input!$G$31)),($G931+$H931+$I931+$J931),($G931+$H931+$I931+$J931+$K931))</f>
        <v>0</v>
      </c>
      <c r="M931" s="78" t="n">
        <f aca="false">Mortgage!$L931</f>
        <v>0</v>
      </c>
      <c r="N931" s="78" t="n">
        <f aca="false">$L931+$M931</f>
        <v>0</v>
      </c>
      <c r="O931" s="78" t="n">
        <f aca="false">IF(AND(($B931&lt;Input!$C$31),($B931&lt;Input!$G$31)),Expenses!$D931,(-1)*$N931)</f>
        <v>-0</v>
      </c>
      <c r="P931" s="78" t="n">
        <f aca="false">Childcare!$D931</f>
        <v>0</v>
      </c>
      <c r="Q931" s="78" t="n">
        <f aca="false">Loan_01!$E931</f>
        <v>0</v>
      </c>
      <c r="R931" s="78" t="n">
        <f aca="false">Loan_02!$E931</f>
        <v>0</v>
      </c>
      <c r="S931" s="78" t="n">
        <f aca="false">(-1)*SUM(Roth_01!$D931+Roth_02!$D931+IRA_01!$D931+IRA_02!$D931+Invest_01!$D931+Invest_02!$D931)</f>
        <v>-0</v>
      </c>
      <c r="T931" s="78" t="n">
        <f aca="false">(-1)*(IF(($B931&gt;Input!$O$24),0,Input!$O$30)+IF(($B931&gt;Input!$O$31),0,Input!$O$37)+IF(($B931&gt;Input!$O$38),0,Input!$O$44))</f>
        <v>-0</v>
      </c>
      <c r="U931" s="78" t="n">
        <f aca="false">IF(($AB930*(Input!$C$16/100)&gt;0),0,($AB930*(Input!$C$16/100)))</f>
        <v>0</v>
      </c>
      <c r="V931" s="78"/>
      <c r="W931" s="78" t="n">
        <f aca="false">IF(($N931+$O931+$P931+$Q931+$R931+$S931+$T931+$U931)&lt;0,($N931+$O931+$P931+$Q931+$R931+$S931+$T931+$U931),0)</f>
        <v>0</v>
      </c>
      <c r="X931" s="78"/>
      <c r="Y931" s="78" t="n">
        <f aca="false">IF(($N931+$O931+$P931+$Q931+$R931+$S931+$T931+$U931)&gt;=0,($N931+$O931+$P931+$Q931+$R931+$S931+$T931+$U931),0)</f>
        <v>0</v>
      </c>
      <c r="AA931" s="78" t="n">
        <f aca="false">IF(AND((($AB930+$W930-$U930)&lt;0),($Y931&gt;0)),($AA930-$K931)*(1+Input!$C$18/(12*100)),($AA930+$Y931-$K931)*(1+Input!$C$18/(12*100)))</f>
        <v>2.42792192457679E-009</v>
      </c>
      <c r="AB931" s="78" t="n">
        <f aca="false">IF(AND((($AB930+$W930-$U930)&lt;0),($Y931&gt;=0)),($AB930+$W930-$U930+$Y931)*(1+Input!$C$15/(12*100)),0)</f>
        <v>0</v>
      </c>
    </row>
    <row r="932" customFormat="false" ht="12.8" hidden="false" customHeight="false" outlineLevel="0" collapsed="false">
      <c r="A932" s="76" t="n">
        <v>928</v>
      </c>
      <c r="B932" s="77" t="n">
        <f aca="false">EOMONTH(Input!$C$7,A932)</f>
        <v>71163</v>
      </c>
      <c r="D932" s="76" t="n">
        <f aca="false">DATEDIF(Input!$C$23,$B932,"Y")</f>
        <v>117</v>
      </c>
      <c r="E932" s="76" t="n">
        <f aca="false">DATEDIF(Input!$G$23,$B932,"Y")</f>
        <v>117</v>
      </c>
      <c r="G932" s="78" t="n">
        <f aca="false">Salary_01!$L932</f>
        <v>0</v>
      </c>
      <c r="H932" s="78" t="n">
        <f aca="false">Salary_02!$L932</f>
        <v>0</v>
      </c>
      <c r="I932" s="78" t="n">
        <f aca="false">Retirement_Dist_01!$J932</f>
        <v>0</v>
      </c>
      <c r="J932" s="78" t="n">
        <f aca="false">Retirement_Dist_02!$J932</f>
        <v>0</v>
      </c>
      <c r="K932" s="78" t="n">
        <f aca="true">IF(AND(OR($B932&gt;Input!$C$31,$B932&gt;Input!$G$31),OR($B932&lt;Input!$C$25,$B932&lt;Input!$G$25)),(-1)*PMT(Input!$C$18/(100*12),(OFFSET($A$4, MAX( MATCH(Input!$C$25,$B$4:$B$1004,1), MATCH(Input!$G$25,$B$4:$B$1004,1)),0,1,1) - OFFSET($A$4, MIN( MATCH(Input!$C$31,$B$4:$B$1004,1), MATCH(Input!$G$31,$B$4:$B$1004,1)),0,1,1)),$AD$4,0,1),0)</f>
        <v>0</v>
      </c>
      <c r="L932" s="78" t="n">
        <f aca="false">IF(AND(($B932&lt;Input!$C$31),($B932&lt;Input!$G$31)),($G932+$H932+$I932+$J932),($G932+$H932+$I932+$J932+$K932))</f>
        <v>0</v>
      </c>
      <c r="M932" s="78" t="n">
        <f aca="false">Mortgage!$L932</f>
        <v>0</v>
      </c>
      <c r="N932" s="78" t="n">
        <f aca="false">$L932+$M932</f>
        <v>0</v>
      </c>
      <c r="O932" s="78" t="n">
        <f aca="false">IF(AND(($B932&lt;Input!$C$31),($B932&lt;Input!$G$31)),Expenses!$D932,(-1)*$N932)</f>
        <v>-0</v>
      </c>
      <c r="P932" s="78" t="n">
        <f aca="false">Childcare!$D932</f>
        <v>0</v>
      </c>
      <c r="Q932" s="78" t="n">
        <f aca="false">Loan_01!$E932</f>
        <v>0</v>
      </c>
      <c r="R932" s="78" t="n">
        <f aca="false">Loan_02!$E932</f>
        <v>0</v>
      </c>
      <c r="S932" s="78" t="n">
        <f aca="false">(-1)*SUM(Roth_01!$D932+Roth_02!$D932+IRA_01!$D932+IRA_02!$D932+Invest_01!$D932+Invest_02!$D932)</f>
        <v>-0</v>
      </c>
      <c r="T932" s="78" t="n">
        <f aca="false">(-1)*(IF(($B932&gt;Input!$O$24),0,Input!$O$30)+IF(($B932&gt;Input!$O$31),0,Input!$O$37)+IF(($B932&gt;Input!$O$38),0,Input!$O$44))</f>
        <v>-0</v>
      </c>
      <c r="U932" s="78" t="n">
        <f aca="false">IF(($AB931*(Input!$C$16/100)&gt;0),0,($AB931*(Input!$C$16/100)))</f>
        <v>0</v>
      </c>
      <c r="V932" s="78"/>
      <c r="W932" s="78" t="n">
        <f aca="false">IF(($N932+$O932+$P932+$Q932+$R932+$S932+$T932+$U932)&lt;0,($N932+$O932+$P932+$Q932+$R932+$S932+$T932+$U932),0)</f>
        <v>0</v>
      </c>
      <c r="X932" s="78"/>
      <c r="Y932" s="78" t="n">
        <f aca="false">IF(($N932+$O932+$P932+$Q932+$R932+$S932+$T932+$U932)&gt;=0,($N932+$O932+$P932+$Q932+$R932+$S932+$T932+$U932),0)</f>
        <v>0</v>
      </c>
      <c r="AA932" s="78" t="n">
        <f aca="false">IF(AND((($AB931+$W931-$U931)&lt;0),($Y932&gt;0)),($AA931-$K932)*(1+Input!$C$18/(12*100)),($AA931+$Y932-$K932)*(1+Input!$C$18/(12*100)))</f>
        <v>2.42802308799031E-009</v>
      </c>
      <c r="AB932" s="78" t="n">
        <f aca="false">IF(AND((($AB931+$W931-$U931)&lt;0),($Y932&gt;=0)),($AB931+$W931-$U931+$Y932)*(1+Input!$C$15/(12*100)),0)</f>
        <v>0</v>
      </c>
    </row>
    <row r="933" customFormat="false" ht="12.8" hidden="false" customHeight="false" outlineLevel="0" collapsed="false">
      <c r="A933" s="76" t="n">
        <v>929</v>
      </c>
      <c r="B933" s="77" t="n">
        <f aca="false">EOMONTH(Input!$C$7,A933)</f>
        <v>71193</v>
      </c>
      <c r="D933" s="76" t="n">
        <f aca="false">DATEDIF(Input!$C$23,$B933,"Y")</f>
        <v>117</v>
      </c>
      <c r="E933" s="76" t="n">
        <f aca="false">DATEDIF(Input!$G$23,$B933,"Y")</f>
        <v>117</v>
      </c>
      <c r="G933" s="78" t="n">
        <f aca="false">Salary_01!$L933</f>
        <v>0</v>
      </c>
      <c r="H933" s="78" t="n">
        <f aca="false">Salary_02!$L933</f>
        <v>0</v>
      </c>
      <c r="I933" s="78" t="n">
        <f aca="false">Retirement_Dist_01!$J933</f>
        <v>0</v>
      </c>
      <c r="J933" s="78" t="n">
        <f aca="false">Retirement_Dist_02!$J933</f>
        <v>0</v>
      </c>
      <c r="K933" s="78" t="n">
        <f aca="true">IF(AND(OR($B933&gt;Input!$C$31,$B933&gt;Input!$G$31),OR($B933&lt;Input!$C$25,$B933&lt;Input!$G$25)),(-1)*PMT(Input!$C$18/(100*12),(OFFSET($A$4, MAX( MATCH(Input!$C$25,$B$4:$B$1004,1), MATCH(Input!$G$25,$B$4:$B$1004,1)),0,1,1) - OFFSET($A$4, MIN( MATCH(Input!$C$31,$B$4:$B$1004,1), MATCH(Input!$G$31,$B$4:$B$1004,1)),0,1,1)),$AD$4,0,1),0)</f>
        <v>0</v>
      </c>
      <c r="L933" s="78" t="n">
        <f aca="false">IF(AND(($B933&lt;Input!$C$31),($B933&lt;Input!$G$31)),($G933+$H933+$I933+$J933),($G933+$H933+$I933+$J933+$K933))</f>
        <v>0</v>
      </c>
      <c r="M933" s="78" t="n">
        <f aca="false">Mortgage!$L933</f>
        <v>0</v>
      </c>
      <c r="N933" s="78" t="n">
        <f aca="false">$L933+$M933</f>
        <v>0</v>
      </c>
      <c r="O933" s="78" t="n">
        <f aca="false">IF(AND(($B933&lt;Input!$C$31),($B933&lt;Input!$G$31)),Expenses!$D933,(-1)*$N933)</f>
        <v>-0</v>
      </c>
      <c r="P933" s="78" t="n">
        <f aca="false">Childcare!$D933</f>
        <v>0</v>
      </c>
      <c r="Q933" s="78" t="n">
        <f aca="false">Loan_01!$E933</f>
        <v>0</v>
      </c>
      <c r="R933" s="78" t="n">
        <f aca="false">Loan_02!$E933</f>
        <v>0</v>
      </c>
      <c r="S933" s="78" t="n">
        <f aca="false">(-1)*SUM(Roth_01!$D933+Roth_02!$D933+IRA_01!$D933+IRA_02!$D933+Invest_01!$D933+Invest_02!$D933)</f>
        <v>-0</v>
      </c>
      <c r="T933" s="78" t="n">
        <f aca="false">(-1)*(IF(($B933&gt;Input!$O$24),0,Input!$O$30)+IF(($B933&gt;Input!$O$31),0,Input!$O$37)+IF(($B933&gt;Input!$O$38),0,Input!$O$44))</f>
        <v>-0</v>
      </c>
      <c r="U933" s="78" t="n">
        <f aca="false">IF(($AB932*(Input!$C$16/100)&gt;0),0,($AB932*(Input!$C$16/100)))</f>
        <v>0</v>
      </c>
      <c r="V933" s="78"/>
      <c r="W933" s="78" t="n">
        <f aca="false">IF(($N933+$O933+$P933+$Q933+$R933+$S933+$T933+$U933)&lt;0,($N933+$O933+$P933+$Q933+$R933+$S933+$T933+$U933),0)</f>
        <v>0</v>
      </c>
      <c r="X933" s="78"/>
      <c r="Y933" s="78" t="n">
        <f aca="false">IF(($N933+$O933+$P933+$Q933+$R933+$S933+$T933+$U933)&gt;=0,($N933+$O933+$P933+$Q933+$R933+$S933+$T933+$U933),0)</f>
        <v>0</v>
      </c>
      <c r="AA933" s="78" t="n">
        <f aca="false">IF(AND((($AB932+$W932-$U932)&lt;0),($Y933&gt;0)),($AA932-$K933)*(1+Input!$C$18/(12*100)),($AA932+$Y933-$K933)*(1+Input!$C$18/(12*100)))</f>
        <v>2.42812425561898E-009</v>
      </c>
      <c r="AB933" s="78" t="n">
        <f aca="false">IF(AND((($AB932+$W932-$U932)&lt;0),($Y933&gt;=0)),($AB932+$W932-$U932+$Y933)*(1+Input!$C$15/(12*100)),0)</f>
        <v>0</v>
      </c>
    </row>
    <row r="934" customFormat="false" ht="12.8" hidden="false" customHeight="false" outlineLevel="0" collapsed="false">
      <c r="A934" s="76" t="n">
        <v>930</v>
      </c>
      <c r="B934" s="77" t="n">
        <f aca="false">EOMONTH(Input!$C$7,A934)</f>
        <v>71224</v>
      </c>
      <c r="D934" s="76" t="n">
        <f aca="false">DATEDIF(Input!$C$23,$B934,"Y")</f>
        <v>117</v>
      </c>
      <c r="E934" s="76" t="n">
        <f aca="false">DATEDIF(Input!$G$23,$B934,"Y")</f>
        <v>117</v>
      </c>
      <c r="G934" s="78" t="n">
        <f aca="false">Salary_01!$L934</f>
        <v>0</v>
      </c>
      <c r="H934" s="78" t="n">
        <f aca="false">Salary_02!$L934</f>
        <v>0</v>
      </c>
      <c r="I934" s="78" t="n">
        <f aca="false">Retirement_Dist_01!$J934</f>
        <v>0</v>
      </c>
      <c r="J934" s="78" t="n">
        <f aca="false">Retirement_Dist_02!$J934</f>
        <v>0</v>
      </c>
      <c r="K934" s="78" t="n">
        <f aca="true">IF(AND(OR($B934&gt;Input!$C$31,$B934&gt;Input!$G$31),OR($B934&lt;Input!$C$25,$B934&lt;Input!$G$25)),(-1)*PMT(Input!$C$18/(100*12),(OFFSET($A$4, MAX( MATCH(Input!$C$25,$B$4:$B$1004,1), MATCH(Input!$G$25,$B$4:$B$1004,1)),0,1,1) - OFFSET($A$4, MIN( MATCH(Input!$C$31,$B$4:$B$1004,1), MATCH(Input!$G$31,$B$4:$B$1004,1)),0,1,1)),$AD$4,0,1),0)</f>
        <v>0</v>
      </c>
      <c r="L934" s="78" t="n">
        <f aca="false">IF(AND(($B934&lt;Input!$C$31),($B934&lt;Input!$G$31)),($G934+$H934+$I934+$J934),($G934+$H934+$I934+$J934+$K934))</f>
        <v>0</v>
      </c>
      <c r="M934" s="78" t="n">
        <f aca="false">Mortgage!$L934</f>
        <v>0</v>
      </c>
      <c r="N934" s="78" t="n">
        <f aca="false">$L934+$M934</f>
        <v>0</v>
      </c>
      <c r="O934" s="78" t="n">
        <f aca="false">IF(AND(($B934&lt;Input!$C$31),($B934&lt;Input!$G$31)),Expenses!$D934,(-1)*$N934)</f>
        <v>-0</v>
      </c>
      <c r="P934" s="78" t="n">
        <f aca="false">Childcare!$D934</f>
        <v>0</v>
      </c>
      <c r="Q934" s="78" t="n">
        <f aca="false">Loan_01!$E934</f>
        <v>0</v>
      </c>
      <c r="R934" s="78" t="n">
        <f aca="false">Loan_02!$E934</f>
        <v>0</v>
      </c>
      <c r="S934" s="78" t="n">
        <f aca="false">(-1)*SUM(Roth_01!$D934+Roth_02!$D934+IRA_01!$D934+IRA_02!$D934+Invest_01!$D934+Invest_02!$D934)</f>
        <v>-0</v>
      </c>
      <c r="T934" s="78" t="n">
        <f aca="false">(-1)*(IF(($B934&gt;Input!$O$24),0,Input!$O$30)+IF(($B934&gt;Input!$O$31),0,Input!$O$37)+IF(($B934&gt;Input!$O$38),0,Input!$O$44))</f>
        <v>-0</v>
      </c>
      <c r="U934" s="78" t="n">
        <f aca="false">IF(($AB933*(Input!$C$16/100)&gt;0),0,($AB933*(Input!$C$16/100)))</f>
        <v>0</v>
      </c>
      <c r="V934" s="78"/>
      <c r="W934" s="78" t="n">
        <f aca="false">IF(($N934+$O934+$P934+$Q934+$R934+$S934+$T934+$U934)&lt;0,($N934+$O934+$P934+$Q934+$R934+$S934+$T934+$U934),0)</f>
        <v>0</v>
      </c>
      <c r="X934" s="78"/>
      <c r="Y934" s="78" t="n">
        <f aca="false">IF(($N934+$O934+$P934+$Q934+$R934+$S934+$T934+$U934)&gt;=0,($N934+$O934+$P934+$Q934+$R934+$S934+$T934+$U934),0)</f>
        <v>0</v>
      </c>
      <c r="AA934" s="78" t="n">
        <f aca="false">IF(AND((($AB933+$W933-$U933)&lt;0),($Y934&gt;0)),($AA933-$K934)*(1+Input!$C$18/(12*100)),($AA933+$Y934-$K934)*(1+Input!$C$18/(12*100)))</f>
        <v>2.42822542746296E-009</v>
      </c>
      <c r="AB934" s="78" t="n">
        <f aca="false">IF(AND((($AB933+$W933-$U933)&lt;0),($Y934&gt;=0)),($AB933+$W933-$U933+$Y934)*(1+Input!$C$15/(12*100)),0)</f>
        <v>0</v>
      </c>
    </row>
    <row r="935" customFormat="false" ht="12.8" hidden="false" customHeight="false" outlineLevel="0" collapsed="false">
      <c r="A935" s="76" t="n">
        <v>931</v>
      </c>
      <c r="B935" s="77" t="n">
        <f aca="false">EOMONTH(Input!$C$7,A935)</f>
        <v>71255</v>
      </c>
      <c r="D935" s="76" t="n">
        <f aca="false">DATEDIF(Input!$C$23,$B935,"Y")</f>
        <v>117</v>
      </c>
      <c r="E935" s="76" t="n">
        <f aca="false">DATEDIF(Input!$G$23,$B935,"Y")</f>
        <v>117</v>
      </c>
      <c r="G935" s="78" t="n">
        <f aca="false">Salary_01!$L935</f>
        <v>0</v>
      </c>
      <c r="H935" s="78" t="n">
        <f aca="false">Salary_02!$L935</f>
        <v>0</v>
      </c>
      <c r="I935" s="78" t="n">
        <f aca="false">Retirement_Dist_01!$J935</f>
        <v>0</v>
      </c>
      <c r="J935" s="78" t="n">
        <f aca="false">Retirement_Dist_02!$J935</f>
        <v>0</v>
      </c>
      <c r="K935" s="78" t="n">
        <f aca="true">IF(AND(OR($B935&gt;Input!$C$31,$B935&gt;Input!$G$31),OR($B935&lt;Input!$C$25,$B935&lt;Input!$G$25)),(-1)*PMT(Input!$C$18/(100*12),(OFFSET($A$4, MAX( MATCH(Input!$C$25,$B$4:$B$1004,1), MATCH(Input!$G$25,$B$4:$B$1004,1)),0,1,1) - OFFSET($A$4, MIN( MATCH(Input!$C$31,$B$4:$B$1004,1), MATCH(Input!$G$31,$B$4:$B$1004,1)),0,1,1)),$AD$4,0,1),0)</f>
        <v>0</v>
      </c>
      <c r="L935" s="78" t="n">
        <f aca="false">IF(AND(($B935&lt;Input!$C$31),($B935&lt;Input!$G$31)),($G935+$H935+$I935+$J935),($G935+$H935+$I935+$J935+$K935))</f>
        <v>0</v>
      </c>
      <c r="M935" s="78" t="n">
        <f aca="false">Mortgage!$L935</f>
        <v>0</v>
      </c>
      <c r="N935" s="78" t="n">
        <f aca="false">$L935+$M935</f>
        <v>0</v>
      </c>
      <c r="O935" s="78" t="n">
        <f aca="false">IF(AND(($B935&lt;Input!$C$31),($B935&lt;Input!$G$31)),Expenses!$D935,(-1)*$N935)</f>
        <v>-0</v>
      </c>
      <c r="P935" s="78" t="n">
        <f aca="false">Childcare!$D935</f>
        <v>0</v>
      </c>
      <c r="Q935" s="78" t="n">
        <f aca="false">Loan_01!$E935</f>
        <v>0</v>
      </c>
      <c r="R935" s="78" t="n">
        <f aca="false">Loan_02!$E935</f>
        <v>0</v>
      </c>
      <c r="S935" s="78" t="n">
        <f aca="false">(-1)*SUM(Roth_01!$D935+Roth_02!$D935+IRA_01!$D935+IRA_02!$D935+Invest_01!$D935+Invest_02!$D935)</f>
        <v>-0</v>
      </c>
      <c r="T935" s="78" t="n">
        <f aca="false">(-1)*(IF(($B935&gt;Input!$O$24),0,Input!$O$30)+IF(($B935&gt;Input!$O$31),0,Input!$O$37)+IF(($B935&gt;Input!$O$38),0,Input!$O$44))</f>
        <v>-0</v>
      </c>
      <c r="U935" s="78" t="n">
        <f aca="false">IF(($AB934*(Input!$C$16/100)&gt;0),0,($AB934*(Input!$C$16/100)))</f>
        <v>0</v>
      </c>
      <c r="V935" s="78"/>
      <c r="W935" s="78" t="n">
        <f aca="false">IF(($N935+$O935+$P935+$Q935+$R935+$S935+$T935+$U935)&lt;0,($N935+$O935+$P935+$Q935+$R935+$S935+$T935+$U935),0)</f>
        <v>0</v>
      </c>
      <c r="X935" s="78"/>
      <c r="Y935" s="78" t="n">
        <f aca="false">IF(($N935+$O935+$P935+$Q935+$R935+$S935+$T935+$U935)&gt;=0,($N935+$O935+$P935+$Q935+$R935+$S935+$T935+$U935),0)</f>
        <v>0</v>
      </c>
      <c r="AA935" s="78" t="n">
        <f aca="false">IF(AND((($AB934+$W934-$U934)&lt;0),($Y935&gt;0)),($AA934-$K935)*(1+Input!$C$18/(12*100)),($AA934+$Y935-$K935)*(1+Input!$C$18/(12*100)))</f>
        <v>2.42832660352244E-009</v>
      </c>
      <c r="AB935" s="78" t="n">
        <f aca="false">IF(AND((($AB934+$W934-$U934)&lt;0),($Y935&gt;=0)),($AB934+$W934-$U934+$Y935)*(1+Input!$C$15/(12*100)),0)</f>
        <v>0</v>
      </c>
    </row>
    <row r="936" customFormat="false" ht="12.8" hidden="false" customHeight="false" outlineLevel="0" collapsed="false">
      <c r="A936" s="76" t="n">
        <v>932</v>
      </c>
      <c r="B936" s="77" t="n">
        <f aca="false">EOMONTH(Input!$C$7,A936)</f>
        <v>71283</v>
      </c>
      <c r="D936" s="76" t="n">
        <f aca="false">DATEDIF(Input!$C$23,$B936,"Y")</f>
        <v>117</v>
      </c>
      <c r="E936" s="76" t="n">
        <f aca="false">DATEDIF(Input!$G$23,$B936,"Y")</f>
        <v>117</v>
      </c>
      <c r="G936" s="78" t="n">
        <f aca="false">Salary_01!$L936</f>
        <v>0</v>
      </c>
      <c r="H936" s="78" t="n">
        <f aca="false">Salary_02!$L936</f>
        <v>0</v>
      </c>
      <c r="I936" s="78" t="n">
        <f aca="false">Retirement_Dist_01!$J936</f>
        <v>0</v>
      </c>
      <c r="J936" s="78" t="n">
        <f aca="false">Retirement_Dist_02!$J936</f>
        <v>0</v>
      </c>
      <c r="K936" s="78" t="n">
        <f aca="true">IF(AND(OR($B936&gt;Input!$C$31,$B936&gt;Input!$G$31),OR($B936&lt;Input!$C$25,$B936&lt;Input!$G$25)),(-1)*PMT(Input!$C$18/(100*12),(OFFSET($A$4, MAX( MATCH(Input!$C$25,$B$4:$B$1004,1), MATCH(Input!$G$25,$B$4:$B$1004,1)),0,1,1) - OFFSET($A$4, MIN( MATCH(Input!$C$31,$B$4:$B$1004,1), MATCH(Input!$G$31,$B$4:$B$1004,1)),0,1,1)),$AD$4,0,1),0)</f>
        <v>0</v>
      </c>
      <c r="L936" s="78" t="n">
        <f aca="false">IF(AND(($B936&lt;Input!$C$31),($B936&lt;Input!$G$31)),($G936+$H936+$I936+$J936),($G936+$H936+$I936+$J936+$K936))</f>
        <v>0</v>
      </c>
      <c r="M936" s="78" t="n">
        <f aca="false">Mortgage!$L936</f>
        <v>0</v>
      </c>
      <c r="N936" s="78" t="n">
        <f aca="false">$L936+$M936</f>
        <v>0</v>
      </c>
      <c r="O936" s="78" t="n">
        <f aca="false">IF(AND(($B936&lt;Input!$C$31),($B936&lt;Input!$G$31)),Expenses!$D936,(-1)*$N936)</f>
        <v>-0</v>
      </c>
      <c r="P936" s="78" t="n">
        <f aca="false">Childcare!$D936</f>
        <v>0</v>
      </c>
      <c r="Q936" s="78" t="n">
        <f aca="false">Loan_01!$E936</f>
        <v>0</v>
      </c>
      <c r="R936" s="78" t="n">
        <f aca="false">Loan_02!$E936</f>
        <v>0</v>
      </c>
      <c r="S936" s="78" t="n">
        <f aca="false">(-1)*SUM(Roth_01!$D936+Roth_02!$D936+IRA_01!$D936+IRA_02!$D936+Invest_01!$D936+Invest_02!$D936)</f>
        <v>-0</v>
      </c>
      <c r="T936" s="78" t="n">
        <f aca="false">(-1)*(IF(($B936&gt;Input!$O$24),0,Input!$O$30)+IF(($B936&gt;Input!$O$31),0,Input!$O$37)+IF(($B936&gt;Input!$O$38),0,Input!$O$44))</f>
        <v>-0</v>
      </c>
      <c r="U936" s="78" t="n">
        <f aca="false">IF(($AB935*(Input!$C$16/100)&gt;0),0,($AB935*(Input!$C$16/100)))</f>
        <v>0</v>
      </c>
      <c r="V936" s="78"/>
      <c r="W936" s="78" t="n">
        <f aca="false">IF(($N936+$O936+$P936+$Q936+$R936+$S936+$T936+$U936)&lt;0,($N936+$O936+$P936+$Q936+$R936+$S936+$T936+$U936),0)</f>
        <v>0</v>
      </c>
      <c r="X936" s="78"/>
      <c r="Y936" s="78" t="n">
        <f aca="false">IF(($N936+$O936+$P936+$Q936+$R936+$S936+$T936+$U936)&gt;=0,($N936+$O936+$P936+$Q936+$R936+$S936+$T936+$U936),0)</f>
        <v>0</v>
      </c>
      <c r="AA936" s="78" t="n">
        <f aca="false">IF(AND((($AB935+$W935-$U935)&lt;0),($Y936&gt;0)),($AA935-$K936)*(1+Input!$C$18/(12*100)),($AA935+$Y936-$K936)*(1+Input!$C$18/(12*100)))</f>
        <v>2.42842778379759E-009</v>
      </c>
      <c r="AB936" s="78" t="n">
        <f aca="false">IF(AND((($AB935+$W935-$U935)&lt;0),($Y936&gt;=0)),($AB935+$W935-$U935+$Y936)*(1+Input!$C$15/(12*100)),0)</f>
        <v>0</v>
      </c>
    </row>
    <row r="937" customFormat="false" ht="12.8" hidden="false" customHeight="false" outlineLevel="0" collapsed="false">
      <c r="A937" s="76" t="n">
        <v>933</v>
      </c>
      <c r="B937" s="77" t="n">
        <f aca="false">EOMONTH(Input!$C$7,A937)</f>
        <v>71314</v>
      </c>
      <c r="D937" s="76" t="n">
        <f aca="false">DATEDIF(Input!$C$23,$B937,"Y")</f>
        <v>117</v>
      </c>
      <c r="E937" s="76" t="n">
        <f aca="false">DATEDIF(Input!$G$23,$B937,"Y")</f>
        <v>117</v>
      </c>
      <c r="G937" s="78" t="n">
        <f aca="false">Salary_01!$L937</f>
        <v>0</v>
      </c>
      <c r="H937" s="78" t="n">
        <f aca="false">Salary_02!$L937</f>
        <v>0</v>
      </c>
      <c r="I937" s="78" t="n">
        <f aca="false">Retirement_Dist_01!$J937</f>
        <v>0</v>
      </c>
      <c r="J937" s="78" t="n">
        <f aca="false">Retirement_Dist_02!$J937</f>
        <v>0</v>
      </c>
      <c r="K937" s="78" t="n">
        <f aca="true">IF(AND(OR($B937&gt;Input!$C$31,$B937&gt;Input!$G$31),OR($B937&lt;Input!$C$25,$B937&lt;Input!$G$25)),(-1)*PMT(Input!$C$18/(100*12),(OFFSET($A$4, MAX( MATCH(Input!$C$25,$B$4:$B$1004,1), MATCH(Input!$G$25,$B$4:$B$1004,1)),0,1,1) - OFFSET($A$4, MIN( MATCH(Input!$C$31,$B$4:$B$1004,1), MATCH(Input!$G$31,$B$4:$B$1004,1)),0,1,1)),$AD$4,0,1),0)</f>
        <v>0</v>
      </c>
      <c r="L937" s="78" t="n">
        <f aca="false">IF(AND(($B937&lt;Input!$C$31),($B937&lt;Input!$G$31)),($G937+$H937+$I937+$J937),($G937+$H937+$I937+$J937+$K937))</f>
        <v>0</v>
      </c>
      <c r="M937" s="78" t="n">
        <f aca="false">Mortgage!$L937</f>
        <v>0</v>
      </c>
      <c r="N937" s="78" t="n">
        <f aca="false">$L937+$M937</f>
        <v>0</v>
      </c>
      <c r="O937" s="78" t="n">
        <f aca="false">IF(AND(($B937&lt;Input!$C$31),($B937&lt;Input!$G$31)),Expenses!$D937,(-1)*$N937)</f>
        <v>-0</v>
      </c>
      <c r="P937" s="78" t="n">
        <f aca="false">Childcare!$D937</f>
        <v>0</v>
      </c>
      <c r="Q937" s="78" t="n">
        <f aca="false">Loan_01!$E937</f>
        <v>0</v>
      </c>
      <c r="R937" s="78" t="n">
        <f aca="false">Loan_02!$E937</f>
        <v>0</v>
      </c>
      <c r="S937" s="78" t="n">
        <f aca="false">(-1)*SUM(Roth_01!$D937+Roth_02!$D937+IRA_01!$D937+IRA_02!$D937+Invest_01!$D937+Invest_02!$D937)</f>
        <v>-0</v>
      </c>
      <c r="T937" s="78" t="n">
        <f aca="false">(-1)*(IF(($B937&gt;Input!$O$24),0,Input!$O$30)+IF(($B937&gt;Input!$O$31),0,Input!$O$37)+IF(($B937&gt;Input!$O$38),0,Input!$O$44))</f>
        <v>-0</v>
      </c>
      <c r="U937" s="78" t="n">
        <f aca="false">IF(($AB936*(Input!$C$16/100)&gt;0),0,($AB936*(Input!$C$16/100)))</f>
        <v>0</v>
      </c>
      <c r="V937" s="78"/>
      <c r="W937" s="78" t="n">
        <f aca="false">IF(($N937+$O937+$P937+$Q937+$R937+$S937+$T937+$U937)&lt;0,($N937+$O937+$P937+$Q937+$R937+$S937+$T937+$U937),0)</f>
        <v>0</v>
      </c>
      <c r="X937" s="78"/>
      <c r="Y937" s="78" t="n">
        <f aca="false">IF(($N937+$O937+$P937+$Q937+$R937+$S937+$T937+$U937)&gt;=0,($N937+$O937+$P937+$Q937+$R937+$S937+$T937+$U937),0)</f>
        <v>0</v>
      </c>
      <c r="AA937" s="78" t="n">
        <f aca="false">IF(AND((($AB936+$W936-$U936)&lt;0),($Y937&gt;0)),($AA936-$K937)*(1+Input!$C$18/(12*100)),($AA936+$Y937-$K937)*(1+Input!$C$18/(12*100)))</f>
        <v>2.42852896828858E-009</v>
      </c>
      <c r="AB937" s="78" t="n">
        <f aca="false">IF(AND((($AB936+$W936-$U936)&lt;0),($Y937&gt;=0)),($AB936+$W936-$U936+$Y937)*(1+Input!$C$15/(12*100)),0)</f>
        <v>0</v>
      </c>
    </row>
    <row r="938" customFormat="false" ht="12.8" hidden="false" customHeight="false" outlineLevel="0" collapsed="false">
      <c r="A938" s="76" t="n">
        <v>934</v>
      </c>
      <c r="B938" s="77" t="n">
        <f aca="false">EOMONTH(Input!$C$7,A938)</f>
        <v>71344</v>
      </c>
      <c r="D938" s="76" t="n">
        <f aca="false">DATEDIF(Input!$C$23,$B938,"Y")</f>
        <v>117</v>
      </c>
      <c r="E938" s="76" t="n">
        <f aca="false">DATEDIF(Input!$G$23,$B938,"Y")</f>
        <v>117</v>
      </c>
      <c r="G938" s="78" t="n">
        <f aca="false">Salary_01!$L938</f>
        <v>0</v>
      </c>
      <c r="H938" s="78" t="n">
        <f aca="false">Salary_02!$L938</f>
        <v>0</v>
      </c>
      <c r="I938" s="78" t="n">
        <f aca="false">Retirement_Dist_01!$J938</f>
        <v>0</v>
      </c>
      <c r="J938" s="78" t="n">
        <f aca="false">Retirement_Dist_02!$J938</f>
        <v>0</v>
      </c>
      <c r="K938" s="78" t="n">
        <f aca="true">IF(AND(OR($B938&gt;Input!$C$31,$B938&gt;Input!$G$31),OR($B938&lt;Input!$C$25,$B938&lt;Input!$G$25)),(-1)*PMT(Input!$C$18/(100*12),(OFFSET($A$4, MAX( MATCH(Input!$C$25,$B$4:$B$1004,1), MATCH(Input!$G$25,$B$4:$B$1004,1)),0,1,1) - OFFSET($A$4, MIN( MATCH(Input!$C$31,$B$4:$B$1004,1), MATCH(Input!$G$31,$B$4:$B$1004,1)),0,1,1)),$AD$4,0,1),0)</f>
        <v>0</v>
      </c>
      <c r="L938" s="78" t="n">
        <f aca="false">IF(AND(($B938&lt;Input!$C$31),($B938&lt;Input!$G$31)),($G938+$H938+$I938+$J938),($G938+$H938+$I938+$J938+$K938))</f>
        <v>0</v>
      </c>
      <c r="M938" s="78" t="n">
        <f aca="false">Mortgage!$L938</f>
        <v>0</v>
      </c>
      <c r="N938" s="78" t="n">
        <f aca="false">$L938+$M938</f>
        <v>0</v>
      </c>
      <c r="O938" s="78" t="n">
        <f aca="false">IF(AND(($B938&lt;Input!$C$31),($B938&lt;Input!$G$31)),Expenses!$D938,(-1)*$N938)</f>
        <v>-0</v>
      </c>
      <c r="P938" s="78" t="n">
        <f aca="false">Childcare!$D938</f>
        <v>0</v>
      </c>
      <c r="Q938" s="78" t="n">
        <f aca="false">Loan_01!$E938</f>
        <v>0</v>
      </c>
      <c r="R938" s="78" t="n">
        <f aca="false">Loan_02!$E938</f>
        <v>0</v>
      </c>
      <c r="S938" s="78" t="n">
        <f aca="false">(-1)*SUM(Roth_01!$D938+Roth_02!$D938+IRA_01!$D938+IRA_02!$D938+Invest_01!$D938+Invest_02!$D938)</f>
        <v>-0</v>
      </c>
      <c r="T938" s="78" t="n">
        <f aca="false">(-1)*(IF(($B938&gt;Input!$O$24),0,Input!$O$30)+IF(($B938&gt;Input!$O$31),0,Input!$O$37)+IF(($B938&gt;Input!$O$38),0,Input!$O$44))</f>
        <v>-0</v>
      </c>
      <c r="U938" s="78" t="n">
        <f aca="false">IF(($AB937*(Input!$C$16/100)&gt;0),0,($AB937*(Input!$C$16/100)))</f>
        <v>0</v>
      </c>
      <c r="V938" s="78"/>
      <c r="W938" s="78" t="n">
        <f aca="false">IF(($N938+$O938+$P938+$Q938+$R938+$S938+$T938+$U938)&lt;0,($N938+$O938+$P938+$Q938+$R938+$S938+$T938+$U938),0)</f>
        <v>0</v>
      </c>
      <c r="X938" s="78"/>
      <c r="Y938" s="78" t="n">
        <f aca="false">IF(($N938+$O938+$P938+$Q938+$R938+$S938+$T938+$U938)&gt;=0,($N938+$O938+$P938+$Q938+$R938+$S938+$T938+$U938),0)</f>
        <v>0</v>
      </c>
      <c r="AA938" s="78" t="n">
        <f aca="false">IF(AND((($AB937+$W937-$U937)&lt;0),($Y938&gt;0)),($AA937-$K938)*(1+Input!$C$18/(12*100)),($AA937+$Y938-$K938)*(1+Input!$C$18/(12*100)))</f>
        <v>2.42863015699559E-009</v>
      </c>
      <c r="AB938" s="78" t="n">
        <f aca="false">IF(AND((($AB937+$W937-$U937)&lt;0),($Y938&gt;=0)),($AB937+$W937-$U937+$Y938)*(1+Input!$C$15/(12*100)),0)</f>
        <v>0</v>
      </c>
    </row>
    <row r="939" customFormat="false" ht="12.8" hidden="false" customHeight="false" outlineLevel="0" collapsed="false">
      <c r="A939" s="76" t="n">
        <v>935</v>
      </c>
      <c r="B939" s="77" t="n">
        <f aca="false">EOMONTH(Input!$C$7,A939)</f>
        <v>71375</v>
      </c>
      <c r="D939" s="76" t="n">
        <f aca="false">DATEDIF(Input!$C$23,$B939,"Y")</f>
        <v>118</v>
      </c>
      <c r="E939" s="76" t="n">
        <f aca="false">DATEDIF(Input!$G$23,$B939,"Y")</f>
        <v>118</v>
      </c>
      <c r="G939" s="78" t="n">
        <f aca="false">Salary_01!$L939</f>
        <v>0</v>
      </c>
      <c r="H939" s="78" t="n">
        <f aca="false">Salary_02!$L939</f>
        <v>0</v>
      </c>
      <c r="I939" s="78" t="n">
        <f aca="false">Retirement_Dist_01!$J939</f>
        <v>0</v>
      </c>
      <c r="J939" s="78" t="n">
        <f aca="false">Retirement_Dist_02!$J939</f>
        <v>0</v>
      </c>
      <c r="K939" s="78" t="n">
        <f aca="true">IF(AND(OR($B939&gt;Input!$C$31,$B939&gt;Input!$G$31),OR($B939&lt;Input!$C$25,$B939&lt;Input!$G$25)),(-1)*PMT(Input!$C$18/(100*12),(OFFSET($A$4, MAX( MATCH(Input!$C$25,$B$4:$B$1004,1), MATCH(Input!$G$25,$B$4:$B$1004,1)),0,1,1) - OFFSET($A$4, MIN( MATCH(Input!$C$31,$B$4:$B$1004,1), MATCH(Input!$G$31,$B$4:$B$1004,1)),0,1,1)),$AD$4,0,1),0)</f>
        <v>0</v>
      </c>
      <c r="L939" s="78" t="n">
        <f aca="false">IF(AND(($B939&lt;Input!$C$31),($B939&lt;Input!$G$31)),($G939+$H939+$I939+$J939),($G939+$H939+$I939+$J939+$K939))</f>
        <v>0</v>
      </c>
      <c r="M939" s="78" t="n">
        <f aca="false">Mortgage!$L939</f>
        <v>0</v>
      </c>
      <c r="N939" s="78" t="n">
        <f aca="false">$L939+$M939</f>
        <v>0</v>
      </c>
      <c r="O939" s="78" t="n">
        <f aca="false">IF(AND(($B939&lt;Input!$C$31),($B939&lt;Input!$G$31)),Expenses!$D939,(-1)*$N939)</f>
        <v>-0</v>
      </c>
      <c r="P939" s="78" t="n">
        <f aca="false">Childcare!$D939</f>
        <v>0</v>
      </c>
      <c r="Q939" s="78" t="n">
        <f aca="false">Loan_01!$E939</f>
        <v>0</v>
      </c>
      <c r="R939" s="78" t="n">
        <f aca="false">Loan_02!$E939</f>
        <v>0</v>
      </c>
      <c r="S939" s="78" t="n">
        <f aca="false">(-1)*SUM(Roth_01!$D939+Roth_02!$D939+IRA_01!$D939+IRA_02!$D939+Invest_01!$D939+Invest_02!$D939)</f>
        <v>-0</v>
      </c>
      <c r="T939" s="78" t="n">
        <f aca="false">(-1)*(IF(($B939&gt;Input!$O$24),0,Input!$O$30)+IF(($B939&gt;Input!$O$31),0,Input!$O$37)+IF(($B939&gt;Input!$O$38),0,Input!$O$44))</f>
        <v>-0</v>
      </c>
      <c r="U939" s="78" t="n">
        <f aca="false">IF(($AB938*(Input!$C$16/100)&gt;0),0,($AB938*(Input!$C$16/100)))</f>
        <v>0</v>
      </c>
      <c r="V939" s="78"/>
      <c r="W939" s="78" t="n">
        <f aca="false">IF(($N939+$O939+$P939+$Q939+$R939+$S939+$T939+$U939)&lt;0,($N939+$O939+$P939+$Q939+$R939+$S939+$T939+$U939),0)</f>
        <v>0</v>
      </c>
      <c r="X939" s="78"/>
      <c r="Y939" s="78" t="n">
        <f aca="false">IF(($N939+$O939+$P939+$Q939+$R939+$S939+$T939+$U939)&gt;=0,($N939+$O939+$P939+$Q939+$R939+$S939+$T939+$U939),0)</f>
        <v>0</v>
      </c>
      <c r="AA939" s="78" t="n">
        <f aca="false">IF(AND((($AB938+$W938-$U938)&lt;0),($Y939&gt;0)),($AA938-$K939)*(1+Input!$C$18/(12*100)),($AA938+$Y939-$K939)*(1+Input!$C$18/(12*100)))</f>
        <v>2.4287313499188E-009</v>
      </c>
      <c r="AB939" s="78" t="n">
        <f aca="false">IF(AND((($AB938+$W938-$U938)&lt;0),($Y939&gt;=0)),($AB938+$W938-$U938+$Y939)*(1+Input!$C$15/(12*100)),0)</f>
        <v>0</v>
      </c>
    </row>
    <row r="940" customFormat="false" ht="12.8" hidden="false" customHeight="false" outlineLevel="0" collapsed="false">
      <c r="A940" s="76" t="n">
        <v>936</v>
      </c>
      <c r="B940" s="77" t="n">
        <f aca="false">EOMONTH(Input!$C$7,A940)</f>
        <v>71405</v>
      </c>
      <c r="D940" s="76" t="n">
        <f aca="false">DATEDIF(Input!$C$23,$B940,"Y")</f>
        <v>118</v>
      </c>
      <c r="E940" s="76" t="n">
        <f aca="false">DATEDIF(Input!$G$23,$B940,"Y")</f>
        <v>118</v>
      </c>
      <c r="G940" s="78" t="n">
        <f aca="false">Salary_01!$L940</f>
        <v>0</v>
      </c>
      <c r="H940" s="78" t="n">
        <f aca="false">Salary_02!$L940</f>
        <v>0</v>
      </c>
      <c r="I940" s="78" t="n">
        <f aca="false">Retirement_Dist_01!$J940</f>
        <v>0</v>
      </c>
      <c r="J940" s="78" t="n">
        <f aca="false">Retirement_Dist_02!$J940</f>
        <v>0</v>
      </c>
      <c r="K940" s="78" t="n">
        <f aca="true">IF(AND(OR($B940&gt;Input!$C$31,$B940&gt;Input!$G$31),OR($B940&lt;Input!$C$25,$B940&lt;Input!$G$25)),(-1)*PMT(Input!$C$18/(100*12),(OFFSET($A$4, MAX( MATCH(Input!$C$25,$B$4:$B$1004,1), MATCH(Input!$G$25,$B$4:$B$1004,1)),0,1,1) - OFFSET($A$4, MIN( MATCH(Input!$C$31,$B$4:$B$1004,1), MATCH(Input!$G$31,$B$4:$B$1004,1)),0,1,1)),$AD$4,0,1),0)</f>
        <v>0</v>
      </c>
      <c r="L940" s="78" t="n">
        <f aca="false">IF(AND(($B940&lt;Input!$C$31),($B940&lt;Input!$G$31)),($G940+$H940+$I940+$J940),($G940+$H940+$I940+$J940+$K940))</f>
        <v>0</v>
      </c>
      <c r="M940" s="78" t="n">
        <f aca="false">Mortgage!$L940</f>
        <v>0</v>
      </c>
      <c r="N940" s="78" t="n">
        <f aca="false">$L940+$M940</f>
        <v>0</v>
      </c>
      <c r="O940" s="78" t="n">
        <f aca="false">IF(AND(($B940&lt;Input!$C$31),($B940&lt;Input!$G$31)),Expenses!$D940,(-1)*$N940)</f>
        <v>-0</v>
      </c>
      <c r="P940" s="78" t="n">
        <f aca="false">Childcare!$D940</f>
        <v>0</v>
      </c>
      <c r="Q940" s="78" t="n">
        <f aca="false">Loan_01!$E940</f>
        <v>0</v>
      </c>
      <c r="R940" s="78" t="n">
        <f aca="false">Loan_02!$E940</f>
        <v>0</v>
      </c>
      <c r="S940" s="78" t="n">
        <f aca="false">(-1)*SUM(Roth_01!$D940+Roth_02!$D940+IRA_01!$D940+IRA_02!$D940+Invest_01!$D940+Invest_02!$D940)</f>
        <v>-0</v>
      </c>
      <c r="T940" s="78" t="n">
        <f aca="false">(-1)*(IF(($B940&gt;Input!$O$24),0,Input!$O$30)+IF(($B940&gt;Input!$O$31),0,Input!$O$37)+IF(($B940&gt;Input!$O$38),0,Input!$O$44))</f>
        <v>-0</v>
      </c>
      <c r="U940" s="78" t="n">
        <f aca="false">IF(($AB939*(Input!$C$16/100)&gt;0),0,($AB939*(Input!$C$16/100)))</f>
        <v>0</v>
      </c>
      <c r="V940" s="78"/>
      <c r="W940" s="78" t="n">
        <f aca="false">IF(($N940+$O940+$P940+$Q940+$R940+$S940+$T940+$U940)&lt;0,($N940+$O940+$P940+$Q940+$R940+$S940+$T940+$U940),0)</f>
        <v>0</v>
      </c>
      <c r="X940" s="78"/>
      <c r="Y940" s="78" t="n">
        <f aca="false">IF(($N940+$O940+$P940+$Q940+$R940+$S940+$T940+$U940)&gt;=0,($N940+$O940+$P940+$Q940+$R940+$S940+$T940+$U940),0)</f>
        <v>0</v>
      </c>
      <c r="AA940" s="78" t="n">
        <f aca="false">IF(AND((($AB939+$W939-$U939)&lt;0),($Y940&gt;0)),($AA939-$K940)*(1+Input!$C$18/(12*100)),($AA939+$Y940-$K940)*(1+Input!$C$18/(12*100)))</f>
        <v>2.42883254705838E-009</v>
      </c>
      <c r="AB940" s="78" t="n">
        <f aca="false">IF(AND((($AB939+$W939-$U939)&lt;0),($Y940&gt;=0)),($AB939+$W939-$U939+$Y940)*(1+Input!$C$15/(12*100)),0)</f>
        <v>0</v>
      </c>
    </row>
    <row r="941" customFormat="false" ht="12.8" hidden="false" customHeight="false" outlineLevel="0" collapsed="false">
      <c r="A941" s="76" t="n">
        <v>937</v>
      </c>
      <c r="B941" s="77" t="n">
        <f aca="false">EOMONTH(Input!$C$7,A941)</f>
        <v>71436</v>
      </c>
      <c r="D941" s="76" t="n">
        <f aca="false">DATEDIF(Input!$C$23,$B941,"Y")</f>
        <v>118</v>
      </c>
      <c r="E941" s="76" t="n">
        <f aca="false">DATEDIF(Input!$G$23,$B941,"Y")</f>
        <v>118</v>
      </c>
      <c r="G941" s="78" t="n">
        <f aca="false">Salary_01!$L941</f>
        <v>0</v>
      </c>
      <c r="H941" s="78" t="n">
        <f aca="false">Salary_02!$L941</f>
        <v>0</v>
      </c>
      <c r="I941" s="78" t="n">
        <f aca="false">Retirement_Dist_01!$J941</f>
        <v>0</v>
      </c>
      <c r="J941" s="78" t="n">
        <f aca="false">Retirement_Dist_02!$J941</f>
        <v>0</v>
      </c>
      <c r="K941" s="78" t="n">
        <f aca="true">IF(AND(OR($B941&gt;Input!$C$31,$B941&gt;Input!$G$31),OR($B941&lt;Input!$C$25,$B941&lt;Input!$G$25)),(-1)*PMT(Input!$C$18/(100*12),(OFFSET($A$4, MAX( MATCH(Input!$C$25,$B$4:$B$1004,1), MATCH(Input!$G$25,$B$4:$B$1004,1)),0,1,1) - OFFSET($A$4, MIN( MATCH(Input!$C$31,$B$4:$B$1004,1), MATCH(Input!$G$31,$B$4:$B$1004,1)),0,1,1)),$AD$4,0,1),0)</f>
        <v>0</v>
      </c>
      <c r="L941" s="78" t="n">
        <f aca="false">IF(AND(($B941&lt;Input!$C$31),($B941&lt;Input!$G$31)),($G941+$H941+$I941+$J941),($G941+$H941+$I941+$J941+$K941))</f>
        <v>0</v>
      </c>
      <c r="M941" s="78" t="n">
        <f aca="false">Mortgage!$L941</f>
        <v>0</v>
      </c>
      <c r="N941" s="78" t="n">
        <f aca="false">$L941+$M941</f>
        <v>0</v>
      </c>
      <c r="O941" s="78" t="n">
        <f aca="false">IF(AND(($B941&lt;Input!$C$31),($B941&lt;Input!$G$31)),Expenses!$D941,(-1)*$N941)</f>
        <v>-0</v>
      </c>
      <c r="P941" s="78" t="n">
        <f aca="false">Childcare!$D941</f>
        <v>0</v>
      </c>
      <c r="Q941" s="78" t="n">
        <f aca="false">Loan_01!$E941</f>
        <v>0</v>
      </c>
      <c r="R941" s="78" t="n">
        <f aca="false">Loan_02!$E941</f>
        <v>0</v>
      </c>
      <c r="S941" s="78" t="n">
        <f aca="false">(-1)*SUM(Roth_01!$D941+Roth_02!$D941+IRA_01!$D941+IRA_02!$D941+Invest_01!$D941+Invest_02!$D941)</f>
        <v>-0</v>
      </c>
      <c r="T941" s="78" t="n">
        <f aca="false">(-1)*(IF(($B941&gt;Input!$O$24),0,Input!$O$30)+IF(($B941&gt;Input!$O$31),0,Input!$O$37)+IF(($B941&gt;Input!$O$38),0,Input!$O$44))</f>
        <v>-0</v>
      </c>
      <c r="U941" s="78" t="n">
        <f aca="false">IF(($AB940*(Input!$C$16/100)&gt;0),0,($AB940*(Input!$C$16/100)))</f>
        <v>0</v>
      </c>
      <c r="V941" s="78"/>
      <c r="W941" s="78" t="n">
        <f aca="false">IF(($N941+$O941+$P941+$Q941+$R941+$S941+$T941+$U941)&lt;0,($N941+$O941+$P941+$Q941+$R941+$S941+$T941+$U941),0)</f>
        <v>0</v>
      </c>
      <c r="X941" s="78"/>
      <c r="Y941" s="78" t="n">
        <f aca="false">IF(($N941+$O941+$P941+$Q941+$R941+$S941+$T941+$U941)&gt;=0,($N941+$O941+$P941+$Q941+$R941+$S941+$T941+$U941),0)</f>
        <v>0</v>
      </c>
      <c r="AA941" s="78" t="n">
        <f aca="false">IF(AND((($AB940+$W940-$U940)&lt;0),($Y941&gt;0)),($AA940-$K941)*(1+Input!$C$18/(12*100)),($AA940+$Y941-$K941)*(1+Input!$C$18/(12*100)))</f>
        <v>2.42893374841451E-009</v>
      </c>
      <c r="AB941" s="78" t="n">
        <f aca="false">IF(AND((($AB940+$W940-$U940)&lt;0),($Y941&gt;=0)),($AB940+$W940-$U940+$Y941)*(1+Input!$C$15/(12*100)),0)</f>
        <v>0</v>
      </c>
    </row>
    <row r="942" customFormat="false" ht="12.8" hidden="false" customHeight="false" outlineLevel="0" collapsed="false">
      <c r="A942" s="76" t="n">
        <v>938</v>
      </c>
      <c r="B942" s="77" t="n">
        <f aca="false">EOMONTH(Input!$C$7,A942)</f>
        <v>71467</v>
      </c>
      <c r="D942" s="76" t="n">
        <f aca="false">DATEDIF(Input!$C$23,$B942,"Y")</f>
        <v>118</v>
      </c>
      <c r="E942" s="76" t="n">
        <f aca="false">DATEDIF(Input!$G$23,$B942,"Y")</f>
        <v>118</v>
      </c>
      <c r="G942" s="78" t="n">
        <f aca="false">Salary_01!$L942</f>
        <v>0</v>
      </c>
      <c r="H942" s="78" t="n">
        <f aca="false">Salary_02!$L942</f>
        <v>0</v>
      </c>
      <c r="I942" s="78" t="n">
        <f aca="false">Retirement_Dist_01!$J942</f>
        <v>0</v>
      </c>
      <c r="J942" s="78" t="n">
        <f aca="false">Retirement_Dist_02!$J942</f>
        <v>0</v>
      </c>
      <c r="K942" s="78" t="n">
        <f aca="true">IF(AND(OR($B942&gt;Input!$C$31,$B942&gt;Input!$G$31),OR($B942&lt;Input!$C$25,$B942&lt;Input!$G$25)),(-1)*PMT(Input!$C$18/(100*12),(OFFSET($A$4, MAX( MATCH(Input!$C$25,$B$4:$B$1004,1), MATCH(Input!$G$25,$B$4:$B$1004,1)),0,1,1) - OFFSET($A$4, MIN( MATCH(Input!$C$31,$B$4:$B$1004,1), MATCH(Input!$G$31,$B$4:$B$1004,1)),0,1,1)),$AD$4,0,1),0)</f>
        <v>0</v>
      </c>
      <c r="L942" s="78" t="n">
        <f aca="false">IF(AND(($B942&lt;Input!$C$31),($B942&lt;Input!$G$31)),($G942+$H942+$I942+$J942),($G942+$H942+$I942+$J942+$K942))</f>
        <v>0</v>
      </c>
      <c r="M942" s="78" t="n">
        <f aca="false">Mortgage!$L942</f>
        <v>0</v>
      </c>
      <c r="N942" s="78" t="n">
        <f aca="false">$L942+$M942</f>
        <v>0</v>
      </c>
      <c r="O942" s="78" t="n">
        <f aca="false">IF(AND(($B942&lt;Input!$C$31),($B942&lt;Input!$G$31)),Expenses!$D942,(-1)*$N942)</f>
        <v>-0</v>
      </c>
      <c r="P942" s="78" t="n">
        <f aca="false">Childcare!$D942</f>
        <v>0</v>
      </c>
      <c r="Q942" s="78" t="n">
        <f aca="false">Loan_01!$E942</f>
        <v>0</v>
      </c>
      <c r="R942" s="78" t="n">
        <f aca="false">Loan_02!$E942</f>
        <v>0</v>
      </c>
      <c r="S942" s="78" t="n">
        <f aca="false">(-1)*SUM(Roth_01!$D942+Roth_02!$D942+IRA_01!$D942+IRA_02!$D942+Invest_01!$D942+Invest_02!$D942)</f>
        <v>-0</v>
      </c>
      <c r="T942" s="78" t="n">
        <f aca="false">(-1)*(IF(($B942&gt;Input!$O$24),0,Input!$O$30)+IF(($B942&gt;Input!$O$31),0,Input!$O$37)+IF(($B942&gt;Input!$O$38),0,Input!$O$44))</f>
        <v>-0</v>
      </c>
      <c r="U942" s="78" t="n">
        <f aca="false">IF(($AB941*(Input!$C$16/100)&gt;0),0,($AB941*(Input!$C$16/100)))</f>
        <v>0</v>
      </c>
      <c r="V942" s="78"/>
      <c r="W942" s="78" t="n">
        <f aca="false">IF(($N942+$O942+$P942+$Q942+$R942+$S942+$T942+$U942)&lt;0,($N942+$O942+$P942+$Q942+$R942+$S942+$T942+$U942),0)</f>
        <v>0</v>
      </c>
      <c r="X942" s="78"/>
      <c r="Y942" s="78" t="n">
        <f aca="false">IF(($N942+$O942+$P942+$Q942+$R942+$S942+$T942+$U942)&gt;=0,($N942+$O942+$P942+$Q942+$R942+$S942+$T942+$U942),0)</f>
        <v>0</v>
      </c>
      <c r="AA942" s="78" t="n">
        <f aca="false">IF(AND((($AB941+$W941-$U941)&lt;0),($Y942&gt;0)),($AA941-$K942)*(1+Input!$C$18/(12*100)),($AA941+$Y942-$K942)*(1+Input!$C$18/(12*100)))</f>
        <v>2.42903495398736E-009</v>
      </c>
      <c r="AB942" s="78" t="n">
        <f aca="false">IF(AND((($AB941+$W941-$U941)&lt;0),($Y942&gt;=0)),($AB941+$W941-$U941+$Y942)*(1+Input!$C$15/(12*100)),0)</f>
        <v>0</v>
      </c>
    </row>
    <row r="943" customFormat="false" ht="12.8" hidden="false" customHeight="false" outlineLevel="0" collapsed="false">
      <c r="A943" s="76" t="n">
        <v>939</v>
      </c>
      <c r="B943" s="77" t="n">
        <f aca="false">EOMONTH(Input!$C$7,A943)</f>
        <v>71497</v>
      </c>
      <c r="D943" s="76" t="n">
        <f aca="false">DATEDIF(Input!$C$23,$B943,"Y")</f>
        <v>118</v>
      </c>
      <c r="E943" s="76" t="n">
        <f aca="false">DATEDIF(Input!$G$23,$B943,"Y")</f>
        <v>118</v>
      </c>
      <c r="G943" s="78" t="n">
        <f aca="false">Salary_01!$L943</f>
        <v>0</v>
      </c>
      <c r="H943" s="78" t="n">
        <f aca="false">Salary_02!$L943</f>
        <v>0</v>
      </c>
      <c r="I943" s="78" t="n">
        <f aca="false">Retirement_Dist_01!$J943</f>
        <v>0</v>
      </c>
      <c r="J943" s="78" t="n">
        <f aca="false">Retirement_Dist_02!$J943</f>
        <v>0</v>
      </c>
      <c r="K943" s="78" t="n">
        <f aca="true">IF(AND(OR($B943&gt;Input!$C$31,$B943&gt;Input!$G$31),OR($B943&lt;Input!$C$25,$B943&lt;Input!$G$25)),(-1)*PMT(Input!$C$18/(100*12),(OFFSET($A$4, MAX( MATCH(Input!$C$25,$B$4:$B$1004,1), MATCH(Input!$G$25,$B$4:$B$1004,1)),0,1,1) - OFFSET($A$4, MIN( MATCH(Input!$C$31,$B$4:$B$1004,1), MATCH(Input!$G$31,$B$4:$B$1004,1)),0,1,1)),$AD$4,0,1),0)</f>
        <v>0</v>
      </c>
      <c r="L943" s="78" t="n">
        <f aca="false">IF(AND(($B943&lt;Input!$C$31),($B943&lt;Input!$G$31)),($G943+$H943+$I943+$J943),($G943+$H943+$I943+$J943+$K943))</f>
        <v>0</v>
      </c>
      <c r="M943" s="78" t="n">
        <f aca="false">Mortgage!$L943</f>
        <v>0</v>
      </c>
      <c r="N943" s="78" t="n">
        <f aca="false">$L943+$M943</f>
        <v>0</v>
      </c>
      <c r="O943" s="78" t="n">
        <f aca="false">IF(AND(($B943&lt;Input!$C$31),($B943&lt;Input!$G$31)),Expenses!$D943,(-1)*$N943)</f>
        <v>-0</v>
      </c>
      <c r="P943" s="78" t="n">
        <f aca="false">Childcare!$D943</f>
        <v>0</v>
      </c>
      <c r="Q943" s="78" t="n">
        <f aca="false">Loan_01!$E943</f>
        <v>0</v>
      </c>
      <c r="R943" s="78" t="n">
        <f aca="false">Loan_02!$E943</f>
        <v>0</v>
      </c>
      <c r="S943" s="78" t="n">
        <f aca="false">(-1)*SUM(Roth_01!$D943+Roth_02!$D943+IRA_01!$D943+IRA_02!$D943+Invest_01!$D943+Invest_02!$D943)</f>
        <v>-0</v>
      </c>
      <c r="T943" s="78" t="n">
        <f aca="false">(-1)*(IF(($B943&gt;Input!$O$24),0,Input!$O$30)+IF(($B943&gt;Input!$O$31),0,Input!$O$37)+IF(($B943&gt;Input!$O$38),0,Input!$O$44))</f>
        <v>-0</v>
      </c>
      <c r="U943" s="78" t="n">
        <f aca="false">IF(($AB942*(Input!$C$16/100)&gt;0),0,($AB942*(Input!$C$16/100)))</f>
        <v>0</v>
      </c>
      <c r="V943" s="78"/>
      <c r="W943" s="78" t="n">
        <f aca="false">IF(($N943+$O943+$P943+$Q943+$R943+$S943+$T943+$U943)&lt;0,($N943+$O943+$P943+$Q943+$R943+$S943+$T943+$U943),0)</f>
        <v>0</v>
      </c>
      <c r="X943" s="78"/>
      <c r="Y943" s="78" t="n">
        <f aca="false">IF(($N943+$O943+$P943+$Q943+$R943+$S943+$T943+$U943)&gt;=0,($N943+$O943+$P943+$Q943+$R943+$S943+$T943+$U943),0)</f>
        <v>0</v>
      </c>
      <c r="AA943" s="78" t="n">
        <f aca="false">IF(AND((($AB942+$W942-$U942)&lt;0),($Y943&gt;0)),($AA942-$K943)*(1+Input!$C$18/(12*100)),($AA942+$Y943-$K943)*(1+Input!$C$18/(12*100)))</f>
        <v>2.42913616377711E-009</v>
      </c>
      <c r="AB943" s="78" t="n">
        <f aca="false">IF(AND((($AB942+$W942-$U942)&lt;0),($Y943&gt;=0)),($AB942+$W942-$U942+$Y943)*(1+Input!$C$15/(12*100)),0)</f>
        <v>0</v>
      </c>
    </row>
    <row r="944" customFormat="false" ht="12.8" hidden="false" customHeight="false" outlineLevel="0" collapsed="false">
      <c r="A944" s="76" t="n">
        <v>940</v>
      </c>
      <c r="B944" s="77" t="n">
        <f aca="false">EOMONTH(Input!$C$7,A944)</f>
        <v>71528</v>
      </c>
      <c r="D944" s="76" t="n">
        <f aca="false">DATEDIF(Input!$C$23,$B944,"Y")</f>
        <v>118</v>
      </c>
      <c r="E944" s="76" t="n">
        <f aca="false">DATEDIF(Input!$G$23,$B944,"Y")</f>
        <v>118</v>
      </c>
      <c r="G944" s="78" t="n">
        <f aca="false">Salary_01!$L944</f>
        <v>0</v>
      </c>
      <c r="H944" s="78" t="n">
        <f aca="false">Salary_02!$L944</f>
        <v>0</v>
      </c>
      <c r="I944" s="78" t="n">
        <f aca="false">Retirement_Dist_01!$J944</f>
        <v>0</v>
      </c>
      <c r="J944" s="78" t="n">
        <f aca="false">Retirement_Dist_02!$J944</f>
        <v>0</v>
      </c>
      <c r="K944" s="78" t="n">
        <f aca="true">IF(AND(OR($B944&gt;Input!$C$31,$B944&gt;Input!$G$31),OR($B944&lt;Input!$C$25,$B944&lt;Input!$G$25)),(-1)*PMT(Input!$C$18/(100*12),(OFFSET($A$4, MAX( MATCH(Input!$C$25,$B$4:$B$1004,1), MATCH(Input!$G$25,$B$4:$B$1004,1)),0,1,1) - OFFSET($A$4, MIN( MATCH(Input!$C$31,$B$4:$B$1004,1), MATCH(Input!$G$31,$B$4:$B$1004,1)),0,1,1)),$AD$4,0,1),0)</f>
        <v>0</v>
      </c>
      <c r="L944" s="78" t="n">
        <f aca="false">IF(AND(($B944&lt;Input!$C$31),($B944&lt;Input!$G$31)),($G944+$H944+$I944+$J944),($G944+$H944+$I944+$J944+$K944))</f>
        <v>0</v>
      </c>
      <c r="M944" s="78" t="n">
        <f aca="false">Mortgage!$L944</f>
        <v>0</v>
      </c>
      <c r="N944" s="78" t="n">
        <f aca="false">$L944+$M944</f>
        <v>0</v>
      </c>
      <c r="O944" s="78" t="n">
        <f aca="false">IF(AND(($B944&lt;Input!$C$31),($B944&lt;Input!$G$31)),Expenses!$D944,(-1)*$N944)</f>
        <v>-0</v>
      </c>
      <c r="P944" s="78" t="n">
        <f aca="false">Childcare!$D944</f>
        <v>0</v>
      </c>
      <c r="Q944" s="78" t="n">
        <f aca="false">Loan_01!$E944</f>
        <v>0</v>
      </c>
      <c r="R944" s="78" t="n">
        <f aca="false">Loan_02!$E944</f>
        <v>0</v>
      </c>
      <c r="S944" s="78" t="n">
        <f aca="false">(-1)*SUM(Roth_01!$D944+Roth_02!$D944+IRA_01!$D944+IRA_02!$D944+Invest_01!$D944+Invest_02!$D944)</f>
        <v>-0</v>
      </c>
      <c r="T944" s="78" t="n">
        <f aca="false">(-1)*(IF(($B944&gt;Input!$O$24),0,Input!$O$30)+IF(($B944&gt;Input!$O$31),0,Input!$O$37)+IF(($B944&gt;Input!$O$38),0,Input!$O$44))</f>
        <v>-0</v>
      </c>
      <c r="U944" s="78" t="n">
        <f aca="false">IF(($AB943*(Input!$C$16/100)&gt;0),0,($AB943*(Input!$C$16/100)))</f>
        <v>0</v>
      </c>
      <c r="V944" s="78"/>
      <c r="W944" s="78" t="n">
        <f aca="false">IF(($N944+$O944+$P944+$Q944+$R944+$S944+$T944+$U944)&lt;0,($N944+$O944+$P944+$Q944+$R944+$S944+$T944+$U944),0)</f>
        <v>0</v>
      </c>
      <c r="X944" s="78"/>
      <c r="Y944" s="78" t="n">
        <f aca="false">IF(($N944+$O944+$P944+$Q944+$R944+$S944+$T944+$U944)&gt;=0,($N944+$O944+$P944+$Q944+$R944+$S944+$T944+$U944),0)</f>
        <v>0</v>
      </c>
      <c r="AA944" s="78" t="n">
        <f aca="false">IF(AND((($AB943+$W943-$U943)&lt;0),($Y944&gt;0)),($AA943-$K944)*(1+Input!$C$18/(12*100)),($AA943+$Y944-$K944)*(1+Input!$C$18/(12*100)))</f>
        <v>2.42923737778393E-009</v>
      </c>
      <c r="AB944" s="78" t="n">
        <f aca="false">IF(AND((($AB943+$W943-$U943)&lt;0),($Y944&gt;=0)),($AB943+$W943-$U943+$Y944)*(1+Input!$C$15/(12*100)),0)</f>
        <v>0</v>
      </c>
    </row>
    <row r="945" customFormat="false" ht="12.8" hidden="false" customHeight="false" outlineLevel="0" collapsed="false">
      <c r="A945" s="76" t="n">
        <v>941</v>
      </c>
      <c r="B945" s="77" t="n">
        <f aca="false">EOMONTH(Input!$C$7,A945)</f>
        <v>71558</v>
      </c>
      <c r="D945" s="76" t="n">
        <f aca="false">DATEDIF(Input!$C$23,$B945,"Y")</f>
        <v>118</v>
      </c>
      <c r="E945" s="76" t="n">
        <f aca="false">DATEDIF(Input!$G$23,$B945,"Y")</f>
        <v>118</v>
      </c>
      <c r="G945" s="78" t="n">
        <f aca="false">Salary_01!$L945</f>
        <v>0</v>
      </c>
      <c r="H945" s="78" t="n">
        <f aca="false">Salary_02!$L945</f>
        <v>0</v>
      </c>
      <c r="I945" s="78" t="n">
        <f aca="false">Retirement_Dist_01!$J945</f>
        <v>0</v>
      </c>
      <c r="J945" s="78" t="n">
        <f aca="false">Retirement_Dist_02!$J945</f>
        <v>0</v>
      </c>
      <c r="K945" s="78" t="n">
        <f aca="true">IF(AND(OR($B945&gt;Input!$C$31,$B945&gt;Input!$G$31),OR($B945&lt;Input!$C$25,$B945&lt;Input!$G$25)),(-1)*PMT(Input!$C$18/(100*12),(OFFSET($A$4, MAX( MATCH(Input!$C$25,$B$4:$B$1004,1), MATCH(Input!$G$25,$B$4:$B$1004,1)),0,1,1) - OFFSET($A$4, MIN( MATCH(Input!$C$31,$B$4:$B$1004,1), MATCH(Input!$G$31,$B$4:$B$1004,1)),0,1,1)),$AD$4,0,1),0)</f>
        <v>0</v>
      </c>
      <c r="L945" s="78" t="n">
        <f aca="false">IF(AND(($B945&lt;Input!$C$31),($B945&lt;Input!$G$31)),($G945+$H945+$I945+$J945),($G945+$H945+$I945+$J945+$K945))</f>
        <v>0</v>
      </c>
      <c r="M945" s="78" t="n">
        <f aca="false">Mortgage!$L945</f>
        <v>0</v>
      </c>
      <c r="N945" s="78" t="n">
        <f aca="false">$L945+$M945</f>
        <v>0</v>
      </c>
      <c r="O945" s="78" t="n">
        <f aca="false">IF(AND(($B945&lt;Input!$C$31),($B945&lt;Input!$G$31)),Expenses!$D945,(-1)*$N945)</f>
        <v>-0</v>
      </c>
      <c r="P945" s="78" t="n">
        <f aca="false">Childcare!$D945</f>
        <v>0</v>
      </c>
      <c r="Q945" s="78" t="n">
        <f aca="false">Loan_01!$E945</f>
        <v>0</v>
      </c>
      <c r="R945" s="78" t="n">
        <f aca="false">Loan_02!$E945</f>
        <v>0</v>
      </c>
      <c r="S945" s="78" t="n">
        <f aca="false">(-1)*SUM(Roth_01!$D945+Roth_02!$D945+IRA_01!$D945+IRA_02!$D945+Invest_01!$D945+Invest_02!$D945)</f>
        <v>-0</v>
      </c>
      <c r="T945" s="78" t="n">
        <f aca="false">(-1)*(IF(($B945&gt;Input!$O$24),0,Input!$O$30)+IF(($B945&gt;Input!$O$31),0,Input!$O$37)+IF(($B945&gt;Input!$O$38),0,Input!$O$44))</f>
        <v>-0</v>
      </c>
      <c r="U945" s="78" t="n">
        <f aca="false">IF(($AB944*(Input!$C$16/100)&gt;0),0,($AB944*(Input!$C$16/100)))</f>
        <v>0</v>
      </c>
      <c r="V945" s="78"/>
      <c r="W945" s="78" t="n">
        <f aca="false">IF(($N945+$O945+$P945+$Q945+$R945+$S945+$T945+$U945)&lt;0,($N945+$O945+$P945+$Q945+$R945+$S945+$T945+$U945),0)</f>
        <v>0</v>
      </c>
      <c r="X945" s="78"/>
      <c r="Y945" s="78" t="n">
        <f aca="false">IF(($N945+$O945+$P945+$Q945+$R945+$S945+$T945+$U945)&gt;=0,($N945+$O945+$P945+$Q945+$R945+$S945+$T945+$U945),0)</f>
        <v>0</v>
      </c>
      <c r="AA945" s="78" t="n">
        <f aca="false">IF(AND((($AB944+$W944-$U944)&lt;0),($Y945&gt;0)),($AA944-$K945)*(1+Input!$C$18/(12*100)),($AA944+$Y945-$K945)*(1+Input!$C$18/(12*100)))</f>
        <v>2.42933859600801E-009</v>
      </c>
      <c r="AB945" s="78" t="n">
        <f aca="false">IF(AND((($AB944+$W944-$U944)&lt;0),($Y945&gt;=0)),($AB944+$W944-$U944+$Y945)*(1+Input!$C$15/(12*100)),0)</f>
        <v>0</v>
      </c>
    </row>
    <row r="946" customFormat="false" ht="12.8" hidden="false" customHeight="false" outlineLevel="0" collapsed="false">
      <c r="A946" s="76" t="n">
        <v>942</v>
      </c>
      <c r="B946" s="77" t="n">
        <f aca="false">EOMONTH(Input!$C$7,A946)</f>
        <v>71589</v>
      </c>
      <c r="D946" s="76" t="n">
        <f aca="false">DATEDIF(Input!$C$23,$B946,"Y")</f>
        <v>118</v>
      </c>
      <c r="E946" s="76" t="n">
        <f aca="false">DATEDIF(Input!$G$23,$B946,"Y")</f>
        <v>118</v>
      </c>
      <c r="G946" s="78" t="n">
        <f aca="false">Salary_01!$L946</f>
        <v>0</v>
      </c>
      <c r="H946" s="78" t="n">
        <f aca="false">Salary_02!$L946</f>
        <v>0</v>
      </c>
      <c r="I946" s="78" t="n">
        <f aca="false">Retirement_Dist_01!$J946</f>
        <v>0</v>
      </c>
      <c r="J946" s="78" t="n">
        <f aca="false">Retirement_Dist_02!$J946</f>
        <v>0</v>
      </c>
      <c r="K946" s="78" t="n">
        <f aca="true">IF(AND(OR($B946&gt;Input!$C$31,$B946&gt;Input!$G$31),OR($B946&lt;Input!$C$25,$B946&lt;Input!$G$25)),(-1)*PMT(Input!$C$18/(100*12),(OFFSET($A$4, MAX( MATCH(Input!$C$25,$B$4:$B$1004,1), MATCH(Input!$G$25,$B$4:$B$1004,1)),0,1,1) - OFFSET($A$4, MIN( MATCH(Input!$C$31,$B$4:$B$1004,1), MATCH(Input!$G$31,$B$4:$B$1004,1)),0,1,1)),$AD$4,0,1),0)</f>
        <v>0</v>
      </c>
      <c r="L946" s="78" t="n">
        <f aca="false">IF(AND(($B946&lt;Input!$C$31),($B946&lt;Input!$G$31)),($G946+$H946+$I946+$J946),($G946+$H946+$I946+$J946+$K946))</f>
        <v>0</v>
      </c>
      <c r="M946" s="78" t="n">
        <f aca="false">Mortgage!$L946</f>
        <v>0</v>
      </c>
      <c r="N946" s="78" t="n">
        <f aca="false">$L946+$M946</f>
        <v>0</v>
      </c>
      <c r="O946" s="78" t="n">
        <f aca="false">IF(AND(($B946&lt;Input!$C$31),($B946&lt;Input!$G$31)),Expenses!$D946,(-1)*$N946)</f>
        <v>-0</v>
      </c>
      <c r="P946" s="78" t="n">
        <f aca="false">Childcare!$D946</f>
        <v>0</v>
      </c>
      <c r="Q946" s="78" t="n">
        <f aca="false">Loan_01!$E946</f>
        <v>0</v>
      </c>
      <c r="R946" s="78" t="n">
        <f aca="false">Loan_02!$E946</f>
        <v>0</v>
      </c>
      <c r="S946" s="78" t="n">
        <f aca="false">(-1)*SUM(Roth_01!$D946+Roth_02!$D946+IRA_01!$D946+IRA_02!$D946+Invest_01!$D946+Invest_02!$D946)</f>
        <v>-0</v>
      </c>
      <c r="T946" s="78" t="n">
        <f aca="false">(-1)*(IF(($B946&gt;Input!$O$24),0,Input!$O$30)+IF(($B946&gt;Input!$O$31),0,Input!$O$37)+IF(($B946&gt;Input!$O$38),0,Input!$O$44))</f>
        <v>-0</v>
      </c>
      <c r="U946" s="78" t="n">
        <f aca="false">IF(($AB945*(Input!$C$16/100)&gt;0),0,($AB945*(Input!$C$16/100)))</f>
        <v>0</v>
      </c>
      <c r="V946" s="78"/>
      <c r="W946" s="78" t="n">
        <f aca="false">IF(($N946+$O946+$P946+$Q946+$R946+$S946+$T946+$U946)&lt;0,($N946+$O946+$P946+$Q946+$R946+$S946+$T946+$U946),0)</f>
        <v>0</v>
      </c>
      <c r="X946" s="78"/>
      <c r="Y946" s="78" t="n">
        <f aca="false">IF(($N946+$O946+$P946+$Q946+$R946+$S946+$T946+$U946)&gt;=0,($N946+$O946+$P946+$Q946+$R946+$S946+$T946+$U946),0)</f>
        <v>0</v>
      </c>
      <c r="AA946" s="78" t="n">
        <f aca="false">IF(AND((($AB945+$W945-$U945)&lt;0),($Y946&gt;0)),($AA945-$K946)*(1+Input!$C$18/(12*100)),($AA945+$Y946-$K946)*(1+Input!$C$18/(12*100)))</f>
        <v>2.42943981844951E-009</v>
      </c>
      <c r="AB946" s="78" t="n">
        <f aca="false">IF(AND((($AB945+$W945-$U945)&lt;0),($Y946&gt;=0)),($AB945+$W945-$U945+$Y946)*(1+Input!$C$15/(12*100)),0)</f>
        <v>0</v>
      </c>
    </row>
    <row r="947" customFormat="false" ht="12.8" hidden="false" customHeight="false" outlineLevel="0" collapsed="false">
      <c r="A947" s="76" t="n">
        <v>943</v>
      </c>
      <c r="B947" s="77" t="n">
        <f aca="false">EOMONTH(Input!$C$7,A947)</f>
        <v>71620</v>
      </c>
      <c r="D947" s="76" t="n">
        <f aca="false">DATEDIF(Input!$C$23,$B947,"Y")</f>
        <v>118</v>
      </c>
      <c r="E947" s="76" t="n">
        <f aca="false">DATEDIF(Input!$G$23,$B947,"Y")</f>
        <v>118</v>
      </c>
      <c r="G947" s="78" t="n">
        <f aca="false">Salary_01!$L947</f>
        <v>0</v>
      </c>
      <c r="H947" s="78" t="n">
        <f aca="false">Salary_02!$L947</f>
        <v>0</v>
      </c>
      <c r="I947" s="78" t="n">
        <f aca="false">Retirement_Dist_01!$J947</f>
        <v>0</v>
      </c>
      <c r="J947" s="78" t="n">
        <f aca="false">Retirement_Dist_02!$J947</f>
        <v>0</v>
      </c>
      <c r="K947" s="78" t="n">
        <f aca="true">IF(AND(OR($B947&gt;Input!$C$31,$B947&gt;Input!$G$31),OR($B947&lt;Input!$C$25,$B947&lt;Input!$G$25)),(-1)*PMT(Input!$C$18/(100*12),(OFFSET($A$4, MAX( MATCH(Input!$C$25,$B$4:$B$1004,1), MATCH(Input!$G$25,$B$4:$B$1004,1)),0,1,1) - OFFSET($A$4, MIN( MATCH(Input!$C$31,$B$4:$B$1004,1), MATCH(Input!$G$31,$B$4:$B$1004,1)),0,1,1)),$AD$4,0,1),0)</f>
        <v>0</v>
      </c>
      <c r="L947" s="78" t="n">
        <f aca="false">IF(AND(($B947&lt;Input!$C$31),($B947&lt;Input!$G$31)),($G947+$H947+$I947+$J947),($G947+$H947+$I947+$J947+$K947))</f>
        <v>0</v>
      </c>
      <c r="M947" s="78" t="n">
        <f aca="false">Mortgage!$L947</f>
        <v>0</v>
      </c>
      <c r="N947" s="78" t="n">
        <f aca="false">$L947+$M947</f>
        <v>0</v>
      </c>
      <c r="O947" s="78" t="n">
        <f aca="false">IF(AND(($B947&lt;Input!$C$31),($B947&lt;Input!$G$31)),Expenses!$D947,(-1)*$N947)</f>
        <v>-0</v>
      </c>
      <c r="P947" s="78" t="n">
        <f aca="false">Childcare!$D947</f>
        <v>0</v>
      </c>
      <c r="Q947" s="78" t="n">
        <f aca="false">Loan_01!$E947</f>
        <v>0</v>
      </c>
      <c r="R947" s="78" t="n">
        <f aca="false">Loan_02!$E947</f>
        <v>0</v>
      </c>
      <c r="S947" s="78" t="n">
        <f aca="false">(-1)*SUM(Roth_01!$D947+Roth_02!$D947+IRA_01!$D947+IRA_02!$D947+Invest_01!$D947+Invest_02!$D947)</f>
        <v>-0</v>
      </c>
      <c r="T947" s="78" t="n">
        <f aca="false">(-1)*(IF(($B947&gt;Input!$O$24),0,Input!$O$30)+IF(($B947&gt;Input!$O$31),0,Input!$O$37)+IF(($B947&gt;Input!$O$38),0,Input!$O$44))</f>
        <v>-0</v>
      </c>
      <c r="U947" s="78" t="n">
        <f aca="false">IF(($AB946*(Input!$C$16/100)&gt;0),0,($AB946*(Input!$C$16/100)))</f>
        <v>0</v>
      </c>
      <c r="V947" s="78"/>
      <c r="W947" s="78" t="n">
        <f aca="false">IF(($N947+$O947+$P947+$Q947+$R947+$S947+$T947+$U947)&lt;0,($N947+$O947+$P947+$Q947+$R947+$S947+$T947+$U947),0)</f>
        <v>0</v>
      </c>
      <c r="X947" s="78"/>
      <c r="Y947" s="78" t="n">
        <f aca="false">IF(($N947+$O947+$P947+$Q947+$R947+$S947+$T947+$U947)&gt;=0,($N947+$O947+$P947+$Q947+$R947+$S947+$T947+$U947),0)</f>
        <v>0</v>
      </c>
      <c r="AA947" s="78" t="n">
        <f aca="false">IF(AND((($AB946+$W946-$U946)&lt;0),($Y947&gt;0)),($AA946-$K947)*(1+Input!$C$18/(12*100)),($AA946+$Y947-$K947)*(1+Input!$C$18/(12*100)))</f>
        <v>2.42954104510861E-009</v>
      </c>
      <c r="AB947" s="78" t="n">
        <f aca="false">IF(AND((($AB946+$W946-$U946)&lt;0),($Y947&gt;=0)),($AB946+$W946-$U946+$Y947)*(1+Input!$C$15/(12*100)),0)</f>
        <v>0</v>
      </c>
    </row>
    <row r="948" customFormat="false" ht="12.8" hidden="false" customHeight="false" outlineLevel="0" collapsed="false">
      <c r="A948" s="76" t="n">
        <v>944</v>
      </c>
      <c r="B948" s="77" t="n">
        <f aca="false">EOMONTH(Input!$C$7,A948)</f>
        <v>71649</v>
      </c>
      <c r="D948" s="76" t="n">
        <f aca="false">DATEDIF(Input!$C$23,$B948,"Y")</f>
        <v>118</v>
      </c>
      <c r="E948" s="76" t="n">
        <f aca="false">DATEDIF(Input!$G$23,$B948,"Y")</f>
        <v>118</v>
      </c>
      <c r="G948" s="78" t="n">
        <f aca="false">Salary_01!$L948</f>
        <v>0</v>
      </c>
      <c r="H948" s="78" t="n">
        <f aca="false">Salary_02!$L948</f>
        <v>0</v>
      </c>
      <c r="I948" s="78" t="n">
        <f aca="false">Retirement_Dist_01!$J948</f>
        <v>0</v>
      </c>
      <c r="J948" s="78" t="n">
        <f aca="false">Retirement_Dist_02!$J948</f>
        <v>0</v>
      </c>
      <c r="K948" s="78" t="n">
        <f aca="true">IF(AND(OR($B948&gt;Input!$C$31,$B948&gt;Input!$G$31),OR($B948&lt;Input!$C$25,$B948&lt;Input!$G$25)),(-1)*PMT(Input!$C$18/(100*12),(OFFSET($A$4, MAX( MATCH(Input!$C$25,$B$4:$B$1004,1), MATCH(Input!$G$25,$B$4:$B$1004,1)),0,1,1) - OFFSET($A$4, MIN( MATCH(Input!$C$31,$B$4:$B$1004,1), MATCH(Input!$G$31,$B$4:$B$1004,1)),0,1,1)),$AD$4,0,1),0)</f>
        <v>0</v>
      </c>
      <c r="L948" s="78" t="n">
        <f aca="false">IF(AND(($B948&lt;Input!$C$31),($B948&lt;Input!$G$31)),($G948+$H948+$I948+$J948),($G948+$H948+$I948+$J948+$K948))</f>
        <v>0</v>
      </c>
      <c r="M948" s="78" t="n">
        <f aca="false">Mortgage!$L948</f>
        <v>0</v>
      </c>
      <c r="N948" s="78" t="n">
        <f aca="false">$L948+$M948</f>
        <v>0</v>
      </c>
      <c r="O948" s="78" t="n">
        <f aca="false">IF(AND(($B948&lt;Input!$C$31),($B948&lt;Input!$G$31)),Expenses!$D948,(-1)*$N948)</f>
        <v>-0</v>
      </c>
      <c r="P948" s="78" t="n">
        <f aca="false">Childcare!$D948</f>
        <v>0</v>
      </c>
      <c r="Q948" s="78" t="n">
        <f aca="false">Loan_01!$E948</f>
        <v>0</v>
      </c>
      <c r="R948" s="78" t="n">
        <f aca="false">Loan_02!$E948</f>
        <v>0</v>
      </c>
      <c r="S948" s="78" t="n">
        <f aca="false">(-1)*SUM(Roth_01!$D948+Roth_02!$D948+IRA_01!$D948+IRA_02!$D948+Invest_01!$D948+Invest_02!$D948)</f>
        <v>-0</v>
      </c>
      <c r="T948" s="78" t="n">
        <f aca="false">(-1)*(IF(($B948&gt;Input!$O$24),0,Input!$O$30)+IF(($B948&gt;Input!$O$31),0,Input!$O$37)+IF(($B948&gt;Input!$O$38),0,Input!$O$44))</f>
        <v>-0</v>
      </c>
      <c r="U948" s="78" t="n">
        <f aca="false">IF(($AB947*(Input!$C$16/100)&gt;0),0,($AB947*(Input!$C$16/100)))</f>
        <v>0</v>
      </c>
      <c r="V948" s="78"/>
      <c r="W948" s="78" t="n">
        <f aca="false">IF(($N948+$O948+$P948+$Q948+$R948+$S948+$T948+$U948)&lt;0,($N948+$O948+$P948+$Q948+$R948+$S948+$T948+$U948),0)</f>
        <v>0</v>
      </c>
      <c r="X948" s="78"/>
      <c r="Y948" s="78" t="n">
        <f aca="false">IF(($N948+$O948+$P948+$Q948+$R948+$S948+$T948+$U948)&gt;=0,($N948+$O948+$P948+$Q948+$R948+$S948+$T948+$U948),0)</f>
        <v>0</v>
      </c>
      <c r="AA948" s="78" t="n">
        <f aca="false">IF(AND((($AB947+$W947-$U947)&lt;0),($Y948&gt;0)),($AA947-$K948)*(1+Input!$C$18/(12*100)),($AA947+$Y948-$K948)*(1+Input!$C$18/(12*100)))</f>
        <v>2.42964227598549E-009</v>
      </c>
      <c r="AB948" s="78" t="n">
        <f aca="false">IF(AND((($AB947+$W947-$U947)&lt;0),($Y948&gt;=0)),($AB947+$W947-$U947+$Y948)*(1+Input!$C$15/(12*100)),0)</f>
        <v>0</v>
      </c>
    </row>
    <row r="949" customFormat="false" ht="12.8" hidden="false" customHeight="false" outlineLevel="0" collapsed="false">
      <c r="A949" s="76" t="n">
        <v>945</v>
      </c>
      <c r="B949" s="77" t="n">
        <f aca="false">EOMONTH(Input!$C$7,A949)</f>
        <v>71680</v>
      </c>
      <c r="D949" s="76" t="n">
        <f aca="false">DATEDIF(Input!$C$23,$B949,"Y")</f>
        <v>118</v>
      </c>
      <c r="E949" s="76" t="n">
        <f aca="false">DATEDIF(Input!$G$23,$B949,"Y")</f>
        <v>118</v>
      </c>
      <c r="G949" s="78" t="n">
        <f aca="false">Salary_01!$L949</f>
        <v>0</v>
      </c>
      <c r="H949" s="78" t="n">
        <f aca="false">Salary_02!$L949</f>
        <v>0</v>
      </c>
      <c r="I949" s="78" t="n">
        <f aca="false">Retirement_Dist_01!$J949</f>
        <v>0</v>
      </c>
      <c r="J949" s="78" t="n">
        <f aca="false">Retirement_Dist_02!$J949</f>
        <v>0</v>
      </c>
      <c r="K949" s="78" t="n">
        <f aca="true">IF(AND(OR($B949&gt;Input!$C$31,$B949&gt;Input!$G$31),OR($B949&lt;Input!$C$25,$B949&lt;Input!$G$25)),(-1)*PMT(Input!$C$18/(100*12),(OFFSET($A$4, MAX( MATCH(Input!$C$25,$B$4:$B$1004,1), MATCH(Input!$G$25,$B$4:$B$1004,1)),0,1,1) - OFFSET($A$4, MIN( MATCH(Input!$C$31,$B$4:$B$1004,1), MATCH(Input!$G$31,$B$4:$B$1004,1)),0,1,1)),$AD$4,0,1),0)</f>
        <v>0</v>
      </c>
      <c r="L949" s="78" t="n">
        <f aca="false">IF(AND(($B949&lt;Input!$C$31),($B949&lt;Input!$G$31)),($G949+$H949+$I949+$J949),($G949+$H949+$I949+$J949+$K949))</f>
        <v>0</v>
      </c>
      <c r="M949" s="78" t="n">
        <f aca="false">Mortgage!$L949</f>
        <v>0</v>
      </c>
      <c r="N949" s="78" t="n">
        <f aca="false">$L949+$M949</f>
        <v>0</v>
      </c>
      <c r="O949" s="78" t="n">
        <f aca="false">IF(AND(($B949&lt;Input!$C$31),($B949&lt;Input!$G$31)),Expenses!$D949,(-1)*$N949)</f>
        <v>-0</v>
      </c>
      <c r="P949" s="78" t="n">
        <f aca="false">Childcare!$D949</f>
        <v>0</v>
      </c>
      <c r="Q949" s="78" t="n">
        <f aca="false">Loan_01!$E949</f>
        <v>0</v>
      </c>
      <c r="R949" s="78" t="n">
        <f aca="false">Loan_02!$E949</f>
        <v>0</v>
      </c>
      <c r="S949" s="78" t="n">
        <f aca="false">(-1)*SUM(Roth_01!$D949+Roth_02!$D949+IRA_01!$D949+IRA_02!$D949+Invest_01!$D949+Invest_02!$D949)</f>
        <v>-0</v>
      </c>
      <c r="T949" s="78" t="n">
        <f aca="false">(-1)*(IF(($B949&gt;Input!$O$24),0,Input!$O$30)+IF(($B949&gt;Input!$O$31),0,Input!$O$37)+IF(($B949&gt;Input!$O$38),0,Input!$O$44))</f>
        <v>-0</v>
      </c>
      <c r="U949" s="78" t="n">
        <f aca="false">IF(($AB948*(Input!$C$16/100)&gt;0),0,($AB948*(Input!$C$16/100)))</f>
        <v>0</v>
      </c>
      <c r="V949" s="78"/>
      <c r="W949" s="78" t="n">
        <f aca="false">IF(($N949+$O949+$P949+$Q949+$R949+$S949+$T949+$U949)&lt;0,($N949+$O949+$P949+$Q949+$R949+$S949+$T949+$U949),0)</f>
        <v>0</v>
      </c>
      <c r="X949" s="78"/>
      <c r="Y949" s="78" t="n">
        <f aca="false">IF(($N949+$O949+$P949+$Q949+$R949+$S949+$T949+$U949)&gt;=0,($N949+$O949+$P949+$Q949+$R949+$S949+$T949+$U949),0)</f>
        <v>0</v>
      </c>
      <c r="AA949" s="78" t="n">
        <f aca="false">IF(AND((($AB948+$W948-$U948)&lt;0),($Y949&gt;0)),($AA948-$K949)*(1+Input!$C$18/(12*100)),($AA948+$Y949-$K949)*(1+Input!$C$18/(12*100)))</f>
        <v>2.42974351108032E-009</v>
      </c>
      <c r="AB949" s="78" t="n">
        <f aca="false">IF(AND((($AB948+$W948-$U948)&lt;0),($Y949&gt;=0)),($AB948+$W948-$U948+$Y949)*(1+Input!$C$15/(12*100)),0)</f>
        <v>0</v>
      </c>
    </row>
    <row r="950" customFormat="false" ht="12.8" hidden="false" customHeight="false" outlineLevel="0" collapsed="false">
      <c r="A950" s="76" t="n">
        <v>946</v>
      </c>
      <c r="B950" s="77" t="n">
        <f aca="false">EOMONTH(Input!$C$7,A950)</f>
        <v>71710</v>
      </c>
      <c r="D950" s="76" t="n">
        <f aca="false">DATEDIF(Input!$C$23,$B950,"Y")</f>
        <v>118</v>
      </c>
      <c r="E950" s="76" t="n">
        <f aca="false">DATEDIF(Input!$G$23,$B950,"Y")</f>
        <v>118</v>
      </c>
      <c r="G950" s="78" t="n">
        <f aca="false">Salary_01!$L950</f>
        <v>0</v>
      </c>
      <c r="H950" s="78" t="n">
        <f aca="false">Salary_02!$L950</f>
        <v>0</v>
      </c>
      <c r="I950" s="78" t="n">
        <f aca="false">Retirement_Dist_01!$J950</f>
        <v>0</v>
      </c>
      <c r="J950" s="78" t="n">
        <f aca="false">Retirement_Dist_02!$J950</f>
        <v>0</v>
      </c>
      <c r="K950" s="78" t="n">
        <f aca="true">IF(AND(OR($B950&gt;Input!$C$31,$B950&gt;Input!$G$31),OR($B950&lt;Input!$C$25,$B950&lt;Input!$G$25)),(-1)*PMT(Input!$C$18/(100*12),(OFFSET($A$4, MAX( MATCH(Input!$C$25,$B$4:$B$1004,1), MATCH(Input!$G$25,$B$4:$B$1004,1)),0,1,1) - OFFSET($A$4, MIN( MATCH(Input!$C$31,$B$4:$B$1004,1), MATCH(Input!$G$31,$B$4:$B$1004,1)),0,1,1)),$AD$4,0,1),0)</f>
        <v>0</v>
      </c>
      <c r="L950" s="78" t="n">
        <f aca="false">IF(AND(($B950&lt;Input!$C$31),($B950&lt;Input!$G$31)),($G950+$H950+$I950+$J950),($G950+$H950+$I950+$J950+$K950))</f>
        <v>0</v>
      </c>
      <c r="M950" s="78" t="n">
        <f aca="false">Mortgage!$L950</f>
        <v>0</v>
      </c>
      <c r="N950" s="78" t="n">
        <f aca="false">$L950+$M950</f>
        <v>0</v>
      </c>
      <c r="O950" s="78" t="n">
        <f aca="false">IF(AND(($B950&lt;Input!$C$31),($B950&lt;Input!$G$31)),Expenses!$D950,(-1)*$N950)</f>
        <v>-0</v>
      </c>
      <c r="P950" s="78" t="n">
        <f aca="false">Childcare!$D950</f>
        <v>0</v>
      </c>
      <c r="Q950" s="78" t="n">
        <f aca="false">Loan_01!$E950</f>
        <v>0</v>
      </c>
      <c r="R950" s="78" t="n">
        <f aca="false">Loan_02!$E950</f>
        <v>0</v>
      </c>
      <c r="S950" s="78" t="n">
        <f aca="false">(-1)*SUM(Roth_01!$D950+Roth_02!$D950+IRA_01!$D950+IRA_02!$D950+Invest_01!$D950+Invest_02!$D950)</f>
        <v>-0</v>
      </c>
      <c r="T950" s="78" t="n">
        <f aca="false">(-1)*(IF(($B950&gt;Input!$O$24),0,Input!$O$30)+IF(($B950&gt;Input!$O$31),0,Input!$O$37)+IF(($B950&gt;Input!$O$38),0,Input!$O$44))</f>
        <v>-0</v>
      </c>
      <c r="U950" s="78" t="n">
        <f aca="false">IF(($AB949*(Input!$C$16/100)&gt;0),0,($AB949*(Input!$C$16/100)))</f>
        <v>0</v>
      </c>
      <c r="V950" s="78"/>
      <c r="W950" s="78" t="n">
        <f aca="false">IF(($N950+$O950+$P950+$Q950+$R950+$S950+$T950+$U950)&lt;0,($N950+$O950+$P950+$Q950+$R950+$S950+$T950+$U950),0)</f>
        <v>0</v>
      </c>
      <c r="X950" s="78"/>
      <c r="Y950" s="78" t="n">
        <f aca="false">IF(($N950+$O950+$P950+$Q950+$R950+$S950+$T950+$U950)&gt;=0,($N950+$O950+$P950+$Q950+$R950+$S950+$T950+$U950),0)</f>
        <v>0</v>
      </c>
      <c r="AA950" s="78" t="n">
        <f aca="false">IF(AND((($AB949+$W949-$U949)&lt;0),($Y950&gt;0)),($AA949-$K950)*(1+Input!$C$18/(12*100)),($AA949+$Y950-$K950)*(1+Input!$C$18/(12*100)))</f>
        <v>2.42984475039328E-009</v>
      </c>
      <c r="AB950" s="78" t="n">
        <f aca="false">IF(AND((($AB949+$W949-$U949)&lt;0),($Y950&gt;=0)),($AB949+$W949-$U949+$Y950)*(1+Input!$C$15/(12*100)),0)</f>
        <v>0</v>
      </c>
    </row>
    <row r="951" customFormat="false" ht="12.8" hidden="false" customHeight="false" outlineLevel="0" collapsed="false">
      <c r="A951" s="76" t="n">
        <v>947</v>
      </c>
      <c r="B951" s="77" t="n">
        <f aca="false">EOMONTH(Input!$C$7,A951)</f>
        <v>71741</v>
      </c>
      <c r="D951" s="76" t="n">
        <f aca="false">DATEDIF(Input!$C$23,$B951,"Y")</f>
        <v>119</v>
      </c>
      <c r="E951" s="76" t="n">
        <f aca="false">DATEDIF(Input!$G$23,$B951,"Y")</f>
        <v>119</v>
      </c>
      <c r="G951" s="78" t="n">
        <f aca="false">Salary_01!$L951</f>
        <v>0</v>
      </c>
      <c r="H951" s="78" t="n">
        <f aca="false">Salary_02!$L951</f>
        <v>0</v>
      </c>
      <c r="I951" s="78" t="n">
        <f aca="false">Retirement_Dist_01!$J951</f>
        <v>0</v>
      </c>
      <c r="J951" s="78" t="n">
        <f aca="false">Retirement_Dist_02!$J951</f>
        <v>0</v>
      </c>
      <c r="K951" s="78" t="n">
        <f aca="true">IF(AND(OR($B951&gt;Input!$C$31,$B951&gt;Input!$G$31),OR($B951&lt;Input!$C$25,$B951&lt;Input!$G$25)),(-1)*PMT(Input!$C$18/(100*12),(OFFSET($A$4, MAX( MATCH(Input!$C$25,$B$4:$B$1004,1), MATCH(Input!$G$25,$B$4:$B$1004,1)),0,1,1) - OFFSET($A$4, MIN( MATCH(Input!$C$31,$B$4:$B$1004,1), MATCH(Input!$G$31,$B$4:$B$1004,1)),0,1,1)),$AD$4,0,1),0)</f>
        <v>0</v>
      </c>
      <c r="L951" s="78" t="n">
        <f aca="false">IF(AND(($B951&lt;Input!$C$31),($B951&lt;Input!$G$31)),($G951+$H951+$I951+$J951),($G951+$H951+$I951+$J951+$K951))</f>
        <v>0</v>
      </c>
      <c r="M951" s="78" t="n">
        <f aca="false">Mortgage!$L951</f>
        <v>0</v>
      </c>
      <c r="N951" s="78" t="n">
        <f aca="false">$L951+$M951</f>
        <v>0</v>
      </c>
      <c r="O951" s="78" t="n">
        <f aca="false">IF(AND(($B951&lt;Input!$C$31),($B951&lt;Input!$G$31)),Expenses!$D951,(-1)*$N951)</f>
        <v>-0</v>
      </c>
      <c r="P951" s="78" t="n">
        <f aca="false">Childcare!$D951</f>
        <v>0</v>
      </c>
      <c r="Q951" s="78" t="n">
        <f aca="false">Loan_01!$E951</f>
        <v>0</v>
      </c>
      <c r="R951" s="78" t="n">
        <f aca="false">Loan_02!$E951</f>
        <v>0</v>
      </c>
      <c r="S951" s="78" t="n">
        <f aca="false">(-1)*SUM(Roth_01!$D951+Roth_02!$D951+IRA_01!$D951+IRA_02!$D951+Invest_01!$D951+Invest_02!$D951)</f>
        <v>-0</v>
      </c>
      <c r="T951" s="78" t="n">
        <f aca="false">(-1)*(IF(($B951&gt;Input!$O$24),0,Input!$O$30)+IF(($B951&gt;Input!$O$31),0,Input!$O$37)+IF(($B951&gt;Input!$O$38),0,Input!$O$44))</f>
        <v>-0</v>
      </c>
      <c r="U951" s="78" t="n">
        <f aca="false">IF(($AB950*(Input!$C$16/100)&gt;0),0,($AB950*(Input!$C$16/100)))</f>
        <v>0</v>
      </c>
      <c r="V951" s="78"/>
      <c r="W951" s="78" t="n">
        <f aca="false">IF(($N951+$O951+$P951+$Q951+$R951+$S951+$T951+$U951)&lt;0,($N951+$O951+$P951+$Q951+$R951+$S951+$T951+$U951),0)</f>
        <v>0</v>
      </c>
      <c r="X951" s="78"/>
      <c r="Y951" s="78" t="n">
        <f aca="false">IF(($N951+$O951+$P951+$Q951+$R951+$S951+$T951+$U951)&gt;=0,($N951+$O951+$P951+$Q951+$R951+$S951+$T951+$U951),0)</f>
        <v>0</v>
      </c>
      <c r="AA951" s="78" t="n">
        <f aca="false">IF(AND((($AB950+$W950-$U950)&lt;0),($Y951&gt;0)),($AA950-$K951)*(1+Input!$C$18/(12*100)),($AA950+$Y951-$K951)*(1+Input!$C$18/(12*100)))</f>
        <v>2.42994599392455E-009</v>
      </c>
      <c r="AB951" s="78" t="n">
        <f aca="false">IF(AND((($AB950+$W950-$U950)&lt;0),($Y951&gt;=0)),($AB950+$W950-$U950+$Y951)*(1+Input!$C$15/(12*100)),0)</f>
        <v>0</v>
      </c>
    </row>
    <row r="952" customFormat="false" ht="12.8" hidden="false" customHeight="false" outlineLevel="0" collapsed="false">
      <c r="A952" s="76" t="n">
        <v>948</v>
      </c>
      <c r="B952" s="77" t="n">
        <f aca="false">EOMONTH(Input!$C$7,A952)</f>
        <v>71771</v>
      </c>
      <c r="D952" s="76" t="n">
        <f aca="false">DATEDIF(Input!$C$23,$B952,"Y")</f>
        <v>119</v>
      </c>
      <c r="E952" s="76" t="n">
        <f aca="false">DATEDIF(Input!$G$23,$B952,"Y")</f>
        <v>119</v>
      </c>
      <c r="G952" s="78" t="n">
        <f aca="false">Salary_01!$L952</f>
        <v>0</v>
      </c>
      <c r="H952" s="78" t="n">
        <f aca="false">Salary_02!$L952</f>
        <v>0</v>
      </c>
      <c r="I952" s="78" t="n">
        <f aca="false">Retirement_Dist_01!$J952</f>
        <v>0</v>
      </c>
      <c r="J952" s="78" t="n">
        <f aca="false">Retirement_Dist_02!$J952</f>
        <v>0</v>
      </c>
      <c r="K952" s="78" t="n">
        <f aca="true">IF(AND(OR($B952&gt;Input!$C$31,$B952&gt;Input!$G$31),OR($B952&lt;Input!$C$25,$B952&lt;Input!$G$25)),(-1)*PMT(Input!$C$18/(100*12),(OFFSET($A$4, MAX( MATCH(Input!$C$25,$B$4:$B$1004,1), MATCH(Input!$G$25,$B$4:$B$1004,1)),0,1,1) - OFFSET($A$4, MIN( MATCH(Input!$C$31,$B$4:$B$1004,1), MATCH(Input!$G$31,$B$4:$B$1004,1)),0,1,1)),$AD$4,0,1),0)</f>
        <v>0</v>
      </c>
      <c r="L952" s="78" t="n">
        <f aca="false">IF(AND(($B952&lt;Input!$C$31),($B952&lt;Input!$G$31)),($G952+$H952+$I952+$J952),($G952+$H952+$I952+$J952+$K952))</f>
        <v>0</v>
      </c>
      <c r="M952" s="78" t="n">
        <f aca="false">Mortgage!$L952</f>
        <v>0</v>
      </c>
      <c r="N952" s="78" t="n">
        <f aca="false">$L952+$M952</f>
        <v>0</v>
      </c>
      <c r="O952" s="78" t="n">
        <f aca="false">IF(AND(($B952&lt;Input!$C$31),($B952&lt;Input!$G$31)),Expenses!$D952,(-1)*$N952)</f>
        <v>-0</v>
      </c>
      <c r="P952" s="78" t="n">
        <f aca="false">Childcare!$D952</f>
        <v>0</v>
      </c>
      <c r="Q952" s="78" t="n">
        <f aca="false">Loan_01!$E952</f>
        <v>0</v>
      </c>
      <c r="R952" s="78" t="n">
        <f aca="false">Loan_02!$E952</f>
        <v>0</v>
      </c>
      <c r="S952" s="78" t="n">
        <f aca="false">(-1)*SUM(Roth_01!$D952+Roth_02!$D952+IRA_01!$D952+IRA_02!$D952+Invest_01!$D952+Invest_02!$D952)</f>
        <v>-0</v>
      </c>
      <c r="T952" s="78" t="n">
        <f aca="false">(-1)*(IF(($B952&gt;Input!$O$24),0,Input!$O$30)+IF(($B952&gt;Input!$O$31),0,Input!$O$37)+IF(($B952&gt;Input!$O$38),0,Input!$O$44))</f>
        <v>-0</v>
      </c>
      <c r="U952" s="78" t="n">
        <f aca="false">IF(($AB951*(Input!$C$16/100)&gt;0),0,($AB951*(Input!$C$16/100)))</f>
        <v>0</v>
      </c>
      <c r="V952" s="78"/>
      <c r="W952" s="78" t="n">
        <f aca="false">IF(($N952+$O952+$P952+$Q952+$R952+$S952+$T952+$U952)&lt;0,($N952+$O952+$P952+$Q952+$R952+$S952+$T952+$U952),0)</f>
        <v>0</v>
      </c>
      <c r="X952" s="78"/>
      <c r="Y952" s="78" t="n">
        <f aca="false">IF(($N952+$O952+$P952+$Q952+$R952+$S952+$T952+$U952)&gt;=0,($N952+$O952+$P952+$Q952+$R952+$S952+$T952+$U952),0)</f>
        <v>0</v>
      </c>
      <c r="AA952" s="78" t="n">
        <f aca="false">IF(AND((($AB951+$W951-$U951)&lt;0),($Y952&gt;0)),($AA951-$K952)*(1+Input!$C$18/(12*100)),($AA951+$Y952-$K952)*(1+Input!$C$18/(12*100)))</f>
        <v>2.4300472416743E-009</v>
      </c>
      <c r="AB952" s="78" t="n">
        <f aca="false">IF(AND((($AB951+$W951-$U951)&lt;0),($Y952&gt;=0)),($AB951+$W951-$U951+$Y952)*(1+Input!$C$15/(12*100)),0)</f>
        <v>0</v>
      </c>
    </row>
    <row r="953" customFormat="false" ht="12.8" hidden="false" customHeight="false" outlineLevel="0" collapsed="false">
      <c r="A953" s="76" t="n">
        <v>949</v>
      </c>
      <c r="B953" s="77" t="n">
        <f aca="false">EOMONTH(Input!$C$7,A953)</f>
        <v>71802</v>
      </c>
      <c r="D953" s="76" t="n">
        <f aca="false">DATEDIF(Input!$C$23,$B953,"Y")</f>
        <v>119</v>
      </c>
      <c r="E953" s="76" t="n">
        <f aca="false">DATEDIF(Input!$G$23,$B953,"Y")</f>
        <v>119</v>
      </c>
      <c r="G953" s="78" t="n">
        <f aca="false">Salary_01!$L953</f>
        <v>0</v>
      </c>
      <c r="H953" s="78" t="n">
        <f aca="false">Salary_02!$L953</f>
        <v>0</v>
      </c>
      <c r="I953" s="78" t="n">
        <f aca="false">Retirement_Dist_01!$J953</f>
        <v>0</v>
      </c>
      <c r="J953" s="78" t="n">
        <f aca="false">Retirement_Dist_02!$J953</f>
        <v>0</v>
      </c>
      <c r="K953" s="78" t="n">
        <f aca="true">IF(AND(OR($B953&gt;Input!$C$31,$B953&gt;Input!$G$31),OR($B953&lt;Input!$C$25,$B953&lt;Input!$G$25)),(-1)*PMT(Input!$C$18/(100*12),(OFFSET($A$4, MAX( MATCH(Input!$C$25,$B$4:$B$1004,1), MATCH(Input!$G$25,$B$4:$B$1004,1)),0,1,1) - OFFSET($A$4, MIN( MATCH(Input!$C$31,$B$4:$B$1004,1), MATCH(Input!$G$31,$B$4:$B$1004,1)),0,1,1)),$AD$4,0,1),0)</f>
        <v>0</v>
      </c>
      <c r="L953" s="78" t="n">
        <f aca="false">IF(AND(($B953&lt;Input!$C$31),($B953&lt;Input!$G$31)),($G953+$H953+$I953+$J953),($G953+$H953+$I953+$J953+$K953))</f>
        <v>0</v>
      </c>
      <c r="M953" s="78" t="n">
        <f aca="false">Mortgage!$L953</f>
        <v>0</v>
      </c>
      <c r="N953" s="78" t="n">
        <f aca="false">$L953+$M953</f>
        <v>0</v>
      </c>
      <c r="O953" s="78" t="n">
        <f aca="false">IF(AND(($B953&lt;Input!$C$31),($B953&lt;Input!$G$31)),Expenses!$D953,(-1)*$N953)</f>
        <v>-0</v>
      </c>
      <c r="P953" s="78" t="n">
        <f aca="false">Childcare!$D953</f>
        <v>0</v>
      </c>
      <c r="Q953" s="78" t="n">
        <f aca="false">Loan_01!$E953</f>
        <v>0</v>
      </c>
      <c r="R953" s="78" t="n">
        <f aca="false">Loan_02!$E953</f>
        <v>0</v>
      </c>
      <c r="S953" s="78" t="n">
        <f aca="false">(-1)*SUM(Roth_01!$D953+Roth_02!$D953+IRA_01!$D953+IRA_02!$D953+Invest_01!$D953+Invest_02!$D953)</f>
        <v>-0</v>
      </c>
      <c r="T953" s="78" t="n">
        <f aca="false">(-1)*(IF(($B953&gt;Input!$O$24),0,Input!$O$30)+IF(($B953&gt;Input!$O$31),0,Input!$O$37)+IF(($B953&gt;Input!$O$38),0,Input!$O$44))</f>
        <v>-0</v>
      </c>
      <c r="U953" s="78" t="n">
        <f aca="false">IF(($AB952*(Input!$C$16/100)&gt;0),0,($AB952*(Input!$C$16/100)))</f>
        <v>0</v>
      </c>
      <c r="V953" s="78"/>
      <c r="W953" s="78" t="n">
        <f aca="false">IF(($N953+$O953+$P953+$Q953+$R953+$S953+$T953+$U953)&lt;0,($N953+$O953+$P953+$Q953+$R953+$S953+$T953+$U953),0)</f>
        <v>0</v>
      </c>
      <c r="X953" s="78"/>
      <c r="Y953" s="78" t="n">
        <f aca="false">IF(($N953+$O953+$P953+$Q953+$R953+$S953+$T953+$U953)&gt;=0,($N953+$O953+$P953+$Q953+$R953+$S953+$T953+$U953),0)</f>
        <v>0</v>
      </c>
      <c r="AA953" s="78" t="n">
        <f aca="false">IF(AND((($AB952+$W952-$U952)&lt;0),($Y953&gt;0)),($AA952-$K953)*(1+Input!$C$18/(12*100)),($AA952+$Y953-$K953)*(1+Input!$C$18/(12*100)))</f>
        <v>2.4301484936427E-009</v>
      </c>
      <c r="AB953" s="78" t="n">
        <f aca="false">IF(AND((($AB952+$W952-$U952)&lt;0),($Y953&gt;=0)),($AB952+$W952-$U952+$Y953)*(1+Input!$C$15/(12*100)),0)</f>
        <v>0</v>
      </c>
    </row>
    <row r="954" customFormat="false" ht="12.8" hidden="false" customHeight="false" outlineLevel="0" collapsed="false">
      <c r="A954" s="76" t="n">
        <v>950</v>
      </c>
      <c r="B954" s="77" t="n">
        <f aca="false">EOMONTH(Input!$C$7,A954)</f>
        <v>71833</v>
      </c>
      <c r="D954" s="76" t="n">
        <f aca="false">DATEDIF(Input!$C$23,$B954,"Y")</f>
        <v>119</v>
      </c>
      <c r="E954" s="76" t="n">
        <f aca="false">DATEDIF(Input!$G$23,$B954,"Y")</f>
        <v>119</v>
      </c>
      <c r="G954" s="78" t="n">
        <f aca="false">Salary_01!$L954</f>
        <v>0</v>
      </c>
      <c r="H954" s="78" t="n">
        <f aca="false">Salary_02!$L954</f>
        <v>0</v>
      </c>
      <c r="I954" s="78" t="n">
        <f aca="false">Retirement_Dist_01!$J954</f>
        <v>0</v>
      </c>
      <c r="J954" s="78" t="n">
        <f aca="false">Retirement_Dist_02!$J954</f>
        <v>0</v>
      </c>
      <c r="K954" s="78" t="n">
        <f aca="true">IF(AND(OR($B954&gt;Input!$C$31,$B954&gt;Input!$G$31),OR($B954&lt;Input!$C$25,$B954&lt;Input!$G$25)),(-1)*PMT(Input!$C$18/(100*12),(OFFSET($A$4, MAX( MATCH(Input!$C$25,$B$4:$B$1004,1), MATCH(Input!$G$25,$B$4:$B$1004,1)),0,1,1) - OFFSET($A$4, MIN( MATCH(Input!$C$31,$B$4:$B$1004,1), MATCH(Input!$G$31,$B$4:$B$1004,1)),0,1,1)),$AD$4,0,1),0)</f>
        <v>0</v>
      </c>
      <c r="L954" s="78" t="n">
        <f aca="false">IF(AND(($B954&lt;Input!$C$31),($B954&lt;Input!$G$31)),($G954+$H954+$I954+$J954),($G954+$H954+$I954+$J954+$K954))</f>
        <v>0</v>
      </c>
      <c r="M954" s="78" t="n">
        <f aca="false">Mortgage!$L954</f>
        <v>0</v>
      </c>
      <c r="N954" s="78" t="n">
        <f aca="false">$L954+$M954</f>
        <v>0</v>
      </c>
      <c r="O954" s="78" t="n">
        <f aca="false">IF(AND(($B954&lt;Input!$C$31),($B954&lt;Input!$G$31)),Expenses!$D954,(-1)*$N954)</f>
        <v>-0</v>
      </c>
      <c r="P954" s="78" t="n">
        <f aca="false">Childcare!$D954</f>
        <v>0</v>
      </c>
      <c r="Q954" s="78" t="n">
        <f aca="false">Loan_01!$E954</f>
        <v>0</v>
      </c>
      <c r="R954" s="78" t="n">
        <f aca="false">Loan_02!$E954</f>
        <v>0</v>
      </c>
      <c r="S954" s="78" t="n">
        <f aca="false">(-1)*SUM(Roth_01!$D954+Roth_02!$D954+IRA_01!$D954+IRA_02!$D954+Invest_01!$D954+Invest_02!$D954)</f>
        <v>-0</v>
      </c>
      <c r="T954" s="78" t="n">
        <f aca="false">(-1)*(IF(($B954&gt;Input!$O$24),0,Input!$O$30)+IF(($B954&gt;Input!$O$31),0,Input!$O$37)+IF(($B954&gt;Input!$O$38),0,Input!$O$44))</f>
        <v>-0</v>
      </c>
      <c r="U954" s="78" t="n">
        <f aca="false">IF(($AB953*(Input!$C$16/100)&gt;0),0,($AB953*(Input!$C$16/100)))</f>
        <v>0</v>
      </c>
      <c r="V954" s="78"/>
      <c r="W954" s="78" t="n">
        <f aca="false">IF(($N954+$O954+$P954+$Q954+$R954+$S954+$T954+$U954)&lt;0,($N954+$O954+$P954+$Q954+$R954+$S954+$T954+$U954),0)</f>
        <v>0</v>
      </c>
      <c r="X954" s="78"/>
      <c r="Y954" s="78" t="n">
        <f aca="false">IF(($N954+$O954+$P954+$Q954+$R954+$S954+$T954+$U954)&gt;=0,($N954+$O954+$P954+$Q954+$R954+$S954+$T954+$U954),0)</f>
        <v>0</v>
      </c>
      <c r="AA954" s="78" t="n">
        <f aca="false">IF(AND((($AB953+$W953-$U953)&lt;0),($Y954&gt;0)),($AA953-$K954)*(1+Input!$C$18/(12*100)),($AA953+$Y954-$K954)*(1+Input!$C$18/(12*100)))</f>
        <v>2.43024974982994E-009</v>
      </c>
      <c r="AB954" s="78" t="n">
        <f aca="false">IF(AND((($AB953+$W953-$U953)&lt;0),($Y954&gt;=0)),($AB953+$W953-$U953+$Y954)*(1+Input!$C$15/(12*100)),0)</f>
        <v>0</v>
      </c>
    </row>
    <row r="955" customFormat="false" ht="12.8" hidden="false" customHeight="false" outlineLevel="0" collapsed="false">
      <c r="A955" s="76" t="n">
        <v>951</v>
      </c>
      <c r="B955" s="77" t="n">
        <f aca="false">EOMONTH(Input!$C$7,A955)</f>
        <v>71863</v>
      </c>
      <c r="D955" s="76" t="n">
        <f aca="false">DATEDIF(Input!$C$23,$B955,"Y")</f>
        <v>119</v>
      </c>
      <c r="E955" s="76" t="n">
        <f aca="false">DATEDIF(Input!$G$23,$B955,"Y")</f>
        <v>119</v>
      </c>
      <c r="G955" s="78" t="n">
        <f aca="false">Salary_01!$L955</f>
        <v>0</v>
      </c>
      <c r="H955" s="78" t="n">
        <f aca="false">Salary_02!$L955</f>
        <v>0</v>
      </c>
      <c r="I955" s="78" t="n">
        <f aca="false">Retirement_Dist_01!$J955</f>
        <v>0</v>
      </c>
      <c r="J955" s="78" t="n">
        <f aca="false">Retirement_Dist_02!$J955</f>
        <v>0</v>
      </c>
      <c r="K955" s="78" t="n">
        <f aca="true">IF(AND(OR($B955&gt;Input!$C$31,$B955&gt;Input!$G$31),OR($B955&lt;Input!$C$25,$B955&lt;Input!$G$25)),(-1)*PMT(Input!$C$18/(100*12),(OFFSET($A$4, MAX( MATCH(Input!$C$25,$B$4:$B$1004,1), MATCH(Input!$G$25,$B$4:$B$1004,1)),0,1,1) - OFFSET($A$4, MIN( MATCH(Input!$C$31,$B$4:$B$1004,1), MATCH(Input!$G$31,$B$4:$B$1004,1)),0,1,1)),$AD$4,0,1),0)</f>
        <v>0</v>
      </c>
      <c r="L955" s="78" t="n">
        <f aca="false">IF(AND(($B955&lt;Input!$C$31),($B955&lt;Input!$G$31)),($G955+$H955+$I955+$J955),($G955+$H955+$I955+$J955+$K955))</f>
        <v>0</v>
      </c>
      <c r="M955" s="78" t="n">
        <f aca="false">Mortgage!$L955</f>
        <v>0</v>
      </c>
      <c r="N955" s="78" t="n">
        <f aca="false">$L955+$M955</f>
        <v>0</v>
      </c>
      <c r="O955" s="78" t="n">
        <f aca="false">IF(AND(($B955&lt;Input!$C$31),($B955&lt;Input!$G$31)),Expenses!$D955,(-1)*$N955)</f>
        <v>-0</v>
      </c>
      <c r="P955" s="78" t="n">
        <f aca="false">Childcare!$D955</f>
        <v>0</v>
      </c>
      <c r="Q955" s="78" t="n">
        <f aca="false">Loan_01!$E955</f>
        <v>0</v>
      </c>
      <c r="R955" s="78" t="n">
        <f aca="false">Loan_02!$E955</f>
        <v>0</v>
      </c>
      <c r="S955" s="78" t="n">
        <f aca="false">(-1)*SUM(Roth_01!$D955+Roth_02!$D955+IRA_01!$D955+IRA_02!$D955+Invest_01!$D955+Invest_02!$D955)</f>
        <v>-0</v>
      </c>
      <c r="T955" s="78" t="n">
        <f aca="false">(-1)*(IF(($B955&gt;Input!$O$24),0,Input!$O$30)+IF(($B955&gt;Input!$O$31),0,Input!$O$37)+IF(($B955&gt;Input!$O$38),0,Input!$O$44))</f>
        <v>-0</v>
      </c>
      <c r="U955" s="78" t="n">
        <f aca="false">IF(($AB954*(Input!$C$16/100)&gt;0),0,($AB954*(Input!$C$16/100)))</f>
        <v>0</v>
      </c>
      <c r="V955" s="78"/>
      <c r="W955" s="78" t="n">
        <f aca="false">IF(($N955+$O955+$P955+$Q955+$R955+$S955+$T955+$U955)&lt;0,($N955+$O955+$P955+$Q955+$R955+$S955+$T955+$U955),0)</f>
        <v>0</v>
      </c>
      <c r="X955" s="78"/>
      <c r="Y955" s="78" t="n">
        <f aca="false">IF(($N955+$O955+$P955+$Q955+$R955+$S955+$T955+$U955)&gt;=0,($N955+$O955+$P955+$Q955+$R955+$S955+$T955+$U955),0)</f>
        <v>0</v>
      </c>
      <c r="AA955" s="78" t="n">
        <f aca="false">IF(AND((($AB954+$W954-$U954)&lt;0),($Y955&gt;0)),($AA954-$K955)*(1+Input!$C$18/(12*100)),($AA954+$Y955-$K955)*(1+Input!$C$18/(12*100)))</f>
        <v>2.43035101023618E-009</v>
      </c>
      <c r="AB955" s="78" t="n">
        <f aca="false">IF(AND((($AB954+$W954-$U954)&lt;0),($Y955&gt;=0)),($AB954+$W954-$U954+$Y955)*(1+Input!$C$15/(12*100)),0)</f>
        <v>0</v>
      </c>
    </row>
    <row r="956" customFormat="false" ht="12.8" hidden="false" customHeight="false" outlineLevel="0" collapsed="false">
      <c r="A956" s="76" t="n">
        <v>952</v>
      </c>
      <c r="B956" s="77" t="n">
        <f aca="false">EOMONTH(Input!$C$7,A956)</f>
        <v>71894</v>
      </c>
      <c r="D956" s="76" t="n">
        <f aca="false">DATEDIF(Input!$C$23,$B956,"Y")</f>
        <v>119</v>
      </c>
      <c r="E956" s="76" t="n">
        <f aca="false">DATEDIF(Input!$G$23,$B956,"Y")</f>
        <v>119</v>
      </c>
      <c r="G956" s="78" t="n">
        <f aca="false">Salary_01!$L956</f>
        <v>0</v>
      </c>
      <c r="H956" s="78" t="n">
        <f aca="false">Salary_02!$L956</f>
        <v>0</v>
      </c>
      <c r="I956" s="78" t="n">
        <f aca="false">Retirement_Dist_01!$J956</f>
        <v>0</v>
      </c>
      <c r="J956" s="78" t="n">
        <f aca="false">Retirement_Dist_02!$J956</f>
        <v>0</v>
      </c>
      <c r="K956" s="78" t="n">
        <f aca="true">IF(AND(OR($B956&gt;Input!$C$31,$B956&gt;Input!$G$31),OR($B956&lt;Input!$C$25,$B956&lt;Input!$G$25)),(-1)*PMT(Input!$C$18/(100*12),(OFFSET($A$4, MAX( MATCH(Input!$C$25,$B$4:$B$1004,1), MATCH(Input!$G$25,$B$4:$B$1004,1)),0,1,1) - OFFSET($A$4, MIN( MATCH(Input!$C$31,$B$4:$B$1004,1), MATCH(Input!$G$31,$B$4:$B$1004,1)),0,1,1)),$AD$4,0,1),0)</f>
        <v>0</v>
      </c>
      <c r="L956" s="78" t="n">
        <f aca="false">IF(AND(($B956&lt;Input!$C$31),($B956&lt;Input!$G$31)),($G956+$H956+$I956+$J956),($G956+$H956+$I956+$J956+$K956))</f>
        <v>0</v>
      </c>
      <c r="M956" s="78" t="n">
        <f aca="false">Mortgage!$L956</f>
        <v>0</v>
      </c>
      <c r="N956" s="78" t="n">
        <f aca="false">$L956+$M956</f>
        <v>0</v>
      </c>
      <c r="O956" s="78" t="n">
        <f aca="false">IF(AND(($B956&lt;Input!$C$31),($B956&lt;Input!$G$31)),Expenses!$D956,(-1)*$N956)</f>
        <v>-0</v>
      </c>
      <c r="P956" s="78" t="n">
        <f aca="false">Childcare!$D956</f>
        <v>0</v>
      </c>
      <c r="Q956" s="78" t="n">
        <f aca="false">Loan_01!$E956</f>
        <v>0</v>
      </c>
      <c r="R956" s="78" t="n">
        <f aca="false">Loan_02!$E956</f>
        <v>0</v>
      </c>
      <c r="S956" s="78" t="n">
        <f aca="false">(-1)*SUM(Roth_01!$D956+Roth_02!$D956+IRA_01!$D956+IRA_02!$D956+Invest_01!$D956+Invest_02!$D956)</f>
        <v>-0</v>
      </c>
      <c r="T956" s="78" t="n">
        <f aca="false">(-1)*(IF(($B956&gt;Input!$O$24),0,Input!$O$30)+IF(($B956&gt;Input!$O$31),0,Input!$O$37)+IF(($B956&gt;Input!$O$38),0,Input!$O$44))</f>
        <v>-0</v>
      </c>
      <c r="U956" s="78" t="n">
        <f aca="false">IF(($AB955*(Input!$C$16/100)&gt;0),0,($AB955*(Input!$C$16/100)))</f>
        <v>0</v>
      </c>
      <c r="V956" s="78"/>
      <c r="W956" s="78" t="n">
        <f aca="false">IF(($N956+$O956+$P956+$Q956+$R956+$S956+$T956+$U956)&lt;0,($N956+$O956+$P956+$Q956+$R956+$S956+$T956+$U956),0)</f>
        <v>0</v>
      </c>
      <c r="X956" s="78"/>
      <c r="Y956" s="78" t="n">
        <f aca="false">IF(($N956+$O956+$P956+$Q956+$R956+$S956+$T956+$U956)&gt;=0,($N956+$O956+$P956+$Q956+$R956+$S956+$T956+$U956),0)</f>
        <v>0</v>
      </c>
      <c r="AA956" s="78" t="n">
        <f aca="false">IF(AND((($AB955+$W955-$U955)&lt;0),($Y956&gt;0)),($AA955-$K956)*(1+Input!$C$18/(12*100)),($AA955+$Y956-$K956)*(1+Input!$C$18/(12*100)))</f>
        <v>2.43045227486161E-009</v>
      </c>
      <c r="AB956" s="78" t="n">
        <f aca="false">IF(AND((($AB955+$W955-$U955)&lt;0),($Y956&gt;=0)),($AB955+$W955-$U955+$Y956)*(1+Input!$C$15/(12*100)),0)</f>
        <v>0</v>
      </c>
    </row>
    <row r="957" customFormat="false" ht="12.8" hidden="false" customHeight="false" outlineLevel="0" collapsed="false">
      <c r="A957" s="76" t="n">
        <v>953</v>
      </c>
      <c r="B957" s="77" t="n">
        <f aca="false">EOMONTH(Input!$C$7,A957)</f>
        <v>71924</v>
      </c>
      <c r="D957" s="76" t="n">
        <f aca="false">DATEDIF(Input!$C$23,$B957,"Y")</f>
        <v>119</v>
      </c>
      <c r="E957" s="76" t="n">
        <f aca="false">DATEDIF(Input!$G$23,$B957,"Y")</f>
        <v>119</v>
      </c>
      <c r="G957" s="78" t="n">
        <f aca="false">Salary_01!$L957</f>
        <v>0</v>
      </c>
      <c r="H957" s="78" t="n">
        <f aca="false">Salary_02!$L957</f>
        <v>0</v>
      </c>
      <c r="I957" s="78" t="n">
        <f aca="false">Retirement_Dist_01!$J957</f>
        <v>0</v>
      </c>
      <c r="J957" s="78" t="n">
        <f aca="false">Retirement_Dist_02!$J957</f>
        <v>0</v>
      </c>
      <c r="K957" s="78" t="n">
        <f aca="true">IF(AND(OR($B957&gt;Input!$C$31,$B957&gt;Input!$G$31),OR($B957&lt;Input!$C$25,$B957&lt;Input!$G$25)),(-1)*PMT(Input!$C$18/(100*12),(OFFSET($A$4, MAX( MATCH(Input!$C$25,$B$4:$B$1004,1), MATCH(Input!$G$25,$B$4:$B$1004,1)),0,1,1) - OFFSET($A$4, MIN( MATCH(Input!$C$31,$B$4:$B$1004,1), MATCH(Input!$G$31,$B$4:$B$1004,1)),0,1,1)),$AD$4,0,1),0)</f>
        <v>0</v>
      </c>
      <c r="L957" s="78" t="n">
        <f aca="false">IF(AND(($B957&lt;Input!$C$31),($B957&lt;Input!$G$31)),($G957+$H957+$I957+$J957),($G957+$H957+$I957+$J957+$K957))</f>
        <v>0</v>
      </c>
      <c r="M957" s="78" t="n">
        <f aca="false">Mortgage!$L957</f>
        <v>0</v>
      </c>
      <c r="N957" s="78" t="n">
        <f aca="false">$L957+$M957</f>
        <v>0</v>
      </c>
      <c r="O957" s="78" t="n">
        <f aca="false">IF(AND(($B957&lt;Input!$C$31),($B957&lt;Input!$G$31)),Expenses!$D957,(-1)*$N957)</f>
        <v>-0</v>
      </c>
      <c r="P957" s="78" t="n">
        <f aca="false">Childcare!$D957</f>
        <v>0</v>
      </c>
      <c r="Q957" s="78" t="n">
        <f aca="false">Loan_01!$E957</f>
        <v>0</v>
      </c>
      <c r="R957" s="78" t="n">
        <f aca="false">Loan_02!$E957</f>
        <v>0</v>
      </c>
      <c r="S957" s="78" t="n">
        <f aca="false">(-1)*SUM(Roth_01!$D957+Roth_02!$D957+IRA_01!$D957+IRA_02!$D957+Invest_01!$D957+Invest_02!$D957)</f>
        <v>-0</v>
      </c>
      <c r="T957" s="78" t="n">
        <f aca="false">(-1)*(IF(($B957&gt;Input!$O$24),0,Input!$O$30)+IF(($B957&gt;Input!$O$31),0,Input!$O$37)+IF(($B957&gt;Input!$O$38),0,Input!$O$44))</f>
        <v>-0</v>
      </c>
      <c r="U957" s="78" t="n">
        <f aca="false">IF(($AB956*(Input!$C$16/100)&gt;0),0,($AB956*(Input!$C$16/100)))</f>
        <v>0</v>
      </c>
      <c r="V957" s="78"/>
      <c r="W957" s="78" t="n">
        <f aca="false">IF(($N957+$O957+$P957+$Q957+$R957+$S957+$T957+$U957)&lt;0,($N957+$O957+$P957+$Q957+$R957+$S957+$T957+$U957),0)</f>
        <v>0</v>
      </c>
      <c r="X957" s="78"/>
      <c r="Y957" s="78" t="n">
        <f aca="false">IF(($N957+$O957+$P957+$Q957+$R957+$S957+$T957+$U957)&gt;=0,($N957+$O957+$P957+$Q957+$R957+$S957+$T957+$U957),0)</f>
        <v>0</v>
      </c>
      <c r="AA957" s="78" t="n">
        <f aca="false">IF(AND((($AB956+$W956-$U956)&lt;0),($Y957&gt;0)),($AA956-$K957)*(1+Input!$C$18/(12*100)),($AA956+$Y957-$K957)*(1+Input!$C$18/(12*100)))</f>
        <v>2.43055354370639E-009</v>
      </c>
      <c r="AB957" s="78" t="n">
        <f aca="false">IF(AND((($AB956+$W956-$U956)&lt;0),($Y957&gt;=0)),($AB956+$W956-$U956+$Y957)*(1+Input!$C$15/(12*100)),0)</f>
        <v>0</v>
      </c>
    </row>
    <row r="958" customFormat="false" ht="12.8" hidden="false" customHeight="false" outlineLevel="0" collapsed="false">
      <c r="A958" s="76" t="n">
        <v>954</v>
      </c>
      <c r="B958" s="77" t="n">
        <f aca="false">EOMONTH(Input!$C$7,A958)</f>
        <v>71955</v>
      </c>
      <c r="D958" s="76" t="n">
        <f aca="false">DATEDIF(Input!$C$23,$B958,"Y")</f>
        <v>119</v>
      </c>
      <c r="E958" s="76" t="n">
        <f aca="false">DATEDIF(Input!$G$23,$B958,"Y")</f>
        <v>119</v>
      </c>
      <c r="G958" s="78" t="n">
        <f aca="false">Salary_01!$L958</f>
        <v>0</v>
      </c>
      <c r="H958" s="78" t="n">
        <f aca="false">Salary_02!$L958</f>
        <v>0</v>
      </c>
      <c r="I958" s="78" t="n">
        <f aca="false">Retirement_Dist_01!$J958</f>
        <v>0</v>
      </c>
      <c r="J958" s="78" t="n">
        <f aca="false">Retirement_Dist_02!$J958</f>
        <v>0</v>
      </c>
      <c r="K958" s="78" t="n">
        <f aca="true">IF(AND(OR($B958&gt;Input!$C$31,$B958&gt;Input!$G$31),OR($B958&lt;Input!$C$25,$B958&lt;Input!$G$25)),(-1)*PMT(Input!$C$18/(100*12),(OFFSET($A$4, MAX( MATCH(Input!$C$25,$B$4:$B$1004,1), MATCH(Input!$G$25,$B$4:$B$1004,1)),0,1,1) - OFFSET($A$4, MIN( MATCH(Input!$C$31,$B$4:$B$1004,1), MATCH(Input!$G$31,$B$4:$B$1004,1)),0,1,1)),$AD$4,0,1),0)</f>
        <v>0</v>
      </c>
      <c r="L958" s="78" t="n">
        <f aca="false">IF(AND(($B958&lt;Input!$C$31),($B958&lt;Input!$G$31)),($G958+$H958+$I958+$J958),($G958+$H958+$I958+$J958+$K958))</f>
        <v>0</v>
      </c>
      <c r="M958" s="78" t="n">
        <f aca="false">Mortgage!$L958</f>
        <v>0</v>
      </c>
      <c r="N958" s="78" t="n">
        <f aca="false">$L958+$M958</f>
        <v>0</v>
      </c>
      <c r="O958" s="78" t="n">
        <f aca="false">IF(AND(($B958&lt;Input!$C$31),($B958&lt;Input!$G$31)),Expenses!$D958,(-1)*$N958)</f>
        <v>-0</v>
      </c>
      <c r="P958" s="78" t="n">
        <f aca="false">Childcare!$D958</f>
        <v>0</v>
      </c>
      <c r="Q958" s="78" t="n">
        <f aca="false">Loan_01!$E958</f>
        <v>0</v>
      </c>
      <c r="R958" s="78" t="n">
        <f aca="false">Loan_02!$E958</f>
        <v>0</v>
      </c>
      <c r="S958" s="78" t="n">
        <f aca="false">(-1)*SUM(Roth_01!$D958+Roth_02!$D958+IRA_01!$D958+IRA_02!$D958+Invest_01!$D958+Invest_02!$D958)</f>
        <v>-0</v>
      </c>
      <c r="T958" s="78" t="n">
        <f aca="false">(-1)*(IF(($B958&gt;Input!$O$24),0,Input!$O$30)+IF(($B958&gt;Input!$O$31),0,Input!$O$37)+IF(($B958&gt;Input!$O$38),0,Input!$O$44))</f>
        <v>-0</v>
      </c>
      <c r="U958" s="78" t="n">
        <f aca="false">IF(($AB957*(Input!$C$16/100)&gt;0),0,($AB957*(Input!$C$16/100)))</f>
        <v>0</v>
      </c>
      <c r="V958" s="78"/>
      <c r="W958" s="78" t="n">
        <f aca="false">IF(($N958+$O958+$P958+$Q958+$R958+$S958+$T958+$U958)&lt;0,($N958+$O958+$P958+$Q958+$R958+$S958+$T958+$U958),0)</f>
        <v>0</v>
      </c>
      <c r="X958" s="78"/>
      <c r="Y958" s="78" t="n">
        <f aca="false">IF(($N958+$O958+$P958+$Q958+$R958+$S958+$T958+$U958)&gt;=0,($N958+$O958+$P958+$Q958+$R958+$S958+$T958+$U958),0)</f>
        <v>0</v>
      </c>
      <c r="AA958" s="78" t="n">
        <f aca="false">IF(AND((($AB957+$W957-$U957)&lt;0),($Y958&gt;0)),($AA957-$K958)*(1+Input!$C$18/(12*100)),($AA957+$Y958-$K958)*(1+Input!$C$18/(12*100)))</f>
        <v>2.43065481677071E-009</v>
      </c>
      <c r="AB958" s="78" t="n">
        <f aca="false">IF(AND((($AB957+$W957-$U957)&lt;0),($Y958&gt;=0)),($AB957+$W957-$U957+$Y958)*(1+Input!$C$15/(12*100)),0)</f>
        <v>0</v>
      </c>
    </row>
    <row r="959" customFormat="false" ht="12.8" hidden="false" customHeight="false" outlineLevel="0" collapsed="false">
      <c r="A959" s="76" t="n">
        <v>955</v>
      </c>
      <c r="B959" s="77" t="n">
        <f aca="false">EOMONTH(Input!$C$7,A959)</f>
        <v>71986</v>
      </c>
      <c r="D959" s="76" t="n">
        <f aca="false">DATEDIF(Input!$C$23,$B959,"Y")</f>
        <v>119</v>
      </c>
      <c r="E959" s="76" t="n">
        <f aca="false">DATEDIF(Input!$G$23,$B959,"Y")</f>
        <v>119</v>
      </c>
      <c r="G959" s="78" t="n">
        <f aca="false">Salary_01!$L959</f>
        <v>0</v>
      </c>
      <c r="H959" s="78" t="n">
        <f aca="false">Salary_02!$L959</f>
        <v>0</v>
      </c>
      <c r="I959" s="78" t="n">
        <f aca="false">Retirement_Dist_01!$J959</f>
        <v>0</v>
      </c>
      <c r="J959" s="78" t="n">
        <f aca="false">Retirement_Dist_02!$J959</f>
        <v>0</v>
      </c>
      <c r="K959" s="78" t="n">
        <f aca="true">IF(AND(OR($B959&gt;Input!$C$31,$B959&gt;Input!$G$31),OR($B959&lt;Input!$C$25,$B959&lt;Input!$G$25)),(-1)*PMT(Input!$C$18/(100*12),(OFFSET($A$4, MAX( MATCH(Input!$C$25,$B$4:$B$1004,1), MATCH(Input!$G$25,$B$4:$B$1004,1)),0,1,1) - OFFSET($A$4, MIN( MATCH(Input!$C$31,$B$4:$B$1004,1), MATCH(Input!$G$31,$B$4:$B$1004,1)),0,1,1)),$AD$4,0,1),0)</f>
        <v>0</v>
      </c>
      <c r="L959" s="78" t="n">
        <f aca="false">IF(AND(($B959&lt;Input!$C$31),($B959&lt;Input!$G$31)),($G959+$H959+$I959+$J959),($G959+$H959+$I959+$J959+$K959))</f>
        <v>0</v>
      </c>
      <c r="M959" s="78" t="n">
        <f aca="false">Mortgage!$L959</f>
        <v>0</v>
      </c>
      <c r="N959" s="78" t="n">
        <f aca="false">$L959+$M959</f>
        <v>0</v>
      </c>
      <c r="O959" s="78" t="n">
        <f aca="false">IF(AND(($B959&lt;Input!$C$31),($B959&lt;Input!$G$31)),Expenses!$D959,(-1)*$N959)</f>
        <v>-0</v>
      </c>
      <c r="P959" s="78" t="n">
        <f aca="false">Childcare!$D959</f>
        <v>0</v>
      </c>
      <c r="Q959" s="78" t="n">
        <f aca="false">Loan_01!$E959</f>
        <v>0</v>
      </c>
      <c r="R959" s="78" t="n">
        <f aca="false">Loan_02!$E959</f>
        <v>0</v>
      </c>
      <c r="S959" s="78" t="n">
        <f aca="false">(-1)*SUM(Roth_01!$D959+Roth_02!$D959+IRA_01!$D959+IRA_02!$D959+Invest_01!$D959+Invest_02!$D959)</f>
        <v>-0</v>
      </c>
      <c r="T959" s="78" t="n">
        <f aca="false">(-1)*(IF(($B959&gt;Input!$O$24),0,Input!$O$30)+IF(($B959&gt;Input!$O$31),0,Input!$O$37)+IF(($B959&gt;Input!$O$38),0,Input!$O$44))</f>
        <v>-0</v>
      </c>
      <c r="U959" s="78" t="n">
        <f aca="false">IF(($AB958*(Input!$C$16/100)&gt;0),0,($AB958*(Input!$C$16/100)))</f>
        <v>0</v>
      </c>
      <c r="V959" s="78"/>
      <c r="W959" s="78" t="n">
        <f aca="false">IF(($N959+$O959+$P959+$Q959+$R959+$S959+$T959+$U959)&lt;0,($N959+$O959+$P959+$Q959+$R959+$S959+$T959+$U959),0)</f>
        <v>0</v>
      </c>
      <c r="X959" s="78"/>
      <c r="Y959" s="78" t="n">
        <f aca="false">IF(($N959+$O959+$P959+$Q959+$R959+$S959+$T959+$U959)&gt;=0,($N959+$O959+$P959+$Q959+$R959+$S959+$T959+$U959),0)</f>
        <v>0</v>
      </c>
      <c r="AA959" s="78" t="n">
        <f aca="false">IF(AND((($AB958+$W958-$U958)&lt;0),($Y959&gt;0)),($AA958-$K959)*(1+Input!$C$18/(12*100)),($AA958+$Y959-$K959)*(1+Input!$C$18/(12*100)))</f>
        <v>2.43075609405475E-009</v>
      </c>
      <c r="AB959" s="78" t="n">
        <f aca="false">IF(AND((($AB958+$W958-$U958)&lt;0),($Y959&gt;=0)),($AB958+$W958-$U958+$Y959)*(1+Input!$C$15/(12*100)),0)</f>
        <v>0</v>
      </c>
    </row>
    <row r="960" customFormat="false" ht="12.8" hidden="false" customHeight="false" outlineLevel="0" collapsed="false">
      <c r="A960" s="76" t="n">
        <v>956</v>
      </c>
      <c r="B960" s="77" t="n">
        <f aca="false">EOMONTH(Input!$C$7,A960)</f>
        <v>72014</v>
      </c>
      <c r="D960" s="76" t="n">
        <f aca="false">DATEDIF(Input!$C$23,$B960,"Y")</f>
        <v>119</v>
      </c>
      <c r="E960" s="76" t="n">
        <f aca="false">DATEDIF(Input!$G$23,$B960,"Y")</f>
        <v>119</v>
      </c>
      <c r="G960" s="78" t="n">
        <f aca="false">Salary_01!$L960</f>
        <v>0</v>
      </c>
      <c r="H960" s="78" t="n">
        <f aca="false">Salary_02!$L960</f>
        <v>0</v>
      </c>
      <c r="I960" s="78" t="n">
        <f aca="false">Retirement_Dist_01!$J960</f>
        <v>0</v>
      </c>
      <c r="J960" s="78" t="n">
        <f aca="false">Retirement_Dist_02!$J960</f>
        <v>0</v>
      </c>
      <c r="K960" s="78" t="n">
        <f aca="true">IF(AND(OR($B960&gt;Input!$C$31,$B960&gt;Input!$G$31),OR($B960&lt;Input!$C$25,$B960&lt;Input!$G$25)),(-1)*PMT(Input!$C$18/(100*12),(OFFSET($A$4, MAX( MATCH(Input!$C$25,$B$4:$B$1004,1), MATCH(Input!$G$25,$B$4:$B$1004,1)),0,1,1) - OFFSET($A$4, MIN( MATCH(Input!$C$31,$B$4:$B$1004,1), MATCH(Input!$G$31,$B$4:$B$1004,1)),0,1,1)),$AD$4,0,1),0)</f>
        <v>0</v>
      </c>
      <c r="L960" s="78" t="n">
        <f aca="false">IF(AND(($B960&lt;Input!$C$31),($B960&lt;Input!$G$31)),($G960+$H960+$I960+$J960),($G960+$H960+$I960+$J960+$K960))</f>
        <v>0</v>
      </c>
      <c r="M960" s="78" t="n">
        <f aca="false">Mortgage!$L960</f>
        <v>0</v>
      </c>
      <c r="N960" s="78" t="n">
        <f aca="false">$L960+$M960</f>
        <v>0</v>
      </c>
      <c r="O960" s="78" t="n">
        <f aca="false">IF(AND(($B960&lt;Input!$C$31),($B960&lt;Input!$G$31)),Expenses!$D960,(-1)*$N960)</f>
        <v>-0</v>
      </c>
      <c r="P960" s="78" t="n">
        <f aca="false">Childcare!$D960</f>
        <v>0</v>
      </c>
      <c r="Q960" s="78" t="n">
        <f aca="false">Loan_01!$E960</f>
        <v>0</v>
      </c>
      <c r="R960" s="78" t="n">
        <f aca="false">Loan_02!$E960</f>
        <v>0</v>
      </c>
      <c r="S960" s="78" t="n">
        <f aca="false">(-1)*SUM(Roth_01!$D960+Roth_02!$D960+IRA_01!$D960+IRA_02!$D960+Invest_01!$D960+Invest_02!$D960)</f>
        <v>-0</v>
      </c>
      <c r="T960" s="78" t="n">
        <f aca="false">(-1)*(IF(($B960&gt;Input!$O$24),0,Input!$O$30)+IF(($B960&gt;Input!$O$31),0,Input!$O$37)+IF(($B960&gt;Input!$O$38),0,Input!$O$44))</f>
        <v>-0</v>
      </c>
      <c r="U960" s="78" t="n">
        <f aca="false">IF(($AB959*(Input!$C$16/100)&gt;0),0,($AB959*(Input!$C$16/100)))</f>
        <v>0</v>
      </c>
      <c r="V960" s="78"/>
      <c r="W960" s="78" t="n">
        <f aca="false">IF(($N960+$O960+$P960+$Q960+$R960+$S960+$T960+$U960)&lt;0,($N960+$O960+$P960+$Q960+$R960+$S960+$T960+$U960),0)</f>
        <v>0</v>
      </c>
      <c r="X960" s="78"/>
      <c r="Y960" s="78" t="n">
        <f aca="false">IF(($N960+$O960+$P960+$Q960+$R960+$S960+$T960+$U960)&gt;=0,($N960+$O960+$P960+$Q960+$R960+$S960+$T960+$U960),0)</f>
        <v>0</v>
      </c>
      <c r="AA960" s="78" t="n">
        <f aca="false">IF(AND((($AB959+$W959-$U959)&lt;0),($Y960&gt;0)),($AA959-$K960)*(1+Input!$C$18/(12*100)),($AA959+$Y960-$K960)*(1+Input!$C$18/(12*100)))</f>
        <v>2.43085737555866E-009</v>
      </c>
      <c r="AB960" s="78" t="n">
        <f aca="false">IF(AND((($AB959+$W959-$U959)&lt;0),($Y960&gt;=0)),($AB959+$W959-$U959+$Y960)*(1+Input!$C$15/(12*100)),0)</f>
        <v>0</v>
      </c>
    </row>
    <row r="961" customFormat="false" ht="12.8" hidden="false" customHeight="false" outlineLevel="0" collapsed="false">
      <c r="A961" s="76" t="n">
        <v>957</v>
      </c>
      <c r="B961" s="77" t="n">
        <f aca="false">EOMONTH(Input!$C$7,A961)</f>
        <v>72045</v>
      </c>
      <c r="D961" s="76" t="n">
        <f aca="false">DATEDIF(Input!$C$23,$B961,"Y")</f>
        <v>119</v>
      </c>
      <c r="E961" s="76" t="n">
        <f aca="false">DATEDIF(Input!$G$23,$B961,"Y")</f>
        <v>119</v>
      </c>
      <c r="G961" s="78" t="n">
        <f aca="false">Salary_01!$L961</f>
        <v>0</v>
      </c>
      <c r="H961" s="78" t="n">
        <f aca="false">Salary_02!$L961</f>
        <v>0</v>
      </c>
      <c r="I961" s="78" t="n">
        <f aca="false">Retirement_Dist_01!$J961</f>
        <v>0</v>
      </c>
      <c r="J961" s="78" t="n">
        <f aca="false">Retirement_Dist_02!$J961</f>
        <v>0</v>
      </c>
      <c r="K961" s="78" t="n">
        <f aca="true">IF(AND(OR($B961&gt;Input!$C$31,$B961&gt;Input!$G$31),OR($B961&lt;Input!$C$25,$B961&lt;Input!$G$25)),(-1)*PMT(Input!$C$18/(100*12),(OFFSET($A$4, MAX( MATCH(Input!$C$25,$B$4:$B$1004,1), MATCH(Input!$G$25,$B$4:$B$1004,1)),0,1,1) - OFFSET($A$4, MIN( MATCH(Input!$C$31,$B$4:$B$1004,1), MATCH(Input!$G$31,$B$4:$B$1004,1)),0,1,1)),$AD$4,0,1),0)</f>
        <v>0</v>
      </c>
      <c r="L961" s="78" t="n">
        <f aca="false">IF(AND(($B961&lt;Input!$C$31),($B961&lt;Input!$G$31)),($G961+$H961+$I961+$J961),($G961+$H961+$I961+$J961+$K961))</f>
        <v>0</v>
      </c>
      <c r="M961" s="78" t="n">
        <f aca="false">Mortgage!$L961</f>
        <v>0</v>
      </c>
      <c r="N961" s="78" t="n">
        <f aca="false">$L961+$M961</f>
        <v>0</v>
      </c>
      <c r="O961" s="78" t="n">
        <f aca="false">IF(AND(($B961&lt;Input!$C$31),($B961&lt;Input!$G$31)),Expenses!$D961,(-1)*$N961)</f>
        <v>-0</v>
      </c>
      <c r="P961" s="78" t="n">
        <f aca="false">Childcare!$D961</f>
        <v>0</v>
      </c>
      <c r="Q961" s="78" t="n">
        <f aca="false">Loan_01!$E961</f>
        <v>0</v>
      </c>
      <c r="R961" s="78" t="n">
        <f aca="false">Loan_02!$E961</f>
        <v>0</v>
      </c>
      <c r="S961" s="78" t="n">
        <f aca="false">(-1)*SUM(Roth_01!$D961+Roth_02!$D961+IRA_01!$D961+IRA_02!$D961+Invest_01!$D961+Invest_02!$D961)</f>
        <v>-0</v>
      </c>
      <c r="T961" s="78" t="n">
        <f aca="false">(-1)*(IF(($B961&gt;Input!$O$24),0,Input!$O$30)+IF(($B961&gt;Input!$O$31),0,Input!$O$37)+IF(($B961&gt;Input!$O$38),0,Input!$O$44))</f>
        <v>-0</v>
      </c>
      <c r="U961" s="78" t="n">
        <f aca="false">IF(($AB960*(Input!$C$16/100)&gt;0),0,($AB960*(Input!$C$16/100)))</f>
        <v>0</v>
      </c>
      <c r="V961" s="78"/>
      <c r="W961" s="78" t="n">
        <f aca="false">IF(($N961+$O961+$P961+$Q961+$R961+$S961+$T961+$U961)&lt;0,($N961+$O961+$P961+$Q961+$R961+$S961+$T961+$U961),0)</f>
        <v>0</v>
      </c>
      <c r="X961" s="78"/>
      <c r="Y961" s="78" t="n">
        <f aca="false">IF(($N961+$O961+$P961+$Q961+$R961+$S961+$T961+$U961)&gt;=0,($N961+$O961+$P961+$Q961+$R961+$S961+$T961+$U961),0)</f>
        <v>0</v>
      </c>
      <c r="AA961" s="78" t="n">
        <f aca="false">IF(AND((($AB960+$W960-$U960)&lt;0),($Y961&gt;0)),($AA960-$K961)*(1+Input!$C$18/(12*100)),($AA960+$Y961-$K961)*(1+Input!$C$18/(12*100)))</f>
        <v>2.43095866128265E-009</v>
      </c>
      <c r="AB961" s="78" t="n">
        <f aca="false">IF(AND((($AB960+$W960-$U960)&lt;0),($Y961&gt;=0)),($AB960+$W960-$U960+$Y961)*(1+Input!$C$15/(12*100)),0)</f>
        <v>0</v>
      </c>
    </row>
    <row r="962" customFormat="false" ht="12.8" hidden="false" customHeight="false" outlineLevel="0" collapsed="false">
      <c r="A962" s="76" t="n">
        <v>958</v>
      </c>
      <c r="B962" s="77" t="n">
        <f aca="false">EOMONTH(Input!$C$7,A962)</f>
        <v>72075</v>
      </c>
      <c r="D962" s="76" t="n">
        <f aca="false">DATEDIF(Input!$C$23,$B962,"Y")</f>
        <v>119</v>
      </c>
      <c r="E962" s="76" t="n">
        <f aca="false">DATEDIF(Input!$G$23,$B962,"Y")</f>
        <v>119</v>
      </c>
      <c r="G962" s="78" t="n">
        <f aca="false">Salary_01!$L962</f>
        <v>0</v>
      </c>
      <c r="H962" s="78" t="n">
        <f aca="false">Salary_02!$L962</f>
        <v>0</v>
      </c>
      <c r="I962" s="78" t="n">
        <f aca="false">Retirement_Dist_01!$J962</f>
        <v>0</v>
      </c>
      <c r="J962" s="78" t="n">
        <f aca="false">Retirement_Dist_02!$J962</f>
        <v>0</v>
      </c>
      <c r="K962" s="78" t="n">
        <f aca="true">IF(AND(OR($B962&gt;Input!$C$31,$B962&gt;Input!$G$31),OR($B962&lt;Input!$C$25,$B962&lt;Input!$G$25)),(-1)*PMT(Input!$C$18/(100*12),(OFFSET($A$4, MAX( MATCH(Input!$C$25,$B$4:$B$1004,1), MATCH(Input!$G$25,$B$4:$B$1004,1)),0,1,1) - OFFSET($A$4, MIN( MATCH(Input!$C$31,$B$4:$B$1004,1), MATCH(Input!$G$31,$B$4:$B$1004,1)),0,1,1)),$AD$4,0,1),0)</f>
        <v>0</v>
      </c>
      <c r="L962" s="78" t="n">
        <f aca="false">IF(AND(($B962&lt;Input!$C$31),($B962&lt;Input!$G$31)),($G962+$H962+$I962+$J962),($G962+$H962+$I962+$J962+$K962))</f>
        <v>0</v>
      </c>
      <c r="M962" s="78" t="n">
        <f aca="false">Mortgage!$L962</f>
        <v>0</v>
      </c>
      <c r="N962" s="78" t="n">
        <f aca="false">$L962+$M962</f>
        <v>0</v>
      </c>
      <c r="O962" s="78" t="n">
        <f aca="false">IF(AND(($B962&lt;Input!$C$31),($B962&lt;Input!$G$31)),Expenses!$D962,(-1)*$N962)</f>
        <v>-0</v>
      </c>
      <c r="P962" s="78" t="n">
        <f aca="false">Childcare!$D962</f>
        <v>0</v>
      </c>
      <c r="Q962" s="78" t="n">
        <f aca="false">Loan_01!$E962</f>
        <v>0</v>
      </c>
      <c r="R962" s="78" t="n">
        <f aca="false">Loan_02!$E962</f>
        <v>0</v>
      </c>
      <c r="S962" s="78" t="n">
        <f aca="false">(-1)*SUM(Roth_01!$D962+Roth_02!$D962+IRA_01!$D962+IRA_02!$D962+Invest_01!$D962+Invest_02!$D962)</f>
        <v>-0</v>
      </c>
      <c r="T962" s="78" t="n">
        <f aca="false">(-1)*(IF(($B962&gt;Input!$O$24),0,Input!$O$30)+IF(($B962&gt;Input!$O$31),0,Input!$O$37)+IF(($B962&gt;Input!$O$38),0,Input!$O$44))</f>
        <v>-0</v>
      </c>
      <c r="U962" s="78" t="n">
        <f aca="false">IF(($AB961*(Input!$C$16/100)&gt;0),0,($AB961*(Input!$C$16/100)))</f>
        <v>0</v>
      </c>
      <c r="V962" s="78"/>
      <c r="W962" s="78" t="n">
        <f aca="false">IF(($N962+$O962+$P962+$Q962+$R962+$S962+$T962+$U962)&lt;0,($N962+$O962+$P962+$Q962+$R962+$S962+$T962+$U962),0)</f>
        <v>0</v>
      </c>
      <c r="X962" s="78"/>
      <c r="Y962" s="78" t="n">
        <f aca="false">IF(($N962+$O962+$P962+$Q962+$R962+$S962+$T962+$U962)&gt;=0,($N962+$O962+$P962+$Q962+$R962+$S962+$T962+$U962),0)</f>
        <v>0</v>
      </c>
      <c r="AA962" s="78" t="n">
        <f aca="false">IF(AND((($AB961+$W961-$U961)&lt;0),($Y962&gt;0)),($AA961-$K962)*(1+Input!$C$18/(12*100)),($AA961+$Y962-$K962)*(1+Input!$C$18/(12*100)))</f>
        <v>2.43105995122687E-009</v>
      </c>
      <c r="AB962" s="78" t="n">
        <f aca="false">IF(AND((($AB961+$W961-$U961)&lt;0),($Y962&gt;=0)),($AB961+$W961-$U961+$Y962)*(1+Input!$C$15/(12*100)),0)</f>
        <v>0</v>
      </c>
    </row>
    <row r="963" customFormat="false" ht="12.8" hidden="false" customHeight="false" outlineLevel="0" collapsed="false">
      <c r="A963" s="76" t="n">
        <v>959</v>
      </c>
      <c r="B963" s="77" t="n">
        <f aca="false">EOMONTH(Input!$C$7,A963)</f>
        <v>72106</v>
      </c>
      <c r="D963" s="76" t="n">
        <f aca="false">DATEDIF(Input!$C$23,$B963,"Y")</f>
        <v>120</v>
      </c>
      <c r="E963" s="76" t="n">
        <f aca="false">DATEDIF(Input!$G$23,$B963,"Y")</f>
        <v>120</v>
      </c>
      <c r="G963" s="78" t="n">
        <f aca="false">Salary_01!$L963</f>
        <v>0</v>
      </c>
      <c r="H963" s="78" t="n">
        <f aca="false">Salary_02!$L963</f>
        <v>0</v>
      </c>
      <c r="I963" s="78" t="n">
        <f aca="false">Retirement_Dist_01!$J963</f>
        <v>0</v>
      </c>
      <c r="J963" s="78" t="n">
        <f aca="false">Retirement_Dist_02!$J963</f>
        <v>0</v>
      </c>
      <c r="K963" s="78" t="n">
        <f aca="true">IF(AND(OR($B963&gt;Input!$C$31,$B963&gt;Input!$G$31),OR($B963&lt;Input!$C$25,$B963&lt;Input!$G$25)),(-1)*PMT(Input!$C$18/(100*12),(OFFSET($A$4, MAX( MATCH(Input!$C$25,$B$4:$B$1004,1), MATCH(Input!$G$25,$B$4:$B$1004,1)),0,1,1) - OFFSET($A$4, MIN( MATCH(Input!$C$31,$B$4:$B$1004,1), MATCH(Input!$G$31,$B$4:$B$1004,1)),0,1,1)),$AD$4,0,1),0)</f>
        <v>0</v>
      </c>
      <c r="L963" s="78" t="n">
        <f aca="false">IF(AND(($B963&lt;Input!$C$31),($B963&lt;Input!$G$31)),($G963+$H963+$I963+$J963),($G963+$H963+$I963+$J963+$K963))</f>
        <v>0</v>
      </c>
      <c r="M963" s="78" t="n">
        <f aca="false">Mortgage!$L963</f>
        <v>0</v>
      </c>
      <c r="N963" s="78" t="n">
        <f aca="false">$L963+$M963</f>
        <v>0</v>
      </c>
      <c r="O963" s="78" t="n">
        <f aca="false">IF(AND(($B963&lt;Input!$C$31),($B963&lt;Input!$G$31)),Expenses!$D963,(-1)*$N963)</f>
        <v>-0</v>
      </c>
      <c r="P963" s="78" t="n">
        <f aca="false">Childcare!$D963</f>
        <v>0</v>
      </c>
      <c r="Q963" s="78" t="n">
        <f aca="false">Loan_01!$E963</f>
        <v>0</v>
      </c>
      <c r="R963" s="78" t="n">
        <f aca="false">Loan_02!$E963</f>
        <v>0</v>
      </c>
      <c r="S963" s="78" t="n">
        <f aca="false">(-1)*SUM(Roth_01!$D963+Roth_02!$D963+IRA_01!$D963+IRA_02!$D963+Invest_01!$D963+Invest_02!$D963)</f>
        <v>-0</v>
      </c>
      <c r="T963" s="78" t="n">
        <f aca="false">(-1)*(IF(($B963&gt;Input!$O$24),0,Input!$O$30)+IF(($B963&gt;Input!$O$31),0,Input!$O$37)+IF(($B963&gt;Input!$O$38),0,Input!$O$44))</f>
        <v>-0</v>
      </c>
      <c r="U963" s="78" t="n">
        <f aca="false">IF(($AB962*(Input!$C$16/100)&gt;0),0,($AB962*(Input!$C$16/100)))</f>
        <v>0</v>
      </c>
      <c r="V963" s="78"/>
      <c r="W963" s="78" t="n">
        <f aca="false">IF(($N963+$O963+$P963+$Q963+$R963+$S963+$T963+$U963)&lt;0,($N963+$O963+$P963+$Q963+$R963+$S963+$T963+$U963),0)</f>
        <v>0</v>
      </c>
      <c r="X963" s="78"/>
      <c r="Y963" s="78" t="n">
        <f aca="false">IF(($N963+$O963+$P963+$Q963+$R963+$S963+$T963+$U963)&gt;=0,($N963+$O963+$P963+$Q963+$R963+$S963+$T963+$U963),0)</f>
        <v>0</v>
      </c>
      <c r="AA963" s="78" t="n">
        <f aca="false">IF(AND((($AB962+$W962-$U962)&lt;0),($Y963&gt;0)),($AA962-$K963)*(1+Input!$C$18/(12*100)),($AA962+$Y963-$K963)*(1+Input!$C$18/(12*100)))</f>
        <v>2.4311612453915E-009</v>
      </c>
      <c r="AB963" s="78" t="n">
        <f aca="false">IF(AND((($AB962+$W962-$U962)&lt;0),($Y963&gt;=0)),($AB962+$W962-$U962+$Y963)*(1+Input!$C$15/(12*100)),0)</f>
        <v>0</v>
      </c>
    </row>
    <row r="964" customFormat="false" ht="12.8" hidden="false" customHeight="false" outlineLevel="0" collapsed="false">
      <c r="A964" s="76" t="n">
        <v>960</v>
      </c>
      <c r="B964" s="77" t="n">
        <f aca="false">EOMONTH(Input!$C$7,A964)</f>
        <v>72136</v>
      </c>
      <c r="D964" s="76" t="n">
        <f aca="false">DATEDIF(Input!$C$23,$B964,"Y")</f>
        <v>120</v>
      </c>
      <c r="E964" s="76" t="n">
        <f aca="false">DATEDIF(Input!$G$23,$B964,"Y")</f>
        <v>120</v>
      </c>
      <c r="G964" s="78" t="n">
        <f aca="false">Salary_01!$L964</f>
        <v>0</v>
      </c>
      <c r="H964" s="78" t="n">
        <f aca="false">Salary_02!$L964</f>
        <v>0</v>
      </c>
      <c r="I964" s="78" t="n">
        <f aca="false">Retirement_Dist_01!$J964</f>
        <v>0</v>
      </c>
      <c r="J964" s="78" t="n">
        <f aca="false">Retirement_Dist_02!$J964</f>
        <v>0</v>
      </c>
      <c r="K964" s="78" t="n">
        <f aca="true">IF(AND(OR($B964&gt;Input!$C$31,$B964&gt;Input!$G$31),OR($B964&lt;Input!$C$25,$B964&lt;Input!$G$25)),(-1)*PMT(Input!$C$18/(100*12),(OFFSET($A$4, MAX( MATCH(Input!$C$25,$B$4:$B$1004,1), MATCH(Input!$G$25,$B$4:$B$1004,1)),0,1,1) - OFFSET($A$4, MIN( MATCH(Input!$C$31,$B$4:$B$1004,1), MATCH(Input!$G$31,$B$4:$B$1004,1)),0,1,1)),$AD$4,0,1),0)</f>
        <v>0</v>
      </c>
      <c r="L964" s="78" t="n">
        <f aca="false">IF(AND(($B964&lt;Input!$C$31),($B964&lt;Input!$G$31)),($G964+$H964+$I964+$J964),($G964+$H964+$I964+$J964+$K964))</f>
        <v>0</v>
      </c>
      <c r="M964" s="78" t="n">
        <f aca="false">Mortgage!$L964</f>
        <v>0</v>
      </c>
      <c r="N964" s="78" t="n">
        <f aca="false">$L964+$M964</f>
        <v>0</v>
      </c>
      <c r="O964" s="78" t="n">
        <f aca="false">IF(AND(($B964&lt;Input!$C$31),($B964&lt;Input!$G$31)),Expenses!$D964,(-1)*$N964)</f>
        <v>-0</v>
      </c>
      <c r="P964" s="78" t="n">
        <f aca="false">Childcare!$D964</f>
        <v>0</v>
      </c>
      <c r="Q964" s="78" t="n">
        <f aca="false">Loan_01!$E964</f>
        <v>0</v>
      </c>
      <c r="R964" s="78" t="n">
        <f aca="false">Loan_02!$E964</f>
        <v>0</v>
      </c>
      <c r="S964" s="78" t="n">
        <f aca="false">(-1)*SUM(Roth_01!$D964+Roth_02!$D964+IRA_01!$D964+IRA_02!$D964+Invest_01!$D964+Invest_02!$D964)</f>
        <v>-0</v>
      </c>
      <c r="T964" s="78" t="n">
        <f aca="false">(-1)*(IF(($B964&gt;Input!$O$24),0,Input!$O$30)+IF(($B964&gt;Input!$O$31),0,Input!$O$37)+IF(($B964&gt;Input!$O$38),0,Input!$O$44))</f>
        <v>-0</v>
      </c>
      <c r="U964" s="78" t="n">
        <f aca="false">IF(($AB963*(Input!$C$16/100)&gt;0),0,($AB963*(Input!$C$16/100)))</f>
        <v>0</v>
      </c>
      <c r="V964" s="78"/>
      <c r="W964" s="78" t="n">
        <f aca="false">IF(($N964+$O964+$P964+$Q964+$R964+$S964+$T964+$U964)&lt;0,($N964+$O964+$P964+$Q964+$R964+$S964+$T964+$U964),0)</f>
        <v>0</v>
      </c>
      <c r="X964" s="78"/>
      <c r="Y964" s="78" t="n">
        <f aca="false">IF(($N964+$O964+$P964+$Q964+$R964+$S964+$T964+$U964)&gt;=0,($N964+$O964+$P964+$Q964+$R964+$S964+$T964+$U964),0)</f>
        <v>0</v>
      </c>
      <c r="AA964" s="78" t="n">
        <f aca="false">IF(AND((($AB963+$W963-$U963)&lt;0),($Y964&gt;0)),($AA963-$K964)*(1+Input!$C$18/(12*100)),($AA963+$Y964-$K964)*(1+Input!$C$18/(12*100)))</f>
        <v>2.43126254377673E-009</v>
      </c>
      <c r="AB964" s="78" t="n">
        <f aca="false">IF(AND((($AB963+$W963-$U963)&lt;0),($Y964&gt;=0)),($AB963+$W963-$U963+$Y964)*(1+Input!$C$15/(12*100)),0)</f>
        <v>0</v>
      </c>
    </row>
    <row r="965" customFormat="false" ht="12.8" hidden="false" customHeight="false" outlineLevel="0" collapsed="false">
      <c r="A965" s="76" t="n">
        <v>961</v>
      </c>
      <c r="B965" s="77" t="n">
        <f aca="false">EOMONTH(Input!$C$7,A965)</f>
        <v>72167</v>
      </c>
      <c r="D965" s="76" t="n">
        <f aca="false">DATEDIF(Input!$C$23,$B965,"Y")</f>
        <v>120</v>
      </c>
      <c r="E965" s="76" t="n">
        <f aca="false">DATEDIF(Input!$G$23,$B965,"Y")</f>
        <v>120</v>
      </c>
      <c r="G965" s="78" t="n">
        <f aca="false">Salary_01!$L965</f>
        <v>0</v>
      </c>
      <c r="H965" s="78" t="n">
        <f aca="false">Salary_02!$L965</f>
        <v>0</v>
      </c>
      <c r="I965" s="78" t="n">
        <f aca="false">Retirement_Dist_01!$J965</f>
        <v>0</v>
      </c>
      <c r="J965" s="78" t="n">
        <f aca="false">Retirement_Dist_02!$J965</f>
        <v>0</v>
      </c>
      <c r="K965" s="78" t="n">
        <f aca="true">IF(AND(OR($B965&gt;Input!$C$31,$B965&gt;Input!$G$31),OR($B965&lt;Input!$C$25,$B965&lt;Input!$G$25)),(-1)*PMT(Input!$C$18/(100*12),(OFFSET($A$4, MAX( MATCH(Input!$C$25,$B$4:$B$1004,1), MATCH(Input!$G$25,$B$4:$B$1004,1)),0,1,1) - OFFSET($A$4, MIN( MATCH(Input!$C$31,$B$4:$B$1004,1), MATCH(Input!$G$31,$B$4:$B$1004,1)),0,1,1)),$AD$4,0,1),0)</f>
        <v>0</v>
      </c>
      <c r="L965" s="78" t="n">
        <f aca="false">IF(AND(($B965&lt;Input!$C$31),($B965&lt;Input!$G$31)),($G965+$H965+$I965+$J965),($G965+$H965+$I965+$J965+$K965))</f>
        <v>0</v>
      </c>
      <c r="M965" s="78" t="n">
        <f aca="false">Mortgage!$L965</f>
        <v>0</v>
      </c>
      <c r="N965" s="78" t="n">
        <f aca="false">$L965+$M965</f>
        <v>0</v>
      </c>
      <c r="O965" s="78" t="n">
        <f aca="false">IF(AND(($B965&lt;Input!$C$31),($B965&lt;Input!$G$31)),Expenses!$D965,(-1)*$N965)</f>
        <v>-0</v>
      </c>
      <c r="P965" s="78" t="n">
        <f aca="false">Childcare!$D965</f>
        <v>0</v>
      </c>
      <c r="Q965" s="78" t="n">
        <f aca="false">Loan_01!$E965</f>
        <v>0</v>
      </c>
      <c r="R965" s="78" t="n">
        <f aca="false">Loan_02!$E965</f>
        <v>0</v>
      </c>
      <c r="S965" s="78" t="n">
        <f aca="false">(-1)*SUM(Roth_01!$D965+Roth_02!$D965+IRA_01!$D965+IRA_02!$D965+Invest_01!$D965+Invest_02!$D965)</f>
        <v>-0</v>
      </c>
      <c r="T965" s="78" t="n">
        <f aca="false">(-1)*(IF(($B965&gt;Input!$O$24),0,Input!$O$30)+IF(($B965&gt;Input!$O$31),0,Input!$O$37)+IF(($B965&gt;Input!$O$38),0,Input!$O$44))</f>
        <v>-0</v>
      </c>
      <c r="U965" s="78" t="n">
        <f aca="false">IF(($AB964*(Input!$C$16/100)&gt;0),0,($AB964*(Input!$C$16/100)))</f>
        <v>0</v>
      </c>
      <c r="V965" s="78"/>
      <c r="W965" s="78" t="n">
        <f aca="false">IF(($N965+$O965+$P965+$Q965+$R965+$S965+$T965+$U965)&lt;0,($N965+$O965+$P965+$Q965+$R965+$S965+$T965+$U965),0)</f>
        <v>0</v>
      </c>
      <c r="X965" s="78"/>
      <c r="Y965" s="78" t="n">
        <f aca="false">IF(($N965+$O965+$P965+$Q965+$R965+$S965+$T965+$U965)&gt;=0,($N965+$O965+$P965+$Q965+$R965+$S965+$T965+$U965),0)</f>
        <v>0</v>
      </c>
      <c r="AA965" s="78" t="n">
        <f aca="false">IF(AND((($AB964+$W964-$U964)&lt;0),($Y965&gt;0)),($AA964-$K965)*(1+Input!$C$18/(12*100)),($AA964+$Y965-$K965)*(1+Input!$C$18/(12*100)))</f>
        <v>2.43136384638272E-009</v>
      </c>
      <c r="AB965" s="78" t="n">
        <f aca="false">IF(AND((($AB964+$W964-$U964)&lt;0),($Y965&gt;=0)),($AB964+$W964-$U964+$Y965)*(1+Input!$C$15/(12*100)),0)</f>
        <v>0</v>
      </c>
    </row>
    <row r="966" customFormat="false" ht="12.8" hidden="false" customHeight="false" outlineLevel="0" collapsed="false">
      <c r="A966" s="76" t="n">
        <v>962</v>
      </c>
      <c r="B966" s="77" t="n">
        <f aca="false">EOMONTH(Input!$C$7,A966)</f>
        <v>72198</v>
      </c>
      <c r="D966" s="76" t="n">
        <f aca="false">DATEDIF(Input!$C$23,$B966,"Y")</f>
        <v>120</v>
      </c>
      <c r="E966" s="76" t="n">
        <f aca="false">DATEDIF(Input!$G$23,$B966,"Y")</f>
        <v>120</v>
      </c>
      <c r="G966" s="78" t="n">
        <f aca="false">Salary_01!$L966</f>
        <v>0</v>
      </c>
      <c r="H966" s="78" t="n">
        <f aca="false">Salary_02!$L966</f>
        <v>0</v>
      </c>
      <c r="I966" s="78" t="n">
        <f aca="false">Retirement_Dist_01!$J966</f>
        <v>0</v>
      </c>
      <c r="J966" s="78" t="n">
        <f aca="false">Retirement_Dist_02!$J966</f>
        <v>0</v>
      </c>
      <c r="K966" s="78" t="n">
        <f aca="true">IF(AND(OR($B966&gt;Input!$C$31,$B966&gt;Input!$G$31),OR($B966&lt;Input!$C$25,$B966&lt;Input!$G$25)),(-1)*PMT(Input!$C$18/(100*12),(OFFSET($A$4, MAX( MATCH(Input!$C$25,$B$4:$B$1004,1), MATCH(Input!$G$25,$B$4:$B$1004,1)),0,1,1) - OFFSET($A$4, MIN( MATCH(Input!$C$31,$B$4:$B$1004,1), MATCH(Input!$G$31,$B$4:$B$1004,1)),0,1,1)),$AD$4,0,1),0)</f>
        <v>0</v>
      </c>
      <c r="L966" s="78" t="n">
        <f aca="false">IF(AND(($B966&lt;Input!$C$31),($B966&lt;Input!$G$31)),($G966+$H966+$I966+$J966),($G966+$H966+$I966+$J966+$K966))</f>
        <v>0</v>
      </c>
      <c r="M966" s="78" t="n">
        <f aca="false">Mortgage!$L966</f>
        <v>0</v>
      </c>
      <c r="N966" s="78" t="n">
        <f aca="false">$L966+$M966</f>
        <v>0</v>
      </c>
      <c r="O966" s="78" t="n">
        <f aca="false">IF(AND(($B966&lt;Input!$C$31),($B966&lt;Input!$G$31)),Expenses!$D966,(-1)*$N966)</f>
        <v>-0</v>
      </c>
      <c r="P966" s="78" t="n">
        <f aca="false">Childcare!$D966</f>
        <v>0</v>
      </c>
      <c r="Q966" s="78" t="n">
        <f aca="false">Loan_01!$E966</f>
        <v>0</v>
      </c>
      <c r="R966" s="78" t="n">
        <f aca="false">Loan_02!$E966</f>
        <v>0</v>
      </c>
      <c r="S966" s="78" t="n">
        <f aca="false">(-1)*SUM(Roth_01!$D966+Roth_02!$D966+IRA_01!$D966+IRA_02!$D966+Invest_01!$D966+Invest_02!$D966)</f>
        <v>-0</v>
      </c>
      <c r="T966" s="78" t="n">
        <f aca="false">(-1)*(IF(($B966&gt;Input!$O$24),0,Input!$O$30)+IF(($B966&gt;Input!$O$31),0,Input!$O$37)+IF(($B966&gt;Input!$O$38),0,Input!$O$44))</f>
        <v>-0</v>
      </c>
      <c r="U966" s="78" t="n">
        <f aca="false">IF(($AB965*(Input!$C$16/100)&gt;0),0,($AB965*(Input!$C$16/100)))</f>
        <v>0</v>
      </c>
      <c r="V966" s="78"/>
      <c r="W966" s="78" t="n">
        <f aca="false">IF(($N966+$O966+$P966+$Q966+$R966+$S966+$T966+$U966)&lt;0,($N966+$O966+$P966+$Q966+$R966+$S966+$T966+$U966),0)</f>
        <v>0</v>
      </c>
      <c r="X966" s="78"/>
      <c r="Y966" s="78" t="n">
        <f aca="false">IF(($N966+$O966+$P966+$Q966+$R966+$S966+$T966+$U966)&gt;=0,($N966+$O966+$P966+$Q966+$R966+$S966+$T966+$U966),0)</f>
        <v>0</v>
      </c>
      <c r="AA966" s="78" t="n">
        <f aca="false">IF(AND((($AB965+$W965-$U965)&lt;0),($Y966&gt;0)),($AA965-$K966)*(1+Input!$C$18/(12*100)),($AA965+$Y966-$K966)*(1+Input!$C$18/(12*100)))</f>
        <v>2.43146515320965E-009</v>
      </c>
      <c r="AB966" s="78" t="n">
        <f aca="false">IF(AND((($AB965+$W965-$U965)&lt;0),($Y966&gt;=0)),($AB965+$W965-$U965+$Y966)*(1+Input!$C$15/(12*100)),0)</f>
        <v>0</v>
      </c>
    </row>
    <row r="967" customFormat="false" ht="12.8" hidden="false" customHeight="false" outlineLevel="0" collapsed="false">
      <c r="A967" s="76" t="n">
        <v>963</v>
      </c>
      <c r="B967" s="77" t="n">
        <f aca="false">EOMONTH(Input!$C$7,A967)</f>
        <v>72228</v>
      </c>
      <c r="D967" s="76" t="n">
        <f aca="false">DATEDIF(Input!$C$23,$B967,"Y")</f>
        <v>120</v>
      </c>
      <c r="E967" s="76" t="n">
        <f aca="false">DATEDIF(Input!$G$23,$B967,"Y")</f>
        <v>120</v>
      </c>
      <c r="G967" s="78" t="n">
        <f aca="false">Salary_01!$L967</f>
        <v>0</v>
      </c>
      <c r="H967" s="78" t="n">
        <f aca="false">Salary_02!$L967</f>
        <v>0</v>
      </c>
      <c r="I967" s="78" t="n">
        <f aca="false">Retirement_Dist_01!$J967</f>
        <v>0</v>
      </c>
      <c r="J967" s="78" t="n">
        <f aca="false">Retirement_Dist_02!$J967</f>
        <v>0</v>
      </c>
      <c r="K967" s="78" t="n">
        <f aca="true">IF(AND(OR($B967&gt;Input!$C$31,$B967&gt;Input!$G$31),OR($B967&lt;Input!$C$25,$B967&lt;Input!$G$25)),(-1)*PMT(Input!$C$18/(100*12),(OFFSET($A$4, MAX( MATCH(Input!$C$25,$B$4:$B$1004,1), MATCH(Input!$G$25,$B$4:$B$1004,1)),0,1,1) - OFFSET($A$4, MIN( MATCH(Input!$C$31,$B$4:$B$1004,1), MATCH(Input!$G$31,$B$4:$B$1004,1)),0,1,1)),$AD$4,0,1),0)</f>
        <v>0</v>
      </c>
      <c r="L967" s="78" t="n">
        <f aca="false">IF(AND(($B967&lt;Input!$C$31),($B967&lt;Input!$G$31)),($G967+$H967+$I967+$J967),($G967+$H967+$I967+$J967+$K967))</f>
        <v>0</v>
      </c>
      <c r="M967" s="78" t="n">
        <f aca="false">Mortgage!$L967</f>
        <v>0</v>
      </c>
      <c r="N967" s="78" t="n">
        <f aca="false">$L967+$M967</f>
        <v>0</v>
      </c>
      <c r="O967" s="78" t="n">
        <f aca="false">IF(AND(($B967&lt;Input!$C$31),($B967&lt;Input!$G$31)),Expenses!$D967,(-1)*$N967)</f>
        <v>-0</v>
      </c>
      <c r="P967" s="78" t="n">
        <f aca="false">Childcare!$D967</f>
        <v>0</v>
      </c>
      <c r="Q967" s="78" t="n">
        <f aca="false">Loan_01!$E967</f>
        <v>0</v>
      </c>
      <c r="R967" s="78" t="n">
        <f aca="false">Loan_02!$E967</f>
        <v>0</v>
      </c>
      <c r="S967" s="78" t="n">
        <f aca="false">(-1)*SUM(Roth_01!$D967+Roth_02!$D967+IRA_01!$D967+IRA_02!$D967+Invest_01!$D967+Invest_02!$D967)</f>
        <v>-0</v>
      </c>
      <c r="T967" s="78" t="n">
        <f aca="false">(-1)*(IF(($B967&gt;Input!$O$24),0,Input!$O$30)+IF(($B967&gt;Input!$O$31),0,Input!$O$37)+IF(($B967&gt;Input!$O$38),0,Input!$O$44))</f>
        <v>-0</v>
      </c>
      <c r="U967" s="78" t="n">
        <f aca="false">IF(($AB966*(Input!$C$16/100)&gt;0),0,($AB966*(Input!$C$16/100)))</f>
        <v>0</v>
      </c>
      <c r="V967" s="78"/>
      <c r="W967" s="78" t="n">
        <f aca="false">IF(($N967+$O967+$P967+$Q967+$R967+$S967+$T967+$U967)&lt;0,($N967+$O967+$P967+$Q967+$R967+$S967+$T967+$U967),0)</f>
        <v>0</v>
      </c>
      <c r="X967" s="78"/>
      <c r="Y967" s="78" t="n">
        <f aca="false">IF(($N967+$O967+$P967+$Q967+$R967+$S967+$T967+$U967)&gt;=0,($N967+$O967+$P967+$Q967+$R967+$S967+$T967+$U967),0)</f>
        <v>0</v>
      </c>
      <c r="AA967" s="78" t="n">
        <f aca="false">IF(AND((($AB966+$W966-$U966)&lt;0),($Y967&gt;0)),($AA966-$K967)*(1+Input!$C$18/(12*100)),($AA966+$Y967-$K967)*(1+Input!$C$18/(12*100)))</f>
        <v>2.4315664642577E-009</v>
      </c>
      <c r="AB967" s="78" t="n">
        <f aca="false">IF(AND((($AB966+$W966-$U966)&lt;0),($Y967&gt;=0)),($AB966+$W966-$U966+$Y967)*(1+Input!$C$15/(12*100)),0)</f>
        <v>0</v>
      </c>
    </row>
    <row r="968" customFormat="false" ht="12.8" hidden="false" customHeight="false" outlineLevel="0" collapsed="false">
      <c r="A968" s="76" t="n">
        <v>964</v>
      </c>
      <c r="B968" s="77" t="n">
        <f aca="false">EOMONTH(Input!$C$7,A968)</f>
        <v>72259</v>
      </c>
      <c r="D968" s="76" t="n">
        <f aca="false">DATEDIF(Input!$C$23,$B968,"Y")</f>
        <v>120</v>
      </c>
      <c r="E968" s="76" t="n">
        <f aca="false">DATEDIF(Input!$G$23,$B968,"Y")</f>
        <v>120</v>
      </c>
      <c r="G968" s="78" t="n">
        <f aca="false">Salary_01!$L968</f>
        <v>0</v>
      </c>
      <c r="H968" s="78" t="n">
        <f aca="false">Salary_02!$L968</f>
        <v>0</v>
      </c>
      <c r="I968" s="78" t="n">
        <f aca="false">Retirement_Dist_01!$J968</f>
        <v>0</v>
      </c>
      <c r="J968" s="78" t="n">
        <f aca="false">Retirement_Dist_02!$J968</f>
        <v>0</v>
      </c>
      <c r="K968" s="78" t="n">
        <f aca="true">IF(AND(OR($B968&gt;Input!$C$31,$B968&gt;Input!$G$31),OR($B968&lt;Input!$C$25,$B968&lt;Input!$G$25)),(-1)*PMT(Input!$C$18/(100*12),(OFFSET($A$4, MAX( MATCH(Input!$C$25,$B$4:$B$1004,1), MATCH(Input!$G$25,$B$4:$B$1004,1)),0,1,1) - OFFSET($A$4, MIN( MATCH(Input!$C$31,$B$4:$B$1004,1), MATCH(Input!$G$31,$B$4:$B$1004,1)),0,1,1)),$AD$4,0,1),0)</f>
        <v>0</v>
      </c>
      <c r="L968" s="78" t="n">
        <f aca="false">IF(AND(($B968&lt;Input!$C$31),($B968&lt;Input!$G$31)),($G968+$H968+$I968+$J968),($G968+$H968+$I968+$J968+$K968))</f>
        <v>0</v>
      </c>
      <c r="M968" s="78" t="n">
        <f aca="false">Mortgage!$L968</f>
        <v>0</v>
      </c>
      <c r="N968" s="78" t="n">
        <f aca="false">$L968+$M968</f>
        <v>0</v>
      </c>
      <c r="O968" s="78" t="n">
        <f aca="false">IF(AND(($B968&lt;Input!$C$31),($B968&lt;Input!$G$31)),Expenses!$D968,(-1)*$N968)</f>
        <v>-0</v>
      </c>
      <c r="P968" s="78" t="n">
        <f aca="false">Childcare!$D968</f>
        <v>0</v>
      </c>
      <c r="Q968" s="78" t="n">
        <f aca="false">Loan_01!$E968</f>
        <v>0</v>
      </c>
      <c r="R968" s="78" t="n">
        <f aca="false">Loan_02!$E968</f>
        <v>0</v>
      </c>
      <c r="S968" s="78" t="n">
        <f aca="false">(-1)*SUM(Roth_01!$D968+Roth_02!$D968+IRA_01!$D968+IRA_02!$D968+Invest_01!$D968+Invest_02!$D968)</f>
        <v>-0</v>
      </c>
      <c r="T968" s="78" t="n">
        <f aca="false">(-1)*(IF(($B968&gt;Input!$O$24),0,Input!$O$30)+IF(($B968&gt;Input!$O$31),0,Input!$O$37)+IF(($B968&gt;Input!$O$38),0,Input!$O$44))</f>
        <v>-0</v>
      </c>
      <c r="U968" s="78" t="n">
        <f aca="false">IF(($AB967*(Input!$C$16/100)&gt;0),0,($AB967*(Input!$C$16/100)))</f>
        <v>0</v>
      </c>
      <c r="V968" s="78"/>
      <c r="W968" s="78" t="n">
        <f aca="false">IF(($N968+$O968+$P968+$Q968+$R968+$S968+$T968+$U968)&lt;0,($N968+$O968+$P968+$Q968+$R968+$S968+$T968+$U968),0)</f>
        <v>0</v>
      </c>
      <c r="X968" s="78"/>
      <c r="Y968" s="78" t="n">
        <f aca="false">IF(($N968+$O968+$P968+$Q968+$R968+$S968+$T968+$U968)&gt;=0,($N968+$O968+$P968+$Q968+$R968+$S968+$T968+$U968),0)</f>
        <v>0</v>
      </c>
      <c r="AA968" s="78" t="n">
        <f aca="false">IF(AND((($AB967+$W967-$U967)&lt;0),($Y968&gt;0)),($AA967-$K968)*(1+Input!$C$18/(12*100)),($AA967+$Y968-$K968)*(1+Input!$C$18/(12*100)))</f>
        <v>2.43166777952704E-009</v>
      </c>
      <c r="AB968" s="78" t="n">
        <f aca="false">IF(AND((($AB967+$W967-$U967)&lt;0),($Y968&gt;=0)),($AB967+$W967-$U967+$Y968)*(1+Input!$C$15/(12*100)),0)</f>
        <v>0</v>
      </c>
    </row>
    <row r="969" customFormat="false" ht="12.8" hidden="false" customHeight="false" outlineLevel="0" collapsed="false">
      <c r="A969" s="76" t="n">
        <v>965</v>
      </c>
      <c r="B969" s="77" t="n">
        <f aca="false">EOMONTH(Input!$C$7,A969)</f>
        <v>72289</v>
      </c>
      <c r="D969" s="76" t="n">
        <f aca="false">DATEDIF(Input!$C$23,$B969,"Y")</f>
        <v>120</v>
      </c>
      <c r="E969" s="76" t="n">
        <f aca="false">DATEDIF(Input!$G$23,$B969,"Y")</f>
        <v>120</v>
      </c>
      <c r="G969" s="78" t="n">
        <f aca="false">Salary_01!$L969</f>
        <v>0</v>
      </c>
      <c r="H969" s="78" t="n">
        <f aca="false">Salary_02!$L969</f>
        <v>0</v>
      </c>
      <c r="I969" s="78" t="n">
        <f aca="false">Retirement_Dist_01!$J969</f>
        <v>0</v>
      </c>
      <c r="J969" s="78" t="n">
        <f aca="false">Retirement_Dist_02!$J969</f>
        <v>0</v>
      </c>
      <c r="K969" s="78" t="n">
        <f aca="true">IF(AND(OR($B969&gt;Input!$C$31,$B969&gt;Input!$G$31),OR($B969&lt;Input!$C$25,$B969&lt;Input!$G$25)),(-1)*PMT(Input!$C$18/(100*12),(OFFSET($A$4, MAX( MATCH(Input!$C$25,$B$4:$B$1004,1), MATCH(Input!$G$25,$B$4:$B$1004,1)),0,1,1) - OFFSET($A$4, MIN( MATCH(Input!$C$31,$B$4:$B$1004,1), MATCH(Input!$G$31,$B$4:$B$1004,1)),0,1,1)),$AD$4,0,1),0)</f>
        <v>0</v>
      </c>
      <c r="L969" s="78" t="n">
        <f aca="false">IF(AND(($B969&lt;Input!$C$31),($B969&lt;Input!$G$31)),($G969+$H969+$I969+$J969),($G969+$H969+$I969+$J969+$K969))</f>
        <v>0</v>
      </c>
      <c r="M969" s="78" t="n">
        <f aca="false">Mortgage!$L969</f>
        <v>0</v>
      </c>
      <c r="N969" s="78" t="n">
        <f aca="false">$L969+$M969</f>
        <v>0</v>
      </c>
      <c r="O969" s="78" t="n">
        <f aca="false">IF(AND(($B969&lt;Input!$C$31),($B969&lt;Input!$G$31)),Expenses!$D969,(-1)*$N969)</f>
        <v>-0</v>
      </c>
      <c r="P969" s="78" t="n">
        <f aca="false">Childcare!$D969</f>
        <v>0</v>
      </c>
      <c r="Q969" s="78" t="n">
        <f aca="false">Loan_01!$E969</f>
        <v>0</v>
      </c>
      <c r="R969" s="78" t="n">
        <f aca="false">Loan_02!$E969</f>
        <v>0</v>
      </c>
      <c r="S969" s="78" t="n">
        <f aca="false">(-1)*SUM(Roth_01!$D969+Roth_02!$D969+IRA_01!$D969+IRA_02!$D969+Invest_01!$D969+Invest_02!$D969)</f>
        <v>-0</v>
      </c>
      <c r="T969" s="78" t="n">
        <f aca="false">(-1)*(IF(($B969&gt;Input!$O$24),0,Input!$O$30)+IF(($B969&gt;Input!$O$31),0,Input!$O$37)+IF(($B969&gt;Input!$O$38),0,Input!$O$44))</f>
        <v>-0</v>
      </c>
      <c r="U969" s="78" t="n">
        <f aca="false">IF(($AB968*(Input!$C$16/100)&gt;0),0,($AB968*(Input!$C$16/100)))</f>
        <v>0</v>
      </c>
      <c r="V969" s="78"/>
      <c r="W969" s="78" t="n">
        <f aca="false">IF(($N969+$O969+$P969+$Q969+$R969+$S969+$T969+$U969)&lt;0,($N969+$O969+$P969+$Q969+$R969+$S969+$T969+$U969),0)</f>
        <v>0</v>
      </c>
      <c r="X969" s="78"/>
      <c r="Y969" s="78" t="n">
        <f aca="false">IF(($N969+$O969+$P969+$Q969+$R969+$S969+$T969+$U969)&gt;=0,($N969+$O969+$P969+$Q969+$R969+$S969+$T969+$U969),0)</f>
        <v>0</v>
      </c>
      <c r="AA969" s="78" t="n">
        <f aca="false">IF(AND((($AB968+$W968-$U968)&lt;0),($Y969&gt;0)),($AA968-$K969)*(1+Input!$C$18/(12*100)),($AA968+$Y969-$K969)*(1+Input!$C$18/(12*100)))</f>
        <v>2.43176909901786E-009</v>
      </c>
      <c r="AB969" s="78" t="n">
        <f aca="false">IF(AND((($AB968+$W968-$U968)&lt;0),($Y969&gt;=0)),($AB968+$W968-$U968+$Y969)*(1+Input!$C$15/(12*100)),0)</f>
        <v>0</v>
      </c>
    </row>
    <row r="970" customFormat="false" ht="12.8" hidden="false" customHeight="false" outlineLevel="0" collapsed="false">
      <c r="A970" s="76" t="n">
        <v>966</v>
      </c>
      <c r="B970" s="77" t="n">
        <f aca="false">EOMONTH(Input!$C$7,A970)</f>
        <v>72320</v>
      </c>
      <c r="D970" s="76" t="n">
        <f aca="false">DATEDIF(Input!$C$23,$B970,"Y")</f>
        <v>120</v>
      </c>
      <c r="E970" s="76" t="n">
        <f aca="false">DATEDIF(Input!$G$23,$B970,"Y")</f>
        <v>120</v>
      </c>
      <c r="G970" s="78" t="n">
        <f aca="false">Salary_01!$L970</f>
        <v>0</v>
      </c>
      <c r="H970" s="78" t="n">
        <f aca="false">Salary_02!$L970</f>
        <v>0</v>
      </c>
      <c r="I970" s="78" t="n">
        <f aca="false">Retirement_Dist_01!$J970</f>
        <v>0</v>
      </c>
      <c r="J970" s="78" t="n">
        <f aca="false">Retirement_Dist_02!$J970</f>
        <v>0</v>
      </c>
      <c r="K970" s="78" t="n">
        <f aca="true">IF(AND(OR($B970&gt;Input!$C$31,$B970&gt;Input!$G$31),OR($B970&lt;Input!$C$25,$B970&lt;Input!$G$25)),(-1)*PMT(Input!$C$18/(100*12),(OFFSET($A$4, MAX( MATCH(Input!$C$25,$B$4:$B$1004,1), MATCH(Input!$G$25,$B$4:$B$1004,1)),0,1,1) - OFFSET($A$4, MIN( MATCH(Input!$C$31,$B$4:$B$1004,1), MATCH(Input!$G$31,$B$4:$B$1004,1)),0,1,1)),$AD$4,0,1),0)</f>
        <v>0</v>
      </c>
      <c r="L970" s="78" t="n">
        <f aca="false">IF(AND(($B970&lt;Input!$C$31),($B970&lt;Input!$G$31)),($G970+$H970+$I970+$J970),($G970+$H970+$I970+$J970+$K970))</f>
        <v>0</v>
      </c>
      <c r="M970" s="78" t="n">
        <f aca="false">Mortgage!$L970</f>
        <v>0</v>
      </c>
      <c r="N970" s="78" t="n">
        <f aca="false">$L970+$M970</f>
        <v>0</v>
      </c>
      <c r="O970" s="78" t="n">
        <f aca="false">IF(AND(($B970&lt;Input!$C$31),($B970&lt;Input!$G$31)),Expenses!$D970,(-1)*$N970)</f>
        <v>-0</v>
      </c>
      <c r="P970" s="78" t="n">
        <f aca="false">Childcare!$D970</f>
        <v>0</v>
      </c>
      <c r="Q970" s="78" t="n">
        <f aca="false">Loan_01!$E970</f>
        <v>0</v>
      </c>
      <c r="R970" s="78" t="n">
        <f aca="false">Loan_02!$E970</f>
        <v>0</v>
      </c>
      <c r="S970" s="78" t="n">
        <f aca="false">(-1)*SUM(Roth_01!$D970+Roth_02!$D970+IRA_01!$D970+IRA_02!$D970+Invest_01!$D970+Invest_02!$D970)</f>
        <v>-0</v>
      </c>
      <c r="T970" s="78" t="n">
        <f aca="false">(-1)*(IF(($B970&gt;Input!$O$24),0,Input!$O$30)+IF(($B970&gt;Input!$O$31),0,Input!$O$37)+IF(($B970&gt;Input!$O$38),0,Input!$O$44))</f>
        <v>-0</v>
      </c>
      <c r="U970" s="78" t="n">
        <f aca="false">IF(($AB969*(Input!$C$16/100)&gt;0),0,($AB969*(Input!$C$16/100)))</f>
        <v>0</v>
      </c>
      <c r="V970" s="78"/>
      <c r="W970" s="78" t="n">
        <f aca="false">IF(($N970+$O970+$P970+$Q970+$R970+$S970+$T970+$U970)&lt;0,($N970+$O970+$P970+$Q970+$R970+$S970+$T970+$U970),0)</f>
        <v>0</v>
      </c>
      <c r="X970" s="78"/>
      <c r="Y970" s="78" t="n">
        <f aca="false">IF(($N970+$O970+$P970+$Q970+$R970+$S970+$T970+$U970)&gt;=0,($N970+$O970+$P970+$Q970+$R970+$S970+$T970+$U970),0)</f>
        <v>0</v>
      </c>
      <c r="AA970" s="78" t="n">
        <f aca="false">IF(AND((($AB969+$W969-$U969)&lt;0),($Y970&gt;0)),($AA969-$K970)*(1+Input!$C$18/(12*100)),($AA969+$Y970-$K970)*(1+Input!$C$18/(12*100)))</f>
        <v>2.43187042273032E-009</v>
      </c>
      <c r="AB970" s="78" t="n">
        <f aca="false">IF(AND((($AB969+$W969-$U969)&lt;0),($Y970&gt;=0)),($AB969+$W969-$U969+$Y970)*(1+Input!$C$15/(12*100)),0)</f>
        <v>0</v>
      </c>
    </row>
    <row r="971" customFormat="false" ht="12.8" hidden="false" customHeight="false" outlineLevel="0" collapsed="false">
      <c r="A971" s="76" t="n">
        <v>967</v>
      </c>
      <c r="B971" s="77" t="n">
        <f aca="false">EOMONTH(Input!$C$7,A971)</f>
        <v>72351</v>
      </c>
      <c r="D971" s="76" t="n">
        <f aca="false">DATEDIF(Input!$C$23,$B971,"Y")</f>
        <v>120</v>
      </c>
      <c r="E971" s="76" t="n">
        <f aca="false">DATEDIF(Input!$G$23,$B971,"Y")</f>
        <v>120</v>
      </c>
      <c r="G971" s="78" t="n">
        <f aca="false">Salary_01!$L971</f>
        <v>0</v>
      </c>
      <c r="H971" s="78" t="n">
        <f aca="false">Salary_02!$L971</f>
        <v>0</v>
      </c>
      <c r="I971" s="78" t="n">
        <f aca="false">Retirement_Dist_01!$J971</f>
        <v>0</v>
      </c>
      <c r="J971" s="78" t="n">
        <f aca="false">Retirement_Dist_02!$J971</f>
        <v>0</v>
      </c>
      <c r="K971" s="78" t="n">
        <f aca="true">IF(AND(OR($B971&gt;Input!$C$31,$B971&gt;Input!$G$31),OR($B971&lt;Input!$C$25,$B971&lt;Input!$G$25)),(-1)*PMT(Input!$C$18/(100*12),(OFFSET($A$4, MAX( MATCH(Input!$C$25,$B$4:$B$1004,1), MATCH(Input!$G$25,$B$4:$B$1004,1)),0,1,1) - OFFSET($A$4, MIN( MATCH(Input!$C$31,$B$4:$B$1004,1), MATCH(Input!$G$31,$B$4:$B$1004,1)),0,1,1)),$AD$4,0,1),0)</f>
        <v>0</v>
      </c>
      <c r="L971" s="78" t="n">
        <f aca="false">IF(AND(($B971&lt;Input!$C$31),($B971&lt;Input!$G$31)),($G971+$H971+$I971+$J971),($G971+$H971+$I971+$J971+$K971))</f>
        <v>0</v>
      </c>
      <c r="M971" s="78" t="n">
        <f aca="false">Mortgage!$L971</f>
        <v>0</v>
      </c>
      <c r="N971" s="78" t="n">
        <f aca="false">$L971+$M971</f>
        <v>0</v>
      </c>
      <c r="O971" s="78" t="n">
        <f aca="false">IF(AND(($B971&lt;Input!$C$31),($B971&lt;Input!$G$31)),Expenses!$D971,(-1)*$N971)</f>
        <v>-0</v>
      </c>
      <c r="P971" s="78" t="n">
        <f aca="false">Childcare!$D971</f>
        <v>0</v>
      </c>
      <c r="Q971" s="78" t="n">
        <f aca="false">Loan_01!$E971</f>
        <v>0</v>
      </c>
      <c r="R971" s="78" t="n">
        <f aca="false">Loan_02!$E971</f>
        <v>0</v>
      </c>
      <c r="S971" s="78" t="n">
        <f aca="false">(-1)*SUM(Roth_01!$D971+Roth_02!$D971+IRA_01!$D971+IRA_02!$D971+Invest_01!$D971+Invest_02!$D971)</f>
        <v>-0</v>
      </c>
      <c r="T971" s="78" t="n">
        <f aca="false">(-1)*(IF(($B971&gt;Input!$O$24),0,Input!$O$30)+IF(($B971&gt;Input!$O$31),0,Input!$O$37)+IF(($B971&gt;Input!$O$38),0,Input!$O$44))</f>
        <v>-0</v>
      </c>
      <c r="U971" s="78" t="n">
        <f aca="false">IF(($AB970*(Input!$C$16/100)&gt;0),0,($AB970*(Input!$C$16/100)))</f>
        <v>0</v>
      </c>
      <c r="V971" s="78"/>
      <c r="W971" s="78" t="n">
        <f aca="false">IF(($N971+$O971+$P971+$Q971+$R971+$S971+$T971+$U971)&lt;0,($N971+$O971+$P971+$Q971+$R971+$S971+$T971+$U971),0)</f>
        <v>0</v>
      </c>
      <c r="X971" s="78"/>
      <c r="Y971" s="78" t="n">
        <f aca="false">IF(($N971+$O971+$P971+$Q971+$R971+$S971+$T971+$U971)&gt;=0,($N971+$O971+$P971+$Q971+$R971+$S971+$T971+$U971),0)</f>
        <v>0</v>
      </c>
      <c r="AA971" s="78" t="n">
        <f aca="false">IF(AND((($AB970+$W970-$U970)&lt;0),($Y971&gt;0)),($AA970-$K971)*(1+Input!$C$18/(12*100)),($AA970+$Y971-$K971)*(1+Input!$C$18/(12*100)))</f>
        <v>2.4319717506646E-009</v>
      </c>
      <c r="AB971" s="78" t="n">
        <f aca="false">IF(AND((($AB970+$W970-$U970)&lt;0),($Y971&gt;=0)),($AB970+$W970-$U970+$Y971)*(1+Input!$C$15/(12*100)),0)</f>
        <v>0</v>
      </c>
    </row>
    <row r="972" customFormat="false" ht="12.8" hidden="false" customHeight="false" outlineLevel="0" collapsed="false">
      <c r="A972" s="76" t="n">
        <v>968</v>
      </c>
      <c r="B972" s="77" t="n">
        <f aca="false">EOMONTH(Input!$C$7,A972)</f>
        <v>72379</v>
      </c>
      <c r="D972" s="76" t="n">
        <f aca="false">DATEDIF(Input!$C$23,$B972,"Y")</f>
        <v>120</v>
      </c>
      <c r="E972" s="76" t="n">
        <f aca="false">DATEDIF(Input!$G$23,$B972,"Y")</f>
        <v>120</v>
      </c>
      <c r="G972" s="78" t="n">
        <f aca="false">Salary_01!$L972</f>
        <v>0</v>
      </c>
      <c r="H972" s="78" t="n">
        <f aca="false">Salary_02!$L972</f>
        <v>0</v>
      </c>
      <c r="I972" s="78" t="n">
        <f aca="false">Retirement_Dist_01!$J972</f>
        <v>0</v>
      </c>
      <c r="J972" s="78" t="n">
        <f aca="false">Retirement_Dist_02!$J972</f>
        <v>0</v>
      </c>
      <c r="K972" s="78" t="n">
        <f aca="true">IF(AND(OR($B972&gt;Input!$C$31,$B972&gt;Input!$G$31),OR($B972&lt;Input!$C$25,$B972&lt;Input!$G$25)),(-1)*PMT(Input!$C$18/(100*12),(OFFSET($A$4, MAX( MATCH(Input!$C$25,$B$4:$B$1004,1), MATCH(Input!$G$25,$B$4:$B$1004,1)),0,1,1) - OFFSET($A$4, MIN( MATCH(Input!$C$31,$B$4:$B$1004,1), MATCH(Input!$G$31,$B$4:$B$1004,1)),0,1,1)),$AD$4,0,1),0)</f>
        <v>0</v>
      </c>
      <c r="L972" s="78" t="n">
        <f aca="false">IF(AND(($B972&lt;Input!$C$31),($B972&lt;Input!$G$31)),($G972+$H972+$I972+$J972),($G972+$H972+$I972+$J972+$K972))</f>
        <v>0</v>
      </c>
      <c r="M972" s="78" t="n">
        <f aca="false">Mortgage!$L972</f>
        <v>0</v>
      </c>
      <c r="N972" s="78" t="n">
        <f aca="false">$L972+$M972</f>
        <v>0</v>
      </c>
      <c r="O972" s="78" t="n">
        <f aca="false">IF(AND(($B972&lt;Input!$C$31),($B972&lt;Input!$G$31)),Expenses!$D972,(-1)*$N972)</f>
        <v>-0</v>
      </c>
      <c r="P972" s="78" t="n">
        <f aca="false">Childcare!$D972</f>
        <v>0</v>
      </c>
      <c r="Q972" s="78" t="n">
        <f aca="false">Loan_01!$E972</f>
        <v>0</v>
      </c>
      <c r="R972" s="78" t="n">
        <f aca="false">Loan_02!$E972</f>
        <v>0</v>
      </c>
      <c r="S972" s="78" t="n">
        <f aca="false">(-1)*SUM(Roth_01!$D972+Roth_02!$D972+IRA_01!$D972+IRA_02!$D972+Invest_01!$D972+Invest_02!$D972)</f>
        <v>-0</v>
      </c>
      <c r="T972" s="78" t="n">
        <f aca="false">(-1)*(IF(($B972&gt;Input!$O$24),0,Input!$O$30)+IF(($B972&gt;Input!$O$31),0,Input!$O$37)+IF(($B972&gt;Input!$O$38),0,Input!$O$44))</f>
        <v>-0</v>
      </c>
      <c r="U972" s="78" t="n">
        <f aca="false">IF(($AB971*(Input!$C$16/100)&gt;0),0,($AB971*(Input!$C$16/100)))</f>
        <v>0</v>
      </c>
      <c r="V972" s="78"/>
      <c r="W972" s="78" t="n">
        <f aca="false">IF(($N972+$O972+$P972+$Q972+$R972+$S972+$T972+$U972)&lt;0,($N972+$O972+$P972+$Q972+$R972+$S972+$T972+$U972),0)</f>
        <v>0</v>
      </c>
      <c r="X972" s="78"/>
      <c r="Y972" s="78" t="n">
        <f aca="false">IF(($N972+$O972+$P972+$Q972+$R972+$S972+$T972+$U972)&gt;=0,($N972+$O972+$P972+$Q972+$R972+$S972+$T972+$U972),0)</f>
        <v>0</v>
      </c>
      <c r="AA972" s="78" t="n">
        <f aca="false">IF(AND((($AB971+$W971-$U971)&lt;0),($Y972&gt;0)),($AA971-$K972)*(1+Input!$C$18/(12*100)),($AA971+$Y972-$K972)*(1+Input!$C$18/(12*100)))</f>
        <v>2.43207308282088E-009</v>
      </c>
      <c r="AB972" s="78" t="n">
        <f aca="false">IF(AND((($AB971+$W971-$U971)&lt;0),($Y972&gt;=0)),($AB971+$W971-$U971+$Y972)*(1+Input!$C$15/(12*100)),0)</f>
        <v>0</v>
      </c>
    </row>
    <row r="973" customFormat="false" ht="12.8" hidden="false" customHeight="false" outlineLevel="0" collapsed="false">
      <c r="A973" s="76" t="n">
        <v>969</v>
      </c>
      <c r="B973" s="77" t="n">
        <f aca="false">EOMONTH(Input!$C$7,A973)</f>
        <v>72410</v>
      </c>
      <c r="D973" s="76" t="n">
        <f aca="false">DATEDIF(Input!$C$23,$B973,"Y")</f>
        <v>120</v>
      </c>
      <c r="E973" s="76" t="n">
        <f aca="false">DATEDIF(Input!$G$23,$B973,"Y")</f>
        <v>120</v>
      </c>
      <c r="G973" s="78" t="n">
        <f aca="false">Salary_01!$L973</f>
        <v>0</v>
      </c>
      <c r="H973" s="78" t="n">
        <f aca="false">Salary_02!$L973</f>
        <v>0</v>
      </c>
      <c r="I973" s="78" t="n">
        <f aca="false">Retirement_Dist_01!$J973</f>
        <v>0</v>
      </c>
      <c r="J973" s="78" t="n">
        <f aca="false">Retirement_Dist_02!$J973</f>
        <v>0</v>
      </c>
      <c r="K973" s="78" t="n">
        <f aca="true">IF(AND(OR($B973&gt;Input!$C$31,$B973&gt;Input!$G$31),OR($B973&lt;Input!$C$25,$B973&lt;Input!$G$25)),(-1)*PMT(Input!$C$18/(100*12),(OFFSET($A$4, MAX( MATCH(Input!$C$25,$B$4:$B$1004,1), MATCH(Input!$G$25,$B$4:$B$1004,1)),0,1,1) - OFFSET($A$4, MIN( MATCH(Input!$C$31,$B$4:$B$1004,1), MATCH(Input!$G$31,$B$4:$B$1004,1)),0,1,1)),$AD$4,0,1),0)</f>
        <v>0</v>
      </c>
      <c r="L973" s="78" t="n">
        <f aca="false">IF(AND(($B973&lt;Input!$C$31),($B973&lt;Input!$G$31)),($G973+$H973+$I973+$J973),($G973+$H973+$I973+$J973+$K973))</f>
        <v>0</v>
      </c>
      <c r="M973" s="78" t="n">
        <f aca="false">Mortgage!$L973</f>
        <v>0</v>
      </c>
      <c r="N973" s="78" t="n">
        <f aca="false">$L973+$M973</f>
        <v>0</v>
      </c>
      <c r="O973" s="78" t="n">
        <f aca="false">IF(AND(($B973&lt;Input!$C$31),($B973&lt;Input!$G$31)),Expenses!$D973,(-1)*$N973)</f>
        <v>-0</v>
      </c>
      <c r="P973" s="78" t="n">
        <f aca="false">Childcare!$D973</f>
        <v>0</v>
      </c>
      <c r="Q973" s="78" t="n">
        <f aca="false">Loan_01!$E973</f>
        <v>0</v>
      </c>
      <c r="R973" s="78" t="n">
        <f aca="false">Loan_02!$E973</f>
        <v>0</v>
      </c>
      <c r="S973" s="78" t="n">
        <f aca="false">(-1)*SUM(Roth_01!$D973+Roth_02!$D973+IRA_01!$D973+IRA_02!$D973+Invest_01!$D973+Invest_02!$D973)</f>
        <v>-0</v>
      </c>
      <c r="T973" s="78" t="n">
        <f aca="false">(-1)*(IF(($B973&gt;Input!$O$24),0,Input!$O$30)+IF(($B973&gt;Input!$O$31),0,Input!$O$37)+IF(($B973&gt;Input!$O$38),0,Input!$O$44))</f>
        <v>-0</v>
      </c>
      <c r="U973" s="78" t="n">
        <f aca="false">IF(($AB972*(Input!$C$16/100)&gt;0),0,($AB972*(Input!$C$16/100)))</f>
        <v>0</v>
      </c>
      <c r="V973" s="78"/>
      <c r="W973" s="78" t="n">
        <f aca="false">IF(($N973+$O973+$P973+$Q973+$R973+$S973+$T973+$U973)&lt;0,($N973+$O973+$P973+$Q973+$R973+$S973+$T973+$U973),0)</f>
        <v>0</v>
      </c>
      <c r="X973" s="78"/>
      <c r="Y973" s="78" t="n">
        <f aca="false">IF(($N973+$O973+$P973+$Q973+$R973+$S973+$T973+$U973)&gt;=0,($N973+$O973+$P973+$Q973+$R973+$S973+$T973+$U973),0)</f>
        <v>0</v>
      </c>
      <c r="AA973" s="78" t="n">
        <f aca="false">IF(AND((($AB972+$W972-$U972)&lt;0),($Y973&gt;0)),($AA972-$K973)*(1+Input!$C$18/(12*100)),($AA972+$Y973-$K973)*(1+Input!$C$18/(12*100)))</f>
        <v>2.43217441919933E-009</v>
      </c>
      <c r="AB973" s="78" t="n">
        <f aca="false">IF(AND((($AB972+$W972-$U972)&lt;0),($Y973&gt;=0)),($AB972+$W972-$U972+$Y973)*(1+Input!$C$15/(12*100)),0)</f>
        <v>0</v>
      </c>
    </row>
    <row r="974" customFormat="false" ht="12.8" hidden="false" customHeight="false" outlineLevel="0" collapsed="false">
      <c r="A974" s="76" t="n">
        <v>970</v>
      </c>
      <c r="B974" s="77" t="n">
        <f aca="false">EOMONTH(Input!$C$7,A974)</f>
        <v>72440</v>
      </c>
      <c r="D974" s="76" t="n">
        <f aca="false">DATEDIF(Input!$C$23,$B974,"Y")</f>
        <v>120</v>
      </c>
      <c r="E974" s="76" t="n">
        <f aca="false">DATEDIF(Input!$G$23,$B974,"Y")</f>
        <v>120</v>
      </c>
      <c r="G974" s="78" t="n">
        <f aca="false">Salary_01!$L974</f>
        <v>0</v>
      </c>
      <c r="H974" s="78" t="n">
        <f aca="false">Salary_02!$L974</f>
        <v>0</v>
      </c>
      <c r="I974" s="78" t="n">
        <f aca="false">Retirement_Dist_01!$J974</f>
        <v>0</v>
      </c>
      <c r="J974" s="78" t="n">
        <f aca="false">Retirement_Dist_02!$J974</f>
        <v>0</v>
      </c>
      <c r="K974" s="78" t="n">
        <f aca="true">IF(AND(OR($B974&gt;Input!$C$31,$B974&gt;Input!$G$31),OR($B974&lt;Input!$C$25,$B974&lt;Input!$G$25)),(-1)*PMT(Input!$C$18/(100*12),(OFFSET($A$4, MAX( MATCH(Input!$C$25,$B$4:$B$1004,1), MATCH(Input!$G$25,$B$4:$B$1004,1)),0,1,1) - OFFSET($A$4, MIN( MATCH(Input!$C$31,$B$4:$B$1004,1), MATCH(Input!$G$31,$B$4:$B$1004,1)),0,1,1)),$AD$4,0,1),0)</f>
        <v>0</v>
      </c>
      <c r="L974" s="78" t="n">
        <f aca="false">IF(AND(($B974&lt;Input!$C$31),($B974&lt;Input!$G$31)),($G974+$H974+$I974+$J974),($G974+$H974+$I974+$J974+$K974))</f>
        <v>0</v>
      </c>
      <c r="M974" s="78" t="n">
        <f aca="false">Mortgage!$L974</f>
        <v>0</v>
      </c>
      <c r="N974" s="78" t="n">
        <f aca="false">$L974+$M974</f>
        <v>0</v>
      </c>
      <c r="O974" s="78" t="n">
        <f aca="false">IF(AND(($B974&lt;Input!$C$31),($B974&lt;Input!$G$31)),Expenses!$D974,(-1)*$N974)</f>
        <v>-0</v>
      </c>
      <c r="P974" s="78" t="n">
        <f aca="false">Childcare!$D974</f>
        <v>0</v>
      </c>
      <c r="Q974" s="78" t="n">
        <f aca="false">Loan_01!$E974</f>
        <v>0</v>
      </c>
      <c r="R974" s="78" t="n">
        <f aca="false">Loan_02!$E974</f>
        <v>0</v>
      </c>
      <c r="S974" s="78" t="n">
        <f aca="false">(-1)*SUM(Roth_01!$D974+Roth_02!$D974+IRA_01!$D974+IRA_02!$D974+Invest_01!$D974+Invest_02!$D974)</f>
        <v>-0</v>
      </c>
      <c r="T974" s="78" t="n">
        <f aca="false">(-1)*(IF(($B974&gt;Input!$O$24),0,Input!$O$30)+IF(($B974&gt;Input!$O$31),0,Input!$O$37)+IF(($B974&gt;Input!$O$38),0,Input!$O$44))</f>
        <v>-0</v>
      </c>
      <c r="U974" s="78" t="n">
        <f aca="false">IF(($AB973*(Input!$C$16/100)&gt;0),0,($AB973*(Input!$C$16/100)))</f>
        <v>0</v>
      </c>
      <c r="V974" s="78"/>
      <c r="W974" s="78" t="n">
        <f aca="false">IF(($N974+$O974+$P974+$Q974+$R974+$S974+$T974+$U974)&lt;0,($N974+$O974+$P974+$Q974+$R974+$S974+$T974+$U974),0)</f>
        <v>0</v>
      </c>
      <c r="X974" s="78"/>
      <c r="Y974" s="78" t="n">
        <f aca="false">IF(($N974+$O974+$P974+$Q974+$R974+$S974+$T974+$U974)&gt;=0,($N974+$O974+$P974+$Q974+$R974+$S974+$T974+$U974),0)</f>
        <v>0</v>
      </c>
      <c r="AA974" s="78" t="n">
        <f aca="false">IF(AND((($AB973+$W973-$U973)&lt;0),($Y974&gt;0)),($AA973-$K974)*(1+Input!$C$18/(12*100)),($AA973+$Y974-$K974)*(1+Input!$C$18/(12*100)))</f>
        <v>2.43227575980013E-009</v>
      </c>
      <c r="AB974" s="78" t="n">
        <f aca="false">IF(AND((($AB973+$W973-$U973)&lt;0),($Y974&gt;=0)),($AB973+$W973-$U973+$Y974)*(1+Input!$C$15/(12*100)),0)</f>
        <v>0</v>
      </c>
    </row>
    <row r="975" customFormat="false" ht="12.8" hidden="false" customHeight="false" outlineLevel="0" collapsed="false">
      <c r="A975" s="76" t="n">
        <v>971</v>
      </c>
      <c r="B975" s="77" t="n">
        <f aca="false">EOMONTH(Input!$C$7,A975)</f>
        <v>72471</v>
      </c>
      <c r="D975" s="76" t="n">
        <f aca="false">DATEDIF(Input!$C$23,$B975,"Y")</f>
        <v>121</v>
      </c>
      <c r="E975" s="76" t="n">
        <f aca="false">DATEDIF(Input!$G$23,$B975,"Y")</f>
        <v>121</v>
      </c>
      <c r="G975" s="78" t="n">
        <f aca="false">Salary_01!$L975</f>
        <v>0</v>
      </c>
      <c r="H975" s="78" t="n">
        <f aca="false">Salary_02!$L975</f>
        <v>0</v>
      </c>
      <c r="I975" s="78" t="n">
        <f aca="false">Retirement_Dist_01!$J975</f>
        <v>0</v>
      </c>
      <c r="J975" s="78" t="n">
        <f aca="false">Retirement_Dist_02!$J975</f>
        <v>0</v>
      </c>
      <c r="K975" s="78" t="n">
        <f aca="true">IF(AND(OR($B975&gt;Input!$C$31,$B975&gt;Input!$G$31),OR($B975&lt;Input!$C$25,$B975&lt;Input!$G$25)),(-1)*PMT(Input!$C$18/(100*12),(OFFSET($A$4, MAX( MATCH(Input!$C$25,$B$4:$B$1004,1), MATCH(Input!$G$25,$B$4:$B$1004,1)),0,1,1) - OFFSET($A$4, MIN( MATCH(Input!$C$31,$B$4:$B$1004,1), MATCH(Input!$G$31,$B$4:$B$1004,1)),0,1,1)),$AD$4,0,1),0)</f>
        <v>0</v>
      </c>
      <c r="L975" s="78" t="n">
        <f aca="false">IF(AND(($B975&lt;Input!$C$31),($B975&lt;Input!$G$31)),($G975+$H975+$I975+$J975),($G975+$H975+$I975+$J975+$K975))</f>
        <v>0</v>
      </c>
      <c r="M975" s="78" t="n">
        <f aca="false">Mortgage!$L975</f>
        <v>0</v>
      </c>
      <c r="N975" s="78" t="n">
        <f aca="false">$L975+$M975</f>
        <v>0</v>
      </c>
      <c r="O975" s="78" t="n">
        <f aca="false">IF(AND(($B975&lt;Input!$C$31),($B975&lt;Input!$G$31)),Expenses!$D975,(-1)*$N975)</f>
        <v>-0</v>
      </c>
      <c r="P975" s="78" t="n">
        <f aca="false">Childcare!$D975</f>
        <v>0</v>
      </c>
      <c r="Q975" s="78" t="n">
        <f aca="false">Loan_01!$E975</f>
        <v>0</v>
      </c>
      <c r="R975" s="78" t="n">
        <f aca="false">Loan_02!$E975</f>
        <v>0</v>
      </c>
      <c r="S975" s="78" t="n">
        <f aca="false">(-1)*SUM(Roth_01!$D975+Roth_02!$D975+IRA_01!$D975+IRA_02!$D975+Invest_01!$D975+Invest_02!$D975)</f>
        <v>-0</v>
      </c>
      <c r="T975" s="78" t="n">
        <f aca="false">(-1)*(IF(($B975&gt;Input!$O$24),0,Input!$O$30)+IF(($B975&gt;Input!$O$31),0,Input!$O$37)+IF(($B975&gt;Input!$O$38),0,Input!$O$44))</f>
        <v>-0</v>
      </c>
      <c r="U975" s="78" t="n">
        <f aca="false">IF(($AB974*(Input!$C$16/100)&gt;0),0,($AB974*(Input!$C$16/100)))</f>
        <v>0</v>
      </c>
      <c r="V975" s="78"/>
      <c r="W975" s="78" t="n">
        <f aca="false">IF(($N975+$O975+$P975+$Q975+$R975+$S975+$T975+$U975)&lt;0,($N975+$O975+$P975+$Q975+$R975+$S975+$T975+$U975),0)</f>
        <v>0</v>
      </c>
      <c r="X975" s="78"/>
      <c r="Y975" s="78" t="n">
        <f aca="false">IF(($N975+$O975+$P975+$Q975+$R975+$S975+$T975+$U975)&gt;=0,($N975+$O975+$P975+$Q975+$R975+$S975+$T975+$U975),0)</f>
        <v>0</v>
      </c>
      <c r="AA975" s="78" t="n">
        <f aca="false">IF(AND((($AB974+$W974-$U974)&lt;0),($Y975&gt;0)),($AA974-$K975)*(1+Input!$C$18/(12*100)),($AA974+$Y975-$K975)*(1+Input!$C$18/(12*100)))</f>
        <v>2.43237710462345E-009</v>
      </c>
      <c r="AB975" s="78" t="n">
        <f aca="false">IF(AND((($AB974+$W974-$U974)&lt;0),($Y975&gt;=0)),($AB974+$W974-$U974+$Y975)*(1+Input!$C$15/(12*100)),0)</f>
        <v>0</v>
      </c>
    </row>
    <row r="976" customFormat="false" ht="12.8" hidden="false" customHeight="false" outlineLevel="0" collapsed="false">
      <c r="A976" s="76" t="n">
        <v>972</v>
      </c>
      <c r="B976" s="77" t="n">
        <f aca="false">EOMONTH(Input!$C$7,A976)</f>
        <v>72501</v>
      </c>
      <c r="D976" s="76" t="n">
        <f aca="false">DATEDIF(Input!$C$23,$B976,"Y")</f>
        <v>121</v>
      </c>
      <c r="E976" s="76" t="n">
        <f aca="false">DATEDIF(Input!$G$23,$B976,"Y")</f>
        <v>121</v>
      </c>
      <c r="G976" s="78" t="n">
        <f aca="false">Salary_01!$L976</f>
        <v>0</v>
      </c>
      <c r="H976" s="78" t="n">
        <f aca="false">Salary_02!$L976</f>
        <v>0</v>
      </c>
      <c r="I976" s="78" t="n">
        <f aca="false">Retirement_Dist_01!$J976</f>
        <v>0</v>
      </c>
      <c r="J976" s="78" t="n">
        <f aca="false">Retirement_Dist_02!$J976</f>
        <v>0</v>
      </c>
      <c r="K976" s="78" t="n">
        <f aca="true">IF(AND(OR($B976&gt;Input!$C$31,$B976&gt;Input!$G$31),OR($B976&lt;Input!$C$25,$B976&lt;Input!$G$25)),(-1)*PMT(Input!$C$18/(100*12),(OFFSET($A$4, MAX( MATCH(Input!$C$25,$B$4:$B$1004,1), MATCH(Input!$G$25,$B$4:$B$1004,1)),0,1,1) - OFFSET($A$4, MIN( MATCH(Input!$C$31,$B$4:$B$1004,1), MATCH(Input!$G$31,$B$4:$B$1004,1)),0,1,1)),$AD$4,0,1),0)</f>
        <v>0</v>
      </c>
      <c r="L976" s="78" t="n">
        <f aca="false">IF(AND(($B976&lt;Input!$C$31),($B976&lt;Input!$G$31)),($G976+$H976+$I976+$J976),($G976+$H976+$I976+$J976+$K976))</f>
        <v>0</v>
      </c>
      <c r="M976" s="78" t="n">
        <f aca="false">Mortgage!$L976</f>
        <v>0</v>
      </c>
      <c r="N976" s="78" t="n">
        <f aca="false">$L976+$M976</f>
        <v>0</v>
      </c>
      <c r="O976" s="78" t="n">
        <f aca="false">IF(AND(($B976&lt;Input!$C$31),($B976&lt;Input!$G$31)),Expenses!$D976,(-1)*$N976)</f>
        <v>-0</v>
      </c>
      <c r="P976" s="78" t="n">
        <f aca="false">Childcare!$D976</f>
        <v>0</v>
      </c>
      <c r="Q976" s="78" t="n">
        <f aca="false">Loan_01!$E976</f>
        <v>0</v>
      </c>
      <c r="R976" s="78" t="n">
        <f aca="false">Loan_02!$E976</f>
        <v>0</v>
      </c>
      <c r="S976" s="78" t="n">
        <f aca="false">(-1)*SUM(Roth_01!$D976+Roth_02!$D976+IRA_01!$D976+IRA_02!$D976+Invest_01!$D976+Invest_02!$D976)</f>
        <v>-0</v>
      </c>
      <c r="T976" s="78" t="n">
        <f aca="false">(-1)*(IF(($B976&gt;Input!$O$24),0,Input!$O$30)+IF(($B976&gt;Input!$O$31),0,Input!$O$37)+IF(($B976&gt;Input!$O$38),0,Input!$O$44))</f>
        <v>-0</v>
      </c>
      <c r="U976" s="78" t="n">
        <f aca="false">IF(($AB975*(Input!$C$16/100)&gt;0),0,($AB975*(Input!$C$16/100)))</f>
        <v>0</v>
      </c>
      <c r="V976" s="78"/>
      <c r="W976" s="78" t="n">
        <f aca="false">IF(($N976+$O976+$P976+$Q976+$R976+$S976+$T976+$U976)&lt;0,($N976+$O976+$P976+$Q976+$R976+$S976+$T976+$U976),0)</f>
        <v>0</v>
      </c>
      <c r="X976" s="78"/>
      <c r="Y976" s="78" t="n">
        <f aca="false">IF(($N976+$O976+$P976+$Q976+$R976+$S976+$T976+$U976)&gt;=0,($N976+$O976+$P976+$Q976+$R976+$S976+$T976+$U976),0)</f>
        <v>0</v>
      </c>
      <c r="AA976" s="78" t="n">
        <f aca="false">IF(AND((($AB975+$W975-$U975)&lt;0),($Y976&gt;0)),($AA975-$K976)*(1+Input!$C$18/(12*100)),($AA975+$Y976-$K976)*(1+Input!$C$18/(12*100)))</f>
        <v>2.43247845366948E-009</v>
      </c>
      <c r="AB976" s="78" t="n">
        <f aca="false">IF(AND((($AB975+$W975-$U975)&lt;0),($Y976&gt;=0)),($AB975+$W975-$U975+$Y976)*(1+Input!$C$15/(12*100)),0)</f>
        <v>0</v>
      </c>
    </row>
    <row r="977" customFormat="false" ht="12.8" hidden="false" customHeight="false" outlineLevel="0" collapsed="false">
      <c r="A977" s="76" t="n">
        <v>973</v>
      </c>
      <c r="B977" s="77" t="n">
        <f aca="false">EOMONTH(Input!$C$7,A977)</f>
        <v>72532</v>
      </c>
      <c r="D977" s="76" t="n">
        <f aca="false">DATEDIF(Input!$C$23,$B977,"Y")</f>
        <v>121</v>
      </c>
      <c r="E977" s="76" t="n">
        <f aca="false">DATEDIF(Input!$G$23,$B977,"Y")</f>
        <v>121</v>
      </c>
      <c r="G977" s="78" t="n">
        <f aca="false">Salary_01!$L977</f>
        <v>0</v>
      </c>
      <c r="H977" s="78" t="n">
        <f aca="false">Salary_02!$L977</f>
        <v>0</v>
      </c>
      <c r="I977" s="78" t="n">
        <f aca="false">Retirement_Dist_01!$J977</f>
        <v>0</v>
      </c>
      <c r="J977" s="78" t="n">
        <f aca="false">Retirement_Dist_02!$J977</f>
        <v>0</v>
      </c>
      <c r="K977" s="78" t="n">
        <f aca="true">IF(AND(OR($B977&gt;Input!$C$31,$B977&gt;Input!$G$31),OR($B977&lt;Input!$C$25,$B977&lt;Input!$G$25)),(-1)*PMT(Input!$C$18/(100*12),(OFFSET($A$4, MAX( MATCH(Input!$C$25,$B$4:$B$1004,1), MATCH(Input!$G$25,$B$4:$B$1004,1)),0,1,1) - OFFSET($A$4, MIN( MATCH(Input!$C$31,$B$4:$B$1004,1), MATCH(Input!$G$31,$B$4:$B$1004,1)),0,1,1)),$AD$4,0,1),0)</f>
        <v>0</v>
      </c>
      <c r="L977" s="78" t="n">
        <f aca="false">IF(AND(($B977&lt;Input!$C$31),($B977&lt;Input!$G$31)),($G977+$H977+$I977+$J977),($G977+$H977+$I977+$J977+$K977))</f>
        <v>0</v>
      </c>
      <c r="M977" s="78" t="n">
        <f aca="false">Mortgage!$L977</f>
        <v>0</v>
      </c>
      <c r="N977" s="78" t="n">
        <f aca="false">$L977+$M977</f>
        <v>0</v>
      </c>
      <c r="O977" s="78" t="n">
        <f aca="false">IF(AND(($B977&lt;Input!$C$31),($B977&lt;Input!$G$31)),Expenses!$D977,(-1)*$N977)</f>
        <v>-0</v>
      </c>
      <c r="P977" s="78" t="n">
        <f aca="false">Childcare!$D977</f>
        <v>0</v>
      </c>
      <c r="Q977" s="78" t="n">
        <f aca="false">Loan_01!$E977</f>
        <v>0</v>
      </c>
      <c r="R977" s="78" t="n">
        <f aca="false">Loan_02!$E977</f>
        <v>0</v>
      </c>
      <c r="S977" s="78" t="n">
        <f aca="false">(-1)*SUM(Roth_01!$D977+Roth_02!$D977+IRA_01!$D977+IRA_02!$D977+Invest_01!$D977+Invest_02!$D977)</f>
        <v>-0</v>
      </c>
      <c r="T977" s="78" t="n">
        <f aca="false">(-1)*(IF(($B977&gt;Input!$O$24),0,Input!$O$30)+IF(($B977&gt;Input!$O$31),0,Input!$O$37)+IF(($B977&gt;Input!$O$38),0,Input!$O$44))</f>
        <v>-0</v>
      </c>
      <c r="U977" s="78" t="n">
        <f aca="false">IF(($AB976*(Input!$C$16/100)&gt;0),0,($AB976*(Input!$C$16/100)))</f>
        <v>0</v>
      </c>
      <c r="V977" s="78"/>
      <c r="W977" s="78" t="n">
        <f aca="false">IF(($N977+$O977+$P977+$Q977+$R977+$S977+$T977+$U977)&lt;0,($N977+$O977+$P977+$Q977+$R977+$S977+$T977+$U977),0)</f>
        <v>0</v>
      </c>
      <c r="X977" s="78"/>
      <c r="Y977" s="78" t="n">
        <f aca="false">IF(($N977+$O977+$P977+$Q977+$R977+$S977+$T977+$U977)&gt;=0,($N977+$O977+$P977+$Q977+$R977+$S977+$T977+$U977),0)</f>
        <v>0</v>
      </c>
      <c r="AA977" s="78" t="n">
        <f aca="false">IF(AND((($AB976+$W976-$U976)&lt;0),($Y977&gt;0)),($AA976-$K977)*(1+Input!$C$18/(12*100)),($AA976+$Y977-$K977)*(1+Input!$C$18/(12*100)))</f>
        <v>2.43257980693838E-009</v>
      </c>
      <c r="AB977" s="78" t="n">
        <f aca="false">IF(AND((($AB976+$W976-$U976)&lt;0),($Y977&gt;=0)),($AB976+$W976-$U976+$Y977)*(1+Input!$C$15/(12*100)),0)</f>
        <v>0</v>
      </c>
    </row>
    <row r="978" customFormat="false" ht="12.8" hidden="false" customHeight="false" outlineLevel="0" collapsed="false">
      <c r="A978" s="76" t="n">
        <v>974</v>
      </c>
      <c r="B978" s="77" t="n">
        <f aca="false">EOMONTH(Input!$C$7,A978)</f>
        <v>72563</v>
      </c>
      <c r="D978" s="76" t="n">
        <f aca="false">DATEDIF(Input!$C$23,$B978,"Y")</f>
        <v>121</v>
      </c>
      <c r="E978" s="76" t="n">
        <f aca="false">DATEDIF(Input!$G$23,$B978,"Y")</f>
        <v>121</v>
      </c>
      <c r="G978" s="78" t="n">
        <f aca="false">Salary_01!$L978</f>
        <v>0</v>
      </c>
      <c r="H978" s="78" t="n">
        <f aca="false">Salary_02!$L978</f>
        <v>0</v>
      </c>
      <c r="I978" s="78" t="n">
        <f aca="false">Retirement_Dist_01!$J978</f>
        <v>0</v>
      </c>
      <c r="J978" s="78" t="n">
        <f aca="false">Retirement_Dist_02!$J978</f>
        <v>0</v>
      </c>
      <c r="K978" s="78" t="n">
        <f aca="true">IF(AND(OR($B978&gt;Input!$C$31,$B978&gt;Input!$G$31),OR($B978&lt;Input!$C$25,$B978&lt;Input!$G$25)),(-1)*PMT(Input!$C$18/(100*12),(OFFSET($A$4, MAX( MATCH(Input!$C$25,$B$4:$B$1004,1), MATCH(Input!$G$25,$B$4:$B$1004,1)),0,1,1) - OFFSET($A$4, MIN( MATCH(Input!$C$31,$B$4:$B$1004,1), MATCH(Input!$G$31,$B$4:$B$1004,1)),0,1,1)),$AD$4,0,1),0)</f>
        <v>0</v>
      </c>
      <c r="L978" s="78" t="n">
        <f aca="false">IF(AND(($B978&lt;Input!$C$31),($B978&lt;Input!$G$31)),($G978+$H978+$I978+$J978),($G978+$H978+$I978+$J978+$K978))</f>
        <v>0</v>
      </c>
      <c r="M978" s="78" t="n">
        <f aca="false">Mortgage!$L978</f>
        <v>0</v>
      </c>
      <c r="N978" s="78" t="n">
        <f aca="false">$L978+$M978</f>
        <v>0</v>
      </c>
      <c r="O978" s="78" t="n">
        <f aca="false">IF(AND(($B978&lt;Input!$C$31),($B978&lt;Input!$G$31)),Expenses!$D978,(-1)*$N978)</f>
        <v>-0</v>
      </c>
      <c r="P978" s="78" t="n">
        <f aca="false">Childcare!$D978</f>
        <v>0</v>
      </c>
      <c r="Q978" s="78" t="n">
        <f aca="false">Loan_01!$E978</f>
        <v>0</v>
      </c>
      <c r="R978" s="78" t="n">
        <f aca="false">Loan_02!$E978</f>
        <v>0</v>
      </c>
      <c r="S978" s="78" t="n">
        <f aca="false">(-1)*SUM(Roth_01!$D978+Roth_02!$D978+IRA_01!$D978+IRA_02!$D978+Invest_01!$D978+Invest_02!$D978)</f>
        <v>-0</v>
      </c>
      <c r="T978" s="78" t="n">
        <f aca="false">(-1)*(IF(($B978&gt;Input!$O$24),0,Input!$O$30)+IF(($B978&gt;Input!$O$31),0,Input!$O$37)+IF(($B978&gt;Input!$O$38),0,Input!$O$44))</f>
        <v>-0</v>
      </c>
      <c r="U978" s="78" t="n">
        <f aca="false">IF(($AB977*(Input!$C$16/100)&gt;0),0,($AB977*(Input!$C$16/100)))</f>
        <v>0</v>
      </c>
      <c r="V978" s="78"/>
      <c r="W978" s="78" t="n">
        <f aca="false">IF(($N978+$O978+$P978+$Q978+$R978+$S978+$T978+$U978)&lt;0,($N978+$O978+$P978+$Q978+$R978+$S978+$T978+$U978),0)</f>
        <v>0</v>
      </c>
      <c r="X978" s="78"/>
      <c r="Y978" s="78" t="n">
        <f aca="false">IF(($N978+$O978+$P978+$Q978+$R978+$S978+$T978+$U978)&gt;=0,($N978+$O978+$P978+$Q978+$R978+$S978+$T978+$U978),0)</f>
        <v>0</v>
      </c>
      <c r="AA978" s="78" t="n">
        <f aca="false">IF(AND((($AB977+$W977-$U977)&lt;0),($Y978&gt;0)),($AA977-$K978)*(1+Input!$C$18/(12*100)),($AA977+$Y978-$K978)*(1+Input!$C$18/(12*100)))</f>
        <v>2.43268116443034E-009</v>
      </c>
      <c r="AB978" s="78" t="n">
        <f aca="false">IF(AND((($AB977+$W977-$U977)&lt;0),($Y978&gt;=0)),($AB977+$W977-$U977+$Y978)*(1+Input!$C$15/(12*100)),0)</f>
        <v>0</v>
      </c>
    </row>
    <row r="979" customFormat="false" ht="12.8" hidden="false" customHeight="false" outlineLevel="0" collapsed="false">
      <c r="A979" s="76" t="n">
        <v>975</v>
      </c>
      <c r="B979" s="77" t="n">
        <f aca="false">EOMONTH(Input!$C$7,A979)</f>
        <v>72593</v>
      </c>
      <c r="D979" s="76" t="n">
        <f aca="false">DATEDIF(Input!$C$23,$B979,"Y")</f>
        <v>121</v>
      </c>
      <c r="E979" s="76" t="n">
        <f aca="false">DATEDIF(Input!$G$23,$B979,"Y")</f>
        <v>121</v>
      </c>
      <c r="G979" s="78" t="n">
        <f aca="false">Salary_01!$L979</f>
        <v>0</v>
      </c>
      <c r="H979" s="78" t="n">
        <f aca="false">Salary_02!$L979</f>
        <v>0</v>
      </c>
      <c r="I979" s="78" t="n">
        <f aca="false">Retirement_Dist_01!$J979</f>
        <v>0</v>
      </c>
      <c r="J979" s="78" t="n">
        <f aca="false">Retirement_Dist_02!$J979</f>
        <v>0</v>
      </c>
      <c r="K979" s="78" t="n">
        <f aca="true">IF(AND(OR($B979&gt;Input!$C$31,$B979&gt;Input!$G$31),OR($B979&lt;Input!$C$25,$B979&lt;Input!$G$25)),(-1)*PMT(Input!$C$18/(100*12),(OFFSET($A$4, MAX( MATCH(Input!$C$25,$B$4:$B$1004,1), MATCH(Input!$G$25,$B$4:$B$1004,1)),0,1,1) - OFFSET($A$4, MIN( MATCH(Input!$C$31,$B$4:$B$1004,1), MATCH(Input!$G$31,$B$4:$B$1004,1)),0,1,1)),$AD$4,0,1),0)</f>
        <v>0</v>
      </c>
      <c r="L979" s="78" t="n">
        <f aca="false">IF(AND(($B979&lt;Input!$C$31),($B979&lt;Input!$G$31)),($G979+$H979+$I979+$J979),($G979+$H979+$I979+$J979+$K979))</f>
        <v>0</v>
      </c>
      <c r="M979" s="78" t="n">
        <f aca="false">Mortgage!$L979</f>
        <v>0</v>
      </c>
      <c r="N979" s="78" t="n">
        <f aca="false">$L979+$M979</f>
        <v>0</v>
      </c>
      <c r="O979" s="78" t="n">
        <f aca="false">IF(AND(($B979&lt;Input!$C$31),($B979&lt;Input!$G$31)),Expenses!$D979,(-1)*$N979)</f>
        <v>-0</v>
      </c>
      <c r="P979" s="78" t="n">
        <f aca="false">Childcare!$D979</f>
        <v>0</v>
      </c>
      <c r="Q979" s="78" t="n">
        <f aca="false">Loan_01!$E979</f>
        <v>0</v>
      </c>
      <c r="R979" s="78" t="n">
        <f aca="false">Loan_02!$E979</f>
        <v>0</v>
      </c>
      <c r="S979" s="78" t="n">
        <f aca="false">(-1)*SUM(Roth_01!$D979+Roth_02!$D979+IRA_01!$D979+IRA_02!$D979+Invest_01!$D979+Invest_02!$D979)</f>
        <v>-0</v>
      </c>
      <c r="T979" s="78" t="n">
        <f aca="false">(-1)*(IF(($B979&gt;Input!$O$24),0,Input!$O$30)+IF(($B979&gt;Input!$O$31),0,Input!$O$37)+IF(($B979&gt;Input!$O$38),0,Input!$O$44))</f>
        <v>-0</v>
      </c>
      <c r="U979" s="78" t="n">
        <f aca="false">IF(($AB978*(Input!$C$16/100)&gt;0),0,($AB978*(Input!$C$16/100)))</f>
        <v>0</v>
      </c>
      <c r="V979" s="78"/>
      <c r="W979" s="78" t="n">
        <f aca="false">IF(($N979+$O979+$P979+$Q979+$R979+$S979+$T979+$U979)&lt;0,($N979+$O979+$P979+$Q979+$R979+$S979+$T979+$U979),0)</f>
        <v>0</v>
      </c>
      <c r="X979" s="78"/>
      <c r="Y979" s="78" t="n">
        <f aca="false">IF(($N979+$O979+$P979+$Q979+$R979+$S979+$T979+$U979)&gt;=0,($N979+$O979+$P979+$Q979+$R979+$S979+$T979+$U979),0)</f>
        <v>0</v>
      </c>
      <c r="AA979" s="78" t="n">
        <f aca="false">IF(AND((($AB978+$W978-$U978)&lt;0),($Y979&gt;0)),($AA978-$K979)*(1+Input!$C$18/(12*100)),($AA978+$Y979-$K979)*(1+Input!$C$18/(12*100)))</f>
        <v>2.43278252614552E-009</v>
      </c>
      <c r="AB979" s="78" t="n">
        <f aca="false">IF(AND((($AB978+$W978-$U978)&lt;0),($Y979&gt;=0)),($AB978+$W978-$U978+$Y979)*(1+Input!$C$15/(12*100)),0)</f>
        <v>0</v>
      </c>
    </row>
    <row r="980" customFormat="false" ht="12.8" hidden="false" customHeight="false" outlineLevel="0" collapsed="false">
      <c r="A980" s="76" t="n">
        <v>976</v>
      </c>
      <c r="B980" s="77" t="n">
        <f aca="false">EOMONTH(Input!$C$7,A980)</f>
        <v>72624</v>
      </c>
      <c r="D980" s="76" t="n">
        <f aca="false">DATEDIF(Input!$C$23,$B980,"Y")</f>
        <v>121</v>
      </c>
      <c r="E980" s="76" t="n">
        <f aca="false">DATEDIF(Input!$G$23,$B980,"Y")</f>
        <v>121</v>
      </c>
      <c r="G980" s="78" t="n">
        <f aca="false">Salary_01!$L980</f>
        <v>0</v>
      </c>
      <c r="H980" s="78" t="n">
        <f aca="false">Salary_02!$L980</f>
        <v>0</v>
      </c>
      <c r="I980" s="78" t="n">
        <f aca="false">Retirement_Dist_01!$J980</f>
        <v>0</v>
      </c>
      <c r="J980" s="78" t="n">
        <f aca="false">Retirement_Dist_02!$J980</f>
        <v>0</v>
      </c>
      <c r="K980" s="78" t="n">
        <f aca="true">IF(AND(OR($B980&gt;Input!$C$31,$B980&gt;Input!$G$31),OR($B980&lt;Input!$C$25,$B980&lt;Input!$G$25)),(-1)*PMT(Input!$C$18/(100*12),(OFFSET($A$4, MAX( MATCH(Input!$C$25,$B$4:$B$1004,1), MATCH(Input!$G$25,$B$4:$B$1004,1)),0,1,1) - OFFSET($A$4, MIN( MATCH(Input!$C$31,$B$4:$B$1004,1), MATCH(Input!$G$31,$B$4:$B$1004,1)),0,1,1)),$AD$4,0,1),0)</f>
        <v>0</v>
      </c>
      <c r="L980" s="78" t="n">
        <f aca="false">IF(AND(($B980&lt;Input!$C$31),($B980&lt;Input!$G$31)),($G980+$H980+$I980+$J980),($G980+$H980+$I980+$J980+$K980))</f>
        <v>0</v>
      </c>
      <c r="M980" s="78" t="n">
        <f aca="false">Mortgage!$L980</f>
        <v>0</v>
      </c>
      <c r="N980" s="78" t="n">
        <f aca="false">$L980+$M980</f>
        <v>0</v>
      </c>
      <c r="O980" s="78" t="n">
        <f aca="false">IF(AND(($B980&lt;Input!$C$31),($B980&lt;Input!$G$31)),Expenses!$D980,(-1)*$N980)</f>
        <v>-0</v>
      </c>
      <c r="P980" s="78" t="n">
        <f aca="false">Childcare!$D980</f>
        <v>0</v>
      </c>
      <c r="Q980" s="78" t="n">
        <f aca="false">Loan_01!$E980</f>
        <v>0</v>
      </c>
      <c r="R980" s="78" t="n">
        <f aca="false">Loan_02!$E980</f>
        <v>0</v>
      </c>
      <c r="S980" s="78" t="n">
        <f aca="false">(-1)*SUM(Roth_01!$D980+Roth_02!$D980+IRA_01!$D980+IRA_02!$D980+Invest_01!$D980+Invest_02!$D980)</f>
        <v>-0</v>
      </c>
      <c r="T980" s="78" t="n">
        <f aca="false">(-1)*(IF(($B980&gt;Input!$O$24),0,Input!$O$30)+IF(($B980&gt;Input!$O$31),0,Input!$O$37)+IF(($B980&gt;Input!$O$38),0,Input!$O$44))</f>
        <v>-0</v>
      </c>
      <c r="U980" s="78" t="n">
        <f aca="false">IF(($AB979*(Input!$C$16/100)&gt;0),0,($AB979*(Input!$C$16/100)))</f>
        <v>0</v>
      </c>
      <c r="V980" s="78"/>
      <c r="W980" s="78" t="n">
        <f aca="false">IF(($N980+$O980+$P980+$Q980+$R980+$S980+$T980+$U980)&lt;0,($N980+$O980+$P980+$Q980+$R980+$S980+$T980+$U980),0)</f>
        <v>0</v>
      </c>
      <c r="X980" s="78"/>
      <c r="Y980" s="78" t="n">
        <f aca="false">IF(($N980+$O980+$P980+$Q980+$R980+$S980+$T980+$U980)&gt;=0,($N980+$O980+$P980+$Q980+$R980+$S980+$T980+$U980),0)</f>
        <v>0</v>
      </c>
      <c r="AA980" s="78" t="n">
        <f aca="false">IF(AND((($AB979+$W979-$U979)&lt;0),($Y980&gt;0)),($AA979-$K980)*(1+Input!$C$18/(12*100)),($AA979+$Y980-$K980)*(1+Input!$C$18/(12*100)))</f>
        <v>2.43288389208411E-009</v>
      </c>
      <c r="AB980" s="78" t="n">
        <f aca="false">IF(AND((($AB979+$W979-$U979)&lt;0),($Y980&gt;=0)),($AB979+$W979-$U979+$Y980)*(1+Input!$C$15/(12*100)),0)</f>
        <v>0</v>
      </c>
    </row>
    <row r="981" customFormat="false" ht="12.8" hidden="false" customHeight="false" outlineLevel="0" collapsed="false">
      <c r="A981" s="76" t="n">
        <v>977</v>
      </c>
      <c r="B981" s="77" t="n">
        <f aca="false">EOMONTH(Input!$C$7,A981)</f>
        <v>72654</v>
      </c>
      <c r="D981" s="76" t="n">
        <f aca="false">DATEDIF(Input!$C$23,$B981,"Y")</f>
        <v>121</v>
      </c>
      <c r="E981" s="76" t="n">
        <f aca="false">DATEDIF(Input!$G$23,$B981,"Y")</f>
        <v>121</v>
      </c>
      <c r="G981" s="78" t="n">
        <f aca="false">Salary_01!$L981</f>
        <v>0</v>
      </c>
      <c r="H981" s="78" t="n">
        <f aca="false">Salary_02!$L981</f>
        <v>0</v>
      </c>
      <c r="I981" s="78" t="n">
        <f aca="false">Retirement_Dist_01!$J981</f>
        <v>0</v>
      </c>
      <c r="J981" s="78" t="n">
        <f aca="false">Retirement_Dist_02!$J981</f>
        <v>0</v>
      </c>
      <c r="K981" s="78" t="n">
        <f aca="true">IF(AND(OR($B981&gt;Input!$C$31,$B981&gt;Input!$G$31),OR($B981&lt;Input!$C$25,$B981&lt;Input!$G$25)),(-1)*PMT(Input!$C$18/(100*12),(OFFSET($A$4, MAX( MATCH(Input!$C$25,$B$4:$B$1004,1), MATCH(Input!$G$25,$B$4:$B$1004,1)),0,1,1) - OFFSET($A$4, MIN( MATCH(Input!$C$31,$B$4:$B$1004,1), MATCH(Input!$G$31,$B$4:$B$1004,1)),0,1,1)),$AD$4,0,1),0)</f>
        <v>0</v>
      </c>
      <c r="L981" s="78" t="n">
        <f aca="false">IF(AND(($B981&lt;Input!$C$31),($B981&lt;Input!$G$31)),($G981+$H981+$I981+$J981),($G981+$H981+$I981+$J981+$K981))</f>
        <v>0</v>
      </c>
      <c r="M981" s="78" t="n">
        <f aca="false">Mortgage!$L981</f>
        <v>0</v>
      </c>
      <c r="N981" s="78" t="n">
        <f aca="false">$L981+$M981</f>
        <v>0</v>
      </c>
      <c r="O981" s="78" t="n">
        <f aca="false">IF(AND(($B981&lt;Input!$C$31),($B981&lt;Input!$G$31)),Expenses!$D981,(-1)*$N981)</f>
        <v>-0</v>
      </c>
      <c r="P981" s="78" t="n">
        <f aca="false">Childcare!$D981</f>
        <v>0</v>
      </c>
      <c r="Q981" s="78" t="n">
        <f aca="false">Loan_01!$E981</f>
        <v>0</v>
      </c>
      <c r="R981" s="78" t="n">
        <f aca="false">Loan_02!$E981</f>
        <v>0</v>
      </c>
      <c r="S981" s="78" t="n">
        <f aca="false">(-1)*SUM(Roth_01!$D981+Roth_02!$D981+IRA_01!$D981+IRA_02!$D981+Invest_01!$D981+Invest_02!$D981)</f>
        <v>-0</v>
      </c>
      <c r="T981" s="78" t="n">
        <f aca="false">(-1)*(IF(($B981&gt;Input!$O$24),0,Input!$O$30)+IF(($B981&gt;Input!$O$31),0,Input!$O$37)+IF(($B981&gt;Input!$O$38),0,Input!$O$44))</f>
        <v>-0</v>
      </c>
      <c r="U981" s="78" t="n">
        <f aca="false">IF(($AB980*(Input!$C$16/100)&gt;0),0,($AB980*(Input!$C$16/100)))</f>
        <v>0</v>
      </c>
      <c r="V981" s="78"/>
      <c r="W981" s="78" t="n">
        <f aca="false">IF(($N981+$O981+$P981+$Q981+$R981+$S981+$T981+$U981)&lt;0,($N981+$O981+$P981+$Q981+$R981+$S981+$T981+$U981),0)</f>
        <v>0</v>
      </c>
      <c r="X981" s="78"/>
      <c r="Y981" s="78" t="n">
        <f aca="false">IF(($N981+$O981+$P981+$Q981+$R981+$S981+$T981+$U981)&gt;=0,($N981+$O981+$P981+$Q981+$R981+$S981+$T981+$U981),0)</f>
        <v>0</v>
      </c>
      <c r="AA981" s="78" t="n">
        <f aca="false">IF(AND((($AB980+$W980-$U980)&lt;0),($Y981&gt;0)),($AA980-$K981)*(1+Input!$C$18/(12*100)),($AA980+$Y981-$K981)*(1+Input!$C$18/(12*100)))</f>
        <v>2.43298526224628E-009</v>
      </c>
      <c r="AB981" s="78" t="n">
        <f aca="false">IF(AND((($AB980+$W980-$U980)&lt;0),($Y981&gt;=0)),($AB980+$W980-$U980+$Y981)*(1+Input!$C$15/(12*100)),0)</f>
        <v>0</v>
      </c>
    </row>
    <row r="982" customFormat="false" ht="12.8" hidden="false" customHeight="false" outlineLevel="0" collapsed="false">
      <c r="A982" s="76" t="n">
        <v>978</v>
      </c>
      <c r="B982" s="77" t="n">
        <f aca="false">EOMONTH(Input!$C$7,A982)</f>
        <v>72685</v>
      </c>
      <c r="D982" s="76" t="n">
        <f aca="false">DATEDIF(Input!$C$23,$B982,"Y")</f>
        <v>121</v>
      </c>
      <c r="E982" s="76" t="n">
        <f aca="false">DATEDIF(Input!$G$23,$B982,"Y")</f>
        <v>121</v>
      </c>
      <c r="G982" s="78" t="n">
        <f aca="false">Salary_01!$L982</f>
        <v>0</v>
      </c>
      <c r="H982" s="78" t="n">
        <f aca="false">Salary_02!$L982</f>
        <v>0</v>
      </c>
      <c r="I982" s="78" t="n">
        <f aca="false">Retirement_Dist_01!$J982</f>
        <v>0</v>
      </c>
      <c r="J982" s="78" t="n">
        <f aca="false">Retirement_Dist_02!$J982</f>
        <v>0</v>
      </c>
      <c r="K982" s="78" t="n">
        <f aca="true">IF(AND(OR($B982&gt;Input!$C$31,$B982&gt;Input!$G$31),OR($B982&lt;Input!$C$25,$B982&lt;Input!$G$25)),(-1)*PMT(Input!$C$18/(100*12),(OFFSET($A$4, MAX( MATCH(Input!$C$25,$B$4:$B$1004,1), MATCH(Input!$G$25,$B$4:$B$1004,1)),0,1,1) - OFFSET($A$4, MIN( MATCH(Input!$C$31,$B$4:$B$1004,1), MATCH(Input!$G$31,$B$4:$B$1004,1)),0,1,1)),$AD$4,0,1),0)</f>
        <v>0</v>
      </c>
      <c r="L982" s="78" t="n">
        <f aca="false">IF(AND(($B982&lt;Input!$C$31),($B982&lt;Input!$G$31)),($G982+$H982+$I982+$J982),($G982+$H982+$I982+$J982+$K982))</f>
        <v>0</v>
      </c>
      <c r="M982" s="78" t="n">
        <f aca="false">Mortgage!$L982</f>
        <v>0</v>
      </c>
      <c r="N982" s="78" t="n">
        <f aca="false">$L982+$M982</f>
        <v>0</v>
      </c>
      <c r="O982" s="78" t="n">
        <f aca="false">IF(AND(($B982&lt;Input!$C$31),($B982&lt;Input!$G$31)),Expenses!$D982,(-1)*$N982)</f>
        <v>-0</v>
      </c>
      <c r="P982" s="78" t="n">
        <f aca="false">Childcare!$D982</f>
        <v>0</v>
      </c>
      <c r="Q982" s="78" t="n">
        <f aca="false">Loan_01!$E982</f>
        <v>0</v>
      </c>
      <c r="R982" s="78" t="n">
        <f aca="false">Loan_02!$E982</f>
        <v>0</v>
      </c>
      <c r="S982" s="78" t="n">
        <f aca="false">(-1)*SUM(Roth_01!$D982+Roth_02!$D982+IRA_01!$D982+IRA_02!$D982+Invest_01!$D982+Invest_02!$D982)</f>
        <v>-0</v>
      </c>
      <c r="T982" s="78" t="n">
        <f aca="false">(-1)*(IF(($B982&gt;Input!$O$24),0,Input!$O$30)+IF(($B982&gt;Input!$O$31),0,Input!$O$37)+IF(($B982&gt;Input!$O$38),0,Input!$O$44))</f>
        <v>-0</v>
      </c>
      <c r="U982" s="78" t="n">
        <f aca="false">IF(($AB981*(Input!$C$16/100)&gt;0),0,($AB981*(Input!$C$16/100)))</f>
        <v>0</v>
      </c>
      <c r="V982" s="78"/>
      <c r="W982" s="78" t="n">
        <f aca="false">IF(($N982+$O982+$P982+$Q982+$R982+$S982+$T982+$U982)&lt;0,($N982+$O982+$P982+$Q982+$R982+$S982+$T982+$U982),0)</f>
        <v>0</v>
      </c>
      <c r="X982" s="78"/>
      <c r="Y982" s="78" t="n">
        <f aca="false">IF(($N982+$O982+$P982+$Q982+$R982+$S982+$T982+$U982)&gt;=0,($N982+$O982+$P982+$Q982+$R982+$S982+$T982+$U982),0)</f>
        <v>0</v>
      </c>
      <c r="AA982" s="78" t="n">
        <f aca="false">IF(AND((($AB981+$W981-$U981)&lt;0),($Y982&gt;0)),($AA981-$K982)*(1+Input!$C$18/(12*100)),($AA981+$Y982-$K982)*(1+Input!$C$18/(12*100)))</f>
        <v>2.43308663663221E-009</v>
      </c>
      <c r="AB982" s="78" t="n">
        <f aca="false">IF(AND((($AB981+$W981-$U981)&lt;0),($Y982&gt;=0)),($AB981+$W981-$U981+$Y982)*(1+Input!$C$15/(12*100)),0)</f>
        <v>0</v>
      </c>
    </row>
    <row r="983" customFormat="false" ht="12.8" hidden="false" customHeight="false" outlineLevel="0" collapsed="false">
      <c r="A983" s="76" t="n">
        <v>979</v>
      </c>
      <c r="B983" s="77" t="n">
        <f aca="false">EOMONTH(Input!$C$7,A983)</f>
        <v>72716</v>
      </c>
      <c r="D983" s="76" t="n">
        <f aca="false">DATEDIF(Input!$C$23,$B983,"Y")</f>
        <v>121</v>
      </c>
      <c r="E983" s="76" t="n">
        <f aca="false">DATEDIF(Input!$G$23,$B983,"Y")</f>
        <v>121</v>
      </c>
      <c r="G983" s="78" t="n">
        <f aca="false">Salary_01!$L983</f>
        <v>0</v>
      </c>
      <c r="H983" s="78" t="n">
        <f aca="false">Salary_02!$L983</f>
        <v>0</v>
      </c>
      <c r="I983" s="78" t="n">
        <f aca="false">Retirement_Dist_01!$J983</f>
        <v>0</v>
      </c>
      <c r="J983" s="78" t="n">
        <f aca="false">Retirement_Dist_02!$J983</f>
        <v>0</v>
      </c>
      <c r="K983" s="78" t="n">
        <f aca="true">IF(AND(OR($B983&gt;Input!$C$31,$B983&gt;Input!$G$31),OR($B983&lt;Input!$C$25,$B983&lt;Input!$G$25)),(-1)*PMT(Input!$C$18/(100*12),(OFFSET($A$4, MAX( MATCH(Input!$C$25,$B$4:$B$1004,1), MATCH(Input!$G$25,$B$4:$B$1004,1)),0,1,1) - OFFSET($A$4, MIN( MATCH(Input!$C$31,$B$4:$B$1004,1), MATCH(Input!$G$31,$B$4:$B$1004,1)),0,1,1)),$AD$4,0,1),0)</f>
        <v>0</v>
      </c>
      <c r="L983" s="78" t="n">
        <f aca="false">IF(AND(($B983&lt;Input!$C$31),($B983&lt;Input!$G$31)),($G983+$H983+$I983+$J983),($G983+$H983+$I983+$J983+$K983))</f>
        <v>0</v>
      </c>
      <c r="M983" s="78" t="n">
        <f aca="false">Mortgage!$L983</f>
        <v>0</v>
      </c>
      <c r="N983" s="78" t="n">
        <f aca="false">$L983+$M983</f>
        <v>0</v>
      </c>
      <c r="O983" s="78" t="n">
        <f aca="false">IF(AND(($B983&lt;Input!$C$31),($B983&lt;Input!$G$31)),Expenses!$D983,(-1)*$N983)</f>
        <v>-0</v>
      </c>
      <c r="P983" s="78" t="n">
        <f aca="false">Childcare!$D983</f>
        <v>0</v>
      </c>
      <c r="Q983" s="78" t="n">
        <f aca="false">Loan_01!$E983</f>
        <v>0</v>
      </c>
      <c r="R983" s="78" t="n">
        <f aca="false">Loan_02!$E983</f>
        <v>0</v>
      </c>
      <c r="S983" s="78" t="n">
        <f aca="false">(-1)*SUM(Roth_01!$D983+Roth_02!$D983+IRA_01!$D983+IRA_02!$D983+Invest_01!$D983+Invest_02!$D983)</f>
        <v>-0</v>
      </c>
      <c r="T983" s="78" t="n">
        <f aca="false">(-1)*(IF(($B983&gt;Input!$O$24),0,Input!$O$30)+IF(($B983&gt;Input!$O$31),0,Input!$O$37)+IF(($B983&gt;Input!$O$38),0,Input!$O$44))</f>
        <v>-0</v>
      </c>
      <c r="U983" s="78" t="n">
        <f aca="false">IF(($AB982*(Input!$C$16/100)&gt;0),0,($AB982*(Input!$C$16/100)))</f>
        <v>0</v>
      </c>
      <c r="V983" s="78"/>
      <c r="W983" s="78" t="n">
        <f aca="false">IF(($N983+$O983+$P983+$Q983+$R983+$S983+$T983+$U983)&lt;0,($N983+$O983+$P983+$Q983+$R983+$S983+$T983+$U983),0)</f>
        <v>0</v>
      </c>
      <c r="X983" s="78"/>
      <c r="Y983" s="78" t="n">
        <f aca="false">IF(($N983+$O983+$P983+$Q983+$R983+$S983+$T983+$U983)&gt;=0,($N983+$O983+$P983+$Q983+$R983+$S983+$T983+$U983),0)</f>
        <v>0</v>
      </c>
      <c r="AA983" s="78" t="n">
        <f aca="false">IF(AND((($AB982+$W982-$U982)&lt;0),($Y983&gt;0)),($AA982-$K983)*(1+Input!$C$18/(12*100)),($AA982+$Y983-$K983)*(1+Input!$C$18/(12*100)))</f>
        <v>2.43318801524207E-009</v>
      </c>
      <c r="AB983" s="78" t="n">
        <f aca="false">IF(AND((($AB982+$W982-$U982)&lt;0),($Y983&gt;=0)),($AB982+$W982-$U982+$Y983)*(1+Input!$C$15/(12*100)),0)</f>
        <v>0</v>
      </c>
    </row>
    <row r="984" customFormat="false" ht="12.8" hidden="false" customHeight="false" outlineLevel="0" collapsed="false">
      <c r="A984" s="76" t="n">
        <v>980</v>
      </c>
      <c r="B984" s="77" t="n">
        <f aca="false">EOMONTH(Input!$C$7,A984)</f>
        <v>72744</v>
      </c>
      <c r="D984" s="76" t="n">
        <f aca="false">DATEDIF(Input!$C$23,$B984,"Y")</f>
        <v>121</v>
      </c>
      <c r="E984" s="76" t="n">
        <f aca="false">DATEDIF(Input!$G$23,$B984,"Y")</f>
        <v>121</v>
      </c>
      <c r="G984" s="78" t="n">
        <f aca="false">Salary_01!$L984</f>
        <v>0</v>
      </c>
      <c r="H984" s="78" t="n">
        <f aca="false">Salary_02!$L984</f>
        <v>0</v>
      </c>
      <c r="I984" s="78" t="n">
        <f aca="false">Retirement_Dist_01!$J984</f>
        <v>0</v>
      </c>
      <c r="J984" s="78" t="n">
        <f aca="false">Retirement_Dist_02!$J984</f>
        <v>0</v>
      </c>
      <c r="K984" s="78" t="n">
        <f aca="true">IF(AND(OR($B984&gt;Input!$C$31,$B984&gt;Input!$G$31),OR($B984&lt;Input!$C$25,$B984&lt;Input!$G$25)),(-1)*PMT(Input!$C$18/(100*12),(OFFSET($A$4, MAX( MATCH(Input!$C$25,$B$4:$B$1004,1), MATCH(Input!$G$25,$B$4:$B$1004,1)),0,1,1) - OFFSET($A$4, MIN( MATCH(Input!$C$31,$B$4:$B$1004,1), MATCH(Input!$G$31,$B$4:$B$1004,1)),0,1,1)),$AD$4,0,1),0)</f>
        <v>0</v>
      </c>
      <c r="L984" s="78" t="n">
        <f aca="false">IF(AND(($B984&lt;Input!$C$31),($B984&lt;Input!$G$31)),($G984+$H984+$I984+$J984),($G984+$H984+$I984+$J984+$K984))</f>
        <v>0</v>
      </c>
      <c r="M984" s="78" t="n">
        <f aca="false">Mortgage!$L984</f>
        <v>0</v>
      </c>
      <c r="N984" s="78" t="n">
        <f aca="false">$L984+$M984</f>
        <v>0</v>
      </c>
      <c r="O984" s="78" t="n">
        <f aca="false">IF(AND(($B984&lt;Input!$C$31),($B984&lt;Input!$G$31)),Expenses!$D984,(-1)*$N984)</f>
        <v>-0</v>
      </c>
      <c r="P984" s="78" t="n">
        <f aca="false">Childcare!$D984</f>
        <v>0</v>
      </c>
      <c r="Q984" s="78" t="n">
        <f aca="false">Loan_01!$E984</f>
        <v>0</v>
      </c>
      <c r="R984" s="78" t="n">
        <f aca="false">Loan_02!$E984</f>
        <v>0</v>
      </c>
      <c r="S984" s="78" t="n">
        <f aca="false">(-1)*SUM(Roth_01!$D984+Roth_02!$D984+IRA_01!$D984+IRA_02!$D984+Invest_01!$D984+Invest_02!$D984)</f>
        <v>-0</v>
      </c>
      <c r="T984" s="78" t="n">
        <f aca="false">(-1)*(IF(($B984&gt;Input!$O$24),0,Input!$O$30)+IF(($B984&gt;Input!$O$31),0,Input!$O$37)+IF(($B984&gt;Input!$O$38),0,Input!$O$44))</f>
        <v>-0</v>
      </c>
      <c r="U984" s="78" t="n">
        <f aca="false">IF(($AB983*(Input!$C$16/100)&gt;0),0,($AB983*(Input!$C$16/100)))</f>
        <v>0</v>
      </c>
      <c r="V984" s="78"/>
      <c r="W984" s="78" t="n">
        <f aca="false">IF(($N984+$O984+$P984+$Q984+$R984+$S984+$T984+$U984)&lt;0,($N984+$O984+$P984+$Q984+$R984+$S984+$T984+$U984),0)</f>
        <v>0</v>
      </c>
      <c r="X984" s="78"/>
      <c r="Y984" s="78" t="n">
        <f aca="false">IF(($N984+$O984+$P984+$Q984+$R984+$S984+$T984+$U984)&gt;=0,($N984+$O984+$P984+$Q984+$R984+$S984+$T984+$U984),0)</f>
        <v>0</v>
      </c>
      <c r="AA984" s="78" t="n">
        <f aca="false">IF(AND((($AB983+$W983-$U983)&lt;0),($Y984&gt;0)),($AA983-$K984)*(1+Input!$C$18/(12*100)),($AA983+$Y984-$K984)*(1+Input!$C$18/(12*100)))</f>
        <v>2.43328939807604E-009</v>
      </c>
      <c r="AB984" s="78" t="n">
        <f aca="false">IF(AND((($AB983+$W983-$U983)&lt;0),($Y984&gt;=0)),($AB983+$W983-$U983+$Y984)*(1+Input!$C$15/(12*100)),0)</f>
        <v>0</v>
      </c>
    </row>
    <row r="985" customFormat="false" ht="12.8" hidden="false" customHeight="false" outlineLevel="0" collapsed="false">
      <c r="A985" s="76" t="n">
        <v>981</v>
      </c>
      <c r="B985" s="77" t="n">
        <f aca="false">EOMONTH(Input!$C$7,A985)</f>
        <v>72775</v>
      </c>
      <c r="D985" s="76" t="n">
        <f aca="false">DATEDIF(Input!$C$23,$B985,"Y")</f>
        <v>121</v>
      </c>
      <c r="E985" s="76" t="n">
        <f aca="false">DATEDIF(Input!$G$23,$B985,"Y")</f>
        <v>121</v>
      </c>
      <c r="G985" s="78" t="n">
        <f aca="false">Salary_01!$L985</f>
        <v>0</v>
      </c>
      <c r="H985" s="78" t="n">
        <f aca="false">Salary_02!$L985</f>
        <v>0</v>
      </c>
      <c r="I985" s="78" t="n">
        <f aca="false">Retirement_Dist_01!$J985</f>
        <v>0</v>
      </c>
      <c r="J985" s="78" t="n">
        <f aca="false">Retirement_Dist_02!$J985</f>
        <v>0</v>
      </c>
      <c r="K985" s="78" t="n">
        <f aca="true">IF(AND(OR($B985&gt;Input!$C$31,$B985&gt;Input!$G$31),OR($B985&lt;Input!$C$25,$B985&lt;Input!$G$25)),(-1)*PMT(Input!$C$18/(100*12),(OFFSET($A$4, MAX( MATCH(Input!$C$25,$B$4:$B$1004,1), MATCH(Input!$G$25,$B$4:$B$1004,1)),0,1,1) - OFFSET($A$4, MIN( MATCH(Input!$C$31,$B$4:$B$1004,1), MATCH(Input!$G$31,$B$4:$B$1004,1)),0,1,1)),$AD$4,0,1),0)</f>
        <v>0</v>
      </c>
      <c r="L985" s="78" t="n">
        <f aca="false">IF(AND(($B985&lt;Input!$C$31),($B985&lt;Input!$G$31)),($G985+$H985+$I985+$J985),($G985+$H985+$I985+$J985+$K985))</f>
        <v>0</v>
      </c>
      <c r="M985" s="78" t="n">
        <f aca="false">Mortgage!$L985</f>
        <v>0</v>
      </c>
      <c r="N985" s="78" t="n">
        <f aca="false">$L985+$M985</f>
        <v>0</v>
      </c>
      <c r="O985" s="78" t="n">
        <f aca="false">IF(AND(($B985&lt;Input!$C$31),($B985&lt;Input!$G$31)),Expenses!$D985,(-1)*$N985)</f>
        <v>-0</v>
      </c>
      <c r="P985" s="78" t="n">
        <f aca="false">Childcare!$D985</f>
        <v>0</v>
      </c>
      <c r="Q985" s="78" t="n">
        <f aca="false">Loan_01!$E985</f>
        <v>0</v>
      </c>
      <c r="R985" s="78" t="n">
        <f aca="false">Loan_02!$E985</f>
        <v>0</v>
      </c>
      <c r="S985" s="78" t="n">
        <f aca="false">(-1)*SUM(Roth_01!$D985+Roth_02!$D985+IRA_01!$D985+IRA_02!$D985+Invest_01!$D985+Invest_02!$D985)</f>
        <v>-0</v>
      </c>
      <c r="T985" s="78" t="n">
        <f aca="false">(-1)*(IF(($B985&gt;Input!$O$24),0,Input!$O$30)+IF(($B985&gt;Input!$O$31),0,Input!$O$37)+IF(($B985&gt;Input!$O$38),0,Input!$O$44))</f>
        <v>-0</v>
      </c>
      <c r="U985" s="78" t="n">
        <f aca="false">IF(($AB984*(Input!$C$16/100)&gt;0),0,($AB984*(Input!$C$16/100)))</f>
        <v>0</v>
      </c>
      <c r="V985" s="78"/>
      <c r="W985" s="78" t="n">
        <f aca="false">IF(($N985+$O985+$P985+$Q985+$R985+$S985+$T985+$U985)&lt;0,($N985+$O985+$P985+$Q985+$R985+$S985+$T985+$U985),0)</f>
        <v>0</v>
      </c>
      <c r="X985" s="78"/>
      <c r="Y985" s="78" t="n">
        <f aca="false">IF(($N985+$O985+$P985+$Q985+$R985+$S985+$T985+$U985)&gt;=0,($N985+$O985+$P985+$Q985+$R985+$S985+$T985+$U985),0)</f>
        <v>0</v>
      </c>
      <c r="AA985" s="78" t="n">
        <f aca="false">IF(AND((($AB984+$W984-$U984)&lt;0),($Y985&gt;0)),($AA984-$K985)*(1+Input!$C$18/(12*100)),($AA984+$Y985-$K985)*(1+Input!$C$18/(12*100)))</f>
        <v>2.43339078513429E-009</v>
      </c>
      <c r="AB985" s="78" t="n">
        <f aca="false">IF(AND((($AB984+$W984-$U984)&lt;0),($Y985&gt;=0)),($AB984+$W984-$U984+$Y985)*(1+Input!$C$15/(12*100)),0)</f>
        <v>0</v>
      </c>
    </row>
    <row r="986" customFormat="false" ht="12.8" hidden="false" customHeight="false" outlineLevel="0" collapsed="false">
      <c r="A986" s="76" t="n">
        <v>982</v>
      </c>
      <c r="B986" s="77" t="n">
        <f aca="false">EOMONTH(Input!$C$7,A986)</f>
        <v>72805</v>
      </c>
      <c r="D986" s="76" t="n">
        <f aca="false">DATEDIF(Input!$C$23,$B986,"Y")</f>
        <v>121</v>
      </c>
      <c r="E986" s="76" t="n">
        <f aca="false">DATEDIF(Input!$G$23,$B986,"Y")</f>
        <v>121</v>
      </c>
      <c r="G986" s="78" t="n">
        <f aca="false">Salary_01!$L986</f>
        <v>0</v>
      </c>
      <c r="H986" s="78" t="n">
        <f aca="false">Salary_02!$L986</f>
        <v>0</v>
      </c>
      <c r="I986" s="78" t="n">
        <f aca="false">Retirement_Dist_01!$J986</f>
        <v>0</v>
      </c>
      <c r="J986" s="78" t="n">
        <f aca="false">Retirement_Dist_02!$J986</f>
        <v>0</v>
      </c>
      <c r="K986" s="78" t="n">
        <f aca="true">IF(AND(OR($B986&gt;Input!$C$31,$B986&gt;Input!$G$31),OR($B986&lt;Input!$C$25,$B986&lt;Input!$G$25)),(-1)*PMT(Input!$C$18/(100*12),(OFFSET($A$4, MAX( MATCH(Input!$C$25,$B$4:$B$1004,1), MATCH(Input!$G$25,$B$4:$B$1004,1)),0,1,1) - OFFSET($A$4, MIN( MATCH(Input!$C$31,$B$4:$B$1004,1), MATCH(Input!$G$31,$B$4:$B$1004,1)),0,1,1)),$AD$4,0,1),0)</f>
        <v>0</v>
      </c>
      <c r="L986" s="78" t="n">
        <f aca="false">IF(AND(($B986&lt;Input!$C$31),($B986&lt;Input!$G$31)),($G986+$H986+$I986+$J986),($G986+$H986+$I986+$J986+$K986))</f>
        <v>0</v>
      </c>
      <c r="M986" s="78" t="n">
        <f aca="false">Mortgage!$L986</f>
        <v>0</v>
      </c>
      <c r="N986" s="78" t="n">
        <f aca="false">$L986+$M986</f>
        <v>0</v>
      </c>
      <c r="O986" s="78" t="n">
        <f aca="false">IF(AND(($B986&lt;Input!$C$31),($B986&lt;Input!$G$31)),Expenses!$D986,(-1)*$N986)</f>
        <v>-0</v>
      </c>
      <c r="P986" s="78" t="n">
        <f aca="false">Childcare!$D986</f>
        <v>0</v>
      </c>
      <c r="Q986" s="78" t="n">
        <f aca="false">Loan_01!$E986</f>
        <v>0</v>
      </c>
      <c r="R986" s="78" t="n">
        <f aca="false">Loan_02!$E986</f>
        <v>0</v>
      </c>
      <c r="S986" s="78" t="n">
        <f aca="false">(-1)*SUM(Roth_01!$D986+Roth_02!$D986+IRA_01!$D986+IRA_02!$D986+Invest_01!$D986+Invest_02!$D986)</f>
        <v>-0</v>
      </c>
      <c r="T986" s="78" t="n">
        <f aca="false">(-1)*(IF(($B986&gt;Input!$O$24),0,Input!$O$30)+IF(($B986&gt;Input!$O$31),0,Input!$O$37)+IF(($B986&gt;Input!$O$38),0,Input!$O$44))</f>
        <v>-0</v>
      </c>
      <c r="U986" s="78" t="n">
        <f aca="false">IF(($AB985*(Input!$C$16/100)&gt;0),0,($AB985*(Input!$C$16/100)))</f>
        <v>0</v>
      </c>
      <c r="V986" s="78"/>
      <c r="W986" s="78" t="n">
        <f aca="false">IF(($N986+$O986+$P986+$Q986+$R986+$S986+$T986+$U986)&lt;0,($N986+$O986+$P986+$Q986+$R986+$S986+$T986+$U986),0)</f>
        <v>0</v>
      </c>
      <c r="X986" s="78"/>
      <c r="Y986" s="78" t="n">
        <f aca="false">IF(($N986+$O986+$P986+$Q986+$R986+$S986+$T986+$U986)&gt;=0,($N986+$O986+$P986+$Q986+$R986+$S986+$T986+$U986),0)</f>
        <v>0</v>
      </c>
      <c r="AA986" s="78" t="n">
        <f aca="false">IF(AND((($AB985+$W985-$U985)&lt;0),($Y986&gt;0)),($AA985-$K986)*(1+Input!$C$18/(12*100)),($AA985+$Y986-$K986)*(1+Input!$C$18/(12*100)))</f>
        <v>2.433492176417E-009</v>
      </c>
      <c r="AB986" s="78" t="n">
        <f aca="false">IF(AND((($AB985+$W985-$U985)&lt;0),($Y986&gt;=0)),($AB985+$W985-$U985+$Y986)*(1+Input!$C$15/(12*100)),0)</f>
        <v>0</v>
      </c>
    </row>
    <row r="987" customFormat="false" ht="12.8" hidden="false" customHeight="false" outlineLevel="0" collapsed="false">
      <c r="A987" s="76" t="n">
        <v>983</v>
      </c>
      <c r="B987" s="77" t="n">
        <f aca="false">EOMONTH(Input!$C$7,A987)</f>
        <v>72836</v>
      </c>
      <c r="D987" s="76" t="n">
        <f aca="false">DATEDIF(Input!$C$23,$B987,"Y")</f>
        <v>122</v>
      </c>
      <c r="E987" s="76" t="n">
        <f aca="false">DATEDIF(Input!$G$23,$B987,"Y")</f>
        <v>122</v>
      </c>
      <c r="G987" s="78" t="n">
        <f aca="false">Salary_01!$L987</f>
        <v>0</v>
      </c>
      <c r="H987" s="78" t="n">
        <f aca="false">Salary_02!$L987</f>
        <v>0</v>
      </c>
      <c r="I987" s="78" t="n">
        <f aca="false">Retirement_Dist_01!$J987</f>
        <v>0</v>
      </c>
      <c r="J987" s="78" t="n">
        <f aca="false">Retirement_Dist_02!$J987</f>
        <v>0</v>
      </c>
      <c r="K987" s="78" t="n">
        <f aca="true">IF(AND(OR($B987&gt;Input!$C$31,$B987&gt;Input!$G$31),OR($B987&lt;Input!$C$25,$B987&lt;Input!$G$25)),(-1)*PMT(Input!$C$18/(100*12),(OFFSET($A$4, MAX( MATCH(Input!$C$25,$B$4:$B$1004,1), MATCH(Input!$G$25,$B$4:$B$1004,1)),0,1,1) - OFFSET($A$4, MIN( MATCH(Input!$C$31,$B$4:$B$1004,1), MATCH(Input!$G$31,$B$4:$B$1004,1)),0,1,1)),$AD$4,0,1),0)</f>
        <v>0</v>
      </c>
      <c r="L987" s="78" t="n">
        <f aca="false">IF(AND(($B987&lt;Input!$C$31),($B987&lt;Input!$G$31)),($G987+$H987+$I987+$J987),($G987+$H987+$I987+$J987+$K987))</f>
        <v>0</v>
      </c>
      <c r="M987" s="78" t="n">
        <f aca="false">Mortgage!$L987</f>
        <v>0</v>
      </c>
      <c r="N987" s="78" t="n">
        <f aca="false">$L987+$M987</f>
        <v>0</v>
      </c>
      <c r="O987" s="78" t="n">
        <f aca="false">IF(AND(($B987&lt;Input!$C$31),($B987&lt;Input!$G$31)),Expenses!$D987,(-1)*$N987)</f>
        <v>-0</v>
      </c>
      <c r="P987" s="78" t="n">
        <f aca="false">Childcare!$D987</f>
        <v>0</v>
      </c>
      <c r="Q987" s="78" t="n">
        <f aca="false">Loan_01!$E987</f>
        <v>0</v>
      </c>
      <c r="R987" s="78" t="n">
        <f aca="false">Loan_02!$E987</f>
        <v>0</v>
      </c>
      <c r="S987" s="78" t="n">
        <f aca="false">(-1)*SUM(Roth_01!$D987+Roth_02!$D987+IRA_01!$D987+IRA_02!$D987+Invest_01!$D987+Invest_02!$D987)</f>
        <v>-0</v>
      </c>
      <c r="T987" s="78" t="n">
        <f aca="false">(-1)*(IF(($B987&gt;Input!$O$24),0,Input!$O$30)+IF(($B987&gt;Input!$O$31),0,Input!$O$37)+IF(($B987&gt;Input!$O$38),0,Input!$O$44))</f>
        <v>-0</v>
      </c>
      <c r="U987" s="78" t="n">
        <f aca="false">IF(($AB986*(Input!$C$16/100)&gt;0),0,($AB986*(Input!$C$16/100)))</f>
        <v>0</v>
      </c>
      <c r="V987" s="78"/>
      <c r="W987" s="78" t="n">
        <f aca="false">IF(($N987+$O987+$P987+$Q987+$R987+$S987+$T987+$U987)&lt;0,($N987+$O987+$P987+$Q987+$R987+$S987+$T987+$U987),0)</f>
        <v>0</v>
      </c>
      <c r="X987" s="78"/>
      <c r="Y987" s="78" t="n">
        <f aca="false">IF(($N987+$O987+$P987+$Q987+$R987+$S987+$T987+$U987)&gt;=0,($N987+$O987+$P987+$Q987+$R987+$S987+$T987+$U987),0)</f>
        <v>0</v>
      </c>
      <c r="AA987" s="78" t="n">
        <f aca="false">IF(AND((($AB986+$W986-$U986)&lt;0),($Y987&gt;0)),($AA986-$K987)*(1+Input!$C$18/(12*100)),($AA986+$Y987-$K987)*(1+Input!$C$18/(12*100)))</f>
        <v>2.43359357192435E-009</v>
      </c>
      <c r="AB987" s="78" t="n">
        <f aca="false">IF(AND((($AB986+$W986-$U986)&lt;0),($Y987&gt;=0)),($AB986+$W986-$U986+$Y987)*(1+Input!$C$15/(12*100)),0)</f>
        <v>0</v>
      </c>
    </row>
    <row r="988" customFormat="false" ht="12.8" hidden="false" customHeight="false" outlineLevel="0" collapsed="false">
      <c r="A988" s="76" t="n">
        <v>984</v>
      </c>
      <c r="B988" s="77" t="n">
        <f aca="false">EOMONTH(Input!$C$7,A988)</f>
        <v>72866</v>
      </c>
      <c r="D988" s="76" t="n">
        <f aca="false">DATEDIF(Input!$C$23,$B988,"Y")</f>
        <v>122</v>
      </c>
      <c r="E988" s="76" t="n">
        <f aca="false">DATEDIF(Input!$G$23,$B988,"Y")</f>
        <v>122</v>
      </c>
      <c r="G988" s="78" t="n">
        <f aca="false">Salary_01!$L988</f>
        <v>0</v>
      </c>
      <c r="H988" s="78" t="n">
        <f aca="false">Salary_02!$L988</f>
        <v>0</v>
      </c>
      <c r="I988" s="78" t="n">
        <f aca="false">Retirement_Dist_01!$J988</f>
        <v>0</v>
      </c>
      <c r="J988" s="78" t="n">
        <f aca="false">Retirement_Dist_02!$J988</f>
        <v>0</v>
      </c>
      <c r="K988" s="78" t="n">
        <f aca="true">IF(AND(OR($B988&gt;Input!$C$31,$B988&gt;Input!$G$31),OR($B988&lt;Input!$C$25,$B988&lt;Input!$G$25)),(-1)*PMT(Input!$C$18/(100*12),(OFFSET($A$4, MAX( MATCH(Input!$C$25,$B$4:$B$1004,1), MATCH(Input!$G$25,$B$4:$B$1004,1)),0,1,1) - OFFSET($A$4, MIN( MATCH(Input!$C$31,$B$4:$B$1004,1), MATCH(Input!$G$31,$B$4:$B$1004,1)),0,1,1)),$AD$4,0,1),0)</f>
        <v>0</v>
      </c>
      <c r="L988" s="78" t="n">
        <f aca="false">IF(AND(($B988&lt;Input!$C$31),($B988&lt;Input!$G$31)),($G988+$H988+$I988+$J988),($G988+$H988+$I988+$J988+$K988))</f>
        <v>0</v>
      </c>
      <c r="M988" s="78" t="n">
        <f aca="false">Mortgage!$L988</f>
        <v>0</v>
      </c>
      <c r="N988" s="78" t="n">
        <f aca="false">$L988+$M988</f>
        <v>0</v>
      </c>
      <c r="O988" s="78" t="n">
        <f aca="false">IF(AND(($B988&lt;Input!$C$31),($B988&lt;Input!$G$31)),Expenses!$D988,(-1)*$N988)</f>
        <v>-0</v>
      </c>
      <c r="P988" s="78" t="n">
        <f aca="false">Childcare!$D988</f>
        <v>0</v>
      </c>
      <c r="Q988" s="78" t="n">
        <f aca="false">Loan_01!$E988</f>
        <v>0</v>
      </c>
      <c r="R988" s="78" t="n">
        <f aca="false">Loan_02!$E988</f>
        <v>0</v>
      </c>
      <c r="S988" s="78" t="n">
        <f aca="false">(-1)*SUM(Roth_01!$D988+Roth_02!$D988+IRA_01!$D988+IRA_02!$D988+Invest_01!$D988+Invest_02!$D988)</f>
        <v>-0</v>
      </c>
      <c r="T988" s="78" t="n">
        <f aca="false">(-1)*(IF(($B988&gt;Input!$O$24),0,Input!$O$30)+IF(($B988&gt;Input!$O$31),0,Input!$O$37)+IF(($B988&gt;Input!$O$38),0,Input!$O$44))</f>
        <v>-0</v>
      </c>
      <c r="U988" s="78" t="n">
        <f aca="false">IF(($AB987*(Input!$C$16/100)&gt;0),0,($AB987*(Input!$C$16/100)))</f>
        <v>0</v>
      </c>
      <c r="V988" s="78"/>
      <c r="W988" s="78" t="n">
        <f aca="false">IF(($N988+$O988+$P988+$Q988+$R988+$S988+$T988+$U988)&lt;0,($N988+$O988+$P988+$Q988+$R988+$S988+$T988+$U988),0)</f>
        <v>0</v>
      </c>
      <c r="X988" s="78"/>
      <c r="Y988" s="78" t="n">
        <f aca="false">IF(($N988+$O988+$P988+$Q988+$R988+$S988+$T988+$U988)&gt;=0,($N988+$O988+$P988+$Q988+$R988+$S988+$T988+$U988),0)</f>
        <v>0</v>
      </c>
      <c r="AA988" s="78" t="n">
        <f aca="false">IF(AND((($AB987+$W987-$U987)&lt;0),($Y988&gt;0)),($AA987-$K988)*(1+Input!$C$18/(12*100)),($AA987+$Y988-$K988)*(1+Input!$C$18/(12*100)))</f>
        <v>2.43369497165652E-009</v>
      </c>
      <c r="AB988" s="78" t="n">
        <f aca="false">IF(AND((($AB987+$W987-$U987)&lt;0),($Y988&gt;=0)),($AB987+$W987-$U987+$Y988)*(1+Input!$C$15/(12*100)),0)</f>
        <v>0</v>
      </c>
    </row>
    <row r="989" customFormat="false" ht="12.8" hidden="false" customHeight="false" outlineLevel="0" collapsed="false">
      <c r="A989" s="76" t="n">
        <v>985</v>
      </c>
      <c r="B989" s="77" t="n">
        <f aca="false">EOMONTH(Input!$C$7,A989)</f>
        <v>72897</v>
      </c>
      <c r="D989" s="76" t="n">
        <f aca="false">DATEDIF(Input!$C$23,$B989,"Y")</f>
        <v>122</v>
      </c>
      <c r="E989" s="76" t="n">
        <f aca="false">DATEDIF(Input!$G$23,$B989,"Y")</f>
        <v>122</v>
      </c>
      <c r="G989" s="78" t="n">
        <f aca="false">Salary_01!$L989</f>
        <v>0</v>
      </c>
      <c r="H989" s="78" t="n">
        <f aca="false">Salary_02!$L989</f>
        <v>0</v>
      </c>
      <c r="I989" s="78" t="n">
        <f aca="false">Retirement_Dist_01!$J989</f>
        <v>0</v>
      </c>
      <c r="J989" s="78" t="n">
        <f aca="false">Retirement_Dist_02!$J989</f>
        <v>0</v>
      </c>
      <c r="K989" s="78" t="n">
        <f aca="true">IF(AND(OR($B989&gt;Input!$C$31,$B989&gt;Input!$G$31),OR($B989&lt;Input!$C$25,$B989&lt;Input!$G$25)),(-1)*PMT(Input!$C$18/(100*12),(OFFSET($A$4, MAX( MATCH(Input!$C$25,$B$4:$B$1004,1), MATCH(Input!$G$25,$B$4:$B$1004,1)),0,1,1) - OFFSET($A$4, MIN( MATCH(Input!$C$31,$B$4:$B$1004,1), MATCH(Input!$G$31,$B$4:$B$1004,1)),0,1,1)),$AD$4,0,1),0)</f>
        <v>0</v>
      </c>
      <c r="L989" s="78" t="n">
        <f aca="false">IF(AND(($B989&lt;Input!$C$31),($B989&lt;Input!$G$31)),($G989+$H989+$I989+$J989),($G989+$H989+$I989+$J989+$K989))</f>
        <v>0</v>
      </c>
      <c r="M989" s="78" t="n">
        <f aca="false">Mortgage!$L989</f>
        <v>0</v>
      </c>
      <c r="N989" s="78" t="n">
        <f aca="false">$L989+$M989</f>
        <v>0</v>
      </c>
      <c r="O989" s="78" t="n">
        <f aca="false">IF(AND(($B989&lt;Input!$C$31),($B989&lt;Input!$G$31)),Expenses!$D989,(-1)*$N989)</f>
        <v>-0</v>
      </c>
      <c r="P989" s="78" t="n">
        <f aca="false">Childcare!$D989</f>
        <v>0</v>
      </c>
      <c r="Q989" s="78" t="n">
        <f aca="false">Loan_01!$E989</f>
        <v>0</v>
      </c>
      <c r="R989" s="78" t="n">
        <f aca="false">Loan_02!$E989</f>
        <v>0</v>
      </c>
      <c r="S989" s="78" t="n">
        <f aca="false">(-1)*SUM(Roth_01!$D989+Roth_02!$D989+IRA_01!$D989+IRA_02!$D989+Invest_01!$D989+Invest_02!$D989)</f>
        <v>-0</v>
      </c>
      <c r="T989" s="78" t="n">
        <f aca="false">(-1)*(IF(($B989&gt;Input!$O$24),0,Input!$O$30)+IF(($B989&gt;Input!$O$31),0,Input!$O$37)+IF(($B989&gt;Input!$O$38),0,Input!$O$44))</f>
        <v>-0</v>
      </c>
      <c r="U989" s="78" t="n">
        <f aca="false">IF(($AB988*(Input!$C$16/100)&gt;0),0,($AB988*(Input!$C$16/100)))</f>
        <v>0</v>
      </c>
      <c r="V989" s="78"/>
      <c r="W989" s="78" t="n">
        <f aca="false">IF(($N989+$O989+$P989+$Q989+$R989+$S989+$T989+$U989)&lt;0,($N989+$O989+$P989+$Q989+$R989+$S989+$T989+$U989),0)</f>
        <v>0</v>
      </c>
      <c r="X989" s="78"/>
      <c r="Y989" s="78" t="n">
        <f aca="false">IF(($N989+$O989+$P989+$Q989+$R989+$S989+$T989+$U989)&gt;=0,($N989+$O989+$P989+$Q989+$R989+$S989+$T989+$U989),0)</f>
        <v>0</v>
      </c>
      <c r="AA989" s="78" t="n">
        <f aca="false">IF(AND((($AB988+$W988-$U988)&lt;0),($Y989&gt;0)),($AA988-$K989)*(1+Input!$C$18/(12*100)),($AA988+$Y989-$K989)*(1+Input!$C$18/(12*100)))</f>
        <v>2.43379637561367E-009</v>
      </c>
      <c r="AB989" s="78" t="n">
        <f aca="false">IF(AND((($AB988+$W988-$U988)&lt;0),($Y989&gt;=0)),($AB988+$W988-$U988+$Y989)*(1+Input!$C$15/(12*100)),0)</f>
        <v>0</v>
      </c>
    </row>
    <row r="990" customFormat="false" ht="12.8" hidden="false" customHeight="false" outlineLevel="0" collapsed="false">
      <c r="A990" s="76" t="n">
        <v>986</v>
      </c>
      <c r="B990" s="77" t="n">
        <f aca="false">EOMONTH(Input!$C$7,A990)</f>
        <v>72928</v>
      </c>
      <c r="D990" s="76" t="n">
        <f aca="false">DATEDIF(Input!$C$23,$B990,"Y")</f>
        <v>122</v>
      </c>
      <c r="E990" s="76" t="n">
        <f aca="false">DATEDIF(Input!$G$23,$B990,"Y")</f>
        <v>122</v>
      </c>
      <c r="G990" s="78" t="n">
        <f aca="false">Salary_01!$L990</f>
        <v>0</v>
      </c>
      <c r="H990" s="78" t="n">
        <f aca="false">Salary_02!$L990</f>
        <v>0</v>
      </c>
      <c r="I990" s="78" t="n">
        <f aca="false">Retirement_Dist_01!$J990</f>
        <v>0</v>
      </c>
      <c r="J990" s="78" t="n">
        <f aca="false">Retirement_Dist_02!$J990</f>
        <v>0</v>
      </c>
      <c r="K990" s="78" t="n">
        <f aca="true">IF(AND(OR($B990&gt;Input!$C$31,$B990&gt;Input!$G$31),OR($B990&lt;Input!$C$25,$B990&lt;Input!$G$25)),(-1)*PMT(Input!$C$18/(100*12),(OFFSET($A$4, MAX( MATCH(Input!$C$25,$B$4:$B$1004,1), MATCH(Input!$G$25,$B$4:$B$1004,1)),0,1,1) - OFFSET($A$4, MIN( MATCH(Input!$C$31,$B$4:$B$1004,1), MATCH(Input!$G$31,$B$4:$B$1004,1)),0,1,1)),$AD$4,0,1),0)</f>
        <v>0</v>
      </c>
      <c r="L990" s="78" t="n">
        <f aca="false">IF(AND(($B990&lt;Input!$C$31),($B990&lt;Input!$G$31)),($G990+$H990+$I990+$J990),($G990+$H990+$I990+$J990+$K990))</f>
        <v>0</v>
      </c>
      <c r="M990" s="78" t="n">
        <f aca="false">Mortgage!$L990</f>
        <v>0</v>
      </c>
      <c r="N990" s="78" t="n">
        <f aca="false">$L990+$M990</f>
        <v>0</v>
      </c>
      <c r="O990" s="78" t="n">
        <f aca="false">IF(AND(($B990&lt;Input!$C$31),($B990&lt;Input!$G$31)),Expenses!$D990,(-1)*$N990)</f>
        <v>-0</v>
      </c>
      <c r="P990" s="78" t="n">
        <f aca="false">Childcare!$D990</f>
        <v>0</v>
      </c>
      <c r="Q990" s="78" t="n">
        <f aca="false">Loan_01!$E990</f>
        <v>0</v>
      </c>
      <c r="R990" s="78" t="n">
        <f aca="false">Loan_02!$E990</f>
        <v>0</v>
      </c>
      <c r="S990" s="78" t="n">
        <f aca="false">(-1)*SUM(Roth_01!$D990+Roth_02!$D990+IRA_01!$D990+IRA_02!$D990+Invest_01!$D990+Invest_02!$D990)</f>
        <v>-0</v>
      </c>
      <c r="T990" s="78" t="n">
        <f aca="false">(-1)*(IF(($B990&gt;Input!$O$24),0,Input!$O$30)+IF(($B990&gt;Input!$O$31),0,Input!$O$37)+IF(($B990&gt;Input!$O$38),0,Input!$O$44))</f>
        <v>-0</v>
      </c>
      <c r="U990" s="78" t="n">
        <f aca="false">IF(($AB989*(Input!$C$16/100)&gt;0),0,($AB989*(Input!$C$16/100)))</f>
        <v>0</v>
      </c>
      <c r="V990" s="78"/>
      <c r="W990" s="78" t="n">
        <f aca="false">IF(($N990+$O990+$P990+$Q990+$R990+$S990+$T990+$U990)&lt;0,($N990+$O990+$P990+$Q990+$R990+$S990+$T990+$U990),0)</f>
        <v>0</v>
      </c>
      <c r="X990" s="78"/>
      <c r="Y990" s="78" t="n">
        <f aca="false">IF(($N990+$O990+$P990+$Q990+$R990+$S990+$T990+$U990)&gt;=0,($N990+$O990+$P990+$Q990+$R990+$S990+$T990+$U990),0)</f>
        <v>0</v>
      </c>
      <c r="AA990" s="78" t="n">
        <f aca="false">IF(AND((($AB989+$W989-$U989)&lt;0),($Y990&gt;0)),($AA989-$K990)*(1+Input!$C$18/(12*100)),($AA989+$Y990-$K990)*(1+Input!$C$18/(12*100)))</f>
        <v>2.43389778379599E-009</v>
      </c>
      <c r="AB990" s="78" t="n">
        <f aca="false">IF(AND((($AB989+$W989-$U989)&lt;0),($Y990&gt;=0)),($AB989+$W989-$U989+$Y990)*(1+Input!$C$15/(12*100)),0)</f>
        <v>0</v>
      </c>
    </row>
    <row r="991" customFormat="false" ht="12.8" hidden="false" customHeight="false" outlineLevel="0" collapsed="false">
      <c r="A991" s="76" t="n">
        <v>987</v>
      </c>
      <c r="B991" s="77" t="n">
        <f aca="false">EOMONTH(Input!$C$7,A991)</f>
        <v>72958</v>
      </c>
      <c r="D991" s="76" t="n">
        <f aca="false">DATEDIF(Input!$C$23,$B991,"Y")</f>
        <v>122</v>
      </c>
      <c r="E991" s="76" t="n">
        <f aca="false">DATEDIF(Input!$G$23,$B991,"Y")</f>
        <v>122</v>
      </c>
      <c r="G991" s="78" t="n">
        <f aca="false">Salary_01!$L991</f>
        <v>0</v>
      </c>
      <c r="H991" s="78" t="n">
        <f aca="false">Salary_02!$L991</f>
        <v>0</v>
      </c>
      <c r="I991" s="78" t="n">
        <f aca="false">Retirement_Dist_01!$J991</f>
        <v>0</v>
      </c>
      <c r="J991" s="78" t="n">
        <f aca="false">Retirement_Dist_02!$J991</f>
        <v>0</v>
      </c>
      <c r="K991" s="78" t="n">
        <f aca="true">IF(AND(OR($B991&gt;Input!$C$31,$B991&gt;Input!$G$31),OR($B991&lt;Input!$C$25,$B991&lt;Input!$G$25)),(-1)*PMT(Input!$C$18/(100*12),(OFFSET($A$4, MAX( MATCH(Input!$C$25,$B$4:$B$1004,1), MATCH(Input!$G$25,$B$4:$B$1004,1)),0,1,1) - OFFSET($A$4, MIN( MATCH(Input!$C$31,$B$4:$B$1004,1), MATCH(Input!$G$31,$B$4:$B$1004,1)),0,1,1)),$AD$4,0,1),0)</f>
        <v>0</v>
      </c>
      <c r="L991" s="78" t="n">
        <f aca="false">IF(AND(($B991&lt;Input!$C$31),($B991&lt;Input!$G$31)),($G991+$H991+$I991+$J991),($G991+$H991+$I991+$J991+$K991))</f>
        <v>0</v>
      </c>
      <c r="M991" s="78" t="n">
        <f aca="false">Mortgage!$L991</f>
        <v>0</v>
      </c>
      <c r="N991" s="78" t="n">
        <f aca="false">$L991+$M991</f>
        <v>0</v>
      </c>
      <c r="O991" s="78" t="n">
        <f aca="false">IF(AND(($B991&lt;Input!$C$31),($B991&lt;Input!$G$31)),Expenses!$D991,(-1)*$N991)</f>
        <v>-0</v>
      </c>
      <c r="P991" s="78" t="n">
        <f aca="false">Childcare!$D991</f>
        <v>0</v>
      </c>
      <c r="Q991" s="78" t="n">
        <f aca="false">Loan_01!$E991</f>
        <v>0</v>
      </c>
      <c r="R991" s="78" t="n">
        <f aca="false">Loan_02!$E991</f>
        <v>0</v>
      </c>
      <c r="S991" s="78" t="n">
        <f aca="false">(-1)*SUM(Roth_01!$D991+Roth_02!$D991+IRA_01!$D991+IRA_02!$D991+Invest_01!$D991+Invest_02!$D991)</f>
        <v>-0</v>
      </c>
      <c r="T991" s="78" t="n">
        <f aca="false">(-1)*(IF(($B991&gt;Input!$O$24),0,Input!$O$30)+IF(($B991&gt;Input!$O$31),0,Input!$O$37)+IF(($B991&gt;Input!$O$38),0,Input!$O$44))</f>
        <v>-0</v>
      </c>
      <c r="U991" s="78" t="n">
        <f aca="false">IF(($AB990*(Input!$C$16/100)&gt;0),0,($AB990*(Input!$C$16/100)))</f>
        <v>0</v>
      </c>
      <c r="V991" s="78"/>
      <c r="W991" s="78" t="n">
        <f aca="false">IF(($N991+$O991+$P991+$Q991+$R991+$S991+$T991+$U991)&lt;0,($N991+$O991+$P991+$Q991+$R991+$S991+$T991+$U991),0)</f>
        <v>0</v>
      </c>
      <c r="X991" s="78"/>
      <c r="Y991" s="78" t="n">
        <f aca="false">IF(($N991+$O991+$P991+$Q991+$R991+$S991+$T991+$U991)&gt;=0,($N991+$O991+$P991+$Q991+$R991+$S991+$T991+$U991),0)</f>
        <v>0</v>
      </c>
      <c r="AA991" s="78" t="n">
        <f aca="false">IF(AND((($AB990+$W990-$U990)&lt;0),($Y991&gt;0)),($AA990-$K991)*(1+Input!$C$18/(12*100)),($AA990+$Y991-$K991)*(1+Input!$C$18/(12*100)))</f>
        <v>2.43399919620365E-009</v>
      </c>
      <c r="AB991" s="78" t="n">
        <f aca="false">IF(AND((($AB990+$W990-$U990)&lt;0),($Y991&gt;=0)),($AB990+$W990-$U990+$Y991)*(1+Input!$C$15/(12*100)),0)</f>
        <v>0</v>
      </c>
    </row>
    <row r="992" customFormat="false" ht="12.8" hidden="false" customHeight="false" outlineLevel="0" collapsed="false">
      <c r="A992" s="76" t="n">
        <v>988</v>
      </c>
      <c r="B992" s="77" t="n">
        <f aca="false">EOMONTH(Input!$C$7,A992)</f>
        <v>72989</v>
      </c>
      <c r="D992" s="76" t="n">
        <f aca="false">DATEDIF(Input!$C$23,$B992,"Y")</f>
        <v>122</v>
      </c>
      <c r="E992" s="76" t="n">
        <f aca="false">DATEDIF(Input!$G$23,$B992,"Y")</f>
        <v>122</v>
      </c>
      <c r="G992" s="78" t="n">
        <f aca="false">Salary_01!$L992</f>
        <v>0</v>
      </c>
      <c r="H992" s="78" t="n">
        <f aca="false">Salary_02!$L992</f>
        <v>0</v>
      </c>
      <c r="I992" s="78" t="n">
        <f aca="false">Retirement_Dist_01!$J992</f>
        <v>0</v>
      </c>
      <c r="J992" s="78" t="n">
        <f aca="false">Retirement_Dist_02!$J992</f>
        <v>0</v>
      </c>
      <c r="K992" s="78" t="n">
        <f aca="true">IF(AND(OR($B992&gt;Input!$C$31,$B992&gt;Input!$G$31),OR($B992&lt;Input!$C$25,$B992&lt;Input!$G$25)),(-1)*PMT(Input!$C$18/(100*12),(OFFSET($A$4, MAX( MATCH(Input!$C$25,$B$4:$B$1004,1), MATCH(Input!$G$25,$B$4:$B$1004,1)),0,1,1) - OFFSET($A$4, MIN( MATCH(Input!$C$31,$B$4:$B$1004,1), MATCH(Input!$G$31,$B$4:$B$1004,1)),0,1,1)),$AD$4,0,1),0)</f>
        <v>0</v>
      </c>
      <c r="L992" s="78" t="n">
        <f aca="false">IF(AND(($B992&lt;Input!$C$31),($B992&lt;Input!$G$31)),($G992+$H992+$I992+$J992),($G992+$H992+$I992+$J992+$K992))</f>
        <v>0</v>
      </c>
      <c r="M992" s="78" t="n">
        <f aca="false">Mortgage!$L992</f>
        <v>0</v>
      </c>
      <c r="N992" s="78" t="n">
        <f aca="false">$L992+$M992</f>
        <v>0</v>
      </c>
      <c r="O992" s="78" t="n">
        <f aca="false">IF(AND(($B992&lt;Input!$C$31),($B992&lt;Input!$G$31)),Expenses!$D992,(-1)*$N992)</f>
        <v>-0</v>
      </c>
      <c r="P992" s="78" t="n">
        <f aca="false">Childcare!$D992</f>
        <v>0</v>
      </c>
      <c r="Q992" s="78" t="n">
        <f aca="false">Loan_01!$E992</f>
        <v>0</v>
      </c>
      <c r="R992" s="78" t="n">
        <f aca="false">Loan_02!$E992</f>
        <v>0</v>
      </c>
      <c r="S992" s="78" t="n">
        <f aca="false">(-1)*SUM(Roth_01!$D992+Roth_02!$D992+IRA_01!$D992+IRA_02!$D992+Invest_01!$D992+Invest_02!$D992)</f>
        <v>-0</v>
      </c>
      <c r="T992" s="78" t="n">
        <f aca="false">(-1)*(IF(($B992&gt;Input!$O$24),0,Input!$O$30)+IF(($B992&gt;Input!$O$31),0,Input!$O$37)+IF(($B992&gt;Input!$O$38),0,Input!$O$44))</f>
        <v>-0</v>
      </c>
      <c r="U992" s="78" t="n">
        <f aca="false">IF(($AB991*(Input!$C$16/100)&gt;0),0,($AB991*(Input!$C$16/100)))</f>
        <v>0</v>
      </c>
      <c r="V992" s="78"/>
      <c r="W992" s="78" t="n">
        <f aca="false">IF(($N992+$O992+$P992+$Q992+$R992+$S992+$T992+$U992)&lt;0,($N992+$O992+$P992+$Q992+$R992+$S992+$T992+$U992),0)</f>
        <v>0</v>
      </c>
      <c r="X992" s="78"/>
      <c r="Y992" s="78" t="n">
        <f aca="false">IF(($N992+$O992+$P992+$Q992+$R992+$S992+$T992+$U992)&gt;=0,($N992+$O992+$P992+$Q992+$R992+$S992+$T992+$U992),0)</f>
        <v>0</v>
      </c>
      <c r="AA992" s="78" t="n">
        <f aca="false">IF(AND((($AB991+$W991-$U991)&lt;0),($Y992&gt;0)),($AA991-$K992)*(1+Input!$C$18/(12*100)),($AA991+$Y992-$K992)*(1+Input!$C$18/(12*100)))</f>
        <v>2.43410061283682E-009</v>
      </c>
      <c r="AB992" s="78" t="n">
        <f aca="false">IF(AND((($AB991+$W991-$U991)&lt;0),($Y992&gt;=0)),($AB991+$W991-$U991+$Y992)*(1+Input!$C$15/(12*100)),0)</f>
        <v>0</v>
      </c>
    </row>
    <row r="993" customFormat="false" ht="12.8" hidden="false" customHeight="false" outlineLevel="0" collapsed="false">
      <c r="A993" s="76" t="n">
        <v>989</v>
      </c>
      <c r="B993" s="77" t="n">
        <f aca="false">EOMONTH(Input!$C$7,A993)</f>
        <v>73019</v>
      </c>
      <c r="D993" s="76" t="n">
        <f aca="false">DATEDIF(Input!$C$23,$B993,"Y")</f>
        <v>122</v>
      </c>
      <c r="E993" s="76" t="n">
        <f aca="false">DATEDIF(Input!$G$23,$B993,"Y")</f>
        <v>122</v>
      </c>
      <c r="G993" s="78" t="n">
        <f aca="false">Salary_01!$L993</f>
        <v>0</v>
      </c>
      <c r="H993" s="78" t="n">
        <f aca="false">Salary_02!$L993</f>
        <v>0</v>
      </c>
      <c r="I993" s="78" t="n">
        <f aca="false">Retirement_Dist_01!$J993</f>
        <v>0</v>
      </c>
      <c r="J993" s="78" t="n">
        <f aca="false">Retirement_Dist_02!$J993</f>
        <v>0</v>
      </c>
      <c r="K993" s="78" t="n">
        <f aca="true">IF(AND(OR($B993&gt;Input!$C$31,$B993&gt;Input!$G$31),OR($B993&lt;Input!$C$25,$B993&lt;Input!$G$25)),(-1)*PMT(Input!$C$18/(100*12),(OFFSET($A$4, MAX( MATCH(Input!$C$25,$B$4:$B$1004,1), MATCH(Input!$G$25,$B$4:$B$1004,1)),0,1,1) - OFFSET($A$4, MIN( MATCH(Input!$C$31,$B$4:$B$1004,1), MATCH(Input!$G$31,$B$4:$B$1004,1)),0,1,1)),$AD$4,0,1),0)</f>
        <v>0</v>
      </c>
      <c r="L993" s="78" t="n">
        <f aca="false">IF(AND(($B993&lt;Input!$C$31),($B993&lt;Input!$G$31)),($G993+$H993+$I993+$J993),($G993+$H993+$I993+$J993+$K993))</f>
        <v>0</v>
      </c>
      <c r="M993" s="78" t="n">
        <f aca="false">Mortgage!$L993</f>
        <v>0</v>
      </c>
      <c r="N993" s="78" t="n">
        <f aca="false">$L993+$M993</f>
        <v>0</v>
      </c>
      <c r="O993" s="78" t="n">
        <f aca="false">IF(AND(($B993&lt;Input!$C$31),($B993&lt;Input!$G$31)),Expenses!$D993,(-1)*$N993)</f>
        <v>-0</v>
      </c>
      <c r="P993" s="78" t="n">
        <f aca="false">Childcare!$D993</f>
        <v>0</v>
      </c>
      <c r="Q993" s="78" t="n">
        <f aca="false">Loan_01!$E993</f>
        <v>0</v>
      </c>
      <c r="R993" s="78" t="n">
        <f aca="false">Loan_02!$E993</f>
        <v>0</v>
      </c>
      <c r="S993" s="78" t="n">
        <f aca="false">(-1)*SUM(Roth_01!$D993+Roth_02!$D993+IRA_01!$D993+IRA_02!$D993+Invest_01!$D993+Invest_02!$D993)</f>
        <v>-0</v>
      </c>
      <c r="T993" s="78" t="n">
        <f aca="false">(-1)*(IF(($B993&gt;Input!$O$24),0,Input!$O$30)+IF(($B993&gt;Input!$O$31),0,Input!$O$37)+IF(($B993&gt;Input!$O$38),0,Input!$O$44))</f>
        <v>-0</v>
      </c>
      <c r="U993" s="78" t="n">
        <f aca="false">IF(($AB992*(Input!$C$16/100)&gt;0),0,($AB992*(Input!$C$16/100)))</f>
        <v>0</v>
      </c>
      <c r="V993" s="78"/>
      <c r="W993" s="78" t="n">
        <f aca="false">IF(($N993+$O993+$P993+$Q993+$R993+$S993+$T993+$U993)&lt;0,($N993+$O993+$P993+$Q993+$R993+$S993+$T993+$U993),0)</f>
        <v>0</v>
      </c>
      <c r="X993" s="78"/>
      <c r="Y993" s="78" t="n">
        <f aca="false">IF(($N993+$O993+$P993+$Q993+$R993+$S993+$T993+$U993)&gt;=0,($N993+$O993+$P993+$Q993+$R993+$S993+$T993+$U993),0)</f>
        <v>0</v>
      </c>
      <c r="AA993" s="78" t="n">
        <f aca="false">IF(AND((($AB992+$W992-$U992)&lt;0),($Y993&gt;0)),($AA992-$K993)*(1+Input!$C$18/(12*100)),($AA992+$Y993-$K993)*(1+Input!$C$18/(12*100)))</f>
        <v>2.43420203369569E-009</v>
      </c>
      <c r="AB993" s="78" t="n">
        <f aca="false">IF(AND((($AB992+$W992-$U992)&lt;0),($Y993&gt;=0)),($AB992+$W992-$U992+$Y993)*(1+Input!$C$15/(12*100)),0)</f>
        <v>0</v>
      </c>
    </row>
    <row r="994" customFormat="false" ht="12.8" hidden="false" customHeight="false" outlineLevel="0" collapsed="false">
      <c r="A994" s="76" t="n">
        <v>990</v>
      </c>
      <c r="B994" s="77" t="n">
        <f aca="false">EOMONTH(Input!$C$7,A994)</f>
        <v>73050</v>
      </c>
      <c r="D994" s="76" t="n">
        <f aca="false">DATEDIF(Input!$C$23,$B994,"Y")</f>
        <v>122</v>
      </c>
      <c r="E994" s="76" t="n">
        <f aca="false">DATEDIF(Input!$G$23,$B994,"Y")</f>
        <v>122</v>
      </c>
      <c r="G994" s="78" t="n">
        <f aca="false">Salary_01!$L994</f>
        <v>0</v>
      </c>
      <c r="H994" s="78" t="n">
        <f aca="false">Salary_02!$L994</f>
        <v>0</v>
      </c>
      <c r="I994" s="78" t="n">
        <f aca="false">Retirement_Dist_01!$J994</f>
        <v>0</v>
      </c>
      <c r="J994" s="78" t="n">
        <f aca="false">Retirement_Dist_02!$J994</f>
        <v>0</v>
      </c>
      <c r="K994" s="78" t="n">
        <f aca="true">IF(AND(OR($B994&gt;Input!$C$31,$B994&gt;Input!$G$31),OR($B994&lt;Input!$C$25,$B994&lt;Input!$G$25)),(-1)*PMT(Input!$C$18/(100*12),(OFFSET($A$4, MAX( MATCH(Input!$C$25,$B$4:$B$1004,1), MATCH(Input!$G$25,$B$4:$B$1004,1)),0,1,1) - OFFSET($A$4, MIN( MATCH(Input!$C$31,$B$4:$B$1004,1), MATCH(Input!$G$31,$B$4:$B$1004,1)),0,1,1)),$AD$4,0,1),0)</f>
        <v>0</v>
      </c>
      <c r="L994" s="78" t="n">
        <f aca="false">IF(AND(($B994&lt;Input!$C$31),($B994&lt;Input!$G$31)),($G994+$H994+$I994+$J994),($G994+$H994+$I994+$J994+$K994))</f>
        <v>0</v>
      </c>
      <c r="M994" s="78" t="n">
        <f aca="false">Mortgage!$L994</f>
        <v>0</v>
      </c>
      <c r="N994" s="78" t="n">
        <f aca="false">$L994+$M994</f>
        <v>0</v>
      </c>
      <c r="O994" s="78" t="n">
        <f aca="false">IF(AND(($B994&lt;Input!$C$31),($B994&lt;Input!$G$31)),Expenses!$D994,(-1)*$N994)</f>
        <v>-0</v>
      </c>
      <c r="P994" s="78" t="n">
        <f aca="false">Childcare!$D994</f>
        <v>0</v>
      </c>
      <c r="Q994" s="78" t="n">
        <f aca="false">Loan_01!$E994</f>
        <v>0</v>
      </c>
      <c r="R994" s="78" t="n">
        <f aca="false">Loan_02!$E994</f>
        <v>0</v>
      </c>
      <c r="S994" s="78" t="n">
        <f aca="false">(-1)*SUM(Roth_01!$D994+Roth_02!$D994+IRA_01!$D994+IRA_02!$D994+Invest_01!$D994+Invest_02!$D994)</f>
        <v>-0</v>
      </c>
      <c r="T994" s="78" t="n">
        <f aca="false">(-1)*(IF(($B994&gt;Input!$O$24),0,Input!$O$30)+IF(($B994&gt;Input!$O$31),0,Input!$O$37)+IF(($B994&gt;Input!$O$38),0,Input!$O$44))</f>
        <v>-0</v>
      </c>
      <c r="U994" s="78" t="n">
        <f aca="false">IF(($AB993*(Input!$C$16/100)&gt;0),0,($AB993*(Input!$C$16/100)))</f>
        <v>0</v>
      </c>
      <c r="V994" s="78"/>
      <c r="W994" s="78" t="n">
        <f aca="false">IF(($N994+$O994+$P994+$Q994+$R994+$S994+$T994+$U994)&lt;0,($N994+$O994+$P994+$Q994+$R994+$S994+$T994+$U994),0)</f>
        <v>0</v>
      </c>
      <c r="X994" s="78"/>
      <c r="Y994" s="78" t="n">
        <f aca="false">IF(($N994+$O994+$P994+$Q994+$R994+$S994+$T994+$U994)&gt;=0,($N994+$O994+$P994+$Q994+$R994+$S994+$T994+$U994),0)</f>
        <v>0</v>
      </c>
      <c r="AA994" s="78" t="n">
        <f aca="false">IF(AND((($AB993+$W993-$U993)&lt;0),($Y994&gt;0)),($AA993-$K994)*(1+Input!$C$18/(12*100)),($AA993+$Y994-$K994)*(1+Input!$C$18/(12*100)))</f>
        <v>2.43430345878043E-009</v>
      </c>
      <c r="AB994" s="78" t="n">
        <f aca="false">IF(AND((($AB993+$W993-$U993)&lt;0),($Y994&gt;=0)),($AB993+$W993-$U993+$Y994)*(1+Input!$C$15/(12*100)),0)</f>
        <v>0</v>
      </c>
    </row>
    <row r="995" customFormat="false" ht="12.8" hidden="false" customHeight="false" outlineLevel="0" collapsed="false">
      <c r="A995" s="76" t="n">
        <v>991</v>
      </c>
      <c r="B995" s="77" t="n">
        <f aca="false">EOMONTH(Input!$C$7,A995)</f>
        <v>73081</v>
      </c>
      <c r="D995" s="76" t="n">
        <f aca="false">DATEDIF(Input!$C$23,$B995,"Y")</f>
        <v>122</v>
      </c>
      <c r="E995" s="76" t="n">
        <f aca="false">DATEDIF(Input!$G$23,$B995,"Y")</f>
        <v>122</v>
      </c>
      <c r="G995" s="78" t="n">
        <f aca="false">Salary_01!$L995</f>
        <v>0</v>
      </c>
      <c r="H995" s="78" t="n">
        <f aca="false">Salary_02!$L995</f>
        <v>0</v>
      </c>
      <c r="I995" s="78" t="n">
        <f aca="false">Retirement_Dist_01!$J995</f>
        <v>0</v>
      </c>
      <c r="J995" s="78" t="n">
        <f aca="false">Retirement_Dist_02!$J995</f>
        <v>0</v>
      </c>
      <c r="K995" s="78" t="n">
        <f aca="true">IF(AND(OR($B995&gt;Input!$C$31,$B995&gt;Input!$G$31),OR($B995&lt;Input!$C$25,$B995&lt;Input!$G$25)),(-1)*PMT(Input!$C$18/(100*12),(OFFSET($A$4, MAX( MATCH(Input!$C$25,$B$4:$B$1004,1), MATCH(Input!$G$25,$B$4:$B$1004,1)),0,1,1) - OFFSET($A$4, MIN( MATCH(Input!$C$31,$B$4:$B$1004,1), MATCH(Input!$G$31,$B$4:$B$1004,1)),0,1,1)),$AD$4,0,1),0)</f>
        <v>0</v>
      </c>
      <c r="L995" s="78" t="n">
        <f aca="false">IF(AND(($B995&lt;Input!$C$31),($B995&lt;Input!$G$31)),($G995+$H995+$I995+$J995),($G995+$H995+$I995+$J995+$K995))</f>
        <v>0</v>
      </c>
      <c r="M995" s="78" t="n">
        <f aca="false">Mortgage!$L995</f>
        <v>0</v>
      </c>
      <c r="N995" s="78" t="n">
        <f aca="false">$L995+$M995</f>
        <v>0</v>
      </c>
      <c r="O995" s="78" t="n">
        <f aca="false">IF(AND(($B995&lt;Input!$C$31),($B995&lt;Input!$G$31)),Expenses!$D995,(-1)*$N995)</f>
        <v>-0</v>
      </c>
      <c r="P995" s="78" t="n">
        <f aca="false">Childcare!$D995</f>
        <v>0</v>
      </c>
      <c r="Q995" s="78" t="n">
        <f aca="false">Loan_01!$E995</f>
        <v>0</v>
      </c>
      <c r="R995" s="78" t="n">
        <f aca="false">Loan_02!$E995</f>
        <v>0</v>
      </c>
      <c r="S995" s="78" t="n">
        <f aca="false">(-1)*SUM(Roth_01!$D995+Roth_02!$D995+IRA_01!$D995+IRA_02!$D995+Invest_01!$D995+Invest_02!$D995)</f>
        <v>-0</v>
      </c>
      <c r="T995" s="78" t="n">
        <f aca="false">(-1)*(IF(($B995&gt;Input!$O$24),0,Input!$O$30)+IF(($B995&gt;Input!$O$31),0,Input!$O$37)+IF(($B995&gt;Input!$O$38),0,Input!$O$44))</f>
        <v>-0</v>
      </c>
      <c r="U995" s="78" t="n">
        <f aca="false">IF(($AB994*(Input!$C$16/100)&gt;0),0,($AB994*(Input!$C$16/100)))</f>
        <v>0</v>
      </c>
      <c r="V995" s="78"/>
      <c r="W995" s="78" t="n">
        <f aca="false">IF(($N995+$O995+$P995+$Q995+$R995+$S995+$T995+$U995)&lt;0,($N995+$O995+$P995+$Q995+$R995+$S995+$T995+$U995),0)</f>
        <v>0</v>
      </c>
      <c r="X995" s="78"/>
      <c r="Y995" s="78" t="n">
        <f aca="false">IF(($N995+$O995+$P995+$Q995+$R995+$S995+$T995+$U995)&gt;=0,($N995+$O995+$P995+$Q995+$R995+$S995+$T995+$U995),0)</f>
        <v>0</v>
      </c>
      <c r="AA995" s="78" t="n">
        <f aca="false">IF(AND((($AB994+$W994-$U994)&lt;0),($Y995&gt;0)),($AA994-$K995)*(1+Input!$C$18/(12*100)),($AA994+$Y995-$K995)*(1+Input!$C$18/(12*100)))</f>
        <v>2.43440488809121E-009</v>
      </c>
      <c r="AB995" s="78" t="n">
        <f aca="false">IF(AND((($AB994+$W994-$U994)&lt;0),($Y995&gt;=0)),($AB994+$W994-$U994+$Y995)*(1+Input!$C$15/(12*100)),0)</f>
        <v>0</v>
      </c>
    </row>
    <row r="996" customFormat="false" ht="12.8" hidden="false" customHeight="false" outlineLevel="0" collapsed="false">
      <c r="A996" s="76" t="n">
        <v>992</v>
      </c>
      <c r="B996" s="77" t="n">
        <f aca="false">EOMONTH(Input!$C$7,A996)</f>
        <v>73109</v>
      </c>
      <c r="D996" s="76" t="n">
        <f aca="false">DATEDIF(Input!$C$23,$B996,"Y")</f>
        <v>122</v>
      </c>
      <c r="E996" s="76" t="n">
        <f aca="false">DATEDIF(Input!$G$23,$B996,"Y")</f>
        <v>122</v>
      </c>
      <c r="G996" s="78" t="n">
        <f aca="false">Salary_01!$L996</f>
        <v>0</v>
      </c>
      <c r="H996" s="78" t="n">
        <f aca="false">Salary_02!$L996</f>
        <v>0</v>
      </c>
      <c r="I996" s="78" t="n">
        <f aca="false">Retirement_Dist_01!$J996</f>
        <v>0</v>
      </c>
      <c r="J996" s="78" t="n">
        <f aca="false">Retirement_Dist_02!$J996</f>
        <v>0</v>
      </c>
      <c r="K996" s="78" t="n">
        <f aca="true">IF(AND(OR($B996&gt;Input!$C$31,$B996&gt;Input!$G$31),OR($B996&lt;Input!$C$25,$B996&lt;Input!$G$25)),(-1)*PMT(Input!$C$18/(100*12),(OFFSET($A$4, MAX( MATCH(Input!$C$25,$B$4:$B$1004,1), MATCH(Input!$G$25,$B$4:$B$1004,1)),0,1,1) - OFFSET($A$4, MIN( MATCH(Input!$C$31,$B$4:$B$1004,1), MATCH(Input!$G$31,$B$4:$B$1004,1)),0,1,1)),$AD$4,0,1),0)</f>
        <v>0</v>
      </c>
      <c r="L996" s="78" t="n">
        <f aca="false">IF(AND(($B996&lt;Input!$C$31),($B996&lt;Input!$G$31)),($G996+$H996+$I996+$J996),($G996+$H996+$I996+$J996+$K996))</f>
        <v>0</v>
      </c>
      <c r="M996" s="78" t="n">
        <f aca="false">Mortgage!$L996</f>
        <v>0</v>
      </c>
      <c r="N996" s="78" t="n">
        <f aca="false">$L996+$M996</f>
        <v>0</v>
      </c>
      <c r="O996" s="78" t="n">
        <f aca="false">IF(AND(($B996&lt;Input!$C$31),($B996&lt;Input!$G$31)),Expenses!$D996,(-1)*$N996)</f>
        <v>-0</v>
      </c>
      <c r="P996" s="78" t="n">
        <f aca="false">Childcare!$D996</f>
        <v>0</v>
      </c>
      <c r="Q996" s="78" t="n">
        <f aca="false">Loan_01!$E996</f>
        <v>0</v>
      </c>
      <c r="R996" s="78" t="n">
        <f aca="false">Loan_02!$E996</f>
        <v>0</v>
      </c>
      <c r="S996" s="78" t="n">
        <f aca="false">(-1)*SUM(Roth_01!$D996+Roth_02!$D996+IRA_01!$D996+IRA_02!$D996+Invest_01!$D996+Invest_02!$D996)</f>
        <v>-0</v>
      </c>
      <c r="T996" s="78" t="n">
        <f aca="false">(-1)*(IF(($B996&gt;Input!$O$24),0,Input!$O$30)+IF(($B996&gt;Input!$O$31),0,Input!$O$37)+IF(($B996&gt;Input!$O$38),0,Input!$O$44))</f>
        <v>-0</v>
      </c>
      <c r="U996" s="78" t="n">
        <f aca="false">IF(($AB995*(Input!$C$16/100)&gt;0),0,($AB995*(Input!$C$16/100)))</f>
        <v>0</v>
      </c>
      <c r="V996" s="78"/>
      <c r="W996" s="78" t="n">
        <f aca="false">IF(($N996+$O996+$P996+$Q996+$R996+$S996+$T996+$U996)&lt;0,($N996+$O996+$P996+$Q996+$R996+$S996+$T996+$U996),0)</f>
        <v>0</v>
      </c>
      <c r="X996" s="78"/>
      <c r="Y996" s="78" t="n">
        <f aca="false">IF(($N996+$O996+$P996+$Q996+$R996+$S996+$T996+$U996)&gt;=0,($N996+$O996+$P996+$Q996+$R996+$S996+$T996+$U996),0)</f>
        <v>0</v>
      </c>
      <c r="AA996" s="78" t="n">
        <f aca="false">IF(AND((($AB995+$W995-$U995)&lt;0),($Y996&gt;0)),($AA995-$K996)*(1+Input!$C$18/(12*100)),($AA995+$Y996-$K996)*(1+Input!$C$18/(12*100)))</f>
        <v>2.43450632162821E-009</v>
      </c>
      <c r="AB996" s="78" t="n">
        <f aca="false">IF(AND((($AB995+$W995-$U995)&lt;0),($Y996&gt;=0)),($AB995+$W995-$U995+$Y996)*(1+Input!$C$15/(12*100)),0)</f>
        <v>0</v>
      </c>
    </row>
    <row r="997" customFormat="false" ht="12.8" hidden="false" customHeight="false" outlineLevel="0" collapsed="false">
      <c r="A997" s="76" t="n">
        <v>993</v>
      </c>
      <c r="B997" s="77" t="n">
        <f aca="false">EOMONTH(Input!$C$7,A997)</f>
        <v>73140</v>
      </c>
      <c r="D997" s="76" t="n">
        <f aca="false">DATEDIF(Input!$C$23,$B997,"Y")</f>
        <v>122</v>
      </c>
      <c r="E997" s="76" t="n">
        <f aca="false">DATEDIF(Input!$G$23,$B997,"Y")</f>
        <v>122</v>
      </c>
      <c r="G997" s="78" t="n">
        <f aca="false">Salary_01!$L997</f>
        <v>0</v>
      </c>
      <c r="H997" s="78" t="n">
        <f aca="false">Salary_02!$L997</f>
        <v>0</v>
      </c>
      <c r="I997" s="78" t="n">
        <f aca="false">Retirement_Dist_01!$J997</f>
        <v>0</v>
      </c>
      <c r="J997" s="78" t="n">
        <f aca="false">Retirement_Dist_02!$J997</f>
        <v>0</v>
      </c>
      <c r="K997" s="78" t="n">
        <f aca="true">IF(AND(OR($B997&gt;Input!$C$31,$B997&gt;Input!$G$31),OR($B997&lt;Input!$C$25,$B997&lt;Input!$G$25)),(-1)*PMT(Input!$C$18/(100*12),(OFFSET($A$4, MAX( MATCH(Input!$C$25,$B$4:$B$1004,1), MATCH(Input!$G$25,$B$4:$B$1004,1)),0,1,1) - OFFSET($A$4, MIN( MATCH(Input!$C$31,$B$4:$B$1004,1), MATCH(Input!$G$31,$B$4:$B$1004,1)),0,1,1)),$AD$4,0,1),0)</f>
        <v>0</v>
      </c>
      <c r="L997" s="78" t="n">
        <f aca="false">IF(AND(($B997&lt;Input!$C$31),($B997&lt;Input!$G$31)),($G997+$H997+$I997+$J997),($G997+$H997+$I997+$J997+$K997))</f>
        <v>0</v>
      </c>
      <c r="M997" s="78" t="n">
        <f aca="false">Mortgage!$L997</f>
        <v>0</v>
      </c>
      <c r="N997" s="78" t="n">
        <f aca="false">$L997+$M997</f>
        <v>0</v>
      </c>
      <c r="O997" s="78" t="n">
        <f aca="false">IF(AND(($B997&lt;Input!$C$31),($B997&lt;Input!$G$31)),Expenses!$D997,(-1)*$N997)</f>
        <v>-0</v>
      </c>
      <c r="P997" s="78" t="n">
        <f aca="false">Childcare!$D997</f>
        <v>0</v>
      </c>
      <c r="Q997" s="78" t="n">
        <f aca="false">Loan_01!$E997</f>
        <v>0</v>
      </c>
      <c r="R997" s="78" t="n">
        <f aca="false">Loan_02!$E997</f>
        <v>0</v>
      </c>
      <c r="S997" s="78" t="n">
        <f aca="false">(-1)*SUM(Roth_01!$D997+Roth_02!$D997+IRA_01!$D997+IRA_02!$D997+Invest_01!$D997+Invest_02!$D997)</f>
        <v>-0</v>
      </c>
      <c r="T997" s="78" t="n">
        <f aca="false">(-1)*(IF(($B997&gt;Input!$O$24),0,Input!$O$30)+IF(($B997&gt;Input!$O$31),0,Input!$O$37)+IF(($B997&gt;Input!$O$38),0,Input!$O$44))</f>
        <v>-0</v>
      </c>
      <c r="U997" s="78" t="n">
        <f aca="false">IF(($AB996*(Input!$C$16/100)&gt;0),0,($AB996*(Input!$C$16/100)))</f>
        <v>0</v>
      </c>
      <c r="V997" s="78"/>
      <c r="W997" s="78" t="n">
        <f aca="false">IF(($N997+$O997+$P997+$Q997+$R997+$S997+$T997+$U997)&lt;0,($N997+$O997+$P997+$Q997+$R997+$S997+$T997+$U997),0)</f>
        <v>0</v>
      </c>
      <c r="X997" s="78"/>
      <c r="Y997" s="78" t="n">
        <f aca="false">IF(($N997+$O997+$P997+$Q997+$R997+$S997+$T997+$U997)&gt;=0,($N997+$O997+$P997+$Q997+$R997+$S997+$T997+$U997),0)</f>
        <v>0</v>
      </c>
      <c r="AA997" s="78" t="n">
        <f aca="false">IF(AND((($AB996+$W996-$U996)&lt;0),($Y997&gt;0)),($AA996-$K997)*(1+Input!$C$18/(12*100)),($AA996+$Y997-$K997)*(1+Input!$C$18/(12*100)))</f>
        <v>2.43460775939162E-009</v>
      </c>
      <c r="AB997" s="78" t="n">
        <f aca="false">IF(AND((($AB996+$W996-$U996)&lt;0),($Y997&gt;=0)),($AB996+$W996-$U996+$Y997)*(1+Input!$C$15/(12*100)),0)</f>
        <v>0</v>
      </c>
    </row>
    <row r="998" customFormat="false" ht="12.8" hidden="false" customHeight="false" outlineLevel="0" collapsed="false">
      <c r="A998" s="76" t="n">
        <v>994</v>
      </c>
      <c r="B998" s="77" t="n">
        <f aca="false">EOMONTH(Input!$C$7,A998)</f>
        <v>73170</v>
      </c>
      <c r="D998" s="76" t="n">
        <f aca="false">DATEDIF(Input!$C$23,$B998,"Y")</f>
        <v>122</v>
      </c>
      <c r="E998" s="76" t="n">
        <f aca="false">DATEDIF(Input!$G$23,$B998,"Y")</f>
        <v>122</v>
      </c>
      <c r="G998" s="78" t="n">
        <f aca="false">Salary_01!$L998</f>
        <v>0</v>
      </c>
      <c r="H998" s="78" t="n">
        <f aca="false">Salary_02!$L998</f>
        <v>0</v>
      </c>
      <c r="I998" s="78" t="n">
        <f aca="false">Retirement_Dist_01!$J998</f>
        <v>0</v>
      </c>
      <c r="J998" s="78" t="n">
        <f aca="false">Retirement_Dist_02!$J998</f>
        <v>0</v>
      </c>
      <c r="K998" s="78" t="n">
        <f aca="true">IF(AND(OR($B998&gt;Input!$C$31,$B998&gt;Input!$G$31),OR($B998&lt;Input!$C$25,$B998&lt;Input!$G$25)),(-1)*PMT(Input!$C$18/(100*12),(OFFSET($A$4, MAX( MATCH(Input!$C$25,$B$4:$B$1004,1), MATCH(Input!$G$25,$B$4:$B$1004,1)),0,1,1) - OFFSET($A$4, MIN( MATCH(Input!$C$31,$B$4:$B$1004,1), MATCH(Input!$G$31,$B$4:$B$1004,1)),0,1,1)),$AD$4,0,1),0)</f>
        <v>0</v>
      </c>
      <c r="L998" s="78" t="n">
        <f aca="false">IF(AND(($B998&lt;Input!$C$31),($B998&lt;Input!$G$31)),($G998+$H998+$I998+$J998),($G998+$H998+$I998+$J998+$K998))</f>
        <v>0</v>
      </c>
      <c r="M998" s="78" t="n">
        <f aca="false">Mortgage!$L998</f>
        <v>0</v>
      </c>
      <c r="N998" s="78" t="n">
        <f aca="false">$L998+$M998</f>
        <v>0</v>
      </c>
      <c r="O998" s="78" t="n">
        <f aca="false">IF(AND(($B998&lt;Input!$C$31),($B998&lt;Input!$G$31)),Expenses!$D998,(-1)*$N998)</f>
        <v>-0</v>
      </c>
      <c r="P998" s="78" t="n">
        <f aca="false">Childcare!$D998</f>
        <v>0</v>
      </c>
      <c r="Q998" s="78" t="n">
        <f aca="false">Loan_01!$E998</f>
        <v>0</v>
      </c>
      <c r="R998" s="78" t="n">
        <f aca="false">Loan_02!$E998</f>
        <v>0</v>
      </c>
      <c r="S998" s="78" t="n">
        <f aca="false">(-1)*SUM(Roth_01!$D998+Roth_02!$D998+IRA_01!$D998+IRA_02!$D998+Invest_01!$D998+Invest_02!$D998)</f>
        <v>-0</v>
      </c>
      <c r="T998" s="78" t="n">
        <f aca="false">(-1)*(IF(($B998&gt;Input!$O$24),0,Input!$O$30)+IF(($B998&gt;Input!$O$31),0,Input!$O$37)+IF(($B998&gt;Input!$O$38),0,Input!$O$44))</f>
        <v>-0</v>
      </c>
      <c r="U998" s="78" t="n">
        <f aca="false">IF(($AB997*(Input!$C$16/100)&gt;0),0,($AB997*(Input!$C$16/100)))</f>
        <v>0</v>
      </c>
      <c r="V998" s="78"/>
      <c r="W998" s="78" t="n">
        <f aca="false">IF(($N998+$O998+$P998+$Q998+$R998+$S998+$T998+$U998)&lt;0,($N998+$O998+$P998+$Q998+$R998+$S998+$T998+$U998),0)</f>
        <v>0</v>
      </c>
      <c r="X998" s="78"/>
      <c r="Y998" s="78" t="n">
        <f aca="false">IF(($N998+$O998+$P998+$Q998+$R998+$S998+$T998+$U998)&gt;=0,($N998+$O998+$P998+$Q998+$R998+$S998+$T998+$U998),0)</f>
        <v>0</v>
      </c>
      <c r="AA998" s="78" t="n">
        <f aca="false">IF(AND((($AB997+$W997-$U997)&lt;0),($Y998&gt;0)),($AA997-$K998)*(1+Input!$C$18/(12*100)),($AA997+$Y998-$K998)*(1+Input!$C$18/(12*100)))</f>
        <v>2.43470920138159E-009</v>
      </c>
      <c r="AB998" s="78" t="n">
        <f aca="false">IF(AND((($AB997+$W997-$U997)&lt;0),($Y998&gt;=0)),($AB997+$W997-$U997+$Y998)*(1+Input!$C$15/(12*100)),0)</f>
        <v>0</v>
      </c>
    </row>
    <row r="999" customFormat="false" ht="12.8" hidden="false" customHeight="false" outlineLevel="0" collapsed="false">
      <c r="A999" s="76" t="n">
        <v>995</v>
      </c>
      <c r="B999" s="77" t="n">
        <f aca="false">EOMONTH(Input!$C$7,A999)</f>
        <v>73201</v>
      </c>
      <c r="D999" s="76" t="n">
        <f aca="false">DATEDIF(Input!$C$23,$B999,"Y")</f>
        <v>123</v>
      </c>
      <c r="E999" s="76" t="n">
        <f aca="false">DATEDIF(Input!$G$23,$B999,"Y")</f>
        <v>123</v>
      </c>
      <c r="G999" s="78" t="n">
        <f aca="false">Salary_01!$L999</f>
        <v>0</v>
      </c>
      <c r="H999" s="78" t="n">
        <f aca="false">Salary_02!$L999</f>
        <v>0</v>
      </c>
      <c r="I999" s="78" t="n">
        <f aca="false">Retirement_Dist_01!$J999</f>
        <v>0</v>
      </c>
      <c r="J999" s="78" t="n">
        <f aca="false">Retirement_Dist_02!$J999</f>
        <v>0</v>
      </c>
      <c r="K999" s="78" t="n">
        <f aca="true">IF(AND(OR($B999&gt;Input!$C$31,$B999&gt;Input!$G$31),OR($B999&lt;Input!$C$25,$B999&lt;Input!$G$25)),(-1)*PMT(Input!$C$18/(100*12),(OFFSET($A$4, MAX( MATCH(Input!$C$25,$B$4:$B$1004,1), MATCH(Input!$G$25,$B$4:$B$1004,1)),0,1,1) - OFFSET($A$4, MIN( MATCH(Input!$C$31,$B$4:$B$1004,1), MATCH(Input!$G$31,$B$4:$B$1004,1)),0,1,1)),$AD$4,0,1),0)</f>
        <v>0</v>
      </c>
      <c r="L999" s="78" t="n">
        <f aca="false">IF(AND(($B999&lt;Input!$C$31),($B999&lt;Input!$G$31)),($G999+$H999+$I999+$J999),($G999+$H999+$I999+$J999+$K999))</f>
        <v>0</v>
      </c>
      <c r="M999" s="78" t="n">
        <f aca="false">Mortgage!$L999</f>
        <v>0</v>
      </c>
      <c r="N999" s="78" t="n">
        <f aca="false">$L999+$M999</f>
        <v>0</v>
      </c>
      <c r="O999" s="78" t="n">
        <f aca="false">IF(AND(($B999&lt;Input!$C$31),($B999&lt;Input!$G$31)),Expenses!$D999,(-1)*$N999)</f>
        <v>-0</v>
      </c>
      <c r="P999" s="78" t="n">
        <f aca="false">Childcare!$D999</f>
        <v>0</v>
      </c>
      <c r="Q999" s="78" t="n">
        <f aca="false">Loan_01!$E999</f>
        <v>0</v>
      </c>
      <c r="R999" s="78" t="n">
        <f aca="false">Loan_02!$E999</f>
        <v>0</v>
      </c>
      <c r="S999" s="78" t="n">
        <f aca="false">(-1)*SUM(Roth_01!$D999+Roth_02!$D999+IRA_01!$D999+IRA_02!$D999+Invest_01!$D999+Invest_02!$D999)</f>
        <v>-0</v>
      </c>
      <c r="T999" s="78" t="n">
        <f aca="false">(-1)*(IF(($B999&gt;Input!$O$24),0,Input!$O$30)+IF(($B999&gt;Input!$O$31),0,Input!$O$37)+IF(($B999&gt;Input!$O$38),0,Input!$O$44))</f>
        <v>-0</v>
      </c>
      <c r="U999" s="78" t="n">
        <f aca="false">IF(($AB998*(Input!$C$16/100)&gt;0),0,($AB998*(Input!$C$16/100)))</f>
        <v>0</v>
      </c>
      <c r="V999" s="78"/>
      <c r="W999" s="78" t="n">
        <f aca="false">IF(($N999+$O999+$P999+$Q999+$R999+$S999+$T999+$U999)&lt;0,($N999+$O999+$P999+$Q999+$R999+$S999+$T999+$U999),0)</f>
        <v>0</v>
      </c>
      <c r="X999" s="78"/>
      <c r="Y999" s="78" t="n">
        <f aca="false">IF(($N999+$O999+$P999+$Q999+$R999+$S999+$T999+$U999)&gt;=0,($N999+$O999+$P999+$Q999+$R999+$S999+$T999+$U999),0)</f>
        <v>0</v>
      </c>
      <c r="AA999" s="78" t="n">
        <f aca="false">IF(AND((($AB998+$W998-$U998)&lt;0),($Y999&gt;0)),($AA998-$K999)*(1+Input!$C$18/(12*100)),($AA998+$Y999-$K999)*(1+Input!$C$18/(12*100)))</f>
        <v>2.43481064759831E-009</v>
      </c>
      <c r="AB999" s="78" t="n">
        <f aca="false">IF(AND((($AB998+$W998-$U998)&lt;0),($Y999&gt;=0)),($AB998+$W998-$U998+$Y999)*(1+Input!$C$15/(12*100)),0)</f>
        <v>0</v>
      </c>
    </row>
    <row r="1000" customFormat="false" ht="12.8" hidden="false" customHeight="false" outlineLevel="0" collapsed="false">
      <c r="A1000" s="76" t="n">
        <v>996</v>
      </c>
      <c r="B1000" s="77" t="n">
        <f aca="false">EOMONTH(Input!$C$7,A1000)</f>
        <v>73231</v>
      </c>
      <c r="D1000" s="76" t="n">
        <f aca="false">DATEDIF(Input!$C$23,$B1000,"Y")</f>
        <v>123</v>
      </c>
      <c r="E1000" s="76" t="n">
        <f aca="false">DATEDIF(Input!$G$23,$B1000,"Y")</f>
        <v>123</v>
      </c>
      <c r="G1000" s="78" t="n">
        <f aca="false">Salary_01!$L1000</f>
        <v>0</v>
      </c>
      <c r="H1000" s="78" t="n">
        <f aca="false">Salary_02!$L1000</f>
        <v>0</v>
      </c>
      <c r="I1000" s="78" t="n">
        <f aca="false">Retirement_Dist_01!$J1000</f>
        <v>0</v>
      </c>
      <c r="J1000" s="78" t="n">
        <f aca="false">Retirement_Dist_02!$J1000</f>
        <v>0</v>
      </c>
      <c r="K1000" s="78" t="n">
        <f aca="true">IF(AND(OR($B1000&gt;Input!$C$31,$B1000&gt;Input!$G$31),OR($B1000&lt;Input!$C$25,$B1000&lt;Input!$G$25)),(-1)*PMT(Input!$C$18/(100*12),(OFFSET($A$4, MAX( MATCH(Input!$C$25,$B$4:$B$1004,1), MATCH(Input!$G$25,$B$4:$B$1004,1)),0,1,1) - OFFSET($A$4, MIN( MATCH(Input!$C$31,$B$4:$B$1004,1), MATCH(Input!$G$31,$B$4:$B$1004,1)),0,1,1)),$AD$4,0,1),0)</f>
        <v>0</v>
      </c>
      <c r="L1000" s="78" t="n">
        <f aca="false">IF(AND(($B1000&lt;Input!$C$31),($B1000&lt;Input!$G$31)),($G1000+$H1000+$I1000+$J1000),($G1000+$H1000+$I1000+$J1000+$K1000))</f>
        <v>0</v>
      </c>
      <c r="M1000" s="78" t="n">
        <f aca="false">Mortgage!$L1000</f>
        <v>0</v>
      </c>
      <c r="N1000" s="78" t="n">
        <f aca="false">$L1000+$M1000</f>
        <v>0</v>
      </c>
      <c r="O1000" s="78" t="n">
        <f aca="false">IF(AND(($B1000&lt;Input!$C$31),($B1000&lt;Input!$G$31)),Expenses!$D1000,(-1)*$N1000)</f>
        <v>-0</v>
      </c>
      <c r="P1000" s="78" t="n">
        <f aca="false">Childcare!$D1000</f>
        <v>0</v>
      </c>
      <c r="Q1000" s="78" t="n">
        <f aca="false">Loan_01!$E1000</f>
        <v>0</v>
      </c>
      <c r="R1000" s="78" t="n">
        <f aca="false">Loan_02!$E1000</f>
        <v>0</v>
      </c>
      <c r="S1000" s="78" t="n">
        <f aca="false">(-1)*SUM(Roth_01!$D1000+Roth_02!$D1000+IRA_01!$D1000+IRA_02!$D1000+Invest_01!$D1000+Invest_02!$D1000)</f>
        <v>-0</v>
      </c>
      <c r="T1000" s="78" t="n">
        <f aca="false">(-1)*(IF(($B1000&gt;Input!$O$24),0,Input!$O$30)+IF(($B1000&gt;Input!$O$31),0,Input!$O$37)+IF(($B1000&gt;Input!$O$38),0,Input!$O$44))</f>
        <v>-0</v>
      </c>
      <c r="U1000" s="78" t="n">
        <f aca="false">IF(($AB999*(Input!$C$16/100)&gt;0),0,($AB999*(Input!$C$16/100)))</f>
        <v>0</v>
      </c>
      <c r="V1000" s="78"/>
      <c r="W1000" s="78" t="n">
        <f aca="false">IF(($N1000+$O1000+$P1000+$Q1000+$R1000+$S1000+$T1000+$U1000)&lt;0,($N1000+$O1000+$P1000+$Q1000+$R1000+$S1000+$T1000+$U1000),0)</f>
        <v>0</v>
      </c>
      <c r="X1000" s="78"/>
      <c r="Y1000" s="78" t="n">
        <f aca="false">IF(($N1000+$O1000+$P1000+$Q1000+$R1000+$S1000+$T1000+$U1000)&gt;=0,($N1000+$O1000+$P1000+$Q1000+$R1000+$S1000+$T1000+$U1000),0)</f>
        <v>0</v>
      </c>
      <c r="AA1000" s="78" t="n">
        <f aca="false">IF(AND((($AB999+$W999-$U999)&lt;0),($Y1000&gt;0)),($AA999-$K1000)*(1+Input!$C$18/(12*100)),($AA999+$Y1000-$K1000)*(1+Input!$C$18/(12*100)))</f>
        <v>2.43491209804196E-009</v>
      </c>
      <c r="AB1000" s="78" t="n">
        <f aca="false">IF(AND((($AB999+$W999-$U999)&lt;0),($Y1000&gt;=0)),($AB999+$W999-$U999+$Y1000)*(1+Input!$C$15/(12*100)),0)</f>
        <v>0</v>
      </c>
    </row>
    <row r="1001" customFormat="false" ht="12.8" hidden="false" customHeight="false" outlineLevel="0" collapsed="false">
      <c r="A1001" s="76" t="n">
        <v>997</v>
      </c>
      <c r="B1001" s="77" t="n">
        <f aca="false">EOMONTH(Input!$C$7,A1001)</f>
        <v>73262</v>
      </c>
      <c r="D1001" s="76" t="n">
        <f aca="false">DATEDIF(Input!$C$23,$B1001,"Y")</f>
        <v>123</v>
      </c>
      <c r="E1001" s="76" t="n">
        <f aca="false">DATEDIF(Input!$G$23,$B1001,"Y")</f>
        <v>123</v>
      </c>
      <c r="G1001" s="78" t="n">
        <f aca="false">Salary_01!$L1001</f>
        <v>0</v>
      </c>
      <c r="H1001" s="78" t="n">
        <f aca="false">Salary_02!$L1001</f>
        <v>0</v>
      </c>
      <c r="I1001" s="78" t="n">
        <f aca="false">Retirement_Dist_01!$J1001</f>
        <v>0</v>
      </c>
      <c r="J1001" s="78" t="n">
        <f aca="false">Retirement_Dist_02!$J1001</f>
        <v>0</v>
      </c>
      <c r="K1001" s="78" t="n">
        <f aca="true">IF(AND(OR($B1001&gt;Input!$C$31,$B1001&gt;Input!$G$31),OR($B1001&lt;Input!$C$25,$B1001&lt;Input!$G$25)),(-1)*PMT(Input!$C$18/(100*12),(OFFSET($A$4, MAX( MATCH(Input!$C$25,$B$4:$B$1004,1), MATCH(Input!$G$25,$B$4:$B$1004,1)),0,1,1) - OFFSET($A$4, MIN( MATCH(Input!$C$31,$B$4:$B$1004,1), MATCH(Input!$G$31,$B$4:$B$1004,1)),0,1,1)),$AD$4,0,1),0)</f>
        <v>0</v>
      </c>
      <c r="L1001" s="78" t="n">
        <f aca="false">IF(AND(($B1001&lt;Input!$C$31),($B1001&lt;Input!$G$31)),($G1001+$H1001+$I1001+$J1001),($G1001+$H1001+$I1001+$J1001+$K1001))</f>
        <v>0</v>
      </c>
      <c r="M1001" s="78" t="n">
        <f aca="false">Mortgage!$L1001</f>
        <v>0</v>
      </c>
      <c r="N1001" s="78" t="n">
        <f aca="false">$L1001+$M1001</f>
        <v>0</v>
      </c>
      <c r="O1001" s="78" t="n">
        <f aca="false">IF(AND(($B1001&lt;Input!$C$31),($B1001&lt;Input!$G$31)),Expenses!$D1001,(-1)*$N1001)</f>
        <v>-0</v>
      </c>
      <c r="P1001" s="78" t="n">
        <f aca="false">Childcare!$D1001</f>
        <v>0</v>
      </c>
      <c r="Q1001" s="78" t="n">
        <f aca="false">Loan_01!$E1001</f>
        <v>0</v>
      </c>
      <c r="R1001" s="78" t="n">
        <f aca="false">Loan_02!$E1001</f>
        <v>0</v>
      </c>
      <c r="S1001" s="78" t="n">
        <f aca="false">(-1)*SUM(Roth_01!$D1001+Roth_02!$D1001+IRA_01!$D1001+IRA_02!$D1001+Invest_01!$D1001+Invest_02!$D1001)</f>
        <v>-0</v>
      </c>
      <c r="T1001" s="78" t="n">
        <f aca="false">(-1)*(IF(($B1001&gt;Input!$O$24),0,Input!$O$30)+IF(($B1001&gt;Input!$O$31),0,Input!$O$37)+IF(($B1001&gt;Input!$O$38),0,Input!$O$44))</f>
        <v>-0</v>
      </c>
      <c r="U1001" s="78" t="n">
        <f aca="false">IF(($AB1000*(Input!$C$16/100)&gt;0),0,($AB1000*(Input!$C$16/100)))</f>
        <v>0</v>
      </c>
      <c r="V1001" s="78"/>
      <c r="W1001" s="78" t="n">
        <f aca="false">IF(($N1001+$O1001+$P1001+$Q1001+$R1001+$S1001+$T1001+$U1001)&lt;0,($N1001+$O1001+$P1001+$Q1001+$R1001+$S1001+$T1001+$U1001),0)</f>
        <v>0</v>
      </c>
      <c r="X1001" s="78"/>
      <c r="Y1001" s="78" t="n">
        <f aca="false">IF(($N1001+$O1001+$P1001+$Q1001+$R1001+$S1001+$T1001+$U1001)&gt;=0,($N1001+$O1001+$P1001+$Q1001+$R1001+$S1001+$T1001+$U1001),0)</f>
        <v>0</v>
      </c>
      <c r="AA1001" s="78" t="n">
        <f aca="false">IF(AND((($AB1000+$W1000-$U1000)&lt;0),($Y1001&gt;0)),($AA1000-$K1001)*(1+Input!$C$18/(12*100)),($AA1000+$Y1001-$K1001)*(1+Input!$C$18/(12*100)))</f>
        <v>2.43501355271272E-009</v>
      </c>
      <c r="AB1001" s="78" t="n">
        <f aca="false">IF(AND((($AB1000+$W1000-$U1000)&lt;0),($Y1001&gt;=0)),($AB1000+$W1000-$U1000+$Y1001)*(1+Input!$C$15/(12*100)),0)</f>
        <v>0</v>
      </c>
    </row>
    <row r="1002" customFormat="false" ht="12.8" hidden="false" customHeight="false" outlineLevel="0" collapsed="false">
      <c r="A1002" s="76" t="n">
        <v>998</v>
      </c>
      <c r="B1002" s="77" t="n">
        <f aca="false">EOMONTH(Input!$C$7,A1002)</f>
        <v>73293</v>
      </c>
      <c r="D1002" s="76" t="n">
        <f aca="false">DATEDIF(Input!$C$23,$B1002,"Y")</f>
        <v>123</v>
      </c>
      <c r="E1002" s="76" t="n">
        <f aca="false">DATEDIF(Input!$G$23,$B1002,"Y")</f>
        <v>123</v>
      </c>
      <c r="G1002" s="78" t="n">
        <f aca="false">Salary_01!$L1002</f>
        <v>0</v>
      </c>
      <c r="H1002" s="78" t="n">
        <f aca="false">Salary_02!$L1002</f>
        <v>0</v>
      </c>
      <c r="I1002" s="78" t="n">
        <f aca="false">Retirement_Dist_01!$J1002</f>
        <v>0</v>
      </c>
      <c r="J1002" s="78" t="n">
        <f aca="false">Retirement_Dist_02!$J1002</f>
        <v>0</v>
      </c>
      <c r="K1002" s="78" t="n">
        <f aca="true">IF(AND(OR($B1002&gt;Input!$C$31,$B1002&gt;Input!$G$31),OR($B1002&lt;Input!$C$25,$B1002&lt;Input!$G$25)),(-1)*PMT(Input!$C$18/(100*12),(OFFSET($A$4, MAX( MATCH(Input!$C$25,$B$4:$B$1004,1), MATCH(Input!$G$25,$B$4:$B$1004,1)),0,1,1) - OFFSET($A$4, MIN( MATCH(Input!$C$31,$B$4:$B$1004,1), MATCH(Input!$G$31,$B$4:$B$1004,1)),0,1,1)),$AD$4,0,1),0)</f>
        <v>0</v>
      </c>
      <c r="L1002" s="78" t="n">
        <f aca="false">IF(AND(($B1002&lt;Input!$C$31),($B1002&lt;Input!$G$31)),($G1002+$H1002+$I1002+$J1002),($G1002+$H1002+$I1002+$J1002+$K1002))</f>
        <v>0</v>
      </c>
      <c r="M1002" s="78" t="n">
        <f aca="false">Mortgage!$L1002</f>
        <v>0</v>
      </c>
      <c r="N1002" s="78" t="n">
        <f aca="false">$L1002+$M1002</f>
        <v>0</v>
      </c>
      <c r="O1002" s="78" t="n">
        <f aca="false">IF(AND(($B1002&lt;Input!$C$31),($B1002&lt;Input!$G$31)),Expenses!$D1002,(-1)*$N1002)</f>
        <v>-0</v>
      </c>
      <c r="P1002" s="78" t="n">
        <f aca="false">Childcare!$D1002</f>
        <v>0</v>
      </c>
      <c r="Q1002" s="78" t="n">
        <f aca="false">Loan_01!$E1002</f>
        <v>0</v>
      </c>
      <c r="R1002" s="78" t="n">
        <f aca="false">Loan_02!$E1002</f>
        <v>0</v>
      </c>
      <c r="S1002" s="78" t="n">
        <f aca="false">(-1)*SUM(Roth_01!$D1002+Roth_02!$D1002+IRA_01!$D1002+IRA_02!$D1002+Invest_01!$D1002+Invest_02!$D1002)</f>
        <v>-0</v>
      </c>
      <c r="T1002" s="78" t="n">
        <f aca="false">(-1)*(IF(($B1002&gt;Input!$O$24),0,Input!$O$30)+IF(($B1002&gt;Input!$O$31),0,Input!$O$37)+IF(($B1002&gt;Input!$O$38),0,Input!$O$44))</f>
        <v>-0</v>
      </c>
      <c r="U1002" s="78" t="n">
        <f aca="false">IF(($AB1001*(Input!$C$16/100)&gt;0),0,($AB1001*(Input!$C$16/100)))</f>
        <v>0</v>
      </c>
      <c r="V1002" s="78"/>
      <c r="W1002" s="78" t="n">
        <f aca="false">IF(($N1002+$O1002+$P1002+$Q1002+$R1002+$S1002+$T1002+$U1002)&lt;0,($N1002+$O1002+$P1002+$Q1002+$R1002+$S1002+$T1002+$U1002),0)</f>
        <v>0</v>
      </c>
      <c r="X1002" s="78"/>
      <c r="Y1002" s="78" t="n">
        <f aca="false">IF(($N1002+$O1002+$P1002+$Q1002+$R1002+$S1002+$T1002+$U1002)&gt;=0,($N1002+$O1002+$P1002+$Q1002+$R1002+$S1002+$T1002+$U1002),0)</f>
        <v>0</v>
      </c>
      <c r="AA1002" s="78" t="n">
        <f aca="false">IF(AND((($AB1001+$W1001-$U1001)&lt;0),($Y1002&gt;0)),($AA1001-$K1002)*(1+Input!$C$18/(12*100)),($AA1001+$Y1002-$K1002)*(1+Input!$C$18/(12*100)))</f>
        <v>2.43511501161075E-009</v>
      </c>
      <c r="AB1002" s="78" t="n">
        <f aca="false">IF(AND((($AB1001+$W1001-$U1001)&lt;0),($Y1002&gt;=0)),($AB1001+$W1001-$U1001+$Y1002)*(1+Input!$C$15/(12*100)),0)</f>
        <v>0</v>
      </c>
    </row>
    <row r="1003" customFormat="false" ht="12.8" hidden="false" customHeight="false" outlineLevel="0" collapsed="false">
      <c r="A1003" s="76" t="n">
        <v>999</v>
      </c>
      <c r="B1003" s="77" t="n">
        <f aca="false">EOMONTH(Input!$C$7,A1003)</f>
        <v>73323</v>
      </c>
      <c r="D1003" s="76" t="n">
        <f aca="false">DATEDIF(Input!$C$23,$B1003,"Y")</f>
        <v>123</v>
      </c>
      <c r="E1003" s="76" t="n">
        <f aca="false">DATEDIF(Input!$G$23,$B1003,"Y")</f>
        <v>123</v>
      </c>
      <c r="G1003" s="78" t="n">
        <f aca="false">Salary_01!$L1003</f>
        <v>0</v>
      </c>
      <c r="H1003" s="78" t="n">
        <f aca="false">Salary_02!$L1003</f>
        <v>0</v>
      </c>
      <c r="I1003" s="78" t="n">
        <f aca="false">Retirement_Dist_01!$J1003</f>
        <v>0</v>
      </c>
      <c r="J1003" s="78" t="n">
        <f aca="false">Retirement_Dist_02!$J1003</f>
        <v>0</v>
      </c>
      <c r="K1003" s="78" t="n">
        <f aca="true">IF(AND(OR($B1003&gt;Input!$C$31,$B1003&gt;Input!$G$31),OR($B1003&lt;Input!$C$25,$B1003&lt;Input!$G$25)),(-1)*PMT(Input!$C$18/(100*12),(OFFSET($A$4, MAX( MATCH(Input!$C$25,$B$4:$B$1004,1), MATCH(Input!$G$25,$B$4:$B$1004,1)),0,1,1) - OFFSET($A$4, MIN( MATCH(Input!$C$31,$B$4:$B$1004,1), MATCH(Input!$G$31,$B$4:$B$1004,1)),0,1,1)),$AD$4,0,1),0)</f>
        <v>0</v>
      </c>
      <c r="L1003" s="78" t="n">
        <f aca="false">IF(AND(($B1003&lt;Input!$C$31),($B1003&lt;Input!$G$31)),($G1003+$H1003+$I1003+$J1003),($G1003+$H1003+$I1003+$J1003+$K1003))</f>
        <v>0</v>
      </c>
      <c r="M1003" s="78" t="n">
        <f aca="false">Mortgage!$L1003</f>
        <v>0</v>
      </c>
      <c r="N1003" s="78" t="n">
        <f aca="false">$L1003+$M1003</f>
        <v>0</v>
      </c>
      <c r="O1003" s="78" t="n">
        <f aca="false">IF(AND(($B1003&lt;Input!$C$31),($B1003&lt;Input!$G$31)),Expenses!$D1003,(-1)*$N1003)</f>
        <v>-0</v>
      </c>
      <c r="P1003" s="78" t="n">
        <f aca="false">Childcare!$D1003</f>
        <v>0</v>
      </c>
      <c r="Q1003" s="78" t="n">
        <f aca="false">Loan_01!$E1003</f>
        <v>0</v>
      </c>
      <c r="R1003" s="78" t="n">
        <f aca="false">Loan_02!$E1003</f>
        <v>0</v>
      </c>
      <c r="S1003" s="78" t="n">
        <f aca="false">(-1)*SUM(Roth_01!$D1003+Roth_02!$D1003+IRA_01!$D1003+IRA_02!$D1003+Invest_01!$D1003+Invest_02!$D1003)</f>
        <v>-0</v>
      </c>
      <c r="T1003" s="78" t="n">
        <f aca="false">(-1)*(IF(($B1003&gt;Input!$O$24),0,Input!$O$30)+IF(($B1003&gt;Input!$O$31),0,Input!$O$37)+IF(($B1003&gt;Input!$O$38),0,Input!$O$44))</f>
        <v>-0</v>
      </c>
      <c r="U1003" s="78" t="n">
        <f aca="false">IF(($AB1002*(Input!$C$16/100)&gt;0),0,($AB1002*(Input!$C$16/100)))</f>
        <v>0</v>
      </c>
      <c r="V1003" s="78"/>
      <c r="W1003" s="78" t="n">
        <f aca="false">IF(($N1003+$O1003+$P1003+$Q1003+$R1003+$S1003+$T1003+$U1003)&lt;0,($N1003+$O1003+$P1003+$Q1003+$R1003+$S1003+$T1003+$U1003),0)</f>
        <v>0</v>
      </c>
      <c r="X1003" s="78"/>
      <c r="Y1003" s="78" t="n">
        <f aca="false">IF(($N1003+$O1003+$P1003+$Q1003+$R1003+$S1003+$T1003+$U1003)&gt;=0,($N1003+$O1003+$P1003+$Q1003+$R1003+$S1003+$T1003+$U1003),0)</f>
        <v>0</v>
      </c>
      <c r="AA1003" s="78" t="n">
        <f aca="false">IF(AND((($AB1002+$W1002-$U1002)&lt;0),($Y1003&gt;0)),($AA1002-$K1003)*(1+Input!$C$18/(12*100)),($AA1002+$Y1003-$K1003)*(1+Input!$C$18/(12*100)))</f>
        <v>2.43521647473623E-009</v>
      </c>
      <c r="AB1003" s="78" t="n">
        <f aca="false">IF(AND((($AB1002+$W1002-$U1002)&lt;0),($Y1003&gt;=0)),($AB1002+$W1002-$U1002+$Y1003)*(1+Input!$C$15/(12*100)),0)</f>
        <v>0</v>
      </c>
    </row>
    <row r="1004" customFormat="false" ht="12.8" hidden="false" customHeight="false" outlineLevel="0" collapsed="false">
      <c r="A1004" s="76" t="n">
        <v>1000</v>
      </c>
      <c r="B1004" s="77" t="n">
        <f aca="false">EOMONTH(Input!$C$7,A1004)</f>
        <v>73354</v>
      </c>
      <c r="D1004" s="76" t="n">
        <f aca="false">DATEDIF(Input!$C$23,$B1004,"Y")</f>
        <v>123</v>
      </c>
      <c r="E1004" s="76" t="n">
        <f aca="false">DATEDIF(Input!$G$23,$B1004,"Y")</f>
        <v>123</v>
      </c>
      <c r="G1004" s="78" t="n">
        <f aca="false">Salary_01!$L1004</f>
        <v>0</v>
      </c>
      <c r="H1004" s="78" t="n">
        <f aca="false">Salary_02!$L1004</f>
        <v>0</v>
      </c>
      <c r="I1004" s="78" t="n">
        <f aca="false">Retirement_Dist_01!$J1004</f>
        <v>0</v>
      </c>
      <c r="J1004" s="78" t="n">
        <f aca="false">Retirement_Dist_02!$J1004</f>
        <v>0</v>
      </c>
      <c r="K1004" s="78" t="n">
        <f aca="true">IF(AND(OR($B1004&gt;Input!$C$31,$B1004&gt;Input!$G$31),OR($B1004&lt;Input!$C$25,$B1004&lt;Input!$G$25)),(-1)*PMT(Input!$C$18/(100*12),(OFFSET($A$4, MAX( MATCH(Input!$C$25,$B$4:$B$1004,1), MATCH(Input!$G$25,$B$4:$B$1004,1)),0,1,1) - OFFSET($A$4, MIN( MATCH(Input!$C$31,$B$4:$B$1004,1), MATCH(Input!$G$31,$B$4:$B$1004,1)),0,1,1)),$AD$4,0,1),0)</f>
        <v>0</v>
      </c>
      <c r="L1004" s="78" t="n">
        <f aca="false">IF(AND(($B1004&lt;Input!$C$31),($B1004&lt;Input!$G$31)),($G1004+$H1004+$I1004+$J1004),($G1004+$H1004+$I1004+$J1004+$K1004))</f>
        <v>0</v>
      </c>
      <c r="M1004" s="78" t="n">
        <f aca="false">Mortgage!$L1004</f>
        <v>0</v>
      </c>
      <c r="N1004" s="78" t="n">
        <f aca="false">$L1004+$M1004</f>
        <v>0</v>
      </c>
      <c r="O1004" s="78" t="n">
        <f aca="false">IF(AND(($B1004&lt;Input!$C$31),($B1004&lt;Input!$G$31)),Expenses!$D1004,(-1)*$N1004)</f>
        <v>-0</v>
      </c>
      <c r="P1004" s="78" t="n">
        <f aca="false">Childcare!$D1004</f>
        <v>0</v>
      </c>
      <c r="Q1004" s="78" t="n">
        <f aca="false">Loan_01!$E1004</f>
        <v>0</v>
      </c>
      <c r="R1004" s="78" t="n">
        <f aca="false">Loan_02!$E1004</f>
        <v>0</v>
      </c>
      <c r="S1004" s="78" t="n">
        <f aca="false">(-1)*SUM(Roth_01!$D1004+Roth_02!$D1004+IRA_01!$D1004+IRA_02!$D1004+Invest_01!$D1004+Invest_02!$D1004)</f>
        <v>-0</v>
      </c>
      <c r="T1004" s="78" t="n">
        <f aca="false">(-1)*(IF(($B1004&gt;Input!$O$24),0,Input!$O$30)+IF(($B1004&gt;Input!$O$31),0,Input!$O$37)+IF(($B1004&gt;Input!$O$38),0,Input!$O$44))</f>
        <v>-0</v>
      </c>
      <c r="U1004" s="78" t="n">
        <f aca="false">IF(($AB1003*(Input!$C$16/100)&gt;0),0,($AB1003*(Input!$C$16/100)))</f>
        <v>0</v>
      </c>
      <c r="V1004" s="78"/>
      <c r="W1004" s="78" t="n">
        <f aca="false">IF(($N1004+$O1004+$P1004+$Q1004+$R1004+$S1004+$T1004+$U1004)&lt;0,($N1004+$O1004+$P1004+$Q1004+$R1004+$S1004+$T1004+$U1004),0)</f>
        <v>0</v>
      </c>
      <c r="X1004" s="78"/>
      <c r="Y1004" s="78" t="n">
        <f aca="false">IF(($N1004+$O1004+$P1004+$Q1004+$R1004+$S1004+$T1004+$U1004)&gt;=0,($N1004+$O1004+$P1004+$Q1004+$R1004+$S1004+$T1004+$U1004),0)</f>
        <v>0</v>
      </c>
      <c r="AA1004" s="78" t="n">
        <f aca="false">IF(AND((($AB1003+$W1003-$U1003)&lt;0),($Y1004&gt;0)),($AA1003-$K1004)*(1+Input!$C$18/(12*100)),($AA1003+$Y1004-$K1004)*(1+Input!$C$18/(12*100)))</f>
        <v>2.43531794208934E-009</v>
      </c>
      <c r="AB1004" s="78" t="n">
        <f aca="false">IF(AND((($AB1003+$W1003-$U1003)&lt;0),($Y1004&gt;=0)),($AB1003+$W1003-$U1003+$Y1004)*(1+Input!$C$15/(12*100)),0)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7.08"/>
    <col collapsed="false" customWidth="true" hidden="false" outlineLevel="0" max="2" min="2" style="77" width="11.06"/>
    <col collapsed="false" customWidth="true" hidden="false" outlineLevel="0" max="3" min="3" style="76" width="1.43"/>
    <col collapsed="false" customWidth="false" hidden="false" outlineLevel="0" max="4" min="4" style="76" width="11.57"/>
    <col collapsed="false" customWidth="false" hidden="false" outlineLevel="0" max="5" min="5" style="0" width="11.57"/>
    <col collapsed="false" customWidth="false" hidden="false" outlineLevel="0" max="1025" min="6" style="0" width="11.52"/>
  </cols>
  <sheetData>
    <row r="1" customFormat="false" ht="19.7" hidden="false" customHeight="false" outlineLevel="0" collapsed="false">
      <c r="A1" s="79" t="s">
        <v>193</v>
      </c>
    </row>
    <row r="3" customFormat="false" ht="12.05" hidden="false" customHeight="false" outlineLevel="0" collapsed="false">
      <c r="A3" s="83" t="s">
        <v>177</v>
      </c>
      <c r="B3" s="84" t="s">
        <v>178</v>
      </c>
      <c r="D3" s="83" t="s">
        <v>162</v>
      </c>
    </row>
    <row r="4" customFormat="false" ht="12.05" hidden="false" customHeight="false" outlineLevel="0" collapsed="false">
      <c r="A4" s="76" t="n">
        <v>0</v>
      </c>
      <c r="B4" s="77" t="n">
        <f aca="false">EOMONTH(Input!$C$7,A4)</f>
        <v>42916</v>
      </c>
      <c r="D4" s="78" t="n">
        <f aca="false">RollUp!$N4</f>
        <v>7099.61207932888</v>
      </c>
    </row>
    <row r="5" customFormat="false" ht="12.05" hidden="false" customHeight="false" outlineLevel="0" collapsed="false">
      <c r="A5" s="76" t="n">
        <v>1</v>
      </c>
      <c r="B5" s="77" t="n">
        <f aca="false">EOMONTH(Input!$C$7,A5)</f>
        <v>42947</v>
      </c>
      <c r="D5" s="78" t="n">
        <f aca="false">RollUp!$N5</f>
        <v>7099.61207932888</v>
      </c>
    </row>
    <row r="6" customFormat="false" ht="12.05" hidden="false" customHeight="false" outlineLevel="0" collapsed="false">
      <c r="A6" s="76" t="n">
        <v>2</v>
      </c>
      <c r="B6" s="77" t="n">
        <f aca="false">EOMONTH(Input!$C$7,A6)</f>
        <v>42978</v>
      </c>
      <c r="D6" s="78" t="n">
        <f aca="false">RollUp!$N6</f>
        <v>7099.61207932888</v>
      </c>
    </row>
    <row r="7" customFormat="false" ht="12.05" hidden="false" customHeight="false" outlineLevel="0" collapsed="false">
      <c r="A7" s="76" t="n">
        <v>3</v>
      </c>
      <c r="B7" s="77" t="n">
        <f aca="false">EOMONTH(Input!$C$7,A7)</f>
        <v>43008</v>
      </c>
      <c r="D7" s="78" t="n">
        <f aca="false">RollUp!$N7</f>
        <v>7099.61207932888</v>
      </c>
    </row>
    <row r="8" customFormat="false" ht="12.05" hidden="false" customHeight="false" outlineLevel="0" collapsed="false">
      <c r="A8" s="76" t="n">
        <v>4</v>
      </c>
      <c r="B8" s="77" t="n">
        <f aca="false">EOMONTH(Input!$C$7,A8)</f>
        <v>43039</v>
      </c>
      <c r="D8" s="78" t="n">
        <f aca="false">RollUp!$N8</f>
        <v>7099.61207932888</v>
      </c>
    </row>
    <row r="9" customFormat="false" ht="12.05" hidden="false" customHeight="false" outlineLevel="0" collapsed="false">
      <c r="A9" s="76" t="n">
        <v>5</v>
      </c>
      <c r="B9" s="77" t="n">
        <f aca="false">EOMONTH(Input!$C$7,A9)</f>
        <v>43069</v>
      </c>
      <c r="D9" s="78" t="n">
        <f aca="false">RollUp!$N9</f>
        <v>7099.61207932888</v>
      </c>
    </row>
    <row r="10" customFormat="false" ht="12.05" hidden="false" customHeight="false" outlineLevel="0" collapsed="false">
      <c r="A10" s="76" t="n">
        <v>6</v>
      </c>
      <c r="B10" s="77" t="n">
        <f aca="false">EOMONTH(Input!$C$7,A10)</f>
        <v>43100</v>
      </c>
      <c r="D10" s="78" t="n">
        <f aca="false">RollUp!$N10</f>
        <v>7099.61207932888</v>
      </c>
    </row>
    <row r="11" customFormat="false" ht="12.05" hidden="false" customHeight="false" outlineLevel="0" collapsed="false">
      <c r="A11" s="76" t="n">
        <v>7</v>
      </c>
      <c r="B11" s="77" t="n">
        <f aca="false">EOMONTH(Input!$C$7,A11)</f>
        <v>43131</v>
      </c>
      <c r="D11" s="78" t="n">
        <f aca="false">RollUp!$N11</f>
        <v>7099.61207932888</v>
      </c>
    </row>
    <row r="12" customFormat="false" ht="12.05" hidden="false" customHeight="false" outlineLevel="0" collapsed="false">
      <c r="A12" s="76" t="n">
        <v>8</v>
      </c>
      <c r="B12" s="77" t="n">
        <f aca="false">EOMONTH(Input!$C$7,A12)</f>
        <v>43159</v>
      </c>
      <c r="D12" s="78" t="n">
        <f aca="false">RollUp!$N12</f>
        <v>7099.61207932888</v>
      </c>
    </row>
    <row r="13" customFormat="false" ht="12.05" hidden="false" customHeight="false" outlineLevel="0" collapsed="false">
      <c r="A13" s="76" t="n">
        <v>9</v>
      </c>
      <c r="B13" s="77" t="n">
        <f aca="false">EOMONTH(Input!$C$7,A13)</f>
        <v>43190</v>
      </c>
      <c r="D13" s="78" t="n">
        <f aca="false">RollUp!$N13</f>
        <v>7099.61207932888</v>
      </c>
    </row>
    <row r="14" customFormat="false" ht="12.05" hidden="false" customHeight="false" outlineLevel="0" collapsed="false">
      <c r="A14" s="76" t="n">
        <v>10</v>
      </c>
      <c r="B14" s="77" t="n">
        <f aca="false">EOMONTH(Input!$C$7,A14)</f>
        <v>43220</v>
      </c>
      <c r="D14" s="78" t="n">
        <f aca="false">RollUp!$N14</f>
        <v>7099.61207932888</v>
      </c>
    </row>
    <row r="15" customFormat="false" ht="12.05" hidden="false" customHeight="false" outlineLevel="0" collapsed="false">
      <c r="A15" s="76" t="n">
        <v>11</v>
      </c>
      <c r="B15" s="77" t="n">
        <f aca="false">EOMONTH(Input!$C$7,A15)</f>
        <v>43251</v>
      </c>
      <c r="D15" s="78" t="n">
        <f aca="false">RollUp!$N15</f>
        <v>7099.61207932888</v>
      </c>
    </row>
    <row r="16" customFormat="false" ht="12.05" hidden="false" customHeight="false" outlineLevel="0" collapsed="false">
      <c r="A16" s="76" t="n">
        <v>12</v>
      </c>
      <c r="B16" s="77" t="n">
        <f aca="false">EOMONTH(Input!$C$7,A16)</f>
        <v>43281</v>
      </c>
      <c r="D16" s="78" t="n">
        <f aca="false">RollUp!$N16</f>
        <v>7240.50887932888</v>
      </c>
    </row>
    <row r="17" customFormat="false" ht="12.05" hidden="false" customHeight="false" outlineLevel="0" collapsed="false">
      <c r="A17" s="76" t="n">
        <v>13</v>
      </c>
      <c r="B17" s="77" t="n">
        <f aca="false">EOMONTH(Input!$C$7,A17)</f>
        <v>43312</v>
      </c>
      <c r="D17" s="78" t="n">
        <f aca="false">RollUp!$N17</f>
        <v>7240.50887932888</v>
      </c>
    </row>
    <row r="18" customFormat="false" ht="12.05" hidden="false" customHeight="false" outlineLevel="0" collapsed="false">
      <c r="A18" s="76" t="n">
        <v>14</v>
      </c>
      <c r="B18" s="77" t="n">
        <f aca="false">EOMONTH(Input!$C$7,A18)</f>
        <v>43343</v>
      </c>
      <c r="D18" s="78" t="n">
        <f aca="false">RollUp!$N18</f>
        <v>7240.50887932888</v>
      </c>
    </row>
    <row r="19" customFormat="false" ht="12.05" hidden="false" customHeight="false" outlineLevel="0" collapsed="false">
      <c r="A19" s="76" t="n">
        <v>15</v>
      </c>
      <c r="B19" s="77" t="n">
        <f aca="false">EOMONTH(Input!$C$7,A19)</f>
        <v>43373</v>
      </c>
      <c r="D19" s="78" t="n">
        <f aca="false">RollUp!$N19</f>
        <v>7240.50887932888</v>
      </c>
    </row>
    <row r="20" customFormat="false" ht="12.05" hidden="false" customHeight="false" outlineLevel="0" collapsed="false">
      <c r="A20" s="76" t="n">
        <v>16</v>
      </c>
      <c r="B20" s="77" t="n">
        <f aca="false">EOMONTH(Input!$C$7,A20)</f>
        <v>43404</v>
      </c>
      <c r="D20" s="78" t="n">
        <f aca="false">RollUp!$N20</f>
        <v>7240.50887932888</v>
      </c>
    </row>
    <row r="21" customFormat="false" ht="12.05" hidden="false" customHeight="false" outlineLevel="0" collapsed="false">
      <c r="A21" s="76" t="n">
        <v>17</v>
      </c>
      <c r="B21" s="77" t="n">
        <f aca="false">EOMONTH(Input!$C$7,A21)</f>
        <v>43434</v>
      </c>
      <c r="D21" s="78" t="n">
        <f aca="false">RollUp!$N21</f>
        <v>7240.50887932888</v>
      </c>
    </row>
    <row r="22" customFormat="false" ht="12.05" hidden="false" customHeight="false" outlineLevel="0" collapsed="false">
      <c r="A22" s="76" t="n">
        <v>18</v>
      </c>
      <c r="B22" s="77" t="n">
        <f aca="false">EOMONTH(Input!$C$7,A22)</f>
        <v>43465</v>
      </c>
      <c r="D22" s="78" t="n">
        <f aca="false">RollUp!$N22</f>
        <v>7240.50887932888</v>
      </c>
    </row>
    <row r="23" customFormat="false" ht="12.05" hidden="false" customHeight="false" outlineLevel="0" collapsed="false">
      <c r="A23" s="76" t="n">
        <v>19</v>
      </c>
      <c r="B23" s="77" t="n">
        <f aca="false">EOMONTH(Input!$C$7,A23)</f>
        <v>43496</v>
      </c>
      <c r="D23" s="78" t="n">
        <f aca="false">RollUp!$N23</f>
        <v>7240.50887932888</v>
      </c>
    </row>
    <row r="24" customFormat="false" ht="12.05" hidden="false" customHeight="false" outlineLevel="0" collapsed="false">
      <c r="A24" s="76" t="n">
        <v>20</v>
      </c>
      <c r="B24" s="77" t="n">
        <f aca="false">EOMONTH(Input!$C$7,A24)</f>
        <v>43524</v>
      </c>
      <c r="D24" s="78" t="n">
        <f aca="false">RollUp!$N24</f>
        <v>7240.50887932888</v>
      </c>
    </row>
    <row r="25" customFormat="false" ht="12.05" hidden="false" customHeight="false" outlineLevel="0" collapsed="false">
      <c r="A25" s="76" t="n">
        <v>21</v>
      </c>
      <c r="B25" s="77" t="n">
        <f aca="false">EOMONTH(Input!$C$7,A25)</f>
        <v>43555</v>
      </c>
      <c r="D25" s="78" t="n">
        <f aca="false">RollUp!$N25</f>
        <v>7240.50887932888</v>
      </c>
    </row>
    <row r="26" customFormat="false" ht="12.05" hidden="false" customHeight="false" outlineLevel="0" collapsed="false">
      <c r="A26" s="76" t="n">
        <v>22</v>
      </c>
      <c r="B26" s="77" t="n">
        <f aca="false">EOMONTH(Input!$C$7,A26)</f>
        <v>43585</v>
      </c>
      <c r="D26" s="78" t="n">
        <f aca="false">RollUp!$N26</f>
        <v>7240.50887932888</v>
      </c>
    </row>
    <row r="27" customFormat="false" ht="12.05" hidden="false" customHeight="false" outlineLevel="0" collapsed="false">
      <c r="A27" s="76" t="n">
        <v>23</v>
      </c>
      <c r="B27" s="77" t="n">
        <f aca="false">EOMONTH(Input!$C$7,A27)</f>
        <v>43616</v>
      </c>
      <c r="D27" s="78" t="n">
        <f aca="false">RollUp!$N27</f>
        <v>7240.50887932888</v>
      </c>
    </row>
    <row r="28" customFormat="false" ht="12.05" hidden="false" customHeight="false" outlineLevel="0" collapsed="false">
      <c r="A28" s="76" t="n">
        <v>24</v>
      </c>
      <c r="B28" s="77" t="n">
        <f aca="false">EOMONTH(Input!$C$7,A28)</f>
        <v>43646</v>
      </c>
      <c r="D28" s="78" t="n">
        <f aca="false">RollUp!$N28</f>
        <v>7383.02555932888</v>
      </c>
    </row>
    <row r="29" customFormat="false" ht="12.05" hidden="false" customHeight="false" outlineLevel="0" collapsed="false">
      <c r="A29" s="76" t="n">
        <v>25</v>
      </c>
      <c r="B29" s="77" t="n">
        <f aca="false">EOMONTH(Input!$C$7,A29)</f>
        <v>43677</v>
      </c>
      <c r="D29" s="78" t="n">
        <f aca="false">RollUp!$N29</f>
        <v>7383.02555932888</v>
      </c>
    </row>
    <row r="30" customFormat="false" ht="12.05" hidden="false" customHeight="false" outlineLevel="0" collapsed="false">
      <c r="A30" s="76" t="n">
        <v>26</v>
      </c>
      <c r="B30" s="77" t="n">
        <f aca="false">EOMONTH(Input!$C$7,A30)</f>
        <v>43708</v>
      </c>
      <c r="D30" s="78" t="n">
        <f aca="false">RollUp!$N30</f>
        <v>7383.02555932888</v>
      </c>
    </row>
    <row r="31" customFormat="false" ht="12.05" hidden="false" customHeight="false" outlineLevel="0" collapsed="false">
      <c r="A31" s="76" t="n">
        <v>27</v>
      </c>
      <c r="B31" s="77" t="n">
        <f aca="false">EOMONTH(Input!$C$7,A31)</f>
        <v>43738</v>
      </c>
      <c r="D31" s="78" t="n">
        <f aca="false">RollUp!$N31</f>
        <v>7383.02555932888</v>
      </c>
    </row>
    <row r="32" customFormat="false" ht="12.05" hidden="false" customHeight="false" outlineLevel="0" collapsed="false">
      <c r="A32" s="76" t="n">
        <v>28</v>
      </c>
      <c r="B32" s="77" t="n">
        <f aca="false">EOMONTH(Input!$C$7,A32)</f>
        <v>43769</v>
      </c>
      <c r="D32" s="78" t="n">
        <f aca="false">RollUp!$N32</f>
        <v>7383.02555932888</v>
      </c>
    </row>
    <row r="33" customFormat="false" ht="12.05" hidden="false" customHeight="false" outlineLevel="0" collapsed="false">
      <c r="A33" s="76" t="n">
        <v>29</v>
      </c>
      <c r="B33" s="77" t="n">
        <f aca="false">EOMONTH(Input!$C$7,A33)</f>
        <v>43799</v>
      </c>
      <c r="D33" s="78" t="n">
        <f aca="false">RollUp!$N33</f>
        <v>7383.02555932888</v>
      </c>
    </row>
    <row r="34" customFormat="false" ht="12.05" hidden="false" customHeight="false" outlineLevel="0" collapsed="false">
      <c r="A34" s="76" t="n">
        <v>30</v>
      </c>
      <c r="B34" s="77" t="n">
        <f aca="false">EOMONTH(Input!$C$7,A34)</f>
        <v>43830</v>
      </c>
      <c r="D34" s="78" t="n">
        <f aca="false">RollUp!$N34</f>
        <v>7383.02555932888</v>
      </c>
    </row>
    <row r="35" customFormat="false" ht="12.05" hidden="false" customHeight="false" outlineLevel="0" collapsed="false">
      <c r="A35" s="76" t="n">
        <v>31</v>
      </c>
      <c r="B35" s="77" t="n">
        <f aca="false">EOMONTH(Input!$C$7,A35)</f>
        <v>43861</v>
      </c>
      <c r="D35" s="78" t="n">
        <f aca="false">RollUp!$N35</f>
        <v>7383.02555932888</v>
      </c>
    </row>
    <row r="36" customFormat="false" ht="12.05" hidden="false" customHeight="false" outlineLevel="0" collapsed="false">
      <c r="A36" s="76" t="n">
        <v>32</v>
      </c>
      <c r="B36" s="77" t="n">
        <f aca="false">EOMONTH(Input!$C$7,A36)</f>
        <v>43890</v>
      </c>
      <c r="D36" s="78" t="n">
        <f aca="false">RollUp!$N36</f>
        <v>7383.02555932888</v>
      </c>
    </row>
    <row r="37" customFormat="false" ht="12.05" hidden="false" customHeight="false" outlineLevel="0" collapsed="false">
      <c r="A37" s="76" t="n">
        <v>33</v>
      </c>
      <c r="B37" s="77" t="n">
        <f aca="false">EOMONTH(Input!$C$7,A37)</f>
        <v>43921</v>
      </c>
      <c r="D37" s="78" t="n">
        <f aca="false">RollUp!$N37</f>
        <v>7383.02555932888</v>
      </c>
    </row>
    <row r="38" customFormat="false" ht="12.05" hidden="false" customHeight="false" outlineLevel="0" collapsed="false">
      <c r="A38" s="76" t="n">
        <v>34</v>
      </c>
      <c r="B38" s="77" t="n">
        <f aca="false">EOMONTH(Input!$C$7,A38)</f>
        <v>43951</v>
      </c>
      <c r="D38" s="78" t="n">
        <f aca="false">RollUp!$N38</f>
        <v>7383.02555932888</v>
      </c>
    </row>
    <row r="39" customFormat="false" ht="12.05" hidden="false" customHeight="false" outlineLevel="0" collapsed="false">
      <c r="A39" s="76" t="n">
        <v>35</v>
      </c>
      <c r="B39" s="77" t="n">
        <f aca="false">EOMONTH(Input!$C$7,A39)</f>
        <v>43982</v>
      </c>
      <c r="D39" s="78" t="n">
        <f aca="false">RollUp!$N39</f>
        <v>7383.02555932888</v>
      </c>
    </row>
    <row r="40" customFormat="false" ht="12.05" hidden="false" customHeight="false" outlineLevel="0" collapsed="false">
      <c r="A40" s="76" t="n">
        <v>36</v>
      </c>
      <c r="B40" s="77" t="n">
        <f aca="false">EOMONTH(Input!$C$7,A40)</f>
        <v>44012</v>
      </c>
      <c r="D40" s="78" t="n">
        <f aca="false">RollUp!$N40</f>
        <v>7527.12488356888</v>
      </c>
    </row>
    <row r="41" customFormat="false" ht="12.05" hidden="false" customHeight="false" outlineLevel="0" collapsed="false">
      <c r="A41" s="76" t="n">
        <v>37</v>
      </c>
      <c r="B41" s="77" t="n">
        <f aca="false">EOMONTH(Input!$C$7,A41)</f>
        <v>44043</v>
      </c>
      <c r="D41" s="78" t="n">
        <f aca="false">RollUp!$N41</f>
        <v>7527.12488356888</v>
      </c>
    </row>
    <row r="42" customFormat="false" ht="12.05" hidden="false" customHeight="false" outlineLevel="0" collapsed="false">
      <c r="A42" s="76" t="n">
        <v>38</v>
      </c>
      <c r="B42" s="77" t="n">
        <f aca="false">EOMONTH(Input!$C$7,A42)</f>
        <v>44074</v>
      </c>
      <c r="D42" s="78" t="n">
        <f aca="false">RollUp!$N42</f>
        <v>7527.12488356888</v>
      </c>
    </row>
    <row r="43" customFormat="false" ht="12.05" hidden="false" customHeight="false" outlineLevel="0" collapsed="false">
      <c r="A43" s="76" t="n">
        <v>39</v>
      </c>
      <c r="B43" s="77" t="n">
        <f aca="false">EOMONTH(Input!$C$7,A43)</f>
        <v>44104</v>
      </c>
      <c r="D43" s="78" t="n">
        <f aca="false">RollUp!$N43</f>
        <v>7527.12488356888</v>
      </c>
    </row>
    <row r="44" customFormat="false" ht="12.05" hidden="false" customHeight="false" outlineLevel="0" collapsed="false">
      <c r="A44" s="76" t="n">
        <v>40</v>
      </c>
      <c r="B44" s="77" t="n">
        <f aca="false">EOMONTH(Input!$C$7,A44)</f>
        <v>44135</v>
      </c>
      <c r="D44" s="78" t="n">
        <f aca="false">RollUp!$N44</f>
        <v>7527.12488356888</v>
      </c>
    </row>
    <row r="45" customFormat="false" ht="12.05" hidden="false" customHeight="false" outlineLevel="0" collapsed="false">
      <c r="A45" s="76" t="n">
        <v>41</v>
      </c>
      <c r="B45" s="77" t="n">
        <f aca="false">EOMONTH(Input!$C$7,A45)</f>
        <v>44165</v>
      </c>
      <c r="D45" s="78" t="n">
        <f aca="false">RollUp!$N45</f>
        <v>7527.12488356888</v>
      </c>
    </row>
    <row r="46" customFormat="false" ht="12.05" hidden="false" customHeight="false" outlineLevel="0" collapsed="false">
      <c r="A46" s="76" t="n">
        <v>42</v>
      </c>
      <c r="B46" s="77" t="n">
        <f aca="false">EOMONTH(Input!$C$7,A46)</f>
        <v>44196</v>
      </c>
      <c r="D46" s="78" t="n">
        <f aca="false">RollUp!$N46</f>
        <v>7527.12488356888</v>
      </c>
    </row>
    <row r="47" customFormat="false" ht="12.05" hidden="false" customHeight="false" outlineLevel="0" collapsed="false">
      <c r="A47" s="76" t="n">
        <v>43</v>
      </c>
      <c r="B47" s="77" t="n">
        <f aca="false">EOMONTH(Input!$C$7,A47)</f>
        <v>44227</v>
      </c>
      <c r="D47" s="78" t="n">
        <f aca="false">RollUp!$N47</f>
        <v>7527.12488356888</v>
      </c>
    </row>
    <row r="48" customFormat="false" ht="12.05" hidden="false" customHeight="false" outlineLevel="0" collapsed="false">
      <c r="A48" s="76" t="n">
        <v>44</v>
      </c>
      <c r="B48" s="77" t="n">
        <f aca="false">EOMONTH(Input!$C$7,A48)</f>
        <v>44255</v>
      </c>
      <c r="D48" s="78" t="n">
        <f aca="false">RollUp!$N48</f>
        <v>7527.12488356888</v>
      </c>
    </row>
    <row r="49" customFormat="false" ht="12.05" hidden="false" customHeight="false" outlineLevel="0" collapsed="false">
      <c r="A49" s="76" t="n">
        <v>45</v>
      </c>
      <c r="B49" s="77" t="n">
        <f aca="false">EOMONTH(Input!$C$7,A49)</f>
        <v>44286</v>
      </c>
      <c r="D49" s="78" t="n">
        <f aca="false">RollUp!$N49</f>
        <v>7527.12488356888</v>
      </c>
    </row>
    <row r="50" customFormat="false" ht="12.05" hidden="false" customHeight="false" outlineLevel="0" collapsed="false">
      <c r="A50" s="76" t="n">
        <v>46</v>
      </c>
      <c r="B50" s="77" t="n">
        <f aca="false">EOMONTH(Input!$C$7,A50)</f>
        <v>44316</v>
      </c>
      <c r="D50" s="78" t="n">
        <f aca="false">RollUp!$N50</f>
        <v>7527.12488356888</v>
      </c>
    </row>
    <row r="51" customFormat="false" ht="12.05" hidden="false" customHeight="false" outlineLevel="0" collapsed="false">
      <c r="A51" s="76" t="n">
        <v>47</v>
      </c>
      <c r="B51" s="77" t="n">
        <f aca="false">EOMONTH(Input!$C$7,A51)</f>
        <v>44347</v>
      </c>
      <c r="D51" s="78" t="n">
        <f aca="false">RollUp!$N51</f>
        <v>7527.12488356888</v>
      </c>
    </row>
    <row r="52" customFormat="false" ht="12.05" hidden="false" customHeight="false" outlineLevel="0" collapsed="false">
      <c r="A52" s="76" t="n">
        <v>48</v>
      </c>
      <c r="B52" s="77" t="n">
        <f aca="false">EOMONTH(Input!$C$7,A52)</f>
        <v>44377</v>
      </c>
      <c r="D52" s="78" t="n">
        <f aca="false">RollUp!$N52</f>
        <v>7672.76476107208</v>
      </c>
    </row>
    <row r="53" customFormat="false" ht="12.05" hidden="false" customHeight="false" outlineLevel="0" collapsed="false">
      <c r="A53" s="76" t="n">
        <v>49</v>
      </c>
      <c r="B53" s="77" t="n">
        <f aca="false">EOMONTH(Input!$C$7,A53)</f>
        <v>44408</v>
      </c>
      <c r="D53" s="78" t="n">
        <f aca="false">RollUp!$N53</f>
        <v>7672.76476107208</v>
      </c>
    </row>
    <row r="54" customFormat="false" ht="12.05" hidden="false" customHeight="false" outlineLevel="0" collapsed="false">
      <c r="A54" s="76" t="n">
        <v>50</v>
      </c>
      <c r="B54" s="77" t="n">
        <f aca="false">EOMONTH(Input!$C$7,A54)</f>
        <v>44439</v>
      </c>
      <c r="D54" s="78" t="n">
        <f aca="false">RollUp!$N54</f>
        <v>7672.76476107208</v>
      </c>
    </row>
    <row r="55" customFormat="false" ht="12.05" hidden="false" customHeight="false" outlineLevel="0" collapsed="false">
      <c r="A55" s="76" t="n">
        <v>51</v>
      </c>
      <c r="B55" s="77" t="n">
        <f aca="false">EOMONTH(Input!$C$7,A55)</f>
        <v>44469</v>
      </c>
      <c r="D55" s="78" t="n">
        <f aca="false">RollUp!$N55</f>
        <v>7672.76476107208</v>
      </c>
    </row>
    <row r="56" customFormat="false" ht="12.05" hidden="false" customHeight="false" outlineLevel="0" collapsed="false">
      <c r="A56" s="76" t="n">
        <v>52</v>
      </c>
      <c r="B56" s="77" t="n">
        <f aca="false">EOMONTH(Input!$C$7,A56)</f>
        <v>44500</v>
      </c>
      <c r="D56" s="78" t="n">
        <f aca="false">RollUp!$N56</f>
        <v>7672.76476107208</v>
      </c>
    </row>
    <row r="57" customFormat="false" ht="12.05" hidden="false" customHeight="false" outlineLevel="0" collapsed="false">
      <c r="A57" s="76" t="n">
        <v>53</v>
      </c>
      <c r="B57" s="77" t="n">
        <f aca="false">EOMONTH(Input!$C$7,A57)</f>
        <v>44530</v>
      </c>
      <c r="D57" s="78" t="n">
        <f aca="false">RollUp!$N57</f>
        <v>7672.76476107208</v>
      </c>
    </row>
    <row r="58" customFormat="false" ht="12.05" hidden="false" customHeight="false" outlineLevel="0" collapsed="false">
      <c r="A58" s="76" t="n">
        <v>54</v>
      </c>
      <c r="B58" s="77" t="n">
        <f aca="false">EOMONTH(Input!$C$7,A58)</f>
        <v>44561</v>
      </c>
      <c r="D58" s="78" t="n">
        <f aca="false">RollUp!$N58</f>
        <v>7672.76476107208</v>
      </c>
    </row>
    <row r="59" customFormat="false" ht="12.05" hidden="false" customHeight="false" outlineLevel="0" collapsed="false">
      <c r="A59" s="76" t="n">
        <v>55</v>
      </c>
      <c r="B59" s="77" t="n">
        <f aca="false">EOMONTH(Input!$C$7,A59)</f>
        <v>44592</v>
      </c>
      <c r="D59" s="78" t="n">
        <f aca="false">RollUp!$N59</f>
        <v>7672.76476107208</v>
      </c>
    </row>
    <row r="60" customFormat="false" ht="12.05" hidden="false" customHeight="false" outlineLevel="0" collapsed="false">
      <c r="A60" s="76" t="n">
        <v>56</v>
      </c>
      <c r="B60" s="77" t="n">
        <f aca="false">EOMONTH(Input!$C$7,A60)</f>
        <v>44620</v>
      </c>
      <c r="D60" s="78" t="n">
        <f aca="false">RollUp!$N60</f>
        <v>7672.76476107208</v>
      </c>
    </row>
    <row r="61" customFormat="false" ht="12.05" hidden="false" customHeight="false" outlineLevel="0" collapsed="false">
      <c r="A61" s="76" t="n">
        <v>57</v>
      </c>
      <c r="B61" s="77" t="n">
        <f aca="false">EOMONTH(Input!$C$7,A61)</f>
        <v>44651</v>
      </c>
      <c r="D61" s="78" t="n">
        <f aca="false">RollUp!$N61</f>
        <v>7672.76476107208</v>
      </c>
    </row>
    <row r="62" customFormat="false" ht="12.05" hidden="false" customHeight="false" outlineLevel="0" collapsed="false">
      <c r="A62" s="76" t="n">
        <v>58</v>
      </c>
      <c r="B62" s="77" t="n">
        <f aca="false">EOMONTH(Input!$C$7,A62)</f>
        <v>44681</v>
      </c>
      <c r="D62" s="78" t="n">
        <f aca="false">RollUp!$N62</f>
        <v>7672.76476107208</v>
      </c>
    </row>
    <row r="63" customFormat="false" ht="12.05" hidden="false" customHeight="false" outlineLevel="0" collapsed="false">
      <c r="A63" s="76" t="n">
        <v>59</v>
      </c>
      <c r="B63" s="77" t="n">
        <f aca="false">EOMONTH(Input!$C$7,A63)</f>
        <v>44712</v>
      </c>
      <c r="D63" s="78" t="n">
        <f aca="false">RollUp!$N63</f>
        <v>7672.76476107208</v>
      </c>
    </row>
    <row r="64" customFormat="false" ht="12.05" hidden="false" customHeight="false" outlineLevel="0" collapsed="false">
      <c r="A64" s="76" t="n">
        <v>60</v>
      </c>
      <c r="B64" s="77" t="n">
        <f aca="false">EOMONTH(Input!$C$7,A64)</f>
        <v>44742</v>
      </c>
      <c r="D64" s="78" t="n">
        <f aca="false">RollUp!$N64</f>
        <v>7819.89790393545</v>
      </c>
    </row>
    <row r="65" customFormat="false" ht="12.05" hidden="false" customHeight="false" outlineLevel="0" collapsed="false">
      <c r="A65" s="76" t="n">
        <v>61</v>
      </c>
      <c r="B65" s="77" t="n">
        <f aca="false">EOMONTH(Input!$C$7,A65)</f>
        <v>44773</v>
      </c>
      <c r="D65" s="78" t="n">
        <f aca="false">RollUp!$N65</f>
        <v>7819.89790393545</v>
      </c>
    </row>
    <row r="66" customFormat="false" ht="12.05" hidden="false" customHeight="false" outlineLevel="0" collapsed="false">
      <c r="A66" s="76" t="n">
        <v>62</v>
      </c>
      <c r="B66" s="77" t="n">
        <f aca="false">EOMONTH(Input!$C$7,A66)</f>
        <v>44804</v>
      </c>
      <c r="D66" s="78" t="n">
        <f aca="false">RollUp!$N66</f>
        <v>7819.89790393545</v>
      </c>
    </row>
    <row r="67" customFormat="false" ht="12.05" hidden="false" customHeight="false" outlineLevel="0" collapsed="false">
      <c r="A67" s="76" t="n">
        <v>63</v>
      </c>
      <c r="B67" s="77" t="n">
        <f aca="false">EOMONTH(Input!$C$7,A67)</f>
        <v>44834</v>
      </c>
      <c r="D67" s="78" t="n">
        <f aca="false">RollUp!$N67</f>
        <v>7819.89790393545</v>
      </c>
    </row>
    <row r="68" customFormat="false" ht="12.05" hidden="false" customHeight="false" outlineLevel="0" collapsed="false">
      <c r="A68" s="76" t="n">
        <v>64</v>
      </c>
      <c r="B68" s="77" t="n">
        <f aca="false">EOMONTH(Input!$C$7,A68)</f>
        <v>44865</v>
      </c>
      <c r="D68" s="78" t="n">
        <f aca="false">RollUp!$N68</f>
        <v>7819.89790393545</v>
      </c>
    </row>
    <row r="69" customFormat="false" ht="12.05" hidden="false" customHeight="false" outlineLevel="0" collapsed="false">
      <c r="A69" s="76" t="n">
        <v>65</v>
      </c>
      <c r="B69" s="77" t="n">
        <f aca="false">EOMONTH(Input!$C$7,A69)</f>
        <v>44895</v>
      </c>
      <c r="D69" s="78" t="n">
        <f aca="false">RollUp!$N69</f>
        <v>7819.89790393545</v>
      </c>
    </row>
    <row r="70" customFormat="false" ht="12.05" hidden="false" customHeight="false" outlineLevel="0" collapsed="false">
      <c r="A70" s="76" t="n">
        <v>66</v>
      </c>
      <c r="B70" s="77" t="n">
        <f aca="false">EOMONTH(Input!$C$7,A70)</f>
        <v>44926</v>
      </c>
      <c r="D70" s="78" t="n">
        <f aca="false">RollUp!$N70</f>
        <v>7819.89790393545</v>
      </c>
    </row>
    <row r="71" customFormat="false" ht="12.05" hidden="false" customHeight="false" outlineLevel="0" collapsed="false">
      <c r="A71" s="76" t="n">
        <v>67</v>
      </c>
      <c r="B71" s="77" t="n">
        <f aca="false">EOMONTH(Input!$C$7,A71)</f>
        <v>44957</v>
      </c>
      <c r="D71" s="78" t="n">
        <f aca="false">RollUp!$N71</f>
        <v>7819.89790393545</v>
      </c>
    </row>
    <row r="72" customFormat="false" ht="12.05" hidden="false" customHeight="false" outlineLevel="0" collapsed="false">
      <c r="A72" s="76" t="n">
        <v>68</v>
      </c>
      <c r="B72" s="77" t="n">
        <f aca="false">EOMONTH(Input!$C$7,A72)</f>
        <v>44985</v>
      </c>
      <c r="D72" s="78" t="n">
        <f aca="false">RollUp!$N72</f>
        <v>7819.89790393545</v>
      </c>
    </row>
    <row r="73" customFormat="false" ht="12.05" hidden="false" customHeight="false" outlineLevel="0" collapsed="false">
      <c r="A73" s="76" t="n">
        <v>69</v>
      </c>
      <c r="B73" s="77" t="n">
        <f aca="false">EOMONTH(Input!$C$7,A73)</f>
        <v>45016</v>
      </c>
      <c r="D73" s="78" t="n">
        <f aca="false">RollUp!$N73</f>
        <v>7819.89790393545</v>
      </c>
    </row>
    <row r="74" customFormat="false" ht="12.05" hidden="false" customHeight="false" outlineLevel="0" collapsed="false">
      <c r="A74" s="76" t="n">
        <v>70</v>
      </c>
      <c r="B74" s="77" t="n">
        <f aca="false">EOMONTH(Input!$C$7,A74)</f>
        <v>45046</v>
      </c>
      <c r="D74" s="78" t="n">
        <f aca="false">RollUp!$N74</f>
        <v>7819.89790393545</v>
      </c>
    </row>
    <row r="75" customFormat="false" ht="12.05" hidden="false" customHeight="false" outlineLevel="0" collapsed="false">
      <c r="A75" s="76" t="n">
        <v>71</v>
      </c>
      <c r="B75" s="77" t="n">
        <f aca="false">EOMONTH(Input!$C$7,A75)</f>
        <v>45077</v>
      </c>
      <c r="D75" s="78" t="n">
        <f aca="false">RollUp!$N75</f>
        <v>7819.89790393545</v>
      </c>
    </row>
    <row r="76" customFormat="false" ht="12.05" hidden="false" customHeight="false" outlineLevel="0" collapsed="false">
      <c r="A76" s="76" t="n">
        <v>72</v>
      </c>
      <c r="B76" s="77" t="n">
        <f aca="false">EOMONTH(Input!$C$7,A76)</f>
        <v>45107</v>
      </c>
      <c r="D76" s="78" t="n">
        <f aca="false">RollUp!$N76</f>
        <v>7968.47146417054</v>
      </c>
    </row>
    <row r="77" customFormat="false" ht="12.05" hidden="false" customHeight="false" outlineLevel="0" collapsed="false">
      <c r="A77" s="76" t="n">
        <v>73</v>
      </c>
      <c r="B77" s="77" t="n">
        <f aca="false">EOMONTH(Input!$C$7,A77)</f>
        <v>45138</v>
      </c>
      <c r="D77" s="78" t="n">
        <f aca="false">RollUp!$N77</f>
        <v>7968.47146417054</v>
      </c>
    </row>
    <row r="78" customFormat="false" ht="12.05" hidden="false" customHeight="false" outlineLevel="0" collapsed="false">
      <c r="A78" s="76" t="n">
        <v>74</v>
      </c>
      <c r="B78" s="77" t="n">
        <f aca="false">EOMONTH(Input!$C$7,A78)</f>
        <v>45169</v>
      </c>
      <c r="D78" s="78" t="n">
        <f aca="false">RollUp!$N78</f>
        <v>7968.47146417054</v>
      </c>
    </row>
    <row r="79" customFormat="false" ht="12.05" hidden="false" customHeight="false" outlineLevel="0" collapsed="false">
      <c r="A79" s="76" t="n">
        <v>75</v>
      </c>
      <c r="B79" s="77" t="n">
        <f aca="false">EOMONTH(Input!$C$7,A79)</f>
        <v>45199</v>
      </c>
      <c r="D79" s="78" t="n">
        <f aca="false">RollUp!$N79</f>
        <v>7968.47146417054</v>
      </c>
    </row>
    <row r="80" customFormat="false" ht="12.05" hidden="false" customHeight="false" outlineLevel="0" collapsed="false">
      <c r="A80" s="76" t="n">
        <v>76</v>
      </c>
      <c r="B80" s="77" t="n">
        <f aca="false">EOMONTH(Input!$C$7,A80)</f>
        <v>45230</v>
      </c>
      <c r="D80" s="78" t="n">
        <f aca="false">RollUp!$N80</f>
        <v>7968.47146417054</v>
      </c>
    </row>
    <row r="81" customFormat="false" ht="12.05" hidden="false" customHeight="false" outlineLevel="0" collapsed="false">
      <c r="A81" s="76" t="n">
        <v>77</v>
      </c>
      <c r="B81" s="77" t="n">
        <f aca="false">EOMONTH(Input!$C$7,A81)</f>
        <v>45260</v>
      </c>
      <c r="D81" s="78" t="n">
        <f aca="false">RollUp!$N81</f>
        <v>7968.47146417054</v>
      </c>
    </row>
    <row r="82" customFormat="false" ht="12.05" hidden="false" customHeight="false" outlineLevel="0" collapsed="false">
      <c r="A82" s="76" t="n">
        <v>78</v>
      </c>
      <c r="B82" s="77" t="n">
        <f aca="false">EOMONTH(Input!$C$7,A82)</f>
        <v>45291</v>
      </c>
      <c r="D82" s="78" t="n">
        <f aca="false">RollUp!$N82</f>
        <v>7968.47146417054</v>
      </c>
    </row>
    <row r="83" customFormat="false" ht="12.05" hidden="false" customHeight="false" outlineLevel="0" collapsed="false">
      <c r="A83" s="76" t="n">
        <v>79</v>
      </c>
      <c r="B83" s="77" t="n">
        <f aca="false">EOMONTH(Input!$C$7,A83)</f>
        <v>45322</v>
      </c>
      <c r="D83" s="78" t="n">
        <f aca="false">RollUp!$N83</f>
        <v>7968.47146417054</v>
      </c>
    </row>
    <row r="84" customFormat="false" ht="12.05" hidden="false" customHeight="false" outlineLevel="0" collapsed="false">
      <c r="A84" s="76" t="n">
        <v>80</v>
      </c>
      <c r="B84" s="77" t="n">
        <f aca="false">EOMONTH(Input!$C$7,A84)</f>
        <v>45351</v>
      </c>
      <c r="D84" s="78" t="n">
        <f aca="false">RollUp!$N84</f>
        <v>7968.47146417054</v>
      </c>
    </row>
    <row r="85" customFormat="false" ht="12.05" hidden="false" customHeight="false" outlineLevel="0" collapsed="false">
      <c r="A85" s="76" t="n">
        <v>81</v>
      </c>
      <c r="B85" s="77" t="n">
        <f aca="false">EOMONTH(Input!$C$7,A85)</f>
        <v>45382</v>
      </c>
      <c r="D85" s="78" t="n">
        <f aca="false">RollUp!$N85</f>
        <v>7968.47146417054</v>
      </c>
    </row>
    <row r="86" customFormat="false" ht="12.05" hidden="false" customHeight="false" outlineLevel="0" collapsed="false">
      <c r="A86" s="76" t="n">
        <v>82</v>
      </c>
      <c r="B86" s="77" t="n">
        <f aca="false">EOMONTH(Input!$C$7,A86)</f>
        <v>45412</v>
      </c>
      <c r="D86" s="78" t="n">
        <f aca="false">RollUp!$N86</f>
        <v>7968.47146417054</v>
      </c>
    </row>
    <row r="87" customFormat="false" ht="12.05" hidden="false" customHeight="false" outlineLevel="0" collapsed="false">
      <c r="A87" s="76" t="n">
        <v>83</v>
      </c>
      <c r="B87" s="77" t="n">
        <f aca="false">EOMONTH(Input!$C$7,A87)</f>
        <v>45443</v>
      </c>
      <c r="D87" s="78" t="n">
        <f aca="false">RollUp!$N87</f>
        <v>7968.47146417054</v>
      </c>
    </row>
    <row r="88" customFormat="false" ht="12.05" hidden="false" customHeight="false" outlineLevel="0" collapsed="false">
      <c r="A88" s="76" t="n">
        <v>84</v>
      </c>
      <c r="B88" s="77" t="n">
        <f aca="false">EOMONTH(Input!$C$7,A88)</f>
        <v>45473</v>
      </c>
      <c r="D88" s="78" t="n">
        <f aca="false">RollUp!$N88</f>
        <v>8118.42664779049</v>
      </c>
    </row>
    <row r="89" customFormat="false" ht="12.05" hidden="false" customHeight="false" outlineLevel="0" collapsed="false">
      <c r="A89" s="76" t="n">
        <v>85</v>
      </c>
      <c r="B89" s="77" t="n">
        <f aca="false">EOMONTH(Input!$C$7,A89)</f>
        <v>45504</v>
      </c>
      <c r="D89" s="78" t="n">
        <f aca="false">RollUp!$N89</f>
        <v>8118.42664779049</v>
      </c>
    </row>
    <row r="90" customFormat="false" ht="12.05" hidden="false" customHeight="false" outlineLevel="0" collapsed="false">
      <c r="A90" s="76" t="n">
        <v>86</v>
      </c>
      <c r="B90" s="77" t="n">
        <f aca="false">EOMONTH(Input!$C$7,A90)</f>
        <v>45535</v>
      </c>
      <c r="D90" s="78" t="n">
        <f aca="false">RollUp!$N90</f>
        <v>8118.42664779049</v>
      </c>
    </row>
    <row r="91" customFormat="false" ht="12.05" hidden="false" customHeight="false" outlineLevel="0" collapsed="false">
      <c r="A91" s="76" t="n">
        <v>87</v>
      </c>
      <c r="B91" s="77" t="n">
        <f aca="false">EOMONTH(Input!$C$7,A91)</f>
        <v>45565</v>
      </c>
      <c r="D91" s="78" t="n">
        <f aca="false">RollUp!$N91</f>
        <v>8118.42664779049</v>
      </c>
    </row>
    <row r="92" customFormat="false" ht="12.05" hidden="false" customHeight="false" outlineLevel="0" collapsed="false">
      <c r="A92" s="76" t="n">
        <v>88</v>
      </c>
      <c r="B92" s="77" t="n">
        <f aca="false">EOMONTH(Input!$C$7,A92)</f>
        <v>45596</v>
      </c>
      <c r="D92" s="78" t="n">
        <f aca="false">RollUp!$N92</f>
        <v>8118.42664779049</v>
      </c>
    </row>
    <row r="93" customFormat="false" ht="12.05" hidden="false" customHeight="false" outlineLevel="0" collapsed="false">
      <c r="A93" s="76" t="n">
        <v>89</v>
      </c>
      <c r="B93" s="77" t="n">
        <f aca="false">EOMONTH(Input!$C$7,A93)</f>
        <v>45626</v>
      </c>
      <c r="D93" s="78" t="n">
        <f aca="false">RollUp!$N93</f>
        <v>8118.42664779049</v>
      </c>
    </row>
    <row r="94" customFormat="false" ht="12.05" hidden="false" customHeight="false" outlineLevel="0" collapsed="false">
      <c r="A94" s="76" t="n">
        <v>90</v>
      </c>
      <c r="B94" s="77" t="n">
        <f aca="false">EOMONTH(Input!$C$7,A94)</f>
        <v>45657</v>
      </c>
      <c r="D94" s="78" t="n">
        <f aca="false">RollUp!$N94</f>
        <v>8118.42664779049</v>
      </c>
    </row>
    <row r="95" customFormat="false" ht="12.05" hidden="false" customHeight="false" outlineLevel="0" collapsed="false">
      <c r="A95" s="76" t="n">
        <v>91</v>
      </c>
      <c r="B95" s="77" t="n">
        <f aca="false">EOMONTH(Input!$C$7,A95)</f>
        <v>45688</v>
      </c>
      <c r="D95" s="78" t="n">
        <f aca="false">RollUp!$N95</f>
        <v>8118.42664779049</v>
      </c>
    </row>
    <row r="96" customFormat="false" ht="12.05" hidden="false" customHeight="false" outlineLevel="0" collapsed="false">
      <c r="A96" s="76" t="n">
        <v>92</v>
      </c>
      <c r="B96" s="77" t="n">
        <f aca="false">EOMONTH(Input!$C$7,A96)</f>
        <v>45716</v>
      </c>
      <c r="D96" s="78" t="n">
        <f aca="false">RollUp!$N96</f>
        <v>8118.42664779049</v>
      </c>
    </row>
    <row r="97" customFormat="false" ht="12.05" hidden="false" customHeight="false" outlineLevel="0" collapsed="false">
      <c r="A97" s="76" t="n">
        <v>93</v>
      </c>
      <c r="B97" s="77" t="n">
        <f aca="false">EOMONTH(Input!$C$7,A97)</f>
        <v>45747</v>
      </c>
      <c r="D97" s="78" t="n">
        <f aca="false">RollUp!$N97</f>
        <v>8118.42664779049</v>
      </c>
    </row>
    <row r="98" customFormat="false" ht="12.05" hidden="false" customHeight="false" outlineLevel="0" collapsed="false">
      <c r="A98" s="76" t="n">
        <v>94</v>
      </c>
      <c r="B98" s="77" t="n">
        <f aca="false">EOMONTH(Input!$C$7,A98)</f>
        <v>45777</v>
      </c>
      <c r="D98" s="78" t="n">
        <f aca="false">RollUp!$N98</f>
        <v>8118.42664779049</v>
      </c>
    </row>
    <row r="99" customFormat="false" ht="12.05" hidden="false" customHeight="false" outlineLevel="0" collapsed="false">
      <c r="A99" s="76" t="n">
        <v>95</v>
      </c>
      <c r="B99" s="77" t="n">
        <f aca="false">EOMONTH(Input!$C$7,A99)</f>
        <v>45808</v>
      </c>
      <c r="D99" s="78" t="n">
        <f aca="false">RollUp!$N99</f>
        <v>8118.42664779049</v>
      </c>
    </row>
    <row r="100" customFormat="false" ht="12.05" hidden="false" customHeight="false" outlineLevel="0" collapsed="false">
      <c r="A100" s="76" t="n">
        <v>96</v>
      </c>
      <c r="B100" s="77" t="n">
        <f aca="false">EOMONTH(Input!$C$7,A100)</f>
        <v>45838</v>
      </c>
      <c r="D100" s="78" t="n">
        <f aca="false">RollUp!$N100</f>
        <v>8269.69830476046</v>
      </c>
    </row>
    <row r="101" customFormat="false" ht="12.05" hidden="false" customHeight="false" outlineLevel="0" collapsed="false">
      <c r="A101" s="76" t="n">
        <v>97</v>
      </c>
      <c r="B101" s="77" t="n">
        <f aca="false">EOMONTH(Input!$C$7,A101)</f>
        <v>45869</v>
      </c>
      <c r="D101" s="78" t="n">
        <f aca="false">RollUp!$N101</f>
        <v>8269.69830476046</v>
      </c>
    </row>
    <row r="102" customFormat="false" ht="12.05" hidden="false" customHeight="false" outlineLevel="0" collapsed="false">
      <c r="A102" s="76" t="n">
        <v>98</v>
      </c>
      <c r="B102" s="77" t="n">
        <f aca="false">EOMONTH(Input!$C$7,A102)</f>
        <v>45900</v>
      </c>
      <c r="D102" s="78" t="n">
        <f aca="false">RollUp!$N102</f>
        <v>8269.69830476046</v>
      </c>
    </row>
    <row r="103" customFormat="false" ht="12.05" hidden="false" customHeight="false" outlineLevel="0" collapsed="false">
      <c r="A103" s="76" t="n">
        <v>99</v>
      </c>
      <c r="B103" s="77" t="n">
        <f aca="false">EOMONTH(Input!$C$7,A103)</f>
        <v>45930</v>
      </c>
      <c r="D103" s="78" t="n">
        <f aca="false">RollUp!$N103</f>
        <v>8269.69830476046</v>
      </c>
    </row>
    <row r="104" customFormat="false" ht="12.05" hidden="false" customHeight="false" outlineLevel="0" collapsed="false">
      <c r="A104" s="76" t="n">
        <v>100</v>
      </c>
      <c r="B104" s="77" t="n">
        <f aca="false">EOMONTH(Input!$C$7,A104)</f>
        <v>45961</v>
      </c>
      <c r="D104" s="78" t="n">
        <f aca="false">RollUp!$N104</f>
        <v>8269.69830476046</v>
      </c>
    </row>
    <row r="105" customFormat="false" ht="12.05" hidden="false" customHeight="false" outlineLevel="0" collapsed="false">
      <c r="A105" s="76" t="n">
        <v>101</v>
      </c>
      <c r="B105" s="77" t="n">
        <f aca="false">EOMONTH(Input!$C$7,A105)</f>
        <v>45991</v>
      </c>
      <c r="D105" s="78" t="n">
        <f aca="false">RollUp!$N105</f>
        <v>8269.69830476046</v>
      </c>
    </row>
    <row r="106" customFormat="false" ht="12.05" hidden="false" customHeight="false" outlineLevel="0" collapsed="false">
      <c r="A106" s="76" t="n">
        <v>102</v>
      </c>
      <c r="B106" s="77" t="n">
        <f aca="false">EOMONTH(Input!$C$7,A106)</f>
        <v>46022</v>
      </c>
      <c r="D106" s="78" t="n">
        <f aca="false">RollUp!$N106</f>
        <v>8269.69830476046</v>
      </c>
    </row>
    <row r="107" customFormat="false" ht="12.05" hidden="false" customHeight="false" outlineLevel="0" collapsed="false">
      <c r="A107" s="76" t="n">
        <v>103</v>
      </c>
      <c r="B107" s="77" t="n">
        <f aca="false">EOMONTH(Input!$C$7,A107)</f>
        <v>46053</v>
      </c>
      <c r="D107" s="78" t="n">
        <f aca="false">RollUp!$N107</f>
        <v>8269.69830476046</v>
      </c>
    </row>
    <row r="108" customFormat="false" ht="12.05" hidden="false" customHeight="false" outlineLevel="0" collapsed="false">
      <c r="A108" s="76" t="n">
        <v>104</v>
      </c>
      <c r="B108" s="77" t="n">
        <f aca="false">EOMONTH(Input!$C$7,A108)</f>
        <v>46081</v>
      </c>
      <c r="D108" s="78" t="n">
        <f aca="false">RollUp!$N108</f>
        <v>8269.69830476046</v>
      </c>
    </row>
    <row r="109" customFormat="false" ht="12.05" hidden="false" customHeight="false" outlineLevel="0" collapsed="false">
      <c r="A109" s="76" t="n">
        <v>105</v>
      </c>
      <c r="B109" s="77" t="n">
        <f aca="false">EOMONTH(Input!$C$7,A109)</f>
        <v>46112</v>
      </c>
      <c r="D109" s="78" t="n">
        <f aca="false">RollUp!$N109</f>
        <v>8269.69830476046</v>
      </c>
    </row>
    <row r="110" customFormat="false" ht="12.05" hidden="false" customHeight="false" outlineLevel="0" collapsed="false">
      <c r="A110" s="76" t="n">
        <v>106</v>
      </c>
      <c r="B110" s="77" t="n">
        <f aca="false">EOMONTH(Input!$C$7,A110)</f>
        <v>46142</v>
      </c>
      <c r="D110" s="78" t="n">
        <f aca="false">RollUp!$N110</f>
        <v>8269.69830476046</v>
      </c>
    </row>
    <row r="111" customFormat="false" ht="12.05" hidden="false" customHeight="false" outlineLevel="0" collapsed="false">
      <c r="A111" s="76" t="n">
        <v>107</v>
      </c>
      <c r="B111" s="77" t="n">
        <f aca="false">EOMONTH(Input!$C$7,A111)</f>
        <v>46173</v>
      </c>
      <c r="D111" s="78" t="n">
        <f aca="false">RollUp!$N111</f>
        <v>8269.69830476046</v>
      </c>
    </row>
    <row r="112" customFormat="false" ht="12.05" hidden="false" customHeight="false" outlineLevel="0" collapsed="false">
      <c r="A112" s="76" t="n">
        <v>108</v>
      </c>
      <c r="B112" s="77" t="n">
        <f aca="false">EOMONTH(Input!$C$7,A112)</f>
        <v>46203</v>
      </c>
      <c r="D112" s="78" t="n">
        <f aca="false">RollUp!$N112</f>
        <v>8422.21449334579</v>
      </c>
    </row>
    <row r="113" customFormat="false" ht="12.05" hidden="false" customHeight="false" outlineLevel="0" collapsed="false">
      <c r="A113" s="76" t="n">
        <v>109</v>
      </c>
      <c r="B113" s="77" t="n">
        <f aca="false">EOMONTH(Input!$C$7,A113)</f>
        <v>46234</v>
      </c>
      <c r="D113" s="78" t="n">
        <f aca="false">RollUp!$N113</f>
        <v>8422.21449334579</v>
      </c>
    </row>
    <row r="114" customFormat="false" ht="12.05" hidden="false" customHeight="false" outlineLevel="0" collapsed="false">
      <c r="A114" s="76" t="n">
        <v>110</v>
      </c>
      <c r="B114" s="77" t="n">
        <f aca="false">EOMONTH(Input!$C$7,A114)</f>
        <v>46265</v>
      </c>
      <c r="D114" s="78" t="n">
        <f aca="false">RollUp!$N114</f>
        <v>8422.21449334579</v>
      </c>
    </row>
    <row r="115" customFormat="false" ht="12.05" hidden="false" customHeight="false" outlineLevel="0" collapsed="false">
      <c r="A115" s="76" t="n">
        <v>111</v>
      </c>
      <c r="B115" s="77" t="n">
        <f aca="false">EOMONTH(Input!$C$7,A115)</f>
        <v>46295</v>
      </c>
      <c r="D115" s="78" t="n">
        <f aca="false">RollUp!$N115</f>
        <v>8422.21449334579</v>
      </c>
    </row>
    <row r="116" customFormat="false" ht="12.05" hidden="false" customHeight="false" outlineLevel="0" collapsed="false">
      <c r="A116" s="76" t="n">
        <v>112</v>
      </c>
      <c r="B116" s="77" t="n">
        <f aca="false">EOMONTH(Input!$C$7,A116)</f>
        <v>46326</v>
      </c>
      <c r="D116" s="78" t="n">
        <f aca="false">RollUp!$N116</f>
        <v>8422.21449334579</v>
      </c>
    </row>
    <row r="117" customFormat="false" ht="12.05" hidden="false" customHeight="false" outlineLevel="0" collapsed="false">
      <c r="A117" s="76" t="n">
        <v>113</v>
      </c>
      <c r="B117" s="77" t="n">
        <f aca="false">EOMONTH(Input!$C$7,A117)</f>
        <v>46356</v>
      </c>
      <c r="D117" s="78" t="n">
        <f aca="false">RollUp!$N117</f>
        <v>9428.32241401691</v>
      </c>
    </row>
    <row r="118" customFormat="false" ht="12.05" hidden="false" customHeight="false" outlineLevel="0" collapsed="false">
      <c r="A118" s="76" t="n">
        <v>114</v>
      </c>
      <c r="B118" s="77" t="n">
        <f aca="false">EOMONTH(Input!$C$7,A118)</f>
        <v>46387</v>
      </c>
      <c r="D118" s="78" t="n">
        <f aca="false">RollUp!$N118</f>
        <v>9428.32241401691</v>
      </c>
    </row>
    <row r="119" customFormat="false" ht="12.05" hidden="false" customHeight="false" outlineLevel="0" collapsed="false">
      <c r="A119" s="76" t="n">
        <v>115</v>
      </c>
      <c r="B119" s="77" t="n">
        <f aca="false">EOMONTH(Input!$C$7,A119)</f>
        <v>46418</v>
      </c>
      <c r="D119" s="78" t="n">
        <f aca="false">RollUp!$N119</f>
        <v>9428.32241401691</v>
      </c>
    </row>
    <row r="120" customFormat="false" ht="12.05" hidden="false" customHeight="false" outlineLevel="0" collapsed="false">
      <c r="A120" s="76" t="n">
        <v>116</v>
      </c>
      <c r="B120" s="77" t="n">
        <f aca="false">EOMONTH(Input!$C$7,A120)</f>
        <v>46446</v>
      </c>
      <c r="D120" s="78" t="n">
        <f aca="false">RollUp!$N120</f>
        <v>9428.32241401691</v>
      </c>
    </row>
    <row r="121" customFormat="false" ht="12.05" hidden="false" customHeight="false" outlineLevel="0" collapsed="false">
      <c r="A121" s="76" t="n">
        <v>117</v>
      </c>
      <c r="B121" s="77" t="n">
        <f aca="false">EOMONTH(Input!$C$7,A121)</f>
        <v>46477</v>
      </c>
      <c r="D121" s="78" t="n">
        <f aca="false">RollUp!$N121</f>
        <v>9428.32241401691</v>
      </c>
    </row>
    <row r="122" customFormat="false" ht="12.05" hidden="false" customHeight="false" outlineLevel="0" collapsed="false">
      <c r="A122" s="76" t="n">
        <v>118</v>
      </c>
      <c r="B122" s="77" t="n">
        <f aca="false">EOMONTH(Input!$C$7,A122)</f>
        <v>46507</v>
      </c>
      <c r="D122" s="78" t="n">
        <f aca="false">RollUp!$N122</f>
        <v>9428.32241401691</v>
      </c>
    </row>
    <row r="123" customFormat="false" ht="12.05" hidden="false" customHeight="false" outlineLevel="0" collapsed="false">
      <c r="A123" s="76" t="n">
        <v>119</v>
      </c>
      <c r="B123" s="77" t="n">
        <f aca="false">EOMONTH(Input!$C$7,A123)</f>
        <v>46538</v>
      </c>
      <c r="D123" s="78" t="n">
        <f aca="false">RollUp!$N123</f>
        <v>9428.32241401691</v>
      </c>
    </row>
    <row r="124" customFormat="false" ht="12.05" hidden="false" customHeight="false" outlineLevel="0" collapsed="false">
      <c r="A124" s="76" t="n">
        <v>120</v>
      </c>
      <c r="B124" s="77" t="n">
        <f aca="false">EOMONTH(Input!$C$7,A124)</f>
        <v>46568</v>
      </c>
      <c r="D124" s="78" t="n">
        <f aca="false">RollUp!$N124</f>
        <v>9582.00393797465</v>
      </c>
    </row>
    <row r="125" customFormat="false" ht="12.05" hidden="false" customHeight="false" outlineLevel="0" collapsed="false">
      <c r="A125" s="76" t="n">
        <v>121</v>
      </c>
      <c r="B125" s="77" t="n">
        <f aca="false">EOMONTH(Input!$C$7,A125)</f>
        <v>46599</v>
      </c>
      <c r="D125" s="78" t="n">
        <f aca="false">RollUp!$N125</f>
        <v>9582.00393797465</v>
      </c>
    </row>
    <row r="126" customFormat="false" ht="12.05" hidden="false" customHeight="false" outlineLevel="0" collapsed="false">
      <c r="A126" s="76" t="n">
        <v>122</v>
      </c>
      <c r="B126" s="77" t="n">
        <f aca="false">EOMONTH(Input!$C$7,A126)</f>
        <v>46630</v>
      </c>
      <c r="D126" s="78" t="n">
        <f aca="false">RollUp!$N126</f>
        <v>9582.00393797465</v>
      </c>
    </row>
    <row r="127" customFormat="false" ht="12.05" hidden="false" customHeight="false" outlineLevel="0" collapsed="false">
      <c r="A127" s="76" t="n">
        <v>123</v>
      </c>
      <c r="B127" s="77" t="n">
        <f aca="false">EOMONTH(Input!$C$7,A127)</f>
        <v>46660</v>
      </c>
      <c r="D127" s="78" t="n">
        <f aca="false">RollUp!$N127</f>
        <v>9582.00393797465</v>
      </c>
    </row>
    <row r="128" customFormat="false" ht="12.05" hidden="false" customHeight="false" outlineLevel="0" collapsed="false">
      <c r="A128" s="76" t="n">
        <v>124</v>
      </c>
      <c r="B128" s="77" t="n">
        <f aca="false">EOMONTH(Input!$C$7,A128)</f>
        <v>46691</v>
      </c>
      <c r="D128" s="78" t="n">
        <f aca="false">RollUp!$N128</f>
        <v>9582.00393797465</v>
      </c>
    </row>
    <row r="129" customFormat="false" ht="12.05" hidden="false" customHeight="false" outlineLevel="0" collapsed="false">
      <c r="A129" s="76" t="n">
        <v>125</v>
      </c>
      <c r="B129" s="77" t="n">
        <f aca="false">EOMONTH(Input!$C$7,A129)</f>
        <v>46721</v>
      </c>
      <c r="D129" s="78" t="n">
        <f aca="false">RollUp!$N129</f>
        <v>9582.00393797465</v>
      </c>
    </row>
    <row r="130" customFormat="false" ht="12.05" hidden="false" customHeight="false" outlineLevel="0" collapsed="false">
      <c r="A130" s="76" t="n">
        <v>126</v>
      </c>
      <c r="B130" s="77" t="n">
        <f aca="false">EOMONTH(Input!$C$7,A130)</f>
        <v>46752</v>
      </c>
      <c r="D130" s="78" t="n">
        <f aca="false">RollUp!$N130</f>
        <v>9582.00393797465</v>
      </c>
    </row>
    <row r="131" customFormat="false" ht="12.05" hidden="false" customHeight="false" outlineLevel="0" collapsed="false">
      <c r="A131" s="76" t="n">
        <v>127</v>
      </c>
      <c r="B131" s="77" t="n">
        <f aca="false">EOMONTH(Input!$C$7,A131)</f>
        <v>46783</v>
      </c>
      <c r="D131" s="78" t="n">
        <f aca="false">RollUp!$N131</f>
        <v>9582.00393797465</v>
      </c>
    </row>
    <row r="132" customFormat="false" ht="12.05" hidden="false" customHeight="false" outlineLevel="0" collapsed="false">
      <c r="A132" s="76" t="n">
        <v>128</v>
      </c>
      <c r="B132" s="77" t="n">
        <f aca="false">EOMONTH(Input!$C$7,A132)</f>
        <v>46812</v>
      </c>
      <c r="D132" s="78" t="n">
        <f aca="false">RollUp!$N132</f>
        <v>9582.00393797465</v>
      </c>
    </row>
    <row r="133" customFormat="false" ht="12.05" hidden="false" customHeight="false" outlineLevel="0" collapsed="false">
      <c r="A133" s="76" t="n">
        <v>129</v>
      </c>
      <c r="B133" s="77" t="n">
        <f aca="false">EOMONTH(Input!$C$7,A133)</f>
        <v>46843</v>
      </c>
      <c r="D133" s="78" t="n">
        <f aca="false">RollUp!$N133</f>
        <v>9582.00393797465</v>
      </c>
    </row>
    <row r="134" customFormat="false" ht="12.05" hidden="false" customHeight="false" outlineLevel="0" collapsed="false">
      <c r="A134" s="76" t="n">
        <v>130</v>
      </c>
      <c r="B134" s="77" t="n">
        <f aca="false">EOMONTH(Input!$C$7,A134)</f>
        <v>46873</v>
      </c>
      <c r="D134" s="78" t="n">
        <f aca="false">RollUp!$N134</f>
        <v>9582.00393797465</v>
      </c>
    </row>
    <row r="135" customFormat="false" ht="12.05" hidden="false" customHeight="false" outlineLevel="0" collapsed="false">
      <c r="A135" s="76" t="n">
        <v>131</v>
      </c>
      <c r="B135" s="77" t="n">
        <f aca="false">EOMONTH(Input!$C$7,A135)</f>
        <v>46904</v>
      </c>
      <c r="D135" s="78" t="n">
        <f aca="false">RollUp!$N135</f>
        <v>9582.00393797465</v>
      </c>
    </row>
    <row r="136" customFormat="false" ht="12.05" hidden="false" customHeight="false" outlineLevel="0" collapsed="false">
      <c r="A136" s="76" t="n">
        <v>132</v>
      </c>
      <c r="B136" s="77" t="n">
        <f aca="false">EOMONTH(Input!$C$7,A136)</f>
        <v>46934</v>
      </c>
      <c r="D136" s="78" t="n">
        <f aca="false">RollUp!$N136</f>
        <v>9736.76385494097</v>
      </c>
    </row>
    <row r="137" customFormat="false" ht="12.05" hidden="false" customHeight="false" outlineLevel="0" collapsed="false">
      <c r="A137" s="76" t="n">
        <v>133</v>
      </c>
      <c r="B137" s="77" t="n">
        <f aca="false">EOMONTH(Input!$C$7,A137)</f>
        <v>46965</v>
      </c>
      <c r="D137" s="78" t="n">
        <f aca="false">RollUp!$N137</f>
        <v>9736.76385494097</v>
      </c>
    </row>
    <row r="138" customFormat="false" ht="12.05" hidden="false" customHeight="false" outlineLevel="0" collapsed="false">
      <c r="A138" s="76" t="n">
        <v>134</v>
      </c>
      <c r="B138" s="77" t="n">
        <f aca="false">EOMONTH(Input!$C$7,A138)</f>
        <v>46996</v>
      </c>
      <c r="D138" s="78" t="n">
        <f aca="false">RollUp!$N138</f>
        <v>9736.76385494097</v>
      </c>
    </row>
    <row r="139" customFormat="false" ht="12.05" hidden="false" customHeight="false" outlineLevel="0" collapsed="false">
      <c r="A139" s="76" t="n">
        <v>135</v>
      </c>
      <c r="B139" s="77" t="n">
        <f aca="false">EOMONTH(Input!$C$7,A139)</f>
        <v>47026</v>
      </c>
      <c r="D139" s="78" t="n">
        <f aca="false">RollUp!$N139</f>
        <v>9736.76385494097</v>
      </c>
    </row>
    <row r="140" customFormat="false" ht="12.05" hidden="false" customHeight="false" outlineLevel="0" collapsed="false">
      <c r="A140" s="76" t="n">
        <v>136</v>
      </c>
      <c r="B140" s="77" t="n">
        <f aca="false">EOMONTH(Input!$C$7,A140)</f>
        <v>47057</v>
      </c>
      <c r="D140" s="78" t="n">
        <f aca="false">RollUp!$N140</f>
        <v>9736.76385494097</v>
      </c>
    </row>
    <row r="141" customFormat="false" ht="12.05" hidden="false" customHeight="false" outlineLevel="0" collapsed="false">
      <c r="A141" s="76" t="n">
        <v>137</v>
      </c>
      <c r="B141" s="77" t="n">
        <f aca="false">EOMONTH(Input!$C$7,A141)</f>
        <v>47087</v>
      </c>
      <c r="D141" s="78" t="n">
        <f aca="false">RollUp!$N141</f>
        <v>9736.76385494097</v>
      </c>
    </row>
    <row r="142" customFormat="false" ht="12.05" hidden="false" customHeight="false" outlineLevel="0" collapsed="false">
      <c r="A142" s="76" t="n">
        <v>138</v>
      </c>
      <c r="B142" s="77" t="n">
        <f aca="false">EOMONTH(Input!$C$7,A142)</f>
        <v>47118</v>
      </c>
      <c r="D142" s="78" t="n">
        <f aca="false">RollUp!$N142</f>
        <v>9736.76385494097</v>
      </c>
    </row>
    <row r="143" customFormat="false" ht="12.05" hidden="false" customHeight="false" outlineLevel="0" collapsed="false">
      <c r="A143" s="76" t="n">
        <v>139</v>
      </c>
      <c r="B143" s="77" t="n">
        <f aca="false">EOMONTH(Input!$C$7,A143)</f>
        <v>47149</v>
      </c>
      <c r="D143" s="78" t="n">
        <f aca="false">RollUp!$N143</f>
        <v>9736.76385494097</v>
      </c>
    </row>
    <row r="144" customFormat="false" ht="12.05" hidden="false" customHeight="false" outlineLevel="0" collapsed="false">
      <c r="A144" s="76" t="n">
        <v>140</v>
      </c>
      <c r="B144" s="77" t="n">
        <f aca="false">EOMONTH(Input!$C$7,A144)</f>
        <v>47177</v>
      </c>
      <c r="D144" s="78" t="n">
        <f aca="false">RollUp!$N144</f>
        <v>9736.76385494097</v>
      </c>
    </row>
    <row r="145" customFormat="false" ht="12.05" hidden="false" customHeight="false" outlineLevel="0" collapsed="false">
      <c r="A145" s="76" t="n">
        <v>141</v>
      </c>
      <c r="B145" s="77" t="n">
        <f aca="false">EOMONTH(Input!$C$7,A145)</f>
        <v>47208</v>
      </c>
      <c r="D145" s="78" t="n">
        <f aca="false">RollUp!$N145</f>
        <v>9736.76385494097</v>
      </c>
    </row>
    <row r="146" customFormat="false" ht="12.05" hidden="false" customHeight="false" outlineLevel="0" collapsed="false">
      <c r="A146" s="76" t="n">
        <v>142</v>
      </c>
      <c r="B146" s="77" t="n">
        <f aca="false">EOMONTH(Input!$C$7,A146)</f>
        <v>47238</v>
      </c>
      <c r="D146" s="78" t="n">
        <f aca="false">RollUp!$N146</f>
        <v>9736.76385494097</v>
      </c>
    </row>
    <row r="147" customFormat="false" ht="12.05" hidden="false" customHeight="false" outlineLevel="0" collapsed="false">
      <c r="A147" s="76" t="n">
        <v>143</v>
      </c>
      <c r="B147" s="77" t="n">
        <f aca="false">EOMONTH(Input!$C$7,A147)</f>
        <v>47269</v>
      </c>
      <c r="D147" s="78" t="n">
        <f aca="false">RollUp!$N147</f>
        <v>9736.76385494097</v>
      </c>
    </row>
    <row r="148" customFormat="false" ht="12.05" hidden="false" customHeight="false" outlineLevel="0" collapsed="false">
      <c r="A148" s="76" t="n">
        <v>144</v>
      </c>
      <c r="B148" s="77" t="n">
        <f aca="false">EOMONTH(Input!$C$7,A148)</f>
        <v>47299</v>
      </c>
      <c r="D148" s="78" t="n">
        <f aca="false">RollUp!$N148</f>
        <v>9892.50695426748</v>
      </c>
    </row>
    <row r="149" customFormat="false" ht="12.05" hidden="false" customHeight="false" outlineLevel="0" collapsed="false">
      <c r="A149" s="76" t="n">
        <v>145</v>
      </c>
      <c r="B149" s="77" t="n">
        <f aca="false">EOMONTH(Input!$C$7,A149)</f>
        <v>47330</v>
      </c>
      <c r="D149" s="78" t="n">
        <f aca="false">RollUp!$N149</f>
        <v>9892.50695426748</v>
      </c>
    </row>
    <row r="150" customFormat="false" ht="12.05" hidden="false" customHeight="false" outlineLevel="0" collapsed="false">
      <c r="A150" s="76" t="n">
        <v>146</v>
      </c>
      <c r="B150" s="77" t="n">
        <f aca="false">EOMONTH(Input!$C$7,A150)</f>
        <v>47361</v>
      </c>
      <c r="D150" s="78" t="n">
        <f aca="false">RollUp!$N150</f>
        <v>9892.50695426748</v>
      </c>
    </row>
    <row r="151" customFormat="false" ht="12.05" hidden="false" customHeight="false" outlineLevel="0" collapsed="false">
      <c r="A151" s="76" t="n">
        <v>147</v>
      </c>
      <c r="B151" s="77" t="n">
        <f aca="false">EOMONTH(Input!$C$7,A151)</f>
        <v>47391</v>
      </c>
      <c r="D151" s="78" t="n">
        <f aca="false">RollUp!$N151</f>
        <v>9892.50695426748</v>
      </c>
    </row>
    <row r="152" customFormat="false" ht="12.05" hidden="false" customHeight="false" outlineLevel="0" collapsed="false">
      <c r="A152" s="76" t="n">
        <v>148</v>
      </c>
      <c r="B152" s="77" t="n">
        <f aca="false">EOMONTH(Input!$C$7,A152)</f>
        <v>47422</v>
      </c>
      <c r="D152" s="78" t="n">
        <f aca="false">RollUp!$N152</f>
        <v>9892.50695426748</v>
      </c>
    </row>
    <row r="153" customFormat="false" ht="12.05" hidden="false" customHeight="false" outlineLevel="0" collapsed="false">
      <c r="A153" s="76" t="n">
        <v>149</v>
      </c>
      <c r="B153" s="77" t="n">
        <f aca="false">EOMONTH(Input!$C$7,A153)</f>
        <v>47452</v>
      </c>
      <c r="D153" s="78" t="n">
        <f aca="false">RollUp!$N153</f>
        <v>9892.50695426748</v>
      </c>
    </row>
    <row r="154" customFormat="false" ht="12.05" hidden="false" customHeight="false" outlineLevel="0" collapsed="false">
      <c r="A154" s="76" t="n">
        <v>150</v>
      </c>
      <c r="B154" s="77" t="n">
        <f aca="false">EOMONTH(Input!$C$7,A154)</f>
        <v>47483</v>
      </c>
      <c r="D154" s="78" t="n">
        <f aca="false">RollUp!$N154</f>
        <v>9892.50695426748</v>
      </c>
    </row>
    <row r="155" customFormat="false" ht="12.05" hidden="false" customHeight="false" outlineLevel="0" collapsed="false">
      <c r="A155" s="76" t="n">
        <v>151</v>
      </c>
      <c r="B155" s="77" t="n">
        <f aca="false">EOMONTH(Input!$C$7,A155)</f>
        <v>47514</v>
      </c>
      <c r="D155" s="78" t="n">
        <f aca="false">RollUp!$N155</f>
        <v>9892.50695426748</v>
      </c>
    </row>
    <row r="156" customFormat="false" ht="12.05" hidden="false" customHeight="false" outlineLevel="0" collapsed="false">
      <c r="A156" s="76" t="n">
        <v>152</v>
      </c>
      <c r="B156" s="77" t="n">
        <f aca="false">EOMONTH(Input!$C$7,A156)</f>
        <v>47542</v>
      </c>
      <c r="D156" s="78" t="n">
        <f aca="false">RollUp!$N156</f>
        <v>9892.50695426748</v>
      </c>
    </row>
    <row r="157" customFormat="false" ht="12.05" hidden="false" customHeight="false" outlineLevel="0" collapsed="false">
      <c r="A157" s="76" t="n">
        <v>153</v>
      </c>
      <c r="B157" s="77" t="n">
        <f aca="false">EOMONTH(Input!$C$7,A157)</f>
        <v>47573</v>
      </c>
      <c r="D157" s="78" t="n">
        <f aca="false">RollUp!$N157</f>
        <v>9892.50695426748</v>
      </c>
    </row>
    <row r="158" customFormat="false" ht="12.05" hidden="false" customHeight="false" outlineLevel="0" collapsed="false">
      <c r="A158" s="76" t="n">
        <v>154</v>
      </c>
      <c r="B158" s="77" t="n">
        <f aca="false">EOMONTH(Input!$C$7,A158)</f>
        <v>47603</v>
      </c>
      <c r="D158" s="78" t="n">
        <f aca="false">RollUp!$N158</f>
        <v>9892.50695426748</v>
      </c>
    </row>
    <row r="159" customFormat="false" ht="12.05" hidden="false" customHeight="false" outlineLevel="0" collapsed="false">
      <c r="A159" s="76" t="n">
        <v>155</v>
      </c>
      <c r="B159" s="77" t="n">
        <f aca="false">EOMONTH(Input!$C$7,A159)</f>
        <v>47634</v>
      </c>
      <c r="D159" s="78" t="n">
        <f aca="false">RollUp!$N159</f>
        <v>9892.50695426748</v>
      </c>
    </row>
    <row r="160" customFormat="false" ht="12.05" hidden="false" customHeight="false" outlineLevel="0" collapsed="false">
      <c r="A160" s="76" t="n">
        <v>156</v>
      </c>
      <c r="B160" s="77" t="n">
        <f aca="false">EOMONTH(Input!$C$7,A160)</f>
        <v>47664</v>
      </c>
      <c r="D160" s="78" t="n">
        <f aca="false">RollUp!$N160</f>
        <v>10049.1292024545</v>
      </c>
    </row>
    <row r="161" customFormat="false" ht="12.05" hidden="false" customHeight="false" outlineLevel="0" collapsed="false">
      <c r="A161" s="76" t="n">
        <v>157</v>
      </c>
      <c r="B161" s="77" t="n">
        <f aca="false">EOMONTH(Input!$C$7,A161)</f>
        <v>47695</v>
      </c>
      <c r="D161" s="78" t="n">
        <f aca="false">RollUp!$N161</f>
        <v>10049.1292024545</v>
      </c>
    </row>
    <row r="162" customFormat="false" ht="12.05" hidden="false" customHeight="false" outlineLevel="0" collapsed="false">
      <c r="A162" s="76" t="n">
        <v>158</v>
      </c>
      <c r="B162" s="77" t="n">
        <f aca="false">EOMONTH(Input!$C$7,A162)</f>
        <v>47726</v>
      </c>
      <c r="D162" s="78" t="n">
        <f aca="false">RollUp!$N162</f>
        <v>10049.1292024545</v>
      </c>
    </row>
    <row r="163" customFormat="false" ht="12.05" hidden="false" customHeight="false" outlineLevel="0" collapsed="false">
      <c r="A163" s="76" t="n">
        <v>159</v>
      </c>
      <c r="B163" s="77" t="n">
        <f aca="false">EOMONTH(Input!$C$7,A163)</f>
        <v>47756</v>
      </c>
      <c r="D163" s="78" t="n">
        <f aca="false">RollUp!$N163</f>
        <v>10049.1292024545</v>
      </c>
    </row>
    <row r="164" customFormat="false" ht="12.05" hidden="false" customHeight="false" outlineLevel="0" collapsed="false">
      <c r="A164" s="76" t="n">
        <v>160</v>
      </c>
      <c r="B164" s="77" t="n">
        <f aca="false">EOMONTH(Input!$C$7,A164)</f>
        <v>47787</v>
      </c>
      <c r="D164" s="78" t="n">
        <f aca="false">RollUp!$N164</f>
        <v>10049.1292024545</v>
      </c>
    </row>
    <row r="165" customFormat="false" ht="12.05" hidden="false" customHeight="false" outlineLevel="0" collapsed="false">
      <c r="A165" s="76" t="n">
        <v>161</v>
      </c>
      <c r="B165" s="77" t="n">
        <f aca="false">EOMONTH(Input!$C$7,A165)</f>
        <v>47817</v>
      </c>
      <c r="D165" s="78" t="n">
        <f aca="false">RollUp!$N165</f>
        <v>10049.1292024545</v>
      </c>
    </row>
    <row r="166" customFormat="false" ht="12.05" hidden="false" customHeight="false" outlineLevel="0" collapsed="false">
      <c r="A166" s="76" t="n">
        <v>162</v>
      </c>
      <c r="B166" s="77" t="n">
        <f aca="false">EOMONTH(Input!$C$7,A166)</f>
        <v>47848</v>
      </c>
      <c r="D166" s="78" t="n">
        <f aca="false">RollUp!$N166</f>
        <v>10049.1292024545</v>
      </c>
    </row>
    <row r="167" customFormat="false" ht="12.05" hidden="false" customHeight="false" outlineLevel="0" collapsed="false">
      <c r="A167" s="76" t="n">
        <v>163</v>
      </c>
      <c r="B167" s="77" t="n">
        <f aca="false">EOMONTH(Input!$C$7,A167)</f>
        <v>47879</v>
      </c>
      <c r="D167" s="78" t="n">
        <f aca="false">RollUp!$N167</f>
        <v>10049.1292024545</v>
      </c>
    </row>
    <row r="168" customFormat="false" ht="12.05" hidden="false" customHeight="false" outlineLevel="0" collapsed="false">
      <c r="A168" s="76" t="n">
        <v>164</v>
      </c>
      <c r="B168" s="77" t="n">
        <f aca="false">EOMONTH(Input!$C$7,A168)</f>
        <v>47907</v>
      </c>
      <c r="D168" s="78" t="n">
        <f aca="false">RollUp!$N168</f>
        <v>10049.1292024545</v>
      </c>
    </row>
    <row r="169" customFormat="false" ht="12.05" hidden="false" customHeight="false" outlineLevel="0" collapsed="false">
      <c r="A169" s="76" t="n">
        <v>165</v>
      </c>
      <c r="B169" s="77" t="n">
        <f aca="false">EOMONTH(Input!$C$7,A169)</f>
        <v>47938</v>
      </c>
      <c r="D169" s="78" t="n">
        <f aca="false">RollUp!$N169</f>
        <v>10049.1292024545</v>
      </c>
    </row>
    <row r="170" customFormat="false" ht="12.05" hidden="false" customHeight="false" outlineLevel="0" collapsed="false">
      <c r="A170" s="76" t="n">
        <v>166</v>
      </c>
      <c r="B170" s="77" t="n">
        <f aca="false">EOMONTH(Input!$C$7,A170)</f>
        <v>47968</v>
      </c>
      <c r="D170" s="78" t="n">
        <f aca="false">RollUp!$N170</f>
        <v>10049.1292024545</v>
      </c>
    </row>
    <row r="171" customFormat="false" ht="12.05" hidden="false" customHeight="false" outlineLevel="0" collapsed="false">
      <c r="A171" s="76" t="n">
        <v>167</v>
      </c>
      <c r="B171" s="77" t="n">
        <f aca="false">EOMONTH(Input!$C$7,A171)</f>
        <v>47999</v>
      </c>
      <c r="D171" s="78" t="n">
        <f aca="false">RollUp!$N171</f>
        <v>10049.1292024545</v>
      </c>
    </row>
    <row r="172" customFormat="false" ht="12.05" hidden="false" customHeight="false" outlineLevel="0" collapsed="false">
      <c r="A172" s="76" t="n">
        <v>168</v>
      </c>
      <c r="B172" s="77" t="n">
        <f aca="false">EOMONTH(Input!$C$7,A172)</f>
        <v>48029</v>
      </c>
      <c r="D172" s="78" t="n">
        <f aca="false">RollUp!$N172</f>
        <v>10206.5171542178</v>
      </c>
    </row>
    <row r="173" customFormat="false" ht="12.05" hidden="false" customHeight="false" outlineLevel="0" collapsed="false">
      <c r="A173" s="76" t="n">
        <v>169</v>
      </c>
      <c r="B173" s="77" t="n">
        <f aca="false">EOMONTH(Input!$C$7,A173)</f>
        <v>48060</v>
      </c>
      <c r="D173" s="78" t="n">
        <f aca="false">RollUp!$N173</f>
        <v>10206.5171542178</v>
      </c>
    </row>
    <row r="174" customFormat="false" ht="12.05" hidden="false" customHeight="false" outlineLevel="0" collapsed="false">
      <c r="A174" s="76" t="n">
        <v>170</v>
      </c>
      <c r="B174" s="77" t="n">
        <f aca="false">EOMONTH(Input!$C$7,A174)</f>
        <v>48091</v>
      </c>
      <c r="D174" s="78" t="n">
        <f aca="false">RollUp!$N174</f>
        <v>10206.5171542178</v>
      </c>
    </row>
    <row r="175" customFormat="false" ht="12.05" hidden="false" customHeight="false" outlineLevel="0" collapsed="false">
      <c r="A175" s="76" t="n">
        <v>171</v>
      </c>
      <c r="B175" s="77" t="n">
        <f aca="false">EOMONTH(Input!$C$7,A175)</f>
        <v>48121</v>
      </c>
      <c r="D175" s="78" t="n">
        <f aca="false">RollUp!$N175</f>
        <v>10206.5171542178</v>
      </c>
    </row>
    <row r="176" customFormat="false" ht="12.05" hidden="false" customHeight="false" outlineLevel="0" collapsed="false">
      <c r="A176" s="76" t="n">
        <v>172</v>
      </c>
      <c r="B176" s="77" t="n">
        <f aca="false">EOMONTH(Input!$C$7,A176)</f>
        <v>48152</v>
      </c>
      <c r="D176" s="78" t="n">
        <f aca="false">RollUp!$N176</f>
        <v>10206.5171542178</v>
      </c>
    </row>
    <row r="177" customFormat="false" ht="12.05" hidden="false" customHeight="false" outlineLevel="0" collapsed="false">
      <c r="A177" s="76" t="n">
        <v>173</v>
      </c>
      <c r="B177" s="77" t="n">
        <f aca="false">EOMONTH(Input!$C$7,A177)</f>
        <v>48182</v>
      </c>
      <c r="D177" s="78" t="n">
        <f aca="false">RollUp!$N177</f>
        <v>10206.5171542178</v>
      </c>
    </row>
    <row r="178" customFormat="false" ht="12.05" hidden="false" customHeight="false" outlineLevel="0" collapsed="false">
      <c r="A178" s="76" t="n">
        <v>174</v>
      </c>
      <c r="B178" s="77" t="n">
        <f aca="false">EOMONTH(Input!$C$7,A178)</f>
        <v>48213</v>
      </c>
      <c r="D178" s="78" t="n">
        <f aca="false">RollUp!$N178</f>
        <v>10206.5171542178</v>
      </c>
    </row>
    <row r="179" customFormat="false" ht="12.05" hidden="false" customHeight="false" outlineLevel="0" collapsed="false">
      <c r="A179" s="76" t="n">
        <v>175</v>
      </c>
      <c r="B179" s="77" t="n">
        <f aca="false">EOMONTH(Input!$C$7,A179)</f>
        <v>48244</v>
      </c>
      <c r="D179" s="78" t="n">
        <f aca="false">RollUp!$N179</f>
        <v>10206.5171542178</v>
      </c>
    </row>
    <row r="180" customFormat="false" ht="12.05" hidden="false" customHeight="false" outlineLevel="0" collapsed="false">
      <c r="A180" s="76" t="n">
        <v>176</v>
      </c>
      <c r="B180" s="77" t="n">
        <f aca="false">EOMONTH(Input!$C$7,A180)</f>
        <v>48273</v>
      </c>
      <c r="D180" s="78" t="n">
        <f aca="false">RollUp!$N180</f>
        <v>10206.5171542178</v>
      </c>
    </row>
    <row r="181" customFormat="false" ht="12.05" hidden="false" customHeight="false" outlineLevel="0" collapsed="false">
      <c r="A181" s="76" t="n">
        <v>177</v>
      </c>
      <c r="B181" s="77" t="n">
        <f aca="false">EOMONTH(Input!$C$7,A181)</f>
        <v>48304</v>
      </c>
      <c r="D181" s="78" t="n">
        <f aca="false">RollUp!$N181</f>
        <v>10206.5171542178</v>
      </c>
    </row>
    <row r="182" customFormat="false" ht="12.05" hidden="false" customHeight="false" outlineLevel="0" collapsed="false">
      <c r="A182" s="76" t="n">
        <v>178</v>
      </c>
      <c r="B182" s="77" t="n">
        <f aca="false">EOMONTH(Input!$C$7,A182)</f>
        <v>48334</v>
      </c>
      <c r="D182" s="78" t="n">
        <f aca="false">RollUp!$N182</f>
        <v>10206.5171542178</v>
      </c>
    </row>
    <row r="183" customFormat="false" ht="12.05" hidden="false" customHeight="false" outlineLevel="0" collapsed="false">
      <c r="A183" s="76" t="n">
        <v>179</v>
      </c>
      <c r="B183" s="77" t="n">
        <f aca="false">EOMONTH(Input!$C$7,A183)</f>
        <v>48365</v>
      </c>
      <c r="D183" s="78" t="n">
        <f aca="false">RollUp!$N183</f>
        <v>10206.5171542178</v>
      </c>
    </row>
    <row r="184" customFormat="false" ht="12.05" hidden="false" customHeight="false" outlineLevel="0" collapsed="false">
      <c r="A184" s="76" t="n">
        <v>180</v>
      </c>
      <c r="B184" s="77" t="n">
        <f aca="false">EOMONTH(Input!$C$7,A184)</f>
        <v>48395</v>
      </c>
      <c r="D184" s="78" t="n">
        <f aca="false">RollUp!$N184</f>
        <v>10364.5473271078</v>
      </c>
    </row>
    <row r="185" customFormat="false" ht="12.05" hidden="false" customHeight="false" outlineLevel="0" collapsed="false">
      <c r="A185" s="76" t="n">
        <v>181</v>
      </c>
      <c r="B185" s="77" t="n">
        <f aca="false">EOMONTH(Input!$C$7,A185)</f>
        <v>48426</v>
      </c>
      <c r="D185" s="78" t="n">
        <f aca="false">RollUp!$N185</f>
        <v>10364.5473271078</v>
      </c>
    </row>
    <row r="186" customFormat="false" ht="12.05" hidden="false" customHeight="false" outlineLevel="0" collapsed="false">
      <c r="A186" s="76" t="n">
        <v>182</v>
      </c>
      <c r="B186" s="77" t="n">
        <f aca="false">EOMONTH(Input!$C$7,A186)</f>
        <v>48457</v>
      </c>
      <c r="D186" s="78" t="n">
        <f aca="false">RollUp!$N186</f>
        <v>10364.5473271078</v>
      </c>
    </row>
    <row r="187" customFormat="false" ht="12.05" hidden="false" customHeight="false" outlineLevel="0" collapsed="false">
      <c r="A187" s="76" t="n">
        <v>183</v>
      </c>
      <c r="B187" s="77" t="n">
        <f aca="false">EOMONTH(Input!$C$7,A187)</f>
        <v>48487</v>
      </c>
      <c r="D187" s="78" t="n">
        <f aca="false">RollUp!$N187</f>
        <v>10364.5473271078</v>
      </c>
    </row>
    <row r="188" customFormat="false" ht="12.05" hidden="false" customHeight="false" outlineLevel="0" collapsed="false">
      <c r="A188" s="76" t="n">
        <v>184</v>
      </c>
      <c r="B188" s="77" t="n">
        <f aca="false">EOMONTH(Input!$C$7,A188)</f>
        <v>48518</v>
      </c>
      <c r="D188" s="78" t="n">
        <f aca="false">RollUp!$N188</f>
        <v>10364.5473271078</v>
      </c>
    </row>
    <row r="189" customFormat="false" ht="12.05" hidden="false" customHeight="false" outlineLevel="0" collapsed="false">
      <c r="A189" s="76" t="n">
        <v>185</v>
      </c>
      <c r="B189" s="77" t="n">
        <f aca="false">EOMONTH(Input!$C$7,A189)</f>
        <v>48548</v>
      </c>
      <c r="D189" s="78" t="n">
        <f aca="false">RollUp!$N189</f>
        <v>10364.5473271078</v>
      </c>
    </row>
    <row r="190" customFormat="false" ht="12.05" hidden="false" customHeight="false" outlineLevel="0" collapsed="false">
      <c r="A190" s="76" t="n">
        <v>186</v>
      </c>
      <c r="B190" s="77" t="n">
        <f aca="false">EOMONTH(Input!$C$7,A190)</f>
        <v>48579</v>
      </c>
      <c r="D190" s="78" t="n">
        <f aca="false">RollUp!$N190</f>
        <v>10364.5473271078</v>
      </c>
    </row>
    <row r="191" customFormat="false" ht="12.05" hidden="false" customHeight="false" outlineLevel="0" collapsed="false">
      <c r="A191" s="76" t="n">
        <v>187</v>
      </c>
      <c r="B191" s="77" t="n">
        <f aca="false">EOMONTH(Input!$C$7,A191)</f>
        <v>48610</v>
      </c>
      <c r="D191" s="78" t="n">
        <f aca="false">RollUp!$N191</f>
        <v>10364.5473271078</v>
      </c>
    </row>
    <row r="192" customFormat="false" ht="12.05" hidden="false" customHeight="false" outlineLevel="0" collapsed="false">
      <c r="A192" s="76" t="n">
        <v>188</v>
      </c>
      <c r="B192" s="77" t="n">
        <f aca="false">EOMONTH(Input!$C$7,A192)</f>
        <v>48638</v>
      </c>
      <c r="D192" s="78" t="n">
        <f aca="false">RollUp!$N192</f>
        <v>10364.5473271078</v>
      </c>
    </row>
    <row r="193" customFormat="false" ht="12.05" hidden="false" customHeight="false" outlineLevel="0" collapsed="false">
      <c r="A193" s="76" t="n">
        <v>189</v>
      </c>
      <c r="B193" s="77" t="n">
        <f aca="false">EOMONTH(Input!$C$7,A193)</f>
        <v>48669</v>
      </c>
      <c r="D193" s="78" t="n">
        <f aca="false">RollUp!$N193</f>
        <v>10364.5473271078</v>
      </c>
    </row>
    <row r="194" customFormat="false" ht="12.05" hidden="false" customHeight="false" outlineLevel="0" collapsed="false">
      <c r="A194" s="76" t="n">
        <v>190</v>
      </c>
      <c r="B194" s="77" t="n">
        <f aca="false">EOMONTH(Input!$C$7,A194)</f>
        <v>48699</v>
      </c>
      <c r="D194" s="78" t="n">
        <f aca="false">RollUp!$N194</f>
        <v>10364.5473271078</v>
      </c>
    </row>
    <row r="195" customFormat="false" ht="12.05" hidden="false" customHeight="false" outlineLevel="0" collapsed="false">
      <c r="A195" s="76" t="n">
        <v>191</v>
      </c>
      <c r="B195" s="77" t="n">
        <f aca="false">EOMONTH(Input!$C$7,A195)</f>
        <v>48730</v>
      </c>
      <c r="D195" s="78" t="n">
        <f aca="false">RollUp!$N195</f>
        <v>10364.5473271078</v>
      </c>
    </row>
    <row r="196" customFormat="false" ht="12.05" hidden="false" customHeight="false" outlineLevel="0" collapsed="false">
      <c r="A196" s="76" t="n">
        <v>192</v>
      </c>
      <c r="B196" s="77" t="n">
        <f aca="false">EOMONTH(Input!$C$7,A196)</f>
        <v>48760</v>
      </c>
      <c r="D196" s="78" t="n">
        <f aca="false">RollUp!$N196</f>
        <v>10523.0855374733</v>
      </c>
    </row>
    <row r="197" customFormat="false" ht="12.05" hidden="false" customHeight="false" outlineLevel="0" collapsed="false">
      <c r="A197" s="76" t="n">
        <v>193</v>
      </c>
      <c r="B197" s="77" t="n">
        <f aca="false">EOMONTH(Input!$C$7,A197)</f>
        <v>48791</v>
      </c>
      <c r="D197" s="78" t="n">
        <f aca="false">RollUp!$N197</f>
        <v>10523.0855374733</v>
      </c>
    </row>
    <row r="198" customFormat="false" ht="12.05" hidden="false" customHeight="false" outlineLevel="0" collapsed="false">
      <c r="A198" s="76" t="n">
        <v>194</v>
      </c>
      <c r="B198" s="77" t="n">
        <f aca="false">EOMONTH(Input!$C$7,A198)</f>
        <v>48822</v>
      </c>
      <c r="D198" s="78" t="n">
        <f aca="false">RollUp!$N198</f>
        <v>10523.0855374733</v>
      </c>
    </row>
    <row r="199" customFormat="false" ht="12.05" hidden="false" customHeight="false" outlineLevel="0" collapsed="false">
      <c r="A199" s="76" t="n">
        <v>195</v>
      </c>
      <c r="B199" s="77" t="n">
        <f aca="false">EOMONTH(Input!$C$7,A199)</f>
        <v>48852</v>
      </c>
      <c r="D199" s="78" t="n">
        <f aca="false">RollUp!$N199</f>
        <v>10523.0855374733</v>
      </c>
    </row>
    <row r="200" customFormat="false" ht="12.05" hidden="false" customHeight="false" outlineLevel="0" collapsed="false">
      <c r="A200" s="76" t="n">
        <v>196</v>
      </c>
      <c r="B200" s="77" t="n">
        <f aca="false">EOMONTH(Input!$C$7,A200)</f>
        <v>48883</v>
      </c>
      <c r="D200" s="78" t="n">
        <f aca="false">RollUp!$N200</f>
        <v>10523.0855374733</v>
      </c>
    </row>
    <row r="201" customFormat="false" ht="12.05" hidden="false" customHeight="false" outlineLevel="0" collapsed="false">
      <c r="A201" s="76" t="n">
        <v>197</v>
      </c>
      <c r="B201" s="77" t="n">
        <f aca="false">EOMONTH(Input!$C$7,A201)</f>
        <v>48913</v>
      </c>
      <c r="D201" s="78" t="n">
        <f aca="false">RollUp!$N201</f>
        <v>10523.0855374733</v>
      </c>
    </row>
    <row r="202" customFormat="false" ht="12.05" hidden="false" customHeight="false" outlineLevel="0" collapsed="false">
      <c r="A202" s="76" t="n">
        <v>198</v>
      </c>
      <c r="B202" s="77" t="n">
        <f aca="false">EOMONTH(Input!$C$7,A202)</f>
        <v>48944</v>
      </c>
      <c r="D202" s="78" t="n">
        <f aca="false">RollUp!$N202</f>
        <v>10523.0855374733</v>
      </c>
    </row>
    <row r="203" customFormat="false" ht="12.05" hidden="false" customHeight="false" outlineLevel="0" collapsed="false">
      <c r="A203" s="76" t="n">
        <v>199</v>
      </c>
      <c r="B203" s="77" t="n">
        <f aca="false">EOMONTH(Input!$C$7,A203)</f>
        <v>48975</v>
      </c>
      <c r="D203" s="78" t="n">
        <f aca="false">RollUp!$N203</f>
        <v>10523.0855374733</v>
      </c>
    </row>
    <row r="204" customFormat="false" ht="12.05" hidden="false" customHeight="false" outlineLevel="0" collapsed="false">
      <c r="A204" s="76" t="n">
        <v>200</v>
      </c>
      <c r="B204" s="77" t="n">
        <f aca="false">EOMONTH(Input!$C$7,A204)</f>
        <v>49003</v>
      </c>
      <c r="D204" s="78" t="n">
        <f aca="false">RollUp!$N204</f>
        <v>10523.0855374733</v>
      </c>
    </row>
    <row r="205" customFormat="false" ht="12.05" hidden="false" customHeight="false" outlineLevel="0" collapsed="false">
      <c r="A205" s="76" t="n">
        <v>201</v>
      </c>
      <c r="B205" s="77" t="n">
        <f aca="false">EOMONTH(Input!$C$7,A205)</f>
        <v>49034</v>
      </c>
      <c r="D205" s="78" t="n">
        <f aca="false">RollUp!$N205</f>
        <v>10523.0855374733</v>
      </c>
    </row>
    <row r="206" customFormat="false" ht="12.05" hidden="false" customHeight="false" outlineLevel="0" collapsed="false">
      <c r="A206" s="76" t="n">
        <v>202</v>
      </c>
      <c r="B206" s="77" t="n">
        <f aca="false">EOMONTH(Input!$C$7,A206)</f>
        <v>49064</v>
      </c>
      <c r="D206" s="78" t="n">
        <f aca="false">RollUp!$N206</f>
        <v>10523.0855374733</v>
      </c>
    </row>
    <row r="207" customFormat="false" ht="12.05" hidden="false" customHeight="false" outlineLevel="0" collapsed="false">
      <c r="A207" s="76" t="n">
        <v>203</v>
      </c>
      <c r="B207" s="77" t="n">
        <f aca="false">EOMONTH(Input!$C$7,A207)</f>
        <v>49095</v>
      </c>
      <c r="D207" s="78" t="n">
        <f aca="false">RollUp!$N207</f>
        <v>10523.0855374733</v>
      </c>
    </row>
    <row r="208" customFormat="false" ht="12.05" hidden="false" customHeight="false" outlineLevel="0" collapsed="false">
      <c r="A208" s="76" t="n">
        <v>204</v>
      </c>
      <c r="B208" s="77" t="n">
        <f aca="false">EOMONTH(Input!$C$7,A208)</f>
        <v>49125</v>
      </c>
      <c r="D208" s="78" t="n">
        <f aca="false">RollUp!$N208</f>
        <v>10681.9861954318</v>
      </c>
    </row>
    <row r="209" customFormat="false" ht="12.05" hidden="false" customHeight="false" outlineLevel="0" collapsed="false">
      <c r="A209" s="76" t="n">
        <v>205</v>
      </c>
      <c r="B209" s="77" t="n">
        <f aca="false">EOMONTH(Input!$C$7,A209)</f>
        <v>49156</v>
      </c>
      <c r="D209" s="78" t="n">
        <f aca="false">RollUp!$N209</f>
        <v>10681.9861954318</v>
      </c>
    </row>
    <row r="210" customFormat="false" ht="12.05" hidden="false" customHeight="false" outlineLevel="0" collapsed="false">
      <c r="A210" s="76" t="n">
        <v>206</v>
      </c>
      <c r="B210" s="77" t="n">
        <f aca="false">EOMONTH(Input!$C$7,A210)</f>
        <v>49187</v>
      </c>
      <c r="D210" s="78" t="n">
        <f aca="false">RollUp!$N210</f>
        <v>10681.9861954318</v>
      </c>
    </row>
    <row r="211" customFormat="false" ht="12.05" hidden="false" customHeight="false" outlineLevel="0" collapsed="false">
      <c r="A211" s="76" t="n">
        <v>207</v>
      </c>
      <c r="B211" s="77" t="n">
        <f aca="false">EOMONTH(Input!$C$7,A211)</f>
        <v>49217</v>
      </c>
      <c r="D211" s="78" t="n">
        <f aca="false">RollUp!$N211</f>
        <v>10681.9861954318</v>
      </c>
    </row>
    <row r="212" customFormat="false" ht="12.05" hidden="false" customHeight="false" outlineLevel="0" collapsed="false">
      <c r="A212" s="76" t="n">
        <v>208</v>
      </c>
      <c r="B212" s="77" t="n">
        <f aca="false">EOMONTH(Input!$C$7,A212)</f>
        <v>49248</v>
      </c>
      <c r="D212" s="78" t="n">
        <f aca="false">RollUp!$N212</f>
        <v>10681.9861954318</v>
      </c>
    </row>
    <row r="213" customFormat="false" ht="12.05" hidden="false" customHeight="false" outlineLevel="0" collapsed="false">
      <c r="A213" s="76" t="n">
        <v>209</v>
      </c>
      <c r="B213" s="77" t="n">
        <f aca="false">EOMONTH(Input!$C$7,A213)</f>
        <v>49278</v>
      </c>
      <c r="D213" s="78" t="n">
        <f aca="false">RollUp!$N213</f>
        <v>10681.9861954318</v>
      </c>
    </row>
    <row r="214" customFormat="false" ht="12.05" hidden="false" customHeight="false" outlineLevel="0" collapsed="false">
      <c r="A214" s="76" t="n">
        <v>210</v>
      </c>
      <c r="B214" s="77" t="n">
        <f aca="false">EOMONTH(Input!$C$7,A214)</f>
        <v>49309</v>
      </c>
      <c r="D214" s="78" t="n">
        <f aca="false">RollUp!$N214</f>
        <v>10681.9861954318</v>
      </c>
    </row>
    <row r="215" customFormat="false" ht="12.05" hidden="false" customHeight="false" outlineLevel="0" collapsed="false">
      <c r="A215" s="76" t="n">
        <v>211</v>
      </c>
      <c r="B215" s="77" t="n">
        <f aca="false">EOMONTH(Input!$C$7,A215)</f>
        <v>49340</v>
      </c>
      <c r="D215" s="78" t="n">
        <f aca="false">RollUp!$N215</f>
        <v>10681.9861954318</v>
      </c>
    </row>
    <row r="216" customFormat="false" ht="12.05" hidden="false" customHeight="false" outlineLevel="0" collapsed="false">
      <c r="A216" s="76" t="n">
        <v>212</v>
      </c>
      <c r="B216" s="77" t="n">
        <f aca="false">EOMONTH(Input!$C$7,A216)</f>
        <v>49368</v>
      </c>
      <c r="D216" s="78" t="n">
        <f aca="false">RollUp!$N216</f>
        <v>10681.9861954318</v>
      </c>
    </row>
    <row r="217" customFormat="false" ht="12.05" hidden="false" customHeight="false" outlineLevel="0" collapsed="false">
      <c r="A217" s="76" t="n">
        <v>213</v>
      </c>
      <c r="B217" s="77" t="n">
        <f aca="false">EOMONTH(Input!$C$7,A217)</f>
        <v>49399</v>
      </c>
      <c r="D217" s="78" t="n">
        <f aca="false">RollUp!$N217</f>
        <v>10681.9861954318</v>
      </c>
    </row>
    <row r="218" customFormat="false" ht="12.05" hidden="false" customHeight="false" outlineLevel="0" collapsed="false">
      <c r="A218" s="76" t="n">
        <v>214</v>
      </c>
      <c r="B218" s="77" t="n">
        <f aca="false">EOMONTH(Input!$C$7,A218)</f>
        <v>49429</v>
      </c>
      <c r="D218" s="78" t="n">
        <f aca="false">RollUp!$N218</f>
        <v>10681.9861954318</v>
      </c>
    </row>
    <row r="219" customFormat="false" ht="12.05" hidden="false" customHeight="false" outlineLevel="0" collapsed="false">
      <c r="A219" s="76" t="n">
        <v>215</v>
      </c>
      <c r="B219" s="77" t="n">
        <f aca="false">EOMONTH(Input!$C$7,A219)</f>
        <v>49460</v>
      </c>
      <c r="D219" s="78" t="n">
        <f aca="false">RollUp!$N219</f>
        <v>10681.9861954318</v>
      </c>
    </row>
    <row r="220" customFormat="false" ht="12.05" hidden="false" customHeight="false" outlineLevel="0" collapsed="false">
      <c r="A220" s="76" t="n">
        <v>216</v>
      </c>
      <c r="B220" s="77" t="n">
        <f aca="false">EOMONTH(Input!$C$7,A220)</f>
        <v>49490</v>
      </c>
      <c r="D220" s="78" t="n">
        <f aca="false">RollUp!$N220</f>
        <v>10841.0915563649</v>
      </c>
    </row>
    <row r="221" customFormat="false" ht="12.05" hidden="false" customHeight="false" outlineLevel="0" collapsed="false">
      <c r="A221" s="76" t="n">
        <v>217</v>
      </c>
      <c r="B221" s="77" t="n">
        <f aca="false">EOMONTH(Input!$C$7,A221)</f>
        <v>49521</v>
      </c>
      <c r="D221" s="78" t="n">
        <f aca="false">RollUp!$N221</f>
        <v>10841.0915563649</v>
      </c>
    </row>
    <row r="222" customFormat="false" ht="12.05" hidden="false" customHeight="false" outlineLevel="0" collapsed="false">
      <c r="A222" s="76" t="n">
        <v>218</v>
      </c>
      <c r="B222" s="77" t="n">
        <f aca="false">EOMONTH(Input!$C$7,A222)</f>
        <v>49552</v>
      </c>
      <c r="D222" s="78" t="n">
        <f aca="false">RollUp!$N222</f>
        <v>10841.0915563649</v>
      </c>
    </row>
    <row r="223" customFormat="false" ht="12.05" hidden="false" customHeight="false" outlineLevel="0" collapsed="false">
      <c r="A223" s="76" t="n">
        <v>219</v>
      </c>
      <c r="B223" s="77" t="n">
        <f aca="false">EOMONTH(Input!$C$7,A223)</f>
        <v>49582</v>
      </c>
      <c r="D223" s="78" t="n">
        <f aca="false">RollUp!$N223</f>
        <v>10841.0915563649</v>
      </c>
    </row>
    <row r="224" customFormat="false" ht="12.05" hidden="false" customHeight="false" outlineLevel="0" collapsed="false">
      <c r="A224" s="76" t="n">
        <v>220</v>
      </c>
      <c r="B224" s="77" t="n">
        <f aca="false">EOMONTH(Input!$C$7,A224)</f>
        <v>49613</v>
      </c>
      <c r="D224" s="78" t="n">
        <f aca="false">RollUp!$N224</f>
        <v>10841.0915563649</v>
      </c>
    </row>
    <row r="225" customFormat="false" ht="12.05" hidden="false" customHeight="false" outlineLevel="0" collapsed="false">
      <c r="A225" s="76" t="n">
        <v>221</v>
      </c>
      <c r="B225" s="77" t="n">
        <f aca="false">EOMONTH(Input!$C$7,A225)</f>
        <v>49643</v>
      </c>
      <c r="D225" s="78" t="n">
        <f aca="false">RollUp!$N225</f>
        <v>10841.0915563649</v>
      </c>
    </row>
    <row r="226" customFormat="false" ht="12.05" hidden="false" customHeight="false" outlineLevel="0" collapsed="false">
      <c r="A226" s="76" t="n">
        <v>222</v>
      </c>
      <c r="B226" s="77" t="n">
        <f aca="false">EOMONTH(Input!$C$7,A226)</f>
        <v>49674</v>
      </c>
      <c r="D226" s="78" t="n">
        <f aca="false">RollUp!$N226</f>
        <v>10841.0915563649</v>
      </c>
    </row>
    <row r="227" customFormat="false" ht="12.05" hidden="false" customHeight="false" outlineLevel="0" collapsed="false">
      <c r="A227" s="76" t="n">
        <v>223</v>
      </c>
      <c r="B227" s="77" t="n">
        <f aca="false">EOMONTH(Input!$C$7,A227)</f>
        <v>49705</v>
      </c>
      <c r="D227" s="78" t="n">
        <f aca="false">RollUp!$N227</f>
        <v>10841.0915563649</v>
      </c>
    </row>
    <row r="228" customFormat="false" ht="12.05" hidden="false" customHeight="false" outlineLevel="0" collapsed="false">
      <c r="A228" s="76" t="n">
        <v>224</v>
      </c>
      <c r="B228" s="77" t="n">
        <f aca="false">EOMONTH(Input!$C$7,A228)</f>
        <v>49734</v>
      </c>
      <c r="D228" s="78" t="n">
        <f aca="false">RollUp!$N228</f>
        <v>10841.0915563649</v>
      </c>
    </row>
    <row r="229" customFormat="false" ht="12.05" hidden="false" customHeight="false" outlineLevel="0" collapsed="false">
      <c r="A229" s="76" t="n">
        <v>225</v>
      </c>
      <c r="B229" s="77" t="n">
        <f aca="false">EOMONTH(Input!$C$7,A229)</f>
        <v>49765</v>
      </c>
      <c r="D229" s="78" t="n">
        <f aca="false">RollUp!$N229</f>
        <v>10841.0915563649</v>
      </c>
    </row>
    <row r="230" customFormat="false" ht="12.05" hidden="false" customHeight="false" outlineLevel="0" collapsed="false">
      <c r="A230" s="76" t="n">
        <v>226</v>
      </c>
      <c r="B230" s="77" t="n">
        <f aca="false">EOMONTH(Input!$C$7,A230)</f>
        <v>49795</v>
      </c>
      <c r="D230" s="78" t="n">
        <f aca="false">RollUp!$N230</f>
        <v>10841.0915563649</v>
      </c>
    </row>
    <row r="231" customFormat="false" ht="12.05" hidden="false" customHeight="false" outlineLevel="0" collapsed="false">
      <c r="A231" s="76" t="n">
        <v>227</v>
      </c>
      <c r="B231" s="77" t="n">
        <f aca="false">EOMONTH(Input!$C$7,A231)</f>
        <v>49826</v>
      </c>
      <c r="D231" s="78" t="n">
        <f aca="false">RollUp!$N231</f>
        <v>10841.0915563649</v>
      </c>
    </row>
    <row r="232" customFormat="false" ht="12.05" hidden="false" customHeight="false" outlineLevel="0" collapsed="false">
      <c r="A232" s="76" t="n">
        <v>228</v>
      </c>
      <c r="B232" s="77" t="n">
        <f aca="false">EOMONTH(Input!$C$7,A232)</f>
        <v>49856</v>
      </c>
      <c r="D232" s="78" t="n">
        <f aca="false">RollUp!$N232</f>
        <v>11000.2309263105</v>
      </c>
    </row>
    <row r="233" customFormat="false" ht="12.05" hidden="false" customHeight="false" outlineLevel="0" collapsed="false">
      <c r="A233" s="76" t="n">
        <v>229</v>
      </c>
      <c r="B233" s="77" t="n">
        <f aca="false">EOMONTH(Input!$C$7,A233)</f>
        <v>49887</v>
      </c>
      <c r="D233" s="78" t="n">
        <f aca="false">RollUp!$N233</f>
        <v>11000.2309263105</v>
      </c>
    </row>
    <row r="234" customFormat="false" ht="12.05" hidden="false" customHeight="false" outlineLevel="0" collapsed="false">
      <c r="A234" s="76" t="n">
        <v>230</v>
      </c>
      <c r="B234" s="77" t="n">
        <f aca="false">EOMONTH(Input!$C$7,A234)</f>
        <v>49918</v>
      </c>
      <c r="D234" s="78" t="n">
        <f aca="false">RollUp!$N234</f>
        <v>11000.2309263105</v>
      </c>
    </row>
    <row r="235" customFormat="false" ht="12.05" hidden="false" customHeight="false" outlineLevel="0" collapsed="false">
      <c r="A235" s="76" t="n">
        <v>231</v>
      </c>
      <c r="B235" s="77" t="n">
        <f aca="false">EOMONTH(Input!$C$7,A235)</f>
        <v>49948</v>
      </c>
      <c r="D235" s="78" t="n">
        <f aca="false">RollUp!$N235</f>
        <v>11000.2309263105</v>
      </c>
    </row>
    <row r="236" customFormat="false" ht="12.05" hidden="false" customHeight="false" outlineLevel="0" collapsed="false">
      <c r="A236" s="76" t="n">
        <v>232</v>
      </c>
      <c r="B236" s="77" t="n">
        <f aca="false">EOMONTH(Input!$C$7,A236)</f>
        <v>49979</v>
      </c>
      <c r="D236" s="78" t="n">
        <f aca="false">RollUp!$N236</f>
        <v>11000.2309263105</v>
      </c>
    </row>
    <row r="237" customFormat="false" ht="12.05" hidden="false" customHeight="false" outlineLevel="0" collapsed="false">
      <c r="A237" s="76" t="n">
        <v>233</v>
      </c>
      <c r="B237" s="77" t="n">
        <f aca="false">EOMONTH(Input!$C$7,A237)</f>
        <v>50009</v>
      </c>
      <c r="D237" s="78" t="n">
        <f aca="false">RollUp!$N237</f>
        <v>11000.2309263105</v>
      </c>
    </row>
    <row r="238" customFormat="false" ht="12.05" hidden="false" customHeight="false" outlineLevel="0" collapsed="false">
      <c r="A238" s="76" t="n">
        <v>234</v>
      </c>
      <c r="B238" s="77" t="n">
        <f aca="false">EOMONTH(Input!$C$7,A238)</f>
        <v>50040</v>
      </c>
      <c r="D238" s="78" t="n">
        <f aca="false">RollUp!$N238</f>
        <v>11000.2309263105</v>
      </c>
    </row>
    <row r="239" customFormat="false" ht="12.05" hidden="false" customHeight="false" outlineLevel="0" collapsed="false">
      <c r="A239" s="76" t="n">
        <v>235</v>
      </c>
      <c r="B239" s="77" t="n">
        <f aca="false">EOMONTH(Input!$C$7,A239)</f>
        <v>50071</v>
      </c>
      <c r="D239" s="78" t="n">
        <f aca="false">RollUp!$N239</f>
        <v>11000.2309263105</v>
      </c>
    </row>
    <row r="240" customFormat="false" ht="12.05" hidden="false" customHeight="false" outlineLevel="0" collapsed="false">
      <c r="A240" s="76" t="n">
        <v>236</v>
      </c>
      <c r="B240" s="77" t="n">
        <f aca="false">EOMONTH(Input!$C$7,A240)</f>
        <v>50099</v>
      </c>
      <c r="D240" s="78" t="n">
        <f aca="false">RollUp!$N240</f>
        <v>11000.2309263105</v>
      </c>
    </row>
    <row r="241" customFormat="false" ht="12.05" hidden="false" customHeight="false" outlineLevel="0" collapsed="false">
      <c r="A241" s="76" t="n">
        <v>237</v>
      </c>
      <c r="B241" s="77" t="n">
        <f aca="false">EOMONTH(Input!$C$7,A241)</f>
        <v>50130</v>
      </c>
      <c r="D241" s="78" t="n">
        <f aca="false">RollUp!$N241</f>
        <v>11000.2309263105</v>
      </c>
    </row>
    <row r="242" customFormat="false" ht="12.05" hidden="false" customHeight="false" outlineLevel="0" collapsed="false">
      <c r="A242" s="76" t="n">
        <v>238</v>
      </c>
      <c r="B242" s="77" t="n">
        <f aca="false">EOMONTH(Input!$C$7,A242)</f>
        <v>50160</v>
      </c>
      <c r="D242" s="78" t="n">
        <f aca="false">RollUp!$N242</f>
        <v>11000.2309263105</v>
      </c>
    </row>
    <row r="243" customFormat="false" ht="12.05" hidden="false" customHeight="false" outlineLevel="0" collapsed="false">
      <c r="A243" s="76" t="n">
        <v>239</v>
      </c>
      <c r="B243" s="77" t="n">
        <f aca="false">EOMONTH(Input!$C$7,A243)</f>
        <v>50191</v>
      </c>
      <c r="D243" s="78" t="n">
        <f aca="false">RollUp!$N243</f>
        <v>11000.2309263105</v>
      </c>
    </row>
    <row r="244" customFormat="false" ht="12.05" hidden="false" customHeight="false" outlineLevel="0" collapsed="false">
      <c r="A244" s="76" t="n">
        <v>240</v>
      </c>
      <c r="B244" s="77" t="n">
        <f aca="false">EOMONTH(Input!$C$7,A244)</f>
        <v>50221</v>
      </c>
      <c r="D244" s="78" t="n">
        <f aca="false">RollUp!$N244</f>
        <v>11159.2198184637</v>
      </c>
    </row>
    <row r="245" customFormat="false" ht="12.05" hidden="false" customHeight="false" outlineLevel="0" collapsed="false">
      <c r="A245" s="76" t="n">
        <v>241</v>
      </c>
      <c r="B245" s="77" t="n">
        <f aca="false">EOMONTH(Input!$C$7,A245)</f>
        <v>50252</v>
      </c>
      <c r="D245" s="78" t="n">
        <f aca="false">RollUp!$N245</f>
        <v>11159.2198184637</v>
      </c>
    </row>
    <row r="246" customFormat="false" ht="12.05" hidden="false" customHeight="false" outlineLevel="0" collapsed="false">
      <c r="A246" s="76" t="n">
        <v>242</v>
      </c>
      <c r="B246" s="77" t="n">
        <f aca="false">EOMONTH(Input!$C$7,A246)</f>
        <v>50283</v>
      </c>
      <c r="D246" s="78" t="n">
        <f aca="false">RollUp!$N246</f>
        <v>11159.2198184637</v>
      </c>
    </row>
    <row r="247" customFormat="false" ht="12.05" hidden="false" customHeight="false" outlineLevel="0" collapsed="false">
      <c r="A247" s="76" t="n">
        <v>243</v>
      </c>
      <c r="B247" s="77" t="n">
        <f aca="false">EOMONTH(Input!$C$7,A247)</f>
        <v>50313</v>
      </c>
      <c r="D247" s="78" t="n">
        <f aca="false">RollUp!$N247</f>
        <v>11159.2198184637</v>
      </c>
    </row>
    <row r="248" customFormat="false" ht="12.05" hidden="false" customHeight="false" outlineLevel="0" collapsed="false">
      <c r="A248" s="76" t="n">
        <v>244</v>
      </c>
      <c r="B248" s="77" t="n">
        <f aca="false">EOMONTH(Input!$C$7,A248)</f>
        <v>50344</v>
      </c>
      <c r="D248" s="78" t="n">
        <f aca="false">RollUp!$N248</f>
        <v>11159.2198184637</v>
      </c>
    </row>
    <row r="249" customFormat="false" ht="12.05" hidden="false" customHeight="false" outlineLevel="0" collapsed="false">
      <c r="A249" s="76" t="n">
        <v>245</v>
      </c>
      <c r="B249" s="77" t="n">
        <f aca="false">EOMONTH(Input!$C$7,A249)</f>
        <v>50374</v>
      </c>
      <c r="D249" s="78" t="n">
        <f aca="false">RollUp!$N249</f>
        <v>11159.2198184637</v>
      </c>
    </row>
    <row r="250" customFormat="false" ht="12.05" hidden="false" customHeight="false" outlineLevel="0" collapsed="false">
      <c r="A250" s="76" t="n">
        <v>246</v>
      </c>
      <c r="B250" s="77" t="n">
        <f aca="false">EOMONTH(Input!$C$7,A250)</f>
        <v>50405</v>
      </c>
      <c r="D250" s="78" t="n">
        <f aca="false">RollUp!$N250</f>
        <v>11159.2198184637</v>
      </c>
    </row>
    <row r="251" customFormat="false" ht="12.05" hidden="false" customHeight="false" outlineLevel="0" collapsed="false">
      <c r="A251" s="76" t="n">
        <v>247</v>
      </c>
      <c r="B251" s="77" t="n">
        <f aca="false">EOMONTH(Input!$C$7,A251)</f>
        <v>50436</v>
      </c>
      <c r="D251" s="78" t="n">
        <f aca="false">RollUp!$N251</f>
        <v>11159.2198184637</v>
      </c>
    </row>
    <row r="252" customFormat="false" ht="12.05" hidden="false" customHeight="false" outlineLevel="0" collapsed="false">
      <c r="A252" s="76" t="n">
        <v>248</v>
      </c>
      <c r="B252" s="77" t="n">
        <f aca="false">EOMONTH(Input!$C$7,A252)</f>
        <v>50464</v>
      </c>
      <c r="D252" s="78" t="n">
        <f aca="false">RollUp!$N252</f>
        <v>11159.2198184637</v>
      </c>
    </row>
    <row r="253" customFormat="false" ht="12.05" hidden="false" customHeight="false" outlineLevel="0" collapsed="false">
      <c r="A253" s="76" t="n">
        <v>249</v>
      </c>
      <c r="B253" s="77" t="n">
        <f aca="false">EOMONTH(Input!$C$7,A253)</f>
        <v>50495</v>
      </c>
      <c r="D253" s="78" t="n">
        <f aca="false">RollUp!$N253</f>
        <v>11159.2198184637</v>
      </c>
    </row>
    <row r="254" customFormat="false" ht="12.05" hidden="false" customHeight="false" outlineLevel="0" collapsed="false">
      <c r="A254" s="76" t="n">
        <v>250</v>
      </c>
      <c r="B254" s="77" t="n">
        <f aca="false">EOMONTH(Input!$C$7,A254)</f>
        <v>50525</v>
      </c>
      <c r="D254" s="78" t="n">
        <f aca="false">RollUp!$N254</f>
        <v>11159.2198184637</v>
      </c>
    </row>
    <row r="255" customFormat="false" ht="12.05" hidden="false" customHeight="false" outlineLevel="0" collapsed="false">
      <c r="A255" s="76" t="n">
        <v>251</v>
      </c>
      <c r="B255" s="77" t="n">
        <f aca="false">EOMONTH(Input!$C$7,A255)</f>
        <v>50556</v>
      </c>
      <c r="D255" s="78" t="n">
        <f aca="false">RollUp!$N255</f>
        <v>11159.2198184637</v>
      </c>
    </row>
    <row r="256" customFormat="false" ht="12.05" hidden="false" customHeight="false" outlineLevel="0" collapsed="false">
      <c r="A256" s="76" t="n">
        <v>252</v>
      </c>
      <c r="B256" s="77" t="n">
        <f aca="false">EOMONTH(Input!$C$7,A256)</f>
        <v>50586</v>
      </c>
      <c r="D256" s="78" t="n">
        <f aca="false">RollUp!$N256</f>
        <v>11317.8590578316</v>
      </c>
    </row>
    <row r="257" customFormat="false" ht="12.05" hidden="false" customHeight="false" outlineLevel="0" collapsed="false">
      <c r="A257" s="76" t="n">
        <v>253</v>
      </c>
      <c r="B257" s="77" t="n">
        <f aca="false">EOMONTH(Input!$C$7,A257)</f>
        <v>50617</v>
      </c>
      <c r="D257" s="78" t="n">
        <f aca="false">RollUp!$N257</f>
        <v>11317.8590578316</v>
      </c>
    </row>
    <row r="258" customFormat="false" ht="12.05" hidden="false" customHeight="false" outlineLevel="0" collapsed="false">
      <c r="A258" s="76" t="n">
        <v>254</v>
      </c>
      <c r="B258" s="77" t="n">
        <f aca="false">EOMONTH(Input!$C$7,A258)</f>
        <v>50648</v>
      </c>
      <c r="D258" s="78" t="n">
        <f aca="false">RollUp!$N258</f>
        <v>11317.8590578316</v>
      </c>
    </row>
    <row r="259" customFormat="false" ht="12.05" hidden="false" customHeight="false" outlineLevel="0" collapsed="false">
      <c r="A259" s="76" t="n">
        <v>255</v>
      </c>
      <c r="B259" s="77" t="n">
        <f aca="false">EOMONTH(Input!$C$7,A259)</f>
        <v>50678</v>
      </c>
      <c r="D259" s="78" t="n">
        <f aca="false">RollUp!$N259</f>
        <v>11317.8590578316</v>
      </c>
    </row>
    <row r="260" customFormat="false" ht="12.05" hidden="false" customHeight="false" outlineLevel="0" collapsed="false">
      <c r="A260" s="76" t="n">
        <v>256</v>
      </c>
      <c r="B260" s="77" t="n">
        <f aca="false">EOMONTH(Input!$C$7,A260)</f>
        <v>50709</v>
      </c>
      <c r="D260" s="78" t="n">
        <f aca="false">RollUp!$N260</f>
        <v>11317.8590578316</v>
      </c>
    </row>
    <row r="261" customFormat="false" ht="12.05" hidden="false" customHeight="false" outlineLevel="0" collapsed="false">
      <c r="A261" s="76" t="n">
        <v>257</v>
      </c>
      <c r="B261" s="77" t="n">
        <f aca="false">EOMONTH(Input!$C$7,A261)</f>
        <v>50739</v>
      </c>
      <c r="D261" s="78" t="n">
        <f aca="false">RollUp!$N261</f>
        <v>11317.8590578316</v>
      </c>
    </row>
    <row r="262" customFormat="false" ht="12.05" hidden="false" customHeight="false" outlineLevel="0" collapsed="false">
      <c r="A262" s="76" t="n">
        <v>258</v>
      </c>
      <c r="B262" s="77" t="n">
        <f aca="false">EOMONTH(Input!$C$7,A262)</f>
        <v>50770</v>
      </c>
      <c r="D262" s="78" t="n">
        <f aca="false">RollUp!$N262</f>
        <v>11317.8590578316</v>
      </c>
    </row>
    <row r="263" customFormat="false" ht="12.05" hidden="false" customHeight="false" outlineLevel="0" collapsed="false">
      <c r="A263" s="76" t="n">
        <v>259</v>
      </c>
      <c r="B263" s="77" t="n">
        <f aca="false">EOMONTH(Input!$C$7,A263)</f>
        <v>50801</v>
      </c>
      <c r="D263" s="78" t="n">
        <f aca="false">RollUp!$N263</f>
        <v>11317.8590578316</v>
      </c>
    </row>
    <row r="264" customFormat="false" ht="12.05" hidden="false" customHeight="false" outlineLevel="0" collapsed="false">
      <c r="A264" s="76" t="n">
        <v>260</v>
      </c>
      <c r="B264" s="77" t="n">
        <f aca="false">EOMONTH(Input!$C$7,A264)</f>
        <v>50829</v>
      </c>
      <c r="D264" s="78" t="n">
        <f aca="false">RollUp!$N264</f>
        <v>11317.8590578316</v>
      </c>
    </row>
    <row r="265" customFormat="false" ht="12.05" hidden="false" customHeight="false" outlineLevel="0" collapsed="false">
      <c r="A265" s="76" t="n">
        <v>261</v>
      </c>
      <c r="B265" s="77" t="n">
        <f aca="false">EOMONTH(Input!$C$7,A265)</f>
        <v>50860</v>
      </c>
      <c r="D265" s="78" t="n">
        <f aca="false">RollUp!$N265</f>
        <v>11317.8590578316</v>
      </c>
    </row>
    <row r="266" customFormat="false" ht="12.05" hidden="false" customHeight="false" outlineLevel="0" collapsed="false">
      <c r="A266" s="76" t="n">
        <v>262</v>
      </c>
      <c r="B266" s="77" t="n">
        <f aca="false">EOMONTH(Input!$C$7,A266)</f>
        <v>50890</v>
      </c>
      <c r="D266" s="78" t="n">
        <f aca="false">RollUp!$N266</f>
        <v>11317.8590578316</v>
      </c>
    </row>
    <row r="267" customFormat="false" ht="12.05" hidden="false" customHeight="false" outlineLevel="0" collapsed="false">
      <c r="A267" s="76" t="n">
        <v>263</v>
      </c>
      <c r="B267" s="77" t="n">
        <f aca="false">EOMONTH(Input!$C$7,A267)</f>
        <v>50921</v>
      </c>
      <c r="D267" s="78" t="n">
        <f aca="false">RollUp!$N267</f>
        <v>11317.8590578316</v>
      </c>
    </row>
    <row r="268" customFormat="false" ht="12.05" hidden="false" customHeight="false" outlineLevel="0" collapsed="false">
      <c r="A268" s="76" t="n">
        <v>264</v>
      </c>
      <c r="B268" s="77" t="n">
        <f aca="false">EOMONTH(Input!$C$7,A268)</f>
        <v>50951</v>
      </c>
      <c r="D268" s="78" t="n">
        <f aca="false">RollUp!$N268</f>
        <v>11475.9338309094</v>
      </c>
    </row>
    <row r="269" customFormat="false" ht="12.05" hidden="false" customHeight="false" outlineLevel="0" collapsed="false">
      <c r="A269" s="76" t="n">
        <v>265</v>
      </c>
      <c r="B269" s="77" t="n">
        <f aca="false">EOMONTH(Input!$C$7,A269)</f>
        <v>50982</v>
      </c>
      <c r="D269" s="78" t="n">
        <f aca="false">RollUp!$N269</f>
        <v>11475.9338309094</v>
      </c>
    </row>
    <row r="270" customFormat="false" ht="12.05" hidden="false" customHeight="false" outlineLevel="0" collapsed="false">
      <c r="A270" s="76" t="n">
        <v>266</v>
      </c>
      <c r="B270" s="77" t="n">
        <f aca="false">EOMONTH(Input!$C$7,A270)</f>
        <v>51013</v>
      </c>
      <c r="D270" s="78" t="n">
        <f aca="false">RollUp!$N270</f>
        <v>11475.9338309094</v>
      </c>
    </row>
    <row r="271" customFormat="false" ht="12.05" hidden="false" customHeight="false" outlineLevel="0" collapsed="false">
      <c r="A271" s="76" t="n">
        <v>267</v>
      </c>
      <c r="B271" s="77" t="n">
        <f aca="false">EOMONTH(Input!$C$7,A271)</f>
        <v>51043</v>
      </c>
      <c r="D271" s="78" t="n">
        <f aca="false">RollUp!$N271</f>
        <v>11475.9338309094</v>
      </c>
    </row>
    <row r="272" customFormat="false" ht="12.05" hidden="false" customHeight="false" outlineLevel="0" collapsed="false">
      <c r="A272" s="76" t="n">
        <v>268</v>
      </c>
      <c r="B272" s="77" t="n">
        <f aca="false">EOMONTH(Input!$C$7,A272)</f>
        <v>51074</v>
      </c>
      <c r="D272" s="78" t="n">
        <f aca="false">RollUp!$N272</f>
        <v>11475.9338309094</v>
      </c>
    </row>
    <row r="273" customFormat="false" ht="12.05" hidden="false" customHeight="false" outlineLevel="0" collapsed="false">
      <c r="A273" s="76" t="n">
        <v>269</v>
      </c>
      <c r="B273" s="77" t="n">
        <f aca="false">EOMONTH(Input!$C$7,A273)</f>
        <v>51104</v>
      </c>
      <c r="D273" s="78" t="n">
        <f aca="false">RollUp!$N273</f>
        <v>11475.9338309094</v>
      </c>
    </row>
    <row r="274" customFormat="false" ht="12.05" hidden="false" customHeight="false" outlineLevel="0" collapsed="false">
      <c r="A274" s="76" t="n">
        <v>270</v>
      </c>
      <c r="B274" s="77" t="n">
        <f aca="false">EOMONTH(Input!$C$7,A274)</f>
        <v>51135</v>
      </c>
      <c r="D274" s="78" t="n">
        <f aca="false">RollUp!$N274</f>
        <v>11475.9338309094</v>
      </c>
    </row>
    <row r="275" customFormat="false" ht="12.05" hidden="false" customHeight="false" outlineLevel="0" collapsed="false">
      <c r="A275" s="76" t="n">
        <v>271</v>
      </c>
      <c r="B275" s="77" t="n">
        <f aca="false">EOMONTH(Input!$C$7,A275)</f>
        <v>51166</v>
      </c>
      <c r="D275" s="78" t="n">
        <f aca="false">RollUp!$N275</f>
        <v>11475.9338309094</v>
      </c>
    </row>
    <row r="276" customFormat="false" ht="12.05" hidden="false" customHeight="false" outlineLevel="0" collapsed="false">
      <c r="A276" s="76" t="n">
        <v>272</v>
      </c>
      <c r="B276" s="77" t="n">
        <f aca="false">EOMONTH(Input!$C$7,A276)</f>
        <v>51195</v>
      </c>
      <c r="D276" s="78" t="n">
        <f aca="false">RollUp!$N276</f>
        <v>11475.9338309094</v>
      </c>
    </row>
    <row r="277" customFormat="false" ht="12.05" hidden="false" customHeight="false" outlineLevel="0" collapsed="false">
      <c r="A277" s="76" t="n">
        <v>273</v>
      </c>
      <c r="B277" s="77" t="n">
        <f aca="false">EOMONTH(Input!$C$7,A277)</f>
        <v>51226</v>
      </c>
      <c r="D277" s="78" t="n">
        <f aca="false">RollUp!$N277</f>
        <v>11475.9338309094</v>
      </c>
    </row>
    <row r="278" customFormat="false" ht="12.05" hidden="false" customHeight="false" outlineLevel="0" collapsed="false">
      <c r="A278" s="76" t="n">
        <v>274</v>
      </c>
      <c r="B278" s="77" t="n">
        <f aca="false">EOMONTH(Input!$C$7,A278)</f>
        <v>51256</v>
      </c>
      <c r="D278" s="78" t="n">
        <f aca="false">RollUp!$N278</f>
        <v>11475.9338309094</v>
      </c>
    </row>
    <row r="279" customFormat="false" ht="12.05" hidden="false" customHeight="false" outlineLevel="0" collapsed="false">
      <c r="A279" s="76" t="n">
        <v>275</v>
      </c>
      <c r="B279" s="77" t="n">
        <f aca="false">EOMONTH(Input!$C$7,A279)</f>
        <v>51287</v>
      </c>
      <c r="D279" s="78" t="n">
        <f aca="false">RollUp!$N279</f>
        <v>11475.9338309094</v>
      </c>
    </row>
    <row r="280" customFormat="false" ht="12.05" hidden="false" customHeight="false" outlineLevel="0" collapsed="false">
      <c r="A280" s="76" t="n">
        <v>276</v>
      </c>
      <c r="B280" s="77" t="n">
        <f aca="false">EOMONTH(Input!$C$7,A280)</f>
        <v>51317</v>
      </c>
      <c r="D280" s="78" t="n">
        <f aca="false">RollUp!$N280</f>
        <v>11633.2126770569</v>
      </c>
    </row>
    <row r="281" customFormat="false" ht="12.05" hidden="false" customHeight="false" outlineLevel="0" collapsed="false">
      <c r="A281" s="76" t="n">
        <v>277</v>
      </c>
      <c r="B281" s="77" t="n">
        <f aca="false">EOMONTH(Input!$C$7,A281)</f>
        <v>51348</v>
      </c>
      <c r="D281" s="78" t="n">
        <f aca="false">RollUp!$N281</f>
        <v>11633.2126770569</v>
      </c>
    </row>
    <row r="282" customFormat="false" ht="12.05" hidden="false" customHeight="false" outlineLevel="0" collapsed="false">
      <c r="A282" s="76" t="n">
        <v>278</v>
      </c>
      <c r="B282" s="77" t="n">
        <f aca="false">EOMONTH(Input!$C$7,A282)</f>
        <v>51379</v>
      </c>
      <c r="D282" s="78" t="n">
        <f aca="false">RollUp!$N282</f>
        <v>11633.2126770569</v>
      </c>
    </row>
    <row r="283" customFormat="false" ht="12.05" hidden="false" customHeight="false" outlineLevel="0" collapsed="false">
      <c r="A283" s="76" t="n">
        <v>279</v>
      </c>
      <c r="B283" s="77" t="n">
        <f aca="false">EOMONTH(Input!$C$7,A283)</f>
        <v>51409</v>
      </c>
      <c r="D283" s="78" t="n">
        <f aca="false">RollUp!$N283</f>
        <v>11633.2126770569</v>
      </c>
    </row>
    <row r="284" customFormat="false" ht="12.05" hidden="false" customHeight="false" outlineLevel="0" collapsed="false">
      <c r="A284" s="76" t="n">
        <v>280</v>
      </c>
      <c r="B284" s="77" t="n">
        <f aca="false">EOMONTH(Input!$C$7,A284)</f>
        <v>51440</v>
      </c>
      <c r="D284" s="78" t="n">
        <f aca="false">RollUp!$N284</f>
        <v>11633.2126770569</v>
      </c>
    </row>
    <row r="285" customFormat="false" ht="12.05" hidden="false" customHeight="false" outlineLevel="0" collapsed="false">
      <c r="A285" s="76" t="n">
        <v>281</v>
      </c>
      <c r="B285" s="77" t="n">
        <f aca="false">EOMONTH(Input!$C$7,A285)</f>
        <v>51470</v>
      </c>
      <c r="D285" s="78" t="n">
        <f aca="false">RollUp!$N285</f>
        <v>11633.2126770569</v>
      </c>
    </row>
    <row r="286" customFormat="false" ht="12.05" hidden="false" customHeight="false" outlineLevel="0" collapsed="false">
      <c r="A286" s="76" t="n">
        <v>282</v>
      </c>
      <c r="B286" s="77" t="n">
        <f aca="false">EOMONTH(Input!$C$7,A286)</f>
        <v>51501</v>
      </c>
      <c r="D286" s="78" t="n">
        <f aca="false">RollUp!$N286</f>
        <v>11633.2126770569</v>
      </c>
    </row>
    <row r="287" customFormat="false" ht="12.05" hidden="false" customHeight="false" outlineLevel="0" collapsed="false">
      <c r="A287" s="76" t="n">
        <v>283</v>
      </c>
      <c r="B287" s="77" t="n">
        <f aca="false">EOMONTH(Input!$C$7,A287)</f>
        <v>51532</v>
      </c>
      <c r="D287" s="78" t="n">
        <f aca="false">RollUp!$N287</f>
        <v>11633.2126770569</v>
      </c>
    </row>
    <row r="288" customFormat="false" ht="12.05" hidden="false" customHeight="false" outlineLevel="0" collapsed="false">
      <c r="A288" s="76" t="n">
        <v>284</v>
      </c>
      <c r="B288" s="77" t="n">
        <f aca="false">EOMONTH(Input!$C$7,A288)</f>
        <v>51560</v>
      </c>
      <c r="D288" s="78" t="n">
        <f aca="false">RollUp!$N288</f>
        <v>11633.2126770569</v>
      </c>
    </row>
    <row r="289" customFormat="false" ht="12.05" hidden="false" customHeight="false" outlineLevel="0" collapsed="false">
      <c r="A289" s="76" t="n">
        <v>285</v>
      </c>
      <c r="B289" s="77" t="n">
        <f aca="false">EOMONTH(Input!$C$7,A289)</f>
        <v>51591</v>
      </c>
      <c r="D289" s="78" t="n">
        <f aca="false">RollUp!$N289</f>
        <v>11633.2126770569</v>
      </c>
    </row>
    <row r="290" customFormat="false" ht="12.05" hidden="false" customHeight="false" outlineLevel="0" collapsed="false">
      <c r="A290" s="76" t="n">
        <v>286</v>
      </c>
      <c r="B290" s="77" t="n">
        <f aca="false">EOMONTH(Input!$C$7,A290)</f>
        <v>51621</v>
      </c>
      <c r="D290" s="78" t="n">
        <f aca="false">RollUp!$N290</f>
        <v>11633.2126770569</v>
      </c>
    </row>
    <row r="291" customFormat="false" ht="12.05" hidden="false" customHeight="false" outlineLevel="0" collapsed="false">
      <c r="A291" s="76" t="n">
        <v>287</v>
      </c>
      <c r="B291" s="77" t="n">
        <f aca="false">EOMONTH(Input!$C$7,A291)</f>
        <v>51652</v>
      </c>
      <c r="D291" s="78" t="n">
        <f aca="false">RollUp!$N291</f>
        <v>11633.2126770569</v>
      </c>
    </row>
    <row r="292" customFormat="false" ht="12.05" hidden="false" customHeight="false" outlineLevel="0" collapsed="false">
      <c r="A292" s="76" t="n">
        <v>288</v>
      </c>
      <c r="B292" s="77" t="n">
        <f aca="false">EOMONTH(Input!$C$7,A292)</f>
        <v>51682</v>
      </c>
      <c r="D292" s="78" t="n">
        <f aca="false">RollUp!$N292</f>
        <v>11789.4464180548</v>
      </c>
    </row>
    <row r="293" customFormat="false" ht="12.05" hidden="false" customHeight="false" outlineLevel="0" collapsed="false">
      <c r="A293" s="76" t="n">
        <v>289</v>
      </c>
      <c r="B293" s="77" t="n">
        <f aca="false">EOMONTH(Input!$C$7,A293)</f>
        <v>51713</v>
      </c>
      <c r="D293" s="78" t="n">
        <f aca="false">RollUp!$N293</f>
        <v>11789.4464180548</v>
      </c>
    </row>
    <row r="294" customFormat="false" ht="12.05" hidden="false" customHeight="false" outlineLevel="0" collapsed="false">
      <c r="A294" s="76" t="n">
        <v>290</v>
      </c>
      <c r="B294" s="77" t="n">
        <f aca="false">EOMONTH(Input!$C$7,A294)</f>
        <v>51744</v>
      </c>
      <c r="D294" s="78" t="n">
        <f aca="false">RollUp!$N294</f>
        <v>11789.4464180548</v>
      </c>
    </row>
    <row r="295" customFormat="false" ht="12.05" hidden="false" customHeight="false" outlineLevel="0" collapsed="false">
      <c r="A295" s="76" t="n">
        <v>291</v>
      </c>
      <c r="B295" s="77" t="n">
        <f aca="false">EOMONTH(Input!$C$7,A295)</f>
        <v>51774</v>
      </c>
      <c r="D295" s="78" t="n">
        <f aca="false">RollUp!$N295</f>
        <v>11789.4464180548</v>
      </c>
    </row>
    <row r="296" customFormat="false" ht="12.05" hidden="false" customHeight="false" outlineLevel="0" collapsed="false">
      <c r="A296" s="76" t="n">
        <v>292</v>
      </c>
      <c r="B296" s="77" t="n">
        <f aca="false">EOMONTH(Input!$C$7,A296)</f>
        <v>51805</v>
      </c>
      <c r="D296" s="78" t="n">
        <f aca="false">RollUp!$N296</f>
        <v>11789.4464180548</v>
      </c>
    </row>
    <row r="297" customFormat="false" ht="12.05" hidden="false" customHeight="false" outlineLevel="0" collapsed="false">
      <c r="A297" s="76" t="n">
        <v>293</v>
      </c>
      <c r="B297" s="77" t="n">
        <f aca="false">EOMONTH(Input!$C$7,A297)</f>
        <v>51835</v>
      </c>
      <c r="D297" s="78" t="n">
        <f aca="false">RollUp!$N297</f>
        <v>11789.4464180548</v>
      </c>
    </row>
    <row r="298" customFormat="false" ht="12.05" hidden="false" customHeight="false" outlineLevel="0" collapsed="false">
      <c r="A298" s="76" t="n">
        <v>294</v>
      </c>
      <c r="B298" s="77" t="n">
        <f aca="false">EOMONTH(Input!$C$7,A298)</f>
        <v>51866</v>
      </c>
      <c r="D298" s="78" t="n">
        <f aca="false">RollUp!$N298</f>
        <v>11789.4464180548</v>
      </c>
    </row>
    <row r="299" customFormat="false" ht="12.05" hidden="false" customHeight="false" outlineLevel="0" collapsed="false">
      <c r="A299" s="76" t="n">
        <v>295</v>
      </c>
      <c r="B299" s="77" t="n">
        <f aca="false">EOMONTH(Input!$C$7,A299)</f>
        <v>51897</v>
      </c>
      <c r="D299" s="78" t="n">
        <f aca="false">RollUp!$N299</f>
        <v>11789.4464180548</v>
      </c>
    </row>
    <row r="300" customFormat="false" ht="12.05" hidden="false" customHeight="false" outlineLevel="0" collapsed="false">
      <c r="A300" s="76" t="n">
        <v>296</v>
      </c>
      <c r="B300" s="77" t="n">
        <f aca="false">EOMONTH(Input!$C$7,A300)</f>
        <v>51925</v>
      </c>
      <c r="D300" s="78" t="n">
        <f aca="false">RollUp!$N300</f>
        <v>11789.4464180548</v>
      </c>
    </row>
    <row r="301" customFormat="false" ht="12.05" hidden="false" customHeight="false" outlineLevel="0" collapsed="false">
      <c r="A301" s="76" t="n">
        <v>297</v>
      </c>
      <c r="B301" s="77" t="n">
        <f aca="false">EOMONTH(Input!$C$7,A301)</f>
        <v>51956</v>
      </c>
      <c r="D301" s="78" t="n">
        <f aca="false">RollUp!$N301</f>
        <v>11789.4464180548</v>
      </c>
    </row>
    <row r="302" customFormat="false" ht="12.05" hidden="false" customHeight="false" outlineLevel="0" collapsed="false">
      <c r="A302" s="76" t="n">
        <v>298</v>
      </c>
      <c r="B302" s="77" t="n">
        <f aca="false">EOMONTH(Input!$C$7,A302)</f>
        <v>51986</v>
      </c>
      <c r="D302" s="78" t="n">
        <f aca="false">RollUp!$N302</f>
        <v>11789.4464180548</v>
      </c>
    </row>
    <row r="303" customFormat="false" ht="12.05" hidden="false" customHeight="false" outlineLevel="0" collapsed="false">
      <c r="A303" s="76" t="n">
        <v>299</v>
      </c>
      <c r="B303" s="77" t="n">
        <f aca="false">EOMONTH(Input!$C$7,A303)</f>
        <v>52017</v>
      </c>
      <c r="D303" s="78" t="n">
        <f aca="false">RollUp!$N303</f>
        <v>6715.96372596806</v>
      </c>
    </row>
    <row r="304" customFormat="false" ht="12.05" hidden="false" customHeight="false" outlineLevel="0" collapsed="false">
      <c r="A304" s="76" t="n">
        <v>300</v>
      </c>
      <c r="B304" s="77" t="n">
        <f aca="false">EOMONTH(Input!$C$7,A304)</f>
        <v>52047</v>
      </c>
      <c r="D304" s="78" t="n">
        <f aca="false">RollUp!$N304</f>
        <v>6567.10292700778</v>
      </c>
    </row>
    <row r="305" customFormat="false" ht="12.05" hidden="false" customHeight="false" outlineLevel="0" collapsed="false">
      <c r="A305" s="76" t="n">
        <v>301</v>
      </c>
      <c r="B305" s="77" t="n">
        <f aca="false">EOMONTH(Input!$C$7,A305)</f>
        <v>52078</v>
      </c>
      <c r="D305" s="78" t="n">
        <f aca="false">RollUp!$N305</f>
        <v>6567.10292700778</v>
      </c>
    </row>
    <row r="306" customFormat="false" ht="12.05" hidden="false" customHeight="false" outlineLevel="0" collapsed="false">
      <c r="A306" s="76" t="n">
        <v>302</v>
      </c>
      <c r="B306" s="77" t="n">
        <f aca="false">EOMONTH(Input!$C$7,A306)</f>
        <v>52109</v>
      </c>
      <c r="D306" s="78" t="n">
        <f aca="false">RollUp!$N306</f>
        <v>6567.10292700778</v>
      </c>
    </row>
    <row r="307" customFormat="false" ht="12.05" hidden="false" customHeight="false" outlineLevel="0" collapsed="false">
      <c r="A307" s="76" t="n">
        <v>303</v>
      </c>
      <c r="B307" s="77" t="n">
        <f aca="false">EOMONTH(Input!$C$7,A307)</f>
        <v>52139</v>
      </c>
      <c r="D307" s="78" t="n">
        <f aca="false">RollUp!$N307</f>
        <v>6567.10292700778</v>
      </c>
    </row>
    <row r="308" customFormat="false" ht="12.05" hidden="false" customHeight="false" outlineLevel="0" collapsed="false">
      <c r="A308" s="76" t="n">
        <v>304</v>
      </c>
      <c r="B308" s="77" t="n">
        <f aca="false">EOMONTH(Input!$C$7,A308)</f>
        <v>52170</v>
      </c>
      <c r="D308" s="78" t="n">
        <f aca="false">RollUp!$N308</f>
        <v>6567.10292700778</v>
      </c>
    </row>
    <row r="309" customFormat="false" ht="12.05" hidden="false" customHeight="false" outlineLevel="0" collapsed="false">
      <c r="A309" s="76" t="n">
        <v>305</v>
      </c>
      <c r="B309" s="77" t="n">
        <f aca="false">EOMONTH(Input!$C$7,A309)</f>
        <v>52200</v>
      </c>
      <c r="D309" s="78" t="n">
        <f aca="false">RollUp!$N309</f>
        <v>6567.10292700778</v>
      </c>
    </row>
    <row r="310" customFormat="false" ht="12.05" hidden="false" customHeight="false" outlineLevel="0" collapsed="false">
      <c r="A310" s="76" t="n">
        <v>306</v>
      </c>
      <c r="B310" s="77" t="n">
        <f aca="false">EOMONTH(Input!$C$7,A310)</f>
        <v>52231</v>
      </c>
      <c r="D310" s="78" t="n">
        <f aca="false">RollUp!$N310</f>
        <v>6567.10292700778</v>
      </c>
    </row>
    <row r="311" customFormat="false" ht="12.05" hidden="false" customHeight="false" outlineLevel="0" collapsed="false">
      <c r="A311" s="76" t="n">
        <v>307</v>
      </c>
      <c r="B311" s="77" t="n">
        <f aca="false">EOMONTH(Input!$C$7,A311)</f>
        <v>52262</v>
      </c>
      <c r="D311" s="78" t="n">
        <f aca="false">RollUp!$N311</f>
        <v>6567.10292700778</v>
      </c>
    </row>
    <row r="312" customFormat="false" ht="12.05" hidden="false" customHeight="false" outlineLevel="0" collapsed="false">
      <c r="A312" s="76" t="n">
        <v>308</v>
      </c>
      <c r="B312" s="77" t="n">
        <f aca="false">EOMONTH(Input!$C$7,A312)</f>
        <v>52290</v>
      </c>
      <c r="D312" s="78" t="n">
        <f aca="false">RollUp!$N312</f>
        <v>6567.10292700778</v>
      </c>
    </row>
    <row r="313" customFormat="false" ht="12.05" hidden="false" customHeight="false" outlineLevel="0" collapsed="false">
      <c r="A313" s="76" t="n">
        <v>309</v>
      </c>
      <c r="B313" s="77" t="n">
        <f aca="false">EOMONTH(Input!$C$7,A313)</f>
        <v>52321</v>
      </c>
      <c r="D313" s="78" t="n">
        <f aca="false">RollUp!$N313</f>
        <v>6567.10292700778</v>
      </c>
    </row>
    <row r="314" customFormat="false" ht="12.05" hidden="false" customHeight="false" outlineLevel="0" collapsed="false">
      <c r="A314" s="76" t="n">
        <v>310</v>
      </c>
      <c r="B314" s="77" t="n">
        <f aca="false">EOMONTH(Input!$C$7,A314)</f>
        <v>52351</v>
      </c>
      <c r="D314" s="78" t="n">
        <f aca="false">RollUp!$N314</f>
        <v>6567.10292700778</v>
      </c>
    </row>
    <row r="315" customFormat="false" ht="12.05" hidden="false" customHeight="false" outlineLevel="0" collapsed="false">
      <c r="A315" s="76" t="n">
        <v>311</v>
      </c>
      <c r="B315" s="77" t="n">
        <f aca="false">EOMONTH(Input!$C$7,A315)</f>
        <v>52382</v>
      </c>
      <c r="D315" s="78" t="n">
        <f aca="false">RollUp!$N315</f>
        <v>6567.10292700778</v>
      </c>
    </row>
    <row r="316" customFormat="false" ht="12.05" hidden="false" customHeight="false" outlineLevel="0" collapsed="false">
      <c r="A316" s="76" t="n">
        <v>312</v>
      </c>
      <c r="B316" s="77" t="n">
        <f aca="false">EOMONTH(Input!$C$7,A316)</f>
        <v>52412</v>
      </c>
      <c r="D316" s="78" t="n">
        <f aca="false">RollUp!$N316</f>
        <v>6409.76785878384</v>
      </c>
    </row>
    <row r="317" customFormat="false" ht="12.05" hidden="false" customHeight="false" outlineLevel="0" collapsed="false">
      <c r="A317" s="76" t="n">
        <v>313</v>
      </c>
      <c r="B317" s="77" t="n">
        <f aca="false">EOMONTH(Input!$C$7,A317)</f>
        <v>52443</v>
      </c>
      <c r="D317" s="78" t="n">
        <f aca="false">RollUp!$N317</f>
        <v>6409.76785878384</v>
      </c>
    </row>
    <row r="318" customFormat="false" ht="12.05" hidden="false" customHeight="false" outlineLevel="0" collapsed="false">
      <c r="A318" s="76" t="n">
        <v>314</v>
      </c>
      <c r="B318" s="77" t="n">
        <f aca="false">EOMONTH(Input!$C$7,A318)</f>
        <v>52474</v>
      </c>
      <c r="D318" s="78" t="n">
        <f aca="false">RollUp!$N318</f>
        <v>6409.76785878384</v>
      </c>
    </row>
    <row r="319" customFormat="false" ht="12.05" hidden="false" customHeight="false" outlineLevel="0" collapsed="false">
      <c r="A319" s="76" t="n">
        <v>315</v>
      </c>
      <c r="B319" s="77" t="n">
        <f aca="false">EOMONTH(Input!$C$7,A319)</f>
        <v>52504</v>
      </c>
      <c r="D319" s="78" t="n">
        <f aca="false">RollUp!$N319</f>
        <v>6409.76785878384</v>
      </c>
    </row>
    <row r="320" customFormat="false" ht="12.05" hidden="false" customHeight="false" outlineLevel="0" collapsed="false">
      <c r="A320" s="76" t="n">
        <v>316</v>
      </c>
      <c r="B320" s="77" t="n">
        <f aca="false">EOMONTH(Input!$C$7,A320)</f>
        <v>52535</v>
      </c>
      <c r="D320" s="78" t="n">
        <f aca="false">RollUp!$N320</f>
        <v>6409.76785878384</v>
      </c>
    </row>
    <row r="321" customFormat="false" ht="12.05" hidden="false" customHeight="false" outlineLevel="0" collapsed="false">
      <c r="A321" s="76" t="n">
        <v>317</v>
      </c>
      <c r="B321" s="77" t="n">
        <f aca="false">EOMONTH(Input!$C$7,A321)</f>
        <v>52565</v>
      </c>
      <c r="D321" s="78" t="n">
        <f aca="false">RollUp!$N321</f>
        <v>6409.76785878384</v>
      </c>
    </row>
    <row r="322" customFormat="false" ht="12.05" hidden="false" customHeight="false" outlineLevel="0" collapsed="false">
      <c r="A322" s="76" t="n">
        <v>318</v>
      </c>
      <c r="B322" s="77" t="n">
        <f aca="false">EOMONTH(Input!$C$7,A322)</f>
        <v>52596</v>
      </c>
      <c r="D322" s="78" t="n">
        <f aca="false">RollUp!$N322</f>
        <v>6409.76785878384</v>
      </c>
    </row>
    <row r="323" customFormat="false" ht="12.05" hidden="false" customHeight="false" outlineLevel="0" collapsed="false">
      <c r="A323" s="76" t="n">
        <v>319</v>
      </c>
      <c r="B323" s="77" t="n">
        <f aca="false">EOMONTH(Input!$C$7,A323)</f>
        <v>52627</v>
      </c>
      <c r="D323" s="78" t="n">
        <f aca="false">RollUp!$N323</f>
        <v>6409.76785878384</v>
      </c>
    </row>
    <row r="324" customFormat="false" ht="12.05" hidden="false" customHeight="false" outlineLevel="0" collapsed="false">
      <c r="A324" s="76" t="n">
        <v>320</v>
      </c>
      <c r="B324" s="77" t="n">
        <f aca="false">EOMONTH(Input!$C$7,A324)</f>
        <v>52656</v>
      </c>
      <c r="D324" s="78" t="n">
        <f aca="false">RollUp!$N324</f>
        <v>6409.76785878384</v>
      </c>
    </row>
    <row r="325" customFormat="false" ht="12.05" hidden="false" customHeight="false" outlineLevel="0" collapsed="false">
      <c r="A325" s="76" t="n">
        <v>321</v>
      </c>
      <c r="B325" s="77" t="n">
        <f aca="false">EOMONTH(Input!$C$7,A325)</f>
        <v>52687</v>
      </c>
      <c r="D325" s="78" t="n">
        <f aca="false">RollUp!$N325</f>
        <v>6409.76785878384</v>
      </c>
    </row>
    <row r="326" customFormat="false" ht="12.05" hidden="false" customHeight="false" outlineLevel="0" collapsed="false">
      <c r="A326" s="76" t="n">
        <v>322</v>
      </c>
      <c r="B326" s="77" t="n">
        <f aca="false">EOMONTH(Input!$C$7,A326)</f>
        <v>52717</v>
      </c>
      <c r="D326" s="78" t="n">
        <f aca="false">RollUp!$N326</f>
        <v>6409.76785878384</v>
      </c>
    </row>
    <row r="327" customFormat="false" ht="12.05" hidden="false" customHeight="false" outlineLevel="0" collapsed="false">
      <c r="A327" s="76" t="n">
        <v>323</v>
      </c>
      <c r="B327" s="77" t="n">
        <f aca="false">EOMONTH(Input!$C$7,A327)</f>
        <v>52748</v>
      </c>
      <c r="D327" s="78" t="n">
        <f aca="false">RollUp!$N327</f>
        <v>9217.40785878384</v>
      </c>
    </row>
    <row r="328" customFormat="false" ht="12.05" hidden="false" customHeight="false" outlineLevel="0" collapsed="false">
      <c r="A328" s="76" t="n">
        <v>324</v>
      </c>
      <c r="B328" s="77" t="n">
        <f aca="false">EOMONTH(Input!$C$7,A328)</f>
        <v>52778</v>
      </c>
      <c r="D328" s="78" t="n">
        <f aca="false">RollUp!$N328</f>
        <v>9051.10378650063</v>
      </c>
    </row>
    <row r="329" customFormat="false" ht="12.05" hidden="false" customHeight="false" outlineLevel="0" collapsed="false">
      <c r="A329" s="76" t="n">
        <v>325</v>
      </c>
      <c r="B329" s="77" t="n">
        <f aca="false">EOMONTH(Input!$C$7,A329)</f>
        <v>52809</v>
      </c>
      <c r="D329" s="78" t="n">
        <f aca="false">RollUp!$N329</f>
        <v>9051.10378650063</v>
      </c>
    </row>
    <row r="330" customFormat="false" ht="12.05" hidden="false" customHeight="false" outlineLevel="0" collapsed="false">
      <c r="A330" s="76" t="n">
        <v>326</v>
      </c>
      <c r="B330" s="77" t="n">
        <f aca="false">EOMONTH(Input!$C$7,A330)</f>
        <v>52840</v>
      </c>
      <c r="D330" s="78" t="n">
        <f aca="false">RollUp!$N330</f>
        <v>9051.10378650063</v>
      </c>
    </row>
    <row r="331" customFormat="false" ht="12.05" hidden="false" customHeight="false" outlineLevel="0" collapsed="false">
      <c r="A331" s="76" t="n">
        <v>327</v>
      </c>
      <c r="B331" s="77" t="n">
        <f aca="false">EOMONTH(Input!$C$7,A331)</f>
        <v>52870</v>
      </c>
      <c r="D331" s="78" t="n">
        <f aca="false">RollUp!$N331</f>
        <v>9051.10378650063</v>
      </c>
    </row>
    <row r="332" customFormat="false" ht="12.05" hidden="false" customHeight="false" outlineLevel="0" collapsed="false">
      <c r="A332" s="76" t="n">
        <v>328</v>
      </c>
      <c r="B332" s="77" t="n">
        <f aca="false">EOMONTH(Input!$C$7,A332)</f>
        <v>52901</v>
      </c>
      <c r="D332" s="78" t="n">
        <f aca="false">RollUp!$N332</f>
        <v>9051.10378650063</v>
      </c>
    </row>
    <row r="333" customFormat="false" ht="12.05" hidden="false" customHeight="false" outlineLevel="0" collapsed="false">
      <c r="A333" s="76" t="n">
        <v>329</v>
      </c>
      <c r="B333" s="77" t="n">
        <f aca="false">EOMONTH(Input!$C$7,A333)</f>
        <v>52931</v>
      </c>
      <c r="D333" s="78" t="n">
        <f aca="false">RollUp!$N333</f>
        <v>9051.10378650063</v>
      </c>
    </row>
    <row r="334" customFormat="false" ht="12.05" hidden="false" customHeight="false" outlineLevel="0" collapsed="false">
      <c r="A334" s="76" t="n">
        <v>330</v>
      </c>
      <c r="B334" s="77" t="n">
        <f aca="false">EOMONTH(Input!$C$7,A334)</f>
        <v>52962</v>
      </c>
      <c r="D334" s="78" t="n">
        <f aca="false">RollUp!$N334</f>
        <v>9051.10378650063</v>
      </c>
    </row>
    <row r="335" customFormat="false" ht="12.05" hidden="false" customHeight="false" outlineLevel="0" collapsed="false">
      <c r="A335" s="76" t="n">
        <v>331</v>
      </c>
      <c r="B335" s="77" t="n">
        <f aca="false">EOMONTH(Input!$C$7,A335)</f>
        <v>52993</v>
      </c>
      <c r="D335" s="78" t="n">
        <f aca="false">RollUp!$N335</f>
        <v>9051.10378650063</v>
      </c>
    </row>
    <row r="336" customFormat="false" ht="12.05" hidden="false" customHeight="false" outlineLevel="0" collapsed="false">
      <c r="A336" s="76" t="n">
        <v>332</v>
      </c>
      <c r="B336" s="77" t="n">
        <f aca="false">EOMONTH(Input!$C$7,A336)</f>
        <v>53021</v>
      </c>
      <c r="D336" s="78" t="n">
        <f aca="false">RollUp!$N336</f>
        <v>9051.10378650063</v>
      </c>
    </row>
    <row r="337" customFormat="false" ht="12.05" hidden="false" customHeight="false" outlineLevel="0" collapsed="false">
      <c r="A337" s="76" t="n">
        <v>333</v>
      </c>
      <c r="B337" s="77" t="n">
        <f aca="false">EOMONTH(Input!$C$7,A337)</f>
        <v>53052</v>
      </c>
      <c r="D337" s="78" t="n">
        <f aca="false">RollUp!$N337</f>
        <v>9051.10378650063</v>
      </c>
    </row>
    <row r="338" customFormat="false" ht="12.05" hidden="false" customHeight="false" outlineLevel="0" collapsed="false">
      <c r="A338" s="76" t="n">
        <v>334</v>
      </c>
      <c r="B338" s="77" t="n">
        <f aca="false">EOMONTH(Input!$C$7,A338)</f>
        <v>53082</v>
      </c>
      <c r="D338" s="78" t="n">
        <f aca="false">RollUp!$N338</f>
        <v>9051.10378650063</v>
      </c>
    </row>
    <row r="339" customFormat="false" ht="12.05" hidden="false" customHeight="false" outlineLevel="0" collapsed="false">
      <c r="A339" s="76" t="n">
        <v>335</v>
      </c>
      <c r="B339" s="77" t="n">
        <f aca="false">EOMONTH(Input!$C$7,A339)</f>
        <v>53113</v>
      </c>
      <c r="D339" s="78" t="n">
        <f aca="false">RollUp!$N339</f>
        <v>9051.10378650063</v>
      </c>
    </row>
    <row r="340" customFormat="false" ht="12.05" hidden="false" customHeight="false" outlineLevel="0" collapsed="false">
      <c r="A340" s="76" t="n">
        <v>336</v>
      </c>
      <c r="B340" s="77" t="n">
        <f aca="false">EOMONTH(Input!$C$7,A340)</f>
        <v>53143</v>
      </c>
      <c r="D340" s="78" t="n">
        <f aca="false">RollUp!$N340</f>
        <v>8875.30670291563</v>
      </c>
    </row>
    <row r="341" customFormat="false" ht="12.05" hidden="false" customHeight="false" outlineLevel="0" collapsed="false">
      <c r="A341" s="76" t="n">
        <v>337</v>
      </c>
      <c r="B341" s="77" t="n">
        <f aca="false">EOMONTH(Input!$C$7,A341)</f>
        <v>53174</v>
      </c>
      <c r="D341" s="78" t="n">
        <f aca="false">RollUp!$N341</f>
        <v>8875.30670291563</v>
      </c>
    </row>
    <row r="342" customFormat="false" ht="12.05" hidden="false" customHeight="false" outlineLevel="0" collapsed="false">
      <c r="A342" s="76" t="n">
        <v>338</v>
      </c>
      <c r="B342" s="77" t="n">
        <f aca="false">EOMONTH(Input!$C$7,A342)</f>
        <v>53205</v>
      </c>
      <c r="D342" s="78" t="n">
        <f aca="false">RollUp!$N342</f>
        <v>8875.30670291563</v>
      </c>
    </row>
    <row r="343" customFormat="false" ht="12.05" hidden="false" customHeight="false" outlineLevel="0" collapsed="false">
      <c r="A343" s="76" t="n">
        <v>339</v>
      </c>
      <c r="B343" s="77" t="n">
        <f aca="false">EOMONTH(Input!$C$7,A343)</f>
        <v>53235</v>
      </c>
      <c r="D343" s="78" t="n">
        <f aca="false">RollUp!$N343</f>
        <v>8875.30670291563</v>
      </c>
    </row>
    <row r="344" customFormat="false" ht="12.05" hidden="false" customHeight="false" outlineLevel="0" collapsed="false">
      <c r="A344" s="76" t="n">
        <v>340</v>
      </c>
      <c r="B344" s="77" t="n">
        <f aca="false">EOMONTH(Input!$C$7,A344)</f>
        <v>53266</v>
      </c>
      <c r="D344" s="78" t="n">
        <f aca="false">RollUp!$N344</f>
        <v>8875.30670291563</v>
      </c>
    </row>
    <row r="345" customFormat="false" ht="12.05" hidden="false" customHeight="false" outlineLevel="0" collapsed="false">
      <c r="A345" s="76" t="n">
        <v>341</v>
      </c>
      <c r="B345" s="77" t="n">
        <f aca="false">EOMONTH(Input!$C$7,A345)</f>
        <v>53296</v>
      </c>
      <c r="D345" s="78" t="n">
        <f aca="false">RollUp!$N345</f>
        <v>8875.30670291563</v>
      </c>
    </row>
    <row r="346" customFormat="false" ht="12.05" hidden="false" customHeight="false" outlineLevel="0" collapsed="false">
      <c r="A346" s="76" t="n">
        <v>342</v>
      </c>
      <c r="B346" s="77" t="n">
        <f aca="false">EOMONTH(Input!$C$7,A346)</f>
        <v>53327</v>
      </c>
      <c r="D346" s="78" t="n">
        <f aca="false">RollUp!$N346</f>
        <v>8875.30670291563</v>
      </c>
    </row>
    <row r="347" customFormat="false" ht="12.05" hidden="false" customHeight="false" outlineLevel="0" collapsed="false">
      <c r="A347" s="76" t="n">
        <v>343</v>
      </c>
      <c r="B347" s="77" t="n">
        <f aca="false">EOMONTH(Input!$C$7,A347)</f>
        <v>53358</v>
      </c>
      <c r="D347" s="78" t="n">
        <f aca="false">RollUp!$N347</f>
        <v>8875.30670291563</v>
      </c>
    </row>
    <row r="348" customFormat="false" ht="12.05" hidden="false" customHeight="false" outlineLevel="0" collapsed="false">
      <c r="A348" s="76" t="n">
        <v>344</v>
      </c>
      <c r="B348" s="77" t="n">
        <f aca="false">EOMONTH(Input!$C$7,A348)</f>
        <v>53386</v>
      </c>
      <c r="D348" s="78" t="n">
        <f aca="false">RollUp!$N348</f>
        <v>8875.30670291563</v>
      </c>
    </row>
    <row r="349" customFormat="false" ht="12.05" hidden="false" customHeight="false" outlineLevel="0" collapsed="false">
      <c r="A349" s="76" t="n">
        <v>345</v>
      </c>
      <c r="B349" s="77" t="n">
        <f aca="false">EOMONTH(Input!$C$7,A349)</f>
        <v>53417</v>
      </c>
      <c r="D349" s="78" t="n">
        <f aca="false">RollUp!$N349</f>
        <v>8875.30670291563</v>
      </c>
    </row>
    <row r="350" customFormat="false" ht="12.05" hidden="false" customHeight="false" outlineLevel="0" collapsed="false">
      <c r="A350" s="76" t="n">
        <v>346</v>
      </c>
      <c r="B350" s="77" t="n">
        <f aca="false">EOMONTH(Input!$C$7,A350)</f>
        <v>53447</v>
      </c>
      <c r="D350" s="78" t="n">
        <f aca="false">RollUp!$N350</f>
        <v>8875.30670291563</v>
      </c>
    </row>
    <row r="351" customFormat="false" ht="12.05" hidden="false" customHeight="false" outlineLevel="0" collapsed="false">
      <c r="A351" s="76" t="n">
        <v>347</v>
      </c>
      <c r="B351" s="77" t="n">
        <f aca="false">EOMONTH(Input!$C$7,A351)</f>
        <v>53478</v>
      </c>
      <c r="D351" s="78" t="n">
        <f aca="false">RollUp!$N351</f>
        <v>8875.30670291563</v>
      </c>
    </row>
    <row r="352" customFormat="false" ht="12.05" hidden="false" customHeight="false" outlineLevel="0" collapsed="false">
      <c r="A352" s="76" t="n">
        <v>348</v>
      </c>
      <c r="B352" s="77" t="n">
        <f aca="false">EOMONTH(Input!$C$7,A352)</f>
        <v>53508</v>
      </c>
      <c r="D352" s="78" t="n">
        <f aca="false">RollUp!$N352</f>
        <v>8689.46158434179</v>
      </c>
    </row>
    <row r="353" customFormat="false" ht="12.05" hidden="false" customHeight="false" outlineLevel="0" collapsed="false">
      <c r="A353" s="76" t="n">
        <v>349</v>
      </c>
      <c r="B353" s="77" t="n">
        <f aca="false">EOMONTH(Input!$C$7,A353)</f>
        <v>53539</v>
      </c>
      <c r="D353" s="78" t="n">
        <f aca="false">RollUp!$N353</f>
        <v>8689.46158434179</v>
      </c>
    </row>
    <row r="354" customFormat="false" ht="12.05" hidden="false" customHeight="false" outlineLevel="0" collapsed="false">
      <c r="A354" s="76" t="n">
        <v>350</v>
      </c>
      <c r="B354" s="77" t="n">
        <f aca="false">EOMONTH(Input!$C$7,A354)</f>
        <v>53570</v>
      </c>
      <c r="D354" s="78" t="n">
        <f aca="false">RollUp!$N354</f>
        <v>8689.46158434179</v>
      </c>
    </row>
    <row r="355" customFormat="false" ht="12.05" hidden="false" customHeight="false" outlineLevel="0" collapsed="false">
      <c r="A355" s="76" t="n">
        <v>351</v>
      </c>
      <c r="B355" s="77" t="n">
        <f aca="false">EOMONTH(Input!$C$7,A355)</f>
        <v>53600</v>
      </c>
      <c r="D355" s="78" t="n">
        <f aca="false">RollUp!$N355</f>
        <v>8689.46158434179</v>
      </c>
    </row>
    <row r="356" customFormat="false" ht="12.05" hidden="false" customHeight="false" outlineLevel="0" collapsed="false">
      <c r="A356" s="76" t="n">
        <v>352</v>
      </c>
      <c r="B356" s="77" t="n">
        <f aca="false">EOMONTH(Input!$C$7,A356)</f>
        <v>53631</v>
      </c>
      <c r="D356" s="78" t="n">
        <f aca="false">RollUp!$N356</f>
        <v>8689.46158434179</v>
      </c>
    </row>
    <row r="357" customFormat="false" ht="12.05" hidden="false" customHeight="false" outlineLevel="0" collapsed="false">
      <c r="A357" s="76" t="n">
        <v>353</v>
      </c>
      <c r="B357" s="77" t="n">
        <f aca="false">EOMONTH(Input!$C$7,A357)</f>
        <v>53661</v>
      </c>
      <c r="D357" s="78" t="n">
        <f aca="false">RollUp!$N357</f>
        <v>8689.46158434179</v>
      </c>
    </row>
    <row r="358" customFormat="false" ht="12.05" hidden="false" customHeight="false" outlineLevel="0" collapsed="false">
      <c r="A358" s="76" t="n">
        <v>354</v>
      </c>
      <c r="B358" s="77" t="n">
        <f aca="false">EOMONTH(Input!$C$7,A358)</f>
        <v>53692</v>
      </c>
      <c r="D358" s="78" t="n">
        <f aca="false">RollUp!$N358</f>
        <v>8689.46158434179</v>
      </c>
    </row>
    <row r="359" customFormat="false" ht="12.05" hidden="false" customHeight="false" outlineLevel="0" collapsed="false">
      <c r="A359" s="76" t="n">
        <v>355</v>
      </c>
      <c r="B359" s="77" t="n">
        <f aca="false">EOMONTH(Input!$C$7,A359)</f>
        <v>53723</v>
      </c>
      <c r="D359" s="78" t="n">
        <f aca="false">RollUp!$N359</f>
        <v>8689.46158434179</v>
      </c>
    </row>
    <row r="360" customFormat="false" ht="12.05" hidden="false" customHeight="false" outlineLevel="0" collapsed="false">
      <c r="A360" s="76" t="n">
        <v>356</v>
      </c>
      <c r="B360" s="77" t="n">
        <f aca="false">EOMONTH(Input!$C$7,A360)</f>
        <v>53751</v>
      </c>
      <c r="D360" s="78" t="n">
        <f aca="false">RollUp!$N360</f>
        <v>8689.46158434179</v>
      </c>
    </row>
    <row r="361" customFormat="false" ht="12.05" hidden="false" customHeight="false" outlineLevel="0" collapsed="false">
      <c r="A361" s="76" t="n">
        <v>357</v>
      </c>
      <c r="B361" s="77" t="n">
        <f aca="false">EOMONTH(Input!$C$7,A361)</f>
        <v>53782</v>
      </c>
      <c r="D361" s="78" t="n">
        <f aca="false">RollUp!$N361</f>
        <v>8689.46158434179</v>
      </c>
    </row>
    <row r="362" customFormat="false" ht="12.05" hidden="false" customHeight="false" outlineLevel="0" collapsed="false">
      <c r="A362" s="76" t="n">
        <v>358</v>
      </c>
      <c r="B362" s="77" t="n">
        <f aca="false">EOMONTH(Input!$C$7,A362)</f>
        <v>53812</v>
      </c>
      <c r="D362" s="78" t="n">
        <f aca="false">RollUp!$N362</f>
        <v>8689.46158434179</v>
      </c>
    </row>
    <row r="363" customFormat="false" ht="12.05" hidden="false" customHeight="false" outlineLevel="0" collapsed="false">
      <c r="A363" s="76" t="n">
        <v>359</v>
      </c>
      <c r="B363" s="77" t="n">
        <f aca="false">EOMONTH(Input!$C$7,A363)</f>
        <v>53843</v>
      </c>
      <c r="D363" s="78" t="n">
        <f aca="false">RollUp!$N363</f>
        <v>8689.46158434179</v>
      </c>
    </row>
    <row r="364" customFormat="false" ht="12.05" hidden="false" customHeight="false" outlineLevel="0" collapsed="false">
      <c r="A364" s="76" t="n">
        <v>360</v>
      </c>
      <c r="B364" s="77" t="n">
        <f aca="false">EOMONTH(Input!$C$7,A364)</f>
        <v>53873</v>
      </c>
      <c r="D364" s="78" t="n">
        <f aca="false">RollUp!$N364</f>
        <v>8492.98054238055</v>
      </c>
    </row>
    <row r="365" customFormat="false" ht="12.05" hidden="false" customHeight="false" outlineLevel="0" collapsed="false">
      <c r="A365" s="76" t="n">
        <v>361</v>
      </c>
      <c r="B365" s="77" t="n">
        <f aca="false">EOMONTH(Input!$C$7,A365)</f>
        <v>53904</v>
      </c>
      <c r="D365" s="78" t="n">
        <f aca="false">RollUp!$N365</f>
        <v>8492.98054238055</v>
      </c>
    </row>
    <row r="366" customFormat="false" ht="12.05" hidden="false" customHeight="false" outlineLevel="0" collapsed="false">
      <c r="A366" s="76" t="n">
        <v>362</v>
      </c>
      <c r="B366" s="77" t="n">
        <f aca="false">EOMONTH(Input!$C$7,A366)</f>
        <v>53935</v>
      </c>
      <c r="D366" s="78" t="n">
        <f aca="false">RollUp!$N366</f>
        <v>8492.98054238055</v>
      </c>
    </row>
    <row r="367" customFormat="false" ht="12.05" hidden="false" customHeight="false" outlineLevel="0" collapsed="false">
      <c r="A367" s="76" t="n">
        <v>363</v>
      </c>
      <c r="B367" s="77" t="n">
        <f aca="false">EOMONTH(Input!$C$7,A367)</f>
        <v>53965</v>
      </c>
      <c r="D367" s="78" t="n">
        <f aca="false">RollUp!$N367</f>
        <v>8492.98054238055</v>
      </c>
    </row>
    <row r="368" customFormat="false" ht="12.05" hidden="false" customHeight="false" outlineLevel="0" collapsed="false">
      <c r="A368" s="76" t="n">
        <v>364</v>
      </c>
      <c r="B368" s="77" t="n">
        <f aca="false">EOMONTH(Input!$C$7,A368)</f>
        <v>53996</v>
      </c>
      <c r="D368" s="78" t="n">
        <f aca="false">RollUp!$N368</f>
        <v>8492.98054238055</v>
      </c>
    </row>
    <row r="369" customFormat="false" ht="12.05" hidden="false" customHeight="false" outlineLevel="0" collapsed="false">
      <c r="A369" s="76" t="n">
        <v>365</v>
      </c>
      <c r="B369" s="77" t="n">
        <f aca="false">EOMONTH(Input!$C$7,A369)</f>
        <v>54026</v>
      </c>
      <c r="D369" s="78" t="n">
        <f aca="false">RollUp!$N369</f>
        <v>8492.98054238055</v>
      </c>
    </row>
    <row r="370" customFormat="false" ht="12.05" hidden="false" customHeight="false" outlineLevel="0" collapsed="false">
      <c r="A370" s="76" t="n">
        <v>366</v>
      </c>
      <c r="B370" s="77" t="n">
        <f aca="false">EOMONTH(Input!$C$7,A370)</f>
        <v>54057</v>
      </c>
      <c r="D370" s="78" t="n">
        <f aca="false">RollUp!$N370</f>
        <v>8492.98054238055</v>
      </c>
    </row>
    <row r="371" customFormat="false" ht="12.05" hidden="false" customHeight="false" outlineLevel="0" collapsed="false">
      <c r="A371" s="76" t="n">
        <v>367</v>
      </c>
      <c r="B371" s="77" t="n">
        <f aca="false">EOMONTH(Input!$C$7,A371)</f>
        <v>54088</v>
      </c>
      <c r="D371" s="78" t="n">
        <f aca="false">RollUp!$N371</f>
        <v>8492.98054238055</v>
      </c>
    </row>
    <row r="372" customFormat="false" ht="12.05" hidden="false" customHeight="false" outlineLevel="0" collapsed="false">
      <c r="A372" s="76" t="n">
        <v>368</v>
      </c>
      <c r="B372" s="77" t="n">
        <f aca="false">EOMONTH(Input!$C$7,A372)</f>
        <v>54117</v>
      </c>
      <c r="D372" s="78" t="n">
        <f aca="false">RollUp!$N372</f>
        <v>8492.98054238055</v>
      </c>
    </row>
    <row r="373" customFormat="false" ht="12.05" hidden="false" customHeight="false" outlineLevel="0" collapsed="false">
      <c r="A373" s="76" t="n">
        <v>369</v>
      </c>
      <c r="B373" s="77" t="n">
        <f aca="false">EOMONTH(Input!$C$7,A373)</f>
        <v>54148</v>
      </c>
      <c r="D373" s="78" t="n">
        <f aca="false">RollUp!$N373</f>
        <v>8492.98054238055</v>
      </c>
    </row>
    <row r="374" customFormat="false" ht="12.05" hidden="false" customHeight="false" outlineLevel="0" collapsed="false">
      <c r="A374" s="76" t="n">
        <v>370</v>
      </c>
      <c r="B374" s="77" t="n">
        <f aca="false">EOMONTH(Input!$C$7,A374)</f>
        <v>54178</v>
      </c>
      <c r="D374" s="78" t="n">
        <f aca="false">RollUp!$N374</f>
        <v>8492.98054238055</v>
      </c>
    </row>
    <row r="375" customFormat="false" ht="12.05" hidden="false" customHeight="false" outlineLevel="0" collapsed="false">
      <c r="A375" s="76" t="n">
        <v>371</v>
      </c>
      <c r="B375" s="77" t="n">
        <f aca="false">EOMONTH(Input!$C$7,A375)</f>
        <v>54209</v>
      </c>
      <c r="D375" s="78" t="n">
        <f aca="false">RollUp!$N375</f>
        <v>8492.98054238055</v>
      </c>
    </row>
    <row r="376" customFormat="false" ht="12.05" hidden="false" customHeight="false" outlineLevel="0" collapsed="false">
      <c r="A376" s="76" t="n">
        <v>372</v>
      </c>
      <c r="B376" s="77" t="n">
        <f aca="false">EOMONTH(Input!$C$7,A376)</f>
        <v>54239</v>
      </c>
      <c r="D376" s="78" t="n">
        <f aca="false">RollUp!$N376</f>
        <v>8285.24086514049</v>
      </c>
    </row>
    <row r="377" customFormat="false" ht="12.05" hidden="false" customHeight="false" outlineLevel="0" collapsed="false">
      <c r="A377" s="76" t="n">
        <v>373</v>
      </c>
      <c r="B377" s="77" t="n">
        <f aca="false">EOMONTH(Input!$C$7,A377)</f>
        <v>54270</v>
      </c>
      <c r="D377" s="78" t="n">
        <f aca="false">RollUp!$N377</f>
        <v>8285.24086514049</v>
      </c>
    </row>
    <row r="378" customFormat="false" ht="12.05" hidden="false" customHeight="false" outlineLevel="0" collapsed="false">
      <c r="A378" s="76" t="n">
        <v>374</v>
      </c>
      <c r="B378" s="77" t="n">
        <f aca="false">EOMONTH(Input!$C$7,A378)</f>
        <v>54301</v>
      </c>
      <c r="D378" s="78" t="n">
        <f aca="false">RollUp!$N378</f>
        <v>8285.24086514049</v>
      </c>
    </row>
    <row r="379" customFormat="false" ht="12.05" hidden="false" customHeight="false" outlineLevel="0" collapsed="false">
      <c r="A379" s="76" t="n">
        <v>375</v>
      </c>
      <c r="B379" s="77" t="n">
        <f aca="false">EOMONTH(Input!$C$7,A379)</f>
        <v>54331</v>
      </c>
      <c r="D379" s="78" t="n">
        <f aca="false">RollUp!$N379</f>
        <v>8285.24086514049</v>
      </c>
    </row>
    <row r="380" customFormat="false" ht="12.05" hidden="false" customHeight="false" outlineLevel="0" collapsed="false">
      <c r="A380" s="76" t="n">
        <v>376</v>
      </c>
      <c r="B380" s="77" t="n">
        <f aca="false">EOMONTH(Input!$C$7,A380)</f>
        <v>54362</v>
      </c>
      <c r="D380" s="78" t="n">
        <f aca="false">RollUp!$N380</f>
        <v>8285.24086514049</v>
      </c>
    </row>
    <row r="381" customFormat="false" ht="12.05" hidden="false" customHeight="false" outlineLevel="0" collapsed="false">
      <c r="A381" s="76" t="n">
        <v>377</v>
      </c>
      <c r="B381" s="77" t="n">
        <f aca="false">EOMONTH(Input!$C$7,A381)</f>
        <v>54392</v>
      </c>
      <c r="D381" s="78" t="n">
        <f aca="false">RollUp!$N381</f>
        <v>8285.24086514049</v>
      </c>
    </row>
    <row r="382" customFormat="false" ht="12.05" hidden="false" customHeight="false" outlineLevel="0" collapsed="false">
      <c r="A382" s="76" t="n">
        <v>378</v>
      </c>
      <c r="B382" s="77" t="n">
        <f aca="false">EOMONTH(Input!$C$7,A382)</f>
        <v>54423</v>
      </c>
      <c r="D382" s="78" t="n">
        <f aca="false">RollUp!$N382</f>
        <v>8285.24086514049</v>
      </c>
    </row>
    <row r="383" customFormat="false" ht="12.05" hidden="false" customHeight="false" outlineLevel="0" collapsed="false">
      <c r="A383" s="76" t="n">
        <v>379</v>
      </c>
      <c r="B383" s="77" t="n">
        <f aca="false">EOMONTH(Input!$C$7,A383)</f>
        <v>54454</v>
      </c>
      <c r="D383" s="78" t="n">
        <f aca="false">RollUp!$N383</f>
        <v>8285.24086514049</v>
      </c>
    </row>
    <row r="384" customFormat="false" ht="12.05" hidden="false" customHeight="false" outlineLevel="0" collapsed="false">
      <c r="A384" s="76" t="n">
        <v>380</v>
      </c>
      <c r="B384" s="77" t="n">
        <f aca="false">EOMONTH(Input!$C$7,A384)</f>
        <v>54482</v>
      </c>
      <c r="D384" s="78" t="n">
        <f aca="false">RollUp!$N384</f>
        <v>8285.24086514049</v>
      </c>
    </row>
    <row r="385" customFormat="false" ht="12.05" hidden="false" customHeight="false" outlineLevel="0" collapsed="false">
      <c r="A385" s="76" t="n">
        <v>381</v>
      </c>
      <c r="B385" s="77" t="n">
        <f aca="false">EOMONTH(Input!$C$7,A385)</f>
        <v>54513</v>
      </c>
      <c r="D385" s="78" t="n">
        <f aca="false">RollUp!$N385</f>
        <v>8285.24086514049</v>
      </c>
    </row>
    <row r="386" customFormat="false" ht="12.05" hidden="false" customHeight="false" outlineLevel="0" collapsed="false">
      <c r="A386" s="76" t="n">
        <v>382</v>
      </c>
      <c r="B386" s="77" t="n">
        <f aca="false">EOMONTH(Input!$C$7,A386)</f>
        <v>54543</v>
      </c>
      <c r="D386" s="78" t="n">
        <f aca="false">RollUp!$N386</f>
        <v>8285.24086514049</v>
      </c>
    </row>
    <row r="387" customFormat="false" ht="12.05" hidden="false" customHeight="false" outlineLevel="0" collapsed="false">
      <c r="A387" s="76" t="n">
        <v>383</v>
      </c>
      <c r="B387" s="77" t="n">
        <f aca="false">EOMONTH(Input!$C$7,A387)</f>
        <v>54574</v>
      </c>
      <c r="D387" s="78" t="n">
        <f aca="false">RollUp!$N387</f>
        <v>8285.24086514049</v>
      </c>
    </row>
    <row r="388" customFormat="false" ht="12.05" hidden="false" customHeight="false" outlineLevel="0" collapsed="false">
      <c r="A388" s="76" t="n">
        <v>384</v>
      </c>
      <c r="B388" s="77" t="n">
        <f aca="false">EOMONTH(Input!$C$7,A388)</f>
        <v>54604</v>
      </c>
      <c r="D388" s="78" t="n">
        <f aca="false">RollUp!$N388</f>
        <v>8065.58294132204</v>
      </c>
    </row>
    <row r="389" customFormat="false" ht="12.05" hidden="false" customHeight="false" outlineLevel="0" collapsed="false">
      <c r="A389" s="76" t="n">
        <v>385</v>
      </c>
      <c r="B389" s="77" t="n">
        <f aca="false">EOMONTH(Input!$C$7,A389)</f>
        <v>54635</v>
      </c>
      <c r="D389" s="78" t="n">
        <f aca="false">RollUp!$N389</f>
        <v>8065.58294132204</v>
      </c>
    </row>
    <row r="390" customFormat="false" ht="12.05" hidden="false" customHeight="false" outlineLevel="0" collapsed="false">
      <c r="A390" s="76" t="n">
        <v>386</v>
      </c>
      <c r="B390" s="77" t="n">
        <f aca="false">EOMONTH(Input!$C$7,A390)</f>
        <v>54666</v>
      </c>
      <c r="D390" s="78" t="n">
        <f aca="false">RollUp!$N390</f>
        <v>8065.58294132204</v>
      </c>
    </row>
    <row r="391" customFormat="false" ht="12.05" hidden="false" customHeight="false" outlineLevel="0" collapsed="false">
      <c r="A391" s="76" t="n">
        <v>387</v>
      </c>
      <c r="B391" s="77" t="n">
        <f aca="false">EOMONTH(Input!$C$7,A391)</f>
        <v>54696</v>
      </c>
      <c r="D391" s="78" t="n">
        <f aca="false">RollUp!$N391</f>
        <v>8065.58294132204</v>
      </c>
    </row>
    <row r="392" customFormat="false" ht="12.05" hidden="false" customHeight="false" outlineLevel="0" collapsed="false">
      <c r="A392" s="76" t="n">
        <v>388</v>
      </c>
      <c r="B392" s="77" t="n">
        <f aca="false">EOMONTH(Input!$C$7,A392)</f>
        <v>54727</v>
      </c>
      <c r="D392" s="78" t="n">
        <f aca="false">RollUp!$N392</f>
        <v>8065.58294132204</v>
      </c>
    </row>
    <row r="393" customFormat="false" ht="12.05" hidden="false" customHeight="false" outlineLevel="0" collapsed="false">
      <c r="A393" s="76" t="n">
        <v>389</v>
      </c>
      <c r="B393" s="77" t="n">
        <f aca="false">EOMONTH(Input!$C$7,A393)</f>
        <v>54757</v>
      </c>
      <c r="D393" s="78" t="n">
        <f aca="false">RollUp!$N393</f>
        <v>8065.58294132204</v>
      </c>
    </row>
    <row r="394" customFormat="false" ht="12.05" hidden="false" customHeight="false" outlineLevel="0" collapsed="false">
      <c r="A394" s="76" t="n">
        <v>390</v>
      </c>
      <c r="B394" s="77" t="n">
        <f aca="false">EOMONTH(Input!$C$7,A394)</f>
        <v>54788</v>
      </c>
      <c r="D394" s="78" t="n">
        <f aca="false">RollUp!$N394</f>
        <v>8065.58294132204</v>
      </c>
    </row>
    <row r="395" customFormat="false" ht="12.05" hidden="false" customHeight="false" outlineLevel="0" collapsed="false">
      <c r="A395" s="76" t="n">
        <v>391</v>
      </c>
      <c r="B395" s="77" t="n">
        <f aca="false">EOMONTH(Input!$C$7,A395)</f>
        <v>54819</v>
      </c>
      <c r="D395" s="78" t="n">
        <f aca="false">RollUp!$N395</f>
        <v>8065.58294132204</v>
      </c>
    </row>
    <row r="396" customFormat="false" ht="12.05" hidden="false" customHeight="false" outlineLevel="0" collapsed="false">
      <c r="A396" s="76" t="n">
        <v>392</v>
      </c>
      <c r="B396" s="77" t="n">
        <f aca="false">EOMONTH(Input!$C$7,A396)</f>
        <v>54847</v>
      </c>
      <c r="D396" s="78" t="n">
        <f aca="false">RollUp!$N396</f>
        <v>8065.58294132204</v>
      </c>
    </row>
    <row r="397" customFormat="false" ht="12.05" hidden="false" customHeight="false" outlineLevel="0" collapsed="false">
      <c r="A397" s="76" t="n">
        <v>393</v>
      </c>
      <c r="B397" s="77" t="n">
        <f aca="false">EOMONTH(Input!$C$7,A397)</f>
        <v>54878</v>
      </c>
      <c r="D397" s="78" t="n">
        <f aca="false">RollUp!$N397</f>
        <v>8065.58294132204</v>
      </c>
    </row>
    <row r="398" customFormat="false" ht="12.05" hidden="false" customHeight="false" outlineLevel="0" collapsed="false">
      <c r="A398" s="76" t="n">
        <v>394</v>
      </c>
      <c r="B398" s="77" t="n">
        <f aca="false">EOMONTH(Input!$C$7,A398)</f>
        <v>54908</v>
      </c>
      <c r="D398" s="78" t="n">
        <f aca="false">RollUp!$N398</f>
        <v>8065.58294132204</v>
      </c>
    </row>
    <row r="399" customFormat="false" ht="12.05" hidden="false" customHeight="false" outlineLevel="0" collapsed="false">
      <c r="A399" s="76" t="n">
        <v>395</v>
      </c>
      <c r="B399" s="77" t="n">
        <f aca="false">EOMONTH(Input!$C$7,A399)</f>
        <v>54939</v>
      </c>
      <c r="D399" s="78" t="n">
        <f aca="false">RollUp!$N399</f>
        <v>8065.58294132204</v>
      </c>
    </row>
    <row r="400" customFormat="false" ht="12.05" hidden="false" customHeight="false" outlineLevel="0" collapsed="false">
      <c r="A400" s="76" t="n">
        <v>396</v>
      </c>
      <c r="B400" s="77" t="n">
        <f aca="false">EOMONTH(Input!$C$7,A400)</f>
        <v>54969</v>
      </c>
      <c r="D400" s="78" t="n">
        <f aca="false">RollUp!$N400</f>
        <v>7833.30806015218</v>
      </c>
    </row>
    <row r="401" customFormat="false" ht="12.05" hidden="false" customHeight="false" outlineLevel="0" collapsed="false">
      <c r="A401" s="76" t="n">
        <v>397</v>
      </c>
      <c r="B401" s="77" t="n">
        <f aca="false">EOMONTH(Input!$C$7,A401)</f>
        <v>55000</v>
      </c>
      <c r="D401" s="78" t="n">
        <f aca="false">RollUp!$N401</f>
        <v>7833.30806015218</v>
      </c>
    </row>
    <row r="402" customFormat="false" ht="12.05" hidden="false" customHeight="false" outlineLevel="0" collapsed="false">
      <c r="A402" s="76" t="n">
        <v>398</v>
      </c>
      <c r="B402" s="77" t="n">
        <f aca="false">EOMONTH(Input!$C$7,A402)</f>
        <v>55031</v>
      </c>
      <c r="D402" s="78" t="n">
        <f aca="false">RollUp!$N402</f>
        <v>7833.30806015218</v>
      </c>
    </row>
    <row r="403" customFormat="false" ht="12.05" hidden="false" customHeight="false" outlineLevel="0" collapsed="false">
      <c r="A403" s="76" t="n">
        <v>399</v>
      </c>
      <c r="B403" s="77" t="n">
        <f aca="false">EOMONTH(Input!$C$7,A403)</f>
        <v>55061</v>
      </c>
      <c r="D403" s="78" t="n">
        <f aca="false">RollUp!$N403</f>
        <v>7833.30806015218</v>
      </c>
    </row>
    <row r="404" customFormat="false" ht="12.05" hidden="false" customHeight="false" outlineLevel="0" collapsed="false">
      <c r="A404" s="76" t="n">
        <v>400</v>
      </c>
      <c r="B404" s="77" t="n">
        <f aca="false">EOMONTH(Input!$C$7,A404)</f>
        <v>55092</v>
      </c>
      <c r="D404" s="78" t="n">
        <f aca="false">RollUp!$N404</f>
        <v>7833.30806015218</v>
      </c>
    </row>
    <row r="405" customFormat="false" ht="12.05" hidden="false" customHeight="false" outlineLevel="0" collapsed="false">
      <c r="A405" s="76" t="n">
        <v>401</v>
      </c>
      <c r="B405" s="77" t="n">
        <f aca="false">EOMONTH(Input!$C$7,A405)</f>
        <v>55122</v>
      </c>
      <c r="D405" s="78" t="n">
        <f aca="false">RollUp!$N405</f>
        <v>7833.30806015218</v>
      </c>
    </row>
    <row r="406" customFormat="false" ht="12.05" hidden="false" customHeight="false" outlineLevel="0" collapsed="false">
      <c r="A406" s="76" t="n">
        <v>402</v>
      </c>
      <c r="B406" s="77" t="n">
        <f aca="false">EOMONTH(Input!$C$7,A406)</f>
        <v>55153</v>
      </c>
      <c r="D406" s="78" t="n">
        <f aca="false">RollUp!$N406</f>
        <v>7833.30806015218</v>
      </c>
    </row>
    <row r="407" customFormat="false" ht="12.05" hidden="false" customHeight="false" outlineLevel="0" collapsed="false">
      <c r="A407" s="76" t="n">
        <v>403</v>
      </c>
      <c r="B407" s="77" t="n">
        <f aca="false">EOMONTH(Input!$C$7,A407)</f>
        <v>55184</v>
      </c>
      <c r="D407" s="78" t="n">
        <f aca="false">RollUp!$N407</f>
        <v>7833.30806015218</v>
      </c>
    </row>
    <row r="408" customFormat="false" ht="12.05" hidden="false" customHeight="false" outlineLevel="0" collapsed="false">
      <c r="A408" s="76" t="n">
        <v>404</v>
      </c>
      <c r="B408" s="77" t="n">
        <f aca="false">EOMONTH(Input!$C$7,A408)</f>
        <v>55212</v>
      </c>
      <c r="D408" s="78" t="n">
        <f aca="false">RollUp!$N408</f>
        <v>7833.30806015218</v>
      </c>
    </row>
    <row r="409" customFormat="false" ht="12.05" hidden="false" customHeight="false" outlineLevel="0" collapsed="false">
      <c r="A409" s="76" t="n">
        <v>405</v>
      </c>
      <c r="B409" s="77" t="n">
        <f aca="false">EOMONTH(Input!$C$7,A409)</f>
        <v>55243</v>
      </c>
      <c r="D409" s="78" t="n">
        <f aca="false">RollUp!$N409</f>
        <v>7833.30806015218</v>
      </c>
    </row>
    <row r="410" customFormat="false" ht="12.05" hidden="false" customHeight="false" outlineLevel="0" collapsed="false">
      <c r="A410" s="76" t="n">
        <v>406</v>
      </c>
      <c r="B410" s="77" t="n">
        <f aca="false">EOMONTH(Input!$C$7,A410)</f>
        <v>55273</v>
      </c>
      <c r="D410" s="78" t="n">
        <f aca="false">RollUp!$N410</f>
        <v>7833.30806015218</v>
      </c>
    </row>
    <row r="411" customFormat="false" ht="12.05" hidden="false" customHeight="false" outlineLevel="0" collapsed="false">
      <c r="A411" s="76" t="n">
        <v>407</v>
      </c>
      <c r="B411" s="77" t="n">
        <f aca="false">EOMONTH(Input!$C$7,A411)</f>
        <v>55304</v>
      </c>
      <c r="D411" s="78" t="n">
        <f aca="false">RollUp!$N411</f>
        <v>7833.30806015218</v>
      </c>
    </row>
    <row r="412" customFormat="false" ht="12.05" hidden="false" customHeight="false" outlineLevel="0" collapsed="false">
      <c r="A412" s="76" t="n">
        <v>408</v>
      </c>
      <c r="B412" s="77" t="n">
        <f aca="false">EOMONTH(Input!$C$7,A412)</f>
        <v>55334</v>
      </c>
      <c r="D412" s="78" t="n">
        <f aca="false">RollUp!$N412</f>
        <v>7587.67607973217</v>
      </c>
    </row>
    <row r="413" customFormat="false" ht="12.05" hidden="false" customHeight="false" outlineLevel="0" collapsed="false">
      <c r="A413" s="76" t="n">
        <v>409</v>
      </c>
      <c r="B413" s="77" t="n">
        <f aca="false">EOMONTH(Input!$C$7,A413)</f>
        <v>55365</v>
      </c>
      <c r="D413" s="78" t="n">
        <f aca="false">RollUp!$N413</f>
        <v>7587.67607973217</v>
      </c>
    </row>
    <row r="414" customFormat="false" ht="12.05" hidden="false" customHeight="false" outlineLevel="0" collapsed="false">
      <c r="A414" s="76" t="n">
        <v>410</v>
      </c>
      <c r="B414" s="77" t="n">
        <f aca="false">EOMONTH(Input!$C$7,A414)</f>
        <v>55396</v>
      </c>
      <c r="D414" s="78" t="n">
        <f aca="false">RollUp!$N414</f>
        <v>7587.67607973217</v>
      </c>
    </row>
    <row r="415" customFormat="false" ht="12.05" hidden="false" customHeight="false" outlineLevel="0" collapsed="false">
      <c r="A415" s="76" t="n">
        <v>411</v>
      </c>
      <c r="B415" s="77" t="n">
        <f aca="false">EOMONTH(Input!$C$7,A415)</f>
        <v>55426</v>
      </c>
      <c r="D415" s="78" t="n">
        <f aca="false">RollUp!$N415</f>
        <v>7587.67607973217</v>
      </c>
    </row>
    <row r="416" customFormat="false" ht="12.05" hidden="false" customHeight="false" outlineLevel="0" collapsed="false">
      <c r="A416" s="76" t="n">
        <v>412</v>
      </c>
      <c r="B416" s="77" t="n">
        <f aca="false">EOMONTH(Input!$C$7,A416)</f>
        <v>55457</v>
      </c>
      <c r="D416" s="78" t="n">
        <f aca="false">RollUp!$N416</f>
        <v>7587.67607973217</v>
      </c>
    </row>
    <row r="417" customFormat="false" ht="12.05" hidden="false" customHeight="false" outlineLevel="0" collapsed="false">
      <c r="A417" s="76" t="n">
        <v>413</v>
      </c>
      <c r="B417" s="77" t="n">
        <f aca="false">EOMONTH(Input!$C$7,A417)</f>
        <v>55487</v>
      </c>
      <c r="D417" s="78" t="n">
        <f aca="false">RollUp!$N417</f>
        <v>7587.67607973217</v>
      </c>
    </row>
    <row r="418" customFormat="false" ht="12.05" hidden="false" customHeight="false" outlineLevel="0" collapsed="false">
      <c r="A418" s="76" t="n">
        <v>414</v>
      </c>
      <c r="B418" s="77" t="n">
        <f aca="false">EOMONTH(Input!$C$7,A418)</f>
        <v>55518</v>
      </c>
      <c r="D418" s="78" t="n">
        <f aca="false">RollUp!$N418</f>
        <v>7587.67607973217</v>
      </c>
    </row>
    <row r="419" customFormat="false" ht="12.05" hidden="false" customHeight="false" outlineLevel="0" collapsed="false">
      <c r="A419" s="76" t="n">
        <v>415</v>
      </c>
      <c r="B419" s="77" t="n">
        <f aca="false">EOMONTH(Input!$C$7,A419)</f>
        <v>55549</v>
      </c>
      <c r="D419" s="78" t="n">
        <f aca="false">RollUp!$N419</f>
        <v>7587.67607973217</v>
      </c>
    </row>
    <row r="420" customFormat="false" ht="12.05" hidden="false" customHeight="false" outlineLevel="0" collapsed="false">
      <c r="A420" s="76" t="n">
        <v>416</v>
      </c>
      <c r="B420" s="77" t="n">
        <f aca="false">EOMONTH(Input!$C$7,A420)</f>
        <v>55578</v>
      </c>
      <c r="D420" s="78" t="n">
        <f aca="false">RollUp!$N420</f>
        <v>7587.67607973217</v>
      </c>
    </row>
    <row r="421" customFormat="false" ht="12.05" hidden="false" customHeight="false" outlineLevel="0" collapsed="false">
      <c r="A421" s="76" t="n">
        <v>417</v>
      </c>
      <c r="B421" s="77" t="n">
        <f aca="false">EOMONTH(Input!$C$7,A421)</f>
        <v>55609</v>
      </c>
      <c r="D421" s="78" t="n">
        <f aca="false">RollUp!$N421</f>
        <v>7587.67607973217</v>
      </c>
    </row>
    <row r="422" customFormat="false" ht="12.05" hidden="false" customHeight="false" outlineLevel="0" collapsed="false">
      <c r="A422" s="76" t="n">
        <v>418</v>
      </c>
      <c r="B422" s="77" t="n">
        <f aca="false">EOMONTH(Input!$C$7,A422)</f>
        <v>55639</v>
      </c>
      <c r="D422" s="78" t="n">
        <f aca="false">RollUp!$N422</f>
        <v>7587.67607973217</v>
      </c>
    </row>
    <row r="423" customFormat="false" ht="12.05" hidden="false" customHeight="false" outlineLevel="0" collapsed="false">
      <c r="A423" s="76" t="n">
        <v>419</v>
      </c>
      <c r="B423" s="77" t="n">
        <f aca="false">EOMONTH(Input!$C$7,A423)</f>
        <v>55670</v>
      </c>
      <c r="D423" s="78" t="n">
        <f aca="false">RollUp!$N423</f>
        <v>7587.67607973217</v>
      </c>
    </row>
    <row r="424" customFormat="false" ht="12.05" hidden="false" customHeight="false" outlineLevel="0" collapsed="false">
      <c r="A424" s="76" t="n">
        <v>420</v>
      </c>
      <c r="B424" s="77" t="n">
        <f aca="false">EOMONTH(Input!$C$7,A424)</f>
        <v>55700</v>
      </c>
      <c r="D424" s="78" t="n">
        <f aca="false">RollUp!$N424</f>
        <v>7327.90295591558</v>
      </c>
    </row>
    <row r="425" customFormat="false" ht="12.05" hidden="false" customHeight="false" outlineLevel="0" collapsed="false">
      <c r="A425" s="76" t="n">
        <v>421</v>
      </c>
      <c r="B425" s="77" t="n">
        <f aca="false">EOMONTH(Input!$C$7,A425)</f>
        <v>55731</v>
      </c>
      <c r="D425" s="78" t="n">
        <f aca="false">RollUp!$N425</f>
        <v>7327.90295591558</v>
      </c>
    </row>
    <row r="426" customFormat="false" ht="12.05" hidden="false" customHeight="false" outlineLevel="0" collapsed="false">
      <c r="A426" s="76" t="n">
        <v>422</v>
      </c>
      <c r="B426" s="77" t="n">
        <f aca="false">EOMONTH(Input!$C$7,A426)</f>
        <v>55762</v>
      </c>
      <c r="D426" s="78" t="n">
        <f aca="false">RollUp!$N426</f>
        <v>7327.90295591558</v>
      </c>
    </row>
    <row r="427" customFormat="false" ht="12.05" hidden="false" customHeight="false" outlineLevel="0" collapsed="false">
      <c r="A427" s="76" t="n">
        <v>423</v>
      </c>
      <c r="B427" s="77" t="n">
        <f aca="false">EOMONTH(Input!$C$7,A427)</f>
        <v>55792</v>
      </c>
      <c r="D427" s="78" t="n">
        <f aca="false">RollUp!$N427</f>
        <v>7327.90295591558</v>
      </c>
    </row>
    <row r="428" customFormat="false" ht="12.05" hidden="false" customHeight="false" outlineLevel="0" collapsed="false">
      <c r="A428" s="76" t="n">
        <v>424</v>
      </c>
      <c r="B428" s="77" t="n">
        <f aca="false">EOMONTH(Input!$C$7,A428)</f>
        <v>55823</v>
      </c>
      <c r="D428" s="78" t="n">
        <f aca="false">RollUp!$N428</f>
        <v>7327.90295591558</v>
      </c>
    </row>
    <row r="429" customFormat="false" ht="12.05" hidden="false" customHeight="false" outlineLevel="0" collapsed="false">
      <c r="A429" s="76" t="n">
        <v>425</v>
      </c>
      <c r="B429" s="77" t="n">
        <f aca="false">EOMONTH(Input!$C$7,A429)</f>
        <v>55853</v>
      </c>
      <c r="D429" s="78" t="n">
        <f aca="false">RollUp!$N429</f>
        <v>7327.90295591558</v>
      </c>
    </row>
    <row r="430" customFormat="false" ht="12.05" hidden="false" customHeight="false" outlineLevel="0" collapsed="false">
      <c r="A430" s="76" t="n">
        <v>426</v>
      </c>
      <c r="B430" s="77" t="n">
        <f aca="false">EOMONTH(Input!$C$7,A430)</f>
        <v>55884</v>
      </c>
      <c r="D430" s="78" t="n">
        <f aca="false">RollUp!$N430</f>
        <v>7327.90295591558</v>
      </c>
    </row>
    <row r="431" customFormat="false" ht="12.05" hidden="false" customHeight="false" outlineLevel="0" collapsed="false">
      <c r="A431" s="76" t="n">
        <v>427</v>
      </c>
      <c r="B431" s="77" t="n">
        <f aca="false">EOMONTH(Input!$C$7,A431)</f>
        <v>55915</v>
      </c>
      <c r="D431" s="78" t="n">
        <f aca="false">RollUp!$N431</f>
        <v>7327.90295591558</v>
      </c>
    </row>
    <row r="432" customFormat="false" ht="12.05" hidden="false" customHeight="false" outlineLevel="0" collapsed="false">
      <c r="A432" s="76" t="n">
        <v>428</v>
      </c>
      <c r="B432" s="77" t="n">
        <f aca="false">EOMONTH(Input!$C$7,A432)</f>
        <v>55943</v>
      </c>
      <c r="D432" s="78" t="n">
        <f aca="false">RollUp!$N432</f>
        <v>7327.90295591558</v>
      </c>
    </row>
    <row r="433" customFormat="false" ht="12.05" hidden="false" customHeight="false" outlineLevel="0" collapsed="false">
      <c r="A433" s="76" t="n">
        <v>429</v>
      </c>
      <c r="B433" s="77" t="n">
        <f aca="false">EOMONTH(Input!$C$7,A433)</f>
        <v>55974</v>
      </c>
      <c r="D433" s="78" t="n">
        <f aca="false">RollUp!$N433</f>
        <v>7327.90295591558</v>
      </c>
    </row>
    <row r="434" customFormat="false" ht="12.05" hidden="false" customHeight="false" outlineLevel="0" collapsed="false">
      <c r="A434" s="76" t="n">
        <v>430</v>
      </c>
      <c r="B434" s="77" t="n">
        <f aca="false">EOMONTH(Input!$C$7,A434)</f>
        <v>56004</v>
      </c>
      <c r="D434" s="78" t="n">
        <f aca="false">RollUp!$N434</f>
        <v>7327.90295591558</v>
      </c>
    </row>
    <row r="435" customFormat="false" ht="12.05" hidden="false" customHeight="false" outlineLevel="0" collapsed="false">
      <c r="A435" s="76" t="n">
        <v>431</v>
      </c>
      <c r="B435" s="77" t="n">
        <f aca="false">EOMONTH(Input!$C$7,A435)</f>
        <v>56035</v>
      </c>
      <c r="D435" s="78" t="n">
        <f aca="false">RollUp!$N435</f>
        <v>7327.90295591558</v>
      </c>
    </row>
    <row r="436" customFormat="false" ht="12.05" hidden="false" customHeight="false" outlineLevel="0" collapsed="false">
      <c r="A436" s="76" t="n">
        <v>432</v>
      </c>
      <c r="B436" s="77" t="n">
        <f aca="false">EOMONTH(Input!$C$7,A436)</f>
        <v>56065</v>
      </c>
      <c r="D436" s="78" t="n">
        <f aca="false">RollUp!$N436</f>
        <v>7053.15812336149</v>
      </c>
    </row>
    <row r="437" customFormat="false" ht="12.05" hidden="false" customHeight="false" outlineLevel="0" collapsed="false">
      <c r="A437" s="76" t="n">
        <v>433</v>
      </c>
      <c r="B437" s="77" t="n">
        <f aca="false">EOMONTH(Input!$C$7,A437)</f>
        <v>56096</v>
      </c>
      <c r="D437" s="78" t="n">
        <f aca="false">RollUp!$N437</f>
        <v>7053.15812336149</v>
      </c>
    </row>
    <row r="438" customFormat="false" ht="12.05" hidden="false" customHeight="false" outlineLevel="0" collapsed="false">
      <c r="A438" s="76" t="n">
        <v>434</v>
      </c>
      <c r="B438" s="77" t="n">
        <f aca="false">EOMONTH(Input!$C$7,A438)</f>
        <v>56127</v>
      </c>
      <c r="D438" s="78" t="n">
        <f aca="false">RollUp!$N438</f>
        <v>7053.15812336149</v>
      </c>
    </row>
    <row r="439" customFormat="false" ht="12.05" hidden="false" customHeight="false" outlineLevel="0" collapsed="false">
      <c r="A439" s="76" t="n">
        <v>435</v>
      </c>
      <c r="B439" s="77" t="n">
        <f aca="false">EOMONTH(Input!$C$7,A439)</f>
        <v>56157</v>
      </c>
      <c r="D439" s="78" t="n">
        <f aca="false">RollUp!$N439</f>
        <v>7053.15812336149</v>
      </c>
    </row>
    <row r="440" customFormat="false" ht="12.05" hidden="false" customHeight="false" outlineLevel="0" collapsed="false">
      <c r="A440" s="76" t="n">
        <v>436</v>
      </c>
      <c r="B440" s="77" t="n">
        <f aca="false">EOMONTH(Input!$C$7,A440)</f>
        <v>56188</v>
      </c>
      <c r="D440" s="78" t="n">
        <f aca="false">RollUp!$N440</f>
        <v>7053.15812336149</v>
      </c>
    </row>
    <row r="441" customFormat="false" ht="12.05" hidden="false" customHeight="false" outlineLevel="0" collapsed="false">
      <c r="A441" s="76" t="n">
        <v>437</v>
      </c>
      <c r="B441" s="77" t="n">
        <f aca="false">EOMONTH(Input!$C$7,A441)</f>
        <v>56218</v>
      </c>
      <c r="D441" s="78" t="n">
        <f aca="false">RollUp!$N441</f>
        <v>7053.15812336149</v>
      </c>
    </row>
    <row r="442" customFormat="false" ht="12.05" hidden="false" customHeight="false" outlineLevel="0" collapsed="false">
      <c r="A442" s="76" t="n">
        <v>438</v>
      </c>
      <c r="B442" s="77" t="n">
        <f aca="false">EOMONTH(Input!$C$7,A442)</f>
        <v>56249</v>
      </c>
      <c r="D442" s="78" t="n">
        <f aca="false">RollUp!$N442</f>
        <v>7053.15812336149</v>
      </c>
    </row>
    <row r="443" customFormat="false" ht="12.05" hidden="false" customHeight="false" outlineLevel="0" collapsed="false">
      <c r="A443" s="76" t="n">
        <v>439</v>
      </c>
      <c r="B443" s="77" t="n">
        <f aca="false">EOMONTH(Input!$C$7,A443)</f>
        <v>56280</v>
      </c>
      <c r="D443" s="78" t="n">
        <f aca="false">RollUp!$N443</f>
        <v>7053.15812336149</v>
      </c>
    </row>
    <row r="444" customFormat="false" ht="12.05" hidden="false" customHeight="false" outlineLevel="0" collapsed="false">
      <c r="A444" s="76" t="n">
        <v>440</v>
      </c>
      <c r="B444" s="77" t="n">
        <f aca="false">EOMONTH(Input!$C$7,A444)</f>
        <v>56308</v>
      </c>
      <c r="D444" s="78" t="n">
        <f aca="false">RollUp!$N444</f>
        <v>7053.15812336149</v>
      </c>
    </row>
    <row r="445" customFormat="false" ht="12.05" hidden="false" customHeight="false" outlineLevel="0" collapsed="false">
      <c r="A445" s="76" t="n">
        <v>441</v>
      </c>
      <c r="B445" s="77" t="n">
        <f aca="false">EOMONTH(Input!$C$7,A445)</f>
        <v>56339</v>
      </c>
      <c r="D445" s="78" t="n">
        <f aca="false">RollUp!$N445</f>
        <v>7053.15812336149</v>
      </c>
    </row>
    <row r="446" customFormat="false" ht="12.05" hidden="false" customHeight="false" outlineLevel="0" collapsed="false">
      <c r="A446" s="76" t="n">
        <v>442</v>
      </c>
      <c r="B446" s="77" t="n">
        <f aca="false">EOMONTH(Input!$C$7,A446)</f>
        <v>56369</v>
      </c>
      <c r="D446" s="78" t="n">
        <f aca="false">RollUp!$N446</f>
        <v>7053.15812336149</v>
      </c>
    </row>
    <row r="447" customFormat="false" ht="12.05" hidden="false" customHeight="false" outlineLevel="0" collapsed="false">
      <c r="A447" s="76" t="n">
        <v>443</v>
      </c>
      <c r="B447" s="77" t="n">
        <f aca="false">EOMONTH(Input!$C$7,A447)</f>
        <v>56400</v>
      </c>
      <c r="D447" s="78" t="n">
        <f aca="false">RollUp!$N447</f>
        <v>7053.15812336149</v>
      </c>
    </row>
    <row r="448" customFormat="false" ht="12.05" hidden="false" customHeight="false" outlineLevel="0" collapsed="false">
      <c r="A448" s="76" t="n">
        <v>444</v>
      </c>
      <c r="B448" s="77" t="n">
        <f aca="false">EOMONTH(Input!$C$7,A448)</f>
        <v>56430</v>
      </c>
      <c r="D448" s="78" t="n">
        <f aca="false">RollUp!$N448</f>
        <v>6762.56171990638</v>
      </c>
    </row>
    <row r="449" customFormat="false" ht="12.05" hidden="false" customHeight="false" outlineLevel="0" collapsed="false">
      <c r="A449" s="76" t="n">
        <v>445</v>
      </c>
      <c r="B449" s="77" t="n">
        <f aca="false">EOMONTH(Input!$C$7,A449)</f>
        <v>56461</v>
      </c>
      <c r="D449" s="78" t="n">
        <f aca="false">RollUp!$N449</f>
        <v>6762.56171990638</v>
      </c>
    </row>
    <row r="450" customFormat="false" ht="12.05" hidden="false" customHeight="false" outlineLevel="0" collapsed="false">
      <c r="A450" s="76" t="n">
        <v>446</v>
      </c>
      <c r="B450" s="77" t="n">
        <f aca="false">EOMONTH(Input!$C$7,A450)</f>
        <v>56492</v>
      </c>
      <c r="D450" s="78" t="n">
        <f aca="false">RollUp!$N450</f>
        <v>6762.56171990638</v>
      </c>
    </row>
    <row r="451" customFormat="false" ht="12.05" hidden="false" customHeight="false" outlineLevel="0" collapsed="false">
      <c r="A451" s="76" t="n">
        <v>447</v>
      </c>
      <c r="B451" s="77" t="n">
        <f aca="false">EOMONTH(Input!$C$7,A451)</f>
        <v>56522</v>
      </c>
      <c r="D451" s="78" t="n">
        <f aca="false">RollUp!$N451</f>
        <v>6762.56171990638</v>
      </c>
    </row>
    <row r="452" customFormat="false" ht="12.05" hidden="false" customHeight="false" outlineLevel="0" collapsed="false">
      <c r="A452" s="76" t="n">
        <v>448</v>
      </c>
      <c r="B452" s="77" t="n">
        <f aca="false">EOMONTH(Input!$C$7,A452)</f>
        <v>56553</v>
      </c>
      <c r="D452" s="78" t="n">
        <f aca="false">RollUp!$N452</f>
        <v>6762.56171990638</v>
      </c>
    </row>
    <row r="453" customFormat="false" ht="12.05" hidden="false" customHeight="false" outlineLevel="0" collapsed="false">
      <c r="A453" s="76" t="n">
        <v>449</v>
      </c>
      <c r="B453" s="77" t="n">
        <f aca="false">EOMONTH(Input!$C$7,A453)</f>
        <v>56583</v>
      </c>
      <c r="D453" s="78" t="n">
        <f aca="false">RollUp!$N453</f>
        <v>6762.56171990638</v>
      </c>
    </row>
    <row r="454" customFormat="false" ht="12.05" hidden="false" customHeight="false" outlineLevel="0" collapsed="false">
      <c r="A454" s="76" t="n">
        <v>450</v>
      </c>
      <c r="B454" s="77" t="n">
        <f aca="false">EOMONTH(Input!$C$7,A454)</f>
        <v>56614</v>
      </c>
      <c r="D454" s="78" t="n">
        <f aca="false">RollUp!$N454</f>
        <v>6762.56171990638</v>
      </c>
    </row>
    <row r="455" customFormat="false" ht="12.05" hidden="false" customHeight="false" outlineLevel="0" collapsed="false">
      <c r="A455" s="76" t="n">
        <v>451</v>
      </c>
      <c r="B455" s="77" t="n">
        <f aca="false">EOMONTH(Input!$C$7,A455)</f>
        <v>56645</v>
      </c>
      <c r="D455" s="78" t="n">
        <f aca="false">RollUp!$N455</f>
        <v>6762.56171990638</v>
      </c>
    </row>
    <row r="456" customFormat="false" ht="12.05" hidden="false" customHeight="false" outlineLevel="0" collapsed="false">
      <c r="A456" s="76" t="n">
        <v>452</v>
      </c>
      <c r="B456" s="77" t="n">
        <f aca="false">EOMONTH(Input!$C$7,A456)</f>
        <v>56673</v>
      </c>
      <c r="D456" s="78" t="n">
        <f aca="false">RollUp!$N456</f>
        <v>6762.56171990638</v>
      </c>
    </row>
    <row r="457" customFormat="false" ht="12.05" hidden="false" customHeight="false" outlineLevel="0" collapsed="false">
      <c r="A457" s="76" t="n">
        <v>453</v>
      </c>
      <c r="B457" s="77" t="n">
        <f aca="false">EOMONTH(Input!$C$7,A457)</f>
        <v>56704</v>
      </c>
      <c r="D457" s="78" t="n">
        <f aca="false">RollUp!$N457</f>
        <v>6762.56171990638</v>
      </c>
    </row>
    <row r="458" customFormat="false" ht="12.05" hidden="false" customHeight="false" outlineLevel="0" collapsed="false">
      <c r="A458" s="76" t="n">
        <v>454</v>
      </c>
      <c r="B458" s="77" t="n">
        <f aca="false">EOMONTH(Input!$C$7,A458)</f>
        <v>56734</v>
      </c>
      <c r="D458" s="78" t="n">
        <f aca="false">RollUp!$N458</f>
        <v>6762.56171990638</v>
      </c>
    </row>
    <row r="459" customFormat="false" ht="12.05" hidden="false" customHeight="false" outlineLevel="0" collapsed="false">
      <c r="A459" s="76" t="n">
        <v>455</v>
      </c>
      <c r="B459" s="77" t="n">
        <f aca="false">EOMONTH(Input!$C$7,A459)</f>
        <v>56765</v>
      </c>
      <c r="D459" s="78" t="n">
        <f aca="false">RollUp!$N459</f>
        <v>6762.56171990638</v>
      </c>
    </row>
    <row r="460" customFormat="false" ht="12.05" hidden="false" customHeight="false" outlineLevel="0" collapsed="false">
      <c r="A460" s="76" t="n">
        <v>456</v>
      </c>
      <c r="B460" s="77" t="n">
        <f aca="false">EOMONTH(Input!$C$7,A460)</f>
        <v>56795</v>
      </c>
      <c r="D460" s="78" t="n">
        <f aca="false">RollUp!$N460</f>
        <v>6455.18164486777</v>
      </c>
    </row>
    <row r="461" customFormat="false" ht="12.05" hidden="false" customHeight="false" outlineLevel="0" collapsed="false">
      <c r="A461" s="76" t="n">
        <v>457</v>
      </c>
      <c r="B461" s="77" t="n">
        <f aca="false">EOMONTH(Input!$C$7,A461)</f>
        <v>56826</v>
      </c>
      <c r="D461" s="78" t="n">
        <f aca="false">RollUp!$N461</f>
        <v>6455.18164486777</v>
      </c>
    </row>
    <row r="462" customFormat="false" ht="12.05" hidden="false" customHeight="false" outlineLevel="0" collapsed="false">
      <c r="A462" s="76" t="n">
        <v>458</v>
      </c>
      <c r="B462" s="77" t="n">
        <f aca="false">EOMONTH(Input!$C$7,A462)</f>
        <v>56857</v>
      </c>
      <c r="D462" s="78" t="n">
        <f aca="false">RollUp!$N462</f>
        <v>6455.18164486777</v>
      </c>
    </row>
    <row r="463" customFormat="false" ht="12.05" hidden="false" customHeight="false" outlineLevel="0" collapsed="false">
      <c r="A463" s="76" t="n">
        <v>459</v>
      </c>
      <c r="B463" s="77" t="n">
        <f aca="false">EOMONTH(Input!$C$7,A463)</f>
        <v>56887</v>
      </c>
      <c r="D463" s="78" t="n">
        <f aca="false">RollUp!$N463</f>
        <v>6455.18164486777</v>
      </c>
    </row>
    <row r="464" customFormat="false" ht="12.05" hidden="false" customHeight="false" outlineLevel="0" collapsed="false">
      <c r="A464" s="76" t="n">
        <v>460</v>
      </c>
      <c r="B464" s="77" t="n">
        <f aca="false">EOMONTH(Input!$C$7,A464)</f>
        <v>56918</v>
      </c>
      <c r="D464" s="78" t="n">
        <f aca="false">RollUp!$N464</f>
        <v>6455.18164486777</v>
      </c>
    </row>
    <row r="465" customFormat="false" ht="12.05" hidden="false" customHeight="false" outlineLevel="0" collapsed="false">
      <c r="A465" s="76" t="n">
        <v>461</v>
      </c>
      <c r="B465" s="77" t="n">
        <f aca="false">EOMONTH(Input!$C$7,A465)</f>
        <v>56948</v>
      </c>
      <c r="D465" s="78" t="n">
        <f aca="false">RollUp!$N465</f>
        <v>6455.18164486777</v>
      </c>
    </row>
    <row r="466" customFormat="false" ht="12.05" hidden="false" customHeight="false" outlineLevel="0" collapsed="false">
      <c r="A466" s="76" t="n">
        <v>462</v>
      </c>
      <c r="B466" s="77" t="n">
        <f aca="false">EOMONTH(Input!$C$7,A466)</f>
        <v>56979</v>
      </c>
      <c r="D466" s="78" t="n">
        <f aca="false">RollUp!$N466</f>
        <v>6455.18164486777</v>
      </c>
    </row>
    <row r="467" customFormat="false" ht="12.05" hidden="false" customHeight="false" outlineLevel="0" collapsed="false">
      <c r="A467" s="76" t="n">
        <v>463</v>
      </c>
      <c r="B467" s="77" t="n">
        <f aca="false">EOMONTH(Input!$C$7,A467)</f>
        <v>57010</v>
      </c>
      <c r="D467" s="78" t="n">
        <f aca="false">RollUp!$N467</f>
        <v>6455.18164486777</v>
      </c>
    </row>
    <row r="468" customFormat="false" ht="12.05" hidden="false" customHeight="false" outlineLevel="0" collapsed="false">
      <c r="A468" s="76" t="n">
        <v>464</v>
      </c>
      <c r="B468" s="77" t="n">
        <f aca="false">EOMONTH(Input!$C$7,A468)</f>
        <v>57039</v>
      </c>
      <c r="D468" s="78" t="n">
        <f aca="false">RollUp!$N468</f>
        <v>6455.18164486777</v>
      </c>
    </row>
    <row r="469" customFormat="false" ht="12.05" hidden="false" customHeight="false" outlineLevel="0" collapsed="false">
      <c r="A469" s="76" t="n">
        <v>465</v>
      </c>
      <c r="B469" s="77" t="n">
        <f aca="false">EOMONTH(Input!$C$7,A469)</f>
        <v>57070</v>
      </c>
      <c r="D469" s="78" t="n">
        <f aca="false">RollUp!$N469</f>
        <v>6455.18164486777</v>
      </c>
    </row>
    <row r="470" customFormat="false" ht="12.05" hidden="false" customHeight="false" outlineLevel="0" collapsed="false">
      <c r="A470" s="76" t="n">
        <v>466</v>
      </c>
      <c r="B470" s="77" t="n">
        <f aca="false">EOMONTH(Input!$C$7,A470)</f>
        <v>57100</v>
      </c>
      <c r="D470" s="78" t="n">
        <f aca="false">RollUp!$N470</f>
        <v>6455.18164486777</v>
      </c>
    </row>
    <row r="471" customFormat="false" ht="12.05" hidden="false" customHeight="false" outlineLevel="0" collapsed="false">
      <c r="A471" s="76" t="n">
        <v>467</v>
      </c>
      <c r="B471" s="77" t="n">
        <f aca="false">EOMONTH(Input!$C$7,A471)</f>
        <v>57131</v>
      </c>
      <c r="D471" s="78" t="n">
        <f aca="false">RollUp!$N471</f>
        <v>6455.18164486777</v>
      </c>
    </row>
    <row r="472" customFormat="false" ht="12.05" hidden="false" customHeight="false" outlineLevel="0" collapsed="false">
      <c r="A472" s="76" t="n">
        <v>468</v>
      </c>
      <c r="B472" s="77" t="n">
        <f aca="false">EOMONTH(Input!$C$7,A472)</f>
        <v>57161</v>
      </c>
      <c r="D472" s="78" t="n">
        <f aca="false">RollUp!$N472</f>
        <v>6130.03044132935</v>
      </c>
    </row>
    <row r="473" customFormat="false" ht="12.05" hidden="false" customHeight="false" outlineLevel="0" collapsed="false">
      <c r="A473" s="76" t="n">
        <v>469</v>
      </c>
      <c r="B473" s="77" t="n">
        <f aca="false">EOMONTH(Input!$C$7,A473)</f>
        <v>57192</v>
      </c>
      <c r="D473" s="78" t="n">
        <f aca="false">RollUp!$N473</f>
        <v>6130.03044132935</v>
      </c>
    </row>
    <row r="474" customFormat="false" ht="12.05" hidden="false" customHeight="false" outlineLevel="0" collapsed="false">
      <c r="A474" s="76" t="n">
        <v>470</v>
      </c>
      <c r="B474" s="77" t="n">
        <f aca="false">EOMONTH(Input!$C$7,A474)</f>
        <v>57223</v>
      </c>
      <c r="D474" s="78" t="n">
        <f aca="false">RollUp!$N474</f>
        <v>6130.03044132935</v>
      </c>
    </row>
    <row r="475" customFormat="false" ht="12.05" hidden="false" customHeight="false" outlineLevel="0" collapsed="false">
      <c r="A475" s="76" t="n">
        <v>471</v>
      </c>
      <c r="B475" s="77" t="n">
        <f aca="false">EOMONTH(Input!$C$7,A475)</f>
        <v>57253</v>
      </c>
      <c r="D475" s="78" t="n">
        <f aca="false">RollUp!$N475</f>
        <v>6130.03044132935</v>
      </c>
    </row>
    <row r="476" customFormat="false" ht="12.05" hidden="false" customHeight="false" outlineLevel="0" collapsed="false">
      <c r="A476" s="76" t="n">
        <v>472</v>
      </c>
      <c r="B476" s="77" t="n">
        <f aca="false">EOMONTH(Input!$C$7,A476)</f>
        <v>57284</v>
      </c>
      <c r="D476" s="78" t="n">
        <f aca="false">RollUp!$N476</f>
        <v>6130.03044132935</v>
      </c>
    </row>
    <row r="477" customFormat="false" ht="12.05" hidden="false" customHeight="false" outlineLevel="0" collapsed="false">
      <c r="A477" s="76" t="n">
        <v>473</v>
      </c>
      <c r="B477" s="77" t="n">
        <f aca="false">EOMONTH(Input!$C$7,A477)</f>
        <v>57314</v>
      </c>
      <c r="D477" s="78" t="n">
        <f aca="false">RollUp!$N477</f>
        <v>6130.03044132935</v>
      </c>
    </row>
    <row r="478" customFormat="false" ht="12.05" hidden="false" customHeight="false" outlineLevel="0" collapsed="false">
      <c r="A478" s="76" t="n">
        <v>474</v>
      </c>
      <c r="B478" s="77" t="n">
        <f aca="false">EOMONTH(Input!$C$7,A478)</f>
        <v>57345</v>
      </c>
      <c r="D478" s="78" t="n">
        <f aca="false">RollUp!$N478</f>
        <v>6130.03044132935</v>
      </c>
    </row>
    <row r="479" customFormat="false" ht="12.05" hidden="false" customHeight="false" outlineLevel="0" collapsed="false">
      <c r="A479" s="76" t="n">
        <v>475</v>
      </c>
      <c r="B479" s="77" t="n">
        <f aca="false">EOMONTH(Input!$C$7,A479)</f>
        <v>57376</v>
      </c>
      <c r="D479" s="78" t="n">
        <f aca="false">RollUp!$N479</f>
        <v>6130.03044132935</v>
      </c>
    </row>
    <row r="480" customFormat="false" ht="12.05" hidden="false" customHeight="false" outlineLevel="0" collapsed="false">
      <c r="A480" s="76" t="n">
        <v>476</v>
      </c>
      <c r="B480" s="77" t="n">
        <f aca="false">EOMONTH(Input!$C$7,A480)</f>
        <v>57404</v>
      </c>
      <c r="D480" s="78" t="n">
        <f aca="false">RollUp!$N480</f>
        <v>6130.03044132935</v>
      </c>
    </row>
    <row r="481" customFormat="false" ht="12.05" hidden="false" customHeight="false" outlineLevel="0" collapsed="false">
      <c r="A481" s="76" t="n">
        <v>477</v>
      </c>
      <c r="B481" s="77" t="n">
        <f aca="false">EOMONTH(Input!$C$7,A481)</f>
        <v>57435</v>
      </c>
      <c r="D481" s="78" t="n">
        <f aca="false">RollUp!$N481</f>
        <v>6130.03044132935</v>
      </c>
    </row>
    <row r="482" customFormat="false" ht="12.05" hidden="false" customHeight="false" outlineLevel="0" collapsed="false">
      <c r="A482" s="76" t="n">
        <v>478</v>
      </c>
      <c r="B482" s="77" t="n">
        <f aca="false">EOMONTH(Input!$C$7,A482)</f>
        <v>57465</v>
      </c>
      <c r="D482" s="78" t="n">
        <f aca="false">RollUp!$N482</f>
        <v>6130.03044132935</v>
      </c>
    </row>
    <row r="483" customFormat="false" ht="12.05" hidden="false" customHeight="false" outlineLevel="0" collapsed="false">
      <c r="A483" s="76" t="n">
        <v>479</v>
      </c>
      <c r="B483" s="77" t="n">
        <f aca="false">EOMONTH(Input!$C$7,A483)</f>
        <v>57496</v>
      </c>
      <c r="D483" s="78" t="n">
        <f aca="false">RollUp!$N483</f>
        <v>6130.03044132935</v>
      </c>
    </row>
    <row r="484" customFormat="false" ht="12.05" hidden="false" customHeight="false" outlineLevel="0" collapsed="false">
      <c r="A484" s="76" t="n">
        <v>480</v>
      </c>
      <c r="B484" s="77" t="n">
        <f aca="false">EOMONTH(Input!$C$7,A484)</f>
        <v>57526</v>
      </c>
      <c r="D484" s="78" t="n">
        <f aca="false">RollUp!$N484</f>
        <v>5786.06199186122</v>
      </c>
    </row>
    <row r="485" customFormat="false" ht="12.05" hidden="false" customHeight="false" outlineLevel="0" collapsed="false">
      <c r="A485" s="76" t="n">
        <v>481</v>
      </c>
      <c r="B485" s="77" t="n">
        <f aca="false">EOMONTH(Input!$C$7,A485)</f>
        <v>57557</v>
      </c>
      <c r="D485" s="78" t="n">
        <f aca="false">RollUp!$N485</f>
        <v>5786.06199186122</v>
      </c>
    </row>
    <row r="486" customFormat="false" ht="12.05" hidden="false" customHeight="false" outlineLevel="0" collapsed="false">
      <c r="A486" s="76" t="n">
        <v>482</v>
      </c>
      <c r="B486" s="77" t="n">
        <f aca="false">EOMONTH(Input!$C$7,A486)</f>
        <v>57588</v>
      </c>
      <c r="D486" s="78" t="n">
        <f aca="false">RollUp!$N486</f>
        <v>5786.06199186122</v>
      </c>
    </row>
    <row r="487" customFormat="false" ht="12.05" hidden="false" customHeight="false" outlineLevel="0" collapsed="false">
      <c r="A487" s="76" t="n">
        <v>483</v>
      </c>
      <c r="B487" s="77" t="n">
        <f aca="false">EOMONTH(Input!$C$7,A487)</f>
        <v>57618</v>
      </c>
      <c r="D487" s="78" t="n">
        <f aca="false">RollUp!$N487</f>
        <v>5786.06199186122</v>
      </c>
    </row>
    <row r="488" customFormat="false" ht="12.05" hidden="false" customHeight="false" outlineLevel="0" collapsed="false">
      <c r="A488" s="76" t="n">
        <v>484</v>
      </c>
      <c r="B488" s="77" t="n">
        <f aca="false">EOMONTH(Input!$C$7,A488)</f>
        <v>57649</v>
      </c>
      <c r="D488" s="78" t="n">
        <f aca="false">RollUp!$N488</f>
        <v>5786.06199186122</v>
      </c>
    </row>
    <row r="489" customFormat="false" ht="12.05" hidden="false" customHeight="false" outlineLevel="0" collapsed="false">
      <c r="A489" s="76" t="n">
        <v>485</v>
      </c>
      <c r="B489" s="77" t="n">
        <f aca="false">EOMONTH(Input!$C$7,A489)</f>
        <v>57679</v>
      </c>
      <c r="D489" s="78" t="n">
        <f aca="false">RollUp!$N489</f>
        <v>5786.06199186122</v>
      </c>
    </row>
    <row r="490" customFormat="false" ht="12.05" hidden="false" customHeight="false" outlineLevel="0" collapsed="false">
      <c r="A490" s="76" t="n">
        <v>486</v>
      </c>
      <c r="B490" s="77" t="n">
        <f aca="false">EOMONTH(Input!$C$7,A490)</f>
        <v>57710</v>
      </c>
      <c r="D490" s="78" t="n">
        <f aca="false">RollUp!$N490</f>
        <v>5786.06199186122</v>
      </c>
    </row>
    <row r="491" customFormat="false" ht="12.05" hidden="false" customHeight="false" outlineLevel="0" collapsed="false">
      <c r="A491" s="76" t="n">
        <v>487</v>
      </c>
      <c r="B491" s="77" t="n">
        <f aca="false">EOMONTH(Input!$C$7,A491)</f>
        <v>57741</v>
      </c>
      <c r="D491" s="78" t="n">
        <f aca="false">RollUp!$N491</f>
        <v>5786.06199186122</v>
      </c>
    </row>
    <row r="492" customFormat="false" ht="12.05" hidden="false" customHeight="false" outlineLevel="0" collapsed="false">
      <c r="A492" s="76" t="n">
        <v>488</v>
      </c>
      <c r="B492" s="77" t="n">
        <f aca="false">EOMONTH(Input!$C$7,A492)</f>
        <v>57769</v>
      </c>
      <c r="D492" s="78" t="n">
        <f aca="false">RollUp!$N492</f>
        <v>5786.06199186122</v>
      </c>
    </row>
    <row r="493" customFormat="false" ht="12.05" hidden="false" customHeight="false" outlineLevel="0" collapsed="false">
      <c r="A493" s="76" t="n">
        <v>489</v>
      </c>
      <c r="B493" s="77" t="n">
        <f aca="false">EOMONTH(Input!$C$7,A493)</f>
        <v>57800</v>
      </c>
      <c r="D493" s="78" t="n">
        <f aca="false">RollUp!$N493</f>
        <v>5786.06199186122</v>
      </c>
    </row>
    <row r="494" customFormat="false" ht="12.05" hidden="false" customHeight="false" outlineLevel="0" collapsed="false">
      <c r="A494" s="76" t="n">
        <v>490</v>
      </c>
      <c r="B494" s="77" t="n">
        <f aca="false">EOMONTH(Input!$C$7,A494)</f>
        <v>57830</v>
      </c>
      <c r="D494" s="78" t="n">
        <f aca="false">RollUp!$N494</f>
        <v>5786.06199186122</v>
      </c>
    </row>
    <row r="495" customFormat="false" ht="12.05" hidden="false" customHeight="false" outlineLevel="0" collapsed="false">
      <c r="A495" s="76" t="n">
        <v>491</v>
      </c>
      <c r="B495" s="77" t="n">
        <f aca="false">EOMONTH(Input!$C$7,A495)</f>
        <v>57861</v>
      </c>
      <c r="D495" s="78" t="n">
        <f aca="false">RollUp!$N495</f>
        <v>5786.06199186122</v>
      </c>
    </row>
    <row r="496" customFormat="false" ht="12.05" hidden="false" customHeight="false" outlineLevel="0" collapsed="false">
      <c r="A496" s="76" t="n">
        <v>492</v>
      </c>
      <c r="B496" s="77" t="n">
        <f aca="false">EOMONTH(Input!$C$7,A496)</f>
        <v>57891</v>
      </c>
      <c r="D496" s="78" t="n">
        <f aca="false">RollUp!$N496</f>
        <v>5422.16801649608</v>
      </c>
    </row>
    <row r="497" customFormat="false" ht="12.05" hidden="false" customHeight="false" outlineLevel="0" collapsed="false">
      <c r="A497" s="76" t="n">
        <v>493</v>
      </c>
      <c r="B497" s="77" t="n">
        <f aca="false">EOMONTH(Input!$C$7,A497)</f>
        <v>57922</v>
      </c>
      <c r="D497" s="78" t="n">
        <f aca="false">RollUp!$N497</f>
        <v>5422.16801649608</v>
      </c>
    </row>
    <row r="498" customFormat="false" ht="12.05" hidden="false" customHeight="false" outlineLevel="0" collapsed="false">
      <c r="A498" s="76" t="n">
        <v>494</v>
      </c>
      <c r="B498" s="77" t="n">
        <f aca="false">EOMONTH(Input!$C$7,A498)</f>
        <v>57953</v>
      </c>
      <c r="D498" s="78" t="n">
        <f aca="false">RollUp!$N498</f>
        <v>5422.16801649608</v>
      </c>
    </row>
    <row r="499" customFormat="false" ht="12.05" hidden="false" customHeight="false" outlineLevel="0" collapsed="false">
      <c r="A499" s="76" t="n">
        <v>495</v>
      </c>
      <c r="B499" s="77" t="n">
        <f aca="false">EOMONTH(Input!$C$7,A499)</f>
        <v>57983</v>
      </c>
      <c r="D499" s="78" t="n">
        <f aca="false">RollUp!$N499</f>
        <v>5422.16801649608</v>
      </c>
    </row>
    <row r="500" customFormat="false" ht="12.05" hidden="false" customHeight="false" outlineLevel="0" collapsed="false">
      <c r="A500" s="76" t="n">
        <v>496</v>
      </c>
      <c r="B500" s="77" t="n">
        <f aca="false">EOMONTH(Input!$C$7,A500)</f>
        <v>58014</v>
      </c>
      <c r="D500" s="78" t="n">
        <f aca="false">RollUp!$N500</f>
        <v>5422.16801649608</v>
      </c>
    </row>
    <row r="501" customFormat="false" ht="12.05" hidden="false" customHeight="false" outlineLevel="0" collapsed="false">
      <c r="A501" s="76" t="n">
        <v>497</v>
      </c>
      <c r="B501" s="77" t="n">
        <f aca="false">EOMONTH(Input!$C$7,A501)</f>
        <v>58044</v>
      </c>
      <c r="D501" s="78" t="n">
        <f aca="false">RollUp!$N501</f>
        <v>5422.16801649608</v>
      </c>
    </row>
    <row r="502" customFormat="false" ht="12.05" hidden="false" customHeight="false" outlineLevel="0" collapsed="false">
      <c r="A502" s="76" t="n">
        <v>498</v>
      </c>
      <c r="B502" s="77" t="n">
        <f aca="false">EOMONTH(Input!$C$7,A502)</f>
        <v>58075</v>
      </c>
      <c r="D502" s="78" t="n">
        <f aca="false">RollUp!$N502</f>
        <v>5422.16801649608</v>
      </c>
    </row>
    <row r="503" customFormat="false" ht="12.05" hidden="false" customHeight="false" outlineLevel="0" collapsed="false">
      <c r="A503" s="76" t="n">
        <v>499</v>
      </c>
      <c r="B503" s="77" t="n">
        <f aca="false">EOMONTH(Input!$C$7,A503)</f>
        <v>58106</v>
      </c>
      <c r="D503" s="78" t="n">
        <f aca="false">RollUp!$N503</f>
        <v>5422.16801649608</v>
      </c>
    </row>
    <row r="504" customFormat="false" ht="12.05" hidden="false" customHeight="false" outlineLevel="0" collapsed="false">
      <c r="A504" s="76" t="n">
        <v>500</v>
      </c>
      <c r="B504" s="77" t="n">
        <f aca="false">EOMONTH(Input!$C$7,A504)</f>
        <v>58134</v>
      </c>
      <c r="D504" s="78" t="n">
        <f aca="false">RollUp!$N504</f>
        <v>5422.16801649608</v>
      </c>
    </row>
    <row r="505" customFormat="false" ht="12.05" hidden="false" customHeight="false" outlineLevel="0" collapsed="false">
      <c r="A505" s="76" t="n">
        <v>501</v>
      </c>
      <c r="B505" s="77" t="n">
        <f aca="false">EOMONTH(Input!$C$7,A505)</f>
        <v>58165</v>
      </c>
      <c r="D505" s="78" t="n">
        <f aca="false">RollUp!$N505</f>
        <v>5422.16801649608</v>
      </c>
    </row>
    <row r="506" customFormat="false" ht="12.05" hidden="false" customHeight="false" outlineLevel="0" collapsed="false">
      <c r="A506" s="76" t="n">
        <v>502</v>
      </c>
      <c r="B506" s="77" t="n">
        <f aca="false">EOMONTH(Input!$C$7,A506)</f>
        <v>58195</v>
      </c>
      <c r="D506" s="78" t="n">
        <f aca="false">RollUp!$N506</f>
        <v>5422.16801649608</v>
      </c>
    </row>
    <row r="507" customFormat="false" ht="12.05" hidden="false" customHeight="false" outlineLevel="0" collapsed="false">
      <c r="A507" s="76" t="n">
        <v>503</v>
      </c>
      <c r="B507" s="77" t="n">
        <f aca="false">EOMONTH(Input!$C$7,A507)</f>
        <v>58226</v>
      </c>
      <c r="D507" s="78" t="n">
        <f aca="false">RollUp!$N507</f>
        <v>5422.16801649608</v>
      </c>
    </row>
    <row r="508" customFormat="false" ht="12.05" hidden="false" customHeight="false" outlineLevel="0" collapsed="false">
      <c r="A508" s="76" t="n">
        <v>504</v>
      </c>
      <c r="B508" s="77" t="n">
        <f aca="false">EOMONTH(Input!$C$7,A508)</f>
        <v>58256</v>
      </c>
      <c r="D508" s="78" t="n">
        <f aca="false">RollUp!$N508</f>
        <v>5037.17436111222</v>
      </c>
    </row>
    <row r="509" customFormat="false" ht="12.05" hidden="false" customHeight="false" outlineLevel="0" collapsed="false">
      <c r="A509" s="76" t="n">
        <v>505</v>
      </c>
      <c r="B509" s="77" t="n">
        <f aca="false">EOMONTH(Input!$C$7,A509)</f>
        <v>58287</v>
      </c>
      <c r="D509" s="78" t="n">
        <f aca="false">RollUp!$N509</f>
        <v>5037.17436111222</v>
      </c>
    </row>
    <row r="510" customFormat="false" ht="12.05" hidden="false" customHeight="false" outlineLevel="0" collapsed="false">
      <c r="A510" s="76" t="n">
        <v>506</v>
      </c>
      <c r="B510" s="77" t="n">
        <f aca="false">EOMONTH(Input!$C$7,A510)</f>
        <v>58318</v>
      </c>
      <c r="D510" s="78" t="n">
        <f aca="false">RollUp!$N510</f>
        <v>5037.17436111222</v>
      </c>
    </row>
    <row r="511" customFormat="false" ht="12.05" hidden="false" customHeight="false" outlineLevel="0" collapsed="false">
      <c r="A511" s="76" t="n">
        <v>507</v>
      </c>
      <c r="B511" s="77" t="n">
        <f aca="false">EOMONTH(Input!$C$7,A511)</f>
        <v>58348</v>
      </c>
      <c r="D511" s="78" t="n">
        <f aca="false">RollUp!$N511</f>
        <v>5037.17436111222</v>
      </c>
    </row>
    <row r="512" customFormat="false" ht="12.05" hidden="false" customHeight="false" outlineLevel="0" collapsed="false">
      <c r="A512" s="76" t="n">
        <v>508</v>
      </c>
      <c r="B512" s="77" t="n">
        <f aca="false">EOMONTH(Input!$C$7,A512)</f>
        <v>58379</v>
      </c>
      <c r="D512" s="78" t="n">
        <f aca="false">RollUp!$N512</f>
        <v>5037.17436111222</v>
      </c>
    </row>
    <row r="513" customFormat="false" ht="12.05" hidden="false" customHeight="false" outlineLevel="0" collapsed="false">
      <c r="A513" s="76" t="n">
        <v>509</v>
      </c>
      <c r="B513" s="77" t="n">
        <f aca="false">EOMONTH(Input!$C$7,A513)</f>
        <v>58409</v>
      </c>
      <c r="D513" s="78" t="n">
        <f aca="false">RollUp!$N513</f>
        <v>5037.17436111222</v>
      </c>
    </row>
    <row r="514" customFormat="false" ht="12.05" hidden="false" customHeight="false" outlineLevel="0" collapsed="false">
      <c r="A514" s="76" t="n">
        <v>510</v>
      </c>
      <c r="B514" s="77" t="n">
        <f aca="false">EOMONTH(Input!$C$7,A514)</f>
        <v>58440</v>
      </c>
      <c r="D514" s="78" t="n">
        <f aca="false">RollUp!$N514</f>
        <v>5037.17436111222</v>
      </c>
    </row>
    <row r="515" customFormat="false" ht="12.05" hidden="false" customHeight="false" outlineLevel="0" collapsed="false">
      <c r="A515" s="76" t="n">
        <v>511</v>
      </c>
      <c r="B515" s="77" t="n">
        <f aca="false">EOMONTH(Input!$C$7,A515)</f>
        <v>58471</v>
      </c>
      <c r="D515" s="78" t="n">
        <f aca="false">RollUp!$N515</f>
        <v>5037.17436111222</v>
      </c>
    </row>
    <row r="516" customFormat="false" ht="12.05" hidden="false" customHeight="false" outlineLevel="0" collapsed="false">
      <c r="A516" s="76" t="n">
        <v>512</v>
      </c>
      <c r="B516" s="77" t="n">
        <f aca="false">EOMONTH(Input!$C$7,A516)</f>
        <v>58500</v>
      </c>
      <c r="D516" s="78" t="n">
        <f aca="false">RollUp!$N516</f>
        <v>5037.17436111222</v>
      </c>
    </row>
    <row r="517" customFormat="false" ht="12.05" hidden="false" customHeight="false" outlineLevel="0" collapsed="false">
      <c r="A517" s="76" t="n">
        <v>513</v>
      </c>
      <c r="B517" s="77" t="n">
        <f aca="false">EOMONTH(Input!$C$7,A517)</f>
        <v>58531</v>
      </c>
      <c r="D517" s="78" t="n">
        <f aca="false">RollUp!$N517</f>
        <v>5037.17436111222</v>
      </c>
    </row>
    <row r="518" customFormat="false" ht="12.05" hidden="false" customHeight="false" outlineLevel="0" collapsed="false">
      <c r="A518" s="76" t="n">
        <v>514</v>
      </c>
      <c r="B518" s="77" t="n">
        <f aca="false">EOMONTH(Input!$C$7,A518)</f>
        <v>58561</v>
      </c>
      <c r="D518" s="78" t="n">
        <f aca="false">RollUp!$N518</f>
        <v>5037.17436111222</v>
      </c>
    </row>
    <row r="519" customFormat="false" ht="12.05" hidden="false" customHeight="false" outlineLevel="0" collapsed="false">
      <c r="A519" s="76" t="n">
        <v>515</v>
      </c>
      <c r="B519" s="77" t="n">
        <f aca="false">EOMONTH(Input!$C$7,A519)</f>
        <v>58592</v>
      </c>
      <c r="D519" s="78" t="n">
        <f aca="false">RollUp!$N519</f>
        <v>5037.17436111222</v>
      </c>
    </row>
    <row r="520" customFormat="false" ht="12.05" hidden="false" customHeight="false" outlineLevel="0" collapsed="false">
      <c r="A520" s="76" t="n">
        <v>516</v>
      </c>
      <c r="B520" s="77" t="n">
        <f aca="false">EOMONTH(Input!$C$7,A520)</f>
        <v>58622</v>
      </c>
      <c r="D520" s="78" t="n">
        <f aca="false">RollUp!$N520</f>
        <v>4629.83706366362</v>
      </c>
    </row>
    <row r="521" customFormat="false" ht="12.05" hidden="false" customHeight="false" outlineLevel="0" collapsed="false">
      <c r="A521" s="76" t="n">
        <v>517</v>
      </c>
      <c r="B521" s="77" t="n">
        <f aca="false">EOMONTH(Input!$C$7,A521)</f>
        <v>58653</v>
      </c>
      <c r="D521" s="78" t="n">
        <f aca="false">RollUp!$N521</f>
        <v>4629.83706366362</v>
      </c>
    </row>
    <row r="522" customFormat="false" ht="12.05" hidden="false" customHeight="false" outlineLevel="0" collapsed="false">
      <c r="A522" s="76" t="n">
        <v>518</v>
      </c>
      <c r="B522" s="77" t="n">
        <f aca="false">EOMONTH(Input!$C$7,A522)</f>
        <v>58684</v>
      </c>
      <c r="D522" s="78" t="n">
        <f aca="false">RollUp!$N522</f>
        <v>4629.83706366362</v>
      </c>
    </row>
    <row r="523" customFormat="false" ht="12.05" hidden="false" customHeight="false" outlineLevel="0" collapsed="false">
      <c r="A523" s="76" t="n">
        <v>519</v>
      </c>
      <c r="B523" s="77" t="n">
        <f aca="false">EOMONTH(Input!$C$7,A523)</f>
        <v>58714</v>
      </c>
      <c r="D523" s="78" t="n">
        <f aca="false">RollUp!$N523</f>
        <v>4629.83706366362</v>
      </c>
    </row>
    <row r="524" customFormat="false" ht="12.05" hidden="false" customHeight="false" outlineLevel="0" collapsed="false">
      <c r="A524" s="76" t="n">
        <v>520</v>
      </c>
      <c r="B524" s="77" t="n">
        <f aca="false">EOMONTH(Input!$C$7,A524)</f>
        <v>58745</v>
      </c>
      <c r="D524" s="78" t="n">
        <f aca="false">RollUp!$N524</f>
        <v>4629.83706366362</v>
      </c>
    </row>
    <row r="525" customFormat="false" ht="12.05" hidden="false" customHeight="false" outlineLevel="0" collapsed="false">
      <c r="A525" s="76" t="n">
        <v>521</v>
      </c>
      <c r="B525" s="77" t="n">
        <f aca="false">EOMONTH(Input!$C$7,A525)</f>
        <v>58775</v>
      </c>
      <c r="D525" s="78" t="n">
        <f aca="false">RollUp!$N525</f>
        <v>4629.83706366362</v>
      </c>
    </row>
    <row r="526" customFormat="false" ht="12.05" hidden="false" customHeight="false" outlineLevel="0" collapsed="false">
      <c r="A526" s="76" t="n">
        <v>522</v>
      </c>
      <c r="B526" s="77" t="n">
        <f aca="false">EOMONTH(Input!$C$7,A526)</f>
        <v>58806</v>
      </c>
      <c r="D526" s="78" t="n">
        <f aca="false">RollUp!$N526</f>
        <v>4629.83706366362</v>
      </c>
    </row>
    <row r="527" customFormat="false" ht="12.05" hidden="false" customHeight="false" outlineLevel="0" collapsed="false">
      <c r="A527" s="76" t="n">
        <v>523</v>
      </c>
      <c r="B527" s="77" t="n">
        <f aca="false">EOMONTH(Input!$C$7,A527)</f>
        <v>58837</v>
      </c>
      <c r="D527" s="78" t="n">
        <f aca="false">RollUp!$N527</f>
        <v>4629.83706366362</v>
      </c>
    </row>
    <row r="528" customFormat="false" ht="12.05" hidden="false" customHeight="false" outlineLevel="0" collapsed="false">
      <c r="A528" s="76" t="n">
        <v>524</v>
      </c>
      <c r="B528" s="77" t="n">
        <f aca="false">EOMONTH(Input!$C$7,A528)</f>
        <v>58865</v>
      </c>
      <c r="D528" s="78" t="n">
        <f aca="false">RollUp!$N528</f>
        <v>4629.83706366362</v>
      </c>
    </row>
    <row r="529" customFormat="false" ht="12.05" hidden="false" customHeight="false" outlineLevel="0" collapsed="false">
      <c r="A529" s="76" t="n">
        <v>525</v>
      </c>
      <c r="B529" s="77" t="n">
        <f aca="false">EOMONTH(Input!$C$7,A529)</f>
        <v>58896</v>
      </c>
      <c r="D529" s="78" t="n">
        <f aca="false">RollUp!$N529</f>
        <v>4629.83706366362</v>
      </c>
    </row>
    <row r="530" customFormat="false" ht="12.05" hidden="false" customHeight="false" outlineLevel="0" collapsed="false">
      <c r="A530" s="76" t="n">
        <v>526</v>
      </c>
      <c r="B530" s="77" t="n">
        <f aca="false">EOMONTH(Input!$C$7,A530)</f>
        <v>58926</v>
      </c>
      <c r="D530" s="78" t="n">
        <f aca="false">RollUp!$N530</f>
        <v>4629.83706366362</v>
      </c>
    </row>
    <row r="531" customFormat="false" ht="12.05" hidden="false" customHeight="false" outlineLevel="0" collapsed="false">
      <c r="A531" s="76" t="n">
        <v>527</v>
      </c>
      <c r="B531" s="77" t="n">
        <f aca="false">EOMONTH(Input!$C$7,A531)</f>
        <v>58957</v>
      </c>
      <c r="D531" s="78" t="n">
        <f aca="false">RollUp!$N531</f>
        <v>4629.83706366362</v>
      </c>
    </row>
    <row r="532" customFormat="false" ht="12.05" hidden="false" customHeight="false" outlineLevel="0" collapsed="false">
      <c r="A532" s="76" t="n">
        <v>528</v>
      </c>
      <c r="B532" s="77" t="n">
        <f aca="false">EOMONTH(Input!$C$7,A532)</f>
        <v>58987</v>
      </c>
      <c r="D532" s="78" t="n">
        <f aca="false">RollUp!$N532</f>
        <v>4198.83818494416</v>
      </c>
    </row>
    <row r="533" customFormat="false" ht="12.05" hidden="false" customHeight="false" outlineLevel="0" collapsed="false">
      <c r="A533" s="76" t="n">
        <v>529</v>
      </c>
      <c r="B533" s="77" t="n">
        <f aca="false">EOMONTH(Input!$C$7,A533)</f>
        <v>59018</v>
      </c>
      <c r="D533" s="78" t="n">
        <f aca="false">RollUp!$N533</f>
        <v>4198.83818494416</v>
      </c>
    </row>
    <row r="534" customFormat="false" ht="12.05" hidden="false" customHeight="false" outlineLevel="0" collapsed="false">
      <c r="A534" s="76" t="n">
        <v>530</v>
      </c>
      <c r="B534" s="77" t="n">
        <f aca="false">EOMONTH(Input!$C$7,A534)</f>
        <v>59049</v>
      </c>
      <c r="D534" s="78" t="n">
        <f aca="false">RollUp!$N534</f>
        <v>4198.83818494416</v>
      </c>
    </row>
    <row r="535" customFormat="false" ht="12.05" hidden="false" customHeight="false" outlineLevel="0" collapsed="false">
      <c r="A535" s="76" t="n">
        <v>531</v>
      </c>
      <c r="B535" s="77" t="n">
        <f aca="false">EOMONTH(Input!$C$7,A535)</f>
        <v>59079</v>
      </c>
      <c r="D535" s="78" t="n">
        <f aca="false">RollUp!$N535</f>
        <v>4198.83818494416</v>
      </c>
    </row>
    <row r="536" customFormat="false" ht="12.05" hidden="false" customHeight="false" outlineLevel="0" collapsed="false">
      <c r="A536" s="76" t="n">
        <v>532</v>
      </c>
      <c r="B536" s="77" t="n">
        <f aca="false">EOMONTH(Input!$C$7,A536)</f>
        <v>59110</v>
      </c>
      <c r="D536" s="78" t="n">
        <f aca="false">RollUp!$N536</f>
        <v>4198.83818494416</v>
      </c>
    </row>
    <row r="537" customFormat="false" ht="12.05" hidden="false" customHeight="false" outlineLevel="0" collapsed="false">
      <c r="A537" s="76" t="n">
        <v>533</v>
      </c>
      <c r="B537" s="77" t="n">
        <f aca="false">EOMONTH(Input!$C$7,A537)</f>
        <v>59140</v>
      </c>
      <c r="D537" s="78" t="n">
        <f aca="false">RollUp!$N537</f>
        <v>4198.83818494416</v>
      </c>
    </row>
    <row r="538" customFormat="false" ht="12.05" hidden="false" customHeight="false" outlineLevel="0" collapsed="false">
      <c r="A538" s="76" t="n">
        <v>534</v>
      </c>
      <c r="B538" s="77" t="n">
        <f aca="false">EOMONTH(Input!$C$7,A538)</f>
        <v>59171</v>
      </c>
      <c r="D538" s="78" t="n">
        <f aca="false">RollUp!$N538</f>
        <v>4198.83818494416</v>
      </c>
    </row>
    <row r="539" customFormat="false" ht="12.05" hidden="false" customHeight="false" outlineLevel="0" collapsed="false">
      <c r="A539" s="76" t="n">
        <v>535</v>
      </c>
      <c r="B539" s="77" t="n">
        <f aca="false">EOMONTH(Input!$C$7,A539)</f>
        <v>59202</v>
      </c>
      <c r="D539" s="78" t="n">
        <f aca="false">RollUp!$N539</f>
        <v>4198.83818494416</v>
      </c>
    </row>
    <row r="540" customFormat="false" ht="12.05" hidden="false" customHeight="false" outlineLevel="0" collapsed="false">
      <c r="A540" s="76" t="n">
        <v>536</v>
      </c>
      <c r="B540" s="77" t="n">
        <f aca="false">EOMONTH(Input!$C$7,A540)</f>
        <v>59230</v>
      </c>
      <c r="D540" s="78" t="n">
        <f aca="false">RollUp!$N540</f>
        <v>4198.83818494416</v>
      </c>
    </row>
    <row r="541" customFormat="false" ht="12.05" hidden="false" customHeight="false" outlineLevel="0" collapsed="false">
      <c r="A541" s="76" t="n">
        <v>537</v>
      </c>
      <c r="B541" s="77" t="n">
        <f aca="false">EOMONTH(Input!$C$7,A541)</f>
        <v>59261</v>
      </c>
      <c r="D541" s="78" t="n">
        <f aca="false">RollUp!$N541</f>
        <v>4198.83818494416</v>
      </c>
    </row>
    <row r="542" customFormat="false" ht="12.05" hidden="false" customHeight="false" outlineLevel="0" collapsed="false">
      <c r="A542" s="76" t="n">
        <v>538</v>
      </c>
      <c r="B542" s="77" t="n">
        <f aca="false">EOMONTH(Input!$C$7,A542)</f>
        <v>59291</v>
      </c>
      <c r="D542" s="78" t="n">
        <f aca="false">RollUp!$N542</f>
        <v>4198.83818494416</v>
      </c>
    </row>
    <row r="543" customFormat="false" ht="12.05" hidden="false" customHeight="false" outlineLevel="0" collapsed="false">
      <c r="A543" s="76" t="n">
        <v>539</v>
      </c>
      <c r="B543" s="77" t="n">
        <f aca="false">EOMONTH(Input!$C$7,A543)</f>
        <v>59322</v>
      </c>
      <c r="D543" s="78" t="n">
        <f aca="false">RollUp!$N543</f>
        <v>0</v>
      </c>
    </row>
    <row r="544" customFormat="false" ht="12.05" hidden="false" customHeight="false" outlineLevel="0" collapsed="false">
      <c r="A544" s="76" t="n">
        <v>540</v>
      </c>
      <c r="B544" s="77" t="n">
        <f aca="false">EOMONTH(Input!$C$7,A544)</f>
        <v>59352</v>
      </c>
      <c r="D544" s="78" t="n">
        <f aca="false">RollUp!$N544</f>
        <v>0</v>
      </c>
    </row>
    <row r="545" customFormat="false" ht="12.05" hidden="false" customHeight="false" outlineLevel="0" collapsed="false">
      <c r="A545" s="76" t="n">
        <v>541</v>
      </c>
      <c r="B545" s="77" t="n">
        <f aca="false">EOMONTH(Input!$C$7,A545)</f>
        <v>59383</v>
      </c>
      <c r="D545" s="78" t="n">
        <f aca="false">RollUp!$N545</f>
        <v>0</v>
      </c>
    </row>
    <row r="546" customFormat="false" ht="12.05" hidden="false" customHeight="false" outlineLevel="0" collapsed="false">
      <c r="A546" s="76" t="n">
        <v>542</v>
      </c>
      <c r="B546" s="77" t="n">
        <f aca="false">EOMONTH(Input!$C$7,A546)</f>
        <v>59414</v>
      </c>
      <c r="D546" s="78" t="n">
        <f aca="false">RollUp!$N546</f>
        <v>0</v>
      </c>
    </row>
    <row r="547" customFormat="false" ht="12.05" hidden="false" customHeight="false" outlineLevel="0" collapsed="false">
      <c r="A547" s="76" t="n">
        <v>543</v>
      </c>
      <c r="B547" s="77" t="n">
        <f aca="false">EOMONTH(Input!$C$7,A547)</f>
        <v>59444</v>
      </c>
      <c r="D547" s="78" t="n">
        <f aca="false">RollUp!$N547</f>
        <v>0</v>
      </c>
    </row>
    <row r="548" customFormat="false" ht="12.05" hidden="false" customHeight="false" outlineLevel="0" collapsed="false">
      <c r="A548" s="76" t="n">
        <v>544</v>
      </c>
      <c r="B548" s="77" t="n">
        <f aca="false">EOMONTH(Input!$C$7,A548)</f>
        <v>59475</v>
      </c>
      <c r="D548" s="78" t="n">
        <f aca="false">RollUp!$N548</f>
        <v>0</v>
      </c>
    </row>
    <row r="549" customFormat="false" ht="12.05" hidden="false" customHeight="false" outlineLevel="0" collapsed="false">
      <c r="A549" s="76" t="n">
        <v>545</v>
      </c>
      <c r="B549" s="77" t="n">
        <f aca="false">EOMONTH(Input!$C$7,A549)</f>
        <v>59505</v>
      </c>
      <c r="D549" s="78" t="n">
        <f aca="false">RollUp!$N549</f>
        <v>0</v>
      </c>
    </row>
    <row r="550" customFormat="false" ht="12.05" hidden="false" customHeight="false" outlineLevel="0" collapsed="false">
      <c r="A550" s="76" t="n">
        <v>546</v>
      </c>
      <c r="B550" s="77" t="n">
        <f aca="false">EOMONTH(Input!$C$7,A550)</f>
        <v>59536</v>
      </c>
      <c r="D550" s="78" t="n">
        <f aca="false">RollUp!$N550</f>
        <v>0</v>
      </c>
    </row>
    <row r="551" customFormat="false" ht="12.05" hidden="false" customHeight="false" outlineLevel="0" collapsed="false">
      <c r="A551" s="76" t="n">
        <v>547</v>
      </c>
      <c r="B551" s="77" t="n">
        <f aca="false">EOMONTH(Input!$C$7,A551)</f>
        <v>59567</v>
      </c>
      <c r="D551" s="78" t="n">
        <f aca="false">RollUp!$N551</f>
        <v>0</v>
      </c>
    </row>
    <row r="552" customFormat="false" ht="12.05" hidden="false" customHeight="false" outlineLevel="0" collapsed="false">
      <c r="A552" s="76" t="n">
        <v>548</v>
      </c>
      <c r="B552" s="77" t="n">
        <f aca="false">EOMONTH(Input!$C$7,A552)</f>
        <v>59595</v>
      </c>
      <c r="D552" s="78" t="n">
        <f aca="false">RollUp!$N552</f>
        <v>0</v>
      </c>
    </row>
    <row r="553" customFormat="false" ht="12.05" hidden="false" customHeight="false" outlineLevel="0" collapsed="false">
      <c r="A553" s="76" t="n">
        <v>549</v>
      </c>
      <c r="B553" s="77" t="n">
        <f aca="false">EOMONTH(Input!$C$7,A553)</f>
        <v>59626</v>
      </c>
      <c r="D553" s="78" t="n">
        <f aca="false">RollUp!$N553</f>
        <v>0</v>
      </c>
    </row>
    <row r="554" customFormat="false" ht="12.05" hidden="false" customHeight="false" outlineLevel="0" collapsed="false">
      <c r="A554" s="76" t="n">
        <v>550</v>
      </c>
      <c r="B554" s="77" t="n">
        <f aca="false">EOMONTH(Input!$C$7,A554)</f>
        <v>59656</v>
      </c>
      <c r="D554" s="78" t="n">
        <f aca="false">RollUp!$N554</f>
        <v>0</v>
      </c>
    </row>
    <row r="555" customFormat="false" ht="12.05" hidden="false" customHeight="false" outlineLevel="0" collapsed="false">
      <c r="A555" s="76" t="n">
        <v>551</v>
      </c>
      <c r="B555" s="77" t="n">
        <f aca="false">EOMONTH(Input!$C$7,A555)</f>
        <v>59687</v>
      </c>
      <c r="D555" s="78" t="n">
        <f aca="false">RollUp!$N555</f>
        <v>0</v>
      </c>
    </row>
    <row r="556" customFormat="false" ht="12.05" hidden="false" customHeight="false" outlineLevel="0" collapsed="false">
      <c r="A556" s="76" t="n">
        <v>552</v>
      </c>
      <c r="B556" s="77" t="n">
        <f aca="false">EOMONTH(Input!$C$7,A556)</f>
        <v>59717</v>
      </c>
      <c r="D556" s="78" t="n">
        <f aca="false">RollUp!$N556</f>
        <v>0</v>
      </c>
    </row>
    <row r="557" customFormat="false" ht="12.05" hidden="false" customHeight="false" outlineLevel="0" collapsed="false">
      <c r="A557" s="76" t="n">
        <v>553</v>
      </c>
      <c r="B557" s="77" t="n">
        <f aca="false">EOMONTH(Input!$C$7,A557)</f>
        <v>59748</v>
      </c>
      <c r="D557" s="78" t="n">
        <f aca="false">RollUp!$N557</f>
        <v>0</v>
      </c>
    </row>
    <row r="558" customFormat="false" ht="12.05" hidden="false" customHeight="false" outlineLevel="0" collapsed="false">
      <c r="A558" s="76" t="n">
        <v>554</v>
      </c>
      <c r="B558" s="77" t="n">
        <f aca="false">EOMONTH(Input!$C$7,A558)</f>
        <v>59779</v>
      </c>
      <c r="D558" s="78" t="n">
        <f aca="false">RollUp!$N558</f>
        <v>0</v>
      </c>
    </row>
    <row r="559" customFormat="false" ht="12.05" hidden="false" customHeight="false" outlineLevel="0" collapsed="false">
      <c r="A559" s="76" t="n">
        <v>555</v>
      </c>
      <c r="B559" s="77" t="n">
        <f aca="false">EOMONTH(Input!$C$7,A559)</f>
        <v>59809</v>
      </c>
      <c r="D559" s="78" t="n">
        <f aca="false">RollUp!$N559</f>
        <v>0</v>
      </c>
    </row>
    <row r="560" customFormat="false" ht="12.05" hidden="false" customHeight="false" outlineLevel="0" collapsed="false">
      <c r="A560" s="76" t="n">
        <v>556</v>
      </c>
      <c r="B560" s="77" t="n">
        <f aca="false">EOMONTH(Input!$C$7,A560)</f>
        <v>59840</v>
      </c>
      <c r="D560" s="78" t="n">
        <f aca="false">RollUp!$N560</f>
        <v>0</v>
      </c>
    </row>
    <row r="561" customFormat="false" ht="12.05" hidden="false" customHeight="false" outlineLevel="0" collapsed="false">
      <c r="A561" s="76" t="n">
        <v>557</v>
      </c>
      <c r="B561" s="77" t="n">
        <f aca="false">EOMONTH(Input!$C$7,A561)</f>
        <v>59870</v>
      </c>
      <c r="D561" s="78" t="n">
        <f aca="false">RollUp!$N561</f>
        <v>0</v>
      </c>
    </row>
    <row r="562" customFormat="false" ht="12.05" hidden="false" customHeight="false" outlineLevel="0" collapsed="false">
      <c r="A562" s="76" t="n">
        <v>558</v>
      </c>
      <c r="B562" s="77" t="n">
        <f aca="false">EOMONTH(Input!$C$7,A562)</f>
        <v>59901</v>
      </c>
      <c r="D562" s="78" t="n">
        <f aca="false">RollUp!$N562</f>
        <v>0</v>
      </c>
    </row>
    <row r="563" customFormat="false" ht="12.05" hidden="false" customHeight="false" outlineLevel="0" collapsed="false">
      <c r="A563" s="76" t="n">
        <v>559</v>
      </c>
      <c r="B563" s="77" t="n">
        <f aca="false">EOMONTH(Input!$C$7,A563)</f>
        <v>59932</v>
      </c>
      <c r="D563" s="78" t="n">
        <f aca="false">RollUp!$N563</f>
        <v>0</v>
      </c>
    </row>
    <row r="564" customFormat="false" ht="12.05" hidden="false" customHeight="false" outlineLevel="0" collapsed="false">
      <c r="A564" s="76" t="n">
        <v>560</v>
      </c>
      <c r="B564" s="77" t="n">
        <f aca="false">EOMONTH(Input!$C$7,A564)</f>
        <v>59961</v>
      </c>
      <c r="D564" s="78" t="n">
        <f aca="false">RollUp!$N564</f>
        <v>0</v>
      </c>
    </row>
    <row r="565" customFormat="false" ht="12.05" hidden="false" customHeight="false" outlineLevel="0" collapsed="false">
      <c r="A565" s="76" t="n">
        <v>561</v>
      </c>
      <c r="B565" s="77" t="n">
        <f aca="false">EOMONTH(Input!$C$7,A565)</f>
        <v>59992</v>
      </c>
      <c r="D565" s="78" t="n">
        <f aca="false">RollUp!$N565</f>
        <v>0</v>
      </c>
    </row>
    <row r="566" customFormat="false" ht="12.05" hidden="false" customHeight="false" outlineLevel="0" collapsed="false">
      <c r="A566" s="76" t="n">
        <v>562</v>
      </c>
      <c r="B566" s="77" t="n">
        <f aca="false">EOMONTH(Input!$C$7,A566)</f>
        <v>60022</v>
      </c>
      <c r="D566" s="78" t="n">
        <f aca="false">RollUp!$N566</f>
        <v>0</v>
      </c>
    </row>
    <row r="567" customFormat="false" ht="12.05" hidden="false" customHeight="false" outlineLevel="0" collapsed="false">
      <c r="A567" s="76" t="n">
        <v>563</v>
      </c>
      <c r="B567" s="77" t="n">
        <f aca="false">EOMONTH(Input!$C$7,A567)</f>
        <v>60053</v>
      </c>
      <c r="D567" s="78" t="n">
        <f aca="false">RollUp!$N567</f>
        <v>0</v>
      </c>
    </row>
    <row r="568" customFormat="false" ht="12.05" hidden="false" customHeight="false" outlineLevel="0" collapsed="false">
      <c r="A568" s="76" t="n">
        <v>564</v>
      </c>
      <c r="B568" s="77" t="n">
        <f aca="false">EOMONTH(Input!$C$7,A568)</f>
        <v>60083</v>
      </c>
      <c r="D568" s="78" t="n">
        <f aca="false">RollUp!$N568</f>
        <v>0</v>
      </c>
    </row>
    <row r="569" customFormat="false" ht="12.05" hidden="false" customHeight="false" outlineLevel="0" collapsed="false">
      <c r="A569" s="76" t="n">
        <v>565</v>
      </c>
      <c r="B569" s="77" t="n">
        <f aca="false">EOMONTH(Input!$C$7,A569)</f>
        <v>60114</v>
      </c>
      <c r="D569" s="78" t="n">
        <f aca="false">RollUp!$N569</f>
        <v>0</v>
      </c>
    </row>
    <row r="570" customFormat="false" ht="12.05" hidden="false" customHeight="false" outlineLevel="0" collapsed="false">
      <c r="A570" s="76" t="n">
        <v>566</v>
      </c>
      <c r="B570" s="77" t="n">
        <f aca="false">EOMONTH(Input!$C$7,A570)</f>
        <v>60145</v>
      </c>
      <c r="D570" s="78" t="n">
        <f aca="false">RollUp!$N570</f>
        <v>0</v>
      </c>
    </row>
    <row r="571" customFormat="false" ht="12.05" hidden="false" customHeight="false" outlineLevel="0" collapsed="false">
      <c r="A571" s="76" t="n">
        <v>567</v>
      </c>
      <c r="B571" s="77" t="n">
        <f aca="false">EOMONTH(Input!$C$7,A571)</f>
        <v>60175</v>
      </c>
      <c r="D571" s="78" t="n">
        <f aca="false">RollUp!$N571</f>
        <v>0</v>
      </c>
    </row>
    <row r="572" customFormat="false" ht="12.05" hidden="false" customHeight="false" outlineLevel="0" collapsed="false">
      <c r="A572" s="76" t="n">
        <v>568</v>
      </c>
      <c r="B572" s="77" t="n">
        <f aca="false">EOMONTH(Input!$C$7,A572)</f>
        <v>60206</v>
      </c>
      <c r="D572" s="78" t="n">
        <f aca="false">RollUp!$N572</f>
        <v>0</v>
      </c>
    </row>
    <row r="573" customFormat="false" ht="12.05" hidden="false" customHeight="false" outlineLevel="0" collapsed="false">
      <c r="A573" s="76" t="n">
        <v>569</v>
      </c>
      <c r="B573" s="77" t="n">
        <f aca="false">EOMONTH(Input!$C$7,A573)</f>
        <v>60236</v>
      </c>
      <c r="D573" s="78" t="n">
        <f aca="false">RollUp!$N573</f>
        <v>0</v>
      </c>
    </row>
    <row r="574" customFormat="false" ht="12.05" hidden="false" customHeight="false" outlineLevel="0" collapsed="false">
      <c r="A574" s="76" t="n">
        <v>570</v>
      </c>
      <c r="B574" s="77" t="n">
        <f aca="false">EOMONTH(Input!$C$7,A574)</f>
        <v>60267</v>
      </c>
      <c r="D574" s="78" t="n">
        <f aca="false">RollUp!$N574</f>
        <v>0</v>
      </c>
    </row>
    <row r="575" customFormat="false" ht="12.05" hidden="false" customHeight="false" outlineLevel="0" collapsed="false">
      <c r="A575" s="76" t="n">
        <v>571</v>
      </c>
      <c r="B575" s="77" t="n">
        <f aca="false">EOMONTH(Input!$C$7,A575)</f>
        <v>60298</v>
      </c>
      <c r="D575" s="78" t="n">
        <f aca="false">RollUp!$N575</f>
        <v>0</v>
      </c>
    </row>
    <row r="576" customFormat="false" ht="12.05" hidden="false" customHeight="false" outlineLevel="0" collapsed="false">
      <c r="A576" s="76" t="n">
        <v>572</v>
      </c>
      <c r="B576" s="77" t="n">
        <f aca="false">EOMONTH(Input!$C$7,A576)</f>
        <v>60326</v>
      </c>
      <c r="D576" s="78" t="n">
        <f aca="false">RollUp!$N576</f>
        <v>0</v>
      </c>
    </row>
    <row r="577" customFormat="false" ht="12.05" hidden="false" customHeight="false" outlineLevel="0" collapsed="false">
      <c r="A577" s="76" t="n">
        <v>573</v>
      </c>
      <c r="B577" s="77" t="n">
        <f aca="false">EOMONTH(Input!$C$7,A577)</f>
        <v>60357</v>
      </c>
      <c r="D577" s="78" t="n">
        <f aca="false">RollUp!$N577</f>
        <v>0</v>
      </c>
    </row>
    <row r="578" customFormat="false" ht="12.05" hidden="false" customHeight="false" outlineLevel="0" collapsed="false">
      <c r="A578" s="76" t="n">
        <v>574</v>
      </c>
      <c r="B578" s="77" t="n">
        <f aca="false">EOMONTH(Input!$C$7,A578)</f>
        <v>60387</v>
      </c>
      <c r="D578" s="78" t="n">
        <f aca="false">RollUp!$N578</f>
        <v>0</v>
      </c>
    </row>
    <row r="579" customFormat="false" ht="12.05" hidden="false" customHeight="false" outlineLevel="0" collapsed="false">
      <c r="A579" s="76" t="n">
        <v>575</v>
      </c>
      <c r="B579" s="77" t="n">
        <f aca="false">EOMONTH(Input!$C$7,A579)</f>
        <v>60418</v>
      </c>
      <c r="D579" s="78" t="n">
        <f aca="false">RollUp!$N579</f>
        <v>0</v>
      </c>
    </row>
    <row r="580" customFormat="false" ht="12.05" hidden="false" customHeight="false" outlineLevel="0" collapsed="false">
      <c r="A580" s="76" t="n">
        <v>576</v>
      </c>
      <c r="B580" s="77" t="n">
        <f aca="false">EOMONTH(Input!$C$7,A580)</f>
        <v>60448</v>
      </c>
      <c r="D580" s="78" t="n">
        <f aca="false">RollUp!$N580</f>
        <v>0</v>
      </c>
    </row>
    <row r="581" customFormat="false" ht="12.05" hidden="false" customHeight="false" outlineLevel="0" collapsed="false">
      <c r="A581" s="76" t="n">
        <v>577</v>
      </c>
      <c r="B581" s="77" t="n">
        <f aca="false">EOMONTH(Input!$C$7,A581)</f>
        <v>60479</v>
      </c>
      <c r="D581" s="78" t="n">
        <f aca="false">RollUp!$N581</f>
        <v>0</v>
      </c>
    </row>
    <row r="582" customFormat="false" ht="12.05" hidden="false" customHeight="false" outlineLevel="0" collapsed="false">
      <c r="A582" s="76" t="n">
        <v>578</v>
      </c>
      <c r="B582" s="77" t="n">
        <f aca="false">EOMONTH(Input!$C$7,A582)</f>
        <v>60510</v>
      </c>
      <c r="D582" s="78" t="n">
        <f aca="false">RollUp!$N582</f>
        <v>0</v>
      </c>
    </row>
    <row r="583" customFormat="false" ht="12.05" hidden="false" customHeight="false" outlineLevel="0" collapsed="false">
      <c r="A583" s="76" t="n">
        <v>579</v>
      </c>
      <c r="B583" s="77" t="n">
        <f aca="false">EOMONTH(Input!$C$7,A583)</f>
        <v>60540</v>
      </c>
      <c r="D583" s="78" t="n">
        <f aca="false">RollUp!$N583</f>
        <v>0</v>
      </c>
    </row>
    <row r="584" customFormat="false" ht="12.05" hidden="false" customHeight="false" outlineLevel="0" collapsed="false">
      <c r="A584" s="76" t="n">
        <v>580</v>
      </c>
      <c r="B584" s="77" t="n">
        <f aca="false">EOMONTH(Input!$C$7,A584)</f>
        <v>60571</v>
      </c>
      <c r="D584" s="78" t="n">
        <f aca="false">RollUp!$N584</f>
        <v>0</v>
      </c>
    </row>
    <row r="585" customFormat="false" ht="12.05" hidden="false" customHeight="false" outlineLevel="0" collapsed="false">
      <c r="A585" s="76" t="n">
        <v>581</v>
      </c>
      <c r="B585" s="77" t="n">
        <f aca="false">EOMONTH(Input!$C$7,A585)</f>
        <v>60601</v>
      </c>
      <c r="D585" s="78" t="n">
        <f aca="false">RollUp!$N585</f>
        <v>0</v>
      </c>
    </row>
    <row r="586" customFormat="false" ht="12.05" hidden="false" customHeight="false" outlineLevel="0" collapsed="false">
      <c r="A586" s="76" t="n">
        <v>582</v>
      </c>
      <c r="B586" s="77" t="n">
        <f aca="false">EOMONTH(Input!$C$7,A586)</f>
        <v>60632</v>
      </c>
      <c r="D586" s="78" t="n">
        <f aca="false">RollUp!$N586</f>
        <v>0</v>
      </c>
    </row>
    <row r="587" customFormat="false" ht="12.05" hidden="false" customHeight="false" outlineLevel="0" collapsed="false">
      <c r="A587" s="76" t="n">
        <v>583</v>
      </c>
      <c r="B587" s="77" t="n">
        <f aca="false">EOMONTH(Input!$C$7,A587)</f>
        <v>60663</v>
      </c>
      <c r="D587" s="78" t="n">
        <f aca="false">RollUp!$N587</f>
        <v>0</v>
      </c>
    </row>
    <row r="588" customFormat="false" ht="12.05" hidden="false" customHeight="false" outlineLevel="0" collapsed="false">
      <c r="A588" s="76" t="n">
        <v>584</v>
      </c>
      <c r="B588" s="77" t="n">
        <f aca="false">EOMONTH(Input!$C$7,A588)</f>
        <v>60691</v>
      </c>
      <c r="D588" s="78" t="n">
        <f aca="false">RollUp!$N588</f>
        <v>0</v>
      </c>
    </row>
    <row r="589" customFormat="false" ht="12.05" hidden="false" customHeight="false" outlineLevel="0" collapsed="false">
      <c r="A589" s="76" t="n">
        <v>585</v>
      </c>
      <c r="B589" s="77" t="n">
        <f aca="false">EOMONTH(Input!$C$7,A589)</f>
        <v>60722</v>
      </c>
      <c r="D589" s="78" t="n">
        <f aca="false">RollUp!$N589</f>
        <v>0</v>
      </c>
    </row>
    <row r="590" customFormat="false" ht="12.05" hidden="false" customHeight="false" outlineLevel="0" collapsed="false">
      <c r="A590" s="76" t="n">
        <v>586</v>
      </c>
      <c r="B590" s="77" t="n">
        <f aca="false">EOMONTH(Input!$C$7,A590)</f>
        <v>60752</v>
      </c>
      <c r="D590" s="78" t="n">
        <f aca="false">RollUp!$N590</f>
        <v>0</v>
      </c>
    </row>
    <row r="591" customFormat="false" ht="12.05" hidden="false" customHeight="false" outlineLevel="0" collapsed="false">
      <c r="A591" s="76" t="n">
        <v>587</v>
      </c>
      <c r="B591" s="77" t="n">
        <f aca="false">EOMONTH(Input!$C$7,A591)</f>
        <v>60783</v>
      </c>
      <c r="D591" s="78" t="n">
        <f aca="false">RollUp!$N591</f>
        <v>0</v>
      </c>
    </row>
    <row r="592" customFormat="false" ht="12.05" hidden="false" customHeight="false" outlineLevel="0" collapsed="false">
      <c r="A592" s="76" t="n">
        <v>588</v>
      </c>
      <c r="B592" s="77" t="n">
        <f aca="false">EOMONTH(Input!$C$7,A592)</f>
        <v>60813</v>
      </c>
      <c r="D592" s="78" t="n">
        <f aca="false">RollUp!$N592</f>
        <v>0</v>
      </c>
    </row>
    <row r="593" customFormat="false" ht="12.05" hidden="false" customHeight="false" outlineLevel="0" collapsed="false">
      <c r="A593" s="76" t="n">
        <v>589</v>
      </c>
      <c r="B593" s="77" t="n">
        <f aca="false">EOMONTH(Input!$C$7,A593)</f>
        <v>60844</v>
      </c>
      <c r="D593" s="78" t="n">
        <f aca="false">RollUp!$N593</f>
        <v>0</v>
      </c>
    </row>
    <row r="594" customFormat="false" ht="12.05" hidden="false" customHeight="false" outlineLevel="0" collapsed="false">
      <c r="A594" s="76" t="n">
        <v>590</v>
      </c>
      <c r="B594" s="77" t="n">
        <f aca="false">EOMONTH(Input!$C$7,A594)</f>
        <v>60875</v>
      </c>
      <c r="D594" s="78" t="n">
        <f aca="false">RollUp!$N594</f>
        <v>0</v>
      </c>
    </row>
    <row r="595" customFormat="false" ht="12.05" hidden="false" customHeight="false" outlineLevel="0" collapsed="false">
      <c r="A595" s="76" t="n">
        <v>591</v>
      </c>
      <c r="B595" s="77" t="n">
        <f aca="false">EOMONTH(Input!$C$7,A595)</f>
        <v>60905</v>
      </c>
      <c r="D595" s="78" t="n">
        <f aca="false">RollUp!$N595</f>
        <v>0</v>
      </c>
    </row>
    <row r="596" customFormat="false" ht="12.05" hidden="false" customHeight="false" outlineLevel="0" collapsed="false">
      <c r="A596" s="76" t="n">
        <v>592</v>
      </c>
      <c r="B596" s="77" t="n">
        <f aca="false">EOMONTH(Input!$C$7,A596)</f>
        <v>60936</v>
      </c>
      <c r="D596" s="78" t="n">
        <f aca="false">RollUp!$N596</f>
        <v>0</v>
      </c>
    </row>
    <row r="597" customFormat="false" ht="12.05" hidden="false" customHeight="false" outlineLevel="0" collapsed="false">
      <c r="A597" s="76" t="n">
        <v>593</v>
      </c>
      <c r="B597" s="77" t="n">
        <f aca="false">EOMONTH(Input!$C$7,A597)</f>
        <v>60966</v>
      </c>
      <c r="D597" s="78" t="n">
        <f aca="false">RollUp!$N597</f>
        <v>0</v>
      </c>
    </row>
    <row r="598" customFormat="false" ht="12.05" hidden="false" customHeight="false" outlineLevel="0" collapsed="false">
      <c r="A598" s="76" t="n">
        <v>594</v>
      </c>
      <c r="B598" s="77" t="n">
        <f aca="false">EOMONTH(Input!$C$7,A598)</f>
        <v>60997</v>
      </c>
      <c r="D598" s="78" t="n">
        <f aca="false">RollUp!$N598</f>
        <v>0</v>
      </c>
    </row>
    <row r="599" customFormat="false" ht="12.05" hidden="false" customHeight="false" outlineLevel="0" collapsed="false">
      <c r="A599" s="76" t="n">
        <v>595</v>
      </c>
      <c r="B599" s="77" t="n">
        <f aca="false">EOMONTH(Input!$C$7,A599)</f>
        <v>61028</v>
      </c>
      <c r="D599" s="78" t="n">
        <f aca="false">RollUp!$N599</f>
        <v>0</v>
      </c>
    </row>
    <row r="600" customFormat="false" ht="12.05" hidden="false" customHeight="false" outlineLevel="0" collapsed="false">
      <c r="A600" s="76" t="n">
        <v>596</v>
      </c>
      <c r="B600" s="77" t="n">
        <f aca="false">EOMONTH(Input!$C$7,A600)</f>
        <v>61056</v>
      </c>
      <c r="D600" s="78" t="n">
        <f aca="false">RollUp!$N600</f>
        <v>0</v>
      </c>
    </row>
    <row r="601" customFormat="false" ht="12.05" hidden="false" customHeight="false" outlineLevel="0" collapsed="false">
      <c r="A601" s="76" t="n">
        <v>597</v>
      </c>
      <c r="B601" s="77" t="n">
        <f aca="false">EOMONTH(Input!$C$7,A601)</f>
        <v>61087</v>
      </c>
      <c r="D601" s="78" t="n">
        <f aca="false">RollUp!$N601</f>
        <v>0</v>
      </c>
    </row>
    <row r="602" customFormat="false" ht="12.05" hidden="false" customHeight="false" outlineLevel="0" collapsed="false">
      <c r="A602" s="76" t="n">
        <v>598</v>
      </c>
      <c r="B602" s="77" t="n">
        <f aca="false">EOMONTH(Input!$C$7,A602)</f>
        <v>61117</v>
      </c>
      <c r="D602" s="78" t="n">
        <f aca="false">RollUp!$N602</f>
        <v>0</v>
      </c>
    </row>
    <row r="603" customFormat="false" ht="12.05" hidden="false" customHeight="false" outlineLevel="0" collapsed="false">
      <c r="A603" s="76" t="n">
        <v>599</v>
      </c>
      <c r="B603" s="77" t="n">
        <f aca="false">EOMONTH(Input!$C$7,A603)</f>
        <v>61148</v>
      </c>
      <c r="D603" s="78" t="n">
        <f aca="false">RollUp!$N603</f>
        <v>0</v>
      </c>
    </row>
    <row r="604" customFormat="false" ht="12.05" hidden="false" customHeight="false" outlineLevel="0" collapsed="false">
      <c r="A604" s="76" t="n">
        <v>600</v>
      </c>
      <c r="B604" s="77" t="n">
        <f aca="false">EOMONTH(Input!$C$7,A604)</f>
        <v>61178</v>
      </c>
      <c r="D604" s="78" t="n">
        <f aca="false">RollUp!$N604</f>
        <v>0</v>
      </c>
    </row>
    <row r="605" customFormat="false" ht="12.05" hidden="false" customHeight="false" outlineLevel="0" collapsed="false">
      <c r="A605" s="76" t="n">
        <v>601</v>
      </c>
      <c r="B605" s="77" t="n">
        <f aca="false">EOMONTH(Input!$C$7,A605)</f>
        <v>61209</v>
      </c>
      <c r="D605" s="78" t="n">
        <f aca="false">RollUp!$N605</f>
        <v>0</v>
      </c>
    </row>
    <row r="606" customFormat="false" ht="12.05" hidden="false" customHeight="false" outlineLevel="0" collapsed="false">
      <c r="A606" s="76" t="n">
        <v>602</v>
      </c>
      <c r="B606" s="77" t="n">
        <f aca="false">EOMONTH(Input!$C$7,A606)</f>
        <v>61240</v>
      </c>
      <c r="D606" s="78" t="n">
        <f aca="false">RollUp!$N606</f>
        <v>0</v>
      </c>
    </row>
    <row r="607" customFormat="false" ht="12.05" hidden="false" customHeight="false" outlineLevel="0" collapsed="false">
      <c r="A607" s="76" t="n">
        <v>603</v>
      </c>
      <c r="B607" s="77" t="n">
        <f aca="false">EOMONTH(Input!$C$7,A607)</f>
        <v>61270</v>
      </c>
      <c r="D607" s="78" t="n">
        <f aca="false">RollUp!$N607</f>
        <v>0</v>
      </c>
    </row>
    <row r="608" customFormat="false" ht="12.05" hidden="false" customHeight="false" outlineLevel="0" collapsed="false">
      <c r="A608" s="76" t="n">
        <v>604</v>
      </c>
      <c r="B608" s="77" t="n">
        <f aca="false">EOMONTH(Input!$C$7,A608)</f>
        <v>61301</v>
      </c>
      <c r="D608" s="78" t="n">
        <f aca="false">RollUp!$N608</f>
        <v>0</v>
      </c>
    </row>
    <row r="609" customFormat="false" ht="12.05" hidden="false" customHeight="false" outlineLevel="0" collapsed="false">
      <c r="A609" s="76" t="n">
        <v>605</v>
      </c>
      <c r="B609" s="77" t="n">
        <f aca="false">EOMONTH(Input!$C$7,A609)</f>
        <v>61331</v>
      </c>
      <c r="D609" s="78" t="n">
        <f aca="false">RollUp!$N609</f>
        <v>0</v>
      </c>
    </row>
    <row r="610" customFormat="false" ht="12.05" hidden="false" customHeight="false" outlineLevel="0" collapsed="false">
      <c r="A610" s="76" t="n">
        <v>606</v>
      </c>
      <c r="B610" s="77" t="n">
        <f aca="false">EOMONTH(Input!$C$7,A610)</f>
        <v>61362</v>
      </c>
      <c r="D610" s="78" t="n">
        <f aca="false">RollUp!$N610</f>
        <v>0</v>
      </c>
    </row>
    <row r="611" customFormat="false" ht="12.05" hidden="false" customHeight="false" outlineLevel="0" collapsed="false">
      <c r="A611" s="76" t="n">
        <v>607</v>
      </c>
      <c r="B611" s="77" t="n">
        <f aca="false">EOMONTH(Input!$C$7,A611)</f>
        <v>61393</v>
      </c>
      <c r="D611" s="78" t="n">
        <f aca="false">RollUp!$N611</f>
        <v>0</v>
      </c>
    </row>
    <row r="612" customFormat="false" ht="12.05" hidden="false" customHeight="false" outlineLevel="0" collapsed="false">
      <c r="A612" s="76" t="n">
        <v>608</v>
      </c>
      <c r="B612" s="77" t="n">
        <f aca="false">EOMONTH(Input!$C$7,A612)</f>
        <v>61422</v>
      </c>
      <c r="D612" s="78" t="n">
        <f aca="false">RollUp!$N612</f>
        <v>0</v>
      </c>
    </row>
    <row r="613" customFormat="false" ht="12.05" hidden="false" customHeight="false" outlineLevel="0" collapsed="false">
      <c r="A613" s="76" t="n">
        <v>609</v>
      </c>
      <c r="B613" s="77" t="n">
        <f aca="false">EOMONTH(Input!$C$7,A613)</f>
        <v>61453</v>
      </c>
      <c r="D613" s="78" t="n">
        <f aca="false">RollUp!$N613</f>
        <v>0</v>
      </c>
    </row>
    <row r="614" customFormat="false" ht="12.05" hidden="false" customHeight="false" outlineLevel="0" collapsed="false">
      <c r="A614" s="76" t="n">
        <v>610</v>
      </c>
      <c r="B614" s="77" t="n">
        <f aca="false">EOMONTH(Input!$C$7,A614)</f>
        <v>61483</v>
      </c>
      <c r="D614" s="78" t="n">
        <f aca="false">RollUp!$N614</f>
        <v>0</v>
      </c>
    </row>
    <row r="615" customFormat="false" ht="12.05" hidden="false" customHeight="false" outlineLevel="0" collapsed="false">
      <c r="A615" s="76" t="n">
        <v>611</v>
      </c>
      <c r="B615" s="77" t="n">
        <f aca="false">EOMONTH(Input!$C$7,A615)</f>
        <v>61514</v>
      </c>
      <c r="D615" s="78" t="n">
        <f aca="false">RollUp!$N615</f>
        <v>0</v>
      </c>
    </row>
    <row r="616" customFormat="false" ht="12.05" hidden="false" customHeight="false" outlineLevel="0" collapsed="false">
      <c r="A616" s="76" t="n">
        <v>612</v>
      </c>
      <c r="B616" s="77" t="n">
        <f aca="false">EOMONTH(Input!$C$7,A616)</f>
        <v>61544</v>
      </c>
      <c r="D616" s="78" t="n">
        <f aca="false">RollUp!$N616</f>
        <v>0</v>
      </c>
    </row>
    <row r="617" customFormat="false" ht="12.05" hidden="false" customHeight="false" outlineLevel="0" collapsed="false">
      <c r="A617" s="76" t="n">
        <v>613</v>
      </c>
      <c r="B617" s="77" t="n">
        <f aca="false">EOMONTH(Input!$C$7,A617)</f>
        <v>61575</v>
      </c>
      <c r="D617" s="78" t="n">
        <f aca="false">RollUp!$N617</f>
        <v>0</v>
      </c>
    </row>
    <row r="618" customFormat="false" ht="12.05" hidden="false" customHeight="false" outlineLevel="0" collapsed="false">
      <c r="A618" s="76" t="n">
        <v>614</v>
      </c>
      <c r="B618" s="77" t="n">
        <f aca="false">EOMONTH(Input!$C$7,A618)</f>
        <v>61606</v>
      </c>
      <c r="D618" s="78" t="n">
        <f aca="false">RollUp!$N618</f>
        <v>0</v>
      </c>
    </row>
    <row r="619" customFormat="false" ht="12.8" hidden="false" customHeight="false" outlineLevel="0" collapsed="false">
      <c r="A619" s="76" t="n">
        <v>615</v>
      </c>
      <c r="B619" s="77" t="n">
        <f aca="false">EOMONTH(Input!$C$7,A619)</f>
        <v>61636</v>
      </c>
      <c r="D619" s="78" t="n">
        <f aca="false">RollUp!$N619</f>
        <v>0</v>
      </c>
    </row>
    <row r="620" customFormat="false" ht="12.8" hidden="false" customHeight="false" outlineLevel="0" collapsed="false">
      <c r="A620" s="76" t="n">
        <v>616</v>
      </c>
      <c r="B620" s="77" t="n">
        <f aca="false">EOMONTH(Input!$C$7,A620)</f>
        <v>61667</v>
      </c>
      <c r="D620" s="78" t="n">
        <f aca="false">RollUp!$N620</f>
        <v>0</v>
      </c>
    </row>
    <row r="621" customFormat="false" ht="12.8" hidden="false" customHeight="false" outlineLevel="0" collapsed="false">
      <c r="A621" s="76" t="n">
        <v>617</v>
      </c>
      <c r="B621" s="77" t="n">
        <f aca="false">EOMONTH(Input!$C$7,A621)</f>
        <v>61697</v>
      </c>
      <c r="D621" s="78" t="n">
        <f aca="false">RollUp!$N621</f>
        <v>0</v>
      </c>
    </row>
    <row r="622" customFormat="false" ht="12.8" hidden="false" customHeight="false" outlineLevel="0" collapsed="false">
      <c r="A622" s="76" t="n">
        <v>618</v>
      </c>
      <c r="B622" s="77" t="n">
        <f aca="false">EOMONTH(Input!$C$7,A622)</f>
        <v>61728</v>
      </c>
      <c r="D622" s="78" t="n">
        <f aca="false">RollUp!$N622</f>
        <v>0</v>
      </c>
    </row>
    <row r="623" customFormat="false" ht="12.8" hidden="false" customHeight="false" outlineLevel="0" collapsed="false">
      <c r="A623" s="76" t="n">
        <v>619</v>
      </c>
      <c r="B623" s="77" t="n">
        <f aca="false">EOMONTH(Input!$C$7,A623)</f>
        <v>61759</v>
      </c>
      <c r="D623" s="78" t="n">
        <f aca="false">RollUp!$N623</f>
        <v>0</v>
      </c>
    </row>
    <row r="624" customFormat="false" ht="12.8" hidden="false" customHeight="false" outlineLevel="0" collapsed="false">
      <c r="A624" s="76" t="n">
        <v>620</v>
      </c>
      <c r="B624" s="77" t="n">
        <f aca="false">EOMONTH(Input!$C$7,A624)</f>
        <v>61787</v>
      </c>
      <c r="D624" s="78" t="n">
        <f aca="false">RollUp!$N624</f>
        <v>0</v>
      </c>
    </row>
    <row r="625" customFormat="false" ht="12.8" hidden="false" customHeight="false" outlineLevel="0" collapsed="false">
      <c r="A625" s="76" t="n">
        <v>621</v>
      </c>
      <c r="B625" s="77" t="n">
        <f aca="false">EOMONTH(Input!$C$7,A625)</f>
        <v>61818</v>
      </c>
      <c r="D625" s="78" t="n">
        <f aca="false">RollUp!$N625</f>
        <v>0</v>
      </c>
    </row>
    <row r="626" customFormat="false" ht="12.8" hidden="false" customHeight="false" outlineLevel="0" collapsed="false">
      <c r="A626" s="76" t="n">
        <v>622</v>
      </c>
      <c r="B626" s="77" t="n">
        <f aca="false">EOMONTH(Input!$C$7,A626)</f>
        <v>61848</v>
      </c>
      <c r="D626" s="78" t="n">
        <f aca="false">RollUp!$N626</f>
        <v>0</v>
      </c>
    </row>
    <row r="627" customFormat="false" ht="12.8" hidden="false" customHeight="false" outlineLevel="0" collapsed="false">
      <c r="A627" s="76" t="n">
        <v>623</v>
      </c>
      <c r="B627" s="77" t="n">
        <f aca="false">EOMONTH(Input!$C$7,A627)</f>
        <v>61879</v>
      </c>
      <c r="D627" s="78" t="n">
        <f aca="false">RollUp!$N627</f>
        <v>0</v>
      </c>
    </row>
    <row r="628" customFormat="false" ht="12.8" hidden="false" customHeight="false" outlineLevel="0" collapsed="false">
      <c r="A628" s="76" t="n">
        <v>624</v>
      </c>
      <c r="B628" s="77" t="n">
        <f aca="false">EOMONTH(Input!$C$7,A628)</f>
        <v>61909</v>
      </c>
      <c r="D628" s="78" t="n">
        <f aca="false">RollUp!$N628</f>
        <v>0</v>
      </c>
    </row>
    <row r="629" customFormat="false" ht="12.8" hidden="false" customHeight="false" outlineLevel="0" collapsed="false">
      <c r="A629" s="76" t="n">
        <v>625</v>
      </c>
      <c r="B629" s="77" t="n">
        <f aca="false">EOMONTH(Input!$C$7,A629)</f>
        <v>61940</v>
      </c>
      <c r="D629" s="78" t="n">
        <f aca="false">RollUp!$N629</f>
        <v>0</v>
      </c>
    </row>
    <row r="630" customFormat="false" ht="12.8" hidden="false" customHeight="false" outlineLevel="0" collapsed="false">
      <c r="A630" s="76" t="n">
        <v>626</v>
      </c>
      <c r="B630" s="77" t="n">
        <f aca="false">EOMONTH(Input!$C$7,A630)</f>
        <v>61971</v>
      </c>
      <c r="D630" s="78" t="n">
        <f aca="false">RollUp!$N630</f>
        <v>0</v>
      </c>
    </row>
    <row r="631" customFormat="false" ht="12.8" hidden="false" customHeight="false" outlineLevel="0" collapsed="false">
      <c r="A631" s="76" t="n">
        <v>627</v>
      </c>
      <c r="B631" s="77" t="n">
        <f aca="false">EOMONTH(Input!$C$7,A631)</f>
        <v>62001</v>
      </c>
      <c r="D631" s="78" t="n">
        <f aca="false">RollUp!$N631</f>
        <v>0</v>
      </c>
    </row>
    <row r="632" customFormat="false" ht="12.8" hidden="false" customHeight="false" outlineLevel="0" collapsed="false">
      <c r="A632" s="76" t="n">
        <v>628</v>
      </c>
      <c r="B632" s="77" t="n">
        <f aca="false">EOMONTH(Input!$C$7,A632)</f>
        <v>62032</v>
      </c>
      <c r="D632" s="78" t="n">
        <f aca="false">RollUp!$N632</f>
        <v>0</v>
      </c>
    </row>
    <row r="633" customFormat="false" ht="12.8" hidden="false" customHeight="false" outlineLevel="0" collapsed="false">
      <c r="A633" s="76" t="n">
        <v>629</v>
      </c>
      <c r="B633" s="77" t="n">
        <f aca="false">EOMONTH(Input!$C$7,A633)</f>
        <v>62062</v>
      </c>
      <c r="D633" s="78" t="n">
        <f aca="false">RollUp!$N633</f>
        <v>0</v>
      </c>
    </row>
    <row r="634" customFormat="false" ht="12.8" hidden="false" customHeight="false" outlineLevel="0" collapsed="false">
      <c r="A634" s="76" t="n">
        <v>630</v>
      </c>
      <c r="B634" s="77" t="n">
        <f aca="false">EOMONTH(Input!$C$7,A634)</f>
        <v>62093</v>
      </c>
      <c r="D634" s="78" t="n">
        <f aca="false">RollUp!$N634</f>
        <v>0</v>
      </c>
    </row>
    <row r="635" customFormat="false" ht="12.8" hidden="false" customHeight="false" outlineLevel="0" collapsed="false">
      <c r="A635" s="76" t="n">
        <v>631</v>
      </c>
      <c r="B635" s="77" t="n">
        <f aca="false">EOMONTH(Input!$C$7,A635)</f>
        <v>62124</v>
      </c>
      <c r="D635" s="78" t="n">
        <f aca="false">RollUp!$N635</f>
        <v>0</v>
      </c>
    </row>
    <row r="636" customFormat="false" ht="12.8" hidden="false" customHeight="false" outlineLevel="0" collapsed="false">
      <c r="A636" s="76" t="n">
        <v>632</v>
      </c>
      <c r="B636" s="77" t="n">
        <f aca="false">EOMONTH(Input!$C$7,A636)</f>
        <v>62152</v>
      </c>
      <c r="D636" s="78" t="n">
        <f aca="false">RollUp!$N636</f>
        <v>0</v>
      </c>
    </row>
    <row r="637" customFormat="false" ht="12.8" hidden="false" customHeight="false" outlineLevel="0" collapsed="false">
      <c r="A637" s="76" t="n">
        <v>633</v>
      </c>
      <c r="B637" s="77" t="n">
        <f aca="false">EOMONTH(Input!$C$7,A637)</f>
        <v>62183</v>
      </c>
      <c r="D637" s="78" t="n">
        <f aca="false">RollUp!$N637</f>
        <v>0</v>
      </c>
    </row>
    <row r="638" customFormat="false" ht="12.8" hidden="false" customHeight="false" outlineLevel="0" collapsed="false">
      <c r="A638" s="76" t="n">
        <v>634</v>
      </c>
      <c r="B638" s="77" t="n">
        <f aca="false">EOMONTH(Input!$C$7,A638)</f>
        <v>62213</v>
      </c>
      <c r="D638" s="78" t="n">
        <f aca="false">RollUp!$N638</f>
        <v>0</v>
      </c>
    </row>
    <row r="639" customFormat="false" ht="12.8" hidden="false" customHeight="false" outlineLevel="0" collapsed="false">
      <c r="A639" s="76" t="n">
        <v>635</v>
      </c>
      <c r="B639" s="77" t="n">
        <f aca="false">EOMONTH(Input!$C$7,A639)</f>
        <v>62244</v>
      </c>
      <c r="D639" s="78" t="n">
        <f aca="false">RollUp!$N639</f>
        <v>0</v>
      </c>
    </row>
    <row r="640" customFormat="false" ht="12.8" hidden="false" customHeight="false" outlineLevel="0" collapsed="false">
      <c r="A640" s="76" t="n">
        <v>636</v>
      </c>
      <c r="B640" s="77" t="n">
        <f aca="false">EOMONTH(Input!$C$7,A640)</f>
        <v>62274</v>
      </c>
      <c r="D640" s="78" t="n">
        <f aca="false">RollUp!$N640</f>
        <v>0</v>
      </c>
    </row>
    <row r="641" customFormat="false" ht="12.8" hidden="false" customHeight="false" outlineLevel="0" collapsed="false">
      <c r="A641" s="76" t="n">
        <v>637</v>
      </c>
      <c r="B641" s="77" t="n">
        <f aca="false">EOMONTH(Input!$C$7,A641)</f>
        <v>62305</v>
      </c>
      <c r="D641" s="78" t="n">
        <f aca="false">RollUp!$N641</f>
        <v>0</v>
      </c>
    </row>
    <row r="642" customFormat="false" ht="12.8" hidden="false" customHeight="false" outlineLevel="0" collapsed="false">
      <c r="A642" s="76" t="n">
        <v>638</v>
      </c>
      <c r="B642" s="77" t="n">
        <f aca="false">EOMONTH(Input!$C$7,A642)</f>
        <v>62336</v>
      </c>
      <c r="D642" s="78" t="n">
        <f aca="false">RollUp!$N642</f>
        <v>0</v>
      </c>
    </row>
    <row r="643" customFormat="false" ht="12.8" hidden="false" customHeight="false" outlineLevel="0" collapsed="false">
      <c r="A643" s="76" t="n">
        <v>639</v>
      </c>
      <c r="B643" s="77" t="n">
        <f aca="false">EOMONTH(Input!$C$7,A643)</f>
        <v>62366</v>
      </c>
      <c r="D643" s="78" t="n">
        <f aca="false">RollUp!$N643</f>
        <v>0</v>
      </c>
    </row>
    <row r="644" customFormat="false" ht="12.8" hidden="false" customHeight="false" outlineLevel="0" collapsed="false">
      <c r="A644" s="76" t="n">
        <v>640</v>
      </c>
      <c r="B644" s="77" t="n">
        <f aca="false">EOMONTH(Input!$C$7,A644)</f>
        <v>62397</v>
      </c>
      <c r="D644" s="78" t="n">
        <f aca="false">RollUp!$N644</f>
        <v>0</v>
      </c>
    </row>
    <row r="645" customFormat="false" ht="12.8" hidden="false" customHeight="false" outlineLevel="0" collapsed="false">
      <c r="A645" s="76" t="n">
        <v>641</v>
      </c>
      <c r="B645" s="77" t="n">
        <f aca="false">EOMONTH(Input!$C$7,A645)</f>
        <v>62427</v>
      </c>
      <c r="D645" s="78" t="n">
        <f aca="false">RollUp!$N645</f>
        <v>0</v>
      </c>
    </row>
    <row r="646" customFormat="false" ht="12.8" hidden="false" customHeight="false" outlineLevel="0" collapsed="false">
      <c r="A646" s="76" t="n">
        <v>642</v>
      </c>
      <c r="B646" s="77" t="n">
        <f aca="false">EOMONTH(Input!$C$7,A646)</f>
        <v>62458</v>
      </c>
      <c r="D646" s="78" t="n">
        <f aca="false">RollUp!$N646</f>
        <v>0</v>
      </c>
    </row>
    <row r="647" customFormat="false" ht="12.8" hidden="false" customHeight="false" outlineLevel="0" collapsed="false">
      <c r="A647" s="76" t="n">
        <v>643</v>
      </c>
      <c r="B647" s="77" t="n">
        <f aca="false">EOMONTH(Input!$C$7,A647)</f>
        <v>62489</v>
      </c>
      <c r="D647" s="78" t="n">
        <f aca="false">RollUp!$N647</f>
        <v>0</v>
      </c>
    </row>
    <row r="648" customFormat="false" ht="12.8" hidden="false" customHeight="false" outlineLevel="0" collapsed="false">
      <c r="A648" s="76" t="n">
        <v>644</v>
      </c>
      <c r="B648" s="77" t="n">
        <f aca="false">EOMONTH(Input!$C$7,A648)</f>
        <v>62517</v>
      </c>
      <c r="D648" s="78" t="n">
        <f aca="false">RollUp!$N648</f>
        <v>0</v>
      </c>
    </row>
    <row r="649" customFormat="false" ht="12.8" hidden="false" customHeight="false" outlineLevel="0" collapsed="false">
      <c r="A649" s="76" t="n">
        <v>645</v>
      </c>
      <c r="B649" s="77" t="n">
        <f aca="false">EOMONTH(Input!$C$7,A649)</f>
        <v>62548</v>
      </c>
      <c r="D649" s="78" t="n">
        <f aca="false">RollUp!$N649</f>
        <v>0</v>
      </c>
    </row>
    <row r="650" customFormat="false" ht="12.8" hidden="false" customHeight="false" outlineLevel="0" collapsed="false">
      <c r="A650" s="76" t="n">
        <v>646</v>
      </c>
      <c r="B650" s="77" t="n">
        <f aca="false">EOMONTH(Input!$C$7,A650)</f>
        <v>62578</v>
      </c>
      <c r="D650" s="78" t="n">
        <f aca="false">RollUp!$N650</f>
        <v>0</v>
      </c>
    </row>
    <row r="651" customFormat="false" ht="12.8" hidden="false" customHeight="false" outlineLevel="0" collapsed="false">
      <c r="A651" s="76" t="n">
        <v>647</v>
      </c>
      <c r="B651" s="77" t="n">
        <f aca="false">EOMONTH(Input!$C$7,A651)</f>
        <v>62609</v>
      </c>
      <c r="D651" s="78" t="n">
        <f aca="false">RollUp!$N651</f>
        <v>0</v>
      </c>
    </row>
    <row r="652" customFormat="false" ht="12.8" hidden="false" customHeight="false" outlineLevel="0" collapsed="false">
      <c r="A652" s="76" t="n">
        <v>648</v>
      </c>
      <c r="B652" s="77" t="n">
        <f aca="false">EOMONTH(Input!$C$7,A652)</f>
        <v>62639</v>
      </c>
      <c r="D652" s="78" t="n">
        <f aca="false">RollUp!$N652</f>
        <v>0</v>
      </c>
    </row>
    <row r="653" customFormat="false" ht="12.8" hidden="false" customHeight="false" outlineLevel="0" collapsed="false">
      <c r="A653" s="76" t="n">
        <v>649</v>
      </c>
      <c r="B653" s="77" t="n">
        <f aca="false">EOMONTH(Input!$C$7,A653)</f>
        <v>62670</v>
      </c>
      <c r="D653" s="78" t="n">
        <f aca="false">RollUp!$N653</f>
        <v>0</v>
      </c>
    </row>
    <row r="654" customFormat="false" ht="12.8" hidden="false" customHeight="false" outlineLevel="0" collapsed="false">
      <c r="A654" s="76" t="n">
        <v>650</v>
      </c>
      <c r="B654" s="77" t="n">
        <f aca="false">EOMONTH(Input!$C$7,A654)</f>
        <v>62701</v>
      </c>
      <c r="D654" s="78" t="n">
        <f aca="false">RollUp!$N654</f>
        <v>0</v>
      </c>
    </row>
    <row r="655" customFormat="false" ht="12.8" hidden="false" customHeight="false" outlineLevel="0" collapsed="false">
      <c r="A655" s="76" t="n">
        <v>651</v>
      </c>
      <c r="B655" s="77" t="n">
        <f aca="false">EOMONTH(Input!$C$7,A655)</f>
        <v>62731</v>
      </c>
      <c r="D655" s="78" t="n">
        <f aca="false">RollUp!$N655</f>
        <v>0</v>
      </c>
    </row>
    <row r="656" customFormat="false" ht="12.8" hidden="false" customHeight="false" outlineLevel="0" collapsed="false">
      <c r="A656" s="76" t="n">
        <v>652</v>
      </c>
      <c r="B656" s="77" t="n">
        <f aca="false">EOMONTH(Input!$C$7,A656)</f>
        <v>62762</v>
      </c>
      <c r="D656" s="78" t="n">
        <f aca="false">RollUp!$N656</f>
        <v>0</v>
      </c>
    </row>
    <row r="657" customFormat="false" ht="12.8" hidden="false" customHeight="false" outlineLevel="0" collapsed="false">
      <c r="A657" s="76" t="n">
        <v>653</v>
      </c>
      <c r="B657" s="77" t="n">
        <f aca="false">EOMONTH(Input!$C$7,A657)</f>
        <v>62792</v>
      </c>
      <c r="D657" s="78" t="n">
        <f aca="false">RollUp!$N657</f>
        <v>0</v>
      </c>
    </row>
    <row r="658" customFormat="false" ht="12.8" hidden="false" customHeight="false" outlineLevel="0" collapsed="false">
      <c r="A658" s="76" t="n">
        <v>654</v>
      </c>
      <c r="B658" s="77" t="n">
        <f aca="false">EOMONTH(Input!$C$7,A658)</f>
        <v>62823</v>
      </c>
      <c r="D658" s="78" t="n">
        <f aca="false">RollUp!$N658</f>
        <v>0</v>
      </c>
    </row>
    <row r="659" customFormat="false" ht="12.8" hidden="false" customHeight="false" outlineLevel="0" collapsed="false">
      <c r="A659" s="76" t="n">
        <v>655</v>
      </c>
      <c r="B659" s="77" t="n">
        <f aca="false">EOMONTH(Input!$C$7,A659)</f>
        <v>62854</v>
      </c>
      <c r="D659" s="78" t="n">
        <f aca="false">RollUp!$N659</f>
        <v>0</v>
      </c>
    </row>
    <row r="660" customFormat="false" ht="12.8" hidden="false" customHeight="false" outlineLevel="0" collapsed="false">
      <c r="A660" s="76" t="n">
        <v>656</v>
      </c>
      <c r="B660" s="77" t="n">
        <f aca="false">EOMONTH(Input!$C$7,A660)</f>
        <v>62883</v>
      </c>
      <c r="D660" s="78" t="n">
        <f aca="false">RollUp!$N660</f>
        <v>0</v>
      </c>
    </row>
    <row r="661" customFormat="false" ht="12.8" hidden="false" customHeight="false" outlineLevel="0" collapsed="false">
      <c r="A661" s="76" t="n">
        <v>657</v>
      </c>
      <c r="B661" s="77" t="n">
        <f aca="false">EOMONTH(Input!$C$7,A661)</f>
        <v>62914</v>
      </c>
      <c r="D661" s="78" t="n">
        <f aca="false">RollUp!$N661</f>
        <v>0</v>
      </c>
    </row>
    <row r="662" customFormat="false" ht="12.8" hidden="false" customHeight="false" outlineLevel="0" collapsed="false">
      <c r="A662" s="76" t="n">
        <v>658</v>
      </c>
      <c r="B662" s="77" t="n">
        <f aca="false">EOMONTH(Input!$C$7,A662)</f>
        <v>62944</v>
      </c>
      <c r="D662" s="78" t="n">
        <f aca="false">RollUp!$N662</f>
        <v>0</v>
      </c>
    </row>
    <row r="663" customFormat="false" ht="12.8" hidden="false" customHeight="false" outlineLevel="0" collapsed="false">
      <c r="A663" s="76" t="n">
        <v>659</v>
      </c>
      <c r="B663" s="77" t="n">
        <f aca="false">EOMONTH(Input!$C$7,A663)</f>
        <v>62975</v>
      </c>
      <c r="D663" s="78" t="n">
        <f aca="false">RollUp!$N663</f>
        <v>0</v>
      </c>
    </row>
    <row r="664" customFormat="false" ht="12.8" hidden="false" customHeight="false" outlineLevel="0" collapsed="false">
      <c r="A664" s="76" t="n">
        <v>660</v>
      </c>
      <c r="B664" s="77" t="n">
        <f aca="false">EOMONTH(Input!$C$7,A664)</f>
        <v>63005</v>
      </c>
      <c r="D664" s="78" t="n">
        <f aca="false">RollUp!$N664</f>
        <v>0</v>
      </c>
    </row>
    <row r="665" customFormat="false" ht="12.8" hidden="false" customHeight="false" outlineLevel="0" collapsed="false">
      <c r="A665" s="76" t="n">
        <v>661</v>
      </c>
      <c r="B665" s="77" t="n">
        <f aca="false">EOMONTH(Input!$C$7,A665)</f>
        <v>63036</v>
      </c>
      <c r="D665" s="78" t="n">
        <f aca="false">RollUp!$N665</f>
        <v>0</v>
      </c>
    </row>
    <row r="666" customFormat="false" ht="12.8" hidden="false" customHeight="false" outlineLevel="0" collapsed="false">
      <c r="A666" s="76" t="n">
        <v>662</v>
      </c>
      <c r="B666" s="77" t="n">
        <f aca="false">EOMONTH(Input!$C$7,A666)</f>
        <v>63067</v>
      </c>
      <c r="D666" s="78" t="n">
        <f aca="false">RollUp!$N666</f>
        <v>0</v>
      </c>
    </row>
    <row r="667" customFormat="false" ht="12.8" hidden="false" customHeight="false" outlineLevel="0" collapsed="false">
      <c r="A667" s="76" t="n">
        <v>663</v>
      </c>
      <c r="B667" s="77" t="n">
        <f aca="false">EOMONTH(Input!$C$7,A667)</f>
        <v>63097</v>
      </c>
      <c r="D667" s="78" t="n">
        <f aca="false">RollUp!$N667</f>
        <v>0</v>
      </c>
    </row>
    <row r="668" customFormat="false" ht="12.8" hidden="false" customHeight="false" outlineLevel="0" collapsed="false">
      <c r="A668" s="76" t="n">
        <v>664</v>
      </c>
      <c r="B668" s="77" t="n">
        <f aca="false">EOMONTH(Input!$C$7,A668)</f>
        <v>63128</v>
      </c>
      <c r="D668" s="78" t="n">
        <f aca="false">RollUp!$N668</f>
        <v>0</v>
      </c>
    </row>
    <row r="669" customFormat="false" ht="12.8" hidden="false" customHeight="false" outlineLevel="0" collapsed="false">
      <c r="A669" s="76" t="n">
        <v>665</v>
      </c>
      <c r="B669" s="77" t="n">
        <f aca="false">EOMONTH(Input!$C$7,A669)</f>
        <v>63158</v>
      </c>
      <c r="D669" s="78" t="n">
        <f aca="false">RollUp!$N669</f>
        <v>0</v>
      </c>
    </row>
    <row r="670" customFormat="false" ht="12.8" hidden="false" customHeight="false" outlineLevel="0" collapsed="false">
      <c r="A670" s="76" t="n">
        <v>666</v>
      </c>
      <c r="B670" s="77" t="n">
        <f aca="false">EOMONTH(Input!$C$7,A670)</f>
        <v>63189</v>
      </c>
      <c r="D670" s="78" t="n">
        <f aca="false">RollUp!$N670</f>
        <v>0</v>
      </c>
    </row>
    <row r="671" customFormat="false" ht="12.8" hidden="false" customHeight="false" outlineLevel="0" collapsed="false">
      <c r="A671" s="76" t="n">
        <v>667</v>
      </c>
      <c r="B671" s="77" t="n">
        <f aca="false">EOMONTH(Input!$C$7,A671)</f>
        <v>63220</v>
      </c>
      <c r="D671" s="78" t="n">
        <f aca="false">RollUp!$N671</f>
        <v>0</v>
      </c>
    </row>
    <row r="672" customFormat="false" ht="12.8" hidden="false" customHeight="false" outlineLevel="0" collapsed="false">
      <c r="A672" s="76" t="n">
        <v>668</v>
      </c>
      <c r="B672" s="77" t="n">
        <f aca="false">EOMONTH(Input!$C$7,A672)</f>
        <v>63248</v>
      </c>
      <c r="D672" s="78" t="n">
        <f aca="false">RollUp!$N672</f>
        <v>0</v>
      </c>
    </row>
    <row r="673" customFormat="false" ht="12.8" hidden="false" customHeight="false" outlineLevel="0" collapsed="false">
      <c r="A673" s="76" t="n">
        <v>669</v>
      </c>
      <c r="B673" s="77" t="n">
        <f aca="false">EOMONTH(Input!$C$7,A673)</f>
        <v>63279</v>
      </c>
      <c r="D673" s="78" t="n">
        <f aca="false">RollUp!$N673</f>
        <v>0</v>
      </c>
    </row>
    <row r="674" customFormat="false" ht="12.8" hidden="false" customHeight="false" outlineLevel="0" collapsed="false">
      <c r="A674" s="76" t="n">
        <v>670</v>
      </c>
      <c r="B674" s="77" t="n">
        <f aca="false">EOMONTH(Input!$C$7,A674)</f>
        <v>63309</v>
      </c>
      <c r="D674" s="78" t="n">
        <f aca="false">RollUp!$N674</f>
        <v>0</v>
      </c>
    </row>
    <row r="675" customFormat="false" ht="12.8" hidden="false" customHeight="false" outlineLevel="0" collapsed="false">
      <c r="A675" s="76" t="n">
        <v>671</v>
      </c>
      <c r="B675" s="77" t="n">
        <f aca="false">EOMONTH(Input!$C$7,A675)</f>
        <v>63340</v>
      </c>
      <c r="D675" s="78" t="n">
        <f aca="false">RollUp!$N675</f>
        <v>0</v>
      </c>
    </row>
    <row r="676" customFormat="false" ht="12.8" hidden="false" customHeight="false" outlineLevel="0" collapsed="false">
      <c r="A676" s="76" t="n">
        <v>672</v>
      </c>
      <c r="B676" s="77" t="n">
        <f aca="false">EOMONTH(Input!$C$7,A676)</f>
        <v>63370</v>
      </c>
      <c r="D676" s="78" t="n">
        <f aca="false">RollUp!$N676</f>
        <v>0</v>
      </c>
    </row>
    <row r="677" customFormat="false" ht="12.8" hidden="false" customHeight="false" outlineLevel="0" collapsed="false">
      <c r="A677" s="76" t="n">
        <v>673</v>
      </c>
      <c r="B677" s="77" t="n">
        <f aca="false">EOMONTH(Input!$C$7,A677)</f>
        <v>63401</v>
      </c>
      <c r="D677" s="78" t="n">
        <f aca="false">RollUp!$N677</f>
        <v>0</v>
      </c>
    </row>
    <row r="678" customFormat="false" ht="12.8" hidden="false" customHeight="false" outlineLevel="0" collapsed="false">
      <c r="A678" s="76" t="n">
        <v>674</v>
      </c>
      <c r="B678" s="77" t="n">
        <f aca="false">EOMONTH(Input!$C$7,A678)</f>
        <v>63432</v>
      </c>
      <c r="D678" s="78" t="n">
        <f aca="false">RollUp!$N678</f>
        <v>0</v>
      </c>
    </row>
    <row r="679" customFormat="false" ht="12.8" hidden="false" customHeight="false" outlineLevel="0" collapsed="false">
      <c r="A679" s="76" t="n">
        <v>675</v>
      </c>
      <c r="B679" s="77" t="n">
        <f aca="false">EOMONTH(Input!$C$7,A679)</f>
        <v>63462</v>
      </c>
      <c r="D679" s="78" t="n">
        <f aca="false">RollUp!$N679</f>
        <v>0</v>
      </c>
    </row>
    <row r="680" customFormat="false" ht="12.8" hidden="false" customHeight="false" outlineLevel="0" collapsed="false">
      <c r="A680" s="76" t="n">
        <v>676</v>
      </c>
      <c r="B680" s="77" t="n">
        <f aca="false">EOMONTH(Input!$C$7,A680)</f>
        <v>63493</v>
      </c>
      <c r="D680" s="78" t="n">
        <f aca="false">RollUp!$N680</f>
        <v>0</v>
      </c>
    </row>
    <row r="681" customFormat="false" ht="12.8" hidden="false" customHeight="false" outlineLevel="0" collapsed="false">
      <c r="A681" s="76" t="n">
        <v>677</v>
      </c>
      <c r="B681" s="77" t="n">
        <f aca="false">EOMONTH(Input!$C$7,A681)</f>
        <v>63523</v>
      </c>
      <c r="D681" s="78" t="n">
        <f aca="false">RollUp!$N681</f>
        <v>0</v>
      </c>
    </row>
    <row r="682" customFormat="false" ht="12.8" hidden="false" customHeight="false" outlineLevel="0" collapsed="false">
      <c r="A682" s="76" t="n">
        <v>678</v>
      </c>
      <c r="B682" s="77" t="n">
        <f aca="false">EOMONTH(Input!$C$7,A682)</f>
        <v>63554</v>
      </c>
      <c r="D682" s="78" t="n">
        <f aca="false">RollUp!$N682</f>
        <v>0</v>
      </c>
    </row>
    <row r="683" customFormat="false" ht="12.8" hidden="false" customHeight="false" outlineLevel="0" collapsed="false">
      <c r="A683" s="76" t="n">
        <v>679</v>
      </c>
      <c r="B683" s="77" t="n">
        <f aca="false">EOMONTH(Input!$C$7,A683)</f>
        <v>63585</v>
      </c>
      <c r="D683" s="78" t="n">
        <f aca="false">RollUp!$N683</f>
        <v>0</v>
      </c>
    </row>
    <row r="684" customFormat="false" ht="12.8" hidden="false" customHeight="false" outlineLevel="0" collapsed="false">
      <c r="A684" s="76" t="n">
        <v>680</v>
      </c>
      <c r="B684" s="77" t="n">
        <f aca="false">EOMONTH(Input!$C$7,A684)</f>
        <v>63613</v>
      </c>
      <c r="D684" s="78" t="n">
        <f aca="false">RollUp!$N684</f>
        <v>0</v>
      </c>
    </row>
    <row r="685" customFormat="false" ht="12.8" hidden="false" customHeight="false" outlineLevel="0" collapsed="false">
      <c r="A685" s="76" t="n">
        <v>681</v>
      </c>
      <c r="B685" s="77" t="n">
        <f aca="false">EOMONTH(Input!$C$7,A685)</f>
        <v>63644</v>
      </c>
      <c r="D685" s="78" t="n">
        <f aca="false">RollUp!$N685</f>
        <v>0</v>
      </c>
    </row>
    <row r="686" customFormat="false" ht="12.8" hidden="false" customHeight="false" outlineLevel="0" collapsed="false">
      <c r="A686" s="76" t="n">
        <v>682</v>
      </c>
      <c r="B686" s="77" t="n">
        <f aca="false">EOMONTH(Input!$C$7,A686)</f>
        <v>63674</v>
      </c>
      <c r="D686" s="78" t="n">
        <f aca="false">RollUp!$N686</f>
        <v>0</v>
      </c>
    </row>
    <row r="687" customFormat="false" ht="12.8" hidden="false" customHeight="false" outlineLevel="0" collapsed="false">
      <c r="A687" s="76" t="n">
        <v>683</v>
      </c>
      <c r="B687" s="77" t="n">
        <f aca="false">EOMONTH(Input!$C$7,A687)</f>
        <v>63705</v>
      </c>
      <c r="D687" s="78" t="n">
        <f aca="false">RollUp!$N687</f>
        <v>0</v>
      </c>
    </row>
    <row r="688" customFormat="false" ht="12.8" hidden="false" customHeight="false" outlineLevel="0" collapsed="false">
      <c r="A688" s="76" t="n">
        <v>684</v>
      </c>
      <c r="B688" s="77" t="n">
        <f aca="false">EOMONTH(Input!$C$7,A688)</f>
        <v>63735</v>
      </c>
      <c r="D688" s="78" t="n">
        <f aca="false">RollUp!$N688</f>
        <v>0</v>
      </c>
    </row>
    <row r="689" customFormat="false" ht="12.8" hidden="false" customHeight="false" outlineLevel="0" collapsed="false">
      <c r="A689" s="76" t="n">
        <v>685</v>
      </c>
      <c r="B689" s="77" t="n">
        <f aca="false">EOMONTH(Input!$C$7,A689)</f>
        <v>63766</v>
      </c>
      <c r="D689" s="78" t="n">
        <f aca="false">RollUp!$N689</f>
        <v>0</v>
      </c>
    </row>
    <row r="690" customFormat="false" ht="12.8" hidden="false" customHeight="false" outlineLevel="0" collapsed="false">
      <c r="A690" s="76" t="n">
        <v>686</v>
      </c>
      <c r="B690" s="77" t="n">
        <f aca="false">EOMONTH(Input!$C$7,A690)</f>
        <v>63797</v>
      </c>
      <c r="D690" s="78" t="n">
        <f aca="false">RollUp!$N690</f>
        <v>0</v>
      </c>
    </row>
    <row r="691" customFormat="false" ht="12.8" hidden="false" customHeight="false" outlineLevel="0" collapsed="false">
      <c r="A691" s="76" t="n">
        <v>687</v>
      </c>
      <c r="B691" s="77" t="n">
        <f aca="false">EOMONTH(Input!$C$7,A691)</f>
        <v>63827</v>
      </c>
      <c r="D691" s="78" t="n">
        <f aca="false">RollUp!$N691</f>
        <v>0</v>
      </c>
    </row>
    <row r="692" customFormat="false" ht="12.8" hidden="false" customHeight="false" outlineLevel="0" collapsed="false">
      <c r="A692" s="76" t="n">
        <v>688</v>
      </c>
      <c r="B692" s="77" t="n">
        <f aca="false">EOMONTH(Input!$C$7,A692)</f>
        <v>63858</v>
      </c>
      <c r="D692" s="78" t="n">
        <f aca="false">RollUp!$N692</f>
        <v>0</v>
      </c>
    </row>
    <row r="693" customFormat="false" ht="12.8" hidden="false" customHeight="false" outlineLevel="0" collapsed="false">
      <c r="A693" s="76" t="n">
        <v>689</v>
      </c>
      <c r="B693" s="77" t="n">
        <f aca="false">EOMONTH(Input!$C$7,A693)</f>
        <v>63888</v>
      </c>
      <c r="D693" s="78" t="n">
        <f aca="false">RollUp!$N693</f>
        <v>0</v>
      </c>
    </row>
    <row r="694" customFormat="false" ht="12.8" hidden="false" customHeight="false" outlineLevel="0" collapsed="false">
      <c r="A694" s="76" t="n">
        <v>690</v>
      </c>
      <c r="B694" s="77" t="n">
        <f aca="false">EOMONTH(Input!$C$7,A694)</f>
        <v>63919</v>
      </c>
      <c r="D694" s="78" t="n">
        <f aca="false">RollUp!$N694</f>
        <v>0</v>
      </c>
    </row>
    <row r="695" customFormat="false" ht="12.8" hidden="false" customHeight="false" outlineLevel="0" collapsed="false">
      <c r="A695" s="76" t="n">
        <v>691</v>
      </c>
      <c r="B695" s="77" t="n">
        <f aca="false">EOMONTH(Input!$C$7,A695)</f>
        <v>63950</v>
      </c>
      <c r="D695" s="78" t="n">
        <f aca="false">RollUp!$N695</f>
        <v>0</v>
      </c>
    </row>
    <row r="696" customFormat="false" ht="12.8" hidden="false" customHeight="false" outlineLevel="0" collapsed="false">
      <c r="A696" s="76" t="n">
        <v>692</v>
      </c>
      <c r="B696" s="77" t="n">
        <f aca="false">EOMONTH(Input!$C$7,A696)</f>
        <v>63978</v>
      </c>
      <c r="D696" s="78" t="n">
        <f aca="false">RollUp!$N696</f>
        <v>0</v>
      </c>
    </row>
    <row r="697" customFormat="false" ht="12.8" hidden="false" customHeight="false" outlineLevel="0" collapsed="false">
      <c r="A697" s="76" t="n">
        <v>693</v>
      </c>
      <c r="B697" s="77" t="n">
        <f aca="false">EOMONTH(Input!$C$7,A697)</f>
        <v>64009</v>
      </c>
      <c r="D697" s="78" t="n">
        <f aca="false">RollUp!$N697</f>
        <v>0</v>
      </c>
    </row>
    <row r="698" customFormat="false" ht="12.8" hidden="false" customHeight="false" outlineLevel="0" collapsed="false">
      <c r="A698" s="76" t="n">
        <v>694</v>
      </c>
      <c r="B698" s="77" t="n">
        <f aca="false">EOMONTH(Input!$C$7,A698)</f>
        <v>64039</v>
      </c>
      <c r="D698" s="78" t="n">
        <f aca="false">RollUp!$N698</f>
        <v>0</v>
      </c>
    </row>
    <row r="699" customFormat="false" ht="12.8" hidden="false" customHeight="false" outlineLevel="0" collapsed="false">
      <c r="A699" s="76" t="n">
        <v>695</v>
      </c>
      <c r="B699" s="77" t="n">
        <f aca="false">EOMONTH(Input!$C$7,A699)</f>
        <v>64070</v>
      </c>
      <c r="D699" s="78" t="n">
        <f aca="false">RollUp!$N699</f>
        <v>0</v>
      </c>
    </row>
    <row r="700" customFormat="false" ht="12.8" hidden="false" customHeight="false" outlineLevel="0" collapsed="false">
      <c r="A700" s="76" t="n">
        <v>696</v>
      </c>
      <c r="B700" s="77" t="n">
        <f aca="false">EOMONTH(Input!$C$7,A700)</f>
        <v>64100</v>
      </c>
      <c r="D700" s="78" t="n">
        <f aca="false">RollUp!$N700</f>
        <v>0</v>
      </c>
    </row>
    <row r="701" customFormat="false" ht="12.8" hidden="false" customHeight="false" outlineLevel="0" collapsed="false">
      <c r="A701" s="76" t="n">
        <v>697</v>
      </c>
      <c r="B701" s="77" t="n">
        <f aca="false">EOMONTH(Input!$C$7,A701)</f>
        <v>64131</v>
      </c>
      <c r="D701" s="78" t="n">
        <f aca="false">RollUp!$N701</f>
        <v>0</v>
      </c>
    </row>
    <row r="702" customFormat="false" ht="12.8" hidden="false" customHeight="false" outlineLevel="0" collapsed="false">
      <c r="A702" s="76" t="n">
        <v>698</v>
      </c>
      <c r="B702" s="77" t="n">
        <f aca="false">EOMONTH(Input!$C$7,A702)</f>
        <v>64162</v>
      </c>
      <c r="D702" s="78" t="n">
        <f aca="false">RollUp!$N702</f>
        <v>0</v>
      </c>
    </row>
    <row r="703" customFormat="false" ht="12.8" hidden="false" customHeight="false" outlineLevel="0" collapsed="false">
      <c r="A703" s="76" t="n">
        <v>699</v>
      </c>
      <c r="B703" s="77" t="n">
        <f aca="false">EOMONTH(Input!$C$7,A703)</f>
        <v>64192</v>
      </c>
      <c r="D703" s="78" t="n">
        <f aca="false">RollUp!$N703</f>
        <v>0</v>
      </c>
    </row>
    <row r="704" customFormat="false" ht="12.8" hidden="false" customHeight="false" outlineLevel="0" collapsed="false">
      <c r="A704" s="76" t="n">
        <v>700</v>
      </c>
      <c r="B704" s="77" t="n">
        <f aca="false">EOMONTH(Input!$C$7,A704)</f>
        <v>64223</v>
      </c>
      <c r="D704" s="78" t="n">
        <f aca="false">RollUp!$N704</f>
        <v>0</v>
      </c>
    </row>
    <row r="705" customFormat="false" ht="12.8" hidden="false" customHeight="false" outlineLevel="0" collapsed="false">
      <c r="A705" s="76" t="n">
        <v>701</v>
      </c>
      <c r="B705" s="77" t="n">
        <f aca="false">EOMONTH(Input!$C$7,A705)</f>
        <v>64253</v>
      </c>
      <c r="D705" s="78" t="n">
        <f aca="false">RollUp!$N705</f>
        <v>0</v>
      </c>
    </row>
    <row r="706" customFormat="false" ht="12.8" hidden="false" customHeight="false" outlineLevel="0" collapsed="false">
      <c r="A706" s="76" t="n">
        <v>702</v>
      </c>
      <c r="B706" s="77" t="n">
        <f aca="false">EOMONTH(Input!$C$7,A706)</f>
        <v>64284</v>
      </c>
      <c r="D706" s="78" t="n">
        <f aca="false">RollUp!$N706</f>
        <v>0</v>
      </c>
    </row>
    <row r="707" customFormat="false" ht="12.8" hidden="false" customHeight="false" outlineLevel="0" collapsed="false">
      <c r="A707" s="76" t="n">
        <v>703</v>
      </c>
      <c r="B707" s="77" t="n">
        <f aca="false">EOMONTH(Input!$C$7,A707)</f>
        <v>64315</v>
      </c>
      <c r="D707" s="78" t="n">
        <f aca="false">RollUp!$N707</f>
        <v>0</v>
      </c>
    </row>
    <row r="708" customFormat="false" ht="12.8" hidden="false" customHeight="false" outlineLevel="0" collapsed="false">
      <c r="A708" s="76" t="n">
        <v>704</v>
      </c>
      <c r="B708" s="77" t="n">
        <f aca="false">EOMONTH(Input!$C$7,A708)</f>
        <v>64344</v>
      </c>
      <c r="D708" s="78" t="n">
        <f aca="false">RollUp!$N708</f>
        <v>0</v>
      </c>
    </row>
    <row r="709" customFormat="false" ht="12.8" hidden="false" customHeight="false" outlineLevel="0" collapsed="false">
      <c r="A709" s="76" t="n">
        <v>705</v>
      </c>
      <c r="B709" s="77" t="n">
        <f aca="false">EOMONTH(Input!$C$7,A709)</f>
        <v>64375</v>
      </c>
      <c r="D709" s="78" t="n">
        <f aca="false">RollUp!$N709</f>
        <v>0</v>
      </c>
    </row>
    <row r="710" customFormat="false" ht="12.8" hidden="false" customHeight="false" outlineLevel="0" collapsed="false">
      <c r="A710" s="76" t="n">
        <v>706</v>
      </c>
      <c r="B710" s="77" t="n">
        <f aca="false">EOMONTH(Input!$C$7,A710)</f>
        <v>64405</v>
      </c>
      <c r="D710" s="78" t="n">
        <f aca="false">RollUp!$N710</f>
        <v>0</v>
      </c>
    </row>
    <row r="711" customFormat="false" ht="12.8" hidden="false" customHeight="false" outlineLevel="0" collapsed="false">
      <c r="A711" s="76" t="n">
        <v>707</v>
      </c>
      <c r="B711" s="77" t="n">
        <f aca="false">EOMONTH(Input!$C$7,A711)</f>
        <v>64436</v>
      </c>
      <c r="D711" s="78" t="n">
        <f aca="false">RollUp!$N711</f>
        <v>0</v>
      </c>
    </row>
    <row r="712" customFormat="false" ht="12.8" hidden="false" customHeight="false" outlineLevel="0" collapsed="false">
      <c r="A712" s="76" t="n">
        <v>708</v>
      </c>
      <c r="B712" s="77" t="n">
        <f aca="false">EOMONTH(Input!$C$7,A712)</f>
        <v>64466</v>
      </c>
      <c r="D712" s="78" t="n">
        <f aca="false">RollUp!$N712</f>
        <v>0</v>
      </c>
    </row>
    <row r="713" customFormat="false" ht="12.8" hidden="false" customHeight="false" outlineLevel="0" collapsed="false">
      <c r="A713" s="76" t="n">
        <v>709</v>
      </c>
      <c r="B713" s="77" t="n">
        <f aca="false">EOMONTH(Input!$C$7,A713)</f>
        <v>64497</v>
      </c>
      <c r="D713" s="78" t="n">
        <f aca="false">RollUp!$N713</f>
        <v>0</v>
      </c>
    </row>
    <row r="714" customFormat="false" ht="12.8" hidden="false" customHeight="false" outlineLevel="0" collapsed="false">
      <c r="A714" s="76" t="n">
        <v>710</v>
      </c>
      <c r="B714" s="77" t="n">
        <f aca="false">EOMONTH(Input!$C$7,A714)</f>
        <v>64528</v>
      </c>
      <c r="D714" s="78" t="n">
        <f aca="false">RollUp!$N714</f>
        <v>0</v>
      </c>
    </row>
    <row r="715" customFormat="false" ht="12.8" hidden="false" customHeight="false" outlineLevel="0" collapsed="false">
      <c r="A715" s="76" t="n">
        <v>711</v>
      </c>
      <c r="B715" s="77" t="n">
        <f aca="false">EOMONTH(Input!$C$7,A715)</f>
        <v>64558</v>
      </c>
      <c r="D715" s="78" t="n">
        <f aca="false">RollUp!$N715</f>
        <v>0</v>
      </c>
    </row>
    <row r="716" customFormat="false" ht="12.8" hidden="false" customHeight="false" outlineLevel="0" collapsed="false">
      <c r="A716" s="76" t="n">
        <v>712</v>
      </c>
      <c r="B716" s="77" t="n">
        <f aca="false">EOMONTH(Input!$C$7,A716)</f>
        <v>64589</v>
      </c>
      <c r="D716" s="78" t="n">
        <f aca="false">RollUp!$N716</f>
        <v>0</v>
      </c>
    </row>
    <row r="717" customFormat="false" ht="12.8" hidden="false" customHeight="false" outlineLevel="0" collapsed="false">
      <c r="A717" s="76" t="n">
        <v>713</v>
      </c>
      <c r="B717" s="77" t="n">
        <f aca="false">EOMONTH(Input!$C$7,A717)</f>
        <v>64619</v>
      </c>
      <c r="D717" s="78" t="n">
        <f aca="false">RollUp!$N717</f>
        <v>0</v>
      </c>
    </row>
    <row r="718" customFormat="false" ht="12.8" hidden="false" customHeight="false" outlineLevel="0" collapsed="false">
      <c r="A718" s="76" t="n">
        <v>714</v>
      </c>
      <c r="B718" s="77" t="n">
        <f aca="false">EOMONTH(Input!$C$7,A718)</f>
        <v>64650</v>
      </c>
      <c r="D718" s="78" t="n">
        <f aca="false">RollUp!$N718</f>
        <v>0</v>
      </c>
    </row>
    <row r="719" customFormat="false" ht="12.8" hidden="false" customHeight="false" outlineLevel="0" collapsed="false">
      <c r="A719" s="76" t="n">
        <v>715</v>
      </c>
      <c r="B719" s="77" t="n">
        <f aca="false">EOMONTH(Input!$C$7,A719)</f>
        <v>64681</v>
      </c>
      <c r="D719" s="78" t="n">
        <f aca="false">RollUp!$N719</f>
        <v>0</v>
      </c>
    </row>
    <row r="720" customFormat="false" ht="12.8" hidden="false" customHeight="false" outlineLevel="0" collapsed="false">
      <c r="A720" s="76" t="n">
        <v>716</v>
      </c>
      <c r="B720" s="77" t="n">
        <f aca="false">EOMONTH(Input!$C$7,A720)</f>
        <v>64709</v>
      </c>
      <c r="D720" s="78" t="n">
        <f aca="false">RollUp!$N720</f>
        <v>0</v>
      </c>
    </row>
    <row r="721" customFormat="false" ht="12.8" hidden="false" customHeight="false" outlineLevel="0" collapsed="false">
      <c r="A721" s="76" t="n">
        <v>717</v>
      </c>
      <c r="B721" s="77" t="n">
        <f aca="false">EOMONTH(Input!$C$7,A721)</f>
        <v>64740</v>
      </c>
      <c r="D721" s="78" t="n">
        <f aca="false">RollUp!$N721</f>
        <v>0</v>
      </c>
    </row>
    <row r="722" customFormat="false" ht="12.8" hidden="false" customHeight="false" outlineLevel="0" collapsed="false">
      <c r="A722" s="76" t="n">
        <v>718</v>
      </c>
      <c r="B722" s="77" t="n">
        <f aca="false">EOMONTH(Input!$C$7,A722)</f>
        <v>64770</v>
      </c>
      <c r="D722" s="78" t="n">
        <f aca="false">RollUp!$N722</f>
        <v>0</v>
      </c>
    </row>
    <row r="723" customFormat="false" ht="12.8" hidden="false" customHeight="false" outlineLevel="0" collapsed="false">
      <c r="A723" s="76" t="n">
        <v>719</v>
      </c>
      <c r="B723" s="77" t="n">
        <f aca="false">EOMONTH(Input!$C$7,A723)</f>
        <v>64801</v>
      </c>
      <c r="D723" s="78" t="n">
        <f aca="false">RollUp!$N723</f>
        <v>0</v>
      </c>
    </row>
    <row r="724" customFormat="false" ht="12.8" hidden="false" customHeight="false" outlineLevel="0" collapsed="false">
      <c r="A724" s="76" t="n">
        <v>720</v>
      </c>
      <c r="B724" s="77" t="n">
        <f aca="false">EOMONTH(Input!$C$7,A724)</f>
        <v>64831</v>
      </c>
      <c r="D724" s="78" t="n">
        <f aca="false">RollUp!$N724</f>
        <v>0</v>
      </c>
    </row>
    <row r="725" customFormat="false" ht="12.8" hidden="false" customHeight="false" outlineLevel="0" collapsed="false">
      <c r="A725" s="76" t="n">
        <v>721</v>
      </c>
      <c r="B725" s="77" t="n">
        <f aca="false">EOMONTH(Input!$C$7,A725)</f>
        <v>64862</v>
      </c>
      <c r="D725" s="78" t="n">
        <f aca="false">RollUp!$N725</f>
        <v>0</v>
      </c>
    </row>
    <row r="726" customFormat="false" ht="12.8" hidden="false" customHeight="false" outlineLevel="0" collapsed="false">
      <c r="A726" s="76" t="n">
        <v>722</v>
      </c>
      <c r="B726" s="77" t="n">
        <f aca="false">EOMONTH(Input!$C$7,A726)</f>
        <v>64893</v>
      </c>
      <c r="D726" s="78" t="n">
        <f aca="false">RollUp!$N726</f>
        <v>0</v>
      </c>
    </row>
    <row r="727" customFormat="false" ht="12.8" hidden="false" customHeight="false" outlineLevel="0" collapsed="false">
      <c r="A727" s="76" t="n">
        <v>723</v>
      </c>
      <c r="B727" s="77" t="n">
        <f aca="false">EOMONTH(Input!$C$7,A727)</f>
        <v>64923</v>
      </c>
      <c r="D727" s="78" t="n">
        <f aca="false">RollUp!$N727</f>
        <v>0</v>
      </c>
    </row>
    <row r="728" customFormat="false" ht="12.8" hidden="false" customHeight="false" outlineLevel="0" collapsed="false">
      <c r="A728" s="76" t="n">
        <v>724</v>
      </c>
      <c r="B728" s="77" t="n">
        <f aca="false">EOMONTH(Input!$C$7,A728)</f>
        <v>64954</v>
      </c>
      <c r="D728" s="78" t="n">
        <f aca="false">RollUp!$N728</f>
        <v>0</v>
      </c>
    </row>
    <row r="729" customFormat="false" ht="12.8" hidden="false" customHeight="false" outlineLevel="0" collapsed="false">
      <c r="A729" s="76" t="n">
        <v>725</v>
      </c>
      <c r="B729" s="77" t="n">
        <f aca="false">EOMONTH(Input!$C$7,A729)</f>
        <v>64984</v>
      </c>
      <c r="D729" s="78" t="n">
        <f aca="false">RollUp!$N729</f>
        <v>0</v>
      </c>
    </row>
    <row r="730" customFormat="false" ht="12.8" hidden="false" customHeight="false" outlineLevel="0" collapsed="false">
      <c r="A730" s="76" t="n">
        <v>726</v>
      </c>
      <c r="B730" s="77" t="n">
        <f aca="false">EOMONTH(Input!$C$7,A730)</f>
        <v>65015</v>
      </c>
      <c r="D730" s="78" t="n">
        <f aca="false">RollUp!$N730</f>
        <v>0</v>
      </c>
    </row>
    <row r="731" customFormat="false" ht="12.8" hidden="false" customHeight="false" outlineLevel="0" collapsed="false">
      <c r="A731" s="76" t="n">
        <v>727</v>
      </c>
      <c r="B731" s="77" t="n">
        <f aca="false">EOMONTH(Input!$C$7,A731)</f>
        <v>65046</v>
      </c>
      <c r="D731" s="78" t="n">
        <f aca="false">RollUp!$N731</f>
        <v>0</v>
      </c>
    </row>
    <row r="732" customFormat="false" ht="12.8" hidden="false" customHeight="false" outlineLevel="0" collapsed="false">
      <c r="A732" s="76" t="n">
        <v>728</v>
      </c>
      <c r="B732" s="77" t="n">
        <f aca="false">EOMONTH(Input!$C$7,A732)</f>
        <v>65074</v>
      </c>
      <c r="D732" s="78" t="n">
        <f aca="false">RollUp!$N732</f>
        <v>0</v>
      </c>
    </row>
    <row r="733" customFormat="false" ht="12.8" hidden="false" customHeight="false" outlineLevel="0" collapsed="false">
      <c r="A733" s="76" t="n">
        <v>729</v>
      </c>
      <c r="B733" s="77" t="n">
        <f aca="false">EOMONTH(Input!$C$7,A733)</f>
        <v>65105</v>
      </c>
      <c r="D733" s="78" t="n">
        <f aca="false">RollUp!$N733</f>
        <v>0</v>
      </c>
    </row>
    <row r="734" customFormat="false" ht="12.8" hidden="false" customHeight="false" outlineLevel="0" collapsed="false">
      <c r="A734" s="76" t="n">
        <v>730</v>
      </c>
      <c r="B734" s="77" t="n">
        <f aca="false">EOMONTH(Input!$C$7,A734)</f>
        <v>65135</v>
      </c>
      <c r="D734" s="78" t="n">
        <f aca="false">RollUp!$N734</f>
        <v>0</v>
      </c>
    </row>
    <row r="735" customFormat="false" ht="12.8" hidden="false" customHeight="false" outlineLevel="0" collapsed="false">
      <c r="A735" s="76" t="n">
        <v>731</v>
      </c>
      <c r="B735" s="77" t="n">
        <f aca="false">EOMONTH(Input!$C$7,A735)</f>
        <v>65166</v>
      </c>
      <c r="D735" s="78" t="n">
        <f aca="false">RollUp!$N735</f>
        <v>0</v>
      </c>
    </row>
    <row r="736" customFormat="false" ht="12.8" hidden="false" customHeight="false" outlineLevel="0" collapsed="false">
      <c r="A736" s="76" t="n">
        <v>732</v>
      </c>
      <c r="B736" s="77" t="n">
        <f aca="false">EOMONTH(Input!$C$7,A736)</f>
        <v>65196</v>
      </c>
      <c r="D736" s="78" t="n">
        <f aca="false">RollUp!$N736</f>
        <v>0</v>
      </c>
    </row>
    <row r="737" customFormat="false" ht="12.8" hidden="false" customHeight="false" outlineLevel="0" collapsed="false">
      <c r="A737" s="76" t="n">
        <v>733</v>
      </c>
      <c r="B737" s="77" t="n">
        <f aca="false">EOMONTH(Input!$C$7,A737)</f>
        <v>65227</v>
      </c>
      <c r="D737" s="78" t="n">
        <f aca="false">RollUp!$N737</f>
        <v>0</v>
      </c>
    </row>
    <row r="738" customFormat="false" ht="12.8" hidden="false" customHeight="false" outlineLevel="0" collapsed="false">
      <c r="A738" s="76" t="n">
        <v>734</v>
      </c>
      <c r="B738" s="77" t="n">
        <f aca="false">EOMONTH(Input!$C$7,A738)</f>
        <v>65258</v>
      </c>
      <c r="D738" s="78" t="n">
        <f aca="false">RollUp!$N738</f>
        <v>0</v>
      </c>
    </row>
    <row r="739" customFormat="false" ht="12.8" hidden="false" customHeight="false" outlineLevel="0" collapsed="false">
      <c r="A739" s="76" t="n">
        <v>735</v>
      </c>
      <c r="B739" s="77" t="n">
        <f aca="false">EOMONTH(Input!$C$7,A739)</f>
        <v>65288</v>
      </c>
      <c r="D739" s="78" t="n">
        <f aca="false">RollUp!$N739</f>
        <v>0</v>
      </c>
    </row>
    <row r="740" customFormat="false" ht="12.8" hidden="false" customHeight="false" outlineLevel="0" collapsed="false">
      <c r="A740" s="76" t="n">
        <v>736</v>
      </c>
      <c r="B740" s="77" t="n">
        <f aca="false">EOMONTH(Input!$C$7,A740)</f>
        <v>65319</v>
      </c>
      <c r="D740" s="78" t="n">
        <f aca="false">RollUp!$N740</f>
        <v>0</v>
      </c>
    </row>
    <row r="741" customFormat="false" ht="12.8" hidden="false" customHeight="false" outlineLevel="0" collapsed="false">
      <c r="A741" s="76" t="n">
        <v>737</v>
      </c>
      <c r="B741" s="77" t="n">
        <f aca="false">EOMONTH(Input!$C$7,A741)</f>
        <v>65349</v>
      </c>
      <c r="D741" s="78" t="n">
        <f aca="false">RollUp!$N741</f>
        <v>0</v>
      </c>
    </row>
    <row r="742" customFormat="false" ht="12.8" hidden="false" customHeight="false" outlineLevel="0" collapsed="false">
      <c r="A742" s="76" t="n">
        <v>738</v>
      </c>
      <c r="B742" s="77" t="n">
        <f aca="false">EOMONTH(Input!$C$7,A742)</f>
        <v>65380</v>
      </c>
      <c r="D742" s="78" t="n">
        <f aca="false">RollUp!$N742</f>
        <v>0</v>
      </c>
    </row>
    <row r="743" customFormat="false" ht="12.8" hidden="false" customHeight="false" outlineLevel="0" collapsed="false">
      <c r="A743" s="76" t="n">
        <v>739</v>
      </c>
      <c r="B743" s="77" t="n">
        <f aca="false">EOMONTH(Input!$C$7,A743)</f>
        <v>65411</v>
      </c>
      <c r="D743" s="78" t="n">
        <f aca="false">RollUp!$N743</f>
        <v>0</v>
      </c>
    </row>
    <row r="744" customFormat="false" ht="12.8" hidden="false" customHeight="false" outlineLevel="0" collapsed="false">
      <c r="A744" s="76" t="n">
        <v>740</v>
      </c>
      <c r="B744" s="77" t="n">
        <f aca="false">EOMONTH(Input!$C$7,A744)</f>
        <v>65439</v>
      </c>
      <c r="D744" s="78" t="n">
        <f aca="false">RollUp!$N744</f>
        <v>0</v>
      </c>
    </row>
    <row r="745" customFormat="false" ht="12.8" hidden="false" customHeight="false" outlineLevel="0" collapsed="false">
      <c r="A745" s="76" t="n">
        <v>741</v>
      </c>
      <c r="B745" s="77" t="n">
        <f aca="false">EOMONTH(Input!$C$7,A745)</f>
        <v>65470</v>
      </c>
      <c r="D745" s="78" t="n">
        <f aca="false">RollUp!$N745</f>
        <v>0</v>
      </c>
    </row>
    <row r="746" customFormat="false" ht="12.8" hidden="false" customHeight="false" outlineLevel="0" collapsed="false">
      <c r="A746" s="76" t="n">
        <v>742</v>
      </c>
      <c r="B746" s="77" t="n">
        <f aca="false">EOMONTH(Input!$C$7,A746)</f>
        <v>65500</v>
      </c>
      <c r="D746" s="78" t="n">
        <f aca="false">RollUp!$N746</f>
        <v>0</v>
      </c>
    </row>
    <row r="747" customFormat="false" ht="12.8" hidden="false" customHeight="false" outlineLevel="0" collapsed="false">
      <c r="A747" s="76" t="n">
        <v>743</v>
      </c>
      <c r="B747" s="77" t="n">
        <f aca="false">EOMONTH(Input!$C$7,A747)</f>
        <v>65531</v>
      </c>
      <c r="D747" s="78" t="n">
        <f aca="false">RollUp!$N747</f>
        <v>0</v>
      </c>
    </row>
    <row r="748" customFormat="false" ht="12.8" hidden="false" customHeight="false" outlineLevel="0" collapsed="false">
      <c r="A748" s="76" t="n">
        <v>744</v>
      </c>
      <c r="B748" s="77" t="n">
        <f aca="false">EOMONTH(Input!$C$7,A748)</f>
        <v>65561</v>
      </c>
      <c r="D748" s="78" t="n">
        <f aca="false">RollUp!$N748</f>
        <v>0</v>
      </c>
    </row>
    <row r="749" customFormat="false" ht="12.8" hidden="false" customHeight="false" outlineLevel="0" collapsed="false">
      <c r="A749" s="76" t="n">
        <v>745</v>
      </c>
      <c r="B749" s="77" t="n">
        <f aca="false">EOMONTH(Input!$C$7,A749)</f>
        <v>65592</v>
      </c>
      <c r="D749" s="78" t="n">
        <f aca="false">RollUp!$N749</f>
        <v>0</v>
      </c>
    </row>
    <row r="750" customFormat="false" ht="12.8" hidden="false" customHeight="false" outlineLevel="0" collapsed="false">
      <c r="A750" s="76" t="n">
        <v>746</v>
      </c>
      <c r="B750" s="77" t="n">
        <f aca="false">EOMONTH(Input!$C$7,A750)</f>
        <v>65623</v>
      </c>
      <c r="D750" s="78" t="n">
        <f aca="false">RollUp!$N750</f>
        <v>0</v>
      </c>
    </row>
    <row r="751" customFormat="false" ht="12.8" hidden="false" customHeight="false" outlineLevel="0" collapsed="false">
      <c r="A751" s="76" t="n">
        <v>747</v>
      </c>
      <c r="B751" s="77" t="n">
        <f aca="false">EOMONTH(Input!$C$7,A751)</f>
        <v>65653</v>
      </c>
      <c r="D751" s="78" t="n">
        <f aca="false">RollUp!$N751</f>
        <v>0</v>
      </c>
    </row>
    <row r="752" customFormat="false" ht="12.8" hidden="false" customHeight="false" outlineLevel="0" collapsed="false">
      <c r="A752" s="76" t="n">
        <v>748</v>
      </c>
      <c r="B752" s="77" t="n">
        <f aca="false">EOMONTH(Input!$C$7,A752)</f>
        <v>65684</v>
      </c>
      <c r="D752" s="78" t="n">
        <f aca="false">RollUp!$N752</f>
        <v>0</v>
      </c>
    </row>
    <row r="753" customFormat="false" ht="12.8" hidden="false" customHeight="false" outlineLevel="0" collapsed="false">
      <c r="A753" s="76" t="n">
        <v>749</v>
      </c>
      <c r="B753" s="77" t="n">
        <f aca="false">EOMONTH(Input!$C$7,A753)</f>
        <v>65714</v>
      </c>
      <c r="D753" s="78" t="n">
        <f aca="false">RollUp!$N753</f>
        <v>0</v>
      </c>
    </row>
    <row r="754" customFormat="false" ht="12.8" hidden="false" customHeight="false" outlineLevel="0" collapsed="false">
      <c r="A754" s="76" t="n">
        <v>750</v>
      </c>
      <c r="B754" s="77" t="n">
        <f aca="false">EOMONTH(Input!$C$7,A754)</f>
        <v>65745</v>
      </c>
      <c r="D754" s="78" t="n">
        <f aca="false">RollUp!$N754</f>
        <v>0</v>
      </c>
    </row>
    <row r="755" customFormat="false" ht="12.8" hidden="false" customHeight="false" outlineLevel="0" collapsed="false">
      <c r="A755" s="76" t="n">
        <v>751</v>
      </c>
      <c r="B755" s="77" t="n">
        <f aca="false">EOMONTH(Input!$C$7,A755)</f>
        <v>65776</v>
      </c>
      <c r="D755" s="78" t="n">
        <f aca="false">RollUp!$N755</f>
        <v>0</v>
      </c>
    </row>
    <row r="756" customFormat="false" ht="12.8" hidden="false" customHeight="false" outlineLevel="0" collapsed="false">
      <c r="A756" s="76" t="n">
        <v>752</v>
      </c>
      <c r="B756" s="77" t="n">
        <f aca="false">EOMONTH(Input!$C$7,A756)</f>
        <v>65805</v>
      </c>
      <c r="D756" s="78" t="n">
        <f aca="false">RollUp!$N756</f>
        <v>0</v>
      </c>
    </row>
    <row r="757" customFormat="false" ht="12.8" hidden="false" customHeight="false" outlineLevel="0" collapsed="false">
      <c r="A757" s="76" t="n">
        <v>753</v>
      </c>
      <c r="B757" s="77" t="n">
        <f aca="false">EOMONTH(Input!$C$7,A757)</f>
        <v>65836</v>
      </c>
      <c r="D757" s="78" t="n">
        <f aca="false">RollUp!$N757</f>
        <v>0</v>
      </c>
    </row>
    <row r="758" customFormat="false" ht="12.8" hidden="false" customHeight="false" outlineLevel="0" collapsed="false">
      <c r="A758" s="76" t="n">
        <v>754</v>
      </c>
      <c r="B758" s="77" t="n">
        <f aca="false">EOMONTH(Input!$C$7,A758)</f>
        <v>65866</v>
      </c>
      <c r="D758" s="78" t="n">
        <f aca="false">RollUp!$N758</f>
        <v>0</v>
      </c>
    </row>
    <row r="759" customFormat="false" ht="12.8" hidden="false" customHeight="false" outlineLevel="0" collapsed="false">
      <c r="A759" s="76" t="n">
        <v>755</v>
      </c>
      <c r="B759" s="77" t="n">
        <f aca="false">EOMONTH(Input!$C$7,A759)</f>
        <v>65897</v>
      </c>
      <c r="D759" s="78" t="n">
        <f aca="false">RollUp!$N759</f>
        <v>0</v>
      </c>
    </row>
    <row r="760" customFormat="false" ht="12.8" hidden="false" customHeight="false" outlineLevel="0" collapsed="false">
      <c r="A760" s="76" t="n">
        <v>756</v>
      </c>
      <c r="B760" s="77" t="n">
        <f aca="false">EOMONTH(Input!$C$7,A760)</f>
        <v>65927</v>
      </c>
      <c r="D760" s="78" t="n">
        <f aca="false">RollUp!$N760</f>
        <v>0</v>
      </c>
    </row>
    <row r="761" customFormat="false" ht="12.8" hidden="false" customHeight="false" outlineLevel="0" collapsed="false">
      <c r="A761" s="76" t="n">
        <v>757</v>
      </c>
      <c r="B761" s="77" t="n">
        <f aca="false">EOMONTH(Input!$C$7,A761)</f>
        <v>65958</v>
      </c>
      <c r="D761" s="78" t="n">
        <f aca="false">RollUp!$N761</f>
        <v>0</v>
      </c>
    </row>
    <row r="762" customFormat="false" ht="12.8" hidden="false" customHeight="false" outlineLevel="0" collapsed="false">
      <c r="A762" s="76" t="n">
        <v>758</v>
      </c>
      <c r="B762" s="77" t="n">
        <f aca="false">EOMONTH(Input!$C$7,A762)</f>
        <v>65989</v>
      </c>
      <c r="D762" s="78" t="n">
        <f aca="false">RollUp!$N762</f>
        <v>0</v>
      </c>
    </row>
    <row r="763" customFormat="false" ht="12.8" hidden="false" customHeight="false" outlineLevel="0" collapsed="false">
      <c r="A763" s="76" t="n">
        <v>759</v>
      </c>
      <c r="B763" s="77" t="n">
        <f aca="false">EOMONTH(Input!$C$7,A763)</f>
        <v>66019</v>
      </c>
      <c r="D763" s="78" t="n">
        <f aca="false">RollUp!$N763</f>
        <v>0</v>
      </c>
    </row>
    <row r="764" customFormat="false" ht="12.8" hidden="false" customHeight="false" outlineLevel="0" collapsed="false">
      <c r="A764" s="76" t="n">
        <v>760</v>
      </c>
      <c r="B764" s="77" t="n">
        <f aca="false">EOMONTH(Input!$C$7,A764)</f>
        <v>66050</v>
      </c>
      <c r="D764" s="78" t="n">
        <f aca="false">RollUp!$N764</f>
        <v>0</v>
      </c>
    </row>
    <row r="765" customFormat="false" ht="12.8" hidden="false" customHeight="false" outlineLevel="0" collapsed="false">
      <c r="A765" s="76" t="n">
        <v>761</v>
      </c>
      <c r="B765" s="77" t="n">
        <f aca="false">EOMONTH(Input!$C$7,A765)</f>
        <v>66080</v>
      </c>
      <c r="D765" s="78" t="n">
        <f aca="false">RollUp!$N765</f>
        <v>0</v>
      </c>
    </row>
    <row r="766" customFormat="false" ht="12.8" hidden="false" customHeight="false" outlineLevel="0" collapsed="false">
      <c r="A766" s="76" t="n">
        <v>762</v>
      </c>
      <c r="B766" s="77" t="n">
        <f aca="false">EOMONTH(Input!$C$7,A766)</f>
        <v>66111</v>
      </c>
      <c r="D766" s="78" t="n">
        <f aca="false">RollUp!$N766</f>
        <v>0</v>
      </c>
    </row>
    <row r="767" customFormat="false" ht="12.8" hidden="false" customHeight="false" outlineLevel="0" collapsed="false">
      <c r="A767" s="76" t="n">
        <v>763</v>
      </c>
      <c r="B767" s="77" t="n">
        <f aca="false">EOMONTH(Input!$C$7,A767)</f>
        <v>66142</v>
      </c>
      <c r="D767" s="78" t="n">
        <f aca="false">RollUp!$N767</f>
        <v>0</v>
      </c>
    </row>
    <row r="768" customFormat="false" ht="12.8" hidden="false" customHeight="false" outlineLevel="0" collapsed="false">
      <c r="A768" s="76" t="n">
        <v>764</v>
      </c>
      <c r="B768" s="77" t="n">
        <f aca="false">EOMONTH(Input!$C$7,A768)</f>
        <v>66170</v>
      </c>
      <c r="D768" s="78" t="n">
        <f aca="false">RollUp!$N768</f>
        <v>0</v>
      </c>
    </row>
    <row r="769" customFormat="false" ht="12.8" hidden="false" customHeight="false" outlineLevel="0" collapsed="false">
      <c r="A769" s="76" t="n">
        <v>765</v>
      </c>
      <c r="B769" s="77" t="n">
        <f aca="false">EOMONTH(Input!$C$7,A769)</f>
        <v>66201</v>
      </c>
      <c r="D769" s="78" t="n">
        <f aca="false">RollUp!$N769</f>
        <v>0</v>
      </c>
    </row>
    <row r="770" customFormat="false" ht="12.8" hidden="false" customHeight="false" outlineLevel="0" collapsed="false">
      <c r="A770" s="76" t="n">
        <v>766</v>
      </c>
      <c r="B770" s="77" t="n">
        <f aca="false">EOMONTH(Input!$C$7,A770)</f>
        <v>66231</v>
      </c>
      <c r="D770" s="78" t="n">
        <f aca="false">RollUp!$N770</f>
        <v>0</v>
      </c>
    </row>
    <row r="771" customFormat="false" ht="12.8" hidden="false" customHeight="false" outlineLevel="0" collapsed="false">
      <c r="A771" s="76" t="n">
        <v>767</v>
      </c>
      <c r="B771" s="77" t="n">
        <f aca="false">EOMONTH(Input!$C$7,A771)</f>
        <v>66262</v>
      </c>
      <c r="D771" s="78" t="n">
        <f aca="false">RollUp!$N771</f>
        <v>0</v>
      </c>
    </row>
    <row r="772" customFormat="false" ht="12.8" hidden="false" customHeight="false" outlineLevel="0" collapsed="false">
      <c r="A772" s="76" t="n">
        <v>768</v>
      </c>
      <c r="B772" s="77" t="n">
        <f aca="false">EOMONTH(Input!$C$7,A772)</f>
        <v>66292</v>
      </c>
      <c r="D772" s="78" t="n">
        <f aca="false">RollUp!$N772</f>
        <v>0</v>
      </c>
    </row>
    <row r="773" customFormat="false" ht="12.8" hidden="false" customHeight="false" outlineLevel="0" collapsed="false">
      <c r="A773" s="76" t="n">
        <v>769</v>
      </c>
      <c r="B773" s="77" t="n">
        <f aca="false">EOMONTH(Input!$C$7,A773)</f>
        <v>66323</v>
      </c>
      <c r="D773" s="78" t="n">
        <f aca="false">RollUp!$N773</f>
        <v>0</v>
      </c>
    </row>
    <row r="774" customFormat="false" ht="12.8" hidden="false" customHeight="false" outlineLevel="0" collapsed="false">
      <c r="A774" s="76" t="n">
        <v>770</v>
      </c>
      <c r="B774" s="77" t="n">
        <f aca="false">EOMONTH(Input!$C$7,A774)</f>
        <v>66354</v>
      </c>
      <c r="D774" s="78" t="n">
        <f aca="false">RollUp!$N774</f>
        <v>0</v>
      </c>
    </row>
    <row r="775" customFormat="false" ht="12.8" hidden="false" customHeight="false" outlineLevel="0" collapsed="false">
      <c r="A775" s="76" t="n">
        <v>771</v>
      </c>
      <c r="B775" s="77" t="n">
        <f aca="false">EOMONTH(Input!$C$7,A775)</f>
        <v>66384</v>
      </c>
      <c r="D775" s="78" t="n">
        <f aca="false">RollUp!$N775</f>
        <v>0</v>
      </c>
    </row>
    <row r="776" customFormat="false" ht="12.8" hidden="false" customHeight="false" outlineLevel="0" collapsed="false">
      <c r="A776" s="76" t="n">
        <v>772</v>
      </c>
      <c r="B776" s="77" t="n">
        <f aca="false">EOMONTH(Input!$C$7,A776)</f>
        <v>66415</v>
      </c>
      <c r="D776" s="78" t="n">
        <f aca="false">RollUp!$N776</f>
        <v>0</v>
      </c>
    </row>
    <row r="777" customFormat="false" ht="12.8" hidden="false" customHeight="false" outlineLevel="0" collapsed="false">
      <c r="A777" s="76" t="n">
        <v>773</v>
      </c>
      <c r="B777" s="77" t="n">
        <f aca="false">EOMONTH(Input!$C$7,A777)</f>
        <v>66445</v>
      </c>
      <c r="D777" s="78" t="n">
        <f aca="false">RollUp!$N777</f>
        <v>0</v>
      </c>
    </row>
    <row r="778" customFormat="false" ht="12.8" hidden="false" customHeight="false" outlineLevel="0" collapsed="false">
      <c r="A778" s="76" t="n">
        <v>774</v>
      </c>
      <c r="B778" s="77" t="n">
        <f aca="false">EOMONTH(Input!$C$7,A778)</f>
        <v>66476</v>
      </c>
      <c r="D778" s="78" t="n">
        <f aca="false">RollUp!$N778</f>
        <v>0</v>
      </c>
    </row>
    <row r="779" customFormat="false" ht="12.8" hidden="false" customHeight="false" outlineLevel="0" collapsed="false">
      <c r="A779" s="76" t="n">
        <v>775</v>
      </c>
      <c r="B779" s="77" t="n">
        <f aca="false">EOMONTH(Input!$C$7,A779)</f>
        <v>66507</v>
      </c>
      <c r="D779" s="78" t="n">
        <f aca="false">RollUp!$N779</f>
        <v>0</v>
      </c>
    </row>
    <row r="780" customFormat="false" ht="12.8" hidden="false" customHeight="false" outlineLevel="0" collapsed="false">
      <c r="A780" s="76" t="n">
        <v>776</v>
      </c>
      <c r="B780" s="77" t="n">
        <f aca="false">EOMONTH(Input!$C$7,A780)</f>
        <v>66535</v>
      </c>
      <c r="D780" s="78" t="n">
        <f aca="false">RollUp!$N780</f>
        <v>0</v>
      </c>
    </row>
    <row r="781" customFormat="false" ht="12.8" hidden="false" customHeight="false" outlineLevel="0" collapsed="false">
      <c r="A781" s="76" t="n">
        <v>777</v>
      </c>
      <c r="B781" s="77" t="n">
        <f aca="false">EOMONTH(Input!$C$7,A781)</f>
        <v>66566</v>
      </c>
      <c r="D781" s="78" t="n">
        <f aca="false">RollUp!$N781</f>
        <v>0</v>
      </c>
    </row>
    <row r="782" customFormat="false" ht="12.8" hidden="false" customHeight="false" outlineLevel="0" collapsed="false">
      <c r="A782" s="76" t="n">
        <v>778</v>
      </c>
      <c r="B782" s="77" t="n">
        <f aca="false">EOMONTH(Input!$C$7,A782)</f>
        <v>66596</v>
      </c>
      <c r="D782" s="78" t="n">
        <f aca="false">RollUp!$N782</f>
        <v>0</v>
      </c>
    </row>
    <row r="783" customFormat="false" ht="12.8" hidden="false" customHeight="false" outlineLevel="0" collapsed="false">
      <c r="A783" s="76" t="n">
        <v>779</v>
      </c>
      <c r="B783" s="77" t="n">
        <f aca="false">EOMONTH(Input!$C$7,A783)</f>
        <v>66627</v>
      </c>
      <c r="D783" s="78" t="n">
        <f aca="false">RollUp!$N783</f>
        <v>0</v>
      </c>
    </row>
    <row r="784" customFormat="false" ht="12.8" hidden="false" customHeight="false" outlineLevel="0" collapsed="false">
      <c r="A784" s="76" t="n">
        <v>780</v>
      </c>
      <c r="B784" s="77" t="n">
        <f aca="false">EOMONTH(Input!$C$7,A784)</f>
        <v>66657</v>
      </c>
      <c r="D784" s="78" t="n">
        <f aca="false">RollUp!$N784</f>
        <v>0</v>
      </c>
    </row>
    <row r="785" customFormat="false" ht="12.8" hidden="false" customHeight="false" outlineLevel="0" collapsed="false">
      <c r="A785" s="76" t="n">
        <v>781</v>
      </c>
      <c r="B785" s="77" t="n">
        <f aca="false">EOMONTH(Input!$C$7,A785)</f>
        <v>66688</v>
      </c>
      <c r="D785" s="78" t="n">
        <f aca="false">RollUp!$N785</f>
        <v>0</v>
      </c>
    </row>
    <row r="786" customFormat="false" ht="12.8" hidden="false" customHeight="false" outlineLevel="0" collapsed="false">
      <c r="A786" s="76" t="n">
        <v>782</v>
      </c>
      <c r="B786" s="77" t="n">
        <f aca="false">EOMONTH(Input!$C$7,A786)</f>
        <v>66719</v>
      </c>
      <c r="D786" s="78" t="n">
        <f aca="false">RollUp!$N786</f>
        <v>0</v>
      </c>
    </row>
    <row r="787" customFormat="false" ht="12.8" hidden="false" customHeight="false" outlineLevel="0" collapsed="false">
      <c r="A787" s="76" t="n">
        <v>783</v>
      </c>
      <c r="B787" s="77" t="n">
        <f aca="false">EOMONTH(Input!$C$7,A787)</f>
        <v>66749</v>
      </c>
      <c r="D787" s="78" t="n">
        <f aca="false">RollUp!$N787</f>
        <v>0</v>
      </c>
    </row>
    <row r="788" customFormat="false" ht="12.8" hidden="false" customHeight="false" outlineLevel="0" collapsed="false">
      <c r="A788" s="76" t="n">
        <v>784</v>
      </c>
      <c r="B788" s="77" t="n">
        <f aca="false">EOMONTH(Input!$C$7,A788)</f>
        <v>66780</v>
      </c>
      <c r="D788" s="78" t="n">
        <f aca="false">RollUp!$N788</f>
        <v>0</v>
      </c>
    </row>
    <row r="789" customFormat="false" ht="12.8" hidden="false" customHeight="false" outlineLevel="0" collapsed="false">
      <c r="A789" s="76" t="n">
        <v>785</v>
      </c>
      <c r="B789" s="77" t="n">
        <f aca="false">EOMONTH(Input!$C$7,A789)</f>
        <v>66810</v>
      </c>
      <c r="D789" s="78" t="n">
        <f aca="false">RollUp!$N789</f>
        <v>0</v>
      </c>
    </row>
    <row r="790" customFormat="false" ht="12.8" hidden="false" customHeight="false" outlineLevel="0" collapsed="false">
      <c r="A790" s="76" t="n">
        <v>786</v>
      </c>
      <c r="B790" s="77" t="n">
        <f aca="false">EOMONTH(Input!$C$7,A790)</f>
        <v>66841</v>
      </c>
      <c r="D790" s="78" t="n">
        <f aca="false">RollUp!$N790</f>
        <v>0</v>
      </c>
    </row>
    <row r="791" customFormat="false" ht="12.8" hidden="false" customHeight="false" outlineLevel="0" collapsed="false">
      <c r="A791" s="76" t="n">
        <v>787</v>
      </c>
      <c r="B791" s="77" t="n">
        <f aca="false">EOMONTH(Input!$C$7,A791)</f>
        <v>66872</v>
      </c>
      <c r="D791" s="78" t="n">
        <f aca="false">RollUp!$N791</f>
        <v>0</v>
      </c>
    </row>
    <row r="792" customFormat="false" ht="12.8" hidden="false" customHeight="false" outlineLevel="0" collapsed="false">
      <c r="A792" s="76" t="n">
        <v>788</v>
      </c>
      <c r="B792" s="77" t="n">
        <f aca="false">EOMONTH(Input!$C$7,A792)</f>
        <v>66900</v>
      </c>
      <c r="D792" s="78" t="n">
        <f aca="false">RollUp!$N792</f>
        <v>0</v>
      </c>
    </row>
    <row r="793" customFormat="false" ht="12.8" hidden="false" customHeight="false" outlineLevel="0" collapsed="false">
      <c r="A793" s="76" t="n">
        <v>789</v>
      </c>
      <c r="B793" s="77" t="n">
        <f aca="false">EOMONTH(Input!$C$7,A793)</f>
        <v>66931</v>
      </c>
      <c r="D793" s="78" t="n">
        <f aca="false">RollUp!$N793</f>
        <v>0</v>
      </c>
    </row>
    <row r="794" customFormat="false" ht="12.8" hidden="false" customHeight="false" outlineLevel="0" collapsed="false">
      <c r="A794" s="76" t="n">
        <v>790</v>
      </c>
      <c r="B794" s="77" t="n">
        <f aca="false">EOMONTH(Input!$C$7,A794)</f>
        <v>66961</v>
      </c>
      <c r="D794" s="78" t="n">
        <f aca="false">RollUp!$N794</f>
        <v>0</v>
      </c>
    </row>
    <row r="795" customFormat="false" ht="12.8" hidden="false" customHeight="false" outlineLevel="0" collapsed="false">
      <c r="A795" s="76" t="n">
        <v>791</v>
      </c>
      <c r="B795" s="77" t="n">
        <f aca="false">EOMONTH(Input!$C$7,A795)</f>
        <v>66992</v>
      </c>
      <c r="D795" s="78" t="n">
        <f aca="false">RollUp!$N795</f>
        <v>0</v>
      </c>
    </row>
    <row r="796" customFormat="false" ht="12.8" hidden="false" customHeight="false" outlineLevel="0" collapsed="false">
      <c r="A796" s="76" t="n">
        <v>792</v>
      </c>
      <c r="B796" s="77" t="n">
        <f aca="false">EOMONTH(Input!$C$7,A796)</f>
        <v>67022</v>
      </c>
      <c r="D796" s="78" t="n">
        <f aca="false">RollUp!$N796</f>
        <v>0</v>
      </c>
    </row>
    <row r="797" customFormat="false" ht="12.8" hidden="false" customHeight="false" outlineLevel="0" collapsed="false">
      <c r="A797" s="76" t="n">
        <v>793</v>
      </c>
      <c r="B797" s="77" t="n">
        <f aca="false">EOMONTH(Input!$C$7,A797)</f>
        <v>67053</v>
      </c>
      <c r="D797" s="78" t="n">
        <f aca="false">RollUp!$N797</f>
        <v>0</v>
      </c>
    </row>
    <row r="798" customFormat="false" ht="12.8" hidden="false" customHeight="false" outlineLevel="0" collapsed="false">
      <c r="A798" s="76" t="n">
        <v>794</v>
      </c>
      <c r="B798" s="77" t="n">
        <f aca="false">EOMONTH(Input!$C$7,A798)</f>
        <v>67084</v>
      </c>
      <c r="D798" s="78" t="n">
        <f aca="false">RollUp!$N798</f>
        <v>0</v>
      </c>
    </row>
    <row r="799" customFormat="false" ht="12.8" hidden="false" customHeight="false" outlineLevel="0" collapsed="false">
      <c r="A799" s="76" t="n">
        <v>795</v>
      </c>
      <c r="B799" s="77" t="n">
        <f aca="false">EOMONTH(Input!$C$7,A799)</f>
        <v>67114</v>
      </c>
      <c r="D799" s="78" t="n">
        <f aca="false">RollUp!$N799</f>
        <v>0</v>
      </c>
    </row>
    <row r="800" customFormat="false" ht="12.8" hidden="false" customHeight="false" outlineLevel="0" collapsed="false">
      <c r="A800" s="76" t="n">
        <v>796</v>
      </c>
      <c r="B800" s="77" t="n">
        <f aca="false">EOMONTH(Input!$C$7,A800)</f>
        <v>67145</v>
      </c>
      <c r="D800" s="78" t="n">
        <f aca="false">RollUp!$N800</f>
        <v>0</v>
      </c>
    </row>
    <row r="801" customFormat="false" ht="12.8" hidden="false" customHeight="false" outlineLevel="0" collapsed="false">
      <c r="A801" s="76" t="n">
        <v>797</v>
      </c>
      <c r="B801" s="77" t="n">
        <f aca="false">EOMONTH(Input!$C$7,A801)</f>
        <v>67175</v>
      </c>
      <c r="D801" s="78" t="n">
        <f aca="false">RollUp!$N801</f>
        <v>0</v>
      </c>
    </row>
    <row r="802" customFormat="false" ht="12.8" hidden="false" customHeight="false" outlineLevel="0" collapsed="false">
      <c r="A802" s="76" t="n">
        <v>798</v>
      </c>
      <c r="B802" s="77" t="n">
        <f aca="false">EOMONTH(Input!$C$7,A802)</f>
        <v>67206</v>
      </c>
      <c r="D802" s="78" t="n">
        <f aca="false">RollUp!$N802</f>
        <v>0</v>
      </c>
    </row>
    <row r="803" customFormat="false" ht="12.8" hidden="false" customHeight="false" outlineLevel="0" collapsed="false">
      <c r="A803" s="76" t="n">
        <v>799</v>
      </c>
      <c r="B803" s="77" t="n">
        <f aca="false">EOMONTH(Input!$C$7,A803)</f>
        <v>67237</v>
      </c>
      <c r="D803" s="78" t="n">
        <f aca="false">RollUp!$N803</f>
        <v>0</v>
      </c>
    </row>
    <row r="804" customFormat="false" ht="12.8" hidden="false" customHeight="false" outlineLevel="0" collapsed="false">
      <c r="A804" s="76" t="n">
        <v>800</v>
      </c>
      <c r="B804" s="77" t="n">
        <f aca="false">EOMONTH(Input!$C$7,A804)</f>
        <v>67266</v>
      </c>
      <c r="D804" s="78" t="n">
        <f aca="false">RollUp!$N804</f>
        <v>0</v>
      </c>
    </row>
    <row r="805" customFormat="false" ht="12.8" hidden="false" customHeight="false" outlineLevel="0" collapsed="false">
      <c r="A805" s="76" t="n">
        <v>801</v>
      </c>
      <c r="B805" s="77" t="n">
        <f aca="false">EOMONTH(Input!$C$7,A805)</f>
        <v>67297</v>
      </c>
      <c r="D805" s="78" t="n">
        <f aca="false">RollUp!$N805</f>
        <v>0</v>
      </c>
    </row>
    <row r="806" customFormat="false" ht="12.8" hidden="false" customHeight="false" outlineLevel="0" collapsed="false">
      <c r="A806" s="76" t="n">
        <v>802</v>
      </c>
      <c r="B806" s="77" t="n">
        <f aca="false">EOMONTH(Input!$C$7,A806)</f>
        <v>67327</v>
      </c>
      <c r="D806" s="78" t="n">
        <f aca="false">RollUp!$N806</f>
        <v>0</v>
      </c>
    </row>
    <row r="807" customFormat="false" ht="12.8" hidden="false" customHeight="false" outlineLevel="0" collapsed="false">
      <c r="A807" s="76" t="n">
        <v>803</v>
      </c>
      <c r="B807" s="77" t="n">
        <f aca="false">EOMONTH(Input!$C$7,A807)</f>
        <v>67358</v>
      </c>
      <c r="D807" s="78" t="n">
        <f aca="false">RollUp!$N807</f>
        <v>0</v>
      </c>
    </row>
    <row r="808" customFormat="false" ht="12.8" hidden="false" customHeight="false" outlineLevel="0" collapsed="false">
      <c r="A808" s="76" t="n">
        <v>804</v>
      </c>
      <c r="B808" s="77" t="n">
        <f aca="false">EOMONTH(Input!$C$7,A808)</f>
        <v>67388</v>
      </c>
      <c r="D808" s="78" t="n">
        <f aca="false">RollUp!$N808</f>
        <v>0</v>
      </c>
    </row>
    <row r="809" customFormat="false" ht="12.8" hidden="false" customHeight="false" outlineLevel="0" collapsed="false">
      <c r="A809" s="76" t="n">
        <v>805</v>
      </c>
      <c r="B809" s="77" t="n">
        <f aca="false">EOMONTH(Input!$C$7,A809)</f>
        <v>67419</v>
      </c>
      <c r="D809" s="78" t="n">
        <f aca="false">RollUp!$N809</f>
        <v>0</v>
      </c>
    </row>
    <row r="810" customFormat="false" ht="12.8" hidden="false" customHeight="false" outlineLevel="0" collapsed="false">
      <c r="A810" s="76" t="n">
        <v>806</v>
      </c>
      <c r="B810" s="77" t="n">
        <f aca="false">EOMONTH(Input!$C$7,A810)</f>
        <v>67450</v>
      </c>
      <c r="D810" s="78" t="n">
        <f aca="false">RollUp!$N810</f>
        <v>0</v>
      </c>
    </row>
    <row r="811" customFormat="false" ht="12.8" hidden="false" customHeight="false" outlineLevel="0" collapsed="false">
      <c r="A811" s="76" t="n">
        <v>807</v>
      </c>
      <c r="B811" s="77" t="n">
        <f aca="false">EOMONTH(Input!$C$7,A811)</f>
        <v>67480</v>
      </c>
      <c r="D811" s="78" t="n">
        <f aca="false">RollUp!$N811</f>
        <v>0</v>
      </c>
    </row>
    <row r="812" customFormat="false" ht="12.8" hidden="false" customHeight="false" outlineLevel="0" collapsed="false">
      <c r="A812" s="76" t="n">
        <v>808</v>
      </c>
      <c r="B812" s="77" t="n">
        <f aca="false">EOMONTH(Input!$C$7,A812)</f>
        <v>67511</v>
      </c>
      <c r="D812" s="78" t="n">
        <f aca="false">RollUp!$N812</f>
        <v>0</v>
      </c>
    </row>
    <row r="813" customFormat="false" ht="12.8" hidden="false" customHeight="false" outlineLevel="0" collapsed="false">
      <c r="A813" s="76" t="n">
        <v>809</v>
      </c>
      <c r="B813" s="77" t="n">
        <f aca="false">EOMONTH(Input!$C$7,A813)</f>
        <v>67541</v>
      </c>
      <c r="D813" s="78" t="n">
        <f aca="false">RollUp!$N813</f>
        <v>0</v>
      </c>
    </row>
    <row r="814" customFormat="false" ht="12.8" hidden="false" customHeight="false" outlineLevel="0" collapsed="false">
      <c r="A814" s="76" t="n">
        <v>810</v>
      </c>
      <c r="B814" s="77" t="n">
        <f aca="false">EOMONTH(Input!$C$7,A814)</f>
        <v>67572</v>
      </c>
      <c r="D814" s="78" t="n">
        <f aca="false">RollUp!$N814</f>
        <v>0</v>
      </c>
    </row>
    <row r="815" customFormat="false" ht="12.8" hidden="false" customHeight="false" outlineLevel="0" collapsed="false">
      <c r="A815" s="76" t="n">
        <v>811</v>
      </c>
      <c r="B815" s="77" t="n">
        <f aca="false">EOMONTH(Input!$C$7,A815)</f>
        <v>67603</v>
      </c>
      <c r="D815" s="78" t="n">
        <f aca="false">RollUp!$N815</f>
        <v>0</v>
      </c>
    </row>
    <row r="816" customFormat="false" ht="12.8" hidden="false" customHeight="false" outlineLevel="0" collapsed="false">
      <c r="A816" s="76" t="n">
        <v>812</v>
      </c>
      <c r="B816" s="77" t="n">
        <f aca="false">EOMONTH(Input!$C$7,A816)</f>
        <v>67631</v>
      </c>
      <c r="D816" s="78" t="n">
        <f aca="false">RollUp!$N816</f>
        <v>0</v>
      </c>
    </row>
    <row r="817" customFormat="false" ht="12.8" hidden="false" customHeight="false" outlineLevel="0" collapsed="false">
      <c r="A817" s="76" t="n">
        <v>813</v>
      </c>
      <c r="B817" s="77" t="n">
        <f aca="false">EOMONTH(Input!$C$7,A817)</f>
        <v>67662</v>
      </c>
      <c r="D817" s="78" t="n">
        <f aca="false">RollUp!$N817</f>
        <v>0</v>
      </c>
    </row>
    <row r="818" customFormat="false" ht="12.8" hidden="false" customHeight="false" outlineLevel="0" collapsed="false">
      <c r="A818" s="76" t="n">
        <v>814</v>
      </c>
      <c r="B818" s="77" t="n">
        <f aca="false">EOMONTH(Input!$C$7,A818)</f>
        <v>67692</v>
      </c>
      <c r="D818" s="78" t="n">
        <f aca="false">RollUp!$N818</f>
        <v>0</v>
      </c>
    </row>
    <row r="819" customFormat="false" ht="12.8" hidden="false" customHeight="false" outlineLevel="0" collapsed="false">
      <c r="A819" s="76" t="n">
        <v>815</v>
      </c>
      <c r="B819" s="77" t="n">
        <f aca="false">EOMONTH(Input!$C$7,A819)</f>
        <v>67723</v>
      </c>
      <c r="D819" s="78" t="n">
        <f aca="false">RollUp!$N819</f>
        <v>0</v>
      </c>
    </row>
    <row r="820" customFormat="false" ht="12.8" hidden="false" customHeight="false" outlineLevel="0" collapsed="false">
      <c r="A820" s="76" t="n">
        <v>816</v>
      </c>
      <c r="B820" s="77" t="n">
        <f aca="false">EOMONTH(Input!$C$7,A820)</f>
        <v>67753</v>
      </c>
      <c r="D820" s="78" t="n">
        <f aca="false">RollUp!$N820</f>
        <v>0</v>
      </c>
    </row>
    <row r="821" customFormat="false" ht="12.8" hidden="false" customHeight="false" outlineLevel="0" collapsed="false">
      <c r="A821" s="76" t="n">
        <v>817</v>
      </c>
      <c r="B821" s="77" t="n">
        <f aca="false">EOMONTH(Input!$C$7,A821)</f>
        <v>67784</v>
      </c>
      <c r="D821" s="78" t="n">
        <f aca="false">RollUp!$N821</f>
        <v>0</v>
      </c>
    </row>
    <row r="822" customFormat="false" ht="12.8" hidden="false" customHeight="false" outlineLevel="0" collapsed="false">
      <c r="A822" s="76" t="n">
        <v>818</v>
      </c>
      <c r="B822" s="77" t="n">
        <f aca="false">EOMONTH(Input!$C$7,A822)</f>
        <v>67815</v>
      </c>
      <c r="D822" s="78" t="n">
        <f aca="false">RollUp!$N822</f>
        <v>0</v>
      </c>
    </row>
    <row r="823" customFormat="false" ht="12.8" hidden="false" customHeight="false" outlineLevel="0" collapsed="false">
      <c r="A823" s="76" t="n">
        <v>819</v>
      </c>
      <c r="B823" s="77" t="n">
        <f aca="false">EOMONTH(Input!$C$7,A823)</f>
        <v>67845</v>
      </c>
      <c r="D823" s="78" t="n">
        <f aca="false">RollUp!$N823</f>
        <v>0</v>
      </c>
    </row>
    <row r="824" customFormat="false" ht="12.8" hidden="false" customHeight="false" outlineLevel="0" collapsed="false">
      <c r="A824" s="76" t="n">
        <v>820</v>
      </c>
      <c r="B824" s="77" t="n">
        <f aca="false">EOMONTH(Input!$C$7,A824)</f>
        <v>67876</v>
      </c>
      <c r="D824" s="78" t="n">
        <f aca="false">RollUp!$N824</f>
        <v>0</v>
      </c>
    </row>
    <row r="825" customFormat="false" ht="12.8" hidden="false" customHeight="false" outlineLevel="0" collapsed="false">
      <c r="A825" s="76" t="n">
        <v>821</v>
      </c>
      <c r="B825" s="77" t="n">
        <f aca="false">EOMONTH(Input!$C$7,A825)</f>
        <v>67906</v>
      </c>
      <c r="D825" s="78" t="n">
        <f aca="false">RollUp!$N825</f>
        <v>0</v>
      </c>
    </row>
    <row r="826" customFormat="false" ht="12.8" hidden="false" customHeight="false" outlineLevel="0" collapsed="false">
      <c r="A826" s="76" t="n">
        <v>822</v>
      </c>
      <c r="B826" s="77" t="n">
        <f aca="false">EOMONTH(Input!$C$7,A826)</f>
        <v>67937</v>
      </c>
      <c r="D826" s="78" t="n">
        <f aca="false">RollUp!$N826</f>
        <v>0</v>
      </c>
    </row>
    <row r="827" customFormat="false" ht="12.8" hidden="false" customHeight="false" outlineLevel="0" collapsed="false">
      <c r="A827" s="76" t="n">
        <v>823</v>
      </c>
      <c r="B827" s="77" t="n">
        <f aca="false">EOMONTH(Input!$C$7,A827)</f>
        <v>67968</v>
      </c>
      <c r="D827" s="78" t="n">
        <f aca="false">RollUp!$N827</f>
        <v>0</v>
      </c>
    </row>
    <row r="828" customFormat="false" ht="12.8" hidden="false" customHeight="false" outlineLevel="0" collapsed="false">
      <c r="A828" s="76" t="n">
        <v>824</v>
      </c>
      <c r="B828" s="77" t="n">
        <f aca="false">EOMONTH(Input!$C$7,A828)</f>
        <v>67996</v>
      </c>
      <c r="D828" s="78" t="n">
        <f aca="false">RollUp!$N828</f>
        <v>0</v>
      </c>
    </row>
    <row r="829" customFormat="false" ht="12.8" hidden="false" customHeight="false" outlineLevel="0" collapsed="false">
      <c r="A829" s="76" t="n">
        <v>825</v>
      </c>
      <c r="B829" s="77" t="n">
        <f aca="false">EOMONTH(Input!$C$7,A829)</f>
        <v>68027</v>
      </c>
      <c r="D829" s="78" t="n">
        <f aca="false">RollUp!$N829</f>
        <v>0</v>
      </c>
    </row>
    <row r="830" customFormat="false" ht="12.8" hidden="false" customHeight="false" outlineLevel="0" collapsed="false">
      <c r="A830" s="76" t="n">
        <v>826</v>
      </c>
      <c r="B830" s="77" t="n">
        <f aca="false">EOMONTH(Input!$C$7,A830)</f>
        <v>68057</v>
      </c>
      <c r="D830" s="78" t="n">
        <f aca="false">RollUp!$N830</f>
        <v>0</v>
      </c>
    </row>
    <row r="831" customFormat="false" ht="12.8" hidden="false" customHeight="false" outlineLevel="0" collapsed="false">
      <c r="A831" s="76" t="n">
        <v>827</v>
      </c>
      <c r="B831" s="77" t="n">
        <f aca="false">EOMONTH(Input!$C$7,A831)</f>
        <v>68088</v>
      </c>
      <c r="D831" s="78" t="n">
        <f aca="false">RollUp!$N831</f>
        <v>0</v>
      </c>
    </row>
    <row r="832" customFormat="false" ht="12.8" hidden="false" customHeight="false" outlineLevel="0" collapsed="false">
      <c r="A832" s="76" t="n">
        <v>828</v>
      </c>
      <c r="B832" s="77" t="n">
        <f aca="false">EOMONTH(Input!$C$7,A832)</f>
        <v>68118</v>
      </c>
      <c r="D832" s="78" t="n">
        <f aca="false">RollUp!$N832</f>
        <v>0</v>
      </c>
    </row>
    <row r="833" customFormat="false" ht="12.8" hidden="false" customHeight="false" outlineLevel="0" collapsed="false">
      <c r="A833" s="76" t="n">
        <v>829</v>
      </c>
      <c r="B833" s="77" t="n">
        <f aca="false">EOMONTH(Input!$C$7,A833)</f>
        <v>68149</v>
      </c>
      <c r="D833" s="78" t="n">
        <f aca="false">RollUp!$N833</f>
        <v>0</v>
      </c>
    </row>
    <row r="834" customFormat="false" ht="12.8" hidden="false" customHeight="false" outlineLevel="0" collapsed="false">
      <c r="A834" s="76" t="n">
        <v>830</v>
      </c>
      <c r="B834" s="77" t="n">
        <f aca="false">EOMONTH(Input!$C$7,A834)</f>
        <v>68180</v>
      </c>
      <c r="D834" s="78" t="n">
        <f aca="false">RollUp!$N834</f>
        <v>0</v>
      </c>
    </row>
    <row r="835" customFormat="false" ht="12.8" hidden="false" customHeight="false" outlineLevel="0" collapsed="false">
      <c r="A835" s="76" t="n">
        <v>831</v>
      </c>
      <c r="B835" s="77" t="n">
        <f aca="false">EOMONTH(Input!$C$7,A835)</f>
        <v>68210</v>
      </c>
      <c r="D835" s="78" t="n">
        <f aca="false">RollUp!$N835</f>
        <v>0</v>
      </c>
    </row>
    <row r="836" customFormat="false" ht="12.8" hidden="false" customHeight="false" outlineLevel="0" collapsed="false">
      <c r="A836" s="76" t="n">
        <v>832</v>
      </c>
      <c r="B836" s="77" t="n">
        <f aca="false">EOMONTH(Input!$C$7,A836)</f>
        <v>68241</v>
      </c>
      <c r="D836" s="78" t="n">
        <f aca="false">RollUp!$N836</f>
        <v>0</v>
      </c>
    </row>
    <row r="837" customFormat="false" ht="12.8" hidden="false" customHeight="false" outlineLevel="0" collapsed="false">
      <c r="A837" s="76" t="n">
        <v>833</v>
      </c>
      <c r="B837" s="77" t="n">
        <f aca="false">EOMONTH(Input!$C$7,A837)</f>
        <v>68271</v>
      </c>
      <c r="D837" s="78" t="n">
        <f aca="false">RollUp!$N837</f>
        <v>0</v>
      </c>
    </row>
    <row r="838" customFormat="false" ht="12.8" hidden="false" customHeight="false" outlineLevel="0" collapsed="false">
      <c r="A838" s="76" t="n">
        <v>834</v>
      </c>
      <c r="B838" s="77" t="n">
        <f aca="false">EOMONTH(Input!$C$7,A838)</f>
        <v>68302</v>
      </c>
      <c r="D838" s="78" t="n">
        <f aca="false">RollUp!$N838</f>
        <v>0</v>
      </c>
    </row>
    <row r="839" customFormat="false" ht="12.8" hidden="false" customHeight="false" outlineLevel="0" collapsed="false">
      <c r="A839" s="76" t="n">
        <v>835</v>
      </c>
      <c r="B839" s="77" t="n">
        <f aca="false">EOMONTH(Input!$C$7,A839)</f>
        <v>68333</v>
      </c>
      <c r="D839" s="78" t="n">
        <f aca="false">RollUp!$N839</f>
        <v>0</v>
      </c>
    </row>
    <row r="840" customFormat="false" ht="12.8" hidden="false" customHeight="false" outlineLevel="0" collapsed="false">
      <c r="A840" s="76" t="n">
        <v>836</v>
      </c>
      <c r="B840" s="77" t="n">
        <f aca="false">EOMONTH(Input!$C$7,A840)</f>
        <v>68361</v>
      </c>
      <c r="D840" s="78" t="n">
        <f aca="false">RollUp!$N840</f>
        <v>0</v>
      </c>
    </row>
    <row r="841" customFormat="false" ht="12.8" hidden="false" customHeight="false" outlineLevel="0" collapsed="false">
      <c r="A841" s="76" t="n">
        <v>837</v>
      </c>
      <c r="B841" s="77" t="n">
        <f aca="false">EOMONTH(Input!$C$7,A841)</f>
        <v>68392</v>
      </c>
      <c r="D841" s="78" t="n">
        <f aca="false">RollUp!$N841</f>
        <v>0</v>
      </c>
    </row>
    <row r="842" customFormat="false" ht="12.8" hidden="false" customHeight="false" outlineLevel="0" collapsed="false">
      <c r="A842" s="76" t="n">
        <v>838</v>
      </c>
      <c r="B842" s="77" t="n">
        <f aca="false">EOMONTH(Input!$C$7,A842)</f>
        <v>68422</v>
      </c>
      <c r="D842" s="78" t="n">
        <f aca="false">RollUp!$N842</f>
        <v>0</v>
      </c>
    </row>
    <row r="843" customFormat="false" ht="12.8" hidden="false" customHeight="false" outlineLevel="0" collapsed="false">
      <c r="A843" s="76" t="n">
        <v>839</v>
      </c>
      <c r="B843" s="77" t="n">
        <f aca="false">EOMONTH(Input!$C$7,A843)</f>
        <v>68453</v>
      </c>
      <c r="D843" s="78" t="n">
        <f aca="false">RollUp!$N843</f>
        <v>0</v>
      </c>
    </row>
    <row r="844" customFormat="false" ht="12.8" hidden="false" customHeight="false" outlineLevel="0" collapsed="false">
      <c r="A844" s="76" t="n">
        <v>840</v>
      </c>
      <c r="B844" s="77" t="n">
        <f aca="false">EOMONTH(Input!$C$7,A844)</f>
        <v>68483</v>
      </c>
      <c r="D844" s="78" t="n">
        <f aca="false">RollUp!$N844</f>
        <v>0</v>
      </c>
    </row>
    <row r="845" customFormat="false" ht="12.8" hidden="false" customHeight="false" outlineLevel="0" collapsed="false">
      <c r="A845" s="76" t="n">
        <v>841</v>
      </c>
      <c r="B845" s="77" t="n">
        <f aca="false">EOMONTH(Input!$C$7,A845)</f>
        <v>68514</v>
      </c>
      <c r="D845" s="78" t="n">
        <f aca="false">RollUp!$N845</f>
        <v>0</v>
      </c>
    </row>
    <row r="846" customFormat="false" ht="12.8" hidden="false" customHeight="false" outlineLevel="0" collapsed="false">
      <c r="A846" s="76" t="n">
        <v>842</v>
      </c>
      <c r="B846" s="77" t="n">
        <f aca="false">EOMONTH(Input!$C$7,A846)</f>
        <v>68545</v>
      </c>
      <c r="D846" s="78" t="n">
        <f aca="false">RollUp!$N846</f>
        <v>0</v>
      </c>
    </row>
    <row r="847" customFormat="false" ht="12.8" hidden="false" customHeight="false" outlineLevel="0" collapsed="false">
      <c r="A847" s="76" t="n">
        <v>843</v>
      </c>
      <c r="B847" s="77" t="n">
        <f aca="false">EOMONTH(Input!$C$7,A847)</f>
        <v>68575</v>
      </c>
      <c r="D847" s="78" t="n">
        <f aca="false">RollUp!$N847</f>
        <v>0</v>
      </c>
    </row>
    <row r="848" customFormat="false" ht="12.8" hidden="false" customHeight="false" outlineLevel="0" collapsed="false">
      <c r="A848" s="76" t="n">
        <v>844</v>
      </c>
      <c r="B848" s="77" t="n">
        <f aca="false">EOMONTH(Input!$C$7,A848)</f>
        <v>68606</v>
      </c>
      <c r="D848" s="78" t="n">
        <f aca="false">RollUp!$N848</f>
        <v>0</v>
      </c>
    </row>
    <row r="849" customFormat="false" ht="12.8" hidden="false" customHeight="false" outlineLevel="0" collapsed="false">
      <c r="A849" s="76" t="n">
        <v>845</v>
      </c>
      <c r="B849" s="77" t="n">
        <f aca="false">EOMONTH(Input!$C$7,A849)</f>
        <v>68636</v>
      </c>
      <c r="D849" s="78" t="n">
        <f aca="false">RollUp!$N849</f>
        <v>0</v>
      </c>
    </row>
    <row r="850" customFormat="false" ht="12.8" hidden="false" customHeight="false" outlineLevel="0" collapsed="false">
      <c r="A850" s="76" t="n">
        <v>846</v>
      </c>
      <c r="B850" s="77" t="n">
        <f aca="false">EOMONTH(Input!$C$7,A850)</f>
        <v>68667</v>
      </c>
      <c r="D850" s="78" t="n">
        <f aca="false">RollUp!$N850</f>
        <v>0</v>
      </c>
    </row>
    <row r="851" customFormat="false" ht="12.8" hidden="false" customHeight="false" outlineLevel="0" collapsed="false">
      <c r="A851" s="76" t="n">
        <v>847</v>
      </c>
      <c r="B851" s="77" t="n">
        <f aca="false">EOMONTH(Input!$C$7,A851)</f>
        <v>68698</v>
      </c>
      <c r="D851" s="78" t="n">
        <f aca="false">RollUp!$N851</f>
        <v>0</v>
      </c>
    </row>
    <row r="852" customFormat="false" ht="12.8" hidden="false" customHeight="false" outlineLevel="0" collapsed="false">
      <c r="A852" s="76" t="n">
        <v>848</v>
      </c>
      <c r="B852" s="77" t="n">
        <f aca="false">EOMONTH(Input!$C$7,A852)</f>
        <v>68727</v>
      </c>
      <c r="D852" s="78" t="n">
        <f aca="false">RollUp!$N852</f>
        <v>0</v>
      </c>
    </row>
    <row r="853" customFormat="false" ht="12.8" hidden="false" customHeight="false" outlineLevel="0" collapsed="false">
      <c r="A853" s="76" t="n">
        <v>849</v>
      </c>
      <c r="B853" s="77" t="n">
        <f aca="false">EOMONTH(Input!$C$7,A853)</f>
        <v>68758</v>
      </c>
      <c r="D853" s="78" t="n">
        <f aca="false">RollUp!$N853</f>
        <v>0</v>
      </c>
    </row>
    <row r="854" customFormat="false" ht="12.8" hidden="false" customHeight="false" outlineLevel="0" collapsed="false">
      <c r="A854" s="76" t="n">
        <v>850</v>
      </c>
      <c r="B854" s="77" t="n">
        <f aca="false">EOMONTH(Input!$C$7,A854)</f>
        <v>68788</v>
      </c>
      <c r="D854" s="78" t="n">
        <f aca="false">RollUp!$N854</f>
        <v>0</v>
      </c>
    </row>
    <row r="855" customFormat="false" ht="12.8" hidden="false" customHeight="false" outlineLevel="0" collapsed="false">
      <c r="A855" s="76" t="n">
        <v>851</v>
      </c>
      <c r="B855" s="77" t="n">
        <f aca="false">EOMONTH(Input!$C$7,A855)</f>
        <v>68819</v>
      </c>
      <c r="D855" s="78" t="n">
        <f aca="false">RollUp!$N855</f>
        <v>0</v>
      </c>
    </row>
    <row r="856" customFormat="false" ht="12.8" hidden="false" customHeight="false" outlineLevel="0" collapsed="false">
      <c r="A856" s="76" t="n">
        <v>852</v>
      </c>
      <c r="B856" s="77" t="n">
        <f aca="false">EOMONTH(Input!$C$7,A856)</f>
        <v>68849</v>
      </c>
      <c r="D856" s="78" t="n">
        <f aca="false">RollUp!$N856</f>
        <v>0</v>
      </c>
    </row>
    <row r="857" customFormat="false" ht="12.8" hidden="false" customHeight="false" outlineLevel="0" collapsed="false">
      <c r="A857" s="76" t="n">
        <v>853</v>
      </c>
      <c r="B857" s="77" t="n">
        <f aca="false">EOMONTH(Input!$C$7,A857)</f>
        <v>68880</v>
      </c>
      <c r="D857" s="78" t="n">
        <f aca="false">RollUp!$N857</f>
        <v>0</v>
      </c>
    </row>
    <row r="858" customFormat="false" ht="12.8" hidden="false" customHeight="false" outlineLevel="0" collapsed="false">
      <c r="A858" s="76" t="n">
        <v>854</v>
      </c>
      <c r="B858" s="77" t="n">
        <f aca="false">EOMONTH(Input!$C$7,A858)</f>
        <v>68911</v>
      </c>
      <c r="D858" s="78" t="n">
        <f aca="false">RollUp!$N858</f>
        <v>0</v>
      </c>
    </row>
    <row r="859" customFormat="false" ht="12.8" hidden="false" customHeight="false" outlineLevel="0" collapsed="false">
      <c r="A859" s="76" t="n">
        <v>855</v>
      </c>
      <c r="B859" s="77" t="n">
        <f aca="false">EOMONTH(Input!$C$7,A859)</f>
        <v>68941</v>
      </c>
      <c r="D859" s="78" t="n">
        <f aca="false">RollUp!$N859</f>
        <v>0</v>
      </c>
    </row>
    <row r="860" customFormat="false" ht="12.8" hidden="false" customHeight="false" outlineLevel="0" collapsed="false">
      <c r="A860" s="76" t="n">
        <v>856</v>
      </c>
      <c r="B860" s="77" t="n">
        <f aca="false">EOMONTH(Input!$C$7,A860)</f>
        <v>68972</v>
      </c>
      <c r="D860" s="78" t="n">
        <f aca="false">RollUp!$N860</f>
        <v>0</v>
      </c>
    </row>
    <row r="861" customFormat="false" ht="12.8" hidden="false" customHeight="false" outlineLevel="0" collapsed="false">
      <c r="A861" s="76" t="n">
        <v>857</v>
      </c>
      <c r="B861" s="77" t="n">
        <f aca="false">EOMONTH(Input!$C$7,A861)</f>
        <v>69002</v>
      </c>
      <c r="D861" s="78" t="n">
        <f aca="false">RollUp!$N861</f>
        <v>0</v>
      </c>
    </row>
    <row r="862" customFormat="false" ht="12.8" hidden="false" customHeight="false" outlineLevel="0" collapsed="false">
      <c r="A862" s="76" t="n">
        <v>858</v>
      </c>
      <c r="B862" s="77" t="n">
        <f aca="false">EOMONTH(Input!$C$7,A862)</f>
        <v>69033</v>
      </c>
      <c r="D862" s="78" t="n">
        <f aca="false">RollUp!$N862</f>
        <v>0</v>
      </c>
    </row>
    <row r="863" customFormat="false" ht="12.8" hidden="false" customHeight="false" outlineLevel="0" collapsed="false">
      <c r="A863" s="76" t="n">
        <v>859</v>
      </c>
      <c r="B863" s="77" t="n">
        <f aca="false">EOMONTH(Input!$C$7,A863)</f>
        <v>69064</v>
      </c>
      <c r="D863" s="78" t="n">
        <f aca="false">RollUp!$N863</f>
        <v>0</v>
      </c>
    </row>
    <row r="864" customFormat="false" ht="12.8" hidden="false" customHeight="false" outlineLevel="0" collapsed="false">
      <c r="A864" s="76" t="n">
        <v>860</v>
      </c>
      <c r="B864" s="77" t="n">
        <f aca="false">EOMONTH(Input!$C$7,A864)</f>
        <v>69092</v>
      </c>
      <c r="D864" s="78" t="n">
        <f aca="false">RollUp!$N864</f>
        <v>0</v>
      </c>
    </row>
    <row r="865" customFormat="false" ht="12.8" hidden="false" customHeight="false" outlineLevel="0" collapsed="false">
      <c r="A865" s="76" t="n">
        <v>861</v>
      </c>
      <c r="B865" s="77" t="n">
        <f aca="false">EOMONTH(Input!$C$7,A865)</f>
        <v>69123</v>
      </c>
      <c r="D865" s="78" t="n">
        <f aca="false">RollUp!$N865</f>
        <v>0</v>
      </c>
    </row>
    <row r="866" customFormat="false" ht="12.8" hidden="false" customHeight="false" outlineLevel="0" collapsed="false">
      <c r="A866" s="76" t="n">
        <v>862</v>
      </c>
      <c r="B866" s="77" t="n">
        <f aca="false">EOMONTH(Input!$C$7,A866)</f>
        <v>69153</v>
      </c>
      <c r="D866" s="78" t="n">
        <f aca="false">RollUp!$N866</f>
        <v>0</v>
      </c>
    </row>
    <row r="867" customFormat="false" ht="12.8" hidden="false" customHeight="false" outlineLevel="0" collapsed="false">
      <c r="A867" s="76" t="n">
        <v>863</v>
      </c>
      <c r="B867" s="77" t="n">
        <f aca="false">EOMONTH(Input!$C$7,A867)</f>
        <v>69184</v>
      </c>
      <c r="D867" s="78" t="n">
        <f aca="false">RollUp!$N867</f>
        <v>0</v>
      </c>
    </row>
    <row r="868" customFormat="false" ht="12.8" hidden="false" customHeight="false" outlineLevel="0" collapsed="false">
      <c r="A868" s="76" t="n">
        <v>864</v>
      </c>
      <c r="B868" s="77" t="n">
        <f aca="false">EOMONTH(Input!$C$7,A868)</f>
        <v>69214</v>
      </c>
      <c r="D868" s="78" t="n">
        <f aca="false">RollUp!$N868</f>
        <v>0</v>
      </c>
    </row>
    <row r="869" customFormat="false" ht="12.8" hidden="false" customHeight="false" outlineLevel="0" collapsed="false">
      <c r="A869" s="76" t="n">
        <v>865</v>
      </c>
      <c r="B869" s="77" t="n">
        <f aca="false">EOMONTH(Input!$C$7,A869)</f>
        <v>69245</v>
      </c>
      <c r="D869" s="78" t="n">
        <f aca="false">RollUp!$N869</f>
        <v>0</v>
      </c>
    </row>
    <row r="870" customFormat="false" ht="12.8" hidden="false" customHeight="false" outlineLevel="0" collapsed="false">
      <c r="A870" s="76" t="n">
        <v>866</v>
      </c>
      <c r="B870" s="77" t="n">
        <f aca="false">EOMONTH(Input!$C$7,A870)</f>
        <v>69276</v>
      </c>
      <c r="D870" s="78" t="n">
        <f aca="false">RollUp!$N870</f>
        <v>0</v>
      </c>
    </row>
    <row r="871" customFormat="false" ht="12.8" hidden="false" customHeight="false" outlineLevel="0" collapsed="false">
      <c r="A871" s="76" t="n">
        <v>867</v>
      </c>
      <c r="B871" s="77" t="n">
        <f aca="false">EOMONTH(Input!$C$7,A871)</f>
        <v>69306</v>
      </c>
      <c r="D871" s="78" t="n">
        <f aca="false">RollUp!$N871</f>
        <v>0</v>
      </c>
    </row>
    <row r="872" customFormat="false" ht="12.8" hidden="false" customHeight="false" outlineLevel="0" collapsed="false">
      <c r="A872" s="76" t="n">
        <v>868</v>
      </c>
      <c r="B872" s="77" t="n">
        <f aca="false">EOMONTH(Input!$C$7,A872)</f>
        <v>69337</v>
      </c>
      <c r="D872" s="78" t="n">
        <f aca="false">RollUp!$N872</f>
        <v>0</v>
      </c>
    </row>
    <row r="873" customFormat="false" ht="12.8" hidden="false" customHeight="false" outlineLevel="0" collapsed="false">
      <c r="A873" s="76" t="n">
        <v>869</v>
      </c>
      <c r="B873" s="77" t="n">
        <f aca="false">EOMONTH(Input!$C$7,A873)</f>
        <v>69367</v>
      </c>
      <c r="D873" s="78" t="n">
        <f aca="false">RollUp!$N873</f>
        <v>0</v>
      </c>
    </row>
    <row r="874" customFormat="false" ht="12.8" hidden="false" customHeight="false" outlineLevel="0" collapsed="false">
      <c r="A874" s="76" t="n">
        <v>870</v>
      </c>
      <c r="B874" s="77" t="n">
        <f aca="false">EOMONTH(Input!$C$7,A874)</f>
        <v>69398</v>
      </c>
      <c r="D874" s="78" t="n">
        <f aca="false">RollUp!$N874</f>
        <v>0</v>
      </c>
    </row>
    <row r="875" customFormat="false" ht="12.8" hidden="false" customHeight="false" outlineLevel="0" collapsed="false">
      <c r="A875" s="76" t="n">
        <v>871</v>
      </c>
      <c r="B875" s="77" t="n">
        <f aca="false">EOMONTH(Input!$C$7,A875)</f>
        <v>69429</v>
      </c>
      <c r="D875" s="78" t="n">
        <f aca="false">RollUp!$N875</f>
        <v>0</v>
      </c>
    </row>
    <row r="876" customFormat="false" ht="12.8" hidden="false" customHeight="false" outlineLevel="0" collapsed="false">
      <c r="A876" s="76" t="n">
        <v>872</v>
      </c>
      <c r="B876" s="77" t="n">
        <f aca="false">EOMONTH(Input!$C$7,A876)</f>
        <v>69457</v>
      </c>
      <c r="D876" s="78" t="n">
        <f aca="false">RollUp!$N876</f>
        <v>0</v>
      </c>
    </row>
    <row r="877" customFormat="false" ht="12.8" hidden="false" customHeight="false" outlineLevel="0" collapsed="false">
      <c r="A877" s="76" t="n">
        <v>873</v>
      </c>
      <c r="B877" s="77" t="n">
        <f aca="false">EOMONTH(Input!$C$7,A877)</f>
        <v>69488</v>
      </c>
      <c r="D877" s="78" t="n">
        <f aca="false">RollUp!$N877</f>
        <v>0</v>
      </c>
    </row>
    <row r="878" customFormat="false" ht="12.8" hidden="false" customHeight="false" outlineLevel="0" collapsed="false">
      <c r="A878" s="76" t="n">
        <v>874</v>
      </c>
      <c r="B878" s="77" t="n">
        <f aca="false">EOMONTH(Input!$C$7,A878)</f>
        <v>69518</v>
      </c>
      <c r="D878" s="78" t="n">
        <f aca="false">RollUp!$N878</f>
        <v>0</v>
      </c>
    </row>
    <row r="879" customFormat="false" ht="12.8" hidden="false" customHeight="false" outlineLevel="0" collapsed="false">
      <c r="A879" s="76" t="n">
        <v>875</v>
      </c>
      <c r="B879" s="77" t="n">
        <f aca="false">EOMONTH(Input!$C$7,A879)</f>
        <v>69549</v>
      </c>
      <c r="D879" s="78" t="n">
        <f aca="false">RollUp!$N879</f>
        <v>0</v>
      </c>
    </row>
    <row r="880" customFormat="false" ht="12.8" hidden="false" customHeight="false" outlineLevel="0" collapsed="false">
      <c r="A880" s="76" t="n">
        <v>876</v>
      </c>
      <c r="B880" s="77" t="n">
        <f aca="false">EOMONTH(Input!$C$7,A880)</f>
        <v>69579</v>
      </c>
      <c r="D880" s="78" t="n">
        <f aca="false">RollUp!$N880</f>
        <v>0</v>
      </c>
    </row>
    <row r="881" customFormat="false" ht="12.8" hidden="false" customHeight="false" outlineLevel="0" collapsed="false">
      <c r="A881" s="76" t="n">
        <v>877</v>
      </c>
      <c r="B881" s="77" t="n">
        <f aca="false">EOMONTH(Input!$C$7,A881)</f>
        <v>69610</v>
      </c>
      <c r="D881" s="78" t="n">
        <f aca="false">RollUp!$N881</f>
        <v>0</v>
      </c>
    </row>
    <row r="882" customFormat="false" ht="12.8" hidden="false" customHeight="false" outlineLevel="0" collapsed="false">
      <c r="A882" s="76" t="n">
        <v>878</v>
      </c>
      <c r="B882" s="77" t="n">
        <f aca="false">EOMONTH(Input!$C$7,A882)</f>
        <v>69641</v>
      </c>
      <c r="D882" s="78" t="n">
        <f aca="false">RollUp!$N882</f>
        <v>0</v>
      </c>
    </row>
    <row r="883" customFormat="false" ht="12.8" hidden="false" customHeight="false" outlineLevel="0" collapsed="false">
      <c r="A883" s="76" t="n">
        <v>879</v>
      </c>
      <c r="B883" s="77" t="n">
        <f aca="false">EOMONTH(Input!$C$7,A883)</f>
        <v>69671</v>
      </c>
      <c r="D883" s="78" t="n">
        <f aca="false">RollUp!$N883</f>
        <v>0</v>
      </c>
    </row>
    <row r="884" customFormat="false" ht="12.8" hidden="false" customHeight="false" outlineLevel="0" collapsed="false">
      <c r="A884" s="76" t="n">
        <v>880</v>
      </c>
      <c r="B884" s="77" t="n">
        <f aca="false">EOMONTH(Input!$C$7,A884)</f>
        <v>69702</v>
      </c>
      <c r="D884" s="78" t="n">
        <f aca="false">RollUp!$N884</f>
        <v>0</v>
      </c>
    </row>
    <row r="885" customFormat="false" ht="12.8" hidden="false" customHeight="false" outlineLevel="0" collapsed="false">
      <c r="A885" s="76" t="n">
        <v>881</v>
      </c>
      <c r="B885" s="77" t="n">
        <f aca="false">EOMONTH(Input!$C$7,A885)</f>
        <v>69732</v>
      </c>
      <c r="D885" s="78" t="n">
        <f aca="false">RollUp!$N885</f>
        <v>0</v>
      </c>
    </row>
    <row r="886" customFormat="false" ht="12.8" hidden="false" customHeight="false" outlineLevel="0" collapsed="false">
      <c r="A886" s="76" t="n">
        <v>882</v>
      </c>
      <c r="B886" s="77" t="n">
        <f aca="false">EOMONTH(Input!$C$7,A886)</f>
        <v>69763</v>
      </c>
      <c r="D886" s="78" t="n">
        <f aca="false">RollUp!$N886</f>
        <v>0</v>
      </c>
    </row>
    <row r="887" customFormat="false" ht="12.8" hidden="false" customHeight="false" outlineLevel="0" collapsed="false">
      <c r="A887" s="76" t="n">
        <v>883</v>
      </c>
      <c r="B887" s="77" t="n">
        <f aca="false">EOMONTH(Input!$C$7,A887)</f>
        <v>69794</v>
      </c>
      <c r="D887" s="78" t="n">
        <f aca="false">RollUp!$N887</f>
        <v>0</v>
      </c>
    </row>
    <row r="888" customFormat="false" ht="12.8" hidden="false" customHeight="false" outlineLevel="0" collapsed="false">
      <c r="A888" s="76" t="n">
        <v>884</v>
      </c>
      <c r="B888" s="77" t="n">
        <f aca="false">EOMONTH(Input!$C$7,A888)</f>
        <v>69822</v>
      </c>
      <c r="D888" s="78" t="n">
        <f aca="false">RollUp!$N888</f>
        <v>0</v>
      </c>
    </row>
    <row r="889" customFormat="false" ht="12.8" hidden="false" customHeight="false" outlineLevel="0" collapsed="false">
      <c r="A889" s="76" t="n">
        <v>885</v>
      </c>
      <c r="B889" s="77" t="n">
        <f aca="false">EOMONTH(Input!$C$7,A889)</f>
        <v>69853</v>
      </c>
      <c r="D889" s="78" t="n">
        <f aca="false">RollUp!$N889</f>
        <v>0</v>
      </c>
    </row>
    <row r="890" customFormat="false" ht="12.8" hidden="false" customHeight="false" outlineLevel="0" collapsed="false">
      <c r="A890" s="76" t="n">
        <v>886</v>
      </c>
      <c r="B890" s="77" t="n">
        <f aca="false">EOMONTH(Input!$C$7,A890)</f>
        <v>69883</v>
      </c>
      <c r="D890" s="78" t="n">
        <f aca="false">RollUp!$N890</f>
        <v>0</v>
      </c>
    </row>
    <row r="891" customFormat="false" ht="12.8" hidden="false" customHeight="false" outlineLevel="0" collapsed="false">
      <c r="A891" s="76" t="n">
        <v>887</v>
      </c>
      <c r="B891" s="77" t="n">
        <f aca="false">EOMONTH(Input!$C$7,A891)</f>
        <v>69914</v>
      </c>
      <c r="D891" s="78" t="n">
        <f aca="false">RollUp!$N891</f>
        <v>0</v>
      </c>
    </row>
    <row r="892" customFormat="false" ht="12.8" hidden="false" customHeight="false" outlineLevel="0" collapsed="false">
      <c r="A892" s="76" t="n">
        <v>888</v>
      </c>
      <c r="B892" s="77" t="n">
        <f aca="false">EOMONTH(Input!$C$7,A892)</f>
        <v>69944</v>
      </c>
      <c r="D892" s="78" t="n">
        <f aca="false">RollUp!$N892</f>
        <v>0</v>
      </c>
    </row>
    <row r="893" customFormat="false" ht="12.8" hidden="false" customHeight="false" outlineLevel="0" collapsed="false">
      <c r="A893" s="76" t="n">
        <v>889</v>
      </c>
      <c r="B893" s="77" t="n">
        <f aca="false">EOMONTH(Input!$C$7,A893)</f>
        <v>69975</v>
      </c>
      <c r="D893" s="78" t="n">
        <f aca="false">RollUp!$N893</f>
        <v>0</v>
      </c>
    </row>
    <row r="894" customFormat="false" ht="12.8" hidden="false" customHeight="false" outlineLevel="0" collapsed="false">
      <c r="A894" s="76" t="n">
        <v>890</v>
      </c>
      <c r="B894" s="77" t="n">
        <f aca="false">EOMONTH(Input!$C$7,A894)</f>
        <v>70006</v>
      </c>
      <c r="D894" s="78" t="n">
        <f aca="false">RollUp!$N894</f>
        <v>0</v>
      </c>
    </row>
    <row r="895" customFormat="false" ht="12.8" hidden="false" customHeight="false" outlineLevel="0" collapsed="false">
      <c r="A895" s="76" t="n">
        <v>891</v>
      </c>
      <c r="B895" s="77" t="n">
        <f aca="false">EOMONTH(Input!$C$7,A895)</f>
        <v>70036</v>
      </c>
      <c r="D895" s="78" t="n">
        <f aca="false">RollUp!$N895</f>
        <v>0</v>
      </c>
    </row>
    <row r="896" customFormat="false" ht="12.8" hidden="false" customHeight="false" outlineLevel="0" collapsed="false">
      <c r="A896" s="76" t="n">
        <v>892</v>
      </c>
      <c r="B896" s="77" t="n">
        <f aca="false">EOMONTH(Input!$C$7,A896)</f>
        <v>70067</v>
      </c>
      <c r="D896" s="78" t="n">
        <f aca="false">RollUp!$N896</f>
        <v>0</v>
      </c>
    </row>
    <row r="897" customFormat="false" ht="12.8" hidden="false" customHeight="false" outlineLevel="0" collapsed="false">
      <c r="A897" s="76" t="n">
        <v>893</v>
      </c>
      <c r="B897" s="77" t="n">
        <f aca="false">EOMONTH(Input!$C$7,A897)</f>
        <v>70097</v>
      </c>
      <c r="D897" s="78" t="n">
        <f aca="false">RollUp!$N897</f>
        <v>0</v>
      </c>
    </row>
    <row r="898" customFormat="false" ht="12.8" hidden="false" customHeight="false" outlineLevel="0" collapsed="false">
      <c r="A898" s="76" t="n">
        <v>894</v>
      </c>
      <c r="B898" s="77" t="n">
        <f aca="false">EOMONTH(Input!$C$7,A898)</f>
        <v>70128</v>
      </c>
      <c r="D898" s="78" t="n">
        <f aca="false">RollUp!$N898</f>
        <v>0</v>
      </c>
    </row>
    <row r="899" customFormat="false" ht="12.8" hidden="false" customHeight="false" outlineLevel="0" collapsed="false">
      <c r="A899" s="76" t="n">
        <v>895</v>
      </c>
      <c r="B899" s="77" t="n">
        <f aca="false">EOMONTH(Input!$C$7,A899)</f>
        <v>70159</v>
      </c>
      <c r="D899" s="78" t="n">
        <f aca="false">RollUp!$N899</f>
        <v>0</v>
      </c>
    </row>
    <row r="900" customFormat="false" ht="12.8" hidden="false" customHeight="false" outlineLevel="0" collapsed="false">
      <c r="A900" s="76" t="n">
        <v>896</v>
      </c>
      <c r="B900" s="77" t="n">
        <f aca="false">EOMONTH(Input!$C$7,A900)</f>
        <v>70188</v>
      </c>
      <c r="D900" s="78" t="n">
        <f aca="false">RollUp!$N900</f>
        <v>0</v>
      </c>
    </row>
    <row r="901" customFormat="false" ht="12.8" hidden="false" customHeight="false" outlineLevel="0" collapsed="false">
      <c r="A901" s="76" t="n">
        <v>897</v>
      </c>
      <c r="B901" s="77" t="n">
        <f aca="false">EOMONTH(Input!$C$7,A901)</f>
        <v>70219</v>
      </c>
      <c r="D901" s="78" t="n">
        <f aca="false">RollUp!$N901</f>
        <v>0</v>
      </c>
    </row>
    <row r="902" customFormat="false" ht="12.8" hidden="false" customHeight="false" outlineLevel="0" collapsed="false">
      <c r="A902" s="76" t="n">
        <v>898</v>
      </c>
      <c r="B902" s="77" t="n">
        <f aca="false">EOMONTH(Input!$C$7,A902)</f>
        <v>70249</v>
      </c>
      <c r="D902" s="78" t="n">
        <f aca="false">RollUp!$N902</f>
        <v>0</v>
      </c>
    </row>
    <row r="903" customFormat="false" ht="12.8" hidden="false" customHeight="false" outlineLevel="0" collapsed="false">
      <c r="A903" s="76" t="n">
        <v>899</v>
      </c>
      <c r="B903" s="77" t="n">
        <f aca="false">EOMONTH(Input!$C$7,A903)</f>
        <v>70280</v>
      </c>
      <c r="D903" s="78" t="n">
        <f aca="false">RollUp!$N903</f>
        <v>0</v>
      </c>
    </row>
    <row r="904" customFormat="false" ht="12.8" hidden="false" customHeight="false" outlineLevel="0" collapsed="false">
      <c r="A904" s="76" t="n">
        <v>900</v>
      </c>
      <c r="B904" s="77" t="n">
        <f aca="false">EOMONTH(Input!$C$7,A904)</f>
        <v>70310</v>
      </c>
      <c r="D904" s="78" t="n">
        <f aca="false">RollUp!$N904</f>
        <v>0</v>
      </c>
    </row>
    <row r="905" customFormat="false" ht="12.8" hidden="false" customHeight="false" outlineLevel="0" collapsed="false">
      <c r="A905" s="76" t="n">
        <v>901</v>
      </c>
      <c r="B905" s="77" t="n">
        <f aca="false">EOMONTH(Input!$C$7,A905)</f>
        <v>70341</v>
      </c>
      <c r="D905" s="78" t="n">
        <f aca="false">RollUp!$N905</f>
        <v>0</v>
      </c>
    </row>
    <row r="906" customFormat="false" ht="12.8" hidden="false" customHeight="false" outlineLevel="0" collapsed="false">
      <c r="A906" s="76" t="n">
        <v>902</v>
      </c>
      <c r="B906" s="77" t="n">
        <f aca="false">EOMONTH(Input!$C$7,A906)</f>
        <v>70372</v>
      </c>
      <c r="D906" s="78" t="n">
        <f aca="false">RollUp!$N906</f>
        <v>0</v>
      </c>
    </row>
    <row r="907" customFormat="false" ht="12.8" hidden="false" customHeight="false" outlineLevel="0" collapsed="false">
      <c r="A907" s="76" t="n">
        <v>903</v>
      </c>
      <c r="B907" s="77" t="n">
        <f aca="false">EOMONTH(Input!$C$7,A907)</f>
        <v>70402</v>
      </c>
      <c r="D907" s="78" t="n">
        <f aca="false">RollUp!$N907</f>
        <v>0</v>
      </c>
    </row>
    <row r="908" customFormat="false" ht="12.8" hidden="false" customHeight="false" outlineLevel="0" collapsed="false">
      <c r="A908" s="76" t="n">
        <v>904</v>
      </c>
      <c r="B908" s="77" t="n">
        <f aca="false">EOMONTH(Input!$C$7,A908)</f>
        <v>70433</v>
      </c>
      <c r="D908" s="78" t="n">
        <f aca="false">RollUp!$N908</f>
        <v>0</v>
      </c>
    </row>
    <row r="909" customFormat="false" ht="12.8" hidden="false" customHeight="false" outlineLevel="0" collapsed="false">
      <c r="A909" s="76" t="n">
        <v>905</v>
      </c>
      <c r="B909" s="77" t="n">
        <f aca="false">EOMONTH(Input!$C$7,A909)</f>
        <v>70463</v>
      </c>
      <c r="D909" s="78" t="n">
        <f aca="false">RollUp!$N909</f>
        <v>0</v>
      </c>
    </row>
    <row r="910" customFormat="false" ht="12.8" hidden="false" customHeight="false" outlineLevel="0" collapsed="false">
      <c r="A910" s="76" t="n">
        <v>906</v>
      </c>
      <c r="B910" s="77" t="n">
        <f aca="false">EOMONTH(Input!$C$7,A910)</f>
        <v>70494</v>
      </c>
      <c r="D910" s="78" t="n">
        <f aca="false">RollUp!$N910</f>
        <v>0</v>
      </c>
    </row>
    <row r="911" customFormat="false" ht="12.8" hidden="false" customHeight="false" outlineLevel="0" collapsed="false">
      <c r="A911" s="76" t="n">
        <v>907</v>
      </c>
      <c r="B911" s="77" t="n">
        <f aca="false">EOMONTH(Input!$C$7,A911)</f>
        <v>70525</v>
      </c>
      <c r="D911" s="78" t="n">
        <f aca="false">RollUp!$N911</f>
        <v>0</v>
      </c>
    </row>
    <row r="912" customFormat="false" ht="12.8" hidden="false" customHeight="false" outlineLevel="0" collapsed="false">
      <c r="A912" s="76" t="n">
        <v>908</v>
      </c>
      <c r="B912" s="77" t="n">
        <f aca="false">EOMONTH(Input!$C$7,A912)</f>
        <v>70553</v>
      </c>
      <c r="D912" s="78" t="n">
        <f aca="false">RollUp!$N912</f>
        <v>0</v>
      </c>
    </row>
    <row r="913" customFormat="false" ht="12.8" hidden="false" customHeight="false" outlineLevel="0" collapsed="false">
      <c r="A913" s="76" t="n">
        <v>909</v>
      </c>
      <c r="B913" s="77" t="n">
        <f aca="false">EOMONTH(Input!$C$7,A913)</f>
        <v>70584</v>
      </c>
      <c r="D913" s="78" t="n">
        <f aca="false">RollUp!$N913</f>
        <v>0</v>
      </c>
    </row>
    <row r="914" customFormat="false" ht="12.8" hidden="false" customHeight="false" outlineLevel="0" collapsed="false">
      <c r="A914" s="76" t="n">
        <v>910</v>
      </c>
      <c r="B914" s="77" t="n">
        <f aca="false">EOMONTH(Input!$C$7,A914)</f>
        <v>70614</v>
      </c>
      <c r="D914" s="78" t="n">
        <f aca="false">RollUp!$N914</f>
        <v>0</v>
      </c>
    </row>
    <row r="915" customFormat="false" ht="12.8" hidden="false" customHeight="false" outlineLevel="0" collapsed="false">
      <c r="A915" s="76" t="n">
        <v>911</v>
      </c>
      <c r="B915" s="77" t="n">
        <f aca="false">EOMONTH(Input!$C$7,A915)</f>
        <v>70645</v>
      </c>
      <c r="D915" s="78" t="n">
        <f aca="false">RollUp!$N915</f>
        <v>0</v>
      </c>
    </row>
    <row r="916" customFormat="false" ht="12.8" hidden="false" customHeight="false" outlineLevel="0" collapsed="false">
      <c r="A916" s="76" t="n">
        <v>912</v>
      </c>
      <c r="B916" s="77" t="n">
        <f aca="false">EOMONTH(Input!$C$7,A916)</f>
        <v>70675</v>
      </c>
      <c r="D916" s="78" t="n">
        <f aca="false">RollUp!$N916</f>
        <v>0</v>
      </c>
    </row>
    <row r="917" customFormat="false" ht="12.8" hidden="false" customHeight="false" outlineLevel="0" collapsed="false">
      <c r="A917" s="76" t="n">
        <v>913</v>
      </c>
      <c r="B917" s="77" t="n">
        <f aca="false">EOMONTH(Input!$C$7,A917)</f>
        <v>70706</v>
      </c>
      <c r="D917" s="78" t="n">
        <f aca="false">RollUp!$N917</f>
        <v>0</v>
      </c>
    </row>
    <row r="918" customFormat="false" ht="12.8" hidden="false" customHeight="false" outlineLevel="0" collapsed="false">
      <c r="A918" s="76" t="n">
        <v>914</v>
      </c>
      <c r="B918" s="77" t="n">
        <f aca="false">EOMONTH(Input!$C$7,A918)</f>
        <v>70737</v>
      </c>
      <c r="D918" s="78" t="n">
        <f aca="false">RollUp!$N918</f>
        <v>0</v>
      </c>
    </row>
    <row r="919" customFormat="false" ht="12.8" hidden="false" customHeight="false" outlineLevel="0" collapsed="false">
      <c r="A919" s="76" t="n">
        <v>915</v>
      </c>
      <c r="B919" s="77" t="n">
        <f aca="false">EOMONTH(Input!$C$7,A919)</f>
        <v>70767</v>
      </c>
      <c r="D919" s="78" t="n">
        <f aca="false">RollUp!$N919</f>
        <v>0</v>
      </c>
    </row>
    <row r="920" customFormat="false" ht="12.8" hidden="false" customHeight="false" outlineLevel="0" collapsed="false">
      <c r="A920" s="76" t="n">
        <v>916</v>
      </c>
      <c r="B920" s="77" t="n">
        <f aca="false">EOMONTH(Input!$C$7,A920)</f>
        <v>70798</v>
      </c>
      <c r="D920" s="78" t="n">
        <f aca="false">RollUp!$N920</f>
        <v>0</v>
      </c>
    </row>
    <row r="921" customFormat="false" ht="12.8" hidden="false" customHeight="false" outlineLevel="0" collapsed="false">
      <c r="A921" s="76" t="n">
        <v>917</v>
      </c>
      <c r="B921" s="77" t="n">
        <f aca="false">EOMONTH(Input!$C$7,A921)</f>
        <v>70828</v>
      </c>
      <c r="D921" s="78" t="n">
        <f aca="false">RollUp!$N921</f>
        <v>0</v>
      </c>
    </row>
    <row r="922" customFormat="false" ht="12.8" hidden="false" customHeight="false" outlineLevel="0" collapsed="false">
      <c r="A922" s="76" t="n">
        <v>918</v>
      </c>
      <c r="B922" s="77" t="n">
        <f aca="false">EOMONTH(Input!$C$7,A922)</f>
        <v>70859</v>
      </c>
      <c r="D922" s="78" t="n">
        <f aca="false">RollUp!$N922</f>
        <v>0</v>
      </c>
    </row>
    <row r="923" customFormat="false" ht="12.8" hidden="false" customHeight="false" outlineLevel="0" collapsed="false">
      <c r="A923" s="76" t="n">
        <v>919</v>
      </c>
      <c r="B923" s="77" t="n">
        <f aca="false">EOMONTH(Input!$C$7,A923)</f>
        <v>70890</v>
      </c>
      <c r="D923" s="78" t="n">
        <f aca="false">RollUp!$N923</f>
        <v>0</v>
      </c>
    </row>
    <row r="924" customFormat="false" ht="12.8" hidden="false" customHeight="false" outlineLevel="0" collapsed="false">
      <c r="A924" s="76" t="n">
        <v>920</v>
      </c>
      <c r="B924" s="77" t="n">
        <f aca="false">EOMONTH(Input!$C$7,A924)</f>
        <v>70918</v>
      </c>
      <c r="D924" s="78" t="n">
        <f aca="false">RollUp!$N924</f>
        <v>0</v>
      </c>
    </row>
    <row r="925" customFormat="false" ht="12.8" hidden="false" customHeight="false" outlineLevel="0" collapsed="false">
      <c r="A925" s="76" t="n">
        <v>921</v>
      </c>
      <c r="B925" s="77" t="n">
        <f aca="false">EOMONTH(Input!$C$7,A925)</f>
        <v>70949</v>
      </c>
      <c r="D925" s="78" t="n">
        <f aca="false">RollUp!$N925</f>
        <v>0</v>
      </c>
    </row>
    <row r="926" customFormat="false" ht="12.8" hidden="false" customHeight="false" outlineLevel="0" collapsed="false">
      <c r="A926" s="76" t="n">
        <v>922</v>
      </c>
      <c r="B926" s="77" t="n">
        <f aca="false">EOMONTH(Input!$C$7,A926)</f>
        <v>70979</v>
      </c>
      <c r="D926" s="78" t="n">
        <f aca="false">RollUp!$N926</f>
        <v>0</v>
      </c>
    </row>
    <row r="927" customFormat="false" ht="12.8" hidden="false" customHeight="false" outlineLevel="0" collapsed="false">
      <c r="A927" s="76" t="n">
        <v>923</v>
      </c>
      <c r="B927" s="77" t="n">
        <f aca="false">EOMONTH(Input!$C$7,A927)</f>
        <v>71010</v>
      </c>
      <c r="D927" s="78" t="n">
        <f aca="false">RollUp!$N927</f>
        <v>0</v>
      </c>
    </row>
    <row r="928" customFormat="false" ht="12.8" hidden="false" customHeight="false" outlineLevel="0" collapsed="false">
      <c r="A928" s="76" t="n">
        <v>924</v>
      </c>
      <c r="B928" s="77" t="n">
        <f aca="false">EOMONTH(Input!$C$7,A928)</f>
        <v>71040</v>
      </c>
      <c r="D928" s="78" t="n">
        <f aca="false">RollUp!$N928</f>
        <v>0</v>
      </c>
    </row>
    <row r="929" customFormat="false" ht="12.8" hidden="false" customHeight="false" outlineLevel="0" collapsed="false">
      <c r="A929" s="76" t="n">
        <v>925</v>
      </c>
      <c r="B929" s="77" t="n">
        <f aca="false">EOMONTH(Input!$C$7,A929)</f>
        <v>71071</v>
      </c>
      <c r="D929" s="78" t="n">
        <f aca="false">RollUp!$N929</f>
        <v>0</v>
      </c>
    </row>
    <row r="930" customFormat="false" ht="12.8" hidden="false" customHeight="false" outlineLevel="0" collapsed="false">
      <c r="A930" s="76" t="n">
        <v>926</v>
      </c>
      <c r="B930" s="77" t="n">
        <f aca="false">EOMONTH(Input!$C$7,A930)</f>
        <v>71102</v>
      </c>
      <c r="D930" s="78" t="n">
        <f aca="false">RollUp!$N930</f>
        <v>0</v>
      </c>
    </row>
    <row r="931" customFormat="false" ht="12.8" hidden="false" customHeight="false" outlineLevel="0" collapsed="false">
      <c r="A931" s="76" t="n">
        <v>927</v>
      </c>
      <c r="B931" s="77" t="n">
        <f aca="false">EOMONTH(Input!$C$7,A931)</f>
        <v>71132</v>
      </c>
      <c r="D931" s="78" t="n">
        <f aca="false">RollUp!$N931</f>
        <v>0</v>
      </c>
    </row>
    <row r="932" customFormat="false" ht="12.8" hidden="false" customHeight="false" outlineLevel="0" collapsed="false">
      <c r="A932" s="76" t="n">
        <v>928</v>
      </c>
      <c r="B932" s="77" t="n">
        <f aca="false">EOMONTH(Input!$C$7,A932)</f>
        <v>71163</v>
      </c>
      <c r="D932" s="78" t="n">
        <f aca="false">RollUp!$N932</f>
        <v>0</v>
      </c>
    </row>
    <row r="933" customFormat="false" ht="12.8" hidden="false" customHeight="false" outlineLevel="0" collapsed="false">
      <c r="A933" s="76" t="n">
        <v>929</v>
      </c>
      <c r="B933" s="77" t="n">
        <f aca="false">EOMONTH(Input!$C$7,A933)</f>
        <v>71193</v>
      </c>
      <c r="D933" s="78" t="n">
        <f aca="false">RollUp!$N933</f>
        <v>0</v>
      </c>
    </row>
    <row r="934" customFormat="false" ht="12.8" hidden="false" customHeight="false" outlineLevel="0" collapsed="false">
      <c r="A934" s="76" t="n">
        <v>930</v>
      </c>
      <c r="B934" s="77" t="n">
        <f aca="false">EOMONTH(Input!$C$7,A934)</f>
        <v>71224</v>
      </c>
      <c r="D934" s="78" t="n">
        <f aca="false">RollUp!$N934</f>
        <v>0</v>
      </c>
    </row>
    <row r="935" customFormat="false" ht="12.8" hidden="false" customHeight="false" outlineLevel="0" collapsed="false">
      <c r="A935" s="76" t="n">
        <v>931</v>
      </c>
      <c r="B935" s="77" t="n">
        <f aca="false">EOMONTH(Input!$C$7,A935)</f>
        <v>71255</v>
      </c>
      <c r="D935" s="78" t="n">
        <f aca="false">RollUp!$N935</f>
        <v>0</v>
      </c>
    </row>
    <row r="936" customFormat="false" ht="12.8" hidden="false" customHeight="false" outlineLevel="0" collapsed="false">
      <c r="A936" s="76" t="n">
        <v>932</v>
      </c>
      <c r="B936" s="77" t="n">
        <f aca="false">EOMONTH(Input!$C$7,A936)</f>
        <v>71283</v>
      </c>
      <c r="D936" s="78" t="n">
        <f aca="false">RollUp!$N936</f>
        <v>0</v>
      </c>
    </row>
    <row r="937" customFormat="false" ht="12.8" hidden="false" customHeight="false" outlineLevel="0" collapsed="false">
      <c r="A937" s="76" t="n">
        <v>933</v>
      </c>
      <c r="B937" s="77" t="n">
        <f aca="false">EOMONTH(Input!$C$7,A937)</f>
        <v>71314</v>
      </c>
      <c r="D937" s="78" t="n">
        <f aca="false">RollUp!$N937</f>
        <v>0</v>
      </c>
    </row>
    <row r="938" customFormat="false" ht="12.8" hidden="false" customHeight="false" outlineLevel="0" collapsed="false">
      <c r="A938" s="76" t="n">
        <v>934</v>
      </c>
      <c r="B938" s="77" t="n">
        <f aca="false">EOMONTH(Input!$C$7,A938)</f>
        <v>71344</v>
      </c>
      <c r="D938" s="78" t="n">
        <f aca="false">RollUp!$N938</f>
        <v>0</v>
      </c>
    </row>
    <row r="939" customFormat="false" ht="12.8" hidden="false" customHeight="false" outlineLevel="0" collapsed="false">
      <c r="A939" s="76" t="n">
        <v>935</v>
      </c>
      <c r="B939" s="77" t="n">
        <f aca="false">EOMONTH(Input!$C$7,A939)</f>
        <v>71375</v>
      </c>
      <c r="D939" s="78" t="n">
        <f aca="false">RollUp!$N939</f>
        <v>0</v>
      </c>
    </row>
    <row r="940" customFormat="false" ht="12.8" hidden="false" customHeight="false" outlineLevel="0" collapsed="false">
      <c r="A940" s="76" t="n">
        <v>936</v>
      </c>
      <c r="B940" s="77" t="n">
        <f aca="false">EOMONTH(Input!$C$7,A940)</f>
        <v>71405</v>
      </c>
      <c r="D940" s="78" t="n">
        <f aca="false">RollUp!$N940</f>
        <v>0</v>
      </c>
    </row>
    <row r="941" customFormat="false" ht="12.8" hidden="false" customHeight="false" outlineLevel="0" collapsed="false">
      <c r="A941" s="76" t="n">
        <v>937</v>
      </c>
      <c r="B941" s="77" t="n">
        <f aca="false">EOMONTH(Input!$C$7,A941)</f>
        <v>71436</v>
      </c>
      <c r="D941" s="78" t="n">
        <f aca="false">RollUp!$N941</f>
        <v>0</v>
      </c>
    </row>
    <row r="942" customFormat="false" ht="12.8" hidden="false" customHeight="false" outlineLevel="0" collapsed="false">
      <c r="A942" s="76" t="n">
        <v>938</v>
      </c>
      <c r="B942" s="77" t="n">
        <f aca="false">EOMONTH(Input!$C$7,A942)</f>
        <v>71467</v>
      </c>
      <c r="D942" s="78" t="n">
        <f aca="false">RollUp!$N942</f>
        <v>0</v>
      </c>
    </row>
    <row r="943" customFormat="false" ht="12.8" hidden="false" customHeight="false" outlineLevel="0" collapsed="false">
      <c r="A943" s="76" t="n">
        <v>939</v>
      </c>
      <c r="B943" s="77" t="n">
        <f aca="false">EOMONTH(Input!$C$7,A943)</f>
        <v>71497</v>
      </c>
      <c r="D943" s="78" t="n">
        <f aca="false">RollUp!$N943</f>
        <v>0</v>
      </c>
    </row>
    <row r="944" customFormat="false" ht="12.8" hidden="false" customHeight="false" outlineLevel="0" collapsed="false">
      <c r="A944" s="76" t="n">
        <v>940</v>
      </c>
      <c r="B944" s="77" t="n">
        <f aca="false">EOMONTH(Input!$C$7,A944)</f>
        <v>71528</v>
      </c>
      <c r="D944" s="78" t="n">
        <f aca="false">RollUp!$N944</f>
        <v>0</v>
      </c>
    </row>
    <row r="945" customFormat="false" ht="12.8" hidden="false" customHeight="false" outlineLevel="0" collapsed="false">
      <c r="A945" s="76" t="n">
        <v>941</v>
      </c>
      <c r="B945" s="77" t="n">
        <f aca="false">EOMONTH(Input!$C$7,A945)</f>
        <v>71558</v>
      </c>
      <c r="D945" s="78" t="n">
        <f aca="false">RollUp!$N945</f>
        <v>0</v>
      </c>
    </row>
    <row r="946" customFormat="false" ht="12.8" hidden="false" customHeight="false" outlineLevel="0" collapsed="false">
      <c r="A946" s="76" t="n">
        <v>942</v>
      </c>
      <c r="B946" s="77" t="n">
        <f aca="false">EOMONTH(Input!$C$7,A946)</f>
        <v>71589</v>
      </c>
      <c r="D946" s="78" t="n">
        <f aca="false">RollUp!$N946</f>
        <v>0</v>
      </c>
    </row>
    <row r="947" customFormat="false" ht="12.8" hidden="false" customHeight="false" outlineLevel="0" collapsed="false">
      <c r="A947" s="76" t="n">
        <v>943</v>
      </c>
      <c r="B947" s="77" t="n">
        <f aca="false">EOMONTH(Input!$C$7,A947)</f>
        <v>71620</v>
      </c>
      <c r="D947" s="78" t="n">
        <f aca="false">RollUp!$N947</f>
        <v>0</v>
      </c>
    </row>
    <row r="948" customFormat="false" ht="12.8" hidden="false" customHeight="false" outlineLevel="0" collapsed="false">
      <c r="A948" s="76" t="n">
        <v>944</v>
      </c>
      <c r="B948" s="77" t="n">
        <f aca="false">EOMONTH(Input!$C$7,A948)</f>
        <v>71649</v>
      </c>
      <c r="D948" s="78" t="n">
        <f aca="false">RollUp!$N948</f>
        <v>0</v>
      </c>
    </row>
    <row r="949" customFormat="false" ht="12.8" hidden="false" customHeight="false" outlineLevel="0" collapsed="false">
      <c r="A949" s="76" t="n">
        <v>945</v>
      </c>
      <c r="B949" s="77" t="n">
        <f aca="false">EOMONTH(Input!$C$7,A949)</f>
        <v>71680</v>
      </c>
      <c r="D949" s="78" t="n">
        <f aca="false">RollUp!$N949</f>
        <v>0</v>
      </c>
    </row>
    <row r="950" customFormat="false" ht="12.8" hidden="false" customHeight="false" outlineLevel="0" collapsed="false">
      <c r="A950" s="76" t="n">
        <v>946</v>
      </c>
      <c r="B950" s="77" t="n">
        <f aca="false">EOMONTH(Input!$C$7,A950)</f>
        <v>71710</v>
      </c>
      <c r="D950" s="78" t="n">
        <f aca="false">RollUp!$N950</f>
        <v>0</v>
      </c>
    </row>
    <row r="951" customFormat="false" ht="12.8" hidden="false" customHeight="false" outlineLevel="0" collapsed="false">
      <c r="A951" s="76" t="n">
        <v>947</v>
      </c>
      <c r="B951" s="77" t="n">
        <f aca="false">EOMONTH(Input!$C$7,A951)</f>
        <v>71741</v>
      </c>
      <c r="D951" s="78" t="n">
        <f aca="false">RollUp!$N951</f>
        <v>0</v>
      </c>
    </row>
    <row r="952" customFormat="false" ht="12.8" hidden="false" customHeight="false" outlineLevel="0" collapsed="false">
      <c r="A952" s="76" t="n">
        <v>948</v>
      </c>
      <c r="B952" s="77" t="n">
        <f aca="false">EOMONTH(Input!$C$7,A952)</f>
        <v>71771</v>
      </c>
      <c r="D952" s="78" t="n">
        <f aca="false">RollUp!$N952</f>
        <v>0</v>
      </c>
    </row>
    <row r="953" customFormat="false" ht="12.8" hidden="false" customHeight="false" outlineLevel="0" collapsed="false">
      <c r="A953" s="76" t="n">
        <v>949</v>
      </c>
      <c r="B953" s="77" t="n">
        <f aca="false">EOMONTH(Input!$C$7,A953)</f>
        <v>71802</v>
      </c>
      <c r="D953" s="78" t="n">
        <f aca="false">RollUp!$N953</f>
        <v>0</v>
      </c>
    </row>
    <row r="954" customFormat="false" ht="12.8" hidden="false" customHeight="false" outlineLevel="0" collapsed="false">
      <c r="A954" s="76" t="n">
        <v>950</v>
      </c>
      <c r="B954" s="77" t="n">
        <f aca="false">EOMONTH(Input!$C$7,A954)</f>
        <v>71833</v>
      </c>
      <c r="D954" s="78" t="n">
        <f aca="false">RollUp!$N954</f>
        <v>0</v>
      </c>
    </row>
    <row r="955" customFormat="false" ht="12.8" hidden="false" customHeight="false" outlineLevel="0" collapsed="false">
      <c r="A955" s="76" t="n">
        <v>951</v>
      </c>
      <c r="B955" s="77" t="n">
        <f aca="false">EOMONTH(Input!$C$7,A955)</f>
        <v>71863</v>
      </c>
      <c r="D955" s="78" t="n">
        <f aca="false">RollUp!$N955</f>
        <v>0</v>
      </c>
    </row>
    <row r="956" customFormat="false" ht="12.8" hidden="false" customHeight="false" outlineLevel="0" collapsed="false">
      <c r="A956" s="76" t="n">
        <v>952</v>
      </c>
      <c r="B956" s="77" t="n">
        <f aca="false">EOMONTH(Input!$C$7,A956)</f>
        <v>71894</v>
      </c>
      <c r="D956" s="78" t="n">
        <f aca="false">RollUp!$N956</f>
        <v>0</v>
      </c>
    </row>
    <row r="957" customFormat="false" ht="12.8" hidden="false" customHeight="false" outlineLevel="0" collapsed="false">
      <c r="A957" s="76" t="n">
        <v>953</v>
      </c>
      <c r="B957" s="77" t="n">
        <f aca="false">EOMONTH(Input!$C$7,A957)</f>
        <v>71924</v>
      </c>
      <c r="D957" s="78" t="n">
        <f aca="false">RollUp!$N957</f>
        <v>0</v>
      </c>
    </row>
    <row r="958" customFormat="false" ht="12.8" hidden="false" customHeight="false" outlineLevel="0" collapsed="false">
      <c r="A958" s="76" t="n">
        <v>954</v>
      </c>
      <c r="B958" s="77" t="n">
        <f aca="false">EOMONTH(Input!$C$7,A958)</f>
        <v>71955</v>
      </c>
      <c r="D958" s="78" t="n">
        <f aca="false">RollUp!$N958</f>
        <v>0</v>
      </c>
    </row>
    <row r="959" customFormat="false" ht="12.8" hidden="false" customHeight="false" outlineLevel="0" collapsed="false">
      <c r="A959" s="76" t="n">
        <v>955</v>
      </c>
      <c r="B959" s="77" t="n">
        <f aca="false">EOMONTH(Input!$C$7,A959)</f>
        <v>71986</v>
      </c>
      <c r="D959" s="78" t="n">
        <f aca="false">RollUp!$N959</f>
        <v>0</v>
      </c>
    </row>
    <row r="960" customFormat="false" ht="12.8" hidden="false" customHeight="false" outlineLevel="0" collapsed="false">
      <c r="A960" s="76" t="n">
        <v>956</v>
      </c>
      <c r="B960" s="77" t="n">
        <f aca="false">EOMONTH(Input!$C$7,A960)</f>
        <v>72014</v>
      </c>
      <c r="D960" s="78" t="n">
        <f aca="false">RollUp!$N960</f>
        <v>0</v>
      </c>
    </row>
    <row r="961" customFormat="false" ht="12.8" hidden="false" customHeight="false" outlineLevel="0" collapsed="false">
      <c r="A961" s="76" t="n">
        <v>957</v>
      </c>
      <c r="B961" s="77" t="n">
        <f aca="false">EOMONTH(Input!$C$7,A961)</f>
        <v>72045</v>
      </c>
      <c r="D961" s="78" t="n">
        <f aca="false">RollUp!$N961</f>
        <v>0</v>
      </c>
    </row>
    <row r="962" customFormat="false" ht="12.8" hidden="false" customHeight="false" outlineLevel="0" collapsed="false">
      <c r="A962" s="76" t="n">
        <v>958</v>
      </c>
      <c r="B962" s="77" t="n">
        <f aca="false">EOMONTH(Input!$C$7,A962)</f>
        <v>72075</v>
      </c>
      <c r="D962" s="78" t="n">
        <f aca="false">RollUp!$N962</f>
        <v>0</v>
      </c>
    </row>
    <row r="963" customFormat="false" ht="12.8" hidden="false" customHeight="false" outlineLevel="0" collapsed="false">
      <c r="A963" s="76" t="n">
        <v>959</v>
      </c>
      <c r="B963" s="77" t="n">
        <f aca="false">EOMONTH(Input!$C$7,A963)</f>
        <v>72106</v>
      </c>
      <c r="D963" s="78" t="n">
        <f aca="false">RollUp!$N963</f>
        <v>0</v>
      </c>
    </row>
    <row r="964" customFormat="false" ht="12.8" hidden="false" customHeight="false" outlineLevel="0" collapsed="false">
      <c r="A964" s="76" t="n">
        <v>960</v>
      </c>
      <c r="B964" s="77" t="n">
        <f aca="false">EOMONTH(Input!$C$7,A964)</f>
        <v>72136</v>
      </c>
      <c r="D964" s="78" t="n">
        <f aca="false">RollUp!$N964</f>
        <v>0</v>
      </c>
    </row>
    <row r="965" customFormat="false" ht="12.8" hidden="false" customHeight="false" outlineLevel="0" collapsed="false">
      <c r="A965" s="76" t="n">
        <v>961</v>
      </c>
      <c r="B965" s="77" t="n">
        <f aca="false">EOMONTH(Input!$C$7,A965)</f>
        <v>72167</v>
      </c>
      <c r="D965" s="78" t="n">
        <f aca="false">RollUp!$N965</f>
        <v>0</v>
      </c>
    </row>
    <row r="966" customFormat="false" ht="12.8" hidden="false" customHeight="false" outlineLevel="0" collapsed="false">
      <c r="A966" s="76" t="n">
        <v>962</v>
      </c>
      <c r="B966" s="77" t="n">
        <f aca="false">EOMONTH(Input!$C$7,A966)</f>
        <v>72198</v>
      </c>
      <c r="D966" s="78" t="n">
        <f aca="false">RollUp!$N966</f>
        <v>0</v>
      </c>
    </row>
    <row r="967" customFormat="false" ht="12.8" hidden="false" customHeight="false" outlineLevel="0" collapsed="false">
      <c r="A967" s="76" t="n">
        <v>963</v>
      </c>
      <c r="B967" s="77" t="n">
        <f aca="false">EOMONTH(Input!$C$7,A967)</f>
        <v>72228</v>
      </c>
      <c r="D967" s="78" t="n">
        <f aca="false">RollUp!$N967</f>
        <v>0</v>
      </c>
    </row>
    <row r="968" customFormat="false" ht="12.8" hidden="false" customHeight="false" outlineLevel="0" collapsed="false">
      <c r="A968" s="76" t="n">
        <v>964</v>
      </c>
      <c r="B968" s="77" t="n">
        <f aca="false">EOMONTH(Input!$C$7,A968)</f>
        <v>72259</v>
      </c>
      <c r="D968" s="78" t="n">
        <f aca="false">RollUp!$N968</f>
        <v>0</v>
      </c>
    </row>
    <row r="969" customFormat="false" ht="12.8" hidden="false" customHeight="false" outlineLevel="0" collapsed="false">
      <c r="A969" s="76" t="n">
        <v>965</v>
      </c>
      <c r="B969" s="77" t="n">
        <f aca="false">EOMONTH(Input!$C$7,A969)</f>
        <v>72289</v>
      </c>
      <c r="D969" s="78" t="n">
        <f aca="false">RollUp!$N969</f>
        <v>0</v>
      </c>
    </row>
    <row r="970" customFormat="false" ht="12.8" hidden="false" customHeight="false" outlineLevel="0" collapsed="false">
      <c r="A970" s="76" t="n">
        <v>966</v>
      </c>
      <c r="B970" s="77" t="n">
        <f aca="false">EOMONTH(Input!$C$7,A970)</f>
        <v>72320</v>
      </c>
      <c r="D970" s="78" t="n">
        <f aca="false">RollUp!$N970</f>
        <v>0</v>
      </c>
    </row>
    <row r="971" customFormat="false" ht="12.8" hidden="false" customHeight="false" outlineLevel="0" collapsed="false">
      <c r="A971" s="76" t="n">
        <v>967</v>
      </c>
      <c r="B971" s="77" t="n">
        <f aca="false">EOMONTH(Input!$C$7,A971)</f>
        <v>72351</v>
      </c>
      <c r="D971" s="78" t="n">
        <f aca="false">RollUp!$N971</f>
        <v>0</v>
      </c>
    </row>
    <row r="972" customFormat="false" ht="12.8" hidden="false" customHeight="false" outlineLevel="0" collapsed="false">
      <c r="A972" s="76" t="n">
        <v>968</v>
      </c>
      <c r="B972" s="77" t="n">
        <f aca="false">EOMONTH(Input!$C$7,A972)</f>
        <v>72379</v>
      </c>
      <c r="D972" s="78" t="n">
        <f aca="false">RollUp!$N972</f>
        <v>0</v>
      </c>
    </row>
    <row r="973" customFormat="false" ht="12.8" hidden="false" customHeight="false" outlineLevel="0" collapsed="false">
      <c r="A973" s="76" t="n">
        <v>969</v>
      </c>
      <c r="B973" s="77" t="n">
        <f aca="false">EOMONTH(Input!$C$7,A973)</f>
        <v>72410</v>
      </c>
      <c r="D973" s="78" t="n">
        <f aca="false">RollUp!$N973</f>
        <v>0</v>
      </c>
    </row>
    <row r="974" customFormat="false" ht="12.8" hidden="false" customHeight="false" outlineLevel="0" collapsed="false">
      <c r="A974" s="76" t="n">
        <v>970</v>
      </c>
      <c r="B974" s="77" t="n">
        <f aca="false">EOMONTH(Input!$C$7,A974)</f>
        <v>72440</v>
      </c>
      <c r="D974" s="78" t="n">
        <f aca="false">RollUp!$N974</f>
        <v>0</v>
      </c>
    </row>
    <row r="975" customFormat="false" ht="12.8" hidden="false" customHeight="false" outlineLevel="0" collapsed="false">
      <c r="A975" s="76" t="n">
        <v>971</v>
      </c>
      <c r="B975" s="77" t="n">
        <f aca="false">EOMONTH(Input!$C$7,A975)</f>
        <v>72471</v>
      </c>
      <c r="D975" s="78" t="n">
        <f aca="false">RollUp!$N975</f>
        <v>0</v>
      </c>
    </row>
    <row r="976" customFormat="false" ht="12.8" hidden="false" customHeight="false" outlineLevel="0" collapsed="false">
      <c r="A976" s="76" t="n">
        <v>972</v>
      </c>
      <c r="B976" s="77" t="n">
        <f aca="false">EOMONTH(Input!$C$7,A976)</f>
        <v>72501</v>
      </c>
      <c r="D976" s="78" t="n">
        <f aca="false">RollUp!$N976</f>
        <v>0</v>
      </c>
    </row>
    <row r="977" customFormat="false" ht="12.8" hidden="false" customHeight="false" outlineLevel="0" collapsed="false">
      <c r="A977" s="76" t="n">
        <v>973</v>
      </c>
      <c r="B977" s="77" t="n">
        <f aca="false">EOMONTH(Input!$C$7,A977)</f>
        <v>72532</v>
      </c>
      <c r="D977" s="78" t="n">
        <f aca="false">RollUp!$N977</f>
        <v>0</v>
      </c>
    </row>
    <row r="978" customFormat="false" ht="12.8" hidden="false" customHeight="false" outlineLevel="0" collapsed="false">
      <c r="A978" s="76" t="n">
        <v>974</v>
      </c>
      <c r="B978" s="77" t="n">
        <f aca="false">EOMONTH(Input!$C$7,A978)</f>
        <v>72563</v>
      </c>
      <c r="D978" s="78" t="n">
        <f aca="false">RollUp!$N978</f>
        <v>0</v>
      </c>
    </row>
    <row r="979" customFormat="false" ht="12.8" hidden="false" customHeight="false" outlineLevel="0" collapsed="false">
      <c r="A979" s="76" t="n">
        <v>975</v>
      </c>
      <c r="B979" s="77" t="n">
        <f aca="false">EOMONTH(Input!$C$7,A979)</f>
        <v>72593</v>
      </c>
      <c r="D979" s="78" t="n">
        <f aca="false">RollUp!$N979</f>
        <v>0</v>
      </c>
    </row>
    <row r="980" customFormat="false" ht="12.8" hidden="false" customHeight="false" outlineLevel="0" collapsed="false">
      <c r="A980" s="76" t="n">
        <v>976</v>
      </c>
      <c r="B980" s="77" t="n">
        <f aca="false">EOMONTH(Input!$C$7,A980)</f>
        <v>72624</v>
      </c>
      <c r="D980" s="78" t="n">
        <f aca="false">RollUp!$N980</f>
        <v>0</v>
      </c>
    </row>
    <row r="981" customFormat="false" ht="12.8" hidden="false" customHeight="false" outlineLevel="0" collapsed="false">
      <c r="A981" s="76" t="n">
        <v>977</v>
      </c>
      <c r="B981" s="77" t="n">
        <f aca="false">EOMONTH(Input!$C$7,A981)</f>
        <v>72654</v>
      </c>
      <c r="D981" s="78" t="n">
        <f aca="false">RollUp!$N981</f>
        <v>0</v>
      </c>
    </row>
    <row r="982" customFormat="false" ht="12.8" hidden="false" customHeight="false" outlineLevel="0" collapsed="false">
      <c r="A982" s="76" t="n">
        <v>978</v>
      </c>
      <c r="B982" s="77" t="n">
        <f aca="false">EOMONTH(Input!$C$7,A982)</f>
        <v>72685</v>
      </c>
      <c r="D982" s="78" t="n">
        <f aca="false">RollUp!$N982</f>
        <v>0</v>
      </c>
    </row>
    <row r="983" customFormat="false" ht="12.8" hidden="false" customHeight="false" outlineLevel="0" collapsed="false">
      <c r="A983" s="76" t="n">
        <v>979</v>
      </c>
      <c r="B983" s="77" t="n">
        <f aca="false">EOMONTH(Input!$C$7,A983)</f>
        <v>72716</v>
      </c>
      <c r="D983" s="78" t="n">
        <f aca="false">RollUp!$N983</f>
        <v>0</v>
      </c>
    </row>
    <row r="984" customFormat="false" ht="12.8" hidden="false" customHeight="false" outlineLevel="0" collapsed="false">
      <c r="A984" s="76" t="n">
        <v>980</v>
      </c>
      <c r="B984" s="77" t="n">
        <f aca="false">EOMONTH(Input!$C$7,A984)</f>
        <v>72744</v>
      </c>
      <c r="D984" s="78" t="n">
        <f aca="false">RollUp!$N984</f>
        <v>0</v>
      </c>
    </row>
    <row r="985" customFormat="false" ht="12.8" hidden="false" customHeight="false" outlineLevel="0" collapsed="false">
      <c r="A985" s="76" t="n">
        <v>981</v>
      </c>
      <c r="B985" s="77" t="n">
        <f aca="false">EOMONTH(Input!$C$7,A985)</f>
        <v>72775</v>
      </c>
      <c r="D985" s="78" t="n">
        <f aca="false">RollUp!$N985</f>
        <v>0</v>
      </c>
    </row>
    <row r="986" customFormat="false" ht="12.8" hidden="false" customHeight="false" outlineLevel="0" collapsed="false">
      <c r="A986" s="76" t="n">
        <v>982</v>
      </c>
      <c r="B986" s="77" t="n">
        <f aca="false">EOMONTH(Input!$C$7,A986)</f>
        <v>72805</v>
      </c>
      <c r="D986" s="78" t="n">
        <f aca="false">RollUp!$N986</f>
        <v>0</v>
      </c>
    </row>
    <row r="987" customFormat="false" ht="12.8" hidden="false" customHeight="false" outlineLevel="0" collapsed="false">
      <c r="A987" s="76" t="n">
        <v>983</v>
      </c>
      <c r="B987" s="77" t="n">
        <f aca="false">EOMONTH(Input!$C$7,A987)</f>
        <v>72836</v>
      </c>
      <c r="D987" s="78" t="n">
        <f aca="false">RollUp!$N987</f>
        <v>0</v>
      </c>
    </row>
    <row r="988" customFormat="false" ht="12.8" hidden="false" customHeight="false" outlineLevel="0" collapsed="false">
      <c r="A988" s="76" t="n">
        <v>984</v>
      </c>
      <c r="B988" s="77" t="n">
        <f aca="false">EOMONTH(Input!$C$7,A988)</f>
        <v>72866</v>
      </c>
      <c r="D988" s="78" t="n">
        <f aca="false">RollUp!$N988</f>
        <v>0</v>
      </c>
    </row>
    <row r="989" customFormat="false" ht="12.8" hidden="false" customHeight="false" outlineLevel="0" collapsed="false">
      <c r="A989" s="76" t="n">
        <v>985</v>
      </c>
      <c r="B989" s="77" t="n">
        <f aca="false">EOMONTH(Input!$C$7,A989)</f>
        <v>72897</v>
      </c>
      <c r="D989" s="78" t="n">
        <f aca="false">RollUp!$N989</f>
        <v>0</v>
      </c>
    </row>
    <row r="990" customFormat="false" ht="12.8" hidden="false" customHeight="false" outlineLevel="0" collapsed="false">
      <c r="A990" s="76" t="n">
        <v>986</v>
      </c>
      <c r="B990" s="77" t="n">
        <f aca="false">EOMONTH(Input!$C$7,A990)</f>
        <v>72928</v>
      </c>
      <c r="D990" s="78" t="n">
        <f aca="false">RollUp!$N990</f>
        <v>0</v>
      </c>
    </row>
    <row r="991" customFormat="false" ht="12.8" hidden="false" customHeight="false" outlineLevel="0" collapsed="false">
      <c r="A991" s="76" t="n">
        <v>987</v>
      </c>
      <c r="B991" s="77" t="n">
        <f aca="false">EOMONTH(Input!$C$7,A991)</f>
        <v>72958</v>
      </c>
      <c r="D991" s="78" t="n">
        <f aca="false">RollUp!$N991</f>
        <v>0</v>
      </c>
    </row>
    <row r="992" customFormat="false" ht="12.8" hidden="false" customHeight="false" outlineLevel="0" collapsed="false">
      <c r="A992" s="76" t="n">
        <v>988</v>
      </c>
      <c r="B992" s="77" t="n">
        <f aca="false">EOMONTH(Input!$C$7,A992)</f>
        <v>72989</v>
      </c>
      <c r="D992" s="78" t="n">
        <f aca="false">RollUp!$N992</f>
        <v>0</v>
      </c>
    </row>
    <row r="993" customFormat="false" ht="12.8" hidden="false" customHeight="false" outlineLevel="0" collapsed="false">
      <c r="A993" s="76" t="n">
        <v>989</v>
      </c>
      <c r="B993" s="77" t="n">
        <f aca="false">EOMONTH(Input!$C$7,A993)</f>
        <v>73019</v>
      </c>
      <c r="D993" s="78" t="n">
        <f aca="false">RollUp!$N993</f>
        <v>0</v>
      </c>
    </row>
    <row r="994" customFormat="false" ht="12.8" hidden="false" customHeight="false" outlineLevel="0" collapsed="false">
      <c r="A994" s="76" t="n">
        <v>990</v>
      </c>
      <c r="B994" s="77" t="n">
        <f aca="false">EOMONTH(Input!$C$7,A994)</f>
        <v>73050</v>
      </c>
      <c r="D994" s="78" t="n">
        <f aca="false">RollUp!$N994</f>
        <v>0</v>
      </c>
    </row>
    <row r="995" customFormat="false" ht="12.8" hidden="false" customHeight="false" outlineLevel="0" collapsed="false">
      <c r="A995" s="76" t="n">
        <v>991</v>
      </c>
      <c r="B995" s="77" t="n">
        <f aca="false">EOMONTH(Input!$C$7,A995)</f>
        <v>73081</v>
      </c>
      <c r="D995" s="78" t="n">
        <f aca="false">RollUp!$N995</f>
        <v>0</v>
      </c>
    </row>
    <row r="996" customFormat="false" ht="12.8" hidden="false" customHeight="false" outlineLevel="0" collapsed="false">
      <c r="A996" s="76" t="n">
        <v>992</v>
      </c>
      <c r="B996" s="77" t="n">
        <f aca="false">EOMONTH(Input!$C$7,A996)</f>
        <v>73109</v>
      </c>
      <c r="D996" s="78" t="n">
        <f aca="false">RollUp!$N996</f>
        <v>0</v>
      </c>
    </row>
    <row r="997" customFormat="false" ht="12.8" hidden="false" customHeight="false" outlineLevel="0" collapsed="false">
      <c r="A997" s="76" t="n">
        <v>993</v>
      </c>
      <c r="B997" s="77" t="n">
        <f aca="false">EOMONTH(Input!$C$7,A997)</f>
        <v>73140</v>
      </c>
      <c r="D997" s="78" t="n">
        <f aca="false">RollUp!$N997</f>
        <v>0</v>
      </c>
    </row>
    <row r="998" customFormat="false" ht="12.8" hidden="false" customHeight="false" outlineLevel="0" collapsed="false">
      <c r="A998" s="76" t="n">
        <v>994</v>
      </c>
      <c r="B998" s="77" t="n">
        <f aca="false">EOMONTH(Input!$C$7,A998)</f>
        <v>73170</v>
      </c>
      <c r="D998" s="78" t="n">
        <f aca="false">RollUp!$N998</f>
        <v>0</v>
      </c>
    </row>
    <row r="999" customFormat="false" ht="12.8" hidden="false" customHeight="false" outlineLevel="0" collapsed="false">
      <c r="A999" s="76" t="n">
        <v>995</v>
      </c>
      <c r="B999" s="77" t="n">
        <f aca="false">EOMONTH(Input!$C$7,A999)</f>
        <v>73201</v>
      </c>
      <c r="D999" s="78" t="n">
        <f aca="false">RollUp!$N999</f>
        <v>0</v>
      </c>
    </row>
    <row r="1000" customFormat="false" ht="12.8" hidden="false" customHeight="false" outlineLevel="0" collapsed="false">
      <c r="A1000" s="76" t="n">
        <v>996</v>
      </c>
      <c r="B1000" s="77" t="n">
        <f aca="false">EOMONTH(Input!$C$7,A1000)</f>
        <v>73231</v>
      </c>
      <c r="D1000" s="78" t="n">
        <f aca="false">RollUp!$N1000</f>
        <v>0</v>
      </c>
    </row>
    <row r="1001" customFormat="false" ht="12.8" hidden="false" customHeight="false" outlineLevel="0" collapsed="false">
      <c r="A1001" s="76" t="n">
        <v>997</v>
      </c>
      <c r="B1001" s="77" t="n">
        <f aca="false">EOMONTH(Input!$C$7,A1001)</f>
        <v>73262</v>
      </c>
      <c r="D1001" s="78" t="n">
        <f aca="false">RollUp!$N1001</f>
        <v>0</v>
      </c>
    </row>
    <row r="1002" customFormat="false" ht="12.8" hidden="false" customHeight="false" outlineLevel="0" collapsed="false">
      <c r="A1002" s="76" t="n">
        <v>998</v>
      </c>
      <c r="B1002" s="77" t="n">
        <f aca="false">EOMONTH(Input!$C$7,A1002)</f>
        <v>73293</v>
      </c>
      <c r="D1002" s="78" t="n">
        <f aca="false">RollUp!$N1002</f>
        <v>0</v>
      </c>
    </row>
    <row r="1003" customFormat="false" ht="12.8" hidden="false" customHeight="false" outlineLevel="0" collapsed="false">
      <c r="A1003" s="76" t="n">
        <v>999</v>
      </c>
      <c r="B1003" s="77" t="n">
        <f aca="false">EOMONTH(Input!$C$7,A1003)</f>
        <v>73323</v>
      </c>
      <c r="D1003" s="78" t="n">
        <f aca="false">RollUp!$N1003</f>
        <v>0</v>
      </c>
    </row>
    <row r="1004" customFormat="false" ht="12.8" hidden="false" customHeight="false" outlineLevel="0" collapsed="false">
      <c r="A1004" s="76" t="n">
        <v>1000</v>
      </c>
      <c r="B1004" s="77" t="n">
        <f aca="false">EOMONTH(Input!$C$7,A1004)</f>
        <v>73354</v>
      </c>
      <c r="D1004" s="78" t="n">
        <f aca="false">RollUp!$N1004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7.08"/>
    <col collapsed="false" customWidth="true" hidden="false" outlineLevel="0" max="2" min="2" style="77" width="11.06"/>
    <col collapsed="false" customWidth="true" hidden="false" outlineLevel="0" max="3" min="3" style="76" width="1.43"/>
    <col collapsed="false" customWidth="true" hidden="false" outlineLevel="0" max="4" min="4" style="76" width="13.04"/>
    <col collapsed="false" customWidth="false" hidden="false" outlineLevel="0" max="1025" min="5" style="0" width="11.52"/>
  </cols>
  <sheetData>
    <row r="1" customFormat="false" ht="19.7" hidden="false" customHeight="false" outlineLevel="0" collapsed="false">
      <c r="A1" s="79" t="s">
        <v>194</v>
      </c>
    </row>
    <row r="2" customFormat="false" ht="12.8" hidden="false" customHeight="false" outlineLevel="0" collapsed="false">
      <c r="D2" s="82" t="s">
        <v>175</v>
      </c>
    </row>
    <row r="3" customFormat="false" ht="12.8" hidden="false" customHeight="false" outlineLevel="0" collapsed="false">
      <c r="A3" s="83" t="s">
        <v>177</v>
      </c>
      <c r="B3" s="84" t="s">
        <v>178</v>
      </c>
      <c r="D3" s="83" t="s">
        <v>191</v>
      </c>
    </row>
    <row r="4" customFormat="false" ht="12.8" hidden="false" customHeight="false" outlineLevel="0" collapsed="false">
      <c r="A4" s="76" t="n">
        <v>0</v>
      </c>
      <c r="B4" s="77" t="n">
        <f aca="false">EOMONTH(Input!$C$7,A4)</f>
        <v>42916</v>
      </c>
      <c r="D4" s="78" t="n">
        <f aca="false">RollUp!$AB4</f>
        <v>-30000</v>
      </c>
    </row>
    <row r="5" customFormat="false" ht="12.8" hidden="false" customHeight="false" outlineLevel="0" collapsed="false">
      <c r="A5" s="76" t="n">
        <v>1</v>
      </c>
      <c r="B5" s="77" t="n">
        <f aca="false">EOMONTH(Input!$C$7,A5)</f>
        <v>42947</v>
      </c>
      <c r="D5" s="78" t="n">
        <f aca="false">RollUp!$AB5</f>
        <v>-30187.2710901632</v>
      </c>
    </row>
    <row r="6" customFormat="false" ht="12.8" hidden="false" customHeight="false" outlineLevel="0" collapsed="false">
      <c r="A6" s="76" t="n">
        <v>2</v>
      </c>
      <c r="B6" s="77" t="n">
        <f aca="false">EOMONTH(Input!$C$7,A6)</f>
        <v>42978</v>
      </c>
      <c r="D6" s="78" t="n">
        <f aca="false">RollUp!$AB6</f>
        <v>-30478.3724615285</v>
      </c>
    </row>
    <row r="7" customFormat="false" ht="12.8" hidden="false" customHeight="false" outlineLevel="0" collapsed="false">
      <c r="A7" s="76" t="n">
        <v>3</v>
      </c>
      <c r="B7" s="77" t="n">
        <f aca="false">EOMONTH(Input!$C$7,A7)</f>
        <v>43008</v>
      </c>
      <c r="D7" s="78" t="n">
        <f aca="false">RollUp!$AB7</f>
        <v>-30773.3551845121</v>
      </c>
    </row>
    <row r="8" customFormat="false" ht="12.8" hidden="false" customHeight="false" outlineLevel="0" collapsed="false">
      <c r="A8" s="76" t="n">
        <v>4</v>
      </c>
      <c r="B8" s="77" t="n">
        <f aca="false">EOMONTH(Input!$C$7,A8)</f>
        <v>43039</v>
      </c>
      <c r="D8" s="78" t="n">
        <f aca="false">RollUp!$AB8</f>
        <v>-31072.2710104688</v>
      </c>
    </row>
    <row r="9" customFormat="false" ht="12.8" hidden="false" customHeight="false" outlineLevel="0" collapsed="false">
      <c r="A9" s="76" t="n">
        <v>5</v>
      </c>
      <c r="B9" s="77" t="n">
        <f aca="false">EOMONTH(Input!$C$7,A9)</f>
        <v>43069</v>
      </c>
      <c r="D9" s="78" t="n">
        <f aca="false">RollUp!$AB9</f>
        <v>-31375.1723807715</v>
      </c>
    </row>
    <row r="10" customFormat="false" ht="12.8" hidden="false" customHeight="false" outlineLevel="0" collapsed="false">
      <c r="A10" s="76" t="n">
        <v>6</v>
      </c>
      <c r="B10" s="77" t="n">
        <f aca="false">EOMONTH(Input!$C$7,A10)</f>
        <v>43100</v>
      </c>
      <c r="D10" s="78" t="n">
        <f aca="false">RollUp!$AB10</f>
        <v>-31682.1124360117</v>
      </c>
    </row>
    <row r="11" customFormat="false" ht="12.8" hidden="false" customHeight="false" outlineLevel="0" collapsed="false">
      <c r="A11" s="76" t="n">
        <v>7</v>
      </c>
      <c r="B11" s="77" t="n">
        <f aca="false">EOMONTH(Input!$C$7,A11)</f>
        <v>43131</v>
      </c>
      <c r="D11" s="78" t="n">
        <f aca="false">RollUp!$AB11</f>
        <v>-31993.1450253217</v>
      </c>
    </row>
    <row r="12" customFormat="false" ht="12.8" hidden="false" customHeight="false" outlineLevel="0" collapsed="false">
      <c r="A12" s="76" t="n">
        <v>8</v>
      </c>
      <c r="B12" s="77" t="n">
        <f aca="false">EOMONTH(Input!$C$7,A12)</f>
        <v>43159</v>
      </c>
      <c r="D12" s="78" t="n">
        <f aca="false">RollUp!$AB12</f>
        <v>-32308.3247158225</v>
      </c>
    </row>
    <row r="13" customFormat="false" ht="12.8" hidden="false" customHeight="false" outlineLevel="0" collapsed="false">
      <c r="A13" s="76" t="n">
        <v>9</v>
      </c>
      <c r="B13" s="77" t="n">
        <f aca="false">EOMONTH(Input!$C$7,A13)</f>
        <v>43190</v>
      </c>
      <c r="D13" s="78" t="n">
        <f aca="false">RollUp!$AB13</f>
        <v>-32627.7068021966</v>
      </c>
    </row>
    <row r="14" customFormat="false" ht="12.8" hidden="false" customHeight="false" outlineLevel="0" collapsed="false">
      <c r="A14" s="76" t="n">
        <v>10</v>
      </c>
      <c r="B14" s="77" t="n">
        <f aca="false">EOMONTH(Input!$C$7,A14)</f>
        <v>43220</v>
      </c>
      <c r="D14" s="78" t="n">
        <f aca="false">RollUp!$AB14</f>
        <v>-32951.3473163891</v>
      </c>
    </row>
    <row r="15" customFormat="false" ht="12.8" hidden="false" customHeight="false" outlineLevel="0" collapsed="false">
      <c r="A15" s="76" t="n">
        <v>11</v>
      </c>
      <c r="B15" s="77" t="n">
        <f aca="false">EOMONTH(Input!$C$7,A15)</f>
        <v>43251</v>
      </c>
      <c r="D15" s="78" t="n">
        <f aca="false">RollUp!$AB15</f>
        <v>-33279.3030374375</v>
      </c>
    </row>
    <row r="16" customFormat="false" ht="12.8" hidden="false" customHeight="false" outlineLevel="0" collapsed="false">
      <c r="A16" s="76" t="n">
        <v>12</v>
      </c>
      <c r="B16" s="77" t="n">
        <f aca="false">EOMONTH(Input!$C$7,A16)</f>
        <v>43281</v>
      </c>
      <c r="D16" s="78" t="n">
        <f aca="false">RollUp!$AB16</f>
        <v>-33611.6315014332</v>
      </c>
    </row>
    <row r="17" customFormat="false" ht="12.8" hidden="false" customHeight="false" outlineLevel="0" collapsed="false">
      <c r="A17" s="76" t="n">
        <v>13</v>
      </c>
      <c r="B17" s="77" t="n">
        <f aca="false">EOMONTH(Input!$C$7,A17)</f>
        <v>43312</v>
      </c>
      <c r="D17" s="78" t="n">
        <f aca="false">RollUp!$AB17</f>
        <v>-33957.6155876155</v>
      </c>
    </row>
    <row r="18" customFormat="false" ht="12.8" hidden="false" customHeight="false" outlineLevel="0" collapsed="false">
      <c r="A18" s="76" t="n">
        <v>14</v>
      </c>
      <c r="B18" s="77" t="n">
        <f aca="false">EOMONTH(Input!$C$7,A18)</f>
        <v>43343</v>
      </c>
      <c r="D18" s="78" t="n">
        <f aca="false">RollUp!$AB18</f>
        <v>-34308.2127949468</v>
      </c>
    </row>
    <row r="19" customFormat="false" ht="12.8" hidden="false" customHeight="false" outlineLevel="0" collapsed="false">
      <c r="A19" s="76" t="n">
        <v>15</v>
      </c>
      <c r="B19" s="77" t="n">
        <f aca="false">EOMONTH(Input!$C$7,A19)</f>
        <v>43373</v>
      </c>
      <c r="D19" s="78" t="n">
        <f aca="false">RollUp!$AB19</f>
        <v>-34496.6267438501</v>
      </c>
    </row>
    <row r="20" customFormat="false" ht="12.8" hidden="false" customHeight="false" outlineLevel="0" collapsed="false">
      <c r="A20" s="76" t="n">
        <v>16</v>
      </c>
      <c r="B20" s="77" t="n">
        <f aca="false">EOMONTH(Input!$C$7,A20)</f>
        <v>43404</v>
      </c>
      <c r="D20" s="78" t="n">
        <f aca="false">RollUp!$AB20</f>
        <v>-34098.2292892957</v>
      </c>
    </row>
    <row r="21" customFormat="false" ht="12.8" hidden="false" customHeight="false" outlineLevel="0" collapsed="false">
      <c r="A21" s="76" t="n">
        <v>17</v>
      </c>
      <c r="B21" s="77" t="n">
        <f aca="false">EOMONTH(Input!$C$7,A21)</f>
        <v>43434</v>
      </c>
      <c r="D21" s="78" t="n">
        <f aca="false">RollUp!$AB21</f>
        <v>-33682.6271575705</v>
      </c>
    </row>
    <row r="22" customFormat="false" ht="12.8" hidden="false" customHeight="false" outlineLevel="0" collapsed="false">
      <c r="A22" s="76" t="n">
        <v>18</v>
      </c>
      <c r="B22" s="77" t="n">
        <f aca="false">EOMONTH(Input!$C$7,A22)</f>
        <v>43465</v>
      </c>
      <c r="D22" s="78" t="n">
        <f aca="false">RollUp!$AB22</f>
        <v>-33261.1349826317</v>
      </c>
    </row>
    <row r="23" customFormat="false" ht="12.8" hidden="false" customHeight="false" outlineLevel="0" collapsed="false">
      <c r="A23" s="76" t="n">
        <v>19</v>
      </c>
      <c r="B23" s="77" t="n">
        <f aca="false">EOMONTH(Input!$C$7,A23)</f>
        <v>43496</v>
      </c>
      <c r="D23" s="78" t="n">
        <f aca="false">RollUp!$AB23</f>
        <v>-32833.9035404845</v>
      </c>
    </row>
    <row r="24" customFormat="false" ht="12.8" hidden="false" customHeight="false" outlineLevel="0" collapsed="false">
      <c r="A24" s="76" t="n">
        <v>20</v>
      </c>
      <c r="B24" s="77" t="n">
        <f aca="false">EOMONTH(Input!$C$7,A24)</f>
        <v>43524</v>
      </c>
      <c r="D24" s="78" t="n">
        <f aca="false">RollUp!$AB24</f>
        <v>-32400.8593632933</v>
      </c>
    </row>
    <row r="25" customFormat="false" ht="12.8" hidden="false" customHeight="false" outlineLevel="0" collapsed="false">
      <c r="A25" s="76" t="n">
        <v>21</v>
      </c>
      <c r="B25" s="77" t="n">
        <f aca="false">EOMONTH(Input!$C$7,A25)</f>
        <v>43555</v>
      </c>
      <c r="D25" s="78" t="n">
        <f aca="false">RollUp!$AB25</f>
        <v>-31961.923458976</v>
      </c>
    </row>
    <row r="26" customFormat="false" ht="12.8" hidden="false" customHeight="false" outlineLevel="0" collapsed="false">
      <c r="A26" s="76" t="n">
        <v>22</v>
      </c>
      <c r="B26" s="77" t="n">
        <f aca="false">EOMONTH(Input!$C$7,A26)</f>
        <v>43585</v>
      </c>
      <c r="D26" s="78" t="n">
        <f aca="false">RollUp!$AB26</f>
        <v>-31517.0156702647</v>
      </c>
    </row>
    <row r="27" customFormat="false" ht="12.8" hidden="false" customHeight="false" outlineLevel="0" collapsed="false">
      <c r="A27" s="76" t="n">
        <v>23</v>
      </c>
      <c r="B27" s="77" t="n">
        <f aca="false">EOMONTH(Input!$C$7,A27)</f>
        <v>43616</v>
      </c>
      <c r="D27" s="78" t="n">
        <f aca="false">RollUp!$AB27</f>
        <v>-31066.0547475136</v>
      </c>
    </row>
    <row r="28" customFormat="false" ht="12.8" hidden="false" customHeight="false" outlineLevel="0" collapsed="false">
      <c r="A28" s="76" t="n">
        <v>24</v>
      </c>
      <c r="B28" s="77" t="n">
        <f aca="false">EOMONTH(Input!$C$7,A28)</f>
        <v>43646</v>
      </c>
      <c r="D28" s="78" t="n">
        <f aca="false">RollUp!$AB28</f>
        <v>-30622.6214332092</v>
      </c>
    </row>
    <row r="29" customFormat="false" ht="12.8" hidden="false" customHeight="false" outlineLevel="0" collapsed="false">
      <c r="A29" s="76" t="n">
        <v>25</v>
      </c>
      <c r="B29" s="77" t="n">
        <f aca="false">EOMONTH(Input!$C$7,A29)</f>
        <v>43677</v>
      </c>
      <c r="D29" s="78" t="n">
        <f aca="false">RollUp!$AB29</f>
        <v>-30173.4282342452</v>
      </c>
    </row>
    <row r="30" customFormat="false" ht="12.8" hidden="false" customHeight="false" outlineLevel="0" collapsed="false">
      <c r="A30" s="76" t="n">
        <v>26</v>
      </c>
      <c r="B30" s="77" t="n">
        <f aca="false">EOMONTH(Input!$C$7,A30)</f>
        <v>43708</v>
      </c>
      <c r="D30" s="78" t="n">
        <f aca="false">RollUp!$AB30</f>
        <v>-29718.129058966</v>
      </c>
    </row>
    <row r="31" customFormat="false" ht="12.8" hidden="false" customHeight="false" outlineLevel="0" collapsed="false">
      <c r="A31" s="76" t="n">
        <v>27</v>
      </c>
      <c r="B31" s="77" t="n">
        <f aca="false">EOMONTH(Input!$C$7,A31)</f>
        <v>43738</v>
      </c>
      <c r="D31" s="78" t="n">
        <f aca="false">RollUp!$AB31</f>
        <v>-29256.6354802298</v>
      </c>
    </row>
    <row r="32" customFormat="false" ht="12.8" hidden="false" customHeight="false" outlineLevel="0" collapsed="false">
      <c r="A32" s="76" t="n">
        <v>28</v>
      </c>
      <c r="B32" s="77" t="n">
        <f aca="false">EOMONTH(Input!$C$7,A32)</f>
        <v>43769</v>
      </c>
      <c r="D32" s="78" t="n">
        <f aca="false">RollUp!$AB32</f>
        <v>-28788.8631138669</v>
      </c>
    </row>
    <row r="33" customFormat="false" ht="12.8" hidden="false" customHeight="false" outlineLevel="0" collapsed="false">
      <c r="A33" s="76" t="n">
        <v>29</v>
      </c>
      <c r="B33" s="77" t="n">
        <f aca="false">EOMONTH(Input!$C$7,A33)</f>
        <v>43799</v>
      </c>
      <c r="D33" s="78" t="n">
        <f aca="false">RollUp!$AB33</f>
        <v>-28314.7265325234</v>
      </c>
    </row>
    <row r="34" customFormat="false" ht="12.8" hidden="false" customHeight="false" outlineLevel="0" collapsed="false">
      <c r="A34" s="76" t="n">
        <v>30</v>
      </c>
      <c r="B34" s="77" t="n">
        <f aca="false">EOMONTH(Input!$C$7,A34)</f>
        <v>43830</v>
      </c>
      <c r="D34" s="78" t="n">
        <f aca="false">RollUp!$AB34</f>
        <v>-27834.1391486717</v>
      </c>
    </row>
    <row r="35" customFormat="false" ht="12.8" hidden="false" customHeight="false" outlineLevel="0" collapsed="false">
      <c r="A35" s="76" t="n">
        <v>31</v>
      </c>
      <c r="B35" s="77" t="n">
        <f aca="false">EOMONTH(Input!$C$7,A35)</f>
        <v>43861</v>
      </c>
      <c r="D35" s="78" t="n">
        <f aca="false">RollUp!$AB35</f>
        <v>-27347.0131967711</v>
      </c>
    </row>
    <row r="36" customFormat="false" ht="12.8" hidden="false" customHeight="false" outlineLevel="0" collapsed="false">
      <c r="A36" s="76" t="n">
        <v>32</v>
      </c>
      <c r="B36" s="77" t="n">
        <f aca="false">EOMONTH(Input!$C$7,A36)</f>
        <v>43890</v>
      </c>
      <c r="D36" s="78" t="n">
        <f aca="false">RollUp!$AB36</f>
        <v>-26853.2597171994</v>
      </c>
    </row>
    <row r="37" customFormat="false" ht="12.8" hidden="false" customHeight="false" outlineLevel="0" collapsed="false">
      <c r="A37" s="76" t="n">
        <v>33</v>
      </c>
      <c r="B37" s="77" t="n">
        <f aca="false">EOMONTH(Input!$C$7,A37)</f>
        <v>43921</v>
      </c>
      <c r="D37" s="78" t="n">
        <f aca="false">RollUp!$AB37</f>
        <v>-26352.7885400059</v>
      </c>
    </row>
    <row r="38" customFormat="false" ht="12.8" hidden="false" customHeight="false" outlineLevel="0" collapsed="false">
      <c r="A38" s="76" t="n">
        <v>34</v>
      </c>
      <c r="B38" s="77" t="n">
        <f aca="false">EOMONTH(Input!$C$7,A38)</f>
        <v>43951</v>
      </c>
      <c r="D38" s="78" t="n">
        <f aca="false">RollUp!$AB38</f>
        <v>-25845.5082684447</v>
      </c>
    </row>
    <row r="39" customFormat="false" ht="12.8" hidden="false" customHeight="false" outlineLevel="0" collapsed="false">
      <c r="A39" s="76" t="n">
        <v>35</v>
      </c>
      <c r="B39" s="77" t="n">
        <f aca="false">EOMONTH(Input!$C$7,A39)</f>
        <v>43982</v>
      </c>
      <c r="D39" s="78" t="n">
        <f aca="false">RollUp!$AB39</f>
        <v>-25331.3262622835</v>
      </c>
    </row>
    <row r="40" customFormat="false" ht="12.8" hidden="false" customHeight="false" outlineLevel="0" collapsed="false">
      <c r="A40" s="76" t="n">
        <v>36</v>
      </c>
      <c r="B40" s="77" t="n">
        <f aca="false">EOMONTH(Input!$C$7,A40)</f>
        <v>44012</v>
      </c>
      <c r="D40" s="78" t="n">
        <f aca="false">RollUp!$AB40</f>
        <v>-24828.5311723224</v>
      </c>
    </row>
    <row r="41" customFormat="false" ht="12.8" hidden="false" customHeight="false" outlineLevel="0" collapsed="false">
      <c r="A41" s="76" t="n">
        <v>37</v>
      </c>
      <c r="B41" s="77" t="n">
        <f aca="false">EOMONTH(Input!$C$7,A41)</f>
        <v>44043</v>
      </c>
      <c r="D41" s="78" t="n">
        <f aca="false">RollUp!$AB41</f>
        <v>-24319.2629226635</v>
      </c>
    </row>
    <row r="42" customFormat="false" ht="12.8" hidden="false" customHeight="false" outlineLevel="0" collapsed="false">
      <c r="A42" s="76" t="n">
        <v>38</v>
      </c>
      <c r="B42" s="77" t="n">
        <f aca="false">EOMONTH(Input!$C$7,A42)</f>
        <v>44074</v>
      </c>
      <c r="D42" s="78" t="n">
        <f aca="false">RollUp!$AB42</f>
        <v>-23803.0732403059</v>
      </c>
    </row>
    <row r="43" customFormat="false" ht="12.8" hidden="false" customHeight="false" outlineLevel="0" collapsed="false">
      <c r="A43" s="76" t="n">
        <v>39</v>
      </c>
      <c r="B43" s="77" t="n">
        <f aca="false">EOMONTH(Input!$C$7,A43)</f>
        <v>44104</v>
      </c>
      <c r="D43" s="78" t="n">
        <f aca="false">RollUp!$AB43</f>
        <v>-23279.8607544808</v>
      </c>
    </row>
    <row r="44" customFormat="false" ht="12.8" hidden="false" customHeight="false" outlineLevel="0" collapsed="false">
      <c r="A44" s="76" t="n">
        <v>40</v>
      </c>
      <c r="B44" s="77" t="n">
        <f aca="false">EOMONTH(Input!$C$7,A44)</f>
        <v>44135</v>
      </c>
      <c r="D44" s="78" t="n">
        <f aca="false">RollUp!$AB44</f>
        <v>-22749.5297733611</v>
      </c>
    </row>
    <row r="45" customFormat="false" ht="12.8" hidden="false" customHeight="false" outlineLevel="0" collapsed="false">
      <c r="A45" s="76" t="n">
        <v>41</v>
      </c>
      <c r="B45" s="77" t="n">
        <f aca="false">EOMONTH(Input!$C$7,A45)</f>
        <v>44165</v>
      </c>
      <c r="D45" s="78" t="n">
        <f aca="false">RollUp!$AB45</f>
        <v>-22211.9834443219</v>
      </c>
    </row>
    <row r="46" customFormat="false" ht="12.8" hidden="false" customHeight="false" outlineLevel="0" collapsed="false">
      <c r="A46" s="76" t="n">
        <v>42</v>
      </c>
      <c r="B46" s="77" t="n">
        <f aca="false">EOMONTH(Input!$C$7,A46)</f>
        <v>44196</v>
      </c>
      <c r="D46" s="78" t="n">
        <f aca="false">RollUp!$AB46</f>
        <v>-21667.1235998443</v>
      </c>
    </row>
    <row r="47" customFormat="false" ht="12.8" hidden="false" customHeight="false" outlineLevel="0" collapsed="false">
      <c r="A47" s="76" t="n">
        <v>43</v>
      </c>
      <c r="B47" s="77" t="n">
        <f aca="false">EOMONTH(Input!$C$7,A47)</f>
        <v>44227</v>
      </c>
      <c r="D47" s="78" t="n">
        <f aca="false">RollUp!$AB47</f>
        <v>-21114.8507368608</v>
      </c>
    </row>
    <row r="48" customFormat="false" ht="12.8" hidden="false" customHeight="false" outlineLevel="0" collapsed="false">
      <c r="A48" s="76" t="n">
        <v>44</v>
      </c>
      <c r="B48" s="77" t="n">
        <f aca="false">EOMONTH(Input!$C$7,A48)</f>
        <v>44255</v>
      </c>
      <c r="D48" s="78" t="n">
        <f aca="false">RollUp!$AB48</f>
        <v>-20555.0639985291</v>
      </c>
    </row>
    <row r="49" customFormat="false" ht="12.8" hidden="false" customHeight="false" outlineLevel="0" collapsed="false">
      <c r="A49" s="76" t="n">
        <v>45</v>
      </c>
      <c r="B49" s="77" t="n">
        <f aca="false">EOMONTH(Input!$C$7,A49)</f>
        <v>44286</v>
      </c>
      <c r="D49" s="78" t="n">
        <f aca="false">RollUp!$AB49</f>
        <v>-19987.6611558127</v>
      </c>
    </row>
    <row r="50" customFormat="false" ht="12.8" hidden="false" customHeight="false" outlineLevel="0" collapsed="false">
      <c r="A50" s="76" t="n">
        <v>46</v>
      </c>
      <c r="B50" s="77" t="n">
        <f aca="false">EOMONTH(Input!$C$7,A50)</f>
        <v>44316</v>
      </c>
      <c r="D50" s="78" t="n">
        <f aca="false">RollUp!$AB50</f>
        <v>-19412.5385888111</v>
      </c>
    </row>
    <row r="51" customFormat="false" ht="12.8" hidden="false" customHeight="false" outlineLevel="0" collapsed="false">
      <c r="A51" s="76" t="n">
        <v>47</v>
      </c>
      <c r="B51" s="77" t="n">
        <f aca="false">EOMONTH(Input!$C$7,A51)</f>
        <v>44347</v>
      </c>
      <c r="D51" s="78" t="n">
        <f aca="false">RollUp!$AB51</f>
        <v>-18829.5912678373</v>
      </c>
    </row>
    <row r="52" customFormat="false" ht="12.8" hidden="false" customHeight="false" outlineLevel="0" collapsed="false">
      <c r="A52" s="76" t="n">
        <v>48</v>
      </c>
      <c r="B52" s="77" t="n">
        <f aca="false">EOMONTH(Input!$C$7,A52)</f>
        <v>44377</v>
      </c>
      <c r="D52" s="78" t="n">
        <f aca="false">RollUp!$AB52</f>
        <v>-18262.1103197002</v>
      </c>
    </row>
    <row r="53" customFormat="false" ht="12.8" hidden="false" customHeight="false" outlineLevel="0" collapsed="false">
      <c r="A53" s="76" t="n">
        <v>49</v>
      </c>
      <c r="B53" s="77" t="n">
        <f aca="false">EOMONTH(Input!$C$7,A53)</f>
        <v>44408</v>
      </c>
      <c r="D53" s="78" t="n">
        <f aca="false">RollUp!$AB53</f>
        <v>-17687.376410744</v>
      </c>
    </row>
    <row r="54" customFormat="false" ht="12.8" hidden="false" customHeight="false" outlineLevel="0" collapsed="false">
      <c r="A54" s="76" t="n">
        <v>50</v>
      </c>
      <c r="B54" s="77" t="n">
        <f aca="false">EOMONTH(Input!$C$7,A54)</f>
        <v>44439</v>
      </c>
      <c r="D54" s="78" t="n">
        <f aca="false">RollUp!$AB54</f>
        <v>-17104.8323896625</v>
      </c>
    </row>
    <row r="55" customFormat="false" ht="12.8" hidden="false" customHeight="false" outlineLevel="0" collapsed="false">
      <c r="A55" s="76" t="n">
        <v>51</v>
      </c>
      <c r="B55" s="77" t="n">
        <f aca="false">EOMONTH(Input!$C$7,A55)</f>
        <v>44469</v>
      </c>
      <c r="D55" s="78" t="n">
        <f aca="false">RollUp!$AB55</f>
        <v>-16514.3628300275</v>
      </c>
    </row>
    <row r="56" customFormat="false" ht="12.8" hidden="false" customHeight="false" outlineLevel="0" collapsed="false">
      <c r="A56" s="76" t="n">
        <v>52</v>
      </c>
      <c r="B56" s="77" t="n">
        <f aca="false">EOMONTH(Input!$C$7,A56)</f>
        <v>44500</v>
      </c>
      <c r="D56" s="78" t="n">
        <f aca="false">RollUp!$AB56</f>
        <v>-15915.8597186826</v>
      </c>
    </row>
    <row r="57" customFormat="false" ht="12.8" hidden="false" customHeight="false" outlineLevel="0" collapsed="false">
      <c r="A57" s="76" t="n">
        <v>53</v>
      </c>
      <c r="B57" s="77" t="n">
        <f aca="false">EOMONTH(Input!$C$7,A57)</f>
        <v>44530</v>
      </c>
      <c r="D57" s="78" t="n">
        <f aca="false">RollUp!$AB57</f>
        <v>-15309.2137525385</v>
      </c>
    </row>
    <row r="58" customFormat="false" ht="12.8" hidden="false" customHeight="false" outlineLevel="0" collapsed="false">
      <c r="A58" s="76" t="n">
        <v>54</v>
      </c>
      <c r="B58" s="77" t="n">
        <f aca="false">EOMONTH(Input!$C$7,A58)</f>
        <v>44561</v>
      </c>
      <c r="D58" s="78" t="n">
        <f aca="false">RollUp!$AB58</f>
        <v>-14694.3141449886</v>
      </c>
    </row>
    <row r="59" customFormat="false" ht="12.8" hidden="false" customHeight="false" outlineLevel="0" collapsed="false">
      <c r="A59" s="76" t="n">
        <v>55</v>
      </c>
      <c r="B59" s="77" t="n">
        <f aca="false">EOMONTH(Input!$C$7,A59)</f>
        <v>44592</v>
      </c>
      <c r="D59" s="78" t="n">
        <f aca="false">RollUp!$AB59</f>
        <v>-14071.0486022055</v>
      </c>
    </row>
    <row r="60" customFormat="false" ht="12.8" hidden="false" customHeight="false" outlineLevel="0" collapsed="false">
      <c r="A60" s="76" t="n">
        <v>56</v>
      </c>
      <c r="B60" s="77" t="n">
        <f aca="false">EOMONTH(Input!$C$7,A60)</f>
        <v>44620</v>
      </c>
      <c r="D60" s="78" t="n">
        <f aca="false">RollUp!$AB60</f>
        <v>-13439.3033025646</v>
      </c>
    </row>
    <row r="61" customFormat="false" ht="12.8" hidden="false" customHeight="false" outlineLevel="0" collapsed="false">
      <c r="A61" s="76" t="n">
        <v>57</v>
      </c>
      <c r="B61" s="77" t="n">
        <f aca="false">EOMONTH(Input!$C$7,A61)</f>
        <v>44651</v>
      </c>
      <c r="D61" s="78" t="n">
        <f aca="false">RollUp!$AB61</f>
        <v>-12798.9628758561</v>
      </c>
    </row>
    <row r="62" customFormat="false" ht="12.8" hidden="false" customHeight="false" outlineLevel="0" collapsed="false">
      <c r="A62" s="76" t="n">
        <v>58</v>
      </c>
      <c r="B62" s="77" t="n">
        <f aca="false">EOMONTH(Input!$C$7,A62)</f>
        <v>44681</v>
      </c>
      <c r="D62" s="78" t="n">
        <f aca="false">RollUp!$AB62</f>
        <v>-12149.9103822163</v>
      </c>
    </row>
    <row r="63" customFormat="false" ht="12.8" hidden="false" customHeight="false" outlineLevel="0" collapsed="false">
      <c r="A63" s="76" t="n">
        <v>59</v>
      </c>
      <c r="B63" s="77" t="n">
        <f aca="false">EOMONTH(Input!$C$7,A63)</f>
        <v>44712</v>
      </c>
      <c r="D63" s="78" t="n">
        <f aca="false">RollUp!$AB63</f>
        <v>-11492.0272907715</v>
      </c>
    </row>
    <row r="64" customFormat="false" ht="12.8" hidden="false" customHeight="false" outlineLevel="0" collapsed="false">
      <c r="A64" s="76" t="n">
        <v>60</v>
      </c>
      <c r="B64" s="77" t="n">
        <f aca="false">EOMONTH(Input!$C$7,A64)</f>
        <v>44742</v>
      </c>
      <c r="D64" s="78" t="n">
        <f aca="false">RollUp!$AB64</f>
        <v>-10853.9170410104</v>
      </c>
    </row>
    <row r="65" customFormat="false" ht="12.8" hidden="false" customHeight="false" outlineLevel="0" collapsed="false">
      <c r="A65" s="76" t="n">
        <v>61</v>
      </c>
      <c r="B65" s="77" t="n">
        <f aca="false">EOMONTH(Input!$C$7,A65)</f>
        <v>44773</v>
      </c>
      <c r="D65" s="78" t="n">
        <f aca="false">RollUp!$AB65</f>
        <v>-10207.6993841772</v>
      </c>
    </row>
    <row r="66" customFormat="false" ht="12.8" hidden="false" customHeight="false" outlineLevel="0" collapsed="false">
      <c r="A66" s="76" t="n">
        <v>62</v>
      </c>
      <c r="B66" s="77" t="n">
        <f aca="false">EOMONTH(Input!$C$7,A66)</f>
        <v>44804</v>
      </c>
      <c r="D66" s="78" t="n">
        <f aca="false">RollUp!$AB66</f>
        <v>-9552.70118180293</v>
      </c>
    </row>
    <row r="67" customFormat="false" ht="12.8" hidden="false" customHeight="false" outlineLevel="0" collapsed="false">
      <c r="A67" s="76" t="n">
        <v>63</v>
      </c>
      <c r="B67" s="77" t="n">
        <f aca="false">EOMONTH(Input!$C$7,A67)</f>
        <v>44834</v>
      </c>
      <c r="D67" s="78" t="n">
        <f aca="false">RollUp!$AB67</f>
        <v>-8888.79171767404</v>
      </c>
    </row>
    <row r="68" customFormat="false" ht="12.8" hidden="false" customHeight="false" outlineLevel="0" collapsed="false">
      <c r="A68" s="76" t="n">
        <v>64</v>
      </c>
      <c r="B68" s="77" t="n">
        <f aca="false">EOMONTH(Input!$C$7,A68)</f>
        <v>44865</v>
      </c>
      <c r="D68" s="78" t="n">
        <f aca="false">RollUp!$AB68</f>
        <v>-8215.8495257852</v>
      </c>
    </row>
    <row r="69" customFormat="false" ht="12.8" hidden="false" customHeight="false" outlineLevel="0" collapsed="false">
      <c r="A69" s="76" t="n">
        <v>65</v>
      </c>
      <c r="B69" s="77" t="n">
        <f aca="false">EOMONTH(Input!$C$7,A69)</f>
        <v>44895</v>
      </c>
      <c r="D69" s="78" t="n">
        <f aca="false">RollUp!$AB69</f>
        <v>-7533.75170805525</v>
      </c>
    </row>
    <row r="70" customFormat="false" ht="12.8" hidden="false" customHeight="false" outlineLevel="0" collapsed="false">
      <c r="A70" s="76" t="n">
        <v>66</v>
      </c>
      <c r="B70" s="77" t="n">
        <f aca="false">EOMONTH(Input!$C$7,A70)</f>
        <v>44926</v>
      </c>
      <c r="D70" s="78" t="n">
        <f aca="false">RollUp!$AB70</f>
        <v>-6842.37369873851</v>
      </c>
    </row>
    <row r="71" customFormat="false" ht="12.8" hidden="false" customHeight="false" outlineLevel="0" collapsed="false">
      <c r="A71" s="76" t="n">
        <v>67</v>
      </c>
      <c r="B71" s="77" t="n">
        <f aca="false">EOMONTH(Input!$C$7,A71)</f>
        <v>44957</v>
      </c>
      <c r="D71" s="78" t="n">
        <f aca="false">RollUp!$AB71</f>
        <v>-6141.58923741473</v>
      </c>
    </row>
    <row r="72" customFormat="false" ht="12.8" hidden="false" customHeight="false" outlineLevel="0" collapsed="false">
      <c r="A72" s="76" t="n">
        <v>68</v>
      </c>
      <c r="B72" s="77" t="n">
        <f aca="false">EOMONTH(Input!$C$7,A72)</f>
        <v>44985</v>
      </c>
      <c r="D72" s="78" t="n">
        <f aca="false">RollUp!$AB72</f>
        <v>-5431.27034584595</v>
      </c>
    </row>
    <row r="73" customFormat="false" ht="12.8" hidden="false" customHeight="false" outlineLevel="0" collapsed="false">
      <c r="A73" s="76" t="n">
        <v>69</v>
      </c>
      <c r="B73" s="77" t="n">
        <f aca="false">EOMONTH(Input!$C$7,A73)</f>
        <v>45016</v>
      </c>
      <c r="D73" s="78" t="n">
        <f aca="false">RollUp!$AB73</f>
        <v>-4711.28730460329</v>
      </c>
    </row>
    <row r="74" customFormat="false" ht="12.8" hidden="false" customHeight="false" outlineLevel="0" collapsed="false">
      <c r="A74" s="76" t="n">
        <v>70</v>
      </c>
      <c r="B74" s="77" t="n">
        <f aca="false">EOMONTH(Input!$C$7,A74)</f>
        <v>45046</v>
      </c>
      <c r="D74" s="78" t="n">
        <f aca="false">RollUp!$AB74</f>
        <v>-3981.50862937734</v>
      </c>
    </row>
    <row r="75" customFormat="false" ht="12.8" hidden="false" customHeight="false" outlineLevel="0" collapsed="false">
      <c r="A75" s="76" t="n">
        <v>71</v>
      </c>
      <c r="B75" s="77" t="n">
        <f aca="false">EOMONTH(Input!$C$7,A75)</f>
        <v>45077</v>
      </c>
      <c r="D75" s="78" t="n">
        <f aca="false">RollUp!$AB75</f>
        <v>-3241.80104696631</v>
      </c>
    </row>
    <row r="76" customFormat="false" ht="12.8" hidden="false" customHeight="false" outlineLevel="0" collapsed="false">
      <c r="A76" s="76" t="n">
        <v>72</v>
      </c>
      <c r="B76" s="77" t="n">
        <f aca="false">EOMONTH(Input!$C$7,A76)</f>
        <v>45107</v>
      </c>
      <c r="D76" s="78" t="n">
        <f aca="false">RollUp!$AB76</f>
        <v>-2526.4061710641</v>
      </c>
    </row>
    <row r="77" customFormat="false" ht="12.8" hidden="false" customHeight="false" outlineLevel="0" collapsed="false">
      <c r="A77" s="76" t="n">
        <v>73</v>
      </c>
      <c r="B77" s="77" t="n">
        <f aca="false">EOMONTH(Input!$C$7,A77)</f>
        <v>45138</v>
      </c>
      <c r="D77" s="78" t="n">
        <f aca="false">RollUp!$AB77</f>
        <v>-1041.96543433509</v>
      </c>
    </row>
    <row r="78" customFormat="false" ht="12.8" hidden="false" customHeight="false" outlineLevel="0" collapsed="false">
      <c r="A78" s="76" t="n">
        <v>74</v>
      </c>
      <c r="B78" s="77" t="n">
        <f aca="false">EOMONTH(Input!$C$7,A78)</f>
        <v>45169</v>
      </c>
      <c r="D78" s="78" t="n">
        <f aca="false">RollUp!$AB78</f>
        <v>477.85384166305</v>
      </c>
    </row>
    <row r="79" customFormat="false" ht="12.8" hidden="false" customHeight="false" outlineLevel="0" collapsed="false">
      <c r="A79" s="76" t="n">
        <v>75</v>
      </c>
      <c r="B79" s="77" t="n">
        <f aca="false">EOMONTH(Input!$C$7,A79)</f>
        <v>45199</v>
      </c>
      <c r="D79" s="78" t="n">
        <f aca="false">RollUp!$AB79</f>
        <v>0</v>
      </c>
    </row>
    <row r="80" customFormat="false" ht="12.8" hidden="false" customHeight="false" outlineLevel="0" collapsed="false">
      <c r="A80" s="76" t="n">
        <v>76</v>
      </c>
      <c r="B80" s="77" t="n">
        <f aca="false">EOMONTH(Input!$C$7,A80)</f>
        <v>45230</v>
      </c>
      <c r="D80" s="78" t="n">
        <f aca="false">RollUp!$AB80</f>
        <v>0</v>
      </c>
    </row>
    <row r="81" customFormat="false" ht="12.8" hidden="false" customHeight="false" outlineLevel="0" collapsed="false">
      <c r="A81" s="76" t="n">
        <v>77</v>
      </c>
      <c r="B81" s="77" t="n">
        <f aca="false">EOMONTH(Input!$C$7,A81)</f>
        <v>45260</v>
      </c>
      <c r="D81" s="78" t="n">
        <f aca="false">RollUp!$AB81</f>
        <v>0</v>
      </c>
    </row>
    <row r="82" customFormat="false" ht="12.8" hidden="false" customHeight="false" outlineLevel="0" collapsed="false">
      <c r="A82" s="76" t="n">
        <v>78</v>
      </c>
      <c r="B82" s="77" t="n">
        <f aca="false">EOMONTH(Input!$C$7,A82)</f>
        <v>45291</v>
      </c>
      <c r="D82" s="78" t="n">
        <f aca="false">RollUp!$AB82</f>
        <v>0</v>
      </c>
    </row>
    <row r="83" customFormat="false" ht="12.8" hidden="false" customHeight="false" outlineLevel="0" collapsed="false">
      <c r="A83" s="76" t="n">
        <v>79</v>
      </c>
      <c r="B83" s="77" t="n">
        <f aca="false">EOMONTH(Input!$C$7,A83)</f>
        <v>45322</v>
      </c>
      <c r="D83" s="78" t="n">
        <f aca="false">RollUp!$AB83</f>
        <v>0</v>
      </c>
    </row>
    <row r="84" customFormat="false" ht="12.8" hidden="false" customHeight="false" outlineLevel="0" collapsed="false">
      <c r="A84" s="76" t="n">
        <v>80</v>
      </c>
      <c r="B84" s="77" t="n">
        <f aca="false">EOMONTH(Input!$C$7,A84)</f>
        <v>45351</v>
      </c>
      <c r="D84" s="78" t="n">
        <f aca="false">RollUp!$AB84</f>
        <v>0</v>
      </c>
    </row>
    <row r="85" customFormat="false" ht="12.8" hidden="false" customHeight="false" outlineLevel="0" collapsed="false">
      <c r="A85" s="76" t="n">
        <v>81</v>
      </c>
      <c r="B85" s="77" t="n">
        <f aca="false">EOMONTH(Input!$C$7,A85)</f>
        <v>45382</v>
      </c>
      <c r="D85" s="78" t="n">
        <f aca="false">RollUp!$AB85</f>
        <v>0</v>
      </c>
    </row>
    <row r="86" customFormat="false" ht="12.8" hidden="false" customHeight="false" outlineLevel="0" collapsed="false">
      <c r="A86" s="76" t="n">
        <v>82</v>
      </c>
      <c r="B86" s="77" t="n">
        <f aca="false">EOMONTH(Input!$C$7,A86)</f>
        <v>45412</v>
      </c>
      <c r="D86" s="78" t="n">
        <f aca="false">RollUp!$AB86</f>
        <v>0</v>
      </c>
    </row>
    <row r="87" customFormat="false" ht="12.8" hidden="false" customHeight="false" outlineLevel="0" collapsed="false">
      <c r="A87" s="76" t="n">
        <v>83</v>
      </c>
      <c r="B87" s="77" t="n">
        <f aca="false">EOMONTH(Input!$C$7,A87)</f>
        <v>45443</v>
      </c>
      <c r="D87" s="78" t="n">
        <f aca="false">RollUp!$AB87</f>
        <v>0</v>
      </c>
    </row>
    <row r="88" customFormat="false" ht="12.8" hidden="false" customHeight="false" outlineLevel="0" collapsed="false">
      <c r="A88" s="76" t="n">
        <v>84</v>
      </c>
      <c r="B88" s="77" t="n">
        <f aca="false">EOMONTH(Input!$C$7,A88)</f>
        <v>45473</v>
      </c>
      <c r="D88" s="78" t="n">
        <f aca="false">RollUp!$AB88</f>
        <v>0</v>
      </c>
    </row>
    <row r="89" customFormat="false" ht="12.8" hidden="false" customHeight="false" outlineLevel="0" collapsed="false">
      <c r="A89" s="76" t="n">
        <v>85</v>
      </c>
      <c r="B89" s="77" t="n">
        <f aca="false">EOMONTH(Input!$C$7,A89)</f>
        <v>45504</v>
      </c>
      <c r="D89" s="78" t="n">
        <f aca="false">RollUp!$AB89</f>
        <v>0</v>
      </c>
    </row>
    <row r="90" customFormat="false" ht="12.8" hidden="false" customHeight="false" outlineLevel="0" collapsed="false">
      <c r="A90" s="76" t="n">
        <v>86</v>
      </c>
      <c r="B90" s="77" t="n">
        <f aca="false">EOMONTH(Input!$C$7,A90)</f>
        <v>45535</v>
      </c>
      <c r="D90" s="78" t="n">
        <f aca="false">RollUp!$AB90</f>
        <v>0</v>
      </c>
    </row>
    <row r="91" customFormat="false" ht="12.8" hidden="false" customHeight="false" outlineLevel="0" collapsed="false">
      <c r="A91" s="76" t="n">
        <v>87</v>
      </c>
      <c r="B91" s="77" t="n">
        <f aca="false">EOMONTH(Input!$C$7,A91)</f>
        <v>45565</v>
      </c>
      <c r="D91" s="78" t="n">
        <f aca="false">RollUp!$AB91</f>
        <v>0</v>
      </c>
    </row>
    <row r="92" customFormat="false" ht="12.8" hidden="false" customHeight="false" outlineLevel="0" collapsed="false">
      <c r="A92" s="76" t="n">
        <v>88</v>
      </c>
      <c r="B92" s="77" t="n">
        <f aca="false">EOMONTH(Input!$C$7,A92)</f>
        <v>45596</v>
      </c>
      <c r="D92" s="78" t="n">
        <f aca="false">RollUp!$AB92</f>
        <v>0</v>
      </c>
    </row>
    <row r="93" customFormat="false" ht="12.8" hidden="false" customHeight="false" outlineLevel="0" collapsed="false">
      <c r="A93" s="76" t="n">
        <v>89</v>
      </c>
      <c r="B93" s="77" t="n">
        <f aca="false">EOMONTH(Input!$C$7,A93)</f>
        <v>45626</v>
      </c>
      <c r="D93" s="78" t="n">
        <f aca="false">RollUp!$AB93</f>
        <v>0</v>
      </c>
    </row>
    <row r="94" customFormat="false" ht="12.8" hidden="false" customHeight="false" outlineLevel="0" collapsed="false">
      <c r="A94" s="76" t="n">
        <v>90</v>
      </c>
      <c r="B94" s="77" t="n">
        <f aca="false">EOMONTH(Input!$C$7,A94)</f>
        <v>45657</v>
      </c>
      <c r="D94" s="78" t="n">
        <f aca="false">RollUp!$AB94</f>
        <v>0</v>
      </c>
    </row>
    <row r="95" customFormat="false" ht="12.8" hidden="false" customHeight="false" outlineLevel="0" collapsed="false">
      <c r="A95" s="76" t="n">
        <v>91</v>
      </c>
      <c r="B95" s="77" t="n">
        <f aca="false">EOMONTH(Input!$C$7,A95)</f>
        <v>45688</v>
      </c>
      <c r="D95" s="78" t="n">
        <f aca="false">RollUp!$AB95</f>
        <v>0</v>
      </c>
    </row>
    <row r="96" customFormat="false" ht="12.8" hidden="false" customHeight="false" outlineLevel="0" collapsed="false">
      <c r="A96" s="76" t="n">
        <v>92</v>
      </c>
      <c r="B96" s="77" t="n">
        <f aca="false">EOMONTH(Input!$C$7,A96)</f>
        <v>45716</v>
      </c>
      <c r="D96" s="78" t="n">
        <f aca="false">RollUp!$AB96</f>
        <v>0</v>
      </c>
    </row>
    <row r="97" customFormat="false" ht="12.8" hidden="false" customHeight="false" outlineLevel="0" collapsed="false">
      <c r="A97" s="76" t="n">
        <v>93</v>
      </c>
      <c r="B97" s="77" t="n">
        <f aca="false">EOMONTH(Input!$C$7,A97)</f>
        <v>45747</v>
      </c>
      <c r="D97" s="78" t="n">
        <f aca="false">RollUp!$AB97</f>
        <v>0</v>
      </c>
    </row>
    <row r="98" customFormat="false" ht="12.8" hidden="false" customHeight="false" outlineLevel="0" collapsed="false">
      <c r="A98" s="76" t="n">
        <v>94</v>
      </c>
      <c r="B98" s="77" t="n">
        <f aca="false">EOMONTH(Input!$C$7,A98)</f>
        <v>45777</v>
      </c>
      <c r="D98" s="78" t="n">
        <f aca="false">RollUp!$AB98</f>
        <v>0</v>
      </c>
    </row>
    <row r="99" customFormat="false" ht="12.8" hidden="false" customHeight="false" outlineLevel="0" collapsed="false">
      <c r="A99" s="76" t="n">
        <v>95</v>
      </c>
      <c r="B99" s="77" t="n">
        <f aca="false">EOMONTH(Input!$C$7,A99)</f>
        <v>45808</v>
      </c>
      <c r="D99" s="78" t="n">
        <f aca="false">RollUp!$AB99</f>
        <v>0</v>
      </c>
    </row>
    <row r="100" customFormat="false" ht="12.8" hidden="false" customHeight="false" outlineLevel="0" collapsed="false">
      <c r="A100" s="76" t="n">
        <v>96</v>
      </c>
      <c r="B100" s="77" t="n">
        <f aca="false">EOMONTH(Input!$C$7,A100)</f>
        <v>45838</v>
      </c>
      <c r="D100" s="78" t="n">
        <f aca="false">RollUp!$AB100</f>
        <v>0</v>
      </c>
    </row>
    <row r="101" customFormat="false" ht="12.8" hidden="false" customHeight="false" outlineLevel="0" collapsed="false">
      <c r="A101" s="76" t="n">
        <v>97</v>
      </c>
      <c r="B101" s="77" t="n">
        <f aca="false">EOMONTH(Input!$C$7,A101)</f>
        <v>45869</v>
      </c>
      <c r="D101" s="78" t="n">
        <f aca="false">RollUp!$AB101</f>
        <v>0</v>
      </c>
    </row>
    <row r="102" customFormat="false" ht="12.8" hidden="false" customHeight="false" outlineLevel="0" collapsed="false">
      <c r="A102" s="76" t="n">
        <v>98</v>
      </c>
      <c r="B102" s="77" t="n">
        <f aca="false">EOMONTH(Input!$C$7,A102)</f>
        <v>45900</v>
      </c>
      <c r="D102" s="78" t="n">
        <f aca="false">RollUp!$AB102</f>
        <v>0</v>
      </c>
    </row>
    <row r="103" customFormat="false" ht="12.8" hidden="false" customHeight="false" outlineLevel="0" collapsed="false">
      <c r="A103" s="76" t="n">
        <v>99</v>
      </c>
      <c r="B103" s="77" t="n">
        <f aca="false">EOMONTH(Input!$C$7,A103)</f>
        <v>45930</v>
      </c>
      <c r="D103" s="78" t="n">
        <f aca="false">RollUp!$AB103</f>
        <v>0</v>
      </c>
    </row>
    <row r="104" customFormat="false" ht="12.8" hidden="false" customHeight="false" outlineLevel="0" collapsed="false">
      <c r="A104" s="76" t="n">
        <v>100</v>
      </c>
      <c r="B104" s="77" t="n">
        <f aca="false">EOMONTH(Input!$C$7,A104)</f>
        <v>45961</v>
      </c>
      <c r="D104" s="78" t="n">
        <f aca="false">RollUp!$AB104</f>
        <v>0</v>
      </c>
    </row>
    <row r="105" customFormat="false" ht="12.8" hidden="false" customHeight="false" outlineLevel="0" collapsed="false">
      <c r="A105" s="76" t="n">
        <v>101</v>
      </c>
      <c r="B105" s="77" t="n">
        <f aca="false">EOMONTH(Input!$C$7,A105)</f>
        <v>45991</v>
      </c>
      <c r="D105" s="78" t="n">
        <f aca="false">RollUp!$AB105</f>
        <v>0</v>
      </c>
    </row>
    <row r="106" customFormat="false" ht="12.8" hidden="false" customHeight="false" outlineLevel="0" collapsed="false">
      <c r="A106" s="76" t="n">
        <v>102</v>
      </c>
      <c r="B106" s="77" t="n">
        <f aca="false">EOMONTH(Input!$C$7,A106)</f>
        <v>46022</v>
      </c>
      <c r="D106" s="78" t="n">
        <f aca="false">RollUp!$AB106</f>
        <v>0</v>
      </c>
    </row>
    <row r="107" customFormat="false" ht="12.8" hidden="false" customHeight="false" outlineLevel="0" collapsed="false">
      <c r="A107" s="76" t="n">
        <v>103</v>
      </c>
      <c r="B107" s="77" t="n">
        <f aca="false">EOMONTH(Input!$C$7,A107)</f>
        <v>46053</v>
      </c>
      <c r="D107" s="78" t="n">
        <f aca="false">RollUp!$AB107</f>
        <v>0</v>
      </c>
    </row>
    <row r="108" customFormat="false" ht="12.8" hidden="false" customHeight="false" outlineLevel="0" collapsed="false">
      <c r="A108" s="76" t="n">
        <v>104</v>
      </c>
      <c r="B108" s="77" t="n">
        <f aca="false">EOMONTH(Input!$C$7,A108)</f>
        <v>46081</v>
      </c>
      <c r="D108" s="78" t="n">
        <f aca="false">RollUp!$AB108</f>
        <v>0</v>
      </c>
    </row>
    <row r="109" customFormat="false" ht="12.8" hidden="false" customHeight="false" outlineLevel="0" collapsed="false">
      <c r="A109" s="76" t="n">
        <v>105</v>
      </c>
      <c r="B109" s="77" t="n">
        <f aca="false">EOMONTH(Input!$C$7,A109)</f>
        <v>46112</v>
      </c>
      <c r="D109" s="78" t="n">
        <f aca="false">RollUp!$AB109</f>
        <v>0</v>
      </c>
    </row>
    <row r="110" customFormat="false" ht="12.8" hidden="false" customHeight="false" outlineLevel="0" collapsed="false">
      <c r="A110" s="76" t="n">
        <v>106</v>
      </c>
      <c r="B110" s="77" t="n">
        <f aca="false">EOMONTH(Input!$C$7,A110)</f>
        <v>46142</v>
      </c>
      <c r="D110" s="78" t="n">
        <f aca="false">RollUp!$AB110</f>
        <v>0</v>
      </c>
    </row>
    <row r="111" customFormat="false" ht="12.8" hidden="false" customHeight="false" outlineLevel="0" collapsed="false">
      <c r="A111" s="76" t="n">
        <v>107</v>
      </c>
      <c r="B111" s="77" t="n">
        <f aca="false">EOMONTH(Input!$C$7,A111)</f>
        <v>46173</v>
      </c>
      <c r="D111" s="78" t="n">
        <f aca="false">RollUp!$AB111</f>
        <v>0</v>
      </c>
    </row>
    <row r="112" customFormat="false" ht="12.8" hidden="false" customHeight="false" outlineLevel="0" collapsed="false">
      <c r="A112" s="76" t="n">
        <v>108</v>
      </c>
      <c r="B112" s="77" t="n">
        <f aca="false">EOMONTH(Input!$C$7,A112)</f>
        <v>46203</v>
      </c>
      <c r="D112" s="78" t="n">
        <f aca="false">RollUp!$AB112</f>
        <v>0</v>
      </c>
    </row>
    <row r="113" customFormat="false" ht="12.8" hidden="false" customHeight="false" outlineLevel="0" collapsed="false">
      <c r="A113" s="76" t="n">
        <v>109</v>
      </c>
      <c r="B113" s="77" t="n">
        <f aca="false">EOMONTH(Input!$C$7,A113)</f>
        <v>46234</v>
      </c>
      <c r="D113" s="78" t="n">
        <f aca="false">RollUp!$AB113</f>
        <v>0</v>
      </c>
    </row>
    <row r="114" customFormat="false" ht="12.8" hidden="false" customHeight="false" outlineLevel="0" collapsed="false">
      <c r="A114" s="76" t="n">
        <v>110</v>
      </c>
      <c r="B114" s="77" t="n">
        <f aca="false">EOMONTH(Input!$C$7,A114)</f>
        <v>46265</v>
      </c>
      <c r="D114" s="78" t="n">
        <f aca="false">RollUp!$AB114</f>
        <v>0</v>
      </c>
    </row>
    <row r="115" customFormat="false" ht="12.8" hidden="false" customHeight="false" outlineLevel="0" collapsed="false">
      <c r="A115" s="76" t="n">
        <v>111</v>
      </c>
      <c r="B115" s="77" t="n">
        <f aca="false">EOMONTH(Input!$C$7,A115)</f>
        <v>46295</v>
      </c>
      <c r="D115" s="78" t="n">
        <f aca="false">RollUp!$AB115</f>
        <v>0</v>
      </c>
    </row>
    <row r="116" customFormat="false" ht="12.8" hidden="false" customHeight="false" outlineLevel="0" collapsed="false">
      <c r="A116" s="76" t="n">
        <v>112</v>
      </c>
      <c r="B116" s="77" t="n">
        <f aca="false">EOMONTH(Input!$C$7,A116)</f>
        <v>46326</v>
      </c>
      <c r="D116" s="78" t="n">
        <f aca="false">RollUp!$AB116</f>
        <v>0</v>
      </c>
    </row>
    <row r="117" customFormat="false" ht="12.8" hidden="false" customHeight="false" outlineLevel="0" collapsed="false">
      <c r="A117" s="76" t="n">
        <v>113</v>
      </c>
      <c r="B117" s="77" t="n">
        <f aca="false">EOMONTH(Input!$C$7,A117)</f>
        <v>46356</v>
      </c>
      <c r="D117" s="78" t="n">
        <f aca="false">RollUp!$AB117</f>
        <v>0</v>
      </c>
    </row>
    <row r="118" customFormat="false" ht="12.8" hidden="false" customHeight="false" outlineLevel="0" collapsed="false">
      <c r="A118" s="76" t="n">
        <v>114</v>
      </c>
      <c r="B118" s="77" t="n">
        <f aca="false">EOMONTH(Input!$C$7,A118)</f>
        <v>46387</v>
      </c>
      <c r="D118" s="78" t="n">
        <f aca="false">RollUp!$AB118</f>
        <v>0</v>
      </c>
    </row>
    <row r="119" customFormat="false" ht="12.8" hidden="false" customHeight="false" outlineLevel="0" collapsed="false">
      <c r="A119" s="76" t="n">
        <v>115</v>
      </c>
      <c r="B119" s="77" t="n">
        <f aca="false">EOMONTH(Input!$C$7,A119)</f>
        <v>46418</v>
      </c>
      <c r="D119" s="78" t="n">
        <f aca="false">RollUp!$AB119</f>
        <v>0</v>
      </c>
    </row>
    <row r="120" customFormat="false" ht="12.8" hidden="false" customHeight="false" outlineLevel="0" collapsed="false">
      <c r="A120" s="76" t="n">
        <v>116</v>
      </c>
      <c r="B120" s="77" t="n">
        <f aca="false">EOMONTH(Input!$C$7,A120)</f>
        <v>46446</v>
      </c>
      <c r="D120" s="78" t="n">
        <f aca="false">RollUp!$AB120</f>
        <v>0</v>
      </c>
    </row>
    <row r="121" customFormat="false" ht="12.8" hidden="false" customHeight="false" outlineLevel="0" collapsed="false">
      <c r="A121" s="76" t="n">
        <v>117</v>
      </c>
      <c r="B121" s="77" t="n">
        <f aca="false">EOMONTH(Input!$C$7,A121)</f>
        <v>46477</v>
      </c>
      <c r="D121" s="78" t="n">
        <f aca="false">RollUp!$AB121</f>
        <v>0</v>
      </c>
    </row>
    <row r="122" customFormat="false" ht="12.8" hidden="false" customHeight="false" outlineLevel="0" collapsed="false">
      <c r="A122" s="76" t="n">
        <v>118</v>
      </c>
      <c r="B122" s="77" t="n">
        <f aca="false">EOMONTH(Input!$C$7,A122)</f>
        <v>46507</v>
      </c>
      <c r="D122" s="78" t="n">
        <f aca="false">RollUp!$AB122</f>
        <v>0</v>
      </c>
    </row>
    <row r="123" customFormat="false" ht="12.8" hidden="false" customHeight="false" outlineLevel="0" collapsed="false">
      <c r="A123" s="76" t="n">
        <v>119</v>
      </c>
      <c r="B123" s="77" t="n">
        <f aca="false">EOMONTH(Input!$C$7,A123)</f>
        <v>46538</v>
      </c>
      <c r="D123" s="78" t="n">
        <f aca="false">RollUp!$AB123</f>
        <v>0</v>
      </c>
    </row>
    <row r="124" customFormat="false" ht="12.8" hidden="false" customHeight="false" outlineLevel="0" collapsed="false">
      <c r="A124" s="76" t="n">
        <v>120</v>
      </c>
      <c r="B124" s="77" t="n">
        <f aca="false">EOMONTH(Input!$C$7,A124)</f>
        <v>46568</v>
      </c>
      <c r="D124" s="78" t="n">
        <f aca="false">RollUp!$AB124</f>
        <v>0</v>
      </c>
    </row>
    <row r="125" customFormat="false" ht="12.8" hidden="false" customHeight="false" outlineLevel="0" collapsed="false">
      <c r="A125" s="76" t="n">
        <v>121</v>
      </c>
      <c r="B125" s="77" t="n">
        <f aca="false">EOMONTH(Input!$C$7,A125)</f>
        <v>46599</v>
      </c>
      <c r="D125" s="78" t="n">
        <f aca="false">RollUp!$AB125</f>
        <v>0</v>
      </c>
    </row>
    <row r="126" customFormat="false" ht="12.8" hidden="false" customHeight="false" outlineLevel="0" collapsed="false">
      <c r="A126" s="76" t="n">
        <v>122</v>
      </c>
      <c r="B126" s="77" t="n">
        <f aca="false">EOMONTH(Input!$C$7,A126)</f>
        <v>46630</v>
      </c>
      <c r="D126" s="78" t="n">
        <f aca="false">RollUp!$AB126</f>
        <v>0</v>
      </c>
    </row>
    <row r="127" customFormat="false" ht="12.8" hidden="false" customHeight="false" outlineLevel="0" collapsed="false">
      <c r="A127" s="76" t="n">
        <v>123</v>
      </c>
      <c r="B127" s="77" t="n">
        <f aca="false">EOMONTH(Input!$C$7,A127)</f>
        <v>46660</v>
      </c>
      <c r="D127" s="78" t="n">
        <f aca="false">RollUp!$AB127</f>
        <v>0</v>
      </c>
    </row>
    <row r="128" customFormat="false" ht="12.8" hidden="false" customHeight="false" outlineLevel="0" collapsed="false">
      <c r="A128" s="76" t="n">
        <v>124</v>
      </c>
      <c r="B128" s="77" t="n">
        <f aca="false">EOMONTH(Input!$C$7,A128)</f>
        <v>46691</v>
      </c>
      <c r="D128" s="78" t="n">
        <f aca="false">RollUp!$AB128</f>
        <v>0</v>
      </c>
    </row>
    <row r="129" customFormat="false" ht="12.8" hidden="false" customHeight="false" outlineLevel="0" collapsed="false">
      <c r="A129" s="76" t="n">
        <v>125</v>
      </c>
      <c r="B129" s="77" t="n">
        <f aca="false">EOMONTH(Input!$C$7,A129)</f>
        <v>46721</v>
      </c>
      <c r="D129" s="78" t="n">
        <f aca="false">RollUp!$AB129</f>
        <v>0</v>
      </c>
    </row>
    <row r="130" customFormat="false" ht="12.8" hidden="false" customHeight="false" outlineLevel="0" collapsed="false">
      <c r="A130" s="76" t="n">
        <v>126</v>
      </c>
      <c r="B130" s="77" t="n">
        <f aca="false">EOMONTH(Input!$C$7,A130)</f>
        <v>46752</v>
      </c>
      <c r="D130" s="78" t="n">
        <f aca="false">RollUp!$AB130</f>
        <v>0</v>
      </c>
    </row>
    <row r="131" customFormat="false" ht="12.8" hidden="false" customHeight="false" outlineLevel="0" collapsed="false">
      <c r="A131" s="76" t="n">
        <v>127</v>
      </c>
      <c r="B131" s="77" t="n">
        <f aca="false">EOMONTH(Input!$C$7,A131)</f>
        <v>46783</v>
      </c>
      <c r="D131" s="78" t="n">
        <f aca="false">RollUp!$AB131</f>
        <v>0</v>
      </c>
    </row>
    <row r="132" customFormat="false" ht="12.8" hidden="false" customHeight="false" outlineLevel="0" collapsed="false">
      <c r="A132" s="76" t="n">
        <v>128</v>
      </c>
      <c r="B132" s="77" t="n">
        <f aca="false">EOMONTH(Input!$C$7,A132)</f>
        <v>46812</v>
      </c>
      <c r="D132" s="78" t="n">
        <f aca="false">RollUp!$AB132</f>
        <v>0</v>
      </c>
    </row>
    <row r="133" customFormat="false" ht="12.8" hidden="false" customHeight="false" outlineLevel="0" collapsed="false">
      <c r="A133" s="76" t="n">
        <v>129</v>
      </c>
      <c r="B133" s="77" t="n">
        <f aca="false">EOMONTH(Input!$C$7,A133)</f>
        <v>46843</v>
      </c>
      <c r="D133" s="78" t="n">
        <f aca="false">RollUp!$AB133</f>
        <v>0</v>
      </c>
    </row>
    <row r="134" customFormat="false" ht="12.8" hidden="false" customHeight="false" outlineLevel="0" collapsed="false">
      <c r="A134" s="76" t="n">
        <v>130</v>
      </c>
      <c r="B134" s="77" t="n">
        <f aca="false">EOMONTH(Input!$C$7,A134)</f>
        <v>46873</v>
      </c>
      <c r="D134" s="78" t="n">
        <f aca="false">RollUp!$AB134</f>
        <v>0</v>
      </c>
    </row>
    <row r="135" customFormat="false" ht="12.8" hidden="false" customHeight="false" outlineLevel="0" collapsed="false">
      <c r="A135" s="76" t="n">
        <v>131</v>
      </c>
      <c r="B135" s="77" t="n">
        <f aca="false">EOMONTH(Input!$C$7,A135)</f>
        <v>46904</v>
      </c>
      <c r="D135" s="78" t="n">
        <f aca="false">RollUp!$AB135</f>
        <v>0</v>
      </c>
    </row>
    <row r="136" customFormat="false" ht="12.8" hidden="false" customHeight="false" outlineLevel="0" collapsed="false">
      <c r="A136" s="76" t="n">
        <v>132</v>
      </c>
      <c r="B136" s="77" t="n">
        <f aca="false">EOMONTH(Input!$C$7,A136)</f>
        <v>46934</v>
      </c>
      <c r="D136" s="78" t="n">
        <f aca="false">RollUp!$AB136</f>
        <v>0</v>
      </c>
    </row>
    <row r="137" customFormat="false" ht="12.8" hidden="false" customHeight="false" outlineLevel="0" collapsed="false">
      <c r="A137" s="76" t="n">
        <v>133</v>
      </c>
      <c r="B137" s="77" t="n">
        <f aca="false">EOMONTH(Input!$C$7,A137)</f>
        <v>46965</v>
      </c>
      <c r="D137" s="78" t="n">
        <f aca="false">RollUp!$AB137</f>
        <v>0</v>
      </c>
    </row>
    <row r="138" customFormat="false" ht="12.8" hidden="false" customHeight="false" outlineLevel="0" collapsed="false">
      <c r="A138" s="76" t="n">
        <v>134</v>
      </c>
      <c r="B138" s="77" t="n">
        <f aca="false">EOMONTH(Input!$C$7,A138)</f>
        <v>46996</v>
      </c>
      <c r="D138" s="78" t="n">
        <f aca="false">RollUp!$AB138</f>
        <v>0</v>
      </c>
    </row>
    <row r="139" customFormat="false" ht="12.8" hidden="false" customHeight="false" outlineLevel="0" collapsed="false">
      <c r="A139" s="76" t="n">
        <v>135</v>
      </c>
      <c r="B139" s="77" t="n">
        <f aca="false">EOMONTH(Input!$C$7,A139)</f>
        <v>47026</v>
      </c>
      <c r="D139" s="78" t="n">
        <f aca="false">RollUp!$AB139</f>
        <v>0</v>
      </c>
    </row>
    <row r="140" customFormat="false" ht="12.8" hidden="false" customHeight="false" outlineLevel="0" collapsed="false">
      <c r="A140" s="76" t="n">
        <v>136</v>
      </c>
      <c r="B140" s="77" t="n">
        <f aca="false">EOMONTH(Input!$C$7,A140)</f>
        <v>47057</v>
      </c>
      <c r="D140" s="78" t="n">
        <f aca="false">RollUp!$AB140</f>
        <v>0</v>
      </c>
    </row>
    <row r="141" customFormat="false" ht="12.8" hidden="false" customHeight="false" outlineLevel="0" collapsed="false">
      <c r="A141" s="76" t="n">
        <v>137</v>
      </c>
      <c r="B141" s="77" t="n">
        <f aca="false">EOMONTH(Input!$C$7,A141)</f>
        <v>47087</v>
      </c>
      <c r="D141" s="78" t="n">
        <f aca="false">RollUp!$AB141</f>
        <v>0</v>
      </c>
    </row>
    <row r="142" customFormat="false" ht="12.8" hidden="false" customHeight="false" outlineLevel="0" collapsed="false">
      <c r="A142" s="76" t="n">
        <v>138</v>
      </c>
      <c r="B142" s="77" t="n">
        <f aca="false">EOMONTH(Input!$C$7,A142)</f>
        <v>47118</v>
      </c>
      <c r="D142" s="78" t="n">
        <f aca="false">RollUp!$AB142</f>
        <v>0</v>
      </c>
    </row>
    <row r="143" customFormat="false" ht="12.8" hidden="false" customHeight="false" outlineLevel="0" collapsed="false">
      <c r="A143" s="76" t="n">
        <v>139</v>
      </c>
      <c r="B143" s="77" t="n">
        <f aca="false">EOMONTH(Input!$C$7,A143)</f>
        <v>47149</v>
      </c>
      <c r="D143" s="78" t="n">
        <f aca="false">RollUp!$AB143</f>
        <v>0</v>
      </c>
    </row>
    <row r="144" customFormat="false" ht="12.8" hidden="false" customHeight="false" outlineLevel="0" collapsed="false">
      <c r="A144" s="76" t="n">
        <v>140</v>
      </c>
      <c r="B144" s="77" t="n">
        <f aca="false">EOMONTH(Input!$C$7,A144)</f>
        <v>47177</v>
      </c>
      <c r="D144" s="78" t="n">
        <f aca="false">RollUp!$AB144</f>
        <v>0</v>
      </c>
    </row>
    <row r="145" customFormat="false" ht="12.8" hidden="false" customHeight="false" outlineLevel="0" collapsed="false">
      <c r="A145" s="76" t="n">
        <v>141</v>
      </c>
      <c r="B145" s="77" t="n">
        <f aca="false">EOMONTH(Input!$C$7,A145)</f>
        <v>47208</v>
      </c>
      <c r="D145" s="78" t="n">
        <f aca="false">RollUp!$AB145</f>
        <v>0</v>
      </c>
    </row>
    <row r="146" customFormat="false" ht="12.8" hidden="false" customHeight="false" outlineLevel="0" collapsed="false">
      <c r="A146" s="76" t="n">
        <v>142</v>
      </c>
      <c r="B146" s="77" t="n">
        <f aca="false">EOMONTH(Input!$C$7,A146)</f>
        <v>47238</v>
      </c>
      <c r="D146" s="78" t="n">
        <f aca="false">RollUp!$AB146</f>
        <v>0</v>
      </c>
    </row>
    <row r="147" customFormat="false" ht="12.8" hidden="false" customHeight="false" outlineLevel="0" collapsed="false">
      <c r="A147" s="76" t="n">
        <v>143</v>
      </c>
      <c r="B147" s="77" t="n">
        <f aca="false">EOMONTH(Input!$C$7,A147)</f>
        <v>47269</v>
      </c>
      <c r="D147" s="78" t="n">
        <f aca="false">RollUp!$AB147</f>
        <v>0</v>
      </c>
    </row>
    <row r="148" customFormat="false" ht="12.8" hidden="false" customHeight="false" outlineLevel="0" collapsed="false">
      <c r="A148" s="76" t="n">
        <v>144</v>
      </c>
      <c r="B148" s="77" t="n">
        <f aca="false">EOMONTH(Input!$C$7,A148)</f>
        <v>47299</v>
      </c>
      <c r="D148" s="78" t="n">
        <f aca="false">RollUp!$AB148</f>
        <v>0</v>
      </c>
    </row>
    <row r="149" customFormat="false" ht="12.8" hidden="false" customHeight="false" outlineLevel="0" collapsed="false">
      <c r="A149" s="76" t="n">
        <v>145</v>
      </c>
      <c r="B149" s="77" t="n">
        <f aca="false">EOMONTH(Input!$C$7,A149)</f>
        <v>47330</v>
      </c>
      <c r="D149" s="78" t="n">
        <f aca="false">RollUp!$AB149</f>
        <v>0</v>
      </c>
    </row>
    <row r="150" customFormat="false" ht="12.8" hidden="false" customHeight="false" outlineLevel="0" collapsed="false">
      <c r="A150" s="76" t="n">
        <v>146</v>
      </c>
      <c r="B150" s="77" t="n">
        <f aca="false">EOMONTH(Input!$C$7,A150)</f>
        <v>47361</v>
      </c>
      <c r="D150" s="78" t="n">
        <f aca="false">RollUp!$AB150</f>
        <v>0</v>
      </c>
    </row>
    <row r="151" customFormat="false" ht="12.8" hidden="false" customHeight="false" outlineLevel="0" collapsed="false">
      <c r="A151" s="76" t="n">
        <v>147</v>
      </c>
      <c r="B151" s="77" t="n">
        <f aca="false">EOMONTH(Input!$C$7,A151)</f>
        <v>47391</v>
      </c>
      <c r="D151" s="78" t="n">
        <f aca="false">RollUp!$AB151</f>
        <v>0</v>
      </c>
    </row>
    <row r="152" customFormat="false" ht="12.8" hidden="false" customHeight="false" outlineLevel="0" collapsed="false">
      <c r="A152" s="76" t="n">
        <v>148</v>
      </c>
      <c r="B152" s="77" t="n">
        <f aca="false">EOMONTH(Input!$C$7,A152)</f>
        <v>47422</v>
      </c>
      <c r="D152" s="78" t="n">
        <f aca="false">RollUp!$AB152</f>
        <v>0</v>
      </c>
    </row>
    <row r="153" customFormat="false" ht="12.8" hidden="false" customHeight="false" outlineLevel="0" collapsed="false">
      <c r="A153" s="76" t="n">
        <v>149</v>
      </c>
      <c r="B153" s="77" t="n">
        <f aca="false">EOMONTH(Input!$C$7,A153)</f>
        <v>47452</v>
      </c>
      <c r="D153" s="78" t="n">
        <f aca="false">RollUp!$AB153</f>
        <v>0</v>
      </c>
    </row>
    <row r="154" customFormat="false" ht="12.8" hidden="false" customHeight="false" outlineLevel="0" collapsed="false">
      <c r="A154" s="76" t="n">
        <v>150</v>
      </c>
      <c r="B154" s="77" t="n">
        <f aca="false">EOMONTH(Input!$C$7,A154)</f>
        <v>47483</v>
      </c>
      <c r="D154" s="78" t="n">
        <f aca="false">RollUp!$AB154</f>
        <v>0</v>
      </c>
    </row>
    <row r="155" customFormat="false" ht="12.8" hidden="false" customHeight="false" outlineLevel="0" collapsed="false">
      <c r="A155" s="76" t="n">
        <v>151</v>
      </c>
      <c r="B155" s="77" t="n">
        <f aca="false">EOMONTH(Input!$C$7,A155)</f>
        <v>47514</v>
      </c>
      <c r="D155" s="78" t="n">
        <f aca="false">RollUp!$AB155</f>
        <v>0</v>
      </c>
    </row>
    <row r="156" customFormat="false" ht="12.8" hidden="false" customHeight="false" outlineLevel="0" collapsed="false">
      <c r="A156" s="76" t="n">
        <v>152</v>
      </c>
      <c r="B156" s="77" t="n">
        <f aca="false">EOMONTH(Input!$C$7,A156)</f>
        <v>47542</v>
      </c>
      <c r="D156" s="78" t="n">
        <f aca="false">RollUp!$AB156</f>
        <v>0</v>
      </c>
    </row>
    <row r="157" customFormat="false" ht="12.8" hidden="false" customHeight="false" outlineLevel="0" collapsed="false">
      <c r="A157" s="76" t="n">
        <v>153</v>
      </c>
      <c r="B157" s="77" t="n">
        <f aca="false">EOMONTH(Input!$C$7,A157)</f>
        <v>47573</v>
      </c>
      <c r="D157" s="78" t="n">
        <f aca="false">RollUp!$AB157</f>
        <v>0</v>
      </c>
    </row>
    <row r="158" customFormat="false" ht="12.8" hidden="false" customHeight="false" outlineLevel="0" collapsed="false">
      <c r="A158" s="76" t="n">
        <v>154</v>
      </c>
      <c r="B158" s="77" t="n">
        <f aca="false">EOMONTH(Input!$C$7,A158)</f>
        <v>47603</v>
      </c>
      <c r="D158" s="78" t="n">
        <f aca="false">RollUp!$AB158</f>
        <v>0</v>
      </c>
    </row>
    <row r="159" customFormat="false" ht="12.8" hidden="false" customHeight="false" outlineLevel="0" collapsed="false">
      <c r="A159" s="76" t="n">
        <v>155</v>
      </c>
      <c r="B159" s="77" t="n">
        <f aca="false">EOMONTH(Input!$C$7,A159)</f>
        <v>47634</v>
      </c>
      <c r="D159" s="78" t="n">
        <f aca="false">RollUp!$AB159</f>
        <v>0</v>
      </c>
    </row>
    <row r="160" customFormat="false" ht="12.8" hidden="false" customHeight="false" outlineLevel="0" collapsed="false">
      <c r="A160" s="76" t="n">
        <v>156</v>
      </c>
      <c r="B160" s="77" t="n">
        <f aca="false">EOMONTH(Input!$C$7,A160)</f>
        <v>47664</v>
      </c>
      <c r="D160" s="78" t="n">
        <f aca="false">RollUp!$AB160</f>
        <v>0</v>
      </c>
    </row>
    <row r="161" customFormat="false" ht="12.8" hidden="false" customHeight="false" outlineLevel="0" collapsed="false">
      <c r="A161" s="76" t="n">
        <v>157</v>
      </c>
      <c r="B161" s="77" t="n">
        <f aca="false">EOMONTH(Input!$C$7,A161)</f>
        <v>47695</v>
      </c>
      <c r="D161" s="78" t="n">
        <f aca="false">RollUp!$AB161</f>
        <v>0</v>
      </c>
    </row>
    <row r="162" customFormat="false" ht="12.8" hidden="false" customHeight="false" outlineLevel="0" collapsed="false">
      <c r="A162" s="76" t="n">
        <v>158</v>
      </c>
      <c r="B162" s="77" t="n">
        <f aca="false">EOMONTH(Input!$C$7,A162)</f>
        <v>47726</v>
      </c>
      <c r="D162" s="78" t="n">
        <f aca="false">RollUp!$AB162</f>
        <v>0</v>
      </c>
    </row>
    <row r="163" customFormat="false" ht="12.8" hidden="false" customHeight="false" outlineLevel="0" collapsed="false">
      <c r="A163" s="76" t="n">
        <v>159</v>
      </c>
      <c r="B163" s="77" t="n">
        <f aca="false">EOMONTH(Input!$C$7,A163)</f>
        <v>47756</v>
      </c>
      <c r="D163" s="78" t="n">
        <f aca="false">RollUp!$AB163</f>
        <v>0</v>
      </c>
    </row>
    <row r="164" customFormat="false" ht="12.8" hidden="false" customHeight="false" outlineLevel="0" collapsed="false">
      <c r="A164" s="76" t="n">
        <v>160</v>
      </c>
      <c r="B164" s="77" t="n">
        <f aca="false">EOMONTH(Input!$C$7,A164)</f>
        <v>47787</v>
      </c>
      <c r="D164" s="78" t="n">
        <f aca="false">RollUp!$AB164</f>
        <v>0</v>
      </c>
    </row>
    <row r="165" customFormat="false" ht="12.8" hidden="false" customHeight="false" outlineLevel="0" collapsed="false">
      <c r="A165" s="76" t="n">
        <v>161</v>
      </c>
      <c r="B165" s="77" t="n">
        <f aca="false">EOMONTH(Input!$C$7,A165)</f>
        <v>47817</v>
      </c>
      <c r="D165" s="78" t="n">
        <f aca="false">RollUp!$AB165</f>
        <v>0</v>
      </c>
    </row>
    <row r="166" customFormat="false" ht="12.8" hidden="false" customHeight="false" outlineLevel="0" collapsed="false">
      <c r="A166" s="76" t="n">
        <v>162</v>
      </c>
      <c r="B166" s="77" t="n">
        <f aca="false">EOMONTH(Input!$C$7,A166)</f>
        <v>47848</v>
      </c>
      <c r="D166" s="78" t="n">
        <f aca="false">RollUp!$AB166</f>
        <v>0</v>
      </c>
    </row>
    <row r="167" customFormat="false" ht="12.8" hidden="false" customHeight="false" outlineLevel="0" collapsed="false">
      <c r="A167" s="76" t="n">
        <v>163</v>
      </c>
      <c r="B167" s="77" t="n">
        <f aca="false">EOMONTH(Input!$C$7,A167)</f>
        <v>47879</v>
      </c>
      <c r="D167" s="78" t="n">
        <f aca="false">RollUp!$AB167</f>
        <v>0</v>
      </c>
    </row>
    <row r="168" customFormat="false" ht="12.8" hidden="false" customHeight="false" outlineLevel="0" collapsed="false">
      <c r="A168" s="76" t="n">
        <v>164</v>
      </c>
      <c r="B168" s="77" t="n">
        <f aca="false">EOMONTH(Input!$C$7,A168)</f>
        <v>47907</v>
      </c>
      <c r="D168" s="78" t="n">
        <f aca="false">RollUp!$AB168</f>
        <v>0</v>
      </c>
    </row>
    <row r="169" customFormat="false" ht="12.8" hidden="false" customHeight="false" outlineLevel="0" collapsed="false">
      <c r="A169" s="76" t="n">
        <v>165</v>
      </c>
      <c r="B169" s="77" t="n">
        <f aca="false">EOMONTH(Input!$C$7,A169)</f>
        <v>47938</v>
      </c>
      <c r="D169" s="78" t="n">
        <f aca="false">RollUp!$AB169</f>
        <v>0</v>
      </c>
    </row>
    <row r="170" customFormat="false" ht="12.8" hidden="false" customHeight="false" outlineLevel="0" collapsed="false">
      <c r="A170" s="76" t="n">
        <v>166</v>
      </c>
      <c r="B170" s="77" t="n">
        <f aca="false">EOMONTH(Input!$C$7,A170)</f>
        <v>47968</v>
      </c>
      <c r="D170" s="78" t="n">
        <f aca="false">RollUp!$AB170</f>
        <v>0</v>
      </c>
    </row>
    <row r="171" customFormat="false" ht="12.8" hidden="false" customHeight="false" outlineLevel="0" collapsed="false">
      <c r="A171" s="76" t="n">
        <v>167</v>
      </c>
      <c r="B171" s="77" t="n">
        <f aca="false">EOMONTH(Input!$C$7,A171)</f>
        <v>47999</v>
      </c>
      <c r="D171" s="78" t="n">
        <f aca="false">RollUp!$AB171</f>
        <v>0</v>
      </c>
    </row>
    <row r="172" customFormat="false" ht="12.8" hidden="false" customHeight="false" outlineLevel="0" collapsed="false">
      <c r="A172" s="76" t="n">
        <v>168</v>
      </c>
      <c r="B172" s="77" t="n">
        <f aca="false">EOMONTH(Input!$C$7,A172)</f>
        <v>48029</v>
      </c>
      <c r="D172" s="78" t="n">
        <f aca="false">RollUp!$AB172</f>
        <v>0</v>
      </c>
    </row>
    <row r="173" customFormat="false" ht="12.8" hidden="false" customHeight="false" outlineLevel="0" collapsed="false">
      <c r="A173" s="76" t="n">
        <v>169</v>
      </c>
      <c r="B173" s="77" t="n">
        <f aca="false">EOMONTH(Input!$C$7,A173)</f>
        <v>48060</v>
      </c>
      <c r="D173" s="78" t="n">
        <f aca="false">RollUp!$AB173</f>
        <v>0</v>
      </c>
    </row>
    <row r="174" customFormat="false" ht="12.8" hidden="false" customHeight="false" outlineLevel="0" collapsed="false">
      <c r="A174" s="76" t="n">
        <v>170</v>
      </c>
      <c r="B174" s="77" t="n">
        <f aca="false">EOMONTH(Input!$C$7,A174)</f>
        <v>48091</v>
      </c>
      <c r="D174" s="78" t="n">
        <f aca="false">RollUp!$AB174</f>
        <v>0</v>
      </c>
    </row>
    <row r="175" customFormat="false" ht="12.8" hidden="false" customHeight="false" outlineLevel="0" collapsed="false">
      <c r="A175" s="76" t="n">
        <v>171</v>
      </c>
      <c r="B175" s="77" t="n">
        <f aca="false">EOMONTH(Input!$C$7,A175)</f>
        <v>48121</v>
      </c>
      <c r="D175" s="78" t="n">
        <f aca="false">RollUp!$AB175</f>
        <v>0</v>
      </c>
    </row>
    <row r="176" customFormat="false" ht="12.8" hidden="false" customHeight="false" outlineLevel="0" collapsed="false">
      <c r="A176" s="76" t="n">
        <v>172</v>
      </c>
      <c r="B176" s="77" t="n">
        <f aca="false">EOMONTH(Input!$C$7,A176)</f>
        <v>48152</v>
      </c>
      <c r="D176" s="78" t="n">
        <f aca="false">RollUp!$AB176</f>
        <v>0</v>
      </c>
    </row>
    <row r="177" customFormat="false" ht="12.8" hidden="false" customHeight="false" outlineLevel="0" collapsed="false">
      <c r="A177" s="76" t="n">
        <v>173</v>
      </c>
      <c r="B177" s="77" t="n">
        <f aca="false">EOMONTH(Input!$C$7,A177)</f>
        <v>48182</v>
      </c>
      <c r="D177" s="78" t="n">
        <f aca="false">RollUp!$AB177</f>
        <v>0</v>
      </c>
    </row>
    <row r="178" customFormat="false" ht="12.8" hidden="false" customHeight="false" outlineLevel="0" collapsed="false">
      <c r="A178" s="76" t="n">
        <v>174</v>
      </c>
      <c r="B178" s="77" t="n">
        <f aca="false">EOMONTH(Input!$C$7,A178)</f>
        <v>48213</v>
      </c>
      <c r="D178" s="78" t="n">
        <f aca="false">RollUp!$AB178</f>
        <v>0</v>
      </c>
    </row>
    <row r="179" customFormat="false" ht="12.8" hidden="false" customHeight="false" outlineLevel="0" collapsed="false">
      <c r="A179" s="76" t="n">
        <v>175</v>
      </c>
      <c r="B179" s="77" t="n">
        <f aca="false">EOMONTH(Input!$C$7,A179)</f>
        <v>48244</v>
      </c>
      <c r="D179" s="78" t="n">
        <f aca="false">RollUp!$AB179</f>
        <v>0</v>
      </c>
    </row>
    <row r="180" customFormat="false" ht="12.8" hidden="false" customHeight="false" outlineLevel="0" collapsed="false">
      <c r="A180" s="76" t="n">
        <v>176</v>
      </c>
      <c r="B180" s="77" t="n">
        <f aca="false">EOMONTH(Input!$C$7,A180)</f>
        <v>48273</v>
      </c>
      <c r="D180" s="78" t="n">
        <f aca="false">RollUp!$AB180</f>
        <v>0</v>
      </c>
    </row>
    <row r="181" customFormat="false" ht="12.8" hidden="false" customHeight="false" outlineLevel="0" collapsed="false">
      <c r="A181" s="76" t="n">
        <v>177</v>
      </c>
      <c r="B181" s="77" t="n">
        <f aca="false">EOMONTH(Input!$C$7,A181)</f>
        <v>48304</v>
      </c>
      <c r="D181" s="78" t="n">
        <f aca="false">RollUp!$AB181</f>
        <v>0</v>
      </c>
    </row>
    <row r="182" customFormat="false" ht="12.8" hidden="false" customHeight="false" outlineLevel="0" collapsed="false">
      <c r="A182" s="76" t="n">
        <v>178</v>
      </c>
      <c r="B182" s="77" t="n">
        <f aca="false">EOMONTH(Input!$C$7,A182)</f>
        <v>48334</v>
      </c>
      <c r="D182" s="78" t="n">
        <f aca="false">RollUp!$AB182</f>
        <v>0</v>
      </c>
    </row>
    <row r="183" customFormat="false" ht="12.8" hidden="false" customHeight="false" outlineLevel="0" collapsed="false">
      <c r="A183" s="76" t="n">
        <v>179</v>
      </c>
      <c r="B183" s="77" t="n">
        <f aca="false">EOMONTH(Input!$C$7,A183)</f>
        <v>48365</v>
      </c>
      <c r="D183" s="78" t="n">
        <f aca="false">RollUp!$AB183</f>
        <v>0</v>
      </c>
    </row>
    <row r="184" customFormat="false" ht="12.8" hidden="false" customHeight="false" outlineLevel="0" collapsed="false">
      <c r="A184" s="76" t="n">
        <v>180</v>
      </c>
      <c r="B184" s="77" t="n">
        <f aca="false">EOMONTH(Input!$C$7,A184)</f>
        <v>48395</v>
      </c>
      <c r="D184" s="78" t="n">
        <f aca="false">RollUp!$AB184</f>
        <v>0</v>
      </c>
    </row>
    <row r="185" customFormat="false" ht="12.8" hidden="false" customHeight="false" outlineLevel="0" collapsed="false">
      <c r="A185" s="76" t="n">
        <v>181</v>
      </c>
      <c r="B185" s="77" t="n">
        <f aca="false">EOMONTH(Input!$C$7,A185)</f>
        <v>48426</v>
      </c>
      <c r="D185" s="78" t="n">
        <f aca="false">RollUp!$AB185</f>
        <v>0</v>
      </c>
    </row>
    <row r="186" customFormat="false" ht="12.8" hidden="false" customHeight="false" outlineLevel="0" collapsed="false">
      <c r="A186" s="76" t="n">
        <v>182</v>
      </c>
      <c r="B186" s="77" t="n">
        <f aca="false">EOMONTH(Input!$C$7,A186)</f>
        <v>48457</v>
      </c>
      <c r="D186" s="78" t="n">
        <f aca="false">RollUp!$AB186</f>
        <v>0</v>
      </c>
    </row>
    <row r="187" customFormat="false" ht="12.8" hidden="false" customHeight="false" outlineLevel="0" collapsed="false">
      <c r="A187" s="76" t="n">
        <v>183</v>
      </c>
      <c r="B187" s="77" t="n">
        <f aca="false">EOMONTH(Input!$C$7,A187)</f>
        <v>48487</v>
      </c>
      <c r="D187" s="78" t="n">
        <f aca="false">RollUp!$AB187</f>
        <v>0</v>
      </c>
    </row>
    <row r="188" customFormat="false" ht="12.8" hidden="false" customHeight="false" outlineLevel="0" collapsed="false">
      <c r="A188" s="76" t="n">
        <v>184</v>
      </c>
      <c r="B188" s="77" t="n">
        <f aca="false">EOMONTH(Input!$C$7,A188)</f>
        <v>48518</v>
      </c>
      <c r="D188" s="78" t="n">
        <f aca="false">RollUp!$AB188</f>
        <v>0</v>
      </c>
    </row>
    <row r="189" customFormat="false" ht="12.8" hidden="false" customHeight="false" outlineLevel="0" collapsed="false">
      <c r="A189" s="76" t="n">
        <v>185</v>
      </c>
      <c r="B189" s="77" t="n">
        <f aca="false">EOMONTH(Input!$C$7,A189)</f>
        <v>48548</v>
      </c>
      <c r="D189" s="78" t="n">
        <f aca="false">RollUp!$AB189</f>
        <v>0</v>
      </c>
    </row>
    <row r="190" customFormat="false" ht="12.8" hidden="false" customHeight="false" outlineLevel="0" collapsed="false">
      <c r="A190" s="76" t="n">
        <v>186</v>
      </c>
      <c r="B190" s="77" t="n">
        <f aca="false">EOMONTH(Input!$C$7,A190)</f>
        <v>48579</v>
      </c>
      <c r="D190" s="78" t="n">
        <f aca="false">RollUp!$AB190</f>
        <v>0</v>
      </c>
    </row>
    <row r="191" customFormat="false" ht="12.8" hidden="false" customHeight="false" outlineLevel="0" collapsed="false">
      <c r="A191" s="76" t="n">
        <v>187</v>
      </c>
      <c r="B191" s="77" t="n">
        <f aca="false">EOMONTH(Input!$C$7,A191)</f>
        <v>48610</v>
      </c>
      <c r="D191" s="78" t="n">
        <f aca="false">RollUp!$AB191</f>
        <v>0</v>
      </c>
    </row>
    <row r="192" customFormat="false" ht="12.8" hidden="false" customHeight="false" outlineLevel="0" collapsed="false">
      <c r="A192" s="76" t="n">
        <v>188</v>
      </c>
      <c r="B192" s="77" t="n">
        <f aca="false">EOMONTH(Input!$C$7,A192)</f>
        <v>48638</v>
      </c>
      <c r="D192" s="78" t="n">
        <f aca="false">RollUp!$AB192</f>
        <v>0</v>
      </c>
    </row>
    <row r="193" customFormat="false" ht="12.8" hidden="false" customHeight="false" outlineLevel="0" collapsed="false">
      <c r="A193" s="76" t="n">
        <v>189</v>
      </c>
      <c r="B193" s="77" t="n">
        <f aca="false">EOMONTH(Input!$C$7,A193)</f>
        <v>48669</v>
      </c>
      <c r="D193" s="78" t="n">
        <f aca="false">RollUp!$AB193</f>
        <v>0</v>
      </c>
    </row>
    <row r="194" customFormat="false" ht="12.8" hidden="false" customHeight="false" outlineLevel="0" collapsed="false">
      <c r="A194" s="76" t="n">
        <v>190</v>
      </c>
      <c r="B194" s="77" t="n">
        <f aca="false">EOMONTH(Input!$C$7,A194)</f>
        <v>48699</v>
      </c>
      <c r="D194" s="78" t="n">
        <f aca="false">RollUp!$AB194</f>
        <v>0</v>
      </c>
    </row>
    <row r="195" customFormat="false" ht="12.8" hidden="false" customHeight="false" outlineLevel="0" collapsed="false">
      <c r="A195" s="76" t="n">
        <v>191</v>
      </c>
      <c r="B195" s="77" t="n">
        <f aca="false">EOMONTH(Input!$C$7,A195)</f>
        <v>48730</v>
      </c>
      <c r="D195" s="78" t="n">
        <f aca="false">RollUp!$AB195</f>
        <v>0</v>
      </c>
    </row>
    <row r="196" customFormat="false" ht="12.8" hidden="false" customHeight="false" outlineLevel="0" collapsed="false">
      <c r="A196" s="76" t="n">
        <v>192</v>
      </c>
      <c r="B196" s="77" t="n">
        <f aca="false">EOMONTH(Input!$C$7,A196)</f>
        <v>48760</v>
      </c>
      <c r="D196" s="78" t="n">
        <f aca="false">RollUp!$AB196</f>
        <v>0</v>
      </c>
    </row>
    <row r="197" customFormat="false" ht="12.8" hidden="false" customHeight="false" outlineLevel="0" collapsed="false">
      <c r="A197" s="76" t="n">
        <v>193</v>
      </c>
      <c r="B197" s="77" t="n">
        <f aca="false">EOMONTH(Input!$C$7,A197)</f>
        <v>48791</v>
      </c>
      <c r="D197" s="78" t="n">
        <f aca="false">RollUp!$AB197</f>
        <v>0</v>
      </c>
    </row>
    <row r="198" customFormat="false" ht="12.8" hidden="false" customHeight="false" outlineLevel="0" collapsed="false">
      <c r="A198" s="76" t="n">
        <v>194</v>
      </c>
      <c r="B198" s="77" t="n">
        <f aca="false">EOMONTH(Input!$C$7,A198)</f>
        <v>48822</v>
      </c>
      <c r="D198" s="78" t="n">
        <f aca="false">RollUp!$AB198</f>
        <v>0</v>
      </c>
    </row>
    <row r="199" customFormat="false" ht="12.8" hidden="false" customHeight="false" outlineLevel="0" collapsed="false">
      <c r="A199" s="76" t="n">
        <v>195</v>
      </c>
      <c r="B199" s="77" t="n">
        <f aca="false">EOMONTH(Input!$C$7,A199)</f>
        <v>48852</v>
      </c>
      <c r="D199" s="78" t="n">
        <f aca="false">RollUp!$AB199</f>
        <v>0</v>
      </c>
    </row>
    <row r="200" customFormat="false" ht="12.8" hidden="false" customHeight="false" outlineLevel="0" collapsed="false">
      <c r="A200" s="76" t="n">
        <v>196</v>
      </c>
      <c r="B200" s="77" t="n">
        <f aca="false">EOMONTH(Input!$C$7,A200)</f>
        <v>48883</v>
      </c>
      <c r="D200" s="78" t="n">
        <f aca="false">RollUp!$AB200</f>
        <v>0</v>
      </c>
    </row>
    <row r="201" customFormat="false" ht="12.8" hidden="false" customHeight="false" outlineLevel="0" collapsed="false">
      <c r="A201" s="76" t="n">
        <v>197</v>
      </c>
      <c r="B201" s="77" t="n">
        <f aca="false">EOMONTH(Input!$C$7,A201)</f>
        <v>48913</v>
      </c>
      <c r="D201" s="78" t="n">
        <f aca="false">RollUp!$AB201</f>
        <v>0</v>
      </c>
    </row>
    <row r="202" customFormat="false" ht="12.8" hidden="false" customHeight="false" outlineLevel="0" collapsed="false">
      <c r="A202" s="76" t="n">
        <v>198</v>
      </c>
      <c r="B202" s="77" t="n">
        <f aca="false">EOMONTH(Input!$C$7,A202)</f>
        <v>48944</v>
      </c>
      <c r="D202" s="78" t="n">
        <f aca="false">RollUp!$AB202</f>
        <v>0</v>
      </c>
    </row>
    <row r="203" customFormat="false" ht="12.8" hidden="false" customHeight="false" outlineLevel="0" collapsed="false">
      <c r="A203" s="76" t="n">
        <v>199</v>
      </c>
      <c r="B203" s="77" t="n">
        <f aca="false">EOMONTH(Input!$C$7,A203)</f>
        <v>48975</v>
      </c>
      <c r="D203" s="78" t="n">
        <f aca="false">RollUp!$AB203</f>
        <v>0</v>
      </c>
    </row>
    <row r="204" customFormat="false" ht="12.8" hidden="false" customHeight="false" outlineLevel="0" collapsed="false">
      <c r="A204" s="76" t="n">
        <v>200</v>
      </c>
      <c r="B204" s="77" t="n">
        <f aca="false">EOMONTH(Input!$C$7,A204)</f>
        <v>49003</v>
      </c>
      <c r="D204" s="78" t="n">
        <f aca="false">RollUp!$AB204</f>
        <v>0</v>
      </c>
    </row>
    <row r="205" customFormat="false" ht="12.8" hidden="false" customHeight="false" outlineLevel="0" collapsed="false">
      <c r="A205" s="76" t="n">
        <v>201</v>
      </c>
      <c r="B205" s="77" t="n">
        <f aca="false">EOMONTH(Input!$C$7,A205)</f>
        <v>49034</v>
      </c>
      <c r="D205" s="78" t="n">
        <f aca="false">RollUp!$AB205</f>
        <v>0</v>
      </c>
    </row>
    <row r="206" customFormat="false" ht="12.8" hidden="false" customHeight="false" outlineLevel="0" collapsed="false">
      <c r="A206" s="76" t="n">
        <v>202</v>
      </c>
      <c r="B206" s="77" t="n">
        <f aca="false">EOMONTH(Input!$C$7,A206)</f>
        <v>49064</v>
      </c>
      <c r="D206" s="78" t="n">
        <f aca="false">RollUp!$AB206</f>
        <v>0</v>
      </c>
    </row>
    <row r="207" customFormat="false" ht="12.8" hidden="false" customHeight="false" outlineLevel="0" collapsed="false">
      <c r="A207" s="76" t="n">
        <v>203</v>
      </c>
      <c r="B207" s="77" t="n">
        <f aca="false">EOMONTH(Input!$C$7,A207)</f>
        <v>49095</v>
      </c>
      <c r="D207" s="78" t="n">
        <f aca="false">RollUp!$AB207</f>
        <v>0</v>
      </c>
    </row>
    <row r="208" customFormat="false" ht="12.8" hidden="false" customHeight="false" outlineLevel="0" collapsed="false">
      <c r="A208" s="76" t="n">
        <v>204</v>
      </c>
      <c r="B208" s="77" t="n">
        <f aca="false">EOMONTH(Input!$C$7,A208)</f>
        <v>49125</v>
      </c>
      <c r="D208" s="78" t="n">
        <f aca="false">RollUp!$AB208</f>
        <v>0</v>
      </c>
    </row>
    <row r="209" customFormat="false" ht="12.8" hidden="false" customHeight="false" outlineLevel="0" collapsed="false">
      <c r="A209" s="76" t="n">
        <v>205</v>
      </c>
      <c r="B209" s="77" t="n">
        <f aca="false">EOMONTH(Input!$C$7,A209)</f>
        <v>49156</v>
      </c>
      <c r="D209" s="78" t="n">
        <f aca="false">RollUp!$AB209</f>
        <v>0</v>
      </c>
    </row>
    <row r="210" customFormat="false" ht="12.8" hidden="false" customHeight="false" outlineLevel="0" collapsed="false">
      <c r="A210" s="76" t="n">
        <v>206</v>
      </c>
      <c r="B210" s="77" t="n">
        <f aca="false">EOMONTH(Input!$C$7,A210)</f>
        <v>49187</v>
      </c>
      <c r="D210" s="78" t="n">
        <f aca="false">RollUp!$AB210</f>
        <v>0</v>
      </c>
    </row>
    <row r="211" customFormat="false" ht="12.8" hidden="false" customHeight="false" outlineLevel="0" collapsed="false">
      <c r="A211" s="76" t="n">
        <v>207</v>
      </c>
      <c r="B211" s="77" t="n">
        <f aca="false">EOMONTH(Input!$C$7,A211)</f>
        <v>49217</v>
      </c>
      <c r="D211" s="78" t="n">
        <f aca="false">RollUp!$AB211</f>
        <v>0</v>
      </c>
    </row>
    <row r="212" customFormat="false" ht="12.8" hidden="false" customHeight="false" outlineLevel="0" collapsed="false">
      <c r="A212" s="76" t="n">
        <v>208</v>
      </c>
      <c r="B212" s="77" t="n">
        <f aca="false">EOMONTH(Input!$C$7,A212)</f>
        <v>49248</v>
      </c>
      <c r="D212" s="78" t="n">
        <f aca="false">RollUp!$AB212</f>
        <v>0</v>
      </c>
    </row>
    <row r="213" customFormat="false" ht="12.8" hidden="false" customHeight="false" outlineLevel="0" collapsed="false">
      <c r="A213" s="76" t="n">
        <v>209</v>
      </c>
      <c r="B213" s="77" t="n">
        <f aca="false">EOMONTH(Input!$C$7,A213)</f>
        <v>49278</v>
      </c>
      <c r="D213" s="78" t="n">
        <f aca="false">RollUp!$AB213</f>
        <v>0</v>
      </c>
    </row>
    <row r="214" customFormat="false" ht="12.8" hidden="false" customHeight="false" outlineLevel="0" collapsed="false">
      <c r="A214" s="76" t="n">
        <v>210</v>
      </c>
      <c r="B214" s="77" t="n">
        <f aca="false">EOMONTH(Input!$C$7,A214)</f>
        <v>49309</v>
      </c>
      <c r="D214" s="78" t="n">
        <f aca="false">RollUp!$AB214</f>
        <v>0</v>
      </c>
    </row>
    <row r="215" customFormat="false" ht="12.8" hidden="false" customHeight="false" outlineLevel="0" collapsed="false">
      <c r="A215" s="76" t="n">
        <v>211</v>
      </c>
      <c r="B215" s="77" t="n">
        <f aca="false">EOMONTH(Input!$C$7,A215)</f>
        <v>49340</v>
      </c>
      <c r="D215" s="78" t="n">
        <f aca="false">RollUp!$AB215</f>
        <v>0</v>
      </c>
    </row>
    <row r="216" customFormat="false" ht="12.8" hidden="false" customHeight="false" outlineLevel="0" collapsed="false">
      <c r="A216" s="76" t="n">
        <v>212</v>
      </c>
      <c r="B216" s="77" t="n">
        <f aca="false">EOMONTH(Input!$C$7,A216)</f>
        <v>49368</v>
      </c>
      <c r="D216" s="78" t="n">
        <f aca="false">RollUp!$AB216</f>
        <v>0</v>
      </c>
    </row>
    <row r="217" customFormat="false" ht="12.8" hidden="false" customHeight="false" outlineLevel="0" collapsed="false">
      <c r="A217" s="76" t="n">
        <v>213</v>
      </c>
      <c r="B217" s="77" t="n">
        <f aca="false">EOMONTH(Input!$C$7,A217)</f>
        <v>49399</v>
      </c>
      <c r="D217" s="78" t="n">
        <f aca="false">RollUp!$AB217</f>
        <v>0</v>
      </c>
    </row>
    <row r="218" customFormat="false" ht="12.8" hidden="false" customHeight="false" outlineLevel="0" collapsed="false">
      <c r="A218" s="76" t="n">
        <v>214</v>
      </c>
      <c r="B218" s="77" t="n">
        <f aca="false">EOMONTH(Input!$C$7,A218)</f>
        <v>49429</v>
      </c>
      <c r="D218" s="78" t="n">
        <f aca="false">RollUp!$AB218</f>
        <v>0</v>
      </c>
    </row>
    <row r="219" customFormat="false" ht="12.8" hidden="false" customHeight="false" outlineLevel="0" collapsed="false">
      <c r="A219" s="76" t="n">
        <v>215</v>
      </c>
      <c r="B219" s="77" t="n">
        <f aca="false">EOMONTH(Input!$C$7,A219)</f>
        <v>49460</v>
      </c>
      <c r="D219" s="78" t="n">
        <f aca="false">RollUp!$AB219</f>
        <v>0</v>
      </c>
    </row>
    <row r="220" customFormat="false" ht="12.8" hidden="false" customHeight="false" outlineLevel="0" collapsed="false">
      <c r="A220" s="76" t="n">
        <v>216</v>
      </c>
      <c r="B220" s="77" t="n">
        <f aca="false">EOMONTH(Input!$C$7,A220)</f>
        <v>49490</v>
      </c>
      <c r="D220" s="78" t="n">
        <f aca="false">RollUp!$AB220</f>
        <v>0</v>
      </c>
    </row>
    <row r="221" customFormat="false" ht="12.8" hidden="false" customHeight="false" outlineLevel="0" collapsed="false">
      <c r="A221" s="76" t="n">
        <v>217</v>
      </c>
      <c r="B221" s="77" t="n">
        <f aca="false">EOMONTH(Input!$C$7,A221)</f>
        <v>49521</v>
      </c>
      <c r="D221" s="78" t="n">
        <f aca="false">RollUp!$AB221</f>
        <v>0</v>
      </c>
    </row>
    <row r="222" customFormat="false" ht="12.8" hidden="false" customHeight="false" outlineLevel="0" collapsed="false">
      <c r="A222" s="76" t="n">
        <v>218</v>
      </c>
      <c r="B222" s="77" t="n">
        <f aca="false">EOMONTH(Input!$C$7,A222)</f>
        <v>49552</v>
      </c>
      <c r="D222" s="78" t="n">
        <f aca="false">RollUp!$AB222</f>
        <v>0</v>
      </c>
    </row>
    <row r="223" customFormat="false" ht="12.8" hidden="false" customHeight="false" outlineLevel="0" collapsed="false">
      <c r="A223" s="76" t="n">
        <v>219</v>
      </c>
      <c r="B223" s="77" t="n">
        <f aca="false">EOMONTH(Input!$C$7,A223)</f>
        <v>49582</v>
      </c>
      <c r="D223" s="78" t="n">
        <f aca="false">RollUp!$AB223</f>
        <v>0</v>
      </c>
    </row>
    <row r="224" customFormat="false" ht="12.8" hidden="false" customHeight="false" outlineLevel="0" collapsed="false">
      <c r="A224" s="76" t="n">
        <v>220</v>
      </c>
      <c r="B224" s="77" t="n">
        <f aca="false">EOMONTH(Input!$C$7,A224)</f>
        <v>49613</v>
      </c>
      <c r="D224" s="78" t="n">
        <f aca="false">RollUp!$AB224</f>
        <v>0</v>
      </c>
    </row>
    <row r="225" customFormat="false" ht="12.8" hidden="false" customHeight="false" outlineLevel="0" collapsed="false">
      <c r="A225" s="76" t="n">
        <v>221</v>
      </c>
      <c r="B225" s="77" t="n">
        <f aca="false">EOMONTH(Input!$C$7,A225)</f>
        <v>49643</v>
      </c>
      <c r="D225" s="78" t="n">
        <f aca="false">RollUp!$AB225</f>
        <v>0</v>
      </c>
    </row>
    <row r="226" customFormat="false" ht="12.8" hidden="false" customHeight="false" outlineLevel="0" collapsed="false">
      <c r="A226" s="76" t="n">
        <v>222</v>
      </c>
      <c r="B226" s="77" t="n">
        <f aca="false">EOMONTH(Input!$C$7,A226)</f>
        <v>49674</v>
      </c>
      <c r="D226" s="78" t="n">
        <f aca="false">RollUp!$AB226</f>
        <v>0</v>
      </c>
    </row>
    <row r="227" customFormat="false" ht="12.8" hidden="false" customHeight="false" outlineLevel="0" collapsed="false">
      <c r="A227" s="76" t="n">
        <v>223</v>
      </c>
      <c r="B227" s="77" t="n">
        <f aca="false">EOMONTH(Input!$C$7,A227)</f>
        <v>49705</v>
      </c>
      <c r="D227" s="78" t="n">
        <f aca="false">RollUp!$AB227</f>
        <v>0</v>
      </c>
    </row>
    <row r="228" customFormat="false" ht="12.8" hidden="false" customHeight="false" outlineLevel="0" collapsed="false">
      <c r="A228" s="76" t="n">
        <v>224</v>
      </c>
      <c r="B228" s="77" t="n">
        <f aca="false">EOMONTH(Input!$C$7,A228)</f>
        <v>49734</v>
      </c>
      <c r="D228" s="78" t="n">
        <f aca="false">RollUp!$AB228</f>
        <v>0</v>
      </c>
    </row>
    <row r="229" customFormat="false" ht="12.8" hidden="false" customHeight="false" outlineLevel="0" collapsed="false">
      <c r="A229" s="76" t="n">
        <v>225</v>
      </c>
      <c r="B229" s="77" t="n">
        <f aca="false">EOMONTH(Input!$C$7,A229)</f>
        <v>49765</v>
      </c>
      <c r="D229" s="78" t="n">
        <f aca="false">RollUp!$AB229</f>
        <v>0</v>
      </c>
    </row>
    <row r="230" customFormat="false" ht="12.8" hidden="false" customHeight="false" outlineLevel="0" collapsed="false">
      <c r="A230" s="76" t="n">
        <v>226</v>
      </c>
      <c r="B230" s="77" t="n">
        <f aca="false">EOMONTH(Input!$C$7,A230)</f>
        <v>49795</v>
      </c>
      <c r="D230" s="78" t="n">
        <f aca="false">RollUp!$AB230</f>
        <v>0</v>
      </c>
    </row>
    <row r="231" customFormat="false" ht="12.8" hidden="false" customHeight="false" outlineLevel="0" collapsed="false">
      <c r="A231" s="76" t="n">
        <v>227</v>
      </c>
      <c r="B231" s="77" t="n">
        <f aca="false">EOMONTH(Input!$C$7,A231)</f>
        <v>49826</v>
      </c>
      <c r="D231" s="78" t="n">
        <f aca="false">RollUp!$AB231</f>
        <v>0</v>
      </c>
    </row>
    <row r="232" customFormat="false" ht="12.8" hidden="false" customHeight="false" outlineLevel="0" collapsed="false">
      <c r="A232" s="76" t="n">
        <v>228</v>
      </c>
      <c r="B232" s="77" t="n">
        <f aca="false">EOMONTH(Input!$C$7,A232)</f>
        <v>49856</v>
      </c>
      <c r="D232" s="78" t="n">
        <f aca="false">RollUp!$AB232</f>
        <v>0</v>
      </c>
    </row>
    <row r="233" customFormat="false" ht="12.8" hidden="false" customHeight="false" outlineLevel="0" collapsed="false">
      <c r="A233" s="76" t="n">
        <v>229</v>
      </c>
      <c r="B233" s="77" t="n">
        <f aca="false">EOMONTH(Input!$C$7,A233)</f>
        <v>49887</v>
      </c>
      <c r="D233" s="78" t="n">
        <f aca="false">RollUp!$AB233</f>
        <v>0</v>
      </c>
    </row>
    <row r="234" customFormat="false" ht="12.8" hidden="false" customHeight="false" outlineLevel="0" collapsed="false">
      <c r="A234" s="76" t="n">
        <v>230</v>
      </c>
      <c r="B234" s="77" t="n">
        <f aca="false">EOMONTH(Input!$C$7,A234)</f>
        <v>49918</v>
      </c>
      <c r="D234" s="78" t="n">
        <f aca="false">RollUp!$AB234</f>
        <v>0</v>
      </c>
    </row>
    <row r="235" customFormat="false" ht="12.8" hidden="false" customHeight="false" outlineLevel="0" collapsed="false">
      <c r="A235" s="76" t="n">
        <v>231</v>
      </c>
      <c r="B235" s="77" t="n">
        <f aca="false">EOMONTH(Input!$C$7,A235)</f>
        <v>49948</v>
      </c>
      <c r="D235" s="78" t="n">
        <f aca="false">RollUp!$AB235</f>
        <v>0</v>
      </c>
    </row>
    <row r="236" customFormat="false" ht="12.8" hidden="false" customHeight="false" outlineLevel="0" collapsed="false">
      <c r="A236" s="76" t="n">
        <v>232</v>
      </c>
      <c r="B236" s="77" t="n">
        <f aca="false">EOMONTH(Input!$C$7,A236)</f>
        <v>49979</v>
      </c>
      <c r="D236" s="78" t="n">
        <f aca="false">RollUp!$AB236</f>
        <v>0</v>
      </c>
    </row>
    <row r="237" customFormat="false" ht="12.8" hidden="false" customHeight="false" outlineLevel="0" collapsed="false">
      <c r="A237" s="76" t="n">
        <v>233</v>
      </c>
      <c r="B237" s="77" t="n">
        <f aca="false">EOMONTH(Input!$C$7,A237)</f>
        <v>50009</v>
      </c>
      <c r="D237" s="78" t="n">
        <f aca="false">RollUp!$AB237</f>
        <v>0</v>
      </c>
    </row>
    <row r="238" customFormat="false" ht="12.8" hidden="false" customHeight="false" outlineLevel="0" collapsed="false">
      <c r="A238" s="76" t="n">
        <v>234</v>
      </c>
      <c r="B238" s="77" t="n">
        <f aca="false">EOMONTH(Input!$C$7,A238)</f>
        <v>50040</v>
      </c>
      <c r="D238" s="78" t="n">
        <f aca="false">RollUp!$AB238</f>
        <v>0</v>
      </c>
    </row>
    <row r="239" customFormat="false" ht="12.8" hidden="false" customHeight="false" outlineLevel="0" collapsed="false">
      <c r="A239" s="76" t="n">
        <v>235</v>
      </c>
      <c r="B239" s="77" t="n">
        <f aca="false">EOMONTH(Input!$C$7,A239)</f>
        <v>50071</v>
      </c>
      <c r="D239" s="78" t="n">
        <f aca="false">RollUp!$AB239</f>
        <v>0</v>
      </c>
    </row>
    <row r="240" customFormat="false" ht="12.8" hidden="false" customHeight="false" outlineLevel="0" collapsed="false">
      <c r="A240" s="76" t="n">
        <v>236</v>
      </c>
      <c r="B240" s="77" t="n">
        <f aca="false">EOMONTH(Input!$C$7,A240)</f>
        <v>50099</v>
      </c>
      <c r="D240" s="78" t="n">
        <f aca="false">RollUp!$AB240</f>
        <v>0</v>
      </c>
    </row>
    <row r="241" customFormat="false" ht="12.8" hidden="false" customHeight="false" outlineLevel="0" collapsed="false">
      <c r="A241" s="76" t="n">
        <v>237</v>
      </c>
      <c r="B241" s="77" t="n">
        <f aca="false">EOMONTH(Input!$C$7,A241)</f>
        <v>50130</v>
      </c>
      <c r="D241" s="78" t="n">
        <f aca="false">RollUp!$AB241</f>
        <v>0</v>
      </c>
    </row>
    <row r="242" customFormat="false" ht="12.8" hidden="false" customHeight="false" outlineLevel="0" collapsed="false">
      <c r="A242" s="76" t="n">
        <v>238</v>
      </c>
      <c r="B242" s="77" t="n">
        <f aca="false">EOMONTH(Input!$C$7,A242)</f>
        <v>50160</v>
      </c>
      <c r="D242" s="78" t="n">
        <f aca="false">RollUp!$AB242</f>
        <v>0</v>
      </c>
    </row>
    <row r="243" customFormat="false" ht="12.8" hidden="false" customHeight="false" outlineLevel="0" collapsed="false">
      <c r="A243" s="76" t="n">
        <v>239</v>
      </c>
      <c r="B243" s="77" t="n">
        <f aca="false">EOMONTH(Input!$C$7,A243)</f>
        <v>50191</v>
      </c>
      <c r="D243" s="78" t="n">
        <f aca="false">RollUp!$AB243</f>
        <v>0</v>
      </c>
    </row>
    <row r="244" customFormat="false" ht="12.8" hidden="false" customHeight="false" outlineLevel="0" collapsed="false">
      <c r="A244" s="76" t="n">
        <v>240</v>
      </c>
      <c r="B244" s="77" t="n">
        <f aca="false">EOMONTH(Input!$C$7,A244)</f>
        <v>50221</v>
      </c>
      <c r="D244" s="78" t="n">
        <f aca="false">RollUp!$AB244</f>
        <v>0</v>
      </c>
    </row>
    <row r="245" customFormat="false" ht="12.8" hidden="false" customHeight="false" outlineLevel="0" collapsed="false">
      <c r="A245" s="76" t="n">
        <v>241</v>
      </c>
      <c r="B245" s="77" t="n">
        <f aca="false">EOMONTH(Input!$C$7,A245)</f>
        <v>50252</v>
      </c>
      <c r="D245" s="78" t="n">
        <f aca="false">RollUp!$AB245</f>
        <v>0</v>
      </c>
    </row>
    <row r="246" customFormat="false" ht="12.8" hidden="false" customHeight="false" outlineLevel="0" collapsed="false">
      <c r="A246" s="76" t="n">
        <v>242</v>
      </c>
      <c r="B246" s="77" t="n">
        <f aca="false">EOMONTH(Input!$C$7,A246)</f>
        <v>50283</v>
      </c>
      <c r="D246" s="78" t="n">
        <f aca="false">RollUp!$AB246</f>
        <v>0</v>
      </c>
    </row>
    <row r="247" customFormat="false" ht="12.8" hidden="false" customHeight="false" outlineLevel="0" collapsed="false">
      <c r="A247" s="76" t="n">
        <v>243</v>
      </c>
      <c r="B247" s="77" t="n">
        <f aca="false">EOMONTH(Input!$C$7,A247)</f>
        <v>50313</v>
      </c>
      <c r="D247" s="78" t="n">
        <f aca="false">RollUp!$AB247</f>
        <v>0</v>
      </c>
    </row>
    <row r="248" customFormat="false" ht="12.8" hidden="false" customHeight="false" outlineLevel="0" collapsed="false">
      <c r="A248" s="76" t="n">
        <v>244</v>
      </c>
      <c r="B248" s="77" t="n">
        <f aca="false">EOMONTH(Input!$C$7,A248)</f>
        <v>50344</v>
      </c>
      <c r="D248" s="78" t="n">
        <f aca="false">RollUp!$AB248</f>
        <v>0</v>
      </c>
    </row>
    <row r="249" customFormat="false" ht="12.8" hidden="false" customHeight="false" outlineLevel="0" collapsed="false">
      <c r="A249" s="76" t="n">
        <v>245</v>
      </c>
      <c r="B249" s="77" t="n">
        <f aca="false">EOMONTH(Input!$C$7,A249)</f>
        <v>50374</v>
      </c>
      <c r="D249" s="78" t="n">
        <f aca="false">RollUp!$AB249</f>
        <v>0</v>
      </c>
    </row>
    <row r="250" customFormat="false" ht="12.8" hidden="false" customHeight="false" outlineLevel="0" collapsed="false">
      <c r="A250" s="76" t="n">
        <v>246</v>
      </c>
      <c r="B250" s="77" t="n">
        <f aca="false">EOMONTH(Input!$C$7,A250)</f>
        <v>50405</v>
      </c>
      <c r="D250" s="78" t="n">
        <f aca="false">RollUp!$AB250</f>
        <v>0</v>
      </c>
    </row>
    <row r="251" customFormat="false" ht="12.8" hidden="false" customHeight="false" outlineLevel="0" collapsed="false">
      <c r="A251" s="76" t="n">
        <v>247</v>
      </c>
      <c r="B251" s="77" t="n">
        <f aca="false">EOMONTH(Input!$C$7,A251)</f>
        <v>50436</v>
      </c>
      <c r="D251" s="78" t="n">
        <f aca="false">RollUp!$AB251</f>
        <v>0</v>
      </c>
    </row>
    <row r="252" customFormat="false" ht="12.8" hidden="false" customHeight="false" outlineLevel="0" collapsed="false">
      <c r="A252" s="76" t="n">
        <v>248</v>
      </c>
      <c r="B252" s="77" t="n">
        <f aca="false">EOMONTH(Input!$C$7,A252)</f>
        <v>50464</v>
      </c>
      <c r="D252" s="78" t="n">
        <f aca="false">RollUp!$AB252</f>
        <v>0</v>
      </c>
    </row>
    <row r="253" customFormat="false" ht="12.8" hidden="false" customHeight="false" outlineLevel="0" collapsed="false">
      <c r="A253" s="76" t="n">
        <v>249</v>
      </c>
      <c r="B253" s="77" t="n">
        <f aca="false">EOMONTH(Input!$C$7,A253)</f>
        <v>50495</v>
      </c>
      <c r="D253" s="78" t="n">
        <f aca="false">RollUp!$AB253</f>
        <v>0</v>
      </c>
    </row>
    <row r="254" customFormat="false" ht="12.8" hidden="false" customHeight="false" outlineLevel="0" collapsed="false">
      <c r="A254" s="76" t="n">
        <v>250</v>
      </c>
      <c r="B254" s="77" t="n">
        <f aca="false">EOMONTH(Input!$C$7,A254)</f>
        <v>50525</v>
      </c>
      <c r="D254" s="78" t="n">
        <f aca="false">RollUp!$AB254</f>
        <v>0</v>
      </c>
    </row>
    <row r="255" customFormat="false" ht="12.8" hidden="false" customHeight="false" outlineLevel="0" collapsed="false">
      <c r="A255" s="76" t="n">
        <v>251</v>
      </c>
      <c r="B255" s="77" t="n">
        <f aca="false">EOMONTH(Input!$C$7,A255)</f>
        <v>50556</v>
      </c>
      <c r="D255" s="78" t="n">
        <f aca="false">RollUp!$AB255</f>
        <v>0</v>
      </c>
    </row>
    <row r="256" customFormat="false" ht="12.8" hidden="false" customHeight="false" outlineLevel="0" collapsed="false">
      <c r="A256" s="76" t="n">
        <v>252</v>
      </c>
      <c r="B256" s="77" t="n">
        <f aca="false">EOMONTH(Input!$C$7,A256)</f>
        <v>50586</v>
      </c>
      <c r="D256" s="78" t="n">
        <f aca="false">RollUp!$AB256</f>
        <v>0</v>
      </c>
    </row>
    <row r="257" customFormat="false" ht="12.8" hidden="false" customHeight="false" outlineLevel="0" collapsed="false">
      <c r="A257" s="76" t="n">
        <v>253</v>
      </c>
      <c r="B257" s="77" t="n">
        <f aca="false">EOMONTH(Input!$C$7,A257)</f>
        <v>50617</v>
      </c>
      <c r="D257" s="78" t="n">
        <f aca="false">RollUp!$AB257</f>
        <v>0</v>
      </c>
    </row>
    <row r="258" customFormat="false" ht="12.8" hidden="false" customHeight="false" outlineLevel="0" collapsed="false">
      <c r="A258" s="76" t="n">
        <v>254</v>
      </c>
      <c r="B258" s="77" t="n">
        <f aca="false">EOMONTH(Input!$C$7,A258)</f>
        <v>50648</v>
      </c>
      <c r="D258" s="78" t="n">
        <f aca="false">RollUp!$AB258</f>
        <v>0</v>
      </c>
    </row>
    <row r="259" customFormat="false" ht="12.8" hidden="false" customHeight="false" outlineLevel="0" collapsed="false">
      <c r="A259" s="76" t="n">
        <v>255</v>
      </c>
      <c r="B259" s="77" t="n">
        <f aca="false">EOMONTH(Input!$C$7,A259)</f>
        <v>50678</v>
      </c>
      <c r="D259" s="78" t="n">
        <f aca="false">RollUp!$AB259</f>
        <v>0</v>
      </c>
    </row>
    <row r="260" customFormat="false" ht="12.8" hidden="false" customHeight="false" outlineLevel="0" collapsed="false">
      <c r="A260" s="76" t="n">
        <v>256</v>
      </c>
      <c r="B260" s="77" t="n">
        <f aca="false">EOMONTH(Input!$C$7,A260)</f>
        <v>50709</v>
      </c>
      <c r="D260" s="78" t="n">
        <f aca="false">RollUp!$AB260</f>
        <v>0</v>
      </c>
    </row>
    <row r="261" customFormat="false" ht="12.8" hidden="false" customHeight="false" outlineLevel="0" collapsed="false">
      <c r="A261" s="76" t="n">
        <v>257</v>
      </c>
      <c r="B261" s="77" t="n">
        <f aca="false">EOMONTH(Input!$C$7,A261)</f>
        <v>50739</v>
      </c>
      <c r="D261" s="78" t="n">
        <f aca="false">RollUp!$AB261</f>
        <v>0</v>
      </c>
    </row>
    <row r="262" customFormat="false" ht="12.8" hidden="false" customHeight="false" outlineLevel="0" collapsed="false">
      <c r="A262" s="76" t="n">
        <v>258</v>
      </c>
      <c r="B262" s="77" t="n">
        <f aca="false">EOMONTH(Input!$C$7,A262)</f>
        <v>50770</v>
      </c>
      <c r="D262" s="78" t="n">
        <f aca="false">RollUp!$AB262</f>
        <v>0</v>
      </c>
    </row>
    <row r="263" customFormat="false" ht="12.8" hidden="false" customHeight="false" outlineLevel="0" collapsed="false">
      <c r="A263" s="76" t="n">
        <v>259</v>
      </c>
      <c r="B263" s="77" t="n">
        <f aca="false">EOMONTH(Input!$C$7,A263)</f>
        <v>50801</v>
      </c>
      <c r="D263" s="78" t="n">
        <f aca="false">RollUp!$AB263</f>
        <v>0</v>
      </c>
    </row>
    <row r="264" customFormat="false" ht="12.8" hidden="false" customHeight="false" outlineLevel="0" collapsed="false">
      <c r="A264" s="76" t="n">
        <v>260</v>
      </c>
      <c r="B264" s="77" t="n">
        <f aca="false">EOMONTH(Input!$C$7,A264)</f>
        <v>50829</v>
      </c>
      <c r="D264" s="78" t="n">
        <f aca="false">RollUp!$AB264</f>
        <v>0</v>
      </c>
    </row>
    <row r="265" customFormat="false" ht="12.8" hidden="false" customHeight="false" outlineLevel="0" collapsed="false">
      <c r="A265" s="76" t="n">
        <v>261</v>
      </c>
      <c r="B265" s="77" t="n">
        <f aca="false">EOMONTH(Input!$C$7,A265)</f>
        <v>50860</v>
      </c>
      <c r="D265" s="78" t="n">
        <f aca="false">RollUp!$AB265</f>
        <v>0</v>
      </c>
    </row>
    <row r="266" customFormat="false" ht="12.8" hidden="false" customHeight="false" outlineLevel="0" collapsed="false">
      <c r="A266" s="76" t="n">
        <v>262</v>
      </c>
      <c r="B266" s="77" t="n">
        <f aca="false">EOMONTH(Input!$C$7,A266)</f>
        <v>50890</v>
      </c>
      <c r="D266" s="78" t="n">
        <f aca="false">RollUp!$AB266</f>
        <v>0</v>
      </c>
    </row>
    <row r="267" customFormat="false" ht="12.8" hidden="false" customHeight="false" outlineLevel="0" collapsed="false">
      <c r="A267" s="76" t="n">
        <v>263</v>
      </c>
      <c r="B267" s="77" t="n">
        <f aca="false">EOMONTH(Input!$C$7,A267)</f>
        <v>50921</v>
      </c>
      <c r="D267" s="78" t="n">
        <f aca="false">RollUp!$AB267</f>
        <v>0</v>
      </c>
    </row>
    <row r="268" customFormat="false" ht="12.8" hidden="false" customHeight="false" outlineLevel="0" collapsed="false">
      <c r="A268" s="76" t="n">
        <v>264</v>
      </c>
      <c r="B268" s="77" t="n">
        <f aca="false">EOMONTH(Input!$C$7,A268)</f>
        <v>50951</v>
      </c>
      <c r="D268" s="78" t="n">
        <f aca="false">RollUp!$AB268</f>
        <v>0</v>
      </c>
    </row>
    <row r="269" customFormat="false" ht="12.8" hidden="false" customHeight="false" outlineLevel="0" collapsed="false">
      <c r="A269" s="76" t="n">
        <v>265</v>
      </c>
      <c r="B269" s="77" t="n">
        <f aca="false">EOMONTH(Input!$C$7,A269)</f>
        <v>50982</v>
      </c>
      <c r="D269" s="78" t="n">
        <f aca="false">RollUp!$AB269</f>
        <v>0</v>
      </c>
    </row>
    <row r="270" customFormat="false" ht="12.8" hidden="false" customHeight="false" outlineLevel="0" collapsed="false">
      <c r="A270" s="76" t="n">
        <v>266</v>
      </c>
      <c r="B270" s="77" t="n">
        <f aca="false">EOMONTH(Input!$C$7,A270)</f>
        <v>51013</v>
      </c>
      <c r="D270" s="78" t="n">
        <f aca="false">RollUp!$AB270</f>
        <v>0</v>
      </c>
    </row>
    <row r="271" customFormat="false" ht="12.8" hidden="false" customHeight="false" outlineLevel="0" collapsed="false">
      <c r="A271" s="76" t="n">
        <v>267</v>
      </c>
      <c r="B271" s="77" t="n">
        <f aca="false">EOMONTH(Input!$C$7,A271)</f>
        <v>51043</v>
      </c>
      <c r="D271" s="78" t="n">
        <f aca="false">RollUp!$AB271</f>
        <v>0</v>
      </c>
    </row>
    <row r="272" customFormat="false" ht="12.8" hidden="false" customHeight="false" outlineLevel="0" collapsed="false">
      <c r="A272" s="76" t="n">
        <v>268</v>
      </c>
      <c r="B272" s="77" t="n">
        <f aca="false">EOMONTH(Input!$C$7,A272)</f>
        <v>51074</v>
      </c>
      <c r="D272" s="78" t="n">
        <f aca="false">RollUp!$AB272</f>
        <v>0</v>
      </c>
    </row>
    <row r="273" customFormat="false" ht="12.8" hidden="false" customHeight="false" outlineLevel="0" collapsed="false">
      <c r="A273" s="76" t="n">
        <v>269</v>
      </c>
      <c r="B273" s="77" t="n">
        <f aca="false">EOMONTH(Input!$C$7,A273)</f>
        <v>51104</v>
      </c>
      <c r="D273" s="78" t="n">
        <f aca="false">RollUp!$AB273</f>
        <v>0</v>
      </c>
    </row>
    <row r="274" customFormat="false" ht="12.8" hidden="false" customHeight="false" outlineLevel="0" collapsed="false">
      <c r="A274" s="76" t="n">
        <v>270</v>
      </c>
      <c r="B274" s="77" t="n">
        <f aca="false">EOMONTH(Input!$C$7,A274)</f>
        <v>51135</v>
      </c>
      <c r="D274" s="78" t="n">
        <f aca="false">RollUp!$AB274</f>
        <v>0</v>
      </c>
    </row>
    <row r="275" customFormat="false" ht="12.8" hidden="false" customHeight="false" outlineLevel="0" collapsed="false">
      <c r="A275" s="76" t="n">
        <v>271</v>
      </c>
      <c r="B275" s="77" t="n">
        <f aca="false">EOMONTH(Input!$C$7,A275)</f>
        <v>51166</v>
      </c>
      <c r="D275" s="78" t="n">
        <f aca="false">RollUp!$AB275</f>
        <v>0</v>
      </c>
    </row>
    <row r="276" customFormat="false" ht="12.8" hidden="false" customHeight="false" outlineLevel="0" collapsed="false">
      <c r="A276" s="76" t="n">
        <v>272</v>
      </c>
      <c r="B276" s="77" t="n">
        <f aca="false">EOMONTH(Input!$C$7,A276)</f>
        <v>51195</v>
      </c>
      <c r="D276" s="78" t="n">
        <f aca="false">RollUp!$AB276</f>
        <v>0</v>
      </c>
    </row>
    <row r="277" customFormat="false" ht="12.8" hidden="false" customHeight="false" outlineLevel="0" collapsed="false">
      <c r="A277" s="76" t="n">
        <v>273</v>
      </c>
      <c r="B277" s="77" t="n">
        <f aca="false">EOMONTH(Input!$C$7,A277)</f>
        <v>51226</v>
      </c>
      <c r="D277" s="78" t="n">
        <f aca="false">RollUp!$AB277</f>
        <v>0</v>
      </c>
    </row>
    <row r="278" customFormat="false" ht="12.8" hidden="false" customHeight="false" outlineLevel="0" collapsed="false">
      <c r="A278" s="76" t="n">
        <v>274</v>
      </c>
      <c r="B278" s="77" t="n">
        <f aca="false">EOMONTH(Input!$C$7,A278)</f>
        <v>51256</v>
      </c>
      <c r="D278" s="78" t="n">
        <f aca="false">RollUp!$AB278</f>
        <v>0</v>
      </c>
    </row>
    <row r="279" customFormat="false" ht="12.8" hidden="false" customHeight="false" outlineLevel="0" collapsed="false">
      <c r="A279" s="76" t="n">
        <v>275</v>
      </c>
      <c r="B279" s="77" t="n">
        <f aca="false">EOMONTH(Input!$C$7,A279)</f>
        <v>51287</v>
      </c>
      <c r="D279" s="78" t="n">
        <f aca="false">RollUp!$AB279</f>
        <v>0</v>
      </c>
    </row>
    <row r="280" customFormat="false" ht="12.8" hidden="false" customHeight="false" outlineLevel="0" collapsed="false">
      <c r="A280" s="76" t="n">
        <v>276</v>
      </c>
      <c r="B280" s="77" t="n">
        <f aca="false">EOMONTH(Input!$C$7,A280)</f>
        <v>51317</v>
      </c>
      <c r="D280" s="78" t="n">
        <f aca="false">RollUp!$AB280</f>
        <v>0</v>
      </c>
    </row>
    <row r="281" customFormat="false" ht="12.8" hidden="false" customHeight="false" outlineLevel="0" collapsed="false">
      <c r="A281" s="76" t="n">
        <v>277</v>
      </c>
      <c r="B281" s="77" t="n">
        <f aca="false">EOMONTH(Input!$C$7,A281)</f>
        <v>51348</v>
      </c>
      <c r="D281" s="78" t="n">
        <f aca="false">RollUp!$AB281</f>
        <v>0</v>
      </c>
    </row>
    <row r="282" customFormat="false" ht="12.8" hidden="false" customHeight="false" outlineLevel="0" collapsed="false">
      <c r="A282" s="76" t="n">
        <v>278</v>
      </c>
      <c r="B282" s="77" t="n">
        <f aca="false">EOMONTH(Input!$C$7,A282)</f>
        <v>51379</v>
      </c>
      <c r="D282" s="78" t="n">
        <f aca="false">RollUp!$AB282</f>
        <v>0</v>
      </c>
    </row>
    <row r="283" customFormat="false" ht="12.8" hidden="false" customHeight="false" outlineLevel="0" collapsed="false">
      <c r="A283" s="76" t="n">
        <v>279</v>
      </c>
      <c r="B283" s="77" t="n">
        <f aca="false">EOMONTH(Input!$C$7,A283)</f>
        <v>51409</v>
      </c>
      <c r="D283" s="78" t="n">
        <f aca="false">RollUp!$AB283</f>
        <v>0</v>
      </c>
    </row>
    <row r="284" customFormat="false" ht="12.8" hidden="false" customHeight="false" outlineLevel="0" collapsed="false">
      <c r="A284" s="76" t="n">
        <v>280</v>
      </c>
      <c r="B284" s="77" t="n">
        <f aca="false">EOMONTH(Input!$C$7,A284)</f>
        <v>51440</v>
      </c>
      <c r="D284" s="78" t="n">
        <f aca="false">RollUp!$AB284</f>
        <v>0</v>
      </c>
    </row>
    <row r="285" customFormat="false" ht="12.8" hidden="false" customHeight="false" outlineLevel="0" collapsed="false">
      <c r="A285" s="76" t="n">
        <v>281</v>
      </c>
      <c r="B285" s="77" t="n">
        <f aca="false">EOMONTH(Input!$C$7,A285)</f>
        <v>51470</v>
      </c>
      <c r="D285" s="78" t="n">
        <f aca="false">RollUp!$AB285</f>
        <v>0</v>
      </c>
    </row>
    <row r="286" customFormat="false" ht="12.8" hidden="false" customHeight="false" outlineLevel="0" collapsed="false">
      <c r="A286" s="76" t="n">
        <v>282</v>
      </c>
      <c r="B286" s="77" t="n">
        <f aca="false">EOMONTH(Input!$C$7,A286)</f>
        <v>51501</v>
      </c>
      <c r="D286" s="78" t="n">
        <f aca="false">RollUp!$AB286</f>
        <v>0</v>
      </c>
    </row>
    <row r="287" customFormat="false" ht="12.8" hidden="false" customHeight="false" outlineLevel="0" collapsed="false">
      <c r="A287" s="76" t="n">
        <v>283</v>
      </c>
      <c r="B287" s="77" t="n">
        <f aca="false">EOMONTH(Input!$C$7,A287)</f>
        <v>51532</v>
      </c>
      <c r="D287" s="78" t="n">
        <f aca="false">RollUp!$AB287</f>
        <v>0</v>
      </c>
    </row>
    <row r="288" customFormat="false" ht="12.8" hidden="false" customHeight="false" outlineLevel="0" collapsed="false">
      <c r="A288" s="76" t="n">
        <v>284</v>
      </c>
      <c r="B288" s="77" t="n">
        <f aca="false">EOMONTH(Input!$C$7,A288)</f>
        <v>51560</v>
      </c>
      <c r="D288" s="78" t="n">
        <f aca="false">RollUp!$AB288</f>
        <v>0</v>
      </c>
    </row>
    <row r="289" customFormat="false" ht="12.8" hidden="false" customHeight="false" outlineLevel="0" collapsed="false">
      <c r="A289" s="76" t="n">
        <v>285</v>
      </c>
      <c r="B289" s="77" t="n">
        <f aca="false">EOMONTH(Input!$C$7,A289)</f>
        <v>51591</v>
      </c>
      <c r="D289" s="78" t="n">
        <f aca="false">RollUp!$AB289</f>
        <v>0</v>
      </c>
    </row>
    <row r="290" customFormat="false" ht="12.8" hidden="false" customHeight="false" outlineLevel="0" collapsed="false">
      <c r="A290" s="76" t="n">
        <v>286</v>
      </c>
      <c r="B290" s="77" t="n">
        <f aca="false">EOMONTH(Input!$C$7,A290)</f>
        <v>51621</v>
      </c>
      <c r="D290" s="78" t="n">
        <f aca="false">RollUp!$AB290</f>
        <v>0</v>
      </c>
    </row>
    <row r="291" customFormat="false" ht="12.8" hidden="false" customHeight="false" outlineLevel="0" collapsed="false">
      <c r="A291" s="76" t="n">
        <v>287</v>
      </c>
      <c r="B291" s="77" t="n">
        <f aca="false">EOMONTH(Input!$C$7,A291)</f>
        <v>51652</v>
      </c>
      <c r="D291" s="78" t="n">
        <f aca="false">RollUp!$AB291</f>
        <v>0</v>
      </c>
    </row>
    <row r="292" customFormat="false" ht="12.8" hidden="false" customHeight="false" outlineLevel="0" collapsed="false">
      <c r="A292" s="76" t="n">
        <v>288</v>
      </c>
      <c r="B292" s="77" t="n">
        <f aca="false">EOMONTH(Input!$C$7,A292)</f>
        <v>51682</v>
      </c>
      <c r="D292" s="78" t="n">
        <f aca="false">RollUp!$AB292</f>
        <v>0</v>
      </c>
    </row>
    <row r="293" customFormat="false" ht="12.8" hidden="false" customHeight="false" outlineLevel="0" collapsed="false">
      <c r="A293" s="76" t="n">
        <v>289</v>
      </c>
      <c r="B293" s="77" t="n">
        <f aca="false">EOMONTH(Input!$C$7,A293)</f>
        <v>51713</v>
      </c>
      <c r="D293" s="78" t="n">
        <f aca="false">RollUp!$AB293</f>
        <v>0</v>
      </c>
    </row>
    <row r="294" customFormat="false" ht="12.8" hidden="false" customHeight="false" outlineLevel="0" collapsed="false">
      <c r="A294" s="76" t="n">
        <v>290</v>
      </c>
      <c r="B294" s="77" t="n">
        <f aca="false">EOMONTH(Input!$C$7,A294)</f>
        <v>51744</v>
      </c>
      <c r="D294" s="78" t="n">
        <f aca="false">RollUp!$AB294</f>
        <v>0</v>
      </c>
    </row>
    <row r="295" customFormat="false" ht="12.8" hidden="false" customHeight="false" outlineLevel="0" collapsed="false">
      <c r="A295" s="76" t="n">
        <v>291</v>
      </c>
      <c r="B295" s="77" t="n">
        <f aca="false">EOMONTH(Input!$C$7,A295)</f>
        <v>51774</v>
      </c>
      <c r="D295" s="78" t="n">
        <f aca="false">RollUp!$AB295</f>
        <v>0</v>
      </c>
    </row>
    <row r="296" customFormat="false" ht="12.8" hidden="false" customHeight="false" outlineLevel="0" collapsed="false">
      <c r="A296" s="76" t="n">
        <v>292</v>
      </c>
      <c r="B296" s="77" t="n">
        <f aca="false">EOMONTH(Input!$C$7,A296)</f>
        <v>51805</v>
      </c>
      <c r="D296" s="78" t="n">
        <f aca="false">RollUp!$AB296</f>
        <v>0</v>
      </c>
    </row>
    <row r="297" customFormat="false" ht="12.8" hidden="false" customHeight="false" outlineLevel="0" collapsed="false">
      <c r="A297" s="76" t="n">
        <v>293</v>
      </c>
      <c r="B297" s="77" t="n">
        <f aca="false">EOMONTH(Input!$C$7,A297)</f>
        <v>51835</v>
      </c>
      <c r="D297" s="78" t="n">
        <f aca="false">RollUp!$AB297</f>
        <v>0</v>
      </c>
    </row>
    <row r="298" customFormat="false" ht="12.8" hidden="false" customHeight="false" outlineLevel="0" collapsed="false">
      <c r="A298" s="76" t="n">
        <v>294</v>
      </c>
      <c r="B298" s="77" t="n">
        <f aca="false">EOMONTH(Input!$C$7,A298)</f>
        <v>51866</v>
      </c>
      <c r="D298" s="78" t="n">
        <f aca="false">RollUp!$AB298</f>
        <v>0</v>
      </c>
    </row>
    <row r="299" customFormat="false" ht="12.8" hidden="false" customHeight="false" outlineLevel="0" collapsed="false">
      <c r="A299" s="76" t="n">
        <v>295</v>
      </c>
      <c r="B299" s="77" t="n">
        <f aca="false">EOMONTH(Input!$C$7,A299)</f>
        <v>51897</v>
      </c>
      <c r="D299" s="78" t="n">
        <f aca="false">RollUp!$AB299</f>
        <v>0</v>
      </c>
    </row>
    <row r="300" customFormat="false" ht="12.8" hidden="false" customHeight="false" outlineLevel="0" collapsed="false">
      <c r="A300" s="76" t="n">
        <v>296</v>
      </c>
      <c r="B300" s="77" t="n">
        <f aca="false">EOMONTH(Input!$C$7,A300)</f>
        <v>51925</v>
      </c>
      <c r="D300" s="78" t="n">
        <f aca="false">RollUp!$AB300</f>
        <v>0</v>
      </c>
    </row>
    <row r="301" customFormat="false" ht="12.8" hidden="false" customHeight="false" outlineLevel="0" collapsed="false">
      <c r="A301" s="76" t="n">
        <v>297</v>
      </c>
      <c r="B301" s="77" t="n">
        <f aca="false">EOMONTH(Input!$C$7,A301)</f>
        <v>51956</v>
      </c>
      <c r="D301" s="78" t="n">
        <f aca="false">RollUp!$AB301</f>
        <v>0</v>
      </c>
    </row>
    <row r="302" customFormat="false" ht="12.8" hidden="false" customHeight="false" outlineLevel="0" collapsed="false">
      <c r="A302" s="76" t="n">
        <v>298</v>
      </c>
      <c r="B302" s="77" t="n">
        <f aca="false">EOMONTH(Input!$C$7,A302)</f>
        <v>51986</v>
      </c>
      <c r="D302" s="78" t="n">
        <f aca="false">RollUp!$AB302</f>
        <v>0</v>
      </c>
    </row>
    <row r="303" customFormat="false" ht="12.8" hidden="false" customHeight="false" outlineLevel="0" collapsed="false">
      <c r="A303" s="76" t="n">
        <v>299</v>
      </c>
      <c r="B303" s="77" t="n">
        <f aca="false">EOMONTH(Input!$C$7,A303)</f>
        <v>52017</v>
      </c>
      <c r="D303" s="78" t="n">
        <f aca="false">RollUp!$AB303</f>
        <v>0</v>
      </c>
    </row>
    <row r="304" customFormat="false" ht="12.8" hidden="false" customHeight="false" outlineLevel="0" collapsed="false">
      <c r="A304" s="76" t="n">
        <v>300</v>
      </c>
      <c r="B304" s="77" t="n">
        <f aca="false">EOMONTH(Input!$C$7,A304)</f>
        <v>52047</v>
      </c>
      <c r="D304" s="78" t="n">
        <f aca="false">RollUp!$AB304</f>
        <v>0</v>
      </c>
    </row>
    <row r="305" customFormat="false" ht="12.8" hidden="false" customHeight="false" outlineLevel="0" collapsed="false">
      <c r="A305" s="76" t="n">
        <v>301</v>
      </c>
      <c r="B305" s="77" t="n">
        <f aca="false">EOMONTH(Input!$C$7,A305)</f>
        <v>52078</v>
      </c>
      <c r="D305" s="78" t="n">
        <f aca="false">RollUp!$AB305</f>
        <v>0</v>
      </c>
    </row>
    <row r="306" customFormat="false" ht="12.8" hidden="false" customHeight="false" outlineLevel="0" collapsed="false">
      <c r="A306" s="76" t="n">
        <v>302</v>
      </c>
      <c r="B306" s="77" t="n">
        <f aca="false">EOMONTH(Input!$C$7,A306)</f>
        <v>52109</v>
      </c>
      <c r="D306" s="78" t="n">
        <f aca="false">RollUp!$AB306</f>
        <v>0</v>
      </c>
    </row>
    <row r="307" customFormat="false" ht="12.8" hidden="false" customHeight="false" outlineLevel="0" collapsed="false">
      <c r="A307" s="76" t="n">
        <v>303</v>
      </c>
      <c r="B307" s="77" t="n">
        <f aca="false">EOMONTH(Input!$C$7,A307)</f>
        <v>52139</v>
      </c>
      <c r="D307" s="78" t="n">
        <f aca="false">RollUp!$AB307</f>
        <v>0</v>
      </c>
    </row>
    <row r="308" customFormat="false" ht="12.8" hidden="false" customHeight="false" outlineLevel="0" collapsed="false">
      <c r="A308" s="76" t="n">
        <v>304</v>
      </c>
      <c r="B308" s="77" t="n">
        <f aca="false">EOMONTH(Input!$C$7,A308)</f>
        <v>52170</v>
      </c>
      <c r="D308" s="78" t="n">
        <f aca="false">RollUp!$AB308</f>
        <v>0</v>
      </c>
    </row>
    <row r="309" customFormat="false" ht="12.8" hidden="false" customHeight="false" outlineLevel="0" collapsed="false">
      <c r="A309" s="76" t="n">
        <v>305</v>
      </c>
      <c r="B309" s="77" t="n">
        <f aca="false">EOMONTH(Input!$C$7,A309)</f>
        <v>52200</v>
      </c>
      <c r="D309" s="78" t="n">
        <f aca="false">RollUp!$AB309</f>
        <v>0</v>
      </c>
    </row>
    <row r="310" customFormat="false" ht="12.8" hidden="false" customHeight="false" outlineLevel="0" collapsed="false">
      <c r="A310" s="76" t="n">
        <v>306</v>
      </c>
      <c r="B310" s="77" t="n">
        <f aca="false">EOMONTH(Input!$C$7,A310)</f>
        <v>52231</v>
      </c>
      <c r="D310" s="78" t="n">
        <f aca="false">RollUp!$AB310</f>
        <v>0</v>
      </c>
    </row>
    <row r="311" customFormat="false" ht="12.8" hidden="false" customHeight="false" outlineLevel="0" collapsed="false">
      <c r="A311" s="76" t="n">
        <v>307</v>
      </c>
      <c r="B311" s="77" t="n">
        <f aca="false">EOMONTH(Input!$C$7,A311)</f>
        <v>52262</v>
      </c>
      <c r="D311" s="78" t="n">
        <f aca="false">RollUp!$AB311</f>
        <v>0</v>
      </c>
    </row>
    <row r="312" customFormat="false" ht="12.8" hidden="false" customHeight="false" outlineLevel="0" collapsed="false">
      <c r="A312" s="76" t="n">
        <v>308</v>
      </c>
      <c r="B312" s="77" t="n">
        <f aca="false">EOMONTH(Input!$C$7,A312)</f>
        <v>52290</v>
      </c>
      <c r="D312" s="78" t="n">
        <f aca="false">RollUp!$AB312</f>
        <v>0</v>
      </c>
    </row>
    <row r="313" customFormat="false" ht="12.8" hidden="false" customHeight="false" outlineLevel="0" collapsed="false">
      <c r="A313" s="76" t="n">
        <v>309</v>
      </c>
      <c r="B313" s="77" t="n">
        <f aca="false">EOMONTH(Input!$C$7,A313)</f>
        <v>52321</v>
      </c>
      <c r="D313" s="78" t="n">
        <f aca="false">RollUp!$AB313</f>
        <v>0</v>
      </c>
    </row>
    <row r="314" customFormat="false" ht="12.8" hidden="false" customHeight="false" outlineLevel="0" collapsed="false">
      <c r="A314" s="76" t="n">
        <v>310</v>
      </c>
      <c r="B314" s="77" t="n">
        <f aca="false">EOMONTH(Input!$C$7,A314)</f>
        <v>52351</v>
      </c>
      <c r="D314" s="78" t="n">
        <f aca="false">RollUp!$AB314</f>
        <v>0</v>
      </c>
    </row>
    <row r="315" customFormat="false" ht="12.8" hidden="false" customHeight="false" outlineLevel="0" collapsed="false">
      <c r="A315" s="76" t="n">
        <v>311</v>
      </c>
      <c r="B315" s="77" t="n">
        <f aca="false">EOMONTH(Input!$C$7,A315)</f>
        <v>52382</v>
      </c>
      <c r="D315" s="78" t="n">
        <f aca="false">RollUp!$AB315</f>
        <v>0</v>
      </c>
    </row>
    <row r="316" customFormat="false" ht="12.8" hidden="false" customHeight="false" outlineLevel="0" collapsed="false">
      <c r="A316" s="76" t="n">
        <v>312</v>
      </c>
      <c r="B316" s="77" t="n">
        <f aca="false">EOMONTH(Input!$C$7,A316)</f>
        <v>52412</v>
      </c>
      <c r="D316" s="78" t="n">
        <f aca="false">RollUp!$AB316</f>
        <v>0</v>
      </c>
    </row>
    <row r="317" customFormat="false" ht="12.8" hidden="false" customHeight="false" outlineLevel="0" collapsed="false">
      <c r="A317" s="76" t="n">
        <v>313</v>
      </c>
      <c r="B317" s="77" t="n">
        <f aca="false">EOMONTH(Input!$C$7,A317)</f>
        <v>52443</v>
      </c>
      <c r="D317" s="78" t="n">
        <f aca="false">RollUp!$AB317</f>
        <v>0</v>
      </c>
    </row>
    <row r="318" customFormat="false" ht="12.8" hidden="false" customHeight="false" outlineLevel="0" collapsed="false">
      <c r="A318" s="76" t="n">
        <v>314</v>
      </c>
      <c r="B318" s="77" t="n">
        <f aca="false">EOMONTH(Input!$C$7,A318)</f>
        <v>52474</v>
      </c>
      <c r="D318" s="78" t="n">
        <f aca="false">RollUp!$AB318</f>
        <v>0</v>
      </c>
    </row>
    <row r="319" customFormat="false" ht="12.8" hidden="false" customHeight="false" outlineLevel="0" collapsed="false">
      <c r="A319" s="76" t="n">
        <v>315</v>
      </c>
      <c r="B319" s="77" t="n">
        <f aca="false">EOMONTH(Input!$C$7,A319)</f>
        <v>52504</v>
      </c>
      <c r="D319" s="78" t="n">
        <f aca="false">RollUp!$AB319</f>
        <v>0</v>
      </c>
    </row>
    <row r="320" customFormat="false" ht="12.8" hidden="false" customHeight="false" outlineLevel="0" collapsed="false">
      <c r="A320" s="76" t="n">
        <v>316</v>
      </c>
      <c r="B320" s="77" t="n">
        <f aca="false">EOMONTH(Input!$C$7,A320)</f>
        <v>52535</v>
      </c>
      <c r="D320" s="78" t="n">
        <f aca="false">RollUp!$AB320</f>
        <v>0</v>
      </c>
    </row>
    <row r="321" customFormat="false" ht="12.8" hidden="false" customHeight="false" outlineLevel="0" collapsed="false">
      <c r="A321" s="76" t="n">
        <v>317</v>
      </c>
      <c r="B321" s="77" t="n">
        <f aca="false">EOMONTH(Input!$C$7,A321)</f>
        <v>52565</v>
      </c>
      <c r="D321" s="78" t="n">
        <f aca="false">RollUp!$AB321</f>
        <v>0</v>
      </c>
    </row>
    <row r="322" customFormat="false" ht="12.8" hidden="false" customHeight="false" outlineLevel="0" collapsed="false">
      <c r="A322" s="76" t="n">
        <v>318</v>
      </c>
      <c r="B322" s="77" t="n">
        <f aca="false">EOMONTH(Input!$C$7,A322)</f>
        <v>52596</v>
      </c>
      <c r="D322" s="78" t="n">
        <f aca="false">RollUp!$AB322</f>
        <v>0</v>
      </c>
    </row>
    <row r="323" customFormat="false" ht="12.8" hidden="false" customHeight="false" outlineLevel="0" collapsed="false">
      <c r="A323" s="76" t="n">
        <v>319</v>
      </c>
      <c r="B323" s="77" t="n">
        <f aca="false">EOMONTH(Input!$C$7,A323)</f>
        <v>52627</v>
      </c>
      <c r="D323" s="78" t="n">
        <f aca="false">RollUp!$AB323</f>
        <v>0</v>
      </c>
    </row>
    <row r="324" customFormat="false" ht="12.8" hidden="false" customHeight="false" outlineLevel="0" collapsed="false">
      <c r="A324" s="76" t="n">
        <v>320</v>
      </c>
      <c r="B324" s="77" t="n">
        <f aca="false">EOMONTH(Input!$C$7,A324)</f>
        <v>52656</v>
      </c>
      <c r="D324" s="78" t="n">
        <f aca="false">RollUp!$AB324</f>
        <v>0</v>
      </c>
    </row>
    <row r="325" customFormat="false" ht="12.8" hidden="false" customHeight="false" outlineLevel="0" collapsed="false">
      <c r="A325" s="76" t="n">
        <v>321</v>
      </c>
      <c r="B325" s="77" t="n">
        <f aca="false">EOMONTH(Input!$C$7,A325)</f>
        <v>52687</v>
      </c>
      <c r="D325" s="78" t="n">
        <f aca="false">RollUp!$AB325</f>
        <v>0</v>
      </c>
    </row>
    <row r="326" customFormat="false" ht="12.8" hidden="false" customHeight="false" outlineLevel="0" collapsed="false">
      <c r="A326" s="76" t="n">
        <v>322</v>
      </c>
      <c r="B326" s="77" t="n">
        <f aca="false">EOMONTH(Input!$C$7,A326)</f>
        <v>52717</v>
      </c>
      <c r="D326" s="78" t="n">
        <f aca="false">RollUp!$AB326</f>
        <v>0</v>
      </c>
    </row>
    <row r="327" customFormat="false" ht="12.8" hidden="false" customHeight="false" outlineLevel="0" collapsed="false">
      <c r="A327" s="76" t="n">
        <v>323</v>
      </c>
      <c r="B327" s="77" t="n">
        <f aca="false">EOMONTH(Input!$C$7,A327)</f>
        <v>52748</v>
      </c>
      <c r="D327" s="78" t="n">
        <f aca="false">RollUp!$AB327</f>
        <v>0</v>
      </c>
    </row>
    <row r="328" customFormat="false" ht="12.8" hidden="false" customHeight="false" outlineLevel="0" collapsed="false">
      <c r="A328" s="76" t="n">
        <v>324</v>
      </c>
      <c r="B328" s="77" t="n">
        <f aca="false">EOMONTH(Input!$C$7,A328)</f>
        <v>52778</v>
      </c>
      <c r="D328" s="78" t="n">
        <f aca="false">RollUp!$AB328</f>
        <v>0</v>
      </c>
    </row>
    <row r="329" customFormat="false" ht="12.8" hidden="false" customHeight="false" outlineLevel="0" collapsed="false">
      <c r="A329" s="76" t="n">
        <v>325</v>
      </c>
      <c r="B329" s="77" t="n">
        <f aca="false">EOMONTH(Input!$C$7,A329)</f>
        <v>52809</v>
      </c>
      <c r="D329" s="78" t="n">
        <f aca="false">RollUp!$AB329</f>
        <v>0</v>
      </c>
    </row>
    <row r="330" customFormat="false" ht="12.8" hidden="false" customHeight="false" outlineLevel="0" collapsed="false">
      <c r="A330" s="76" t="n">
        <v>326</v>
      </c>
      <c r="B330" s="77" t="n">
        <f aca="false">EOMONTH(Input!$C$7,A330)</f>
        <v>52840</v>
      </c>
      <c r="D330" s="78" t="n">
        <f aca="false">RollUp!$AB330</f>
        <v>0</v>
      </c>
    </row>
    <row r="331" customFormat="false" ht="12.8" hidden="false" customHeight="false" outlineLevel="0" collapsed="false">
      <c r="A331" s="76" t="n">
        <v>327</v>
      </c>
      <c r="B331" s="77" t="n">
        <f aca="false">EOMONTH(Input!$C$7,A331)</f>
        <v>52870</v>
      </c>
      <c r="D331" s="78" t="n">
        <f aca="false">RollUp!$AB331</f>
        <v>0</v>
      </c>
    </row>
    <row r="332" customFormat="false" ht="12.8" hidden="false" customHeight="false" outlineLevel="0" collapsed="false">
      <c r="A332" s="76" t="n">
        <v>328</v>
      </c>
      <c r="B332" s="77" t="n">
        <f aca="false">EOMONTH(Input!$C$7,A332)</f>
        <v>52901</v>
      </c>
      <c r="D332" s="78" t="n">
        <f aca="false">RollUp!$AB332</f>
        <v>0</v>
      </c>
    </row>
    <row r="333" customFormat="false" ht="12.8" hidden="false" customHeight="false" outlineLevel="0" collapsed="false">
      <c r="A333" s="76" t="n">
        <v>329</v>
      </c>
      <c r="B333" s="77" t="n">
        <f aca="false">EOMONTH(Input!$C$7,A333)</f>
        <v>52931</v>
      </c>
      <c r="D333" s="78" t="n">
        <f aca="false">RollUp!$AB333</f>
        <v>0</v>
      </c>
    </row>
    <row r="334" customFormat="false" ht="12.8" hidden="false" customHeight="false" outlineLevel="0" collapsed="false">
      <c r="A334" s="76" t="n">
        <v>330</v>
      </c>
      <c r="B334" s="77" t="n">
        <f aca="false">EOMONTH(Input!$C$7,A334)</f>
        <v>52962</v>
      </c>
      <c r="D334" s="78" t="n">
        <f aca="false">RollUp!$AB334</f>
        <v>0</v>
      </c>
    </row>
    <row r="335" customFormat="false" ht="12.8" hidden="false" customHeight="false" outlineLevel="0" collapsed="false">
      <c r="A335" s="76" t="n">
        <v>331</v>
      </c>
      <c r="B335" s="77" t="n">
        <f aca="false">EOMONTH(Input!$C$7,A335)</f>
        <v>52993</v>
      </c>
      <c r="D335" s="78" t="n">
        <f aca="false">RollUp!$AB335</f>
        <v>0</v>
      </c>
    </row>
    <row r="336" customFormat="false" ht="12.8" hidden="false" customHeight="false" outlineLevel="0" collapsed="false">
      <c r="A336" s="76" t="n">
        <v>332</v>
      </c>
      <c r="B336" s="77" t="n">
        <f aca="false">EOMONTH(Input!$C$7,A336)</f>
        <v>53021</v>
      </c>
      <c r="D336" s="78" t="n">
        <f aca="false">RollUp!$AB336</f>
        <v>0</v>
      </c>
    </row>
    <row r="337" customFormat="false" ht="12.8" hidden="false" customHeight="false" outlineLevel="0" collapsed="false">
      <c r="A337" s="76" t="n">
        <v>333</v>
      </c>
      <c r="B337" s="77" t="n">
        <f aca="false">EOMONTH(Input!$C$7,A337)</f>
        <v>53052</v>
      </c>
      <c r="D337" s="78" t="n">
        <f aca="false">RollUp!$AB337</f>
        <v>0</v>
      </c>
    </row>
    <row r="338" customFormat="false" ht="12.8" hidden="false" customHeight="false" outlineLevel="0" collapsed="false">
      <c r="A338" s="76" t="n">
        <v>334</v>
      </c>
      <c r="B338" s="77" t="n">
        <f aca="false">EOMONTH(Input!$C$7,A338)</f>
        <v>53082</v>
      </c>
      <c r="D338" s="78" t="n">
        <f aca="false">RollUp!$AB338</f>
        <v>0</v>
      </c>
    </row>
    <row r="339" customFormat="false" ht="12.8" hidden="false" customHeight="false" outlineLevel="0" collapsed="false">
      <c r="A339" s="76" t="n">
        <v>335</v>
      </c>
      <c r="B339" s="77" t="n">
        <f aca="false">EOMONTH(Input!$C$7,A339)</f>
        <v>53113</v>
      </c>
      <c r="D339" s="78" t="n">
        <f aca="false">RollUp!$AB339</f>
        <v>0</v>
      </c>
    </row>
    <row r="340" customFormat="false" ht="12.8" hidden="false" customHeight="false" outlineLevel="0" collapsed="false">
      <c r="A340" s="76" t="n">
        <v>336</v>
      </c>
      <c r="B340" s="77" t="n">
        <f aca="false">EOMONTH(Input!$C$7,A340)</f>
        <v>53143</v>
      </c>
      <c r="D340" s="78" t="n">
        <f aca="false">RollUp!$AB340</f>
        <v>0</v>
      </c>
    </row>
    <row r="341" customFormat="false" ht="12.8" hidden="false" customHeight="false" outlineLevel="0" collapsed="false">
      <c r="A341" s="76" t="n">
        <v>337</v>
      </c>
      <c r="B341" s="77" t="n">
        <f aca="false">EOMONTH(Input!$C$7,A341)</f>
        <v>53174</v>
      </c>
      <c r="D341" s="78" t="n">
        <f aca="false">RollUp!$AB341</f>
        <v>0</v>
      </c>
    </row>
    <row r="342" customFormat="false" ht="12.8" hidden="false" customHeight="false" outlineLevel="0" collapsed="false">
      <c r="A342" s="76" t="n">
        <v>338</v>
      </c>
      <c r="B342" s="77" t="n">
        <f aca="false">EOMONTH(Input!$C$7,A342)</f>
        <v>53205</v>
      </c>
      <c r="D342" s="78" t="n">
        <f aca="false">RollUp!$AB342</f>
        <v>0</v>
      </c>
    </row>
    <row r="343" customFormat="false" ht="12.8" hidden="false" customHeight="false" outlineLevel="0" collapsed="false">
      <c r="A343" s="76" t="n">
        <v>339</v>
      </c>
      <c r="B343" s="77" t="n">
        <f aca="false">EOMONTH(Input!$C$7,A343)</f>
        <v>53235</v>
      </c>
      <c r="D343" s="78" t="n">
        <f aca="false">RollUp!$AB343</f>
        <v>0</v>
      </c>
    </row>
    <row r="344" customFormat="false" ht="12.8" hidden="false" customHeight="false" outlineLevel="0" collapsed="false">
      <c r="A344" s="76" t="n">
        <v>340</v>
      </c>
      <c r="B344" s="77" t="n">
        <f aca="false">EOMONTH(Input!$C$7,A344)</f>
        <v>53266</v>
      </c>
      <c r="D344" s="78" t="n">
        <f aca="false">RollUp!$AB344</f>
        <v>0</v>
      </c>
    </row>
    <row r="345" customFormat="false" ht="12.8" hidden="false" customHeight="false" outlineLevel="0" collapsed="false">
      <c r="A345" s="76" t="n">
        <v>341</v>
      </c>
      <c r="B345" s="77" t="n">
        <f aca="false">EOMONTH(Input!$C$7,A345)</f>
        <v>53296</v>
      </c>
      <c r="D345" s="78" t="n">
        <f aca="false">RollUp!$AB345</f>
        <v>0</v>
      </c>
    </row>
    <row r="346" customFormat="false" ht="12.8" hidden="false" customHeight="false" outlineLevel="0" collapsed="false">
      <c r="A346" s="76" t="n">
        <v>342</v>
      </c>
      <c r="B346" s="77" t="n">
        <f aca="false">EOMONTH(Input!$C$7,A346)</f>
        <v>53327</v>
      </c>
      <c r="D346" s="78" t="n">
        <f aca="false">RollUp!$AB346</f>
        <v>0</v>
      </c>
    </row>
    <row r="347" customFormat="false" ht="12.8" hidden="false" customHeight="false" outlineLevel="0" collapsed="false">
      <c r="A347" s="76" t="n">
        <v>343</v>
      </c>
      <c r="B347" s="77" t="n">
        <f aca="false">EOMONTH(Input!$C$7,A347)</f>
        <v>53358</v>
      </c>
      <c r="D347" s="78" t="n">
        <f aca="false">RollUp!$AB347</f>
        <v>0</v>
      </c>
    </row>
    <row r="348" customFormat="false" ht="12.8" hidden="false" customHeight="false" outlineLevel="0" collapsed="false">
      <c r="A348" s="76" t="n">
        <v>344</v>
      </c>
      <c r="B348" s="77" t="n">
        <f aca="false">EOMONTH(Input!$C$7,A348)</f>
        <v>53386</v>
      </c>
      <c r="D348" s="78" t="n">
        <f aca="false">RollUp!$AB348</f>
        <v>0</v>
      </c>
    </row>
    <row r="349" customFormat="false" ht="12.8" hidden="false" customHeight="false" outlineLevel="0" collapsed="false">
      <c r="A349" s="76" t="n">
        <v>345</v>
      </c>
      <c r="B349" s="77" t="n">
        <f aca="false">EOMONTH(Input!$C$7,A349)</f>
        <v>53417</v>
      </c>
      <c r="D349" s="78" t="n">
        <f aca="false">RollUp!$AB349</f>
        <v>0</v>
      </c>
    </row>
    <row r="350" customFormat="false" ht="12.8" hidden="false" customHeight="false" outlineLevel="0" collapsed="false">
      <c r="A350" s="76" t="n">
        <v>346</v>
      </c>
      <c r="B350" s="77" t="n">
        <f aca="false">EOMONTH(Input!$C$7,A350)</f>
        <v>53447</v>
      </c>
      <c r="D350" s="78" t="n">
        <f aca="false">RollUp!$AB350</f>
        <v>0</v>
      </c>
    </row>
    <row r="351" customFormat="false" ht="12.8" hidden="false" customHeight="false" outlineLevel="0" collapsed="false">
      <c r="A351" s="76" t="n">
        <v>347</v>
      </c>
      <c r="B351" s="77" t="n">
        <f aca="false">EOMONTH(Input!$C$7,A351)</f>
        <v>53478</v>
      </c>
      <c r="D351" s="78" t="n">
        <f aca="false">RollUp!$AB351</f>
        <v>0</v>
      </c>
    </row>
    <row r="352" customFormat="false" ht="12.8" hidden="false" customHeight="false" outlineLevel="0" collapsed="false">
      <c r="A352" s="76" t="n">
        <v>348</v>
      </c>
      <c r="B352" s="77" t="n">
        <f aca="false">EOMONTH(Input!$C$7,A352)</f>
        <v>53508</v>
      </c>
      <c r="D352" s="78" t="n">
        <f aca="false">RollUp!$AB352</f>
        <v>0</v>
      </c>
    </row>
    <row r="353" customFormat="false" ht="12.8" hidden="false" customHeight="false" outlineLevel="0" collapsed="false">
      <c r="A353" s="76" t="n">
        <v>349</v>
      </c>
      <c r="B353" s="77" t="n">
        <f aca="false">EOMONTH(Input!$C$7,A353)</f>
        <v>53539</v>
      </c>
      <c r="D353" s="78" t="n">
        <f aca="false">RollUp!$AB353</f>
        <v>0</v>
      </c>
    </row>
    <row r="354" customFormat="false" ht="12.8" hidden="false" customHeight="false" outlineLevel="0" collapsed="false">
      <c r="A354" s="76" t="n">
        <v>350</v>
      </c>
      <c r="B354" s="77" t="n">
        <f aca="false">EOMONTH(Input!$C$7,A354)</f>
        <v>53570</v>
      </c>
      <c r="D354" s="78" t="n">
        <f aca="false">RollUp!$AB354</f>
        <v>0</v>
      </c>
    </row>
    <row r="355" customFormat="false" ht="12.8" hidden="false" customHeight="false" outlineLevel="0" collapsed="false">
      <c r="A355" s="76" t="n">
        <v>351</v>
      </c>
      <c r="B355" s="77" t="n">
        <f aca="false">EOMONTH(Input!$C$7,A355)</f>
        <v>53600</v>
      </c>
      <c r="D355" s="78" t="n">
        <f aca="false">RollUp!$AB355</f>
        <v>0</v>
      </c>
    </row>
    <row r="356" customFormat="false" ht="12.8" hidden="false" customHeight="false" outlineLevel="0" collapsed="false">
      <c r="A356" s="76" t="n">
        <v>352</v>
      </c>
      <c r="B356" s="77" t="n">
        <f aca="false">EOMONTH(Input!$C$7,A356)</f>
        <v>53631</v>
      </c>
      <c r="D356" s="78" t="n">
        <f aca="false">RollUp!$AB356</f>
        <v>0</v>
      </c>
    </row>
    <row r="357" customFormat="false" ht="12.8" hidden="false" customHeight="false" outlineLevel="0" collapsed="false">
      <c r="A357" s="76" t="n">
        <v>353</v>
      </c>
      <c r="B357" s="77" t="n">
        <f aca="false">EOMONTH(Input!$C$7,A357)</f>
        <v>53661</v>
      </c>
      <c r="D357" s="78" t="n">
        <f aca="false">RollUp!$AB357</f>
        <v>0</v>
      </c>
    </row>
    <row r="358" customFormat="false" ht="12.8" hidden="false" customHeight="false" outlineLevel="0" collapsed="false">
      <c r="A358" s="76" t="n">
        <v>354</v>
      </c>
      <c r="B358" s="77" t="n">
        <f aca="false">EOMONTH(Input!$C$7,A358)</f>
        <v>53692</v>
      </c>
      <c r="D358" s="78" t="n">
        <f aca="false">RollUp!$AB358</f>
        <v>0</v>
      </c>
    </row>
    <row r="359" customFormat="false" ht="12.8" hidden="false" customHeight="false" outlineLevel="0" collapsed="false">
      <c r="A359" s="76" t="n">
        <v>355</v>
      </c>
      <c r="B359" s="77" t="n">
        <f aca="false">EOMONTH(Input!$C$7,A359)</f>
        <v>53723</v>
      </c>
      <c r="D359" s="78" t="n">
        <f aca="false">RollUp!$AB359</f>
        <v>0</v>
      </c>
    </row>
    <row r="360" customFormat="false" ht="12.8" hidden="false" customHeight="false" outlineLevel="0" collapsed="false">
      <c r="A360" s="76" t="n">
        <v>356</v>
      </c>
      <c r="B360" s="77" t="n">
        <f aca="false">EOMONTH(Input!$C$7,A360)</f>
        <v>53751</v>
      </c>
      <c r="D360" s="78" t="n">
        <f aca="false">RollUp!$AB360</f>
        <v>0</v>
      </c>
    </row>
    <row r="361" customFormat="false" ht="12.8" hidden="false" customHeight="false" outlineLevel="0" collapsed="false">
      <c r="A361" s="76" t="n">
        <v>357</v>
      </c>
      <c r="B361" s="77" t="n">
        <f aca="false">EOMONTH(Input!$C$7,A361)</f>
        <v>53782</v>
      </c>
      <c r="D361" s="78" t="n">
        <f aca="false">RollUp!$AB361</f>
        <v>0</v>
      </c>
    </row>
    <row r="362" customFormat="false" ht="12.8" hidden="false" customHeight="false" outlineLevel="0" collapsed="false">
      <c r="A362" s="76" t="n">
        <v>358</v>
      </c>
      <c r="B362" s="77" t="n">
        <f aca="false">EOMONTH(Input!$C$7,A362)</f>
        <v>53812</v>
      </c>
      <c r="D362" s="78" t="n">
        <f aca="false">RollUp!$AB362</f>
        <v>0</v>
      </c>
    </row>
    <row r="363" customFormat="false" ht="12.8" hidden="false" customHeight="false" outlineLevel="0" collapsed="false">
      <c r="A363" s="76" t="n">
        <v>359</v>
      </c>
      <c r="B363" s="77" t="n">
        <f aca="false">EOMONTH(Input!$C$7,A363)</f>
        <v>53843</v>
      </c>
      <c r="D363" s="78" t="n">
        <f aca="false">RollUp!$AB363</f>
        <v>0</v>
      </c>
    </row>
    <row r="364" customFormat="false" ht="12.8" hidden="false" customHeight="false" outlineLevel="0" collapsed="false">
      <c r="A364" s="76" t="n">
        <v>360</v>
      </c>
      <c r="B364" s="77" t="n">
        <f aca="false">EOMONTH(Input!$C$7,A364)</f>
        <v>53873</v>
      </c>
      <c r="D364" s="78" t="n">
        <f aca="false">RollUp!$AB364</f>
        <v>0</v>
      </c>
    </row>
    <row r="365" customFormat="false" ht="12.8" hidden="false" customHeight="false" outlineLevel="0" collapsed="false">
      <c r="A365" s="76" t="n">
        <v>361</v>
      </c>
      <c r="B365" s="77" t="n">
        <f aca="false">EOMONTH(Input!$C$7,A365)</f>
        <v>53904</v>
      </c>
      <c r="D365" s="78" t="n">
        <f aca="false">RollUp!$AB365</f>
        <v>0</v>
      </c>
    </row>
    <row r="366" customFormat="false" ht="12.8" hidden="false" customHeight="false" outlineLevel="0" collapsed="false">
      <c r="A366" s="76" t="n">
        <v>362</v>
      </c>
      <c r="B366" s="77" t="n">
        <f aca="false">EOMONTH(Input!$C$7,A366)</f>
        <v>53935</v>
      </c>
      <c r="D366" s="78" t="n">
        <f aca="false">RollUp!$AB366</f>
        <v>0</v>
      </c>
    </row>
    <row r="367" customFormat="false" ht="12.8" hidden="false" customHeight="false" outlineLevel="0" collapsed="false">
      <c r="A367" s="76" t="n">
        <v>363</v>
      </c>
      <c r="B367" s="77" t="n">
        <f aca="false">EOMONTH(Input!$C$7,A367)</f>
        <v>53965</v>
      </c>
      <c r="D367" s="78" t="n">
        <f aca="false">RollUp!$AB367</f>
        <v>0</v>
      </c>
    </row>
    <row r="368" customFormat="false" ht="12.8" hidden="false" customHeight="false" outlineLevel="0" collapsed="false">
      <c r="A368" s="76" t="n">
        <v>364</v>
      </c>
      <c r="B368" s="77" t="n">
        <f aca="false">EOMONTH(Input!$C$7,A368)</f>
        <v>53996</v>
      </c>
      <c r="D368" s="78" t="n">
        <f aca="false">RollUp!$AB368</f>
        <v>0</v>
      </c>
    </row>
    <row r="369" customFormat="false" ht="12.8" hidden="false" customHeight="false" outlineLevel="0" collapsed="false">
      <c r="A369" s="76" t="n">
        <v>365</v>
      </c>
      <c r="B369" s="77" t="n">
        <f aca="false">EOMONTH(Input!$C$7,A369)</f>
        <v>54026</v>
      </c>
      <c r="D369" s="78" t="n">
        <f aca="false">RollUp!$AB369</f>
        <v>0</v>
      </c>
    </row>
    <row r="370" customFormat="false" ht="12.8" hidden="false" customHeight="false" outlineLevel="0" collapsed="false">
      <c r="A370" s="76" t="n">
        <v>366</v>
      </c>
      <c r="B370" s="77" t="n">
        <f aca="false">EOMONTH(Input!$C$7,A370)</f>
        <v>54057</v>
      </c>
      <c r="D370" s="78" t="n">
        <f aca="false">RollUp!$AB370</f>
        <v>0</v>
      </c>
    </row>
    <row r="371" customFormat="false" ht="12.8" hidden="false" customHeight="false" outlineLevel="0" collapsed="false">
      <c r="A371" s="76" t="n">
        <v>367</v>
      </c>
      <c r="B371" s="77" t="n">
        <f aca="false">EOMONTH(Input!$C$7,A371)</f>
        <v>54088</v>
      </c>
      <c r="D371" s="78" t="n">
        <f aca="false">RollUp!$AB371</f>
        <v>0</v>
      </c>
    </row>
    <row r="372" customFormat="false" ht="12.8" hidden="false" customHeight="false" outlineLevel="0" collapsed="false">
      <c r="A372" s="76" t="n">
        <v>368</v>
      </c>
      <c r="B372" s="77" t="n">
        <f aca="false">EOMONTH(Input!$C$7,A372)</f>
        <v>54117</v>
      </c>
      <c r="D372" s="78" t="n">
        <f aca="false">RollUp!$AB372</f>
        <v>0</v>
      </c>
    </row>
    <row r="373" customFormat="false" ht="12.8" hidden="false" customHeight="false" outlineLevel="0" collapsed="false">
      <c r="A373" s="76" t="n">
        <v>369</v>
      </c>
      <c r="B373" s="77" t="n">
        <f aca="false">EOMONTH(Input!$C$7,A373)</f>
        <v>54148</v>
      </c>
      <c r="D373" s="78" t="n">
        <f aca="false">RollUp!$AB373</f>
        <v>0</v>
      </c>
    </row>
    <row r="374" customFormat="false" ht="12.8" hidden="false" customHeight="false" outlineLevel="0" collapsed="false">
      <c r="A374" s="76" t="n">
        <v>370</v>
      </c>
      <c r="B374" s="77" t="n">
        <f aca="false">EOMONTH(Input!$C$7,A374)</f>
        <v>54178</v>
      </c>
      <c r="D374" s="78" t="n">
        <f aca="false">RollUp!$AB374</f>
        <v>0</v>
      </c>
    </row>
    <row r="375" customFormat="false" ht="12.8" hidden="false" customHeight="false" outlineLevel="0" collapsed="false">
      <c r="A375" s="76" t="n">
        <v>371</v>
      </c>
      <c r="B375" s="77" t="n">
        <f aca="false">EOMONTH(Input!$C$7,A375)</f>
        <v>54209</v>
      </c>
      <c r="D375" s="78" t="n">
        <f aca="false">RollUp!$AB375</f>
        <v>0</v>
      </c>
    </row>
    <row r="376" customFormat="false" ht="12.8" hidden="false" customHeight="false" outlineLevel="0" collapsed="false">
      <c r="A376" s="76" t="n">
        <v>372</v>
      </c>
      <c r="B376" s="77" t="n">
        <f aca="false">EOMONTH(Input!$C$7,A376)</f>
        <v>54239</v>
      </c>
      <c r="D376" s="78" t="n">
        <f aca="false">RollUp!$AB376</f>
        <v>0</v>
      </c>
    </row>
    <row r="377" customFormat="false" ht="12.8" hidden="false" customHeight="false" outlineLevel="0" collapsed="false">
      <c r="A377" s="76" t="n">
        <v>373</v>
      </c>
      <c r="B377" s="77" t="n">
        <f aca="false">EOMONTH(Input!$C$7,A377)</f>
        <v>54270</v>
      </c>
      <c r="D377" s="78" t="n">
        <f aca="false">RollUp!$AB377</f>
        <v>0</v>
      </c>
    </row>
    <row r="378" customFormat="false" ht="12.8" hidden="false" customHeight="false" outlineLevel="0" collapsed="false">
      <c r="A378" s="76" t="n">
        <v>374</v>
      </c>
      <c r="B378" s="77" t="n">
        <f aca="false">EOMONTH(Input!$C$7,A378)</f>
        <v>54301</v>
      </c>
      <c r="D378" s="78" t="n">
        <f aca="false">RollUp!$AB378</f>
        <v>0</v>
      </c>
    </row>
    <row r="379" customFormat="false" ht="12.8" hidden="false" customHeight="false" outlineLevel="0" collapsed="false">
      <c r="A379" s="76" t="n">
        <v>375</v>
      </c>
      <c r="B379" s="77" t="n">
        <f aca="false">EOMONTH(Input!$C$7,A379)</f>
        <v>54331</v>
      </c>
      <c r="D379" s="78" t="n">
        <f aca="false">RollUp!$AB379</f>
        <v>0</v>
      </c>
    </row>
    <row r="380" customFormat="false" ht="12.8" hidden="false" customHeight="false" outlineLevel="0" collapsed="false">
      <c r="A380" s="76" t="n">
        <v>376</v>
      </c>
      <c r="B380" s="77" t="n">
        <f aca="false">EOMONTH(Input!$C$7,A380)</f>
        <v>54362</v>
      </c>
      <c r="D380" s="78" t="n">
        <f aca="false">RollUp!$AB380</f>
        <v>0</v>
      </c>
    </row>
    <row r="381" customFormat="false" ht="12.8" hidden="false" customHeight="false" outlineLevel="0" collapsed="false">
      <c r="A381" s="76" t="n">
        <v>377</v>
      </c>
      <c r="B381" s="77" t="n">
        <f aca="false">EOMONTH(Input!$C$7,A381)</f>
        <v>54392</v>
      </c>
      <c r="D381" s="78" t="n">
        <f aca="false">RollUp!$AB381</f>
        <v>0</v>
      </c>
    </row>
    <row r="382" customFormat="false" ht="12.8" hidden="false" customHeight="false" outlineLevel="0" collapsed="false">
      <c r="A382" s="76" t="n">
        <v>378</v>
      </c>
      <c r="B382" s="77" t="n">
        <f aca="false">EOMONTH(Input!$C$7,A382)</f>
        <v>54423</v>
      </c>
      <c r="D382" s="78" t="n">
        <f aca="false">RollUp!$AB382</f>
        <v>0</v>
      </c>
    </row>
    <row r="383" customFormat="false" ht="12.8" hidden="false" customHeight="false" outlineLevel="0" collapsed="false">
      <c r="A383" s="76" t="n">
        <v>379</v>
      </c>
      <c r="B383" s="77" t="n">
        <f aca="false">EOMONTH(Input!$C$7,A383)</f>
        <v>54454</v>
      </c>
      <c r="D383" s="78" t="n">
        <f aca="false">RollUp!$AB383</f>
        <v>0</v>
      </c>
    </row>
    <row r="384" customFormat="false" ht="12.8" hidden="false" customHeight="false" outlineLevel="0" collapsed="false">
      <c r="A384" s="76" t="n">
        <v>380</v>
      </c>
      <c r="B384" s="77" t="n">
        <f aca="false">EOMONTH(Input!$C$7,A384)</f>
        <v>54482</v>
      </c>
      <c r="D384" s="78" t="n">
        <f aca="false">RollUp!$AB384</f>
        <v>0</v>
      </c>
    </row>
    <row r="385" customFormat="false" ht="12.8" hidden="false" customHeight="false" outlineLevel="0" collapsed="false">
      <c r="A385" s="76" t="n">
        <v>381</v>
      </c>
      <c r="B385" s="77" t="n">
        <f aca="false">EOMONTH(Input!$C$7,A385)</f>
        <v>54513</v>
      </c>
      <c r="D385" s="78" t="n">
        <f aca="false">RollUp!$AB385</f>
        <v>0</v>
      </c>
    </row>
    <row r="386" customFormat="false" ht="12.8" hidden="false" customHeight="false" outlineLevel="0" collapsed="false">
      <c r="A386" s="76" t="n">
        <v>382</v>
      </c>
      <c r="B386" s="77" t="n">
        <f aca="false">EOMONTH(Input!$C$7,A386)</f>
        <v>54543</v>
      </c>
      <c r="D386" s="78" t="n">
        <f aca="false">RollUp!$AB386</f>
        <v>0</v>
      </c>
    </row>
    <row r="387" customFormat="false" ht="12.8" hidden="false" customHeight="false" outlineLevel="0" collapsed="false">
      <c r="A387" s="76" t="n">
        <v>383</v>
      </c>
      <c r="B387" s="77" t="n">
        <f aca="false">EOMONTH(Input!$C$7,A387)</f>
        <v>54574</v>
      </c>
      <c r="D387" s="78" t="n">
        <f aca="false">RollUp!$AB387</f>
        <v>0</v>
      </c>
    </row>
    <row r="388" customFormat="false" ht="12.8" hidden="false" customHeight="false" outlineLevel="0" collapsed="false">
      <c r="A388" s="76" t="n">
        <v>384</v>
      </c>
      <c r="B388" s="77" t="n">
        <f aca="false">EOMONTH(Input!$C$7,A388)</f>
        <v>54604</v>
      </c>
      <c r="D388" s="78" t="n">
        <f aca="false">RollUp!$AB388</f>
        <v>0</v>
      </c>
    </row>
    <row r="389" customFormat="false" ht="12.8" hidden="false" customHeight="false" outlineLevel="0" collapsed="false">
      <c r="A389" s="76" t="n">
        <v>385</v>
      </c>
      <c r="B389" s="77" t="n">
        <f aca="false">EOMONTH(Input!$C$7,A389)</f>
        <v>54635</v>
      </c>
      <c r="D389" s="78" t="n">
        <f aca="false">RollUp!$AB389</f>
        <v>0</v>
      </c>
    </row>
    <row r="390" customFormat="false" ht="12.8" hidden="false" customHeight="false" outlineLevel="0" collapsed="false">
      <c r="A390" s="76" t="n">
        <v>386</v>
      </c>
      <c r="B390" s="77" t="n">
        <f aca="false">EOMONTH(Input!$C$7,A390)</f>
        <v>54666</v>
      </c>
      <c r="D390" s="78" t="n">
        <f aca="false">RollUp!$AB390</f>
        <v>0</v>
      </c>
    </row>
    <row r="391" customFormat="false" ht="12.8" hidden="false" customHeight="false" outlineLevel="0" collapsed="false">
      <c r="A391" s="76" t="n">
        <v>387</v>
      </c>
      <c r="B391" s="77" t="n">
        <f aca="false">EOMONTH(Input!$C$7,A391)</f>
        <v>54696</v>
      </c>
      <c r="D391" s="78" t="n">
        <f aca="false">RollUp!$AB391</f>
        <v>0</v>
      </c>
    </row>
    <row r="392" customFormat="false" ht="12.8" hidden="false" customHeight="false" outlineLevel="0" collapsed="false">
      <c r="A392" s="76" t="n">
        <v>388</v>
      </c>
      <c r="B392" s="77" t="n">
        <f aca="false">EOMONTH(Input!$C$7,A392)</f>
        <v>54727</v>
      </c>
      <c r="D392" s="78" t="n">
        <f aca="false">RollUp!$AB392</f>
        <v>0</v>
      </c>
    </row>
    <row r="393" customFormat="false" ht="12.8" hidden="false" customHeight="false" outlineLevel="0" collapsed="false">
      <c r="A393" s="76" t="n">
        <v>389</v>
      </c>
      <c r="B393" s="77" t="n">
        <f aca="false">EOMONTH(Input!$C$7,A393)</f>
        <v>54757</v>
      </c>
      <c r="D393" s="78" t="n">
        <f aca="false">RollUp!$AB393</f>
        <v>0</v>
      </c>
    </row>
    <row r="394" customFormat="false" ht="12.8" hidden="false" customHeight="false" outlineLevel="0" collapsed="false">
      <c r="A394" s="76" t="n">
        <v>390</v>
      </c>
      <c r="B394" s="77" t="n">
        <f aca="false">EOMONTH(Input!$C$7,A394)</f>
        <v>54788</v>
      </c>
      <c r="D394" s="78" t="n">
        <f aca="false">RollUp!$AB394</f>
        <v>0</v>
      </c>
    </row>
    <row r="395" customFormat="false" ht="12.8" hidden="false" customHeight="false" outlineLevel="0" collapsed="false">
      <c r="A395" s="76" t="n">
        <v>391</v>
      </c>
      <c r="B395" s="77" t="n">
        <f aca="false">EOMONTH(Input!$C$7,A395)</f>
        <v>54819</v>
      </c>
      <c r="D395" s="78" t="n">
        <f aca="false">RollUp!$AB395</f>
        <v>0</v>
      </c>
    </row>
    <row r="396" customFormat="false" ht="12.8" hidden="false" customHeight="false" outlineLevel="0" collapsed="false">
      <c r="A396" s="76" t="n">
        <v>392</v>
      </c>
      <c r="B396" s="77" t="n">
        <f aca="false">EOMONTH(Input!$C$7,A396)</f>
        <v>54847</v>
      </c>
      <c r="D396" s="78" t="n">
        <f aca="false">RollUp!$AB396</f>
        <v>0</v>
      </c>
    </row>
    <row r="397" customFormat="false" ht="12.8" hidden="false" customHeight="false" outlineLevel="0" collapsed="false">
      <c r="A397" s="76" t="n">
        <v>393</v>
      </c>
      <c r="B397" s="77" t="n">
        <f aca="false">EOMONTH(Input!$C$7,A397)</f>
        <v>54878</v>
      </c>
      <c r="D397" s="78" t="n">
        <f aca="false">RollUp!$AB397</f>
        <v>0</v>
      </c>
    </row>
    <row r="398" customFormat="false" ht="12.8" hidden="false" customHeight="false" outlineLevel="0" collapsed="false">
      <c r="A398" s="76" t="n">
        <v>394</v>
      </c>
      <c r="B398" s="77" t="n">
        <f aca="false">EOMONTH(Input!$C$7,A398)</f>
        <v>54908</v>
      </c>
      <c r="D398" s="78" t="n">
        <f aca="false">RollUp!$AB398</f>
        <v>0</v>
      </c>
    </row>
    <row r="399" customFormat="false" ht="12.8" hidden="false" customHeight="false" outlineLevel="0" collapsed="false">
      <c r="A399" s="76" t="n">
        <v>395</v>
      </c>
      <c r="B399" s="77" t="n">
        <f aca="false">EOMONTH(Input!$C$7,A399)</f>
        <v>54939</v>
      </c>
      <c r="D399" s="78" t="n">
        <f aca="false">RollUp!$AB399</f>
        <v>0</v>
      </c>
    </row>
    <row r="400" customFormat="false" ht="12.8" hidden="false" customHeight="false" outlineLevel="0" collapsed="false">
      <c r="A400" s="76" t="n">
        <v>396</v>
      </c>
      <c r="B400" s="77" t="n">
        <f aca="false">EOMONTH(Input!$C$7,A400)</f>
        <v>54969</v>
      </c>
      <c r="D400" s="78" t="n">
        <f aca="false">RollUp!$AB400</f>
        <v>0</v>
      </c>
    </row>
    <row r="401" customFormat="false" ht="12.8" hidden="false" customHeight="false" outlineLevel="0" collapsed="false">
      <c r="A401" s="76" t="n">
        <v>397</v>
      </c>
      <c r="B401" s="77" t="n">
        <f aca="false">EOMONTH(Input!$C$7,A401)</f>
        <v>55000</v>
      </c>
      <c r="D401" s="78" t="n">
        <f aca="false">RollUp!$AB401</f>
        <v>0</v>
      </c>
    </row>
    <row r="402" customFormat="false" ht="12.8" hidden="false" customHeight="false" outlineLevel="0" collapsed="false">
      <c r="A402" s="76" t="n">
        <v>398</v>
      </c>
      <c r="B402" s="77" t="n">
        <f aca="false">EOMONTH(Input!$C$7,A402)</f>
        <v>55031</v>
      </c>
      <c r="D402" s="78" t="n">
        <f aca="false">RollUp!$AB402</f>
        <v>0</v>
      </c>
    </row>
    <row r="403" customFormat="false" ht="12.8" hidden="false" customHeight="false" outlineLevel="0" collapsed="false">
      <c r="A403" s="76" t="n">
        <v>399</v>
      </c>
      <c r="B403" s="77" t="n">
        <f aca="false">EOMONTH(Input!$C$7,A403)</f>
        <v>55061</v>
      </c>
      <c r="D403" s="78" t="n">
        <f aca="false">RollUp!$AB403</f>
        <v>0</v>
      </c>
    </row>
    <row r="404" customFormat="false" ht="12.8" hidden="false" customHeight="false" outlineLevel="0" collapsed="false">
      <c r="A404" s="76" t="n">
        <v>400</v>
      </c>
      <c r="B404" s="77" t="n">
        <f aca="false">EOMONTH(Input!$C$7,A404)</f>
        <v>55092</v>
      </c>
      <c r="D404" s="78" t="n">
        <f aca="false">RollUp!$AB404</f>
        <v>0</v>
      </c>
    </row>
    <row r="405" customFormat="false" ht="12.8" hidden="false" customHeight="false" outlineLevel="0" collapsed="false">
      <c r="A405" s="76" t="n">
        <v>401</v>
      </c>
      <c r="B405" s="77" t="n">
        <f aca="false">EOMONTH(Input!$C$7,A405)</f>
        <v>55122</v>
      </c>
      <c r="D405" s="78" t="n">
        <f aca="false">RollUp!$AB405</f>
        <v>0</v>
      </c>
    </row>
    <row r="406" customFormat="false" ht="12.8" hidden="false" customHeight="false" outlineLevel="0" collapsed="false">
      <c r="A406" s="76" t="n">
        <v>402</v>
      </c>
      <c r="B406" s="77" t="n">
        <f aca="false">EOMONTH(Input!$C$7,A406)</f>
        <v>55153</v>
      </c>
      <c r="D406" s="78" t="n">
        <f aca="false">RollUp!$AB406</f>
        <v>0</v>
      </c>
    </row>
    <row r="407" customFormat="false" ht="12.8" hidden="false" customHeight="false" outlineLevel="0" collapsed="false">
      <c r="A407" s="76" t="n">
        <v>403</v>
      </c>
      <c r="B407" s="77" t="n">
        <f aca="false">EOMONTH(Input!$C$7,A407)</f>
        <v>55184</v>
      </c>
      <c r="D407" s="78" t="n">
        <f aca="false">RollUp!$AB407</f>
        <v>0</v>
      </c>
    </row>
    <row r="408" customFormat="false" ht="12.8" hidden="false" customHeight="false" outlineLevel="0" collapsed="false">
      <c r="A408" s="76" t="n">
        <v>404</v>
      </c>
      <c r="B408" s="77" t="n">
        <f aca="false">EOMONTH(Input!$C$7,A408)</f>
        <v>55212</v>
      </c>
      <c r="D408" s="78" t="n">
        <f aca="false">RollUp!$AB408</f>
        <v>0</v>
      </c>
    </row>
    <row r="409" customFormat="false" ht="12.8" hidden="false" customHeight="false" outlineLevel="0" collapsed="false">
      <c r="A409" s="76" t="n">
        <v>405</v>
      </c>
      <c r="B409" s="77" t="n">
        <f aca="false">EOMONTH(Input!$C$7,A409)</f>
        <v>55243</v>
      </c>
      <c r="D409" s="78" t="n">
        <f aca="false">RollUp!$AB409</f>
        <v>0</v>
      </c>
    </row>
    <row r="410" customFormat="false" ht="12.8" hidden="false" customHeight="false" outlineLevel="0" collapsed="false">
      <c r="A410" s="76" t="n">
        <v>406</v>
      </c>
      <c r="B410" s="77" t="n">
        <f aca="false">EOMONTH(Input!$C$7,A410)</f>
        <v>55273</v>
      </c>
      <c r="D410" s="78" t="n">
        <f aca="false">RollUp!$AB410</f>
        <v>0</v>
      </c>
    </row>
    <row r="411" customFormat="false" ht="12.8" hidden="false" customHeight="false" outlineLevel="0" collapsed="false">
      <c r="A411" s="76" t="n">
        <v>407</v>
      </c>
      <c r="B411" s="77" t="n">
        <f aca="false">EOMONTH(Input!$C$7,A411)</f>
        <v>55304</v>
      </c>
      <c r="D411" s="78" t="n">
        <f aca="false">RollUp!$AB411</f>
        <v>0</v>
      </c>
    </row>
    <row r="412" customFormat="false" ht="12.8" hidden="false" customHeight="false" outlineLevel="0" collapsed="false">
      <c r="A412" s="76" t="n">
        <v>408</v>
      </c>
      <c r="B412" s="77" t="n">
        <f aca="false">EOMONTH(Input!$C$7,A412)</f>
        <v>55334</v>
      </c>
      <c r="D412" s="78" t="n">
        <f aca="false">RollUp!$AB412</f>
        <v>0</v>
      </c>
    </row>
    <row r="413" customFormat="false" ht="12.8" hidden="false" customHeight="false" outlineLevel="0" collapsed="false">
      <c r="A413" s="76" t="n">
        <v>409</v>
      </c>
      <c r="B413" s="77" t="n">
        <f aca="false">EOMONTH(Input!$C$7,A413)</f>
        <v>55365</v>
      </c>
      <c r="D413" s="78" t="n">
        <f aca="false">RollUp!$AB413</f>
        <v>0</v>
      </c>
    </row>
    <row r="414" customFormat="false" ht="12.8" hidden="false" customHeight="false" outlineLevel="0" collapsed="false">
      <c r="A414" s="76" t="n">
        <v>410</v>
      </c>
      <c r="B414" s="77" t="n">
        <f aca="false">EOMONTH(Input!$C$7,A414)</f>
        <v>55396</v>
      </c>
      <c r="D414" s="78" t="n">
        <f aca="false">RollUp!$AB414</f>
        <v>0</v>
      </c>
    </row>
    <row r="415" customFormat="false" ht="12.8" hidden="false" customHeight="false" outlineLevel="0" collapsed="false">
      <c r="A415" s="76" t="n">
        <v>411</v>
      </c>
      <c r="B415" s="77" t="n">
        <f aca="false">EOMONTH(Input!$C$7,A415)</f>
        <v>55426</v>
      </c>
      <c r="D415" s="78" t="n">
        <f aca="false">RollUp!$AB415</f>
        <v>0</v>
      </c>
    </row>
    <row r="416" customFormat="false" ht="12.8" hidden="false" customHeight="false" outlineLevel="0" collapsed="false">
      <c r="A416" s="76" t="n">
        <v>412</v>
      </c>
      <c r="B416" s="77" t="n">
        <f aca="false">EOMONTH(Input!$C$7,A416)</f>
        <v>55457</v>
      </c>
      <c r="D416" s="78" t="n">
        <f aca="false">RollUp!$AB416</f>
        <v>0</v>
      </c>
    </row>
    <row r="417" customFormat="false" ht="12.8" hidden="false" customHeight="false" outlineLevel="0" collapsed="false">
      <c r="A417" s="76" t="n">
        <v>413</v>
      </c>
      <c r="B417" s="77" t="n">
        <f aca="false">EOMONTH(Input!$C$7,A417)</f>
        <v>55487</v>
      </c>
      <c r="D417" s="78" t="n">
        <f aca="false">RollUp!$AB417</f>
        <v>0</v>
      </c>
    </row>
    <row r="418" customFormat="false" ht="12.8" hidden="false" customHeight="false" outlineLevel="0" collapsed="false">
      <c r="A418" s="76" t="n">
        <v>414</v>
      </c>
      <c r="B418" s="77" t="n">
        <f aca="false">EOMONTH(Input!$C$7,A418)</f>
        <v>55518</v>
      </c>
      <c r="D418" s="78" t="n">
        <f aca="false">RollUp!$AB418</f>
        <v>0</v>
      </c>
    </row>
    <row r="419" customFormat="false" ht="12.8" hidden="false" customHeight="false" outlineLevel="0" collapsed="false">
      <c r="A419" s="76" t="n">
        <v>415</v>
      </c>
      <c r="B419" s="77" t="n">
        <f aca="false">EOMONTH(Input!$C$7,A419)</f>
        <v>55549</v>
      </c>
      <c r="D419" s="78" t="n">
        <f aca="false">RollUp!$AB419</f>
        <v>0</v>
      </c>
    </row>
    <row r="420" customFormat="false" ht="12.8" hidden="false" customHeight="false" outlineLevel="0" collapsed="false">
      <c r="A420" s="76" t="n">
        <v>416</v>
      </c>
      <c r="B420" s="77" t="n">
        <f aca="false">EOMONTH(Input!$C$7,A420)</f>
        <v>55578</v>
      </c>
      <c r="D420" s="78" t="n">
        <f aca="false">RollUp!$AB420</f>
        <v>0</v>
      </c>
    </row>
    <row r="421" customFormat="false" ht="12.8" hidden="false" customHeight="false" outlineLevel="0" collapsed="false">
      <c r="A421" s="76" t="n">
        <v>417</v>
      </c>
      <c r="B421" s="77" t="n">
        <f aca="false">EOMONTH(Input!$C$7,A421)</f>
        <v>55609</v>
      </c>
      <c r="D421" s="78" t="n">
        <f aca="false">RollUp!$AB421</f>
        <v>0</v>
      </c>
    </row>
    <row r="422" customFormat="false" ht="12.8" hidden="false" customHeight="false" outlineLevel="0" collapsed="false">
      <c r="A422" s="76" t="n">
        <v>418</v>
      </c>
      <c r="B422" s="77" t="n">
        <f aca="false">EOMONTH(Input!$C$7,A422)</f>
        <v>55639</v>
      </c>
      <c r="D422" s="78" t="n">
        <f aca="false">RollUp!$AB422</f>
        <v>0</v>
      </c>
    </row>
    <row r="423" customFormat="false" ht="12.8" hidden="false" customHeight="false" outlineLevel="0" collapsed="false">
      <c r="A423" s="76" t="n">
        <v>419</v>
      </c>
      <c r="B423" s="77" t="n">
        <f aca="false">EOMONTH(Input!$C$7,A423)</f>
        <v>55670</v>
      </c>
      <c r="D423" s="78" t="n">
        <f aca="false">RollUp!$AB423</f>
        <v>0</v>
      </c>
    </row>
    <row r="424" customFormat="false" ht="12.8" hidden="false" customHeight="false" outlineLevel="0" collapsed="false">
      <c r="A424" s="76" t="n">
        <v>420</v>
      </c>
      <c r="B424" s="77" t="n">
        <f aca="false">EOMONTH(Input!$C$7,A424)</f>
        <v>55700</v>
      </c>
      <c r="D424" s="78" t="n">
        <f aca="false">RollUp!$AB424</f>
        <v>0</v>
      </c>
    </row>
    <row r="425" customFormat="false" ht="12.8" hidden="false" customHeight="false" outlineLevel="0" collapsed="false">
      <c r="A425" s="76" t="n">
        <v>421</v>
      </c>
      <c r="B425" s="77" t="n">
        <f aca="false">EOMONTH(Input!$C$7,A425)</f>
        <v>55731</v>
      </c>
      <c r="D425" s="78" t="n">
        <f aca="false">RollUp!$AB425</f>
        <v>0</v>
      </c>
    </row>
    <row r="426" customFormat="false" ht="12.8" hidden="false" customHeight="false" outlineLevel="0" collapsed="false">
      <c r="A426" s="76" t="n">
        <v>422</v>
      </c>
      <c r="B426" s="77" t="n">
        <f aca="false">EOMONTH(Input!$C$7,A426)</f>
        <v>55762</v>
      </c>
      <c r="D426" s="78" t="n">
        <f aca="false">RollUp!$AB426</f>
        <v>0</v>
      </c>
    </row>
    <row r="427" customFormat="false" ht="12.8" hidden="false" customHeight="false" outlineLevel="0" collapsed="false">
      <c r="A427" s="76" t="n">
        <v>423</v>
      </c>
      <c r="B427" s="77" t="n">
        <f aca="false">EOMONTH(Input!$C$7,A427)</f>
        <v>55792</v>
      </c>
      <c r="D427" s="78" t="n">
        <f aca="false">RollUp!$AB427</f>
        <v>0</v>
      </c>
    </row>
    <row r="428" customFormat="false" ht="12.8" hidden="false" customHeight="false" outlineLevel="0" collapsed="false">
      <c r="A428" s="76" t="n">
        <v>424</v>
      </c>
      <c r="B428" s="77" t="n">
        <f aca="false">EOMONTH(Input!$C$7,A428)</f>
        <v>55823</v>
      </c>
      <c r="D428" s="78" t="n">
        <f aca="false">RollUp!$AB428</f>
        <v>0</v>
      </c>
    </row>
    <row r="429" customFormat="false" ht="12.8" hidden="false" customHeight="false" outlineLevel="0" collapsed="false">
      <c r="A429" s="76" t="n">
        <v>425</v>
      </c>
      <c r="B429" s="77" t="n">
        <f aca="false">EOMONTH(Input!$C$7,A429)</f>
        <v>55853</v>
      </c>
      <c r="D429" s="78" t="n">
        <f aca="false">RollUp!$AB429</f>
        <v>0</v>
      </c>
    </row>
    <row r="430" customFormat="false" ht="12.8" hidden="false" customHeight="false" outlineLevel="0" collapsed="false">
      <c r="A430" s="76" t="n">
        <v>426</v>
      </c>
      <c r="B430" s="77" t="n">
        <f aca="false">EOMONTH(Input!$C$7,A430)</f>
        <v>55884</v>
      </c>
      <c r="D430" s="78" t="n">
        <f aca="false">RollUp!$AB430</f>
        <v>0</v>
      </c>
    </row>
    <row r="431" customFormat="false" ht="12.8" hidden="false" customHeight="false" outlineLevel="0" collapsed="false">
      <c r="A431" s="76" t="n">
        <v>427</v>
      </c>
      <c r="B431" s="77" t="n">
        <f aca="false">EOMONTH(Input!$C$7,A431)</f>
        <v>55915</v>
      </c>
      <c r="D431" s="78" t="n">
        <f aca="false">RollUp!$AB431</f>
        <v>0</v>
      </c>
    </row>
    <row r="432" customFormat="false" ht="12.8" hidden="false" customHeight="false" outlineLevel="0" collapsed="false">
      <c r="A432" s="76" t="n">
        <v>428</v>
      </c>
      <c r="B432" s="77" t="n">
        <f aca="false">EOMONTH(Input!$C$7,A432)</f>
        <v>55943</v>
      </c>
      <c r="D432" s="78" t="n">
        <f aca="false">RollUp!$AB432</f>
        <v>0</v>
      </c>
    </row>
    <row r="433" customFormat="false" ht="12.8" hidden="false" customHeight="false" outlineLevel="0" collapsed="false">
      <c r="A433" s="76" t="n">
        <v>429</v>
      </c>
      <c r="B433" s="77" t="n">
        <f aca="false">EOMONTH(Input!$C$7,A433)</f>
        <v>55974</v>
      </c>
      <c r="D433" s="78" t="n">
        <f aca="false">RollUp!$AB433</f>
        <v>0</v>
      </c>
    </row>
    <row r="434" customFormat="false" ht="12.8" hidden="false" customHeight="false" outlineLevel="0" collapsed="false">
      <c r="A434" s="76" t="n">
        <v>430</v>
      </c>
      <c r="B434" s="77" t="n">
        <f aca="false">EOMONTH(Input!$C$7,A434)</f>
        <v>56004</v>
      </c>
      <c r="D434" s="78" t="n">
        <f aca="false">RollUp!$AB434</f>
        <v>0</v>
      </c>
    </row>
    <row r="435" customFormat="false" ht="12.8" hidden="false" customHeight="false" outlineLevel="0" collapsed="false">
      <c r="A435" s="76" t="n">
        <v>431</v>
      </c>
      <c r="B435" s="77" t="n">
        <f aca="false">EOMONTH(Input!$C$7,A435)</f>
        <v>56035</v>
      </c>
      <c r="D435" s="78" t="n">
        <f aca="false">RollUp!$AB435</f>
        <v>0</v>
      </c>
    </row>
    <row r="436" customFormat="false" ht="12.8" hidden="false" customHeight="false" outlineLevel="0" collapsed="false">
      <c r="A436" s="76" t="n">
        <v>432</v>
      </c>
      <c r="B436" s="77" t="n">
        <f aca="false">EOMONTH(Input!$C$7,A436)</f>
        <v>56065</v>
      </c>
      <c r="D436" s="78" t="n">
        <f aca="false">RollUp!$AB436</f>
        <v>0</v>
      </c>
    </row>
    <row r="437" customFormat="false" ht="12.8" hidden="false" customHeight="false" outlineLevel="0" collapsed="false">
      <c r="A437" s="76" t="n">
        <v>433</v>
      </c>
      <c r="B437" s="77" t="n">
        <f aca="false">EOMONTH(Input!$C$7,A437)</f>
        <v>56096</v>
      </c>
      <c r="D437" s="78" t="n">
        <f aca="false">RollUp!$AB437</f>
        <v>0</v>
      </c>
    </row>
    <row r="438" customFormat="false" ht="12.8" hidden="false" customHeight="false" outlineLevel="0" collapsed="false">
      <c r="A438" s="76" t="n">
        <v>434</v>
      </c>
      <c r="B438" s="77" t="n">
        <f aca="false">EOMONTH(Input!$C$7,A438)</f>
        <v>56127</v>
      </c>
      <c r="D438" s="78" t="n">
        <f aca="false">RollUp!$AB438</f>
        <v>0</v>
      </c>
    </row>
    <row r="439" customFormat="false" ht="12.8" hidden="false" customHeight="false" outlineLevel="0" collapsed="false">
      <c r="A439" s="76" t="n">
        <v>435</v>
      </c>
      <c r="B439" s="77" t="n">
        <f aca="false">EOMONTH(Input!$C$7,A439)</f>
        <v>56157</v>
      </c>
      <c r="D439" s="78" t="n">
        <f aca="false">RollUp!$AB439</f>
        <v>0</v>
      </c>
    </row>
    <row r="440" customFormat="false" ht="12.8" hidden="false" customHeight="false" outlineLevel="0" collapsed="false">
      <c r="A440" s="76" t="n">
        <v>436</v>
      </c>
      <c r="B440" s="77" t="n">
        <f aca="false">EOMONTH(Input!$C$7,A440)</f>
        <v>56188</v>
      </c>
      <c r="D440" s="78" t="n">
        <f aca="false">RollUp!$AB440</f>
        <v>0</v>
      </c>
    </row>
    <row r="441" customFormat="false" ht="12.8" hidden="false" customHeight="false" outlineLevel="0" collapsed="false">
      <c r="A441" s="76" t="n">
        <v>437</v>
      </c>
      <c r="B441" s="77" t="n">
        <f aca="false">EOMONTH(Input!$C$7,A441)</f>
        <v>56218</v>
      </c>
      <c r="D441" s="78" t="n">
        <f aca="false">RollUp!$AB441</f>
        <v>0</v>
      </c>
    </row>
    <row r="442" customFormat="false" ht="12.8" hidden="false" customHeight="false" outlineLevel="0" collapsed="false">
      <c r="A442" s="76" t="n">
        <v>438</v>
      </c>
      <c r="B442" s="77" t="n">
        <f aca="false">EOMONTH(Input!$C$7,A442)</f>
        <v>56249</v>
      </c>
      <c r="D442" s="78" t="n">
        <f aca="false">RollUp!$AB442</f>
        <v>0</v>
      </c>
    </row>
    <row r="443" customFormat="false" ht="12.8" hidden="false" customHeight="false" outlineLevel="0" collapsed="false">
      <c r="A443" s="76" t="n">
        <v>439</v>
      </c>
      <c r="B443" s="77" t="n">
        <f aca="false">EOMONTH(Input!$C$7,A443)</f>
        <v>56280</v>
      </c>
      <c r="D443" s="78" t="n">
        <f aca="false">RollUp!$AB443</f>
        <v>0</v>
      </c>
    </row>
    <row r="444" customFormat="false" ht="12.8" hidden="false" customHeight="false" outlineLevel="0" collapsed="false">
      <c r="A444" s="76" t="n">
        <v>440</v>
      </c>
      <c r="B444" s="77" t="n">
        <f aca="false">EOMONTH(Input!$C$7,A444)</f>
        <v>56308</v>
      </c>
      <c r="D444" s="78" t="n">
        <f aca="false">RollUp!$AB444</f>
        <v>0</v>
      </c>
    </row>
    <row r="445" customFormat="false" ht="12.8" hidden="false" customHeight="false" outlineLevel="0" collapsed="false">
      <c r="A445" s="76" t="n">
        <v>441</v>
      </c>
      <c r="B445" s="77" t="n">
        <f aca="false">EOMONTH(Input!$C$7,A445)</f>
        <v>56339</v>
      </c>
      <c r="D445" s="78" t="n">
        <f aca="false">RollUp!$AB445</f>
        <v>0</v>
      </c>
    </row>
    <row r="446" customFormat="false" ht="12.8" hidden="false" customHeight="false" outlineLevel="0" collapsed="false">
      <c r="A446" s="76" t="n">
        <v>442</v>
      </c>
      <c r="B446" s="77" t="n">
        <f aca="false">EOMONTH(Input!$C$7,A446)</f>
        <v>56369</v>
      </c>
      <c r="D446" s="78" t="n">
        <f aca="false">RollUp!$AB446</f>
        <v>0</v>
      </c>
    </row>
    <row r="447" customFormat="false" ht="12.8" hidden="false" customHeight="false" outlineLevel="0" collapsed="false">
      <c r="A447" s="76" t="n">
        <v>443</v>
      </c>
      <c r="B447" s="77" t="n">
        <f aca="false">EOMONTH(Input!$C$7,A447)</f>
        <v>56400</v>
      </c>
      <c r="D447" s="78" t="n">
        <f aca="false">RollUp!$AB447</f>
        <v>0</v>
      </c>
    </row>
    <row r="448" customFormat="false" ht="12.8" hidden="false" customHeight="false" outlineLevel="0" collapsed="false">
      <c r="A448" s="76" t="n">
        <v>444</v>
      </c>
      <c r="B448" s="77" t="n">
        <f aca="false">EOMONTH(Input!$C$7,A448)</f>
        <v>56430</v>
      </c>
      <c r="D448" s="78" t="n">
        <f aca="false">RollUp!$AB448</f>
        <v>0</v>
      </c>
    </row>
    <row r="449" customFormat="false" ht="12.8" hidden="false" customHeight="false" outlineLevel="0" collapsed="false">
      <c r="A449" s="76" t="n">
        <v>445</v>
      </c>
      <c r="B449" s="77" t="n">
        <f aca="false">EOMONTH(Input!$C$7,A449)</f>
        <v>56461</v>
      </c>
      <c r="D449" s="78" t="n">
        <f aca="false">RollUp!$AB449</f>
        <v>0</v>
      </c>
    </row>
    <row r="450" customFormat="false" ht="12.8" hidden="false" customHeight="false" outlineLevel="0" collapsed="false">
      <c r="A450" s="76" t="n">
        <v>446</v>
      </c>
      <c r="B450" s="77" t="n">
        <f aca="false">EOMONTH(Input!$C$7,A450)</f>
        <v>56492</v>
      </c>
      <c r="D450" s="78" t="n">
        <f aca="false">RollUp!$AB450</f>
        <v>0</v>
      </c>
    </row>
    <row r="451" customFormat="false" ht="12.8" hidden="false" customHeight="false" outlineLevel="0" collapsed="false">
      <c r="A451" s="76" t="n">
        <v>447</v>
      </c>
      <c r="B451" s="77" t="n">
        <f aca="false">EOMONTH(Input!$C$7,A451)</f>
        <v>56522</v>
      </c>
      <c r="D451" s="78" t="n">
        <f aca="false">RollUp!$AB451</f>
        <v>0</v>
      </c>
    </row>
    <row r="452" customFormat="false" ht="12.8" hidden="false" customHeight="false" outlineLevel="0" collapsed="false">
      <c r="A452" s="76" t="n">
        <v>448</v>
      </c>
      <c r="B452" s="77" t="n">
        <f aca="false">EOMONTH(Input!$C$7,A452)</f>
        <v>56553</v>
      </c>
      <c r="D452" s="78" t="n">
        <f aca="false">RollUp!$AB452</f>
        <v>0</v>
      </c>
    </row>
    <row r="453" customFormat="false" ht="12.8" hidden="false" customHeight="false" outlineLevel="0" collapsed="false">
      <c r="A453" s="76" t="n">
        <v>449</v>
      </c>
      <c r="B453" s="77" t="n">
        <f aca="false">EOMONTH(Input!$C$7,A453)</f>
        <v>56583</v>
      </c>
      <c r="D453" s="78" t="n">
        <f aca="false">RollUp!$AB453</f>
        <v>0</v>
      </c>
    </row>
    <row r="454" customFormat="false" ht="12.8" hidden="false" customHeight="false" outlineLevel="0" collapsed="false">
      <c r="A454" s="76" t="n">
        <v>450</v>
      </c>
      <c r="B454" s="77" t="n">
        <f aca="false">EOMONTH(Input!$C$7,A454)</f>
        <v>56614</v>
      </c>
      <c r="D454" s="78" t="n">
        <f aca="false">RollUp!$AB454</f>
        <v>0</v>
      </c>
    </row>
    <row r="455" customFormat="false" ht="12.8" hidden="false" customHeight="false" outlineLevel="0" collapsed="false">
      <c r="A455" s="76" t="n">
        <v>451</v>
      </c>
      <c r="B455" s="77" t="n">
        <f aca="false">EOMONTH(Input!$C$7,A455)</f>
        <v>56645</v>
      </c>
      <c r="D455" s="78" t="n">
        <f aca="false">RollUp!$AB455</f>
        <v>0</v>
      </c>
    </row>
    <row r="456" customFormat="false" ht="12.8" hidden="false" customHeight="false" outlineLevel="0" collapsed="false">
      <c r="A456" s="76" t="n">
        <v>452</v>
      </c>
      <c r="B456" s="77" t="n">
        <f aca="false">EOMONTH(Input!$C$7,A456)</f>
        <v>56673</v>
      </c>
      <c r="D456" s="78" t="n">
        <f aca="false">RollUp!$AB456</f>
        <v>0</v>
      </c>
    </row>
    <row r="457" customFormat="false" ht="12.8" hidden="false" customHeight="false" outlineLevel="0" collapsed="false">
      <c r="A457" s="76" t="n">
        <v>453</v>
      </c>
      <c r="B457" s="77" t="n">
        <f aca="false">EOMONTH(Input!$C$7,A457)</f>
        <v>56704</v>
      </c>
      <c r="D457" s="78" t="n">
        <f aca="false">RollUp!$AB457</f>
        <v>0</v>
      </c>
    </row>
    <row r="458" customFormat="false" ht="12.8" hidden="false" customHeight="false" outlineLevel="0" collapsed="false">
      <c r="A458" s="76" t="n">
        <v>454</v>
      </c>
      <c r="B458" s="77" t="n">
        <f aca="false">EOMONTH(Input!$C$7,A458)</f>
        <v>56734</v>
      </c>
      <c r="D458" s="78" t="n">
        <f aca="false">RollUp!$AB458</f>
        <v>0</v>
      </c>
    </row>
    <row r="459" customFormat="false" ht="12.8" hidden="false" customHeight="false" outlineLevel="0" collapsed="false">
      <c r="A459" s="76" t="n">
        <v>455</v>
      </c>
      <c r="B459" s="77" t="n">
        <f aca="false">EOMONTH(Input!$C$7,A459)</f>
        <v>56765</v>
      </c>
      <c r="D459" s="78" t="n">
        <f aca="false">RollUp!$AB459</f>
        <v>0</v>
      </c>
    </row>
    <row r="460" customFormat="false" ht="12.8" hidden="false" customHeight="false" outlineLevel="0" collapsed="false">
      <c r="A460" s="76" t="n">
        <v>456</v>
      </c>
      <c r="B460" s="77" t="n">
        <f aca="false">EOMONTH(Input!$C$7,A460)</f>
        <v>56795</v>
      </c>
      <c r="D460" s="78" t="n">
        <f aca="false">RollUp!$AB460</f>
        <v>0</v>
      </c>
    </row>
    <row r="461" customFormat="false" ht="12.8" hidden="false" customHeight="false" outlineLevel="0" collapsed="false">
      <c r="A461" s="76" t="n">
        <v>457</v>
      </c>
      <c r="B461" s="77" t="n">
        <f aca="false">EOMONTH(Input!$C$7,A461)</f>
        <v>56826</v>
      </c>
      <c r="D461" s="78" t="n">
        <f aca="false">RollUp!$AB461</f>
        <v>0</v>
      </c>
    </row>
    <row r="462" customFormat="false" ht="12.8" hidden="false" customHeight="false" outlineLevel="0" collapsed="false">
      <c r="A462" s="76" t="n">
        <v>458</v>
      </c>
      <c r="B462" s="77" t="n">
        <f aca="false">EOMONTH(Input!$C$7,A462)</f>
        <v>56857</v>
      </c>
      <c r="D462" s="78" t="n">
        <f aca="false">RollUp!$AB462</f>
        <v>0</v>
      </c>
    </row>
    <row r="463" customFormat="false" ht="12.8" hidden="false" customHeight="false" outlineLevel="0" collapsed="false">
      <c r="A463" s="76" t="n">
        <v>459</v>
      </c>
      <c r="B463" s="77" t="n">
        <f aca="false">EOMONTH(Input!$C$7,A463)</f>
        <v>56887</v>
      </c>
      <c r="D463" s="78" t="n">
        <f aca="false">RollUp!$AB463</f>
        <v>0</v>
      </c>
    </row>
    <row r="464" customFormat="false" ht="12.8" hidden="false" customHeight="false" outlineLevel="0" collapsed="false">
      <c r="A464" s="76" t="n">
        <v>460</v>
      </c>
      <c r="B464" s="77" t="n">
        <f aca="false">EOMONTH(Input!$C$7,A464)</f>
        <v>56918</v>
      </c>
      <c r="D464" s="78" t="n">
        <f aca="false">RollUp!$AB464</f>
        <v>0</v>
      </c>
    </row>
    <row r="465" customFormat="false" ht="12.8" hidden="false" customHeight="false" outlineLevel="0" collapsed="false">
      <c r="A465" s="76" t="n">
        <v>461</v>
      </c>
      <c r="B465" s="77" t="n">
        <f aca="false">EOMONTH(Input!$C$7,A465)</f>
        <v>56948</v>
      </c>
      <c r="D465" s="78" t="n">
        <f aca="false">RollUp!$AB465</f>
        <v>0</v>
      </c>
    </row>
    <row r="466" customFormat="false" ht="12.8" hidden="false" customHeight="false" outlineLevel="0" collapsed="false">
      <c r="A466" s="76" t="n">
        <v>462</v>
      </c>
      <c r="B466" s="77" t="n">
        <f aca="false">EOMONTH(Input!$C$7,A466)</f>
        <v>56979</v>
      </c>
      <c r="D466" s="78" t="n">
        <f aca="false">RollUp!$AB466</f>
        <v>0</v>
      </c>
    </row>
    <row r="467" customFormat="false" ht="12.8" hidden="false" customHeight="false" outlineLevel="0" collapsed="false">
      <c r="A467" s="76" t="n">
        <v>463</v>
      </c>
      <c r="B467" s="77" t="n">
        <f aca="false">EOMONTH(Input!$C$7,A467)</f>
        <v>57010</v>
      </c>
      <c r="D467" s="78" t="n">
        <f aca="false">RollUp!$AB467</f>
        <v>0</v>
      </c>
    </row>
    <row r="468" customFormat="false" ht="12.8" hidden="false" customHeight="false" outlineLevel="0" collapsed="false">
      <c r="A468" s="76" t="n">
        <v>464</v>
      </c>
      <c r="B468" s="77" t="n">
        <f aca="false">EOMONTH(Input!$C$7,A468)</f>
        <v>57039</v>
      </c>
      <c r="D468" s="78" t="n">
        <f aca="false">RollUp!$AB468</f>
        <v>0</v>
      </c>
    </row>
    <row r="469" customFormat="false" ht="12.8" hidden="false" customHeight="false" outlineLevel="0" collapsed="false">
      <c r="A469" s="76" t="n">
        <v>465</v>
      </c>
      <c r="B469" s="77" t="n">
        <f aca="false">EOMONTH(Input!$C$7,A469)</f>
        <v>57070</v>
      </c>
      <c r="D469" s="78" t="n">
        <f aca="false">RollUp!$AB469</f>
        <v>0</v>
      </c>
    </row>
    <row r="470" customFormat="false" ht="12.8" hidden="false" customHeight="false" outlineLevel="0" collapsed="false">
      <c r="A470" s="76" t="n">
        <v>466</v>
      </c>
      <c r="B470" s="77" t="n">
        <f aca="false">EOMONTH(Input!$C$7,A470)</f>
        <v>57100</v>
      </c>
      <c r="D470" s="78" t="n">
        <f aca="false">RollUp!$AB470</f>
        <v>0</v>
      </c>
    </row>
    <row r="471" customFormat="false" ht="12.8" hidden="false" customHeight="false" outlineLevel="0" collapsed="false">
      <c r="A471" s="76" t="n">
        <v>467</v>
      </c>
      <c r="B471" s="77" t="n">
        <f aca="false">EOMONTH(Input!$C$7,A471)</f>
        <v>57131</v>
      </c>
      <c r="D471" s="78" t="n">
        <f aca="false">RollUp!$AB471</f>
        <v>0</v>
      </c>
    </row>
    <row r="472" customFormat="false" ht="12.8" hidden="false" customHeight="false" outlineLevel="0" collapsed="false">
      <c r="A472" s="76" t="n">
        <v>468</v>
      </c>
      <c r="B472" s="77" t="n">
        <f aca="false">EOMONTH(Input!$C$7,A472)</f>
        <v>57161</v>
      </c>
      <c r="D472" s="78" t="n">
        <f aca="false">RollUp!$AB472</f>
        <v>0</v>
      </c>
    </row>
    <row r="473" customFormat="false" ht="12.8" hidden="false" customHeight="false" outlineLevel="0" collapsed="false">
      <c r="A473" s="76" t="n">
        <v>469</v>
      </c>
      <c r="B473" s="77" t="n">
        <f aca="false">EOMONTH(Input!$C$7,A473)</f>
        <v>57192</v>
      </c>
      <c r="D473" s="78" t="n">
        <f aca="false">RollUp!$AB473</f>
        <v>0</v>
      </c>
    </row>
    <row r="474" customFormat="false" ht="12.8" hidden="false" customHeight="false" outlineLevel="0" collapsed="false">
      <c r="A474" s="76" t="n">
        <v>470</v>
      </c>
      <c r="B474" s="77" t="n">
        <f aca="false">EOMONTH(Input!$C$7,A474)</f>
        <v>57223</v>
      </c>
      <c r="D474" s="78" t="n">
        <f aca="false">RollUp!$AB474</f>
        <v>0</v>
      </c>
    </row>
    <row r="475" customFormat="false" ht="12.8" hidden="false" customHeight="false" outlineLevel="0" collapsed="false">
      <c r="A475" s="76" t="n">
        <v>471</v>
      </c>
      <c r="B475" s="77" t="n">
        <f aca="false">EOMONTH(Input!$C$7,A475)</f>
        <v>57253</v>
      </c>
      <c r="D475" s="78" t="n">
        <f aca="false">RollUp!$AB475</f>
        <v>0</v>
      </c>
    </row>
    <row r="476" customFormat="false" ht="12.8" hidden="false" customHeight="false" outlineLevel="0" collapsed="false">
      <c r="A476" s="76" t="n">
        <v>472</v>
      </c>
      <c r="B476" s="77" t="n">
        <f aca="false">EOMONTH(Input!$C$7,A476)</f>
        <v>57284</v>
      </c>
      <c r="D476" s="78" t="n">
        <f aca="false">RollUp!$AB476</f>
        <v>0</v>
      </c>
    </row>
    <row r="477" customFormat="false" ht="12.8" hidden="false" customHeight="false" outlineLevel="0" collapsed="false">
      <c r="A477" s="76" t="n">
        <v>473</v>
      </c>
      <c r="B477" s="77" t="n">
        <f aca="false">EOMONTH(Input!$C$7,A477)</f>
        <v>57314</v>
      </c>
      <c r="D477" s="78" t="n">
        <f aca="false">RollUp!$AB477</f>
        <v>0</v>
      </c>
    </row>
    <row r="478" customFormat="false" ht="12.8" hidden="false" customHeight="false" outlineLevel="0" collapsed="false">
      <c r="A478" s="76" t="n">
        <v>474</v>
      </c>
      <c r="B478" s="77" t="n">
        <f aca="false">EOMONTH(Input!$C$7,A478)</f>
        <v>57345</v>
      </c>
      <c r="D478" s="78" t="n">
        <f aca="false">RollUp!$AB478</f>
        <v>0</v>
      </c>
    </row>
    <row r="479" customFormat="false" ht="12.8" hidden="false" customHeight="false" outlineLevel="0" collapsed="false">
      <c r="A479" s="76" t="n">
        <v>475</v>
      </c>
      <c r="B479" s="77" t="n">
        <f aca="false">EOMONTH(Input!$C$7,A479)</f>
        <v>57376</v>
      </c>
      <c r="D479" s="78" t="n">
        <f aca="false">RollUp!$AB479</f>
        <v>0</v>
      </c>
    </row>
    <row r="480" customFormat="false" ht="12.8" hidden="false" customHeight="false" outlineLevel="0" collapsed="false">
      <c r="A480" s="76" t="n">
        <v>476</v>
      </c>
      <c r="B480" s="77" t="n">
        <f aca="false">EOMONTH(Input!$C$7,A480)</f>
        <v>57404</v>
      </c>
      <c r="D480" s="78" t="n">
        <f aca="false">RollUp!$AB480</f>
        <v>0</v>
      </c>
    </row>
    <row r="481" customFormat="false" ht="12.8" hidden="false" customHeight="false" outlineLevel="0" collapsed="false">
      <c r="A481" s="76" t="n">
        <v>477</v>
      </c>
      <c r="B481" s="77" t="n">
        <f aca="false">EOMONTH(Input!$C$7,A481)</f>
        <v>57435</v>
      </c>
      <c r="D481" s="78" t="n">
        <f aca="false">RollUp!$AB481</f>
        <v>0</v>
      </c>
    </row>
    <row r="482" customFormat="false" ht="12.8" hidden="false" customHeight="false" outlineLevel="0" collapsed="false">
      <c r="A482" s="76" t="n">
        <v>478</v>
      </c>
      <c r="B482" s="77" t="n">
        <f aca="false">EOMONTH(Input!$C$7,A482)</f>
        <v>57465</v>
      </c>
      <c r="D482" s="78" t="n">
        <f aca="false">RollUp!$AB482</f>
        <v>0</v>
      </c>
    </row>
    <row r="483" customFormat="false" ht="12.8" hidden="false" customHeight="false" outlineLevel="0" collapsed="false">
      <c r="A483" s="76" t="n">
        <v>479</v>
      </c>
      <c r="B483" s="77" t="n">
        <f aca="false">EOMONTH(Input!$C$7,A483)</f>
        <v>57496</v>
      </c>
      <c r="D483" s="78" t="n">
        <f aca="false">RollUp!$AB483</f>
        <v>0</v>
      </c>
    </row>
    <row r="484" customFormat="false" ht="12.8" hidden="false" customHeight="false" outlineLevel="0" collapsed="false">
      <c r="A484" s="76" t="n">
        <v>480</v>
      </c>
      <c r="B484" s="77" t="n">
        <f aca="false">EOMONTH(Input!$C$7,A484)</f>
        <v>57526</v>
      </c>
      <c r="D484" s="78" t="n">
        <f aca="false">RollUp!$AB484</f>
        <v>0</v>
      </c>
    </row>
    <row r="485" customFormat="false" ht="12.8" hidden="false" customHeight="false" outlineLevel="0" collapsed="false">
      <c r="A485" s="76" t="n">
        <v>481</v>
      </c>
      <c r="B485" s="77" t="n">
        <f aca="false">EOMONTH(Input!$C$7,A485)</f>
        <v>57557</v>
      </c>
      <c r="D485" s="78" t="n">
        <f aca="false">RollUp!$AB485</f>
        <v>0</v>
      </c>
    </row>
    <row r="486" customFormat="false" ht="12.8" hidden="false" customHeight="false" outlineLevel="0" collapsed="false">
      <c r="A486" s="76" t="n">
        <v>482</v>
      </c>
      <c r="B486" s="77" t="n">
        <f aca="false">EOMONTH(Input!$C$7,A486)</f>
        <v>57588</v>
      </c>
      <c r="D486" s="78" t="n">
        <f aca="false">RollUp!$AB486</f>
        <v>0</v>
      </c>
    </row>
    <row r="487" customFormat="false" ht="12.8" hidden="false" customHeight="false" outlineLevel="0" collapsed="false">
      <c r="A487" s="76" t="n">
        <v>483</v>
      </c>
      <c r="B487" s="77" t="n">
        <f aca="false">EOMONTH(Input!$C$7,A487)</f>
        <v>57618</v>
      </c>
      <c r="D487" s="78" t="n">
        <f aca="false">RollUp!$AB487</f>
        <v>0</v>
      </c>
    </row>
    <row r="488" customFormat="false" ht="12.8" hidden="false" customHeight="false" outlineLevel="0" collapsed="false">
      <c r="A488" s="76" t="n">
        <v>484</v>
      </c>
      <c r="B488" s="77" t="n">
        <f aca="false">EOMONTH(Input!$C$7,A488)</f>
        <v>57649</v>
      </c>
      <c r="D488" s="78" t="n">
        <f aca="false">RollUp!$AB488</f>
        <v>0</v>
      </c>
    </row>
    <row r="489" customFormat="false" ht="12.8" hidden="false" customHeight="false" outlineLevel="0" collapsed="false">
      <c r="A489" s="76" t="n">
        <v>485</v>
      </c>
      <c r="B489" s="77" t="n">
        <f aca="false">EOMONTH(Input!$C$7,A489)</f>
        <v>57679</v>
      </c>
      <c r="D489" s="78" t="n">
        <f aca="false">RollUp!$AB489</f>
        <v>0</v>
      </c>
    </row>
    <row r="490" customFormat="false" ht="12.8" hidden="false" customHeight="false" outlineLevel="0" collapsed="false">
      <c r="A490" s="76" t="n">
        <v>486</v>
      </c>
      <c r="B490" s="77" t="n">
        <f aca="false">EOMONTH(Input!$C$7,A490)</f>
        <v>57710</v>
      </c>
      <c r="D490" s="78" t="n">
        <f aca="false">RollUp!$AB490</f>
        <v>0</v>
      </c>
    </row>
    <row r="491" customFormat="false" ht="12.8" hidden="false" customHeight="false" outlineLevel="0" collapsed="false">
      <c r="A491" s="76" t="n">
        <v>487</v>
      </c>
      <c r="B491" s="77" t="n">
        <f aca="false">EOMONTH(Input!$C$7,A491)</f>
        <v>57741</v>
      </c>
      <c r="D491" s="78" t="n">
        <f aca="false">RollUp!$AB491</f>
        <v>0</v>
      </c>
    </row>
    <row r="492" customFormat="false" ht="12.8" hidden="false" customHeight="false" outlineLevel="0" collapsed="false">
      <c r="A492" s="76" t="n">
        <v>488</v>
      </c>
      <c r="B492" s="77" t="n">
        <f aca="false">EOMONTH(Input!$C$7,A492)</f>
        <v>57769</v>
      </c>
      <c r="D492" s="78" t="n">
        <f aca="false">RollUp!$AB492</f>
        <v>0</v>
      </c>
    </row>
    <row r="493" customFormat="false" ht="12.8" hidden="false" customHeight="false" outlineLevel="0" collapsed="false">
      <c r="A493" s="76" t="n">
        <v>489</v>
      </c>
      <c r="B493" s="77" t="n">
        <f aca="false">EOMONTH(Input!$C$7,A493)</f>
        <v>57800</v>
      </c>
      <c r="D493" s="78" t="n">
        <f aca="false">RollUp!$AB493</f>
        <v>0</v>
      </c>
    </row>
    <row r="494" customFormat="false" ht="12.8" hidden="false" customHeight="false" outlineLevel="0" collapsed="false">
      <c r="A494" s="76" t="n">
        <v>490</v>
      </c>
      <c r="B494" s="77" t="n">
        <f aca="false">EOMONTH(Input!$C$7,A494)</f>
        <v>57830</v>
      </c>
      <c r="D494" s="78" t="n">
        <f aca="false">RollUp!$AB494</f>
        <v>0</v>
      </c>
    </row>
    <row r="495" customFormat="false" ht="12.8" hidden="false" customHeight="false" outlineLevel="0" collapsed="false">
      <c r="A495" s="76" t="n">
        <v>491</v>
      </c>
      <c r="B495" s="77" t="n">
        <f aca="false">EOMONTH(Input!$C$7,A495)</f>
        <v>57861</v>
      </c>
      <c r="D495" s="78" t="n">
        <f aca="false">RollUp!$AB495</f>
        <v>0</v>
      </c>
    </row>
    <row r="496" customFormat="false" ht="12.8" hidden="false" customHeight="false" outlineLevel="0" collapsed="false">
      <c r="A496" s="76" t="n">
        <v>492</v>
      </c>
      <c r="B496" s="77" t="n">
        <f aca="false">EOMONTH(Input!$C$7,A496)</f>
        <v>57891</v>
      </c>
      <c r="D496" s="78" t="n">
        <f aca="false">RollUp!$AB496</f>
        <v>0</v>
      </c>
    </row>
    <row r="497" customFormat="false" ht="12.8" hidden="false" customHeight="false" outlineLevel="0" collapsed="false">
      <c r="A497" s="76" t="n">
        <v>493</v>
      </c>
      <c r="B497" s="77" t="n">
        <f aca="false">EOMONTH(Input!$C$7,A497)</f>
        <v>57922</v>
      </c>
      <c r="D497" s="78" t="n">
        <f aca="false">RollUp!$AB497</f>
        <v>0</v>
      </c>
    </row>
    <row r="498" customFormat="false" ht="12.8" hidden="false" customHeight="false" outlineLevel="0" collapsed="false">
      <c r="A498" s="76" t="n">
        <v>494</v>
      </c>
      <c r="B498" s="77" t="n">
        <f aca="false">EOMONTH(Input!$C$7,A498)</f>
        <v>57953</v>
      </c>
      <c r="D498" s="78" t="n">
        <f aca="false">RollUp!$AB498</f>
        <v>0</v>
      </c>
    </row>
    <row r="499" customFormat="false" ht="12.8" hidden="false" customHeight="false" outlineLevel="0" collapsed="false">
      <c r="A499" s="76" t="n">
        <v>495</v>
      </c>
      <c r="B499" s="77" t="n">
        <f aca="false">EOMONTH(Input!$C$7,A499)</f>
        <v>57983</v>
      </c>
      <c r="D499" s="78" t="n">
        <f aca="false">RollUp!$AB499</f>
        <v>0</v>
      </c>
    </row>
    <row r="500" customFormat="false" ht="12.8" hidden="false" customHeight="false" outlineLevel="0" collapsed="false">
      <c r="A500" s="76" t="n">
        <v>496</v>
      </c>
      <c r="B500" s="77" t="n">
        <f aca="false">EOMONTH(Input!$C$7,A500)</f>
        <v>58014</v>
      </c>
      <c r="D500" s="78" t="n">
        <f aca="false">RollUp!$AB500</f>
        <v>0</v>
      </c>
    </row>
    <row r="501" customFormat="false" ht="12.8" hidden="false" customHeight="false" outlineLevel="0" collapsed="false">
      <c r="A501" s="76" t="n">
        <v>497</v>
      </c>
      <c r="B501" s="77" t="n">
        <f aca="false">EOMONTH(Input!$C$7,A501)</f>
        <v>58044</v>
      </c>
      <c r="D501" s="78" t="n">
        <f aca="false">RollUp!$AB501</f>
        <v>0</v>
      </c>
    </row>
    <row r="502" customFormat="false" ht="12.8" hidden="false" customHeight="false" outlineLevel="0" collapsed="false">
      <c r="A502" s="76" t="n">
        <v>498</v>
      </c>
      <c r="B502" s="77" t="n">
        <f aca="false">EOMONTH(Input!$C$7,A502)</f>
        <v>58075</v>
      </c>
      <c r="D502" s="78" t="n">
        <f aca="false">RollUp!$AB502</f>
        <v>0</v>
      </c>
    </row>
    <row r="503" customFormat="false" ht="12.8" hidden="false" customHeight="false" outlineLevel="0" collapsed="false">
      <c r="A503" s="76" t="n">
        <v>499</v>
      </c>
      <c r="B503" s="77" t="n">
        <f aca="false">EOMONTH(Input!$C$7,A503)</f>
        <v>58106</v>
      </c>
      <c r="D503" s="78" t="n">
        <f aca="false">RollUp!$AB503</f>
        <v>0</v>
      </c>
    </row>
    <row r="504" customFormat="false" ht="12.8" hidden="false" customHeight="false" outlineLevel="0" collapsed="false">
      <c r="A504" s="76" t="n">
        <v>500</v>
      </c>
      <c r="B504" s="77" t="n">
        <f aca="false">EOMONTH(Input!$C$7,A504)</f>
        <v>58134</v>
      </c>
      <c r="D504" s="78" t="n">
        <f aca="false">RollUp!$AB504</f>
        <v>0</v>
      </c>
    </row>
    <row r="505" customFormat="false" ht="12.8" hidden="false" customHeight="false" outlineLevel="0" collapsed="false">
      <c r="A505" s="76" t="n">
        <v>501</v>
      </c>
      <c r="B505" s="77" t="n">
        <f aca="false">EOMONTH(Input!$C$7,A505)</f>
        <v>58165</v>
      </c>
      <c r="D505" s="78" t="n">
        <f aca="false">RollUp!$AB505</f>
        <v>0</v>
      </c>
    </row>
    <row r="506" customFormat="false" ht="12.8" hidden="false" customHeight="false" outlineLevel="0" collapsed="false">
      <c r="A506" s="76" t="n">
        <v>502</v>
      </c>
      <c r="B506" s="77" t="n">
        <f aca="false">EOMONTH(Input!$C$7,A506)</f>
        <v>58195</v>
      </c>
      <c r="D506" s="78" t="n">
        <f aca="false">RollUp!$AB506</f>
        <v>0</v>
      </c>
    </row>
    <row r="507" customFormat="false" ht="12.8" hidden="false" customHeight="false" outlineLevel="0" collapsed="false">
      <c r="A507" s="76" t="n">
        <v>503</v>
      </c>
      <c r="B507" s="77" t="n">
        <f aca="false">EOMONTH(Input!$C$7,A507)</f>
        <v>58226</v>
      </c>
      <c r="D507" s="78" t="n">
        <f aca="false">RollUp!$AB507</f>
        <v>0</v>
      </c>
    </row>
    <row r="508" customFormat="false" ht="12.8" hidden="false" customHeight="false" outlineLevel="0" collapsed="false">
      <c r="A508" s="76" t="n">
        <v>504</v>
      </c>
      <c r="B508" s="77" t="n">
        <f aca="false">EOMONTH(Input!$C$7,A508)</f>
        <v>58256</v>
      </c>
      <c r="D508" s="78" t="n">
        <f aca="false">RollUp!$AB508</f>
        <v>0</v>
      </c>
    </row>
    <row r="509" customFormat="false" ht="12.8" hidden="false" customHeight="false" outlineLevel="0" collapsed="false">
      <c r="A509" s="76" t="n">
        <v>505</v>
      </c>
      <c r="B509" s="77" t="n">
        <f aca="false">EOMONTH(Input!$C$7,A509)</f>
        <v>58287</v>
      </c>
      <c r="D509" s="78" t="n">
        <f aca="false">RollUp!$AB509</f>
        <v>0</v>
      </c>
    </row>
    <row r="510" customFormat="false" ht="12.8" hidden="false" customHeight="false" outlineLevel="0" collapsed="false">
      <c r="A510" s="76" t="n">
        <v>506</v>
      </c>
      <c r="B510" s="77" t="n">
        <f aca="false">EOMONTH(Input!$C$7,A510)</f>
        <v>58318</v>
      </c>
      <c r="D510" s="78" t="n">
        <f aca="false">RollUp!$AB510</f>
        <v>0</v>
      </c>
    </row>
    <row r="511" customFormat="false" ht="12.8" hidden="false" customHeight="false" outlineLevel="0" collapsed="false">
      <c r="A511" s="76" t="n">
        <v>507</v>
      </c>
      <c r="B511" s="77" t="n">
        <f aca="false">EOMONTH(Input!$C$7,A511)</f>
        <v>58348</v>
      </c>
      <c r="D511" s="78" t="n">
        <f aca="false">RollUp!$AB511</f>
        <v>0</v>
      </c>
    </row>
    <row r="512" customFormat="false" ht="12.8" hidden="false" customHeight="false" outlineLevel="0" collapsed="false">
      <c r="A512" s="76" t="n">
        <v>508</v>
      </c>
      <c r="B512" s="77" t="n">
        <f aca="false">EOMONTH(Input!$C$7,A512)</f>
        <v>58379</v>
      </c>
      <c r="D512" s="78" t="n">
        <f aca="false">RollUp!$AB512</f>
        <v>0</v>
      </c>
    </row>
    <row r="513" customFormat="false" ht="12.8" hidden="false" customHeight="false" outlineLevel="0" collapsed="false">
      <c r="A513" s="76" t="n">
        <v>509</v>
      </c>
      <c r="B513" s="77" t="n">
        <f aca="false">EOMONTH(Input!$C$7,A513)</f>
        <v>58409</v>
      </c>
      <c r="D513" s="78" t="n">
        <f aca="false">RollUp!$AB513</f>
        <v>0</v>
      </c>
    </row>
    <row r="514" customFormat="false" ht="12.8" hidden="false" customHeight="false" outlineLevel="0" collapsed="false">
      <c r="A514" s="76" t="n">
        <v>510</v>
      </c>
      <c r="B514" s="77" t="n">
        <f aca="false">EOMONTH(Input!$C$7,A514)</f>
        <v>58440</v>
      </c>
      <c r="D514" s="78" t="n">
        <f aca="false">RollUp!$AB514</f>
        <v>0</v>
      </c>
    </row>
    <row r="515" customFormat="false" ht="12.8" hidden="false" customHeight="false" outlineLevel="0" collapsed="false">
      <c r="A515" s="76" t="n">
        <v>511</v>
      </c>
      <c r="B515" s="77" t="n">
        <f aca="false">EOMONTH(Input!$C$7,A515)</f>
        <v>58471</v>
      </c>
      <c r="D515" s="78" t="n">
        <f aca="false">RollUp!$AB515</f>
        <v>0</v>
      </c>
    </row>
    <row r="516" customFormat="false" ht="12.8" hidden="false" customHeight="false" outlineLevel="0" collapsed="false">
      <c r="A516" s="76" t="n">
        <v>512</v>
      </c>
      <c r="B516" s="77" t="n">
        <f aca="false">EOMONTH(Input!$C$7,A516)</f>
        <v>58500</v>
      </c>
      <c r="D516" s="78" t="n">
        <f aca="false">RollUp!$AB516</f>
        <v>0</v>
      </c>
    </row>
    <row r="517" customFormat="false" ht="12.8" hidden="false" customHeight="false" outlineLevel="0" collapsed="false">
      <c r="A517" s="76" t="n">
        <v>513</v>
      </c>
      <c r="B517" s="77" t="n">
        <f aca="false">EOMONTH(Input!$C$7,A517)</f>
        <v>58531</v>
      </c>
      <c r="D517" s="78" t="n">
        <f aca="false">RollUp!$AB517</f>
        <v>0</v>
      </c>
    </row>
    <row r="518" customFormat="false" ht="12.8" hidden="false" customHeight="false" outlineLevel="0" collapsed="false">
      <c r="A518" s="76" t="n">
        <v>514</v>
      </c>
      <c r="B518" s="77" t="n">
        <f aca="false">EOMONTH(Input!$C$7,A518)</f>
        <v>58561</v>
      </c>
      <c r="D518" s="78" t="n">
        <f aca="false">RollUp!$AB518</f>
        <v>0</v>
      </c>
    </row>
    <row r="519" customFormat="false" ht="12.8" hidden="false" customHeight="false" outlineLevel="0" collapsed="false">
      <c r="A519" s="76" t="n">
        <v>515</v>
      </c>
      <c r="B519" s="77" t="n">
        <f aca="false">EOMONTH(Input!$C$7,A519)</f>
        <v>58592</v>
      </c>
      <c r="D519" s="78" t="n">
        <f aca="false">RollUp!$AB519</f>
        <v>0</v>
      </c>
    </row>
    <row r="520" customFormat="false" ht="12.8" hidden="false" customHeight="false" outlineLevel="0" collapsed="false">
      <c r="A520" s="76" t="n">
        <v>516</v>
      </c>
      <c r="B520" s="77" t="n">
        <f aca="false">EOMONTH(Input!$C$7,A520)</f>
        <v>58622</v>
      </c>
      <c r="D520" s="78" t="n">
        <f aca="false">RollUp!$AB520</f>
        <v>0</v>
      </c>
    </row>
    <row r="521" customFormat="false" ht="12.8" hidden="false" customHeight="false" outlineLevel="0" collapsed="false">
      <c r="A521" s="76" t="n">
        <v>517</v>
      </c>
      <c r="B521" s="77" t="n">
        <f aca="false">EOMONTH(Input!$C$7,A521)</f>
        <v>58653</v>
      </c>
      <c r="D521" s="78" t="n">
        <f aca="false">RollUp!$AB521</f>
        <v>0</v>
      </c>
    </row>
    <row r="522" customFormat="false" ht="12.8" hidden="false" customHeight="false" outlineLevel="0" collapsed="false">
      <c r="A522" s="76" t="n">
        <v>518</v>
      </c>
      <c r="B522" s="77" t="n">
        <f aca="false">EOMONTH(Input!$C$7,A522)</f>
        <v>58684</v>
      </c>
      <c r="D522" s="78" t="n">
        <f aca="false">RollUp!$AB522</f>
        <v>0</v>
      </c>
    </row>
    <row r="523" customFormat="false" ht="12.8" hidden="false" customHeight="false" outlineLevel="0" collapsed="false">
      <c r="A523" s="76" t="n">
        <v>519</v>
      </c>
      <c r="B523" s="77" t="n">
        <f aca="false">EOMONTH(Input!$C$7,A523)</f>
        <v>58714</v>
      </c>
      <c r="D523" s="78" t="n">
        <f aca="false">RollUp!$AB523</f>
        <v>0</v>
      </c>
    </row>
    <row r="524" customFormat="false" ht="12.8" hidden="false" customHeight="false" outlineLevel="0" collapsed="false">
      <c r="A524" s="76" t="n">
        <v>520</v>
      </c>
      <c r="B524" s="77" t="n">
        <f aca="false">EOMONTH(Input!$C$7,A524)</f>
        <v>58745</v>
      </c>
      <c r="D524" s="78" t="n">
        <f aca="false">RollUp!$AB524</f>
        <v>0</v>
      </c>
    </row>
    <row r="525" customFormat="false" ht="12.8" hidden="false" customHeight="false" outlineLevel="0" collapsed="false">
      <c r="A525" s="76" t="n">
        <v>521</v>
      </c>
      <c r="B525" s="77" t="n">
        <f aca="false">EOMONTH(Input!$C$7,A525)</f>
        <v>58775</v>
      </c>
      <c r="D525" s="78" t="n">
        <f aca="false">RollUp!$AB525</f>
        <v>0</v>
      </c>
    </row>
    <row r="526" customFormat="false" ht="12.8" hidden="false" customHeight="false" outlineLevel="0" collapsed="false">
      <c r="A526" s="76" t="n">
        <v>522</v>
      </c>
      <c r="B526" s="77" t="n">
        <f aca="false">EOMONTH(Input!$C$7,A526)</f>
        <v>58806</v>
      </c>
      <c r="D526" s="78" t="n">
        <f aca="false">RollUp!$AB526</f>
        <v>0</v>
      </c>
    </row>
    <row r="527" customFormat="false" ht="12.8" hidden="false" customHeight="false" outlineLevel="0" collapsed="false">
      <c r="A527" s="76" t="n">
        <v>523</v>
      </c>
      <c r="B527" s="77" t="n">
        <f aca="false">EOMONTH(Input!$C$7,A527)</f>
        <v>58837</v>
      </c>
      <c r="D527" s="78" t="n">
        <f aca="false">RollUp!$AB527</f>
        <v>0</v>
      </c>
    </row>
    <row r="528" customFormat="false" ht="12.8" hidden="false" customHeight="false" outlineLevel="0" collapsed="false">
      <c r="A528" s="76" t="n">
        <v>524</v>
      </c>
      <c r="B528" s="77" t="n">
        <f aca="false">EOMONTH(Input!$C$7,A528)</f>
        <v>58865</v>
      </c>
      <c r="D528" s="78" t="n">
        <f aca="false">RollUp!$AB528</f>
        <v>0</v>
      </c>
    </row>
    <row r="529" customFormat="false" ht="12.8" hidden="false" customHeight="false" outlineLevel="0" collapsed="false">
      <c r="A529" s="76" t="n">
        <v>525</v>
      </c>
      <c r="B529" s="77" t="n">
        <f aca="false">EOMONTH(Input!$C$7,A529)</f>
        <v>58896</v>
      </c>
      <c r="D529" s="78" t="n">
        <f aca="false">RollUp!$AB529</f>
        <v>0</v>
      </c>
    </row>
    <row r="530" customFormat="false" ht="12.8" hidden="false" customHeight="false" outlineLevel="0" collapsed="false">
      <c r="A530" s="76" t="n">
        <v>526</v>
      </c>
      <c r="B530" s="77" t="n">
        <f aca="false">EOMONTH(Input!$C$7,A530)</f>
        <v>58926</v>
      </c>
      <c r="D530" s="78" t="n">
        <f aca="false">RollUp!$AB530</f>
        <v>0</v>
      </c>
    </row>
    <row r="531" customFormat="false" ht="12.8" hidden="false" customHeight="false" outlineLevel="0" collapsed="false">
      <c r="A531" s="76" t="n">
        <v>527</v>
      </c>
      <c r="B531" s="77" t="n">
        <f aca="false">EOMONTH(Input!$C$7,A531)</f>
        <v>58957</v>
      </c>
      <c r="D531" s="78" t="n">
        <f aca="false">RollUp!$AB531</f>
        <v>0</v>
      </c>
    </row>
    <row r="532" customFormat="false" ht="12.8" hidden="false" customHeight="false" outlineLevel="0" collapsed="false">
      <c r="A532" s="76" t="n">
        <v>528</v>
      </c>
      <c r="B532" s="77" t="n">
        <f aca="false">EOMONTH(Input!$C$7,A532)</f>
        <v>58987</v>
      </c>
      <c r="D532" s="78" t="n">
        <f aca="false">RollUp!$AB532</f>
        <v>0</v>
      </c>
    </row>
    <row r="533" customFormat="false" ht="12.8" hidden="false" customHeight="false" outlineLevel="0" collapsed="false">
      <c r="A533" s="76" t="n">
        <v>529</v>
      </c>
      <c r="B533" s="77" t="n">
        <f aca="false">EOMONTH(Input!$C$7,A533)</f>
        <v>59018</v>
      </c>
      <c r="D533" s="78" t="n">
        <f aca="false">RollUp!$AB533</f>
        <v>0</v>
      </c>
    </row>
    <row r="534" customFormat="false" ht="12.8" hidden="false" customHeight="false" outlineLevel="0" collapsed="false">
      <c r="A534" s="76" t="n">
        <v>530</v>
      </c>
      <c r="B534" s="77" t="n">
        <f aca="false">EOMONTH(Input!$C$7,A534)</f>
        <v>59049</v>
      </c>
      <c r="D534" s="78" t="n">
        <f aca="false">RollUp!$AB534</f>
        <v>0</v>
      </c>
    </row>
    <row r="535" customFormat="false" ht="12.8" hidden="false" customHeight="false" outlineLevel="0" collapsed="false">
      <c r="A535" s="76" t="n">
        <v>531</v>
      </c>
      <c r="B535" s="77" t="n">
        <f aca="false">EOMONTH(Input!$C$7,A535)</f>
        <v>59079</v>
      </c>
      <c r="D535" s="78" t="n">
        <f aca="false">RollUp!$AB535</f>
        <v>0</v>
      </c>
    </row>
    <row r="536" customFormat="false" ht="12.8" hidden="false" customHeight="false" outlineLevel="0" collapsed="false">
      <c r="A536" s="76" t="n">
        <v>532</v>
      </c>
      <c r="B536" s="77" t="n">
        <f aca="false">EOMONTH(Input!$C$7,A536)</f>
        <v>59110</v>
      </c>
      <c r="D536" s="78" t="n">
        <f aca="false">RollUp!$AB536</f>
        <v>0</v>
      </c>
    </row>
    <row r="537" customFormat="false" ht="12.8" hidden="false" customHeight="false" outlineLevel="0" collapsed="false">
      <c r="A537" s="76" t="n">
        <v>533</v>
      </c>
      <c r="B537" s="77" t="n">
        <f aca="false">EOMONTH(Input!$C$7,A537)</f>
        <v>59140</v>
      </c>
      <c r="D537" s="78" t="n">
        <f aca="false">RollUp!$AB537</f>
        <v>0</v>
      </c>
    </row>
    <row r="538" customFormat="false" ht="12.8" hidden="false" customHeight="false" outlineLevel="0" collapsed="false">
      <c r="A538" s="76" t="n">
        <v>534</v>
      </c>
      <c r="B538" s="77" t="n">
        <f aca="false">EOMONTH(Input!$C$7,A538)</f>
        <v>59171</v>
      </c>
      <c r="D538" s="78" t="n">
        <f aca="false">RollUp!$AB538</f>
        <v>0</v>
      </c>
    </row>
    <row r="539" customFormat="false" ht="12.8" hidden="false" customHeight="false" outlineLevel="0" collapsed="false">
      <c r="A539" s="76" t="n">
        <v>535</v>
      </c>
      <c r="B539" s="77" t="n">
        <f aca="false">EOMONTH(Input!$C$7,A539)</f>
        <v>59202</v>
      </c>
      <c r="D539" s="78" t="n">
        <f aca="false">RollUp!$AB539</f>
        <v>0</v>
      </c>
    </row>
    <row r="540" customFormat="false" ht="12.8" hidden="false" customHeight="false" outlineLevel="0" collapsed="false">
      <c r="A540" s="76" t="n">
        <v>536</v>
      </c>
      <c r="B540" s="77" t="n">
        <f aca="false">EOMONTH(Input!$C$7,A540)</f>
        <v>59230</v>
      </c>
      <c r="D540" s="78" t="n">
        <f aca="false">RollUp!$AB540</f>
        <v>0</v>
      </c>
    </row>
    <row r="541" customFormat="false" ht="12.8" hidden="false" customHeight="false" outlineLevel="0" collapsed="false">
      <c r="A541" s="76" t="n">
        <v>537</v>
      </c>
      <c r="B541" s="77" t="n">
        <f aca="false">EOMONTH(Input!$C$7,A541)</f>
        <v>59261</v>
      </c>
      <c r="D541" s="78" t="n">
        <f aca="false">RollUp!$AB541</f>
        <v>0</v>
      </c>
    </row>
    <row r="542" customFormat="false" ht="12.8" hidden="false" customHeight="false" outlineLevel="0" collapsed="false">
      <c r="A542" s="76" t="n">
        <v>538</v>
      </c>
      <c r="B542" s="77" t="n">
        <f aca="false">EOMONTH(Input!$C$7,A542)</f>
        <v>59291</v>
      </c>
      <c r="D542" s="78" t="n">
        <f aca="false">RollUp!$AB542</f>
        <v>0</v>
      </c>
    </row>
    <row r="543" customFormat="false" ht="12.8" hidden="false" customHeight="false" outlineLevel="0" collapsed="false">
      <c r="A543" s="76" t="n">
        <v>539</v>
      </c>
      <c r="B543" s="77" t="n">
        <f aca="false">EOMONTH(Input!$C$7,A543)</f>
        <v>59322</v>
      </c>
      <c r="D543" s="78" t="n">
        <f aca="false">RollUp!$AB543</f>
        <v>0</v>
      </c>
    </row>
    <row r="544" customFormat="false" ht="12.8" hidden="false" customHeight="false" outlineLevel="0" collapsed="false">
      <c r="A544" s="76" t="n">
        <v>540</v>
      </c>
      <c r="B544" s="77" t="n">
        <f aca="false">EOMONTH(Input!$C$7,A544)</f>
        <v>59352</v>
      </c>
      <c r="D544" s="78" t="n">
        <f aca="false">RollUp!$AB544</f>
        <v>0</v>
      </c>
    </row>
    <row r="545" customFormat="false" ht="12.8" hidden="false" customHeight="false" outlineLevel="0" collapsed="false">
      <c r="A545" s="76" t="n">
        <v>541</v>
      </c>
      <c r="B545" s="77" t="n">
        <f aca="false">EOMONTH(Input!$C$7,A545)</f>
        <v>59383</v>
      </c>
      <c r="D545" s="78" t="n">
        <f aca="false">RollUp!$AB545</f>
        <v>0</v>
      </c>
    </row>
    <row r="546" customFormat="false" ht="12.8" hidden="false" customHeight="false" outlineLevel="0" collapsed="false">
      <c r="A546" s="76" t="n">
        <v>542</v>
      </c>
      <c r="B546" s="77" t="n">
        <f aca="false">EOMONTH(Input!$C$7,A546)</f>
        <v>59414</v>
      </c>
      <c r="D546" s="78" t="n">
        <f aca="false">RollUp!$AB546</f>
        <v>0</v>
      </c>
    </row>
    <row r="547" customFormat="false" ht="12.8" hidden="false" customHeight="false" outlineLevel="0" collapsed="false">
      <c r="A547" s="76" t="n">
        <v>543</v>
      </c>
      <c r="B547" s="77" t="n">
        <f aca="false">EOMONTH(Input!$C$7,A547)</f>
        <v>59444</v>
      </c>
      <c r="D547" s="78" t="n">
        <f aca="false">RollUp!$AB547</f>
        <v>0</v>
      </c>
    </row>
    <row r="548" customFormat="false" ht="12.8" hidden="false" customHeight="false" outlineLevel="0" collapsed="false">
      <c r="A548" s="76" t="n">
        <v>544</v>
      </c>
      <c r="B548" s="77" t="n">
        <f aca="false">EOMONTH(Input!$C$7,A548)</f>
        <v>59475</v>
      </c>
      <c r="D548" s="78" t="n">
        <f aca="false">RollUp!$AB548</f>
        <v>0</v>
      </c>
    </row>
    <row r="549" customFormat="false" ht="12.8" hidden="false" customHeight="false" outlineLevel="0" collapsed="false">
      <c r="A549" s="76" t="n">
        <v>545</v>
      </c>
      <c r="B549" s="77" t="n">
        <f aca="false">EOMONTH(Input!$C$7,A549)</f>
        <v>59505</v>
      </c>
      <c r="D549" s="78" t="n">
        <f aca="false">RollUp!$AB549</f>
        <v>0</v>
      </c>
    </row>
    <row r="550" customFormat="false" ht="12.8" hidden="false" customHeight="false" outlineLevel="0" collapsed="false">
      <c r="A550" s="76" t="n">
        <v>546</v>
      </c>
      <c r="B550" s="77" t="n">
        <f aca="false">EOMONTH(Input!$C$7,A550)</f>
        <v>59536</v>
      </c>
      <c r="D550" s="78" t="n">
        <f aca="false">RollUp!$AB550</f>
        <v>0</v>
      </c>
    </row>
    <row r="551" customFormat="false" ht="12.8" hidden="false" customHeight="false" outlineLevel="0" collapsed="false">
      <c r="A551" s="76" t="n">
        <v>547</v>
      </c>
      <c r="B551" s="77" t="n">
        <f aca="false">EOMONTH(Input!$C$7,A551)</f>
        <v>59567</v>
      </c>
      <c r="D551" s="78" t="n">
        <f aca="false">RollUp!$AB551</f>
        <v>0</v>
      </c>
    </row>
    <row r="552" customFormat="false" ht="12.8" hidden="false" customHeight="false" outlineLevel="0" collapsed="false">
      <c r="A552" s="76" t="n">
        <v>548</v>
      </c>
      <c r="B552" s="77" t="n">
        <f aca="false">EOMONTH(Input!$C$7,A552)</f>
        <v>59595</v>
      </c>
      <c r="D552" s="78" t="n">
        <f aca="false">RollUp!$AB552</f>
        <v>0</v>
      </c>
    </row>
    <row r="553" customFormat="false" ht="12.8" hidden="false" customHeight="false" outlineLevel="0" collapsed="false">
      <c r="A553" s="76" t="n">
        <v>549</v>
      </c>
      <c r="B553" s="77" t="n">
        <f aca="false">EOMONTH(Input!$C$7,A553)</f>
        <v>59626</v>
      </c>
      <c r="D553" s="78" t="n">
        <f aca="false">RollUp!$AB553</f>
        <v>0</v>
      </c>
    </row>
    <row r="554" customFormat="false" ht="12.8" hidden="false" customHeight="false" outlineLevel="0" collapsed="false">
      <c r="A554" s="76" t="n">
        <v>550</v>
      </c>
      <c r="B554" s="77" t="n">
        <f aca="false">EOMONTH(Input!$C$7,A554)</f>
        <v>59656</v>
      </c>
      <c r="D554" s="78" t="n">
        <f aca="false">RollUp!$AB554</f>
        <v>0</v>
      </c>
    </row>
    <row r="555" customFormat="false" ht="12.8" hidden="false" customHeight="false" outlineLevel="0" collapsed="false">
      <c r="A555" s="76" t="n">
        <v>551</v>
      </c>
      <c r="B555" s="77" t="n">
        <f aca="false">EOMONTH(Input!$C$7,A555)</f>
        <v>59687</v>
      </c>
      <c r="D555" s="78" t="n">
        <f aca="false">RollUp!$AB555</f>
        <v>0</v>
      </c>
    </row>
    <row r="556" customFormat="false" ht="12.8" hidden="false" customHeight="false" outlineLevel="0" collapsed="false">
      <c r="A556" s="76" t="n">
        <v>552</v>
      </c>
      <c r="B556" s="77" t="n">
        <f aca="false">EOMONTH(Input!$C$7,A556)</f>
        <v>59717</v>
      </c>
      <c r="D556" s="78" t="n">
        <f aca="false">RollUp!$AB556</f>
        <v>0</v>
      </c>
    </row>
    <row r="557" customFormat="false" ht="12.8" hidden="false" customHeight="false" outlineLevel="0" collapsed="false">
      <c r="A557" s="76" t="n">
        <v>553</v>
      </c>
      <c r="B557" s="77" t="n">
        <f aca="false">EOMONTH(Input!$C$7,A557)</f>
        <v>59748</v>
      </c>
      <c r="D557" s="78" t="n">
        <f aca="false">RollUp!$AB557</f>
        <v>0</v>
      </c>
    </row>
    <row r="558" customFormat="false" ht="12.8" hidden="false" customHeight="false" outlineLevel="0" collapsed="false">
      <c r="A558" s="76" t="n">
        <v>554</v>
      </c>
      <c r="B558" s="77" t="n">
        <f aca="false">EOMONTH(Input!$C$7,A558)</f>
        <v>59779</v>
      </c>
      <c r="D558" s="78" t="n">
        <f aca="false">RollUp!$AB558</f>
        <v>0</v>
      </c>
    </row>
    <row r="559" customFormat="false" ht="12.8" hidden="false" customHeight="false" outlineLevel="0" collapsed="false">
      <c r="A559" s="76" t="n">
        <v>555</v>
      </c>
      <c r="B559" s="77" t="n">
        <f aca="false">EOMONTH(Input!$C$7,A559)</f>
        <v>59809</v>
      </c>
      <c r="D559" s="78" t="n">
        <f aca="false">RollUp!$AB559</f>
        <v>0</v>
      </c>
    </row>
    <row r="560" customFormat="false" ht="12.8" hidden="false" customHeight="false" outlineLevel="0" collapsed="false">
      <c r="A560" s="76" t="n">
        <v>556</v>
      </c>
      <c r="B560" s="77" t="n">
        <f aca="false">EOMONTH(Input!$C$7,A560)</f>
        <v>59840</v>
      </c>
      <c r="D560" s="78" t="n">
        <f aca="false">RollUp!$AB560</f>
        <v>0</v>
      </c>
    </row>
    <row r="561" customFormat="false" ht="12.8" hidden="false" customHeight="false" outlineLevel="0" collapsed="false">
      <c r="A561" s="76" t="n">
        <v>557</v>
      </c>
      <c r="B561" s="77" t="n">
        <f aca="false">EOMONTH(Input!$C$7,A561)</f>
        <v>59870</v>
      </c>
      <c r="D561" s="78" t="n">
        <f aca="false">RollUp!$AB561</f>
        <v>0</v>
      </c>
    </row>
    <row r="562" customFormat="false" ht="12.8" hidden="false" customHeight="false" outlineLevel="0" collapsed="false">
      <c r="A562" s="76" t="n">
        <v>558</v>
      </c>
      <c r="B562" s="77" t="n">
        <f aca="false">EOMONTH(Input!$C$7,A562)</f>
        <v>59901</v>
      </c>
      <c r="D562" s="78" t="n">
        <f aca="false">RollUp!$AB562</f>
        <v>0</v>
      </c>
    </row>
    <row r="563" customFormat="false" ht="12.8" hidden="false" customHeight="false" outlineLevel="0" collapsed="false">
      <c r="A563" s="76" t="n">
        <v>559</v>
      </c>
      <c r="B563" s="77" t="n">
        <f aca="false">EOMONTH(Input!$C$7,A563)</f>
        <v>59932</v>
      </c>
      <c r="D563" s="78" t="n">
        <f aca="false">RollUp!$AB563</f>
        <v>0</v>
      </c>
    </row>
    <row r="564" customFormat="false" ht="12.8" hidden="false" customHeight="false" outlineLevel="0" collapsed="false">
      <c r="A564" s="76" t="n">
        <v>560</v>
      </c>
      <c r="B564" s="77" t="n">
        <f aca="false">EOMONTH(Input!$C$7,A564)</f>
        <v>59961</v>
      </c>
      <c r="D564" s="78" t="n">
        <f aca="false">RollUp!$AB564</f>
        <v>0</v>
      </c>
    </row>
    <row r="565" customFormat="false" ht="12.8" hidden="false" customHeight="false" outlineLevel="0" collapsed="false">
      <c r="A565" s="76" t="n">
        <v>561</v>
      </c>
      <c r="B565" s="77" t="n">
        <f aca="false">EOMONTH(Input!$C$7,A565)</f>
        <v>59992</v>
      </c>
      <c r="D565" s="78" t="n">
        <f aca="false">RollUp!$AB565</f>
        <v>0</v>
      </c>
    </row>
    <row r="566" customFormat="false" ht="12.8" hidden="false" customHeight="false" outlineLevel="0" collapsed="false">
      <c r="A566" s="76" t="n">
        <v>562</v>
      </c>
      <c r="B566" s="77" t="n">
        <f aca="false">EOMONTH(Input!$C$7,A566)</f>
        <v>60022</v>
      </c>
      <c r="D566" s="78" t="n">
        <f aca="false">RollUp!$AB566</f>
        <v>0</v>
      </c>
    </row>
    <row r="567" customFormat="false" ht="12.8" hidden="false" customHeight="false" outlineLevel="0" collapsed="false">
      <c r="A567" s="76" t="n">
        <v>563</v>
      </c>
      <c r="B567" s="77" t="n">
        <f aca="false">EOMONTH(Input!$C$7,A567)</f>
        <v>60053</v>
      </c>
      <c r="D567" s="78" t="n">
        <f aca="false">RollUp!$AB567</f>
        <v>0</v>
      </c>
    </row>
    <row r="568" customFormat="false" ht="12.8" hidden="false" customHeight="false" outlineLevel="0" collapsed="false">
      <c r="A568" s="76" t="n">
        <v>564</v>
      </c>
      <c r="B568" s="77" t="n">
        <f aca="false">EOMONTH(Input!$C$7,A568)</f>
        <v>60083</v>
      </c>
      <c r="D568" s="78" t="n">
        <f aca="false">RollUp!$AB568</f>
        <v>0</v>
      </c>
    </row>
    <row r="569" customFormat="false" ht="12.8" hidden="false" customHeight="false" outlineLevel="0" collapsed="false">
      <c r="A569" s="76" t="n">
        <v>565</v>
      </c>
      <c r="B569" s="77" t="n">
        <f aca="false">EOMONTH(Input!$C$7,A569)</f>
        <v>60114</v>
      </c>
      <c r="D569" s="78" t="n">
        <f aca="false">RollUp!$AB569</f>
        <v>0</v>
      </c>
    </row>
    <row r="570" customFormat="false" ht="12.8" hidden="false" customHeight="false" outlineLevel="0" collapsed="false">
      <c r="A570" s="76" t="n">
        <v>566</v>
      </c>
      <c r="B570" s="77" t="n">
        <f aca="false">EOMONTH(Input!$C$7,A570)</f>
        <v>60145</v>
      </c>
      <c r="D570" s="78" t="n">
        <f aca="false">RollUp!$AB570</f>
        <v>0</v>
      </c>
    </row>
    <row r="571" customFormat="false" ht="12.8" hidden="false" customHeight="false" outlineLevel="0" collapsed="false">
      <c r="A571" s="76" t="n">
        <v>567</v>
      </c>
      <c r="B571" s="77" t="n">
        <f aca="false">EOMONTH(Input!$C$7,A571)</f>
        <v>60175</v>
      </c>
      <c r="D571" s="78" t="n">
        <f aca="false">RollUp!$AB571</f>
        <v>0</v>
      </c>
    </row>
    <row r="572" customFormat="false" ht="12.8" hidden="false" customHeight="false" outlineLevel="0" collapsed="false">
      <c r="A572" s="76" t="n">
        <v>568</v>
      </c>
      <c r="B572" s="77" t="n">
        <f aca="false">EOMONTH(Input!$C$7,A572)</f>
        <v>60206</v>
      </c>
      <c r="D572" s="78" t="n">
        <f aca="false">RollUp!$AB572</f>
        <v>0</v>
      </c>
    </row>
    <row r="573" customFormat="false" ht="12.8" hidden="false" customHeight="false" outlineLevel="0" collapsed="false">
      <c r="A573" s="76" t="n">
        <v>569</v>
      </c>
      <c r="B573" s="77" t="n">
        <f aca="false">EOMONTH(Input!$C$7,A573)</f>
        <v>60236</v>
      </c>
      <c r="D573" s="78" t="n">
        <f aca="false">RollUp!$AB573</f>
        <v>0</v>
      </c>
    </row>
    <row r="574" customFormat="false" ht="12.8" hidden="false" customHeight="false" outlineLevel="0" collapsed="false">
      <c r="A574" s="76" t="n">
        <v>570</v>
      </c>
      <c r="B574" s="77" t="n">
        <f aca="false">EOMONTH(Input!$C$7,A574)</f>
        <v>60267</v>
      </c>
      <c r="D574" s="78" t="n">
        <f aca="false">RollUp!$AB574</f>
        <v>0</v>
      </c>
    </row>
    <row r="575" customFormat="false" ht="12.8" hidden="false" customHeight="false" outlineLevel="0" collapsed="false">
      <c r="A575" s="76" t="n">
        <v>571</v>
      </c>
      <c r="B575" s="77" t="n">
        <f aca="false">EOMONTH(Input!$C$7,A575)</f>
        <v>60298</v>
      </c>
      <c r="D575" s="78" t="n">
        <f aca="false">RollUp!$AB575</f>
        <v>0</v>
      </c>
    </row>
    <row r="576" customFormat="false" ht="12.8" hidden="false" customHeight="false" outlineLevel="0" collapsed="false">
      <c r="A576" s="76" t="n">
        <v>572</v>
      </c>
      <c r="B576" s="77" t="n">
        <f aca="false">EOMONTH(Input!$C$7,A576)</f>
        <v>60326</v>
      </c>
      <c r="D576" s="78" t="n">
        <f aca="false">RollUp!$AB576</f>
        <v>0</v>
      </c>
    </row>
    <row r="577" customFormat="false" ht="12.8" hidden="false" customHeight="false" outlineLevel="0" collapsed="false">
      <c r="A577" s="76" t="n">
        <v>573</v>
      </c>
      <c r="B577" s="77" t="n">
        <f aca="false">EOMONTH(Input!$C$7,A577)</f>
        <v>60357</v>
      </c>
      <c r="D577" s="78" t="n">
        <f aca="false">RollUp!$AB577</f>
        <v>0</v>
      </c>
    </row>
    <row r="578" customFormat="false" ht="12.8" hidden="false" customHeight="false" outlineLevel="0" collapsed="false">
      <c r="A578" s="76" t="n">
        <v>574</v>
      </c>
      <c r="B578" s="77" t="n">
        <f aca="false">EOMONTH(Input!$C$7,A578)</f>
        <v>60387</v>
      </c>
      <c r="D578" s="78" t="n">
        <f aca="false">RollUp!$AB578</f>
        <v>0</v>
      </c>
    </row>
    <row r="579" customFormat="false" ht="12.8" hidden="false" customHeight="false" outlineLevel="0" collapsed="false">
      <c r="A579" s="76" t="n">
        <v>575</v>
      </c>
      <c r="B579" s="77" t="n">
        <f aca="false">EOMONTH(Input!$C$7,A579)</f>
        <v>60418</v>
      </c>
      <c r="D579" s="78" t="n">
        <f aca="false">RollUp!$AB579</f>
        <v>0</v>
      </c>
    </row>
    <row r="580" customFormat="false" ht="12.8" hidden="false" customHeight="false" outlineLevel="0" collapsed="false">
      <c r="A580" s="76" t="n">
        <v>576</v>
      </c>
      <c r="B580" s="77" t="n">
        <f aca="false">EOMONTH(Input!$C$7,A580)</f>
        <v>60448</v>
      </c>
      <c r="D580" s="78" t="n">
        <f aca="false">RollUp!$AB580</f>
        <v>0</v>
      </c>
    </row>
    <row r="581" customFormat="false" ht="12.8" hidden="false" customHeight="false" outlineLevel="0" collapsed="false">
      <c r="A581" s="76" t="n">
        <v>577</v>
      </c>
      <c r="B581" s="77" t="n">
        <f aca="false">EOMONTH(Input!$C$7,A581)</f>
        <v>60479</v>
      </c>
      <c r="D581" s="78" t="n">
        <f aca="false">RollUp!$AB581</f>
        <v>0</v>
      </c>
    </row>
    <row r="582" customFormat="false" ht="12.8" hidden="false" customHeight="false" outlineLevel="0" collapsed="false">
      <c r="A582" s="76" t="n">
        <v>578</v>
      </c>
      <c r="B582" s="77" t="n">
        <f aca="false">EOMONTH(Input!$C$7,A582)</f>
        <v>60510</v>
      </c>
      <c r="D582" s="78" t="n">
        <f aca="false">RollUp!$AB582</f>
        <v>0</v>
      </c>
    </row>
    <row r="583" customFormat="false" ht="12.8" hidden="false" customHeight="false" outlineLevel="0" collapsed="false">
      <c r="A583" s="76" t="n">
        <v>579</v>
      </c>
      <c r="B583" s="77" t="n">
        <f aca="false">EOMONTH(Input!$C$7,A583)</f>
        <v>60540</v>
      </c>
      <c r="D583" s="78" t="n">
        <f aca="false">RollUp!$AB583</f>
        <v>0</v>
      </c>
    </row>
    <row r="584" customFormat="false" ht="12.8" hidden="false" customHeight="false" outlineLevel="0" collapsed="false">
      <c r="A584" s="76" t="n">
        <v>580</v>
      </c>
      <c r="B584" s="77" t="n">
        <f aca="false">EOMONTH(Input!$C$7,A584)</f>
        <v>60571</v>
      </c>
      <c r="D584" s="78" t="n">
        <f aca="false">RollUp!$AB584</f>
        <v>0</v>
      </c>
    </row>
    <row r="585" customFormat="false" ht="12.8" hidden="false" customHeight="false" outlineLevel="0" collapsed="false">
      <c r="A585" s="76" t="n">
        <v>581</v>
      </c>
      <c r="B585" s="77" t="n">
        <f aca="false">EOMONTH(Input!$C$7,A585)</f>
        <v>60601</v>
      </c>
      <c r="D585" s="78" t="n">
        <f aca="false">RollUp!$AB585</f>
        <v>0</v>
      </c>
    </row>
    <row r="586" customFormat="false" ht="12.8" hidden="false" customHeight="false" outlineLevel="0" collapsed="false">
      <c r="A586" s="76" t="n">
        <v>582</v>
      </c>
      <c r="B586" s="77" t="n">
        <f aca="false">EOMONTH(Input!$C$7,A586)</f>
        <v>60632</v>
      </c>
      <c r="D586" s="78" t="n">
        <f aca="false">RollUp!$AB586</f>
        <v>0</v>
      </c>
    </row>
    <row r="587" customFormat="false" ht="12.8" hidden="false" customHeight="false" outlineLevel="0" collapsed="false">
      <c r="A587" s="76" t="n">
        <v>583</v>
      </c>
      <c r="B587" s="77" t="n">
        <f aca="false">EOMONTH(Input!$C$7,A587)</f>
        <v>60663</v>
      </c>
      <c r="D587" s="78" t="n">
        <f aca="false">RollUp!$AB587</f>
        <v>0</v>
      </c>
    </row>
    <row r="588" customFormat="false" ht="12.8" hidden="false" customHeight="false" outlineLevel="0" collapsed="false">
      <c r="A588" s="76" t="n">
        <v>584</v>
      </c>
      <c r="B588" s="77" t="n">
        <f aca="false">EOMONTH(Input!$C$7,A588)</f>
        <v>60691</v>
      </c>
      <c r="D588" s="78" t="n">
        <f aca="false">RollUp!$AB588</f>
        <v>0</v>
      </c>
    </row>
    <row r="589" customFormat="false" ht="12.8" hidden="false" customHeight="false" outlineLevel="0" collapsed="false">
      <c r="A589" s="76" t="n">
        <v>585</v>
      </c>
      <c r="B589" s="77" t="n">
        <f aca="false">EOMONTH(Input!$C$7,A589)</f>
        <v>60722</v>
      </c>
      <c r="D589" s="78" t="n">
        <f aca="false">RollUp!$AB589</f>
        <v>0</v>
      </c>
    </row>
    <row r="590" customFormat="false" ht="12.8" hidden="false" customHeight="false" outlineLevel="0" collapsed="false">
      <c r="A590" s="76" t="n">
        <v>586</v>
      </c>
      <c r="B590" s="77" t="n">
        <f aca="false">EOMONTH(Input!$C$7,A590)</f>
        <v>60752</v>
      </c>
      <c r="D590" s="78" t="n">
        <f aca="false">RollUp!$AB590</f>
        <v>0</v>
      </c>
    </row>
    <row r="591" customFormat="false" ht="12.8" hidden="false" customHeight="false" outlineLevel="0" collapsed="false">
      <c r="A591" s="76" t="n">
        <v>587</v>
      </c>
      <c r="B591" s="77" t="n">
        <f aca="false">EOMONTH(Input!$C$7,A591)</f>
        <v>60783</v>
      </c>
      <c r="D591" s="78" t="n">
        <f aca="false">RollUp!$AB591</f>
        <v>0</v>
      </c>
    </row>
    <row r="592" customFormat="false" ht="12.8" hidden="false" customHeight="false" outlineLevel="0" collapsed="false">
      <c r="A592" s="76" t="n">
        <v>588</v>
      </c>
      <c r="B592" s="77" t="n">
        <f aca="false">EOMONTH(Input!$C$7,A592)</f>
        <v>60813</v>
      </c>
      <c r="D592" s="78" t="n">
        <f aca="false">RollUp!$AB592</f>
        <v>0</v>
      </c>
    </row>
    <row r="593" customFormat="false" ht="12.8" hidden="false" customHeight="false" outlineLevel="0" collapsed="false">
      <c r="A593" s="76" t="n">
        <v>589</v>
      </c>
      <c r="B593" s="77" t="n">
        <f aca="false">EOMONTH(Input!$C$7,A593)</f>
        <v>60844</v>
      </c>
      <c r="D593" s="78" t="n">
        <f aca="false">RollUp!$AB593</f>
        <v>0</v>
      </c>
    </row>
    <row r="594" customFormat="false" ht="12.8" hidden="false" customHeight="false" outlineLevel="0" collapsed="false">
      <c r="A594" s="76" t="n">
        <v>590</v>
      </c>
      <c r="B594" s="77" t="n">
        <f aca="false">EOMONTH(Input!$C$7,A594)</f>
        <v>60875</v>
      </c>
      <c r="D594" s="78" t="n">
        <f aca="false">RollUp!$AB594</f>
        <v>0</v>
      </c>
    </row>
    <row r="595" customFormat="false" ht="12.8" hidden="false" customHeight="false" outlineLevel="0" collapsed="false">
      <c r="A595" s="76" t="n">
        <v>591</v>
      </c>
      <c r="B595" s="77" t="n">
        <f aca="false">EOMONTH(Input!$C$7,A595)</f>
        <v>60905</v>
      </c>
      <c r="D595" s="78" t="n">
        <f aca="false">RollUp!$AB595</f>
        <v>0</v>
      </c>
    </row>
    <row r="596" customFormat="false" ht="12.8" hidden="false" customHeight="false" outlineLevel="0" collapsed="false">
      <c r="A596" s="76" t="n">
        <v>592</v>
      </c>
      <c r="B596" s="77" t="n">
        <f aca="false">EOMONTH(Input!$C$7,A596)</f>
        <v>60936</v>
      </c>
      <c r="D596" s="78" t="n">
        <f aca="false">RollUp!$AB596</f>
        <v>0</v>
      </c>
    </row>
    <row r="597" customFormat="false" ht="12.8" hidden="false" customHeight="false" outlineLevel="0" collapsed="false">
      <c r="A597" s="76" t="n">
        <v>593</v>
      </c>
      <c r="B597" s="77" t="n">
        <f aca="false">EOMONTH(Input!$C$7,A597)</f>
        <v>60966</v>
      </c>
      <c r="D597" s="78" t="n">
        <f aca="false">RollUp!$AB597</f>
        <v>0</v>
      </c>
    </row>
    <row r="598" customFormat="false" ht="12.8" hidden="false" customHeight="false" outlineLevel="0" collapsed="false">
      <c r="A598" s="76" t="n">
        <v>594</v>
      </c>
      <c r="B598" s="77" t="n">
        <f aca="false">EOMONTH(Input!$C$7,A598)</f>
        <v>60997</v>
      </c>
      <c r="D598" s="78" t="n">
        <f aca="false">RollUp!$AB598</f>
        <v>0</v>
      </c>
    </row>
    <row r="599" customFormat="false" ht="12.8" hidden="false" customHeight="false" outlineLevel="0" collapsed="false">
      <c r="A599" s="76" t="n">
        <v>595</v>
      </c>
      <c r="B599" s="77" t="n">
        <f aca="false">EOMONTH(Input!$C$7,A599)</f>
        <v>61028</v>
      </c>
      <c r="D599" s="78" t="n">
        <f aca="false">RollUp!$AB599</f>
        <v>0</v>
      </c>
    </row>
    <row r="600" customFormat="false" ht="12.8" hidden="false" customHeight="false" outlineLevel="0" collapsed="false">
      <c r="A600" s="76" t="n">
        <v>596</v>
      </c>
      <c r="B600" s="77" t="n">
        <f aca="false">EOMONTH(Input!$C$7,A600)</f>
        <v>61056</v>
      </c>
      <c r="D600" s="78" t="n">
        <f aca="false">RollUp!$AB600</f>
        <v>0</v>
      </c>
    </row>
    <row r="601" customFormat="false" ht="12.8" hidden="false" customHeight="false" outlineLevel="0" collapsed="false">
      <c r="A601" s="76" t="n">
        <v>597</v>
      </c>
      <c r="B601" s="77" t="n">
        <f aca="false">EOMONTH(Input!$C$7,A601)</f>
        <v>61087</v>
      </c>
      <c r="D601" s="78" t="n">
        <f aca="false">RollUp!$AB601</f>
        <v>0</v>
      </c>
    </row>
    <row r="602" customFormat="false" ht="12.8" hidden="false" customHeight="false" outlineLevel="0" collapsed="false">
      <c r="A602" s="76" t="n">
        <v>598</v>
      </c>
      <c r="B602" s="77" t="n">
        <f aca="false">EOMONTH(Input!$C$7,A602)</f>
        <v>61117</v>
      </c>
      <c r="D602" s="78" t="n">
        <f aca="false">RollUp!$AB602</f>
        <v>0</v>
      </c>
    </row>
    <row r="603" customFormat="false" ht="12.8" hidden="false" customHeight="false" outlineLevel="0" collapsed="false">
      <c r="A603" s="76" t="n">
        <v>599</v>
      </c>
      <c r="B603" s="77" t="n">
        <f aca="false">EOMONTH(Input!$C$7,A603)</f>
        <v>61148</v>
      </c>
      <c r="D603" s="78" t="n">
        <f aca="false">RollUp!$AB603</f>
        <v>0</v>
      </c>
    </row>
    <row r="604" customFormat="false" ht="12.8" hidden="false" customHeight="false" outlineLevel="0" collapsed="false">
      <c r="A604" s="76" t="n">
        <v>600</v>
      </c>
      <c r="B604" s="77" t="n">
        <f aca="false">EOMONTH(Input!$C$7,A604)</f>
        <v>61178</v>
      </c>
      <c r="D604" s="78" t="n">
        <f aca="false">RollUp!$AB604</f>
        <v>0</v>
      </c>
    </row>
    <row r="605" customFormat="false" ht="12.8" hidden="false" customHeight="false" outlineLevel="0" collapsed="false">
      <c r="A605" s="76" t="n">
        <v>601</v>
      </c>
      <c r="B605" s="77" t="n">
        <f aca="false">EOMONTH(Input!$C$7,A605)</f>
        <v>61209</v>
      </c>
      <c r="D605" s="78" t="n">
        <f aca="false">RollUp!$AB605</f>
        <v>0</v>
      </c>
    </row>
    <row r="606" customFormat="false" ht="12.8" hidden="false" customHeight="false" outlineLevel="0" collapsed="false">
      <c r="A606" s="76" t="n">
        <v>602</v>
      </c>
      <c r="B606" s="77" t="n">
        <f aca="false">EOMONTH(Input!$C$7,A606)</f>
        <v>61240</v>
      </c>
      <c r="D606" s="78" t="n">
        <f aca="false">RollUp!$AB606</f>
        <v>0</v>
      </c>
    </row>
    <row r="607" customFormat="false" ht="12.8" hidden="false" customHeight="false" outlineLevel="0" collapsed="false">
      <c r="A607" s="76" t="n">
        <v>603</v>
      </c>
      <c r="B607" s="77" t="n">
        <f aca="false">EOMONTH(Input!$C$7,A607)</f>
        <v>61270</v>
      </c>
      <c r="D607" s="78" t="n">
        <f aca="false">RollUp!$AB607</f>
        <v>0</v>
      </c>
    </row>
    <row r="608" customFormat="false" ht="12.8" hidden="false" customHeight="false" outlineLevel="0" collapsed="false">
      <c r="A608" s="76" t="n">
        <v>604</v>
      </c>
      <c r="B608" s="77" t="n">
        <f aca="false">EOMONTH(Input!$C$7,A608)</f>
        <v>61301</v>
      </c>
      <c r="D608" s="78" t="n">
        <f aca="false">RollUp!$AB608</f>
        <v>0</v>
      </c>
    </row>
    <row r="609" customFormat="false" ht="12.8" hidden="false" customHeight="false" outlineLevel="0" collapsed="false">
      <c r="A609" s="76" t="n">
        <v>605</v>
      </c>
      <c r="B609" s="77" t="n">
        <f aca="false">EOMONTH(Input!$C$7,A609)</f>
        <v>61331</v>
      </c>
      <c r="D609" s="78" t="n">
        <f aca="false">RollUp!$AB609</f>
        <v>0</v>
      </c>
    </row>
    <row r="610" customFormat="false" ht="12.8" hidden="false" customHeight="false" outlineLevel="0" collapsed="false">
      <c r="A610" s="76" t="n">
        <v>606</v>
      </c>
      <c r="B610" s="77" t="n">
        <f aca="false">EOMONTH(Input!$C$7,A610)</f>
        <v>61362</v>
      </c>
      <c r="D610" s="78" t="n">
        <f aca="false">RollUp!$AB610</f>
        <v>0</v>
      </c>
    </row>
    <row r="611" customFormat="false" ht="12.8" hidden="false" customHeight="false" outlineLevel="0" collapsed="false">
      <c r="A611" s="76" t="n">
        <v>607</v>
      </c>
      <c r="B611" s="77" t="n">
        <f aca="false">EOMONTH(Input!$C$7,A611)</f>
        <v>61393</v>
      </c>
      <c r="D611" s="78" t="n">
        <f aca="false">RollUp!$AB611</f>
        <v>0</v>
      </c>
    </row>
    <row r="612" customFormat="false" ht="12.8" hidden="false" customHeight="false" outlineLevel="0" collapsed="false">
      <c r="A612" s="76" t="n">
        <v>608</v>
      </c>
      <c r="B612" s="77" t="n">
        <f aca="false">EOMONTH(Input!$C$7,A612)</f>
        <v>61422</v>
      </c>
      <c r="D612" s="78" t="n">
        <f aca="false">RollUp!$AB612</f>
        <v>0</v>
      </c>
    </row>
    <row r="613" customFormat="false" ht="12.8" hidden="false" customHeight="false" outlineLevel="0" collapsed="false">
      <c r="A613" s="76" t="n">
        <v>609</v>
      </c>
      <c r="B613" s="77" t="n">
        <f aca="false">EOMONTH(Input!$C$7,A613)</f>
        <v>61453</v>
      </c>
      <c r="D613" s="78" t="n">
        <f aca="false">RollUp!$AB613</f>
        <v>0</v>
      </c>
    </row>
    <row r="614" customFormat="false" ht="12.8" hidden="false" customHeight="false" outlineLevel="0" collapsed="false">
      <c r="A614" s="76" t="n">
        <v>610</v>
      </c>
      <c r="B614" s="77" t="n">
        <f aca="false">EOMONTH(Input!$C$7,A614)</f>
        <v>61483</v>
      </c>
      <c r="D614" s="78" t="n">
        <f aca="false">RollUp!$AB614</f>
        <v>0</v>
      </c>
    </row>
    <row r="615" customFormat="false" ht="12.8" hidden="false" customHeight="false" outlineLevel="0" collapsed="false">
      <c r="A615" s="76" t="n">
        <v>611</v>
      </c>
      <c r="B615" s="77" t="n">
        <f aca="false">EOMONTH(Input!$C$7,A615)</f>
        <v>61514</v>
      </c>
      <c r="D615" s="78" t="n">
        <f aca="false">RollUp!$AB615</f>
        <v>0</v>
      </c>
    </row>
    <row r="616" customFormat="false" ht="12.8" hidden="false" customHeight="false" outlineLevel="0" collapsed="false">
      <c r="A616" s="76" t="n">
        <v>612</v>
      </c>
      <c r="B616" s="77" t="n">
        <f aca="false">EOMONTH(Input!$C$7,A616)</f>
        <v>61544</v>
      </c>
      <c r="D616" s="78" t="n">
        <f aca="false">RollUp!$AB616</f>
        <v>0</v>
      </c>
    </row>
    <row r="617" customFormat="false" ht="12.8" hidden="false" customHeight="false" outlineLevel="0" collapsed="false">
      <c r="A617" s="76" t="n">
        <v>613</v>
      </c>
      <c r="B617" s="77" t="n">
        <f aca="false">EOMONTH(Input!$C$7,A617)</f>
        <v>61575</v>
      </c>
      <c r="D617" s="78" t="n">
        <f aca="false">RollUp!$AB617</f>
        <v>0</v>
      </c>
    </row>
    <row r="618" customFormat="false" ht="12.8" hidden="false" customHeight="false" outlineLevel="0" collapsed="false">
      <c r="A618" s="76" t="n">
        <v>614</v>
      </c>
      <c r="B618" s="77" t="n">
        <f aca="false">EOMONTH(Input!$C$7,A618)</f>
        <v>61606</v>
      </c>
      <c r="D618" s="78" t="n">
        <f aca="false">RollUp!$AB618</f>
        <v>0</v>
      </c>
    </row>
    <row r="619" customFormat="false" ht="12.8" hidden="false" customHeight="false" outlineLevel="0" collapsed="false">
      <c r="A619" s="76" t="n">
        <v>615</v>
      </c>
      <c r="B619" s="77" t="n">
        <f aca="false">EOMONTH(Input!$C$7,A619)</f>
        <v>61636</v>
      </c>
      <c r="D619" s="78" t="n">
        <f aca="false">RollUp!$AB619</f>
        <v>0</v>
      </c>
    </row>
    <row r="620" customFormat="false" ht="12.8" hidden="false" customHeight="false" outlineLevel="0" collapsed="false">
      <c r="A620" s="76" t="n">
        <v>616</v>
      </c>
      <c r="B620" s="77" t="n">
        <f aca="false">EOMONTH(Input!$C$7,A620)</f>
        <v>61667</v>
      </c>
      <c r="D620" s="78" t="n">
        <f aca="false">RollUp!$AB620</f>
        <v>0</v>
      </c>
    </row>
    <row r="621" customFormat="false" ht="12.8" hidden="false" customHeight="false" outlineLevel="0" collapsed="false">
      <c r="A621" s="76" t="n">
        <v>617</v>
      </c>
      <c r="B621" s="77" t="n">
        <f aca="false">EOMONTH(Input!$C$7,A621)</f>
        <v>61697</v>
      </c>
      <c r="D621" s="78" t="n">
        <f aca="false">RollUp!$AB621</f>
        <v>0</v>
      </c>
    </row>
    <row r="622" customFormat="false" ht="12.8" hidden="false" customHeight="false" outlineLevel="0" collapsed="false">
      <c r="A622" s="76" t="n">
        <v>618</v>
      </c>
      <c r="B622" s="77" t="n">
        <f aca="false">EOMONTH(Input!$C$7,A622)</f>
        <v>61728</v>
      </c>
      <c r="D622" s="78" t="n">
        <f aca="false">RollUp!$AB622</f>
        <v>0</v>
      </c>
    </row>
    <row r="623" customFormat="false" ht="12.8" hidden="false" customHeight="false" outlineLevel="0" collapsed="false">
      <c r="A623" s="76" t="n">
        <v>619</v>
      </c>
      <c r="B623" s="77" t="n">
        <f aca="false">EOMONTH(Input!$C$7,A623)</f>
        <v>61759</v>
      </c>
      <c r="D623" s="78" t="n">
        <f aca="false">RollUp!$AB623</f>
        <v>0</v>
      </c>
    </row>
    <row r="624" customFormat="false" ht="12.8" hidden="false" customHeight="false" outlineLevel="0" collapsed="false">
      <c r="A624" s="76" t="n">
        <v>620</v>
      </c>
      <c r="B624" s="77" t="n">
        <f aca="false">EOMONTH(Input!$C$7,A624)</f>
        <v>61787</v>
      </c>
      <c r="D624" s="78" t="n">
        <f aca="false">RollUp!$AB624</f>
        <v>0</v>
      </c>
    </row>
    <row r="625" customFormat="false" ht="12.8" hidden="false" customHeight="false" outlineLevel="0" collapsed="false">
      <c r="A625" s="76" t="n">
        <v>621</v>
      </c>
      <c r="B625" s="77" t="n">
        <f aca="false">EOMONTH(Input!$C$7,A625)</f>
        <v>61818</v>
      </c>
      <c r="D625" s="78" t="n">
        <f aca="false">RollUp!$AB625</f>
        <v>0</v>
      </c>
    </row>
    <row r="626" customFormat="false" ht="12.8" hidden="false" customHeight="false" outlineLevel="0" collapsed="false">
      <c r="A626" s="76" t="n">
        <v>622</v>
      </c>
      <c r="B626" s="77" t="n">
        <f aca="false">EOMONTH(Input!$C$7,A626)</f>
        <v>61848</v>
      </c>
      <c r="D626" s="78" t="n">
        <f aca="false">RollUp!$AB626</f>
        <v>0</v>
      </c>
    </row>
    <row r="627" customFormat="false" ht="12.8" hidden="false" customHeight="false" outlineLevel="0" collapsed="false">
      <c r="A627" s="76" t="n">
        <v>623</v>
      </c>
      <c r="B627" s="77" t="n">
        <f aca="false">EOMONTH(Input!$C$7,A627)</f>
        <v>61879</v>
      </c>
      <c r="D627" s="78" t="n">
        <f aca="false">RollUp!$AB627</f>
        <v>0</v>
      </c>
    </row>
    <row r="628" customFormat="false" ht="12.8" hidden="false" customHeight="false" outlineLevel="0" collapsed="false">
      <c r="A628" s="76" t="n">
        <v>624</v>
      </c>
      <c r="B628" s="77" t="n">
        <f aca="false">EOMONTH(Input!$C$7,A628)</f>
        <v>61909</v>
      </c>
      <c r="D628" s="78" t="n">
        <f aca="false">RollUp!$AB628</f>
        <v>0</v>
      </c>
    </row>
    <row r="629" customFormat="false" ht="12.8" hidden="false" customHeight="false" outlineLevel="0" collapsed="false">
      <c r="A629" s="76" t="n">
        <v>625</v>
      </c>
      <c r="B629" s="77" t="n">
        <f aca="false">EOMONTH(Input!$C$7,A629)</f>
        <v>61940</v>
      </c>
      <c r="D629" s="78" t="n">
        <f aca="false">RollUp!$AB629</f>
        <v>0</v>
      </c>
    </row>
    <row r="630" customFormat="false" ht="12.8" hidden="false" customHeight="false" outlineLevel="0" collapsed="false">
      <c r="A630" s="76" t="n">
        <v>626</v>
      </c>
      <c r="B630" s="77" t="n">
        <f aca="false">EOMONTH(Input!$C$7,A630)</f>
        <v>61971</v>
      </c>
      <c r="D630" s="78" t="n">
        <f aca="false">RollUp!$AB630</f>
        <v>0</v>
      </c>
    </row>
    <row r="631" customFormat="false" ht="12.8" hidden="false" customHeight="false" outlineLevel="0" collapsed="false">
      <c r="A631" s="76" t="n">
        <v>627</v>
      </c>
      <c r="B631" s="77" t="n">
        <f aca="false">EOMONTH(Input!$C$7,A631)</f>
        <v>62001</v>
      </c>
      <c r="D631" s="78" t="n">
        <f aca="false">RollUp!$AB631</f>
        <v>0</v>
      </c>
    </row>
    <row r="632" customFormat="false" ht="12.8" hidden="false" customHeight="false" outlineLevel="0" collapsed="false">
      <c r="A632" s="76" t="n">
        <v>628</v>
      </c>
      <c r="B632" s="77" t="n">
        <f aca="false">EOMONTH(Input!$C$7,A632)</f>
        <v>62032</v>
      </c>
      <c r="D632" s="78" t="n">
        <f aca="false">RollUp!$AB632</f>
        <v>0</v>
      </c>
    </row>
    <row r="633" customFormat="false" ht="12.8" hidden="false" customHeight="false" outlineLevel="0" collapsed="false">
      <c r="A633" s="76" t="n">
        <v>629</v>
      </c>
      <c r="B633" s="77" t="n">
        <f aca="false">EOMONTH(Input!$C$7,A633)</f>
        <v>62062</v>
      </c>
      <c r="D633" s="78" t="n">
        <f aca="false">RollUp!$AB633</f>
        <v>0</v>
      </c>
    </row>
    <row r="634" customFormat="false" ht="12.8" hidden="false" customHeight="false" outlineLevel="0" collapsed="false">
      <c r="A634" s="76" t="n">
        <v>630</v>
      </c>
      <c r="B634" s="77" t="n">
        <f aca="false">EOMONTH(Input!$C$7,A634)</f>
        <v>62093</v>
      </c>
      <c r="D634" s="78" t="n">
        <f aca="false">RollUp!$AB634</f>
        <v>0</v>
      </c>
    </row>
    <row r="635" customFormat="false" ht="12.8" hidden="false" customHeight="false" outlineLevel="0" collapsed="false">
      <c r="A635" s="76" t="n">
        <v>631</v>
      </c>
      <c r="B635" s="77" t="n">
        <f aca="false">EOMONTH(Input!$C$7,A635)</f>
        <v>62124</v>
      </c>
      <c r="D635" s="78" t="n">
        <f aca="false">RollUp!$AB635</f>
        <v>0</v>
      </c>
    </row>
    <row r="636" customFormat="false" ht="12.8" hidden="false" customHeight="false" outlineLevel="0" collapsed="false">
      <c r="A636" s="76" t="n">
        <v>632</v>
      </c>
      <c r="B636" s="77" t="n">
        <f aca="false">EOMONTH(Input!$C$7,A636)</f>
        <v>62152</v>
      </c>
      <c r="D636" s="78" t="n">
        <f aca="false">RollUp!$AB636</f>
        <v>0</v>
      </c>
    </row>
    <row r="637" customFormat="false" ht="12.8" hidden="false" customHeight="false" outlineLevel="0" collapsed="false">
      <c r="A637" s="76" t="n">
        <v>633</v>
      </c>
      <c r="B637" s="77" t="n">
        <f aca="false">EOMONTH(Input!$C$7,A637)</f>
        <v>62183</v>
      </c>
      <c r="D637" s="78" t="n">
        <f aca="false">RollUp!$AB637</f>
        <v>0</v>
      </c>
    </row>
    <row r="638" customFormat="false" ht="12.8" hidden="false" customHeight="false" outlineLevel="0" collapsed="false">
      <c r="A638" s="76" t="n">
        <v>634</v>
      </c>
      <c r="B638" s="77" t="n">
        <f aca="false">EOMONTH(Input!$C$7,A638)</f>
        <v>62213</v>
      </c>
      <c r="D638" s="78" t="n">
        <f aca="false">RollUp!$AB638</f>
        <v>0</v>
      </c>
    </row>
    <row r="639" customFormat="false" ht="12.8" hidden="false" customHeight="false" outlineLevel="0" collapsed="false">
      <c r="A639" s="76" t="n">
        <v>635</v>
      </c>
      <c r="B639" s="77" t="n">
        <f aca="false">EOMONTH(Input!$C$7,A639)</f>
        <v>62244</v>
      </c>
      <c r="D639" s="78" t="n">
        <f aca="false">RollUp!$AB639</f>
        <v>0</v>
      </c>
    </row>
    <row r="640" customFormat="false" ht="12.8" hidden="false" customHeight="false" outlineLevel="0" collapsed="false">
      <c r="A640" s="76" t="n">
        <v>636</v>
      </c>
      <c r="B640" s="77" t="n">
        <f aca="false">EOMONTH(Input!$C$7,A640)</f>
        <v>62274</v>
      </c>
      <c r="D640" s="78" t="n">
        <f aca="false">RollUp!$AB640</f>
        <v>0</v>
      </c>
    </row>
    <row r="641" customFormat="false" ht="12.8" hidden="false" customHeight="false" outlineLevel="0" collapsed="false">
      <c r="A641" s="76" t="n">
        <v>637</v>
      </c>
      <c r="B641" s="77" t="n">
        <f aca="false">EOMONTH(Input!$C$7,A641)</f>
        <v>62305</v>
      </c>
      <c r="D641" s="78" t="n">
        <f aca="false">RollUp!$AB641</f>
        <v>0</v>
      </c>
    </row>
    <row r="642" customFormat="false" ht="12.8" hidden="false" customHeight="false" outlineLevel="0" collapsed="false">
      <c r="A642" s="76" t="n">
        <v>638</v>
      </c>
      <c r="B642" s="77" t="n">
        <f aca="false">EOMONTH(Input!$C$7,A642)</f>
        <v>62336</v>
      </c>
      <c r="D642" s="78" t="n">
        <f aca="false">RollUp!$AB642</f>
        <v>0</v>
      </c>
    </row>
    <row r="643" customFormat="false" ht="12.8" hidden="false" customHeight="false" outlineLevel="0" collapsed="false">
      <c r="A643" s="76" t="n">
        <v>639</v>
      </c>
      <c r="B643" s="77" t="n">
        <f aca="false">EOMONTH(Input!$C$7,A643)</f>
        <v>62366</v>
      </c>
      <c r="D643" s="78" t="n">
        <f aca="false">RollUp!$AB643</f>
        <v>0</v>
      </c>
    </row>
    <row r="644" customFormat="false" ht="12.8" hidden="false" customHeight="false" outlineLevel="0" collapsed="false">
      <c r="A644" s="76" t="n">
        <v>640</v>
      </c>
      <c r="B644" s="77" t="n">
        <f aca="false">EOMONTH(Input!$C$7,A644)</f>
        <v>62397</v>
      </c>
      <c r="D644" s="78" t="n">
        <f aca="false">RollUp!$AB644</f>
        <v>0</v>
      </c>
    </row>
    <row r="645" customFormat="false" ht="12.8" hidden="false" customHeight="false" outlineLevel="0" collapsed="false">
      <c r="A645" s="76" t="n">
        <v>641</v>
      </c>
      <c r="B645" s="77" t="n">
        <f aca="false">EOMONTH(Input!$C$7,A645)</f>
        <v>62427</v>
      </c>
      <c r="D645" s="78" t="n">
        <f aca="false">RollUp!$AB645</f>
        <v>0</v>
      </c>
    </row>
    <row r="646" customFormat="false" ht="12.8" hidden="false" customHeight="false" outlineLevel="0" collapsed="false">
      <c r="A646" s="76" t="n">
        <v>642</v>
      </c>
      <c r="B646" s="77" t="n">
        <f aca="false">EOMONTH(Input!$C$7,A646)</f>
        <v>62458</v>
      </c>
      <c r="D646" s="78" t="n">
        <f aca="false">RollUp!$AB646</f>
        <v>0</v>
      </c>
    </row>
    <row r="647" customFormat="false" ht="12.8" hidden="false" customHeight="false" outlineLevel="0" collapsed="false">
      <c r="A647" s="76" t="n">
        <v>643</v>
      </c>
      <c r="B647" s="77" t="n">
        <f aca="false">EOMONTH(Input!$C$7,A647)</f>
        <v>62489</v>
      </c>
      <c r="D647" s="78" t="n">
        <f aca="false">RollUp!$AB647</f>
        <v>0</v>
      </c>
    </row>
    <row r="648" customFormat="false" ht="12.8" hidden="false" customHeight="false" outlineLevel="0" collapsed="false">
      <c r="A648" s="76" t="n">
        <v>644</v>
      </c>
      <c r="B648" s="77" t="n">
        <f aca="false">EOMONTH(Input!$C$7,A648)</f>
        <v>62517</v>
      </c>
      <c r="D648" s="78" t="n">
        <f aca="false">RollUp!$AB648</f>
        <v>0</v>
      </c>
    </row>
    <row r="649" customFormat="false" ht="12.8" hidden="false" customHeight="false" outlineLevel="0" collapsed="false">
      <c r="A649" s="76" t="n">
        <v>645</v>
      </c>
      <c r="B649" s="77" t="n">
        <f aca="false">EOMONTH(Input!$C$7,A649)</f>
        <v>62548</v>
      </c>
      <c r="D649" s="78" t="n">
        <f aca="false">RollUp!$AB649</f>
        <v>0</v>
      </c>
    </row>
    <row r="650" customFormat="false" ht="12.8" hidden="false" customHeight="false" outlineLevel="0" collapsed="false">
      <c r="A650" s="76" t="n">
        <v>646</v>
      </c>
      <c r="B650" s="77" t="n">
        <f aca="false">EOMONTH(Input!$C$7,A650)</f>
        <v>62578</v>
      </c>
      <c r="D650" s="78" t="n">
        <f aca="false">RollUp!$AB650</f>
        <v>0</v>
      </c>
    </row>
    <row r="651" customFormat="false" ht="12.8" hidden="false" customHeight="false" outlineLevel="0" collapsed="false">
      <c r="A651" s="76" t="n">
        <v>647</v>
      </c>
      <c r="B651" s="77" t="n">
        <f aca="false">EOMONTH(Input!$C$7,A651)</f>
        <v>62609</v>
      </c>
      <c r="D651" s="78" t="n">
        <f aca="false">RollUp!$AB651</f>
        <v>0</v>
      </c>
    </row>
    <row r="652" customFormat="false" ht="12.8" hidden="false" customHeight="false" outlineLevel="0" collapsed="false">
      <c r="A652" s="76" t="n">
        <v>648</v>
      </c>
      <c r="B652" s="77" t="n">
        <f aca="false">EOMONTH(Input!$C$7,A652)</f>
        <v>62639</v>
      </c>
      <c r="D652" s="78" t="n">
        <f aca="false">RollUp!$AB652</f>
        <v>0</v>
      </c>
    </row>
    <row r="653" customFormat="false" ht="12.8" hidden="false" customHeight="false" outlineLevel="0" collapsed="false">
      <c r="A653" s="76" t="n">
        <v>649</v>
      </c>
      <c r="B653" s="77" t="n">
        <f aca="false">EOMONTH(Input!$C$7,A653)</f>
        <v>62670</v>
      </c>
      <c r="D653" s="78" t="n">
        <f aca="false">RollUp!$AB653</f>
        <v>0</v>
      </c>
    </row>
    <row r="654" customFormat="false" ht="12.8" hidden="false" customHeight="false" outlineLevel="0" collapsed="false">
      <c r="A654" s="76" t="n">
        <v>650</v>
      </c>
      <c r="B654" s="77" t="n">
        <f aca="false">EOMONTH(Input!$C$7,A654)</f>
        <v>62701</v>
      </c>
      <c r="D654" s="78" t="n">
        <f aca="false">RollUp!$AB654</f>
        <v>0</v>
      </c>
    </row>
    <row r="655" customFormat="false" ht="12.8" hidden="false" customHeight="false" outlineLevel="0" collapsed="false">
      <c r="A655" s="76" t="n">
        <v>651</v>
      </c>
      <c r="B655" s="77" t="n">
        <f aca="false">EOMONTH(Input!$C$7,A655)</f>
        <v>62731</v>
      </c>
      <c r="D655" s="78" t="n">
        <f aca="false">RollUp!$AB655</f>
        <v>0</v>
      </c>
    </row>
    <row r="656" customFormat="false" ht="12.8" hidden="false" customHeight="false" outlineLevel="0" collapsed="false">
      <c r="A656" s="76" t="n">
        <v>652</v>
      </c>
      <c r="B656" s="77" t="n">
        <f aca="false">EOMONTH(Input!$C$7,A656)</f>
        <v>62762</v>
      </c>
      <c r="D656" s="78" t="n">
        <f aca="false">RollUp!$AB656</f>
        <v>0</v>
      </c>
    </row>
    <row r="657" customFormat="false" ht="12.8" hidden="false" customHeight="false" outlineLevel="0" collapsed="false">
      <c r="A657" s="76" t="n">
        <v>653</v>
      </c>
      <c r="B657" s="77" t="n">
        <f aca="false">EOMONTH(Input!$C$7,A657)</f>
        <v>62792</v>
      </c>
      <c r="D657" s="78" t="n">
        <f aca="false">RollUp!$AB657</f>
        <v>0</v>
      </c>
    </row>
    <row r="658" customFormat="false" ht="12.8" hidden="false" customHeight="false" outlineLevel="0" collapsed="false">
      <c r="A658" s="76" t="n">
        <v>654</v>
      </c>
      <c r="B658" s="77" t="n">
        <f aca="false">EOMONTH(Input!$C$7,A658)</f>
        <v>62823</v>
      </c>
      <c r="D658" s="78" t="n">
        <f aca="false">RollUp!$AB658</f>
        <v>0</v>
      </c>
    </row>
    <row r="659" customFormat="false" ht="12.8" hidden="false" customHeight="false" outlineLevel="0" collapsed="false">
      <c r="A659" s="76" t="n">
        <v>655</v>
      </c>
      <c r="B659" s="77" t="n">
        <f aca="false">EOMONTH(Input!$C$7,A659)</f>
        <v>62854</v>
      </c>
      <c r="D659" s="78" t="n">
        <f aca="false">RollUp!$AB659</f>
        <v>0</v>
      </c>
    </row>
    <row r="660" customFormat="false" ht="12.8" hidden="false" customHeight="false" outlineLevel="0" collapsed="false">
      <c r="A660" s="76" t="n">
        <v>656</v>
      </c>
      <c r="B660" s="77" t="n">
        <f aca="false">EOMONTH(Input!$C$7,A660)</f>
        <v>62883</v>
      </c>
      <c r="D660" s="78" t="n">
        <f aca="false">RollUp!$AB660</f>
        <v>0</v>
      </c>
    </row>
    <row r="661" customFormat="false" ht="12.8" hidden="false" customHeight="false" outlineLevel="0" collapsed="false">
      <c r="A661" s="76" t="n">
        <v>657</v>
      </c>
      <c r="B661" s="77" t="n">
        <f aca="false">EOMONTH(Input!$C$7,A661)</f>
        <v>62914</v>
      </c>
      <c r="D661" s="78" t="n">
        <f aca="false">RollUp!$AB661</f>
        <v>0</v>
      </c>
    </row>
    <row r="662" customFormat="false" ht="12.8" hidden="false" customHeight="false" outlineLevel="0" collapsed="false">
      <c r="A662" s="76" t="n">
        <v>658</v>
      </c>
      <c r="B662" s="77" t="n">
        <f aca="false">EOMONTH(Input!$C$7,A662)</f>
        <v>62944</v>
      </c>
      <c r="D662" s="78" t="n">
        <f aca="false">RollUp!$AB662</f>
        <v>0</v>
      </c>
    </row>
    <row r="663" customFormat="false" ht="12.8" hidden="false" customHeight="false" outlineLevel="0" collapsed="false">
      <c r="A663" s="76" t="n">
        <v>659</v>
      </c>
      <c r="B663" s="77" t="n">
        <f aca="false">EOMONTH(Input!$C$7,A663)</f>
        <v>62975</v>
      </c>
      <c r="D663" s="78" t="n">
        <f aca="false">RollUp!$AB663</f>
        <v>0</v>
      </c>
    </row>
    <row r="664" customFormat="false" ht="12.8" hidden="false" customHeight="false" outlineLevel="0" collapsed="false">
      <c r="A664" s="76" t="n">
        <v>660</v>
      </c>
      <c r="B664" s="77" t="n">
        <f aca="false">EOMONTH(Input!$C$7,A664)</f>
        <v>63005</v>
      </c>
      <c r="D664" s="78" t="n">
        <f aca="false">RollUp!$AB664</f>
        <v>0</v>
      </c>
    </row>
    <row r="665" customFormat="false" ht="12.8" hidden="false" customHeight="false" outlineLevel="0" collapsed="false">
      <c r="A665" s="76" t="n">
        <v>661</v>
      </c>
      <c r="B665" s="77" t="n">
        <f aca="false">EOMONTH(Input!$C$7,A665)</f>
        <v>63036</v>
      </c>
      <c r="D665" s="78" t="n">
        <f aca="false">RollUp!$AB665</f>
        <v>0</v>
      </c>
    </row>
    <row r="666" customFormat="false" ht="12.8" hidden="false" customHeight="false" outlineLevel="0" collapsed="false">
      <c r="A666" s="76" t="n">
        <v>662</v>
      </c>
      <c r="B666" s="77" t="n">
        <f aca="false">EOMONTH(Input!$C$7,A666)</f>
        <v>63067</v>
      </c>
      <c r="D666" s="78" t="n">
        <f aca="false">RollUp!$AB666</f>
        <v>0</v>
      </c>
    </row>
    <row r="667" customFormat="false" ht="12.8" hidden="false" customHeight="false" outlineLevel="0" collapsed="false">
      <c r="A667" s="76" t="n">
        <v>663</v>
      </c>
      <c r="B667" s="77" t="n">
        <f aca="false">EOMONTH(Input!$C$7,A667)</f>
        <v>63097</v>
      </c>
      <c r="D667" s="78" t="n">
        <f aca="false">RollUp!$AB667</f>
        <v>0</v>
      </c>
    </row>
    <row r="668" customFormat="false" ht="12.8" hidden="false" customHeight="false" outlineLevel="0" collapsed="false">
      <c r="A668" s="76" t="n">
        <v>664</v>
      </c>
      <c r="B668" s="77" t="n">
        <f aca="false">EOMONTH(Input!$C$7,A668)</f>
        <v>63128</v>
      </c>
      <c r="D668" s="78" t="n">
        <f aca="false">RollUp!$AB668</f>
        <v>0</v>
      </c>
    </row>
    <row r="669" customFormat="false" ht="12.8" hidden="false" customHeight="false" outlineLevel="0" collapsed="false">
      <c r="A669" s="76" t="n">
        <v>665</v>
      </c>
      <c r="B669" s="77" t="n">
        <f aca="false">EOMONTH(Input!$C$7,A669)</f>
        <v>63158</v>
      </c>
      <c r="D669" s="78" t="n">
        <f aca="false">RollUp!$AB669</f>
        <v>0</v>
      </c>
    </row>
    <row r="670" customFormat="false" ht="12.8" hidden="false" customHeight="false" outlineLevel="0" collapsed="false">
      <c r="A670" s="76" t="n">
        <v>666</v>
      </c>
      <c r="B670" s="77" t="n">
        <f aca="false">EOMONTH(Input!$C$7,A670)</f>
        <v>63189</v>
      </c>
      <c r="D670" s="78" t="n">
        <f aca="false">RollUp!$AB670</f>
        <v>0</v>
      </c>
    </row>
    <row r="671" customFormat="false" ht="12.8" hidden="false" customHeight="false" outlineLevel="0" collapsed="false">
      <c r="A671" s="76" t="n">
        <v>667</v>
      </c>
      <c r="B671" s="77" t="n">
        <f aca="false">EOMONTH(Input!$C$7,A671)</f>
        <v>63220</v>
      </c>
      <c r="D671" s="78" t="n">
        <f aca="false">RollUp!$AB671</f>
        <v>0</v>
      </c>
    </row>
    <row r="672" customFormat="false" ht="12.8" hidden="false" customHeight="false" outlineLevel="0" collapsed="false">
      <c r="A672" s="76" t="n">
        <v>668</v>
      </c>
      <c r="B672" s="77" t="n">
        <f aca="false">EOMONTH(Input!$C$7,A672)</f>
        <v>63248</v>
      </c>
      <c r="D672" s="78" t="n">
        <f aca="false">RollUp!$AB672</f>
        <v>0</v>
      </c>
    </row>
    <row r="673" customFormat="false" ht="12.8" hidden="false" customHeight="false" outlineLevel="0" collapsed="false">
      <c r="A673" s="76" t="n">
        <v>669</v>
      </c>
      <c r="B673" s="77" t="n">
        <f aca="false">EOMONTH(Input!$C$7,A673)</f>
        <v>63279</v>
      </c>
      <c r="D673" s="78" t="n">
        <f aca="false">RollUp!$AB673</f>
        <v>0</v>
      </c>
    </row>
    <row r="674" customFormat="false" ht="12.8" hidden="false" customHeight="false" outlineLevel="0" collapsed="false">
      <c r="A674" s="76" t="n">
        <v>670</v>
      </c>
      <c r="B674" s="77" t="n">
        <f aca="false">EOMONTH(Input!$C$7,A674)</f>
        <v>63309</v>
      </c>
      <c r="D674" s="78" t="n">
        <f aca="false">RollUp!$AB674</f>
        <v>0</v>
      </c>
    </row>
    <row r="675" customFormat="false" ht="12.8" hidden="false" customHeight="false" outlineLevel="0" collapsed="false">
      <c r="A675" s="76" t="n">
        <v>671</v>
      </c>
      <c r="B675" s="77" t="n">
        <f aca="false">EOMONTH(Input!$C$7,A675)</f>
        <v>63340</v>
      </c>
      <c r="D675" s="78" t="n">
        <f aca="false">RollUp!$AB675</f>
        <v>0</v>
      </c>
    </row>
    <row r="676" customFormat="false" ht="12.8" hidden="false" customHeight="false" outlineLevel="0" collapsed="false">
      <c r="A676" s="76" t="n">
        <v>672</v>
      </c>
      <c r="B676" s="77" t="n">
        <f aca="false">EOMONTH(Input!$C$7,A676)</f>
        <v>63370</v>
      </c>
      <c r="D676" s="78" t="n">
        <f aca="false">RollUp!$AB676</f>
        <v>0</v>
      </c>
    </row>
    <row r="677" customFormat="false" ht="12.8" hidden="false" customHeight="false" outlineLevel="0" collapsed="false">
      <c r="A677" s="76" t="n">
        <v>673</v>
      </c>
      <c r="B677" s="77" t="n">
        <f aca="false">EOMONTH(Input!$C$7,A677)</f>
        <v>63401</v>
      </c>
      <c r="D677" s="78" t="n">
        <f aca="false">RollUp!$AB677</f>
        <v>0</v>
      </c>
    </row>
    <row r="678" customFormat="false" ht="12.8" hidden="false" customHeight="false" outlineLevel="0" collapsed="false">
      <c r="A678" s="76" t="n">
        <v>674</v>
      </c>
      <c r="B678" s="77" t="n">
        <f aca="false">EOMONTH(Input!$C$7,A678)</f>
        <v>63432</v>
      </c>
      <c r="D678" s="78" t="n">
        <f aca="false">RollUp!$AB678</f>
        <v>0</v>
      </c>
    </row>
    <row r="679" customFormat="false" ht="12.8" hidden="false" customHeight="false" outlineLevel="0" collapsed="false">
      <c r="A679" s="76" t="n">
        <v>675</v>
      </c>
      <c r="B679" s="77" t="n">
        <f aca="false">EOMONTH(Input!$C$7,A679)</f>
        <v>63462</v>
      </c>
      <c r="D679" s="78" t="n">
        <f aca="false">RollUp!$AB679</f>
        <v>0</v>
      </c>
    </row>
    <row r="680" customFormat="false" ht="12.8" hidden="false" customHeight="false" outlineLevel="0" collapsed="false">
      <c r="A680" s="76" t="n">
        <v>676</v>
      </c>
      <c r="B680" s="77" t="n">
        <f aca="false">EOMONTH(Input!$C$7,A680)</f>
        <v>63493</v>
      </c>
      <c r="D680" s="78" t="n">
        <f aca="false">RollUp!$AB680</f>
        <v>0</v>
      </c>
    </row>
    <row r="681" customFormat="false" ht="12.8" hidden="false" customHeight="false" outlineLevel="0" collapsed="false">
      <c r="A681" s="76" t="n">
        <v>677</v>
      </c>
      <c r="B681" s="77" t="n">
        <f aca="false">EOMONTH(Input!$C$7,A681)</f>
        <v>63523</v>
      </c>
      <c r="D681" s="78" t="n">
        <f aca="false">RollUp!$AB681</f>
        <v>0</v>
      </c>
    </row>
    <row r="682" customFormat="false" ht="12.8" hidden="false" customHeight="false" outlineLevel="0" collapsed="false">
      <c r="A682" s="76" t="n">
        <v>678</v>
      </c>
      <c r="B682" s="77" t="n">
        <f aca="false">EOMONTH(Input!$C$7,A682)</f>
        <v>63554</v>
      </c>
      <c r="D682" s="78" t="n">
        <f aca="false">RollUp!$AB682</f>
        <v>0</v>
      </c>
    </row>
    <row r="683" customFormat="false" ht="12.8" hidden="false" customHeight="false" outlineLevel="0" collapsed="false">
      <c r="A683" s="76" t="n">
        <v>679</v>
      </c>
      <c r="B683" s="77" t="n">
        <f aca="false">EOMONTH(Input!$C$7,A683)</f>
        <v>63585</v>
      </c>
      <c r="D683" s="78" t="n">
        <f aca="false">RollUp!$AB683</f>
        <v>0</v>
      </c>
    </row>
    <row r="684" customFormat="false" ht="12.8" hidden="false" customHeight="false" outlineLevel="0" collapsed="false">
      <c r="A684" s="76" t="n">
        <v>680</v>
      </c>
      <c r="B684" s="77" t="n">
        <f aca="false">EOMONTH(Input!$C$7,A684)</f>
        <v>63613</v>
      </c>
      <c r="D684" s="78" t="n">
        <f aca="false">RollUp!$AB684</f>
        <v>0</v>
      </c>
    </row>
    <row r="685" customFormat="false" ht="12.8" hidden="false" customHeight="false" outlineLevel="0" collapsed="false">
      <c r="A685" s="76" t="n">
        <v>681</v>
      </c>
      <c r="B685" s="77" t="n">
        <f aca="false">EOMONTH(Input!$C$7,A685)</f>
        <v>63644</v>
      </c>
      <c r="D685" s="78" t="n">
        <f aca="false">RollUp!$AB685</f>
        <v>0</v>
      </c>
    </row>
    <row r="686" customFormat="false" ht="12.8" hidden="false" customHeight="false" outlineLevel="0" collapsed="false">
      <c r="A686" s="76" t="n">
        <v>682</v>
      </c>
      <c r="B686" s="77" t="n">
        <f aca="false">EOMONTH(Input!$C$7,A686)</f>
        <v>63674</v>
      </c>
      <c r="D686" s="78" t="n">
        <f aca="false">RollUp!$AB686</f>
        <v>0</v>
      </c>
    </row>
    <row r="687" customFormat="false" ht="12.8" hidden="false" customHeight="false" outlineLevel="0" collapsed="false">
      <c r="A687" s="76" t="n">
        <v>683</v>
      </c>
      <c r="B687" s="77" t="n">
        <f aca="false">EOMONTH(Input!$C$7,A687)</f>
        <v>63705</v>
      </c>
      <c r="D687" s="78" t="n">
        <f aca="false">RollUp!$AB687</f>
        <v>0</v>
      </c>
    </row>
    <row r="688" customFormat="false" ht="12.8" hidden="false" customHeight="false" outlineLevel="0" collapsed="false">
      <c r="A688" s="76" t="n">
        <v>684</v>
      </c>
      <c r="B688" s="77" t="n">
        <f aca="false">EOMONTH(Input!$C$7,A688)</f>
        <v>63735</v>
      </c>
      <c r="D688" s="78" t="n">
        <f aca="false">RollUp!$AB688</f>
        <v>0</v>
      </c>
    </row>
    <row r="689" customFormat="false" ht="12.8" hidden="false" customHeight="false" outlineLevel="0" collapsed="false">
      <c r="A689" s="76" t="n">
        <v>685</v>
      </c>
      <c r="B689" s="77" t="n">
        <f aca="false">EOMONTH(Input!$C$7,A689)</f>
        <v>63766</v>
      </c>
      <c r="D689" s="78" t="n">
        <f aca="false">RollUp!$AB689</f>
        <v>0</v>
      </c>
    </row>
    <row r="690" customFormat="false" ht="12.8" hidden="false" customHeight="false" outlineLevel="0" collapsed="false">
      <c r="A690" s="76" t="n">
        <v>686</v>
      </c>
      <c r="B690" s="77" t="n">
        <f aca="false">EOMONTH(Input!$C$7,A690)</f>
        <v>63797</v>
      </c>
      <c r="D690" s="78" t="n">
        <f aca="false">RollUp!$AB690</f>
        <v>0</v>
      </c>
    </row>
    <row r="691" customFormat="false" ht="12.8" hidden="false" customHeight="false" outlineLevel="0" collapsed="false">
      <c r="A691" s="76" t="n">
        <v>687</v>
      </c>
      <c r="B691" s="77" t="n">
        <f aca="false">EOMONTH(Input!$C$7,A691)</f>
        <v>63827</v>
      </c>
      <c r="D691" s="78" t="n">
        <f aca="false">RollUp!$AB691</f>
        <v>0</v>
      </c>
    </row>
    <row r="692" customFormat="false" ht="12.8" hidden="false" customHeight="false" outlineLevel="0" collapsed="false">
      <c r="A692" s="76" t="n">
        <v>688</v>
      </c>
      <c r="B692" s="77" t="n">
        <f aca="false">EOMONTH(Input!$C$7,A692)</f>
        <v>63858</v>
      </c>
      <c r="D692" s="78" t="n">
        <f aca="false">RollUp!$AB692</f>
        <v>0</v>
      </c>
    </row>
    <row r="693" customFormat="false" ht="12.8" hidden="false" customHeight="false" outlineLevel="0" collapsed="false">
      <c r="A693" s="76" t="n">
        <v>689</v>
      </c>
      <c r="B693" s="77" t="n">
        <f aca="false">EOMONTH(Input!$C$7,A693)</f>
        <v>63888</v>
      </c>
      <c r="D693" s="78" t="n">
        <f aca="false">RollUp!$AB693</f>
        <v>0</v>
      </c>
    </row>
    <row r="694" customFormat="false" ht="12.8" hidden="false" customHeight="false" outlineLevel="0" collapsed="false">
      <c r="A694" s="76" t="n">
        <v>690</v>
      </c>
      <c r="B694" s="77" t="n">
        <f aca="false">EOMONTH(Input!$C$7,A694)</f>
        <v>63919</v>
      </c>
      <c r="D694" s="78" t="n">
        <f aca="false">RollUp!$AB694</f>
        <v>0</v>
      </c>
    </row>
    <row r="695" customFormat="false" ht="12.8" hidden="false" customHeight="false" outlineLevel="0" collapsed="false">
      <c r="A695" s="76" t="n">
        <v>691</v>
      </c>
      <c r="B695" s="77" t="n">
        <f aca="false">EOMONTH(Input!$C$7,A695)</f>
        <v>63950</v>
      </c>
      <c r="D695" s="78" t="n">
        <f aca="false">RollUp!$AB695</f>
        <v>0</v>
      </c>
    </row>
    <row r="696" customFormat="false" ht="12.8" hidden="false" customHeight="false" outlineLevel="0" collapsed="false">
      <c r="A696" s="76" t="n">
        <v>692</v>
      </c>
      <c r="B696" s="77" t="n">
        <f aca="false">EOMONTH(Input!$C$7,A696)</f>
        <v>63978</v>
      </c>
      <c r="D696" s="78" t="n">
        <f aca="false">RollUp!$AB696</f>
        <v>0</v>
      </c>
    </row>
    <row r="697" customFormat="false" ht="12.8" hidden="false" customHeight="false" outlineLevel="0" collapsed="false">
      <c r="A697" s="76" t="n">
        <v>693</v>
      </c>
      <c r="B697" s="77" t="n">
        <f aca="false">EOMONTH(Input!$C$7,A697)</f>
        <v>64009</v>
      </c>
      <c r="D697" s="78" t="n">
        <f aca="false">RollUp!$AB697</f>
        <v>0</v>
      </c>
    </row>
    <row r="698" customFormat="false" ht="12.8" hidden="false" customHeight="false" outlineLevel="0" collapsed="false">
      <c r="A698" s="76" t="n">
        <v>694</v>
      </c>
      <c r="B698" s="77" t="n">
        <f aca="false">EOMONTH(Input!$C$7,A698)</f>
        <v>64039</v>
      </c>
      <c r="D698" s="78" t="n">
        <f aca="false">RollUp!$AB698</f>
        <v>0</v>
      </c>
    </row>
    <row r="699" customFormat="false" ht="12.8" hidden="false" customHeight="false" outlineLevel="0" collapsed="false">
      <c r="A699" s="76" t="n">
        <v>695</v>
      </c>
      <c r="B699" s="77" t="n">
        <f aca="false">EOMONTH(Input!$C$7,A699)</f>
        <v>64070</v>
      </c>
      <c r="D699" s="78" t="n">
        <f aca="false">RollUp!$AB699</f>
        <v>0</v>
      </c>
    </row>
    <row r="700" customFormat="false" ht="12.8" hidden="false" customHeight="false" outlineLevel="0" collapsed="false">
      <c r="A700" s="76" t="n">
        <v>696</v>
      </c>
      <c r="B700" s="77" t="n">
        <f aca="false">EOMONTH(Input!$C$7,A700)</f>
        <v>64100</v>
      </c>
      <c r="D700" s="78" t="n">
        <f aca="false">RollUp!$AB700</f>
        <v>0</v>
      </c>
    </row>
    <row r="701" customFormat="false" ht="12.8" hidden="false" customHeight="false" outlineLevel="0" collapsed="false">
      <c r="A701" s="76" t="n">
        <v>697</v>
      </c>
      <c r="B701" s="77" t="n">
        <f aca="false">EOMONTH(Input!$C$7,A701)</f>
        <v>64131</v>
      </c>
      <c r="D701" s="78" t="n">
        <f aca="false">RollUp!$AB701</f>
        <v>0</v>
      </c>
    </row>
    <row r="702" customFormat="false" ht="12.8" hidden="false" customHeight="false" outlineLevel="0" collapsed="false">
      <c r="A702" s="76" t="n">
        <v>698</v>
      </c>
      <c r="B702" s="77" t="n">
        <f aca="false">EOMONTH(Input!$C$7,A702)</f>
        <v>64162</v>
      </c>
      <c r="D702" s="78" t="n">
        <f aca="false">RollUp!$AB702</f>
        <v>0</v>
      </c>
    </row>
    <row r="703" customFormat="false" ht="12.8" hidden="false" customHeight="false" outlineLevel="0" collapsed="false">
      <c r="A703" s="76" t="n">
        <v>699</v>
      </c>
      <c r="B703" s="77" t="n">
        <f aca="false">EOMONTH(Input!$C$7,A703)</f>
        <v>64192</v>
      </c>
      <c r="D703" s="78" t="n">
        <f aca="false">RollUp!$AB703</f>
        <v>0</v>
      </c>
    </row>
    <row r="704" customFormat="false" ht="12.8" hidden="false" customHeight="false" outlineLevel="0" collapsed="false">
      <c r="A704" s="76" t="n">
        <v>700</v>
      </c>
      <c r="B704" s="77" t="n">
        <f aca="false">EOMONTH(Input!$C$7,A704)</f>
        <v>64223</v>
      </c>
      <c r="D704" s="78" t="n">
        <f aca="false">RollUp!$AB704</f>
        <v>0</v>
      </c>
    </row>
    <row r="705" customFormat="false" ht="12.8" hidden="false" customHeight="false" outlineLevel="0" collapsed="false">
      <c r="A705" s="76" t="n">
        <v>701</v>
      </c>
      <c r="B705" s="77" t="n">
        <f aca="false">EOMONTH(Input!$C$7,A705)</f>
        <v>64253</v>
      </c>
      <c r="D705" s="78" t="n">
        <f aca="false">RollUp!$AB705</f>
        <v>0</v>
      </c>
    </row>
    <row r="706" customFormat="false" ht="12.8" hidden="false" customHeight="false" outlineLevel="0" collapsed="false">
      <c r="A706" s="76" t="n">
        <v>702</v>
      </c>
      <c r="B706" s="77" t="n">
        <f aca="false">EOMONTH(Input!$C$7,A706)</f>
        <v>64284</v>
      </c>
      <c r="D706" s="78" t="n">
        <f aca="false">RollUp!$AB706</f>
        <v>0</v>
      </c>
    </row>
    <row r="707" customFormat="false" ht="12.8" hidden="false" customHeight="false" outlineLevel="0" collapsed="false">
      <c r="A707" s="76" t="n">
        <v>703</v>
      </c>
      <c r="B707" s="77" t="n">
        <f aca="false">EOMONTH(Input!$C$7,A707)</f>
        <v>64315</v>
      </c>
      <c r="D707" s="78" t="n">
        <f aca="false">RollUp!$AB707</f>
        <v>0</v>
      </c>
    </row>
    <row r="708" customFormat="false" ht="12.8" hidden="false" customHeight="false" outlineLevel="0" collapsed="false">
      <c r="A708" s="76" t="n">
        <v>704</v>
      </c>
      <c r="B708" s="77" t="n">
        <f aca="false">EOMONTH(Input!$C$7,A708)</f>
        <v>64344</v>
      </c>
      <c r="D708" s="78" t="n">
        <f aca="false">RollUp!$AB708</f>
        <v>0</v>
      </c>
    </row>
    <row r="709" customFormat="false" ht="12.8" hidden="false" customHeight="false" outlineLevel="0" collapsed="false">
      <c r="A709" s="76" t="n">
        <v>705</v>
      </c>
      <c r="B709" s="77" t="n">
        <f aca="false">EOMONTH(Input!$C$7,A709)</f>
        <v>64375</v>
      </c>
      <c r="D709" s="78" t="n">
        <f aca="false">RollUp!$AB709</f>
        <v>0</v>
      </c>
    </row>
    <row r="710" customFormat="false" ht="12.8" hidden="false" customHeight="false" outlineLevel="0" collapsed="false">
      <c r="A710" s="76" t="n">
        <v>706</v>
      </c>
      <c r="B710" s="77" t="n">
        <f aca="false">EOMONTH(Input!$C$7,A710)</f>
        <v>64405</v>
      </c>
      <c r="D710" s="78" t="n">
        <f aca="false">RollUp!$AB710</f>
        <v>0</v>
      </c>
    </row>
    <row r="711" customFormat="false" ht="12.8" hidden="false" customHeight="false" outlineLevel="0" collapsed="false">
      <c r="A711" s="76" t="n">
        <v>707</v>
      </c>
      <c r="B711" s="77" t="n">
        <f aca="false">EOMONTH(Input!$C$7,A711)</f>
        <v>64436</v>
      </c>
      <c r="D711" s="78" t="n">
        <f aca="false">RollUp!$AB711</f>
        <v>0</v>
      </c>
    </row>
    <row r="712" customFormat="false" ht="12.8" hidden="false" customHeight="false" outlineLevel="0" collapsed="false">
      <c r="A712" s="76" t="n">
        <v>708</v>
      </c>
      <c r="B712" s="77" t="n">
        <f aca="false">EOMONTH(Input!$C$7,A712)</f>
        <v>64466</v>
      </c>
      <c r="D712" s="78" t="n">
        <f aca="false">RollUp!$AB712</f>
        <v>0</v>
      </c>
    </row>
    <row r="713" customFormat="false" ht="12.8" hidden="false" customHeight="false" outlineLevel="0" collapsed="false">
      <c r="A713" s="76" t="n">
        <v>709</v>
      </c>
      <c r="B713" s="77" t="n">
        <f aca="false">EOMONTH(Input!$C$7,A713)</f>
        <v>64497</v>
      </c>
      <c r="D713" s="78" t="n">
        <f aca="false">RollUp!$AB713</f>
        <v>0</v>
      </c>
    </row>
    <row r="714" customFormat="false" ht="12.8" hidden="false" customHeight="false" outlineLevel="0" collapsed="false">
      <c r="A714" s="76" t="n">
        <v>710</v>
      </c>
      <c r="B714" s="77" t="n">
        <f aca="false">EOMONTH(Input!$C$7,A714)</f>
        <v>64528</v>
      </c>
      <c r="D714" s="78" t="n">
        <f aca="false">RollUp!$AB714</f>
        <v>0</v>
      </c>
    </row>
    <row r="715" customFormat="false" ht="12.8" hidden="false" customHeight="false" outlineLevel="0" collapsed="false">
      <c r="A715" s="76" t="n">
        <v>711</v>
      </c>
      <c r="B715" s="77" t="n">
        <f aca="false">EOMONTH(Input!$C$7,A715)</f>
        <v>64558</v>
      </c>
      <c r="D715" s="78" t="n">
        <f aca="false">RollUp!$AB715</f>
        <v>0</v>
      </c>
    </row>
    <row r="716" customFormat="false" ht="12.8" hidden="false" customHeight="false" outlineLevel="0" collapsed="false">
      <c r="A716" s="76" t="n">
        <v>712</v>
      </c>
      <c r="B716" s="77" t="n">
        <f aca="false">EOMONTH(Input!$C$7,A716)</f>
        <v>64589</v>
      </c>
      <c r="D716" s="78" t="n">
        <f aca="false">RollUp!$AB716</f>
        <v>0</v>
      </c>
    </row>
    <row r="717" customFormat="false" ht="12.8" hidden="false" customHeight="false" outlineLevel="0" collapsed="false">
      <c r="A717" s="76" t="n">
        <v>713</v>
      </c>
      <c r="B717" s="77" t="n">
        <f aca="false">EOMONTH(Input!$C$7,A717)</f>
        <v>64619</v>
      </c>
      <c r="D717" s="78" t="n">
        <f aca="false">RollUp!$AB717</f>
        <v>0</v>
      </c>
    </row>
    <row r="718" customFormat="false" ht="12.8" hidden="false" customHeight="false" outlineLevel="0" collapsed="false">
      <c r="A718" s="76" t="n">
        <v>714</v>
      </c>
      <c r="B718" s="77" t="n">
        <f aca="false">EOMONTH(Input!$C$7,A718)</f>
        <v>64650</v>
      </c>
      <c r="D718" s="78" t="n">
        <f aca="false">RollUp!$AB718</f>
        <v>0</v>
      </c>
    </row>
    <row r="719" customFormat="false" ht="12.8" hidden="false" customHeight="false" outlineLevel="0" collapsed="false">
      <c r="A719" s="76" t="n">
        <v>715</v>
      </c>
      <c r="B719" s="77" t="n">
        <f aca="false">EOMONTH(Input!$C$7,A719)</f>
        <v>64681</v>
      </c>
      <c r="D719" s="78" t="n">
        <f aca="false">RollUp!$AB719</f>
        <v>0</v>
      </c>
    </row>
    <row r="720" customFormat="false" ht="12.8" hidden="false" customHeight="false" outlineLevel="0" collapsed="false">
      <c r="A720" s="76" t="n">
        <v>716</v>
      </c>
      <c r="B720" s="77" t="n">
        <f aca="false">EOMONTH(Input!$C$7,A720)</f>
        <v>64709</v>
      </c>
      <c r="D720" s="78" t="n">
        <f aca="false">RollUp!$AB720</f>
        <v>0</v>
      </c>
    </row>
    <row r="721" customFormat="false" ht="12.8" hidden="false" customHeight="false" outlineLevel="0" collapsed="false">
      <c r="A721" s="76" t="n">
        <v>717</v>
      </c>
      <c r="B721" s="77" t="n">
        <f aca="false">EOMONTH(Input!$C$7,A721)</f>
        <v>64740</v>
      </c>
      <c r="D721" s="78" t="n">
        <f aca="false">RollUp!$AB721</f>
        <v>0</v>
      </c>
    </row>
    <row r="722" customFormat="false" ht="12.8" hidden="false" customHeight="false" outlineLevel="0" collapsed="false">
      <c r="A722" s="76" t="n">
        <v>718</v>
      </c>
      <c r="B722" s="77" t="n">
        <f aca="false">EOMONTH(Input!$C$7,A722)</f>
        <v>64770</v>
      </c>
      <c r="D722" s="78" t="n">
        <f aca="false">RollUp!$AB722</f>
        <v>0</v>
      </c>
    </row>
    <row r="723" customFormat="false" ht="12.8" hidden="false" customHeight="false" outlineLevel="0" collapsed="false">
      <c r="A723" s="76" t="n">
        <v>719</v>
      </c>
      <c r="B723" s="77" t="n">
        <f aca="false">EOMONTH(Input!$C$7,A723)</f>
        <v>64801</v>
      </c>
      <c r="D723" s="78" t="n">
        <f aca="false">RollUp!$AB723</f>
        <v>0</v>
      </c>
    </row>
    <row r="724" customFormat="false" ht="12.8" hidden="false" customHeight="false" outlineLevel="0" collapsed="false">
      <c r="A724" s="76" t="n">
        <v>720</v>
      </c>
      <c r="B724" s="77" t="n">
        <f aca="false">EOMONTH(Input!$C$7,A724)</f>
        <v>64831</v>
      </c>
      <c r="D724" s="78" t="n">
        <f aca="false">RollUp!$AB724</f>
        <v>0</v>
      </c>
    </row>
    <row r="725" customFormat="false" ht="12.8" hidden="false" customHeight="false" outlineLevel="0" collapsed="false">
      <c r="A725" s="76" t="n">
        <v>721</v>
      </c>
      <c r="B725" s="77" t="n">
        <f aca="false">EOMONTH(Input!$C$7,A725)</f>
        <v>64862</v>
      </c>
      <c r="D725" s="78" t="n">
        <f aca="false">RollUp!$AB725</f>
        <v>0</v>
      </c>
    </row>
    <row r="726" customFormat="false" ht="12.8" hidden="false" customHeight="false" outlineLevel="0" collapsed="false">
      <c r="A726" s="76" t="n">
        <v>722</v>
      </c>
      <c r="B726" s="77" t="n">
        <f aca="false">EOMONTH(Input!$C$7,A726)</f>
        <v>64893</v>
      </c>
      <c r="D726" s="78" t="n">
        <f aca="false">RollUp!$AB726</f>
        <v>0</v>
      </c>
    </row>
    <row r="727" customFormat="false" ht="12.8" hidden="false" customHeight="false" outlineLevel="0" collapsed="false">
      <c r="A727" s="76" t="n">
        <v>723</v>
      </c>
      <c r="B727" s="77" t="n">
        <f aca="false">EOMONTH(Input!$C$7,A727)</f>
        <v>64923</v>
      </c>
      <c r="D727" s="78" t="n">
        <f aca="false">RollUp!$AB727</f>
        <v>0</v>
      </c>
    </row>
    <row r="728" customFormat="false" ht="12.8" hidden="false" customHeight="false" outlineLevel="0" collapsed="false">
      <c r="A728" s="76" t="n">
        <v>724</v>
      </c>
      <c r="B728" s="77" t="n">
        <f aca="false">EOMONTH(Input!$C$7,A728)</f>
        <v>64954</v>
      </c>
      <c r="D728" s="78" t="n">
        <f aca="false">RollUp!$AB728</f>
        <v>0</v>
      </c>
    </row>
    <row r="729" customFormat="false" ht="12.8" hidden="false" customHeight="false" outlineLevel="0" collapsed="false">
      <c r="A729" s="76" t="n">
        <v>725</v>
      </c>
      <c r="B729" s="77" t="n">
        <f aca="false">EOMONTH(Input!$C$7,A729)</f>
        <v>64984</v>
      </c>
      <c r="D729" s="78" t="n">
        <f aca="false">RollUp!$AB729</f>
        <v>0</v>
      </c>
    </row>
    <row r="730" customFormat="false" ht="12.8" hidden="false" customHeight="false" outlineLevel="0" collapsed="false">
      <c r="A730" s="76" t="n">
        <v>726</v>
      </c>
      <c r="B730" s="77" t="n">
        <f aca="false">EOMONTH(Input!$C$7,A730)</f>
        <v>65015</v>
      </c>
      <c r="D730" s="78" t="n">
        <f aca="false">RollUp!$AB730</f>
        <v>0</v>
      </c>
    </row>
    <row r="731" customFormat="false" ht="12.8" hidden="false" customHeight="false" outlineLevel="0" collapsed="false">
      <c r="A731" s="76" t="n">
        <v>727</v>
      </c>
      <c r="B731" s="77" t="n">
        <f aca="false">EOMONTH(Input!$C$7,A731)</f>
        <v>65046</v>
      </c>
      <c r="D731" s="78" t="n">
        <f aca="false">RollUp!$AB731</f>
        <v>0</v>
      </c>
    </row>
    <row r="732" customFormat="false" ht="12.8" hidden="false" customHeight="false" outlineLevel="0" collapsed="false">
      <c r="A732" s="76" t="n">
        <v>728</v>
      </c>
      <c r="B732" s="77" t="n">
        <f aca="false">EOMONTH(Input!$C$7,A732)</f>
        <v>65074</v>
      </c>
      <c r="D732" s="78" t="n">
        <f aca="false">RollUp!$AB732</f>
        <v>0</v>
      </c>
    </row>
    <row r="733" customFormat="false" ht="12.8" hidden="false" customHeight="false" outlineLevel="0" collapsed="false">
      <c r="A733" s="76" t="n">
        <v>729</v>
      </c>
      <c r="B733" s="77" t="n">
        <f aca="false">EOMONTH(Input!$C$7,A733)</f>
        <v>65105</v>
      </c>
      <c r="D733" s="78" t="n">
        <f aca="false">RollUp!$AB733</f>
        <v>0</v>
      </c>
    </row>
    <row r="734" customFormat="false" ht="12.8" hidden="false" customHeight="false" outlineLevel="0" collapsed="false">
      <c r="A734" s="76" t="n">
        <v>730</v>
      </c>
      <c r="B734" s="77" t="n">
        <f aca="false">EOMONTH(Input!$C$7,A734)</f>
        <v>65135</v>
      </c>
      <c r="D734" s="78" t="n">
        <f aca="false">RollUp!$AB734</f>
        <v>0</v>
      </c>
    </row>
    <row r="735" customFormat="false" ht="12.8" hidden="false" customHeight="false" outlineLevel="0" collapsed="false">
      <c r="A735" s="76" t="n">
        <v>731</v>
      </c>
      <c r="B735" s="77" t="n">
        <f aca="false">EOMONTH(Input!$C$7,A735)</f>
        <v>65166</v>
      </c>
      <c r="D735" s="78" t="n">
        <f aca="false">RollUp!$AB735</f>
        <v>0</v>
      </c>
    </row>
    <row r="736" customFormat="false" ht="12.8" hidden="false" customHeight="false" outlineLevel="0" collapsed="false">
      <c r="A736" s="76" t="n">
        <v>732</v>
      </c>
      <c r="B736" s="77" t="n">
        <f aca="false">EOMONTH(Input!$C$7,A736)</f>
        <v>65196</v>
      </c>
      <c r="D736" s="78" t="n">
        <f aca="false">RollUp!$AB736</f>
        <v>0</v>
      </c>
    </row>
    <row r="737" customFormat="false" ht="12.8" hidden="false" customHeight="false" outlineLevel="0" collapsed="false">
      <c r="A737" s="76" t="n">
        <v>733</v>
      </c>
      <c r="B737" s="77" t="n">
        <f aca="false">EOMONTH(Input!$C$7,A737)</f>
        <v>65227</v>
      </c>
      <c r="D737" s="78" t="n">
        <f aca="false">RollUp!$AB737</f>
        <v>0</v>
      </c>
    </row>
    <row r="738" customFormat="false" ht="12.8" hidden="false" customHeight="false" outlineLevel="0" collapsed="false">
      <c r="A738" s="76" t="n">
        <v>734</v>
      </c>
      <c r="B738" s="77" t="n">
        <f aca="false">EOMONTH(Input!$C$7,A738)</f>
        <v>65258</v>
      </c>
      <c r="D738" s="78" t="n">
        <f aca="false">RollUp!$AB738</f>
        <v>0</v>
      </c>
    </row>
    <row r="739" customFormat="false" ht="12.8" hidden="false" customHeight="false" outlineLevel="0" collapsed="false">
      <c r="A739" s="76" t="n">
        <v>735</v>
      </c>
      <c r="B739" s="77" t="n">
        <f aca="false">EOMONTH(Input!$C$7,A739)</f>
        <v>65288</v>
      </c>
      <c r="D739" s="78" t="n">
        <f aca="false">RollUp!$AB739</f>
        <v>0</v>
      </c>
    </row>
    <row r="740" customFormat="false" ht="12.8" hidden="false" customHeight="false" outlineLevel="0" collapsed="false">
      <c r="A740" s="76" t="n">
        <v>736</v>
      </c>
      <c r="B740" s="77" t="n">
        <f aca="false">EOMONTH(Input!$C$7,A740)</f>
        <v>65319</v>
      </c>
      <c r="D740" s="78" t="n">
        <f aca="false">RollUp!$AB740</f>
        <v>0</v>
      </c>
    </row>
    <row r="741" customFormat="false" ht="12.8" hidden="false" customHeight="false" outlineLevel="0" collapsed="false">
      <c r="A741" s="76" t="n">
        <v>737</v>
      </c>
      <c r="B741" s="77" t="n">
        <f aca="false">EOMONTH(Input!$C$7,A741)</f>
        <v>65349</v>
      </c>
      <c r="D741" s="78" t="n">
        <f aca="false">RollUp!$AB741</f>
        <v>0</v>
      </c>
    </row>
    <row r="742" customFormat="false" ht="12.8" hidden="false" customHeight="false" outlineLevel="0" collapsed="false">
      <c r="A742" s="76" t="n">
        <v>738</v>
      </c>
      <c r="B742" s="77" t="n">
        <f aca="false">EOMONTH(Input!$C$7,A742)</f>
        <v>65380</v>
      </c>
      <c r="D742" s="78" t="n">
        <f aca="false">RollUp!$AB742</f>
        <v>0</v>
      </c>
    </row>
    <row r="743" customFormat="false" ht="12.8" hidden="false" customHeight="false" outlineLevel="0" collapsed="false">
      <c r="A743" s="76" t="n">
        <v>739</v>
      </c>
      <c r="B743" s="77" t="n">
        <f aca="false">EOMONTH(Input!$C$7,A743)</f>
        <v>65411</v>
      </c>
      <c r="D743" s="78" t="n">
        <f aca="false">RollUp!$AB743</f>
        <v>0</v>
      </c>
    </row>
    <row r="744" customFormat="false" ht="12.8" hidden="false" customHeight="false" outlineLevel="0" collapsed="false">
      <c r="A744" s="76" t="n">
        <v>740</v>
      </c>
      <c r="B744" s="77" t="n">
        <f aca="false">EOMONTH(Input!$C$7,A744)</f>
        <v>65439</v>
      </c>
      <c r="D744" s="78" t="n">
        <f aca="false">RollUp!$AB744</f>
        <v>0</v>
      </c>
    </row>
    <row r="745" customFormat="false" ht="12.8" hidden="false" customHeight="false" outlineLevel="0" collapsed="false">
      <c r="A745" s="76" t="n">
        <v>741</v>
      </c>
      <c r="B745" s="77" t="n">
        <f aca="false">EOMONTH(Input!$C$7,A745)</f>
        <v>65470</v>
      </c>
      <c r="D745" s="78" t="n">
        <f aca="false">RollUp!$AB745</f>
        <v>0</v>
      </c>
    </row>
    <row r="746" customFormat="false" ht="12.8" hidden="false" customHeight="false" outlineLevel="0" collapsed="false">
      <c r="A746" s="76" t="n">
        <v>742</v>
      </c>
      <c r="B746" s="77" t="n">
        <f aca="false">EOMONTH(Input!$C$7,A746)</f>
        <v>65500</v>
      </c>
      <c r="D746" s="78" t="n">
        <f aca="false">RollUp!$AB746</f>
        <v>0</v>
      </c>
    </row>
    <row r="747" customFormat="false" ht="12.8" hidden="false" customHeight="false" outlineLevel="0" collapsed="false">
      <c r="A747" s="76" t="n">
        <v>743</v>
      </c>
      <c r="B747" s="77" t="n">
        <f aca="false">EOMONTH(Input!$C$7,A747)</f>
        <v>65531</v>
      </c>
      <c r="D747" s="78" t="n">
        <f aca="false">RollUp!$AB747</f>
        <v>0</v>
      </c>
    </row>
    <row r="748" customFormat="false" ht="12.8" hidden="false" customHeight="false" outlineLevel="0" collapsed="false">
      <c r="A748" s="76" t="n">
        <v>744</v>
      </c>
      <c r="B748" s="77" t="n">
        <f aca="false">EOMONTH(Input!$C$7,A748)</f>
        <v>65561</v>
      </c>
      <c r="D748" s="78" t="n">
        <f aca="false">RollUp!$AB748</f>
        <v>0</v>
      </c>
    </row>
    <row r="749" customFormat="false" ht="12.8" hidden="false" customHeight="false" outlineLevel="0" collapsed="false">
      <c r="A749" s="76" t="n">
        <v>745</v>
      </c>
      <c r="B749" s="77" t="n">
        <f aca="false">EOMONTH(Input!$C$7,A749)</f>
        <v>65592</v>
      </c>
      <c r="D749" s="78" t="n">
        <f aca="false">RollUp!$AB749</f>
        <v>0</v>
      </c>
    </row>
    <row r="750" customFormat="false" ht="12.8" hidden="false" customHeight="false" outlineLevel="0" collapsed="false">
      <c r="A750" s="76" t="n">
        <v>746</v>
      </c>
      <c r="B750" s="77" t="n">
        <f aca="false">EOMONTH(Input!$C$7,A750)</f>
        <v>65623</v>
      </c>
      <c r="D750" s="78" t="n">
        <f aca="false">RollUp!$AB750</f>
        <v>0</v>
      </c>
    </row>
    <row r="751" customFormat="false" ht="12.8" hidden="false" customHeight="false" outlineLevel="0" collapsed="false">
      <c r="A751" s="76" t="n">
        <v>747</v>
      </c>
      <c r="B751" s="77" t="n">
        <f aca="false">EOMONTH(Input!$C$7,A751)</f>
        <v>65653</v>
      </c>
      <c r="D751" s="78" t="n">
        <f aca="false">RollUp!$AB751</f>
        <v>0</v>
      </c>
    </row>
    <row r="752" customFormat="false" ht="12.8" hidden="false" customHeight="false" outlineLevel="0" collapsed="false">
      <c r="A752" s="76" t="n">
        <v>748</v>
      </c>
      <c r="B752" s="77" t="n">
        <f aca="false">EOMONTH(Input!$C$7,A752)</f>
        <v>65684</v>
      </c>
      <c r="D752" s="78" t="n">
        <f aca="false">RollUp!$AB752</f>
        <v>0</v>
      </c>
    </row>
    <row r="753" customFormat="false" ht="12.8" hidden="false" customHeight="false" outlineLevel="0" collapsed="false">
      <c r="A753" s="76" t="n">
        <v>749</v>
      </c>
      <c r="B753" s="77" t="n">
        <f aca="false">EOMONTH(Input!$C$7,A753)</f>
        <v>65714</v>
      </c>
      <c r="D753" s="78" t="n">
        <f aca="false">RollUp!$AB753</f>
        <v>0</v>
      </c>
    </row>
    <row r="754" customFormat="false" ht="12.8" hidden="false" customHeight="false" outlineLevel="0" collapsed="false">
      <c r="A754" s="76" t="n">
        <v>750</v>
      </c>
      <c r="B754" s="77" t="n">
        <f aca="false">EOMONTH(Input!$C$7,A754)</f>
        <v>65745</v>
      </c>
      <c r="D754" s="78" t="n">
        <f aca="false">RollUp!$AB754</f>
        <v>0</v>
      </c>
    </row>
    <row r="755" customFormat="false" ht="12.8" hidden="false" customHeight="false" outlineLevel="0" collapsed="false">
      <c r="A755" s="76" t="n">
        <v>751</v>
      </c>
      <c r="B755" s="77" t="n">
        <f aca="false">EOMONTH(Input!$C$7,A755)</f>
        <v>65776</v>
      </c>
      <c r="D755" s="78" t="n">
        <f aca="false">RollUp!$AB755</f>
        <v>0</v>
      </c>
    </row>
    <row r="756" customFormat="false" ht="12.8" hidden="false" customHeight="false" outlineLevel="0" collapsed="false">
      <c r="A756" s="76" t="n">
        <v>752</v>
      </c>
      <c r="B756" s="77" t="n">
        <f aca="false">EOMONTH(Input!$C$7,A756)</f>
        <v>65805</v>
      </c>
      <c r="D756" s="78" t="n">
        <f aca="false">RollUp!$AB756</f>
        <v>0</v>
      </c>
    </row>
    <row r="757" customFormat="false" ht="12.8" hidden="false" customHeight="false" outlineLevel="0" collapsed="false">
      <c r="A757" s="76" t="n">
        <v>753</v>
      </c>
      <c r="B757" s="77" t="n">
        <f aca="false">EOMONTH(Input!$C$7,A757)</f>
        <v>65836</v>
      </c>
      <c r="D757" s="78" t="n">
        <f aca="false">RollUp!$AB757</f>
        <v>0</v>
      </c>
    </row>
    <row r="758" customFormat="false" ht="12.8" hidden="false" customHeight="false" outlineLevel="0" collapsed="false">
      <c r="A758" s="76" t="n">
        <v>754</v>
      </c>
      <c r="B758" s="77" t="n">
        <f aca="false">EOMONTH(Input!$C$7,A758)</f>
        <v>65866</v>
      </c>
      <c r="D758" s="78" t="n">
        <f aca="false">RollUp!$AB758</f>
        <v>0</v>
      </c>
    </row>
    <row r="759" customFormat="false" ht="12.8" hidden="false" customHeight="false" outlineLevel="0" collapsed="false">
      <c r="A759" s="76" t="n">
        <v>755</v>
      </c>
      <c r="B759" s="77" t="n">
        <f aca="false">EOMONTH(Input!$C$7,A759)</f>
        <v>65897</v>
      </c>
      <c r="D759" s="78" t="n">
        <f aca="false">RollUp!$AB759</f>
        <v>0</v>
      </c>
    </row>
    <row r="760" customFormat="false" ht="12.8" hidden="false" customHeight="false" outlineLevel="0" collapsed="false">
      <c r="A760" s="76" t="n">
        <v>756</v>
      </c>
      <c r="B760" s="77" t="n">
        <f aca="false">EOMONTH(Input!$C$7,A760)</f>
        <v>65927</v>
      </c>
      <c r="D760" s="78" t="n">
        <f aca="false">RollUp!$AB760</f>
        <v>0</v>
      </c>
    </row>
    <row r="761" customFormat="false" ht="12.8" hidden="false" customHeight="false" outlineLevel="0" collapsed="false">
      <c r="A761" s="76" t="n">
        <v>757</v>
      </c>
      <c r="B761" s="77" t="n">
        <f aca="false">EOMONTH(Input!$C$7,A761)</f>
        <v>65958</v>
      </c>
      <c r="D761" s="78" t="n">
        <f aca="false">RollUp!$AB761</f>
        <v>0</v>
      </c>
    </row>
    <row r="762" customFormat="false" ht="12.8" hidden="false" customHeight="false" outlineLevel="0" collapsed="false">
      <c r="A762" s="76" t="n">
        <v>758</v>
      </c>
      <c r="B762" s="77" t="n">
        <f aca="false">EOMONTH(Input!$C$7,A762)</f>
        <v>65989</v>
      </c>
      <c r="D762" s="78" t="n">
        <f aca="false">RollUp!$AB762</f>
        <v>0</v>
      </c>
    </row>
    <row r="763" customFormat="false" ht="12.8" hidden="false" customHeight="false" outlineLevel="0" collapsed="false">
      <c r="A763" s="76" t="n">
        <v>759</v>
      </c>
      <c r="B763" s="77" t="n">
        <f aca="false">EOMONTH(Input!$C$7,A763)</f>
        <v>66019</v>
      </c>
      <c r="D763" s="78" t="n">
        <f aca="false">RollUp!$AB763</f>
        <v>0</v>
      </c>
    </row>
    <row r="764" customFormat="false" ht="12.8" hidden="false" customHeight="false" outlineLevel="0" collapsed="false">
      <c r="A764" s="76" t="n">
        <v>760</v>
      </c>
      <c r="B764" s="77" t="n">
        <f aca="false">EOMONTH(Input!$C$7,A764)</f>
        <v>66050</v>
      </c>
      <c r="D764" s="78" t="n">
        <f aca="false">RollUp!$AB764</f>
        <v>0</v>
      </c>
    </row>
    <row r="765" customFormat="false" ht="12.8" hidden="false" customHeight="false" outlineLevel="0" collapsed="false">
      <c r="A765" s="76" t="n">
        <v>761</v>
      </c>
      <c r="B765" s="77" t="n">
        <f aca="false">EOMONTH(Input!$C$7,A765)</f>
        <v>66080</v>
      </c>
      <c r="D765" s="78" t="n">
        <f aca="false">RollUp!$AB765</f>
        <v>0</v>
      </c>
    </row>
    <row r="766" customFormat="false" ht="12.8" hidden="false" customHeight="false" outlineLevel="0" collapsed="false">
      <c r="A766" s="76" t="n">
        <v>762</v>
      </c>
      <c r="B766" s="77" t="n">
        <f aca="false">EOMONTH(Input!$C$7,A766)</f>
        <v>66111</v>
      </c>
      <c r="D766" s="78" t="n">
        <f aca="false">RollUp!$AB766</f>
        <v>0</v>
      </c>
    </row>
    <row r="767" customFormat="false" ht="12.8" hidden="false" customHeight="false" outlineLevel="0" collapsed="false">
      <c r="A767" s="76" t="n">
        <v>763</v>
      </c>
      <c r="B767" s="77" t="n">
        <f aca="false">EOMONTH(Input!$C$7,A767)</f>
        <v>66142</v>
      </c>
      <c r="D767" s="78" t="n">
        <f aca="false">RollUp!$AB767</f>
        <v>0</v>
      </c>
    </row>
    <row r="768" customFormat="false" ht="12.8" hidden="false" customHeight="false" outlineLevel="0" collapsed="false">
      <c r="A768" s="76" t="n">
        <v>764</v>
      </c>
      <c r="B768" s="77" t="n">
        <f aca="false">EOMONTH(Input!$C$7,A768)</f>
        <v>66170</v>
      </c>
      <c r="D768" s="78" t="n">
        <f aca="false">RollUp!$AB768</f>
        <v>0</v>
      </c>
    </row>
    <row r="769" customFormat="false" ht="12.8" hidden="false" customHeight="false" outlineLevel="0" collapsed="false">
      <c r="A769" s="76" t="n">
        <v>765</v>
      </c>
      <c r="B769" s="77" t="n">
        <f aca="false">EOMONTH(Input!$C$7,A769)</f>
        <v>66201</v>
      </c>
      <c r="D769" s="78" t="n">
        <f aca="false">RollUp!$AB769</f>
        <v>0</v>
      </c>
    </row>
    <row r="770" customFormat="false" ht="12.8" hidden="false" customHeight="false" outlineLevel="0" collapsed="false">
      <c r="A770" s="76" t="n">
        <v>766</v>
      </c>
      <c r="B770" s="77" t="n">
        <f aca="false">EOMONTH(Input!$C$7,A770)</f>
        <v>66231</v>
      </c>
      <c r="D770" s="78" t="n">
        <f aca="false">RollUp!$AB770</f>
        <v>0</v>
      </c>
    </row>
    <row r="771" customFormat="false" ht="12.8" hidden="false" customHeight="false" outlineLevel="0" collapsed="false">
      <c r="A771" s="76" t="n">
        <v>767</v>
      </c>
      <c r="B771" s="77" t="n">
        <f aca="false">EOMONTH(Input!$C$7,A771)</f>
        <v>66262</v>
      </c>
      <c r="D771" s="78" t="n">
        <f aca="false">RollUp!$AB771</f>
        <v>0</v>
      </c>
    </row>
    <row r="772" customFormat="false" ht="12.8" hidden="false" customHeight="false" outlineLevel="0" collapsed="false">
      <c r="A772" s="76" t="n">
        <v>768</v>
      </c>
      <c r="B772" s="77" t="n">
        <f aca="false">EOMONTH(Input!$C$7,A772)</f>
        <v>66292</v>
      </c>
      <c r="D772" s="78" t="n">
        <f aca="false">RollUp!$AB772</f>
        <v>0</v>
      </c>
    </row>
    <row r="773" customFormat="false" ht="12.8" hidden="false" customHeight="false" outlineLevel="0" collapsed="false">
      <c r="A773" s="76" t="n">
        <v>769</v>
      </c>
      <c r="B773" s="77" t="n">
        <f aca="false">EOMONTH(Input!$C$7,A773)</f>
        <v>66323</v>
      </c>
      <c r="D773" s="78" t="n">
        <f aca="false">RollUp!$AB773</f>
        <v>0</v>
      </c>
    </row>
    <row r="774" customFormat="false" ht="12.8" hidden="false" customHeight="false" outlineLevel="0" collapsed="false">
      <c r="A774" s="76" t="n">
        <v>770</v>
      </c>
      <c r="B774" s="77" t="n">
        <f aca="false">EOMONTH(Input!$C$7,A774)</f>
        <v>66354</v>
      </c>
      <c r="D774" s="78" t="n">
        <f aca="false">RollUp!$AB774</f>
        <v>0</v>
      </c>
    </row>
    <row r="775" customFormat="false" ht="12.8" hidden="false" customHeight="false" outlineLevel="0" collapsed="false">
      <c r="A775" s="76" t="n">
        <v>771</v>
      </c>
      <c r="B775" s="77" t="n">
        <f aca="false">EOMONTH(Input!$C$7,A775)</f>
        <v>66384</v>
      </c>
      <c r="D775" s="78" t="n">
        <f aca="false">RollUp!$AB775</f>
        <v>0</v>
      </c>
    </row>
    <row r="776" customFormat="false" ht="12.8" hidden="false" customHeight="false" outlineLevel="0" collapsed="false">
      <c r="A776" s="76" t="n">
        <v>772</v>
      </c>
      <c r="B776" s="77" t="n">
        <f aca="false">EOMONTH(Input!$C$7,A776)</f>
        <v>66415</v>
      </c>
      <c r="D776" s="78" t="n">
        <f aca="false">RollUp!$AB776</f>
        <v>0</v>
      </c>
    </row>
    <row r="777" customFormat="false" ht="12.8" hidden="false" customHeight="false" outlineLevel="0" collapsed="false">
      <c r="A777" s="76" t="n">
        <v>773</v>
      </c>
      <c r="B777" s="77" t="n">
        <f aca="false">EOMONTH(Input!$C$7,A777)</f>
        <v>66445</v>
      </c>
      <c r="D777" s="78" t="n">
        <f aca="false">RollUp!$AB777</f>
        <v>0</v>
      </c>
    </row>
    <row r="778" customFormat="false" ht="12.8" hidden="false" customHeight="false" outlineLevel="0" collapsed="false">
      <c r="A778" s="76" t="n">
        <v>774</v>
      </c>
      <c r="B778" s="77" t="n">
        <f aca="false">EOMONTH(Input!$C$7,A778)</f>
        <v>66476</v>
      </c>
      <c r="D778" s="78" t="n">
        <f aca="false">RollUp!$AB778</f>
        <v>0</v>
      </c>
    </row>
    <row r="779" customFormat="false" ht="12.8" hidden="false" customHeight="false" outlineLevel="0" collapsed="false">
      <c r="A779" s="76" t="n">
        <v>775</v>
      </c>
      <c r="B779" s="77" t="n">
        <f aca="false">EOMONTH(Input!$C$7,A779)</f>
        <v>66507</v>
      </c>
      <c r="D779" s="78" t="n">
        <f aca="false">RollUp!$AB779</f>
        <v>0</v>
      </c>
    </row>
    <row r="780" customFormat="false" ht="12.8" hidden="false" customHeight="false" outlineLevel="0" collapsed="false">
      <c r="A780" s="76" t="n">
        <v>776</v>
      </c>
      <c r="B780" s="77" t="n">
        <f aca="false">EOMONTH(Input!$C$7,A780)</f>
        <v>66535</v>
      </c>
      <c r="D780" s="78" t="n">
        <f aca="false">RollUp!$AB780</f>
        <v>0</v>
      </c>
    </row>
    <row r="781" customFormat="false" ht="12.8" hidden="false" customHeight="false" outlineLevel="0" collapsed="false">
      <c r="A781" s="76" t="n">
        <v>777</v>
      </c>
      <c r="B781" s="77" t="n">
        <f aca="false">EOMONTH(Input!$C$7,A781)</f>
        <v>66566</v>
      </c>
      <c r="D781" s="78" t="n">
        <f aca="false">RollUp!$AB781</f>
        <v>0</v>
      </c>
    </row>
    <row r="782" customFormat="false" ht="12.8" hidden="false" customHeight="false" outlineLevel="0" collapsed="false">
      <c r="A782" s="76" t="n">
        <v>778</v>
      </c>
      <c r="B782" s="77" t="n">
        <f aca="false">EOMONTH(Input!$C$7,A782)</f>
        <v>66596</v>
      </c>
      <c r="D782" s="78" t="n">
        <f aca="false">RollUp!$AB782</f>
        <v>0</v>
      </c>
    </row>
    <row r="783" customFormat="false" ht="12.8" hidden="false" customHeight="false" outlineLevel="0" collapsed="false">
      <c r="A783" s="76" t="n">
        <v>779</v>
      </c>
      <c r="B783" s="77" t="n">
        <f aca="false">EOMONTH(Input!$C$7,A783)</f>
        <v>66627</v>
      </c>
      <c r="D783" s="78" t="n">
        <f aca="false">RollUp!$AB783</f>
        <v>0</v>
      </c>
    </row>
    <row r="784" customFormat="false" ht="12.8" hidden="false" customHeight="false" outlineLevel="0" collapsed="false">
      <c r="A784" s="76" t="n">
        <v>780</v>
      </c>
      <c r="B784" s="77" t="n">
        <f aca="false">EOMONTH(Input!$C$7,A784)</f>
        <v>66657</v>
      </c>
      <c r="D784" s="78" t="n">
        <f aca="false">RollUp!$AB784</f>
        <v>0</v>
      </c>
    </row>
    <row r="785" customFormat="false" ht="12.8" hidden="false" customHeight="false" outlineLevel="0" collapsed="false">
      <c r="A785" s="76" t="n">
        <v>781</v>
      </c>
      <c r="B785" s="77" t="n">
        <f aca="false">EOMONTH(Input!$C$7,A785)</f>
        <v>66688</v>
      </c>
      <c r="D785" s="78" t="n">
        <f aca="false">RollUp!$AB785</f>
        <v>0</v>
      </c>
    </row>
    <row r="786" customFormat="false" ht="12.8" hidden="false" customHeight="false" outlineLevel="0" collapsed="false">
      <c r="A786" s="76" t="n">
        <v>782</v>
      </c>
      <c r="B786" s="77" t="n">
        <f aca="false">EOMONTH(Input!$C$7,A786)</f>
        <v>66719</v>
      </c>
      <c r="D786" s="78" t="n">
        <f aca="false">RollUp!$AB786</f>
        <v>0</v>
      </c>
    </row>
    <row r="787" customFormat="false" ht="12.8" hidden="false" customHeight="false" outlineLevel="0" collapsed="false">
      <c r="A787" s="76" t="n">
        <v>783</v>
      </c>
      <c r="B787" s="77" t="n">
        <f aca="false">EOMONTH(Input!$C$7,A787)</f>
        <v>66749</v>
      </c>
      <c r="D787" s="78" t="n">
        <f aca="false">RollUp!$AB787</f>
        <v>0</v>
      </c>
    </row>
    <row r="788" customFormat="false" ht="12.8" hidden="false" customHeight="false" outlineLevel="0" collapsed="false">
      <c r="A788" s="76" t="n">
        <v>784</v>
      </c>
      <c r="B788" s="77" t="n">
        <f aca="false">EOMONTH(Input!$C$7,A788)</f>
        <v>66780</v>
      </c>
      <c r="D788" s="78" t="n">
        <f aca="false">RollUp!$AB788</f>
        <v>0</v>
      </c>
    </row>
    <row r="789" customFormat="false" ht="12.8" hidden="false" customHeight="false" outlineLevel="0" collapsed="false">
      <c r="A789" s="76" t="n">
        <v>785</v>
      </c>
      <c r="B789" s="77" t="n">
        <f aca="false">EOMONTH(Input!$C$7,A789)</f>
        <v>66810</v>
      </c>
      <c r="D789" s="78" t="n">
        <f aca="false">RollUp!$AB789</f>
        <v>0</v>
      </c>
    </row>
    <row r="790" customFormat="false" ht="12.8" hidden="false" customHeight="false" outlineLevel="0" collapsed="false">
      <c r="A790" s="76" t="n">
        <v>786</v>
      </c>
      <c r="B790" s="77" t="n">
        <f aca="false">EOMONTH(Input!$C$7,A790)</f>
        <v>66841</v>
      </c>
      <c r="D790" s="78" t="n">
        <f aca="false">RollUp!$AB790</f>
        <v>0</v>
      </c>
    </row>
    <row r="791" customFormat="false" ht="12.8" hidden="false" customHeight="false" outlineLevel="0" collapsed="false">
      <c r="A791" s="76" t="n">
        <v>787</v>
      </c>
      <c r="B791" s="77" t="n">
        <f aca="false">EOMONTH(Input!$C$7,A791)</f>
        <v>66872</v>
      </c>
      <c r="D791" s="78" t="n">
        <f aca="false">RollUp!$AB791</f>
        <v>0</v>
      </c>
    </row>
    <row r="792" customFormat="false" ht="12.8" hidden="false" customHeight="false" outlineLevel="0" collapsed="false">
      <c r="A792" s="76" t="n">
        <v>788</v>
      </c>
      <c r="B792" s="77" t="n">
        <f aca="false">EOMONTH(Input!$C$7,A792)</f>
        <v>66900</v>
      </c>
      <c r="D792" s="78" t="n">
        <f aca="false">RollUp!$AB792</f>
        <v>0</v>
      </c>
    </row>
    <row r="793" customFormat="false" ht="12.8" hidden="false" customHeight="false" outlineLevel="0" collapsed="false">
      <c r="A793" s="76" t="n">
        <v>789</v>
      </c>
      <c r="B793" s="77" t="n">
        <f aca="false">EOMONTH(Input!$C$7,A793)</f>
        <v>66931</v>
      </c>
      <c r="D793" s="78" t="n">
        <f aca="false">RollUp!$AB793</f>
        <v>0</v>
      </c>
    </row>
    <row r="794" customFormat="false" ht="12.8" hidden="false" customHeight="false" outlineLevel="0" collapsed="false">
      <c r="A794" s="76" t="n">
        <v>790</v>
      </c>
      <c r="B794" s="77" t="n">
        <f aca="false">EOMONTH(Input!$C$7,A794)</f>
        <v>66961</v>
      </c>
      <c r="D794" s="78" t="n">
        <f aca="false">RollUp!$AB794</f>
        <v>0</v>
      </c>
    </row>
    <row r="795" customFormat="false" ht="12.8" hidden="false" customHeight="false" outlineLevel="0" collapsed="false">
      <c r="A795" s="76" t="n">
        <v>791</v>
      </c>
      <c r="B795" s="77" t="n">
        <f aca="false">EOMONTH(Input!$C$7,A795)</f>
        <v>66992</v>
      </c>
      <c r="D795" s="78" t="n">
        <f aca="false">RollUp!$AB795</f>
        <v>0</v>
      </c>
    </row>
    <row r="796" customFormat="false" ht="12.8" hidden="false" customHeight="false" outlineLevel="0" collapsed="false">
      <c r="A796" s="76" t="n">
        <v>792</v>
      </c>
      <c r="B796" s="77" t="n">
        <f aca="false">EOMONTH(Input!$C$7,A796)</f>
        <v>67022</v>
      </c>
      <c r="D796" s="78" t="n">
        <f aca="false">RollUp!$AB796</f>
        <v>0</v>
      </c>
    </row>
    <row r="797" customFormat="false" ht="12.8" hidden="false" customHeight="false" outlineLevel="0" collapsed="false">
      <c r="A797" s="76" t="n">
        <v>793</v>
      </c>
      <c r="B797" s="77" t="n">
        <f aca="false">EOMONTH(Input!$C$7,A797)</f>
        <v>67053</v>
      </c>
      <c r="D797" s="78" t="n">
        <f aca="false">RollUp!$AB797</f>
        <v>0</v>
      </c>
    </row>
    <row r="798" customFormat="false" ht="12.8" hidden="false" customHeight="false" outlineLevel="0" collapsed="false">
      <c r="A798" s="76" t="n">
        <v>794</v>
      </c>
      <c r="B798" s="77" t="n">
        <f aca="false">EOMONTH(Input!$C$7,A798)</f>
        <v>67084</v>
      </c>
      <c r="D798" s="78" t="n">
        <f aca="false">RollUp!$AB798</f>
        <v>0</v>
      </c>
    </row>
    <row r="799" customFormat="false" ht="12.8" hidden="false" customHeight="false" outlineLevel="0" collapsed="false">
      <c r="A799" s="76" t="n">
        <v>795</v>
      </c>
      <c r="B799" s="77" t="n">
        <f aca="false">EOMONTH(Input!$C$7,A799)</f>
        <v>67114</v>
      </c>
      <c r="D799" s="78" t="n">
        <f aca="false">RollUp!$AB799</f>
        <v>0</v>
      </c>
    </row>
    <row r="800" customFormat="false" ht="12.8" hidden="false" customHeight="false" outlineLevel="0" collapsed="false">
      <c r="A800" s="76" t="n">
        <v>796</v>
      </c>
      <c r="B800" s="77" t="n">
        <f aca="false">EOMONTH(Input!$C$7,A800)</f>
        <v>67145</v>
      </c>
      <c r="D800" s="78" t="n">
        <f aca="false">RollUp!$AB800</f>
        <v>0</v>
      </c>
    </row>
    <row r="801" customFormat="false" ht="12.8" hidden="false" customHeight="false" outlineLevel="0" collapsed="false">
      <c r="A801" s="76" t="n">
        <v>797</v>
      </c>
      <c r="B801" s="77" t="n">
        <f aca="false">EOMONTH(Input!$C$7,A801)</f>
        <v>67175</v>
      </c>
      <c r="D801" s="78" t="n">
        <f aca="false">RollUp!$AB801</f>
        <v>0</v>
      </c>
    </row>
    <row r="802" customFormat="false" ht="12.8" hidden="false" customHeight="false" outlineLevel="0" collapsed="false">
      <c r="A802" s="76" t="n">
        <v>798</v>
      </c>
      <c r="B802" s="77" t="n">
        <f aca="false">EOMONTH(Input!$C$7,A802)</f>
        <v>67206</v>
      </c>
      <c r="D802" s="78" t="n">
        <f aca="false">RollUp!$AB802</f>
        <v>0</v>
      </c>
    </row>
    <row r="803" customFormat="false" ht="12.8" hidden="false" customHeight="false" outlineLevel="0" collapsed="false">
      <c r="A803" s="76" t="n">
        <v>799</v>
      </c>
      <c r="B803" s="77" t="n">
        <f aca="false">EOMONTH(Input!$C$7,A803)</f>
        <v>67237</v>
      </c>
      <c r="D803" s="78" t="n">
        <f aca="false">RollUp!$AB803</f>
        <v>0</v>
      </c>
    </row>
    <row r="804" customFormat="false" ht="12.8" hidden="false" customHeight="false" outlineLevel="0" collapsed="false">
      <c r="A804" s="76" t="n">
        <v>800</v>
      </c>
      <c r="B804" s="77" t="n">
        <f aca="false">EOMONTH(Input!$C$7,A804)</f>
        <v>67266</v>
      </c>
      <c r="D804" s="78" t="n">
        <f aca="false">RollUp!$AB804</f>
        <v>0</v>
      </c>
    </row>
    <row r="805" customFormat="false" ht="12.8" hidden="false" customHeight="false" outlineLevel="0" collapsed="false">
      <c r="A805" s="76" t="n">
        <v>801</v>
      </c>
      <c r="B805" s="77" t="n">
        <f aca="false">EOMONTH(Input!$C$7,A805)</f>
        <v>67297</v>
      </c>
      <c r="D805" s="78" t="n">
        <f aca="false">RollUp!$AB805</f>
        <v>0</v>
      </c>
    </row>
    <row r="806" customFormat="false" ht="12.8" hidden="false" customHeight="false" outlineLevel="0" collapsed="false">
      <c r="A806" s="76" t="n">
        <v>802</v>
      </c>
      <c r="B806" s="77" t="n">
        <f aca="false">EOMONTH(Input!$C$7,A806)</f>
        <v>67327</v>
      </c>
      <c r="D806" s="78" t="n">
        <f aca="false">RollUp!$AB806</f>
        <v>0</v>
      </c>
    </row>
    <row r="807" customFormat="false" ht="12.8" hidden="false" customHeight="false" outlineLevel="0" collapsed="false">
      <c r="A807" s="76" t="n">
        <v>803</v>
      </c>
      <c r="B807" s="77" t="n">
        <f aca="false">EOMONTH(Input!$C$7,A807)</f>
        <v>67358</v>
      </c>
      <c r="D807" s="78" t="n">
        <f aca="false">RollUp!$AB807</f>
        <v>0</v>
      </c>
    </row>
    <row r="808" customFormat="false" ht="12.8" hidden="false" customHeight="false" outlineLevel="0" collapsed="false">
      <c r="A808" s="76" t="n">
        <v>804</v>
      </c>
      <c r="B808" s="77" t="n">
        <f aca="false">EOMONTH(Input!$C$7,A808)</f>
        <v>67388</v>
      </c>
      <c r="D808" s="78" t="n">
        <f aca="false">RollUp!$AB808</f>
        <v>0</v>
      </c>
    </row>
    <row r="809" customFormat="false" ht="12.8" hidden="false" customHeight="false" outlineLevel="0" collapsed="false">
      <c r="A809" s="76" t="n">
        <v>805</v>
      </c>
      <c r="B809" s="77" t="n">
        <f aca="false">EOMONTH(Input!$C$7,A809)</f>
        <v>67419</v>
      </c>
      <c r="D809" s="78" t="n">
        <f aca="false">RollUp!$AB809</f>
        <v>0</v>
      </c>
    </row>
    <row r="810" customFormat="false" ht="12.8" hidden="false" customHeight="false" outlineLevel="0" collapsed="false">
      <c r="A810" s="76" t="n">
        <v>806</v>
      </c>
      <c r="B810" s="77" t="n">
        <f aca="false">EOMONTH(Input!$C$7,A810)</f>
        <v>67450</v>
      </c>
      <c r="D810" s="78" t="n">
        <f aca="false">RollUp!$AB810</f>
        <v>0</v>
      </c>
    </row>
    <row r="811" customFormat="false" ht="12.8" hidden="false" customHeight="false" outlineLevel="0" collapsed="false">
      <c r="A811" s="76" t="n">
        <v>807</v>
      </c>
      <c r="B811" s="77" t="n">
        <f aca="false">EOMONTH(Input!$C$7,A811)</f>
        <v>67480</v>
      </c>
      <c r="D811" s="78" t="n">
        <f aca="false">RollUp!$AB811</f>
        <v>0</v>
      </c>
    </row>
    <row r="812" customFormat="false" ht="12.8" hidden="false" customHeight="false" outlineLevel="0" collapsed="false">
      <c r="A812" s="76" t="n">
        <v>808</v>
      </c>
      <c r="B812" s="77" t="n">
        <f aca="false">EOMONTH(Input!$C$7,A812)</f>
        <v>67511</v>
      </c>
      <c r="D812" s="78" t="n">
        <f aca="false">RollUp!$AB812</f>
        <v>0</v>
      </c>
    </row>
    <row r="813" customFormat="false" ht="12.8" hidden="false" customHeight="false" outlineLevel="0" collapsed="false">
      <c r="A813" s="76" t="n">
        <v>809</v>
      </c>
      <c r="B813" s="77" t="n">
        <f aca="false">EOMONTH(Input!$C$7,A813)</f>
        <v>67541</v>
      </c>
      <c r="D813" s="78" t="n">
        <f aca="false">RollUp!$AB813</f>
        <v>0</v>
      </c>
    </row>
    <row r="814" customFormat="false" ht="12.8" hidden="false" customHeight="false" outlineLevel="0" collapsed="false">
      <c r="A814" s="76" t="n">
        <v>810</v>
      </c>
      <c r="B814" s="77" t="n">
        <f aca="false">EOMONTH(Input!$C$7,A814)</f>
        <v>67572</v>
      </c>
      <c r="D814" s="78" t="n">
        <f aca="false">RollUp!$AB814</f>
        <v>0</v>
      </c>
    </row>
    <row r="815" customFormat="false" ht="12.8" hidden="false" customHeight="false" outlineLevel="0" collapsed="false">
      <c r="A815" s="76" t="n">
        <v>811</v>
      </c>
      <c r="B815" s="77" t="n">
        <f aca="false">EOMONTH(Input!$C$7,A815)</f>
        <v>67603</v>
      </c>
      <c r="D815" s="78" t="n">
        <f aca="false">RollUp!$AB815</f>
        <v>0</v>
      </c>
    </row>
    <row r="816" customFormat="false" ht="12.8" hidden="false" customHeight="false" outlineLevel="0" collapsed="false">
      <c r="A816" s="76" t="n">
        <v>812</v>
      </c>
      <c r="B816" s="77" t="n">
        <f aca="false">EOMONTH(Input!$C$7,A816)</f>
        <v>67631</v>
      </c>
      <c r="D816" s="78" t="n">
        <f aca="false">RollUp!$AB816</f>
        <v>0</v>
      </c>
    </row>
    <row r="817" customFormat="false" ht="12.8" hidden="false" customHeight="false" outlineLevel="0" collapsed="false">
      <c r="A817" s="76" t="n">
        <v>813</v>
      </c>
      <c r="B817" s="77" t="n">
        <f aca="false">EOMONTH(Input!$C$7,A817)</f>
        <v>67662</v>
      </c>
      <c r="D817" s="78" t="n">
        <f aca="false">RollUp!$AB817</f>
        <v>0</v>
      </c>
    </row>
    <row r="818" customFormat="false" ht="12.8" hidden="false" customHeight="false" outlineLevel="0" collapsed="false">
      <c r="A818" s="76" t="n">
        <v>814</v>
      </c>
      <c r="B818" s="77" t="n">
        <f aca="false">EOMONTH(Input!$C$7,A818)</f>
        <v>67692</v>
      </c>
      <c r="D818" s="78" t="n">
        <f aca="false">RollUp!$AB818</f>
        <v>0</v>
      </c>
    </row>
    <row r="819" customFormat="false" ht="12.8" hidden="false" customHeight="false" outlineLevel="0" collapsed="false">
      <c r="A819" s="76" t="n">
        <v>815</v>
      </c>
      <c r="B819" s="77" t="n">
        <f aca="false">EOMONTH(Input!$C$7,A819)</f>
        <v>67723</v>
      </c>
      <c r="D819" s="78" t="n">
        <f aca="false">RollUp!$AB819</f>
        <v>0</v>
      </c>
    </row>
    <row r="820" customFormat="false" ht="12.8" hidden="false" customHeight="false" outlineLevel="0" collapsed="false">
      <c r="A820" s="76" t="n">
        <v>816</v>
      </c>
      <c r="B820" s="77" t="n">
        <f aca="false">EOMONTH(Input!$C$7,A820)</f>
        <v>67753</v>
      </c>
      <c r="D820" s="78" t="n">
        <f aca="false">RollUp!$AB820</f>
        <v>0</v>
      </c>
    </row>
    <row r="821" customFormat="false" ht="12.8" hidden="false" customHeight="false" outlineLevel="0" collapsed="false">
      <c r="A821" s="76" t="n">
        <v>817</v>
      </c>
      <c r="B821" s="77" t="n">
        <f aca="false">EOMONTH(Input!$C$7,A821)</f>
        <v>67784</v>
      </c>
      <c r="D821" s="78" t="n">
        <f aca="false">RollUp!$AB821</f>
        <v>0</v>
      </c>
    </row>
    <row r="822" customFormat="false" ht="12.8" hidden="false" customHeight="false" outlineLevel="0" collapsed="false">
      <c r="A822" s="76" t="n">
        <v>818</v>
      </c>
      <c r="B822" s="77" t="n">
        <f aca="false">EOMONTH(Input!$C$7,A822)</f>
        <v>67815</v>
      </c>
      <c r="D822" s="78" t="n">
        <f aca="false">RollUp!$AB822</f>
        <v>0</v>
      </c>
    </row>
    <row r="823" customFormat="false" ht="12.8" hidden="false" customHeight="false" outlineLevel="0" collapsed="false">
      <c r="A823" s="76" t="n">
        <v>819</v>
      </c>
      <c r="B823" s="77" t="n">
        <f aca="false">EOMONTH(Input!$C$7,A823)</f>
        <v>67845</v>
      </c>
      <c r="D823" s="78" t="n">
        <f aca="false">RollUp!$AB823</f>
        <v>0</v>
      </c>
    </row>
    <row r="824" customFormat="false" ht="12.8" hidden="false" customHeight="false" outlineLevel="0" collapsed="false">
      <c r="A824" s="76" t="n">
        <v>820</v>
      </c>
      <c r="B824" s="77" t="n">
        <f aca="false">EOMONTH(Input!$C$7,A824)</f>
        <v>67876</v>
      </c>
      <c r="D824" s="78" t="n">
        <f aca="false">RollUp!$AB824</f>
        <v>0</v>
      </c>
    </row>
    <row r="825" customFormat="false" ht="12.8" hidden="false" customHeight="false" outlineLevel="0" collapsed="false">
      <c r="A825" s="76" t="n">
        <v>821</v>
      </c>
      <c r="B825" s="77" t="n">
        <f aca="false">EOMONTH(Input!$C$7,A825)</f>
        <v>67906</v>
      </c>
      <c r="D825" s="78" t="n">
        <f aca="false">RollUp!$AB825</f>
        <v>0</v>
      </c>
    </row>
    <row r="826" customFormat="false" ht="12.8" hidden="false" customHeight="false" outlineLevel="0" collapsed="false">
      <c r="A826" s="76" t="n">
        <v>822</v>
      </c>
      <c r="B826" s="77" t="n">
        <f aca="false">EOMONTH(Input!$C$7,A826)</f>
        <v>67937</v>
      </c>
      <c r="D826" s="78" t="n">
        <f aca="false">RollUp!$AB826</f>
        <v>0</v>
      </c>
    </row>
    <row r="827" customFormat="false" ht="12.8" hidden="false" customHeight="false" outlineLevel="0" collapsed="false">
      <c r="A827" s="76" t="n">
        <v>823</v>
      </c>
      <c r="B827" s="77" t="n">
        <f aca="false">EOMONTH(Input!$C$7,A827)</f>
        <v>67968</v>
      </c>
      <c r="D827" s="78" t="n">
        <f aca="false">RollUp!$AB827</f>
        <v>0</v>
      </c>
    </row>
    <row r="828" customFormat="false" ht="12.8" hidden="false" customHeight="false" outlineLevel="0" collapsed="false">
      <c r="A828" s="76" t="n">
        <v>824</v>
      </c>
      <c r="B828" s="77" t="n">
        <f aca="false">EOMONTH(Input!$C$7,A828)</f>
        <v>67996</v>
      </c>
      <c r="D828" s="78" t="n">
        <f aca="false">RollUp!$AB828</f>
        <v>0</v>
      </c>
    </row>
    <row r="829" customFormat="false" ht="12.8" hidden="false" customHeight="false" outlineLevel="0" collapsed="false">
      <c r="A829" s="76" t="n">
        <v>825</v>
      </c>
      <c r="B829" s="77" t="n">
        <f aca="false">EOMONTH(Input!$C$7,A829)</f>
        <v>68027</v>
      </c>
      <c r="D829" s="78" t="n">
        <f aca="false">RollUp!$AB829</f>
        <v>0</v>
      </c>
    </row>
    <row r="830" customFormat="false" ht="12.8" hidden="false" customHeight="false" outlineLevel="0" collapsed="false">
      <c r="A830" s="76" t="n">
        <v>826</v>
      </c>
      <c r="B830" s="77" t="n">
        <f aca="false">EOMONTH(Input!$C$7,A830)</f>
        <v>68057</v>
      </c>
      <c r="D830" s="78" t="n">
        <f aca="false">RollUp!$AB830</f>
        <v>0</v>
      </c>
    </row>
    <row r="831" customFormat="false" ht="12.8" hidden="false" customHeight="false" outlineLevel="0" collapsed="false">
      <c r="A831" s="76" t="n">
        <v>827</v>
      </c>
      <c r="B831" s="77" t="n">
        <f aca="false">EOMONTH(Input!$C$7,A831)</f>
        <v>68088</v>
      </c>
      <c r="D831" s="78" t="n">
        <f aca="false">RollUp!$AB831</f>
        <v>0</v>
      </c>
    </row>
    <row r="832" customFormat="false" ht="12.8" hidden="false" customHeight="false" outlineLevel="0" collapsed="false">
      <c r="A832" s="76" t="n">
        <v>828</v>
      </c>
      <c r="B832" s="77" t="n">
        <f aca="false">EOMONTH(Input!$C$7,A832)</f>
        <v>68118</v>
      </c>
      <c r="D832" s="78" t="n">
        <f aca="false">RollUp!$AB832</f>
        <v>0</v>
      </c>
    </row>
    <row r="833" customFormat="false" ht="12.8" hidden="false" customHeight="false" outlineLevel="0" collapsed="false">
      <c r="A833" s="76" t="n">
        <v>829</v>
      </c>
      <c r="B833" s="77" t="n">
        <f aca="false">EOMONTH(Input!$C$7,A833)</f>
        <v>68149</v>
      </c>
      <c r="D833" s="78" t="n">
        <f aca="false">RollUp!$AB833</f>
        <v>0</v>
      </c>
    </row>
    <row r="834" customFormat="false" ht="12.8" hidden="false" customHeight="false" outlineLevel="0" collapsed="false">
      <c r="A834" s="76" t="n">
        <v>830</v>
      </c>
      <c r="B834" s="77" t="n">
        <f aca="false">EOMONTH(Input!$C$7,A834)</f>
        <v>68180</v>
      </c>
      <c r="D834" s="78" t="n">
        <f aca="false">RollUp!$AB834</f>
        <v>0</v>
      </c>
    </row>
    <row r="835" customFormat="false" ht="12.8" hidden="false" customHeight="false" outlineLevel="0" collapsed="false">
      <c r="A835" s="76" t="n">
        <v>831</v>
      </c>
      <c r="B835" s="77" t="n">
        <f aca="false">EOMONTH(Input!$C$7,A835)</f>
        <v>68210</v>
      </c>
      <c r="D835" s="78" t="n">
        <f aca="false">RollUp!$AB835</f>
        <v>0</v>
      </c>
    </row>
    <row r="836" customFormat="false" ht="12.8" hidden="false" customHeight="false" outlineLevel="0" collapsed="false">
      <c r="A836" s="76" t="n">
        <v>832</v>
      </c>
      <c r="B836" s="77" t="n">
        <f aca="false">EOMONTH(Input!$C$7,A836)</f>
        <v>68241</v>
      </c>
      <c r="D836" s="78" t="n">
        <f aca="false">RollUp!$AB836</f>
        <v>0</v>
      </c>
    </row>
    <row r="837" customFormat="false" ht="12.8" hidden="false" customHeight="false" outlineLevel="0" collapsed="false">
      <c r="A837" s="76" t="n">
        <v>833</v>
      </c>
      <c r="B837" s="77" t="n">
        <f aca="false">EOMONTH(Input!$C$7,A837)</f>
        <v>68271</v>
      </c>
      <c r="D837" s="78" t="n">
        <f aca="false">RollUp!$AB837</f>
        <v>0</v>
      </c>
    </row>
    <row r="838" customFormat="false" ht="12.8" hidden="false" customHeight="false" outlineLevel="0" collapsed="false">
      <c r="A838" s="76" t="n">
        <v>834</v>
      </c>
      <c r="B838" s="77" t="n">
        <f aca="false">EOMONTH(Input!$C$7,A838)</f>
        <v>68302</v>
      </c>
      <c r="D838" s="78" t="n">
        <f aca="false">RollUp!$AB838</f>
        <v>0</v>
      </c>
    </row>
    <row r="839" customFormat="false" ht="12.8" hidden="false" customHeight="false" outlineLevel="0" collapsed="false">
      <c r="A839" s="76" t="n">
        <v>835</v>
      </c>
      <c r="B839" s="77" t="n">
        <f aca="false">EOMONTH(Input!$C$7,A839)</f>
        <v>68333</v>
      </c>
      <c r="D839" s="78" t="n">
        <f aca="false">RollUp!$AB839</f>
        <v>0</v>
      </c>
    </row>
    <row r="840" customFormat="false" ht="12.8" hidden="false" customHeight="false" outlineLevel="0" collapsed="false">
      <c r="A840" s="76" t="n">
        <v>836</v>
      </c>
      <c r="B840" s="77" t="n">
        <f aca="false">EOMONTH(Input!$C$7,A840)</f>
        <v>68361</v>
      </c>
      <c r="D840" s="78" t="n">
        <f aca="false">RollUp!$AB840</f>
        <v>0</v>
      </c>
    </row>
    <row r="841" customFormat="false" ht="12.8" hidden="false" customHeight="false" outlineLevel="0" collapsed="false">
      <c r="A841" s="76" t="n">
        <v>837</v>
      </c>
      <c r="B841" s="77" t="n">
        <f aca="false">EOMONTH(Input!$C$7,A841)</f>
        <v>68392</v>
      </c>
      <c r="D841" s="78" t="n">
        <f aca="false">RollUp!$AB841</f>
        <v>0</v>
      </c>
    </row>
    <row r="842" customFormat="false" ht="12.8" hidden="false" customHeight="false" outlineLevel="0" collapsed="false">
      <c r="A842" s="76" t="n">
        <v>838</v>
      </c>
      <c r="B842" s="77" t="n">
        <f aca="false">EOMONTH(Input!$C$7,A842)</f>
        <v>68422</v>
      </c>
      <c r="D842" s="78" t="n">
        <f aca="false">RollUp!$AB842</f>
        <v>0</v>
      </c>
    </row>
    <row r="843" customFormat="false" ht="12.8" hidden="false" customHeight="false" outlineLevel="0" collapsed="false">
      <c r="A843" s="76" t="n">
        <v>839</v>
      </c>
      <c r="B843" s="77" t="n">
        <f aca="false">EOMONTH(Input!$C$7,A843)</f>
        <v>68453</v>
      </c>
      <c r="D843" s="78" t="n">
        <f aca="false">RollUp!$AB843</f>
        <v>0</v>
      </c>
    </row>
    <row r="844" customFormat="false" ht="12.8" hidden="false" customHeight="false" outlineLevel="0" collapsed="false">
      <c r="A844" s="76" t="n">
        <v>840</v>
      </c>
      <c r="B844" s="77" t="n">
        <f aca="false">EOMONTH(Input!$C$7,A844)</f>
        <v>68483</v>
      </c>
      <c r="D844" s="78" t="n">
        <f aca="false">RollUp!$AB844</f>
        <v>0</v>
      </c>
    </row>
    <row r="845" customFormat="false" ht="12.8" hidden="false" customHeight="false" outlineLevel="0" collapsed="false">
      <c r="A845" s="76" t="n">
        <v>841</v>
      </c>
      <c r="B845" s="77" t="n">
        <f aca="false">EOMONTH(Input!$C$7,A845)</f>
        <v>68514</v>
      </c>
      <c r="D845" s="78" t="n">
        <f aca="false">RollUp!$AB845</f>
        <v>0</v>
      </c>
    </row>
    <row r="846" customFormat="false" ht="12.8" hidden="false" customHeight="false" outlineLevel="0" collapsed="false">
      <c r="A846" s="76" t="n">
        <v>842</v>
      </c>
      <c r="B846" s="77" t="n">
        <f aca="false">EOMONTH(Input!$C$7,A846)</f>
        <v>68545</v>
      </c>
      <c r="D846" s="78" t="n">
        <f aca="false">RollUp!$AB846</f>
        <v>0</v>
      </c>
    </row>
    <row r="847" customFormat="false" ht="12.8" hidden="false" customHeight="false" outlineLevel="0" collapsed="false">
      <c r="A847" s="76" t="n">
        <v>843</v>
      </c>
      <c r="B847" s="77" t="n">
        <f aca="false">EOMONTH(Input!$C$7,A847)</f>
        <v>68575</v>
      </c>
      <c r="D847" s="78" t="n">
        <f aca="false">RollUp!$AB847</f>
        <v>0</v>
      </c>
    </row>
    <row r="848" customFormat="false" ht="12.8" hidden="false" customHeight="false" outlineLevel="0" collapsed="false">
      <c r="A848" s="76" t="n">
        <v>844</v>
      </c>
      <c r="B848" s="77" t="n">
        <f aca="false">EOMONTH(Input!$C$7,A848)</f>
        <v>68606</v>
      </c>
      <c r="D848" s="78" t="n">
        <f aca="false">RollUp!$AB848</f>
        <v>0</v>
      </c>
    </row>
    <row r="849" customFormat="false" ht="12.8" hidden="false" customHeight="false" outlineLevel="0" collapsed="false">
      <c r="A849" s="76" t="n">
        <v>845</v>
      </c>
      <c r="B849" s="77" t="n">
        <f aca="false">EOMONTH(Input!$C$7,A849)</f>
        <v>68636</v>
      </c>
      <c r="D849" s="78" t="n">
        <f aca="false">RollUp!$AB849</f>
        <v>0</v>
      </c>
    </row>
    <row r="850" customFormat="false" ht="12.8" hidden="false" customHeight="false" outlineLevel="0" collapsed="false">
      <c r="A850" s="76" t="n">
        <v>846</v>
      </c>
      <c r="B850" s="77" t="n">
        <f aca="false">EOMONTH(Input!$C$7,A850)</f>
        <v>68667</v>
      </c>
      <c r="D850" s="78" t="n">
        <f aca="false">RollUp!$AB850</f>
        <v>0</v>
      </c>
    </row>
    <row r="851" customFormat="false" ht="12.8" hidden="false" customHeight="false" outlineLevel="0" collapsed="false">
      <c r="A851" s="76" t="n">
        <v>847</v>
      </c>
      <c r="B851" s="77" t="n">
        <f aca="false">EOMONTH(Input!$C$7,A851)</f>
        <v>68698</v>
      </c>
      <c r="D851" s="78" t="n">
        <f aca="false">RollUp!$AB851</f>
        <v>0</v>
      </c>
    </row>
    <row r="852" customFormat="false" ht="12.8" hidden="false" customHeight="false" outlineLevel="0" collapsed="false">
      <c r="A852" s="76" t="n">
        <v>848</v>
      </c>
      <c r="B852" s="77" t="n">
        <f aca="false">EOMONTH(Input!$C$7,A852)</f>
        <v>68727</v>
      </c>
      <c r="D852" s="78" t="n">
        <f aca="false">RollUp!$AB852</f>
        <v>0</v>
      </c>
    </row>
    <row r="853" customFormat="false" ht="12.8" hidden="false" customHeight="false" outlineLevel="0" collapsed="false">
      <c r="A853" s="76" t="n">
        <v>849</v>
      </c>
      <c r="B853" s="77" t="n">
        <f aca="false">EOMONTH(Input!$C$7,A853)</f>
        <v>68758</v>
      </c>
      <c r="D853" s="78" t="n">
        <f aca="false">RollUp!$AB853</f>
        <v>0</v>
      </c>
    </row>
    <row r="854" customFormat="false" ht="12.8" hidden="false" customHeight="false" outlineLevel="0" collapsed="false">
      <c r="A854" s="76" t="n">
        <v>850</v>
      </c>
      <c r="B854" s="77" t="n">
        <f aca="false">EOMONTH(Input!$C$7,A854)</f>
        <v>68788</v>
      </c>
      <c r="D854" s="78" t="n">
        <f aca="false">RollUp!$AB854</f>
        <v>0</v>
      </c>
    </row>
    <row r="855" customFormat="false" ht="12.8" hidden="false" customHeight="false" outlineLevel="0" collapsed="false">
      <c r="A855" s="76" t="n">
        <v>851</v>
      </c>
      <c r="B855" s="77" t="n">
        <f aca="false">EOMONTH(Input!$C$7,A855)</f>
        <v>68819</v>
      </c>
      <c r="D855" s="78" t="n">
        <f aca="false">RollUp!$AB855</f>
        <v>0</v>
      </c>
    </row>
    <row r="856" customFormat="false" ht="12.8" hidden="false" customHeight="false" outlineLevel="0" collapsed="false">
      <c r="A856" s="76" t="n">
        <v>852</v>
      </c>
      <c r="B856" s="77" t="n">
        <f aca="false">EOMONTH(Input!$C$7,A856)</f>
        <v>68849</v>
      </c>
      <c r="D856" s="78" t="n">
        <f aca="false">RollUp!$AB856</f>
        <v>0</v>
      </c>
    </row>
    <row r="857" customFormat="false" ht="12.8" hidden="false" customHeight="false" outlineLevel="0" collapsed="false">
      <c r="A857" s="76" t="n">
        <v>853</v>
      </c>
      <c r="B857" s="77" t="n">
        <f aca="false">EOMONTH(Input!$C$7,A857)</f>
        <v>68880</v>
      </c>
      <c r="D857" s="78" t="n">
        <f aca="false">RollUp!$AB857</f>
        <v>0</v>
      </c>
    </row>
    <row r="858" customFormat="false" ht="12.8" hidden="false" customHeight="false" outlineLevel="0" collapsed="false">
      <c r="A858" s="76" t="n">
        <v>854</v>
      </c>
      <c r="B858" s="77" t="n">
        <f aca="false">EOMONTH(Input!$C$7,A858)</f>
        <v>68911</v>
      </c>
      <c r="D858" s="78" t="n">
        <f aca="false">RollUp!$AB858</f>
        <v>0</v>
      </c>
    </row>
    <row r="859" customFormat="false" ht="12.8" hidden="false" customHeight="false" outlineLevel="0" collapsed="false">
      <c r="A859" s="76" t="n">
        <v>855</v>
      </c>
      <c r="B859" s="77" t="n">
        <f aca="false">EOMONTH(Input!$C$7,A859)</f>
        <v>68941</v>
      </c>
      <c r="D859" s="78" t="n">
        <f aca="false">RollUp!$AB859</f>
        <v>0</v>
      </c>
    </row>
    <row r="860" customFormat="false" ht="12.8" hidden="false" customHeight="false" outlineLevel="0" collapsed="false">
      <c r="A860" s="76" t="n">
        <v>856</v>
      </c>
      <c r="B860" s="77" t="n">
        <f aca="false">EOMONTH(Input!$C$7,A860)</f>
        <v>68972</v>
      </c>
      <c r="D860" s="78" t="n">
        <f aca="false">RollUp!$AB860</f>
        <v>0</v>
      </c>
    </row>
    <row r="861" customFormat="false" ht="12.8" hidden="false" customHeight="false" outlineLevel="0" collapsed="false">
      <c r="A861" s="76" t="n">
        <v>857</v>
      </c>
      <c r="B861" s="77" t="n">
        <f aca="false">EOMONTH(Input!$C$7,A861)</f>
        <v>69002</v>
      </c>
      <c r="D861" s="78" t="n">
        <f aca="false">RollUp!$AB861</f>
        <v>0</v>
      </c>
    </row>
    <row r="862" customFormat="false" ht="12.8" hidden="false" customHeight="false" outlineLevel="0" collapsed="false">
      <c r="A862" s="76" t="n">
        <v>858</v>
      </c>
      <c r="B862" s="77" t="n">
        <f aca="false">EOMONTH(Input!$C$7,A862)</f>
        <v>69033</v>
      </c>
      <c r="D862" s="78" t="n">
        <f aca="false">RollUp!$AB862</f>
        <v>0</v>
      </c>
    </row>
    <row r="863" customFormat="false" ht="12.8" hidden="false" customHeight="false" outlineLevel="0" collapsed="false">
      <c r="A863" s="76" t="n">
        <v>859</v>
      </c>
      <c r="B863" s="77" t="n">
        <f aca="false">EOMONTH(Input!$C$7,A863)</f>
        <v>69064</v>
      </c>
      <c r="D863" s="78" t="n">
        <f aca="false">RollUp!$AB863</f>
        <v>0</v>
      </c>
    </row>
    <row r="864" customFormat="false" ht="12.8" hidden="false" customHeight="false" outlineLevel="0" collapsed="false">
      <c r="A864" s="76" t="n">
        <v>860</v>
      </c>
      <c r="B864" s="77" t="n">
        <f aca="false">EOMONTH(Input!$C$7,A864)</f>
        <v>69092</v>
      </c>
      <c r="D864" s="78" t="n">
        <f aca="false">RollUp!$AB864</f>
        <v>0</v>
      </c>
    </row>
    <row r="865" customFormat="false" ht="12.8" hidden="false" customHeight="false" outlineLevel="0" collapsed="false">
      <c r="A865" s="76" t="n">
        <v>861</v>
      </c>
      <c r="B865" s="77" t="n">
        <f aca="false">EOMONTH(Input!$C$7,A865)</f>
        <v>69123</v>
      </c>
      <c r="D865" s="78" t="n">
        <f aca="false">RollUp!$AB865</f>
        <v>0</v>
      </c>
    </row>
    <row r="866" customFormat="false" ht="12.8" hidden="false" customHeight="false" outlineLevel="0" collapsed="false">
      <c r="A866" s="76" t="n">
        <v>862</v>
      </c>
      <c r="B866" s="77" t="n">
        <f aca="false">EOMONTH(Input!$C$7,A866)</f>
        <v>69153</v>
      </c>
      <c r="D866" s="78" t="n">
        <f aca="false">RollUp!$AB866</f>
        <v>0</v>
      </c>
    </row>
    <row r="867" customFormat="false" ht="12.8" hidden="false" customHeight="false" outlineLevel="0" collapsed="false">
      <c r="A867" s="76" t="n">
        <v>863</v>
      </c>
      <c r="B867" s="77" t="n">
        <f aca="false">EOMONTH(Input!$C$7,A867)</f>
        <v>69184</v>
      </c>
      <c r="D867" s="78" t="n">
        <f aca="false">RollUp!$AB867</f>
        <v>0</v>
      </c>
    </row>
    <row r="868" customFormat="false" ht="12.8" hidden="false" customHeight="false" outlineLevel="0" collapsed="false">
      <c r="A868" s="76" t="n">
        <v>864</v>
      </c>
      <c r="B868" s="77" t="n">
        <f aca="false">EOMONTH(Input!$C$7,A868)</f>
        <v>69214</v>
      </c>
      <c r="D868" s="78" t="n">
        <f aca="false">RollUp!$AB868</f>
        <v>0</v>
      </c>
    </row>
    <row r="869" customFormat="false" ht="12.8" hidden="false" customHeight="false" outlineLevel="0" collapsed="false">
      <c r="A869" s="76" t="n">
        <v>865</v>
      </c>
      <c r="B869" s="77" t="n">
        <f aca="false">EOMONTH(Input!$C$7,A869)</f>
        <v>69245</v>
      </c>
      <c r="D869" s="78" t="n">
        <f aca="false">RollUp!$AB869</f>
        <v>0</v>
      </c>
    </row>
    <row r="870" customFormat="false" ht="12.8" hidden="false" customHeight="false" outlineLevel="0" collapsed="false">
      <c r="A870" s="76" t="n">
        <v>866</v>
      </c>
      <c r="B870" s="77" t="n">
        <f aca="false">EOMONTH(Input!$C$7,A870)</f>
        <v>69276</v>
      </c>
      <c r="D870" s="78" t="n">
        <f aca="false">RollUp!$AB870</f>
        <v>0</v>
      </c>
    </row>
    <row r="871" customFormat="false" ht="12.8" hidden="false" customHeight="false" outlineLevel="0" collapsed="false">
      <c r="A871" s="76" t="n">
        <v>867</v>
      </c>
      <c r="B871" s="77" t="n">
        <f aca="false">EOMONTH(Input!$C$7,A871)</f>
        <v>69306</v>
      </c>
      <c r="D871" s="78" t="n">
        <f aca="false">RollUp!$AB871</f>
        <v>0</v>
      </c>
    </row>
    <row r="872" customFormat="false" ht="12.8" hidden="false" customHeight="false" outlineLevel="0" collapsed="false">
      <c r="A872" s="76" t="n">
        <v>868</v>
      </c>
      <c r="B872" s="77" t="n">
        <f aca="false">EOMONTH(Input!$C$7,A872)</f>
        <v>69337</v>
      </c>
      <c r="D872" s="78" t="n">
        <f aca="false">RollUp!$AB872</f>
        <v>0</v>
      </c>
    </row>
    <row r="873" customFormat="false" ht="12.8" hidden="false" customHeight="false" outlineLevel="0" collapsed="false">
      <c r="A873" s="76" t="n">
        <v>869</v>
      </c>
      <c r="B873" s="77" t="n">
        <f aca="false">EOMONTH(Input!$C$7,A873)</f>
        <v>69367</v>
      </c>
      <c r="D873" s="78" t="n">
        <f aca="false">RollUp!$AB873</f>
        <v>0</v>
      </c>
    </row>
    <row r="874" customFormat="false" ht="12.8" hidden="false" customHeight="false" outlineLevel="0" collapsed="false">
      <c r="A874" s="76" t="n">
        <v>870</v>
      </c>
      <c r="B874" s="77" t="n">
        <f aca="false">EOMONTH(Input!$C$7,A874)</f>
        <v>69398</v>
      </c>
      <c r="D874" s="78" t="n">
        <f aca="false">RollUp!$AB874</f>
        <v>0</v>
      </c>
    </row>
    <row r="875" customFormat="false" ht="12.8" hidden="false" customHeight="false" outlineLevel="0" collapsed="false">
      <c r="A875" s="76" t="n">
        <v>871</v>
      </c>
      <c r="B875" s="77" t="n">
        <f aca="false">EOMONTH(Input!$C$7,A875)</f>
        <v>69429</v>
      </c>
      <c r="D875" s="78" t="n">
        <f aca="false">RollUp!$AB875</f>
        <v>0</v>
      </c>
    </row>
    <row r="876" customFormat="false" ht="12.8" hidden="false" customHeight="false" outlineLevel="0" collapsed="false">
      <c r="A876" s="76" t="n">
        <v>872</v>
      </c>
      <c r="B876" s="77" t="n">
        <f aca="false">EOMONTH(Input!$C$7,A876)</f>
        <v>69457</v>
      </c>
      <c r="D876" s="78" t="n">
        <f aca="false">RollUp!$AB876</f>
        <v>0</v>
      </c>
    </row>
    <row r="877" customFormat="false" ht="12.8" hidden="false" customHeight="false" outlineLevel="0" collapsed="false">
      <c r="A877" s="76" t="n">
        <v>873</v>
      </c>
      <c r="B877" s="77" t="n">
        <f aca="false">EOMONTH(Input!$C$7,A877)</f>
        <v>69488</v>
      </c>
      <c r="D877" s="78" t="n">
        <f aca="false">RollUp!$AB877</f>
        <v>0</v>
      </c>
    </row>
    <row r="878" customFormat="false" ht="12.8" hidden="false" customHeight="false" outlineLevel="0" collapsed="false">
      <c r="A878" s="76" t="n">
        <v>874</v>
      </c>
      <c r="B878" s="77" t="n">
        <f aca="false">EOMONTH(Input!$C$7,A878)</f>
        <v>69518</v>
      </c>
      <c r="D878" s="78" t="n">
        <f aca="false">RollUp!$AB878</f>
        <v>0</v>
      </c>
    </row>
    <row r="879" customFormat="false" ht="12.8" hidden="false" customHeight="false" outlineLevel="0" collapsed="false">
      <c r="A879" s="76" t="n">
        <v>875</v>
      </c>
      <c r="B879" s="77" t="n">
        <f aca="false">EOMONTH(Input!$C$7,A879)</f>
        <v>69549</v>
      </c>
      <c r="D879" s="78" t="n">
        <f aca="false">RollUp!$AB879</f>
        <v>0</v>
      </c>
    </row>
    <row r="880" customFormat="false" ht="12.8" hidden="false" customHeight="false" outlineLevel="0" collapsed="false">
      <c r="A880" s="76" t="n">
        <v>876</v>
      </c>
      <c r="B880" s="77" t="n">
        <f aca="false">EOMONTH(Input!$C$7,A880)</f>
        <v>69579</v>
      </c>
      <c r="D880" s="78" t="n">
        <f aca="false">RollUp!$AB880</f>
        <v>0</v>
      </c>
    </row>
    <row r="881" customFormat="false" ht="12.8" hidden="false" customHeight="false" outlineLevel="0" collapsed="false">
      <c r="A881" s="76" t="n">
        <v>877</v>
      </c>
      <c r="B881" s="77" t="n">
        <f aca="false">EOMONTH(Input!$C$7,A881)</f>
        <v>69610</v>
      </c>
      <c r="D881" s="78" t="n">
        <f aca="false">RollUp!$AB881</f>
        <v>0</v>
      </c>
    </row>
    <row r="882" customFormat="false" ht="12.8" hidden="false" customHeight="false" outlineLevel="0" collapsed="false">
      <c r="A882" s="76" t="n">
        <v>878</v>
      </c>
      <c r="B882" s="77" t="n">
        <f aca="false">EOMONTH(Input!$C$7,A882)</f>
        <v>69641</v>
      </c>
      <c r="D882" s="78" t="n">
        <f aca="false">RollUp!$AB882</f>
        <v>0</v>
      </c>
    </row>
    <row r="883" customFormat="false" ht="12.8" hidden="false" customHeight="false" outlineLevel="0" collapsed="false">
      <c r="A883" s="76" t="n">
        <v>879</v>
      </c>
      <c r="B883" s="77" t="n">
        <f aca="false">EOMONTH(Input!$C$7,A883)</f>
        <v>69671</v>
      </c>
      <c r="D883" s="78" t="n">
        <f aca="false">RollUp!$AB883</f>
        <v>0</v>
      </c>
    </row>
    <row r="884" customFormat="false" ht="12.8" hidden="false" customHeight="false" outlineLevel="0" collapsed="false">
      <c r="A884" s="76" t="n">
        <v>880</v>
      </c>
      <c r="B884" s="77" t="n">
        <f aca="false">EOMONTH(Input!$C$7,A884)</f>
        <v>69702</v>
      </c>
      <c r="D884" s="78" t="n">
        <f aca="false">RollUp!$AB884</f>
        <v>0</v>
      </c>
    </row>
    <row r="885" customFormat="false" ht="12.8" hidden="false" customHeight="false" outlineLevel="0" collapsed="false">
      <c r="A885" s="76" t="n">
        <v>881</v>
      </c>
      <c r="B885" s="77" t="n">
        <f aca="false">EOMONTH(Input!$C$7,A885)</f>
        <v>69732</v>
      </c>
      <c r="D885" s="78" t="n">
        <f aca="false">RollUp!$AB885</f>
        <v>0</v>
      </c>
    </row>
    <row r="886" customFormat="false" ht="12.8" hidden="false" customHeight="false" outlineLevel="0" collapsed="false">
      <c r="A886" s="76" t="n">
        <v>882</v>
      </c>
      <c r="B886" s="77" t="n">
        <f aca="false">EOMONTH(Input!$C$7,A886)</f>
        <v>69763</v>
      </c>
      <c r="D886" s="78" t="n">
        <f aca="false">RollUp!$AB886</f>
        <v>0</v>
      </c>
    </row>
    <row r="887" customFormat="false" ht="12.8" hidden="false" customHeight="false" outlineLevel="0" collapsed="false">
      <c r="A887" s="76" t="n">
        <v>883</v>
      </c>
      <c r="B887" s="77" t="n">
        <f aca="false">EOMONTH(Input!$C$7,A887)</f>
        <v>69794</v>
      </c>
      <c r="D887" s="78" t="n">
        <f aca="false">RollUp!$AB887</f>
        <v>0</v>
      </c>
    </row>
    <row r="888" customFormat="false" ht="12.8" hidden="false" customHeight="false" outlineLevel="0" collapsed="false">
      <c r="A888" s="76" t="n">
        <v>884</v>
      </c>
      <c r="B888" s="77" t="n">
        <f aca="false">EOMONTH(Input!$C$7,A888)</f>
        <v>69822</v>
      </c>
      <c r="D888" s="78" t="n">
        <f aca="false">RollUp!$AB888</f>
        <v>0</v>
      </c>
    </row>
    <row r="889" customFormat="false" ht="12.8" hidden="false" customHeight="false" outlineLevel="0" collapsed="false">
      <c r="A889" s="76" t="n">
        <v>885</v>
      </c>
      <c r="B889" s="77" t="n">
        <f aca="false">EOMONTH(Input!$C$7,A889)</f>
        <v>69853</v>
      </c>
      <c r="D889" s="78" t="n">
        <f aca="false">RollUp!$AB889</f>
        <v>0</v>
      </c>
    </row>
    <row r="890" customFormat="false" ht="12.8" hidden="false" customHeight="false" outlineLevel="0" collapsed="false">
      <c r="A890" s="76" t="n">
        <v>886</v>
      </c>
      <c r="B890" s="77" t="n">
        <f aca="false">EOMONTH(Input!$C$7,A890)</f>
        <v>69883</v>
      </c>
      <c r="D890" s="78" t="n">
        <f aca="false">RollUp!$AB890</f>
        <v>0</v>
      </c>
    </row>
    <row r="891" customFormat="false" ht="12.8" hidden="false" customHeight="false" outlineLevel="0" collapsed="false">
      <c r="A891" s="76" t="n">
        <v>887</v>
      </c>
      <c r="B891" s="77" t="n">
        <f aca="false">EOMONTH(Input!$C$7,A891)</f>
        <v>69914</v>
      </c>
      <c r="D891" s="78" t="n">
        <f aca="false">RollUp!$AB891</f>
        <v>0</v>
      </c>
    </row>
    <row r="892" customFormat="false" ht="12.8" hidden="false" customHeight="false" outlineLevel="0" collapsed="false">
      <c r="A892" s="76" t="n">
        <v>888</v>
      </c>
      <c r="B892" s="77" t="n">
        <f aca="false">EOMONTH(Input!$C$7,A892)</f>
        <v>69944</v>
      </c>
      <c r="D892" s="78" t="n">
        <f aca="false">RollUp!$AB892</f>
        <v>0</v>
      </c>
    </row>
    <row r="893" customFormat="false" ht="12.8" hidden="false" customHeight="false" outlineLevel="0" collapsed="false">
      <c r="A893" s="76" t="n">
        <v>889</v>
      </c>
      <c r="B893" s="77" t="n">
        <f aca="false">EOMONTH(Input!$C$7,A893)</f>
        <v>69975</v>
      </c>
      <c r="D893" s="78" t="n">
        <f aca="false">RollUp!$AB893</f>
        <v>0</v>
      </c>
    </row>
    <row r="894" customFormat="false" ht="12.8" hidden="false" customHeight="false" outlineLevel="0" collapsed="false">
      <c r="A894" s="76" t="n">
        <v>890</v>
      </c>
      <c r="B894" s="77" t="n">
        <f aca="false">EOMONTH(Input!$C$7,A894)</f>
        <v>70006</v>
      </c>
      <c r="D894" s="78" t="n">
        <f aca="false">RollUp!$AB894</f>
        <v>0</v>
      </c>
    </row>
    <row r="895" customFormat="false" ht="12.8" hidden="false" customHeight="false" outlineLevel="0" collapsed="false">
      <c r="A895" s="76" t="n">
        <v>891</v>
      </c>
      <c r="B895" s="77" t="n">
        <f aca="false">EOMONTH(Input!$C$7,A895)</f>
        <v>70036</v>
      </c>
      <c r="D895" s="78" t="n">
        <f aca="false">RollUp!$AB895</f>
        <v>0</v>
      </c>
    </row>
    <row r="896" customFormat="false" ht="12.8" hidden="false" customHeight="false" outlineLevel="0" collapsed="false">
      <c r="A896" s="76" t="n">
        <v>892</v>
      </c>
      <c r="B896" s="77" t="n">
        <f aca="false">EOMONTH(Input!$C$7,A896)</f>
        <v>70067</v>
      </c>
      <c r="D896" s="78" t="n">
        <f aca="false">RollUp!$AB896</f>
        <v>0</v>
      </c>
    </row>
    <row r="897" customFormat="false" ht="12.8" hidden="false" customHeight="false" outlineLevel="0" collapsed="false">
      <c r="A897" s="76" t="n">
        <v>893</v>
      </c>
      <c r="B897" s="77" t="n">
        <f aca="false">EOMONTH(Input!$C$7,A897)</f>
        <v>70097</v>
      </c>
      <c r="D897" s="78" t="n">
        <f aca="false">RollUp!$AB897</f>
        <v>0</v>
      </c>
    </row>
    <row r="898" customFormat="false" ht="12.8" hidden="false" customHeight="false" outlineLevel="0" collapsed="false">
      <c r="A898" s="76" t="n">
        <v>894</v>
      </c>
      <c r="B898" s="77" t="n">
        <f aca="false">EOMONTH(Input!$C$7,A898)</f>
        <v>70128</v>
      </c>
      <c r="D898" s="78" t="n">
        <f aca="false">RollUp!$AB898</f>
        <v>0</v>
      </c>
    </row>
    <row r="899" customFormat="false" ht="12.8" hidden="false" customHeight="false" outlineLevel="0" collapsed="false">
      <c r="A899" s="76" t="n">
        <v>895</v>
      </c>
      <c r="B899" s="77" t="n">
        <f aca="false">EOMONTH(Input!$C$7,A899)</f>
        <v>70159</v>
      </c>
      <c r="D899" s="78" t="n">
        <f aca="false">RollUp!$AB899</f>
        <v>0</v>
      </c>
    </row>
    <row r="900" customFormat="false" ht="12.8" hidden="false" customHeight="false" outlineLevel="0" collapsed="false">
      <c r="A900" s="76" t="n">
        <v>896</v>
      </c>
      <c r="B900" s="77" t="n">
        <f aca="false">EOMONTH(Input!$C$7,A900)</f>
        <v>70188</v>
      </c>
      <c r="D900" s="78" t="n">
        <f aca="false">RollUp!$AB900</f>
        <v>0</v>
      </c>
    </row>
    <row r="901" customFormat="false" ht="12.8" hidden="false" customHeight="false" outlineLevel="0" collapsed="false">
      <c r="A901" s="76" t="n">
        <v>897</v>
      </c>
      <c r="B901" s="77" t="n">
        <f aca="false">EOMONTH(Input!$C$7,A901)</f>
        <v>70219</v>
      </c>
      <c r="D901" s="78" t="n">
        <f aca="false">RollUp!$AB901</f>
        <v>0</v>
      </c>
    </row>
    <row r="902" customFormat="false" ht="12.8" hidden="false" customHeight="false" outlineLevel="0" collapsed="false">
      <c r="A902" s="76" t="n">
        <v>898</v>
      </c>
      <c r="B902" s="77" t="n">
        <f aca="false">EOMONTH(Input!$C$7,A902)</f>
        <v>70249</v>
      </c>
      <c r="D902" s="78" t="n">
        <f aca="false">RollUp!$AB902</f>
        <v>0</v>
      </c>
    </row>
    <row r="903" customFormat="false" ht="12.8" hidden="false" customHeight="false" outlineLevel="0" collapsed="false">
      <c r="A903" s="76" t="n">
        <v>899</v>
      </c>
      <c r="B903" s="77" t="n">
        <f aca="false">EOMONTH(Input!$C$7,A903)</f>
        <v>70280</v>
      </c>
      <c r="D903" s="78" t="n">
        <f aca="false">RollUp!$AB903</f>
        <v>0</v>
      </c>
    </row>
    <row r="904" customFormat="false" ht="12.8" hidden="false" customHeight="false" outlineLevel="0" collapsed="false">
      <c r="A904" s="76" t="n">
        <v>900</v>
      </c>
      <c r="B904" s="77" t="n">
        <f aca="false">EOMONTH(Input!$C$7,A904)</f>
        <v>70310</v>
      </c>
      <c r="D904" s="78" t="n">
        <f aca="false">RollUp!$AB904</f>
        <v>0</v>
      </c>
    </row>
    <row r="905" customFormat="false" ht="12.8" hidden="false" customHeight="false" outlineLevel="0" collapsed="false">
      <c r="A905" s="76" t="n">
        <v>901</v>
      </c>
      <c r="B905" s="77" t="n">
        <f aca="false">EOMONTH(Input!$C$7,A905)</f>
        <v>70341</v>
      </c>
      <c r="D905" s="78" t="n">
        <f aca="false">RollUp!$AB905</f>
        <v>0</v>
      </c>
    </row>
    <row r="906" customFormat="false" ht="12.8" hidden="false" customHeight="false" outlineLevel="0" collapsed="false">
      <c r="A906" s="76" t="n">
        <v>902</v>
      </c>
      <c r="B906" s="77" t="n">
        <f aca="false">EOMONTH(Input!$C$7,A906)</f>
        <v>70372</v>
      </c>
      <c r="D906" s="78" t="n">
        <f aca="false">RollUp!$AB906</f>
        <v>0</v>
      </c>
    </row>
    <row r="907" customFormat="false" ht="12.8" hidden="false" customHeight="false" outlineLevel="0" collapsed="false">
      <c r="A907" s="76" t="n">
        <v>903</v>
      </c>
      <c r="B907" s="77" t="n">
        <f aca="false">EOMONTH(Input!$C$7,A907)</f>
        <v>70402</v>
      </c>
      <c r="D907" s="78" t="n">
        <f aca="false">RollUp!$AB907</f>
        <v>0</v>
      </c>
    </row>
    <row r="908" customFormat="false" ht="12.8" hidden="false" customHeight="false" outlineLevel="0" collapsed="false">
      <c r="A908" s="76" t="n">
        <v>904</v>
      </c>
      <c r="B908" s="77" t="n">
        <f aca="false">EOMONTH(Input!$C$7,A908)</f>
        <v>70433</v>
      </c>
      <c r="D908" s="78" t="n">
        <f aca="false">RollUp!$AB908</f>
        <v>0</v>
      </c>
    </row>
    <row r="909" customFormat="false" ht="12.8" hidden="false" customHeight="false" outlineLevel="0" collapsed="false">
      <c r="A909" s="76" t="n">
        <v>905</v>
      </c>
      <c r="B909" s="77" t="n">
        <f aca="false">EOMONTH(Input!$C$7,A909)</f>
        <v>70463</v>
      </c>
      <c r="D909" s="78" t="n">
        <f aca="false">RollUp!$AB909</f>
        <v>0</v>
      </c>
    </row>
    <row r="910" customFormat="false" ht="12.8" hidden="false" customHeight="false" outlineLevel="0" collapsed="false">
      <c r="A910" s="76" t="n">
        <v>906</v>
      </c>
      <c r="B910" s="77" t="n">
        <f aca="false">EOMONTH(Input!$C$7,A910)</f>
        <v>70494</v>
      </c>
      <c r="D910" s="78" t="n">
        <f aca="false">RollUp!$AB910</f>
        <v>0</v>
      </c>
    </row>
    <row r="911" customFormat="false" ht="12.8" hidden="false" customHeight="false" outlineLevel="0" collapsed="false">
      <c r="A911" s="76" t="n">
        <v>907</v>
      </c>
      <c r="B911" s="77" t="n">
        <f aca="false">EOMONTH(Input!$C$7,A911)</f>
        <v>70525</v>
      </c>
      <c r="D911" s="78" t="n">
        <f aca="false">RollUp!$AB911</f>
        <v>0</v>
      </c>
    </row>
    <row r="912" customFormat="false" ht="12.8" hidden="false" customHeight="false" outlineLevel="0" collapsed="false">
      <c r="A912" s="76" t="n">
        <v>908</v>
      </c>
      <c r="B912" s="77" t="n">
        <f aca="false">EOMONTH(Input!$C$7,A912)</f>
        <v>70553</v>
      </c>
      <c r="D912" s="78" t="n">
        <f aca="false">RollUp!$AB912</f>
        <v>0</v>
      </c>
    </row>
    <row r="913" customFormat="false" ht="12.8" hidden="false" customHeight="false" outlineLevel="0" collapsed="false">
      <c r="A913" s="76" t="n">
        <v>909</v>
      </c>
      <c r="B913" s="77" t="n">
        <f aca="false">EOMONTH(Input!$C$7,A913)</f>
        <v>70584</v>
      </c>
      <c r="D913" s="78" t="n">
        <f aca="false">RollUp!$AB913</f>
        <v>0</v>
      </c>
    </row>
    <row r="914" customFormat="false" ht="12.8" hidden="false" customHeight="false" outlineLevel="0" collapsed="false">
      <c r="A914" s="76" t="n">
        <v>910</v>
      </c>
      <c r="B914" s="77" t="n">
        <f aca="false">EOMONTH(Input!$C$7,A914)</f>
        <v>70614</v>
      </c>
      <c r="D914" s="78" t="n">
        <f aca="false">RollUp!$AB914</f>
        <v>0</v>
      </c>
    </row>
    <row r="915" customFormat="false" ht="12.8" hidden="false" customHeight="false" outlineLevel="0" collapsed="false">
      <c r="A915" s="76" t="n">
        <v>911</v>
      </c>
      <c r="B915" s="77" t="n">
        <f aca="false">EOMONTH(Input!$C$7,A915)</f>
        <v>70645</v>
      </c>
      <c r="D915" s="78" t="n">
        <f aca="false">RollUp!$AB915</f>
        <v>0</v>
      </c>
    </row>
    <row r="916" customFormat="false" ht="12.8" hidden="false" customHeight="false" outlineLevel="0" collapsed="false">
      <c r="A916" s="76" t="n">
        <v>912</v>
      </c>
      <c r="B916" s="77" t="n">
        <f aca="false">EOMONTH(Input!$C$7,A916)</f>
        <v>70675</v>
      </c>
      <c r="D916" s="78" t="n">
        <f aca="false">RollUp!$AB916</f>
        <v>0</v>
      </c>
    </row>
    <row r="917" customFormat="false" ht="12.8" hidden="false" customHeight="false" outlineLevel="0" collapsed="false">
      <c r="A917" s="76" t="n">
        <v>913</v>
      </c>
      <c r="B917" s="77" t="n">
        <f aca="false">EOMONTH(Input!$C$7,A917)</f>
        <v>70706</v>
      </c>
      <c r="D917" s="78" t="n">
        <f aca="false">RollUp!$AB917</f>
        <v>0</v>
      </c>
    </row>
    <row r="918" customFormat="false" ht="12.8" hidden="false" customHeight="false" outlineLevel="0" collapsed="false">
      <c r="A918" s="76" t="n">
        <v>914</v>
      </c>
      <c r="B918" s="77" t="n">
        <f aca="false">EOMONTH(Input!$C$7,A918)</f>
        <v>70737</v>
      </c>
      <c r="D918" s="78" t="n">
        <f aca="false">RollUp!$AB918</f>
        <v>0</v>
      </c>
    </row>
    <row r="919" customFormat="false" ht="12.8" hidden="false" customHeight="false" outlineLevel="0" collapsed="false">
      <c r="A919" s="76" t="n">
        <v>915</v>
      </c>
      <c r="B919" s="77" t="n">
        <f aca="false">EOMONTH(Input!$C$7,A919)</f>
        <v>70767</v>
      </c>
      <c r="D919" s="78" t="n">
        <f aca="false">RollUp!$AB919</f>
        <v>0</v>
      </c>
    </row>
    <row r="920" customFormat="false" ht="12.8" hidden="false" customHeight="false" outlineLevel="0" collapsed="false">
      <c r="A920" s="76" t="n">
        <v>916</v>
      </c>
      <c r="B920" s="77" t="n">
        <f aca="false">EOMONTH(Input!$C$7,A920)</f>
        <v>70798</v>
      </c>
      <c r="D920" s="78" t="n">
        <f aca="false">RollUp!$AB920</f>
        <v>0</v>
      </c>
    </row>
    <row r="921" customFormat="false" ht="12.8" hidden="false" customHeight="false" outlineLevel="0" collapsed="false">
      <c r="A921" s="76" t="n">
        <v>917</v>
      </c>
      <c r="B921" s="77" t="n">
        <f aca="false">EOMONTH(Input!$C$7,A921)</f>
        <v>70828</v>
      </c>
      <c r="D921" s="78" t="n">
        <f aca="false">RollUp!$AB921</f>
        <v>0</v>
      </c>
    </row>
    <row r="922" customFormat="false" ht="12.8" hidden="false" customHeight="false" outlineLevel="0" collapsed="false">
      <c r="A922" s="76" t="n">
        <v>918</v>
      </c>
      <c r="B922" s="77" t="n">
        <f aca="false">EOMONTH(Input!$C$7,A922)</f>
        <v>70859</v>
      </c>
      <c r="D922" s="78" t="n">
        <f aca="false">RollUp!$AB922</f>
        <v>0</v>
      </c>
    </row>
    <row r="923" customFormat="false" ht="12.8" hidden="false" customHeight="false" outlineLevel="0" collapsed="false">
      <c r="A923" s="76" t="n">
        <v>919</v>
      </c>
      <c r="B923" s="77" t="n">
        <f aca="false">EOMONTH(Input!$C$7,A923)</f>
        <v>70890</v>
      </c>
      <c r="D923" s="78" t="n">
        <f aca="false">RollUp!$AB923</f>
        <v>0</v>
      </c>
    </row>
    <row r="924" customFormat="false" ht="12.8" hidden="false" customHeight="false" outlineLevel="0" collapsed="false">
      <c r="A924" s="76" t="n">
        <v>920</v>
      </c>
      <c r="B924" s="77" t="n">
        <f aca="false">EOMONTH(Input!$C$7,A924)</f>
        <v>70918</v>
      </c>
      <c r="D924" s="78" t="n">
        <f aca="false">RollUp!$AB924</f>
        <v>0</v>
      </c>
    </row>
    <row r="925" customFormat="false" ht="12.8" hidden="false" customHeight="false" outlineLevel="0" collapsed="false">
      <c r="A925" s="76" t="n">
        <v>921</v>
      </c>
      <c r="B925" s="77" t="n">
        <f aca="false">EOMONTH(Input!$C$7,A925)</f>
        <v>70949</v>
      </c>
      <c r="D925" s="78" t="n">
        <f aca="false">RollUp!$AB925</f>
        <v>0</v>
      </c>
    </row>
    <row r="926" customFormat="false" ht="12.8" hidden="false" customHeight="false" outlineLevel="0" collapsed="false">
      <c r="A926" s="76" t="n">
        <v>922</v>
      </c>
      <c r="B926" s="77" t="n">
        <f aca="false">EOMONTH(Input!$C$7,A926)</f>
        <v>70979</v>
      </c>
      <c r="D926" s="78" t="n">
        <f aca="false">RollUp!$AB926</f>
        <v>0</v>
      </c>
    </row>
    <row r="927" customFormat="false" ht="12.8" hidden="false" customHeight="false" outlineLevel="0" collapsed="false">
      <c r="A927" s="76" t="n">
        <v>923</v>
      </c>
      <c r="B927" s="77" t="n">
        <f aca="false">EOMONTH(Input!$C$7,A927)</f>
        <v>71010</v>
      </c>
      <c r="D927" s="78" t="n">
        <f aca="false">RollUp!$AB927</f>
        <v>0</v>
      </c>
    </row>
    <row r="928" customFormat="false" ht="12.8" hidden="false" customHeight="false" outlineLevel="0" collapsed="false">
      <c r="A928" s="76" t="n">
        <v>924</v>
      </c>
      <c r="B928" s="77" t="n">
        <f aca="false">EOMONTH(Input!$C$7,A928)</f>
        <v>71040</v>
      </c>
      <c r="D928" s="78" t="n">
        <f aca="false">RollUp!$AB928</f>
        <v>0</v>
      </c>
    </row>
    <row r="929" customFormat="false" ht="12.8" hidden="false" customHeight="false" outlineLevel="0" collapsed="false">
      <c r="A929" s="76" t="n">
        <v>925</v>
      </c>
      <c r="B929" s="77" t="n">
        <f aca="false">EOMONTH(Input!$C$7,A929)</f>
        <v>71071</v>
      </c>
      <c r="D929" s="78" t="n">
        <f aca="false">RollUp!$AB929</f>
        <v>0</v>
      </c>
    </row>
    <row r="930" customFormat="false" ht="12.8" hidden="false" customHeight="false" outlineLevel="0" collapsed="false">
      <c r="A930" s="76" t="n">
        <v>926</v>
      </c>
      <c r="B930" s="77" t="n">
        <f aca="false">EOMONTH(Input!$C$7,A930)</f>
        <v>71102</v>
      </c>
      <c r="D930" s="78" t="n">
        <f aca="false">RollUp!$AB930</f>
        <v>0</v>
      </c>
    </row>
    <row r="931" customFormat="false" ht="12.8" hidden="false" customHeight="false" outlineLevel="0" collapsed="false">
      <c r="A931" s="76" t="n">
        <v>927</v>
      </c>
      <c r="B931" s="77" t="n">
        <f aca="false">EOMONTH(Input!$C$7,A931)</f>
        <v>71132</v>
      </c>
      <c r="D931" s="78" t="n">
        <f aca="false">RollUp!$AB931</f>
        <v>0</v>
      </c>
    </row>
    <row r="932" customFormat="false" ht="12.8" hidden="false" customHeight="false" outlineLevel="0" collapsed="false">
      <c r="A932" s="76" t="n">
        <v>928</v>
      </c>
      <c r="B932" s="77" t="n">
        <f aca="false">EOMONTH(Input!$C$7,A932)</f>
        <v>71163</v>
      </c>
      <c r="D932" s="78" t="n">
        <f aca="false">RollUp!$AB932</f>
        <v>0</v>
      </c>
    </row>
    <row r="933" customFormat="false" ht="12.8" hidden="false" customHeight="false" outlineLevel="0" collapsed="false">
      <c r="A933" s="76" t="n">
        <v>929</v>
      </c>
      <c r="B933" s="77" t="n">
        <f aca="false">EOMONTH(Input!$C$7,A933)</f>
        <v>71193</v>
      </c>
      <c r="D933" s="78" t="n">
        <f aca="false">RollUp!$AB933</f>
        <v>0</v>
      </c>
    </row>
    <row r="934" customFormat="false" ht="12.8" hidden="false" customHeight="false" outlineLevel="0" collapsed="false">
      <c r="A934" s="76" t="n">
        <v>930</v>
      </c>
      <c r="B934" s="77" t="n">
        <f aca="false">EOMONTH(Input!$C$7,A934)</f>
        <v>71224</v>
      </c>
      <c r="D934" s="78" t="n">
        <f aca="false">RollUp!$AB934</f>
        <v>0</v>
      </c>
    </row>
    <row r="935" customFormat="false" ht="12.8" hidden="false" customHeight="false" outlineLevel="0" collapsed="false">
      <c r="A935" s="76" t="n">
        <v>931</v>
      </c>
      <c r="B935" s="77" t="n">
        <f aca="false">EOMONTH(Input!$C$7,A935)</f>
        <v>71255</v>
      </c>
      <c r="D935" s="78" t="n">
        <f aca="false">RollUp!$AB935</f>
        <v>0</v>
      </c>
    </row>
    <row r="936" customFormat="false" ht="12.8" hidden="false" customHeight="false" outlineLevel="0" collapsed="false">
      <c r="A936" s="76" t="n">
        <v>932</v>
      </c>
      <c r="B936" s="77" t="n">
        <f aca="false">EOMONTH(Input!$C$7,A936)</f>
        <v>71283</v>
      </c>
      <c r="D936" s="78" t="n">
        <f aca="false">RollUp!$AB936</f>
        <v>0</v>
      </c>
    </row>
    <row r="937" customFormat="false" ht="12.8" hidden="false" customHeight="false" outlineLevel="0" collapsed="false">
      <c r="A937" s="76" t="n">
        <v>933</v>
      </c>
      <c r="B937" s="77" t="n">
        <f aca="false">EOMONTH(Input!$C$7,A937)</f>
        <v>71314</v>
      </c>
      <c r="D937" s="78" t="n">
        <f aca="false">RollUp!$AB937</f>
        <v>0</v>
      </c>
    </row>
    <row r="938" customFormat="false" ht="12.8" hidden="false" customHeight="false" outlineLevel="0" collapsed="false">
      <c r="A938" s="76" t="n">
        <v>934</v>
      </c>
      <c r="B938" s="77" t="n">
        <f aca="false">EOMONTH(Input!$C$7,A938)</f>
        <v>71344</v>
      </c>
      <c r="D938" s="78" t="n">
        <f aca="false">RollUp!$AB938</f>
        <v>0</v>
      </c>
    </row>
    <row r="939" customFormat="false" ht="12.8" hidden="false" customHeight="false" outlineLevel="0" collapsed="false">
      <c r="A939" s="76" t="n">
        <v>935</v>
      </c>
      <c r="B939" s="77" t="n">
        <f aca="false">EOMONTH(Input!$C$7,A939)</f>
        <v>71375</v>
      </c>
      <c r="D939" s="78" t="n">
        <f aca="false">RollUp!$AB939</f>
        <v>0</v>
      </c>
    </row>
    <row r="940" customFormat="false" ht="12.8" hidden="false" customHeight="false" outlineLevel="0" collapsed="false">
      <c r="A940" s="76" t="n">
        <v>936</v>
      </c>
      <c r="B940" s="77" t="n">
        <f aca="false">EOMONTH(Input!$C$7,A940)</f>
        <v>71405</v>
      </c>
      <c r="D940" s="78" t="n">
        <f aca="false">RollUp!$AB940</f>
        <v>0</v>
      </c>
    </row>
    <row r="941" customFormat="false" ht="12.8" hidden="false" customHeight="false" outlineLevel="0" collapsed="false">
      <c r="A941" s="76" t="n">
        <v>937</v>
      </c>
      <c r="B941" s="77" t="n">
        <f aca="false">EOMONTH(Input!$C$7,A941)</f>
        <v>71436</v>
      </c>
      <c r="D941" s="78" t="n">
        <f aca="false">RollUp!$AB941</f>
        <v>0</v>
      </c>
    </row>
    <row r="942" customFormat="false" ht="12.8" hidden="false" customHeight="false" outlineLevel="0" collapsed="false">
      <c r="A942" s="76" t="n">
        <v>938</v>
      </c>
      <c r="B942" s="77" t="n">
        <f aca="false">EOMONTH(Input!$C$7,A942)</f>
        <v>71467</v>
      </c>
      <c r="D942" s="78" t="n">
        <f aca="false">RollUp!$AB942</f>
        <v>0</v>
      </c>
    </row>
    <row r="943" customFormat="false" ht="12.8" hidden="false" customHeight="false" outlineLevel="0" collapsed="false">
      <c r="A943" s="76" t="n">
        <v>939</v>
      </c>
      <c r="B943" s="77" t="n">
        <f aca="false">EOMONTH(Input!$C$7,A943)</f>
        <v>71497</v>
      </c>
      <c r="D943" s="78" t="n">
        <f aca="false">RollUp!$AB943</f>
        <v>0</v>
      </c>
    </row>
    <row r="944" customFormat="false" ht="12.8" hidden="false" customHeight="false" outlineLevel="0" collapsed="false">
      <c r="A944" s="76" t="n">
        <v>940</v>
      </c>
      <c r="B944" s="77" t="n">
        <f aca="false">EOMONTH(Input!$C$7,A944)</f>
        <v>71528</v>
      </c>
      <c r="D944" s="78" t="n">
        <f aca="false">RollUp!$AB944</f>
        <v>0</v>
      </c>
    </row>
    <row r="945" customFormat="false" ht="12.8" hidden="false" customHeight="false" outlineLevel="0" collapsed="false">
      <c r="A945" s="76" t="n">
        <v>941</v>
      </c>
      <c r="B945" s="77" t="n">
        <f aca="false">EOMONTH(Input!$C$7,A945)</f>
        <v>71558</v>
      </c>
      <c r="D945" s="78" t="n">
        <f aca="false">RollUp!$AB945</f>
        <v>0</v>
      </c>
    </row>
    <row r="946" customFormat="false" ht="12.8" hidden="false" customHeight="false" outlineLevel="0" collapsed="false">
      <c r="A946" s="76" t="n">
        <v>942</v>
      </c>
      <c r="B946" s="77" t="n">
        <f aca="false">EOMONTH(Input!$C$7,A946)</f>
        <v>71589</v>
      </c>
      <c r="D946" s="78" t="n">
        <f aca="false">RollUp!$AB946</f>
        <v>0</v>
      </c>
    </row>
    <row r="947" customFormat="false" ht="12.8" hidden="false" customHeight="false" outlineLevel="0" collapsed="false">
      <c r="A947" s="76" t="n">
        <v>943</v>
      </c>
      <c r="B947" s="77" t="n">
        <f aca="false">EOMONTH(Input!$C$7,A947)</f>
        <v>71620</v>
      </c>
      <c r="D947" s="78" t="n">
        <f aca="false">RollUp!$AB947</f>
        <v>0</v>
      </c>
    </row>
    <row r="948" customFormat="false" ht="12.8" hidden="false" customHeight="false" outlineLevel="0" collapsed="false">
      <c r="A948" s="76" t="n">
        <v>944</v>
      </c>
      <c r="B948" s="77" t="n">
        <f aca="false">EOMONTH(Input!$C$7,A948)</f>
        <v>71649</v>
      </c>
      <c r="D948" s="78" t="n">
        <f aca="false">RollUp!$AB948</f>
        <v>0</v>
      </c>
    </row>
    <row r="949" customFormat="false" ht="12.8" hidden="false" customHeight="false" outlineLevel="0" collapsed="false">
      <c r="A949" s="76" t="n">
        <v>945</v>
      </c>
      <c r="B949" s="77" t="n">
        <f aca="false">EOMONTH(Input!$C$7,A949)</f>
        <v>71680</v>
      </c>
      <c r="D949" s="78" t="n">
        <f aca="false">RollUp!$AB949</f>
        <v>0</v>
      </c>
    </row>
    <row r="950" customFormat="false" ht="12.8" hidden="false" customHeight="false" outlineLevel="0" collapsed="false">
      <c r="A950" s="76" t="n">
        <v>946</v>
      </c>
      <c r="B950" s="77" t="n">
        <f aca="false">EOMONTH(Input!$C$7,A950)</f>
        <v>71710</v>
      </c>
      <c r="D950" s="78" t="n">
        <f aca="false">RollUp!$AB950</f>
        <v>0</v>
      </c>
    </row>
    <row r="951" customFormat="false" ht="12.8" hidden="false" customHeight="false" outlineLevel="0" collapsed="false">
      <c r="A951" s="76" t="n">
        <v>947</v>
      </c>
      <c r="B951" s="77" t="n">
        <f aca="false">EOMONTH(Input!$C$7,A951)</f>
        <v>71741</v>
      </c>
      <c r="D951" s="78" t="n">
        <f aca="false">RollUp!$AB951</f>
        <v>0</v>
      </c>
    </row>
    <row r="952" customFormat="false" ht="12.8" hidden="false" customHeight="false" outlineLevel="0" collapsed="false">
      <c r="A952" s="76" t="n">
        <v>948</v>
      </c>
      <c r="B952" s="77" t="n">
        <f aca="false">EOMONTH(Input!$C$7,A952)</f>
        <v>71771</v>
      </c>
      <c r="D952" s="78" t="n">
        <f aca="false">RollUp!$AB952</f>
        <v>0</v>
      </c>
    </row>
    <row r="953" customFormat="false" ht="12.8" hidden="false" customHeight="false" outlineLevel="0" collapsed="false">
      <c r="A953" s="76" t="n">
        <v>949</v>
      </c>
      <c r="B953" s="77" t="n">
        <f aca="false">EOMONTH(Input!$C$7,A953)</f>
        <v>71802</v>
      </c>
      <c r="D953" s="78" t="n">
        <f aca="false">RollUp!$AB953</f>
        <v>0</v>
      </c>
    </row>
    <row r="954" customFormat="false" ht="12.8" hidden="false" customHeight="false" outlineLevel="0" collapsed="false">
      <c r="A954" s="76" t="n">
        <v>950</v>
      </c>
      <c r="B954" s="77" t="n">
        <f aca="false">EOMONTH(Input!$C$7,A954)</f>
        <v>71833</v>
      </c>
      <c r="D954" s="78" t="n">
        <f aca="false">RollUp!$AB954</f>
        <v>0</v>
      </c>
    </row>
    <row r="955" customFormat="false" ht="12.8" hidden="false" customHeight="false" outlineLevel="0" collapsed="false">
      <c r="A955" s="76" t="n">
        <v>951</v>
      </c>
      <c r="B955" s="77" t="n">
        <f aca="false">EOMONTH(Input!$C$7,A955)</f>
        <v>71863</v>
      </c>
      <c r="D955" s="78" t="n">
        <f aca="false">RollUp!$AB955</f>
        <v>0</v>
      </c>
    </row>
    <row r="956" customFormat="false" ht="12.8" hidden="false" customHeight="false" outlineLevel="0" collapsed="false">
      <c r="A956" s="76" t="n">
        <v>952</v>
      </c>
      <c r="B956" s="77" t="n">
        <f aca="false">EOMONTH(Input!$C$7,A956)</f>
        <v>71894</v>
      </c>
      <c r="D956" s="78" t="n">
        <f aca="false">RollUp!$AB956</f>
        <v>0</v>
      </c>
    </row>
    <row r="957" customFormat="false" ht="12.8" hidden="false" customHeight="false" outlineLevel="0" collapsed="false">
      <c r="A957" s="76" t="n">
        <v>953</v>
      </c>
      <c r="B957" s="77" t="n">
        <f aca="false">EOMONTH(Input!$C$7,A957)</f>
        <v>71924</v>
      </c>
      <c r="D957" s="78" t="n">
        <f aca="false">RollUp!$AB957</f>
        <v>0</v>
      </c>
    </row>
    <row r="958" customFormat="false" ht="12.8" hidden="false" customHeight="false" outlineLevel="0" collapsed="false">
      <c r="A958" s="76" t="n">
        <v>954</v>
      </c>
      <c r="B958" s="77" t="n">
        <f aca="false">EOMONTH(Input!$C$7,A958)</f>
        <v>71955</v>
      </c>
      <c r="D958" s="78" t="n">
        <f aca="false">RollUp!$AB958</f>
        <v>0</v>
      </c>
    </row>
    <row r="959" customFormat="false" ht="12.8" hidden="false" customHeight="false" outlineLevel="0" collapsed="false">
      <c r="A959" s="76" t="n">
        <v>955</v>
      </c>
      <c r="B959" s="77" t="n">
        <f aca="false">EOMONTH(Input!$C$7,A959)</f>
        <v>71986</v>
      </c>
      <c r="D959" s="78" t="n">
        <f aca="false">RollUp!$AB959</f>
        <v>0</v>
      </c>
    </row>
    <row r="960" customFormat="false" ht="12.8" hidden="false" customHeight="false" outlineLevel="0" collapsed="false">
      <c r="A960" s="76" t="n">
        <v>956</v>
      </c>
      <c r="B960" s="77" t="n">
        <f aca="false">EOMONTH(Input!$C$7,A960)</f>
        <v>72014</v>
      </c>
      <c r="D960" s="78" t="n">
        <f aca="false">RollUp!$AB960</f>
        <v>0</v>
      </c>
    </row>
    <row r="961" customFormat="false" ht="12.8" hidden="false" customHeight="false" outlineLevel="0" collapsed="false">
      <c r="A961" s="76" t="n">
        <v>957</v>
      </c>
      <c r="B961" s="77" t="n">
        <f aca="false">EOMONTH(Input!$C$7,A961)</f>
        <v>72045</v>
      </c>
      <c r="D961" s="78" t="n">
        <f aca="false">RollUp!$AB961</f>
        <v>0</v>
      </c>
    </row>
    <row r="962" customFormat="false" ht="12.8" hidden="false" customHeight="false" outlineLevel="0" collapsed="false">
      <c r="A962" s="76" t="n">
        <v>958</v>
      </c>
      <c r="B962" s="77" t="n">
        <f aca="false">EOMONTH(Input!$C$7,A962)</f>
        <v>72075</v>
      </c>
      <c r="D962" s="78" t="n">
        <f aca="false">RollUp!$AB962</f>
        <v>0</v>
      </c>
    </row>
    <row r="963" customFormat="false" ht="12.8" hidden="false" customHeight="false" outlineLevel="0" collapsed="false">
      <c r="A963" s="76" t="n">
        <v>959</v>
      </c>
      <c r="B963" s="77" t="n">
        <f aca="false">EOMONTH(Input!$C$7,A963)</f>
        <v>72106</v>
      </c>
      <c r="D963" s="78" t="n">
        <f aca="false">RollUp!$AB963</f>
        <v>0</v>
      </c>
    </row>
    <row r="964" customFormat="false" ht="12.8" hidden="false" customHeight="false" outlineLevel="0" collapsed="false">
      <c r="A964" s="76" t="n">
        <v>960</v>
      </c>
      <c r="B964" s="77" t="n">
        <f aca="false">EOMONTH(Input!$C$7,A964)</f>
        <v>72136</v>
      </c>
      <c r="D964" s="78" t="n">
        <f aca="false">RollUp!$AB964</f>
        <v>0</v>
      </c>
    </row>
    <row r="965" customFormat="false" ht="12.8" hidden="false" customHeight="false" outlineLevel="0" collapsed="false">
      <c r="A965" s="76" t="n">
        <v>961</v>
      </c>
      <c r="B965" s="77" t="n">
        <f aca="false">EOMONTH(Input!$C$7,A965)</f>
        <v>72167</v>
      </c>
      <c r="D965" s="78" t="n">
        <f aca="false">RollUp!$AB965</f>
        <v>0</v>
      </c>
    </row>
    <row r="966" customFormat="false" ht="12.8" hidden="false" customHeight="false" outlineLevel="0" collapsed="false">
      <c r="A966" s="76" t="n">
        <v>962</v>
      </c>
      <c r="B966" s="77" t="n">
        <f aca="false">EOMONTH(Input!$C$7,A966)</f>
        <v>72198</v>
      </c>
      <c r="D966" s="78" t="n">
        <f aca="false">RollUp!$AB966</f>
        <v>0</v>
      </c>
    </row>
    <row r="967" customFormat="false" ht="12.8" hidden="false" customHeight="false" outlineLevel="0" collapsed="false">
      <c r="A967" s="76" t="n">
        <v>963</v>
      </c>
      <c r="B967" s="77" t="n">
        <f aca="false">EOMONTH(Input!$C$7,A967)</f>
        <v>72228</v>
      </c>
      <c r="D967" s="78" t="n">
        <f aca="false">RollUp!$AB967</f>
        <v>0</v>
      </c>
    </row>
    <row r="968" customFormat="false" ht="12.8" hidden="false" customHeight="false" outlineLevel="0" collapsed="false">
      <c r="A968" s="76" t="n">
        <v>964</v>
      </c>
      <c r="B968" s="77" t="n">
        <f aca="false">EOMONTH(Input!$C$7,A968)</f>
        <v>72259</v>
      </c>
      <c r="D968" s="78" t="n">
        <f aca="false">RollUp!$AB968</f>
        <v>0</v>
      </c>
    </row>
    <row r="969" customFormat="false" ht="12.8" hidden="false" customHeight="false" outlineLevel="0" collapsed="false">
      <c r="A969" s="76" t="n">
        <v>965</v>
      </c>
      <c r="B969" s="77" t="n">
        <f aca="false">EOMONTH(Input!$C$7,A969)</f>
        <v>72289</v>
      </c>
      <c r="D969" s="78" t="n">
        <f aca="false">RollUp!$AB969</f>
        <v>0</v>
      </c>
    </row>
    <row r="970" customFormat="false" ht="12.8" hidden="false" customHeight="false" outlineLevel="0" collapsed="false">
      <c r="A970" s="76" t="n">
        <v>966</v>
      </c>
      <c r="B970" s="77" t="n">
        <f aca="false">EOMONTH(Input!$C$7,A970)</f>
        <v>72320</v>
      </c>
      <c r="D970" s="78" t="n">
        <f aca="false">RollUp!$AB970</f>
        <v>0</v>
      </c>
    </row>
    <row r="971" customFormat="false" ht="12.8" hidden="false" customHeight="false" outlineLevel="0" collapsed="false">
      <c r="A971" s="76" t="n">
        <v>967</v>
      </c>
      <c r="B971" s="77" t="n">
        <f aca="false">EOMONTH(Input!$C$7,A971)</f>
        <v>72351</v>
      </c>
      <c r="D971" s="78" t="n">
        <f aca="false">RollUp!$AB971</f>
        <v>0</v>
      </c>
    </row>
    <row r="972" customFormat="false" ht="12.8" hidden="false" customHeight="false" outlineLevel="0" collapsed="false">
      <c r="A972" s="76" t="n">
        <v>968</v>
      </c>
      <c r="B972" s="77" t="n">
        <f aca="false">EOMONTH(Input!$C$7,A972)</f>
        <v>72379</v>
      </c>
      <c r="D972" s="78" t="n">
        <f aca="false">RollUp!$AB972</f>
        <v>0</v>
      </c>
    </row>
    <row r="973" customFormat="false" ht="12.8" hidden="false" customHeight="false" outlineLevel="0" collapsed="false">
      <c r="A973" s="76" t="n">
        <v>969</v>
      </c>
      <c r="B973" s="77" t="n">
        <f aca="false">EOMONTH(Input!$C$7,A973)</f>
        <v>72410</v>
      </c>
      <c r="D973" s="78" t="n">
        <f aca="false">RollUp!$AB973</f>
        <v>0</v>
      </c>
    </row>
    <row r="974" customFormat="false" ht="12.8" hidden="false" customHeight="false" outlineLevel="0" collapsed="false">
      <c r="A974" s="76" t="n">
        <v>970</v>
      </c>
      <c r="B974" s="77" t="n">
        <f aca="false">EOMONTH(Input!$C$7,A974)</f>
        <v>72440</v>
      </c>
      <c r="D974" s="78" t="n">
        <f aca="false">RollUp!$AB974</f>
        <v>0</v>
      </c>
    </row>
    <row r="975" customFormat="false" ht="12.8" hidden="false" customHeight="false" outlineLevel="0" collapsed="false">
      <c r="A975" s="76" t="n">
        <v>971</v>
      </c>
      <c r="B975" s="77" t="n">
        <f aca="false">EOMONTH(Input!$C$7,A975)</f>
        <v>72471</v>
      </c>
      <c r="D975" s="78" t="n">
        <f aca="false">RollUp!$AB975</f>
        <v>0</v>
      </c>
    </row>
    <row r="976" customFormat="false" ht="12.8" hidden="false" customHeight="false" outlineLevel="0" collapsed="false">
      <c r="A976" s="76" t="n">
        <v>972</v>
      </c>
      <c r="B976" s="77" t="n">
        <f aca="false">EOMONTH(Input!$C$7,A976)</f>
        <v>72501</v>
      </c>
      <c r="D976" s="78" t="n">
        <f aca="false">RollUp!$AB976</f>
        <v>0</v>
      </c>
    </row>
    <row r="977" customFormat="false" ht="12.8" hidden="false" customHeight="false" outlineLevel="0" collapsed="false">
      <c r="A977" s="76" t="n">
        <v>973</v>
      </c>
      <c r="B977" s="77" t="n">
        <f aca="false">EOMONTH(Input!$C$7,A977)</f>
        <v>72532</v>
      </c>
      <c r="D977" s="78" t="n">
        <f aca="false">RollUp!$AB977</f>
        <v>0</v>
      </c>
    </row>
    <row r="978" customFormat="false" ht="12.8" hidden="false" customHeight="false" outlineLevel="0" collapsed="false">
      <c r="A978" s="76" t="n">
        <v>974</v>
      </c>
      <c r="B978" s="77" t="n">
        <f aca="false">EOMONTH(Input!$C$7,A978)</f>
        <v>72563</v>
      </c>
      <c r="D978" s="78" t="n">
        <f aca="false">RollUp!$AB978</f>
        <v>0</v>
      </c>
    </row>
    <row r="979" customFormat="false" ht="12.8" hidden="false" customHeight="false" outlineLevel="0" collapsed="false">
      <c r="A979" s="76" t="n">
        <v>975</v>
      </c>
      <c r="B979" s="77" t="n">
        <f aca="false">EOMONTH(Input!$C$7,A979)</f>
        <v>72593</v>
      </c>
      <c r="D979" s="78" t="n">
        <f aca="false">RollUp!$AB979</f>
        <v>0</v>
      </c>
    </row>
    <row r="980" customFormat="false" ht="12.8" hidden="false" customHeight="false" outlineLevel="0" collapsed="false">
      <c r="A980" s="76" t="n">
        <v>976</v>
      </c>
      <c r="B980" s="77" t="n">
        <f aca="false">EOMONTH(Input!$C$7,A980)</f>
        <v>72624</v>
      </c>
      <c r="D980" s="78" t="n">
        <f aca="false">RollUp!$AB980</f>
        <v>0</v>
      </c>
    </row>
    <row r="981" customFormat="false" ht="12.8" hidden="false" customHeight="false" outlineLevel="0" collapsed="false">
      <c r="A981" s="76" t="n">
        <v>977</v>
      </c>
      <c r="B981" s="77" t="n">
        <f aca="false">EOMONTH(Input!$C$7,A981)</f>
        <v>72654</v>
      </c>
      <c r="D981" s="78" t="n">
        <f aca="false">RollUp!$AB981</f>
        <v>0</v>
      </c>
    </row>
    <row r="982" customFormat="false" ht="12.8" hidden="false" customHeight="false" outlineLevel="0" collapsed="false">
      <c r="A982" s="76" t="n">
        <v>978</v>
      </c>
      <c r="B982" s="77" t="n">
        <f aca="false">EOMONTH(Input!$C$7,A982)</f>
        <v>72685</v>
      </c>
      <c r="D982" s="78" t="n">
        <f aca="false">RollUp!$AB982</f>
        <v>0</v>
      </c>
    </row>
    <row r="983" customFormat="false" ht="12.8" hidden="false" customHeight="false" outlineLevel="0" collapsed="false">
      <c r="A983" s="76" t="n">
        <v>979</v>
      </c>
      <c r="B983" s="77" t="n">
        <f aca="false">EOMONTH(Input!$C$7,A983)</f>
        <v>72716</v>
      </c>
      <c r="D983" s="78" t="n">
        <f aca="false">RollUp!$AB983</f>
        <v>0</v>
      </c>
    </row>
    <row r="984" customFormat="false" ht="12.8" hidden="false" customHeight="false" outlineLevel="0" collapsed="false">
      <c r="A984" s="76" t="n">
        <v>980</v>
      </c>
      <c r="B984" s="77" t="n">
        <f aca="false">EOMONTH(Input!$C$7,A984)</f>
        <v>72744</v>
      </c>
      <c r="D984" s="78" t="n">
        <f aca="false">RollUp!$AB984</f>
        <v>0</v>
      </c>
    </row>
    <row r="985" customFormat="false" ht="12.8" hidden="false" customHeight="false" outlineLevel="0" collapsed="false">
      <c r="A985" s="76" t="n">
        <v>981</v>
      </c>
      <c r="B985" s="77" t="n">
        <f aca="false">EOMONTH(Input!$C$7,A985)</f>
        <v>72775</v>
      </c>
      <c r="D985" s="78" t="n">
        <f aca="false">RollUp!$AB985</f>
        <v>0</v>
      </c>
    </row>
    <row r="986" customFormat="false" ht="12.8" hidden="false" customHeight="false" outlineLevel="0" collapsed="false">
      <c r="A986" s="76" t="n">
        <v>982</v>
      </c>
      <c r="B986" s="77" t="n">
        <f aca="false">EOMONTH(Input!$C$7,A986)</f>
        <v>72805</v>
      </c>
      <c r="D986" s="78" t="n">
        <f aca="false">RollUp!$AB986</f>
        <v>0</v>
      </c>
    </row>
    <row r="987" customFormat="false" ht="12.8" hidden="false" customHeight="false" outlineLevel="0" collapsed="false">
      <c r="A987" s="76" t="n">
        <v>983</v>
      </c>
      <c r="B987" s="77" t="n">
        <f aca="false">EOMONTH(Input!$C$7,A987)</f>
        <v>72836</v>
      </c>
      <c r="D987" s="78" t="n">
        <f aca="false">RollUp!$AB987</f>
        <v>0</v>
      </c>
    </row>
    <row r="988" customFormat="false" ht="12.8" hidden="false" customHeight="false" outlineLevel="0" collapsed="false">
      <c r="A988" s="76" t="n">
        <v>984</v>
      </c>
      <c r="B988" s="77" t="n">
        <f aca="false">EOMONTH(Input!$C$7,A988)</f>
        <v>72866</v>
      </c>
      <c r="D988" s="78" t="n">
        <f aca="false">RollUp!$AB988</f>
        <v>0</v>
      </c>
    </row>
    <row r="989" customFormat="false" ht="12.8" hidden="false" customHeight="false" outlineLevel="0" collapsed="false">
      <c r="A989" s="76" t="n">
        <v>985</v>
      </c>
      <c r="B989" s="77" t="n">
        <f aca="false">EOMONTH(Input!$C$7,A989)</f>
        <v>72897</v>
      </c>
      <c r="D989" s="78" t="n">
        <f aca="false">RollUp!$AB989</f>
        <v>0</v>
      </c>
    </row>
    <row r="990" customFormat="false" ht="12.8" hidden="false" customHeight="false" outlineLevel="0" collapsed="false">
      <c r="A990" s="76" t="n">
        <v>986</v>
      </c>
      <c r="B990" s="77" t="n">
        <f aca="false">EOMONTH(Input!$C$7,A990)</f>
        <v>72928</v>
      </c>
      <c r="D990" s="78" t="n">
        <f aca="false">RollUp!$AB990</f>
        <v>0</v>
      </c>
    </row>
    <row r="991" customFormat="false" ht="12.8" hidden="false" customHeight="false" outlineLevel="0" collapsed="false">
      <c r="A991" s="76" t="n">
        <v>987</v>
      </c>
      <c r="B991" s="77" t="n">
        <f aca="false">EOMONTH(Input!$C$7,A991)</f>
        <v>72958</v>
      </c>
      <c r="D991" s="78" t="n">
        <f aca="false">RollUp!$AB991</f>
        <v>0</v>
      </c>
    </row>
    <row r="992" customFormat="false" ht="12.8" hidden="false" customHeight="false" outlineLevel="0" collapsed="false">
      <c r="A992" s="76" t="n">
        <v>988</v>
      </c>
      <c r="B992" s="77" t="n">
        <f aca="false">EOMONTH(Input!$C$7,A992)</f>
        <v>72989</v>
      </c>
      <c r="D992" s="78" t="n">
        <f aca="false">RollUp!$AB992</f>
        <v>0</v>
      </c>
    </row>
    <row r="993" customFormat="false" ht="12.8" hidden="false" customHeight="false" outlineLevel="0" collapsed="false">
      <c r="A993" s="76" t="n">
        <v>989</v>
      </c>
      <c r="B993" s="77" t="n">
        <f aca="false">EOMONTH(Input!$C$7,A993)</f>
        <v>73019</v>
      </c>
      <c r="D993" s="78" t="n">
        <f aca="false">RollUp!$AB993</f>
        <v>0</v>
      </c>
    </row>
    <row r="994" customFormat="false" ht="12.8" hidden="false" customHeight="false" outlineLevel="0" collapsed="false">
      <c r="A994" s="76" t="n">
        <v>990</v>
      </c>
      <c r="B994" s="77" t="n">
        <f aca="false">EOMONTH(Input!$C$7,A994)</f>
        <v>73050</v>
      </c>
      <c r="D994" s="78" t="n">
        <f aca="false">RollUp!$AB994</f>
        <v>0</v>
      </c>
    </row>
    <row r="995" customFormat="false" ht="12.8" hidden="false" customHeight="false" outlineLevel="0" collapsed="false">
      <c r="A995" s="76" t="n">
        <v>991</v>
      </c>
      <c r="B995" s="77" t="n">
        <f aca="false">EOMONTH(Input!$C$7,A995)</f>
        <v>73081</v>
      </c>
      <c r="D995" s="78" t="n">
        <f aca="false">RollUp!$AB995</f>
        <v>0</v>
      </c>
    </row>
    <row r="996" customFormat="false" ht="12.8" hidden="false" customHeight="false" outlineLevel="0" collapsed="false">
      <c r="A996" s="76" t="n">
        <v>992</v>
      </c>
      <c r="B996" s="77" t="n">
        <f aca="false">EOMONTH(Input!$C$7,A996)</f>
        <v>73109</v>
      </c>
      <c r="D996" s="78" t="n">
        <f aca="false">RollUp!$AB996</f>
        <v>0</v>
      </c>
    </row>
    <row r="997" customFormat="false" ht="12.8" hidden="false" customHeight="false" outlineLevel="0" collapsed="false">
      <c r="A997" s="76" t="n">
        <v>993</v>
      </c>
      <c r="B997" s="77" t="n">
        <f aca="false">EOMONTH(Input!$C$7,A997)</f>
        <v>73140</v>
      </c>
      <c r="D997" s="78" t="n">
        <f aca="false">RollUp!$AB997</f>
        <v>0</v>
      </c>
    </row>
    <row r="998" customFormat="false" ht="12.8" hidden="false" customHeight="false" outlineLevel="0" collapsed="false">
      <c r="A998" s="76" t="n">
        <v>994</v>
      </c>
      <c r="B998" s="77" t="n">
        <f aca="false">EOMONTH(Input!$C$7,A998)</f>
        <v>73170</v>
      </c>
      <c r="D998" s="78" t="n">
        <f aca="false">RollUp!$AB998</f>
        <v>0</v>
      </c>
    </row>
    <row r="999" customFormat="false" ht="12.8" hidden="false" customHeight="false" outlineLevel="0" collapsed="false">
      <c r="A999" s="76" t="n">
        <v>995</v>
      </c>
      <c r="B999" s="77" t="n">
        <f aca="false">EOMONTH(Input!$C$7,A999)</f>
        <v>73201</v>
      </c>
      <c r="D999" s="78" t="n">
        <f aca="false">RollUp!$AB999</f>
        <v>0</v>
      </c>
    </row>
    <row r="1000" customFormat="false" ht="12.8" hidden="false" customHeight="false" outlineLevel="0" collapsed="false">
      <c r="A1000" s="76" t="n">
        <v>996</v>
      </c>
      <c r="B1000" s="77" t="n">
        <f aca="false">EOMONTH(Input!$C$7,A1000)</f>
        <v>73231</v>
      </c>
      <c r="D1000" s="78" t="n">
        <f aca="false">RollUp!$AB1000</f>
        <v>0</v>
      </c>
    </row>
    <row r="1001" customFormat="false" ht="12.8" hidden="false" customHeight="false" outlineLevel="0" collapsed="false">
      <c r="A1001" s="76" t="n">
        <v>997</v>
      </c>
      <c r="B1001" s="77" t="n">
        <f aca="false">EOMONTH(Input!$C$7,A1001)</f>
        <v>73262</v>
      </c>
      <c r="D1001" s="78" t="n">
        <f aca="false">RollUp!$AB1001</f>
        <v>0</v>
      </c>
    </row>
    <row r="1002" customFormat="false" ht="12.8" hidden="false" customHeight="false" outlineLevel="0" collapsed="false">
      <c r="A1002" s="76" t="n">
        <v>998</v>
      </c>
      <c r="B1002" s="77" t="n">
        <f aca="false">EOMONTH(Input!$C$7,A1002)</f>
        <v>73293</v>
      </c>
      <c r="D1002" s="78" t="n">
        <f aca="false">RollUp!$AB1002</f>
        <v>0</v>
      </c>
    </row>
    <row r="1003" customFormat="false" ht="12.8" hidden="false" customHeight="false" outlineLevel="0" collapsed="false">
      <c r="A1003" s="76" t="n">
        <v>999</v>
      </c>
      <c r="B1003" s="77" t="n">
        <f aca="false">EOMONTH(Input!$C$7,A1003)</f>
        <v>73323</v>
      </c>
      <c r="D1003" s="78" t="n">
        <f aca="false">RollUp!$AB1003</f>
        <v>0</v>
      </c>
    </row>
    <row r="1004" customFormat="false" ht="12.8" hidden="false" customHeight="false" outlineLevel="0" collapsed="false">
      <c r="A1004" s="76" t="n">
        <v>1000</v>
      </c>
      <c r="B1004" s="77" t="n">
        <f aca="false">EOMONTH(Input!$C$7,A1004)</f>
        <v>73354</v>
      </c>
      <c r="D1004" s="78" t="n">
        <f aca="false">RollUp!$AB1004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7.08"/>
    <col collapsed="false" customWidth="true" hidden="false" outlineLevel="0" max="2" min="2" style="77" width="10.46"/>
    <col collapsed="false" customWidth="true" hidden="false" outlineLevel="0" max="3" min="3" style="76" width="1.29"/>
    <col collapsed="false" customWidth="false" hidden="false" outlineLevel="0" max="4" min="4" style="78" width="11.57"/>
    <col collapsed="false" customWidth="true" hidden="false" outlineLevel="0" max="5" min="5" style="0" width="1.29"/>
    <col collapsed="false" customWidth="false" hidden="false" outlineLevel="0" max="6" min="6" style="0" width="11.57"/>
    <col collapsed="false" customWidth="false" hidden="false" outlineLevel="0" max="1025" min="7" style="0" width="11.52"/>
  </cols>
  <sheetData>
    <row r="1" customFormat="false" ht="19.25" hidden="false" customHeight="false" outlineLevel="0" collapsed="false">
      <c r="A1" s="79" t="s">
        <v>195</v>
      </c>
    </row>
    <row r="2" customFormat="false" ht="12.05" hidden="false" customHeight="false" outlineLevel="0" collapsed="false">
      <c r="D2" s="80" t="s">
        <v>196</v>
      </c>
    </row>
    <row r="3" customFormat="false" ht="12.05" hidden="false" customHeight="false" outlineLevel="0" collapsed="false">
      <c r="A3" s="83" t="s">
        <v>177</v>
      </c>
      <c r="B3" s="84" t="s">
        <v>178</v>
      </c>
      <c r="D3" s="85" t="s">
        <v>197</v>
      </c>
    </row>
    <row r="4" customFormat="false" ht="12.05" hidden="false" customHeight="false" outlineLevel="0" collapsed="false">
      <c r="A4" s="76" t="n">
        <v>0</v>
      </c>
      <c r="B4" s="77" t="n">
        <f aca="false">EOMONTH(Input!$C$7,A4)</f>
        <v>42916</v>
      </c>
      <c r="D4" s="78" t="n">
        <f aca="false">RollUp!$AB4+RollUp!$AA4+Mortgage!$I4+401k_01!$H4+401k_02!$H4+Roth_01!$F4+Roth_02!$F4+IRA_01!$F4+IRA_02!$F4+Invest_01!$F4+Invest_02!$F4</f>
        <v>71854.0662540045</v>
      </c>
    </row>
    <row r="5" customFormat="false" ht="12.05" hidden="false" customHeight="false" outlineLevel="0" collapsed="false">
      <c r="A5" s="76" t="n">
        <v>1</v>
      </c>
      <c r="B5" s="77" t="n">
        <f aca="false">EOMONTH(Input!$C$7,A5)</f>
        <v>42947</v>
      </c>
      <c r="D5" s="78" t="n">
        <f aca="false">RollUp!$AB5+RollUp!$AA5+Mortgage!$I5+401k_01!$H5+401k_02!$H5+Roth_01!$F5+Roth_02!$F5+IRA_01!$F5+IRA_02!$F5+Invest_01!$F5+Invest_02!$F5</f>
        <v>74079.2435645231</v>
      </c>
    </row>
    <row r="6" customFormat="false" ht="12.05" hidden="false" customHeight="false" outlineLevel="0" collapsed="false">
      <c r="A6" s="76" t="n">
        <v>2</v>
      </c>
      <c r="B6" s="77" t="n">
        <f aca="false">EOMONTH(Input!$C$7,A6)</f>
        <v>42978</v>
      </c>
      <c r="D6" s="78" t="n">
        <f aca="false">RollUp!$AB6+RollUp!$AA6+Mortgage!$I6+401k_01!$H6+401k_02!$H6+Roth_01!$F6+Roth_02!$F6+IRA_01!$F6+IRA_02!$F6+Invest_01!$F6+Invest_02!$F6</f>
        <v>76209.6919717756</v>
      </c>
    </row>
    <row r="7" customFormat="false" ht="12.05" hidden="false" customHeight="false" outlineLevel="0" collapsed="false">
      <c r="A7" s="76" t="n">
        <v>3</v>
      </c>
      <c r="B7" s="77" t="n">
        <f aca="false">EOMONTH(Input!$C$7,A7)</f>
        <v>43008</v>
      </c>
      <c r="D7" s="78" t="n">
        <f aca="false">RollUp!$AB7+RollUp!$AA7+Mortgage!$I7+401k_01!$H7+401k_02!$H7+Roth_01!$F7+Roth_02!$F7+IRA_01!$F7+IRA_02!$F7+Invest_01!$F7+Invest_02!$F7</f>
        <v>78345.393854703</v>
      </c>
    </row>
    <row r="8" customFormat="false" ht="12.05" hidden="false" customHeight="false" outlineLevel="0" collapsed="false">
      <c r="A8" s="76" t="n">
        <v>4</v>
      </c>
      <c r="B8" s="77" t="n">
        <f aca="false">EOMONTH(Input!$C$7,A8)</f>
        <v>43039</v>
      </c>
      <c r="D8" s="78" t="n">
        <f aca="false">RollUp!$AB8+RollUp!$AA8+Mortgage!$I8+401k_01!$H8+401k_02!$H8+Roth_01!$F8+Roth_02!$F8+IRA_01!$F8+IRA_02!$F8+Invest_01!$F8+Invest_02!$F8</f>
        <v>80486.3310385167</v>
      </c>
    </row>
    <row r="9" customFormat="false" ht="12.05" hidden="false" customHeight="false" outlineLevel="0" collapsed="false">
      <c r="A9" s="76" t="n">
        <v>5</v>
      </c>
      <c r="B9" s="77" t="n">
        <f aca="false">EOMONTH(Input!$C$7,A9)</f>
        <v>43069</v>
      </c>
      <c r="D9" s="78" t="n">
        <f aca="false">RollUp!$AB9+RollUp!$AA9+Mortgage!$I9+401k_01!$H9+401k_02!$H9+Roth_01!$F9+Roth_02!$F9+IRA_01!$F9+IRA_02!$F9+Invest_01!$F9+Invest_02!$F9</f>
        <v>82632.4847861194</v>
      </c>
    </row>
    <row r="10" customFormat="false" ht="12.05" hidden="false" customHeight="false" outlineLevel="0" collapsed="false">
      <c r="A10" s="76" t="n">
        <v>6</v>
      </c>
      <c r="B10" s="77" t="n">
        <f aca="false">EOMONTH(Input!$C$7,A10)</f>
        <v>43100</v>
      </c>
      <c r="D10" s="78" t="n">
        <f aca="false">RollUp!$AB10+RollUp!$AA10+Mortgage!$I10+401k_01!$H10+401k_02!$H10+Roth_01!$F10+Roth_02!$F10+IRA_01!$F10+IRA_02!$F10+Invest_01!$F10+Invest_02!$F10</f>
        <v>84783.8357894075</v>
      </c>
    </row>
    <row r="11" customFormat="false" ht="12.05" hidden="false" customHeight="false" outlineLevel="0" collapsed="false">
      <c r="A11" s="76" t="n">
        <v>7</v>
      </c>
      <c r="B11" s="77" t="n">
        <f aca="false">EOMONTH(Input!$C$7,A11)</f>
        <v>43131</v>
      </c>
      <c r="D11" s="78" t="n">
        <f aca="false">RollUp!$AB11+RollUp!$AA11+Mortgage!$I11+401k_01!$H11+401k_02!$H11+Roth_01!$F11+Roth_02!$F11+IRA_01!$F11+IRA_02!$F11+Invest_01!$F11+Invest_02!$F11</f>
        <v>86940.364160453</v>
      </c>
    </row>
    <row r="12" customFormat="false" ht="12.05" hidden="false" customHeight="false" outlineLevel="0" collapsed="false">
      <c r="A12" s="76" t="n">
        <v>8</v>
      </c>
      <c r="B12" s="77" t="n">
        <f aca="false">EOMONTH(Input!$C$7,A12)</f>
        <v>43159</v>
      </c>
      <c r="D12" s="78" t="n">
        <f aca="false">RollUp!$AB12+RollUp!$AA12+Mortgage!$I12+401k_01!$H12+401k_02!$H12+Roth_01!$F12+Roth_02!$F12+IRA_01!$F12+IRA_02!$F12+Invest_01!$F12+Invest_02!$F12</f>
        <v>89102.0494225625</v>
      </c>
    </row>
    <row r="13" customFormat="false" ht="12.05" hidden="false" customHeight="false" outlineLevel="0" collapsed="false">
      <c r="A13" s="76" t="n">
        <v>9</v>
      </c>
      <c r="B13" s="77" t="n">
        <f aca="false">EOMONTH(Input!$C$7,A13)</f>
        <v>43190</v>
      </c>
      <c r="D13" s="78" t="n">
        <f aca="false">RollUp!$AB13+RollUp!$AA13+Mortgage!$I13+401k_01!$H13+401k_02!$H13+Roth_01!$F13+Roth_02!$F13+IRA_01!$F13+IRA_02!$F13+Invest_01!$F13+Invest_02!$F13</f>
        <v>91268.8705012132</v>
      </c>
    </row>
    <row r="14" customFormat="false" ht="12.05" hidden="false" customHeight="false" outlineLevel="0" collapsed="false">
      <c r="A14" s="76" t="n">
        <v>10</v>
      </c>
      <c r="B14" s="77" t="n">
        <f aca="false">EOMONTH(Input!$C$7,A14)</f>
        <v>43220</v>
      </c>
      <c r="D14" s="78" t="n">
        <f aca="false">RollUp!$AB14+RollUp!$AA14+Mortgage!$I14+401k_01!$H14+401k_02!$H14+Roth_01!$F14+Roth_02!$F14+IRA_01!$F14+IRA_02!$F14+Invest_01!$F14+Invest_02!$F14</f>
        <v>93440.8057148627</v>
      </c>
    </row>
    <row r="15" customFormat="false" ht="12.05" hidden="false" customHeight="false" outlineLevel="0" collapsed="false">
      <c r="A15" s="76" t="n">
        <v>11</v>
      </c>
      <c r="B15" s="77" t="n">
        <f aca="false">EOMONTH(Input!$C$7,A15)</f>
        <v>43251</v>
      </c>
      <c r="D15" s="78" t="n">
        <f aca="false">RollUp!$AB15+RollUp!$AA15+Mortgage!$I15+401k_01!$H15+401k_02!$H15+Roth_01!$F15+Roth_02!$F15+IRA_01!$F15+IRA_02!$F15+Invest_01!$F15+Invest_02!$F15</f>
        <v>95617.8327656313</v>
      </c>
    </row>
    <row r="16" customFormat="false" ht="12.05" hidden="false" customHeight="false" outlineLevel="0" collapsed="false">
      <c r="A16" s="76" t="n">
        <v>12</v>
      </c>
      <c r="B16" s="77" t="n">
        <f aca="false">EOMONTH(Input!$C$7,A16)</f>
        <v>43281</v>
      </c>
      <c r="D16" s="78" t="n">
        <f aca="false">RollUp!$AB16+RollUp!$AA16+Mortgage!$I16+401k_01!$H16+401k_02!$H16+Roth_01!$F16+Roth_02!$F16+IRA_01!$F16+IRA_02!$F16+Invest_01!$F16+Invest_02!$F16</f>
        <v>97822.0203965226</v>
      </c>
    </row>
    <row r="17" customFormat="false" ht="12.8" hidden="false" customHeight="false" outlineLevel="0" collapsed="false">
      <c r="A17" s="76" t="n">
        <v>13</v>
      </c>
      <c r="B17" s="77" t="n">
        <f aca="false">EOMONTH(Input!$C$7,A17)</f>
        <v>43312</v>
      </c>
      <c r="D17" s="78" t="n">
        <f aca="false">RollUp!$AB17+RollUp!$AA17+Mortgage!$I17+401k_01!$H17+401k_02!$H17+Roth_01!$F17+Roth_02!$F17+IRA_01!$F17+IRA_02!$F17+Invest_01!$F17+Invest_02!$F17</f>
        <v>100022.120854457</v>
      </c>
    </row>
    <row r="18" customFormat="false" ht="12.8" hidden="false" customHeight="false" outlineLevel="0" collapsed="false">
      <c r="A18" s="76" t="n">
        <v>14</v>
      </c>
      <c r="B18" s="77" t="n">
        <f aca="false">EOMONTH(Input!$C$7,A18)</f>
        <v>43343</v>
      </c>
      <c r="D18" s="78" t="n">
        <f aca="false">RollUp!$AB18+RollUp!$AA18+Mortgage!$I18+401k_01!$H18+401k_02!$H18+Roth_01!$F18+Roth_02!$F18+IRA_01!$F18+IRA_02!$F18+Invest_01!$F18+Invest_02!$F18</f>
        <v>102227.211900531</v>
      </c>
    </row>
    <row r="19" customFormat="false" ht="12.8" hidden="false" customHeight="false" outlineLevel="0" collapsed="false">
      <c r="A19" s="76" t="n">
        <v>15</v>
      </c>
      <c r="B19" s="77" t="n">
        <f aca="false">EOMONTH(Input!$C$7,A19)</f>
        <v>43373</v>
      </c>
      <c r="D19" s="78" t="n">
        <f aca="false">RollUp!$AB19+RollUp!$AA19+Mortgage!$I19+401k_01!$H19+401k_02!$H19+Roth_01!$F19+Roth_02!$F19+IRA_01!$F19+IRA_02!$F19+Invest_01!$F19+Invest_02!$F19</f>
        <v>104604.125308805</v>
      </c>
    </row>
    <row r="20" customFormat="false" ht="12.8" hidden="false" customHeight="false" outlineLevel="0" collapsed="false">
      <c r="A20" s="76" t="n">
        <v>16</v>
      </c>
      <c r="B20" s="77" t="n">
        <f aca="false">EOMONTH(Input!$C$7,A20)</f>
        <v>43404</v>
      </c>
      <c r="D20" s="78" t="n">
        <f aca="false">RollUp!$AB20+RollUp!$AA20+Mortgage!$I20+401k_01!$H20+401k_02!$H20+Roth_01!$F20+Roth_02!$F20+IRA_01!$F20+IRA_02!$F20+Invest_01!$F20+Invest_02!$F20</f>
        <v>107577.524753746</v>
      </c>
    </row>
    <row r="21" customFormat="false" ht="12.8" hidden="false" customHeight="false" outlineLevel="0" collapsed="false">
      <c r="A21" s="76" t="n">
        <v>17</v>
      </c>
      <c r="B21" s="77" t="n">
        <f aca="false">EOMONTH(Input!$C$7,A21)</f>
        <v>43434</v>
      </c>
      <c r="D21" s="78" t="n">
        <f aca="false">RollUp!$AB21+RollUp!$AA21+Mortgage!$I21+401k_01!$H21+401k_02!$H21+Roth_01!$F21+Roth_02!$F21+IRA_01!$F21+IRA_02!$F21+Invest_01!$F21+Invest_02!$F21</f>
        <v>110577.839173995</v>
      </c>
    </row>
    <row r="22" customFormat="false" ht="12.8" hidden="false" customHeight="false" outlineLevel="0" collapsed="false">
      <c r="A22" s="76" t="n">
        <v>18</v>
      </c>
      <c r="B22" s="77" t="n">
        <f aca="false">EOMONTH(Input!$C$7,A22)</f>
        <v>43465</v>
      </c>
      <c r="D22" s="78" t="n">
        <f aca="false">RollUp!$AB22+RollUp!$AA22+Mortgage!$I22+401k_01!$H22+401k_02!$H22+Roth_01!$F22+Roth_02!$F22+IRA_01!$F22+IRA_02!$F22+Invest_01!$F22+Invest_02!$F22</f>
        <v>113593.789736542</v>
      </c>
    </row>
    <row r="23" customFormat="false" ht="12.8" hidden="false" customHeight="false" outlineLevel="0" collapsed="false">
      <c r="A23" s="76" t="n">
        <v>19</v>
      </c>
      <c r="B23" s="77" t="n">
        <f aca="false">EOMONTH(Input!$C$7,A23)</f>
        <v>43496</v>
      </c>
      <c r="D23" s="78" t="n">
        <f aca="false">RollUp!$AB23+RollUp!$AA23+Mortgage!$I23+401k_01!$H23+401k_02!$H23+Roth_01!$F23+Roth_02!$F23+IRA_01!$F23+IRA_02!$F23+Invest_01!$F23+Invest_02!$F23</f>
        <v>116625.261602887</v>
      </c>
    </row>
    <row r="24" customFormat="false" ht="12.8" hidden="false" customHeight="false" outlineLevel="0" collapsed="false">
      <c r="A24" s="76" t="n">
        <v>20</v>
      </c>
      <c r="B24" s="77" t="n">
        <f aca="false">EOMONTH(Input!$C$7,A24)</f>
        <v>43524</v>
      </c>
      <c r="D24" s="78" t="n">
        <f aca="false">RollUp!$AB24+RollUp!$AA24+Mortgage!$I24+401k_01!$H24+401k_02!$H24+Roth_01!$F24+Roth_02!$F24+IRA_01!$F24+IRA_02!$F24+Invest_01!$F24+Invest_02!$F24</f>
        <v>119672.364315468</v>
      </c>
    </row>
    <row r="25" customFormat="false" ht="12.8" hidden="false" customHeight="false" outlineLevel="0" collapsed="false">
      <c r="A25" s="76" t="n">
        <v>21</v>
      </c>
      <c r="B25" s="77" t="n">
        <f aca="false">EOMONTH(Input!$C$7,A25)</f>
        <v>43555</v>
      </c>
      <c r="D25" s="78" t="n">
        <f aca="false">RollUp!$AB25+RollUp!$AA25+Mortgage!$I25+401k_01!$H25+401k_02!$H25+Roth_01!$F25+Roth_02!$F25+IRA_01!$F25+IRA_02!$F25+Invest_01!$F25+Invest_02!$F25</f>
        <v>122735.213078606</v>
      </c>
    </row>
    <row r="26" customFormat="false" ht="12.8" hidden="false" customHeight="false" outlineLevel="0" collapsed="false">
      <c r="A26" s="76" t="n">
        <v>22</v>
      </c>
      <c r="B26" s="77" t="n">
        <f aca="false">EOMONTH(Input!$C$7,A26)</f>
        <v>43585</v>
      </c>
      <c r="D26" s="78" t="n">
        <f aca="false">RollUp!$AB26+RollUp!$AA26+Mortgage!$I26+401k_01!$H26+401k_02!$H26+Roth_01!$F26+Roth_02!$F26+IRA_01!$F26+IRA_02!$F26+Invest_01!$F26+Invest_02!$F26</f>
        <v>125813.924399989</v>
      </c>
    </row>
    <row r="27" customFormat="false" ht="12.8" hidden="false" customHeight="false" outlineLevel="0" collapsed="false">
      <c r="A27" s="76" t="n">
        <v>23</v>
      </c>
      <c r="B27" s="77" t="n">
        <f aca="false">EOMONTH(Input!$C$7,A27)</f>
        <v>43616</v>
      </c>
      <c r="D27" s="78" t="n">
        <f aca="false">RollUp!$AB27+RollUp!$AA27+Mortgage!$I27+401k_01!$H27+401k_02!$H27+Roth_01!$F27+Roth_02!$F27+IRA_01!$F27+IRA_02!$F27+Invest_01!$F27+Invest_02!$F27</f>
        <v>128908.616018404</v>
      </c>
    </row>
    <row r="28" customFormat="false" ht="12.05" hidden="false" customHeight="false" outlineLevel="0" collapsed="false">
      <c r="A28" s="76" t="n">
        <v>24</v>
      </c>
      <c r="B28" s="77" t="n">
        <f aca="false">EOMONTH(Input!$C$7,A28)</f>
        <v>43646</v>
      </c>
      <c r="D28" s="78" t="n">
        <f aca="false">RollUp!$AB28+RollUp!$AA28+Mortgage!$I28+401k_01!$H28+401k_02!$H28+Roth_01!$F28+Roth_02!$F28+IRA_01!$F28+IRA_02!$F28+Invest_01!$F28+Invest_02!$F28</f>
        <v>132028.277319782</v>
      </c>
    </row>
    <row r="29" customFormat="false" ht="12.05" hidden="false" customHeight="false" outlineLevel="0" collapsed="false">
      <c r="A29" s="76" t="n">
        <v>25</v>
      </c>
      <c r="B29" s="77" t="n">
        <f aca="false">EOMONTH(Input!$C$7,A29)</f>
        <v>43677</v>
      </c>
      <c r="D29" s="78" t="n">
        <f aca="false">RollUp!$AB29+RollUp!$AA29+Mortgage!$I29+401k_01!$H29+401k_02!$H29+Roth_01!$F29+Roth_02!$F29+IRA_01!$F29+IRA_02!$F29+Invest_01!$F29+Invest_02!$F29</f>
        <v>135163.792955049</v>
      </c>
    </row>
    <row r="30" customFormat="false" ht="12.05" hidden="false" customHeight="false" outlineLevel="0" collapsed="false">
      <c r="A30" s="76" t="n">
        <v>26</v>
      </c>
      <c r="B30" s="77" t="n">
        <f aca="false">EOMONTH(Input!$C$7,A30)</f>
        <v>43708</v>
      </c>
      <c r="D30" s="78" t="n">
        <f aca="false">RollUp!$AB30+RollUp!$AA30+Mortgage!$I30+401k_01!$H30+401k_02!$H30+Roth_01!$F30+Roth_02!$F30+IRA_01!$F30+IRA_02!$F30+Invest_01!$F30+Invest_02!$F30</f>
        <v>138315.546315678</v>
      </c>
    </row>
    <row r="31" customFormat="false" ht="12.05" hidden="false" customHeight="false" outlineLevel="0" collapsed="false">
      <c r="A31" s="76" t="n">
        <v>27</v>
      </c>
      <c r="B31" s="77" t="n">
        <f aca="false">EOMONTH(Input!$C$7,A31)</f>
        <v>43738</v>
      </c>
      <c r="D31" s="78" t="n">
        <f aca="false">RollUp!$AB31+RollUp!$AA31+Mortgage!$I31+401k_01!$H31+401k_02!$H31+Roth_01!$F31+Roth_02!$F31+IRA_01!$F31+IRA_02!$F31+Invest_01!$F31+Invest_02!$F31</f>
        <v>141483.663271185</v>
      </c>
    </row>
    <row r="32" customFormat="false" ht="12.05" hidden="false" customHeight="false" outlineLevel="0" collapsed="false">
      <c r="A32" s="76" t="n">
        <v>28</v>
      </c>
      <c r="B32" s="77" t="n">
        <f aca="false">EOMONTH(Input!$C$7,A32)</f>
        <v>43769</v>
      </c>
      <c r="D32" s="78" t="n">
        <f aca="false">RollUp!$AB32+RollUp!$AA32+Mortgage!$I32+401k_01!$H32+401k_02!$H32+Roth_01!$F32+Roth_02!$F32+IRA_01!$F32+IRA_02!$F32+Invest_01!$F32+Invest_02!$F32</f>
        <v>144668.265791232</v>
      </c>
    </row>
    <row r="33" customFormat="false" ht="12.05" hidden="false" customHeight="false" outlineLevel="0" collapsed="false">
      <c r="A33" s="76" t="n">
        <v>29</v>
      </c>
      <c r="B33" s="77" t="n">
        <f aca="false">EOMONTH(Input!$C$7,A33)</f>
        <v>43799</v>
      </c>
      <c r="D33" s="78" t="n">
        <f aca="false">RollUp!$AB33+RollUp!$AA33+Mortgage!$I33+401k_01!$H33+401k_02!$H33+Roth_01!$F33+Roth_02!$F33+IRA_01!$F33+IRA_02!$F33+Invest_01!$F33+Invest_02!$F33</f>
        <v>147869.477032353</v>
      </c>
    </row>
    <row r="34" customFormat="false" ht="12.05" hidden="false" customHeight="false" outlineLevel="0" collapsed="false">
      <c r="A34" s="76" t="n">
        <v>30</v>
      </c>
      <c r="B34" s="77" t="n">
        <f aca="false">EOMONTH(Input!$C$7,A34)</f>
        <v>43830</v>
      </c>
      <c r="D34" s="78" t="n">
        <f aca="false">RollUp!$AB34+RollUp!$AA34+Mortgage!$I34+401k_01!$H34+401k_02!$H34+Roth_01!$F34+Roth_02!$F34+IRA_01!$F34+IRA_02!$F34+Invest_01!$F34+Invest_02!$F34</f>
        <v>151087.421455506</v>
      </c>
    </row>
    <row r="35" customFormat="false" ht="12.05" hidden="false" customHeight="false" outlineLevel="0" collapsed="false">
      <c r="A35" s="76" t="n">
        <v>31</v>
      </c>
      <c r="B35" s="77" t="n">
        <f aca="false">EOMONTH(Input!$C$7,A35)</f>
        <v>43861</v>
      </c>
      <c r="D35" s="78" t="n">
        <f aca="false">RollUp!$AB35+RollUp!$AA35+Mortgage!$I35+401k_01!$H35+401k_02!$H35+Roth_01!$F35+Roth_02!$F35+IRA_01!$F35+IRA_02!$F35+Invest_01!$F35+Invest_02!$F35</f>
        <v>154322.224844486</v>
      </c>
    </row>
    <row r="36" customFormat="false" ht="12.05" hidden="false" customHeight="false" outlineLevel="0" collapsed="false">
      <c r="A36" s="76" t="n">
        <v>32</v>
      </c>
      <c r="B36" s="77" t="n">
        <f aca="false">EOMONTH(Input!$C$7,A36)</f>
        <v>43890</v>
      </c>
      <c r="D36" s="78" t="n">
        <f aca="false">RollUp!$AB36+RollUp!$AA36+Mortgage!$I36+401k_01!$H36+401k_02!$H36+Roth_01!$F36+Roth_02!$F36+IRA_01!$F36+IRA_02!$F36+Invest_01!$F36+Invest_02!$F36</f>
        <v>157574.014322564</v>
      </c>
    </row>
    <row r="37" customFormat="false" ht="12.05" hidden="false" customHeight="false" outlineLevel="0" collapsed="false">
      <c r="A37" s="76" t="n">
        <v>33</v>
      </c>
      <c r="B37" s="77" t="n">
        <f aca="false">EOMONTH(Input!$C$7,A37)</f>
        <v>43921</v>
      </c>
      <c r="D37" s="78" t="n">
        <f aca="false">RollUp!$AB37+RollUp!$AA37+Mortgage!$I37+401k_01!$H37+401k_02!$H37+Roth_01!$F37+Roth_02!$F37+IRA_01!$F37+IRA_02!$F37+Invest_01!$F37+Invest_02!$F37</f>
        <v>160842.918369305</v>
      </c>
    </row>
    <row r="38" customFormat="false" ht="12.05" hidden="false" customHeight="false" outlineLevel="0" collapsed="false">
      <c r="A38" s="76" t="n">
        <v>34</v>
      </c>
      <c r="B38" s="77" t="n">
        <f aca="false">EOMONTH(Input!$C$7,A38)</f>
        <v>43951</v>
      </c>
      <c r="D38" s="78" t="n">
        <f aca="false">RollUp!$AB38+RollUp!$AA38+Mortgage!$I38+401k_01!$H38+401k_02!$H38+Roth_01!$F38+Roth_02!$F38+IRA_01!$F38+IRA_02!$F38+Invest_01!$F38+Invest_02!$F38</f>
        <v>164129.066837619</v>
      </c>
    </row>
    <row r="39" customFormat="false" ht="12.05" hidden="false" customHeight="false" outlineLevel="0" collapsed="false">
      <c r="A39" s="76" t="n">
        <v>35</v>
      </c>
      <c r="B39" s="77" t="n">
        <f aca="false">EOMONTH(Input!$C$7,A39)</f>
        <v>43982</v>
      </c>
      <c r="D39" s="78" t="n">
        <f aca="false">RollUp!$AB39+RollUp!$AA39+Mortgage!$I39+401k_01!$H39+401k_02!$H39+Roth_01!$F39+Roth_02!$F39+IRA_01!$F39+IRA_02!$F39+Invest_01!$F39+Invest_02!$F39</f>
        <v>167432.590971024</v>
      </c>
    </row>
    <row r="40" customFormat="false" ht="12.05" hidden="false" customHeight="false" outlineLevel="0" collapsed="false">
      <c r="A40" s="76" t="n">
        <v>36</v>
      </c>
      <c r="B40" s="77" t="n">
        <f aca="false">EOMONTH(Input!$C$7,A40)</f>
        <v>44012</v>
      </c>
      <c r="D40" s="78" t="n">
        <f aca="false">RollUp!$AB40+RollUp!$AA40+Mortgage!$I40+401k_01!$H40+401k_02!$H40+Roth_01!$F40+Roth_02!$F40+IRA_01!$F40+IRA_02!$F40+Invest_01!$F40+Invest_02!$F40</f>
        <v>170758.22503971</v>
      </c>
    </row>
    <row r="41" customFormat="false" ht="12.05" hidden="false" customHeight="false" outlineLevel="0" collapsed="false">
      <c r="A41" s="76" t="n">
        <v>37</v>
      </c>
      <c r="B41" s="77" t="n">
        <f aca="false">EOMONTH(Input!$C$7,A41)</f>
        <v>44043</v>
      </c>
      <c r="D41" s="78" t="n">
        <f aca="false">RollUp!$AB41+RollUp!$AA41+Mortgage!$I41+401k_01!$H41+401k_02!$H41+Roth_01!$F41+Roth_02!$F41+IRA_01!$F41+IRA_02!$F41+Invest_01!$F41+Invest_02!$F41</f>
        <v>174100.979616234</v>
      </c>
    </row>
    <row r="42" customFormat="false" ht="12.05" hidden="false" customHeight="false" outlineLevel="0" collapsed="false">
      <c r="A42" s="76" t="n">
        <v>38</v>
      </c>
      <c r="B42" s="77" t="n">
        <f aca="false">EOMONTH(Input!$C$7,A42)</f>
        <v>44074</v>
      </c>
      <c r="D42" s="78" t="n">
        <f aca="false">RollUp!$AB42+RollUp!$AA42+Mortgage!$I42+401k_01!$H42+401k_02!$H42+Roth_01!$F42+Roth_02!$F42+IRA_01!$F42+IRA_02!$F42+Invest_01!$F42+Invest_02!$F42</f>
        <v>177461.342420782</v>
      </c>
    </row>
    <row r="43" customFormat="false" ht="12.05" hidden="false" customHeight="false" outlineLevel="0" collapsed="false">
      <c r="A43" s="76" t="n">
        <v>39</v>
      </c>
      <c r="B43" s="77" t="n">
        <f aca="false">EOMONTH(Input!$C$7,A43)</f>
        <v>44104</v>
      </c>
      <c r="D43" s="78" t="n">
        <f aca="false">RollUp!$AB43+RollUp!$AA43+Mortgage!$I43+401k_01!$H43+401k_02!$H43+Roth_01!$F43+Roth_02!$F43+IRA_01!$F43+IRA_02!$F43+Invest_01!$F43+Invest_02!$F43</f>
        <v>180839.454422438</v>
      </c>
    </row>
    <row r="44" customFormat="false" ht="12.05" hidden="false" customHeight="false" outlineLevel="0" collapsed="false">
      <c r="A44" s="76" t="n">
        <v>40</v>
      </c>
      <c r="B44" s="77" t="n">
        <f aca="false">EOMONTH(Input!$C$7,A44)</f>
        <v>44135</v>
      </c>
      <c r="D44" s="78" t="n">
        <f aca="false">RollUp!$AB44+RollUp!$AA44+Mortgage!$I44+401k_01!$H44+401k_02!$H44+Roth_01!$F44+Roth_02!$F44+IRA_01!$F44+IRA_02!$F44+Invest_01!$F44+Invest_02!$F44</f>
        <v>184235.451063066</v>
      </c>
    </row>
    <row r="45" customFormat="false" ht="12.05" hidden="false" customHeight="false" outlineLevel="0" collapsed="false">
      <c r="A45" s="76" t="n">
        <v>41</v>
      </c>
      <c r="B45" s="77" t="n">
        <f aca="false">EOMONTH(Input!$C$7,A45)</f>
        <v>44165</v>
      </c>
      <c r="D45" s="78" t="n">
        <f aca="false">RollUp!$AB45+RollUp!$AA45+Mortgage!$I45+401k_01!$H45+401k_02!$H45+Roth_01!$F45+Roth_02!$F45+IRA_01!$F45+IRA_02!$F45+Invest_01!$F45+Invest_02!$F45</f>
        <v>187649.469097653</v>
      </c>
    </row>
    <row r="46" customFormat="false" ht="12.05" hidden="false" customHeight="false" outlineLevel="0" collapsed="false">
      <c r="A46" s="76" t="n">
        <v>42</v>
      </c>
      <c r="B46" s="77" t="n">
        <f aca="false">EOMONTH(Input!$C$7,A46)</f>
        <v>44196</v>
      </c>
      <c r="D46" s="78" t="n">
        <f aca="false">RollUp!$AB46+RollUp!$AA46+Mortgage!$I46+401k_01!$H46+401k_02!$H46+Roth_01!$F46+Roth_02!$F46+IRA_01!$F46+IRA_02!$F46+Invest_01!$F46+Invest_02!$F46</f>
        <v>191081.646749008</v>
      </c>
    </row>
    <row r="47" customFormat="false" ht="12.05" hidden="false" customHeight="false" outlineLevel="0" collapsed="false">
      <c r="A47" s="76" t="n">
        <v>43</v>
      </c>
      <c r="B47" s="77" t="n">
        <f aca="false">EOMONTH(Input!$C$7,A47)</f>
        <v>44227</v>
      </c>
      <c r="D47" s="78" t="n">
        <f aca="false">RollUp!$AB47+RollUp!$AA47+Mortgage!$I47+401k_01!$H47+401k_02!$H47+Roth_01!$F47+Roth_02!$F47+IRA_01!$F47+IRA_02!$F47+Invest_01!$F47+Invest_02!$F47</f>
        <v>194532.12372902</v>
      </c>
    </row>
    <row r="48" customFormat="false" ht="12.05" hidden="false" customHeight="false" outlineLevel="0" collapsed="false">
      <c r="A48" s="76" t="n">
        <v>44</v>
      </c>
      <c r="B48" s="77" t="n">
        <f aca="false">EOMONTH(Input!$C$7,A48)</f>
        <v>44255</v>
      </c>
      <c r="D48" s="78" t="n">
        <f aca="false">RollUp!$AB48+RollUp!$AA48+Mortgage!$I48+401k_01!$H48+401k_02!$H48+Roth_01!$F48+Roth_02!$F48+IRA_01!$F48+IRA_02!$F48+Invest_01!$F48+Invest_02!$F48</f>
        <v>198001.041257489</v>
      </c>
    </row>
    <row r="49" customFormat="false" ht="12.05" hidden="false" customHeight="false" outlineLevel="0" collapsed="false">
      <c r="A49" s="76" t="n">
        <v>45</v>
      </c>
      <c r="B49" s="77" t="n">
        <f aca="false">EOMONTH(Input!$C$7,A49)</f>
        <v>44286</v>
      </c>
      <c r="D49" s="78" t="n">
        <f aca="false">RollUp!$AB49+RollUp!$AA49+Mortgage!$I49+401k_01!$H49+401k_02!$H49+Roth_01!$F49+Roth_02!$F49+IRA_01!$F49+IRA_02!$F49+Invest_01!$F49+Invest_02!$F49</f>
        <v>201488.542081164</v>
      </c>
    </row>
    <row r="50" customFormat="false" ht="12.05" hidden="false" customHeight="false" outlineLevel="0" collapsed="false">
      <c r="A50" s="76" t="n">
        <v>46</v>
      </c>
      <c r="B50" s="77" t="n">
        <f aca="false">EOMONTH(Input!$C$7,A50)</f>
        <v>44316</v>
      </c>
      <c r="D50" s="78" t="n">
        <f aca="false">RollUp!$AB50+RollUp!$AA50+Mortgage!$I50+401k_01!$H50+401k_02!$H50+Roth_01!$F50+Roth_02!$F50+IRA_01!$F50+IRA_02!$F50+Invest_01!$F50+Invest_02!$F50</f>
        <v>204994.770493014</v>
      </c>
    </row>
    <row r="51" customFormat="false" ht="12.05" hidden="false" customHeight="false" outlineLevel="0" collapsed="false">
      <c r="A51" s="76" t="n">
        <v>47</v>
      </c>
      <c r="B51" s="77" t="n">
        <f aca="false">EOMONTH(Input!$C$7,A51)</f>
        <v>44347</v>
      </c>
      <c r="D51" s="78" t="n">
        <f aca="false">RollUp!$AB51+RollUp!$AA51+Mortgage!$I51+401k_01!$H51+401k_02!$H51+Roth_01!$F51+Roth_02!$F51+IRA_01!$F51+IRA_02!$F51+Invest_01!$F51+Invest_02!$F51</f>
        <v>208519.872351774</v>
      </c>
    </row>
    <row r="52" customFormat="false" ht="12.05" hidden="false" customHeight="false" outlineLevel="0" collapsed="false">
      <c r="A52" s="76" t="n">
        <v>48</v>
      </c>
      <c r="B52" s="77" t="n">
        <f aca="false">EOMONTH(Input!$C$7,A52)</f>
        <v>44377</v>
      </c>
      <c r="D52" s="78" t="n">
        <f aca="false">RollUp!$AB52+RollUp!$AA52+Mortgage!$I52+401k_01!$H52+401k_02!$H52+Roth_01!$F52+Roth_02!$F52+IRA_01!$F52+IRA_02!$F52+Invest_01!$F52+Invest_02!$F52</f>
        <v>212064.041369677</v>
      </c>
    </row>
    <row r="53" customFormat="false" ht="12.05" hidden="false" customHeight="false" outlineLevel="0" collapsed="false">
      <c r="A53" s="76" t="n">
        <v>49</v>
      </c>
      <c r="B53" s="77" t="n">
        <f aca="false">EOMONTH(Input!$C$7,A53)</f>
        <v>44408</v>
      </c>
      <c r="D53" s="78" t="n">
        <f aca="false">RollUp!$AB53+RollUp!$AA53+Mortgage!$I53+401k_01!$H53+401k_02!$H53+Roth_01!$F53+Roth_02!$F53+IRA_01!$F53+IRA_02!$F53+Invest_01!$F53+Invest_02!$F53</f>
        <v>215626.691852555</v>
      </c>
    </row>
    <row r="54" customFormat="false" ht="12.05" hidden="false" customHeight="false" outlineLevel="0" collapsed="false">
      <c r="A54" s="76" t="n">
        <v>50</v>
      </c>
      <c r="B54" s="77" t="n">
        <f aca="false">EOMONTH(Input!$C$7,A54)</f>
        <v>44439</v>
      </c>
      <c r="D54" s="78" t="n">
        <f aca="false">RollUp!$AB54+RollUp!$AA54+Mortgage!$I54+401k_01!$H54+401k_02!$H54+Roth_01!$F54+Roth_02!$F54+IRA_01!$F54+IRA_02!$F54+Invest_01!$F54+Invest_02!$F54</f>
        <v>219208.422659417</v>
      </c>
    </row>
    <row r="55" customFormat="false" ht="12.05" hidden="false" customHeight="false" outlineLevel="0" collapsed="false">
      <c r="A55" s="76" t="n">
        <v>51</v>
      </c>
      <c r="B55" s="77" t="n">
        <f aca="false">EOMONTH(Input!$C$7,A55)</f>
        <v>44469</v>
      </c>
      <c r="D55" s="78" t="n">
        <f aca="false">RollUp!$AB55+RollUp!$AA55+Mortgage!$I55+401k_01!$H55+401k_02!$H55+Roth_01!$F55+Roth_02!$F55+IRA_01!$F55+IRA_02!$F55+Invest_01!$F55+Invest_02!$F55</f>
        <v>222809.391084548</v>
      </c>
    </row>
    <row r="56" customFormat="false" ht="12.05" hidden="false" customHeight="false" outlineLevel="0" collapsed="false">
      <c r="A56" s="76" t="n">
        <v>52</v>
      </c>
      <c r="B56" s="77" t="n">
        <f aca="false">EOMONTH(Input!$C$7,A56)</f>
        <v>44500</v>
      </c>
      <c r="D56" s="78" t="n">
        <f aca="false">RollUp!$AB56+RollUp!$AA56+Mortgage!$I56+401k_01!$H56+401k_02!$H56+Roth_01!$F56+Roth_02!$F56+IRA_01!$F56+IRA_02!$F56+Invest_01!$F56+Invest_02!$F56</f>
        <v>226429.747169754</v>
      </c>
    </row>
    <row r="57" customFormat="false" ht="12.05" hidden="false" customHeight="false" outlineLevel="0" collapsed="false">
      <c r="A57" s="76" t="n">
        <v>53</v>
      </c>
      <c r="B57" s="77" t="n">
        <f aca="false">EOMONTH(Input!$C$7,A57)</f>
        <v>44530</v>
      </c>
      <c r="D57" s="78" t="n">
        <f aca="false">RollUp!$AB57+RollUp!$AA57+Mortgage!$I57+401k_01!$H57+401k_02!$H57+Roth_01!$F57+Roth_02!$F57+IRA_01!$F57+IRA_02!$F57+Invest_01!$F57+Invest_02!$F57</f>
        <v>230069.642408203</v>
      </c>
    </row>
    <row r="58" customFormat="false" ht="12.05" hidden="false" customHeight="false" outlineLevel="0" collapsed="false">
      <c r="A58" s="76" t="n">
        <v>54</v>
      </c>
      <c r="B58" s="77" t="n">
        <f aca="false">EOMONTH(Input!$C$7,A58)</f>
        <v>44561</v>
      </c>
      <c r="D58" s="78" t="n">
        <f aca="false">RollUp!$AB58+RollUp!$AA58+Mortgage!$I58+401k_01!$H58+401k_02!$H58+Roth_01!$F58+Roth_02!$F58+IRA_01!$F58+IRA_02!$F58+Invest_01!$F58+Invest_02!$F58</f>
        <v>233729.229938646</v>
      </c>
    </row>
    <row r="59" customFormat="false" ht="12.05" hidden="false" customHeight="false" outlineLevel="0" collapsed="false">
      <c r="A59" s="76" t="n">
        <v>55</v>
      </c>
      <c r="B59" s="77" t="n">
        <f aca="false">EOMONTH(Input!$C$7,A59)</f>
        <v>44592</v>
      </c>
      <c r="D59" s="78" t="n">
        <f aca="false">RollUp!$AB59+RollUp!$AA59+Mortgage!$I59+401k_01!$H59+401k_02!$H59+Roth_01!$F59+Roth_02!$F59+IRA_01!$F59+IRA_02!$F59+Invest_01!$F59+Invest_02!$F59</f>
        <v>237408.664569765</v>
      </c>
    </row>
    <row r="60" customFormat="false" ht="12.05" hidden="false" customHeight="false" outlineLevel="0" collapsed="false">
      <c r="A60" s="76" t="n">
        <v>56</v>
      </c>
      <c r="B60" s="77" t="n">
        <f aca="false">EOMONTH(Input!$C$7,A60)</f>
        <v>44620</v>
      </c>
      <c r="D60" s="78" t="n">
        <f aca="false">RollUp!$AB60+RollUp!$AA60+Mortgage!$I60+401k_01!$H60+401k_02!$H60+Roth_01!$F60+Roth_02!$F60+IRA_01!$F60+IRA_02!$F60+Invest_01!$F60+Invest_02!$F60</f>
        <v>241108.102801393</v>
      </c>
    </row>
    <row r="61" customFormat="false" ht="12.05" hidden="false" customHeight="false" outlineLevel="0" collapsed="false">
      <c r="A61" s="76" t="n">
        <v>57</v>
      </c>
      <c r="B61" s="77" t="n">
        <f aca="false">EOMONTH(Input!$C$7,A61)</f>
        <v>44651</v>
      </c>
      <c r="D61" s="78" t="n">
        <f aca="false">RollUp!$AB61+RollUp!$AA61+Mortgage!$I61+401k_01!$H61+401k_02!$H61+Roth_01!$F61+Roth_02!$F61+IRA_01!$F61+IRA_02!$F61+Invest_01!$F61+Invest_02!$F61</f>
        <v>244827.702845952</v>
      </c>
    </row>
    <row r="62" customFormat="false" ht="12.05" hidden="false" customHeight="false" outlineLevel="0" collapsed="false">
      <c r="A62" s="76" t="n">
        <v>58</v>
      </c>
      <c r="B62" s="77" t="n">
        <f aca="false">EOMONTH(Input!$C$7,A62)</f>
        <v>44681</v>
      </c>
      <c r="D62" s="78" t="n">
        <f aca="false">RollUp!$AB62+RollUp!$AA62+Mortgage!$I62+401k_01!$H62+401k_02!$H62+Roth_01!$F62+Roth_02!$F62+IRA_01!$F62+IRA_02!$F62+Invest_01!$F62+Invest_02!$F62</f>
        <v>248567.624650169</v>
      </c>
    </row>
    <row r="63" customFormat="false" ht="12.05" hidden="false" customHeight="false" outlineLevel="0" collapsed="false">
      <c r="A63" s="76" t="n">
        <v>59</v>
      </c>
      <c r="B63" s="77" t="n">
        <f aca="false">EOMONTH(Input!$C$7,A63)</f>
        <v>44712</v>
      </c>
      <c r="D63" s="78" t="n">
        <f aca="false">RollUp!$AB63+RollUp!$AA63+Mortgage!$I63+401k_01!$H63+401k_02!$H63+Roth_01!$F63+Roth_02!$F63+IRA_01!$F63+IRA_02!$F63+Invest_01!$F63+Invest_02!$F63</f>
        <v>252328.029917084</v>
      </c>
    </row>
    <row r="64" customFormat="false" ht="12.05" hidden="false" customHeight="false" outlineLevel="0" collapsed="false">
      <c r="A64" s="76" t="n">
        <v>60</v>
      </c>
      <c r="B64" s="77" t="n">
        <f aca="false">EOMONTH(Input!$C$7,A64)</f>
        <v>44742</v>
      </c>
      <c r="D64" s="78" t="n">
        <f aca="false">RollUp!$AB64+RollUp!$AA64+Mortgage!$I64+401k_01!$H64+401k_02!$H64+Roth_01!$F64+Roth_02!$F64+IRA_01!$F64+IRA_02!$F64+Invest_01!$F64+Invest_02!$F64</f>
        <v>256104.271275805</v>
      </c>
    </row>
    <row r="65" customFormat="false" ht="12.05" hidden="false" customHeight="false" outlineLevel="0" collapsed="false">
      <c r="A65" s="76" t="n">
        <v>61</v>
      </c>
      <c r="B65" s="77" t="n">
        <f aca="false">EOMONTH(Input!$C$7,A65)</f>
        <v>44773</v>
      </c>
      <c r="D65" s="78" t="n">
        <f aca="false">RollUp!$AB65+RollUp!$AA65+Mortgage!$I65+401k_01!$H65+401k_02!$H65+Roth_01!$F65+Roth_02!$F65+IRA_01!$F65+IRA_02!$F65+Invest_01!$F65+Invest_02!$F65</f>
        <v>259900.459385742</v>
      </c>
    </row>
    <row r="66" customFormat="false" ht="12.05" hidden="false" customHeight="false" outlineLevel="0" collapsed="false">
      <c r="A66" s="76" t="n">
        <v>62</v>
      </c>
      <c r="B66" s="77" t="n">
        <f aca="false">EOMONTH(Input!$C$7,A66)</f>
        <v>44804</v>
      </c>
      <c r="D66" s="78" t="n">
        <f aca="false">RollUp!$AB66+RollUp!$AA66+Mortgage!$I66+401k_01!$H66+401k_02!$H66+Roth_01!$F66+Roth_02!$F66+IRA_01!$F66+IRA_02!$F66+Invest_01!$F66+Invest_02!$F66</f>
        <v>263717.311472538</v>
      </c>
    </row>
    <row r="67" customFormat="false" ht="12.05" hidden="false" customHeight="false" outlineLevel="0" collapsed="false">
      <c r="A67" s="76" t="n">
        <v>63</v>
      </c>
      <c r="B67" s="77" t="n">
        <f aca="false">EOMONTH(Input!$C$7,A67)</f>
        <v>44834</v>
      </c>
      <c r="D67" s="78" t="n">
        <f aca="false">RollUp!$AB67+RollUp!$AA67+Mortgage!$I67+401k_01!$H67+401k_02!$H67+Roth_01!$F67+Roth_02!$F67+IRA_01!$F67+IRA_02!$F67+Invest_01!$F67+Invest_02!$F67</f>
        <v>267555.002509253</v>
      </c>
    </row>
    <row r="68" customFormat="false" ht="12.05" hidden="false" customHeight="false" outlineLevel="0" collapsed="false">
      <c r="A68" s="76" t="n">
        <v>64</v>
      </c>
      <c r="B68" s="77" t="n">
        <f aca="false">EOMONTH(Input!$C$7,A68)</f>
        <v>44865</v>
      </c>
      <c r="D68" s="78" t="n">
        <f aca="false">RollUp!$AB68+RollUp!$AA68+Mortgage!$I68+401k_01!$H68+401k_02!$H68+Roth_01!$F68+Roth_02!$F68+IRA_01!$F68+IRA_02!$F68+Invest_01!$F68+Invest_02!$F68</f>
        <v>271413.698389084</v>
      </c>
    </row>
    <row r="69" customFormat="false" ht="12.05" hidden="false" customHeight="false" outlineLevel="0" collapsed="false">
      <c r="A69" s="76" t="n">
        <v>65</v>
      </c>
      <c r="B69" s="77" t="n">
        <f aca="false">EOMONTH(Input!$C$7,A69)</f>
        <v>44895</v>
      </c>
      <c r="D69" s="78" t="n">
        <f aca="false">RollUp!$AB69+RollUp!$AA69+Mortgage!$I69+401k_01!$H69+401k_02!$H69+Roth_01!$F69+Roth_02!$F69+IRA_01!$F69+IRA_02!$F69+Invest_01!$F69+Invest_02!$F69</f>
        <v>275293.566608322</v>
      </c>
    </row>
    <row r="70" customFormat="false" ht="12.05" hidden="false" customHeight="false" outlineLevel="0" collapsed="false">
      <c r="A70" s="76" t="n">
        <v>66</v>
      </c>
      <c r="B70" s="77" t="n">
        <f aca="false">EOMONTH(Input!$C$7,A70)</f>
        <v>44926</v>
      </c>
      <c r="D70" s="78" t="n">
        <f aca="false">RollUp!$AB70+RollUp!$AA70+Mortgage!$I70+401k_01!$H70+401k_02!$H70+Roth_01!$F70+Roth_02!$F70+IRA_01!$F70+IRA_02!$F70+Invest_01!$F70+Invest_02!$F70</f>
        <v>279194.776502624</v>
      </c>
    </row>
    <row r="71" customFormat="false" ht="12.05" hidden="false" customHeight="false" outlineLevel="0" collapsed="false">
      <c r="A71" s="76" t="n">
        <v>67</v>
      </c>
      <c r="B71" s="77" t="n">
        <f aca="false">EOMONTH(Input!$C$7,A71)</f>
        <v>44957</v>
      </c>
      <c r="D71" s="78" t="n">
        <f aca="false">RollUp!$AB71+RollUp!$AA71+Mortgage!$I71+401k_01!$H71+401k_02!$H71+Roth_01!$F71+Roth_02!$F71+IRA_01!$F71+IRA_02!$F71+Invest_01!$F71+Invest_02!$F71</f>
        <v>283117.499274701</v>
      </c>
    </row>
    <row r="72" customFormat="false" ht="12.05" hidden="false" customHeight="false" outlineLevel="0" collapsed="false">
      <c r="A72" s="76" t="n">
        <v>68</v>
      </c>
      <c r="B72" s="77" t="n">
        <f aca="false">EOMONTH(Input!$C$7,A72)</f>
        <v>44985</v>
      </c>
      <c r="D72" s="78" t="n">
        <f aca="false">RollUp!$AB72+RollUp!$AA72+Mortgage!$I72+401k_01!$H72+401k_02!$H72+Roth_01!$F72+Roth_02!$F72+IRA_01!$F72+IRA_02!$F72+Invest_01!$F72+Invest_02!$F72</f>
        <v>287061.908018146</v>
      </c>
    </row>
    <row r="73" customFormat="false" ht="12.05" hidden="false" customHeight="false" outlineLevel="0" collapsed="false">
      <c r="A73" s="76" t="n">
        <v>69</v>
      </c>
      <c r="B73" s="77" t="n">
        <f aca="false">EOMONTH(Input!$C$7,A73)</f>
        <v>45016</v>
      </c>
      <c r="D73" s="78" t="n">
        <f aca="false">RollUp!$AB73+RollUp!$AA73+Mortgage!$I73+401k_01!$H73+401k_02!$H73+Roth_01!$F73+Roth_02!$F73+IRA_01!$F73+IRA_02!$F73+Invest_01!$F73+Invest_02!$F73</f>
        <v>291028.177741493</v>
      </c>
    </row>
    <row r="74" customFormat="false" ht="12.05" hidden="false" customHeight="false" outlineLevel="0" collapsed="false">
      <c r="A74" s="76" t="n">
        <v>70</v>
      </c>
      <c r="B74" s="77" t="n">
        <f aca="false">EOMONTH(Input!$C$7,A74)</f>
        <v>45046</v>
      </c>
      <c r="D74" s="78" t="n">
        <f aca="false">RollUp!$AB74+RollUp!$AA74+Mortgage!$I74+401k_01!$H74+401k_02!$H74+Roth_01!$F74+Roth_02!$F74+IRA_01!$F74+IRA_02!$F74+Invest_01!$F74+Invest_02!$F74</f>
        <v>295016.4853926</v>
      </c>
    </row>
    <row r="75" customFormat="false" ht="12.05" hidden="false" customHeight="false" outlineLevel="0" collapsed="false">
      <c r="A75" s="76" t="n">
        <v>71</v>
      </c>
      <c r="B75" s="77" t="n">
        <f aca="false">EOMONTH(Input!$C$7,A75)</f>
        <v>45077</v>
      </c>
      <c r="D75" s="78" t="n">
        <f aca="false">RollUp!$AB75+RollUp!$AA75+Mortgage!$I75+401k_01!$H75+401k_02!$H75+Roth_01!$F75+Roth_02!$F75+IRA_01!$F75+IRA_02!$F75+Invest_01!$F75+Invest_02!$F75</f>
        <v>299027.009883349</v>
      </c>
    </row>
    <row r="76" customFormat="false" ht="12.05" hidden="false" customHeight="false" outlineLevel="0" collapsed="false">
      <c r="A76" s="76" t="n">
        <v>72</v>
      </c>
      <c r="B76" s="77" t="n">
        <f aca="false">EOMONTH(Input!$C$7,A76)</f>
        <v>45107</v>
      </c>
      <c r="D76" s="78" t="n">
        <f aca="false">RollUp!$AB76+RollUp!$AA76+Mortgage!$I76+401k_01!$H76+401k_02!$H76+Roth_01!$F76+Roth_02!$F76+IRA_01!$F76+IRA_02!$F76+Invest_01!$F76+Invest_02!$F76</f>
        <v>303049.946399634</v>
      </c>
    </row>
    <row r="77" customFormat="false" ht="12.05" hidden="false" customHeight="false" outlineLevel="0" collapsed="false">
      <c r="A77" s="76" t="n">
        <v>73</v>
      </c>
      <c r="B77" s="77" t="n">
        <f aca="false">EOMONTH(Input!$C$7,A77)</f>
        <v>45138</v>
      </c>
      <c r="D77" s="78" t="n">
        <f aca="false">RollUp!$AB77+RollUp!$AA77+Mortgage!$I77+401k_01!$H77+401k_02!$H77+Roth_01!$F77+Roth_02!$F77+IRA_01!$F77+IRA_02!$F77+Invest_01!$F77+Invest_02!$F77</f>
        <v>307854.410143853</v>
      </c>
    </row>
    <row r="78" customFormat="false" ht="12.05" hidden="false" customHeight="false" outlineLevel="0" collapsed="false">
      <c r="A78" s="76" t="n">
        <v>74</v>
      </c>
      <c r="B78" s="77" t="n">
        <f aca="false">EOMONTH(Input!$C$7,A78)</f>
        <v>45169</v>
      </c>
      <c r="D78" s="78" t="n">
        <f aca="false">RollUp!$AB78+RollUp!$AA78+Mortgage!$I78+401k_01!$H78+401k_02!$H78+Roth_01!$F78+Roth_02!$F78+IRA_01!$F78+IRA_02!$F78+Invest_01!$F78+Invest_02!$F78</f>
        <v>312706.780386169</v>
      </c>
    </row>
    <row r="79" customFormat="false" ht="12.05" hidden="false" customHeight="false" outlineLevel="0" collapsed="false">
      <c r="A79" s="76" t="n">
        <v>75</v>
      </c>
      <c r="B79" s="77" t="n">
        <f aca="false">EOMONTH(Input!$C$7,A79)</f>
        <v>45199</v>
      </c>
      <c r="D79" s="78" t="n">
        <f aca="false">RollUp!$AB79+RollUp!$AA79+Mortgage!$I79+401k_01!$H79+401k_02!$H79+Roth_01!$F79+Roth_02!$F79+IRA_01!$F79+IRA_02!$F79+Invest_01!$F79+Invest_02!$F79</f>
        <v>317057.956978568</v>
      </c>
    </row>
    <row r="80" customFormat="false" ht="12.05" hidden="false" customHeight="false" outlineLevel="0" collapsed="false">
      <c r="A80" s="76" t="n">
        <v>76</v>
      </c>
      <c r="B80" s="77" t="n">
        <f aca="false">EOMONTH(Input!$C$7,A80)</f>
        <v>45230</v>
      </c>
      <c r="D80" s="78" t="n">
        <f aca="false">RollUp!$AB80+RollUp!$AA80+Mortgage!$I80+401k_01!$H80+401k_02!$H80+Roth_01!$F80+Roth_02!$F80+IRA_01!$F80+IRA_02!$F80+Invest_01!$F80+Invest_02!$F80</f>
        <v>321899.670924061</v>
      </c>
    </row>
    <row r="81" customFormat="false" ht="12.05" hidden="false" customHeight="false" outlineLevel="0" collapsed="false">
      <c r="A81" s="76" t="n">
        <v>77</v>
      </c>
      <c r="B81" s="77" t="n">
        <f aca="false">EOMONTH(Input!$C$7,A81)</f>
        <v>45260</v>
      </c>
      <c r="D81" s="78" t="n">
        <f aca="false">RollUp!$AB81+RollUp!$AA81+Mortgage!$I81+401k_01!$H81+401k_02!$H81+Roth_01!$F81+Roth_02!$F81+IRA_01!$F81+IRA_02!$F81+Invest_01!$F81+Invest_02!$F81</f>
        <v>326754.115516512</v>
      </c>
    </row>
    <row r="82" customFormat="false" ht="12.05" hidden="false" customHeight="false" outlineLevel="0" collapsed="false">
      <c r="A82" s="76" t="n">
        <v>78</v>
      </c>
      <c r="B82" s="77" t="n">
        <f aca="false">EOMONTH(Input!$C$7,A82)</f>
        <v>45291</v>
      </c>
      <c r="D82" s="78" t="n">
        <f aca="false">RollUp!$AB82+RollUp!$AA82+Mortgage!$I82+401k_01!$H82+401k_02!$H82+Roth_01!$F82+Roth_02!$F82+IRA_01!$F82+IRA_02!$F82+Invest_01!$F82+Invest_02!$F82</f>
        <v>331621.338073296</v>
      </c>
    </row>
    <row r="83" customFormat="false" ht="12.05" hidden="false" customHeight="false" outlineLevel="0" collapsed="false">
      <c r="A83" s="76" t="n">
        <v>79</v>
      </c>
      <c r="B83" s="77" t="n">
        <f aca="false">EOMONTH(Input!$C$7,A83)</f>
        <v>45322</v>
      </c>
      <c r="D83" s="78" t="n">
        <f aca="false">RollUp!$AB83+RollUp!$AA83+Mortgage!$I83+401k_01!$H83+401k_02!$H83+Roth_01!$F83+Roth_02!$F83+IRA_01!$F83+IRA_02!$F83+Invest_01!$F83+Invest_02!$F83</f>
        <v>336501.386094356</v>
      </c>
    </row>
    <row r="84" customFormat="false" ht="12.05" hidden="false" customHeight="false" outlineLevel="0" collapsed="false">
      <c r="A84" s="76" t="n">
        <v>80</v>
      </c>
      <c r="B84" s="77" t="n">
        <f aca="false">EOMONTH(Input!$C$7,A84)</f>
        <v>45351</v>
      </c>
      <c r="D84" s="78" t="n">
        <f aca="false">RollUp!$AB84+RollUp!$AA84+Mortgage!$I84+401k_01!$H84+401k_02!$H84+Roth_01!$F84+Roth_02!$F84+IRA_01!$F84+IRA_02!$F84+Invest_01!$F84+Invest_02!$F84</f>
        <v>341394.30726293</v>
      </c>
    </row>
    <row r="85" customFormat="false" ht="12.05" hidden="false" customHeight="false" outlineLevel="0" collapsed="false">
      <c r="A85" s="76" t="n">
        <v>81</v>
      </c>
      <c r="B85" s="77" t="n">
        <f aca="false">EOMONTH(Input!$C$7,A85)</f>
        <v>45382</v>
      </c>
      <c r="D85" s="78" t="n">
        <f aca="false">RollUp!$AB85+RollUp!$AA85+Mortgage!$I85+401k_01!$H85+401k_02!$H85+Roth_01!$F85+Roth_02!$F85+IRA_01!$F85+IRA_02!$F85+Invest_01!$F85+Invest_02!$F85</f>
        <v>346300.14944628</v>
      </c>
    </row>
    <row r="86" customFormat="false" ht="12.05" hidden="false" customHeight="false" outlineLevel="0" collapsed="false">
      <c r="A86" s="76" t="n">
        <v>82</v>
      </c>
      <c r="B86" s="77" t="n">
        <f aca="false">EOMONTH(Input!$C$7,A86)</f>
        <v>45412</v>
      </c>
      <c r="D86" s="78" t="n">
        <f aca="false">RollUp!$AB86+RollUp!$AA86+Mortgage!$I86+401k_01!$H86+401k_02!$H86+Roth_01!$F86+Roth_02!$F86+IRA_01!$F86+IRA_02!$F86+Invest_01!$F86+Invest_02!$F86</f>
        <v>351218.960696423</v>
      </c>
    </row>
    <row r="87" customFormat="false" ht="12.05" hidden="false" customHeight="false" outlineLevel="0" collapsed="false">
      <c r="A87" s="76" t="n">
        <v>83</v>
      </c>
      <c r="B87" s="77" t="n">
        <f aca="false">EOMONTH(Input!$C$7,A87)</f>
        <v>45443</v>
      </c>
      <c r="D87" s="78" t="n">
        <f aca="false">RollUp!$AB87+RollUp!$AA87+Mortgage!$I87+401k_01!$H87+401k_02!$H87+Roth_01!$F87+Roth_02!$F87+IRA_01!$F87+IRA_02!$F87+Invest_01!$F87+Invest_02!$F87</f>
        <v>356150.789250866</v>
      </c>
    </row>
    <row r="88" customFormat="false" ht="12.05" hidden="false" customHeight="false" outlineLevel="0" collapsed="false">
      <c r="A88" s="76" t="n">
        <v>84</v>
      </c>
      <c r="B88" s="77" t="n">
        <f aca="false">EOMONTH(Input!$C$7,A88)</f>
        <v>45473</v>
      </c>
      <c r="D88" s="78" t="n">
        <f aca="false">RollUp!$AB88+RollUp!$AA88+Mortgage!$I88+401k_01!$H88+401k_02!$H88+Roth_01!$F88+Roth_02!$F88+IRA_01!$F88+IRA_02!$F88+Invest_01!$F88+Invest_02!$F88</f>
        <v>361080.718008854</v>
      </c>
    </row>
    <row r="89" customFormat="false" ht="12.05" hidden="false" customHeight="false" outlineLevel="0" collapsed="false">
      <c r="A89" s="76" t="n">
        <v>85</v>
      </c>
      <c r="B89" s="77" t="n">
        <f aca="false">EOMONTH(Input!$C$7,A89)</f>
        <v>45504</v>
      </c>
      <c r="D89" s="78" t="n">
        <f aca="false">RollUp!$AB89+RollUp!$AA89+Mortgage!$I89+401k_01!$H89+401k_02!$H89+Roth_01!$F89+Roth_02!$F89+IRA_01!$F89+IRA_02!$F89+Invest_01!$F89+Invest_02!$F89</f>
        <v>366023.863107081</v>
      </c>
    </row>
    <row r="90" customFormat="false" ht="12.05" hidden="false" customHeight="false" outlineLevel="0" collapsed="false">
      <c r="A90" s="76" t="n">
        <v>86</v>
      </c>
      <c r="B90" s="77" t="n">
        <f aca="false">EOMONTH(Input!$C$7,A90)</f>
        <v>45535</v>
      </c>
      <c r="D90" s="78" t="n">
        <f aca="false">RollUp!$AB90+RollUp!$AA90+Mortgage!$I90+401k_01!$H90+401k_02!$H90+Roth_01!$F90+Roth_02!$F90+IRA_01!$F90+IRA_02!$F90+Invest_01!$F90+Invest_02!$F90</f>
        <v>371369.972246667</v>
      </c>
    </row>
    <row r="91" customFormat="false" ht="12.05" hidden="false" customHeight="false" outlineLevel="0" collapsed="false">
      <c r="A91" s="76" t="n">
        <v>87</v>
      </c>
      <c r="B91" s="77" t="n">
        <f aca="false">EOMONTH(Input!$C$7,A91)</f>
        <v>45565</v>
      </c>
      <c r="D91" s="78" t="n">
        <f aca="false">RollUp!$AB91+RollUp!$AA91+Mortgage!$I91+401k_01!$H91+401k_02!$H91+Roth_01!$F91+Roth_02!$F91+IRA_01!$F91+IRA_02!$F91+Invest_01!$F91+Invest_02!$F91</f>
        <v>376729.412614716</v>
      </c>
    </row>
    <row r="92" customFormat="false" ht="12.05" hidden="false" customHeight="false" outlineLevel="0" collapsed="false">
      <c r="A92" s="76" t="n">
        <v>88</v>
      </c>
      <c r="B92" s="77" t="n">
        <f aca="false">EOMONTH(Input!$C$7,A92)</f>
        <v>45596</v>
      </c>
      <c r="D92" s="78" t="n">
        <f aca="false">RollUp!$AB92+RollUp!$AA92+Mortgage!$I92+401k_01!$H92+401k_02!$H92+Roth_01!$F92+Roth_02!$F92+IRA_01!$F92+IRA_02!$F92+Invest_01!$F92+Invest_02!$F92</f>
        <v>382102.233823441</v>
      </c>
    </row>
    <row r="93" customFormat="false" ht="12.05" hidden="false" customHeight="false" outlineLevel="0" collapsed="false">
      <c r="A93" s="76" t="n">
        <v>89</v>
      </c>
      <c r="B93" s="77" t="n">
        <f aca="false">EOMONTH(Input!$C$7,A93)</f>
        <v>45626</v>
      </c>
      <c r="D93" s="78" t="n">
        <f aca="false">RollUp!$AB93+RollUp!$AA93+Mortgage!$I93+401k_01!$H93+401k_02!$H93+Roth_01!$F93+Roth_02!$F93+IRA_01!$F93+IRA_02!$F93+Invest_01!$F93+Invest_02!$F93</f>
        <v>387488.485676827</v>
      </c>
    </row>
    <row r="94" customFormat="false" ht="12.05" hidden="false" customHeight="false" outlineLevel="0" collapsed="false">
      <c r="A94" s="76" t="n">
        <v>90</v>
      </c>
      <c r="B94" s="77" t="n">
        <f aca="false">EOMONTH(Input!$C$7,A94)</f>
        <v>45657</v>
      </c>
      <c r="D94" s="78" t="n">
        <f aca="false">RollUp!$AB94+RollUp!$AA94+Mortgage!$I94+401k_01!$H94+401k_02!$H94+Roth_01!$F94+Roth_02!$F94+IRA_01!$F94+IRA_02!$F94+Invest_01!$F94+Invest_02!$F94</f>
        <v>392888.2181714</v>
      </c>
    </row>
    <row r="95" customFormat="false" ht="12.05" hidden="false" customHeight="false" outlineLevel="0" collapsed="false">
      <c r="A95" s="76" t="n">
        <v>91</v>
      </c>
      <c r="B95" s="77" t="n">
        <f aca="false">EOMONTH(Input!$C$7,A95)</f>
        <v>45688</v>
      </c>
      <c r="D95" s="78" t="n">
        <f aca="false">RollUp!$AB95+RollUp!$AA95+Mortgage!$I95+401k_01!$H95+401k_02!$H95+Roth_01!$F95+Roth_02!$F95+IRA_01!$F95+IRA_02!$F95+Invest_01!$F95+Invest_02!$F95</f>
        <v>398301.481496986</v>
      </c>
    </row>
    <row r="96" customFormat="false" ht="12.05" hidden="false" customHeight="false" outlineLevel="0" collapsed="false">
      <c r="A96" s="76" t="n">
        <v>92</v>
      </c>
      <c r="B96" s="77" t="n">
        <f aca="false">EOMONTH(Input!$C$7,A96)</f>
        <v>45716</v>
      </c>
      <c r="D96" s="78" t="n">
        <f aca="false">RollUp!$AB96+RollUp!$AA96+Mortgage!$I96+401k_01!$H96+401k_02!$H96+Roth_01!$F96+Roth_02!$F96+IRA_01!$F96+IRA_02!$F96+Invest_01!$F96+Invest_02!$F96</f>
        <v>403728.326037483</v>
      </c>
    </row>
    <row r="97" customFormat="false" ht="12.05" hidden="false" customHeight="false" outlineLevel="0" collapsed="false">
      <c r="A97" s="76" t="n">
        <v>93</v>
      </c>
      <c r="B97" s="77" t="n">
        <f aca="false">EOMONTH(Input!$C$7,A97)</f>
        <v>45747</v>
      </c>
      <c r="D97" s="78" t="n">
        <f aca="false">RollUp!$AB97+RollUp!$AA97+Mortgage!$I97+401k_01!$H97+401k_02!$H97+Roth_01!$F97+Roth_02!$F97+IRA_01!$F97+IRA_02!$F97+Invest_01!$F97+Invest_02!$F97</f>
        <v>409168.802371638</v>
      </c>
    </row>
    <row r="98" customFormat="false" ht="12.05" hidden="false" customHeight="false" outlineLevel="0" collapsed="false">
      <c r="A98" s="76" t="n">
        <v>94</v>
      </c>
      <c r="B98" s="77" t="n">
        <f aca="false">EOMONTH(Input!$C$7,A98)</f>
        <v>45777</v>
      </c>
      <c r="D98" s="78" t="n">
        <f aca="false">RollUp!$AB98+RollUp!$AA98+Mortgage!$I98+401k_01!$H98+401k_02!$H98+Roth_01!$F98+Roth_02!$F98+IRA_01!$F98+IRA_02!$F98+Invest_01!$F98+Invest_02!$F98</f>
        <v>415372.992523814</v>
      </c>
    </row>
    <row r="99" customFormat="false" ht="12.05" hidden="false" customHeight="false" outlineLevel="0" collapsed="false">
      <c r="A99" s="76" t="n">
        <v>95</v>
      </c>
      <c r="B99" s="77" t="n">
        <f aca="false">EOMONTH(Input!$C$7,A99)</f>
        <v>45808</v>
      </c>
      <c r="D99" s="78" t="n">
        <f aca="false">RollUp!$AB99+RollUp!$AA99+Mortgage!$I99+401k_01!$H99+401k_02!$H99+Roth_01!$F99+Roth_02!$F99+IRA_01!$F99+IRA_02!$F99+Invest_01!$F99+Invest_02!$F99</f>
        <v>421590.947466079</v>
      </c>
    </row>
    <row r="100" customFormat="false" ht="12.05" hidden="false" customHeight="false" outlineLevel="0" collapsed="false">
      <c r="A100" s="76" t="n">
        <v>96</v>
      </c>
      <c r="B100" s="77" t="n">
        <f aca="false">EOMONTH(Input!$C$7,A100)</f>
        <v>45838</v>
      </c>
      <c r="D100" s="78" t="n">
        <f aca="false">RollUp!$AB100+RollUp!$AA100+Mortgage!$I100+401k_01!$H100+401k_02!$H100+Roth_01!$F100+Roth_02!$F100+IRA_01!$F100+IRA_02!$F100+Invest_01!$F100+Invest_02!$F100</f>
        <v>427801.974717052</v>
      </c>
    </row>
    <row r="101" customFormat="false" ht="12.05" hidden="false" customHeight="false" outlineLevel="0" collapsed="false">
      <c r="A101" s="76" t="n">
        <v>97</v>
      </c>
      <c r="B101" s="77" t="n">
        <f aca="false">EOMONTH(Input!$C$7,A101)</f>
        <v>45869</v>
      </c>
      <c r="D101" s="78" t="n">
        <f aca="false">RollUp!$AB101+RollUp!$AA101+Mortgage!$I101+401k_01!$H101+401k_02!$H101+Roth_01!$F101+Roth_02!$F101+IRA_01!$F101+IRA_02!$F101+Invest_01!$F101+Invest_02!$F101</f>
        <v>434026.973107827</v>
      </c>
    </row>
    <row r="102" customFormat="false" ht="12.05" hidden="false" customHeight="false" outlineLevel="0" collapsed="false">
      <c r="A102" s="76" t="n">
        <v>98</v>
      </c>
      <c r="B102" s="77" t="n">
        <f aca="false">EOMONTH(Input!$C$7,A102)</f>
        <v>45900</v>
      </c>
      <c r="D102" s="78" t="n">
        <f aca="false">RollUp!$AB102+RollUp!$AA102+Mortgage!$I102+401k_01!$H102+401k_02!$H102+Roth_01!$F102+Roth_02!$F102+IRA_01!$F102+IRA_02!$F102+Invest_01!$F102+Invest_02!$F102</f>
        <v>440265.994644857</v>
      </c>
    </row>
    <row r="103" customFormat="false" ht="12.05" hidden="false" customHeight="false" outlineLevel="0" collapsed="false">
      <c r="A103" s="76" t="n">
        <v>99</v>
      </c>
      <c r="B103" s="77" t="n">
        <f aca="false">EOMONTH(Input!$C$7,A103)</f>
        <v>45930</v>
      </c>
      <c r="D103" s="78" t="n">
        <f aca="false">RollUp!$AB103+RollUp!$AA103+Mortgage!$I103+401k_01!$H103+401k_02!$H103+Roth_01!$F103+Roth_02!$F103+IRA_01!$F103+IRA_02!$F103+Invest_01!$F103+Invest_02!$F103</f>
        <v>446519.091535973</v>
      </c>
    </row>
    <row r="104" customFormat="false" ht="12.05" hidden="false" customHeight="false" outlineLevel="0" collapsed="false">
      <c r="A104" s="76" t="n">
        <v>100</v>
      </c>
      <c r="B104" s="77" t="n">
        <f aca="false">EOMONTH(Input!$C$7,A104)</f>
        <v>45961</v>
      </c>
      <c r="D104" s="78" t="n">
        <f aca="false">RollUp!$AB104+RollUp!$AA104+Mortgage!$I104+401k_01!$H104+401k_02!$H104+Roth_01!$F104+Roth_02!$F104+IRA_01!$F104+IRA_02!$F104+Invest_01!$F104+Invest_02!$F104</f>
        <v>452786.316191194</v>
      </c>
    </row>
    <row r="105" customFormat="false" ht="12.05" hidden="false" customHeight="false" outlineLevel="0" collapsed="false">
      <c r="A105" s="76" t="n">
        <v>101</v>
      </c>
      <c r="B105" s="77" t="n">
        <f aca="false">EOMONTH(Input!$C$7,A105)</f>
        <v>45991</v>
      </c>
      <c r="D105" s="78" t="n">
        <f aca="false">RollUp!$AB105+RollUp!$AA105+Mortgage!$I105+401k_01!$H105+401k_02!$H105+Roth_01!$F105+Roth_02!$F105+IRA_01!$F105+IRA_02!$F105+Invest_01!$F105+Invest_02!$F105</f>
        <v>459067.721223525</v>
      </c>
    </row>
    <row r="106" customFormat="false" ht="12.05" hidden="false" customHeight="false" outlineLevel="0" collapsed="false">
      <c r="A106" s="76" t="n">
        <v>102</v>
      </c>
      <c r="B106" s="77" t="n">
        <f aca="false">EOMONTH(Input!$C$7,A106)</f>
        <v>46022</v>
      </c>
      <c r="D106" s="78" t="n">
        <f aca="false">RollUp!$AB106+RollUp!$AA106+Mortgage!$I106+401k_01!$H106+401k_02!$H106+Roth_01!$F106+Roth_02!$F106+IRA_01!$F106+IRA_02!$F106+Invest_01!$F106+Invest_02!$F106</f>
        <v>465363.359449771</v>
      </c>
    </row>
    <row r="107" customFormat="false" ht="12.05" hidden="false" customHeight="false" outlineLevel="0" collapsed="false">
      <c r="A107" s="76" t="n">
        <v>103</v>
      </c>
      <c r="B107" s="77" t="n">
        <f aca="false">EOMONTH(Input!$C$7,A107)</f>
        <v>46053</v>
      </c>
      <c r="D107" s="78" t="n">
        <f aca="false">RollUp!$AB107+RollUp!$AA107+Mortgage!$I107+401k_01!$H107+401k_02!$H107+Roth_01!$F107+Roth_02!$F107+IRA_01!$F107+IRA_02!$F107+Invest_01!$F107+Invest_02!$F107</f>
        <v>471673.283891349</v>
      </c>
    </row>
    <row r="108" customFormat="false" ht="12.05" hidden="false" customHeight="false" outlineLevel="0" collapsed="false">
      <c r="A108" s="76" t="n">
        <v>104</v>
      </c>
      <c r="B108" s="77" t="n">
        <f aca="false">EOMONTH(Input!$C$7,A108)</f>
        <v>46081</v>
      </c>
      <c r="D108" s="78" t="n">
        <f aca="false">RollUp!$AB108+RollUp!$AA108+Mortgage!$I108+401k_01!$H108+401k_02!$H108+Roth_01!$F108+Roth_02!$F108+IRA_01!$F108+IRA_02!$F108+Invest_01!$F108+Invest_02!$F108</f>
        <v>477997.5477751</v>
      </c>
    </row>
    <row r="109" customFormat="false" ht="12.05" hidden="false" customHeight="false" outlineLevel="0" collapsed="false">
      <c r="A109" s="76" t="n">
        <v>105</v>
      </c>
      <c r="B109" s="77" t="n">
        <f aca="false">EOMONTH(Input!$C$7,A109)</f>
        <v>46112</v>
      </c>
      <c r="D109" s="78" t="n">
        <f aca="false">RollUp!$AB109+RollUp!$AA109+Mortgage!$I109+401k_01!$H109+401k_02!$H109+Roth_01!$F109+Roth_02!$F109+IRA_01!$F109+IRA_02!$F109+Invest_01!$F109+Invest_02!$F109</f>
        <v>484336.204534111</v>
      </c>
    </row>
    <row r="110" customFormat="false" ht="12.05" hidden="false" customHeight="false" outlineLevel="0" collapsed="false">
      <c r="A110" s="76" t="n">
        <v>106</v>
      </c>
      <c r="B110" s="77" t="n">
        <f aca="false">EOMONTH(Input!$C$7,A110)</f>
        <v>46142</v>
      </c>
      <c r="D110" s="78" t="n">
        <f aca="false">RollUp!$AB110+RollUp!$AA110+Mortgage!$I110+401k_01!$H110+401k_02!$H110+Roth_01!$F110+Roth_02!$F110+IRA_01!$F110+IRA_02!$F110+Invest_01!$F110+Invest_02!$F110</f>
        <v>490689.307808535</v>
      </c>
    </row>
    <row r="111" customFormat="false" ht="12.05" hidden="false" customHeight="false" outlineLevel="0" collapsed="false">
      <c r="A111" s="76" t="n">
        <v>107</v>
      </c>
      <c r="B111" s="77" t="n">
        <f aca="false">EOMONTH(Input!$C$7,A111)</f>
        <v>46173</v>
      </c>
      <c r="D111" s="78" t="n">
        <f aca="false">RollUp!$AB111+RollUp!$AA111+Mortgage!$I111+401k_01!$H111+401k_02!$H111+Roth_01!$F111+Roth_02!$F111+IRA_01!$F111+IRA_02!$F111+Invest_01!$F111+Invest_02!$F111</f>
        <v>497056.911446418</v>
      </c>
    </row>
    <row r="112" customFormat="false" ht="12.05" hidden="false" customHeight="false" outlineLevel="0" collapsed="false">
      <c r="A112" s="76" t="n">
        <v>108</v>
      </c>
      <c r="B112" s="77" t="n">
        <f aca="false">EOMONTH(Input!$C$7,A112)</f>
        <v>46203</v>
      </c>
      <c r="D112" s="78" t="n">
        <f aca="false">RollUp!$AB112+RollUp!$AA112+Mortgage!$I112+401k_01!$H112+401k_02!$H112+Roth_01!$F112+Roth_02!$F112+IRA_01!$F112+IRA_02!$F112+Invest_01!$F112+Invest_02!$F112</f>
        <v>503412.182045328</v>
      </c>
    </row>
    <row r="113" customFormat="false" ht="12.05" hidden="false" customHeight="false" outlineLevel="0" collapsed="false">
      <c r="A113" s="76" t="n">
        <v>109</v>
      </c>
      <c r="B113" s="77" t="n">
        <f aca="false">EOMONTH(Input!$C$7,A113)</f>
        <v>46234</v>
      </c>
      <c r="D113" s="78" t="n">
        <f aca="false">RollUp!$AB113+RollUp!$AA113+Mortgage!$I113+401k_01!$H113+401k_02!$H113+Roth_01!$F113+Roth_02!$F113+IRA_01!$F113+IRA_02!$F113+Invest_01!$F113+Invest_02!$F113</f>
        <v>509782.166981596</v>
      </c>
    </row>
    <row r="114" customFormat="false" ht="12.05" hidden="false" customHeight="false" outlineLevel="0" collapsed="false">
      <c r="A114" s="76" t="n">
        <v>110</v>
      </c>
      <c r="B114" s="77" t="n">
        <f aca="false">EOMONTH(Input!$C$7,A114)</f>
        <v>46265</v>
      </c>
      <c r="D114" s="78" t="n">
        <f aca="false">RollUp!$AB114+RollUp!$AA114+Mortgage!$I114+401k_01!$H114+401k_02!$H114+Roth_01!$F114+Roth_02!$F114+IRA_01!$F114+IRA_02!$F114+Invest_01!$F114+Invest_02!$F114</f>
        <v>516166.921181211</v>
      </c>
    </row>
    <row r="115" customFormat="false" ht="12.05" hidden="false" customHeight="false" outlineLevel="0" collapsed="false">
      <c r="A115" s="76" t="n">
        <v>111</v>
      </c>
      <c r="B115" s="77" t="n">
        <f aca="false">EOMONTH(Input!$C$7,A115)</f>
        <v>46295</v>
      </c>
      <c r="D115" s="78" t="n">
        <f aca="false">RollUp!$AB115+RollUp!$AA115+Mortgage!$I115+401k_01!$H115+401k_02!$H115+Roth_01!$F115+Roth_02!$F115+IRA_01!$F115+IRA_02!$F115+Invest_01!$F115+Invest_02!$F115</f>
        <v>522566.499783265</v>
      </c>
    </row>
    <row r="116" customFormat="false" ht="12.05" hidden="false" customHeight="false" outlineLevel="0" collapsed="false">
      <c r="A116" s="76" t="n">
        <v>112</v>
      </c>
      <c r="B116" s="77" t="n">
        <f aca="false">EOMONTH(Input!$C$7,A116)</f>
        <v>46326</v>
      </c>
      <c r="D116" s="78" t="n">
        <f aca="false">RollUp!$AB116+RollUp!$AA116+Mortgage!$I116+401k_01!$H116+401k_02!$H116+Roth_01!$F116+Roth_02!$F116+IRA_01!$F116+IRA_02!$F116+Invest_01!$F116+Invest_02!$F116</f>
        <v>528980.958140797</v>
      </c>
    </row>
    <row r="117" customFormat="false" ht="12.05" hidden="false" customHeight="false" outlineLevel="0" collapsed="false">
      <c r="A117" s="76" t="n">
        <v>113</v>
      </c>
      <c r="B117" s="77" t="n">
        <f aca="false">EOMONTH(Input!$C$7,A117)</f>
        <v>46356</v>
      </c>
      <c r="D117" s="78" t="n">
        <f aca="false">RollUp!$AB117+RollUp!$AA117+Mortgage!$I117+401k_01!$H117+401k_02!$H117+Roth_01!$F117+Roth_02!$F117+IRA_01!$F117+IRA_02!$F117+Invest_01!$F117+Invest_02!$F117</f>
        <v>535309.450628995</v>
      </c>
    </row>
    <row r="118" customFormat="false" ht="12.05" hidden="false" customHeight="false" outlineLevel="0" collapsed="false">
      <c r="A118" s="76" t="n">
        <v>114</v>
      </c>
      <c r="B118" s="77" t="n">
        <f aca="false">EOMONTH(Input!$C$7,A118)</f>
        <v>46387</v>
      </c>
      <c r="D118" s="78" t="n">
        <f aca="false">RollUp!$AB118+RollUp!$AA118+Mortgage!$I118+401k_01!$H118+401k_02!$H118+Roth_01!$F118+Roth_02!$F118+IRA_01!$F118+IRA_02!$F118+Invest_01!$F118+Invest_02!$F118</f>
        <v>541649.516612447</v>
      </c>
    </row>
    <row r="119" customFormat="false" ht="12.05" hidden="false" customHeight="false" outlineLevel="0" collapsed="false">
      <c r="A119" s="76" t="n">
        <v>115</v>
      </c>
      <c r="B119" s="77" t="n">
        <f aca="false">EOMONTH(Input!$C$7,A119)</f>
        <v>46418</v>
      </c>
      <c r="D119" s="78" t="n">
        <f aca="false">RollUp!$AB119+RollUp!$AA119+Mortgage!$I119+401k_01!$H119+401k_02!$H119+Roth_01!$F119+Roth_02!$F119+IRA_01!$F119+IRA_02!$F119+Invest_01!$F119+Invest_02!$F119</f>
        <v>548001.20339604</v>
      </c>
    </row>
    <row r="120" customFormat="false" ht="12.05" hidden="false" customHeight="false" outlineLevel="0" collapsed="false">
      <c r="A120" s="76" t="n">
        <v>116</v>
      </c>
      <c r="B120" s="77" t="n">
        <f aca="false">EOMONTH(Input!$C$7,A120)</f>
        <v>46446</v>
      </c>
      <c r="D120" s="78" t="n">
        <f aca="false">RollUp!$AB120+RollUp!$AA120+Mortgage!$I120+401k_01!$H120+401k_02!$H120+Roth_01!$F120+Roth_02!$F120+IRA_01!$F120+IRA_02!$F120+Invest_01!$F120+Invest_02!$F120</f>
        <v>554364.558481476</v>
      </c>
    </row>
    <row r="121" customFormat="false" ht="12.05" hidden="false" customHeight="false" outlineLevel="0" collapsed="false">
      <c r="A121" s="76" t="n">
        <v>117</v>
      </c>
      <c r="B121" s="77" t="n">
        <f aca="false">EOMONTH(Input!$C$7,A121)</f>
        <v>46477</v>
      </c>
      <c r="D121" s="78" t="n">
        <f aca="false">RollUp!$AB121+RollUp!$AA121+Mortgage!$I121+401k_01!$H121+401k_02!$H121+Roth_01!$F121+Roth_02!$F121+IRA_01!$F121+IRA_02!$F121+Invest_01!$F121+Invest_02!$F121</f>
        <v>560739.629568089</v>
      </c>
    </row>
    <row r="122" customFormat="false" ht="12.05" hidden="false" customHeight="false" outlineLevel="0" collapsed="false">
      <c r="A122" s="76" t="n">
        <v>118</v>
      </c>
      <c r="B122" s="77" t="n">
        <f aca="false">EOMONTH(Input!$C$7,A122)</f>
        <v>46507</v>
      </c>
      <c r="D122" s="78" t="n">
        <f aca="false">RollUp!$AB122+RollUp!$AA122+Mortgage!$I122+401k_01!$H122+401k_02!$H122+Roth_01!$F122+Roth_02!$F122+IRA_01!$F122+IRA_02!$F122+Invest_01!$F122+Invest_02!$F122</f>
        <v>567126.464553673</v>
      </c>
    </row>
    <row r="123" customFormat="false" ht="12.05" hidden="false" customHeight="false" outlineLevel="0" collapsed="false">
      <c r="A123" s="76" t="n">
        <v>119</v>
      </c>
      <c r="B123" s="77" t="n">
        <f aca="false">EOMONTH(Input!$C$7,A123)</f>
        <v>46538</v>
      </c>
      <c r="D123" s="78" t="n">
        <f aca="false">RollUp!$AB123+RollUp!$AA123+Mortgage!$I123+401k_01!$H123+401k_02!$H123+Roth_01!$F123+Roth_02!$F123+IRA_01!$F123+IRA_02!$F123+Invest_01!$F123+Invest_02!$F123</f>
        <v>573525.111535303</v>
      </c>
    </row>
    <row r="124" customFormat="false" ht="12.05" hidden="false" customHeight="false" outlineLevel="0" collapsed="false">
      <c r="A124" s="76" t="n">
        <v>120</v>
      </c>
      <c r="B124" s="77" t="n">
        <f aca="false">EOMONTH(Input!$C$7,A124)</f>
        <v>46568</v>
      </c>
      <c r="D124" s="78" t="n">
        <f aca="false">RollUp!$AB124+RollUp!$AA124+Mortgage!$I124+401k_01!$H124+401k_02!$H124+Roth_01!$F124+Roth_02!$F124+IRA_01!$F124+IRA_02!$F124+Invest_01!$F124+Invest_02!$F124</f>
        <v>579902.202656624</v>
      </c>
    </row>
    <row r="125" customFormat="false" ht="12.05" hidden="false" customHeight="false" outlineLevel="0" collapsed="false">
      <c r="A125" s="76" t="n">
        <v>121</v>
      </c>
      <c r="B125" s="77" t="n">
        <f aca="false">EOMONTH(Input!$C$7,A125)</f>
        <v>46599</v>
      </c>
      <c r="D125" s="78" t="n">
        <f aca="false">RollUp!$AB125+RollUp!$AA125+Mortgage!$I125+401k_01!$H125+401k_02!$H125+Roth_01!$F125+Roth_02!$F125+IRA_01!$F125+IRA_02!$F125+Invest_01!$F125+Invest_02!$F125</f>
        <v>586291.310083526</v>
      </c>
    </row>
    <row r="126" customFormat="false" ht="12.05" hidden="false" customHeight="false" outlineLevel="0" collapsed="false">
      <c r="A126" s="76" t="n">
        <v>122</v>
      </c>
      <c r="B126" s="77" t="n">
        <f aca="false">EOMONTH(Input!$C$7,A126)</f>
        <v>46630</v>
      </c>
      <c r="D126" s="78" t="n">
        <f aca="false">RollUp!$AB126+RollUp!$AA126+Mortgage!$I126+401k_01!$H126+401k_02!$H126+Roth_01!$F126+Roth_02!$F126+IRA_01!$F126+IRA_02!$F126+Invest_01!$F126+Invest_02!$F126</f>
        <v>592692.482974188</v>
      </c>
    </row>
    <row r="127" customFormat="false" ht="12.05" hidden="false" customHeight="false" outlineLevel="0" collapsed="false">
      <c r="A127" s="76" t="n">
        <v>123</v>
      </c>
      <c r="B127" s="77" t="n">
        <f aca="false">EOMONTH(Input!$C$7,A127)</f>
        <v>46660</v>
      </c>
      <c r="D127" s="78" t="n">
        <f aca="false">RollUp!$AB127+RollUp!$AA127+Mortgage!$I127+401k_01!$H127+401k_02!$H127+Roth_01!$F127+Roth_02!$F127+IRA_01!$F127+IRA_02!$F127+Invest_01!$F127+Invest_02!$F127</f>
        <v>599105.770691326</v>
      </c>
    </row>
    <row r="128" customFormat="false" ht="12.05" hidden="false" customHeight="false" outlineLevel="0" collapsed="false">
      <c r="A128" s="76" t="n">
        <v>124</v>
      </c>
      <c r="B128" s="77" t="n">
        <f aca="false">EOMONTH(Input!$C$7,A128)</f>
        <v>46691</v>
      </c>
      <c r="D128" s="78" t="n">
        <f aca="false">RollUp!$AB128+RollUp!$AA128+Mortgage!$I128+401k_01!$H128+401k_02!$H128+Roth_01!$F128+Roth_02!$F128+IRA_01!$F128+IRA_02!$F128+Invest_01!$F128+Invest_02!$F128</f>
        <v>605531.22280304</v>
      </c>
    </row>
    <row r="129" customFormat="false" ht="12.05" hidden="false" customHeight="false" outlineLevel="0" collapsed="false">
      <c r="A129" s="76" t="n">
        <v>125</v>
      </c>
      <c r="B129" s="77" t="n">
        <f aca="false">EOMONTH(Input!$C$7,A129)</f>
        <v>46721</v>
      </c>
      <c r="D129" s="78" t="n">
        <f aca="false">RollUp!$AB129+RollUp!$AA129+Mortgage!$I129+401k_01!$H129+401k_02!$H129+Roth_01!$F129+Roth_02!$F129+IRA_01!$F129+IRA_02!$F129+Invest_01!$F129+Invest_02!$F129</f>
        <v>611968.889083677</v>
      </c>
    </row>
    <row r="130" customFormat="false" ht="12.05" hidden="false" customHeight="false" outlineLevel="0" collapsed="false">
      <c r="A130" s="76" t="n">
        <v>126</v>
      </c>
      <c r="B130" s="77" t="n">
        <f aca="false">EOMONTH(Input!$C$7,A130)</f>
        <v>46752</v>
      </c>
      <c r="D130" s="78" t="n">
        <f aca="false">RollUp!$AB130+RollUp!$AA130+Mortgage!$I130+401k_01!$H130+401k_02!$H130+Roth_01!$F130+Roth_02!$F130+IRA_01!$F130+IRA_02!$F130+Invest_01!$F130+Invest_02!$F130</f>
        <v>618418.819514682</v>
      </c>
    </row>
    <row r="131" customFormat="false" ht="12.05" hidden="false" customHeight="false" outlineLevel="0" collapsed="false">
      <c r="A131" s="76" t="n">
        <v>127</v>
      </c>
      <c r="B131" s="77" t="n">
        <f aca="false">EOMONTH(Input!$C$7,A131)</f>
        <v>46783</v>
      </c>
      <c r="D131" s="78" t="n">
        <f aca="false">RollUp!$AB131+RollUp!$AA131+Mortgage!$I131+401k_01!$H131+401k_02!$H131+Roth_01!$F131+Roth_02!$F131+IRA_01!$F131+IRA_02!$F131+Invest_01!$F131+Invest_02!$F131</f>
        <v>624881.064285466</v>
      </c>
    </row>
    <row r="132" customFormat="false" ht="12.05" hidden="false" customHeight="false" outlineLevel="0" collapsed="false">
      <c r="A132" s="76" t="n">
        <v>128</v>
      </c>
      <c r="B132" s="77" t="n">
        <f aca="false">EOMONTH(Input!$C$7,A132)</f>
        <v>46812</v>
      </c>
      <c r="D132" s="78" t="n">
        <f aca="false">RollUp!$AB132+RollUp!$AA132+Mortgage!$I132+401k_01!$H132+401k_02!$H132+Roth_01!$F132+Roth_02!$F132+IRA_01!$F132+IRA_02!$F132+Invest_01!$F132+Invest_02!$F132</f>
        <v>631355.673794272</v>
      </c>
    </row>
    <row r="133" customFormat="false" ht="12.05" hidden="false" customHeight="false" outlineLevel="0" collapsed="false">
      <c r="A133" s="76" t="n">
        <v>129</v>
      </c>
      <c r="B133" s="77" t="n">
        <f aca="false">EOMONTH(Input!$C$7,A133)</f>
        <v>46843</v>
      </c>
      <c r="D133" s="78" t="n">
        <f aca="false">RollUp!$AB133+RollUp!$AA133+Mortgage!$I133+401k_01!$H133+401k_02!$H133+Roth_01!$F133+Roth_02!$F133+IRA_01!$F133+IRA_02!$F133+Invest_01!$F133+Invest_02!$F133</f>
        <v>637842.698649041</v>
      </c>
    </row>
    <row r="134" customFormat="false" ht="12.05" hidden="false" customHeight="false" outlineLevel="0" collapsed="false">
      <c r="A134" s="76" t="n">
        <v>130</v>
      </c>
      <c r="B134" s="77" t="n">
        <f aca="false">EOMONTH(Input!$C$7,A134)</f>
        <v>46873</v>
      </c>
      <c r="D134" s="78" t="n">
        <f aca="false">RollUp!$AB134+RollUp!$AA134+Mortgage!$I134+401k_01!$H134+401k_02!$H134+Roth_01!$F134+Roth_02!$F134+IRA_01!$F134+IRA_02!$F134+Invest_01!$F134+Invest_02!$F134</f>
        <v>644342.189668291</v>
      </c>
    </row>
    <row r="135" customFormat="false" ht="12.05" hidden="false" customHeight="false" outlineLevel="0" collapsed="false">
      <c r="A135" s="76" t="n">
        <v>131</v>
      </c>
      <c r="B135" s="77" t="n">
        <f aca="false">EOMONTH(Input!$C$7,A135)</f>
        <v>46904</v>
      </c>
      <c r="D135" s="78" t="n">
        <f aca="false">RollUp!$AB135+RollUp!$AA135+Mortgage!$I135+401k_01!$H135+401k_02!$H135+Roth_01!$F135+Roth_02!$F135+IRA_01!$F135+IRA_02!$F135+Invest_01!$F135+Invest_02!$F135</f>
        <v>650854.197881988</v>
      </c>
    </row>
    <row r="136" customFormat="false" ht="12.05" hidden="false" customHeight="false" outlineLevel="0" collapsed="false">
      <c r="A136" s="76" t="n">
        <v>132</v>
      </c>
      <c r="B136" s="77" t="n">
        <f aca="false">EOMONTH(Input!$C$7,A136)</f>
        <v>46934</v>
      </c>
      <c r="D136" s="78" t="n">
        <f aca="false">RollUp!$AB136+RollUp!$AA136+Mortgage!$I136+401k_01!$H136+401k_02!$H136+Roth_01!$F136+Roth_02!$F136+IRA_01!$F136+IRA_02!$F136+Invest_01!$F136+Invest_02!$F136</f>
        <v>657338.42462186</v>
      </c>
    </row>
    <row r="137" customFormat="false" ht="12.05" hidden="false" customHeight="false" outlineLevel="0" collapsed="false">
      <c r="A137" s="76" t="n">
        <v>133</v>
      </c>
      <c r="B137" s="77" t="n">
        <f aca="false">EOMONTH(Input!$C$7,A137)</f>
        <v>46965</v>
      </c>
      <c r="D137" s="78" t="n">
        <f aca="false">RollUp!$AB137+RollUp!$AA137+Mortgage!$I137+401k_01!$H137+401k_02!$H137+Roth_01!$F137+Roth_02!$F137+IRA_01!$F137+IRA_02!$F137+Invest_01!$F137+Invest_02!$F137</f>
        <v>663835.380657427</v>
      </c>
    </row>
    <row r="138" customFormat="false" ht="12.05" hidden="false" customHeight="false" outlineLevel="0" collapsed="false">
      <c r="A138" s="76" t="n">
        <v>134</v>
      </c>
      <c r="B138" s="77" t="n">
        <f aca="false">EOMONTH(Input!$C$7,A138)</f>
        <v>46996</v>
      </c>
      <c r="D138" s="78" t="n">
        <f aca="false">RollUp!$AB138+RollUp!$AA138+Mortgage!$I138+401k_01!$H138+401k_02!$H138+Roth_01!$F138+Roth_02!$F138+IRA_01!$F138+IRA_02!$F138+Invest_01!$F138+Invest_02!$F138</f>
        <v>670345.118125722</v>
      </c>
    </row>
    <row r="139" customFormat="false" ht="12.05" hidden="false" customHeight="false" outlineLevel="0" collapsed="false">
      <c r="A139" s="76" t="n">
        <v>135</v>
      </c>
      <c r="B139" s="77" t="n">
        <f aca="false">EOMONTH(Input!$C$7,A139)</f>
        <v>47026</v>
      </c>
      <c r="D139" s="78" t="n">
        <f aca="false">RollUp!$AB139+RollUp!$AA139+Mortgage!$I139+401k_01!$H139+401k_02!$H139+Roth_01!$F139+Roth_02!$F139+IRA_01!$F139+IRA_02!$F139+Invest_01!$F139+Invest_02!$F139</f>
        <v>676867.689380722</v>
      </c>
    </row>
    <row r="140" customFormat="false" ht="12.05" hidden="false" customHeight="false" outlineLevel="0" collapsed="false">
      <c r="A140" s="76" t="n">
        <v>136</v>
      </c>
      <c r="B140" s="77" t="n">
        <f aca="false">EOMONTH(Input!$C$7,A140)</f>
        <v>47057</v>
      </c>
      <c r="D140" s="78" t="n">
        <f aca="false">RollUp!$AB140+RollUp!$AA140+Mortgage!$I140+401k_01!$H140+401k_02!$H140+Roth_01!$F140+Roth_02!$F140+IRA_01!$F140+IRA_02!$F140+Invest_01!$F140+Invest_02!$F140</f>
        <v>683403.146994254</v>
      </c>
    </row>
    <row r="141" customFormat="false" ht="12.05" hidden="false" customHeight="false" outlineLevel="0" collapsed="false">
      <c r="A141" s="76" t="n">
        <v>137</v>
      </c>
      <c r="B141" s="77" t="n">
        <f aca="false">EOMONTH(Input!$C$7,A141)</f>
        <v>47087</v>
      </c>
      <c r="D141" s="78" t="n">
        <f aca="false">RollUp!$AB141+RollUp!$AA141+Mortgage!$I141+401k_01!$H141+401k_02!$H141+Roth_01!$F141+Roth_02!$F141+IRA_01!$F141+IRA_02!$F141+Invest_01!$F141+Invest_02!$F141</f>
        <v>689951.543756899</v>
      </c>
    </row>
    <row r="142" customFormat="false" ht="12.05" hidden="false" customHeight="false" outlineLevel="0" collapsed="false">
      <c r="A142" s="76" t="n">
        <v>138</v>
      </c>
      <c r="B142" s="77" t="n">
        <f aca="false">EOMONTH(Input!$C$7,A142)</f>
        <v>47118</v>
      </c>
      <c r="D142" s="78" t="n">
        <f aca="false">RollUp!$AB142+RollUp!$AA142+Mortgage!$I142+401k_01!$H142+401k_02!$H142+Roth_01!$F142+Roth_02!$F142+IRA_01!$F142+IRA_02!$F142+Invest_01!$F142+Invest_02!$F142</f>
        <v>696512.932678908</v>
      </c>
    </row>
    <row r="143" customFormat="false" ht="12.05" hidden="false" customHeight="false" outlineLevel="0" collapsed="false">
      <c r="A143" s="76" t="n">
        <v>139</v>
      </c>
      <c r="B143" s="77" t="n">
        <f aca="false">EOMONTH(Input!$C$7,A143)</f>
        <v>47149</v>
      </c>
      <c r="D143" s="78" t="n">
        <f aca="false">RollUp!$AB143+RollUp!$AA143+Mortgage!$I143+401k_01!$H143+401k_02!$H143+Roth_01!$F143+Roth_02!$F143+IRA_01!$F143+IRA_02!$F143+Invest_01!$F143+Invest_02!$F143</f>
        <v>703087.366991112</v>
      </c>
    </row>
    <row r="144" customFormat="false" ht="12.05" hidden="false" customHeight="false" outlineLevel="0" collapsed="false">
      <c r="A144" s="76" t="n">
        <v>140</v>
      </c>
      <c r="B144" s="77" t="n">
        <f aca="false">EOMONTH(Input!$C$7,A144)</f>
        <v>47177</v>
      </c>
      <c r="D144" s="78" t="n">
        <f aca="false">RollUp!$AB144+RollUp!$AA144+Mortgage!$I144+401k_01!$H144+401k_02!$H144+Roth_01!$F144+Roth_02!$F144+IRA_01!$F144+IRA_02!$F144+Invest_01!$F144+Invest_02!$F144</f>
        <v>709674.900145844</v>
      </c>
    </row>
    <row r="145" customFormat="false" ht="12.05" hidden="false" customHeight="false" outlineLevel="0" collapsed="false">
      <c r="A145" s="76" t="n">
        <v>141</v>
      </c>
      <c r="B145" s="77" t="n">
        <f aca="false">EOMONTH(Input!$C$7,A145)</f>
        <v>47208</v>
      </c>
      <c r="D145" s="78" t="n">
        <f aca="false">RollUp!$AB145+RollUp!$AA145+Mortgage!$I145+401k_01!$H145+401k_02!$H145+Roth_01!$F145+Roth_02!$F145+IRA_01!$F145+IRA_02!$F145+Invest_01!$F145+Invest_02!$F145</f>
        <v>716275.585817861</v>
      </c>
    </row>
    <row r="146" customFormat="false" ht="12.05" hidden="false" customHeight="false" outlineLevel="0" collapsed="false">
      <c r="A146" s="76" t="n">
        <v>142</v>
      </c>
      <c r="B146" s="77" t="n">
        <f aca="false">EOMONTH(Input!$C$7,A146)</f>
        <v>47238</v>
      </c>
      <c r="D146" s="78" t="n">
        <f aca="false">RollUp!$AB146+RollUp!$AA146+Mortgage!$I146+401k_01!$H146+401k_02!$H146+Roth_01!$F146+Roth_02!$F146+IRA_01!$F146+IRA_02!$F146+Invest_01!$F146+Invest_02!$F146</f>
        <v>722889.477905269</v>
      </c>
    </row>
    <row r="147" customFormat="false" ht="12.05" hidden="false" customHeight="false" outlineLevel="0" collapsed="false">
      <c r="A147" s="76" t="n">
        <v>143</v>
      </c>
      <c r="B147" s="77" t="n">
        <f aca="false">EOMONTH(Input!$C$7,A147)</f>
        <v>47269</v>
      </c>
      <c r="D147" s="78" t="n">
        <f aca="false">RollUp!$AB147+RollUp!$AA147+Mortgage!$I147+401k_01!$H147+401k_02!$H147+Roth_01!$F147+Roth_02!$F147+IRA_01!$F147+IRA_02!$F147+Invest_01!$F147+Invest_02!$F147</f>
        <v>729516.630530457</v>
      </c>
    </row>
    <row r="148" customFormat="false" ht="12.05" hidden="false" customHeight="false" outlineLevel="0" collapsed="false">
      <c r="A148" s="76" t="n">
        <v>144</v>
      </c>
      <c r="B148" s="77" t="n">
        <f aca="false">EOMONTH(Input!$C$7,A148)</f>
        <v>47299</v>
      </c>
      <c r="D148" s="78" t="n">
        <f aca="false">RollUp!$AB148+RollUp!$AA148+Mortgage!$I148+401k_01!$H148+401k_02!$H148+Roth_01!$F148+Roth_02!$F148+IRA_01!$F148+IRA_02!$F148+Invest_01!$F148+Invest_02!$F148</f>
        <v>736109.388110377</v>
      </c>
    </row>
    <row r="149" customFormat="false" ht="12.05" hidden="false" customHeight="false" outlineLevel="0" collapsed="false">
      <c r="A149" s="76" t="n">
        <v>145</v>
      </c>
      <c r="B149" s="77" t="n">
        <f aca="false">EOMONTH(Input!$C$7,A149)</f>
        <v>47330</v>
      </c>
      <c r="D149" s="78" t="n">
        <f aca="false">RollUp!$AB149+RollUp!$AA149+Mortgage!$I149+401k_01!$H149+401k_02!$H149+Roth_01!$F149+Roth_02!$F149+IRA_01!$F149+IRA_02!$F149+Invest_01!$F149+Invest_02!$F149</f>
        <v>742715.626467892</v>
      </c>
    </row>
    <row r="150" customFormat="false" ht="12.05" hidden="false" customHeight="false" outlineLevel="0" collapsed="false">
      <c r="A150" s="76" t="n">
        <v>146</v>
      </c>
      <c r="B150" s="77" t="n">
        <f aca="false">EOMONTH(Input!$C$7,A150)</f>
        <v>47361</v>
      </c>
      <c r="D150" s="78" t="n">
        <f aca="false">RollUp!$AB150+RollUp!$AA150+Mortgage!$I150+401k_01!$H150+401k_02!$H150+Roth_01!$F150+Roth_02!$F150+IRA_01!$F150+IRA_02!$F150+Invest_01!$F150+Invest_02!$F150</f>
        <v>749335.4008806</v>
      </c>
    </row>
    <row r="151" customFormat="false" ht="12.05" hidden="false" customHeight="false" outlineLevel="0" collapsed="false">
      <c r="A151" s="76" t="n">
        <v>147</v>
      </c>
      <c r="B151" s="77" t="n">
        <f aca="false">EOMONTH(Input!$C$7,A151)</f>
        <v>47391</v>
      </c>
      <c r="D151" s="78" t="n">
        <f aca="false">RollUp!$AB151+RollUp!$AA151+Mortgage!$I151+401k_01!$H151+401k_02!$H151+Roth_01!$F151+Roth_02!$F151+IRA_01!$F151+IRA_02!$F151+Invest_01!$F151+Invest_02!$F151</f>
        <v>756218.777272796</v>
      </c>
    </row>
    <row r="152" customFormat="false" ht="12.05" hidden="false" customHeight="false" outlineLevel="0" collapsed="false">
      <c r="A152" s="76" t="n">
        <v>148</v>
      </c>
      <c r="B152" s="77" t="n">
        <f aca="false">EOMONTH(Input!$C$7,A152)</f>
        <v>47422</v>
      </c>
      <c r="D152" s="78" t="n">
        <f aca="false">RollUp!$AB152+RollUp!$AA152+Mortgage!$I152+401k_01!$H152+401k_02!$H152+Roth_01!$F152+Roth_02!$F152+IRA_01!$F152+IRA_02!$F152+Invest_01!$F152+Invest_02!$F152</f>
        <v>763115.811383529</v>
      </c>
    </row>
    <row r="153" customFormat="false" ht="12.05" hidden="false" customHeight="false" outlineLevel="0" collapsed="false">
      <c r="A153" s="76" t="n">
        <v>149</v>
      </c>
      <c r="B153" s="77" t="n">
        <f aca="false">EOMONTH(Input!$C$7,A153)</f>
        <v>47452</v>
      </c>
      <c r="D153" s="78" t="n">
        <f aca="false">RollUp!$AB153+RollUp!$AA153+Mortgage!$I153+401k_01!$H153+401k_02!$H153+Roth_01!$F153+Roth_02!$F153+IRA_01!$F153+IRA_02!$F153+Invest_01!$F153+Invest_02!$F153</f>
        <v>770026.559183796</v>
      </c>
    </row>
    <row r="154" customFormat="false" ht="12.05" hidden="false" customHeight="false" outlineLevel="0" collapsed="false">
      <c r="A154" s="76" t="n">
        <v>150</v>
      </c>
      <c r="B154" s="77" t="n">
        <f aca="false">EOMONTH(Input!$C$7,A154)</f>
        <v>47483</v>
      </c>
      <c r="D154" s="78" t="n">
        <f aca="false">RollUp!$AB154+RollUp!$AA154+Mortgage!$I154+401k_01!$H154+401k_02!$H154+Roth_01!$F154+Roth_02!$F154+IRA_01!$F154+IRA_02!$F154+Invest_01!$F154+Invest_02!$F154</f>
        <v>776951.076877508</v>
      </c>
    </row>
    <row r="155" customFormat="false" ht="12.05" hidden="false" customHeight="false" outlineLevel="0" collapsed="false">
      <c r="A155" s="76" t="n">
        <v>151</v>
      </c>
      <c r="B155" s="77" t="n">
        <f aca="false">EOMONTH(Input!$C$7,A155)</f>
        <v>47514</v>
      </c>
      <c r="D155" s="78" t="n">
        <f aca="false">RollUp!$AB155+RollUp!$AA155+Mortgage!$I155+401k_01!$H155+401k_02!$H155+Roth_01!$F155+Roth_02!$F155+IRA_01!$F155+IRA_02!$F155+Invest_01!$F155+Invest_02!$F155</f>
        <v>783889.420902464</v>
      </c>
    </row>
    <row r="156" customFormat="false" ht="12.05" hidden="false" customHeight="false" outlineLevel="0" collapsed="false">
      <c r="A156" s="76" t="n">
        <v>152</v>
      </c>
      <c r="B156" s="77" t="n">
        <f aca="false">EOMONTH(Input!$C$7,A156)</f>
        <v>47542</v>
      </c>
      <c r="D156" s="78" t="n">
        <f aca="false">RollUp!$AB156+RollUp!$AA156+Mortgage!$I156+401k_01!$H156+401k_02!$H156+Roth_01!$F156+Roth_02!$F156+IRA_01!$F156+IRA_02!$F156+Invest_01!$F156+Invest_02!$F156</f>
        <v>790841.64793132</v>
      </c>
    </row>
    <row r="157" customFormat="false" ht="12.05" hidden="false" customHeight="false" outlineLevel="0" collapsed="false">
      <c r="A157" s="76" t="n">
        <v>153</v>
      </c>
      <c r="B157" s="77" t="n">
        <f aca="false">EOMONTH(Input!$C$7,A157)</f>
        <v>47573</v>
      </c>
      <c r="D157" s="78" t="n">
        <f aca="false">RollUp!$AB157+RollUp!$AA157+Mortgage!$I157+401k_01!$H157+401k_02!$H157+Roth_01!$F157+Roth_02!$F157+IRA_01!$F157+IRA_02!$F157+Invest_01!$F157+Invest_02!$F157</f>
        <v>797807.814872571</v>
      </c>
    </row>
    <row r="158" customFormat="false" ht="12.05" hidden="false" customHeight="false" outlineLevel="0" collapsed="false">
      <c r="A158" s="76" t="n">
        <v>154</v>
      </c>
      <c r="B158" s="77" t="n">
        <f aca="false">EOMONTH(Input!$C$7,A158)</f>
        <v>47603</v>
      </c>
      <c r="D158" s="78" t="n">
        <f aca="false">RollUp!$AB158+RollUp!$AA158+Mortgage!$I158+401k_01!$H158+401k_02!$H158+Roth_01!$F158+Roth_02!$F158+IRA_01!$F158+IRA_02!$F158+Invest_01!$F158+Invest_02!$F158</f>
        <v>804787.978871532</v>
      </c>
    </row>
    <row r="159" customFormat="false" ht="12.05" hidden="false" customHeight="false" outlineLevel="0" collapsed="false">
      <c r="A159" s="76" t="n">
        <v>155</v>
      </c>
      <c r="B159" s="77" t="n">
        <f aca="false">EOMONTH(Input!$C$7,A159)</f>
        <v>47634</v>
      </c>
      <c r="D159" s="78" t="n">
        <f aca="false">RollUp!$AB159+RollUp!$AA159+Mortgage!$I159+401k_01!$H159+401k_02!$H159+Roth_01!$F159+Roth_02!$F159+IRA_01!$F159+IRA_02!$F159+Invest_01!$F159+Invest_02!$F159</f>
        <v>811782.197311325</v>
      </c>
    </row>
    <row r="160" customFormat="false" ht="12.05" hidden="false" customHeight="false" outlineLevel="0" collapsed="false">
      <c r="A160" s="76" t="n">
        <v>156</v>
      </c>
      <c r="B160" s="77" t="n">
        <f aca="false">EOMONTH(Input!$C$7,A160)</f>
        <v>47664</v>
      </c>
      <c r="D160" s="78" t="n">
        <f aca="false">RollUp!$AB160+RollUp!$AA160+Mortgage!$I160+401k_01!$H160+401k_02!$H160+Roth_01!$F160+Roth_02!$F160+IRA_01!$F160+IRA_02!$F160+Invest_01!$F160+Invest_02!$F160</f>
        <v>818735.009323724</v>
      </c>
    </row>
    <row r="161" customFormat="false" ht="12.05" hidden="false" customHeight="false" outlineLevel="0" collapsed="false">
      <c r="A161" s="76" t="n">
        <v>157</v>
      </c>
      <c r="B161" s="77" t="n">
        <f aca="false">EOMONTH(Input!$C$7,A161)</f>
        <v>47695</v>
      </c>
      <c r="D161" s="78" t="n">
        <f aca="false">RollUp!$AB161+RollUp!$AA161+Mortgage!$I161+401k_01!$H161+401k_02!$H161+Roth_01!$F161+Roth_02!$F161+IRA_01!$F161+IRA_02!$F161+Invest_01!$F161+Invest_02!$F161</f>
        <v>825702.104519813</v>
      </c>
    </row>
    <row r="162" customFormat="false" ht="12.05" hidden="false" customHeight="false" outlineLevel="0" collapsed="false">
      <c r="A162" s="76" t="n">
        <v>158</v>
      </c>
      <c r="B162" s="77" t="n">
        <f aca="false">EOMONTH(Input!$C$7,A162)</f>
        <v>47726</v>
      </c>
      <c r="D162" s="78" t="n">
        <f aca="false">RollUp!$AB162+RollUp!$AA162+Mortgage!$I162+401k_01!$H162+401k_02!$H162+Roth_01!$F162+Roth_02!$F162+IRA_01!$F162+IRA_02!$F162+Invest_01!$F162+Invest_02!$F162</f>
        <v>832683.541488365</v>
      </c>
    </row>
    <row r="163" customFormat="false" ht="12.05" hidden="false" customHeight="false" outlineLevel="0" collapsed="false">
      <c r="A163" s="76" t="n">
        <v>159</v>
      </c>
      <c r="B163" s="77" t="n">
        <f aca="false">EOMONTH(Input!$C$7,A163)</f>
        <v>47756</v>
      </c>
      <c r="D163" s="78" t="n">
        <f aca="false">RollUp!$AB163+RollUp!$AA163+Mortgage!$I163+401k_01!$H163+401k_02!$H163+Roth_01!$F163+Roth_02!$F163+IRA_01!$F163+IRA_02!$F163+Invest_01!$F163+Invest_02!$F163</f>
        <v>839679.379061975</v>
      </c>
    </row>
    <row r="164" customFormat="false" ht="12.05" hidden="false" customHeight="false" outlineLevel="0" collapsed="false">
      <c r="A164" s="76" t="n">
        <v>160</v>
      </c>
      <c r="B164" s="77" t="n">
        <f aca="false">EOMONTH(Input!$C$7,A164)</f>
        <v>47787</v>
      </c>
      <c r="D164" s="78" t="n">
        <f aca="false">RollUp!$AB164+RollUp!$AA164+Mortgage!$I164+401k_01!$H164+401k_02!$H164+Roth_01!$F164+Roth_02!$F164+IRA_01!$F164+IRA_02!$F164+Invest_01!$F164+Invest_02!$F164</f>
        <v>846689.676318074</v>
      </c>
    </row>
    <row r="165" customFormat="false" ht="12.05" hidden="false" customHeight="false" outlineLevel="0" collapsed="false">
      <c r="A165" s="76" t="n">
        <v>161</v>
      </c>
      <c r="B165" s="77" t="n">
        <f aca="false">EOMONTH(Input!$C$7,A165)</f>
        <v>47817</v>
      </c>
      <c r="D165" s="78" t="n">
        <f aca="false">RollUp!$AB165+RollUp!$AA165+Mortgage!$I165+401k_01!$H165+401k_02!$H165+Roth_01!$F165+Roth_02!$F165+IRA_01!$F165+IRA_02!$F165+Invest_01!$F165+Invest_02!$F165</f>
        <v>853714.49257995</v>
      </c>
    </row>
    <row r="166" customFormat="false" ht="12.05" hidden="false" customHeight="false" outlineLevel="0" collapsed="false">
      <c r="A166" s="76" t="n">
        <v>162</v>
      </c>
      <c r="B166" s="77" t="n">
        <f aca="false">EOMONTH(Input!$C$7,A166)</f>
        <v>47848</v>
      </c>
      <c r="D166" s="78" t="n">
        <f aca="false">RollUp!$AB166+RollUp!$AA166+Mortgage!$I166+401k_01!$H166+401k_02!$H166+Roth_01!$F166+Roth_02!$F166+IRA_01!$F166+IRA_02!$F166+Invest_01!$F166+Invest_02!$F166</f>
        <v>860753.887417773</v>
      </c>
    </row>
    <row r="167" customFormat="false" ht="12.05" hidden="false" customHeight="false" outlineLevel="0" collapsed="false">
      <c r="A167" s="76" t="n">
        <v>163</v>
      </c>
      <c r="B167" s="77" t="n">
        <f aca="false">EOMONTH(Input!$C$7,A167)</f>
        <v>47879</v>
      </c>
      <c r="D167" s="78" t="n">
        <f aca="false">RollUp!$AB167+RollUp!$AA167+Mortgage!$I167+401k_01!$H167+401k_02!$H167+Roth_01!$F167+Roth_02!$F167+IRA_01!$F167+IRA_02!$F167+Invest_01!$F167+Invest_02!$F167</f>
        <v>867807.920649619</v>
      </c>
    </row>
    <row r="168" customFormat="false" ht="12.05" hidden="false" customHeight="false" outlineLevel="0" collapsed="false">
      <c r="A168" s="76" t="n">
        <v>164</v>
      </c>
      <c r="B168" s="77" t="n">
        <f aca="false">EOMONTH(Input!$C$7,A168)</f>
        <v>47907</v>
      </c>
      <c r="D168" s="78" t="n">
        <f aca="false">RollUp!$AB168+RollUp!$AA168+Mortgage!$I168+401k_01!$H168+401k_02!$H168+Roth_01!$F168+Roth_02!$F168+IRA_01!$F168+IRA_02!$F168+Invest_01!$F168+Invest_02!$F168</f>
        <v>874876.652342508</v>
      </c>
    </row>
    <row r="169" customFormat="false" ht="12.05" hidden="false" customHeight="false" outlineLevel="0" collapsed="false">
      <c r="A169" s="76" t="n">
        <v>165</v>
      </c>
      <c r="B169" s="77" t="n">
        <f aca="false">EOMONTH(Input!$C$7,A169)</f>
        <v>47938</v>
      </c>
      <c r="D169" s="78" t="n">
        <f aca="false">RollUp!$AB169+RollUp!$AA169+Mortgage!$I169+401k_01!$H169+401k_02!$H169+Roth_01!$F169+Roth_02!$F169+IRA_01!$F169+IRA_02!$F169+Invest_01!$F169+Invest_02!$F169</f>
        <v>881960.14281344</v>
      </c>
    </row>
    <row r="170" customFormat="false" ht="12.05" hidden="false" customHeight="false" outlineLevel="0" collapsed="false">
      <c r="A170" s="76" t="n">
        <v>166</v>
      </c>
      <c r="B170" s="77" t="n">
        <f aca="false">EOMONTH(Input!$C$7,A170)</f>
        <v>47968</v>
      </c>
      <c r="D170" s="78" t="n">
        <f aca="false">RollUp!$AB170+RollUp!$AA170+Mortgage!$I170+401k_01!$H170+401k_02!$H170+Roth_01!$F170+Roth_02!$F170+IRA_01!$F170+IRA_02!$F170+Invest_01!$F170+Invest_02!$F170</f>
        <v>889058.452630433</v>
      </c>
    </row>
    <row r="171" customFormat="false" ht="12.05" hidden="false" customHeight="false" outlineLevel="0" collapsed="false">
      <c r="A171" s="76" t="n">
        <v>167</v>
      </c>
      <c r="B171" s="77" t="n">
        <f aca="false">EOMONTH(Input!$C$7,A171)</f>
        <v>47999</v>
      </c>
      <c r="D171" s="78" t="n">
        <f aca="false">RollUp!$AB171+RollUp!$AA171+Mortgage!$I171+401k_01!$H171+401k_02!$H171+Roth_01!$F171+Roth_02!$F171+IRA_01!$F171+IRA_02!$F171+Invest_01!$F171+Invest_02!$F171</f>
        <v>896171.642613571</v>
      </c>
    </row>
    <row r="172" customFormat="false" ht="12.05" hidden="false" customHeight="false" outlineLevel="0" collapsed="false">
      <c r="A172" s="76" t="n">
        <v>168</v>
      </c>
      <c r="B172" s="77" t="n">
        <f aca="false">EOMONTH(Input!$C$7,A172)</f>
        <v>48029</v>
      </c>
      <c r="D172" s="78" t="n">
        <f aca="false">RollUp!$AB172+RollUp!$AA172+Mortgage!$I172+401k_01!$H172+401k_02!$H172+Roth_01!$F172+Roth_02!$F172+IRA_01!$F172+IRA_02!$F172+Invest_01!$F172+Invest_02!$F172</f>
        <v>903235.974839322</v>
      </c>
    </row>
    <row r="173" customFormat="false" ht="12.05" hidden="false" customHeight="false" outlineLevel="0" collapsed="false">
      <c r="A173" s="76" t="n">
        <v>169</v>
      </c>
      <c r="B173" s="77" t="n">
        <f aca="false">EOMONTH(Input!$C$7,A173)</f>
        <v>48060</v>
      </c>
      <c r="D173" s="78" t="n">
        <f aca="false">RollUp!$AB173+RollUp!$AA173+Mortgage!$I173+401k_01!$H173+401k_02!$H173+Roth_01!$F173+Roth_02!$F173+IRA_01!$F173+IRA_02!$F173+Invest_01!$F173+Invest_02!$F173</f>
        <v>910315.424857447</v>
      </c>
    </row>
    <row r="174" customFormat="false" ht="12.05" hidden="false" customHeight="false" outlineLevel="0" collapsed="false">
      <c r="A174" s="76" t="n">
        <v>170</v>
      </c>
      <c r="B174" s="77" t="n">
        <f aca="false">EOMONTH(Input!$C$7,A174)</f>
        <v>48091</v>
      </c>
      <c r="D174" s="78" t="n">
        <f aca="false">RollUp!$AB174+RollUp!$AA174+Mortgage!$I174+401k_01!$H174+401k_02!$H174+Roth_01!$F174+Roth_02!$F174+IRA_01!$F174+IRA_02!$F174+Invest_01!$F174+Invest_02!$F174</f>
        <v>917410.054746528</v>
      </c>
    </row>
    <row r="175" customFormat="false" ht="12.05" hidden="false" customHeight="false" outlineLevel="0" collapsed="false">
      <c r="A175" s="76" t="n">
        <v>171</v>
      </c>
      <c r="B175" s="77" t="n">
        <f aca="false">EOMONTH(Input!$C$7,A175)</f>
        <v>48121</v>
      </c>
      <c r="D175" s="78" t="n">
        <f aca="false">RollUp!$AB175+RollUp!$AA175+Mortgage!$I175+401k_01!$H175+401k_02!$H175+Roth_01!$F175+Roth_02!$F175+IRA_01!$F175+IRA_02!$F175+Invest_01!$F175+Invest_02!$F175</f>
        <v>924769.937260178</v>
      </c>
    </row>
    <row r="176" customFormat="false" ht="12.05" hidden="false" customHeight="false" outlineLevel="0" collapsed="false">
      <c r="A176" s="76" t="n">
        <v>172</v>
      </c>
      <c r="B176" s="77" t="n">
        <f aca="false">EOMONTH(Input!$C$7,A176)</f>
        <v>48152</v>
      </c>
      <c r="D176" s="78" t="n">
        <f aca="false">RollUp!$AB176+RollUp!$AA176+Mortgage!$I176+401k_01!$H176+401k_02!$H176+Roth_01!$F176+Roth_02!$F176+IRA_01!$F176+IRA_02!$F176+Invest_01!$F176+Invest_02!$F176</f>
        <v>932145.13499521</v>
      </c>
    </row>
    <row r="177" customFormat="false" ht="12.05" hidden="false" customHeight="false" outlineLevel="0" collapsed="false">
      <c r="A177" s="76" t="n">
        <v>173</v>
      </c>
      <c r="B177" s="77" t="n">
        <f aca="false">EOMONTH(Input!$C$7,A177)</f>
        <v>48182</v>
      </c>
      <c r="D177" s="78" t="n">
        <f aca="false">RollUp!$AB177+RollUp!$AA177+Mortgage!$I177+401k_01!$H177+401k_02!$H177+Roth_01!$F177+Roth_02!$F177+IRA_01!$F177+IRA_02!$F177+Invest_01!$F177+Invest_02!$F177</f>
        <v>939535.710808956</v>
      </c>
    </row>
    <row r="178" customFormat="false" ht="12.05" hidden="false" customHeight="false" outlineLevel="0" collapsed="false">
      <c r="A178" s="76" t="n">
        <v>174</v>
      </c>
      <c r="B178" s="77" t="n">
        <f aca="false">EOMONTH(Input!$C$7,A178)</f>
        <v>48213</v>
      </c>
      <c r="D178" s="78" t="n">
        <f aca="false">RollUp!$AB178+RollUp!$AA178+Mortgage!$I178+401k_01!$H178+401k_02!$H178+Roth_01!$F178+Roth_02!$F178+IRA_01!$F178+IRA_02!$F178+Invest_01!$F178+Invest_02!$F178</f>
        <v>946941.727820349</v>
      </c>
    </row>
    <row r="179" customFormat="false" ht="12.05" hidden="false" customHeight="false" outlineLevel="0" collapsed="false">
      <c r="A179" s="76" t="n">
        <v>175</v>
      </c>
      <c r="B179" s="77" t="n">
        <f aca="false">EOMONTH(Input!$C$7,A179)</f>
        <v>48244</v>
      </c>
      <c r="D179" s="78" t="n">
        <f aca="false">RollUp!$AB179+RollUp!$AA179+Mortgage!$I179+401k_01!$H179+401k_02!$H179+Roth_01!$F179+Roth_02!$F179+IRA_01!$F179+IRA_02!$F179+Invest_01!$F179+Invest_02!$F179</f>
        <v>954363.249411012</v>
      </c>
    </row>
    <row r="180" customFormat="false" ht="12.05" hidden="false" customHeight="false" outlineLevel="0" collapsed="false">
      <c r="A180" s="76" t="n">
        <v>176</v>
      </c>
      <c r="B180" s="77" t="n">
        <f aca="false">EOMONTH(Input!$C$7,A180)</f>
        <v>48273</v>
      </c>
      <c r="D180" s="78" t="n">
        <f aca="false">RollUp!$AB180+RollUp!$AA180+Mortgage!$I180+401k_01!$H180+401k_02!$H180+Roth_01!$F180+Roth_02!$F180+IRA_01!$F180+IRA_02!$F180+Invest_01!$F180+Invest_02!$F180</f>
        <v>961800.339226358</v>
      </c>
    </row>
    <row r="181" customFormat="false" ht="12.05" hidden="false" customHeight="false" outlineLevel="0" collapsed="false">
      <c r="A181" s="76" t="n">
        <v>177</v>
      </c>
      <c r="B181" s="77" t="n">
        <f aca="false">EOMONTH(Input!$C$7,A181)</f>
        <v>48304</v>
      </c>
      <c r="D181" s="78" t="n">
        <f aca="false">RollUp!$AB181+RollUp!$AA181+Mortgage!$I181+401k_01!$H181+401k_02!$H181+Roth_01!$F181+Roth_02!$F181+IRA_01!$F181+IRA_02!$F181+Invest_01!$F181+Invest_02!$F181</f>
        <v>969253.061176681</v>
      </c>
    </row>
    <row r="182" customFormat="false" ht="12.05" hidden="false" customHeight="false" outlineLevel="0" collapsed="false">
      <c r="A182" s="76" t="n">
        <v>178</v>
      </c>
      <c r="B182" s="77" t="n">
        <f aca="false">EOMONTH(Input!$C$7,A182)</f>
        <v>48334</v>
      </c>
      <c r="D182" s="78" t="n">
        <f aca="false">RollUp!$AB182+RollUp!$AA182+Mortgage!$I182+401k_01!$H182+401k_02!$H182+Roth_01!$F182+Roth_02!$F182+IRA_01!$F182+IRA_02!$F182+Invest_01!$F182+Invest_02!$F182</f>
        <v>976721.479438266</v>
      </c>
    </row>
    <row r="183" customFormat="false" ht="12.05" hidden="false" customHeight="false" outlineLevel="0" collapsed="false">
      <c r="A183" s="76" t="n">
        <v>179</v>
      </c>
      <c r="B183" s="77" t="n">
        <f aca="false">EOMONTH(Input!$C$7,A183)</f>
        <v>48365</v>
      </c>
      <c r="D183" s="78" t="n">
        <f aca="false">RollUp!$AB183+RollUp!$AA183+Mortgage!$I183+401k_01!$H183+401k_02!$H183+Roth_01!$F183+Roth_02!$F183+IRA_01!$F183+IRA_02!$F183+Invest_01!$F183+Invest_02!$F183</f>
        <v>984205.658454493</v>
      </c>
    </row>
    <row r="184" customFormat="false" ht="12.05" hidden="false" customHeight="false" outlineLevel="0" collapsed="false">
      <c r="A184" s="76" t="n">
        <v>180</v>
      </c>
      <c r="B184" s="77" t="n">
        <f aca="false">EOMONTH(Input!$C$7,A184)</f>
        <v>48395</v>
      </c>
      <c r="D184" s="78" t="n">
        <f aca="false">RollUp!$AB184+RollUp!$AA184+Mortgage!$I184+401k_01!$H184+401k_02!$H184+Roth_01!$F184+Roth_02!$F184+IRA_01!$F184+IRA_02!$F184+Invest_01!$F184+Invest_02!$F184</f>
        <v>991633.086889322</v>
      </c>
    </row>
    <row r="185" customFormat="false" ht="12.05" hidden="false" customHeight="false" outlineLevel="0" collapsed="false">
      <c r="A185" s="76" t="n">
        <v>181</v>
      </c>
      <c r="B185" s="77" t="n">
        <f aca="false">EOMONTH(Input!$C$7,A185)</f>
        <v>48426</v>
      </c>
      <c r="D185" s="78" t="n">
        <f aca="false">RollUp!$AB185+RollUp!$AA185+Mortgage!$I185+401k_01!$H185+401k_02!$H185+Roth_01!$F185+Roth_02!$F185+IRA_01!$F185+IRA_02!$F185+Invest_01!$F185+Invest_02!$F185</f>
        <v>999076.522988924</v>
      </c>
    </row>
    <row r="186" customFormat="false" ht="12.05" hidden="false" customHeight="false" outlineLevel="0" collapsed="false">
      <c r="A186" s="76" t="n">
        <v>182</v>
      </c>
      <c r="B186" s="77" t="n">
        <f aca="false">EOMONTH(Input!$C$7,A186)</f>
        <v>48457</v>
      </c>
      <c r="D186" s="78" t="n">
        <f aca="false">RollUp!$AB186+RollUp!$AA186+Mortgage!$I186+401k_01!$H186+401k_02!$H186+Roth_01!$F186+Roth_02!$F186+IRA_01!$F186+IRA_02!$F186+Invest_01!$F186+Invest_02!$F186</f>
        <v>1006536.03251055</v>
      </c>
    </row>
    <row r="187" customFormat="false" ht="12.05" hidden="false" customHeight="false" outlineLevel="0" collapsed="false">
      <c r="A187" s="76" t="n">
        <v>183</v>
      </c>
      <c r="B187" s="77" t="n">
        <f aca="false">EOMONTH(Input!$C$7,A187)</f>
        <v>48487</v>
      </c>
      <c r="D187" s="78" t="n">
        <f aca="false">RollUp!$AB187+RollUp!$AA187+Mortgage!$I187+401k_01!$H187+401k_02!$H187+Roth_01!$F187+Roth_02!$F187+IRA_01!$F187+IRA_02!$F187+Invest_01!$F187+Invest_02!$F187</f>
        <v>1014011.68148515</v>
      </c>
    </row>
    <row r="188" customFormat="false" ht="12.05" hidden="false" customHeight="false" outlineLevel="0" collapsed="false">
      <c r="A188" s="76" t="n">
        <v>184</v>
      </c>
      <c r="B188" s="77" t="n">
        <f aca="false">EOMONTH(Input!$C$7,A188)</f>
        <v>48518</v>
      </c>
      <c r="D188" s="78" t="n">
        <f aca="false">RollUp!$AB188+RollUp!$AA188+Mortgage!$I188+401k_01!$H188+401k_02!$H188+Roth_01!$F188+Roth_02!$F188+IRA_01!$F188+IRA_02!$F188+Invest_01!$F188+Invest_02!$F188</f>
        <v>1021503.53621847</v>
      </c>
    </row>
    <row r="189" customFormat="false" ht="12.05" hidden="false" customHeight="false" outlineLevel="0" collapsed="false">
      <c r="A189" s="76" t="n">
        <v>185</v>
      </c>
      <c r="B189" s="77" t="n">
        <f aca="false">EOMONTH(Input!$C$7,A189)</f>
        <v>48548</v>
      </c>
      <c r="D189" s="78" t="n">
        <f aca="false">RollUp!$AB189+RollUp!$AA189+Mortgage!$I189+401k_01!$H189+401k_02!$H189+Roth_01!$F189+Roth_02!$F189+IRA_01!$F189+IRA_02!$F189+Invest_01!$F189+Invest_02!$F189</f>
        <v>1029011.66329226</v>
      </c>
    </row>
    <row r="190" customFormat="false" ht="12.05" hidden="false" customHeight="false" outlineLevel="0" collapsed="false">
      <c r="A190" s="76" t="n">
        <v>186</v>
      </c>
      <c r="B190" s="77" t="n">
        <f aca="false">EOMONTH(Input!$C$7,A190)</f>
        <v>48579</v>
      </c>
      <c r="D190" s="78" t="n">
        <f aca="false">RollUp!$AB190+RollUp!$AA190+Mortgage!$I190+401k_01!$H190+401k_02!$H190+Roth_01!$F190+Roth_02!$F190+IRA_01!$F190+IRA_02!$F190+Invest_01!$F190+Invest_02!$F190</f>
        <v>1036536.12956535</v>
      </c>
    </row>
    <row r="191" customFormat="false" ht="12.05" hidden="false" customHeight="false" outlineLevel="0" collapsed="false">
      <c r="A191" s="76" t="n">
        <v>187</v>
      </c>
      <c r="B191" s="77" t="n">
        <f aca="false">EOMONTH(Input!$C$7,A191)</f>
        <v>48610</v>
      </c>
      <c r="D191" s="78" t="n">
        <f aca="false">RollUp!$AB191+RollUp!$AA191+Mortgage!$I191+401k_01!$H191+401k_02!$H191+Roth_01!$F191+Roth_02!$F191+IRA_01!$F191+IRA_02!$F191+Invest_01!$F191+Invest_02!$F191</f>
        <v>1044077.00217488</v>
      </c>
    </row>
    <row r="192" customFormat="false" ht="12.05" hidden="false" customHeight="false" outlineLevel="0" collapsed="false">
      <c r="A192" s="76" t="n">
        <v>188</v>
      </c>
      <c r="B192" s="77" t="n">
        <f aca="false">EOMONTH(Input!$C$7,A192)</f>
        <v>48638</v>
      </c>
      <c r="D192" s="78" t="n">
        <f aca="false">RollUp!$AB192+RollUp!$AA192+Mortgage!$I192+401k_01!$H192+401k_02!$H192+Roth_01!$F192+Roth_02!$F192+IRA_01!$F192+IRA_02!$F192+Invest_01!$F192+Invest_02!$F192</f>
        <v>1051634.34853739</v>
      </c>
    </row>
    <row r="193" customFormat="false" ht="12.05" hidden="false" customHeight="false" outlineLevel="0" collapsed="false">
      <c r="A193" s="76" t="n">
        <v>189</v>
      </c>
      <c r="B193" s="77" t="n">
        <f aca="false">EOMONTH(Input!$C$7,A193)</f>
        <v>48669</v>
      </c>
      <c r="D193" s="78" t="n">
        <f aca="false">RollUp!$AB193+RollUp!$AA193+Mortgage!$I193+401k_01!$H193+401k_02!$H193+Roth_01!$F193+Roth_02!$F193+IRA_01!$F193+IRA_02!$F193+Invest_01!$F193+Invest_02!$F193</f>
        <v>1059208.23635004</v>
      </c>
    </row>
    <row r="194" customFormat="false" ht="12.05" hidden="false" customHeight="false" outlineLevel="0" collapsed="false">
      <c r="A194" s="76" t="n">
        <v>190</v>
      </c>
      <c r="B194" s="77" t="n">
        <f aca="false">EOMONTH(Input!$C$7,A194)</f>
        <v>48699</v>
      </c>
      <c r="D194" s="78" t="n">
        <f aca="false">RollUp!$AB194+RollUp!$AA194+Mortgage!$I194+401k_01!$H194+401k_02!$H194+Roth_01!$F194+Roth_02!$F194+IRA_01!$F194+IRA_02!$F194+Invest_01!$F194+Invest_02!$F194</f>
        <v>1066798.73359175</v>
      </c>
    </row>
    <row r="195" customFormat="false" ht="12.05" hidden="false" customHeight="false" outlineLevel="0" collapsed="false">
      <c r="A195" s="76" t="n">
        <v>191</v>
      </c>
      <c r="B195" s="77" t="n">
        <f aca="false">EOMONTH(Input!$C$7,A195)</f>
        <v>48730</v>
      </c>
      <c r="D195" s="78" t="n">
        <f aca="false">RollUp!$AB195+RollUp!$AA195+Mortgage!$I195+401k_01!$H195+401k_02!$H195+Roth_01!$F195+Roth_02!$F195+IRA_01!$F195+IRA_02!$F195+Invest_01!$F195+Invest_02!$F195</f>
        <v>1074405.90852436</v>
      </c>
    </row>
    <row r="196" customFormat="false" ht="12.05" hidden="false" customHeight="false" outlineLevel="0" collapsed="false">
      <c r="A196" s="76" t="n">
        <v>192</v>
      </c>
      <c r="B196" s="77" t="n">
        <f aca="false">EOMONTH(Input!$C$7,A196)</f>
        <v>48760</v>
      </c>
      <c r="D196" s="78" t="n">
        <f aca="false">RollUp!$AB196+RollUp!$AA196+Mortgage!$I196+401k_01!$H196+401k_02!$H196+Roth_01!$F196+Roth_02!$F196+IRA_01!$F196+IRA_02!$F196+Invest_01!$F196+Invest_02!$F196</f>
        <v>1081947.95420295</v>
      </c>
    </row>
    <row r="197" customFormat="false" ht="12.05" hidden="false" customHeight="false" outlineLevel="0" collapsed="false">
      <c r="A197" s="76" t="n">
        <v>193</v>
      </c>
      <c r="B197" s="77" t="n">
        <f aca="false">EOMONTH(Input!$C$7,A197)</f>
        <v>48791</v>
      </c>
      <c r="D197" s="78" t="n">
        <f aca="false">RollUp!$AB197+RollUp!$AA197+Mortgage!$I197+401k_01!$H197+401k_02!$H197+Roth_01!$F197+Roth_02!$F197+IRA_01!$F197+IRA_02!$F197+Invest_01!$F197+Invest_02!$F197</f>
        <v>1089506.93418467</v>
      </c>
    </row>
    <row r="198" customFormat="false" ht="12.05" hidden="false" customHeight="false" outlineLevel="0" collapsed="false">
      <c r="A198" s="76" t="n">
        <v>194</v>
      </c>
      <c r="B198" s="77" t="n">
        <f aca="false">EOMONTH(Input!$C$7,A198)</f>
        <v>48822</v>
      </c>
      <c r="D198" s="78" t="n">
        <f aca="false">RollUp!$AB198+RollUp!$AA198+Mortgage!$I198+401k_01!$H198+401k_02!$H198+Roth_01!$F198+Roth_02!$F198+IRA_01!$F198+IRA_02!$F198+Invest_01!$F198+Invest_02!$F198</f>
        <v>1097082.91810328</v>
      </c>
    </row>
    <row r="199" customFormat="false" ht="12.05" hidden="false" customHeight="false" outlineLevel="0" collapsed="false">
      <c r="A199" s="76" t="n">
        <v>195</v>
      </c>
      <c r="B199" s="77" t="n">
        <f aca="false">EOMONTH(Input!$C$7,A199)</f>
        <v>48852</v>
      </c>
      <c r="D199" s="78" t="n">
        <f aca="false">RollUp!$AB199+RollUp!$AA199+Mortgage!$I199+401k_01!$H199+401k_02!$H199+Roth_01!$F199+Roth_02!$F199+IRA_01!$F199+IRA_02!$F199+Invest_01!$F199+Invest_02!$F199</f>
        <v>1104675.97588237</v>
      </c>
    </row>
    <row r="200" customFormat="false" ht="12.05" hidden="false" customHeight="false" outlineLevel="0" collapsed="false">
      <c r="A200" s="76" t="n">
        <v>196</v>
      </c>
      <c r="B200" s="77" t="n">
        <f aca="false">EOMONTH(Input!$C$7,A200)</f>
        <v>48883</v>
      </c>
      <c r="D200" s="78" t="n">
        <f aca="false">RollUp!$AB200+RollUp!$AA200+Mortgage!$I200+401k_01!$H200+401k_02!$H200+Roth_01!$F200+Roth_02!$F200+IRA_01!$F200+IRA_02!$F200+Invest_01!$F200+Invest_02!$F200</f>
        <v>1112286.17773655</v>
      </c>
    </row>
    <row r="201" customFormat="false" ht="12.05" hidden="false" customHeight="false" outlineLevel="0" collapsed="false">
      <c r="A201" s="76" t="n">
        <v>197</v>
      </c>
      <c r="B201" s="77" t="n">
        <f aca="false">EOMONTH(Input!$C$7,A201)</f>
        <v>48913</v>
      </c>
      <c r="D201" s="78" t="n">
        <f aca="false">RollUp!$AB201+RollUp!$AA201+Mortgage!$I201+401k_01!$H201+401k_02!$H201+Roth_01!$F201+Roth_02!$F201+IRA_01!$F201+IRA_02!$F201+Invest_01!$F201+Invest_02!$F201</f>
        <v>1119913.59417273</v>
      </c>
    </row>
    <row r="202" customFormat="false" ht="12.05" hidden="false" customHeight="false" outlineLevel="0" collapsed="false">
      <c r="A202" s="76" t="n">
        <v>198</v>
      </c>
      <c r="B202" s="77" t="n">
        <f aca="false">EOMONTH(Input!$C$7,A202)</f>
        <v>48944</v>
      </c>
      <c r="D202" s="78" t="n">
        <f aca="false">RollUp!$AB202+RollUp!$AA202+Mortgage!$I202+401k_01!$H202+401k_02!$H202+Roth_01!$F202+Roth_02!$F202+IRA_01!$F202+IRA_02!$F202+Invest_01!$F202+Invest_02!$F202</f>
        <v>1127558.29599126</v>
      </c>
    </row>
    <row r="203" customFormat="false" ht="12.05" hidden="false" customHeight="false" outlineLevel="0" collapsed="false">
      <c r="A203" s="76" t="n">
        <v>199</v>
      </c>
      <c r="B203" s="77" t="n">
        <f aca="false">EOMONTH(Input!$C$7,A203)</f>
        <v>48975</v>
      </c>
      <c r="D203" s="78" t="n">
        <f aca="false">RollUp!$AB203+RollUp!$AA203+Mortgage!$I203+401k_01!$H203+401k_02!$H203+Roth_01!$F203+Roth_02!$F203+IRA_01!$F203+IRA_02!$F203+Invest_01!$F203+Invest_02!$F203</f>
        <v>1135220.35428719</v>
      </c>
    </row>
    <row r="204" customFormat="false" ht="12.05" hidden="false" customHeight="false" outlineLevel="0" collapsed="false">
      <c r="A204" s="76" t="n">
        <v>200</v>
      </c>
      <c r="B204" s="77" t="n">
        <f aca="false">EOMONTH(Input!$C$7,A204)</f>
        <v>49003</v>
      </c>
      <c r="D204" s="78" t="n">
        <f aca="false">RollUp!$AB204+RollUp!$AA204+Mortgage!$I204+401k_01!$H204+401k_02!$H204+Roth_01!$F204+Roth_02!$F204+IRA_01!$F204+IRA_02!$F204+Invest_01!$F204+Invest_02!$F204</f>
        <v>1142899.84045148</v>
      </c>
    </row>
    <row r="205" customFormat="false" ht="12.05" hidden="false" customHeight="false" outlineLevel="0" collapsed="false">
      <c r="A205" s="76" t="n">
        <v>201</v>
      </c>
      <c r="B205" s="77" t="n">
        <f aca="false">EOMONTH(Input!$C$7,A205)</f>
        <v>49034</v>
      </c>
      <c r="D205" s="78" t="n">
        <f aca="false">RollUp!$AB205+RollUp!$AA205+Mortgage!$I205+401k_01!$H205+401k_02!$H205+Roth_01!$F205+Roth_02!$F205+IRA_01!$F205+IRA_02!$F205+Invest_01!$F205+Invest_02!$F205</f>
        <v>1150596.82617226</v>
      </c>
    </row>
    <row r="206" customFormat="false" ht="12.05" hidden="false" customHeight="false" outlineLevel="0" collapsed="false">
      <c r="A206" s="76" t="n">
        <v>202</v>
      </c>
      <c r="B206" s="77" t="n">
        <f aca="false">EOMONTH(Input!$C$7,A206)</f>
        <v>49064</v>
      </c>
      <c r="D206" s="78" t="n">
        <f aca="false">RollUp!$AB206+RollUp!$AA206+Mortgage!$I206+401k_01!$H206+401k_02!$H206+Roth_01!$F206+Roth_02!$F206+IRA_01!$F206+IRA_02!$F206+Invest_01!$F206+Invest_02!$F206</f>
        <v>1158311.38343605</v>
      </c>
    </row>
    <row r="207" customFormat="false" ht="12.05" hidden="false" customHeight="false" outlineLevel="0" collapsed="false">
      <c r="A207" s="76" t="n">
        <v>203</v>
      </c>
      <c r="B207" s="77" t="n">
        <f aca="false">EOMONTH(Input!$C$7,A207)</f>
        <v>49095</v>
      </c>
      <c r="D207" s="78" t="n">
        <f aca="false">RollUp!$AB207+RollUp!$AA207+Mortgage!$I207+401k_01!$H207+401k_02!$H207+Roth_01!$F207+Roth_02!$F207+IRA_01!$F207+IRA_02!$F207+Invest_01!$F207+Invest_02!$F207</f>
        <v>1166043.584529</v>
      </c>
    </row>
    <row r="208" customFormat="false" ht="12.05" hidden="false" customHeight="false" outlineLevel="0" collapsed="false">
      <c r="A208" s="76" t="n">
        <v>204</v>
      </c>
      <c r="B208" s="77" t="n">
        <f aca="false">EOMONTH(Input!$C$7,A208)</f>
        <v>49125</v>
      </c>
      <c r="D208" s="78" t="n">
        <f aca="false">RollUp!$AB208+RollUp!$AA208+Mortgage!$I208+401k_01!$H208+401k_02!$H208+Roth_01!$F208+Roth_02!$F208+IRA_01!$F208+IRA_02!$F208+Invest_01!$F208+Invest_02!$F208</f>
        <v>1173701.77754817</v>
      </c>
    </row>
    <row r="209" customFormat="false" ht="12.05" hidden="false" customHeight="false" outlineLevel="0" collapsed="false">
      <c r="A209" s="76" t="n">
        <v>205</v>
      </c>
      <c r="B209" s="77" t="n">
        <f aca="false">EOMONTH(Input!$C$7,A209)</f>
        <v>49156</v>
      </c>
      <c r="D209" s="78" t="n">
        <f aca="false">RollUp!$AB209+RollUp!$AA209+Mortgage!$I209+401k_01!$H209+401k_02!$H209+Roth_01!$F209+Roth_02!$F209+IRA_01!$F209+IRA_02!$F209+Invest_01!$F209+Invest_02!$F209</f>
        <v>1181377.88115025</v>
      </c>
    </row>
    <row r="210" customFormat="false" ht="12.05" hidden="false" customHeight="false" outlineLevel="0" collapsed="false">
      <c r="A210" s="76" t="n">
        <v>206</v>
      </c>
      <c r="B210" s="77" t="n">
        <f aca="false">EOMONTH(Input!$C$7,A210)</f>
        <v>49187</v>
      </c>
      <c r="D210" s="78" t="n">
        <f aca="false">RollUp!$AB210+RollUp!$AA210+Mortgage!$I210+401k_01!$H210+401k_02!$H210+Roth_01!$F210+Roth_02!$F210+IRA_01!$F210+IRA_02!$F210+Invest_01!$F210+Invest_02!$F210</f>
        <v>1189071.96905409</v>
      </c>
    </row>
    <row r="211" customFormat="false" ht="12.05" hidden="false" customHeight="false" outlineLevel="0" collapsed="false">
      <c r="A211" s="76" t="n">
        <v>207</v>
      </c>
      <c r="B211" s="77" t="n">
        <f aca="false">EOMONTH(Input!$C$7,A211)</f>
        <v>49217</v>
      </c>
      <c r="D211" s="78" t="n">
        <f aca="false">RollUp!$AB211+RollUp!$AA211+Mortgage!$I211+401k_01!$H211+401k_02!$H211+Roth_01!$F211+Roth_02!$F211+IRA_01!$F211+IRA_02!$F211+Invest_01!$F211+Invest_02!$F211</f>
        <v>1196784.11528542</v>
      </c>
    </row>
    <row r="212" customFormat="false" ht="12.05" hidden="false" customHeight="false" outlineLevel="0" collapsed="false">
      <c r="A212" s="76" t="n">
        <v>208</v>
      </c>
      <c r="B212" s="77" t="n">
        <f aca="false">EOMONTH(Input!$C$7,A212)</f>
        <v>49248</v>
      </c>
      <c r="D212" s="78" t="n">
        <f aca="false">RollUp!$AB212+RollUp!$AA212+Mortgage!$I212+401k_01!$H212+401k_02!$H212+Roth_01!$F212+Roth_02!$F212+IRA_01!$F212+IRA_02!$F212+Invest_01!$F212+Invest_02!$F212</f>
        <v>1204514.39417808</v>
      </c>
    </row>
    <row r="213" customFormat="false" ht="12.05" hidden="false" customHeight="false" outlineLevel="0" collapsed="false">
      <c r="A213" s="76" t="n">
        <v>209</v>
      </c>
      <c r="B213" s="77" t="n">
        <f aca="false">EOMONTH(Input!$C$7,A213)</f>
        <v>49278</v>
      </c>
      <c r="D213" s="78" t="n">
        <f aca="false">RollUp!$AB213+RollUp!$AA213+Mortgage!$I213+401k_01!$H213+401k_02!$H213+Roth_01!$F213+Roth_02!$F213+IRA_01!$F213+IRA_02!$F213+Invest_01!$F213+Invest_02!$F213</f>
        <v>1212262.88037536</v>
      </c>
    </row>
    <row r="214" customFormat="false" ht="12.05" hidden="false" customHeight="false" outlineLevel="0" collapsed="false">
      <c r="A214" s="76" t="n">
        <v>210</v>
      </c>
      <c r="B214" s="77" t="n">
        <f aca="false">EOMONTH(Input!$C$7,A214)</f>
        <v>49309</v>
      </c>
      <c r="D214" s="78" t="n">
        <f aca="false">RollUp!$AB214+RollUp!$AA214+Mortgage!$I214+401k_01!$H214+401k_02!$H214+Roth_01!$F214+Roth_02!$F214+IRA_01!$F214+IRA_02!$F214+Invest_01!$F214+Invest_02!$F214</f>
        <v>1220029.64883121</v>
      </c>
    </row>
    <row r="215" customFormat="false" ht="12.05" hidden="false" customHeight="false" outlineLevel="0" collapsed="false">
      <c r="A215" s="76" t="n">
        <v>211</v>
      </c>
      <c r="B215" s="77" t="n">
        <f aca="false">EOMONTH(Input!$C$7,A215)</f>
        <v>49340</v>
      </c>
      <c r="D215" s="78" t="n">
        <f aca="false">RollUp!$AB215+RollUp!$AA215+Mortgage!$I215+401k_01!$H215+401k_02!$H215+Roth_01!$F215+Roth_02!$F215+IRA_01!$F215+IRA_02!$F215+Invest_01!$F215+Invest_02!$F215</f>
        <v>1227814.7748116</v>
      </c>
    </row>
    <row r="216" customFormat="false" ht="12.05" hidden="false" customHeight="false" outlineLevel="0" collapsed="false">
      <c r="A216" s="76" t="n">
        <v>212</v>
      </c>
      <c r="B216" s="77" t="n">
        <f aca="false">EOMONTH(Input!$C$7,A216)</f>
        <v>49368</v>
      </c>
      <c r="D216" s="78" t="n">
        <f aca="false">RollUp!$AB216+RollUp!$AA216+Mortgage!$I216+401k_01!$H216+401k_02!$H216+Roth_01!$F216+Roth_02!$F216+IRA_01!$F216+IRA_02!$F216+Invest_01!$F216+Invest_02!$F216</f>
        <v>1235618.33389581</v>
      </c>
    </row>
    <row r="217" customFormat="false" ht="12.05" hidden="false" customHeight="false" outlineLevel="0" collapsed="false">
      <c r="A217" s="76" t="n">
        <v>213</v>
      </c>
      <c r="B217" s="77" t="n">
        <f aca="false">EOMONTH(Input!$C$7,A217)</f>
        <v>49399</v>
      </c>
      <c r="D217" s="78" t="n">
        <f aca="false">RollUp!$AB217+RollUp!$AA217+Mortgage!$I217+401k_01!$H217+401k_02!$H217+Roth_01!$F217+Roth_02!$F217+IRA_01!$F217+IRA_02!$F217+Invest_01!$F217+Invest_02!$F217</f>
        <v>1243440.4019777</v>
      </c>
    </row>
    <row r="218" customFormat="false" ht="12.05" hidden="false" customHeight="false" outlineLevel="0" collapsed="false">
      <c r="A218" s="76" t="n">
        <v>214</v>
      </c>
      <c r="B218" s="77" t="n">
        <f aca="false">EOMONTH(Input!$C$7,A218)</f>
        <v>49429</v>
      </c>
      <c r="D218" s="78" t="n">
        <f aca="false">RollUp!$AB218+RollUp!$AA218+Mortgage!$I218+401k_01!$H218+401k_02!$H218+Roth_01!$F218+Roth_02!$F218+IRA_01!$F218+IRA_02!$F218+Invest_01!$F218+Invest_02!$F218</f>
        <v>1251281.05526706</v>
      </c>
    </row>
    <row r="219" customFormat="false" ht="12.05" hidden="false" customHeight="false" outlineLevel="0" collapsed="false">
      <c r="A219" s="76" t="n">
        <v>215</v>
      </c>
      <c r="B219" s="77" t="n">
        <f aca="false">EOMONTH(Input!$C$7,A219)</f>
        <v>49460</v>
      </c>
      <c r="D219" s="78" t="n">
        <f aca="false">RollUp!$AB219+RollUp!$AA219+Mortgage!$I219+401k_01!$H219+401k_02!$H219+Roth_01!$F219+Roth_02!$F219+IRA_01!$F219+IRA_02!$F219+Invest_01!$F219+Invest_02!$F219</f>
        <v>1259140.3702909</v>
      </c>
    </row>
    <row r="220" customFormat="false" ht="12.05" hidden="false" customHeight="false" outlineLevel="0" collapsed="false">
      <c r="A220" s="76" t="n">
        <v>216</v>
      </c>
      <c r="B220" s="77" t="n">
        <f aca="false">EOMONTH(Input!$C$7,A220)</f>
        <v>49490</v>
      </c>
      <c r="D220" s="78" t="n">
        <f aca="false">RollUp!$AB220+RollUp!$AA220+Mortgage!$I220+401k_01!$H220+401k_02!$H220+Roth_01!$F220+Roth_02!$F220+IRA_01!$F220+IRA_02!$F220+Invest_01!$F220+Invest_02!$F220</f>
        <v>1266916.27230309</v>
      </c>
    </row>
    <row r="221" customFormat="false" ht="12.05" hidden="false" customHeight="false" outlineLevel="0" collapsed="false">
      <c r="A221" s="76" t="n">
        <v>217</v>
      </c>
      <c r="B221" s="77" t="n">
        <f aca="false">EOMONTH(Input!$C$7,A221)</f>
        <v>49521</v>
      </c>
      <c r="D221" s="78" t="n">
        <f aca="false">RollUp!$AB221+RollUp!$AA221+Mortgage!$I221+401k_01!$H221+401k_02!$H221+Roth_01!$F221+Roth_02!$F221+IRA_01!$F221+IRA_02!$F221+Invest_01!$F221+Invest_02!$F221</f>
        <v>1274711.11340582</v>
      </c>
    </row>
    <row r="222" customFormat="false" ht="12.05" hidden="false" customHeight="false" outlineLevel="0" collapsed="false">
      <c r="A222" s="76" t="n">
        <v>218</v>
      </c>
      <c r="B222" s="77" t="n">
        <f aca="false">EOMONTH(Input!$C$7,A222)</f>
        <v>49552</v>
      </c>
      <c r="D222" s="78" t="n">
        <f aca="false">RollUp!$AB222+RollUp!$AA222+Mortgage!$I222+401k_01!$H222+401k_02!$H222+Roth_01!$F222+Roth_02!$F222+IRA_01!$F222+IRA_02!$F222+Invest_01!$F222+Invest_02!$F222</f>
        <v>1282524.97162257</v>
      </c>
    </row>
    <row r="223" customFormat="false" ht="12.05" hidden="false" customHeight="false" outlineLevel="0" collapsed="false">
      <c r="A223" s="76" t="n">
        <v>219</v>
      </c>
      <c r="B223" s="77" t="n">
        <f aca="false">EOMONTH(Input!$C$7,A223)</f>
        <v>49582</v>
      </c>
      <c r="D223" s="78" t="n">
        <f aca="false">RollUp!$AB223+RollUp!$AA223+Mortgage!$I223+401k_01!$H223+401k_02!$H223+Roth_01!$F223+Roth_02!$F223+IRA_01!$F223+IRA_02!$F223+Invest_01!$F223+Invest_02!$F223</f>
        <v>1290357.92530159</v>
      </c>
    </row>
    <row r="224" customFormat="false" ht="12.05" hidden="false" customHeight="false" outlineLevel="0" collapsed="false">
      <c r="A224" s="76" t="n">
        <v>220</v>
      </c>
      <c r="B224" s="77" t="n">
        <f aca="false">EOMONTH(Input!$C$7,A224)</f>
        <v>49613</v>
      </c>
      <c r="D224" s="78" t="n">
        <f aca="false">RollUp!$AB224+RollUp!$AA224+Mortgage!$I224+401k_01!$H224+401k_02!$H224+Roth_01!$F224+Roth_02!$F224+IRA_01!$F224+IRA_02!$F224+Invest_01!$F224+Invest_02!$F224</f>
        <v>1298210.05311728</v>
      </c>
    </row>
    <row r="225" customFormat="false" ht="12.05" hidden="false" customHeight="false" outlineLevel="0" collapsed="false">
      <c r="A225" s="76" t="n">
        <v>221</v>
      </c>
      <c r="B225" s="77" t="n">
        <f aca="false">EOMONTH(Input!$C$7,A225)</f>
        <v>49643</v>
      </c>
      <c r="D225" s="78" t="n">
        <f aca="false">RollUp!$AB225+RollUp!$AA225+Mortgage!$I225+401k_01!$H225+401k_02!$H225+Roth_01!$F225+Roth_02!$F225+IRA_01!$F225+IRA_02!$F225+Invest_01!$F225+Invest_02!$F225</f>
        <v>1306081.43407153</v>
      </c>
    </row>
    <row r="226" customFormat="false" ht="12.05" hidden="false" customHeight="false" outlineLevel="0" collapsed="false">
      <c r="A226" s="76" t="n">
        <v>222</v>
      </c>
      <c r="B226" s="77" t="n">
        <f aca="false">EOMONTH(Input!$C$7,A226)</f>
        <v>49674</v>
      </c>
      <c r="D226" s="78" t="n">
        <f aca="false">RollUp!$AB226+RollUp!$AA226+Mortgage!$I226+401k_01!$H226+401k_02!$H226+Roth_01!$F226+Roth_02!$F226+IRA_01!$F226+IRA_02!$F226+Invest_01!$F226+Invest_02!$F226</f>
        <v>1313972.14749508</v>
      </c>
    </row>
    <row r="227" customFormat="false" ht="12.05" hidden="false" customHeight="false" outlineLevel="0" collapsed="false">
      <c r="A227" s="76" t="n">
        <v>223</v>
      </c>
      <c r="B227" s="77" t="n">
        <f aca="false">EOMONTH(Input!$C$7,A227)</f>
        <v>49705</v>
      </c>
      <c r="D227" s="78" t="n">
        <f aca="false">RollUp!$AB227+RollUp!$AA227+Mortgage!$I227+401k_01!$H227+401k_02!$H227+Roth_01!$F227+Roth_02!$F227+IRA_01!$F227+IRA_02!$F227+Invest_01!$F227+Invest_02!$F227</f>
        <v>1321882.27304894</v>
      </c>
    </row>
    <row r="228" customFormat="false" ht="12.05" hidden="false" customHeight="false" outlineLevel="0" collapsed="false">
      <c r="A228" s="76" t="n">
        <v>224</v>
      </c>
      <c r="B228" s="77" t="n">
        <f aca="false">EOMONTH(Input!$C$7,A228)</f>
        <v>49734</v>
      </c>
      <c r="D228" s="78" t="n">
        <f aca="false">RollUp!$AB228+RollUp!$AA228+Mortgage!$I228+401k_01!$H228+401k_02!$H228+Roth_01!$F228+Roth_02!$F228+IRA_01!$F228+IRA_02!$F228+Invest_01!$F228+Invest_02!$F228</f>
        <v>1329811.8907257</v>
      </c>
    </row>
    <row r="229" customFormat="false" ht="12.05" hidden="false" customHeight="false" outlineLevel="0" collapsed="false">
      <c r="A229" s="76" t="n">
        <v>225</v>
      </c>
      <c r="B229" s="77" t="n">
        <f aca="false">EOMONTH(Input!$C$7,A229)</f>
        <v>49765</v>
      </c>
      <c r="D229" s="78" t="n">
        <f aca="false">RollUp!$AB229+RollUp!$AA229+Mortgage!$I229+401k_01!$H229+401k_02!$H229+Roth_01!$F229+Roth_02!$F229+IRA_01!$F229+IRA_02!$F229+Invest_01!$F229+Invest_02!$F229</f>
        <v>1337761.08085094</v>
      </c>
    </row>
    <row r="230" customFormat="false" ht="12.05" hidden="false" customHeight="false" outlineLevel="0" collapsed="false">
      <c r="A230" s="76" t="n">
        <v>226</v>
      </c>
      <c r="B230" s="77" t="n">
        <f aca="false">EOMONTH(Input!$C$7,A230)</f>
        <v>49795</v>
      </c>
      <c r="D230" s="78" t="n">
        <f aca="false">RollUp!$AB230+RollUp!$AA230+Mortgage!$I230+401k_01!$H230+401k_02!$H230+Roth_01!$F230+Roth_02!$F230+IRA_01!$F230+IRA_02!$F230+Invest_01!$F230+Invest_02!$F230</f>
        <v>1345729.92408463</v>
      </c>
    </row>
    <row r="231" customFormat="false" ht="12.05" hidden="false" customHeight="false" outlineLevel="0" collapsed="false">
      <c r="A231" s="76" t="n">
        <v>227</v>
      </c>
      <c r="B231" s="77" t="n">
        <f aca="false">EOMONTH(Input!$C$7,A231)</f>
        <v>49826</v>
      </c>
      <c r="D231" s="78" t="n">
        <f aca="false">RollUp!$AB231+RollUp!$AA231+Mortgage!$I231+401k_01!$H231+401k_02!$H231+Roth_01!$F231+Roth_02!$F231+IRA_01!$F231+IRA_02!$F231+Invest_01!$F231+Invest_02!$F231</f>
        <v>1353718.50142251</v>
      </c>
    </row>
    <row r="232" customFormat="false" ht="12.05" hidden="false" customHeight="false" outlineLevel="0" collapsed="false">
      <c r="A232" s="76" t="n">
        <v>228</v>
      </c>
      <c r="B232" s="77" t="n">
        <f aca="false">EOMONTH(Input!$C$7,A232)</f>
        <v>49856</v>
      </c>
      <c r="D232" s="78" t="n">
        <f aca="false">RollUp!$AB232+RollUp!$AA232+Mortgage!$I232+401k_01!$H232+401k_02!$H232+Roth_01!$F232+Roth_02!$F232+IRA_01!$F232+IRA_02!$F232+Invest_01!$F232+Invest_02!$F232</f>
        <v>1361613.7073996</v>
      </c>
    </row>
    <row r="233" customFormat="false" ht="12.05" hidden="false" customHeight="false" outlineLevel="0" collapsed="false">
      <c r="A233" s="76" t="n">
        <v>229</v>
      </c>
      <c r="B233" s="77" t="n">
        <f aca="false">EOMONTH(Input!$C$7,A233)</f>
        <v>49887</v>
      </c>
      <c r="D233" s="78" t="n">
        <f aca="false">RollUp!$AB233+RollUp!$AA233+Mortgage!$I233+401k_01!$H233+401k_02!$H233+Roth_01!$F233+Roth_02!$F233+IRA_01!$F233+IRA_02!$F233+Invest_01!$F233+Invest_02!$F233</f>
        <v>1369528.93592253</v>
      </c>
    </row>
    <row r="234" customFormat="false" ht="12.05" hidden="false" customHeight="false" outlineLevel="0" collapsed="false">
      <c r="A234" s="76" t="n">
        <v>230</v>
      </c>
      <c r="B234" s="77" t="n">
        <f aca="false">EOMONTH(Input!$C$7,A234)</f>
        <v>49918</v>
      </c>
      <c r="D234" s="78" t="n">
        <f aca="false">RollUp!$AB234+RollUp!$AA234+Mortgage!$I234+401k_01!$H234+401k_02!$H234+Roth_01!$F234+Roth_02!$F234+IRA_01!$F234+IRA_02!$F234+Invest_01!$F234+Invest_02!$F234</f>
        <v>1377464.26955032</v>
      </c>
    </row>
    <row r="235" customFormat="false" ht="12.05" hidden="false" customHeight="false" outlineLevel="0" collapsed="false">
      <c r="A235" s="76" t="n">
        <v>231</v>
      </c>
      <c r="B235" s="77" t="n">
        <f aca="false">EOMONTH(Input!$C$7,A235)</f>
        <v>49948</v>
      </c>
      <c r="D235" s="78" t="n">
        <f aca="false">RollUp!$AB235+RollUp!$AA235+Mortgage!$I235+401k_01!$H235+401k_02!$H235+Roth_01!$F235+Roth_02!$F235+IRA_01!$F235+IRA_02!$F235+Invest_01!$F235+Invest_02!$F235</f>
        <v>1385419.79118563</v>
      </c>
    </row>
    <row r="236" customFormat="false" ht="12.05" hidden="false" customHeight="false" outlineLevel="0" collapsed="false">
      <c r="A236" s="76" t="n">
        <v>232</v>
      </c>
      <c r="B236" s="77" t="n">
        <f aca="false">EOMONTH(Input!$C$7,A236)</f>
        <v>49979</v>
      </c>
      <c r="D236" s="78" t="n">
        <f aca="false">RollUp!$AB236+RollUp!$AA236+Mortgage!$I236+401k_01!$H236+401k_02!$H236+Roth_01!$F236+Roth_02!$F236+IRA_01!$F236+IRA_02!$F236+Invest_01!$F236+Invest_02!$F236</f>
        <v>1393395.58407627</v>
      </c>
    </row>
    <row r="237" customFormat="false" ht="12.05" hidden="false" customHeight="false" outlineLevel="0" collapsed="false">
      <c r="A237" s="76" t="n">
        <v>233</v>
      </c>
      <c r="B237" s="77" t="n">
        <f aca="false">EOMONTH(Input!$C$7,A237)</f>
        <v>50009</v>
      </c>
      <c r="D237" s="78" t="n">
        <f aca="false">RollUp!$AB237+RollUp!$AA237+Mortgage!$I237+401k_01!$H237+401k_02!$H237+Roth_01!$F237+Roth_02!$F237+IRA_01!$F237+IRA_02!$F237+Invest_01!$F237+Invest_02!$F237</f>
        <v>1401391.73181657</v>
      </c>
    </row>
    <row r="238" customFormat="false" ht="12.05" hidden="false" customHeight="false" outlineLevel="0" collapsed="false">
      <c r="A238" s="76" t="n">
        <v>234</v>
      </c>
      <c r="B238" s="77" t="n">
        <f aca="false">EOMONTH(Input!$C$7,A238)</f>
        <v>50040</v>
      </c>
      <c r="D238" s="78" t="n">
        <f aca="false">RollUp!$AB238+RollUp!$AA238+Mortgage!$I238+401k_01!$H238+401k_02!$H238+Roth_01!$F238+Roth_02!$F238+IRA_01!$F238+IRA_02!$F238+Invest_01!$F238+Invest_02!$F238</f>
        <v>1409408.31834887</v>
      </c>
    </row>
    <row r="239" customFormat="false" ht="12.05" hidden="false" customHeight="false" outlineLevel="0" collapsed="false">
      <c r="A239" s="76" t="n">
        <v>235</v>
      </c>
      <c r="B239" s="77" t="n">
        <f aca="false">EOMONTH(Input!$C$7,A239)</f>
        <v>50071</v>
      </c>
      <c r="D239" s="78" t="n">
        <f aca="false">RollUp!$AB239+RollUp!$AA239+Mortgage!$I239+401k_01!$H239+401k_02!$H239+Roth_01!$F239+Roth_02!$F239+IRA_01!$F239+IRA_02!$F239+Invest_01!$F239+Invest_02!$F239</f>
        <v>1417445.42796498</v>
      </c>
    </row>
    <row r="240" customFormat="false" ht="12.05" hidden="false" customHeight="false" outlineLevel="0" collapsed="false">
      <c r="A240" s="76" t="n">
        <v>236</v>
      </c>
      <c r="B240" s="77" t="n">
        <f aca="false">EOMONTH(Input!$C$7,A240)</f>
        <v>50099</v>
      </c>
      <c r="D240" s="78" t="n">
        <f aca="false">RollUp!$AB240+RollUp!$AA240+Mortgage!$I240+401k_01!$H240+401k_02!$H240+Roth_01!$F240+Roth_02!$F240+IRA_01!$F240+IRA_02!$F240+Invest_01!$F240+Invest_02!$F240</f>
        <v>1425503.14530756</v>
      </c>
    </row>
    <row r="241" customFormat="false" ht="12.05" hidden="false" customHeight="false" outlineLevel="0" collapsed="false">
      <c r="A241" s="76" t="n">
        <v>237</v>
      </c>
      <c r="B241" s="77" t="n">
        <f aca="false">EOMONTH(Input!$C$7,A241)</f>
        <v>50130</v>
      </c>
      <c r="D241" s="78" t="n">
        <f aca="false">RollUp!$AB241+RollUp!$AA241+Mortgage!$I241+401k_01!$H241+401k_02!$H241+Roth_01!$F241+Roth_02!$F241+IRA_01!$F241+IRA_02!$F241+Invest_01!$F241+Invest_02!$F241</f>
        <v>1433581.55537169</v>
      </c>
    </row>
    <row r="242" customFormat="false" ht="12.05" hidden="false" customHeight="false" outlineLevel="0" collapsed="false">
      <c r="A242" s="76" t="n">
        <v>238</v>
      </c>
      <c r="B242" s="77" t="n">
        <f aca="false">EOMONTH(Input!$C$7,A242)</f>
        <v>50160</v>
      </c>
      <c r="D242" s="78" t="n">
        <f aca="false">RollUp!$AB242+RollUp!$AA242+Mortgage!$I242+401k_01!$H242+401k_02!$H242+Roth_01!$F242+Roth_02!$F242+IRA_01!$F242+IRA_02!$F242+Invest_01!$F242+Invest_02!$F242</f>
        <v>1441680.74350624</v>
      </c>
    </row>
    <row r="243" customFormat="false" ht="12.05" hidden="false" customHeight="false" outlineLevel="0" collapsed="false">
      <c r="A243" s="76" t="n">
        <v>239</v>
      </c>
      <c r="B243" s="77" t="n">
        <f aca="false">EOMONTH(Input!$C$7,A243)</f>
        <v>50191</v>
      </c>
      <c r="D243" s="78" t="n">
        <f aca="false">RollUp!$AB243+RollUp!$AA243+Mortgage!$I243+401k_01!$H243+401k_02!$H243+Roth_01!$F243+Roth_02!$F243+IRA_01!$F243+IRA_02!$F243+Invest_01!$F243+Invest_02!$F243</f>
        <v>1449800.79541541</v>
      </c>
    </row>
    <row r="244" customFormat="false" ht="12.05" hidden="false" customHeight="false" outlineLevel="0" collapsed="false">
      <c r="A244" s="76" t="n">
        <v>240</v>
      </c>
      <c r="B244" s="77" t="n">
        <f aca="false">EOMONTH(Input!$C$7,A244)</f>
        <v>50221</v>
      </c>
      <c r="D244" s="78" t="n">
        <f aca="false">RollUp!$AB244+RollUp!$AA244+Mortgage!$I244+401k_01!$H244+401k_02!$H244+Roth_01!$F244+Roth_02!$F244+IRA_01!$F244+IRA_02!$F244+Invest_01!$F244+Invest_02!$F244</f>
        <v>1457816.93551946</v>
      </c>
    </row>
    <row r="245" customFormat="false" ht="12.05" hidden="false" customHeight="false" outlineLevel="0" collapsed="false">
      <c r="A245" s="76" t="n">
        <v>241</v>
      </c>
      <c r="B245" s="77" t="n">
        <f aca="false">EOMONTH(Input!$C$7,A245)</f>
        <v>50252</v>
      </c>
      <c r="D245" s="78" t="n">
        <f aca="false">RollUp!$AB245+RollUp!$AA245+Mortgage!$I245+401k_01!$H245+401k_02!$H245+Roth_01!$F245+Roth_02!$F245+IRA_01!$F245+IRA_02!$F245+Invest_01!$F245+Invest_02!$F245</f>
        <v>1465854.23943226</v>
      </c>
    </row>
    <row r="246" customFormat="false" ht="12.05" hidden="false" customHeight="false" outlineLevel="0" collapsed="false">
      <c r="A246" s="76" t="n">
        <v>242</v>
      </c>
      <c r="B246" s="77" t="n">
        <f aca="false">EOMONTH(Input!$C$7,A246)</f>
        <v>50283</v>
      </c>
      <c r="D246" s="78" t="n">
        <f aca="false">RollUp!$AB246+RollUp!$AA246+Mortgage!$I246+401k_01!$H246+401k_02!$H246+Roth_01!$F246+Roth_02!$F246+IRA_01!$F246+IRA_02!$F246+Invest_01!$F246+Invest_02!$F246</f>
        <v>1473912.79449129</v>
      </c>
    </row>
    <row r="247" customFormat="false" ht="12.05" hidden="false" customHeight="false" outlineLevel="0" collapsed="false">
      <c r="A247" s="76" t="n">
        <v>243</v>
      </c>
      <c r="B247" s="77" t="n">
        <f aca="false">EOMONTH(Input!$C$7,A247)</f>
        <v>50313</v>
      </c>
      <c r="D247" s="78" t="n">
        <f aca="false">RollUp!$AB247+RollUp!$AA247+Mortgage!$I247+401k_01!$H247+401k_02!$H247+Roth_01!$F247+Roth_02!$F247+IRA_01!$F247+IRA_02!$F247+Invest_01!$F247+Invest_02!$F247</f>
        <v>1481992.6883976</v>
      </c>
    </row>
    <row r="248" customFormat="false" ht="12.05" hidden="false" customHeight="false" outlineLevel="0" collapsed="false">
      <c r="A248" s="76" t="n">
        <v>244</v>
      </c>
      <c r="B248" s="77" t="n">
        <f aca="false">EOMONTH(Input!$C$7,A248)</f>
        <v>50344</v>
      </c>
      <c r="D248" s="78" t="n">
        <f aca="false">RollUp!$AB248+RollUp!$AA248+Mortgage!$I248+401k_01!$H248+401k_02!$H248+Roth_01!$F248+Roth_02!$F248+IRA_01!$F248+IRA_02!$F248+Invest_01!$F248+Invest_02!$F248</f>
        <v>1490094.00921739</v>
      </c>
    </row>
    <row r="249" customFormat="false" ht="12.05" hidden="false" customHeight="false" outlineLevel="0" collapsed="false">
      <c r="A249" s="76" t="n">
        <v>245</v>
      </c>
      <c r="B249" s="77" t="n">
        <f aca="false">EOMONTH(Input!$C$7,A249)</f>
        <v>50374</v>
      </c>
      <c r="D249" s="78" t="n">
        <f aca="false">RollUp!$AB249+RollUp!$AA249+Mortgage!$I249+401k_01!$H249+401k_02!$H249+Roth_01!$F249+Roth_02!$F249+IRA_01!$F249+IRA_02!$F249+Invest_01!$F249+Invest_02!$F249</f>
        <v>1498216.84538346</v>
      </c>
    </row>
    <row r="250" customFormat="false" ht="12.05" hidden="false" customHeight="false" outlineLevel="0" collapsed="false">
      <c r="A250" s="76" t="n">
        <v>246</v>
      </c>
      <c r="B250" s="77" t="n">
        <f aca="false">EOMONTH(Input!$C$7,A250)</f>
        <v>50405</v>
      </c>
      <c r="D250" s="78" t="n">
        <f aca="false">RollUp!$AB250+RollUp!$AA250+Mortgage!$I250+401k_01!$H250+401k_02!$H250+Roth_01!$F250+Roth_02!$F250+IRA_01!$F250+IRA_02!$F250+Invest_01!$F250+Invest_02!$F250</f>
        <v>1506361.28569676</v>
      </c>
    </row>
    <row r="251" customFormat="false" ht="12.05" hidden="false" customHeight="false" outlineLevel="0" collapsed="false">
      <c r="A251" s="76" t="n">
        <v>247</v>
      </c>
      <c r="B251" s="77" t="n">
        <f aca="false">EOMONTH(Input!$C$7,A251)</f>
        <v>50436</v>
      </c>
      <c r="D251" s="78" t="n">
        <f aca="false">RollUp!$AB251+RollUp!$AA251+Mortgage!$I251+401k_01!$H251+401k_02!$H251+Roth_01!$F251+Roth_02!$F251+IRA_01!$F251+IRA_02!$F251+Invest_01!$F251+Invest_02!$F251</f>
        <v>1514527.41932795</v>
      </c>
    </row>
    <row r="252" customFormat="false" ht="12.05" hidden="false" customHeight="false" outlineLevel="0" collapsed="false">
      <c r="A252" s="76" t="n">
        <v>248</v>
      </c>
      <c r="B252" s="77" t="n">
        <f aca="false">EOMONTH(Input!$C$7,A252)</f>
        <v>50464</v>
      </c>
      <c r="D252" s="78" t="n">
        <f aca="false">RollUp!$AB252+RollUp!$AA252+Mortgage!$I252+401k_01!$H252+401k_02!$H252+Roth_01!$F252+Roth_02!$F252+IRA_01!$F252+IRA_02!$F252+Invest_01!$F252+Invest_02!$F252</f>
        <v>1522715.33581891</v>
      </c>
    </row>
    <row r="253" customFormat="false" ht="12.05" hidden="false" customHeight="false" outlineLevel="0" collapsed="false">
      <c r="A253" s="76" t="n">
        <v>249</v>
      </c>
      <c r="B253" s="77" t="n">
        <f aca="false">EOMONTH(Input!$C$7,A253)</f>
        <v>50495</v>
      </c>
      <c r="D253" s="78" t="n">
        <f aca="false">RollUp!$AB253+RollUp!$AA253+Mortgage!$I253+401k_01!$H253+401k_02!$H253+Roth_01!$F253+Roth_02!$F253+IRA_01!$F253+IRA_02!$F253+Invest_01!$F253+Invest_02!$F253</f>
        <v>1530925.12508428</v>
      </c>
    </row>
    <row r="254" customFormat="false" ht="12.05" hidden="false" customHeight="false" outlineLevel="0" collapsed="false">
      <c r="A254" s="76" t="n">
        <v>250</v>
      </c>
      <c r="B254" s="77" t="n">
        <f aca="false">EOMONTH(Input!$C$7,A254)</f>
        <v>50525</v>
      </c>
      <c r="D254" s="78" t="n">
        <f aca="false">RollUp!$AB254+RollUp!$AA254+Mortgage!$I254+401k_01!$H254+401k_02!$H254+Roth_01!$F254+Roth_02!$F254+IRA_01!$F254+IRA_02!$F254+Invest_01!$F254+Invest_02!$F254</f>
        <v>1539156.87741305</v>
      </c>
    </row>
    <row r="255" customFormat="false" ht="12.05" hidden="false" customHeight="false" outlineLevel="0" collapsed="false">
      <c r="A255" s="76" t="n">
        <v>251</v>
      </c>
      <c r="B255" s="77" t="n">
        <f aca="false">EOMONTH(Input!$C$7,A255)</f>
        <v>50556</v>
      </c>
      <c r="D255" s="78" t="n">
        <f aca="false">RollUp!$AB255+RollUp!$AA255+Mortgage!$I255+401k_01!$H255+401k_02!$H255+Roth_01!$F255+Roth_02!$F255+IRA_01!$F255+IRA_02!$F255+Invest_01!$F255+Invest_02!$F255</f>
        <v>1547410.68347009</v>
      </c>
    </row>
    <row r="256" customFormat="false" ht="12.05" hidden="false" customHeight="false" outlineLevel="0" collapsed="false">
      <c r="A256" s="76" t="n">
        <v>252</v>
      </c>
      <c r="B256" s="77" t="n">
        <f aca="false">EOMONTH(Input!$C$7,A256)</f>
        <v>50586</v>
      </c>
      <c r="D256" s="78" t="n">
        <f aca="false">RollUp!$AB256+RollUp!$AA256+Mortgage!$I256+401k_01!$H256+401k_02!$H256+Roth_01!$F256+Roth_02!$F256+IRA_01!$F256+IRA_02!$F256+Invest_01!$F256+Invest_02!$F256</f>
        <v>1555549.42503563</v>
      </c>
    </row>
    <row r="257" customFormat="false" ht="12.05" hidden="false" customHeight="false" outlineLevel="0" collapsed="false">
      <c r="A257" s="76" t="n">
        <v>253</v>
      </c>
      <c r="B257" s="77" t="n">
        <f aca="false">EOMONTH(Input!$C$7,A257)</f>
        <v>50617</v>
      </c>
      <c r="D257" s="78" t="n">
        <f aca="false">RollUp!$AB257+RollUp!$AA257+Mortgage!$I257+401k_01!$H257+401k_02!$H257+Roth_01!$F257+Roth_02!$F257+IRA_01!$F257+IRA_02!$F257+Invest_01!$F257+Invest_02!$F257</f>
        <v>1563710.53248765</v>
      </c>
    </row>
    <row r="258" customFormat="false" ht="12.05" hidden="false" customHeight="false" outlineLevel="0" collapsed="false">
      <c r="A258" s="76" t="n">
        <v>254</v>
      </c>
      <c r="B258" s="77" t="n">
        <f aca="false">EOMONTH(Input!$C$7,A258)</f>
        <v>50648</v>
      </c>
      <c r="D258" s="78" t="n">
        <f aca="false">RollUp!$AB258+RollUp!$AA258+Mortgage!$I258+401k_01!$H258+401k_02!$H258+Roth_01!$F258+Roth_02!$F258+IRA_01!$F258+IRA_02!$F258+Invest_01!$F258+Invest_02!$F258</f>
        <v>1571894.09819773</v>
      </c>
    </row>
    <row r="259" customFormat="false" ht="12.05" hidden="false" customHeight="false" outlineLevel="0" collapsed="false">
      <c r="A259" s="76" t="n">
        <v>255</v>
      </c>
      <c r="B259" s="77" t="n">
        <f aca="false">EOMONTH(Input!$C$7,A259)</f>
        <v>50678</v>
      </c>
      <c r="D259" s="78" t="n">
        <f aca="false">RollUp!$AB259+RollUp!$AA259+Mortgage!$I259+401k_01!$H259+401k_02!$H259+Roth_01!$F259+Roth_02!$F259+IRA_01!$F259+IRA_02!$F259+Invest_01!$F259+Invest_02!$F259</f>
        <v>1580100.214922</v>
      </c>
    </row>
    <row r="260" customFormat="false" ht="12.05" hidden="false" customHeight="false" outlineLevel="0" collapsed="false">
      <c r="A260" s="76" t="n">
        <v>256</v>
      </c>
      <c r="B260" s="77" t="n">
        <f aca="false">EOMONTH(Input!$C$7,A260)</f>
        <v>50709</v>
      </c>
      <c r="D260" s="78" t="n">
        <f aca="false">RollUp!$AB260+RollUp!$AA260+Mortgage!$I260+401k_01!$H260+401k_02!$H260+Roth_01!$F260+Roth_02!$F260+IRA_01!$F260+IRA_02!$F260+Invest_01!$F260+Invest_02!$F260</f>
        <v>1588328.97580277</v>
      </c>
    </row>
    <row r="261" customFormat="false" ht="12.05" hidden="false" customHeight="false" outlineLevel="0" collapsed="false">
      <c r="A261" s="76" t="n">
        <v>257</v>
      </c>
      <c r="B261" s="77" t="n">
        <f aca="false">EOMONTH(Input!$C$7,A261)</f>
        <v>50739</v>
      </c>
      <c r="D261" s="78" t="n">
        <f aca="false">RollUp!$AB261+RollUp!$AA261+Mortgage!$I261+401k_01!$H261+401k_02!$H261+Roth_01!$F261+Roth_02!$F261+IRA_01!$F261+IRA_02!$F261+Invest_01!$F261+Invest_02!$F261</f>
        <v>1596580.47437012</v>
      </c>
    </row>
    <row r="262" customFormat="false" ht="12.05" hidden="false" customHeight="false" outlineLevel="0" collapsed="false">
      <c r="A262" s="76" t="n">
        <v>258</v>
      </c>
      <c r="B262" s="77" t="n">
        <f aca="false">EOMONTH(Input!$C$7,A262)</f>
        <v>50770</v>
      </c>
      <c r="D262" s="78" t="n">
        <f aca="false">RollUp!$AB262+RollUp!$AA262+Mortgage!$I262+401k_01!$H262+401k_02!$H262+Roth_01!$F262+Roth_02!$F262+IRA_01!$F262+IRA_02!$F262+Invest_01!$F262+Invest_02!$F262</f>
        <v>1604854.80454351</v>
      </c>
    </row>
    <row r="263" customFormat="false" ht="12.05" hidden="false" customHeight="false" outlineLevel="0" collapsed="false">
      <c r="A263" s="76" t="n">
        <v>259</v>
      </c>
      <c r="B263" s="77" t="n">
        <f aca="false">EOMONTH(Input!$C$7,A263)</f>
        <v>50801</v>
      </c>
      <c r="D263" s="78" t="n">
        <f aca="false">RollUp!$AB263+RollUp!$AA263+Mortgage!$I263+401k_01!$H263+401k_02!$H263+Roth_01!$F263+Roth_02!$F263+IRA_01!$F263+IRA_02!$F263+Invest_01!$F263+Invest_02!$F263</f>
        <v>1613152.06063344</v>
      </c>
    </row>
    <row r="264" customFormat="false" ht="12.05" hidden="false" customHeight="false" outlineLevel="0" collapsed="false">
      <c r="A264" s="76" t="n">
        <v>260</v>
      </c>
      <c r="B264" s="77" t="n">
        <f aca="false">EOMONTH(Input!$C$7,A264)</f>
        <v>50829</v>
      </c>
      <c r="D264" s="78" t="n">
        <f aca="false">RollUp!$AB264+RollUp!$AA264+Mortgage!$I264+401k_01!$H264+401k_02!$H264+Roth_01!$F264+Roth_02!$F264+IRA_01!$F264+IRA_02!$F264+Invest_01!$F264+Invest_02!$F264</f>
        <v>1621472.33734303</v>
      </c>
    </row>
    <row r="265" customFormat="false" ht="12.05" hidden="false" customHeight="false" outlineLevel="0" collapsed="false">
      <c r="A265" s="76" t="n">
        <v>261</v>
      </c>
      <c r="B265" s="77" t="n">
        <f aca="false">EOMONTH(Input!$C$7,A265)</f>
        <v>50860</v>
      </c>
      <c r="D265" s="78" t="n">
        <f aca="false">RollUp!$AB265+RollUp!$AA265+Mortgage!$I265+401k_01!$H265+401k_02!$H265+Roth_01!$F265+Roth_02!$F265+IRA_01!$F265+IRA_02!$F265+Invest_01!$F265+Invest_02!$F265</f>
        <v>1629815.7297697</v>
      </c>
    </row>
    <row r="266" customFormat="false" ht="12.05" hidden="false" customHeight="false" outlineLevel="0" collapsed="false">
      <c r="A266" s="76" t="n">
        <v>262</v>
      </c>
      <c r="B266" s="77" t="n">
        <f aca="false">EOMONTH(Input!$C$7,A266)</f>
        <v>50890</v>
      </c>
      <c r="D266" s="78" t="n">
        <f aca="false">RollUp!$AB266+RollUp!$AA266+Mortgage!$I266+401k_01!$H266+401k_02!$H266+Roth_01!$F266+Roth_02!$F266+IRA_01!$F266+IRA_02!$F266+Invest_01!$F266+Invest_02!$F266</f>
        <v>1638182.33340676</v>
      </c>
    </row>
    <row r="267" customFormat="false" ht="12.05" hidden="false" customHeight="false" outlineLevel="0" collapsed="false">
      <c r="A267" s="76" t="n">
        <v>263</v>
      </c>
      <c r="B267" s="77" t="n">
        <f aca="false">EOMONTH(Input!$C$7,A267)</f>
        <v>50921</v>
      </c>
      <c r="D267" s="78" t="n">
        <f aca="false">RollUp!$AB267+RollUp!$AA267+Mortgage!$I267+401k_01!$H267+401k_02!$H267+Roth_01!$F267+Roth_02!$F267+IRA_01!$F267+IRA_02!$F267+Invest_01!$F267+Invest_02!$F267</f>
        <v>1646572.24414513</v>
      </c>
    </row>
    <row r="268" customFormat="false" ht="12.05" hidden="false" customHeight="false" outlineLevel="0" collapsed="false">
      <c r="A268" s="76" t="n">
        <v>264</v>
      </c>
      <c r="B268" s="77" t="n">
        <f aca="false">EOMONTH(Input!$C$7,A268)</f>
        <v>50951</v>
      </c>
      <c r="D268" s="78" t="n">
        <f aca="false">RollUp!$AB268+RollUp!$AA268+Mortgage!$I268+401k_01!$H268+401k_02!$H268+Roth_01!$F268+Roth_02!$F268+IRA_01!$F268+IRA_02!$F268+Invest_01!$F268+Invest_02!$F268</f>
        <v>1654835.29377748</v>
      </c>
    </row>
    <row r="269" customFormat="false" ht="12.05" hidden="false" customHeight="false" outlineLevel="0" collapsed="false">
      <c r="A269" s="76" t="n">
        <v>265</v>
      </c>
      <c r="B269" s="77" t="n">
        <f aca="false">EOMONTH(Input!$C$7,A269)</f>
        <v>50982</v>
      </c>
      <c r="D269" s="78" t="n">
        <f aca="false">RollUp!$AB269+RollUp!$AA269+Mortgage!$I269+401k_01!$H269+401k_02!$H269+Roth_01!$F269+Roth_02!$F269+IRA_01!$F269+IRA_02!$F269+Invest_01!$F269+Invest_02!$F269</f>
        <v>1663121.97535108</v>
      </c>
    </row>
    <row r="270" customFormat="false" ht="12.05" hidden="false" customHeight="false" outlineLevel="0" collapsed="false">
      <c r="A270" s="76" t="n">
        <v>266</v>
      </c>
      <c r="B270" s="77" t="n">
        <f aca="false">EOMONTH(Input!$C$7,A270)</f>
        <v>51013</v>
      </c>
      <c r="D270" s="78" t="n">
        <f aca="false">RollUp!$AB270+RollUp!$AA270+Mortgage!$I270+401k_01!$H270+401k_02!$H270+Roth_01!$F270+Roth_02!$F270+IRA_01!$F270+IRA_02!$F270+Invest_01!$F270+Invest_02!$F270</f>
        <v>1671432.38654051</v>
      </c>
    </row>
    <row r="271" customFormat="false" ht="12.05" hidden="false" customHeight="false" outlineLevel="0" collapsed="false">
      <c r="A271" s="76" t="n">
        <v>267</v>
      </c>
      <c r="B271" s="77" t="n">
        <f aca="false">EOMONTH(Input!$C$7,A271)</f>
        <v>51043</v>
      </c>
      <c r="D271" s="78" t="n">
        <f aca="false">RollUp!$AB271+RollUp!$AA271+Mortgage!$I271+401k_01!$H271+401k_02!$H271+Roth_01!$F271+Roth_02!$F271+IRA_01!$F271+IRA_02!$F271+Invest_01!$F271+Invest_02!$F271</f>
        <v>1679766.62542699</v>
      </c>
    </row>
    <row r="272" customFormat="false" ht="12.05" hidden="false" customHeight="false" outlineLevel="0" collapsed="false">
      <c r="A272" s="76" t="n">
        <v>268</v>
      </c>
      <c r="B272" s="77" t="n">
        <f aca="false">EOMONTH(Input!$C$7,A272)</f>
        <v>51074</v>
      </c>
      <c r="D272" s="78" t="n">
        <f aca="false">RollUp!$AB272+RollUp!$AA272+Mortgage!$I272+401k_01!$H272+401k_02!$H272+Roth_01!$F272+Roth_02!$F272+IRA_01!$F272+IRA_02!$F272+Invest_01!$F272+Invest_02!$F272</f>
        <v>1688124.79050011</v>
      </c>
    </row>
    <row r="273" customFormat="false" ht="12.05" hidden="false" customHeight="false" outlineLevel="0" collapsed="false">
      <c r="A273" s="76" t="n">
        <v>269</v>
      </c>
      <c r="B273" s="77" t="n">
        <f aca="false">EOMONTH(Input!$C$7,A273)</f>
        <v>51104</v>
      </c>
      <c r="D273" s="78" t="n">
        <f aca="false">RollUp!$AB273+RollUp!$AA273+Mortgage!$I273+401k_01!$H273+401k_02!$H273+Roth_01!$F273+Roth_02!$F273+IRA_01!$F273+IRA_02!$F273+Invest_01!$F273+Invest_02!$F273</f>
        <v>1696506.98065949</v>
      </c>
    </row>
    <row r="274" customFormat="false" ht="12.05" hidden="false" customHeight="false" outlineLevel="0" collapsed="false">
      <c r="A274" s="76" t="n">
        <v>270</v>
      </c>
      <c r="B274" s="77" t="n">
        <f aca="false">EOMONTH(Input!$C$7,A274)</f>
        <v>51135</v>
      </c>
      <c r="D274" s="78" t="n">
        <f aca="false">RollUp!$AB274+RollUp!$AA274+Mortgage!$I274+401k_01!$H274+401k_02!$H274+Roth_01!$F274+Roth_02!$F274+IRA_01!$F274+IRA_02!$F274+Invest_01!$F274+Invest_02!$F274</f>
        <v>1704913.29521656</v>
      </c>
    </row>
    <row r="275" customFormat="false" ht="12.05" hidden="false" customHeight="false" outlineLevel="0" collapsed="false">
      <c r="A275" s="76" t="n">
        <v>271</v>
      </c>
      <c r="B275" s="77" t="n">
        <f aca="false">EOMONTH(Input!$C$7,A275)</f>
        <v>51166</v>
      </c>
      <c r="D275" s="78" t="n">
        <f aca="false">RollUp!$AB275+RollUp!$AA275+Mortgage!$I275+401k_01!$H275+401k_02!$H275+Roth_01!$F275+Roth_02!$F275+IRA_01!$F275+IRA_02!$F275+Invest_01!$F275+Invest_02!$F275</f>
        <v>1713343.83389617</v>
      </c>
    </row>
    <row r="276" customFormat="false" ht="12.05" hidden="false" customHeight="false" outlineLevel="0" collapsed="false">
      <c r="A276" s="76" t="n">
        <v>272</v>
      </c>
      <c r="B276" s="77" t="n">
        <f aca="false">EOMONTH(Input!$C$7,A276)</f>
        <v>51195</v>
      </c>
      <c r="D276" s="78" t="n">
        <f aca="false">RollUp!$AB276+RollUp!$AA276+Mortgage!$I276+401k_01!$H276+401k_02!$H276+Roth_01!$F276+Roth_02!$F276+IRA_01!$F276+IRA_02!$F276+Invest_01!$F276+Invest_02!$F276</f>
        <v>1721798.69683842</v>
      </c>
    </row>
    <row r="277" customFormat="false" ht="12.05" hidden="false" customHeight="false" outlineLevel="0" collapsed="false">
      <c r="A277" s="76" t="n">
        <v>273</v>
      </c>
      <c r="B277" s="77" t="n">
        <f aca="false">EOMONTH(Input!$C$7,A277)</f>
        <v>51226</v>
      </c>
      <c r="D277" s="78" t="n">
        <f aca="false">RollUp!$AB277+RollUp!$AA277+Mortgage!$I277+401k_01!$H277+401k_02!$H277+Roth_01!$F277+Roth_02!$F277+IRA_01!$F277+IRA_02!$F277+Invest_01!$F277+Invest_02!$F277</f>
        <v>1730277.98460032</v>
      </c>
    </row>
    <row r="278" customFormat="false" ht="12.05" hidden="false" customHeight="false" outlineLevel="0" collapsed="false">
      <c r="A278" s="76" t="n">
        <v>274</v>
      </c>
      <c r="B278" s="77" t="n">
        <f aca="false">EOMONTH(Input!$C$7,A278)</f>
        <v>51256</v>
      </c>
      <c r="D278" s="78" t="n">
        <f aca="false">RollUp!$AB278+RollUp!$AA278+Mortgage!$I278+401k_01!$H278+401k_02!$H278+Roth_01!$F278+Roth_02!$F278+IRA_01!$F278+IRA_02!$F278+Invest_01!$F278+Invest_02!$F278</f>
        <v>1738781.79815754</v>
      </c>
    </row>
    <row r="279" customFormat="false" ht="12.05" hidden="false" customHeight="false" outlineLevel="0" collapsed="false">
      <c r="A279" s="76" t="n">
        <v>275</v>
      </c>
      <c r="B279" s="77" t="n">
        <f aca="false">EOMONTH(Input!$C$7,A279)</f>
        <v>51287</v>
      </c>
      <c r="D279" s="78" t="n">
        <f aca="false">RollUp!$AB279+RollUp!$AA279+Mortgage!$I279+401k_01!$H279+401k_02!$H279+Roth_01!$F279+Roth_02!$F279+IRA_01!$F279+IRA_02!$F279+Invest_01!$F279+Invest_02!$F279</f>
        <v>1747310.23890617</v>
      </c>
    </row>
    <row r="280" customFormat="false" ht="12.05" hidden="false" customHeight="false" outlineLevel="0" collapsed="false">
      <c r="A280" s="76" t="n">
        <v>276</v>
      </c>
      <c r="B280" s="77" t="n">
        <f aca="false">EOMONTH(Input!$C$7,A280)</f>
        <v>51317</v>
      </c>
      <c r="D280" s="78" t="n">
        <f aca="false">RollUp!$AB280+RollUp!$AA280+Mortgage!$I280+401k_01!$H280+401k_02!$H280+Roth_01!$F280+Roth_02!$F280+IRA_01!$F280+IRA_02!$F280+Invest_01!$F280+Invest_02!$F280</f>
        <v>1755699.34470075</v>
      </c>
    </row>
    <row r="281" customFormat="false" ht="12.05" hidden="false" customHeight="false" outlineLevel="0" collapsed="false">
      <c r="A281" s="76" t="n">
        <v>277</v>
      </c>
      <c r="B281" s="77" t="n">
        <f aca="false">EOMONTH(Input!$C$7,A281)</f>
        <v>51348</v>
      </c>
      <c r="D281" s="78" t="n">
        <f aca="false">RollUp!$AB281+RollUp!$AA281+Mortgage!$I281+401k_01!$H281+401k_02!$H281+Roth_01!$F281+Roth_02!$F281+IRA_01!$F281+IRA_02!$F281+Invest_01!$F281+Invest_02!$F281</f>
        <v>1764113.41579341</v>
      </c>
    </row>
    <row r="282" customFormat="false" ht="12.05" hidden="false" customHeight="false" outlineLevel="0" collapsed="false">
      <c r="A282" s="76" t="n">
        <v>278</v>
      </c>
      <c r="B282" s="77" t="n">
        <f aca="false">EOMONTH(Input!$C$7,A282)</f>
        <v>51379</v>
      </c>
      <c r="D282" s="78" t="n">
        <f aca="false">RollUp!$AB282+RollUp!$AA282+Mortgage!$I282+401k_01!$H282+401k_02!$H282+Roth_01!$F282+Roth_02!$F282+IRA_01!$F282+IRA_02!$F282+Invest_01!$F282+Invest_02!$F282</f>
        <v>1772552.5554446</v>
      </c>
    </row>
    <row r="283" customFormat="false" ht="12.05" hidden="false" customHeight="false" outlineLevel="0" collapsed="false">
      <c r="A283" s="76" t="n">
        <v>279</v>
      </c>
      <c r="B283" s="77" t="n">
        <f aca="false">EOMONTH(Input!$C$7,A283)</f>
        <v>51409</v>
      </c>
      <c r="D283" s="78" t="n">
        <f aca="false">RollUp!$AB283+RollUp!$AA283+Mortgage!$I283+401k_01!$H283+401k_02!$H283+Roth_01!$F283+Roth_02!$F283+IRA_01!$F283+IRA_02!$F283+Invest_01!$F283+Invest_02!$F283</f>
        <v>1781016.86734472</v>
      </c>
    </row>
    <row r="284" customFormat="false" ht="12.05" hidden="false" customHeight="false" outlineLevel="0" collapsed="false">
      <c r="A284" s="76" t="n">
        <v>280</v>
      </c>
      <c r="B284" s="77" t="n">
        <f aca="false">EOMONTH(Input!$C$7,A284)</f>
        <v>51440</v>
      </c>
      <c r="D284" s="78" t="n">
        <f aca="false">RollUp!$AB284+RollUp!$AA284+Mortgage!$I284+401k_01!$H284+401k_02!$H284+Roth_01!$F284+Roth_02!$F284+IRA_01!$F284+IRA_02!$F284+Invest_01!$F284+Invest_02!$F284</f>
        <v>1789506.45561589</v>
      </c>
    </row>
    <row r="285" customFormat="false" ht="12.05" hidden="false" customHeight="false" outlineLevel="0" collapsed="false">
      <c r="A285" s="76" t="n">
        <v>281</v>
      </c>
      <c r="B285" s="77" t="n">
        <f aca="false">EOMONTH(Input!$C$7,A285)</f>
        <v>51470</v>
      </c>
      <c r="D285" s="78" t="n">
        <f aca="false">RollUp!$AB285+RollUp!$AA285+Mortgage!$I285+401k_01!$H285+401k_02!$H285+Roth_01!$F285+Roth_02!$F285+IRA_01!$F285+IRA_02!$F285+Invest_01!$F285+Invest_02!$F285</f>
        <v>1798021.42481374</v>
      </c>
    </row>
    <row r="286" customFormat="false" ht="12.05" hidden="false" customHeight="false" outlineLevel="0" collapsed="false">
      <c r="A286" s="76" t="n">
        <v>282</v>
      </c>
      <c r="B286" s="77" t="n">
        <f aca="false">EOMONTH(Input!$C$7,A286)</f>
        <v>51501</v>
      </c>
      <c r="D286" s="78" t="n">
        <f aca="false">RollUp!$AB286+RollUp!$AA286+Mortgage!$I286+401k_01!$H286+401k_02!$H286+Roth_01!$F286+Roth_02!$F286+IRA_01!$F286+IRA_02!$F286+Invest_01!$F286+Invest_02!$F286</f>
        <v>1806561.87992924</v>
      </c>
    </row>
    <row r="287" customFormat="false" ht="12.05" hidden="false" customHeight="false" outlineLevel="0" collapsed="false">
      <c r="A287" s="76" t="n">
        <v>283</v>
      </c>
      <c r="B287" s="77" t="n">
        <f aca="false">EOMONTH(Input!$C$7,A287)</f>
        <v>51532</v>
      </c>
      <c r="D287" s="78" t="n">
        <f aca="false">RollUp!$AB287+RollUp!$AA287+Mortgage!$I287+401k_01!$H287+401k_02!$H287+Roth_01!$F287+Roth_02!$F287+IRA_01!$F287+IRA_02!$F287+Invest_01!$F287+Invest_02!$F287</f>
        <v>1815127.92639049</v>
      </c>
    </row>
    <row r="288" customFormat="false" ht="12.05" hidden="false" customHeight="false" outlineLevel="0" collapsed="false">
      <c r="A288" s="76" t="n">
        <v>284</v>
      </c>
      <c r="B288" s="77" t="n">
        <f aca="false">EOMONTH(Input!$C$7,A288)</f>
        <v>51560</v>
      </c>
      <c r="D288" s="78" t="n">
        <f aca="false">RollUp!$AB288+RollUp!$AA288+Mortgage!$I288+401k_01!$H288+401k_02!$H288+Roth_01!$F288+Roth_02!$F288+IRA_01!$F288+IRA_02!$F288+Invest_01!$F288+Invest_02!$F288</f>
        <v>1823719.67006457</v>
      </c>
    </row>
    <row r="289" customFormat="false" ht="12.05" hidden="false" customHeight="false" outlineLevel="0" collapsed="false">
      <c r="A289" s="76" t="n">
        <v>285</v>
      </c>
      <c r="B289" s="77" t="n">
        <f aca="false">EOMONTH(Input!$C$7,A289)</f>
        <v>51591</v>
      </c>
      <c r="D289" s="78" t="n">
        <f aca="false">RollUp!$AB289+RollUp!$AA289+Mortgage!$I289+401k_01!$H289+401k_02!$H289+Roth_01!$F289+Roth_02!$F289+IRA_01!$F289+IRA_02!$F289+Invest_01!$F289+Invest_02!$F289</f>
        <v>1832337.21725934</v>
      </c>
    </row>
    <row r="290" customFormat="false" ht="12.05" hidden="false" customHeight="false" outlineLevel="0" collapsed="false">
      <c r="A290" s="76" t="n">
        <v>286</v>
      </c>
      <c r="B290" s="77" t="n">
        <f aca="false">EOMONTH(Input!$C$7,A290)</f>
        <v>51621</v>
      </c>
      <c r="D290" s="78" t="n">
        <f aca="false">RollUp!$AB290+RollUp!$AA290+Mortgage!$I290+401k_01!$H290+401k_02!$H290+Roth_01!$F290+Roth_02!$F290+IRA_01!$F290+IRA_02!$F290+Invest_01!$F290+Invest_02!$F290</f>
        <v>1840980.67472529</v>
      </c>
    </row>
    <row r="291" customFormat="false" ht="12.05" hidden="false" customHeight="false" outlineLevel="0" collapsed="false">
      <c r="A291" s="76" t="n">
        <v>287</v>
      </c>
      <c r="B291" s="77" t="n">
        <f aca="false">EOMONTH(Input!$C$7,A291)</f>
        <v>51652</v>
      </c>
      <c r="D291" s="78" t="n">
        <f aca="false">RollUp!$AB291+RollUp!$AA291+Mortgage!$I291+401k_01!$H291+401k_02!$H291+Roth_01!$F291+Roth_02!$F291+IRA_01!$F291+IRA_02!$F291+Invest_01!$F291+Invest_02!$F291</f>
        <v>1849650.14965738</v>
      </c>
    </row>
    <row r="292" customFormat="false" ht="12.05" hidden="false" customHeight="false" outlineLevel="0" collapsed="false">
      <c r="A292" s="76" t="n">
        <v>288</v>
      </c>
      <c r="B292" s="77" t="n">
        <f aca="false">EOMONTH(Input!$C$7,A292)</f>
        <v>51682</v>
      </c>
      <c r="D292" s="78" t="n">
        <f aca="false">RollUp!$AB292+RollUp!$AA292+Mortgage!$I292+401k_01!$H292+401k_02!$H292+Roth_01!$F292+Roth_02!$F292+IRA_01!$F292+IRA_02!$F292+Invest_01!$F292+Invest_02!$F292</f>
        <v>1858167.1035446</v>
      </c>
    </row>
    <row r="293" customFormat="false" ht="12.05" hidden="false" customHeight="false" outlineLevel="0" collapsed="false">
      <c r="A293" s="76" t="n">
        <v>289</v>
      </c>
      <c r="B293" s="77" t="n">
        <f aca="false">EOMONTH(Input!$C$7,A293)</f>
        <v>51713</v>
      </c>
      <c r="D293" s="78" t="n">
        <f aca="false">RollUp!$AB293+RollUp!$AA293+Mortgage!$I293+401k_01!$H293+401k_02!$H293+Roth_01!$F293+Roth_02!$F293+IRA_01!$F293+IRA_02!$F293+Invest_01!$F293+Invest_02!$F293</f>
        <v>1866710.426885</v>
      </c>
    </row>
    <row r="294" customFormat="false" ht="12.05" hidden="false" customHeight="false" outlineLevel="0" collapsed="false">
      <c r="A294" s="76" t="n">
        <v>290</v>
      </c>
      <c r="B294" s="77" t="n">
        <f aca="false">EOMONTH(Input!$C$7,A294)</f>
        <v>51744</v>
      </c>
      <c r="D294" s="78" t="n">
        <f aca="false">RollUp!$AB294+RollUp!$AA294+Mortgage!$I294+401k_01!$H294+401k_02!$H294+Roth_01!$F294+Roth_02!$F294+IRA_01!$F294+IRA_02!$F294+Invest_01!$F294+Invest_02!$F294</f>
        <v>1875280.22882253</v>
      </c>
    </row>
    <row r="295" customFormat="false" ht="12.05" hidden="false" customHeight="false" outlineLevel="0" collapsed="false">
      <c r="A295" s="76" t="n">
        <v>291</v>
      </c>
      <c r="B295" s="77" t="n">
        <f aca="false">EOMONTH(Input!$C$7,A295)</f>
        <v>51774</v>
      </c>
      <c r="D295" s="78" t="n">
        <f aca="false">RollUp!$AB295+RollUp!$AA295+Mortgage!$I295+401k_01!$H295+401k_02!$H295+Roth_01!$F295+Roth_02!$F295+IRA_01!$F295+IRA_02!$F295+Invest_01!$F295+Invest_02!$F295</f>
        <v>1883876.61895558</v>
      </c>
    </row>
    <row r="296" customFormat="false" ht="12.05" hidden="false" customHeight="false" outlineLevel="0" collapsed="false">
      <c r="A296" s="76" t="n">
        <v>292</v>
      </c>
      <c r="B296" s="77" t="n">
        <f aca="false">EOMONTH(Input!$C$7,A296)</f>
        <v>51805</v>
      </c>
      <c r="D296" s="78" t="n">
        <f aca="false">RollUp!$AB296+RollUp!$AA296+Mortgage!$I296+401k_01!$H296+401k_02!$H296+Roth_01!$F296+Roth_02!$F296+IRA_01!$F296+IRA_02!$F296+Invest_01!$F296+Invest_02!$F296</f>
        <v>1892499.70733889</v>
      </c>
    </row>
    <row r="297" customFormat="false" ht="12.05" hidden="false" customHeight="false" outlineLevel="0" collapsed="false">
      <c r="A297" s="76" t="n">
        <v>293</v>
      </c>
      <c r="B297" s="77" t="n">
        <f aca="false">EOMONTH(Input!$C$7,A297)</f>
        <v>51835</v>
      </c>
      <c r="D297" s="78" t="n">
        <f aca="false">RollUp!$AB297+RollUp!$AA297+Mortgage!$I297+401k_01!$H297+401k_02!$H297+Roth_01!$F297+Roth_02!$F297+IRA_01!$F297+IRA_02!$F297+Invest_01!$F297+Invest_02!$F297</f>
        <v>1901149.60448541</v>
      </c>
    </row>
    <row r="298" customFormat="false" ht="12.05" hidden="false" customHeight="false" outlineLevel="0" collapsed="false">
      <c r="A298" s="76" t="n">
        <v>294</v>
      </c>
      <c r="B298" s="77" t="n">
        <f aca="false">EOMONTH(Input!$C$7,A298)</f>
        <v>51866</v>
      </c>
      <c r="D298" s="78" t="n">
        <f aca="false">RollUp!$AB298+RollUp!$AA298+Mortgage!$I298+401k_01!$H298+401k_02!$H298+Roth_01!$F298+Roth_02!$F298+IRA_01!$F298+IRA_02!$F298+Invest_01!$F298+Invest_02!$F298</f>
        <v>1909826.42136827</v>
      </c>
    </row>
    <row r="299" customFormat="false" ht="12.05" hidden="false" customHeight="false" outlineLevel="0" collapsed="false">
      <c r="A299" s="76" t="n">
        <v>295</v>
      </c>
      <c r="B299" s="77" t="n">
        <f aca="false">EOMONTH(Input!$C$7,A299)</f>
        <v>51897</v>
      </c>
      <c r="D299" s="78" t="n">
        <f aca="false">RollUp!$AB299+RollUp!$AA299+Mortgage!$I299+401k_01!$H299+401k_02!$H299+Roth_01!$F299+Roth_02!$F299+IRA_01!$F299+IRA_02!$F299+Invest_01!$F299+Invest_02!$F299</f>
        <v>1918530.26942267</v>
      </c>
    </row>
    <row r="300" customFormat="false" ht="12.05" hidden="false" customHeight="false" outlineLevel="0" collapsed="false">
      <c r="A300" s="76" t="n">
        <v>296</v>
      </c>
      <c r="B300" s="77" t="n">
        <f aca="false">EOMONTH(Input!$C$7,A300)</f>
        <v>51925</v>
      </c>
      <c r="D300" s="78" t="n">
        <f aca="false">RollUp!$AB300+RollUp!$AA300+Mortgage!$I300+401k_01!$H300+401k_02!$H300+Roth_01!$F300+Roth_02!$F300+IRA_01!$F300+IRA_02!$F300+Invest_01!$F300+Invest_02!$F300</f>
        <v>1927261.26054776</v>
      </c>
    </row>
    <row r="301" customFormat="false" ht="12.05" hidden="false" customHeight="false" outlineLevel="0" collapsed="false">
      <c r="A301" s="76" t="n">
        <v>297</v>
      </c>
      <c r="B301" s="77" t="n">
        <f aca="false">EOMONTH(Input!$C$7,A301)</f>
        <v>51956</v>
      </c>
      <c r="D301" s="78" t="n">
        <f aca="false">RollUp!$AB301+RollUp!$AA301+Mortgage!$I301+401k_01!$H301+401k_02!$H301+Roth_01!$F301+Roth_02!$F301+IRA_01!$F301+IRA_02!$F301+Invest_01!$F301+Invest_02!$F301</f>
        <v>1936019.50710866</v>
      </c>
    </row>
    <row r="302" customFormat="false" ht="12.05" hidden="false" customHeight="false" outlineLevel="0" collapsed="false">
      <c r="A302" s="76" t="n">
        <v>298</v>
      </c>
      <c r="B302" s="77" t="n">
        <f aca="false">EOMONTH(Input!$C$7,A302)</f>
        <v>51986</v>
      </c>
      <c r="D302" s="78" t="n">
        <f aca="false">RollUp!$AB302+RollUp!$AA302+Mortgage!$I302+401k_01!$H302+401k_02!$H302+Roth_01!$F302+Roth_02!$F302+IRA_01!$F302+IRA_02!$F302+Invest_01!$F302+Invest_02!$F302</f>
        <v>1944805.12193832</v>
      </c>
    </row>
    <row r="303" customFormat="false" ht="12.05" hidden="false" customHeight="false" outlineLevel="0" collapsed="false">
      <c r="A303" s="76" t="n">
        <v>299</v>
      </c>
      <c r="B303" s="77" t="n">
        <f aca="false">EOMONTH(Input!$C$7,A303)</f>
        <v>52017</v>
      </c>
      <c r="D303" s="78" t="n">
        <f aca="false">RollUp!$AB303+RollUp!$AA303+Mortgage!$I303+401k_01!$H303+401k_02!$H303+Roth_01!$F303+Roth_02!$F303+IRA_01!$F303+IRA_02!$F303+Invest_01!$F303+Invest_02!$F303</f>
        <v>1939507.28217253</v>
      </c>
    </row>
    <row r="304" customFormat="false" ht="12.05" hidden="false" customHeight="false" outlineLevel="0" collapsed="false">
      <c r="A304" s="76" t="n">
        <v>300</v>
      </c>
      <c r="B304" s="77" t="n">
        <f aca="false">EOMONTH(Input!$C$7,A304)</f>
        <v>52047</v>
      </c>
      <c r="D304" s="78" t="n">
        <f aca="false">RollUp!$AB304+RollUp!$AA304+Mortgage!$I304+401k_01!$H304+401k_02!$H304+Roth_01!$F304+Roth_02!$F304+IRA_01!$F304+IRA_02!$F304+Invest_01!$F304+Invest_02!$F304</f>
        <v>1934198.16219404</v>
      </c>
    </row>
    <row r="305" customFormat="false" ht="12.05" hidden="false" customHeight="false" outlineLevel="0" collapsed="false">
      <c r="A305" s="76" t="n">
        <v>301</v>
      </c>
      <c r="B305" s="77" t="n">
        <f aca="false">EOMONTH(Input!$C$7,A305)</f>
        <v>52078</v>
      </c>
      <c r="D305" s="78" t="n">
        <f aca="false">RollUp!$AB305+RollUp!$AA305+Mortgage!$I305+401k_01!$H305+401k_02!$H305+Roth_01!$F305+Roth_02!$F305+IRA_01!$F305+IRA_02!$F305+Invest_01!$F305+Invest_02!$F305</f>
        <v>1928877.71509964</v>
      </c>
    </row>
    <row r="306" customFormat="false" ht="12.05" hidden="false" customHeight="false" outlineLevel="0" collapsed="false">
      <c r="A306" s="76" t="n">
        <v>302</v>
      </c>
      <c r="B306" s="77" t="n">
        <f aca="false">EOMONTH(Input!$C$7,A306)</f>
        <v>52109</v>
      </c>
      <c r="D306" s="78" t="n">
        <f aca="false">RollUp!$AB306+RollUp!$AA306+Mortgage!$I306+401k_01!$H306+401k_02!$H306+Roth_01!$F306+Roth_02!$F306+IRA_01!$F306+IRA_02!$F306+Invest_01!$F306+Invest_02!$F306</f>
        <v>1923545.89379041</v>
      </c>
    </row>
    <row r="307" customFormat="false" ht="12.05" hidden="false" customHeight="false" outlineLevel="0" collapsed="false">
      <c r="A307" s="76" t="n">
        <v>303</v>
      </c>
      <c r="B307" s="77" t="n">
        <f aca="false">EOMONTH(Input!$C$7,A307)</f>
        <v>52139</v>
      </c>
      <c r="D307" s="78" t="n">
        <f aca="false">RollUp!$AB307+RollUp!$AA307+Mortgage!$I307+401k_01!$H307+401k_02!$H307+Roth_01!$F307+Roth_02!$F307+IRA_01!$F307+IRA_02!$F307+Invest_01!$F307+Invest_02!$F307</f>
        <v>1918202.65097089</v>
      </c>
    </row>
    <row r="308" customFormat="false" ht="12.05" hidden="false" customHeight="false" outlineLevel="0" collapsed="false">
      <c r="A308" s="76" t="n">
        <v>304</v>
      </c>
      <c r="B308" s="77" t="n">
        <f aca="false">EOMONTH(Input!$C$7,A308)</f>
        <v>52170</v>
      </c>
      <c r="D308" s="78" t="n">
        <f aca="false">RollUp!$AB308+RollUp!$AA308+Mortgage!$I308+401k_01!$H308+401k_02!$H308+Roth_01!$F308+Roth_02!$F308+IRA_01!$F308+IRA_02!$F308+Invest_01!$F308+Invest_02!$F308</f>
        <v>1912847.93914825</v>
      </c>
    </row>
    <row r="309" customFormat="false" ht="12.05" hidden="false" customHeight="false" outlineLevel="0" collapsed="false">
      <c r="A309" s="76" t="n">
        <v>305</v>
      </c>
      <c r="B309" s="77" t="n">
        <f aca="false">EOMONTH(Input!$C$7,A309)</f>
        <v>52200</v>
      </c>
      <c r="D309" s="78" t="n">
        <f aca="false">RollUp!$AB309+RollUp!$AA309+Mortgage!$I309+401k_01!$H309+401k_02!$H309+Roth_01!$F309+Roth_02!$F309+IRA_01!$F309+IRA_02!$F309+Invest_01!$F309+Invest_02!$F309</f>
        <v>1907481.71063151</v>
      </c>
    </row>
    <row r="310" customFormat="false" ht="12.05" hidden="false" customHeight="false" outlineLevel="0" collapsed="false">
      <c r="A310" s="76" t="n">
        <v>306</v>
      </c>
      <c r="B310" s="77" t="n">
        <f aca="false">EOMONTH(Input!$C$7,A310)</f>
        <v>52231</v>
      </c>
      <c r="D310" s="78" t="n">
        <f aca="false">RollUp!$AB310+RollUp!$AA310+Mortgage!$I310+401k_01!$H310+401k_02!$H310+Roth_01!$F310+Roth_02!$F310+IRA_01!$F310+IRA_02!$F310+Invest_01!$F310+Invest_02!$F310</f>
        <v>1902103.91753068</v>
      </c>
    </row>
    <row r="311" customFormat="false" ht="12.05" hidden="false" customHeight="false" outlineLevel="0" collapsed="false">
      <c r="A311" s="76" t="n">
        <v>307</v>
      </c>
      <c r="B311" s="77" t="n">
        <f aca="false">EOMONTH(Input!$C$7,A311)</f>
        <v>52262</v>
      </c>
      <c r="D311" s="78" t="n">
        <f aca="false">RollUp!$AB311+RollUp!$AA311+Mortgage!$I311+401k_01!$H311+401k_02!$H311+Roth_01!$F311+Roth_02!$F311+IRA_01!$F311+IRA_02!$F311+Invest_01!$F311+Invest_02!$F311</f>
        <v>1896714.51175592</v>
      </c>
    </row>
    <row r="312" customFormat="false" ht="12.05" hidden="false" customHeight="false" outlineLevel="0" collapsed="false">
      <c r="A312" s="76" t="n">
        <v>308</v>
      </c>
      <c r="B312" s="77" t="n">
        <f aca="false">EOMONTH(Input!$C$7,A312)</f>
        <v>52290</v>
      </c>
      <c r="D312" s="78" t="n">
        <f aca="false">RollUp!$AB312+RollUp!$AA312+Mortgage!$I312+401k_01!$H312+401k_02!$H312+Roth_01!$F312+Roth_02!$F312+IRA_01!$F312+IRA_02!$F312+Invest_01!$F312+Invest_02!$F312</f>
        <v>1891313.44501675</v>
      </c>
    </row>
    <row r="313" customFormat="false" ht="12.05" hidden="false" customHeight="false" outlineLevel="0" collapsed="false">
      <c r="A313" s="76" t="n">
        <v>309</v>
      </c>
      <c r="B313" s="77" t="n">
        <f aca="false">EOMONTH(Input!$C$7,A313)</f>
        <v>52321</v>
      </c>
      <c r="D313" s="78" t="n">
        <f aca="false">RollUp!$AB313+RollUp!$AA313+Mortgage!$I313+401k_01!$H313+401k_02!$H313+Roth_01!$F313+Roth_02!$F313+IRA_01!$F313+IRA_02!$F313+Invest_01!$F313+Invest_02!$F313</f>
        <v>1885900.66882117</v>
      </c>
    </row>
    <row r="314" customFormat="false" ht="12.05" hidden="false" customHeight="false" outlineLevel="0" collapsed="false">
      <c r="A314" s="76" t="n">
        <v>310</v>
      </c>
      <c r="B314" s="77" t="n">
        <f aca="false">EOMONTH(Input!$C$7,A314)</f>
        <v>52351</v>
      </c>
      <c r="D314" s="78" t="n">
        <f aca="false">RollUp!$AB314+RollUp!$AA314+Mortgage!$I314+401k_01!$H314+401k_02!$H314+Roth_01!$F314+Roth_02!$F314+IRA_01!$F314+IRA_02!$F314+Invest_01!$F314+Invest_02!$F314</f>
        <v>1880476.13447484</v>
      </c>
    </row>
    <row r="315" customFormat="false" ht="12.05" hidden="false" customHeight="false" outlineLevel="0" collapsed="false">
      <c r="A315" s="76" t="n">
        <v>311</v>
      </c>
      <c r="B315" s="77" t="n">
        <f aca="false">EOMONTH(Input!$C$7,A315)</f>
        <v>52382</v>
      </c>
      <c r="D315" s="78" t="n">
        <f aca="false">RollUp!$AB315+RollUp!$AA315+Mortgage!$I315+401k_01!$H315+401k_02!$H315+Roth_01!$F315+Roth_02!$F315+IRA_01!$F315+IRA_02!$F315+Invest_01!$F315+Invest_02!$F315</f>
        <v>1875039.79308024</v>
      </c>
    </row>
    <row r="316" customFormat="false" ht="12.05" hidden="false" customHeight="false" outlineLevel="0" collapsed="false">
      <c r="A316" s="76" t="n">
        <v>312</v>
      </c>
      <c r="B316" s="77" t="n">
        <f aca="false">EOMONTH(Input!$C$7,A316)</f>
        <v>52412</v>
      </c>
      <c r="D316" s="78" t="n">
        <f aca="false">RollUp!$AB316+RollUp!$AA316+Mortgage!$I316+401k_01!$H316+401k_02!$H316+Roth_01!$F316+Roth_02!$F316+IRA_01!$F316+IRA_02!$F316+Invest_01!$F316+Invest_02!$F316</f>
        <v>1869591.59553583</v>
      </c>
    </row>
    <row r="317" customFormat="false" ht="12.05" hidden="false" customHeight="false" outlineLevel="0" collapsed="false">
      <c r="A317" s="76" t="n">
        <v>313</v>
      </c>
      <c r="B317" s="77" t="n">
        <f aca="false">EOMONTH(Input!$C$7,A317)</f>
        <v>52443</v>
      </c>
      <c r="D317" s="78" t="n">
        <f aca="false">RollUp!$AB317+RollUp!$AA317+Mortgage!$I317+401k_01!$H317+401k_02!$H317+Roth_01!$F317+Roth_02!$F317+IRA_01!$F317+IRA_02!$F317+Invest_01!$F317+Invest_02!$F317</f>
        <v>1864131.49253517</v>
      </c>
    </row>
    <row r="318" customFormat="false" ht="12.05" hidden="false" customHeight="false" outlineLevel="0" collapsed="false">
      <c r="A318" s="76" t="n">
        <v>314</v>
      </c>
      <c r="B318" s="77" t="n">
        <f aca="false">EOMONTH(Input!$C$7,A318)</f>
        <v>52474</v>
      </c>
      <c r="D318" s="78" t="n">
        <f aca="false">RollUp!$AB318+RollUp!$AA318+Mortgage!$I318+401k_01!$H318+401k_02!$H318+Roth_01!$F318+Roth_02!$F318+IRA_01!$F318+IRA_02!$F318+Invest_01!$F318+Invest_02!$F318</f>
        <v>1858659.43456608</v>
      </c>
    </row>
    <row r="319" customFormat="false" ht="12.05" hidden="false" customHeight="false" outlineLevel="0" collapsed="false">
      <c r="A319" s="76" t="n">
        <v>315</v>
      </c>
      <c r="B319" s="77" t="n">
        <f aca="false">EOMONTH(Input!$C$7,A319)</f>
        <v>52504</v>
      </c>
      <c r="D319" s="78" t="n">
        <f aca="false">RollUp!$AB319+RollUp!$AA319+Mortgage!$I319+401k_01!$H319+401k_02!$H319+Roth_01!$F319+Roth_02!$F319+IRA_01!$F319+IRA_02!$F319+Invest_01!$F319+Invest_02!$F319</f>
        <v>1853175.37190982</v>
      </c>
    </row>
    <row r="320" customFormat="false" ht="12.05" hidden="false" customHeight="false" outlineLevel="0" collapsed="false">
      <c r="A320" s="76" t="n">
        <v>316</v>
      </c>
      <c r="B320" s="77" t="n">
        <f aca="false">EOMONTH(Input!$C$7,A320)</f>
        <v>52535</v>
      </c>
      <c r="D320" s="78" t="n">
        <f aca="false">RollUp!$AB320+RollUp!$AA320+Mortgage!$I320+401k_01!$H320+401k_02!$H320+Roth_01!$F320+Roth_02!$F320+IRA_01!$F320+IRA_02!$F320+Invest_01!$F320+Invest_02!$F320</f>
        <v>1847679.25464015</v>
      </c>
    </row>
    <row r="321" customFormat="false" ht="12.05" hidden="false" customHeight="false" outlineLevel="0" collapsed="false">
      <c r="A321" s="76" t="n">
        <v>317</v>
      </c>
      <c r="B321" s="77" t="n">
        <f aca="false">EOMONTH(Input!$C$7,A321)</f>
        <v>52565</v>
      </c>
      <c r="D321" s="78" t="n">
        <f aca="false">RollUp!$AB321+RollUp!$AA321+Mortgage!$I321+401k_01!$H321+401k_02!$H321+Roth_01!$F321+Roth_02!$F321+IRA_01!$F321+IRA_02!$F321+Invest_01!$F321+Invest_02!$F321</f>
        <v>1842171.03262255</v>
      </c>
    </row>
    <row r="322" customFormat="false" ht="12.05" hidden="false" customHeight="false" outlineLevel="0" collapsed="false">
      <c r="A322" s="76" t="n">
        <v>318</v>
      </c>
      <c r="B322" s="77" t="n">
        <f aca="false">EOMONTH(Input!$C$7,A322)</f>
        <v>52596</v>
      </c>
      <c r="D322" s="78" t="n">
        <f aca="false">RollUp!$AB322+RollUp!$AA322+Mortgage!$I322+401k_01!$H322+401k_02!$H322+Roth_01!$F322+Roth_02!$F322+IRA_01!$F322+IRA_02!$F322+Invest_01!$F322+Invest_02!$F322</f>
        <v>1836650.65551328</v>
      </c>
    </row>
    <row r="323" customFormat="false" ht="12.05" hidden="false" customHeight="false" outlineLevel="0" collapsed="false">
      <c r="A323" s="76" t="n">
        <v>319</v>
      </c>
      <c r="B323" s="77" t="n">
        <f aca="false">EOMONTH(Input!$C$7,A323)</f>
        <v>52627</v>
      </c>
      <c r="D323" s="78" t="n">
        <f aca="false">RollUp!$AB323+RollUp!$AA323+Mortgage!$I323+401k_01!$H323+401k_02!$H323+Roth_01!$F323+Roth_02!$F323+IRA_01!$F323+IRA_02!$F323+Invest_01!$F323+Invest_02!$F323</f>
        <v>1831118.07275857</v>
      </c>
    </row>
    <row r="324" customFormat="false" ht="12.05" hidden="false" customHeight="false" outlineLevel="0" collapsed="false">
      <c r="A324" s="76" t="n">
        <v>320</v>
      </c>
      <c r="B324" s="77" t="n">
        <f aca="false">EOMONTH(Input!$C$7,A324)</f>
        <v>52656</v>
      </c>
      <c r="D324" s="78" t="n">
        <f aca="false">RollUp!$AB324+RollUp!$AA324+Mortgage!$I324+401k_01!$H324+401k_02!$H324+Roth_01!$F324+Roth_02!$F324+IRA_01!$F324+IRA_02!$F324+Invest_01!$F324+Invest_02!$F324</f>
        <v>1825573.23359371</v>
      </c>
    </row>
    <row r="325" customFormat="false" ht="12.05" hidden="false" customHeight="false" outlineLevel="0" collapsed="false">
      <c r="A325" s="76" t="n">
        <v>321</v>
      </c>
      <c r="B325" s="77" t="n">
        <f aca="false">EOMONTH(Input!$C$7,A325)</f>
        <v>52687</v>
      </c>
      <c r="D325" s="78" t="n">
        <f aca="false">RollUp!$AB325+RollUp!$AA325+Mortgage!$I325+401k_01!$H325+401k_02!$H325+Roth_01!$F325+Roth_02!$F325+IRA_01!$F325+IRA_02!$F325+Invest_01!$F325+Invest_02!$F325</f>
        <v>1820016.08704215</v>
      </c>
    </row>
    <row r="326" customFormat="false" ht="12.05" hidden="false" customHeight="false" outlineLevel="0" collapsed="false">
      <c r="A326" s="76" t="n">
        <v>322</v>
      </c>
      <c r="B326" s="77" t="n">
        <f aca="false">EOMONTH(Input!$C$7,A326)</f>
        <v>52717</v>
      </c>
      <c r="D326" s="78" t="n">
        <f aca="false">RollUp!$AB326+RollUp!$AA326+Mortgage!$I326+401k_01!$H326+401k_02!$H326+Roth_01!$F326+Roth_02!$F326+IRA_01!$F326+IRA_02!$F326+Invest_01!$F326+Invest_02!$F326</f>
        <v>1814446.58191466</v>
      </c>
    </row>
    <row r="327" customFormat="false" ht="12.05" hidden="false" customHeight="false" outlineLevel="0" collapsed="false">
      <c r="A327" s="76" t="n">
        <v>323</v>
      </c>
      <c r="B327" s="77" t="n">
        <f aca="false">EOMONTH(Input!$C$7,A327)</f>
        <v>52748</v>
      </c>
      <c r="D327" s="78" t="n">
        <f aca="false">RollUp!$AB327+RollUp!$AA327+Mortgage!$I327+401k_01!$H327+401k_02!$H327+Roth_01!$F327+Roth_02!$F327+IRA_01!$F327+IRA_02!$F327+Invest_01!$F327+Invest_02!$F327</f>
        <v>1808864.66680845</v>
      </c>
    </row>
    <row r="328" customFormat="false" ht="12.05" hidden="false" customHeight="false" outlineLevel="0" collapsed="false">
      <c r="A328" s="76" t="n">
        <v>324</v>
      </c>
      <c r="B328" s="77" t="n">
        <f aca="false">EOMONTH(Input!$C$7,A328)</f>
        <v>52778</v>
      </c>
      <c r="D328" s="78" t="n">
        <f aca="false">RollUp!$AB328+RollUp!$AA328+Mortgage!$I328+401k_01!$H328+401k_02!$H328+Roth_01!$F328+Roth_02!$F328+IRA_01!$F328+IRA_02!$F328+Invest_01!$F328+Invest_02!$F328</f>
        <v>1803270.29010622</v>
      </c>
    </row>
    <row r="329" customFormat="false" ht="12.05" hidden="false" customHeight="false" outlineLevel="0" collapsed="false">
      <c r="A329" s="76" t="n">
        <v>325</v>
      </c>
      <c r="B329" s="77" t="n">
        <f aca="false">EOMONTH(Input!$C$7,A329)</f>
        <v>52809</v>
      </c>
      <c r="D329" s="78" t="n">
        <f aca="false">RollUp!$AB329+RollUp!$AA329+Mortgage!$I329+401k_01!$H329+401k_02!$H329+Roth_01!$F329+Roth_02!$F329+IRA_01!$F329+IRA_02!$F329+Invest_01!$F329+Invest_02!$F329</f>
        <v>1797663.39997532</v>
      </c>
    </row>
    <row r="330" customFormat="false" ht="12.05" hidden="false" customHeight="false" outlineLevel="0" collapsed="false">
      <c r="A330" s="76" t="n">
        <v>326</v>
      </c>
      <c r="B330" s="77" t="n">
        <f aca="false">EOMONTH(Input!$C$7,A330)</f>
        <v>52840</v>
      </c>
      <c r="D330" s="78" t="n">
        <f aca="false">RollUp!$AB330+RollUp!$AA330+Mortgage!$I330+401k_01!$H330+401k_02!$H330+Roth_01!$F330+Roth_02!$F330+IRA_01!$F330+IRA_02!$F330+Invest_01!$F330+Invest_02!$F330</f>
        <v>1792043.94436683</v>
      </c>
    </row>
    <row r="331" customFormat="false" ht="12.05" hidden="false" customHeight="false" outlineLevel="0" collapsed="false">
      <c r="A331" s="76" t="n">
        <v>327</v>
      </c>
      <c r="B331" s="77" t="n">
        <f aca="false">EOMONTH(Input!$C$7,A331)</f>
        <v>52870</v>
      </c>
      <c r="D331" s="78" t="n">
        <f aca="false">RollUp!$AB331+RollUp!$AA331+Mortgage!$I331+401k_01!$H331+401k_02!$H331+Roth_01!$F331+Roth_02!$F331+IRA_01!$F331+IRA_02!$F331+Invest_01!$F331+Invest_02!$F331</f>
        <v>1786411.87101467</v>
      </c>
    </row>
    <row r="332" customFormat="false" ht="12.05" hidden="false" customHeight="false" outlineLevel="0" collapsed="false">
      <c r="A332" s="76" t="n">
        <v>328</v>
      </c>
      <c r="B332" s="77" t="n">
        <f aca="false">EOMONTH(Input!$C$7,A332)</f>
        <v>52901</v>
      </c>
      <c r="D332" s="78" t="n">
        <f aca="false">RollUp!$AB332+RollUp!$AA332+Mortgage!$I332+401k_01!$H332+401k_02!$H332+Roth_01!$F332+Roth_02!$F332+IRA_01!$F332+IRA_02!$F332+Invest_01!$F332+Invest_02!$F332</f>
        <v>1780767.12743469</v>
      </c>
    </row>
    <row r="333" customFormat="false" ht="12.05" hidden="false" customHeight="false" outlineLevel="0" collapsed="false">
      <c r="A333" s="76" t="n">
        <v>329</v>
      </c>
      <c r="B333" s="77" t="n">
        <f aca="false">EOMONTH(Input!$C$7,A333)</f>
        <v>52931</v>
      </c>
      <c r="D333" s="78" t="n">
        <f aca="false">RollUp!$AB333+RollUp!$AA333+Mortgage!$I333+401k_01!$H333+401k_02!$H333+Roth_01!$F333+Roth_02!$F333+IRA_01!$F333+IRA_02!$F333+Invest_01!$F333+Invest_02!$F333</f>
        <v>1775109.66092374</v>
      </c>
    </row>
    <row r="334" customFormat="false" ht="12.05" hidden="false" customHeight="false" outlineLevel="0" collapsed="false">
      <c r="A334" s="76" t="n">
        <v>330</v>
      </c>
      <c r="B334" s="77" t="n">
        <f aca="false">EOMONTH(Input!$C$7,A334)</f>
        <v>52962</v>
      </c>
      <c r="D334" s="78" t="n">
        <f aca="false">RollUp!$AB334+RollUp!$AA334+Mortgage!$I334+401k_01!$H334+401k_02!$H334+Roth_01!$F334+Roth_02!$F334+IRA_01!$F334+IRA_02!$F334+Invest_01!$F334+Invest_02!$F334</f>
        <v>1769439.41855881</v>
      </c>
    </row>
    <row r="335" customFormat="false" ht="12.05" hidden="false" customHeight="false" outlineLevel="0" collapsed="false">
      <c r="A335" s="76" t="n">
        <v>331</v>
      </c>
      <c r="B335" s="77" t="n">
        <f aca="false">EOMONTH(Input!$C$7,A335)</f>
        <v>52993</v>
      </c>
      <c r="D335" s="78" t="n">
        <f aca="false">RollUp!$AB335+RollUp!$AA335+Mortgage!$I335+401k_01!$H335+401k_02!$H335+Roth_01!$F335+Roth_02!$F335+IRA_01!$F335+IRA_02!$F335+Invest_01!$F335+Invest_02!$F335</f>
        <v>1763756.34719605</v>
      </c>
    </row>
    <row r="336" customFormat="false" ht="12.05" hidden="false" customHeight="false" outlineLevel="0" collapsed="false">
      <c r="A336" s="76" t="n">
        <v>332</v>
      </c>
      <c r="B336" s="77" t="n">
        <f aca="false">EOMONTH(Input!$C$7,A336)</f>
        <v>53021</v>
      </c>
      <c r="D336" s="78" t="n">
        <f aca="false">RollUp!$AB336+RollUp!$AA336+Mortgage!$I336+401k_01!$H336+401k_02!$H336+Roth_01!$F336+Roth_02!$F336+IRA_01!$F336+IRA_02!$F336+Invest_01!$F336+Invest_02!$F336</f>
        <v>1758060.3934699</v>
      </c>
    </row>
    <row r="337" customFormat="false" ht="12.05" hidden="false" customHeight="false" outlineLevel="0" collapsed="false">
      <c r="A337" s="76" t="n">
        <v>333</v>
      </c>
      <c r="B337" s="77" t="n">
        <f aca="false">EOMONTH(Input!$C$7,A337)</f>
        <v>53052</v>
      </c>
      <c r="D337" s="78" t="n">
        <f aca="false">RollUp!$AB337+RollUp!$AA337+Mortgage!$I337+401k_01!$H337+401k_02!$H337+Roth_01!$F337+Roth_02!$F337+IRA_01!$F337+IRA_02!$F337+Invest_01!$F337+Invest_02!$F337</f>
        <v>1752351.50379213</v>
      </c>
    </row>
    <row r="338" customFormat="false" ht="12.05" hidden="false" customHeight="false" outlineLevel="0" collapsed="false">
      <c r="A338" s="76" t="n">
        <v>334</v>
      </c>
      <c r="B338" s="77" t="n">
        <f aca="false">EOMONTH(Input!$C$7,A338)</f>
        <v>53082</v>
      </c>
      <c r="D338" s="78" t="n">
        <f aca="false">RollUp!$AB338+RollUp!$AA338+Mortgage!$I338+401k_01!$H338+401k_02!$H338+Roth_01!$F338+Roth_02!$F338+IRA_01!$F338+IRA_02!$F338+Invest_01!$F338+Invest_02!$F338</f>
        <v>1746629.62435095</v>
      </c>
    </row>
    <row r="339" customFormat="false" ht="12.05" hidden="false" customHeight="false" outlineLevel="0" collapsed="false">
      <c r="A339" s="76" t="n">
        <v>335</v>
      </c>
      <c r="B339" s="77" t="n">
        <f aca="false">EOMONTH(Input!$C$7,A339)</f>
        <v>53113</v>
      </c>
      <c r="D339" s="78" t="n">
        <f aca="false">RollUp!$AB339+RollUp!$AA339+Mortgage!$I339+401k_01!$H339+401k_02!$H339+Roth_01!$F339+Roth_02!$F339+IRA_01!$F339+IRA_02!$F339+Invest_01!$F339+Invest_02!$F339</f>
        <v>1740894.70111003</v>
      </c>
    </row>
    <row r="340" customFormat="false" ht="12.05" hidden="false" customHeight="false" outlineLevel="0" collapsed="false">
      <c r="A340" s="76" t="n">
        <v>336</v>
      </c>
      <c r="B340" s="77" t="n">
        <f aca="false">EOMONTH(Input!$C$7,A340)</f>
        <v>53143</v>
      </c>
      <c r="D340" s="78" t="n">
        <f aca="false">RollUp!$AB340+RollUp!$AA340+Mortgage!$I340+401k_01!$H340+401k_02!$H340+Roth_01!$F340+Roth_02!$F340+IRA_01!$F340+IRA_02!$F340+Invest_01!$F340+Invest_02!$F340</f>
        <v>1735146.67980761</v>
      </c>
    </row>
    <row r="341" customFormat="false" ht="12.05" hidden="false" customHeight="false" outlineLevel="0" collapsed="false">
      <c r="A341" s="76" t="n">
        <v>337</v>
      </c>
      <c r="B341" s="77" t="n">
        <f aca="false">EOMONTH(Input!$C$7,A341)</f>
        <v>53174</v>
      </c>
      <c r="D341" s="78" t="n">
        <f aca="false">RollUp!$AB341+RollUp!$AA341+Mortgage!$I341+401k_01!$H341+401k_02!$H341+Roth_01!$F341+Roth_02!$F341+IRA_01!$F341+IRA_02!$F341+Invest_01!$F341+Invest_02!$F341</f>
        <v>1729385.50595553</v>
      </c>
    </row>
    <row r="342" customFormat="false" ht="12.05" hidden="false" customHeight="false" outlineLevel="0" collapsed="false">
      <c r="A342" s="76" t="n">
        <v>338</v>
      </c>
      <c r="B342" s="77" t="n">
        <f aca="false">EOMONTH(Input!$C$7,A342)</f>
        <v>53205</v>
      </c>
      <c r="D342" s="78" t="n">
        <f aca="false">RollUp!$AB342+RollUp!$AA342+Mortgage!$I342+401k_01!$H342+401k_02!$H342+Roth_01!$F342+Roth_02!$F342+IRA_01!$F342+IRA_02!$F342+Invest_01!$F342+Invest_02!$F342</f>
        <v>1723611.12483831</v>
      </c>
    </row>
    <row r="343" customFormat="false" ht="12.05" hidden="false" customHeight="false" outlineLevel="0" collapsed="false">
      <c r="A343" s="76" t="n">
        <v>339</v>
      </c>
      <c r="B343" s="77" t="n">
        <f aca="false">EOMONTH(Input!$C$7,A343)</f>
        <v>53235</v>
      </c>
      <c r="D343" s="78" t="n">
        <f aca="false">RollUp!$AB343+RollUp!$AA343+Mortgage!$I343+401k_01!$H343+401k_02!$H343+Roth_01!$F343+Roth_02!$F343+IRA_01!$F343+IRA_02!$F343+Invest_01!$F343+Invest_02!$F343</f>
        <v>1717823.48151217</v>
      </c>
    </row>
    <row r="344" customFormat="false" ht="12.05" hidden="false" customHeight="false" outlineLevel="0" collapsed="false">
      <c r="A344" s="76" t="n">
        <v>340</v>
      </c>
      <c r="B344" s="77" t="n">
        <f aca="false">EOMONTH(Input!$C$7,A344)</f>
        <v>53266</v>
      </c>
      <c r="D344" s="78" t="n">
        <f aca="false">RollUp!$AB344+RollUp!$AA344+Mortgage!$I344+401k_01!$H344+401k_02!$H344+Roth_01!$F344+Roth_02!$F344+IRA_01!$F344+IRA_02!$F344+Invest_01!$F344+Invest_02!$F344</f>
        <v>1712022.52080412</v>
      </c>
    </row>
    <row r="345" customFormat="false" ht="12.05" hidden="false" customHeight="false" outlineLevel="0" collapsed="false">
      <c r="A345" s="76" t="n">
        <v>341</v>
      </c>
      <c r="B345" s="77" t="n">
        <f aca="false">EOMONTH(Input!$C$7,A345)</f>
        <v>53296</v>
      </c>
      <c r="D345" s="78" t="n">
        <f aca="false">RollUp!$AB345+RollUp!$AA345+Mortgage!$I345+401k_01!$H345+401k_02!$H345+Roth_01!$F345+Roth_02!$F345+IRA_01!$F345+IRA_02!$F345+Invest_01!$F345+Invest_02!$F345</f>
        <v>1706208.18731097</v>
      </c>
    </row>
    <row r="346" customFormat="false" ht="12.05" hidden="false" customHeight="false" outlineLevel="0" collapsed="false">
      <c r="A346" s="76" t="n">
        <v>342</v>
      </c>
      <c r="B346" s="77" t="n">
        <f aca="false">EOMONTH(Input!$C$7,A346)</f>
        <v>53327</v>
      </c>
      <c r="D346" s="78" t="n">
        <f aca="false">RollUp!$AB346+RollUp!$AA346+Mortgage!$I346+401k_01!$H346+401k_02!$H346+Roth_01!$F346+Roth_02!$F346+IRA_01!$F346+IRA_02!$F346+Invest_01!$F346+Invest_02!$F346</f>
        <v>1700380.42539838</v>
      </c>
    </row>
    <row r="347" customFormat="false" ht="12.05" hidden="false" customHeight="false" outlineLevel="0" collapsed="false">
      <c r="A347" s="76" t="n">
        <v>343</v>
      </c>
      <c r="B347" s="77" t="n">
        <f aca="false">EOMONTH(Input!$C$7,A347)</f>
        <v>53358</v>
      </c>
      <c r="D347" s="78" t="n">
        <f aca="false">RollUp!$AB347+RollUp!$AA347+Mortgage!$I347+401k_01!$H347+401k_02!$H347+Roth_01!$F347+Roth_02!$F347+IRA_01!$F347+IRA_02!$F347+Invest_01!$F347+Invest_02!$F347</f>
        <v>1694539.17919992</v>
      </c>
    </row>
    <row r="348" customFormat="false" ht="12.05" hidden="false" customHeight="false" outlineLevel="0" collapsed="false">
      <c r="A348" s="76" t="n">
        <v>344</v>
      </c>
      <c r="B348" s="77" t="n">
        <f aca="false">EOMONTH(Input!$C$7,A348)</f>
        <v>53386</v>
      </c>
      <c r="D348" s="78" t="n">
        <f aca="false">RollUp!$AB348+RollUp!$AA348+Mortgage!$I348+401k_01!$H348+401k_02!$H348+Roth_01!$F348+Roth_02!$F348+IRA_01!$F348+IRA_02!$F348+Invest_01!$F348+Invest_02!$F348</f>
        <v>1688684.39261606</v>
      </c>
    </row>
    <row r="349" customFormat="false" ht="12.05" hidden="false" customHeight="false" outlineLevel="0" collapsed="false">
      <c r="A349" s="76" t="n">
        <v>345</v>
      </c>
      <c r="B349" s="77" t="n">
        <f aca="false">EOMONTH(Input!$C$7,A349)</f>
        <v>53417</v>
      </c>
      <c r="D349" s="78" t="n">
        <f aca="false">RollUp!$AB349+RollUp!$AA349+Mortgage!$I349+401k_01!$H349+401k_02!$H349+Roth_01!$F349+Roth_02!$F349+IRA_01!$F349+IRA_02!$F349+Invest_01!$F349+Invest_02!$F349</f>
        <v>1682816.00931324</v>
      </c>
    </row>
    <row r="350" customFormat="false" ht="12.05" hidden="false" customHeight="false" outlineLevel="0" collapsed="false">
      <c r="A350" s="76" t="n">
        <v>346</v>
      </c>
      <c r="B350" s="77" t="n">
        <f aca="false">EOMONTH(Input!$C$7,A350)</f>
        <v>53447</v>
      </c>
      <c r="D350" s="78" t="n">
        <f aca="false">RollUp!$AB350+RollUp!$AA350+Mortgage!$I350+401k_01!$H350+401k_02!$H350+Roth_01!$F350+Roth_02!$F350+IRA_01!$F350+IRA_02!$F350+Invest_01!$F350+Invest_02!$F350</f>
        <v>1676933.97272285</v>
      </c>
    </row>
    <row r="351" customFormat="false" ht="12.05" hidden="false" customHeight="false" outlineLevel="0" collapsed="false">
      <c r="A351" s="76" t="n">
        <v>347</v>
      </c>
      <c r="B351" s="77" t="n">
        <f aca="false">EOMONTH(Input!$C$7,A351)</f>
        <v>53478</v>
      </c>
      <c r="D351" s="78" t="n">
        <f aca="false">RollUp!$AB351+RollUp!$AA351+Mortgage!$I351+401k_01!$H351+401k_02!$H351+Roth_01!$F351+Roth_02!$F351+IRA_01!$F351+IRA_02!$F351+Invest_01!$F351+Invest_02!$F351</f>
        <v>1671038.22604031</v>
      </c>
    </row>
    <row r="352" customFormat="false" ht="12.05" hidden="false" customHeight="false" outlineLevel="0" collapsed="false">
      <c r="A352" s="76" t="n">
        <v>348</v>
      </c>
      <c r="B352" s="77" t="n">
        <f aca="false">EOMONTH(Input!$C$7,A352)</f>
        <v>53508</v>
      </c>
      <c r="D352" s="78" t="n">
        <f aca="false">RollUp!$AB352+RollUp!$AA352+Mortgage!$I352+401k_01!$H352+401k_02!$H352+Roth_01!$F352+Roth_02!$F352+IRA_01!$F352+IRA_02!$F352+Invest_01!$F352+Invest_02!$F352</f>
        <v>1665128.71222403</v>
      </c>
    </row>
    <row r="353" customFormat="false" ht="12.05" hidden="false" customHeight="false" outlineLevel="0" collapsed="false">
      <c r="A353" s="76" t="n">
        <v>349</v>
      </c>
      <c r="B353" s="77" t="n">
        <f aca="false">EOMONTH(Input!$C$7,A353)</f>
        <v>53539</v>
      </c>
      <c r="D353" s="78" t="n">
        <f aca="false">RollUp!$AB353+RollUp!$AA353+Mortgage!$I353+401k_01!$H353+401k_02!$H353+Roth_01!$F353+Roth_02!$F353+IRA_01!$F353+IRA_02!$F353+Invest_01!$F353+Invest_02!$F353</f>
        <v>1659205.37399445</v>
      </c>
    </row>
    <row r="354" customFormat="false" ht="12.05" hidden="false" customHeight="false" outlineLevel="0" collapsed="false">
      <c r="A354" s="76" t="n">
        <v>350</v>
      </c>
      <c r="B354" s="77" t="n">
        <f aca="false">EOMONTH(Input!$C$7,A354)</f>
        <v>53570</v>
      </c>
      <c r="D354" s="78" t="n">
        <f aca="false">RollUp!$AB354+RollUp!$AA354+Mortgage!$I354+401k_01!$H354+401k_02!$H354+Roth_01!$F354+Roth_02!$F354+IRA_01!$F354+IRA_02!$F354+Invest_01!$F354+Invest_02!$F354</f>
        <v>1653268.15383305</v>
      </c>
    </row>
    <row r="355" customFormat="false" ht="12.05" hidden="false" customHeight="false" outlineLevel="0" collapsed="false">
      <c r="A355" s="76" t="n">
        <v>351</v>
      </c>
      <c r="B355" s="77" t="n">
        <f aca="false">EOMONTH(Input!$C$7,A355)</f>
        <v>53600</v>
      </c>
      <c r="D355" s="78" t="n">
        <f aca="false">RollUp!$AB355+RollUp!$AA355+Mortgage!$I355+401k_01!$H355+401k_02!$H355+Roth_01!$F355+Roth_02!$F355+IRA_01!$F355+IRA_02!$F355+Invest_01!$F355+Invest_02!$F355</f>
        <v>1647316.99398134</v>
      </c>
    </row>
    <row r="356" customFormat="false" ht="12.05" hidden="false" customHeight="false" outlineLevel="0" collapsed="false">
      <c r="A356" s="76" t="n">
        <v>352</v>
      </c>
      <c r="B356" s="77" t="n">
        <f aca="false">EOMONTH(Input!$C$7,A356)</f>
        <v>53631</v>
      </c>
      <c r="D356" s="78" t="n">
        <f aca="false">RollUp!$AB356+RollUp!$AA356+Mortgage!$I356+401k_01!$H356+401k_02!$H356+Roth_01!$F356+Roth_02!$F356+IRA_01!$F356+IRA_02!$F356+Invest_01!$F356+Invest_02!$F356</f>
        <v>1641351.83643987</v>
      </c>
    </row>
    <row r="357" customFormat="false" ht="12.05" hidden="false" customHeight="false" outlineLevel="0" collapsed="false">
      <c r="A357" s="76" t="n">
        <v>353</v>
      </c>
      <c r="B357" s="77" t="n">
        <f aca="false">EOMONTH(Input!$C$7,A357)</f>
        <v>53661</v>
      </c>
      <c r="D357" s="78" t="n">
        <f aca="false">RollUp!$AB357+RollUp!$AA357+Mortgage!$I357+401k_01!$H357+401k_02!$H357+Roth_01!$F357+Roth_02!$F357+IRA_01!$F357+IRA_02!$F357+Invest_01!$F357+Invest_02!$F357</f>
        <v>1635372.62296722</v>
      </c>
    </row>
    <row r="358" customFormat="false" ht="12.05" hidden="false" customHeight="false" outlineLevel="0" collapsed="false">
      <c r="A358" s="76" t="n">
        <v>354</v>
      </c>
      <c r="B358" s="77" t="n">
        <f aca="false">EOMONTH(Input!$C$7,A358)</f>
        <v>53692</v>
      </c>
      <c r="D358" s="78" t="n">
        <f aca="false">RollUp!$AB358+RollUp!$AA358+Mortgage!$I358+401k_01!$H358+401k_02!$H358+Roth_01!$F358+Roth_02!$F358+IRA_01!$F358+IRA_02!$F358+Invest_01!$F358+Invest_02!$F358</f>
        <v>1629379.295079</v>
      </c>
    </row>
    <row r="359" customFormat="false" ht="12.05" hidden="false" customHeight="false" outlineLevel="0" collapsed="false">
      <c r="A359" s="76" t="n">
        <v>355</v>
      </c>
      <c r="B359" s="77" t="n">
        <f aca="false">EOMONTH(Input!$C$7,A359)</f>
        <v>53723</v>
      </c>
      <c r="D359" s="78" t="n">
        <f aca="false">RollUp!$AB359+RollUp!$AA359+Mortgage!$I359+401k_01!$H359+401k_02!$H359+Roth_01!$F359+Roth_02!$F359+IRA_01!$F359+IRA_02!$F359+Invest_01!$F359+Invest_02!$F359</f>
        <v>1623371.79404682</v>
      </c>
    </row>
    <row r="360" customFormat="false" ht="12.05" hidden="false" customHeight="false" outlineLevel="0" collapsed="false">
      <c r="A360" s="76" t="n">
        <v>356</v>
      </c>
      <c r="B360" s="77" t="n">
        <f aca="false">EOMONTH(Input!$C$7,A360)</f>
        <v>53751</v>
      </c>
      <c r="D360" s="78" t="n">
        <f aca="false">RollUp!$AB360+RollUp!$AA360+Mortgage!$I360+401k_01!$H360+401k_02!$H360+Roth_01!$F360+Roth_02!$F360+IRA_01!$F360+IRA_02!$F360+Invest_01!$F360+Invest_02!$F360</f>
        <v>1617350.06089731</v>
      </c>
    </row>
    <row r="361" customFormat="false" ht="12.05" hidden="false" customHeight="false" outlineLevel="0" collapsed="false">
      <c r="A361" s="76" t="n">
        <v>357</v>
      </c>
      <c r="B361" s="77" t="n">
        <f aca="false">EOMONTH(Input!$C$7,A361)</f>
        <v>53782</v>
      </c>
      <c r="D361" s="78" t="n">
        <f aca="false">RollUp!$AB361+RollUp!$AA361+Mortgage!$I361+401k_01!$H361+401k_02!$H361+Roth_01!$F361+Roth_02!$F361+IRA_01!$F361+IRA_02!$F361+Invest_01!$F361+Invest_02!$F361</f>
        <v>1611314.03641104</v>
      </c>
    </row>
    <row r="362" customFormat="false" ht="12.05" hidden="false" customHeight="false" outlineLevel="0" collapsed="false">
      <c r="A362" s="76" t="n">
        <v>358</v>
      </c>
      <c r="B362" s="77" t="n">
        <f aca="false">EOMONTH(Input!$C$7,A362)</f>
        <v>53812</v>
      </c>
      <c r="D362" s="78" t="n">
        <f aca="false">RollUp!$AB362+RollUp!$AA362+Mortgage!$I362+401k_01!$H362+401k_02!$H362+Roth_01!$F362+Roth_02!$F362+IRA_01!$F362+IRA_02!$F362+Invest_01!$F362+Invest_02!$F362</f>
        <v>1605263.66112156</v>
      </c>
    </row>
    <row r="363" customFormat="false" ht="12.05" hidden="false" customHeight="false" outlineLevel="0" collapsed="false">
      <c r="A363" s="76" t="n">
        <v>359</v>
      </c>
      <c r="B363" s="77" t="n">
        <f aca="false">EOMONTH(Input!$C$7,A363)</f>
        <v>53843</v>
      </c>
      <c r="D363" s="78" t="n">
        <f aca="false">RollUp!$AB363+RollUp!$AA363+Mortgage!$I363+401k_01!$H363+401k_02!$H363+Roth_01!$F363+Roth_02!$F363+IRA_01!$F363+IRA_02!$F363+Invest_01!$F363+Invest_02!$F363</f>
        <v>1599198.87531431</v>
      </c>
    </row>
    <row r="364" customFormat="false" ht="12.05" hidden="false" customHeight="false" outlineLevel="0" collapsed="false">
      <c r="A364" s="76" t="n">
        <v>360</v>
      </c>
      <c r="B364" s="77" t="n">
        <f aca="false">EOMONTH(Input!$C$7,A364)</f>
        <v>53873</v>
      </c>
      <c r="D364" s="78" t="n">
        <f aca="false">RollUp!$AB364+RollUp!$AA364+Mortgage!$I364+401k_01!$H364+401k_02!$H364+Roth_01!$F364+Roth_02!$F364+IRA_01!$F364+IRA_02!$F364+Invest_01!$F364+Invest_02!$F364</f>
        <v>1593119.61902564</v>
      </c>
    </row>
    <row r="365" customFormat="false" ht="12.05" hidden="false" customHeight="false" outlineLevel="0" collapsed="false">
      <c r="A365" s="76" t="n">
        <v>361</v>
      </c>
      <c r="B365" s="77" t="n">
        <f aca="false">EOMONTH(Input!$C$7,A365)</f>
        <v>53904</v>
      </c>
      <c r="D365" s="78" t="n">
        <f aca="false">RollUp!$AB365+RollUp!$AA365+Mortgage!$I365+401k_01!$H365+401k_02!$H365+Roth_01!$F365+Roth_02!$F365+IRA_01!$F365+IRA_02!$F365+Invest_01!$F365+Invest_02!$F365</f>
        <v>1587025.83204173</v>
      </c>
    </row>
    <row r="366" customFormat="false" ht="12.05" hidden="false" customHeight="false" outlineLevel="0" collapsed="false">
      <c r="A366" s="76" t="n">
        <v>362</v>
      </c>
      <c r="B366" s="77" t="n">
        <f aca="false">EOMONTH(Input!$C$7,A366)</f>
        <v>53935</v>
      </c>
      <c r="D366" s="78" t="n">
        <f aca="false">RollUp!$AB366+RollUp!$AA366+Mortgage!$I366+401k_01!$H366+401k_02!$H366+Roth_01!$F366+Roth_02!$F366+IRA_01!$F366+IRA_02!$F366+Invest_01!$F366+Invest_02!$F366</f>
        <v>1580917.45389757</v>
      </c>
    </row>
    <row r="367" customFormat="false" ht="12.05" hidden="false" customHeight="false" outlineLevel="0" collapsed="false">
      <c r="A367" s="76" t="n">
        <v>363</v>
      </c>
      <c r="B367" s="77" t="n">
        <f aca="false">EOMONTH(Input!$C$7,A367)</f>
        <v>53965</v>
      </c>
      <c r="D367" s="78" t="n">
        <f aca="false">RollUp!$AB367+RollUp!$AA367+Mortgage!$I367+401k_01!$H367+401k_02!$H367+Roth_01!$F367+Roth_02!$F367+IRA_01!$F367+IRA_02!$F367+Invest_01!$F367+Invest_02!$F367</f>
        <v>1574794.42387592</v>
      </c>
    </row>
    <row r="368" customFormat="false" ht="12.05" hidden="false" customHeight="false" outlineLevel="0" collapsed="false">
      <c r="A368" s="76" t="n">
        <v>364</v>
      </c>
      <c r="B368" s="77" t="n">
        <f aca="false">EOMONTH(Input!$C$7,A368)</f>
        <v>53996</v>
      </c>
      <c r="D368" s="78" t="n">
        <f aca="false">RollUp!$AB368+RollUp!$AA368+Mortgage!$I368+401k_01!$H368+401k_02!$H368+Roth_01!$F368+Roth_02!$F368+IRA_01!$F368+IRA_02!$F368+Invest_01!$F368+Invest_02!$F368</f>
        <v>1568656.68100622</v>
      </c>
    </row>
    <row r="369" customFormat="false" ht="12.05" hidden="false" customHeight="false" outlineLevel="0" collapsed="false">
      <c r="A369" s="76" t="n">
        <v>365</v>
      </c>
      <c r="B369" s="77" t="n">
        <f aca="false">EOMONTH(Input!$C$7,A369)</f>
        <v>54026</v>
      </c>
      <c r="D369" s="78" t="n">
        <f aca="false">RollUp!$AB369+RollUp!$AA369+Mortgage!$I369+401k_01!$H369+401k_02!$H369+Roth_01!$F369+Roth_02!$F369+IRA_01!$F369+IRA_02!$F369+Invest_01!$F369+Invest_02!$F369</f>
        <v>1562504.16406357</v>
      </c>
    </row>
    <row r="370" customFormat="false" ht="12.05" hidden="false" customHeight="false" outlineLevel="0" collapsed="false">
      <c r="A370" s="76" t="n">
        <v>366</v>
      </c>
      <c r="B370" s="77" t="n">
        <f aca="false">EOMONTH(Input!$C$7,A370)</f>
        <v>54057</v>
      </c>
      <c r="D370" s="78" t="n">
        <f aca="false">RollUp!$AB370+RollUp!$AA370+Mortgage!$I370+401k_01!$H370+401k_02!$H370+Roth_01!$F370+Roth_02!$F370+IRA_01!$F370+IRA_02!$F370+Invest_01!$F370+Invest_02!$F370</f>
        <v>1556336.81156767</v>
      </c>
    </row>
    <row r="371" customFormat="false" ht="12.05" hidden="false" customHeight="false" outlineLevel="0" collapsed="false">
      <c r="A371" s="76" t="n">
        <v>367</v>
      </c>
      <c r="B371" s="77" t="n">
        <f aca="false">EOMONTH(Input!$C$7,A371)</f>
        <v>54088</v>
      </c>
      <c r="D371" s="78" t="n">
        <f aca="false">RollUp!$AB371+RollUp!$AA371+Mortgage!$I371+401k_01!$H371+401k_02!$H371+Roth_01!$F371+Roth_02!$F371+IRA_01!$F371+IRA_02!$F371+Invest_01!$F371+Invest_02!$F371</f>
        <v>1550154.56178174</v>
      </c>
    </row>
    <row r="372" customFormat="false" ht="12.05" hidden="false" customHeight="false" outlineLevel="0" collapsed="false">
      <c r="A372" s="76" t="n">
        <v>368</v>
      </c>
      <c r="B372" s="77" t="n">
        <f aca="false">EOMONTH(Input!$C$7,A372)</f>
        <v>54117</v>
      </c>
      <c r="D372" s="78" t="n">
        <f aca="false">RollUp!$AB372+RollUp!$AA372+Mortgage!$I372+401k_01!$H372+401k_02!$H372+Roth_01!$F372+Roth_02!$F372+IRA_01!$F372+IRA_02!$F372+Invest_01!$F372+Invest_02!$F372</f>
        <v>1543957.35271145</v>
      </c>
    </row>
    <row r="373" customFormat="false" ht="12.05" hidden="false" customHeight="false" outlineLevel="0" collapsed="false">
      <c r="A373" s="76" t="n">
        <v>369</v>
      </c>
      <c r="B373" s="77" t="n">
        <f aca="false">EOMONTH(Input!$C$7,A373)</f>
        <v>54148</v>
      </c>
      <c r="D373" s="78" t="n">
        <f aca="false">RollUp!$AB373+RollUp!$AA373+Mortgage!$I373+401k_01!$H373+401k_02!$H373+Roth_01!$F373+Roth_02!$F373+IRA_01!$F373+IRA_02!$F373+Invest_01!$F373+Invest_02!$F373</f>
        <v>1537745.12210386</v>
      </c>
    </row>
    <row r="374" customFormat="false" ht="12.05" hidden="false" customHeight="false" outlineLevel="0" collapsed="false">
      <c r="A374" s="76" t="n">
        <v>370</v>
      </c>
      <c r="B374" s="77" t="n">
        <f aca="false">EOMONTH(Input!$C$7,A374)</f>
        <v>54178</v>
      </c>
      <c r="D374" s="78" t="n">
        <f aca="false">RollUp!$AB374+RollUp!$AA374+Mortgage!$I374+401k_01!$H374+401k_02!$H374+Roth_01!$F374+Roth_02!$F374+IRA_01!$F374+IRA_02!$F374+Invest_01!$F374+Invest_02!$F374</f>
        <v>1531517.80744633</v>
      </c>
    </row>
    <row r="375" customFormat="false" ht="12.05" hidden="false" customHeight="false" outlineLevel="0" collapsed="false">
      <c r="A375" s="76" t="n">
        <v>371</v>
      </c>
      <c r="B375" s="77" t="n">
        <f aca="false">EOMONTH(Input!$C$7,A375)</f>
        <v>54209</v>
      </c>
      <c r="D375" s="78" t="n">
        <f aca="false">RollUp!$AB375+RollUp!$AA375+Mortgage!$I375+401k_01!$H375+401k_02!$H375+Roth_01!$F375+Roth_02!$F375+IRA_01!$F375+IRA_02!$F375+Invest_01!$F375+Invest_02!$F375</f>
        <v>1525275.34596546</v>
      </c>
    </row>
    <row r="376" customFormat="false" ht="12.05" hidden="false" customHeight="false" outlineLevel="0" collapsed="false">
      <c r="A376" s="76" t="n">
        <v>372</v>
      </c>
      <c r="B376" s="77" t="n">
        <f aca="false">EOMONTH(Input!$C$7,A376)</f>
        <v>54239</v>
      </c>
      <c r="D376" s="78" t="n">
        <f aca="false">RollUp!$AB376+RollUp!$AA376+Mortgage!$I376+401k_01!$H376+401k_02!$H376+Roth_01!$F376+Roth_02!$F376+IRA_01!$F376+IRA_02!$F376+Invest_01!$F376+Invest_02!$F376</f>
        <v>1519017.67462597</v>
      </c>
    </row>
    <row r="377" customFormat="false" ht="12.05" hidden="false" customHeight="false" outlineLevel="0" collapsed="false">
      <c r="A377" s="76" t="n">
        <v>373</v>
      </c>
      <c r="B377" s="77" t="n">
        <f aca="false">EOMONTH(Input!$C$7,A377)</f>
        <v>54270</v>
      </c>
      <c r="D377" s="78" t="n">
        <f aca="false">RollUp!$AB377+RollUp!$AA377+Mortgage!$I377+401k_01!$H377+401k_02!$H377+Roth_01!$F377+Roth_02!$F377+IRA_01!$F377+IRA_02!$F377+Invest_01!$F377+Invest_02!$F377</f>
        <v>1512744.73012961</v>
      </c>
    </row>
    <row r="378" customFormat="false" ht="12.05" hidden="false" customHeight="false" outlineLevel="0" collapsed="false">
      <c r="A378" s="76" t="n">
        <v>374</v>
      </c>
      <c r="B378" s="77" t="n">
        <f aca="false">EOMONTH(Input!$C$7,A378)</f>
        <v>54301</v>
      </c>
      <c r="D378" s="78" t="n">
        <f aca="false">RollUp!$AB378+RollUp!$AA378+Mortgage!$I378+401k_01!$H378+401k_02!$H378+Roth_01!$F378+Roth_02!$F378+IRA_01!$F378+IRA_02!$F378+Invest_01!$F378+Invest_02!$F378</f>
        <v>1506456.44891412</v>
      </c>
    </row>
    <row r="379" customFormat="false" ht="12.05" hidden="false" customHeight="false" outlineLevel="0" collapsed="false">
      <c r="A379" s="76" t="n">
        <v>375</v>
      </c>
      <c r="B379" s="77" t="n">
        <f aca="false">EOMONTH(Input!$C$7,A379)</f>
        <v>54331</v>
      </c>
      <c r="D379" s="78" t="n">
        <f aca="false">RollUp!$AB379+RollUp!$AA379+Mortgage!$I379+401k_01!$H379+401k_02!$H379+Roth_01!$F379+Roth_02!$F379+IRA_01!$F379+IRA_02!$F379+Invest_01!$F379+Invest_02!$F379</f>
        <v>1500152.76715206</v>
      </c>
    </row>
    <row r="380" customFormat="false" ht="12.05" hidden="false" customHeight="false" outlineLevel="0" collapsed="false">
      <c r="A380" s="76" t="n">
        <v>376</v>
      </c>
      <c r="B380" s="77" t="n">
        <f aca="false">EOMONTH(Input!$C$7,A380)</f>
        <v>54362</v>
      </c>
      <c r="D380" s="78" t="n">
        <f aca="false">RollUp!$AB380+RollUp!$AA380+Mortgage!$I380+401k_01!$H380+401k_02!$H380+Roth_01!$F380+Roth_02!$F380+IRA_01!$F380+IRA_02!$F380+Invest_01!$F380+Invest_02!$F380</f>
        <v>1493833.62074973</v>
      </c>
    </row>
    <row r="381" customFormat="false" ht="12.05" hidden="false" customHeight="false" outlineLevel="0" collapsed="false">
      <c r="A381" s="76" t="n">
        <v>377</v>
      </c>
      <c r="B381" s="77" t="n">
        <f aca="false">EOMONTH(Input!$C$7,A381)</f>
        <v>54392</v>
      </c>
      <c r="D381" s="78" t="n">
        <f aca="false">RollUp!$AB381+RollUp!$AA381+Mortgage!$I381+401k_01!$H381+401k_02!$H381+Roth_01!$F381+Roth_02!$F381+IRA_01!$F381+IRA_02!$F381+Invest_01!$F381+Invest_02!$F381</f>
        <v>1487498.94534609</v>
      </c>
    </row>
    <row r="382" customFormat="false" ht="12.05" hidden="false" customHeight="false" outlineLevel="0" collapsed="false">
      <c r="A382" s="76" t="n">
        <v>378</v>
      </c>
      <c r="B382" s="77" t="n">
        <f aca="false">EOMONTH(Input!$C$7,A382)</f>
        <v>54423</v>
      </c>
      <c r="D382" s="78" t="n">
        <f aca="false">RollUp!$AB382+RollUp!$AA382+Mortgage!$I382+401k_01!$H382+401k_02!$H382+Roth_01!$F382+Roth_02!$F382+IRA_01!$F382+IRA_02!$F382+Invest_01!$F382+Invest_02!$F382</f>
        <v>1481148.67631159</v>
      </c>
    </row>
    <row r="383" customFormat="false" ht="12.05" hidden="false" customHeight="false" outlineLevel="0" collapsed="false">
      <c r="A383" s="76" t="n">
        <v>379</v>
      </c>
      <c r="B383" s="77" t="n">
        <f aca="false">EOMONTH(Input!$C$7,A383)</f>
        <v>54454</v>
      </c>
      <c r="D383" s="78" t="n">
        <f aca="false">RollUp!$AB383+RollUp!$AA383+Mortgage!$I383+401k_01!$H383+401k_02!$H383+Roth_01!$F383+Roth_02!$F383+IRA_01!$F383+IRA_02!$F383+Invest_01!$F383+Invest_02!$F383</f>
        <v>1474782.74874709</v>
      </c>
    </row>
    <row r="384" customFormat="false" ht="12.05" hidden="false" customHeight="false" outlineLevel="0" collapsed="false">
      <c r="A384" s="76" t="n">
        <v>380</v>
      </c>
      <c r="B384" s="77" t="n">
        <f aca="false">EOMONTH(Input!$C$7,A384)</f>
        <v>54482</v>
      </c>
      <c r="D384" s="78" t="n">
        <f aca="false">RollUp!$AB384+RollUp!$AA384+Mortgage!$I384+401k_01!$H384+401k_02!$H384+Roth_01!$F384+Roth_02!$F384+IRA_01!$F384+IRA_02!$F384+Invest_01!$F384+Invest_02!$F384</f>
        <v>1468401.09748274</v>
      </c>
    </row>
    <row r="385" customFormat="false" ht="12.05" hidden="false" customHeight="false" outlineLevel="0" collapsed="false">
      <c r="A385" s="76" t="n">
        <v>381</v>
      </c>
      <c r="B385" s="77" t="n">
        <f aca="false">EOMONTH(Input!$C$7,A385)</f>
        <v>54513</v>
      </c>
      <c r="D385" s="78" t="n">
        <f aca="false">RollUp!$AB385+RollUp!$AA385+Mortgage!$I385+401k_01!$H385+401k_02!$H385+Roth_01!$F385+Roth_02!$F385+IRA_01!$F385+IRA_02!$F385+Invest_01!$F385+Invest_02!$F385</f>
        <v>1462003.65707682</v>
      </c>
    </row>
    <row r="386" customFormat="false" ht="12.05" hidden="false" customHeight="false" outlineLevel="0" collapsed="false">
      <c r="A386" s="76" t="n">
        <v>382</v>
      </c>
      <c r="B386" s="77" t="n">
        <f aca="false">EOMONTH(Input!$C$7,A386)</f>
        <v>54543</v>
      </c>
      <c r="D386" s="78" t="n">
        <f aca="false">RollUp!$AB386+RollUp!$AA386+Mortgage!$I386+401k_01!$H386+401k_02!$H386+Roth_01!$F386+Roth_02!$F386+IRA_01!$F386+IRA_02!$F386+Invest_01!$F386+Invest_02!$F386</f>
        <v>1455590.36181465</v>
      </c>
    </row>
    <row r="387" customFormat="false" ht="12.05" hidden="false" customHeight="false" outlineLevel="0" collapsed="false">
      <c r="A387" s="76" t="n">
        <v>383</v>
      </c>
      <c r="B387" s="77" t="n">
        <f aca="false">EOMONTH(Input!$C$7,A387)</f>
        <v>54574</v>
      </c>
      <c r="D387" s="78" t="n">
        <f aca="false">RollUp!$AB387+RollUp!$AA387+Mortgage!$I387+401k_01!$H387+401k_02!$H387+Roth_01!$F387+Roth_02!$F387+IRA_01!$F387+IRA_02!$F387+Invest_01!$F387+Invest_02!$F387</f>
        <v>1449161.1457074</v>
      </c>
    </row>
    <row r="388" customFormat="false" ht="12.05" hidden="false" customHeight="false" outlineLevel="0" collapsed="false">
      <c r="A388" s="76" t="n">
        <v>384</v>
      </c>
      <c r="B388" s="77" t="n">
        <f aca="false">EOMONTH(Input!$C$7,A388)</f>
        <v>54604</v>
      </c>
      <c r="D388" s="78" t="n">
        <f aca="false">RollUp!$AB388+RollUp!$AA388+Mortgage!$I388+401k_01!$H388+401k_02!$H388+Roth_01!$F388+Roth_02!$F388+IRA_01!$F388+IRA_02!$F388+Invest_01!$F388+Invest_02!$F388</f>
        <v>1442715.94249098</v>
      </c>
    </row>
    <row r="389" customFormat="false" ht="12.05" hidden="false" customHeight="false" outlineLevel="0" collapsed="false">
      <c r="A389" s="76" t="n">
        <v>385</v>
      </c>
      <c r="B389" s="77" t="n">
        <f aca="false">EOMONTH(Input!$C$7,A389)</f>
        <v>54635</v>
      </c>
      <c r="D389" s="78" t="n">
        <f aca="false">RollUp!$AB389+RollUp!$AA389+Mortgage!$I389+401k_01!$H389+401k_02!$H389+Roth_01!$F389+Roth_02!$F389+IRA_01!$F389+IRA_02!$F389+Invest_01!$F389+Invest_02!$F389</f>
        <v>1436254.68562492</v>
      </c>
    </row>
    <row r="390" customFormat="false" ht="12.05" hidden="false" customHeight="false" outlineLevel="0" collapsed="false">
      <c r="A390" s="76" t="n">
        <v>386</v>
      </c>
      <c r="B390" s="77" t="n">
        <f aca="false">EOMONTH(Input!$C$7,A390)</f>
        <v>54666</v>
      </c>
      <c r="D390" s="78" t="n">
        <f aca="false">RollUp!$AB390+RollUp!$AA390+Mortgage!$I390+401k_01!$H390+401k_02!$H390+Roth_01!$F390+Roth_02!$F390+IRA_01!$F390+IRA_02!$F390+Invest_01!$F390+Invest_02!$F390</f>
        <v>1429777.30829114</v>
      </c>
    </row>
    <row r="391" customFormat="false" ht="12.05" hidden="false" customHeight="false" outlineLevel="0" collapsed="false">
      <c r="A391" s="76" t="n">
        <v>387</v>
      </c>
      <c r="B391" s="77" t="n">
        <f aca="false">EOMONTH(Input!$C$7,A391)</f>
        <v>54696</v>
      </c>
      <c r="D391" s="78" t="n">
        <f aca="false">RollUp!$AB391+RollUp!$AA391+Mortgage!$I391+401k_01!$H391+401k_02!$H391+Roth_01!$F391+Roth_02!$F391+IRA_01!$F391+IRA_02!$F391+Invest_01!$F391+Invest_02!$F391</f>
        <v>1423283.74339287</v>
      </c>
    </row>
    <row r="392" customFormat="false" ht="12.05" hidden="false" customHeight="false" outlineLevel="0" collapsed="false">
      <c r="A392" s="76" t="n">
        <v>388</v>
      </c>
      <c r="B392" s="77" t="n">
        <f aca="false">EOMONTH(Input!$C$7,A392)</f>
        <v>54727</v>
      </c>
      <c r="D392" s="78" t="n">
        <f aca="false">RollUp!$AB392+RollUp!$AA392+Mortgage!$I392+401k_01!$H392+401k_02!$H392+Roth_01!$F392+Roth_02!$F392+IRA_01!$F392+IRA_02!$F392+Invest_01!$F392+Invest_02!$F392</f>
        <v>1416773.92355345</v>
      </c>
    </row>
    <row r="393" customFormat="false" ht="12.05" hidden="false" customHeight="false" outlineLevel="0" collapsed="false">
      <c r="A393" s="76" t="n">
        <v>389</v>
      </c>
      <c r="B393" s="77" t="n">
        <f aca="false">EOMONTH(Input!$C$7,A393)</f>
        <v>54757</v>
      </c>
      <c r="D393" s="78" t="n">
        <f aca="false">RollUp!$AB393+RollUp!$AA393+Mortgage!$I393+401k_01!$H393+401k_02!$H393+Roth_01!$F393+Roth_02!$F393+IRA_01!$F393+IRA_02!$F393+Invest_01!$F393+Invest_02!$F393</f>
        <v>1410247.78111518</v>
      </c>
    </row>
    <row r="394" customFormat="false" ht="12.05" hidden="false" customHeight="false" outlineLevel="0" collapsed="false">
      <c r="A394" s="76" t="n">
        <v>390</v>
      </c>
      <c r="B394" s="77" t="n">
        <f aca="false">EOMONTH(Input!$C$7,A394)</f>
        <v>54788</v>
      </c>
      <c r="D394" s="78" t="n">
        <f aca="false">RollUp!$AB394+RollUp!$AA394+Mortgage!$I394+401k_01!$H394+401k_02!$H394+Roth_01!$F394+Roth_02!$F394+IRA_01!$F394+IRA_02!$F394+Invest_01!$F394+Invest_02!$F394</f>
        <v>1403705.24813812</v>
      </c>
    </row>
    <row r="395" customFormat="false" ht="12.05" hidden="false" customHeight="false" outlineLevel="0" collapsed="false">
      <c r="A395" s="76" t="n">
        <v>391</v>
      </c>
      <c r="B395" s="77" t="n">
        <f aca="false">EOMONTH(Input!$C$7,A395)</f>
        <v>54819</v>
      </c>
      <c r="D395" s="78" t="n">
        <f aca="false">RollUp!$AB395+RollUp!$AA395+Mortgage!$I395+401k_01!$H395+401k_02!$H395+Roth_01!$F395+Roth_02!$F395+IRA_01!$F395+IRA_02!$F395+Invest_01!$F395+Invest_02!$F395</f>
        <v>1397146.25639895</v>
      </c>
    </row>
    <row r="396" customFormat="false" ht="12.05" hidden="false" customHeight="false" outlineLevel="0" collapsed="false">
      <c r="A396" s="76" t="n">
        <v>392</v>
      </c>
      <c r="B396" s="77" t="n">
        <f aca="false">EOMONTH(Input!$C$7,A396)</f>
        <v>54847</v>
      </c>
      <c r="D396" s="78" t="n">
        <f aca="false">RollUp!$AB396+RollUp!$AA396+Mortgage!$I396+401k_01!$H396+401k_02!$H396+Roth_01!$F396+Roth_02!$F396+IRA_01!$F396+IRA_02!$F396+Invest_01!$F396+Invest_02!$F396</f>
        <v>1390570.73738976</v>
      </c>
    </row>
    <row r="397" customFormat="false" ht="12.05" hidden="false" customHeight="false" outlineLevel="0" collapsed="false">
      <c r="A397" s="76" t="n">
        <v>393</v>
      </c>
      <c r="B397" s="77" t="n">
        <f aca="false">EOMONTH(Input!$C$7,A397)</f>
        <v>54878</v>
      </c>
      <c r="D397" s="78" t="n">
        <f aca="false">RollUp!$AB397+RollUp!$AA397+Mortgage!$I397+401k_01!$H397+401k_02!$H397+Roth_01!$F397+Roth_02!$F397+IRA_01!$F397+IRA_02!$F397+Invest_01!$F397+Invest_02!$F397</f>
        <v>1383978.6223169</v>
      </c>
    </row>
    <row r="398" customFormat="false" ht="12.05" hidden="false" customHeight="false" outlineLevel="0" collapsed="false">
      <c r="A398" s="76" t="n">
        <v>394</v>
      </c>
      <c r="B398" s="77" t="n">
        <f aca="false">EOMONTH(Input!$C$7,A398)</f>
        <v>54908</v>
      </c>
      <c r="D398" s="78" t="n">
        <f aca="false">RollUp!$AB398+RollUp!$AA398+Mortgage!$I398+401k_01!$H398+401k_02!$H398+Roth_01!$F398+Roth_02!$F398+IRA_01!$F398+IRA_02!$F398+Invest_01!$F398+Invest_02!$F398</f>
        <v>1377369.84209975</v>
      </c>
    </row>
    <row r="399" customFormat="false" ht="12.05" hidden="false" customHeight="false" outlineLevel="0" collapsed="false">
      <c r="A399" s="76" t="n">
        <v>395</v>
      </c>
      <c r="B399" s="77" t="n">
        <f aca="false">EOMONTH(Input!$C$7,A399)</f>
        <v>54939</v>
      </c>
      <c r="D399" s="78" t="n">
        <f aca="false">RollUp!$AB399+RollUp!$AA399+Mortgage!$I399+401k_01!$H399+401k_02!$H399+Roth_01!$F399+Roth_02!$F399+IRA_01!$F399+IRA_02!$F399+Invest_01!$F399+Invest_02!$F399</f>
        <v>1370744.32736952</v>
      </c>
    </row>
    <row r="400" customFormat="false" ht="12.05" hidden="false" customHeight="false" outlineLevel="0" collapsed="false">
      <c r="A400" s="76" t="n">
        <v>396</v>
      </c>
      <c r="B400" s="77" t="n">
        <f aca="false">EOMONTH(Input!$C$7,A400)</f>
        <v>54969</v>
      </c>
      <c r="D400" s="78" t="n">
        <f aca="false">RollUp!$AB400+RollUp!$AA400+Mortgage!$I400+401k_01!$H400+401k_02!$H400+Roth_01!$F400+Roth_02!$F400+IRA_01!$F400+IRA_02!$F400+Invest_01!$F400+Invest_02!$F400</f>
        <v>1364102.00846811</v>
      </c>
    </row>
    <row r="401" customFormat="false" ht="12.05" hidden="false" customHeight="false" outlineLevel="0" collapsed="false">
      <c r="A401" s="76" t="n">
        <v>397</v>
      </c>
      <c r="B401" s="77" t="n">
        <f aca="false">EOMONTH(Input!$C$7,A401)</f>
        <v>55000</v>
      </c>
      <c r="D401" s="78" t="n">
        <f aca="false">RollUp!$AB401+RollUp!$AA401+Mortgage!$I401+401k_01!$H401+401k_02!$H401+Roth_01!$F401+Roth_02!$F401+IRA_01!$F401+IRA_02!$F401+Invest_01!$F401+Invest_02!$F401</f>
        <v>1357442.81544684</v>
      </c>
    </row>
    <row r="402" customFormat="false" ht="12.05" hidden="false" customHeight="false" outlineLevel="0" collapsed="false">
      <c r="A402" s="76" t="n">
        <v>398</v>
      </c>
      <c r="B402" s="77" t="n">
        <f aca="false">EOMONTH(Input!$C$7,A402)</f>
        <v>55031</v>
      </c>
      <c r="D402" s="78" t="n">
        <f aca="false">RollUp!$AB402+RollUp!$AA402+Mortgage!$I402+401k_01!$H402+401k_02!$H402+Roth_01!$F402+Roth_02!$F402+IRA_01!$F402+IRA_02!$F402+Invest_01!$F402+Invest_02!$F402</f>
        <v>1350766.67806527</v>
      </c>
    </row>
    <row r="403" customFormat="false" ht="12.05" hidden="false" customHeight="false" outlineLevel="0" collapsed="false">
      <c r="A403" s="76" t="n">
        <v>399</v>
      </c>
      <c r="B403" s="77" t="n">
        <f aca="false">EOMONTH(Input!$C$7,A403)</f>
        <v>55061</v>
      </c>
      <c r="D403" s="78" t="n">
        <f aca="false">RollUp!$AB403+RollUp!$AA403+Mortgage!$I403+401k_01!$H403+401k_02!$H403+Roth_01!$F403+Roth_02!$F403+IRA_01!$F403+IRA_02!$F403+Invest_01!$F403+Invest_02!$F403</f>
        <v>1344073.52578996</v>
      </c>
    </row>
    <row r="404" customFormat="false" ht="12.05" hidden="false" customHeight="false" outlineLevel="0" collapsed="false">
      <c r="A404" s="76" t="n">
        <v>400</v>
      </c>
      <c r="B404" s="77" t="n">
        <f aca="false">EOMONTH(Input!$C$7,A404)</f>
        <v>55092</v>
      </c>
      <c r="D404" s="78" t="n">
        <f aca="false">RollUp!$AB404+RollUp!$AA404+Mortgage!$I404+401k_01!$H404+401k_02!$H404+Roth_01!$F404+Roth_02!$F404+IRA_01!$F404+IRA_02!$F404+Invest_01!$F404+Invest_02!$F404</f>
        <v>1337363.28779328</v>
      </c>
    </row>
    <row r="405" customFormat="false" ht="12.05" hidden="false" customHeight="false" outlineLevel="0" collapsed="false">
      <c r="A405" s="76" t="n">
        <v>401</v>
      </c>
      <c r="B405" s="77" t="n">
        <f aca="false">EOMONTH(Input!$C$7,A405)</f>
        <v>55122</v>
      </c>
      <c r="D405" s="78" t="n">
        <f aca="false">RollUp!$AB405+RollUp!$AA405+Mortgage!$I405+401k_01!$H405+401k_02!$H405+Roth_01!$F405+Roth_02!$F405+IRA_01!$F405+IRA_02!$F405+Invest_01!$F405+Invest_02!$F405</f>
        <v>1330635.89295217</v>
      </c>
    </row>
    <row r="406" customFormat="false" ht="12.05" hidden="false" customHeight="false" outlineLevel="0" collapsed="false">
      <c r="A406" s="76" t="n">
        <v>402</v>
      </c>
      <c r="B406" s="77" t="n">
        <f aca="false">EOMONTH(Input!$C$7,A406)</f>
        <v>55153</v>
      </c>
      <c r="D406" s="78" t="n">
        <f aca="false">RollUp!$AB406+RollUp!$AA406+Mortgage!$I406+401k_01!$H406+401k_02!$H406+Roth_01!$F406+Roth_02!$F406+IRA_01!$F406+IRA_02!$F406+Invest_01!$F406+Invest_02!$F406</f>
        <v>1323891.2698469</v>
      </c>
    </row>
    <row r="407" customFormat="false" ht="12.05" hidden="false" customHeight="false" outlineLevel="0" collapsed="false">
      <c r="A407" s="76" t="n">
        <v>403</v>
      </c>
      <c r="B407" s="77" t="n">
        <f aca="false">EOMONTH(Input!$C$7,A407)</f>
        <v>55184</v>
      </c>
      <c r="D407" s="78" t="n">
        <f aca="false">RollUp!$AB407+RollUp!$AA407+Mortgage!$I407+401k_01!$H407+401k_02!$H407+Roth_01!$F407+Roth_02!$F407+IRA_01!$F407+IRA_02!$F407+Invest_01!$F407+Invest_02!$F407</f>
        <v>1317129.34675985</v>
      </c>
    </row>
    <row r="408" customFormat="false" ht="12.05" hidden="false" customHeight="false" outlineLevel="0" collapsed="false">
      <c r="A408" s="76" t="n">
        <v>404</v>
      </c>
      <c r="B408" s="77" t="n">
        <f aca="false">EOMONTH(Input!$C$7,A408)</f>
        <v>55212</v>
      </c>
      <c r="D408" s="78" t="n">
        <f aca="false">RollUp!$AB408+RollUp!$AA408+Mortgage!$I408+401k_01!$H408+401k_02!$H408+Roth_01!$F408+Roth_02!$F408+IRA_01!$F408+IRA_02!$F408+Invest_01!$F408+Invest_02!$F408</f>
        <v>1310350.05167425</v>
      </c>
    </row>
    <row r="409" customFormat="false" ht="12.05" hidden="false" customHeight="false" outlineLevel="0" collapsed="false">
      <c r="A409" s="76" t="n">
        <v>405</v>
      </c>
      <c r="B409" s="77" t="n">
        <f aca="false">EOMONTH(Input!$C$7,A409)</f>
        <v>55243</v>
      </c>
      <c r="D409" s="78" t="n">
        <f aca="false">RollUp!$AB409+RollUp!$AA409+Mortgage!$I409+401k_01!$H409+401k_02!$H409+Roth_01!$F409+Roth_02!$F409+IRA_01!$F409+IRA_02!$F409+Invest_01!$F409+Invest_02!$F409</f>
        <v>1303553.31227295</v>
      </c>
    </row>
    <row r="410" customFormat="false" ht="12.05" hidden="false" customHeight="false" outlineLevel="0" collapsed="false">
      <c r="A410" s="76" t="n">
        <v>406</v>
      </c>
      <c r="B410" s="77" t="n">
        <f aca="false">EOMONTH(Input!$C$7,A410)</f>
        <v>55273</v>
      </c>
      <c r="D410" s="78" t="n">
        <f aca="false">RollUp!$AB410+RollUp!$AA410+Mortgage!$I410+401k_01!$H410+401k_02!$H410+Roth_01!$F410+Roth_02!$F410+IRA_01!$F410+IRA_02!$F410+Invest_01!$F410+Invest_02!$F410</f>
        <v>1296739.05593716</v>
      </c>
    </row>
    <row r="411" customFormat="false" ht="12.05" hidden="false" customHeight="false" outlineLevel="0" collapsed="false">
      <c r="A411" s="76" t="n">
        <v>407</v>
      </c>
      <c r="B411" s="77" t="n">
        <f aca="false">EOMONTH(Input!$C$7,A411)</f>
        <v>55304</v>
      </c>
      <c r="D411" s="78" t="n">
        <f aca="false">RollUp!$AB411+RollUp!$AA411+Mortgage!$I411+401k_01!$H411+401k_02!$H411+Roth_01!$F411+Roth_02!$F411+IRA_01!$F411+IRA_02!$F411+Invest_01!$F411+Invest_02!$F411</f>
        <v>1289907.20974519</v>
      </c>
    </row>
    <row r="412" customFormat="false" ht="12.05" hidden="false" customHeight="false" outlineLevel="0" collapsed="false">
      <c r="A412" s="76" t="n">
        <v>408</v>
      </c>
      <c r="B412" s="77" t="n">
        <f aca="false">EOMONTH(Input!$C$7,A412)</f>
        <v>55334</v>
      </c>
      <c r="D412" s="78" t="n">
        <f aca="false">RollUp!$AB412+RollUp!$AA412+Mortgage!$I412+401k_01!$H412+401k_02!$H412+Roth_01!$F412+Roth_02!$F412+IRA_01!$F412+IRA_02!$F412+Invest_01!$F412+Invest_02!$F412</f>
        <v>1283057.70047121</v>
      </c>
    </row>
    <row r="413" customFormat="false" ht="12.05" hidden="false" customHeight="false" outlineLevel="0" collapsed="false">
      <c r="A413" s="76" t="n">
        <v>409</v>
      </c>
      <c r="B413" s="77" t="n">
        <f aca="false">EOMONTH(Input!$C$7,A413)</f>
        <v>55365</v>
      </c>
      <c r="D413" s="78" t="n">
        <f aca="false">RollUp!$AB413+RollUp!$AA413+Mortgage!$I413+401k_01!$H413+401k_02!$H413+Roth_01!$F413+Roth_02!$F413+IRA_01!$F413+IRA_02!$F413+Invest_01!$F413+Invest_02!$F413</f>
        <v>1276190.45458393</v>
      </c>
    </row>
    <row r="414" customFormat="false" ht="12.05" hidden="false" customHeight="false" outlineLevel="0" collapsed="false">
      <c r="A414" s="76" t="n">
        <v>410</v>
      </c>
      <c r="B414" s="77" t="n">
        <f aca="false">EOMONTH(Input!$C$7,A414)</f>
        <v>55396</v>
      </c>
      <c r="D414" s="78" t="n">
        <f aca="false">RollUp!$AB414+RollUp!$AA414+Mortgage!$I414+401k_01!$H414+401k_02!$H414+Roth_01!$F414+Roth_02!$F414+IRA_01!$F414+IRA_02!$F414+Invest_01!$F414+Invest_02!$F414</f>
        <v>1269305.3982454</v>
      </c>
    </row>
    <row r="415" customFormat="false" ht="12.05" hidden="false" customHeight="false" outlineLevel="0" collapsed="false">
      <c r="A415" s="76" t="n">
        <v>411</v>
      </c>
      <c r="B415" s="77" t="n">
        <f aca="false">EOMONTH(Input!$C$7,A415)</f>
        <v>55426</v>
      </c>
      <c r="D415" s="78" t="n">
        <f aca="false">RollUp!$AB415+RollUp!$AA415+Mortgage!$I415+401k_01!$H415+401k_02!$H415+Roth_01!$F415+Roth_02!$F415+IRA_01!$F415+IRA_02!$F415+Invest_01!$F415+Invest_02!$F415</f>
        <v>1262402.45730966</v>
      </c>
    </row>
    <row r="416" customFormat="false" ht="12.05" hidden="false" customHeight="false" outlineLevel="0" collapsed="false">
      <c r="A416" s="76" t="n">
        <v>412</v>
      </c>
      <c r="B416" s="77" t="n">
        <f aca="false">EOMONTH(Input!$C$7,A416)</f>
        <v>55457</v>
      </c>
      <c r="D416" s="78" t="n">
        <f aca="false">RollUp!$AB416+RollUp!$AA416+Mortgage!$I416+401k_01!$H416+401k_02!$H416+Roth_01!$F416+Roth_02!$F416+IRA_01!$F416+IRA_02!$F416+Invest_01!$F416+Invest_02!$F416</f>
        <v>1255481.55732152</v>
      </c>
    </row>
    <row r="417" customFormat="false" ht="12.05" hidden="false" customHeight="false" outlineLevel="0" collapsed="false">
      <c r="A417" s="76" t="n">
        <v>413</v>
      </c>
      <c r="B417" s="77" t="n">
        <f aca="false">EOMONTH(Input!$C$7,A417)</f>
        <v>55487</v>
      </c>
      <c r="D417" s="78" t="n">
        <f aca="false">RollUp!$AB417+RollUp!$AA417+Mortgage!$I417+401k_01!$H417+401k_02!$H417+Roth_01!$F417+Roth_02!$F417+IRA_01!$F417+IRA_02!$F417+Invest_01!$F417+Invest_02!$F417</f>
        <v>1248542.62351521</v>
      </c>
    </row>
    <row r="418" customFormat="false" ht="12.05" hidden="false" customHeight="false" outlineLevel="0" collapsed="false">
      <c r="A418" s="76" t="n">
        <v>414</v>
      </c>
      <c r="B418" s="77" t="n">
        <f aca="false">EOMONTH(Input!$C$7,A418)</f>
        <v>55518</v>
      </c>
      <c r="D418" s="78" t="n">
        <f aca="false">RollUp!$AB418+RollUp!$AA418+Mortgage!$I418+401k_01!$H418+401k_02!$H418+Roth_01!$F418+Roth_02!$F418+IRA_01!$F418+IRA_02!$F418+Invest_01!$F418+Invest_02!$F418</f>
        <v>1241585.58081314</v>
      </c>
    </row>
    <row r="419" customFormat="false" ht="12.05" hidden="false" customHeight="false" outlineLevel="0" collapsed="false">
      <c r="A419" s="76" t="n">
        <v>415</v>
      </c>
      <c r="B419" s="77" t="n">
        <f aca="false">EOMONTH(Input!$C$7,A419)</f>
        <v>55549</v>
      </c>
      <c r="D419" s="78" t="n">
        <f aca="false">RollUp!$AB419+RollUp!$AA419+Mortgage!$I419+401k_01!$H419+401k_02!$H419+Roth_01!$F419+Roth_02!$F419+IRA_01!$F419+IRA_02!$F419+Invest_01!$F419+Invest_02!$F419</f>
        <v>1234610.35382457</v>
      </c>
    </row>
    <row r="420" customFormat="false" ht="12.05" hidden="false" customHeight="false" outlineLevel="0" collapsed="false">
      <c r="A420" s="76" t="n">
        <v>416</v>
      </c>
      <c r="B420" s="77" t="n">
        <f aca="false">EOMONTH(Input!$C$7,A420)</f>
        <v>55578</v>
      </c>
      <c r="D420" s="78" t="n">
        <f aca="false">RollUp!$AB420+RollUp!$AA420+Mortgage!$I420+401k_01!$H420+401k_02!$H420+Roth_01!$F420+Roth_02!$F420+IRA_01!$F420+IRA_02!$F420+Invest_01!$F420+Invest_02!$F420</f>
        <v>1227616.8668443</v>
      </c>
    </row>
    <row r="421" customFormat="false" ht="12.05" hidden="false" customHeight="false" outlineLevel="0" collapsed="false">
      <c r="A421" s="76" t="n">
        <v>417</v>
      </c>
      <c r="B421" s="77" t="n">
        <f aca="false">EOMONTH(Input!$C$7,A421)</f>
        <v>55609</v>
      </c>
      <c r="D421" s="78" t="n">
        <f aca="false">RollUp!$AB421+RollUp!$AA421+Mortgage!$I421+401k_01!$H421+401k_02!$H421+Roth_01!$F421+Roth_02!$F421+IRA_01!$F421+IRA_02!$F421+Invest_01!$F421+Invest_02!$F421</f>
        <v>1220605.0438514</v>
      </c>
    </row>
    <row r="422" customFormat="false" ht="12.05" hidden="false" customHeight="false" outlineLevel="0" collapsed="false">
      <c r="A422" s="76" t="n">
        <v>418</v>
      </c>
      <c r="B422" s="77" t="n">
        <f aca="false">EOMONTH(Input!$C$7,A422)</f>
        <v>55639</v>
      </c>
      <c r="D422" s="78" t="n">
        <f aca="false">RollUp!$AB422+RollUp!$AA422+Mortgage!$I422+401k_01!$H422+401k_02!$H422+Roth_01!$F422+Roth_02!$F422+IRA_01!$F422+IRA_02!$F422+Invest_01!$F422+Invest_02!$F422</f>
        <v>1213574.80850783</v>
      </c>
    </row>
    <row r="423" customFormat="false" ht="12.05" hidden="false" customHeight="false" outlineLevel="0" collapsed="false">
      <c r="A423" s="76" t="n">
        <v>419</v>
      </c>
      <c r="B423" s="77" t="n">
        <f aca="false">EOMONTH(Input!$C$7,A423)</f>
        <v>55670</v>
      </c>
      <c r="D423" s="78" t="n">
        <f aca="false">RollUp!$AB423+RollUp!$AA423+Mortgage!$I423+401k_01!$H423+401k_02!$H423+Roth_01!$F423+Roth_02!$F423+IRA_01!$F423+IRA_02!$F423+Invest_01!$F423+Invest_02!$F423</f>
        <v>1206526.08415718</v>
      </c>
    </row>
    <row r="424" customFormat="false" ht="12.05" hidden="false" customHeight="false" outlineLevel="0" collapsed="false">
      <c r="A424" s="76" t="n">
        <v>420</v>
      </c>
      <c r="B424" s="77" t="n">
        <f aca="false">EOMONTH(Input!$C$7,A424)</f>
        <v>55700</v>
      </c>
      <c r="D424" s="78" t="n">
        <f aca="false">RollUp!$AB424+RollUp!$AA424+Mortgage!$I424+401k_01!$H424+401k_02!$H424+Roth_01!$F424+Roth_02!$F424+IRA_01!$F424+IRA_02!$F424+Invest_01!$F424+Invest_02!$F424</f>
        <v>1199458.79382331</v>
      </c>
    </row>
    <row r="425" customFormat="false" ht="12.05" hidden="false" customHeight="false" outlineLevel="0" collapsed="false">
      <c r="A425" s="76" t="n">
        <v>421</v>
      </c>
      <c r="B425" s="77" t="n">
        <f aca="false">EOMONTH(Input!$C$7,A425)</f>
        <v>55731</v>
      </c>
      <c r="D425" s="78" t="n">
        <f aca="false">RollUp!$AB425+RollUp!$AA425+Mortgage!$I425+401k_01!$H425+401k_02!$H425+Roth_01!$F425+Roth_02!$F425+IRA_01!$F425+IRA_02!$F425+Invest_01!$F425+Invest_02!$F425</f>
        <v>1192372.86020903</v>
      </c>
    </row>
    <row r="426" customFormat="false" ht="12.05" hidden="false" customHeight="false" outlineLevel="0" collapsed="false">
      <c r="A426" s="76" t="n">
        <v>422</v>
      </c>
      <c r="B426" s="77" t="n">
        <f aca="false">EOMONTH(Input!$C$7,A426)</f>
        <v>55762</v>
      </c>
      <c r="D426" s="78" t="n">
        <f aca="false">RollUp!$AB426+RollUp!$AA426+Mortgage!$I426+401k_01!$H426+401k_02!$H426+Roth_01!$F426+Roth_02!$F426+IRA_01!$F426+IRA_02!$F426+Invest_01!$F426+Invest_02!$F426</f>
        <v>1185268.20569473</v>
      </c>
    </row>
    <row r="427" customFormat="false" ht="12.05" hidden="false" customHeight="false" outlineLevel="0" collapsed="false">
      <c r="A427" s="76" t="n">
        <v>423</v>
      </c>
      <c r="B427" s="77" t="n">
        <f aca="false">EOMONTH(Input!$C$7,A427)</f>
        <v>55792</v>
      </c>
      <c r="D427" s="78" t="n">
        <f aca="false">RollUp!$AB427+RollUp!$AA427+Mortgage!$I427+401k_01!$H427+401k_02!$H427+Roth_01!$F427+Roth_02!$F427+IRA_01!$F427+IRA_02!$F427+Invest_01!$F427+Invest_02!$F427</f>
        <v>1178144.7523371</v>
      </c>
    </row>
    <row r="428" customFormat="false" ht="12.05" hidden="false" customHeight="false" outlineLevel="0" collapsed="false">
      <c r="A428" s="76" t="n">
        <v>424</v>
      </c>
      <c r="B428" s="77" t="n">
        <f aca="false">EOMONTH(Input!$C$7,A428)</f>
        <v>55823</v>
      </c>
      <c r="D428" s="78" t="n">
        <f aca="false">RollUp!$AB428+RollUp!$AA428+Mortgage!$I428+401k_01!$H428+401k_02!$H428+Roth_01!$F428+Roth_02!$F428+IRA_01!$F428+IRA_02!$F428+Invest_01!$F428+Invest_02!$F428</f>
        <v>1171002.42186772</v>
      </c>
    </row>
    <row r="429" customFormat="false" ht="12.05" hidden="false" customHeight="false" outlineLevel="0" collapsed="false">
      <c r="A429" s="76" t="n">
        <v>425</v>
      </c>
      <c r="B429" s="77" t="n">
        <f aca="false">EOMONTH(Input!$C$7,A429)</f>
        <v>55853</v>
      </c>
      <c r="D429" s="78" t="n">
        <f aca="false">RollUp!$AB429+RollUp!$AA429+Mortgage!$I429+401k_01!$H429+401k_02!$H429+Roth_01!$F429+Roth_02!$F429+IRA_01!$F429+IRA_02!$F429+Invest_01!$F429+Invest_02!$F429</f>
        <v>1163841.13569174</v>
      </c>
    </row>
    <row r="430" customFormat="false" ht="12.05" hidden="false" customHeight="false" outlineLevel="0" collapsed="false">
      <c r="A430" s="76" t="n">
        <v>426</v>
      </c>
      <c r="B430" s="77" t="n">
        <f aca="false">EOMONTH(Input!$C$7,A430)</f>
        <v>55884</v>
      </c>
      <c r="D430" s="78" t="n">
        <f aca="false">RollUp!$AB430+RollUp!$AA430+Mortgage!$I430+401k_01!$H430+401k_02!$H430+Roth_01!$F430+Roth_02!$F430+IRA_01!$F430+IRA_02!$F430+Invest_01!$F430+Invest_02!$F430</f>
        <v>1156660.81488651</v>
      </c>
    </row>
    <row r="431" customFormat="false" ht="12.05" hidden="false" customHeight="false" outlineLevel="0" collapsed="false">
      <c r="A431" s="76" t="n">
        <v>427</v>
      </c>
      <c r="B431" s="77" t="n">
        <f aca="false">EOMONTH(Input!$C$7,A431)</f>
        <v>55915</v>
      </c>
      <c r="D431" s="78" t="n">
        <f aca="false">RollUp!$AB431+RollUp!$AA431+Mortgage!$I431+401k_01!$H431+401k_02!$H431+Roth_01!$F431+Roth_02!$F431+IRA_01!$F431+IRA_02!$F431+Invest_01!$F431+Invest_02!$F431</f>
        <v>1149461.38020019</v>
      </c>
    </row>
    <row r="432" customFormat="false" ht="12.05" hidden="false" customHeight="false" outlineLevel="0" collapsed="false">
      <c r="A432" s="76" t="n">
        <v>428</v>
      </c>
      <c r="B432" s="77" t="n">
        <f aca="false">EOMONTH(Input!$C$7,A432)</f>
        <v>55943</v>
      </c>
      <c r="D432" s="78" t="n">
        <f aca="false">RollUp!$AB432+RollUp!$AA432+Mortgage!$I432+401k_01!$H432+401k_02!$H432+Roth_01!$F432+Roth_02!$F432+IRA_01!$F432+IRA_02!$F432+Invest_01!$F432+Invest_02!$F432</f>
        <v>1142242.75205044</v>
      </c>
    </row>
    <row r="433" customFormat="false" ht="12.05" hidden="false" customHeight="false" outlineLevel="0" collapsed="false">
      <c r="A433" s="76" t="n">
        <v>429</v>
      </c>
      <c r="B433" s="77" t="n">
        <f aca="false">EOMONTH(Input!$C$7,A433)</f>
        <v>55974</v>
      </c>
      <c r="D433" s="78" t="n">
        <f aca="false">RollUp!$AB433+RollUp!$AA433+Mortgage!$I433+401k_01!$H433+401k_02!$H433+Roth_01!$F433+Roth_02!$F433+IRA_01!$F433+IRA_02!$F433+Invest_01!$F433+Invest_02!$F433</f>
        <v>1135004.85052296</v>
      </c>
    </row>
    <row r="434" customFormat="false" ht="12.05" hidden="false" customHeight="false" outlineLevel="0" collapsed="false">
      <c r="A434" s="76" t="n">
        <v>430</v>
      </c>
      <c r="B434" s="77" t="n">
        <f aca="false">EOMONTH(Input!$C$7,A434)</f>
        <v>56004</v>
      </c>
      <c r="D434" s="78" t="n">
        <f aca="false">RollUp!$AB434+RollUp!$AA434+Mortgage!$I434+401k_01!$H434+401k_02!$H434+Roth_01!$F434+Roth_02!$F434+IRA_01!$F434+IRA_02!$F434+Invest_01!$F434+Invest_02!$F434</f>
        <v>1127747.59537018</v>
      </c>
    </row>
    <row r="435" customFormat="false" ht="12.05" hidden="false" customHeight="false" outlineLevel="0" collapsed="false">
      <c r="A435" s="76" t="n">
        <v>431</v>
      </c>
      <c r="B435" s="77" t="n">
        <f aca="false">EOMONTH(Input!$C$7,A435)</f>
        <v>56035</v>
      </c>
      <c r="D435" s="78" t="n">
        <f aca="false">RollUp!$AB435+RollUp!$AA435+Mortgage!$I435+401k_01!$H435+401k_02!$H435+Roth_01!$F435+Roth_02!$F435+IRA_01!$F435+IRA_02!$F435+Invest_01!$F435+Invest_02!$F435</f>
        <v>1120470.90600984</v>
      </c>
    </row>
    <row r="436" customFormat="false" ht="12.05" hidden="false" customHeight="false" outlineLevel="0" collapsed="false">
      <c r="A436" s="76" t="n">
        <v>432</v>
      </c>
      <c r="B436" s="77" t="n">
        <f aca="false">EOMONTH(Input!$C$7,A436)</f>
        <v>56065</v>
      </c>
      <c r="D436" s="78" t="n">
        <f aca="false">RollUp!$AB436+RollUp!$AA436+Mortgage!$I436+401k_01!$H436+401k_02!$H436+Roth_01!$F436+Roth_02!$F436+IRA_01!$F436+IRA_02!$F436+Invest_01!$F436+Invest_02!$F436</f>
        <v>1113174.70152357</v>
      </c>
    </row>
    <row r="437" customFormat="false" ht="12.05" hidden="false" customHeight="false" outlineLevel="0" collapsed="false">
      <c r="A437" s="76" t="n">
        <v>433</v>
      </c>
      <c r="B437" s="77" t="n">
        <f aca="false">EOMONTH(Input!$C$7,A437)</f>
        <v>56096</v>
      </c>
      <c r="D437" s="78" t="n">
        <f aca="false">RollUp!$AB437+RollUp!$AA437+Mortgage!$I437+401k_01!$H437+401k_02!$H437+Roth_01!$F437+Roth_02!$F437+IRA_01!$F437+IRA_02!$F437+Invest_01!$F437+Invest_02!$F437</f>
        <v>1105858.90065555</v>
      </c>
    </row>
    <row r="438" customFormat="false" ht="12.05" hidden="false" customHeight="false" outlineLevel="0" collapsed="false">
      <c r="A438" s="76" t="n">
        <v>434</v>
      </c>
      <c r="B438" s="77" t="n">
        <f aca="false">EOMONTH(Input!$C$7,A438)</f>
        <v>56127</v>
      </c>
      <c r="D438" s="78" t="n">
        <f aca="false">RollUp!$AB438+RollUp!$AA438+Mortgage!$I438+401k_01!$H438+401k_02!$H438+Roth_01!$F438+Roth_02!$F438+IRA_01!$F438+IRA_02!$F438+Invest_01!$F438+Invest_02!$F438</f>
        <v>1098523.42181105</v>
      </c>
    </row>
    <row r="439" customFormat="false" ht="12.05" hidden="false" customHeight="false" outlineLevel="0" collapsed="false">
      <c r="A439" s="76" t="n">
        <v>435</v>
      </c>
      <c r="B439" s="77" t="n">
        <f aca="false">EOMONTH(Input!$C$7,A439)</f>
        <v>56157</v>
      </c>
      <c r="D439" s="78" t="n">
        <f aca="false">RollUp!$AB439+RollUp!$AA439+Mortgage!$I439+401k_01!$H439+401k_02!$H439+Roth_01!$F439+Roth_02!$F439+IRA_01!$F439+IRA_02!$F439+Invest_01!$F439+Invest_02!$F439</f>
        <v>1091168.18305503</v>
      </c>
    </row>
    <row r="440" customFormat="false" ht="12.05" hidden="false" customHeight="false" outlineLevel="0" collapsed="false">
      <c r="A440" s="76" t="n">
        <v>436</v>
      </c>
      <c r="B440" s="77" t="n">
        <f aca="false">EOMONTH(Input!$C$7,A440)</f>
        <v>56188</v>
      </c>
      <c r="D440" s="78" t="n">
        <f aca="false">RollUp!$AB440+RollUp!$AA440+Mortgage!$I440+401k_01!$H440+401k_02!$H440+Roth_01!$F440+Roth_02!$F440+IRA_01!$F440+IRA_02!$F440+Invest_01!$F440+Invest_02!$F440</f>
        <v>1083793.10211074</v>
      </c>
    </row>
    <row r="441" customFormat="false" ht="12.05" hidden="false" customHeight="false" outlineLevel="0" collapsed="false">
      <c r="A441" s="76" t="n">
        <v>437</v>
      </c>
      <c r="B441" s="77" t="n">
        <f aca="false">EOMONTH(Input!$C$7,A441)</f>
        <v>56218</v>
      </c>
      <c r="D441" s="78" t="n">
        <f aca="false">RollUp!$AB441+RollUp!$AA441+Mortgage!$I441+401k_01!$H441+401k_02!$H441+Roth_01!$F441+Roth_02!$F441+IRA_01!$F441+IRA_02!$F441+Invest_01!$F441+Invest_02!$F441</f>
        <v>1076398.09635828</v>
      </c>
    </row>
    <row r="442" customFormat="false" ht="12.05" hidden="false" customHeight="false" outlineLevel="0" collapsed="false">
      <c r="A442" s="76" t="n">
        <v>438</v>
      </c>
      <c r="B442" s="77" t="n">
        <f aca="false">EOMONTH(Input!$C$7,A442)</f>
        <v>56249</v>
      </c>
      <c r="D442" s="78" t="n">
        <f aca="false">RollUp!$AB442+RollUp!$AA442+Mortgage!$I442+401k_01!$H442+401k_02!$H442+Roth_01!$F442+Roth_02!$F442+IRA_01!$F442+IRA_02!$F442+Invest_01!$F442+Invest_02!$F442</f>
        <v>1068983.08283318</v>
      </c>
    </row>
    <row r="443" customFormat="false" ht="12.05" hidden="false" customHeight="false" outlineLevel="0" collapsed="false">
      <c r="A443" s="76" t="n">
        <v>439</v>
      </c>
      <c r="B443" s="77" t="n">
        <f aca="false">EOMONTH(Input!$C$7,A443)</f>
        <v>56280</v>
      </c>
      <c r="D443" s="78" t="n">
        <f aca="false">RollUp!$AB443+RollUp!$AA443+Mortgage!$I443+401k_01!$H443+401k_02!$H443+Roth_01!$F443+Roth_02!$F443+IRA_01!$F443+IRA_02!$F443+Invest_01!$F443+Invest_02!$F443</f>
        <v>1061547.97822495</v>
      </c>
    </row>
    <row r="444" customFormat="false" ht="12.05" hidden="false" customHeight="false" outlineLevel="0" collapsed="false">
      <c r="A444" s="76" t="n">
        <v>440</v>
      </c>
      <c r="B444" s="77" t="n">
        <f aca="false">EOMONTH(Input!$C$7,A444)</f>
        <v>56308</v>
      </c>
      <c r="D444" s="78" t="n">
        <f aca="false">RollUp!$AB444+RollUp!$AA444+Mortgage!$I444+401k_01!$H444+401k_02!$H444+Roth_01!$F444+Roth_02!$F444+IRA_01!$F444+IRA_02!$F444+Invest_01!$F444+Invest_02!$F444</f>
        <v>1054092.69887565</v>
      </c>
    </row>
    <row r="445" customFormat="false" ht="12.05" hidden="false" customHeight="false" outlineLevel="0" collapsed="false">
      <c r="A445" s="76" t="n">
        <v>441</v>
      </c>
      <c r="B445" s="77" t="n">
        <f aca="false">EOMONTH(Input!$C$7,A445)</f>
        <v>56339</v>
      </c>
      <c r="D445" s="78" t="n">
        <f aca="false">RollUp!$AB445+RollUp!$AA445+Mortgage!$I445+401k_01!$H445+401k_02!$H445+Roth_01!$F445+Roth_02!$F445+IRA_01!$F445+IRA_02!$F445+Invest_01!$F445+Invest_02!$F445</f>
        <v>1046617.16077844</v>
      </c>
    </row>
    <row r="446" customFormat="false" ht="12.05" hidden="false" customHeight="false" outlineLevel="0" collapsed="false">
      <c r="A446" s="76" t="n">
        <v>442</v>
      </c>
      <c r="B446" s="77" t="n">
        <f aca="false">EOMONTH(Input!$C$7,A446)</f>
        <v>56369</v>
      </c>
      <c r="D446" s="78" t="n">
        <f aca="false">RollUp!$AB446+RollUp!$AA446+Mortgage!$I446+401k_01!$H446+401k_02!$H446+Roth_01!$F446+Roth_02!$F446+IRA_01!$F446+IRA_02!$F446+Invest_01!$F446+Invest_02!$F446</f>
        <v>1039121.27957612</v>
      </c>
    </row>
    <row r="447" customFormat="false" ht="12.05" hidden="false" customHeight="false" outlineLevel="0" collapsed="false">
      <c r="A447" s="76" t="n">
        <v>443</v>
      </c>
      <c r="B447" s="77" t="n">
        <f aca="false">EOMONTH(Input!$C$7,A447)</f>
        <v>56400</v>
      </c>
      <c r="D447" s="78" t="n">
        <f aca="false">RollUp!$AB447+RollUp!$AA447+Mortgage!$I447+401k_01!$H447+401k_02!$H447+Roth_01!$F447+Roth_02!$F447+IRA_01!$F447+IRA_02!$F447+Invest_01!$F447+Invest_02!$F447</f>
        <v>1031604.97055968</v>
      </c>
    </row>
    <row r="448" customFormat="false" ht="12.05" hidden="false" customHeight="false" outlineLevel="0" collapsed="false">
      <c r="A448" s="76" t="n">
        <v>444</v>
      </c>
      <c r="B448" s="77" t="n">
        <f aca="false">EOMONTH(Input!$C$7,A448)</f>
        <v>56430</v>
      </c>
      <c r="D448" s="78" t="n">
        <f aca="false">RollUp!$AB448+RollUp!$AA448+Mortgage!$I448+401k_01!$H448+401k_02!$H448+Roth_01!$F448+Roth_02!$F448+IRA_01!$F448+IRA_02!$F448+Invest_01!$F448+Invest_02!$F448</f>
        <v>1024068.14866682</v>
      </c>
    </row>
    <row r="449" customFormat="false" ht="12.05" hidden="false" customHeight="false" outlineLevel="0" collapsed="false">
      <c r="A449" s="76" t="n">
        <v>445</v>
      </c>
      <c r="B449" s="77" t="n">
        <f aca="false">EOMONTH(Input!$C$7,A449)</f>
        <v>56461</v>
      </c>
      <c r="D449" s="78" t="n">
        <f aca="false">RollUp!$AB449+RollUp!$AA449+Mortgage!$I449+401k_01!$H449+401k_02!$H449+Roth_01!$F449+Roth_02!$F449+IRA_01!$F449+IRA_02!$F449+Invest_01!$F449+Invest_02!$F449</f>
        <v>1016510.72848048</v>
      </c>
    </row>
    <row r="450" customFormat="false" ht="12.05" hidden="false" customHeight="false" outlineLevel="0" collapsed="false">
      <c r="A450" s="76" t="n">
        <v>446</v>
      </c>
      <c r="B450" s="77" t="n">
        <f aca="false">EOMONTH(Input!$C$7,A450)</f>
        <v>56492</v>
      </c>
      <c r="D450" s="78" t="n">
        <f aca="false">RollUp!$AB450+RollUp!$AA450+Mortgage!$I450+401k_01!$H450+401k_02!$H450+Roth_01!$F450+Roth_02!$F450+IRA_01!$F450+IRA_02!$F450+Invest_01!$F450+Invest_02!$F450</f>
        <v>1008932.62422739</v>
      </c>
    </row>
    <row r="451" customFormat="false" ht="12.05" hidden="false" customHeight="false" outlineLevel="0" collapsed="false">
      <c r="A451" s="76" t="n">
        <v>447</v>
      </c>
      <c r="B451" s="77" t="n">
        <f aca="false">EOMONTH(Input!$C$7,A451)</f>
        <v>56522</v>
      </c>
      <c r="D451" s="78" t="n">
        <f aca="false">RollUp!$AB451+RollUp!$AA451+Mortgage!$I451+401k_01!$H451+401k_02!$H451+Roth_01!$F451+Roth_02!$F451+IRA_01!$F451+IRA_02!$F451+Invest_01!$F451+Invest_02!$F451</f>
        <v>1001333.74977655</v>
      </c>
    </row>
    <row r="452" customFormat="false" ht="12.05" hidden="false" customHeight="false" outlineLevel="0" collapsed="false">
      <c r="A452" s="76" t="n">
        <v>448</v>
      </c>
      <c r="B452" s="77" t="n">
        <f aca="false">EOMONTH(Input!$C$7,A452)</f>
        <v>56553</v>
      </c>
      <c r="D452" s="78" t="n">
        <f aca="false">RollUp!$AB452+RollUp!$AA452+Mortgage!$I452+401k_01!$H452+401k_02!$H452+Roth_01!$F452+Roth_02!$F452+IRA_01!$F452+IRA_02!$F452+Invest_01!$F452+Invest_02!$F452</f>
        <v>993714.018637737</v>
      </c>
    </row>
    <row r="453" customFormat="false" ht="12.05" hidden="false" customHeight="false" outlineLevel="0" collapsed="false">
      <c r="A453" s="76" t="n">
        <v>449</v>
      </c>
      <c r="B453" s="77" t="n">
        <f aca="false">EOMONTH(Input!$C$7,A453)</f>
        <v>56583</v>
      </c>
      <c r="D453" s="78" t="n">
        <f aca="false">RollUp!$AB453+RollUp!$AA453+Mortgage!$I453+401k_01!$H453+401k_02!$H453+Roth_01!$F453+Roth_02!$F453+IRA_01!$F453+IRA_02!$F453+Invest_01!$F453+Invest_02!$F453</f>
        <v>986073.343960045</v>
      </c>
    </row>
    <row r="454" customFormat="false" ht="12.05" hidden="false" customHeight="false" outlineLevel="0" collapsed="false">
      <c r="A454" s="76" t="n">
        <v>450</v>
      </c>
      <c r="B454" s="77" t="n">
        <f aca="false">EOMONTH(Input!$C$7,A454)</f>
        <v>56614</v>
      </c>
      <c r="D454" s="78" t="n">
        <f aca="false">RollUp!$AB454+RollUp!$AA454+Mortgage!$I454+401k_01!$H454+401k_02!$H454+Roth_01!$F454+Roth_02!$F454+IRA_01!$F454+IRA_02!$F454+Invest_01!$F454+Invest_02!$F454</f>
        <v>978411.638530347</v>
      </c>
    </row>
    <row r="455" customFormat="false" ht="12.05" hidden="false" customHeight="false" outlineLevel="0" collapsed="false">
      <c r="A455" s="76" t="n">
        <v>451</v>
      </c>
      <c r="B455" s="77" t="n">
        <f aca="false">EOMONTH(Input!$C$7,A455)</f>
        <v>56645</v>
      </c>
      <c r="D455" s="78" t="n">
        <f aca="false">RollUp!$AB455+RollUp!$AA455+Mortgage!$I455+401k_01!$H455+401k_02!$H455+Roth_01!$F455+Roth_02!$F455+IRA_01!$F455+IRA_02!$F455+Invest_01!$F455+Invest_02!$F455</f>
        <v>970728.814771804</v>
      </c>
    </row>
    <row r="456" customFormat="false" ht="12.05" hidden="false" customHeight="false" outlineLevel="0" collapsed="false">
      <c r="A456" s="76" t="n">
        <v>452</v>
      </c>
      <c r="B456" s="77" t="n">
        <f aca="false">EOMONTH(Input!$C$7,A456)</f>
        <v>56673</v>
      </c>
      <c r="D456" s="78" t="n">
        <f aca="false">RollUp!$AB456+RollUp!$AA456+Mortgage!$I456+401k_01!$H456+401k_02!$H456+Roth_01!$F456+Roth_02!$F456+IRA_01!$F456+IRA_02!$F456+Invest_01!$F456+Invest_02!$F456</f>
        <v>963024.784742339</v>
      </c>
    </row>
    <row r="457" customFormat="false" ht="12.05" hidden="false" customHeight="false" outlineLevel="0" collapsed="false">
      <c r="A457" s="76" t="n">
        <v>453</v>
      </c>
      <c r="B457" s="77" t="n">
        <f aca="false">EOMONTH(Input!$C$7,A457)</f>
        <v>56704</v>
      </c>
      <c r="D457" s="78" t="n">
        <f aca="false">RollUp!$AB457+RollUp!$AA457+Mortgage!$I457+401k_01!$H457+401k_02!$H457+Roth_01!$F457+Roth_02!$F457+IRA_01!$F457+IRA_02!$F457+Invest_01!$F457+Invest_02!$F457</f>
        <v>955299.460133121</v>
      </c>
    </row>
    <row r="458" customFormat="false" ht="12.05" hidden="false" customHeight="false" outlineLevel="0" collapsed="false">
      <c r="A458" s="76" t="n">
        <v>454</v>
      </c>
      <c r="B458" s="77" t="n">
        <f aca="false">EOMONTH(Input!$C$7,A458)</f>
        <v>56734</v>
      </c>
      <c r="D458" s="78" t="n">
        <f aca="false">RollUp!$AB458+RollUp!$AA458+Mortgage!$I458+401k_01!$H458+401k_02!$H458+Roth_01!$F458+Roth_02!$F458+IRA_01!$F458+IRA_02!$F458+Invest_01!$F458+Invest_02!$F458</f>
        <v>947552.752267034</v>
      </c>
    </row>
    <row r="459" customFormat="false" ht="12.05" hidden="false" customHeight="false" outlineLevel="0" collapsed="false">
      <c r="A459" s="76" t="n">
        <v>455</v>
      </c>
      <c r="B459" s="77" t="n">
        <f aca="false">EOMONTH(Input!$C$7,A459)</f>
        <v>56765</v>
      </c>
      <c r="D459" s="78" t="n">
        <f aca="false">RollUp!$AB459+RollUp!$AA459+Mortgage!$I459+401k_01!$H459+401k_02!$H459+Roth_01!$F459+Roth_02!$F459+IRA_01!$F459+IRA_02!$F459+Invest_01!$F459+Invest_02!$F459</f>
        <v>939784.572097144</v>
      </c>
    </row>
    <row r="460" customFormat="false" ht="12.05" hidden="false" customHeight="false" outlineLevel="0" collapsed="false">
      <c r="A460" s="76" t="n">
        <v>456</v>
      </c>
      <c r="B460" s="77" t="n">
        <f aca="false">EOMONTH(Input!$C$7,A460)</f>
        <v>56795</v>
      </c>
      <c r="D460" s="78" t="n">
        <f aca="false">RollUp!$AB460+RollUp!$AA460+Mortgage!$I460+401k_01!$H460+401k_02!$H460+Roth_01!$F460+Roth_02!$F460+IRA_01!$F460+IRA_02!$F460+Invest_01!$F460+Invest_02!$F460</f>
        <v>931994.830205156</v>
      </c>
    </row>
    <row r="461" customFormat="false" ht="12.05" hidden="false" customHeight="false" outlineLevel="0" collapsed="false">
      <c r="A461" s="76" t="n">
        <v>457</v>
      </c>
      <c r="B461" s="77" t="n">
        <f aca="false">EOMONTH(Input!$C$7,A461)</f>
        <v>56826</v>
      </c>
      <c r="D461" s="78" t="n">
        <f aca="false">RollUp!$AB461+RollUp!$AA461+Mortgage!$I461+401k_01!$H461+401k_02!$H461+Roth_01!$F461+Roth_02!$F461+IRA_01!$F461+IRA_02!$F461+Invest_01!$F461+Invest_02!$F461</f>
        <v>924183.436799865</v>
      </c>
    </row>
    <row r="462" customFormat="false" ht="12.05" hidden="false" customHeight="false" outlineLevel="0" collapsed="false">
      <c r="A462" s="76" t="n">
        <v>458</v>
      </c>
      <c r="B462" s="77" t="n">
        <f aca="false">EOMONTH(Input!$C$7,A462)</f>
        <v>56857</v>
      </c>
      <c r="D462" s="78" t="n">
        <f aca="false">RollUp!$AB462+RollUp!$AA462+Mortgage!$I462+401k_01!$H462+401k_02!$H462+Roth_01!$F462+Roth_02!$F462+IRA_01!$F462+IRA_02!$F462+Invest_01!$F462+Invest_02!$F462</f>
        <v>916350.301715608</v>
      </c>
    </row>
    <row r="463" customFormat="false" ht="12.05" hidden="false" customHeight="false" outlineLevel="0" collapsed="false">
      <c r="A463" s="76" t="n">
        <v>459</v>
      </c>
      <c r="B463" s="77" t="n">
        <f aca="false">EOMONTH(Input!$C$7,A463)</f>
        <v>56887</v>
      </c>
      <c r="D463" s="78" t="n">
        <f aca="false">RollUp!$AB463+RollUp!$AA463+Mortgage!$I463+401k_01!$H463+401k_02!$H463+Roth_01!$F463+Roth_02!$F463+IRA_01!$F463+IRA_02!$F463+Invest_01!$F463+Invest_02!$F463</f>
        <v>908495.334410695</v>
      </c>
    </row>
    <row r="464" customFormat="false" ht="12.05" hidden="false" customHeight="false" outlineLevel="0" collapsed="false">
      <c r="A464" s="76" t="n">
        <v>460</v>
      </c>
      <c r="B464" s="77" t="n">
        <f aca="false">EOMONTH(Input!$C$7,A464)</f>
        <v>56918</v>
      </c>
      <c r="D464" s="78" t="n">
        <f aca="false">RollUp!$AB464+RollUp!$AA464+Mortgage!$I464+401k_01!$H464+401k_02!$H464+Roth_01!$F464+Roth_02!$F464+IRA_01!$F464+IRA_02!$F464+Invest_01!$F464+Invest_02!$F464</f>
        <v>900618.44396585</v>
      </c>
    </row>
    <row r="465" customFormat="false" ht="12.05" hidden="false" customHeight="false" outlineLevel="0" collapsed="false">
      <c r="A465" s="76" t="n">
        <v>461</v>
      </c>
      <c r="B465" s="77" t="n">
        <f aca="false">EOMONTH(Input!$C$7,A465)</f>
        <v>56948</v>
      </c>
      <c r="D465" s="78" t="n">
        <f aca="false">RollUp!$AB465+RollUp!$AA465+Mortgage!$I465+401k_01!$H465+401k_02!$H465+Roth_01!$F465+Roth_02!$F465+IRA_01!$F465+IRA_02!$F465+Invest_01!$F465+Invest_02!$F465</f>
        <v>892719.539082632</v>
      </c>
    </row>
    <row r="466" customFormat="false" ht="12.05" hidden="false" customHeight="false" outlineLevel="0" collapsed="false">
      <c r="A466" s="76" t="n">
        <v>462</v>
      </c>
      <c r="B466" s="77" t="n">
        <f aca="false">EOMONTH(Input!$C$7,A466)</f>
        <v>56979</v>
      </c>
      <c r="D466" s="78" t="n">
        <f aca="false">RollUp!$AB466+RollUp!$AA466+Mortgage!$I466+401k_01!$H466+401k_02!$H466+Roth_01!$F466+Roth_02!$F466+IRA_01!$F466+IRA_02!$F466+Invest_01!$F466+Invest_02!$F466</f>
        <v>884798.528081856</v>
      </c>
    </row>
    <row r="467" customFormat="false" ht="12.05" hidden="false" customHeight="false" outlineLevel="0" collapsed="false">
      <c r="A467" s="76" t="n">
        <v>463</v>
      </c>
      <c r="B467" s="77" t="n">
        <f aca="false">EOMONTH(Input!$C$7,A467)</f>
        <v>57010</v>
      </c>
      <c r="D467" s="78" t="n">
        <f aca="false">RollUp!$AB467+RollUp!$AA467+Mortgage!$I467+401k_01!$H467+401k_02!$H467+Roth_01!$F467+Roth_02!$F467+IRA_01!$F467+IRA_02!$F467+Invest_01!$F467+Invest_02!$F467</f>
        <v>876855.318902008</v>
      </c>
    </row>
    <row r="468" customFormat="false" ht="12.05" hidden="false" customHeight="false" outlineLevel="0" collapsed="false">
      <c r="A468" s="76" t="n">
        <v>464</v>
      </c>
      <c r="B468" s="77" t="n">
        <f aca="false">EOMONTH(Input!$C$7,A468)</f>
        <v>57039</v>
      </c>
      <c r="D468" s="78" t="n">
        <f aca="false">RollUp!$AB468+RollUp!$AA468+Mortgage!$I468+401k_01!$H468+401k_02!$H468+Roth_01!$F468+Roth_02!$F468+IRA_01!$F468+IRA_02!$F468+Invest_01!$F468+Invest_02!$F468</f>
        <v>868889.819097651</v>
      </c>
    </row>
    <row r="469" customFormat="false" ht="12.05" hidden="false" customHeight="false" outlineLevel="0" collapsed="false">
      <c r="A469" s="76" t="n">
        <v>465</v>
      </c>
      <c r="B469" s="77" t="n">
        <f aca="false">EOMONTH(Input!$C$7,A469)</f>
        <v>57070</v>
      </c>
      <c r="D469" s="78" t="n">
        <f aca="false">RollUp!$AB469+RollUp!$AA469+Mortgage!$I469+401k_01!$H469+401k_02!$H469+Roth_01!$F469+Roth_02!$F469+IRA_01!$F469+IRA_02!$F469+Invest_01!$F469+Invest_02!$F469</f>
        <v>860901.935837823</v>
      </c>
    </row>
    <row r="470" customFormat="false" ht="12.05" hidden="false" customHeight="false" outlineLevel="0" collapsed="false">
      <c r="A470" s="76" t="n">
        <v>466</v>
      </c>
      <c r="B470" s="77" t="n">
        <f aca="false">EOMONTH(Input!$C$7,A470)</f>
        <v>57100</v>
      </c>
      <c r="D470" s="78" t="n">
        <f aca="false">RollUp!$AB470+RollUp!$AA470+Mortgage!$I470+401k_01!$H470+401k_02!$H470+Roth_01!$F470+Roth_02!$F470+IRA_01!$F470+IRA_02!$F470+Invest_01!$F470+Invest_02!$F470</f>
        <v>852891.575904433</v>
      </c>
    </row>
    <row r="471" customFormat="false" ht="12.05" hidden="false" customHeight="false" outlineLevel="0" collapsed="false">
      <c r="A471" s="76" t="n">
        <v>467</v>
      </c>
      <c r="B471" s="77" t="n">
        <f aca="false">EOMONTH(Input!$C$7,A471)</f>
        <v>57131</v>
      </c>
      <c r="D471" s="78" t="n">
        <f aca="false">RollUp!$AB471+RollUp!$AA471+Mortgage!$I471+401k_01!$H471+401k_02!$H471+Roth_01!$F471+Roth_02!$F471+IRA_01!$F471+IRA_02!$F471+Invest_01!$F471+Invest_02!$F471</f>
        <v>844858.645690646</v>
      </c>
    </row>
    <row r="472" customFormat="false" ht="12.05" hidden="false" customHeight="false" outlineLevel="0" collapsed="false">
      <c r="A472" s="76" t="n">
        <v>468</v>
      </c>
      <c r="B472" s="77" t="n">
        <f aca="false">EOMONTH(Input!$C$7,A472)</f>
        <v>57161</v>
      </c>
      <c r="D472" s="78" t="n">
        <f aca="false">RollUp!$AB472+RollUp!$AA472+Mortgage!$I472+401k_01!$H472+401k_02!$H472+Roth_01!$F472+Roth_02!$F472+IRA_01!$F472+IRA_02!$F472+Invest_01!$F472+Invest_02!$F472</f>
        <v>836803.051199263</v>
      </c>
    </row>
    <row r="473" customFormat="false" ht="12.05" hidden="false" customHeight="false" outlineLevel="0" collapsed="false">
      <c r="A473" s="76" t="n">
        <v>469</v>
      </c>
      <c r="B473" s="77" t="n">
        <f aca="false">EOMONTH(Input!$C$7,A473)</f>
        <v>57192</v>
      </c>
      <c r="D473" s="78" t="n">
        <f aca="false">RollUp!$AB473+RollUp!$AA473+Mortgage!$I473+401k_01!$H473+401k_02!$H473+Roth_01!$F473+Roth_02!$F473+IRA_01!$F473+IRA_02!$F473+Invest_01!$F473+Invest_02!$F473</f>
        <v>828724.698041098</v>
      </c>
    </row>
    <row r="474" customFormat="false" ht="12.05" hidden="false" customHeight="false" outlineLevel="0" collapsed="false">
      <c r="A474" s="76" t="n">
        <v>470</v>
      </c>
      <c r="B474" s="77" t="n">
        <f aca="false">EOMONTH(Input!$C$7,A474)</f>
        <v>57223</v>
      </c>
      <c r="D474" s="78" t="n">
        <f aca="false">RollUp!$AB474+RollUp!$AA474+Mortgage!$I474+401k_01!$H474+401k_02!$H474+Roth_01!$F474+Roth_02!$F474+IRA_01!$F474+IRA_02!$F474+Invest_01!$F474+Invest_02!$F474</f>
        <v>820623.491433337</v>
      </c>
    </row>
    <row r="475" customFormat="false" ht="12.05" hidden="false" customHeight="false" outlineLevel="0" collapsed="false">
      <c r="A475" s="76" t="n">
        <v>471</v>
      </c>
      <c r="B475" s="77" t="n">
        <f aca="false">EOMONTH(Input!$C$7,A475)</f>
        <v>57253</v>
      </c>
      <c r="D475" s="78" t="n">
        <f aca="false">RollUp!$AB475+RollUp!$AA475+Mortgage!$I475+401k_01!$H475+401k_02!$H475+Roth_01!$F475+Roth_02!$F475+IRA_01!$F475+IRA_02!$F475+Invest_01!$F475+Invest_02!$F475</f>
        <v>812499.336197903</v>
      </c>
    </row>
    <row r="476" customFormat="false" ht="12.05" hidden="false" customHeight="false" outlineLevel="0" collapsed="false">
      <c r="A476" s="76" t="n">
        <v>472</v>
      </c>
      <c r="B476" s="77" t="n">
        <f aca="false">EOMONTH(Input!$C$7,A476)</f>
        <v>57284</v>
      </c>
      <c r="D476" s="78" t="n">
        <f aca="false">RollUp!$AB476+RollUp!$AA476+Mortgage!$I476+401k_01!$H476+401k_02!$H476+Roth_01!$F476+Roth_02!$F476+IRA_01!$F476+IRA_02!$F476+Invest_01!$F476+Invest_02!$F476</f>
        <v>804352.136759809</v>
      </c>
    </row>
    <row r="477" customFormat="false" ht="12.05" hidden="false" customHeight="false" outlineLevel="0" collapsed="false">
      <c r="A477" s="76" t="n">
        <v>473</v>
      </c>
      <c r="B477" s="77" t="n">
        <f aca="false">EOMONTH(Input!$C$7,A477)</f>
        <v>57314</v>
      </c>
      <c r="D477" s="78" t="n">
        <f aca="false">RollUp!$AB477+RollUp!$AA477+Mortgage!$I477+401k_01!$H477+401k_02!$H477+Roth_01!$F477+Roth_02!$F477+IRA_01!$F477+IRA_02!$F477+Invest_01!$F477+Invest_02!$F477</f>
        <v>796181.797145502</v>
      </c>
    </row>
    <row r="478" customFormat="false" ht="12.05" hidden="false" customHeight="false" outlineLevel="0" collapsed="false">
      <c r="A478" s="76" t="n">
        <v>474</v>
      </c>
      <c r="B478" s="77" t="n">
        <f aca="false">EOMONTH(Input!$C$7,A478)</f>
        <v>57345</v>
      </c>
      <c r="D478" s="78" t="n">
        <f aca="false">RollUp!$AB478+RollUp!$AA478+Mortgage!$I478+401k_01!$H478+401k_02!$H478+Roth_01!$F478+Roth_02!$F478+IRA_01!$F478+IRA_02!$F478+Invest_01!$F478+Invest_02!$F478</f>
        <v>787988.2209812</v>
      </c>
    </row>
    <row r="479" customFormat="false" ht="12.05" hidden="false" customHeight="false" outlineLevel="0" collapsed="false">
      <c r="A479" s="76" t="n">
        <v>475</v>
      </c>
      <c r="B479" s="77" t="n">
        <f aca="false">EOMONTH(Input!$C$7,A479)</f>
        <v>57376</v>
      </c>
      <c r="D479" s="78" t="n">
        <f aca="false">RollUp!$AB479+RollUp!$AA479+Mortgage!$I479+401k_01!$H479+401k_02!$H479+Roth_01!$F479+Roth_02!$F479+IRA_01!$F479+IRA_02!$F479+Invest_01!$F479+Invest_02!$F479</f>
        <v>779771.311491229</v>
      </c>
    </row>
    <row r="480" customFormat="false" ht="12.05" hidden="false" customHeight="false" outlineLevel="0" collapsed="false">
      <c r="A480" s="76" t="n">
        <v>476</v>
      </c>
      <c r="B480" s="77" t="n">
        <f aca="false">EOMONTH(Input!$C$7,A480)</f>
        <v>57404</v>
      </c>
      <c r="D480" s="78" t="n">
        <f aca="false">RollUp!$AB480+RollUp!$AA480+Mortgage!$I480+401k_01!$H480+401k_02!$H480+Roth_01!$F480+Roth_02!$F480+IRA_01!$F480+IRA_02!$F480+Invest_01!$F480+Invest_02!$F480</f>
        <v>771530.971496346</v>
      </c>
    </row>
    <row r="481" customFormat="false" ht="12.05" hidden="false" customHeight="false" outlineLevel="0" collapsed="false">
      <c r="A481" s="76" t="n">
        <v>477</v>
      </c>
      <c r="B481" s="77" t="n">
        <f aca="false">EOMONTH(Input!$C$7,A481)</f>
        <v>57435</v>
      </c>
      <c r="D481" s="78" t="n">
        <f aca="false">RollUp!$AB481+RollUp!$AA481+Mortgage!$I481+401k_01!$H481+401k_02!$H481+Roth_01!$F481+Roth_02!$F481+IRA_01!$F481+IRA_02!$F481+Invest_01!$F481+Invest_02!$F481</f>
        <v>763267.103412054</v>
      </c>
    </row>
    <row r="482" customFormat="false" ht="12.05" hidden="false" customHeight="false" outlineLevel="0" collapsed="false">
      <c r="A482" s="76" t="n">
        <v>478</v>
      </c>
      <c r="B482" s="77" t="n">
        <f aca="false">EOMONTH(Input!$C$7,A482)</f>
        <v>57465</v>
      </c>
      <c r="D482" s="78" t="n">
        <f aca="false">RollUp!$AB482+RollUp!$AA482+Mortgage!$I482+401k_01!$H482+401k_02!$H482+Roth_01!$F482+Roth_02!$F482+IRA_01!$F482+IRA_02!$F482+Invest_01!$F482+Invest_02!$F482</f>
        <v>754979.609246919</v>
      </c>
    </row>
    <row r="483" customFormat="false" ht="12.05" hidden="false" customHeight="false" outlineLevel="0" collapsed="false">
      <c r="A483" s="76" t="n">
        <v>479</v>
      </c>
      <c r="B483" s="77" t="n">
        <f aca="false">EOMONTH(Input!$C$7,A483)</f>
        <v>57496</v>
      </c>
      <c r="D483" s="78" t="n">
        <f aca="false">RollUp!$AB483+RollUp!$AA483+Mortgage!$I483+401k_01!$H483+401k_02!$H483+Roth_01!$F483+Roth_02!$F483+IRA_01!$F483+IRA_02!$F483+Invest_01!$F483+Invest_02!$F483</f>
        <v>746668.390600871</v>
      </c>
    </row>
    <row r="484" customFormat="false" ht="12.05" hidden="false" customHeight="false" outlineLevel="0" collapsed="false">
      <c r="A484" s="76" t="n">
        <v>480</v>
      </c>
      <c r="B484" s="77" t="n">
        <f aca="false">EOMONTH(Input!$C$7,A484)</f>
        <v>57526</v>
      </c>
      <c r="D484" s="78" t="n">
        <f aca="false">RollUp!$AB484+RollUp!$AA484+Mortgage!$I484+401k_01!$H484+401k_02!$H484+Roth_01!$F484+Roth_02!$F484+IRA_01!$F484+IRA_02!$F484+Invest_01!$F484+Invest_02!$F484</f>
        <v>738333.348663498</v>
      </c>
    </row>
    <row r="485" customFormat="false" ht="12.05" hidden="false" customHeight="false" outlineLevel="0" collapsed="false">
      <c r="A485" s="76" t="n">
        <v>481</v>
      </c>
      <c r="B485" s="77" t="n">
        <f aca="false">EOMONTH(Input!$C$7,A485)</f>
        <v>57557</v>
      </c>
      <c r="D485" s="78" t="n">
        <f aca="false">RollUp!$AB485+RollUp!$AA485+Mortgage!$I485+401k_01!$H485+401k_02!$H485+Roth_01!$F485+Roth_02!$F485+IRA_01!$F485+IRA_02!$F485+Invest_01!$F485+Invest_02!$F485</f>
        <v>729974.384212342</v>
      </c>
    </row>
    <row r="486" customFormat="false" ht="12.05" hidden="false" customHeight="false" outlineLevel="0" collapsed="false">
      <c r="A486" s="76" t="n">
        <v>482</v>
      </c>
      <c r="B486" s="77" t="n">
        <f aca="false">EOMONTH(Input!$C$7,A486)</f>
        <v>57588</v>
      </c>
      <c r="D486" s="78" t="n">
        <f aca="false">RollUp!$AB486+RollUp!$AA486+Mortgage!$I486+401k_01!$H486+401k_02!$H486+Roth_01!$F486+Roth_02!$F486+IRA_01!$F486+IRA_02!$F486+Invest_01!$F486+Invest_02!$F486</f>
        <v>721591.397611179</v>
      </c>
    </row>
    <row r="487" customFormat="false" ht="12.05" hidden="false" customHeight="false" outlineLevel="0" collapsed="false">
      <c r="A487" s="76" t="n">
        <v>483</v>
      </c>
      <c r="B487" s="77" t="n">
        <f aca="false">EOMONTH(Input!$C$7,A487)</f>
        <v>57618</v>
      </c>
      <c r="D487" s="78" t="n">
        <f aca="false">RollUp!$AB487+RollUp!$AA487+Mortgage!$I487+401k_01!$H487+401k_02!$H487+Roth_01!$F487+Roth_02!$F487+IRA_01!$F487+IRA_02!$F487+Invest_01!$F487+Invest_02!$F487</f>
        <v>713184.288808292</v>
      </c>
    </row>
    <row r="488" customFormat="false" ht="12.05" hidden="false" customHeight="false" outlineLevel="0" collapsed="false">
      <c r="A488" s="76" t="n">
        <v>484</v>
      </c>
      <c r="B488" s="77" t="n">
        <f aca="false">EOMONTH(Input!$C$7,A488)</f>
        <v>57649</v>
      </c>
      <c r="D488" s="78" t="n">
        <f aca="false">RollUp!$AB488+RollUp!$AA488+Mortgage!$I488+401k_01!$H488+401k_02!$H488+Roth_01!$F488+Roth_02!$F488+IRA_01!$F488+IRA_02!$F488+Invest_01!$F488+Invest_02!$F488</f>
        <v>704752.957334745</v>
      </c>
    </row>
    <row r="489" customFormat="false" ht="12.05" hidden="false" customHeight="false" outlineLevel="0" collapsed="false">
      <c r="A489" s="76" t="n">
        <v>485</v>
      </c>
      <c r="B489" s="77" t="n">
        <f aca="false">EOMONTH(Input!$C$7,A489)</f>
        <v>57679</v>
      </c>
      <c r="D489" s="78" t="n">
        <f aca="false">RollUp!$AB489+RollUp!$AA489+Mortgage!$I489+401k_01!$H489+401k_02!$H489+Roth_01!$F489+Roth_02!$F489+IRA_01!$F489+IRA_02!$F489+Invest_01!$F489+Invest_02!$F489</f>
        <v>696297.302302641</v>
      </c>
    </row>
    <row r="490" customFormat="false" ht="12.05" hidden="false" customHeight="false" outlineLevel="0" collapsed="false">
      <c r="A490" s="76" t="n">
        <v>486</v>
      </c>
      <c r="B490" s="77" t="n">
        <f aca="false">EOMONTH(Input!$C$7,A490)</f>
        <v>57710</v>
      </c>
      <c r="D490" s="78" t="n">
        <f aca="false">RollUp!$AB490+RollUp!$AA490+Mortgage!$I490+401k_01!$H490+401k_02!$H490+Roth_01!$F490+Roth_02!$F490+IRA_01!$F490+IRA_02!$F490+Invest_01!$F490+Invest_02!$F490</f>
        <v>687817.222403375</v>
      </c>
    </row>
    <row r="491" customFormat="false" ht="12.05" hidden="false" customHeight="false" outlineLevel="0" collapsed="false">
      <c r="A491" s="76" t="n">
        <v>487</v>
      </c>
      <c r="B491" s="77" t="n">
        <f aca="false">EOMONTH(Input!$C$7,A491)</f>
        <v>57741</v>
      </c>
      <c r="D491" s="78" t="n">
        <f aca="false">RollUp!$AB491+RollUp!$AA491+Mortgage!$I491+401k_01!$H491+401k_02!$H491+Roth_01!$F491+Roth_02!$F491+IRA_01!$F491+IRA_02!$F491+Invest_01!$F491+Invest_02!$F491</f>
        <v>679312.615905882</v>
      </c>
    </row>
    <row r="492" customFormat="false" ht="12.05" hidden="false" customHeight="false" outlineLevel="0" collapsed="false">
      <c r="A492" s="76" t="n">
        <v>488</v>
      </c>
      <c r="B492" s="77" t="n">
        <f aca="false">EOMONTH(Input!$C$7,A492)</f>
        <v>57769</v>
      </c>
      <c r="D492" s="78" t="n">
        <f aca="false">RollUp!$AB492+RollUp!$AA492+Mortgage!$I492+401k_01!$H492+401k_02!$H492+Roth_01!$F492+Roth_02!$F492+IRA_01!$F492+IRA_02!$F492+Invest_01!$F492+Invest_02!$F492</f>
        <v>670783.38065488</v>
      </c>
    </row>
    <row r="493" customFormat="false" ht="12.05" hidden="false" customHeight="false" outlineLevel="0" collapsed="false">
      <c r="A493" s="76" t="n">
        <v>489</v>
      </c>
      <c r="B493" s="77" t="n">
        <f aca="false">EOMONTH(Input!$C$7,A493)</f>
        <v>57800</v>
      </c>
      <c r="D493" s="78" t="n">
        <f aca="false">RollUp!$AB493+RollUp!$AA493+Mortgage!$I493+401k_01!$H493+401k_02!$H493+Roth_01!$F493+Roth_02!$F493+IRA_01!$F493+IRA_02!$F493+Invest_01!$F493+Invest_02!$F493</f>
        <v>662229.414069094</v>
      </c>
    </row>
    <row r="494" customFormat="false" ht="12.05" hidden="false" customHeight="false" outlineLevel="0" collapsed="false">
      <c r="A494" s="76" t="n">
        <v>490</v>
      </c>
      <c r="B494" s="77" t="n">
        <f aca="false">EOMONTH(Input!$C$7,A494)</f>
        <v>57830</v>
      </c>
      <c r="D494" s="78" t="n">
        <f aca="false">RollUp!$AB494+RollUp!$AA494+Mortgage!$I494+401k_01!$H494+401k_02!$H494+Roth_01!$F494+Roth_02!$F494+IRA_01!$F494+IRA_02!$F494+Invest_01!$F494+Invest_02!$F494</f>
        <v>653650.613139488</v>
      </c>
    </row>
    <row r="495" customFormat="false" ht="12.05" hidden="false" customHeight="false" outlineLevel="0" collapsed="false">
      <c r="A495" s="76" t="n">
        <v>491</v>
      </c>
      <c r="B495" s="77" t="n">
        <f aca="false">EOMONTH(Input!$C$7,A495)</f>
        <v>57861</v>
      </c>
      <c r="D495" s="78" t="n">
        <f aca="false">RollUp!$AB495+RollUp!$AA495+Mortgage!$I495+401k_01!$H495+401k_02!$H495+Roth_01!$F495+Roth_02!$F495+IRA_01!$F495+IRA_02!$F495+Invest_01!$F495+Invest_02!$F495</f>
        <v>645046.874427481</v>
      </c>
    </row>
    <row r="496" customFormat="false" ht="12.05" hidden="false" customHeight="false" outlineLevel="0" collapsed="false">
      <c r="A496" s="76" t="n">
        <v>492</v>
      </c>
      <c r="B496" s="77" t="n">
        <f aca="false">EOMONTH(Input!$C$7,A496)</f>
        <v>57891</v>
      </c>
      <c r="D496" s="78" t="n">
        <f aca="false">RollUp!$AB496+RollUp!$AA496+Mortgage!$I496+401k_01!$H496+401k_02!$H496+Roth_01!$F496+Roth_02!$F496+IRA_01!$F496+IRA_02!$F496+Invest_01!$F496+Invest_02!$F496</f>
        <v>636418.094063153</v>
      </c>
    </row>
    <row r="497" customFormat="false" ht="12.05" hidden="false" customHeight="false" outlineLevel="0" collapsed="false">
      <c r="A497" s="76" t="n">
        <v>493</v>
      </c>
      <c r="B497" s="77" t="n">
        <f aca="false">EOMONTH(Input!$C$7,A497)</f>
        <v>57922</v>
      </c>
      <c r="D497" s="78" t="n">
        <f aca="false">RollUp!$AB497+RollUp!$AA497+Mortgage!$I497+401k_01!$H497+401k_02!$H497+Roth_01!$F497+Roth_02!$F497+IRA_01!$F497+IRA_02!$F497+Invest_01!$F497+Invest_02!$F497</f>
        <v>627764.167743453</v>
      </c>
    </row>
    <row r="498" customFormat="false" ht="12.05" hidden="false" customHeight="false" outlineLevel="0" collapsed="false">
      <c r="A498" s="76" t="n">
        <v>494</v>
      </c>
      <c r="B498" s="77" t="n">
        <f aca="false">EOMONTH(Input!$C$7,A498)</f>
        <v>57953</v>
      </c>
      <c r="D498" s="78" t="n">
        <f aca="false">RollUp!$AB498+RollUp!$AA498+Mortgage!$I498+401k_01!$H498+401k_02!$H498+Roth_01!$F498+Roth_02!$F498+IRA_01!$F498+IRA_02!$F498+Invest_01!$F498+Invest_02!$F498</f>
        <v>619084.990730389</v>
      </c>
    </row>
    <row r="499" customFormat="false" ht="12.05" hidden="false" customHeight="false" outlineLevel="0" collapsed="false">
      <c r="A499" s="76" t="n">
        <v>495</v>
      </c>
      <c r="B499" s="77" t="n">
        <f aca="false">EOMONTH(Input!$C$7,A499)</f>
        <v>57983</v>
      </c>
      <c r="D499" s="78" t="n">
        <f aca="false">RollUp!$AB499+RollUp!$AA499+Mortgage!$I499+401k_01!$H499+401k_02!$H499+Roth_01!$F499+Roth_02!$F499+IRA_01!$F499+IRA_02!$F499+Invest_01!$F499+Invest_02!$F499</f>
        <v>610380.457849219</v>
      </c>
    </row>
    <row r="500" customFormat="false" ht="12.05" hidden="false" customHeight="false" outlineLevel="0" collapsed="false">
      <c r="A500" s="76" t="n">
        <v>496</v>
      </c>
      <c r="B500" s="77" t="n">
        <f aca="false">EOMONTH(Input!$C$7,A500)</f>
        <v>58014</v>
      </c>
      <c r="D500" s="78" t="n">
        <f aca="false">RollUp!$AB500+RollUp!$AA500+Mortgage!$I500+401k_01!$H500+401k_02!$H500+Roth_01!$F500+Roth_02!$F500+IRA_01!$F500+IRA_02!$F500+Invest_01!$F500+Invest_02!$F500</f>
        <v>601650.463486629</v>
      </c>
    </row>
    <row r="501" customFormat="false" ht="12.05" hidden="false" customHeight="false" outlineLevel="0" collapsed="false">
      <c r="A501" s="76" t="n">
        <v>497</v>
      </c>
      <c r="B501" s="77" t="n">
        <f aca="false">EOMONTH(Input!$C$7,A501)</f>
        <v>58044</v>
      </c>
      <c r="D501" s="78" t="n">
        <f aca="false">RollUp!$AB501+RollUp!$AA501+Mortgage!$I501+401k_01!$H501+401k_02!$H501+Roth_01!$F501+Roth_02!$F501+IRA_01!$F501+IRA_02!$F501+Invest_01!$F501+Invest_02!$F501</f>
        <v>592894.901588905</v>
      </c>
    </row>
    <row r="502" customFormat="false" ht="12.05" hidden="false" customHeight="false" outlineLevel="0" collapsed="false">
      <c r="A502" s="76" t="n">
        <v>498</v>
      </c>
      <c r="B502" s="77" t="n">
        <f aca="false">EOMONTH(Input!$C$7,A502)</f>
        <v>58075</v>
      </c>
      <c r="D502" s="78" t="n">
        <f aca="false">RollUp!$AB502+RollUp!$AA502+Mortgage!$I502+401k_01!$H502+401k_02!$H502+Roth_01!$F502+Roth_02!$F502+IRA_01!$F502+IRA_02!$F502+Invest_01!$F502+Invest_02!$F502</f>
        <v>584113.665660101</v>
      </c>
    </row>
    <row r="503" customFormat="false" ht="12.05" hidden="false" customHeight="false" outlineLevel="0" collapsed="false">
      <c r="A503" s="76" t="n">
        <v>499</v>
      </c>
      <c r="B503" s="77" t="n">
        <f aca="false">EOMONTH(Input!$C$7,A503)</f>
        <v>58106</v>
      </c>
      <c r="D503" s="78" t="n">
        <f aca="false">RollUp!$AB503+RollUp!$AA503+Mortgage!$I503+401k_01!$H503+401k_02!$H503+Roth_01!$F503+Roth_02!$F503+IRA_01!$F503+IRA_02!$F503+Invest_01!$F503+Invest_02!$F503</f>
        <v>575306.648760193</v>
      </c>
    </row>
    <row r="504" customFormat="false" ht="12.05" hidden="false" customHeight="false" outlineLevel="0" collapsed="false">
      <c r="A504" s="76" t="n">
        <v>500</v>
      </c>
      <c r="B504" s="77" t="n">
        <f aca="false">EOMONTH(Input!$C$7,A504)</f>
        <v>58134</v>
      </c>
      <c r="D504" s="78" t="n">
        <f aca="false">RollUp!$AB504+RollUp!$AA504+Mortgage!$I504+401k_01!$H504+401k_02!$H504+Roth_01!$F504+Roth_02!$F504+IRA_01!$F504+IRA_02!$F504+Invest_01!$F504+Invest_02!$F504</f>
        <v>566473.743503226</v>
      </c>
    </row>
    <row r="505" customFormat="false" ht="12.05" hidden="false" customHeight="false" outlineLevel="0" collapsed="false">
      <c r="A505" s="76" t="n">
        <v>501</v>
      </c>
      <c r="B505" s="77" t="n">
        <f aca="false">EOMONTH(Input!$C$7,A505)</f>
        <v>58165</v>
      </c>
      <c r="D505" s="78" t="n">
        <f aca="false">RollUp!$AB505+RollUp!$AA505+Mortgage!$I505+401k_01!$H505+401k_02!$H505+Roth_01!$F505+Roth_02!$F505+IRA_01!$F505+IRA_02!$F505+Invest_01!$F505+Invest_02!$F505</f>
        <v>557614.842055463</v>
      </c>
    </row>
    <row r="506" customFormat="false" ht="12.05" hidden="false" customHeight="false" outlineLevel="0" collapsed="false">
      <c r="A506" s="76" t="n">
        <v>502</v>
      </c>
      <c r="B506" s="77" t="n">
        <f aca="false">EOMONTH(Input!$C$7,A506)</f>
        <v>58195</v>
      </c>
      <c r="D506" s="78" t="n">
        <f aca="false">RollUp!$AB506+RollUp!$AA506+Mortgage!$I506+401k_01!$H506+401k_02!$H506+Roth_01!$F506+Roth_02!$F506+IRA_01!$F506+IRA_02!$F506+Invest_01!$F506+Invest_02!$F506</f>
        <v>548729.836133511</v>
      </c>
    </row>
    <row r="507" customFormat="false" ht="12.05" hidden="false" customHeight="false" outlineLevel="0" collapsed="false">
      <c r="A507" s="76" t="n">
        <v>503</v>
      </c>
      <c r="B507" s="77" t="n">
        <f aca="false">EOMONTH(Input!$C$7,A507)</f>
        <v>58226</v>
      </c>
      <c r="D507" s="78" t="n">
        <f aca="false">RollUp!$AB507+RollUp!$AA507+Mortgage!$I507+401k_01!$H507+401k_02!$H507+Roth_01!$F507+Roth_02!$F507+IRA_01!$F507+IRA_02!$F507+Invest_01!$F507+Invest_02!$F507</f>
        <v>539818.617002453</v>
      </c>
    </row>
    <row r="508" customFormat="false" ht="12.05" hidden="false" customHeight="false" outlineLevel="0" collapsed="false">
      <c r="A508" s="76" t="n">
        <v>504</v>
      </c>
      <c r="B508" s="77" t="n">
        <f aca="false">EOMONTH(Input!$C$7,A508)</f>
        <v>58256</v>
      </c>
      <c r="D508" s="78" t="n">
        <f aca="false">RollUp!$AB508+RollUp!$AA508+Mortgage!$I508+401k_01!$H508+401k_02!$H508+Roth_01!$F508+Roth_02!$F508+IRA_01!$F508+IRA_02!$F508+Invest_01!$F508+Invest_02!$F508</f>
        <v>530881.075473963</v>
      </c>
    </row>
    <row r="509" customFormat="false" ht="12.05" hidden="false" customHeight="false" outlineLevel="0" collapsed="false">
      <c r="A509" s="76" t="n">
        <v>505</v>
      </c>
      <c r="B509" s="77" t="n">
        <f aca="false">EOMONTH(Input!$C$7,A509)</f>
        <v>58287</v>
      </c>
      <c r="D509" s="78" t="n">
        <f aca="false">RollUp!$AB509+RollUp!$AA509+Mortgage!$I509+401k_01!$H509+401k_02!$H509+Roth_01!$F509+Roth_02!$F509+IRA_01!$F509+IRA_02!$F509+Invest_01!$F509+Invest_02!$F509</f>
        <v>521917.101904419</v>
      </c>
    </row>
    <row r="510" customFormat="false" ht="12.05" hidden="false" customHeight="false" outlineLevel="0" collapsed="false">
      <c r="A510" s="76" t="n">
        <v>506</v>
      </c>
      <c r="B510" s="77" t="n">
        <f aca="false">EOMONTH(Input!$C$7,A510)</f>
        <v>58318</v>
      </c>
      <c r="D510" s="78" t="n">
        <f aca="false">RollUp!$AB510+RollUp!$AA510+Mortgage!$I510+401k_01!$H510+401k_02!$H510+Roth_01!$F510+Roth_02!$F510+IRA_01!$F510+IRA_02!$F510+Invest_01!$F510+Invest_02!$F510</f>
        <v>512926.586193003</v>
      </c>
    </row>
    <row r="511" customFormat="false" ht="12.05" hidden="false" customHeight="false" outlineLevel="0" collapsed="false">
      <c r="A511" s="76" t="n">
        <v>507</v>
      </c>
      <c r="B511" s="77" t="n">
        <f aca="false">EOMONTH(Input!$C$7,A511)</f>
        <v>58348</v>
      </c>
      <c r="D511" s="78" t="n">
        <f aca="false">RollUp!$AB511+RollUp!$AA511+Mortgage!$I511+401k_01!$H511+401k_02!$H511+Roth_01!$F511+Roth_02!$F511+IRA_01!$F511+IRA_02!$F511+Invest_01!$F511+Invest_02!$F511</f>
        <v>503909.417779796</v>
      </c>
    </row>
    <row r="512" customFormat="false" ht="12.05" hidden="false" customHeight="false" outlineLevel="0" collapsed="false">
      <c r="A512" s="76" t="n">
        <v>508</v>
      </c>
      <c r="B512" s="77" t="n">
        <f aca="false">EOMONTH(Input!$C$7,A512)</f>
        <v>58379</v>
      </c>
      <c r="D512" s="78" t="n">
        <f aca="false">RollUp!$AB512+RollUp!$AA512+Mortgage!$I512+401k_01!$H512+401k_02!$H512+Roth_01!$F512+Roth_02!$F512+IRA_01!$F512+IRA_02!$F512+Invest_01!$F512+Invest_02!$F512</f>
        <v>494865.485643868</v>
      </c>
    </row>
    <row r="513" customFormat="false" ht="12.05" hidden="false" customHeight="false" outlineLevel="0" collapsed="false">
      <c r="A513" s="76" t="n">
        <v>509</v>
      </c>
      <c r="B513" s="77" t="n">
        <f aca="false">EOMONTH(Input!$C$7,A513)</f>
        <v>58409</v>
      </c>
      <c r="D513" s="78" t="n">
        <f aca="false">RollUp!$AB513+RollUp!$AA513+Mortgage!$I513+401k_01!$H513+401k_02!$H513+Roth_01!$F513+Roth_02!$F513+IRA_01!$F513+IRA_02!$F513+Invest_01!$F513+Invest_02!$F513</f>
        <v>485794.678301353</v>
      </c>
    </row>
    <row r="514" customFormat="false" ht="12.05" hidden="false" customHeight="false" outlineLevel="0" collapsed="false">
      <c r="A514" s="76" t="n">
        <v>510</v>
      </c>
      <c r="B514" s="77" t="n">
        <f aca="false">EOMONTH(Input!$C$7,A514)</f>
        <v>58440</v>
      </c>
      <c r="D514" s="78" t="n">
        <f aca="false">RollUp!$AB514+RollUp!$AA514+Mortgage!$I514+401k_01!$H514+401k_02!$H514+Roth_01!$F514+Roth_02!$F514+IRA_01!$F514+IRA_02!$F514+Invest_01!$F514+Invest_02!$F514</f>
        <v>476696.883803521</v>
      </c>
    </row>
    <row r="515" customFormat="false" ht="12.05" hidden="false" customHeight="false" outlineLevel="0" collapsed="false">
      <c r="A515" s="76" t="n">
        <v>511</v>
      </c>
      <c r="B515" s="77" t="n">
        <f aca="false">EOMONTH(Input!$C$7,A515)</f>
        <v>58471</v>
      </c>
      <c r="D515" s="78" t="n">
        <f aca="false">RollUp!$AB515+RollUp!$AA515+Mortgage!$I515+401k_01!$H515+401k_02!$H515+Roth_01!$F515+Roth_02!$F515+IRA_01!$F515+IRA_02!$F515+Invest_01!$F515+Invest_02!$F515</f>
        <v>467571.989734843</v>
      </c>
    </row>
    <row r="516" customFormat="false" ht="12.05" hidden="false" customHeight="false" outlineLevel="0" collapsed="false">
      <c r="A516" s="76" t="n">
        <v>512</v>
      </c>
      <c r="B516" s="77" t="n">
        <f aca="false">EOMONTH(Input!$C$7,A516)</f>
        <v>58500</v>
      </c>
      <c r="D516" s="78" t="n">
        <f aca="false">RollUp!$AB516+RollUp!$AA516+Mortgage!$I516+401k_01!$H516+401k_02!$H516+Roth_01!$F516+Roth_02!$F516+IRA_01!$F516+IRA_02!$F516+Invest_01!$F516+Invest_02!$F516</f>
        <v>458419.883211042</v>
      </c>
    </row>
    <row r="517" customFormat="false" ht="12.05" hidden="false" customHeight="false" outlineLevel="0" collapsed="false">
      <c r="A517" s="76" t="n">
        <v>513</v>
      </c>
      <c r="B517" s="77" t="n">
        <f aca="false">EOMONTH(Input!$C$7,A517)</f>
        <v>58531</v>
      </c>
      <c r="D517" s="78" t="n">
        <f aca="false">RollUp!$AB517+RollUp!$AA517+Mortgage!$I517+401k_01!$H517+401k_02!$H517+Roth_01!$F517+Roth_02!$F517+IRA_01!$F517+IRA_02!$F517+Invest_01!$F517+Invest_02!$F517</f>
        <v>449240.450877141</v>
      </c>
    </row>
    <row r="518" customFormat="false" ht="12.05" hidden="false" customHeight="false" outlineLevel="0" collapsed="false">
      <c r="A518" s="76" t="n">
        <v>514</v>
      </c>
      <c r="B518" s="77" t="n">
        <f aca="false">EOMONTH(Input!$C$7,A518)</f>
        <v>58561</v>
      </c>
      <c r="D518" s="78" t="n">
        <f aca="false">RollUp!$AB518+RollUp!$AA518+Mortgage!$I518+401k_01!$H518+401k_02!$H518+Roth_01!$F518+Roth_02!$F518+IRA_01!$F518+IRA_02!$F518+Invest_01!$F518+Invest_02!$F518</f>
        <v>440033.578905503</v>
      </c>
    </row>
    <row r="519" customFormat="false" ht="12.05" hidden="false" customHeight="false" outlineLevel="0" collapsed="false">
      <c r="A519" s="76" t="n">
        <v>515</v>
      </c>
      <c r="B519" s="77" t="n">
        <f aca="false">EOMONTH(Input!$C$7,A519)</f>
        <v>58592</v>
      </c>
      <c r="D519" s="78" t="n">
        <f aca="false">RollUp!$AB519+RollUp!$AA519+Mortgage!$I519+401k_01!$H519+401k_02!$H519+Roth_01!$F519+Roth_02!$F519+IRA_01!$F519+IRA_02!$F519+Invest_01!$F519+Invest_02!$F519</f>
        <v>430799.152993861</v>
      </c>
    </row>
    <row r="520" customFormat="false" ht="12.05" hidden="false" customHeight="false" outlineLevel="0" collapsed="false">
      <c r="A520" s="76" t="n">
        <v>516</v>
      </c>
      <c r="B520" s="77" t="n">
        <f aca="false">EOMONTH(Input!$C$7,A520)</f>
        <v>58622</v>
      </c>
      <c r="D520" s="78" t="n">
        <f aca="false">RollUp!$AB520+RollUp!$AA520+Mortgage!$I520+401k_01!$H520+401k_02!$H520+Roth_01!$F520+Roth_02!$F520+IRA_01!$F520+IRA_02!$F520+Invest_01!$F520+Invest_02!$F520</f>
        <v>421537.058363336</v>
      </c>
    </row>
    <row r="521" customFormat="false" ht="12.05" hidden="false" customHeight="false" outlineLevel="0" collapsed="false">
      <c r="A521" s="76" t="n">
        <v>517</v>
      </c>
      <c r="B521" s="77" t="n">
        <f aca="false">EOMONTH(Input!$C$7,A521)</f>
        <v>58653</v>
      </c>
      <c r="D521" s="78" t="n">
        <f aca="false">RollUp!$AB521+RollUp!$AA521+Mortgage!$I521+401k_01!$H521+401k_02!$H521+Roth_01!$F521+Roth_02!$F521+IRA_01!$F521+IRA_02!$F521+Invest_01!$F521+Invest_02!$F521</f>
        <v>412247.179756457</v>
      </c>
    </row>
    <row r="522" customFormat="false" ht="12.05" hidden="false" customHeight="false" outlineLevel="0" collapsed="false">
      <c r="A522" s="76" t="n">
        <v>518</v>
      </c>
      <c r="B522" s="77" t="n">
        <f aca="false">EOMONTH(Input!$C$7,A522)</f>
        <v>58684</v>
      </c>
      <c r="D522" s="78" t="n">
        <f aca="false">RollUp!$AB522+RollUp!$AA522+Mortgage!$I522+401k_01!$H522+401k_02!$H522+Roth_01!$F522+Roth_02!$F522+IRA_01!$F522+IRA_02!$F522+Invest_01!$F522+Invest_02!$F522</f>
        <v>402929.401435162</v>
      </c>
    </row>
    <row r="523" customFormat="false" ht="12.05" hidden="false" customHeight="false" outlineLevel="0" collapsed="false">
      <c r="A523" s="76" t="n">
        <v>519</v>
      </c>
      <c r="B523" s="77" t="n">
        <f aca="false">EOMONTH(Input!$C$7,A523)</f>
        <v>58714</v>
      </c>
      <c r="D523" s="78" t="n">
        <f aca="false">RollUp!$AB523+RollUp!$AA523+Mortgage!$I523+401k_01!$H523+401k_02!$H523+Roth_01!$F523+Roth_02!$F523+IRA_01!$F523+IRA_02!$F523+Invest_01!$F523+Invest_02!$F523</f>
        <v>393583.607178796</v>
      </c>
    </row>
    <row r="524" customFormat="false" ht="12.05" hidden="false" customHeight="false" outlineLevel="0" collapsed="false">
      <c r="A524" s="76" t="n">
        <v>520</v>
      </c>
      <c r="B524" s="77" t="n">
        <f aca="false">EOMONTH(Input!$C$7,A524)</f>
        <v>58745</v>
      </c>
      <c r="D524" s="78" t="n">
        <f aca="false">RollUp!$AB524+RollUp!$AA524+Mortgage!$I524+401k_01!$H524+401k_02!$H524+Roth_01!$F524+Roth_02!$F524+IRA_01!$F524+IRA_02!$F524+Invest_01!$F524+Invest_02!$F524</f>
        <v>384209.680282104</v>
      </c>
    </row>
    <row r="525" customFormat="false" ht="12.05" hidden="false" customHeight="false" outlineLevel="0" collapsed="false">
      <c r="A525" s="76" t="n">
        <v>521</v>
      </c>
      <c r="B525" s="77" t="n">
        <f aca="false">EOMONTH(Input!$C$7,A525)</f>
        <v>58775</v>
      </c>
      <c r="D525" s="78" t="n">
        <f aca="false">RollUp!$AB525+RollUp!$AA525+Mortgage!$I525+401k_01!$H525+401k_02!$H525+Roth_01!$F525+Roth_02!$F525+IRA_01!$F525+IRA_02!$F525+Invest_01!$F525+Invest_02!$F525</f>
        <v>374807.503553204</v>
      </c>
    </row>
    <row r="526" customFormat="false" ht="12.05" hidden="false" customHeight="false" outlineLevel="0" collapsed="false">
      <c r="A526" s="76" t="n">
        <v>522</v>
      </c>
      <c r="B526" s="77" t="n">
        <f aca="false">EOMONTH(Input!$C$7,A526)</f>
        <v>58806</v>
      </c>
      <c r="D526" s="78" t="n">
        <f aca="false">RollUp!$AB526+RollUp!$AA526+Mortgage!$I526+401k_01!$H526+401k_02!$H526+Roth_01!$F526+Roth_02!$F526+IRA_01!$F526+IRA_02!$F526+Invest_01!$F526+Invest_02!$F526</f>
        <v>365376.959311565</v>
      </c>
    </row>
    <row r="527" customFormat="false" ht="12.05" hidden="false" customHeight="false" outlineLevel="0" collapsed="false">
      <c r="A527" s="76" t="n">
        <v>523</v>
      </c>
      <c r="B527" s="77" t="n">
        <f aca="false">EOMONTH(Input!$C$7,A527)</f>
        <v>58837</v>
      </c>
      <c r="D527" s="78" t="n">
        <f aca="false">RollUp!$AB527+RollUp!$AA527+Mortgage!$I527+401k_01!$H527+401k_02!$H527+Roth_01!$F527+Roth_02!$F527+IRA_01!$F527+IRA_02!$F527+Invest_01!$F527+Invest_02!$F527</f>
        <v>355917.92938597</v>
      </c>
    </row>
    <row r="528" customFormat="false" ht="12.05" hidden="false" customHeight="false" outlineLevel="0" collapsed="false">
      <c r="A528" s="76" t="n">
        <v>524</v>
      </c>
      <c r="B528" s="77" t="n">
        <f aca="false">EOMONTH(Input!$C$7,A528)</f>
        <v>58865</v>
      </c>
      <c r="D528" s="78" t="n">
        <f aca="false">RollUp!$AB528+RollUp!$AA528+Mortgage!$I528+401k_01!$H528+401k_02!$H528+Roth_01!$F528+Roth_02!$F528+IRA_01!$F528+IRA_02!$F528+Invest_01!$F528+Invest_02!$F528</f>
        <v>346430.295112468</v>
      </c>
    </row>
    <row r="529" customFormat="false" ht="12.05" hidden="false" customHeight="false" outlineLevel="0" collapsed="false">
      <c r="A529" s="76" t="n">
        <v>525</v>
      </c>
      <c r="B529" s="77" t="n">
        <f aca="false">EOMONTH(Input!$C$7,A529)</f>
        <v>58896</v>
      </c>
      <c r="D529" s="78" t="n">
        <f aca="false">RollUp!$AB529+RollUp!$AA529+Mortgage!$I529+401k_01!$H529+401k_02!$H529+Roth_01!$F529+Roth_02!$F529+IRA_01!$F529+IRA_02!$F529+Invest_01!$F529+Invest_02!$F529</f>
        <v>336913.937332324</v>
      </c>
    </row>
    <row r="530" customFormat="false" ht="12.05" hidden="false" customHeight="false" outlineLevel="0" collapsed="false">
      <c r="A530" s="76" t="n">
        <v>526</v>
      </c>
      <c r="B530" s="77" t="n">
        <f aca="false">EOMONTH(Input!$C$7,A530)</f>
        <v>58926</v>
      </c>
      <c r="D530" s="78" t="n">
        <f aca="false">RollUp!$AB530+RollUp!$AA530+Mortgage!$I530+401k_01!$H530+401k_02!$H530+Roth_01!$F530+Roth_02!$F530+IRA_01!$F530+IRA_02!$F530+Invest_01!$F530+Invest_02!$F530</f>
        <v>327368.736389956</v>
      </c>
    </row>
    <row r="531" customFormat="false" ht="12.05" hidden="false" customHeight="false" outlineLevel="0" collapsed="false">
      <c r="A531" s="76" t="n">
        <v>527</v>
      </c>
      <c r="B531" s="77" t="n">
        <f aca="false">EOMONTH(Input!$C$7,A531)</f>
        <v>58957</v>
      </c>
      <c r="D531" s="78" t="n">
        <f aca="false">RollUp!$AB531+RollUp!$AA531+Mortgage!$I531+401k_01!$H531+401k_02!$H531+Roth_01!$F531+Roth_02!$F531+IRA_01!$F531+IRA_02!$F531+Invest_01!$F531+Invest_02!$F531</f>
        <v>317794.572130863</v>
      </c>
    </row>
    <row r="532" customFormat="false" ht="12.05" hidden="false" customHeight="false" outlineLevel="0" collapsed="false">
      <c r="A532" s="76" t="n">
        <v>528</v>
      </c>
      <c r="B532" s="77" t="n">
        <f aca="false">EOMONTH(Input!$C$7,A532)</f>
        <v>58987</v>
      </c>
      <c r="D532" s="78" t="n">
        <f aca="false">RollUp!$AB532+RollUp!$AA532+Mortgage!$I532+401k_01!$H532+401k_02!$H532+Roth_01!$F532+Roth_02!$F532+IRA_01!$F532+IRA_02!$F532+Invest_01!$F532+Invest_02!$F532</f>
        <v>308191.323899548</v>
      </c>
    </row>
    <row r="533" customFormat="false" ht="12.05" hidden="false" customHeight="false" outlineLevel="0" collapsed="false">
      <c r="A533" s="76" t="n">
        <v>529</v>
      </c>
      <c r="B533" s="77" t="n">
        <f aca="false">EOMONTH(Input!$C$7,A533)</f>
        <v>59018</v>
      </c>
      <c r="D533" s="78" t="n">
        <f aca="false">RollUp!$AB533+RollUp!$AA533+Mortgage!$I533+401k_01!$H533+401k_02!$H533+Roth_01!$F533+Roth_02!$F533+IRA_01!$F533+IRA_02!$F533+Invest_01!$F533+Invest_02!$F533</f>
        <v>298558.870537429</v>
      </c>
    </row>
    <row r="534" customFormat="false" ht="12.05" hidden="false" customHeight="false" outlineLevel="0" collapsed="false">
      <c r="A534" s="76" t="n">
        <v>530</v>
      </c>
      <c r="B534" s="77" t="n">
        <f aca="false">EOMONTH(Input!$C$7,A534)</f>
        <v>59049</v>
      </c>
      <c r="D534" s="78" t="n">
        <f aca="false">RollUp!$AB534+RollUp!$AA534+Mortgage!$I534+401k_01!$H534+401k_02!$H534+Roth_01!$F534+Roth_02!$F534+IRA_01!$F534+IRA_02!$F534+Invest_01!$F534+Invest_02!$F534</f>
        <v>288897.090380743</v>
      </c>
    </row>
    <row r="535" customFormat="false" ht="12.05" hidden="false" customHeight="false" outlineLevel="0" collapsed="false">
      <c r="A535" s="76" t="n">
        <v>531</v>
      </c>
      <c r="B535" s="77" t="n">
        <f aca="false">EOMONTH(Input!$C$7,A535)</f>
        <v>59079</v>
      </c>
      <c r="D535" s="78" t="n">
        <f aca="false">RollUp!$AB535+RollUp!$AA535+Mortgage!$I535+401k_01!$H535+401k_02!$H535+Roth_01!$F535+Roth_02!$F535+IRA_01!$F535+IRA_02!$F535+Invest_01!$F535+Invest_02!$F535</f>
        <v>279205.861258442</v>
      </c>
    </row>
    <row r="536" customFormat="false" ht="12.05" hidden="false" customHeight="false" outlineLevel="0" collapsed="false">
      <c r="A536" s="76" t="n">
        <v>532</v>
      </c>
      <c r="B536" s="77" t="n">
        <f aca="false">EOMONTH(Input!$C$7,A536)</f>
        <v>59110</v>
      </c>
      <c r="D536" s="78" t="n">
        <f aca="false">RollUp!$AB536+RollUp!$AA536+Mortgage!$I536+401k_01!$H536+401k_02!$H536+Roth_01!$F536+Roth_02!$F536+IRA_01!$F536+IRA_02!$F536+Invest_01!$F536+Invest_02!$F536</f>
        <v>269485.060490074</v>
      </c>
    </row>
    <row r="537" customFormat="false" ht="12.05" hidden="false" customHeight="false" outlineLevel="0" collapsed="false">
      <c r="A537" s="76" t="n">
        <v>533</v>
      </c>
      <c r="B537" s="77" t="n">
        <f aca="false">EOMONTH(Input!$C$7,A537)</f>
        <v>59140</v>
      </c>
      <c r="D537" s="78" t="n">
        <f aca="false">RollUp!$AB537+RollUp!$AA537+Mortgage!$I537+401k_01!$H537+401k_02!$H537+Roth_01!$F537+Roth_02!$F537+IRA_01!$F537+IRA_02!$F537+Invest_01!$F537+Invest_02!$F537</f>
        <v>259734.564883668</v>
      </c>
    </row>
    <row r="538" customFormat="false" ht="12.05" hidden="false" customHeight="false" outlineLevel="0" collapsed="false">
      <c r="A538" s="76" t="n">
        <v>534</v>
      </c>
      <c r="B538" s="77" t="n">
        <f aca="false">EOMONTH(Input!$C$7,A538)</f>
        <v>59171</v>
      </c>
      <c r="D538" s="78" t="n">
        <f aca="false">RollUp!$AB538+RollUp!$AA538+Mortgage!$I538+401k_01!$H538+401k_02!$H538+Roth_01!$F538+Roth_02!$F538+IRA_01!$F538+IRA_02!$F538+Invest_01!$F538+Invest_02!$F538</f>
        <v>249954.250733595</v>
      </c>
    </row>
    <row r="539" customFormat="false" ht="12.05" hidden="false" customHeight="false" outlineLevel="0" collapsed="false">
      <c r="A539" s="76" t="n">
        <v>535</v>
      </c>
      <c r="B539" s="77" t="n">
        <f aca="false">EOMONTH(Input!$C$7,A539)</f>
        <v>59202</v>
      </c>
      <c r="D539" s="78" t="n">
        <f aca="false">RollUp!$AB539+RollUp!$AA539+Mortgage!$I539+401k_01!$H539+401k_02!$H539+Roth_01!$F539+Roth_02!$F539+IRA_01!$F539+IRA_02!$F539+Invest_01!$F539+Invest_02!$F539</f>
        <v>240143.993818432</v>
      </c>
    </row>
    <row r="540" customFormat="false" ht="12.05" hidden="false" customHeight="false" outlineLevel="0" collapsed="false">
      <c r="A540" s="76" t="n">
        <v>536</v>
      </c>
      <c r="B540" s="77" t="n">
        <f aca="false">EOMONTH(Input!$C$7,A540)</f>
        <v>59230</v>
      </c>
      <c r="D540" s="78" t="n">
        <f aca="false">RollUp!$AB540+RollUp!$AA540+Mortgage!$I540+401k_01!$H540+401k_02!$H540+Roth_01!$F540+Roth_02!$F540+IRA_01!$F540+IRA_02!$F540+Invest_01!$F540+Invest_02!$F540</f>
        <v>230303.66939881</v>
      </c>
    </row>
    <row r="541" customFormat="false" ht="12.05" hidden="false" customHeight="false" outlineLevel="0" collapsed="false">
      <c r="A541" s="76" t="n">
        <v>537</v>
      </c>
      <c r="B541" s="77" t="n">
        <f aca="false">EOMONTH(Input!$C$7,A541)</f>
        <v>59261</v>
      </c>
      <c r="D541" s="78" t="n">
        <f aca="false">RollUp!$AB541+RollUp!$AA541+Mortgage!$I541+401k_01!$H541+401k_02!$H541+Roth_01!$F541+Roth_02!$F541+IRA_01!$F541+IRA_02!$F541+Invest_01!$F541+Invest_02!$F541</f>
        <v>220433.15221526</v>
      </c>
    </row>
    <row r="542" customFormat="false" ht="12.05" hidden="false" customHeight="false" outlineLevel="0" collapsed="false">
      <c r="A542" s="76" t="n">
        <v>538</v>
      </c>
      <c r="B542" s="77" t="n">
        <f aca="false">EOMONTH(Input!$C$7,A542)</f>
        <v>59291</v>
      </c>
      <c r="D542" s="78" t="n">
        <f aca="false">RollUp!$AB542+RollUp!$AA542+Mortgage!$I542+401k_01!$H542+401k_02!$H542+Roth_01!$F542+Roth_02!$F542+IRA_01!$F542+IRA_02!$F542+Invest_01!$F542+Invest_02!$F542</f>
        <v>210532.316486038</v>
      </c>
    </row>
    <row r="543" customFormat="false" ht="12.05" hidden="false" customHeight="false" outlineLevel="0" collapsed="false">
      <c r="A543" s="76" t="n">
        <v>539</v>
      </c>
      <c r="B543" s="77" t="n">
        <f aca="false">EOMONTH(Input!$C$7,A543)</f>
        <v>59322</v>
      </c>
      <c r="D543" s="78" t="n">
        <f aca="false">RollUp!$AB543+RollUp!$AA543+Mortgage!$I543+401k_01!$H543+401k_02!$H543+Roth_01!$F543+Roth_02!$F543+IRA_01!$F543+IRA_02!$F543+Invest_01!$F543+Invest_02!$F543</f>
        <v>1.39721180442996E-009</v>
      </c>
    </row>
    <row r="544" customFormat="false" ht="12.05" hidden="false" customHeight="false" outlineLevel="0" collapsed="false">
      <c r="A544" s="76" t="n">
        <v>540</v>
      </c>
      <c r="B544" s="77" t="n">
        <f aca="false">EOMONTH(Input!$C$7,A544)</f>
        <v>59352</v>
      </c>
      <c r="D544" s="78" t="n">
        <f aca="false">RollUp!$AB544+RollUp!$AA544+Mortgage!$I544+401k_01!$H544+401k_02!$H544+Roth_01!$F544+Roth_02!$F544+IRA_01!$F544+IRA_02!$F544+Invest_01!$F544+Invest_02!$F544</f>
        <v>1.39317894930273E-009</v>
      </c>
    </row>
    <row r="545" customFormat="false" ht="12.05" hidden="false" customHeight="false" outlineLevel="0" collapsed="false">
      <c r="A545" s="76" t="n">
        <v>541</v>
      </c>
      <c r="B545" s="77" t="n">
        <f aca="false">EOMONTH(Input!$C$7,A545)</f>
        <v>59383</v>
      </c>
      <c r="D545" s="78" t="n">
        <f aca="false">RollUp!$AB545+RollUp!$AA545+Mortgage!$I545+401k_01!$H545+401k_02!$H545+Roth_01!$F545+Roth_02!$F545+IRA_01!$F545+IRA_02!$F545+Invest_01!$F545+Invest_02!$F545</f>
        <v>1.38912888000534E-009</v>
      </c>
    </row>
    <row r="546" customFormat="false" ht="12.05" hidden="false" customHeight="false" outlineLevel="0" collapsed="false">
      <c r="A546" s="76" t="n">
        <v>542</v>
      </c>
      <c r="B546" s="77" t="n">
        <f aca="false">EOMONTH(Input!$C$7,A546)</f>
        <v>59414</v>
      </c>
      <c r="D546" s="78" t="n">
        <f aca="false">RollUp!$AB546+RollUp!$AA546+Mortgage!$I546+401k_01!$H546+401k_02!$H546+Roth_01!$F546+Roth_02!$F546+IRA_01!$F546+IRA_02!$F546+Invest_01!$F546+Invest_02!$F546</f>
        <v>1.38506152479498E-009</v>
      </c>
    </row>
    <row r="547" customFormat="false" ht="12.05" hidden="false" customHeight="false" outlineLevel="0" collapsed="false">
      <c r="A547" s="76" t="n">
        <v>543</v>
      </c>
      <c r="B547" s="77" t="n">
        <f aca="false">EOMONTH(Input!$C$7,A547)</f>
        <v>59444</v>
      </c>
      <c r="D547" s="78" t="n">
        <f aca="false">RollUp!$AB547+RollUp!$AA547+Mortgage!$I547+401k_01!$H547+401k_02!$H547+Roth_01!$F547+Roth_02!$F547+IRA_01!$F547+IRA_02!$F547+Invest_01!$F547+Invest_02!$F547</f>
        <v>1.3809768116299E-009</v>
      </c>
    </row>
    <row r="548" customFormat="false" ht="12.05" hidden="false" customHeight="false" outlineLevel="0" collapsed="false">
      <c r="A548" s="76" t="n">
        <v>544</v>
      </c>
      <c r="B548" s="77" t="n">
        <f aca="false">EOMONTH(Input!$C$7,A548)</f>
        <v>59475</v>
      </c>
      <c r="D548" s="78" t="n">
        <f aca="false">RollUp!$AB548+RollUp!$AA548+Mortgage!$I548+401k_01!$H548+401k_02!$H548+Roth_01!$F548+Roth_02!$F548+IRA_01!$F548+IRA_02!$F548+Invest_01!$F548+Invest_02!$F548</f>
        <v>1.37687466816818E-009</v>
      </c>
    </row>
    <row r="549" customFormat="false" ht="12.05" hidden="false" customHeight="false" outlineLevel="0" collapsed="false">
      <c r="A549" s="76" t="n">
        <v>545</v>
      </c>
      <c r="B549" s="77" t="n">
        <f aca="false">EOMONTH(Input!$C$7,A549)</f>
        <v>59505</v>
      </c>
      <c r="D549" s="78" t="n">
        <f aca="false">RollUp!$AB549+RollUp!$AA549+Mortgage!$I549+401k_01!$H549+401k_02!$H549+Roth_01!$F549+Roth_02!$F549+IRA_01!$F549+IRA_02!$F549+Invest_01!$F549+Invest_02!$F549</f>
        <v>1.37275502176647E-009</v>
      </c>
    </row>
    <row r="550" customFormat="false" ht="12.05" hidden="false" customHeight="false" outlineLevel="0" collapsed="false">
      <c r="A550" s="76" t="n">
        <v>546</v>
      </c>
      <c r="B550" s="77" t="n">
        <f aca="false">EOMONTH(Input!$C$7,A550)</f>
        <v>59536</v>
      </c>
      <c r="D550" s="78" t="n">
        <f aca="false">RollUp!$AB550+RollUp!$AA550+Mortgage!$I550+401k_01!$H550+401k_02!$H550+Roth_01!$F550+Roth_02!$F550+IRA_01!$F550+IRA_02!$F550+Invest_01!$F550+Invest_02!$F550</f>
        <v>1.36861779947875E-009</v>
      </c>
    </row>
    <row r="551" customFormat="false" ht="12.05" hidden="false" customHeight="false" outlineLevel="0" collapsed="false">
      <c r="A551" s="76" t="n">
        <v>547</v>
      </c>
      <c r="B551" s="77" t="n">
        <f aca="false">EOMONTH(Input!$C$7,A551)</f>
        <v>59567</v>
      </c>
      <c r="D551" s="78" t="n">
        <f aca="false">RollUp!$AB551+RollUp!$AA551+Mortgage!$I551+401k_01!$H551+401k_02!$H551+Roth_01!$F551+Roth_02!$F551+IRA_01!$F551+IRA_02!$F551+Invest_01!$F551+Invest_02!$F551</f>
        <v>1.36446292805504E-009</v>
      </c>
    </row>
    <row r="552" customFormat="false" ht="12.05" hidden="false" customHeight="false" outlineLevel="0" collapsed="false">
      <c r="A552" s="76" t="n">
        <v>548</v>
      </c>
      <c r="B552" s="77" t="n">
        <f aca="false">EOMONTH(Input!$C$7,A552)</f>
        <v>59595</v>
      </c>
      <c r="D552" s="78" t="n">
        <f aca="false">RollUp!$AB552+RollUp!$AA552+Mortgage!$I552+401k_01!$H552+401k_02!$H552+Roth_01!$F552+Roth_02!$F552+IRA_01!$F552+IRA_02!$F552+Invest_01!$F552+Invest_02!$F552</f>
        <v>1.36029033394017E-009</v>
      </c>
    </row>
    <row r="553" customFormat="false" ht="12.05" hidden="false" customHeight="false" outlineLevel="0" collapsed="false">
      <c r="A553" s="76" t="n">
        <v>549</v>
      </c>
      <c r="B553" s="77" t="n">
        <f aca="false">EOMONTH(Input!$C$7,A553)</f>
        <v>59626</v>
      </c>
      <c r="D553" s="78" t="n">
        <f aca="false">RollUp!$AB553+RollUp!$AA553+Mortgage!$I553+401k_01!$H553+401k_02!$H553+Roth_01!$F553+Roth_02!$F553+IRA_01!$F553+IRA_02!$F553+Invest_01!$F553+Invest_02!$F553</f>
        <v>1.35609994327247E-009</v>
      </c>
    </row>
    <row r="554" customFormat="false" ht="12.05" hidden="false" customHeight="false" outlineLevel="0" collapsed="false">
      <c r="A554" s="76" t="n">
        <v>550</v>
      </c>
      <c r="B554" s="77" t="n">
        <f aca="false">EOMONTH(Input!$C$7,A554)</f>
        <v>59656</v>
      </c>
      <c r="D554" s="78" t="n">
        <f aca="false">RollUp!$AB554+RollUp!$AA554+Mortgage!$I554+401k_01!$H554+401k_02!$H554+Roth_01!$F554+Roth_02!$F554+IRA_01!$F554+IRA_02!$F554+Invest_01!$F554+Invest_02!$F554</f>
        <v>1.35189168188253E-009</v>
      </c>
    </row>
    <row r="555" customFormat="false" ht="12.05" hidden="false" customHeight="false" outlineLevel="0" collapsed="false">
      <c r="A555" s="76" t="n">
        <v>551</v>
      </c>
      <c r="B555" s="77" t="n">
        <f aca="false">EOMONTH(Input!$C$7,A555)</f>
        <v>59687</v>
      </c>
      <c r="D555" s="78" t="n">
        <f aca="false">RollUp!$AB555+RollUp!$AA555+Mortgage!$I555+401k_01!$H555+401k_02!$H555+Roth_01!$F555+Roth_02!$F555+IRA_01!$F555+IRA_02!$F555+Invest_01!$F555+Invest_02!$F555</f>
        <v>1.34766547529189E-009</v>
      </c>
    </row>
    <row r="556" customFormat="false" ht="12.05" hidden="false" customHeight="false" outlineLevel="0" collapsed="false">
      <c r="A556" s="76" t="n">
        <v>552</v>
      </c>
      <c r="B556" s="77" t="n">
        <f aca="false">EOMONTH(Input!$C$7,A556)</f>
        <v>59717</v>
      </c>
      <c r="D556" s="78" t="n">
        <f aca="false">RollUp!$AB556+RollUp!$AA556+Mortgage!$I556+401k_01!$H556+401k_02!$H556+Roth_01!$F556+Roth_02!$F556+IRA_01!$F556+IRA_02!$F556+Invest_01!$F556+Invest_02!$F556</f>
        <v>1.34342124871176E-009</v>
      </c>
    </row>
    <row r="557" customFormat="false" ht="12.05" hidden="false" customHeight="false" outlineLevel="0" collapsed="false">
      <c r="A557" s="76" t="n">
        <v>553</v>
      </c>
      <c r="B557" s="77" t="n">
        <f aca="false">EOMONTH(Input!$C$7,A557)</f>
        <v>59748</v>
      </c>
      <c r="D557" s="78" t="n">
        <f aca="false">RollUp!$AB557+RollUp!$AA557+Mortgage!$I557+401k_01!$H557+401k_02!$H557+Roth_01!$F557+Roth_02!$F557+IRA_01!$F557+IRA_02!$F557+Invest_01!$F557+Invest_02!$F557</f>
        <v>1.33915892704174E-009</v>
      </c>
    </row>
    <row r="558" customFormat="false" ht="12.05" hidden="false" customHeight="false" outlineLevel="0" collapsed="false">
      <c r="A558" s="76" t="n">
        <v>554</v>
      </c>
      <c r="B558" s="77" t="n">
        <f aca="false">EOMONTH(Input!$C$7,A558)</f>
        <v>59779</v>
      </c>
      <c r="D558" s="78" t="n">
        <f aca="false">RollUp!$AB558+RollUp!$AA558+Mortgage!$I558+401k_01!$H558+401k_02!$H558+Roth_01!$F558+Roth_02!$F558+IRA_01!$F558+IRA_02!$F558+Invest_01!$F558+Invest_02!$F558</f>
        <v>1.33487843486851E-009</v>
      </c>
    </row>
    <row r="559" customFormat="false" ht="12.05" hidden="false" customHeight="false" outlineLevel="0" collapsed="false">
      <c r="A559" s="76" t="n">
        <v>555</v>
      </c>
      <c r="B559" s="77" t="n">
        <f aca="false">EOMONTH(Input!$C$7,A559)</f>
        <v>59809</v>
      </c>
      <c r="D559" s="78" t="n">
        <f aca="false">RollUp!$AB559+RollUp!$AA559+Mortgage!$I559+401k_01!$H559+401k_02!$H559+Roth_01!$F559+Roth_02!$F559+IRA_01!$F559+IRA_02!$F559+Invest_01!$F559+Invest_02!$F559</f>
        <v>1.3305796964645E-009</v>
      </c>
    </row>
    <row r="560" customFormat="false" ht="12.05" hidden="false" customHeight="false" outlineLevel="0" collapsed="false">
      <c r="A560" s="76" t="n">
        <v>556</v>
      </c>
      <c r="B560" s="77" t="n">
        <f aca="false">EOMONTH(Input!$C$7,A560)</f>
        <v>59840</v>
      </c>
      <c r="D560" s="78" t="n">
        <f aca="false">RollUp!$AB560+RollUp!$AA560+Mortgage!$I560+401k_01!$H560+401k_02!$H560+Roth_01!$F560+Roth_02!$F560+IRA_01!$F560+IRA_02!$F560+Invest_01!$F560+Invest_02!$F560</f>
        <v>1.32626263578666E-009</v>
      </c>
    </row>
    <row r="561" customFormat="false" ht="12.05" hidden="false" customHeight="false" outlineLevel="0" collapsed="false">
      <c r="A561" s="76" t="n">
        <v>557</v>
      </c>
      <c r="B561" s="77" t="n">
        <f aca="false">EOMONTH(Input!$C$7,A561)</f>
        <v>59870</v>
      </c>
      <c r="D561" s="78" t="n">
        <f aca="false">RollUp!$AB561+RollUp!$AA561+Mortgage!$I561+401k_01!$H561+401k_02!$H561+Roth_01!$F561+Roth_02!$F561+IRA_01!$F561+IRA_02!$F561+Invest_01!$F561+Invest_02!$F561</f>
        <v>1.32192717647504E-009</v>
      </c>
    </row>
    <row r="562" customFormat="false" ht="12.05" hidden="false" customHeight="false" outlineLevel="0" collapsed="false">
      <c r="A562" s="76" t="n">
        <v>558</v>
      </c>
      <c r="B562" s="77" t="n">
        <f aca="false">EOMONTH(Input!$C$7,A562)</f>
        <v>59901</v>
      </c>
      <c r="D562" s="78" t="n">
        <f aca="false">RollUp!$AB562+RollUp!$AA562+Mortgage!$I562+401k_01!$H562+401k_02!$H562+Roth_01!$F562+Roth_02!$F562+IRA_01!$F562+IRA_02!$F562+Invest_01!$F562+Invest_02!$F562</f>
        <v>1.31757324185156E-009</v>
      </c>
    </row>
    <row r="563" customFormat="false" ht="12.05" hidden="false" customHeight="false" outlineLevel="0" collapsed="false">
      <c r="A563" s="76" t="n">
        <v>559</v>
      </c>
      <c r="B563" s="77" t="n">
        <f aca="false">EOMONTH(Input!$C$7,A563)</f>
        <v>59932</v>
      </c>
      <c r="D563" s="78" t="n">
        <f aca="false">RollUp!$AB563+RollUp!$AA563+Mortgage!$I563+401k_01!$H563+401k_02!$H563+Roth_01!$F563+Roth_02!$F563+IRA_01!$F563+IRA_02!$F563+Invest_01!$F563+Invest_02!$F563</f>
        <v>1.31320075491862E-009</v>
      </c>
    </row>
    <row r="564" customFormat="false" ht="12.05" hidden="false" customHeight="false" outlineLevel="0" collapsed="false">
      <c r="A564" s="76" t="n">
        <v>560</v>
      </c>
      <c r="B564" s="77" t="n">
        <f aca="false">EOMONTH(Input!$C$7,A564)</f>
        <v>59961</v>
      </c>
      <c r="D564" s="78" t="n">
        <f aca="false">RollUp!$AB564+RollUp!$AA564+Mortgage!$I564+401k_01!$H564+401k_02!$H564+Roth_01!$F564+Roth_02!$F564+IRA_01!$F564+IRA_02!$F564+Invest_01!$F564+Invest_02!$F564</f>
        <v>1.30880963835782E-009</v>
      </c>
    </row>
    <row r="565" customFormat="false" ht="12.05" hidden="false" customHeight="false" outlineLevel="0" collapsed="false">
      <c r="A565" s="76" t="n">
        <v>561</v>
      </c>
      <c r="B565" s="77" t="n">
        <f aca="false">EOMONTH(Input!$C$7,A565)</f>
        <v>59992</v>
      </c>
      <c r="D565" s="78" t="n">
        <f aca="false">RollUp!$AB565+RollUp!$AA565+Mortgage!$I565+401k_01!$H565+401k_02!$H565+Roth_01!$F565+Roth_02!$F565+IRA_01!$F565+IRA_02!$F565+Invest_01!$F565+Invest_02!$F565</f>
        <v>1.30439981452858E-009</v>
      </c>
    </row>
    <row r="566" customFormat="false" ht="12.05" hidden="false" customHeight="false" outlineLevel="0" collapsed="false">
      <c r="A566" s="76" t="n">
        <v>562</v>
      </c>
      <c r="B566" s="77" t="n">
        <f aca="false">EOMONTH(Input!$C$7,A566)</f>
        <v>60022</v>
      </c>
      <c r="D566" s="78" t="n">
        <f aca="false">RollUp!$AB566+RollUp!$AA566+Mortgage!$I566+401k_01!$H566+401k_02!$H566+Roth_01!$F566+Roth_02!$F566+IRA_01!$F566+IRA_02!$F566+Invest_01!$F566+Invest_02!$F566</f>
        <v>1.29997120546683E-009</v>
      </c>
    </row>
    <row r="567" customFormat="false" ht="12.05" hidden="false" customHeight="false" outlineLevel="0" collapsed="false">
      <c r="A567" s="76" t="n">
        <v>563</v>
      </c>
      <c r="B567" s="77" t="n">
        <f aca="false">EOMONTH(Input!$C$7,A567)</f>
        <v>60053</v>
      </c>
      <c r="D567" s="78" t="n">
        <f aca="false">RollUp!$AB567+RollUp!$AA567+Mortgage!$I567+401k_01!$H567+401k_02!$H567+Roth_01!$F567+Roth_02!$F567+IRA_01!$F567+IRA_02!$F567+Invest_01!$F567+Invest_02!$F567</f>
        <v>1.29552373288365E-009</v>
      </c>
    </row>
    <row r="568" customFormat="false" ht="12.05" hidden="false" customHeight="false" outlineLevel="0" collapsed="false">
      <c r="A568" s="76" t="n">
        <v>564</v>
      </c>
      <c r="B568" s="77" t="n">
        <f aca="false">EOMONTH(Input!$C$7,A568)</f>
        <v>60083</v>
      </c>
      <c r="D568" s="78" t="n">
        <f aca="false">RollUp!$AB568+RollUp!$AA568+Mortgage!$I568+401k_01!$H568+401k_02!$H568+Roth_01!$F568+Roth_02!$F568+IRA_01!$F568+IRA_02!$F568+Invest_01!$F568+Invest_02!$F568</f>
        <v>1.2910573181639E-009</v>
      </c>
    </row>
    <row r="569" customFormat="false" ht="12.05" hidden="false" customHeight="false" outlineLevel="0" collapsed="false">
      <c r="A569" s="76" t="n">
        <v>565</v>
      </c>
      <c r="B569" s="77" t="n">
        <f aca="false">EOMONTH(Input!$C$7,A569)</f>
        <v>60114</v>
      </c>
      <c r="D569" s="78" t="n">
        <f aca="false">RollUp!$AB569+RollUp!$AA569+Mortgage!$I569+401k_01!$H569+401k_02!$H569+Roth_01!$F569+Roth_02!$F569+IRA_01!$F569+IRA_02!$F569+Invest_01!$F569+Invest_02!$F569</f>
        <v>1.28657188236489E-009</v>
      </c>
    </row>
    <row r="570" customFormat="false" ht="12.05" hidden="false" customHeight="false" outlineLevel="0" collapsed="false">
      <c r="A570" s="76" t="n">
        <v>566</v>
      </c>
      <c r="B570" s="77" t="n">
        <f aca="false">EOMONTH(Input!$C$7,A570)</f>
        <v>60145</v>
      </c>
      <c r="D570" s="78" t="n">
        <f aca="false">RollUp!$AB570+RollUp!$AA570+Mortgage!$I570+401k_01!$H570+401k_02!$H570+Roth_01!$F570+Roth_02!$F570+IRA_01!$F570+IRA_02!$F570+Invest_01!$F570+Invest_02!$F570</f>
        <v>1.282067346215E-009</v>
      </c>
    </row>
    <row r="571" customFormat="false" ht="12.05" hidden="false" customHeight="false" outlineLevel="0" collapsed="false">
      <c r="A571" s="76" t="n">
        <v>567</v>
      </c>
      <c r="B571" s="77" t="n">
        <f aca="false">EOMONTH(Input!$C$7,A571)</f>
        <v>60175</v>
      </c>
      <c r="D571" s="78" t="n">
        <f aca="false">RollUp!$AB571+RollUp!$AA571+Mortgage!$I571+401k_01!$H571+401k_02!$H571+Roth_01!$F571+Roth_02!$F571+IRA_01!$F571+IRA_02!$F571+Invest_01!$F571+Invest_02!$F571</f>
        <v>1.2775436301123E-009</v>
      </c>
    </row>
    <row r="572" customFormat="false" ht="12.05" hidden="false" customHeight="false" outlineLevel="0" collapsed="false">
      <c r="A572" s="76" t="n">
        <v>568</v>
      </c>
      <c r="B572" s="77" t="n">
        <f aca="false">EOMONTH(Input!$C$7,A572)</f>
        <v>60206</v>
      </c>
      <c r="D572" s="78" t="n">
        <f aca="false">RollUp!$AB572+RollUp!$AA572+Mortgage!$I572+401k_01!$H572+401k_02!$H572+Roth_01!$F572+Roth_02!$F572+IRA_01!$F572+IRA_02!$F572+Invest_01!$F572+Invest_02!$F572</f>
        <v>1.2730006541232E-009</v>
      </c>
    </row>
    <row r="573" customFormat="false" ht="12.05" hidden="false" customHeight="false" outlineLevel="0" collapsed="false">
      <c r="A573" s="76" t="n">
        <v>569</v>
      </c>
      <c r="B573" s="77" t="n">
        <f aca="false">EOMONTH(Input!$C$7,A573)</f>
        <v>60236</v>
      </c>
      <c r="D573" s="78" t="n">
        <f aca="false">RollUp!$AB573+RollUp!$AA573+Mortgage!$I573+401k_01!$H573+401k_02!$H573+Roth_01!$F573+Roth_02!$F573+IRA_01!$F573+IRA_02!$F573+Invest_01!$F573+Invest_02!$F573</f>
        <v>1.26843833798104E-009</v>
      </c>
    </row>
    <row r="574" customFormat="false" ht="12.05" hidden="false" customHeight="false" outlineLevel="0" collapsed="false">
      <c r="A574" s="76" t="n">
        <v>570</v>
      </c>
      <c r="B574" s="77" t="n">
        <f aca="false">EOMONTH(Input!$C$7,A574)</f>
        <v>60267</v>
      </c>
      <c r="D574" s="78" t="n">
        <f aca="false">RollUp!$AB574+RollUp!$AA574+Mortgage!$I574+401k_01!$H574+401k_02!$H574+Roth_01!$F574+Roth_02!$F574+IRA_01!$F574+IRA_02!$F574+Invest_01!$F574+Invest_02!$F574</f>
        <v>1.26385660108473E-009</v>
      </c>
    </row>
    <row r="575" customFormat="false" ht="12.05" hidden="false" customHeight="false" outlineLevel="0" collapsed="false">
      <c r="A575" s="76" t="n">
        <v>571</v>
      </c>
      <c r="B575" s="77" t="n">
        <f aca="false">EOMONTH(Input!$C$7,A575)</f>
        <v>60298</v>
      </c>
      <c r="D575" s="78" t="n">
        <f aca="false">RollUp!$AB575+RollUp!$AA575+Mortgage!$I575+401k_01!$H575+401k_02!$H575+Roth_01!$F575+Roth_02!$F575+IRA_01!$F575+IRA_02!$F575+Invest_01!$F575+Invest_02!$F575</f>
        <v>1.25925536249732E-009</v>
      </c>
    </row>
    <row r="576" customFormat="false" ht="12.05" hidden="false" customHeight="false" outlineLevel="0" collapsed="false">
      <c r="A576" s="76" t="n">
        <v>572</v>
      </c>
      <c r="B576" s="77" t="n">
        <f aca="false">EOMONTH(Input!$C$7,A576)</f>
        <v>60326</v>
      </c>
      <c r="D576" s="78" t="n">
        <f aca="false">RollUp!$AB576+RollUp!$AA576+Mortgage!$I576+401k_01!$H576+401k_02!$H576+Roth_01!$F576+Roth_02!$F576+IRA_01!$F576+IRA_02!$F576+Invest_01!$F576+Invest_02!$F576</f>
        <v>1.25463454094465E-009</v>
      </c>
    </row>
    <row r="577" customFormat="false" ht="12.05" hidden="false" customHeight="false" outlineLevel="0" collapsed="false">
      <c r="A577" s="76" t="n">
        <v>573</v>
      </c>
      <c r="B577" s="77" t="n">
        <f aca="false">EOMONTH(Input!$C$7,A577)</f>
        <v>60357</v>
      </c>
      <c r="D577" s="78" t="n">
        <f aca="false">RollUp!$AB577+RollUp!$AA577+Mortgage!$I577+401k_01!$H577+401k_02!$H577+Roth_01!$F577+Roth_02!$F577+IRA_01!$F577+IRA_02!$F577+Invest_01!$F577+Invest_02!$F577</f>
        <v>1.24999405481388E-009</v>
      </c>
    </row>
    <row r="578" customFormat="false" ht="12.05" hidden="false" customHeight="false" outlineLevel="0" collapsed="false">
      <c r="A578" s="76" t="n">
        <v>574</v>
      </c>
      <c r="B578" s="77" t="n">
        <f aca="false">EOMONTH(Input!$C$7,A578)</f>
        <v>60387</v>
      </c>
      <c r="D578" s="78" t="n">
        <f aca="false">RollUp!$AB578+RollUp!$AA578+Mortgage!$I578+401k_01!$H578+401k_02!$H578+Roth_01!$F578+Roth_02!$F578+IRA_01!$F578+IRA_02!$F578+Invest_01!$F578+Invest_02!$F578</f>
        <v>1.24533382215215E-009</v>
      </c>
    </row>
    <row r="579" customFormat="false" ht="12.05" hidden="false" customHeight="false" outlineLevel="0" collapsed="false">
      <c r="A579" s="76" t="n">
        <v>575</v>
      </c>
      <c r="B579" s="77" t="n">
        <f aca="false">EOMONTH(Input!$C$7,A579)</f>
        <v>60418</v>
      </c>
      <c r="D579" s="78" t="n">
        <f aca="false">RollUp!$AB579+RollUp!$AA579+Mortgage!$I579+401k_01!$H579+401k_02!$H579+Roth_01!$F579+Roth_02!$F579+IRA_01!$F579+IRA_02!$F579+Invest_01!$F579+Invest_02!$F579</f>
        <v>1.24065376066511E-009</v>
      </c>
    </row>
    <row r="580" customFormat="false" ht="12.05" hidden="false" customHeight="false" outlineLevel="0" collapsed="false">
      <c r="A580" s="76" t="n">
        <v>576</v>
      </c>
      <c r="B580" s="77" t="n">
        <f aca="false">EOMONTH(Input!$C$7,A580)</f>
        <v>60448</v>
      </c>
      <c r="D580" s="78" t="n">
        <f aca="false">RollUp!$AB580+RollUp!$AA580+Mortgage!$I580+401k_01!$H580+401k_02!$H580+Roth_01!$F580+Roth_02!$F580+IRA_01!$F580+IRA_02!$F580+Invest_01!$F580+Invest_02!$F580</f>
        <v>1.23595378771552E-009</v>
      </c>
    </row>
    <row r="581" customFormat="false" ht="12.05" hidden="false" customHeight="false" outlineLevel="0" collapsed="false">
      <c r="A581" s="76" t="n">
        <v>577</v>
      </c>
      <c r="B581" s="77" t="n">
        <f aca="false">EOMONTH(Input!$C$7,A581)</f>
        <v>60479</v>
      </c>
      <c r="D581" s="78" t="n">
        <f aca="false">RollUp!$AB581+RollUp!$AA581+Mortgage!$I581+401k_01!$H581+401k_02!$H581+Roth_01!$F581+Roth_02!$F581+IRA_01!$F581+IRA_02!$F581+Invest_01!$F581+Invest_02!$F581</f>
        <v>1.23123382032183E-009</v>
      </c>
    </row>
    <row r="582" customFormat="false" ht="12.05" hidden="false" customHeight="false" outlineLevel="0" collapsed="false">
      <c r="A582" s="76" t="n">
        <v>578</v>
      </c>
      <c r="B582" s="77" t="n">
        <f aca="false">EOMONTH(Input!$C$7,A582)</f>
        <v>60510</v>
      </c>
      <c r="D582" s="78" t="n">
        <f aca="false">RollUp!$AB582+RollUp!$AA582+Mortgage!$I582+401k_01!$H582+401k_02!$H582+Roth_01!$F582+Roth_02!$F582+IRA_01!$F582+IRA_02!$F582+Invest_01!$F582+Invest_02!$F582</f>
        <v>1.22649377515671E-009</v>
      </c>
    </row>
    <row r="583" customFormat="false" ht="12.05" hidden="false" customHeight="false" outlineLevel="0" collapsed="false">
      <c r="A583" s="76" t="n">
        <v>579</v>
      </c>
      <c r="B583" s="77" t="n">
        <f aca="false">EOMONTH(Input!$C$7,A583)</f>
        <v>60540</v>
      </c>
      <c r="D583" s="78" t="n">
        <f aca="false">RollUp!$AB583+RollUp!$AA583+Mortgage!$I583+401k_01!$H583+401k_02!$H583+Roth_01!$F583+Roth_02!$F583+IRA_01!$F583+IRA_02!$F583+Invest_01!$F583+Invest_02!$F583</f>
        <v>1.22173356854565E-009</v>
      </c>
    </row>
    <row r="584" customFormat="false" ht="12.05" hidden="false" customHeight="false" outlineLevel="0" collapsed="false">
      <c r="A584" s="76" t="n">
        <v>580</v>
      </c>
      <c r="B584" s="77" t="n">
        <f aca="false">EOMONTH(Input!$C$7,A584)</f>
        <v>60571</v>
      </c>
      <c r="D584" s="78" t="n">
        <f aca="false">RollUp!$AB584+RollUp!$AA584+Mortgage!$I584+401k_01!$H584+401k_02!$H584+Roth_01!$F584+Roth_02!$F584+IRA_01!$F584+IRA_02!$F584+Invest_01!$F584+Invest_02!$F584</f>
        <v>1.21695311646548E-009</v>
      </c>
    </row>
    <row r="585" customFormat="false" ht="12.05" hidden="false" customHeight="false" outlineLevel="0" collapsed="false">
      <c r="A585" s="76" t="n">
        <v>581</v>
      </c>
      <c r="B585" s="77" t="n">
        <f aca="false">EOMONTH(Input!$C$7,A585)</f>
        <v>60601</v>
      </c>
      <c r="D585" s="78" t="n">
        <f aca="false">RollUp!$AB585+RollUp!$AA585+Mortgage!$I585+401k_01!$H585+401k_02!$H585+Roth_01!$F585+Roth_02!$F585+IRA_01!$F585+IRA_02!$F585+Invest_01!$F585+Invest_02!$F585</f>
        <v>1.21215233454296E-009</v>
      </c>
    </row>
    <row r="586" customFormat="false" ht="12.05" hidden="false" customHeight="false" outlineLevel="0" collapsed="false">
      <c r="A586" s="76" t="n">
        <v>582</v>
      </c>
      <c r="B586" s="77" t="n">
        <f aca="false">EOMONTH(Input!$C$7,A586)</f>
        <v>60632</v>
      </c>
      <c r="D586" s="78" t="n">
        <f aca="false">RollUp!$AB586+RollUp!$AA586+Mortgage!$I586+401k_01!$H586+401k_02!$H586+Roth_01!$F586+Roth_02!$F586+IRA_01!$F586+IRA_02!$F586+Invest_01!$F586+Invest_02!$F586</f>
        <v>1.20733113805327E-009</v>
      </c>
    </row>
    <row r="587" customFormat="false" ht="12.05" hidden="false" customHeight="false" outlineLevel="0" collapsed="false">
      <c r="A587" s="76" t="n">
        <v>583</v>
      </c>
      <c r="B587" s="77" t="n">
        <f aca="false">EOMONTH(Input!$C$7,A587)</f>
        <v>60663</v>
      </c>
      <c r="D587" s="78" t="n">
        <f aca="false">RollUp!$AB587+RollUp!$AA587+Mortgage!$I587+401k_01!$H587+401k_02!$H587+Roth_01!$F587+Roth_02!$F587+IRA_01!$F587+IRA_02!$F587+Invest_01!$F587+Invest_02!$F587</f>
        <v>1.20248944191856E-009</v>
      </c>
    </row>
    <row r="588" customFormat="false" ht="12.05" hidden="false" customHeight="false" outlineLevel="0" collapsed="false">
      <c r="A588" s="76" t="n">
        <v>584</v>
      </c>
      <c r="B588" s="77" t="n">
        <f aca="false">EOMONTH(Input!$C$7,A588)</f>
        <v>60691</v>
      </c>
      <c r="D588" s="78" t="n">
        <f aca="false">RollUp!$AB588+RollUp!$AA588+Mortgage!$I588+401k_01!$H588+401k_02!$H588+Roth_01!$F588+Roth_02!$F588+IRA_01!$F588+IRA_02!$F588+Invest_01!$F588+Invest_02!$F588</f>
        <v>1.19762716070652E-009</v>
      </c>
    </row>
    <row r="589" customFormat="false" ht="12.05" hidden="false" customHeight="false" outlineLevel="0" collapsed="false">
      <c r="A589" s="76" t="n">
        <v>585</v>
      </c>
      <c r="B589" s="77" t="n">
        <f aca="false">EOMONTH(Input!$C$7,A589)</f>
        <v>60722</v>
      </c>
      <c r="D589" s="78" t="n">
        <f aca="false">RollUp!$AB589+RollUp!$AA589+Mortgage!$I589+401k_01!$H589+401k_02!$H589+Roth_01!$F589+Roth_02!$F589+IRA_01!$F589+IRA_02!$F589+Invest_01!$F589+Invest_02!$F589</f>
        <v>1.19274420862886E-009</v>
      </c>
    </row>
    <row r="590" customFormat="false" ht="12.05" hidden="false" customHeight="false" outlineLevel="0" collapsed="false">
      <c r="A590" s="76" t="n">
        <v>586</v>
      </c>
      <c r="B590" s="77" t="n">
        <f aca="false">EOMONTH(Input!$C$7,A590)</f>
        <v>60752</v>
      </c>
      <c r="D590" s="78" t="n">
        <f aca="false">RollUp!$AB590+RollUp!$AA590+Mortgage!$I590+401k_01!$H590+401k_02!$H590+Roth_01!$F590+Roth_02!$F590+IRA_01!$F590+IRA_02!$F590+Invest_01!$F590+Invest_02!$F590</f>
        <v>1.18784049953982E-009</v>
      </c>
    </row>
    <row r="591" customFormat="false" ht="12.05" hidden="false" customHeight="false" outlineLevel="0" collapsed="false">
      <c r="A591" s="76" t="n">
        <v>587</v>
      </c>
      <c r="B591" s="77" t="n">
        <f aca="false">EOMONTH(Input!$C$7,A591)</f>
        <v>60783</v>
      </c>
      <c r="D591" s="78" t="n">
        <f aca="false">RollUp!$AB591+RollUp!$AA591+Mortgage!$I591+401k_01!$H591+401k_02!$H591+Roth_01!$F591+Roth_02!$F591+IRA_01!$F591+IRA_02!$F591+Invest_01!$F591+Invest_02!$F591</f>
        <v>1.18291594693471E-009</v>
      </c>
    </row>
    <row r="592" customFormat="false" ht="12.05" hidden="false" customHeight="false" outlineLevel="0" collapsed="false">
      <c r="A592" s="76" t="n">
        <v>588</v>
      </c>
      <c r="B592" s="77" t="n">
        <f aca="false">EOMONTH(Input!$C$7,A592)</f>
        <v>60813</v>
      </c>
      <c r="D592" s="78" t="n">
        <f aca="false">RollUp!$AB592+RollUp!$AA592+Mortgage!$I592+401k_01!$H592+401k_02!$H592+Roth_01!$F592+Roth_02!$F592+IRA_01!$F592+IRA_02!$F592+Invest_01!$F592+Invest_02!$F592</f>
        <v>1.17797046394842E-009</v>
      </c>
    </row>
    <row r="593" customFormat="false" ht="12.05" hidden="false" customHeight="false" outlineLevel="0" collapsed="false">
      <c r="A593" s="76" t="n">
        <v>589</v>
      </c>
      <c r="B593" s="77" t="n">
        <f aca="false">EOMONTH(Input!$C$7,A593)</f>
        <v>60844</v>
      </c>
      <c r="D593" s="78" t="n">
        <f aca="false">RollUp!$AB593+RollUp!$AA593+Mortgage!$I593+401k_01!$H593+401k_02!$H593+Roth_01!$F593+Roth_02!$F593+IRA_01!$F593+IRA_02!$F593+Invest_01!$F593+Invest_02!$F593</f>
        <v>1.17300396335387E-009</v>
      </c>
    </row>
    <row r="594" customFormat="false" ht="12.05" hidden="false" customHeight="false" outlineLevel="0" collapsed="false">
      <c r="A594" s="76" t="n">
        <v>590</v>
      </c>
      <c r="B594" s="77" t="n">
        <f aca="false">EOMONTH(Input!$C$7,A594)</f>
        <v>60875</v>
      </c>
      <c r="D594" s="78" t="n">
        <f aca="false">RollUp!$AB594+RollUp!$AA594+Mortgage!$I594+401k_01!$H594+401k_02!$H594+Roth_01!$F594+Roth_02!$F594+IRA_01!$F594+IRA_02!$F594+Invest_01!$F594+Invest_02!$F594</f>
        <v>1.16801635756056E-009</v>
      </c>
    </row>
    <row r="595" customFormat="false" ht="12.05" hidden="false" customHeight="false" outlineLevel="0" collapsed="false">
      <c r="A595" s="76" t="n">
        <v>591</v>
      </c>
      <c r="B595" s="77" t="n">
        <f aca="false">EOMONTH(Input!$C$7,A595)</f>
        <v>60905</v>
      </c>
      <c r="D595" s="78" t="n">
        <f aca="false">RollUp!$AB595+RollUp!$AA595+Mortgage!$I595+401k_01!$H595+401k_02!$H595+Roth_01!$F595+Roth_02!$F595+IRA_01!$F595+IRA_02!$F595+Invest_01!$F595+Invest_02!$F595</f>
        <v>1.16300755861301E-009</v>
      </c>
    </row>
    <row r="596" customFormat="false" ht="12.05" hidden="false" customHeight="false" outlineLevel="0" collapsed="false">
      <c r="A596" s="76" t="n">
        <v>592</v>
      </c>
      <c r="B596" s="77" t="n">
        <f aca="false">EOMONTH(Input!$C$7,A596)</f>
        <v>60936</v>
      </c>
      <c r="D596" s="78" t="n">
        <f aca="false">RollUp!$AB596+RollUp!$AA596+Mortgage!$I596+401k_01!$H596+401k_02!$H596+Roth_01!$F596+Roth_02!$F596+IRA_01!$F596+IRA_02!$F596+Invest_01!$F596+Invest_02!$F596</f>
        <v>1.15797747818928E-009</v>
      </c>
    </row>
    <row r="597" customFormat="false" ht="12.05" hidden="false" customHeight="false" outlineLevel="0" collapsed="false">
      <c r="A597" s="76" t="n">
        <v>593</v>
      </c>
      <c r="B597" s="77" t="n">
        <f aca="false">EOMONTH(Input!$C$7,A597)</f>
        <v>60966</v>
      </c>
      <c r="D597" s="78" t="n">
        <f aca="false">RollUp!$AB597+RollUp!$AA597+Mortgage!$I597+401k_01!$H597+401k_02!$H597+Roth_01!$F597+Roth_02!$F597+IRA_01!$F597+IRA_02!$F597+Invest_01!$F597+Invest_02!$F597</f>
        <v>1.1529260275994E-009</v>
      </c>
    </row>
    <row r="598" customFormat="false" ht="12.05" hidden="false" customHeight="false" outlineLevel="0" collapsed="false">
      <c r="A598" s="76" t="n">
        <v>594</v>
      </c>
      <c r="B598" s="77" t="n">
        <f aca="false">EOMONTH(Input!$C$7,A598)</f>
        <v>60997</v>
      </c>
      <c r="D598" s="78" t="n">
        <f aca="false">RollUp!$AB598+RollUp!$AA598+Mortgage!$I598+401k_01!$H598+401k_02!$H598+Roth_01!$F598+Roth_02!$F598+IRA_01!$F598+IRA_02!$F598+Invest_01!$F598+Invest_02!$F598</f>
        <v>1.14785311778386E-009</v>
      </c>
    </row>
    <row r="599" customFormat="false" ht="12.05" hidden="false" customHeight="false" outlineLevel="0" collapsed="false">
      <c r="A599" s="76" t="n">
        <v>595</v>
      </c>
      <c r="B599" s="77" t="n">
        <f aca="false">EOMONTH(Input!$C$7,A599)</f>
        <v>61028</v>
      </c>
      <c r="D599" s="78" t="n">
        <f aca="false">RollUp!$AB599+RollUp!$AA599+Mortgage!$I599+401k_01!$H599+401k_02!$H599+Roth_01!$F599+Roth_02!$F599+IRA_01!$F599+IRA_02!$F599+Invest_01!$F599+Invest_02!$F599</f>
        <v>1.14275865931207E-009</v>
      </c>
    </row>
    <row r="600" customFormat="false" ht="12.05" hidden="false" customHeight="false" outlineLevel="0" collapsed="false">
      <c r="A600" s="76" t="n">
        <v>596</v>
      </c>
      <c r="B600" s="77" t="n">
        <f aca="false">EOMONTH(Input!$C$7,A600)</f>
        <v>61056</v>
      </c>
      <c r="D600" s="78" t="n">
        <f aca="false">RollUp!$AB600+RollUp!$AA600+Mortgage!$I600+401k_01!$H600+401k_02!$H600+Roth_01!$F600+Roth_02!$F600+IRA_01!$F600+IRA_02!$F600+Invest_01!$F600+Invest_02!$F600</f>
        <v>1.13764256238083E-009</v>
      </c>
    </row>
    <row r="601" customFormat="false" ht="12.05" hidden="false" customHeight="false" outlineLevel="0" collapsed="false">
      <c r="A601" s="76" t="n">
        <v>597</v>
      </c>
      <c r="B601" s="77" t="n">
        <f aca="false">EOMONTH(Input!$C$7,A601)</f>
        <v>61087</v>
      </c>
      <c r="D601" s="78" t="n">
        <f aca="false">RollUp!$AB601+RollUp!$AA601+Mortgage!$I601+401k_01!$H601+401k_02!$H601+Roth_01!$F601+Roth_02!$F601+IRA_01!$F601+IRA_02!$F601+Invest_01!$F601+Invest_02!$F601</f>
        <v>1.13250473681274E-009</v>
      </c>
    </row>
    <row r="602" customFormat="false" ht="12.05" hidden="false" customHeight="false" outlineLevel="0" collapsed="false">
      <c r="A602" s="76" t="n">
        <v>598</v>
      </c>
      <c r="B602" s="77" t="n">
        <f aca="false">EOMONTH(Input!$C$7,A602)</f>
        <v>61117</v>
      </c>
      <c r="D602" s="78" t="n">
        <f aca="false">RollUp!$AB602+RollUp!$AA602+Mortgage!$I602+401k_01!$H602+401k_02!$H602+Roth_01!$F602+Roth_02!$F602+IRA_01!$F602+IRA_02!$F602+Invest_01!$F602+Invest_02!$F602</f>
        <v>1.12734509205466E-009</v>
      </c>
    </row>
    <row r="603" customFormat="false" ht="12.05" hidden="false" customHeight="false" outlineLevel="0" collapsed="false">
      <c r="A603" s="76" t="n">
        <v>599</v>
      </c>
      <c r="B603" s="77" t="n">
        <f aca="false">EOMONTH(Input!$C$7,A603)</f>
        <v>61148</v>
      </c>
      <c r="D603" s="78" t="n">
        <f aca="false">RollUp!$AB603+RollUp!$AA603+Mortgage!$I603+401k_01!$H603+401k_02!$H603+Roth_01!$F603+Roth_02!$F603+IRA_01!$F603+IRA_02!$F603+Invest_01!$F603+Invest_02!$F603</f>
        <v>1.12216353717615E-009</v>
      </c>
    </row>
    <row r="604" customFormat="false" ht="12.05" hidden="false" customHeight="false" outlineLevel="0" collapsed="false">
      <c r="A604" s="76" t="n">
        <v>600</v>
      </c>
      <c r="B604" s="77" t="n">
        <f aca="false">EOMONTH(Input!$C$7,A604)</f>
        <v>61178</v>
      </c>
      <c r="D604" s="78" t="n">
        <f aca="false">RollUp!$AB604+RollUp!$AA604+Mortgage!$I604+401k_01!$H604+401k_02!$H604+Roth_01!$F604+Roth_02!$F604+IRA_01!$F604+IRA_02!$F604+Invest_01!$F604+Invest_02!$F604</f>
        <v>1.11695998086789E-009</v>
      </c>
    </row>
    <row r="605" customFormat="false" ht="12.05" hidden="false" customHeight="false" outlineLevel="0" collapsed="false">
      <c r="A605" s="76" t="n">
        <v>601</v>
      </c>
      <c r="B605" s="77" t="n">
        <f aca="false">EOMONTH(Input!$C$7,A605)</f>
        <v>61209</v>
      </c>
      <c r="D605" s="78" t="n">
        <f aca="false">RollUp!$AB605+RollUp!$AA605+Mortgage!$I605+401k_01!$H605+401k_02!$H605+Roth_01!$F605+Roth_02!$F605+IRA_01!$F605+IRA_02!$F605+Invest_01!$F605+Invest_02!$F605</f>
        <v>1.11173433144011E-009</v>
      </c>
    </row>
    <row r="606" customFormat="false" ht="12.05" hidden="false" customHeight="false" outlineLevel="0" collapsed="false">
      <c r="A606" s="76" t="n">
        <v>602</v>
      </c>
      <c r="B606" s="77" t="n">
        <f aca="false">EOMONTH(Input!$C$7,A606)</f>
        <v>61240</v>
      </c>
      <c r="D606" s="78" t="n">
        <f aca="false">RollUp!$AB606+RollUp!$AA606+Mortgage!$I606+401k_01!$H606+401k_02!$H606+Roth_01!$F606+Roth_02!$F606+IRA_01!$F606+IRA_02!$F606+Invest_01!$F606+Invest_02!$F606</f>
        <v>1.10648649682099E-009</v>
      </c>
    </row>
    <row r="607" customFormat="false" ht="12.05" hidden="false" customHeight="false" outlineLevel="0" collapsed="false">
      <c r="A607" s="76" t="n">
        <v>603</v>
      </c>
      <c r="B607" s="77" t="n">
        <f aca="false">EOMONTH(Input!$C$7,A607)</f>
        <v>61270</v>
      </c>
      <c r="D607" s="78" t="n">
        <f aca="false">RollUp!$AB607+RollUp!$AA607+Mortgage!$I607+401k_01!$H607+401k_02!$H607+Roth_01!$F607+Roth_02!$F607+IRA_01!$F607+IRA_02!$F607+Invest_01!$F607+Invest_02!$F607</f>
        <v>1.10121638455508E-009</v>
      </c>
    </row>
    <row r="608" customFormat="false" ht="12.05" hidden="false" customHeight="false" outlineLevel="0" collapsed="false">
      <c r="A608" s="76" t="n">
        <v>604</v>
      </c>
      <c r="B608" s="77" t="n">
        <f aca="false">EOMONTH(Input!$C$7,A608)</f>
        <v>61301</v>
      </c>
      <c r="D608" s="78" t="n">
        <f aca="false">RollUp!$AB608+RollUp!$AA608+Mortgage!$I608+401k_01!$H608+401k_02!$H608+Roth_01!$F608+Roth_02!$F608+IRA_01!$F608+IRA_02!$F608+Invest_01!$F608+Invest_02!$F608</f>
        <v>1.09592390180171E-009</v>
      </c>
    </row>
    <row r="609" customFormat="false" ht="12.05" hidden="false" customHeight="false" outlineLevel="0" collapsed="false">
      <c r="A609" s="76" t="n">
        <v>605</v>
      </c>
      <c r="B609" s="77" t="n">
        <f aca="false">EOMONTH(Input!$C$7,A609)</f>
        <v>61331</v>
      </c>
      <c r="D609" s="78" t="n">
        <f aca="false">RollUp!$AB609+RollUp!$AA609+Mortgage!$I609+401k_01!$H609+401k_02!$H609+Roth_01!$F609+Roth_02!$F609+IRA_01!$F609+IRA_02!$F609+Invest_01!$F609+Invest_02!$F609</f>
        <v>1.09060895533334E-009</v>
      </c>
    </row>
    <row r="610" customFormat="false" ht="12.05" hidden="false" customHeight="false" outlineLevel="0" collapsed="false">
      <c r="A610" s="76" t="n">
        <v>606</v>
      </c>
      <c r="B610" s="77" t="n">
        <f aca="false">EOMONTH(Input!$C$7,A610)</f>
        <v>61362</v>
      </c>
      <c r="D610" s="78" t="n">
        <f aca="false">RollUp!$AB610+RollUp!$AA610+Mortgage!$I610+401k_01!$H610+401k_02!$H610+Roth_01!$F610+Roth_02!$F610+IRA_01!$F610+IRA_02!$F610+Invest_01!$F610+Invest_02!$F610</f>
        <v>1.08527145153403E-009</v>
      </c>
    </row>
    <row r="611" customFormat="false" ht="12.05" hidden="false" customHeight="false" outlineLevel="0" collapsed="false">
      <c r="A611" s="76" t="n">
        <v>607</v>
      </c>
      <c r="B611" s="77" t="n">
        <f aca="false">EOMONTH(Input!$C$7,A611)</f>
        <v>61393</v>
      </c>
      <c r="D611" s="78" t="n">
        <f aca="false">RollUp!$AB611+RollUp!$AA611+Mortgage!$I611+401k_01!$H611+401k_02!$H611+Roth_01!$F611+Roth_02!$F611+IRA_01!$F611+IRA_02!$F611+Invest_01!$F611+Invest_02!$F611</f>
        <v>1.07991129639772E-009</v>
      </c>
    </row>
    <row r="612" customFormat="false" ht="12.05" hidden="false" customHeight="false" outlineLevel="0" collapsed="false">
      <c r="A612" s="76" t="n">
        <v>608</v>
      </c>
      <c r="B612" s="77" t="n">
        <f aca="false">EOMONTH(Input!$C$7,A612)</f>
        <v>61422</v>
      </c>
      <c r="D612" s="78" t="n">
        <f aca="false">RollUp!$AB612+RollUp!$AA612+Mortgage!$I612+401k_01!$H612+401k_02!$H612+Roth_01!$F612+Roth_02!$F612+IRA_01!$F612+IRA_02!$F612+Invest_01!$F612+Invest_02!$F612</f>
        <v>1.0745283955267E-009</v>
      </c>
    </row>
    <row r="613" customFormat="false" ht="12.05" hidden="false" customHeight="false" outlineLevel="0" collapsed="false">
      <c r="A613" s="76" t="n">
        <v>609</v>
      </c>
      <c r="B613" s="77" t="n">
        <f aca="false">EOMONTH(Input!$C$7,A613)</f>
        <v>61453</v>
      </c>
      <c r="D613" s="78" t="n">
        <f aca="false">RollUp!$AB613+RollUp!$AA613+Mortgage!$I613+401k_01!$H613+401k_02!$H613+Roth_01!$F613+Roth_02!$F613+IRA_01!$F613+IRA_02!$F613+Invest_01!$F613+Invest_02!$F613</f>
        <v>1.06912265412992E-009</v>
      </c>
    </row>
    <row r="614" customFormat="false" ht="12.05" hidden="false" customHeight="false" outlineLevel="0" collapsed="false">
      <c r="A614" s="76" t="n">
        <v>610</v>
      </c>
      <c r="B614" s="77" t="n">
        <f aca="false">EOMONTH(Input!$C$7,A614)</f>
        <v>61483</v>
      </c>
      <c r="D614" s="78" t="n">
        <f aca="false">RollUp!$AB614+RollUp!$AA614+Mortgage!$I614+401k_01!$H614+401k_02!$H614+Roth_01!$F614+Roth_02!$F614+IRA_01!$F614+IRA_02!$F614+Invest_01!$F614+Invest_02!$F614</f>
        <v>1.06369397702135E-009</v>
      </c>
    </row>
    <row r="615" customFormat="false" ht="12.05" hidden="false" customHeight="false" outlineLevel="0" collapsed="false">
      <c r="A615" s="76" t="n">
        <v>611</v>
      </c>
      <c r="B615" s="77" t="n">
        <f aca="false">EOMONTH(Input!$C$7,A615)</f>
        <v>61514</v>
      </c>
      <c r="D615" s="78" t="n">
        <f aca="false">RollUp!$AB615+RollUp!$AA615+Mortgage!$I615+401k_01!$H615+401k_02!$H615+Roth_01!$F615+Roth_02!$F615+IRA_01!$F615+IRA_02!$F615+Invest_01!$F615+Invest_02!$F615</f>
        <v>1.05824226861838E-009</v>
      </c>
    </row>
    <row r="616" customFormat="false" ht="12.05" hidden="false" customHeight="false" outlineLevel="0" collapsed="false">
      <c r="A616" s="76" t="n">
        <v>612</v>
      </c>
      <c r="B616" s="77" t="n">
        <f aca="false">EOMONTH(Input!$C$7,A616)</f>
        <v>61544</v>
      </c>
      <c r="D616" s="78" t="n">
        <f aca="false">RollUp!$AB616+RollUp!$AA616+Mortgage!$I616+401k_01!$H616+401k_02!$H616+Roth_01!$F616+Roth_02!$F616+IRA_01!$F616+IRA_02!$F616+Invest_01!$F616+Invest_02!$F616</f>
        <v>1.05276743294012E-009</v>
      </c>
    </row>
    <row r="617" customFormat="false" ht="12.05" hidden="false" customHeight="false" outlineLevel="0" collapsed="false">
      <c r="A617" s="76" t="n">
        <v>613</v>
      </c>
      <c r="B617" s="77" t="n">
        <f aca="false">EOMONTH(Input!$C$7,A617)</f>
        <v>61575</v>
      </c>
      <c r="D617" s="78" t="n">
        <f aca="false">RollUp!$AB617+RollUp!$AA617+Mortgage!$I617+401k_01!$H617+401k_02!$H617+Roth_01!$F617+Roth_02!$F617+IRA_01!$F617+IRA_02!$F617+Invest_01!$F617+Invest_02!$F617</f>
        <v>1.04726937360577E-009</v>
      </c>
    </row>
    <row r="618" customFormat="false" ht="12.05" hidden="false" customHeight="false" outlineLevel="0" collapsed="false">
      <c r="A618" s="76" t="n">
        <v>614</v>
      </c>
      <c r="B618" s="77" t="n">
        <f aca="false">EOMONTH(Input!$C$7,A618)</f>
        <v>61606</v>
      </c>
      <c r="D618" s="78" t="n">
        <f aca="false">RollUp!$AB618+RollUp!$AA618+Mortgage!$I618+401k_01!$H618+401k_02!$H618+Roth_01!$F618+Roth_02!$F618+IRA_01!$F618+IRA_02!$F618+Invest_01!$F618+Invest_02!$F618</f>
        <v>1.04174799383292E-009</v>
      </c>
    </row>
    <row r="619" customFormat="false" ht="12.8" hidden="false" customHeight="false" outlineLevel="0" collapsed="false">
      <c r="A619" s="76" t="n">
        <v>615</v>
      </c>
      <c r="B619" s="77" t="n">
        <f aca="false">EOMONTH(Input!$C$7,A619)</f>
        <v>61636</v>
      </c>
      <c r="D619" s="78" t="n">
        <f aca="false">RollUp!$AB619+RollUp!$AA619+Mortgage!$I619+401k_01!$H619+401k_02!$H619+Roth_01!$F619+Roth_02!$F619+IRA_01!$F619+IRA_02!$F619+Invest_01!$F619+Invest_02!$F619</f>
        <v>1.03620319643594E-009</v>
      </c>
    </row>
    <row r="620" customFormat="false" ht="12.8" hidden="false" customHeight="false" outlineLevel="0" collapsed="false">
      <c r="A620" s="76" t="n">
        <v>616</v>
      </c>
      <c r="B620" s="77" t="n">
        <f aca="false">EOMONTH(Input!$C$7,A620)</f>
        <v>61667</v>
      </c>
      <c r="D620" s="78" t="n">
        <f aca="false">RollUp!$AB620+RollUp!$AA620+Mortgage!$I620+401k_01!$H620+401k_02!$H620+Roth_01!$F620+Roth_02!$F620+IRA_01!$F620+IRA_02!$F620+Invest_01!$F620+Invest_02!$F620</f>
        <v>1.03063488382421E-009</v>
      </c>
    </row>
    <row r="621" customFormat="false" ht="12.8" hidden="false" customHeight="false" outlineLevel="0" collapsed="false">
      <c r="A621" s="76" t="n">
        <v>617</v>
      </c>
      <c r="B621" s="77" t="n">
        <f aca="false">EOMONTH(Input!$C$7,A621)</f>
        <v>61697</v>
      </c>
      <c r="D621" s="78" t="n">
        <f aca="false">RollUp!$AB621+RollUp!$AA621+Mortgage!$I621+401k_01!$H621+401k_02!$H621+Roth_01!$F621+Roth_02!$F621+IRA_01!$F621+IRA_02!$F621+Invest_01!$F621+Invest_02!$F621</f>
        <v>1.02504295800052E-009</v>
      </c>
    </row>
    <row r="622" customFormat="false" ht="12.8" hidden="false" customHeight="false" outlineLevel="0" collapsed="false">
      <c r="A622" s="76" t="n">
        <v>618</v>
      </c>
      <c r="B622" s="77" t="n">
        <f aca="false">EOMONTH(Input!$C$7,A622)</f>
        <v>61728</v>
      </c>
      <c r="D622" s="78" t="n">
        <f aca="false">RollUp!$AB622+RollUp!$AA622+Mortgage!$I622+401k_01!$H622+401k_02!$H622+Roth_01!$F622+Roth_02!$F622+IRA_01!$F622+IRA_02!$F622+Invest_01!$F622+Invest_02!$F622</f>
        <v>1.01942732055933E-009</v>
      </c>
    </row>
    <row r="623" customFormat="false" ht="12.8" hidden="false" customHeight="false" outlineLevel="0" collapsed="false">
      <c r="A623" s="76" t="n">
        <v>619</v>
      </c>
      <c r="B623" s="77" t="n">
        <f aca="false">EOMONTH(Input!$C$7,A623)</f>
        <v>61759</v>
      </c>
      <c r="D623" s="78" t="n">
        <f aca="false">RollUp!$AB623+RollUp!$AA623+Mortgage!$I623+401k_01!$H623+401k_02!$H623+Roth_01!$F623+Roth_02!$F623+IRA_01!$F623+IRA_02!$F623+Invest_01!$F623+Invest_02!$F623</f>
        <v>1.01378787268505E-009</v>
      </c>
    </row>
    <row r="624" customFormat="false" ht="12.8" hidden="false" customHeight="false" outlineLevel="0" collapsed="false">
      <c r="A624" s="76" t="n">
        <v>620</v>
      </c>
      <c r="B624" s="77" t="n">
        <f aca="false">EOMONTH(Input!$C$7,A624)</f>
        <v>61787</v>
      </c>
      <c r="D624" s="78" t="n">
        <f aca="false">RollUp!$AB624+RollUp!$AA624+Mortgage!$I624+401k_01!$H624+401k_02!$H624+Roth_01!$F624+Roth_02!$F624+IRA_01!$F624+IRA_02!$F624+Invest_01!$F624+Invest_02!$F624</f>
        <v>1.00812451515039E-009</v>
      </c>
    </row>
    <row r="625" customFormat="false" ht="12.8" hidden="false" customHeight="false" outlineLevel="0" collapsed="false">
      <c r="A625" s="76" t="n">
        <v>621</v>
      </c>
      <c r="B625" s="77" t="n">
        <f aca="false">EOMONTH(Input!$C$7,A625)</f>
        <v>61818</v>
      </c>
      <c r="D625" s="78" t="n">
        <f aca="false">RollUp!$AB625+RollUp!$AA625+Mortgage!$I625+401k_01!$H625+401k_02!$H625+Roth_01!$F625+Roth_02!$F625+IRA_01!$F625+IRA_02!$F625+Invest_01!$F625+Invest_02!$F625</f>
        <v>1.00243714831461E-009</v>
      </c>
    </row>
    <row r="626" customFormat="false" ht="12.8" hidden="false" customHeight="false" outlineLevel="0" collapsed="false">
      <c r="A626" s="76" t="n">
        <v>622</v>
      </c>
      <c r="B626" s="77" t="n">
        <f aca="false">EOMONTH(Input!$C$7,A626)</f>
        <v>61848</v>
      </c>
      <c r="D626" s="78" t="n">
        <f aca="false">RollUp!$AB626+RollUp!$AA626+Mortgage!$I626+401k_01!$H626+401k_02!$H626+Roth_01!$F626+Roth_02!$F626+IRA_01!$F626+IRA_02!$F626+Invest_01!$F626+Invest_02!$F626</f>
        <v>9.96725672121767E-010</v>
      </c>
    </row>
    <row r="627" customFormat="false" ht="12.8" hidden="false" customHeight="false" outlineLevel="0" collapsed="false">
      <c r="A627" s="76" t="n">
        <v>623</v>
      </c>
      <c r="B627" s="77" t="n">
        <f aca="false">EOMONTH(Input!$C$7,A627)</f>
        <v>61879</v>
      </c>
      <c r="D627" s="78" t="n">
        <f aca="false">RollUp!$AB627+RollUp!$AA627+Mortgage!$I627+401k_01!$H627+401k_02!$H627+Roth_01!$F627+Roth_02!$F627+IRA_01!$F627+IRA_02!$F627+Invest_01!$F627+Invest_02!$F627</f>
        <v>9.90989986099056E-010</v>
      </c>
    </row>
    <row r="628" customFormat="false" ht="12.8" hidden="false" customHeight="false" outlineLevel="0" collapsed="false">
      <c r="A628" s="76" t="n">
        <v>624</v>
      </c>
      <c r="B628" s="77" t="n">
        <f aca="false">EOMONTH(Input!$C$7,A628)</f>
        <v>61909</v>
      </c>
      <c r="D628" s="78" t="n">
        <f aca="false">RollUp!$AB628+RollUp!$AA628+Mortgage!$I628+401k_01!$H628+401k_02!$H628+Roth_01!$F628+Roth_02!$F628+IRA_01!$F628+IRA_02!$F628+Invest_01!$F628+Invest_02!$F628</f>
        <v>9.85229989355016E-010</v>
      </c>
    </row>
    <row r="629" customFormat="false" ht="12.8" hidden="false" customHeight="false" outlineLevel="0" collapsed="false">
      <c r="A629" s="76" t="n">
        <v>625</v>
      </c>
      <c r="B629" s="77" t="n">
        <f aca="false">EOMONTH(Input!$C$7,A629)</f>
        <v>61940</v>
      </c>
      <c r="D629" s="78" t="n">
        <f aca="false">RollUp!$AB629+RollUp!$AA629+Mortgage!$I629+401k_01!$H629+401k_02!$H629+Roth_01!$F629+Roth_02!$F629+IRA_01!$F629+IRA_02!$F629+Invest_01!$F629+Invest_02!$F629</f>
        <v>9.79445580577804E-010</v>
      </c>
    </row>
    <row r="630" customFormat="false" ht="12.8" hidden="false" customHeight="false" outlineLevel="0" collapsed="false">
      <c r="A630" s="76" t="n">
        <v>626</v>
      </c>
      <c r="B630" s="77" t="n">
        <f aca="false">EOMONTH(Input!$C$7,A630)</f>
        <v>61971</v>
      </c>
      <c r="D630" s="78" t="n">
        <f aca="false">RollUp!$AB630+RollUp!$AA630+Mortgage!$I630+401k_01!$H630+401k_02!$H630+Roth_01!$F630+Roth_02!$F630+IRA_01!$F630+IRA_02!$F630+Invest_01!$F630+Invest_02!$F630</f>
        <v>9.73636658033449E-010</v>
      </c>
    </row>
    <row r="631" customFormat="false" ht="12.8" hidden="false" customHeight="false" outlineLevel="0" collapsed="false">
      <c r="A631" s="76" t="n">
        <v>627</v>
      </c>
      <c r="B631" s="77" t="n">
        <f aca="false">EOMONTH(Input!$C$7,A631)</f>
        <v>62001</v>
      </c>
      <c r="D631" s="78" t="n">
        <f aca="false">RollUp!$AB631+RollUp!$AA631+Mortgage!$I631+401k_01!$H631+401k_02!$H631+Roth_01!$F631+Roth_02!$F631+IRA_01!$F631+IRA_02!$F631+Invest_01!$F631+Invest_02!$F631</f>
        <v>9.67803119564084E-010</v>
      </c>
    </row>
    <row r="632" customFormat="false" ht="12.8" hidden="false" customHeight="false" outlineLevel="0" collapsed="false">
      <c r="A632" s="76" t="n">
        <v>628</v>
      </c>
      <c r="B632" s="77" t="n">
        <f aca="false">EOMONTH(Input!$C$7,A632)</f>
        <v>62032</v>
      </c>
      <c r="D632" s="78" t="n">
        <f aca="false">RollUp!$AB632+RollUp!$AA632+Mortgage!$I632+401k_01!$H632+401k_02!$H632+Roth_01!$F632+Roth_02!$F632+IRA_01!$F632+IRA_02!$F632+Invest_01!$F632+Invest_02!$F632</f>
        <v>9.61944862586186E-010</v>
      </c>
    </row>
    <row r="633" customFormat="false" ht="12.8" hidden="false" customHeight="false" outlineLevel="0" collapsed="false">
      <c r="A633" s="76" t="n">
        <v>629</v>
      </c>
      <c r="B633" s="77" t="n">
        <f aca="false">EOMONTH(Input!$C$7,A633)</f>
        <v>62062</v>
      </c>
      <c r="D633" s="78" t="n">
        <f aca="false">RollUp!$AB633+RollUp!$AA633+Mortgage!$I633+401k_01!$H633+401k_02!$H633+Roth_01!$F633+Roth_02!$F633+IRA_01!$F633+IRA_02!$F633+Invest_01!$F633+Invest_02!$F633</f>
        <v>9.56061784088797E-010</v>
      </c>
    </row>
    <row r="634" customFormat="false" ht="12.8" hidden="false" customHeight="false" outlineLevel="0" collapsed="false">
      <c r="A634" s="76" t="n">
        <v>630</v>
      </c>
      <c r="B634" s="77" t="n">
        <f aca="false">EOMONTH(Input!$C$7,A634)</f>
        <v>62093</v>
      </c>
      <c r="D634" s="78" t="n">
        <f aca="false">RollUp!$AB634+RollUp!$AA634+Mortgage!$I634+401k_01!$H634+401k_02!$H634+Roth_01!$F634+Roth_02!$F634+IRA_01!$F634+IRA_02!$F634+Invest_01!$F634+Invest_02!$F634</f>
        <v>9.50153780631748E-010</v>
      </c>
    </row>
    <row r="635" customFormat="false" ht="12.8" hidden="false" customHeight="false" outlineLevel="0" collapsed="false">
      <c r="A635" s="76" t="n">
        <v>631</v>
      </c>
      <c r="B635" s="77" t="n">
        <f aca="false">EOMONTH(Input!$C$7,A635)</f>
        <v>62124</v>
      </c>
      <c r="D635" s="78" t="n">
        <f aca="false">RollUp!$AB635+RollUp!$AA635+Mortgage!$I635+401k_01!$H635+401k_02!$H635+Roth_01!$F635+Roth_02!$F635+IRA_01!$F635+IRA_02!$F635+Invest_01!$F635+Invest_02!$F635</f>
        <v>9.44220748343869E-010</v>
      </c>
    </row>
    <row r="636" customFormat="false" ht="12.8" hidden="false" customHeight="false" outlineLevel="0" collapsed="false">
      <c r="A636" s="76" t="n">
        <v>632</v>
      </c>
      <c r="B636" s="77" t="n">
        <f aca="false">EOMONTH(Input!$C$7,A636)</f>
        <v>62152</v>
      </c>
      <c r="D636" s="78" t="n">
        <f aca="false">RollUp!$AB636+RollUp!$AA636+Mortgage!$I636+401k_01!$H636+401k_02!$H636+Roth_01!$F636+Roth_02!$F636+IRA_01!$F636+IRA_02!$F636+Invest_01!$F636+Invest_02!$F636</f>
        <v>9.38262582921192E-010</v>
      </c>
    </row>
    <row r="637" customFormat="false" ht="12.8" hidden="false" customHeight="false" outlineLevel="0" collapsed="false">
      <c r="A637" s="76" t="n">
        <v>633</v>
      </c>
      <c r="B637" s="77" t="n">
        <f aca="false">EOMONTH(Input!$C$7,A637)</f>
        <v>62183</v>
      </c>
      <c r="D637" s="78" t="n">
        <f aca="false">RollUp!$AB637+RollUp!$AA637+Mortgage!$I637+401k_01!$H637+401k_02!$H637+Roth_01!$F637+Roth_02!$F637+IRA_01!$F637+IRA_02!$F637+Invest_01!$F637+Invest_02!$F637</f>
        <v>9.32279179625148E-010</v>
      </c>
    </row>
    <row r="638" customFormat="false" ht="12.8" hidden="false" customHeight="false" outlineLevel="0" collapsed="false">
      <c r="A638" s="76" t="n">
        <v>634</v>
      </c>
      <c r="B638" s="77" t="n">
        <f aca="false">EOMONTH(Input!$C$7,A638)</f>
        <v>62213</v>
      </c>
      <c r="D638" s="78" t="n">
        <f aca="false">RollUp!$AB638+RollUp!$AA638+Mortgage!$I638+401k_01!$H638+401k_02!$H638+Roth_01!$F638+Roth_02!$F638+IRA_01!$F638+IRA_02!$F638+Invest_01!$F638+Invest_02!$F638</f>
        <v>9.26270433280756E-010</v>
      </c>
    </row>
    <row r="639" customFormat="false" ht="12.8" hidden="false" customHeight="false" outlineLevel="0" collapsed="false">
      <c r="A639" s="76" t="n">
        <v>635</v>
      </c>
      <c r="B639" s="77" t="n">
        <f aca="false">EOMONTH(Input!$C$7,A639)</f>
        <v>62244</v>
      </c>
      <c r="D639" s="78" t="n">
        <f aca="false">RollUp!$AB639+RollUp!$AA639+Mortgage!$I639+401k_01!$H639+401k_02!$H639+Roth_01!$F639+Roth_02!$F639+IRA_01!$F639+IRA_02!$F639+Invest_01!$F639+Invest_02!$F639</f>
        <v>9.20236238274808E-010</v>
      </c>
    </row>
    <row r="640" customFormat="false" ht="12.8" hidden="false" customHeight="false" outlineLevel="0" collapsed="false">
      <c r="A640" s="76" t="n">
        <v>636</v>
      </c>
      <c r="B640" s="77" t="n">
        <f aca="false">EOMONTH(Input!$C$7,A640)</f>
        <v>62274</v>
      </c>
      <c r="D640" s="78" t="n">
        <f aca="false">RollUp!$AB640+RollUp!$AA640+Mortgage!$I640+401k_01!$H640+401k_02!$H640+Roth_01!$F640+Roth_02!$F640+IRA_01!$F640+IRA_02!$F640+Invest_01!$F640+Invest_02!$F640</f>
        <v>9.14176488554038E-010</v>
      </c>
    </row>
    <row r="641" customFormat="false" ht="12.8" hidden="false" customHeight="false" outlineLevel="0" collapsed="false">
      <c r="A641" s="76" t="n">
        <v>637</v>
      </c>
      <c r="B641" s="77" t="n">
        <f aca="false">EOMONTH(Input!$C$7,A641)</f>
        <v>62305</v>
      </c>
      <c r="D641" s="78" t="n">
        <f aca="false">RollUp!$AB641+RollUp!$AA641+Mortgage!$I641+401k_01!$H641+401k_02!$H641+Roth_01!$F641+Roth_02!$F641+IRA_01!$F641+IRA_02!$F641+Invest_01!$F641+Invest_02!$F641</f>
        <v>9.0809107762329E-010</v>
      </c>
    </row>
    <row r="642" customFormat="false" ht="12.8" hidden="false" customHeight="false" outlineLevel="0" collapsed="false">
      <c r="A642" s="76" t="n">
        <v>638</v>
      </c>
      <c r="B642" s="77" t="n">
        <f aca="false">EOMONTH(Input!$C$7,A642)</f>
        <v>62336</v>
      </c>
      <c r="D642" s="78" t="n">
        <f aca="false">RollUp!$AB642+RollUp!$AA642+Mortgage!$I642+401k_01!$H642+401k_02!$H642+Roth_01!$F642+Roth_02!$F642+IRA_01!$F642+IRA_02!$F642+Invest_01!$F642+Invest_02!$F642</f>
        <v>9.01979898543678E-010</v>
      </c>
    </row>
    <row r="643" customFormat="false" ht="12.8" hidden="false" customHeight="false" outlineLevel="0" collapsed="false">
      <c r="A643" s="76" t="n">
        <v>639</v>
      </c>
      <c r="B643" s="77" t="n">
        <f aca="false">EOMONTH(Input!$C$7,A643)</f>
        <v>62366</v>
      </c>
      <c r="D643" s="78" t="n">
        <f aca="false">RollUp!$AB643+RollUp!$AA643+Mortgage!$I643+401k_01!$H643+401k_02!$H643+Roth_01!$F643+Roth_02!$F643+IRA_01!$F643+IRA_02!$F643+Invest_01!$F643+Invest_02!$F643</f>
        <v>8.9584284393074E-010</v>
      </c>
    </row>
    <row r="644" customFormat="false" ht="12.8" hidden="false" customHeight="false" outlineLevel="0" collapsed="false">
      <c r="A644" s="76" t="n">
        <v>640</v>
      </c>
      <c r="B644" s="77" t="n">
        <f aca="false">EOMONTH(Input!$C$7,A644)</f>
        <v>62397</v>
      </c>
      <c r="D644" s="78" t="n">
        <f aca="false">RollUp!$AB644+RollUp!$AA644+Mortgage!$I644+401k_01!$H644+401k_02!$H644+Roth_01!$F644+Roth_02!$F644+IRA_01!$F644+IRA_02!$F644+Invest_01!$F644+Invest_02!$F644</f>
        <v>8.89679805952573E-010</v>
      </c>
    </row>
    <row r="645" customFormat="false" ht="12.8" hidden="false" customHeight="false" outlineLevel="0" collapsed="false">
      <c r="A645" s="76" t="n">
        <v>641</v>
      </c>
      <c r="B645" s="77" t="n">
        <f aca="false">EOMONTH(Input!$C$7,A645)</f>
        <v>62427</v>
      </c>
      <c r="D645" s="78" t="n">
        <f aca="false">RollUp!$AB645+RollUp!$AA645+Mortgage!$I645+401k_01!$H645+401k_02!$H645+Roth_01!$F645+Roth_02!$F645+IRA_01!$F645+IRA_02!$F645+Invest_01!$F645+Invest_02!$F645</f>
        <v>8.83490676327976E-010</v>
      </c>
    </row>
    <row r="646" customFormat="false" ht="12.8" hidden="false" customHeight="false" outlineLevel="0" collapsed="false">
      <c r="A646" s="76" t="n">
        <v>642</v>
      </c>
      <c r="B646" s="77" t="n">
        <f aca="false">EOMONTH(Input!$C$7,A646)</f>
        <v>62458</v>
      </c>
      <c r="D646" s="78" t="n">
        <f aca="false">RollUp!$AB646+RollUp!$AA646+Mortgage!$I646+401k_01!$H646+401k_02!$H646+Roth_01!$F646+Roth_02!$F646+IRA_01!$F646+IRA_02!$F646+Invest_01!$F646+Invest_02!$F646</f>
        <v>8.77275346324576E-010</v>
      </c>
    </row>
    <row r="647" customFormat="false" ht="12.8" hidden="false" customHeight="false" outlineLevel="0" collapsed="false">
      <c r="A647" s="76" t="n">
        <v>643</v>
      </c>
      <c r="B647" s="77" t="n">
        <f aca="false">EOMONTH(Input!$C$7,A647)</f>
        <v>62489</v>
      </c>
      <c r="D647" s="78" t="n">
        <f aca="false">RollUp!$AB647+RollUp!$AA647+Mortgage!$I647+401k_01!$H647+401k_02!$H647+Roth_01!$F647+Roth_02!$F647+IRA_01!$F647+IRA_02!$F647+Invest_01!$F647+Invest_02!$F647</f>
        <v>8.71033706756947E-010</v>
      </c>
    </row>
    <row r="648" customFormat="false" ht="12.8" hidden="false" customHeight="false" outlineLevel="0" collapsed="false">
      <c r="A648" s="76" t="n">
        <v>644</v>
      </c>
      <c r="B648" s="77" t="n">
        <f aca="false">EOMONTH(Input!$C$7,A648)</f>
        <v>62517</v>
      </c>
      <c r="D648" s="78" t="n">
        <f aca="false">RollUp!$AB648+RollUp!$AA648+Mortgage!$I648+401k_01!$H648+401k_02!$H648+Roth_01!$F648+Roth_02!$F648+IRA_01!$F648+IRA_02!$F648+Invest_01!$F648+Invest_02!$F648</f>
        <v>8.64765647984723E-010</v>
      </c>
    </row>
    <row r="649" customFormat="false" ht="12.8" hidden="false" customHeight="false" outlineLevel="0" collapsed="false">
      <c r="A649" s="76" t="n">
        <v>645</v>
      </c>
      <c r="B649" s="77" t="n">
        <f aca="false">EOMONTH(Input!$C$7,A649)</f>
        <v>62548</v>
      </c>
      <c r="D649" s="78" t="n">
        <f aca="false">RollUp!$AB649+RollUp!$AA649+Mortgage!$I649+401k_01!$H649+401k_02!$H649+Roth_01!$F649+Roth_02!$F649+IRA_01!$F649+IRA_02!$F649+Invest_01!$F649+Invest_02!$F649</f>
        <v>8.58471059910703E-010</v>
      </c>
    </row>
    <row r="650" customFormat="false" ht="12.8" hidden="false" customHeight="false" outlineLevel="0" collapsed="false">
      <c r="A650" s="76" t="n">
        <v>646</v>
      </c>
      <c r="B650" s="77" t="n">
        <f aca="false">EOMONTH(Input!$C$7,A650)</f>
        <v>62578</v>
      </c>
      <c r="D650" s="78" t="n">
        <f aca="false">RollUp!$AB650+RollUp!$AA650+Mortgage!$I650+401k_01!$H650+401k_02!$H650+Roth_01!$F650+Roth_02!$F650+IRA_01!$F650+IRA_02!$F650+Invest_01!$F650+Invest_02!$F650</f>
        <v>8.52149831978947E-010</v>
      </c>
    </row>
    <row r="651" customFormat="false" ht="12.8" hidden="false" customHeight="false" outlineLevel="0" collapsed="false">
      <c r="A651" s="76" t="n">
        <v>647</v>
      </c>
      <c r="B651" s="77" t="n">
        <f aca="false">EOMONTH(Input!$C$7,A651)</f>
        <v>62609</v>
      </c>
      <c r="D651" s="78" t="n">
        <f aca="false">RollUp!$AB651+RollUp!$AA651+Mortgage!$I651+401k_01!$H651+401k_02!$H651+Roth_01!$F651+Roth_02!$F651+IRA_01!$F651+IRA_02!$F651+Invest_01!$F651+Invest_02!$F651</f>
        <v>8.45801853172864E-010</v>
      </c>
    </row>
    <row r="652" customFormat="false" ht="12.8" hidden="false" customHeight="false" outlineLevel="0" collapsed="false">
      <c r="A652" s="76" t="n">
        <v>648</v>
      </c>
      <c r="B652" s="77" t="n">
        <f aca="false">EOMONTH(Input!$C$7,A652)</f>
        <v>62639</v>
      </c>
      <c r="D652" s="78" t="n">
        <f aca="false">RollUp!$AB652+RollUp!$AA652+Mortgage!$I652+401k_01!$H652+401k_02!$H652+Roth_01!$F652+Roth_02!$F652+IRA_01!$F652+IRA_02!$F652+Invest_01!$F652+Invest_02!$F652</f>
        <v>8.39427012013292E-010</v>
      </c>
    </row>
    <row r="653" customFormat="false" ht="12.8" hidden="false" customHeight="false" outlineLevel="0" collapsed="false">
      <c r="A653" s="76" t="n">
        <v>649</v>
      </c>
      <c r="B653" s="77" t="n">
        <f aca="false">EOMONTH(Input!$C$7,A653)</f>
        <v>62670</v>
      </c>
      <c r="D653" s="78" t="n">
        <f aca="false">RollUp!$AB653+RollUp!$AA653+Mortgage!$I653+401k_01!$H653+401k_02!$H653+Roth_01!$F653+Roth_02!$F653+IRA_01!$F653+IRA_02!$F653+Invest_01!$F653+Invest_02!$F653</f>
        <v>8.33025196556574E-010</v>
      </c>
    </row>
    <row r="654" customFormat="false" ht="12.8" hidden="false" customHeight="false" outlineLevel="0" collapsed="false">
      <c r="A654" s="76" t="n">
        <v>650</v>
      </c>
      <c r="B654" s="77" t="n">
        <f aca="false">EOMONTH(Input!$C$7,A654)</f>
        <v>62701</v>
      </c>
      <c r="D654" s="78" t="n">
        <f aca="false">RollUp!$AB654+RollUp!$AA654+Mortgage!$I654+401k_01!$H654+401k_02!$H654+Roth_01!$F654+Roth_02!$F654+IRA_01!$F654+IRA_02!$F654+Invest_01!$F654+Invest_02!$F654</f>
        <v>8.2659629439262E-010</v>
      </c>
    </row>
    <row r="655" customFormat="false" ht="12.8" hidden="false" customHeight="false" outlineLevel="0" collapsed="false">
      <c r="A655" s="76" t="n">
        <v>651</v>
      </c>
      <c r="B655" s="77" t="n">
        <f aca="false">EOMONTH(Input!$C$7,A655)</f>
        <v>62731</v>
      </c>
      <c r="D655" s="78" t="n">
        <f aca="false">RollUp!$AB655+RollUp!$AA655+Mortgage!$I655+401k_01!$H655+401k_02!$H655+Roth_01!$F655+Roth_02!$F655+IRA_01!$F655+IRA_02!$F655+Invest_01!$F655+Invest_02!$F655</f>
        <v>8.20140192642961E-010</v>
      </c>
    </row>
    <row r="656" customFormat="false" ht="12.8" hidden="false" customHeight="false" outlineLevel="0" collapsed="false">
      <c r="A656" s="76" t="n">
        <v>652</v>
      </c>
      <c r="B656" s="77" t="n">
        <f aca="false">EOMONTH(Input!$C$7,A656)</f>
        <v>62762</v>
      </c>
      <c r="D656" s="78" t="n">
        <f aca="false">RollUp!$AB656+RollUp!$AA656+Mortgage!$I656+401k_01!$H656+401k_02!$H656+Roth_01!$F656+Roth_02!$F656+IRA_01!$F656+IRA_02!$F656+Invest_01!$F656+Invest_02!$F656</f>
        <v>8.13656777958806E-010</v>
      </c>
    </row>
    <row r="657" customFormat="false" ht="12.8" hidden="false" customHeight="false" outlineLevel="0" collapsed="false">
      <c r="A657" s="76" t="n">
        <v>653</v>
      </c>
      <c r="B657" s="77" t="n">
        <f aca="false">EOMONTH(Input!$C$7,A657)</f>
        <v>62792</v>
      </c>
      <c r="D657" s="78" t="n">
        <f aca="false">RollUp!$AB657+RollUp!$AA657+Mortgage!$I657+401k_01!$H657+401k_02!$H657+Roth_01!$F657+Roth_02!$F657+IRA_01!$F657+IRA_02!$F657+Invest_01!$F657+Invest_02!$F657</f>
        <v>8.07145936519072E-010</v>
      </c>
    </row>
    <row r="658" customFormat="false" ht="12.8" hidden="false" customHeight="false" outlineLevel="0" collapsed="false">
      <c r="A658" s="76" t="n">
        <v>654</v>
      </c>
      <c r="B658" s="77" t="n">
        <f aca="false">EOMONTH(Input!$C$7,A658)</f>
        <v>62823</v>
      </c>
      <c r="D658" s="78" t="n">
        <f aca="false">RollUp!$AB658+RollUp!$AA658+Mortgage!$I658+401k_01!$H658+401k_02!$H658+Roth_01!$F658+Roth_02!$F658+IRA_01!$F658+IRA_02!$F658+Invest_01!$F658+Invest_02!$F658</f>
        <v>8.00607554028422E-010</v>
      </c>
    </row>
    <row r="659" customFormat="false" ht="12.8" hidden="false" customHeight="false" outlineLevel="0" collapsed="false">
      <c r="A659" s="76" t="n">
        <v>655</v>
      </c>
      <c r="B659" s="77" t="n">
        <f aca="false">EOMONTH(Input!$C$7,A659)</f>
        <v>62854</v>
      </c>
      <c r="D659" s="78" t="n">
        <f aca="false">RollUp!$AB659+RollUp!$AA659+Mortgage!$I659+401k_01!$H659+401k_02!$H659+Roth_01!$F659+Roth_02!$F659+IRA_01!$F659+IRA_02!$F659+Invest_01!$F659+Invest_02!$F659</f>
        <v>7.94041515715287E-010</v>
      </c>
    </row>
    <row r="660" customFormat="false" ht="12.8" hidden="false" customHeight="false" outlineLevel="0" collapsed="false">
      <c r="A660" s="76" t="n">
        <v>656</v>
      </c>
      <c r="B660" s="77" t="n">
        <f aca="false">EOMONTH(Input!$C$7,A660)</f>
        <v>62883</v>
      </c>
      <c r="D660" s="78" t="n">
        <f aca="false">RollUp!$AB660+RollUp!$AA660+Mortgage!$I660+401k_01!$H660+401k_02!$H660+Roth_01!$F660+Roth_02!$F660+IRA_01!$F660+IRA_02!$F660+Invest_01!$F660+Invest_02!$F660</f>
        <v>7.87447706329883E-010</v>
      </c>
    </row>
    <row r="661" customFormat="false" ht="12.8" hidden="false" customHeight="false" outlineLevel="0" collapsed="false">
      <c r="A661" s="76" t="n">
        <v>657</v>
      </c>
      <c r="B661" s="77" t="n">
        <f aca="false">EOMONTH(Input!$C$7,A661)</f>
        <v>62914</v>
      </c>
      <c r="D661" s="78" t="n">
        <f aca="false">RollUp!$AB661+RollUp!$AA661+Mortgage!$I661+401k_01!$H661+401k_02!$H661+Roth_01!$F661+Roth_02!$F661+IRA_01!$F661+IRA_02!$F661+Invest_01!$F661+Invest_02!$F661</f>
        <v>7.8082601014222E-010</v>
      </c>
    </row>
    <row r="662" customFormat="false" ht="12.8" hidden="false" customHeight="false" outlineLevel="0" collapsed="false">
      <c r="A662" s="76" t="n">
        <v>658</v>
      </c>
      <c r="B662" s="77" t="n">
        <f aca="false">EOMONTH(Input!$C$7,A662)</f>
        <v>62944</v>
      </c>
      <c r="D662" s="78" t="n">
        <f aca="false">RollUp!$AB662+RollUp!$AA662+Mortgage!$I662+401k_01!$H662+401k_02!$H662+Roth_01!$F662+Roth_02!$F662+IRA_01!$F662+IRA_02!$F662+Invest_01!$F662+Invest_02!$F662</f>
        <v>7.74176310940096E-010</v>
      </c>
    </row>
    <row r="663" customFormat="false" ht="12.8" hidden="false" customHeight="false" outlineLevel="0" collapsed="false">
      <c r="A663" s="76" t="n">
        <v>659</v>
      </c>
      <c r="B663" s="77" t="n">
        <f aca="false">EOMONTH(Input!$C$7,A663)</f>
        <v>62975</v>
      </c>
      <c r="D663" s="78" t="n">
        <f aca="false">RollUp!$AB663+RollUp!$AA663+Mortgage!$I663+401k_01!$H663+401k_02!$H663+Roth_01!$F663+Roth_02!$F663+IRA_01!$F663+IRA_02!$F663+Invest_01!$F663+Invest_02!$F663</f>
        <v>7.67498492027092E-010</v>
      </c>
    </row>
    <row r="664" customFormat="false" ht="12.8" hidden="false" customHeight="false" outlineLevel="0" collapsed="false">
      <c r="A664" s="76" t="n">
        <v>660</v>
      </c>
      <c r="B664" s="77" t="n">
        <f aca="false">EOMONTH(Input!$C$7,A664)</f>
        <v>63005</v>
      </c>
      <c r="D664" s="78" t="n">
        <f aca="false">RollUp!$AB664+RollUp!$AA664+Mortgage!$I664+401k_01!$H664+401k_02!$H664+Roth_01!$F664+Roth_02!$F664+IRA_01!$F664+IRA_02!$F664+Invest_01!$F664+Invest_02!$F664</f>
        <v>7.60792436220552E-010</v>
      </c>
    </row>
    <row r="665" customFormat="false" ht="12.8" hidden="false" customHeight="false" outlineLevel="0" collapsed="false">
      <c r="A665" s="76" t="n">
        <v>661</v>
      </c>
      <c r="B665" s="77" t="n">
        <f aca="false">EOMONTH(Input!$C$7,A665)</f>
        <v>63036</v>
      </c>
      <c r="D665" s="78" t="n">
        <f aca="false">RollUp!$AB665+RollUp!$AA665+Mortgage!$I665+401k_01!$H665+401k_02!$H665+Roth_01!$F665+Roth_02!$F665+IRA_01!$F665+IRA_02!$F665+Invest_01!$F665+Invest_02!$F665</f>
        <v>7.54058025849561E-010</v>
      </c>
    </row>
    <row r="666" customFormat="false" ht="12.8" hidden="false" customHeight="false" outlineLevel="0" collapsed="false">
      <c r="A666" s="76" t="n">
        <v>662</v>
      </c>
      <c r="B666" s="77" t="n">
        <f aca="false">EOMONTH(Input!$C$7,A666)</f>
        <v>63067</v>
      </c>
      <c r="D666" s="78" t="n">
        <f aca="false">RollUp!$AB666+RollUp!$AA666+Mortgage!$I666+401k_01!$H666+401k_02!$H666+Roth_01!$F666+Roth_02!$F666+IRA_01!$F666+IRA_02!$F666+Invest_01!$F666+Invest_02!$F666</f>
        <v>7.47295142752905E-010</v>
      </c>
    </row>
    <row r="667" customFormat="false" ht="12.8" hidden="false" customHeight="false" outlineLevel="0" collapsed="false">
      <c r="A667" s="76" t="n">
        <v>663</v>
      </c>
      <c r="B667" s="77" t="n">
        <f aca="false">EOMONTH(Input!$C$7,A667)</f>
        <v>63097</v>
      </c>
      <c r="D667" s="78" t="n">
        <f aca="false">RollUp!$AB667+RollUp!$AA667+Mortgage!$I667+401k_01!$H667+401k_02!$H667+Roth_01!$F667+Roth_02!$F667+IRA_01!$F667+IRA_02!$F667+Invest_01!$F667+Invest_02!$F667</f>
        <v>7.40503668277032E-010</v>
      </c>
    </row>
    <row r="668" customFormat="false" ht="12.8" hidden="false" customHeight="false" outlineLevel="0" collapsed="false">
      <c r="A668" s="76" t="n">
        <v>664</v>
      </c>
      <c r="B668" s="77" t="n">
        <f aca="false">EOMONTH(Input!$C$7,A668)</f>
        <v>63128</v>
      </c>
      <c r="D668" s="78" t="n">
        <f aca="false">RollUp!$AB668+RollUp!$AA668+Mortgage!$I668+401k_01!$H668+401k_02!$H668+Roth_01!$F668+Roth_02!$F668+IRA_01!$F668+IRA_02!$F668+Invest_01!$F668+Invest_02!$F668</f>
        <v>7.33683483274E-010</v>
      </c>
    </row>
    <row r="669" customFormat="false" ht="12.8" hidden="false" customHeight="false" outlineLevel="0" collapsed="false">
      <c r="A669" s="76" t="n">
        <v>665</v>
      </c>
      <c r="B669" s="77" t="n">
        <f aca="false">EOMONTH(Input!$C$7,A669)</f>
        <v>63158</v>
      </c>
      <c r="D669" s="78" t="n">
        <f aca="false">RollUp!$AB669+RollUp!$AA669+Mortgage!$I669+401k_01!$H669+401k_02!$H669+Roth_01!$F669+Roth_02!$F669+IRA_01!$F669+IRA_02!$F669+Invest_01!$F669+Invest_02!$F669</f>
        <v>7.26834468099415E-010</v>
      </c>
    </row>
    <row r="670" customFormat="false" ht="12.8" hidden="false" customHeight="false" outlineLevel="0" collapsed="false">
      <c r="A670" s="76" t="n">
        <v>666</v>
      </c>
      <c r="B670" s="77" t="n">
        <f aca="false">EOMONTH(Input!$C$7,A670)</f>
        <v>63189</v>
      </c>
      <c r="D670" s="78" t="n">
        <f aca="false">RollUp!$AB670+RollUp!$AA670+Mortgage!$I670+401k_01!$H670+401k_02!$H670+Roth_01!$F670+Roth_02!$F670+IRA_01!$F670+IRA_02!$F670+Invest_01!$F670+Invest_02!$F670</f>
        <v>7.19956502610366E-010</v>
      </c>
    </row>
    <row r="671" customFormat="false" ht="12.8" hidden="false" customHeight="false" outlineLevel="0" collapsed="false">
      <c r="A671" s="76" t="n">
        <v>667</v>
      </c>
      <c r="B671" s="77" t="n">
        <f aca="false">EOMONTH(Input!$C$7,A671)</f>
        <v>63220</v>
      </c>
      <c r="D671" s="78" t="n">
        <f aca="false">RollUp!$AB671+RollUp!$AA671+Mortgage!$I671+401k_01!$H671+401k_02!$H671+Roth_01!$F671+Roth_02!$F671+IRA_01!$F671+IRA_02!$F671+Invest_01!$F671+Invest_02!$F671</f>
        <v>7.13049466163344E-010</v>
      </c>
    </row>
    <row r="672" customFormat="false" ht="12.8" hidden="false" customHeight="false" outlineLevel="0" collapsed="false">
      <c r="A672" s="76" t="n">
        <v>668</v>
      </c>
      <c r="B672" s="77" t="n">
        <f aca="false">EOMONTH(Input!$C$7,A672)</f>
        <v>63248</v>
      </c>
      <c r="D672" s="78" t="n">
        <f aca="false">RollUp!$AB672+RollUp!$AA672+Mortgage!$I672+401k_01!$H672+401k_02!$H672+Roth_01!$F672+Roth_02!$F672+IRA_01!$F672+IRA_02!$F672+Invest_01!$F672+Invest_02!$F672</f>
        <v>7.0611323761216E-010</v>
      </c>
    </row>
    <row r="673" customFormat="false" ht="12.8" hidden="false" customHeight="false" outlineLevel="0" collapsed="false">
      <c r="A673" s="76" t="n">
        <v>669</v>
      </c>
      <c r="B673" s="77" t="n">
        <f aca="false">EOMONTH(Input!$C$7,A673)</f>
        <v>63279</v>
      </c>
      <c r="D673" s="78" t="n">
        <f aca="false">RollUp!$AB673+RollUp!$AA673+Mortgage!$I673+401k_01!$H673+401k_02!$H673+Roth_01!$F673+Roth_02!$F673+IRA_01!$F673+IRA_02!$F673+Invest_01!$F673+Invest_02!$F673</f>
        <v>6.99147695305845E-010</v>
      </c>
    </row>
    <row r="674" customFormat="false" ht="12.8" hidden="false" customHeight="false" outlineLevel="0" collapsed="false">
      <c r="A674" s="76" t="n">
        <v>670</v>
      </c>
      <c r="B674" s="77" t="n">
        <f aca="false">EOMONTH(Input!$C$7,A674)</f>
        <v>63309</v>
      </c>
      <c r="D674" s="78" t="n">
        <f aca="false">RollUp!$AB674+RollUp!$AA674+Mortgage!$I674+401k_01!$H674+401k_02!$H674+Roth_01!$F674+Roth_02!$F674+IRA_01!$F674+IRA_02!$F674+Invest_01!$F674+Invest_02!$F674</f>
        <v>6.92152717086555E-010</v>
      </c>
    </row>
    <row r="675" customFormat="false" ht="12.8" hidden="false" customHeight="false" outlineLevel="0" collapsed="false">
      <c r="A675" s="76" t="n">
        <v>671</v>
      </c>
      <c r="B675" s="77" t="n">
        <f aca="false">EOMONTH(Input!$C$7,A675)</f>
        <v>63340</v>
      </c>
      <c r="D675" s="78" t="n">
        <f aca="false">RollUp!$AB675+RollUp!$AA675+Mortgage!$I675+401k_01!$H675+401k_02!$H675+Roth_01!$F675+Roth_02!$F675+IRA_01!$F675+IRA_02!$F675+Invest_01!$F675+Invest_02!$F675</f>
        <v>6.8512818028745E-010</v>
      </c>
    </row>
    <row r="676" customFormat="false" ht="12.8" hidden="false" customHeight="false" outlineLevel="0" collapsed="false">
      <c r="A676" s="76" t="n">
        <v>672</v>
      </c>
      <c r="B676" s="77" t="n">
        <f aca="false">EOMONTH(Input!$C$7,A676)</f>
        <v>63370</v>
      </c>
      <c r="D676" s="78" t="n">
        <f aca="false">RollUp!$AB676+RollUp!$AA676+Mortgage!$I676+401k_01!$H676+401k_02!$H676+Roth_01!$F676+Roth_02!$F676+IRA_01!$F676+IRA_02!$F676+Invest_01!$F676+Invest_02!$F676</f>
        <v>6.7807396173058E-010</v>
      </c>
    </row>
    <row r="677" customFormat="false" ht="12.8" hidden="false" customHeight="false" outlineLevel="0" collapsed="false">
      <c r="A677" s="76" t="n">
        <v>673</v>
      </c>
      <c r="B677" s="77" t="n">
        <f aca="false">EOMONTH(Input!$C$7,A677)</f>
        <v>63401</v>
      </c>
      <c r="D677" s="78" t="n">
        <f aca="false">RollUp!$AB677+RollUp!$AA677+Mortgage!$I677+401k_01!$H677+401k_02!$H677+Roth_01!$F677+Roth_02!$F677+IRA_01!$F677+IRA_02!$F677+Invest_01!$F677+Invest_02!$F677</f>
        <v>6.70989937724752E-010</v>
      </c>
    </row>
    <row r="678" customFormat="false" ht="12.8" hidden="false" customHeight="false" outlineLevel="0" collapsed="false">
      <c r="A678" s="76" t="n">
        <v>674</v>
      </c>
      <c r="B678" s="77" t="n">
        <f aca="false">EOMONTH(Input!$C$7,A678)</f>
        <v>63432</v>
      </c>
      <c r="D678" s="78" t="n">
        <f aca="false">RollUp!$AB678+RollUp!$AA678+Mortgage!$I678+401k_01!$H678+401k_02!$H678+Roth_01!$F678+Roth_02!$F678+IRA_01!$F678+IRA_02!$F678+Invest_01!$F678+Invest_02!$F678</f>
        <v>6.63875984063392E-010</v>
      </c>
    </row>
    <row r="679" customFormat="false" ht="12.8" hidden="false" customHeight="false" outlineLevel="0" collapsed="false">
      <c r="A679" s="76" t="n">
        <v>675</v>
      </c>
      <c r="B679" s="77" t="n">
        <f aca="false">EOMONTH(Input!$C$7,A679)</f>
        <v>63462</v>
      </c>
      <c r="D679" s="78" t="n">
        <f aca="false">RollUp!$AB679+RollUp!$AA679+Mortgage!$I679+401k_01!$H679+401k_02!$H679+Roth_01!$F679+Roth_02!$F679+IRA_01!$F679+IRA_02!$F679+Invest_01!$F679+Invest_02!$F679</f>
        <v>6.56731976022398E-010</v>
      </c>
    </row>
    <row r="680" customFormat="false" ht="12.8" hidden="false" customHeight="false" outlineLevel="0" collapsed="false">
      <c r="A680" s="76" t="n">
        <v>676</v>
      </c>
      <c r="B680" s="77" t="n">
        <f aca="false">EOMONTH(Input!$C$7,A680)</f>
        <v>63493</v>
      </c>
      <c r="D680" s="78" t="n">
        <f aca="false">RollUp!$AB680+RollUp!$AA680+Mortgage!$I680+401k_01!$H680+401k_02!$H680+Roth_01!$F680+Roth_02!$F680+IRA_01!$F680+IRA_02!$F680+Invest_01!$F680+Invest_02!$F680</f>
        <v>6.49557788357985E-010</v>
      </c>
    </row>
    <row r="681" customFormat="false" ht="12.8" hidden="false" customHeight="false" outlineLevel="0" collapsed="false">
      <c r="A681" s="76" t="n">
        <v>677</v>
      </c>
      <c r="B681" s="77" t="n">
        <f aca="false">EOMONTH(Input!$C$7,A681)</f>
        <v>63523</v>
      </c>
      <c r="D681" s="78" t="n">
        <f aca="false">RollUp!$AB681+RollUp!$AA681+Mortgage!$I681+401k_01!$H681+401k_02!$H681+Roth_01!$F681+Roth_02!$F681+IRA_01!$F681+IRA_02!$F681+Invest_01!$F681+Invest_02!$F681</f>
        <v>6.42353295304516E-010</v>
      </c>
    </row>
    <row r="682" customFormat="false" ht="12.8" hidden="false" customHeight="false" outlineLevel="0" collapsed="false">
      <c r="A682" s="76" t="n">
        <v>678</v>
      </c>
      <c r="B682" s="77" t="n">
        <f aca="false">EOMONTH(Input!$C$7,A682)</f>
        <v>63554</v>
      </c>
      <c r="D682" s="78" t="n">
        <f aca="false">RollUp!$AB682+RollUp!$AA682+Mortgage!$I682+401k_01!$H682+401k_02!$H682+Roth_01!$F682+Roth_02!$F682+IRA_01!$F682+IRA_02!$F682+Invest_01!$F682+Invest_02!$F682</f>
        <v>6.35118370572331E-010</v>
      </c>
    </row>
    <row r="683" customFormat="false" ht="12.8" hidden="false" customHeight="false" outlineLevel="0" collapsed="false">
      <c r="A683" s="76" t="n">
        <v>679</v>
      </c>
      <c r="B683" s="77" t="n">
        <f aca="false">EOMONTH(Input!$C$7,A683)</f>
        <v>63585</v>
      </c>
      <c r="D683" s="78" t="n">
        <f aca="false">RollUp!$AB683+RollUp!$AA683+Mortgage!$I683+401k_01!$H683+401k_02!$H683+Roth_01!$F683+Roth_02!$F683+IRA_01!$F683+IRA_02!$F683+Invest_01!$F683+Invest_02!$F683</f>
        <v>6.27852887345562E-010</v>
      </c>
    </row>
    <row r="684" customFormat="false" ht="12.8" hidden="false" customHeight="false" outlineLevel="0" collapsed="false">
      <c r="A684" s="76" t="n">
        <v>680</v>
      </c>
      <c r="B684" s="77" t="n">
        <f aca="false">EOMONTH(Input!$C$7,A684)</f>
        <v>63613</v>
      </c>
      <c r="D684" s="78" t="n">
        <f aca="false">RollUp!$AB684+RollUp!$AA684+Mortgage!$I684+401k_01!$H684+401k_02!$H684+Roth_01!$F684+Roth_02!$F684+IRA_01!$F684+IRA_02!$F684+Invest_01!$F684+Invest_02!$F684</f>
        <v>6.20556718279941E-010</v>
      </c>
    </row>
    <row r="685" customFormat="false" ht="12.8" hidden="false" customHeight="false" outlineLevel="0" collapsed="false">
      <c r="A685" s="76" t="n">
        <v>681</v>
      </c>
      <c r="B685" s="77" t="n">
        <f aca="false">EOMONTH(Input!$C$7,A685)</f>
        <v>63644</v>
      </c>
      <c r="D685" s="78" t="n">
        <f aca="false">RollUp!$AB685+RollUp!$AA685+Mortgage!$I685+401k_01!$H685+401k_02!$H685+Roth_01!$F685+Roth_02!$F685+IRA_01!$F685+IRA_02!$F685+Invest_01!$F685+Invest_02!$F685</f>
        <v>6.13229735500598E-010</v>
      </c>
    </row>
    <row r="686" customFormat="false" ht="12.8" hidden="false" customHeight="false" outlineLevel="0" collapsed="false">
      <c r="A686" s="76" t="n">
        <v>682</v>
      </c>
      <c r="B686" s="77" t="n">
        <f aca="false">EOMONTH(Input!$C$7,A686)</f>
        <v>63674</v>
      </c>
      <c r="D686" s="78" t="n">
        <f aca="false">RollUp!$AB686+RollUp!$AA686+Mortgage!$I686+401k_01!$H686+401k_02!$H686+Roth_01!$F686+Roth_02!$F686+IRA_01!$F686+IRA_02!$F686+Invest_01!$F686+Invest_02!$F686</f>
        <v>6.05871810599851E-010</v>
      </c>
    </row>
    <row r="687" customFormat="false" ht="12.8" hidden="false" customHeight="false" outlineLevel="0" collapsed="false">
      <c r="A687" s="76" t="n">
        <v>683</v>
      </c>
      <c r="B687" s="77" t="n">
        <f aca="false">EOMONTH(Input!$C$7,A687)</f>
        <v>63705</v>
      </c>
      <c r="D687" s="78" t="n">
        <f aca="false">RollUp!$AB687+RollUp!$AA687+Mortgage!$I687+401k_01!$H687+401k_02!$H687+Roth_01!$F687+Roth_02!$F687+IRA_01!$F687+IRA_02!$F687+Invest_01!$F687+Invest_02!$F687</f>
        <v>5.98482814634984E-010</v>
      </c>
    </row>
    <row r="688" customFormat="false" ht="12.8" hidden="false" customHeight="false" outlineLevel="0" collapsed="false">
      <c r="A688" s="76" t="n">
        <v>684</v>
      </c>
      <c r="B688" s="77" t="n">
        <f aca="false">EOMONTH(Input!$C$7,A688)</f>
        <v>63735</v>
      </c>
      <c r="D688" s="78" t="n">
        <f aca="false">RollUp!$AB688+RollUp!$AA688+Mortgage!$I688+401k_01!$H688+401k_02!$H688+Roth_01!$F688+Roth_02!$F688+IRA_01!$F688+IRA_02!$F688+Invest_01!$F688+Invest_02!$F688</f>
        <v>5.9106261812602E-010</v>
      </c>
    </row>
    <row r="689" customFormat="false" ht="12.8" hidden="false" customHeight="false" outlineLevel="0" collapsed="false">
      <c r="A689" s="76" t="n">
        <v>685</v>
      </c>
      <c r="B689" s="77" t="n">
        <f aca="false">EOMONTH(Input!$C$7,A689)</f>
        <v>63766</v>
      </c>
      <c r="D689" s="78" t="n">
        <f aca="false">RollUp!$AB689+RollUp!$AA689+Mortgage!$I689+401k_01!$H689+401k_02!$H689+Roth_01!$F689+Roth_02!$F689+IRA_01!$F689+IRA_02!$F689+Invest_01!$F689+Invest_02!$F689</f>
        <v>5.83611091053481E-010</v>
      </c>
    </row>
    <row r="690" customFormat="false" ht="12.8" hidden="false" customHeight="false" outlineLevel="0" collapsed="false">
      <c r="A690" s="76" t="n">
        <v>686</v>
      </c>
      <c r="B690" s="77" t="n">
        <f aca="false">EOMONTH(Input!$C$7,A690)</f>
        <v>63797</v>
      </c>
      <c r="D690" s="78" t="n">
        <f aca="false">RollUp!$AB690+RollUp!$AA690+Mortgage!$I690+401k_01!$H690+401k_02!$H690+Roth_01!$F690+Roth_02!$F690+IRA_01!$F690+IRA_02!$F690+Invest_01!$F690+Invest_02!$F690</f>
        <v>5.7612810285614E-010</v>
      </c>
    </row>
    <row r="691" customFormat="false" ht="12.8" hidden="false" customHeight="false" outlineLevel="0" collapsed="false">
      <c r="A691" s="76" t="n">
        <v>687</v>
      </c>
      <c r="B691" s="77" t="n">
        <f aca="false">EOMONTH(Input!$C$7,A691)</f>
        <v>63827</v>
      </c>
      <c r="D691" s="78" t="n">
        <f aca="false">RollUp!$AB691+RollUp!$AA691+Mortgage!$I691+401k_01!$H691+401k_02!$H691+Roth_01!$F691+Roth_02!$F691+IRA_01!$F691+IRA_02!$F691+Invest_01!$F691+Invest_02!$F691</f>
        <v>5.68613522428766E-010</v>
      </c>
    </row>
    <row r="692" customFormat="false" ht="12.8" hidden="false" customHeight="false" outlineLevel="0" collapsed="false">
      <c r="A692" s="76" t="n">
        <v>688</v>
      </c>
      <c r="B692" s="77" t="n">
        <f aca="false">EOMONTH(Input!$C$7,A692)</f>
        <v>63858</v>
      </c>
      <c r="D692" s="78" t="n">
        <f aca="false">RollUp!$AB692+RollUp!$AA692+Mortgage!$I692+401k_01!$H692+401k_02!$H692+Roth_01!$F692+Roth_02!$F692+IRA_01!$F692+IRA_02!$F692+Invest_01!$F692+Invest_02!$F692</f>
        <v>5.61067218119853E-010</v>
      </c>
    </row>
    <row r="693" customFormat="false" ht="12.8" hidden="false" customHeight="false" outlineLevel="0" collapsed="false">
      <c r="A693" s="76" t="n">
        <v>689</v>
      </c>
      <c r="B693" s="77" t="n">
        <f aca="false">EOMONTH(Input!$C$7,A693)</f>
        <v>63888</v>
      </c>
      <c r="D693" s="78" t="n">
        <f aca="false">RollUp!$AB693+RollUp!$AA693+Mortgage!$I693+401k_01!$H693+401k_02!$H693+Roth_01!$F693+Roth_02!$F693+IRA_01!$F693+IRA_02!$F693+Invest_01!$F693+Invest_02!$F693</f>
        <v>5.53489057729348E-010</v>
      </c>
    </row>
    <row r="694" customFormat="false" ht="12.8" hidden="false" customHeight="false" outlineLevel="0" collapsed="false">
      <c r="A694" s="76" t="n">
        <v>690</v>
      </c>
      <c r="B694" s="77" t="n">
        <f aca="false">EOMONTH(Input!$C$7,A694)</f>
        <v>63919</v>
      </c>
      <c r="D694" s="78" t="n">
        <f aca="false">RollUp!$AB694+RollUp!$AA694+Mortgage!$I694+401k_01!$H694+401k_02!$H694+Roth_01!$F694+Roth_02!$F694+IRA_01!$F694+IRA_02!$F694+Invest_01!$F694+Invest_02!$F694</f>
        <v>5.45878908506363E-010</v>
      </c>
    </row>
    <row r="695" customFormat="false" ht="12.8" hidden="false" customHeight="false" outlineLevel="0" collapsed="false">
      <c r="A695" s="76" t="n">
        <v>691</v>
      </c>
      <c r="B695" s="77" t="n">
        <f aca="false">EOMONTH(Input!$C$7,A695)</f>
        <v>63950</v>
      </c>
      <c r="D695" s="78" t="n">
        <f aca="false">RollUp!$AB695+RollUp!$AA695+Mortgage!$I695+401k_01!$H695+401k_02!$H695+Roth_01!$F695+Roth_02!$F695+IRA_01!$F695+IRA_02!$F695+Invest_01!$F695+Invest_02!$F695</f>
        <v>5.38236637146882E-010</v>
      </c>
    </row>
    <row r="696" customFormat="false" ht="12.8" hidden="false" customHeight="false" outlineLevel="0" collapsed="false">
      <c r="A696" s="76" t="n">
        <v>692</v>
      </c>
      <c r="B696" s="77" t="n">
        <f aca="false">EOMONTH(Input!$C$7,A696)</f>
        <v>63978</v>
      </c>
      <c r="D696" s="78" t="n">
        <f aca="false">RollUp!$AB696+RollUp!$AA696+Mortgage!$I696+401k_01!$H696+401k_02!$H696+Roth_01!$F696+Roth_02!$F696+IRA_01!$F696+IRA_02!$F696+Invest_01!$F696+Invest_02!$F696</f>
        <v>5.30562109791452E-010</v>
      </c>
    </row>
    <row r="697" customFormat="false" ht="12.8" hidden="false" customHeight="false" outlineLevel="0" collapsed="false">
      <c r="A697" s="76" t="n">
        <v>693</v>
      </c>
      <c r="B697" s="77" t="n">
        <f aca="false">EOMONTH(Input!$C$7,A697)</f>
        <v>64009</v>
      </c>
      <c r="D697" s="78" t="n">
        <f aca="false">RollUp!$AB697+RollUp!$AA697+Mortgage!$I697+401k_01!$H697+401k_02!$H697+Roth_01!$F697+Roth_02!$F697+IRA_01!$F697+IRA_02!$F697+Invest_01!$F697+Invest_02!$F697</f>
        <v>5.22855192022873E-010</v>
      </c>
    </row>
    <row r="698" customFormat="false" ht="12.8" hidden="false" customHeight="false" outlineLevel="0" collapsed="false">
      <c r="A698" s="76" t="n">
        <v>694</v>
      </c>
      <c r="B698" s="77" t="n">
        <f aca="false">EOMONTH(Input!$C$7,A698)</f>
        <v>64039</v>
      </c>
      <c r="D698" s="78" t="n">
        <f aca="false">RollUp!$AB698+RollUp!$AA698+Mortgage!$I698+401k_01!$H698+401k_02!$H698+Roth_01!$F698+Roth_02!$F698+IRA_01!$F698+IRA_02!$F698+Invest_01!$F698+Invest_02!$F698</f>
        <v>5.15115748863875E-010</v>
      </c>
    </row>
    <row r="699" customFormat="false" ht="12.8" hidden="false" customHeight="false" outlineLevel="0" collapsed="false">
      <c r="A699" s="76" t="n">
        <v>695</v>
      </c>
      <c r="B699" s="77" t="n">
        <f aca="false">EOMONTH(Input!$C$7,A699)</f>
        <v>64070</v>
      </c>
      <c r="D699" s="78" t="n">
        <f aca="false">RollUp!$AB699+RollUp!$AA699+Mortgage!$I699+401k_01!$H699+401k_02!$H699+Roth_01!$F699+Roth_02!$F699+IRA_01!$F699+IRA_02!$F699+Invest_01!$F699+Invest_02!$F699</f>
        <v>5.07343644774778E-010</v>
      </c>
    </row>
    <row r="700" customFormat="false" ht="12.8" hidden="false" customHeight="false" outlineLevel="0" collapsed="false">
      <c r="A700" s="76" t="n">
        <v>696</v>
      </c>
      <c r="B700" s="77" t="n">
        <f aca="false">EOMONTH(Input!$C$7,A700)</f>
        <v>64100</v>
      </c>
      <c r="D700" s="78" t="n">
        <f aca="false">RollUp!$AB700+RollUp!$AA700+Mortgage!$I700+401k_01!$H700+401k_02!$H700+Roth_01!$F700+Roth_02!$F700+IRA_01!$F700+IRA_02!$F700+Invest_01!$F700+Invest_02!$F700</f>
        <v>4.99538743651156E-010</v>
      </c>
    </row>
    <row r="701" customFormat="false" ht="12.8" hidden="false" customHeight="false" outlineLevel="0" collapsed="false">
      <c r="A701" s="76" t="n">
        <v>697</v>
      </c>
      <c r="B701" s="77" t="n">
        <f aca="false">EOMONTH(Input!$C$7,A701)</f>
        <v>64131</v>
      </c>
      <c r="D701" s="78" t="n">
        <f aca="false">RollUp!$AB701+RollUp!$AA701+Mortgage!$I701+401k_01!$H701+401k_02!$H701+Roth_01!$F701+Roth_02!$F701+IRA_01!$F701+IRA_02!$F701+Invest_01!$F701+Invest_02!$F701</f>
        <v>4.91700908821477E-010</v>
      </c>
    </row>
    <row r="702" customFormat="false" ht="12.8" hidden="false" customHeight="false" outlineLevel="0" collapsed="false">
      <c r="A702" s="76" t="n">
        <v>698</v>
      </c>
      <c r="B702" s="77" t="n">
        <f aca="false">EOMONTH(Input!$C$7,A702)</f>
        <v>64162</v>
      </c>
      <c r="D702" s="78" t="n">
        <f aca="false">RollUp!$AB702+RollUp!$AA702+Mortgage!$I702+401k_01!$H702+401k_02!$H702+Roth_01!$F702+Roth_02!$F702+IRA_01!$F702+IRA_02!$F702+Invest_01!$F702+Invest_02!$F702</f>
        <v>4.83830003044748E-010</v>
      </c>
    </row>
    <row r="703" customFormat="false" ht="12.8" hidden="false" customHeight="false" outlineLevel="0" collapsed="false">
      <c r="A703" s="76" t="n">
        <v>699</v>
      </c>
      <c r="B703" s="77" t="n">
        <f aca="false">EOMONTH(Input!$C$7,A703)</f>
        <v>64192</v>
      </c>
      <c r="D703" s="78" t="n">
        <f aca="false">RollUp!$AB703+RollUp!$AA703+Mortgage!$I703+401k_01!$H703+401k_02!$H703+Roth_01!$F703+Roth_02!$F703+IRA_01!$F703+IRA_02!$F703+Invest_01!$F703+Invest_02!$F703</f>
        <v>4.75925888508133E-010</v>
      </c>
    </row>
    <row r="704" customFormat="false" ht="12.8" hidden="false" customHeight="false" outlineLevel="0" collapsed="false">
      <c r="A704" s="76" t="n">
        <v>700</v>
      </c>
      <c r="B704" s="77" t="n">
        <f aca="false">EOMONTH(Input!$C$7,A704)</f>
        <v>64223</v>
      </c>
      <c r="D704" s="78" t="n">
        <f aca="false">RollUp!$AB704+RollUp!$AA704+Mortgage!$I704+401k_01!$H704+401k_02!$H704+Roth_01!$F704+Roth_02!$F704+IRA_01!$F704+IRA_02!$F704+Invest_01!$F704+Invest_02!$F704</f>
        <v>4.67988426824579E-010</v>
      </c>
    </row>
    <row r="705" customFormat="false" ht="12.8" hidden="false" customHeight="false" outlineLevel="0" collapsed="false">
      <c r="A705" s="76" t="n">
        <v>701</v>
      </c>
      <c r="B705" s="77" t="n">
        <f aca="false">EOMONTH(Input!$C$7,A705)</f>
        <v>64253</v>
      </c>
      <c r="D705" s="78" t="n">
        <f aca="false">RollUp!$AB705+RollUp!$AA705+Mortgage!$I705+401k_01!$H705+401k_02!$H705+Roth_01!$F705+Roth_02!$F705+IRA_01!$F705+IRA_02!$F705+Invest_01!$F705+Invest_02!$F705</f>
        <v>4.60017479030418E-010</v>
      </c>
    </row>
    <row r="706" customFormat="false" ht="12.8" hidden="false" customHeight="false" outlineLevel="0" collapsed="false">
      <c r="A706" s="76" t="n">
        <v>702</v>
      </c>
      <c r="B706" s="77" t="n">
        <f aca="false">EOMONTH(Input!$C$7,A706)</f>
        <v>64284</v>
      </c>
      <c r="D706" s="78" t="n">
        <f aca="false">RollUp!$AB706+RollUp!$AA706+Mortgage!$I706+401k_01!$H706+401k_02!$H706+Roth_01!$F706+Roth_02!$F706+IRA_01!$F706+IRA_02!$F706+Invest_01!$F706+Invest_02!$F706</f>
        <v>4.52012905582966E-010</v>
      </c>
    </row>
    <row r="707" customFormat="false" ht="12.8" hidden="false" customHeight="false" outlineLevel="0" collapsed="false">
      <c r="A707" s="76" t="n">
        <v>703</v>
      </c>
      <c r="B707" s="77" t="n">
        <f aca="false">EOMONTH(Input!$C$7,A707)</f>
        <v>64315</v>
      </c>
      <c r="D707" s="78" t="n">
        <f aca="false">RollUp!$AB707+RollUp!$AA707+Mortgage!$I707+401k_01!$H707+401k_02!$H707+Roth_01!$F707+Roth_02!$F707+IRA_01!$F707+IRA_02!$F707+Invest_01!$F707+Invest_02!$F707</f>
        <v>4.4397456635811E-010</v>
      </c>
    </row>
    <row r="708" customFormat="false" ht="12.8" hidden="false" customHeight="false" outlineLevel="0" collapsed="false">
      <c r="A708" s="76" t="n">
        <v>704</v>
      </c>
      <c r="B708" s="77" t="n">
        <f aca="false">EOMONTH(Input!$C$7,A708)</f>
        <v>64344</v>
      </c>
      <c r="D708" s="78" t="n">
        <f aca="false">RollUp!$AB708+RollUp!$AA708+Mortgage!$I708+401k_01!$H708+401k_02!$H708+Roth_01!$F708+Roth_02!$F708+IRA_01!$F708+IRA_02!$F708+Invest_01!$F708+Invest_02!$F708</f>
        <v>4.35902320647887E-010</v>
      </c>
    </row>
    <row r="709" customFormat="false" ht="12.8" hidden="false" customHeight="false" outlineLevel="0" collapsed="false">
      <c r="A709" s="76" t="n">
        <v>705</v>
      </c>
      <c r="B709" s="77" t="n">
        <f aca="false">EOMONTH(Input!$C$7,A709)</f>
        <v>64375</v>
      </c>
      <c r="D709" s="78" t="n">
        <f aca="false">RollUp!$AB709+RollUp!$AA709+Mortgage!$I709+401k_01!$H709+401k_02!$H709+Roth_01!$F709+Roth_02!$F709+IRA_01!$F709+IRA_02!$F709+Invest_01!$F709+Invest_02!$F709</f>
        <v>4.27796027158049E-010</v>
      </c>
    </row>
    <row r="710" customFormat="false" ht="12.8" hidden="false" customHeight="false" outlineLevel="0" collapsed="false">
      <c r="A710" s="76" t="n">
        <v>706</v>
      </c>
      <c r="B710" s="77" t="n">
        <f aca="false">EOMONTH(Input!$C$7,A710)</f>
        <v>64405</v>
      </c>
      <c r="D710" s="78" t="n">
        <f aca="false">RollUp!$AB710+RollUp!$AA710+Mortgage!$I710+401k_01!$H710+401k_02!$H710+Roth_01!$F710+Roth_02!$F710+IRA_01!$F710+IRA_02!$F710+Invest_01!$F710+Invest_02!$F710</f>
        <v>4.19655544005621E-010</v>
      </c>
    </row>
    <row r="711" customFormat="false" ht="12.8" hidden="false" customHeight="false" outlineLevel="0" collapsed="false">
      <c r="A711" s="76" t="n">
        <v>707</v>
      </c>
      <c r="B711" s="77" t="n">
        <f aca="false">EOMONTH(Input!$C$7,A711)</f>
        <v>64436</v>
      </c>
      <c r="D711" s="78" t="n">
        <f aca="false">RollUp!$AB711+RollUp!$AA711+Mortgage!$I711+401k_01!$H711+401k_02!$H711+Roth_01!$F711+Roth_02!$F711+IRA_01!$F711+IRA_02!$F711+Invest_01!$F711+Invest_02!$F711</f>
        <v>4.11480728716451E-010</v>
      </c>
    </row>
    <row r="712" customFormat="false" ht="12.8" hidden="false" customHeight="false" outlineLevel="0" collapsed="false">
      <c r="A712" s="76" t="n">
        <v>708</v>
      </c>
      <c r="B712" s="77" t="n">
        <f aca="false">EOMONTH(Input!$C$7,A712)</f>
        <v>64466</v>
      </c>
      <c r="D712" s="78" t="n">
        <f aca="false">RollUp!$AB712+RollUp!$AA712+Mortgage!$I712+401k_01!$H712+401k_02!$H712+Roth_01!$F712+Roth_02!$F712+IRA_01!$F712+IRA_02!$F712+Invest_01!$F712+Invest_02!$F712</f>
        <v>4.03271438222739E-010</v>
      </c>
    </row>
    <row r="713" customFormat="false" ht="12.8" hidden="false" customHeight="false" outlineLevel="0" collapsed="false">
      <c r="A713" s="76" t="n">
        <v>709</v>
      </c>
      <c r="B713" s="77" t="n">
        <f aca="false">EOMONTH(Input!$C$7,A713)</f>
        <v>64497</v>
      </c>
      <c r="D713" s="78" t="n">
        <f aca="false">RollUp!$AB713+RollUp!$AA713+Mortgage!$I713+401k_01!$H713+401k_02!$H713+Roth_01!$F713+Roth_02!$F713+IRA_01!$F713+IRA_02!$F713+Invest_01!$F713+Invest_02!$F713</f>
        <v>3.95027528860574E-010</v>
      </c>
    </row>
    <row r="714" customFormat="false" ht="12.8" hidden="false" customHeight="false" outlineLevel="0" collapsed="false">
      <c r="A714" s="76" t="n">
        <v>710</v>
      </c>
      <c r="B714" s="77" t="n">
        <f aca="false">EOMONTH(Input!$C$7,A714)</f>
        <v>64528</v>
      </c>
      <c r="D714" s="78" t="n">
        <f aca="false">RollUp!$AB714+RollUp!$AA714+Mortgage!$I714+401k_01!$H714+401k_02!$H714+Roth_01!$F714+Roth_02!$F714+IRA_01!$F714+IRA_02!$F714+Invest_01!$F714+Invest_02!$F714</f>
        <v>3.8674885636744E-010</v>
      </c>
    </row>
    <row r="715" customFormat="false" ht="12.8" hidden="false" customHeight="false" outlineLevel="0" collapsed="false">
      <c r="A715" s="76" t="n">
        <v>711</v>
      </c>
      <c r="B715" s="77" t="n">
        <f aca="false">EOMONTH(Input!$C$7,A715)</f>
        <v>64558</v>
      </c>
      <c r="D715" s="78" t="n">
        <f aca="false">RollUp!$AB715+RollUp!$AA715+Mortgage!$I715+401k_01!$H715+401k_02!$H715+Roth_01!$F715+Roth_02!$F715+IRA_01!$F715+IRA_02!$F715+Invest_01!$F715+Invest_02!$F715</f>
        <v>3.78435275879729E-010</v>
      </c>
    </row>
    <row r="716" customFormat="false" ht="12.8" hidden="false" customHeight="false" outlineLevel="0" collapsed="false">
      <c r="A716" s="76" t="n">
        <v>712</v>
      </c>
      <c r="B716" s="77" t="n">
        <f aca="false">EOMONTH(Input!$C$7,A716)</f>
        <v>64589</v>
      </c>
      <c r="D716" s="78" t="n">
        <f aca="false">RollUp!$AB716+RollUp!$AA716+Mortgage!$I716+401k_01!$H716+401k_02!$H716+Roth_01!$F716+Roth_02!$F716+IRA_01!$F716+IRA_02!$F716+Invest_01!$F716+Invest_02!$F716</f>
        <v>3.70086641930234E-010</v>
      </c>
    </row>
    <row r="717" customFormat="false" ht="12.8" hidden="false" customHeight="false" outlineLevel="0" collapsed="false">
      <c r="A717" s="76" t="n">
        <v>713</v>
      </c>
      <c r="B717" s="77" t="n">
        <f aca="false">EOMONTH(Input!$C$7,A717)</f>
        <v>64619</v>
      </c>
      <c r="D717" s="78" t="n">
        <f aca="false">RollUp!$AB717+RollUp!$AA717+Mortgage!$I717+401k_01!$H717+401k_02!$H717+Roth_01!$F717+Roth_02!$F717+IRA_01!$F717+IRA_02!$F717+Invest_01!$F717+Invest_02!$F717</f>
        <v>3.61702808445633E-010</v>
      </c>
    </row>
    <row r="718" customFormat="false" ht="12.8" hidden="false" customHeight="false" outlineLevel="0" collapsed="false">
      <c r="A718" s="76" t="n">
        <v>714</v>
      </c>
      <c r="B718" s="77" t="n">
        <f aca="false">EOMONTH(Input!$C$7,A718)</f>
        <v>64650</v>
      </c>
      <c r="D718" s="78" t="n">
        <f aca="false">RollUp!$AB718+RollUp!$AA718+Mortgage!$I718+401k_01!$H718+401k_02!$H718+Roth_01!$F718+Roth_02!$F718+IRA_01!$F718+IRA_02!$F718+Invest_01!$F718+Invest_02!$F718</f>
        <v>3.53283628743964E-010</v>
      </c>
    </row>
    <row r="719" customFormat="false" ht="12.8" hidden="false" customHeight="false" outlineLevel="0" collapsed="false">
      <c r="A719" s="76" t="n">
        <v>715</v>
      </c>
      <c r="B719" s="77" t="n">
        <f aca="false">EOMONTH(Input!$C$7,A719)</f>
        <v>64681</v>
      </c>
      <c r="D719" s="78" t="n">
        <f aca="false">RollUp!$AB719+RollUp!$AA719+Mortgage!$I719+401k_01!$H719+401k_02!$H719+Roth_01!$F719+Roth_02!$F719+IRA_01!$F719+IRA_02!$F719+Invest_01!$F719+Invest_02!$F719</f>
        <v>3.44828955532091E-010</v>
      </c>
    </row>
    <row r="720" customFormat="false" ht="12.8" hidden="false" customHeight="false" outlineLevel="0" collapsed="false">
      <c r="A720" s="76" t="n">
        <v>716</v>
      </c>
      <c r="B720" s="77" t="n">
        <f aca="false">EOMONTH(Input!$C$7,A720)</f>
        <v>64709</v>
      </c>
      <c r="D720" s="78" t="n">
        <f aca="false">RollUp!$AB720+RollUp!$AA720+Mortgage!$I720+401k_01!$H720+401k_02!$H720+Roth_01!$F720+Roth_02!$F720+IRA_01!$F720+IRA_02!$F720+Invest_01!$F720+Invest_02!$F720</f>
        <v>3.36338640903154E-010</v>
      </c>
    </row>
    <row r="721" customFormat="false" ht="12.8" hidden="false" customHeight="false" outlineLevel="0" collapsed="false">
      <c r="A721" s="76" t="n">
        <v>717</v>
      </c>
      <c r="B721" s="77" t="n">
        <f aca="false">EOMONTH(Input!$C$7,A721)</f>
        <v>64740</v>
      </c>
      <c r="D721" s="78" t="n">
        <f aca="false">RollUp!$AB721+RollUp!$AA721+Mortgage!$I721+401k_01!$H721+401k_02!$H721+Roth_01!$F721+Roth_02!$F721+IRA_01!$F721+IRA_02!$F721+Invest_01!$F721+Invest_02!$F721</f>
        <v>3.27812536334017E-010</v>
      </c>
    </row>
    <row r="722" customFormat="false" ht="12.8" hidden="false" customHeight="false" outlineLevel="0" collapsed="false">
      <c r="A722" s="76" t="n">
        <v>718</v>
      </c>
      <c r="B722" s="77" t="n">
        <f aca="false">EOMONTH(Input!$C$7,A722)</f>
        <v>64770</v>
      </c>
      <c r="D722" s="78" t="n">
        <f aca="false">RollUp!$AB722+RollUp!$AA722+Mortgage!$I722+401k_01!$H722+401k_02!$H722+Roth_01!$F722+Roth_02!$F722+IRA_01!$F722+IRA_02!$F722+Invest_01!$F722+Invest_02!$F722</f>
        <v>3.19250492682692E-010</v>
      </c>
    </row>
    <row r="723" customFormat="false" ht="12.8" hidden="false" customHeight="false" outlineLevel="0" collapsed="false">
      <c r="A723" s="76" t="n">
        <v>719</v>
      </c>
      <c r="B723" s="77" t="n">
        <f aca="false">EOMONTH(Input!$C$7,A723)</f>
        <v>64801</v>
      </c>
      <c r="D723" s="78" t="n">
        <f aca="false">RollUp!$AB723+RollUp!$AA723+Mortgage!$I723+401k_01!$H723+401k_02!$H723+Roth_01!$F723+Roth_02!$F723+IRA_01!$F723+IRA_02!$F723+Invest_01!$F723+Invest_02!$F723</f>
        <v>3.10652360185769E-010</v>
      </c>
    </row>
    <row r="724" customFormat="false" ht="12.8" hidden="false" customHeight="false" outlineLevel="0" collapsed="false">
      <c r="A724" s="76" t="n">
        <v>720</v>
      </c>
      <c r="B724" s="77" t="n">
        <f aca="false">EOMONTH(Input!$C$7,A724)</f>
        <v>64831</v>
      </c>
      <c r="D724" s="78" t="n">
        <f aca="false">RollUp!$AB724+RollUp!$AA724+Mortgage!$I724+401k_01!$H724+401k_02!$H724+Roth_01!$F724+Roth_02!$F724+IRA_01!$F724+IRA_02!$F724+Invest_01!$F724+Invest_02!$F724</f>
        <v>3.02017988455823E-010</v>
      </c>
    </row>
    <row r="725" customFormat="false" ht="12.8" hidden="false" customHeight="false" outlineLevel="0" collapsed="false">
      <c r="A725" s="76" t="n">
        <v>721</v>
      </c>
      <c r="B725" s="77" t="n">
        <f aca="false">EOMONTH(Input!$C$7,A725)</f>
        <v>64862</v>
      </c>
      <c r="D725" s="78" t="n">
        <f aca="false">RollUp!$AB725+RollUp!$AA725+Mortgage!$I725+401k_01!$H725+401k_02!$H725+Roth_01!$F725+Roth_02!$F725+IRA_01!$F725+IRA_02!$F725+Invest_01!$F725+Invest_02!$F725</f>
        <v>2.93347226478811E-010</v>
      </c>
    </row>
    <row r="726" customFormat="false" ht="12.8" hidden="false" customHeight="false" outlineLevel="0" collapsed="false">
      <c r="A726" s="76" t="n">
        <v>722</v>
      </c>
      <c r="B726" s="77" t="n">
        <f aca="false">EOMONTH(Input!$C$7,A726)</f>
        <v>64893</v>
      </c>
      <c r="D726" s="78" t="n">
        <f aca="false">RollUp!$AB726+RollUp!$AA726+Mortgage!$I726+401k_01!$H726+401k_02!$H726+Roth_01!$F726+Roth_02!$F726+IRA_01!$F726+IRA_02!$F726+Invest_01!$F726+Invest_02!$F726</f>
        <v>2.84639922611467E-010</v>
      </c>
    </row>
    <row r="727" customFormat="false" ht="12.8" hidden="false" customHeight="false" outlineLevel="0" collapsed="false">
      <c r="A727" s="76" t="n">
        <v>723</v>
      </c>
      <c r="B727" s="77" t="n">
        <f aca="false">EOMONTH(Input!$C$7,A727)</f>
        <v>64923</v>
      </c>
      <c r="D727" s="78" t="n">
        <f aca="false">RollUp!$AB727+RollUp!$AA727+Mortgage!$I727+401k_01!$H727+401k_02!$H727+Roth_01!$F727+Roth_02!$F727+IRA_01!$F727+IRA_02!$F727+Invest_01!$F727+Invest_02!$F727</f>
        <v>2.75895924578677E-010</v>
      </c>
    </row>
    <row r="728" customFormat="false" ht="12.8" hidden="false" customHeight="false" outlineLevel="0" collapsed="false">
      <c r="A728" s="76" t="n">
        <v>724</v>
      </c>
      <c r="B728" s="77" t="n">
        <f aca="false">EOMONTH(Input!$C$7,A728)</f>
        <v>64954</v>
      </c>
      <c r="D728" s="78" t="n">
        <f aca="false">RollUp!$AB728+RollUp!$AA728+Mortgage!$I728+401k_01!$H728+401k_02!$H728+Roth_01!$F728+Roth_02!$F728+IRA_01!$F728+IRA_02!$F728+Invest_01!$F728+Invest_02!$F728</f>
        <v>2.67115079470845E-010</v>
      </c>
    </row>
    <row r="729" customFormat="false" ht="12.8" hidden="false" customHeight="false" outlineLevel="0" collapsed="false">
      <c r="A729" s="76" t="n">
        <v>725</v>
      </c>
      <c r="B729" s="77" t="n">
        <f aca="false">EOMONTH(Input!$C$7,A729)</f>
        <v>64984</v>
      </c>
      <c r="D729" s="78" t="n">
        <f aca="false">RollUp!$AB729+RollUp!$AA729+Mortgage!$I729+401k_01!$H729+401k_02!$H729+Roth_01!$F729+Roth_02!$F729+IRA_01!$F729+IRA_02!$F729+Invest_01!$F729+Invest_02!$F729</f>
        <v>2.58297233741254E-010</v>
      </c>
    </row>
    <row r="730" customFormat="false" ht="12.8" hidden="false" customHeight="false" outlineLevel="0" collapsed="false">
      <c r="A730" s="76" t="n">
        <v>726</v>
      </c>
      <c r="B730" s="77" t="n">
        <f aca="false">EOMONTH(Input!$C$7,A730)</f>
        <v>65015</v>
      </c>
      <c r="D730" s="78" t="n">
        <f aca="false">RollUp!$AB730+RollUp!$AA730+Mortgage!$I730+401k_01!$H730+401k_02!$H730+Roth_01!$F730+Roth_02!$F730+IRA_01!$F730+IRA_02!$F730+Invest_01!$F730+Invest_02!$F730</f>
        <v>2.49442233203405E-010</v>
      </c>
    </row>
    <row r="731" customFormat="false" ht="12.8" hidden="false" customHeight="false" outlineLevel="0" collapsed="false">
      <c r="A731" s="76" t="n">
        <v>727</v>
      </c>
      <c r="B731" s="77" t="n">
        <f aca="false">EOMONTH(Input!$C$7,A731)</f>
        <v>65046</v>
      </c>
      <c r="D731" s="78" t="n">
        <f aca="false">RollUp!$AB731+RollUp!$AA731+Mortgage!$I731+401k_01!$H731+401k_02!$H731+Roth_01!$F731+Roth_02!$F731+IRA_01!$F731+IRA_02!$F731+Invest_01!$F731+Invest_02!$F731</f>
        <v>2.40549923028355E-010</v>
      </c>
    </row>
    <row r="732" customFormat="false" ht="12.8" hidden="false" customHeight="false" outlineLevel="0" collapsed="false">
      <c r="A732" s="76" t="n">
        <v>728</v>
      </c>
      <c r="B732" s="77" t="n">
        <f aca="false">EOMONTH(Input!$C$7,A732)</f>
        <v>65074</v>
      </c>
      <c r="D732" s="78" t="n">
        <f aca="false">RollUp!$AB732+RollUp!$AA732+Mortgage!$I732+401k_01!$H732+401k_02!$H732+Roth_01!$F732+Roth_02!$F732+IRA_01!$F732+IRA_02!$F732+Invest_01!$F732+Invest_02!$F732</f>
        <v>2.31620147742043E-010</v>
      </c>
    </row>
    <row r="733" customFormat="false" ht="12.8" hidden="false" customHeight="false" outlineLevel="0" collapsed="false">
      <c r="A733" s="76" t="n">
        <v>729</v>
      </c>
      <c r="B733" s="77" t="n">
        <f aca="false">EOMONTH(Input!$C$7,A733)</f>
        <v>65105</v>
      </c>
      <c r="D733" s="78" t="n">
        <f aca="false">RollUp!$AB733+RollUp!$AA733+Mortgage!$I733+401k_01!$H733+401k_02!$H733+Roth_01!$F733+Roth_02!$F733+IRA_01!$F733+IRA_02!$F733+Invest_01!$F733+Invest_02!$F733</f>
        <v>2.22652751222595E-010</v>
      </c>
    </row>
    <row r="734" customFormat="false" ht="12.8" hidden="false" customHeight="false" outlineLevel="0" collapsed="false">
      <c r="A734" s="76" t="n">
        <v>730</v>
      </c>
      <c r="B734" s="77" t="n">
        <f aca="false">EOMONTH(Input!$C$7,A734)</f>
        <v>65135</v>
      </c>
      <c r="D734" s="78" t="n">
        <f aca="false">RollUp!$AB734+RollUp!$AA734+Mortgage!$I734+401k_01!$H734+401k_02!$H734+Roth_01!$F734+Roth_02!$F734+IRA_01!$F734+IRA_02!$F734+Invest_01!$F734+Invest_02!$F734</f>
        <v>2.13647576697629E-010</v>
      </c>
    </row>
    <row r="735" customFormat="false" ht="12.8" hidden="false" customHeight="false" outlineLevel="0" collapsed="false">
      <c r="A735" s="76" t="n">
        <v>731</v>
      </c>
      <c r="B735" s="77" t="n">
        <f aca="false">EOMONTH(Input!$C$7,A735)</f>
        <v>65166</v>
      </c>
      <c r="D735" s="78" t="n">
        <f aca="false">RollUp!$AB735+RollUp!$AA735+Mortgage!$I735+401k_01!$H735+401k_02!$H735+Roth_01!$F735+Roth_02!$F735+IRA_01!$F735+IRA_02!$F735+Invest_01!$F735+Invest_02!$F735</f>
        <v>2.04604466741547E-010</v>
      </c>
    </row>
    <row r="736" customFormat="false" ht="12.8" hidden="false" customHeight="false" outlineLevel="0" collapsed="false">
      <c r="A736" s="76" t="n">
        <v>732</v>
      </c>
      <c r="B736" s="77" t="n">
        <f aca="false">EOMONTH(Input!$C$7,A736)</f>
        <v>65196</v>
      </c>
      <c r="D736" s="78" t="n">
        <f aca="false">RollUp!$AB736+RollUp!$AA736+Mortgage!$I736+401k_01!$H736+401k_02!$H736+Roth_01!$F736+Roth_02!$F736+IRA_01!$F736+IRA_02!$F736+Invest_01!$F736+Invest_02!$F736</f>
        <v>1.95523263272806E-010</v>
      </c>
    </row>
    <row r="737" customFormat="false" ht="12.8" hidden="false" customHeight="false" outlineLevel="0" collapsed="false">
      <c r="A737" s="76" t="n">
        <v>733</v>
      </c>
      <c r="B737" s="77" t="n">
        <f aca="false">EOMONTH(Input!$C$7,A737)</f>
        <v>65227</v>
      </c>
      <c r="D737" s="78" t="n">
        <f aca="false">RollUp!$AB737+RollUp!$AA737+Mortgage!$I737+401k_01!$H737+401k_02!$H737+Roth_01!$F737+Roth_02!$F737+IRA_01!$F737+IRA_02!$F737+Invest_01!$F737+Invest_02!$F737</f>
        <v>1.86403807551191E-010</v>
      </c>
    </row>
    <row r="738" customFormat="false" ht="12.8" hidden="false" customHeight="false" outlineLevel="0" collapsed="false">
      <c r="A738" s="76" t="n">
        <v>734</v>
      </c>
      <c r="B738" s="77" t="n">
        <f aca="false">EOMONTH(Input!$C$7,A738)</f>
        <v>65258</v>
      </c>
      <c r="D738" s="78" t="n">
        <f aca="false">RollUp!$AB738+RollUp!$AA738+Mortgage!$I738+401k_01!$H738+401k_02!$H738+Roth_01!$F738+Roth_02!$F738+IRA_01!$F738+IRA_02!$F738+Invest_01!$F738+Invest_02!$F738</f>
        <v>1.77245940175071E-010</v>
      </c>
    </row>
    <row r="739" customFormat="false" ht="12.8" hidden="false" customHeight="false" outlineLevel="0" collapsed="false">
      <c r="A739" s="76" t="n">
        <v>735</v>
      </c>
      <c r="B739" s="77" t="n">
        <f aca="false">EOMONTH(Input!$C$7,A739)</f>
        <v>65288</v>
      </c>
      <c r="D739" s="78" t="n">
        <f aca="false">RollUp!$AB739+RollUp!$AA739+Mortgage!$I739+401k_01!$H739+401k_02!$H739+Roth_01!$F739+Roth_02!$F739+IRA_01!$F739+IRA_02!$F739+Invest_01!$F739+Invest_02!$F739</f>
        <v>1.68049501078638E-010</v>
      </c>
    </row>
    <row r="740" customFormat="false" ht="12.8" hidden="false" customHeight="false" outlineLevel="0" collapsed="false">
      <c r="A740" s="76" t="n">
        <v>736</v>
      </c>
      <c r="B740" s="77" t="n">
        <f aca="false">EOMONTH(Input!$C$7,A740)</f>
        <v>65319</v>
      </c>
      <c r="D740" s="78" t="n">
        <f aca="false">RollUp!$AB740+RollUp!$AA740+Mortgage!$I740+401k_01!$H740+401k_02!$H740+Roth_01!$F740+Roth_02!$F740+IRA_01!$F740+IRA_02!$F740+Invest_01!$F740+Invest_02!$F740</f>
        <v>1.58814329529142E-010</v>
      </c>
    </row>
    <row r="741" customFormat="false" ht="12.8" hidden="false" customHeight="false" outlineLevel="0" collapsed="false">
      <c r="A741" s="76" t="n">
        <v>737</v>
      </c>
      <c r="B741" s="77" t="n">
        <f aca="false">EOMONTH(Input!$C$7,A741)</f>
        <v>65349</v>
      </c>
      <c r="D741" s="78" t="n">
        <f aca="false">RollUp!$AB741+RollUp!$AA741+Mortgage!$I741+401k_01!$H741+401k_02!$H741+Roth_01!$F741+Roth_02!$F741+IRA_01!$F741+IRA_02!$F741+Invest_01!$F741+Invest_02!$F741</f>
        <v>1.49540264124114E-010</v>
      </c>
    </row>
    <row r="742" customFormat="false" ht="12.8" hidden="false" customHeight="false" outlineLevel="0" collapsed="false">
      <c r="A742" s="76" t="n">
        <v>738</v>
      </c>
      <c r="B742" s="77" t="n">
        <f aca="false">EOMONTH(Input!$C$7,A742)</f>
        <v>65380</v>
      </c>
      <c r="D742" s="78" t="n">
        <f aca="false">RollUp!$AB742+RollUp!$AA742+Mortgage!$I742+401k_01!$H742+401k_02!$H742+Roth_01!$F742+Roth_02!$F742+IRA_01!$F742+IRA_02!$F742+Invest_01!$F742+Invest_02!$F742</f>
        <v>1.40227142788575E-010</v>
      </c>
    </row>
    <row r="743" customFormat="false" ht="12.8" hidden="false" customHeight="false" outlineLevel="0" collapsed="false">
      <c r="A743" s="76" t="n">
        <v>739</v>
      </c>
      <c r="B743" s="77" t="n">
        <f aca="false">EOMONTH(Input!$C$7,A743)</f>
        <v>65411</v>
      </c>
      <c r="D743" s="78" t="n">
        <f aca="false">RollUp!$AB743+RollUp!$AA743+Mortgage!$I743+401k_01!$H743+401k_02!$H743+Roth_01!$F743+Roth_02!$F743+IRA_01!$F743+IRA_02!$F743+Invest_01!$F743+Invest_02!$F743</f>
        <v>1.30874802772231E-010</v>
      </c>
    </row>
    <row r="744" customFormat="false" ht="12.8" hidden="false" customHeight="false" outlineLevel="0" collapsed="false">
      <c r="A744" s="76" t="n">
        <v>740</v>
      </c>
      <c r="B744" s="77" t="n">
        <f aca="false">EOMONTH(Input!$C$7,A744)</f>
        <v>65439</v>
      </c>
      <c r="D744" s="78" t="n">
        <f aca="false">RollUp!$AB744+RollUp!$AA744+Mortgage!$I744+401k_01!$H744+401k_02!$H744+Roth_01!$F744+Roth_02!$F744+IRA_01!$F744+IRA_02!$F744+Invest_01!$F744+Invest_02!$F744</f>
        <v>1.21483080646662E-010</v>
      </c>
    </row>
    <row r="745" customFormat="false" ht="12.8" hidden="false" customHeight="false" outlineLevel="0" collapsed="false">
      <c r="A745" s="76" t="n">
        <v>741</v>
      </c>
      <c r="B745" s="77" t="n">
        <f aca="false">EOMONTH(Input!$C$7,A745)</f>
        <v>65470</v>
      </c>
      <c r="D745" s="78" t="n">
        <f aca="false">RollUp!$AB745+RollUp!$AA745+Mortgage!$I745+401k_01!$H745+401k_02!$H745+Roth_01!$F745+Roth_02!$F745+IRA_01!$F745+IRA_02!$F745+Invest_01!$F745+Invest_02!$F745</f>
        <v>1.12051812302493E-010</v>
      </c>
    </row>
    <row r="746" customFormat="false" ht="12.8" hidden="false" customHeight="false" outlineLevel="0" collapsed="false">
      <c r="A746" s="76" t="n">
        <v>742</v>
      </c>
      <c r="B746" s="77" t="n">
        <f aca="false">EOMONTH(Input!$C$7,A746)</f>
        <v>65500</v>
      </c>
      <c r="D746" s="78" t="n">
        <f aca="false">RollUp!$AB746+RollUp!$AA746+Mortgage!$I746+401k_01!$H746+401k_02!$H746+Roth_01!$F746+Roth_02!$F746+IRA_01!$F746+IRA_02!$F746+Invest_01!$F746+Invest_02!$F746</f>
        <v>1.02580832946564E-010</v>
      </c>
    </row>
    <row r="747" customFormat="false" ht="12.8" hidden="false" customHeight="false" outlineLevel="0" collapsed="false">
      <c r="A747" s="76" t="n">
        <v>743</v>
      </c>
      <c r="B747" s="77" t="n">
        <f aca="false">EOMONTH(Input!$C$7,A747)</f>
        <v>65531</v>
      </c>
      <c r="D747" s="78" t="n">
        <f aca="false">RollUp!$AB747+RollUp!$AA747+Mortgage!$I747+401k_01!$H747+401k_02!$H747+Roth_01!$F747+Roth_02!$F747+IRA_01!$F747+IRA_02!$F747+Invest_01!$F747+Invest_02!$F747</f>
        <v>9.30699770990725E-011</v>
      </c>
    </row>
    <row r="748" customFormat="false" ht="12.8" hidden="false" customHeight="false" outlineLevel="0" collapsed="false">
      <c r="A748" s="76" t="n">
        <v>744</v>
      </c>
      <c r="B748" s="77" t="n">
        <f aca="false">EOMONTH(Input!$C$7,A748)</f>
        <v>65561</v>
      </c>
      <c r="D748" s="78" t="n">
        <f aca="false">RollUp!$AB748+RollUp!$AA748+Mortgage!$I748+401k_01!$H748+401k_02!$H748+Roth_01!$F748+Roth_02!$F748+IRA_01!$F748+IRA_02!$F748+Invest_01!$F748+Invest_02!$F748</f>
        <v>8.35190785907169E-011</v>
      </c>
    </row>
    <row r="749" customFormat="false" ht="12.8" hidden="false" customHeight="false" outlineLevel="0" collapsed="false">
      <c r="A749" s="76" t="n">
        <v>745</v>
      </c>
      <c r="B749" s="77" t="n">
        <f aca="false">EOMONTH(Input!$C$7,A749)</f>
        <v>65592</v>
      </c>
      <c r="D749" s="78" t="n">
        <f aca="false">RollUp!$AB749+RollUp!$AA749+Mortgage!$I749+401k_01!$H749+401k_02!$H749+Roth_01!$F749+Roth_02!$F749+IRA_01!$F749+IRA_02!$F749+Invest_01!$F749+Invest_02!$F749</f>
        <v>7.39279705598237E-011</v>
      </c>
    </row>
    <row r="750" customFormat="false" ht="12.8" hidden="false" customHeight="false" outlineLevel="0" collapsed="false">
      <c r="A750" s="76" t="n">
        <v>746</v>
      </c>
      <c r="B750" s="77" t="n">
        <f aca="false">EOMONTH(Input!$C$7,A750)</f>
        <v>65623</v>
      </c>
      <c r="D750" s="78" t="n">
        <f aca="false">RollUp!$AB750+RollUp!$AA750+Mortgage!$I750+401k_01!$H750+401k_02!$H750+Roth_01!$F750+Roth_02!$F750+IRA_01!$F750+IRA_02!$F750+Invest_01!$F750+Invest_02!$F750</f>
        <v>6.429648544946E-011</v>
      </c>
    </row>
    <row r="751" customFormat="false" ht="12.8" hidden="false" customHeight="false" outlineLevel="0" collapsed="false">
      <c r="A751" s="76" t="n">
        <v>747</v>
      </c>
      <c r="B751" s="77" t="n">
        <f aca="false">EOMONTH(Input!$C$7,A751)</f>
        <v>65653</v>
      </c>
      <c r="D751" s="78" t="n">
        <f aca="false">RollUp!$AB751+RollUp!$AA751+Mortgage!$I751+401k_01!$H751+401k_02!$H751+Roth_01!$F751+Roth_02!$F751+IRA_01!$F751+IRA_02!$F751+Invest_01!$F751+Invest_02!$F751</f>
        <v>5.462445500454E-011</v>
      </c>
    </row>
    <row r="752" customFormat="false" ht="12.8" hidden="false" customHeight="false" outlineLevel="0" collapsed="false">
      <c r="A752" s="76" t="n">
        <v>748</v>
      </c>
      <c r="B752" s="77" t="n">
        <f aca="false">EOMONTH(Input!$C$7,A752)</f>
        <v>65684</v>
      </c>
      <c r="D752" s="78" t="n">
        <f aca="false">RollUp!$AB752+RollUp!$AA752+Mortgage!$I752+401k_01!$H752+401k_02!$H752+Roth_01!$F752+Roth_02!$F752+IRA_01!$F752+IRA_02!$F752+Invest_01!$F752+Invest_02!$F752</f>
        <v>4.49117102689131E-011</v>
      </c>
    </row>
    <row r="753" customFormat="false" ht="12.8" hidden="false" customHeight="false" outlineLevel="0" collapsed="false">
      <c r="A753" s="76" t="n">
        <v>749</v>
      </c>
      <c r="B753" s="77" t="n">
        <f aca="false">EOMONTH(Input!$C$7,A753)</f>
        <v>65714</v>
      </c>
      <c r="D753" s="78" t="n">
        <f aca="false">RollUp!$AB753+RollUp!$AA753+Mortgage!$I753+401k_01!$H753+401k_02!$H753+Roth_01!$F753+Roth_02!$F753+IRA_01!$F753+IRA_02!$F753+Invest_01!$F753+Invest_02!$F753</f>
        <v>3.51580815824447E-011</v>
      </c>
    </row>
    <row r="754" customFormat="false" ht="12.8" hidden="false" customHeight="false" outlineLevel="0" collapsed="false">
      <c r="A754" s="76" t="n">
        <v>750</v>
      </c>
      <c r="B754" s="77" t="n">
        <f aca="false">EOMONTH(Input!$C$7,A754)</f>
        <v>65745</v>
      </c>
      <c r="D754" s="78" t="n">
        <f aca="false">RollUp!$AB754+RollUp!$AA754+Mortgage!$I754+401k_01!$H754+401k_02!$H754+Roth_01!$F754+Roth_02!$F754+IRA_01!$F754+IRA_02!$F754+Invest_01!$F754+Invest_02!$F754</f>
        <v>2.53633985780826E-011</v>
      </c>
    </row>
    <row r="755" customFormat="false" ht="12.8" hidden="false" customHeight="false" outlineLevel="0" collapsed="false">
      <c r="A755" s="76" t="n">
        <v>751</v>
      </c>
      <c r="B755" s="77" t="n">
        <f aca="false">EOMONTH(Input!$C$7,A755)</f>
        <v>65776</v>
      </c>
      <c r="D755" s="78" t="n">
        <f aca="false">RollUp!$AB755+RollUp!$AA755+Mortgage!$I755+401k_01!$H755+401k_02!$H755+Roth_01!$F755+Roth_02!$F755+IRA_01!$F755+IRA_02!$F755+Invest_01!$F755+Invest_02!$F755</f>
        <v>1.55274901789097E-011</v>
      </c>
    </row>
    <row r="756" customFormat="false" ht="12.8" hidden="false" customHeight="false" outlineLevel="0" collapsed="false">
      <c r="A756" s="76" t="n">
        <v>752</v>
      </c>
      <c r="B756" s="77" t="n">
        <f aca="false">EOMONTH(Input!$C$7,A756)</f>
        <v>65805</v>
      </c>
      <c r="D756" s="78" t="n">
        <f aca="false">RollUp!$AB756+RollUp!$AA756+Mortgage!$I756+401k_01!$H756+401k_02!$H756+Roth_01!$F756+Roth_02!$F756+IRA_01!$F756+IRA_02!$F756+Invest_01!$F756+Invest_02!$F756</f>
        <v>5.65018459518957E-012</v>
      </c>
    </row>
    <row r="757" customFormat="false" ht="12.8" hidden="false" customHeight="false" outlineLevel="0" collapsed="false">
      <c r="A757" s="76" t="n">
        <v>753</v>
      </c>
      <c r="B757" s="77" t="n">
        <f aca="false">EOMONTH(Input!$C$7,A757)</f>
        <v>65836</v>
      </c>
      <c r="D757" s="78" t="n">
        <f aca="false">RollUp!$AB757+RollUp!$AA757+Mortgage!$I757+401k_01!$H757+401k_02!$H757+Roth_01!$F757+Roth_02!$F757+IRA_01!$F757+IRA_02!$F757+Invest_01!$F757+Invest_02!$F757</f>
        <v>-4.26869067860717E-012</v>
      </c>
    </row>
    <row r="758" customFormat="false" ht="12.8" hidden="false" customHeight="false" outlineLevel="0" collapsed="false">
      <c r="A758" s="76" t="n">
        <v>754</v>
      </c>
      <c r="B758" s="77" t="n">
        <f aca="false">EOMONTH(Input!$C$7,A758)</f>
        <v>65866</v>
      </c>
      <c r="D758" s="78" t="n">
        <f aca="false">RollUp!$AB758+RollUp!$AA758+Mortgage!$I758+401k_01!$H758+401k_02!$H758+Roth_01!$F758+Roth_02!$F758+IRA_01!$F758+IRA_02!$F758+Invest_01!$F758+Invest_02!$F758</f>
        <v>-1.42293088667823E-011</v>
      </c>
    </row>
    <row r="759" customFormat="false" ht="12.8" hidden="false" customHeight="false" outlineLevel="0" collapsed="false">
      <c r="A759" s="76" t="n">
        <v>755</v>
      </c>
      <c r="B759" s="77" t="n">
        <f aca="false">EOMONTH(Input!$C$7,A759)</f>
        <v>65897</v>
      </c>
      <c r="D759" s="78" t="n">
        <f aca="false">RollUp!$AB759+RollUp!$AA759+Mortgage!$I759+401k_01!$H759+401k_02!$H759+Roth_01!$F759+Roth_02!$F759+IRA_01!$F759+IRA_02!$F759+Invest_01!$F759+Invest_02!$F759</f>
        <v>-2.42318439154073E-011</v>
      </c>
    </row>
    <row r="760" customFormat="false" ht="12.8" hidden="false" customHeight="false" outlineLevel="0" collapsed="false">
      <c r="A760" s="76" t="n">
        <v>756</v>
      </c>
      <c r="B760" s="77" t="n">
        <f aca="false">EOMONTH(Input!$C$7,A760)</f>
        <v>65927</v>
      </c>
      <c r="D760" s="78" t="n">
        <f aca="false">RollUp!$AB760+RollUp!$AA760+Mortgage!$I760+401k_01!$H760+401k_02!$H760+Roth_01!$F760+Roth_02!$F760+IRA_01!$F760+IRA_02!$F760+Invest_01!$F760+Invest_02!$F760</f>
        <v>-3.42764704953292E-011</v>
      </c>
    </row>
    <row r="761" customFormat="false" ht="12.8" hidden="false" customHeight="false" outlineLevel="0" collapsed="false">
      <c r="A761" s="76" t="n">
        <v>757</v>
      </c>
      <c r="B761" s="77" t="n">
        <f aca="false">EOMONTH(Input!$C$7,A761)</f>
        <v>65958</v>
      </c>
      <c r="D761" s="78" t="n">
        <f aca="false">RollUp!$AB761+RollUp!$AA761+Mortgage!$I761+401k_01!$H761+401k_02!$H761+Roth_01!$F761+Roth_02!$F761+IRA_01!$F761+IRA_02!$F761+Invest_01!$F761+Invest_02!$F761</f>
        <v>-4.43633640051909E-011</v>
      </c>
    </row>
    <row r="762" customFormat="false" ht="12.8" hidden="false" customHeight="false" outlineLevel="0" collapsed="false">
      <c r="A762" s="76" t="n">
        <v>758</v>
      </c>
      <c r="B762" s="77" t="n">
        <f aca="false">EOMONTH(Input!$C$7,A762)</f>
        <v>65989</v>
      </c>
      <c r="D762" s="78" t="n">
        <f aca="false">RollUp!$AB762+RollUp!$AA762+Mortgage!$I762+401k_01!$H762+401k_02!$H762+Roth_01!$F762+Roth_02!$F762+IRA_01!$F762+IRA_02!$F762+Invest_01!$F762+Invest_02!$F762</f>
        <v>-5.4492700574464E-011</v>
      </c>
    </row>
    <row r="763" customFormat="false" ht="12.8" hidden="false" customHeight="false" outlineLevel="0" collapsed="false">
      <c r="A763" s="76" t="n">
        <v>759</v>
      </c>
      <c r="B763" s="77" t="n">
        <f aca="false">EOMONTH(Input!$C$7,A763)</f>
        <v>66019</v>
      </c>
      <c r="D763" s="78" t="n">
        <f aca="false">RollUp!$AB763+RollUp!$AA763+Mortgage!$I763+401k_01!$H763+401k_02!$H763+Roth_01!$F763+Roth_02!$F763+IRA_01!$F763+IRA_02!$F763+Invest_01!$F763+Invest_02!$F763</f>
        <v>-6.4664657066493E-011</v>
      </c>
    </row>
    <row r="764" customFormat="false" ht="12.8" hidden="false" customHeight="false" outlineLevel="0" collapsed="false">
      <c r="A764" s="76" t="n">
        <v>760</v>
      </c>
      <c r="B764" s="77" t="n">
        <f aca="false">EOMONTH(Input!$C$7,A764)</f>
        <v>66050</v>
      </c>
      <c r="D764" s="78" t="n">
        <f aca="false">RollUp!$AB764+RollUp!$AA764+Mortgage!$I764+401k_01!$H764+401k_02!$H764+Roth_01!$F764+Roth_02!$F764+IRA_01!$F764+IRA_02!$F764+Invest_01!$F764+Invest_02!$F764</f>
        <v>-7.48794110815545E-011</v>
      </c>
    </row>
    <row r="765" customFormat="false" ht="12.8" hidden="false" customHeight="false" outlineLevel="0" collapsed="false">
      <c r="A765" s="76" t="n">
        <v>761</v>
      </c>
      <c r="B765" s="77" t="n">
        <f aca="false">EOMONTH(Input!$C$7,A765)</f>
        <v>66080</v>
      </c>
      <c r="D765" s="78" t="n">
        <f aca="false">RollUp!$AB765+RollUp!$AA765+Mortgage!$I765+401k_01!$H765+401k_02!$H765+Roth_01!$F765+Roth_02!$F765+IRA_01!$F765+IRA_02!$F765+Invest_01!$F765+Invest_02!$F765</f>
        <v>-8.51371409599266E-011</v>
      </c>
    </row>
    <row r="766" customFormat="false" ht="12.8" hidden="false" customHeight="false" outlineLevel="0" collapsed="false">
      <c r="A766" s="76" t="n">
        <v>762</v>
      </c>
      <c r="B766" s="77" t="n">
        <f aca="false">EOMONTH(Input!$C$7,A766)</f>
        <v>66111</v>
      </c>
      <c r="D766" s="78" t="n">
        <f aca="false">RollUp!$AB766+RollUp!$AA766+Mortgage!$I766+401k_01!$H766+401k_02!$H766+Roth_01!$F766+Roth_02!$F766+IRA_01!$F766+IRA_02!$F766+Invest_01!$F766+Invest_02!$F766</f>
        <v>-9.54380257849721E-011</v>
      </c>
    </row>
    <row r="767" customFormat="false" ht="12.8" hidden="false" customHeight="false" outlineLevel="0" collapsed="false">
      <c r="A767" s="76" t="n">
        <v>763</v>
      </c>
      <c r="B767" s="77" t="n">
        <f aca="false">EOMONTH(Input!$C$7,A767)</f>
        <v>66142</v>
      </c>
      <c r="D767" s="78" t="n">
        <f aca="false">RollUp!$AB767+RollUp!$AA767+Mortgage!$I767+401k_01!$H767+401k_02!$H767+Roth_01!$F767+Roth_02!$F767+IRA_01!$F767+IRA_02!$F767+Invest_01!$F767+Invest_02!$F767</f>
        <v>-1.05782245386236E-010</v>
      </c>
    </row>
    <row r="768" customFormat="false" ht="12.8" hidden="false" customHeight="false" outlineLevel="0" collapsed="false">
      <c r="A768" s="76" t="n">
        <v>764</v>
      </c>
      <c r="B768" s="77" t="n">
        <f aca="false">EOMONTH(Input!$C$7,A768)</f>
        <v>66170</v>
      </c>
      <c r="D768" s="78" t="n">
        <f aca="false">RollUp!$AB768+RollUp!$AA768+Mortgage!$I768+401k_01!$H768+401k_02!$H768+Roth_01!$F768+Roth_02!$F768+IRA_01!$F768+IRA_02!$F768+Invest_01!$F768+Invest_02!$F768</f>
        <v>-1.16169980342554E-010</v>
      </c>
    </row>
    <row r="769" customFormat="false" ht="12.8" hidden="false" customHeight="false" outlineLevel="0" collapsed="false">
      <c r="A769" s="76" t="n">
        <v>765</v>
      </c>
      <c r="B769" s="77" t="n">
        <f aca="false">EOMONTH(Input!$C$7,A769)</f>
        <v>66201</v>
      </c>
      <c r="D769" s="78" t="n">
        <f aca="false">RollUp!$AB769+RollUp!$AA769+Mortgage!$I769+401k_01!$H769+401k_02!$H769+Roth_01!$F769+Roth_02!$F769+IRA_01!$F769+IRA_02!$F769+Invest_01!$F769+Invest_02!$F769</f>
        <v>-1.26601411985173E-010</v>
      </c>
    </row>
    <row r="770" customFormat="false" ht="12.8" hidden="false" customHeight="false" outlineLevel="0" collapsed="false">
      <c r="A770" s="76" t="n">
        <v>766</v>
      </c>
      <c r="B770" s="77" t="n">
        <f aca="false">EOMONTH(Input!$C$7,A770)</f>
        <v>66231</v>
      </c>
      <c r="D770" s="78" t="n">
        <f aca="false">RollUp!$AB770+RollUp!$AA770+Mortgage!$I770+401k_01!$H770+401k_02!$H770+Roth_01!$F770+Roth_02!$F770+IRA_01!$F770+IRA_02!$F770+Invest_01!$F770+Invest_02!$F770</f>
        <v>-1.37076722400888E-010</v>
      </c>
    </row>
    <row r="771" customFormat="false" ht="12.8" hidden="false" customHeight="false" outlineLevel="0" collapsed="false">
      <c r="A771" s="76" t="n">
        <v>767</v>
      </c>
      <c r="B771" s="77" t="n">
        <f aca="false">EOMONTH(Input!$C$7,A771)</f>
        <v>66262</v>
      </c>
      <c r="D771" s="78" t="n">
        <f aca="false">RollUp!$AB771+RollUp!$AA771+Mortgage!$I771+401k_01!$H771+401k_02!$H771+Roth_01!$F771+Roth_02!$F771+IRA_01!$F771+IRA_02!$F771+Invest_01!$F771+Invest_02!$F771</f>
        <v>-1.47596094435192E-010</v>
      </c>
    </row>
    <row r="772" customFormat="false" ht="12.8" hidden="false" customHeight="false" outlineLevel="0" collapsed="false">
      <c r="A772" s="76" t="n">
        <v>768</v>
      </c>
      <c r="B772" s="77" t="n">
        <f aca="false">EOMONTH(Input!$C$7,A772)</f>
        <v>66292</v>
      </c>
      <c r="D772" s="78" t="n">
        <f aca="false">RollUp!$AB772+RollUp!$AA772+Mortgage!$I772+401k_01!$H772+401k_02!$H772+Roth_01!$F772+Roth_02!$F772+IRA_01!$F772+IRA_02!$F772+Invest_01!$F772+Invest_02!$F772</f>
        <v>-1.58159711695431E-010</v>
      </c>
    </row>
    <row r="773" customFormat="false" ht="12.8" hidden="false" customHeight="false" outlineLevel="0" collapsed="false">
      <c r="A773" s="76" t="n">
        <v>769</v>
      </c>
      <c r="B773" s="77" t="n">
        <f aca="false">EOMONTH(Input!$C$7,A773)</f>
        <v>66323</v>
      </c>
      <c r="D773" s="78" t="n">
        <f aca="false">RollUp!$AB773+RollUp!$AA773+Mortgage!$I773+401k_01!$H773+401k_02!$H773+Roth_01!$F773+Roth_02!$F773+IRA_01!$F773+IRA_02!$F773+Invest_01!$F773+Invest_02!$F773</f>
        <v>-1.68767758553984E-010</v>
      </c>
    </row>
    <row r="774" customFormat="false" ht="12.8" hidden="false" customHeight="false" outlineLevel="0" collapsed="false">
      <c r="A774" s="76" t="n">
        <v>770</v>
      </c>
      <c r="B774" s="77" t="n">
        <f aca="false">EOMONTH(Input!$C$7,A774)</f>
        <v>66354</v>
      </c>
      <c r="D774" s="78" t="n">
        <f aca="false">RollUp!$AB774+RollUp!$AA774+Mortgage!$I774+401k_01!$H774+401k_02!$H774+Roth_01!$F774+Roth_02!$F774+IRA_01!$F774+IRA_02!$F774+Invest_01!$F774+Invest_02!$F774</f>
        <v>-1.79420420151451E-010</v>
      </c>
    </row>
    <row r="775" customFormat="false" ht="12.8" hidden="false" customHeight="false" outlineLevel="0" collapsed="false">
      <c r="A775" s="76" t="n">
        <v>771</v>
      </c>
      <c r="B775" s="77" t="n">
        <f aca="false">EOMONTH(Input!$C$7,A775)</f>
        <v>66384</v>
      </c>
      <c r="D775" s="78" t="n">
        <f aca="false">RollUp!$AB775+RollUp!$AA775+Mortgage!$I775+401k_01!$H775+401k_02!$H775+Roth_01!$F775+Roth_02!$F775+IRA_01!$F775+IRA_02!$F775+Invest_01!$F775+Invest_02!$F775</f>
        <v>-1.90117882399849E-010</v>
      </c>
    </row>
    <row r="776" customFormat="false" ht="12.8" hidden="false" customHeight="false" outlineLevel="0" collapsed="false">
      <c r="A776" s="76" t="n">
        <v>772</v>
      </c>
      <c r="B776" s="77" t="n">
        <f aca="false">EOMONTH(Input!$C$7,A776)</f>
        <v>66415</v>
      </c>
      <c r="D776" s="78" t="n">
        <f aca="false">RollUp!$AB776+RollUp!$AA776+Mortgage!$I776+401k_01!$H776+401k_02!$H776+Roth_01!$F776+Roth_02!$F776+IRA_01!$F776+IRA_02!$F776+Invest_01!$F776+Invest_02!$F776</f>
        <v>-2.00860331985831E-010</v>
      </c>
    </row>
    <row r="777" customFormat="false" ht="12.8" hidden="false" customHeight="false" outlineLevel="0" collapsed="false">
      <c r="A777" s="76" t="n">
        <v>773</v>
      </c>
      <c r="B777" s="77" t="n">
        <f aca="false">EOMONTH(Input!$C$7,A777)</f>
        <v>66445</v>
      </c>
      <c r="D777" s="78" t="n">
        <f aca="false">RollUp!$AB777+RollUp!$AA777+Mortgage!$I777+401k_01!$H777+401k_02!$H777+Roth_01!$F777+Roth_02!$F777+IRA_01!$F777+IRA_02!$F777+Invest_01!$F777+Invest_02!$F777</f>
        <v>-2.1164795637391E-010</v>
      </c>
    </row>
    <row r="778" customFormat="false" ht="12.8" hidden="false" customHeight="false" outlineLevel="0" collapsed="false">
      <c r="A778" s="76" t="n">
        <v>774</v>
      </c>
      <c r="B778" s="77" t="n">
        <f aca="false">EOMONTH(Input!$C$7,A778)</f>
        <v>66476</v>
      </c>
      <c r="D778" s="78" t="n">
        <f aca="false">RollUp!$AB778+RollUp!$AA778+Mortgage!$I778+401k_01!$H778+401k_02!$H778+Roth_01!$F778+Roth_02!$F778+IRA_01!$F778+IRA_02!$F778+Invest_01!$F778+Invest_02!$F778</f>
        <v>-2.22480943809704E-010</v>
      </c>
    </row>
    <row r="779" customFormat="false" ht="12.8" hidden="false" customHeight="false" outlineLevel="0" collapsed="false">
      <c r="A779" s="76" t="n">
        <v>775</v>
      </c>
      <c r="B779" s="77" t="n">
        <f aca="false">EOMONTH(Input!$C$7,A779)</f>
        <v>66507</v>
      </c>
      <c r="D779" s="78" t="n">
        <f aca="false">RollUp!$AB779+RollUp!$AA779+Mortgage!$I779+401k_01!$H779+401k_02!$H779+Roth_01!$F779+Roth_02!$F779+IRA_01!$F779+IRA_02!$F779+Invest_01!$F779+Invest_02!$F779</f>
        <v>-2.33359483323186E-010</v>
      </c>
    </row>
    <row r="780" customFormat="false" ht="12.8" hidden="false" customHeight="false" outlineLevel="0" collapsed="false">
      <c r="A780" s="76" t="n">
        <v>776</v>
      </c>
      <c r="B780" s="77" t="n">
        <f aca="false">EOMONTH(Input!$C$7,A780)</f>
        <v>66535</v>
      </c>
      <c r="D780" s="78" t="n">
        <f aca="false">RollUp!$AB780+RollUp!$AA780+Mortgage!$I780+401k_01!$H780+401k_02!$H780+Roth_01!$F780+Roth_02!$F780+IRA_01!$F780+IRA_02!$F780+Invest_01!$F780+Invest_02!$F780</f>
        <v>-2.44283764731957E-010</v>
      </c>
    </row>
    <row r="781" customFormat="false" ht="12.8" hidden="false" customHeight="false" outlineLevel="0" collapsed="false">
      <c r="A781" s="76" t="n">
        <v>777</v>
      </c>
      <c r="B781" s="77" t="n">
        <f aca="false">EOMONTH(Input!$C$7,A781)</f>
        <v>66566</v>
      </c>
      <c r="D781" s="78" t="n">
        <f aca="false">RollUp!$AB781+RollUp!$AA781+Mortgage!$I781+401k_01!$H781+401k_02!$H781+Roth_01!$F781+Roth_02!$F781+IRA_01!$F781+IRA_02!$F781+Invest_01!$F781+Invest_02!$F781</f>
        <v>-2.55253978644524E-010</v>
      </c>
    </row>
    <row r="782" customFormat="false" ht="12.8" hidden="false" customHeight="false" outlineLevel="0" collapsed="false">
      <c r="A782" s="76" t="n">
        <v>778</v>
      </c>
      <c r="B782" s="77" t="n">
        <f aca="false">EOMONTH(Input!$C$7,A782)</f>
        <v>66596</v>
      </c>
      <c r="D782" s="78" t="n">
        <f aca="false">RollUp!$AB782+RollUp!$AA782+Mortgage!$I782+401k_01!$H782+401k_02!$H782+Roth_01!$F782+Roth_02!$F782+IRA_01!$F782+IRA_02!$F782+Invest_01!$F782+Invest_02!$F782</f>
        <v>-2.66270316463598E-010</v>
      </c>
    </row>
    <row r="783" customFormat="false" ht="12.8" hidden="false" customHeight="false" outlineLevel="0" collapsed="false">
      <c r="A783" s="76" t="n">
        <v>779</v>
      </c>
      <c r="B783" s="77" t="n">
        <f aca="false">EOMONTH(Input!$C$7,A783)</f>
        <v>66627</v>
      </c>
      <c r="D783" s="78" t="n">
        <f aca="false">RollUp!$AB783+RollUp!$AA783+Mortgage!$I783+401k_01!$H783+401k_02!$H783+Roth_01!$F783+Roth_02!$F783+IRA_01!$F783+IRA_02!$F783+Invest_01!$F783+Invest_02!$F783</f>
        <v>-2.77332970389399E-010</v>
      </c>
    </row>
    <row r="784" customFormat="false" ht="12.8" hidden="false" customHeight="false" outlineLevel="0" collapsed="false">
      <c r="A784" s="76" t="n">
        <v>780</v>
      </c>
      <c r="B784" s="77" t="n">
        <f aca="false">EOMONTH(Input!$C$7,A784)</f>
        <v>66657</v>
      </c>
      <c r="D784" s="78" t="n">
        <f aca="false">RollUp!$AB784+RollUp!$AA784+Mortgage!$I784+401k_01!$H784+401k_02!$H784+Roth_01!$F784+Roth_02!$F784+IRA_01!$F784+IRA_02!$F784+Invest_01!$F784+Invest_02!$F784</f>
        <v>-2.88442133422987E-010</v>
      </c>
    </row>
    <row r="785" customFormat="false" ht="12.8" hidden="false" customHeight="false" outlineLevel="0" collapsed="false">
      <c r="A785" s="76" t="n">
        <v>781</v>
      </c>
      <c r="B785" s="77" t="n">
        <f aca="false">EOMONTH(Input!$C$7,A785)</f>
        <v>66688</v>
      </c>
      <c r="D785" s="78" t="n">
        <f aca="false">RollUp!$AB785+RollUp!$AA785+Mortgage!$I785+401k_01!$H785+401k_02!$H785+Roth_01!$F785+Roth_02!$F785+IRA_01!$F785+IRA_02!$F785+Invest_01!$F785+Invest_02!$F785</f>
        <v>-2.99597999369589E-010</v>
      </c>
    </row>
    <row r="786" customFormat="false" ht="12.8" hidden="false" customHeight="false" outlineLevel="0" collapsed="false">
      <c r="A786" s="76" t="n">
        <v>782</v>
      </c>
      <c r="B786" s="77" t="n">
        <f aca="false">EOMONTH(Input!$C$7,A786)</f>
        <v>66719</v>
      </c>
      <c r="D786" s="78" t="n">
        <f aca="false">RollUp!$AB786+RollUp!$AA786+Mortgage!$I786+401k_01!$H786+401k_02!$H786+Roth_01!$F786+Roth_02!$F786+IRA_01!$F786+IRA_02!$F786+Invest_01!$F786+Invest_02!$F786</f>
        <v>-3.10800762841957E-010</v>
      </c>
    </row>
    <row r="787" customFormat="false" ht="12.8" hidden="false" customHeight="false" outlineLevel="0" collapsed="false">
      <c r="A787" s="76" t="n">
        <v>783</v>
      </c>
      <c r="B787" s="77" t="n">
        <f aca="false">EOMONTH(Input!$C$7,A787)</f>
        <v>66749</v>
      </c>
      <c r="D787" s="78" t="n">
        <f aca="false">RollUp!$AB787+RollUp!$AA787+Mortgage!$I787+401k_01!$H787+401k_02!$H787+Roth_01!$F787+Roth_02!$F787+IRA_01!$F787+IRA_02!$F787+Invest_01!$F787+Invest_02!$F787</f>
        <v>-3.2205061926373E-010</v>
      </c>
    </row>
    <row r="788" customFormat="false" ht="12.8" hidden="false" customHeight="false" outlineLevel="0" collapsed="false">
      <c r="A788" s="76" t="n">
        <v>784</v>
      </c>
      <c r="B788" s="77" t="n">
        <f aca="false">EOMONTH(Input!$C$7,A788)</f>
        <v>66780</v>
      </c>
      <c r="D788" s="78" t="n">
        <f aca="false">RollUp!$AB788+RollUp!$AA788+Mortgage!$I788+401k_01!$H788+401k_02!$H788+Roth_01!$F788+Roth_02!$F788+IRA_01!$F788+IRA_02!$F788+Invest_01!$F788+Invest_02!$F788</f>
        <v>-3.33347764872812E-010</v>
      </c>
    </row>
    <row r="789" customFormat="false" ht="12.8" hidden="false" customHeight="false" outlineLevel="0" collapsed="false">
      <c r="A789" s="76" t="n">
        <v>785</v>
      </c>
      <c r="B789" s="77" t="n">
        <f aca="false">EOMONTH(Input!$C$7,A789)</f>
        <v>66810</v>
      </c>
      <c r="D789" s="78" t="n">
        <f aca="false">RollUp!$AB789+RollUp!$AA789+Mortgage!$I789+401k_01!$H789+401k_02!$H789+Roth_01!$F789+Roth_02!$F789+IRA_01!$F789+IRA_02!$F789+Invest_01!$F789+Invest_02!$F789</f>
        <v>-3.44692396724766E-010</v>
      </c>
    </row>
    <row r="790" customFormat="false" ht="12.8" hidden="false" customHeight="false" outlineLevel="0" collapsed="false">
      <c r="A790" s="76" t="n">
        <v>786</v>
      </c>
      <c r="B790" s="77" t="n">
        <f aca="false">EOMONTH(Input!$C$7,A790)</f>
        <v>66841</v>
      </c>
      <c r="D790" s="78" t="n">
        <f aca="false">RollUp!$AB790+RollUp!$AA790+Mortgage!$I790+401k_01!$H790+401k_02!$H790+Roth_01!$F790+Roth_02!$F790+IRA_01!$F790+IRA_02!$F790+Invest_01!$F790+Invest_02!$F790</f>
        <v>-3.56084712696221E-010</v>
      </c>
    </row>
    <row r="791" customFormat="false" ht="12.8" hidden="false" customHeight="false" outlineLevel="0" collapsed="false">
      <c r="A791" s="76" t="n">
        <v>787</v>
      </c>
      <c r="B791" s="77" t="n">
        <f aca="false">EOMONTH(Input!$C$7,A791)</f>
        <v>66872</v>
      </c>
      <c r="D791" s="78" t="n">
        <f aca="false">RollUp!$AB791+RollUp!$AA791+Mortgage!$I791+401k_01!$H791+401k_02!$H791+Roth_01!$F791+Roth_02!$F791+IRA_01!$F791+IRA_02!$F791+Invest_01!$F791+Invest_02!$F791</f>
        <v>-3.67524911488293E-010</v>
      </c>
    </row>
    <row r="792" customFormat="false" ht="12.8" hidden="false" customHeight="false" outlineLevel="0" collapsed="false">
      <c r="A792" s="76" t="n">
        <v>788</v>
      </c>
      <c r="B792" s="77" t="n">
        <f aca="false">EOMONTH(Input!$C$7,A792)</f>
        <v>66900</v>
      </c>
      <c r="D792" s="78" t="n">
        <f aca="false">RollUp!$AB792+RollUp!$AA792+Mortgage!$I792+401k_01!$H792+401k_02!$H792+Roth_01!$F792+Roth_02!$F792+IRA_01!$F792+IRA_02!$F792+Invest_01!$F792+Invest_02!$F792</f>
        <v>-3.79013192630019E-010</v>
      </c>
    </row>
    <row r="793" customFormat="false" ht="12.8" hidden="false" customHeight="false" outlineLevel="0" collapsed="false">
      <c r="A793" s="76" t="n">
        <v>789</v>
      </c>
      <c r="B793" s="77" t="n">
        <f aca="false">EOMONTH(Input!$C$7,A793)</f>
        <v>66931</v>
      </c>
      <c r="D793" s="78" t="n">
        <f aca="false">RollUp!$AB793+RollUp!$AA793+Mortgage!$I793+401k_01!$H793+401k_02!$H793+Roth_01!$F793+Roth_02!$F793+IRA_01!$F793+IRA_02!$F793+Invest_01!$F793+Invest_02!$F793</f>
        <v>-3.90549756481808E-010</v>
      </c>
    </row>
    <row r="794" customFormat="false" ht="12.8" hidden="false" customHeight="false" outlineLevel="0" collapsed="false">
      <c r="A794" s="76" t="n">
        <v>790</v>
      </c>
      <c r="B794" s="77" t="n">
        <f aca="false">EOMONTH(Input!$C$7,A794)</f>
        <v>66961</v>
      </c>
      <c r="D794" s="78" t="n">
        <f aca="false">RollUp!$AB794+RollUp!$AA794+Mortgage!$I794+401k_01!$H794+401k_02!$H794+Roth_01!$F794+Roth_02!$F794+IRA_01!$F794+IRA_02!$F794+Invest_01!$F794+Invest_02!$F794</f>
        <v>-4.02134804238906E-010</v>
      </c>
    </row>
    <row r="795" customFormat="false" ht="12.8" hidden="false" customHeight="false" outlineLevel="0" collapsed="false">
      <c r="A795" s="76" t="n">
        <v>791</v>
      </c>
      <c r="B795" s="77" t="n">
        <f aca="false">EOMONTH(Input!$C$7,A795)</f>
        <v>66992</v>
      </c>
      <c r="D795" s="78" t="n">
        <f aca="false">RollUp!$AB795+RollUp!$AA795+Mortgage!$I795+401k_01!$H795+401k_02!$H795+Roth_01!$F795+Roth_02!$F795+IRA_01!$F795+IRA_02!$F795+Invest_01!$F795+Invest_02!$F795</f>
        <v>-4.1376853793487E-010</v>
      </c>
    </row>
    <row r="796" customFormat="false" ht="12.8" hidden="false" customHeight="false" outlineLevel="0" collapsed="false">
      <c r="A796" s="76" t="n">
        <v>792</v>
      </c>
      <c r="B796" s="77" t="n">
        <f aca="false">EOMONTH(Input!$C$7,A796)</f>
        <v>67022</v>
      </c>
      <c r="D796" s="78" t="n">
        <f aca="false">RollUp!$AB796+RollUp!$AA796+Mortgage!$I796+401k_01!$H796+401k_02!$H796+Roth_01!$F796+Roth_02!$F796+IRA_01!$F796+IRA_02!$F796+Invest_01!$F796+Invest_02!$F796</f>
        <v>-4.25451160445068E-010</v>
      </c>
    </row>
    <row r="797" customFormat="false" ht="12.8" hidden="false" customHeight="false" outlineLevel="0" collapsed="false">
      <c r="A797" s="76" t="n">
        <v>793</v>
      </c>
      <c r="B797" s="77" t="n">
        <f aca="false">EOMONTH(Input!$C$7,A797)</f>
        <v>67053</v>
      </c>
      <c r="D797" s="78" t="n">
        <f aca="false">RollUp!$AB797+RollUp!$AA797+Mortgage!$I797+401k_01!$H797+401k_02!$H797+Roth_01!$F797+Roth_02!$F797+IRA_01!$F797+IRA_02!$F797+Invest_01!$F797+Invest_02!$F797</f>
        <v>-4.37182875490181E-010</v>
      </c>
    </row>
    <row r="798" customFormat="false" ht="12.8" hidden="false" customHeight="false" outlineLevel="0" collapsed="false">
      <c r="A798" s="76" t="n">
        <v>794</v>
      </c>
      <c r="B798" s="77" t="n">
        <f aca="false">EOMONTH(Input!$C$7,A798)</f>
        <v>67084</v>
      </c>
      <c r="D798" s="78" t="n">
        <f aca="false">RollUp!$AB798+RollUp!$AA798+Mortgage!$I798+401k_01!$H798+401k_02!$H798+Roth_01!$F798+Roth_02!$F798+IRA_01!$F798+IRA_02!$F798+Invest_01!$F798+Invest_02!$F798</f>
        <v>-4.48963887639727E-010</v>
      </c>
    </row>
    <row r="799" customFormat="false" ht="12.8" hidden="false" customHeight="false" outlineLevel="0" collapsed="false">
      <c r="A799" s="76" t="n">
        <v>795</v>
      </c>
      <c r="B799" s="77" t="n">
        <f aca="false">EOMONTH(Input!$C$7,A799)</f>
        <v>67114</v>
      </c>
      <c r="D799" s="78" t="n">
        <f aca="false">RollUp!$AB799+RollUp!$AA799+Mortgage!$I799+401k_01!$H799+401k_02!$H799+Roth_01!$F799+Roth_02!$F799+IRA_01!$F799+IRA_02!$F799+Invest_01!$F799+Invest_02!$F799</f>
        <v>-4.60794402315597E-010</v>
      </c>
    </row>
    <row r="800" customFormat="false" ht="12.8" hidden="false" customHeight="false" outlineLevel="0" collapsed="false">
      <c r="A800" s="76" t="n">
        <v>796</v>
      </c>
      <c r="B800" s="77" t="n">
        <f aca="false">EOMONTH(Input!$C$7,A800)</f>
        <v>67145</v>
      </c>
      <c r="D800" s="78" t="n">
        <f aca="false">RollUp!$AB800+RollUp!$AA800+Mortgage!$I800+401k_01!$H800+401k_02!$H800+Roth_01!$F800+Roth_02!$F800+IRA_01!$F800+IRA_02!$F800+Invest_01!$F800+Invest_02!$F800</f>
        <v>-4.72674625795609E-010</v>
      </c>
    </row>
    <row r="801" customFormat="false" ht="12.8" hidden="false" customHeight="false" outlineLevel="0" collapsed="false">
      <c r="A801" s="76" t="n">
        <v>797</v>
      </c>
      <c r="B801" s="77" t="n">
        <f aca="false">EOMONTH(Input!$C$7,A801)</f>
        <v>67175</v>
      </c>
      <c r="D801" s="78" t="n">
        <f aca="false">RollUp!$AB801+RollUp!$AA801+Mortgage!$I801+401k_01!$H801+401k_02!$H801+Roth_01!$F801+Roth_02!$F801+IRA_01!$F801+IRA_02!$F801+Invest_01!$F801+Invest_02!$F801</f>
        <v>-4.84604765217071E-010</v>
      </c>
    </row>
    <row r="802" customFormat="false" ht="12.8" hidden="false" customHeight="false" outlineLevel="0" collapsed="false">
      <c r="A802" s="76" t="n">
        <v>798</v>
      </c>
      <c r="B802" s="77" t="n">
        <f aca="false">EOMONTH(Input!$C$7,A802)</f>
        <v>67206</v>
      </c>
      <c r="D802" s="78" t="n">
        <f aca="false">RollUp!$AB802+RollUp!$AA802+Mortgage!$I802+401k_01!$H802+401k_02!$H802+Roth_01!$F802+Roth_02!$F802+IRA_01!$F802+IRA_02!$F802+Invest_01!$F802+Invest_02!$F802</f>
        <v>-4.96585028580365E-010</v>
      </c>
    </row>
    <row r="803" customFormat="false" ht="12.8" hidden="false" customHeight="false" outlineLevel="0" collapsed="false">
      <c r="A803" s="76" t="n">
        <v>799</v>
      </c>
      <c r="B803" s="77" t="n">
        <f aca="false">EOMONTH(Input!$C$7,A803)</f>
        <v>67237</v>
      </c>
      <c r="D803" s="78" t="n">
        <f aca="false">RollUp!$AB803+RollUp!$AA803+Mortgage!$I803+401k_01!$H803+401k_02!$H803+Roth_01!$F803+Roth_02!$F803+IRA_01!$F803+IRA_02!$F803+Invest_01!$F803+Invest_02!$F803</f>
        <v>-5.08615624752541E-010</v>
      </c>
    </row>
    <row r="804" customFormat="false" ht="12.8" hidden="false" customHeight="false" outlineLevel="0" collapsed="false">
      <c r="A804" s="76" t="n">
        <v>800</v>
      </c>
      <c r="B804" s="77" t="n">
        <f aca="false">EOMONTH(Input!$C$7,A804)</f>
        <v>67266</v>
      </c>
      <c r="D804" s="78" t="n">
        <f aca="false">RollUp!$AB804+RollUp!$AA804+Mortgage!$I804+401k_01!$H804+401k_02!$H804+Roth_01!$F804+Roth_02!$F804+IRA_01!$F804+IRA_02!$F804+Invest_01!$F804+Invest_02!$F804</f>
        <v>-5.20696763470929E-010</v>
      </c>
    </row>
    <row r="805" customFormat="false" ht="12.8" hidden="false" customHeight="false" outlineLevel="0" collapsed="false">
      <c r="A805" s="76" t="n">
        <v>801</v>
      </c>
      <c r="B805" s="77" t="n">
        <f aca="false">EOMONTH(Input!$C$7,A805)</f>
        <v>67297</v>
      </c>
      <c r="D805" s="78" t="n">
        <f aca="false">RollUp!$AB805+RollUp!$AA805+Mortgage!$I805+401k_01!$H805+401k_02!$H805+Roth_01!$F805+Roth_02!$F805+IRA_01!$F805+IRA_02!$F805+Invest_01!$F805+Invest_02!$F805</f>
        <v>-5.32828655346767E-010</v>
      </c>
    </row>
    <row r="806" customFormat="false" ht="12.8" hidden="false" customHeight="false" outlineLevel="0" collapsed="false">
      <c r="A806" s="76" t="n">
        <v>802</v>
      </c>
      <c r="B806" s="77" t="n">
        <f aca="false">EOMONTH(Input!$C$7,A806)</f>
        <v>67327</v>
      </c>
      <c r="D806" s="78" t="n">
        <f aca="false">RollUp!$AB806+RollUp!$AA806+Mortgage!$I806+401k_01!$H806+401k_02!$H806+Roth_01!$F806+Roth_02!$F806+IRA_01!$F806+IRA_02!$F806+Invest_01!$F806+Invest_02!$F806</f>
        <v>-5.45011511868839E-010</v>
      </c>
    </row>
    <row r="807" customFormat="false" ht="12.8" hidden="false" customHeight="false" outlineLevel="0" collapsed="false">
      <c r="A807" s="76" t="n">
        <v>803</v>
      </c>
      <c r="B807" s="77" t="n">
        <f aca="false">EOMONTH(Input!$C$7,A807)</f>
        <v>67358</v>
      </c>
      <c r="D807" s="78" t="n">
        <f aca="false">RollUp!$AB807+RollUp!$AA807+Mortgage!$I807+401k_01!$H807+401k_02!$H807+Roth_01!$F807+Roth_02!$F807+IRA_01!$F807+IRA_02!$F807+Invest_01!$F807+Invest_02!$F807</f>
        <v>-5.57245545407133E-010</v>
      </c>
    </row>
    <row r="808" customFormat="false" ht="12.8" hidden="false" customHeight="false" outlineLevel="0" collapsed="false">
      <c r="A808" s="76" t="n">
        <v>804</v>
      </c>
      <c r="B808" s="77" t="n">
        <f aca="false">EOMONTH(Input!$C$7,A808)</f>
        <v>67388</v>
      </c>
      <c r="D808" s="78" t="n">
        <f aca="false">RollUp!$AB808+RollUp!$AA808+Mortgage!$I808+401k_01!$H808+401k_02!$H808+Roth_01!$F808+Roth_02!$F808+IRA_01!$F808+IRA_02!$F808+Invest_01!$F808+Invest_02!$F808</f>
        <v>-5.69530969216513E-010</v>
      </c>
    </row>
    <row r="809" customFormat="false" ht="12.8" hidden="false" customHeight="false" outlineLevel="0" collapsed="false">
      <c r="A809" s="76" t="n">
        <v>805</v>
      </c>
      <c r="B809" s="77" t="n">
        <f aca="false">EOMONTH(Input!$C$7,A809)</f>
        <v>67419</v>
      </c>
      <c r="D809" s="78" t="n">
        <f aca="false">RollUp!$AB809+RollUp!$AA809+Mortgage!$I809+401k_01!$H809+401k_02!$H809+Roth_01!$F809+Roth_02!$F809+IRA_01!$F809+IRA_02!$F809+Invest_01!$F809+Invest_02!$F809</f>
        <v>-5.81867997440407E-010</v>
      </c>
    </row>
    <row r="810" customFormat="false" ht="12.8" hidden="false" customHeight="false" outlineLevel="0" collapsed="false">
      <c r="A810" s="76" t="n">
        <v>806</v>
      </c>
      <c r="B810" s="77" t="n">
        <f aca="false">EOMONTH(Input!$C$7,A810)</f>
        <v>67450</v>
      </c>
      <c r="D810" s="78" t="n">
        <f aca="false">RollUp!$AB810+RollUp!$AA810+Mortgage!$I810+401k_01!$H810+401k_02!$H810+Roth_01!$F810+Roth_02!$F810+IRA_01!$F810+IRA_02!$F810+Invest_01!$F810+Invest_02!$F810</f>
        <v>-5.94256845114504E-010</v>
      </c>
    </row>
    <row r="811" customFormat="false" ht="12.8" hidden="false" customHeight="false" outlineLevel="0" collapsed="false">
      <c r="A811" s="76" t="n">
        <v>807</v>
      </c>
      <c r="B811" s="77" t="n">
        <f aca="false">EOMONTH(Input!$C$7,A811)</f>
        <v>67480</v>
      </c>
      <c r="D811" s="78" t="n">
        <f aca="false">RollUp!$AB811+RollUp!$AA811+Mortgage!$I811+401k_01!$H811+401k_02!$H811+Roth_01!$F811+Roth_02!$F811+IRA_01!$F811+IRA_02!$F811+Invest_01!$F811+Invest_02!$F811</f>
        <v>-6.06697728170481E-010</v>
      </c>
    </row>
    <row r="812" customFormat="false" ht="12.8" hidden="false" customHeight="false" outlineLevel="0" collapsed="false">
      <c r="A812" s="76" t="n">
        <v>808</v>
      </c>
      <c r="B812" s="77" t="n">
        <f aca="false">EOMONTH(Input!$C$7,A812)</f>
        <v>67511</v>
      </c>
      <c r="D812" s="78" t="n">
        <f aca="false">RollUp!$AB812+RollUp!$AA812+Mortgage!$I812+401k_01!$H812+401k_02!$H812+Roth_01!$F812+Roth_02!$F812+IRA_01!$F812+IRA_02!$F812+Invest_01!$F812+Invest_02!$F812</f>
        <v>-6.19190863439727E-010</v>
      </c>
    </row>
    <row r="813" customFormat="false" ht="12.8" hidden="false" customHeight="false" outlineLevel="0" collapsed="false">
      <c r="A813" s="76" t="n">
        <v>809</v>
      </c>
      <c r="B813" s="77" t="n">
        <f aca="false">EOMONTH(Input!$C$7,A813)</f>
        <v>67541</v>
      </c>
      <c r="D813" s="78" t="n">
        <f aca="false">RollUp!$AB813+RollUp!$AA813+Mortgage!$I813+401k_01!$H813+401k_02!$H813+Roth_01!$F813+Roth_02!$F813+IRA_01!$F813+IRA_02!$F813+Invest_01!$F813+Invest_02!$F813</f>
        <v>-6.31736468657098E-010</v>
      </c>
    </row>
    <row r="814" customFormat="false" ht="12.8" hidden="false" customHeight="false" outlineLevel="0" collapsed="false">
      <c r="A814" s="76" t="n">
        <v>810</v>
      </c>
      <c r="B814" s="77" t="n">
        <f aca="false">EOMONTH(Input!$C$7,A814)</f>
        <v>67572</v>
      </c>
      <c r="D814" s="78" t="n">
        <f aca="false">RollUp!$AB814+RollUp!$AA814+Mortgage!$I814+401k_01!$H814+401k_02!$H814+Roth_01!$F814+Roth_02!$F814+IRA_01!$F814+IRA_02!$F814+Invest_01!$F814+Invest_02!$F814</f>
        <v>-6.44334762464678E-010</v>
      </c>
    </row>
    <row r="815" customFormat="false" ht="12.8" hidden="false" customHeight="false" outlineLevel="0" collapsed="false">
      <c r="A815" s="76" t="n">
        <v>811</v>
      </c>
      <c r="B815" s="77" t="n">
        <f aca="false">EOMONTH(Input!$C$7,A815)</f>
        <v>67603</v>
      </c>
      <c r="D815" s="78" t="n">
        <f aca="false">RollUp!$AB815+RollUp!$AA815+Mortgage!$I815+401k_01!$H815+401k_02!$H815+Roth_01!$F815+Roth_02!$F815+IRA_01!$F815+IRA_02!$F815+Invest_01!$F815+Invest_02!$F815</f>
        <v>-6.56985964415561E-010</v>
      </c>
    </row>
    <row r="816" customFormat="false" ht="12.8" hidden="false" customHeight="false" outlineLevel="0" collapsed="false">
      <c r="A816" s="76" t="n">
        <v>812</v>
      </c>
      <c r="B816" s="77" t="n">
        <f aca="false">EOMONTH(Input!$C$7,A816)</f>
        <v>67631</v>
      </c>
      <c r="D816" s="78" t="n">
        <f aca="false">RollUp!$AB816+RollUp!$AA816+Mortgage!$I816+401k_01!$H816+401k_02!$H816+Roth_01!$F816+Roth_02!$F816+IRA_01!$F816+IRA_02!$F816+Invest_01!$F816+Invest_02!$F816</f>
        <v>-6.69690294977647E-010</v>
      </c>
    </row>
    <row r="817" customFormat="false" ht="12.8" hidden="false" customHeight="false" outlineLevel="0" collapsed="false">
      <c r="A817" s="76" t="n">
        <v>813</v>
      </c>
      <c r="B817" s="77" t="n">
        <f aca="false">EOMONTH(Input!$C$7,A817)</f>
        <v>67662</v>
      </c>
      <c r="D817" s="78" t="n">
        <f aca="false">RollUp!$AB817+RollUp!$AA817+Mortgage!$I817+401k_01!$H817+401k_02!$H817+Roth_01!$F817+Roth_02!$F817+IRA_01!$F817+IRA_02!$F817+Invest_01!$F817+Invest_02!$F817</f>
        <v>-6.82447975537452E-010</v>
      </c>
    </row>
    <row r="818" customFormat="false" ht="12.8" hidden="false" customHeight="false" outlineLevel="0" collapsed="false">
      <c r="A818" s="76" t="n">
        <v>814</v>
      </c>
      <c r="B818" s="77" t="n">
        <f aca="false">EOMONTH(Input!$C$7,A818)</f>
        <v>67692</v>
      </c>
      <c r="D818" s="78" t="n">
        <f aca="false">RollUp!$AB818+RollUp!$AA818+Mortgage!$I818+401k_01!$H818+401k_02!$H818+Roth_01!$F818+Roth_02!$F818+IRA_01!$F818+IRA_02!$F818+Invest_01!$F818+Invest_02!$F818</f>
        <v>-6.95259228403936E-010</v>
      </c>
    </row>
    <row r="819" customFormat="false" ht="12.8" hidden="false" customHeight="false" outlineLevel="0" collapsed="false">
      <c r="A819" s="76" t="n">
        <v>815</v>
      </c>
      <c r="B819" s="77" t="n">
        <f aca="false">EOMONTH(Input!$C$7,A819)</f>
        <v>67723</v>
      </c>
      <c r="D819" s="78" t="n">
        <f aca="false">RollUp!$AB819+RollUp!$AA819+Mortgage!$I819+401k_01!$H819+401k_02!$H819+Roth_01!$F819+Roth_02!$F819+IRA_01!$F819+IRA_02!$F819+Invest_01!$F819+Invest_02!$F819</f>
        <v>-7.08124276812349E-010</v>
      </c>
    </row>
    <row r="820" customFormat="false" ht="12.8" hidden="false" customHeight="false" outlineLevel="0" collapsed="false">
      <c r="A820" s="76" t="n">
        <v>816</v>
      </c>
      <c r="B820" s="77" t="n">
        <f aca="false">EOMONTH(Input!$C$7,A820)</f>
        <v>67753</v>
      </c>
      <c r="D820" s="78" t="n">
        <f aca="false">RollUp!$AB820+RollUp!$AA820+Mortgage!$I820+401k_01!$H820+401k_02!$H820+Roth_01!$F820+Roth_02!$F820+IRA_01!$F820+IRA_02!$F820+Invest_01!$F820+Invest_02!$F820</f>
        <v>-7.21043344928087E-010</v>
      </c>
    </row>
    <row r="821" customFormat="false" ht="12.8" hidden="false" customHeight="false" outlineLevel="0" collapsed="false">
      <c r="A821" s="76" t="n">
        <v>817</v>
      </c>
      <c r="B821" s="77" t="n">
        <f aca="false">EOMONTH(Input!$C$7,A821)</f>
        <v>67784</v>
      </c>
      <c r="D821" s="78" t="n">
        <f aca="false">RollUp!$AB821+RollUp!$AA821+Mortgage!$I821+401k_01!$H821+401k_02!$H821+Roth_01!$F821+Roth_02!$F821+IRA_01!$F821+IRA_02!$F821+Invest_01!$F821+Invest_02!$F821</f>
        <v>-7.34016657850569E-010</v>
      </c>
    </row>
    <row r="822" customFormat="false" ht="12.8" hidden="false" customHeight="false" outlineLevel="0" collapsed="false">
      <c r="A822" s="76" t="n">
        <v>818</v>
      </c>
      <c r="B822" s="77" t="n">
        <f aca="false">EOMONTH(Input!$C$7,A822)</f>
        <v>67815</v>
      </c>
      <c r="D822" s="78" t="n">
        <f aca="false">RollUp!$AB822+RollUp!$AA822+Mortgage!$I822+401k_01!$H822+401k_02!$H822+Roth_01!$F822+Roth_02!$F822+IRA_01!$F822+IRA_02!$F822+Invest_01!$F822+Invest_02!$F822</f>
        <v>-7.47044441617131E-010</v>
      </c>
    </row>
    <row r="823" customFormat="false" ht="12.8" hidden="false" customHeight="false" outlineLevel="0" collapsed="false">
      <c r="A823" s="76" t="n">
        <v>819</v>
      </c>
      <c r="B823" s="77" t="n">
        <f aca="false">EOMONTH(Input!$C$7,A823)</f>
        <v>67845</v>
      </c>
      <c r="D823" s="78" t="n">
        <f aca="false">RollUp!$AB823+RollUp!$AA823+Mortgage!$I823+401k_01!$H823+401k_02!$H823+Roth_01!$F823+Roth_02!$F823+IRA_01!$F823+IRA_02!$F823+Invest_01!$F823+Invest_02!$F823</f>
        <v>-7.60126923206929E-010</v>
      </c>
    </row>
    <row r="824" customFormat="false" ht="12.8" hidden="false" customHeight="false" outlineLevel="0" collapsed="false">
      <c r="A824" s="76" t="n">
        <v>820</v>
      </c>
      <c r="B824" s="77" t="n">
        <f aca="false">EOMONTH(Input!$C$7,A824)</f>
        <v>67876</v>
      </c>
      <c r="D824" s="78" t="n">
        <f aca="false">RollUp!$AB824+RollUp!$AA824+Mortgage!$I824+401k_01!$H824+401k_02!$H824+Roth_01!$F824+Roth_02!$F824+IRA_01!$F824+IRA_02!$F824+Invest_01!$F824+Invest_02!$F824</f>
        <v>-7.73264330544868E-010</v>
      </c>
    </row>
    <row r="825" customFormat="false" ht="12.8" hidden="false" customHeight="false" outlineLevel="0" collapsed="false">
      <c r="A825" s="76" t="n">
        <v>821</v>
      </c>
      <c r="B825" s="77" t="n">
        <f aca="false">EOMONTH(Input!$C$7,A825)</f>
        <v>67906</v>
      </c>
      <c r="D825" s="78" t="n">
        <f aca="false">RollUp!$AB825+RollUp!$AA825+Mortgage!$I825+401k_01!$H825+401k_02!$H825+Roth_01!$F825+Roth_02!$F825+IRA_01!$F825+IRA_02!$F825+Invest_01!$F825+Invest_02!$F825</f>
        <v>-7.86456892505542E-010</v>
      </c>
    </row>
    <row r="826" customFormat="false" ht="12.8" hidden="false" customHeight="false" outlineLevel="0" collapsed="false">
      <c r="A826" s="76" t="n">
        <v>822</v>
      </c>
      <c r="B826" s="77" t="n">
        <f aca="false">EOMONTH(Input!$C$7,A826)</f>
        <v>67937</v>
      </c>
      <c r="D826" s="78" t="n">
        <f aca="false">RollUp!$AB826+RollUp!$AA826+Mortgage!$I826+401k_01!$H826+401k_02!$H826+Roth_01!$F826+Roth_02!$F826+IRA_01!$F826+IRA_02!$F826+Invest_01!$F826+Invest_02!$F826</f>
        <v>-7.99704838917188E-010</v>
      </c>
    </row>
    <row r="827" customFormat="false" ht="12.8" hidden="false" customHeight="false" outlineLevel="0" collapsed="false">
      <c r="A827" s="76" t="n">
        <v>823</v>
      </c>
      <c r="B827" s="77" t="n">
        <f aca="false">EOMONTH(Input!$C$7,A827)</f>
        <v>67968</v>
      </c>
      <c r="D827" s="78" t="n">
        <f aca="false">RollUp!$AB827+RollUp!$AA827+Mortgage!$I827+401k_01!$H827+401k_02!$H827+Roth_01!$F827+Roth_02!$F827+IRA_01!$F827+IRA_02!$F827+Invest_01!$F827+Invest_02!$F827</f>
        <v>-8.13008400565661E-010</v>
      </c>
    </row>
    <row r="828" customFormat="false" ht="12.8" hidden="false" customHeight="false" outlineLevel="0" collapsed="false">
      <c r="A828" s="76" t="n">
        <v>824</v>
      </c>
      <c r="B828" s="77" t="n">
        <f aca="false">EOMONTH(Input!$C$7,A828)</f>
        <v>67996</v>
      </c>
      <c r="D828" s="78" t="n">
        <f aca="false">RollUp!$AB828+RollUp!$AA828+Mortgage!$I828+401k_01!$H828+401k_02!$H828+Roth_01!$F828+Roth_02!$F828+IRA_01!$F828+IRA_02!$F828+Invest_01!$F828+Invest_02!$F828</f>
        <v>-8.26367809198425E-010</v>
      </c>
    </row>
    <row r="829" customFormat="false" ht="12.8" hidden="false" customHeight="false" outlineLevel="0" collapsed="false">
      <c r="A829" s="76" t="n">
        <v>825</v>
      </c>
      <c r="B829" s="77" t="n">
        <f aca="false">EOMONTH(Input!$C$7,A829)</f>
        <v>68027</v>
      </c>
      <c r="D829" s="78" t="n">
        <f aca="false">RollUp!$AB829+RollUp!$AA829+Mortgage!$I829+401k_01!$H829+401k_02!$H829+Roth_01!$F829+Roth_02!$F829+IRA_01!$F829+IRA_02!$F829+Invest_01!$F829+Invest_02!$F829</f>
        <v>-8.39783297528561E-010</v>
      </c>
    </row>
    <row r="830" customFormat="false" ht="12.8" hidden="false" customHeight="false" outlineLevel="0" collapsed="false">
      <c r="A830" s="76" t="n">
        <v>826</v>
      </c>
      <c r="B830" s="77" t="n">
        <f aca="false">EOMONTH(Input!$C$7,A830)</f>
        <v>68057</v>
      </c>
      <c r="D830" s="78" t="n">
        <f aca="false">RollUp!$AB830+RollUp!$AA830+Mortgage!$I830+401k_01!$H830+401k_02!$H830+Roth_01!$F830+Roth_02!$F830+IRA_01!$F830+IRA_02!$F830+Invest_01!$F830+Invest_02!$F830</f>
        <v>-8.53255099238785E-010</v>
      </c>
    </row>
    <row r="831" customFormat="false" ht="12.8" hidden="false" customHeight="false" outlineLevel="0" collapsed="false">
      <c r="A831" s="76" t="n">
        <v>827</v>
      </c>
      <c r="B831" s="77" t="n">
        <f aca="false">EOMONTH(Input!$C$7,A831)</f>
        <v>68088</v>
      </c>
      <c r="D831" s="78" t="n">
        <f aca="false">RollUp!$AB831+RollUp!$AA831+Mortgage!$I831+401k_01!$H831+401k_02!$H831+Roth_01!$F831+Roth_02!$F831+IRA_01!$F831+IRA_02!$F831+Invest_01!$F831+Invest_02!$F831</f>
        <v>-8.66783448985496E-010</v>
      </c>
    </row>
    <row r="832" customFormat="false" ht="12.8" hidden="false" customHeight="false" outlineLevel="0" collapsed="false">
      <c r="A832" s="76" t="n">
        <v>828</v>
      </c>
      <c r="B832" s="77" t="n">
        <f aca="false">EOMONTH(Input!$C$7,A832)</f>
        <v>68118</v>
      </c>
      <c r="D832" s="78" t="n">
        <f aca="false">RollUp!$AB832+RollUp!$AA832+Mortgage!$I832+401k_01!$H832+401k_02!$H832+Roth_01!$F832+Roth_02!$F832+IRA_01!$F832+IRA_02!$F832+Invest_01!$F832+Invest_02!$F832</f>
        <v>-8.80368582402824E-010</v>
      </c>
    </row>
    <row r="833" customFormat="false" ht="12.8" hidden="false" customHeight="false" outlineLevel="0" collapsed="false">
      <c r="A833" s="76" t="n">
        <v>829</v>
      </c>
      <c r="B833" s="77" t="n">
        <f aca="false">EOMONTH(Input!$C$7,A833)</f>
        <v>68149</v>
      </c>
      <c r="D833" s="78" t="n">
        <f aca="false">RollUp!$AB833+RollUp!$AA833+Mortgage!$I833+401k_01!$H833+401k_02!$H833+Roth_01!$F833+Roth_02!$F833+IRA_01!$F833+IRA_02!$F833+Invest_01!$F833+Invest_02!$F833</f>
        <v>-8.94010736106713E-010</v>
      </c>
    </row>
    <row r="834" customFormat="false" ht="12.8" hidden="false" customHeight="false" outlineLevel="0" collapsed="false">
      <c r="A834" s="76" t="n">
        <v>830</v>
      </c>
      <c r="B834" s="77" t="n">
        <f aca="false">EOMONTH(Input!$C$7,A834)</f>
        <v>68180</v>
      </c>
      <c r="D834" s="78" t="n">
        <f aca="false">RollUp!$AB834+RollUp!$AA834+Mortgage!$I834+401k_01!$H834+401k_02!$H834+Roth_01!$F834+Roth_02!$F834+IRA_01!$F834+IRA_02!$F834+Invest_01!$F834+Invest_02!$F834</f>
        <v>-9.07710147699005E-010</v>
      </c>
    </row>
    <row r="835" customFormat="false" ht="12.8" hidden="false" customHeight="false" outlineLevel="0" collapsed="false">
      <c r="A835" s="76" t="n">
        <v>831</v>
      </c>
      <c r="B835" s="77" t="n">
        <f aca="false">EOMONTH(Input!$C$7,A835)</f>
        <v>68210</v>
      </c>
      <c r="D835" s="78" t="n">
        <f aca="false">RollUp!$AB835+RollUp!$AA835+Mortgage!$I835+401k_01!$H835+401k_02!$H835+Roth_01!$F835+Roth_02!$F835+IRA_01!$F835+IRA_02!$F835+Invest_01!$F835+Invest_02!$F835</f>
        <v>-9.21467055771551E-010</v>
      </c>
    </row>
    <row r="836" customFormat="false" ht="12.8" hidden="false" customHeight="false" outlineLevel="0" collapsed="false">
      <c r="A836" s="76" t="n">
        <v>832</v>
      </c>
      <c r="B836" s="77" t="n">
        <f aca="false">EOMONTH(Input!$C$7,A836)</f>
        <v>68241</v>
      </c>
      <c r="D836" s="78" t="n">
        <f aca="false">RollUp!$AB836+RollUp!$AA836+Mortgage!$I836+401k_01!$H836+401k_02!$H836+Roth_01!$F836+Roth_02!$F836+IRA_01!$F836+IRA_02!$F836+Invest_01!$F836+Invest_02!$F836</f>
        <v>-9.35281699910334E-010</v>
      </c>
    </row>
    <row r="837" customFormat="false" ht="12.8" hidden="false" customHeight="false" outlineLevel="0" collapsed="false">
      <c r="A837" s="76" t="n">
        <v>833</v>
      </c>
      <c r="B837" s="77" t="n">
        <f aca="false">EOMONTH(Input!$C$7,A837)</f>
        <v>68271</v>
      </c>
      <c r="D837" s="78" t="n">
        <f aca="false">RollUp!$AB837+RollUp!$AA837+Mortgage!$I837+401k_01!$H837+401k_02!$H837+Roth_01!$F837+Roth_02!$F837+IRA_01!$F837+IRA_02!$F837+Invest_01!$F837+Invest_02!$F837</f>
        <v>-9.49154320699616E-010</v>
      </c>
    </row>
    <row r="838" customFormat="false" ht="12.8" hidden="false" customHeight="false" outlineLevel="0" collapsed="false">
      <c r="A838" s="76" t="n">
        <v>834</v>
      </c>
      <c r="B838" s="77" t="n">
        <f aca="false">EOMONTH(Input!$C$7,A838)</f>
        <v>68302</v>
      </c>
      <c r="D838" s="78" t="n">
        <f aca="false">RollUp!$AB838+RollUp!$AA838+Mortgage!$I838+401k_01!$H838+401k_02!$H838+Roth_01!$F838+Roth_02!$F838+IRA_01!$F838+IRA_02!$F838+Invest_01!$F838+Invest_02!$F838</f>
        <v>-9.6308515972609E-010</v>
      </c>
    </row>
    <row r="839" customFormat="false" ht="12.8" hidden="false" customHeight="false" outlineLevel="0" collapsed="false">
      <c r="A839" s="76" t="n">
        <v>835</v>
      </c>
      <c r="B839" s="77" t="n">
        <f aca="false">EOMONTH(Input!$C$7,A839)</f>
        <v>68333</v>
      </c>
      <c r="D839" s="78" t="n">
        <f aca="false">RollUp!$AB839+RollUp!$AA839+Mortgage!$I839+401k_01!$H839+401k_02!$H839+Roth_01!$F839+Roth_02!$F839+IRA_01!$F839+IRA_02!$F839+Invest_01!$F839+Invest_02!$F839</f>
        <v>-9.77074459583064E-010</v>
      </c>
    </row>
    <row r="840" customFormat="false" ht="12.8" hidden="false" customHeight="false" outlineLevel="0" collapsed="false">
      <c r="A840" s="76" t="n">
        <v>836</v>
      </c>
      <c r="B840" s="77" t="n">
        <f aca="false">EOMONTH(Input!$C$7,A840)</f>
        <v>68361</v>
      </c>
      <c r="D840" s="78" t="n">
        <f aca="false">RollUp!$AB840+RollUp!$AA840+Mortgage!$I840+401k_01!$H840+401k_02!$H840+Roth_01!$F840+Roth_02!$F840+IRA_01!$F840+IRA_02!$F840+Invest_01!$F840+Invest_02!$F840</f>
        <v>-9.91122463874653E-010</v>
      </c>
    </row>
    <row r="841" customFormat="false" ht="12.8" hidden="false" customHeight="false" outlineLevel="0" collapsed="false">
      <c r="A841" s="76" t="n">
        <v>837</v>
      </c>
      <c r="B841" s="77" t="n">
        <f aca="false">EOMONTH(Input!$C$7,A841)</f>
        <v>68392</v>
      </c>
      <c r="D841" s="78" t="n">
        <f aca="false">RollUp!$AB841+RollUp!$AA841+Mortgage!$I841+401k_01!$H841+401k_02!$H841+Roth_01!$F841+Roth_02!$F841+IRA_01!$F841+IRA_02!$F841+Invest_01!$F841+Invest_02!$F841</f>
        <v>-1.00522941721999E-009</v>
      </c>
    </row>
    <row r="842" customFormat="false" ht="12.8" hidden="false" customHeight="false" outlineLevel="0" collapsed="false">
      <c r="A842" s="76" t="n">
        <v>838</v>
      </c>
      <c r="B842" s="77" t="n">
        <f aca="false">EOMONTH(Input!$C$7,A842)</f>
        <v>68422</v>
      </c>
      <c r="D842" s="78" t="n">
        <f aca="false">RollUp!$AB842+RollUp!$AA842+Mortgage!$I842+401k_01!$H842+401k_02!$H842+Roth_01!$F842+Roth_02!$F842+IRA_01!$F842+IRA_02!$F842+Invest_01!$F842+Invest_02!$F842</f>
        <v>-1.01939556525744E-009</v>
      </c>
    </row>
    <row r="843" customFormat="false" ht="12.8" hidden="false" customHeight="false" outlineLevel="0" collapsed="false">
      <c r="A843" s="76" t="n">
        <v>839</v>
      </c>
      <c r="B843" s="77" t="n">
        <f aca="false">EOMONTH(Input!$C$7,A843)</f>
        <v>68453</v>
      </c>
      <c r="D843" s="78" t="n">
        <f aca="false">RollUp!$AB843+RollUp!$AA843+Mortgage!$I843+401k_01!$H843+401k_02!$H843+Roth_01!$F843+Roth_02!$F843+IRA_01!$F843+IRA_02!$F843+Invest_01!$F843+Invest_02!$F843</f>
        <v>-1.03362115464889E-009</v>
      </c>
    </row>
    <row r="844" customFormat="false" ht="12.8" hidden="false" customHeight="false" outlineLevel="0" collapsed="false">
      <c r="A844" s="76" t="n">
        <v>840</v>
      </c>
      <c r="B844" s="77" t="n">
        <f aca="false">EOMONTH(Input!$C$7,A844)</f>
        <v>68483</v>
      </c>
      <c r="D844" s="78" t="n">
        <f aca="false">RollUp!$AB844+RollUp!$AA844+Mortgage!$I844+401k_01!$H844+401k_02!$H844+Roth_01!$F844+Roth_02!$F844+IRA_01!$F844+IRA_02!$F844+Invest_01!$F844+Invest_02!$F844</f>
        <v>-1.04790643308397E-009</v>
      </c>
    </row>
    <row r="845" customFormat="false" ht="12.8" hidden="false" customHeight="false" outlineLevel="0" collapsed="false">
      <c r="A845" s="76" t="n">
        <v>841</v>
      </c>
      <c r="B845" s="77" t="n">
        <f aca="false">EOMONTH(Input!$C$7,A845)</f>
        <v>68514</v>
      </c>
      <c r="D845" s="78" t="n">
        <f aca="false">RollUp!$AB845+RollUp!$AA845+Mortgage!$I845+401k_01!$H845+401k_02!$H845+Roth_01!$F845+Roth_02!$F845+IRA_01!$F845+IRA_02!$F845+Invest_01!$F845+Invest_02!$F845</f>
        <v>-1.06225164928434E-009</v>
      </c>
    </row>
    <row r="846" customFormat="false" ht="12.8" hidden="false" customHeight="false" outlineLevel="0" collapsed="false">
      <c r="A846" s="76" t="n">
        <v>842</v>
      </c>
      <c r="B846" s="77" t="n">
        <f aca="false">EOMONTH(Input!$C$7,A846)</f>
        <v>68545</v>
      </c>
      <c r="D846" s="78" t="n">
        <f aca="false">RollUp!$AB846+RollUp!$AA846+Mortgage!$I846+401k_01!$H846+401k_02!$H846+Roth_01!$F846+Roth_02!$F846+IRA_01!$F846+IRA_02!$F846+Invest_01!$F846+Invest_02!$F846</f>
        <v>-1.07665705300802E-009</v>
      </c>
    </row>
    <row r="847" customFormat="false" ht="12.8" hidden="false" customHeight="false" outlineLevel="0" collapsed="false">
      <c r="A847" s="76" t="n">
        <v>843</v>
      </c>
      <c r="B847" s="77" t="n">
        <f aca="false">EOMONTH(Input!$C$7,A847)</f>
        <v>68575</v>
      </c>
      <c r="D847" s="78" t="n">
        <f aca="false">RollUp!$AB847+RollUp!$AA847+Mortgage!$I847+401k_01!$H847+401k_02!$H847+Roth_01!$F847+Roth_02!$F847+IRA_01!$F847+IRA_02!$F847+Invest_01!$F847+Invest_02!$F847</f>
        <v>-1.09112289505369E-009</v>
      </c>
    </row>
    <row r="848" customFormat="false" ht="12.8" hidden="false" customHeight="false" outlineLevel="0" collapsed="false">
      <c r="A848" s="76" t="n">
        <v>844</v>
      </c>
      <c r="B848" s="77" t="n">
        <f aca="false">EOMONTH(Input!$C$7,A848)</f>
        <v>68606</v>
      </c>
      <c r="D848" s="78" t="n">
        <f aca="false">RollUp!$AB848+RollUp!$AA848+Mortgage!$I848+401k_01!$H848+401k_02!$H848+Roth_01!$F848+Roth_02!$F848+IRA_01!$F848+IRA_02!$F848+Invest_01!$F848+Invest_02!$F848</f>
        <v>-1.105649427265E-009</v>
      </c>
    </row>
    <row r="849" customFormat="false" ht="12.8" hidden="false" customHeight="false" outlineLevel="0" collapsed="false">
      <c r="A849" s="76" t="n">
        <v>845</v>
      </c>
      <c r="B849" s="77" t="n">
        <f aca="false">EOMONTH(Input!$C$7,A849)</f>
        <v>68636</v>
      </c>
      <c r="D849" s="78" t="n">
        <f aca="false">RollUp!$AB849+RollUp!$AA849+Mortgage!$I849+401k_01!$H849+401k_02!$H849+Roth_01!$F849+Roth_02!$F849+IRA_01!$F849+IRA_02!$F849+Invest_01!$F849+Invest_02!$F849</f>
        <v>-1.12023690253498E-009</v>
      </c>
    </row>
    <row r="850" customFormat="false" ht="12.8" hidden="false" customHeight="false" outlineLevel="0" collapsed="false">
      <c r="A850" s="76" t="n">
        <v>846</v>
      </c>
      <c r="B850" s="77" t="n">
        <f aca="false">EOMONTH(Input!$C$7,A850)</f>
        <v>68667</v>
      </c>
      <c r="D850" s="78" t="n">
        <f aca="false">RollUp!$AB850+RollUp!$AA850+Mortgage!$I850+401k_01!$H850+401k_02!$H850+Roth_01!$F850+Roth_02!$F850+IRA_01!$F850+IRA_02!$F850+Invest_01!$F850+Invest_02!$F850</f>
        <v>-1.13488557481036E-009</v>
      </c>
    </row>
    <row r="851" customFormat="false" ht="12.8" hidden="false" customHeight="false" outlineLevel="0" collapsed="false">
      <c r="A851" s="76" t="n">
        <v>847</v>
      </c>
      <c r="B851" s="77" t="n">
        <f aca="false">EOMONTH(Input!$C$7,A851)</f>
        <v>68698</v>
      </c>
      <c r="D851" s="78" t="n">
        <f aca="false">RollUp!$AB851+RollUp!$AA851+Mortgage!$I851+401k_01!$H851+401k_02!$H851+Roth_01!$F851+Roth_02!$F851+IRA_01!$F851+IRA_02!$F851+Invest_01!$F851+Invest_02!$F851</f>
        <v>-1.14959569909599E-009</v>
      </c>
    </row>
    <row r="852" customFormat="false" ht="12.8" hidden="false" customHeight="false" outlineLevel="0" collapsed="false">
      <c r="A852" s="76" t="n">
        <v>848</v>
      </c>
      <c r="B852" s="77" t="n">
        <f aca="false">EOMONTH(Input!$C$7,A852)</f>
        <v>68727</v>
      </c>
      <c r="D852" s="78" t="n">
        <f aca="false">RollUp!$AB852+RollUp!$AA852+Mortgage!$I852+401k_01!$H852+401k_02!$H852+Roth_01!$F852+Roth_02!$F852+IRA_01!$F852+IRA_02!$F852+Invest_01!$F852+Invest_02!$F852</f>
        <v>-1.16436753145924E-009</v>
      </c>
    </row>
    <row r="853" customFormat="false" ht="12.8" hidden="false" customHeight="false" outlineLevel="0" collapsed="false">
      <c r="A853" s="76" t="n">
        <v>849</v>
      </c>
      <c r="B853" s="77" t="n">
        <f aca="false">EOMONTH(Input!$C$7,A853)</f>
        <v>68758</v>
      </c>
      <c r="D853" s="78" t="n">
        <f aca="false">RollUp!$AB853+RollUp!$AA853+Mortgage!$I853+401k_01!$H853+401k_02!$H853+Roth_01!$F853+Roth_02!$F853+IRA_01!$F853+IRA_02!$F853+Invest_01!$F853+Invest_02!$F853</f>
        <v>-1.17920132903444E-009</v>
      </c>
    </row>
    <row r="854" customFormat="false" ht="12.8" hidden="false" customHeight="false" outlineLevel="0" collapsed="false">
      <c r="A854" s="76" t="n">
        <v>850</v>
      </c>
      <c r="B854" s="77" t="n">
        <f aca="false">EOMONTH(Input!$C$7,A854)</f>
        <v>68788</v>
      </c>
      <c r="D854" s="78" t="n">
        <f aca="false">RollUp!$AB854+RollUp!$AA854+Mortgage!$I854+401k_01!$H854+401k_02!$H854+Roth_01!$F854+Roth_02!$F854+IRA_01!$F854+IRA_02!$F854+Invest_01!$F854+Invest_02!$F854</f>
        <v>-1.19409735002729E-009</v>
      </c>
    </row>
    <row r="855" customFormat="false" ht="12.8" hidden="false" customHeight="false" outlineLevel="0" collapsed="false">
      <c r="A855" s="76" t="n">
        <v>851</v>
      </c>
      <c r="B855" s="77" t="n">
        <f aca="false">EOMONTH(Input!$C$7,A855)</f>
        <v>68819</v>
      </c>
      <c r="D855" s="78" t="n">
        <f aca="false">RollUp!$AB855+RollUp!$AA855+Mortgage!$I855+401k_01!$H855+401k_02!$H855+Roth_01!$F855+Roth_02!$F855+IRA_01!$F855+IRA_02!$F855+Invest_01!$F855+Invest_02!$F855</f>
        <v>-1.20905585371937E-009</v>
      </c>
    </row>
    <row r="856" customFormat="false" ht="12.8" hidden="false" customHeight="false" outlineLevel="0" collapsed="false">
      <c r="A856" s="76" t="n">
        <v>852</v>
      </c>
      <c r="B856" s="77" t="n">
        <f aca="false">EOMONTH(Input!$C$7,A856)</f>
        <v>68849</v>
      </c>
      <c r="D856" s="78" t="n">
        <f aca="false">RollUp!$AB856+RollUp!$AA856+Mortgage!$I856+401k_01!$H856+401k_02!$H856+Roth_01!$F856+Roth_02!$F856+IRA_01!$F856+IRA_02!$F856+Invest_01!$F856+Invest_02!$F856</f>
        <v>-1.22407710047258E-009</v>
      </c>
    </row>
    <row r="857" customFormat="false" ht="12.8" hidden="false" customHeight="false" outlineLevel="0" collapsed="false">
      <c r="A857" s="76" t="n">
        <v>853</v>
      </c>
      <c r="B857" s="77" t="n">
        <f aca="false">EOMONTH(Input!$C$7,A857)</f>
        <v>68880</v>
      </c>
      <c r="D857" s="78" t="n">
        <f aca="false">RollUp!$AB857+RollUp!$AA857+Mortgage!$I857+401k_01!$H857+401k_02!$H857+Roth_01!$F857+Roth_02!$F857+IRA_01!$F857+IRA_02!$F857+Invest_01!$F857+Invest_02!$F857</f>
        <v>-1.23916135173368E-009</v>
      </c>
    </row>
    <row r="858" customFormat="false" ht="12.8" hidden="false" customHeight="false" outlineLevel="0" collapsed="false">
      <c r="A858" s="76" t="n">
        <v>854</v>
      </c>
      <c r="B858" s="77" t="n">
        <f aca="false">EOMONTH(Input!$C$7,A858)</f>
        <v>68911</v>
      </c>
      <c r="D858" s="78" t="n">
        <f aca="false">RollUp!$AB858+RollUp!$AA858+Mortgage!$I858+401k_01!$H858+401k_02!$H858+Roth_01!$F858+Roth_02!$F858+IRA_01!$F858+IRA_02!$F858+Invest_01!$F858+Invest_02!$F858</f>
        <v>-1.25430887003879E-009</v>
      </c>
    </row>
    <row r="859" customFormat="false" ht="12.8" hidden="false" customHeight="false" outlineLevel="0" collapsed="false">
      <c r="A859" s="76" t="n">
        <v>855</v>
      </c>
      <c r="B859" s="77" t="n">
        <f aca="false">EOMONTH(Input!$C$7,A859)</f>
        <v>68941</v>
      </c>
      <c r="D859" s="78" t="n">
        <f aca="false">RollUp!$AB859+RollUp!$AA859+Mortgage!$I859+401k_01!$H859+401k_02!$H859+Roth_01!$F859+Roth_02!$F859+IRA_01!$F859+IRA_02!$F859+Invest_01!$F859+Invest_02!$F859</f>
        <v>-1.26951991901792E-009</v>
      </c>
    </row>
    <row r="860" customFormat="false" ht="12.8" hidden="false" customHeight="false" outlineLevel="0" collapsed="false">
      <c r="A860" s="76" t="n">
        <v>856</v>
      </c>
      <c r="B860" s="77" t="n">
        <f aca="false">EOMONTH(Input!$C$7,A860)</f>
        <v>68972</v>
      </c>
      <c r="D860" s="78" t="n">
        <f aca="false">RollUp!$AB860+RollUp!$AA860+Mortgage!$I860+401k_01!$H860+401k_02!$H860+Roth_01!$F860+Roth_02!$F860+IRA_01!$F860+IRA_02!$F860+Invest_01!$F860+Invest_02!$F860</f>
        <v>-1.28479476339954E-009</v>
      </c>
    </row>
    <row r="861" customFormat="false" ht="12.8" hidden="false" customHeight="false" outlineLevel="0" collapsed="false">
      <c r="A861" s="76" t="n">
        <v>857</v>
      </c>
      <c r="B861" s="77" t="n">
        <f aca="false">EOMONTH(Input!$C$7,A861)</f>
        <v>69002</v>
      </c>
      <c r="D861" s="78" t="n">
        <f aca="false">RollUp!$AB861+RollUp!$AA861+Mortgage!$I861+401k_01!$H861+401k_02!$H861+Roth_01!$F861+Roth_02!$F861+IRA_01!$F861+IRA_02!$F861+Invest_01!$F861+Invest_02!$F861</f>
        <v>-1.30013366901518E-009</v>
      </c>
    </row>
    <row r="862" customFormat="false" ht="12.8" hidden="false" customHeight="false" outlineLevel="0" collapsed="false">
      <c r="A862" s="76" t="n">
        <v>858</v>
      </c>
      <c r="B862" s="77" t="n">
        <f aca="false">EOMONTH(Input!$C$7,A862)</f>
        <v>69033</v>
      </c>
      <c r="D862" s="78" t="n">
        <f aca="false">RollUp!$AB862+RollUp!$AA862+Mortgage!$I862+401k_01!$H862+401k_02!$H862+Roth_01!$F862+Roth_02!$F862+IRA_01!$F862+IRA_02!$F862+Invest_01!$F862+Invest_02!$F862</f>
        <v>-1.31553690280397E-009</v>
      </c>
    </row>
    <row r="863" customFormat="false" ht="12.8" hidden="false" customHeight="false" outlineLevel="0" collapsed="false">
      <c r="A863" s="76" t="n">
        <v>859</v>
      </c>
      <c r="B863" s="77" t="n">
        <f aca="false">EOMONTH(Input!$C$7,A863)</f>
        <v>69064</v>
      </c>
      <c r="D863" s="78" t="n">
        <f aca="false">RollUp!$AB863+RollUp!$AA863+Mortgage!$I863+401k_01!$H863+401k_02!$H863+Roth_01!$F863+Roth_02!$F863+IRA_01!$F863+IRA_02!$F863+Invest_01!$F863+Invest_02!$F863</f>
        <v>-1.3310047328173E-009</v>
      </c>
    </row>
    <row r="864" customFormat="false" ht="12.8" hidden="false" customHeight="false" outlineLevel="0" collapsed="false">
      <c r="A864" s="76" t="n">
        <v>860</v>
      </c>
      <c r="B864" s="77" t="n">
        <f aca="false">EOMONTH(Input!$C$7,A864)</f>
        <v>69092</v>
      </c>
      <c r="D864" s="78" t="n">
        <f aca="false">RollUp!$AB864+RollUp!$AA864+Mortgage!$I864+401k_01!$H864+401k_02!$H864+Roth_01!$F864+Roth_02!$F864+IRA_01!$F864+IRA_02!$F864+Invest_01!$F864+Invest_02!$F864</f>
        <v>-1.34653742822344E-009</v>
      </c>
    </row>
    <row r="865" customFormat="false" ht="12.8" hidden="false" customHeight="false" outlineLevel="0" collapsed="false">
      <c r="A865" s="76" t="n">
        <v>861</v>
      </c>
      <c r="B865" s="77" t="n">
        <f aca="false">EOMONTH(Input!$C$7,A865)</f>
        <v>69123</v>
      </c>
      <c r="D865" s="78" t="n">
        <f aca="false">RollUp!$AB865+RollUp!$AA865+Mortgage!$I865+401k_01!$H865+401k_02!$H865+Roth_01!$F865+Roth_02!$F865+IRA_01!$F865+IRA_02!$F865+Invest_01!$F865+Invest_02!$F865</f>
        <v>-1.36213525931222E-009</v>
      </c>
    </row>
    <row r="866" customFormat="false" ht="12.8" hidden="false" customHeight="false" outlineLevel="0" collapsed="false">
      <c r="A866" s="76" t="n">
        <v>862</v>
      </c>
      <c r="B866" s="77" t="n">
        <f aca="false">EOMONTH(Input!$C$7,A866)</f>
        <v>69153</v>
      </c>
      <c r="D866" s="78" t="n">
        <f aca="false">RollUp!$AB866+RollUp!$AA866+Mortgage!$I866+401k_01!$H866+401k_02!$H866+Roth_01!$F866+Roth_02!$F866+IRA_01!$F866+IRA_02!$F866+Invest_01!$F866+Invest_02!$F866</f>
        <v>-1.37779849749963E-009</v>
      </c>
    </row>
    <row r="867" customFormat="false" ht="12.8" hidden="false" customHeight="false" outlineLevel="0" collapsed="false">
      <c r="A867" s="76" t="n">
        <v>863</v>
      </c>
      <c r="B867" s="77" t="n">
        <f aca="false">EOMONTH(Input!$C$7,A867)</f>
        <v>69184</v>
      </c>
      <c r="D867" s="78" t="n">
        <f aca="false">RollUp!$AB867+RollUp!$AA867+Mortgage!$I867+401k_01!$H867+401k_02!$H867+Roth_01!$F867+Roth_02!$F867+IRA_01!$F867+IRA_02!$F867+Invest_01!$F867+Invest_02!$F867</f>
        <v>-1.39352741533259E-009</v>
      </c>
    </row>
    <row r="868" customFormat="false" ht="12.8" hidden="false" customHeight="false" outlineLevel="0" collapsed="false">
      <c r="A868" s="76" t="n">
        <v>864</v>
      </c>
      <c r="B868" s="77" t="n">
        <f aca="false">EOMONTH(Input!$C$7,A868)</f>
        <v>69214</v>
      </c>
      <c r="D868" s="78" t="n">
        <f aca="false">RollUp!$AB868+RollUp!$AA868+Mortgage!$I868+401k_01!$H868+401k_02!$H868+Roth_01!$F868+Roth_02!$F868+IRA_01!$F868+IRA_02!$F868+Invest_01!$F868+Invest_02!$F868</f>
        <v>-1.40932228649365E-009</v>
      </c>
    </row>
    <row r="869" customFormat="false" ht="12.8" hidden="false" customHeight="false" outlineLevel="0" collapsed="false">
      <c r="A869" s="76" t="n">
        <v>865</v>
      </c>
      <c r="B869" s="77" t="n">
        <f aca="false">EOMONTH(Input!$C$7,A869)</f>
        <v>69245</v>
      </c>
      <c r="D869" s="78" t="n">
        <f aca="false">RollUp!$AB869+RollUp!$AA869+Mortgage!$I869+401k_01!$H869+401k_02!$H869+Roth_01!$F869+Roth_02!$F869+IRA_01!$F869+IRA_02!$F869+Invest_01!$F869+Invest_02!$F869</f>
        <v>-1.42518338580566E-009</v>
      </c>
    </row>
    <row r="870" customFormat="false" ht="12.8" hidden="false" customHeight="false" outlineLevel="0" collapsed="false">
      <c r="A870" s="76" t="n">
        <v>866</v>
      </c>
      <c r="B870" s="77" t="n">
        <f aca="false">EOMONTH(Input!$C$7,A870)</f>
        <v>69276</v>
      </c>
      <c r="D870" s="78" t="n">
        <f aca="false">RollUp!$AB870+RollUp!$AA870+Mortgage!$I870+401k_01!$H870+401k_02!$H870+Roth_01!$F870+Roth_02!$F870+IRA_01!$F870+IRA_02!$F870+Invest_01!$F870+Invest_02!$F870</f>
        <v>-1.4411109892366E-009</v>
      </c>
    </row>
    <row r="871" customFormat="false" ht="12.8" hidden="false" customHeight="false" outlineLevel="0" collapsed="false">
      <c r="A871" s="76" t="n">
        <v>867</v>
      </c>
      <c r="B871" s="77" t="n">
        <f aca="false">EOMONTH(Input!$C$7,A871)</f>
        <v>69306</v>
      </c>
      <c r="D871" s="78" t="n">
        <f aca="false">RollUp!$AB871+RollUp!$AA871+Mortgage!$I871+401k_01!$H871+401k_02!$H871+Roth_01!$F871+Roth_02!$F871+IRA_01!$F871+IRA_02!$F871+Invest_01!$F871+Invest_02!$F871</f>
        <v>-1.45710537390431E-009</v>
      </c>
    </row>
    <row r="872" customFormat="false" ht="12.8" hidden="false" customHeight="false" outlineLevel="0" collapsed="false">
      <c r="A872" s="76" t="n">
        <v>868</v>
      </c>
      <c r="B872" s="77" t="n">
        <f aca="false">EOMONTH(Input!$C$7,A872)</f>
        <v>69337</v>
      </c>
      <c r="D872" s="78" t="n">
        <f aca="false">RollUp!$AB872+RollUp!$AA872+Mortgage!$I872+401k_01!$H872+401k_02!$H872+Roth_01!$F872+Roth_02!$F872+IRA_01!$F872+IRA_02!$F872+Invest_01!$F872+Invest_02!$F872</f>
        <v>-1.47316681808128E-009</v>
      </c>
    </row>
    <row r="873" customFormat="false" ht="12.8" hidden="false" customHeight="false" outlineLevel="0" collapsed="false">
      <c r="A873" s="76" t="n">
        <v>869</v>
      </c>
      <c r="B873" s="77" t="n">
        <f aca="false">EOMONTH(Input!$C$7,A873)</f>
        <v>69367</v>
      </c>
      <c r="D873" s="78" t="n">
        <f aca="false">RollUp!$AB873+RollUp!$AA873+Mortgage!$I873+401k_01!$H873+401k_02!$H873+Roth_01!$F873+Roth_02!$F873+IRA_01!$F873+IRA_02!$F873+Invest_01!$F873+Invest_02!$F873</f>
        <v>-1.48929560119948E-009</v>
      </c>
    </row>
    <row r="874" customFormat="false" ht="12.8" hidden="false" customHeight="false" outlineLevel="0" collapsed="false">
      <c r="A874" s="76" t="n">
        <v>870</v>
      </c>
      <c r="B874" s="77" t="n">
        <f aca="false">EOMONTH(Input!$C$7,A874)</f>
        <v>69398</v>
      </c>
      <c r="D874" s="78" t="n">
        <f aca="false">RollUp!$AB874+RollUp!$AA874+Mortgage!$I874+401k_01!$H874+401k_02!$H874+Roth_01!$F874+Roth_02!$F874+IRA_01!$F874+IRA_02!$F874+Invest_01!$F874+Invest_02!$F874</f>
        <v>-1.50549200385518E-009</v>
      </c>
    </row>
    <row r="875" customFormat="false" ht="12.8" hidden="false" customHeight="false" outlineLevel="0" collapsed="false">
      <c r="A875" s="76" t="n">
        <v>871</v>
      </c>
      <c r="B875" s="77" t="n">
        <f aca="false">EOMONTH(Input!$C$7,A875)</f>
        <v>69429</v>
      </c>
      <c r="D875" s="78" t="n">
        <f aca="false">RollUp!$AB875+RollUp!$AA875+Mortgage!$I875+401k_01!$H875+401k_02!$H875+Roth_01!$F875+Roth_02!$F875+IRA_01!$F875+IRA_02!$F875+Invest_01!$F875+Invest_02!$F875</f>
        <v>-1.52175630781379E-009</v>
      </c>
    </row>
    <row r="876" customFormat="false" ht="12.8" hidden="false" customHeight="false" outlineLevel="0" collapsed="false">
      <c r="A876" s="76" t="n">
        <v>872</v>
      </c>
      <c r="B876" s="77" t="n">
        <f aca="false">EOMONTH(Input!$C$7,A876)</f>
        <v>69457</v>
      </c>
      <c r="D876" s="78" t="n">
        <f aca="false">RollUp!$AB876+RollUp!$AA876+Mortgage!$I876+401k_01!$H876+401k_02!$H876+Roth_01!$F876+Roth_02!$F876+IRA_01!$F876+IRA_02!$F876+Invest_01!$F876+Invest_02!$F876</f>
        <v>-1.53808879601475E-009</v>
      </c>
    </row>
    <row r="877" customFormat="false" ht="12.8" hidden="false" customHeight="false" outlineLevel="0" collapsed="false">
      <c r="A877" s="76" t="n">
        <v>873</v>
      </c>
      <c r="B877" s="77" t="n">
        <f aca="false">EOMONTH(Input!$C$7,A877)</f>
        <v>69488</v>
      </c>
      <c r="D877" s="78" t="n">
        <f aca="false">RollUp!$AB877+RollUp!$AA877+Mortgage!$I877+401k_01!$H877+401k_02!$H877+Roth_01!$F877+Roth_02!$F877+IRA_01!$F877+IRA_02!$F877+Invest_01!$F877+Invest_02!$F877</f>
        <v>-1.55448975257642E-009</v>
      </c>
    </row>
    <row r="878" customFormat="false" ht="12.8" hidden="false" customHeight="false" outlineLevel="0" collapsed="false">
      <c r="A878" s="76" t="n">
        <v>874</v>
      </c>
      <c r="B878" s="77" t="n">
        <f aca="false">EOMONTH(Input!$C$7,A878)</f>
        <v>69518</v>
      </c>
      <c r="D878" s="78" t="n">
        <f aca="false">RollUp!$AB878+RollUp!$AA878+Mortgage!$I878+401k_01!$H878+401k_02!$H878+Roth_01!$F878+Roth_02!$F878+IRA_01!$F878+IRA_02!$F878+Invest_01!$F878+Invest_02!$F878</f>
        <v>-1.57095946280098E-009</v>
      </c>
    </row>
    <row r="879" customFormat="false" ht="12.8" hidden="false" customHeight="false" outlineLevel="0" collapsed="false">
      <c r="A879" s="76" t="n">
        <v>875</v>
      </c>
      <c r="B879" s="77" t="n">
        <f aca="false">EOMONTH(Input!$C$7,A879)</f>
        <v>69549</v>
      </c>
      <c r="D879" s="78" t="n">
        <f aca="false">RollUp!$AB879+RollUp!$AA879+Mortgage!$I879+401k_01!$H879+401k_02!$H879+Roth_01!$F879+Roth_02!$F879+IRA_01!$F879+IRA_02!$F879+Invest_01!$F879+Invest_02!$F879</f>
        <v>-1.58749821317938E-009</v>
      </c>
    </row>
    <row r="880" customFormat="false" ht="12.8" hidden="false" customHeight="false" outlineLevel="0" collapsed="false">
      <c r="A880" s="76" t="n">
        <v>876</v>
      </c>
      <c r="B880" s="77" t="n">
        <f aca="false">EOMONTH(Input!$C$7,A880)</f>
        <v>69579</v>
      </c>
      <c r="D880" s="78" t="n">
        <f aca="false">RollUp!$AB880+RollUp!$AA880+Mortgage!$I880+401k_01!$H880+401k_02!$H880+Roth_01!$F880+Roth_02!$F880+IRA_01!$F880+IRA_02!$F880+Invest_01!$F880+Invest_02!$F880</f>
        <v>-1.60410629139626E-009</v>
      </c>
    </row>
    <row r="881" customFormat="false" ht="12.8" hidden="false" customHeight="false" outlineLevel="0" collapsed="false">
      <c r="A881" s="76" t="n">
        <v>877</v>
      </c>
      <c r="B881" s="77" t="n">
        <f aca="false">EOMONTH(Input!$C$7,A881)</f>
        <v>69610</v>
      </c>
      <c r="D881" s="78" t="n">
        <f aca="false">RollUp!$AB881+RollUp!$AA881+Mortgage!$I881+401k_01!$H881+401k_02!$H881+Roth_01!$F881+Roth_02!$F881+IRA_01!$F881+IRA_02!$F881+Invest_01!$F881+Invest_02!$F881</f>
        <v>-1.62078398633499E-009</v>
      </c>
    </row>
    <row r="882" customFormat="false" ht="12.8" hidden="false" customHeight="false" outlineLevel="0" collapsed="false">
      <c r="A882" s="76" t="n">
        <v>878</v>
      </c>
      <c r="B882" s="77" t="n">
        <f aca="false">EOMONTH(Input!$C$7,A882)</f>
        <v>69641</v>
      </c>
      <c r="D882" s="78" t="n">
        <f aca="false">RollUp!$AB882+RollUp!$AA882+Mortgage!$I882+401k_01!$H882+401k_02!$H882+Roth_01!$F882+Roth_02!$F882+IRA_01!$F882+IRA_02!$F882+Invest_01!$F882+Invest_02!$F882</f>
        <v>-1.63753158808257E-009</v>
      </c>
    </row>
    <row r="883" customFormat="false" ht="12.8" hidden="false" customHeight="false" outlineLevel="0" collapsed="false">
      <c r="A883" s="76" t="n">
        <v>879</v>
      </c>
      <c r="B883" s="77" t="n">
        <f aca="false">EOMONTH(Input!$C$7,A883)</f>
        <v>69671</v>
      </c>
      <c r="D883" s="78" t="n">
        <f aca="false">RollUp!$AB883+RollUp!$AA883+Mortgage!$I883+401k_01!$H883+401k_02!$H883+Roth_01!$F883+Roth_02!$F883+IRA_01!$F883+IRA_02!$F883+Invest_01!$F883+Invest_02!$F883</f>
        <v>-1.65434938793473E-009</v>
      </c>
    </row>
    <row r="884" customFormat="false" ht="12.8" hidden="false" customHeight="false" outlineLevel="0" collapsed="false">
      <c r="A884" s="76" t="n">
        <v>880</v>
      </c>
      <c r="B884" s="77" t="n">
        <f aca="false">EOMONTH(Input!$C$7,A884)</f>
        <v>69702</v>
      </c>
      <c r="D884" s="78" t="n">
        <f aca="false">RollUp!$AB884+RollUp!$AA884+Mortgage!$I884+401k_01!$H884+401k_02!$H884+Roth_01!$F884+Roth_02!$F884+IRA_01!$F884+IRA_02!$F884+Invest_01!$F884+Invest_02!$F884</f>
        <v>-1.67123767840092E-009</v>
      </c>
    </row>
    <row r="885" customFormat="false" ht="12.8" hidden="false" customHeight="false" outlineLevel="0" collapsed="false">
      <c r="A885" s="76" t="n">
        <v>881</v>
      </c>
      <c r="B885" s="77" t="n">
        <f aca="false">EOMONTH(Input!$C$7,A885)</f>
        <v>69732</v>
      </c>
      <c r="D885" s="78" t="n">
        <f aca="false">RollUp!$AB885+RollUp!$AA885+Mortgage!$I885+401k_01!$H885+401k_02!$H885+Roth_01!$F885+Roth_02!$F885+IRA_01!$F885+IRA_02!$F885+Invest_01!$F885+Invest_02!$F885</f>
        <v>-1.68819675320939E-009</v>
      </c>
    </row>
    <row r="886" customFormat="false" ht="12.8" hidden="false" customHeight="false" outlineLevel="0" collapsed="false">
      <c r="A886" s="76" t="n">
        <v>882</v>
      </c>
      <c r="B886" s="77" t="n">
        <f aca="false">EOMONTH(Input!$C$7,A886)</f>
        <v>69763</v>
      </c>
      <c r="D886" s="78" t="n">
        <f aca="false">RollUp!$AB886+RollUp!$AA886+Mortgage!$I886+401k_01!$H886+401k_02!$H886+Roth_01!$F886+Roth_02!$F886+IRA_01!$F886+IRA_02!$F886+Invest_01!$F886+Invest_02!$F886</f>
        <v>-1.70522690731224E-009</v>
      </c>
    </row>
    <row r="887" customFormat="false" ht="12.8" hidden="false" customHeight="false" outlineLevel="0" collapsed="false">
      <c r="A887" s="76" t="n">
        <v>883</v>
      </c>
      <c r="B887" s="77" t="n">
        <f aca="false">EOMONTH(Input!$C$7,A887)</f>
        <v>69794</v>
      </c>
      <c r="D887" s="78" t="n">
        <f aca="false">RollUp!$AB887+RollUp!$AA887+Mortgage!$I887+401k_01!$H887+401k_02!$H887+Roth_01!$F887+Roth_02!$F887+IRA_01!$F887+IRA_02!$F887+Invest_01!$F887+Invest_02!$F887</f>
        <v>-1.72232843689057E-009</v>
      </c>
    </row>
    <row r="888" customFormat="false" ht="12.8" hidden="false" customHeight="false" outlineLevel="0" collapsed="false">
      <c r="A888" s="76" t="n">
        <v>884</v>
      </c>
      <c r="B888" s="77" t="n">
        <f aca="false">EOMONTH(Input!$C$7,A888)</f>
        <v>69822</v>
      </c>
      <c r="D888" s="78" t="n">
        <f aca="false">RollUp!$AB888+RollUp!$AA888+Mortgage!$I888+401k_01!$H888+401k_02!$H888+Roth_01!$F888+Roth_02!$F888+IRA_01!$F888+IRA_02!$F888+Invest_01!$F888+Invest_02!$F888</f>
        <v>-1.73950163935953E-009</v>
      </c>
    </row>
    <row r="889" customFormat="false" ht="12.8" hidden="false" customHeight="false" outlineLevel="0" collapsed="false">
      <c r="A889" s="76" t="n">
        <v>885</v>
      </c>
      <c r="B889" s="77" t="n">
        <f aca="false">EOMONTH(Input!$C$7,A889)</f>
        <v>69853</v>
      </c>
      <c r="D889" s="78" t="n">
        <f aca="false">RollUp!$AB889+RollUp!$AA889+Mortgage!$I889+401k_01!$H889+401k_02!$H889+Roth_01!$F889+Roth_02!$F889+IRA_01!$F889+IRA_02!$F889+Invest_01!$F889+Invest_02!$F889</f>
        <v>-1.75674681337353E-009</v>
      </c>
    </row>
    <row r="890" customFormat="false" ht="12.8" hidden="false" customHeight="false" outlineLevel="0" collapsed="false">
      <c r="A890" s="76" t="n">
        <v>886</v>
      </c>
      <c r="B890" s="77" t="n">
        <f aca="false">EOMONTH(Input!$C$7,A890)</f>
        <v>69883</v>
      </c>
      <c r="D890" s="78" t="n">
        <f aca="false">RollUp!$AB890+RollUp!$AA890+Mortgage!$I890+401k_01!$H890+401k_02!$H890+Roth_01!$F890+Roth_02!$F890+IRA_01!$F890+IRA_02!$F890+Invest_01!$F890+Invest_02!$F890</f>
        <v>-1.77406425883136E-009</v>
      </c>
    </row>
    <row r="891" customFormat="false" ht="12.8" hidden="false" customHeight="false" outlineLevel="0" collapsed="false">
      <c r="A891" s="76" t="n">
        <v>887</v>
      </c>
      <c r="B891" s="77" t="n">
        <f aca="false">EOMONTH(Input!$C$7,A891)</f>
        <v>69914</v>
      </c>
      <c r="D891" s="78" t="n">
        <f aca="false">RollUp!$AB891+RollUp!$AA891+Mortgage!$I891+401k_01!$H891+401k_02!$H891+Roth_01!$F891+Roth_02!$F891+IRA_01!$F891+IRA_02!$F891+Invest_01!$F891+Invest_02!$F891</f>
        <v>-1.79145427688139E-009</v>
      </c>
    </row>
    <row r="892" customFormat="false" ht="12.8" hidden="false" customHeight="false" outlineLevel="0" collapsed="false">
      <c r="A892" s="76" t="n">
        <v>888</v>
      </c>
      <c r="B892" s="77" t="n">
        <f aca="false">EOMONTH(Input!$C$7,A892)</f>
        <v>69944</v>
      </c>
      <c r="D892" s="78" t="n">
        <f aca="false">RollUp!$AB892+RollUp!$AA892+Mortgage!$I892+401k_01!$H892+401k_02!$H892+Roth_01!$F892+Roth_02!$F892+IRA_01!$F892+IRA_02!$F892+Invest_01!$F892+Invest_02!$F892</f>
        <v>-1.80891716992679E-009</v>
      </c>
    </row>
    <row r="893" customFormat="false" ht="12.8" hidden="false" customHeight="false" outlineLevel="0" collapsed="false">
      <c r="A893" s="76" t="n">
        <v>889</v>
      </c>
      <c r="B893" s="77" t="n">
        <f aca="false">EOMONTH(Input!$C$7,A893)</f>
        <v>69975</v>
      </c>
      <c r="D893" s="78" t="n">
        <f aca="false">RollUp!$AB893+RollUp!$AA893+Mortgage!$I893+401k_01!$H893+401k_02!$H893+Roth_01!$F893+Roth_02!$F893+IRA_01!$F893+IRA_02!$F893+Invest_01!$F893+Invest_02!$F893</f>
        <v>-1.82645324163071E-009</v>
      </c>
    </row>
    <row r="894" customFormat="false" ht="12.8" hidden="false" customHeight="false" outlineLevel="0" collapsed="false">
      <c r="A894" s="76" t="n">
        <v>890</v>
      </c>
      <c r="B894" s="77" t="n">
        <f aca="false">EOMONTH(Input!$C$7,A894)</f>
        <v>70006</v>
      </c>
      <c r="D894" s="78" t="n">
        <f aca="false">RollUp!$AB894+RollUp!$AA894+Mortgage!$I894+401k_01!$H894+401k_02!$H894+Roth_01!$F894+Roth_02!$F894+IRA_01!$F894+IRA_02!$F894+Invest_01!$F894+Invest_02!$F894</f>
        <v>-1.8440627969216E-009</v>
      </c>
    </row>
    <row r="895" customFormat="false" ht="12.8" hidden="false" customHeight="false" outlineLevel="0" collapsed="false">
      <c r="A895" s="76" t="n">
        <v>891</v>
      </c>
      <c r="B895" s="77" t="n">
        <f aca="false">EOMONTH(Input!$C$7,A895)</f>
        <v>70036</v>
      </c>
      <c r="D895" s="78" t="n">
        <f aca="false">RollUp!$AB895+RollUp!$AA895+Mortgage!$I895+401k_01!$H895+401k_02!$H895+Roth_01!$F895+Roth_02!$F895+IRA_01!$F895+IRA_02!$F895+Invest_01!$F895+Invest_02!$F895</f>
        <v>-1.86174614199843E-009</v>
      </c>
    </row>
    <row r="896" customFormat="false" ht="12.8" hidden="false" customHeight="false" outlineLevel="0" collapsed="false">
      <c r="A896" s="76" t="n">
        <v>892</v>
      </c>
      <c r="B896" s="77" t="n">
        <f aca="false">EOMONTH(Input!$C$7,A896)</f>
        <v>70067</v>
      </c>
      <c r="D896" s="78" t="n">
        <f aca="false">RollUp!$AB896+RollUp!$AA896+Mortgage!$I896+401k_01!$H896+401k_02!$H896+Roth_01!$F896+Roth_02!$F896+IRA_01!$F896+IRA_02!$F896+Invest_01!$F896+Invest_02!$F896</f>
        <v>-1.879503584336E-009</v>
      </c>
    </row>
    <row r="897" customFormat="false" ht="12.8" hidden="false" customHeight="false" outlineLevel="0" collapsed="false">
      <c r="A897" s="76" t="n">
        <v>893</v>
      </c>
      <c r="B897" s="77" t="n">
        <f aca="false">EOMONTH(Input!$C$7,A897)</f>
        <v>70097</v>
      </c>
      <c r="D897" s="78" t="n">
        <f aca="false">RollUp!$AB897+RollUp!$AA897+Mortgage!$I897+401k_01!$H897+401k_02!$H897+Roth_01!$F897+Roth_02!$F897+IRA_01!$F897+IRA_02!$F897+Invest_01!$F897+Invest_02!$F897</f>
        <v>-1.89733543269026E-009</v>
      </c>
    </row>
    <row r="898" customFormat="false" ht="12.8" hidden="false" customHeight="false" outlineLevel="0" collapsed="false">
      <c r="A898" s="76" t="n">
        <v>894</v>
      </c>
      <c r="B898" s="77" t="n">
        <f aca="false">EOMONTH(Input!$C$7,A898)</f>
        <v>70128</v>
      </c>
      <c r="D898" s="78" t="n">
        <f aca="false">RollUp!$AB898+RollUp!$AA898+Mortgage!$I898+401k_01!$H898+401k_02!$H898+Roth_01!$F898+Roth_02!$F898+IRA_01!$F898+IRA_02!$F898+Invest_01!$F898+Invest_02!$F898</f>
        <v>-1.91524199710364E-009</v>
      </c>
    </row>
    <row r="899" customFormat="false" ht="12.8" hidden="false" customHeight="false" outlineLevel="0" collapsed="false">
      <c r="A899" s="76" t="n">
        <v>895</v>
      </c>
      <c r="B899" s="77" t="n">
        <f aca="false">EOMONTH(Input!$C$7,A899)</f>
        <v>70159</v>
      </c>
      <c r="D899" s="78" t="n">
        <f aca="false">RollUp!$AB899+RollUp!$AA899+Mortgage!$I899+401k_01!$H899+401k_02!$H899+Roth_01!$F899+Roth_02!$F899+IRA_01!$F899+IRA_02!$F899+Invest_01!$F899+Invest_02!$F899</f>
        <v>-1.93322358891041E-009</v>
      </c>
    </row>
    <row r="900" customFormat="false" ht="12.8" hidden="false" customHeight="false" outlineLevel="0" collapsed="false">
      <c r="A900" s="76" t="n">
        <v>896</v>
      </c>
      <c r="B900" s="77" t="n">
        <f aca="false">EOMONTH(Input!$C$7,A900)</f>
        <v>70188</v>
      </c>
      <c r="D900" s="78" t="n">
        <f aca="false">RollUp!$AB900+RollUp!$AA900+Mortgage!$I900+401k_01!$H900+401k_02!$H900+Roth_01!$F900+Roth_02!$F900+IRA_01!$F900+IRA_02!$F900+Invest_01!$F900+Invest_02!$F900</f>
        <v>-1.95128052074208E-009</v>
      </c>
    </row>
    <row r="901" customFormat="false" ht="12.8" hidden="false" customHeight="false" outlineLevel="0" collapsed="false">
      <c r="A901" s="76" t="n">
        <v>897</v>
      </c>
      <c r="B901" s="77" t="n">
        <f aca="false">EOMONTH(Input!$C$7,A901)</f>
        <v>70219</v>
      </c>
      <c r="D901" s="78" t="n">
        <f aca="false">RollUp!$AB901+RollUp!$AA901+Mortgage!$I901+401k_01!$H901+401k_02!$H901+Roth_01!$F901+Roth_02!$F901+IRA_01!$F901+IRA_02!$F901+Invest_01!$F901+Invest_02!$F901</f>
        <v>-1.96941310653277E-009</v>
      </c>
    </row>
    <row r="902" customFormat="false" ht="12.8" hidden="false" customHeight="false" outlineLevel="0" collapsed="false">
      <c r="A902" s="76" t="n">
        <v>898</v>
      </c>
      <c r="B902" s="77" t="n">
        <f aca="false">EOMONTH(Input!$C$7,A902)</f>
        <v>70249</v>
      </c>
      <c r="D902" s="78" t="n">
        <f aca="false">RollUp!$AB902+RollUp!$AA902+Mortgage!$I902+401k_01!$H902+401k_02!$H902+Roth_01!$F902+Roth_02!$F902+IRA_01!$F902+IRA_02!$F902+Invest_01!$F902+Invest_02!$F902</f>
        <v>-1.98762166152469E-009</v>
      </c>
    </row>
    <row r="903" customFormat="false" ht="12.8" hidden="false" customHeight="false" outlineLevel="0" collapsed="false">
      <c r="A903" s="76" t="n">
        <v>899</v>
      </c>
      <c r="B903" s="77" t="n">
        <f aca="false">EOMONTH(Input!$C$7,A903)</f>
        <v>70280</v>
      </c>
      <c r="D903" s="78" t="n">
        <f aca="false">RollUp!$AB903+RollUp!$AA903+Mortgage!$I903+401k_01!$H903+401k_02!$H903+Roth_01!$F903+Roth_02!$F903+IRA_01!$F903+IRA_02!$F903+Invest_01!$F903+Invest_02!$F903</f>
        <v>-2.00590650227354E-009</v>
      </c>
    </row>
    <row r="904" customFormat="false" ht="12.8" hidden="false" customHeight="false" outlineLevel="0" collapsed="false">
      <c r="A904" s="76" t="n">
        <v>900</v>
      </c>
      <c r="B904" s="77" t="n">
        <f aca="false">EOMONTH(Input!$C$7,A904)</f>
        <v>70310</v>
      </c>
      <c r="D904" s="78" t="n">
        <f aca="false">RollUp!$AB904+RollUp!$AA904+Mortgage!$I904+401k_01!$H904+401k_02!$H904+Roth_01!$F904+Roth_02!$F904+IRA_01!$F904+IRA_02!$F904+Invest_01!$F904+Invest_02!$F904</f>
        <v>-2.024267946654E-009</v>
      </c>
    </row>
    <row r="905" customFormat="false" ht="12.8" hidden="false" customHeight="false" outlineLevel="0" collapsed="false">
      <c r="A905" s="76" t="n">
        <v>901</v>
      </c>
      <c r="B905" s="77" t="n">
        <f aca="false">EOMONTH(Input!$C$7,A905)</f>
        <v>70341</v>
      </c>
      <c r="D905" s="78" t="n">
        <f aca="false">RollUp!$AB905+RollUp!$AA905+Mortgage!$I905+401k_01!$H905+401k_02!$H905+Roth_01!$F905+Roth_02!$F905+IRA_01!$F905+IRA_02!$F905+Invest_01!$F905+Invest_02!$F905</f>
        <v>-2.04270631386524E-009</v>
      </c>
    </row>
    <row r="906" customFormat="false" ht="12.8" hidden="false" customHeight="false" outlineLevel="0" collapsed="false">
      <c r="A906" s="76" t="n">
        <v>902</v>
      </c>
      <c r="B906" s="77" t="n">
        <f aca="false">EOMONTH(Input!$C$7,A906)</f>
        <v>70372</v>
      </c>
      <c r="D906" s="78" t="n">
        <f aca="false">RollUp!$AB906+RollUp!$AA906+Mortgage!$I906+401k_01!$H906+401k_02!$H906+Roth_01!$F906+Roth_02!$F906+IRA_01!$F906+IRA_02!$F906+Invest_01!$F906+Invest_02!$F906</f>
        <v>-2.06122192443641E-009</v>
      </c>
    </row>
    <row r="907" customFormat="false" ht="12.8" hidden="false" customHeight="false" outlineLevel="0" collapsed="false">
      <c r="A907" s="76" t="n">
        <v>903</v>
      </c>
      <c r="B907" s="77" t="n">
        <f aca="false">EOMONTH(Input!$C$7,A907)</f>
        <v>70402</v>
      </c>
      <c r="D907" s="78" t="n">
        <f aca="false">RollUp!$AB907+RollUp!$AA907+Mortgage!$I907+401k_01!$H907+401k_02!$H907+Roth_01!$F907+Roth_02!$F907+IRA_01!$F907+IRA_02!$F907+Invest_01!$F907+Invest_02!$F907</f>
        <v>-2.07981510023223E-009</v>
      </c>
    </row>
    <row r="908" customFormat="false" ht="12.8" hidden="false" customHeight="false" outlineLevel="0" collapsed="false">
      <c r="A908" s="76" t="n">
        <v>904</v>
      </c>
      <c r="B908" s="77" t="n">
        <f aca="false">EOMONTH(Input!$C$7,A908)</f>
        <v>70433</v>
      </c>
      <c r="D908" s="78" t="n">
        <f aca="false">RollUp!$AB908+RollUp!$AA908+Mortgage!$I908+401k_01!$H908+401k_02!$H908+Roth_01!$F908+Roth_02!$F908+IRA_01!$F908+IRA_02!$F908+Invest_01!$F908+Invest_02!$F908</f>
        <v>-2.09848616445849E-009</v>
      </c>
    </row>
    <row r="909" customFormat="false" ht="12.8" hidden="false" customHeight="false" outlineLevel="0" collapsed="false">
      <c r="A909" s="76" t="n">
        <v>905</v>
      </c>
      <c r="B909" s="77" t="n">
        <f aca="false">EOMONTH(Input!$C$7,A909)</f>
        <v>70463</v>
      </c>
      <c r="D909" s="78" t="n">
        <f aca="false">RollUp!$AB909+RollUp!$AA909+Mortgage!$I909+401k_01!$H909+401k_02!$H909+Roth_01!$F909+Roth_02!$F909+IRA_01!$F909+IRA_02!$F909+Invest_01!$F909+Invest_02!$F909</f>
        <v>-2.1172354416677E-009</v>
      </c>
    </row>
    <row r="910" customFormat="false" ht="12.8" hidden="false" customHeight="false" outlineLevel="0" collapsed="false">
      <c r="A910" s="76" t="n">
        <v>906</v>
      </c>
      <c r="B910" s="77" t="n">
        <f aca="false">EOMONTH(Input!$C$7,A910)</f>
        <v>70494</v>
      </c>
      <c r="D910" s="78" t="n">
        <f aca="false">RollUp!$AB910+RollUp!$AA910+Mortgage!$I910+401k_01!$H910+401k_02!$H910+Roth_01!$F910+Roth_02!$F910+IRA_01!$F910+IRA_02!$F910+Invest_01!$F910+Invest_02!$F910</f>
        <v>-2.13606325776464E-009</v>
      </c>
    </row>
    <row r="911" customFormat="false" ht="12.8" hidden="false" customHeight="false" outlineLevel="0" collapsed="false">
      <c r="A911" s="76" t="n">
        <v>907</v>
      </c>
      <c r="B911" s="77" t="n">
        <f aca="false">EOMONTH(Input!$C$7,A911)</f>
        <v>70525</v>
      </c>
      <c r="D911" s="78" t="n">
        <f aca="false">RollUp!$AB911+RollUp!$AA911+Mortgage!$I911+401k_01!$H911+401k_02!$H911+Roth_01!$F911+Roth_02!$F911+IRA_01!$F911+IRA_02!$F911+Invest_01!$F911+Invest_02!$F911</f>
        <v>-2.15496994001207E-009</v>
      </c>
    </row>
    <row r="912" customFormat="false" ht="12.8" hidden="false" customHeight="false" outlineLevel="0" collapsed="false">
      <c r="A912" s="76" t="n">
        <v>908</v>
      </c>
      <c r="B912" s="77" t="n">
        <f aca="false">EOMONTH(Input!$C$7,A912)</f>
        <v>70553</v>
      </c>
      <c r="D912" s="78" t="n">
        <f aca="false">RollUp!$AB912+RollUp!$AA912+Mortgage!$I912+401k_01!$H912+401k_02!$H912+Roth_01!$F912+Roth_02!$F912+IRA_01!$F912+IRA_02!$F912+Invest_01!$F912+Invest_02!$F912</f>
        <v>-2.1739558170363E-009</v>
      </c>
    </row>
    <row r="913" customFormat="false" ht="12.8" hidden="false" customHeight="false" outlineLevel="0" collapsed="false">
      <c r="A913" s="76" t="n">
        <v>909</v>
      </c>
      <c r="B913" s="77" t="n">
        <f aca="false">EOMONTH(Input!$C$7,A913)</f>
        <v>70584</v>
      </c>
      <c r="D913" s="78" t="n">
        <f aca="false">RollUp!$AB913+RollUp!$AA913+Mortgage!$I913+401k_01!$H913+401k_02!$H913+Roth_01!$F913+Roth_02!$F913+IRA_01!$F913+IRA_02!$F913+Invest_01!$F913+Invest_02!$F913</f>
        <v>-2.19302121883295E-009</v>
      </c>
    </row>
    <row r="914" customFormat="false" ht="12.8" hidden="false" customHeight="false" outlineLevel="0" collapsed="false">
      <c r="A914" s="76" t="n">
        <v>910</v>
      </c>
      <c r="B914" s="77" t="n">
        <f aca="false">EOMONTH(Input!$C$7,A914)</f>
        <v>70614</v>
      </c>
      <c r="D914" s="78" t="n">
        <f aca="false">RollUp!$AB914+RollUp!$AA914+Mortgage!$I914+401k_01!$H914+401k_02!$H914+Roth_01!$F914+Roth_02!$F914+IRA_01!$F914+IRA_02!$F914+Invest_01!$F914+Invest_02!$F914</f>
        <v>-2.21216647677261E-009</v>
      </c>
    </row>
    <row r="915" customFormat="false" ht="12.8" hidden="false" customHeight="false" outlineLevel="0" collapsed="false">
      <c r="A915" s="76" t="n">
        <v>911</v>
      </c>
      <c r="B915" s="77" t="n">
        <f aca="false">EOMONTH(Input!$C$7,A915)</f>
        <v>70645</v>
      </c>
      <c r="D915" s="78" t="n">
        <f aca="false">RollUp!$AB915+RollUp!$AA915+Mortgage!$I915+401k_01!$H915+401k_02!$H915+Roth_01!$F915+Roth_02!$F915+IRA_01!$F915+IRA_02!$F915+Invest_01!$F915+Invest_02!$F915</f>
        <v>-2.23139192360658E-009</v>
      </c>
    </row>
    <row r="916" customFormat="false" ht="12.8" hidden="false" customHeight="false" outlineLevel="0" collapsed="false">
      <c r="A916" s="76" t="n">
        <v>912</v>
      </c>
      <c r="B916" s="77" t="n">
        <f aca="false">EOMONTH(Input!$C$7,A916)</f>
        <v>70675</v>
      </c>
      <c r="D916" s="78" t="n">
        <f aca="false">RollUp!$AB916+RollUp!$AA916+Mortgage!$I916+401k_01!$H916+401k_02!$H916+Roth_01!$F916+Roth_02!$F916+IRA_01!$F916+IRA_02!$F916+Invest_01!$F916+Invest_02!$F916</f>
        <v>-2.25069789347263E-009</v>
      </c>
    </row>
    <row r="917" customFormat="false" ht="12.8" hidden="false" customHeight="false" outlineLevel="0" collapsed="false">
      <c r="A917" s="76" t="n">
        <v>913</v>
      </c>
      <c r="B917" s="77" t="n">
        <f aca="false">EOMONTH(Input!$C$7,A917)</f>
        <v>70706</v>
      </c>
      <c r="D917" s="78" t="n">
        <f aca="false">RollUp!$AB917+RollUp!$AA917+Mortgage!$I917+401k_01!$H917+401k_02!$H917+Roth_01!$F917+Roth_02!$F917+IRA_01!$F917+IRA_02!$F917+Invest_01!$F917+Invest_02!$F917</f>
        <v>-2.27008472190077E-009</v>
      </c>
    </row>
    <row r="918" customFormat="false" ht="12.8" hidden="false" customHeight="false" outlineLevel="0" collapsed="false">
      <c r="A918" s="76" t="n">
        <v>914</v>
      </c>
      <c r="B918" s="77" t="n">
        <f aca="false">EOMONTH(Input!$C$7,A918)</f>
        <v>70737</v>
      </c>
      <c r="D918" s="78" t="n">
        <f aca="false">RollUp!$AB918+RollUp!$AA918+Mortgage!$I918+401k_01!$H918+401k_02!$H918+Roth_01!$F918+Roth_02!$F918+IRA_01!$F918+IRA_02!$F918+Invest_01!$F918+Invest_02!$F918</f>
        <v>-2.28955274581905E-009</v>
      </c>
    </row>
    <row r="919" customFormat="false" ht="12.8" hidden="false" customHeight="false" outlineLevel="0" collapsed="false">
      <c r="A919" s="76" t="n">
        <v>915</v>
      </c>
      <c r="B919" s="77" t="n">
        <f aca="false">EOMONTH(Input!$C$7,A919)</f>
        <v>70767</v>
      </c>
      <c r="D919" s="78" t="n">
        <f aca="false">RollUp!$AB919+RollUp!$AA919+Mortgage!$I919+401k_01!$H919+401k_02!$H919+Roth_01!$F919+Roth_02!$F919+IRA_01!$F919+IRA_02!$F919+Invest_01!$F919+Invest_02!$F919</f>
        <v>-2.30910230355939E-009</v>
      </c>
    </row>
    <row r="920" customFormat="false" ht="12.8" hidden="false" customHeight="false" outlineLevel="0" collapsed="false">
      <c r="A920" s="76" t="n">
        <v>916</v>
      </c>
      <c r="B920" s="77" t="n">
        <f aca="false">EOMONTH(Input!$C$7,A920)</f>
        <v>70798</v>
      </c>
      <c r="D920" s="78" t="n">
        <f aca="false">RollUp!$AB920+RollUp!$AA920+Mortgage!$I920+401k_01!$H920+401k_02!$H920+Roth_01!$F920+Roth_02!$F920+IRA_01!$F920+IRA_02!$F920+Invest_01!$F920+Invest_02!$F920</f>
        <v>-2.32873373486342E-009</v>
      </c>
    </row>
    <row r="921" customFormat="false" ht="12.8" hidden="false" customHeight="false" outlineLevel="0" collapsed="false">
      <c r="A921" s="76" t="n">
        <v>917</v>
      </c>
      <c r="B921" s="77" t="n">
        <f aca="false">EOMONTH(Input!$C$7,A921)</f>
        <v>70828</v>
      </c>
      <c r="D921" s="78" t="n">
        <f aca="false">RollUp!$AB921+RollUp!$AA921+Mortgage!$I921+401k_01!$H921+401k_02!$H921+Roth_01!$F921+Roth_02!$F921+IRA_01!$F921+IRA_02!$F921+Invest_01!$F921+Invest_02!$F921</f>
        <v>-2.34844738088837E-009</v>
      </c>
    </row>
    <row r="922" customFormat="false" ht="12.8" hidden="false" customHeight="false" outlineLevel="0" collapsed="false">
      <c r="A922" s="76" t="n">
        <v>918</v>
      </c>
      <c r="B922" s="77" t="n">
        <f aca="false">EOMONTH(Input!$C$7,A922)</f>
        <v>70859</v>
      </c>
      <c r="D922" s="78" t="n">
        <f aca="false">RollUp!$AB922+RollUp!$AA922+Mortgage!$I922+401k_01!$H922+401k_02!$H922+Roth_01!$F922+Roth_02!$F922+IRA_01!$F922+IRA_02!$F922+Invest_01!$F922+Invest_02!$F922</f>
        <v>-2.36824358421296E-009</v>
      </c>
    </row>
    <row r="923" customFormat="false" ht="12.8" hidden="false" customHeight="false" outlineLevel="0" collapsed="false">
      <c r="A923" s="76" t="n">
        <v>919</v>
      </c>
      <c r="B923" s="77" t="n">
        <f aca="false">EOMONTH(Input!$C$7,A923)</f>
        <v>70890</v>
      </c>
      <c r="D923" s="78" t="n">
        <f aca="false">RollUp!$AB923+RollUp!$AA923+Mortgage!$I923+401k_01!$H923+401k_02!$H923+Roth_01!$F923+Roth_02!$F923+IRA_01!$F923+IRA_02!$F923+Invest_01!$F923+Invest_02!$F923</f>
        <v>-2.38812268884332E-009</v>
      </c>
    </row>
    <row r="924" customFormat="false" ht="12.8" hidden="false" customHeight="false" outlineLevel="0" collapsed="false">
      <c r="A924" s="76" t="n">
        <v>920</v>
      </c>
      <c r="B924" s="77" t="n">
        <f aca="false">EOMONTH(Input!$C$7,A924)</f>
        <v>70918</v>
      </c>
      <c r="D924" s="78" t="n">
        <f aca="false">RollUp!$AB924+RollUp!$AA924+Mortgage!$I924+401k_01!$H924+401k_02!$H924+Roth_01!$F924+Roth_02!$F924+IRA_01!$F924+IRA_02!$F924+Invest_01!$F924+Invest_02!$F924</f>
        <v>-2.40808504021893E-009</v>
      </c>
    </row>
    <row r="925" customFormat="false" ht="12.8" hidden="false" customHeight="false" outlineLevel="0" collapsed="false">
      <c r="A925" s="76" t="n">
        <v>921</v>
      </c>
      <c r="B925" s="77" t="n">
        <f aca="false">EOMONTH(Input!$C$7,A925)</f>
        <v>70949</v>
      </c>
      <c r="D925" s="78" t="n">
        <f aca="false">RollUp!$AB925+RollUp!$AA925+Mortgage!$I925+401k_01!$H925+401k_02!$H925+Roth_01!$F925+Roth_02!$F925+IRA_01!$F925+IRA_02!$F925+Invest_01!$F925+Invest_02!$F925</f>
        <v>-2.42813098521861E-009</v>
      </c>
    </row>
    <row r="926" customFormat="false" ht="12.8" hidden="false" customHeight="false" outlineLevel="0" collapsed="false">
      <c r="A926" s="76" t="n">
        <v>922</v>
      </c>
      <c r="B926" s="77" t="n">
        <f aca="false">EOMONTH(Input!$C$7,A926)</f>
        <v>70979</v>
      </c>
      <c r="D926" s="78" t="n">
        <f aca="false">RollUp!$AB926+RollUp!$AA926+Mortgage!$I926+401k_01!$H926+401k_02!$H926+Roth_01!$F926+Roth_02!$F926+IRA_01!$F926+IRA_02!$F926+Invest_01!$F926+Invest_02!$F926</f>
        <v>-2.44826087216651E-009</v>
      </c>
    </row>
    <row r="927" customFormat="false" ht="12.8" hidden="false" customHeight="false" outlineLevel="0" collapsed="false">
      <c r="A927" s="76" t="n">
        <v>923</v>
      </c>
      <c r="B927" s="77" t="n">
        <f aca="false">EOMONTH(Input!$C$7,A927)</f>
        <v>71010</v>
      </c>
      <c r="D927" s="78" t="n">
        <f aca="false">RollUp!$AB927+RollUp!$AA927+Mortgage!$I927+401k_01!$H927+401k_02!$H927+Roth_01!$F927+Roth_02!$F927+IRA_01!$F927+IRA_02!$F927+Invest_01!$F927+Invest_02!$F927</f>
        <v>-2.46847505083813E-009</v>
      </c>
    </row>
    <row r="928" customFormat="false" ht="12.8" hidden="false" customHeight="false" outlineLevel="0" collapsed="false">
      <c r="A928" s="76" t="n">
        <v>924</v>
      </c>
      <c r="B928" s="77" t="n">
        <f aca="false">EOMONTH(Input!$C$7,A928)</f>
        <v>71040</v>
      </c>
      <c r="D928" s="78" t="n">
        <f aca="false">RollUp!$AB928+RollUp!$AA928+Mortgage!$I928+401k_01!$H928+401k_02!$H928+Roth_01!$F928+Roth_02!$F928+IRA_01!$F928+IRA_02!$F928+Invest_01!$F928+Invest_02!$F928</f>
        <v>-2.48877387246637E-009</v>
      </c>
    </row>
    <row r="929" customFormat="false" ht="12.8" hidden="false" customHeight="false" outlineLevel="0" collapsed="false">
      <c r="A929" s="76" t="n">
        <v>925</v>
      </c>
      <c r="B929" s="77" t="n">
        <f aca="false">EOMONTH(Input!$C$7,A929)</f>
        <v>71071</v>
      </c>
      <c r="D929" s="78" t="n">
        <f aca="false">RollUp!$AB929+RollUp!$AA929+Mortgage!$I929+401k_01!$H929+401k_02!$H929+Roth_01!$F929+Roth_02!$F929+IRA_01!$F929+IRA_02!$F929+Invest_01!$F929+Invest_02!$F929</f>
        <v>-2.5091576897476E-009</v>
      </c>
    </row>
    <row r="930" customFormat="false" ht="12.8" hidden="false" customHeight="false" outlineLevel="0" collapsed="false">
      <c r="A930" s="76" t="n">
        <v>926</v>
      </c>
      <c r="B930" s="77" t="n">
        <f aca="false">EOMONTH(Input!$C$7,A930)</f>
        <v>71102</v>
      </c>
      <c r="D930" s="78" t="n">
        <f aca="false">RollUp!$AB930+RollUp!$AA930+Mortgage!$I930+401k_01!$H930+401k_02!$H930+Roth_01!$F930+Roth_02!$F930+IRA_01!$F930+IRA_02!$F930+Invest_01!$F930+Invest_02!$F930</f>
        <v>-2.52962685684776E-009</v>
      </c>
    </row>
    <row r="931" customFormat="false" ht="12.8" hidden="false" customHeight="false" outlineLevel="0" collapsed="false">
      <c r="A931" s="76" t="n">
        <v>927</v>
      </c>
      <c r="B931" s="77" t="n">
        <f aca="false">EOMONTH(Input!$C$7,A931)</f>
        <v>71132</v>
      </c>
      <c r="D931" s="78" t="n">
        <f aca="false">RollUp!$AB931+RollUp!$AA931+Mortgage!$I931+401k_01!$H931+401k_02!$H931+Roth_01!$F931+Roth_02!$F931+IRA_01!$F931+IRA_02!$F931+Invest_01!$F931+Invest_02!$F931</f>
        <v>-2.55018172940848E-009</v>
      </c>
    </row>
    <row r="932" customFormat="false" ht="12.8" hidden="false" customHeight="false" outlineLevel="0" collapsed="false">
      <c r="A932" s="76" t="n">
        <v>928</v>
      </c>
      <c r="B932" s="77" t="n">
        <f aca="false">EOMONTH(Input!$C$7,A932)</f>
        <v>71163</v>
      </c>
      <c r="D932" s="78" t="n">
        <f aca="false">RollUp!$AB932+RollUp!$AA932+Mortgage!$I932+401k_01!$H932+401k_02!$H932+Roth_01!$F932+Roth_02!$F932+IRA_01!$F932+IRA_02!$F932+Invest_01!$F932+Invest_02!$F932</f>
        <v>-2.57082266455323E-009</v>
      </c>
    </row>
    <row r="933" customFormat="false" ht="12.8" hidden="false" customHeight="false" outlineLevel="0" collapsed="false">
      <c r="A933" s="76" t="n">
        <v>929</v>
      </c>
      <c r="B933" s="77" t="n">
        <f aca="false">EOMONTH(Input!$C$7,A933)</f>
        <v>71193</v>
      </c>
      <c r="D933" s="78" t="n">
        <f aca="false">RollUp!$AB933+RollUp!$AA933+Mortgage!$I933+401k_01!$H933+401k_02!$H933+Roth_01!$F933+Roth_02!$F933+IRA_01!$F933+IRA_02!$F933+Invest_01!$F933+Invest_02!$F933</f>
        <v>-2.59155002089349E-009</v>
      </c>
    </row>
    <row r="934" customFormat="false" ht="12.8" hidden="false" customHeight="false" outlineLevel="0" collapsed="false">
      <c r="A934" s="76" t="n">
        <v>930</v>
      </c>
      <c r="B934" s="77" t="n">
        <f aca="false">EOMONTH(Input!$C$7,A934)</f>
        <v>71224</v>
      </c>
      <c r="D934" s="78" t="n">
        <f aca="false">RollUp!$AB934+RollUp!$AA934+Mortgage!$I934+401k_01!$H934+401k_02!$H934+Roth_01!$F934+Roth_02!$F934+IRA_01!$F934+IRA_02!$F934+Invest_01!$F934+Invest_02!$F934</f>
        <v>-2.61236415853498E-009</v>
      </c>
    </row>
    <row r="935" customFormat="false" ht="12.8" hidden="false" customHeight="false" outlineLevel="0" collapsed="false">
      <c r="A935" s="76" t="n">
        <v>931</v>
      </c>
      <c r="B935" s="77" t="n">
        <f aca="false">EOMONTH(Input!$C$7,A935)</f>
        <v>71255</v>
      </c>
      <c r="D935" s="78" t="n">
        <f aca="false">RollUp!$AB935+RollUp!$AA935+Mortgage!$I935+401k_01!$H935+401k_02!$H935+Roth_01!$F935+Roth_02!$F935+IRA_01!$F935+IRA_02!$F935+Invest_01!$F935+Invest_02!$F935</f>
        <v>-2.63326543908382E-009</v>
      </c>
    </row>
    <row r="936" customFormat="false" ht="12.8" hidden="false" customHeight="false" outlineLevel="0" collapsed="false">
      <c r="A936" s="76" t="n">
        <v>932</v>
      </c>
      <c r="B936" s="77" t="n">
        <f aca="false">EOMONTH(Input!$C$7,A936)</f>
        <v>71283</v>
      </c>
      <c r="D936" s="78" t="n">
        <f aca="false">RollUp!$AB936+RollUp!$AA936+Mortgage!$I936+401k_01!$H936+401k_02!$H936+Roth_01!$F936+Roth_02!$F936+IRA_01!$F936+IRA_02!$F936+Invest_01!$F936+Invest_02!$F936</f>
        <v>-2.65425422565287E-009</v>
      </c>
    </row>
    <row r="937" customFormat="false" ht="12.8" hidden="false" customHeight="false" outlineLevel="0" collapsed="false">
      <c r="A937" s="76" t="n">
        <v>933</v>
      </c>
      <c r="B937" s="77" t="n">
        <f aca="false">EOMONTH(Input!$C$7,A937)</f>
        <v>71314</v>
      </c>
      <c r="D937" s="78" t="n">
        <f aca="false">RollUp!$AB937+RollUp!$AA937+Mortgage!$I937+401k_01!$H937+401k_02!$H937+Roth_01!$F937+Roth_02!$F937+IRA_01!$F937+IRA_02!$F937+Invest_01!$F937+Invest_02!$F937</f>
        <v>-2.67533088286792E-009</v>
      </c>
    </row>
    <row r="938" customFormat="false" ht="12.8" hidden="false" customHeight="false" outlineLevel="0" collapsed="false">
      <c r="A938" s="76" t="n">
        <v>934</v>
      </c>
      <c r="B938" s="77" t="n">
        <f aca="false">EOMONTH(Input!$C$7,A938)</f>
        <v>71344</v>
      </c>
      <c r="D938" s="78" t="n">
        <f aca="false">RollUp!$AB938+RollUp!$AA938+Mortgage!$I938+401k_01!$H938+401k_02!$H938+Roth_01!$F938+Roth_02!$F938+IRA_01!$F938+IRA_02!$F938+Invest_01!$F938+Invest_02!$F938</f>
        <v>-2.69649577687406E-009</v>
      </c>
    </row>
    <row r="939" customFormat="false" ht="12.8" hidden="false" customHeight="false" outlineLevel="0" collapsed="false">
      <c r="A939" s="76" t="n">
        <v>935</v>
      </c>
      <c r="B939" s="77" t="n">
        <f aca="false">EOMONTH(Input!$C$7,A939)</f>
        <v>71375</v>
      </c>
      <c r="D939" s="78" t="n">
        <f aca="false">RollUp!$AB939+RollUp!$AA939+Mortgage!$I939+401k_01!$H939+401k_02!$H939+Roth_01!$F939+Roth_02!$F939+IRA_01!$F939+IRA_02!$F939+Invest_01!$F939+Invest_02!$F939</f>
        <v>-2.71774927534198E-009</v>
      </c>
    </row>
    <row r="940" customFormat="false" ht="12.8" hidden="false" customHeight="false" outlineLevel="0" collapsed="false">
      <c r="A940" s="76" t="n">
        <v>936</v>
      </c>
      <c r="B940" s="77" t="n">
        <f aca="false">EOMONTH(Input!$C$7,A940)</f>
        <v>71405</v>
      </c>
      <c r="D940" s="78" t="n">
        <f aca="false">RollUp!$AB940+RollUp!$AA940+Mortgage!$I940+401k_01!$H940+401k_02!$H940+Roth_01!$F940+Roth_02!$F940+IRA_01!$F940+IRA_02!$F940+Invest_01!$F940+Invest_02!$F940</f>
        <v>-2.73909174747432E-009</v>
      </c>
    </row>
    <row r="941" customFormat="false" ht="12.8" hidden="false" customHeight="false" outlineLevel="0" collapsed="false">
      <c r="A941" s="76" t="n">
        <v>937</v>
      </c>
      <c r="B941" s="77" t="n">
        <f aca="false">EOMONTH(Input!$C$7,A941)</f>
        <v>71436</v>
      </c>
      <c r="D941" s="78" t="n">
        <f aca="false">RollUp!$AB941+RollUp!$AA941+Mortgage!$I941+401k_01!$H941+401k_02!$H941+Roth_01!$F941+Roth_02!$F941+IRA_01!$F941+IRA_02!$F941+Invest_01!$F941+Invest_02!$F941</f>
        <v>-2.76052356401207E-009</v>
      </c>
    </row>
    <row r="942" customFormat="false" ht="12.8" hidden="false" customHeight="false" outlineLevel="0" collapsed="false">
      <c r="A942" s="76" t="n">
        <v>938</v>
      </c>
      <c r="B942" s="77" t="n">
        <f aca="false">EOMONTH(Input!$C$7,A942)</f>
        <v>71467</v>
      </c>
      <c r="D942" s="78" t="n">
        <f aca="false">RollUp!$AB942+RollUp!$AA942+Mortgage!$I942+401k_01!$H942+401k_02!$H942+Roth_01!$F942+Roth_02!$F942+IRA_01!$F942+IRA_02!$F942+Invest_01!$F942+Invest_02!$F942</f>
        <v>-2.782045097241E-009</v>
      </c>
    </row>
    <row r="943" customFormat="false" ht="12.8" hidden="false" customHeight="false" outlineLevel="0" collapsed="false">
      <c r="A943" s="76" t="n">
        <v>939</v>
      </c>
      <c r="B943" s="77" t="n">
        <f aca="false">EOMONTH(Input!$C$7,A943)</f>
        <v>71497</v>
      </c>
      <c r="D943" s="78" t="n">
        <f aca="false">RollUp!$AB943+RollUp!$AA943+Mortgage!$I943+401k_01!$H943+401k_02!$H943+Roth_01!$F943+Roth_02!$F943+IRA_01!$F943+IRA_02!$F943+Invest_01!$F943+Invest_02!$F943</f>
        <v>-2.80365672099804E-009</v>
      </c>
    </row>
    <row r="944" customFormat="false" ht="12.8" hidden="false" customHeight="false" outlineLevel="0" collapsed="false">
      <c r="A944" s="76" t="n">
        <v>940</v>
      </c>
      <c r="B944" s="77" t="n">
        <f aca="false">EOMONTH(Input!$C$7,A944)</f>
        <v>71528</v>
      </c>
      <c r="D944" s="78" t="n">
        <f aca="false">RollUp!$AB944+RollUp!$AA944+Mortgage!$I944+401k_01!$H944+401k_02!$H944+Roth_01!$F944+Roth_02!$F944+IRA_01!$F944+IRA_02!$F944+Invest_01!$F944+Invest_02!$F944</f>
        <v>-2.82535881067778E-009</v>
      </c>
    </row>
    <row r="945" customFormat="false" ht="12.8" hidden="false" customHeight="false" outlineLevel="0" collapsed="false">
      <c r="A945" s="76" t="n">
        <v>941</v>
      </c>
      <c r="B945" s="77" t="n">
        <f aca="false">EOMONTH(Input!$C$7,A945)</f>
        <v>71558</v>
      </c>
      <c r="D945" s="78" t="n">
        <f aca="false">RollUp!$AB945+RollUp!$AA945+Mortgage!$I945+401k_01!$H945+401k_02!$H945+Roth_01!$F945+Roth_02!$F945+IRA_01!$F945+IRA_02!$F945+Invest_01!$F945+Invest_02!$F945</f>
        <v>-2.84715174323896E-009</v>
      </c>
    </row>
    <row r="946" customFormat="false" ht="12.8" hidden="false" customHeight="false" outlineLevel="0" collapsed="false">
      <c r="A946" s="76" t="n">
        <v>942</v>
      </c>
      <c r="B946" s="77" t="n">
        <f aca="false">EOMONTH(Input!$C$7,A946)</f>
        <v>71589</v>
      </c>
      <c r="D946" s="78" t="n">
        <f aca="false">RollUp!$AB946+RollUp!$AA946+Mortgage!$I946+401k_01!$H946+401k_02!$H946+Roth_01!$F946+Roth_02!$F946+IRA_01!$F946+IRA_02!$F946+Invest_01!$F946+Invest_02!$F946</f>
        <v>-2.86903589721099E-009</v>
      </c>
    </row>
    <row r="947" customFormat="false" ht="12.8" hidden="false" customHeight="false" outlineLevel="0" collapsed="false">
      <c r="A947" s="76" t="n">
        <v>943</v>
      </c>
      <c r="B947" s="77" t="n">
        <f aca="false">EOMONTH(Input!$C$7,A947)</f>
        <v>71620</v>
      </c>
      <c r="D947" s="78" t="n">
        <f aca="false">RollUp!$AB947+RollUp!$AA947+Mortgage!$I947+401k_01!$H947+401k_02!$H947+Roth_01!$F947+Roth_02!$F947+IRA_01!$F947+IRA_02!$F947+Invest_01!$F947+Invest_02!$F947</f>
        <v>-2.89101165270047E-009</v>
      </c>
    </row>
    <row r="948" customFormat="false" ht="12.8" hidden="false" customHeight="false" outlineLevel="0" collapsed="false">
      <c r="A948" s="76" t="n">
        <v>944</v>
      </c>
      <c r="B948" s="77" t="n">
        <f aca="false">EOMONTH(Input!$C$7,A948)</f>
        <v>71649</v>
      </c>
      <c r="D948" s="78" t="n">
        <f aca="false">RollUp!$AB948+RollUp!$AA948+Mortgage!$I948+401k_01!$H948+401k_02!$H948+Roth_01!$F948+Roth_02!$F948+IRA_01!$F948+IRA_02!$F948+Invest_01!$F948+Invest_02!$F948</f>
        <v>-2.91307939139779E-009</v>
      </c>
    </row>
    <row r="949" customFormat="false" ht="12.8" hidden="false" customHeight="false" outlineLevel="0" collapsed="false">
      <c r="A949" s="76" t="n">
        <v>945</v>
      </c>
      <c r="B949" s="77" t="n">
        <f aca="false">EOMONTH(Input!$C$7,A949)</f>
        <v>71680</v>
      </c>
      <c r="D949" s="78" t="n">
        <f aca="false">RollUp!$AB949+RollUp!$AA949+Mortgage!$I949+401k_01!$H949+401k_02!$H949+Roth_01!$F949+Roth_02!$F949+IRA_01!$F949+IRA_02!$F949+Invest_01!$F949+Invest_02!$F949</f>
        <v>-2.93523949658373E-009</v>
      </c>
    </row>
    <row r="950" customFormat="false" ht="12.8" hidden="false" customHeight="false" outlineLevel="0" collapsed="false">
      <c r="A950" s="76" t="n">
        <v>946</v>
      </c>
      <c r="B950" s="77" t="n">
        <f aca="false">EOMONTH(Input!$C$7,A950)</f>
        <v>71710</v>
      </c>
      <c r="D950" s="78" t="n">
        <f aca="false">RollUp!$AB950+RollUp!$AA950+Mortgage!$I950+401k_01!$H950+401k_02!$H950+Roth_01!$F950+Roth_02!$F950+IRA_01!$F950+IRA_02!$F950+Invest_01!$F950+Invest_02!$F950</f>
        <v>-2.95749235313603E-009</v>
      </c>
    </row>
    <row r="951" customFormat="false" ht="12.8" hidden="false" customHeight="false" outlineLevel="0" collapsed="false">
      <c r="A951" s="76" t="n">
        <v>947</v>
      </c>
      <c r="B951" s="77" t="n">
        <f aca="false">EOMONTH(Input!$C$7,A951)</f>
        <v>71741</v>
      </c>
      <c r="D951" s="78" t="n">
        <f aca="false">RollUp!$AB951+RollUp!$AA951+Mortgage!$I951+401k_01!$H951+401k_02!$H951+Roth_01!$F951+Roth_02!$F951+IRA_01!$F951+IRA_02!$F951+Invest_01!$F951+Invest_02!$F951</f>
        <v>-2.97983834753614E-009</v>
      </c>
    </row>
    <row r="952" customFormat="false" ht="12.8" hidden="false" customHeight="false" outlineLevel="0" collapsed="false">
      <c r="A952" s="76" t="n">
        <v>948</v>
      </c>
      <c r="B952" s="77" t="n">
        <f aca="false">EOMONTH(Input!$C$7,A952)</f>
        <v>71771</v>
      </c>
      <c r="D952" s="78" t="n">
        <f aca="false">RollUp!$AB952+RollUp!$AA952+Mortgage!$I952+401k_01!$H952+401k_02!$H952+Roth_01!$F952+Roth_02!$F952+IRA_01!$F952+IRA_02!$F952+Invest_01!$F952+Invest_02!$F952</f>
        <v>-3.00227786787581E-009</v>
      </c>
    </row>
    <row r="953" customFormat="false" ht="12.8" hidden="false" customHeight="false" outlineLevel="0" collapsed="false">
      <c r="A953" s="76" t="n">
        <v>949</v>
      </c>
      <c r="B953" s="77" t="n">
        <f aca="false">EOMONTH(Input!$C$7,A953)</f>
        <v>71802</v>
      </c>
      <c r="D953" s="78" t="n">
        <f aca="false">RollUp!$AB953+RollUp!$AA953+Mortgage!$I953+401k_01!$H953+401k_02!$H953+Roth_01!$F953+Roth_02!$F953+IRA_01!$F953+IRA_02!$F953+Invest_01!$F953+Invest_02!$F953</f>
        <v>-3.02481130386386E-009</v>
      </c>
    </row>
    <row r="954" customFormat="false" ht="12.8" hidden="false" customHeight="false" outlineLevel="0" collapsed="false">
      <c r="A954" s="76" t="n">
        <v>950</v>
      </c>
      <c r="B954" s="77" t="n">
        <f aca="false">EOMONTH(Input!$C$7,A954)</f>
        <v>71833</v>
      </c>
      <c r="D954" s="78" t="n">
        <f aca="false">RollUp!$AB954+RollUp!$AA954+Mortgage!$I954+401k_01!$H954+401k_02!$H954+Roth_01!$F954+Roth_02!$F954+IRA_01!$F954+IRA_02!$F954+Invest_01!$F954+Invest_02!$F954</f>
        <v>-3.04743904683291E-009</v>
      </c>
    </row>
    <row r="955" customFormat="false" ht="12.8" hidden="false" customHeight="false" outlineLevel="0" collapsed="false">
      <c r="A955" s="76" t="n">
        <v>951</v>
      </c>
      <c r="B955" s="77" t="n">
        <f aca="false">EOMONTH(Input!$C$7,A955)</f>
        <v>71863</v>
      </c>
      <c r="D955" s="78" t="n">
        <f aca="false">RollUp!$AB955+RollUp!$AA955+Mortgage!$I955+401k_01!$H955+401k_02!$H955+Roth_01!$F955+Roth_02!$F955+IRA_01!$F955+IRA_02!$F955+Invest_01!$F955+Invest_02!$F955</f>
        <v>-3.07016148974609E-009</v>
      </c>
    </row>
    <row r="956" customFormat="false" ht="12.8" hidden="false" customHeight="false" outlineLevel="0" collapsed="false">
      <c r="A956" s="76" t="n">
        <v>952</v>
      </c>
      <c r="B956" s="77" t="n">
        <f aca="false">EOMONTH(Input!$C$7,A956)</f>
        <v>71894</v>
      </c>
      <c r="D956" s="78" t="n">
        <f aca="false">RollUp!$AB956+RollUp!$AA956+Mortgage!$I956+401k_01!$H956+401k_02!$H956+Roth_01!$F956+Roth_02!$F956+IRA_01!$F956+IRA_02!$F956+Invest_01!$F956+Invest_02!$F956</f>
        <v>-3.09297902720392E-009</v>
      </c>
    </row>
    <row r="957" customFormat="false" ht="12.8" hidden="false" customHeight="false" outlineLevel="0" collapsed="false">
      <c r="A957" s="76" t="n">
        <v>953</v>
      </c>
      <c r="B957" s="77" t="n">
        <f aca="false">EOMONTH(Input!$C$7,A957)</f>
        <v>71924</v>
      </c>
      <c r="D957" s="78" t="n">
        <f aca="false">RollUp!$AB957+RollUp!$AA957+Mortgage!$I957+401k_01!$H957+401k_02!$H957+Roth_01!$F957+Roth_02!$F957+IRA_01!$F957+IRA_02!$F957+Invest_01!$F957+Invest_02!$F957</f>
        <v>-3.11589205545108E-009</v>
      </c>
    </row>
    <row r="958" customFormat="false" ht="12.8" hidden="false" customHeight="false" outlineLevel="0" collapsed="false">
      <c r="A958" s="76" t="n">
        <v>954</v>
      </c>
      <c r="B958" s="77" t="n">
        <f aca="false">EOMONTH(Input!$C$7,A958)</f>
        <v>71955</v>
      </c>
      <c r="D958" s="78" t="n">
        <f aca="false">RollUp!$AB958+RollUp!$AA958+Mortgage!$I958+401k_01!$H958+401k_02!$H958+Roth_01!$F958+Roth_02!$F958+IRA_01!$F958+IRA_02!$F958+Invest_01!$F958+Invest_02!$F958</f>
        <v>-3.13890097238325E-009</v>
      </c>
    </row>
    <row r="959" customFormat="false" ht="12.8" hidden="false" customHeight="false" outlineLevel="0" collapsed="false">
      <c r="A959" s="76" t="n">
        <v>955</v>
      </c>
      <c r="B959" s="77" t="n">
        <f aca="false">EOMONTH(Input!$C$7,A959)</f>
        <v>71986</v>
      </c>
      <c r="D959" s="78" t="n">
        <f aca="false">RollUp!$AB959+RollUp!$AA959+Mortgage!$I959+401k_01!$H959+401k_02!$H959+Roth_01!$F959+Roth_02!$F959+IRA_01!$F959+IRA_02!$F959+Invest_01!$F959+Invest_02!$F959</f>
        <v>-3.16200617755402E-009</v>
      </c>
    </row>
    <row r="960" customFormat="false" ht="12.8" hidden="false" customHeight="false" outlineLevel="0" collapsed="false">
      <c r="A960" s="76" t="n">
        <v>956</v>
      </c>
      <c r="B960" s="77" t="n">
        <f aca="false">EOMONTH(Input!$C$7,A960)</f>
        <v>72014</v>
      </c>
      <c r="D960" s="78" t="n">
        <f aca="false">RollUp!$AB960+RollUp!$AA960+Mortgage!$I960+401k_01!$H960+401k_02!$H960+Roth_01!$F960+Roth_02!$F960+IRA_01!$F960+IRA_02!$F960+Invest_01!$F960+Invest_02!$F960</f>
        <v>-3.18520807218181E-009</v>
      </c>
    </row>
    <row r="961" customFormat="false" ht="12.8" hidden="false" customHeight="false" outlineLevel="0" collapsed="false">
      <c r="A961" s="76" t="n">
        <v>957</v>
      </c>
      <c r="B961" s="77" t="n">
        <f aca="false">EOMONTH(Input!$C$7,A961)</f>
        <v>72045</v>
      </c>
      <c r="D961" s="78" t="n">
        <f aca="false">RollUp!$AB961+RollUp!$AA961+Mortgage!$I961+401k_01!$H961+401k_02!$H961+Roth_01!$F961+Roth_02!$F961+IRA_01!$F961+IRA_02!$F961+Invest_01!$F961+Invest_02!$F961</f>
        <v>-3.20850705915674E-009</v>
      </c>
    </row>
    <row r="962" customFormat="false" ht="12.8" hidden="false" customHeight="false" outlineLevel="0" collapsed="false">
      <c r="A962" s="76" t="n">
        <v>958</v>
      </c>
      <c r="B962" s="77" t="n">
        <f aca="false">EOMONTH(Input!$C$7,A962)</f>
        <v>72075</v>
      </c>
      <c r="D962" s="78" t="n">
        <f aca="false">RollUp!$AB962+RollUp!$AA962+Mortgage!$I962+401k_01!$H962+401k_02!$H962+Roth_01!$F962+Roth_02!$F962+IRA_01!$F962+IRA_02!$F962+Invest_01!$F962+Invest_02!$F962</f>
        <v>-3.23190354304769E-009</v>
      </c>
    </row>
    <row r="963" customFormat="false" ht="12.8" hidden="false" customHeight="false" outlineLevel="0" collapsed="false">
      <c r="A963" s="76" t="n">
        <v>959</v>
      </c>
      <c r="B963" s="77" t="n">
        <f aca="false">EOMONTH(Input!$C$7,A963)</f>
        <v>72106</v>
      </c>
      <c r="D963" s="78" t="n">
        <f aca="false">RollUp!$AB963+RollUp!$AA963+Mortgage!$I963+401k_01!$H963+401k_02!$H963+Roth_01!$F963+Roth_02!$F963+IRA_01!$F963+IRA_02!$F963+Invest_01!$F963+Invest_02!$F963</f>
        <v>-3.2553979301092E-009</v>
      </c>
    </row>
    <row r="964" customFormat="false" ht="12.8" hidden="false" customHeight="false" outlineLevel="0" collapsed="false">
      <c r="A964" s="76" t="n">
        <v>960</v>
      </c>
      <c r="B964" s="77" t="n">
        <f aca="false">EOMONTH(Input!$C$7,A964)</f>
        <v>72136</v>
      </c>
      <c r="D964" s="78" t="n">
        <f aca="false">RollUp!$AB964+RollUp!$AA964+Mortgage!$I964+401k_01!$H964+401k_02!$H964+Roth_01!$F964+Roth_02!$F964+IRA_01!$F964+IRA_02!$F964+Invest_01!$F964+Invest_02!$F964</f>
        <v>-3.27899062828856E-009</v>
      </c>
    </row>
    <row r="965" customFormat="false" ht="12.8" hidden="false" customHeight="false" outlineLevel="0" collapsed="false">
      <c r="A965" s="76" t="n">
        <v>961</v>
      </c>
      <c r="B965" s="77" t="n">
        <f aca="false">EOMONTH(Input!$C$7,A965)</f>
        <v>72167</v>
      </c>
      <c r="D965" s="78" t="n">
        <f aca="false">RollUp!$AB965+RollUp!$AA965+Mortgage!$I965+401k_01!$H965+401k_02!$H965+Roth_01!$F965+Roth_02!$F965+IRA_01!$F965+IRA_02!$F965+Invest_01!$F965+Invest_02!$F965</f>
        <v>-3.30268204723284E-009</v>
      </c>
    </row>
    <row r="966" customFormat="false" ht="12.8" hidden="false" customHeight="false" outlineLevel="0" collapsed="false">
      <c r="A966" s="76" t="n">
        <v>962</v>
      </c>
      <c r="B966" s="77" t="n">
        <f aca="false">EOMONTH(Input!$C$7,A966)</f>
        <v>72198</v>
      </c>
      <c r="D966" s="78" t="n">
        <f aca="false">RollUp!$AB966+RollUp!$AA966+Mortgage!$I966+401k_01!$H966+401k_02!$H966+Roth_01!$F966+Roth_02!$F966+IRA_01!$F966+IRA_02!$F966+Invest_01!$F966+Invest_02!$F966</f>
        <v>-3.32647259829597E-009</v>
      </c>
    </row>
    <row r="967" customFormat="false" ht="12.8" hidden="false" customHeight="false" outlineLevel="0" collapsed="false">
      <c r="A967" s="76" t="n">
        <v>963</v>
      </c>
      <c r="B967" s="77" t="n">
        <f aca="false">EOMONTH(Input!$C$7,A967)</f>
        <v>72228</v>
      </c>
      <c r="D967" s="78" t="n">
        <f aca="false">RollUp!$AB967+RollUp!$AA967+Mortgage!$I967+401k_01!$H967+401k_02!$H967+Roth_01!$F967+Roth_02!$F967+IRA_01!$F967+IRA_02!$F967+Invest_01!$F967+Invest_02!$F967</f>
        <v>-3.35036269454586E-009</v>
      </c>
    </row>
    <row r="968" customFormat="false" ht="12.8" hidden="false" customHeight="false" outlineLevel="0" collapsed="false">
      <c r="A968" s="76" t="n">
        <v>964</v>
      </c>
      <c r="B968" s="77" t="n">
        <f aca="false">EOMONTH(Input!$C$7,A968)</f>
        <v>72259</v>
      </c>
      <c r="D968" s="78" t="n">
        <f aca="false">RollUp!$AB968+RollUp!$AA968+Mortgage!$I968+401k_01!$H968+401k_02!$H968+Roth_01!$F968+Roth_02!$F968+IRA_01!$F968+IRA_02!$F968+Invest_01!$F968+Invest_02!$F968</f>
        <v>-3.37435275077153E-009</v>
      </c>
    </row>
    <row r="969" customFormat="false" ht="12.8" hidden="false" customHeight="false" outlineLevel="0" collapsed="false">
      <c r="A969" s="76" t="n">
        <v>965</v>
      </c>
      <c r="B969" s="77" t="n">
        <f aca="false">EOMONTH(Input!$C$7,A969)</f>
        <v>72289</v>
      </c>
      <c r="D969" s="78" t="n">
        <f aca="false">RollUp!$AB969+RollUp!$AA969+Mortgage!$I969+401k_01!$H969+401k_02!$H969+Roth_01!$F969+Roth_02!$F969+IRA_01!$F969+IRA_02!$F969+Invest_01!$F969+Invest_02!$F969</f>
        <v>-3.3984431834903E-009</v>
      </c>
    </row>
    <row r="970" customFormat="false" ht="12.8" hidden="false" customHeight="false" outlineLevel="0" collapsed="false">
      <c r="A970" s="76" t="n">
        <v>966</v>
      </c>
      <c r="B970" s="77" t="n">
        <f aca="false">EOMONTH(Input!$C$7,A970)</f>
        <v>72320</v>
      </c>
      <c r="D970" s="78" t="n">
        <f aca="false">RollUp!$AB970+RollUp!$AA970+Mortgage!$I970+401k_01!$H970+401k_02!$H970+Roth_01!$F970+Roth_02!$F970+IRA_01!$F970+IRA_02!$F970+Invest_01!$F970+Invest_02!$F970</f>
        <v>-3.42263441095495E-009</v>
      </c>
    </row>
    <row r="971" customFormat="false" ht="12.8" hidden="false" customHeight="false" outlineLevel="0" collapsed="false">
      <c r="A971" s="76" t="n">
        <v>967</v>
      </c>
      <c r="B971" s="77" t="n">
        <f aca="false">EOMONTH(Input!$C$7,A971)</f>
        <v>72351</v>
      </c>
      <c r="D971" s="78" t="n">
        <f aca="false">RollUp!$AB971+RollUp!$AA971+Mortgage!$I971+401k_01!$H971+401k_02!$H971+Roth_01!$F971+Roth_02!$F971+IRA_01!$F971+IRA_02!$F971+Invest_01!$F971+Invest_02!$F971</f>
        <v>-3.44692685316103E-009</v>
      </c>
    </row>
    <row r="972" customFormat="false" ht="12.8" hidden="false" customHeight="false" outlineLevel="0" collapsed="false">
      <c r="A972" s="76" t="n">
        <v>968</v>
      </c>
      <c r="B972" s="77" t="n">
        <f aca="false">EOMONTH(Input!$C$7,A972)</f>
        <v>72379</v>
      </c>
      <c r="D972" s="78" t="n">
        <f aca="false">RollUp!$AB972+RollUp!$AA972+Mortgage!$I972+401k_01!$H972+401k_02!$H972+Roth_01!$F972+Roth_02!$F972+IRA_01!$F972+IRA_02!$F972+Invest_01!$F972+Invest_02!$F972</f>
        <v>-3.47132093185402E-009</v>
      </c>
    </row>
    <row r="973" customFormat="false" ht="12.8" hidden="false" customHeight="false" outlineLevel="0" collapsed="false">
      <c r="A973" s="76" t="n">
        <v>969</v>
      </c>
      <c r="B973" s="77" t="n">
        <f aca="false">EOMONTH(Input!$C$7,A973)</f>
        <v>72410</v>
      </c>
      <c r="D973" s="78" t="n">
        <f aca="false">RollUp!$AB973+RollUp!$AA973+Mortgage!$I973+401k_01!$H973+401k_02!$H973+Roth_01!$F973+Roth_02!$F973+IRA_01!$F973+IRA_02!$F973+Invest_01!$F973+Invest_02!$F973</f>
        <v>-3.49581707053672E-009</v>
      </c>
    </row>
    <row r="974" customFormat="false" ht="12.8" hidden="false" customHeight="false" outlineLevel="0" collapsed="false">
      <c r="A974" s="76" t="n">
        <v>970</v>
      </c>
      <c r="B974" s="77" t="n">
        <f aca="false">EOMONTH(Input!$C$7,A974)</f>
        <v>72440</v>
      </c>
      <c r="D974" s="78" t="n">
        <f aca="false">RollUp!$AB974+RollUp!$AA974+Mortgage!$I974+401k_01!$H974+401k_02!$H974+Roth_01!$F974+Roth_02!$F974+IRA_01!$F974+IRA_02!$F974+Invest_01!$F974+Invest_02!$F974</f>
        <v>-3.52041569447649E-009</v>
      </c>
    </row>
    <row r="975" customFormat="false" ht="12.8" hidden="false" customHeight="false" outlineLevel="0" collapsed="false">
      <c r="A975" s="76" t="n">
        <v>971</v>
      </c>
      <c r="B975" s="77" t="n">
        <f aca="false">EOMONTH(Input!$C$7,A975)</f>
        <v>72471</v>
      </c>
      <c r="D975" s="78" t="n">
        <f aca="false">RollUp!$AB975+RollUp!$AA975+Mortgage!$I975+401k_01!$H975+401k_02!$H975+Roth_01!$F975+Roth_02!$F975+IRA_01!$F975+IRA_02!$F975+Invest_01!$F975+Invest_02!$F975</f>
        <v>-3.54511723071265E-009</v>
      </c>
    </row>
    <row r="976" customFormat="false" ht="12.8" hidden="false" customHeight="false" outlineLevel="0" collapsed="false">
      <c r="A976" s="76" t="n">
        <v>972</v>
      </c>
      <c r="B976" s="77" t="n">
        <f aca="false">EOMONTH(Input!$C$7,A976)</f>
        <v>72501</v>
      </c>
      <c r="D976" s="78" t="n">
        <f aca="false">RollUp!$AB976+RollUp!$AA976+Mortgage!$I976+401k_01!$H976+401k_02!$H976+Roth_01!$F976+Roth_02!$F976+IRA_01!$F976+IRA_02!$F976+Invest_01!$F976+Invest_02!$F976</f>
        <v>-3.56992210806385E-009</v>
      </c>
    </row>
    <row r="977" customFormat="false" ht="12.8" hidden="false" customHeight="false" outlineLevel="0" collapsed="false">
      <c r="A977" s="76" t="n">
        <v>973</v>
      </c>
      <c r="B977" s="77" t="n">
        <f aca="false">EOMONTH(Input!$C$7,A977)</f>
        <v>72532</v>
      </c>
      <c r="D977" s="78" t="n">
        <f aca="false">RollUp!$AB977+RollUp!$AA977+Mortgage!$I977+401k_01!$H977+401k_02!$H977+Roth_01!$F977+Roth_02!$F977+IRA_01!$F977+IRA_02!$F977+Invest_01!$F977+Invest_02!$F977</f>
        <v>-3.59483075713551E-009</v>
      </c>
    </row>
    <row r="978" customFormat="false" ht="12.8" hidden="false" customHeight="false" outlineLevel="0" collapsed="false">
      <c r="A978" s="76" t="n">
        <v>974</v>
      </c>
      <c r="B978" s="77" t="n">
        <f aca="false">EOMONTH(Input!$C$7,A978)</f>
        <v>72563</v>
      </c>
      <c r="D978" s="78" t="n">
        <f aca="false">RollUp!$AB978+RollUp!$AA978+Mortgage!$I978+401k_01!$H978+401k_02!$H978+Roth_01!$F978+Roth_02!$F978+IRA_01!$F978+IRA_02!$F978+Invest_01!$F978+Invest_02!$F978</f>
        <v>-3.61984361032719E-009</v>
      </c>
    </row>
    <row r="979" customFormat="false" ht="12.8" hidden="false" customHeight="false" outlineLevel="0" collapsed="false">
      <c r="A979" s="76" t="n">
        <v>975</v>
      </c>
      <c r="B979" s="77" t="n">
        <f aca="false">EOMONTH(Input!$C$7,A979)</f>
        <v>72593</v>
      </c>
      <c r="D979" s="78" t="n">
        <f aca="false">RollUp!$AB979+RollUp!$AA979+Mortgage!$I979+401k_01!$H979+401k_02!$H979+Roth_01!$F979+Roth_02!$F979+IRA_01!$F979+IRA_02!$F979+Invest_01!$F979+Invest_02!$F979</f>
        <v>-3.64496110184016E-009</v>
      </c>
    </row>
    <row r="980" customFormat="false" ht="12.8" hidden="false" customHeight="false" outlineLevel="0" collapsed="false">
      <c r="A980" s="76" t="n">
        <v>976</v>
      </c>
      <c r="B980" s="77" t="n">
        <f aca="false">EOMONTH(Input!$C$7,A980)</f>
        <v>72624</v>
      </c>
      <c r="D980" s="78" t="n">
        <f aca="false">RollUp!$AB980+RollUp!$AA980+Mortgage!$I980+401k_01!$H980+401k_02!$H980+Roth_01!$F980+Roth_02!$F980+IRA_01!$F980+IRA_02!$F980+Invest_01!$F980+Invest_02!$F980</f>
        <v>-3.67018366768485E-009</v>
      </c>
    </row>
    <row r="981" customFormat="false" ht="12.8" hidden="false" customHeight="false" outlineLevel="0" collapsed="false">
      <c r="A981" s="76" t="n">
        <v>977</v>
      </c>
      <c r="B981" s="77" t="n">
        <f aca="false">EOMONTH(Input!$C$7,A981)</f>
        <v>72654</v>
      </c>
      <c r="D981" s="78" t="n">
        <f aca="false">RollUp!$AB981+RollUp!$AA981+Mortgage!$I981+401k_01!$H981+401k_02!$H981+Roth_01!$F981+Roth_02!$F981+IRA_01!$F981+IRA_02!$F981+Invest_01!$F981+Invest_02!$F981</f>
        <v>-3.69551174568838E-009</v>
      </c>
    </row>
    <row r="982" customFormat="false" ht="12.8" hidden="false" customHeight="false" outlineLevel="0" collapsed="false">
      <c r="A982" s="76" t="n">
        <v>978</v>
      </c>
      <c r="B982" s="77" t="n">
        <f aca="false">EOMONTH(Input!$C$7,A982)</f>
        <v>72685</v>
      </c>
      <c r="D982" s="78" t="n">
        <f aca="false">RollUp!$AB982+RollUp!$AA982+Mortgage!$I982+401k_01!$H982+401k_02!$H982+Roth_01!$F982+Roth_02!$F982+IRA_01!$F982+IRA_02!$F982+Invest_01!$F982+Invest_02!$F982</f>
        <v>-3.72094577550218E-009</v>
      </c>
    </row>
    <row r="983" customFormat="false" ht="12.8" hidden="false" customHeight="false" outlineLevel="0" collapsed="false">
      <c r="A983" s="76" t="n">
        <v>979</v>
      </c>
      <c r="B983" s="77" t="n">
        <f aca="false">EOMONTH(Input!$C$7,A983)</f>
        <v>72716</v>
      </c>
      <c r="D983" s="78" t="n">
        <f aca="false">RollUp!$AB983+RollUp!$AA983+Mortgage!$I983+401k_01!$H983+401k_02!$H983+Roth_01!$F983+Roth_02!$F983+IRA_01!$F983+IRA_02!$F983+Invest_01!$F983+Invest_02!$F983</f>
        <v>-3.74648619860955E-009</v>
      </c>
    </row>
    <row r="984" customFormat="false" ht="12.8" hidden="false" customHeight="false" outlineLevel="0" collapsed="false">
      <c r="A984" s="76" t="n">
        <v>980</v>
      </c>
      <c r="B984" s="77" t="n">
        <f aca="false">EOMONTH(Input!$C$7,A984)</f>
        <v>72744</v>
      </c>
      <c r="D984" s="78" t="n">
        <f aca="false">RollUp!$AB984+RollUp!$AA984+Mortgage!$I984+401k_01!$H984+401k_02!$H984+Roth_01!$F984+Roth_02!$F984+IRA_01!$F984+IRA_02!$F984+Invest_01!$F984+Invest_02!$F984</f>
        <v>-3.77213345833329E-009</v>
      </c>
    </row>
    <row r="985" customFormat="false" ht="12.8" hidden="false" customHeight="false" outlineLevel="0" collapsed="false">
      <c r="A985" s="76" t="n">
        <v>981</v>
      </c>
      <c r="B985" s="77" t="n">
        <f aca="false">EOMONTH(Input!$C$7,A985)</f>
        <v>72775</v>
      </c>
      <c r="D985" s="78" t="n">
        <f aca="false">RollUp!$AB985+RollUp!$AA985+Mortgage!$I985+401k_01!$H985+401k_02!$H985+Roth_01!$F985+Roth_02!$F985+IRA_01!$F985+IRA_02!$F985+Invest_01!$F985+Invest_02!$F985</f>
        <v>-3.79788799984341E-009</v>
      </c>
    </row>
    <row r="986" customFormat="false" ht="12.8" hidden="false" customHeight="false" outlineLevel="0" collapsed="false">
      <c r="A986" s="76" t="n">
        <v>982</v>
      </c>
      <c r="B986" s="77" t="n">
        <f aca="false">EOMONTH(Input!$C$7,A986)</f>
        <v>72805</v>
      </c>
      <c r="D986" s="78" t="n">
        <f aca="false">RollUp!$AB986+RollUp!$AA986+Mortgage!$I986+401k_01!$H986+401k_02!$H986+Roth_01!$F986+Roth_02!$F986+IRA_01!$F986+IRA_02!$F986+Invest_01!$F986+Invest_02!$F986</f>
        <v>-3.82375027016477E-009</v>
      </c>
    </row>
    <row r="987" customFormat="false" ht="12.8" hidden="false" customHeight="false" outlineLevel="0" collapsed="false">
      <c r="A987" s="76" t="n">
        <v>983</v>
      </c>
      <c r="B987" s="77" t="n">
        <f aca="false">EOMONTH(Input!$C$7,A987)</f>
        <v>72836</v>
      </c>
      <c r="D987" s="78" t="n">
        <f aca="false">RollUp!$AB987+RollUp!$AA987+Mortgage!$I987+401k_01!$H987+401k_02!$H987+Roth_01!$F987+Roth_02!$F987+IRA_01!$F987+IRA_02!$F987+Invest_01!$F987+Invest_02!$F987</f>
        <v>-3.84972071818485E-009</v>
      </c>
    </row>
    <row r="988" customFormat="false" ht="12.8" hidden="false" customHeight="false" outlineLevel="0" collapsed="false">
      <c r="A988" s="76" t="n">
        <v>984</v>
      </c>
      <c r="B988" s="77" t="n">
        <f aca="false">EOMONTH(Input!$C$7,A988)</f>
        <v>72866</v>
      </c>
      <c r="D988" s="78" t="n">
        <f aca="false">RollUp!$AB988+RollUp!$AA988+Mortgage!$I988+401k_01!$H988+401k_02!$H988+Roth_01!$F988+Roth_02!$F988+IRA_01!$F988+IRA_02!$F988+Invest_01!$F988+Invest_02!$F988</f>
        <v>-3.87579979466147E-009</v>
      </c>
    </row>
    <row r="989" customFormat="false" ht="12.8" hidden="false" customHeight="false" outlineLevel="0" collapsed="false">
      <c r="A989" s="76" t="n">
        <v>985</v>
      </c>
      <c r="B989" s="77" t="n">
        <f aca="false">EOMONTH(Input!$C$7,A989)</f>
        <v>72897</v>
      </c>
      <c r="D989" s="78" t="n">
        <f aca="false">RollUp!$AB989+RollUp!$AA989+Mortgage!$I989+401k_01!$H989+401k_02!$H989+Roth_01!$F989+Roth_02!$F989+IRA_01!$F989+IRA_02!$F989+Invest_01!$F989+Invest_02!$F989</f>
        <v>-3.90198795223064E-009</v>
      </c>
    </row>
    <row r="990" customFormat="false" ht="12.8" hidden="false" customHeight="false" outlineLevel="0" collapsed="false">
      <c r="A990" s="76" t="n">
        <v>986</v>
      </c>
      <c r="B990" s="77" t="n">
        <f aca="false">EOMONTH(Input!$C$7,A990)</f>
        <v>72928</v>
      </c>
      <c r="D990" s="78" t="n">
        <f aca="false">RollUp!$AB990+RollUp!$AA990+Mortgage!$I990+401k_01!$H990+401k_02!$H990+Roth_01!$F990+Roth_02!$F990+IRA_01!$F990+IRA_02!$F990+Invest_01!$F990+Invest_02!$F990</f>
        <v>-3.92828564541434E-009</v>
      </c>
    </row>
    <row r="991" customFormat="false" ht="12.8" hidden="false" customHeight="false" outlineLevel="0" collapsed="false">
      <c r="A991" s="76" t="n">
        <v>987</v>
      </c>
      <c r="B991" s="77" t="n">
        <f aca="false">EOMONTH(Input!$C$7,A991)</f>
        <v>72958</v>
      </c>
      <c r="D991" s="78" t="n">
        <f aca="false">RollUp!$AB991+RollUp!$AA991+Mortgage!$I991+401k_01!$H991+401k_02!$H991+Roth_01!$F991+Roth_02!$F991+IRA_01!$F991+IRA_02!$F991+Invest_01!$F991+Invest_02!$F991</f>
        <v>-3.9546933306284E-009</v>
      </c>
    </row>
    <row r="992" customFormat="false" ht="12.8" hidden="false" customHeight="false" outlineLevel="0" collapsed="false">
      <c r="A992" s="76" t="n">
        <v>988</v>
      </c>
      <c r="B992" s="77" t="n">
        <f aca="false">EOMONTH(Input!$C$7,A992)</f>
        <v>72989</v>
      </c>
      <c r="D992" s="78" t="n">
        <f aca="false">RollUp!$AB992+RollUp!$AA992+Mortgage!$I992+401k_01!$H992+401k_02!$H992+Roth_01!$F992+Roth_02!$F992+IRA_01!$F992+IRA_02!$F992+Invest_01!$F992+Invest_02!$F992</f>
        <v>-3.98121146619036E-009</v>
      </c>
    </row>
    <row r="993" customFormat="false" ht="12.8" hidden="false" customHeight="false" outlineLevel="0" collapsed="false">
      <c r="A993" s="76" t="n">
        <v>989</v>
      </c>
      <c r="B993" s="77" t="n">
        <f aca="false">EOMONTH(Input!$C$7,A993)</f>
        <v>73019</v>
      </c>
      <c r="D993" s="78" t="n">
        <f aca="false">RollUp!$AB993+RollUp!$AA993+Mortgage!$I993+401k_01!$H993+401k_02!$H993+Roth_01!$F993+Roth_02!$F993+IRA_01!$F993+IRA_02!$F993+Invest_01!$F993+Invest_02!$F993</f>
        <v>-4.00784051232743E-009</v>
      </c>
    </row>
    <row r="994" customFormat="false" ht="12.8" hidden="false" customHeight="false" outlineLevel="0" collapsed="false">
      <c r="A994" s="76" t="n">
        <v>990</v>
      </c>
      <c r="B994" s="77" t="n">
        <f aca="false">EOMONTH(Input!$C$7,A994)</f>
        <v>73050</v>
      </c>
      <c r="D994" s="78" t="n">
        <f aca="false">RollUp!$AB994+RollUp!$AA994+Mortgage!$I994+401k_01!$H994+401k_02!$H994+Roth_01!$F994+Roth_02!$F994+IRA_01!$F994+IRA_02!$F994+Invest_01!$F994+Invest_02!$F994</f>
        <v>-4.03458093118446E-009</v>
      </c>
    </row>
    <row r="995" customFormat="false" ht="12.8" hidden="false" customHeight="false" outlineLevel="0" collapsed="false">
      <c r="A995" s="76" t="n">
        <v>991</v>
      </c>
      <c r="B995" s="77" t="n">
        <f aca="false">EOMONTH(Input!$C$7,A995)</f>
        <v>73081</v>
      </c>
      <c r="D995" s="78" t="n">
        <f aca="false">RollUp!$AB995+RollUp!$AA995+Mortgage!$I995+401k_01!$H995+401k_02!$H995+Roth_01!$F995+Roth_02!$F995+IRA_01!$F995+IRA_02!$F995+Invest_01!$F995+Invest_02!$F995</f>
        <v>-4.06143318683186E-009</v>
      </c>
    </row>
    <row r="996" customFormat="false" ht="12.8" hidden="false" customHeight="false" outlineLevel="0" collapsed="false">
      <c r="A996" s="76" t="n">
        <v>992</v>
      </c>
      <c r="B996" s="77" t="n">
        <f aca="false">EOMONTH(Input!$C$7,A996)</f>
        <v>73109</v>
      </c>
      <c r="D996" s="78" t="n">
        <f aca="false">RollUp!$AB996+RollUp!$AA996+Mortgage!$I996+401k_01!$H996+401k_02!$H996+Roth_01!$F996+Roth_02!$F996+IRA_01!$F996+IRA_02!$F996+Invest_01!$F996+Invest_02!$F996</f>
        <v>-4.0883977452737E-009</v>
      </c>
    </row>
    <row r="997" customFormat="false" ht="12.8" hidden="false" customHeight="false" outlineLevel="0" collapsed="false">
      <c r="A997" s="76" t="n">
        <v>993</v>
      </c>
      <c r="B997" s="77" t="n">
        <f aca="false">EOMONTH(Input!$C$7,A997)</f>
        <v>73140</v>
      </c>
      <c r="D997" s="78" t="n">
        <f aca="false">RollUp!$AB997+RollUp!$AA997+Mortgage!$I997+401k_01!$H997+401k_02!$H997+Roth_01!$F997+Roth_02!$F997+IRA_01!$F997+IRA_02!$F997+Invest_01!$F997+Invest_02!$F997</f>
        <v>-4.11547507445573E-009</v>
      </c>
    </row>
    <row r="998" customFormat="false" ht="12.8" hidden="false" customHeight="false" outlineLevel="0" collapsed="false">
      <c r="A998" s="76" t="n">
        <v>994</v>
      </c>
      <c r="B998" s="77" t="n">
        <f aca="false">EOMONTH(Input!$C$7,A998)</f>
        <v>73170</v>
      </c>
      <c r="D998" s="78" t="n">
        <f aca="false">RollUp!$AB998+RollUp!$AA998+Mortgage!$I998+401k_01!$H998+401k_02!$H998+Roth_01!$F998+Roth_02!$F998+IRA_01!$F998+IRA_02!$F998+Invest_01!$F998+Invest_02!$F998</f>
        <v>-4.14266564427345E-009</v>
      </c>
    </row>
    <row r="999" customFormat="false" ht="12.8" hidden="false" customHeight="false" outlineLevel="0" collapsed="false">
      <c r="A999" s="76" t="n">
        <v>995</v>
      </c>
      <c r="B999" s="77" t="n">
        <f aca="false">EOMONTH(Input!$C$7,A999)</f>
        <v>73201</v>
      </c>
      <c r="D999" s="78" t="n">
        <f aca="false">RollUp!$AB999+RollUp!$AA999+Mortgage!$I999+401k_01!$H999+401k_02!$H999+Roth_01!$F999+Roth_02!$F999+IRA_01!$F999+IRA_02!$F999+Invest_01!$F999+Invest_02!$F999</f>
        <v>-4.16996992658029E-009</v>
      </c>
    </row>
    <row r="1000" customFormat="false" ht="12.8" hidden="false" customHeight="false" outlineLevel="0" collapsed="false">
      <c r="A1000" s="76" t="n">
        <v>996</v>
      </c>
      <c r="B1000" s="77" t="n">
        <f aca="false">EOMONTH(Input!$C$7,A1000)</f>
        <v>73231</v>
      </c>
      <c r="D1000" s="78" t="n">
        <f aca="false">RollUp!$AB1000+RollUp!$AA1000+Mortgage!$I1000+401k_01!$H1000+401k_02!$H1000+Roth_01!$F1000+Roth_02!$F1000+IRA_01!$F1000+IRA_02!$F1000+Invest_01!$F1000+Invest_02!$F1000</f>
        <v>-4.19738839519571E-009</v>
      </c>
    </row>
    <row r="1001" customFormat="false" ht="12.8" hidden="false" customHeight="false" outlineLevel="0" collapsed="false">
      <c r="A1001" s="76" t="n">
        <v>997</v>
      </c>
      <c r="B1001" s="77" t="n">
        <f aca="false">EOMONTH(Input!$C$7,A1001)</f>
        <v>73262</v>
      </c>
      <c r="D1001" s="78" t="n">
        <f aca="false">RollUp!$AB1001+RollUp!$AA1001+Mortgage!$I1001+401k_01!$H1001+401k_02!$H1001+Roth_01!$F1001+Roth_02!$F1001+IRA_01!$F1001+IRA_02!$F1001+Invest_01!$F1001+Invest_02!$F1001</f>
        <v>-4.22492152591345E-009</v>
      </c>
    </row>
    <row r="1002" customFormat="false" ht="12.8" hidden="false" customHeight="false" outlineLevel="0" collapsed="false">
      <c r="A1002" s="76" t="n">
        <v>998</v>
      </c>
      <c r="B1002" s="77" t="n">
        <f aca="false">EOMONTH(Input!$C$7,A1002)</f>
        <v>73293</v>
      </c>
      <c r="D1002" s="78" t="n">
        <f aca="false">RollUp!$AB1002+RollUp!$AA1002+Mortgage!$I1002+401k_01!$H1002+401k_02!$H1002+Roth_01!$F1002+Roth_02!$F1002+IRA_01!$F1002+IRA_02!$F1002+Invest_01!$F1002+Invest_02!$F1002</f>
        <v>-4.2525697965097E-009</v>
      </c>
    </row>
    <row r="1003" customFormat="false" ht="12.8" hidden="false" customHeight="false" outlineLevel="0" collapsed="false">
      <c r="A1003" s="76" t="n">
        <v>999</v>
      </c>
      <c r="B1003" s="77" t="n">
        <f aca="false">EOMONTH(Input!$C$7,A1003)</f>
        <v>73323</v>
      </c>
      <c r="D1003" s="78" t="n">
        <f aca="false">RollUp!$AB1003+RollUp!$AA1003+Mortgage!$I1003+401k_01!$H1003+401k_02!$H1003+Roth_01!$F1003+Roth_02!$F1003+IRA_01!$F1003+IRA_02!$F1003+Invest_01!$F1003+Invest_02!$F1003</f>
        <v>-4.28033368675138E-009</v>
      </c>
    </row>
    <row r="1004" customFormat="false" ht="12.8" hidden="false" customHeight="false" outlineLevel="0" collapsed="false">
      <c r="A1004" s="76" t="n">
        <v>1000</v>
      </c>
      <c r="B1004" s="77" t="n">
        <f aca="false">EOMONTH(Input!$C$7,A1004)</f>
        <v>73354</v>
      </c>
      <c r="D1004" s="78" t="n">
        <f aca="false">RollUp!$AB1004+RollUp!$AA1004+Mortgage!$I1004+401k_01!$H1004+401k_02!$H1004+Roth_01!$F1004+Roth_02!$F1004+IRA_01!$F1004+IRA_02!$F1004+Invest_01!$F1004+Invest_02!$F1004</f>
        <v>-4.30821367840447E-009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6" width="6.94"/>
    <col collapsed="false" customWidth="true" hidden="false" outlineLevel="0" max="2" min="2" style="87" width="10.46"/>
    <col collapsed="false" customWidth="true" hidden="false" outlineLevel="0" max="3" min="3" style="87" width="1.39"/>
    <col collapsed="false" customWidth="false" hidden="false" outlineLevel="0" max="6" min="4" style="87" width="11.52"/>
    <col collapsed="false" customWidth="true" hidden="false" outlineLevel="0" max="7" min="7" style="87" width="1.41"/>
    <col collapsed="false" customWidth="true" hidden="false" outlineLevel="0" max="10" min="8" style="87" width="13.04"/>
    <col collapsed="false" customWidth="true" hidden="false" outlineLevel="0" max="11" min="11" style="87" width="1.41"/>
    <col collapsed="false" customWidth="true" hidden="false" outlineLevel="0" max="12" min="12" style="87" width="14.73"/>
    <col collapsed="false" customWidth="false" hidden="false" outlineLevel="0" max="1025" min="13" style="88" width="11.52"/>
  </cols>
  <sheetData>
    <row r="1" customFormat="false" ht="19.7" hidden="false" customHeight="false" outlineLevel="0" collapsed="false">
      <c r="A1" s="89" t="s">
        <v>198</v>
      </c>
      <c r="B1" s="90"/>
      <c r="C1" s="90"/>
      <c r="D1" s="90"/>
      <c r="E1" s="90"/>
      <c r="F1" s="90"/>
      <c r="G1" s="90"/>
      <c r="H1" s="91" t="s">
        <v>199</v>
      </c>
      <c r="I1" s="91" t="s">
        <v>200</v>
      </c>
      <c r="J1" s="91" t="s">
        <v>201</v>
      </c>
      <c r="K1" s="90"/>
      <c r="L1" s="91" t="s">
        <v>167</v>
      </c>
    </row>
    <row r="2" customFormat="false" ht="12.8" hidden="false" customHeight="false" outlineLevel="0" collapsed="false">
      <c r="B2" s="90"/>
      <c r="C2" s="90"/>
      <c r="D2" s="91" t="s">
        <v>199</v>
      </c>
      <c r="E2" s="91" t="s">
        <v>200</v>
      </c>
      <c r="F2" s="91" t="s">
        <v>201</v>
      </c>
      <c r="G2" s="91"/>
      <c r="H2" s="92" t="s">
        <v>175</v>
      </c>
      <c r="I2" s="92" t="s">
        <v>175</v>
      </c>
      <c r="J2" s="92" t="s">
        <v>175</v>
      </c>
      <c r="K2" s="91"/>
      <c r="L2" s="91" t="s">
        <v>202</v>
      </c>
    </row>
    <row r="3" customFormat="false" ht="12.8" hidden="false" customHeight="false" outlineLevel="0" collapsed="false">
      <c r="A3" s="93" t="s">
        <v>177</v>
      </c>
      <c r="B3" s="94" t="s">
        <v>178</v>
      </c>
      <c r="C3" s="94"/>
      <c r="D3" s="94" t="s">
        <v>188</v>
      </c>
      <c r="E3" s="94" t="s">
        <v>188</v>
      </c>
      <c r="F3" s="94" t="s">
        <v>188</v>
      </c>
      <c r="G3" s="94"/>
      <c r="H3" s="94" t="s">
        <v>203</v>
      </c>
      <c r="I3" s="94" t="s">
        <v>203</v>
      </c>
      <c r="J3" s="94" t="s">
        <v>203</v>
      </c>
      <c r="K3" s="94"/>
      <c r="L3" s="94" t="s">
        <v>203</v>
      </c>
    </row>
    <row r="4" customFormat="false" ht="12.8" hidden="false" customHeight="false" outlineLevel="0" collapsed="false">
      <c r="A4" s="86" t="n">
        <v>0</v>
      </c>
      <c r="B4" s="90" t="n">
        <f aca="false">EOMONTH(Input!$C$7,A4)</f>
        <v>42916</v>
      </c>
      <c r="C4" s="90"/>
      <c r="D4" s="95" t="n">
        <f aca="false">Input!$O$28</f>
        <v>25000</v>
      </c>
      <c r="E4" s="95" t="n">
        <f aca="false">Input!$O$35</f>
        <v>22000</v>
      </c>
      <c r="F4" s="95" t="n">
        <f aca="false">Input!$O$42</f>
        <v>0</v>
      </c>
      <c r="G4" s="90"/>
      <c r="H4" s="95" t="n">
        <f aca="false">(IF(AND(($B4&gt;=Input!$O$24),($B4&lt;=Input!$O$26)),Input!$O$25/Input!$O$27,0))</f>
        <v>0</v>
      </c>
      <c r="I4" s="95" t="n">
        <f aca="false">(IF(AND(($B4&gt;Input!$O$31),($B4&lt;=Input!$O$33)),Input!$O$32/Input!$O$34,0))</f>
        <v>0</v>
      </c>
      <c r="J4" s="95" t="n">
        <f aca="false">(IF(AND(($B4&gt;=Input!$O$38),($B4&lt;=Input!$O$40)),Input!$O$39/Input!$O$41,0))</f>
        <v>0</v>
      </c>
      <c r="K4" s="95"/>
      <c r="L4" s="95" t="n">
        <f aca="false">$D4+$E4+$F4+$H4+$I4+$J4</f>
        <v>47000</v>
      </c>
    </row>
    <row r="5" customFormat="false" ht="12.8" hidden="false" customHeight="false" outlineLevel="0" collapsed="false">
      <c r="A5" s="86" t="n">
        <v>1</v>
      </c>
      <c r="B5" s="90" t="n">
        <f aca="false">EOMONTH(Input!$C$7,A5)</f>
        <v>42947</v>
      </c>
      <c r="C5" s="90"/>
      <c r="D5" s="95" t="n">
        <f aca="false">IF($B5&gt;Input!$O$24,$D4,($D4+Input!$O$30)*(1+Input!$O$29/(100*12)))</f>
        <v>25334.1666666667</v>
      </c>
      <c r="E5" s="95" t="n">
        <f aca="false">IF($B5&gt;Input!$O$31,$E4,($E4+Input!$O$37)*(1+Input!$O$36/(100*12)))</f>
        <v>22324.1666666667</v>
      </c>
      <c r="F5" s="95" t="n">
        <f aca="false">IF($B5&gt;Input!$O$38,$F4,($F4+Input!$O$44)*(1+Input!$O$43/(100*12)))</f>
        <v>0</v>
      </c>
      <c r="G5" s="90"/>
      <c r="H5" s="95" t="n">
        <f aca="false">(IF(AND(($B5&gt;=Input!$O$24),($B5&lt;=Input!$O$26)),$H4+Input!$O$25/Input!$O$27,$H4))</f>
        <v>0</v>
      </c>
      <c r="I5" s="95" t="n">
        <f aca="false">(IF(AND(($B5&gt;Input!$O$31),($B5&lt;=Input!$O$33)),$I4+Input!$O$32/Input!$O$34,$I4))</f>
        <v>0</v>
      </c>
      <c r="J5" s="95" t="n">
        <f aca="false">(IF(AND(($B5&gt;=Input!$O$38),($B5&lt;=Input!$O$40)),$J4+Input!$O$39/Input!$O$41,$J4))</f>
        <v>0</v>
      </c>
      <c r="K5" s="95"/>
      <c r="L5" s="95" t="n">
        <f aca="false">$D5+$E5+$F5+$H5+$I5+$J5</f>
        <v>47658.3333333333</v>
      </c>
    </row>
    <row r="6" customFormat="false" ht="12.8" hidden="false" customHeight="false" outlineLevel="0" collapsed="false">
      <c r="A6" s="86" t="n">
        <v>2</v>
      </c>
      <c r="B6" s="90" t="n">
        <f aca="false">EOMONTH(Input!$C$7,A6)</f>
        <v>42978</v>
      </c>
      <c r="C6" s="90"/>
      <c r="D6" s="95" t="n">
        <f aca="false">IF($B6&gt;Input!$O$24,$D5,($D5+Input!$O$30)*(1+Input!$O$29/(100*12)))</f>
        <v>25669.4472222222</v>
      </c>
      <c r="E6" s="95" t="n">
        <f aca="false">IF($B6&gt;Input!$O$31,$E5,($E5+Input!$O$37)*(1+Input!$O$36/(100*12)))</f>
        <v>22649.4138888889</v>
      </c>
      <c r="F6" s="95" t="n">
        <f aca="false">IF($B6&gt;Input!$O$38,$F5,($F5+Input!$O$44)*(1+Input!$O$43/(100*12)))</f>
        <v>0</v>
      </c>
      <c r="G6" s="90"/>
      <c r="H6" s="95" t="n">
        <f aca="false">(IF(AND(($B6&gt;=Input!$O$24),($B6&lt;=Input!$O$26)),$H5+Input!$O$25/Input!$O$27,$H5))</f>
        <v>0</v>
      </c>
      <c r="I6" s="95" t="n">
        <f aca="false">(IF(AND(($B6&gt;Input!$O$31),($B6&lt;=Input!$O$33)),$I5+Input!$O$32/Input!$O$34,$I5))</f>
        <v>0</v>
      </c>
      <c r="J6" s="95" t="n">
        <f aca="false">(IF(AND(($B6&gt;=Input!$O$38),($B6&lt;=Input!$O$40)),$J5+Input!$O$39/Input!$O$41,$J5))</f>
        <v>0</v>
      </c>
      <c r="K6" s="95"/>
      <c r="L6" s="95" t="n">
        <f aca="false">$D6+$E6+$F6+$H6+$I6+$J6</f>
        <v>48318.8611111111</v>
      </c>
    </row>
    <row r="7" customFormat="false" ht="12.8" hidden="false" customHeight="false" outlineLevel="0" collapsed="false">
      <c r="A7" s="86" t="n">
        <v>3</v>
      </c>
      <c r="B7" s="90" t="n">
        <f aca="false">EOMONTH(Input!$C$7,A7)</f>
        <v>43008</v>
      </c>
      <c r="C7" s="90"/>
      <c r="D7" s="95" t="n">
        <f aca="false">IF($B7&gt;Input!$O$24,$D6,($D6+Input!$O$30)*(1+Input!$O$29/(100*12)))</f>
        <v>26005.8453796296</v>
      </c>
      <c r="E7" s="95" t="n">
        <f aca="false">IF($B7&gt;Input!$O$31,$E6,($E6+Input!$O$37)*(1+Input!$O$36/(100*12)))</f>
        <v>22975.7452685185</v>
      </c>
      <c r="F7" s="95" t="n">
        <f aca="false">IF($B7&gt;Input!$O$38,$F6,($F6+Input!$O$44)*(1+Input!$O$43/(100*12)))</f>
        <v>0</v>
      </c>
      <c r="G7" s="90"/>
      <c r="H7" s="95" t="n">
        <f aca="false">(IF(AND(($B7&gt;=Input!$O$24),($B7&lt;=Input!$O$26)),$H6+Input!$O$25/Input!$O$27,$H6))</f>
        <v>0</v>
      </c>
      <c r="I7" s="95" t="n">
        <f aca="false">(IF(AND(($B7&gt;Input!$O$31),($B7&lt;=Input!$O$33)),$I6+Input!$O$32/Input!$O$34,$I6))</f>
        <v>0</v>
      </c>
      <c r="J7" s="95" t="n">
        <f aca="false">(IF(AND(($B7&gt;=Input!$O$38),($B7&lt;=Input!$O$40)),$J6+Input!$O$39/Input!$O$41,$J6))</f>
        <v>0</v>
      </c>
      <c r="K7" s="95"/>
      <c r="L7" s="95" t="n">
        <f aca="false">$D7+$E7+$F7+$H7+$I7+$J7</f>
        <v>48981.5906481482</v>
      </c>
    </row>
    <row r="8" customFormat="false" ht="12.8" hidden="false" customHeight="false" outlineLevel="0" collapsed="false">
      <c r="A8" s="86" t="n">
        <v>4</v>
      </c>
      <c r="B8" s="90" t="n">
        <f aca="false">EOMONTH(Input!$C$7,A8)</f>
        <v>43039</v>
      </c>
      <c r="C8" s="90"/>
      <c r="D8" s="95" t="n">
        <f aca="false">IF($B8&gt;Input!$O$24,$D7,($D7+Input!$O$30)*(1+Input!$O$29/(100*12)))</f>
        <v>26343.3648642284</v>
      </c>
      <c r="E8" s="95" t="n">
        <f aca="false">IF($B8&gt;Input!$O$31,$E7,($E7+Input!$O$37)*(1+Input!$O$36/(100*12)))</f>
        <v>23303.1644194136</v>
      </c>
      <c r="F8" s="95" t="n">
        <f aca="false">IF($B8&gt;Input!$O$38,$F7,($F7+Input!$O$44)*(1+Input!$O$43/(100*12)))</f>
        <v>0</v>
      </c>
      <c r="G8" s="90"/>
      <c r="H8" s="95" t="n">
        <f aca="false">(IF(AND(($B8&gt;=Input!$O$24),($B8&lt;=Input!$O$26)),$H7+Input!$O$25/Input!$O$27,$H7))</f>
        <v>0</v>
      </c>
      <c r="I8" s="95" t="n">
        <f aca="false">(IF(AND(($B8&gt;Input!$O$31),($B8&lt;=Input!$O$33)),$I7+Input!$O$32/Input!$O$34,$I7))</f>
        <v>0</v>
      </c>
      <c r="J8" s="95" t="n">
        <f aca="false">(IF(AND(($B8&gt;=Input!$O$38),($B8&lt;=Input!$O$40)),$J7+Input!$O$39/Input!$O$41,$J7))</f>
        <v>0</v>
      </c>
      <c r="K8" s="95"/>
      <c r="L8" s="95" t="n">
        <f aca="false">$D8+$E8+$F8+$H8+$I8+$J8</f>
        <v>49646.529283642</v>
      </c>
    </row>
    <row r="9" customFormat="false" ht="12.8" hidden="false" customHeight="false" outlineLevel="0" collapsed="false">
      <c r="A9" s="86" t="n">
        <v>5</v>
      </c>
      <c r="B9" s="90" t="n">
        <f aca="false">EOMONTH(Input!$C$7,A9)</f>
        <v>43069</v>
      </c>
      <c r="C9" s="90"/>
      <c r="D9" s="95" t="n">
        <f aca="false">IF($B9&gt;Input!$O$24,$D8,($D8+Input!$O$30)*(1+Input!$O$29/(100*12)))</f>
        <v>26682.0094137758</v>
      </c>
      <c r="E9" s="95" t="n">
        <f aca="false">IF($B9&gt;Input!$O$31,$E8,($E8+Input!$O$37)*(1+Input!$O$36/(100*12)))</f>
        <v>23631.6749674783</v>
      </c>
      <c r="F9" s="95" t="n">
        <f aca="false">IF($B9&gt;Input!$O$38,$F8,($F8+Input!$O$44)*(1+Input!$O$43/(100*12)))</f>
        <v>0</v>
      </c>
      <c r="G9" s="90"/>
      <c r="H9" s="95" t="n">
        <f aca="false">(IF(AND(($B9&gt;=Input!$O$24),($B9&lt;=Input!$O$26)),$H8+Input!$O$25/Input!$O$27,$H8))</f>
        <v>0</v>
      </c>
      <c r="I9" s="95" t="n">
        <f aca="false">(IF(AND(($B9&gt;Input!$O$31),($B9&lt;=Input!$O$33)),$I8+Input!$O$32/Input!$O$34,$I8))</f>
        <v>0</v>
      </c>
      <c r="J9" s="95" t="n">
        <f aca="false">(IF(AND(($B9&gt;=Input!$O$38),($B9&lt;=Input!$O$40)),$J8+Input!$O$39/Input!$O$41,$J8))</f>
        <v>0</v>
      </c>
      <c r="K9" s="95"/>
      <c r="L9" s="95" t="n">
        <f aca="false">$D9+$E9+$F9+$H9+$I9+$J9</f>
        <v>50313.6843812541</v>
      </c>
    </row>
    <row r="10" customFormat="false" ht="12.8" hidden="false" customHeight="false" outlineLevel="0" collapsed="false">
      <c r="A10" s="86" t="n">
        <v>6</v>
      </c>
      <c r="B10" s="90" t="n">
        <f aca="false">EOMONTH(Input!$C$7,A10)</f>
        <v>43100</v>
      </c>
      <c r="C10" s="90"/>
      <c r="D10" s="95" t="n">
        <f aca="false">IF($B10&gt;Input!$O$24,$D9,($D9+Input!$O$30)*(1+Input!$O$29/(100*12)))</f>
        <v>27021.7827784884</v>
      </c>
      <c r="E10" s="95" t="n">
        <f aca="false">IF($B10&gt;Input!$O$31,$E9,($E9+Input!$O$37)*(1+Input!$O$36/(100*12)))</f>
        <v>23961.2805507032</v>
      </c>
      <c r="F10" s="95" t="n">
        <f aca="false">IF($B10&gt;Input!$O$38,$F9,($F9+Input!$O$44)*(1+Input!$O$43/(100*12)))</f>
        <v>0</v>
      </c>
      <c r="G10" s="90"/>
      <c r="H10" s="95" t="n">
        <f aca="false">(IF(AND(($B10&gt;=Input!$O$24),($B10&lt;=Input!$O$26)),$H9+Input!$O$25/Input!$O$27,$H9))</f>
        <v>0</v>
      </c>
      <c r="I10" s="95" t="n">
        <f aca="false">(IF(AND(($B10&gt;Input!$O$31),($B10&lt;=Input!$O$33)),$I9+Input!$O$32/Input!$O$34,$I9))</f>
        <v>0</v>
      </c>
      <c r="J10" s="95" t="n">
        <f aca="false">(IF(AND(($B10&gt;=Input!$O$38),($B10&lt;=Input!$O$40)),$J9+Input!$O$39/Input!$O$41,$J9))</f>
        <v>0</v>
      </c>
      <c r="K10" s="95"/>
      <c r="L10" s="95" t="n">
        <f aca="false">$D10+$E10+$F10+$H10+$I10+$J10</f>
        <v>50983.0633291917</v>
      </c>
    </row>
    <row r="11" customFormat="false" ht="12.8" hidden="false" customHeight="false" outlineLevel="0" collapsed="false">
      <c r="A11" s="86" t="n">
        <v>7</v>
      </c>
      <c r="B11" s="90" t="n">
        <f aca="false">EOMONTH(Input!$C$7,A11)</f>
        <v>43131</v>
      </c>
      <c r="C11" s="90"/>
      <c r="D11" s="95" t="n">
        <f aca="false">IF($B11&gt;Input!$O$24,$D10,($D10+Input!$O$30)*(1+Input!$O$29/(100*12)))</f>
        <v>27362.6887210834</v>
      </c>
      <c r="E11" s="95" t="n">
        <f aca="false">IF($B11&gt;Input!$O$31,$E10,($E10+Input!$O$37)*(1+Input!$O$36/(100*12)))</f>
        <v>24291.9848192056</v>
      </c>
      <c r="F11" s="95" t="n">
        <f aca="false">IF($B11&gt;Input!$O$38,$F10,($F10+Input!$O$44)*(1+Input!$O$43/(100*12)))</f>
        <v>0</v>
      </c>
      <c r="G11" s="90"/>
      <c r="H11" s="95" t="n">
        <f aca="false">(IF(AND(($B11&gt;=Input!$O$24),($B11&lt;=Input!$O$26)),$H10+Input!$O$25/Input!$O$27,$H10))</f>
        <v>0</v>
      </c>
      <c r="I11" s="95" t="n">
        <f aca="false">(IF(AND(($B11&gt;Input!$O$31),($B11&lt;=Input!$O$33)),$I10+Input!$O$32/Input!$O$34,$I10))</f>
        <v>0</v>
      </c>
      <c r="J11" s="95" t="n">
        <f aca="false">(IF(AND(($B11&gt;=Input!$O$38),($B11&lt;=Input!$O$40)),$J10+Input!$O$39/Input!$O$41,$J10))</f>
        <v>0</v>
      </c>
      <c r="K11" s="95"/>
      <c r="L11" s="95" t="n">
        <f aca="false">$D11+$E11+$F11+$H11+$I11+$J11</f>
        <v>51654.673540289</v>
      </c>
    </row>
    <row r="12" customFormat="false" ht="12.8" hidden="false" customHeight="false" outlineLevel="0" collapsed="false">
      <c r="A12" s="86" t="n">
        <v>8</v>
      </c>
      <c r="B12" s="90" t="n">
        <f aca="false">EOMONTH(Input!$C$7,A12)</f>
        <v>43159</v>
      </c>
      <c r="C12" s="90"/>
      <c r="D12" s="95" t="n">
        <f aca="false">IF($B12&gt;Input!$O$24,$D11,($D11+Input!$O$30)*(1+Input!$O$29/(100*12)))</f>
        <v>27704.7310168203</v>
      </c>
      <c r="E12" s="95" t="n">
        <f aca="false">IF($B12&gt;Input!$O$31,$E11,($E11+Input!$O$37)*(1+Input!$O$36/(100*12)))</f>
        <v>24623.7914352696</v>
      </c>
      <c r="F12" s="95" t="n">
        <f aca="false">IF($B12&gt;Input!$O$38,$F11,($F11+Input!$O$44)*(1+Input!$O$43/(100*12)))</f>
        <v>0</v>
      </c>
      <c r="G12" s="90"/>
      <c r="H12" s="95" t="n">
        <f aca="false">(IF(AND(($B12&gt;=Input!$O$24),($B12&lt;=Input!$O$26)),$H11+Input!$O$25/Input!$O$27,$H11))</f>
        <v>0</v>
      </c>
      <c r="I12" s="95" t="n">
        <f aca="false">(IF(AND(($B12&gt;Input!$O$31),($B12&lt;=Input!$O$33)),$I11+Input!$O$32/Input!$O$34,$I11))</f>
        <v>0</v>
      </c>
      <c r="J12" s="95" t="n">
        <f aca="false">(IF(AND(($B12&gt;=Input!$O$38),($B12&lt;=Input!$O$40)),$J11+Input!$O$39/Input!$O$41,$J11))</f>
        <v>0</v>
      </c>
      <c r="K12" s="95"/>
      <c r="L12" s="95" t="n">
        <f aca="false">$D12+$E12+$F12+$H12+$I12+$J12</f>
        <v>52328.5224520899</v>
      </c>
    </row>
    <row r="13" customFormat="false" ht="12.8" hidden="false" customHeight="false" outlineLevel="0" collapsed="false">
      <c r="A13" s="86" t="n">
        <v>9</v>
      </c>
      <c r="B13" s="90" t="n">
        <f aca="false">EOMONTH(Input!$C$7,A13)</f>
        <v>43190</v>
      </c>
      <c r="C13" s="90"/>
      <c r="D13" s="95" t="n">
        <f aca="false">IF($B13&gt;Input!$O$24,$D12,($D12+Input!$O$30)*(1+Input!$O$29/(100*12)))</f>
        <v>28047.9134535431</v>
      </c>
      <c r="E13" s="95" t="n">
        <f aca="false">IF($B13&gt;Input!$O$31,$E12,($E12+Input!$O$37)*(1+Input!$O$36/(100*12)))</f>
        <v>24956.7040733872</v>
      </c>
      <c r="F13" s="95" t="n">
        <f aca="false">IF($B13&gt;Input!$O$38,$F12,($F12+Input!$O$44)*(1+Input!$O$43/(100*12)))</f>
        <v>0</v>
      </c>
      <c r="G13" s="90"/>
      <c r="H13" s="95" t="n">
        <f aca="false">(IF(AND(($B13&gt;=Input!$O$24),($B13&lt;=Input!$O$26)),$H12+Input!$O$25/Input!$O$27,$H12))</f>
        <v>0</v>
      </c>
      <c r="I13" s="95" t="n">
        <f aca="false">(IF(AND(($B13&gt;Input!$O$31),($B13&lt;=Input!$O$33)),$I12+Input!$O$32/Input!$O$34,$I12))</f>
        <v>0</v>
      </c>
      <c r="J13" s="95" t="n">
        <f aca="false">(IF(AND(($B13&gt;=Input!$O$38),($B13&lt;=Input!$O$40)),$J12+Input!$O$39/Input!$O$41,$J12))</f>
        <v>0</v>
      </c>
      <c r="K13" s="95"/>
      <c r="L13" s="95" t="n">
        <f aca="false">$D13+$E13+$F13+$H13+$I13+$J13</f>
        <v>53004.6175269302</v>
      </c>
    </row>
    <row r="14" customFormat="false" ht="12.8" hidden="false" customHeight="false" outlineLevel="0" collapsed="false">
      <c r="A14" s="86" t="n">
        <v>10</v>
      </c>
      <c r="B14" s="90" t="n">
        <f aca="false">EOMONTH(Input!$C$7,A14)</f>
        <v>43220</v>
      </c>
      <c r="C14" s="90"/>
      <c r="D14" s="95" t="n">
        <f aca="false">IF($B14&gt;Input!$O$24,$D13,($D13+Input!$O$30)*(1+Input!$O$29/(100*12)))</f>
        <v>28392.2398317216</v>
      </c>
      <c r="E14" s="95" t="n">
        <f aca="false">IF($B14&gt;Input!$O$31,$E13,($E13+Input!$O$37)*(1+Input!$O$36/(100*12)))</f>
        <v>25290.7264202985</v>
      </c>
      <c r="F14" s="95" t="n">
        <f aca="false">IF($B14&gt;Input!$O$38,$F13,($F13+Input!$O$44)*(1+Input!$O$43/(100*12)))</f>
        <v>0</v>
      </c>
      <c r="G14" s="90"/>
      <c r="H14" s="95" t="n">
        <f aca="false">(IF(AND(($B14&gt;=Input!$O$24),($B14&lt;=Input!$O$26)),$H13+Input!$O$25/Input!$O$27,$H13))</f>
        <v>0</v>
      </c>
      <c r="I14" s="95" t="n">
        <f aca="false">(IF(AND(($B14&gt;Input!$O$31),($B14&lt;=Input!$O$33)),$I13+Input!$O$32/Input!$O$34,$I13))</f>
        <v>0</v>
      </c>
      <c r="J14" s="95" t="n">
        <f aca="false">(IF(AND(($B14&gt;=Input!$O$38),($B14&lt;=Input!$O$40)),$J13+Input!$O$39/Input!$O$41,$J13))</f>
        <v>0</v>
      </c>
      <c r="K14" s="95"/>
      <c r="L14" s="95" t="n">
        <f aca="false">$D14+$E14+$F14+$H14+$I14+$J14</f>
        <v>53682.96625202</v>
      </c>
    </row>
    <row r="15" customFormat="false" ht="12.8" hidden="false" customHeight="false" outlineLevel="0" collapsed="false">
      <c r="A15" s="86" t="n">
        <v>11</v>
      </c>
      <c r="B15" s="90" t="n">
        <f aca="false">EOMONTH(Input!$C$7,A15)</f>
        <v>43251</v>
      </c>
      <c r="C15" s="90"/>
      <c r="D15" s="95" t="n">
        <f aca="false">IF($B15&gt;Input!$O$24,$D14,($D14+Input!$O$30)*(1+Input!$O$29/(100*12)))</f>
        <v>28737.713964494</v>
      </c>
      <c r="E15" s="95" t="n">
        <f aca="false">IF($B15&gt;Input!$O$31,$E14,($E14+Input!$O$37)*(1+Input!$O$36/(100*12)))</f>
        <v>25625.8621750328</v>
      </c>
      <c r="F15" s="95" t="n">
        <f aca="false">IF($B15&gt;Input!$O$38,$F14,($F14+Input!$O$44)*(1+Input!$O$43/(100*12)))</f>
        <v>0</v>
      </c>
      <c r="G15" s="90"/>
      <c r="H15" s="95" t="n">
        <f aca="false">(IF(AND(($B15&gt;=Input!$O$24),($B15&lt;=Input!$O$26)),$H14+Input!$O$25/Input!$O$27,$H14))</f>
        <v>0</v>
      </c>
      <c r="I15" s="95" t="n">
        <f aca="false">(IF(AND(($B15&gt;Input!$O$31),($B15&lt;=Input!$O$33)),$I14+Input!$O$32/Input!$O$34,$I14))</f>
        <v>0</v>
      </c>
      <c r="J15" s="95" t="n">
        <f aca="false">(IF(AND(($B15&gt;=Input!$O$38),($B15&lt;=Input!$O$40)),$J14+Input!$O$39/Input!$O$41,$J14))</f>
        <v>0</v>
      </c>
      <c r="K15" s="95"/>
      <c r="L15" s="95" t="n">
        <f aca="false">$D15+$E15+$F15+$H15+$I15+$J15</f>
        <v>54363.5761395267</v>
      </c>
    </row>
    <row r="16" customFormat="false" ht="12.8" hidden="false" customHeight="false" outlineLevel="0" collapsed="false">
      <c r="A16" s="86" t="n">
        <v>12</v>
      </c>
      <c r="B16" s="90" t="n">
        <f aca="false">EOMONTH(Input!$C$7,A16)</f>
        <v>43281</v>
      </c>
      <c r="C16" s="90"/>
      <c r="D16" s="95" t="n">
        <f aca="false">IF($B16&gt;Input!$O$24,$D15,($D15+Input!$O$30)*(1+Input!$O$29/(100*12)))</f>
        <v>29084.3396777089</v>
      </c>
      <c r="E16" s="95" t="n">
        <f aca="false">IF($B16&gt;Input!$O$31,$E15,($E15+Input!$O$37)*(1+Input!$O$36/(100*12)))</f>
        <v>25962.1150489496</v>
      </c>
      <c r="F16" s="95" t="n">
        <f aca="false">IF($B16&gt;Input!$O$38,$F15,($F15+Input!$O$44)*(1+Input!$O$43/(100*12)))</f>
        <v>0</v>
      </c>
      <c r="G16" s="90"/>
      <c r="H16" s="95" t="n">
        <f aca="false">(IF(AND(($B16&gt;=Input!$O$24),($B16&lt;=Input!$O$26)),$H15+Input!$O$25/Input!$O$27,$H15))</f>
        <v>0</v>
      </c>
      <c r="I16" s="95" t="n">
        <f aca="false">(IF(AND(($B16&gt;Input!$O$31),($B16&lt;=Input!$O$33)),$I15+Input!$O$32/Input!$O$34,$I15))</f>
        <v>0</v>
      </c>
      <c r="J16" s="95" t="n">
        <f aca="false">(IF(AND(($B16&gt;=Input!$O$38),($B16&lt;=Input!$O$40)),$J15+Input!$O$39/Input!$O$41,$J15))</f>
        <v>0</v>
      </c>
      <c r="K16" s="95"/>
      <c r="L16" s="95" t="n">
        <f aca="false">$D16+$E16+$F16+$H16+$I16+$J16</f>
        <v>55046.4547266585</v>
      </c>
    </row>
    <row r="17" customFormat="false" ht="12.8" hidden="false" customHeight="false" outlineLevel="0" collapsed="false">
      <c r="A17" s="86" t="n">
        <v>13</v>
      </c>
      <c r="B17" s="90" t="n">
        <f aca="false">EOMONTH(Input!$C$7,A17)</f>
        <v>43312</v>
      </c>
      <c r="C17" s="90"/>
      <c r="D17" s="95" t="n">
        <f aca="false">IF($B17&gt;Input!$O$24,$D16,($D16+Input!$O$30)*(1+Input!$O$29/(100*12)))</f>
        <v>29432.120809968</v>
      </c>
      <c r="E17" s="95" t="n">
        <f aca="false">IF($B17&gt;Input!$O$31,$E16,($E16+Input!$O$37)*(1+Input!$O$36/(100*12)))</f>
        <v>26299.4887657794</v>
      </c>
      <c r="F17" s="95" t="n">
        <f aca="false">IF($B17&gt;Input!$O$38,$F16,($F16+Input!$O$44)*(1+Input!$O$43/(100*12)))</f>
        <v>0</v>
      </c>
      <c r="G17" s="90"/>
      <c r="H17" s="95" t="n">
        <f aca="false">(IF(AND(($B17&gt;=Input!$O$24),($B17&lt;=Input!$O$26)),$H16+Input!$O$25/Input!$O$27,$H16))</f>
        <v>0</v>
      </c>
      <c r="I17" s="95" t="n">
        <f aca="false">(IF(AND(($B17&gt;Input!$O$31),($B17&lt;=Input!$O$33)),$I16+Input!$O$32/Input!$O$34,$I16))</f>
        <v>0</v>
      </c>
      <c r="J17" s="95" t="n">
        <f aca="false">(IF(AND(($B17&gt;=Input!$O$38),($B17&lt;=Input!$O$40)),$J16+Input!$O$39/Input!$O$41,$J16))</f>
        <v>0</v>
      </c>
      <c r="K17" s="95"/>
      <c r="L17" s="95" t="n">
        <f aca="false">$D17+$E17+$F17+$H17+$I17+$J17</f>
        <v>55731.6095757474</v>
      </c>
    </row>
    <row r="18" customFormat="false" ht="12.8" hidden="false" customHeight="false" outlineLevel="0" collapsed="false">
      <c r="A18" s="86" t="n">
        <v>14</v>
      </c>
      <c r="B18" s="90" t="n">
        <f aca="false">EOMONTH(Input!$C$7,A18)</f>
        <v>43343</v>
      </c>
      <c r="C18" s="90"/>
      <c r="D18" s="95" t="n">
        <f aca="false">IF($B18&gt;Input!$O$24,$D17,($D17+Input!$O$30)*(1+Input!$O$29/(100*12)))</f>
        <v>29781.0612126679</v>
      </c>
      <c r="E18" s="95" t="n">
        <f aca="false">IF($B18&gt;Input!$O$31,$E17,($E17+Input!$O$37)*(1+Input!$O$36/(100*12)))</f>
        <v>26637.9870616653</v>
      </c>
      <c r="F18" s="95" t="n">
        <f aca="false">IF($B18&gt;Input!$O$38,$F17,($F17+Input!$O$44)*(1+Input!$O$43/(100*12)))</f>
        <v>0</v>
      </c>
      <c r="G18" s="90"/>
      <c r="H18" s="95" t="n">
        <f aca="false">(IF(AND(($B18&gt;=Input!$O$24),($B18&lt;=Input!$O$26)),$H17+Input!$O$25/Input!$O$27,$H17))</f>
        <v>0</v>
      </c>
      <c r="I18" s="95" t="n">
        <f aca="false">(IF(AND(($B18&gt;Input!$O$31),($B18&lt;=Input!$O$33)),$I17+Input!$O$32/Input!$O$34,$I17))</f>
        <v>0</v>
      </c>
      <c r="J18" s="95" t="n">
        <f aca="false">(IF(AND(($B18&gt;=Input!$O$38),($B18&lt;=Input!$O$40)),$J17+Input!$O$39/Input!$O$41,$J17))</f>
        <v>0</v>
      </c>
      <c r="K18" s="95"/>
      <c r="L18" s="95" t="n">
        <f aca="false">$D18+$E18+$F18+$H18+$I18+$J18</f>
        <v>56419.0482743332</v>
      </c>
    </row>
    <row r="19" customFormat="false" ht="12.8" hidden="false" customHeight="false" outlineLevel="0" collapsed="false">
      <c r="A19" s="86" t="n">
        <v>15</v>
      </c>
      <c r="B19" s="90" t="n">
        <f aca="false">EOMONTH(Input!$C$7,A19)</f>
        <v>43373</v>
      </c>
      <c r="C19" s="90"/>
      <c r="D19" s="95" t="n">
        <f aca="false">IF($B19&gt;Input!$O$24,$D18,($D18+Input!$O$30)*(1+Input!$O$29/(100*12)))</f>
        <v>30131.1647500434</v>
      </c>
      <c r="E19" s="95" t="n">
        <f aca="false">IF($B19&gt;Input!$O$31,$E18,($E18+Input!$O$37)*(1+Input!$O$36/(100*12)))</f>
        <v>26977.6136852042</v>
      </c>
      <c r="F19" s="95" t="n">
        <f aca="false">IF($B19&gt;Input!$O$38,$F18,($F18+Input!$O$44)*(1+Input!$O$43/(100*12)))</f>
        <v>0</v>
      </c>
      <c r="G19" s="90"/>
      <c r="H19" s="95" t="n">
        <f aca="false">(IF(AND(($B19&gt;=Input!$O$24),($B19&lt;=Input!$O$26)),$H18+Input!$O$25/Input!$O$27,$H18))</f>
        <v>0</v>
      </c>
      <c r="I19" s="95" t="n">
        <f aca="false">(IF(AND(($B19&gt;Input!$O$31),($B19&lt;=Input!$O$33)),$I18+Input!$O$32/Input!$O$34,$I18))</f>
        <v>0</v>
      </c>
      <c r="J19" s="95" t="n">
        <f aca="false">(IF(AND(($B19&gt;=Input!$O$38),($B19&lt;=Input!$O$40)),$J18+Input!$O$39/Input!$O$41,$J18))</f>
        <v>0</v>
      </c>
      <c r="K19" s="95"/>
      <c r="L19" s="95" t="n">
        <f aca="false">$D19+$E19+$F19+$H19+$I19+$J19</f>
        <v>57108.7784352477</v>
      </c>
    </row>
    <row r="20" customFormat="false" ht="12.8" hidden="false" customHeight="false" outlineLevel="0" collapsed="false">
      <c r="A20" s="86" t="n">
        <v>16</v>
      </c>
      <c r="B20" s="90" t="n">
        <f aca="false">EOMONTH(Input!$C$7,A20)</f>
        <v>43404</v>
      </c>
      <c r="C20" s="90"/>
      <c r="D20" s="95" t="n">
        <f aca="false">IF($B20&gt;Input!$O$24,$D19,($D19+Input!$O$30)*(1+Input!$O$29/(100*12)))</f>
        <v>30482.4352992102</v>
      </c>
      <c r="E20" s="95" t="n">
        <f aca="false">IF($B20&gt;Input!$O$31,$E19,($E19+Input!$O$37)*(1+Input!$O$36/(100*12)))</f>
        <v>27318.3723974882</v>
      </c>
      <c r="F20" s="95" t="n">
        <f aca="false">IF($B20&gt;Input!$O$38,$F19,($F19+Input!$O$44)*(1+Input!$O$43/(100*12)))</f>
        <v>0</v>
      </c>
      <c r="G20" s="90"/>
      <c r="H20" s="95" t="n">
        <f aca="false">(IF(AND(($B20&gt;=Input!$O$24),($B20&lt;=Input!$O$26)),$H19+Input!$O$25/Input!$O$27,$H19))</f>
        <v>0</v>
      </c>
      <c r="I20" s="95" t="n">
        <f aca="false">(IF(AND(($B20&gt;Input!$O$31),($B20&lt;=Input!$O$33)),$I19+Input!$O$32/Input!$O$34,$I19))</f>
        <v>0</v>
      </c>
      <c r="J20" s="95" t="n">
        <f aca="false">(IF(AND(($B20&gt;=Input!$O$38),($B20&lt;=Input!$O$40)),$J19+Input!$O$39/Input!$O$41,$J19))</f>
        <v>0</v>
      </c>
      <c r="K20" s="95"/>
      <c r="L20" s="95" t="n">
        <f aca="false">$D20+$E20+$F20+$H20+$I20+$J20</f>
        <v>57800.8076966985</v>
      </c>
    </row>
    <row r="21" customFormat="false" ht="12.8" hidden="false" customHeight="false" outlineLevel="0" collapsed="false">
      <c r="A21" s="86" t="n">
        <v>17</v>
      </c>
      <c r="B21" s="90" t="n">
        <f aca="false">EOMONTH(Input!$C$7,A21)</f>
        <v>43434</v>
      </c>
      <c r="C21" s="90"/>
      <c r="D21" s="95" t="n">
        <f aca="false">IF($B21&gt;Input!$O$24,$D20,($D20+Input!$O$30)*(1+Input!$O$29/(100*12)))</f>
        <v>30834.8767502076</v>
      </c>
      <c r="E21" s="95" t="n">
        <f aca="false">IF($B21&gt;Input!$O$31,$E20,($E20+Input!$O$37)*(1+Input!$O$36/(100*12)))</f>
        <v>27660.2669721465</v>
      </c>
      <c r="F21" s="95" t="n">
        <f aca="false">IF($B21&gt;Input!$O$38,$F20,($F20+Input!$O$44)*(1+Input!$O$43/(100*12)))</f>
        <v>0</v>
      </c>
      <c r="G21" s="90"/>
      <c r="H21" s="95" t="n">
        <f aca="false">(IF(AND(($B21&gt;=Input!$O$24),($B21&lt;=Input!$O$26)),$H20+Input!$O$25/Input!$O$27,$H20))</f>
        <v>0</v>
      </c>
      <c r="I21" s="95" t="n">
        <f aca="false">(IF(AND(($B21&gt;Input!$O$31),($B21&lt;=Input!$O$33)),$I20+Input!$O$32/Input!$O$34,$I20))</f>
        <v>0</v>
      </c>
      <c r="J21" s="95" t="n">
        <f aca="false">(IF(AND(($B21&gt;=Input!$O$38),($B21&lt;=Input!$O$40)),$J20+Input!$O$39/Input!$O$41,$J20))</f>
        <v>0</v>
      </c>
      <c r="K21" s="95"/>
      <c r="L21" s="95" t="n">
        <f aca="false">$D21+$E21+$F21+$H21+$I21+$J21</f>
        <v>58495.1437223541</v>
      </c>
    </row>
    <row r="22" customFormat="false" ht="12.8" hidden="false" customHeight="false" outlineLevel="0" collapsed="false">
      <c r="A22" s="86" t="n">
        <v>18</v>
      </c>
      <c r="B22" s="90" t="n">
        <f aca="false">EOMONTH(Input!$C$7,A22)</f>
        <v>43465</v>
      </c>
      <c r="C22" s="90"/>
      <c r="D22" s="95" t="n">
        <f aca="false">IF($B22&gt;Input!$O$24,$D21,($D21+Input!$O$30)*(1+Input!$O$29/(100*12)))</f>
        <v>31188.4930060416</v>
      </c>
      <c r="E22" s="95" t="n">
        <f aca="false">IF($B22&gt;Input!$O$31,$E21,($E21+Input!$O$37)*(1+Input!$O$36/(100*12)))</f>
        <v>28003.301195387</v>
      </c>
      <c r="F22" s="95" t="n">
        <f aca="false">IF($B22&gt;Input!$O$38,$F21,($F21+Input!$O$44)*(1+Input!$O$43/(100*12)))</f>
        <v>0</v>
      </c>
      <c r="G22" s="90"/>
      <c r="H22" s="95" t="n">
        <f aca="false">(IF(AND(($B22&gt;=Input!$O$24),($B22&lt;=Input!$O$26)),$H21+Input!$O$25/Input!$O$27,$H21))</f>
        <v>0</v>
      </c>
      <c r="I22" s="95" t="n">
        <f aca="false">(IF(AND(($B22&gt;Input!$O$31),($B22&lt;=Input!$O$33)),$I21+Input!$O$32/Input!$O$34,$I21))</f>
        <v>0</v>
      </c>
      <c r="J22" s="95" t="n">
        <f aca="false">(IF(AND(($B22&gt;=Input!$O$38),($B22&lt;=Input!$O$40)),$J21+Input!$O$39/Input!$O$41,$J21))</f>
        <v>0</v>
      </c>
      <c r="K22" s="95"/>
      <c r="L22" s="95" t="n">
        <f aca="false">$D22+$E22+$F22+$H22+$I22+$J22</f>
        <v>59191.7942014287</v>
      </c>
    </row>
    <row r="23" customFormat="false" ht="12.8" hidden="false" customHeight="false" outlineLevel="0" collapsed="false">
      <c r="A23" s="86" t="n">
        <v>19</v>
      </c>
      <c r="B23" s="90" t="n">
        <f aca="false">EOMONTH(Input!$C$7,A23)</f>
        <v>43496</v>
      </c>
      <c r="C23" s="90"/>
      <c r="D23" s="95" t="n">
        <f aca="false">IF($B23&gt;Input!$O$24,$D22,($D22+Input!$O$30)*(1+Input!$O$29/(100*12)))</f>
        <v>31543.2879827284</v>
      </c>
      <c r="E23" s="95" t="n">
        <f aca="false">IF($B23&gt;Input!$O$31,$E22,($E22+Input!$O$37)*(1+Input!$O$36/(100*12)))</f>
        <v>28347.4788660383</v>
      </c>
      <c r="F23" s="95" t="n">
        <f aca="false">IF($B23&gt;Input!$O$38,$F22,($F22+Input!$O$44)*(1+Input!$O$43/(100*12)))</f>
        <v>0</v>
      </c>
      <c r="G23" s="90"/>
      <c r="H23" s="95" t="n">
        <f aca="false">(IF(AND(($B23&gt;=Input!$O$24),($B23&lt;=Input!$O$26)),$H22+Input!$O$25/Input!$O$27,$H22))</f>
        <v>0</v>
      </c>
      <c r="I23" s="95" t="n">
        <f aca="false">(IF(AND(($B23&gt;Input!$O$31),($B23&lt;=Input!$O$33)),$I22+Input!$O$32/Input!$O$34,$I22))</f>
        <v>0</v>
      </c>
      <c r="J23" s="95" t="n">
        <f aca="false">(IF(AND(($B23&gt;=Input!$O$38),($B23&lt;=Input!$O$40)),$J22+Input!$O$39/Input!$O$41,$J22))</f>
        <v>0</v>
      </c>
      <c r="K23" s="95"/>
      <c r="L23" s="95" t="n">
        <f aca="false">$D23+$E23+$F23+$H23+$I23+$J23</f>
        <v>59890.7668487668</v>
      </c>
    </row>
    <row r="24" customFormat="false" ht="12.8" hidden="false" customHeight="false" outlineLevel="0" collapsed="false">
      <c r="A24" s="86" t="n">
        <v>20</v>
      </c>
      <c r="B24" s="90" t="n">
        <f aca="false">EOMONTH(Input!$C$7,A24)</f>
        <v>43524</v>
      </c>
      <c r="C24" s="90"/>
      <c r="D24" s="95" t="n">
        <f aca="false">IF($B24&gt;Input!$O$24,$D23,($D23+Input!$O$30)*(1+Input!$O$29/(100*12)))</f>
        <v>31899.2656093375</v>
      </c>
      <c r="E24" s="95" t="n">
        <f aca="false">IF($B24&gt;Input!$O$31,$E23,($E23+Input!$O$37)*(1+Input!$O$36/(100*12)))</f>
        <v>28692.8037955918</v>
      </c>
      <c r="F24" s="95" t="n">
        <f aca="false">IF($B24&gt;Input!$O$38,$F23,($F23+Input!$O$44)*(1+Input!$O$43/(100*12)))</f>
        <v>0</v>
      </c>
      <c r="G24" s="90"/>
      <c r="H24" s="95" t="n">
        <f aca="false">(IF(AND(($B24&gt;=Input!$O$24),($B24&lt;=Input!$O$26)),$H23+Input!$O$25/Input!$O$27,$H23))</f>
        <v>0</v>
      </c>
      <c r="I24" s="95" t="n">
        <f aca="false">(IF(AND(($B24&gt;Input!$O$31),($B24&lt;=Input!$O$33)),$I23+Input!$O$32/Input!$O$34,$I23))</f>
        <v>0</v>
      </c>
      <c r="J24" s="95" t="n">
        <f aca="false">(IF(AND(($B24&gt;=Input!$O$38),($B24&lt;=Input!$O$40)),$J23+Input!$O$39/Input!$O$41,$J23))</f>
        <v>0</v>
      </c>
      <c r="K24" s="95"/>
      <c r="L24" s="95" t="n">
        <f aca="false">$D24+$E24+$F24+$H24+$I24+$J24</f>
        <v>60592.0694049293</v>
      </c>
    </row>
    <row r="25" customFormat="false" ht="12.8" hidden="false" customHeight="false" outlineLevel="0" collapsed="false">
      <c r="A25" s="86" t="n">
        <v>21</v>
      </c>
      <c r="B25" s="90" t="n">
        <f aca="false">EOMONTH(Input!$C$7,A25)</f>
        <v>43555</v>
      </c>
      <c r="C25" s="90"/>
      <c r="D25" s="95" t="n">
        <f aca="false">IF($B25&gt;Input!$O$24,$D24,($D24+Input!$O$30)*(1+Input!$O$29/(100*12)))</f>
        <v>32256.4298280353</v>
      </c>
      <c r="E25" s="95" t="n">
        <f aca="false">IF($B25&gt;Input!$O$31,$E24,($E24+Input!$O$37)*(1+Input!$O$36/(100*12)))</f>
        <v>29039.2798082437</v>
      </c>
      <c r="F25" s="95" t="n">
        <f aca="false">IF($B25&gt;Input!$O$38,$F24,($F24+Input!$O$44)*(1+Input!$O$43/(100*12)))</f>
        <v>0</v>
      </c>
      <c r="G25" s="90"/>
      <c r="H25" s="95" t="n">
        <f aca="false">(IF(AND(($B25&gt;=Input!$O$24),($B25&lt;=Input!$O$26)),$H24+Input!$O$25/Input!$O$27,$H24))</f>
        <v>0</v>
      </c>
      <c r="I25" s="95" t="n">
        <f aca="false">(IF(AND(($B25&gt;Input!$O$31),($B25&lt;=Input!$O$33)),$I24+Input!$O$32/Input!$O$34,$I24))</f>
        <v>0</v>
      </c>
      <c r="J25" s="95" t="n">
        <f aca="false">(IF(AND(($B25&gt;=Input!$O$38),($B25&lt;=Input!$O$40)),$J24+Input!$O$39/Input!$O$41,$J24))</f>
        <v>0</v>
      </c>
      <c r="K25" s="95"/>
      <c r="L25" s="95" t="n">
        <f aca="false">$D25+$E25+$F25+$H25+$I25+$J25</f>
        <v>61295.7096362791</v>
      </c>
    </row>
    <row r="26" customFormat="false" ht="12.8" hidden="false" customHeight="false" outlineLevel="0" collapsed="false">
      <c r="A26" s="86" t="n">
        <v>22</v>
      </c>
      <c r="B26" s="90" t="n">
        <f aca="false">EOMONTH(Input!$C$7,A26)</f>
        <v>43585</v>
      </c>
      <c r="C26" s="90"/>
      <c r="D26" s="95" t="n">
        <f aca="false">IF($B26&gt;Input!$O$24,$D25,($D25+Input!$O$30)*(1+Input!$O$29/(100*12)))</f>
        <v>32614.7845941288</v>
      </c>
      <c r="E26" s="95" t="n">
        <f aca="false">IF($B26&gt;Input!$O$31,$E25,($E25+Input!$O$37)*(1+Input!$O$36/(100*12)))</f>
        <v>29386.9107409379</v>
      </c>
      <c r="F26" s="95" t="n">
        <f aca="false">IF($B26&gt;Input!$O$38,$F25,($F25+Input!$O$44)*(1+Input!$O$43/(100*12)))</f>
        <v>0</v>
      </c>
      <c r="G26" s="90"/>
      <c r="H26" s="95" t="n">
        <f aca="false">(IF(AND(($B26&gt;=Input!$O$24),($B26&lt;=Input!$O$26)),$H25+Input!$O$25/Input!$O$27,$H25))</f>
        <v>0</v>
      </c>
      <c r="I26" s="95" t="n">
        <f aca="false">(IF(AND(($B26&gt;Input!$O$31),($B26&lt;=Input!$O$33)),$I25+Input!$O$32/Input!$O$34,$I25))</f>
        <v>0</v>
      </c>
      <c r="J26" s="95" t="n">
        <f aca="false">(IF(AND(($B26&gt;=Input!$O$38),($B26&lt;=Input!$O$40)),$J25+Input!$O$39/Input!$O$41,$J25))</f>
        <v>0</v>
      </c>
      <c r="K26" s="95"/>
      <c r="L26" s="95" t="n">
        <f aca="false">$D26+$E26+$F26+$H26+$I26+$J26</f>
        <v>62001.6953350667</v>
      </c>
    </row>
    <row r="27" customFormat="false" ht="12.8" hidden="false" customHeight="false" outlineLevel="0" collapsed="false">
      <c r="A27" s="86" t="n">
        <v>23</v>
      </c>
      <c r="B27" s="90" t="n">
        <f aca="false">EOMONTH(Input!$C$7,A27)</f>
        <v>43616</v>
      </c>
      <c r="C27" s="90"/>
      <c r="D27" s="95" t="n">
        <f aca="false">IF($B27&gt;Input!$O$24,$D26,($D26+Input!$O$30)*(1+Input!$O$29/(100*12)))</f>
        <v>32974.3338761092</v>
      </c>
      <c r="E27" s="95" t="n">
        <f aca="false">IF($B27&gt;Input!$O$31,$E26,($E26+Input!$O$37)*(1+Input!$O$36/(100*12)))</f>
        <v>29735.7004434077</v>
      </c>
      <c r="F27" s="95" t="n">
        <f aca="false">IF($B27&gt;Input!$O$38,$F26,($F26+Input!$O$44)*(1+Input!$O$43/(100*12)))</f>
        <v>0</v>
      </c>
      <c r="G27" s="90"/>
      <c r="H27" s="95" t="n">
        <f aca="false">(IF(AND(($B27&gt;=Input!$O$24),($B27&lt;=Input!$O$26)),$H26+Input!$O$25/Input!$O$27,$H26))</f>
        <v>0</v>
      </c>
      <c r="I27" s="95" t="n">
        <f aca="false">(IF(AND(($B27&gt;Input!$O$31),($B27&lt;=Input!$O$33)),$I26+Input!$O$32/Input!$O$34,$I26))</f>
        <v>0</v>
      </c>
      <c r="J27" s="95" t="n">
        <f aca="false">(IF(AND(($B27&gt;=Input!$O$38),($B27&lt;=Input!$O$40)),$J26+Input!$O$39/Input!$O$41,$J26))</f>
        <v>0</v>
      </c>
      <c r="K27" s="95"/>
      <c r="L27" s="95" t="n">
        <f aca="false">$D27+$E27+$F27+$H27+$I27+$J27</f>
        <v>62710.0343195169</v>
      </c>
    </row>
    <row r="28" customFormat="false" ht="12.8" hidden="false" customHeight="false" outlineLevel="0" collapsed="false">
      <c r="A28" s="86" t="n">
        <v>24</v>
      </c>
      <c r="B28" s="90" t="n">
        <f aca="false">EOMONTH(Input!$C$7,A28)</f>
        <v>43646</v>
      </c>
      <c r="C28" s="90"/>
      <c r="D28" s="95" t="n">
        <f aca="false">IF($B28&gt;Input!$O$24,$D27,($D27+Input!$O$30)*(1+Input!$O$29/(100*12)))</f>
        <v>33335.0816556963</v>
      </c>
      <c r="E28" s="95" t="n">
        <f aca="false">IF($B28&gt;Input!$O$31,$E27,($E27+Input!$O$37)*(1+Input!$O$36/(100*12)))</f>
        <v>30085.6527782191</v>
      </c>
      <c r="F28" s="95" t="n">
        <f aca="false">IF($B28&gt;Input!$O$38,$F27,($F27+Input!$O$44)*(1+Input!$O$43/(100*12)))</f>
        <v>0</v>
      </c>
      <c r="G28" s="90"/>
      <c r="H28" s="95" t="n">
        <f aca="false">(IF(AND(($B28&gt;=Input!$O$24),($B28&lt;=Input!$O$26)),$H27+Input!$O$25/Input!$O$27,$H27))</f>
        <v>0</v>
      </c>
      <c r="I28" s="95" t="n">
        <f aca="false">(IF(AND(($B28&gt;Input!$O$31),($B28&lt;=Input!$O$33)),$I27+Input!$O$32/Input!$O$34,$I27))</f>
        <v>0</v>
      </c>
      <c r="J28" s="95" t="n">
        <f aca="false">(IF(AND(($B28&gt;=Input!$O$38),($B28&lt;=Input!$O$40)),$J27+Input!$O$39/Input!$O$41,$J27))</f>
        <v>0</v>
      </c>
      <c r="K28" s="95"/>
      <c r="L28" s="95" t="n">
        <f aca="false">$D28+$E28+$F28+$H28+$I28+$J28</f>
        <v>63420.7344339153</v>
      </c>
    </row>
    <row r="29" customFormat="false" ht="12.8" hidden="false" customHeight="false" outlineLevel="0" collapsed="false">
      <c r="A29" s="86" t="n">
        <v>25</v>
      </c>
      <c r="B29" s="90" t="n">
        <f aca="false">EOMONTH(Input!$C$7,A29)</f>
        <v>43677</v>
      </c>
      <c r="C29" s="90"/>
      <c r="D29" s="95" t="n">
        <f aca="false">IF($B29&gt;Input!$O$24,$D28,($D28+Input!$O$30)*(1+Input!$O$29/(100*12)))</f>
        <v>33697.0319278819</v>
      </c>
      <c r="E29" s="95" t="n">
        <f aca="false">IF($B29&gt;Input!$O$31,$E28,($E28+Input!$O$37)*(1+Input!$O$36/(100*12)))</f>
        <v>30436.7716208131</v>
      </c>
      <c r="F29" s="95" t="n">
        <f aca="false">IF($B29&gt;Input!$O$38,$F28,($F28+Input!$O$44)*(1+Input!$O$43/(100*12)))</f>
        <v>0</v>
      </c>
      <c r="G29" s="90"/>
      <c r="H29" s="95" t="n">
        <f aca="false">(IF(AND(($B29&gt;=Input!$O$24),($B29&lt;=Input!$O$26)),$H28+Input!$O$25/Input!$O$27,$H28))</f>
        <v>0</v>
      </c>
      <c r="I29" s="95" t="n">
        <f aca="false">(IF(AND(($B29&gt;Input!$O$31),($B29&lt;=Input!$O$33)),$I28+Input!$O$32/Input!$O$34,$I28))</f>
        <v>0</v>
      </c>
      <c r="J29" s="95" t="n">
        <f aca="false">(IF(AND(($B29&gt;=Input!$O$38),($B29&lt;=Input!$O$40)),$J28+Input!$O$39/Input!$O$41,$J28))</f>
        <v>0</v>
      </c>
      <c r="K29" s="95"/>
      <c r="L29" s="95" t="n">
        <f aca="false">$D29+$E29+$F29+$H29+$I29+$J29</f>
        <v>64133.803548695</v>
      </c>
    </row>
    <row r="30" customFormat="false" ht="12.8" hidden="false" customHeight="false" outlineLevel="0" collapsed="false">
      <c r="A30" s="86" t="n">
        <v>26</v>
      </c>
      <c r="B30" s="90" t="n">
        <f aca="false">EOMONTH(Input!$C$7,A30)</f>
        <v>43708</v>
      </c>
      <c r="C30" s="90"/>
      <c r="D30" s="95" t="n">
        <f aca="false">IF($B30&gt;Input!$O$24,$D29,($D29+Input!$O$30)*(1+Input!$O$29/(100*12)))</f>
        <v>34060.1887009749</v>
      </c>
      <c r="E30" s="95" t="n">
        <f aca="false">IF($B30&gt;Input!$O$31,$E29,($E29+Input!$O$37)*(1+Input!$O$36/(100*12)))</f>
        <v>30789.0608595492</v>
      </c>
      <c r="F30" s="95" t="n">
        <f aca="false">IF($B30&gt;Input!$O$38,$F29,($F29+Input!$O$44)*(1+Input!$O$43/(100*12)))</f>
        <v>0</v>
      </c>
      <c r="G30" s="90"/>
      <c r="H30" s="95" t="n">
        <f aca="false">(IF(AND(($B30&gt;=Input!$O$24),($B30&lt;=Input!$O$26)),$H29+Input!$O$25/Input!$O$27,$H29))</f>
        <v>0</v>
      </c>
      <c r="I30" s="95" t="n">
        <f aca="false">(IF(AND(($B30&gt;Input!$O$31),($B30&lt;=Input!$O$33)),$I29+Input!$O$32/Input!$O$34,$I29))</f>
        <v>0</v>
      </c>
      <c r="J30" s="95" t="n">
        <f aca="false">(IF(AND(($B30&gt;=Input!$O$38),($B30&lt;=Input!$O$40)),$J29+Input!$O$39/Input!$O$41,$J29))</f>
        <v>0</v>
      </c>
      <c r="K30" s="95"/>
      <c r="L30" s="95" t="n">
        <f aca="false">$D30+$E30+$F30+$H30+$I30+$J30</f>
        <v>64849.249560524</v>
      </c>
    </row>
    <row r="31" customFormat="false" ht="12.8" hidden="false" customHeight="false" outlineLevel="0" collapsed="false">
      <c r="A31" s="86" t="n">
        <v>27</v>
      </c>
      <c r="B31" s="90" t="n">
        <f aca="false">EOMONTH(Input!$C$7,A31)</f>
        <v>43738</v>
      </c>
      <c r="C31" s="90"/>
      <c r="D31" s="95" t="n">
        <f aca="false">IF($B31&gt;Input!$O$24,$D30,($D30+Input!$O$30)*(1+Input!$O$29/(100*12)))</f>
        <v>34424.5559966448</v>
      </c>
      <c r="E31" s="95" t="n">
        <f aca="false">IF($B31&gt;Input!$O$31,$E30,($E30+Input!$O$37)*(1+Input!$O$36/(100*12)))</f>
        <v>31142.5243957477</v>
      </c>
      <c r="F31" s="95" t="n">
        <f aca="false">IF($B31&gt;Input!$O$38,$F30,($F30+Input!$O$44)*(1+Input!$O$43/(100*12)))</f>
        <v>0</v>
      </c>
      <c r="G31" s="90"/>
      <c r="H31" s="95" t="n">
        <f aca="false">(IF(AND(($B31&gt;=Input!$O$24),($B31&lt;=Input!$O$26)),$H30+Input!$O$25/Input!$O$27,$H30))</f>
        <v>0</v>
      </c>
      <c r="I31" s="95" t="n">
        <f aca="false">(IF(AND(($B31&gt;Input!$O$31),($B31&lt;=Input!$O$33)),$I30+Input!$O$32/Input!$O$34,$I30))</f>
        <v>0</v>
      </c>
      <c r="J31" s="95" t="n">
        <f aca="false">(IF(AND(($B31&gt;=Input!$O$38),($B31&lt;=Input!$O$40)),$J30+Input!$O$39/Input!$O$41,$J30))</f>
        <v>0</v>
      </c>
      <c r="K31" s="95"/>
      <c r="L31" s="95" t="n">
        <f aca="false">$D31+$E31+$F31+$H31+$I31+$J31</f>
        <v>65567.0803923925</v>
      </c>
    </row>
    <row r="32" customFormat="false" ht="12.8" hidden="false" customHeight="false" outlineLevel="0" collapsed="false">
      <c r="A32" s="86" t="n">
        <v>28</v>
      </c>
      <c r="B32" s="90" t="n">
        <f aca="false">EOMONTH(Input!$C$7,A32)</f>
        <v>43769</v>
      </c>
      <c r="C32" s="90"/>
      <c r="D32" s="95" t="n">
        <f aca="false">IF($B32&gt;Input!$O$24,$D31,($D31+Input!$O$30)*(1+Input!$O$29/(100*12)))</f>
        <v>34790.1378499669</v>
      </c>
      <c r="E32" s="95" t="n">
        <f aca="false">IF($B32&gt;Input!$O$31,$E31,($E31+Input!$O$37)*(1+Input!$O$36/(100*12)))</f>
        <v>31497.1661437335</v>
      </c>
      <c r="F32" s="95" t="n">
        <f aca="false">IF($B32&gt;Input!$O$38,$F31,($F31+Input!$O$44)*(1+Input!$O$43/(100*12)))</f>
        <v>0</v>
      </c>
      <c r="G32" s="90"/>
      <c r="H32" s="95" t="n">
        <f aca="false">(IF(AND(($B32&gt;=Input!$O$24),($B32&lt;=Input!$O$26)),$H31+Input!$O$25/Input!$O$27,$H31))</f>
        <v>0</v>
      </c>
      <c r="I32" s="95" t="n">
        <f aca="false">(IF(AND(($B32&gt;Input!$O$31),($B32&lt;=Input!$O$33)),$I31+Input!$O$32/Input!$O$34,$I31))</f>
        <v>0</v>
      </c>
      <c r="J32" s="95" t="n">
        <f aca="false">(IF(AND(($B32&gt;=Input!$O$38),($B32&lt;=Input!$O$40)),$J31+Input!$O$39/Input!$O$41,$J31))</f>
        <v>0</v>
      </c>
      <c r="K32" s="95"/>
      <c r="L32" s="95" t="n">
        <f aca="false">$D32+$E32+$F32+$H32+$I32+$J32</f>
        <v>66287.3039937004</v>
      </c>
    </row>
    <row r="33" customFormat="false" ht="12.8" hidden="false" customHeight="false" outlineLevel="0" collapsed="false">
      <c r="A33" s="86" t="n">
        <v>29</v>
      </c>
      <c r="B33" s="90" t="n">
        <f aca="false">EOMONTH(Input!$C$7,A33)</f>
        <v>43799</v>
      </c>
      <c r="C33" s="90"/>
      <c r="D33" s="95" t="n">
        <f aca="false">IF($B33&gt;Input!$O$24,$D32,($D32+Input!$O$30)*(1+Input!$O$29/(100*12)))</f>
        <v>35156.9383094668</v>
      </c>
      <c r="E33" s="95" t="n">
        <f aca="false">IF($B33&gt;Input!$O$31,$E32,($E32+Input!$O$37)*(1+Input!$O$36/(100*12)))</f>
        <v>31852.9900308793</v>
      </c>
      <c r="F33" s="95" t="n">
        <f aca="false">IF($B33&gt;Input!$O$38,$F32,($F32+Input!$O$44)*(1+Input!$O$43/(100*12)))</f>
        <v>0</v>
      </c>
      <c r="G33" s="90"/>
      <c r="H33" s="95" t="n">
        <f aca="false">(IF(AND(($B33&gt;=Input!$O$24),($B33&lt;=Input!$O$26)),$H32+Input!$O$25/Input!$O$27,$H32))</f>
        <v>0</v>
      </c>
      <c r="I33" s="95" t="n">
        <f aca="false">(IF(AND(($B33&gt;Input!$O$31),($B33&lt;=Input!$O$33)),$I32+Input!$O$32/Input!$O$34,$I32))</f>
        <v>0</v>
      </c>
      <c r="J33" s="95" t="n">
        <f aca="false">(IF(AND(($B33&gt;=Input!$O$38),($B33&lt;=Input!$O$40)),$J32+Input!$O$39/Input!$O$41,$J32))</f>
        <v>0</v>
      </c>
      <c r="K33" s="95"/>
      <c r="L33" s="95" t="n">
        <f aca="false">$D33+$E33+$F33+$H33+$I33+$J33</f>
        <v>67009.9283403461</v>
      </c>
    </row>
    <row r="34" customFormat="false" ht="12.8" hidden="false" customHeight="false" outlineLevel="0" collapsed="false">
      <c r="A34" s="86" t="n">
        <v>30</v>
      </c>
      <c r="B34" s="90" t="n">
        <f aca="false">EOMONTH(Input!$C$7,A34)</f>
        <v>43830</v>
      </c>
      <c r="C34" s="90"/>
      <c r="D34" s="95" t="n">
        <f aca="false">IF($B34&gt;Input!$O$24,$D33,($D33+Input!$O$30)*(1+Input!$O$29/(100*12)))</f>
        <v>35524.9614371651</v>
      </c>
      <c r="E34" s="95" t="n">
        <f aca="false">IF($B34&gt;Input!$O$31,$E33,($E33+Input!$O$37)*(1+Input!$O$36/(100*12)))</f>
        <v>32209.9999976489</v>
      </c>
      <c r="F34" s="95" t="n">
        <f aca="false">IF($B34&gt;Input!$O$38,$F33,($F33+Input!$O$44)*(1+Input!$O$43/(100*12)))</f>
        <v>0</v>
      </c>
      <c r="G34" s="90"/>
      <c r="H34" s="95" t="n">
        <f aca="false">(IF(AND(($B34&gt;=Input!$O$24),($B34&lt;=Input!$O$26)),$H33+Input!$O$25/Input!$O$27,$H33))</f>
        <v>0</v>
      </c>
      <c r="I34" s="95" t="n">
        <f aca="false">(IF(AND(($B34&gt;Input!$O$31),($B34&lt;=Input!$O$33)),$I33+Input!$O$32/Input!$O$34,$I33))</f>
        <v>0</v>
      </c>
      <c r="J34" s="95" t="n">
        <f aca="false">(IF(AND(($B34&gt;=Input!$O$38),($B34&lt;=Input!$O$40)),$J33+Input!$O$39/Input!$O$41,$J33))</f>
        <v>0</v>
      </c>
      <c r="K34" s="95"/>
      <c r="L34" s="95" t="n">
        <f aca="false">$D34+$E34+$F34+$H34+$I34+$J34</f>
        <v>67734.9614348139</v>
      </c>
    </row>
    <row r="35" customFormat="false" ht="12.8" hidden="false" customHeight="false" outlineLevel="0" collapsed="false">
      <c r="A35" s="86" t="n">
        <v>31</v>
      </c>
      <c r="B35" s="90" t="n">
        <f aca="false">EOMONTH(Input!$C$7,A35)</f>
        <v>43861</v>
      </c>
      <c r="C35" s="90"/>
      <c r="D35" s="95" t="n">
        <f aca="false">IF($B35&gt;Input!$O$24,$D34,($D34+Input!$O$30)*(1+Input!$O$29/(100*12)))</f>
        <v>35894.2113086223</v>
      </c>
      <c r="E35" s="95" t="n">
        <f aca="false">IF($B35&gt;Input!$O$31,$E34,($E34+Input!$O$37)*(1+Input!$O$36/(100*12)))</f>
        <v>32568.199997641</v>
      </c>
      <c r="F35" s="95" t="n">
        <f aca="false">IF($B35&gt;Input!$O$38,$F34,($F34+Input!$O$44)*(1+Input!$O$43/(100*12)))</f>
        <v>0</v>
      </c>
      <c r="G35" s="90"/>
      <c r="H35" s="95" t="n">
        <f aca="false">(IF(AND(($B35&gt;=Input!$O$24),($B35&lt;=Input!$O$26)),$H34+Input!$O$25/Input!$O$27,$H34))</f>
        <v>0</v>
      </c>
      <c r="I35" s="95" t="n">
        <f aca="false">(IF(AND(($B35&gt;Input!$O$31),($B35&lt;=Input!$O$33)),$I34+Input!$O$32/Input!$O$34,$I34))</f>
        <v>0</v>
      </c>
      <c r="J35" s="95" t="n">
        <f aca="false">(IF(AND(($B35&gt;=Input!$O$38),($B35&lt;=Input!$O$40)),$J34+Input!$O$39/Input!$O$41,$J34))</f>
        <v>0</v>
      </c>
      <c r="K35" s="95"/>
      <c r="L35" s="95" t="n">
        <f aca="false">$D35+$E35+$F35+$H35+$I35+$J35</f>
        <v>68462.4113062633</v>
      </c>
    </row>
    <row r="36" customFormat="false" ht="12.8" hidden="false" customHeight="false" outlineLevel="0" collapsed="false">
      <c r="A36" s="86" t="n">
        <v>32</v>
      </c>
      <c r="B36" s="90" t="n">
        <f aca="false">EOMONTH(Input!$C$7,A36)</f>
        <v>43890</v>
      </c>
      <c r="C36" s="90"/>
      <c r="D36" s="95" t="n">
        <f aca="false">IF($B36&gt;Input!$O$24,$D35,($D35+Input!$O$30)*(1+Input!$O$29/(100*12)))</f>
        <v>36264.6920129843</v>
      </c>
      <c r="E36" s="95" t="n">
        <f aca="false">IF($B36&gt;Input!$O$31,$E35,($E35+Input!$O$37)*(1+Input!$O$36/(100*12)))</f>
        <v>32927.5939976332</v>
      </c>
      <c r="F36" s="95" t="n">
        <f aca="false">IF($B36&gt;Input!$O$38,$F35,($F35+Input!$O$44)*(1+Input!$O$43/(100*12)))</f>
        <v>0</v>
      </c>
      <c r="G36" s="90"/>
      <c r="H36" s="95" t="n">
        <f aca="false">(IF(AND(($B36&gt;=Input!$O$24),($B36&lt;=Input!$O$26)),$H35+Input!$O$25/Input!$O$27,$H35))</f>
        <v>0</v>
      </c>
      <c r="I36" s="95" t="n">
        <f aca="false">(IF(AND(($B36&gt;Input!$O$31),($B36&lt;=Input!$O$33)),$I35+Input!$O$32/Input!$O$34,$I35))</f>
        <v>0</v>
      </c>
      <c r="J36" s="95" t="n">
        <f aca="false">(IF(AND(($B36&gt;=Input!$O$38),($B36&lt;=Input!$O$40)),$J35+Input!$O$39/Input!$O$41,$J35))</f>
        <v>0</v>
      </c>
      <c r="K36" s="95"/>
      <c r="L36" s="95" t="n">
        <f aca="false">$D36+$E36+$F36+$H36+$I36+$J36</f>
        <v>69192.2860106175</v>
      </c>
    </row>
    <row r="37" customFormat="false" ht="12.8" hidden="false" customHeight="false" outlineLevel="0" collapsed="false">
      <c r="A37" s="86" t="n">
        <v>33</v>
      </c>
      <c r="B37" s="90" t="n">
        <f aca="false">EOMONTH(Input!$C$7,A37)</f>
        <v>43921</v>
      </c>
      <c r="C37" s="90"/>
      <c r="D37" s="95" t="n">
        <f aca="false">IF($B37&gt;Input!$O$24,$D36,($D36+Input!$O$30)*(1+Input!$O$29/(100*12)))</f>
        <v>36636.4076530276</v>
      </c>
      <c r="E37" s="95" t="n">
        <f aca="false">IF($B37&gt;Input!$O$31,$E36,($E36+Input!$O$37)*(1+Input!$O$36/(100*12)))</f>
        <v>33288.1859776253</v>
      </c>
      <c r="F37" s="95" t="n">
        <f aca="false">IF($B37&gt;Input!$O$38,$F36,($F36+Input!$O$44)*(1+Input!$O$43/(100*12)))</f>
        <v>0</v>
      </c>
      <c r="G37" s="90"/>
      <c r="H37" s="95" t="n">
        <f aca="false">(IF(AND(($B37&gt;=Input!$O$24),($B37&lt;=Input!$O$26)),$H36+Input!$O$25/Input!$O$27,$H36))</f>
        <v>0</v>
      </c>
      <c r="I37" s="95" t="n">
        <f aca="false">(IF(AND(($B37&gt;Input!$O$31),($B37&lt;=Input!$O$33)),$I36+Input!$O$32/Input!$O$34,$I36))</f>
        <v>0</v>
      </c>
      <c r="J37" s="95" t="n">
        <f aca="false">(IF(AND(($B37&gt;=Input!$O$38),($B37&lt;=Input!$O$40)),$J36+Input!$O$39/Input!$O$41,$J36))</f>
        <v>0</v>
      </c>
      <c r="K37" s="95"/>
      <c r="L37" s="95" t="n">
        <f aca="false">$D37+$E37+$F37+$H37+$I37+$J37</f>
        <v>69924.5936306529</v>
      </c>
    </row>
    <row r="38" customFormat="false" ht="12.8" hidden="false" customHeight="false" outlineLevel="0" collapsed="false">
      <c r="A38" s="86" t="n">
        <v>34</v>
      </c>
      <c r="B38" s="90" t="n">
        <f aca="false">EOMONTH(Input!$C$7,A38)</f>
        <v>43951</v>
      </c>
      <c r="C38" s="90"/>
      <c r="D38" s="95" t="n">
        <f aca="false">IF($B38&gt;Input!$O$24,$D37,($D37+Input!$O$30)*(1+Input!$O$29/(100*12)))</f>
        <v>37009.3623452044</v>
      </c>
      <c r="E38" s="95" t="n">
        <f aca="false">IF($B38&gt;Input!$O$31,$E37,($E37+Input!$O$37)*(1+Input!$O$36/(100*12)))</f>
        <v>33649.979930884</v>
      </c>
      <c r="F38" s="95" t="n">
        <f aca="false">IF($B38&gt;Input!$O$38,$F37,($F37+Input!$O$44)*(1+Input!$O$43/(100*12)))</f>
        <v>0</v>
      </c>
      <c r="G38" s="90"/>
      <c r="H38" s="95" t="n">
        <f aca="false">(IF(AND(($B38&gt;=Input!$O$24),($B38&lt;=Input!$O$26)),$H37+Input!$O$25/Input!$O$27,$H37))</f>
        <v>0</v>
      </c>
      <c r="I38" s="95" t="n">
        <f aca="false">(IF(AND(($B38&gt;Input!$O$31),($B38&lt;=Input!$O$33)),$I37+Input!$O$32/Input!$O$34,$I37))</f>
        <v>0</v>
      </c>
      <c r="J38" s="95" t="n">
        <f aca="false">(IF(AND(($B38&gt;=Input!$O$38),($B38&lt;=Input!$O$40)),$J37+Input!$O$39/Input!$O$41,$J37))</f>
        <v>0</v>
      </c>
      <c r="K38" s="95"/>
      <c r="L38" s="95" t="n">
        <f aca="false">$D38+$E38+$F38+$H38+$I38+$J38</f>
        <v>70659.3422760885</v>
      </c>
    </row>
    <row r="39" customFormat="false" ht="12.8" hidden="false" customHeight="false" outlineLevel="0" collapsed="false">
      <c r="A39" s="86" t="n">
        <v>35</v>
      </c>
      <c r="B39" s="90" t="n">
        <f aca="false">EOMONTH(Input!$C$7,A39)</f>
        <v>43982</v>
      </c>
      <c r="C39" s="90"/>
      <c r="D39" s="95" t="n">
        <f aca="false">IF($B39&gt;Input!$O$24,$D38,($D38+Input!$O$30)*(1+Input!$O$29/(100*12)))</f>
        <v>37383.5602196884</v>
      </c>
      <c r="E39" s="95" t="n">
        <f aca="false">IF($B39&gt;Input!$O$31,$E38,($E38+Input!$O$37)*(1+Input!$O$36/(100*12)))</f>
        <v>34012.979863987</v>
      </c>
      <c r="F39" s="95" t="n">
        <f aca="false">IF($B39&gt;Input!$O$38,$F38,($F38+Input!$O$44)*(1+Input!$O$43/(100*12)))</f>
        <v>0</v>
      </c>
      <c r="G39" s="90"/>
      <c r="H39" s="95" t="n">
        <f aca="false">(IF(AND(($B39&gt;=Input!$O$24),($B39&lt;=Input!$O$26)),$H38+Input!$O$25/Input!$O$27,$H38))</f>
        <v>0</v>
      </c>
      <c r="I39" s="95" t="n">
        <f aca="false">(IF(AND(($B39&gt;Input!$O$31),($B39&lt;=Input!$O$33)),$I38+Input!$O$32/Input!$O$34,$I38))</f>
        <v>0</v>
      </c>
      <c r="J39" s="95" t="n">
        <f aca="false">(IF(AND(($B39&gt;=Input!$O$38),($B39&lt;=Input!$O$40)),$J38+Input!$O$39/Input!$O$41,$J38))</f>
        <v>0</v>
      </c>
      <c r="K39" s="95"/>
      <c r="L39" s="95" t="n">
        <f aca="false">$D39+$E39+$F39+$H39+$I39+$J39</f>
        <v>71396.5400836754</v>
      </c>
    </row>
    <row r="40" customFormat="false" ht="12.8" hidden="false" customHeight="false" outlineLevel="0" collapsed="false">
      <c r="A40" s="86" t="n">
        <v>36</v>
      </c>
      <c r="B40" s="90" t="n">
        <f aca="false">EOMONTH(Input!$C$7,A40)</f>
        <v>44012</v>
      </c>
      <c r="C40" s="90"/>
      <c r="D40" s="95" t="n">
        <f aca="false">IF($B40&gt;Input!$O$24,$D39,($D39+Input!$O$30)*(1+Input!$O$29/(100*12)))</f>
        <v>37759.0054204207</v>
      </c>
      <c r="E40" s="95" t="n">
        <f aca="false">IF($B40&gt;Input!$O$31,$E39,($E39+Input!$O$37)*(1+Input!$O$36/(100*12)))</f>
        <v>34377.189796867</v>
      </c>
      <c r="F40" s="95" t="n">
        <f aca="false">IF($B40&gt;Input!$O$38,$F39,($F39+Input!$O$44)*(1+Input!$O$43/(100*12)))</f>
        <v>0</v>
      </c>
      <c r="G40" s="90"/>
      <c r="H40" s="95" t="n">
        <f aca="false">(IF(AND(($B40&gt;=Input!$O$24),($B40&lt;=Input!$O$26)),$H39+Input!$O$25/Input!$O$27,$H39))</f>
        <v>0</v>
      </c>
      <c r="I40" s="95" t="n">
        <f aca="false">(IF(AND(($B40&gt;Input!$O$31),($B40&lt;=Input!$O$33)),$I39+Input!$O$32/Input!$O$34,$I39))</f>
        <v>0</v>
      </c>
      <c r="J40" s="95" t="n">
        <f aca="false">(IF(AND(($B40&gt;=Input!$O$38),($B40&lt;=Input!$O$40)),$J39+Input!$O$39/Input!$O$41,$J39))</f>
        <v>0</v>
      </c>
      <c r="K40" s="95"/>
      <c r="L40" s="95" t="n">
        <f aca="false">$D40+$E40+$F40+$H40+$I40+$J40</f>
        <v>72136.1952172877</v>
      </c>
    </row>
    <row r="41" customFormat="false" ht="12.8" hidden="false" customHeight="false" outlineLevel="0" collapsed="false">
      <c r="A41" s="86" t="n">
        <v>37</v>
      </c>
      <c r="B41" s="90" t="n">
        <f aca="false">EOMONTH(Input!$C$7,A41)</f>
        <v>44043</v>
      </c>
      <c r="C41" s="90"/>
      <c r="D41" s="95" t="n">
        <f aca="false">IF($B41&gt;Input!$O$24,$D40,($D40+Input!$O$30)*(1+Input!$O$29/(100*12)))</f>
        <v>38135.7021051554</v>
      </c>
      <c r="E41" s="95" t="n">
        <f aca="false">IF($B41&gt;Input!$O$31,$E40,($E40+Input!$O$37)*(1+Input!$O$36/(100*12)))</f>
        <v>34742.6137628565</v>
      </c>
      <c r="F41" s="95" t="n">
        <f aca="false">IF($B41&gt;Input!$O$38,$F40,($F40+Input!$O$44)*(1+Input!$O$43/(100*12)))</f>
        <v>0</v>
      </c>
      <c r="G41" s="90"/>
      <c r="H41" s="95" t="n">
        <f aca="false">(IF(AND(($B41&gt;=Input!$O$24),($B41&lt;=Input!$O$26)),$H40+Input!$O$25/Input!$O$27,$H40))</f>
        <v>0</v>
      </c>
      <c r="I41" s="95" t="n">
        <f aca="false">(IF(AND(($B41&gt;Input!$O$31),($B41&lt;=Input!$O$33)),$I40+Input!$O$32/Input!$O$34,$I40))</f>
        <v>0</v>
      </c>
      <c r="J41" s="95" t="n">
        <f aca="false">(IF(AND(($B41&gt;=Input!$O$38),($B41&lt;=Input!$O$40)),$J40+Input!$O$39/Input!$O$41,$J40))</f>
        <v>0</v>
      </c>
      <c r="K41" s="95"/>
      <c r="L41" s="95" t="n">
        <f aca="false">$D41+$E41+$F41+$H41+$I41+$J41</f>
        <v>72878.315868012</v>
      </c>
    </row>
    <row r="42" customFormat="false" ht="12.8" hidden="false" customHeight="false" outlineLevel="0" collapsed="false">
      <c r="A42" s="86" t="n">
        <v>38</v>
      </c>
      <c r="B42" s="90" t="n">
        <f aca="false">EOMONTH(Input!$C$7,A42)</f>
        <v>44074</v>
      </c>
      <c r="C42" s="90"/>
      <c r="D42" s="95" t="n">
        <f aca="false">IF($B42&gt;Input!$O$24,$D41,($D41+Input!$O$30)*(1+Input!$O$29/(100*12)))</f>
        <v>38513.654445506</v>
      </c>
      <c r="E42" s="95" t="n">
        <f aca="false">IF($B42&gt;Input!$O$31,$E41,($E41+Input!$O$37)*(1+Input!$O$36/(100*12)))</f>
        <v>35109.2558087327</v>
      </c>
      <c r="F42" s="95" t="n">
        <f aca="false">IF($B42&gt;Input!$O$38,$F41,($F41+Input!$O$44)*(1+Input!$O$43/(100*12)))</f>
        <v>0</v>
      </c>
      <c r="G42" s="90"/>
      <c r="H42" s="95" t="n">
        <f aca="false">(IF(AND(($B42&gt;=Input!$O$24),($B42&lt;=Input!$O$26)),$H41+Input!$O$25/Input!$O$27,$H41))</f>
        <v>0</v>
      </c>
      <c r="I42" s="95" t="n">
        <f aca="false">(IF(AND(($B42&gt;Input!$O$31),($B42&lt;=Input!$O$33)),$I41+Input!$O$32/Input!$O$34,$I41))</f>
        <v>0</v>
      </c>
      <c r="J42" s="95" t="n">
        <f aca="false">(IF(AND(($B42&gt;=Input!$O$38),($B42&lt;=Input!$O$40)),$J41+Input!$O$39/Input!$O$41,$J41))</f>
        <v>0</v>
      </c>
      <c r="K42" s="95"/>
      <c r="L42" s="95" t="n">
        <f aca="false">$D42+$E42+$F42+$H42+$I42+$J42</f>
        <v>73622.9102542387</v>
      </c>
    </row>
    <row r="43" customFormat="false" ht="12.8" hidden="false" customHeight="false" outlineLevel="0" collapsed="false">
      <c r="A43" s="86" t="n">
        <v>39</v>
      </c>
      <c r="B43" s="90" t="n">
        <f aca="false">EOMONTH(Input!$C$7,A43)</f>
        <v>44104</v>
      </c>
      <c r="C43" s="90"/>
      <c r="D43" s="95" t="n">
        <f aca="false">IF($B43&gt;Input!$O$24,$D42,($D42+Input!$O$30)*(1+Input!$O$29/(100*12)))</f>
        <v>38892.866626991</v>
      </c>
      <c r="E43" s="95" t="n">
        <f aca="false">IF($B43&gt;Input!$O$31,$E42,($E42+Input!$O$37)*(1+Input!$O$36/(100*12)))</f>
        <v>35477.1199947618</v>
      </c>
      <c r="F43" s="95" t="n">
        <f aca="false">IF($B43&gt;Input!$O$38,$F42,($F42+Input!$O$44)*(1+Input!$O$43/(100*12)))</f>
        <v>0</v>
      </c>
      <c r="G43" s="90"/>
      <c r="H43" s="95" t="n">
        <f aca="false">(IF(AND(($B43&gt;=Input!$O$24),($B43&lt;=Input!$O$26)),$H42+Input!$O$25/Input!$O$27,$H42))</f>
        <v>0</v>
      </c>
      <c r="I43" s="95" t="n">
        <f aca="false">(IF(AND(($B43&gt;Input!$O$31),($B43&lt;=Input!$O$33)),$I42+Input!$O$32/Input!$O$34,$I42))</f>
        <v>0</v>
      </c>
      <c r="J43" s="95" t="n">
        <f aca="false">(IF(AND(($B43&gt;=Input!$O$38),($B43&lt;=Input!$O$40)),$J42+Input!$O$39/Input!$O$41,$J42))</f>
        <v>0</v>
      </c>
      <c r="K43" s="95"/>
      <c r="L43" s="95" t="n">
        <f aca="false">$D43+$E43+$F43+$H43+$I43+$J43</f>
        <v>74369.9866217528</v>
      </c>
    </row>
    <row r="44" customFormat="false" ht="12.8" hidden="false" customHeight="false" outlineLevel="0" collapsed="false">
      <c r="A44" s="86" t="n">
        <v>40</v>
      </c>
      <c r="B44" s="90" t="n">
        <f aca="false">EOMONTH(Input!$C$7,A44)</f>
        <v>44135</v>
      </c>
      <c r="C44" s="90"/>
      <c r="D44" s="95" t="n">
        <f aca="false">IF($B44&gt;Input!$O$24,$D43,($D43+Input!$O$30)*(1+Input!$O$29/(100*12)))</f>
        <v>39273.342849081</v>
      </c>
      <c r="E44" s="95" t="n">
        <f aca="false">IF($B44&gt;Input!$O$31,$E43,($E43+Input!$O$37)*(1+Input!$O$36/(100*12)))</f>
        <v>35846.2103947444</v>
      </c>
      <c r="F44" s="95" t="n">
        <f aca="false">IF($B44&gt;Input!$O$38,$F43,($F43+Input!$O$44)*(1+Input!$O$43/(100*12)))</f>
        <v>0</v>
      </c>
      <c r="G44" s="90"/>
      <c r="H44" s="95" t="n">
        <f aca="false">(IF(AND(($B44&gt;=Input!$O$24),($B44&lt;=Input!$O$26)),$H43+Input!$O$25/Input!$O$27,$H43))</f>
        <v>0</v>
      </c>
      <c r="I44" s="95" t="n">
        <f aca="false">(IF(AND(($B44&gt;Input!$O$31),($B44&lt;=Input!$O$33)),$I43+Input!$O$32/Input!$O$34,$I43))</f>
        <v>0</v>
      </c>
      <c r="J44" s="95" t="n">
        <f aca="false">(IF(AND(($B44&gt;=Input!$O$38),($B44&lt;=Input!$O$40)),$J43+Input!$O$39/Input!$O$41,$J43))</f>
        <v>0</v>
      </c>
      <c r="K44" s="95"/>
      <c r="L44" s="95" t="n">
        <f aca="false">$D44+$E44+$F44+$H44+$I44+$J44</f>
        <v>75119.5532438253</v>
      </c>
    </row>
    <row r="45" customFormat="false" ht="12.8" hidden="false" customHeight="false" outlineLevel="0" collapsed="false">
      <c r="A45" s="86" t="n">
        <v>41</v>
      </c>
      <c r="B45" s="90" t="n">
        <f aca="false">EOMONTH(Input!$C$7,A45)</f>
        <v>44165</v>
      </c>
      <c r="C45" s="90"/>
      <c r="D45" s="95" t="n">
        <f aca="false">IF($B45&gt;Input!$O$24,$D44,($D44+Input!$O$30)*(1+Input!$O$29/(100*12)))</f>
        <v>39655.0873252446</v>
      </c>
      <c r="E45" s="95" t="n">
        <f aca="false">IF($B45&gt;Input!$O$31,$E44,($E44+Input!$O$37)*(1+Input!$O$36/(100*12)))</f>
        <v>36216.5310960602</v>
      </c>
      <c r="F45" s="95" t="n">
        <f aca="false">IF($B45&gt;Input!$O$38,$F44,($F44+Input!$O$44)*(1+Input!$O$43/(100*12)))</f>
        <v>0</v>
      </c>
      <c r="G45" s="90"/>
      <c r="H45" s="95" t="n">
        <f aca="false">(IF(AND(($B45&gt;=Input!$O$24),($B45&lt;=Input!$O$26)),$H44+Input!$O$25/Input!$O$27,$H44))</f>
        <v>0</v>
      </c>
      <c r="I45" s="95" t="n">
        <f aca="false">(IF(AND(($B45&gt;Input!$O$31),($B45&lt;=Input!$O$33)),$I44+Input!$O$32/Input!$O$34,$I44))</f>
        <v>0</v>
      </c>
      <c r="J45" s="95" t="n">
        <f aca="false">(IF(AND(($B45&gt;=Input!$O$38),($B45&lt;=Input!$O$40)),$J44+Input!$O$39/Input!$O$41,$J44))</f>
        <v>0</v>
      </c>
      <c r="K45" s="95"/>
      <c r="L45" s="95" t="n">
        <f aca="false">$D45+$E45+$F45+$H45+$I45+$J45</f>
        <v>75871.6184213048</v>
      </c>
    </row>
    <row r="46" customFormat="false" ht="12.8" hidden="false" customHeight="false" outlineLevel="0" collapsed="false">
      <c r="A46" s="86" t="n">
        <v>42</v>
      </c>
      <c r="B46" s="90" t="n">
        <f aca="false">EOMONTH(Input!$C$7,A46)</f>
        <v>44196</v>
      </c>
      <c r="C46" s="90"/>
      <c r="D46" s="95" t="n">
        <f aca="false">IF($B46&gt;Input!$O$24,$D45,($D45+Input!$O$30)*(1+Input!$O$29/(100*12)))</f>
        <v>40038.1042829954</v>
      </c>
      <c r="E46" s="95" t="n">
        <f aca="false">IF($B46&gt;Input!$O$31,$E45,($E45+Input!$O$37)*(1+Input!$O$36/(100*12)))</f>
        <v>36588.0861997137</v>
      </c>
      <c r="F46" s="95" t="n">
        <f aca="false">IF($B46&gt;Input!$O$38,$F45,($F45+Input!$O$44)*(1+Input!$O$43/(100*12)))</f>
        <v>0</v>
      </c>
      <c r="G46" s="90"/>
      <c r="H46" s="95" t="n">
        <f aca="false">(IF(AND(($B46&gt;=Input!$O$24),($B46&lt;=Input!$O$26)),$H45+Input!$O$25/Input!$O$27,$H45))</f>
        <v>0</v>
      </c>
      <c r="I46" s="95" t="n">
        <f aca="false">(IF(AND(($B46&gt;Input!$O$31),($B46&lt;=Input!$O$33)),$I45+Input!$O$32/Input!$O$34,$I45))</f>
        <v>0</v>
      </c>
      <c r="J46" s="95" t="n">
        <f aca="false">(IF(AND(($B46&gt;=Input!$O$38),($B46&lt;=Input!$O$40)),$J45+Input!$O$39/Input!$O$41,$J45))</f>
        <v>0</v>
      </c>
      <c r="K46" s="95"/>
      <c r="L46" s="95" t="n">
        <f aca="false">$D46+$E46+$F46+$H46+$I46+$J46</f>
        <v>76626.1904827091</v>
      </c>
    </row>
    <row r="47" customFormat="false" ht="12.8" hidden="false" customHeight="false" outlineLevel="0" collapsed="false">
      <c r="A47" s="86" t="n">
        <v>43</v>
      </c>
      <c r="B47" s="90" t="n">
        <f aca="false">EOMONTH(Input!$C$7,A47)</f>
        <v>44227</v>
      </c>
      <c r="C47" s="90"/>
      <c r="D47" s="95" t="n">
        <f aca="false">IF($B47&gt;Input!$O$24,$D46,($D46+Input!$O$30)*(1+Input!$O$29/(100*12)))</f>
        <v>40422.3979639387</v>
      </c>
      <c r="E47" s="95" t="n">
        <f aca="false">IF($B47&gt;Input!$O$31,$E46,($E46+Input!$O$37)*(1+Input!$O$36/(100*12)))</f>
        <v>36960.8798203794</v>
      </c>
      <c r="F47" s="95" t="n">
        <f aca="false">IF($B47&gt;Input!$O$38,$F46,($F46+Input!$O$44)*(1+Input!$O$43/(100*12)))</f>
        <v>0</v>
      </c>
      <c r="G47" s="90"/>
      <c r="H47" s="95" t="n">
        <f aca="false">(IF(AND(($B47&gt;=Input!$O$24),($B47&lt;=Input!$O$26)),$H46+Input!$O$25/Input!$O$27,$H46))</f>
        <v>0</v>
      </c>
      <c r="I47" s="95" t="n">
        <f aca="false">(IF(AND(($B47&gt;Input!$O$31),($B47&lt;=Input!$O$33)),$I46+Input!$O$32/Input!$O$34,$I46))</f>
        <v>0</v>
      </c>
      <c r="J47" s="95" t="n">
        <f aca="false">(IF(AND(($B47&gt;=Input!$O$38),($B47&lt;=Input!$O$40)),$J46+Input!$O$39/Input!$O$41,$J46))</f>
        <v>0</v>
      </c>
      <c r="K47" s="95"/>
      <c r="L47" s="95" t="n">
        <f aca="false">$D47+$E47+$F47+$H47+$I47+$J47</f>
        <v>77383.2777843182</v>
      </c>
    </row>
    <row r="48" customFormat="false" ht="12.8" hidden="false" customHeight="false" outlineLevel="0" collapsed="false">
      <c r="A48" s="86" t="n">
        <v>44</v>
      </c>
      <c r="B48" s="90" t="n">
        <f aca="false">EOMONTH(Input!$C$7,A48)</f>
        <v>44255</v>
      </c>
      <c r="C48" s="90"/>
      <c r="D48" s="95" t="n">
        <f aca="false">IF($B48&gt;Input!$O$24,$D47,($D47+Input!$O$30)*(1+Input!$O$29/(100*12)))</f>
        <v>40807.9726238185</v>
      </c>
      <c r="E48" s="95" t="n">
        <f aca="false">IF($B48&gt;Input!$O$31,$E47,($E47+Input!$O$37)*(1+Input!$O$36/(100*12)))</f>
        <v>37334.9160864474</v>
      </c>
      <c r="F48" s="95" t="n">
        <f aca="false">IF($B48&gt;Input!$O$38,$F47,($F47+Input!$O$44)*(1+Input!$O$43/(100*12)))</f>
        <v>0</v>
      </c>
      <c r="G48" s="90"/>
      <c r="H48" s="95" t="n">
        <f aca="false">(IF(AND(($B48&gt;=Input!$O$24),($B48&lt;=Input!$O$26)),$H47+Input!$O$25/Input!$O$27,$H47))</f>
        <v>0</v>
      </c>
      <c r="I48" s="95" t="n">
        <f aca="false">(IF(AND(($B48&gt;Input!$O$31),($B48&lt;=Input!$O$33)),$I47+Input!$O$32/Input!$O$34,$I47))</f>
        <v>0</v>
      </c>
      <c r="J48" s="95" t="n">
        <f aca="false">(IF(AND(($B48&gt;=Input!$O$38),($B48&lt;=Input!$O$40)),$J47+Input!$O$39/Input!$O$41,$J47))</f>
        <v>0</v>
      </c>
      <c r="K48" s="95"/>
      <c r="L48" s="95" t="n">
        <f aca="false">$D48+$E48+$F48+$H48+$I48+$J48</f>
        <v>78142.8887102659</v>
      </c>
    </row>
    <row r="49" customFormat="false" ht="12.8" hidden="false" customHeight="false" outlineLevel="0" collapsed="false">
      <c r="A49" s="86" t="n">
        <v>45</v>
      </c>
      <c r="B49" s="90" t="n">
        <f aca="false">EOMONTH(Input!$C$7,A49)</f>
        <v>44286</v>
      </c>
      <c r="C49" s="90"/>
      <c r="D49" s="95" t="n">
        <f aca="false">IF($B49&gt;Input!$O$24,$D48,($D48+Input!$O$30)*(1+Input!$O$29/(100*12)))</f>
        <v>41194.8325325646</v>
      </c>
      <c r="E49" s="95" t="n">
        <f aca="false">IF($B49&gt;Input!$O$31,$E48,($E48+Input!$O$37)*(1+Input!$O$36/(100*12)))</f>
        <v>37710.1991400689</v>
      </c>
      <c r="F49" s="95" t="n">
        <f aca="false">IF($B49&gt;Input!$O$38,$F48,($F48+Input!$O$44)*(1+Input!$O$43/(100*12)))</f>
        <v>0</v>
      </c>
      <c r="G49" s="90"/>
      <c r="H49" s="95" t="n">
        <f aca="false">(IF(AND(($B49&gt;=Input!$O$24),($B49&lt;=Input!$O$26)),$H48+Input!$O$25/Input!$O$27,$H48))</f>
        <v>0</v>
      </c>
      <c r="I49" s="95" t="n">
        <f aca="false">(IF(AND(($B49&gt;Input!$O$31),($B49&lt;=Input!$O$33)),$I48+Input!$O$32/Input!$O$34,$I48))</f>
        <v>0</v>
      </c>
      <c r="J49" s="95" t="n">
        <f aca="false">(IF(AND(($B49&gt;=Input!$O$38),($B49&lt;=Input!$O$40)),$J48+Input!$O$39/Input!$O$41,$J48))</f>
        <v>0</v>
      </c>
      <c r="K49" s="95"/>
      <c r="L49" s="95" t="n">
        <f aca="false">$D49+$E49+$F49+$H49+$I49+$J49</f>
        <v>78905.0316726335</v>
      </c>
    </row>
    <row r="50" customFormat="false" ht="12.8" hidden="false" customHeight="false" outlineLevel="0" collapsed="false">
      <c r="A50" s="86" t="n">
        <v>46</v>
      </c>
      <c r="B50" s="90" t="n">
        <f aca="false">EOMONTH(Input!$C$7,A50)</f>
        <v>44316</v>
      </c>
      <c r="C50" s="90"/>
      <c r="D50" s="95" t="n">
        <f aca="false">IF($B50&gt;Input!$O$24,$D49,($D49+Input!$O$30)*(1+Input!$O$29/(100*12)))</f>
        <v>41582.9819743398</v>
      </c>
      <c r="E50" s="95" t="n">
        <f aca="false">IF($B50&gt;Input!$O$31,$E49,($E49+Input!$O$37)*(1+Input!$O$36/(100*12)))</f>
        <v>38086.7331372024</v>
      </c>
      <c r="F50" s="95" t="n">
        <f aca="false">IF($B50&gt;Input!$O$38,$F49,($F49+Input!$O$44)*(1+Input!$O$43/(100*12)))</f>
        <v>0</v>
      </c>
      <c r="G50" s="90"/>
      <c r="H50" s="95" t="n">
        <f aca="false">(IF(AND(($B50&gt;=Input!$O$24),($B50&lt;=Input!$O$26)),$H49+Input!$O$25/Input!$O$27,$H49))</f>
        <v>0</v>
      </c>
      <c r="I50" s="95" t="n">
        <f aca="false">(IF(AND(($B50&gt;Input!$O$31),($B50&lt;=Input!$O$33)),$I49+Input!$O$32/Input!$O$34,$I49))</f>
        <v>0</v>
      </c>
      <c r="J50" s="95" t="n">
        <f aca="false">(IF(AND(($B50&gt;=Input!$O$38),($B50&lt;=Input!$O$40)),$J49+Input!$O$39/Input!$O$41,$J49))</f>
        <v>0</v>
      </c>
      <c r="K50" s="95"/>
      <c r="L50" s="95" t="n">
        <f aca="false">$D50+$E50+$F50+$H50+$I50+$J50</f>
        <v>79669.7151115422</v>
      </c>
    </row>
    <row r="51" customFormat="false" ht="12.8" hidden="false" customHeight="false" outlineLevel="0" collapsed="false">
      <c r="A51" s="86" t="n">
        <v>47</v>
      </c>
      <c r="B51" s="90" t="n">
        <f aca="false">EOMONTH(Input!$C$7,A51)</f>
        <v>44347</v>
      </c>
      <c r="C51" s="90"/>
      <c r="D51" s="95" t="n">
        <f aca="false">IF($B51&gt;Input!$O$24,$D50,($D50+Input!$O$30)*(1+Input!$O$29/(100*12)))</f>
        <v>41972.4252475876</v>
      </c>
      <c r="E51" s="95" t="n">
        <f aca="false">IF($B51&gt;Input!$O$31,$E50,($E50+Input!$O$37)*(1+Input!$O$36/(100*12)))</f>
        <v>38464.5222476598</v>
      </c>
      <c r="F51" s="95" t="n">
        <f aca="false">IF($B51&gt;Input!$O$38,$F50,($F50+Input!$O$44)*(1+Input!$O$43/(100*12)))</f>
        <v>0</v>
      </c>
      <c r="G51" s="90"/>
      <c r="H51" s="95" t="n">
        <f aca="false">(IF(AND(($B51&gt;=Input!$O$24),($B51&lt;=Input!$O$26)),$H50+Input!$O$25/Input!$O$27,$H50))</f>
        <v>0</v>
      </c>
      <c r="I51" s="95" t="n">
        <f aca="false">(IF(AND(($B51&gt;Input!$O$31),($B51&lt;=Input!$O$33)),$I50+Input!$O$32/Input!$O$34,$I50))</f>
        <v>0</v>
      </c>
      <c r="J51" s="95" t="n">
        <f aca="false">(IF(AND(($B51&gt;=Input!$O$38),($B51&lt;=Input!$O$40)),$J50+Input!$O$39/Input!$O$41,$J50))</f>
        <v>0</v>
      </c>
      <c r="K51" s="95"/>
      <c r="L51" s="95" t="n">
        <f aca="false">$D51+$E51+$F51+$H51+$I51+$J51</f>
        <v>80436.9474952474</v>
      </c>
    </row>
    <row r="52" customFormat="false" ht="12.8" hidden="false" customHeight="false" outlineLevel="0" collapsed="false">
      <c r="A52" s="86" t="n">
        <v>48</v>
      </c>
      <c r="B52" s="90" t="n">
        <f aca="false">EOMONTH(Input!$C$7,A52)</f>
        <v>44377</v>
      </c>
      <c r="C52" s="90"/>
      <c r="D52" s="95" t="n">
        <f aca="false">IF($B52&gt;Input!$O$24,$D51,($D51+Input!$O$30)*(1+Input!$O$29/(100*12)))</f>
        <v>42363.1666650796</v>
      </c>
      <c r="E52" s="95" t="n">
        <f aca="false">IF($B52&gt;Input!$O$31,$E51,($E51+Input!$O$37)*(1+Input!$O$36/(100*12)))</f>
        <v>38843.570655152</v>
      </c>
      <c r="F52" s="95" t="n">
        <f aca="false">IF($B52&gt;Input!$O$38,$F51,($F51+Input!$O$44)*(1+Input!$O$43/(100*12)))</f>
        <v>0</v>
      </c>
      <c r="G52" s="90"/>
      <c r="H52" s="95" t="n">
        <f aca="false">(IF(AND(($B52&gt;=Input!$O$24),($B52&lt;=Input!$O$26)),$H51+Input!$O$25/Input!$O$27,$H51))</f>
        <v>0</v>
      </c>
      <c r="I52" s="95" t="n">
        <f aca="false">(IF(AND(($B52&gt;Input!$O$31),($B52&lt;=Input!$O$33)),$I51+Input!$O$32/Input!$O$34,$I51))</f>
        <v>0</v>
      </c>
      <c r="J52" s="95" t="n">
        <f aca="false">(IF(AND(($B52&gt;=Input!$O$38),($B52&lt;=Input!$O$40)),$J51+Input!$O$39/Input!$O$41,$J51))</f>
        <v>0</v>
      </c>
      <c r="K52" s="95"/>
      <c r="L52" s="95" t="n">
        <f aca="false">$D52+$E52+$F52+$H52+$I52+$J52</f>
        <v>81206.7373202315</v>
      </c>
    </row>
    <row r="53" customFormat="false" ht="12.8" hidden="false" customHeight="false" outlineLevel="0" collapsed="false">
      <c r="A53" s="86" t="n">
        <v>49</v>
      </c>
      <c r="B53" s="90" t="n">
        <f aca="false">EOMONTH(Input!$C$7,A53)</f>
        <v>44408</v>
      </c>
      <c r="C53" s="90"/>
      <c r="D53" s="95" t="n">
        <f aca="false">IF($B53&gt;Input!$O$24,$D52,($D52+Input!$O$30)*(1+Input!$O$29/(100*12)))</f>
        <v>42755.2105539632</v>
      </c>
      <c r="E53" s="95" t="n">
        <f aca="false">IF($B53&gt;Input!$O$31,$E52,($E52+Input!$O$37)*(1+Input!$O$36/(100*12)))</f>
        <v>39223.8825573358</v>
      </c>
      <c r="F53" s="95" t="n">
        <f aca="false">IF($B53&gt;Input!$O$38,$F52,($F52+Input!$O$44)*(1+Input!$O$43/(100*12)))</f>
        <v>0</v>
      </c>
      <c r="G53" s="90"/>
      <c r="H53" s="95" t="n">
        <f aca="false">(IF(AND(($B53&gt;=Input!$O$24),($B53&lt;=Input!$O$26)),$H52+Input!$O$25/Input!$O$27,$H52))</f>
        <v>0</v>
      </c>
      <c r="I53" s="95" t="n">
        <f aca="false">(IF(AND(($B53&gt;Input!$O$31),($B53&lt;=Input!$O$33)),$I52+Input!$O$32/Input!$O$34,$I52))</f>
        <v>0</v>
      </c>
      <c r="J53" s="95" t="n">
        <f aca="false">(IF(AND(($B53&gt;=Input!$O$38),($B53&lt;=Input!$O$40)),$J52+Input!$O$39/Input!$O$41,$J52))</f>
        <v>0</v>
      </c>
      <c r="K53" s="95"/>
      <c r="L53" s="95" t="n">
        <f aca="false">$D53+$E53+$F53+$H53+$I53+$J53</f>
        <v>81979.093111299</v>
      </c>
    </row>
    <row r="54" customFormat="false" ht="12.8" hidden="false" customHeight="false" outlineLevel="0" collapsed="false">
      <c r="A54" s="86" t="n">
        <v>50</v>
      </c>
      <c r="B54" s="90" t="n">
        <f aca="false">EOMONTH(Input!$C$7,A54)</f>
        <v>44439</v>
      </c>
      <c r="C54" s="90"/>
      <c r="D54" s="95" t="n">
        <f aca="false">IF($B54&gt;Input!$O$24,$D53,($D53+Input!$O$30)*(1+Input!$O$29/(100*12)))</f>
        <v>43148.5612558097</v>
      </c>
      <c r="E54" s="95" t="n">
        <f aca="false">IF($B54&gt;Input!$O$31,$E53,($E53+Input!$O$37)*(1+Input!$O$36/(100*12)))</f>
        <v>39605.4621658603</v>
      </c>
      <c r="F54" s="95" t="n">
        <f aca="false">IF($B54&gt;Input!$O$38,$F53,($F53+Input!$O$44)*(1+Input!$O$43/(100*12)))</f>
        <v>0</v>
      </c>
      <c r="G54" s="90"/>
      <c r="H54" s="95" t="n">
        <f aca="false">(IF(AND(($B54&gt;=Input!$O$24),($B54&lt;=Input!$O$26)),$H53+Input!$O$25/Input!$O$27,$H53))</f>
        <v>0</v>
      </c>
      <c r="I54" s="95" t="n">
        <f aca="false">(IF(AND(($B54&gt;Input!$O$31),($B54&lt;=Input!$O$33)),$I53+Input!$O$32/Input!$O$34,$I53))</f>
        <v>0</v>
      </c>
      <c r="J54" s="95" t="n">
        <f aca="false">(IF(AND(($B54&gt;=Input!$O$38),($B54&lt;=Input!$O$40)),$J53+Input!$O$39/Input!$O$41,$J53))</f>
        <v>0</v>
      </c>
      <c r="K54" s="95"/>
      <c r="L54" s="95" t="n">
        <f aca="false">$D54+$E54+$F54+$H54+$I54+$J54</f>
        <v>82754.02342167</v>
      </c>
    </row>
    <row r="55" customFormat="false" ht="12.8" hidden="false" customHeight="false" outlineLevel="0" collapsed="false">
      <c r="A55" s="86" t="n">
        <v>51</v>
      </c>
      <c r="B55" s="90" t="n">
        <f aca="false">EOMONTH(Input!$C$7,A55)</f>
        <v>44469</v>
      </c>
      <c r="C55" s="90"/>
      <c r="D55" s="95" t="n">
        <f aca="false">IF($B55&gt;Input!$O$24,$D54,($D54+Input!$O$30)*(1+Input!$O$29/(100*12)))</f>
        <v>43543.2231266624</v>
      </c>
      <c r="E55" s="95" t="n">
        <f aca="false">IF($B55&gt;Input!$O$31,$E54,($E54+Input!$O$37)*(1+Input!$O$36/(100*12)))</f>
        <v>39988.3137064131</v>
      </c>
      <c r="F55" s="95" t="n">
        <f aca="false">IF($B55&gt;Input!$O$38,$F54,($F54+Input!$O$44)*(1+Input!$O$43/(100*12)))</f>
        <v>0</v>
      </c>
      <c r="G55" s="90"/>
      <c r="H55" s="95" t="n">
        <f aca="false">(IF(AND(($B55&gt;=Input!$O$24),($B55&lt;=Input!$O$26)),$H54+Input!$O$25/Input!$O$27,$H54))</f>
        <v>0</v>
      </c>
      <c r="I55" s="95" t="n">
        <f aca="false">(IF(AND(($B55&gt;Input!$O$31),($B55&lt;=Input!$O$33)),$I54+Input!$O$32/Input!$O$34,$I54))</f>
        <v>0</v>
      </c>
      <c r="J55" s="95" t="n">
        <f aca="false">(IF(AND(($B55&gt;=Input!$O$38),($B55&lt;=Input!$O$40)),$J54+Input!$O$39/Input!$O$41,$J54))</f>
        <v>0</v>
      </c>
      <c r="K55" s="95"/>
      <c r="L55" s="95" t="n">
        <f aca="false">$D55+$E55+$F55+$H55+$I55+$J55</f>
        <v>83531.5368330756</v>
      </c>
    </row>
    <row r="56" customFormat="false" ht="12.8" hidden="false" customHeight="false" outlineLevel="0" collapsed="false">
      <c r="A56" s="86" t="n">
        <v>52</v>
      </c>
      <c r="B56" s="90" t="n">
        <f aca="false">EOMONTH(Input!$C$7,A56)</f>
        <v>44500</v>
      </c>
      <c r="C56" s="90"/>
      <c r="D56" s="95" t="n">
        <f aca="false">IF($B56&gt;Input!$O$24,$D55,($D55+Input!$O$30)*(1+Input!$O$29/(100*12)))</f>
        <v>43939.2005370846</v>
      </c>
      <c r="E56" s="95" t="n">
        <f aca="false">IF($B56&gt;Input!$O$31,$E55,($E55+Input!$O$37)*(1+Input!$O$36/(100*12)))</f>
        <v>40372.4414187679</v>
      </c>
      <c r="F56" s="95" t="n">
        <f aca="false">IF($B56&gt;Input!$O$38,$F55,($F55+Input!$O$44)*(1+Input!$O$43/(100*12)))</f>
        <v>0</v>
      </c>
      <c r="G56" s="90"/>
      <c r="H56" s="95" t="n">
        <f aca="false">(IF(AND(($B56&gt;=Input!$O$24),($B56&lt;=Input!$O$26)),$H55+Input!$O$25/Input!$O$27,$H55))</f>
        <v>0</v>
      </c>
      <c r="I56" s="95" t="n">
        <f aca="false">(IF(AND(($B56&gt;Input!$O$31),($B56&lt;=Input!$O$33)),$I55+Input!$O$32/Input!$O$34,$I55))</f>
        <v>0</v>
      </c>
      <c r="J56" s="95" t="n">
        <f aca="false">(IF(AND(($B56&gt;=Input!$O$38),($B56&lt;=Input!$O$40)),$J55+Input!$O$39/Input!$O$41,$J55))</f>
        <v>0</v>
      </c>
      <c r="K56" s="95"/>
      <c r="L56" s="95" t="n">
        <f aca="false">$D56+$E56+$F56+$H56+$I56+$J56</f>
        <v>84311.6419558525</v>
      </c>
    </row>
    <row r="57" customFormat="false" ht="12.8" hidden="false" customHeight="false" outlineLevel="0" collapsed="false">
      <c r="A57" s="86" t="n">
        <v>53</v>
      </c>
      <c r="B57" s="90" t="n">
        <f aca="false">EOMONTH(Input!$C$7,A57)</f>
        <v>44530</v>
      </c>
      <c r="C57" s="90"/>
      <c r="D57" s="95" t="n">
        <f aca="false">IF($B57&gt;Input!$O$24,$D56,($D56+Input!$O$30)*(1+Input!$O$29/(100*12)))</f>
        <v>44336.4978722082</v>
      </c>
      <c r="E57" s="95" t="n">
        <f aca="false">IF($B57&gt;Input!$O$31,$E56,($E56+Input!$O$37)*(1+Input!$O$36/(100*12)))</f>
        <v>40757.8495568304</v>
      </c>
      <c r="F57" s="95" t="n">
        <f aca="false">IF($B57&gt;Input!$O$38,$F56,($F56+Input!$O$44)*(1+Input!$O$43/(100*12)))</f>
        <v>0</v>
      </c>
      <c r="G57" s="90"/>
      <c r="H57" s="95" t="n">
        <f aca="false">(IF(AND(($B57&gt;=Input!$O$24),($B57&lt;=Input!$O$26)),$H56+Input!$O$25/Input!$O$27,$H56))</f>
        <v>0</v>
      </c>
      <c r="I57" s="95" t="n">
        <f aca="false">(IF(AND(($B57&gt;Input!$O$31),($B57&lt;=Input!$O$33)),$I56+Input!$O$32/Input!$O$34,$I56))</f>
        <v>0</v>
      </c>
      <c r="J57" s="95" t="n">
        <f aca="false">(IF(AND(($B57&gt;=Input!$O$38),($B57&lt;=Input!$O$40)),$J56+Input!$O$39/Input!$O$41,$J56))</f>
        <v>0</v>
      </c>
      <c r="K57" s="95"/>
      <c r="L57" s="95" t="n">
        <f aca="false">$D57+$E57+$F57+$H57+$I57+$J57</f>
        <v>85094.3474290387</v>
      </c>
    </row>
    <row r="58" customFormat="false" ht="12.8" hidden="false" customHeight="false" outlineLevel="0" collapsed="false">
      <c r="A58" s="86" t="n">
        <v>54</v>
      </c>
      <c r="B58" s="90" t="n">
        <f aca="false">EOMONTH(Input!$C$7,A58)</f>
        <v>44561</v>
      </c>
      <c r="C58" s="90"/>
      <c r="D58" s="95" t="n">
        <f aca="false">IF($B58&gt;Input!$O$24,$D57,($D57+Input!$O$30)*(1+Input!$O$29/(100*12)))</f>
        <v>44735.1195317823</v>
      </c>
      <c r="E58" s="95" t="n">
        <f aca="false">IF($B58&gt;Input!$O$31,$E57,($E57+Input!$O$37)*(1+Input!$O$36/(100*12)))</f>
        <v>41144.5423886865</v>
      </c>
      <c r="F58" s="95" t="n">
        <f aca="false">IF($B58&gt;Input!$O$38,$F57,($F57+Input!$O$44)*(1+Input!$O$43/(100*12)))</f>
        <v>0</v>
      </c>
      <c r="G58" s="90"/>
      <c r="H58" s="95" t="n">
        <f aca="false">(IF(AND(($B58&gt;=Input!$O$24),($B58&lt;=Input!$O$26)),$H57+Input!$O$25/Input!$O$27,$H57))</f>
        <v>0</v>
      </c>
      <c r="I58" s="95" t="n">
        <f aca="false">(IF(AND(($B58&gt;Input!$O$31),($B58&lt;=Input!$O$33)),$I57+Input!$O$32/Input!$O$34,$I57))</f>
        <v>0</v>
      </c>
      <c r="J58" s="95" t="n">
        <f aca="false">(IF(AND(($B58&gt;=Input!$O$38),($B58&lt;=Input!$O$40)),$J57+Input!$O$39/Input!$O$41,$J57))</f>
        <v>0</v>
      </c>
      <c r="K58" s="95"/>
      <c r="L58" s="95" t="n">
        <f aca="false">$D58+$E58+$F58+$H58+$I58+$J58</f>
        <v>85879.6619204688</v>
      </c>
    </row>
    <row r="59" customFormat="false" ht="12.8" hidden="false" customHeight="false" outlineLevel="0" collapsed="false">
      <c r="A59" s="86" t="n">
        <v>55</v>
      </c>
      <c r="B59" s="90" t="n">
        <f aca="false">EOMONTH(Input!$C$7,A59)</f>
        <v>44592</v>
      </c>
      <c r="C59" s="90"/>
      <c r="D59" s="95" t="n">
        <f aca="false">IF($B59&gt;Input!$O$24,$D58,($D58+Input!$O$30)*(1+Input!$O$29/(100*12)))</f>
        <v>45135.0699302216</v>
      </c>
      <c r="E59" s="95" t="n">
        <f aca="false">IF($B59&gt;Input!$O$31,$E58,($E58+Input!$O$37)*(1+Input!$O$36/(100*12)))</f>
        <v>41532.5241966488</v>
      </c>
      <c r="F59" s="95" t="n">
        <f aca="false">IF($B59&gt;Input!$O$38,$F58,($F58+Input!$O$44)*(1+Input!$O$43/(100*12)))</f>
        <v>0</v>
      </c>
      <c r="G59" s="90"/>
      <c r="H59" s="95" t="n">
        <f aca="false">(IF(AND(($B59&gt;=Input!$O$24),($B59&lt;=Input!$O$26)),$H58+Input!$O$25/Input!$O$27,$H58))</f>
        <v>0</v>
      </c>
      <c r="I59" s="95" t="n">
        <f aca="false">(IF(AND(($B59&gt;Input!$O$31),($B59&lt;=Input!$O$33)),$I58+Input!$O$32/Input!$O$34,$I58))</f>
        <v>0</v>
      </c>
      <c r="J59" s="95" t="n">
        <f aca="false">(IF(AND(($B59&gt;=Input!$O$38),($B59&lt;=Input!$O$40)),$J58+Input!$O$39/Input!$O$41,$J58))</f>
        <v>0</v>
      </c>
      <c r="K59" s="95"/>
      <c r="L59" s="95" t="n">
        <f aca="false">$D59+$E59+$F59+$H59+$I59+$J59</f>
        <v>86667.5941268704</v>
      </c>
    </row>
    <row r="60" customFormat="false" ht="12.8" hidden="false" customHeight="false" outlineLevel="0" collapsed="false">
      <c r="A60" s="86" t="n">
        <v>56</v>
      </c>
      <c r="B60" s="90" t="n">
        <f aca="false">EOMONTH(Input!$C$7,A60)</f>
        <v>44620</v>
      </c>
      <c r="C60" s="90"/>
      <c r="D60" s="95" t="n">
        <f aca="false">IF($B60&gt;Input!$O$24,$D59,($D59+Input!$O$30)*(1+Input!$O$29/(100*12)))</f>
        <v>45536.3534966556</v>
      </c>
      <c r="E60" s="95" t="n">
        <f aca="false">IF($B60&gt;Input!$O$31,$E59,($E59+Input!$O$37)*(1+Input!$O$36/(100*12)))</f>
        <v>41921.7992773043</v>
      </c>
      <c r="F60" s="95" t="n">
        <f aca="false">IF($B60&gt;Input!$O$38,$F59,($F59+Input!$O$44)*(1+Input!$O$43/(100*12)))</f>
        <v>0</v>
      </c>
      <c r="G60" s="90"/>
      <c r="H60" s="95" t="n">
        <f aca="false">(IF(AND(($B60&gt;=Input!$O$24),($B60&lt;=Input!$O$26)),$H59+Input!$O$25/Input!$O$27,$H59))</f>
        <v>0</v>
      </c>
      <c r="I60" s="95" t="n">
        <f aca="false">(IF(AND(($B60&gt;Input!$O$31),($B60&lt;=Input!$O$33)),$I59+Input!$O$32/Input!$O$34,$I59))</f>
        <v>0</v>
      </c>
      <c r="J60" s="95" t="n">
        <f aca="false">(IF(AND(($B60&gt;=Input!$O$38),($B60&lt;=Input!$O$40)),$J59+Input!$O$39/Input!$O$41,$J59))</f>
        <v>0</v>
      </c>
      <c r="K60" s="95"/>
      <c r="L60" s="95" t="n">
        <f aca="false">$D60+$E60+$F60+$H60+$I60+$J60</f>
        <v>87458.1527739599</v>
      </c>
    </row>
    <row r="61" customFormat="false" ht="12.8" hidden="false" customHeight="false" outlineLevel="0" collapsed="false">
      <c r="A61" s="86" t="n">
        <v>57</v>
      </c>
      <c r="B61" s="90" t="n">
        <f aca="false">EOMONTH(Input!$C$7,A61)</f>
        <v>44651</v>
      </c>
      <c r="C61" s="90"/>
      <c r="D61" s="95" t="n">
        <f aca="false">IF($B61&gt;Input!$O$24,$D60,($D60+Input!$O$30)*(1+Input!$O$29/(100*12)))</f>
        <v>45938.9746749778</v>
      </c>
      <c r="E61" s="95" t="n">
        <f aca="false">IF($B61&gt;Input!$O$31,$E60,($E60+Input!$O$37)*(1+Input!$O$36/(100*12)))</f>
        <v>42312.371941562</v>
      </c>
      <c r="F61" s="95" t="n">
        <f aca="false">IF($B61&gt;Input!$O$38,$F60,($F60+Input!$O$44)*(1+Input!$O$43/(100*12)))</f>
        <v>0</v>
      </c>
      <c r="G61" s="90"/>
      <c r="H61" s="95" t="n">
        <f aca="false">(IF(AND(($B61&gt;=Input!$O$24),($B61&lt;=Input!$O$26)),$H60+Input!$O$25/Input!$O$27,$H60))</f>
        <v>0</v>
      </c>
      <c r="I61" s="95" t="n">
        <f aca="false">(IF(AND(($B61&gt;Input!$O$31),($B61&lt;=Input!$O$33)),$I60+Input!$O$32/Input!$O$34,$I60))</f>
        <v>0</v>
      </c>
      <c r="J61" s="95" t="n">
        <f aca="false">(IF(AND(($B61&gt;=Input!$O$38),($B61&lt;=Input!$O$40)),$J60+Input!$O$39/Input!$O$41,$J60))</f>
        <v>0</v>
      </c>
      <c r="K61" s="95"/>
      <c r="L61" s="95" t="n">
        <f aca="false">$D61+$E61+$F61+$H61+$I61+$J61</f>
        <v>88251.3466165398</v>
      </c>
    </row>
    <row r="62" customFormat="false" ht="12.8" hidden="false" customHeight="false" outlineLevel="0" collapsed="false">
      <c r="A62" s="86" t="n">
        <v>58</v>
      </c>
      <c r="B62" s="90" t="n">
        <f aca="false">EOMONTH(Input!$C$7,A62)</f>
        <v>44681</v>
      </c>
      <c r="C62" s="90"/>
      <c r="D62" s="95" t="n">
        <f aca="false">IF($B62&gt;Input!$O$24,$D61,($D61+Input!$O$30)*(1+Input!$O$29/(100*12)))</f>
        <v>46342.9379238944</v>
      </c>
      <c r="E62" s="95" t="n">
        <f aca="false">IF($B62&gt;Input!$O$31,$E61,($E61+Input!$O$37)*(1+Input!$O$36/(100*12)))</f>
        <v>42704.2465147005</v>
      </c>
      <c r="F62" s="95" t="n">
        <f aca="false">IF($B62&gt;Input!$O$38,$F61,($F61+Input!$O$44)*(1+Input!$O$43/(100*12)))</f>
        <v>0</v>
      </c>
      <c r="G62" s="90"/>
      <c r="H62" s="95" t="n">
        <f aca="false">(IF(AND(($B62&gt;=Input!$O$24),($B62&lt;=Input!$O$26)),$H61+Input!$O$25/Input!$O$27,$H61))</f>
        <v>0</v>
      </c>
      <c r="I62" s="95" t="n">
        <f aca="false">(IF(AND(($B62&gt;Input!$O$31),($B62&lt;=Input!$O$33)),$I61+Input!$O$32/Input!$O$34,$I61))</f>
        <v>0</v>
      </c>
      <c r="J62" s="95" t="n">
        <f aca="false">(IF(AND(($B62&gt;=Input!$O$38),($B62&lt;=Input!$O$40)),$J61+Input!$O$39/Input!$O$41,$J61))</f>
        <v>0</v>
      </c>
      <c r="K62" s="95"/>
      <c r="L62" s="95" t="n">
        <f aca="false">$D62+$E62+$F62+$H62+$I62+$J62</f>
        <v>89047.184438595</v>
      </c>
    </row>
    <row r="63" customFormat="false" ht="12.8" hidden="false" customHeight="false" outlineLevel="0" collapsed="false">
      <c r="A63" s="86" t="n">
        <v>59</v>
      </c>
      <c r="B63" s="90" t="n">
        <f aca="false">EOMONTH(Input!$C$7,A63)</f>
        <v>44712</v>
      </c>
      <c r="C63" s="90"/>
      <c r="D63" s="95" t="n">
        <f aca="false">IF($B63&gt;Input!$O$24,$D62,($D62+Input!$O$30)*(1+Input!$O$29/(100*12)))</f>
        <v>46748.2477169741</v>
      </c>
      <c r="E63" s="95" t="n">
        <f aca="false">IF($B63&gt;Input!$O$31,$E62,($E62+Input!$O$37)*(1+Input!$O$36/(100*12)))</f>
        <v>43097.4273364162</v>
      </c>
      <c r="F63" s="95" t="n">
        <f aca="false">IF($B63&gt;Input!$O$38,$F62,($F62+Input!$O$44)*(1+Input!$O$43/(100*12)))</f>
        <v>0</v>
      </c>
      <c r="G63" s="90"/>
      <c r="H63" s="95" t="n">
        <f aca="false">(IF(AND(($B63&gt;=Input!$O$24),($B63&lt;=Input!$O$26)),$H62+Input!$O$25/Input!$O$27,$H62))</f>
        <v>0</v>
      </c>
      <c r="I63" s="95" t="n">
        <f aca="false">(IF(AND(($B63&gt;Input!$O$31),($B63&lt;=Input!$O$33)),$I62+Input!$O$32/Input!$O$34,$I62))</f>
        <v>0</v>
      </c>
      <c r="J63" s="95" t="n">
        <f aca="false">(IF(AND(($B63&gt;=Input!$O$38),($B63&lt;=Input!$O$40)),$J62+Input!$O$39/Input!$O$41,$J62))</f>
        <v>0</v>
      </c>
      <c r="K63" s="95"/>
      <c r="L63" s="95" t="n">
        <f aca="false">$D63+$E63+$F63+$H63+$I63+$J63</f>
        <v>89845.6750533903</v>
      </c>
    </row>
    <row r="64" customFormat="false" ht="12.8" hidden="false" customHeight="false" outlineLevel="0" collapsed="false">
      <c r="A64" s="86" t="n">
        <v>60</v>
      </c>
      <c r="B64" s="90" t="n">
        <f aca="false">EOMONTH(Input!$C$7,A64)</f>
        <v>44742</v>
      </c>
      <c r="C64" s="90"/>
      <c r="D64" s="95" t="n">
        <f aca="false">IF($B64&gt;Input!$O$24,$D63,($D63+Input!$O$30)*(1+Input!$O$29/(100*12)))</f>
        <v>47154.9085426973</v>
      </c>
      <c r="E64" s="95" t="n">
        <f aca="false">IF($B64&gt;Input!$O$31,$E63,($E63+Input!$O$37)*(1+Input!$O$36/(100*12)))</f>
        <v>43491.9187608709</v>
      </c>
      <c r="F64" s="95" t="n">
        <f aca="false">IF($B64&gt;Input!$O$38,$F63,($F63+Input!$O$44)*(1+Input!$O$43/(100*12)))</f>
        <v>0</v>
      </c>
      <c r="G64" s="90"/>
      <c r="H64" s="95" t="n">
        <f aca="false">(IF(AND(($B64&gt;=Input!$O$24),($B64&lt;=Input!$O$26)),$H63+Input!$O$25/Input!$O$27,$H63))</f>
        <v>0</v>
      </c>
      <c r="I64" s="95" t="n">
        <f aca="false">(IF(AND(($B64&gt;Input!$O$31),($B64&lt;=Input!$O$33)),$I63+Input!$O$32/Input!$O$34,$I63))</f>
        <v>0</v>
      </c>
      <c r="J64" s="95" t="n">
        <f aca="false">(IF(AND(($B64&gt;=Input!$O$38),($B64&lt;=Input!$O$40)),$J63+Input!$O$39/Input!$O$41,$J63))</f>
        <v>0</v>
      </c>
      <c r="K64" s="95"/>
      <c r="L64" s="95" t="n">
        <f aca="false">$D64+$E64+$F64+$H64+$I64+$J64</f>
        <v>90646.8273035683</v>
      </c>
    </row>
    <row r="65" customFormat="false" ht="12.8" hidden="false" customHeight="false" outlineLevel="0" collapsed="false">
      <c r="A65" s="86" t="n">
        <v>61</v>
      </c>
      <c r="B65" s="90" t="n">
        <f aca="false">EOMONTH(Input!$C$7,A65)</f>
        <v>44773</v>
      </c>
      <c r="C65" s="90"/>
      <c r="D65" s="95" t="n">
        <f aca="false">IF($B65&gt;Input!$O$24,$D64,($D64+Input!$O$30)*(1+Input!$O$29/(100*12)))</f>
        <v>47562.9249045063</v>
      </c>
      <c r="E65" s="95" t="n">
        <f aca="false">IF($B65&gt;Input!$O$31,$E64,($E64+Input!$O$37)*(1+Input!$O$36/(100*12)))</f>
        <v>43887.7251567405</v>
      </c>
      <c r="F65" s="95" t="n">
        <f aca="false">IF($B65&gt;Input!$O$38,$F64,($F64+Input!$O$44)*(1+Input!$O$43/(100*12)))</f>
        <v>0</v>
      </c>
      <c r="G65" s="90"/>
      <c r="H65" s="95" t="n">
        <f aca="false">(IF(AND(($B65&gt;=Input!$O$24),($B65&lt;=Input!$O$26)),$H64+Input!$O$25/Input!$O$27,$H64))</f>
        <v>0</v>
      </c>
      <c r="I65" s="95" t="n">
        <f aca="false">(IF(AND(($B65&gt;Input!$O$31),($B65&lt;=Input!$O$33)),$I64+Input!$O$32/Input!$O$34,$I64))</f>
        <v>0</v>
      </c>
      <c r="J65" s="95" t="n">
        <f aca="false">(IF(AND(($B65&gt;=Input!$O$38),($B65&lt;=Input!$O$40)),$J64+Input!$O$39/Input!$O$41,$J64))</f>
        <v>0</v>
      </c>
      <c r="K65" s="95"/>
      <c r="L65" s="95" t="n">
        <f aca="false">$D65+$E65+$F65+$H65+$I65+$J65</f>
        <v>91450.6500612468</v>
      </c>
    </row>
    <row r="66" customFormat="false" ht="12.8" hidden="false" customHeight="false" outlineLevel="0" collapsed="false">
      <c r="A66" s="86" t="n">
        <v>62</v>
      </c>
      <c r="B66" s="90" t="n">
        <f aca="false">EOMONTH(Input!$C$7,A66)</f>
        <v>44804</v>
      </c>
      <c r="C66" s="90"/>
      <c r="D66" s="95" t="n">
        <f aca="false">IF($B66&gt;Input!$O$24,$D65,($D65+Input!$O$30)*(1+Input!$O$29/(100*12)))</f>
        <v>47972.3013208547</v>
      </c>
      <c r="E66" s="95" t="n">
        <f aca="false">IF($B66&gt;Input!$O$31,$E65,($E65+Input!$O$37)*(1+Input!$O$36/(100*12)))</f>
        <v>44284.850907263</v>
      </c>
      <c r="F66" s="95" t="n">
        <f aca="false">IF($B66&gt;Input!$O$38,$F65,($F65+Input!$O$44)*(1+Input!$O$43/(100*12)))</f>
        <v>0</v>
      </c>
      <c r="G66" s="90"/>
      <c r="H66" s="95" t="n">
        <f aca="false">(IF(AND(($B66&gt;=Input!$O$24),($B66&lt;=Input!$O$26)),$H65+Input!$O$25/Input!$O$27,$H65))</f>
        <v>0</v>
      </c>
      <c r="I66" s="95" t="n">
        <f aca="false">(IF(AND(($B66&gt;Input!$O$31),($B66&lt;=Input!$O$33)),$I65+Input!$O$32/Input!$O$34,$I65))</f>
        <v>0</v>
      </c>
      <c r="J66" s="95" t="n">
        <f aca="false">(IF(AND(($B66&gt;=Input!$O$38),($B66&lt;=Input!$O$40)),$J65+Input!$O$39/Input!$O$41,$J65))</f>
        <v>0</v>
      </c>
      <c r="K66" s="95"/>
      <c r="L66" s="95" t="n">
        <f aca="false">$D66+$E66+$F66+$H66+$I66+$J66</f>
        <v>92257.1522281177</v>
      </c>
    </row>
    <row r="67" customFormat="false" ht="12.8" hidden="false" customHeight="false" outlineLevel="0" collapsed="false">
      <c r="A67" s="86" t="n">
        <v>63</v>
      </c>
      <c r="B67" s="90" t="n">
        <f aca="false">EOMONTH(Input!$C$7,A67)</f>
        <v>44834</v>
      </c>
      <c r="C67" s="90"/>
      <c r="D67" s="95" t="n">
        <f aca="false">IF($B67&gt;Input!$O$24,$D66,($D66+Input!$O$30)*(1+Input!$O$29/(100*12)))</f>
        <v>48383.0423252575</v>
      </c>
      <c r="E67" s="95" t="n">
        <f aca="false">IF($B67&gt;Input!$O$31,$E66,($E66+Input!$O$37)*(1+Input!$O$36/(100*12)))</f>
        <v>44683.3004102872</v>
      </c>
      <c r="F67" s="95" t="n">
        <f aca="false">IF($B67&gt;Input!$O$38,$F66,($F66+Input!$O$44)*(1+Input!$O$43/(100*12)))</f>
        <v>0</v>
      </c>
      <c r="G67" s="90"/>
      <c r="H67" s="95" t="n">
        <f aca="false">(IF(AND(($B67&gt;=Input!$O$24),($B67&lt;=Input!$O$26)),$H66+Input!$O$25/Input!$O$27,$H66))</f>
        <v>0</v>
      </c>
      <c r="I67" s="95" t="n">
        <f aca="false">(IF(AND(($B67&gt;Input!$O$31),($B67&lt;=Input!$O$33)),$I66+Input!$O$32/Input!$O$34,$I66))</f>
        <v>0</v>
      </c>
      <c r="J67" s="95" t="n">
        <f aca="false">(IF(AND(($B67&gt;=Input!$O$38),($B67&lt;=Input!$O$40)),$J66+Input!$O$39/Input!$O$41,$J66))</f>
        <v>0</v>
      </c>
      <c r="K67" s="95"/>
      <c r="L67" s="95" t="n">
        <f aca="false">$D67+$E67+$F67+$H67+$I67+$J67</f>
        <v>93066.3427355447</v>
      </c>
    </row>
    <row r="68" customFormat="false" ht="12.8" hidden="false" customHeight="false" outlineLevel="0" collapsed="false">
      <c r="A68" s="86" t="n">
        <v>64</v>
      </c>
      <c r="B68" s="90" t="n">
        <f aca="false">EOMONTH(Input!$C$7,A68)</f>
        <v>44865</v>
      </c>
      <c r="C68" s="90"/>
      <c r="D68" s="95" t="n">
        <f aca="false">IF($B68&gt;Input!$O$24,$D67,($D67+Input!$O$30)*(1+Input!$O$29/(100*12)))</f>
        <v>48795.1524663417</v>
      </c>
      <c r="E68" s="95" t="n">
        <f aca="false">IF($B68&gt;Input!$O$31,$E67,($E67+Input!$O$37)*(1+Input!$O$36/(100*12)))</f>
        <v>45083.0780783215</v>
      </c>
      <c r="F68" s="95" t="n">
        <f aca="false">IF($B68&gt;Input!$O$38,$F67,($F67+Input!$O$44)*(1+Input!$O$43/(100*12)))</f>
        <v>0</v>
      </c>
      <c r="G68" s="90"/>
      <c r="H68" s="95" t="n">
        <f aca="false">(IF(AND(($B68&gt;=Input!$O$24),($B68&lt;=Input!$O$26)),$H67+Input!$O$25/Input!$O$27,$H67))</f>
        <v>0</v>
      </c>
      <c r="I68" s="95" t="n">
        <f aca="false">(IF(AND(($B68&gt;Input!$O$31),($B68&lt;=Input!$O$33)),$I67+Input!$O$32/Input!$O$34,$I67))</f>
        <v>0</v>
      </c>
      <c r="J68" s="95" t="n">
        <f aca="false">(IF(AND(($B68&gt;=Input!$O$38),($B68&lt;=Input!$O$40)),$J67+Input!$O$39/Input!$O$41,$J67))</f>
        <v>0</v>
      </c>
      <c r="K68" s="95"/>
      <c r="L68" s="95" t="n">
        <f aca="false">$D68+$E68+$F68+$H68+$I68+$J68</f>
        <v>93878.2305446632</v>
      </c>
    </row>
    <row r="69" customFormat="false" ht="12.8" hidden="false" customHeight="false" outlineLevel="0" collapsed="false">
      <c r="A69" s="86" t="n">
        <v>65</v>
      </c>
      <c r="B69" s="90" t="n">
        <f aca="false">EOMONTH(Input!$C$7,A69)</f>
        <v>44895</v>
      </c>
      <c r="C69" s="90"/>
      <c r="D69" s="95" t="n">
        <f aca="false">IF($B69&gt;Input!$O$24,$D68,($D68+Input!$O$30)*(1+Input!$O$29/(100*12)))</f>
        <v>49208.6363078962</v>
      </c>
      <c r="E69" s="95" t="n">
        <f aca="false">IF($B69&gt;Input!$O$31,$E68,($E68+Input!$O$37)*(1+Input!$O$36/(100*12)))</f>
        <v>45484.1883385826</v>
      </c>
      <c r="F69" s="95" t="n">
        <f aca="false">IF($B69&gt;Input!$O$38,$F68,($F68+Input!$O$44)*(1+Input!$O$43/(100*12)))</f>
        <v>0</v>
      </c>
      <c r="G69" s="90"/>
      <c r="H69" s="95" t="n">
        <f aca="false">(IF(AND(($B69&gt;=Input!$O$24),($B69&lt;=Input!$O$26)),$H68+Input!$O$25/Input!$O$27,$H68))</f>
        <v>0</v>
      </c>
      <c r="I69" s="95" t="n">
        <f aca="false">(IF(AND(($B69&gt;Input!$O$31),($B69&lt;=Input!$O$33)),$I68+Input!$O$32/Input!$O$34,$I68))</f>
        <v>0</v>
      </c>
      <c r="J69" s="95" t="n">
        <f aca="false">(IF(AND(($B69&gt;=Input!$O$38),($B69&lt;=Input!$O$40)),$J68+Input!$O$39/Input!$O$41,$J68))</f>
        <v>0</v>
      </c>
      <c r="K69" s="95"/>
      <c r="L69" s="95" t="n">
        <f aca="false">$D69+$E69+$F69+$H69+$I69+$J69</f>
        <v>94692.8246464788</v>
      </c>
    </row>
    <row r="70" customFormat="false" ht="12.8" hidden="false" customHeight="false" outlineLevel="0" collapsed="false">
      <c r="A70" s="86" t="n">
        <v>66</v>
      </c>
      <c r="B70" s="90" t="n">
        <f aca="false">EOMONTH(Input!$C$7,A70)</f>
        <v>44926</v>
      </c>
      <c r="C70" s="90"/>
      <c r="D70" s="95" t="n">
        <f aca="false">IF($B70&gt;Input!$O$24,$D69,($D69+Input!$O$30)*(1+Input!$O$29/(100*12)))</f>
        <v>49623.4984289225</v>
      </c>
      <c r="E70" s="95" t="n">
        <f aca="false">IF($B70&gt;Input!$O$31,$E69,($E69+Input!$O$37)*(1+Input!$O$36/(100*12)))</f>
        <v>45886.6356330445</v>
      </c>
      <c r="F70" s="95" t="n">
        <f aca="false">IF($B70&gt;Input!$O$38,$F69,($F69+Input!$O$44)*(1+Input!$O$43/(100*12)))</f>
        <v>0</v>
      </c>
      <c r="G70" s="90"/>
      <c r="H70" s="95" t="n">
        <f aca="false">(IF(AND(($B70&gt;=Input!$O$24),($B70&lt;=Input!$O$26)),$H69+Input!$O$25/Input!$O$27,$H69))</f>
        <v>0</v>
      </c>
      <c r="I70" s="95" t="n">
        <f aca="false">(IF(AND(($B70&gt;Input!$O$31),($B70&lt;=Input!$O$33)),$I69+Input!$O$32/Input!$O$34,$I69))</f>
        <v>0</v>
      </c>
      <c r="J70" s="95" t="n">
        <f aca="false">(IF(AND(($B70&gt;=Input!$O$38),($B70&lt;=Input!$O$40)),$J69+Input!$O$39/Input!$O$41,$J69))</f>
        <v>0</v>
      </c>
      <c r="K70" s="95"/>
      <c r="L70" s="95" t="n">
        <f aca="false">$D70+$E70+$F70+$H70+$I70+$J70</f>
        <v>95510.134061967</v>
      </c>
    </row>
    <row r="71" customFormat="false" ht="12.8" hidden="false" customHeight="false" outlineLevel="0" collapsed="false">
      <c r="A71" s="86" t="n">
        <v>67</v>
      </c>
      <c r="B71" s="90" t="n">
        <f aca="false">EOMONTH(Input!$C$7,A71)</f>
        <v>44957</v>
      </c>
      <c r="C71" s="90"/>
      <c r="D71" s="95" t="n">
        <f aca="false">IF($B71&gt;Input!$O$24,$D70,($D70+Input!$O$30)*(1+Input!$O$29/(100*12)))</f>
        <v>50039.7434236856</v>
      </c>
      <c r="E71" s="95" t="n">
        <f aca="false">IF($B71&gt;Input!$O$31,$E70,($E70+Input!$O$37)*(1+Input!$O$36/(100*12)))</f>
        <v>46290.424418488</v>
      </c>
      <c r="F71" s="95" t="n">
        <f aca="false">IF($B71&gt;Input!$O$38,$F70,($F70+Input!$O$44)*(1+Input!$O$43/(100*12)))</f>
        <v>0</v>
      </c>
      <c r="G71" s="90"/>
      <c r="H71" s="95" t="n">
        <f aca="false">(IF(AND(($B71&gt;=Input!$O$24),($B71&lt;=Input!$O$26)),$H70+Input!$O$25/Input!$O$27,$H70))</f>
        <v>0</v>
      </c>
      <c r="I71" s="95" t="n">
        <f aca="false">(IF(AND(($B71&gt;Input!$O$31),($B71&lt;=Input!$O$33)),$I70+Input!$O$32/Input!$O$34,$I70))</f>
        <v>0</v>
      </c>
      <c r="J71" s="95" t="n">
        <f aca="false">(IF(AND(($B71&gt;=Input!$O$38),($B71&lt;=Input!$O$40)),$J70+Input!$O$39/Input!$O$41,$J70))</f>
        <v>0</v>
      </c>
      <c r="K71" s="95"/>
      <c r="L71" s="95" t="n">
        <f aca="false">$D71+$E71+$F71+$H71+$I71+$J71</f>
        <v>96330.1678421736</v>
      </c>
    </row>
    <row r="72" customFormat="false" ht="12.8" hidden="false" customHeight="false" outlineLevel="0" collapsed="false">
      <c r="A72" s="86" t="n">
        <v>68</v>
      </c>
      <c r="B72" s="90" t="n">
        <f aca="false">EOMONTH(Input!$C$7,A72)</f>
        <v>44985</v>
      </c>
      <c r="C72" s="90"/>
      <c r="D72" s="95" t="n">
        <f aca="false">IF($B72&gt;Input!$O$24,$D71,($D71+Input!$O$30)*(1+Input!$O$29/(100*12)))</f>
        <v>50457.3759017646</v>
      </c>
      <c r="E72" s="95" t="n">
        <f aca="false">IF($B72&gt;Input!$O$31,$E71,($E71+Input!$O$37)*(1+Input!$O$36/(100*12)))</f>
        <v>46695.5591665496</v>
      </c>
      <c r="F72" s="95" t="n">
        <f aca="false">IF($B72&gt;Input!$O$38,$F71,($F71+Input!$O$44)*(1+Input!$O$43/(100*12)))</f>
        <v>0</v>
      </c>
      <c r="G72" s="90"/>
      <c r="H72" s="95" t="n">
        <f aca="false">(IF(AND(($B72&gt;=Input!$O$24),($B72&lt;=Input!$O$26)),$H71+Input!$O$25/Input!$O$27,$H71))</f>
        <v>0</v>
      </c>
      <c r="I72" s="95" t="n">
        <f aca="false">(IF(AND(($B72&gt;Input!$O$31),($B72&lt;=Input!$O$33)),$I71+Input!$O$32/Input!$O$34,$I71))</f>
        <v>0</v>
      </c>
      <c r="J72" s="95" t="n">
        <f aca="false">(IF(AND(($B72&gt;=Input!$O$38),($B72&lt;=Input!$O$40)),$J71+Input!$O$39/Input!$O$41,$J71))</f>
        <v>0</v>
      </c>
      <c r="K72" s="95"/>
      <c r="L72" s="95" t="n">
        <f aca="false">$D72+$E72+$F72+$H72+$I72+$J72</f>
        <v>97152.9350683142</v>
      </c>
    </row>
    <row r="73" customFormat="false" ht="12.8" hidden="false" customHeight="false" outlineLevel="0" collapsed="false">
      <c r="A73" s="86" t="n">
        <v>69</v>
      </c>
      <c r="B73" s="90" t="n">
        <f aca="false">EOMONTH(Input!$C$7,A73)</f>
        <v>45016</v>
      </c>
      <c r="C73" s="90"/>
      <c r="D73" s="95" t="n">
        <f aca="false">IF($B73&gt;Input!$O$24,$D72,($D72+Input!$O$30)*(1+Input!$O$29/(100*12)))</f>
        <v>50876.4004881038</v>
      </c>
      <c r="E73" s="95" t="n">
        <f aca="false">IF($B73&gt;Input!$O$31,$E72,($E72+Input!$O$37)*(1+Input!$O$36/(100*12)))</f>
        <v>47102.0443637715</v>
      </c>
      <c r="F73" s="95" t="n">
        <f aca="false">IF($B73&gt;Input!$O$38,$F72,($F72+Input!$O$44)*(1+Input!$O$43/(100*12)))</f>
        <v>0</v>
      </c>
      <c r="G73" s="90"/>
      <c r="H73" s="95" t="n">
        <f aca="false">(IF(AND(($B73&gt;=Input!$O$24),($B73&lt;=Input!$O$26)),$H72+Input!$O$25/Input!$O$27,$H72))</f>
        <v>0</v>
      </c>
      <c r="I73" s="95" t="n">
        <f aca="false">(IF(AND(($B73&gt;Input!$O$31),($B73&lt;=Input!$O$33)),$I72+Input!$O$32/Input!$O$34,$I72))</f>
        <v>0</v>
      </c>
      <c r="J73" s="95" t="n">
        <f aca="false">(IF(AND(($B73&gt;=Input!$O$38),($B73&lt;=Input!$O$40)),$J72+Input!$O$39/Input!$O$41,$J72))</f>
        <v>0</v>
      </c>
      <c r="K73" s="95"/>
      <c r="L73" s="95" t="n">
        <f aca="false">$D73+$E73+$F73+$H73+$I73+$J73</f>
        <v>97978.4448518753</v>
      </c>
    </row>
    <row r="74" customFormat="false" ht="12.8" hidden="false" customHeight="false" outlineLevel="0" collapsed="false">
      <c r="A74" s="86" t="n">
        <v>70</v>
      </c>
      <c r="B74" s="90" t="n">
        <f aca="false">EOMONTH(Input!$C$7,A74)</f>
        <v>45046</v>
      </c>
      <c r="C74" s="90"/>
      <c r="D74" s="95" t="n">
        <f aca="false">IF($B74&gt;Input!$O$24,$D73,($D73+Input!$O$30)*(1+Input!$O$29/(100*12)))</f>
        <v>51296.8218230641</v>
      </c>
      <c r="E74" s="95" t="n">
        <f aca="false">IF($B74&gt;Input!$O$31,$E73,($E73+Input!$O$37)*(1+Input!$O$36/(100*12)))</f>
        <v>47509.8845116507</v>
      </c>
      <c r="F74" s="95" t="n">
        <f aca="false">IF($B74&gt;Input!$O$38,$F73,($F73+Input!$O$44)*(1+Input!$O$43/(100*12)))</f>
        <v>0</v>
      </c>
      <c r="G74" s="90"/>
      <c r="H74" s="95" t="n">
        <f aca="false">(IF(AND(($B74&gt;=Input!$O$24),($B74&lt;=Input!$O$26)),$H73+Input!$O$25/Input!$O$27,$H73))</f>
        <v>0</v>
      </c>
      <c r="I74" s="95" t="n">
        <f aca="false">(IF(AND(($B74&gt;Input!$O$31),($B74&lt;=Input!$O$33)),$I73+Input!$O$32/Input!$O$34,$I73))</f>
        <v>0</v>
      </c>
      <c r="J74" s="95" t="n">
        <f aca="false">(IF(AND(($B74&gt;=Input!$O$38),($B74&lt;=Input!$O$40)),$J73+Input!$O$39/Input!$O$41,$J73))</f>
        <v>0</v>
      </c>
      <c r="K74" s="95"/>
      <c r="L74" s="95" t="n">
        <f aca="false">$D74+$E74+$F74+$H74+$I74+$J74</f>
        <v>98806.7063347148</v>
      </c>
    </row>
    <row r="75" customFormat="false" ht="12.8" hidden="false" customHeight="false" outlineLevel="0" collapsed="false">
      <c r="A75" s="86" t="n">
        <v>71</v>
      </c>
      <c r="B75" s="90" t="n">
        <f aca="false">EOMONTH(Input!$C$7,A75)</f>
        <v>45077</v>
      </c>
      <c r="C75" s="90"/>
      <c r="D75" s="95" t="n">
        <f aca="false">IF($B75&gt;Input!$O$24,$D74,($D74+Input!$O$30)*(1+Input!$O$29/(100*12)))</f>
        <v>51718.6445624743</v>
      </c>
      <c r="E75" s="95" t="n">
        <f aca="false">IF($B75&gt;Input!$O$31,$E74,($E74+Input!$O$37)*(1+Input!$O$36/(100*12)))</f>
        <v>47919.0841266896</v>
      </c>
      <c r="F75" s="95" t="n">
        <f aca="false">IF($B75&gt;Input!$O$38,$F74,($F74+Input!$O$44)*(1+Input!$O$43/(100*12)))</f>
        <v>0</v>
      </c>
      <c r="G75" s="90"/>
      <c r="H75" s="95" t="n">
        <f aca="false">(IF(AND(($B75&gt;=Input!$O$24),($B75&lt;=Input!$O$26)),$H74+Input!$O$25/Input!$O$27,$H74))</f>
        <v>0</v>
      </c>
      <c r="I75" s="95" t="n">
        <f aca="false">(IF(AND(($B75&gt;Input!$O$31),($B75&lt;=Input!$O$33)),$I74+Input!$O$32/Input!$O$34,$I74))</f>
        <v>0</v>
      </c>
      <c r="J75" s="95" t="n">
        <f aca="false">(IF(AND(($B75&gt;=Input!$O$38),($B75&lt;=Input!$O$40)),$J74+Input!$O$39/Input!$O$41,$J74))</f>
        <v>0</v>
      </c>
      <c r="K75" s="95"/>
      <c r="L75" s="95" t="n">
        <f aca="false">$D75+$E75+$F75+$H75+$I75+$J75</f>
        <v>99637.7286891639</v>
      </c>
    </row>
    <row r="76" customFormat="false" ht="12.8" hidden="false" customHeight="false" outlineLevel="0" collapsed="false">
      <c r="A76" s="86" t="n">
        <v>72</v>
      </c>
      <c r="B76" s="90" t="n">
        <f aca="false">EOMONTH(Input!$C$7,A76)</f>
        <v>45107</v>
      </c>
      <c r="C76" s="90"/>
      <c r="D76" s="95" t="n">
        <f aca="false">IF($B76&gt;Input!$O$24,$D75,($D75+Input!$O$30)*(1+Input!$O$29/(100*12)))</f>
        <v>52141.8733776826</v>
      </c>
      <c r="E76" s="95" t="n">
        <f aca="false">IF($B76&gt;Input!$O$31,$E75,($E75+Input!$O$37)*(1+Input!$O$36/(100*12)))</f>
        <v>48329.6477404452</v>
      </c>
      <c r="F76" s="95" t="n">
        <f aca="false">IF($B76&gt;Input!$O$38,$F75,($F75+Input!$O$44)*(1+Input!$O$43/(100*12)))</f>
        <v>0</v>
      </c>
      <c r="G76" s="90"/>
      <c r="H76" s="95" t="n">
        <f aca="false">(IF(AND(($B76&gt;=Input!$O$24),($B76&lt;=Input!$O$26)),$H75+Input!$O$25/Input!$O$27,$H75))</f>
        <v>0</v>
      </c>
      <c r="I76" s="95" t="n">
        <f aca="false">(IF(AND(($B76&gt;Input!$O$31),($B76&lt;=Input!$O$33)),$I75+Input!$O$32/Input!$O$34,$I75))</f>
        <v>0</v>
      </c>
      <c r="J76" s="95" t="n">
        <f aca="false">(IF(AND(($B76&gt;=Input!$O$38),($B76&lt;=Input!$O$40)),$J75+Input!$O$39/Input!$O$41,$J75))</f>
        <v>0</v>
      </c>
      <c r="K76" s="95"/>
      <c r="L76" s="95" t="n">
        <f aca="false">$D76+$E76+$F76+$H76+$I76+$J76</f>
        <v>100471.521118128</v>
      </c>
    </row>
    <row r="77" customFormat="false" ht="12.8" hidden="false" customHeight="false" outlineLevel="0" collapsed="false">
      <c r="A77" s="86" t="n">
        <v>73</v>
      </c>
      <c r="B77" s="90" t="n">
        <f aca="false">EOMONTH(Input!$C$7,A77)</f>
        <v>45138</v>
      </c>
      <c r="C77" s="90"/>
      <c r="D77" s="95" t="n">
        <f aca="false">IF($B77&gt;Input!$O$24,$D76,($D76+Input!$O$30)*(1+Input!$O$29/(100*12)))</f>
        <v>52566.5129556082</v>
      </c>
      <c r="E77" s="95" t="n">
        <f aca="false">IF($B77&gt;Input!$O$31,$E76,($E76+Input!$O$37)*(1+Input!$O$36/(100*12)))</f>
        <v>48741.57989958</v>
      </c>
      <c r="F77" s="95" t="n">
        <f aca="false">IF($B77&gt;Input!$O$38,$F76,($F76+Input!$O$44)*(1+Input!$O$43/(100*12)))</f>
        <v>0</v>
      </c>
      <c r="G77" s="90"/>
      <c r="H77" s="95" t="n">
        <f aca="false">(IF(AND(($B77&gt;=Input!$O$24),($B77&lt;=Input!$O$26)),$H76+Input!$O$25/Input!$O$27,$H76))</f>
        <v>0</v>
      </c>
      <c r="I77" s="95" t="n">
        <f aca="false">(IF(AND(($B77&gt;Input!$O$31),($B77&lt;=Input!$O$33)),$I76+Input!$O$32/Input!$O$34,$I76))</f>
        <v>0</v>
      </c>
      <c r="J77" s="95" t="n">
        <f aca="false">(IF(AND(($B77&gt;=Input!$O$38),($B77&lt;=Input!$O$40)),$J76+Input!$O$39/Input!$O$41,$J76))</f>
        <v>0</v>
      </c>
      <c r="K77" s="95"/>
      <c r="L77" s="95" t="n">
        <f aca="false">$D77+$E77+$F77+$H77+$I77+$J77</f>
        <v>101308.092855188</v>
      </c>
    </row>
    <row r="78" customFormat="false" ht="12.8" hidden="false" customHeight="false" outlineLevel="0" collapsed="false">
      <c r="A78" s="86" t="n">
        <v>74</v>
      </c>
      <c r="B78" s="90" t="n">
        <f aca="false">EOMONTH(Input!$C$7,A78)</f>
        <v>45169</v>
      </c>
      <c r="C78" s="90"/>
      <c r="D78" s="95" t="n">
        <f aca="false">IF($B78&gt;Input!$O$24,$D77,($D77+Input!$O$30)*(1+Input!$O$29/(100*12)))</f>
        <v>52992.5679987936</v>
      </c>
      <c r="E78" s="95" t="n">
        <f aca="false">IF($B78&gt;Input!$O$31,$E77,($E77+Input!$O$37)*(1+Input!$O$36/(100*12)))</f>
        <v>49154.8851659119</v>
      </c>
      <c r="F78" s="95" t="n">
        <f aca="false">IF($B78&gt;Input!$O$38,$F77,($F77+Input!$O$44)*(1+Input!$O$43/(100*12)))</f>
        <v>0</v>
      </c>
      <c r="G78" s="90"/>
      <c r="H78" s="95" t="n">
        <f aca="false">(IF(AND(($B78&gt;=Input!$O$24),($B78&lt;=Input!$O$26)),$H77+Input!$O$25/Input!$O$27,$H77))</f>
        <v>0</v>
      </c>
      <c r="I78" s="95" t="n">
        <f aca="false">(IF(AND(($B78&gt;Input!$O$31),($B78&lt;=Input!$O$33)),$I77+Input!$O$32/Input!$O$34,$I77))</f>
        <v>0</v>
      </c>
      <c r="J78" s="95" t="n">
        <f aca="false">(IF(AND(($B78&gt;=Input!$O$38),($B78&lt;=Input!$O$40)),$J77+Input!$O$39/Input!$O$41,$J77))</f>
        <v>0</v>
      </c>
      <c r="K78" s="95"/>
      <c r="L78" s="95" t="n">
        <f aca="false">$D78+$E78+$F78+$H78+$I78+$J78</f>
        <v>102147.453164706</v>
      </c>
    </row>
    <row r="79" customFormat="false" ht="12.8" hidden="false" customHeight="false" outlineLevel="0" collapsed="false">
      <c r="A79" s="86" t="n">
        <v>75</v>
      </c>
      <c r="B79" s="90" t="n">
        <f aca="false">EOMONTH(Input!$C$7,A79)</f>
        <v>45199</v>
      </c>
      <c r="C79" s="90"/>
      <c r="D79" s="95" t="n">
        <f aca="false">IF($B79&gt;Input!$O$24,$D78,($D78+Input!$O$30)*(1+Input!$O$29/(100*12)))</f>
        <v>53420.0432254562</v>
      </c>
      <c r="E79" s="95" t="n">
        <f aca="false">IF($B79&gt;Input!$O$31,$E78,($E78+Input!$O$37)*(1+Input!$O$36/(100*12)))</f>
        <v>49569.568116465</v>
      </c>
      <c r="F79" s="95" t="n">
        <f aca="false">IF($B79&gt;Input!$O$38,$F78,($F78+Input!$O$44)*(1+Input!$O$43/(100*12)))</f>
        <v>0</v>
      </c>
      <c r="G79" s="90"/>
      <c r="H79" s="95" t="n">
        <f aca="false">(IF(AND(($B79&gt;=Input!$O$24),($B79&lt;=Input!$O$26)),$H78+Input!$O$25/Input!$O$27,$H78))</f>
        <v>0</v>
      </c>
      <c r="I79" s="95" t="n">
        <f aca="false">(IF(AND(($B79&gt;Input!$O$31),($B79&lt;=Input!$O$33)),$I78+Input!$O$32/Input!$O$34,$I78))</f>
        <v>0</v>
      </c>
      <c r="J79" s="95" t="n">
        <f aca="false">(IF(AND(($B79&gt;=Input!$O$38),($B79&lt;=Input!$O$40)),$J78+Input!$O$39/Input!$O$41,$J78))</f>
        <v>0</v>
      </c>
      <c r="K79" s="95"/>
      <c r="L79" s="95" t="n">
        <f aca="false">$D79+$E79+$F79+$H79+$I79+$J79</f>
        <v>102989.611341921</v>
      </c>
    </row>
    <row r="80" customFormat="false" ht="12.8" hidden="false" customHeight="false" outlineLevel="0" collapsed="false">
      <c r="A80" s="86" t="n">
        <v>76</v>
      </c>
      <c r="B80" s="90" t="n">
        <f aca="false">EOMONTH(Input!$C$7,A80)</f>
        <v>45230</v>
      </c>
      <c r="C80" s="90"/>
      <c r="D80" s="95" t="n">
        <f aca="false">IF($B80&gt;Input!$O$24,$D79,($D79+Input!$O$30)*(1+Input!$O$29/(100*12)))</f>
        <v>53848.9433695411</v>
      </c>
      <c r="E80" s="95" t="n">
        <f aca="false">IF($B80&gt;Input!$O$31,$E79,($E79+Input!$O$37)*(1+Input!$O$36/(100*12)))</f>
        <v>49985.6333435199</v>
      </c>
      <c r="F80" s="95" t="n">
        <f aca="false">IF($B80&gt;Input!$O$38,$F79,($F79+Input!$O$44)*(1+Input!$O$43/(100*12)))</f>
        <v>0</v>
      </c>
      <c r="G80" s="90"/>
      <c r="H80" s="95" t="n">
        <f aca="false">(IF(AND(($B80&gt;=Input!$O$24),($B80&lt;=Input!$O$26)),$H79+Input!$O$25/Input!$O$27,$H79))</f>
        <v>0</v>
      </c>
      <c r="I80" s="95" t="n">
        <f aca="false">(IF(AND(($B80&gt;Input!$O$31),($B80&lt;=Input!$O$33)),$I79+Input!$O$32/Input!$O$34,$I79))</f>
        <v>0</v>
      </c>
      <c r="J80" s="95" t="n">
        <f aca="false">(IF(AND(($B80&gt;=Input!$O$38),($B80&lt;=Input!$O$40)),$J79+Input!$O$39/Input!$O$41,$J79))</f>
        <v>0</v>
      </c>
      <c r="K80" s="95"/>
      <c r="L80" s="95" t="n">
        <f aca="false">$D80+$E80+$F80+$H80+$I80+$J80</f>
        <v>103834.576713061</v>
      </c>
    </row>
    <row r="81" customFormat="false" ht="12.8" hidden="false" customHeight="false" outlineLevel="0" collapsed="false">
      <c r="A81" s="86" t="n">
        <v>77</v>
      </c>
      <c r="B81" s="90" t="n">
        <f aca="false">EOMONTH(Input!$C$7,A81)</f>
        <v>45260</v>
      </c>
      <c r="C81" s="90"/>
      <c r="D81" s="95" t="n">
        <f aca="false">IF($B81&gt;Input!$O$24,$D80,($D80+Input!$O$30)*(1+Input!$O$29/(100*12)))</f>
        <v>54279.2731807729</v>
      </c>
      <c r="E81" s="95" t="n">
        <f aca="false">IF($B81&gt;Input!$O$31,$E80,($E80+Input!$O$37)*(1+Input!$O$36/(100*12)))</f>
        <v>50403.0854546649</v>
      </c>
      <c r="F81" s="95" t="n">
        <f aca="false">IF($B81&gt;Input!$O$38,$F80,($F80+Input!$O$44)*(1+Input!$O$43/(100*12)))</f>
        <v>0</v>
      </c>
      <c r="G81" s="90"/>
      <c r="H81" s="95" t="n">
        <f aca="false">(IF(AND(($B81&gt;=Input!$O$24),($B81&lt;=Input!$O$26)),$H80+Input!$O$25/Input!$O$27,$H80))</f>
        <v>0</v>
      </c>
      <c r="I81" s="95" t="n">
        <f aca="false">(IF(AND(($B81&gt;Input!$O$31),($B81&lt;=Input!$O$33)),$I80+Input!$O$32/Input!$O$34,$I80))</f>
        <v>0</v>
      </c>
      <c r="J81" s="95" t="n">
        <f aca="false">(IF(AND(($B81&gt;=Input!$O$38),($B81&lt;=Input!$O$40)),$J80+Input!$O$39/Input!$O$41,$J80))</f>
        <v>0</v>
      </c>
      <c r="K81" s="95"/>
      <c r="L81" s="95" t="n">
        <f aca="false">$D81+$E81+$F81+$H81+$I81+$J81</f>
        <v>104682.358635438</v>
      </c>
    </row>
    <row r="82" customFormat="false" ht="12.8" hidden="false" customHeight="false" outlineLevel="0" collapsed="false">
      <c r="A82" s="86" t="n">
        <v>78</v>
      </c>
      <c r="B82" s="90" t="n">
        <f aca="false">EOMONTH(Input!$C$7,A82)</f>
        <v>45291</v>
      </c>
      <c r="C82" s="90"/>
      <c r="D82" s="95" t="n">
        <f aca="false">IF($B82&gt;Input!$O$24,$D81,($D81+Input!$O$30)*(1+Input!$O$29/(100*12)))</f>
        <v>54711.0374247088</v>
      </c>
      <c r="E82" s="95" t="n">
        <f aca="false">IF($B82&gt;Input!$O$31,$E81,($E81+Input!$O$37)*(1+Input!$O$36/(100*12)))</f>
        <v>50821.9290728472</v>
      </c>
      <c r="F82" s="95" t="n">
        <f aca="false">IF($B82&gt;Input!$O$38,$F81,($F81+Input!$O$44)*(1+Input!$O$43/(100*12)))</f>
        <v>0</v>
      </c>
      <c r="G82" s="90"/>
      <c r="H82" s="95" t="n">
        <f aca="false">(IF(AND(($B82&gt;=Input!$O$24),($B82&lt;=Input!$O$26)),$H81+Input!$O$25/Input!$O$27,$H81))</f>
        <v>0</v>
      </c>
      <c r="I82" s="95" t="n">
        <f aca="false">(IF(AND(($B82&gt;Input!$O$31),($B82&lt;=Input!$O$33)),$I81+Input!$O$32/Input!$O$34,$I81))</f>
        <v>0</v>
      </c>
      <c r="J82" s="95" t="n">
        <f aca="false">(IF(AND(($B82&gt;=Input!$O$38),($B82&lt;=Input!$O$40)),$J81+Input!$O$39/Input!$O$41,$J81))</f>
        <v>0</v>
      </c>
      <c r="K82" s="95"/>
      <c r="L82" s="95" t="n">
        <f aca="false">$D82+$E82+$F82+$H82+$I82+$J82</f>
        <v>105532.966497556</v>
      </c>
    </row>
    <row r="83" customFormat="false" ht="12.8" hidden="false" customHeight="false" outlineLevel="0" collapsed="false">
      <c r="A83" s="86" t="n">
        <v>79</v>
      </c>
      <c r="B83" s="90" t="n">
        <f aca="false">EOMONTH(Input!$C$7,A83)</f>
        <v>45322</v>
      </c>
      <c r="C83" s="90"/>
      <c r="D83" s="95" t="n">
        <f aca="false">IF($B83&gt;Input!$O$24,$D82,($D82+Input!$O$30)*(1+Input!$O$29/(100*12)))</f>
        <v>55144.2408827912</v>
      </c>
      <c r="E83" s="95" t="n">
        <f aca="false">IF($B83&gt;Input!$O$31,$E82,($E82+Input!$O$37)*(1+Input!$O$36/(100*12)))</f>
        <v>51242.1688364233</v>
      </c>
      <c r="F83" s="95" t="n">
        <f aca="false">IF($B83&gt;Input!$O$38,$F82,($F82+Input!$O$44)*(1+Input!$O$43/(100*12)))</f>
        <v>0</v>
      </c>
      <c r="G83" s="90"/>
      <c r="H83" s="95" t="n">
        <f aca="false">(IF(AND(($B83&gt;=Input!$O$24),($B83&lt;=Input!$O$26)),$H82+Input!$O$25/Input!$O$27,$H82))</f>
        <v>0</v>
      </c>
      <c r="I83" s="95" t="n">
        <f aca="false">(IF(AND(($B83&gt;Input!$O$31),($B83&lt;=Input!$O$33)),$I82+Input!$O$32/Input!$O$34,$I82))</f>
        <v>0</v>
      </c>
      <c r="J83" s="95" t="n">
        <f aca="false">(IF(AND(($B83&gt;=Input!$O$38),($B83&lt;=Input!$O$40)),$J82+Input!$O$39/Input!$O$41,$J82))</f>
        <v>0</v>
      </c>
      <c r="K83" s="95"/>
      <c r="L83" s="95" t="n">
        <f aca="false">$D83+$E83+$F83+$H83+$I83+$J83</f>
        <v>106386.409719215</v>
      </c>
    </row>
    <row r="84" customFormat="false" ht="12.8" hidden="false" customHeight="false" outlineLevel="0" collapsed="false">
      <c r="A84" s="86" t="n">
        <v>80</v>
      </c>
      <c r="B84" s="90" t="n">
        <f aca="false">EOMONTH(Input!$C$7,A84)</f>
        <v>45351</v>
      </c>
      <c r="C84" s="90"/>
      <c r="D84" s="95" t="n">
        <f aca="false">IF($B84&gt;Input!$O$24,$D83,($D83+Input!$O$30)*(1+Input!$O$29/(100*12)))</f>
        <v>55578.8883524005</v>
      </c>
      <c r="E84" s="95" t="n">
        <f aca="false">IF($B84&gt;Input!$O$31,$E83,($E83+Input!$O$37)*(1+Input!$O$36/(100*12)))</f>
        <v>51663.8093992114</v>
      </c>
      <c r="F84" s="95" t="n">
        <f aca="false">IF($B84&gt;Input!$O$38,$F83,($F83+Input!$O$44)*(1+Input!$O$43/(100*12)))</f>
        <v>0</v>
      </c>
      <c r="G84" s="90"/>
      <c r="H84" s="95" t="n">
        <f aca="false">(IF(AND(($B84&gt;=Input!$O$24),($B84&lt;=Input!$O$26)),$H83+Input!$O$25/Input!$O$27,$H83))</f>
        <v>0</v>
      </c>
      <c r="I84" s="95" t="n">
        <f aca="false">(IF(AND(($B84&gt;Input!$O$31),($B84&lt;=Input!$O$33)),$I83+Input!$O$32/Input!$O$34,$I83))</f>
        <v>0</v>
      </c>
      <c r="J84" s="95" t="n">
        <f aca="false">(IF(AND(($B84&gt;=Input!$O$38),($B84&lt;=Input!$O$40)),$J83+Input!$O$39/Input!$O$41,$J83))</f>
        <v>0</v>
      </c>
      <c r="K84" s="95"/>
      <c r="L84" s="95" t="n">
        <f aca="false">$D84+$E84+$F84+$H84+$I84+$J84</f>
        <v>107242.697751612</v>
      </c>
    </row>
    <row r="85" customFormat="false" ht="12.8" hidden="false" customHeight="false" outlineLevel="0" collapsed="false">
      <c r="A85" s="86" t="n">
        <v>81</v>
      </c>
      <c r="B85" s="90" t="n">
        <f aca="false">EOMONTH(Input!$C$7,A85)</f>
        <v>45382</v>
      </c>
      <c r="C85" s="90"/>
      <c r="D85" s="95" t="n">
        <f aca="false">IF($B85&gt;Input!$O$24,$D84,($D84+Input!$O$30)*(1+Input!$O$29/(100*12)))</f>
        <v>56014.9846469085</v>
      </c>
      <c r="E85" s="95" t="n">
        <f aca="false">IF($B85&gt;Input!$O$31,$E84,($E84+Input!$O$37)*(1+Input!$O$36/(100*12)))</f>
        <v>52086.8554305421</v>
      </c>
      <c r="F85" s="95" t="n">
        <f aca="false">IF($B85&gt;Input!$O$38,$F84,($F84+Input!$O$44)*(1+Input!$O$43/(100*12)))</f>
        <v>0</v>
      </c>
      <c r="G85" s="90"/>
      <c r="H85" s="95" t="n">
        <f aca="false">(IF(AND(($B85&gt;=Input!$O$24),($B85&lt;=Input!$O$26)),$H84+Input!$O$25/Input!$O$27,$H84))</f>
        <v>0</v>
      </c>
      <c r="I85" s="95" t="n">
        <f aca="false">(IF(AND(($B85&gt;Input!$O$31),($B85&lt;=Input!$O$33)),$I84+Input!$O$32/Input!$O$34,$I84))</f>
        <v>0</v>
      </c>
      <c r="J85" s="95" t="n">
        <f aca="false">(IF(AND(($B85&gt;=Input!$O$38),($B85&lt;=Input!$O$40)),$J84+Input!$O$39/Input!$O$41,$J84))</f>
        <v>0</v>
      </c>
      <c r="K85" s="95"/>
      <c r="L85" s="95" t="n">
        <f aca="false">$D85+$E85+$F85+$H85+$I85+$J85</f>
        <v>108101.840077451</v>
      </c>
    </row>
    <row r="86" customFormat="false" ht="12.8" hidden="false" customHeight="false" outlineLevel="0" collapsed="false">
      <c r="A86" s="86" t="n">
        <v>82</v>
      </c>
      <c r="B86" s="90" t="n">
        <f aca="false">EOMONTH(Input!$C$7,A86)</f>
        <v>45412</v>
      </c>
      <c r="C86" s="90"/>
      <c r="D86" s="95" t="n">
        <f aca="false">IF($B86&gt;Input!$O$24,$D85,($D85+Input!$O$30)*(1+Input!$O$29/(100*12)))</f>
        <v>56452.5345957315</v>
      </c>
      <c r="E86" s="95" t="n">
        <f aca="false">IF($B86&gt;Input!$O$31,$E85,($E85+Input!$O$37)*(1+Input!$O$36/(100*12)))</f>
        <v>52511.3116153106</v>
      </c>
      <c r="F86" s="95" t="n">
        <f aca="false">IF($B86&gt;Input!$O$38,$F85,($F85+Input!$O$44)*(1+Input!$O$43/(100*12)))</f>
        <v>0</v>
      </c>
      <c r="G86" s="90"/>
      <c r="H86" s="95" t="n">
        <f aca="false">(IF(AND(($B86&gt;=Input!$O$24),($B86&lt;=Input!$O$26)),$H85+Input!$O$25/Input!$O$27,$H85))</f>
        <v>0</v>
      </c>
      <c r="I86" s="95" t="n">
        <f aca="false">(IF(AND(($B86&gt;Input!$O$31),($B86&lt;=Input!$O$33)),$I85+Input!$O$32/Input!$O$34,$I85))</f>
        <v>0</v>
      </c>
      <c r="J86" s="95" t="n">
        <f aca="false">(IF(AND(($B86&gt;=Input!$O$38),($B86&lt;=Input!$O$40)),$J85+Input!$O$39/Input!$O$41,$J85))</f>
        <v>0</v>
      </c>
      <c r="K86" s="95"/>
      <c r="L86" s="95" t="n">
        <f aca="false">$D86+$E86+$F86+$H86+$I86+$J86</f>
        <v>108963.846211042</v>
      </c>
    </row>
    <row r="87" customFormat="false" ht="12.8" hidden="false" customHeight="false" outlineLevel="0" collapsed="false">
      <c r="A87" s="86" t="n">
        <v>83</v>
      </c>
      <c r="B87" s="90" t="n">
        <f aca="false">EOMONTH(Input!$C$7,A87)</f>
        <v>45443</v>
      </c>
      <c r="C87" s="90"/>
      <c r="D87" s="95" t="n">
        <f aca="false">IF($B87&gt;Input!$O$24,$D86,($D86+Input!$O$30)*(1+Input!$O$29/(100*12)))</f>
        <v>56891.543044384</v>
      </c>
      <c r="E87" s="95" t="n">
        <f aca="false">IF($B87&gt;Input!$O$31,$E86,($E86+Input!$O$37)*(1+Input!$O$36/(100*12)))</f>
        <v>52937.1826540283</v>
      </c>
      <c r="F87" s="95" t="n">
        <f aca="false">IF($B87&gt;Input!$O$38,$F86,($F86+Input!$O$44)*(1+Input!$O$43/(100*12)))</f>
        <v>0</v>
      </c>
      <c r="G87" s="90"/>
      <c r="H87" s="95" t="n">
        <f aca="false">(IF(AND(($B87&gt;=Input!$O$24),($B87&lt;=Input!$O$26)),$H86+Input!$O$25/Input!$O$27,$H86))</f>
        <v>0</v>
      </c>
      <c r="I87" s="95" t="n">
        <f aca="false">(IF(AND(($B87&gt;Input!$O$31),($B87&lt;=Input!$O$33)),$I86+Input!$O$32/Input!$O$34,$I86))</f>
        <v>0</v>
      </c>
      <c r="J87" s="95" t="n">
        <f aca="false">(IF(AND(($B87&gt;=Input!$O$38),($B87&lt;=Input!$O$40)),$J86+Input!$O$39/Input!$O$41,$J86))</f>
        <v>0</v>
      </c>
      <c r="K87" s="95"/>
      <c r="L87" s="95" t="n">
        <f aca="false">$D87+$E87+$F87+$H87+$I87+$J87</f>
        <v>109828.725698412</v>
      </c>
    </row>
    <row r="88" customFormat="false" ht="12.8" hidden="false" customHeight="false" outlineLevel="0" collapsed="false">
      <c r="A88" s="86" t="n">
        <v>84</v>
      </c>
      <c r="B88" s="90" t="n">
        <f aca="false">EOMONTH(Input!$C$7,A88)</f>
        <v>45473</v>
      </c>
      <c r="C88" s="90"/>
      <c r="D88" s="95" t="n">
        <f aca="false">IF($B88&gt;Input!$O$24,$D87,($D87+Input!$O$30)*(1+Input!$O$29/(100*12)))</f>
        <v>57332.0148545319</v>
      </c>
      <c r="E88" s="95" t="n">
        <f aca="false">IF($B88&gt;Input!$O$31,$E87,($E87+Input!$O$37)*(1+Input!$O$36/(100*12)))</f>
        <v>53364.4732628751</v>
      </c>
      <c r="F88" s="95" t="n">
        <f aca="false">IF($B88&gt;Input!$O$38,$F87,($F87+Input!$O$44)*(1+Input!$O$43/(100*12)))</f>
        <v>0</v>
      </c>
      <c r="G88" s="90"/>
      <c r="H88" s="95" t="n">
        <f aca="false">(IF(AND(($B88&gt;=Input!$O$24),($B88&lt;=Input!$O$26)),$H87+Input!$O$25/Input!$O$27,$H87))</f>
        <v>0</v>
      </c>
      <c r="I88" s="95" t="n">
        <f aca="false">(IF(AND(($B88&gt;Input!$O$31),($B88&lt;=Input!$O$33)),$I87+Input!$O$32/Input!$O$34,$I87))</f>
        <v>0</v>
      </c>
      <c r="J88" s="95" t="n">
        <f aca="false">(IF(AND(($B88&gt;=Input!$O$38),($B88&lt;=Input!$O$40)),$J87+Input!$O$39/Input!$O$41,$J87))</f>
        <v>0</v>
      </c>
      <c r="K88" s="95"/>
      <c r="L88" s="95" t="n">
        <f aca="false">$D88+$E88+$F88+$H88+$I88+$J88</f>
        <v>110696.488117407</v>
      </c>
    </row>
    <row r="89" customFormat="false" ht="12.8" hidden="false" customHeight="false" outlineLevel="0" collapsed="false">
      <c r="A89" s="86" t="n">
        <v>85</v>
      </c>
      <c r="B89" s="90" t="n">
        <f aca="false">EOMONTH(Input!$C$7,A89)</f>
        <v>45504</v>
      </c>
      <c r="C89" s="90"/>
      <c r="D89" s="95" t="n">
        <f aca="false">IF($B89&gt;Input!$O$24,$D88,($D88+Input!$O$30)*(1+Input!$O$29/(100*12)))</f>
        <v>57773.954904047</v>
      </c>
      <c r="E89" s="95" t="n">
        <f aca="false">IF($B89&gt;Input!$O$31,$E88,($E88+Input!$O$37)*(1+Input!$O$36/(100*12)))</f>
        <v>53793.1881737513</v>
      </c>
      <c r="F89" s="95" t="n">
        <f aca="false">IF($B89&gt;Input!$O$38,$F88,($F88+Input!$O$44)*(1+Input!$O$43/(100*12)))</f>
        <v>0</v>
      </c>
      <c r="G89" s="90"/>
      <c r="H89" s="95" t="n">
        <f aca="false">(IF(AND(($B89&gt;=Input!$O$24),($B89&lt;=Input!$O$26)),$H88+Input!$O$25/Input!$O$27,$H88))</f>
        <v>0</v>
      </c>
      <c r="I89" s="95" t="n">
        <f aca="false">(IF(AND(($B89&gt;Input!$O$31),($B89&lt;=Input!$O$33)),$I88+Input!$O$32/Input!$O$34,$I88))</f>
        <v>0</v>
      </c>
      <c r="J89" s="95" t="n">
        <f aca="false">(IF(AND(($B89&gt;=Input!$O$38),($B89&lt;=Input!$O$40)),$J88+Input!$O$39/Input!$O$41,$J88))</f>
        <v>0</v>
      </c>
      <c r="K89" s="95"/>
      <c r="L89" s="95" t="n">
        <f aca="false">$D89+$E89+$F89+$H89+$I89+$J89</f>
        <v>111567.143077798</v>
      </c>
    </row>
    <row r="90" customFormat="false" ht="12.8" hidden="false" customHeight="false" outlineLevel="0" collapsed="false">
      <c r="A90" s="86" t="n">
        <v>86</v>
      </c>
      <c r="B90" s="90" t="n">
        <f aca="false">EOMONTH(Input!$C$7,A90)</f>
        <v>45535</v>
      </c>
      <c r="C90" s="90"/>
      <c r="D90" s="95" t="n">
        <f aca="false">IF($B90&gt;Input!$O$24,$D89,($D89+Input!$O$30)*(1+Input!$O$29/(100*12)))</f>
        <v>58217.3680870605</v>
      </c>
      <c r="E90" s="95" t="n">
        <f aca="false">IF($B90&gt;Input!$O$31,$E89,($E89+Input!$O$37)*(1+Input!$O$36/(100*12)))</f>
        <v>54223.3321343305</v>
      </c>
      <c r="F90" s="95" t="n">
        <f aca="false">IF($B90&gt;Input!$O$38,$F89,($F89+Input!$O$44)*(1+Input!$O$43/(100*12)))</f>
        <v>0</v>
      </c>
      <c r="G90" s="90"/>
      <c r="H90" s="95" t="n">
        <f aca="false">(IF(AND(($B90&gt;=Input!$O$24),($B90&lt;=Input!$O$26)),$H89+Input!$O$25/Input!$O$27,$H89))</f>
        <v>0</v>
      </c>
      <c r="I90" s="95" t="n">
        <f aca="false">(IF(AND(($B90&gt;Input!$O$31),($B90&lt;=Input!$O$33)),$I89+Input!$O$32/Input!$O$34,$I89))</f>
        <v>0</v>
      </c>
      <c r="J90" s="95" t="n">
        <f aca="false">(IF(AND(($B90&gt;=Input!$O$38),($B90&lt;=Input!$O$40)),$J89+Input!$O$39/Input!$O$41,$J89))</f>
        <v>0</v>
      </c>
      <c r="K90" s="95"/>
      <c r="L90" s="95" t="n">
        <f aca="false">$D90+$E90+$F90+$H90+$I90+$J90</f>
        <v>112440.700221391</v>
      </c>
    </row>
    <row r="91" customFormat="false" ht="12.8" hidden="false" customHeight="false" outlineLevel="0" collapsed="false">
      <c r="A91" s="86" t="n">
        <v>87</v>
      </c>
      <c r="B91" s="90" t="n">
        <f aca="false">EOMONTH(Input!$C$7,A91)</f>
        <v>45565</v>
      </c>
      <c r="C91" s="90"/>
      <c r="D91" s="95" t="n">
        <f aca="false">IF($B91&gt;Input!$O$24,$D90,($D90+Input!$O$30)*(1+Input!$O$29/(100*12)))</f>
        <v>58662.2593140174</v>
      </c>
      <c r="E91" s="95" t="n">
        <f aca="false">IF($B91&gt;Input!$O$31,$E90,($E90+Input!$O$37)*(1+Input!$O$36/(100*12)))</f>
        <v>54654.9099081116</v>
      </c>
      <c r="F91" s="95" t="n">
        <f aca="false">IF($B91&gt;Input!$O$38,$F90,($F90+Input!$O$44)*(1+Input!$O$43/(100*12)))</f>
        <v>0</v>
      </c>
      <c r="G91" s="90"/>
      <c r="H91" s="95" t="n">
        <f aca="false">(IF(AND(($B91&gt;=Input!$O$24),($B91&lt;=Input!$O$26)),$H90+Input!$O$25/Input!$O$27,$H90))</f>
        <v>0</v>
      </c>
      <c r="I91" s="95" t="n">
        <f aca="false">(IF(AND(($B91&gt;Input!$O$31),($B91&lt;=Input!$O$33)),$I90+Input!$O$32/Input!$O$34,$I90))</f>
        <v>0</v>
      </c>
      <c r="J91" s="95" t="n">
        <f aca="false">(IF(AND(($B91&gt;=Input!$O$38),($B91&lt;=Input!$O$40)),$J90+Input!$O$39/Input!$O$41,$J90))</f>
        <v>0</v>
      </c>
      <c r="K91" s="95"/>
      <c r="L91" s="95" t="n">
        <f aca="false">$D91+$E91+$F91+$H91+$I91+$J91</f>
        <v>113317.169222129</v>
      </c>
    </row>
    <row r="92" customFormat="false" ht="12.8" hidden="false" customHeight="false" outlineLevel="0" collapsed="false">
      <c r="A92" s="86" t="n">
        <v>88</v>
      </c>
      <c r="B92" s="90" t="n">
        <f aca="false">EOMONTH(Input!$C$7,A92)</f>
        <v>45596</v>
      </c>
      <c r="C92" s="90"/>
      <c r="D92" s="95" t="n">
        <f aca="false">IF($B92&gt;Input!$O$24,$D91,($D91+Input!$O$30)*(1+Input!$O$29/(100*12)))</f>
        <v>59108.6335117308</v>
      </c>
      <c r="E92" s="95" t="n">
        <f aca="false">IF($B92&gt;Input!$O$31,$E91,($E91+Input!$O$37)*(1+Input!$O$36/(100*12)))</f>
        <v>55087.926274472</v>
      </c>
      <c r="F92" s="95" t="n">
        <f aca="false">IF($B92&gt;Input!$O$38,$F91,($F91+Input!$O$44)*(1+Input!$O$43/(100*12)))</f>
        <v>0</v>
      </c>
      <c r="G92" s="90"/>
      <c r="H92" s="95" t="n">
        <f aca="false">(IF(AND(($B92&gt;=Input!$O$24),($B92&lt;=Input!$O$26)),$H91+Input!$O$25/Input!$O$27,$H91))</f>
        <v>0</v>
      </c>
      <c r="I92" s="95" t="n">
        <f aca="false">(IF(AND(($B92&gt;Input!$O$31),($B92&lt;=Input!$O$33)),$I91+Input!$O$32/Input!$O$34,$I91))</f>
        <v>0</v>
      </c>
      <c r="J92" s="95" t="n">
        <f aca="false">(IF(AND(($B92&gt;=Input!$O$38),($B92&lt;=Input!$O$40)),$J91+Input!$O$39/Input!$O$41,$J91))</f>
        <v>0</v>
      </c>
      <c r="K92" s="95"/>
      <c r="L92" s="95" t="n">
        <f aca="false">$D92+$E92+$F92+$H92+$I92+$J92</f>
        <v>114196.559786203</v>
      </c>
    </row>
    <row r="93" customFormat="false" ht="12.8" hidden="false" customHeight="false" outlineLevel="0" collapsed="false">
      <c r="A93" s="86" t="n">
        <v>89</v>
      </c>
      <c r="B93" s="90" t="n">
        <f aca="false">EOMONTH(Input!$C$7,A93)</f>
        <v>45626</v>
      </c>
      <c r="C93" s="90"/>
      <c r="D93" s="95" t="n">
        <f aca="false">IF($B93&gt;Input!$O$24,$D92,($D92+Input!$O$30)*(1+Input!$O$29/(100*12)))</f>
        <v>59556.4956234366</v>
      </c>
      <c r="E93" s="95" t="n">
        <f aca="false">IF($B93&gt;Input!$O$31,$E92,($E92+Input!$O$37)*(1+Input!$O$36/(100*12)))</f>
        <v>55522.3860287202</v>
      </c>
      <c r="F93" s="95" t="n">
        <f aca="false">IF($B93&gt;Input!$O$38,$F92,($F92+Input!$O$44)*(1+Input!$O$43/(100*12)))</f>
        <v>0</v>
      </c>
      <c r="G93" s="90"/>
      <c r="H93" s="95" t="n">
        <f aca="false">(IF(AND(($B93&gt;=Input!$O$24),($B93&lt;=Input!$O$26)),$H92+Input!$O$25/Input!$O$27,$H92))</f>
        <v>0</v>
      </c>
      <c r="I93" s="95" t="n">
        <f aca="false">(IF(AND(($B93&gt;Input!$O$31),($B93&lt;=Input!$O$33)),$I92+Input!$O$32/Input!$O$34,$I92))</f>
        <v>0</v>
      </c>
      <c r="J93" s="95" t="n">
        <f aca="false">(IF(AND(($B93&gt;=Input!$O$38),($B93&lt;=Input!$O$40)),$J92+Input!$O$39/Input!$O$41,$J92))</f>
        <v>0</v>
      </c>
      <c r="K93" s="95"/>
      <c r="L93" s="95" t="n">
        <f aca="false">$D93+$E93+$F93+$H93+$I93+$J93</f>
        <v>115078.881652157</v>
      </c>
    </row>
    <row r="94" customFormat="false" ht="12.8" hidden="false" customHeight="false" outlineLevel="0" collapsed="false">
      <c r="A94" s="86" t="n">
        <v>90</v>
      </c>
      <c r="B94" s="90" t="n">
        <f aca="false">EOMONTH(Input!$C$7,A94)</f>
        <v>45657</v>
      </c>
      <c r="C94" s="90"/>
      <c r="D94" s="95" t="n">
        <f aca="false">IF($B94&gt;Input!$O$24,$D93,($D93+Input!$O$30)*(1+Input!$O$29/(100*12)))</f>
        <v>60005.850608848</v>
      </c>
      <c r="E94" s="95" t="n">
        <f aca="false">IF($B94&gt;Input!$O$31,$E93,($E93+Input!$O$37)*(1+Input!$O$36/(100*12)))</f>
        <v>55958.2939821493</v>
      </c>
      <c r="F94" s="95" t="n">
        <f aca="false">IF($B94&gt;Input!$O$38,$F93,($F93+Input!$O$44)*(1+Input!$O$43/(100*12)))</f>
        <v>0</v>
      </c>
      <c r="G94" s="90"/>
      <c r="H94" s="95" t="n">
        <f aca="false">(IF(AND(($B94&gt;=Input!$O$24),($B94&lt;=Input!$O$26)),$H93+Input!$O$25/Input!$O$27,$H93))</f>
        <v>0</v>
      </c>
      <c r="I94" s="95" t="n">
        <f aca="false">(IF(AND(($B94&gt;Input!$O$31),($B94&lt;=Input!$O$33)),$I93+Input!$O$32/Input!$O$34,$I93))</f>
        <v>0</v>
      </c>
      <c r="J94" s="95" t="n">
        <f aca="false">(IF(AND(($B94&gt;=Input!$O$38),($B94&lt;=Input!$O$40)),$J93+Input!$O$39/Input!$O$41,$J93))</f>
        <v>0</v>
      </c>
      <c r="K94" s="95"/>
      <c r="L94" s="95" t="n">
        <f aca="false">$D94+$E94+$F94+$H94+$I94+$J94</f>
        <v>115964.144590997</v>
      </c>
    </row>
    <row r="95" customFormat="false" ht="12.8" hidden="false" customHeight="false" outlineLevel="0" collapsed="false">
      <c r="A95" s="86" t="n">
        <v>91</v>
      </c>
      <c r="B95" s="90" t="n">
        <f aca="false">EOMONTH(Input!$C$7,A95)</f>
        <v>45688</v>
      </c>
      <c r="C95" s="90"/>
      <c r="D95" s="95" t="n">
        <f aca="false">IF($B95&gt;Input!$O$24,$D94,($D94+Input!$O$30)*(1+Input!$O$29/(100*12)))</f>
        <v>60456.7034442109</v>
      </c>
      <c r="E95" s="95" t="n">
        <f aca="false">IF($B95&gt;Input!$O$31,$E94,($E94+Input!$O$37)*(1+Input!$O$36/(100*12)))</f>
        <v>56395.6549620898</v>
      </c>
      <c r="F95" s="95" t="n">
        <f aca="false">IF($B95&gt;Input!$O$38,$F94,($F94+Input!$O$44)*(1+Input!$O$43/(100*12)))</f>
        <v>0</v>
      </c>
      <c r="G95" s="90"/>
      <c r="H95" s="95" t="n">
        <f aca="false">(IF(AND(($B95&gt;=Input!$O$24),($B95&lt;=Input!$O$26)),$H94+Input!$O$25/Input!$O$27,$H94))</f>
        <v>0</v>
      </c>
      <c r="I95" s="95" t="n">
        <f aca="false">(IF(AND(($B95&gt;Input!$O$31),($B95&lt;=Input!$O$33)),$I94+Input!$O$32/Input!$O$34,$I94))</f>
        <v>0</v>
      </c>
      <c r="J95" s="95" t="n">
        <f aca="false">(IF(AND(($B95&gt;=Input!$O$38),($B95&lt;=Input!$O$40)),$J94+Input!$O$39/Input!$O$41,$J94))</f>
        <v>0</v>
      </c>
      <c r="K95" s="95"/>
      <c r="L95" s="95" t="n">
        <f aca="false">$D95+$E95+$F95+$H95+$I95+$J95</f>
        <v>116852.358406301</v>
      </c>
    </row>
    <row r="96" customFormat="false" ht="12.8" hidden="false" customHeight="false" outlineLevel="0" collapsed="false">
      <c r="A96" s="86" t="n">
        <v>92</v>
      </c>
      <c r="B96" s="90" t="n">
        <f aca="false">EOMONTH(Input!$C$7,A96)</f>
        <v>45716</v>
      </c>
      <c r="C96" s="90"/>
      <c r="D96" s="95" t="n">
        <f aca="false">IF($B96&gt;Input!$O$24,$D95,($D95+Input!$O$30)*(1+Input!$O$29/(100*12)))</f>
        <v>60909.0591223582</v>
      </c>
      <c r="E96" s="95" t="n">
        <f aca="false">IF($B96&gt;Input!$O$31,$E95,($E95+Input!$O$37)*(1+Input!$O$36/(100*12)))</f>
        <v>56834.4738119634</v>
      </c>
      <c r="F96" s="95" t="n">
        <f aca="false">IF($B96&gt;Input!$O$38,$F95,($F95+Input!$O$44)*(1+Input!$O$43/(100*12)))</f>
        <v>0</v>
      </c>
      <c r="G96" s="90"/>
      <c r="H96" s="95" t="n">
        <f aca="false">(IF(AND(($B96&gt;=Input!$O$24),($B96&lt;=Input!$O$26)),$H95+Input!$O$25/Input!$O$27,$H95))</f>
        <v>0</v>
      </c>
      <c r="I96" s="95" t="n">
        <f aca="false">(IF(AND(($B96&gt;Input!$O$31),($B96&lt;=Input!$O$33)),$I95+Input!$O$32/Input!$O$34,$I95))</f>
        <v>0</v>
      </c>
      <c r="J96" s="95" t="n">
        <f aca="false">(IF(AND(($B96&gt;=Input!$O$38),($B96&lt;=Input!$O$40)),$J95+Input!$O$39/Input!$O$41,$J95))</f>
        <v>0</v>
      </c>
      <c r="K96" s="95"/>
      <c r="L96" s="95" t="n">
        <f aca="false">$D96+$E96+$F96+$H96+$I96+$J96</f>
        <v>117743.532934322</v>
      </c>
    </row>
    <row r="97" customFormat="false" ht="12.8" hidden="false" customHeight="false" outlineLevel="0" collapsed="false">
      <c r="A97" s="86" t="n">
        <v>93</v>
      </c>
      <c r="B97" s="90" t="n">
        <f aca="false">EOMONTH(Input!$C$7,A97)</f>
        <v>45747</v>
      </c>
      <c r="C97" s="90"/>
      <c r="D97" s="95" t="n">
        <f aca="false">IF($B97&gt;Input!$O$24,$D96,($D96+Input!$O$30)*(1+Input!$O$29/(100*12)))</f>
        <v>61362.9226527661</v>
      </c>
      <c r="E97" s="95" t="n">
        <f aca="false">IF($B97&gt;Input!$O$31,$E96,($E96+Input!$O$37)*(1+Input!$O$36/(100*12)))</f>
        <v>57274.7553913366</v>
      </c>
      <c r="F97" s="95" t="n">
        <f aca="false">IF($B97&gt;Input!$O$38,$F96,($F96+Input!$O$44)*(1+Input!$O$43/(100*12)))</f>
        <v>0</v>
      </c>
      <c r="G97" s="90"/>
      <c r="H97" s="95" t="n">
        <f aca="false">(IF(AND(($B97&gt;=Input!$O$24),($B97&lt;=Input!$O$26)),$H96+Input!$O$25/Input!$O$27,$H96))</f>
        <v>0</v>
      </c>
      <c r="I97" s="95" t="n">
        <f aca="false">(IF(AND(($B97&gt;Input!$O$31),($B97&lt;=Input!$O$33)),$I96+Input!$O$32/Input!$O$34,$I96))</f>
        <v>0</v>
      </c>
      <c r="J97" s="95" t="n">
        <f aca="false">(IF(AND(($B97&gt;=Input!$O$38),($B97&lt;=Input!$O$40)),$J96+Input!$O$39/Input!$O$41,$J96))</f>
        <v>0</v>
      </c>
      <c r="K97" s="95"/>
      <c r="L97" s="95" t="n">
        <f aca="false">$D97+$E97+$F97+$H97+$I97+$J97</f>
        <v>118637.678044103</v>
      </c>
    </row>
    <row r="98" customFormat="false" ht="12.8" hidden="false" customHeight="false" outlineLevel="0" collapsed="false">
      <c r="A98" s="86" t="n">
        <v>94</v>
      </c>
      <c r="B98" s="90" t="n">
        <f aca="false">EOMONTH(Input!$C$7,A98)</f>
        <v>45777</v>
      </c>
      <c r="C98" s="90"/>
      <c r="D98" s="95" t="n">
        <f aca="false">IF($B98&gt;Input!$O$24,$D97,($D97+Input!$O$30)*(1+Input!$O$29/(100*12)))</f>
        <v>61818.2990616087</v>
      </c>
      <c r="E98" s="95" t="n">
        <f aca="false">IF($B98&gt;Input!$O$31,$E97,($E97+Input!$O$37)*(1+Input!$O$36/(100*12)))</f>
        <v>57716.5045759744</v>
      </c>
      <c r="F98" s="95" t="n">
        <f aca="false">IF($B98&gt;Input!$O$38,$F97,($F97+Input!$O$44)*(1+Input!$O$43/(100*12)))</f>
        <v>0</v>
      </c>
      <c r="G98" s="90"/>
      <c r="H98" s="95" t="n">
        <f aca="false">(IF(AND(($B98&gt;=Input!$O$24),($B98&lt;=Input!$O$26)),$H97+Input!$O$25/Input!$O$27,$H97))</f>
        <v>0</v>
      </c>
      <c r="I98" s="95" t="n">
        <f aca="false">(IF(AND(($B98&gt;Input!$O$31),($B98&lt;=Input!$O$33)),$I97+Input!$O$32/Input!$O$34,$I97))</f>
        <v>0</v>
      </c>
      <c r="J98" s="95" t="n">
        <f aca="false">(IF(AND(($B98&gt;=Input!$O$38),($B98&lt;=Input!$O$40)),$J97+Input!$O$39/Input!$O$41,$J97))</f>
        <v>0</v>
      </c>
      <c r="K98" s="95"/>
      <c r="L98" s="95" t="n">
        <f aca="false">$D98+$E98+$F98+$H98+$I98+$J98</f>
        <v>119534.803637583</v>
      </c>
    </row>
    <row r="99" customFormat="false" ht="12.8" hidden="false" customHeight="false" outlineLevel="0" collapsed="false">
      <c r="A99" s="86" t="n">
        <v>95</v>
      </c>
      <c r="B99" s="90" t="n">
        <f aca="false">EOMONTH(Input!$C$7,A99)</f>
        <v>45808</v>
      </c>
      <c r="C99" s="90"/>
      <c r="D99" s="95" t="n">
        <f aca="false">IF($B99&gt;Input!$O$24,$D98,($D98+Input!$O$30)*(1+Input!$O$29/(100*12)))</f>
        <v>62275.193391814</v>
      </c>
      <c r="E99" s="95" t="n">
        <f aca="false">IF($B99&gt;Input!$O$31,$E98,($E98+Input!$O$37)*(1+Input!$O$36/(100*12)))</f>
        <v>58159.7262578944</v>
      </c>
      <c r="F99" s="95" t="n">
        <f aca="false">IF($B99&gt;Input!$O$38,$F98,($F98+Input!$O$44)*(1+Input!$O$43/(100*12)))</f>
        <v>0</v>
      </c>
      <c r="G99" s="90"/>
      <c r="H99" s="95" t="n">
        <f aca="false">(IF(AND(($B99&gt;=Input!$O$24),($B99&lt;=Input!$O$26)),$H98+Input!$O$25/Input!$O$27,$H98))</f>
        <v>0</v>
      </c>
      <c r="I99" s="95" t="n">
        <f aca="false">(IF(AND(($B99&gt;Input!$O$31),($B99&lt;=Input!$O$33)),$I98+Input!$O$32/Input!$O$34,$I98))</f>
        <v>0</v>
      </c>
      <c r="J99" s="95" t="n">
        <f aca="false">(IF(AND(($B99&gt;=Input!$O$38),($B99&lt;=Input!$O$40)),$J98+Input!$O$39/Input!$O$41,$J98))</f>
        <v>0</v>
      </c>
      <c r="K99" s="95"/>
      <c r="L99" s="95" t="n">
        <f aca="false">$D99+$E99+$F99+$H99+$I99+$J99</f>
        <v>120434.919649708</v>
      </c>
    </row>
    <row r="100" customFormat="false" ht="12.8" hidden="false" customHeight="false" outlineLevel="0" collapsed="false">
      <c r="A100" s="86" t="n">
        <v>96</v>
      </c>
      <c r="B100" s="90" t="n">
        <f aca="false">EOMONTH(Input!$C$7,A100)</f>
        <v>45838</v>
      </c>
      <c r="C100" s="90"/>
      <c r="D100" s="95" t="n">
        <f aca="false">IF($B100&gt;Input!$O$24,$D99,($D99+Input!$O$30)*(1+Input!$O$29/(100*12)))</f>
        <v>62733.6107031201</v>
      </c>
      <c r="E100" s="95" t="n">
        <f aca="false">IF($B100&gt;Input!$O$31,$E99,($E99+Input!$O$37)*(1+Input!$O$36/(100*12)))</f>
        <v>58604.4253454207</v>
      </c>
      <c r="F100" s="95" t="n">
        <f aca="false">IF($B100&gt;Input!$O$38,$F99,($F99+Input!$O$44)*(1+Input!$O$43/(100*12)))</f>
        <v>0</v>
      </c>
      <c r="G100" s="90"/>
      <c r="H100" s="95" t="n">
        <f aca="false">(IF(AND(($B100&gt;=Input!$O$24),($B100&lt;=Input!$O$26)),$H99+Input!$O$25/Input!$O$27,$H99))</f>
        <v>0</v>
      </c>
      <c r="I100" s="95" t="n">
        <f aca="false">(IF(AND(($B100&gt;Input!$O$31),($B100&lt;=Input!$O$33)),$I99+Input!$O$32/Input!$O$34,$I99))</f>
        <v>0</v>
      </c>
      <c r="J100" s="95" t="n">
        <f aca="false">(IF(AND(($B100&gt;=Input!$O$38),($B100&lt;=Input!$O$40)),$J99+Input!$O$39/Input!$O$41,$J99))</f>
        <v>0</v>
      </c>
      <c r="K100" s="95"/>
      <c r="L100" s="95" t="n">
        <f aca="false">$D100+$E100+$F100+$H100+$I100+$J100</f>
        <v>121338.036048541</v>
      </c>
    </row>
    <row r="101" customFormat="false" ht="12.8" hidden="false" customHeight="false" outlineLevel="0" collapsed="false">
      <c r="A101" s="86" t="n">
        <v>97</v>
      </c>
      <c r="B101" s="90" t="n">
        <f aca="false">EOMONTH(Input!$C$7,A101)</f>
        <v>45869</v>
      </c>
      <c r="C101" s="90"/>
      <c r="D101" s="95" t="n">
        <f aca="false">IF($B101&gt;Input!$O$24,$D100,($D100+Input!$O$30)*(1+Input!$O$29/(100*12)))</f>
        <v>63193.5560721305</v>
      </c>
      <c r="E101" s="95" t="n">
        <f aca="false">IF($B101&gt;Input!$O$31,$E100,($E100+Input!$O$37)*(1+Input!$O$36/(100*12)))</f>
        <v>59050.6067632387</v>
      </c>
      <c r="F101" s="95" t="n">
        <f aca="false">IF($B101&gt;Input!$O$38,$F100,($F100+Input!$O$44)*(1+Input!$O$43/(100*12)))</f>
        <v>0</v>
      </c>
      <c r="G101" s="90"/>
      <c r="H101" s="95" t="n">
        <f aca="false">(IF(AND(($B101&gt;=Input!$O$24),($B101&lt;=Input!$O$26)),$H100+Input!$O$25/Input!$O$27,$H100))</f>
        <v>0</v>
      </c>
      <c r="I101" s="95" t="n">
        <f aca="false">(IF(AND(($B101&gt;Input!$O$31),($B101&lt;=Input!$O$33)),$I100+Input!$O$32/Input!$O$34,$I100))</f>
        <v>0</v>
      </c>
      <c r="J101" s="95" t="n">
        <f aca="false">(IF(AND(($B101&gt;=Input!$O$38),($B101&lt;=Input!$O$40)),$J100+Input!$O$39/Input!$O$41,$J100))</f>
        <v>0</v>
      </c>
      <c r="K101" s="95"/>
      <c r="L101" s="95" t="n">
        <f aca="false">$D101+$E101+$F101+$H101+$I101+$J101</f>
        <v>122244.162835369</v>
      </c>
    </row>
    <row r="102" customFormat="false" ht="12.8" hidden="false" customHeight="false" outlineLevel="0" collapsed="false">
      <c r="A102" s="86" t="n">
        <v>98</v>
      </c>
      <c r="B102" s="90" t="n">
        <f aca="false">EOMONTH(Input!$C$7,A102)</f>
        <v>45900</v>
      </c>
      <c r="C102" s="90"/>
      <c r="D102" s="95" t="n">
        <f aca="false">IF($B102&gt;Input!$O$24,$D101,($D101+Input!$O$30)*(1+Input!$O$29/(100*12)))</f>
        <v>63655.0345923709</v>
      </c>
      <c r="E102" s="95" t="n">
        <f aca="false">IF($B102&gt;Input!$O$31,$E101,($E101+Input!$O$37)*(1+Input!$O$36/(100*12)))</f>
        <v>59498.2754524495</v>
      </c>
      <c r="F102" s="95" t="n">
        <f aca="false">IF($B102&gt;Input!$O$38,$F101,($F101+Input!$O$44)*(1+Input!$O$43/(100*12)))</f>
        <v>0</v>
      </c>
      <c r="G102" s="90"/>
      <c r="H102" s="95" t="n">
        <f aca="false">(IF(AND(($B102&gt;=Input!$O$24),($B102&lt;=Input!$O$26)),$H101+Input!$O$25/Input!$O$27,$H101))</f>
        <v>0</v>
      </c>
      <c r="I102" s="95" t="n">
        <f aca="false">(IF(AND(($B102&gt;Input!$O$31),($B102&lt;=Input!$O$33)),$I101+Input!$O$32/Input!$O$34,$I101))</f>
        <v>0</v>
      </c>
      <c r="J102" s="95" t="n">
        <f aca="false">(IF(AND(($B102&gt;=Input!$O$38),($B102&lt;=Input!$O$40)),$J101+Input!$O$39/Input!$O$41,$J101))</f>
        <v>0</v>
      </c>
      <c r="K102" s="95"/>
      <c r="L102" s="95" t="n">
        <f aca="false">$D102+$E102+$F102+$H102+$I102+$J102</f>
        <v>123153.31004482</v>
      </c>
    </row>
    <row r="103" customFormat="false" ht="12.8" hidden="false" customHeight="false" outlineLevel="0" collapsed="false">
      <c r="A103" s="86" t="n">
        <v>99</v>
      </c>
      <c r="B103" s="90" t="n">
        <f aca="false">EOMONTH(Input!$C$7,A103)</f>
        <v>45930</v>
      </c>
      <c r="C103" s="90"/>
      <c r="D103" s="95" t="n">
        <f aca="false">IF($B103&gt;Input!$O$24,$D102,($D102+Input!$O$30)*(1+Input!$O$29/(100*12)))</f>
        <v>64118.0513743455</v>
      </c>
      <c r="E103" s="95" t="n">
        <f aca="false">IF($B103&gt;Input!$O$31,$E102,($E102+Input!$O$37)*(1+Input!$O$36/(100*12)))</f>
        <v>59947.4363706244</v>
      </c>
      <c r="F103" s="95" t="n">
        <f aca="false">IF($B103&gt;Input!$O$38,$F102,($F102+Input!$O$44)*(1+Input!$O$43/(100*12)))</f>
        <v>0</v>
      </c>
      <c r="G103" s="90"/>
      <c r="H103" s="95" t="n">
        <f aca="false">(IF(AND(($B103&gt;=Input!$O$24),($B103&lt;=Input!$O$26)),$H102+Input!$O$25/Input!$O$27,$H102))</f>
        <v>0</v>
      </c>
      <c r="I103" s="95" t="n">
        <f aca="false">(IF(AND(($B103&gt;Input!$O$31),($B103&lt;=Input!$O$33)),$I102+Input!$O$32/Input!$O$34,$I102))</f>
        <v>0</v>
      </c>
      <c r="J103" s="95" t="n">
        <f aca="false">(IF(AND(($B103&gt;=Input!$O$38),($B103&lt;=Input!$O$40)),$J102+Input!$O$39/Input!$O$41,$J102))</f>
        <v>0</v>
      </c>
      <c r="K103" s="95"/>
      <c r="L103" s="95" t="n">
        <f aca="false">$D103+$E103+$F103+$H103+$I103+$J103</f>
        <v>124065.48774497</v>
      </c>
    </row>
    <row r="104" customFormat="false" ht="12.8" hidden="false" customHeight="false" outlineLevel="0" collapsed="false">
      <c r="A104" s="86" t="n">
        <v>100</v>
      </c>
      <c r="B104" s="90" t="n">
        <f aca="false">EOMONTH(Input!$C$7,A104)</f>
        <v>45961</v>
      </c>
      <c r="C104" s="90"/>
      <c r="D104" s="95" t="n">
        <f aca="false">IF($B104&gt;Input!$O$24,$D103,($D103+Input!$O$30)*(1+Input!$O$29/(100*12)))</f>
        <v>64582.6115455933</v>
      </c>
      <c r="E104" s="95" t="n">
        <f aca="false">IF($B104&gt;Input!$O$31,$E103,($E103+Input!$O$37)*(1+Input!$O$36/(100*12)))</f>
        <v>60398.0944918598</v>
      </c>
      <c r="F104" s="95" t="n">
        <f aca="false">IF($B104&gt;Input!$O$38,$F103,($F103+Input!$O$44)*(1+Input!$O$43/(100*12)))</f>
        <v>0</v>
      </c>
      <c r="G104" s="90"/>
      <c r="H104" s="95" t="n">
        <f aca="false">(IF(AND(($B104&gt;=Input!$O$24),($B104&lt;=Input!$O$26)),$H103+Input!$O$25/Input!$O$27,$H103))</f>
        <v>0</v>
      </c>
      <c r="I104" s="95" t="n">
        <f aca="false">(IF(AND(($B104&gt;Input!$O$31),($B104&lt;=Input!$O$33)),$I103+Input!$O$32/Input!$O$34,$I103))</f>
        <v>0</v>
      </c>
      <c r="J104" s="95" t="n">
        <f aca="false">(IF(AND(($B104&gt;=Input!$O$38),($B104&lt;=Input!$O$40)),$J103+Input!$O$39/Input!$O$41,$J103))</f>
        <v>0</v>
      </c>
      <c r="K104" s="95"/>
      <c r="L104" s="95" t="n">
        <f aca="false">$D104+$E104+$F104+$H104+$I104+$J104</f>
        <v>124980.706037453</v>
      </c>
    </row>
    <row r="105" customFormat="false" ht="12.8" hidden="false" customHeight="false" outlineLevel="0" collapsed="false">
      <c r="A105" s="86" t="n">
        <v>101</v>
      </c>
      <c r="B105" s="90" t="n">
        <f aca="false">EOMONTH(Input!$C$7,A105)</f>
        <v>45991</v>
      </c>
      <c r="C105" s="90"/>
      <c r="D105" s="95" t="n">
        <f aca="false">IF($B105&gt;Input!$O$24,$D104,($D104+Input!$O$30)*(1+Input!$O$29/(100*12)))</f>
        <v>65048.7202507453</v>
      </c>
      <c r="E105" s="95" t="n">
        <f aca="false">IF($B105&gt;Input!$O$31,$E104,($E104+Input!$O$37)*(1+Input!$O$36/(100*12)))</f>
        <v>60850.2548068327</v>
      </c>
      <c r="F105" s="95" t="n">
        <f aca="false">IF($B105&gt;Input!$O$38,$F104,($F104+Input!$O$44)*(1+Input!$O$43/(100*12)))</f>
        <v>0</v>
      </c>
      <c r="G105" s="90"/>
      <c r="H105" s="95" t="n">
        <f aca="false">(IF(AND(($B105&gt;=Input!$O$24),($B105&lt;=Input!$O$26)),$H104+Input!$O$25/Input!$O$27,$H104))</f>
        <v>0</v>
      </c>
      <c r="I105" s="95" t="n">
        <f aca="false">(IF(AND(($B105&gt;Input!$O$31),($B105&lt;=Input!$O$33)),$I104+Input!$O$32/Input!$O$34,$I104))</f>
        <v>0</v>
      </c>
      <c r="J105" s="95" t="n">
        <f aca="false">(IF(AND(($B105&gt;=Input!$O$38),($B105&lt;=Input!$O$40)),$J104+Input!$O$39/Input!$O$41,$J104))</f>
        <v>0</v>
      </c>
      <c r="K105" s="95"/>
      <c r="L105" s="95" t="n">
        <f aca="false">$D105+$E105+$F105+$H105+$I105+$J105</f>
        <v>125898.975057578</v>
      </c>
    </row>
    <row r="106" customFormat="false" ht="12.8" hidden="false" customHeight="false" outlineLevel="0" collapsed="false">
      <c r="A106" s="86" t="n">
        <v>102</v>
      </c>
      <c r="B106" s="90" t="n">
        <f aca="false">EOMONTH(Input!$C$7,A106)</f>
        <v>46022</v>
      </c>
      <c r="C106" s="90"/>
      <c r="D106" s="95" t="n">
        <f aca="false">IF($B106&gt;Input!$O$24,$D105,($D105+Input!$O$30)*(1+Input!$O$29/(100*12)))</f>
        <v>65516.3826515811</v>
      </c>
      <c r="E106" s="95" t="n">
        <f aca="false">IF($B106&gt;Input!$O$31,$E105,($E105+Input!$O$37)*(1+Input!$O$36/(100*12)))</f>
        <v>61303.9223228555</v>
      </c>
      <c r="F106" s="95" t="n">
        <f aca="false">IF($B106&gt;Input!$O$38,$F105,($F105+Input!$O$44)*(1+Input!$O$43/(100*12)))</f>
        <v>0</v>
      </c>
      <c r="G106" s="90"/>
      <c r="H106" s="95" t="n">
        <f aca="false">(IF(AND(($B106&gt;=Input!$O$24),($B106&lt;=Input!$O$26)),$H105+Input!$O$25/Input!$O$27,$H105))</f>
        <v>0</v>
      </c>
      <c r="I106" s="95" t="n">
        <f aca="false">(IF(AND(($B106&gt;Input!$O$31),($B106&lt;=Input!$O$33)),$I105+Input!$O$32/Input!$O$34,$I105))</f>
        <v>0</v>
      </c>
      <c r="J106" s="95" t="n">
        <f aca="false">(IF(AND(($B106&gt;=Input!$O$38),($B106&lt;=Input!$O$40)),$J105+Input!$O$39/Input!$O$41,$J105))</f>
        <v>0</v>
      </c>
      <c r="K106" s="95"/>
      <c r="L106" s="95" t="n">
        <f aca="false">$D106+$E106+$F106+$H106+$I106+$J106</f>
        <v>126820.304974437</v>
      </c>
    </row>
    <row r="107" customFormat="false" ht="12.8" hidden="false" customHeight="false" outlineLevel="0" collapsed="false">
      <c r="A107" s="86" t="n">
        <v>103</v>
      </c>
      <c r="B107" s="90" t="n">
        <f aca="false">EOMONTH(Input!$C$7,A107)</f>
        <v>46053</v>
      </c>
      <c r="C107" s="90"/>
      <c r="D107" s="95" t="n">
        <f aca="false">IF($B107&gt;Input!$O$24,$D106,($D106+Input!$O$30)*(1+Input!$O$29/(100*12)))</f>
        <v>65985.6039270864</v>
      </c>
      <c r="E107" s="95" t="n">
        <f aca="false">IF($B107&gt;Input!$O$31,$E106,($E106+Input!$O$37)*(1+Input!$O$36/(100*12)))</f>
        <v>61759.1020639316</v>
      </c>
      <c r="F107" s="95" t="n">
        <f aca="false">IF($B107&gt;Input!$O$38,$F106,($F106+Input!$O$44)*(1+Input!$O$43/(100*12)))</f>
        <v>0</v>
      </c>
      <c r="G107" s="90"/>
      <c r="H107" s="95" t="n">
        <f aca="false">(IF(AND(($B107&gt;=Input!$O$24),($B107&lt;=Input!$O$26)),$H106+Input!$O$25/Input!$O$27,$H106))</f>
        <v>0</v>
      </c>
      <c r="I107" s="95" t="n">
        <f aca="false">(IF(AND(($B107&gt;Input!$O$31),($B107&lt;=Input!$O$33)),$I106+Input!$O$32/Input!$O$34,$I106))</f>
        <v>0</v>
      </c>
      <c r="J107" s="95" t="n">
        <f aca="false">(IF(AND(($B107&gt;=Input!$O$38),($B107&lt;=Input!$O$40)),$J106+Input!$O$39/Input!$O$41,$J106))</f>
        <v>0</v>
      </c>
      <c r="K107" s="95"/>
      <c r="L107" s="95" t="n">
        <f aca="false">$D107+$E107+$F107+$H107+$I107+$J107</f>
        <v>127744.705991018</v>
      </c>
    </row>
    <row r="108" customFormat="false" ht="12.8" hidden="false" customHeight="false" outlineLevel="0" collapsed="false">
      <c r="A108" s="86" t="n">
        <v>104</v>
      </c>
      <c r="B108" s="90" t="n">
        <f aca="false">EOMONTH(Input!$C$7,A108)</f>
        <v>46081</v>
      </c>
      <c r="C108" s="90"/>
      <c r="D108" s="95" t="n">
        <f aca="false">IF($B108&gt;Input!$O$24,$D107,($D107+Input!$O$30)*(1+Input!$O$29/(100*12)))</f>
        <v>66456.38927351</v>
      </c>
      <c r="E108" s="95" t="n">
        <f aca="false">IF($B108&gt;Input!$O$31,$E107,($E107+Input!$O$37)*(1+Input!$O$36/(100*12)))</f>
        <v>62215.7990708114</v>
      </c>
      <c r="F108" s="95" t="n">
        <f aca="false">IF($B108&gt;Input!$O$38,$F107,($F107+Input!$O$44)*(1+Input!$O$43/(100*12)))</f>
        <v>0</v>
      </c>
      <c r="G108" s="90"/>
      <c r="H108" s="95" t="n">
        <f aca="false">(IF(AND(($B108&gt;=Input!$O$24),($B108&lt;=Input!$O$26)),$H107+Input!$O$25/Input!$O$27,$H107))</f>
        <v>0</v>
      </c>
      <c r="I108" s="95" t="n">
        <f aca="false">(IF(AND(($B108&gt;Input!$O$31),($B108&lt;=Input!$O$33)),$I107+Input!$O$32/Input!$O$34,$I107))</f>
        <v>0</v>
      </c>
      <c r="J108" s="95" t="n">
        <f aca="false">(IF(AND(($B108&gt;=Input!$O$38),($B108&lt;=Input!$O$40)),$J107+Input!$O$39/Input!$O$41,$J107))</f>
        <v>0</v>
      </c>
      <c r="K108" s="95"/>
      <c r="L108" s="95" t="n">
        <f aca="false">$D108+$E108+$F108+$H108+$I108+$J108</f>
        <v>128672.188344321</v>
      </c>
    </row>
    <row r="109" customFormat="false" ht="12.8" hidden="false" customHeight="false" outlineLevel="0" collapsed="false">
      <c r="A109" s="86" t="n">
        <v>105</v>
      </c>
      <c r="B109" s="90" t="n">
        <f aca="false">EOMONTH(Input!$C$7,A109)</f>
        <v>46112</v>
      </c>
      <c r="C109" s="90"/>
      <c r="D109" s="95" t="n">
        <f aca="false">IF($B109&gt;Input!$O$24,$D108,($D108+Input!$O$30)*(1+Input!$O$29/(100*12)))</f>
        <v>66928.7439044217</v>
      </c>
      <c r="E109" s="95" t="n">
        <f aca="false">IF($B109&gt;Input!$O$31,$E108,($E108+Input!$O$37)*(1+Input!$O$36/(100*12)))</f>
        <v>62674.0184010474</v>
      </c>
      <c r="F109" s="95" t="n">
        <f aca="false">IF($B109&gt;Input!$O$38,$F108,($F108+Input!$O$44)*(1+Input!$O$43/(100*12)))</f>
        <v>0</v>
      </c>
      <c r="G109" s="90"/>
      <c r="H109" s="95" t="n">
        <f aca="false">(IF(AND(($B109&gt;=Input!$O$24),($B109&lt;=Input!$O$26)),$H108+Input!$O$25/Input!$O$27,$H108))</f>
        <v>0</v>
      </c>
      <c r="I109" s="95" t="n">
        <f aca="false">(IF(AND(($B109&gt;Input!$O$31),($B109&lt;=Input!$O$33)),$I108+Input!$O$32/Input!$O$34,$I108))</f>
        <v>0</v>
      </c>
      <c r="J109" s="95" t="n">
        <f aca="false">(IF(AND(($B109&gt;=Input!$O$38),($B109&lt;=Input!$O$40)),$J108+Input!$O$39/Input!$O$41,$J108))</f>
        <v>0</v>
      </c>
      <c r="K109" s="95"/>
      <c r="L109" s="95" t="n">
        <f aca="false">$D109+$E109+$F109+$H109+$I109+$J109</f>
        <v>129602.762305469</v>
      </c>
    </row>
    <row r="110" customFormat="false" ht="12.8" hidden="false" customHeight="false" outlineLevel="0" collapsed="false">
      <c r="A110" s="86" t="n">
        <v>106</v>
      </c>
      <c r="B110" s="90" t="n">
        <f aca="false">EOMONTH(Input!$C$7,A110)</f>
        <v>46142</v>
      </c>
      <c r="C110" s="90"/>
      <c r="D110" s="95" t="n">
        <f aca="false">IF($B110&gt;Input!$O$24,$D109,($D109+Input!$O$30)*(1+Input!$O$29/(100*12)))</f>
        <v>67402.6730507698</v>
      </c>
      <c r="E110" s="95" t="n">
        <f aca="false">IF($B110&gt;Input!$O$31,$E109,($E109+Input!$O$37)*(1+Input!$O$36/(100*12)))</f>
        <v>63133.7651290509</v>
      </c>
      <c r="F110" s="95" t="n">
        <f aca="false">IF($B110&gt;Input!$O$38,$F109,($F109+Input!$O$44)*(1+Input!$O$43/(100*12)))</f>
        <v>0</v>
      </c>
      <c r="G110" s="90"/>
      <c r="H110" s="95" t="n">
        <f aca="false">(IF(AND(($B110&gt;=Input!$O$24),($B110&lt;=Input!$O$26)),$H109+Input!$O$25/Input!$O$27,$H109))</f>
        <v>0</v>
      </c>
      <c r="I110" s="95" t="n">
        <f aca="false">(IF(AND(($B110&gt;Input!$O$31),($B110&lt;=Input!$O$33)),$I109+Input!$O$32/Input!$O$34,$I109))</f>
        <v>0</v>
      </c>
      <c r="J110" s="95" t="n">
        <f aca="false">(IF(AND(($B110&gt;=Input!$O$38),($B110&lt;=Input!$O$40)),$J109+Input!$O$39/Input!$O$41,$J109))</f>
        <v>0</v>
      </c>
      <c r="K110" s="95"/>
      <c r="L110" s="95" t="n">
        <f aca="false">$D110+$E110+$F110+$H110+$I110+$J110</f>
        <v>130536.438179821</v>
      </c>
    </row>
    <row r="111" customFormat="false" ht="12.8" hidden="false" customHeight="false" outlineLevel="0" collapsed="false">
      <c r="A111" s="86" t="n">
        <v>107</v>
      </c>
      <c r="B111" s="90" t="n">
        <f aca="false">EOMONTH(Input!$C$7,A111)</f>
        <v>46173</v>
      </c>
      <c r="C111" s="90"/>
      <c r="D111" s="95" t="n">
        <f aca="false">IF($B111&gt;Input!$O$24,$D110,($D110+Input!$O$30)*(1+Input!$O$29/(100*12)))</f>
        <v>67878.181960939</v>
      </c>
      <c r="E111" s="95" t="n">
        <f aca="false">IF($B111&gt;Input!$O$31,$E110,($E110+Input!$O$37)*(1+Input!$O$36/(100*12)))</f>
        <v>63595.0443461478</v>
      </c>
      <c r="F111" s="95" t="n">
        <f aca="false">IF($B111&gt;Input!$O$38,$F110,($F110+Input!$O$44)*(1+Input!$O$43/(100*12)))</f>
        <v>0</v>
      </c>
      <c r="G111" s="90"/>
      <c r="H111" s="95" t="n">
        <f aca="false">(IF(AND(($B111&gt;=Input!$O$24),($B111&lt;=Input!$O$26)),$H110+Input!$O$25/Input!$O$27,$H110))</f>
        <v>0</v>
      </c>
      <c r="I111" s="95" t="n">
        <f aca="false">(IF(AND(($B111&gt;Input!$O$31),($B111&lt;=Input!$O$33)),$I110+Input!$O$32/Input!$O$34,$I110))</f>
        <v>0</v>
      </c>
      <c r="J111" s="95" t="n">
        <f aca="false">(IF(AND(($B111&gt;=Input!$O$38),($B111&lt;=Input!$O$40)),$J110+Input!$O$39/Input!$O$41,$J110))</f>
        <v>0</v>
      </c>
      <c r="K111" s="95"/>
      <c r="L111" s="95" t="n">
        <f aca="false">$D111+$E111+$F111+$H111+$I111+$J111</f>
        <v>131473.226307087</v>
      </c>
    </row>
    <row r="112" customFormat="false" ht="12.8" hidden="false" customHeight="false" outlineLevel="0" collapsed="false">
      <c r="A112" s="86" t="n">
        <v>108</v>
      </c>
      <c r="B112" s="90" t="n">
        <f aca="false">EOMONTH(Input!$C$7,A112)</f>
        <v>46203</v>
      </c>
      <c r="C112" s="90"/>
      <c r="D112" s="95" t="n">
        <f aca="false">IF($B112&gt;Input!$O$24,$D111,($D111+Input!$O$30)*(1+Input!$O$29/(100*12)))</f>
        <v>68355.2759008088</v>
      </c>
      <c r="E112" s="95" t="n">
        <f aca="false">IF($B112&gt;Input!$O$31,$E111,($E111+Input!$O$37)*(1+Input!$O$36/(100*12)))</f>
        <v>64057.861160635</v>
      </c>
      <c r="F112" s="95" t="n">
        <f aca="false">IF($B112&gt;Input!$O$38,$F111,($F111+Input!$O$44)*(1+Input!$O$43/(100*12)))</f>
        <v>0</v>
      </c>
      <c r="G112" s="90"/>
      <c r="H112" s="95" t="n">
        <f aca="false">(IF(AND(($B112&gt;=Input!$O$24),($B112&lt;=Input!$O$26)),$H111+Input!$O$25/Input!$O$27,$H111))</f>
        <v>0</v>
      </c>
      <c r="I112" s="95" t="n">
        <f aca="false">(IF(AND(($B112&gt;Input!$O$31),($B112&lt;=Input!$O$33)),$I111+Input!$O$32/Input!$O$34,$I111))</f>
        <v>0</v>
      </c>
      <c r="J112" s="95" t="n">
        <f aca="false">(IF(AND(($B112&gt;=Input!$O$38),($B112&lt;=Input!$O$40)),$J111+Input!$O$39/Input!$O$41,$J111))</f>
        <v>0</v>
      </c>
      <c r="K112" s="95"/>
      <c r="L112" s="95" t="n">
        <f aca="false">$D112+$E112+$F112+$H112+$I112+$J112</f>
        <v>132413.137061444</v>
      </c>
    </row>
    <row r="113" customFormat="false" ht="12.8" hidden="false" customHeight="false" outlineLevel="0" collapsed="false">
      <c r="A113" s="86" t="n">
        <v>109</v>
      </c>
      <c r="B113" s="90" t="n">
        <f aca="false">EOMONTH(Input!$C$7,A113)</f>
        <v>46234</v>
      </c>
      <c r="C113" s="90"/>
      <c r="D113" s="95" t="n">
        <f aca="false">IF($B113&gt;Input!$O$24,$D112,($D112+Input!$O$30)*(1+Input!$O$29/(100*12)))</f>
        <v>68833.9601538115</v>
      </c>
      <c r="E113" s="95" t="n">
        <f aca="false">IF($B113&gt;Input!$O$31,$E112,($E112+Input!$O$37)*(1+Input!$O$36/(100*12)))</f>
        <v>64522.2206978371</v>
      </c>
      <c r="F113" s="95" t="n">
        <f aca="false">IF($B113&gt;Input!$O$38,$F112,($F112+Input!$O$44)*(1+Input!$O$43/(100*12)))</f>
        <v>0</v>
      </c>
      <c r="G113" s="90"/>
      <c r="H113" s="95" t="n">
        <f aca="false">(IF(AND(($B113&gt;=Input!$O$24),($B113&lt;=Input!$O$26)),$H112+Input!$O$25/Input!$O$27,$H112))</f>
        <v>0</v>
      </c>
      <c r="I113" s="95" t="n">
        <f aca="false">(IF(AND(($B113&gt;Input!$O$31),($B113&lt;=Input!$O$33)),$I112+Input!$O$32/Input!$O$34,$I112))</f>
        <v>0</v>
      </c>
      <c r="J113" s="95" t="n">
        <f aca="false">(IF(AND(($B113&gt;=Input!$O$38),($B113&lt;=Input!$O$40)),$J112+Input!$O$39/Input!$O$41,$J112))</f>
        <v>0</v>
      </c>
      <c r="K113" s="95"/>
      <c r="L113" s="95" t="n">
        <f aca="false">$D113+$E113+$F113+$H113+$I113+$J113</f>
        <v>133356.180851649</v>
      </c>
    </row>
    <row r="114" customFormat="false" ht="12.8" hidden="false" customHeight="false" outlineLevel="0" collapsed="false">
      <c r="A114" s="86" t="n">
        <v>110</v>
      </c>
      <c r="B114" s="90" t="n">
        <f aca="false">EOMONTH(Input!$C$7,A114)</f>
        <v>46265</v>
      </c>
      <c r="C114" s="90"/>
      <c r="D114" s="95" t="n">
        <f aca="false">IF($B114&gt;Input!$O$24,$D113,($D113+Input!$O$30)*(1+Input!$O$29/(100*12)))</f>
        <v>69314.2400209909</v>
      </c>
      <c r="E114" s="95" t="n">
        <f aca="false">IF($B114&gt;Input!$O$31,$E113,($E113+Input!$O$37)*(1+Input!$O$36/(100*12)))</f>
        <v>64988.1281001632</v>
      </c>
      <c r="F114" s="95" t="n">
        <f aca="false">IF($B114&gt;Input!$O$38,$F113,($F113+Input!$O$44)*(1+Input!$O$43/(100*12)))</f>
        <v>0</v>
      </c>
      <c r="G114" s="90"/>
      <c r="H114" s="95" t="n">
        <f aca="false">(IF(AND(($B114&gt;=Input!$O$24),($B114&lt;=Input!$O$26)),$H113+Input!$O$25/Input!$O$27,$H113))</f>
        <v>0</v>
      </c>
      <c r="I114" s="95" t="n">
        <f aca="false">(IF(AND(($B114&gt;Input!$O$31),($B114&lt;=Input!$O$33)),$I113+Input!$O$32/Input!$O$34,$I113))</f>
        <v>0</v>
      </c>
      <c r="J114" s="95" t="n">
        <f aca="false">(IF(AND(($B114&gt;=Input!$O$38),($B114&lt;=Input!$O$40)),$J113+Input!$O$39/Input!$O$41,$J113))</f>
        <v>0</v>
      </c>
      <c r="K114" s="95"/>
      <c r="L114" s="95" t="n">
        <f aca="false">$D114+$E114+$F114+$H114+$I114+$J114</f>
        <v>134302.368121154</v>
      </c>
    </row>
    <row r="115" customFormat="false" ht="12.8" hidden="false" customHeight="false" outlineLevel="0" collapsed="false">
      <c r="A115" s="86" t="n">
        <v>111</v>
      </c>
      <c r="B115" s="90" t="n">
        <f aca="false">EOMONTH(Input!$C$7,A115)</f>
        <v>46295</v>
      </c>
      <c r="C115" s="90"/>
      <c r="D115" s="95" t="n">
        <f aca="false">IF($B115&gt;Input!$O$24,$D114,($D114+Input!$O$30)*(1+Input!$O$29/(100*12)))</f>
        <v>69796.1208210609</v>
      </c>
      <c r="E115" s="95" t="n">
        <f aca="false">IF($B115&gt;Input!$O$31,$E114,($E114+Input!$O$37)*(1+Input!$O$36/(100*12)))</f>
        <v>65455.5885271638</v>
      </c>
      <c r="F115" s="95" t="n">
        <f aca="false">IF($B115&gt;Input!$O$38,$F114,($F114+Input!$O$44)*(1+Input!$O$43/(100*12)))</f>
        <v>0</v>
      </c>
      <c r="G115" s="90"/>
      <c r="H115" s="95" t="n">
        <f aca="false">(IF(AND(($B115&gt;=Input!$O$24),($B115&lt;=Input!$O$26)),$H114+Input!$O$25/Input!$O$27,$H114))</f>
        <v>0</v>
      </c>
      <c r="I115" s="95" t="n">
        <f aca="false">(IF(AND(($B115&gt;Input!$O$31),($B115&lt;=Input!$O$33)),$I114+Input!$O$32/Input!$O$34,$I114))</f>
        <v>0</v>
      </c>
      <c r="J115" s="95" t="n">
        <f aca="false">(IF(AND(($B115&gt;=Input!$O$38),($B115&lt;=Input!$O$40)),$J114+Input!$O$39/Input!$O$41,$J114))</f>
        <v>0</v>
      </c>
      <c r="K115" s="95"/>
      <c r="L115" s="95" t="n">
        <f aca="false">$D115+$E115+$F115+$H115+$I115+$J115</f>
        <v>135251.709348225</v>
      </c>
    </row>
    <row r="116" customFormat="false" ht="12.8" hidden="false" customHeight="false" outlineLevel="0" collapsed="false">
      <c r="A116" s="86" t="n">
        <v>112</v>
      </c>
      <c r="B116" s="90" t="n">
        <f aca="false">EOMONTH(Input!$C$7,A116)</f>
        <v>46326</v>
      </c>
      <c r="C116" s="90"/>
      <c r="D116" s="95" t="n">
        <f aca="false">IF($B116&gt;Input!$O$24,$D115,($D115+Input!$O$30)*(1+Input!$O$29/(100*12)))</f>
        <v>70279.6078904644</v>
      </c>
      <c r="E116" s="95" t="n">
        <f aca="false">IF($B116&gt;Input!$O$31,$E115,($E115+Input!$O$37)*(1+Input!$O$36/(100*12)))</f>
        <v>65924.6071555876</v>
      </c>
      <c r="F116" s="95" t="n">
        <f aca="false">IF($B116&gt;Input!$O$38,$F115,($F115+Input!$O$44)*(1+Input!$O$43/(100*12)))</f>
        <v>0</v>
      </c>
      <c r="G116" s="90"/>
      <c r="H116" s="95" t="n">
        <f aca="false">(IF(AND(($B116&gt;=Input!$O$24),($B116&lt;=Input!$O$26)),$H115+Input!$O$25/Input!$O$27,$H115))</f>
        <v>0</v>
      </c>
      <c r="I116" s="95" t="n">
        <f aca="false">(IF(AND(($B116&gt;Input!$O$31),($B116&lt;=Input!$O$33)),$I115+Input!$O$32/Input!$O$34,$I115))</f>
        <v>0</v>
      </c>
      <c r="J116" s="95" t="n">
        <f aca="false">(IF(AND(($B116&gt;=Input!$O$38),($B116&lt;=Input!$O$40)),$J115+Input!$O$39/Input!$O$41,$J115))</f>
        <v>0</v>
      </c>
      <c r="K116" s="95"/>
      <c r="L116" s="95" t="n">
        <f aca="false">$D116+$E116+$F116+$H116+$I116+$J116</f>
        <v>136204.215046052</v>
      </c>
    </row>
    <row r="117" customFormat="false" ht="12.8" hidden="false" customHeight="false" outlineLevel="0" collapsed="false">
      <c r="A117" s="86" t="n">
        <v>113</v>
      </c>
      <c r="B117" s="90" t="n">
        <f aca="false">EOMONTH(Input!$C$7,A117)</f>
        <v>46356</v>
      </c>
      <c r="C117" s="90"/>
      <c r="D117" s="95" t="n">
        <f aca="false">IF($B117&gt;Input!$O$24,$D116,($D116+Input!$O$30)*(1+Input!$O$29/(100*12)))</f>
        <v>70764.7065834327</v>
      </c>
      <c r="E117" s="95" t="n">
        <f aca="false">IF($B117&gt;Input!$O$31,$E116,($E116+Input!$O$37)*(1+Input!$O$36/(100*12)))</f>
        <v>66395.1891794396</v>
      </c>
      <c r="F117" s="95" t="n">
        <f aca="false">IF($B117&gt;Input!$O$38,$F116,($F116+Input!$O$44)*(1+Input!$O$43/(100*12)))</f>
        <v>0</v>
      </c>
      <c r="G117" s="90"/>
      <c r="H117" s="95" t="n">
        <f aca="false">(IF(AND(($B117&gt;=Input!$O$24),($B117&lt;=Input!$O$26)),$H116+Input!$O$25/Input!$O$27,$H116))</f>
        <v>0</v>
      </c>
      <c r="I117" s="95" t="n">
        <f aca="false">(IF(AND(($B117&gt;Input!$O$31),($B117&lt;=Input!$O$33)),$I116+Input!$O$32/Input!$O$34,$I116))</f>
        <v>0</v>
      </c>
      <c r="J117" s="95" t="n">
        <f aca="false">(IF(AND(($B117&gt;=Input!$O$38),($B117&lt;=Input!$O$40)),$J116+Input!$O$39/Input!$O$41,$J116))</f>
        <v>0</v>
      </c>
      <c r="K117" s="95"/>
      <c r="L117" s="95" t="n">
        <f aca="false">$D117+$E117+$F117+$H117+$I117+$J117</f>
        <v>137159.895762872</v>
      </c>
    </row>
    <row r="118" customFormat="false" ht="12.8" hidden="false" customHeight="false" outlineLevel="0" collapsed="false">
      <c r="A118" s="86" t="n">
        <v>114</v>
      </c>
      <c r="B118" s="90" t="n">
        <f aca="false">EOMONTH(Input!$C$7,A118)</f>
        <v>46387</v>
      </c>
      <c r="C118" s="90"/>
      <c r="D118" s="95" t="n">
        <f aca="false">IF($B118&gt;Input!$O$24,$D117,($D117+Input!$O$30)*(1+Input!$O$29/(100*12)))</f>
        <v>71251.4222720441</v>
      </c>
      <c r="E118" s="95" t="n">
        <f aca="false">IF($B118&gt;Input!$O$31,$E117,($E117+Input!$O$37)*(1+Input!$O$36/(100*12)))</f>
        <v>66867.3398100377</v>
      </c>
      <c r="F118" s="95" t="n">
        <f aca="false">IF($B118&gt;Input!$O$38,$F117,($F117+Input!$O$44)*(1+Input!$O$43/(100*12)))</f>
        <v>0</v>
      </c>
      <c r="G118" s="90"/>
      <c r="H118" s="95" t="n">
        <f aca="false">(IF(AND(($B118&gt;=Input!$O$24),($B118&lt;=Input!$O$26)),$H117+Input!$O$25/Input!$O$27,$H117))</f>
        <v>0</v>
      </c>
      <c r="I118" s="95" t="n">
        <f aca="false">(IF(AND(($B118&gt;Input!$O$31),($B118&lt;=Input!$O$33)),$I117+Input!$O$32/Input!$O$34,$I117))</f>
        <v>0</v>
      </c>
      <c r="J118" s="95" t="n">
        <f aca="false">(IF(AND(($B118&gt;=Input!$O$38),($B118&lt;=Input!$O$40)),$J117+Input!$O$39/Input!$O$41,$J117))</f>
        <v>0</v>
      </c>
      <c r="K118" s="95"/>
      <c r="L118" s="95" t="n">
        <f aca="false">$D118+$E118+$F118+$H118+$I118+$J118</f>
        <v>138118.762082082</v>
      </c>
    </row>
    <row r="119" customFormat="false" ht="12.8" hidden="false" customHeight="false" outlineLevel="0" collapsed="false">
      <c r="A119" s="86" t="n">
        <v>115</v>
      </c>
      <c r="B119" s="90" t="n">
        <f aca="false">EOMONTH(Input!$C$7,A119)</f>
        <v>46418</v>
      </c>
      <c r="C119" s="90"/>
      <c r="D119" s="95" t="n">
        <f aca="false">IF($B119&gt;Input!$O$24,$D118,($D118+Input!$O$30)*(1+Input!$O$29/(100*12)))</f>
        <v>71739.7603462843</v>
      </c>
      <c r="E119" s="95" t="n">
        <f aca="false">IF($B119&gt;Input!$O$31,$E118,($E118+Input!$O$37)*(1+Input!$O$36/(100*12)))</f>
        <v>67341.0642760712</v>
      </c>
      <c r="F119" s="95" t="n">
        <f aca="false">IF($B119&gt;Input!$O$38,$F118,($F118+Input!$O$44)*(1+Input!$O$43/(100*12)))</f>
        <v>0</v>
      </c>
      <c r="G119" s="90"/>
      <c r="H119" s="95" t="n">
        <f aca="false">(IF(AND(($B119&gt;=Input!$O$24),($B119&lt;=Input!$O$26)),$H118+Input!$O$25/Input!$O$27,$H118))</f>
        <v>0</v>
      </c>
      <c r="I119" s="95" t="n">
        <f aca="false">(IF(AND(($B119&gt;Input!$O$31),($B119&lt;=Input!$O$33)),$I118+Input!$O$32/Input!$O$34,$I118))</f>
        <v>0</v>
      </c>
      <c r="J119" s="95" t="n">
        <f aca="false">(IF(AND(($B119&gt;=Input!$O$38),($B119&lt;=Input!$O$40)),$J118+Input!$O$39/Input!$O$41,$J118))</f>
        <v>0</v>
      </c>
      <c r="K119" s="95"/>
      <c r="L119" s="95" t="n">
        <f aca="false">$D119+$E119+$F119+$H119+$I119+$J119</f>
        <v>139080.824622355</v>
      </c>
    </row>
    <row r="120" customFormat="false" ht="12.8" hidden="false" customHeight="false" outlineLevel="0" collapsed="false">
      <c r="A120" s="86" t="n">
        <v>116</v>
      </c>
      <c r="B120" s="90" t="n">
        <f aca="false">EOMONTH(Input!$C$7,A120)</f>
        <v>46446</v>
      </c>
      <c r="C120" s="90"/>
      <c r="D120" s="95" t="n">
        <f aca="false">IF($B120&gt;Input!$O$24,$D119,($D119+Input!$O$30)*(1+Input!$O$29/(100*12)))</f>
        <v>72229.7262141052</v>
      </c>
      <c r="E120" s="95" t="n">
        <f aca="false">IF($B120&gt;Input!$O$31,$E119,($E119+Input!$O$37)*(1+Input!$O$36/(100*12)))</f>
        <v>67816.3678236581</v>
      </c>
      <c r="F120" s="95" t="n">
        <f aca="false">IF($B120&gt;Input!$O$38,$F119,($F119+Input!$O$44)*(1+Input!$O$43/(100*12)))</f>
        <v>0</v>
      </c>
      <c r="G120" s="90"/>
      <c r="H120" s="95" t="n">
        <f aca="false">(IF(AND(($B120&gt;=Input!$O$24),($B120&lt;=Input!$O$26)),$H119+Input!$O$25/Input!$O$27,$H119))</f>
        <v>0</v>
      </c>
      <c r="I120" s="95" t="n">
        <f aca="false">(IF(AND(($B120&gt;Input!$O$31),($B120&lt;=Input!$O$33)),$I119+Input!$O$32/Input!$O$34,$I119))</f>
        <v>0</v>
      </c>
      <c r="J120" s="95" t="n">
        <f aca="false">(IF(AND(($B120&gt;=Input!$O$38),($B120&lt;=Input!$O$40)),$J119+Input!$O$39/Input!$O$41,$J119))</f>
        <v>0</v>
      </c>
      <c r="K120" s="95"/>
      <c r="L120" s="95" t="n">
        <f aca="false">$D120+$E120+$F120+$H120+$I120+$J120</f>
        <v>140046.094037763</v>
      </c>
    </row>
    <row r="121" customFormat="false" ht="12.8" hidden="false" customHeight="false" outlineLevel="0" collapsed="false">
      <c r="A121" s="86" t="n">
        <v>117</v>
      </c>
      <c r="B121" s="90" t="n">
        <f aca="false">EOMONTH(Input!$C$7,A121)</f>
        <v>46477</v>
      </c>
      <c r="C121" s="90"/>
      <c r="D121" s="95" t="n">
        <f aca="false">IF($B121&gt;Input!$O$24,$D120,($D120+Input!$O$30)*(1+Input!$O$29/(100*12)))</f>
        <v>72721.3253014856</v>
      </c>
      <c r="E121" s="95" t="n">
        <f aca="false">IF($B121&gt;Input!$O$31,$E120,($E120+Input!$O$37)*(1+Input!$O$36/(100*12)))</f>
        <v>68293.2557164037</v>
      </c>
      <c r="F121" s="95" t="n">
        <f aca="false">IF($B121&gt;Input!$O$38,$F120,($F120+Input!$O$44)*(1+Input!$O$43/(100*12)))</f>
        <v>0</v>
      </c>
      <c r="G121" s="90"/>
      <c r="H121" s="95" t="n">
        <f aca="false">(IF(AND(($B121&gt;=Input!$O$24),($B121&lt;=Input!$O$26)),$H120+Input!$O$25/Input!$O$27,$H120))</f>
        <v>0</v>
      </c>
      <c r="I121" s="95" t="n">
        <f aca="false">(IF(AND(($B121&gt;Input!$O$31),($B121&lt;=Input!$O$33)),$I120+Input!$O$32/Input!$O$34,$I120))</f>
        <v>0</v>
      </c>
      <c r="J121" s="95" t="n">
        <f aca="false">(IF(AND(($B121&gt;=Input!$O$38),($B121&lt;=Input!$O$40)),$J120+Input!$O$39/Input!$O$41,$J120))</f>
        <v>0</v>
      </c>
      <c r="K121" s="95"/>
      <c r="L121" s="95" t="n">
        <f aca="false">$D121+$E121+$F121+$H121+$I121+$J121</f>
        <v>141014.581017889</v>
      </c>
    </row>
    <row r="122" customFormat="false" ht="12.8" hidden="false" customHeight="false" outlineLevel="0" collapsed="false">
      <c r="A122" s="86" t="n">
        <v>118</v>
      </c>
      <c r="B122" s="90" t="n">
        <f aca="false">EOMONTH(Input!$C$7,A122)</f>
        <v>46507</v>
      </c>
      <c r="C122" s="90"/>
      <c r="D122" s="95" t="n">
        <f aca="false">IF($B122&gt;Input!$O$24,$D121,($D121+Input!$O$30)*(1+Input!$O$29/(100*12)))</f>
        <v>73214.5630524905</v>
      </c>
      <c r="E122" s="95" t="n">
        <f aca="false">IF($B122&gt;Input!$O$31,$E121,($E121+Input!$O$37)*(1+Input!$O$36/(100*12)))</f>
        <v>68771.7332354583</v>
      </c>
      <c r="F122" s="95" t="n">
        <f aca="false">IF($B122&gt;Input!$O$38,$F121,($F121+Input!$O$44)*(1+Input!$O$43/(100*12)))</f>
        <v>0</v>
      </c>
      <c r="G122" s="90"/>
      <c r="H122" s="95" t="n">
        <f aca="false">(IF(AND(($B122&gt;=Input!$O$24),($B122&lt;=Input!$O$26)),$H121+Input!$O$25/Input!$O$27,$H121))</f>
        <v>0</v>
      </c>
      <c r="I122" s="95" t="n">
        <f aca="false">(IF(AND(($B122&gt;Input!$O$31),($B122&lt;=Input!$O$33)),$I121+Input!$O$32/Input!$O$34,$I121))</f>
        <v>0</v>
      </c>
      <c r="J122" s="95" t="n">
        <f aca="false">(IF(AND(($B122&gt;=Input!$O$38),($B122&lt;=Input!$O$40)),$J121+Input!$O$39/Input!$O$41,$J121))</f>
        <v>0</v>
      </c>
      <c r="K122" s="95"/>
      <c r="L122" s="95" t="n">
        <f aca="false">$D122+$E122+$F122+$H122+$I122+$J122</f>
        <v>141986.296287949</v>
      </c>
    </row>
    <row r="123" customFormat="false" ht="12.8" hidden="false" customHeight="false" outlineLevel="0" collapsed="false">
      <c r="A123" s="86" t="n">
        <v>119</v>
      </c>
      <c r="B123" s="90" t="n">
        <f aca="false">EOMONTH(Input!$C$7,A123)</f>
        <v>46538</v>
      </c>
      <c r="C123" s="90"/>
      <c r="D123" s="95" t="n">
        <f aca="false">IF($B123&gt;Input!$O$24,$D122,($D122+Input!$O$30)*(1+Input!$O$29/(100*12)))</f>
        <v>73709.4449293322</v>
      </c>
      <c r="E123" s="95" t="n">
        <f aca="false">IF($B123&gt;Input!$O$31,$E122,($E122+Input!$O$37)*(1+Input!$O$36/(100*12)))</f>
        <v>69251.8056795765</v>
      </c>
      <c r="F123" s="95" t="n">
        <f aca="false">IF($B123&gt;Input!$O$38,$F122,($F122+Input!$O$44)*(1+Input!$O$43/(100*12)))</f>
        <v>0</v>
      </c>
      <c r="G123" s="90"/>
      <c r="H123" s="95" t="n">
        <f aca="false">(IF(AND(($B123&gt;=Input!$O$24),($B123&lt;=Input!$O$26)),$H122+Input!$O$25/Input!$O$27,$H122))</f>
        <v>0</v>
      </c>
      <c r="I123" s="95" t="n">
        <f aca="false">(IF(AND(($B123&gt;Input!$O$31),($B123&lt;=Input!$O$33)),$I122+Input!$O$32/Input!$O$34,$I122))</f>
        <v>0</v>
      </c>
      <c r="J123" s="95" t="n">
        <f aca="false">(IF(AND(($B123&gt;=Input!$O$38),($B123&lt;=Input!$O$40)),$J122+Input!$O$39/Input!$O$41,$J122))</f>
        <v>0</v>
      </c>
      <c r="K123" s="95"/>
      <c r="L123" s="95" t="n">
        <f aca="false">$D123+$E123+$F123+$H123+$I123+$J123</f>
        <v>142961.250608909</v>
      </c>
    </row>
    <row r="124" customFormat="false" ht="12.8" hidden="false" customHeight="false" outlineLevel="0" collapsed="false">
      <c r="A124" s="86" t="n">
        <v>120</v>
      </c>
      <c r="B124" s="90" t="n">
        <f aca="false">EOMONTH(Input!$C$7,A124)</f>
        <v>46568</v>
      </c>
      <c r="C124" s="90"/>
      <c r="D124" s="95" t="n">
        <f aca="false">IF($B124&gt;Input!$O$24,$D123,($D123+Input!$O$30)*(1+Input!$O$29/(100*12)))</f>
        <v>74205.9764124299</v>
      </c>
      <c r="E124" s="95" t="n">
        <f aca="false">IF($B124&gt;Input!$O$31,$E123,($E123+Input!$O$37)*(1+Input!$O$36/(100*12)))</f>
        <v>69733.4783651751</v>
      </c>
      <c r="F124" s="95" t="n">
        <f aca="false">IF($B124&gt;Input!$O$38,$F123,($F123+Input!$O$44)*(1+Input!$O$43/(100*12)))</f>
        <v>0</v>
      </c>
      <c r="G124" s="90"/>
      <c r="H124" s="95" t="n">
        <f aca="false">(IF(AND(($B124&gt;=Input!$O$24),($B124&lt;=Input!$O$26)),$H123+Input!$O$25/Input!$O$27,$H123))</f>
        <v>0</v>
      </c>
      <c r="I124" s="95" t="n">
        <f aca="false">(IF(AND(($B124&gt;Input!$O$31),($B124&lt;=Input!$O$33)),$I123+Input!$O$32/Input!$O$34,$I123))</f>
        <v>0</v>
      </c>
      <c r="J124" s="95" t="n">
        <f aca="false">(IF(AND(($B124&gt;=Input!$O$38),($B124&lt;=Input!$O$40)),$J123+Input!$O$39/Input!$O$41,$J123))</f>
        <v>0</v>
      </c>
      <c r="K124" s="95"/>
      <c r="L124" s="95" t="n">
        <f aca="false">$D124+$E124+$F124+$H124+$I124+$J124</f>
        <v>143939.454777605</v>
      </c>
    </row>
    <row r="125" customFormat="false" ht="12.8" hidden="false" customHeight="false" outlineLevel="0" collapsed="false">
      <c r="A125" s="86" t="n">
        <v>121</v>
      </c>
      <c r="B125" s="90" t="n">
        <f aca="false">EOMONTH(Input!$C$7,A125)</f>
        <v>46599</v>
      </c>
      <c r="C125" s="90"/>
      <c r="D125" s="95" t="n">
        <f aca="false">IF($B125&gt;Input!$O$24,$D124,($D124+Input!$O$30)*(1+Input!$O$29/(100*12)))</f>
        <v>74704.1630004714</v>
      </c>
      <c r="E125" s="95" t="n">
        <f aca="false">IF($B125&gt;Input!$O$31,$E124,($E124+Input!$O$37)*(1+Input!$O$36/(100*12)))</f>
        <v>70216.7566263924</v>
      </c>
      <c r="F125" s="95" t="n">
        <f aca="false">IF($B125&gt;Input!$O$38,$F124,($F124+Input!$O$44)*(1+Input!$O$43/(100*12)))</f>
        <v>0</v>
      </c>
      <c r="G125" s="90"/>
      <c r="H125" s="95" t="n">
        <f aca="false">(IF(AND(($B125&gt;=Input!$O$24),($B125&lt;=Input!$O$26)),$H124+Input!$O$25/Input!$O$27,$H124))</f>
        <v>0</v>
      </c>
      <c r="I125" s="95" t="n">
        <f aca="false">(IF(AND(($B125&gt;Input!$O$31),($B125&lt;=Input!$O$33)),$I124+Input!$O$32/Input!$O$34,$I124))</f>
        <v>0</v>
      </c>
      <c r="J125" s="95" t="n">
        <f aca="false">(IF(AND(($B125&gt;=Input!$O$38),($B125&lt;=Input!$O$40)),$J124+Input!$O$39/Input!$O$41,$J124))</f>
        <v>0</v>
      </c>
      <c r="K125" s="95"/>
      <c r="L125" s="95" t="n">
        <f aca="false">$D125+$E125+$F125+$H125+$I125+$J125</f>
        <v>144920.919626864</v>
      </c>
    </row>
    <row r="126" customFormat="false" ht="12.8" hidden="false" customHeight="false" outlineLevel="0" collapsed="false">
      <c r="A126" s="86" t="n">
        <v>122</v>
      </c>
      <c r="B126" s="90" t="n">
        <f aca="false">EOMONTH(Input!$C$7,A126)</f>
        <v>46630</v>
      </c>
      <c r="C126" s="90"/>
      <c r="D126" s="95" t="n">
        <f aca="false">IF($B126&gt;Input!$O$24,$D125,($D125+Input!$O$30)*(1+Input!$O$29/(100*12)))</f>
        <v>75204.010210473</v>
      </c>
      <c r="E126" s="95" t="n">
        <f aca="false">IF($B126&gt;Input!$O$31,$E125,($E125+Input!$O$37)*(1+Input!$O$36/(100*12)))</f>
        <v>70701.645815147</v>
      </c>
      <c r="F126" s="95" t="n">
        <f aca="false">IF($B126&gt;Input!$O$38,$F125,($F125+Input!$O$44)*(1+Input!$O$43/(100*12)))</f>
        <v>0</v>
      </c>
      <c r="G126" s="90"/>
      <c r="H126" s="95" t="n">
        <f aca="false">(IF(AND(($B126&gt;=Input!$O$24),($B126&lt;=Input!$O$26)),$H125+Input!$O$25/Input!$O$27,$H125))</f>
        <v>0</v>
      </c>
      <c r="I126" s="95" t="n">
        <f aca="false">(IF(AND(($B126&gt;Input!$O$31),($B126&lt;=Input!$O$33)),$I125+Input!$O$32/Input!$O$34,$I125))</f>
        <v>0</v>
      </c>
      <c r="J126" s="95" t="n">
        <f aca="false">(IF(AND(($B126&gt;=Input!$O$38),($B126&lt;=Input!$O$40)),$J125+Input!$O$39/Input!$O$41,$J125))</f>
        <v>0</v>
      </c>
      <c r="K126" s="95"/>
      <c r="L126" s="95" t="n">
        <f aca="false">$D126+$E126+$F126+$H126+$I126+$J126</f>
        <v>145905.65602562</v>
      </c>
    </row>
    <row r="127" customFormat="false" ht="12.8" hidden="false" customHeight="false" outlineLevel="0" collapsed="false">
      <c r="A127" s="86" t="n">
        <v>123</v>
      </c>
      <c r="B127" s="90" t="n">
        <f aca="false">EOMONTH(Input!$C$7,A127)</f>
        <v>46660</v>
      </c>
      <c r="C127" s="90"/>
      <c r="D127" s="95" t="n">
        <f aca="false">IF($B127&gt;Input!$O$24,$D126,($D126+Input!$O$30)*(1+Input!$O$29/(100*12)))</f>
        <v>75705.5235778412</v>
      </c>
      <c r="E127" s="95" t="n">
        <f aca="false">IF($B127&gt;Input!$O$31,$E126,($E126+Input!$O$37)*(1+Input!$O$36/(100*12)))</f>
        <v>71188.1513011975</v>
      </c>
      <c r="F127" s="95" t="n">
        <f aca="false">IF($B127&gt;Input!$O$38,$F126,($F126+Input!$O$44)*(1+Input!$O$43/(100*12)))</f>
        <v>0</v>
      </c>
      <c r="G127" s="90"/>
      <c r="H127" s="95" t="n">
        <f aca="false">(IF(AND(($B127&gt;=Input!$O$24),($B127&lt;=Input!$O$26)),$H126+Input!$O$25/Input!$O$27,$H126))</f>
        <v>0</v>
      </c>
      <c r="I127" s="95" t="n">
        <f aca="false">(IF(AND(($B127&gt;Input!$O$31),($B127&lt;=Input!$O$33)),$I126+Input!$O$32/Input!$O$34,$I126))</f>
        <v>0</v>
      </c>
      <c r="J127" s="95" t="n">
        <f aca="false">(IF(AND(($B127&gt;=Input!$O$38),($B127&lt;=Input!$O$40)),$J126+Input!$O$39/Input!$O$41,$J126))</f>
        <v>0</v>
      </c>
      <c r="K127" s="95"/>
      <c r="L127" s="95" t="n">
        <f aca="false">$D127+$E127+$F127+$H127+$I127+$J127</f>
        <v>146893.674879039</v>
      </c>
    </row>
    <row r="128" customFormat="false" ht="12.8" hidden="false" customHeight="false" outlineLevel="0" collapsed="false">
      <c r="A128" s="86" t="n">
        <v>124</v>
      </c>
      <c r="B128" s="90" t="n">
        <f aca="false">EOMONTH(Input!$C$7,A128)</f>
        <v>46691</v>
      </c>
      <c r="C128" s="90"/>
      <c r="D128" s="95" t="n">
        <f aca="false">IF($B128&gt;Input!$O$24,$D127,($D127+Input!$O$30)*(1+Input!$O$29/(100*12)))</f>
        <v>76208.708656434</v>
      </c>
      <c r="E128" s="95" t="n">
        <f aca="false">IF($B128&gt;Input!$O$31,$E127,($E127+Input!$O$37)*(1+Input!$O$36/(100*12)))</f>
        <v>71676.2784722015</v>
      </c>
      <c r="F128" s="95" t="n">
        <f aca="false">IF($B128&gt;Input!$O$38,$F127,($F127+Input!$O$44)*(1+Input!$O$43/(100*12)))</f>
        <v>0</v>
      </c>
      <c r="G128" s="90"/>
      <c r="H128" s="95" t="n">
        <f aca="false">(IF(AND(($B128&gt;=Input!$O$24),($B128&lt;=Input!$O$26)),$H127+Input!$O$25/Input!$O$27,$H127))</f>
        <v>0</v>
      </c>
      <c r="I128" s="95" t="n">
        <f aca="false">(IF(AND(($B128&gt;Input!$O$31),($B128&lt;=Input!$O$33)),$I127+Input!$O$32/Input!$O$34,$I127))</f>
        <v>0</v>
      </c>
      <c r="J128" s="95" t="n">
        <f aca="false">(IF(AND(($B128&gt;=Input!$O$38),($B128&lt;=Input!$O$40)),$J127+Input!$O$39/Input!$O$41,$J127))</f>
        <v>0</v>
      </c>
      <c r="K128" s="95"/>
      <c r="L128" s="95" t="n">
        <f aca="false">$D128+$E128+$F128+$H128+$I128+$J128</f>
        <v>147884.987128636</v>
      </c>
    </row>
    <row r="129" customFormat="false" ht="12.8" hidden="false" customHeight="false" outlineLevel="0" collapsed="false">
      <c r="A129" s="86" t="n">
        <v>125</v>
      </c>
      <c r="B129" s="90" t="n">
        <f aca="false">EOMONTH(Input!$C$7,A129)</f>
        <v>46721</v>
      </c>
      <c r="C129" s="90"/>
      <c r="D129" s="95" t="n">
        <f aca="false">IF($B129&gt;Input!$O$24,$D128,($D128+Input!$O$30)*(1+Input!$O$29/(100*12)))</f>
        <v>76713.5710186221</v>
      </c>
      <c r="E129" s="95" t="n">
        <f aca="false">IF($B129&gt;Input!$O$31,$E128,($E128+Input!$O$37)*(1+Input!$O$36/(100*12)))</f>
        <v>72166.0327337755</v>
      </c>
      <c r="F129" s="95" t="n">
        <f aca="false">IF($B129&gt;Input!$O$38,$F128,($F128+Input!$O$44)*(1+Input!$O$43/(100*12)))</f>
        <v>0</v>
      </c>
      <c r="G129" s="90"/>
      <c r="H129" s="95" t="n">
        <f aca="false">(IF(AND(($B129&gt;=Input!$O$24),($B129&lt;=Input!$O$26)),$H128+Input!$O$25/Input!$O$27,$H128))</f>
        <v>0</v>
      </c>
      <c r="I129" s="95" t="n">
        <f aca="false">(IF(AND(($B129&gt;Input!$O$31),($B129&lt;=Input!$O$33)),$I128+Input!$O$32/Input!$O$34,$I128))</f>
        <v>0</v>
      </c>
      <c r="J129" s="95" t="n">
        <f aca="false">(IF(AND(($B129&gt;=Input!$O$38),($B129&lt;=Input!$O$40)),$J128+Input!$O$39/Input!$O$41,$J128))</f>
        <v>0</v>
      </c>
      <c r="K129" s="95"/>
      <c r="L129" s="95" t="n">
        <f aca="false">$D129+$E129+$F129+$H129+$I129+$J129</f>
        <v>148879.603752398</v>
      </c>
    </row>
    <row r="130" customFormat="false" ht="12.8" hidden="false" customHeight="false" outlineLevel="0" collapsed="false">
      <c r="A130" s="86" t="n">
        <v>126</v>
      </c>
      <c r="B130" s="90" t="n">
        <f aca="false">EOMONTH(Input!$C$7,A130)</f>
        <v>46752</v>
      </c>
      <c r="C130" s="90"/>
      <c r="D130" s="95" t="n">
        <f aca="false">IF($B130&gt;Input!$O$24,$D129,($D129+Input!$O$30)*(1+Input!$O$29/(100*12)))</f>
        <v>77220.1162553509</v>
      </c>
      <c r="E130" s="95" t="n">
        <f aca="false">IF($B130&gt;Input!$O$31,$E129,($E129+Input!$O$37)*(1+Input!$O$36/(100*12)))</f>
        <v>72657.4195095548</v>
      </c>
      <c r="F130" s="95" t="n">
        <f aca="false">IF($B130&gt;Input!$O$38,$F129,($F129+Input!$O$44)*(1+Input!$O$43/(100*12)))</f>
        <v>0</v>
      </c>
      <c r="G130" s="90"/>
      <c r="H130" s="95" t="n">
        <f aca="false">(IF(AND(($B130&gt;=Input!$O$24),($B130&lt;=Input!$O$26)),$H129+Input!$O$25/Input!$O$27,$H129))</f>
        <v>0</v>
      </c>
      <c r="I130" s="95" t="n">
        <f aca="false">(IF(AND(($B130&gt;Input!$O$31),($B130&lt;=Input!$O$33)),$I129+Input!$O$32/Input!$O$34,$I129))</f>
        <v>0</v>
      </c>
      <c r="J130" s="95" t="n">
        <f aca="false">(IF(AND(($B130&gt;=Input!$O$38),($B130&lt;=Input!$O$40)),$J129+Input!$O$39/Input!$O$41,$J129))</f>
        <v>0</v>
      </c>
      <c r="K130" s="95"/>
      <c r="L130" s="95" t="n">
        <f aca="false">$D130+$E130+$F130+$H130+$I130+$J130</f>
        <v>149877.535764906</v>
      </c>
    </row>
    <row r="131" customFormat="false" ht="12.8" hidden="false" customHeight="false" outlineLevel="0" collapsed="false">
      <c r="A131" s="86" t="n">
        <v>127</v>
      </c>
      <c r="B131" s="90" t="n">
        <f aca="false">EOMONTH(Input!$C$7,A131)</f>
        <v>46783</v>
      </c>
      <c r="C131" s="90"/>
      <c r="D131" s="95" t="n">
        <f aca="false">IF($B131&gt;Input!$O$24,$D130,($D130+Input!$O$30)*(1+Input!$O$29/(100*12)))</f>
        <v>77728.3499762021</v>
      </c>
      <c r="E131" s="95" t="n">
        <f aca="false">IF($B131&gt;Input!$O$31,$E130,($E130+Input!$O$37)*(1+Input!$O$36/(100*12)))</f>
        <v>73150.4442412533</v>
      </c>
      <c r="F131" s="95" t="n">
        <f aca="false">IF($B131&gt;Input!$O$38,$F130,($F130+Input!$O$44)*(1+Input!$O$43/(100*12)))</f>
        <v>0</v>
      </c>
      <c r="G131" s="90"/>
      <c r="H131" s="95" t="n">
        <f aca="false">(IF(AND(($B131&gt;=Input!$O$24),($B131&lt;=Input!$O$26)),$H130+Input!$O$25/Input!$O$27,$H130))</f>
        <v>0</v>
      </c>
      <c r="I131" s="95" t="n">
        <f aca="false">(IF(AND(($B131&gt;Input!$O$31),($B131&lt;=Input!$O$33)),$I130+Input!$O$32/Input!$O$34,$I130))</f>
        <v>0</v>
      </c>
      <c r="J131" s="95" t="n">
        <f aca="false">(IF(AND(($B131&gt;=Input!$O$38),($B131&lt;=Input!$O$40)),$J130+Input!$O$39/Input!$O$41,$J130))</f>
        <v>0</v>
      </c>
      <c r="K131" s="95"/>
      <c r="L131" s="95" t="n">
        <f aca="false">$D131+$E131+$F131+$H131+$I131+$J131</f>
        <v>150878.794217455</v>
      </c>
    </row>
    <row r="132" customFormat="false" ht="12.8" hidden="false" customHeight="false" outlineLevel="0" collapsed="false">
      <c r="A132" s="86" t="n">
        <v>128</v>
      </c>
      <c r="B132" s="90" t="n">
        <f aca="false">EOMONTH(Input!$C$7,A132)</f>
        <v>46812</v>
      </c>
      <c r="C132" s="90"/>
      <c r="D132" s="95" t="n">
        <f aca="false">IF($B132&gt;Input!$O$24,$D131,($D131+Input!$O$30)*(1+Input!$O$29/(100*12)))</f>
        <v>78238.2778094561</v>
      </c>
      <c r="E132" s="95" t="n">
        <f aca="false">IF($B132&gt;Input!$O$31,$E131,($E131+Input!$O$37)*(1+Input!$O$36/(100*12)))</f>
        <v>73645.1123887242</v>
      </c>
      <c r="F132" s="95" t="n">
        <f aca="false">IF($B132&gt;Input!$O$38,$F131,($F131+Input!$O$44)*(1+Input!$O$43/(100*12)))</f>
        <v>0</v>
      </c>
      <c r="G132" s="90"/>
      <c r="H132" s="95" t="n">
        <f aca="false">(IF(AND(($B132&gt;=Input!$O$24),($B132&lt;=Input!$O$26)),$H131+Input!$O$25/Input!$O$27,$H131))</f>
        <v>0</v>
      </c>
      <c r="I132" s="95" t="n">
        <f aca="false">(IF(AND(($B132&gt;Input!$O$31),($B132&lt;=Input!$O$33)),$I131+Input!$O$32/Input!$O$34,$I131))</f>
        <v>0</v>
      </c>
      <c r="J132" s="95" t="n">
        <f aca="false">(IF(AND(($B132&gt;=Input!$O$38),($B132&lt;=Input!$O$40)),$J131+Input!$O$39/Input!$O$41,$J131))</f>
        <v>0</v>
      </c>
      <c r="K132" s="95"/>
      <c r="L132" s="95" t="n">
        <f aca="false">$D132+$E132+$F132+$H132+$I132+$J132</f>
        <v>151883.39019818</v>
      </c>
    </row>
    <row r="133" customFormat="false" ht="12.8" hidden="false" customHeight="false" outlineLevel="0" collapsed="false">
      <c r="A133" s="86" t="n">
        <v>129</v>
      </c>
      <c r="B133" s="90" t="n">
        <f aca="false">EOMONTH(Input!$C$7,A133)</f>
        <v>46843</v>
      </c>
      <c r="C133" s="90"/>
      <c r="D133" s="95" t="n">
        <f aca="false">IF($B133&gt;Input!$O$24,$D132,($D132+Input!$O$30)*(1+Input!$O$29/(100*12)))</f>
        <v>78749.9054021543</v>
      </c>
      <c r="E133" s="95" t="n">
        <f aca="false">IF($B133&gt;Input!$O$31,$E132,($E132+Input!$O$37)*(1+Input!$O$36/(100*12)))</f>
        <v>74141.4294300199</v>
      </c>
      <c r="F133" s="95" t="n">
        <f aca="false">IF($B133&gt;Input!$O$38,$F132,($F132+Input!$O$44)*(1+Input!$O$43/(100*12)))</f>
        <v>0</v>
      </c>
      <c r="G133" s="90"/>
      <c r="H133" s="95" t="n">
        <f aca="false">(IF(AND(($B133&gt;=Input!$O$24),($B133&lt;=Input!$O$26)),$H132+Input!$O$25/Input!$O$27,$H132))</f>
        <v>0</v>
      </c>
      <c r="I133" s="95" t="n">
        <f aca="false">(IF(AND(($B133&gt;Input!$O$31),($B133&lt;=Input!$O$33)),$I132+Input!$O$32/Input!$O$34,$I132))</f>
        <v>0</v>
      </c>
      <c r="J133" s="95" t="n">
        <f aca="false">(IF(AND(($B133&gt;=Input!$O$38),($B133&lt;=Input!$O$40)),$J132+Input!$O$39/Input!$O$41,$J132))</f>
        <v>0</v>
      </c>
      <c r="K133" s="95"/>
      <c r="L133" s="95" t="n">
        <f aca="false">$D133+$E133+$F133+$H133+$I133+$J133</f>
        <v>152891.334832174</v>
      </c>
    </row>
    <row r="134" customFormat="false" ht="12.8" hidden="false" customHeight="false" outlineLevel="0" collapsed="false">
      <c r="A134" s="86" t="n">
        <v>130</v>
      </c>
      <c r="B134" s="90" t="n">
        <f aca="false">EOMONTH(Input!$C$7,A134)</f>
        <v>46873</v>
      </c>
      <c r="C134" s="90"/>
      <c r="D134" s="95" t="n">
        <f aca="false">IF($B134&gt;Input!$O$24,$D133,($D133+Input!$O$30)*(1+Input!$O$29/(100*12)))</f>
        <v>79263.2384201615</v>
      </c>
      <c r="E134" s="95" t="n">
        <f aca="false">IF($B134&gt;Input!$O$31,$E133,($E133+Input!$O$37)*(1+Input!$O$36/(100*12)))</f>
        <v>74639.4008614533</v>
      </c>
      <c r="F134" s="95" t="n">
        <f aca="false">IF($B134&gt;Input!$O$38,$F133,($F133+Input!$O$44)*(1+Input!$O$43/(100*12)))</f>
        <v>0</v>
      </c>
      <c r="G134" s="90"/>
      <c r="H134" s="95" t="n">
        <f aca="false">(IF(AND(($B134&gt;=Input!$O$24),($B134&lt;=Input!$O$26)),$H133+Input!$O$25/Input!$O$27,$H133))</f>
        <v>0</v>
      </c>
      <c r="I134" s="95" t="n">
        <f aca="false">(IF(AND(($B134&gt;Input!$O$31),($B134&lt;=Input!$O$33)),$I133+Input!$O$32/Input!$O$34,$I133))</f>
        <v>0</v>
      </c>
      <c r="J134" s="95" t="n">
        <f aca="false">(IF(AND(($B134&gt;=Input!$O$38),($B134&lt;=Input!$O$40)),$J133+Input!$O$39/Input!$O$41,$J133))</f>
        <v>0</v>
      </c>
      <c r="K134" s="95"/>
      <c r="L134" s="95" t="n">
        <f aca="false">$D134+$E134+$F134+$H134+$I134+$J134</f>
        <v>153902.639281615</v>
      </c>
    </row>
    <row r="135" customFormat="false" ht="12.8" hidden="false" customHeight="false" outlineLevel="0" collapsed="false">
      <c r="A135" s="86" t="n">
        <v>131</v>
      </c>
      <c r="B135" s="90" t="n">
        <f aca="false">EOMONTH(Input!$C$7,A135)</f>
        <v>46904</v>
      </c>
      <c r="C135" s="90"/>
      <c r="D135" s="95" t="n">
        <f aca="false">IF($B135&gt;Input!$O$24,$D134,($D134+Input!$O$30)*(1+Input!$O$29/(100*12)))</f>
        <v>79778.2825482287</v>
      </c>
      <c r="E135" s="95" t="n">
        <f aca="false">IF($B135&gt;Input!$O$31,$E134,($E134+Input!$O$37)*(1+Input!$O$36/(100*12)))</f>
        <v>75139.0321976582</v>
      </c>
      <c r="F135" s="95" t="n">
        <f aca="false">IF($B135&gt;Input!$O$38,$F134,($F134+Input!$O$44)*(1+Input!$O$43/(100*12)))</f>
        <v>0</v>
      </c>
      <c r="G135" s="90"/>
      <c r="H135" s="95" t="n">
        <f aca="false">(IF(AND(($B135&gt;=Input!$O$24),($B135&lt;=Input!$O$26)),$H134+Input!$O$25/Input!$O$27,$H134))</f>
        <v>0</v>
      </c>
      <c r="I135" s="95" t="n">
        <f aca="false">(IF(AND(($B135&gt;Input!$O$31),($B135&lt;=Input!$O$33)),$I134+Input!$O$32/Input!$O$34,$I134))</f>
        <v>0</v>
      </c>
      <c r="J135" s="95" t="n">
        <f aca="false">(IF(AND(($B135&gt;=Input!$O$38),($B135&lt;=Input!$O$40)),$J134+Input!$O$39/Input!$O$41,$J134))</f>
        <v>0</v>
      </c>
      <c r="K135" s="95"/>
      <c r="L135" s="95" t="n">
        <f aca="false">$D135+$E135+$F135+$H135+$I135+$J135</f>
        <v>154917.314745887</v>
      </c>
    </row>
    <row r="136" customFormat="false" ht="12.8" hidden="false" customHeight="false" outlineLevel="0" collapsed="false">
      <c r="A136" s="86" t="n">
        <v>132</v>
      </c>
      <c r="B136" s="90" t="n">
        <f aca="false">EOMONTH(Input!$C$7,A136)</f>
        <v>46934</v>
      </c>
      <c r="C136" s="90"/>
      <c r="D136" s="95" t="n">
        <f aca="false">IF($B136&gt;Input!$O$24,$D135,($D135+Input!$O$30)*(1+Input!$O$29/(100*12)))</f>
        <v>80295.0434900561</v>
      </c>
      <c r="E136" s="95" t="n">
        <f aca="false">IF($B136&gt;Input!$O$31,$E135,($E135+Input!$O$37)*(1+Input!$O$36/(100*12)))</f>
        <v>75640.3289716504</v>
      </c>
      <c r="F136" s="95" t="n">
        <f aca="false">IF($B136&gt;Input!$O$38,$F135,($F135+Input!$O$44)*(1+Input!$O$43/(100*12)))</f>
        <v>0</v>
      </c>
      <c r="G136" s="90"/>
      <c r="H136" s="95" t="n">
        <f aca="false">(IF(AND(($B136&gt;=Input!$O$24),($B136&lt;=Input!$O$26)),$H135+Input!$O$25/Input!$O$27,$H135))</f>
        <v>0</v>
      </c>
      <c r="I136" s="95" t="n">
        <f aca="false">(IF(AND(($B136&gt;Input!$O$31),($B136&lt;=Input!$O$33)),$I135+Input!$O$32/Input!$O$34,$I135))</f>
        <v>0</v>
      </c>
      <c r="J136" s="95" t="n">
        <f aca="false">(IF(AND(($B136&gt;=Input!$O$38),($B136&lt;=Input!$O$40)),$J135+Input!$O$39/Input!$O$41,$J135))</f>
        <v>0</v>
      </c>
      <c r="K136" s="95"/>
      <c r="L136" s="95" t="n">
        <f aca="false">$D136+$E136+$F136+$H136+$I136+$J136</f>
        <v>155935.372461706</v>
      </c>
    </row>
    <row r="137" customFormat="false" ht="12.8" hidden="false" customHeight="false" outlineLevel="0" collapsed="false">
      <c r="A137" s="86" t="n">
        <v>133</v>
      </c>
      <c r="B137" s="90" t="n">
        <f aca="false">EOMONTH(Input!$C$7,A137)</f>
        <v>46965</v>
      </c>
      <c r="C137" s="90"/>
      <c r="D137" s="95" t="n">
        <f aca="false">IF($B137&gt;Input!$O$24,$D136,($D136+Input!$O$30)*(1+Input!$O$29/(100*12)))</f>
        <v>80813.5269683563</v>
      </c>
      <c r="E137" s="95" t="n">
        <f aca="false">IF($B137&gt;Input!$O$31,$E136,($E136+Input!$O$37)*(1+Input!$O$36/(100*12)))</f>
        <v>76143.2967348892</v>
      </c>
      <c r="F137" s="95" t="n">
        <f aca="false">IF($B137&gt;Input!$O$38,$F136,($F136+Input!$O$44)*(1+Input!$O$43/(100*12)))</f>
        <v>0</v>
      </c>
      <c r="G137" s="90"/>
      <c r="H137" s="95" t="n">
        <f aca="false">(IF(AND(($B137&gt;=Input!$O$24),($B137&lt;=Input!$O$26)),$H136+Input!$O$25/Input!$O$27,$H136))</f>
        <v>0</v>
      </c>
      <c r="I137" s="95" t="n">
        <f aca="false">(IF(AND(($B137&gt;Input!$O$31),($B137&lt;=Input!$O$33)),$I136+Input!$O$32/Input!$O$34,$I136))</f>
        <v>0</v>
      </c>
      <c r="J137" s="95" t="n">
        <f aca="false">(IF(AND(($B137&gt;=Input!$O$38),($B137&lt;=Input!$O$40)),$J136+Input!$O$39/Input!$O$41,$J136))</f>
        <v>0</v>
      </c>
      <c r="K137" s="95"/>
      <c r="L137" s="95" t="n">
        <f aca="false">$D137+$E137+$F137+$H137+$I137+$J137</f>
        <v>156956.823703245</v>
      </c>
    </row>
    <row r="138" customFormat="false" ht="12.8" hidden="false" customHeight="false" outlineLevel="0" collapsed="false">
      <c r="A138" s="86" t="n">
        <v>134</v>
      </c>
      <c r="B138" s="90" t="n">
        <f aca="false">EOMONTH(Input!$C$7,A138)</f>
        <v>46996</v>
      </c>
      <c r="C138" s="90"/>
      <c r="D138" s="95" t="n">
        <f aca="false">IF($B138&gt;Input!$O$24,$D137,($D137+Input!$O$30)*(1+Input!$O$29/(100*12)))</f>
        <v>81333.7387249175</v>
      </c>
      <c r="E138" s="95" t="n">
        <f aca="false">IF($B138&gt;Input!$O$31,$E137,($E137+Input!$O$37)*(1+Input!$O$36/(100*12)))</f>
        <v>76647.9410573388</v>
      </c>
      <c r="F138" s="95" t="n">
        <f aca="false">IF($B138&gt;Input!$O$38,$F137,($F137+Input!$O$44)*(1+Input!$O$43/(100*12)))</f>
        <v>0</v>
      </c>
      <c r="G138" s="90"/>
      <c r="H138" s="95" t="n">
        <f aca="false">(IF(AND(($B138&gt;=Input!$O$24),($B138&lt;=Input!$O$26)),$H137+Input!$O$25/Input!$O$27,$H137))</f>
        <v>0</v>
      </c>
      <c r="I138" s="95" t="n">
        <f aca="false">(IF(AND(($B138&gt;Input!$O$31),($B138&lt;=Input!$O$33)),$I137+Input!$O$32/Input!$O$34,$I137))</f>
        <v>0</v>
      </c>
      <c r="J138" s="95" t="n">
        <f aca="false">(IF(AND(($B138&gt;=Input!$O$38),($B138&lt;=Input!$O$40)),$J137+Input!$O$39/Input!$O$41,$J137))</f>
        <v>0</v>
      </c>
      <c r="K138" s="95"/>
      <c r="L138" s="95" t="n">
        <f aca="false">$D138+$E138+$F138+$H138+$I138+$J138</f>
        <v>157981.679782256</v>
      </c>
    </row>
    <row r="139" customFormat="false" ht="12.8" hidden="false" customHeight="false" outlineLevel="0" collapsed="false">
      <c r="A139" s="86" t="n">
        <v>135</v>
      </c>
      <c r="B139" s="90" t="n">
        <f aca="false">EOMONTH(Input!$C$7,A139)</f>
        <v>47026</v>
      </c>
      <c r="C139" s="90"/>
      <c r="D139" s="95" t="n">
        <f aca="false">IF($B139&gt;Input!$O$24,$D138,($D138+Input!$O$30)*(1+Input!$O$29/(100*12)))</f>
        <v>81855.6845206672</v>
      </c>
      <c r="E139" s="95" t="n">
        <f aca="false">IF($B139&gt;Input!$O$31,$E138,($E138+Input!$O$37)*(1+Input!$O$36/(100*12)))</f>
        <v>77154.26752753</v>
      </c>
      <c r="F139" s="95" t="n">
        <f aca="false">IF($B139&gt;Input!$O$38,$F138,($F138+Input!$O$44)*(1+Input!$O$43/(100*12)))</f>
        <v>0</v>
      </c>
      <c r="G139" s="90"/>
      <c r="H139" s="95" t="n">
        <f aca="false">(IF(AND(($B139&gt;=Input!$O$24),($B139&lt;=Input!$O$26)),$H138+Input!$O$25/Input!$O$27,$H138))</f>
        <v>0</v>
      </c>
      <c r="I139" s="95" t="n">
        <f aca="false">(IF(AND(($B139&gt;Input!$O$31),($B139&lt;=Input!$O$33)),$I138+Input!$O$32/Input!$O$34,$I138))</f>
        <v>0</v>
      </c>
      <c r="J139" s="95" t="n">
        <f aca="false">(IF(AND(($B139&gt;=Input!$O$38),($B139&lt;=Input!$O$40)),$J138+Input!$O$39/Input!$O$41,$J138))</f>
        <v>0</v>
      </c>
      <c r="K139" s="95"/>
      <c r="L139" s="95" t="n">
        <f aca="false">$D139+$E139+$F139+$H139+$I139+$J139</f>
        <v>159009.952048197</v>
      </c>
    </row>
    <row r="140" customFormat="false" ht="12.8" hidden="false" customHeight="false" outlineLevel="0" collapsed="false">
      <c r="A140" s="86" t="n">
        <v>136</v>
      </c>
      <c r="B140" s="90" t="n">
        <f aca="false">EOMONTH(Input!$C$7,A140)</f>
        <v>47057</v>
      </c>
      <c r="C140" s="90"/>
      <c r="D140" s="95" t="n">
        <f aca="false">IF($B140&gt;Input!$O$24,$D139,($D139+Input!$O$30)*(1+Input!$O$29/(100*12)))</f>
        <v>82379.3701357361</v>
      </c>
      <c r="E140" s="95" t="n">
        <f aca="false">IF($B140&gt;Input!$O$31,$E139,($E139+Input!$O$37)*(1+Input!$O$36/(100*12)))</f>
        <v>77662.2817526218</v>
      </c>
      <c r="F140" s="95" t="n">
        <f aca="false">IF($B140&gt;Input!$O$38,$F139,($F139+Input!$O$44)*(1+Input!$O$43/(100*12)))</f>
        <v>0</v>
      </c>
      <c r="G140" s="90"/>
      <c r="H140" s="95" t="n">
        <f aca="false">(IF(AND(($B140&gt;=Input!$O$24),($B140&lt;=Input!$O$26)),$H139+Input!$O$25/Input!$O$27,$H139))</f>
        <v>0</v>
      </c>
      <c r="I140" s="95" t="n">
        <f aca="false">(IF(AND(($B140&gt;Input!$O$31),($B140&lt;=Input!$O$33)),$I139+Input!$O$32/Input!$O$34,$I139))</f>
        <v>0</v>
      </c>
      <c r="J140" s="95" t="n">
        <f aca="false">(IF(AND(($B140&gt;=Input!$O$38),($B140&lt;=Input!$O$40)),$J139+Input!$O$39/Input!$O$41,$J139))</f>
        <v>0</v>
      </c>
      <c r="K140" s="95"/>
      <c r="L140" s="95" t="n">
        <f aca="false">$D140+$E140+$F140+$H140+$I140+$J140</f>
        <v>160041.651888358</v>
      </c>
    </row>
    <row r="141" customFormat="false" ht="12.8" hidden="false" customHeight="false" outlineLevel="0" collapsed="false">
      <c r="A141" s="86" t="n">
        <v>137</v>
      </c>
      <c r="B141" s="90" t="n">
        <f aca="false">EOMONTH(Input!$C$7,A141)</f>
        <v>47087</v>
      </c>
      <c r="C141" s="90"/>
      <c r="D141" s="95" t="n">
        <f aca="false">IF($B141&gt;Input!$O$24,$D140,($D140+Input!$O$30)*(1+Input!$O$29/(100*12)))</f>
        <v>82904.8013695219</v>
      </c>
      <c r="E141" s="95" t="n">
        <f aca="false">IF($B141&gt;Input!$O$31,$E140,($E140+Input!$O$37)*(1+Input!$O$36/(100*12)))</f>
        <v>78171.9893584638</v>
      </c>
      <c r="F141" s="95" t="n">
        <f aca="false">IF($B141&gt;Input!$O$38,$F140,($F140+Input!$O$44)*(1+Input!$O$43/(100*12)))</f>
        <v>0</v>
      </c>
      <c r="G141" s="90"/>
      <c r="H141" s="95" t="n">
        <f aca="false">(IF(AND(($B141&gt;=Input!$O$24),($B141&lt;=Input!$O$26)),$H140+Input!$O$25/Input!$O$27,$H140))</f>
        <v>0</v>
      </c>
      <c r="I141" s="95" t="n">
        <f aca="false">(IF(AND(($B141&gt;Input!$O$31),($B141&lt;=Input!$O$33)),$I140+Input!$O$32/Input!$O$34,$I140))</f>
        <v>0</v>
      </c>
      <c r="J141" s="95" t="n">
        <f aca="false">(IF(AND(($B141&gt;=Input!$O$38),($B141&lt;=Input!$O$40)),$J140+Input!$O$39/Input!$O$41,$J140))</f>
        <v>0</v>
      </c>
      <c r="K141" s="95"/>
      <c r="L141" s="95" t="n">
        <f aca="false">$D141+$E141+$F141+$H141+$I141+$J141</f>
        <v>161076.790727986</v>
      </c>
    </row>
    <row r="142" customFormat="false" ht="12.8" hidden="false" customHeight="false" outlineLevel="0" collapsed="false">
      <c r="A142" s="86" t="n">
        <v>138</v>
      </c>
      <c r="B142" s="90" t="n">
        <f aca="false">EOMONTH(Input!$C$7,A142)</f>
        <v>47118</v>
      </c>
      <c r="C142" s="90"/>
      <c r="D142" s="95" t="n">
        <f aca="false">IF($B142&gt;Input!$O$24,$D141,($D141+Input!$O$30)*(1+Input!$O$29/(100*12)))</f>
        <v>83431.9840407537</v>
      </c>
      <c r="E142" s="95" t="n">
        <f aca="false">IF($B142&gt;Input!$O$31,$E141,($E141+Input!$O$37)*(1+Input!$O$36/(100*12)))</f>
        <v>78683.3959896587</v>
      </c>
      <c r="F142" s="95" t="n">
        <f aca="false">IF($B142&gt;Input!$O$38,$F141,($F141+Input!$O$44)*(1+Input!$O$43/(100*12)))</f>
        <v>0</v>
      </c>
      <c r="G142" s="90"/>
      <c r="H142" s="95" t="n">
        <f aca="false">(IF(AND(($B142&gt;=Input!$O$24),($B142&lt;=Input!$O$26)),$H141+Input!$O$25/Input!$O$27,$H141))</f>
        <v>0</v>
      </c>
      <c r="I142" s="95" t="n">
        <f aca="false">(IF(AND(($B142&gt;Input!$O$31),($B142&lt;=Input!$O$33)),$I141+Input!$O$32/Input!$O$34,$I141))</f>
        <v>0</v>
      </c>
      <c r="J142" s="95" t="n">
        <f aca="false">(IF(AND(($B142&gt;=Input!$O$38),($B142&lt;=Input!$O$40)),$J141+Input!$O$39/Input!$O$41,$J141))</f>
        <v>0</v>
      </c>
      <c r="K142" s="95"/>
      <c r="L142" s="95" t="n">
        <f aca="false">$D142+$E142+$F142+$H142+$I142+$J142</f>
        <v>162115.380030412</v>
      </c>
    </row>
    <row r="143" customFormat="false" ht="12.8" hidden="false" customHeight="false" outlineLevel="0" collapsed="false">
      <c r="A143" s="86" t="n">
        <v>139</v>
      </c>
      <c r="B143" s="90" t="n">
        <f aca="false">EOMONTH(Input!$C$7,A143)</f>
        <v>47149</v>
      </c>
      <c r="C143" s="90"/>
      <c r="D143" s="95" t="n">
        <f aca="false">IF($B143&gt;Input!$O$24,$D142,($D142+Input!$O$30)*(1+Input!$O$29/(100*12)))</f>
        <v>83960.9239875562</v>
      </c>
      <c r="E143" s="95" t="n">
        <f aca="false">IF($B143&gt;Input!$O$31,$E142,($E142+Input!$O$37)*(1+Input!$O$36/(100*12)))</f>
        <v>79196.5073096243</v>
      </c>
      <c r="F143" s="95" t="n">
        <f aca="false">IF($B143&gt;Input!$O$38,$F142,($F142+Input!$O$44)*(1+Input!$O$43/(100*12)))</f>
        <v>0</v>
      </c>
      <c r="G143" s="90"/>
      <c r="H143" s="95" t="n">
        <f aca="false">(IF(AND(($B143&gt;=Input!$O$24),($B143&lt;=Input!$O$26)),$H142+Input!$O$25/Input!$O$27,$H142))</f>
        <v>0</v>
      </c>
      <c r="I143" s="95" t="n">
        <f aca="false">(IF(AND(($B143&gt;Input!$O$31),($B143&lt;=Input!$O$33)),$I142+Input!$O$32/Input!$O$34,$I142))</f>
        <v>0</v>
      </c>
      <c r="J143" s="95" t="n">
        <f aca="false">(IF(AND(($B143&gt;=Input!$O$38),($B143&lt;=Input!$O$40)),$J142+Input!$O$39/Input!$O$41,$J142))</f>
        <v>0</v>
      </c>
      <c r="K143" s="95"/>
      <c r="L143" s="95" t="n">
        <f aca="false">$D143+$E143+$F143+$H143+$I143+$J143</f>
        <v>163157.43129718</v>
      </c>
    </row>
    <row r="144" customFormat="false" ht="12.8" hidden="false" customHeight="false" outlineLevel="0" collapsed="false">
      <c r="A144" s="86" t="n">
        <v>140</v>
      </c>
      <c r="B144" s="90" t="n">
        <f aca="false">EOMONTH(Input!$C$7,A144)</f>
        <v>47177</v>
      </c>
      <c r="C144" s="90"/>
      <c r="D144" s="95" t="n">
        <f aca="false">IF($B144&gt;Input!$O$24,$D143,($D143+Input!$O$30)*(1+Input!$O$29/(100*12)))</f>
        <v>84491.6270675147</v>
      </c>
      <c r="E144" s="95" t="n">
        <f aca="false">IF($B144&gt;Input!$O$31,$E143,($E143+Input!$O$37)*(1+Input!$O$36/(100*12)))</f>
        <v>79711.3290006563</v>
      </c>
      <c r="F144" s="95" t="n">
        <f aca="false">IF($B144&gt;Input!$O$38,$F143,($F143+Input!$O$44)*(1+Input!$O$43/(100*12)))</f>
        <v>0</v>
      </c>
      <c r="G144" s="90"/>
      <c r="H144" s="95" t="n">
        <f aca="false">(IF(AND(($B144&gt;=Input!$O$24),($B144&lt;=Input!$O$26)),$H143+Input!$O$25/Input!$O$27,$H143))</f>
        <v>0</v>
      </c>
      <c r="I144" s="95" t="n">
        <f aca="false">(IF(AND(($B144&gt;Input!$O$31),($B144&lt;=Input!$O$33)),$I143+Input!$O$32/Input!$O$34,$I143))</f>
        <v>0</v>
      </c>
      <c r="J144" s="95" t="n">
        <f aca="false">(IF(AND(($B144&gt;=Input!$O$38),($B144&lt;=Input!$O$40)),$J143+Input!$O$39/Input!$O$41,$J143))</f>
        <v>0</v>
      </c>
      <c r="K144" s="95"/>
      <c r="L144" s="95" t="n">
        <f aca="false">$D144+$E144+$F144+$H144+$I144+$J144</f>
        <v>164202.956068171</v>
      </c>
    </row>
    <row r="145" customFormat="false" ht="12.8" hidden="false" customHeight="false" outlineLevel="0" collapsed="false">
      <c r="A145" s="86" t="n">
        <v>141</v>
      </c>
      <c r="B145" s="90" t="n">
        <f aca="false">EOMONTH(Input!$C$7,A145)</f>
        <v>47208</v>
      </c>
      <c r="C145" s="90"/>
      <c r="D145" s="95" t="n">
        <f aca="false">IF($B145&gt;Input!$O$24,$D144,($D144+Input!$O$30)*(1+Input!$O$29/(100*12)))</f>
        <v>85024.0991577398</v>
      </c>
      <c r="E145" s="95" t="n">
        <f aca="false">IF($B145&gt;Input!$O$31,$E144,($E144+Input!$O$37)*(1+Input!$O$36/(100*12)))</f>
        <v>80227.8667639919</v>
      </c>
      <c r="F145" s="95" t="n">
        <f aca="false">IF($B145&gt;Input!$O$38,$F144,($F144+Input!$O$44)*(1+Input!$O$43/(100*12)))</f>
        <v>0</v>
      </c>
      <c r="G145" s="90"/>
      <c r="H145" s="95" t="n">
        <f aca="false">(IF(AND(($B145&gt;=Input!$O$24),($B145&lt;=Input!$O$26)),$H144+Input!$O$25/Input!$O$27,$H144))</f>
        <v>0</v>
      </c>
      <c r="I145" s="95" t="n">
        <f aca="false">(IF(AND(($B145&gt;Input!$O$31),($B145&lt;=Input!$O$33)),$I144+Input!$O$32/Input!$O$34,$I144))</f>
        <v>0</v>
      </c>
      <c r="J145" s="95" t="n">
        <f aca="false">(IF(AND(($B145&gt;=Input!$O$38),($B145&lt;=Input!$O$40)),$J144+Input!$O$39/Input!$O$41,$J144))</f>
        <v>0</v>
      </c>
      <c r="K145" s="95"/>
      <c r="L145" s="95" t="n">
        <f aca="false">$D145+$E145+$F145+$H145+$I145+$J145</f>
        <v>165251.965921732</v>
      </c>
    </row>
    <row r="146" customFormat="false" ht="12.8" hidden="false" customHeight="false" outlineLevel="0" collapsed="false">
      <c r="A146" s="86" t="n">
        <v>142</v>
      </c>
      <c r="B146" s="90" t="n">
        <f aca="false">EOMONTH(Input!$C$7,A146)</f>
        <v>47238</v>
      </c>
      <c r="C146" s="90"/>
      <c r="D146" s="95" t="n">
        <f aca="false">IF($B146&gt;Input!$O$24,$D145,($D145+Input!$O$30)*(1+Input!$O$29/(100*12)))</f>
        <v>85558.3461549322</v>
      </c>
      <c r="E146" s="95" t="n">
        <f aca="false">IF($B146&gt;Input!$O$31,$E145,($E145+Input!$O$37)*(1+Input!$O$36/(100*12)))</f>
        <v>80746.1263198718</v>
      </c>
      <c r="F146" s="95" t="n">
        <f aca="false">IF($B146&gt;Input!$O$38,$F145,($F145+Input!$O$44)*(1+Input!$O$43/(100*12)))</f>
        <v>0</v>
      </c>
      <c r="G146" s="90"/>
      <c r="H146" s="95" t="n">
        <f aca="false">(IF(AND(($B146&gt;=Input!$O$24),($B146&lt;=Input!$O$26)),$H145+Input!$O$25/Input!$O$27,$H145))</f>
        <v>0</v>
      </c>
      <c r="I146" s="95" t="n">
        <f aca="false">(IF(AND(($B146&gt;Input!$O$31),($B146&lt;=Input!$O$33)),$I145+Input!$O$32/Input!$O$34,$I145))</f>
        <v>0</v>
      </c>
      <c r="J146" s="95" t="n">
        <f aca="false">(IF(AND(($B146&gt;=Input!$O$38),($B146&lt;=Input!$O$40)),$J145+Input!$O$39/Input!$O$41,$J145))</f>
        <v>0</v>
      </c>
      <c r="K146" s="95"/>
      <c r="L146" s="95" t="n">
        <f aca="false">$D146+$E146+$F146+$H146+$I146+$J146</f>
        <v>166304.472474804</v>
      </c>
    </row>
    <row r="147" customFormat="false" ht="12.8" hidden="false" customHeight="false" outlineLevel="0" collapsed="false">
      <c r="A147" s="86" t="n">
        <v>143</v>
      </c>
      <c r="B147" s="90" t="n">
        <f aca="false">EOMONTH(Input!$C$7,A147)</f>
        <v>47269</v>
      </c>
      <c r="C147" s="90"/>
      <c r="D147" s="95" t="n">
        <f aca="false">IF($B147&gt;Input!$O$24,$D146,($D146+Input!$O$30)*(1+Input!$O$29/(100*12)))</f>
        <v>86094.3739754487</v>
      </c>
      <c r="E147" s="95" t="n">
        <f aca="false">IF($B147&gt;Input!$O$31,$E146,($E146+Input!$O$37)*(1+Input!$O$36/(100*12)))</f>
        <v>81266.1134076048</v>
      </c>
      <c r="F147" s="95" t="n">
        <f aca="false">IF($B147&gt;Input!$O$38,$F146,($F146+Input!$O$44)*(1+Input!$O$43/(100*12)))</f>
        <v>0</v>
      </c>
      <c r="G147" s="90"/>
      <c r="H147" s="95" t="n">
        <f aca="false">(IF(AND(($B147&gt;=Input!$O$24),($B147&lt;=Input!$O$26)),$H146+Input!$O$25/Input!$O$27,$H146))</f>
        <v>0</v>
      </c>
      <c r="I147" s="95" t="n">
        <f aca="false">(IF(AND(($B147&gt;Input!$O$31),($B147&lt;=Input!$O$33)),$I146+Input!$O$32/Input!$O$34,$I146))</f>
        <v>0</v>
      </c>
      <c r="J147" s="95" t="n">
        <f aca="false">(IF(AND(($B147&gt;=Input!$O$38),($B147&lt;=Input!$O$40)),$J146+Input!$O$39/Input!$O$41,$J146))</f>
        <v>0</v>
      </c>
      <c r="K147" s="95"/>
      <c r="L147" s="95" t="n">
        <f aca="false">$D147+$E147+$F147+$H147+$I147+$J147</f>
        <v>167360.487383053</v>
      </c>
    </row>
    <row r="148" customFormat="false" ht="12.8" hidden="false" customHeight="false" outlineLevel="0" collapsed="false">
      <c r="A148" s="86" t="n">
        <v>144</v>
      </c>
      <c r="B148" s="90" t="n">
        <f aca="false">EOMONTH(Input!$C$7,A148)</f>
        <v>47299</v>
      </c>
      <c r="C148" s="90"/>
      <c r="D148" s="95" t="n">
        <f aca="false">IF($B148&gt;Input!$O$24,$D147,($D147+Input!$O$30)*(1+Input!$O$29/(100*12)))</f>
        <v>86632.1885553669</v>
      </c>
      <c r="E148" s="95" t="n">
        <f aca="false">IF($B148&gt;Input!$O$31,$E147,($E147+Input!$O$37)*(1+Input!$O$36/(100*12)))</f>
        <v>81787.8337856301</v>
      </c>
      <c r="F148" s="95" t="n">
        <f aca="false">IF($B148&gt;Input!$O$38,$F147,($F147+Input!$O$44)*(1+Input!$O$43/(100*12)))</f>
        <v>0</v>
      </c>
      <c r="G148" s="90"/>
      <c r="H148" s="95" t="n">
        <f aca="false">(IF(AND(($B148&gt;=Input!$O$24),($B148&lt;=Input!$O$26)),$H147+Input!$O$25/Input!$O$27,$H147))</f>
        <v>0</v>
      </c>
      <c r="I148" s="95" t="n">
        <f aca="false">(IF(AND(($B148&gt;Input!$O$31),($B148&lt;=Input!$O$33)),$I147+Input!$O$32/Input!$O$34,$I147))</f>
        <v>0</v>
      </c>
      <c r="J148" s="95" t="n">
        <f aca="false">(IF(AND(($B148&gt;=Input!$O$38),($B148&lt;=Input!$O$40)),$J147+Input!$O$39/Input!$O$41,$J147))</f>
        <v>0</v>
      </c>
      <c r="K148" s="95"/>
      <c r="L148" s="95" t="n">
        <f aca="false">$D148+$E148+$F148+$H148+$I148+$J148</f>
        <v>168420.022340997</v>
      </c>
    </row>
    <row r="149" customFormat="false" ht="12.8" hidden="false" customHeight="false" outlineLevel="0" collapsed="false">
      <c r="A149" s="86" t="n">
        <v>145</v>
      </c>
      <c r="B149" s="90" t="n">
        <f aca="false">EOMONTH(Input!$C$7,A149)</f>
        <v>47330</v>
      </c>
      <c r="C149" s="90"/>
      <c r="D149" s="95" t="n">
        <f aca="false">IF($B149&gt;Input!$O$24,$D148,($D148+Input!$O$30)*(1+Input!$O$29/(100*12)))</f>
        <v>87171.7958505514</v>
      </c>
      <c r="E149" s="95" t="n">
        <f aca="false">IF($B149&gt;Input!$O$31,$E148,($E148+Input!$O$37)*(1+Input!$O$36/(100*12)))</f>
        <v>82311.2932315822</v>
      </c>
      <c r="F149" s="95" t="n">
        <f aca="false">IF($B149&gt;Input!$O$38,$F148,($F148+Input!$O$44)*(1+Input!$O$43/(100*12)))</f>
        <v>0</v>
      </c>
      <c r="G149" s="90"/>
      <c r="H149" s="95" t="n">
        <f aca="false">(IF(AND(($B149&gt;=Input!$O$24),($B149&lt;=Input!$O$26)),$H148+Input!$O$25/Input!$O$27,$H148))</f>
        <v>0</v>
      </c>
      <c r="I149" s="95" t="n">
        <f aca="false">(IF(AND(($B149&gt;Input!$O$31),($B149&lt;=Input!$O$33)),$I148+Input!$O$32/Input!$O$34,$I148))</f>
        <v>0</v>
      </c>
      <c r="J149" s="95" t="n">
        <f aca="false">(IF(AND(($B149&gt;=Input!$O$38),($B149&lt;=Input!$O$40)),$J148+Input!$O$39/Input!$O$41,$J148))</f>
        <v>0</v>
      </c>
      <c r="K149" s="95"/>
      <c r="L149" s="95" t="n">
        <f aca="false">$D149+$E149+$F149+$H149+$I149+$J149</f>
        <v>169483.089082134</v>
      </c>
    </row>
    <row r="150" customFormat="false" ht="12.8" hidden="false" customHeight="false" outlineLevel="0" collapsed="false">
      <c r="A150" s="86" t="n">
        <v>146</v>
      </c>
      <c r="B150" s="90" t="n">
        <f aca="false">EOMONTH(Input!$C$7,A150)</f>
        <v>47361</v>
      </c>
      <c r="C150" s="90"/>
      <c r="D150" s="95" t="n">
        <f aca="false">IF($B150&gt;Input!$O$24,$D149,($D149+Input!$O$30)*(1+Input!$O$29/(100*12)))</f>
        <v>87713.2018367199</v>
      </c>
      <c r="E150" s="95" t="n">
        <f aca="false">IF($B150&gt;Input!$O$31,$E149,($E149+Input!$O$37)*(1+Input!$O$36/(100*12)))</f>
        <v>82836.4975423542</v>
      </c>
      <c r="F150" s="95" t="n">
        <f aca="false">IF($B150&gt;Input!$O$38,$F149,($F149+Input!$O$44)*(1+Input!$O$43/(100*12)))</f>
        <v>0</v>
      </c>
      <c r="G150" s="90"/>
      <c r="H150" s="95" t="n">
        <f aca="false">(IF(AND(($B150&gt;=Input!$O$24),($B150&lt;=Input!$O$26)),$H149+Input!$O$25/Input!$O$27,$H149))</f>
        <v>0</v>
      </c>
      <c r="I150" s="95" t="n">
        <f aca="false">(IF(AND(($B150&gt;Input!$O$31),($B150&lt;=Input!$O$33)),$I149+Input!$O$32/Input!$O$34,$I149))</f>
        <v>0</v>
      </c>
      <c r="J150" s="95" t="n">
        <f aca="false">(IF(AND(($B150&gt;=Input!$O$38),($B150&lt;=Input!$O$40)),$J149+Input!$O$39/Input!$O$41,$J149))</f>
        <v>0</v>
      </c>
      <c r="K150" s="95"/>
      <c r="L150" s="95" t="n">
        <f aca="false">$D150+$E150+$F150+$H150+$I150+$J150</f>
        <v>170549.699379074</v>
      </c>
    </row>
    <row r="151" customFormat="false" ht="12.8" hidden="false" customHeight="false" outlineLevel="0" collapsed="false">
      <c r="A151" s="86" t="n">
        <v>147</v>
      </c>
      <c r="B151" s="90" t="n">
        <f aca="false">EOMONTH(Input!$C$7,A151)</f>
        <v>47391</v>
      </c>
      <c r="C151" s="90"/>
      <c r="D151" s="95" t="n">
        <f aca="false">IF($B151&gt;Input!$O$24,$D150,($D150+Input!$O$30)*(1+Input!$O$29/(100*12)))</f>
        <v>87713.2018367199</v>
      </c>
      <c r="E151" s="95" t="n">
        <f aca="false">IF($B151&gt;Input!$O$31,$E150,($E150+Input!$O$37)*(1+Input!$O$36/(100*12)))</f>
        <v>83363.452534162</v>
      </c>
      <c r="F151" s="95" t="n">
        <f aca="false">IF($B151&gt;Input!$O$38,$F150,($F150+Input!$O$44)*(1+Input!$O$43/(100*12)))</f>
        <v>0</v>
      </c>
      <c r="G151" s="90"/>
      <c r="H151" s="95" t="n">
        <f aca="false">(IF(AND(($B151&gt;=Input!$O$24),($B151&lt;=Input!$O$26)),$H150+Input!$O$25/Input!$O$27,$H150))</f>
        <v>-4444.44444444444</v>
      </c>
      <c r="I151" s="95" t="n">
        <f aca="false">(IF(AND(($B151&gt;Input!$O$31),($B151&lt;=Input!$O$33)),$I150+Input!$O$32/Input!$O$34,$I150))</f>
        <v>0</v>
      </c>
      <c r="J151" s="95" t="n">
        <f aca="false">(IF(AND(($B151&gt;=Input!$O$38),($B151&lt;=Input!$O$40)),$J150+Input!$O$39/Input!$O$41,$J150))</f>
        <v>0</v>
      </c>
      <c r="K151" s="95"/>
      <c r="L151" s="95" t="n">
        <f aca="false">$D151+$E151+$F151+$H151+$I151+$J151</f>
        <v>166632.209926438</v>
      </c>
    </row>
    <row r="152" customFormat="false" ht="12.8" hidden="false" customHeight="false" outlineLevel="0" collapsed="false">
      <c r="A152" s="86" t="n">
        <v>148</v>
      </c>
      <c r="B152" s="90" t="n">
        <f aca="false">EOMONTH(Input!$C$7,A152)</f>
        <v>47422</v>
      </c>
      <c r="C152" s="90"/>
      <c r="D152" s="95" t="n">
        <f aca="false">IF($B152&gt;Input!$O$24,$D151,($D151+Input!$O$30)*(1+Input!$O$29/(100*12)))</f>
        <v>87713.2018367199</v>
      </c>
      <c r="E152" s="95" t="n">
        <f aca="false">IF($B152&gt;Input!$O$31,$E151,($E151+Input!$O$37)*(1+Input!$O$36/(100*12)))</f>
        <v>83892.1640426092</v>
      </c>
      <c r="F152" s="95" t="n">
        <f aca="false">IF($B152&gt;Input!$O$38,$F151,($F151+Input!$O$44)*(1+Input!$O$43/(100*12)))</f>
        <v>0</v>
      </c>
      <c r="G152" s="90"/>
      <c r="H152" s="95" t="n">
        <f aca="false">(IF(AND(($B152&gt;=Input!$O$24),($B152&lt;=Input!$O$26)),$H151+Input!$O$25/Input!$O$27,$H151))</f>
        <v>-8888.88888888889</v>
      </c>
      <c r="I152" s="95" t="n">
        <f aca="false">(IF(AND(($B152&gt;Input!$O$31),($B152&lt;=Input!$O$33)),$I151+Input!$O$32/Input!$O$34,$I151))</f>
        <v>0</v>
      </c>
      <c r="J152" s="95" t="n">
        <f aca="false">(IF(AND(($B152&gt;=Input!$O$38),($B152&lt;=Input!$O$40)),$J151+Input!$O$39/Input!$O$41,$J151))</f>
        <v>0</v>
      </c>
      <c r="K152" s="95"/>
      <c r="L152" s="95" t="n">
        <f aca="false">$D152+$E152+$F152+$H152+$I152+$J152</f>
        <v>162716.47699044</v>
      </c>
    </row>
    <row r="153" customFormat="false" ht="12.8" hidden="false" customHeight="false" outlineLevel="0" collapsed="false">
      <c r="A153" s="86" t="n">
        <v>149</v>
      </c>
      <c r="B153" s="90" t="n">
        <f aca="false">EOMONTH(Input!$C$7,A153)</f>
        <v>47452</v>
      </c>
      <c r="C153" s="90"/>
      <c r="D153" s="95" t="n">
        <f aca="false">IF($B153&gt;Input!$O$24,$D152,($D152+Input!$O$30)*(1+Input!$O$29/(100*12)))</f>
        <v>87713.2018367199</v>
      </c>
      <c r="E153" s="95" t="n">
        <f aca="false">IF($B153&gt;Input!$O$31,$E152,($E152+Input!$O$37)*(1+Input!$O$36/(100*12)))</f>
        <v>84422.6379227513</v>
      </c>
      <c r="F153" s="95" t="n">
        <f aca="false">IF($B153&gt;Input!$O$38,$F152,($F152+Input!$O$44)*(1+Input!$O$43/(100*12)))</f>
        <v>0</v>
      </c>
      <c r="G153" s="90"/>
      <c r="H153" s="95" t="n">
        <f aca="false">(IF(AND(($B153&gt;=Input!$O$24),($B153&lt;=Input!$O$26)),$H152+Input!$O$25/Input!$O$27,$H152))</f>
        <v>-13333.3333333333</v>
      </c>
      <c r="I153" s="95" t="n">
        <f aca="false">(IF(AND(($B153&gt;Input!$O$31),($B153&lt;=Input!$O$33)),$I152+Input!$O$32/Input!$O$34,$I152))</f>
        <v>0</v>
      </c>
      <c r="J153" s="95" t="n">
        <f aca="false">(IF(AND(($B153&gt;=Input!$O$38),($B153&lt;=Input!$O$40)),$J152+Input!$O$39/Input!$O$41,$J152))</f>
        <v>0</v>
      </c>
      <c r="K153" s="95"/>
      <c r="L153" s="95" t="n">
        <f aca="false">$D153+$E153+$F153+$H153+$I153+$J153</f>
        <v>158802.506426138</v>
      </c>
    </row>
    <row r="154" customFormat="false" ht="12.8" hidden="false" customHeight="false" outlineLevel="0" collapsed="false">
      <c r="A154" s="86" t="n">
        <v>150</v>
      </c>
      <c r="B154" s="90" t="n">
        <f aca="false">EOMONTH(Input!$C$7,A154)</f>
        <v>47483</v>
      </c>
      <c r="C154" s="90"/>
      <c r="D154" s="95" t="n">
        <f aca="false">IF($B154&gt;Input!$O$24,$D153,($D153+Input!$O$30)*(1+Input!$O$29/(100*12)))</f>
        <v>87713.2018367199</v>
      </c>
      <c r="E154" s="95" t="n">
        <f aca="false">IF($B154&gt;Input!$O$31,$E153,($E153+Input!$O$37)*(1+Input!$O$36/(100*12)))</f>
        <v>84954.8800491605</v>
      </c>
      <c r="F154" s="95" t="n">
        <f aca="false">IF($B154&gt;Input!$O$38,$F153,($F153+Input!$O$44)*(1+Input!$O$43/(100*12)))</f>
        <v>0</v>
      </c>
      <c r="G154" s="90"/>
      <c r="H154" s="95" t="n">
        <f aca="false">(IF(AND(($B154&gt;=Input!$O$24),($B154&lt;=Input!$O$26)),$H153+Input!$O$25/Input!$O$27,$H153))</f>
        <v>-17777.7777777778</v>
      </c>
      <c r="I154" s="95" t="n">
        <f aca="false">(IF(AND(($B154&gt;Input!$O$31),($B154&lt;=Input!$O$33)),$I153+Input!$O$32/Input!$O$34,$I153))</f>
        <v>0</v>
      </c>
      <c r="J154" s="95" t="n">
        <f aca="false">(IF(AND(($B154&gt;=Input!$O$38),($B154&lt;=Input!$O$40)),$J153+Input!$O$39/Input!$O$41,$J153))</f>
        <v>0</v>
      </c>
      <c r="K154" s="95"/>
      <c r="L154" s="95" t="n">
        <f aca="false">$D154+$E154+$F154+$H154+$I154+$J154</f>
        <v>154890.304108103</v>
      </c>
    </row>
    <row r="155" customFormat="false" ht="12.8" hidden="false" customHeight="false" outlineLevel="0" collapsed="false">
      <c r="A155" s="86" t="n">
        <v>151</v>
      </c>
      <c r="B155" s="90" t="n">
        <f aca="false">EOMONTH(Input!$C$7,A155)</f>
        <v>47514</v>
      </c>
      <c r="C155" s="90"/>
      <c r="D155" s="95" t="n">
        <f aca="false">IF($B155&gt;Input!$O$24,$D154,($D154+Input!$O$30)*(1+Input!$O$29/(100*12)))</f>
        <v>87713.2018367199</v>
      </c>
      <c r="E155" s="95" t="n">
        <f aca="false">IF($B155&gt;Input!$O$31,$E154,($E154+Input!$O$37)*(1+Input!$O$36/(100*12)))</f>
        <v>85488.896315991</v>
      </c>
      <c r="F155" s="95" t="n">
        <f aca="false">IF($B155&gt;Input!$O$38,$F154,($F154+Input!$O$44)*(1+Input!$O$43/(100*12)))</f>
        <v>0</v>
      </c>
      <c r="G155" s="90"/>
      <c r="H155" s="95" t="n">
        <f aca="false">(IF(AND(($B155&gt;=Input!$O$24),($B155&lt;=Input!$O$26)),$H154+Input!$O$25/Input!$O$27,$H154))</f>
        <v>-22222.2222222222</v>
      </c>
      <c r="I155" s="95" t="n">
        <f aca="false">(IF(AND(($B155&gt;Input!$O$31),($B155&lt;=Input!$O$33)),$I154+Input!$O$32/Input!$O$34,$I154))</f>
        <v>0</v>
      </c>
      <c r="J155" s="95" t="n">
        <f aca="false">(IF(AND(($B155&gt;=Input!$O$38),($B155&lt;=Input!$O$40)),$J154+Input!$O$39/Input!$O$41,$J154))</f>
        <v>0</v>
      </c>
      <c r="K155" s="95"/>
      <c r="L155" s="95" t="n">
        <f aca="false">$D155+$E155+$F155+$H155+$I155+$J155</f>
        <v>150979.875930489</v>
      </c>
    </row>
    <row r="156" customFormat="false" ht="12.8" hidden="false" customHeight="false" outlineLevel="0" collapsed="false">
      <c r="A156" s="86" t="n">
        <v>152</v>
      </c>
      <c r="B156" s="90" t="n">
        <f aca="false">EOMONTH(Input!$C$7,A156)</f>
        <v>47542</v>
      </c>
      <c r="C156" s="90"/>
      <c r="D156" s="95" t="n">
        <f aca="false">IF($B156&gt;Input!$O$24,$D155,($D155+Input!$O$30)*(1+Input!$O$29/(100*12)))</f>
        <v>87713.2018367199</v>
      </c>
      <c r="E156" s="95" t="n">
        <f aca="false">IF($B156&gt;Input!$O$31,$E155,($E155+Input!$O$37)*(1+Input!$O$36/(100*12)))</f>
        <v>86024.6926370443</v>
      </c>
      <c r="F156" s="95" t="n">
        <f aca="false">IF($B156&gt;Input!$O$38,$F155,($F155+Input!$O$44)*(1+Input!$O$43/(100*12)))</f>
        <v>0</v>
      </c>
      <c r="G156" s="90"/>
      <c r="H156" s="95" t="n">
        <f aca="false">(IF(AND(($B156&gt;=Input!$O$24),($B156&lt;=Input!$O$26)),$H155+Input!$O$25/Input!$O$27,$H155))</f>
        <v>-26666.6666666667</v>
      </c>
      <c r="I156" s="95" t="n">
        <f aca="false">(IF(AND(($B156&gt;Input!$O$31),($B156&lt;=Input!$O$33)),$I155+Input!$O$32/Input!$O$34,$I155))</f>
        <v>0</v>
      </c>
      <c r="J156" s="95" t="n">
        <f aca="false">(IF(AND(($B156&gt;=Input!$O$38),($B156&lt;=Input!$O$40)),$J155+Input!$O$39/Input!$O$41,$J155))</f>
        <v>0</v>
      </c>
      <c r="K156" s="95"/>
      <c r="L156" s="95" t="n">
        <f aca="false">$D156+$E156+$F156+$H156+$I156+$J156</f>
        <v>147071.227807098</v>
      </c>
    </row>
    <row r="157" customFormat="false" ht="12.8" hidden="false" customHeight="false" outlineLevel="0" collapsed="false">
      <c r="A157" s="86" t="n">
        <v>153</v>
      </c>
      <c r="B157" s="90" t="n">
        <f aca="false">EOMONTH(Input!$C$7,A157)</f>
        <v>47573</v>
      </c>
      <c r="C157" s="90"/>
      <c r="D157" s="95" t="n">
        <f aca="false">IF($B157&gt;Input!$O$24,$D156,($D156+Input!$O$30)*(1+Input!$O$29/(100*12)))</f>
        <v>87713.2018367199</v>
      </c>
      <c r="E157" s="95" t="n">
        <f aca="false">IF($B157&gt;Input!$O$31,$E156,($E156+Input!$O$37)*(1+Input!$O$36/(100*12)))</f>
        <v>86562.2749458345</v>
      </c>
      <c r="F157" s="95" t="n">
        <f aca="false">IF($B157&gt;Input!$O$38,$F156,($F156+Input!$O$44)*(1+Input!$O$43/(100*12)))</f>
        <v>0</v>
      </c>
      <c r="G157" s="90"/>
      <c r="H157" s="95" t="n">
        <f aca="false">(IF(AND(($B157&gt;=Input!$O$24),($B157&lt;=Input!$O$26)),$H156+Input!$O$25/Input!$O$27,$H156))</f>
        <v>-31111.1111111111</v>
      </c>
      <c r="I157" s="95" t="n">
        <f aca="false">(IF(AND(($B157&gt;Input!$O$31),($B157&lt;=Input!$O$33)),$I156+Input!$O$32/Input!$O$34,$I156))</f>
        <v>0</v>
      </c>
      <c r="J157" s="95" t="n">
        <f aca="false">(IF(AND(($B157&gt;=Input!$O$38),($B157&lt;=Input!$O$40)),$J156+Input!$O$39/Input!$O$41,$J156))</f>
        <v>0</v>
      </c>
      <c r="K157" s="95"/>
      <c r="L157" s="95" t="n">
        <f aca="false">$D157+$E157+$F157+$H157+$I157+$J157</f>
        <v>143164.365671443</v>
      </c>
    </row>
    <row r="158" customFormat="false" ht="12.8" hidden="false" customHeight="false" outlineLevel="0" collapsed="false">
      <c r="A158" s="86" t="n">
        <v>154</v>
      </c>
      <c r="B158" s="90" t="n">
        <f aca="false">EOMONTH(Input!$C$7,A158)</f>
        <v>47603</v>
      </c>
      <c r="C158" s="90"/>
      <c r="D158" s="95" t="n">
        <f aca="false">IF($B158&gt;Input!$O$24,$D157,($D157+Input!$O$30)*(1+Input!$O$29/(100*12)))</f>
        <v>87713.2018367199</v>
      </c>
      <c r="E158" s="95" t="n">
        <f aca="false">IF($B158&gt;Input!$O$31,$E157,($E157+Input!$O$37)*(1+Input!$O$36/(100*12)))</f>
        <v>87101.6491956539</v>
      </c>
      <c r="F158" s="95" t="n">
        <f aca="false">IF($B158&gt;Input!$O$38,$F157,($F157+Input!$O$44)*(1+Input!$O$43/(100*12)))</f>
        <v>0</v>
      </c>
      <c r="G158" s="90"/>
      <c r="H158" s="95" t="n">
        <f aca="false">(IF(AND(($B158&gt;=Input!$O$24),($B158&lt;=Input!$O$26)),$H157+Input!$O$25/Input!$O$27,$H157))</f>
        <v>-35555.5555555556</v>
      </c>
      <c r="I158" s="95" t="n">
        <f aca="false">(IF(AND(($B158&gt;Input!$O$31),($B158&lt;=Input!$O$33)),$I157+Input!$O$32/Input!$O$34,$I157))</f>
        <v>0</v>
      </c>
      <c r="J158" s="95" t="n">
        <f aca="false">(IF(AND(($B158&gt;=Input!$O$38),($B158&lt;=Input!$O$40)),$J157+Input!$O$39/Input!$O$41,$J157))</f>
        <v>0</v>
      </c>
      <c r="K158" s="95"/>
      <c r="L158" s="95" t="n">
        <f aca="false">$D158+$E158+$F158+$H158+$I158+$J158</f>
        <v>139259.295476818</v>
      </c>
    </row>
    <row r="159" customFormat="false" ht="12.8" hidden="false" customHeight="false" outlineLevel="0" collapsed="false">
      <c r="A159" s="86" t="n">
        <v>155</v>
      </c>
      <c r="B159" s="90" t="n">
        <f aca="false">EOMONTH(Input!$C$7,A159)</f>
        <v>47634</v>
      </c>
      <c r="C159" s="90"/>
      <c r="D159" s="95" t="n">
        <f aca="false">IF($B159&gt;Input!$O$24,$D158,($D158+Input!$O$30)*(1+Input!$O$29/(100*12)))</f>
        <v>87713.2018367199</v>
      </c>
      <c r="E159" s="95" t="n">
        <f aca="false">IF($B159&gt;Input!$O$31,$E158,($E158+Input!$O$37)*(1+Input!$O$36/(100*12)))</f>
        <v>87642.8213596394</v>
      </c>
      <c r="F159" s="95" t="n">
        <f aca="false">IF($B159&gt;Input!$O$38,$F158,($F158+Input!$O$44)*(1+Input!$O$43/(100*12)))</f>
        <v>0</v>
      </c>
      <c r="G159" s="90"/>
      <c r="H159" s="95" t="n">
        <f aca="false">(IF(AND(($B159&gt;=Input!$O$24),($B159&lt;=Input!$O$26)),$H158+Input!$O$25/Input!$O$27,$H158))</f>
        <v>-40000</v>
      </c>
      <c r="I159" s="95" t="n">
        <f aca="false">(IF(AND(($B159&gt;Input!$O$31),($B159&lt;=Input!$O$33)),$I158+Input!$O$32/Input!$O$34,$I158))</f>
        <v>0</v>
      </c>
      <c r="J159" s="95" t="n">
        <f aca="false">(IF(AND(($B159&gt;=Input!$O$38),($B159&lt;=Input!$O$40)),$J158+Input!$O$39/Input!$O$41,$J158))</f>
        <v>0</v>
      </c>
      <c r="K159" s="95"/>
      <c r="L159" s="95" t="n">
        <f aca="false">$D159+$E159+$F159+$H159+$I159+$J159</f>
        <v>135356.023196359</v>
      </c>
    </row>
    <row r="160" customFormat="false" ht="12.8" hidden="false" customHeight="false" outlineLevel="0" collapsed="false">
      <c r="A160" s="86" t="n">
        <v>156</v>
      </c>
      <c r="B160" s="90" t="n">
        <f aca="false">EOMONTH(Input!$C$7,A160)</f>
        <v>47664</v>
      </c>
      <c r="C160" s="90"/>
      <c r="D160" s="95" t="n">
        <f aca="false">IF($B160&gt;Input!$O$24,$D159,($D159+Input!$O$30)*(1+Input!$O$29/(100*12)))</f>
        <v>87713.2018367199</v>
      </c>
      <c r="E160" s="95" t="n">
        <f aca="false">IF($B160&gt;Input!$O$31,$E159,($E159+Input!$O$37)*(1+Input!$O$36/(100*12)))</f>
        <v>88185.7974308382</v>
      </c>
      <c r="F160" s="95" t="n">
        <f aca="false">IF($B160&gt;Input!$O$38,$F159,($F159+Input!$O$44)*(1+Input!$O$43/(100*12)))</f>
        <v>0</v>
      </c>
      <c r="G160" s="90"/>
      <c r="H160" s="95" t="n">
        <f aca="false">(IF(AND(($B160&gt;=Input!$O$24),($B160&lt;=Input!$O$26)),$H159+Input!$O$25/Input!$O$27,$H159))</f>
        <v>-44444.4444444444</v>
      </c>
      <c r="I160" s="95" t="n">
        <f aca="false">(IF(AND(($B160&gt;Input!$O$31),($B160&lt;=Input!$O$33)),$I159+Input!$O$32/Input!$O$34,$I159))</f>
        <v>0</v>
      </c>
      <c r="J160" s="95" t="n">
        <f aca="false">(IF(AND(($B160&gt;=Input!$O$38),($B160&lt;=Input!$O$40)),$J159+Input!$O$39/Input!$O$41,$J159))</f>
        <v>0</v>
      </c>
      <c r="K160" s="95"/>
      <c r="L160" s="95" t="n">
        <f aca="false">$D160+$E160+$F160+$H160+$I160+$J160</f>
        <v>131454.554823114</v>
      </c>
    </row>
    <row r="161" customFormat="false" ht="12.8" hidden="false" customHeight="false" outlineLevel="0" collapsed="false">
      <c r="A161" s="86" t="n">
        <v>157</v>
      </c>
      <c r="B161" s="90" t="n">
        <f aca="false">EOMONTH(Input!$C$7,A161)</f>
        <v>47695</v>
      </c>
      <c r="C161" s="90"/>
      <c r="D161" s="95" t="n">
        <f aca="false">IF($B161&gt;Input!$O$24,$D160,($D160+Input!$O$30)*(1+Input!$O$29/(100*12)))</f>
        <v>87713.2018367199</v>
      </c>
      <c r="E161" s="95" t="n">
        <f aca="false">IF($B161&gt;Input!$O$31,$E160,($E160+Input!$O$37)*(1+Input!$O$36/(100*12)))</f>
        <v>88730.5834222744</v>
      </c>
      <c r="F161" s="95" t="n">
        <f aca="false">IF($B161&gt;Input!$O$38,$F160,($F160+Input!$O$44)*(1+Input!$O$43/(100*12)))</f>
        <v>0</v>
      </c>
      <c r="G161" s="90"/>
      <c r="H161" s="95" t="n">
        <f aca="false">(IF(AND(($B161&gt;=Input!$O$24),($B161&lt;=Input!$O$26)),$H160+Input!$O$25/Input!$O$27,$H160))</f>
        <v>-48888.8888888889</v>
      </c>
      <c r="I161" s="95" t="n">
        <f aca="false">(IF(AND(($B161&gt;Input!$O$31),($B161&lt;=Input!$O$33)),$I160+Input!$O$32/Input!$O$34,$I160))</f>
        <v>0</v>
      </c>
      <c r="J161" s="95" t="n">
        <f aca="false">(IF(AND(($B161&gt;=Input!$O$38),($B161&lt;=Input!$O$40)),$J160+Input!$O$39/Input!$O$41,$J160))</f>
        <v>0</v>
      </c>
      <c r="K161" s="95"/>
      <c r="L161" s="95" t="n">
        <f aca="false">$D161+$E161+$F161+$H161+$I161+$J161</f>
        <v>127554.896370105</v>
      </c>
    </row>
    <row r="162" customFormat="false" ht="12.8" hidden="false" customHeight="false" outlineLevel="0" collapsed="false">
      <c r="A162" s="86" t="n">
        <v>158</v>
      </c>
      <c r="B162" s="90" t="n">
        <f aca="false">EOMONTH(Input!$C$7,A162)</f>
        <v>47726</v>
      </c>
      <c r="C162" s="90"/>
      <c r="D162" s="95" t="n">
        <f aca="false">IF($B162&gt;Input!$O$24,$D161,($D161+Input!$O$30)*(1+Input!$O$29/(100*12)))</f>
        <v>87713.2018367199</v>
      </c>
      <c r="E162" s="95" t="n">
        <f aca="false">IF($B162&gt;Input!$O$31,$E161,($E161+Input!$O$37)*(1+Input!$O$36/(100*12)))</f>
        <v>89277.1853670153</v>
      </c>
      <c r="F162" s="95" t="n">
        <f aca="false">IF($B162&gt;Input!$O$38,$F161,($F161+Input!$O$44)*(1+Input!$O$43/(100*12)))</f>
        <v>0</v>
      </c>
      <c r="G162" s="90"/>
      <c r="H162" s="95" t="n">
        <f aca="false">(IF(AND(($B162&gt;=Input!$O$24),($B162&lt;=Input!$O$26)),$H161+Input!$O$25/Input!$O$27,$H161))</f>
        <v>-53333.3333333333</v>
      </c>
      <c r="I162" s="95" t="n">
        <f aca="false">(IF(AND(($B162&gt;Input!$O$31),($B162&lt;=Input!$O$33)),$I161+Input!$O$32/Input!$O$34,$I161))</f>
        <v>0</v>
      </c>
      <c r="J162" s="95" t="n">
        <f aca="false">(IF(AND(($B162&gt;=Input!$O$38),($B162&lt;=Input!$O$40)),$J161+Input!$O$39/Input!$O$41,$J161))</f>
        <v>0</v>
      </c>
      <c r="K162" s="95"/>
      <c r="L162" s="95" t="n">
        <f aca="false">$D162+$E162+$F162+$H162+$I162+$J162</f>
        <v>123657.053870402</v>
      </c>
    </row>
    <row r="163" customFormat="false" ht="12.8" hidden="false" customHeight="false" outlineLevel="0" collapsed="false">
      <c r="A163" s="86" t="n">
        <v>159</v>
      </c>
      <c r="B163" s="90" t="n">
        <f aca="false">EOMONTH(Input!$C$7,A163)</f>
        <v>47756</v>
      </c>
      <c r="C163" s="90"/>
      <c r="D163" s="95" t="n">
        <f aca="false">IF($B163&gt;Input!$O$24,$D162,($D162+Input!$O$30)*(1+Input!$O$29/(100*12)))</f>
        <v>87713.2018367199</v>
      </c>
      <c r="E163" s="95" t="n">
        <f aca="false">IF($B163&gt;Input!$O$31,$E162,($E162+Input!$O$37)*(1+Input!$O$36/(100*12)))</f>
        <v>89825.6093182387</v>
      </c>
      <c r="F163" s="95" t="n">
        <f aca="false">IF($B163&gt;Input!$O$38,$F162,($F162+Input!$O$44)*(1+Input!$O$43/(100*12)))</f>
        <v>0</v>
      </c>
      <c r="G163" s="90"/>
      <c r="H163" s="95" t="n">
        <f aca="false">(IF(AND(($B163&gt;=Input!$O$24),($B163&lt;=Input!$O$26)),$H162+Input!$O$25/Input!$O$27,$H162))</f>
        <v>-57777.7777777778</v>
      </c>
      <c r="I163" s="95" t="n">
        <f aca="false">(IF(AND(($B163&gt;Input!$O$31),($B163&lt;=Input!$O$33)),$I162+Input!$O$32/Input!$O$34,$I162))</f>
        <v>0</v>
      </c>
      <c r="J163" s="95" t="n">
        <f aca="false">(IF(AND(($B163&gt;=Input!$O$38),($B163&lt;=Input!$O$40)),$J162+Input!$O$39/Input!$O$41,$J162))</f>
        <v>0</v>
      </c>
      <c r="K163" s="95"/>
      <c r="L163" s="95" t="n">
        <f aca="false">$D163+$E163+$F163+$H163+$I163+$J163</f>
        <v>119761.033377181</v>
      </c>
    </row>
    <row r="164" customFormat="false" ht="12.8" hidden="false" customHeight="false" outlineLevel="0" collapsed="false">
      <c r="A164" s="86" t="n">
        <v>160</v>
      </c>
      <c r="B164" s="90" t="n">
        <f aca="false">EOMONTH(Input!$C$7,A164)</f>
        <v>47787</v>
      </c>
      <c r="C164" s="90"/>
      <c r="D164" s="95" t="n">
        <f aca="false">IF($B164&gt;Input!$O$24,$D163,($D163+Input!$O$30)*(1+Input!$O$29/(100*12)))</f>
        <v>87713.2018367199</v>
      </c>
      <c r="E164" s="95" t="n">
        <f aca="false">IF($B164&gt;Input!$O$31,$E163,($E163+Input!$O$37)*(1+Input!$O$36/(100*12)))</f>
        <v>90375.8613492995</v>
      </c>
      <c r="F164" s="95" t="n">
        <f aca="false">IF($B164&gt;Input!$O$38,$F163,($F163+Input!$O$44)*(1+Input!$O$43/(100*12)))</f>
        <v>0</v>
      </c>
      <c r="G164" s="90"/>
      <c r="H164" s="95" t="n">
        <f aca="false">(IF(AND(($B164&gt;=Input!$O$24),($B164&lt;=Input!$O$26)),$H163+Input!$O$25/Input!$O$27,$H163))</f>
        <v>-62222.2222222222</v>
      </c>
      <c r="I164" s="95" t="n">
        <f aca="false">(IF(AND(($B164&gt;Input!$O$31),($B164&lt;=Input!$O$33)),$I163+Input!$O$32/Input!$O$34,$I163))</f>
        <v>0</v>
      </c>
      <c r="J164" s="95" t="n">
        <f aca="false">(IF(AND(($B164&gt;=Input!$O$38),($B164&lt;=Input!$O$40)),$J163+Input!$O$39/Input!$O$41,$J163))</f>
        <v>0</v>
      </c>
      <c r="K164" s="95"/>
      <c r="L164" s="95" t="n">
        <f aca="false">$D164+$E164+$F164+$H164+$I164+$J164</f>
        <v>115866.840963797</v>
      </c>
    </row>
    <row r="165" customFormat="false" ht="12.8" hidden="false" customHeight="false" outlineLevel="0" collapsed="false">
      <c r="A165" s="86" t="n">
        <v>161</v>
      </c>
      <c r="B165" s="90" t="n">
        <f aca="false">EOMONTH(Input!$C$7,A165)</f>
        <v>47817</v>
      </c>
      <c r="C165" s="90"/>
      <c r="D165" s="95" t="n">
        <f aca="false">IF($B165&gt;Input!$O$24,$D164,($D164+Input!$O$30)*(1+Input!$O$29/(100*12)))</f>
        <v>87713.2018367199</v>
      </c>
      <c r="E165" s="95" t="n">
        <f aca="false">IF($B165&gt;Input!$O$31,$E164,($E164+Input!$O$37)*(1+Input!$O$36/(100*12)))</f>
        <v>90927.9475537972</v>
      </c>
      <c r="F165" s="95" t="n">
        <f aca="false">IF($B165&gt;Input!$O$38,$F164,($F164+Input!$O$44)*(1+Input!$O$43/(100*12)))</f>
        <v>0</v>
      </c>
      <c r="G165" s="90"/>
      <c r="H165" s="95" t="n">
        <f aca="false">(IF(AND(($B165&gt;=Input!$O$24),($B165&lt;=Input!$O$26)),$H164+Input!$O$25/Input!$O$27,$H164))</f>
        <v>-66666.6666666667</v>
      </c>
      <c r="I165" s="95" t="n">
        <f aca="false">(IF(AND(($B165&gt;Input!$O$31),($B165&lt;=Input!$O$33)),$I164+Input!$O$32/Input!$O$34,$I164))</f>
        <v>0</v>
      </c>
      <c r="J165" s="95" t="n">
        <f aca="false">(IF(AND(($B165&gt;=Input!$O$38),($B165&lt;=Input!$O$40)),$J164+Input!$O$39/Input!$O$41,$J164))</f>
        <v>0</v>
      </c>
      <c r="K165" s="95"/>
      <c r="L165" s="95" t="n">
        <f aca="false">$D165+$E165+$F165+$H165+$I165+$J165</f>
        <v>111974.48272385</v>
      </c>
    </row>
    <row r="166" customFormat="false" ht="12.8" hidden="false" customHeight="false" outlineLevel="0" collapsed="false">
      <c r="A166" s="86" t="n">
        <v>162</v>
      </c>
      <c r="B166" s="90" t="n">
        <f aca="false">EOMONTH(Input!$C$7,A166)</f>
        <v>47848</v>
      </c>
      <c r="C166" s="90"/>
      <c r="D166" s="95" t="n">
        <f aca="false">IF($B166&gt;Input!$O$24,$D165,($D165+Input!$O$30)*(1+Input!$O$29/(100*12)))</f>
        <v>87713.2018367199</v>
      </c>
      <c r="E166" s="95" t="n">
        <f aca="false">IF($B166&gt;Input!$O$31,$E165,($E165+Input!$O$37)*(1+Input!$O$36/(100*12)))</f>
        <v>91481.8740456432</v>
      </c>
      <c r="F166" s="95" t="n">
        <f aca="false">IF($B166&gt;Input!$O$38,$F165,($F165+Input!$O$44)*(1+Input!$O$43/(100*12)))</f>
        <v>0</v>
      </c>
      <c r="G166" s="90"/>
      <c r="H166" s="95" t="n">
        <f aca="false">(IF(AND(($B166&gt;=Input!$O$24),($B166&lt;=Input!$O$26)),$H165+Input!$O$25/Input!$O$27,$H165))</f>
        <v>-71111.1111111111</v>
      </c>
      <c r="I166" s="95" t="n">
        <f aca="false">(IF(AND(($B166&gt;Input!$O$31),($B166&lt;=Input!$O$33)),$I165+Input!$O$32/Input!$O$34,$I165))</f>
        <v>0</v>
      </c>
      <c r="J166" s="95" t="n">
        <f aca="false">(IF(AND(($B166&gt;=Input!$O$38),($B166&lt;=Input!$O$40)),$J165+Input!$O$39/Input!$O$41,$J165))</f>
        <v>0</v>
      </c>
      <c r="K166" s="95"/>
      <c r="L166" s="95" t="n">
        <f aca="false">$D166+$E166+$F166+$H166+$I166+$J166</f>
        <v>108083.964771252</v>
      </c>
    </row>
    <row r="167" customFormat="false" ht="12.8" hidden="false" customHeight="false" outlineLevel="0" collapsed="false">
      <c r="A167" s="86" t="n">
        <v>163</v>
      </c>
      <c r="B167" s="90" t="n">
        <f aca="false">EOMONTH(Input!$C$7,A167)</f>
        <v>47879</v>
      </c>
      <c r="C167" s="90"/>
      <c r="D167" s="95" t="n">
        <f aca="false">IF($B167&gt;Input!$O$24,$D166,($D166+Input!$O$30)*(1+Input!$O$29/(100*12)))</f>
        <v>87713.2018367199</v>
      </c>
      <c r="E167" s="95" t="n">
        <f aca="false">IF($B167&gt;Input!$O$31,$E166,($E166+Input!$O$37)*(1+Input!$O$36/(100*12)))</f>
        <v>92037.6469591287</v>
      </c>
      <c r="F167" s="95" t="n">
        <f aca="false">IF($B167&gt;Input!$O$38,$F166,($F166+Input!$O$44)*(1+Input!$O$43/(100*12)))</f>
        <v>0</v>
      </c>
      <c r="G167" s="90"/>
      <c r="H167" s="95" t="n">
        <f aca="false">(IF(AND(($B167&gt;=Input!$O$24),($B167&lt;=Input!$O$26)),$H166+Input!$O$25/Input!$O$27,$H166))</f>
        <v>-75555.5555555555</v>
      </c>
      <c r="I167" s="95" t="n">
        <f aca="false">(IF(AND(($B167&gt;Input!$O$31),($B167&lt;=Input!$O$33)),$I166+Input!$O$32/Input!$O$34,$I166))</f>
        <v>0</v>
      </c>
      <c r="J167" s="95" t="n">
        <f aca="false">(IF(AND(($B167&gt;=Input!$O$38),($B167&lt;=Input!$O$40)),$J166+Input!$O$39/Input!$O$41,$J166))</f>
        <v>0</v>
      </c>
      <c r="K167" s="95"/>
      <c r="L167" s="95" t="n">
        <f aca="false">$D167+$E167+$F167+$H167+$I167+$J167</f>
        <v>104195.293240293</v>
      </c>
    </row>
    <row r="168" customFormat="false" ht="12.8" hidden="false" customHeight="false" outlineLevel="0" collapsed="false">
      <c r="A168" s="86" t="n">
        <v>164</v>
      </c>
      <c r="B168" s="90" t="n">
        <f aca="false">EOMONTH(Input!$C$7,A168)</f>
        <v>47907</v>
      </c>
      <c r="C168" s="90"/>
      <c r="D168" s="95" t="n">
        <f aca="false">IF($B168&gt;Input!$O$24,$D167,($D167+Input!$O$30)*(1+Input!$O$29/(100*12)))</f>
        <v>87713.2018367199</v>
      </c>
      <c r="E168" s="95" t="n">
        <f aca="false">IF($B168&gt;Input!$O$31,$E167,($E167+Input!$O$37)*(1+Input!$O$36/(100*12)))</f>
        <v>92595.2724489924</v>
      </c>
      <c r="F168" s="95" t="n">
        <f aca="false">IF($B168&gt;Input!$O$38,$F167,($F167+Input!$O$44)*(1+Input!$O$43/(100*12)))</f>
        <v>0</v>
      </c>
      <c r="G168" s="90"/>
      <c r="H168" s="95" t="n">
        <f aca="false">(IF(AND(($B168&gt;=Input!$O$24),($B168&lt;=Input!$O$26)),$H167+Input!$O$25/Input!$O$27,$H167))</f>
        <v>-80000</v>
      </c>
      <c r="I168" s="95" t="n">
        <f aca="false">(IF(AND(($B168&gt;Input!$O$31),($B168&lt;=Input!$O$33)),$I167+Input!$O$32/Input!$O$34,$I167))</f>
        <v>0</v>
      </c>
      <c r="J168" s="95" t="n">
        <f aca="false">(IF(AND(($B168&gt;=Input!$O$38),($B168&lt;=Input!$O$40)),$J167+Input!$O$39/Input!$O$41,$J167))</f>
        <v>0</v>
      </c>
      <c r="K168" s="95"/>
      <c r="L168" s="95" t="n">
        <f aca="false">$D168+$E168+$F168+$H168+$I168+$J168</f>
        <v>100308.474285712</v>
      </c>
    </row>
    <row r="169" customFormat="false" ht="12.8" hidden="false" customHeight="false" outlineLevel="0" collapsed="false">
      <c r="A169" s="86" t="n">
        <v>165</v>
      </c>
      <c r="B169" s="90" t="n">
        <f aca="false">EOMONTH(Input!$C$7,A169)</f>
        <v>47938</v>
      </c>
      <c r="C169" s="90"/>
      <c r="D169" s="95" t="n">
        <f aca="false">IF($B169&gt;Input!$O$24,$D168,($D168+Input!$O$30)*(1+Input!$O$29/(100*12)))</f>
        <v>87713.2018367199</v>
      </c>
      <c r="E169" s="95" t="n">
        <f aca="false">IF($B169&gt;Input!$O$31,$E168,($E168+Input!$O$37)*(1+Input!$O$36/(100*12)))</f>
        <v>93154.7566904891</v>
      </c>
      <c r="F169" s="95" t="n">
        <f aca="false">IF($B169&gt;Input!$O$38,$F168,($F168+Input!$O$44)*(1+Input!$O$43/(100*12)))</f>
        <v>0</v>
      </c>
      <c r="G169" s="90"/>
      <c r="H169" s="95" t="n">
        <f aca="false">(IF(AND(($B169&gt;=Input!$O$24),($B169&lt;=Input!$O$26)),$H168+Input!$O$25/Input!$O$27,$H168))</f>
        <v>-84444.4444444444</v>
      </c>
      <c r="I169" s="95" t="n">
        <f aca="false">(IF(AND(($B169&gt;Input!$O$31),($B169&lt;=Input!$O$33)),$I168+Input!$O$32/Input!$O$34,$I168))</f>
        <v>0</v>
      </c>
      <c r="J169" s="95" t="n">
        <f aca="false">(IF(AND(($B169&gt;=Input!$O$38),($B169&lt;=Input!$O$40)),$J168+Input!$O$39/Input!$O$41,$J168))</f>
        <v>0</v>
      </c>
      <c r="K169" s="95"/>
      <c r="L169" s="95" t="n">
        <f aca="false">$D169+$E169+$F169+$H169+$I169+$J169</f>
        <v>96423.5140827646</v>
      </c>
    </row>
    <row r="170" customFormat="false" ht="12.8" hidden="false" customHeight="false" outlineLevel="0" collapsed="false">
      <c r="A170" s="86" t="n">
        <v>166</v>
      </c>
      <c r="B170" s="90" t="n">
        <f aca="false">EOMONTH(Input!$C$7,A170)</f>
        <v>47968</v>
      </c>
      <c r="C170" s="90"/>
      <c r="D170" s="95" t="n">
        <f aca="false">IF($B170&gt;Input!$O$24,$D169,($D169+Input!$O$30)*(1+Input!$O$29/(100*12)))</f>
        <v>87713.2018367199</v>
      </c>
      <c r="E170" s="95" t="n">
        <f aca="false">IF($B170&gt;Input!$O$31,$E169,($E169+Input!$O$37)*(1+Input!$O$36/(100*12)))</f>
        <v>93716.1058794574</v>
      </c>
      <c r="F170" s="95" t="n">
        <f aca="false">IF($B170&gt;Input!$O$38,$F169,($F169+Input!$O$44)*(1+Input!$O$43/(100*12)))</f>
        <v>0</v>
      </c>
      <c r="G170" s="90"/>
      <c r="H170" s="95" t="n">
        <f aca="false">(IF(AND(($B170&gt;=Input!$O$24),($B170&lt;=Input!$O$26)),$H169+Input!$O$25/Input!$O$27,$H169))</f>
        <v>-88888.8888888889</v>
      </c>
      <c r="I170" s="95" t="n">
        <f aca="false">(IF(AND(($B170&gt;Input!$O$31),($B170&lt;=Input!$O$33)),$I169+Input!$O$32/Input!$O$34,$I169))</f>
        <v>0</v>
      </c>
      <c r="J170" s="95" t="n">
        <f aca="false">(IF(AND(($B170&gt;=Input!$O$38),($B170&lt;=Input!$O$40)),$J169+Input!$O$39/Input!$O$41,$J169))</f>
        <v>0</v>
      </c>
      <c r="K170" s="95"/>
      <c r="L170" s="95" t="n">
        <f aca="false">$D170+$E170+$F170+$H170+$I170+$J170</f>
        <v>92540.4188272885</v>
      </c>
    </row>
    <row r="171" customFormat="false" ht="12.8" hidden="false" customHeight="false" outlineLevel="0" collapsed="false">
      <c r="A171" s="86" t="n">
        <v>167</v>
      </c>
      <c r="B171" s="90" t="n">
        <f aca="false">EOMONTH(Input!$C$7,A171)</f>
        <v>47999</v>
      </c>
      <c r="C171" s="90"/>
      <c r="D171" s="95" t="n">
        <f aca="false">IF($B171&gt;Input!$O$24,$D170,($D170+Input!$O$30)*(1+Input!$O$29/(100*12)))</f>
        <v>87713.2018367199</v>
      </c>
      <c r="E171" s="95" t="n">
        <f aca="false">IF($B171&gt;Input!$O$31,$E170,($E170+Input!$O$37)*(1+Input!$O$36/(100*12)))</f>
        <v>94279.3262323889</v>
      </c>
      <c r="F171" s="95" t="n">
        <f aca="false">IF($B171&gt;Input!$O$38,$F170,($F170+Input!$O$44)*(1+Input!$O$43/(100*12)))</f>
        <v>0</v>
      </c>
      <c r="G171" s="90"/>
      <c r="H171" s="95" t="n">
        <f aca="false">(IF(AND(($B171&gt;=Input!$O$24),($B171&lt;=Input!$O$26)),$H170+Input!$O$25/Input!$O$27,$H170))</f>
        <v>-93333.3333333333</v>
      </c>
      <c r="I171" s="95" t="n">
        <f aca="false">(IF(AND(($B171&gt;Input!$O$31),($B171&lt;=Input!$O$33)),$I170+Input!$O$32/Input!$O$34,$I170))</f>
        <v>0</v>
      </c>
      <c r="J171" s="95" t="n">
        <f aca="false">(IF(AND(($B171&gt;=Input!$O$38),($B171&lt;=Input!$O$40)),$J170+Input!$O$39/Input!$O$41,$J170))</f>
        <v>0</v>
      </c>
      <c r="K171" s="95"/>
      <c r="L171" s="95" t="n">
        <f aca="false">$D171+$E171+$F171+$H171+$I171+$J171</f>
        <v>88659.1947357755</v>
      </c>
    </row>
    <row r="172" customFormat="false" ht="12.8" hidden="false" customHeight="false" outlineLevel="0" collapsed="false">
      <c r="A172" s="86" t="n">
        <v>168</v>
      </c>
      <c r="B172" s="90" t="n">
        <f aca="false">EOMONTH(Input!$C$7,A172)</f>
        <v>48029</v>
      </c>
      <c r="C172" s="90"/>
      <c r="D172" s="95" t="n">
        <f aca="false">IF($B172&gt;Input!$O$24,$D171,($D171+Input!$O$30)*(1+Input!$O$29/(100*12)))</f>
        <v>87713.2018367199</v>
      </c>
      <c r="E172" s="95" t="n">
        <f aca="false">IF($B172&gt;Input!$O$31,$E171,($E171+Input!$O$37)*(1+Input!$O$36/(100*12)))</f>
        <v>94844.4239864969</v>
      </c>
      <c r="F172" s="95" t="n">
        <f aca="false">IF($B172&gt;Input!$O$38,$F171,($F171+Input!$O$44)*(1+Input!$O$43/(100*12)))</f>
        <v>0</v>
      </c>
      <c r="G172" s="90"/>
      <c r="H172" s="95" t="n">
        <f aca="false">(IF(AND(($B172&gt;=Input!$O$24),($B172&lt;=Input!$O$26)),$H171+Input!$O$25/Input!$O$27,$H171))</f>
        <v>-97777.7777777777</v>
      </c>
      <c r="I172" s="95" t="n">
        <f aca="false">(IF(AND(($B172&gt;Input!$O$31),($B172&lt;=Input!$O$33)),$I171+Input!$O$32/Input!$O$34,$I171))</f>
        <v>0</v>
      </c>
      <c r="J172" s="95" t="n">
        <f aca="false">(IF(AND(($B172&gt;=Input!$O$38),($B172&lt;=Input!$O$40)),$J171+Input!$O$39/Input!$O$41,$J171))</f>
        <v>0</v>
      </c>
      <c r="K172" s="95"/>
      <c r="L172" s="95" t="n">
        <f aca="false">$D172+$E172+$F172+$H172+$I172+$J172</f>
        <v>84779.8480454391</v>
      </c>
    </row>
    <row r="173" customFormat="false" ht="12.8" hidden="false" customHeight="false" outlineLevel="0" collapsed="false">
      <c r="A173" s="86" t="n">
        <v>169</v>
      </c>
      <c r="B173" s="90" t="n">
        <f aca="false">EOMONTH(Input!$C$7,A173)</f>
        <v>48060</v>
      </c>
      <c r="C173" s="90"/>
      <c r="D173" s="95" t="n">
        <f aca="false">IF($B173&gt;Input!$O$24,$D172,($D172+Input!$O$30)*(1+Input!$O$29/(100*12)))</f>
        <v>87713.2018367199</v>
      </c>
      <c r="E173" s="95" t="n">
        <f aca="false">IF($B173&gt;Input!$O$31,$E172,($E172+Input!$O$37)*(1+Input!$O$36/(100*12)))</f>
        <v>95411.4053997852</v>
      </c>
      <c r="F173" s="95" t="n">
        <f aca="false">IF($B173&gt;Input!$O$38,$F172,($F172+Input!$O$44)*(1+Input!$O$43/(100*12)))</f>
        <v>0</v>
      </c>
      <c r="G173" s="90"/>
      <c r="H173" s="95" t="n">
        <f aca="false">(IF(AND(($B173&gt;=Input!$O$24),($B173&lt;=Input!$O$26)),$H172+Input!$O$25/Input!$O$27,$H172))</f>
        <v>-102222.222222222</v>
      </c>
      <c r="I173" s="95" t="n">
        <f aca="false">(IF(AND(($B173&gt;Input!$O$31),($B173&lt;=Input!$O$33)),$I172+Input!$O$32/Input!$O$34,$I172))</f>
        <v>0</v>
      </c>
      <c r="J173" s="95" t="n">
        <f aca="false">(IF(AND(($B173&gt;=Input!$O$38),($B173&lt;=Input!$O$40)),$J172+Input!$O$39/Input!$O$41,$J172))</f>
        <v>0</v>
      </c>
      <c r="K173" s="95"/>
      <c r="L173" s="95" t="n">
        <f aca="false">$D173+$E173+$F173+$H173+$I173+$J173</f>
        <v>80902.385014283</v>
      </c>
    </row>
    <row r="174" customFormat="false" ht="12.8" hidden="false" customHeight="false" outlineLevel="0" collapsed="false">
      <c r="A174" s="86" t="n">
        <v>170</v>
      </c>
      <c r="B174" s="90" t="n">
        <f aca="false">EOMONTH(Input!$C$7,A174)</f>
        <v>48091</v>
      </c>
      <c r="C174" s="90"/>
      <c r="D174" s="95" t="n">
        <f aca="false">IF($B174&gt;Input!$O$24,$D173,($D173+Input!$O$30)*(1+Input!$O$29/(100*12)))</f>
        <v>87713.2018367199</v>
      </c>
      <c r="E174" s="95" t="n">
        <f aca="false">IF($B174&gt;Input!$O$31,$E173,($E173+Input!$O$37)*(1+Input!$O$36/(100*12)))</f>
        <v>95980.2767511178</v>
      </c>
      <c r="F174" s="95" t="n">
        <f aca="false">IF($B174&gt;Input!$O$38,$F173,($F173+Input!$O$44)*(1+Input!$O$43/(100*12)))</f>
        <v>0</v>
      </c>
      <c r="G174" s="90"/>
      <c r="H174" s="95" t="n">
        <f aca="false">(IF(AND(($B174&gt;=Input!$O$24),($B174&lt;=Input!$O$26)),$H173+Input!$O$25/Input!$O$27,$H173))</f>
        <v>-106666.666666667</v>
      </c>
      <c r="I174" s="95" t="n">
        <f aca="false">(IF(AND(($B174&gt;Input!$O$31),($B174&lt;=Input!$O$33)),$I173+Input!$O$32/Input!$O$34,$I173))</f>
        <v>0</v>
      </c>
      <c r="J174" s="95" t="n">
        <f aca="false">(IF(AND(($B174&gt;=Input!$O$38),($B174&lt;=Input!$O$40)),$J173+Input!$O$39/Input!$O$41,$J173))</f>
        <v>0</v>
      </c>
      <c r="K174" s="95"/>
      <c r="L174" s="95" t="n">
        <f aca="false">$D174+$E174+$F174+$H174+$I174+$J174</f>
        <v>77026.8119211712</v>
      </c>
    </row>
    <row r="175" customFormat="false" ht="12.8" hidden="false" customHeight="false" outlineLevel="0" collapsed="false">
      <c r="A175" s="86" t="n">
        <v>171</v>
      </c>
      <c r="B175" s="90" t="n">
        <f aca="false">EOMONTH(Input!$C$7,A175)</f>
        <v>48121</v>
      </c>
      <c r="C175" s="90"/>
      <c r="D175" s="95" t="n">
        <f aca="false">IF($B175&gt;Input!$O$24,$D174,($D174+Input!$O$30)*(1+Input!$O$29/(100*12)))</f>
        <v>87713.2018367199</v>
      </c>
      <c r="E175" s="95" t="n">
        <f aca="false">IF($B175&gt;Input!$O$31,$E174,($E174+Input!$O$37)*(1+Input!$O$36/(100*12)))</f>
        <v>95980.2767511178</v>
      </c>
      <c r="F175" s="95" t="n">
        <f aca="false">IF($B175&gt;Input!$O$38,$F174,($F174+Input!$O$44)*(1+Input!$O$43/(100*12)))</f>
        <v>0</v>
      </c>
      <c r="G175" s="90"/>
      <c r="H175" s="95" t="n">
        <f aca="false">(IF(AND(($B175&gt;=Input!$O$24),($B175&lt;=Input!$O$26)),$H174+Input!$O$25/Input!$O$27,$H174))</f>
        <v>-111111.111111111</v>
      </c>
      <c r="I175" s="95" t="n">
        <f aca="false">(IF(AND(($B175&gt;Input!$O$31),($B175&lt;=Input!$O$33)),$I174+Input!$O$32/Input!$O$34,$I174))</f>
        <v>-4444.44444444444</v>
      </c>
      <c r="J175" s="95" t="n">
        <f aca="false">(IF(AND(($B175&gt;=Input!$O$38),($B175&lt;=Input!$O$40)),$J174+Input!$O$39/Input!$O$41,$J174))</f>
        <v>0</v>
      </c>
      <c r="K175" s="95"/>
      <c r="L175" s="95" t="n">
        <f aca="false">$D175+$E175+$F175+$H175+$I175+$J175</f>
        <v>68137.9230322823</v>
      </c>
    </row>
    <row r="176" customFormat="false" ht="12.8" hidden="false" customHeight="false" outlineLevel="0" collapsed="false">
      <c r="A176" s="86" t="n">
        <v>172</v>
      </c>
      <c r="B176" s="90" t="n">
        <f aca="false">EOMONTH(Input!$C$7,A176)</f>
        <v>48152</v>
      </c>
      <c r="C176" s="90"/>
      <c r="D176" s="95" t="n">
        <f aca="false">IF($B176&gt;Input!$O$24,$D175,($D175+Input!$O$30)*(1+Input!$O$29/(100*12)))</f>
        <v>87713.2018367199</v>
      </c>
      <c r="E176" s="95" t="n">
        <f aca="false">IF($B176&gt;Input!$O$31,$E175,($E175+Input!$O$37)*(1+Input!$O$36/(100*12)))</f>
        <v>95980.2767511178</v>
      </c>
      <c r="F176" s="95" t="n">
        <f aca="false">IF($B176&gt;Input!$O$38,$F175,($F175+Input!$O$44)*(1+Input!$O$43/(100*12)))</f>
        <v>0</v>
      </c>
      <c r="G176" s="90"/>
      <c r="H176" s="95" t="n">
        <f aca="false">(IF(AND(($B176&gt;=Input!$O$24),($B176&lt;=Input!$O$26)),$H175+Input!$O$25/Input!$O$27,$H175))</f>
        <v>-115555.555555556</v>
      </c>
      <c r="I176" s="95" t="n">
        <f aca="false">(IF(AND(($B176&gt;Input!$O$31),($B176&lt;=Input!$O$33)),$I175+Input!$O$32/Input!$O$34,$I175))</f>
        <v>-8888.88888888889</v>
      </c>
      <c r="J176" s="95" t="n">
        <f aca="false">(IF(AND(($B176&gt;=Input!$O$38),($B176&lt;=Input!$O$40)),$J175+Input!$O$39/Input!$O$41,$J175))</f>
        <v>0</v>
      </c>
      <c r="K176" s="95"/>
      <c r="L176" s="95" t="n">
        <f aca="false">$D176+$E176+$F176+$H176+$I176+$J176</f>
        <v>59249.0341433934</v>
      </c>
    </row>
    <row r="177" customFormat="false" ht="12.8" hidden="false" customHeight="false" outlineLevel="0" collapsed="false">
      <c r="A177" s="86" t="n">
        <v>173</v>
      </c>
      <c r="B177" s="90" t="n">
        <f aca="false">EOMONTH(Input!$C$7,A177)</f>
        <v>48182</v>
      </c>
      <c r="C177" s="90"/>
      <c r="D177" s="95" t="n">
        <f aca="false">IF($B177&gt;Input!$O$24,$D176,($D176+Input!$O$30)*(1+Input!$O$29/(100*12)))</f>
        <v>87713.2018367199</v>
      </c>
      <c r="E177" s="95" t="n">
        <f aca="false">IF($B177&gt;Input!$O$31,$E176,($E176+Input!$O$37)*(1+Input!$O$36/(100*12)))</f>
        <v>95980.2767511178</v>
      </c>
      <c r="F177" s="95" t="n">
        <f aca="false">IF($B177&gt;Input!$O$38,$F176,($F176+Input!$O$44)*(1+Input!$O$43/(100*12)))</f>
        <v>0</v>
      </c>
      <c r="G177" s="90"/>
      <c r="H177" s="95" t="n">
        <f aca="false">(IF(AND(($B177&gt;=Input!$O$24),($B177&lt;=Input!$O$26)),$H176+Input!$O$25/Input!$O$27,$H176))</f>
        <v>-120000</v>
      </c>
      <c r="I177" s="95" t="n">
        <f aca="false">(IF(AND(($B177&gt;Input!$O$31),($B177&lt;=Input!$O$33)),$I176+Input!$O$32/Input!$O$34,$I176))</f>
        <v>-13333.3333333333</v>
      </c>
      <c r="J177" s="95" t="n">
        <f aca="false">(IF(AND(($B177&gt;=Input!$O$38),($B177&lt;=Input!$O$40)),$J176+Input!$O$39/Input!$O$41,$J176))</f>
        <v>0</v>
      </c>
      <c r="K177" s="95"/>
      <c r="L177" s="95" t="n">
        <f aca="false">$D177+$E177+$F177+$H177+$I177+$J177</f>
        <v>50360.1452545045</v>
      </c>
    </row>
    <row r="178" customFormat="false" ht="12.8" hidden="false" customHeight="false" outlineLevel="0" collapsed="false">
      <c r="A178" s="86" t="n">
        <v>174</v>
      </c>
      <c r="B178" s="90" t="n">
        <f aca="false">EOMONTH(Input!$C$7,A178)</f>
        <v>48213</v>
      </c>
      <c r="C178" s="90"/>
      <c r="D178" s="95" t="n">
        <f aca="false">IF($B178&gt;Input!$O$24,$D177,($D177+Input!$O$30)*(1+Input!$O$29/(100*12)))</f>
        <v>87713.2018367199</v>
      </c>
      <c r="E178" s="95" t="n">
        <f aca="false">IF($B178&gt;Input!$O$31,$E177,($E177+Input!$O$37)*(1+Input!$O$36/(100*12)))</f>
        <v>95980.2767511178</v>
      </c>
      <c r="F178" s="95" t="n">
        <f aca="false">IF($B178&gt;Input!$O$38,$F177,($F177+Input!$O$44)*(1+Input!$O$43/(100*12)))</f>
        <v>0</v>
      </c>
      <c r="G178" s="90"/>
      <c r="H178" s="95" t="n">
        <f aca="false">(IF(AND(($B178&gt;=Input!$O$24),($B178&lt;=Input!$O$26)),$H177+Input!$O$25/Input!$O$27,$H177))</f>
        <v>-124444.444444444</v>
      </c>
      <c r="I178" s="95" t="n">
        <f aca="false">(IF(AND(($B178&gt;Input!$O$31),($B178&lt;=Input!$O$33)),$I177+Input!$O$32/Input!$O$34,$I177))</f>
        <v>-17777.7777777778</v>
      </c>
      <c r="J178" s="95" t="n">
        <f aca="false">(IF(AND(($B178&gt;=Input!$O$38),($B178&lt;=Input!$O$40)),$J177+Input!$O$39/Input!$O$41,$J177))</f>
        <v>0</v>
      </c>
      <c r="K178" s="95"/>
      <c r="L178" s="95" t="n">
        <f aca="false">$D178+$E178+$F178+$H178+$I178+$J178</f>
        <v>41471.2563656156</v>
      </c>
    </row>
    <row r="179" customFormat="false" ht="12.8" hidden="false" customHeight="false" outlineLevel="0" collapsed="false">
      <c r="A179" s="86" t="n">
        <v>175</v>
      </c>
      <c r="B179" s="90" t="n">
        <f aca="false">EOMONTH(Input!$C$7,A179)</f>
        <v>48244</v>
      </c>
      <c r="C179" s="90"/>
      <c r="D179" s="95" t="n">
        <f aca="false">IF($B179&gt;Input!$O$24,$D178,($D178+Input!$O$30)*(1+Input!$O$29/(100*12)))</f>
        <v>87713.2018367199</v>
      </c>
      <c r="E179" s="95" t="n">
        <f aca="false">IF($B179&gt;Input!$O$31,$E178,($E178+Input!$O$37)*(1+Input!$O$36/(100*12)))</f>
        <v>95980.2767511178</v>
      </c>
      <c r="F179" s="95" t="n">
        <f aca="false">IF($B179&gt;Input!$O$38,$F178,($F178+Input!$O$44)*(1+Input!$O$43/(100*12)))</f>
        <v>0</v>
      </c>
      <c r="G179" s="90"/>
      <c r="H179" s="95" t="n">
        <f aca="false">(IF(AND(($B179&gt;=Input!$O$24),($B179&lt;=Input!$O$26)),$H178+Input!$O$25/Input!$O$27,$H178))</f>
        <v>-128888.888888889</v>
      </c>
      <c r="I179" s="95" t="n">
        <f aca="false">(IF(AND(($B179&gt;Input!$O$31),($B179&lt;=Input!$O$33)),$I178+Input!$O$32/Input!$O$34,$I178))</f>
        <v>-22222.2222222222</v>
      </c>
      <c r="J179" s="95" t="n">
        <f aca="false">(IF(AND(($B179&gt;=Input!$O$38),($B179&lt;=Input!$O$40)),$J178+Input!$O$39/Input!$O$41,$J178))</f>
        <v>0</v>
      </c>
      <c r="K179" s="95"/>
      <c r="L179" s="95" t="n">
        <f aca="false">$D179+$E179+$F179+$H179+$I179+$J179</f>
        <v>32582.3674767267</v>
      </c>
    </row>
    <row r="180" customFormat="false" ht="12.8" hidden="false" customHeight="false" outlineLevel="0" collapsed="false">
      <c r="A180" s="86" t="n">
        <v>176</v>
      </c>
      <c r="B180" s="90" t="n">
        <f aca="false">EOMONTH(Input!$C$7,A180)</f>
        <v>48273</v>
      </c>
      <c r="C180" s="90"/>
      <c r="D180" s="95" t="n">
        <f aca="false">IF($B180&gt;Input!$O$24,$D179,($D179+Input!$O$30)*(1+Input!$O$29/(100*12)))</f>
        <v>87713.2018367199</v>
      </c>
      <c r="E180" s="95" t="n">
        <f aca="false">IF($B180&gt;Input!$O$31,$E179,($E179+Input!$O$37)*(1+Input!$O$36/(100*12)))</f>
        <v>95980.2767511178</v>
      </c>
      <c r="F180" s="95" t="n">
        <f aca="false">IF($B180&gt;Input!$O$38,$F179,($F179+Input!$O$44)*(1+Input!$O$43/(100*12)))</f>
        <v>0</v>
      </c>
      <c r="G180" s="90"/>
      <c r="H180" s="95" t="n">
        <f aca="false">(IF(AND(($B180&gt;=Input!$O$24),($B180&lt;=Input!$O$26)),$H179+Input!$O$25/Input!$O$27,$H179))</f>
        <v>-133333.333333333</v>
      </c>
      <c r="I180" s="95" t="n">
        <f aca="false">(IF(AND(($B180&gt;Input!$O$31),($B180&lt;=Input!$O$33)),$I179+Input!$O$32/Input!$O$34,$I179))</f>
        <v>-26666.6666666667</v>
      </c>
      <c r="J180" s="95" t="n">
        <f aca="false">(IF(AND(($B180&gt;=Input!$O$38),($B180&lt;=Input!$O$40)),$J179+Input!$O$39/Input!$O$41,$J179))</f>
        <v>0</v>
      </c>
      <c r="K180" s="95"/>
      <c r="L180" s="95" t="n">
        <f aca="false">$D180+$E180+$F180+$H180+$I180+$J180</f>
        <v>23693.4785878378</v>
      </c>
    </row>
    <row r="181" customFormat="false" ht="12.8" hidden="false" customHeight="false" outlineLevel="0" collapsed="false">
      <c r="A181" s="86" t="n">
        <v>177</v>
      </c>
      <c r="B181" s="90" t="n">
        <f aca="false">EOMONTH(Input!$C$7,A181)</f>
        <v>48304</v>
      </c>
      <c r="C181" s="90"/>
      <c r="D181" s="95" t="n">
        <f aca="false">IF($B181&gt;Input!$O$24,$D180,($D180+Input!$O$30)*(1+Input!$O$29/(100*12)))</f>
        <v>87713.2018367199</v>
      </c>
      <c r="E181" s="95" t="n">
        <f aca="false">IF($B181&gt;Input!$O$31,$E180,($E180+Input!$O$37)*(1+Input!$O$36/(100*12)))</f>
        <v>95980.2767511178</v>
      </c>
      <c r="F181" s="95" t="n">
        <f aca="false">IF($B181&gt;Input!$O$38,$F180,($F180+Input!$O$44)*(1+Input!$O$43/(100*12)))</f>
        <v>0</v>
      </c>
      <c r="G181" s="90"/>
      <c r="H181" s="95" t="n">
        <f aca="false">(IF(AND(($B181&gt;=Input!$O$24),($B181&lt;=Input!$O$26)),$H180+Input!$O$25/Input!$O$27,$H180))</f>
        <v>-137777.777777778</v>
      </c>
      <c r="I181" s="95" t="n">
        <f aca="false">(IF(AND(($B181&gt;Input!$O$31),($B181&lt;=Input!$O$33)),$I180+Input!$O$32/Input!$O$34,$I180))</f>
        <v>-31111.1111111111</v>
      </c>
      <c r="J181" s="95" t="n">
        <f aca="false">(IF(AND(($B181&gt;=Input!$O$38),($B181&lt;=Input!$O$40)),$J180+Input!$O$39/Input!$O$41,$J180))</f>
        <v>0</v>
      </c>
      <c r="K181" s="95"/>
      <c r="L181" s="95" t="n">
        <f aca="false">$D181+$E181+$F181+$H181+$I181+$J181</f>
        <v>14804.589698949</v>
      </c>
    </row>
    <row r="182" customFormat="false" ht="12.8" hidden="false" customHeight="false" outlineLevel="0" collapsed="false">
      <c r="A182" s="86" t="n">
        <v>178</v>
      </c>
      <c r="B182" s="90" t="n">
        <f aca="false">EOMONTH(Input!$C$7,A182)</f>
        <v>48334</v>
      </c>
      <c r="C182" s="90"/>
      <c r="D182" s="95" t="n">
        <f aca="false">IF($B182&gt;Input!$O$24,$D181,($D181+Input!$O$30)*(1+Input!$O$29/(100*12)))</f>
        <v>87713.2018367199</v>
      </c>
      <c r="E182" s="95" t="n">
        <f aca="false">IF($B182&gt;Input!$O$31,$E181,($E181+Input!$O$37)*(1+Input!$O$36/(100*12)))</f>
        <v>95980.2767511178</v>
      </c>
      <c r="F182" s="95" t="n">
        <f aca="false">IF($B182&gt;Input!$O$38,$F181,($F181+Input!$O$44)*(1+Input!$O$43/(100*12)))</f>
        <v>0</v>
      </c>
      <c r="G182" s="90"/>
      <c r="H182" s="95" t="n">
        <f aca="false">(IF(AND(($B182&gt;=Input!$O$24),($B182&lt;=Input!$O$26)),$H181+Input!$O$25/Input!$O$27,$H181))</f>
        <v>-142222.222222222</v>
      </c>
      <c r="I182" s="95" t="n">
        <f aca="false">(IF(AND(($B182&gt;Input!$O$31),($B182&lt;=Input!$O$33)),$I181+Input!$O$32/Input!$O$34,$I181))</f>
        <v>-35555.5555555556</v>
      </c>
      <c r="J182" s="95" t="n">
        <f aca="false">(IF(AND(($B182&gt;=Input!$O$38),($B182&lt;=Input!$O$40)),$J181+Input!$O$39/Input!$O$41,$J181))</f>
        <v>0</v>
      </c>
      <c r="K182" s="95"/>
      <c r="L182" s="95" t="n">
        <f aca="false">$D182+$E182+$F182+$H182+$I182+$J182</f>
        <v>5915.70081006009</v>
      </c>
    </row>
    <row r="183" customFormat="false" ht="12.8" hidden="false" customHeight="false" outlineLevel="0" collapsed="false">
      <c r="A183" s="86" t="n">
        <v>179</v>
      </c>
      <c r="B183" s="90" t="n">
        <f aca="false">EOMONTH(Input!$C$7,A183)</f>
        <v>48365</v>
      </c>
      <c r="C183" s="90"/>
      <c r="D183" s="95" t="n">
        <f aca="false">IF($B183&gt;Input!$O$24,$D182,($D182+Input!$O$30)*(1+Input!$O$29/(100*12)))</f>
        <v>87713.2018367199</v>
      </c>
      <c r="E183" s="95" t="n">
        <f aca="false">IF($B183&gt;Input!$O$31,$E182,($E182+Input!$O$37)*(1+Input!$O$36/(100*12)))</f>
        <v>95980.2767511178</v>
      </c>
      <c r="F183" s="95" t="n">
        <f aca="false">IF($B183&gt;Input!$O$38,$F182,($F182+Input!$O$44)*(1+Input!$O$43/(100*12)))</f>
        <v>0</v>
      </c>
      <c r="G183" s="90"/>
      <c r="H183" s="95" t="n">
        <f aca="false">(IF(AND(($B183&gt;=Input!$O$24),($B183&lt;=Input!$O$26)),$H182+Input!$O$25/Input!$O$27,$H182))</f>
        <v>-146666.666666667</v>
      </c>
      <c r="I183" s="95" t="n">
        <f aca="false">(IF(AND(($B183&gt;Input!$O$31),($B183&lt;=Input!$O$33)),$I182+Input!$O$32/Input!$O$34,$I182))</f>
        <v>-40000</v>
      </c>
      <c r="J183" s="95" t="n">
        <f aca="false">(IF(AND(($B183&gt;=Input!$O$38),($B183&lt;=Input!$O$40)),$J182+Input!$O$39/Input!$O$41,$J182))</f>
        <v>0</v>
      </c>
      <c r="K183" s="95"/>
      <c r="L183" s="95" t="n">
        <f aca="false">$D183+$E183+$F183+$H183+$I183+$J183</f>
        <v>-2973.1880788288</v>
      </c>
    </row>
    <row r="184" customFormat="false" ht="12.8" hidden="false" customHeight="false" outlineLevel="0" collapsed="false">
      <c r="A184" s="86" t="n">
        <v>180</v>
      </c>
      <c r="B184" s="90" t="n">
        <f aca="false">EOMONTH(Input!$C$7,A184)</f>
        <v>48395</v>
      </c>
      <c r="C184" s="90"/>
      <c r="D184" s="95" t="n">
        <f aca="false">IF($B184&gt;Input!$O$24,$D183,($D183+Input!$O$30)*(1+Input!$O$29/(100*12)))</f>
        <v>87713.2018367199</v>
      </c>
      <c r="E184" s="95" t="n">
        <f aca="false">IF($B184&gt;Input!$O$31,$E183,($E183+Input!$O$37)*(1+Input!$O$36/(100*12)))</f>
        <v>95980.2767511178</v>
      </c>
      <c r="F184" s="95" t="n">
        <f aca="false">IF($B184&gt;Input!$O$38,$F183,($F183+Input!$O$44)*(1+Input!$O$43/(100*12)))</f>
        <v>0</v>
      </c>
      <c r="G184" s="90"/>
      <c r="H184" s="95" t="n">
        <f aca="false">(IF(AND(($B184&gt;=Input!$O$24),($B184&lt;=Input!$O$26)),$H183+Input!$O$25/Input!$O$27,$H183))</f>
        <v>-151111.111111111</v>
      </c>
      <c r="I184" s="95" t="n">
        <f aca="false">(IF(AND(($B184&gt;Input!$O$31),($B184&lt;=Input!$O$33)),$I183+Input!$O$32/Input!$O$34,$I183))</f>
        <v>-44444.4444444444</v>
      </c>
      <c r="J184" s="95" t="n">
        <f aca="false">(IF(AND(($B184&gt;=Input!$O$38),($B184&lt;=Input!$O$40)),$J183+Input!$O$39/Input!$O$41,$J183))</f>
        <v>0</v>
      </c>
      <c r="K184" s="95"/>
      <c r="L184" s="95" t="n">
        <f aca="false">$D184+$E184+$F184+$H184+$I184+$J184</f>
        <v>-11862.0769677177</v>
      </c>
    </row>
    <row r="185" customFormat="false" ht="12.8" hidden="false" customHeight="false" outlineLevel="0" collapsed="false">
      <c r="A185" s="86" t="n">
        <v>181</v>
      </c>
      <c r="B185" s="90" t="n">
        <f aca="false">EOMONTH(Input!$C$7,A185)</f>
        <v>48426</v>
      </c>
      <c r="C185" s="90"/>
      <c r="D185" s="95" t="n">
        <f aca="false">IF($B185&gt;Input!$O$24,$D184,($D184+Input!$O$30)*(1+Input!$O$29/(100*12)))</f>
        <v>87713.2018367199</v>
      </c>
      <c r="E185" s="95" t="n">
        <f aca="false">IF($B185&gt;Input!$O$31,$E184,($E184+Input!$O$37)*(1+Input!$O$36/(100*12)))</f>
        <v>95980.2767511178</v>
      </c>
      <c r="F185" s="95" t="n">
        <f aca="false">IF($B185&gt;Input!$O$38,$F184,($F184+Input!$O$44)*(1+Input!$O$43/(100*12)))</f>
        <v>0</v>
      </c>
      <c r="G185" s="90"/>
      <c r="H185" s="95" t="n">
        <f aca="false">(IF(AND(($B185&gt;=Input!$O$24),($B185&lt;=Input!$O$26)),$H184+Input!$O$25/Input!$O$27,$H184))</f>
        <v>-155555.555555555</v>
      </c>
      <c r="I185" s="95" t="n">
        <f aca="false">(IF(AND(($B185&gt;Input!$O$31),($B185&lt;=Input!$O$33)),$I184+Input!$O$32/Input!$O$34,$I184))</f>
        <v>-48888.8888888889</v>
      </c>
      <c r="J185" s="95" t="n">
        <f aca="false">(IF(AND(($B185&gt;=Input!$O$38),($B185&lt;=Input!$O$40)),$J184+Input!$O$39/Input!$O$41,$J184))</f>
        <v>0</v>
      </c>
      <c r="K185" s="95"/>
      <c r="L185" s="95" t="n">
        <f aca="false">$D185+$E185+$F185+$H185+$I185+$J185</f>
        <v>-20750.9658566066</v>
      </c>
    </row>
    <row r="186" customFormat="false" ht="12.8" hidden="false" customHeight="false" outlineLevel="0" collapsed="false">
      <c r="A186" s="86" t="n">
        <v>182</v>
      </c>
      <c r="B186" s="90" t="n">
        <f aca="false">EOMONTH(Input!$C$7,A186)</f>
        <v>48457</v>
      </c>
      <c r="C186" s="90"/>
      <c r="D186" s="95" t="n">
        <f aca="false">IF($B186&gt;Input!$O$24,$D185,($D185+Input!$O$30)*(1+Input!$O$29/(100*12)))</f>
        <v>87713.2018367199</v>
      </c>
      <c r="E186" s="95" t="n">
        <f aca="false">IF($B186&gt;Input!$O$31,$E185,($E185+Input!$O$37)*(1+Input!$O$36/(100*12)))</f>
        <v>95980.2767511178</v>
      </c>
      <c r="F186" s="95" t="n">
        <f aca="false">IF($B186&gt;Input!$O$38,$F185,($F185+Input!$O$44)*(1+Input!$O$43/(100*12)))</f>
        <v>0</v>
      </c>
      <c r="G186" s="90"/>
      <c r="H186" s="95" t="n">
        <f aca="false">(IF(AND(($B186&gt;=Input!$O$24),($B186&lt;=Input!$O$26)),$H185+Input!$O$25/Input!$O$27,$H185))</f>
        <v>-160000</v>
      </c>
      <c r="I186" s="95" t="n">
        <f aca="false">(IF(AND(($B186&gt;Input!$O$31),($B186&lt;=Input!$O$33)),$I185+Input!$O$32/Input!$O$34,$I185))</f>
        <v>-53333.3333333333</v>
      </c>
      <c r="J186" s="95" t="n">
        <f aca="false">(IF(AND(($B186&gt;=Input!$O$38),($B186&lt;=Input!$O$40)),$J185+Input!$O$39/Input!$O$41,$J185))</f>
        <v>0</v>
      </c>
      <c r="K186" s="95"/>
      <c r="L186" s="95" t="n">
        <f aca="false">$D186+$E186+$F186+$H186+$I186+$J186</f>
        <v>-29639.8547454954</v>
      </c>
    </row>
    <row r="187" customFormat="false" ht="12.8" hidden="false" customHeight="false" outlineLevel="0" collapsed="false">
      <c r="A187" s="86" t="n">
        <v>183</v>
      </c>
      <c r="B187" s="90" t="n">
        <f aca="false">EOMONTH(Input!$C$7,A187)</f>
        <v>48487</v>
      </c>
      <c r="C187" s="90"/>
      <c r="D187" s="95" t="n">
        <f aca="false">IF($B187&gt;Input!$O$24,$D186,($D186+Input!$O$30)*(1+Input!$O$29/(100*12)))</f>
        <v>87713.2018367199</v>
      </c>
      <c r="E187" s="95" t="n">
        <f aca="false">IF($B187&gt;Input!$O$31,$E186,($E186+Input!$O$37)*(1+Input!$O$36/(100*12)))</f>
        <v>95980.2767511178</v>
      </c>
      <c r="F187" s="95" t="n">
        <f aca="false">IF($B187&gt;Input!$O$38,$F186,($F186+Input!$O$44)*(1+Input!$O$43/(100*12)))</f>
        <v>0</v>
      </c>
      <c r="G187" s="90"/>
      <c r="H187" s="95" t="n">
        <f aca="false">(IF(AND(($B187&gt;=Input!$O$24),($B187&lt;=Input!$O$26)),$H186+Input!$O$25/Input!$O$27,$H186))</f>
        <v>-164444.444444444</v>
      </c>
      <c r="I187" s="95" t="n">
        <f aca="false">(IF(AND(($B187&gt;Input!$O$31),($B187&lt;=Input!$O$33)),$I186+Input!$O$32/Input!$O$34,$I186))</f>
        <v>-57777.7777777778</v>
      </c>
      <c r="J187" s="95" t="n">
        <f aca="false">(IF(AND(($B187&gt;=Input!$O$38),($B187&lt;=Input!$O$40)),$J186+Input!$O$39/Input!$O$41,$J186))</f>
        <v>0</v>
      </c>
      <c r="K187" s="95"/>
      <c r="L187" s="95" t="n">
        <f aca="false">$D187+$E187+$F187+$H187+$I187+$J187</f>
        <v>-38528.7436343843</v>
      </c>
    </row>
    <row r="188" customFormat="false" ht="12.8" hidden="false" customHeight="false" outlineLevel="0" collapsed="false">
      <c r="A188" s="86" t="n">
        <v>184</v>
      </c>
      <c r="B188" s="90" t="n">
        <f aca="false">EOMONTH(Input!$C$7,A188)</f>
        <v>48518</v>
      </c>
      <c r="C188" s="90"/>
      <c r="D188" s="95" t="n">
        <f aca="false">IF($B188&gt;Input!$O$24,$D187,($D187+Input!$O$30)*(1+Input!$O$29/(100*12)))</f>
        <v>87713.2018367199</v>
      </c>
      <c r="E188" s="95" t="n">
        <f aca="false">IF($B188&gt;Input!$O$31,$E187,($E187+Input!$O$37)*(1+Input!$O$36/(100*12)))</f>
        <v>95980.2767511178</v>
      </c>
      <c r="F188" s="95" t="n">
        <f aca="false">IF($B188&gt;Input!$O$38,$F187,($F187+Input!$O$44)*(1+Input!$O$43/(100*12)))</f>
        <v>0</v>
      </c>
      <c r="G188" s="90"/>
      <c r="H188" s="95" t="n">
        <f aca="false">(IF(AND(($B188&gt;=Input!$O$24),($B188&lt;=Input!$O$26)),$H187+Input!$O$25/Input!$O$27,$H187))</f>
        <v>-168888.888888889</v>
      </c>
      <c r="I188" s="95" t="n">
        <f aca="false">(IF(AND(($B188&gt;Input!$O$31),($B188&lt;=Input!$O$33)),$I187+Input!$O$32/Input!$O$34,$I187))</f>
        <v>-62222.2222222222</v>
      </c>
      <c r="J188" s="95" t="n">
        <f aca="false">(IF(AND(($B188&gt;=Input!$O$38),($B188&lt;=Input!$O$40)),$J187+Input!$O$39/Input!$O$41,$J187))</f>
        <v>0</v>
      </c>
      <c r="K188" s="95"/>
      <c r="L188" s="95" t="n">
        <f aca="false">$D188+$E188+$F188+$H188+$I188+$J188</f>
        <v>-47417.6325232732</v>
      </c>
    </row>
    <row r="189" customFormat="false" ht="12.8" hidden="false" customHeight="false" outlineLevel="0" collapsed="false">
      <c r="A189" s="86" t="n">
        <v>185</v>
      </c>
      <c r="B189" s="90" t="n">
        <f aca="false">EOMONTH(Input!$C$7,A189)</f>
        <v>48548</v>
      </c>
      <c r="C189" s="90"/>
      <c r="D189" s="95" t="n">
        <f aca="false">IF($B189&gt;Input!$O$24,$D188,($D188+Input!$O$30)*(1+Input!$O$29/(100*12)))</f>
        <v>87713.2018367199</v>
      </c>
      <c r="E189" s="95" t="n">
        <f aca="false">IF($B189&gt;Input!$O$31,$E188,($E188+Input!$O$37)*(1+Input!$O$36/(100*12)))</f>
        <v>95980.2767511178</v>
      </c>
      <c r="F189" s="95" t="n">
        <f aca="false">IF($B189&gt;Input!$O$38,$F188,($F188+Input!$O$44)*(1+Input!$O$43/(100*12)))</f>
        <v>0</v>
      </c>
      <c r="G189" s="90"/>
      <c r="H189" s="95" t="n">
        <f aca="false">(IF(AND(($B189&gt;=Input!$O$24),($B189&lt;=Input!$O$26)),$H188+Input!$O$25/Input!$O$27,$H188))</f>
        <v>-173333.333333333</v>
      </c>
      <c r="I189" s="95" t="n">
        <f aca="false">(IF(AND(($B189&gt;Input!$O$31),($B189&lt;=Input!$O$33)),$I188+Input!$O$32/Input!$O$34,$I188))</f>
        <v>-66666.6666666667</v>
      </c>
      <c r="J189" s="95" t="n">
        <f aca="false">(IF(AND(($B189&gt;=Input!$O$38),($B189&lt;=Input!$O$40)),$J188+Input!$O$39/Input!$O$41,$J188))</f>
        <v>0</v>
      </c>
      <c r="K189" s="95"/>
      <c r="L189" s="95" t="n">
        <f aca="false">$D189+$E189+$F189+$H189+$I189+$J189</f>
        <v>-56306.5214121621</v>
      </c>
    </row>
    <row r="190" customFormat="false" ht="12.8" hidden="false" customHeight="false" outlineLevel="0" collapsed="false">
      <c r="A190" s="86" t="n">
        <v>186</v>
      </c>
      <c r="B190" s="90" t="n">
        <f aca="false">EOMONTH(Input!$C$7,A190)</f>
        <v>48579</v>
      </c>
      <c r="C190" s="90"/>
      <c r="D190" s="95" t="n">
        <f aca="false">IF($B190&gt;Input!$O$24,$D189,($D189+Input!$O$30)*(1+Input!$O$29/(100*12)))</f>
        <v>87713.2018367199</v>
      </c>
      <c r="E190" s="95" t="n">
        <f aca="false">IF($B190&gt;Input!$O$31,$E189,($E189+Input!$O$37)*(1+Input!$O$36/(100*12)))</f>
        <v>95980.2767511178</v>
      </c>
      <c r="F190" s="95" t="n">
        <f aca="false">IF($B190&gt;Input!$O$38,$F189,($F189+Input!$O$44)*(1+Input!$O$43/(100*12)))</f>
        <v>0</v>
      </c>
      <c r="G190" s="90"/>
      <c r="H190" s="95" t="n">
        <f aca="false">(IF(AND(($B190&gt;=Input!$O$24),($B190&lt;=Input!$O$26)),$H189+Input!$O$25/Input!$O$27,$H189))</f>
        <v>-177777.777777778</v>
      </c>
      <c r="I190" s="95" t="n">
        <f aca="false">(IF(AND(($B190&gt;Input!$O$31),($B190&lt;=Input!$O$33)),$I189+Input!$O$32/Input!$O$34,$I189))</f>
        <v>-71111.1111111111</v>
      </c>
      <c r="J190" s="95" t="n">
        <f aca="false">(IF(AND(($B190&gt;=Input!$O$38),($B190&lt;=Input!$O$40)),$J189+Input!$O$39/Input!$O$41,$J189))</f>
        <v>0</v>
      </c>
      <c r="K190" s="95"/>
      <c r="L190" s="95" t="n">
        <f aca="false">$D190+$E190+$F190+$H190+$I190+$J190</f>
        <v>-65195.410301051</v>
      </c>
    </row>
    <row r="191" customFormat="false" ht="12.8" hidden="false" customHeight="false" outlineLevel="0" collapsed="false">
      <c r="A191" s="86" t="n">
        <v>187</v>
      </c>
      <c r="B191" s="90" t="n">
        <f aca="false">EOMONTH(Input!$C$7,A191)</f>
        <v>48610</v>
      </c>
      <c r="C191" s="90"/>
      <c r="D191" s="95" t="n">
        <f aca="false">IF($B191&gt;Input!$O$24,$D190,($D190+Input!$O$30)*(1+Input!$O$29/(100*12)))</f>
        <v>87713.2018367199</v>
      </c>
      <c r="E191" s="95" t="n">
        <f aca="false">IF($B191&gt;Input!$O$31,$E190,($E190+Input!$O$37)*(1+Input!$O$36/(100*12)))</f>
        <v>95980.2767511178</v>
      </c>
      <c r="F191" s="95" t="n">
        <f aca="false">IF($B191&gt;Input!$O$38,$F190,($F190+Input!$O$44)*(1+Input!$O$43/(100*12)))</f>
        <v>0</v>
      </c>
      <c r="G191" s="90"/>
      <c r="H191" s="95" t="n">
        <f aca="false">(IF(AND(($B191&gt;=Input!$O$24),($B191&lt;=Input!$O$26)),$H190+Input!$O$25/Input!$O$27,$H190))</f>
        <v>-182222.222222222</v>
      </c>
      <c r="I191" s="95" t="n">
        <f aca="false">(IF(AND(($B191&gt;Input!$O$31),($B191&lt;=Input!$O$33)),$I190+Input!$O$32/Input!$O$34,$I190))</f>
        <v>-75555.5555555555</v>
      </c>
      <c r="J191" s="95" t="n">
        <f aca="false">(IF(AND(($B191&gt;=Input!$O$38),($B191&lt;=Input!$O$40)),$J190+Input!$O$39/Input!$O$41,$J190))</f>
        <v>0</v>
      </c>
      <c r="K191" s="95"/>
      <c r="L191" s="95" t="n">
        <f aca="false">$D191+$E191+$F191+$H191+$I191+$J191</f>
        <v>-74084.2991899399</v>
      </c>
    </row>
    <row r="192" customFormat="false" ht="12.8" hidden="false" customHeight="false" outlineLevel="0" collapsed="false">
      <c r="A192" s="86" t="n">
        <v>188</v>
      </c>
      <c r="B192" s="90" t="n">
        <f aca="false">EOMONTH(Input!$C$7,A192)</f>
        <v>48638</v>
      </c>
      <c r="C192" s="90"/>
      <c r="D192" s="95" t="n">
        <f aca="false">IF($B192&gt;Input!$O$24,$D191,($D191+Input!$O$30)*(1+Input!$O$29/(100*12)))</f>
        <v>87713.2018367199</v>
      </c>
      <c r="E192" s="95" t="n">
        <f aca="false">IF($B192&gt;Input!$O$31,$E191,($E191+Input!$O$37)*(1+Input!$O$36/(100*12)))</f>
        <v>95980.2767511178</v>
      </c>
      <c r="F192" s="95" t="n">
        <f aca="false">IF($B192&gt;Input!$O$38,$F191,($F191+Input!$O$44)*(1+Input!$O$43/(100*12)))</f>
        <v>0</v>
      </c>
      <c r="G192" s="90"/>
      <c r="H192" s="95" t="n">
        <f aca="false">(IF(AND(($B192&gt;=Input!$O$24),($B192&lt;=Input!$O$26)),$H191+Input!$O$25/Input!$O$27,$H191))</f>
        <v>-186666.666666667</v>
      </c>
      <c r="I192" s="95" t="n">
        <f aca="false">(IF(AND(($B192&gt;Input!$O$31),($B192&lt;=Input!$O$33)),$I191+Input!$O$32/Input!$O$34,$I191))</f>
        <v>-80000</v>
      </c>
      <c r="J192" s="95" t="n">
        <f aca="false">(IF(AND(($B192&gt;=Input!$O$38),($B192&lt;=Input!$O$40)),$J191+Input!$O$39/Input!$O$41,$J191))</f>
        <v>0</v>
      </c>
      <c r="K192" s="95"/>
      <c r="L192" s="95" t="n">
        <f aca="false">$D192+$E192+$F192+$H192+$I192+$J192</f>
        <v>-82973.1880788287</v>
      </c>
    </row>
    <row r="193" customFormat="false" ht="12.8" hidden="false" customHeight="false" outlineLevel="0" collapsed="false">
      <c r="A193" s="86" t="n">
        <v>189</v>
      </c>
      <c r="B193" s="90" t="n">
        <f aca="false">EOMONTH(Input!$C$7,A193)</f>
        <v>48669</v>
      </c>
      <c r="C193" s="90"/>
      <c r="D193" s="95" t="n">
        <f aca="false">IF($B193&gt;Input!$O$24,$D192,($D192+Input!$O$30)*(1+Input!$O$29/(100*12)))</f>
        <v>87713.2018367199</v>
      </c>
      <c r="E193" s="95" t="n">
        <f aca="false">IF($B193&gt;Input!$O$31,$E192,($E192+Input!$O$37)*(1+Input!$O$36/(100*12)))</f>
        <v>95980.2767511178</v>
      </c>
      <c r="F193" s="95" t="n">
        <f aca="false">IF($B193&gt;Input!$O$38,$F192,($F192+Input!$O$44)*(1+Input!$O$43/(100*12)))</f>
        <v>0</v>
      </c>
      <c r="G193" s="90"/>
      <c r="H193" s="95" t="n">
        <f aca="false">(IF(AND(($B193&gt;=Input!$O$24),($B193&lt;=Input!$O$26)),$H192+Input!$O$25/Input!$O$27,$H192))</f>
        <v>-191111.111111111</v>
      </c>
      <c r="I193" s="95" t="n">
        <f aca="false">(IF(AND(($B193&gt;Input!$O$31),($B193&lt;=Input!$O$33)),$I192+Input!$O$32/Input!$O$34,$I192))</f>
        <v>-84444.4444444444</v>
      </c>
      <c r="J193" s="95" t="n">
        <f aca="false">(IF(AND(($B193&gt;=Input!$O$38),($B193&lt;=Input!$O$40)),$J192+Input!$O$39/Input!$O$41,$J192))</f>
        <v>0</v>
      </c>
      <c r="K193" s="95"/>
      <c r="L193" s="95" t="n">
        <f aca="false">$D193+$E193+$F193+$H193+$I193+$J193</f>
        <v>-91862.0769677176</v>
      </c>
    </row>
    <row r="194" customFormat="false" ht="12.8" hidden="false" customHeight="false" outlineLevel="0" collapsed="false">
      <c r="A194" s="86" t="n">
        <v>190</v>
      </c>
      <c r="B194" s="90" t="n">
        <f aca="false">EOMONTH(Input!$C$7,A194)</f>
        <v>48699</v>
      </c>
      <c r="C194" s="90"/>
      <c r="D194" s="95" t="n">
        <f aca="false">IF($B194&gt;Input!$O$24,$D193,($D193+Input!$O$30)*(1+Input!$O$29/(100*12)))</f>
        <v>87713.2018367199</v>
      </c>
      <c r="E194" s="95" t="n">
        <f aca="false">IF($B194&gt;Input!$O$31,$E193,($E193+Input!$O$37)*(1+Input!$O$36/(100*12)))</f>
        <v>95980.2767511178</v>
      </c>
      <c r="F194" s="95" t="n">
        <f aca="false">IF($B194&gt;Input!$O$38,$F193,($F193+Input!$O$44)*(1+Input!$O$43/(100*12)))</f>
        <v>0</v>
      </c>
      <c r="G194" s="90"/>
      <c r="H194" s="95" t="n">
        <f aca="false">(IF(AND(($B194&gt;=Input!$O$24),($B194&lt;=Input!$O$26)),$H193+Input!$O$25/Input!$O$27,$H193))</f>
        <v>-195555.555555555</v>
      </c>
      <c r="I194" s="95" t="n">
        <f aca="false">(IF(AND(($B194&gt;Input!$O$31),($B194&lt;=Input!$O$33)),$I193+Input!$O$32/Input!$O$34,$I193))</f>
        <v>-88888.8888888889</v>
      </c>
      <c r="J194" s="95" t="n">
        <f aca="false">(IF(AND(($B194&gt;=Input!$O$38),($B194&lt;=Input!$O$40)),$J193+Input!$O$39/Input!$O$41,$J193))</f>
        <v>0</v>
      </c>
      <c r="K194" s="95"/>
      <c r="L194" s="95" t="n">
        <f aca="false">$D194+$E194+$F194+$H194+$I194+$J194</f>
        <v>-100750.965856606</v>
      </c>
    </row>
    <row r="195" customFormat="false" ht="12.8" hidden="false" customHeight="false" outlineLevel="0" collapsed="false">
      <c r="A195" s="86" t="n">
        <v>191</v>
      </c>
      <c r="B195" s="90" t="n">
        <f aca="false">EOMONTH(Input!$C$7,A195)</f>
        <v>48730</v>
      </c>
      <c r="C195" s="90"/>
      <c r="D195" s="95" t="n">
        <f aca="false">IF($B195&gt;Input!$O$24,$D194,($D194+Input!$O$30)*(1+Input!$O$29/(100*12)))</f>
        <v>87713.2018367199</v>
      </c>
      <c r="E195" s="95" t="n">
        <f aca="false">IF($B195&gt;Input!$O$31,$E194,($E194+Input!$O$37)*(1+Input!$O$36/(100*12)))</f>
        <v>95980.2767511178</v>
      </c>
      <c r="F195" s="95" t="n">
        <f aca="false">IF($B195&gt;Input!$O$38,$F194,($F194+Input!$O$44)*(1+Input!$O$43/(100*12)))</f>
        <v>0</v>
      </c>
      <c r="G195" s="90"/>
      <c r="H195" s="95" t="n">
        <f aca="false">(IF(AND(($B195&gt;=Input!$O$24),($B195&lt;=Input!$O$26)),$H194+Input!$O$25/Input!$O$27,$H194))</f>
        <v>-200000</v>
      </c>
      <c r="I195" s="95" t="n">
        <f aca="false">(IF(AND(($B195&gt;Input!$O$31),($B195&lt;=Input!$O$33)),$I194+Input!$O$32/Input!$O$34,$I194))</f>
        <v>-93333.3333333333</v>
      </c>
      <c r="J195" s="95" t="n">
        <f aca="false">(IF(AND(($B195&gt;=Input!$O$38),($B195&lt;=Input!$O$40)),$J194+Input!$O$39/Input!$O$41,$J194))</f>
        <v>0</v>
      </c>
      <c r="K195" s="95"/>
      <c r="L195" s="95" t="n">
        <f aca="false">$D195+$E195+$F195+$H195+$I195+$J195</f>
        <v>-109639.854745495</v>
      </c>
    </row>
    <row r="196" customFormat="false" ht="12.8" hidden="false" customHeight="false" outlineLevel="0" collapsed="false">
      <c r="A196" s="86" t="n">
        <v>192</v>
      </c>
      <c r="B196" s="90" t="n">
        <f aca="false">EOMONTH(Input!$C$7,A196)</f>
        <v>48760</v>
      </c>
      <c r="C196" s="90"/>
      <c r="D196" s="95" t="n">
        <f aca="false">IF($B196&gt;Input!$O$24,$D195,($D195+Input!$O$30)*(1+Input!$O$29/(100*12)))</f>
        <v>87713.2018367199</v>
      </c>
      <c r="E196" s="95" t="n">
        <f aca="false">IF($B196&gt;Input!$O$31,$E195,($E195+Input!$O$37)*(1+Input!$O$36/(100*12)))</f>
        <v>95980.2767511178</v>
      </c>
      <c r="F196" s="95" t="n">
        <f aca="false">IF($B196&gt;Input!$O$38,$F195,($F195+Input!$O$44)*(1+Input!$O$43/(100*12)))</f>
        <v>0</v>
      </c>
      <c r="G196" s="90"/>
      <c r="H196" s="95" t="n">
        <f aca="false">(IF(AND(($B196&gt;=Input!$O$24),($B196&lt;=Input!$O$26)),$H195+Input!$O$25/Input!$O$27,$H195))</f>
        <v>-200000</v>
      </c>
      <c r="I196" s="95" t="n">
        <f aca="false">(IF(AND(($B196&gt;Input!$O$31),($B196&lt;=Input!$O$33)),$I195+Input!$O$32/Input!$O$34,$I195))</f>
        <v>-97777.7777777777</v>
      </c>
      <c r="J196" s="95" t="n">
        <f aca="false">(IF(AND(($B196&gt;=Input!$O$38),($B196&lt;=Input!$O$40)),$J195+Input!$O$39/Input!$O$41,$J195))</f>
        <v>0</v>
      </c>
      <c r="K196" s="95"/>
      <c r="L196" s="95" t="n">
        <f aca="false">$D196+$E196+$F196+$H196+$I196+$J196</f>
        <v>-114084.29918994</v>
      </c>
    </row>
    <row r="197" customFormat="false" ht="12.8" hidden="false" customHeight="false" outlineLevel="0" collapsed="false">
      <c r="A197" s="86" t="n">
        <v>193</v>
      </c>
      <c r="B197" s="90" t="n">
        <f aca="false">EOMONTH(Input!$C$7,A197)</f>
        <v>48791</v>
      </c>
      <c r="C197" s="90"/>
      <c r="D197" s="95" t="n">
        <f aca="false">IF($B197&gt;Input!$O$24,$D196,($D196+Input!$O$30)*(1+Input!$O$29/(100*12)))</f>
        <v>87713.2018367199</v>
      </c>
      <c r="E197" s="95" t="n">
        <f aca="false">IF($B197&gt;Input!$O$31,$E196,($E196+Input!$O$37)*(1+Input!$O$36/(100*12)))</f>
        <v>95980.2767511178</v>
      </c>
      <c r="F197" s="95" t="n">
        <f aca="false">IF($B197&gt;Input!$O$38,$F196,($F196+Input!$O$44)*(1+Input!$O$43/(100*12)))</f>
        <v>0</v>
      </c>
      <c r="G197" s="90"/>
      <c r="H197" s="95" t="n">
        <f aca="false">(IF(AND(($B197&gt;=Input!$O$24),($B197&lt;=Input!$O$26)),$H196+Input!$O$25/Input!$O$27,$H196))</f>
        <v>-200000</v>
      </c>
      <c r="I197" s="95" t="n">
        <f aca="false">(IF(AND(($B197&gt;Input!$O$31),($B197&lt;=Input!$O$33)),$I196+Input!$O$32/Input!$O$34,$I196))</f>
        <v>-102222.222222222</v>
      </c>
      <c r="J197" s="95" t="n">
        <f aca="false">(IF(AND(($B197&gt;=Input!$O$38),($B197&lt;=Input!$O$40)),$J196+Input!$O$39/Input!$O$41,$J196))</f>
        <v>0</v>
      </c>
      <c r="K197" s="95"/>
      <c r="L197" s="95" t="n">
        <f aca="false">$D197+$E197+$F197+$H197+$I197+$J197</f>
        <v>-118528.743634384</v>
      </c>
    </row>
    <row r="198" customFormat="false" ht="12.8" hidden="false" customHeight="false" outlineLevel="0" collapsed="false">
      <c r="A198" s="86" t="n">
        <v>194</v>
      </c>
      <c r="B198" s="90" t="n">
        <f aca="false">EOMONTH(Input!$C$7,A198)</f>
        <v>48822</v>
      </c>
      <c r="C198" s="90"/>
      <c r="D198" s="95" t="n">
        <f aca="false">IF($B198&gt;Input!$O$24,$D197,($D197+Input!$O$30)*(1+Input!$O$29/(100*12)))</f>
        <v>87713.2018367199</v>
      </c>
      <c r="E198" s="95" t="n">
        <f aca="false">IF($B198&gt;Input!$O$31,$E197,($E197+Input!$O$37)*(1+Input!$O$36/(100*12)))</f>
        <v>95980.2767511178</v>
      </c>
      <c r="F198" s="95" t="n">
        <f aca="false">IF($B198&gt;Input!$O$38,$F197,($F197+Input!$O$44)*(1+Input!$O$43/(100*12)))</f>
        <v>0</v>
      </c>
      <c r="G198" s="90"/>
      <c r="H198" s="95" t="n">
        <f aca="false">(IF(AND(($B198&gt;=Input!$O$24),($B198&lt;=Input!$O$26)),$H197+Input!$O$25/Input!$O$27,$H197))</f>
        <v>-200000</v>
      </c>
      <c r="I198" s="95" t="n">
        <f aca="false">(IF(AND(($B198&gt;Input!$O$31),($B198&lt;=Input!$O$33)),$I197+Input!$O$32/Input!$O$34,$I197))</f>
        <v>-106666.666666667</v>
      </c>
      <c r="J198" s="95" t="n">
        <f aca="false">(IF(AND(($B198&gt;=Input!$O$38),($B198&lt;=Input!$O$40)),$J197+Input!$O$39/Input!$O$41,$J197))</f>
        <v>0</v>
      </c>
      <c r="K198" s="95"/>
      <c r="L198" s="95" t="n">
        <f aca="false">$D198+$E198+$F198+$H198+$I198+$J198</f>
        <v>-122973.188078829</v>
      </c>
    </row>
    <row r="199" customFormat="false" ht="12.8" hidden="false" customHeight="false" outlineLevel="0" collapsed="false">
      <c r="A199" s="86" t="n">
        <v>195</v>
      </c>
      <c r="B199" s="90" t="n">
        <f aca="false">EOMONTH(Input!$C$7,A199)</f>
        <v>48852</v>
      </c>
      <c r="C199" s="90"/>
      <c r="D199" s="95" t="n">
        <f aca="false">IF($B199&gt;Input!$O$24,$D198,($D198+Input!$O$30)*(1+Input!$O$29/(100*12)))</f>
        <v>87713.2018367199</v>
      </c>
      <c r="E199" s="95" t="n">
        <f aca="false">IF($B199&gt;Input!$O$31,$E198,($E198+Input!$O$37)*(1+Input!$O$36/(100*12)))</f>
        <v>95980.2767511178</v>
      </c>
      <c r="F199" s="95" t="n">
        <f aca="false">IF($B199&gt;Input!$O$38,$F198,($F198+Input!$O$44)*(1+Input!$O$43/(100*12)))</f>
        <v>0</v>
      </c>
      <c r="G199" s="90"/>
      <c r="H199" s="95" t="n">
        <f aca="false">(IF(AND(($B199&gt;=Input!$O$24),($B199&lt;=Input!$O$26)),$H198+Input!$O$25/Input!$O$27,$H198))</f>
        <v>-200000</v>
      </c>
      <c r="I199" s="95" t="n">
        <f aca="false">(IF(AND(($B199&gt;Input!$O$31),($B199&lt;=Input!$O$33)),$I198+Input!$O$32/Input!$O$34,$I198))</f>
        <v>-111111.111111111</v>
      </c>
      <c r="J199" s="95" t="n">
        <f aca="false">(IF(AND(($B199&gt;=Input!$O$38),($B199&lt;=Input!$O$40)),$J198+Input!$O$39/Input!$O$41,$J198))</f>
        <v>0</v>
      </c>
      <c r="K199" s="95"/>
      <c r="L199" s="95" t="n">
        <f aca="false">$D199+$E199+$F199+$H199+$I199+$J199</f>
        <v>-127417.632523273</v>
      </c>
    </row>
    <row r="200" customFormat="false" ht="12.8" hidden="false" customHeight="false" outlineLevel="0" collapsed="false">
      <c r="A200" s="86" t="n">
        <v>196</v>
      </c>
      <c r="B200" s="90" t="n">
        <f aca="false">EOMONTH(Input!$C$7,A200)</f>
        <v>48883</v>
      </c>
      <c r="C200" s="90"/>
      <c r="D200" s="95" t="n">
        <f aca="false">IF($B200&gt;Input!$O$24,$D199,($D199+Input!$O$30)*(1+Input!$O$29/(100*12)))</f>
        <v>87713.2018367199</v>
      </c>
      <c r="E200" s="95" t="n">
        <f aca="false">IF($B200&gt;Input!$O$31,$E199,($E199+Input!$O$37)*(1+Input!$O$36/(100*12)))</f>
        <v>95980.2767511178</v>
      </c>
      <c r="F200" s="95" t="n">
        <f aca="false">IF($B200&gt;Input!$O$38,$F199,($F199+Input!$O$44)*(1+Input!$O$43/(100*12)))</f>
        <v>0</v>
      </c>
      <c r="G200" s="90"/>
      <c r="H200" s="95" t="n">
        <f aca="false">(IF(AND(($B200&gt;=Input!$O$24),($B200&lt;=Input!$O$26)),$H199+Input!$O$25/Input!$O$27,$H199))</f>
        <v>-200000</v>
      </c>
      <c r="I200" s="95" t="n">
        <f aca="false">(IF(AND(($B200&gt;Input!$O$31),($B200&lt;=Input!$O$33)),$I199+Input!$O$32/Input!$O$34,$I199))</f>
        <v>-115555.555555556</v>
      </c>
      <c r="J200" s="95" t="n">
        <f aca="false">(IF(AND(($B200&gt;=Input!$O$38),($B200&lt;=Input!$O$40)),$J199+Input!$O$39/Input!$O$41,$J199))</f>
        <v>0</v>
      </c>
      <c r="K200" s="95"/>
      <c r="L200" s="95" t="n">
        <f aca="false">$D200+$E200+$F200+$H200+$I200+$J200</f>
        <v>-131862.076967718</v>
      </c>
    </row>
    <row r="201" customFormat="false" ht="12.8" hidden="false" customHeight="false" outlineLevel="0" collapsed="false">
      <c r="A201" s="86" t="n">
        <v>197</v>
      </c>
      <c r="B201" s="90" t="n">
        <f aca="false">EOMONTH(Input!$C$7,A201)</f>
        <v>48913</v>
      </c>
      <c r="C201" s="90"/>
      <c r="D201" s="95" t="n">
        <f aca="false">IF($B201&gt;Input!$O$24,$D200,($D200+Input!$O$30)*(1+Input!$O$29/(100*12)))</f>
        <v>87713.2018367199</v>
      </c>
      <c r="E201" s="95" t="n">
        <f aca="false">IF($B201&gt;Input!$O$31,$E200,($E200+Input!$O$37)*(1+Input!$O$36/(100*12)))</f>
        <v>95980.2767511178</v>
      </c>
      <c r="F201" s="95" t="n">
        <f aca="false">IF($B201&gt;Input!$O$38,$F200,($F200+Input!$O$44)*(1+Input!$O$43/(100*12)))</f>
        <v>0</v>
      </c>
      <c r="G201" s="90"/>
      <c r="H201" s="95" t="n">
        <f aca="false">(IF(AND(($B201&gt;=Input!$O$24),($B201&lt;=Input!$O$26)),$H200+Input!$O$25/Input!$O$27,$H200))</f>
        <v>-200000</v>
      </c>
      <c r="I201" s="95" t="n">
        <f aca="false">(IF(AND(($B201&gt;Input!$O$31),($B201&lt;=Input!$O$33)),$I200+Input!$O$32/Input!$O$34,$I200))</f>
        <v>-120000</v>
      </c>
      <c r="J201" s="95" t="n">
        <f aca="false">(IF(AND(($B201&gt;=Input!$O$38),($B201&lt;=Input!$O$40)),$J200+Input!$O$39/Input!$O$41,$J200))</f>
        <v>0</v>
      </c>
      <c r="K201" s="95"/>
      <c r="L201" s="95" t="n">
        <f aca="false">$D201+$E201+$F201+$H201+$I201+$J201</f>
        <v>-136306.521412162</v>
      </c>
    </row>
    <row r="202" customFormat="false" ht="12.8" hidden="false" customHeight="false" outlineLevel="0" collapsed="false">
      <c r="A202" s="86" t="n">
        <v>198</v>
      </c>
      <c r="B202" s="90" t="n">
        <f aca="false">EOMONTH(Input!$C$7,A202)</f>
        <v>48944</v>
      </c>
      <c r="C202" s="90"/>
      <c r="D202" s="95" t="n">
        <f aca="false">IF($B202&gt;Input!$O$24,$D201,($D201+Input!$O$30)*(1+Input!$O$29/(100*12)))</f>
        <v>87713.2018367199</v>
      </c>
      <c r="E202" s="95" t="n">
        <f aca="false">IF($B202&gt;Input!$O$31,$E201,($E201+Input!$O$37)*(1+Input!$O$36/(100*12)))</f>
        <v>95980.2767511178</v>
      </c>
      <c r="F202" s="95" t="n">
        <f aca="false">IF($B202&gt;Input!$O$38,$F201,($F201+Input!$O$44)*(1+Input!$O$43/(100*12)))</f>
        <v>0</v>
      </c>
      <c r="G202" s="90"/>
      <c r="H202" s="95" t="n">
        <f aca="false">(IF(AND(($B202&gt;=Input!$O$24),($B202&lt;=Input!$O$26)),$H201+Input!$O$25/Input!$O$27,$H201))</f>
        <v>-200000</v>
      </c>
      <c r="I202" s="95" t="n">
        <f aca="false">(IF(AND(($B202&gt;Input!$O$31),($B202&lt;=Input!$O$33)),$I201+Input!$O$32/Input!$O$34,$I201))</f>
        <v>-124444.444444444</v>
      </c>
      <c r="J202" s="95" t="n">
        <f aca="false">(IF(AND(($B202&gt;=Input!$O$38),($B202&lt;=Input!$O$40)),$J201+Input!$O$39/Input!$O$41,$J201))</f>
        <v>0</v>
      </c>
      <c r="K202" s="95"/>
      <c r="L202" s="95" t="n">
        <f aca="false">$D202+$E202+$F202+$H202+$I202+$J202</f>
        <v>-140750.965856606</v>
      </c>
    </row>
    <row r="203" customFormat="false" ht="12.8" hidden="false" customHeight="false" outlineLevel="0" collapsed="false">
      <c r="A203" s="86" t="n">
        <v>199</v>
      </c>
      <c r="B203" s="90" t="n">
        <f aca="false">EOMONTH(Input!$C$7,A203)</f>
        <v>48975</v>
      </c>
      <c r="C203" s="90"/>
      <c r="D203" s="95" t="n">
        <f aca="false">IF($B203&gt;Input!$O$24,$D202,($D202+Input!$O$30)*(1+Input!$O$29/(100*12)))</f>
        <v>87713.2018367199</v>
      </c>
      <c r="E203" s="95" t="n">
        <f aca="false">IF($B203&gt;Input!$O$31,$E202,($E202+Input!$O$37)*(1+Input!$O$36/(100*12)))</f>
        <v>95980.2767511178</v>
      </c>
      <c r="F203" s="95" t="n">
        <f aca="false">IF($B203&gt;Input!$O$38,$F202,($F202+Input!$O$44)*(1+Input!$O$43/(100*12)))</f>
        <v>0</v>
      </c>
      <c r="G203" s="90"/>
      <c r="H203" s="95" t="n">
        <f aca="false">(IF(AND(($B203&gt;=Input!$O$24),($B203&lt;=Input!$O$26)),$H202+Input!$O$25/Input!$O$27,$H202))</f>
        <v>-200000</v>
      </c>
      <c r="I203" s="95" t="n">
        <f aca="false">(IF(AND(($B203&gt;Input!$O$31),($B203&lt;=Input!$O$33)),$I202+Input!$O$32/Input!$O$34,$I202))</f>
        <v>-128888.888888889</v>
      </c>
      <c r="J203" s="95" t="n">
        <f aca="false">(IF(AND(($B203&gt;=Input!$O$38),($B203&lt;=Input!$O$40)),$J202+Input!$O$39/Input!$O$41,$J202))</f>
        <v>0</v>
      </c>
      <c r="K203" s="95"/>
      <c r="L203" s="95" t="n">
        <f aca="false">$D203+$E203+$F203+$H203+$I203+$J203</f>
        <v>-145195.410301051</v>
      </c>
    </row>
    <row r="204" customFormat="false" ht="12.8" hidden="false" customHeight="false" outlineLevel="0" collapsed="false">
      <c r="A204" s="86" t="n">
        <v>200</v>
      </c>
      <c r="B204" s="90" t="n">
        <f aca="false">EOMONTH(Input!$C$7,A204)</f>
        <v>49003</v>
      </c>
      <c r="C204" s="90"/>
      <c r="D204" s="95" t="n">
        <f aca="false">IF($B204&gt;Input!$O$24,$D203,($D203+Input!$O$30)*(1+Input!$O$29/(100*12)))</f>
        <v>87713.2018367199</v>
      </c>
      <c r="E204" s="95" t="n">
        <f aca="false">IF($B204&gt;Input!$O$31,$E203,($E203+Input!$O$37)*(1+Input!$O$36/(100*12)))</f>
        <v>95980.2767511178</v>
      </c>
      <c r="F204" s="95" t="n">
        <f aca="false">IF($B204&gt;Input!$O$38,$F203,($F203+Input!$O$44)*(1+Input!$O$43/(100*12)))</f>
        <v>0</v>
      </c>
      <c r="G204" s="90"/>
      <c r="H204" s="95" t="n">
        <f aca="false">(IF(AND(($B204&gt;=Input!$O$24),($B204&lt;=Input!$O$26)),$H203+Input!$O$25/Input!$O$27,$H203))</f>
        <v>-200000</v>
      </c>
      <c r="I204" s="95" t="n">
        <f aca="false">(IF(AND(($B204&gt;Input!$O$31),($B204&lt;=Input!$O$33)),$I203+Input!$O$32/Input!$O$34,$I203))</f>
        <v>-133333.333333333</v>
      </c>
      <c r="J204" s="95" t="n">
        <f aca="false">(IF(AND(($B204&gt;=Input!$O$38),($B204&lt;=Input!$O$40)),$J203+Input!$O$39/Input!$O$41,$J203))</f>
        <v>0</v>
      </c>
      <c r="K204" s="95"/>
      <c r="L204" s="95" t="n">
        <f aca="false">$D204+$E204+$F204+$H204+$I204+$J204</f>
        <v>-149639.854745495</v>
      </c>
    </row>
    <row r="205" customFormat="false" ht="12.8" hidden="false" customHeight="false" outlineLevel="0" collapsed="false">
      <c r="A205" s="86" t="n">
        <v>201</v>
      </c>
      <c r="B205" s="90" t="n">
        <f aca="false">EOMONTH(Input!$C$7,A205)</f>
        <v>49034</v>
      </c>
      <c r="C205" s="90"/>
      <c r="D205" s="95" t="n">
        <f aca="false">IF($B205&gt;Input!$O$24,$D204,($D204+Input!$O$30)*(1+Input!$O$29/(100*12)))</f>
        <v>87713.2018367199</v>
      </c>
      <c r="E205" s="95" t="n">
        <f aca="false">IF($B205&gt;Input!$O$31,$E204,($E204+Input!$O$37)*(1+Input!$O$36/(100*12)))</f>
        <v>95980.2767511178</v>
      </c>
      <c r="F205" s="95" t="n">
        <f aca="false">IF($B205&gt;Input!$O$38,$F204,($F204+Input!$O$44)*(1+Input!$O$43/(100*12)))</f>
        <v>0</v>
      </c>
      <c r="G205" s="90"/>
      <c r="H205" s="95" t="n">
        <f aca="false">(IF(AND(($B205&gt;=Input!$O$24),($B205&lt;=Input!$O$26)),$H204+Input!$O$25/Input!$O$27,$H204))</f>
        <v>-200000</v>
      </c>
      <c r="I205" s="95" t="n">
        <f aca="false">(IF(AND(($B205&gt;Input!$O$31),($B205&lt;=Input!$O$33)),$I204+Input!$O$32/Input!$O$34,$I204))</f>
        <v>-137777.777777778</v>
      </c>
      <c r="J205" s="95" t="n">
        <f aca="false">(IF(AND(($B205&gt;=Input!$O$38),($B205&lt;=Input!$O$40)),$J204+Input!$O$39/Input!$O$41,$J204))</f>
        <v>0</v>
      </c>
      <c r="K205" s="95"/>
      <c r="L205" s="95" t="n">
        <f aca="false">$D205+$E205+$F205+$H205+$I205+$J205</f>
        <v>-154084.29918994</v>
      </c>
    </row>
    <row r="206" customFormat="false" ht="12.8" hidden="false" customHeight="false" outlineLevel="0" collapsed="false">
      <c r="A206" s="86" t="n">
        <v>202</v>
      </c>
      <c r="B206" s="90" t="n">
        <f aca="false">EOMONTH(Input!$C$7,A206)</f>
        <v>49064</v>
      </c>
      <c r="C206" s="90"/>
      <c r="D206" s="95" t="n">
        <f aca="false">IF($B206&gt;Input!$O$24,$D205,($D205+Input!$O$30)*(1+Input!$O$29/(100*12)))</f>
        <v>87713.2018367199</v>
      </c>
      <c r="E206" s="95" t="n">
        <f aca="false">IF($B206&gt;Input!$O$31,$E205,($E205+Input!$O$37)*(1+Input!$O$36/(100*12)))</f>
        <v>95980.2767511178</v>
      </c>
      <c r="F206" s="95" t="n">
        <f aca="false">IF($B206&gt;Input!$O$38,$F205,($F205+Input!$O$44)*(1+Input!$O$43/(100*12)))</f>
        <v>0</v>
      </c>
      <c r="G206" s="90"/>
      <c r="H206" s="95" t="n">
        <f aca="false">(IF(AND(($B206&gt;=Input!$O$24),($B206&lt;=Input!$O$26)),$H205+Input!$O$25/Input!$O$27,$H205))</f>
        <v>-200000</v>
      </c>
      <c r="I206" s="95" t="n">
        <f aca="false">(IF(AND(($B206&gt;Input!$O$31),($B206&lt;=Input!$O$33)),$I205+Input!$O$32/Input!$O$34,$I205))</f>
        <v>-142222.222222222</v>
      </c>
      <c r="J206" s="95" t="n">
        <f aca="false">(IF(AND(($B206&gt;=Input!$O$38),($B206&lt;=Input!$O$40)),$J205+Input!$O$39/Input!$O$41,$J205))</f>
        <v>0</v>
      </c>
      <c r="K206" s="95"/>
      <c r="L206" s="95" t="n">
        <f aca="false">$D206+$E206+$F206+$H206+$I206+$J206</f>
        <v>-158528.743634384</v>
      </c>
    </row>
    <row r="207" customFormat="false" ht="12.8" hidden="false" customHeight="false" outlineLevel="0" collapsed="false">
      <c r="A207" s="86" t="n">
        <v>203</v>
      </c>
      <c r="B207" s="90" t="n">
        <f aca="false">EOMONTH(Input!$C$7,A207)</f>
        <v>49095</v>
      </c>
      <c r="C207" s="90"/>
      <c r="D207" s="95" t="n">
        <f aca="false">IF($B207&gt;Input!$O$24,$D206,($D206+Input!$O$30)*(1+Input!$O$29/(100*12)))</f>
        <v>87713.2018367199</v>
      </c>
      <c r="E207" s="95" t="n">
        <f aca="false">IF($B207&gt;Input!$O$31,$E206,($E206+Input!$O$37)*(1+Input!$O$36/(100*12)))</f>
        <v>95980.2767511178</v>
      </c>
      <c r="F207" s="95" t="n">
        <f aca="false">IF($B207&gt;Input!$O$38,$F206,($F206+Input!$O$44)*(1+Input!$O$43/(100*12)))</f>
        <v>0</v>
      </c>
      <c r="G207" s="90"/>
      <c r="H207" s="95" t="n">
        <f aca="false">(IF(AND(($B207&gt;=Input!$O$24),($B207&lt;=Input!$O$26)),$H206+Input!$O$25/Input!$O$27,$H206))</f>
        <v>-200000</v>
      </c>
      <c r="I207" s="95" t="n">
        <f aca="false">(IF(AND(($B207&gt;Input!$O$31),($B207&lt;=Input!$O$33)),$I206+Input!$O$32/Input!$O$34,$I206))</f>
        <v>-146666.666666667</v>
      </c>
      <c r="J207" s="95" t="n">
        <f aca="false">(IF(AND(($B207&gt;=Input!$O$38),($B207&lt;=Input!$O$40)),$J206+Input!$O$39/Input!$O$41,$J206))</f>
        <v>0</v>
      </c>
      <c r="K207" s="95"/>
      <c r="L207" s="95" t="n">
        <f aca="false">$D207+$E207+$F207+$H207+$I207+$J207</f>
        <v>-162973.188078829</v>
      </c>
    </row>
    <row r="208" customFormat="false" ht="12.8" hidden="false" customHeight="false" outlineLevel="0" collapsed="false">
      <c r="A208" s="86" t="n">
        <v>204</v>
      </c>
      <c r="B208" s="90" t="n">
        <f aca="false">EOMONTH(Input!$C$7,A208)</f>
        <v>49125</v>
      </c>
      <c r="C208" s="90"/>
      <c r="D208" s="95" t="n">
        <f aca="false">IF($B208&gt;Input!$O$24,$D207,($D207+Input!$O$30)*(1+Input!$O$29/(100*12)))</f>
        <v>87713.2018367199</v>
      </c>
      <c r="E208" s="95" t="n">
        <f aca="false">IF($B208&gt;Input!$O$31,$E207,($E207+Input!$O$37)*(1+Input!$O$36/(100*12)))</f>
        <v>95980.2767511178</v>
      </c>
      <c r="F208" s="95" t="n">
        <f aca="false">IF($B208&gt;Input!$O$38,$F207,($F207+Input!$O$44)*(1+Input!$O$43/(100*12)))</f>
        <v>0</v>
      </c>
      <c r="G208" s="90"/>
      <c r="H208" s="95" t="n">
        <f aca="false">(IF(AND(($B208&gt;=Input!$O$24),($B208&lt;=Input!$O$26)),$H207+Input!$O$25/Input!$O$27,$H207))</f>
        <v>-200000</v>
      </c>
      <c r="I208" s="95" t="n">
        <f aca="false">(IF(AND(($B208&gt;Input!$O$31),($B208&lt;=Input!$O$33)),$I207+Input!$O$32/Input!$O$34,$I207))</f>
        <v>-151111.111111111</v>
      </c>
      <c r="J208" s="95" t="n">
        <f aca="false">(IF(AND(($B208&gt;=Input!$O$38),($B208&lt;=Input!$O$40)),$J207+Input!$O$39/Input!$O$41,$J207))</f>
        <v>0</v>
      </c>
      <c r="K208" s="95"/>
      <c r="L208" s="95" t="n">
        <f aca="false">$D208+$E208+$F208+$H208+$I208+$J208</f>
        <v>-167417.632523273</v>
      </c>
    </row>
    <row r="209" customFormat="false" ht="12.8" hidden="false" customHeight="false" outlineLevel="0" collapsed="false">
      <c r="A209" s="86" t="n">
        <v>205</v>
      </c>
      <c r="B209" s="90" t="n">
        <f aca="false">EOMONTH(Input!$C$7,A209)</f>
        <v>49156</v>
      </c>
      <c r="C209" s="90"/>
      <c r="D209" s="95" t="n">
        <f aca="false">IF($B209&gt;Input!$O$24,$D208,($D208+Input!$O$30)*(1+Input!$O$29/(100*12)))</f>
        <v>87713.2018367199</v>
      </c>
      <c r="E209" s="95" t="n">
        <f aca="false">IF($B209&gt;Input!$O$31,$E208,($E208+Input!$O$37)*(1+Input!$O$36/(100*12)))</f>
        <v>95980.2767511178</v>
      </c>
      <c r="F209" s="95" t="n">
        <f aca="false">IF($B209&gt;Input!$O$38,$F208,($F208+Input!$O$44)*(1+Input!$O$43/(100*12)))</f>
        <v>0</v>
      </c>
      <c r="G209" s="90"/>
      <c r="H209" s="95" t="n">
        <f aca="false">(IF(AND(($B209&gt;=Input!$O$24),($B209&lt;=Input!$O$26)),$H208+Input!$O$25/Input!$O$27,$H208))</f>
        <v>-200000</v>
      </c>
      <c r="I209" s="95" t="n">
        <f aca="false">(IF(AND(($B209&gt;Input!$O$31),($B209&lt;=Input!$O$33)),$I208+Input!$O$32/Input!$O$34,$I208))</f>
        <v>-155555.555555555</v>
      </c>
      <c r="J209" s="95" t="n">
        <f aca="false">(IF(AND(($B209&gt;=Input!$O$38),($B209&lt;=Input!$O$40)),$J208+Input!$O$39/Input!$O$41,$J208))</f>
        <v>0</v>
      </c>
      <c r="K209" s="95"/>
      <c r="L209" s="95" t="n">
        <f aca="false">$D209+$E209+$F209+$H209+$I209+$J209</f>
        <v>-171862.076967718</v>
      </c>
    </row>
    <row r="210" customFormat="false" ht="12.8" hidden="false" customHeight="false" outlineLevel="0" collapsed="false">
      <c r="A210" s="86" t="n">
        <v>206</v>
      </c>
      <c r="B210" s="90" t="n">
        <f aca="false">EOMONTH(Input!$C$7,A210)</f>
        <v>49187</v>
      </c>
      <c r="C210" s="90"/>
      <c r="D210" s="95" t="n">
        <f aca="false">IF($B210&gt;Input!$O$24,$D209,($D209+Input!$O$30)*(1+Input!$O$29/(100*12)))</f>
        <v>87713.2018367199</v>
      </c>
      <c r="E210" s="95" t="n">
        <f aca="false">IF($B210&gt;Input!$O$31,$E209,($E209+Input!$O$37)*(1+Input!$O$36/(100*12)))</f>
        <v>95980.2767511178</v>
      </c>
      <c r="F210" s="95" t="n">
        <f aca="false">IF($B210&gt;Input!$O$38,$F209,($F209+Input!$O$44)*(1+Input!$O$43/(100*12)))</f>
        <v>0</v>
      </c>
      <c r="G210" s="90"/>
      <c r="H210" s="95" t="n">
        <f aca="false">(IF(AND(($B210&gt;=Input!$O$24),($B210&lt;=Input!$O$26)),$H209+Input!$O$25/Input!$O$27,$H209))</f>
        <v>-200000</v>
      </c>
      <c r="I210" s="95" t="n">
        <f aca="false">(IF(AND(($B210&gt;Input!$O$31),($B210&lt;=Input!$O$33)),$I209+Input!$O$32/Input!$O$34,$I209))</f>
        <v>-160000</v>
      </c>
      <c r="J210" s="95" t="n">
        <f aca="false">(IF(AND(($B210&gt;=Input!$O$38),($B210&lt;=Input!$O$40)),$J209+Input!$O$39/Input!$O$41,$J209))</f>
        <v>0</v>
      </c>
      <c r="K210" s="95"/>
      <c r="L210" s="95" t="n">
        <f aca="false">$D210+$E210+$F210+$H210+$I210+$J210</f>
        <v>-176306.521412162</v>
      </c>
    </row>
    <row r="211" customFormat="false" ht="12.8" hidden="false" customHeight="false" outlineLevel="0" collapsed="false">
      <c r="A211" s="86" t="n">
        <v>207</v>
      </c>
      <c r="B211" s="90" t="n">
        <f aca="false">EOMONTH(Input!$C$7,A211)</f>
        <v>49217</v>
      </c>
      <c r="C211" s="90"/>
      <c r="D211" s="95" t="n">
        <f aca="false">IF($B211&gt;Input!$O$24,$D210,($D210+Input!$O$30)*(1+Input!$O$29/(100*12)))</f>
        <v>87713.2018367199</v>
      </c>
      <c r="E211" s="95" t="n">
        <f aca="false">IF($B211&gt;Input!$O$31,$E210,($E210+Input!$O$37)*(1+Input!$O$36/(100*12)))</f>
        <v>95980.2767511178</v>
      </c>
      <c r="F211" s="95" t="n">
        <f aca="false">IF($B211&gt;Input!$O$38,$F210,($F210+Input!$O$44)*(1+Input!$O$43/(100*12)))</f>
        <v>0</v>
      </c>
      <c r="G211" s="90"/>
      <c r="H211" s="95" t="n">
        <f aca="false">(IF(AND(($B211&gt;=Input!$O$24),($B211&lt;=Input!$O$26)),$H210+Input!$O$25/Input!$O$27,$H210))</f>
        <v>-200000</v>
      </c>
      <c r="I211" s="95" t="n">
        <f aca="false">(IF(AND(($B211&gt;Input!$O$31),($B211&lt;=Input!$O$33)),$I210+Input!$O$32/Input!$O$34,$I210))</f>
        <v>-164444.444444444</v>
      </c>
      <c r="J211" s="95" t="n">
        <f aca="false">(IF(AND(($B211&gt;=Input!$O$38),($B211&lt;=Input!$O$40)),$J210+Input!$O$39/Input!$O$41,$J210))</f>
        <v>0</v>
      </c>
      <c r="K211" s="95"/>
      <c r="L211" s="95" t="n">
        <f aca="false">$D211+$E211+$F211+$H211+$I211+$J211</f>
        <v>-180750.965856606</v>
      </c>
    </row>
    <row r="212" customFormat="false" ht="12.8" hidden="false" customHeight="false" outlineLevel="0" collapsed="false">
      <c r="A212" s="86" t="n">
        <v>208</v>
      </c>
      <c r="B212" s="90" t="n">
        <f aca="false">EOMONTH(Input!$C$7,A212)</f>
        <v>49248</v>
      </c>
      <c r="C212" s="90"/>
      <c r="D212" s="95" t="n">
        <f aca="false">IF($B212&gt;Input!$O$24,$D211,($D211+Input!$O$30)*(1+Input!$O$29/(100*12)))</f>
        <v>87713.2018367199</v>
      </c>
      <c r="E212" s="95" t="n">
        <f aca="false">IF($B212&gt;Input!$O$31,$E211,($E211+Input!$O$37)*(1+Input!$O$36/(100*12)))</f>
        <v>95980.2767511178</v>
      </c>
      <c r="F212" s="95" t="n">
        <f aca="false">IF($B212&gt;Input!$O$38,$F211,($F211+Input!$O$44)*(1+Input!$O$43/(100*12)))</f>
        <v>0</v>
      </c>
      <c r="G212" s="90"/>
      <c r="H212" s="95" t="n">
        <f aca="false">(IF(AND(($B212&gt;=Input!$O$24),($B212&lt;=Input!$O$26)),$H211+Input!$O$25/Input!$O$27,$H211))</f>
        <v>-200000</v>
      </c>
      <c r="I212" s="95" t="n">
        <f aca="false">(IF(AND(($B212&gt;Input!$O$31),($B212&lt;=Input!$O$33)),$I211+Input!$O$32/Input!$O$34,$I211))</f>
        <v>-168888.888888889</v>
      </c>
      <c r="J212" s="95" t="n">
        <f aca="false">(IF(AND(($B212&gt;=Input!$O$38),($B212&lt;=Input!$O$40)),$J211+Input!$O$39/Input!$O$41,$J211))</f>
        <v>0</v>
      </c>
      <c r="K212" s="95"/>
      <c r="L212" s="95" t="n">
        <f aca="false">$D212+$E212+$F212+$H212+$I212+$J212</f>
        <v>-185195.410301051</v>
      </c>
    </row>
    <row r="213" customFormat="false" ht="12.8" hidden="false" customHeight="false" outlineLevel="0" collapsed="false">
      <c r="A213" s="86" t="n">
        <v>209</v>
      </c>
      <c r="B213" s="90" t="n">
        <f aca="false">EOMONTH(Input!$C$7,A213)</f>
        <v>49278</v>
      </c>
      <c r="C213" s="90"/>
      <c r="D213" s="95" t="n">
        <f aca="false">IF($B213&gt;Input!$O$24,$D212,($D212+Input!$O$30)*(1+Input!$O$29/(100*12)))</f>
        <v>87713.2018367199</v>
      </c>
      <c r="E213" s="95" t="n">
        <f aca="false">IF($B213&gt;Input!$O$31,$E212,($E212+Input!$O$37)*(1+Input!$O$36/(100*12)))</f>
        <v>95980.2767511178</v>
      </c>
      <c r="F213" s="95" t="n">
        <f aca="false">IF($B213&gt;Input!$O$38,$F212,($F212+Input!$O$44)*(1+Input!$O$43/(100*12)))</f>
        <v>0</v>
      </c>
      <c r="G213" s="90"/>
      <c r="H213" s="95" t="n">
        <f aca="false">(IF(AND(($B213&gt;=Input!$O$24),($B213&lt;=Input!$O$26)),$H212+Input!$O$25/Input!$O$27,$H212))</f>
        <v>-200000</v>
      </c>
      <c r="I213" s="95" t="n">
        <f aca="false">(IF(AND(($B213&gt;Input!$O$31),($B213&lt;=Input!$O$33)),$I212+Input!$O$32/Input!$O$34,$I212))</f>
        <v>-173333.333333333</v>
      </c>
      <c r="J213" s="95" t="n">
        <f aca="false">(IF(AND(($B213&gt;=Input!$O$38),($B213&lt;=Input!$O$40)),$J212+Input!$O$39/Input!$O$41,$J212))</f>
        <v>0</v>
      </c>
      <c r="K213" s="95"/>
      <c r="L213" s="95" t="n">
        <f aca="false">$D213+$E213+$F213+$H213+$I213+$J213</f>
        <v>-189639.854745495</v>
      </c>
    </row>
    <row r="214" customFormat="false" ht="12.8" hidden="false" customHeight="false" outlineLevel="0" collapsed="false">
      <c r="A214" s="86" t="n">
        <v>210</v>
      </c>
      <c r="B214" s="90" t="n">
        <f aca="false">EOMONTH(Input!$C$7,A214)</f>
        <v>49309</v>
      </c>
      <c r="C214" s="90"/>
      <c r="D214" s="95" t="n">
        <f aca="false">IF($B214&gt;Input!$O$24,$D213,($D213+Input!$O$30)*(1+Input!$O$29/(100*12)))</f>
        <v>87713.2018367199</v>
      </c>
      <c r="E214" s="95" t="n">
        <f aca="false">IF($B214&gt;Input!$O$31,$E213,($E213+Input!$O$37)*(1+Input!$O$36/(100*12)))</f>
        <v>95980.2767511178</v>
      </c>
      <c r="F214" s="95" t="n">
        <f aca="false">IF($B214&gt;Input!$O$38,$F213,($F213+Input!$O$44)*(1+Input!$O$43/(100*12)))</f>
        <v>0</v>
      </c>
      <c r="G214" s="90"/>
      <c r="H214" s="95" t="n">
        <f aca="false">(IF(AND(($B214&gt;=Input!$O$24),($B214&lt;=Input!$O$26)),$H213+Input!$O$25/Input!$O$27,$H213))</f>
        <v>-200000</v>
      </c>
      <c r="I214" s="95" t="n">
        <f aca="false">(IF(AND(($B214&gt;Input!$O$31),($B214&lt;=Input!$O$33)),$I213+Input!$O$32/Input!$O$34,$I213))</f>
        <v>-177777.777777778</v>
      </c>
      <c r="J214" s="95" t="n">
        <f aca="false">(IF(AND(($B214&gt;=Input!$O$38),($B214&lt;=Input!$O$40)),$J213+Input!$O$39/Input!$O$41,$J213))</f>
        <v>0</v>
      </c>
      <c r="K214" s="95"/>
      <c r="L214" s="95" t="n">
        <f aca="false">$D214+$E214+$F214+$H214+$I214+$J214</f>
        <v>-194084.29918994</v>
      </c>
    </row>
    <row r="215" customFormat="false" ht="12.8" hidden="false" customHeight="false" outlineLevel="0" collapsed="false">
      <c r="A215" s="86" t="n">
        <v>211</v>
      </c>
      <c r="B215" s="90" t="n">
        <f aca="false">EOMONTH(Input!$C$7,A215)</f>
        <v>49340</v>
      </c>
      <c r="C215" s="90"/>
      <c r="D215" s="95" t="n">
        <f aca="false">IF($B215&gt;Input!$O$24,$D214,($D214+Input!$O$30)*(1+Input!$O$29/(100*12)))</f>
        <v>87713.2018367199</v>
      </c>
      <c r="E215" s="95" t="n">
        <f aca="false">IF($B215&gt;Input!$O$31,$E214,($E214+Input!$O$37)*(1+Input!$O$36/(100*12)))</f>
        <v>95980.2767511178</v>
      </c>
      <c r="F215" s="95" t="n">
        <f aca="false">IF($B215&gt;Input!$O$38,$F214,($F214+Input!$O$44)*(1+Input!$O$43/(100*12)))</f>
        <v>0</v>
      </c>
      <c r="G215" s="90"/>
      <c r="H215" s="95" t="n">
        <f aca="false">(IF(AND(($B215&gt;=Input!$O$24),($B215&lt;=Input!$O$26)),$H214+Input!$O$25/Input!$O$27,$H214))</f>
        <v>-200000</v>
      </c>
      <c r="I215" s="95" t="n">
        <f aca="false">(IF(AND(($B215&gt;Input!$O$31),($B215&lt;=Input!$O$33)),$I214+Input!$O$32/Input!$O$34,$I214))</f>
        <v>-182222.222222222</v>
      </c>
      <c r="J215" s="95" t="n">
        <f aca="false">(IF(AND(($B215&gt;=Input!$O$38),($B215&lt;=Input!$O$40)),$J214+Input!$O$39/Input!$O$41,$J214))</f>
        <v>0</v>
      </c>
      <c r="K215" s="95"/>
      <c r="L215" s="95" t="n">
        <f aca="false">$D215+$E215+$F215+$H215+$I215+$J215</f>
        <v>-198528.743634384</v>
      </c>
    </row>
    <row r="216" customFormat="false" ht="12.8" hidden="false" customHeight="false" outlineLevel="0" collapsed="false">
      <c r="A216" s="86" t="n">
        <v>212</v>
      </c>
      <c r="B216" s="90" t="n">
        <f aca="false">EOMONTH(Input!$C$7,A216)</f>
        <v>49368</v>
      </c>
      <c r="C216" s="90"/>
      <c r="D216" s="95" t="n">
        <f aca="false">IF($B216&gt;Input!$O$24,$D215,($D215+Input!$O$30)*(1+Input!$O$29/(100*12)))</f>
        <v>87713.2018367199</v>
      </c>
      <c r="E216" s="95" t="n">
        <f aca="false">IF($B216&gt;Input!$O$31,$E215,($E215+Input!$O$37)*(1+Input!$O$36/(100*12)))</f>
        <v>95980.2767511178</v>
      </c>
      <c r="F216" s="95" t="n">
        <f aca="false">IF($B216&gt;Input!$O$38,$F215,($F215+Input!$O$44)*(1+Input!$O$43/(100*12)))</f>
        <v>0</v>
      </c>
      <c r="G216" s="90"/>
      <c r="H216" s="95" t="n">
        <f aca="false">(IF(AND(($B216&gt;=Input!$O$24),($B216&lt;=Input!$O$26)),$H215+Input!$O$25/Input!$O$27,$H215))</f>
        <v>-200000</v>
      </c>
      <c r="I216" s="95" t="n">
        <f aca="false">(IF(AND(($B216&gt;Input!$O$31),($B216&lt;=Input!$O$33)),$I215+Input!$O$32/Input!$O$34,$I215))</f>
        <v>-186666.666666667</v>
      </c>
      <c r="J216" s="95" t="n">
        <f aca="false">(IF(AND(($B216&gt;=Input!$O$38),($B216&lt;=Input!$O$40)),$J215+Input!$O$39/Input!$O$41,$J215))</f>
        <v>0</v>
      </c>
      <c r="K216" s="95"/>
      <c r="L216" s="95" t="n">
        <f aca="false">$D216+$E216+$F216+$H216+$I216+$J216</f>
        <v>-202973.188078829</v>
      </c>
    </row>
    <row r="217" customFormat="false" ht="12.8" hidden="false" customHeight="false" outlineLevel="0" collapsed="false">
      <c r="A217" s="86" t="n">
        <v>213</v>
      </c>
      <c r="B217" s="90" t="n">
        <f aca="false">EOMONTH(Input!$C$7,A217)</f>
        <v>49399</v>
      </c>
      <c r="C217" s="90"/>
      <c r="D217" s="95" t="n">
        <f aca="false">IF($B217&gt;Input!$O$24,$D216,($D216+Input!$O$30)*(1+Input!$O$29/(100*12)))</f>
        <v>87713.2018367199</v>
      </c>
      <c r="E217" s="95" t="n">
        <f aca="false">IF($B217&gt;Input!$O$31,$E216,($E216+Input!$O$37)*(1+Input!$O$36/(100*12)))</f>
        <v>95980.2767511178</v>
      </c>
      <c r="F217" s="95" t="n">
        <f aca="false">IF($B217&gt;Input!$O$38,$F216,($F216+Input!$O$44)*(1+Input!$O$43/(100*12)))</f>
        <v>0</v>
      </c>
      <c r="G217" s="90"/>
      <c r="H217" s="95" t="n">
        <f aca="false">(IF(AND(($B217&gt;=Input!$O$24),($B217&lt;=Input!$O$26)),$H216+Input!$O$25/Input!$O$27,$H216))</f>
        <v>-200000</v>
      </c>
      <c r="I217" s="95" t="n">
        <f aca="false">(IF(AND(($B217&gt;Input!$O$31),($B217&lt;=Input!$O$33)),$I216+Input!$O$32/Input!$O$34,$I216))</f>
        <v>-191111.111111111</v>
      </c>
      <c r="J217" s="95" t="n">
        <f aca="false">(IF(AND(($B217&gt;=Input!$O$38),($B217&lt;=Input!$O$40)),$J216+Input!$O$39/Input!$O$41,$J216))</f>
        <v>0</v>
      </c>
      <c r="K217" s="95"/>
      <c r="L217" s="95" t="n">
        <f aca="false">$D217+$E217+$F217+$H217+$I217+$J217</f>
        <v>-207417.632523273</v>
      </c>
    </row>
    <row r="218" customFormat="false" ht="12.8" hidden="false" customHeight="false" outlineLevel="0" collapsed="false">
      <c r="A218" s="86" t="n">
        <v>214</v>
      </c>
      <c r="B218" s="90" t="n">
        <f aca="false">EOMONTH(Input!$C$7,A218)</f>
        <v>49429</v>
      </c>
      <c r="C218" s="90"/>
      <c r="D218" s="95" t="n">
        <f aca="false">IF($B218&gt;Input!$O$24,$D217,($D217+Input!$O$30)*(1+Input!$O$29/(100*12)))</f>
        <v>87713.2018367199</v>
      </c>
      <c r="E218" s="95" t="n">
        <f aca="false">IF($B218&gt;Input!$O$31,$E217,($E217+Input!$O$37)*(1+Input!$O$36/(100*12)))</f>
        <v>95980.2767511178</v>
      </c>
      <c r="F218" s="95" t="n">
        <f aca="false">IF($B218&gt;Input!$O$38,$F217,($F217+Input!$O$44)*(1+Input!$O$43/(100*12)))</f>
        <v>0</v>
      </c>
      <c r="G218" s="90"/>
      <c r="H218" s="95" t="n">
        <f aca="false">(IF(AND(($B218&gt;=Input!$O$24),($B218&lt;=Input!$O$26)),$H217+Input!$O$25/Input!$O$27,$H217))</f>
        <v>-200000</v>
      </c>
      <c r="I218" s="95" t="n">
        <f aca="false">(IF(AND(($B218&gt;Input!$O$31),($B218&lt;=Input!$O$33)),$I217+Input!$O$32/Input!$O$34,$I217))</f>
        <v>-195555.555555555</v>
      </c>
      <c r="J218" s="95" t="n">
        <f aca="false">(IF(AND(($B218&gt;=Input!$O$38),($B218&lt;=Input!$O$40)),$J217+Input!$O$39/Input!$O$41,$J217))</f>
        <v>0</v>
      </c>
      <c r="K218" s="95"/>
      <c r="L218" s="95" t="n">
        <f aca="false">$D218+$E218+$F218+$H218+$I218+$J218</f>
        <v>-211862.076967717</v>
      </c>
    </row>
    <row r="219" customFormat="false" ht="12.8" hidden="false" customHeight="false" outlineLevel="0" collapsed="false">
      <c r="A219" s="86" t="n">
        <v>215</v>
      </c>
      <c r="B219" s="90" t="n">
        <f aca="false">EOMONTH(Input!$C$7,A219)</f>
        <v>49460</v>
      </c>
      <c r="C219" s="90"/>
      <c r="D219" s="95" t="n">
        <f aca="false">IF($B219&gt;Input!$O$24,$D218,($D218+Input!$O$30)*(1+Input!$O$29/(100*12)))</f>
        <v>87713.2018367199</v>
      </c>
      <c r="E219" s="95" t="n">
        <f aca="false">IF($B219&gt;Input!$O$31,$E218,($E218+Input!$O$37)*(1+Input!$O$36/(100*12)))</f>
        <v>95980.2767511178</v>
      </c>
      <c r="F219" s="95" t="n">
        <f aca="false">IF($B219&gt;Input!$O$38,$F218,($F218+Input!$O$44)*(1+Input!$O$43/(100*12)))</f>
        <v>0</v>
      </c>
      <c r="G219" s="90"/>
      <c r="H219" s="95" t="n">
        <f aca="false">(IF(AND(($B219&gt;=Input!$O$24),($B219&lt;=Input!$O$26)),$H218+Input!$O$25/Input!$O$27,$H218))</f>
        <v>-200000</v>
      </c>
      <c r="I219" s="95" t="n">
        <f aca="false">(IF(AND(($B219&gt;Input!$O$31),($B219&lt;=Input!$O$33)),$I218+Input!$O$32/Input!$O$34,$I218))</f>
        <v>-200000</v>
      </c>
      <c r="J219" s="95" t="n">
        <f aca="false">(IF(AND(($B219&gt;=Input!$O$38),($B219&lt;=Input!$O$40)),$J218+Input!$O$39/Input!$O$41,$J218))</f>
        <v>0</v>
      </c>
      <c r="K219" s="95"/>
      <c r="L219" s="95" t="n">
        <f aca="false">$D219+$E219+$F219+$H219+$I219+$J219</f>
        <v>-216306.521412162</v>
      </c>
    </row>
    <row r="220" customFormat="false" ht="12.8" hidden="false" customHeight="false" outlineLevel="0" collapsed="false">
      <c r="A220" s="86" t="n">
        <v>216</v>
      </c>
      <c r="B220" s="90" t="n">
        <f aca="false">EOMONTH(Input!$C$7,A220)</f>
        <v>49490</v>
      </c>
      <c r="C220" s="90"/>
      <c r="D220" s="95" t="n">
        <f aca="false">IF($B220&gt;Input!$O$24,$D219,($D219+Input!$O$30)*(1+Input!$O$29/(100*12)))</f>
        <v>87713.2018367199</v>
      </c>
      <c r="E220" s="95" t="n">
        <f aca="false">IF($B220&gt;Input!$O$31,$E219,($E219+Input!$O$37)*(1+Input!$O$36/(100*12)))</f>
        <v>95980.2767511178</v>
      </c>
      <c r="F220" s="95" t="n">
        <f aca="false">IF($B220&gt;Input!$O$38,$F219,($F219+Input!$O$44)*(1+Input!$O$43/(100*12)))</f>
        <v>0</v>
      </c>
      <c r="G220" s="90"/>
      <c r="H220" s="95" t="n">
        <f aca="false">(IF(AND(($B220&gt;=Input!$O$24),($B220&lt;=Input!$O$26)),$H219+Input!$O$25/Input!$O$27,$H219))</f>
        <v>-200000</v>
      </c>
      <c r="I220" s="95" t="n">
        <f aca="false">(IF(AND(($B220&gt;Input!$O$31),($B220&lt;=Input!$O$33)),$I219+Input!$O$32/Input!$O$34,$I219))</f>
        <v>-200000</v>
      </c>
      <c r="J220" s="95" t="n">
        <f aca="false">(IF(AND(($B220&gt;=Input!$O$38),($B220&lt;=Input!$O$40)),$J219+Input!$O$39/Input!$O$41,$J219))</f>
        <v>0</v>
      </c>
      <c r="K220" s="95"/>
      <c r="L220" s="95" t="n">
        <f aca="false">$D220+$E220+$F220+$H220+$I220+$J220</f>
        <v>-216306.521412162</v>
      </c>
    </row>
    <row r="221" customFormat="false" ht="12.8" hidden="false" customHeight="false" outlineLevel="0" collapsed="false">
      <c r="A221" s="86" t="n">
        <v>217</v>
      </c>
      <c r="B221" s="90" t="n">
        <f aca="false">EOMONTH(Input!$C$7,A221)</f>
        <v>49521</v>
      </c>
      <c r="C221" s="90"/>
      <c r="D221" s="95" t="n">
        <f aca="false">IF($B221&gt;Input!$O$24,$D220,($D220+Input!$O$30)*(1+Input!$O$29/(100*12)))</f>
        <v>87713.2018367199</v>
      </c>
      <c r="E221" s="95" t="n">
        <f aca="false">IF($B221&gt;Input!$O$31,$E220,($E220+Input!$O$37)*(1+Input!$O$36/(100*12)))</f>
        <v>95980.2767511178</v>
      </c>
      <c r="F221" s="95" t="n">
        <f aca="false">IF($B221&gt;Input!$O$38,$F220,($F220+Input!$O$44)*(1+Input!$O$43/(100*12)))</f>
        <v>0</v>
      </c>
      <c r="G221" s="90"/>
      <c r="H221" s="95" t="n">
        <f aca="false">(IF(AND(($B221&gt;=Input!$O$24),($B221&lt;=Input!$O$26)),$H220+Input!$O$25/Input!$O$27,$H220))</f>
        <v>-200000</v>
      </c>
      <c r="I221" s="95" t="n">
        <f aca="false">(IF(AND(($B221&gt;Input!$O$31),($B221&lt;=Input!$O$33)),$I220+Input!$O$32/Input!$O$34,$I220))</f>
        <v>-200000</v>
      </c>
      <c r="J221" s="95" t="n">
        <f aca="false">(IF(AND(($B221&gt;=Input!$O$38),($B221&lt;=Input!$O$40)),$J220+Input!$O$39/Input!$O$41,$J220))</f>
        <v>0</v>
      </c>
      <c r="K221" s="95"/>
      <c r="L221" s="95" t="n">
        <f aca="false">$D221+$E221+$F221+$H221+$I221+$J221</f>
        <v>-216306.521412162</v>
      </c>
    </row>
    <row r="222" customFormat="false" ht="12.8" hidden="false" customHeight="false" outlineLevel="0" collapsed="false">
      <c r="A222" s="86" t="n">
        <v>218</v>
      </c>
      <c r="B222" s="90" t="n">
        <f aca="false">EOMONTH(Input!$C$7,A222)</f>
        <v>49552</v>
      </c>
      <c r="C222" s="90"/>
      <c r="D222" s="95" t="n">
        <f aca="false">IF($B222&gt;Input!$O$24,$D221,($D221+Input!$O$30)*(1+Input!$O$29/(100*12)))</f>
        <v>87713.2018367199</v>
      </c>
      <c r="E222" s="95" t="n">
        <f aca="false">IF($B222&gt;Input!$O$31,$E221,($E221+Input!$O$37)*(1+Input!$O$36/(100*12)))</f>
        <v>95980.2767511178</v>
      </c>
      <c r="F222" s="95" t="n">
        <f aca="false">IF($B222&gt;Input!$O$38,$F221,($F221+Input!$O$44)*(1+Input!$O$43/(100*12)))</f>
        <v>0</v>
      </c>
      <c r="G222" s="90"/>
      <c r="H222" s="95" t="n">
        <f aca="false">(IF(AND(($B222&gt;=Input!$O$24),($B222&lt;=Input!$O$26)),$H221+Input!$O$25/Input!$O$27,$H221))</f>
        <v>-200000</v>
      </c>
      <c r="I222" s="95" t="n">
        <f aca="false">(IF(AND(($B222&gt;Input!$O$31),($B222&lt;=Input!$O$33)),$I221+Input!$O$32/Input!$O$34,$I221))</f>
        <v>-200000</v>
      </c>
      <c r="J222" s="95" t="n">
        <f aca="false">(IF(AND(($B222&gt;=Input!$O$38),($B222&lt;=Input!$O$40)),$J221+Input!$O$39/Input!$O$41,$J221))</f>
        <v>0</v>
      </c>
      <c r="K222" s="95"/>
      <c r="L222" s="95" t="n">
        <f aca="false">$D222+$E222+$F222+$H222+$I222+$J222</f>
        <v>-216306.521412162</v>
      </c>
    </row>
    <row r="223" customFormat="false" ht="12.8" hidden="false" customHeight="false" outlineLevel="0" collapsed="false">
      <c r="A223" s="86" t="n">
        <v>219</v>
      </c>
      <c r="B223" s="90" t="n">
        <f aca="false">EOMONTH(Input!$C$7,A223)</f>
        <v>49582</v>
      </c>
      <c r="C223" s="90"/>
      <c r="D223" s="95" t="n">
        <f aca="false">IF($B223&gt;Input!$O$24,$D222,($D222+Input!$O$30)*(1+Input!$O$29/(100*12)))</f>
        <v>87713.2018367199</v>
      </c>
      <c r="E223" s="95" t="n">
        <f aca="false">IF($B223&gt;Input!$O$31,$E222,($E222+Input!$O$37)*(1+Input!$O$36/(100*12)))</f>
        <v>95980.2767511178</v>
      </c>
      <c r="F223" s="95" t="n">
        <f aca="false">IF($B223&gt;Input!$O$38,$F222,($F222+Input!$O$44)*(1+Input!$O$43/(100*12)))</f>
        <v>0</v>
      </c>
      <c r="G223" s="90"/>
      <c r="H223" s="95" t="n">
        <f aca="false">(IF(AND(($B223&gt;=Input!$O$24),($B223&lt;=Input!$O$26)),$H222+Input!$O$25/Input!$O$27,$H222))</f>
        <v>-200000</v>
      </c>
      <c r="I223" s="95" t="n">
        <f aca="false">(IF(AND(($B223&gt;Input!$O$31),($B223&lt;=Input!$O$33)),$I222+Input!$O$32/Input!$O$34,$I222))</f>
        <v>-200000</v>
      </c>
      <c r="J223" s="95" t="n">
        <f aca="false">(IF(AND(($B223&gt;=Input!$O$38),($B223&lt;=Input!$O$40)),$J222+Input!$O$39/Input!$O$41,$J222))</f>
        <v>0</v>
      </c>
      <c r="K223" s="95"/>
      <c r="L223" s="95" t="n">
        <f aca="false">$D223+$E223+$F223+$H223+$I223+$J223</f>
        <v>-216306.521412162</v>
      </c>
    </row>
    <row r="224" customFormat="false" ht="12.8" hidden="false" customHeight="false" outlineLevel="0" collapsed="false">
      <c r="A224" s="86" t="n">
        <v>220</v>
      </c>
      <c r="B224" s="90" t="n">
        <f aca="false">EOMONTH(Input!$C$7,A224)</f>
        <v>49613</v>
      </c>
      <c r="C224" s="90"/>
      <c r="D224" s="95" t="n">
        <f aca="false">IF($B224&gt;Input!$O$24,$D223,($D223+Input!$O$30)*(1+Input!$O$29/(100*12)))</f>
        <v>87713.2018367199</v>
      </c>
      <c r="E224" s="95" t="n">
        <f aca="false">IF($B224&gt;Input!$O$31,$E223,($E223+Input!$O$37)*(1+Input!$O$36/(100*12)))</f>
        <v>95980.2767511178</v>
      </c>
      <c r="F224" s="95" t="n">
        <f aca="false">IF($B224&gt;Input!$O$38,$F223,($F223+Input!$O$44)*(1+Input!$O$43/(100*12)))</f>
        <v>0</v>
      </c>
      <c r="G224" s="90"/>
      <c r="H224" s="95" t="n">
        <f aca="false">(IF(AND(($B224&gt;=Input!$O$24),($B224&lt;=Input!$O$26)),$H223+Input!$O$25/Input!$O$27,$H223))</f>
        <v>-200000</v>
      </c>
      <c r="I224" s="95" t="n">
        <f aca="false">(IF(AND(($B224&gt;Input!$O$31),($B224&lt;=Input!$O$33)),$I223+Input!$O$32/Input!$O$34,$I223))</f>
        <v>-200000</v>
      </c>
      <c r="J224" s="95" t="n">
        <f aca="false">(IF(AND(($B224&gt;=Input!$O$38),($B224&lt;=Input!$O$40)),$J223+Input!$O$39/Input!$O$41,$J223))</f>
        <v>0</v>
      </c>
      <c r="K224" s="95"/>
      <c r="L224" s="95" t="n">
        <f aca="false">$D224+$E224+$F224+$H224+$I224+$J224</f>
        <v>-216306.521412162</v>
      </c>
    </row>
    <row r="225" customFormat="false" ht="12.8" hidden="false" customHeight="false" outlineLevel="0" collapsed="false">
      <c r="A225" s="86" t="n">
        <v>221</v>
      </c>
      <c r="B225" s="90" t="n">
        <f aca="false">EOMONTH(Input!$C$7,A225)</f>
        <v>49643</v>
      </c>
      <c r="C225" s="90"/>
      <c r="D225" s="95" t="n">
        <f aca="false">IF($B225&gt;Input!$O$24,$D224,($D224+Input!$O$30)*(1+Input!$O$29/(100*12)))</f>
        <v>87713.2018367199</v>
      </c>
      <c r="E225" s="95" t="n">
        <f aca="false">IF($B225&gt;Input!$O$31,$E224,($E224+Input!$O$37)*(1+Input!$O$36/(100*12)))</f>
        <v>95980.2767511178</v>
      </c>
      <c r="F225" s="95" t="n">
        <f aca="false">IF($B225&gt;Input!$O$38,$F224,($F224+Input!$O$44)*(1+Input!$O$43/(100*12)))</f>
        <v>0</v>
      </c>
      <c r="G225" s="90"/>
      <c r="H225" s="95" t="n">
        <f aca="false">(IF(AND(($B225&gt;=Input!$O$24),($B225&lt;=Input!$O$26)),$H224+Input!$O$25/Input!$O$27,$H224))</f>
        <v>-200000</v>
      </c>
      <c r="I225" s="95" t="n">
        <f aca="false">(IF(AND(($B225&gt;Input!$O$31),($B225&lt;=Input!$O$33)),$I224+Input!$O$32/Input!$O$34,$I224))</f>
        <v>-200000</v>
      </c>
      <c r="J225" s="95" t="n">
        <f aca="false">(IF(AND(($B225&gt;=Input!$O$38),($B225&lt;=Input!$O$40)),$J224+Input!$O$39/Input!$O$41,$J224))</f>
        <v>0</v>
      </c>
      <c r="K225" s="95"/>
      <c r="L225" s="95" t="n">
        <f aca="false">$D225+$E225+$F225+$H225+$I225+$J225</f>
        <v>-216306.521412162</v>
      </c>
    </row>
    <row r="226" customFormat="false" ht="12.8" hidden="false" customHeight="false" outlineLevel="0" collapsed="false">
      <c r="A226" s="86" t="n">
        <v>222</v>
      </c>
      <c r="B226" s="90" t="n">
        <f aca="false">EOMONTH(Input!$C$7,A226)</f>
        <v>49674</v>
      </c>
      <c r="C226" s="90"/>
      <c r="D226" s="95" t="n">
        <f aca="false">IF($B226&gt;Input!$O$24,$D225,($D225+Input!$O$30)*(1+Input!$O$29/(100*12)))</f>
        <v>87713.2018367199</v>
      </c>
      <c r="E226" s="95" t="n">
        <f aca="false">IF($B226&gt;Input!$O$31,$E225,($E225+Input!$O$37)*(1+Input!$O$36/(100*12)))</f>
        <v>95980.2767511178</v>
      </c>
      <c r="F226" s="95" t="n">
        <f aca="false">IF($B226&gt;Input!$O$38,$F225,($F225+Input!$O$44)*(1+Input!$O$43/(100*12)))</f>
        <v>0</v>
      </c>
      <c r="G226" s="90"/>
      <c r="H226" s="95" t="n">
        <f aca="false">(IF(AND(($B226&gt;=Input!$O$24),($B226&lt;=Input!$O$26)),$H225+Input!$O$25/Input!$O$27,$H225))</f>
        <v>-200000</v>
      </c>
      <c r="I226" s="95" t="n">
        <f aca="false">(IF(AND(($B226&gt;Input!$O$31),($B226&lt;=Input!$O$33)),$I225+Input!$O$32/Input!$O$34,$I225))</f>
        <v>-200000</v>
      </c>
      <c r="J226" s="95" t="n">
        <f aca="false">(IF(AND(($B226&gt;=Input!$O$38),($B226&lt;=Input!$O$40)),$J225+Input!$O$39/Input!$O$41,$J225))</f>
        <v>0</v>
      </c>
      <c r="K226" s="95"/>
      <c r="L226" s="95" t="n">
        <f aca="false">$D226+$E226+$F226+$H226+$I226+$J226</f>
        <v>-216306.521412162</v>
      </c>
    </row>
    <row r="227" customFormat="false" ht="12.8" hidden="false" customHeight="false" outlineLevel="0" collapsed="false">
      <c r="A227" s="86" t="n">
        <v>223</v>
      </c>
      <c r="B227" s="90" t="n">
        <f aca="false">EOMONTH(Input!$C$7,A227)</f>
        <v>49705</v>
      </c>
      <c r="C227" s="90"/>
      <c r="D227" s="95" t="n">
        <f aca="false">IF($B227&gt;Input!$O$24,$D226,($D226+Input!$O$30)*(1+Input!$O$29/(100*12)))</f>
        <v>87713.2018367199</v>
      </c>
      <c r="E227" s="95" t="n">
        <f aca="false">IF($B227&gt;Input!$O$31,$E226,($E226+Input!$O$37)*(1+Input!$O$36/(100*12)))</f>
        <v>95980.2767511178</v>
      </c>
      <c r="F227" s="95" t="n">
        <f aca="false">IF($B227&gt;Input!$O$38,$F226,($F226+Input!$O$44)*(1+Input!$O$43/(100*12)))</f>
        <v>0</v>
      </c>
      <c r="G227" s="90"/>
      <c r="H227" s="95" t="n">
        <f aca="false">(IF(AND(($B227&gt;=Input!$O$24),($B227&lt;=Input!$O$26)),$H226+Input!$O$25/Input!$O$27,$H226))</f>
        <v>-200000</v>
      </c>
      <c r="I227" s="95" t="n">
        <f aca="false">(IF(AND(($B227&gt;Input!$O$31),($B227&lt;=Input!$O$33)),$I226+Input!$O$32/Input!$O$34,$I226))</f>
        <v>-200000</v>
      </c>
      <c r="J227" s="95" t="n">
        <f aca="false">(IF(AND(($B227&gt;=Input!$O$38),($B227&lt;=Input!$O$40)),$J226+Input!$O$39/Input!$O$41,$J226))</f>
        <v>0</v>
      </c>
      <c r="K227" s="95"/>
      <c r="L227" s="95" t="n">
        <f aca="false">$D227+$E227+$F227+$H227+$I227+$J227</f>
        <v>-216306.521412162</v>
      </c>
    </row>
    <row r="228" customFormat="false" ht="12.8" hidden="false" customHeight="false" outlineLevel="0" collapsed="false">
      <c r="A228" s="86" t="n">
        <v>224</v>
      </c>
      <c r="B228" s="90" t="n">
        <f aca="false">EOMONTH(Input!$C$7,A228)</f>
        <v>49734</v>
      </c>
      <c r="C228" s="90"/>
      <c r="D228" s="95" t="n">
        <f aca="false">IF($B228&gt;Input!$O$24,$D227,($D227+Input!$O$30)*(1+Input!$O$29/(100*12)))</f>
        <v>87713.2018367199</v>
      </c>
      <c r="E228" s="95" t="n">
        <f aca="false">IF($B228&gt;Input!$O$31,$E227,($E227+Input!$O$37)*(1+Input!$O$36/(100*12)))</f>
        <v>95980.2767511178</v>
      </c>
      <c r="F228" s="95" t="n">
        <f aca="false">IF($B228&gt;Input!$O$38,$F227,($F227+Input!$O$44)*(1+Input!$O$43/(100*12)))</f>
        <v>0</v>
      </c>
      <c r="G228" s="90"/>
      <c r="H228" s="95" t="n">
        <f aca="false">(IF(AND(($B228&gt;=Input!$O$24),($B228&lt;=Input!$O$26)),$H227+Input!$O$25/Input!$O$27,$H227))</f>
        <v>-200000</v>
      </c>
      <c r="I228" s="95" t="n">
        <f aca="false">(IF(AND(($B228&gt;Input!$O$31),($B228&lt;=Input!$O$33)),$I227+Input!$O$32/Input!$O$34,$I227))</f>
        <v>-200000</v>
      </c>
      <c r="J228" s="95" t="n">
        <f aca="false">(IF(AND(($B228&gt;=Input!$O$38),($B228&lt;=Input!$O$40)),$J227+Input!$O$39/Input!$O$41,$J227))</f>
        <v>0</v>
      </c>
      <c r="K228" s="95"/>
      <c r="L228" s="95" t="n">
        <f aca="false">$D228+$E228+$F228+$H228+$I228+$J228</f>
        <v>-216306.521412162</v>
      </c>
    </row>
    <row r="229" customFormat="false" ht="12.8" hidden="false" customHeight="false" outlineLevel="0" collapsed="false">
      <c r="A229" s="86" t="n">
        <v>225</v>
      </c>
      <c r="B229" s="90" t="n">
        <f aca="false">EOMONTH(Input!$C$7,A229)</f>
        <v>49765</v>
      </c>
      <c r="C229" s="90"/>
      <c r="D229" s="95" t="n">
        <f aca="false">IF($B229&gt;Input!$O$24,$D228,($D228+Input!$O$30)*(1+Input!$O$29/(100*12)))</f>
        <v>87713.2018367199</v>
      </c>
      <c r="E229" s="95" t="n">
        <f aca="false">IF($B229&gt;Input!$O$31,$E228,($E228+Input!$O$37)*(1+Input!$O$36/(100*12)))</f>
        <v>95980.2767511178</v>
      </c>
      <c r="F229" s="95" t="n">
        <f aca="false">IF($B229&gt;Input!$O$38,$F228,($F228+Input!$O$44)*(1+Input!$O$43/(100*12)))</f>
        <v>0</v>
      </c>
      <c r="G229" s="90"/>
      <c r="H229" s="95" t="n">
        <f aca="false">(IF(AND(($B229&gt;=Input!$O$24),($B229&lt;=Input!$O$26)),$H228+Input!$O$25/Input!$O$27,$H228))</f>
        <v>-200000</v>
      </c>
      <c r="I229" s="95" t="n">
        <f aca="false">(IF(AND(($B229&gt;Input!$O$31),($B229&lt;=Input!$O$33)),$I228+Input!$O$32/Input!$O$34,$I228))</f>
        <v>-200000</v>
      </c>
      <c r="J229" s="95" t="n">
        <f aca="false">(IF(AND(($B229&gt;=Input!$O$38),($B229&lt;=Input!$O$40)),$J228+Input!$O$39/Input!$O$41,$J228))</f>
        <v>0</v>
      </c>
      <c r="K229" s="95"/>
      <c r="L229" s="95" t="n">
        <f aca="false">$D229+$E229+$F229+$H229+$I229+$J229</f>
        <v>-216306.521412162</v>
      </c>
    </row>
    <row r="230" customFormat="false" ht="12.8" hidden="false" customHeight="false" outlineLevel="0" collapsed="false">
      <c r="A230" s="86" t="n">
        <v>226</v>
      </c>
      <c r="B230" s="90" t="n">
        <f aca="false">EOMONTH(Input!$C$7,A230)</f>
        <v>49795</v>
      </c>
      <c r="C230" s="90"/>
      <c r="D230" s="95" t="n">
        <f aca="false">IF($B230&gt;Input!$O$24,$D229,($D229+Input!$O$30)*(1+Input!$O$29/(100*12)))</f>
        <v>87713.2018367199</v>
      </c>
      <c r="E230" s="95" t="n">
        <f aca="false">IF($B230&gt;Input!$O$31,$E229,($E229+Input!$O$37)*(1+Input!$O$36/(100*12)))</f>
        <v>95980.2767511178</v>
      </c>
      <c r="F230" s="95" t="n">
        <f aca="false">IF($B230&gt;Input!$O$38,$F229,($F229+Input!$O$44)*(1+Input!$O$43/(100*12)))</f>
        <v>0</v>
      </c>
      <c r="G230" s="90"/>
      <c r="H230" s="95" t="n">
        <f aca="false">(IF(AND(($B230&gt;=Input!$O$24),($B230&lt;=Input!$O$26)),$H229+Input!$O$25/Input!$O$27,$H229))</f>
        <v>-200000</v>
      </c>
      <c r="I230" s="95" t="n">
        <f aca="false">(IF(AND(($B230&gt;Input!$O$31),($B230&lt;=Input!$O$33)),$I229+Input!$O$32/Input!$O$34,$I229))</f>
        <v>-200000</v>
      </c>
      <c r="J230" s="95" t="n">
        <f aca="false">(IF(AND(($B230&gt;=Input!$O$38),($B230&lt;=Input!$O$40)),$J229+Input!$O$39/Input!$O$41,$J229))</f>
        <v>0</v>
      </c>
      <c r="K230" s="95"/>
      <c r="L230" s="95" t="n">
        <f aca="false">$D230+$E230+$F230+$H230+$I230+$J230</f>
        <v>-216306.521412162</v>
      </c>
    </row>
    <row r="231" customFormat="false" ht="12.8" hidden="false" customHeight="false" outlineLevel="0" collapsed="false">
      <c r="A231" s="86" t="n">
        <v>227</v>
      </c>
      <c r="B231" s="90" t="n">
        <f aca="false">EOMONTH(Input!$C$7,A231)</f>
        <v>49826</v>
      </c>
      <c r="C231" s="90"/>
      <c r="D231" s="95" t="n">
        <f aca="false">IF($B231&gt;Input!$O$24,$D230,($D230+Input!$O$30)*(1+Input!$O$29/(100*12)))</f>
        <v>87713.2018367199</v>
      </c>
      <c r="E231" s="95" t="n">
        <f aca="false">IF($B231&gt;Input!$O$31,$E230,($E230+Input!$O$37)*(1+Input!$O$36/(100*12)))</f>
        <v>95980.2767511178</v>
      </c>
      <c r="F231" s="95" t="n">
        <f aca="false">IF($B231&gt;Input!$O$38,$F230,($F230+Input!$O$44)*(1+Input!$O$43/(100*12)))</f>
        <v>0</v>
      </c>
      <c r="G231" s="90"/>
      <c r="H231" s="95" t="n">
        <f aca="false">(IF(AND(($B231&gt;=Input!$O$24),($B231&lt;=Input!$O$26)),$H230+Input!$O$25/Input!$O$27,$H230))</f>
        <v>-200000</v>
      </c>
      <c r="I231" s="95" t="n">
        <f aca="false">(IF(AND(($B231&gt;Input!$O$31),($B231&lt;=Input!$O$33)),$I230+Input!$O$32/Input!$O$34,$I230))</f>
        <v>-200000</v>
      </c>
      <c r="J231" s="95" t="n">
        <f aca="false">(IF(AND(($B231&gt;=Input!$O$38),($B231&lt;=Input!$O$40)),$J230+Input!$O$39/Input!$O$41,$J230))</f>
        <v>0</v>
      </c>
      <c r="K231" s="95"/>
      <c r="L231" s="95" t="n">
        <f aca="false">$D231+$E231+$F231+$H231+$I231+$J231</f>
        <v>-216306.521412162</v>
      </c>
    </row>
    <row r="232" customFormat="false" ht="12.8" hidden="false" customHeight="false" outlineLevel="0" collapsed="false">
      <c r="A232" s="86" t="n">
        <v>228</v>
      </c>
      <c r="B232" s="90" t="n">
        <f aca="false">EOMONTH(Input!$C$7,A232)</f>
        <v>49856</v>
      </c>
      <c r="C232" s="90"/>
      <c r="D232" s="95" t="n">
        <f aca="false">IF($B232&gt;Input!$O$24,$D231,($D231+Input!$O$30)*(1+Input!$O$29/(100*12)))</f>
        <v>87713.2018367199</v>
      </c>
      <c r="E232" s="95" t="n">
        <f aca="false">IF($B232&gt;Input!$O$31,$E231,($E231+Input!$O$37)*(1+Input!$O$36/(100*12)))</f>
        <v>95980.2767511178</v>
      </c>
      <c r="F232" s="95" t="n">
        <f aca="false">IF($B232&gt;Input!$O$38,$F231,($F231+Input!$O$44)*(1+Input!$O$43/(100*12)))</f>
        <v>0</v>
      </c>
      <c r="G232" s="90"/>
      <c r="H232" s="95" t="n">
        <f aca="false">(IF(AND(($B232&gt;=Input!$O$24),($B232&lt;=Input!$O$26)),$H231+Input!$O$25/Input!$O$27,$H231))</f>
        <v>-200000</v>
      </c>
      <c r="I232" s="95" t="n">
        <f aca="false">(IF(AND(($B232&gt;Input!$O$31),($B232&lt;=Input!$O$33)),$I231+Input!$O$32/Input!$O$34,$I231))</f>
        <v>-200000</v>
      </c>
      <c r="J232" s="95" t="n">
        <f aca="false">(IF(AND(($B232&gt;=Input!$O$38),($B232&lt;=Input!$O$40)),$J231+Input!$O$39/Input!$O$41,$J231))</f>
        <v>0</v>
      </c>
      <c r="K232" s="95"/>
      <c r="L232" s="95" t="n">
        <f aca="false">$D232+$E232+$F232+$H232+$I232+$J232</f>
        <v>-216306.521412162</v>
      </c>
    </row>
    <row r="233" customFormat="false" ht="12.8" hidden="false" customHeight="false" outlineLevel="0" collapsed="false">
      <c r="A233" s="86" t="n">
        <v>229</v>
      </c>
      <c r="B233" s="90" t="n">
        <f aca="false">EOMONTH(Input!$C$7,A233)</f>
        <v>49887</v>
      </c>
      <c r="C233" s="90"/>
      <c r="D233" s="95" t="n">
        <f aca="false">IF($B233&gt;Input!$O$24,$D232,($D232+Input!$O$30)*(1+Input!$O$29/(100*12)))</f>
        <v>87713.2018367199</v>
      </c>
      <c r="E233" s="95" t="n">
        <f aca="false">IF($B233&gt;Input!$O$31,$E232,($E232+Input!$O$37)*(1+Input!$O$36/(100*12)))</f>
        <v>95980.2767511178</v>
      </c>
      <c r="F233" s="95" t="n">
        <f aca="false">IF($B233&gt;Input!$O$38,$F232,($F232+Input!$O$44)*(1+Input!$O$43/(100*12)))</f>
        <v>0</v>
      </c>
      <c r="G233" s="90"/>
      <c r="H233" s="95" t="n">
        <f aca="false">(IF(AND(($B233&gt;=Input!$O$24),($B233&lt;=Input!$O$26)),$H232+Input!$O$25/Input!$O$27,$H232))</f>
        <v>-200000</v>
      </c>
      <c r="I233" s="95" t="n">
        <f aca="false">(IF(AND(($B233&gt;Input!$O$31),($B233&lt;=Input!$O$33)),$I232+Input!$O$32/Input!$O$34,$I232))</f>
        <v>-200000</v>
      </c>
      <c r="J233" s="95" t="n">
        <f aca="false">(IF(AND(($B233&gt;=Input!$O$38),($B233&lt;=Input!$O$40)),$J232+Input!$O$39/Input!$O$41,$J232))</f>
        <v>0</v>
      </c>
      <c r="K233" s="95"/>
      <c r="L233" s="95" t="n">
        <f aca="false">$D233+$E233+$F233+$H233+$I233+$J233</f>
        <v>-216306.521412162</v>
      </c>
    </row>
    <row r="234" customFormat="false" ht="12.8" hidden="false" customHeight="false" outlineLevel="0" collapsed="false">
      <c r="A234" s="86" t="n">
        <v>230</v>
      </c>
      <c r="B234" s="90" t="n">
        <f aca="false">EOMONTH(Input!$C$7,A234)</f>
        <v>49918</v>
      </c>
      <c r="C234" s="90"/>
      <c r="D234" s="95" t="n">
        <f aca="false">IF($B234&gt;Input!$O$24,$D233,($D233+Input!$O$30)*(1+Input!$O$29/(100*12)))</f>
        <v>87713.2018367199</v>
      </c>
      <c r="E234" s="95" t="n">
        <f aca="false">IF($B234&gt;Input!$O$31,$E233,($E233+Input!$O$37)*(1+Input!$O$36/(100*12)))</f>
        <v>95980.2767511178</v>
      </c>
      <c r="F234" s="95" t="n">
        <f aca="false">IF($B234&gt;Input!$O$38,$F233,($F233+Input!$O$44)*(1+Input!$O$43/(100*12)))</f>
        <v>0</v>
      </c>
      <c r="G234" s="90"/>
      <c r="H234" s="95" t="n">
        <f aca="false">(IF(AND(($B234&gt;=Input!$O$24),($B234&lt;=Input!$O$26)),$H233+Input!$O$25/Input!$O$27,$H233))</f>
        <v>-200000</v>
      </c>
      <c r="I234" s="95" t="n">
        <f aca="false">(IF(AND(($B234&gt;Input!$O$31),($B234&lt;=Input!$O$33)),$I233+Input!$O$32/Input!$O$34,$I233))</f>
        <v>-200000</v>
      </c>
      <c r="J234" s="95" t="n">
        <f aca="false">(IF(AND(($B234&gt;=Input!$O$38),($B234&lt;=Input!$O$40)),$J233+Input!$O$39/Input!$O$41,$J233))</f>
        <v>0</v>
      </c>
      <c r="K234" s="95"/>
      <c r="L234" s="95" t="n">
        <f aca="false">$D234+$E234+$F234+$H234+$I234+$J234</f>
        <v>-216306.521412162</v>
      </c>
    </row>
    <row r="235" customFormat="false" ht="12.8" hidden="false" customHeight="false" outlineLevel="0" collapsed="false">
      <c r="A235" s="86" t="n">
        <v>231</v>
      </c>
      <c r="B235" s="90" t="n">
        <f aca="false">EOMONTH(Input!$C$7,A235)</f>
        <v>49948</v>
      </c>
      <c r="C235" s="90"/>
      <c r="D235" s="95" t="n">
        <f aca="false">IF($B235&gt;Input!$O$24,$D234,($D234+Input!$O$30)*(1+Input!$O$29/(100*12)))</f>
        <v>87713.2018367199</v>
      </c>
      <c r="E235" s="95" t="n">
        <f aca="false">IF($B235&gt;Input!$O$31,$E234,($E234+Input!$O$37)*(1+Input!$O$36/(100*12)))</f>
        <v>95980.2767511178</v>
      </c>
      <c r="F235" s="95" t="n">
        <f aca="false">IF($B235&gt;Input!$O$38,$F234,($F234+Input!$O$44)*(1+Input!$O$43/(100*12)))</f>
        <v>0</v>
      </c>
      <c r="G235" s="90"/>
      <c r="H235" s="95" t="n">
        <f aca="false">(IF(AND(($B235&gt;=Input!$O$24),($B235&lt;=Input!$O$26)),$H234+Input!$O$25/Input!$O$27,$H234))</f>
        <v>-200000</v>
      </c>
      <c r="I235" s="95" t="n">
        <f aca="false">(IF(AND(($B235&gt;Input!$O$31),($B235&lt;=Input!$O$33)),$I234+Input!$O$32/Input!$O$34,$I234))</f>
        <v>-200000</v>
      </c>
      <c r="J235" s="95" t="n">
        <f aca="false">(IF(AND(($B235&gt;=Input!$O$38),($B235&lt;=Input!$O$40)),$J234+Input!$O$39/Input!$O$41,$J234))</f>
        <v>0</v>
      </c>
      <c r="K235" s="95"/>
      <c r="L235" s="95" t="n">
        <f aca="false">$D235+$E235+$F235+$H235+$I235+$J235</f>
        <v>-216306.521412162</v>
      </c>
    </row>
    <row r="236" customFormat="false" ht="12.8" hidden="false" customHeight="false" outlineLevel="0" collapsed="false">
      <c r="A236" s="86" t="n">
        <v>232</v>
      </c>
      <c r="B236" s="90" t="n">
        <f aca="false">EOMONTH(Input!$C$7,A236)</f>
        <v>49979</v>
      </c>
      <c r="C236" s="90"/>
      <c r="D236" s="95" t="n">
        <f aca="false">IF($B236&gt;Input!$O$24,$D235,($D235+Input!$O$30)*(1+Input!$O$29/(100*12)))</f>
        <v>87713.2018367199</v>
      </c>
      <c r="E236" s="95" t="n">
        <f aca="false">IF($B236&gt;Input!$O$31,$E235,($E235+Input!$O$37)*(1+Input!$O$36/(100*12)))</f>
        <v>95980.2767511178</v>
      </c>
      <c r="F236" s="95" t="n">
        <f aca="false">IF($B236&gt;Input!$O$38,$F235,($F235+Input!$O$44)*(1+Input!$O$43/(100*12)))</f>
        <v>0</v>
      </c>
      <c r="G236" s="90"/>
      <c r="H236" s="95" t="n">
        <f aca="false">(IF(AND(($B236&gt;=Input!$O$24),($B236&lt;=Input!$O$26)),$H235+Input!$O$25/Input!$O$27,$H235))</f>
        <v>-200000</v>
      </c>
      <c r="I236" s="95" t="n">
        <f aca="false">(IF(AND(($B236&gt;Input!$O$31),($B236&lt;=Input!$O$33)),$I235+Input!$O$32/Input!$O$34,$I235))</f>
        <v>-200000</v>
      </c>
      <c r="J236" s="95" t="n">
        <f aca="false">(IF(AND(($B236&gt;=Input!$O$38),($B236&lt;=Input!$O$40)),$J235+Input!$O$39/Input!$O$41,$J235))</f>
        <v>0</v>
      </c>
      <c r="K236" s="95"/>
      <c r="L236" s="95" t="n">
        <f aca="false">$D236+$E236+$F236+$H236+$I236+$J236</f>
        <v>-216306.521412162</v>
      </c>
    </row>
    <row r="237" customFormat="false" ht="12.8" hidden="false" customHeight="false" outlineLevel="0" collapsed="false">
      <c r="A237" s="86" t="n">
        <v>233</v>
      </c>
      <c r="B237" s="90" t="n">
        <f aca="false">EOMONTH(Input!$C$7,A237)</f>
        <v>50009</v>
      </c>
      <c r="C237" s="90"/>
      <c r="D237" s="95" t="n">
        <f aca="false">IF($B237&gt;Input!$O$24,$D236,($D236+Input!$O$30)*(1+Input!$O$29/(100*12)))</f>
        <v>87713.2018367199</v>
      </c>
      <c r="E237" s="95" t="n">
        <f aca="false">IF($B237&gt;Input!$O$31,$E236,($E236+Input!$O$37)*(1+Input!$O$36/(100*12)))</f>
        <v>95980.2767511178</v>
      </c>
      <c r="F237" s="95" t="n">
        <f aca="false">IF($B237&gt;Input!$O$38,$F236,($F236+Input!$O$44)*(1+Input!$O$43/(100*12)))</f>
        <v>0</v>
      </c>
      <c r="G237" s="90"/>
      <c r="H237" s="95" t="n">
        <f aca="false">(IF(AND(($B237&gt;=Input!$O$24),($B237&lt;=Input!$O$26)),$H236+Input!$O$25/Input!$O$27,$H236))</f>
        <v>-200000</v>
      </c>
      <c r="I237" s="95" t="n">
        <f aca="false">(IF(AND(($B237&gt;Input!$O$31),($B237&lt;=Input!$O$33)),$I236+Input!$O$32/Input!$O$34,$I236))</f>
        <v>-200000</v>
      </c>
      <c r="J237" s="95" t="n">
        <f aca="false">(IF(AND(($B237&gt;=Input!$O$38),($B237&lt;=Input!$O$40)),$J236+Input!$O$39/Input!$O$41,$J236))</f>
        <v>0</v>
      </c>
      <c r="K237" s="95"/>
      <c r="L237" s="95" t="n">
        <f aca="false">$D237+$E237+$F237+$H237+$I237+$J237</f>
        <v>-216306.521412162</v>
      </c>
    </row>
    <row r="238" customFormat="false" ht="12.8" hidden="false" customHeight="false" outlineLevel="0" collapsed="false">
      <c r="A238" s="86" t="n">
        <v>234</v>
      </c>
      <c r="B238" s="90" t="n">
        <f aca="false">EOMONTH(Input!$C$7,A238)</f>
        <v>50040</v>
      </c>
      <c r="C238" s="90"/>
      <c r="D238" s="95" t="n">
        <f aca="false">IF($B238&gt;Input!$O$24,$D237,($D237+Input!$O$30)*(1+Input!$O$29/(100*12)))</f>
        <v>87713.2018367199</v>
      </c>
      <c r="E238" s="95" t="n">
        <f aca="false">IF($B238&gt;Input!$O$31,$E237,($E237+Input!$O$37)*(1+Input!$O$36/(100*12)))</f>
        <v>95980.2767511178</v>
      </c>
      <c r="F238" s="95" t="n">
        <f aca="false">IF($B238&gt;Input!$O$38,$F237,($F237+Input!$O$44)*(1+Input!$O$43/(100*12)))</f>
        <v>0</v>
      </c>
      <c r="G238" s="90"/>
      <c r="H238" s="95" t="n">
        <f aca="false">(IF(AND(($B238&gt;=Input!$O$24),($B238&lt;=Input!$O$26)),$H237+Input!$O$25/Input!$O$27,$H237))</f>
        <v>-200000</v>
      </c>
      <c r="I238" s="95" t="n">
        <f aca="false">(IF(AND(($B238&gt;Input!$O$31),($B238&lt;=Input!$O$33)),$I237+Input!$O$32/Input!$O$34,$I237))</f>
        <v>-200000</v>
      </c>
      <c r="J238" s="95" t="n">
        <f aca="false">(IF(AND(($B238&gt;=Input!$O$38),($B238&lt;=Input!$O$40)),$J237+Input!$O$39/Input!$O$41,$J237))</f>
        <v>0</v>
      </c>
      <c r="K238" s="95"/>
      <c r="L238" s="95" t="n">
        <f aca="false">$D238+$E238+$F238+$H238+$I238+$J238</f>
        <v>-216306.521412162</v>
      </c>
    </row>
    <row r="239" customFormat="false" ht="12.8" hidden="false" customHeight="false" outlineLevel="0" collapsed="false">
      <c r="A239" s="86" t="n">
        <v>235</v>
      </c>
      <c r="B239" s="90" t="n">
        <f aca="false">EOMONTH(Input!$C$7,A239)</f>
        <v>50071</v>
      </c>
      <c r="C239" s="90"/>
      <c r="D239" s="95" t="n">
        <f aca="false">IF($B239&gt;Input!$O$24,$D238,($D238+Input!$O$30)*(1+Input!$O$29/(100*12)))</f>
        <v>87713.2018367199</v>
      </c>
      <c r="E239" s="95" t="n">
        <f aca="false">IF($B239&gt;Input!$O$31,$E238,($E238+Input!$O$37)*(1+Input!$O$36/(100*12)))</f>
        <v>95980.2767511178</v>
      </c>
      <c r="F239" s="95" t="n">
        <f aca="false">IF($B239&gt;Input!$O$38,$F238,($F238+Input!$O$44)*(1+Input!$O$43/(100*12)))</f>
        <v>0</v>
      </c>
      <c r="G239" s="90"/>
      <c r="H239" s="95" t="n">
        <f aca="false">(IF(AND(($B239&gt;=Input!$O$24),($B239&lt;=Input!$O$26)),$H238+Input!$O$25/Input!$O$27,$H238))</f>
        <v>-200000</v>
      </c>
      <c r="I239" s="95" t="n">
        <f aca="false">(IF(AND(($B239&gt;Input!$O$31),($B239&lt;=Input!$O$33)),$I238+Input!$O$32/Input!$O$34,$I238))</f>
        <v>-200000</v>
      </c>
      <c r="J239" s="95" t="n">
        <f aca="false">(IF(AND(($B239&gt;=Input!$O$38),($B239&lt;=Input!$O$40)),$J238+Input!$O$39/Input!$O$41,$J238))</f>
        <v>0</v>
      </c>
      <c r="K239" s="95"/>
      <c r="L239" s="95" t="n">
        <f aca="false">$D239+$E239+$F239+$H239+$I239+$J239</f>
        <v>-216306.521412162</v>
      </c>
    </row>
    <row r="240" customFormat="false" ht="12.8" hidden="false" customHeight="false" outlineLevel="0" collapsed="false">
      <c r="A240" s="86" t="n">
        <v>236</v>
      </c>
      <c r="B240" s="90" t="n">
        <f aca="false">EOMONTH(Input!$C$7,A240)</f>
        <v>50099</v>
      </c>
      <c r="C240" s="90"/>
      <c r="D240" s="95" t="n">
        <f aca="false">IF($B240&gt;Input!$O$24,$D239,($D239+Input!$O$30)*(1+Input!$O$29/(100*12)))</f>
        <v>87713.2018367199</v>
      </c>
      <c r="E240" s="95" t="n">
        <f aca="false">IF($B240&gt;Input!$O$31,$E239,($E239+Input!$O$37)*(1+Input!$O$36/(100*12)))</f>
        <v>95980.2767511178</v>
      </c>
      <c r="F240" s="95" t="n">
        <f aca="false">IF($B240&gt;Input!$O$38,$F239,($F239+Input!$O$44)*(1+Input!$O$43/(100*12)))</f>
        <v>0</v>
      </c>
      <c r="G240" s="90"/>
      <c r="H240" s="95" t="n">
        <f aca="false">(IF(AND(($B240&gt;=Input!$O$24),($B240&lt;=Input!$O$26)),$H239+Input!$O$25/Input!$O$27,$H239))</f>
        <v>-200000</v>
      </c>
      <c r="I240" s="95" t="n">
        <f aca="false">(IF(AND(($B240&gt;Input!$O$31),($B240&lt;=Input!$O$33)),$I239+Input!$O$32/Input!$O$34,$I239))</f>
        <v>-200000</v>
      </c>
      <c r="J240" s="95" t="n">
        <f aca="false">(IF(AND(($B240&gt;=Input!$O$38),($B240&lt;=Input!$O$40)),$J239+Input!$O$39/Input!$O$41,$J239))</f>
        <v>0</v>
      </c>
      <c r="K240" s="95"/>
      <c r="L240" s="95" t="n">
        <f aca="false">$D240+$E240+$F240+$H240+$I240+$J240</f>
        <v>-216306.521412162</v>
      </c>
    </row>
    <row r="241" customFormat="false" ht="12.8" hidden="false" customHeight="false" outlineLevel="0" collapsed="false">
      <c r="A241" s="86" t="n">
        <v>237</v>
      </c>
      <c r="B241" s="90" t="n">
        <f aca="false">EOMONTH(Input!$C$7,A241)</f>
        <v>50130</v>
      </c>
      <c r="C241" s="90"/>
      <c r="D241" s="95" t="n">
        <f aca="false">IF($B241&gt;Input!$O$24,$D240,($D240+Input!$O$30)*(1+Input!$O$29/(100*12)))</f>
        <v>87713.2018367199</v>
      </c>
      <c r="E241" s="95" t="n">
        <f aca="false">IF($B241&gt;Input!$O$31,$E240,($E240+Input!$O$37)*(1+Input!$O$36/(100*12)))</f>
        <v>95980.2767511178</v>
      </c>
      <c r="F241" s="95" t="n">
        <f aca="false">IF($B241&gt;Input!$O$38,$F240,($F240+Input!$O$44)*(1+Input!$O$43/(100*12)))</f>
        <v>0</v>
      </c>
      <c r="G241" s="90"/>
      <c r="H241" s="95" t="n">
        <f aca="false">(IF(AND(($B241&gt;=Input!$O$24),($B241&lt;=Input!$O$26)),$H240+Input!$O$25/Input!$O$27,$H240))</f>
        <v>-200000</v>
      </c>
      <c r="I241" s="95" t="n">
        <f aca="false">(IF(AND(($B241&gt;Input!$O$31),($B241&lt;=Input!$O$33)),$I240+Input!$O$32/Input!$O$34,$I240))</f>
        <v>-200000</v>
      </c>
      <c r="J241" s="95" t="n">
        <f aca="false">(IF(AND(($B241&gt;=Input!$O$38),($B241&lt;=Input!$O$40)),$J240+Input!$O$39/Input!$O$41,$J240))</f>
        <v>0</v>
      </c>
      <c r="K241" s="95"/>
      <c r="L241" s="95" t="n">
        <f aca="false">$D241+$E241+$F241+$H241+$I241+$J241</f>
        <v>-216306.521412162</v>
      </c>
    </row>
    <row r="242" customFormat="false" ht="12.8" hidden="false" customHeight="false" outlineLevel="0" collapsed="false">
      <c r="A242" s="86" t="n">
        <v>238</v>
      </c>
      <c r="B242" s="90" t="n">
        <f aca="false">EOMONTH(Input!$C$7,A242)</f>
        <v>50160</v>
      </c>
      <c r="C242" s="90"/>
      <c r="D242" s="95" t="n">
        <f aca="false">IF($B242&gt;Input!$O$24,$D241,($D241+Input!$O$30)*(1+Input!$O$29/(100*12)))</f>
        <v>87713.2018367199</v>
      </c>
      <c r="E242" s="95" t="n">
        <f aca="false">IF($B242&gt;Input!$O$31,$E241,($E241+Input!$O$37)*(1+Input!$O$36/(100*12)))</f>
        <v>95980.2767511178</v>
      </c>
      <c r="F242" s="95" t="n">
        <f aca="false">IF($B242&gt;Input!$O$38,$F241,($F241+Input!$O$44)*(1+Input!$O$43/(100*12)))</f>
        <v>0</v>
      </c>
      <c r="G242" s="90"/>
      <c r="H242" s="95" t="n">
        <f aca="false">(IF(AND(($B242&gt;=Input!$O$24),($B242&lt;=Input!$O$26)),$H241+Input!$O$25/Input!$O$27,$H241))</f>
        <v>-200000</v>
      </c>
      <c r="I242" s="95" t="n">
        <f aca="false">(IF(AND(($B242&gt;Input!$O$31),($B242&lt;=Input!$O$33)),$I241+Input!$O$32/Input!$O$34,$I241))</f>
        <v>-200000</v>
      </c>
      <c r="J242" s="95" t="n">
        <f aca="false">(IF(AND(($B242&gt;=Input!$O$38),($B242&lt;=Input!$O$40)),$J241+Input!$O$39/Input!$O$41,$J241))</f>
        <v>0</v>
      </c>
      <c r="K242" s="95"/>
      <c r="L242" s="95" t="n">
        <f aca="false">$D242+$E242+$F242+$H242+$I242+$J242</f>
        <v>-216306.521412162</v>
      </c>
    </row>
    <row r="243" customFormat="false" ht="12.8" hidden="false" customHeight="false" outlineLevel="0" collapsed="false">
      <c r="A243" s="86" t="n">
        <v>239</v>
      </c>
      <c r="B243" s="90" t="n">
        <f aca="false">EOMONTH(Input!$C$7,A243)</f>
        <v>50191</v>
      </c>
      <c r="C243" s="90"/>
      <c r="D243" s="95" t="n">
        <f aca="false">IF($B243&gt;Input!$O$24,$D242,($D242+Input!$O$30)*(1+Input!$O$29/(100*12)))</f>
        <v>87713.2018367199</v>
      </c>
      <c r="E243" s="95" t="n">
        <f aca="false">IF($B243&gt;Input!$O$31,$E242,($E242+Input!$O$37)*(1+Input!$O$36/(100*12)))</f>
        <v>95980.2767511178</v>
      </c>
      <c r="F243" s="95" t="n">
        <f aca="false">IF($B243&gt;Input!$O$38,$F242,($F242+Input!$O$44)*(1+Input!$O$43/(100*12)))</f>
        <v>0</v>
      </c>
      <c r="G243" s="90"/>
      <c r="H243" s="95" t="n">
        <f aca="false">(IF(AND(($B243&gt;=Input!$O$24),($B243&lt;=Input!$O$26)),$H242+Input!$O$25/Input!$O$27,$H242))</f>
        <v>-200000</v>
      </c>
      <c r="I243" s="95" t="n">
        <f aca="false">(IF(AND(($B243&gt;Input!$O$31),($B243&lt;=Input!$O$33)),$I242+Input!$O$32/Input!$O$34,$I242))</f>
        <v>-200000</v>
      </c>
      <c r="J243" s="95" t="n">
        <f aca="false">(IF(AND(($B243&gt;=Input!$O$38),($B243&lt;=Input!$O$40)),$J242+Input!$O$39/Input!$O$41,$J242))</f>
        <v>0</v>
      </c>
      <c r="K243" s="95"/>
      <c r="L243" s="95" t="n">
        <f aca="false">$D243+$E243+$F243+$H243+$I243+$J243</f>
        <v>-216306.521412162</v>
      </c>
    </row>
    <row r="244" customFormat="false" ht="12.8" hidden="false" customHeight="false" outlineLevel="0" collapsed="false">
      <c r="A244" s="86" t="n">
        <v>240</v>
      </c>
      <c r="B244" s="90" t="n">
        <f aca="false">EOMONTH(Input!$C$7,A244)</f>
        <v>50221</v>
      </c>
      <c r="C244" s="90"/>
      <c r="D244" s="95" t="n">
        <f aca="false">IF($B244&gt;Input!$O$24,$D243,($D243+Input!$O$30)*(1+Input!$O$29/(100*12)))</f>
        <v>87713.2018367199</v>
      </c>
      <c r="E244" s="95" t="n">
        <f aca="false">IF($B244&gt;Input!$O$31,$E243,($E243+Input!$O$37)*(1+Input!$O$36/(100*12)))</f>
        <v>95980.2767511178</v>
      </c>
      <c r="F244" s="95" t="n">
        <f aca="false">IF($B244&gt;Input!$O$38,$F243,($F243+Input!$O$44)*(1+Input!$O$43/(100*12)))</f>
        <v>0</v>
      </c>
      <c r="G244" s="90"/>
      <c r="H244" s="95" t="n">
        <f aca="false">(IF(AND(($B244&gt;=Input!$O$24),($B244&lt;=Input!$O$26)),$H243+Input!$O$25/Input!$O$27,$H243))</f>
        <v>-200000</v>
      </c>
      <c r="I244" s="95" t="n">
        <f aca="false">(IF(AND(($B244&gt;Input!$O$31),($B244&lt;=Input!$O$33)),$I243+Input!$O$32/Input!$O$34,$I243))</f>
        <v>-200000</v>
      </c>
      <c r="J244" s="95" t="n">
        <f aca="false">(IF(AND(($B244&gt;=Input!$O$38),($B244&lt;=Input!$O$40)),$J243+Input!$O$39/Input!$O$41,$J243))</f>
        <v>0</v>
      </c>
      <c r="K244" s="95"/>
      <c r="L244" s="95" t="n">
        <f aca="false">$D244+$E244+$F244+$H244+$I244+$J244</f>
        <v>-216306.521412162</v>
      </c>
    </row>
    <row r="245" customFormat="false" ht="12.8" hidden="false" customHeight="false" outlineLevel="0" collapsed="false">
      <c r="A245" s="86" t="n">
        <v>241</v>
      </c>
      <c r="B245" s="90" t="n">
        <f aca="false">EOMONTH(Input!$C$7,A245)</f>
        <v>50252</v>
      </c>
      <c r="C245" s="90"/>
      <c r="D245" s="95" t="n">
        <f aca="false">IF($B245&gt;Input!$O$24,$D244,($D244+Input!$O$30)*(1+Input!$O$29/(100*12)))</f>
        <v>87713.2018367199</v>
      </c>
      <c r="E245" s="95" t="n">
        <f aca="false">IF($B245&gt;Input!$O$31,$E244,($E244+Input!$O$37)*(1+Input!$O$36/(100*12)))</f>
        <v>95980.2767511178</v>
      </c>
      <c r="F245" s="95" t="n">
        <f aca="false">IF($B245&gt;Input!$O$38,$F244,($F244+Input!$O$44)*(1+Input!$O$43/(100*12)))</f>
        <v>0</v>
      </c>
      <c r="G245" s="90"/>
      <c r="H245" s="95" t="n">
        <f aca="false">(IF(AND(($B245&gt;=Input!$O$24),($B245&lt;=Input!$O$26)),$H244+Input!$O$25/Input!$O$27,$H244))</f>
        <v>-200000</v>
      </c>
      <c r="I245" s="95" t="n">
        <f aca="false">(IF(AND(($B245&gt;Input!$O$31),($B245&lt;=Input!$O$33)),$I244+Input!$O$32/Input!$O$34,$I244))</f>
        <v>-200000</v>
      </c>
      <c r="J245" s="95" t="n">
        <f aca="false">(IF(AND(($B245&gt;=Input!$O$38),($B245&lt;=Input!$O$40)),$J244+Input!$O$39/Input!$O$41,$J244))</f>
        <v>0</v>
      </c>
      <c r="K245" s="95"/>
      <c r="L245" s="95" t="n">
        <f aca="false">$D245+$E245+$F245+$H245+$I245+$J245</f>
        <v>-216306.521412162</v>
      </c>
    </row>
    <row r="246" customFormat="false" ht="12.8" hidden="false" customHeight="false" outlineLevel="0" collapsed="false">
      <c r="A246" s="86" t="n">
        <v>242</v>
      </c>
      <c r="B246" s="90" t="n">
        <f aca="false">EOMONTH(Input!$C$7,A246)</f>
        <v>50283</v>
      </c>
      <c r="C246" s="90"/>
      <c r="D246" s="95" t="n">
        <f aca="false">IF($B246&gt;Input!$O$24,$D245,($D245+Input!$O$30)*(1+Input!$O$29/(100*12)))</f>
        <v>87713.2018367199</v>
      </c>
      <c r="E246" s="95" t="n">
        <f aca="false">IF($B246&gt;Input!$O$31,$E245,($E245+Input!$O$37)*(1+Input!$O$36/(100*12)))</f>
        <v>95980.2767511178</v>
      </c>
      <c r="F246" s="95" t="n">
        <f aca="false">IF($B246&gt;Input!$O$38,$F245,($F245+Input!$O$44)*(1+Input!$O$43/(100*12)))</f>
        <v>0</v>
      </c>
      <c r="G246" s="90"/>
      <c r="H246" s="95" t="n">
        <f aca="false">(IF(AND(($B246&gt;=Input!$O$24),($B246&lt;=Input!$O$26)),$H245+Input!$O$25/Input!$O$27,$H245))</f>
        <v>-200000</v>
      </c>
      <c r="I246" s="95" t="n">
        <f aca="false">(IF(AND(($B246&gt;Input!$O$31),($B246&lt;=Input!$O$33)),$I245+Input!$O$32/Input!$O$34,$I245))</f>
        <v>-200000</v>
      </c>
      <c r="J246" s="95" t="n">
        <f aca="false">(IF(AND(($B246&gt;=Input!$O$38),($B246&lt;=Input!$O$40)),$J245+Input!$O$39/Input!$O$41,$J245))</f>
        <v>0</v>
      </c>
      <c r="K246" s="95"/>
      <c r="L246" s="95" t="n">
        <f aca="false">$D246+$E246+$F246+$H246+$I246+$J246</f>
        <v>-216306.521412162</v>
      </c>
    </row>
    <row r="247" customFormat="false" ht="12.8" hidden="false" customHeight="false" outlineLevel="0" collapsed="false">
      <c r="A247" s="86" t="n">
        <v>243</v>
      </c>
      <c r="B247" s="90" t="n">
        <f aca="false">EOMONTH(Input!$C$7,A247)</f>
        <v>50313</v>
      </c>
      <c r="C247" s="90"/>
      <c r="D247" s="95" t="n">
        <f aca="false">IF($B247&gt;Input!$O$24,$D246,($D246+Input!$O$30)*(1+Input!$O$29/(100*12)))</f>
        <v>87713.2018367199</v>
      </c>
      <c r="E247" s="95" t="n">
        <f aca="false">IF($B247&gt;Input!$O$31,$E246,($E246+Input!$O$37)*(1+Input!$O$36/(100*12)))</f>
        <v>95980.2767511178</v>
      </c>
      <c r="F247" s="95" t="n">
        <f aca="false">IF($B247&gt;Input!$O$38,$F246,($F246+Input!$O$44)*(1+Input!$O$43/(100*12)))</f>
        <v>0</v>
      </c>
      <c r="G247" s="90"/>
      <c r="H247" s="95" t="n">
        <f aca="false">(IF(AND(($B247&gt;=Input!$O$24),($B247&lt;=Input!$O$26)),$H246+Input!$O$25/Input!$O$27,$H246))</f>
        <v>-200000</v>
      </c>
      <c r="I247" s="95" t="n">
        <f aca="false">(IF(AND(($B247&gt;Input!$O$31),($B247&lt;=Input!$O$33)),$I246+Input!$O$32/Input!$O$34,$I246))</f>
        <v>-200000</v>
      </c>
      <c r="J247" s="95" t="n">
        <f aca="false">(IF(AND(($B247&gt;=Input!$O$38),($B247&lt;=Input!$O$40)),$J246+Input!$O$39/Input!$O$41,$J246))</f>
        <v>0</v>
      </c>
      <c r="K247" s="95"/>
      <c r="L247" s="95" t="n">
        <f aca="false">$D247+$E247+$F247+$H247+$I247+$J247</f>
        <v>-216306.521412162</v>
      </c>
    </row>
    <row r="248" customFormat="false" ht="12.8" hidden="false" customHeight="false" outlineLevel="0" collapsed="false">
      <c r="A248" s="86" t="n">
        <v>244</v>
      </c>
      <c r="B248" s="90" t="n">
        <f aca="false">EOMONTH(Input!$C$7,A248)</f>
        <v>50344</v>
      </c>
      <c r="C248" s="90"/>
      <c r="D248" s="95" t="n">
        <f aca="false">IF($B248&gt;Input!$O$24,$D247,($D247+Input!$O$30)*(1+Input!$O$29/(100*12)))</f>
        <v>87713.2018367199</v>
      </c>
      <c r="E248" s="95" t="n">
        <f aca="false">IF($B248&gt;Input!$O$31,$E247,($E247+Input!$O$37)*(1+Input!$O$36/(100*12)))</f>
        <v>95980.2767511178</v>
      </c>
      <c r="F248" s="95" t="n">
        <f aca="false">IF($B248&gt;Input!$O$38,$F247,($F247+Input!$O$44)*(1+Input!$O$43/(100*12)))</f>
        <v>0</v>
      </c>
      <c r="G248" s="90"/>
      <c r="H248" s="95" t="n">
        <f aca="false">(IF(AND(($B248&gt;=Input!$O$24),($B248&lt;=Input!$O$26)),$H247+Input!$O$25/Input!$O$27,$H247))</f>
        <v>-200000</v>
      </c>
      <c r="I248" s="95" t="n">
        <f aca="false">(IF(AND(($B248&gt;Input!$O$31),($B248&lt;=Input!$O$33)),$I247+Input!$O$32/Input!$O$34,$I247))</f>
        <v>-200000</v>
      </c>
      <c r="J248" s="95" t="n">
        <f aca="false">(IF(AND(($B248&gt;=Input!$O$38),($B248&lt;=Input!$O$40)),$J247+Input!$O$39/Input!$O$41,$J247))</f>
        <v>0</v>
      </c>
      <c r="K248" s="95"/>
      <c r="L248" s="95" t="n">
        <f aca="false">$D248+$E248+$F248+$H248+$I248+$J248</f>
        <v>-216306.521412162</v>
      </c>
    </row>
    <row r="249" customFormat="false" ht="12.8" hidden="false" customHeight="false" outlineLevel="0" collapsed="false">
      <c r="A249" s="86" t="n">
        <v>245</v>
      </c>
      <c r="B249" s="90" t="n">
        <f aca="false">EOMONTH(Input!$C$7,A249)</f>
        <v>50374</v>
      </c>
      <c r="C249" s="90"/>
      <c r="D249" s="95" t="n">
        <f aca="false">IF($B249&gt;Input!$O$24,$D248,($D248+Input!$O$30)*(1+Input!$O$29/(100*12)))</f>
        <v>87713.2018367199</v>
      </c>
      <c r="E249" s="95" t="n">
        <f aca="false">IF($B249&gt;Input!$O$31,$E248,($E248+Input!$O$37)*(1+Input!$O$36/(100*12)))</f>
        <v>95980.2767511178</v>
      </c>
      <c r="F249" s="95" t="n">
        <f aca="false">IF($B249&gt;Input!$O$38,$F248,($F248+Input!$O$44)*(1+Input!$O$43/(100*12)))</f>
        <v>0</v>
      </c>
      <c r="G249" s="90"/>
      <c r="H249" s="95" t="n">
        <f aca="false">(IF(AND(($B249&gt;=Input!$O$24),($B249&lt;=Input!$O$26)),$H248+Input!$O$25/Input!$O$27,$H248))</f>
        <v>-200000</v>
      </c>
      <c r="I249" s="95" t="n">
        <f aca="false">(IF(AND(($B249&gt;Input!$O$31),($B249&lt;=Input!$O$33)),$I248+Input!$O$32/Input!$O$34,$I248))</f>
        <v>-200000</v>
      </c>
      <c r="J249" s="95" t="n">
        <f aca="false">(IF(AND(($B249&gt;=Input!$O$38),($B249&lt;=Input!$O$40)),$J248+Input!$O$39/Input!$O$41,$J248))</f>
        <v>0</v>
      </c>
      <c r="K249" s="95"/>
      <c r="L249" s="95" t="n">
        <f aca="false">$D249+$E249+$F249+$H249+$I249+$J249</f>
        <v>-216306.521412162</v>
      </c>
    </row>
    <row r="250" customFormat="false" ht="12.8" hidden="false" customHeight="false" outlineLevel="0" collapsed="false">
      <c r="A250" s="86" t="n">
        <v>246</v>
      </c>
      <c r="B250" s="90" t="n">
        <f aca="false">EOMONTH(Input!$C$7,A250)</f>
        <v>50405</v>
      </c>
      <c r="C250" s="90"/>
      <c r="D250" s="95" t="n">
        <f aca="false">IF($B250&gt;Input!$O$24,$D249,($D249+Input!$O$30)*(1+Input!$O$29/(100*12)))</f>
        <v>87713.2018367199</v>
      </c>
      <c r="E250" s="95" t="n">
        <f aca="false">IF($B250&gt;Input!$O$31,$E249,($E249+Input!$O$37)*(1+Input!$O$36/(100*12)))</f>
        <v>95980.2767511178</v>
      </c>
      <c r="F250" s="95" t="n">
        <f aca="false">IF($B250&gt;Input!$O$38,$F249,($F249+Input!$O$44)*(1+Input!$O$43/(100*12)))</f>
        <v>0</v>
      </c>
      <c r="G250" s="90"/>
      <c r="H250" s="95" t="n">
        <f aca="false">(IF(AND(($B250&gt;=Input!$O$24),($B250&lt;=Input!$O$26)),$H249+Input!$O$25/Input!$O$27,$H249))</f>
        <v>-200000</v>
      </c>
      <c r="I250" s="95" t="n">
        <f aca="false">(IF(AND(($B250&gt;Input!$O$31),($B250&lt;=Input!$O$33)),$I249+Input!$O$32/Input!$O$34,$I249))</f>
        <v>-200000</v>
      </c>
      <c r="J250" s="95" t="n">
        <f aca="false">(IF(AND(($B250&gt;=Input!$O$38),($B250&lt;=Input!$O$40)),$J249+Input!$O$39/Input!$O$41,$J249))</f>
        <v>0</v>
      </c>
      <c r="K250" s="95"/>
      <c r="L250" s="95" t="n">
        <f aca="false">$D250+$E250+$F250+$H250+$I250+$J250</f>
        <v>-216306.521412162</v>
      </c>
    </row>
    <row r="251" customFormat="false" ht="12.8" hidden="false" customHeight="false" outlineLevel="0" collapsed="false">
      <c r="A251" s="86" t="n">
        <v>247</v>
      </c>
      <c r="B251" s="90" t="n">
        <f aca="false">EOMONTH(Input!$C$7,A251)</f>
        <v>50436</v>
      </c>
      <c r="C251" s="90"/>
      <c r="D251" s="95" t="n">
        <f aca="false">IF($B251&gt;Input!$O$24,$D250,($D250+Input!$O$30)*(1+Input!$O$29/(100*12)))</f>
        <v>87713.2018367199</v>
      </c>
      <c r="E251" s="95" t="n">
        <f aca="false">IF($B251&gt;Input!$O$31,$E250,($E250+Input!$O$37)*(1+Input!$O$36/(100*12)))</f>
        <v>95980.2767511178</v>
      </c>
      <c r="F251" s="95" t="n">
        <f aca="false">IF($B251&gt;Input!$O$38,$F250,($F250+Input!$O$44)*(1+Input!$O$43/(100*12)))</f>
        <v>0</v>
      </c>
      <c r="G251" s="90"/>
      <c r="H251" s="95" t="n">
        <f aca="false">(IF(AND(($B251&gt;=Input!$O$24),($B251&lt;=Input!$O$26)),$H250+Input!$O$25/Input!$O$27,$H250))</f>
        <v>-200000</v>
      </c>
      <c r="I251" s="95" t="n">
        <f aca="false">(IF(AND(($B251&gt;Input!$O$31),($B251&lt;=Input!$O$33)),$I250+Input!$O$32/Input!$O$34,$I250))</f>
        <v>-200000</v>
      </c>
      <c r="J251" s="95" t="n">
        <f aca="false">(IF(AND(($B251&gt;=Input!$O$38),($B251&lt;=Input!$O$40)),$J250+Input!$O$39/Input!$O$41,$J250))</f>
        <v>0</v>
      </c>
      <c r="K251" s="95"/>
      <c r="L251" s="95" t="n">
        <f aca="false">$D251+$E251+$F251+$H251+$I251+$J251</f>
        <v>-216306.521412162</v>
      </c>
    </row>
    <row r="252" customFormat="false" ht="12.8" hidden="false" customHeight="false" outlineLevel="0" collapsed="false">
      <c r="A252" s="86" t="n">
        <v>248</v>
      </c>
      <c r="B252" s="90" t="n">
        <f aca="false">EOMONTH(Input!$C$7,A252)</f>
        <v>50464</v>
      </c>
      <c r="C252" s="90"/>
      <c r="D252" s="95" t="n">
        <f aca="false">IF($B252&gt;Input!$O$24,$D251,($D251+Input!$O$30)*(1+Input!$O$29/(100*12)))</f>
        <v>87713.2018367199</v>
      </c>
      <c r="E252" s="95" t="n">
        <f aca="false">IF($B252&gt;Input!$O$31,$E251,($E251+Input!$O$37)*(1+Input!$O$36/(100*12)))</f>
        <v>95980.2767511178</v>
      </c>
      <c r="F252" s="95" t="n">
        <f aca="false">IF($B252&gt;Input!$O$38,$F251,($F251+Input!$O$44)*(1+Input!$O$43/(100*12)))</f>
        <v>0</v>
      </c>
      <c r="G252" s="90"/>
      <c r="H252" s="95" t="n">
        <f aca="false">(IF(AND(($B252&gt;=Input!$O$24),($B252&lt;=Input!$O$26)),$H251+Input!$O$25/Input!$O$27,$H251))</f>
        <v>-200000</v>
      </c>
      <c r="I252" s="95" t="n">
        <f aca="false">(IF(AND(($B252&gt;Input!$O$31),($B252&lt;=Input!$O$33)),$I251+Input!$O$32/Input!$O$34,$I251))</f>
        <v>-200000</v>
      </c>
      <c r="J252" s="95" t="n">
        <f aca="false">(IF(AND(($B252&gt;=Input!$O$38),($B252&lt;=Input!$O$40)),$J251+Input!$O$39/Input!$O$41,$J251))</f>
        <v>0</v>
      </c>
      <c r="K252" s="95"/>
      <c r="L252" s="95" t="n">
        <f aca="false">$D252+$E252+$F252+$H252+$I252+$J252</f>
        <v>-216306.521412162</v>
      </c>
    </row>
    <row r="253" customFormat="false" ht="12.8" hidden="false" customHeight="false" outlineLevel="0" collapsed="false">
      <c r="A253" s="86" t="n">
        <v>249</v>
      </c>
      <c r="B253" s="90" t="n">
        <f aca="false">EOMONTH(Input!$C$7,A253)</f>
        <v>50495</v>
      </c>
      <c r="C253" s="90"/>
      <c r="D253" s="95" t="n">
        <f aca="false">IF($B253&gt;Input!$O$24,$D252,($D252+Input!$O$30)*(1+Input!$O$29/(100*12)))</f>
        <v>87713.2018367199</v>
      </c>
      <c r="E253" s="95" t="n">
        <f aca="false">IF($B253&gt;Input!$O$31,$E252,($E252+Input!$O$37)*(1+Input!$O$36/(100*12)))</f>
        <v>95980.2767511178</v>
      </c>
      <c r="F253" s="95" t="n">
        <f aca="false">IF($B253&gt;Input!$O$38,$F252,($F252+Input!$O$44)*(1+Input!$O$43/(100*12)))</f>
        <v>0</v>
      </c>
      <c r="G253" s="90"/>
      <c r="H253" s="95" t="n">
        <f aca="false">(IF(AND(($B253&gt;=Input!$O$24),($B253&lt;=Input!$O$26)),$H252+Input!$O$25/Input!$O$27,$H252))</f>
        <v>-200000</v>
      </c>
      <c r="I253" s="95" t="n">
        <f aca="false">(IF(AND(($B253&gt;Input!$O$31),($B253&lt;=Input!$O$33)),$I252+Input!$O$32/Input!$O$34,$I252))</f>
        <v>-200000</v>
      </c>
      <c r="J253" s="95" t="n">
        <f aca="false">(IF(AND(($B253&gt;=Input!$O$38),($B253&lt;=Input!$O$40)),$J252+Input!$O$39/Input!$O$41,$J252))</f>
        <v>0</v>
      </c>
      <c r="K253" s="95"/>
      <c r="L253" s="95" t="n">
        <f aca="false">$D253+$E253+$F253+$H253+$I253+$J253</f>
        <v>-216306.521412162</v>
      </c>
    </row>
    <row r="254" customFormat="false" ht="12.8" hidden="false" customHeight="false" outlineLevel="0" collapsed="false">
      <c r="A254" s="86" t="n">
        <v>250</v>
      </c>
      <c r="B254" s="90" t="n">
        <f aca="false">EOMONTH(Input!$C$7,A254)</f>
        <v>50525</v>
      </c>
      <c r="C254" s="90"/>
      <c r="D254" s="95" t="n">
        <f aca="false">IF($B254&gt;Input!$O$24,$D253,($D253+Input!$O$30)*(1+Input!$O$29/(100*12)))</f>
        <v>87713.2018367199</v>
      </c>
      <c r="E254" s="95" t="n">
        <f aca="false">IF($B254&gt;Input!$O$31,$E253,($E253+Input!$O$37)*(1+Input!$O$36/(100*12)))</f>
        <v>95980.2767511178</v>
      </c>
      <c r="F254" s="95" t="n">
        <f aca="false">IF($B254&gt;Input!$O$38,$F253,($F253+Input!$O$44)*(1+Input!$O$43/(100*12)))</f>
        <v>0</v>
      </c>
      <c r="G254" s="90"/>
      <c r="H254" s="95" t="n">
        <f aca="false">(IF(AND(($B254&gt;=Input!$O$24),($B254&lt;=Input!$O$26)),$H253+Input!$O$25/Input!$O$27,$H253))</f>
        <v>-200000</v>
      </c>
      <c r="I254" s="95" t="n">
        <f aca="false">(IF(AND(($B254&gt;Input!$O$31),($B254&lt;=Input!$O$33)),$I253+Input!$O$32/Input!$O$34,$I253))</f>
        <v>-200000</v>
      </c>
      <c r="J254" s="95" t="n">
        <f aca="false">(IF(AND(($B254&gt;=Input!$O$38),($B254&lt;=Input!$O$40)),$J253+Input!$O$39/Input!$O$41,$J253))</f>
        <v>0</v>
      </c>
      <c r="K254" s="95"/>
      <c r="L254" s="95" t="n">
        <f aca="false">$D254+$E254+$F254+$H254+$I254+$J254</f>
        <v>-216306.521412162</v>
      </c>
    </row>
    <row r="255" customFormat="false" ht="12.8" hidden="false" customHeight="false" outlineLevel="0" collapsed="false">
      <c r="A255" s="86" t="n">
        <v>251</v>
      </c>
      <c r="B255" s="90" t="n">
        <f aca="false">EOMONTH(Input!$C$7,A255)</f>
        <v>50556</v>
      </c>
      <c r="C255" s="90"/>
      <c r="D255" s="95" t="n">
        <f aca="false">IF($B255&gt;Input!$O$24,$D254,($D254+Input!$O$30)*(1+Input!$O$29/(100*12)))</f>
        <v>87713.2018367199</v>
      </c>
      <c r="E255" s="95" t="n">
        <f aca="false">IF($B255&gt;Input!$O$31,$E254,($E254+Input!$O$37)*(1+Input!$O$36/(100*12)))</f>
        <v>95980.2767511178</v>
      </c>
      <c r="F255" s="95" t="n">
        <f aca="false">IF($B255&gt;Input!$O$38,$F254,($F254+Input!$O$44)*(1+Input!$O$43/(100*12)))</f>
        <v>0</v>
      </c>
      <c r="G255" s="90"/>
      <c r="H255" s="95" t="n">
        <f aca="false">(IF(AND(($B255&gt;=Input!$O$24),($B255&lt;=Input!$O$26)),$H254+Input!$O$25/Input!$O$27,$H254))</f>
        <v>-200000</v>
      </c>
      <c r="I255" s="95" t="n">
        <f aca="false">(IF(AND(($B255&gt;Input!$O$31),($B255&lt;=Input!$O$33)),$I254+Input!$O$32/Input!$O$34,$I254))</f>
        <v>-200000</v>
      </c>
      <c r="J255" s="95" t="n">
        <f aca="false">(IF(AND(($B255&gt;=Input!$O$38),($B255&lt;=Input!$O$40)),$J254+Input!$O$39/Input!$O$41,$J254))</f>
        <v>0</v>
      </c>
      <c r="K255" s="95"/>
      <c r="L255" s="95" t="n">
        <f aca="false">$D255+$E255+$F255+$H255+$I255+$J255</f>
        <v>-216306.521412162</v>
      </c>
    </row>
    <row r="256" customFormat="false" ht="12.8" hidden="false" customHeight="false" outlineLevel="0" collapsed="false">
      <c r="A256" s="86" t="n">
        <v>252</v>
      </c>
      <c r="B256" s="90" t="n">
        <f aca="false">EOMONTH(Input!$C$7,A256)</f>
        <v>50586</v>
      </c>
      <c r="C256" s="90"/>
      <c r="D256" s="95" t="n">
        <f aca="false">IF($B256&gt;Input!$O$24,$D255,($D255+Input!$O$30)*(1+Input!$O$29/(100*12)))</f>
        <v>87713.2018367199</v>
      </c>
      <c r="E256" s="95" t="n">
        <f aca="false">IF($B256&gt;Input!$O$31,$E255,($E255+Input!$O$37)*(1+Input!$O$36/(100*12)))</f>
        <v>95980.2767511178</v>
      </c>
      <c r="F256" s="95" t="n">
        <f aca="false">IF($B256&gt;Input!$O$38,$F255,($F255+Input!$O$44)*(1+Input!$O$43/(100*12)))</f>
        <v>0</v>
      </c>
      <c r="G256" s="90"/>
      <c r="H256" s="95" t="n">
        <f aca="false">(IF(AND(($B256&gt;=Input!$O$24),($B256&lt;=Input!$O$26)),$H255+Input!$O$25/Input!$O$27,$H255))</f>
        <v>-200000</v>
      </c>
      <c r="I256" s="95" t="n">
        <f aca="false">(IF(AND(($B256&gt;Input!$O$31),($B256&lt;=Input!$O$33)),$I255+Input!$O$32/Input!$O$34,$I255))</f>
        <v>-200000</v>
      </c>
      <c r="J256" s="95" t="n">
        <f aca="false">(IF(AND(($B256&gt;=Input!$O$38),($B256&lt;=Input!$O$40)),$J255+Input!$O$39/Input!$O$41,$J255))</f>
        <v>0</v>
      </c>
      <c r="K256" s="95"/>
      <c r="L256" s="95" t="n">
        <f aca="false">$D256+$E256+$F256+$H256+$I256+$J256</f>
        <v>-216306.521412162</v>
      </c>
    </row>
    <row r="257" customFormat="false" ht="12.8" hidden="false" customHeight="false" outlineLevel="0" collapsed="false">
      <c r="A257" s="86" t="n">
        <v>253</v>
      </c>
      <c r="B257" s="90" t="n">
        <f aca="false">EOMONTH(Input!$C$7,A257)</f>
        <v>50617</v>
      </c>
      <c r="C257" s="90"/>
      <c r="D257" s="95" t="n">
        <f aca="false">IF($B257&gt;Input!$O$24,$D256,($D256+Input!$O$30)*(1+Input!$O$29/(100*12)))</f>
        <v>87713.2018367199</v>
      </c>
      <c r="E257" s="95" t="n">
        <f aca="false">IF($B257&gt;Input!$O$31,$E256,($E256+Input!$O$37)*(1+Input!$O$36/(100*12)))</f>
        <v>95980.2767511178</v>
      </c>
      <c r="F257" s="95" t="n">
        <f aca="false">IF($B257&gt;Input!$O$38,$F256,($F256+Input!$O$44)*(1+Input!$O$43/(100*12)))</f>
        <v>0</v>
      </c>
      <c r="G257" s="90"/>
      <c r="H257" s="95" t="n">
        <f aca="false">(IF(AND(($B257&gt;=Input!$O$24),($B257&lt;=Input!$O$26)),$H256+Input!$O$25/Input!$O$27,$H256))</f>
        <v>-200000</v>
      </c>
      <c r="I257" s="95" t="n">
        <f aca="false">(IF(AND(($B257&gt;Input!$O$31),($B257&lt;=Input!$O$33)),$I256+Input!$O$32/Input!$O$34,$I256))</f>
        <v>-200000</v>
      </c>
      <c r="J257" s="95" t="n">
        <f aca="false">(IF(AND(($B257&gt;=Input!$O$38),($B257&lt;=Input!$O$40)),$J256+Input!$O$39/Input!$O$41,$J256))</f>
        <v>0</v>
      </c>
      <c r="K257" s="95"/>
      <c r="L257" s="95" t="n">
        <f aca="false">$D257+$E257+$F257+$H257+$I257+$J257</f>
        <v>-216306.521412162</v>
      </c>
    </row>
    <row r="258" customFormat="false" ht="12.8" hidden="false" customHeight="false" outlineLevel="0" collapsed="false">
      <c r="A258" s="86" t="n">
        <v>254</v>
      </c>
      <c r="B258" s="90" t="n">
        <f aca="false">EOMONTH(Input!$C$7,A258)</f>
        <v>50648</v>
      </c>
      <c r="C258" s="90"/>
      <c r="D258" s="95" t="n">
        <f aca="false">IF($B258&gt;Input!$O$24,$D257,($D257+Input!$O$30)*(1+Input!$O$29/(100*12)))</f>
        <v>87713.2018367199</v>
      </c>
      <c r="E258" s="95" t="n">
        <f aca="false">IF($B258&gt;Input!$O$31,$E257,($E257+Input!$O$37)*(1+Input!$O$36/(100*12)))</f>
        <v>95980.2767511178</v>
      </c>
      <c r="F258" s="95" t="n">
        <f aca="false">IF($B258&gt;Input!$O$38,$F257,($F257+Input!$O$44)*(1+Input!$O$43/(100*12)))</f>
        <v>0</v>
      </c>
      <c r="G258" s="90"/>
      <c r="H258" s="95" t="n">
        <f aca="false">(IF(AND(($B258&gt;=Input!$O$24),($B258&lt;=Input!$O$26)),$H257+Input!$O$25/Input!$O$27,$H257))</f>
        <v>-200000</v>
      </c>
      <c r="I258" s="95" t="n">
        <f aca="false">(IF(AND(($B258&gt;Input!$O$31),($B258&lt;=Input!$O$33)),$I257+Input!$O$32/Input!$O$34,$I257))</f>
        <v>-200000</v>
      </c>
      <c r="J258" s="95" t="n">
        <f aca="false">(IF(AND(($B258&gt;=Input!$O$38),($B258&lt;=Input!$O$40)),$J257+Input!$O$39/Input!$O$41,$J257))</f>
        <v>0</v>
      </c>
      <c r="K258" s="95"/>
      <c r="L258" s="95" t="n">
        <f aca="false">$D258+$E258+$F258+$H258+$I258+$J258</f>
        <v>-216306.521412162</v>
      </c>
    </row>
    <row r="259" customFormat="false" ht="12.8" hidden="false" customHeight="false" outlineLevel="0" collapsed="false">
      <c r="A259" s="86" t="n">
        <v>255</v>
      </c>
      <c r="B259" s="90" t="n">
        <f aca="false">EOMONTH(Input!$C$7,A259)</f>
        <v>50678</v>
      </c>
      <c r="C259" s="90"/>
      <c r="D259" s="95" t="n">
        <f aca="false">IF($B259&gt;Input!$O$24,$D258,($D258+Input!$O$30)*(1+Input!$O$29/(100*12)))</f>
        <v>87713.2018367199</v>
      </c>
      <c r="E259" s="95" t="n">
        <f aca="false">IF($B259&gt;Input!$O$31,$E258,($E258+Input!$O$37)*(1+Input!$O$36/(100*12)))</f>
        <v>95980.2767511178</v>
      </c>
      <c r="F259" s="95" t="n">
        <f aca="false">IF($B259&gt;Input!$O$38,$F258,($F258+Input!$O$44)*(1+Input!$O$43/(100*12)))</f>
        <v>0</v>
      </c>
      <c r="G259" s="90"/>
      <c r="H259" s="95" t="n">
        <f aca="false">(IF(AND(($B259&gt;=Input!$O$24),($B259&lt;=Input!$O$26)),$H258+Input!$O$25/Input!$O$27,$H258))</f>
        <v>-200000</v>
      </c>
      <c r="I259" s="95" t="n">
        <f aca="false">(IF(AND(($B259&gt;Input!$O$31),($B259&lt;=Input!$O$33)),$I258+Input!$O$32/Input!$O$34,$I258))</f>
        <v>-200000</v>
      </c>
      <c r="J259" s="95" t="n">
        <f aca="false">(IF(AND(($B259&gt;=Input!$O$38),($B259&lt;=Input!$O$40)),$J258+Input!$O$39/Input!$O$41,$J258))</f>
        <v>0</v>
      </c>
      <c r="K259" s="95"/>
      <c r="L259" s="95" t="n">
        <f aca="false">$D259+$E259+$F259+$H259+$I259+$J259</f>
        <v>-216306.521412162</v>
      </c>
    </row>
    <row r="260" customFormat="false" ht="12.8" hidden="false" customHeight="false" outlineLevel="0" collapsed="false">
      <c r="A260" s="86" t="n">
        <v>256</v>
      </c>
      <c r="B260" s="90" t="n">
        <f aca="false">EOMONTH(Input!$C$7,A260)</f>
        <v>50709</v>
      </c>
      <c r="C260" s="90"/>
      <c r="D260" s="95" t="n">
        <f aca="false">IF($B260&gt;Input!$O$24,$D259,($D259+Input!$O$30)*(1+Input!$O$29/(100*12)))</f>
        <v>87713.2018367199</v>
      </c>
      <c r="E260" s="95" t="n">
        <f aca="false">IF($B260&gt;Input!$O$31,$E259,($E259+Input!$O$37)*(1+Input!$O$36/(100*12)))</f>
        <v>95980.2767511178</v>
      </c>
      <c r="F260" s="95" t="n">
        <f aca="false">IF($B260&gt;Input!$O$38,$F259,($F259+Input!$O$44)*(1+Input!$O$43/(100*12)))</f>
        <v>0</v>
      </c>
      <c r="G260" s="90"/>
      <c r="H260" s="95" t="n">
        <f aca="false">(IF(AND(($B260&gt;=Input!$O$24),($B260&lt;=Input!$O$26)),$H259+Input!$O$25/Input!$O$27,$H259))</f>
        <v>-200000</v>
      </c>
      <c r="I260" s="95" t="n">
        <f aca="false">(IF(AND(($B260&gt;Input!$O$31),($B260&lt;=Input!$O$33)),$I259+Input!$O$32/Input!$O$34,$I259))</f>
        <v>-200000</v>
      </c>
      <c r="J260" s="95" t="n">
        <f aca="false">(IF(AND(($B260&gt;=Input!$O$38),($B260&lt;=Input!$O$40)),$J259+Input!$O$39/Input!$O$41,$J259))</f>
        <v>0</v>
      </c>
      <c r="K260" s="95"/>
      <c r="L260" s="95" t="n">
        <f aca="false">$D260+$E260+$F260+$H260+$I260+$J260</f>
        <v>-216306.521412162</v>
      </c>
    </row>
    <row r="261" customFormat="false" ht="12.8" hidden="false" customHeight="false" outlineLevel="0" collapsed="false">
      <c r="A261" s="86" t="n">
        <v>257</v>
      </c>
      <c r="B261" s="90" t="n">
        <f aca="false">EOMONTH(Input!$C$7,A261)</f>
        <v>50739</v>
      </c>
      <c r="C261" s="90"/>
      <c r="D261" s="95" t="n">
        <f aca="false">IF($B261&gt;Input!$O$24,$D260,($D260+Input!$O$30)*(1+Input!$O$29/(100*12)))</f>
        <v>87713.2018367199</v>
      </c>
      <c r="E261" s="95" t="n">
        <f aca="false">IF($B261&gt;Input!$O$31,$E260,($E260+Input!$O$37)*(1+Input!$O$36/(100*12)))</f>
        <v>95980.2767511178</v>
      </c>
      <c r="F261" s="95" t="n">
        <f aca="false">IF($B261&gt;Input!$O$38,$F260,($F260+Input!$O$44)*(1+Input!$O$43/(100*12)))</f>
        <v>0</v>
      </c>
      <c r="G261" s="90"/>
      <c r="H261" s="95" t="n">
        <f aca="false">(IF(AND(($B261&gt;=Input!$O$24),($B261&lt;=Input!$O$26)),$H260+Input!$O$25/Input!$O$27,$H260))</f>
        <v>-200000</v>
      </c>
      <c r="I261" s="95" t="n">
        <f aca="false">(IF(AND(($B261&gt;Input!$O$31),($B261&lt;=Input!$O$33)),$I260+Input!$O$32/Input!$O$34,$I260))</f>
        <v>-200000</v>
      </c>
      <c r="J261" s="95" t="n">
        <f aca="false">(IF(AND(($B261&gt;=Input!$O$38),($B261&lt;=Input!$O$40)),$J260+Input!$O$39/Input!$O$41,$J260))</f>
        <v>0</v>
      </c>
      <c r="K261" s="95"/>
      <c r="L261" s="95" t="n">
        <f aca="false">$D261+$E261+$F261+$H261+$I261+$J261</f>
        <v>-216306.521412162</v>
      </c>
    </row>
    <row r="262" customFormat="false" ht="12.8" hidden="false" customHeight="false" outlineLevel="0" collapsed="false">
      <c r="A262" s="86" t="n">
        <v>258</v>
      </c>
      <c r="B262" s="90" t="n">
        <f aca="false">EOMONTH(Input!$C$7,A262)</f>
        <v>50770</v>
      </c>
      <c r="C262" s="90"/>
      <c r="D262" s="95" t="n">
        <f aca="false">IF($B262&gt;Input!$O$24,$D261,($D261+Input!$O$30)*(1+Input!$O$29/(100*12)))</f>
        <v>87713.2018367199</v>
      </c>
      <c r="E262" s="95" t="n">
        <f aca="false">IF($B262&gt;Input!$O$31,$E261,($E261+Input!$O$37)*(1+Input!$O$36/(100*12)))</f>
        <v>95980.2767511178</v>
      </c>
      <c r="F262" s="95" t="n">
        <f aca="false">IF($B262&gt;Input!$O$38,$F261,($F261+Input!$O$44)*(1+Input!$O$43/(100*12)))</f>
        <v>0</v>
      </c>
      <c r="G262" s="90"/>
      <c r="H262" s="95" t="n">
        <f aca="false">(IF(AND(($B262&gt;=Input!$O$24),($B262&lt;=Input!$O$26)),$H261+Input!$O$25/Input!$O$27,$H261))</f>
        <v>-200000</v>
      </c>
      <c r="I262" s="95" t="n">
        <f aca="false">(IF(AND(($B262&gt;Input!$O$31),($B262&lt;=Input!$O$33)),$I261+Input!$O$32/Input!$O$34,$I261))</f>
        <v>-200000</v>
      </c>
      <c r="J262" s="95" t="n">
        <f aca="false">(IF(AND(($B262&gt;=Input!$O$38),($B262&lt;=Input!$O$40)),$J261+Input!$O$39/Input!$O$41,$J261))</f>
        <v>0</v>
      </c>
      <c r="K262" s="95"/>
      <c r="L262" s="95" t="n">
        <f aca="false">$D262+$E262+$F262+$H262+$I262+$J262</f>
        <v>-216306.521412162</v>
      </c>
    </row>
    <row r="263" customFormat="false" ht="12.8" hidden="false" customHeight="false" outlineLevel="0" collapsed="false">
      <c r="A263" s="86" t="n">
        <v>259</v>
      </c>
      <c r="B263" s="90" t="n">
        <f aca="false">EOMONTH(Input!$C$7,A263)</f>
        <v>50801</v>
      </c>
      <c r="C263" s="90"/>
      <c r="D263" s="95" t="n">
        <f aca="false">IF($B263&gt;Input!$O$24,$D262,($D262+Input!$O$30)*(1+Input!$O$29/(100*12)))</f>
        <v>87713.2018367199</v>
      </c>
      <c r="E263" s="95" t="n">
        <f aca="false">IF($B263&gt;Input!$O$31,$E262,($E262+Input!$O$37)*(1+Input!$O$36/(100*12)))</f>
        <v>95980.2767511178</v>
      </c>
      <c r="F263" s="95" t="n">
        <f aca="false">IF($B263&gt;Input!$O$38,$F262,($F262+Input!$O$44)*(1+Input!$O$43/(100*12)))</f>
        <v>0</v>
      </c>
      <c r="G263" s="90"/>
      <c r="H263" s="95" t="n">
        <f aca="false">(IF(AND(($B263&gt;=Input!$O$24),($B263&lt;=Input!$O$26)),$H262+Input!$O$25/Input!$O$27,$H262))</f>
        <v>-200000</v>
      </c>
      <c r="I263" s="95" t="n">
        <f aca="false">(IF(AND(($B263&gt;Input!$O$31),($B263&lt;=Input!$O$33)),$I262+Input!$O$32/Input!$O$34,$I262))</f>
        <v>-200000</v>
      </c>
      <c r="J263" s="95" t="n">
        <f aca="false">(IF(AND(($B263&gt;=Input!$O$38),($B263&lt;=Input!$O$40)),$J262+Input!$O$39/Input!$O$41,$J262))</f>
        <v>0</v>
      </c>
      <c r="K263" s="95"/>
      <c r="L263" s="95" t="n">
        <f aca="false">$D263+$E263+$F263+$H263+$I263+$J263</f>
        <v>-216306.521412162</v>
      </c>
    </row>
    <row r="264" customFormat="false" ht="12.8" hidden="false" customHeight="false" outlineLevel="0" collapsed="false">
      <c r="A264" s="86" t="n">
        <v>260</v>
      </c>
      <c r="B264" s="90" t="n">
        <f aca="false">EOMONTH(Input!$C$7,A264)</f>
        <v>50829</v>
      </c>
      <c r="C264" s="90"/>
      <c r="D264" s="95" t="n">
        <f aca="false">IF($B264&gt;Input!$O$24,$D263,($D263+Input!$O$30)*(1+Input!$O$29/(100*12)))</f>
        <v>87713.2018367199</v>
      </c>
      <c r="E264" s="95" t="n">
        <f aca="false">IF($B264&gt;Input!$O$31,$E263,($E263+Input!$O$37)*(1+Input!$O$36/(100*12)))</f>
        <v>95980.2767511178</v>
      </c>
      <c r="F264" s="95" t="n">
        <f aca="false">IF($B264&gt;Input!$O$38,$F263,($F263+Input!$O$44)*(1+Input!$O$43/(100*12)))</f>
        <v>0</v>
      </c>
      <c r="G264" s="90"/>
      <c r="H264" s="95" t="n">
        <f aca="false">(IF(AND(($B264&gt;=Input!$O$24),($B264&lt;=Input!$O$26)),$H263+Input!$O$25/Input!$O$27,$H263))</f>
        <v>-200000</v>
      </c>
      <c r="I264" s="95" t="n">
        <f aca="false">(IF(AND(($B264&gt;Input!$O$31),($B264&lt;=Input!$O$33)),$I263+Input!$O$32/Input!$O$34,$I263))</f>
        <v>-200000</v>
      </c>
      <c r="J264" s="95" t="n">
        <f aca="false">(IF(AND(($B264&gt;=Input!$O$38),($B264&lt;=Input!$O$40)),$J263+Input!$O$39/Input!$O$41,$J263))</f>
        <v>0</v>
      </c>
      <c r="K264" s="95"/>
      <c r="L264" s="95" t="n">
        <f aca="false">$D264+$E264+$F264+$H264+$I264+$J264</f>
        <v>-216306.521412162</v>
      </c>
    </row>
    <row r="265" customFormat="false" ht="12.8" hidden="false" customHeight="false" outlineLevel="0" collapsed="false">
      <c r="A265" s="86" t="n">
        <v>261</v>
      </c>
      <c r="B265" s="90" t="n">
        <f aca="false">EOMONTH(Input!$C$7,A265)</f>
        <v>50860</v>
      </c>
      <c r="C265" s="90"/>
      <c r="D265" s="95" t="n">
        <f aca="false">IF($B265&gt;Input!$O$24,$D264,($D264+Input!$O$30)*(1+Input!$O$29/(100*12)))</f>
        <v>87713.2018367199</v>
      </c>
      <c r="E265" s="95" t="n">
        <f aca="false">IF($B265&gt;Input!$O$31,$E264,($E264+Input!$O$37)*(1+Input!$O$36/(100*12)))</f>
        <v>95980.2767511178</v>
      </c>
      <c r="F265" s="95" t="n">
        <f aca="false">IF($B265&gt;Input!$O$38,$F264,($F264+Input!$O$44)*(1+Input!$O$43/(100*12)))</f>
        <v>0</v>
      </c>
      <c r="G265" s="90"/>
      <c r="H265" s="95" t="n">
        <f aca="false">(IF(AND(($B265&gt;=Input!$O$24),($B265&lt;=Input!$O$26)),$H264+Input!$O$25/Input!$O$27,$H264))</f>
        <v>-200000</v>
      </c>
      <c r="I265" s="95" t="n">
        <f aca="false">(IF(AND(($B265&gt;Input!$O$31),($B265&lt;=Input!$O$33)),$I264+Input!$O$32/Input!$O$34,$I264))</f>
        <v>-200000</v>
      </c>
      <c r="J265" s="95" t="n">
        <f aca="false">(IF(AND(($B265&gt;=Input!$O$38),($B265&lt;=Input!$O$40)),$J264+Input!$O$39/Input!$O$41,$J264))</f>
        <v>0</v>
      </c>
      <c r="K265" s="95"/>
      <c r="L265" s="95" t="n">
        <f aca="false">$D265+$E265+$F265+$H265+$I265+$J265</f>
        <v>-216306.521412162</v>
      </c>
    </row>
    <row r="266" customFormat="false" ht="12.8" hidden="false" customHeight="false" outlineLevel="0" collapsed="false">
      <c r="A266" s="86" t="n">
        <v>262</v>
      </c>
      <c r="B266" s="90" t="n">
        <f aca="false">EOMONTH(Input!$C$7,A266)</f>
        <v>50890</v>
      </c>
      <c r="C266" s="90"/>
      <c r="D266" s="95" t="n">
        <f aca="false">IF($B266&gt;Input!$O$24,$D265,($D265+Input!$O$30)*(1+Input!$O$29/(100*12)))</f>
        <v>87713.2018367199</v>
      </c>
      <c r="E266" s="95" t="n">
        <f aca="false">IF($B266&gt;Input!$O$31,$E265,($E265+Input!$O$37)*(1+Input!$O$36/(100*12)))</f>
        <v>95980.2767511178</v>
      </c>
      <c r="F266" s="95" t="n">
        <f aca="false">IF($B266&gt;Input!$O$38,$F265,($F265+Input!$O$44)*(1+Input!$O$43/(100*12)))</f>
        <v>0</v>
      </c>
      <c r="G266" s="90"/>
      <c r="H266" s="95" t="n">
        <f aca="false">(IF(AND(($B266&gt;=Input!$O$24),($B266&lt;=Input!$O$26)),$H265+Input!$O$25/Input!$O$27,$H265))</f>
        <v>-200000</v>
      </c>
      <c r="I266" s="95" t="n">
        <f aca="false">(IF(AND(($B266&gt;Input!$O$31),($B266&lt;=Input!$O$33)),$I265+Input!$O$32/Input!$O$34,$I265))</f>
        <v>-200000</v>
      </c>
      <c r="J266" s="95" t="n">
        <f aca="false">(IF(AND(($B266&gt;=Input!$O$38),($B266&lt;=Input!$O$40)),$J265+Input!$O$39/Input!$O$41,$J265))</f>
        <v>0</v>
      </c>
      <c r="K266" s="95"/>
      <c r="L266" s="95" t="n">
        <f aca="false">$D266+$E266+$F266+$H266+$I266+$J266</f>
        <v>-216306.521412162</v>
      </c>
    </row>
    <row r="267" customFormat="false" ht="12.8" hidden="false" customHeight="false" outlineLevel="0" collapsed="false">
      <c r="A267" s="86" t="n">
        <v>263</v>
      </c>
      <c r="B267" s="90" t="n">
        <f aca="false">EOMONTH(Input!$C$7,A267)</f>
        <v>50921</v>
      </c>
      <c r="C267" s="90"/>
      <c r="D267" s="95" t="n">
        <f aca="false">IF($B267&gt;Input!$O$24,$D266,($D266+Input!$O$30)*(1+Input!$O$29/(100*12)))</f>
        <v>87713.2018367199</v>
      </c>
      <c r="E267" s="95" t="n">
        <f aca="false">IF($B267&gt;Input!$O$31,$E266,($E266+Input!$O$37)*(1+Input!$O$36/(100*12)))</f>
        <v>95980.2767511178</v>
      </c>
      <c r="F267" s="95" t="n">
        <f aca="false">IF($B267&gt;Input!$O$38,$F266,($F266+Input!$O$44)*(1+Input!$O$43/(100*12)))</f>
        <v>0</v>
      </c>
      <c r="G267" s="90"/>
      <c r="H267" s="95" t="n">
        <f aca="false">(IF(AND(($B267&gt;=Input!$O$24),($B267&lt;=Input!$O$26)),$H266+Input!$O$25/Input!$O$27,$H266))</f>
        <v>-200000</v>
      </c>
      <c r="I267" s="95" t="n">
        <f aca="false">(IF(AND(($B267&gt;Input!$O$31),($B267&lt;=Input!$O$33)),$I266+Input!$O$32/Input!$O$34,$I266))</f>
        <v>-200000</v>
      </c>
      <c r="J267" s="95" t="n">
        <f aca="false">(IF(AND(($B267&gt;=Input!$O$38),($B267&lt;=Input!$O$40)),$J266+Input!$O$39/Input!$O$41,$J266))</f>
        <v>0</v>
      </c>
      <c r="K267" s="95"/>
      <c r="L267" s="95" t="n">
        <f aca="false">$D267+$E267+$F267+$H267+$I267+$J267</f>
        <v>-216306.521412162</v>
      </c>
    </row>
    <row r="268" customFormat="false" ht="12.8" hidden="false" customHeight="false" outlineLevel="0" collapsed="false">
      <c r="A268" s="86" t="n">
        <v>264</v>
      </c>
      <c r="B268" s="90" t="n">
        <f aca="false">EOMONTH(Input!$C$7,A268)</f>
        <v>50951</v>
      </c>
      <c r="C268" s="90"/>
      <c r="D268" s="95" t="n">
        <f aca="false">IF($B268&gt;Input!$O$24,$D267,($D267+Input!$O$30)*(1+Input!$O$29/(100*12)))</f>
        <v>87713.2018367199</v>
      </c>
      <c r="E268" s="95" t="n">
        <f aca="false">IF($B268&gt;Input!$O$31,$E267,($E267+Input!$O$37)*(1+Input!$O$36/(100*12)))</f>
        <v>95980.2767511178</v>
      </c>
      <c r="F268" s="95" t="n">
        <f aca="false">IF($B268&gt;Input!$O$38,$F267,($F267+Input!$O$44)*(1+Input!$O$43/(100*12)))</f>
        <v>0</v>
      </c>
      <c r="G268" s="90"/>
      <c r="H268" s="95" t="n">
        <f aca="false">(IF(AND(($B268&gt;=Input!$O$24),($B268&lt;=Input!$O$26)),$H267+Input!$O$25/Input!$O$27,$H267))</f>
        <v>-200000</v>
      </c>
      <c r="I268" s="95" t="n">
        <f aca="false">(IF(AND(($B268&gt;Input!$O$31),($B268&lt;=Input!$O$33)),$I267+Input!$O$32/Input!$O$34,$I267))</f>
        <v>-200000</v>
      </c>
      <c r="J268" s="95" t="n">
        <f aca="false">(IF(AND(($B268&gt;=Input!$O$38),($B268&lt;=Input!$O$40)),$J267+Input!$O$39/Input!$O$41,$J267))</f>
        <v>0</v>
      </c>
      <c r="K268" s="95"/>
      <c r="L268" s="95" t="n">
        <f aca="false">$D268+$E268+$F268+$H268+$I268+$J268</f>
        <v>-216306.521412162</v>
      </c>
    </row>
    <row r="269" customFormat="false" ht="12.8" hidden="false" customHeight="false" outlineLevel="0" collapsed="false">
      <c r="A269" s="86" t="n">
        <v>265</v>
      </c>
      <c r="B269" s="90" t="n">
        <f aca="false">EOMONTH(Input!$C$7,A269)</f>
        <v>50982</v>
      </c>
      <c r="C269" s="90"/>
      <c r="D269" s="95" t="n">
        <f aca="false">IF($B269&gt;Input!$O$24,$D268,($D268+Input!$O$30)*(1+Input!$O$29/(100*12)))</f>
        <v>87713.2018367199</v>
      </c>
      <c r="E269" s="95" t="n">
        <f aca="false">IF($B269&gt;Input!$O$31,$E268,($E268+Input!$O$37)*(1+Input!$O$36/(100*12)))</f>
        <v>95980.2767511178</v>
      </c>
      <c r="F269" s="95" t="n">
        <f aca="false">IF($B269&gt;Input!$O$38,$F268,($F268+Input!$O$44)*(1+Input!$O$43/(100*12)))</f>
        <v>0</v>
      </c>
      <c r="G269" s="90"/>
      <c r="H269" s="95" t="n">
        <f aca="false">(IF(AND(($B269&gt;=Input!$O$24),($B269&lt;=Input!$O$26)),$H268+Input!$O$25/Input!$O$27,$H268))</f>
        <v>-200000</v>
      </c>
      <c r="I269" s="95" t="n">
        <f aca="false">(IF(AND(($B269&gt;Input!$O$31),($B269&lt;=Input!$O$33)),$I268+Input!$O$32/Input!$O$34,$I268))</f>
        <v>-200000</v>
      </c>
      <c r="J269" s="95" t="n">
        <f aca="false">(IF(AND(($B269&gt;=Input!$O$38),($B269&lt;=Input!$O$40)),$J268+Input!$O$39/Input!$O$41,$J268))</f>
        <v>0</v>
      </c>
      <c r="K269" s="95"/>
      <c r="L269" s="95" t="n">
        <f aca="false">$D269+$E269+$F269+$H269+$I269+$J269</f>
        <v>-216306.521412162</v>
      </c>
    </row>
    <row r="270" customFormat="false" ht="12.8" hidden="false" customHeight="false" outlineLevel="0" collapsed="false">
      <c r="A270" s="86" t="n">
        <v>266</v>
      </c>
      <c r="B270" s="90" t="n">
        <f aca="false">EOMONTH(Input!$C$7,A270)</f>
        <v>51013</v>
      </c>
      <c r="C270" s="90"/>
      <c r="D270" s="95" t="n">
        <f aca="false">IF($B270&gt;Input!$O$24,$D269,($D269+Input!$O$30)*(1+Input!$O$29/(100*12)))</f>
        <v>87713.2018367199</v>
      </c>
      <c r="E270" s="95" t="n">
        <f aca="false">IF($B270&gt;Input!$O$31,$E269,($E269+Input!$O$37)*(1+Input!$O$36/(100*12)))</f>
        <v>95980.2767511178</v>
      </c>
      <c r="F270" s="95" t="n">
        <f aca="false">IF($B270&gt;Input!$O$38,$F269,($F269+Input!$O$44)*(1+Input!$O$43/(100*12)))</f>
        <v>0</v>
      </c>
      <c r="G270" s="90"/>
      <c r="H270" s="95" t="n">
        <f aca="false">(IF(AND(($B270&gt;=Input!$O$24),($B270&lt;=Input!$O$26)),$H269+Input!$O$25/Input!$O$27,$H269))</f>
        <v>-200000</v>
      </c>
      <c r="I270" s="95" t="n">
        <f aca="false">(IF(AND(($B270&gt;Input!$O$31),($B270&lt;=Input!$O$33)),$I269+Input!$O$32/Input!$O$34,$I269))</f>
        <v>-200000</v>
      </c>
      <c r="J270" s="95" t="n">
        <f aca="false">(IF(AND(($B270&gt;=Input!$O$38),($B270&lt;=Input!$O$40)),$J269+Input!$O$39/Input!$O$41,$J269))</f>
        <v>0</v>
      </c>
      <c r="K270" s="95"/>
      <c r="L270" s="95" t="n">
        <f aca="false">$D270+$E270+$F270+$H270+$I270+$J270</f>
        <v>-216306.521412162</v>
      </c>
    </row>
    <row r="271" customFormat="false" ht="12.8" hidden="false" customHeight="false" outlineLevel="0" collapsed="false">
      <c r="A271" s="86" t="n">
        <v>267</v>
      </c>
      <c r="B271" s="90" t="n">
        <f aca="false">EOMONTH(Input!$C$7,A271)</f>
        <v>51043</v>
      </c>
      <c r="C271" s="90"/>
      <c r="D271" s="95" t="n">
        <f aca="false">IF($B271&gt;Input!$O$24,$D270,($D270+Input!$O$30)*(1+Input!$O$29/(100*12)))</f>
        <v>87713.2018367199</v>
      </c>
      <c r="E271" s="95" t="n">
        <f aca="false">IF($B271&gt;Input!$O$31,$E270,($E270+Input!$O$37)*(1+Input!$O$36/(100*12)))</f>
        <v>95980.2767511178</v>
      </c>
      <c r="F271" s="95" t="n">
        <f aca="false">IF($B271&gt;Input!$O$38,$F270,($F270+Input!$O$44)*(1+Input!$O$43/(100*12)))</f>
        <v>0</v>
      </c>
      <c r="G271" s="90"/>
      <c r="H271" s="95" t="n">
        <f aca="false">(IF(AND(($B271&gt;=Input!$O$24),($B271&lt;=Input!$O$26)),$H270+Input!$O$25/Input!$O$27,$H270))</f>
        <v>-200000</v>
      </c>
      <c r="I271" s="95" t="n">
        <f aca="false">(IF(AND(($B271&gt;Input!$O$31),($B271&lt;=Input!$O$33)),$I270+Input!$O$32/Input!$O$34,$I270))</f>
        <v>-200000</v>
      </c>
      <c r="J271" s="95" t="n">
        <f aca="false">(IF(AND(($B271&gt;=Input!$O$38),($B271&lt;=Input!$O$40)),$J270+Input!$O$39/Input!$O$41,$J270))</f>
        <v>0</v>
      </c>
      <c r="K271" s="95"/>
      <c r="L271" s="95" t="n">
        <f aca="false">$D271+$E271+$F271+$H271+$I271+$J271</f>
        <v>-216306.521412162</v>
      </c>
    </row>
    <row r="272" customFormat="false" ht="12.8" hidden="false" customHeight="false" outlineLevel="0" collapsed="false">
      <c r="A272" s="86" t="n">
        <v>268</v>
      </c>
      <c r="B272" s="90" t="n">
        <f aca="false">EOMONTH(Input!$C$7,A272)</f>
        <v>51074</v>
      </c>
      <c r="C272" s="90"/>
      <c r="D272" s="95" t="n">
        <f aca="false">IF($B272&gt;Input!$O$24,$D271,($D271+Input!$O$30)*(1+Input!$O$29/(100*12)))</f>
        <v>87713.2018367199</v>
      </c>
      <c r="E272" s="95" t="n">
        <f aca="false">IF($B272&gt;Input!$O$31,$E271,($E271+Input!$O$37)*(1+Input!$O$36/(100*12)))</f>
        <v>95980.2767511178</v>
      </c>
      <c r="F272" s="95" t="n">
        <f aca="false">IF($B272&gt;Input!$O$38,$F271,($F271+Input!$O$44)*(1+Input!$O$43/(100*12)))</f>
        <v>0</v>
      </c>
      <c r="G272" s="90"/>
      <c r="H272" s="95" t="n">
        <f aca="false">(IF(AND(($B272&gt;=Input!$O$24),($B272&lt;=Input!$O$26)),$H271+Input!$O$25/Input!$O$27,$H271))</f>
        <v>-200000</v>
      </c>
      <c r="I272" s="95" t="n">
        <f aca="false">(IF(AND(($B272&gt;Input!$O$31),($B272&lt;=Input!$O$33)),$I271+Input!$O$32/Input!$O$34,$I271))</f>
        <v>-200000</v>
      </c>
      <c r="J272" s="95" t="n">
        <f aca="false">(IF(AND(($B272&gt;=Input!$O$38),($B272&lt;=Input!$O$40)),$J271+Input!$O$39/Input!$O$41,$J271))</f>
        <v>0</v>
      </c>
      <c r="K272" s="95"/>
      <c r="L272" s="95" t="n">
        <f aca="false">$D272+$E272+$F272+$H272+$I272+$J272</f>
        <v>-216306.521412162</v>
      </c>
    </row>
    <row r="273" customFormat="false" ht="12.8" hidden="false" customHeight="false" outlineLevel="0" collapsed="false">
      <c r="A273" s="86" t="n">
        <v>269</v>
      </c>
      <c r="B273" s="90" t="n">
        <f aca="false">EOMONTH(Input!$C$7,A273)</f>
        <v>51104</v>
      </c>
      <c r="C273" s="90"/>
      <c r="D273" s="95" t="n">
        <f aca="false">IF($B273&gt;Input!$O$24,$D272,($D272+Input!$O$30)*(1+Input!$O$29/(100*12)))</f>
        <v>87713.2018367199</v>
      </c>
      <c r="E273" s="95" t="n">
        <f aca="false">IF($B273&gt;Input!$O$31,$E272,($E272+Input!$O$37)*(1+Input!$O$36/(100*12)))</f>
        <v>95980.2767511178</v>
      </c>
      <c r="F273" s="95" t="n">
        <f aca="false">IF($B273&gt;Input!$O$38,$F272,($F272+Input!$O$44)*(1+Input!$O$43/(100*12)))</f>
        <v>0</v>
      </c>
      <c r="G273" s="90"/>
      <c r="H273" s="95" t="n">
        <f aca="false">(IF(AND(($B273&gt;=Input!$O$24),($B273&lt;=Input!$O$26)),$H272+Input!$O$25/Input!$O$27,$H272))</f>
        <v>-200000</v>
      </c>
      <c r="I273" s="95" t="n">
        <f aca="false">(IF(AND(($B273&gt;Input!$O$31),($B273&lt;=Input!$O$33)),$I272+Input!$O$32/Input!$O$34,$I272))</f>
        <v>-200000</v>
      </c>
      <c r="J273" s="95" t="n">
        <f aca="false">(IF(AND(($B273&gt;=Input!$O$38),($B273&lt;=Input!$O$40)),$J272+Input!$O$39/Input!$O$41,$J272))</f>
        <v>0</v>
      </c>
      <c r="K273" s="95"/>
      <c r="L273" s="95" t="n">
        <f aca="false">$D273+$E273+$F273+$H273+$I273+$J273</f>
        <v>-216306.521412162</v>
      </c>
    </row>
    <row r="274" customFormat="false" ht="12.8" hidden="false" customHeight="false" outlineLevel="0" collapsed="false">
      <c r="A274" s="86" t="n">
        <v>270</v>
      </c>
      <c r="B274" s="90" t="n">
        <f aca="false">EOMONTH(Input!$C$7,A274)</f>
        <v>51135</v>
      </c>
      <c r="C274" s="90"/>
      <c r="D274" s="95" t="n">
        <f aca="false">IF($B274&gt;Input!$O$24,$D273,($D273+Input!$O$30)*(1+Input!$O$29/(100*12)))</f>
        <v>87713.2018367199</v>
      </c>
      <c r="E274" s="95" t="n">
        <f aca="false">IF($B274&gt;Input!$O$31,$E273,($E273+Input!$O$37)*(1+Input!$O$36/(100*12)))</f>
        <v>95980.2767511178</v>
      </c>
      <c r="F274" s="95" t="n">
        <f aca="false">IF($B274&gt;Input!$O$38,$F273,($F273+Input!$O$44)*(1+Input!$O$43/(100*12)))</f>
        <v>0</v>
      </c>
      <c r="G274" s="90"/>
      <c r="H274" s="95" t="n">
        <f aca="false">(IF(AND(($B274&gt;=Input!$O$24),($B274&lt;=Input!$O$26)),$H273+Input!$O$25/Input!$O$27,$H273))</f>
        <v>-200000</v>
      </c>
      <c r="I274" s="95" t="n">
        <f aca="false">(IF(AND(($B274&gt;Input!$O$31),($B274&lt;=Input!$O$33)),$I273+Input!$O$32/Input!$O$34,$I273))</f>
        <v>-200000</v>
      </c>
      <c r="J274" s="95" t="n">
        <f aca="false">(IF(AND(($B274&gt;=Input!$O$38),($B274&lt;=Input!$O$40)),$J273+Input!$O$39/Input!$O$41,$J273))</f>
        <v>0</v>
      </c>
      <c r="K274" s="95"/>
      <c r="L274" s="95" t="n">
        <f aca="false">$D274+$E274+$F274+$H274+$I274+$J274</f>
        <v>-216306.521412162</v>
      </c>
    </row>
    <row r="275" customFormat="false" ht="12.8" hidden="false" customHeight="false" outlineLevel="0" collapsed="false">
      <c r="A275" s="86" t="n">
        <v>271</v>
      </c>
      <c r="B275" s="90" t="n">
        <f aca="false">EOMONTH(Input!$C$7,A275)</f>
        <v>51166</v>
      </c>
      <c r="C275" s="90"/>
      <c r="D275" s="95" t="n">
        <f aca="false">IF($B275&gt;Input!$O$24,$D274,($D274+Input!$O$30)*(1+Input!$O$29/(100*12)))</f>
        <v>87713.2018367199</v>
      </c>
      <c r="E275" s="95" t="n">
        <f aca="false">IF($B275&gt;Input!$O$31,$E274,($E274+Input!$O$37)*(1+Input!$O$36/(100*12)))</f>
        <v>95980.2767511178</v>
      </c>
      <c r="F275" s="95" t="n">
        <f aca="false">IF($B275&gt;Input!$O$38,$F274,($F274+Input!$O$44)*(1+Input!$O$43/(100*12)))</f>
        <v>0</v>
      </c>
      <c r="G275" s="90"/>
      <c r="H275" s="95" t="n">
        <f aca="false">(IF(AND(($B275&gt;=Input!$O$24),($B275&lt;=Input!$O$26)),$H274+Input!$O$25/Input!$O$27,$H274))</f>
        <v>-200000</v>
      </c>
      <c r="I275" s="95" t="n">
        <f aca="false">(IF(AND(($B275&gt;Input!$O$31),($B275&lt;=Input!$O$33)),$I274+Input!$O$32/Input!$O$34,$I274))</f>
        <v>-200000</v>
      </c>
      <c r="J275" s="95" t="n">
        <f aca="false">(IF(AND(($B275&gt;=Input!$O$38),($B275&lt;=Input!$O$40)),$J274+Input!$O$39/Input!$O$41,$J274))</f>
        <v>0</v>
      </c>
      <c r="K275" s="95"/>
      <c r="L275" s="95" t="n">
        <f aca="false">$D275+$E275+$F275+$H275+$I275+$J275</f>
        <v>-216306.521412162</v>
      </c>
    </row>
    <row r="276" customFormat="false" ht="12.8" hidden="false" customHeight="false" outlineLevel="0" collapsed="false">
      <c r="A276" s="86" t="n">
        <v>272</v>
      </c>
      <c r="B276" s="90" t="n">
        <f aca="false">EOMONTH(Input!$C$7,A276)</f>
        <v>51195</v>
      </c>
      <c r="C276" s="90"/>
      <c r="D276" s="95" t="n">
        <f aca="false">IF($B276&gt;Input!$O$24,$D275,($D275+Input!$O$30)*(1+Input!$O$29/(100*12)))</f>
        <v>87713.2018367199</v>
      </c>
      <c r="E276" s="95" t="n">
        <f aca="false">IF($B276&gt;Input!$O$31,$E275,($E275+Input!$O$37)*(1+Input!$O$36/(100*12)))</f>
        <v>95980.2767511178</v>
      </c>
      <c r="F276" s="95" t="n">
        <f aca="false">IF($B276&gt;Input!$O$38,$F275,($F275+Input!$O$44)*(1+Input!$O$43/(100*12)))</f>
        <v>0</v>
      </c>
      <c r="G276" s="90"/>
      <c r="H276" s="95" t="n">
        <f aca="false">(IF(AND(($B276&gt;=Input!$O$24),($B276&lt;=Input!$O$26)),$H275+Input!$O$25/Input!$O$27,$H275))</f>
        <v>-200000</v>
      </c>
      <c r="I276" s="95" t="n">
        <f aca="false">(IF(AND(($B276&gt;Input!$O$31),($B276&lt;=Input!$O$33)),$I275+Input!$O$32/Input!$O$34,$I275))</f>
        <v>-200000</v>
      </c>
      <c r="J276" s="95" t="n">
        <f aca="false">(IF(AND(($B276&gt;=Input!$O$38),($B276&lt;=Input!$O$40)),$J275+Input!$O$39/Input!$O$41,$J275))</f>
        <v>0</v>
      </c>
      <c r="K276" s="95"/>
      <c r="L276" s="95" t="n">
        <f aca="false">$D276+$E276+$F276+$H276+$I276+$J276</f>
        <v>-216306.521412162</v>
      </c>
    </row>
    <row r="277" customFormat="false" ht="12.8" hidden="false" customHeight="false" outlineLevel="0" collapsed="false">
      <c r="A277" s="86" t="n">
        <v>273</v>
      </c>
      <c r="B277" s="90" t="n">
        <f aca="false">EOMONTH(Input!$C$7,A277)</f>
        <v>51226</v>
      </c>
      <c r="C277" s="90"/>
      <c r="D277" s="95" t="n">
        <f aca="false">IF($B277&gt;Input!$O$24,$D276,($D276+Input!$O$30)*(1+Input!$O$29/(100*12)))</f>
        <v>87713.2018367199</v>
      </c>
      <c r="E277" s="95" t="n">
        <f aca="false">IF($B277&gt;Input!$O$31,$E276,($E276+Input!$O$37)*(1+Input!$O$36/(100*12)))</f>
        <v>95980.2767511178</v>
      </c>
      <c r="F277" s="95" t="n">
        <f aca="false">IF($B277&gt;Input!$O$38,$F276,($F276+Input!$O$44)*(1+Input!$O$43/(100*12)))</f>
        <v>0</v>
      </c>
      <c r="G277" s="90"/>
      <c r="H277" s="95" t="n">
        <f aca="false">(IF(AND(($B277&gt;=Input!$O$24),($B277&lt;=Input!$O$26)),$H276+Input!$O$25/Input!$O$27,$H276))</f>
        <v>-200000</v>
      </c>
      <c r="I277" s="95" t="n">
        <f aca="false">(IF(AND(($B277&gt;Input!$O$31),($B277&lt;=Input!$O$33)),$I276+Input!$O$32/Input!$O$34,$I276))</f>
        <v>-200000</v>
      </c>
      <c r="J277" s="95" t="n">
        <f aca="false">(IF(AND(($B277&gt;=Input!$O$38),($B277&lt;=Input!$O$40)),$J276+Input!$O$39/Input!$O$41,$J276))</f>
        <v>0</v>
      </c>
      <c r="K277" s="95"/>
      <c r="L277" s="95" t="n">
        <f aca="false">$D277+$E277+$F277+$H277+$I277+$J277</f>
        <v>-216306.521412162</v>
      </c>
    </row>
    <row r="278" customFormat="false" ht="12.8" hidden="false" customHeight="false" outlineLevel="0" collapsed="false">
      <c r="A278" s="86" t="n">
        <v>274</v>
      </c>
      <c r="B278" s="90" t="n">
        <f aca="false">EOMONTH(Input!$C$7,A278)</f>
        <v>51256</v>
      </c>
      <c r="C278" s="90"/>
      <c r="D278" s="95" t="n">
        <f aca="false">IF($B278&gt;Input!$O$24,$D277,($D277+Input!$O$30)*(1+Input!$O$29/(100*12)))</f>
        <v>87713.2018367199</v>
      </c>
      <c r="E278" s="95" t="n">
        <f aca="false">IF($B278&gt;Input!$O$31,$E277,($E277+Input!$O$37)*(1+Input!$O$36/(100*12)))</f>
        <v>95980.2767511178</v>
      </c>
      <c r="F278" s="95" t="n">
        <f aca="false">IF($B278&gt;Input!$O$38,$F277,($F277+Input!$O$44)*(1+Input!$O$43/(100*12)))</f>
        <v>0</v>
      </c>
      <c r="G278" s="90"/>
      <c r="H278" s="95" t="n">
        <f aca="false">(IF(AND(($B278&gt;=Input!$O$24),($B278&lt;=Input!$O$26)),$H277+Input!$O$25/Input!$O$27,$H277))</f>
        <v>-200000</v>
      </c>
      <c r="I278" s="95" t="n">
        <f aca="false">(IF(AND(($B278&gt;Input!$O$31),($B278&lt;=Input!$O$33)),$I277+Input!$O$32/Input!$O$34,$I277))</f>
        <v>-200000</v>
      </c>
      <c r="J278" s="95" t="n">
        <f aca="false">(IF(AND(($B278&gt;=Input!$O$38),($B278&lt;=Input!$O$40)),$J277+Input!$O$39/Input!$O$41,$J277))</f>
        <v>0</v>
      </c>
      <c r="K278" s="95"/>
      <c r="L278" s="95" t="n">
        <f aca="false">$D278+$E278+$F278+$H278+$I278+$J278</f>
        <v>-216306.521412162</v>
      </c>
    </row>
    <row r="279" customFormat="false" ht="12.8" hidden="false" customHeight="false" outlineLevel="0" collapsed="false">
      <c r="A279" s="86" t="n">
        <v>275</v>
      </c>
      <c r="B279" s="90" t="n">
        <f aca="false">EOMONTH(Input!$C$7,A279)</f>
        <v>51287</v>
      </c>
      <c r="C279" s="90"/>
      <c r="D279" s="95" t="n">
        <f aca="false">IF($B279&gt;Input!$O$24,$D278,($D278+Input!$O$30)*(1+Input!$O$29/(100*12)))</f>
        <v>87713.2018367199</v>
      </c>
      <c r="E279" s="95" t="n">
        <f aca="false">IF($B279&gt;Input!$O$31,$E278,($E278+Input!$O$37)*(1+Input!$O$36/(100*12)))</f>
        <v>95980.2767511178</v>
      </c>
      <c r="F279" s="95" t="n">
        <f aca="false">IF($B279&gt;Input!$O$38,$F278,($F278+Input!$O$44)*(1+Input!$O$43/(100*12)))</f>
        <v>0</v>
      </c>
      <c r="G279" s="90"/>
      <c r="H279" s="95" t="n">
        <f aca="false">(IF(AND(($B279&gt;=Input!$O$24),($B279&lt;=Input!$O$26)),$H278+Input!$O$25/Input!$O$27,$H278))</f>
        <v>-200000</v>
      </c>
      <c r="I279" s="95" t="n">
        <f aca="false">(IF(AND(($B279&gt;Input!$O$31),($B279&lt;=Input!$O$33)),$I278+Input!$O$32/Input!$O$34,$I278))</f>
        <v>-200000</v>
      </c>
      <c r="J279" s="95" t="n">
        <f aca="false">(IF(AND(($B279&gt;=Input!$O$38),($B279&lt;=Input!$O$40)),$J278+Input!$O$39/Input!$O$41,$J278))</f>
        <v>0</v>
      </c>
      <c r="K279" s="95"/>
      <c r="L279" s="95" t="n">
        <f aca="false">$D279+$E279+$F279+$H279+$I279+$J279</f>
        <v>-216306.521412162</v>
      </c>
    </row>
    <row r="280" customFormat="false" ht="12.8" hidden="false" customHeight="false" outlineLevel="0" collapsed="false">
      <c r="A280" s="86" t="n">
        <v>276</v>
      </c>
      <c r="B280" s="90" t="n">
        <f aca="false">EOMONTH(Input!$C$7,A280)</f>
        <v>51317</v>
      </c>
      <c r="C280" s="90"/>
      <c r="D280" s="95" t="n">
        <f aca="false">IF($B280&gt;Input!$O$24,$D279,($D279+Input!$O$30)*(1+Input!$O$29/(100*12)))</f>
        <v>87713.2018367199</v>
      </c>
      <c r="E280" s="95" t="n">
        <f aca="false">IF($B280&gt;Input!$O$31,$E279,($E279+Input!$O$37)*(1+Input!$O$36/(100*12)))</f>
        <v>95980.2767511178</v>
      </c>
      <c r="F280" s="95" t="n">
        <f aca="false">IF($B280&gt;Input!$O$38,$F279,($F279+Input!$O$44)*(1+Input!$O$43/(100*12)))</f>
        <v>0</v>
      </c>
      <c r="G280" s="90"/>
      <c r="H280" s="95" t="n">
        <f aca="false">(IF(AND(($B280&gt;=Input!$O$24),($B280&lt;=Input!$O$26)),$H279+Input!$O$25/Input!$O$27,$H279))</f>
        <v>-200000</v>
      </c>
      <c r="I280" s="95" t="n">
        <f aca="false">(IF(AND(($B280&gt;Input!$O$31),($B280&lt;=Input!$O$33)),$I279+Input!$O$32/Input!$O$34,$I279))</f>
        <v>-200000</v>
      </c>
      <c r="J280" s="95" t="n">
        <f aca="false">(IF(AND(($B280&gt;=Input!$O$38),($B280&lt;=Input!$O$40)),$J279+Input!$O$39/Input!$O$41,$J279))</f>
        <v>0</v>
      </c>
      <c r="K280" s="95"/>
      <c r="L280" s="95" t="n">
        <f aca="false">$D280+$E280+$F280+$H280+$I280+$J280</f>
        <v>-216306.521412162</v>
      </c>
    </row>
    <row r="281" customFormat="false" ht="12.8" hidden="false" customHeight="false" outlineLevel="0" collapsed="false">
      <c r="A281" s="86" t="n">
        <v>277</v>
      </c>
      <c r="B281" s="90" t="n">
        <f aca="false">EOMONTH(Input!$C$7,A281)</f>
        <v>51348</v>
      </c>
      <c r="C281" s="90"/>
      <c r="D281" s="95" t="n">
        <f aca="false">IF($B281&gt;Input!$O$24,$D280,($D280+Input!$O$30)*(1+Input!$O$29/(100*12)))</f>
        <v>87713.2018367199</v>
      </c>
      <c r="E281" s="95" t="n">
        <f aca="false">IF($B281&gt;Input!$O$31,$E280,($E280+Input!$O$37)*(1+Input!$O$36/(100*12)))</f>
        <v>95980.2767511178</v>
      </c>
      <c r="F281" s="95" t="n">
        <f aca="false">IF($B281&gt;Input!$O$38,$F280,($F280+Input!$O$44)*(1+Input!$O$43/(100*12)))</f>
        <v>0</v>
      </c>
      <c r="G281" s="90"/>
      <c r="H281" s="95" t="n">
        <f aca="false">(IF(AND(($B281&gt;=Input!$O$24),($B281&lt;=Input!$O$26)),$H280+Input!$O$25/Input!$O$27,$H280))</f>
        <v>-200000</v>
      </c>
      <c r="I281" s="95" t="n">
        <f aca="false">(IF(AND(($B281&gt;Input!$O$31),($B281&lt;=Input!$O$33)),$I280+Input!$O$32/Input!$O$34,$I280))</f>
        <v>-200000</v>
      </c>
      <c r="J281" s="95" t="n">
        <f aca="false">(IF(AND(($B281&gt;=Input!$O$38),($B281&lt;=Input!$O$40)),$J280+Input!$O$39/Input!$O$41,$J280))</f>
        <v>0</v>
      </c>
      <c r="K281" s="95"/>
      <c r="L281" s="95" t="n">
        <f aca="false">$D281+$E281+$F281+$H281+$I281+$J281</f>
        <v>-216306.521412162</v>
      </c>
    </row>
    <row r="282" customFormat="false" ht="12.8" hidden="false" customHeight="false" outlineLevel="0" collapsed="false">
      <c r="A282" s="86" t="n">
        <v>278</v>
      </c>
      <c r="B282" s="90" t="n">
        <f aca="false">EOMONTH(Input!$C$7,A282)</f>
        <v>51379</v>
      </c>
      <c r="C282" s="90"/>
      <c r="D282" s="95" t="n">
        <f aca="false">IF($B282&gt;Input!$O$24,$D281,($D281+Input!$O$30)*(1+Input!$O$29/(100*12)))</f>
        <v>87713.2018367199</v>
      </c>
      <c r="E282" s="95" t="n">
        <f aca="false">IF($B282&gt;Input!$O$31,$E281,($E281+Input!$O$37)*(1+Input!$O$36/(100*12)))</f>
        <v>95980.2767511178</v>
      </c>
      <c r="F282" s="95" t="n">
        <f aca="false">IF($B282&gt;Input!$O$38,$F281,($F281+Input!$O$44)*(1+Input!$O$43/(100*12)))</f>
        <v>0</v>
      </c>
      <c r="G282" s="90"/>
      <c r="H282" s="95" t="n">
        <f aca="false">(IF(AND(($B282&gt;=Input!$O$24),($B282&lt;=Input!$O$26)),$H281+Input!$O$25/Input!$O$27,$H281))</f>
        <v>-200000</v>
      </c>
      <c r="I282" s="95" t="n">
        <f aca="false">(IF(AND(($B282&gt;Input!$O$31),($B282&lt;=Input!$O$33)),$I281+Input!$O$32/Input!$O$34,$I281))</f>
        <v>-200000</v>
      </c>
      <c r="J282" s="95" t="n">
        <f aca="false">(IF(AND(($B282&gt;=Input!$O$38),($B282&lt;=Input!$O$40)),$J281+Input!$O$39/Input!$O$41,$J281))</f>
        <v>0</v>
      </c>
      <c r="K282" s="95"/>
      <c r="L282" s="95" t="n">
        <f aca="false">$D282+$E282+$F282+$H282+$I282+$J282</f>
        <v>-216306.521412162</v>
      </c>
    </row>
    <row r="283" customFormat="false" ht="12.8" hidden="false" customHeight="false" outlineLevel="0" collapsed="false">
      <c r="A283" s="86" t="n">
        <v>279</v>
      </c>
      <c r="B283" s="90" t="n">
        <f aca="false">EOMONTH(Input!$C$7,A283)</f>
        <v>51409</v>
      </c>
      <c r="C283" s="90"/>
      <c r="D283" s="95" t="n">
        <f aca="false">IF($B283&gt;Input!$O$24,$D282,($D282+Input!$O$30)*(1+Input!$O$29/(100*12)))</f>
        <v>87713.2018367199</v>
      </c>
      <c r="E283" s="95" t="n">
        <f aca="false">IF($B283&gt;Input!$O$31,$E282,($E282+Input!$O$37)*(1+Input!$O$36/(100*12)))</f>
        <v>95980.2767511178</v>
      </c>
      <c r="F283" s="95" t="n">
        <f aca="false">IF($B283&gt;Input!$O$38,$F282,($F282+Input!$O$44)*(1+Input!$O$43/(100*12)))</f>
        <v>0</v>
      </c>
      <c r="G283" s="90"/>
      <c r="H283" s="95" t="n">
        <f aca="false">(IF(AND(($B283&gt;=Input!$O$24),($B283&lt;=Input!$O$26)),$H282+Input!$O$25/Input!$O$27,$H282))</f>
        <v>-200000</v>
      </c>
      <c r="I283" s="95" t="n">
        <f aca="false">(IF(AND(($B283&gt;Input!$O$31),($B283&lt;=Input!$O$33)),$I282+Input!$O$32/Input!$O$34,$I282))</f>
        <v>-200000</v>
      </c>
      <c r="J283" s="95" t="n">
        <f aca="false">(IF(AND(($B283&gt;=Input!$O$38),($B283&lt;=Input!$O$40)),$J282+Input!$O$39/Input!$O$41,$J282))</f>
        <v>0</v>
      </c>
      <c r="K283" s="95"/>
      <c r="L283" s="95" t="n">
        <f aca="false">$D283+$E283+$F283+$H283+$I283+$J283</f>
        <v>-216306.521412162</v>
      </c>
    </row>
    <row r="284" customFormat="false" ht="12.8" hidden="false" customHeight="false" outlineLevel="0" collapsed="false">
      <c r="A284" s="86" t="n">
        <v>280</v>
      </c>
      <c r="B284" s="90" t="n">
        <f aca="false">EOMONTH(Input!$C$7,A284)</f>
        <v>51440</v>
      </c>
      <c r="C284" s="90"/>
      <c r="D284" s="95" t="n">
        <f aca="false">IF($B284&gt;Input!$O$24,$D283,($D283+Input!$O$30)*(1+Input!$O$29/(100*12)))</f>
        <v>87713.2018367199</v>
      </c>
      <c r="E284" s="95" t="n">
        <f aca="false">IF($B284&gt;Input!$O$31,$E283,($E283+Input!$O$37)*(1+Input!$O$36/(100*12)))</f>
        <v>95980.2767511178</v>
      </c>
      <c r="F284" s="95" t="n">
        <f aca="false">IF($B284&gt;Input!$O$38,$F283,($F283+Input!$O$44)*(1+Input!$O$43/(100*12)))</f>
        <v>0</v>
      </c>
      <c r="G284" s="90"/>
      <c r="H284" s="95" t="n">
        <f aca="false">(IF(AND(($B284&gt;=Input!$O$24),($B284&lt;=Input!$O$26)),$H283+Input!$O$25/Input!$O$27,$H283))</f>
        <v>-200000</v>
      </c>
      <c r="I284" s="95" t="n">
        <f aca="false">(IF(AND(($B284&gt;Input!$O$31),($B284&lt;=Input!$O$33)),$I283+Input!$O$32/Input!$O$34,$I283))</f>
        <v>-200000</v>
      </c>
      <c r="J284" s="95" t="n">
        <f aca="false">(IF(AND(($B284&gt;=Input!$O$38),($B284&lt;=Input!$O$40)),$J283+Input!$O$39/Input!$O$41,$J283))</f>
        <v>0</v>
      </c>
      <c r="K284" s="95"/>
      <c r="L284" s="95" t="n">
        <f aca="false">$D284+$E284+$F284+$H284+$I284+$J284</f>
        <v>-216306.521412162</v>
      </c>
    </row>
    <row r="285" customFormat="false" ht="12.8" hidden="false" customHeight="false" outlineLevel="0" collapsed="false">
      <c r="A285" s="86" t="n">
        <v>281</v>
      </c>
      <c r="B285" s="90" t="n">
        <f aca="false">EOMONTH(Input!$C$7,A285)</f>
        <v>51470</v>
      </c>
      <c r="C285" s="90"/>
      <c r="D285" s="95" t="n">
        <f aca="false">IF($B285&gt;Input!$O$24,$D284,($D284+Input!$O$30)*(1+Input!$O$29/(100*12)))</f>
        <v>87713.2018367199</v>
      </c>
      <c r="E285" s="95" t="n">
        <f aca="false">IF($B285&gt;Input!$O$31,$E284,($E284+Input!$O$37)*(1+Input!$O$36/(100*12)))</f>
        <v>95980.2767511178</v>
      </c>
      <c r="F285" s="95" t="n">
        <f aca="false">IF($B285&gt;Input!$O$38,$F284,($F284+Input!$O$44)*(1+Input!$O$43/(100*12)))</f>
        <v>0</v>
      </c>
      <c r="G285" s="90"/>
      <c r="H285" s="95" t="n">
        <f aca="false">(IF(AND(($B285&gt;=Input!$O$24),($B285&lt;=Input!$O$26)),$H284+Input!$O$25/Input!$O$27,$H284))</f>
        <v>-200000</v>
      </c>
      <c r="I285" s="95" t="n">
        <f aca="false">(IF(AND(($B285&gt;Input!$O$31),($B285&lt;=Input!$O$33)),$I284+Input!$O$32/Input!$O$34,$I284))</f>
        <v>-200000</v>
      </c>
      <c r="J285" s="95" t="n">
        <f aca="false">(IF(AND(($B285&gt;=Input!$O$38),($B285&lt;=Input!$O$40)),$J284+Input!$O$39/Input!$O$41,$J284))</f>
        <v>0</v>
      </c>
      <c r="K285" s="95"/>
      <c r="L285" s="95" t="n">
        <f aca="false">$D285+$E285+$F285+$H285+$I285+$J285</f>
        <v>-216306.521412162</v>
      </c>
    </row>
    <row r="286" customFormat="false" ht="12.8" hidden="false" customHeight="false" outlineLevel="0" collapsed="false">
      <c r="A286" s="86" t="n">
        <v>282</v>
      </c>
      <c r="B286" s="90" t="n">
        <f aca="false">EOMONTH(Input!$C$7,A286)</f>
        <v>51501</v>
      </c>
      <c r="C286" s="90"/>
      <c r="D286" s="95" t="n">
        <f aca="false">IF($B286&gt;Input!$O$24,$D285,($D285+Input!$O$30)*(1+Input!$O$29/(100*12)))</f>
        <v>87713.2018367199</v>
      </c>
      <c r="E286" s="95" t="n">
        <f aca="false">IF($B286&gt;Input!$O$31,$E285,($E285+Input!$O$37)*(1+Input!$O$36/(100*12)))</f>
        <v>95980.2767511178</v>
      </c>
      <c r="F286" s="95" t="n">
        <f aca="false">IF($B286&gt;Input!$O$38,$F285,($F285+Input!$O$44)*(1+Input!$O$43/(100*12)))</f>
        <v>0</v>
      </c>
      <c r="G286" s="90"/>
      <c r="H286" s="95" t="n">
        <f aca="false">(IF(AND(($B286&gt;=Input!$O$24),($B286&lt;=Input!$O$26)),$H285+Input!$O$25/Input!$O$27,$H285))</f>
        <v>-200000</v>
      </c>
      <c r="I286" s="95" t="n">
        <f aca="false">(IF(AND(($B286&gt;Input!$O$31),($B286&lt;=Input!$O$33)),$I285+Input!$O$32/Input!$O$34,$I285))</f>
        <v>-200000</v>
      </c>
      <c r="J286" s="95" t="n">
        <f aca="false">(IF(AND(($B286&gt;=Input!$O$38),($B286&lt;=Input!$O$40)),$J285+Input!$O$39/Input!$O$41,$J285))</f>
        <v>0</v>
      </c>
      <c r="K286" s="95"/>
      <c r="L286" s="95" t="n">
        <f aca="false">$D286+$E286+$F286+$H286+$I286+$J286</f>
        <v>-216306.521412162</v>
      </c>
    </row>
    <row r="287" customFormat="false" ht="12.8" hidden="false" customHeight="false" outlineLevel="0" collapsed="false">
      <c r="A287" s="86" t="n">
        <v>283</v>
      </c>
      <c r="B287" s="90" t="n">
        <f aca="false">EOMONTH(Input!$C$7,A287)</f>
        <v>51532</v>
      </c>
      <c r="C287" s="90"/>
      <c r="D287" s="95" t="n">
        <f aca="false">IF($B287&gt;Input!$O$24,$D286,($D286+Input!$O$30)*(1+Input!$O$29/(100*12)))</f>
        <v>87713.2018367199</v>
      </c>
      <c r="E287" s="95" t="n">
        <f aca="false">IF($B287&gt;Input!$O$31,$E286,($E286+Input!$O$37)*(1+Input!$O$36/(100*12)))</f>
        <v>95980.2767511178</v>
      </c>
      <c r="F287" s="95" t="n">
        <f aca="false">IF($B287&gt;Input!$O$38,$F286,($F286+Input!$O$44)*(1+Input!$O$43/(100*12)))</f>
        <v>0</v>
      </c>
      <c r="G287" s="90"/>
      <c r="H287" s="95" t="n">
        <f aca="false">(IF(AND(($B287&gt;=Input!$O$24),($B287&lt;=Input!$O$26)),$H286+Input!$O$25/Input!$O$27,$H286))</f>
        <v>-200000</v>
      </c>
      <c r="I287" s="95" t="n">
        <f aca="false">(IF(AND(($B287&gt;Input!$O$31),($B287&lt;=Input!$O$33)),$I286+Input!$O$32/Input!$O$34,$I286))</f>
        <v>-200000</v>
      </c>
      <c r="J287" s="95" t="n">
        <f aca="false">(IF(AND(($B287&gt;=Input!$O$38),($B287&lt;=Input!$O$40)),$J286+Input!$O$39/Input!$O$41,$J286))</f>
        <v>0</v>
      </c>
      <c r="K287" s="95"/>
      <c r="L287" s="95" t="n">
        <f aca="false">$D287+$E287+$F287+$H287+$I287+$J287</f>
        <v>-216306.521412162</v>
      </c>
    </row>
    <row r="288" customFormat="false" ht="12.8" hidden="false" customHeight="false" outlineLevel="0" collapsed="false">
      <c r="A288" s="86" t="n">
        <v>284</v>
      </c>
      <c r="B288" s="90" t="n">
        <f aca="false">EOMONTH(Input!$C$7,A288)</f>
        <v>51560</v>
      </c>
      <c r="C288" s="90"/>
      <c r="D288" s="95" t="n">
        <f aca="false">IF($B288&gt;Input!$O$24,$D287,($D287+Input!$O$30)*(1+Input!$O$29/(100*12)))</f>
        <v>87713.2018367199</v>
      </c>
      <c r="E288" s="95" t="n">
        <f aca="false">IF($B288&gt;Input!$O$31,$E287,($E287+Input!$O$37)*(1+Input!$O$36/(100*12)))</f>
        <v>95980.2767511178</v>
      </c>
      <c r="F288" s="95" t="n">
        <f aca="false">IF($B288&gt;Input!$O$38,$F287,($F287+Input!$O$44)*(1+Input!$O$43/(100*12)))</f>
        <v>0</v>
      </c>
      <c r="G288" s="90"/>
      <c r="H288" s="95" t="n">
        <f aca="false">(IF(AND(($B288&gt;=Input!$O$24),($B288&lt;=Input!$O$26)),$H287+Input!$O$25/Input!$O$27,$H287))</f>
        <v>-200000</v>
      </c>
      <c r="I288" s="95" t="n">
        <f aca="false">(IF(AND(($B288&gt;Input!$O$31),($B288&lt;=Input!$O$33)),$I287+Input!$O$32/Input!$O$34,$I287))</f>
        <v>-200000</v>
      </c>
      <c r="J288" s="95" t="n">
        <f aca="false">(IF(AND(($B288&gt;=Input!$O$38),($B288&lt;=Input!$O$40)),$J287+Input!$O$39/Input!$O$41,$J287))</f>
        <v>0</v>
      </c>
      <c r="K288" s="95"/>
      <c r="L288" s="95" t="n">
        <f aca="false">$D288+$E288+$F288+$H288+$I288+$J288</f>
        <v>-216306.521412162</v>
      </c>
    </row>
    <row r="289" customFormat="false" ht="12.8" hidden="false" customHeight="false" outlineLevel="0" collapsed="false">
      <c r="A289" s="86" t="n">
        <v>285</v>
      </c>
      <c r="B289" s="90" t="n">
        <f aca="false">EOMONTH(Input!$C$7,A289)</f>
        <v>51591</v>
      </c>
      <c r="C289" s="90"/>
      <c r="D289" s="95" t="n">
        <f aca="false">IF($B289&gt;Input!$O$24,$D288,($D288+Input!$O$30)*(1+Input!$O$29/(100*12)))</f>
        <v>87713.2018367199</v>
      </c>
      <c r="E289" s="95" t="n">
        <f aca="false">IF($B289&gt;Input!$O$31,$E288,($E288+Input!$O$37)*(1+Input!$O$36/(100*12)))</f>
        <v>95980.2767511178</v>
      </c>
      <c r="F289" s="95" t="n">
        <f aca="false">IF($B289&gt;Input!$O$38,$F288,($F288+Input!$O$44)*(1+Input!$O$43/(100*12)))</f>
        <v>0</v>
      </c>
      <c r="G289" s="90"/>
      <c r="H289" s="95" t="n">
        <f aca="false">(IF(AND(($B289&gt;=Input!$O$24),($B289&lt;=Input!$O$26)),$H288+Input!$O$25/Input!$O$27,$H288))</f>
        <v>-200000</v>
      </c>
      <c r="I289" s="95" t="n">
        <f aca="false">(IF(AND(($B289&gt;Input!$O$31),($B289&lt;=Input!$O$33)),$I288+Input!$O$32/Input!$O$34,$I288))</f>
        <v>-200000</v>
      </c>
      <c r="J289" s="95" t="n">
        <f aca="false">(IF(AND(($B289&gt;=Input!$O$38),($B289&lt;=Input!$O$40)),$J288+Input!$O$39/Input!$O$41,$J288))</f>
        <v>0</v>
      </c>
      <c r="K289" s="95"/>
      <c r="L289" s="95" t="n">
        <f aca="false">$D289+$E289+$F289+$H289+$I289+$J289</f>
        <v>-216306.521412162</v>
      </c>
    </row>
    <row r="290" customFormat="false" ht="12.8" hidden="false" customHeight="false" outlineLevel="0" collapsed="false">
      <c r="A290" s="86" t="n">
        <v>286</v>
      </c>
      <c r="B290" s="90" t="n">
        <f aca="false">EOMONTH(Input!$C$7,A290)</f>
        <v>51621</v>
      </c>
      <c r="C290" s="90"/>
      <c r="D290" s="95" t="n">
        <f aca="false">IF($B290&gt;Input!$O$24,$D289,($D289+Input!$O$30)*(1+Input!$O$29/(100*12)))</f>
        <v>87713.2018367199</v>
      </c>
      <c r="E290" s="95" t="n">
        <f aca="false">IF($B290&gt;Input!$O$31,$E289,($E289+Input!$O$37)*(1+Input!$O$36/(100*12)))</f>
        <v>95980.2767511178</v>
      </c>
      <c r="F290" s="95" t="n">
        <f aca="false">IF($B290&gt;Input!$O$38,$F289,($F289+Input!$O$44)*(1+Input!$O$43/(100*12)))</f>
        <v>0</v>
      </c>
      <c r="G290" s="90"/>
      <c r="H290" s="95" t="n">
        <f aca="false">(IF(AND(($B290&gt;=Input!$O$24),($B290&lt;=Input!$O$26)),$H289+Input!$O$25/Input!$O$27,$H289))</f>
        <v>-200000</v>
      </c>
      <c r="I290" s="95" t="n">
        <f aca="false">(IF(AND(($B290&gt;Input!$O$31),($B290&lt;=Input!$O$33)),$I289+Input!$O$32/Input!$O$34,$I289))</f>
        <v>-200000</v>
      </c>
      <c r="J290" s="95" t="n">
        <f aca="false">(IF(AND(($B290&gt;=Input!$O$38),($B290&lt;=Input!$O$40)),$J289+Input!$O$39/Input!$O$41,$J289))</f>
        <v>0</v>
      </c>
      <c r="K290" s="95"/>
      <c r="L290" s="95" t="n">
        <f aca="false">$D290+$E290+$F290+$H290+$I290+$J290</f>
        <v>-216306.521412162</v>
      </c>
    </row>
    <row r="291" customFormat="false" ht="12.8" hidden="false" customHeight="false" outlineLevel="0" collapsed="false">
      <c r="A291" s="86" t="n">
        <v>287</v>
      </c>
      <c r="B291" s="90" t="n">
        <f aca="false">EOMONTH(Input!$C$7,A291)</f>
        <v>51652</v>
      </c>
      <c r="C291" s="90"/>
      <c r="D291" s="95" t="n">
        <f aca="false">IF($B291&gt;Input!$O$24,$D290,($D290+Input!$O$30)*(1+Input!$O$29/(100*12)))</f>
        <v>87713.2018367199</v>
      </c>
      <c r="E291" s="95" t="n">
        <f aca="false">IF($B291&gt;Input!$O$31,$E290,($E290+Input!$O$37)*(1+Input!$O$36/(100*12)))</f>
        <v>95980.2767511178</v>
      </c>
      <c r="F291" s="95" t="n">
        <f aca="false">IF($B291&gt;Input!$O$38,$F290,($F290+Input!$O$44)*(1+Input!$O$43/(100*12)))</f>
        <v>0</v>
      </c>
      <c r="G291" s="90"/>
      <c r="H291" s="95" t="n">
        <f aca="false">(IF(AND(($B291&gt;=Input!$O$24),($B291&lt;=Input!$O$26)),$H290+Input!$O$25/Input!$O$27,$H290))</f>
        <v>-200000</v>
      </c>
      <c r="I291" s="95" t="n">
        <f aca="false">(IF(AND(($B291&gt;Input!$O$31),($B291&lt;=Input!$O$33)),$I290+Input!$O$32/Input!$O$34,$I290))</f>
        <v>-200000</v>
      </c>
      <c r="J291" s="95" t="n">
        <f aca="false">(IF(AND(($B291&gt;=Input!$O$38),($B291&lt;=Input!$O$40)),$J290+Input!$O$39/Input!$O$41,$J290))</f>
        <v>0</v>
      </c>
      <c r="K291" s="95"/>
      <c r="L291" s="95" t="n">
        <f aca="false">$D291+$E291+$F291+$H291+$I291+$J291</f>
        <v>-216306.521412162</v>
      </c>
    </row>
    <row r="292" customFormat="false" ht="12.8" hidden="false" customHeight="false" outlineLevel="0" collapsed="false">
      <c r="A292" s="86" t="n">
        <v>288</v>
      </c>
      <c r="B292" s="90" t="n">
        <f aca="false">EOMONTH(Input!$C$7,A292)</f>
        <v>51682</v>
      </c>
      <c r="C292" s="90"/>
      <c r="D292" s="95" t="n">
        <f aca="false">IF($B292&gt;Input!$O$24,$D291,($D291+Input!$O$30)*(1+Input!$O$29/(100*12)))</f>
        <v>87713.2018367199</v>
      </c>
      <c r="E292" s="95" t="n">
        <f aca="false">IF($B292&gt;Input!$O$31,$E291,($E291+Input!$O$37)*(1+Input!$O$36/(100*12)))</f>
        <v>95980.2767511178</v>
      </c>
      <c r="F292" s="95" t="n">
        <f aca="false">IF($B292&gt;Input!$O$38,$F291,($F291+Input!$O$44)*(1+Input!$O$43/(100*12)))</f>
        <v>0</v>
      </c>
      <c r="G292" s="90"/>
      <c r="H292" s="95" t="n">
        <f aca="false">(IF(AND(($B292&gt;=Input!$O$24),($B292&lt;=Input!$O$26)),$H291+Input!$O$25/Input!$O$27,$H291))</f>
        <v>-200000</v>
      </c>
      <c r="I292" s="95" t="n">
        <f aca="false">(IF(AND(($B292&gt;Input!$O$31),($B292&lt;=Input!$O$33)),$I291+Input!$O$32/Input!$O$34,$I291))</f>
        <v>-200000</v>
      </c>
      <c r="J292" s="95" t="n">
        <f aca="false">(IF(AND(($B292&gt;=Input!$O$38),($B292&lt;=Input!$O$40)),$J291+Input!$O$39/Input!$O$41,$J291))</f>
        <v>0</v>
      </c>
      <c r="K292" s="95"/>
      <c r="L292" s="95" t="n">
        <f aca="false">$D292+$E292+$F292+$H292+$I292+$J292</f>
        <v>-216306.521412162</v>
      </c>
    </row>
    <row r="293" customFormat="false" ht="12.8" hidden="false" customHeight="false" outlineLevel="0" collapsed="false">
      <c r="A293" s="86" t="n">
        <v>289</v>
      </c>
      <c r="B293" s="90" t="n">
        <f aca="false">EOMONTH(Input!$C$7,A293)</f>
        <v>51713</v>
      </c>
      <c r="C293" s="90"/>
      <c r="D293" s="95" t="n">
        <f aca="false">IF($B293&gt;Input!$O$24,$D292,($D292+Input!$O$30)*(1+Input!$O$29/(100*12)))</f>
        <v>87713.2018367199</v>
      </c>
      <c r="E293" s="95" t="n">
        <f aca="false">IF($B293&gt;Input!$O$31,$E292,($E292+Input!$O$37)*(1+Input!$O$36/(100*12)))</f>
        <v>95980.2767511178</v>
      </c>
      <c r="F293" s="95" t="n">
        <f aca="false">IF($B293&gt;Input!$O$38,$F292,($F292+Input!$O$44)*(1+Input!$O$43/(100*12)))</f>
        <v>0</v>
      </c>
      <c r="G293" s="90"/>
      <c r="H293" s="95" t="n">
        <f aca="false">(IF(AND(($B293&gt;=Input!$O$24),($B293&lt;=Input!$O$26)),$H292+Input!$O$25/Input!$O$27,$H292))</f>
        <v>-200000</v>
      </c>
      <c r="I293" s="95" t="n">
        <f aca="false">(IF(AND(($B293&gt;Input!$O$31),($B293&lt;=Input!$O$33)),$I292+Input!$O$32/Input!$O$34,$I292))</f>
        <v>-200000</v>
      </c>
      <c r="J293" s="95" t="n">
        <f aca="false">(IF(AND(($B293&gt;=Input!$O$38),($B293&lt;=Input!$O$40)),$J292+Input!$O$39/Input!$O$41,$J292))</f>
        <v>0</v>
      </c>
      <c r="K293" s="95"/>
      <c r="L293" s="95" t="n">
        <f aca="false">$D293+$E293+$F293+$H293+$I293+$J293</f>
        <v>-216306.521412162</v>
      </c>
    </row>
    <row r="294" customFormat="false" ht="12.8" hidden="false" customHeight="false" outlineLevel="0" collapsed="false">
      <c r="A294" s="86" t="n">
        <v>290</v>
      </c>
      <c r="B294" s="90" t="n">
        <f aca="false">EOMONTH(Input!$C$7,A294)</f>
        <v>51744</v>
      </c>
      <c r="C294" s="90"/>
      <c r="D294" s="95" t="n">
        <f aca="false">IF($B294&gt;Input!$O$24,$D293,($D293+Input!$O$30)*(1+Input!$O$29/(100*12)))</f>
        <v>87713.2018367199</v>
      </c>
      <c r="E294" s="95" t="n">
        <f aca="false">IF($B294&gt;Input!$O$31,$E293,($E293+Input!$O$37)*(1+Input!$O$36/(100*12)))</f>
        <v>95980.2767511178</v>
      </c>
      <c r="F294" s="95" t="n">
        <f aca="false">IF($B294&gt;Input!$O$38,$F293,($F293+Input!$O$44)*(1+Input!$O$43/(100*12)))</f>
        <v>0</v>
      </c>
      <c r="G294" s="90"/>
      <c r="H294" s="95" t="n">
        <f aca="false">(IF(AND(($B294&gt;=Input!$O$24),($B294&lt;=Input!$O$26)),$H293+Input!$O$25/Input!$O$27,$H293))</f>
        <v>-200000</v>
      </c>
      <c r="I294" s="95" t="n">
        <f aca="false">(IF(AND(($B294&gt;Input!$O$31),($B294&lt;=Input!$O$33)),$I293+Input!$O$32/Input!$O$34,$I293))</f>
        <v>-200000</v>
      </c>
      <c r="J294" s="95" t="n">
        <f aca="false">(IF(AND(($B294&gt;=Input!$O$38),($B294&lt;=Input!$O$40)),$J293+Input!$O$39/Input!$O$41,$J293))</f>
        <v>0</v>
      </c>
      <c r="K294" s="95"/>
      <c r="L294" s="95" t="n">
        <f aca="false">$D294+$E294+$F294+$H294+$I294+$J294</f>
        <v>-216306.521412162</v>
      </c>
    </row>
    <row r="295" customFormat="false" ht="12.8" hidden="false" customHeight="false" outlineLevel="0" collapsed="false">
      <c r="A295" s="86" t="n">
        <v>291</v>
      </c>
      <c r="B295" s="90" t="n">
        <f aca="false">EOMONTH(Input!$C$7,A295)</f>
        <v>51774</v>
      </c>
      <c r="C295" s="90"/>
      <c r="D295" s="95" t="n">
        <f aca="false">IF($B295&gt;Input!$O$24,$D294,($D294+Input!$O$30)*(1+Input!$O$29/(100*12)))</f>
        <v>87713.2018367199</v>
      </c>
      <c r="E295" s="95" t="n">
        <f aca="false">IF($B295&gt;Input!$O$31,$E294,($E294+Input!$O$37)*(1+Input!$O$36/(100*12)))</f>
        <v>95980.2767511178</v>
      </c>
      <c r="F295" s="95" t="n">
        <f aca="false">IF($B295&gt;Input!$O$38,$F294,($F294+Input!$O$44)*(1+Input!$O$43/(100*12)))</f>
        <v>0</v>
      </c>
      <c r="G295" s="90"/>
      <c r="H295" s="95" t="n">
        <f aca="false">(IF(AND(($B295&gt;=Input!$O$24),($B295&lt;=Input!$O$26)),$H294+Input!$O$25/Input!$O$27,$H294))</f>
        <v>-200000</v>
      </c>
      <c r="I295" s="95" t="n">
        <f aca="false">(IF(AND(($B295&gt;Input!$O$31),($B295&lt;=Input!$O$33)),$I294+Input!$O$32/Input!$O$34,$I294))</f>
        <v>-200000</v>
      </c>
      <c r="J295" s="95" t="n">
        <f aca="false">(IF(AND(($B295&gt;=Input!$O$38),($B295&lt;=Input!$O$40)),$J294+Input!$O$39/Input!$O$41,$J294))</f>
        <v>0</v>
      </c>
      <c r="K295" s="95"/>
      <c r="L295" s="95" t="n">
        <f aca="false">$D295+$E295+$F295+$H295+$I295+$J295</f>
        <v>-216306.521412162</v>
      </c>
    </row>
    <row r="296" customFormat="false" ht="12.8" hidden="false" customHeight="false" outlineLevel="0" collapsed="false">
      <c r="A296" s="86" t="n">
        <v>292</v>
      </c>
      <c r="B296" s="90" t="n">
        <f aca="false">EOMONTH(Input!$C$7,A296)</f>
        <v>51805</v>
      </c>
      <c r="C296" s="90"/>
      <c r="D296" s="95" t="n">
        <f aca="false">IF($B296&gt;Input!$O$24,$D295,($D295+Input!$O$30)*(1+Input!$O$29/(100*12)))</f>
        <v>87713.2018367199</v>
      </c>
      <c r="E296" s="95" t="n">
        <f aca="false">IF($B296&gt;Input!$O$31,$E295,($E295+Input!$O$37)*(1+Input!$O$36/(100*12)))</f>
        <v>95980.2767511178</v>
      </c>
      <c r="F296" s="95" t="n">
        <f aca="false">IF($B296&gt;Input!$O$38,$F295,($F295+Input!$O$44)*(1+Input!$O$43/(100*12)))</f>
        <v>0</v>
      </c>
      <c r="G296" s="90"/>
      <c r="H296" s="95" t="n">
        <f aca="false">(IF(AND(($B296&gt;=Input!$O$24),($B296&lt;=Input!$O$26)),$H295+Input!$O$25/Input!$O$27,$H295))</f>
        <v>-200000</v>
      </c>
      <c r="I296" s="95" t="n">
        <f aca="false">(IF(AND(($B296&gt;Input!$O$31),($B296&lt;=Input!$O$33)),$I295+Input!$O$32/Input!$O$34,$I295))</f>
        <v>-200000</v>
      </c>
      <c r="J296" s="95" t="n">
        <f aca="false">(IF(AND(($B296&gt;=Input!$O$38),($B296&lt;=Input!$O$40)),$J295+Input!$O$39/Input!$O$41,$J295))</f>
        <v>0</v>
      </c>
      <c r="K296" s="95"/>
      <c r="L296" s="95" t="n">
        <f aca="false">$D296+$E296+$F296+$H296+$I296+$J296</f>
        <v>-216306.521412162</v>
      </c>
    </row>
    <row r="297" customFormat="false" ht="12.8" hidden="false" customHeight="false" outlineLevel="0" collapsed="false">
      <c r="A297" s="86" t="n">
        <v>293</v>
      </c>
      <c r="B297" s="90" t="n">
        <f aca="false">EOMONTH(Input!$C$7,A297)</f>
        <v>51835</v>
      </c>
      <c r="C297" s="90"/>
      <c r="D297" s="95" t="n">
        <f aca="false">IF($B297&gt;Input!$O$24,$D296,($D296+Input!$O$30)*(1+Input!$O$29/(100*12)))</f>
        <v>87713.2018367199</v>
      </c>
      <c r="E297" s="95" t="n">
        <f aca="false">IF($B297&gt;Input!$O$31,$E296,($E296+Input!$O$37)*(1+Input!$O$36/(100*12)))</f>
        <v>95980.2767511178</v>
      </c>
      <c r="F297" s="95" t="n">
        <f aca="false">IF($B297&gt;Input!$O$38,$F296,($F296+Input!$O$44)*(1+Input!$O$43/(100*12)))</f>
        <v>0</v>
      </c>
      <c r="G297" s="90"/>
      <c r="H297" s="95" t="n">
        <f aca="false">(IF(AND(($B297&gt;=Input!$O$24),($B297&lt;=Input!$O$26)),$H296+Input!$O$25/Input!$O$27,$H296))</f>
        <v>-200000</v>
      </c>
      <c r="I297" s="95" t="n">
        <f aca="false">(IF(AND(($B297&gt;Input!$O$31),($B297&lt;=Input!$O$33)),$I296+Input!$O$32/Input!$O$34,$I296))</f>
        <v>-200000</v>
      </c>
      <c r="J297" s="95" t="n">
        <f aca="false">(IF(AND(($B297&gt;=Input!$O$38),($B297&lt;=Input!$O$40)),$J296+Input!$O$39/Input!$O$41,$J296))</f>
        <v>0</v>
      </c>
      <c r="K297" s="95"/>
      <c r="L297" s="95" t="n">
        <f aca="false">$D297+$E297+$F297+$H297+$I297+$J297</f>
        <v>-216306.521412162</v>
      </c>
    </row>
    <row r="298" customFormat="false" ht="12.8" hidden="false" customHeight="false" outlineLevel="0" collapsed="false">
      <c r="A298" s="86" t="n">
        <v>294</v>
      </c>
      <c r="B298" s="90" t="n">
        <f aca="false">EOMONTH(Input!$C$7,A298)</f>
        <v>51866</v>
      </c>
      <c r="C298" s="90"/>
      <c r="D298" s="95" t="n">
        <f aca="false">IF($B298&gt;Input!$O$24,$D297,($D297+Input!$O$30)*(1+Input!$O$29/(100*12)))</f>
        <v>87713.2018367199</v>
      </c>
      <c r="E298" s="95" t="n">
        <f aca="false">IF($B298&gt;Input!$O$31,$E297,($E297+Input!$O$37)*(1+Input!$O$36/(100*12)))</f>
        <v>95980.2767511178</v>
      </c>
      <c r="F298" s="95" t="n">
        <f aca="false">IF($B298&gt;Input!$O$38,$F297,($F297+Input!$O$44)*(1+Input!$O$43/(100*12)))</f>
        <v>0</v>
      </c>
      <c r="G298" s="90"/>
      <c r="H298" s="95" t="n">
        <f aca="false">(IF(AND(($B298&gt;=Input!$O$24),($B298&lt;=Input!$O$26)),$H297+Input!$O$25/Input!$O$27,$H297))</f>
        <v>-200000</v>
      </c>
      <c r="I298" s="95" t="n">
        <f aca="false">(IF(AND(($B298&gt;Input!$O$31),($B298&lt;=Input!$O$33)),$I297+Input!$O$32/Input!$O$34,$I297))</f>
        <v>-200000</v>
      </c>
      <c r="J298" s="95" t="n">
        <f aca="false">(IF(AND(($B298&gt;=Input!$O$38),($B298&lt;=Input!$O$40)),$J297+Input!$O$39/Input!$O$41,$J297))</f>
        <v>0</v>
      </c>
      <c r="K298" s="95"/>
      <c r="L298" s="95" t="n">
        <f aca="false">$D298+$E298+$F298+$H298+$I298+$J298</f>
        <v>-216306.521412162</v>
      </c>
    </row>
    <row r="299" customFormat="false" ht="12.8" hidden="false" customHeight="false" outlineLevel="0" collapsed="false">
      <c r="A299" s="86" t="n">
        <v>295</v>
      </c>
      <c r="B299" s="90" t="n">
        <f aca="false">EOMONTH(Input!$C$7,A299)</f>
        <v>51897</v>
      </c>
      <c r="C299" s="90"/>
      <c r="D299" s="95" t="n">
        <f aca="false">IF($B299&gt;Input!$O$24,$D298,($D298+Input!$O$30)*(1+Input!$O$29/(100*12)))</f>
        <v>87713.2018367199</v>
      </c>
      <c r="E299" s="95" t="n">
        <f aca="false">IF($B299&gt;Input!$O$31,$E298,($E298+Input!$O$37)*(1+Input!$O$36/(100*12)))</f>
        <v>95980.2767511178</v>
      </c>
      <c r="F299" s="95" t="n">
        <f aca="false">IF($B299&gt;Input!$O$38,$F298,($F298+Input!$O$44)*(1+Input!$O$43/(100*12)))</f>
        <v>0</v>
      </c>
      <c r="G299" s="90"/>
      <c r="H299" s="95" t="n">
        <f aca="false">(IF(AND(($B299&gt;=Input!$O$24),($B299&lt;=Input!$O$26)),$H298+Input!$O$25/Input!$O$27,$H298))</f>
        <v>-200000</v>
      </c>
      <c r="I299" s="95" t="n">
        <f aca="false">(IF(AND(($B299&gt;Input!$O$31),($B299&lt;=Input!$O$33)),$I298+Input!$O$32/Input!$O$34,$I298))</f>
        <v>-200000</v>
      </c>
      <c r="J299" s="95" t="n">
        <f aca="false">(IF(AND(($B299&gt;=Input!$O$38),($B299&lt;=Input!$O$40)),$J298+Input!$O$39/Input!$O$41,$J298))</f>
        <v>0</v>
      </c>
      <c r="K299" s="95"/>
      <c r="L299" s="95" t="n">
        <f aca="false">$D299+$E299+$F299+$H299+$I299+$J299</f>
        <v>-216306.521412162</v>
      </c>
    </row>
    <row r="300" customFormat="false" ht="12.8" hidden="false" customHeight="false" outlineLevel="0" collapsed="false">
      <c r="A300" s="86" t="n">
        <v>296</v>
      </c>
      <c r="B300" s="90" t="n">
        <f aca="false">EOMONTH(Input!$C$7,A300)</f>
        <v>51925</v>
      </c>
      <c r="C300" s="90"/>
      <c r="D300" s="95" t="n">
        <f aca="false">IF($B300&gt;Input!$O$24,$D299,($D299+Input!$O$30)*(1+Input!$O$29/(100*12)))</f>
        <v>87713.2018367199</v>
      </c>
      <c r="E300" s="95" t="n">
        <f aca="false">IF($B300&gt;Input!$O$31,$E299,($E299+Input!$O$37)*(1+Input!$O$36/(100*12)))</f>
        <v>95980.2767511178</v>
      </c>
      <c r="F300" s="95" t="n">
        <f aca="false">IF($B300&gt;Input!$O$38,$F299,($F299+Input!$O$44)*(1+Input!$O$43/(100*12)))</f>
        <v>0</v>
      </c>
      <c r="G300" s="90"/>
      <c r="H300" s="95" t="n">
        <f aca="false">(IF(AND(($B300&gt;=Input!$O$24),($B300&lt;=Input!$O$26)),$H299+Input!$O$25/Input!$O$27,$H299))</f>
        <v>-200000</v>
      </c>
      <c r="I300" s="95" t="n">
        <f aca="false">(IF(AND(($B300&gt;Input!$O$31),($B300&lt;=Input!$O$33)),$I299+Input!$O$32/Input!$O$34,$I299))</f>
        <v>-200000</v>
      </c>
      <c r="J300" s="95" t="n">
        <f aca="false">(IF(AND(($B300&gt;=Input!$O$38),($B300&lt;=Input!$O$40)),$J299+Input!$O$39/Input!$O$41,$J299))</f>
        <v>0</v>
      </c>
      <c r="K300" s="95"/>
      <c r="L300" s="95" t="n">
        <f aca="false">$D300+$E300+$F300+$H300+$I300+$J300</f>
        <v>-216306.521412162</v>
      </c>
    </row>
    <row r="301" customFormat="false" ht="12.8" hidden="false" customHeight="false" outlineLevel="0" collapsed="false">
      <c r="A301" s="86" t="n">
        <v>297</v>
      </c>
      <c r="B301" s="90" t="n">
        <f aca="false">EOMONTH(Input!$C$7,A301)</f>
        <v>51956</v>
      </c>
      <c r="C301" s="90"/>
      <c r="D301" s="95" t="n">
        <f aca="false">IF($B301&gt;Input!$O$24,$D300,($D300+Input!$O$30)*(1+Input!$O$29/(100*12)))</f>
        <v>87713.2018367199</v>
      </c>
      <c r="E301" s="95" t="n">
        <f aca="false">IF($B301&gt;Input!$O$31,$E300,($E300+Input!$O$37)*(1+Input!$O$36/(100*12)))</f>
        <v>95980.2767511178</v>
      </c>
      <c r="F301" s="95" t="n">
        <f aca="false">IF($B301&gt;Input!$O$38,$F300,($F300+Input!$O$44)*(1+Input!$O$43/(100*12)))</f>
        <v>0</v>
      </c>
      <c r="G301" s="90"/>
      <c r="H301" s="95" t="n">
        <f aca="false">(IF(AND(($B301&gt;=Input!$O$24),($B301&lt;=Input!$O$26)),$H300+Input!$O$25/Input!$O$27,$H300))</f>
        <v>-200000</v>
      </c>
      <c r="I301" s="95" t="n">
        <f aca="false">(IF(AND(($B301&gt;Input!$O$31),($B301&lt;=Input!$O$33)),$I300+Input!$O$32/Input!$O$34,$I300))</f>
        <v>-200000</v>
      </c>
      <c r="J301" s="95" t="n">
        <f aca="false">(IF(AND(($B301&gt;=Input!$O$38),($B301&lt;=Input!$O$40)),$J300+Input!$O$39/Input!$O$41,$J300))</f>
        <v>0</v>
      </c>
      <c r="K301" s="95"/>
      <c r="L301" s="95" t="n">
        <f aca="false">$D301+$E301+$F301+$H301+$I301+$J301</f>
        <v>-216306.521412162</v>
      </c>
    </row>
    <row r="302" customFormat="false" ht="12.8" hidden="false" customHeight="false" outlineLevel="0" collapsed="false">
      <c r="A302" s="86" t="n">
        <v>298</v>
      </c>
      <c r="B302" s="90" t="n">
        <f aca="false">EOMONTH(Input!$C$7,A302)</f>
        <v>51986</v>
      </c>
      <c r="C302" s="90"/>
      <c r="D302" s="95" t="n">
        <f aca="false">IF($B302&gt;Input!$O$24,$D301,($D301+Input!$O$30)*(1+Input!$O$29/(100*12)))</f>
        <v>87713.2018367199</v>
      </c>
      <c r="E302" s="95" t="n">
        <f aca="false">IF($B302&gt;Input!$O$31,$E301,($E301+Input!$O$37)*(1+Input!$O$36/(100*12)))</f>
        <v>95980.2767511178</v>
      </c>
      <c r="F302" s="95" t="n">
        <f aca="false">IF($B302&gt;Input!$O$38,$F301,($F301+Input!$O$44)*(1+Input!$O$43/(100*12)))</f>
        <v>0</v>
      </c>
      <c r="G302" s="90"/>
      <c r="H302" s="95" t="n">
        <f aca="false">(IF(AND(($B302&gt;=Input!$O$24),($B302&lt;=Input!$O$26)),$H301+Input!$O$25/Input!$O$27,$H301))</f>
        <v>-200000</v>
      </c>
      <c r="I302" s="95" t="n">
        <f aca="false">(IF(AND(($B302&gt;Input!$O$31),($B302&lt;=Input!$O$33)),$I301+Input!$O$32/Input!$O$34,$I301))</f>
        <v>-200000</v>
      </c>
      <c r="J302" s="95" t="n">
        <f aca="false">(IF(AND(($B302&gt;=Input!$O$38),($B302&lt;=Input!$O$40)),$J301+Input!$O$39/Input!$O$41,$J301))</f>
        <v>0</v>
      </c>
      <c r="K302" s="95"/>
      <c r="L302" s="95" t="n">
        <f aca="false">$D302+$E302+$F302+$H302+$I302+$J302</f>
        <v>-216306.521412162</v>
      </c>
    </row>
    <row r="303" customFormat="false" ht="12.8" hidden="false" customHeight="false" outlineLevel="0" collapsed="false">
      <c r="A303" s="86" t="n">
        <v>299</v>
      </c>
      <c r="B303" s="90" t="n">
        <f aca="false">EOMONTH(Input!$C$7,A303)</f>
        <v>52017</v>
      </c>
      <c r="C303" s="90"/>
      <c r="D303" s="95" t="n">
        <f aca="false">IF($B303&gt;Input!$O$24,$D302,($D302+Input!$O$30)*(1+Input!$O$29/(100*12)))</f>
        <v>87713.2018367199</v>
      </c>
      <c r="E303" s="95" t="n">
        <f aca="false">IF($B303&gt;Input!$O$31,$E302,($E302+Input!$O$37)*(1+Input!$O$36/(100*12)))</f>
        <v>95980.2767511178</v>
      </c>
      <c r="F303" s="95" t="n">
        <f aca="false">IF($B303&gt;Input!$O$38,$F302,($F302+Input!$O$44)*(1+Input!$O$43/(100*12)))</f>
        <v>0</v>
      </c>
      <c r="G303" s="90"/>
      <c r="H303" s="95" t="n">
        <f aca="false">(IF(AND(($B303&gt;=Input!$O$24),($B303&lt;=Input!$O$26)),$H302+Input!$O$25/Input!$O$27,$H302))</f>
        <v>-200000</v>
      </c>
      <c r="I303" s="95" t="n">
        <f aca="false">(IF(AND(($B303&gt;Input!$O$31),($B303&lt;=Input!$O$33)),$I302+Input!$O$32/Input!$O$34,$I302))</f>
        <v>-200000</v>
      </c>
      <c r="J303" s="95" t="n">
        <f aca="false">(IF(AND(($B303&gt;=Input!$O$38),($B303&lt;=Input!$O$40)),$J302+Input!$O$39/Input!$O$41,$J302))</f>
        <v>0</v>
      </c>
      <c r="K303" s="95"/>
      <c r="L303" s="95" t="n">
        <f aca="false">$D303+$E303+$F303+$H303+$I303+$J303</f>
        <v>-216306.521412162</v>
      </c>
    </row>
    <row r="304" customFormat="false" ht="12.8" hidden="false" customHeight="false" outlineLevel="0" collapsed="false">
      <c r="A304" s="86" t="n">
        <v>300</v>
      </c>
      <c r="B304" s="90" t="n">
        <f aca="false">EOMONTH(Input!$C$7,A304)</f>
        <v>52047</v>
      </c>
      <c r="C304" s="90"/>
      <c r="D304" s="95" t="n">
        <f aca="false">IF($B304&gt;Input!$O$24,$D303,($D303+Input!$O$30)*(1+Input!$O$29/(100*12)))</f>
        <v>87713.2018367199</v>
      </c>
      <c r="E304" s="95" t="n">
        <f aca="false">IF($B304&gt;Input!$O$31,$E303,($E303+Input!$O$37)*(1+Input!$O$36/(100*12)))</f>
        <v>95980.2767511178</v>
      </c>
      <c r="F304" s="95" t="n">
        <f aca="false">IF($B304&gt;Input!$O$38,$F303,($F303+Input!$O$44)*(1+Input!$O$43/(100*12)))</f>
        <v>0</v>
      </c>
      <c r="G304" s="90"/>
      <c r="H304" s="95" t="n">
        <f aca="false">(IF(AND(($B304&gt;=Input!$O$24),($B304&lt;=Input!$O$26)),$H303+Input!$O$25/Input!$O$27,$H303))</f>
        <v>-200000</v>
      </c>
      <c r="I304" s="95" t="n">
        <f aca="false">(IF(AND(($B304&gt;Input!$O$31),($B304&lt;=Input!$O$33)),$I303+Input!$O$32/Input!$O$34,$I303))</f>
        <v>-200000</v>
      </c>
      <c r="J304" s="95" t="n">
        <f aca="false">(IF(AND(($B304&gt;=Input!$O$38),($B304&lt;=Input!$O$40)),$J303+Input!$O$39/Input!$O$41,$J303))</f>
        <v>0</v>
      </c>
      <c r="K304" s="95"/>
      <c r="L304" s="95" t="n">
        <f aca="false">$D304+$E304+$F304+$H304+$I304+$J304</f>
        <v>-216306.521412162</v>
      </c>
    </row>
    <row r="305" customFormat="false" ht="12.8" hidden="false" customHeight="false" outlineLevel="0" collapsed="false">
      <c r="A305" s="86" t="n">
        <v>301</v>
      </c>
      <c r="B305" s="90" t="n">
        <f aca="false">EOMONTH(Input!$C$7,A305)</f>
        <v>52078</v>
      </c>
      <c r="C305" s="90"/>
      <c r="D305" s="95" t="n">
        <f aca="false">IF($B305&gt;Input!$O$24,$D304,($D304+Input!$O$30)*(1+Input!$O$29/(100*12)))</f>
        <v>87713.2018367199</v>
      </c>
      <c r="E305" s="95" t="n">
        <f aca="false">IF($B305&gt;Input!$O$31,$E304,($E304+Input!$O$37)*(1+Input!$O$36/(100*12)))</f>
        <v>95980.2767511178</v>
      </c>
      <c r="F305" s="95" t="n">
        <f aca="false">IF($B305&gt;Input!$O$38,$F304,($F304+Input!$O$44)*(1+Input!$O$43/(100*12)))</f>
        <v>0</v>
      </c>
      <c r="G305" s="90"/>
      <c r="H305" s="95" t="n">
        <f aca="false">(IF(AND(($B305&gt;=Input!$O$24),($B305&lt;=Input!$O$26)),$H304+Input!$O$25/Input!$O$27,$H304))</f>
        <v>-200000</v>
      </c>
      <c r="I305" s="95" t="n">
        <f aca="false">(IF(AND(($B305&gt;Input!$O$31),($B305&lt;=Input!$O$33)),$I304+Input!$O$32/Input!$O$34,$I304))</f>
        <v>-200000</v>
      </c>
      <c r="J305" s="95" t="n">
        <f aca="false">(IF(AND(($B305&gt;=Input!$O$38),($B305&lt;=Input!$O$40)),$J304+Input!$O$39/Input!$O$41,$J304))</f>
        <v>0</v>
      </c>
      <c r="K305" s="95"/>
      <c r="L305" s="95" t="n">
        <f aca="false">$D305+$E305+$F305+$H305+$I305+$J305</f>
        <v>-216306.521412162</v>
      </c>
    </row>
    <row r="306" customFormat="false" ht="12.8" hidden="false" customHeight="false" outlineLevel="0" collapsed="false">
      <c r="A306" s="86" t="n">
        <v>302</v>
      </c>
      <c r="B306" s="90" t="n">
        <f aca="false">EOMONTH(Input!$C$7,A306)</f>
        <v>52109</v>
      </c>
      <c r="C306" s="90"/>
      <c r="D306" s="95" t="n">
        <f aca="false">IF($B306&gt;Input!$O$24,$D305,($D305+Input!$O$30)*(1+Input!$O$29/(100*12)))</f>
        <v>87713.2018367199</v>
      </c>
      <c r="E306" s="95" t="n">
        <f aca="false">IF($B306&gt;Input!$O$31,$E305,($E305+Input!$O$37)*(1+Input!$O$36/(100*12)))</f>
        <v>95980.2767511178</v>
      </c>
      <c r="F306" s="95" t="n">
        <f aca="false">IF($B306&gt;Input!$O$38,$F305,($F305+Input!$O$44)*(1+Input!$O$43/(100*12)))</f>
        <v>0</v>
      </c>
      <c r="G306" s="90"/>
      <c r="H306" s="95" t="n">
        <f aca="false">(IF(AND(($B306&gt;=Input!$O$24),($B306&lt;=Input!$O$26)),$H305+Input!$O$25/Input!$O$27,$H305))</f>
        <v>-200000</v>
      </c>
      <c r="I306" s="95" t="n">
        <f aca="false">(IF(AND(($B306&gt;Input!$O$31),($B306&lt;=Input!$O$33)),$I305+Input!$O$32/Input!$O$34,$I305))</f>
        <v>-200000</v>
      </c>
      <c r="J306" s="95" t="n">
        <f aca="false">(IF(AND(($B306&gt;=Input!$O$38),($B306&lt;=Input!$O$40)),$J305+Input!$O$39/Input!$O$41,$J305))</f>
        <v>0</v>
      </c>
      <c r="K306" s="95"/>
      <c r="L306" s="95" t="n">
        <f aca="false">$D306+$E306+$F306+$H306+$I306+$J306</f>
        <v>-216306.521412162</v>
      </c>
    </row>
    <row r="307" customFormat="false" ht="12.8" hidden="false" customHeight="false" outlineLevel="0" collapsed="false">
      <c r="A307" s="86" t="n">
        <v>303</v>
      </c>
      <c r="B307" s="90" t="n">
        <f aca="false">EOMONTH(Input!$C$7,A307)</f>
        <v>52139</v>
      </c>
      <c r="C307" s="90"/>
      <c r="D307" s="95" t="n">
        <f aca="false">IF($B307&gt;Input!$O$24,$D306,($D306+Input!$O$30)*(1+Input!$O$29/(100*12)))</f>
        <v>87713.2018367199</v>
      </c>
      <c r="E307" s="95" t="n">
        <f aca="false">IF($B307&gt;Input!$O$31,$E306,($E306+Input!$O$37)*(1+Input!$O$36/(100*12)))</f>
        <v>95980.2767511178</v>
      </c>
      <c r="F307" s="95" t="n">
        <f aca="false">IF($B307&gt;Input!$O$38,$F306,($F306+Input!$O$44)*(1+Input!$O$43/(100*12)))</f>
        <v>0</v>
      </c>
      <c r="G307" s="90"/>
      <c r="H307" s="95" t="n">
        <f aca="false">(IF(AND(($B307&gt;=Input!$O$24),($B307&lt;=Input!$O$26)),$H306+Input!$O$25/Input!$O$27,$H306))</f>
        <v>-200000</v>
      </c>
      <c r="I307" s="95" t="n">
        <f aca="false">(IF(AND(($B307&gt;Input!$O$31),($B307&lt;=Input!$O$33)),$I306+Input!$O$32/Input!$O$34,$I306))</f>
        <v>-200000</v>
      </c>
      <c r="J307" s="95" t="n">
        <f aca="false">(IF(AND(($B307&gt;=Input!$O$38),($B307&lt;=Input!$O$40)),$J306+Input!$O$39/Input!$O$41,$J306))</f>
        <v>0</v>
      </c>
      <c r="K307" s="95"/>
      <c r="L307" s="95" t="n">
        <f aca="false">$D307+$E307+$F307+$H307+$I307+$J307</f>
        <v>-216306.521412162</v>
      </c>
    </row>
    <row r="308" customFormat="false" ht="12.8" hidden="false" customHeight="false" outlineLevel="0" collapsed="false">
      <c r="A308" s="86" t="n">
        <v>304</v>
      </c>
      <c r="B308" s="90" t="n">
        <f aca="false">EOMONTH(Input!$C$7,A308)</f>
        <v>52170</v>
      </c>
      <c r="C308" s="90"/>
      <c r="D308" s="95" t="n">
        <f aca="false">IF($B308&gt;Input!$O$24,$D307,($D307+Input!$O$30)*(1+Input!$O$29/(100*12)))</f>
        <v>87713.2018367199</v>
      </c>
      <c r="E308" s="95" t="n">
        <f aca="false">IF($B308&gt;Input!$O$31,$E307,($E307+Input!$O$37)*(1+Input!$O$36/(100*12)))</f>
        <v>95980.2767511178</v>
      </c>
      <c r="F308" s="95" t="n">
        <f aca="false">IF($B308&gt;Input!$O$38,$F307,($F307+Input!$O$44)*(1+Input!$O$43/(100*12)))</f>
        <v>0</v>
      </c>
      <c r="G308" s="90"/>
      <c r="H308" s="95" t="n">
        <f aca="false">(IF(AND(($B308&gt;=Input!$O$24),($B308&lt;=Input!$O$26)),$H307+Input!$O$25/Input!$O$27,$H307))</f>
        <v>-200000</v>
      </c>
      <c r="I308" s="95" t="n">
        <f aca="false">(IF(AND(($B308&gt;Input!$O$31),($B308&lt;=Input!$O$33)),$I307+Input!$O$32/Input!$O$34,$I307))</f>
        <v>-200000</v>
      </c>
      <c r="J308" s="95" t="n">
        <f aca="false">(IF(AND(($B308&gt;=Input!$O$38),($B308&lt;=Input!$O$40)),$J307+Input!$O$39/Input!$O$41,$J307))</f>
        <v>0</v>
      </c>
      <c r="K308" s="95"/>
      <c r="L308" s="95" t="n">
        <f aca="false">$D308+$E308+$F308+$H308+$I308+$J308</f>
        <v>-216306.521412162</v>
      </c>
    </row>
    <row r="309" customFormat="false" ht="12.8" hidden="false" customHeight="false" outlineLevel="0" collapsed="false">
      <c r="A309" s="86" t="n">
        <v>305</v>
      </c>
      <c r="B309" s="90" t="n">
        <f aca="false">EOMONTH(Input!$C$7,A309)</f>
        <v>52200</v>
      </c>
      <c r="C309" s="90"/>
      <c r="D309" s="95" t="n">
        <f aca="false">IF($B309&gt;Input!$O$24,$D308,($D308+Input!$O$30)*(1+Input!$O$29/(100*12)))</f>
        <v>87713.2018367199</v>
      </c>
      <c r="E309" s="95" t="n">
        <f aca="false">IF($B309&gt;Input!$O$31,$E308,($E308+Input!$O$37)*(1+Input!$O$36/(100*12)))</f>
        <v>95980.2767511178</v>
      </c>
      <c r="F309" s="95" t="n">
        <f aca="false">IF($B309&gt;Input!$O$38,$F308,($F308+Input!$O$44)*(1+Input!$O$43/(100*12)))</f>
        <v>0</v>
      </c>
      <c r="G309" s="90"/>
      <c r="H309" s="95" t="n">
        <f aca="false">(IF(AND(($B309&gt;=Input!$O$24),($B309&lt;=Input!$O$26)),$H308+Input!$O$25/Input!$O$27,$H308))</f>
        <v>-200000</v>
      </c>
      <c r="I309" s="95" t="n">
        <f aca="false">(IF(AND(($B309&gt;Input!$O$31),($B309&lt;=Input!$O$33)),$I308+Input!$O$32/Input!$O$34,$I308))</f>
        <v>-200000</v>
      </c>
      <c r="J309" s="95" t="n">
        <f aca="false">(IF(AND(($B309&gt;=Input!$O$38),($B309&lt;=Input!$O$40)),$J308+Input!$O$39/Input!$O$41,$J308))</f>
        <v>0</v>
      </c>
      <c r="K309" s="95"/>
      <c r="L309" s="95" t="n">
        <f aca="false">$D309+$E309+$F309+$H309+$I309+$J309</f>
        <v>-216306.521412162</v>
      </c>
    </row>
    <row r="310" customFormat="false" ht="12.8" hidden="false" customHeight="false" outlineLevel="0" collapsed="false">
      <c r="A310" s="86" t="n">
        <v>306</v>
      </c>
      <c r="B310" s="90" t="n">
        <f aca="false">EOMONTH(Input!$C$7,A310)</f>
        <v>52231</v>
      </c>
      <c r="C310" s="90"/>
      <c r="D310" s="95" t="n">
        <f aca="false">IF($B310&gt;Input!$O$24,$D309,($D309+Input!$O$30)*(1+Input!$O$29/(100*12)))</f>
        <v>87713.2018367199</v>
      </c>
      <c r="E310" s="95" t="n">
        <f aca="false">IF($B310&gt;Input!$O$31,$E309,($E309+Input!$O$37)*(1+Input!$O$36/(100*12)))</f>
        <v>95980.2767511178</v>
      </c>
      <c r="F310" s="95" t="n">
        <f aca="false">IF($B310&gt;Input!$O$38,$F309,($F309+Input!$O$44)*(1+Input!$O$43/(100*12)))</f>
        <v>0</v>
      </c>
      <c r="G310" s="90"/>
      <c r="H310" s="95" t="n">
        <f aca="false">(IF(AND(($B310&gt;=Input!$O$24),($B310&lt;=Input!$O$26)),$H309+Input!$O$25/Input!$O$27,$H309))</f>
        <v>-200000</v>
      </c>
      <c r="I310" s="95" t="n">
        <f aca="false">(IF(AND(($B310&gt;Input!$O$31),($B310&lt;=Input!$O$33)),$I309+Input!$O$32/Input!$O$34,$I309))</f>
        <v>-200000</v>
      </c>
      <c r="J310" s="95" t="n">
        <f aca="false">(IF(AND(($B310&gt;=Input!$O$38),($B310&lt;=Input!$O$40)),$J309+Input!$O$39/Input!$O$41,$J309))</f>
        <v>0</v>
      </c>
      <c r="K310" s="95"/>
      <c r="L310" s="95" t="n">
        <f aca="false">$D310+$E310+$F310+$H310+$I310+$J310</f>
        <v>-216306.521412162</v>
      </c>
    </row>
    <row r="311" customFormat="false" ht="12.8" hidden="false" customHeight="false" outlineLevel="0" collapsed="false">
      <c r="A311" s="86" t="n">
        <v>307</v>
      </c>
      <c r="B311" s="90" t="n">
        <f aca="false">EOMONTH(Input!$C$7,A311)</f>
        <v>52262</v>
      </c>
      <c r="C311" s="90"/>
      <c r="D311" s="95" t="n">
        <f aca="false">IF($B311&gt;Input!$O$24,$D310,($D310+Input!$O$30)*(1+Input!$O$29/(100*12)))</f>
        <v>87713.2018367199</v>
      </c>
      <c r="E311" s="95" t="n">
        <f aca="false">IF($B311&gt;Input!$O$31,$E310,($E310+Input!$O$37)*(1+Input!$O$36/(100*12)))</f>
        <v>95980.2767511178</v>
      </c>
      <c r="F311" s="95" t="n">
        <f aca="false">IF($B311&gt;Input!$O$38,$F310,($F310+Input!$O$44)*(1+Input!$O$43/(100*12)))</f>
        <v>0</v>
      </c>
      <c r="G311" s="90"/>
      <c r="H311" s="95" t="n">
        <f aca="false">(IF(AND(($B311&gt;=Input!$O$24),($B311&lt;=Input!$O$26)),$H310+Input!$O$25/Input!$O$27,$H310))</f>
        <v>-200000</v>
      </c>
      <c r="I311" s="95" t="n">
        <f aca="false">(IF(AND(($B311&gt;Input!$O$31),($B311&lt;=Input!$O$33)),$I310+Input!$O$32/Input!$O$34,$I310))</f>
        <v>-200000</v>
      </c>
      <c r="J311" s="95" t="n">
        <f aca="false">(IF(AND(($B311&gt;=Input!$O$38),($B311&lt;=Input!$O$40)),$J310+Input!$O$39/Input!$O$41,$J310))</f>
        <v>0</v>
      </c>
      <c r="K311" s="95"/>
      <c r="L311" s="95" t="n">
        <f aca="false">$D311+$E311+$F311+$H311+$I311+$J311</f>
        <v>-216306.521412162</v>
      </c>
    </row>
    <row r="312" customFormat="false" ht="12.8" hidden="false" customHeight="false" outlineLevel="0" collapsed="false">
      <c r="A312" s="86" t="n">
        <v>308</v>
      </c>
      <c r="B312" s="90" t="n">
        <f aca="false">EOMONTH(Input!$C$7,A312)</f>
        <v>52290</v>
      </c>
      <c r="C312" s="90"/>
      <c r="D312" s="95" t="n">
        <f aca="false">IF($B312&gt;Input!$O$24,$D311,($D311+Input!$O$30)*(1+Input!$O$29/(100*12)))</f>
        <v>87713.2018367199</v>
      </c>
      <c r="E312" s="95" t="n">
        <f aca="false">IF($B312&gt;Input!$O$31,$E311,($E311+Input!$O$37)*(1+Input!$O$36/(100*12)))</f>
        <v>95980.2767511178</v>
      </c>
      <c r="F312" s="95" t="n">
        <f aca="false">IF($B312&gt;Input!$O$38,$F311,($F311+Input!$O$44)*(1+Input!$O$43/(100*12)))</f>
        <v>0</v>
      </c>
      <c r="G312" s="90"/>
      <c r="H312" s="95" t="n">
        <f aca="false">(IF(AND(($B312&gt;=Input!$O$24),($B312&lt;=Input!$O$26)),$H311+Input!$O$25/Input!$O$27,$H311))</f>
        <v>-200000</v>
      </c>
      <c r="I312" s="95" t="n">
        <f aca="false">(IF(AND(($B312&gt;Input!$O$31),($B312&lt;=Input!$O$33)),$I311+Input!$O$32/Input!$O$34,$I311))</f>
        <v>-200000</v>
      </c>
      <c r="J312" s="95" t="n">
        <f aca="false">(IF(AND(($B312&gt;=Input!$O$38),($B312&lt;=Input!$O$40)),$J311+Input!$O$39/Input!$O$41,$J311))</f>
        <v>0</v>
      </c>
      <c r="K312" s="95"/>
      <c r="L312" s="95" t="n">
        <f aca="false">$D312+$E312+$F312+$H312+$I312+$J312</f>
        <v>-216306.521412162</v>
      </c>
    </row>
    <row r="313" customFormat="false" ht="12.8" hidden="false" customHeight="false" outlineLevel="0" collapsed="false">
      <c r="A313" s="86" t="n">
        <v>309</v>
      </c>
      <c r="B313" s="90" t="n">
        <f aca="false">EOMONTH(Input!$C$7,A313)</f>
        <v>52321</v>
      </c>
      <c r="C313" s="90"/>
      <c r="D313" s="95" t="n">
        <f aca="false">IF($B313&gt;Input!$O$24,$D312,($D312+Input!$O$30)*(1+Input!$O$29/(100*12)))</f>
        <v>87713.2018367199</v>
      </c>
      <c r="E313" s="95" t="n">
        <f aca="false">IF($B313&gt;Input!$O$31,$E312,($E312+Input!$O$37)*(1+Input!$O$36/(100*12)))</f>
        <v>95980.2767511178</v>
      </c>
      <c r="F313" s="95" t="n">
        <f aca="false">IF($B313&gt;Input!$O$38,$F312,($F312+Input!$O$44)*(1+Input!$O$43/(100*12)))</f>
        <v>0</v>
      </c>
      <c r="G313" s="90"/>
      <c r="H313" s="95" t="n">
        <f aca="false">(IF(AND(($B313&gt;=Input!$O$24),($B313&lt;=Input!$O$26)),$H312+Input!$O$25/Input!$O$27,$H312))</f>
        <v>-200000</v>
      </c>
      <c r="I313" s="95" t="n">
        <f aca="false">(IF(AND(($B313&gt;Input!$O$31),($B313&lt;=Input!$O$33)),$I312+Input!$O$32/Input!$O$34,$I312))</f>
        <v>-200000</v>
      </c>
      <c r="J313" s="95" t="n">
        <f aca="false">(IF(AND(($B313&gt;=Input!$O$38),($B313&lt;=Input!$O$40)),$J312+Input!$O$39/Input!$O$41,$J312))</f>
        <v>0</v>
      </c>
      <c r="K313" s="95"/>
      <c r="L313" s="95" t="n">
        <f aca="false">$D313+$E313+$F313+$H313+$I313+$J313</f>
        <v>-216306.521412162</v>
      </c>
    </row>
    <row r="314" customFormat="false" ht="12.8" hidden="false" customHeight="false" outlineLevel="0" collapsed="false">
      <c r="A314" s="86" t="n">
        <v>310</v>
      </c>
      <c r="B314" s="90" t="n">
        <f aca="false">EOMONTH(Input!$C$7,A314)</f>
        <v>52351</v>
      </c>
      <c r="C314" s="90"/>
      <c r="D314" s="95" t="n">
        <f aca="false">IF($B314&gt;Input!$O$24,$D313,($D313+Input!$O$30)*(1+Input!$O$29/(100*12)))</f>
        <v>87713.2018367199</v>
      </c>
      <c r="E314" s="95" t="n">
        <f aca="false">IF($B314&gt;Input!$O$31,$E313,($E313+Input!$O$37)*(1+Input!$O$36/(100*12)))</f>
        <v>95980.2767511178</v>
      </c>
      <c r="F314" s="95" t="n">
        <f aca="false">IF($B314&gt;Input!$O$38,$F313,($F313+Input!$O$44)*(1+Input!$O$43/(100*12)))</f>
        <v>0</v>
      </c>
      <c r="G314" s="90"/>
      <c r="H314" s="95" t="n">
        <f aca="false">(IF(AND(($B314&gt;=Input!$O$24),($B314&lt;=Input!$O$26)),$H313+Input!$O$25/Input!$O$27,$H313))</f>
        <v>-200000</v>
      </c>
      <c r="I314" s="95" t="n">
        <f aca="false">(IF(AND(($B314&gt;Input!$O$31),($B314&lt;=Input!$O$33)),$I313+Input!$O$32/Input!$O$34,$I313))</f>
        <v>-200000</v>
      </c>
      <c r="J314" s="95" t="n">
        <f aca="false">(IF(AND(($B314&gt;=Input!$O$38),($B314&lt;=Input!$O$40)),$J313+Input!$O$39/Input!$O$41,$J313))</f>
        <v>0</v>
      </c>
      <c r="K314" s="95"/>
      <c r="L314" s="95" t="n">
        <f aca="false">$D314+$E314+$F314+$H314+$I314+$J314</f>
        <v>-216306.521412162</v>
      </c>
    </row>
    <row r="315" customFormat="false" ht="12.8" hidden="false" customHeight="false" outlineLevel="0" collapsed="false">
      <c r="A315" s="86" t="n">
        <v>311</v>
      </c>
      <c r="B315" s="90" t="n">
        <f aca="false">EOMONTH(Input!$C$7,A315)</f>
        <v>52382</v>
      </c>
      <c r="C315" s="90"/>
      <c r="D315" s="95" t="n">
        <f aca="false">IF($B315&gt;Input!$O$24,$D314,($D314+Input!$O$30)*(1+Input!$O$29/(100*12)))</f>
        <v>87713.2018367199</v>
      </c>
      <c r="E315" s="95" t="n">
        <f aca="false">IF($B315&gt;Input!$O$31,$E314,($E314+Input!$O$37)*(1+Input!$O$36/(100*12)))</f>
        <v>95980.2767511178</v>
      </c>
      <c r="F315" s="95" t="n">
        <f aca="false">IF($B315&gt;Input!$O$38,$F314,($F314+Input!$O$44)*(1+Input!$O$43/(100*12)))</f>
        <v>0</v>
      </c>
      <c r="G315" s="90"/>
      <c r="H315" s="95" t="n">
        <f aca="false">(IF(AND(($B315&gt;=Input!$O$24),($B315&lt;=Input!$O$26)),$H314+Input!$O$25/Input!$O$27,$H314))</f>
        <v>-200000</v>
      </c>
      <c r="I315" s="95" t="n">
        <f aca="false">(IF(AND(($B315&gt;Input!$O$31),($B315&lt;=Input!$O$33)),$I314+Input!$O$32/Input!$O$34,$I314))</f>
        <v>-200000</v>
      </c>
      <c r="J315" s="95" t="n">
        <f aca="false">(IF(AND(($B315&gt;=Input!$O$38),($B315&lt;=Input!$O$40)),$J314+Input!$O$39/Input!$O$41,$J314))</f>
        <v>0</v>
      </c>
      <c r="K315" s="95"/>
      <c r="L315" s="95" t="n">
        <f aca="false">$D315+$E315+$F315+$H315+$I315+$J315</f>
        <v>-216306.521412162</v>
      </c>
    </row>
    <row r="316" customFormat="false" ht="12.8" hidden="false" customHeight="false" outlineLevel="0" collapsed="false">
      <c r="A316" s="86" t="n">
        <v>312</v>
      </c>
      <c r="B316" s="90" t="n">
        <f aca="false">EOMONTH(Input!$C$7,A316)</f>
        <v>52412</v>
      </c>
      <c r="C316" s="90"/>
      <c r="D316" s="95" t="n">
        <f aca="false">IF($B316&gt;Input!$O$24,$D315,($D315+Input!$O$30)*(1+Input!$O$29/(100*12)))</f>
        <v>87713.2018367199</v>
      </c>
      <c r="E316" s="95" t="n">
        <f aca="false">IF($B316&gt;Input!$O$31,$E315,($E315+Input!$O$37)*(1+Input!$O$36/(100*12)))</f>
        <v>95980.2767511178</v>
      </c>
      <c r="F316" s="95" t="n">
        <f aca="false">IF($B316&gt;Input!$O$38,$F315,($F315+Input!$O$44)*(1+Input!$O$43/(100*12)))</f>
        <v>0</v>
      </c>
      <c r="G316" s="90"/>
      <c r="H316" s="95" t="n">
        <f aca="false">(IF(AND(($B316&gt;=Input!$O$24),($B316&lt;=Input!$O$26)),$H315+Input!$O$25/Input!$O$27,$H315))</f>
        <v>-200000</v>
      </c>
      <c r="I316" s="95" t="n">
        <f aca="false">(IF(AND(($B316&gt;Input!$O$31),($B316&lt;=Input!$O$33)),$I315+Input!$O$32/Input!$O$34,$I315))</f>
        <v>-200000</v>
      </c>
      <c r="J316" s="95" t="n">
        <f aca="false">(IF(AND(($B316&gt;=Input!$O$38),($B316&lt;=Input!$O$40)),$J315+Input!$O$39/Input!$O$41,$J315))</f>
        <v>0</v>
      </c>
      <c r="K316" s="95"/>
      <c r="L316" s="95" t="n">
        <f aca="false">$D316+$E316+$F316+$H316+$I316+$J316</f>
        <v>-216306.521412162</v>
      </c>
    </row>
    <row r="317" customFormat="false" ht="12.8" hidden="false" customHeight="false" outlineLevel="0" collapsed="false">
      <c r="A317" s="86" t="n">
        <v>313</v>
      </c>
      <c r="B317" s="90" t="n">
        <f aca="false">EOMONTH(Input!$C$7,A317)</f>
        <v>52443</v>
      </c>
      <c r="C317" s="90"/>
      <c r="D317" s="95" t="n">
        <f aca="false">IF($B317&gt;Input!$O$24,$D316,($D316+Input!$O$30)*(1+Input!$O$29/(100*12)))</f>
        <v>87713.2018367199</v>
      </c>
      <c r="E317" s="95" t="n">
        <f aca="false">IF($B317&gt;Input!$O$31,$E316,($E316+Input!$O$37)*(1+Input!$O$36/(100*12)))</f>
        <v>95980.2767511178</v>
      </c>
      <c r="F317" s="95" t="n">
        <f aca="false">IF($B317&gt;Input!$O$38,$F316,($F316+Input!$O$44)*(1+Input!$O$43/(100*12)))</f>
        <v>0</v>
      </c>
      <c r="G317" s="90"/>
      <c r="H317" s="95" t="n">
        <f aca="false">(IF(AND(($B317&gt;=Input!$O$24),($B317&lt;=Input!$O$26)),$H316+Input!$O$25/Input!$O$27,$H316))</f>
        <v>-200000</v>
      </c>
      <c r="I317" s="95" t="n">
        <f aca="false">(IF(AND(($B317&gt;Input!$O$31),($B317&lt;=Input!$O$33)),$I316+Input!$O$32/Input!$O$34,$I316))</f>
        <v>-200000</v>
      </c>
      <c r="J317" s="95" t="n">
        <f aca="false">(IF(AND(($B317&gt;=Input!$O$38),($B317&lt;=Input!$O$40)),$J316+Input!$O$39/Input!$O$41,$J316))</f>
        <v>0</v>
      </c>
      <c r="K317" s="95"/>
      <c r="L317" s="95" t="n">
        <f aca="false">$D317+$E317+$F317+$H317+$I317+$J317</f>
        <v>-216306.521412162</v>
      </c>
    </row>
    <row r="318" customFormat="false" ht="12.8" hidden="false" customHeight="false" outlineLevel="0" collapsed="false">
      <c r="A318" s="86" t="n">
        <v>314</v>
      </c>
      <c r="B318" s="90" t="n">
        <f aca="false">EOMONTH(Input!$C$7,A318)</f>
        <v>52474</v>
      </c>
      <c r="C318" s="90"/>
      <c r="D318" s="95" t="n">
        <f aca="false">IF($B318&gt;Input!$O$24,$D317,($D317+Input!$O$30)*(1+Input!$O$29/(100*12)))</f>
        <v>87713.2018367199</v>
      </c>
      <c r="E318" s="95" t="n">
        <f aca="false">IF($B318&gt;Input!$O$31,$E317,($E317+Input!$O$37)*(1+Input!$O$36/(100*12)))</f>
        <v>95980.2767511178</v>
      </c>
      <c r="F318" s="95" t="n">
        <f aca="false">IF($B318&gt;Input!$O$38,$F317,($F317+Input!$O$44)*(1+Input!$O$43/(100*12)))</f>
        <v>0</v>
      </c>
      <c r="G318" s="90"/>
      <c r="H318" s="95" t="n">
        <f aca="false">(IF(AND(($B318&gt;=Input!$O$24),($B318&lt;=Input!$O$26)),$H317+Input!$O$25/Input!$O$27,$H317))</f>
        <v>-200000</v>
      </c>
      <c r="I318" s="95" t="n">
        <f aca="false">(IF(AND(($B318&gt;Input!$O$31),($B318&lt;=Input!$O$33)),$I317+Input!$O$32/Input!$O$34,$I317))</f>
        <v>-200000</v>
      </c>
      <c r="J318" s="95" t="n">
        <f aca="false">(IF(AND(($B318&gt;=Input!$O$38),($B318&lt;=Input!$O$40)),$J317+Input!$O$39/Input!$O$41,$J317))</f>
        <v>0</v>
      </c>
      <c r="K318" s="95"/>
      <c r="L318" s="95" t="n">
        <f aca="false">$D318+$E318+$F318+$H318+$I318+$J318</f>
        <v>-216306.521412162</v>
      </c>
    </row>
    <row r="319" customFormat="false" ht="12.8" hidden="false" customHeight="false" outlineLevel="0" collapsed="false">
      <c r="A319" s="86" t="n">
        <v>315</v>
      </c>
      <c r="B319" s="90" t="n">
        <f aca="false">EOMONTH(Input!$C$7,A319)</f>
        <v>52504</v>
      </c>
      <c r="C319" s="90"/>
      <c r="D319" s="95" t="n">
        <f aca="false">IF($B319&gt;Input!$O$24,$D318,($D318+Input!$O$30)*(1+Input!$O$29/(100*12)))</f>
        <v>87713.2018367199</v>
      </c>
      <c r="E319" s="95" t="n">
        <f aca="false">IF($B319&gt;Input!$O$31,$E318,($E318+Input!$O$37)*(1+Input!$O$36/(100*12)))</f>
        <v>95980.2767511178</v>
      </c>
      <c r="F319" s="95" t="n">
        <f aca="false">IF($B319&gt;Input!$O$38,$F318,($F318+Input!$O$44)*(1+Input!$O$43/(100*12)))</f>
        <v>0</v>
      </c>
      <c r="G319" s="90"/>
      <c r="H319" s="95" t="n">
        <f aca="false">(IF(AND(($B319&gt;=Input!$O$24),($B319&lt;=Input!$O$26)),$H318+Input!$O$25/Input!$O$27,$H318))</f>
        <v>-200000</v>
      </c>
      <c r="I319" s="95" t="n">
        <f aca="false">(IF(AND(($B319&gt;Input!$O$31),($B319&lt;=Input!$O$33)),$I318+Input!$O$32/Input!$O$34,$I318))</f>
        <v>-200000</v>
      </c>
      <c r="J319" s="95" t="n">
        <f aca="false">(IF(AND(($B319&gt;=Input!$O$38),($B319&lt;=Input!$O$40)),$J318+Input!$O$39/Input!$O$41,$J318))</f>
        <v>0</v>
      </c>
      <c r="K319" s="95"/>
      <c r="L319" s="95" t="n">
        <f aca="false">$D319+$E319+$F319+$H319+$I319+$J319</f>
        <v>-216306.521412162</v>
      </c>
    </row>
    <row r="320" customFormat="false" ht="12.8" hidden="false" customHeight="false" outlineLevel="0" collapsed="false">
      <c r="A320" s="86" t="n">
        <v>316</v>
      </c>
      <c r="B320" s="90" t="n">
        <f aca="false">EOMONTH(Input!$C$7,A320)</f>
        <v>52535</v>
      </c>
      <c r="C320" s="90"/>
      <c r="D320" s="95" t="n">
        <f aca="false">IF($B320&gt;Input!$O$24,$D319,($D319+Input!$O$30)*(1+Input!$O$29/(100*12)))</f>
        <v>87713.2018367199</v>
      </c>
      <c r="E320" s="95" t="n">
        <f aca="false">IF($B320&gt;Input!$O$31,$E319,($E319+Input!$O$37)*(1+Input!$O$36/(100*12)))</f>
        <v>95980.2767511178</v>
      </c>
      <c r="F320" s="95" t="n">
        <f aca="false">IF($B320&gt;Input!$O$38,$F319,($F319+Input!$O$44)*(1+Input!$O$43/(100*12)))</f>
        <v>0</v>
      </c>
      <c r="G320" s="90"/>
      <c r="H320" s="95" t="n">
        <f aca="false">(IF(AND(($B320&gt;=Input!$O$24),($B320&lt;=Input!$O$26)),$H319+Input!$O$25/Input!$O$27,$H319))</f>
        <v>-200000</v>
      </c>
      <c r="I320" s="95" t="n">
        <f aca="false">(IF(AND(($B320&gt;Input!$O$31),($B320&lt;=Input!$O$33)),$I319+Input!$O$32/Input!$O$34,$I319))</f>
        <v>-200000</v>
      </c>
      <c r="J320" s="95" t="n">
        <f aca="false">(IF(AND(($B320&gt;=Input!$O$38),($B320&lt;=Input!$O$40)),$J319+Input!$O$39/Input!$O$41,$J319))</f>
        <v>0</v>
      </c>
      <c r="K320" s="95"/>
      <c r="L320" s="95" t="n">
        <f aca="false">$D320+$E320+$F320+$H320+$I320+$J320</f>
        <v>-216306.521412162</v>
      </c>
    </row>
    <row r="321" customFormat="false" ht="12.8" hidden="false" customHeight="false" outlineLevel="0" collapsed="false">
      <c r="A321" s="86" t="n">
        <v>317</v>
      </c>
      <c r="B321" s="90" t="n">
        <f aca="false">EOMONTH(Input!$C$7,A321)</f>
        <v>52565</v>
      </c>
      <c r="C321" s="90"/>
      <c r="D321" s="95" t="n">
        <f aca="false">IF($B321&gt;Input!$O$24,$D320,($D320+Input!$O$30)*(1+Input!$O$29/(100*12)))</f>
        <v>87713.2018367199</v>
      </c>
      <c r="E321" s="95" t="n">
        <f aca="false">IF($B321&gt;Input!$O$31,$E320,($E320+Input!$O$37)*(1+Input!$O$36/(100*12)))</f>
        <v>95980.2767511178</v>
      </c>
      <c r="F321" s="95" t="n">
        <f aca="false">IF($B321&gt;Input!$O$38,$F320,($F320+Input!$O$44)*(1+Input!$O$43/(100*12)))</f>
        <v>0</v>
      </c>
      <c r="G321" s="90"/>
      <c r="H321" s="95" t="n">
        <f aca="false">(IF(AND(($B321&gt;=Input!$O$24),($B321&lt;=Input!$O$26)),$H320+Input!$O$25/Input!$O$27,$H320))</f>
        <v>-200000</v>
      </c>
      <c r="I321" s="95" t="n">
        <f aca="false">(IF(AND(($B321&gt;Input!$O$31),($B321&lt;=Input!$O$33)),$I320+Input!$O$32/Input!$O$34,$I320))</f>
        <v>-200000</v>
      </c>
      <c r="J321" s="95" t="n">
        <f aca="false">(IF(AND(($B321&gt;=Input!$O$38),($B321&lt;=Input!$O$40)),$J320+Input!$O$39/Input!$O$41,$J320))</f>
        <v>0</v>
      </c>
      <c r="K321" s="95"/>
      <c r="L321" s="95" t="n">
        <f aca="false">$D321+$E321+$F321+$H321+$I321+$J321</f>
        <v>-216306.521412162</v>
      </c>
    </row>
    <row r="322" customFormat="false" ht="12.8" hidden="false" customHeight="false" outlineLevel="0" collapsed="false">
      <c r="A322" s="86" t="n">
        <v>318</v>
      </c>
      <c r="B322" s="90" t="n">
        <f aca="false">EOMONTH(Input!$C$7,A322)</f>
        <v>52596</v>
      </c>
      <c r="C322" s="90"/>
      <c r="D322" s="95" t="n">
        <f aca="false">IF($B322&gt;Input!$O$24,$D321,($D321+Input!$O$30)*(1+Input!$O$29/(100*12)))</f>
        <v>87713.2018367199</v>
      </c>
      <c r="E322" s="95" t="n">
        <f aca="false">IF($B322&gt;Input!$O$31,$E321,($E321+Input!$O$37)*(1+Input!$O$36/(100*12)))</f>
        <v>95980.2767511178</v>
      </c>
      <c r="F322" s="95" t="n">
        <f aca="false">IF($B322&gt;Input!$O$38,$F321,($F321+Input!$O$44)*(1+Input!$O$43/(100*12)))</f>
        <v>0</v>
      </c>
      <c r="G322" s="90"/>
      <c r="H322" s="95" t="n">
        <f aca="false">(IF(AND(($B322&gt;=Input!$O$24),($B322&lt;=Input!$O$26)),$H321+Input!$O$25/Input!$O$27,$H321))</f>
        <v>-200000</v>
      </c>
      <c r="I322" s="95" t="n">
        <f aca="false">(IF(AND(($B322&gt;Input!$O$31),($B322&lt;=Input!$O$33)),$I321+Input!$O$32/Input!$O$34,$I321))</f>
        <v>-200000</v>
      </c>
      <c r="J322" s="95" t="n">
        <f aca="false">(IF(AND(($B322&gt;=Input!$O$38),($B322&lt;=Input!$O$40)),$J321+Input!$O$39/Input!$O$41,$J321))</f>
        <v>0</v>
      </c>
      <c r="K322" s="95"/>
      <c r="L322" s="95" t="n">
        <f aca="false">$D322+$E322+$F322+$H322+$I322+$J322</f>
        <v>-216306.521412162</v>
      </c>
    </row>
    <row r="323" customFormat="false" ht="12.8" hidden="false" customHeight="false" outlineLevel="0" collapsed="false">
      <c r="A323" s="86" t="n">
        <v>319</v>
      </c>
      <c r="B323" s="90" t="n">
        <f aca="false">EOMONTH(Input!$C$7,A323)</f>
        <v>52627</v>
      </c>
      <c r="C323" s="90"/>
      <c r="D323" s="95" t="n">
        <f aca="false">IF($B323&gt;Input!$O$24,$D322,($D322+Input!$O$30)*(1+Input!$O$29/(100*12)))</f>
        <v>87713.2018367199</v>
      </c>
      <c r="E323" s="95" t="n">
        <f aca="false">IF($B323&gt;Input!$O$31,$E322,($E322+Input!$O$37)*(1+Input!$O$36/(100*12)))</f>
        <v>95980.2767511178</v>
      </c>
      <c r="F323" s="95" t="n">
        <f aca="false">IF($B323&gt;Input!$O$38,$F322,($F322+Input!$O$44)*(1+Input!$O$43/(100*12)))</f>
        <v>0</v>
      </c>
      <c r="G323" s="90"/>
      <c r="H323" s="95" t="n">
        <f aca="false">(IF(AND(($B323&gt;=Input!$O$24),($B323&lt;=Input!$O$26)),$H322+Input!$O$25/Input!$O$27,$H322))</f>
        <v>-200000</v>
      </c>
      <c r="I323" s="95" t="n">
        <f aca="false">(IF(AND(($B323&gt;Input!$O$31),($B323&lt;=Input!$O$33)),$I322+Input!$O$32/Input!$O$34,$I322))</f>
        <v>-200000</v>
      </c>
      <c r="J323" s="95" t="n">
        <f aca="false">(IF(AND(($B323&gt;=Input!$O$38),($B323&lt;=Input!$O$40)),$J322+Input!$O$39/Input!$O$41,$J322))</f>
        <v>0</v>
      </c>
      <c r="K323" s="95"/>
      <c r="L323" s="95" t="n">
        <f aca="false">$D323+$E323+$F323+$H323+$I323+$J323</f>
        <v>-216306.521412162</v>
      </c>
    </row>
    <row r="324" customFormat="false" ht="12.8" hidden="false" customHeight="false" outlineLevel="0" collapsed="false">
      <c r="A324" s="86" t="n">
        <v>320</v>
      </c>
      <c r="B324" s="90" t="n">
        <f aca="false">EOMONTH(Input!$C$7,A324)</f>
        <v>52656</v>
      </c>
      <c r="C324" s="90"/>
      <c r="D324" s="95" t="n">
        <f aca="false">IF($B324&gt;Input!$O$24,$D323,($D323+Input!$O$30)*(1+Input!$O$29/(100*12)))</f>
        <v>87713.2018367199</v>
      </c>
      <c r="E324" s="95" t="n">
        <f aca="false">IF($B324&gt;Input!$O$31,$E323,($E323+Input!$O$37)*(1+Input!$O$36/(100*12)))</f>
        <v>95980.2767511178</v>
      </c>
      <c r="F324" s="95" t="n">
        <f aca="false">IF($B324&gt;Input!$O$38,$F323,($F323+Input!$O$44)*(1+Input!$O$43/(100*12)))</f>
        <v>0</v>
      </c>
      <c r="G324" s="90"/>
      <c r="H324" s="95" t="n">
        <f aca="false">(IF(AND(($B324&gt;=Input!$O$24),($B324&lt;=Input!$O$26)),$H323+Input!$O$25/Input!$O$27,$H323))</f>
        <v>-200000</v>
      </c>
      <c r="I324" s="95" t="n">
        <f aca="false">(IF(AND(($B324&gt;Input!$O$31),($B324&lt;=Input!$O$33)),$I323+Input!$O$32/Input!$O$34,$I323))</f>
        <v>-200000</v>
      </c>
      <c r="J324" s="95" t="n">
        <f aca="false">(IF(AND(($B324&gt;=Input!$O$38),($B324&lt;=Input!$O$40)),$J323+Input!$O$39/Input!$O$41,$J323))</f>
        <v>0</v>
      </c>
      <c r="K324" s="95"/>
      <c r="L324" s="95" t="n">
        <f aca="false">$D324+$E324+$F324+$H324+$I324+$J324</f>
        <v>-216306.521412162</v>
      </c>
    </row>
    <row r="325" customFormat="false" ht="12.8" hidden="false" customHeight="false" outlineLevel="0" collapsed="false">
      <c r="A325" s="86" t="n">
        <v>321</v>
      </c>
      <c r="B325" s="90" t="n">
        <f aca="false">EOMONTH(Input!$C$7,A325)</f>
        <v>52687</v>
      </c>
      <c r="C325" s="90"/>
      <c r="D325" s="95" t="n">
        <f aca="false">IF($B325&gt;Input!$O$24,$D324,($D324+Input!$O$30)*(1+Input!$O$29/(100*12)))</f>
        <v>87713.2018367199</v>
      </c>
      <c r="E325" s="95" t="n">
        <f aca="false">IF($B325&gt;Input!$O$31,$E324,($E324+Input!$O$37)*(1+Input!$O$36/(100*12)))</f>
        <v>95980.2767511178</v>
      </c>
      <c r="F325" s="95" t="n">
        <f aca="false">IF($B325&gt;Input!$O$38,$F324,($F324+Input!$O$44)*(1+Input!$O$43/(100*12)))</f>
        <v>0</v>
      </c>
      <c r="G325" s="90"/>
      <c r="H325" s="95" t="n">
        <f aca="false">(IF(AND(($B325&gt;=Input!$O$24),($B325&lt;=Input!$O$26)),$H324+Input!$O$25/Input!$O$27,$H324))</f>
        <v>-200000</v>
      </c>
      <c r="I325" s="95" t="n">
        <f aca="false">(IF(AND(($B325&gt;Input!$O$31),($B325&lt;=Input!$O$33)),$I324+Input!$O$32/Input!$O$34,$I324))</f>
        <v>-200000</v>
      </c>
      <c r="J325" s="95" t="n">
        <f aca="false">(IF(AND(($B325&gt;=Input!$O$38),($B325&lt;=Input!$O$40)),$J324+Input!$O$39/Input!$O$41,$J324))</f>
        <v>0</v>
      </c>
      <c r="K325" s="95"/>
      <c r="L325" s="95" t="n">
        <f aca="false">$D325+$E325+$F325+$H325+$I325+$J325</f>
        <v>-216306.521412162</v>
      </c>
    </row>
    <row r="326" customFormat="false" ht="12.8" hidden="false" customHeight="false" outlineLevel="0" collapsed="false">
      <c r="A326" s="86" t="n">
        <v>322</v>
      </c>
      <c r="B326" s="90" t="n">
        <f aca="false">EOMONTH(Input!$C$7,A326)</f>
        <v>52717</v>
      </c>
      <c r="C326" s="90"/>
      <c r="D326" s="95" t="n">
        <f aca="false">IF($B326&gt;Input!$O$24,$D325,($D325+Input!$O$30)*(1+Input!$O$29/(100*12)))</f>
        <v>87713.2018367199</v>
      </c>
      <c r="E326" s="95" t="n">
        <f aca="false">IF($B326&gt;Input!$O$31,$E325,($E325+Input!$O$37)*(1+Input!$O$36/(100*12)))</f>
        <v>95980.2767511178</v>
      </c>
      <c r="F326" s="95" t="n">
        <f aca="false">IF($B326&gt;Input!$O$38,$F325,($F325+Input!$O$44)*(1+Input!$O$43/(100*12)))</f>
        <v>0</v>
      </c>
      <c r="G326" s="90"/>
      <c r="H326" s="95" t="n">
        <f aca="false">(IF(AND(($B326&gt;=Input!$O$24),($B326&lt;=Input!$O$26)),$H325+Input!$O$25/Input!$O$27,$H325))</f>
        <v>-200000</v>
      </c>
      <c r="I326" s="95" t="n">
        <f aca="false">(IF(AND(($B326&gt;Input!$O$31),($B326&lt;=Input!$O$33)),$I325+Input!$O$32/Input!$O$34,$I325))</f>
        <v>-200000</v>
      </c>
      <c r="J326" s="95" t="n">
        <f aca="false">(IF(AND(($B326&gt;=Input!$O$38),($B326&lt;=Input!$O$40)),$J325+Input!$O$39/Input!$O$41,$J325))</f>
        <v>0</v>
      </c>
      <c r="K326" s="95"/>
      <c r="L326" s="95" t="n">
        <f aca="false">$D326+$E326+$F326+$H326+$I326+$J326</f>
        <v>-216306.521412162</v>
      </c>
    </row>
    <row r="327" customFormat="false" ht="12.8" hidden="false" customHeight="false" outlineLevel="0" collapsed="false">
      <c r="A327" s="86" t="n">
        <v>323</v>
      </c>
      <c r="B327" s="90" t="n">
        <f aca="false">EOMONTH(Input!$C$7,A327)</f>
        <v>52748</v>
      </c>
      <c r="C327" s="90"/>
      <c r="D327" s="95" t="n">
        <f aca="false">IF($B327&gt;Input!$O$24,$D326,($D326+Input!$O$30)*(1+Input!$O$29/(100*12)))</f>
        <v>87713.2018367199</v>
      </c>
      <c r="E327" s="95" t="n">
        <f aca="false">IF($B327&gt;Input!$O$31,$E326,($E326+Input!$O$37)*(1+Input!$O$36/(100*12)))</f>
        <v>95980.2767511178</v>
      </c>
      <c r="F327" s="95" t="n">
        <f aca="false">IF($B327&gt;Input!$O$38,$F326,($F326+Input!$O$44)*(1+Input!$O$43/(100*12)))</f>
        <v>0</v>
      </c>
      <c r="G327" s="90"/>
      <c r="H327" s="95" t="n">
        <f aca="false">(IF(AND(($B327&gt;=Input!$O$24),($B327&lt;=Input!$O$26)),$H326+Input!$O$25/Input!$O$27,$H326))</f>
        <v>-200000</v>
      </c>
      <c r="I327" s="95" t="n">
        <f aca="false">(IF(AND(($B327&gt;Input!$O$31),($B327&lt;=Input!$O$33)),$I326+Input!$O$32/Input!$O$34,$I326))</f>
        <v>-200000</v>
      </c>
      <c r="J327" s="95" t="n">
        <f aca="false">(IF(AND(($B327&gt;=Input!$O$38),($B327&lt;=Input!$O$40)),$J326+Input!$O$39/Input!$O$41,$J326))</f>
        <v>0</v>
      </c>
      <c r="K327" s="95"/>
      <c r="L327" s="95" t="n">
        <f aca="false">$D327+$E327+$F327+$H327+$I327+$J327</f>
        <v>-216306.521412162</v>
      </c>
    </row>
    <row r="328" customFormat="false" ht="12.8" hidden="false" customHeight="false" outlineLevel="0" collapsed="false">
      <c r="A328" s="86" t="n">
        <v>324</v>
      </c>
      <c r="B328" s="90" t="n">
        <f aca="false">EOMONTH(Input!$C$7,A328)</f>
        <v>52778</v>
      </c>
      <c r="C328" s="90"/>
      <c r="D328" s="95" t="n">
        <f aca="false">IF($B328&gt;Input!$O$24,$D327,($D327+Input!$O$30)*(1+Input!$O$29/(100*12)))</f>
        <v>87713.2018367199</v>
      </c>
      <c r="E328" s="95" t="n">
        <f aca="false">IF($B328&gt;Input!$O$31,$E327,($E327+Input!$O$37)*(1+Input!$O$36/(100*12)))</f>
        <v>95980.2767511178</v>
      </c>
      <c r="F328" s="95" t="n">
        <f aca="false">IF($B328&gt;Input!$O$38,$F327,($F327+Input!$O$44)*(1+Input!$O$43/(100*12)))</f>
        <v>0</v>
      </c>
      <c r="G328" s="90"/>
      <c r="H328" s="95" t="n">
        <f aca="false">(IF(AND(($B328&gt;=Input!$O$24),($B328&lt;=Input!$O$26)),$H327+Input!$O$25/Input!$O$27,$H327))</f>
        <v>-200000</v>
      </c>
      <c r="I328" s="95" t="n">
        <f aca="false">(IF(AND(($B328&gt;Input!$O$31),($B328&lt;=Input!$O$33)),$I327+Input!$O$32/Input!$O$34,$I327))</f>
        <v>-200000</v>
      </c>
      <c r="J328" s="95" t="n">
        <f aca="false">(IF(AND(($B328&gt;=Input!$O$38),($B328&lt;=Input!$O$40)),$J327+Input!$O$39/Input!$O$41,$J327))</f>
        <v>0</v>
      </c>
      <c r="K328" s="95"/>
      <c r="L328" s="95" t="n">
        <f aca="false">$D328+$E328+$F328+$H328+$I328+$J328</f>
        <v>-216306.521412162</v>
      </c>
    </row>
    <row r="329" customFormat="false" ht="12.8" hidden="false" customHeight="false" outlineLevel="0" collapsed="false">
      <c r="A329" s="86" t="n">
        <v>325</v>
      </c>
      <c r="B329" s="90" t="n">
        <f aca="false">EOMONTH(Input!$C$7,A329)</f>
        <v>52809</v>
      </c>
      <c r="C329" s="90"/>
      <c r="D329" s="95" t="n">
        <f aca="false">IF($B329&gt;Input!$O$24,$D328,($D328+Input!$O$30)*(1+Input!$O$29/(100*12)))</f>
        <v>87713.2018367199</v>
      </c>
      <c r="E329" s="95" t="n">
        <f aca="false">IF($B329&gt;Input!$O$31,$E328,($E328+Input!$O$37)*(1+Input!$O$36/(100*12)))</f>
        <v>95980.2767511178</v>
      </c>
      <c r="F329" s="95" t="n">
        <f aca="false">IF($B329&gt;Input!$O$38,$F328,($F328+Input!$O$44)*(1+Input!$O$43/(100*12)))</f>
        <v>0</v>
      </c>
      <c r="G329" s="90"/>
      <c r="H329" s="95" t="n">
        <f aca="false">(IF(AND(($B329&gt;=Input!$O$24),($B329&lt;=Input!$O$26)),$H328+Input!$O$25/Input!$O$27,$H328))</f>
        <v>-200000</v>
      </c>
      <c r="I329" s="95" t="n">
        <f aca="false">(IF(AND(($B329&gt;Input!$O$31),($B329&lt;=Input!$O$33)),$I328+Input!$O$32/Input!$O$34,$I328))</f>
        <v>-200000</v>
      </c>
      <c r="J329" s="95" t="n">
        <f aca="false">(IF(AND(($B329&gt;=Input!$O$38),($B329&lt;=Input!$O$40)),$J328+Input!$O$39/Input!$O$41,$J328))</f>
        <v>0</v>
      </c>
      <c r="K329" s="95"/>
      <c r="L329" s="95" t="n">
        <f aca="false">$D329+$E329+$F329+$H329+$I329+$J329</f>
        <v>-216306.521412162</v>
      </c>
    </row>
    <row r="330" customFormat="false" ht="12.8" hidden="false" customHeight="false" outlineLevel="0" collapsed="false">
      <c r="A330" s="86" t="n">
        <v>326</v>
      </c>
      <c r="B330" s="90" t="n">
        <f aca="false">EOMONTH(Input!$C$7,A330)</f>
        <v>52840</v>
      </c>
      <c r="C330" s="90"/>
      <c r="D330" s="95" t="n">
        <f aca="false">IF($B330&gt;Input!$O$24,$D329,($D329+Input!$O$30)*(1+Input!$O$29/(100*12)))</f>
        <v>87713.2018367199</v>
      </c>
      <c r="E330" s="95" t="n">
        <f aca="false">IF($B330&gt;Input!$O$31,$E329,($E329+Input!$O$37)*(1+Input!$O$36/(100*12)))</f>
        <v>95980.2767511178</v>
      </c>
      <c r="F330" s="95" t="n">
        <f aca="false">IF($B330&gt;Input!$O$38,$F329,($F329+Input!$O$44)*(1+Input!$O$43/(100*12)))</f>
        <v>0</v>
      </c>
      <c r="G330" s="90"/>
      <c r="H330" s="95" t="n">
        <f aca="false">(IF(AND(($B330&gt;=Input!$O$24),($B330&lt;=Input!$O$26)),$H329+Input!$O$25/Input!$O$27,$H329))</f>
        <v>-200000</v>
      </c>
      <c r="I330" s="95" t="n">
        <f aca="false">(IF(AND(($B330&gt;Input!$O$31),($B330&lt;=Input!$O$33)),$I329+Input!$O$32/Input!$O$34,$I329))</f>
        <v>-200000</v>
      </c>
      <c r="J330" s="95" t="n">
        <f aca="false">(IF(AND(($B330&gt;=Input!$O$38),($B330&lt;=Input!$O$40)),$J329+Input!$O$39/Input!$O$41,$J329))</f>
        <v>0</v>
      </c>
      <c r="K330" s="95"/>
      <c r="L330" s="95" t="n">
        <f aca="false">$D330+$E330+$F330+$H330+$I330+$J330</f>
        <v>-216306.521412162</v>
      </c>
    </row>
    <row r="331" customFormat="false" ht="12.8" hidden="false" customHeight="false" outlineLevel="0" collapsed="false">
      <c r="A331" s="86" t="n">
        <v>327</v>
      </c>
      <c r="B331" s="90" t="n">
        <f aca="false">EOMONTH(Input!$C$7,A331)</f>
        <v>52870</v>
      </c>
      <c r="C331" s="90"/>
      <c r="D331" s="95" t="n">
        <f aca="false">IF($B331&gt;Input!$O$24,$D330,($D330+Input!$O$30)*(1+Input!$O$29/(100*12)))</f>
        <v>87713.2018367199</v>
      </c>
      <c r="E331" s="95" t="n">
        <f aca="false">IF($B331&gt;Input!$O$31,$E330,($E330+Input!$O$37)*(1+Input!$O$36/(100*12)))</f>
        <v>95980.2767511178</v>
      </c>
      <c r="F331" s="95" t="n">
        <f aca="false">IF($B331&gt;Input!$O$38,$F330,($F330+Input!$O$44)*(1+Input!$O$43/(100*12)))</f>
        <v>0</v>
      </c>
      <c r="G331" s="90"/>
      <c r="H331" s="95" t="n">
        <f aca="false">(IF(AND(($B331&gt;=Input!$O$24),($B331&lt;=Input!$O$26)),$H330+Input!$O$25/Input!$O$27,$H330))</f>
        <v>-200000</v>
      </c>
      <c r="I331" s="95" t="n">
        <f aca="false">(IF(AND(($B331&gt;Input!$O$31),($B331&lt;=Input!$O$33)),$I330+Input!$O$32/Input!$O$34,$I330))</f>
        <v>-200000</v>
      </c>
      <c r="J331" s="95" t="n">
        <f aca="false">(IF(AND(($B331&gt;=Input!$O$38),($B331&lt;=Input!$O$40)),$J330+Input!$O$39/Input!$O$41,$J330))</f>
        <v>0</v>
      </c>
      <c r="K331" s="95"/>
      <c r="L331" s="95" t="n">
        <f aca="false">$D331+$E331+$F331+$H331+$I331+$J331</f>
        <v>-216306.521412162</v>
      </c>
    </row>
    <row r="332" customFormat="false" ht="12.8" hidden="false" customHeight="false" outlineLevel="0" collapsed="false">
      <c r="A332" s="86" t="n">
        <v>328</v>
      </c>
      <c r="B332" s="90" t="n">
        <f aca="false">EOMONTH(Input!$C$7,A332)</f>
        <v>52901</v>
      </c>
      <c r="C332" s="90"/>
      <c r="D332" s="95" t="n">
        <f aca="false">IF($B332&gt;Input!$O$24,$D331,($D331+Input!$O$30)*(1+Input!$O$29/(100*12)))</f>
        <v>87713.2018367199</v>
      </c>
      <c r="E332" s="95" t="n">
        <f aca="false">IF($B332&gt;Input!$O$31,$E331,($E331+Input!$O$37)*(1+Input!$O$36/(100*12)))</f>
        <v>95980.2767511178</v>
      </c>
      <c r="F332" s="95" t="n">
        <f aca="false">IF($B332&gt;Input!$O$38,$F331,($F331+Input!$O$44)*(1+Input!$O$43/(100*12)))</f>
        <v>0</v>
      </c>
      <c r="G332" s="90"/>
      <c r="H332" s="95" t="n">
        <f aca="false">(IF(AND(($B332&gt;=Input!$O$24),($B332&lt;=Input!$O$26)),$H331+Input!$O$25/Input!$O$27,$H331))</f>
        <v>-200000</v>
      </c>
      <c r="I332" s="95" t="n">
        <f aca="false">(IF(AND(($B332&gt;Input!$O$31),($B332&lt;=Input!$O$33)),$I331+Input!$O$32/Input!$O$34,$I331))</f>
        <v>-200000</v>
      </c>
      <c r="J332" s="95" t="n">
        <f aca="false">(IF(AND(($B332&gt;=Input!$O$38),($B332&lt;=Input!$O$40)),$J331+Input!$O$39/Input!$O$41,$J331))</f>
        <v>0</v>
      </c>
      <c r="K332" s="95"/>
      <c r="L332" s="95" t="n">
        <f aca="false">$D332+$E332+$F332+$H332+$I332+$J332</f>
        <v>-216306.521412162</v>
      </c>
    </row>
    <row r="333" customFormat="false" ht="12.8" hidden="false" customHeight="false" outlineLevel="0" collapsed="false">
      <c r="A333" s="86" t="n">
        <v>329</v>
      </c>
      <c r="B333" s="90" t="n">
        <f aca="false">EOMONTH(Input!$C$7,A333)</f>
        <v>52931</v>
      </c>
      <c r="C333" s="90"/>
      <c r="D333" s="95" t="n">
        <f aca="false">IF($B333&gt;Input!$O$24,$D332,($D332+Input!$O$30)*(1+Input!$O$29/(100*12)))</f>
        <v>87713.2018367199</v>
      </c>
      <c r="E333" s="95" t="n">
        <f aca="false">IF($B333&gt;Input!$O$31,$E332,($E332+Input!$O$37)*(1+Input!$O$36/(100*12)))</f>
        <v>95980.2767511178</v>
      </c>
      <c r="F333" s="95" t="n">
        <f aca="false">IF($B333&gt;Input!$O$38,$F332,($F332+Input!$O$44)*(1+Input!$O$43/(100*12)))</f>
        <v>0</v>
      </c>
      <c r="G333" s="90"/>
      <c r="H333" s="95" t="n">
        <f aca="false">(IF(AND(($B333&gt;=Input!$O$24),($B333&lt;=Input!$O$26)),$H332+Input!$O$25/Input!$O$27,$H332))</f>
        <v>-200000</v>
      </c>
      <c r="I333" s="95" t="n">
        <f aca="false">(IF(AND(($B333&gt;Input!$O$31),($B333&lt;=Input!$O$33)),$I332+Input!$O$32/Input!$O$34,$I332))</f>
        <v>-200000</v>
      </c>
      <c r="J333" s="95" t="n">
        <f aca="false">(IF(AND(($B333&gt;=Input!$O$38),($B333&lt;=Input!$O$40)),$J332+Input!$O$39/Input!$O$41,$J332))</f>
        <v>0</v>
      </c>
      <c r="K333" s="95"/>
      <c r="L333" s="95" t="n">
        <f aca="false">$D333+$E333+$F333+$H333+$I333+$J333</f>
        <v>-216306.521412162</v>
      </c>
    </row>
    <row r="334" customFormat="false" ht="12.8" hidden="false" customHeight="false" outlineLevel="0" collapsed="false">
      <c r="A334" s="86" t="n">
        <v>330</v>
      </c>
      <c r="B334" s="90" t="n">
        <f aca="false">EOMONTH(Input!$C$7,A334)</f>
        <v>52962</v>
      </c>
      <c r="C334" s="90"/>
      <c r="D334" s="95" t="n">
        <f aca="false">IF($B334&gt;Input!$O$24,$D333,($D333+Input!$O$30)*(1+Input!$O$29/(100*12)))</f>
        <v>87713.2018367199</v>
      </c>
      <c r="E334" s="95" t="n">
        <f aca="false">IF($B334&gt;Input!$O$31,$E333,($E333+Input!$O$37)*(1+Input!$O$36/(100*12)))</f>
        <v>95980.2767511178</v>
      </c>
      <c r="F334" s="95" t="n">
        <f aca="false">IF($B334&gt;Input!$O$38,$F333,($F333+Input!$O$44)*(1+Input!$O$43/(100*12)))</f>
        <v>0</v>
      </c>
      <c r="G334" s="90"/>
      <c r="H334" s="95" t="n">
        <f aca="false">(IF(AND(($B334&gt;=Input!$O$24),($B334&lt;=Input!$O$26)),$H333+Input!$O$25/Input!$O$27,$H333))</f>
        <v>-200000</v>
      </c>
      <c r="I334" s="95" t="n">
        <f aca="false">(IF(AND(($B334&gt;Input!$O$31),($B334&lt;=Input!$O$33)),$I333+Input!$O$32/Input!$O$34,$I333))</f>
        <v>-200000</v>
      </c>
      <c r="J334" s="95" t="n">
        <f aca="false">(IF(AND(($B334&gt;=Input!$O$38),($B334&lt;=Input!$O$40)),$J333+Input!$O$39/Input!$O$41,$J333))</f>
        <v>0</v>
      </c>
      <c r="K334" s="95"/>
      <c r="L334" s="95" t="n">
        <f aca="false">$D334+$E334+$F334+$H334+$I334+$J334</f>
        <v>-216306.521412162</v>
      </c>
    </row>
    <row r="335" customFormat="false" ht="12.8" hidden="false" customHeight="false" outlineLevel="0" collapsed="false">
      <c r="A335" s="86" t="n">
        <v>331</v>
      </c>
      <c r="B335" s="90" t="n">
        <f aca="false">EOMONTH(Input!$C$7,A335)</f>
        <v>52993</v>
      </c>
      <c r="C335" s="90"/>
      <c r="D335" s="95" t="n">
        <f aca="false">IF($B335&gt;Input!$O$24,$D334,($D334+Input!$O$30)*(1+Input!$O$29/(100*12)))</f>
        <v>87713.2018367199</v>
      </c>
      <c r="E335" s="95" t="n">
        <f aca="false">IF($B335&gt;Input!$O$31,$E334,($E334+Input!$O$37)*(1+Input!$O$36/(100*12)))</f>
        <v>95980.2767511178</v>
      </c>
      <c r="F335" s="95" t="n">
        <f aca="false">IF($B335&gt;Input!$O$38,$F334,($F334+Input!$O$44)*(1+Input!$O$43/(100*12)))</f>
        <v>0</v>
      </c>
      <c r="G335" s="90"/>
      <c r="H335" s="95" t="n">
        <f aca="false">(IF(AND(($B335&gt;=Input!$O$24),($B335&lt;=Input!$O$26)),$H334+Input!$O$25/Input!$O$27,$H334))</f>
        <v>-200000</v>
      </c>
      <c r="I335" s="95" t="n">
        <f aca="false">(IF(AND(($B335&gt;Input!$O$31),($B335&lt;=Input!$O$33)),$I334+Input!$O$32/Input!$O$34,$I334))</f>
        <v>-200000</v>
      </c>
      <c r="J335" s="95" t="n">
        <f aca="false">(IF(AND(($B335&gt;=Input!$O$38),($B335&lt;=Input!$O$40)),$J334+Input!$O$39/Input!$O$41,$J334))</f>
        <v>0</v>
      </c>
      <c r="K335" s="95"/>
      <c r="L335" s="95" t="n">
        <f aca="false">$D335+$E335+$F335+$H335+$I335+$J335</f>
        <v>-216306.521412162</v>
      </c>
    </row>
    <row r="336" customFormat="false" ht="12.8" hidden="false" customHeight="false" outlineLevel="0" collapsed="false">
      <c r="A336" s="86" t="n">
        <v>332</v>
      </c>
      <c r="B336" s="90" t="n">
        <f aca="false">EOMONTH(Input!$C$7,A336)</f>
        <v>53021</v>
      </c>
      <c r="C336" s="90"/>
      <c r="D336" s="95" t="n">
        <f aca="false">IF($B336&gt;Input!$O$24,$D335,($D335+Input!$O$30)*(1+Input!$O$29/(100*12)))</f>
        <v>87713.2018367199</v>
      </c>
      <c r="E336" s="95" t="n">
        <f aca="false">IF($B336&gt;Input!$O$31,$E335,($E335+Input!$O$37)*(1+Input!$O$36/(100*12)))</f>
        <v>95980.2767511178</v>
      </c>
      <c r="F336" s="95" t="n">
        <f aca="false">IF($B336&gt;Input!$O$38,$F335,($F335+Input!$O$44)*(1+Input!$O$43/(100*12)))</f>
        <v>0</v>
      </c>
      <c r="G336" s="90"/>
      <c r="H336" s="95" t="n">
        <f aca="false">(IF(AND(($B336&gt;=Input!$O$24),($B336&lt;=Input!$O$26)),$H335+Input!$O$25/Input!$O$27,$H335))</f>
        <v>-200000</v>
      </c>
      <c r="I336" s="95" t="n">
        <f aca="false">(IF(AND(($B336&gt;Input!$O$31),($B336&lt;=Input!$O$33)),$I335+Input!$O$32/Input!$O$34,$I335))</f>
        <v>-200000</v>
      </c>
      <c r="J336" s="95" t="n">
        <f aca="false">(IF(AND(($B336&gt;=Input!$O$38),($B336&lt;=Input!$O$40)),$J335+Input!$O$39/Input!$O$41,$J335))</f>
        <v>0</v>
      </c>
      <c r="K336" s="95"/>
      <c r="L336" s="95" t="n">
        <f aca="false">$D336+$E336+$F336+$H336+$I336+$J336</f>
        <v>-216306.521412162</v>
      </c>
    </row>
    <row r="337" customFormat="false" ht="12.8" hidden="false" customHeight="false" outlineLevel="0" collapsed="false">
      <c r="A337" s="86" t="n">
        <v>333</v>
      </c>
      <c r="B337" s="90" t="n">
        <f aca="false">EOMONTH(Input!$C$7,A337)</f>
        <v>53052</v>
      </c>
      <c r="C337" s="90"/>
      <c r="D337" s="95" t="n">
        <f aca="false">IF($B337&gt;Input!$O$24,$D336,($D336+Input!$O$30)*(1+Input!$O$29/(100*12)))</f>
        <v>87713.2018367199</v>
      </c>
      <c r="E337" s="95" t="n">
        <f aca="false">IF($B337&gt;Input!$O$31,$E336,($E336+Input!$O$37)*(1+Input!$O$36/(100*12)))</f>
        <v>95980.2767511178</v>
      </c>
      <c r="F337" s="95" t="n">
        <f aca="false">IF($B337&gt;Input!$O$38,$F336,($F336+Input!$O$44)*(1+Input!$O$43/(100*12)))</f>
        <v>0</v>
      </c>
      <c r="G337" s="90"/>
      <c r="H337" s="95" t="n">
        <f aca="false">(IF(AND(($B337&gt;=Input!$O$24),($B337&lt;=Input!$O$26)),$H336+Input!$O$25/Input!$O$27,$H336))</f>
        <v>-200000</v>
      </c>
      <c r="I337" s="95" t="n">
        <f aca="false">(IF(AND(($B337&gt;Input!$O$31),($B337&lt;=Input!$O$33)),$I336+Input!$O$32/Input!$O$34,$I336))</f>
        <v>-200000</v>
      </c>
      <c r="J337" s="95" t="n">
        <f aca="false">(IF(AND(($B337&gt;=Input!$O$38),($B337&lt;=Input!$O$40)),$J336+Input!$O$39/Input!$O$41,$J336))</f>
        <v>0</v>
      </c>
      <c r="K337" s="95"/>
      <c r="L337" s="95" t="n">
        <f aca="false">$D337+$E337+$F337+$H337+$I337+$J337</f>
        <v>-216306.521412162</v>
      </c>
    </row>
    <row r="338" customFormat="false" ht="12.8" hidden="false" customHeight="false" outlineLevel="0" collapsed="false">
      <c r="A338" s="86" t="n">
        <v>334</v>
      </c>
      <c r="B338" s="90" t="n">
        <f aca="false">EOMONTH(Input!$C$7,A338)</f>
        <v>53082</v>
      </c>
      <c r="C338" s="90"/>
      <c r="D338" s="95" t="n">
        <f aca="false">IF($B338&gt;Input!$O$24,$D337,($D337+Input!$O$30)*(1+Input!$O$29/(100*12)))</f>
        <v>87713.2018367199</v>
      </c>
      <c r="E338" s="95" t="n">
        <f aca="false">IF($B338&gt;Input!$O$31,$E337,($E337+Input!$O$37)*(1+Input!$O$36/(100*12)))</f>
        <v>95980.2767511178</v>
      </c>
      <c r="F338" s="95" t="n">
        <f aca="false">IF($B338&gt;Input!$O$38,$F337,($F337+Input!$O$44)*(1+Input!$O$43/(100*12)))</f>
        <v>0</v>
      </c>
      <c r="G338" s="90"/>
      <c r="H338" s="95" t="n">
        <f aca="false">(IF(AND(($B338&gt;=Input!$O$24),($B338&lt;=Input!$O$26)),$H337+Input!$O$25/Input!$O$27,$H337))</f>
        <v>-200000</v>
      </c>
      <c r="I338" s="95" t="n">
        <f aca="false">(IF(AND(($B338&gt;Input!$O$31),($B338&lt;=Input!$O$33)),$I337+Input!$O$32/Input!$O$34,$I337))</f>
        <v>-200000</v>
      </c>
      <c r="J338" s="95" t="n">
        <f aca="false">(IF(AND(($B338&gt;=Input!$O$38),($B338&lt;=Input!$O$40)),$J337+Input!$O$39/Input!$O$41,$J337))</f>
        <v>0</v>
      </c>
      <c r="K338" s="95"/>
      <c r="L338" s="95" t="n">
        <f aca="false">$D338+$E338+$F338+$H338+$I338+$J338</f>
        <v>-216306.521412162</v>
      </c>
    </row>
    <row r="339" customFormat="false" ht="12.8" hidden="false" customHeight="false" outlineLevel="0" collapsed="false">
      <c r="A339" s="86" t="n">
        <v>335</v>
      </c>
      <c r="B339" s="90" t="n">
        <f aca="false">EOMONTH(Input!$C$7,A339)</f>
        <v>53113</v>
      </c>
      <c r="C339" s="90"/>
      <c r="D339" s="95" t="n">
        <f aca="false">IF($B339&gt;Input!$O$24,$D338,($D338+Input!$O$30)*(1+Input!$O$29/(100*12)))</f>
        <v>87713.2018367199</v>
      </c>
      <c r="E339" s="95" t="n">
        <f aca="false">IF($B339&gt;Input!$O$31,$E338,($E338+Input!$O$37)*(1+Input!$O$36/(100*12)))</f>
        <v>95980.2767511178</v>
      </c>
      <c r="F339" s="95" t="n">
        <f aca="false">IF($B339&gt;Input!$O$38,$F338,($F338+Input!$O$44)*(1+Input!$O$43/(100*12)))</f>
        <v>0</v>
      </c>
      <c r="G339" s="90"/>
      <c r="H339" s="95" t="n">
        <f aca="false">(IF(AND(($B339&gt;=Input!$O$24),($B339&lt;=Input!$O$26)),$H338+Input!$O$25/Input!$O$27,$H338))</f>
        <v>-200000</v>
      </c>
      <c r="I339" s="95" t="n">
        <f aca="false">(IF(AND(($B339&gt;Input!$O$31),($B339&lt;=Input!$O$33)),$I338+Input!$O$32/Input!$O$34,$I338))</f>
        <v>-200000</v>
      </c>
      <c r="J339" s="95" t="n">
        <f aca="false">(IF(AND(($B339&gt;=Input!$O$38),($B339&lt;=Input!$O$40)),$J338+Input!$O$39/Input!$O$41,$J338))</f>
        <v>0</v>
      </c>
      <c r="K339" s="95"/>
      <c r="L339" s="95" t="n">
        <f aca="false">$D339+$E339+$F339+$H339+$I339+$J339</f>
        <v>-216306.521412162</v>
      </c>
    </row>
    <row r="340" customFormat="false" ht="12.8" hidden="false" customHeight="false" outlineLevel="0" collapsed="false">
      <c r="A340" s="86" t="n">
        <v>336</v>
      </c>
      <c r="B340" s="90" t="n">
        <f aca="false">EOMONTH(Input!$C$7,A340)</f>
        <v>53143</v>
      </c>
      <c r="C340" s="90"/>
      <c r="D340" s="95" t="n">
        <f aca="false">IF($B340&gt;Input!$O$24,$D339,($D339+Input!$O$30)*(1+Input!$O$29/(100*12)))</f>
        <v>87713.2018367199</v>
      </c>
      <c r="E340" s="95" t="n">
        <f aca="false">IF($B340&gt;Input!$O$31,$E339,($E339+Input!$O$37)*(1+Input!$O$36/(100*12)))</f>
        <v>95980.2767511178</v>
      </c>
      <c r="F340" s="95" t="n">
        <f aca="false">IF($B340&gt;Input!$O$38,$F339,($F339+Input!$O$44)*(1+Input!$O$43/(100*12)))</f>
        <v>0</v>
      </c>
      <c r="G340" s="90"/>
      <c r="H340" s="95" t="n">
        <f aca="false">(IF(AND(($B340&gt;=Input!$O$24),($B340&lt;=Input!$O$26)),$H339+Input!$O$25/Input!$O$27,$H339))</f>
        <v>-200000</v>
      </c>
      <c r="I340" s="95" t="n">
        <f aca="false">(IF(AND(($B340&gt;Input!$O$31),($B340&lt;=Input!$O$33)),$I339+Input!$O$32/Input!$O$34,$I339))</f>
        <v>-200000</v>
      </c>
      <c r="J340" s="95" t="n">
        <f aca="false">(IF(AND(($B340&gt;=Input!$O$38),($B340&lt;=Input!$O$40)),$J339+Input!$O$39/Input!$O$41,$J339))</f>
        <v>0</v>
      </c>
      <c r="K340" s="95"/>
      <c r="L340" s="95" t="n">
        <f aca="false">$D340+$E340+$F340+$H340+$I340+$J340</f>
        <v>-216306.521412162</v>
      </c>
    </row>
    <row r="341" customFormat="false" ht="12.8" hidden="false" customHeight="false" outlineLevel="0" collapsed="false">
      <c r="A341" s="86" t="n">
        <v>337</v>
      </c>
      <c r="B341" s="90" t="n">
        <f aca="false">EOMONTH(Input!$C$7,A341)</f>
        <v>53174</v>
      </c>
      <c r="C341" s="90"/>
      <c r="D341" s="95" t="n">
        <f aca="false">IF($B341&gt;Input!$O$24,$D340,($D340+Input!$O$30)*(1+Input!$O$29/(100*12)))</f>
        <v>87713.2018367199</v>
      </c>
      <c r="E341" s="95" t="n">
        <f aca="false">IF($B341&gt;Input!$O$31,$E340,($E340+Input!$O$37)*(1+Input!$O$36/(100*12)))</f>
        <v>95980.2767511178</v>
      </c>
      <c r="F341" s="95" t="n">
        <f aca="false">IF($B341&gt;Input!$O$38,$F340,($F340+Input!$O$44)*(1+Input!$O$43/(100*12)))</f>
        <v>0</v>
      </c>
      <c r="G341" s="90"/>
      <c r="H341" s="95" t="n">
        <f aca="false">(IF(AND(($B341&gt;=Input!$O$24),($B341&lt;=Input!$O$26)),$H340+Input!$O$25/Input!$O$27,$H340))</f>
        <v>-200000</v>
      </c>
      <c r="I341" s="95" t="n">
        <f aca="false">(IF(AND(($B341&gt;Input!$O$31),($B341&lt;=Input!$O$33)),$I340+Input!$O$32/Input!$O$34,$I340))</f>
        <v>-200000</v>
      </c>
      <c r="J341" s="95" t="n">
        <f aca="false">(IF(AND(($B341&gt;=Input!$O$38),($B341&lt;=Input!$O$40)),$J340+Input!$O$39/Input!$O$41,$J340))</f>
        <v>0</v>
      </c>
      <c r="K341" s="95"/>
      <c r="L341" s="95" t="n">
        <f aca="false">$D341+$E341+$F341+$H341+$I341+$J341</f>
        <v>-216306.521412162</v>
      </c>
    </row>
    <row r="342" customFormat="false" ht="12.8" hidden="false" customHeight="false" outlineLevel="0" collapsed="false">
      <c r="A342" s="86" t="n">
        <v>338</v>
      </c>
      <c r="B342" s="90" t="n">
        <f aca="false">EOMONTH(Input!$C$7,A342)</f>
        <v>53205</v>
      </c>
      <c r="C342" s="90"/>
      <c r="D342" s="95" t="n">
        <f aca="false">IF($B342&gt;Input!$O$24,$D341,($D341+Input!$O$30)*(1+Input!$O$29/(100*12)))</f>
        <v>87713.2018367199</v>
      </c>
      <c r="E342" s="95" t="n">
        <f aca="false">IF($B342&gt;Input!$O$31,$E341,($E341+Input!$O$37)*(1+Input!$O$36/(100*12)))</f>
        <v>95980.2767511178</v>
      </c>
      <c r="F342" s="95" t="n">
        <f aca="false">IF($B342&gt;Input!$O$38,$F341,($F341+Input!$O$44)*(1+Input!$O$43/(100*12)))</f>
        <v>0</v>
      </c>
      <c r="G342" s="90"/>
      <c r="H342" s="95" t="n">
        <f aca="false">(IF(AND(($B342&gt;=Input!$O$24),($B342&lt;=Input!$O$26)),$H341+Input!$O$25/Input!$O$27,$H341))</f>
        <v>-200000</v>
      </c>
      <c r="I342" s="95" t="n">
        <f aca="false">(IF(AND(($B342&gt;Input!$O$31),($B342&lt;=Input!$O$33)),$I341+Input!$O$32/Input!$O$34,$I341))</f>
        <v>-200000</v>
      </c>
      <c r="J342" s="95" t="n">
        <f aca="false">(IF(AND(($B342&gt;=Input!$O$38),($B342&lt;=Input!$O$40)),$J341+Input!$O$39/Input!$O$41,$J341))</f>
        <v>0</v>
      </c>
      <c r="K342" s="95"/>
      <c r="L342" s="95" t="n">
        <f aca="false">$D342+$E342+$F342+$H342+$I342+$J342</f>
        <v>-216306.521412162</v>
      </c>
    </row>
    <row r="343" customFormat="false" ht="12.8" hidden="false" customHeight="false" outlineLevel="0" collapsed="false">
      <c r="A343" s="86" t="n">
        <v>339</v>
      </c>
      <c r="B343" s="90" t="n">
        <f aca="false">EOMONTH(Input!$C$7,A343)</f>
        <v>53235</v>
      </c>
      <c r="C343" s="90"/>
      <c r="D343" s="95" t="n">
        <f aca="false">IF($B343&gt;Input!$O$24,$D342,($D342+Input!$O$30)*(1+Input!$O$29/(100*12)))</f>
        <v>87713.2018367199</v>
      </c>
      <c r="E343" s="95" t="n">
        <f aca="false">IF($B343&gt;Input!$O$31,$E342,($E342+Input!$O$37)*(1+Input!$O$36/(100*12)))</f>
        <v>95980.2767511178</v>
      </c>
      <c r="F343" s="95" t="n">
        <f aca="false">IF($B343&gt;Input!$O$38,$F342,($F342+Input!$O$44)*(1+Input!$O$43/(100*12)))</f>
        <v>0</v>
      </c>
      <c r="G343" s="90"/>
      <c r="H343" s="95" t="n">
        <f aca="false">(IF(AND(($B343&gt;=Input!$O$24),($B343&lt;=Input!$O$26)),$H342+Input!$O$25/Input!$O$27,$H342))</f>
        <v>-200000</v>
      </c>
      <c r="I343" s="95" t="n">
        <f aca="false">(IF(AND(($B343&gt;Input!$O$31),($B343&lt;=Input!$O$33)),$I342+Input!$O$32/Input!$O$34,$I342))</f>
        <v>-200000</v>
      </c>
      <c r="J343" s="95" t="n">
        <f aca="false">(IF(AND(($B343&gt;=Input!$O$38),($B343&lt;=Input!$O$40)),$J342+Input!$O$39/Input!$O$41,$J342))</f>
        <v>0</v>
      </c>
      <c r="K343" s="95"/>
      <c r="L343" s="95" t="n">
        <f aca="false">$D343+$E343+$F343+$H343+$I343+$J343</f>
        <v>-216306.521412162</v>
      </c>
    </row>
    <row r="344" customFormat="false" ht="12.8" hidden="false" customHeight="false" outlineLevel="0" collapsed="false">
      <c r="A344" s="86" t="n">
        <v>340</v>
      </c>
      <c r="B344" s="90" t="n">
        <f aca="false">EOMONTH(Input!$C$7,A344)</f>
        <v>53266</v>
      </c>
      <c r="C344" s="90"/>
      <c r="D344" s="95" t="n">
        <f aca="false">IF($B344&gt;Input!$O$24,$D343,($D343+Input!$O$30)*(1+Input!$O$29/(100*12)))</f>
        <v>87713.2018367199</v>
      </c>
      <c r="E344" s="95" t="n">
        <f aca="false">IF($B344&gt;Input!$O$31,$E343,($E343+Input!$O$37)*(1+Input!$O$36/(100*12)))</f>
        <v>95980.2767511178</v>
      </c>
      <c r="F344" s="95" t="n">
        <f aca="false">IF($B344&gt;Input!$O$38,$F343,($F343+Input!$O$44)*(1+Input!$O$43/(100*12)))</f>
        <v>0</v>
      </c>
      <c r="G344" s="90"/>
      <c r="H344" s="95" t="n">
        <f aca="false">(IF(AND(($B344&gt;=Input!$O$24),($B344&lt;=Input!$O$26)),$H343+Input!$O$25/Input!$O$27,$H343))</f>
        <v>-200000</v>
      </c>
      <c r="I344" s="95" t="n">
        <f aca="false">(IF(AND(($B344&gt;Input!$O$31),($B344&lt;=Input!$O$33)),$I343+Input!$O$32/Input!$O$34,$I343))</f>
        <v>-200000</v>
      </c>
      <c r="J344" s="95" t="n">
        <f aca="false">(IF(AND(($B344&gt;=Input!$O$38),($B344&lt;=Input!$O$40)),$J343+Input!$O$39/Input!$O$41,$J343))</f>
        <v>0</v>
      </c>
      <c r="K344" s="95"/>
      <c r="L344" s="95" t="n">
        <f aca="false">$D344+$E344+$F344+$H344+$I344+$J344</f>
        <v>-216306.521412162</v>
      </c>
    </row>
    <row r="345" customFormat="false" ht="12.8" hidden="false" customHeight="false" outlineLevel="0" collapsed="false">
      <c r="A345" s="86" t="n">
        <v>341</v>
      </c>
      <c r="B345" s="90" t="n">
        <f aca="false">EOMONTH(Input!$C$7,A345)</f>
        <v>53296</v>
      </c>
      <c r="C345" s="90"/>
      <c r="D345" s="95" t="n">
        <f aca="false">IF($B345&gt;Input!$O$24,$D344,($D344+Input!$O$30)*(1+Input!$O$29/(100*12)))</f>
        <v>87713.2018367199</v>
      </c>
      <c r="E345" s="95" t="n">
        <f aca="false">IF($B345&gt;Input!$O$31,$E344,($E344+Input!$O$37)*(1+Input!$O$36/(100*12)))</f>
        <v>95980.2767511178</v>
      </c>
      <c r="F345" s="95" t="n">
        <f aca="false">IF($B345&gt;Input!$O$38,$F344,($F344+Input!$O$44)*(1+Input!$O$43/(100*12)))</f>
        <v>0</v>
      </c>
      <c r="G345" s="90"/>
      <c r="H345" s="95" t="n">
        <f aca="false">(IF(AND(($B345&gt;=Input!$O$24),($B345&lt;=Input!$O$26)),$H344+Input!$O$25/Input!$O$27,$H344))</f>
        <v>-200000</v>
      </c>
      <c r="I345" s="95" t="n">
        <f aca="false">(IF(AND(($B345&gt;Input!$O$31),($B345&lt;=Input!$O$33)),$I344+Input!$O$32/Input!$O$34,$I344))</f>
        <v>-200000</v>
      </c>
      <c r="J345" s="95" t="n">
        <f aca="false">(IF(AND(($B345&gt;=Input!$O$38),($B345&lt;=Input!$O$40)),$J344+Input!$O$39/Input!$O$41,$J344))</f>
        <v>0</v>
      </c>
      <c r="K345" s="95"/>
      <c r="L345" s="95" t="n">
        <f aca="false">$D345+$E345+$F345+$H345+$I345+$J345</f>
        <v>-216306.521412162</v>
      </c>
    </row>
    <row r="346" customFormat="false" ht="12.8" hidden="false" customHeight="false" outlineLevel="0" collapsed="false">
      <c r="A346" s="86" t="n">
        <v>342</v>
      </c>
      <c r="B346" s="90" t="n">
        <f aca="false">EOMONTH(Input!$C$7,A346)</f>
        <v>53327</v>
      </c>
      <c r="C346" s="90"/>
      <c r="D346" s="95" t="n">
        <f aca="false">IF($B346&gt;Input!$O$24,$D345,($D345+Input!$O$30)*(1+Input!$O$29/(100*12)))</f>
        <v>87713.2018367199</v>
      </c>
      <c r="E346" s="95" t="n">
        <f aca="false">IF($B346&gt;Input!$O$31,$E345,($E345+Input!$O$37)*(1+Input!$O$36/(100*12)))</f>
        <v>95980.2767511178</v>
      </c>
      <c r="F346" s="95" t="n">
        <f aca="false">IF($B346&gt;Input!$O$38,$F345,($F345+Input!$O$44)*(1+Input!$O$43/(100*12)))</f>
        <v>0</v>
      </c>
      <c r="G346" s="90"/>
      <c r="H346" s="95" t="n">
        <f aca="false">(IF(AND(($B346&gt;=Input!$O$24),($B346&lt;=Input!$O$26)),$H345+Input!$O$25/Input!$O$27,$H345))</f>
        <v>-200000</v>
      </c>
      <c r="I346" s="95" t="n">
        <f aca="false">(IF(AND(($B346&gt;Input!$O$31),($B346&lt;=Input!$O$33)),$I345+Input!$O$32/Input!$O$34,$I345))</f>
        <v>-200000</v>
      </c>
      <c r="J346" s="95" t="n">
        <f aca="false">(IF(AND(($B346&gt;=Input!$O$38),($B346&lt;=Input!$O$40)),$J345+Input!$O$39/Input!$O$41,$J345))</f>
        <v>0</v>
      </c>
      <c r="K346" s="95"/>
      <c r="L346" s="95" t="n">
        <f aca="false">$D346+$E346+$F346+$H346+$I346+$J346</f>
        <v>-216306.521412162</v>
      </c>
    </row>
    <row r="347" customFormat="false" ht="12.8" hidden="false" customHeight="false" outlineLevel="0" collapsed="false">
      <c r="A347" s="86" t="n">
        <v>343</v>
      </c>
      <c r="B347" s="90" t="n">
        <f aca="false">EOMONTH(Input!$C$7,A347)</f>
        <v>53358</v>
      </c>
      <c r="C347" s="90"/>
      <c r="D347" s="95" t="n">
        <f aca="false">IF($B347&gt;Input!$O$24,$D346,($D346+Input!$O$30)*(1+Input!$O$29/(100*12)))</f>
        <v>87713.2018367199</v>
      </c>
      <c r="E347" s="95" t="n">
        <f aca="false">IF($B347&gt;Input!$O$31,$E346,($E346+Input!$O$37)*(1+Input!$O$36/(100*12)))</f>
        <v>95980.2767511178</v>
      </c>
      <c r="F347" s="95" t="n">
        <f aca="false">IF($B347&gt;Input!$O$38,$F346,($F346+Input!$O$44)*(1+Input!$O$43/(100*12)))</f>
        <v>0</v>
      </c>
      <c r="G347" s="90"/>
      <c r="H347" s="95" t="n">
        <f aca="false">(IF(AND(($B347&gt;=Input!$O$24),($B347&lt;=Input!$O$26)),$H346+Input!$O$25/Input!$O$27,$H346))</f>
        <v>-200000</v>
      </c>
      <c r="I347" s="95" t="n">
        <f aca="false">(IF(AND(($B347&gt;Input!$O$31),($B347&lt;=Input!$O$33)),$I346+Input!$O$32/Input!$O$34,$I346))</f>
        <v>-200000</v>
      </c>
      <c r="J347" s="95" t="n">
        <f aca="false">(IF(AND(($B347&gt;=Input!$O$38),($B347&lt;=Input!$O$40)),$J346+Input!$O$39/Input!$O$41,$J346))</f>
        <v>0</v>
      </c>
      <c r="K347" s="95"/>
      <c r="L347" s="95" t="n">
        <f aca="false">$D347+$E347+$F347+$H347+$I347+$J347</f>
        <v>-216306.521412162</v>
      </c>
    </row>
    <row r="348" customFormat="false" ht="12.8" hidden="false" customHeight="false" outlineLevel="0" collapsed="false">
      <c r="A348" s="86" t="n">
        <v>344</v>
      </c>
      <c r="B348" s="90" t="n">
        <f aca="false">EOMONTH(Input!$C$7,A348)</f>
        <v>53386</v>
      </c>
      <c r="C348" s="90"/>
      <c r="D348" s="95" t="n">
        <f aca="false">IF($B348&gt;Input!$O$24,$D347,($D347+Input!$O$30)*(1+Input!$O$29/(100*12)))</f>
        <v>87713.2018367199</v>
      </c>
      <c r="E348" s="95" t="n">
        <f aca="false">IF($B348&gt;Input!$O$31,$E347,($E347+Input!$O$37)*(1+Input!$O$36/(100*12)))</f>
        <v>95980.2767511178</v>
      </c>
      <c r="F348" s="95" t="n">
        <f aca="false">IF($B348&gt;Input!$O$38,$F347,($F347+Input!$O$44)*(1+Input!$O$43/(100*12)))</f>
        <v>0</v>
      </c>
      <c r="G348" s="90"/>
      <c r="H348" s="95" t="n">
        <f aca="false">(IF(AND(($B348&gt;=Input!$O$24),($B348&lt;=Input!$O$26)),$H347+Input!$O$25/Input!$O$27,$H347))</f>
        <v>-200000</v>
      </c>
      <c r="I348" s="95" t="n">
        <f aca="false">(IF(AND(($B348&gt;Input!$O$31),($B348&lt;=Input!$O$33)),$I347+Input!$O$32/Input!$O$34,$I347))</f>
        <v>-200000</v>
      </c>
      <c r="J348" s="95" t="n">
        <f aca="false">(IF(AND(($B348&gt;=Input!$O$38),($B348&lt;=Input!$O$40)),$J347+Input!$O$39/Input!$O$41,$J347))</f>
        <v>0</v>
      </c>
      <c r="K348" s="95"/>
      <c r="L348" s="95" t="n">
        <f aca="false">$D348+$E348+$F348+$H348+$I348+$J348</f>
        <v>-216306.521412162</v>
      </c>
    </row>
    <row r="349" customFormat="false" ht="12.8" hidden="false" customHeight="false" outlineLevel="0" collapsed="false">
      <c r="A349" s="86" t="n">
        <v>345</v>
      </c>
      <c r="B349" s="90" t="n">
        <f aca="false">EOMONTH(Input!$C$7,A349)</f>
        <v>53417</v>
      </c>
      <c r="C349" s="90"/>
      <c r="D349" s="95" t="n">
        <f aca="false">IF($B349&gt;Input!$O$24,$D348,($D348+Input!$O$30)*(1+Input!$O$29/(100*12)))</f>
        <v>87713.2018367199</v>
      </c>
      <c r="E349" s="95" t="n">
        <f aca="false">IF($B349&gt;Input!$O$31,$E348,($E348+Input!$O$37)*(1+Input!$O$36/(100*12)))</f>
        <v>95980.2767511178</v>
      </c>
      <c r="F349" s="95" t="n">
        <f aca="false">IF($B349&gt;Input!$O$38,$F348,($F348+Input!$O$44)*(1+Input!$O$43/(100*12)))</f>
        <v>0</v>
      </c>
      <c r="G349" s="90"/>
      <c r="H349" s="95" t="n">
        <f aca="false">(IF(AND(($B349&gt;=Input!$O$24),($B349&lt;=Input!$O$26)),$H348+Input!$O$25/Input!$O$27,$H348))</f>
        <v>-200000</v>
      </c>
      <c r="I349" s="95" t="n">
        <f aca="false">(IF(AND(($B349&gt;Input!$O$31),($B349&lt;=Input!$O$33)),$I348+Input!$O$32/Input!$O$34,$I348))</f>
        <v>-200000</v>
      </c>
      <c r="J349" s="95" t="n">
        <f aca="false">(IF(AND(($B349&gt;=Input!$O$38),($B349&lt;=Input!$O$40)),$J348+Input!$O$39/Input!$O$41,$J348))</f>
        <v>0</v>
      </c>
      <c r="K349" s="95"/>
      <c r="L349" s="95" t="n">
        <f aca="false">$D349+$E349+$F349+$H349+$I349+$J349</f>
        <v>-216306.521412162</v>
      </c>
    </row>
    <row r="350" customFormat="false" ht="12.8" hidden="false" customHeight="false" outlineLevel="0" collapsed="false">
      <c r="A350" s="86" t="n">
        <v>346</v>
      </c>
      <c r="B350" s="90" t="n">
        <f aca="false">EOMONTH(Input!$C$7,A350)</f>
        <v>53447</v>
      </c>
      <c r="C350" s="90"/>
      <c r="D350" s="95" t="n">
        <f aca="false">IF($B350&gt;Input!$O$24,$D349,($D349+Input!$O$30)*(1+Input!$O$29/(100*12)))</f>
        <v>87713.2018367199</v>
      </c>
      <c r="E350" s="95" t="n">
        <f aca="false">IF($B350&gt;Input!$O$31,$E349,($E349+Input!$O$37)*(1+Input!$O$36/(100*12)))</f>
        <v>95980.2767511178</v>
      </c>
      <c r="F350" s="95" t="n">
        <f aca="false">IF($B350&gt;Input!$O$38,$F349,($F349+Input!$O$44)*(1+Input!$O$43/(100*12)))</f>
        <v>0</v>
      </c>
      <c r="G350" s="90"/>
      <c r="H350" s="95" t="n">
        <f aca="false">(IF(AND(($B350&gt;=Input!$O$24),($B350&lt;=Input!$O$26)),$H349+Input!$O$25/Input!$O$27,$H349))</f>
        <v>-200000</v>
      </c>
      <c r="I350" s="95" t="n">
        <f aca="false">(IF(AND(($B350&gt;Input!$O$31),($B350&lt;=Input!$O$33)),$I349+Input!$O$32/Input!$O$34,$I349))</f>
        <v>-200000</v>
      </c>
      <c r="J350" s="95" t="n">
        <f aca="false">(IF(AND(($B350&gt;=Input!$O$38),($B350&lt;=Input!$O$40)),$J349+Input!$O$39/Input!$O$41,$J349))</f>
        <v>0</v>
      </c>
      <c r="K350" s="95"/>
      <c r="L350" s="95" t="n">
        <f aca="false">$D350+$E350+$F350+$H350+$I350+$J350</f>
        <v>-216306.521412162</v>
      </c>
    </row>
    <row r="351" customFormat="false" ht="12.8" hidden="false" customHeight="false" outlineLevel="0" collapsed="false">
      <c r="A351" s="86" t="n">
        <v>347</v>
      </c>
      <c r="B351" s="90" t="n">
        <f aca="false">EOMONTH(Input!$C$7,A351)</f>
        <v>53478</v>
      </c>
      <c r="C351" s="90"/>
      <c r="D351" s="95" t="n">
        <f aca="false">IF($B351&gt;Input!$O$24,$D350,($D350+Input!$O$30)*(1+Input!$O$29/(100*12)))</f>
        <v>87713.2018367199</v>
      </c>
      <c r="E351" s="95" t="n">
        <f aca="false">IF($B351&gt;Input!$O$31,$E350,($E350+Input!$O$37)*(1+Input!$O$36/(100*12)))</f>
        <v>95980.2767511178</v>
      </c>
      <c r="F351" s="95" t="n">
        <f aca="false">IF($B351&gt;Input!$O$38,$F350,($F350+Input!$O$44)*(1+Input!$O$43/(100*12)))</f>
        <v>0</v>
      </c>
      <c r="G351" s="90"/>
      <c r="H351" s="95" t="n">
        <f aca="false">(IF(AND(($B351&gt;=Input!$O$24),($B351&lt;=Input!$O$26)),$H350+Input!$O$25/Input!$O$27,$H350))</f>
        <v>-200000</v>
      </c>
      <c r="I351" s="95" t="n">
        <f aca="false">(IF(AND(($B351&gt;Input!$O$31),($B351&lt;=Input!$O$33)),$I350+Input!$O$32/Input!$O$34,$I350))</f>
        <v>-200000</v>
      </c>
      <c r="J351" s="95" t="n">
        <f aca="false">(IF(AND(($B351&gt;=Input!$O$38),($B351&lt;=Input!$O$40)),$J350+Input!$O$39/Input!$O$41,$J350))</f>
        <v>0</v>
      </c>
      <c r="K351" s="95"/>
      <c r="L351" s="95" t="n">
        <f aca="false">$D351+$E351+$F351+$H351+$I351+$J351</f>
        <v>-216306.521412162</v>
      </c>
    </row>
    <row r="352" customFormat="false" ht="12.8" hidden="false" customHeight="false" outlineLevel="0" collapsed="false">
      <c r="A352" s="86" t="n">
        <v>348</v>
      </c>
      <c r="B352" s="90" t="n">
        <f aca="false">EOMONTH(Input!$C$7,A352)</f>
        <v>53508</v>
      </c>
      <c r="C352" s="90"/>
      <c r="D352" s="95" t="n">
        <f aca="false">IF($B352&gt;Input!$O$24,$D351,($D351+Input!$O$30)*(1+Input!$O$29/(100*12)))</f>
        <v>87713.2018367199</v>
      </c>
      <c r="E352" s="95" t="n">
        <f aca="false">IF($B352&gt;Input!$O$31,$E351,($E351+Input!$O$37)*(1+Input!$O$36/(100*12)))</f>
        <v>95980.2767511178</v>
      </c>
      <c r="F352" s="95" t="n">
        <f aca="false">IF($B352&gt;Input!$O$38,$F351,($F351+Input!$O$44)*(1+Input!$O$43/(100*12)))</f>
        <v>0</v>
      </c>
      <c r="G352" s="90"/>
      <c r="H352" s="95" t="n">
        <f aca="false">(IF(AND(($B352&gt;=Input!$O$24),($B352&lt;=Input!$O$26)),$H351+Input!$O$25/Input!$O$27,$H351))</f>
        <v>-200000</v>
      </c>
      <c r="I352" s="95" t="n">
        <f aca="false">(IF(AND(($B352&gt;Input!$O$31),($B352&lt;=Input!$O$33)),$I351+Input!$O$32/Input!$O$34,$I351))</f>
        <v>-200000</v>
      </c>
      <c r="J352" s="95" t="n">
        <f aca="false">(IF(AND(($B352&gt;=Input!$O$38),($B352&lt;=Input!$O$40)),$J351+Input!$O$39/Input!$O$41,$J351))</f>
        <v>0</v>
      </c>
      <c r="K352" s="95"/>
      <c r="L352" s="95" t="n">
        <f aca="false">$D352+$E352+$F352+$H352+$I352+$J352</f>
        <v>-216306.521412162</v>
      </c>
    </row>
    <row r="353" customFormat="false" ht="12.8" hidden="false" customHeight="false" outlineLevel="0" collapsed="false">
      <c r="A353" s="86" t="n">
        <v>349</v>
      </c>
      <c r="B353" s="90" t="n">
        <f aca="false">EOMONTH(Input!$C$7,A353)</f>
        <v>53539</v>
      </c>
      <c r="C353" s="90"/>
      <c r="D353" s="95" t="n">
        <f aca="false">IF($B353&gt;Input!$O$24,$D352,($D352+Input!$O$30)*(1+Input!$O$29/(100*12)))</f>
        <v>87713.2018367199</v>
      </c>
      <c r="E353" s="95" t="n">
        <f aca="false">IF($B353&gt;Input!$O$31,$E352,($E352+Input!$O$37)*(1+Input!$O$36/(100*12)))</f>
        <v>95980.2767511178</v>
      </c>
      <c r="F353" s="95" t="n">
        <f aca="false">IF($B353&gt;Input!$O$38,$F352,($F352+Input!$O$44)*(1+Input!$O$43/(100*12)))</f>
        <v>0</v>
      </c>
      <c r="G353" s="90"/>
      <c r="H353" s="95" t="n">
        <f aca="false">(IF(AND(($B353&gt;=Input!$O$24),($B353&lt;=Input!$O$26)),$H352+Input!$O$25/Input!$O$27,$H352))</f>
        <v>-200000</v>
      </c>
      <c r="I353" s="95" t="n">
        <f aca="false">(IF(AND(($B353&gt;Input!$O$31),($B353&lt;=Input!$O$33)),$I352+Input!$O$32/Input!$O$34,$I352))</f>
        <v>-200000</v>
      </c>
      <c r="J353" s="95" t="n">
        <f aca="false">(IF(AND(($B353&gt;=Input!$O$38),($B353&lt;=Input!$O$40)),$J352+Input!$O$39/Input!$O$41,$J352))</f>
        <v>0</v>
      </c>
      <c r="K353" s="95"/>
      <c r="L353" s="95" t="n">
        <f aca="false">$D353+$E353+$F353+$H353+$I353+$J353</f>
        <v>-216306.521412162</v>
      </c>
    </row>
    <row r="354" customFormat="false" ht="12.8" hidden="false" customHeight="false" outlineLevel="0" collapsed="false">
      <c r="A354" s="86" t="n">
        <v>350</v>
      </c>
      <c r="B354" s="90" t="n">
        <f aca="false">EOMONTH(Input!$C$7,A354)</f>
        <v>53570</v>
      </c>
      <c r="C354" s="90"/>
      <c r="D354" s="95" t="n">
        <f aca="false">IF($B354&gt;Input!$O$24,$D353,($D353+Input!$O$30)*(1+Input!$O$29/(100*12)))</f>
        <v>87713.2018367199</v>
      </c>
      <c r="E354" s="95" t="n">
        <f aca="false">IF($B354&gt;Input!$O$31,$E353,($E353+Input!$O$37)*(1+Input!$O$36/(100*12)))</f>
        <v>95980.2767511178</v>
      </c>
      <c r="F354" s="95" t="n">
        <f aca="false">IF($B354&gt;Input!$O$38,$F353,($F353+Input!$O$44)*(1+Input!$O$43/(100*12)))</f>
        <v>0</v>
      </c>
      <c r="G354" s="90"/>
      <c r="H354" s="95" t="n">
        <f aca="false">(IF(AND(($B354&gt;=Input!$O$24),($B354&lt;=Input!$O$26)),$H353+Input!$O$25/Input!$O$27,$H353))</f>
        <v>-200000</v>
      </c>
      <c r="I354" s="95" t="n">
        <f aca="false">(IF(AND(($B354&gt;Input!$O$31),($B354&lt;=Input!$O$33)),$I353+Input!$O$32/Input!$O$34,$I353))</f>
        <v>-200000</v>
      </c>
      <c r="J354" s="95" t="n">
        <f aca="false">(IF(AND(($B354&gt;=Input!$O$38),($B354&lt;=Input!$O$40)),$J353+Input!$O$39/Input!$O$41,$J353))</f>
        <v>0</v>
      </c>
      <c r="K354" s="95"/>
      <c r="L354" s="95" t="n">
        <f aca="false">$D354+$E354+$F354+$H354+$I354+$J354</f>
        <v>-216306.521412162</v>
      </c>
    </row>
    <row r="355" customFormat="false" ht="12.8" hidden="false" customHeight="false" outlineLevel="0" collapsed="false">
      <c r="A355" s="86" t="n">
        <v>351</v>
      </c>
      <c r="B355" s="90" t="n">
        <f aca="false">EOMONTH(Input!$C$7,A355)</f>
        <v>53600</v>
      </c>
      <c r="C355" s="90"/>
      <c r="D355" s="95" t="n">
        <f aca="false">IF($B355&gt;Input!$O$24,$D354,($D354+Input!$O$30)*(1+Input!$O$29/(100*12)))</f>
        <v>87713.2018367199</v>
      </c>
      <c r="E355" s="95" t="n">
        <f aca="false">IF($B355&gt;Input!$O$31,$E354,($E354+Input!$O$37)*(1+Input!$O$36/(100*12)))</f>
        <v>95980.2767511178</v>
      </c>
      <c r="F355" s="95" t="n">
        <f aca="false">IF($B355&gt;Input!$O$38,$F354,($F354+Input!$O$44)*(1+Input!$O$43/(100*12)))</f>
        <v>0</v>
      </c>
      <c r="G355" s="90"/>
      <c r="H355" s="95" t="n">
        <f aca="false">(IF(AND(($B355&gt;=Input!$O$24),($B355&lt;=Input!$O$26)),$H354+Input!$O$25/Input!$O$27,$H354))</f>
        <v>-200000</v>
      </c>
      <c r="I355" s="95" t="n">
        <f aca="false">(IF(AND(($B355&gt;Input!$O$31),($B355&lt;=Input!$O$33)),$I354+Input!$O$32/Input!$O$34,$I354))</f>
        <v>-200000</v>
      </c>
      <c r="J355" s="95" t="n">
        <f aca="false">(IF(AND(($B355&gt;=Input!$O$38),($B355&lt;=Input!$O$40)),$J354+Input!$O$39/Input!$O$41,$J354))</f>
        <v>0</v>
      </c>
      <c r="K355" s="95"/>
      <c r="L355" s="95" t="n">
        <f aca="false">$D355+$E355+$F355+$H355+$I355+$J355</f>
        <v>-216306.521412162</v>
      </c>
    </row>
    <row r="356" customFormat="false" ht="12.8" hidden="false" customHeight="false" outlineLevel="0" collapsed="false">
      <c r="A356" s="86" t="n">
        <v>352</v>
      </c>
      <c r="B356" s="90" t="n">
        <f aca="false">EOMONTH(Input!$C$7,A356)</f>
        <v>53631</v>
      </c>
      <c r="C356" s="90"/>
      <c r="D356" s="95" t="n">
        <f aca="false">IF($B356&gt;Input!$O$24,$D355,($D355+Input!$O$30)*(1+Input!$O$29/(100*12)))</f>
        <v>87713.2018367199</v>
      </c>
      <c r="E356" s="95" t="n">
        <f aca="false">IF($B356&gt;Input!$O$31,$E355,($E355+Input!$O$37)*(1+Input!$O$36/(100*12)))</f>
        <v>95980.2767511178</v>
      </c>
      <c r="F356" s="95" t="n">
        <f aca="false">IF($B356&gt;Input!$O$38,$F355,($F355+Input!$O$44)*(1+Input!$O$43/(100*12)))</f>
        <v>0</v>
      </c>
      <c r="G356" s="90"/>
      <c r="H356" s="95" t="n">
        <f aca="false">(IF(AND(($B356&gt;=Input!$O$24),($B356&lt;=Input!$O$26)),$H355+Input!$O$25/Input!$O$27,$H355))</f>
        <v>-200000</v>
      </c>
      <c r="I356" s="95" t="n">
        <f aca="false">(IF(AND(($B356&gt;Input!$O$31),($B356&lt;=Input!$O$33)),$I355+Input!$O$32/Input!$O$34,$I355))</f>
        <v>-200000</v>
      </c>
      <c r="J356" s="95" t="n">
        <f aca="false">(IF(AND(($B356&gt;=Input!$O$38),($B356&lt;=Input!$O$40)),$J355+Input!$O$39/Input!$O$41,$J355))</f>
        <v>0</v>
      </c>
      <c r="K356" s="95"/>
      <c r="L356" s="95" t="n">
        <f aca="false">$D356+$E356+$F356+$H356+$I356+$J356</f>
        <v>-216306.521412162</v>
      </c>
    </row>
    <row r="357" customFormat="false" ht="12.8" hidden="false" customHeight="false" outlineLevel="0" collapsed="false">
      <c r="A357" s="86" t="n">
        <v>353</v>
      </c>
      <c r="B357" s="90" t="n">
        <f aca="false">EOMONTH(Input!$C$7,A357)</f>
        <v>53661</v>
      </c>
      <c r="C357" s="90"/>
      <c r="D357" s="95" t="n">
        <f aca="false">IF($B357&gt;Input!$O$24,$D356,($D356+Input!$O$30)*(1+Input!$O$29/(100*12)))</f>
        <v>87713.2018367199</v>
      </c>
      <c r="E357" s="95" t="n">
        <f aca="false">IF($B357&gt;Input!$O$31,$E356,($E356+Input!$O$37)*(1+Input!$O$36/(100*12)))</f>
        <v>95980.2767511178</v>
      </c>
      <c r="F357" s="95" t="n">
        <f aca="false">IF($B357&gt;Input!$O$38,$F356,($F356+Input!$O$44)*(1+Input!$O$43/(100*12)))</f>
        <v>0</v>
      </c>
      <c r="G357" s="90"/>
      <c r="H357" s="95" t="n">
        <f aca="false">(IF(AND(($B357&gt;=Input!$O$24),($B357&lt;=Input!$O$26)),$H356+Input!$O$25/Input!$O$27,$H356))</f>
        <v>-200000</v>
      </c>
      <c r="I357" s="95" t="n">
        <f aca="false">(IF(AND(($B357&gt;Input!$O$31),($B357&lt;=Input!$O$33)),$I356+Input!$O$32/Input!$O$34,$I356))</f>
        <v>-200000</v>
      </c>
      <c r="J357" s="95" t="n">
        <f aca="false">(IF(AND(($B357&gt;=Input!$O$38),($B357&lt;=Input!$O$40)),$J356+Input!$O$39/Input!$O$41,$J356))</f>
        <v>0</v>
      </c>
      <c r="K357" s="95"/>
      <c r="L357" s="95" t="n">
        <f aca="false">$D357+$E357+$F357+$H357+$I357+$J357</f>
        <v>-216306.521412162</v>
      </c>
    </row>
    <row r="358" customFormat="false" ht="12.8" hidden="false" customHeight="false" outlineLevel="0" collapsed="false">
      <c r="A358" s="86" t="n">
        <v>354</v>
      </c>
      <c r="B358" s="90" t="n">
        <f aca="false">EOMONTH(Input!$C$7,A358)</f>
        <v>53692</v>
      </c>
      <c r="C358" s="90"/>
      <c r="D358" s="95" t="n">
        <f aca="false">IF($B358&gt;Input!$O$24,$D357,($D357+Input!$O$30)*(1+Input!$O$29/(100*12)))</f>
        <v>87713.2018367199</v>
      </c>
      <c r="E358" s="95" t="n">
        <f aca="false">IF($B358&gt;Input!$O$31,$E357,($E357+Input!$O$37)*(1+Input!$O$36/(100*12)))</f>
        <v>95980.2767511178</v>
      </c>
      <c r="F358" s="95" t="n">
        <f aca="false">IF($B358&gt;Input!$O$38,$F357,($F357+Input!$O$44)*(1+Input!$O$43/(100*12)))</f>
        <v>0</v>
      </c>
      <c r="G358" s="90"/>
      <c r="H358" s="95" t="n">
        <f aca="false">(IF(AND(($B358&gt;=Input!$O$24),($B358&lt;=Input!$O$26)),$H357+Input!$O$25/Input!$O$27,$H357))</f>
        <v>-200000</v>
      </c>
      <c r="I358" s="95" t="n">
        <f aca="false">(IF(AND(($B358&gt;Input!$O$31),($B358&lt;=Input!$O$33)),$I357+Input!$O$32/Input!$O$34,$I357))</f>
        <v>-200000</v>
      </c>
      <c r="J358" s="95" t="n">
        <f aca="false">(IF(AND(($B358&gt;=Input!$O$38),($B358&lt;=Input!$O$40)),$J357+Input!$O$39/Input!$O$41,$J357))</f>
        <v>0</v>
      </c>
      <c r="K358" s="95"/>
      <c r="L358" s="95" t="n">
        <f aca="false">$D358+$E358+$F358+$H358+$I358+$J358</f>
        <v>-216306.521412162</v>
      </c>
    </row>
    <row r="359" customFormat="false" ht="12.8" hidden="false" customHeight="false" outlineLevel="0" collapsed="false">
      <c r="A359" s="86" t="n">
        <v>355</v>
      </c>
      <c r="B359" s="90" t="n">
        <f aca="false">EOMONTH(Input!$C$7,A359)</f>
        <v>53723</v>
      </c>
      <c r="C359" s="90"/>
      <c r="D359" s="95" t="n">
        <f aca="false">IF($B359&gt;Input!$O$24,$D358,($D358+Input!$O$30)*(1+Input!$O$29/(100*12)))</f>
        <v>87713.2018367199</v>
      </c>
      <c r="E359" s="95" t="n">
        <f aca="false">IF($B359&gt;Input!$O$31,$E358,($E358+Input!$O$37)*(1+Input!$O$36/(100*12)))</f>
        <v>95980.2767511178</v>
      </c>
      <c r="F359" s="95" t="n">
        <f aca="false">IF($B359&gt;Input!$O$38,$F358,($F358+Input!$O$44)*(1+Input!$O$43/(100*12)))</f>
        <v>0</v>
      </c>
      <c r="G359" s="90"/>
      <c r="H359" s="95" t="n">
        <f aca="false">(IF(AND(($B359&gt;=Input!$O$24),($B359&lt;=Input!$O$26)),$H358+Input!$O$25/Input!$O$27,$H358))</f>
        <v>-200000</v>
      </c>
      <c r="I359" s="95" t="n">
        <f aca="false">(IF(AND(($B359&gt;Input!$O$31),($B359&lt;=Input!$O$33)),$I358+Input!$O$32/Input!$O$34,$I358))</f>
        <v>-200000</v>
      </c>
      <c r="J359" s="95" t="n">
        <f aca="false">(IF(AND(($B359&gt;=Input!$O$38),($B359&lt;=Input!$O$40)),$J358+Input!$O$39/Input!$O$41,$J358))</f>
        <v>0</v>
      </c>
      <c r="K359" s="95"/>
      <c r="L359" s="95" t="n">
        <f aca="false">$D359+$E359+$F359+$H359+$I359+$J359</f>
        <v>-216306.521412162</v>
      </c>
    </row>
    <row r="360" customFormat="false" ht="12.8" hidden="false" customHeight="false" outlineLevel="0" collapsed="false">
      <c r="A360" s="86" t="n">
        <v>356</v>
      </c>
      <c r="B360" s="90" t="n">
        <f aca="false">EOMONTH(Input!$C$7,A360)</f>
        <v>53751</v>
      </c>
      <c r="C360" s="90"/>
      <c r="D360" s="95" t="n">
        <f aca="false">IF($B360&gt;Input!$O$24,$D359,($D359+Input!$O$30)*(1+Input!$O$29/(100*12)))</f>
        <v>87713.2018367199</v>
      </c>
      <c r="E360" s="95" t="n">
        <f aca="false">IF($B360&gt;Input!$O$31,$E359,($E359+Input!$O$37)*(1+Input!$O$36/(100*12)))</f>
        <v>95980.2767511178</v>
      </c>
      <c r="F360" s="95" t="n">
        <f aca="false">IF($B360&gt;Input!$O$38,$F359,($F359+Input!$O$44)*(1+Input!$O$43/(100*12)))</f>
        <v>0</v>
      </c>
      <c r="G360" s="90"/>
      <c r="H360" s="95" t="n">
        <f aca="false">(IF(AND(($B360&gt;=Input!$O$24),($B360&lt;=Input!$O$26)),$H359+Input!$O$25/Input!$O$27,$H359))</f>
        <v>-200000</v>
      </c>
      <c r="I360" s="95" t="n">
        <f aca="false">(IF(AND(($B360&gt;Input!$O$31),($B360&lt;=Input!$O$33)),$I359+Input!$O$32/Input!$O$34,$I359))</f>
        <v>-200000</v>
      </c>
      <c r="J360" s="95" t="n">
        <f aca="false">(IF(AND(($B360&gt;=Input!$O$38),($B360&lt;=Input!$O$40)),$J359+Input!$O$39/Input!$O$41,$J359))</f>
        <v>0</v>
      </c>
      <c r="K360" s="95"/>
      <c r="L360" s="95" t="n">
        <f aca="false">$D360+$E360+$F360+$H360+$I360+$J360</f>
        <v>-216306.521412162</v>
      </c>
    </row>
    <row r="361" customFormat="false" ht="12.8" hidden="false" customHeight="false" outlineLevel="0" collapsed="false">
      <c r="A361" s="86" t="n">
        <v>357</v>
      </c>
      <c r="B361" s="90" t="n">
        <f aca="false">EOMONTH(Input!$C$7,A361)</f>
        <v>53782</v>
      </c>
      <c r="C361" s="90"/>
      <c r="D361" s="95" t="n">
        <f aca="false">IF($B361&gt;Input!$O$24,$D360,($D360+Input!$O$30)*(1+Input!$O$29/(100*12)))</f>
        <v>87713.2018367199</v>
      </c>
      <c r="E361" s="95" t="n">
        <f aca="false">IF($B361&gt;Input!$O$31,$E360,($E360+Input!$O$37)*(1+Input!$O$36/(100*12)))</f>
        <v>95980.2767511178</v>
      </c>
      <c r="F361" s="95" t="n">
        <f aca="false">IF($B361&gt;Input!$O$38,$F360,($F360+Input!$O$44)*(1+Input!$O$43/(100*12)))</f>
        <v>0</v>
      </c>
      <c r="G361" s="90"/>
      <c r="H361" s="95" t="n">
        <f aca="false">(IF(AND(($B361&gt;=Input!$O$24),($B361&lt;=Input!$O$26)),$H360+Input!$O$25/Input!$O$27,$H360))</f>
        <v>-200000</v>
      </c>
      <c r="I361" s="95" t="n">
        <f aca="false">(IF(AND(($B361&gt;Input!$O$31),($B361&lt;=Input!$O$33)),$I360+Input!$O$32/Input!$O$34,$I360))</f>
        <v>-200000</v>
      </c>
      <c r="J361" s="95" t="n">
        <f aca="false">(IF(AND(($B361&gt;=Input!$O$38),($B361&lt;=Input!$O$40)),$J360+Input!$O$39/Input!$O$41,$J360))</f>
        <v>0</v>
      </c>
      <c r="K361" s="95"/>
      <c r="L361" s="95" t="n">
        <f aca="false">$D361+$E361+$F361+$H361+$I361+$J361</f>
        <v>-216306.521412162</v>
      </c>
    </row>
    <row r="362" customFormat="false" ht="12.8" hidden="false" customHeight="false" outlineLevel="0" collapsed="false">
      <c r="A362" s="86" t="n">
        <v>358</v>
      </c>
      <c r="B362" s="90" t="n">
        <f aca="false">EOMONTH(Input!$C$7,A362)</f>
        <v>53812</v>
      </c>
      <c r="C362" s="90"/>
      <c r="D362" s="95" t="n">
        <f aca="false">IF($B362&gt;Input!$O$24,$D361,($D361+Input!$O$30)*(1+Input!$O$29/(100*12)))</f>
        <v>87713.2018367199</v>
      </c>
      <c r="E362" s="95" t="n">
        <f aca="false">IF($B362&gt;Input!$O$31,$E361,($E361+Input!$O$37)*(1+Input!$O$36/(100*12)))</f>
        <v>95980.2767511178</v>
      </c>
      <c r="F362" s="95" t="n">
        <f aca="false">IF($B362&gt;Input!$O$38,$F361,($F361+Input!$O$44)*(1+Input!$O$43/(100*12)))</f>
        <v>0</v>
      </c>
      <c r="G362" s="90"/>
      <c r="H362" s="95" t="n">
        <f aca="false">(IF(AND(($B362&gt;=Input!$O$24),($B362&lt;=Input!$O$26)),$H361+Input!$O$25/Input!$O$27,$H361))</f>
        <v>-200000</v>
      </c>
      <c r="I362" s="95" t="n">
        <f aca="false">(IF(AND(($B362&gt;Input!$O$31),($B362&lt;=Input!$O$33)),$I361+Input!$O$32/Input!$O$34,$I361))</f>
        <v>-200000</v>
      </c>
      <c r="J362" s="95" t="n">
        <f aca="false">(IF(AND(($B362&gt;=Input!$O$38),($B362&lt;=Input!$O$40)),$J361+Input!$O$39/Input!$O$41,$J361))</f>
        <v>0</v>
      </c>
      <c r="K362" s="95"/>
      <c r="L362" s="95" t="n">
        <f aca="false">$D362+$E362+$F362+$H362+$I362+$J362</f>
        <v>-216306.521412162</v>
      </c>
    </row>
    <row r="363" customFormat="false" ht="12.8" hidden="false" customHeight="false" outlineLevel="0" collapsed="false">
      <c r="A363" s="86" t="n">
        <v>359</v>
      </c>
      <c r="B363" s="90" t="n">
        <f aca="false">EOMONTH(Input!$C$7,A363)</f>
        <v>53843</v>
      </c>
      <c r="C363" s="90"/>
      <c r="D363" s="95" t="n">
        <f aca="false">IF($B363&gt;Input!$O$24,$D362,($D362+Input!$O$30)*(1+Input!$O$29/(100*12)))</f>
        <v>87713.2018367199</v>
      </c>
      <c r="E363" s="95" t="n">
        <f aca="false">IF($B363&gt;Input!$O$31,$E362,($E362+Input!$O$37)*(1+Input!$O$36/(100*12)))</f>
        <v>95980.2767511178</v>
      </c>
      <c r="F363" s="95" t="n">
        <f aca="false">IF($B363&gt;Input!$O$38,$F362,($F362+Input!$O$44)*(1+Input!$O$43/(100*12)))</f>
        <v>0</v>
      </c>
      <c r="G363" s="90"/>
      <c r="H363" s="95" t="n">
        <f aca="false">(IF(AND(($B363&gt;=Input!$O$24),($B363&lt;=Input!$O$26)),$H362+Input!$O$25/Input!$O$27,$H362))</f>
        <v>-200000</v>
      </c>
      <c r="I363" s="95" t="n">
        <f aca="false">(IF(AND(($B363&gt;Input!$O$31),($B363&lt;=Input!$O$33)),$I362+Input!$O$32/Input!$O$34,$I362))</f>
        <v>-200000</v>
      </c>
      <c r="J363" s="95" t="n">
        <f aca="false">(IF(AND(($B363&gt;=Input!$O$38),($B363&lt;=Input!$O$40)),$J362+Input!$O$39/Input!$O$41,$J362))</f>
        <v>0</v>
      </c>
      <c r="K363" s="95"/>
      <c r="L363" s="95" t="n">
        <f aca="false">$D363+$E363+$F363+$H363+$I363+$J363</f>
        <v>-216306.521412162</v>
      </c>
    </row>
    <row r="364" customFormat="false" ht="12.8" hidden="false" customHeight="false" outlineLevel="0" collapsed="false">
      <c r="A364" s="87" t="n">
        <v>360</v>
      </c>
      <c r="B364" s="90" t="n">
        <f aca="false">EOMONTH(Input!$C$7,A364)</f>
        <v>53873</v>
      </c>
      <c r="C364" s="90"/>
      <c r="D364" s="95" t="n">
        <f aca="false">IF($B364&gt;Input!$O$24,$D363,($D363+Input!$O$30)*(1+Input!$O$29/(100*12)))</f>
        <v>87713.2018367199</v>
      </c>
      <c r="E364" s="95" t="n">
        <f aca="false">IF($B364&gt;Input!$O$31,$E363,($E363+Input!$O$37)*(1+Input!$O$36/(100*12)))</f>
        <v>95980.2767511178</v>
      </c>
      <c r="F364" s="95" t="n">
        <f aca="false">IF($B364&gt;Input!$O$38,$F363,($F363+Input!$O$44)*(1+Input!$O$43/(100*12)))</f>
        <v>0</v>
      </c>
      <c r="G364" s="90"/>
      <c r="H364" s="95" t="n">
        <f aca="false">(IF(AND(($B364&gt;=Input!$O$24),($B364&lt;=Input!$O$26)),$H363+Input!$O$25/Input!$O$27,$H363))</f>
        <v>-200000</v>
      </c>
      <c r="I364" s="95" t="n">
        <f aca="false">(IF(AND(($B364&gt;Input!$O$31),($B364&lt;=Input!$O$33)),$I363+Input!$O$32/Input!$O$34,$I363))</f>
        <v>-200000</v>
      </c>
      <c r="J364" s="95" t="n">
        <f aca="false">(IF(AND(($B364&gt;=Input!$O$38),($B364&lt;=Input!$O$40)),$J363+Input!$O$39/Input!$O$41,$J363))</f>
        <v>0</v>
      </c>
      <c r="K364" s="95"/>
      <c r="L364" s="95" t="n">
        <f aca="false">$D364+$E364+$F364+$H364+$I364+$J364</f>
        <v>-216306.521412162</v>
      </c>
    </row>
    <row r="365" customFormat="false" ht="12.8" hidden="false" customHeight="false" outlineLevel="0" collapsed="false">
      <c r="A365" s="87" t="n">
        <v>361</v>
      </c>
      <c r="B365" s="90" t="n">
        <f aca="false">EOMONTH(Input!$C$7,A365)</f>
        <v>53904</v>
      </c>
      <c r="C365" s="90"/>
      <c r="D365" s="95" t="n">
        <f aca="false">IF($B365&gt;Input!$O$24,$D364,($D364+Input!$O$30)*(1+Input!$O$29/(100*12)))</f>
        <v>87713.2018367199</v>
      </c>
      <c r="E365" s="95" t="n">
        <f aca="false">IF($B365&gt;Input!$O$31,$E364,($E364+Input!$O$37)*(1+Input!$O$36/(100*12)))</f>
        <v>95980.2767511178</v>
      </c>
      <c r="F365" s="95" t="n">
        <f aca="false">IF($B365&gt;Input!$O$38,$F364,($F364+Input!$O$44)*(1+Input!$O$43/(100*12)))</f>
        <v>0</v>
      </c>
      <c r="G365" s="90"/>
      <c r="H365" s="95" t="n">
        <f aca="false">(IF(AND(($B365&gt;=Input!$O$24),($B365&lt;=Input!$O$26)),$H364+Input!$O$25/Input!$O$27,$H364))</f>
        <v>-200000</v>
      </c>
      <c r="I365" s="95" t="n">
        <f aca="false">(IF(AND(($B365&gt;Input!$O$31),($B365&lt;=Input!$O$33)),$I364+Input!$O$32/Input!$O$34,$I364))</f>
        <v>-200000</v>
      </c>
      <c r="J365" s="95" t="n">
        <f aca="false">(IF(AND(($B365&gt;=Input!$O$38),($B365&lt;=Input!$O$40)),$J364+Input!$O$39/Input!$O$41,$J364))</f>
        <v>0</v>
      </c>
      <c r="K365" s="95"/>
      <c r="L365" s="95" t="n">
        <f aca="false">$D365+$E365+$F365+$H365+$I365+$J365</f>
        <v>-216306.521412162</v>
      </c>
    </row>
    <row r="366" customFormat="false" ht="12.8" hidden="false" customHeight="false" outlineLevel="0" collapsed="false">
      <c r="A366" s="87" t="n">
        <v>362</v>
      </c>
      <c r="B366" s="90" t="n">
        <f aca="false">EOMONTH(Input!$C$7,A366)</f>
        <v>53935</v>
      </c>
      <c r="C366" s="90"/>
      <c r="D366" s="95" t="n">
        <f aca="false">IF($B366&gt;Input!$O$24,$D365,($D365+Input!$O$30)*(1+Input!$O$29/(100*12)))</f>
        <v>87713.2018367199</v>
      </c>
      <c r="E366" s="95" t="n">
        <f aca="false">IF($B366&gt;Input!$O$31,$E365,($E365+Input!$O$37)*(1+Input!$O$36/(100*12)))</f>
        <v>95980.2767511178</v>
      </c>
      <c r="F366" s="95" t="n">
        <f aca="false">IF($B366&gt;Input!$O$38,$F365,($F365+Input!$O$44)*(1+Input!$O$43/(100*12)))</f>
        <v>0</v>
      </c>
      <c r="G366" s="90"/>
      <c r="H366" s="95" t="n">
        <f aca="false">(IF(AND(($B366&gt;=Input!$O$24),($B366&lt;=Input!$O$26)),$H365+Input!$O$25/Input!$O$27,$H365))</f>
        <v>-200000</v>
      </c>
      <c r="I366" s="95" t="n">
        <f aca="false">(IF(AND(($B366&gt;Input!$O$31),($B366&lt;=Input!$O$33)),$I365+Input!$O$32/Input!$O$34,$I365))</f>
        <v>-200000</v>
      </c>
      <c r="J366" s="95" t="n">
        <f aca="false">(IF(AND(($B366&gt;=Input!$O$38),($B366&lt;=Input!$O$40)),$J365+Input!$O$39/Input!$O$41,$J365))</f>
        <v>0</v>
      </c>
      <c r="K366" s="95"/>
      <c r="L366" s="95" t="n">
        <f aca="false">$D366+$E366+$F366+$H366+$I366+$J366</f>
        <v>-216306.521412162</v>
      </c>
    </row>
    <row r="367" customFormat="false" ht="12.8" hidden="false" customHeight="false" outlineLevel="0" collapsed="false">
      <c r="A367" s="87" t="n">
        <v>363</v>
      </c>
      <c r="B367" s="90" t="n">
        <f aca="false">EOMONTH(Input!$C$7,A367)</f>
        <v>53965</v>
      </c>
      <c r="C367" s="90"/>
      <c r="D367" s="95" t="n">
        <f aca="false">IF($B367&gt;Input!$O$24,$D366,($D366+Input!$O$30)*(1+Input!$O$29/(100*12)))</f>
        <v>87713.2018367199</v>
      </c>
      <c r="E367" s="95" t="n">
        <f aca="false">IF($B367&gt;Input!$O$31,$E366,($E366+Input!$O$37)*(1+Input!$O$36/(100*12)))</f>
        <v>95980.2767511178</v>
      </c>
      <c r="F367" s="95" t="n">
        <f aca="false">IF($B367&gt;Input!$O$38,$F366,($F366+Input!$O$44)*(1+Input!$O$43/(100*12)))</f>
        <v>0</v>
      </c>
      <c r="G367" s="90"/>
      <c r="H367" s="95" t="n">
        <f aca="false">(IF(AND(($B367&gt;=Input!$O$24),($B367&lt;=Input!$O$26)),$H366+Input!$O$25/Input!$O$27,$H366))</f>
        <v>-200000</v>
      </c>
      <c r="I367" s="95" t="n">
        <f aca="false">(IF(AND(($B367&gt;Input!$O$31),($B367&lt;=Input!$O$33)),$I366+Input!$O$32/Input!$O$34,$I366))</f>
        <v>-200000</v>
      </c>
      <c r="J367" s="95" t="n">
        <f aca="false">(IF(AND(($B367&gt;=Input!$O$38),($B367&lt;=Input!$O$40)),$J366+Input!$O$39/Input!$O$41,$J366))</f>
        <v>0</v>
      </c>
      <c r="K367" s="95"/>
      <c r="L367" s="95" t="n">
        <f aca="false">$D367+$E367+$F367+$H367+$I367+$J367</f>
        <v>-216306.521412162</v>
      </c>
    </row>
    <row r="368" customFormat="false" ht="12.8" hidden="false" customHeight="false" outlineLevel="0" collapsed="false">
      <c r="A368" s="87" t="n">
        <v>364</v>
      </c>
      <c r="B368" s="90" t="n">
        <f aca="false">EOMONTH(Input!$C$7,A368)</f>
        <v>53996</v>
      </c>
      <c r="C368" s="90"/>
      <c r="D368" s="95" t="n">
        <f aca="false">IF($B368&gt;Input!$O$24,$D367,($D367+Input!$O$30)*(1+Input!$O$29/(100*12)))</f>
        <v>87713.2018367199</v>
      </c>
      <c r="E368" s="95" t="n">
        <f aca="false">IF($B368&gt;Input!$O$31,$E367,($E367+Input!$O$37)*(1+Input!$O$36/(100*12)))</f>
        <v>95980.2767511178</v>
      </c>
      <c r="F368" s="95" t="n">
        <f aca="false">IF($B368&gt;Input!$O$38,$F367,($F367+Input!$O$44)*(1+Input!$O$43/(100*12)))</f>
        <v>0</v>
      </c>
      <c r="G368" s="90"/>
      <c r="H368" s="95" t="n">
        <f aca="false">(IF(AND(($B368&gt;=Input!$O$24),($B368&lt;=Input!$O$26)),$H367+Input!$O$25/Input!$O$27,$H367))</f>
        <v>-200000</v>
      </c>
      <c r="I368" s="95" t="n">
        <f aca="false">(IF(AND(($B368&gt;Input!$O$31),($B368&lt;=Input!$O$33)),$I367+Input!$O$32/Input!$O$34,$I367))</f>
        <v>-200000</v>
      </c>
      <c r="J368" s="95" t="n">
        <f aca="false">(IF(AND(($B368&gt;=Input!$O$38),($B368&lt;=Input!$O$40)),$J367+Input!$O$39/Input!$O$41,$J367))</f>
        <v>0</v>
      </c>
      <c r="K368" s="95"/>
      <c r="L368" s="95" t="n">
        <f aca="false">$D368+$E368+$F368+$H368+$I368+$J368</f>
        <v>-216306.521412162</v>
      </c>
    </row>
    <row r="369" customFormat="false" ht="12.8" hidden="false" customHeight="false" outlineLevel="0" collapsed="false">
      <c r="A369" s="87" t="n">
        <v>365</v>
      </c>
      <c r="B369" s="90" t="n">
        <f aca="false">EOMONTH(Input!$C$7,A369)</f>
        <v>54026</v>
      </c>
      <c r="C369" s="90"/>
      <c r="D369" s="95" t="n">
        <f aca="false">IF($B369&gt;Input!$O$24,$D368,($D368+Input!$O$30)*(1+Input!$O$29/(100*12)))</f>
        <v>87713.2018367199</v>
      </c>
      <c r="E369" s="95" t="n">
        <f aca="false">IF($B369&gt;Input!$O$31,$E368,($E368+Input!$O$37)*(1+Input!$O$36/(100*12)))</f>
        <v>95980.2767511178</v>
      </c>
      <c r="F369" s="95" t="n">
        <f aca="false">IF($B369&gt;Input!$O$38,$F368,($F368+Input!$O$44)*(1+Input!$O$43/(100*12)))</f>
        <v>0</v>
      </c>
      <c r="G369" s="90"/>
      <c r="H369" s="95" t="n">
        <f aca="false">(IF(AND(($B369&gt;=Input!$O$24),($B369&lt;=Input!$O$26)),$H368+Input!$O$25/Input!$O$27,$H368))</f>
        <v>-200000</v>
      </c>
      <c r="I369" s="95" t="n">
        <f aca="false">(IF(AND(($B369&gt;Input!$O$31),($B369&lt;=Input!$O$33)),$I368+Input!$O$32/Input!$O$34,$I368))</f>
        <v>-200000</v>
      </c>
      <c r="J369" s="95" t="n">
        <f aca="false">(IF(AND(($B369&gt;=Input!$O$38),($B369&lt;=Input!$O$40)),$J368+Input!$O$39/Input!$O$41,$J368))</f>
        <v>0</v>
      </c>
      <c r="K369" s="95"/>
      <c r="L369" s="95" t="n">
        <f aca="false">$D369+$E369+$F369+$H369+$I369+$J369</f>
        <v>-216306.521412162</v>
      </c>
    </row>
    <row r="370" customFormat="false" ht="12.8" hidden="false" customHeight="false" outlineLevel="0" collapsed="false">
      <c r="A370" s="87" t="n">
        <v>366</v>
      </c>
      <c r="B370" s="90" t="n">
        <f aca="false">EOMONTH(Input!$C$7,A370)</f>
        <v>54057</v>
      </c>
      <c r="C370" s="90"/>
      <c r="D370" s="95" t="n">
        <f aca="false">IF($B370&gt;Input!$O$24,$D369,($D369+Input!$O$30)*(1+Input!$O$29/(100*12)))</f>
        <v>87713.2018367199</v>
      </c>
      <c r="E370" s="95" t="n">
        <f aca="false">IF($B370&gt;Input!$O$31,$E369,($E369+Input!$O$37)*(1+Input!$O$36/(100*12)))</f>
        <v>95980.2767511178</v>
      </c>
      <c r="F370" s="95" t="n">
        <f aca="false">IF($B370&gt;Input!$O$38,$F369,($F369+Input!$O$44)*(1+Input!$O$43/(100*12)))</f>
        <v>0</v>
      </c>
      <c r="G370" s="90"/>
      <c r="H370" s="95" t="n">
        <f aca="false">(IF(AND(($B370&gt;=Input!$O$24),($B370&lt;=Input!$O$26)),$H369+Input!$O$25/Input!$O$27,$H369))</f>
        <v>-200000</v>
      </c>
      <c r="I370" s="95" t="n">
        <f aca="false">(IF(AND(($B370&gt;Input!$O$31),($B370&lt;=Input!$O$33)),$I369+Input!$O$32/Input!$O$34,$I369))</f>
        <v>-200000</v>
      </c>
      <c r="J370" s="95" t="n">
        <f aca="false">(IF(AND(($B370&gt;=Input!$O$38),($B370&lt;=Input!$O$40)),$J369+Input!$O$39/Input!$O$41,$J369))</f>
        <v>0</v>
      </c>
      <c r="K370" s="95"/>
      <c r="L370" s="95" t="n">
        <f aca="false">$D370+$E370+$F370+$H370+$I370+$J370</f>
        <v>-216306.521412162</v>
      </c>
    </row>
    <row r="371" customFormat="false" ht="12.8" hidden="false" customHeight="false" outlineLevel="0" collapsed="false">
      <c r="A371" s="87" t="n">
        <v>367</v>
      </c>
      <c r="B371" s="90" t="n">
        <f aca="false">EOMONTH(Input!$C$7,A371)</f>
        <v>54088</v>
      </c>
      <c r="C371" s="90"/>
      <c r="D371" s="95" t="n">
        <f aca="false">IF($B371&gt;Input!$O$24,$D370,($D370+Input!$O$30)*(1+Input!$O$29/(100*12)))</f>
        <v>87713.2018367199</v>
      </c>
      <c r="E371" s="95" t="n">
        <f aca="false">IF($B371&gt;Input!$O$31,$E370,($E370+Input!$O$37)*(1+Input!$O$36/(100*12)))</f>
        <v>95980.2767511178</v>
      </c>
      <c r="F371" s="95" t="n">
        <f aca="false">IF($B371&gt;Input!$O$38,$F370,($F370+Input!$O$44)*(1+Input!$O$43/(100*12)))</f>
        <v>0</v>
      </c>
      <c r="G371" s="90"/>
      <c r="H371" s="95" t="n">
        <f aca="false">(IF(AND(($B371&gt;=Input!$O$24),($B371&lt;=Input!$O$26)),$H370+Input!$O$25/Input!$O$27,$H370))</f>
        <v>-200000</v>
      </c>
      <c r="I371" s="95" t="n">
        <f aca="false">(IF(AND(($B371&gt;Input!$O$31),($B371&lt;=Input!$O$33)),$I370+Input!$O$32/Input!$O$34,$I370))</f>
        <v>-200000</v>
      </c>
      <c r="J371" s="95" t="n">
        <f aca="false">(IF(AND(($B371&gt;=Input!$O$38),($B371&lt;=Input!$O$40)),$J370+Input!$O$39/Input!$O$41,$J370))</f>
        <v>0</v>
      </c>
      <c r="K371" s="95"/>
      <c r="L371" s="95" t="n">
        <f aca="false">$D371+$E371+$F371+$H371+$I371+$J371</f>
        <v>-216306.521412162</v>
      </c>
    </row>
    <row r="372" customFormat="false" ht="12.8" hidden="false" customHeight="false" outlineLevel="0" collapsed="false">
      <c r="A372" s="87" t="n">
        <v>368</v>
      </c>
      <c r="B372" s="90" t="n">
        <f aca="false">EOMONTH(Input!$C$7,A372)</f>
        <v>54117</v>
      </c>
      <c r="C372" s="90"/>
      <c r="D372" s="95" t="n">
        <f aca="false">IF($B372&gt;Input!$O$24,$D371,($D371+Input!$O$30)*(1+Input!$O$29/(100*12)))</f>
        <v>87713.2018367199</v>
      </c>
      <c r="E372" s="95" t="n">
        <f aca="false">IF($B372&gt;Input!$O$31,$E371,($E371+Input!$O$37)*(1+Input!$O$36/(100*12)))</f>
        <v>95980.2767511178</v>
      </c>
      <c r="F372" s="95" t="n">
        <f aca="false">IF($B372&gt;Input!$O$38,$F371,($F371+Input!$O$44)*(1+Input!$O$43/(100*12)))</f>
        <v>0</v>
      </c>
      <c r="G372" s="90"/>
      <c r="H372" s="95" t="n">
        <f aca="false">(IF(AND(($B372&gt;=Input!$O$24),($B372&lt;=Input!$O$26)),$H371+Input!$O$25/Input!$O$27,$H371))</f>
        <v>-200000</v>
      </c>
      <c r="I372" s="95" t="n">
        <f aca="false">(IF(AND(($B372&gt;Input!$O$31),($B372&lt;=Input!$O$33)),$I371+Input!$O$32/Input!$O$34,$I371))</f>
        <v>-200000</v>
      </c>
      <c r="J372" s="95" t="n">
        <f aca="false">(IF(AND(($B372&gt;=Input!$O$38),($B372&lt;=Input!$O$40)),$J371+Input!$O$39/Input!$O$41,$J371))</f>
        <v>0</v>
      </c>
      <c r="K372" s="95"/>
      <c r="L372" s="95" t="n">
        <f aca="false">$D372+$E372+$F372+$H372+$I372+$J372</f>
        <v>-216306.521412162</v>
      </c>
    </row>
    <row r="373" customFormat="false" ht="12.8" hidden="false" customHeight="false" outlineLevel="0" collapsed="false">
      <c r="A373" s="87" t="n">
        <v>369</v>
      </c>
      <c r="B373" s="90" t="n">
        <f aca="false">EOMONTH(Input!$C$7,A373)</f>
        <v>54148</v>
      </c>
      <c r="C373" s="90"/>
      <c r="D373" s="95" t="n">
        <f aca="false">IF($B373&gt;Input!$O$24,$D372,($D372+Input!$O$30)*(1+Input!$O$29/(100*12)))</f>
        <v>87713.2018367199</v>
      </c>
      <c r="E373" s="95" t="n">
        <f aca="false">IF($B373&gt;Input!$O$31,$E372,($E372+Input!$O$37)*(1+Input!$O$36/(100*12)))</f>
        <v>95980.2767511178</v>
      </c>
      <c r="F373" s="95" t="n">
        <f aca="false">IF($B373&gt;Input!$O$38,$F372,($F372+Input!$O$44)*(1+Input!$O$43/(100*12)))</f>
        <v>0</v>
      </c>
      <c r="G373" s="90"/>
      <c r="H373" s="95" t="n">
        <f aca="false">(IF(AND(($B373&gt;=Input!$O$24),($B373&lt;=Input!$O$26)),$H372+Input!$O$25/Input!$O$27,$H372))</f>
        <v>-200000</v>
      </c>
      <c r="I373" s="95" t="n">
        <f aca="false">(IF(AND(($B373&gt;Input!$O$31),($B373&lt;=Input!$O$33)),$I372+Input!$O$32/Input!$O$34,$I372))</f>
        <v>-200000</v>
      </c>
      <c r="J373" s="95" t="n">
        <f aca="false">(IF(AND(($B373&gt;=Input!$O$38),($B373&lt;=Input!$O$40)),$J372+Input!$O$39/Input!$O$41,$J372))</f>
        <v>0</v>
      </c>
      <c r="K373" s="95"/>
      <c r="L373" s="95" t="n">
        <f aca="false">$D373+$E373+$F373+$H373+$I373+$J373</f>
        <v>-216306.521412162</v>
      </c>
    </row>
    <row r="374" customFormat="false" ht="12.8" hidden="false" customHeight="false" outlineLevel="0" collapsed="false">
      <c r="A374" s="87" t="n">
        <v>370</v>
      </c>
      <c r="B374" s="90" t="n">
        <f aca="false">EOMONTH(Input!$C$7,A374)</f>
        <v>54178</v>
      </c>
      <c r="C374" s="90"/>
      <c r="D374" s="95" t="n">
        <f aca="false">IF($B374&gt;Input!$O$24,$D373,($D373+Input!$O$30)*(1+Input!$O$29/(100*12)))</f>
        <v>87713.2018367199</v>
      </c>
      <c r="E374" s="95" t="n">
        <f aca="false">IF($B374&gt;Input!$O$31,$E373,($E373+Input!$O$37)*(1+Input!$O$36/(100*12)))</f>
        <v>95980.2767511178</v>
      </c>
      <c r="F374" s="95" t="n">
        <f aca="false">IF($B374&gt;Input!$O$38,$F373,($F373+Input!$O$44)*(1+Input!$O$43/(100*12)))</f>
        <v>0</v>
      </c>
      <c r="G374" s="90"/>
      <c r="H374" s="95" t="n">
        <f aca="false">(IF(AND(($B374&gt;=Input!$O$24),($B374&lt;=Input!$O$26)),$H373+Input!$O$25/Input!$O$27,$H373))</f>
        <v>-200000</v>
      </c>
      <c r="I374" s="95" t="n">
        <f aca="false">(IF(AND(($B374&gt;Input!$O$31),($B374&lt;=Input!$O$33)),$I373+Input!$O$32/Input!$O$34,$I373))</f>
        <v>-200000</v>
      </c>
      <c r="J374" s="95" t="n">
        <f aca="false">(IF(AND(($B374&gt;=Input!$O$38),($B374&lt;=Input!$O$40)),$J373+Input!$O$39/Input!$O$41,$J373))</f>
        <v>0</v>
      </c>
      <c r="K374" s="95"/>
      <c r="L374" s="95" t="n">
        <f aca="false">$D374+$E374+$F374+$H374+$I374+$J374</f>
        <v>-216306.521412162</v>
      </c>
    </row>
    <row r="375" customFormat="false" ht="12.8" hidden="false" customHeight="false" outlineLevel="0" collapsed="false">
      <c r="A375" s="87" t="n">
        <v>371</v>
      </c>
      <c r="B375" s="90" t="n">
        <f aca="false">EOMONTH(Input!$C$7,A375)</f>
        <v>54209</v>
      </c>
      <c r="C375" s="90"/>
      <c r="D375" s="95" t="n">
        <f aca="false">IF($B375&gt;Input!$O$24,$D374,($D374+Input!$O$30)*(1+Input!$O$29/(100*12)))</f>
        <v>87713.2018367199</v>
      </c>
      <c r="E375" s="95" t="n">
        <f aca="false">IF($B375&gt;Input!$O$31,$E374,($E374+Input!$O$37)*(1+Input!$O$36/(100*12)))</f>
        <v>95980.2767511178</v>
      </c>
      <c r="F375" s="95" t="n">
        <f aca="false">IF($B375&gt;Input!$O$38,$F374,($F374+Input!$O$44)*(1+Input!$O$43/(100*12)))</f>
        <v>0</v>
      </c>
      <c r="G375" s="90"/>
      <c r="H375" s="95" t="n">
        <f aca="false">(IF(AND(($B375&gt;=Input!$O$24),($B375&lt;=Input!$O$26)),$H374+Input!$O$25/Input!$O$27,$H374))</f>
        <v>-200000</v>
      </c>
      <c r="I375" s="95" t="n">
        <f aca="false">(IF(AND(($B375&gt;Input!$O$31),($B375&lt;=Input!$O$33)),$I374+Input!$O$32/Input!$O$34,$I374))</f>
        <v>-200000</v>
      </c>
      <c r="J375" s="95" t="n">
        <f aca="false">(IF(AND(($B375&gt;=Input!$O$38),($B375&lt;=Input!$O$40)),$J374+Input!$O$39/Input!$O$41,$J374))</f>
        <v>0</v>
      </c>
      <c r="K375" s="95"/>
      <c r="L375" s="95" t="n">
        <f aca="false">$D375+$E375+$F375+$H375+$I375+$J375</f>
        <v>-216306.521412162</v>
      </c>
    </row>
    <row r="376" customFormat="false" ht="12.8" hidden="false" customHeight="false" outlineLevel="0" collapsed="false">
      <c r="A376" s="87" t="n">
        <v>372</v>
      </c>
      <c r="B376" s="90" t="n">
        <f aca="false">EOMONTH(Input!$C$7,A376)</f>
        <v>54239</v>
      </c>
      <c r="C376" s="90"/>
      <c r="D376" s="95" t="n">
        <f aca="false">IF($B376&gt;Input!$O$24,$D375,($D375+Input!$O$30)*(1+Input!$O$29/(100*12)))</f>
        <v>87713.2018367199</v>
      </c>
      <c r="E376" s="95" t="n">
        <f aca="false">IF($B376&gt;Input!$O$31,$E375,($E375+Input!$O$37)*(1+Input!$O$36/(100*12)))</f>
        <v>95980.2767511178</v>
      </c>
      <c r="F376" s="95" t="n">
        <f aca="false">IF($B376&gt;Input!$O$38,$F375,($F375+Input!$O$44)*(1+Input!$O$43/(100*12)))</f>
        <v>0</v>
      </c>
      <c r="G376" s="90"/>
      <c r="H376" s="95" t="n">
        <f aca="false">(IF(AND(($B376&gt;=Input!$O$24),($B376&lt;=Input!$O$26)),$H375+Input!$O$25/Input!$O$27,$H375))</f>
        <v>-200000</v>
      </c>
      <c r="I376" s="95" t="n">
        <f aca="false">(IF(AND(($B376&gt;Input!$O$31),($B376&lt;=Input!$O$33)),$I375+Input!$O$32/Input!$O$34,$I375))</f>
        <v>-200000</v>
      </c>
      <c r="J376" s="95" t="n">
        <f aca="false">(IF(AND(($B376&gt;=Input!$O$38),($B376&lt;=Input!$O$40)),$J375+Input!$O$39/Input!$O$41,$J375))</f>
        <v>0</v>
      </c>
      <c r="K376" s="95"/>
      <c r="L376" s="95" t="n">
        <f aca="false">$D376+$E376+$F376+$H376+$I376+$J376</f>
        <v>-216306.521412162</v>
      </c>
    </row>
    <row r="377" customFormat="false" ht="12.8" hidden="false" customHeight="false" outlineLevel="0" collapsed="false">
      <c r="A377" s="87" t="n">
        <v>373</v>
      </c>
      <c r="B377" s="90" t="n">
        <f aca="false">EOMONTH(Input!$C$7,A377)</f>
        <v>54270</v>
      </c>
      <c r="C377" s="90"/>
      <c r="D377" s="95" t="n">
        <f aca="false">IF($B377&gt;Input!$O$24,$D376,($D376+Input!$O$30)*(1+Input!$O$29/(100*12)))</f>
        <v>87713.2018367199</v>
      </c>
      <c r="E377" s="95" t="n">
        <f aca="false">IF($B377&gt;Input!$O$31,$E376,($E376+Input!$O$37)*(1+Input!$O$36/(100*12)))</f>
        <v>95980.2767511178</v>
      </c>
      <c r="F377" s="95" t="n">
        <f aca="false">IF($B377&gt;Input!$O$38,$F376,($F376+Input!$O$44)*(1+Input!$O$43/(100*12)))</f>
        <v>0</v>
      </c>
      <c r="G377" s="90"/>
      <c r="H377" s="95" t="n">
        <f aca="false">(IF(AND(($B377&gt;=Input!$O$24),($B377&lt;=Input!$O$26)),$H376+Input!$O$25/Input!$O$27,$H376))</f>
        <v>-200000</v>
      </c>
      <c r="I377" s="95" t="n">
        <f aca="false">(IF(AND(($B377&gt;Input!$O$31),($B377&lt;=Input!$O$33)),$I376+Input!$O$32/Input!$O$34,$I376))</f>
        <v>-200000</v>
      </c>
      <c r="J377" s="95" t="n">
        <f aca="false">(IF(AND(($B377&gt;=Input!$O$38),($B377&lt;=Input!$O$40)),$J376+Input!$O$39/Input!$O$41,$J376))</f>
        <v>0</v>
      </c>
      <c r="K377" s="95"/>
      <c r="L377" s="95" t="n">
        <f aca="false">$D377+$E377+$F377+$H377+$I377+$J377</f>
        <v>-216306.521412162</v>
      </c>
    </row>
    <row r="378" customFormat="false" ht="12.8" hidden="false" customHeight="false" outlineLevel="0" collapsed="false">
      <c r="A378" s="87" t="n">
        <v>374</v>
      </c>
      <c r="B378" s="90" t="n">
        <f aca="false">EOMONTH(Input!$C$7,A378)</f>
        <v>54301</v>
      </c>
      <c r="C378" s="90"/>
      <c r="D378" s="95" t="n">
        <f aca="false">IF($B378&gt;Input!$O$24,$D377,($D377+Input!$O$30)*(1+Input!$O$29/(100*12)))</f>
        <v>87713.2018367199</v>
      </c>
      <c r="E378" s="95" t="n">
        <f aca="false">IF($B378&gt;Input!$O$31,$E377,($E377+Input!$O$37)*(1+Input!$O$36/(100*12)))</f>
        <v>95980.2767511178</v>
      </c>
      <c r="F378" s="95" t="n">
        <f aca="false">IF($B378&gt;Input!$O$38,$F377,($F377+Input!$O$44)*(1+Input!$O$43/(100*12)))</f>
        <v>0</v>
      </c>
      <c r="G378" s="90"/>
      <c r="H378" s="95" t="n">
        <f aca="false">(IF(AND(($B378&gt;=Input!$O$24),($B378&lt;=Input!$O$26)),$H377+Input!$O$25/Input!$O$27,$H377))</f>
        <v>-200000</v>
      </c>
      <c r="I378" s="95" t="n">
        <f aca="false">(IF(AND(($B378&gt;Input!$O$31),($B378&lt;=Input!$O$33)),$I377+Input!$O$32/Input!$O$34,$I377))</f>
        <v>-200000</v>
      </c>
      <c r="J378" s="95" t="n">
        <f aca="false">(IF(AND(($B378&gt;=Input!$O$38),($B378&lt;=Input!$O$40)),$J377+Input!$O$39/Input!$O$41,$J377))</f>
        <v>0</v>
      </c>
      <c r="K378" s="95"/>
      <c r="L378" s="95" t="n">
        <f aca="false">$D378+$E378+$F378+$H378+$I378+$J378</f>
        <v>-216306.521412162</v>
      </c>
    </row>
    <row r="379" customFormat="false" ht="12.8" hidden="false" customHeight="false" outlineLevel="0" collapsed="false">
      <c r="A379" s="87" t="n">
        <v>375</v>
      </c>
      <c r="B379" s="90" t="n">
        <f aca="false">EOMONTH(Input!$C$7,A379)</f>
        <v>54331</v>
      </c>
      <c r="C379" s="90"/>
      <c r="D379" s="95" t="n">
        <f aca="false">IF($B379&gt;Input!$O$24,$D378,($D378+Input!$O$30)*(1+Input!$O$29/(100*12)))</f>
        <v>87713.2018367199</v>
      </c>
      <c r="E379" s="95" t="n">
        <f aca="false">IF($B379&gt;Input!$O$31,$E378,($E378+Input!$O$37)*(1+Input!$O$36/(100*12)))</f>
        <v>95980.2767511178</v>
      </c>
      <c r="F379" s="95" t="n">
        <f aca="false">IF($B379&gt;Input!$O$38,$F378,($F378+Input!$O$44)*(1+Input!$O$43/(100*12)))</f>
        <v>0</v>
      </c>
      <c r="G379" s="90"/>
      <c r="H379" s="95" t="n">
        <f aca="false">(IF(AND(($B379&gt;=Input!$O$24),($B379&lt;=Input!$O$26)),$H378+Input!$O$25/Input!$O$27,$H378))</f>
        <v>-200000</v>
      </c>
      <c r="I379" s="95" t="n">
        <f aca="false">(IF(AND(($B379&gt;Input!$O$31),($B379&lt;=Input!$O$33)),$I378+Input!$O$32/Input!$O$34,$I378))</f>
        <v>-200000</v>
      </c>
      <c r="J379" s="95" t="n">
        <f aca="false">(IF(AND(($B379&gt;=Input!$O$38),($B379&lt;=Input!$O$40)),$J378+Input!$O$39/Input!$O$41,$J378))</f>
        <v>0</v>
      </c>
      <c r="K379" s="95"/>
      <c r="L379" s="95" t="n">
        <f aca="false">$D379+$E379+$F379+$H379+$I379+$J379</f>
        <v>-216306.521412162</v>
      </c>
    </row>
    <row r="380" customFormat="false" ht="12.8" hidden="false" customHeight="false" outlineLevel="0" collapsed="false">
      <c r="A380" s="87" t="n">
        <v>376</v>
      </c>
      <c r="B380" s="90" t="n">
        <f aca="false">EOMONTH(Input!$C$7,A380)</f>
        <v>54362</v>
      </c>
      <c r="C380" s="90"/>
      <c r="D380" s="95" t="n">
        <f aca="false">IF($B380&gt;Input!$O$24,$D379,($D379+Input!$O$30)*(1+Input!$O$29/(100*12)))</f>
        <v>87713.2018367199</v>
      </c>
      <c r="E380" s="95" t="n">
        <f aca="false">IF($B380&gt;Input!$O$31,$E379,($E379+Input!$O$37)*(1+Input!$O$36/(100*12)))</f>
        <v>95980.2767511178</v>
      </c>
      <c r="F380" s="95" t="n">
        <f aca="false">IF($B380&gt;Input!$O$38,$F379,($F379+Input!$O$44)*(1+Input!$O$43/(100*12)))</f>
        <v>0</v>
      </c>
      <c r="G380" s="90"/>
      <c r="H380" s="95" t="n">
        <f aca="false">(IF(AND(($B380&gt;=Input!$O$24),($B380&lt;=Input!$O$26)),$H379+Input!$O$25/Input!$O$27,$H379))</f>
        <v>-200000</v>
      </c>
      <c r="I380" s="95" t="n">
        <f aca="false">(IF(AND(($B380&gt;Input!$O$31),($B380&lt;=Input!$O$33)),$I379+Input!$O$32/Input!$O$34,$I379))</f>
        <v>-200000</v>
      </c>
      <c r="J380" s="95" t="n">
        <f aca="false">(IF(AND(($B380&gt;=Input!$O$38),($B380&lt;=Input!$O$40)),$J379+Input!$O$39/Input!$O$41,$J379))</f>
        <v>0</v>
      </c>
      <c r="K380" s="95"/>
      <c r="L380" s="95" t="n">
        <f aca="false">$D380+$E380+$F380+$H380+$I380+$J380</f>
        <v>-216306.521412162</v>
      </c>
    </row>
    <row r="381" customFormat="false" ht="12.8" hidden="false" customHeight="false" outlineLevel="0" collapsed="false">
      <c r="A381" s="87" t="n">
        <v>377</v>
      </c>
      <c r="B381" s="90" t="n">
        <f aca="false">EOMONTH(Input!$C$7,A381)</f>
        <v>54392</v>
      </c>
      <c r="C381" s="90"/>
      <c r="D381" s="95" t="n">
        <f aca="false">IF($B381&gt;Input!$O$24,$D380,($D380+Input!$O$30)*(1+Input!$O$29/(100*12)))</f>
        <v>87713.2018367199</v>
      </c>
      <c r="E381" s="95" t="n">
        <f aca="false">IF($B381&gt;Input!$O$31,$E380,($E380+Input!$O$37)*(1+Input!$O$36/(100*12)))</f>
        <v>95980.2767511178</v>
      </c>
      <c r="F381" s="95" t="n">
        <f aca="false">IF($B381&gt;Input!$O$38,$F380,($F380+Input!$O$44)*(1+Input!$O$43/(100*12)))</f>
        <v>0</v>
      </c>
      <c r="G381" s="90"/>
      <c r="H381" s="95" t="n">
        <f aca="false">(IF(AND(($B381&gt;=Input!$O$24),($B381&lt;=Input!$O$26)),$H380+Input!$O$25/Input!$O$27,$H380))</f>
        <v>-200000</v>
      </c>
      <c r="I381" s="95" t="n">
        <f aca="false">(IF(AND(($B381&gt;Input!$O$31),($B381&lt;=Input!$O$33)),$I380+Input!$O$32/Input!$O$34,$I380))</f>
        <v>-200000</v>
      </c>
      <c r="J381" s="95" t="n">
        <f aca="false">(IF(AND(($B381&gt;=Input!$O$38),($B381&lt;=Input!$O$40)),$J380+Input!$O$39/Input!$O$41,$J380))</f>
        <v>0</v>
      </c>
      <c r="K381" s="95"/>
      <c r="L381" s="95" t="n">
        <f aca="false">$D381+$E381+$F381+$H381+$I381+$J381</f>
        <v>-216306.521412162</v>
      </c>
    </row>
    <row r="382" customFormat="false" ht="12.8" hidden="false" customHeight="false" outlineLevel="0" collapsed="false">
      <c r="A382" s="87" t="n">
        <v>378</v>
      </c>
      <c r="B382" s="90" t="n">
        <f aca="false">EOMONTH(Input!$C$7,A382)</f>
        <v>54423</v>
      </c>
      <c r="C382" s="90"/>
      <c r="D382" s="95" t="n">
        <f aca="false">IF($B382&gt;Input!$O$24,$D381,($D381+Input!$O$30)*(1+Input!$O$29/(100*12)))</f>
        <v>87713.2018367199</v>
      </c>
      <c r="E382" s="95" t="n">
        <f aca="false">IF($B382&gt;Input!$O$31,$E381,($E381+Input!$O$37)*(1+Input!$O$36/(100*12)))</f>
        <v>95980.2767511178</v>
      </c>
      <c r="F382" s="95" t="n">
        <f aca="false">IF($B382&gt;Input!$O$38,$F381,($F381+Input!$O$44)*(1+Input!$O$43/(100*12)))</f>
        <v>0</v>
      </c>
      <c r="G382" s="90"/>
      <c r="H382" s="95" t="n">
        <f aca="false">(IF(AND(($B382&gt;=Input!$O$24),($B382&lt;=Input!$O$26)),$H381+Input!$O$25/Input!$O$27,$H381))</f>
        <v>-200000</v>
      </c>
      <c r="I382" s="95" t="n">
        <f aca="false">(IF(AND(($B382&gt;Input!$O$31),($B382&lt;=Input!$O$33)),$I381+Input!$O$32/Input!$O$34,$I381))</f>
        <v>-200000</v>
      </c>
      <c r="J382" s="95" t="n">
        <f aca="false">(IF(AND(($B382&gt;=Input!$O$38),($B382&lt;=Input!$O$40)),$J381+Input!$O$39/Input!$O$41,$J381))</f>
        <v>0</v>
      </c>
      <c r="K382" s="95"/>
      <c r="L382" s="95" t="n">
        <f aca="false">$D382+$E382+$F382+$H382+$I382+$J382</f>
        <v>-216306.521412162</v>
      </c>
    </row>
    <row r="383" customFormat="false" ht="12.8" hidden="false" customHeight="false" outlineLevel="0" collapsed="false">
      <c r="A383" s="87" t="n">
        <v>379</v>
      </c>
      <c r="B383" s="90" t="n">
        <f aca="false">EOMONTH(Input!$C$7,A383)</f>
        <v>54454</v>
      </c>
      <c r="C383" s="90"/>
      <c r="D383" s="95" t="n">
        <f aca="false">IF($B383&gt;Input!$O$24,$D382,($D382+Input!$O$30)*(1+Input!$O$29/(100*12)))</f>
        <v>87713.2018367199</v>
      </c>
      <c r="E383" s="95" t="n">
        <f aca="false">IF($B383&gt;Input!$O$31,$E382,($E382+Input!$O$37)*(1+Input!$O$36/(100*12)))</f>
        <v>95980.2767511178</v>
      </c>
      <c r="F383" s="95" t="n">
        <f aca="false">IF($B383&gt;Input!$O$38,$F382,($F382+Input!$O$44)*(1+Input!$O$43/(100*12)))</f>
        <v>0</v>
      </c>
      <c r="G383" s="90"/>
      <c r="H383" s="95" t="n">
        <f aca="false">(IF(AND(($B383&gt;=Input!$O$24),($B383&lt;=Input!$O$26)),$H382+Input!$O$25/Input!$O$27,$H382))</f>
        <v>-200000</v>
      </c>
      <c r="I383" s="95" t="n">
        <f aca="false">(IF(AND(($B383&gt;Input!$O$31),($B383&lt;=Input!$O$33)),$I382+Input!$O$32/Input!$O$34,$I382))</f>
        <v>-200000</v>
      </c>
      <c r="J383" s="95" t="n">
        <f aca="false">(IF(AND(($B383&gt;=Input!$O$38),($B383&lt;=Input!$O$40)),$J382+Input!$O$39/Input!$O$41,$J382))</f>
        <v>0</v>
      </c>
      <c r="K383" s="95"/>
      <c r="L383" s="95" t="n">
        <f aca="false">$D383+$E383+$F383+$H383+$I383+$J383</f>
        <v>-216306.521412162</v>
      </c>
    </row>
    <row r="384" customFormat="false" ht="12.8" hidden="false" customHeight="false" outlineLevel="0" collapsed="false">
      <c r="A384" s="87" t="n">
        <v>380</v>
      </c>
      <c r="B384" s="90" t="n">
        <f aca="false">EOMONTH(Input!$C$7,A384)</f>
        <v>54482</v>
      </c>
      <c r="C384" s="90"/>
      <c r="D384" s="95" t="n">
        <f aca="false">IF($B384&gt;Input!$O$24,$D383,($D383+Input!$O$30)*(1+Input!$O$29/(100*12)))</f>
        <v>87713.2018367199</v>
      </c>
      <c r="E384" s="95" t="n">
        <f aca="false">IF($B384&gt;Input!$O$31,$E383,($E383+Input!$O$37)*(1+Input!$O$36/(100*12)))</f>
        <v>95980.2767511178</v>
      </c>
      <c r="F384" s="95" t="n">
        <f aca="false">IF($B384&gt;Input!$O$38,$F383,($F383+Input!$O$44)*(1+Input!$O$43/(100*12)))</f>
        <v>0</v>
      </c>
      <c r="G384" s="90"/>
      <c r="H384" s="95" t="n">
        <f aca="false">(IF(AND(($B384&gt;=Input!$O$24),($B384&lt;=Input!$O$26)),$H383+Input!$O$25/Input!$O$27,$H383))</f>
        <v>-200000</v>
      </c>
      <c r="I384" s="95" t="n">
        <f aca="false">(IF(AND(($B384&gt;Input!$O$31),($B384&lt;=Input!$O$33)),$I383+Input!$O$32/Input!$O$34,$I383))</f>
        <v>-200000</v>
      </c>
      <c r="J384" s="95" t="n">
        <f aca="false">(IF(AND(($B384&gt;=Input!$O$38),($B384&lt;=Input!$O$40)),$J383+Input!$O$39/Input!$O$41,$J383))</f>
        <v>0</v>
      </c>
      <c r="K384" s="95"/>
      <c r="L384" s="95" t="n">
        <f aca="false">$D384+$E384+$F384+$H384+$I384+$J384</f>
        <v>-216306.521412162</v>
      </c>
    </row>
    <row r="385" customFormat="false" ht="12.8" hidden="false" customHeight="false" outlineLevel="0" collapsed="false">
      <c r="A385" s="87" t="n">
        <v>381</v>
      </c>
      <c r="B385" s="90" t="n">
        <f aca="false">EOMONTH(Input!$C$7,A385)</f>
        <v>54513</v>
      </c>
      <c r="C385" s="90"/>
      <c r="D385" s="95" t="n">
        <f aca="false">IF($B385&gt;Input!$O$24,$D384,($D384+Input!$O$30)*(1+Input!$O$29/(100*12)))</f>
        <v>87713.2018367199</v>
      </c>
      <c r="E385" s="95" t="n">
        <f aca="false">IF($B385&gt;Input!$O$31,$E384,($E384+Input!$O$37)*(1+Input!$O$36/(100*12)))</f>
        <v>95980.2767511178</v>
      </c>
      <c r="F385" s="95" t="n">
        <f aca="false">IF($B385&gt;Input!$O$38,$F384,($F384+Input!$O$44)*(1+Input!$O$43/(100*12)))</f>
        <v>0</v>
      </c>
      <c r="G385" s="90"/>
      <c r="H385" s="95" t="n">
        <f aca="false">(IF(AND(($B385&gt;=Input!$O$24),($B385&lt;=Input!$O$26)),$H384+Input!$O$25/Input!$O$27,$H384))</f>
        <v>-200000</v>
      </c>
      <c r="I385" s="95" t="n">
        <f aca="false">(IF(AND(($B385&gt;Input!$O$31),($B385&lt;=Input!$O$33)),$I384+Input!$O$32/Input!$O$34,$I384))</f>
        <v>-200000</v>
      </c>
      <c r="J385" s="95" t="n">
        <f aca="false">(IF(AND(($B385&gt;=Input!$O$38),($B385&lt;=Input!$O$40)),$J384+Input!$O$39/Input!$O$41,$J384))</f>
        <v>0</v>
      </c>
      <c r="K385" s="95"/>
      <c r="L385" s="95" t="n">
        <f aca="false">$D385+$E385+$F385+$H385+$I385+$J385</f>
        <v>-216306.521412162</v>
      </c>
    </row>
    <row r="386" customFormat="false" ht="12.8" hidden="false" customHeight="false" outlineLevel="0" collapsed="false">
      <c r="A386" s="87" t="n">
        <v>382</v>
      </c>
      <c r="B386" s="90" t="n">
        <f aca="false">EOMONTH(Input!$C$7,A386)</f>
        <v>54543</v>
      </c>
      <c r="C386" s="90"/>
      <c r="D386" s="95" t="n">
        <f aca="false">IF($B386&gt;Input!$O$24,$D385,($D385+Input!$O$30)*(1+Input!$O$29/(100*12)))</f>
        <v>87713.2018367199</v>
      </c>
      <c r="E386" s="95" t="n">
        <f aca="false">IF($B386&gt;Input!$O$31,$E385,($E385+Input!$O$37)*(1+Input!$O$36/(100*12)))</f>
        <v>95980.2767511178</v>
      </c>
      <c r="F386" s="95" t="n">
        <f aca="false">IF($B386&gt;Input!$O$38,$F385,($F385+Input!$O$44)*(1+Input!$O$43/(100*12)))</f>
        <v>0</v>
      </c>
      <c r="G386" s="90"/>
      <c r="H386" s="95" t="n">
        <f aca="false">(IF(AND(($B386&gt;=Input!$O$24),($B386&lt;=Input!$O$26)),$H385+Input!$O$25/Input!$O$27,$H385))</f>
        <v>-200000</v>
      </c>
      <c r="I386" s="95" t="n">
        <f aca="false">(IF(AND(($B386&gt;Input!$O$31),($B386&lt;=Input!$O$33)),$I385+Input!$O$32/Input!$O$34,$I385))</f>
        <v>-200000</v>
      </c>
      <c r="J386" s="95" t="n">
        <f aca="false">(IF(AND(($B386&gt;=Input!$O$38),($B386&lt;=Input!$O$40)),$J385+Input!$O$39/Input!$O$41,$J385))</f>
        <v>0</v>
      </c>
      <c r="K386" s="95"/>
      <c r="L386" s="95" t="n">
        <f aca="false">$D386+$E386+$F386+$H386+$I386+$J386</f>
        <v>-216306.521412162</v>
      </c>
    </row>
    <row r="387" customFormat="false" ht="12.8" hidden="false" customHeight="false" outlineLevel="0" collapsed="false">
      <c r="A387" s="87" t="n">
        <v>383</v>
      </c>
      <c r="B387" s="90" t="n">
        <f aca="false">EOMONTH(Input!$C$7,A387)</f>
        <v>54574</v>
      </c>
      <c r="C387" s="90"/>
      <c r="D387" s="95" t="n">
        <f aca="false">IF($B387&gt;Input!$O$24,$D386,($D386+Input!$O$30)*(1+Input!$O$29/(100*12)))</f>
        <v>87713.2018367199</v>
      </c>
      <c r="E387" s="95" t="n">
        <f aca="false">IF($B387&gt;Input!$O$31,$E386,($E386+Input!$O$37)*(1+Input!$O$36/(100*12)))</f>
        <v>95980.2767511178</v>
      </c>
      <c r="F387" s="95" t="n">
        <f aca="false">IF($B387&gt;Input!$O$38,$F386,($F386+Input!$O$44)*(1+Input!$O$43/(100*12)))</f>
        <v>0</v>
      </c>
      <c r="G387" s="90"/>
      <c r="H387" s="95" t="n">
        <f aca="false">(IF(AND(($B387&gt;=Input!$O$24),($B387&lt;=Input!$O$26)),$H386+Input!$O$25/Input!$O$27,$H386))</f>
        <v>-200000</v>
      </c>
      <c r="I387" s="95" t="n">
        <f aca="false">(IF(AND(($B387&gt;Input!$O$31),($B387&lt;=Input!$O$33)),$I386+Input!$O$32/Input!$O$34,$I386))</f>
        <v>-200000</v>
      </c>
      <c r="J387" s="95" t="n">
        <f aca="false">(IF(AND(($B387&gt;=Input!$O$38),($B387&lt;=Input!$O$40)),$J386+Input!$O$39/Input!$O$41,$J386))</f>
        <v>0</v>
      </c>
      <c r="K387" s="95"/>
      <c r="L387" s="95" t="n">
        <f aca="false">$D387+$E387+$F387+$H387+$I387+$J387</f>
        <v>-216306.521412162</v>
      </c>
    </row>
    <row r="388" customFormat="false" ht="12.8" hidden="false" customHeight="false" outlineLevel="0" collapsed="false">
      <c r="A388" s="87" t="n">
        <v>384</v>
      </c>
      <c r="B388" s="90" t="n">
        <f aca="false">EOMONTH(Input!$C$7,A388)</f>
        <v>54604</v>
      </c>
      <c r="C388" s="90"/>
      <c r="D388" s="95" t="n">
        <f aca="false">IF($B388&gt;Input!$O$24,$D387,($D387+Input!$O$30)*(1+Input!$O$29/(100*12)))</f>
        <v>87713.2018367199</v>
      </c>
      <c r="E388" s="95" t="n">
        <f aca="false">IF($B388&gt;Input!$O$31,$E387,($E387+Input!$O$37)*(1+Input!$O$36/(100*12)))</f>
        <v>95980.2767511178</v>
      </c>
      <c r="F388" s="95" t="n">
        <f aca="false">IF($B388&gt;Input!$O$38,$F387,($F387+Input!$O$44)*(1+Input!$O$43/(100*12)))</f>
        <v>0</v>
      </c>
      <c r="G388" s="90"/>
      <c r="H388" s="95" t="n">
        <f aca="false">(IF(AND(($B388&gt;=Input!$O$24),($B388&lt;=Input!$O$26)),$H387+Input!$O$25/Input!$O$27,$H387))</f>
        <v>-200000</v>
      </c>
      <c r="I388" s="95" t="n">
        <f aca="false">(IF(AND(($B388&gt;Input!$O$31),($B388&lt;=Input!$O$33)),$I387+Input!$O$32/Input!$O$34,$I387))</f>
        <v>-200000</v>
      </c>
      <c r="J388" s="95" t="n">
        <f aca="false">(IF(AND(($B388&gt;=Input!$O$38),($B388&lt;=Input!$O$40)),$J387+Input!$O$39/Input!$O$41,$J387))</f>
        <v>0</v>
      </c>
      <c r="K388" s="95"/>
      <c r="L388" s="95" t="n">
        <f aca="false">$D388+$E388+$F388+$H388+$I388+$J388</f>
        <v>-216306.521412162</v>
      </c>
    </row>
    <row r="389" customFormat="false" ht="12.8" hidden="false" customHeight="false" outlineLevel="0" collapsed="false">
      <c r="A389" s="87" t="n">
        <v>385</v>
      </c>
      <c r="B389" s="90" t="n">
        <f aca="false">EOMONTH(Input!$C$7,A389)</f>
        <v>54635</v>
      </c>
      <c r="C389" s="90"/>
      <c r="D389" s="95" t="n">
        <f aca="false">IF($B389&gt;Input!$O$24,$D388,($D388+Input!$O$30)*(1+Input!$O$29/(100*12)))</f>
        <v>87713.2018367199</v>
      </c>
      <c r="E389" s="95" t="n">
        <f aca="false">IF($B389&gt;Input!$O$31,$E388,($E388+Input!$O$37)*(1+Input!$O$36/(100*12)))</f>
        <v>95980.2767511178</v>
      </c>
      <c r="F389" s="95" t="n">
        <f aca="false">IF($B389&gt;Input!$O$38,$F388,($F388+Input!$O$44)*(1+Input!$O$43/(100*12)))</f>
        <v>0</v>
      </c>
      <c r="G389" s="90"/>
      <c r="H389" s="95" t="n">
        <f aca="false">(IF(AND(($B389&gt;=Input!$O$24),($B389&lt;=Input!$O$26)),$H388+Input!$O$25/Input!$O$27,$H388))</f>
        <v>-200000</v>
      </c>
      <c r="I389" s="95" t="n">
        <f aca="false">(IF(AND(($B389&gt;Input!$O$31),($B389&lt;=Input!$O$33)),$I388+Input!$O$32/Input!$O$34,$I388))</f>
        <v>-200000</v>
      </c>
      <c r="J389" s="95" t="n">
        <f aca="false">(IF(AND(($B389&gt;=Input!$O$38),($B389&lt;=Input!$O$40)),$J388+Input!$O$39/Input!$O$41,$J388))</f>
        <v>0</v>
      </c>
      <c r="K389" s="95"/>
      <c r="L389" s="95" t="n">
        <f aca="false">$D389+$E389+$F389+$H389+$I389+$J389</f>
        <v>-216306.521412162</v>
      </c>
    </row>
    <row r="390" customFormat="false" ht="12.8" hidden="false" customHeight="false" outlineLevel="0" collapsed="false">
      <c r="A390" s="87" t="n">
        <v>386</v>
      </c>
      <c r="B390" s="90" t="n">
        <f aca="false">EOMONTH(Input!$C$7,A390)</f>
        <v>54666</v>
      </c>
      <c r="C390" s="90"/>
      <c r="D390" s="95" t="n">
        <f aca="false">IF($B390&gt;Input!$O$24,$D389,($D389+Input!$O$30)*(1+Input!$O$29/(100*12)))</f>
        <v>87713.2018367199</v>
      </c>
      <c r="E390" s="95" t="n">
        <f aca="false">IF($B390&gt;Input!$O$31,$E389,($E389+Input!$O$37)*(1+Input!$O$36/(100*12)))</f>
        <v>95980.2767511178</v>
      </c>
      <c r="F390" s="95" t="n">
        <f aca="false">IF($B390&gt;Input!$O$38,$F389,($F389+Input!$O$44)*(1+Input!$O$43/(100*12)))</f>
        <v>0</v>
      </c>
      <c r="G390" s="90"/>
      <c r="H390" s="95" t="n">
        <f aca="false">(IF(AND(($B390&gt;=Input!$O$24),($B390&lt;=Input!$O$26)),$H389+Input!$O$25/Input!$O$27,$H389))</f>
        <v>-200000</v>
      </c>
      <c r="I390" s="95" t="n">
        <f aca="false">(IF(AND(($B390&gt;Input!$O$31),($B390&lt;=Input!$O$33)),$I389+Input!$O$32/Input!$O$34,$I389))</f>
        <v>-200000</v>
      </c>
      <c r="J390" s="95" t="n">
        <f aca="false">(IF(AND(($B390&gt;=Input!$O$38),($B390&lt;=Input!$O$40)),$J389+Input!$O$39/Input!$O$41,$J389))</f>
        <v>0</v>
      </c>
      <c r="K390" s="95"/>
      <c r="L390" s="95" t="n">
        <f aca="false">$D390+$E390+$F390+$H390+$I390+$J390</f>
        <v>-216306.521412162</v>
      </c>
    </row>
    <row r="391" customFormat="false" ht="12.8" hidden="false" customHeight="false" outlineLevel="0" collapsed="false">
      <c r="A391" s="87" t="n">
        <v>387</v>
      </c>
      <c r="B391" s="90" t="n">
        <f aca="false">EOMONTH(Input!$C$7,A391)</f>
        <v>54696</v>
      </c>
      <c r="C391" s="90"/>
      <c r="D391" s="95" t="n">
        <f aca="false">IF($B391&gt;Input!$O$24,$D390,($D390+Input!$O$30)*(1+Input!$O$29/(100*12)))</f>
        <v>87713.2018367199</v>
      </c>
      <c r="E391" s="95" t="n">
        <f aca="false">IF($B391&gt;Input!$O$31,$E390,($E390+Input!$O$37)*(1+Input!$O$36/(100*12)))</f>
        <v>95980.2767511178</v>
      </c>
      <c r="F391" s="95" t="n">
        <f aca="false">IF($B391&gt;Input!$O$38,$F390,($F390+Input!$O$44)*(1+Input!$O$43/(100*12)))</f>
        <v>0</v>
      </c>
      <c r="G391" s="90"/>
      <c r="H391" s="95" t="n">
        <f aca="false">(IF(AND(($B391&gt;=Input!$O$24),($B391&lt;=Input!$O$26)),$H390+Input!$O$25/Input!$O$27,$H390))</f>
        <v>-200000</v>
      </c>
      <c r="I391" s="95" t="n">
        <f aca="false">(IF(AND(($B391&gt;Input!$O$31),($B391&lt;=Input!$O$33)),$I390+Input!$O$32/Input!$O$34,$I390))</f>
        <v>-200000</v>
      </c>
      <c r="J391" s="95" t="n">
        <f aca="false">(IF(AND(($B391&gt;=Input!$O$38),($B391&lt;=Input!$O$40)),$J390+Input!$O$39/Input!$O$41,$J390))</f>
        <v>0</v>
      </c>
      <c r="K391" s="95"/>
      <c r="L391" s="95" t="n">
        <f aca="false">$D391+$E391+$F391+$H391+$I391+$J391</f>
        <v>-216306.521412162</v>
      </c>
    </row>
    <row r="392" customFormat="false" ht="12.8" hidden="false" customHeight="false" outlineLevel="0" collapsed="false">
      <c r="A392" s="87" t="n">
        <v>388</v>
      </c>
      <c r="B392" s="90" t="n">
        <f aca="false">EOMONTH(Input!$C$7,A392)</f>
        <v>54727</v>
      </c>
      <c r="C392" s="90"/>
      <c r="D392" s="95" t="n">
        <f aca="false">IF($B392&gt;Input!$O$24,$D391,($D391+Input!$O$30)*(1+Input!$O$29/(100*12)))</f>
        <v>87713.2018367199</v>
      </c>
      <c r="E392" s="95" t="n">
        <f aca="false">IF($B392&gt;Input!$O$31,$E391,($E391+Input!$O$37)*(1+Input!$O$36/(100*12)))</f>
        <v>95980.2767511178</v>
      </c>
      <c r="F392" s="95" t="n">
        <f aca="false">IF($B392&gt;Input!$O$38,$F391,($F391+Input!$O$44)*(1+Input!$O$43/(100*12)))</f>
        <v>0</v>
      </c>
      <c r="G392" s="90"/>
      <c r="H392" s="95" t="n">
        <f aca="false">(IF(AND(($B392&gt;=Input!$O$24),($B392&lt;=Input!$O$26)),$H391+Input!$O$25/Input!$O$27,$H391))</f>
        <v>-200000</v>
      </c>
      <c r="I392" s="95" t="n">
        <f aca="false">(IF(AND(($B392&gt;Input!$O$31),($B392&lt;=Input!$O$33)),$I391+Input!$O$32/Input!$O$34,$I391))</f>
        <v>-200000</v>
      </c>
      <c r="J392" s="95" t="n">
        <f aca="false">(IF(AND(($B392&gt;=Input!$O$38),($B392&lt;=Input!$O$40)),$J391+Input!$O$39/Input!$O$41,$J391))</f>
        <v>0</v>
      </c>
      <c r="K392" s="95"/>
      <c r="L392" s="95" t="n">
        <f aca="false">$D392+$E392+$F392+$H392+$I392+$J392</f>
        <v>-216306.521412162</v>
      </c>
    </row>
    <row r="393" customFormat="false" ht="12.8" hidden="false" customHeight="false" outlineLevel="0" collapsed="false">
      <c r="A393" s="87" t="n">
        <v>389</v>
      </c>
      <c r="B393" s="90" t="n">
        <f aca="false">EOMONTH(Input!$C$7,A393)</f>
        <v>54757</v>
      </c>
      <c r="C393" s="90"/>
      <c r="D393" s="95" t="n">
        <f aca="false">IF($B393&gt;Input!$O$24,$D392,($D392+Input!$O$30)*(1+Input!$O$29/(100*12)))</f>
        <v>87713.2018367199</v>
      </c>
      <c r="E393" s="95" t="n">
        <f aca="false">IF($B393&gt;Input!$O$31,$E392,($E392+Input!$O$37)*(1+Input!$O$36/(100*12)))</f>
        <v>95980.2767511178</v>
      </c>
      <c r="F393" s="95" t="n">
        <f aca="false">IF($B393&gt;Input!$O$38,$F392,($F392+Input!$O$44)*(1+Input!$O$43/(100*12)))</f>
        <v>0</v>
      </c>
      <c r="G393" s="90"/>
      <c r="H393" s="95" t="n">
        <f aca="false">(IF(AND(($B393&gt;=Input!$O$24),($B393&lt;=Input!$O$26)),$H392+Input!$O$25/Input!$O$27,$H392))</f>
        <v>-200000</v>
      </c>
      <c r="I393" s="95" t="n">
        <f aca="false">(IF(AND(($B393&gt;Input!$O$31),($B393&lt;=Input!$O$33)),$I392+Input!$O$32/Input!$O$34,$I392))</f>
        <v>-200000</v>
      </c>
      <c r="J393" s="95" t="n">
        <f aca="false">(IF(AND(($B393&gt;=Input!$O$38),($B393&lt;=Input!$O$40)),$J392+Input!$O$39/Input!$O$41,$J392))</f>
        <v>0</v>
      </c>
      <c r="K393" s="95"/>
      <c r="L393" s="95" t="n">
        <f aca="false">$D393+$E393+$F393+$H393+$I393+$J393</f>
        <v>-216306.521412162</v>
      </c>
    </row>
    <row r="394" customFormat="false" ht="12.8" hidden="false" customHeight="false" outlineLevel="0" collapsed="false">
      <c r="A394" s="87" t="n">
        <v>390</v>
      </c>
      <c r="B394" s="90" t="n">
        <f aca="false">EOMONTH(Input!$C$7,A394)</f>
        <v>54788</v>
      </c>
      <c r="C394" s="90"/>
      <c r="D394" s="95" t="n">
        <f aca="false">IF($B394&gt;Input!$O$24,$D393,($D393+Input!$O$30)*(1+Input!$O$29/(100*12)))</f>
        <v>87713.2018367199</v>
      </c>
      <c r="E394" s="95" t="n">
        <f aca="false">IF($B394&gt;Input!$O$31,$E393,($E393+Input!$O$37)*(1+Input!$O$36/(100*12)))</f>
        <v>95980.2767511178</v>
      </c>
      <c r="F394" s="95" t="n">
        <f aca="false">IF($B394&gt;Input!$O$38,$F393,($F393+Input!$O$44)*(1+Input!$O$43/(100*12)))</f>
        <v>0</v>
      </c>
      <c r="G394" s="90"/>
      <c r="H394" s="95" t="n">
        <f aca="false">(IF(AND(($B394&gt;=Input!$O$24),($B394&lt;=Input!$O$26)),$H393+Input!$O$25/Input!$O$27,$H393))</f>
        <v>-200000</v>
      </c>
      <c r="I394" s="95" t="n">
        <f aca="false">(IF(AND(($B394&gt;Input!$O$31),($B394&lt;=Input!$O$33)),$I393+Input!$O$32/Input!$O$34,$I393))</f>
        <v>-200000</v>
      </c>
      <c r="J394" s="95" t="n">
        <f aca="false">(IF(AND(($B394&gt;=Input!$O$38),($B394&lt;=Input!$O$40)),$J393+Input!$O$39/Input!$O$41,$J393))</f>
        <v>0</v>
      </c>
      <c r="K394" s="95"/>
      <c r="L394" s="95" t="n">
        <f aca="false">$D394+$E394+$F394+$H394+$I394+$J394</f>
        <v>-216306.521412162</v>
      </c>
    </row>
    <row r="395" customFormat="false" ht="12.8" hidden="false" customHeight="false" outlineLevel="0" collapsed="false">
      <c r="A395" s="87" t="n">
        <v>391</v>
      </c>
      <c r="B395" s="90" t="n">
        <f aca="false">EOMONTH(Input!$C$7,A395)</f>
        <v>54819</v>
      </c>
      <c r="C395" s="90"/>
      <c r="D395" s="95" t="n">
        <f aca="false">IF($B395&gt;Input!$O$24,$D394,($D394+Input!$O$30)*(1+Input!$O$29/(100*12)))</f>
        <v>87713.2018367199</v>
      </c>
      <c r="E395" s="95" t="n">
        <f aca="false">IF($B395&gt;Input!$O$31,$E394,($E394+Input!$O$37)*(1+Input!$O$36/(100*12)))</f>
        <v>95980.2767511178</v>
      </c>
      <c r="F395" s="95" t="n">
        <f aca="false">IF($B395&gt;Input!$O$38,$F394,($F394+Input!$O$44)*(1+Input!$O$43/(100*12)))</f>
        <v>0</v>
      </c>
      <c r="G395" s="90"/>
      <c r="H395" s="95" t="n">
        <f aca="false">(IF(AND(($B395&gt;=Input!$O$24),($B395&lt;=Input!$O$26)),$H394+Input!$O$25/Input!$O$27,$H394))</f>
        <v>-200000</v>
      </c>
      <c r="I395" s="95" t="n">
        <f aca="false">(IF(AND(($B395&gt;Input!$O$31),($B395&lt;=Input!$O$33)),$I394+Input!$O$32/Input!$O$34,$I394))</f>
        <v>-200000</v>
      </c>
      <c r="J395" s="95" t="n">
        <f aca="false">(IF(AND(($B395&gt;=Input!$O$38),($B395&lt;=Input!$O$40)),$J394+Input!$O$39/Input!$O$41,$J394))</f>
        <v>0</v>
      </c>
      <c r="K395" s="95"/>
      <c r="L395" s="95" t="n">
        <f aca="false">$D395+$E395+$F395+$H395+$I395+$J395</f>
        <v>-216306.521412162</v>
      </c>
    </row>
    <row r="396" customFormat="false" ht="12.8" hidden="false" customHeight="false" outlineLevel="0" collapsed="false">
      <c r="A396" s="87" t="n">
        <v>392</v>
      </c>
      <c r="B396" s="90" t="n">
        <f aca="false">EOMONTH(Input!$C$7,A396)</f>
        <v>54847</v>
      </c>
      <c r="C396" s="90"/>
      <c r="D396" s="95" t="n">
        <f aca="false">IF($B396&gt;Input!$O$24,$D395,($D395+Input!$O$30)*(1+Input!$O$29/(100*12)))</f>
        <v>87713.2018367199</v>
      </c>
      <c r="E396" s="95" t="n">
        <f aca="false">IF($B396&gt;Input!$O$31,$E395,($E395+Input!$O$37)*(1+Input!$O$36/(100*12)))</f>
        <v>95980.2767511178</v>
      </c>
      <c r="F396" s="95" t="n">
        <f aca="false">IF($B396&gt;Input!$O$38,$F395,($F395+Input!$O$44)*(1+Input!$O$43/(100*12)))</f>
        <v>0</v>
      </c>
      <c r="G396" s="90"/>
      <c r="H396" s="95" t="n">
        <f aca="false">(IF(AND(($B396&gt;=Input!$O$24),($B396&lt;=Input!$O$26)),$H395+Input!$O$25/Input!$O$27,$H395))</f>
        <v>-200000</v>
      </c>
      <c r="I396" s="95" t="n">
        <f aca="false">(IF(AND(($B396&gt;Input!$O$31),($B396&lt;=Input!$O$33)),$I395+Input!$O$32/Input!$O$34,$I395))</f>
        <v>-200000</v>
      </c>
      <c r="J396" s="95" t="n">
        <f aca="false">(IF(AND(($B396&gt;=Input!$O$38),($B396&lt;=Input!$O$40)),$J395+Input!$O$39/Input!$O$41,$J395))</f>
        <v>0</v>
      </c>
      <c r="K396" s="95"/>
      <c r="L396" s="95" t="n">
        <f aca="false">$D396+$E396+$F396+$H396+$I396+$J396</f>
        <v>-216306.521412162</v>
      </c>
    </row>
    <row r="397" customFormat="false" ht="12.8" hidden="false" customHeight="false" outlineLevel="0" collapsed="false">
      <c r="A397" s="87" t="n">
        <v>393</v>
      </c>
      <c r="B397" s="90" t="n">
        <f aca="false">EOMONTH(Input!$C$7,A397)</f>
        <v>54878</v>
      </c>
      <c r="C397" s="90"/>
      <c r="D397" s="95" t="n">
        <f aca="false">IF($B397&gt;Input!$O$24,$D396,($D396+Input!$O$30)*(1+Input!$O$29/(100*12)))</f>
        <v>87713.2018367199</v>
      </c>
      <c r="E397" s="95" t="n">
        <f aca="false">IF($B397&gt;Input!$O$31,$E396,($E396+Input!$O$37)*(1+Input!$O$36/(100*12)))</f>
        <v>95980.2767511178</v>
      </c>
      <c r="F397" s="95" t="n">
        <f aca="false">IF($B397&gt;Input!$O$38,$F396,($F396+Input!$O$44)*(1+Input!$O$43/(100*12)))</f>
        <v>0</v>
      </c>
      <c r="G397" s="90"/>
      <c r="H397" s="95" t="n">
        <f aca="false">(IF(AND(($B397&gt;=Input!$O$24),($B397&lt;=Input!$O$26)),$H396+Input!$O$25/Input!$O$27,$H396))</f>
        <v>-200000</v>
      </c>
      <c r="I397" s="95" t="n">
        <f aca="false">(IF(AND(($B397&gt;Input!$O$31),($B397&lt;=Input!$O$33)),$I396+Input!$O$32/Input!$O$34,$I396))</f>
        <v>-200000</v>
      </c>
      <c r="J397" s="95" t="n">
        <f aca="false">(IF(AND(($B397&gt;=Input!$O$38),($B397&lt;=Input!$O$40)),$J396+Input!$O$39/Input!$O$41,$J396))</f>
        <v>0</v>
      </c>
      <c r="K397" s="95"/>
      <c r="L397" s="95" t="n">
        <f aca="false">$D397+$E397+$F397+$H397+$I397+$J397</f>
        <v>-216306.521412162</v>
      </c>
    </row>
    <row r="398" customFormat="false" ht="12.8" hidden="false" customHeight="false" outlineLevel="0" collapsed="false">
      <c r="A398" s="87" t="n">
        <v>394</v>
      </c>
      <c r="B398" s="90" t="n">
        <f aca="false">EOMONTH(Input!$C$7,A398)</f>
        <v>54908</v>
      </c>
      <c r="C398" s="90"/>
      <c r="D398" s="95" t="n">
        <f aca="false">IF($B398&gt;Input!$O$24,$D397,($D397+Input!$O$30)*(1+Input!$O$29/(100*12)))</f>
        <v>87713.2018367199</v>
      </c>
      <c r="E398" s="95" t="n">
        <f aca="false">IF($B398&gt;Input!$O$31,$E397,($E397+Input!$O$37)*(1+Input!$O$36/(100*12)))</f>
        <v>95980.2767511178</v>
      </c>
      <c r="F398" s="95" t="n">
        <f aca="false">IF($B398&gt;Input!$O$38,$F397,($F397+Input!$O$44)*(1+Input!$O$43/(100*12)))</f>
        <v>0</v>
      </c>
      <c r="G398" s="90"/>
      <c r="H398" s="95" t="n">
        <f aca="false">(IF(AND(($B398&gt;=Input!$O$24),($B398&lt;=Input!$O$26)),$H397+Input!$O$25/Input!$O$27,$H397))</f>
        <v>-200000</v>
      </c>
      <c r="I398" s="95" t="n">
        <f aca="false">(IF(AND(($B398&gt;Input!$O$31),($B398&lt;=Input!$O$33)),$I397+Input!$O$32/Input!$O$34,$I397))</f>
        <v>-200000</v>
      </c>
      <c r="J398" s="95" t="n">
        <f aca="false">(IF(AND(($B398&gt;=Input!$O$38),($B398&lt;=Input!$O$40)),$J397+Input!$O$39/Input!$O$41,$J397))</f>
        <v>0</v>
      </c>
      <c r="K398" s="95"/>
      <c r="L398" s="95" t="n">
        <f aca="false">$D398+$E398+$F398+$H398+$I398+$J398</f>
        <v>-216306.521412162</v>
      </c>
    </row>
    <row r="399" customFormat="false" ht="12.8" hidden="false" customHeight="false" outlineLevel="0" collapsed="false">
      <c r="A399" s="87" t="n">
        <v>395</v>
      </c>
      <c r="B399" s="90" t="n">
        <f aca="false">EOMONTH(Input!$C$7,A399)</f>
        <v>54939</v>
      </c>
      <c r="C399" s="90"/>
      <c r="D399" s="95" t="n">
        <f aca="false">IF($B399&gt;Input!$O$24,$D398,($D398+Input!$O$30)*(1+Input!$O$29/(100*12)))</f>
        <v>87713.2018367199</v>
      </c>
      <c r="E399" s="95" t="n">
        <f aca="false">IF($B399&gt;Input!$O$31,$E398,($E398+Input!$O$37)*(1+Input!$O$36/(100*12)))</f>
        <v>95980.2767511178</v>
      </c>
      <c r="F399" s="95" t="n">
        <f aca="false">IF($B399&gt;Input!$O$38,$F398,($F398+Input!$O$44)*(1+Input!$O$43/(100*12)))</f>
        <v>0</v>
      </c>
      <c r="G399" s="90"/>
      <c r="H399" s="95" t="n">
        <f aca="false">(IF(AND(($B399&gt;=Input!$O$24),($B399&lt;=Input!$O$26)),$H398+Input!$O$25/Input!$O$27,$H398))</f>
        <v>-200000</v>
      </c>
      <c r="I399" s="95" t="n">
        <f aca="false">(IF(AND(($B399&gt;Input!$O$31),($B399&lt;=Input!$O$33)),$I398+Input!$O$32/Input!$O$34,$I398))</f>
        <v>-200000</v>
      </c>
      <c r="J399" s="95" t="n">
        <f aca="false">(IF(AND(($B399&gt;=Input!$O$38),($B399&lt;=Input!$O$40)),$J398+Input!$O$39/Input!$O$41,$J398))</f>
        <v>0</v>
      </c>
      <c r="K399" s="95"/>
      <c r="L399" s="95" t="n">
        <f aca="false">$D399+$E399+$F399+$H399+$I399+$J399</f>
        <v>-216306.521412162</v>
      </c>
    </row>
    <row r="400" customFormat="false" ht="12.8" hidden="false" customHeight="false" outlineLevel="0" collapsed="false">
      <c r="A400" s="87" t="n">
        <v>396</v>
      </c>
      <c r="B400" s="90" t="n">
        <f aca="false">EOMONTH(Input!$C$7,A400)</f>
        <v>54969</v>
      </c>
      <c r="C400" s="90"/>
      <c r="D400" s="95" t="n">
        <f aca="false">IF($B400&gt;Input!$O$24,$D399,($D399+Input!$O$30)*(1+Input!$O$29/(100*12)))</f>
        <v>87713.2018367199</v>
      </c>
      <c r="E400" s="95" t="n">
        <f aca="false">IF($B400&gt;Input!$O$31,$E399,($E399+Input!$O$37)*(1+Input!$O$36/(100*12)))</f>
        <v>95980.2767511178</v>
      </c>
      <c r="F400" s="95" t="n">
        <f aca="false">IF($B400&gt;Input!$O$38,$F399,($F399+Input!$O$44)*(1+Input!$O$43/(100*12)))</f>
        <v>0</v>
      </c>
      <c r="G400" s="90"/>
      <c r="H400" s="95" t="n">
        <f aca="false">(IF(AND(($B400&gt;=Input!$O$24),($B400&lt;=Input!$O$26)),$H399+Input!$O$25/Input!$O$27,$H399))</f>
        <v>-200000</v>
      </c>
      <c r="I400" s="95" t="n">
        <f aca="false">(IF(AND(($B400&gt;Input!$O$31),($B400&lt;=Input!$O$33)),$I399+Input!$O$32/Input!$O$34,$I399))</f>
        <v>-200000</v>
      </c>
      <c r="J400" s="95" t="n">
        <f aca="false">(IF(AND(($B400&gt;=Input!$O$38),($B400&lt;=Input!$O$40)),$J399+Input!$O$39/Input!$O$41,$J399))</f>
        <v>0</v>
      </c>
      <c r="K400" s="95"/>
      <c r="L400" s="95" t="n">
        <f aca="false">$D400+$E400+$F400+$H400+$I400+$J400</f>
        <v>-216306.521412162</v>
      </c>
    </row>
    <row r="401" customFormat="false" ht="12.8" hidden="false" customHeight="false" outlineLevel="0" collapsed="false">
      <c r="A401" s="87" t="n">
        <v>397</v>
      </c>
      <c r="B401" s="90" t="n">
        <f aca="false">EOMONTH(Input!$C$7,A401)</f>
        <v>55000</v>
      </c>
      <c r="C401" s="90"/>
      <c r="D401" s="95" t="n">
        <f aca="false">IF($B401&gt;Input!$O$24,$D400,($D400+Input!$O$30)*(1+Input!$O$29/(100*12)))</f>
        <v>87713.2018367199</v>
      </c>
      <c r="E401" s="95" t="n">
        <f aca="false">IF($B401&gt;Input!$O$31,$E400,($E400+Input!$O$37)*(1+Input!$O$36/(100*12)))</f>
        <v>95980.2767511178</v>
      </c>
      <c r="F401" s="95" t="n">
        <f aca="false">IF($B401&gt;Input!$O$38,$F400,($F400+Input!$O$44)*(1+Input!$O$43/(100*12)))</f>
        <v>0</v>
      </c>
      <c r="G401" s="90"/>
      <c r="H401" s="95" t="n">
        <f aca="false">(IF(AND(($B401&gt;=Input!$O$24),($B401&lt;=Input!$O$26)),$H400+Input!$O$25/Input!$O$27,$H400))</f>
        <v>-200000</v>
      </c>
      <c r="I401" s="95" t="n">
        <f aca="false">(IF(AND(($B401&gt;Input!$O$31),($B401&lt;=Input!$O$33)),$I400+Input!$O$32/Input!$O$34,$I400))</f>
        <v>-200000</v>
      </c>
      <c r="J401" s="95" t="n">
        <f aca="false">(IF(AND(($B401&gt;=Input!$O$38),($B401&lt;=Input!$O$40)),$J400+Input!$O$39/Input!$O$41,$J400))</f>
        <v>0</v>
      </c>
      <c r="K401" s="95"/>
      <c r="L401" s="95" t="n">
        <f aca="false">$D401+$E401+$F401+$H401+$I401+$J401</f>
        <v>-216306.521412162</v>
      </c>
    </row>
    <row r="402" customFormat="false" ht="12.8" hidden="false" customHeight="false" outlineLevel="0" collapsed="false">
      <c r="A402" s="87" t="n">
        <v>398</v>
      </c>
      <c r="B402" s="90" t="n">
        <f aca="false">EOMONTH(Input!$C$7,A402)</f>
        <v>55031</v>
      </c>
      <c r="C402" s="90"/>
      <c r="D402" s="95" t="n">
        <f aca="false">IF($B402&gt;Input!$O$24,$D401,($D401+Input!$O$30)*(1+Input!$O$29/(100*12)))</f>
        <v>87713.2018367199</v>
      </c>
      <c r="E402" s="95" t="n">
        <f aca="false">IF($B402&gt;Input!$O$31,$E401,($E401+Input!$O$37)*(1+Input!$O$36/(100*12)))</f>
        <v>95980.2767511178</v>
      </c>
      <c r="F402" s="95" t="n">
        <f aca="false">IF($B402&gt;Input!$O$38,$F401,($F401+Input!$O$44)*(1+Input!$O$43/(100*12)))</f>
        <v>0</v>
      </c>
      <c r="G402" s="90"/>
      <c r="H402" s="95" t="n">
        <f aca="false">(IF(AND(($B402&gt;=Input!$O$24),($B402&lt;=Input!$O$26)),$H401+Input!$O$25/Input!$O$27,$H401))</f>
        <v>-200000</v>
      </c>
      <c r="I402" s="95" t="n">
        <f aca="false">(IF(AND(($B402&gt;Input!$O$31),($B402&lt;=Input!$O$33)),$I401+Input!$O$32/Input!$O$34,$I401))</f>
        <v>-200000</v>
      </c>
      <c r="J402" s="95" t="n">
        <f aca="false">(IF(AND(($B402&gt;=Input!$O$38),($B402&lt;=Input!$O$40)),$J401+Input!$O$39/Input!$O$41,$J401))</f>
        <v>0</v>
      </c>
      <c r="K402" s="95"/>
      <c r="L402" s="95" t="n">
        <f aca="false">$D402+$E402+$F402+$H402+$I402+$J402</f>
        <v>-216306.521412162</v>
      </c>
    </row>
    <row r="403" customFormat="false" ht="12.8" hidden="false" customHeight="false" outlineLevel="0" collapsed="false">
      <c r="A403" s="87" t="n">
        <v>399</v>
      </c>
      <c r="B403" s="90" t="n">
        <f aca="false">EOMONTH(Input!$C$7,A403)</f>
        <v>55061</v>
      </c>
      <c r="C403" s="90"/>
      <c r="D403" s="95" t="n">
        <f aca="false">IF($B403&gt;Input!$O$24,$D402,($D402+Input!$O$30)*(1+Input!$O$29/(100*12)))</f>
        <v>87713.2018367199</v>
      </c>
      <c r="E403" s="95" t="n">
        <f aca="false">IF($B403&gt;Input!$O$31,$E402,($E402+Input!$O$37)*(1+Input!$O$36/(100*12)))</f>
        <v>95980.2767511178</v>
      </c>
      <c r="F403" s="95" t="n">
        <f aca="false">IF($B403&gt;Input!$O$38,$F402,($F402+Input!$O$44)*(1+Input!$O$43/(100*12)))</f>
        <v>0</v>
      </c>
      <c r="G403" s="90"/>
      <c r="H403" s="95" t="n">
        <f aca="false">(IF(AND(($B403&gt;=Input!$O$24),($B403&lt;=Input!$O$26)),$H402+Input!$O$25/Input!$O$27,$H402))</f>
        <v>-200000</v>
      </c>
      <c r="I403" s="95" t="n">
        <f aca="false">(IF(AND(($B403&gt;Input!$O$31),($B403&lt;=Input!$O$33)),$I402+Input!$O$32/Input!$O$34,$I402))</f>
        <v>-200000</v>
      </c>
      <c r="J403" s="95" t="n">
        <f aca="false">(IF(AND(($B403&gt;=Input!$O$38),($B403&lt;=Input!$O$40)),$J402+Input!$O$39/Input!$O$41,$J402))</f>
        <v>0</v>
      </c>
      <c r="K403" s="95"/>
      <c r="L403" s="95" t="n">
        <f aca="false">$D403+$E403+$F403+$H403+$I403+$J403</f>
        <v>-216306.521412162</v>
      </c>
    </row>
    <row r="404" customFormat="false" ht="12.8" hidden="false" customHeight="false" outlineLevel="0" collapsed="false">
      <c r="A404" s="87" t="n">
        <v>400</v>
      </c>
      <c r="B404" s="90" t="n">
        <f aca="false">EOMONTH(Input!$C$7,A404)</f>
        <v>55092</v>
      </c>
      <c r="C404" s="90"/>
      <c r="D404" s="95" t="n">
        <f aca="false">IF($B404&gt;Input!$O$24,$D403,($D403+Input!$O$30)*(1+Input!$O$29/(100*12)))</f>
        <v>87713.2018367199</v>
      </c>
      <c r="E404" s="95" t="n">
        <f aca="false">IF($B404&gt;Input!$O$31,$E403,($E403+Input!$O$37)*(1+Input!$O$36/(100*12)))</f>
        <v>95980.2767511178</v>
      </c>
      <c r="F404" s="95" t="n">
        <f aca="false">IF($B404&gt;Input!$O$38,$F403,($F403+Input!$O$44)*(1+Input!$O$43/(100*12)))</f>
        <v>0</v>
      </c>
      <c r="G404" s="90"/>
      <c r="H404" s="95" t="n">
        <f aca="false">(IF(AND(($B404&gt;=Input!$O$24),($B404&lt;=Input!$O$26)),$H403+Input!$O$25/Input!$O$27,$H403))</f>
        <v>-200000</v>
      </c>
      <c r="I404" s="95" t="n">
        <f aca="false">(IF(AND(($B404&gt;Input!$O$31),($B404&lt;=Input!$O$33)),$I403+Input!$O$32/Input!$O$34,$I403))</f>
        <v>-200000</v>
      </c>
      <c r="J404" s="95" t="n">
        <f aca="false">(IF(AND(($B404&gt;=Input!$O$38),($B404&lt;=Input!$O$40)),$J403+Input!$O$39/Input!$O$41,$J403))</f>
        <v>0</v>
      </c>
      <c r="K404" s="95"/>
      <c r="L404" s="95" t="n">
        <f aca="false">$D404+$E404+$F404+$H404+$I404+$J404</f>
        <v>-216306.521412162</v>
      </c>
    </row>
    <row r="405" customFormat="false" ht="12.8" hidden="false" customHeight="false" outlineLevel="0" collapsed="false">
      <c r="A405" s="87" t="n">
        <v>401</v>
      </c>
      <c r="B405" s="90" t="n">
        <f aca="false">EOMONTH(Input!$C$7,A405)</f>
        <v>55122</v>
      </c>
      <c r="C405" s="90"/>
      <c r="D405" s="95" t="n">
        <f aca="false">IF($B405&gt;Input!$O$24,$D404,($D404+Input!$O$30)*(1+Input!$O$29/(100*12)))</f>
        <v>87713.2018367199</v>
      </c>
      <c r="E405" s="95" t="n">
        <f aca="false">IF($B405&gt;Input!$O$31,$E404,($E404+Input!$O$37)*(1+Input!$O$36/(100*12)))</f>
        <v>95980.2767511178</v>
      </c>
      <c r="F405" s="95" t="n">
        <f aca="false">IF($B405&gt;Input!$O$38,$F404,($F404+Input!$O$44)*(1+Input!$O$43/(100*12)))</f>
        <v>0</v>
      </c>
      <c r="G405" s="90"/>
      <c r="H405" s="95" t="n">
        <f aca="false">(IF(AND(($B405&gt;=Input!$O$24),($B405&lt;=Input!$O$26)),$H404+Input!$O$25/Input!$O$27,$H404))</f>
        <v>-200000</v>
      </c>
      <c r="I405" s="95" t="n">
        <f aca="false">(IF(AND(($B405&gt;Input!$O$31),($B405&lt;=Input!$O$33)),$I404+Input!$O$32/Input!$O$34,$I404))</f>
        <v>-200000</v>
      </c>
      <c r="J405" s="95" t="n">
        <f aca="false">(IF(AND(($B405&gt;=Input!$O$38),($B405&lt;=Input!$O$40)),$J404+Input!$O$39/Input!$O$41,$J404))</f>
        <v>0</v>
      </c>
      <c r="K405" s="95"/>
      <c r="L405" s="95" t="n">
        <f aca="false">$D405+$E405+$F405+$H405+$I405+$J405</f>
        <v>-216306.521412162</v>
      </c>
    </row>
    <row r="406" customFormat="false" ht="12.8" hidden="false" customHeight="false" outlineLevel="0" collapsed="false">
      <c r="A406" s="87" t="n">
        <v>402</v>
      </c>
      <c r="B406" s="90" t="n">
        <f aca="false">EOMONTH(Input!$C$7,A406)</f>
        <v>55153</v>
      </c>
      <c r="C406" s="90"/>
      <c r="D406" s="95" t="n">
        <f aca="false">IF($B406&gt;Input!$O$24,$D405,($D405+Input!$O$30)*(1+Input!$O$29/(100*12)))</f>
        <v>87713.2018367199</v>
      </c>
      <c r="E406" s="95" t="n">
        <f aca="false">IF($B406&gt;Input!$O$31,$E405,($E405+Input!$O$37)*(1+Input!$O$36/(100*12)))</f>
        <v>95980.2767511178</v>
      </c>
      <c r="F406" s="95" t="n">
        <f aca="false">IF($B406&gt;Input!$O$38,$F405,($F405+Input!$O$44)*(1+Input!$O$43/(100*12)))</f>
        <v>0</v>
      </c>
      <c r="G406" s="90"/>
      <c r="H406" s="95" t="n">
        <f aca="false">(IF(AND(($B406&gt;=Input!$O$24),($B406&lt;=Input!$O$26)),$H405+Input!$O$25/Input!$O$27,$H405))</f>
        <v>-200000</v>
      </c>
      <c r="I406" s="95" t="n">
        <f aca="false">(IF(AND(($B406&gt;Input!$O$31),($B406&lt;=Input!$O$33)),$I405+Input!$O$32/Input!$O$34,$I405))</f>
        <v>-200000</v>
      </c>
      <c r="J406" s="95" t="n">
        <f aca="false">(IF(AND(($B406&gt;=Input!$O$38),($B406&lt;=Input!$O$40)),$J405+Input!$O$39/Input!$O$41,$J405))</f>
        <v>0</v>
      </c>
      <c r="K406" s="95"/>
      <c r="L406" s="95" t="n">
        <f aca="false">$D406+$E406+$F406+$H406+$I406+$J406</f>
        <v>-216306.521412162</v>
      </c>
    </row>
    <row r="407" customFormat="false" ht="12.8" hidden="false" customHeight="false" outlineLevel="0" collapsed="false">
      <c r="A407" s="87" t="n">
        <v>403</v>
      </c>
      <c r="B407" s="90" t="n">
        <f aca="false">EOMONTH(Input!$C$7,A407)</f>
        <v>55184</v>
      </c>
      <c r="C407" s="90"/>
      <c r="D407" s="95" t="n">
        <f aca="false">IF($B407&gt;Input!$O$24,$D406,($D406+Input!$O$30)*(1+Input!$O$29/(100*12)))</f>
        <v>87713.2018367199</v>
      </c>
      <c r="E407" s="95" t="n">
        <f aca="false">IF($B407&gt;Input!$O$31,$E406,($E406+Input!$O$37)*(1+Input!$O$36/(100*12)))</f>
        <v>95980.2767511178</v>
      </c>
      <c r="F407" s="95" t="n">
        <f aca="false">IF($B407&gt;Input!$O$38,$F406,($F406+Input!$O$44)*(1+Input!$O$43/(100*12)))</f>
        <v>0</v>
      </c>
      <c r="G407" s="90"/>
      <c r="H407" s="95" t="n">
        <f aca="false">(IF(AND(($B407&gt;=Input!$O$24),($B407&lt;=Input!$O$26)),$H406+Input!$O$25/Input!$O$27,$H406))</f>
        <v>-200000</v>
      </c>
      <c r="I407" s="95" t="n">
        <f aca="false">(IF(AND(($B407&gt;Input!$O$31),($B407&lt;=Input!$O$33)),$I406+Input!$O$32/Input!$O$34,$I406))</f>
        <v>-200000</v>
      </c>
      <c r="J407" s="95" t="n">
        <f aca="false">(IF(AND(($B407&gt;=Input!$O$38),($B407&lt;=Input!$O$40)),$J406+Input!$O$39/Input!$O$41,$J406))</f>
        <v>0</v>
      </c>
      <c r="K407" s="95"/>
      <c r="L407" s="95" t="n">
        <f aca="false">$D407+$E407+$F407+$H407+$I407+$J407</f>
        <v>-216306.521412162</v>
      </c>
    </row>
    <row r="408" customFormat="false" ht="12.8" hidden="false" customHeight="false" outlineLevel="0" collapsed="false">
      <c r="A408" s="87" t="n">
        <v>404</v>
      </c>
      <c r="B408" s="90" t="n">
        <f aca="false">EOMONTH(Input!$C$7,A408)</f>
        <v>55212</v>
      </c>
      <c r="C408" s="90"/>
      <c r="D408" s="95" t="n">
        <f aca="false">IF($B408&gt;Input!$O$24,$D407,($D407+Input!$O$30)*(1+Input!$O$29/(100*12)))</f>
        <v>87713.2018367199</v>
      </c>
      <c r="E408" s="95" t="n">
        <f aca="false">IF($B408&gt;Input!$O$31,$E407,($E407+Input!$O$37)*(1+Input!$O$36/(100*12)))</f>
        <v>95980.2767511178</v>
      </c>
      <c r="F408" s="95" t="n">
        <f aca="false">IF($B408&gt;Input!$O$38,$F407,($F407+Input!$O$44)*(1+Input!$O$43/(100*12)))</f>
        <v>0</v>
      </c>
      <c r="G408" s="90"/>
      <c r="H408" s="95" t="n">
        <f aca="false">(IF(AND(($B408&gt;=Input!$O$24),($B408&lt;=Input!$O$26)),$H407+Input!$O$25/Input!$O$27,$H407))</f>
        <v>-200000</v>
      </c>
      <c r="I408" s="95" t="n">
        <f aca="false">(IF(AND(($B408&gt;Input!$O$31),($B408&lt;=Input!$O$33)),$I407+Input!$O$32/Input!$O$34,$I407))</f>
        <v>-200000</v>
      </c>
      <c r="J408" s="95" t="n">
        <f aca="false">(IF(AND(($B408&gt;=Input!$O$38),($B408&lt;=Input!$O$40)),$J407+Input!$O$39/Input!$O$41,$J407))</f>
        <v>0</v>
      </c>
      <c r="K408" s="95"/>
      <c r="L408" s="95" t="n">
        <f aca="false">$D408+$E408+$F408+$H408+$I408+$J408</f>
        <v>-216306.521412162</v>
      </c>
    </row>
    <row r="409" customFormat="false" ht="12.8" hidden="false" customHeight="false" outlineLevel="0" collapsed="false">
      <c r="A409" s="87" t="n">
        <v>405</v>
      </c>
      <c r="B409" s="90" t="n">
        <f aca="false">EOMONTH(Input!$C$7,A409)</f>
        <v>55243</v>
      </c>
      <c r="C409" s="90"/>
      <c r="D409" s="95" t="n">
        <f aca="false">IF($B409&gt;Input!$O$24,$D408,($D408+Input!$O$30)*(1+Input!$O$29/(100*12)))</f>
        <v>87713.2018367199</v>
      </c>
      <c r="E409" s="95" t="n">
        <f aca="false">IF($B409&gt;Input!$O$31,$E408,($E408+Input!$O$37)*(1+Input!$O$36/(100*12)))</f>
        <v>95980.2767511178</v>
      </c>
      <c r="F409" s="95" t="n">
        <f aca="false">IF($B409&gt;Input!$O$38,$F408,($F408+Input!$O$44)*(1+Input!$O$43/(100*12)))</f>
        <v>0</v>
      </c>
      <c r="G409" s="90"/>
      <c r="H409" s="95" t="n">
        <f aca="false">(IF(AND(($B409&gt;=Input!$O$24),($B409&lt;=Input!$O$26)),$H408+Input!$O$25/Input!$O$27,$H408))</f>
        <v>-200000</v>
      </c>
      <c r="I409" s="95" t="n">
        <f aca="false">(IF(AND(($B409&gt;Input!$O$31),($B409&lt;=Input!$O$33)),$I408+Input!$O$32/Input!$O$34,$I408))</f>
        <v>-200000</v>
      </c>
      <c r="J409" s="95" t="n">
        <f aca="false">(IF(AND(($B409&gt;=Input!$O$38),($B409&lt;=Input!$O$40)),$J408+Input!$O$39/Input!$O$41,$J408))</f>
        <v>0</v>
      </c>
      <c r="K409" s="95"/>
      <c r="L409" s="95" t="n">
        <f aca="false">$D409+$E409+$F409+$H409+$I409+$J409</f>
        <v>-216306.521412162</v>
      </c>
    </row>
    <row r="410" customFormat="false" ht="12.8" hidden="false" customHeight="false" outlineLevel="0" collapsed="false">
      <c r="A410" s="87" t="n">
        <v>406</v>
      </c>
      <c r="B410" s="90" t="n">
        <f aca="false">EOMONTH(Input!$C$7,A410)</f>
        <v>55273</v>
      </c>
      <c r="C410" s="90"/>
      <c r="D410" s="95" t="n">
        <f aca="false">IF($B410&gt;Input!$O$24,$D409,($D409+Input!$O$30)*(1+Input!$O$29/(100*12)))</f>
        <v>87713.2018367199</v>
      </c>
      <c r="E410" s="95" t="n">
        <f aca="false">IF($B410&gt;Input!$O$31,$E409,($E409+Input!$O$37)*(1+Input!$O$36/(100*12)))</f>
        <v>95980.2767511178</v>
      </c>
      <c r="F410" s="95" t="n">
        <f aca="false">IF($B410&gt;Input!$O$38,$F409,($F409+Input!$O$44)*(1+Input!$O$43/(100*12)))</f>
        <v>0</v>
      </c>
      <c r="G410" s="90"/>
      <c r="H410" s="95" t="n">
        <f aca="false">(IF(AND(($B410&gt;=Input!$O$24),($B410&lt;=Input!$O$26)),$H409+Input!$O$25/Input!$O$27,$H409))</f>
        <v>-200000</v>
      </c>
      <c r="I410" s="95" t="n">
        <f aca="false">(IF(AND(($B410&gt;Input!$O$31),($B410&lt;=Input!$O$33)),$I409+Input!$O$32/Input!$O$34,$I409))</f>
        <v>-200000</v>
      </c>
      <c r="J410" s="95" t="n">
        <f aca="false">(IF(AND(($B410&gt;=Input!$O$38),($B410&lt;=Input!$O$40)),$J409+Input!$O$39/Input!$O$41,$J409))</f>
        <v>0</v>
      </c>
      <c r="K410" s="95"/>
      <c r="L410" s="95" t="n">
        <f aca="false">$D410+$E410+$F410+$H410+$I410+$J410</f>
        <v>-216306.521412162</v>
      </c>
    </row>
    <row r="411" customFormat="false" ht="12.8" hidden="false" customHeight="false" outlineLevel="0" collapsed="false">
      <c r="A411" s="87" t="n">
        <v>407</v>
      </c>
      <c r="B411" s="90" t="n">
        <f aca="false">EOMONTH(Input!$C$7,A411)</f>
        <v>55304</v>
      </c>
      <c r="C411" s="90"/>
      <c r="D411" s="95" t="n">
        <f aca="false">IF($B411&gt;Input!$O$24,$D410,($D410+Input!$O$30)*(1+Input!$O$29/(100*12)))</f>
        <v>87713.2018367199</v>
      </c>
      <c r="E411" s="95" t="n">
        <f aca="false">IF($B411&gt;Input!$O$31,$E410,($E410+Input!$O$37)*(1+Input!$O$36/(100*12)))</f>
        <v>95980.2767511178</v>
      </c>
      <c r="F411" s="95" t="n">
        <f aca="false">IF($B411&gt;Input!$O$38,$F410,($F410+Input!$O$44)*(1+Input!$O$43/(100*12)))</f>
        <v>0</v>
      </c>
      <c r="G411" s="90"/>
      <c r="H411" s="95" t="n">
        <f aca="false">(IF(AND(($B411&gt;=Input!$O$24),($B411&lt;=Input!$O$26)),$H410+Input!$O$25/Input!$O$27,$H410))</f>
        <v>-200000</v>
      </c>
      <c r="I411" s="95" t="n">
        <f aca="false">(IF(AND(($B411&gt;Input!$O$31),($B411&lt;=Input!$O$33)),$I410+Input!$O$32/Input!$O$34,$I410))</f>
        <v>-200000</v>
      </c>
      <c r="J411" s="95" t="n">
        <f aca="false">(IF(AND(($B411&gt;=Input!$O$38),($B411&lt;=Input!$O$40)),$J410+Input!$O$39/Input!$O$41,$J410))</f>
        <v>0</v>
      </c>
      <c r="K411" s="95"/>
      <c r="L411" s="95" t="n">
        <f aca="false">$D411+$E411+$F411+$H411+$I411+$J411</f>
        <v>-216306.521412162</v>
      </c>
    </row>
    <row r="412" customFormat="false" ht="12.8" hidden="false" customHeight="false" outlineLevel="0" collapsed="false">
      <c r="A412" s="87" t="n">
        <v>408</v>
      </c>
      <c r="B412" s="90" t="n">
        <f aca="false">EOMONTH(Input!$C$7,A412)</f>
        <v>55334</v>
      </c>
      <c r="C412" s="90"/>
      <c r="D412" s="95" t="n">
        <f aca="false">IF($B412&gt;Input!$O$24,$D411,($D411+Input!$O$30)*(1+Input!$O$29/(100*12)))</f>
        <v>87713.2018367199</v>
      </c>
      <c r="E412" s="95" t="n">
        <f aca="false">IF($B412&gt;Input!$O$31,$E411,($E411+Input!$O$37)*(1+Input!$O$36/(100*12)))</f>
        <v>95980.2767511178</v>
      </c>
      <c r="F412" s="95" t="n">
        <f aca="false">IF($B412&gt;Input!$O$38,$F411,($F411+Input!$O$44)*(1+Input!$O$43/(100*12)))</f>
        <v>0</v>
      </c>
      <c r="G412" s="90"/>
      <c r="H412" s="95" t="n">
        <f aca="false">(IF(AND(($B412&gt;=Input!$O$24),($B412&lt;=Input!$O$26)),$H411+Input!$O$25/Input!$O$27,$H411))</f>
        <v>-200000</v>
      </c>
      <c r="I412" s="95" t="n">
        <f aca="false">(IF(AND(($B412&gt;Input!$O$31),($B412&lt;=Input!$O$33)),$I411+Input!$O$32/Input!$O$34,$I411))</f>
        <v>-200000</v>
      </c>
      <c r="J412" s="95" t="n">
        <f aca="false">(IF(AND(($B412&gt;=Input!$O$38),($B412&lt;=Input!$O$40)),$J411+Input!$O$39/Input!$O$41,$J411))</f>
        <v>0</v>
      </c>
      <c r="K412" s="95"/>
      <c r="L412" s="95" t="n">
        <f aca="false">$D412+$E412+$F412+$H412+$I412+$J412</f>
        <v>-216306.521412162</v>
      </c>
    </row>
    <row r="413" customFormat="false" ht="12.8" hidden="false" customHeight="false" outlineLevel="0" collapsed="false">
      <c r="A413" s="87" t="n">
        <v>409</v>
      </c>
      <c r="B413" s="90" t="n">
        <f aca="false">EOMONTH(Input!$C$7,A413)</f>
        <v>55365</v>
      </c>
      <c r="C413" s="90"/>
      <c r="D413" s="95" t="n">
        <f aca="false">IF($B413&gt;Input!$O$24,$D412,($D412+Input!$O$30)*(1+Input!$O$29/(100*12)))</f>
        <v>87713.2018367199</v>
      </c>
      <c r="E413" s="95" t="n">
        <f aca="false">IF($B413&gt;Input!$O$31,$E412,($E412+Input!$O$37)*(1+Input!$O$36/(100*12)))</f>
        <v>95980.2767511178</v>
      </c>
      <c r="F413" s="95" t="n">
        <f aca="false">IF($B413&gt;Input!$O$38,$F412,($F412+Input!$O$44)*(1+Input!$O$43/(100*12)))</f>
        <v>0</v>
      </c>
      <c r="G413" s="90"/>
      <c r="H413" s="95" t="n">
        <f aca="false">(IF(AND(($B413&gt;=Input!$O$24),($B413&lt;=Input!$O$26)),$H412+Input!$O$25/Input!$O$27,$H412))</f>
        <v>-200000</v>
      </c>
      <c r="I413" s="95" t="n">
        <f aca="false">(IF(AND(($B413&gt;Input!$O$31),($B413&lt;=Input!$O$33)),$I412+Input!$O$32/Input!$O$34,$I412))</f>
        <v>-200000</v>
      </c>
      <c r="J413" s="95" t="n">
        <f aca="false">(IF(AND(($B413&gt;=Input!$O$38),($B413&lt;=Input!$O$40)),$J412+Input!$O$39/Input!$O$41,$J412))</f>
        <v>0</v>
      </c>
      <c r="K413" s="95"/>
      <c r="L413" s="95" t="n">
        <f aca="false">$D413+$E413+$F413+$H413+$I413+$J413</f>
        <v>-216306.521412162</v>
      </c>
    </row>
    <row r="414" customFormat="false" ht="12.8" hidden="false" customHeight="false" outlineLevel="0" collapsed="false">
      <c r="A414" s="87" t="n">
        <v>410</v>
      </c>
      <c r="B414" s="90" t="n">
        <f aca="false">EOMONTH(Input!$C$7,A414)</f>
        <v>55396</v>
      </c>
      <c r="C414" s="90"/>
      <c r="D414" s="95" t="n">
        <f aca="false">IF($B414&gt;Input!$O$24,$D413,($D413+Input!$O$30)*(1+Input!$O$29/(100*12)))</f>
        <v>87713.2018367199</v>
      </c>
      <c r="E414" s="95" t="n">
        <f aca="false">IF($B414&gt;Input!$O$31,$E413,($E413+Input!$O$37)*(1+Input!$O$36/(100*12)))</f>
        <v>95980.2767511178</v>
      </c>
      <c r="F414" s="95" t="n">
        <f aca="false">IF($B414&gt;Input!$O$38,$F413,($F413+Input!$O$44)*(1+Input!$O$43/(100*12)))</f>
        <v>0</v>
      </c>
      <c r="G414" s="90"/>
      <c r="H414" s="95" t="n">
        <f aca="false">(IF(AND(($B414&gt;=Input!$O$24),($B414&lt;=Input!$O$26)),$H413+Input!$O$25/Input!$O$27,$H413))</f>
        <v>-200000</v>
      </c>
      <c r="I414" s="95" t="n">
        <f aca="false">(IF(AND(($B414&gt;Input!$O$31),($B414&lt;=Input!$O$33)),$I413+Input!$O$32/Input!$O$34,$I413))</f>
        <v>-200000</v>
      </c>
      <c r="J414" s="95" t="n">
        <f aca="false">(IF(AND(($B414&gt;=Input!$O$38),($B414&lt;=Input!$O$40)),$J413+Input!$O$39/Input!$O$41,$J413))</f>
        <v>0</v>
      </c>
      <c r="K414" s="95"/>
      <c r="L414" s="95" t="n">
        <f aca="false">$D414+$E414+$F414+$H414+$I414+$J414</f>
        <v>-216306.521412162</v>
      </c>
    </row>
    <row r="415" customFormat="false" ht="12.8" hidden="false" customHeight="false" outlineLevel="0" collapsed="false">
      <c r="A415" s="87" t="n">
        <v>411</v>
      </c>
      <c r="B415" s="90" t="n">
        <f aca="false">EOMONTH(Input!$C$7,A415)</f>
        <v>55426</v>
      </c>
      <c r="C415" s="90"/>
      <c r="D415" s="95" t="n">
        <f aca="false">IF($B415&gt;Input!$O$24,$D414,($D414+Input!$O$30)*(1+Input!$O$29/(100*12)))</f>
        <v>87713.2018367199</v>
      </c>
      <c r="E415" s="95" t="n">
        <f aca="false">IF($B415&gt;Input!$O$31,$E414,($E414+Input!$O$37)*(1+Input!$O$36/(100*12)))</f>
        <v>95980.2767511178</v>
      </c>
      <c r="F415" s="95" t="n">
        <f aca="false">IF($B415&gt;Input!$O$38,$F414,($F414+Input!$O$44)*(1+Input!$O$43/(100*12)))</f>
        <v>0</v>
      </c>
      <c r="G415" s="90"/>
      <c r="H415" s="95" t="n">
        <f aca="false">(IF(AND(($B415&gt;=Input!$O$24),($B415&lt;=Input!$O$26)),$H414+Input!$O$25/Input!$O$27,$H414))</f>
        <v>-200000</v>
      </c>
      <c r="I415" s="95" t="n">
        <f aca="false">(IF(AND(($B415&gt;Input!$O$31),($B415&lt;=Input!$O$33)),$I414+Input!$O$32/Input!$O$34,$I414))</f>
        <v>-200000</v>
      </c>
      <c r="J415" s="95" t="n">
        <f aca="false">(IF(AND(($B415&gt;=Input!$O$38),($B415&lt;=Input!$O$40)),$J414+Input!$O$39/Input!$O$41,$J414))</f>
        <v>0</v>
      </c>
      <c r="K415" s="95"/>
      <c r="L415" s="95" t="n">
        <f aca="false">$D415+$E415+$F415+$H415+$I415+$J415</f>
        <v>-216306.521412162</v>
      </c>
    </row>
    <row r="416" customFormat="false" ht="12.8" hidden="false" customHeight="false" outlineLevel="0" collapsed="false">
      <c r="A416" s="87" t="n">
        <v>412</v>
      </c>
      <c r="B416" s="90" t="n">
        <f aca="false">EOMONTH(Input!$C$7,A416)</f>
        <v>55457</v>
      </c>
      <c r="C416" s="90"/>
      <c r="D416" s="95" t="n">
        <f aca="false">IF($B416&gt;Input!$O$24,$D415,($D415+Input!$O$30)*(1+Input!$O$29/(100*12)))</f>
        <v>87713.2018367199</v>
      </c>
      <c r="E416" s="95" t="n">
        <f aca="false">IF($B416&gt;Input!$O$31,$E415,($E415+Input!$O$37)*(1+Input!$O$36/(100*12)))</f>
        <v>95980.2767511178</v>
      </c>
      <c r="F416" s="95" t="n">
        <f aca="false">IF($B416&gt;Input!$O$38,$F415,($F415+Input!$O$44)*(1+Input!$O$43/(100*12)))</f>
        <v>0</v>
      </c>
      <c r="G416" s="90"/>
      <c r="H416" s="95" t="n">
        <f aca="false">(IF(AND(($B416&gt;=Input!$O$24),($B416&lt;=Input!$O$26)),$H415+Input!$O$25/Input!$O$27,$H415))</f>
        <v>-200000</v>
      </c>
      <c r="I416" s="95" t="n">
        <f aca="false">(IF(AND(($B416&gt;Input!$O$31),($B416&lt;=Input!$O$33)),$I415+Input!$O$32/Input!$O$34,$I415))</f>
        <v>-200000</v>
      </c>
      <c r="J416" s="95" t="n">
        <f aca="false">(IF(AND(($B416&gt;=Input!$O$38),($B416&lt;=Input!$O$40)),$J415+Input!$O$39/Input!$O$41,$J415))</f>
        <v>0</v>
      </c>
      <c r="K416" s="95"/>
      <c r="L416" s="95" t="n">
        <f aca="false">$D416+$E416+$F416+$H416+$I416+$J416</f>
        <v>-216306.521412162</v>
      </c>
    </row>
    <row r="417" customFormat="false" ht="12.8" hidden="false" customHeight="false" outlineLevel="0" collapsed="false">
      <c r="A417" s="87" t="n">
        <v>413</v>
      </c>
      <c r="B417" s="90" t="n">
        <f aca="false">EOMONTH(Input!$C$7,A417)</f>
        <v>55487</v>
      </c>
      <c r="C417" s="90"/>
      <c r="D417" s="95" t="n">
        <f aca="false">IF($B417&gt;Input!$O$24,$D416,($D416+Input!$O$30)*(1+Input!$O$29/(100*12)))</f>
        <v>87713.2018367199</v>
      </c>
      <c r="E417" s="95" t="n">
        <f aca="false">IF($B417&gt;Input!$O$31,$E416,($E416+Input!$O$37)*(1+Input!$O$36/(100*12)))</f>
        <v>95980.2767511178</v>
      </c>
      <c r="F417" s="95" t="n">
        <f aca="false">IF($B417&gt;Input!$O$38,$F416,($F416+Input!$O$44)*(1+Input!$O$43/(100*12)))</f>
        <v>0</v>
      </c>
      <c r="G417" s="90"/>
      <c r="H417" s="95" t="n">
        <f aca="false">(IF(AND(($B417&gt;=Input!$O$24),($B417&lt;=Input!$O$26)),$H416+Input!$O$25/Input!$O$27,$H416))</f>
        <v>-200000</v>
      </c>
      <c r="I417" s="95" t="n">
        <f aca="false">(IF(AND(($B417&gt;Input!$O$31),($B417&lt;=Input!$O$33)),$I416+Input!$O$32/Input!$O$34,$I416))</f>
        <v>-200000</v>
      </c>
      <c r="J417" s="95" t="n">
        <f aca="false">(IF(AND(($B417&gt;=Input!$O$38),($B417&lt;=Input!$O$40)),$J416+Input!$O$39/Input!$O$41,$J416))</f>
        <v>0</v>
      </c>
      <c r="K417" s="95"/>
      <c r="L417" s="95" t="n">
        <f aca="false">$D417+$E417+$F417+$H417+$I417+$J417</f>
        <v>-216306.521412162</v>
      </c>
    </row>
    <row r="418" customFormat="false" ht="12.8" hidden="false" customHeight="false" outlineLevel="0" collapsed="false">
      <c r="A418" s="87" t="n">
        <v>414</v>
      </c>
      <c r="B418" s="90" t="n">
        <f aca="false">EOMONTH(Input!$C$7,A418)</f>
        <v>55518</v>
      </c>
      <c r="C418" s="90"/>
      <c r="D418" s="95" t="n">
        <f aca="false">IF($B418&gt;Input!$O$24,$D417,($D417+Input!$O$30)*(1+Input!$O$29/(100*12)))</f>
        <v>87713.2018367199</v>
      </c>
      <c r="E418" s="95" t="n">
        <f aca="false">IF($B418&gt;Input!$O$31,$E417,($E417+Input!$O$37)*(1+Input!$O$36/(100*12)))</f>
        <v>95980.2767511178</v>
      </c>
      <c r="F418" s="95" t="n">
        <f aca="false">IF($B418&gt;Input!$O$38,$F417,($F417+Input!$O$44)*(1+Input!$O$43/(100*12)))</f>
        <v>0</v>
      </c>
      <c r="G418" s="90"/>
      <c r="H418" s="95" t="n">
        <f aca="false">(IF(AND(($B418&gt;=Input!$O$24),($B418&lt;=Input!$O$26)),$H417+Input!$O$25/Input!$O$27,$H417))</f>
        <v>-200000</v>
      </c>
      <c r="I418" s="95" t="n">
        <f aca="false">(IF(AND(($B418&gt;Input!$O$31),($B418&lt;=Input!$O$33)),$I417+Input!$O$32/Input!$O$34,$I417))</f>
        <v>-200000</v>
      </c>
      <c r="J418" s="95" t="n">
        <f aca="false">(IF(AND(($B418&gt;=Input!$O$38),($B418&lt;=Input!$O$40)),$J417+Input!$O$39/Input!$O$41,$J417))</f>
        <v>0</v>
      </c>
      <c r="K418" s="95"/>
      <c r="L418" s="95" t="n">
        <f aca="false">$D418+$E418+$F418+$H418+$I418+$J418</f>
        <v>-216306.521412162</v>
      </c>
    </row>
    <row r="419" customFormat="false" ht="12.8" hidden="false" customHeight="false" outlineLevel="0" collapsed="false">
      <c r="A419" s="87" t="n">
        <v>415</v>
      </c>
      <c r="B419" s="90" t="n">
        <f aca="false">EOMONTH(Input!$C$7,A419)</f>
        <v>55549</v>
      </c>
      <c r="C419" s="90"/>
      <c r="D419" s="95" t="n">
        <f aca="false">IF($B419&gt;Input!$O$24,$D418,($D418+Input!$O$30)*(1+Input!$O$29/(100*12)))</f>
        <v>87713.2018367199</v>
      </c>
      <c r="E419" s="95" t="n">
        <f aca="false">IF($B419&gt;Input!$O$31,$E418,($E418+Input!$O$37)*(1+Input!$O$36/(100*12)))</f>
        <v>95980.2767511178</v>
      </c>
      <c r="F419" s="95" t="n">
        <f aca="false">IF($B419&gt;Input!$O$38,$F418,($F418+Input!$O$44)*(1+Input!$O$43/(100*12)))</f>
        <v>0</v>
      </c>
      <c r="G419" s="90"/>
      <c r="H419" s="95" t="n">
        <f aca="false">(IF(AND(($B419&gt;=Input!$O$24),($B419&lt;=Input!$O$26)),$H418+Input!$O$25/Input!$O$27,$H418))</f>
        <v>-200000</v>
      </c>
      <c r="I419" s="95" t="n">
        <f aca="false">(IF(AND(($B419&gt;Input!$O$31),($B419&lt;=Input!$O$33)),$I418+Input!$O$32/Input!$O$34,$I418))</f>
        <v>-200000</v>
      </c>
      <c r="J419" s="95" t="n">
        <f aca="false">(IF(AND(($B419&gt;=Input!$O$38),($B419&lt;=Input!$O$40)),$J418+Input!$O$39/Input!$O$41,$J418))</f>
        <v>0</v>
      </c>
      <c r="K419" s="95"/>
      <c r="L419" s="95" t="n">
        <f aca="false">$D419+$E419+$F419+$H419+$I419+$J419</f>
        <v>-216306.521412162</v>
      </c>
    </row>
    <row r="420" customFormat="false" ht="12.8" hidden="false" customHeight="false" outlineLevel="0" collapsed="false">
      <c r="A420" s="87" t="n">
        <v>416</v>
      </c>
      <c r="B420" s="90" t="n">
        <f aca="false">EOMONTH(Input!$C$7,A420)</f>
        <v>55578</v>
      </c>
      <c r="C420" s="90"/>
      <c r="D420" s="95" t="n">
        <f aca="false">IF($B420&gt;Input!$O$24,$D419,($D419+Input!$O$30)*(1+Input!$O$29/(100*12)))</f>
        <v>87713.2018367199</v>
      </c>
      <c r="E420" s="95" t="n">
        <f aca="false">IF($B420&gt;Input!$O$31,$E419,($E419+Input!$O$37)*(1+Input!$O$36/(100*12)))</f>
        <v>95980.2767511178</v>
      </c>
      <c r="F420" s="95" t="n">
        <f aca="false">IF($B420&gt;Input!$O$38,$F419,($F419+Input!$O$44)*(1+Input!$O$43/(100*12)))</f>
        <v>0</v>
      </c>
      <c r="G420" s="90"/>
      <c r="H420" s="95" t="n">
        <f aca="false">(IF(AND(($B420&gt;=Input!$O$24),($B420&lt;=Input!$O$26)),$H419+Input!$O$25/Input!$O$27,$H419))</f>
        <v>-200000</v>
      </c>
      <c r="I420" s="95" t="n">
        <f aca="false">(IF(AND(($B420&gt;Input!$O$31),($B420&lt;=Input!$O$33)),$I419+Input!$O$32/Input!$O$34,$I419))</f>
        <v>-200000</v>
      </c>
      <c r="J420" s="95" t="n">
        <f aca="false">(IF(AND(($B420&gt;=Input!$O$38),($B420&lt;=Input!$O$40)),$J419+Input!$O$39/Input!$O$41,$J419))</f>
        <v>0</v>
      </c>
      <c r="K420" s="95"/>
      <c r="L420" s="95" t="n">
        <f aca="false">$D420+$E420+$F420+$H420+$I420+$J420</f>
        <v>-216306.521412162</v>
      </c>
    </row>
    <row r="421" customFormat="false" ht="12.8" hidden="false" customHeight="false" outlineLevel="0" collapsed="false">
      <c r="A421" s="87" t="n">
        <v>417</v>
      </c>
      <c r="B421" s="90" t="n">
        <f aca="false">EOMONTH(Input!$C$7,A421)</f>
        <v>55609</v>
      </c>
      <c r="C421" s="90"/>
      <c r="D421" s="95" t="n">
        <f aca="false">IF($B421&gt;Input!$O$24,$D420,($D420+Input!$O$30)*(1+Input!$O$29/(100*12)))</f>
        <v>87713.2018367199</v>
      </c>
      <c r="E421" s="95" t="n">
        <f aca="false">IF($B421&gt;Input!$O$31,$E420,($E420+Input!$O$37)*(1+Input!$O$36/(100*12)))</f>
        <v>95980.2767511178</v>
      </c>
      <c r="F421" s="95" t="n">
        <f aca="false">IF($B421&gt;Input!$O$38,$F420,($F420+Input!$O$44)*(1+Input!$O$43/(100*12)))</f>
        <v>0</v>
      </c>
      <c r="G421" s="90"/>
      <c r="H421" s="95" t="n">
        <f aca="false">(IF(AND(($B421&gt;=Input!$O$24),($B421&lt;=Input!$O$26)),$H420+Input!$O$25/Input!$O$27,$H420))</f>
        <v>-200000</v>
      </c>
      <c r="I421" s="95" t="n">
        <f aca="false">(IF(AND(($B421&gt;Input!$O$31),($B421&lt;=Input!$O$33)),$I420+Input!$O$32/Input!$O$34,$I420))</f>
        <v>-200000</v>
      </c>
      <c r="J421" s="95" t="n">
        <f aca="false">(IF(AND(($B421&gt;=Input!$O$38),($B421&lt;=Input!$O$40)),$J420+Input!$O$39/Input!$O$41,$J420))</f>
        <v>0</v>
      </c>
      <c r="K421" s="95"/>
      <c r="L421" s="95" t="n">
        <f aca="false">$D421+$E421+$F421+$H421+$I421+$J421</f>
        <v>-216306.521412162</v>
      </c>
    </row>
    <row r="422" customFormat="false" ht="12.8" hidden="false" customHeight="false" outlineLevel="0" collapsed="false">
      <c r="A422" s="87" t="n">
        <v>418</v>
      </c>
      <c r="B422" s="90" t="n">
        <f aca="false">EOMONTH(Input!$C$7,A422)</f>
        <v>55639</v>
      </c>
      <c r="C422" s="90"/>
      <c r="D422" s="95" t="n">
        <f aca="false">IF($B422&gt;Input!$O$24,$D421,($D421+Input!$O$30)*(1+Input!$O$29/(100*12)))</f>
        <v>87713.2018367199</v>
      </c>
      <c r="E422" s="95" t="n">
        <f aca="false">IF($B422&gt;Input!$O$31,$E421,($E421+Input!$O$37)*(1+Input!$O$36/(100*12)))</f>
        <v>95980.2767511178</v>
      </c>
      <c r="F422" s="95" t="n">
        <f aca="false">IF($B422&gt;Input!$O$38,$F421,($F421+Input!$O$44)*(1+Input!$O$43/(100*12)))</f>
        <v>0</v>
      </c>
      <c r="G422" s="90"/>
      <c r="H422" s="95" t="n">
        <f aca="false">(IF(AND(($B422&gt;=Input!$O$24),($B422&lt;=Input!$O$26)),$H421+Input!$O$25/Input!$O$27,$H421))</f>
        <v>-200000</v>
      </c>
      <c r="I422" s="95" t="n">
        <f aca="false">(IF(AND(($B422&gt;Input!$O$31),($B422&lt;=Input!$O$33)),$I421+Input!$O$32/Input!$O$34,$I421))</f>
        <v>-200000</v>
      </c>
      <c r="J422" s="95" t="n">
        <f aca="false">(IF(AND(($B422&gt;=Input!$O$38),($B422&lt;=Input!$O$40)),$J421+Input!$O$39/Input!$O$41,$J421))</f>
        <v>0</v>
      </c>
      <c r="K422" s="95"/>
      <c r="L422" s="95" t="n">
        <f aca="false">$D422+$E422+$F422+$H422+$I422+$J422</f>
        <v>-216306.521412162</v>
      </c>
    </row>
    <row r="423" customFormat="false" ht="12.8" hidden="false" customHeight="false" outlineLevel="0" collapsed="false">
      <c r="A423" s="87" t="n">
        <v>419</v>
      </c>
      <c r="B423" s="90" t="n">
        <f aca="false">EOMONTH(Input!$C$7,A423)</f>
        <v>55670</v>
      </c>
      <c r="C423" s="90"/>
      <c r="D423" s="95" t="n">
        <f aca="false">IF($B423&gt;Input!$O$24,$D422,($D422+Input!$O$30)*(1+Input!$O$29/(100*12)))</f>
        <v>87713.2018367199</v>
      </c>
      <c r="E423" s="95" t="n">
        <f aca="false">IF($B423&gt;Input!$O$31,$E422,($E422+Input!$O$37)*(1+Input!$O$36/(100*12)))</f>
        <v>95980.2767511178</v>
      </c>
      <c r="F423" s="95" t="n">
        <f aca="false">IF($B423&gt;Input!$O$38,$F422,($F422+Input!$O$44)*(1+Input!$O$43/(100*12)))</f>
        <v>0</v>
      </c>
      <c r="G423" s="90"/>
      <c r="H423" s="95" t="n">
        <f aca="false">(IF(AND(($B423&gt;=Input!$O$24),($B423&lt;=Input!$O$26)),$H422+Input!$O$25/Input!$O$27,$H422))</f>
        <v>-200000</v>
      </c>
      <c r="I423" s="95" t="n">
        <f aca="false">(IF(AND(($B423&gt;Input!$O$31),($B423&lt;=Input!$O$33)),$I422+Input!$O$32/Input!$O$34,$I422))</f>
        <v>-200000</v>
      </c>
      <c r="J423" s="95" t="n">
        <f aca="false">(IF(AND(($B423&gt;=Input!$O$38),($B423&lt;=Input!$O$40)),$J422+Input!$O$39/Input!$O$41,$J422))</f>
        <v>0</v>
      </c>
      <c r="K423" s="95"/>
      <c r="L423" s="95" t="n">
        <f aca="false">$D423+$E423+$F423+$H423+$I423+$J423</f>
        <v>-216306.521412162</v>
      </c>
    </row>
    <row r="424" customFormat="false" ht="12.8" hidden="false" customHeight="false" outlineLevel="0" collapsed="false">
      <c r="A424" s="87" t="n">
        <v>420</v>
      </c>
      <c r="B424" s="90" t="n">
        <f aca="false">EOMONTH(Input!$C$7,A424)</f>
        <v>55700</v>
      </c>
      <c r="C424" s="90"/>
      <c r="D424" s="95" t="n">
        <f aca="false">IF($B424&gt;Input!$O$24,$D423,($D423+Input!$O$30)*(1+Input!$O$29/(100*12)))</f>
        <v>87713.2018367199</v>
      </c>
      <c r="E424" s="95" t="n">
        <f aca="false">IF($B424&gt;Input!$O$31,$E423,($E423+Input!$O$37)*(1+Input!$O$36/(100*12)))</f>
        <v>95980.2767511178</v>
      </c>
      <c r="F424" s="95" t="n">
        <f aca="false">IF($B424&gt;Input!$O$38,$F423,($F423+Input!$O$44)*(1+Input!$O$43/(100*12)))</f>
        <v>0</v>
      </c>
      <c r="G424" s="90"/>
      <c r="H424" s="95" t="n">
        <f aca="false">(IF(AND(($B424&gt;=Input!$O$24),($B424&lt;=Input!$O$26)),$H423+Input!$O$25/Input!$O$27,$H423))</f>
        <v>-200000</v>
      </c>
      <c r="I424" s="95" t="n">
        <f aca="false">(IF(AND(($B424&gt;Input!$O$31),($B424&lt;=Input!$O$33)),$I423+Input!$O$32/Input!$O$34,$I423))</f>
        <v>-200000</v>
      </c>
      <c r="J424" s="95" t="n">
        <f aca="false">(IF(AND(($B424&gt;=Input!$O$38),($B424&lt;=Input!$O$40)),$J423+Input!$O$39/Input!$O$41,$J423))</f>
        <v>0</v>
      </c>
      <c r="K424" s="95"/>
      <c r="L424" s="95" t="n">
        <f aca="false">$D424+$E424+$F424+$H424+$I424+$J424</f>
        <v>-216306.521412162</v>
      </c>
    </row>
    <row r="425" customFormat="false" ht="12.8" hidden="false" customHeight="false" outlineLevel="0" collapsed="false">
      <c r="A425" s="87" t="n">
        <v>421</v>
      </c>
      <c r="B425" s="90" t="n">
        <f aca="false">EOMONTH(Input!$C$7,A425)</f>
        <v>55731</v>
      </c>
      <c r="C425" s="90"/>
      <c r="D425" s="95" t="n">
        <f aca="false">IF($B425&gt;Input!$O$24,$D424,($D424+Input!$O$30)*(1+Input!$O$29/(100*12)))</f>
        <v>87713.2018367199</v>
      </c>
      <c r="E425" s="95" t="n">
        <f aca="false">IF($B425&gt;Input!$O$31,$E424,($E424+Input!$O$37)*(1+Input!$O$36/(100*12)))</f>
        <v>95980.2767511178</v>
      </c>
      <c r="F425" s="95" t="n">
        <f aca="false">IF($B425&gt;Input!$O$38,$F424,($F424+Input!$O$44)*(1+Input!$O$43/(100*12)))</f>
        <v>0</v>
      </c>
      <c r="G425" s="90"/>
      <c r="H425" s="95" t="n">
        <f aca="false">(IF(AND(($B425&gt;=Input!$O$24),($B425&lt;=Input!$O$26)),$H424+Input!$O$25/Input!$O$27,$H424))</f>
        <v>-200000</v>
      </c>
      <c r="I425" s="95" t="n">
        <f aca="false">(IF(AND(($B425&gt;Input!$O$31),($B425&lt;=Input!$O$33)),$I424+Input!$O$32/Input!$O$34,$I424))</f>
        <v>-200000</v>
      </c>
      <c r="J425" s="95" t="n">
        <f aca="false">(IF(AND(($B425&gt;=Input!$O$38),($B425&lt;=Input!$O$40)),$J424+Input!$O$39/Input!$O$41,$J424))</f>
        <v>0</v>
      </c>
      <c r="K425" s="95"/>
      <c r="L425" s="95" t="n">
        <f aca="false">$D425+$E425+$F425+$H425+$I425+$J425</f>
        <v>-216306.521412162</v>
      </c>
    </row>
    <row r="426" customFormat="false" ht="12.8" hidden="false" customHeight="false" outlineLevel="0" collapsed="false">
      <c r="A426" s="87" t="n">
        <v>422</v>
      </c>
      <c r="B426" s="90" t="n">
        <f aca="false">EOMONTH(Input!$C$7,A426)</f>
        <v>55762</v>
      </c>
      <c r="C426" s="90"/>
      <c r="D426" s="95" t="n">
        <f aca="false">IF($B426&gt;Input!$O$24,$D425,($D425+Input!$O$30)*(1+Input!$O$29/(100*12)))</f>
        <v>87713.2018367199</v>
      </c>
      <c r="E426" s="95" t="n">
        <f aca="false">IF($B426&gt;Input!$O$31,$E425,($E425+Input!$O$37)*(1+Input!$O$36/(100*12)))</f>
        <v>95980.2767511178</v>
      </c>
      <c r="F426" s="95" t="n">
        <f aca="false">IF($B426&gt;Input!$O$38,$F425,($F425+Input!$O$44)*(1+Input!$O$43/(100*12)))</f>
        <v>0</v>
      </c>
      <c r="G426" s="90"/>
      <c r="H426" s="95" t="n">
        <f aca="false">(IF(AND(($B426&gt;=Input!$O$24),($B426&lt;=Input!$O$26)),$H425+Input!$O$25/Input!$O$27,$H425))</f>
        <v>-200000</v>
      </c>
      <c r="I426" s="95" t="n">
        <f aca="false">(IF(AND(($B426&gt;Input!$O$31),($B426&lt;=Input!$O$33)),$I425+Input!$O$32/Input!$O$34,$I425))</f>
        <v>-200000</v>
      </c>
      <c r="J426" s="95" t="n">
        <f aca="false">(IF(AND(($B426&gt;=Input!$O$38),($B426&lt;=Input!$O$40)),$J425+Input!$O$39/Input!$O$41,$J425))</f>
        <v>0</v>
      </c>
      <c r="K426" s="95"/>
      <c r="L426" s="95" t="n">
        <f aca="false">$D426+$E426+$F426+$H426+$I426+$J426</f>
        <v>-216306.521412162</v>
      </c>
    </row>
    <row r="427" customFormat="false" ht="12.8" hidden="false" customHeight="false" outlineLevel="0" collapsed="false">
      <c r="A427" s="87" t="n">
        <v>423</v>
      </c>
      <c r="B427" s="90" t="n">
        <f aca="false">EOMONTH(Input!$C$7,A427)</f>
        <v>55792</v>
      </c>
      <c r="C427" s="90"/>
      <c r="D427" s="95" t="n">
        <f aca="false">IF($B427&gt;Input!$O$24,$D426,($D426+Input!$O$30)*(1+Input!$O$29/(100*12)))</f>
        <v>87713.2018367199</v>
      </c>
      <c r="E427" s="95" t="n">
        <f aca="false">IF($B427&gt;Input!$O$31,$E426,($E426+Input!$O$37)*(1+Input!$O$36/(100*12)))</f>
        <v>95980.2767511178</v>
      </c>
      <c r="F427" s="95" t="n">
        <f aca="false">IF($B427&gt;Input!$O$38,$F426,($F426+Input!$O$44)*(1+Input!$O$43/(100*12)))</f>
        <v>0</v>
      </c>
      <c r="G427" s="90"/>
      <c r="H427" s="95" t="n">
        <f aca="false">(IF(AND(($B427&gt;=Input!$O$24),($B427&lt;=Input!$O$26)),$H426+Input!$O$25/Input!$O$27,$H426))</f>
        <v>-200000</v>
      </c>
      <c r="I427" s="95" t="n">
        <f aca="false">(IF(AND(($B427&gt;Input!$O$31),($B427&lt;=Input!$O$33)),$I426+Input!$O$32/Input!$O$34,$I426))</f>
        <v>-200000</v>
      </c>
      <c r="J427" s="95" t="n">
        <f aca="false">(IF(AND(($B427&gt;=Input!$O$38),($B427&lt;=Input!$O$40)),$J426+Input!$O$39/Input!$O$41,$J426))</f>
        <v>0</v>
      </c>
      <c r="K427" s="95"/>
      <c r="L427" s="95" t="n">
        <f aca="false">$D427+$E427+$F427+$H427+$I427+$J427</f>
        <v>-216306.521412162</v>
      </c>
    </row>
    <row r="428" customFormat="false" ht="12.8" hidden="false" customHeight="false" outlineLevel="0" collapsed="false">
      <c r="A428" s="87" t="n">
        <v>424</v>
      </c>
      <c r="B428" s="90" t="n">
        <f aca="false">EOMONTH(Input!$C$7,A428)</f>
        <v>55823</v>
      </c>
      <c r="C428" s="90"/>
      <c r="D428" s="95" t="n">
        <f aca="false">IF($B428&gt;Input!$O$24,$D427,($D427+Input!$O$30)*(1+Input!$O$29/(100*12)))</f>
        <v>87713.2018367199</v>
      </c>
      <c r="E428" s="95" t="n">
        <f aca="false">IF($B428&gt;Input!$O$31,$E427,($E427+Input!$O$37)*(1+Input!$O$36/(100*12)))</f>
        <v>95980.2767511178</v>
      </c>
      <c r="F428" s="95" t="n">
        <f aca="false">IF($B428&gt;Input!$O$38,$F427,($F427+Input!$O$44)*(1+Input!$O$43/(100*12)))</f>
        <v>0</v>
      </c>
      <c r="G428" s="90"/>
      <c r="H428" s="95" t="n">
        <f aca="false">(IF(AND(($B428&gt;=Input!$O$24),($B428&lt;=Input!$O$26)),$H427+Input!$O$25/Input!$O$27,$H427))</f>
        <v>-200000</v>
      </c>
      <c r="I428" s="95" t="n">
        <f aca="false">(IF(AND(($B428&gt;Input!$O$31),($B428&lt;=Input!$O$33)),$I427+Input!$O$32/Input!$O$34,$I427))</f>
        <v>-200000</v>
      </c>
      <c r="J428" s="95" t="n">
        <f aca="false">(IF(AND(($B428&gt;=Input!$O$38),($B428&lt;=Input!$O$40)),$J427+Input!$O$39/Input!$O$41,$J427))</f>
        <v>0</v>
      </c>
      <c r="K428" s="95"/>
      <c r="L428" s="95" t="n">
        <f aca="false">$D428+$E428+$F428+$H428+$I428+$J428</f>
        <v>-216306.521412162</v>
      </c>
    </row>
    <row r="429" customFormat="false" ht="12.8" hidden="false" customHeight="false" outlineLevel="0" collapsed="false">
      <c r="A429" s="87" t="n">
        <v>425</v>
      </c>
      <c r="B429" s="90" t="n">
        <f aca="false">EOMONTH(Input!$C$7,A429)</f>
        <v>55853</v>
      </c>
      <c r="C429" s="90"/>
      <c r="D429" s="95" t="n">
        <f aca="false">IF($B429&gt;Input!$O$24,$D428,($D428+Input!$O$30)*(1+Input!$O$29/(100*12)))</f>
        <v>87713.2018367199</v>
      </c>
      <c r="E429" s="95" t="n">
        <f aca="false">IF($B429&gt;Input!$O$31,$E428,($E428+Input!$O$37)*(1+Input!$O$36/(100*12)))</f>
        <v>95980.2767511178</v>
      </c>
      <c r="F429" s="95" t="n">
        <f aca="false">IF($B429&gt;Input!$O$38,$F428,($F428+Input!$O$44)*(1+Input!$O$43/(100*12)))</f>
        <v>0</v>
      </c>
      <c r="G429" s="90"/>
      <c r="H429" s="95" t="n">
        <f aca="false">(IF(AND(($B429&gt;=Input!$O$24),($B429&lt;=Input!$O$26)),$H428+Input!$O$25/Input!$O$27,$H428))</f>
        <v>-200000</v>
      </c>
      <c r="I429" s="95" t="n">
        <f aca="false">(IF(AND(($B429&gt;Input!$O$31),($B429&lt;=Input!$O$33)),$I428+Input!$O$32/Input!$O$34,$I428))</f>
        <v>-200000</v>
      </c>
      <c r="J429" s="95" t="n">
        <f aca="false">(IF(AND(($B429&gt;=Input!$O$38),($B429&lt;=Input!$O$40)),$J428+Input!$O$39/Input!$O$41,$J428))</f>
        <v>0</v>
      </c>
      <c r="K429" s="95"/>
      <c r="L429" s="95" t="n">
        <f aca="false">$D429+$E429+$F429+$H429+$I429+$J429</f>
        <v>-216306.521412162</v>
      </c>
    </row>
    <row r="430" customFormat="false" ht="12.8" hidden="false" customHeight="false" outlineLevel="0" collapsed="false">
      <c r="A430" s="87" t="n">
        <v>426</v>
      </c>
      <c r="B430" s="90" t="n">
        <f aca="false">EOMONTH(Input!$C$7,A430)</f>
        <v>55884</v>
      </c>
      <c r="C430" s="90"/>
      <c r="D430" s="95" t="n">
        <f aca="false">IF($B430&gt;Input!$O$24,$D429,($D429+Input!$O$30)*(1+Input!$O$29/(100*12)))</f>
        <v>87713.2018367199</v>
      </c>
      <c r="E430" s="95" t="n">
        <f aca="false">IF($B430&gt;Input!$O$31,$E429,($E429+Input!$O$37)*(1+Input!$O$36/(100*12)))</f>
        <v>95980.2767511178</v>
      </c>
      <c r="F430" s="95" t="n">
        <f aca="false">IF($B430&gt;Input!$O$38,$F429,($F429+Input!$O$44)*(1+Input!$O$43/(100*12)))</f>
        <v>0</v>
      </c>
      <c r="G430" s="90"/>
      <c r="H430" s="95" t="n">
        <f aca="false">(IF(AND(($B430&gt;=Input!$O$24),($B430&lt;=Input!$O$26)),$H429+Input!$O$25/Input!$O$27,$H429))</f>
        <v>-200000</v>
      </c>
      <c r="I430" s="95" t="n">
        <f aca="false">(IF(AND(($B430&gt;Input!$O$31),($B430&lt;=Input!$O$33)),$I429+Input!$O$32/Input!$O$34,$I429))</f>
        <v>-200000</v>
      </c>
      <c r="J430" s="95" t="n">
        <f aca="false">(IF(AND(($B430&gt;=Input!$O$38),($B430&lt;=Input!$O$40)),$J429+Input!$O$39/Input!$O$41,$J429))</f>
        <v>0</v>
      </c>
      <c r="K430" s="95"/>
      <c r="L430" s="95" t="n">
        <f aca="false">$D430+$E430+$F430+$H430+$I430+$J430</f>
        <v>-216306.521412162</v>
      </c>
    </row>
    <row r="431" customFormat="false" ht="12.8" hidden="false" customHeight="false" outlineLevel="0" collapsed="false">
      <c r="A431" s="87" t="n">
        <v>427</v>
      </c>
      <c r="B431" s="90" t="n">
        <f aca="false">EOMONTH(Input!$C$7,A431)</f>
        <v>55915</v>
      </c>
      <c r="C431" s="90"/>
      <c r="D431" s="95" t="n">
        <f aca="false">IF($B431&gt;Input!$O$24,$D430,($D430+Input!$O$30)*(1+Input!$O$29/(100*12)))</f>
        <v>87713.2018367199</v>
      </c>
      <c r="E431" s="95" t="n">
        <f aca="false">IF($B431&gt;Input!$O$31,$E430,($E430+Input!$O$37)*(1+Input!$O$36/(100*12)))</f>
        <v>95980.2767511178</v>
      </c>
      <c r="F431" s="95" t="n">
        <f aca="false">IF($B431&gt;Input!$O$38,$F430,($F430+Input!$O$44)*(1+Input!$O$43/(100*12)))</f>
        <v>0</v>
      </c>
      <c r="G431" s="90"/>
      <c r="H431" s="95" t="n">
        <f aca="false">(IF(AND(($B431&gt;=Input!$O$24),($B431&lt;=Input!$O$26)),$H430+Input!$O$25/Input!$O$27,$H430))</f>
        <v>-200000</v>
      </c>
      <c r="I431" s="95" t="n">
        <f aca="false">(IF(AND(($B431&gt;Input!$O$31),($B431&lt;=Input!$O$33)),$I430+Input!$O$32/Input!$O$34,$I430))</f>
        <v>-200000</v>
      </c>
      <c r="J431" s="95" t="n">
        <f aca="false">(IF(AND(($B431&gt;=Input!$O$38),($B431&lt;=Input!$O$40)),$J430+Input!$O$39/Input!$O$41,$J430))</f>
        <v>0</v>
      </c>
      <c r="K431" s="95"/>
      <c r="L431" s="95" t="n">
        <f aca="false">$D431+$E431+$F431+$H431+$I431+$J431</f>
        <v>-216306.521412162</v>
      </c>
    </row>
    <row r="432" customFormat="false" ht="12.8" hidden="false" customHeight="false" outlineLevel="0" collapsed="false">
      <c r="A432" s="87" t="n">
        <v>428</v>
      </c>
      <c r="B432" s="90" t="n">
        <f aca="false">EOMONTH(Input!$C$7,A432)</f>
        <v>55943</v>
      </c>
      <c r="C432" s="90"/>
      <c r="D432" s="95" t="n">
        <f aca="false">IF($B432&gt;Input!$O$24,$D431,($D431+Input!$O$30)*(1+Input!$O$29/(100*12)))</f>
        <v>87713.2018367199</v>
      </c>
      <c r="E432" s="95" t="n">
        <f aca="false">IF($B432&gt;Input!$O$31,$E431,($E431+Input!$O$37)*(1+Input!$O$36/(100*12)))</f>
        <v>95980.2767511178</v>
      </c>
      <c r="F432" s="95" t="n">
        <f aca="false">IF($B432&gt;Input!$O$38,$F431,($F431+Input!$O$44)*(1+Input!$O$43/(100*12)))</f>
        <v>0</v>
      </c>
      <c r="G432" s="90"/>
      <c r="H432" s="95" t="n">
        <f aca="false">(IF(AND(($B432&gt;=Input!$O$24),($B432&lt;=Input!$O$26)),$H431+Input!$O$25/Input!$O$27,$H431))</f>
        <v>-200000</v>
      </c>
      <c r="I432" s="95" t="n">
        <f aca="false">(IF(AND(($B432&gt;Input!$O$31),($B432&lt;=Input!$O$33)),$I431+Input!$O$32/Input!$O$34,$I431))</f>
        <v>-200000</v>
      </c>
      <c r="J432" s="95" t="n">
        <f aca="false">(IF(AND(($B432&gt;=Input!$O$38),($B432&lt;=Input!$O$40)),$J431+Input!$O$39/Input!$O$41,$J431))</f>
        <v>0</v>
      </c>
      <c r="K432" s="95"/>
      <c r="L432" s="95" t="n">
        <f aca="false">$D432+$E432+$F432+$H432+$I432+$J432</f>
        <v>-216306.521412162</v>
      </c>
    </row>
    <row r="433" customFormat="false" ht="12.8" hidden="false" customHeight="false" outlineLevel="0" collapsed="false">
      <c r="A433" s="87" t="n">
        <v>429</v>
      </c>
      <c r="B433" s="90" t="n">
        <f aca="false">EOMONTH(Input!$C$7,A433)</f>
        <v>55974</v>
      </c>
      <c r="C433" s="90"/>
      <c r="D433" s="95" t="n">
        <f aca="false">IF($B433&gt;Input!$O$24,$D432,($D432+Input!$O$30)*(1+Input!$O$29/(100*12)))</f>
        <v>87713.2018367199</v>
      </c>
      <c r="E433" s="95" t="n">
        <f aca="false">IF($B433&gt;Input!$O$31,$E432,($E432+Input!$O$37)*(1+Input!$O$36/(100*12)))</f>
        <v>95980.2767511178</v>
      </c>
      <c r="F433" s="95" t="n">
        <f aca="false">IF($B433&gt;Input!$O$38,$F432,($F432+Input!$O$44)*(1+Input!$O$43/(100*12)))</f>
        <v>0</v>
      </c>
      <c r="G433" s="90"/>
      <c r="H433" s="95" t="n">
        <f aca="false">(IF(AND(($B433&gt;=Input!$O$24),($B433&lt;=Input!$O$26)),$H432+Input!$O$25/Input!$O$27,$H432))</f>
        <v>-200000</v>
      </c>
      <c r="I433" s="95" t="n">
        <f aca="false">(IF(AND(($B433&gt;Input!$O$31),($B433&lt;=Input!$O$33)),$I432+Input!$O$32/Input!$O$34,$I432))</f>
        <v>-200000</v>
      </c>
      <c r="J433" s="95" t="n">
        <f aca="false">(IF(AND(($B433&gt;=Input!$O$38),($B433&lt;=Input!$O$40)),$J432+Input!$O$39/Input!$O$41,$J432))</f>
        <v>0</v>
      </c>
      <c r="K433" s="95"/>
      <c r="L433" s="95" t="n">
        <f aca="false">$D433+$E433+$F433+$H433+$I433+$J433</f>
        <v>-216306.521412162</v>
      </c>
    </row>
    <row r="434" customFormat="false" ht="12.8" hidden="false" customHeight="false" outlineLevel="0" collapsed="false">
      <c r="A434" s="87" t="n">
        <v>430</v>
      </c>
      <c r="B434" s="90" t="n">
        <f aca="false">EOMONTH(Input!$C$7,A434)</f>
        <v>56004</v>
      </c>
      <c r="C434" s="90"/>
      <c r="D434" s="95" t="n">
        <f aca="false">IF($B434&gt;Input!$O$24,$D433,($D433+Input!$O$30)*(1+Input!$O$29/(100*12)))</f>
        <v>87713.2018367199</v>
      </c>
      <c r="E434" s="95" t="n">
        <f aca="false">IF($B434&gt;Input!$O$31,$E433,($E433+Input!$O$37)*(1+Input!$O$36/(100*12)))</f>
        <v>95980.2767511178</v>
      </c>
      <c r="F434" s="95" t="n">
        <f aca="false">IF($B434&gt;Input!$O$38,$F433,($F433+Input!$O$44)*(1+Input!$O$43/(100*12)))</f>
        <v>0</v>
      </c>
      <c r="G434" s="90"/>
      <c r="H434" s="95" t="n">
        <f aca="false">(IF(AND(($B434&gt;=Input!$O$24),($B434&lt;=Input!$O$26)),$H433+Input!$O$25/Input!$O$27,$H433))</f>
        <v>-200000</v>
      </c>
      <c r="I434" s="95" t="n">
        <f aca="false">(IF(AND(($B434&gt;Input!$O$31),($B434&lt;=Input!$O$33)),$I433+Input!$O$32/Input!$O$34,$I433))</f>
        <v>-200000</v>
      </c>
      <c r="J434" s="95" t="n">
        <f aca="false">(IF(AND(($B434&gt;=Input!$O$38),($B434&lt;=Input!$O$40)),$J433+Input!$O$39/Input!$O$41,$J433))</f>
        <v>0</v>
      </c>
      <c r="K434" s="95"/>
      <c r="L434" s="95" t="n">
        <f aca="false">$D434+$E434+$F434+$H434+$I434+$J434</f>
        <v>-216306.521412162</v>
      </c>
    </row>
    <row r="435" customFormat="false" ht="12.8" hidden="false" customHeight="false" outlineLevel="0" collapsed="false">
      <c r="A435" s="87" t="n">
        <v>431</v>
      </c>
      <c r="B435" s="90" t="n">
        <f aca="false">EOMONTH(Input!$C$7,A435)</f>
        <v>56035</v>
      </c>
      <c r="C435" s="90"/>
      <c r="D435" s="95" t="n">
        <f aca="false">IF($B435&gt;Input!$O$24,$D434,($D434+Input!$O$30)*(1+Input!$O$29/(100*12)))</f>
        <v>87713.2018367199</v>
      </c>
      <c r="E435" s="95" t="n">
        <f aca="false">IF($B435&gt;Input!$O$31,$E434,($E434+Input!$O$37)*(1+Input!$O$36/(100*12)))</f>
        <v>95980.2767511178</v>
      </c>
      <c r="F435" s="95" t="n">
        <f aca="false">IF($B435&gt;Input!$O$38,$F434,($F434+Input!$O$44)*(1+Input!$O$43/(100*12)))</f>
        <v>0</v>
      </c>
      <c r="G435" s="90"/>
      <c r="H435" s="95" t="n">
        <f aca="false">(IF(AND(($B435&gt;=Input!$O$24),($B435&lt;=Input!$O$26)),$H434+Input!$O$25/Input!$O$27,$H434))</f>
        <v>-200000</v>
      </c>
      <c r="I435" s="95" t="n">
        <f aca="false">(IF(AND(($B435&gt;Input!$O$31),($B435&lt;=Input!$O$33)),$I434+Input!$O$32/Input!$O$34,$I434))</f>
        <v>-200000</v>
      </c>
      <c r="J435" s="95" t="n">
        <f aca="false">(IF(AND(($B435&gt;=Input!$O$38),($B435&lt;=Input!$O$40)),$J434+Input!$O$39/Input!$O$41,$J434))</f>
        <v>0</v>
      </c>
      <c r="K435" s="95"/>
      <c r="L435" s="95" t="n">
        <f aca="false">$D435+$E435+$F435+$H435+$I435+$J435</f>
        <v>-216306.521412162</v>
      </c>
    </row>
    <row r="436" customFormat="false" ht="12.8" hidden="false" customHeight="false" outlineLevel="0" collapsed="false">
      <c r="A436" s="87" t="n">
        <v>432</v>
      </c>
      <c r="B436" s="90" t="n">
        <f aca="false">EOMONTH(Input!$C$7,A436)</f>
        <v>56065</v>
      </c>
      <c r="C436" s="90"/>
      <c r="D436" s="95" t="n">
        <f aca="false">IF($B436&gt;Input!$O$24,$D435,($D435+Input!$O$30)*(1+Input!$O$29/(100*12)))</f>
        <v>87713.2018367199</v>
      </c>
      <c r="E436" s="95" t="n">
        <f aca="false">IF($B436&gt;Input!$O$31,$E435,($E435+Input!$O$37)*(1+Input!$O$36/(100*12)))</f>
        <v>95980.2767511178</v>
      </c>
      <c r="F436" s="95" t="n">
        <f aca="false">IF($B436&gt;Input!$O$38,$F435,($F435+Input!$O$44)*(1+Input!$O$43/(100*12)))</f>
        <v>0</v>
      </c>
      <c r="G436" s="90"/>
      <c r="H436" s="95" t="n">
        <f aca="false">(IF(AND(($B436&gt;=Input!$O$24),($B436&lt;=Input!$O$26)),$H435+Input!$O$25/Input!$O$27,$H435))</f>
        <v>-200000</v>
      </c>
      <c r="I436" s="95" t="n">
        <f aca="false">(IF(AND(($B436&gt;Input!$O$31),($B436&lt;=Input!$O$33)),$I435+Input!$O$32/Input!$O$34,$I435))</f>
        <v>-200000</v>
      </c>
      <c r="J436" s="95" t="n">
        <f aca="false">(IF(AND(($B436&gt;=Input!$O$38),($B436&lt;=Input!$O$40)),$J435+Input!$O$39/Input!$O$41,$J435))</f>
        <v>0</v>
      </c>
      <c r="K436" s="95"/>
      <c r="L436" s="95" t="n">
        <f aca="false">$D436+$E436+$F436+$H436+$I436+$J436</f>
        <v>-216306.521412162</v>
      </c>
    </row>
    <row r="437" customFormat="false" ht="12.8" hidden="false" customHeight="false" outlineLevel="0" collapsed="false">
      <c r="A437" s="87" t="n">
        <v>433</v>
      </c>
      <c r="B437" s="90" t="n">
        <f aca="false">EOMONTH(Input!$C$7,A437)</f>
        <v>56096</v>
      </c>
      <c r="C437" s="90"/>
      <c r="D437" s="95" t="n">
        <f aca="false">IF($B437&gt;Input!$O$24,$D436,($D436+Input!$O$30)*(1+Input!$O$29/(100*12)))</f>
        <v>87713.2018367199</v>
      </c>
      <c r="E437" s="95" t="n">
        <f aca="false">IF($B437&gt;Input!$O$31,$E436,($E436+Input!$O$37)*(1+Input!$O$36/(100*12)))</f>
        <v>95980.2767511178</v>
      </c>
      <c r="F437" s="95" t="n">
        <f aca="false">IF($B437&gt;Input!$O$38,$F436,($F436+Input!$O$44)*(1+Input!$O$43/(100*12)))</f>
        <v>0</v>
      </c>
      <c r="G437" s="90"/>
      <c r="H437" s="95" t="n">
        <f aca="false">(IF(AND(($B437&gt;=Input!$O$24),($B437&lt;=Input!$O$26)),$H436+Input!$O$25/Input!$O$27,$H436))</f>
        <v>-200000</v>
      </c>
      <c r="I437" s="95" t="n">
        <f aca="false">(IF(AND(($B437&gt;Input!$O$31),($B437&lt;=Input!$O$33)),$I436+Input!$O$32/Input!$O$34,$I436))</f>
        <v>-200000</v>
      </c>
      <c r="J437" s="95" t="n">
        <f aca="false">(IF(AND(($B437&gt;=Input!$O$38),($B437&lt;=Input!$O$40)),$J436+Input!$O$39/Input!$O$41,$J436))</f>
        <v>0</v>
      </c>
      <c r="K437" s="95"/>
      <c r="L437" s="95" t="n">
        <f aca="false">$D437+$E437+$F437+$H437+$I437+$J437</f>
        <v>-216306.521412162</v>
      </c>
    </row>
    <row r="438" customFormat="false" ht="12.8" hidden="false" customHeight="false" outlineLevel="0" collapsed="false">
      <c r="A438" s="87" t="n">
        <v>434</v>
      </c>
      <c r="B438" s="90" t="n">
        <f aca="false">EOMONTH(Input!$C$7,A438)</f>
        <v>56127</v>
      </c>
      <c r="C438" s="90"/>
      <c r="D438" s="95" t="n">
        <f aca="false">IF($B438&gt;Input!$O$24,$D437,($D437+Input!$O$30)*(1+Input!$O$29/(100*12)))</f>
        <v>87713.2018367199</v>
      </c>
      <c r="E438" s="95" t="n">
        <f aca="false">IF($B438&gt;Input!$O$31,$E437,($E437+Input!$O$37)*(1+Input!$O$36/(100*12)))</f>
        <v>95980.2767511178</v>
      </c>
      <c r="F438" s="95" t="n">
        <f aca="false">IF($B438&gt;Input!$O$38,$F437,($F437+Input!$O$44)*(1+Input!$O$43/(100*12)))</f>
        <v>0</v>
      </c>
      <c r="G438" s="90"/>
      <c r="H438" s="95" t="n">
        <f aca="false">(IF(AND(($B438&gt;=Input!$O$24),($B438&lt;=Input!$O$26)),$H437+Input!$O$25/Input!$O$27,$H437))</f>
        <v>-200000</v>
      </c>
      <c r="I438" s="95" t="n">
        <f aca="false">(IF(AND(($B438&gt;Input!$O$31),($B438&lt;=Input!$O$33)),$I437+Input!$O$32/Input!$O$34,$I437))</f>
        <v>-200000</v>
      </c>
      <c r="J438" s="95" t="n">
        <f aca="false">(IF(AND(($B438&gt;=Input!$O$38),($B438&lt;=Input!$O$40)),$J437+Input!$O$39/Input!$O$41,$J437))</f>
        <v>0</v>
      </c>
      <c r="K438" s="95"/>
      <c r="L438" s="95" t="n">
        <f aca="false">$D438+$E438+$F438+$H438+$I438+$J438</f>
        <v>-216306.521412162</v>
      </c>
    </row>
    <row r="439" customFormat="false" ht="12.8" hidden="false" customHeight="false" outlineLevel="0" collapsed="false">
      <c r="A439" s="87" t="n">
        <v>435</v>
      </c>
      <c r="B439" s="90" t="n">
        <f aca="false">EOMONTH(Input!$C$7,A439)</f>
        <v>56157</v>
      </c>
      <c r="C439" s="90"/>
      <c r="D439" s="95" t="n">
        <f aca="false">IF($B439&gt;Input!$O$24,$D438,($D438+Input!$O$30)*(1+Input!$O$29/(100*12)))</f>
        <v>87713.2018367199</v>
      </c>
      <c r="E439" s="95" t="n">
        <f aca="false">IF($B439&gt;Input!$O$31,$E438,($E438+Input!$O$37)*(1+Input!$O$36/(100*12)))</f>
        <v>95980.2767511178</v>
      </c>
      <c r="F439" s="95" t="n">
        <f aca="false">IF($B439&gt;Input!$O$38,$F438,($F438+Input!$O$44)*(1+Input!$O$43/(100*12)))</f>
        <v>0</v>
      </c>
      <c r="G439" s="90"/>
      <c r="H439" s="95" t="n">
        <f aca="false">(IF(AND(($B439&gt;=Input!$O$24),($B439&lt;=Input!$O$26)),$H438+Input!$O$25/Input!$O$27,$H438))</f>
        <v>-200000</v>
      </c>
      <c r="I439" s="95" t="n">
        <f aca="false">(IF(AND(($B439&gt;Input!$O$31),($B439&lt;=Input!$O$33)),$I438+Input!$O$32/Input!$O$34,$I438))</f>
        <v>-200000</v>
      </c>
      <c r="J439" s="95" t="n">
        <f aca="false">(IF(AND(($B439&gt;=Input!$O$38),($B439&lt;=Input!$O$40)),$J438+Input!$O$39/Input!$O$41,$J438))</f>
        <v>0</v>
      </c>
      <c r="K439" s="95"/>
      <c r="L439" s="95" t="n">
        <f aca="false">$D439+$E439+$F439+$H439+$I439+$J439</f>
        <v>-216306.521412162</v>
      </c>
    </row>
    <row r="440" customFormat="false" ht="12.8" hidden="false" customHeight="false" outlineLevel="0" collapsed="false">
      <c r="A440" s="87" t="n">
        <v>436</v>
      </c>
      <c r="B440" s="90" t="n">
        <f aca="false">EOMONTH(Input!$C$7,A440)</f>
        <v>56188</v>
      </c>
      <c r="C440" s="90"/>
      <c r="D440" s="95" t="n">
        <f aca="false">IF($B440&gt;Input!$O$24,$D439,($D439+Input!$O$30)*(1+Input!$O$29/(100*12)))</f>
        <v>87713.2018367199</v>
      </c>
      <c r="E440" s="95" t="n">
        <f aca="false">IF($B440&gt;Input!$O$31,$E439,($E439+Input!$O$37)*(1+Input!$O$36/(100*12)))</f>
        <v>95980.2767511178</v>
      </c>
      <c r="F440" s="95" t="n">
        <f aca="false">IF($B440&gt;Input!$O$38,$F439,($F439+Input!$O$44)*(1+Input!$O$43/(100*12)))</f>
        <v>0</v>
      </c>
      <c r="G440" s="90"/>
      <c r="H440" s="95" t="n">
        <f aca="false">(IF(AND(($B440&gt;=Input!$O$24),($B440&lt;=Input!$O$26)),$H439+Input!$O$25/Input!$O$27,$H439))</f>
        <v>-200000</v>
      </c>
      <c r="I440" s="95" t="n">
        <f aca="false">(IF(AND(($B440&gt;Input!$O$31),($B440&lt;=Input!$O$33)),$I439+Input!$O$32/Input!$O$34,$I439))</f>
        <v>-200000</v>
      </c>
      <c r="J440" s="95" t="n">
        <f aca="false">(IF(AND(($B440&gt;=Input!$O$38),($B440&lt;=Input!$O$40)),$J439+Input!$O$39/Input!$O$41,$J439))</f>
        <v>0</v>
      </c>
      <c r="K440" s="95"/>
      <c r="L440" s="95" t="n">
        <f aca="false">$D440+$E440+$F440+$H440+$I440+$J440</f>
        <v>-216306.521412162</v>
      </c>
    </row>
    <row r="441" customFormat="false" ht="12.8" hidden="false" customHeight="false" outlineLevel="0" collapsed="false">
      <c r="A441" s="87" t="n">
        <v>437</v>
      </c>
      <c r="B441" s="90" t="n">
        <f aca="false">EOMONTH(Input!$C$7,A441)</f>
        <v>56218</v>
      </c>
      <c r="C441" s="90"/>
      <c r="D441" s="95" t="n">
        <f aca="false">IF($B441&gt;Input!$O$24,$D440,($D440+Input!$O$30)*(1+Input!$O$29/(100*12)))</f>
        <v>87713.2018367199</v>
      </c>
      <c r="E441" s="95" t="n">
        <f aca="false">IF($B441&gt;Input!$O$31,$E440,($E440+Input!$O$37)*(1+Input!$O$36/(100*12)))</f>
        <v>95980.2767511178</v>
      </c>
      <c r="F441" s="95" t="n">
        <f aca="false">IF($B441&gt;Input!$O$38,$F440,($F440+Input!$O$44)*(1+Input!$O$43/(100*12)))</f>
        <v>0</v>
      </c>
      <c r="G441" s="90"/>
      <c r="H441" s="95" t="n">
        <f aca="false">(IF(AND(($B441&gt;=Input!$O$24),($B441&lt;=Input!$O$26)),$H440+Input!$O$25/Input!$O$27,$H440))</f>
        <v>-200000</v>
      </c>
      <c r="I441" s="95" t="n">
        <f aca="false">(IF(AND(($B441&gt;Input!$O$31),($B441&lt;=Input!$O$33)),$I440+Input!$O$32/Input!$O$34,$I440))</f>
        <v>-200000</v>
      </c>
      <c r="J441" s="95" t="n">
        <f aca="false">(IF(AND(($B441&gt;=Input!$O$38),($B441&lt;=Input!$O$40)),$J440+Input!$O$39/Input!$O$41,$J440))</f>
        <v>0</v>
      </c>
      <c r="K441" s="95"/>
      <c r="L441" s="95" t="n">
        <f aca="false">$D441+$E441+$F441+$H441+$I441+$J441</f>
        <v>-216306.521412162</v>
      </c>
    </row>
    <row r="442" customFormat="false" ht="12.8" hidden="false" customHeight="false" outlineLevel="0" collapsed="false">
      <c r="A442" s="87" t="n">
        <v>438</v>
      </c>
      <c r="B442" s="90" t="n">
        <f aca="false">EOMONTH(Input!$C$7,A442)</f>
        <v>56249</v>
      </c>
      <c r="C442" s="90"/>
      <c r="D442" s="95" t="n">
        <f aca="false">IF($B442&gt;Input!$O$24,$D441,($D441+Input!$O$30)*(1+Input!$O$29/(100*12)))</f>
        <v>87713.2018367199</v>
      </c>
      <c r="E442" s="95" t="n">
        <f aca="false">IF($B442&gt;Input!$O$31,$E441,($E441+Input!$O$37)*(1+Input!$O$36/(100*12)))</f>
        <v>95980.2767511178</v>
      </c>
      <c r="F442" s="95" t="n">
        <f aca="false">IF($B442&gt;Input!$O$38,$F441,($F441+Input!$O$44)*(1+Input!$O$43/(100*12)))</f>
        <v>0</v>
      </c>
      <c r="G442" s="90"/>
      <c r="H442" s="95" t="n">
        <f aca="false">(IF(AND(($B442&gt;=Input!$O$24),($B442&lt;=Input!$O$26)),$H441+Input!$O$25/Input!$O$27,$H441))</f>
        <v>-200000</v>
      </c>
      <c r="I442" s="95" t="n">
        <f aca="false">(IF(AND(($B442&gt;Input!$O$31),($B442&lt;=Input!$O$33)),$I441+Input!$O$32/Input!$O$34,$I441))</f>
        <v>-200000</v>
      </c>
      <c r="J442" s="95" t="n">
        <f aca="false">(IF(AND(($B442&gt;=Input!$O$38),($B442&lt;=Input!$O$40)),$J441+Input!$O$39/Input!$O$41,$J441))</f>
        <v>0</v>
      </c>
      <c r="K442" s="95"/>
      <c r="L442" s="95" t="n">
        <f aca="false">$D442+$E442+$F442+$H442+$I442+$J442</f>
        <v>-216306.521412162</v>
      </c>
    </row>
    <row r="443" customFormat="false" ht="12.8" hidden="false" customHeight="false" outlineLevel="0" collapsed="false">
      <c r="A443" s="87" t="n">
        <v>439</v>
      </c>
      <c r="B443" s="90" t="n">
        <f aca="false">EOMONTH(Input!$C$7,A443)</f>
        <v>56280</v>
      </c>
      <c r="C443" s="90"/>
      <c r="D443" s="95" t="n">
        <f aca="false">IF($B443&gt;Input!$O$24,$D442,($D442+Input!$O$30)*(1+Input!$O$29/(100*12)))</f>
        <v>87713.2018367199</v>
      </c>
      <c r="E443" s="95" t="n">
        <f aca="false">IF($B443&gt;Input!$O$31,$E442,($E442+Input!$O$37)*(1+Input!$O$36/(100*12)))</f>
        <v>95980.2767511178</v>
      </c>
      <c r="F443" s="95" t="n">
        <f aca="false">IF($B443&gt;Input!$O$38,$F442,($F442+Input!$O$44)*(1+Input!$O$43/(100*12)))</f>
        <v>0</v>
      </c>
      <c r="G443" s="90"/>
      <c r="H443" s="95" t="n">
        <f aca="false">(IF(AND(($B443&gt;=Input!$O$24),($B443&lt;=Input!$O$26)),$H442+Input!$O$25/Input!$O$27,$H442))</f>
        <v>-200000</v>
      </c>
      <c r="I443" s="95" t="n">
        <f aca="false">(IF(AND(($B443&gt;Input!$O$31),($B443&lt;=Input!$O$33)),$I442+Input!$O$32/Input!$O$34,$I442))</f>
        <v>-200000</v>
      </c>
      <c r="J443" s="95" t="n">
        <f aca="false">(IF(AND(($B443&gt;=Input!$O$38),($B443&lt;=Input!$O$40)),$J442+Input!$O$39/Input!$O$41,$J442))</f>
        <v>0</v>
      </c>
      <c r="K443" s="95"/>
      <c r="L443" s="95" t="n">
        <f aca="false">$D443+$E443+$F443+$H443+$I443+$J443</f>
        <v>-216306.521412162</v>
      </c>
    </row>
    <row r="444" customFormat="false" ht="12.8" hidden="false" customHeight="false" outlineLevel="0" collapsed="false">
      <c r="A444" s="87" t="n">
        <v>440</v>
      </c>
      <c r="B444" s="90" t="n">
        <f aca="false">EOMONTH(Input!$C$7,A444)</f>
        <v>56308</v>
      </c>
      <c r="C444" s="90"/>
      <c r="D444" s="95" t="n">
        <f aca="false">IF($B444&gt;Input!$O$24,$D443,($D443+Input!$O$30)*(1+Input!$O$29/(100*12)))</f>
        <v>87713.2018367199</v>
      </c>
      <c r="E444" s="95" t="n">
        <f aca="false">IF($B444&gt;Input!$O$31,$E443,($E443+Input!$O$37)*(1+Input!$O$36/(100*12)))</f>
        <v>95980.2767511178</v>
      </c>
      <c r="F444" s="95" t="n">
        <f aca="false">IF($B444&gt;Input!$O$38,$F443,($F443+Input!$O$44)*(1+Input!$O$43/(100*12)))</f>
        <v>0</v>
      </c>
      <c r="G444" s="90"/>
      <c r="H444" s="95" t="n">
        <f aca="false">(IF(AND(($B444&gt;=Input!$O$24),($B444&lt;=Input!$O$26)),$H443+Input!$O$25/Input!$O$27,$H443))</f>
        <v>-200000</v>
      </c>
      <c r="I444" s="95" t="n">
        <f aca="false">(IF(AND(($B444&gt;Input!$O$31),($B444&lt;=Input!$O$33)),$I443+Input!$O$32/Input!$O$34,$I443))</f>
        <v>-200000</v>
      </c>
      <c r="J444" s="95" t="n">
        <f aca="false">(IF(AND(($B444&gt;=Input!$O$38),($B444&lt;=Input!$O$40)),$J443+Input!$O$39/Input!$O$41,$J443))</f>
        <v>0</v>
      </c>
      <c r="K444" s="95"/>
      <c r="L444" s="95" t="n">
        <f aca="false">$D444+$E444+$F444+$H444+$I444+$J444</f>
        <v>-216306.521412162</v>
      </c>
    </row>
    <row r="445" customFormat="false" ht="12.8" hidden="false" customHeight="false" outlineLevel="0" collapsed="false">
      <c r="A445" s="87" t="n">
        <v>441</v>
      </c>
      <c r="B445" s="90" t="n">
        <f aca="false">EOMONTH(Input!$C$7,A445)</f>
        <v>56339</v>
      </c>
      <c r="C445" s="90"/>
      <c r="D445" s="95" t="n">
        <f aca="false">IF($B445&gt;Input!$O$24,$D444,($D444+Input!$O$30)*(1+Input!$O$29/(100*12)))</f>
        <v>87713.2018367199</v>
      </c>
      <c r="E445" s="95" t="n">
        <f aca="false">IF($B445&gt;Input!$O$31,$E444,($E444+Input!$O$37)*(1+Input!$O$36/(100*12)))</f>
        <v>95980.2767511178</v>
      </c>
      <c r="F445" s="95" t="n">
        <f aca="false">IF($B445&gt;Input!$O$38,$F444,($F444+Input!$O$44)*(1+Input!$O$43/(100*12)))</f>
        <v>0</v>
      </c>
      <c r="G445" s="90"/>
      <c r="H445" s="95" t="n">
        <f aca="false">(IF(AND(($B445&gt;=Input!$O$24),($B445&lt;=Input!$O$26)),$H444+Input!$O$25/Input!$O$27,$H444))</f>
        <v>-200000</v>
      </c>
      <c r="I445" s="95" t="n">
        <f aca="false">(IF(AND(($B445&gt;Input!$O$31),($B445&lt;=Input!$O$33)),$I444+Input!$O$32/Input!$O$34,$I444))</f>
        <v>-200000</v>
      </c>
      <c r="J445" s="95" t="n">
        <f aca="false">(IF(AND(($B445&gt;=Input!$O$38),($B445&lt;=Input!$O$40)),$J444+Input!$O$39/Input!$O$41,$J444))</f>
        <v>0</v>
      </c>
      <c r="K445" s="95"/>
      <c r="L445" s="95" t="n">
        <f aca="false">$D445+$E445+$F445+$H445+$I445+$J445</f>
        <v>-216306.521412162</v>
      </c>
    </row>
    <row r="446" customFormat="false" ht="12.8" hidden="false" customHeight="false" outlineLevel="0" collapsed="false">
      <c r="A446" s="87" t="n">
        <v>442</v>
      </c>
      <c r="B446" s="90" t="n">
        <f aca="false">EOMONTH(Input!$C$7,A446)</f>
        <v>56369</v>
      </c>
      <c r="C446" s="90"/>
      <c r="D446" s="95" t="n">
        <f aca="false">IF($B446&gt;Input!$O$24,$D445,($D445+Input!$O$30)*(1+Input!$O$29/(100*12)))</f>
        <v>87713.2018367199</v>
      </c>
      <c r="E446" s="95" t="n">
        <f aca="false">IF($B446&gt;Input!$O$31,$E445,($E445+Input!$O$37)*(1+Input!$O$36/(100*12)))</f>
        <v>95980.2767511178</v>
      </c>
      <c r="F446" s="95" t="n">
        <f aca="false">IF($B446&gt;Input!$O$38,$F445,($F445+Input!$O$44)*(1+Input!$O$43/(100*12)))</f>
        <v>0</v>
      </c>
      <c r="G446" s="90"/>
      <c r="H446" s="95" t="n">
        <f aca="false">(IF(AND(($B446&gt;=Input!$O$24),($B446&lt;=Input!$O$26)),$H445+Input!$O$25/Input!$O$27,$H445))</f>
        <v>-200000</v>
      </c>
      <c r="I446" s="95" t="n">
        <f aca="false">(IF(AND(($B446&gt;Input!$O$31),($B446&lt;=Input!$O$33)),$I445+Input!$O$32/Input!$O$34,$I445))</f>
        <v>-200000</v>
      </c>
      <c r="J446" s="95" t="n">
        <f aca="false">(IF(AND(($B446&gt;=Input!$O$38),($B446&lt;=Input!$O$40)),$J445+Input!$O$39/Input!$O$41,$J445))</f>
        <v>0</v>
      </c>
      <c r="K446" s="95"/>
      <c r="L446" s="95" t="n">
        <f aca="false">$D446+$E446+$F446+$H446+$I446+$J446</f>
        <v>-216306.521412162</v>
      </c>
    </row>
    <row r="447" customFormat="false" ht="12.8" hidden="false" customHeight="false" outlineLevel="0" collapsed="false">
      <c r="A447" s="87" t="n">
        <v>443</v>
      </c>
      <c r="B447" s="90" t="n">
        <f aca="false">EOMONTH(Input!$C$7,A447)</f>
        <v>56400</v>
      </c>
      <c r="C447" s="90"/>
      <c r="D447" s="95" t="n">
        <f aca="false">IF($B447&gt;Input!$O$24,$D446,($D446+Input!$O$30)*(1+Input!$O$29/(100*12)))</f>
        <v>87713.2018367199</v>
      </c>
      <c r="E447" s="95" t="n">
        <f aca="false">IF($B447&gt;Input!$O$31,$E446,($E446+Input!$O$37)*(1+Input!$O$36/(100*12)))</f>
        <v>95980.2767511178</v>
      </c>
      <c r="F447" s="95" t="n">
        <f aca="false">IF($B447&gt;Input!$O$38,$F446,($F446+Input!$O$44)*(1+Input!$O$43/(100*12)))</f>
        <v>0</v>
      </c>
      <c r="G447" s="90"/>
      <c r="H447" s="95" t="n">
        <f aca="false">(IF(AND(($B447&gt;=Input!$O$24),($B447&lt;=Input!$O$26)),$H446+Input!$O$25/Input!$O$27,$H446))</f>
        <v>-200000</v>
      </c>
      <c r="I447" s="95" t="n">
        <f aca="false">(IF(AND(($B447&gt;Input!$O$31),($B447&lt;=Input!$O$33)),$I446+Input!$O$32/Input!$O$34,$I446))</f>
        <v>-200000</v>
      </c>
      <c r="J447" s="95" t="n">
        <f aca="false">(IF(AND(($B447&gt;=Input!$O$38),($B447&lt;=Input!$O$40)),$J446+Input!$O$39/Input!$O$41,$J446))</f>
        <v>0</v>
      </c>
      <c r="K447" s="95"/>
      <c r="L447" s="95" t="n">
        <f aca="false">$D447+$E447+$F447+$H447+$I447+$J447</f>
        <v>-216306.521412162</v>
      </c>
    </row>
    <row r="448" customFormat="false" ht="12.8" hidden="false" customHeight="false" outlineLevel="0" collapsed="false">
      <c r="A448" s="87" t="n">
        <v>444</v>
      </c>
      <c r="B448" s="90" t="n">
        <f aca="false">EOMONTH(Input!$C$7,A448)</f>
        <v>56430</v>
      </c>
      <c r="C448" s="90"/>
      <c r="D448" s="95" t="n">
        <f aca="false">IF($B448&gt;Input!$O$24,$D447,($D447+Input!$O$30)*(1+Input!$O$29/(100*12)))</f>
        <v>87713.2018367199</v>
      </c>
      <c r="E448" s="95" t="n">
        <f aca="false">IF($B448&gt;Input!$O$31,$E447,($E447+Input!$O$37)*(1+Input!$O$36/(100*12)))</f>
        <v>95980.2767511178</v>
      </c>
      <c r="F448" s="95" t="n">
        <f aca="false">IF($B448&gt;Input!$O$38,$F447,($F447+Input!$O$44)*(1+Input!$O$43/(100*12)))</f>
        <v>0</v>
      </c>
      <c r="G448" s="90"/>
      <c r="H448" s="95" t="n">
        <f aca="false">(IF(AND(($B448&gt;=Input!$O$24),($B448&lt;=Input!$O$26)),$H447+Input!$O$25/Input!$O$27,$H447))</f>
        <v>-200000</v>
      </c>
      <c r="I448" s="95" t="n">
        <f aca="false">(IF(AND(($B448&gt;Input!$O$31),($B448&lt;=Input!$O$33)),$I447+Input!$O$32/Input!$O$34,$I447))</f>
        <v>-200000</v>
      </c>
      <c r="J448" s="95" t="n">
        <f aca="false">(IF(AND(($B448&gt;=Input!$O$38),($B448&lt;=Input!$O$40)),$J447+Input!$O$39/Input!$O$41,$J447))</f>
        <v>0</v>
      </c>
      <c r="K448" s="95"/>
      <c r="L448" s="95" t="n">
        <f aca="false">$D448+$E448+$F448+$H448+$I448+$J448</f>
        <v>-216306.521412162</v>
      </c>
    </row>
    <row r="449" customFormat="false" ht="12.8" hidden="false" customHeight="false" outlineLevel="0" collapsed="false">
      <c r="A449" s="87" t="n">
        <v>445</v>
      </c>
      <c r="B449" s="90" t="n">
        <f aca="false">EOMONTH(Input!$C$7,A449)</f>
        <v>56461</v>
      </c>
      <c r="C449" s="90"/>
      <c r="D449" s="95" t="n">
        <f aca="false">IF($B449&gt;Input!$O$24,$D448,($D448+Input!$O$30)*(1+Input!$O$29/(100*12)))</f>
        <v>87713.2018367199</v>
      </c>
      <c r="E449" s="95" t="n">
        <f aca="false">IF($B449&gt;Input!$O$31,$E448,($E448+Input!$O$37)*(1+Input!$O$36/(100*12)))</f>
        <v>95980.2767511178</v>
      </c>
      <c r="F449" s="95" t="n">
        <f aca="false">IF($B449&gt;Input!$O$38,$F448,($F448+Input!$O$44)*(1+Input!$O$43/(100*12)))</f>
        <v>0</v>
      </c>
      <c r="G449" s="90"/>
      <c r="H449" s="95" t="n">
        <f aca="false">(IF(AND(($B449&gt;=Input!$O$24),($B449&lt;=Input!$O$26)),$H448+Input!$O$25/Input!$O$27,$H448))</f>
        <v>-200000</v>
      </c>
      <c r="I449" s="95" t="n">
        <f aca="false">(IF(AND(($B449&gt;Input!$O$31),($B449&lt;=Input!$O$33)),$I448+Input!$O$32/Input!$O$34,$I448))</f>
        <v>-200000</v>
      </c>
      <c r="J449" s="95" t="n">
        <f aca="false">(IF(AND(($B449&gt;=Input!$O$38),($B449&lt;=Input!$O$40)),$J448+Input!$O$39/Input!$O$41,$J448))</f>
        <v>0</v>
      </c>
      <c r="K449" s="95"/>
      <c r="L449" s="95" t="n">
        <f aca="false">$D449+$E449+$F449+$H449+$I449+$J449</f>
        <v>-216306.521412162</v>
      </c>
    </row>
    <row r="450" customFormat="false" ht="12.8" hidden="false" customHeight="false" outlineLevel="0" collapsed="false">
      <c r="A450" s="87" t="n">
        <v>446</v>
      </c>
      <c r="B450" s="90" t="n">
        <f aca="false">EOMONTH(Input!$C$7,A450)</f>
        <v>56492</v>
      </c>
      <c r="C450" s="90"/>
      <c r="D450" s="95" t="n">
        <f aca="false">IF($B450&gt;Input!$O$24,$D449,($D449+Input!$O$30)*(1+Input!$O$29/(100*12)))</f>
        <v>87713.2018367199</v>
      </c>
      <c r="E450" s="95" t="n">
        <f aca="false">IF($B450&gt;Input!$O$31,$E449,($E449+Input!$O$37)*(1+Input!$O$36/(100*12)))</f>
        <v>95980.2767511178</v>
      </c>
      <c r="F450" s="95" t="n">
        <f aca="false">IF($B450&gt;Input!$O$38,$F449,($F449+Input!$O$44)*(1+Input!$O$43/(100*12)))</f>
        <v>0</v>
      </c>
      <c r="G450" s="90"/>
      <c r="H450" s="95" t="n">
        <f aca="false">(IF(AND(($B450&gt;=Input!$O$24),($B450&lt;=Input!$O$26)),$H449+Input!$O$25/Input!$O$27,$H449))</f>
        <v>-200000</v>
      </c>
      <c r="I450" s="95" t="n">
        <f aca="false">(IF(AND(($B450&gt;Input!$O$31),($B450&lt;=Input!$O$33)),$I449+Input!$O$32/Input!$O$34,$I449))</f>
        <v>-200000</v>
      </c>
      <c r="J450" s="95" t="n">
        <f aca="false">(IF(AND(($B450&gt;=Input!$O$38),($B450&lt;=Input!$O$40)),$J449+Input!$O$39/Input!$O$41,$J449))</f>
        <v>0</v>
      </c>
      <c r="K450" s="95"/>
      <c r="L450" s="95" t="n">
        <f aca="false">$D450+$E450+$F450+$H450+$I450+$J450</f>
        <v>-216306.521412162</v>
      </c>
    </row>
    <row r="451" customFormat="false" ht="12.8" hidden="false" customHeight="false" outlineLevel="0" collapsed="false">
      <c r="A451" s="87" t="n">
        <v>447</v>
      </c>
      <c r="B451" s="90" t="n">
        <f aca="false">EOMONTH(Input!$C$7,A451)</f>
        <v>56522</v>
      </c>
      <c r="C451" s="90"/>
      <c r="D451" s="95" t="n">
        <f aca="false">IF($B451&gt;Input!$O$24,$D450,($D450+Input!$O$30)*(1+Input!$O$29/(100*12)))</f>
        <v>87713.2018367199</v>
      </c>
      <c r="E451" s="95" t="n">
        <f aca="false">IF($B451&gt;Input!$O$31,$E450,($E450+Input!$O$37)*(1+Input!$O$36/(100*12)))</f>
        <v>95980.2767511178</v>
      </c>
      <c r="F451" s="95" t="n">
        <f aca="false">IF($B451&gt;Input!$O$38,$F450,($F450+Input!$O$44)*(1+Input!$O$43/(100*12)))</f>
        <v>0</v>
      </c>
      <c r="G451" s="90"/>
      <c r="H451" s="95" t="n">
        <f aca="false">(IF(AND(($B451&gt;=Input!$O$24),($B451&lt;=Input!$O$26)),$H450+Input!$O$25/Input!$O$27,$H450))</f>
        <v>-200000</v>
      </c>
      <c r="I451" s="95" t="n">
        <f aca="false">(IF(AND(($B451&gt;Input!$O$31),($B451&lt;=Input!$O$33)),$I450+Input!$O$32/Input!$O$34,$I450))</f>
        <v>-200000</v>
      </c>
      <c r="J451" s="95" t="n">
        <f aca="false">(IF(AND(($B451&gt;=Input!$O$38),($B451&lt;=Input!$O$40)),$J450+Input!$O$39/Input!$O$41,$J450))</f>
        <v>0</v>
      </c>
      <c r="K451" s="95"/>
      <c r="L451" s="95" t="n">
        <f aca="false">$D451+$E451+$F451+$H451+$I451+$J451</f>
        <v>-216306.521412162</v>
      </c>
    </row>
    <row r="452" customFormat="false" ht="12.8" hidden="false" customHeight="false" outlineLevel="0" collapsed="false">
      <c r="A452" s="87" t="n">
        <v>448</v>
      </c>
      <c r="B452" s="90" t="n">
        <f aca="false">EOMONTH(Input!$C$7,A452)</f>
        <v>56553</v>
      </c>
      <c r="C452" s="90"/>
      <c r="D452" s="95" t="n">
        <f aca="false">IF($B452&gt;Input!$O$24,$D451,($D451+Input!$O$30)*(1+Input!$O$29/(100*12)))</f>
        <v>87713.2018367199</v>
      </c>
      <c r="E452" s="95" t="n">
        <f aca="false">IF($B452&gt;Input!$O$31,$E451,($E451+Input!$O$37)*(1+Input!$O$36/(100*12)))</f>
        <v>95980.2767511178</v>
      </c>
      <c r="F452" s="95" t="n">
        <f aca="false">IF($B452&gt;Input!$O$38,$F451,($F451+Input!$O$44)*(1+Input!$O$43/(100*12)))</f>
        <v>0</v>
      </c>
      <c r="G452" s="90"/>
      <c r="H452" s="95" t="n">
        <f aca="false">(IF(AND(($B452&gt;=Input!$O$24),($B452&lt;=Input!$O$26)),$H451+Input!$O$25/Input!$O$27,$H451))</f>
        <v>-200000</v>
      </c>
      <c r="I452" s="95" t="n">
        <f aca="false">(IF(AND(($B452&gt;Input!$O$31),($B452&lt;=Input!$O$33)),$I451+Input!$O$32/Input!$O$34,$I451))</f>
        <v>-200000</v>
      </c>
      <c r="J452" s="95" t="n">
        <f aca="false">(IF(AND(($B452&gt;=Input!$O$38),($B452&lt;=Input!$O$40)),$J451+Input!$O$39/Input!$O$41,$J451))</f>
        <v>0</v>
      </c>
      <c r="K452" s="95"/>
      <c r="L452" s="95" t="n">
        <f aca="false">$D452+$E452+$F452+$H452+$I452+$J452</f>
        <v>-216306.521412162</v>
      </c>
    </row>
    <row r="453" customFormat="false" ht="12.8" hidden="false" customHeight="false" outlineLevel="0" collapsed="false">
      <c r="A453" s="87" t="n">
        <v>449</v>
      </c>
      <c r="B453" s="90" t="n">
        <f aca="false">EOMONTH(Input!$C$7,A453)</f>
        <v>56583</v>
      </c>
      <c r="C453" s="90"/>
      <c r="D453" s="95" t="n">
        <f aca="false">IF($B453&gt;Input!$O$24,$D452,($D452+Input!$O$30)*(1+Input!$O$29/(100*12)))</f>
        <v>87713.2018367199</v>
      </c>
      <c r="E453" s="95" t="n">
        <f aca="false">IF($B453&gt;Input!$O$31,$E452,($E452+Input!$O$37)*(1+Input!$O$36/(100*12)))</f>
        <v>95980.2767511178</v>
      </c>
      <c r="F453" s="95" t="n">
        <f aca="false">IF($B453&gt;Input!$O$38,$F452,($F452+Input!$O$44)*(1+Input!$O$43/(100*12)))</f>
        <v>0</v>
      </c>
      <c r="G453" s="90"/>
      <c r="H453" s="95" t="n">
        <f aca="false">(IF(AND(($B453&gt;=Input!$O$24),($B453&lt;=Input!$O$26)),$H452+Input!$O$25/Input!$O$27,$H452))</f>
        <v>-200000</v>
      </c>
      <c r="I453" s="95" t="n">
        <f aca="false">(IF(AND(($B453&gt;Input!$O$31),($B453&lt;=Input!$O$33)),$I452+Input!$O$32/Input!$O$34,$I452))</f>
        <v>-200000</v>
      </c>
      <c r="J453" s="95" t="n">
        <f aca="false">(IF(AND(($B453&gt;=Input!$O$38),($B453&lt;=Input!$O$40)),$J452+Input!$O$39/Input!$O$41,$J452))</f>
        <v>0</v>
      </c>
      <c r="K453" s="95"/>
      <c r="L453" s="95" t="n">
        <f aca="false">$D453+$E453+$F453+$H453+$I453+$J453</f>
        <v>-216306.521412162</v>
      </c>
    </row>
    <row r="454" customFormat="false" ht="12.8" hidden="false" customHeight="false" outlineLevel="0" collapsed="false">
      <c r="A454" s="87" t="n">
        <v>450</v>
      </c>
      <c r="B454" s="90" t="n">
        <f aca="false">EOMONTH(Input!$C$7,A454)</f>
        <v>56614</v>
      </c>
      <c r="C454" s="90"/>
      <c r="D454" s="95" t="n">
        <f aca="false">IF($B454&gt;Input!$O$24,$D453,($D453+Input!$O$30)*(1+Input!$O$29/(100*12)))</f>
        <v>87713.2018367199</v>
      </c>
      <c r="E454" s="95" t="n">
        <f aca="false">IF($B454&gt;Input!$O$31,$E453,($E453+Input!$O$37)*(1+Input!$O$36/(100*12)))</f>
        <v>95980.2767511178</v>
      </c>
      <c r="F454" s="95" t="n">
        <f aca="false">IF($B454&gt;Input!$O$38,$F453,($F453+Input!$O$44)*(1+Input!$O$43/(100*12)))</f>
        <v>0</v>
      </c>
      <c r="G454" s="90"/>
      <c r="H454" s="95" t="n">
        <f aca="false">(IF(AND(($B454&gt;=Input!$O$24),($B454&lt;=Input!$O$26)),$H453+Input!$O$25/Input!$O$27,$H453))</f>
        <v>-200000</v>
      </c>
      <c r="I454" s="95" t="n">
        <f aca="false">(IF(AND(($B454&gt;Input!$O$31),($B454&lt;=Input!$O$33)),$I453+Input!$O$32/Input!$O$34,$I453))</f>
        <v>-200000</v>
      </c>
      <c r="J454" s="95" t="n">
        <f aca="false">(IF(AND(($B454&gt;=Input!$O$38),($B454&lt;=Input!$O$40)),$J453+Input!$O$39/Input!$O$41,$J453))</f>
        <v>0</v>
      </c>
      <c r="K454" s="95"/>
      <c r="L454" s="95" t="n">
        <f aca="false">$D454+$E454+$F454+$H454+$I454+$J454</f>
        <v>-216306.521412162</v>
      </c>
    </row>
    <row r="455" customFormat="false" ht="12.8" hidden="false" customHeight="false" outlineLevel="0" collapsed="false">
      <c r="A455" s="87" t="n">
        <v>451</v>
      </c>
      <c r="B455" s="90" t="n">
        <f aca="false">EOMONTH(Input!$C$7,A455)</f>
        <v>56645</v>
      </c>
      <c r="C455" s="90"/>
      <c r="D455" s="95" t="n">
        <f aca="false">IF($B455&gt;Input!$O$24,$D454,($D454+Input!$O$30)*(1+Input!$O$29/(100*12)))</f>
        <v>87713.2018367199</v>
      </c>
      <c r="E455" s="95" t="n">
        <f aca="false">IF($B455&gt;Input!$O$31,$E454,($E454+Input!$O$37)*(1+Input!$O$36/(100*12)))</f>
        <v>95980.2767511178</v>
      </c>
      <c r="F455" s="95" t="n">
        <f aca="false">IF($B455&gt;Input!$O$38,$F454,($F454+Input!$O$44)*(1+Input!$O$43/(100*12)))</f>
        <v>0</v>
      </c>
      <c r="G455" s="90"/>
      <c r="H455" s="95" t="n">
        <f aca="false">(IF(AND(($B455&gt;=Input!$O$24),($B455&lt;=Input!$O$26)),$H454+Input!$O$25/Input!$O$27,$H454))</f>
        <v>-200000</v>
      </c>
      <c r="I455" s="95" t="n">
        <f aca="false">(IF(AND(($B455&gt;Input!$O$31),($B455&lt;=Input!$O$33)),$I454+Input!$O$32/Input!$O$34,$I454))</f>
        <v>-200000</v>
      </c>
      <c r="J455" s="95" t="n">
        <f aca="false">(IF(AND(($B455&gt;=Input!$O$38),($B455&lt;=Input!$O$40)),$J454+Input!$O$39/Input!$O$41,$J454))</f>
        <v>0</v>
      </c>
      <c r="K455" s="95"/>
      <c r="L455" s="95" t="n">
        <f aca="false">$D455+$E455+$F455+$H455+$I455+$J455</f>
        <v>-216306.521412162</v>
      </c>
    </row>
    <row r="456" customFormat="false" ht="12.8" hidden="false" customHeight="false" outlineLevel="0" collapsed="false">
      <c r="A456" s="87" t="n">
        <v>452</v>
      </c>
      <c r="B456" s="90" t="n">
        <f aca="false">EOMONTH(Input!$C$7,A456)</f>
        <v>56673</v>
      </c>
      <c r="C456" s="90"/>
      <c r="D456" s="95" t="n">
        <f aca="false">IF($B456&gt;Input!$O$24,$D455,($D455+Input!$O$30)*(1+Input!$O$29/(100*12)))</f>
        <v>87713.2018367199</v>
      </c>
      <c r="E456" s="95" t="n">
        <f aca="false">IF($B456&gt;Input!$O$31,$E455,($E455+Input!$O$37)*(1+Input!$O$36/(100*12)))</f>
        <v>95980.2767511178</v>
      </c>
      <c r="F456" s="95" t="n">
        <f aca="false">IF($B456&gt;Input!$O$38,$F455,($F455+Input!$O$44)*(1+Input!$O$43/(100*12)))</f>
        <v>0</v>
      </c>
      <c r="G456" s="90"/>
      <c r="H456" s="95" t="n">
        <f aca="false">(IF(AND(($B456&gt;=Input!$O$24),($B456&lt;=Input!$O$26)),$H455+Input!$O$25/Input!$O$27,$H455))</f>
        <v>-200000</v>
      </c>
      <c r="I456" s="95" t="n">
        <f aca="false">(IF(AND(($B456&gt;Input!$O$31),($B456&lt;=Input!$O$33)),$I455+Input!$O$32/Input!$O$34,$I455))</f>
        <v>-200000</v>
      </c>
      <c r="J456" s="95" t="n">
        <f aca="false">(IF(AND(($B456&gt;=Input!$O$38),($B456&lt;=Input!$O$40)),$J455+Input!$O$39/Input!$O$41,$J455))</f>
        <v>0</v>
      </c>
      <c r="K456" s="95"/>
      <c r="L456" s="95" t="n">
        <f aca="false">$D456+$E456+$F456+$H456+$I456+$J456</f>
        <v>-216306.521412162</v>
      </c>
    </row>
    <row r="457" customFormat="false" ht="12.8" hidden="false" customHeight="false" outlineLevel="0" collapsed="false">
      <c r="A457" s="87" t="n">
        <v>453</v>
      </c>
      <c r="B457" s="90" t="n">
        <f aca="false">EOMONTH(Input!$C$7,A457)</f>
        <v>56704</v>
      </c>
      <c r="C457" s="90"/>
      <c r="D457" s="95" t="n">
        <f aca="false">IF($B457&gt;Input!$O$24,$D456,($D456+Input!$O$30)*(1+Input!$O$29/(100*12)))</f>
        <v>87713.2018367199</v>
      </c>
      <c r="E457" s="95" t="n">
        <f aca="false">IF($B457&gt;Input!$O$31,$E456,($E456+Input!$O$37)*(1+Input!$O$36/(100*12)))</f>
        <v>95980.2767511178</v>
      </c>
      <c r="F457" s="95" t="n">
        <f aca="false">IF($B457&gt;Input!$O$38,$F456,($F456+Input!$O$44)*(1+Input!$O$43/(100*12)))</f>
        <v>0</v>
      </c>
      <c r="G457" s="90"/>
      <c r="H457" s="95" t="n">
        <f aca="false">(IF(AND(($B457&gt;=Input!$O$24),($B457&lt;=Input!$O$26)),$H456+Input!$O$25/Input!$O$27,$H456))</f>
        <v>-200000</v>
      </c>
      <c r="I457" s="95" t="n">
        <f aca="false">(IF(AND(($B457&gt;Input!$O$31),($B457&lt;=Input!$O$33)),$I456+Input!$O$32/Input!$O$34,$I456))</f>
        <v>-200000</v>
      </c>
      <c r="J457" s="95" t="n">
        <f aca="false">(IF(AND(($B457&gt;=Input!$O$38),($B457&lt;=Input!$O$40)),$J456+Input!$O$39/Input!$O$41,$J456))</f>
        <v>0</v>
      </c>
      <c r="K457" s="95"/>
      <c r="L457" s="95" t="n">
        <f aca="false">$D457+$E457+$F457+$H457+$I457+$J457</f>
        <v>-216306.521412162</v>
      </c>
    </row>
    <row r="458" customFormat="false" ht="12.8" hidden="false" customHeight="false" outlineLevel="0" collapsed="false">
      <c r="A458" s="87" t="n">
        <v>454</v>
      </c>
      <c r="B458" s="90" t="n">
        <f aca="false">EOMONTH(Input!$C$7,A458)</f>
        <v>56734</v>
      </c>
      <c r="C458" s="90"/>
      <c r="D458" s="95" t="n">
        <f aca="false">IF($B458&gt;Input!$O$24,$D457,($D457+Input!$O$30)*(1+Input!$O$29/(100*12)))</f>
        <v>87713.2018367199</v>
      </c>
      <c r="E458" s="95" t="n">
        <f aca="false">IF($B458&gt;Input!$O$31,$E457,($E457+Input!$O$37)*(1+Input!$O$36/(100*12)))</f>
        <v>95980.2767511178</v>
      </c>
      <c r="F458" s="95" t="n">
        <f aca="false">IF($B458&gt;Input!$O$38,$F457,($F457+Input!$O$44)*(1+Input!$O$43/(100*12)))</f>
        <v>0</v>
      </c>
      <c r="G458" s="90"/>
      <c r="H458" s="95" t="n">
        <f aca="false">(IF(AND(($B458&gt;=Input!$O$24),($B458&lt;=Input!$O$26)),$H457+Input!$O$25/Input!$O$27,$H457))</f>
        <v>-200000</v>
      </c>
      <c r="I458" s="95" t="n">
        <f aca="false">(IF(AND(($B458&gt;Input!$O$31),($B458&lt;=Input!$O$33)),$I457+Input!$O$32/Input!$O$34,$I457))</f>
        <v>-200000</v>
      </c>
      <c r="J458" s="95" t="n">
        <f aca="false">(IF(AND(($B458&gt;=Input!$O$38),($B458&lt;=Input!$O$40)),$J457+Input!$O$39/Input!$O$41,$J457))</f>
        <v>0</v>
      </c>
      <c r="K458" s="95"/>
      <c r="L458" s="95" t="n">
        <f aca="false">$D458+$E458+$F458+$H458+$I458+$J458</f>
        <v>-216306.521412162</v>
      </c>
    </row>
    <row r="459" customFormat="false" ht="12.8" hidden="false" customHeight="false" outlineLevel="0" collapsed="false">
      <c r="A459" s="87" t="n">
        <v>455</v>
      </c>
      <c r="B459" s="90" t="n">
        <f aca="false">EOMONTH(Input!$C$7,A459)</f>
        <v>56765</v>
      </c>
      <c r="C459" s="90"/>
      <c r="D459" s="95" t="n">
        <f aca="false">IF($B459&gt;Input!$O$24,$D458,($D458+Input!$O$30)*(1+Input!$O$29/(100*12)))</f>
        <v>87713.2018367199</v>
      </c>
      <c r="E459" s="95" t="n">
        <f aca="false">IF($B459&gt;Input!$O$31,$E458,($E458+Input!$O$37)*(1+Input!$O$36/(100*12)))</f>
        <v>95980.2767511178</v>
      </c>
      <c r="F459" s="95" t="n">
        <f aca="false">IF($B459&gt;Input!$O$38,$F458,($F458+Input!$O$44)*(1+Input!$O$43/(100*12)))</f>
        <v>0</v>
      </c>
      <c r="G459" s="90"/>
      <c r="H459" s="95" t="n">
        <f aca="false">(IF(AND(($B459&gt;=Input!$O$24),($B459&lt;=Input!$O$26)),$H458+Input!$O$25/Input!$O$27,$H458))</f>
        <v>-200000</v>
      </c>
      <c r="I459" s="95" t="n">
        <f aca="false">(IF(AND(($B459&gt;Input!$O$31),($B459&lt;=Input!$O$33)),$I458+Input!$O$32/Input!$O$34,$I458))</f>
        <v>-200000</v>
      </c>
      <c r="J459" s="95" t="n">
        <f aca="false">(IF(AND(($B459&gt;=Input!$O$38),($B459&lt;=Input!$O$40)),$J458+Input!$O$39/Input!$O$41,$J458))</f>
        <v>0</v>
      </c>
      <c r="K459" s="95"/>
      <c r="L459" s="95" t="n">
        <f aca="false">$D459+$E459+$F459+$H459+$I459+$J459</f>
        <v>-216306.521412162</v>
      </c>
    </row>
    <row r="460" customFormat="false" ht="12.8" hidden="false" customHeight="false" outlineLevel="0" collapsed="false">
      <c r="A460" s="87" t="n">
        <v>456</v>
      </c>
      <c r="B460" s="90" t="n">
        <f aca="false">EOMONTH(Input!$C$7,A460)</f>
        <v>56795</v>
      </c>
      <c r="C460" s="90"/>
      <c r="D460" s="95" t="n">
        <f aca="false">IF($B460&gt;Input!$O$24,$D459,($D459+Input!$O$30)*(1+Input!$O$29/(100*12)))</f>
        <v>87713.2018367199</v>
      </c>
      <c r="E460" s="95" t="n">
        <f aca="false">IF($B460&gt;Input!$O$31,$E459,($E459+Input!$O$37)*(1+Input!$O$36/(100*12)))</f>
        <v>95980.2767511178</v>
      </c>
      <c r="F460" s="95" t="n">
        <f aca="false">IF($B460&gt;Input!$O$38,$F459,($F459+Input!$O$44)*(1+Input!$O$43/(100*12)))</f>
        <v>0</v>
      </c>
      <c r="G460" s="90"/>
      <c r="H460" s="95" t="n">
        <f aca="false">(IF(AND(($B460&gt;=Input!$O$24),($B460&lt;=Input!$O$26)),$H459+Input!$O$25/Input!$O$27,$H459))</f>
        <v>-200000</v>
      </c>
      <c r="I460" s="95" t="n">
        <f aca="false">(IF(AND(($B460&gt;Input!$O$31),($B460&lt;=Input!$O$33)),$I459+Input!$O$32/Input!$O$34,$I459))</f>
        <v>-200000</v>
      </c>
      <c r="J460" s="95" t="n">
        <f aca="false">(IF(AND(($B460&gt;=Input!$O$38),($B460&lt;=Input!$O$40)),$J459+Input!$O$39/Input!$O$41,$J459))</f>
        <v>0</v>
      </c>
      <c r="K460" s="95"/>
      <c r="L460" s="95" t="n">
        <f aca="false">$D460+$E460+$F460+$H460+$I460+$J460</f>
        <v>-216306.521412162</v>
      </c>
    </row>
    <row r="461" customFormat="false" ht="12.8" hidden="false" customHeight="false" outlineLevel="0" collapsed="false">
      <c r="A461" s="87" t="n">
        <v>457</v>
      </c>
      <c r="B461" s="90" t="n">
        <f aca="false">EOMONTH(Input!$C$7,A461)</f>
        <v>56826</v>
      </c>
      <c r="C461" s="90"/>
      <c r="D461" s="95" t="n">
        <f aca="false">IF($B461&gt;Input!$O$24,$D460,($D460+Input!$O$30)*(1+Input!$O$29/(100*12)))</f>
        <v>87713.2018367199</v>
      </c>
      <c r="E461" s="95" t="n">
        <f aca="false">IF($B461&gt;Input!$O$31,$E460,($E460+Input!$O$37)*(1+Input!$O$36/(100*12)))</f>
        <v>95980.2767511178</v>
      </c>
      <c r="F461" s="95" t="n">
        <f aca="false">IF($B461&gt;Input!$O$38,$F460,($F460+Input!$O$44)*(1+Input!$O$43/(100*12)))</f>
        <v>0</v>
      </c>
      <c r="G461" s="90"/>
      <c r="H461" s="95" t="n">
        <f aca="false">(IF(AND(($B461&gt;=Input!$O$24),($B461&lt;=Input!$O$26)),$H460+Input!$O$25/Input!$O$27,$H460))</f>
        <v>-200000</v>
      </c>
      <c r="I461" s="95" t="n">
        <f aca="false">(IF(AND(($B461&gt;Input!$O$31),($B461&lt;=Input!$O$33)),$I460+Input!$O$32/Input!$O$34,$I460))</f>
        <v>-200000</v>
      </c>
      <c r="J461" s="95" t="n">
        <f aca="false">(IF(AND(($B461&gt;=Input!$O$38),($B461&lt;=Input!$O$40)),$J460+Input!$O$39/Input!$O$41,$J460))</f>
        <v>0</v>
      </c>
      <c r="K461" s="95"/>
      <c r="L461" s="95" t="n">
        <f aca="false">$D461+$E461+$F461+$H461+$I461+$J461</f>
        <v>-216306.521412162</v>
      </c>
    </row>
    <row r="462" customFormat="false" ht="12.8" hidden="false" customHeight="false" outlineLevel="0" collapsed="false">
      <c r="A462" s="87" t="n">
        <v>458</v>
      </c>
      <c r="B462" s="90" t="n">
        <f aca="false">EOMONTH(Input!$C$7,A462)</f>
        <v>56857</v>
      </c>
      <c r="C462" s="90"/>
      <c r="D462" s="95" t="n">
        <f aca="false">IF($B462&gt;Input!$O$24,$D461,($D461+Input!$O$30)*(1+Input!$O$29/(100*12)))</f>
        <v>87713.2018367199</v>
      </c>
      <c r="E462" s="95" t="n">
        <f aca="false">IF($B462&gt;Input!$O$31,$E461,($E461+Input!$O$37)*(1+Input!$O$36/(100*12)))</f>
        <v>95980.2767511178</v>
      </c>
      <c r="F462" s="95" t="n">
        <f aca="false">IF($B462&gt;Input!$O$38,$F461,($F461+Input!$O$44)*(1+Input!$O$43/(100*12)))</f>
        <v>0</v>
      </c>
      <c r="G462" s="90"/>
      <c r="H462" s="95" t="n">
        <f aca="false">(IF(AND(($B462&gt;=Input!$O$24),($B462&lt;=Input!$O$26)),$H461+Input!$O$25/Input!$O$27,$H461))</f>
        <v>-200000</v>
      </c>
      <c r="I462" s="95" t="n">
        <f aca="false">(IF(AND(($B462&gt;Input!$O$31),($B462&lt;=Input!$O$33)),$I461+Input!$O$32/Input!$O$34,$I461))</f>
        <v>-200000</v>
      </c>
      <c r="J462" s="95" t="n">
        <f aca="false">(IF(AND(($B462&gt;=Input!$O$38),($B462&lt;=Input!$O$40)),$J461+Input!$O$39/Input!$O$41,$J461))</f>
        <v>0</v>
      </c>
      <c r="K462" s="95"/>
      <c r="L462" s="95" t="n">
        <f aca="false">$D462+$E462+$F462+$H462+$I462+$J462</f>
        <v>-216306.521412162</v>
      </c>
    </row>
    <row r="463" customFormat="false" ht="12.8" hidden="false" customHeight="false" outlineLevel="0" collapsed="false">
      <c r="A463" s="87" t="n">
        <v>459</v>
      </c>
      <c r="B463" s="90" t="n">
        <f aca="false">EOMONTH(Input!$C$7,A463)</f>
        <v>56887</v>
      </c>
      <c r="C463" s="90"/>
      <c r="D463" s="95" t="n">
        <f aca="false">IF($B463&gt;Input!$O$24,$D462,($D462+Input!$O$30)*(1+Input!$O$29/(100*12)))</f>
        <v>87713.2018367199</v>
      </c>
      <c r="E463" s="95" t="n">
        <f aca="false">IF($B463&gt;Input!$O$31,$E462,($E462+Input!$O$37)*(1+Input!$O$36/(100*12)))</f>
        <v>95980.2767511178</v>
      </c>
      <c r="F463" s="95" t="n">
        <f aca="false">IF($B463&gt;Input!$O$38,$F462,($F462+Input!$O$44)*(1+Input!$O$43/(100*12)))</f>
        <v>0</v>
      </c>
      <c r="G463" s="90"/>
      <c r="H463" s="95" t="n">
        <f aca="false">(IF(AND(($B463&gt;=Input!$O$24),($B463&lt;=Input!$O$26)),$H462+Input!$O$25/Input!$O$27,$H462))</f>
        <v>-200000</v>
      </c>
      <c r="I463" s="95" t="n">
        <f aca="false">(IF(AND(($B463&gt;Input!$O$31),($B463&lt;=Input!$O$33)),$I462+Input!$O$32/Input!$O$34,$I462))</f>
        <v>-200000</v>
      </c>
      <c r="J463" s="95" t="n">
        <f aca="false">(IF(AND(($B463&gt;=Input!$O$38),($B463&lt;=Input!$O$40)),$J462+Input!$O$39/Input!$O$41,$J462))</f>
        <v>0</v>
      </c>
      <c r="K463" s="95"/>
      <c r="L463" s="95" t="n">
        <f aca="false">$D463+$E463+$F463+$H463+$I463+$J463</f>
        <v>-216306.521412162</v>
      </c>
    </row>
    <row r="464" customFormat="false" ht="12.8" hidden="false" customHeight="false" outlineLevel="0" collapsed="false">
      <c r="A464" s="87" t="n">
        <v>460</v>
      </c>
      <c r="B464" s="90" t="n">
        <f aca="false">EOMONTH(Input!$C$7,A464)</f>
        <v>56918</v>
      </c>
      <c r="C464" s="90"/>
      <c r="D464" s="95" t="n">
        <f aca="false">IF($B464&gt;Input!$O$24,$D463,($D463+Input!$O$30)*(1+Input!$O$29/(100*12)))</f>
        <v>87713.2018367199</v>
      </c>
      <c r="E464" s="95" t="n">
        <f aca="false">IF($B464&gt;Input!$O$31,$E463,($E463+Input!$O$37)*(1+Input!$O$36/(100*12)))</f>
        <v>95980.2767511178</v>
      </c>
      <c r="F464" s="95" t="n">
        <f aca="false">IF($B464&gt;Input!$O$38,$F463,($F463+Input!$O$44)*(1+Input!$O$43/(100*12)))</f>
        <v>0</v>
      </c>
      <c r="G464" s="90"/>
      <c r="H464" s="95" t="n">
        <f aca="false">(IF(AND(($B464&gt;=Input!$O$24),($B464&lt;=Input!$O$26)),$H463+Input!$O$25/Input!$O$27,$H463))</f>
        <v>-200000</v>
      </c>
      <c r="I464" s="95" t="n">
        <f aca="false">(IF(AND(($B464&gt;Input!$O$31),($B464&lt;=Input!$O$33)),$I463+Input!$O$32/Input!$O$34,$I463))</f>
        <v>-200000</v>
      </c>
      <c r="J464" s="95" t="n">
        <f aca="false">(IF(AND(($B464&gt;=Input!$O$38),($B464&lt;=Input!$O$40)),$J463+Input!$O$39/Input!$O$41,$J463))</f>
        <v>0</v>
      </c>
      <c r="K464" s="95"/>
      <c r="L464" s="95" t="n">
        <f aca="false">$D464+$E464+$F464+$H464+$I464+$J464</f>
        <v>-216306.521412162</v>
      </c>
    </row>
    <row r="465" customFormat="false" ht="12.8" hidden="false" customHeight="false" outlineLevel="0" collapsed="false">
      <c r="A465" s="87" t="n">
        <v>461</v>
      </c>
      <c r="B465" s="90" t="n">
        <f aca="false">EOMONTH(Input!$C$7,A465)</f>
        <v>56948</v>
      </c>
      <c r="C465" s="90"/>
      <c r="D465" s="95" t="n">
        <f aca="false">IF($B465&gt;Input!$O$24,$D464,($D464+Input!$O$30)*(1+Input!$O$29/(100*12)))</f>
        <v>87713.2018367199</v>
      </c>
      <c r="E465" s="95" t="n">
        <f aca="false">IF($B465&gt;Input!$O$31,$E464,($E464+Input!$O$37)*(1+Input!$O$36/(100*12)))</f>
        <v>95980.2767511178</v>
      </c>
      <c r="F465" s="95" t="n">
        <f aca="false">IF($B465&gt;Input!$O$38,$F464,($F464+Input!$O$44)*(1+Input!$O$43/(100*12)))</f>
        <v>0</v>
      </c>
      <c r="G465" s="90"/>
      <c r="H465" s="95" t="n">
        <f aca="false">(IF(AND(($B465&gt;=Input!$O$24),($B465&lt;=Input!$O$26)),$H464+Input!$O$25/Input!$O$27,$H464))</f>
        <v>-200000</v>
      </c>
      <c r="I465" s="95" t="n">
        <f aca="false">(IF(AND(($B465&gt;Input!$O$31),($B465&lt;=Input!$O$33)),$I464+Input!$O$32/Input!$O$34,$I464))</f>
        <v>-200000</v>
      </c>
      <c r="J465" s="95" t="n">
        <f aca="false">(IF(AND(($B465&gt;=Input!$O$38),($B465&lt;=Input!$O$40)),$J464+Input!$O$39/Input!$O$41,$J464))</f>
        <v>0</v>
      </c>
      <c r="K465" s="95"/>
      <c r="L465" s="95" t="n">
        <f aca="false">$D465+$E465+$F465+$H465+$I465+$J465</f>
        <v>-216306.521412162</v>
      </c>
    </row>
    <row r="466" customFormat="false" ht="12.8" hidden="false" customHeight="false" outlineLevel="0" collapsed="false">
      <c r="A466" s="87" t="n">
        <v>462</v>
      </c>
      <c r="B466" s="90" t="n">
        <f aca="false">EOMONTH(Input!$C$7,A466)</f>
        <v>56979</v>
      </c>
      <c r="C466" s="90"/>
      <c r="D466" s="95" t="n">
        <f aca="false">IF($B466&gt;Input!$O$24,$D465,($D465+Input!$O$30)*(1+Input!$O$29/(100*12)))</f>
        <v>87713.2018367199</v>
      </c>
      <c r="E466" s="95" t="n">
        <f aca="false">IF($B466&gt;Input!$O$31,$E465,($E465+Input!$O$37)*(1+Input!$O$36/(100*12)))</f>
        <v>95980.2767511178</v>
      </c>
      <c r="F466" s="95" t="n">
        <f aca="false">IF($B466&gt;Input!$O$38,$F465,($F465+Input!$O$44)*(1+Input!$O$43/(100*12)))</f>
        <v>0</v>
      </c>
      <c r="G466" s="90"/>
      <c r="H466" s="95" t="n">
        <f aca="false">(IF(AND(($B466&gt;=Input!$O$24),($B466&lt;=Input!$O$26)),$H465+Input!$O$25/Input!$O$27,$H465))</f>
        <v>-200000</v>
      </c>
      <c r="I466" s="95" t="n">
        <f aca="false">(IF(AND(($B466&gt;Input!$O$31),($B466&lt;=Input!$O$33)),$I465+Input!$O$32/Input!$O$34,$I465))</f>
        <v>-200000</v>
      </c>
      <c r="J466" s="95" t="n">
        <f aca="false">(IF(AND(($B466&gt;=Input!$O$38),($B466&lt;=Input!$O$40)),$J465+Input!$O$39/Input!$O$41,$J465))</f>
        <v>0</v>
      </c>
      <c r="K466" s="95"/>
      <c r="L466" s="95" t="n">
        <f aca="false">$D466+$E466+$F466+$H466+$I466+$J466</f>
        <v>-216306.521412162</v>
      </c>
    </row>
    <row r="467" customFormat="false" ht="12.8" hidden="false" customHeight="false" outlineLevel="0" collapsed="false">
      <c r="A467" s="87" t="n">
        <v>463</v>
      </c>
      <c r="B467" s="90" t="n">
        <f aca="false">EOMONTH(Input!$C$7,A467)</f>
        <v>57010</v>
      </c>
      <c r="C467" s="90"/>
      <c r="D467" s="95" t="n">
        <f aca="false">IF($B467&gt;Input!$O$24,$D466,($D466+Input!$O$30)*(1+Input!$O$29/(100*12)))</f>
        <v>87713.2018367199</v>
      </c>
      <c r="E467" s="95" t="n">
        <f aca="false">IF($B467&gt;Input!$O$31,$E466,($E466+Input!$O$37)*(1+Input!$O$36/(100*12)))</f>
        <v>95980.2767511178</v>
      </c>
      <c r="F467" s="95" t="n">
        <f aca="false">IF($B467&gt;Input!$O$38,$F466,($F466+Input!$O$44)*(1+Input!$O$43/(100*12)))</f>
        <v>0</v>
      </c>
      <c r="G467" s="90"/>
      <c r="H467" s="95" t="n">
        <f aca="false">(IF(AND(($B467&gt;=Input!$O$24),($B467&lt;=Input!$O$26)),$H466+Input!$O$25/Input!$O$27,$H466))</f>
        <v>-200000</v>
      </c>
      <c r="I467" s="95" t="n">
        <f aca="false">(IF(AND(($B467&gt;Input!$O$31),($B467&lt;=Input!$O$33)),$I466+Input!$O$32/Input!$O$34,$I466))</f>
        <v>-200000</v>
      </c>
      <c r="J467" s="95" t="n">
        <f aca="false">(IF(AND(($B467&gt;=Input!$O$38),($B467&lt;=Input!$O$40)),$J466+Input!$O$39/Input!$O$41,$J466))</f>
        <v>0</v>
      </c>
      <c r="K467" s="95"/>
      <c r="L467" s="95" t="n">
        <f aca="false">$D467+$E467+$F467+$H467+$I467+$J467</f>
        <v>-216306.521412162</v>
      </c>
    </row>
    <row r="468" customFormat="false" ht="12.8" hidden="false" customHeight="false" outlineLevel="0" collapsed="false">
      <c r="A468" s="87" t="n">
        <v>464</v>
      </c>
      <c r="B468" s="90" t="n">
        <f aca="false">EOMONTH(Input!$C$7,A468)</f>
        <v>57039</v>
      </c>
      <c r="C468" s="90"/>
      <c r="D468" s="95" t="n">
        <f aca="false">IF($B468&gt;Input!$O$24,$D467,($D467+Input!$O$30)*(1+Input!$O$29/(100*12)))</f>
        <v>87713.2018367199</v>
      </c>
      <c r="E468" s="95" t="n">
        <f aca="false">IF($B468&gt;Input!$O$31,$E467,($E467+Input!$O$37)*(1+Input!$O$36/(100*12)))</f>
        <v>95980.2767511178</v>
      </c>
      <c r="F468" s="95" t="n">
        <f aca="false">IF($B468&gt;Input!$O$38,$F467,($F467+Input!$O$44)*(1+Input!$O$43/(100*12)))</f>
        <v>0</v>
      </c>
      <c r="G468" s="90"/>
      <c r="H468" s="95" t="n">
        <f aca="false">(IF(AND(($B468&gt;=Input!$O$24),($B468&lt;=Input!$O$26)),$H467+Input!$O$25/Input!$O$27,$H467))</f>
        <v>-200000</v>
      </c>
      <c r="I468" s="95" t="n">
        <f aca="false">(IF(AND(($B468&gt;Input!$O$31),($B468&lt;=Input!$O$33)),$I467+Input!$O$32/Input!$O$34,$I467))</f>
        <v>-200000</v>
      </c>
      <c r="J468" s="95" t="n">
        <f aca="false">(IF(AND(($B468&gt;=Input!$O$38),($B468&lt;=Input!$O$40)),$J467+Input!$O$39/Input!$O$41,$J467))</f>
        <v>0</v>
      </c>
      <c r="K468" s="95"/>
      <c r="L468" s="95" t="n">
        <f aca="false">$D468+$E468+$F468+$H468+$I468+$J468</f>
        <v>-216306.521412162</v>
      </c>
    </row>
    <row r="469" customFormat="false" ht="12.8" hidden="false" customHeight="false" outlineLevel="0" collapsed="false">
      <c r="A469" s="87" t="n">
        <v>465</v>
      </c>
      <c r="B469" s="90" t="n">
        <f aca="false">EOMONTH(Input!$C$7,A469)</f>
        <v>57070</v>
      </c>
      <c r="C469" s="90"/>
      <c r="D469" s="95" t="n">
        <f aca="false">IF($B469&gt;Input!$O$24,$D468,($D468+Input!$O$30)*(1+Input!$O$29/(100*12)))</f>
        <v>87713.2018367199</v>
      </c>
      <c r="E469" s="95" t="n">
        <f aca="false">IF($B469&gt;Input!$O$31,$E468,($E468+Input!$O$37)*(1+Input!$O$36/(100*12)))</f>
        <v>95980.2767511178</v>
      </c>
      <c r="F469" s="95" t="n">
        <f aca="false">IF($B469&gt;Input!$O$38,$F468,($F468+Input!$O$44)*(1+Input!$O$43/(100*12)))</f>
        <v>0</v>
      </c>
      <c r="G469" s="90"/>
      <c r="H469" s="95" t="n">
        <f aca="false">(IF(AND(($B469&gt;=Input!$O$24),($B469&lt;=Input!$O$26)),$H468+Input!$O$25/Input!$O$27,$H468))</f>
        <v>-200000</v>
      </c>
      <c r="I469" s="95" t="n">
        <f aca="false">(IF(AND(($B469&gt;Input!$O$31),($B469&lt;=Input!$O$33)),$I468+Input!$O$32/Input!$O$34,$I468))</f>
        <v>-200000</v>
      </c>
      <c r="J469" s="95" t="n">
        <f aca="false">(IF(AND(($B469&gt;=Input!$O$38),($B469&lt;=Input!$O$40)),$J468+Input!$O$39/Input!$O$41,$J468))</f>
        <v>0</v>
      </c>
      <c r="K469" s="95"/>
      <c r="L469" s="95" t="n">
        <f aca="false">$D469+$E469+$F469+$H469+$I469+$J469</f>
        <v>-216306.521412162</v>
      </c>
    </row>
    <row r="470" customFormat="false" ht="12.8" hidden="false" customHeight="false" outlineLevel="0" collapsed="false">
      <c r="A470" s="87" t="n">
        <v>466</v>
      </c>
      <c r="B470" s="90" t="n">
        <f aca="false">EOMONTH(Input!$C$7,A470)</f>
        <v>57100</v>
      </c>
      <c r="C470" s="90"/>
      <c r="D470" s="95" t="n">
        <f aca="false">IF($B470&gt;Input!$O$24,$D469,($D469+Input!$O$30)*(1+Input!$O$29/(100*12)))</f>
        <v>87713.2018367199</v>
      </c>
      <c r="E470" s="95" t="n">
        <f aca="false">IF($B470&gt;Input!$O$31,$E469,($E469+Input!$O$37)*(1+Input!$O$36/(100*12)))</f>
        <v>95980.2767511178</v>
      </c>
      <c r="F470" s="95" t="n">
        <f aca="false">IF($B470&gt;Input!$O$38,$F469,($F469+Input!$O$44)*(1+Input!$O$43/(100*12)))</f>
        <v>0</v>
      </c>
      <c r="G470" s="90"/>
      <c r="H470" s="95" t="n">
        <f aca="false">(IF(AND(($B470&gt;=Input!$O$24),($B470&lt;=Input!$O$26)),$H469+Input!$O$25/Input!$O$27,$H469))</f>
        <v>-200000</v>
      </c>
      <c r="I470" s="95" t="n">
        <f aca="false">(IF(AND(($B470&gt;Input!$O$31),($B470&lt;=Input!$O$33)),$I469+Input!$O$32/Input!$O$34,$I469))</f>
        <v>-200000</v>
      </c>
      <c r="J470" s="95" t="n">
        <f aca="false">(IF(AND(($B470&gt;=Input!$O$38),($B470&lt;=Input!$O$40)),$J469+Input!$O$39/Input!$O$41,$J469))</f>
        <v>0</v>
      </c>
      <c r="K470" s="95"/>
      <c r="L470" s="95" t="n">
        <f aca="false">$D470+$E470+$F470+$H470+$I470+$J470</f>
        <v>-216306.521412162</v>
      </c>
    </row>
    <row r="471" customFormat="false" ht="12.8" hidden="false" customHeight="false" outlineLevel="0" collapsed="false">
      <c r="A471" s="87" t="n">
        <v>467</v>
      </c>
      <c r="B471" s="90" t="n">
        <f aca="false">EOMONTH(Input!$C$7,A471)</f>
        <v>57131</v>
      </c>
      <c r="C471" s="90"/>
      <c r="D471" s="95" t="n">
        <f aca="false">IF($B471&gt;Input!$O$24,$D470,($D470+Input!$O$30)*(1+Input!$O$29/(100*12)))</f>
        <v>87713.2018367199</v>
      </c>
      <c r="E471" s="95" t="n">
        <f aca="false">IF($B471&gt;Input!$O$31,$E470,($E470+Input!$O$37)*(1+Input!$O$36/(100*12)))</f>
        <v>95980.2767511178</v>
      </c>
      <c r="F471" s="95" t="n">
        <f aca="false">IF($B471&gt;Input!$O$38,$F470,($F470+Input!$O$44)*(1+Input!$O$43/(100*12)))</f>
        <v>0</v>
      </c>
      <c r="G471" s="90"/>
      <c r="H471" s="95" t="n">
        <f aca="false">(IF(AND(($B471&gt;=Input!$O$24),($B471&lt;=Input!$O$26)),$H470+Input!$O$25/Input!$O$27,$H470))</f>
        <v>-200000</v>
      </c>
      <c r="I471" s="95" t="n">
        <f aca="false">(IF(AND(($B471&gt;Input!$O$31),($B471&lt;=Input!$O$33)),$I470+Input!$O$32/Input!$O$34,$I470))</f>
        <v>-200000</v>
      </c>
      <c r="J471" s="95" t="n">
        <f aca="false">(IF(AND(($B471&gt;=Input!$O$38),($B471&lt;=Input!$O$40)),$J470+Input!$O$39/Input!$O$41,$J470))</f>
        <v>0</v>
      </c>
      <c r="K471" s="95"/>
      <c r="L471" s="95" t="n">
        <f aca="false">$D471+$E471+$F471+$H471+$I471+$J471</f>
        <v>-216306.521412162</v>
      </c>
    </row>
    <row r="472" customFormat="false" ht="12.8" hidden="false" customHeight="false" outlineLevel="0" collapsed="false">
      <c r="A472" s="87" t="n">
        <v>468</v>
      </c>
      <c r="B472" s="90" t="n">
        <f aca="false">EOMONTH(Input!$C$7,A472)</f>
        <v>57161</v>
      </c>
      <c r="C472" s="90"/>
      <c r="D472" s="95" t="n">
        <f aca="false">IF($B472&gt;Input!$O$24,$D471,($D471+Input!$O$30)*(1+Input!$O$29/(100*12)))</f>
        <v>87713.2018367199</v>
      </c>
      <c r="E472" s="95" t="n">
        <f aca="false">IF($B472&gt;Input!$O$31,$E471,($E471+Input!$O$37)*(1+Input!$O$36/(100*12)))</f>
        <v>95980.2767511178</v>
      </c>
      <c r="F472" s="95" t="n">
        <f aca="false">IF($B472&gt;Input!$O$38,$F471,($F471+Input!$O$44)*(1+Input!$O$43/(100*12)))</f>
        <v>0</v>
      </c>
      <c r="G472" s="90"/>
      <c r="H472" s="95" t="n">
        <f aca="false">(IF(AND(($B472&gt;=Input!$O$24),($B472&lt;=Input!$O$26)),$H471+Input!$O$25/Input!$O$27,$H471))</f>
        <v>-200000</v>
      </c>
      <c r="I472" s="95" t="n">
        <f aca="false">(IF(AND(($B472&gt;Input!$O$31),($B472&lt;=Input!$O$33)),$I471+Input!$O$32/Input!$O$34,$I471))</f>
        <v>-200000</v>
      </c>
      <c r="J472" s="95" t="n">
        <f aca="false">(IF(AND(($B472&gt;=Input!$O$38),($B472&lt;=Input!$O$40)),$J471+Input!$O$39/Input!$O$41,$J471))</f>
        <v>0</v>
      </c>
      <c r="K472" s="95"/>
      <c r="L472" s="95" t="n">
        <f aca="false">$D472+$E472+$F472+$H472+$I472+$J472</f>
        <v>-216306.521412162</v>
      </c>
    </row>
    <row r="473" customFormat="false" ht="12.8" hidden="false" customHeight="false" outlineLevel="0" collapsed="false">
      <c r="A473" s="87" t="n">
        <v>469</v>
      </c>
      <c r="B473" s="90" t="n">
        <f aca="false">EOMONTH(Input!$C$7,A473)</f>
        <v>57192</v>
      </c>
      <c r="C473" s="90"/>
      <c r="D473" s="95" t="n">
        <f aca="false">IF($B473&gt;Input!$O$24,$D472,($D472+Input!$O$30)*(1+Input!$O$29/(100*12)))</f>
        <v>87713.2018367199</v>
      </c>
      <c r="E473" s="95" t="n">
        <f aca="false">IF($B473&gt;Input!$O$31,$E472,($E472+Input!$O$37)*(1+Input!$O$36/(100*12)))</f>
        <v>95980.2767511178</v>
      </c>
      <c r="F473" s="95" t="n">
        <f aca="false">IF($B473&gt;Input!$O$38,$F472,($F472+Input!$O$44)*(1+Input!$O$43/(100*12)))</f>
        <v>0</v>
      </c>
      <c r="G473" s="90"/>
      <c r="H473" s="95" t="n">
        <f aca="false">(IF(AND(($B473&gt;=Input!$O$24),($B473&lt;=Input!$O$26)),$H472+Input!$O$25/Input!$O$27,$H472))</f>
        <v>-200000</v>
      </c>
      <c r="I473" s="95" t="n">
        <f aca="false">(IF(AND(($B473&gt;Input!$O$31),($B473&lt;=Input!$O$33)),$I472+Input!$O$32/Input!$O$34,$I472))</f>
        <v>-200000</v>
      </c>
      <c r="J473" s="95" t="n">
        <f aca="false">(IF(AND(($B473&gt;=Input!$O$38),($B473&lt;=Input!$O$40)),$J472+Input!$O$39/Input!$O$41,$J472))</f>
        <v>0</v>
      </c>
      <c r="K473" s="95"/>
      <c r="L473" s="95" t="n">
        <f aca="false">$D473+$E473+$F473+$H473+$I473+$J473</f>
        <v>-216306.521412162</v>
      </c>
    </row>
    <row r="474" customFormat="false" ht="12.8" hidden="false" customHeight="false" outlineLevel="0" collapsed="false">
      <c r="A474" s="87" t="n">
        <v>470</v>
      </c>
      <c r="B474" s="90" t="n">
        <f aca="false">EOMONTH(Input!$C$7,A474)</f>
        <v>57223</v>
      </c>
      <c r="C474" s="90"/>
      <c r="D474" s="95" t="n">
        <f aca="false">IF($B474&gt;Input!$O$24,$D473,($D473+Input!$O$30)*(1+Input!$O$29/(100*12)))</f>
        <v>87713.2018367199</v>
      </c>
      <c r="E474" s="95" t="n">
        <f aca="false">IF($B474&gt;Input!$O$31,$E473,($E473+Input!$O$37)*(1+Input!$O$36/(100*12)))</f>
        <v>95980.2767511178</v>
      </c>
      <c r="F474" s="95" t="n">
        <f aca="false">IF($B474&gt;Input!$O$38,$F473,($F473+Input!$O$44)*(1+Input!$O$43/(100*12)))</f>
        <v>0</v>
      </c>
      <c r="G474" s="90"/>
      <c r="H474" s="95" t="n">
        <f aca="false">(IF(AND(($B474&gt;=Input!$O$24),($B474&lt;=Input!$O$26)),$H473+Input!$O$25/Input!$O$27,$H473))</f>
        <v>-200000</v>
      </c>
      <c r="I474" s="95" t="n">
        <f aca="false">(IF(AND(($B474&gt;Input!$O$31),($B474&lt;=Input!$O$33)),$I473+Input!$O$32/Input!$O$34,$I473))</f>
        <v>-200000</v>
      </c>
      <c r="J474" s="95" t="n">
        <f aca="false">(IF(AND(($B474&gt;=Input!$O$38),($B474&lt;=Input!$O$40)),$J473+Input!$O$39/Input!$O$41,$J473))</f>
        <v>0</v>
      </c>
      <c r="K474" s="95"/>
      <c r="L474" s="95" t="n">
        <f aca="false">$D474+$E474+$F474+$H474+$I474+$J474</f>
        <v>-216306.521412162</v>
      </c>
    </row>
    <row r="475" customFormat="false" ht="12.8" hidden="false" customHeight="false" outlineLevel="0" collapsed="false">
      <c r="A475" s="87" t="n">
        <v>471</v>
      </c>
      <c r="B475" s="90" t="n">
        <f aca="false">EOMONTH(Input!$C$7,A475)</f>
        <v>57253</v>
      </c>
      <c r="C475" s="90"/>
      <c r="D475" s="95" t="n">
        <f aca="false">IF($B475&gt;Input!$O$24,$D474,($D474+Input!$O$30)*(1+Input!$O$29/(100*12)))</f>
        <v>87713.2018367199</v>
      </c>
      <c r="E475" s="95" t="n">
        <f aca="false">IF($B475&gt;Input!$O$31,$E474,($E474+Input!$O$37)*(1+Input!$O$36/(100*12)))</f>
        <v>95980.2767511178</v>
      </c>
      <c r="F475" s="95" t="n">
        <f aca="false">IF($B475&gt;Input!$O$38,$F474,($F474+Input!$O$44)*(1+Input!$O$43/(100*12)))</f>
        <v>0</v>
      </c>
      <c r="G475" s="90"/>
      <c r="H475" s="95" t="n">
        <f aca="false">(IF(AND(($B475&gt;=Input!$O$24),($B475&lt;=Input!$O$26)),$H474+Input!$O$25/Input!$O$27,$H474))</f>
        <v>-200000</v>
      </c>
      <c r="I475" s="95" t="n">
        <f aca="false">(IF(AND(($B475&gt;Input!$O$31),($B475&lt;=Input!$O$33)),$I474+Input!$O$32/Input!$O$34,$I474))</f>
        <v>-200000</v>
      </c>
      <c r="J475" s="95" t="n">
        <f aca="false">(IF(AND(($B475&gt;=Input!$O$38),($B475&lt;=Input!$O$40)),$J474+Input!$O$39/Input!$O$41,$J474))</f>
        <v>0</v>
      </c>
      <c r="K475" s="95"/>
      <c r="L475" s="95" t="n">
        <f aca="false">$D475+$E475+$F475+$H475+$I475+$J475</f>
        <v>-216306.521412162</v>
      </c>
    </row>
    <row r="476" customFormat="false" ht="12.8" hidden="false" customHeight="false" outlineLevel="0" collapsed="false">
      <c r="A476" s="87" t="n">
        <v>472</v>
      </c>
      <c r="B476" s="90" t="n">
        <f aca="false">EOMONTH(Input!$C$7,A476)</f>
        <v>57284</v>
      </c>
      <c r="C476" s="90"/>
      <c r="D476" s="95" t="n">
        <f aca="false">IF($B476&gt;Input!$O$24,$D475,($D475+Input!$O$30)*(1+Input!$O$29/(100*12)))</f>
        <v>87713.2018367199</v>
      </c>
      <c r="E476" s="95" t="n">
        <f aca="false">IF($B476&gt;Input!$O$31,$E475,($E475+Input!$O$37)*(1+Input!$O$36/(100*12)))</f>
        <v>95980.2767511178</v>
      </c>
      <c r="F476" s="95" t="n">
        <f aca="false">IF($B476&gt;Input!$O$38,$F475,($F475+Input!$O$44)*(1+Input!$O$43/(100*12)))</f>
        <v>0</v>
      </c>
      <c r="G476" s="90"/>
      <c r="H476" s="95" t="n">
        <f aca="false">(IF(AND(($B476&gt;=Input!$O$24),($B476&lt;=Input!$O$26)),$H475+Input!$O$25/Input!$O$27,$H475))</f>
        <v>-200000</v>
      </c>
      <c r="I476" s="95" t="n">
        <f aca="false">(IF(AND(($B476&gt;Input!$O$31),($B476&lt;=Input!$O$33)),$I475+Input!$O$32/Input!$O$34,$I475))</f>
        <v>-200000</v>
      </c>
      <c r="J476" s="95" t="n">
        <f aca="false">(IF(AND(($B476&gt;=Input!$O$38),($B476&lt;=Input!$O$40)),$J475+Input!$O$39/Input!$O$41,$J475))</f>
        <v>0</v>
      </c>
      <c r="K476" s="95"/>
      <c r="L476" s="95" t="n">
        <f aca="false">$D476+$E476+$F476+$H476+$I476+$J476</f>
        <v>-216306.521412162</v>
      </c>
    </row>
    <row r="477" customFormat="false" ht="12.8" hidden="false" customHeight="false" outlineLevel="0" collapsed="false">
      <c r="A477" s="87" t="n">
        <v>473</v>
      </c>
      <c r="B477" s="90" t="n">
        <f aca="false">EOMONTH(Input!$C$7,A477)</f>
        <v>57314</v>
      </c>
      <c r="C477" s="90"/>
      <c r="D477" s="95" t="n">
        <f aca="false">IF($B477&gt;Input!$O$24,$D476,($D476+Input!$O$30)*(1+Input!$O$29/(100*12)))</f>
        <v>87713.2018367199</v>
      </c>
      <c r="E477" s="95" t="n">
        <f aca="false">IF($B477&gt;Input!$O$31,$E476,($E476+Input!$O$37)*(1+Input!$O$36/(100*12)))</f>
        <v>95980.2767511178</v>
      </c>
      <c r="F477" s="95" t="n">
        <f aca="false">IF($B477&gt;Input!$O$38,$F476,($F476+Input!$O$44)*(1+Input!$O$43/(100*12)))</f>
        <v>0</v>
      </c>
      <c r="G477" s="90"/>
      <c r="H477" s="95" t="n">
        <f aca="false">(IF(AND(($B477&gt;=Input!$O$24),($B477&lt;=Input!$O$26)),$H476+Input!$O$25/Input!$O$27,$H476))</f>
        <v>-200000</v>
      </c>
      <c r="I477" s="95" t="n">
        <f aca="false">(IF(AND(($B477&gt;Input!$O$31),($B477&lt;=Input!$O$33)),$I476+Input!$O$32/Input!$O$34,$I476))</f>
        <v>-200000</v>
      </c>
      <c r="J477" s="95" t="n">
        <f aca="false">(IF(AND(($B477&gt;=Input!$O$38),($B477&lt;=Input!$O$40)),$J476+Input!$O$39/Input!$O$41,$J476))</f>
        <v>0</v>
      </c>
      <c r="K477" s="95"/>
      <c r="L477" s="95" t="n">
        <f aca="false">$D477+$E477+$F477+$H477+$I477+$J477</f>
        <v>-216306.521412162</v>
      </c>
    </row>
    <row r="478" customFormat="false" ht="12.8" hidden="false" customHeight="false" outlineLevel="0" collapsed="false">
      <c r="A478" s="87" t="n">
        <v>474</v>
      </c>
      <c r="B478" s="90" t="n">
        <f aca="false">EOMONTH(Input!$C$7,A478)</f>
        <v>57345</v>
      </c>
      <c r="C478" s="90"/>
      <c r="D478" s="95" t="n">
        <f aca="false">IF($B478&gt;Input!$O$24,$D477,($D477+Input!$O$30)*(1+Input!$O$29/(100*12)))</f>
        <v>87713.2018367199</v>
      </c>
      <c r="E478" s="95" t="n">
        <f aca="false">IF($B478&gt;Input!$O$31,$E477,($E477+Input!$O$37)*(1+Input!$O$36/(100*12)))</f>
        <v>95980.2767511178</v>
      </c>
      <c r="F478" s="95" t="n">
        <f aca="false">IF($B478&gt;Input!$O$38,$F477,($F477+Input!$O$44)*(1+Input!$O$43/(100*12)))</f>
        <v>0</v>
      </c>
      <c r="G478" s="90"/>
      <c r="H478" s="95" t="n">
        <f aca="false">(IF(AND(($B478&gt;=Input!$O$24),($B478&lt;=Input!$O$26)),$H477+Input!$O$25/Input!$O$27,$H477))</f>
        <v>-200000</v>
      </c>
      <c r="I478" s="95" t="n">
        <f aca="false">(IF(AND(($B478&gt;Input!$O$31),($B478&lt;=Input!$O$33)),$I477+Input!$O$32/Input!$O$34,$I477))</f>
        <v>-200000</v>
      </c>
      <c r="J478" s="95" t="n">
        <f aca="false">(IF(AND(($B478&gt;=Input!$O$38),($B478&lt;=Input!$O$40)),$J477+Input!$O$39/Input!$O$41,$J477))</f>
        <v>0</v>
      </c>
      <c r="K478" s="95"/>
      <c r="L478" s="95" t="n">
        <f aca="false">$D478+$E478+$F478+$H478+$I478+$J478</f>
        <v>-216306.521412162</v>
      </c>
    </row>
    <row r="479" customFormat="false" ht="12.8" hidden="false" customHeight="false" outlineLevel="0" collapsed="false">
      <c r="A479" s="87" t="n">
        <v>475</v>
      </c>
      <c r="B479" s="90" t="n">
        <f aca="false">EOMONTH(Input!$C$7,A479)</f>
        <v>57376</v>
      </c>
      <c r="C479" s="90"/>
      <c r="D479" s="95" t="n">
        <f aca="false">IF($B479&gt;Input!$O$24,$D478,($D478+Input!$O$30)*(1+Input!$O$29/(100*12)))</f>
        <v>87713.2018367199</v>
      </c>
      <c r="E479" s="95" t="n">
        <f aca="false">IF($B479&gt;Input!$O$31,$E478,($E478+Input!$O$37)*(1+Input!$O$36/(100*12)))</f>
        <v>95980.2767511178</v>
      </c>
      <c r="F479" s="95" t="n">
        <f aca="false">IF($B479&gt;Input!$O$38,$F478,($F478+Input!$O$44)*(1+Input!$O$43/(100*12)))</f>
        <v>0</v>
      </c>
      <c r="G479" s="90"/>
      <c r="H479" s="95" t="n">
        <f aca="false">(IF(AND(($B479&gt;=Input!$O$24),($B479&lt;=Input!$O$26)),$H478+Input!$O$25/Input!$O$27,$H478))</f>
        <v>-200000</v>
      </c>
      <c r="I479" s="95" t="n">
        <f aca="false">(IF(AND(($B479&gt;Input!$O$31),($B479&lt;=Input!$O$33)),$I478+Input!$O$32/Input!$O$34,$I478))</f>
        <v>-200000</v>
      </c>
      <c r="J479" s="95" t="n">
        <f aca="false">(IF(AND(($B479&gt;=Input!$O$38),($B479&lt;=Input!$O$40)),$J478+Input!$O$39/Input!$O$41,$J478))</f>
        <v>0</v>
      </c>
      <c r="K479" s="95"/>
      <c r="L479" s="95" t="n">
        <f aca="false">$D479+$E479+$F479+$H479+$I479+$J479</f>
        <v>-216306.521412162</v>
      </c>
    </row>
    <row r="480" customFormat="false" ht="12.8" hidden="false" customHeight="false" outlineLevel="0" collapsed="false">
      <c r="A480" s="87" t="n">
        <v>476</v>
      </c>
      <c r="B480" s="90" t="n">
        <f aca="false">EOMONTH(Input!$C$7,A480)</f>
        <v>57404</v>
      </c>
      <c r="C480" s="90"/>
      <c r="D480" s="95" t="n">
        <f aca="false">IF($B480&gt;Input!$O$24,$D479,($D479+Input!$O$30)*(1+Input!$O$29/(100*12)))</f>
        <v>87713.2018367199</v>
      </c>
      <c r="E480" s="95" t="n">
        <f aca="false">IF($B480&gt;Input!$O$31,$E479,($E479+Input!$O$37)*(1+Input!$O$36/(100*12)))</f>
        <v>95980.2767511178</v>
      </c>
      <c r="F480" s="95" t="n">
        <f aca="false">IF($B480&gt;Input!$O$38,$F479,($F479+Input!$O$44)*(1+Input!$O$43/(100*12)))</f>
        <v>0</v>
      </c>
      <c r="G480" s="90"/>
      <c r="H480" s="95" t="n">
        <f aca="false">(IF(AND(($B480&gt;=Input!$O$24),($B480&lt;=Input!$O$26)),$H479+Input!$O$25/Input!$O$27,$H479))</f>
        <v>-200000</v>
      </c>
      <c r="I480" s="95" t="n">
        <f aca="false">(IF(AND(($B480&gt;Input!$O$31),($B480&lt;=Input!$O$33)),$I479+Input!$O$32/Input!$O$34,$I479))</f>
        <v>-200000</v>
      </c>
      <c r="J480" s="95" t="n">
        <f aca="false">(IF(AND(($B480&gt;=Input!$O$38),($B480&lt;=Input!$O$40)),$J479+Input!$O$39/Input!$O$41,$J479))</f>
        <v>0</v>
      </c>
      <c r="K480" s="95"/>
      <c r="L480" s="95" t="n">
        <f aca="false">$D480+$E480+$F480+$H480+$I480+$J480</f>
        <v>-216306.521412162</v>
      </c>
    </row>
    <row r="481" customFormat="false" ht="12.8" hidden="false" customHeight="false" outlineLevel="0" collapsed="false">
      <c r="A481" s="87" t="n">
        <v>477</v>
      </c>
      <c r="B481" s="90" t="n">
        <f aca="false">EOMONTH(Input!$C$7,A481)</f>
        <v>57435</v>
      </c>
      <c r="C481" s="90"/>
      <c r="D481" s="95" t="n">
        <f aca="false">IF($B481&gt;Input!$O$24,$D480,($D480+Input!$O$30)*(1+Input!$O$29/(100*12)))</f>
        <v>87713.2018367199</v>
      </c>
      <c r="E481" s="95" t="n">
        <f aca="false">IF($B481&gt;Input!$O$31,$E480,($E480+Input!$O$37)*(1+Input!$O$36/(100*12)))</f>
        <v>95980.2767511178</v>
      </c>
      <c r="F481" s="95" t="n">
        <f aca="false">IF($B481&gt;Input!$O$38,$F480,($F480+Input!$O$44)*(1+Input!$O$43/(100*12)))</f>
        <v>0</v>
      </c>
      <c r="G481" s="90"/>
      <c r="H481" s="95" t="n">
        <f aca="false">(IF(AND(($B481&gt;=Input!$O$24),($B481&lt;=Input!$O$26)),$H480+Input!$O$25/Input!$O$27,$H480))</f>
        <v>-200000</v>
      </c>
      <c r="I481" s="95" t="n">
        <f aca="false">(IF(AND(($B481&gt;Input!$O$31),($B481&lt;=Input!$O$33)),$I480+Input!$O$32/Input!$O$34,$I480))</f>
        <v>-200000</v>
      </c>
      <c r="J481" s="95" t="n">
        <f aca="false">(IF(AND(($B481&gt;=Input!$O$38),($B481&lt;=Input!$O$40)),$J480+Input!$O$39/Input!$O$41,$J480))</f>
        <v>0</v>
      </c>
      <c r="K481" s="95"/>
      <c r="L481" s="95" t="n">
        <f aca="false">$D481+$E481+$F481+$H481+$I481+$J481</f>
        <v>-216306.521412162</v>
      </c>
    </row>
    <row r="482" customFormat="false" ht="12.8" hidden="false" customHeight="false" outlineLevel="0" collapsed="false">
      <c r="A482" s="87" t="n">
        <v>478</v>
      </c>
      <c r="B482" s="90" t="n">
        <f aca="false">EOMONTH(Input!$C$7,A482)</f>
        <v>57465</v>
      </c>
      <c r="C482" s="90"/>
      <c r="D482" s="95" t="n">
        <f aca="false">IF($B482&gt;Input!$O$24,$D481,($D481+Input!$O$30)*(1+Input!$O$29/(100*12)))</f>
        <v>87713.2018367199</v>
      </c>
      <c r="E482" s="95" t="n">
        <f aca="false">IF($B482&gt;Input!$O$31,$E481,($E481+Input!$O$37)*(1+Input!$O$36/(100*12)))</f>
        <v>95980.2767511178</v>
      </c>
      <c r="F482" s="95" t="n">
        <f aca="false">IF($B482&gt;Input!$O$38,$F481,($F481+Input!$O$44)*(1+Input!$O$43/(100*12)))</f>
        <v>0</v>
      </c>
      <c r="G482" s="90"/>
      <c r="H482" s="95" t="n">
        <f aca="false">(IF(AND(($B482&gt;=Input!$O$24),($B482&lt;=Input!$O$26)),$H481+Input!$O$25/Input!$O$27,$H481))</f>
        <v>-200000</v>
      </c>
      <c r="I482" s="95" t="n">
        <f aca="false">(IF(AND(($B482&gt;Input!$O$31),($B482&lt;=Input!$O$33)),$I481+Input!$O$32/Input!$O$34,$I481))</f>
        <v>-200000</v>
      </c>
      <c r="J482" s="95" t="n">
        <f aca="false">(IF(AND(($B482&gt;=Input!$O$38),($B482&lt;=Input!$O$40)),$J481+Input!$O$39/Input!$O$41,$J481))</f>
        <v>0</v>
      </c>
      <c r="K482" s="95"/>
      <c r="L482" s="95" t="n">
        <f aca="false">$D482+$E482+$F482+$H482+$I482+$J482</f>
        <v>-216306.521412162</v>
      </c>
    </row>
    <row r="483" customFormat="false" ht="12.8" hidden="false" customHeight="false" outlineLevel="0" collapsed="false">
      <c r="A483" s="87" t="n">
        <v>479</v>
      </c>
      <c r="B483" s="90" t="n">
        <f aca="false">EOMONTH(Input!$C$7,A483)</f>
        <v>57496</v>
      </c>
      <c r="C483" s="90"/>
      <c r="D483" s="95" t="n">
        <f aca="false">IF($B483&gt;Input!$O$24,$D482,($D482+Input!$O$30)*(1+Input!$O$29/(100*12)))</f>
        <v>87713.2018367199</v>
      </c>
      <c r="E483" s="95" t="n">
        <f aca="false">IF($B483&gt;Input!$O$31,$E482,($E482+Input!$O$37)*(1+Input!$O$36/(100*12)))</f>
        <v>95980.2767511178</v>
      </c>
      <c r="F483" s="95" t="n">
        <f aca="false">IF($B483&gt;Input!$O$38,$F482,($F482+Input!$O$44)*(1+Input!$O$43/(100*12)))</f>
        <v>0</v>
      </c>
      <c r="G483" s="90"/>
      <c r="H483" s="95" t="n">
        <f aca="false">(IF(AND(($B483&gt;=Input!$O$24),($B483&lt;=Input!$O$26)),$H482+Input!$O$25/Input!$O$27,$H482))</f>
        <v>-200000</v>
      </c>
      <c r="I483" s="95" t="n">
        <f aca="false">(IF(AND(($B483&gt;Input!$O$31),($B483&lt;=Input!$O$33)),$I482+Input!$O$32/Input!$O$34,$I482))</f>
        <v>-200000</v>
      </c>
      <c r="J483" s="95" t="n">
        <f aca="false">(IF(AND(($B483&gt;=Input!$O$38),($B483&lt;=Input!$O$40)),$J482+Input!$O$39/Input!$O$41,$J482))</f>
        <v>0</v>
      </c>
      <c r="K483" s="95"/>
      <c r="L483" s="95" t="n">
        <f aca="false">$D483+$E483+$F483+$H483+$I483+$J483</f>
        <v>-216306.521412162</v>
      </c>
    </row>
    <row r="484" customFormat="false" ht="12.8" hidden="false" customHeight="false" outlineLevel="0" collapsed="false">
      <c r="A484" s="87" t="n">
        <v>480</v>
      </c>
      <c r="B484" s="90" t="n">
        <f aca="false">EOMONTH(Input!$C$7,A484)</f>
        <v>57526</v>
      </c>
      <c r="C484" s="90"/>
      <c r="D484" s="95" t="n">
        <f aca="false">IF($B484&gt;Input!$O$24,$D483,($D483+Input!$O$30)*(1+Input!$O$29/(100*12)))</f>
        <v>87713.2018367199</v>
      </c>
      <c r="E484" s="95" t="n">
        <f aca="false">IF($B484&gt;Input!$O$31,$E483,($E483+Input!$O$37)*(1+Input!$O$36/(100*12)))</f>
        <v>95980.2767511178</v>
      </c>
      <c r="F484" s="95" t="n">
        <f aca="false">IF($B484&gt;Input!$O$38,$F483,($F483+Input!$O$44)*(1+Input!$O$43/(100*12)))</f>
        <v>0</v>
      </c>
      <c r="G484" s="90"/>
      <c r="H484" s="95" t="n">
        <f aca="false">(IF(AND(($B484&gt;=Input!$O$24),($B484&lt;=Input!$O$26)),$H483+Input!$O$25/Input!$O$27,$H483))</f>
        <v>-200000</v>
      </c>
      <c r="I484" s="95" t="n">
        <f aca="false">(IF(AND(($B484&gt;Input!$O$31),($B484&lt;=Input!$O$33)),$I483+Input!$O$32/Input!$O$34,$I483))</f>
        <v>-200000</v>
      </c>
      <c r="J484" s="95" t="n">
        <f aca="false">(IF(AND(($B484&gt;=Input!$O$38),($B484&lt;=Input!$O$40)),$J483+Input!$O$39/Input!$O$41,$J483))</f>
        <v>0</v>
      </c>
      <c r="K484" s="95"/>
      <c r="L484" s="95" t="n">
        <f aca="false">$D484+$E484+$F484+$H484+$I484+$J484</f>
        <v>-216306.521412162</v>
      </c>
    </row>
    <row r="485" customFormat="false" ht="12.8" hidden="false" customHeight="false" outlineLevel="0" collapsed="false">
      <c r="A485" s="87" t="n">
        <v>481</v>
      </c>
      <c r="B485" s="90" t="n">
        <f aca="false">EOMONTH(Input!$C$7,A485)</f>
        <v>57557</v>
      </c>
      <c r="C485" s="90"/>
      <c r="D485" s="95" t="n">
        <f aca="false">IF($B485&gt;Input!$O$24,$D484,($D484+Input!$O$30)*(1+Input!$O$29/(100*12)))</f>
        <v>87713.2018367199</v>
      </c>
      <c r="E485" s="95" t="n">
        <f aca="false">IF($B485&gt;Input!$O$31,$E484,($E484+Input!$O$37)*(1+Input!$O$36/(100*12)))</f>
        <v>95980.2767511178</v>
      </c>
      <c r="F485" s="95" t="n">
        <f aca="false">IF($B485&gt;Input!$O$38,$F484,($F484+Input!$O$44)*(1+Input!$O$43/(100*12)))</f>
        <v>0</v>
      </c>
      <c r="G485" s="90"/>
      <c r="H485" s="95" t="n">
        <f aca="false">(IF(AND(($B485&gt;=Input!$O$24),($B485&lt;=Input!$O$26)),$H484+Input!$O$25/Input!$O$27,$H484))</f>
        <v>-200000</v>
      </c>
      <c r="I485" s="95" t="n">
        <f aca="false">(IF(AND(($B485&gt;Input!$O$31),($B485&lt;=Input!$O$33)),$I484+Input!$O$32/Input!$O$34,$I484))</f>
        <v>-200000</v>
      </c>
      <c r="J485" s="95" t="n">
        <f aca="false">(IF(AND(($B485&gt;=Input!$O$38),($B485&lt;=Input!$O$40)),$J484+Input!$O$39/Input!$O$41,$J484))</f>
        <v>0</v>
      </c>
      <c r="K485" s="95"/>
      <c r="L485" s="95" t="n">
        <f aca="false">$D485+$E485+$F485+$H485+$I485+$J485</f>
        <v>-216306.521412162</v>
      </c>
    </row>
    <row r="486" customFormat="false" ht="12.8" hidden="false" customHeight="false" outlineLevel="0" collapsed="false">
      <c r="A486" s="87" t="n">
        <v>482</v>
      </c>
      <c r="B486" s="90" t="n">
        <f aca="false">EOMONTH(Input!$C$7,A486)</f>
        <v>57588</v>
      </c>
      <c r="C486" s="90"/>
      <c r="D486" s="95" t="n">
        <f aca="false">IF($B486&gt;Input!$O$24,$D485,($D485+Input!$O$30)*(1+Input!$O$29/(100*12)))</f>
        <v>87713.2018367199</v>
      </c>
      <c r="E486" s="95" t="n">
        <f aca="false">IF($B486&gt;Input!$O$31,$E485,($E485+Input!$O$37)*(1+Input!$O$36/(100*12)))</f>
        <v>95980.2767511178</v>
      </c>
      <c r="F486" s="95" t="n">
        <f aca="false">IF($B486&gt;Input!$O$38,$F485,($F485+Input!$O$44)*(1+Input!$O$43/(100*12)))</f>
        <v>0</v>
      </c>
      <c r="G486" s="90"/>
      <c r="H486" s="95" t="n">
        <f aca="false">(IF(AND(($B486&gt;=Input!$O$24),($B486&lt;=Input!$O$26)),$H485+Input!$O$25/Input!$O$27,$H485))</f>
        <v>-200000</v>
      </c>
      <c r="I486" s="95" t="n">
        <f aca="false">(IF(AND(($B486&gt;Input!$O$31),($B486&lt;=Input!$O$33)),$I485+Input!$O$32/Input!$O$34,$I485))</f>
        <v>-200000</v>
      </c>
      <c r="J486" s="95" t="n">
        <f aca="false">(IF(AND(($B486&gt;=Input!$O$38),($B486&lt;=Input!$O$40)),$J485+Input!$O$39/Input!$O$41,$J485))</f>
        <v>0</v>
      </c>
      <c r="K486" s="95"/>
      <c r="L486" s="95" t="n">
        <f aca="false">$D486+$E486+$F486+$H486+$I486+$J486</f>
        <v>-216306.521412162</v>
      </c>
    </row>
    <row r="487" customFormat="false" ht="12.8" hidden="false" customHeight="false" outlineLevel="0" collapsed="false">
      <c r="A487" s="87" t="n">
        <v>483</v>
      </c>
      <c r="B487" s="90" t="n">
        <f aca="false">EOMONTH(Input!$C$7,A487)</f>
        <v>57618</v>
      </c>
      <c r="C487" s="90"/>
      <c r="D487" s="95" t="n">
        <f aca="false">IF($B487&gt;Input!$O$24,$D486,($D486+Input!$O$30)*(1+Input!$O$29/(100*12)))</f>
        <v>87713.2018367199</v>
      </c>
      <c r="E487" s="95" t="n">
        <f aca="false">IF($B487&gt;Input!$O$31,$E486,($E486+Input!$O$37)*(1+Input!$O$36/(100*12)))</f>
        <v>95980.2767511178</v>
      </c>
      <c r="F487" s="95" t="n">
        <f aca="false">IF($B487&gt;Input!$O$38,$F486,($F486+Input!$O$44)*(1+Input!$O$43/(100*12)))</f>
        <v>0</v>
      </c>
      <c r="G487" s="90"/>
      <c r="H487" s="95" t="n">
        <f aca="false">(IF(AND(($B487&gt;=Input!$O$24),($B487&lt;=Input!$O$26)),$H486+Input!$O$25/Input!$O$27,$H486))</f>
        <v>-200000</v>
      </c>
      <c r="I487" s="95" t="n">
        <f aca="false">(IF(AND(($B487&gt;Input!$O$31),($B487&lt;=Input!$O$33)),$I486+Input!$O$32/Input!$O$34,$I486))</f>
        <v>-200000</v>
      </c>
      <c r="J487" s="95" t="n">
        <f aca="false">(IF(AND(($B487&gt;=Input!$O$38),($B487&lt;=Input!$O$40)),$J486+Input!$O$39/Input!$O$41,$J486))</f>
        <v>0</v>
      </c>
      <c r="K487" s="95"/>
      <c r="L487" s="95" t="n">
        <f aca="false">$D487+$E487+$F487+$H487+$I487+$J487</f>
        <v>-216306.521412162</v>
      </c>
    </row>
    <row r="488" customFormat="false" ht="12.8" hidden="false" customHeight="false" outlineLevel="0" collapsed="false">
      <c r="A488" s="87" t="n">
        <v>484</v>
      </c>
      <c r="B488" s="90" t="n">
        <f aca="false">EOMONTH(Input!$C$7,A488)</f>
        <v>57649</v>
      </c>
      <c r="C488" s="90"/>
      <c r="D488" s="95" t="n">
        <f aca="false">IF($B488&gt;Input!$O$24,$D487,($D487+Input!$O$30)*(1+Input!$O$29/(100*12)))</f>
        <v>87713.2018367199</v>
      </c>
      <c r="E488" s="95" t="n">
        <f aca="false">IF($B488&gt;Input!$O$31,$E487,($E487+Input!$O$37)*(1+Input!$O$36/(100*12)))</f>
        <v>95980.2767511178</v>
      </c>
      <c r="F488" s="95" t="n">
        <f aca="false">IF($B488&gt;Input!$O$38,$F487,($F487+Input!$O$44)*(1+Input!$O$43/(100*12)))</f>
        <v>0</v>
      </c>
      <c r="G488" s="90"/>
      <c r="H488" s="95" t="n">
        <f aca="false">(IF(AND(($B488&gt;=Input!$O$24),($B488&lt;=Input!$O$26)),$H487+Input!$O$25/Input!$O$27,$H487))</f>
        <v>-200000</v>
      </c>
      <c r="I488" s="95" t="n">
        <f aca="false">(IF(AND(($B488&gt;Input!$O$31),($B488&lt;=Input!$O$33)),$I487+Input!$O$32/Input!$O$34,$I487))</f>
        <v>-200000</v>
      </c>
      <c r="J488" s="95" t="n">
        <f aca="false">(IF(AND(($B488&gt;=Input!$O$38),($B488&lt;=Input!$O$40)),$J487+Input!$O$39/Input!$O$41,$J487))</f>
        <v>0</v>
      </c>
      <c r="K488" s="95"/>
      <c r="L488" s="95" t="n">
        <f aca="false">$D488+$E488+$F488+$H488+$I488+$J488</f>
        <v>-216306.521412162</v>
      </c>
    </row>
    <row r="489" customFormat="false" ht="12.8" hidden="false" customHeight="false" outlineLevel="0" collapsed="false">
      <c r="A489" s="87" t="n">
        <v>485</v>
      </c>
      <c r="B489" s="90" t="n">
        <f aca="false">EOMONTH(Input!$C$7,A489)</f>
        <v>57679</v>
      </c>
      <c r="C489" s="90"/>
      <c r="D489" s="95" t="n">
        <f aca="false">IF($B489&gt;Input!$O$24,$D488,($D488+Input!$O$30)*(1+Input!$O$29/(100*12)))</f>
        <v>87713.2018367199</v>
      </c>
      <c r="E489" s="95" t="n">
        <f aca="false">IF($B489&gt;Input!$O$31,$E488,($E488+Input!$O$37)*(1+Input!$O$36/(100*12)))</f>
        <v>95980.2767511178</v>
      </c>
      <c r="F489" s="95" t="n">
        <f aca="false">IF($B489&gt;Input!$O$38,$F488,($F488+Input!$O$44)*(1+Input!$O$43/(100*12)))</f>
        <v>0</v>
      </c>
      <c r="G489" s="90"/>
      <c r="H489" s="95" t="n">
        <f aca="false">(IF(AND(($B489&gt;=Input!$O$24),($B489&lt;=Input!$O$26)),$H488+Input!$O$25/Input!$O$27,$H488))</f>
        <v>-200000</v>
      </c>
      <c r="I489" s="95" t="n">
        <f aca="false">(IF(AND(($B489&gt;Input!$O$31),($B489&lt;=Input!$O$33)),$I488+Input!$O$32/Input!$O$34,$I488))</f>
        <v>-200000</v>
      </c>
      <c r="J489" s="95" t="n">
        <f aca="false">(IF(AND(($B489&gt;=Input!$O$38),($B489&lt;=Input!$O$40)),$J488+Input!$O$39/Input!$O$41,$J488))</f>
        <v>0</v>
      </c>
      <c r="K489" s="95"/>
      <c r="L489" s="95" t="n">
        <f aca="false">$D489+$E489+$F489+$H489+$I489+$J489</f>
        <v>-216306.521412162</v>
      </c>
    </row>
    <row r="490" customFormat="false" ht="12.8" hidden="false" customHeight="false" outlineLevel="0" collapsed="false">
      <c r="A490" s="87" t="n">
        <v>486</v>
      </c>
      <c r="B490" s="90" t="n">
        <f aca="false">EOMONTH(Input!$C$7,A490)</f>
        <v>57710</v>
      </c>
      <c r="C490" s="90"/>
      <c r="D490" s="95" t="n">
        <f aca="false">IF($B490&gt;Input!$O$24,$D489,($D489+Input!$O$30)*(1+Input!$O$29/(100*12)))</f>
        <v>87713.2018367199</v>
      </c>
      <c r="E490" s="95" t="n">
        <f aca="false">IF($B490&gt;Input!$O$31,$E489,($E489+Input!$O$37)*(1+Input!$O$36/(100*12)))</f>
        <v>95980.2767511178</v>
      </c>
      <c r="F490" s="95" t="n">
        <f aca="false">IF($B490&gt;Input!$O$38,$F489,($F489+Input!$O$44)*(1+Input!$O$43/(100*12)))</f>
        <v>0</v>
      </c>
      <c r="G490" s="90"/>
      <c r="H490" s="95" t="n">
        <f aca="false">(IF(AND(($B490&gt;=Input!$O$24),($B490&lt;=Input!$O$26)),$H489+Input!$O$25/Input!$O$27,$H489))</f>
        <v>-200000</v>
      </c>
      <c r="I490" s="95" t="n">
        <f aca="false">(IF(AND(($B490&gt;Input!$O$31),($B490&lt;=Input!$O$33)),$I489+Input!$O$32/Input!$O$34,$I489))</f>
        <v>-200000</v>
      </c>
      <c r="J490" s="95" t="n">
        <f aca="false">(IF(AND(($B490&gt;=Input!$O$38),($B490&lt;=Input!$O$40)),$J489+Input!$O$39/Input!$O$41,$J489))</f>
        <v>0</v>
      </c>
      <c r="K490" s="95"/>
      <c r="L490" s="95" t="n">
        <f aca="false">$D490+$E490+$F490+$H490+$I490+$J490</f>
        <v>-216306.521412162</v>
      </c>
    </row>
    <row r="491" customFormat="false" ht="12.8" hidden="false" customHeight="false" outlineLevel="0" collapsed="false">
      <c r="A491" s="87" t="n">
        <v>487</v>
      </c>
      <c r="B491" s="90" t="n">
        <f aca="false">EOMONTH(Input!$C$7,A491)</f>
        <v>57741</v>
      </c>
      <c r="C491" s="90"/>
      <c r="D491" s="95" t="n">
        <f aca="false">IF($B491&gt;Input!$O$24,$D490,($D490+Input!$O$30)*(1+Input!$O$29/(100*12)))</f>
        <v>87713.2018367199</v>
      </c>
      <c r="E491" s="95" t="n">
        <f aca="false">IF($B491&gt;Input!$O$31,$E490,($E490+Input!$O$37)*(1+Input!$O$36/(100*12)))</f>
        <v>95980.2767511178</v>
      </c>
      <c r="F491" s="95" t="n">
        <f aca="false">IF($B491&gt;Input!$O$38,$F490,($F490+Input!$O$44)*(1+Input!$O$43/(100*12)))</f>
        <v>0</v>
      </c>
      <c r="G491" s="90"/>
      <c r="H491" s="95" t="n">
        <f aca="false">(IF(AND(($B491&gt;=Input!$O$24),($B491&lt;=Input!$O$26)),$H490+Input!$O$25/Input!$O$27,$H490))</f>
        <v>-200000</v>
      </c>
      <c r="I491" s="95" t="n">
        <f aca="false">(IF(AND(($B491&gt;Input!$O$31),($B491&lt;=Input!$O$33)),$I490+Input!$O$32/Input!$O$34,$I490))</f>
        <v>-200000</v>
      </c>
      <c r="J491" s="95" t="n">
        <f aca="false">(IF(AND(($B491&gt;=Input!$O$38),($B491&lt;=Input!$O$40)),$J490+Input!$O$39/Input!$O$41,$J490))</f>
        <v>0</v>
      </c>
      <c r="K491" s="95"/>
      <c r="L491" s="95" t="n">
        <f aca="false">$D491+$E491+$F491+$H491+$I491+$J491</f>
        <v>-216306.521412162</v>
      </c>
    </row>
    <row r="492" customFormat="false" ht="12.8" hidden="false" customHeight="false" outlineLevel="0" collapsed="false">
      <c r="A492" s="87" t="n">
        <v>488</v>
      </c>
      <c r="B492" s="90" t="n">
        <f aca="false">EOMONTH(Input!$C$7,A492)</f>
        <v>57769</v>
      </c>
      <c r="C492" s="90"/>
      <c r="D492" s="95" t="n">
        <f aca="false">IF($B492&gt;Input!$O$24,$D491,($D491+Input!$O$30)*(1+Input!$O$29/(100*12)))</f>
        <v>87713.2018367199</v>
      </c>
      <c r="E492" s="95" t="n">
        <f aca="false">IF($B492&gt;Input!$O$31,$E491,($E491+Input!$O$37)*(1+Input!$O$36/(100*12)))</f>
        <v>95980.2767511178</v>
      </c>
      <c r="F492" s="95" t="n">
        <f aca="false">IF($B492&gt;Input!$O$38,$F491,($F491+Input!$O$44)*(1+Input!$O$43/(100*12)))</f>
        <v>0</v>
      </c>
      <c r="G492" s="90"/>
      <c r="H492" s="95" t="n">
        <f aca="false">(IF(AND(($B492&gt;=Input!$O$24),($B492&lt;=Input!$O$26)),$H491+Input!$O$25/Input!$O$27,$H491))</f>
        <v>-200000</v>
      </c>
      <c r="I492" s="95" t="n">
        <f aca="false">(IF(AND(($B492&gt;Input!$O$31),($B492&lt;=Input!$O$33)),$I491+Input!$O$32/Input!$O$34,$I491))</f>
        <v>-200000</v>
      </c>
      <c r="J492" s="95" t="n">
        <f aca="false">(IF(AND(($B492&gt;=Input!$O$38),($B492&lt;=Input!$O$40)),$J491+Input!$O$39/Input!$O$41,$J491))</f>
        <v>0</v>
      </c>
      <c r="K492" s="95"/>
      <c r="L492" s="95" t="n">
        <f aca="false">$D492+$E492+$F492+$H492+$I492+$J492</f>
        <v>-216306.521412162</v>
      </c>
    </row>
    <row r="493" customFormat="false" ht="12.8" hidden="false" customHeight="false" outlineLevel="0" collapsed="false">
      <c r="A493" s="87" t="n">
        <v>489</v>
      </c>
      <c r="B493" s="90" t="n">
        <f aca="false">EOMONTH(Input!$C$7,A493)</f>
        <v>57800</v>
      </c>
      <c r="C493" s="90"/>
      <c r="D493" s="95" t="n">
        <f aca="false">IF($B493&gt;Input!$O$24,$D492,($D492+Input!$O$30)*(1+Input!$O$29/(100*12)))</f>
        <v>87713.2018367199</v>
      </c>
      <c r="E493" s="95" t="n">
        <f aca="false">IF($B493&gt;Input!$O$31,$E492,($E492+Input!$O$37)*(1+Input!$O$36/(100*12)))</f>
        <v>95980.2767511178</v>
      </c>
      <c r="F493" s="95" t="n">
        <f aca="false">IF($B493&gt;Input!$O$38,$F492,($F492+Input!$O$44)*(1+Input!$O$43/(100*12)))</f>
        <v>0</v>
      </c>
      <c r="G493" s="90"/>
      <c r="H493" s="95" t="n">
        <f aca="false">(IF(AND(($B493&gt;=Input!$O$24),($B493&lt;=Input!$O$26)),$H492+Input!$O$25/Input!$O$27,$H492))</f>
        <v>-200000</v>
      </c>
      <c r="I493" s="95" t="n">
        <f aca="false">(IF(AND(($B493&gt;Input!$O$31),($B493&lt;=Input!$O$33)),$I492+Input!$O$32/Input!$O$34,$I492))</f>
        <v>-200000</v>
      </c>
      <c r="J493" s="95" t="n">
        <f aca="false">(IF(AND(($B493&gt;=Input!$O$38),($B493&lt;=Input!$O$40)),$J492+Input!$O$39/Input!$O$41,$J492))</f>
        <v>0</v>
      </c>
      <c r="K493" s="95"/>
      <c r="L493" s="95" t="n">
        <f aca="false">$D493+$E493+$F493+$H493+$I493+$J493</f>
        <v>-216306.521412162</v>
      </c>
    </row>
    <row r="494" customFormat="false" ht="12.8" hidden="false" customHeight="false" outlineLevel="0" collapsed="false">
      <c r="A494" s="87" t="n">
        <v>490</v>
      </c>
      <c r="B494" s="90" t="n">
        <f aca="false">EOMONTH(Input!$C$7,A494)</f>
        <v>57830</v>
      </c>
      <c r="C494" s="90"/>
      <c r="D494" s="95" t="n">
        <f aca="false">IF($B494&gt;Input!$O$24,$D493,($D493+Input!$O$30)*(1+Input!$O$29/(100*12)))</f>
        <v>87713.2018367199</v>
      </c>
      <c r="E494" s="95" t="n">
        <f aca="false">IF($B494&gt;Input!$O$31,$E493,($E493+Input!$O$37)*(1+Input!$O$36/(100*12)))</f>
        <v>95980.2767511178</v>
      </c>
      <c r="F494" s="95" t="n">
        <f aca="false">IF($B494&gt;Input!$O$38,$F493,($F493+Input!$O$44)*(1+Input!$O$43/(100*12)))</f>
        <v>0</v>
      </c>
      <c r="G494" s="90"/>
      <c r="H494" s="95" t="n">
        <f aca="false">(IF(AND(($B494&gt;=Input!$O$24),($B494&lt;=Input!$O$26)),$H493+Input!$O$25/Input!$O$27,$H493))</f>
        <v>-200000</v>
      </c>
      <c r="I494" s="95" t="n">
        <f aca="false">(IF(AND(($B494&gt;Input!$O$31),($B494&lt;=Input!$O$33)),$I493+Input!$O$32/Input!$O$34,$I493))</f>
        <v>-200000</v>
      </c>
      <c r="J494" s="95" t="n">
        <f aca="false">(IF(AND(($B494&gt;=Input!$O$38),($B494&lt;=Input!$O$40)),$J493+Input!$O$39/Input!$O$41,$J493))</f>
        <v>0</v>
      </c>
      <c r="K494" s="95"/>
      <c r="L494" s="95" t="n">
        <f aca="false">$D494+$E494+$F494+$H494+$I494+$J494</f>
        <v>-216306.521412162</v>
      </c>
    </row>
    <row r="495" customFormat="false" ht="12.8" hidden="false" customHeight="false" outlineLevel="0" collapsed="false">
      <c r="A495" s="87" t="n">
        <v>491</v>
      </c>
      <c r="B495" s="90" t="n">
        <f aca="false">EOMONTH(Input!$C$7,A495)</f>
        <v>57861</v>
      </c>
      <c r="C495" s="90"/>
      <c r="D495" s="95" t="n">
        <f aca="false">IF($B495&gt;Input!$O$24,$D494,($D494+Input!$O$30)*(1+Input!$O$29/(100*12)))</f>
        <v>87713.2018367199</v>
      </c>
      <c r="E495" s="95" t="n">
        <f aca="false">IF($B495&gt;Input!$O$31,$E494,($E494+Input!$O$37)*(1+Input!$O$36/(100*12)))</f>
        <v>95980.2767511178</v>
      </c>
      <c r="F495" s="95" t="n">
        <f aca="false">IF($B495&gt;Input!$O$38,$F494,($F494+Input!$O$44)*(1+Input!$O$43/(100*12)))</f>
        <v>0</v>
      </c>
      <c r="G495" s="90"/>
      <c r="H495" s="95" t="n">
        <f aca="false">(IF(AND(($B495&gt;=Input!$O$24),($B495&lt;=Input!$O$26)),$H494+Input!$O$25/Input!$O$27,$H494))</f>
        <v>-200000</v>
      </c>
      <c r="I495" s="95" t="n">
        <f aca="false">(IF(AND(($B495&gt;Input!$O$31),($B495&lt;=Input!$O$33)),$I494+Input!$O$32/Input!$O$34,$I494))</f>
        <v>-200000</v>
      </c>
      <c r="J495" s="95" t="n">
        <f aca="false">(IF(AND(($B495&gt;=Input!$O$38),($B495&lt;=Input!$O$40)),$J494+Input!$O$39/Input!$O$41,$J494))</f>
        <v>0</v>
      </c>
      <c r="K495" s="95"/>
      <c r="L495" s="95" t="n">
        <f aca="false">$D495+$E495+$F495+$H495+$I495+$J495</f>
        <v>-216306.521412162</v>
      </c>
    </row>
    <row r="496" customFormat="false" ht="12.8" hidden="false" customHeight="false" outlineLevel="0" collapsed="false">
      <c r="A496" s="87" t="n">
        <v>492</v>
      </c>
      <c r="B496" s="90" t="n">
        <f aca="false">EOMONTH(Input!$C$7,A496)</f>
        <v>57891</v>
      </c>
      <c r="C496" s="90"/>
      <c r="D496" s="95" t="n">
        <f aca="false">IF($B496&gt;Input!$O$24,$D495,($D495+Input!$O$30)*(1+Input!$O$29/(100*12)))</f>
        <v>87713.2018367199</v>
      </c>
      <c r="E496" s="95" t="n">
        <f aca="false">IF($B496&gt;Input!$O$31,$E495,($E495+Input!$O$37)*(1+Input!$O$36/(100*12)))</f>
        <v>95980.2767511178</v>
      </c>
      <c r="F496" s="95" t="n">
        <f aca="false">IF($B496&gt;Input!$O$38,$F495,($F495+Input!$O$44)*(1+Input!$O$43/(100*12)))</f>
        <v>0</v>
      </c>
      <c r="G496" s="90"/>
      <c r="H496" s="95" t="n">
        <f aca="false">(IF(AND(($B496&gt;=Input!$O$24),($B496&lt;=Input!$O$26)),$H495+Input!$O$25/Input!$O$27,$H495))</f>
        <v>-200000</v>
      </c>
      <c r="I496" s="95" t="n">
        <f aca="false">(IF(AND(($B496&gt;Input!$O$31),($B496&lt;=Input!$O$33)),$I495+Input!$O$32/Input!$O$34,$I495))</f>
        <v>-200000</v>
      </c>
      <c r="J496" s="95" t="n">
        <f aca="false">(IF(AND(($B496&gt;=Input!$O$38),($B496&lt;=Input!$O$40)),$J495+Input!$O$39/Input!$O$41,$J495))</f>
        <v>0</v>
      </c>
      <c r="K496" s="95"/>
      <c r="L496" s="95" t="n">
        <f aca="false">$D496+$E496+$F496+$H496+$I496+$J496</f>
        <v>-216306.521412162</v>
      </c>
    </row>
    <row r="497" customFormat="false" ht="12.8" hidden="false" customHeight="false" outlineLevel="0" collapsed="false">
      <c r="A497" s="87" t="n">
        <v>493</v>
      </c>
      <c r="B497" s="90" t="n">
        <f aca="false">EOMONTH(Input!$C$7,A497)</f>
        <v>57922</v>
      </c>
      <c r="C497" s="90"/>
      <c r="D497" s="95" t="n">
        <f aca="false">IF($B497&gt;Input!$O$24,$D496,($D496+Input!$O$30)*(1+Input!$O$29/(100*12)))</f>
        <v>87713.2018367199</v>
      </c>
      <c r="E497" s="95" t="n">
        <f aca="false">IF($B497&gt;Input!$O$31,$E496,($E496+Input!$O$37)*(1+Input!$O$36/(100*12)))</f>
        <v>95980.2767511178</v>
      </c>
      <c r="F497" s="95" t="n">
        <f aca="false">IF($B497&gt;Input!$O$38,$F496,($F496+Input!$O$44)*(1+Input!$O$43/(100*12)))</f>
        <v>0</v>
      </c>
      <c r="G497" s="90"/>
      <c r="H497" s="95" t="n">
        <f aca="false">(IF(AND(($B497&gt;=Input!$O$24),($B497&lt;=Input!$O$26)),$H496+Input!$O$25/Input!$O$27,$H496))</f>
        <v>-200000</v>
      </c>
      <c r="I497" s="95" t="n">
        <f aca="false">(IF(AND(($B497&gt;Input!$O$31),($B497&lt;=Input!$O$33)),$I496+Input!$O$32/Input!$O$34,$I496))</f>
        <v>-200000</v>
      </c>
      <c r="J497" s="95" t="n">
        <f aca="false">(IF(AND(($B497&gt;=Input!$O$38),($B497&lt;=Input!$O$40)),$J496+Input!$O$39/Input!$O$41,$J496))</f>
        <v>0</v>
      </c>
      <c r="K497" s="95"/>
      <c r="L497" s="95" t="n">
        <f aca="false">$D497+$E497+$F497+$H497+$I497+$J497</f>
        <v>-216306.521412162</v>
      </c>
    </row>
    <row r="498" customFormat="false" ht="12.8" hidden="false" customHeight="false" outlineLevel="0" collapsed="false">
      <c r="A498" s="87" t="n">
        <v>494</v>
      </c>
      <c r="B498" s="90" t="n">
        <f aca="false">EOMONTH(Input!$C$7,A498)</f>
        <v>57953</v>
      </c>
      <c r="C498" s="90"/>
      <c r="D498" s="95" t="n">
        <f aca="false">IF($B498&gt;Input!$O$24,$D497,($D497+Input!$O$30)*(1+Input!$O$29/(100*12)))</f>
        <v>87713.2018367199</v>
      </c>
      <c r="E498" s="95" t="n">
        <f aca="false">IF($B498&gt;Input!$O$31,$E497,($E497+Input!$O$37)*(1+Input!$O$36/(100*12)))</f>
        <v>95980.2767511178</v>
      </c>
      <c r="F498" s="95" t="n">
        <f aca="false">IF($B498&gt;Input!$O$38,$F497,($F497+Input!$O$44)*(1+Input!$O$43/(100*12)))</f>
        <v>0</v>
      </c>
      <c r="G498" s="90"/>
      <c r="H498" s="95" t="n">
        <f aca="false">(IF(AND(($B498&gt;=Input!$O$24),($B498&lt;=Input!$O$26)),$H497+Input!$O$25/Input!$O$27,$H497))</f>
        <v>-200000</v>
      </c>
      <c r="I498" s="95" t="n">
        <f aca="false">(IF(AND(($B498&gt;Input!$O$31),($B498&lt;=Input!$O$33)),$I497+Input!$O$32/Input!$O$34,$I497))</f>
        <v>-200000</v>
      </c>
      <c r="J498" s="95" t="n">
        <f aca="false">(IF(AND(($B498&gt;=Input!$O$38),($B498&lt;=Input!$O$40)),$J497+Input!$O$39/Input!$O$41,$J497))</f>
        <v>0</v>
      </c>
      <c r="K498" s="95"/>
      <c r="L498" s="95" t="n">
        <f aca="false">$D498+$E498+$F498+$H498+$I498+$J498</f>
        <v>-216306.521412162</v>
      </c>
    </row>
    <row r="499" customFormat="false" ht="12.8" hidden="false" customHeight="false" outlineLevel="0" collapsed="false">
      <c r="A499" s="87" t="n">
        <v>495</v>
      </c>
      <c r="B499" s="90" t="n">
        <f aca="false">EOMONTH(Input!$C$7,A499)</f>
        <v>57983</v>
      </c>
      <c r="C499" s="90"/>
      <c r="D499" s="95" t="n">
        <f aca="false">IF($B499&gt;Input!$O$24,$D498,($D498+Input!$O$30)*(1+Input!$O$29/(100*12)))</f>
        <v>87713.2018367199</v>
      </c>
      <c r="E499" s="95" t="n">
        <f aca="false">IF($B499&gt;Input!$O$31,$E498,($E498+Input!$O$37)*(1+Input!$O$36/(100*12)))</f>
        <v>95980.2767511178</v>
      </c>
      <c r="F499" s="95" t="n">
        <f aca="false">IF($B499&gt;Input!$O$38,$F498,($F498+Input!$O$44)*(1+Input!$O$43/(100*12)))</f>
        <v>0</v>
      </c>
      <c r="G499" s="90"/>
      <c r="H499" s="95" t="n">
        <f aca="false">(IF(AND(($B499&gt;=Input!$O$24),($B499&lt;=Input!$O$26)),$H498+Input!$O$25/Input!$O$27,$H498))</f>
        <v>-200000</v>
      </c>
      <c r="I499" s="95" t="n">
        <f aca="false">(IF(AND(($B499&gt;Input!$O$31),($B499&lt;=Input!$O$33)),$I498+Input!$O$32/Input!$O$34,$I498))</f>
        <v>-200000</v>
      </c>
      <c r="J499" s="95" t="n">
        <f aca="false">(IF(AND(($B499&gt;=Input!$O$38),($B499&lt;=Input!$O$40)),$J498+Input!$O$39/Input!$O$41,$J498))</f>
        <v>0</v>
      </c>
      <c r="K499" s="95"/>
      <c r="L499" s="95" t="n">
        <f aca="false">$D499+$E499+$F499+$H499+$I499+$J499</f>
        <v>-216306.521412162</v>
      </c>
    </row>
    <row r="500" customFormat="false" ht="12.8" hidden="false" customHeight="false" outlineLevel="0" collapsed="false">
      <c r="A500" s="87" t="n">
        <v>496</v>
      </c>
      <c r="B500" s="90" t="n">
        <f aca="false">EOMONTH(Input!$C$7,A500)</f>
        <v>58014</v>
      </c>
      <c r="C500" s="90"/>
      <c r="D500" s="95" t="n">
        <f aca="false">IF($B500&gt;Input!$O$24,$D499,($D499+Input!$O$30)*(1+Input!$O$29/(100*12)))</f>
        <v>87713.2018367199</v>
      </c>
      <c r="E500" s="95" t="n">
        <f aca="false">IF($B500&gt;Input!$O$31,$E499,($E499+Input!$O$37)*(1+Input!$O$36/(100*12)))</f>
        <v>95980.2767511178</v>
      </c>
      <c r="F500" s="95" t="n">
        <f aca="false">IF($B500&gt;Input!$O$38,$F499,($F499+Input!$O$44)*(1+Input!$O$43/(100*12)))</f>
        <v>0</v>
      </c>
      <c r="G500" s="90"/>
      <c r="H500" s="95" t="n">
        <f aca="false">(IF(AND(($B500&gt;=Input!$O$24),($B500&lt;=Input!$O$26)),$H499+Input!$O$25/Input!$O$27,$H499))</f>
        <v>-200000</v>
      </c>
      <c r="I500" s="95" t="n">
        <f aca="false">(IF(AND(($B500&gt;Input!$O$31),($B500&lt;=Input!$O$33)),$I499+Input!$O$32/Input!$O$34,$I499))</f>
        <v>-200000</v>
      </c>
      <c r="J500" s="95" t="n">
        <f aca="false">(IF(AND(($B500&gt;=Input!$O$38),($B500&lt;=Input!$O$40)),$J499+Input!$O$39/Input!$O$41,$J499))</f>
        <v>0</v>
      </c>
      <c r="K500" s="95"/>
      <c r="L500" s="95" t="n">
        <f aca="false">$D500+$E500+$F500+$H500+$I500+$J500</f>
        <v>-216306.521412162</v>
      </c>
    </row>
    <row r="501" customFormat="false" ht="12.8" hidden="false" customHeight="false" outlineLevel="0" collapsed="false">
      <c r="A501" s="87" t="n">
        <v>497</v>
      </c>
      <c r="B501" s="90" t="n">
        <f aca="false">EOMONTH(Input!$C$7,A501)</f>
        <v>58044</v>
      </c>
      <c r="C501" s="90"/>
      <c r="D501" s="95" t="n">
        <f aca="false">IF($B501&gt;Input!$O$24,$D500,($D500+Input!$O$30)*(1+Input!$O$29/(100*12)))</f>
        <v>87713.2018367199</v>
      </c>
      <c r="E501" s="95" t="n">
        <f aca="false">IF($B501&gt;Input!$O$31,$E500,($E500+Input!$O$37)*(1+Input!$O$36/(100*12)))</f>
        <v>95980.2767511178</v>
      </c>
      <c r="F501" s="95" t="n">
        <f aca="false">IF($B501&gt;Input!$O$38,$F500,($F500+Input!$O$44)*(1+Input!$O$43/(100*12)))</f>
        <v>0</v>
      </c>
      <c r="G501" s="90"/>
      <c r="H501" s="95" t="n">
        <f aca="false">(IF(AND(($B501&gt;=Input!$O$24),($B501&lt;=Input!$O$26)),$H500+Input!$O$25/Input!$O$27,$H500))</f>
        <v>-200000</v>
      </c>
      <c r="I501" s="95" t="n">
        <f aca="false">(IF(AND(($B501&gt;Input!$O$31),($B501&lt;=Input!$O$33)),$I500+Input!$O$32/Input!$O$34,$I500))</f>
        <v>-200000</v>
      </c>
      <c r="J501" s="95" t="n">
        <f aca="false">(IF(AND(($B501&gt;=Input!$O$38),($B501&lt;=Input!$O$40)),$J500+Input!$O$39/Input!$O$41,$J500))</f>
        <v>0</v>
      </c>
      <c r="K501" s="95"/>
      <c r="L501" s="95" t="n">
        <f aca="false">$D501+$E501+$F501+$H501+$I501+$J501</f>
        <v>-216306.521412162</v>
      </c>
    </row>
    <row r="502" customFormat="false" ht="12.8" hidden="false" customHeight="false" outlineLevel="0" collapsed="false">
      <c r="A502" s="87" t="n">
        <v>498</v>
      </c>
      <c r="B502" s="90" t="n">
        <f aca="false">EOMONTH(Input!$C$7,A502)</f>
        <v>58075</v>
      </c>
      <c r="C502" s="90"/>
      <c r="D502" s="95" t="n">
        <f aca="false">IF($B502&gt;Input!$O$24,$D501,($D501+Input!$O$30)*(1+Input!$O$29/(100*12)))</f>
        <v>87713.2018367199</v>
      </c>
      <c r="E502" s="95" t="n">
        <f aca="false">IF($B502&gt;Input!$O$31,$E501,($E501+Input!$O$37)*(1+Input!$O$36/(100*12)))</f>
        <v>95980.2767511178</v>
      </c>
      <c r="F502" s="95" t="n">
        <f aca="false">IF($B502&gt;Input!$O$38,$F501,($F501+Input!$O$44)*(1+Input!$O$43/(100*12)))</f>
        <v>0</v>
      </c>
      <c r="G502" s="90"/>
      <c r="H502" s="95" t="n">
        <f aca="false">(IF(AND(($B502&gt;=Input!$O$24),($B502&lt;=Input!$O$26)),$H501+Input!$O$25/Input!$O$27,$H501))</f>
        <v>-200000</v>
      </c>
      <c r="I502" s="95" t="n">
        <f aca="false">(IF(AND(($B502&gt;Input!$O$31),($B502&lt;=Input!$O$33)),$I501+Input!$O$32/Input!$O$34,$I501))</f>
        <v>-200000</v>
      </c>
      <c r="J502" s="95" t="n">
        <f aca="false">(IF(AND(($B502&gt;=Input!$O$38),($B502&lt;=Input!$O$40)),$J501+Input!$O$39/Input!$O$41,$J501))</f>
        <v>0</v>
      </c>
      <c r="K502" s="95"/>
      <c r="L502" s="95" t="n">
        <f aca="false">$D502+$E502+$F502+$H502+$I502+$J502</f>
        <v>-216306.521412162</v>
      </c>
    </row>
    <row r="503" customFormat="false" ht="12.8" hidden="false" customHeight="false" outlineLevel="0" collapsed="false">
      <c r="A503" s="87" t="n">
        <v>499</v>
      </c>
      <c r="B503" s="90" t="n">
        <f aca="false">EOMONTH(Input!$C$7,A503)</f>
        <v>58106</v>
      </c>
      <c r="C503" s="90"/>
      <c r="D503" s="95" t="n">
        <f aca="false">IF($B503&gt;Input!$O$24,$D502,($D502+Input!$O$30)*(1+Input!$O$29/(100*12)))</f>
        <v>87713.2018367199</v>
      </c>
      <c r="E503" s="95" t="n">
        <f aca="false">IF($B503&gt;Input!$O$31,$E502,($E502+Input!$O$37)*(1+Input!$O$36/(100*12)))</f>
        <v>95980.2767511178</v>
      </c>
      <c r="F503" s="95" t="n">
        <f aca="false">IF($B503&gt;Input!$O$38,$F502,($F502+Input!$O$44)*(1+Input!$O$43/(100*12)))</f>
        <v>0</v>
      </c>
      <c r="G503" s="90"/>
      <c r="H503" s="95" t="n">
        <f aca="false">(IF(AND(($B503&gt;=Input!$O$24),($B503&lt;=Input!$O$26)),$H502+Input!$O$25/Input!$O$27,$H502))</f>
        <v>-200000</v>
      </c>
      <c r="I503" s="95" t="n">
        <f aca="false">(IF(AND(($B503&gt;Input!$O$31),($B503&lt;=Input!$O$33)),$I502+Input!$O$32/Input!$O$34,$I502))</f>
        <v>-200000</v>
      </c>
      <c r="J503" s="95" t="n">
        <f aca="false">(IF(AND(($B503&gt;=Input!$O$38),($B503&lt;=Input!$O$40)),$J502+Input!$O$39/Input!$O$41,$J502))</f>
        <v>0</v>
      </c>
      <c r="K503" s="95"/>
      <c r="L503" s="95" t="n">
        <f aca="false">$D503+$E503+$F503+$H503+$I503+$J503</f>
        <v>-216306.521412162</v>
      </c>
    </row>
    <row r="504" customFormat="false" ht="12.8" hidden="false" customHeight="false" outlineLevel="0" collapsed="false">
      <c r="A504" s="87" t="n">
        <v>500</v>
      </c>
      <c r="B504" s="90" t="n">
        <f aca="false">EOMONTH(Input!$C$7,A504)</f>
        <v>58134</v>
      </c>
      <c r="C504" s="90"/>
      <c r="D504" s="95" t="n">
        <f aca="false">IF($B504&gt;Input!$O$24,$D503,($D503+Input!$O$30)*(1+Input!$O$29/(100*12)))</f>
        <v>87713.2018367199</v>
      </c>
      <c r="E504" s="95" t="n">
        <f aca="false">IF($B504&gt;Input!$O$31,$E503,($E503+Input!$O$37)*(1+Input!$O$36/(100*12)))</f>
        <v>95980.2767511178</v>
      </c>
      <c r="F504" s="95" t="n">
        <f aca="false">IF($B504&gt;Input!$O$38,$F503,($F503+Input!$O$44)*(1+Input!$O$43/(100*12)))</f>
        <v>0</v>
      </c>
      <c r="G504" s="90"/>
      <c r="H504" s="95" t="n">
        <f aca="false">(IF(AND(($B504&gt;=Input!$O$24),($B504&lt;=Input!$O$26)),$H503+Input!$O$25/Input!$O$27,$H503))</f>
        <v>-200000</v>
      </c>
      <c r="I504" s="95" t="n">
        <f aca="false">(IF(AND(($B504&gt;Input!$O$31),($B504&lt;=Input!$O$33)),$I503+Input!$O$32/Input!$O$34,$I503))</f>
        <v>-200000</v>
      </c>
      <c r="J504" s="95" t="n">
        <f aca="false">(IF(AND(($B504&gt;=Input!$O$38),($B504&lt;=Input!$O$40)),$J503+Input!$O$39/Input!$O$41,$J503))</f>
        <v>0</v>
      </c>
      <c r="K504" s="95"/>
      <c r="L504" s="95" t="n">
        <f aca="false">$D504+$E504+$F504+$H504+$I504+$J504</f>
        <v>-216306.521412162</v>
      </c>
    </row>
    <row r="505" customFormat="false" ht="12.8" hidden="false" customHeight="false" outlineLevel="0" collapsed="false">
      <c r="A505" s="87" t="n">
        <v>501</v>
      </c>
      <c r="B505" s="90" t="n">
        <f aca="false">EOMONTH(Input!$C$7,A505)</f>
        <v>58165</v>
      </c>
      <c r="C505" s="90"/>
      <c r="D505" s="95" t="n">
        <f aca="false">IF($B505&gt;Input!$O$24,$D504,($D504+Input!$O$30)*(1+Input!$O$29/(100*12)))</f>
        <v>87713.2018367199</v>
      </c>
      <c r="E505" s="95" t="n">
        <f aca="false">IF($B505&gt;Input!$O$31,$E504,($E504+Input!$O$37)*(1+Input!$O$36/(100*12)))</f>
        <v>95980.2767511178</v>
      </c>
      <c r="F505" s="95" t="n">
        <f aca="false">IF($B505&gt;Input!$O$38,$F504,($F504+Input!$O$44)*(1+Input!$O$43/(100*12)))</f>
        <v>0</v>
      </c>
      <c r="G505" s="90"/>
      <c r="H505" s="95" t="n">
        <f aca="false">(IF(AND(($B505&gt;=Input!$O$24),($B505&lt;=Input!$O$26)),$H504+Input!$O$25/Input!$O$27,$H504))</f>
        <v>-200000</v>
      </c>
      <c r="I505" s="95" t="n">
        <f aca="false">(IF(AND(($B505&gt;Input!$O$31),($B505&lt;=Input!$O$33)),$I504+Input!$O$32/Input!$O$34,$I504))</f>
        <v>-200000</v>
      </c>
      <c r="J505" s="95" t="n">
        <f aca="false">(IF(AND(($B505&gt;=Input!$O$38),($B505&lt;=Input!$O$40)),$J504+Input!$O$39/Input!$O$41,$J504))</f>
        <v>0</v>
      </c>
      <c r="K505" s="95"/>
      <c r="L505" s="95" t="n">
        <f aca="false">$D505+$E505+$F505+$H505+$I505+$J505</f>
        <v>-216306.521412162</v>
      </c>
    </row>
    <row r="506" customFormat="false" ht="12.8" hidden="false" customHeight="false" outlineLevel="0" collapsed="false">
      <c r="A506" s="87" t="n">
        <v>502</v>
      </c>
      <c r="B506" s="90" t="n">
        <f aca="false">EOMONTH(Input!$C$7,A506)</f>
        <v>58195</v>
      </c>
      <c r="C506" s="90"/>
      <c r="D506" s="95" t="n">
        <f aca="false">IF($B506&gt;Input!$O$24,$D505,($D505+Input!$O$30)*(1+Input!$O$29/(100*12)))</f>
        <v>87713.2018367199</v>
      </c>
      <c r="E506" s="95" t="n">
        <f aca="false">IF($B506&gt;Input!$O$31,$E505,($E505+Input!$O$37)*(1+Input!$O$36/(100*12)))</f>
        <v>95980.2767511178</v>
      </c>
      <c r="F506" s="95" t="n">
        <f aca="false">IF($B506&gt;Input!$O$38,$F505,($F505+Input!$O$44)*(1+Input!$O$43/(100*12)))</f>
        <v>0</v>
      </c>
      <c r="G506" s="90"/>
      <c r="H506" s="95" t="n">
        <f aca="false">(IF(AND(($B506&gt;=Input!$O$24),($B506&lt;=Input!$O$26)),$H505+Input!$O$25/Input!$O$27,$H505))</f>
        <v>-200000</v>
      </c>
      <c r="I506" s="95" t="n">
        <f aca="false">(IF(AND(($B506&gt;Input!$O$31),($B506&lt;=Input!$O$33)),$I505+Input!$O$32/Input!$O$34,$I505))</f>
        <v>-200000</v>
      </c>
      <c r="J506" s="95" t="n">
        <f aca="false">(IF(AND(($B506&gt;=Input!$O$38),($B506&lt;=Input!$O$40)),$J505+Input!$O$39/Input!$O$41,$J505))</f>
        <v>0</v>
      </c>
      <c r="K506" s="95"/>
      <c r="L506" s="95" t="n">
        <f aca="false">$D506+$E506+$F506+$H506+$I506+$J506</f>
        <v>-216306.521412162</v>
      </c>
    </row>
    <row r="507" customFormat="false" ht="12.8" hidden="false" customHeight="false" outlineLevel="0" collapsed="false">
      <c r="A507" s="87" t="n">
        <v>503</v>
      </c>
      <c r="B507" s="90" t="n">
        <f aca="false">EOMONTH(Input!$C$7,A507)</f>
        <v>58226</v>
      </c>
      <c r="C507" s="90"/>
      <c r="D507" s="95" t="n">
        <f aca="false">IF($B507&gt;Input!$O$24,$D506,($D506+Input!$O$30)*(1+Input!$O$29/(100*12)))</f>
        <v>87713.2018367199</v>
      </c>
      <c r="E507" s="95" t="n">
        <f aca="false">IF($B507&gt;Input!$O$31,$E506,($E506+Input!$O$37)*(1+Input!$O$36/(100*12)))</f>
        <v>95980.2767511178</v>
      </c>
      <c r="F507" s="95" t="n">
        <f aca="false">IF($B507&gt;Input!$O$38,$F506,($F506+Input!$O$44)*(1+Input!$O$43/(100*12)))</f>
        <v>0</v>
      </c>
      <c r="G507" s="90"/>
      <c r="H507" s="95" t="n">
        <f aca="false">(IF(AND(($B507&gt;=Input!$O$24),($B507&lt;=Input!$O$26)),$H506+Input!$O$25/Input!$O$27,$H506))</f>
        <v>-200000</v>
      </c>
      <c r="I507" s="95" t="n">
        <f aca="false">(IF(AND(($B507&gt;Input!$O$31),($B507&lt;=Input!$O$33)),$I506+Input!$O$32/Input!$O$34,$I506))</f>
        <v>-200000</v>
      </c>
      <c r="J507" s="95" t="n">
        <f aca="false">(IF(AND(($B507&gt;=Input!$O$38),($B507&lt;=Input!$O$40)),$J506+Input!$O$39/Input!$O$41,$J506))</f>
        <v>0</v>
      </c>
      <c r="K507" s="95"/>
      <c r="L507" s="95" t="n">
        <f aca="false">$D507+$E507+$F507+$H507+$I507+$J507</f>
        <v>-216306.521412162</v>
      </c>
    </row>
    <row r="508" customFormat="false" ht="12.8" hidden="false" customHeight="false" outlineLevel="0" collapsed="false">
      <c r="A508" s="87" t="n">
        <v>504</v>
      </c>
      <c r="B508" s="90" t="n">
        <f aca="false">EOMONTH(Input!$C$7,A508)</f>
        <v>58256</v>
      </c>
      <c r="C508" s="90"/>
      <c r="D508" s="95" t="n">
        <f aca="false">IF($B508&gt;Input!$O$24,$D507,($D507+Input!$O$30)*(1+Input!$O$29/(100*12)))</f>
        <v>87713.2018367199</v>
      </c>
      <c r="E508" s="95" t="n">
        <f aca="false">IF($B508&gt;Input!$O$31,$E507,($E507+Input!$O$37)*(1+Input!$O$36/(100*12)))</f>
        <v>95980.2767511178</v>
      </c>
      <c r="F508" s="95" t="n">
        <f aca="false">IF($B508&gt;Input!$O$38,$F507,($F507+Input!$O$44)*(1+Input!$O$43/(100*12)))</f>
        <v>0</v>
      </c>
      <c r="G508" s="90"/>
      <c r="H508" s="95" t="n">
        <f aca="false">(IF(AND(($B508&gt;=Input!$O$24),($B508&lt;=Input!$O$26)),$H507+Input!$O$25/Input!$O$27,$H507))</f>
        <v>-200000</v>
      </c>
      <c r="I508" s="95" t="n">
        <f aca="false">(IF(AND(($B508&gt;Input!$O$31),($B508&lt;=Input!$O$33)),$I507+Input!$O$32/Input!$O$34,$I507))</f>
        <v>-200000</v>
      </c>
      <c r="J508" s="95" t="n">
        <f aca="false">(IF(AND(($B508&gt;=Input!$O$38),($B508&lt;=Input!$O$40)),$J507+Input!$O$39/Input!$O$41,$J507))</f>
        <v>0</v>
      </c>
      <c r="K508" s="95"/>
      <c r="L508" s="95" t="n">
        <f aca="false">$D508+$E508+$F508+$H508+$I508+$J508</f>
        <v>-216306.521412162</v>
      </c>
    </row>
    <row r="509" customFormat="false" ht="12.8" hidden="false" customHeight="false" outlineLevel="0" collapsed="false">
      <c r="A509" s="87" t="n">
        <v>505</v>
      </c>
      <c r="B509" s="90" t="n">
        <f aca="false">EOMONTH(Input!$C$7,A509)</f>
        <v>58287</v>
      </c>
      <c r="C509" s="90"/>
      <c r="D509" s="95" t="n">
        <f aca="false">IF($B509&gt;Input!$O$24,$D508,($D508+Input!$O$30)*(1+Input!$O$29/(100*12)))</f>
        <v>87713.2018367199</v>
      </c>
      <c r="E509" s="95" t="n">
        <f aca="false">IF($B509&gt;Input!$O$31,$E508,($E508+Input!$O$37)*(1+Input!$O$36/(100*12)))</f>
        <v>95980.2767511178</v>
      </c>
      <c r="F509" s="95" t="n">
        <f aca="false">IF($B509&gt;Input!$O$38,$F508,($F508+Input!$O$44)*(1+Input!$O$43/(100*12)))</f>
        <v>0</v>
      </c>
      <c r="G509" s="90"/>
      <c r="H509" s="95" t="n">
        <f aca="false">(IF(AND(($B509&gt;=Input!$O$24),($B509&lt;=Input!$O$26)),$H508+Input!$O$25/Input!$O$27,$H508))</f>
        <v>-200000</v>
      </c>
      <c r="I509" s="95" t="n">
        <f aca="false">(IF(AND(($B509&gt;Input!$O$31),($B509&lt;=Input!$O$33)),$I508+Input!$O$32/Input!$O$34,$I508))</f>
        <v>-200000</v>
      </c>
      <c r="J509" s="95" t="n">
        <f aca="false">(IF(AND(($B509&gt;=Input!$O$38),($B509&lt;=Input!$O$40)),$J508+Input!$O$39/Input!$O$41,$J508))</f>
        <v>0</v>
      </c>
      <c r="K509" s="95"/>
      <c r="L509" s="95" t="n">
        <f aca="false">$D509+$E509+$F509+$H509+$I509+$J509</f>
        <v>-216306.521412162</v>
      </c>
    </row>
    <row r="510" customFormat="false" ht="12.8" hidden="false" customHeight="false" outlineLevel="0" collapsed="false">
      <c r="A510" s="87" t="n">
        <v>506</v>
      </c>
      <c r="B510" s="90" t="n">
        <f aca="false">EOMONTH(Input!$C$7,A510)</f>
        <v>58318</v>
      </c>
      <c r="C510" s="90"/>
      <c r="D510" s="95" t="n">
        <f aca="false">IF($B510&gt;Input!$O$24,$D509,($D509+Input!$O$30)*(1+Input!$O$29/(100*12)))</f>
        <v>87713.2018367199</v>
      </c>
      <c r="E510" s="95" t="n">
        <f aca="false">IF($B510&gt;Input!$O$31,$E509,($E509+Input!$O$37)*(1+Input!$O$36/(100*12)))</f>
        <v>95980.2767511178</v>
      </c>
      <c r="F510" s="95" t="n">
        <f aca="false">IF($B510&gt;Input!$O$38,$F509,($F509+Input!$O$44)*(1+Input!$O$43/(100*12)))</f>
        <v>0</v>
      </c>
      <c r="G510" s="90"/>
      <c r="H510" s="95" t="n">
        <f aca="false">(IF(AND(($B510&gt;=Input!$O$24),($B510&lt;=Input!$O$26)),$H509+Input!$O$25/Input!$O$27,$H509))</f>
        <v>-200000</v>
      </c>
      <c r="I510" s="95" t="n">
        <f aca="false">(IF(AND(($B510&gt;Input!$O$31),($B510&lt;=Input!$O$33)),$I509+Input!$O$32/Input!$O$34,$I509))</f>
        <v>-200000</v>
      </c>
      <c r="J510" s="95" t="n">
        <f aca="false">(IF(AND(($B510&gt;=Input!$O$38),($B510&lt;=Input!$O$40)),$J509+Input!$O$39/Input!$O$41,$J509))</f>
        <v>0</v>
      </c>
      <c r="K510" s="95"/>
      <c r="L510" s="95" t="n">
        <f aca="false">$D510+$E510+$F510+$H510+$I510+$J510</f>
        <v>-216306.521412162</v>
      </c>
    </row>
    <row r="511" customFormat="false" ht="12.8" hidden="false" customHeight="false" outlineLevel="0" collapsed="false">
      <c r="A511" s="87" t="n">
        <v>507</v>
      </c>
      <c r="B511" s="90" t="n">
        <f aca="false">EOMONTH(Input!$C$7,A511)</f>
        <v>58348</v>
      </c>
      <c r="C511" s="90"/>
      <c r="D511" s="95" t="n">
        <f aca="false">IF($B511&gt;Input!$O$24,$D510,($D510+Input!$O$30)*(1+Input!$O$29/(100*12)))</f>
        <v>87713.2018367199</v>
      </c>
      <c r="E511" s="95" t="n">
        <f aca="false">IF($B511&gt;Input!$O$31,$E510,($E510+Input!$O$37)*(1+Input!$O$36/(100*12)))</f>
        <v>95980.2767511178</v>
      </c>
      <c r="F511" s="95" t="n">
        <f aca="false">IF($B511&gt;Input!$O$38,$F510,($F510+Input!$O$44)*(1+Input!$O$43/(100*12)))</f>
        <v>0</v>
      </c>
      <c r="G511" s="90"/>
      <c r="H511" s="95" t="n">
        <f aca="false">(IF(AND(($B511&gt;=Input!$O$24),($B511&lt;=Input!$O$26)),$H510+Input!$O$25/Input!$O$27,$H510))</f>
        <v>-200000</v>
      </c>
      <c r="I511" s="95" t="n">
        <f aca="false">(IF(AND(($B511&gt;Input!$O$31),($B511&lt;=Input!$O$33)),$I510+Input!$O$32/Input!$O$34,$I510))</f>
        <v>-200000</v>
      </c>
      <c r="J511" s="95" t="n">
        <f aca="false">(IF(AND(($B511&gt;=Input!$O$38),($B511&lt;=Input!$O$40)),$J510+Input!$O$39/Input!$O$41,$J510))</f>
        <v>0</v>
      </c>
      <c r="K511" s="95"/>
      <c r="L511" s="95" t="n">
        <f aca="false">$D511+$E511+$F511+$H511+$I511+$J511</f>
        <v>-216306.521412162</v>
      </c>
    </row>
    <row r="512" customFormat="false" ht="12.8" hidden="false" customHeight="false" outlineLevel="0" collapsed="false">
      <c r="A512" s="87" t="n">
        <v>508</v>
      </c>
      <c r="B512" s="90" t="n">
        <f aca="false">EOMONTH(Input!$C$7,A512)</f>
        <v>58379</v>
      </c>
      <c r="C512" s="90"/>
      <c r="D512" s="95" t="n">
        <f aca="false">IF($B512&gt;Input!$O$24,$D511,($D511+Input!$O$30)*(1+Input!$O$29/(100*12)))</f>
        <v>87713.2018367199</v>
      </c>
      <c r="E512" s="95" t="n">
        <f aca="false">IF($B512&gt;Input!$O$31,$E511,($E511+Input!$O$37)*(1+Input!$O$36/(100*12)))</f>
        <v>95980.2767511178</v>
      </c>
      <c r="F512" s="95" t="n">
        <f aca="false">IF($B512&gt;Input!$O$38,$F511,($F511+Input!$O$44)*(1+Input!$O$43/(100*12)))</f>
        <v>0</v>
      </c>
      <c r="G512" s="90"/>
      <c r="H512" s="95" t="n">
        <f aca="false">(IF(AND(($B512&gt;=Input!$O$24),($B512&lt;=Input!$O$26)),$H511+Input!$O$25/Input!$O$27,$H511))</f>
        <v>-200000</v>
      </c>
      <c r="I512" s="95" t="n">
        <f aca="false">(IF(AND(($B512&gt;Input!$O$31),($B512&lt;=Input!$O$33)),$I511+Input!$O$32/Input!$O$34,$I511))</f>
        <v>-200000</v>
      </c>
      <c r="J512" s="95" t="n">
        <f aca="false">(IF(AND(($B512&gt;=Input!$O$38),($B512&lt;=Input!$O$40)),$J511+Input!$O$39/Input!$O$41,$J511))</f>
        <v>0</v>
      </c>
      <c r="K512" s="95"/>
      <c r="L512" s="95" t="n">
        <f aca="false">$D512+$E512+$F512+$H512+$I512+$J512</f>
        <v>-216306.521412162</v>
      </c>
    </row>
    <row r="513" customFormat="false" ht="12.8" hidden="false" customHeight="false" outlineLevel="0" collapsed="false">
      <c r="A513" s="87" t="n">
        <v>509</v>
      </c>
      <c r="B513" s="90" t="n">
        <f aca="false">EOMONTH(Input!$C$7,A513)</f>
        <v>58409</v>
      </c>
      <c r="C513" s="90"/>
      <c r="D513" s="95" t="n">
        <f aca="false">IF($B513&gt;Input!$O$24,$D512,($D512+Input!$O$30)*(1+Input!$O$29/(100*12)))</f>
        <v>87713.2018367199</v>
      </c>
      <c r="E513" s="95" t="n">
        <f aca="false">IF($B513&gt;Input!$O$31,$E512,($E512+Input!$O$37)*(1+Input!$O$36/(100*12)))</f>
        <v>95980.2767511178</v>
      </c>
      <c r="F513" s="95" t="n">
        <f aca="false">IF($B513&gt;Input!$O$38,$F512,($F512+Input!$O$44)*(1+Input!$O$43/(100*12)))</f>
        <v>0</v>
      </c>
      <c r="G513" s="90"/>
      <c r="H513" s="95" t="n">
        <f aca="false">(IF(AND(($B513&gt;=Input!$O$24),($B513&lt;=Input!$O$26)),$H512+Input!$O$25/Input!$O$27,$H512))</f>
        <v>-200000</v>
      </c>
      <c r="I513" s="95" t="n">
        <f aca="false">(IF(AND(($B513&gt;Input!$O$31),($B513&lt;=Input!$O$33)),$I512+Input!$O$32/Input!$O$34,$I512))</f>
        <v>-200000</v>
      </c>
      <c r="J513" s="95" t="n">
        <f aca="false">(IF(AND(($B513&gt;=Input!$O$38),($B513&lt;=Input!$O$40)),$J512+Input!$O$39/Input!$O$41,$J512))</f>
        <v>0</v>
      </c>
      <c r="K513" s="95"/>
      <c r="L513" s="95" t="n">
        <f aca="false">$D513+$E513+$F513+$H513+$I513+$J513</f>
        <v>-216306.521412162</v>
      </c>
    </row>
    <row r="514" customFormat="false" ht="12.8" hidden="false" customHeight="false" outlineLevel="0" collapsed="false">
      <c r="A514" s="87" t="n">
        <v>510</v>
      </c>
      <c r="B514" s="90" t="n">
        <f aca="false">EOMONTH(Input!$C$7,A514)</f>
        <v>58440</v>
      </c>
      <c r="C514" s="90"/>
      <c r="D514" s="95" t="n">
        <f aca="false">IF($B514&gt;Input!$O$24,$D513,($D513+Input!$O$30)*(1+Input!$O$29/(100*12)))</f>
        <v>87713.2018367199</v>
      </c>
      <c r="E514" s="95" t="n">
        <f aca="false">IF($B514&gt;Input!$O$31,$E513,($E513+Input!$O$37)*(1+Input!$O$36/(100*12)))</f>
        <v>95980.2767511178</v>
      </c>
      <c r="F514" s="95" t="n">
        <f aca="false">IF($B514&gt;Input!$O$38,$F513,($F513+Input!$O$44)*(1+Input!$O$43/(100*12)))</f>
        <v>0</v>
      </c>
      <c r="G514" s="90"/>
      <c r="H514" s="95" t="n">
        <f aca="false">(IF(AND(($B514&gt;=Input!$O$24),($B514&lt;=Input!$O$26)),$H513+Input!$O$25/Input!$O$27,$H513))</f>
        <v>-200000</v>
      </c>
      <c r="I514" s="95" t="n">
        <f aca="false">(IF(AND(($B514&gt;Input!$O$31),($B514&lt;=Input!$O$33)),$I513+Input!$O$32/Input!$O$34,$I513))</f>
        <v>-200000</v>
      </c>
      <c r="J514" s="95" t="n">
        <f aca="false">(IF(AND(($B514&gt;=Input!$O$38),($B514&lt;=Input!$O$40)),$J513+Input!$O$39/Input!$O$41,$J513))</f>
        <v>0</v>
      </c>
      <c r="K514" s="95"/>
      <c r="L514" s="95" t="n">
        <f aca="false">$D514+$E514+$F514+$H514+$I514+$J514</f>
        <v>-216306.521412162</v>
      </c>
    </row>
    <row r="515" customFormat="false" ht="12.8" hidden="false" customHeight="false" outlineLevel="0" collapsed="false">
      <c r="A515" s="87" t="n">
        <v>511</v>
      </c>
      <c r="B515" s="90" t="n">
        <f aca="false">EOMONTH(Input!$C$7,A515)</f>
        <v>58471</v>
      </c>
      <c r="C515" s="90"/>
      <c r="D515" s="95" t="n">
        <f aca="false">IF($B515&gt;Input!$O$24,$D514,($D514+Input!$O$30)*(1+Input!$O$29/(100*12)))</f>
        <v>87713.2018367199</v>
      </c>
      <c r="E515" s="95" t="n">
        <f aca="false">IF($B515&gt;Input!$O$31,$E514,($E514+Input!$O$37)*(1+Input!$O$36/(100*12)))</f>
        <v>95980.2767511178</v>
      </c>
      <c r="F515" s="95" t="n">
        <f aca="false">IF($B515&gt;Input!$O$38,$F514,($F514+Input!$O$44)*(1+Input!$O$43/(100*12)))</f>
        <v>0</v>
      </c>
      <c r="G515" s="90"/>
      <c r="H515" s="95" t="n">
        <f aca="false">(IF(AND(($B515&gt;=Input!$O$24),($B515&lt;=Input!$O$26)),$H514+Input!$O$25/Input!$O$27,$H514))</f>
        <v>-200000</v>
      </c>
      <c r="I515" s="95" t="n">
        <f aca="false">(IF(AND(($B515&gt;Input!$O$31),($B515&lt;=Input!$O$33)),$I514+Input!$O$32/Input!$O$34,$I514))</f>
        <v>-200000</v>
      </c>
      <c r="J515" s="95" t="n">
        <f aca="false">(IF(AND(($B515&gt;=Input!$O$38),($B515&lt;=Input!$O$40)),$J514+Input!$O$39/Input!$O$41,$J514))</f>
        <v>0</v>
      </c>
      <c r="K515" s="95"/>
      <c r="L515" s="95" t="n">
        <f aca="false">$D515+$E515+$F515+$H515+$I515+$J515</f>
        <v>-216306.521412162</v>
      </c>
    </row>
    <row r="516" customFormat="false" ht="12.8" hidden="false" customHeight="false" outlineLevel="0" collapsed="false">
      <c r="A516" s="87" t="n">
        <v>512</v>
      </c>
      <c r="B516" s="90" t="n">
        <f aca="false">EOMONTH(Input!$C$7,A516)</f>
        <v>58500</v>
      </c>
      <c r="C516" s="90"/>
      <c r="D516" s="95" t="n">
        <f aca="false">IF($B516&gt;Input!$O$24,$D515,($D515+Input!$O$30)*(1+Input!$O$29/(100*12)))</f>
        <v>87713.2018367199</v>
      </c>
      <c r="E516" s="95" t="n">
        <f aca="false">IF($B516&gt;Input!$O$31,$E515,($E515+Input!$O$37)*(1+Input!$O$36/(100*12)))</f>
        <v>95980.2767511178</v>
      </c>
      <c r="F516" s="95" t="n">
        <f aca="false">IF($B516&gt;Input!$O$38,$F515,($F515+Input!$O$44)*(1+Input!$O$43/(100*12)))</f>
        <v>0</v>
      </c>
      <c r="G516" s="90"/>
      <c r="H516" s="95" t="n">
        <f aca="false">(IF(AND(($B516&gt;=Input!$O$24),($B516&lt;=Input!$O$26)),$H515+Input!$O$25/Input!$O$27,$H515))</f>
        <v>-200000</v>
      </c>
      <c r="I516" s="95" t="n">
        <f aca="false">(IF(AND(($B516&gt;Input!$O$31),($B516&lt;=Input!$O$33)),$I515+Input!$O$32/Input!$O$34,$I515))</f>
        <v>-200000</v>
      </c>
      <c r="J516" s="95" t="n">
        <f aca="false">(IF(AND(($B516&gt;=Input!$O$38),($B516&lt;=Input!$O$40)),$J515+Input!$O$39/Input!$O$41,$J515))</f>
        <v>0</v>
      </c>
      <c r="K516" s="95"/>
      <c r="L516" s="95" t="n">
        <f aca="false">$D516+$E516+$F516+$H516+$I516+$J516</f>
        <v>-216306.521412162</v>
      </c>
    </row>
    <row r="517" customFormat="false" ht="12.8" hidden="false" customHeight="false" outlineLevel="0" collapsed="false">
      <c r="A517" s="87" t="n">
        <v>513</v>
      </c>
      <c r="B517" s="90" t="n">
        <f aca="false">EOMONTH(Input!$C$7,A517)</f>
        <v>58531</v>
      </c>
      <c r="C517" s="90"/>
      <c r="D517" s="95" t="n">
        <f aca="false">IF($B517&gt;Input!$O$24,$D516,($D516+Input!$O$30)*(1+Input!$O$29/(100*12)))</f>
        <v>87713.2018367199</v>
      </c>
      <c r="E517" s="95" t="n">
        <f aca="false">IF($B517&gt;Input!$O$31,$E516,($E516+Input!$O$37)*(1+Input!$O$36/(100*12)))</f>
        <v>95980.2767511178</v>
      </c>
      <c r="F517" s="95" t="n">
        <f aca="false">IF($B517&gt;Input!$O$38,$F516,($F516+Input!$O$44)*(1+Input!$O$43/(100*12)))</f>
        <v>0</v>
      </c>
      <c r="G517" s="90"/>
      <c r="H517" s="95" t="n">
        <f aca="false">(IF(AND(($B517&gt;=Input!$O$24),($B517&lt;=Input!$O$26)),$H516+Input!$O$25/Input!$O$27,$H516))</f>
        <v>-200000</v>
      </c>
      <c r="I517" s="95" t="n">
        <f aca="false">(IF(AND(($B517&gt;Input!$O$31),($B517&lt;=Input!$O$33)),$I516+Input!$O$32/Input!$O$34,$I516))</f>
        <v>-200000</v>
      </c>
      <c r="J517" s="95" t="n">
        <f aca="false">(IF(AND(($B517&gt;=Input!$O$38),($B517&lt;=Input!$O$40)),$J516+Input!$O$39/Input!$O$41,$J516))</f>
        <v>0</v>
      </c>
      <c r="K517" s="95"/>
      <c r="L517" s="95" t="n">
        <f aca="false">$D517+$E517+$F517+$H517+$I517+$J517</f>
        <v>-216306.521412162</v>
      </c>
    </row>
    <row r="518" customFormat="false" ht="12.8" hidden="false" customHeight="false" outlineLevel="0" collapsed="false">
      <c r="A518" s="87" t="n">
        <v>514</v>
      </c>
      <c r="B518" s="90" t="n">
        <f aca="false">EOMONTH(Input!$C$7,A518)</f>
        <v>58561</v>
      </c>
      <c r="C518" s="90"/>
      <c r="D518" s="95" t="n">
        <f aca="false">IF($B518&gt;Input!$O$24,$D517,($D517+Input!$O$30)*(1+Input!$O$29/(100*12)))</f>
        <v>87713.2018367199</v>
      </c>
      <c r="E518" s="95" t="n">
        <f aca="false">IF($B518&gt;Input!$O$31,$E517,($E517+Input!$O$37)*(1+Input!$O$36/(100*12)))</f>
        <v>95980.2767511178</v>
      </c>
      <c r="F518" s="95" t="n">
        <f aca="false">IF($B518&gt;Input!$O$38,$F517,($F517+Input!$O$44)*(1+Input!$O$43/(100*12)))</f>
        <v>0</v>
      </c>
      <c r="G518" s="90"/>
      <c r="H518" s="95" t="n">
        <f aca="false">(IF(AND(($B518&gt;=Input!$O$24),($B518&lt;=Input!$O$26)),$H517+Input!$O$25/Input!$O$27,$H517))</f>
        <v>-200000</v>
      </c>
      <c r="I518" s="95" t="n">
        <f aca="false">(IF(AND(($B518&gt;Input!$O$31),($B518&lt;=Input!$O$33)),$I517+Input!$O$32/Input!$O$34,$I517))</f>
        <v>-200000</v>
      </c>
      <c r="J518" s="95" t="n">
        <f aca="false">(IF(AND(($B518&gt;=Input!$O$38),($B518&lt;=Input!$O$40)),$J517+Input!$O$39/Input!$O$41,$J517))</f>
        <v>0</v>
      </c>
      <c r="K518" s="95"/>
      <c r="L518" s="95" t="n">
        <f aca="false">$D518+$E518+$F518+$H518+$I518+$J518</f>
        <v>-216306.521412162</v>
      </c>
    </row>
    <row r="519" customFormat="false" ht="12.8" hidden="false" customHeight="false" outlineLevel="0" collapsed="false">
      <c r="A519" s="87" t="n">
        <v>515</v>
      </c>
      <c r="B519" s="90" t="n">
        <f aca="false">EOMONTH(Input!$C$7,A519)</f>
        <v>58592</v>
      </c>
      <c r="C519" s="90"/>
      <c r="D519" s="95" t="n">
        <f aca="false">IF($B519&gt;Input!$O$24,$D518,($D518+Input!$O$30)*(1+Input!$O$29/(100*12)))</f>
        <v>87713.2018367199</v>
      </c>
      <c r="E519" s="95" t="n">
        <f aca="false">IF($B519&gt;Input!$O$31,$E518,($E518+Input!$O$37)*(1+Input!$O$36/(100*12)))</f>
        <v>95980.2767511178</v>
      </c>
      <c r="F519" s="95" t="n">
        <f aca="false">IF($B519&gt;Input!$O$38,$F518,($F518+Input!$O$44)*(1+Input!$O$43/(100*12)))</f>
        <v>0</v>
      </c>
      <c r="G519" s="90"/>
      <c r="H519" s="95" t="n">
        <f aca="false">(IF(AND(($B519&gt;=Input!$O$24),($B519&lt;=Input!$O$26)),$H518+Input!$O$25/Input!$O$27,$H518))</f>
        <v>-200000</v>
      </c>
      <c r="I519" s="95" t="n">
        <f aca="false">(IF(AND(($B519&gt;Input!$O$31),($B519&lt;=Input!$O$33)),$I518+Input!$O$32/Input!$O$34,$I518))</f>
        <v>-200000</v>
      </c>
      <c r="J519" s="95" t="n">
        <f aca="false">(IF(AND(($B519&gt;=Input!$O$38),($B519&lt;=Input!$O$40)),$J518+Input!$O$39/Input!$O$41,$J518))</f>
        <v>0</v>
      </c>
      <c r="K519" s="95"/>
      <c r="L519" s="95" t="n">
        <f aca="false">$D519+$E519+$F519+$H519+$I519+$J519</f>
        <v>-216306.521412162</v>
      </c>
    </row>
    <row r="520" customFormat="false" ht="12.8" hidden="false" customHeight="false" outlineLevel="0" collapsed="false">
      <c r="A520" s="87" t="n">
        <v>516</v>
      </c>
      <c r="B520" s="90" t="n">
        <f aca="false">EOMONTH(Input!$C$7,A520)</f>
        <v>58622</v>
      </c>
      <c r="C520" s="90"/>
      <c r="D520" s="95" t="n">
        <f aca="false">IF($B520&gt;Input!$O$24,$D519,($D519+Input!$O$30)*(1+Input!$O$29/(100*12)))</f>
        <v>87713.2018367199</v>
      </c>
      <c r="E520" s="95" t="n">
        <f aca="false">IF($B520&gt;Input!$O$31,$E519,($E519+Input!$O$37)*(1+Input!$O$36/(100*12)))</f>
        <v>95980.2767511178</v>
      </c>
      <c r="F520" s="95" t="n">
        <f aca="false">IF($B520&gt;Input!$O$38,$F519,($F519+Input!$O$44)*(1+Input!$O$43/(100*12)))</f>
        <v>0</v>
      </c>
      <c r="G520" s="90"/>
      <c r="H520" s="95" t="n">
        <f aca="false">(IF(AND(($B520&gt;=Input!$O$24),($B520&lt;=Input!$O$26)),$H519+Input!$O$25/Input!$O$27,$H519))</f>
        <v>-200000</v>
      </c>
      <c r="I520" s="95" t="n">
        <f aca="false">(IF(AND(($B520&gt;Input!$O$31),($B520&lt;=Input!$O$33)),$I519+Input!$O$32/Input!$O$34,$I519))</f>
        <v>-200000</v>
      </c>
      <c r="J520" s="95" t="n">
        <f aca="false">(IF(AND(($B520&gt;=Input!$O$38),($B520&lt;=Input!$O$40)),$J519+Input!$O$39/Input!$O$41,$J519))</f>
        <v>0</v>
      </c>
      <c r="K520" s="95"/>
      <c r="L520" s="95" t="n">
        <f aca="false">$D520+$E520+$F520+$H520+$I520+$J520</f>
        <v>-216306.521412162</v>
      </c>
    </row>
    <row r="521" customFormat="false" ht="12.8" hidden="false" customHeight="false" outlineLevel="0" collapsed="false">
      <c r="A521" s="87" t="n">
        <v>517</v>
      </c>
      <c r="B521" s="90" t="n">
        <f aca="false">EOMONTH(Input!$C$7,A521)</f>
        <v>58653</v>
      </c>
      <c r="C521" s="90"/>
      <c r="D521" s="95" t="n">
        <f aca="false">IF($B521&gt;Input!$O$24,$D520,($D520+Input!$O$30)*(1+Input!$O$29/(100*12)))</f>
        <v>87713.2018367199</v>
      </c>
      <c r="E521" s="95" t="n">
        <f aca="false">IF($B521&gt;Input!$O$31,$E520,($E520+Input!$O$37)*(1+Input!$O$36/(100*12)))</f>
        <v>95980.2767511178</v>
      </c>
      <c r="F521" s="95" t="n">
        <f aca="false">IF($B521&gt;Input!$O$38,$F520,($F520+Input!$O$44)*(1+Input!$O$43/(100*12)))</f>
        <v>0</v>
      </c>
      <c r="G521" s="90"/>
      <c r="H521" s="95" t="n">
        <f aca="false">(IF(AND(($B521&gt;=Input!$O$24),($B521&lt;=Input!$O$26)),$H520+Input!$O$25/Input!$O$27,$H520))</f>
        <v>-200000</v>
      </c>
      <c r="I521" s="95" t="n">
        <f aca="false">(IF(AND(($B521&gt;Input!$O$31),($B521&lt;=Input!$O$33)),$I520+Input!$O$32/Input!$O$34,$I520))</f>
        <v>-200000</v>
      </c>
      <c r="J521" s="95" t="n">
        <f aca="false">(IF(AND(($B521&gt;=Input!$O$38),($B521&lt;=Input!$O$40)),$J520+Input!$O$39/Input!$O$41,$J520))</f>
        <v>0</v>
      </c>
      <c r="K521" s="95"/>
      <c r="L521" s="95" t="n">
        <f aca="false">$D521+$E521+$F521+$H521+$I521+$J521</f>
        <v>-216306.521412162</v>
      </c>
    </row>
    <row r="522" customFormat="false" ht="12.8" hidden="false" customHeight="false" outlineLevel="0" collapsed="false">
      <c r="A522" s="87" t="n">
        <v>518</v>
      </c>
      <c r="B522" s="90" t="n">
        <f aca="false">EOMONTH(Input!$C$7,A522)</f>
        <v>58684</v>
      </c>
      <c r="C522" s="90"/>
      <c r="D522" s="95" t="n">
        <f aca="false">IF($B522&gt;Input!$O$24,$D521,($D521+Input!$O$30)*(1+Input!$O$29/(100*12)))</f>
        <v>87713.2018367199</v>
      </c>
      <c r="E522" s="95" t="n">
        <f aca="false">IF($B522&gt;Input!$O$31,$E521,($E521+Input!$O$37)*(1+Input!$O$36/(100*12)))</f>
        <v>95980.2767511178</v>
      </c>
      <c r="F522" s="95" t="n">
        <f aca="false">IF($B522&gt;Input!$O$38,$F521,($F521+Input!$O$44)*(1+Input!$O$43/(100*12)))</f>
        <v>0</v>
      </c>
      <c r="G522" s="90"/>
      <c r="H522" s="95" t="n">
        <f aca="false">(IF(AND(($B522&gt;=Input!$O$24),($B522&lt;=Input!$O$26)),$H521+Input!$O$25/Input!$O$27,$H521))</f>
        <v>-200000</v>
      </c>
      <c r="I522" s="95" t="n">
        <f aca="false">(IF(AND(($B522&gt;Input!$O$31),($B522&lt;=Input!$O$33)),$I521+Input!$O$32/Input!$O$34,$I521))</f>
        <v>-200000</v>
      </c>
      <c r="J522" s="95" t="n">
        <f aca="false">(IF(AND(($B522&gt;=Input!$O$38),($B522&lt;=Input!$O$40)),$J521+Input!$O$39/Input!$O$41,$J521))</f>
        <v>0</v>
      </c>
      <c r="K522" s="95"/>
      <c r="L522" s="95" t="n">
        <f aca="false">$D522+$E522+$F522+$H522+$I522+$J522</f>
        <v>-216306.521412162</v>
      </c>
    </row>
    <row r="523" customFormat="false" ht="12.8" hidden="false" customHeight="false" outlineLevel="0" collapsed="false">
      <c r="A523" s="87" t="n">
        <v>519</v>
      </c>
      <c r="B523" s="90" t="n">
        <f aca="false">EOMONTH(Input!$C$7,A523)</f>
        <v>58714</v>
      </c>
      <c r="C523" s="90"/>
      <c r="D523" s="95" t="n">
        <f aca="false">IF($B523&gt;Input!$O$24,$D522,($D522+Input!$O$30)*(1+Input!$O$29/(100*12)))</f>
        <v>87713.2018367199</v>
      </c>
      <c r="E523" s="95" t="n">
        <f aca="false">IF($B523&gt;Input!$O$31,$E522,($E522+Input!$O$37)*(1+Input!$O$36/(100*12)))</f>
        <v>95980.2767511178</v>
      </c>
      <c r="F523" s="95" t="n">
        <f aca="false">IF($B523&gt;Input!$O$38,$F522,($F522+Input!$O$44)*(1+Input!$O$43/(100*12)))</f>
        <v>0</v>
      </c>
      <c r="G523" s="90"/>
      <c r="H523" s="95" t="n">
        <f aca="false">(IF(AND(($B523&gt;=Input!$O$24),($B523&lt;=Input!$O$26)),$H522+Input!$O$25/Input!$O$27,$H522))</f>
        <v>-200000</v>
      </c>
      <c r="I523" s="95" t="n">
        <f aca="false">(IF(AND(($B523&gt;Input!$O$31),($B523&lt;=Input!$O$33)),$I522+Input!$O$32/Input!$O$34,$I522))</f>
        <v>-200000</v>
      </c>
      <c r="J523" s="95" t="n">
        <f aca="false">(IF(AND(($B523&gt;=Input!$O$38),($B523&lt;=Input!$O$40)),$J522+Input!$O$39/Input!$O$41,$J522))</f>
        <v>0</v>
      </c>
      <c r="K523" s="95"/>
      <c r="L523" s="95" t="n">
        <f aca="false">$D523+$E523+$F523+$H523+$I523+$J523</f>
        <v>-216306.521412162</v>
      </c>
    </row>
    <row r="524" customFormat="false" ht="12.8" hidden="false" customHeight="false" outlineLevel="0" collapsed="false">
      <c r="A524" s="87" t="n">
        <v>520</v>
      </c>
      <c r="B524" s="90" t="n">
        <f aca="false">EOMONTH(Input!$C$7,A524)</f>
        <v>58745</v>
      </c>
      <c r="C524" s="90"/>
      <c r="D524" s="95" t="n">
        <f aca="false">IF($B524&gt;Input!$O$24,$D523,($D523+Input!$O$30)*(1+Input!$O$29/(100*12)))</f>
        <v>87713.2018367199</v>
      </c>
      <c r="E524" s="95" t="n">
        <f aca="false">IF($B524&gt;Input!$O$31,$E523,($E523+Input!$O$37)*(1+Input!$O$36/(100*12)))</f>
        <v>95980.2767511178</v>
      </c>
      <c r="F524" s="95" t="n">
        <f aca="false">IF($B524&gt;Input!$O$38,$F523,($F523+Input!$O$44)*(1+Input!$O$43/(100*12)))</f>
        <v>0</v>
      </c>
      <c r="G524" s="90"/>
      <c r="H524" s="95" t="n">
        <f aca="false">(IF(AND(($B524&gt;=Input!$O$24),($B524&lt;=Input!$O$26)),$H523+Input!$O$25/Input!$O$27,$H523))</f>
        <v>-200000</v>
      </c>
      <c r="I524" s="95" t="n">
        <f aca="false">(IF(AND(($B524&gt;Input!$O$31),($B524&lt;=Input!$O$33)),$I523+Input!$O$32/Input!$O$34,$I523))</f>
        <v>-200000</v>
      </c>
      <c r="J524" s="95" t="n">
        <f aca="false">(IF(AND(($B524&gt;=Input!$O$38),($B524&lt;=Input!$O$40)),$J523+Input!$O$39/Input!$O$41,$J523))</f>
        <v>0</v>
      </c>
      <c r="K524" s="95"/>
      <c r="L524" s="95" t="n">
        <f aca="false">$D524+$E524+$F524+$H524+$I524+$J524</f>
        <v>-216306.521412162</v>
      </c>
    </row>
    <row r="525" customFormat="false" ht="12.8" hidden="false" customHeight="false" outlineLevel="0" collapsed="false">
      <c r="A525" s="87" t="n">
        <v>521</v>
      </c>
      <c r="B525" s="90" t="n">
        <f aca="false">EOMONTH(Input!$C$7,A525)</f>
        <v>58775</v>
      </c>
      <c r="C525" s="90"/>
      <c r="D525" s="95" t="n">
        <f aca="false">IF($B525&gt;Input!$O$24,$D524,($D524+Input!$O$30)*(1+Input!$O$29/(100*12)))</f>
        <v>87713.2018367199</v>
      </c>
      <c r="E525" s="95" t="n">
        <f aca="false">IF($B525&gt;Input!$O$31,$E524,($E524+Input!$O$37)*(1+Input!$O$36/(100*12)))</f>
        <v>95980.2767511178</v>
      </c>
      <c r="F525" s="95" t="n">
        <f aca="false">IF($B525&gt;Input!$O$38,$F524,($F524+Input!$O$44)*(1+Input!$O$43/(100*12)))</f>
        <v>0</v>
      </c>
      <c r="G525" s="90"/>
      <c r="H525" s="95" t="n">
        <f aca="false">(IF(AND(($B525&gt;=Input!$O$24),($B525&lt;=Input!$O$26)),$H524+Input!$O$25/Input!$O$27,$H524))</f>
        <v>-200000</v>
      </c>
      <c r="I525" s="95" t="n">
        <f aca="false">(IF(AND(($B525&gt;Input!$O$31),($B525&lt;=Input!$O$33)),$I524+Input!$O$32/Input!$O$34,$I524))</f>
        <v>-200000</v>
      </c>
      <c r="J525" s="95" t="n">
        <f aca="false">(IF(AND(($B525&gt;=Input!$O$38),($B525&lt;=Input!$O$40)),$J524+Input!$O$39/Input!$O$41,$J524))</f>
        <v>0</v>
      </c>
      <c r="K525" s="95"/>
      <c r="L525" s="95" t="n">
        <f aca="false">$D525+$E525+$F525+$H525+$I525+$J525</f>
        <v>-216306.521412162</v>
      </c>
    </row>
    <row r="526" customFormat="false" ht="12.8" hidden="false" customHeight="false" outlineLevel="0" collapsed="false">
      <c r="A526" s="87" t="n">
        <v>522</v>
      </c>
      <c r="B526" s="90" t="n">
        <f aca="false">EOMONTH(Input!$C$7,A526)</f>
        <v>58806</v>
      </c>
      <c r="C526" s="90"/>
      <c r="D526" s="95" t="n">
        <f aca="false">IF($B526&gt;Input!$O$24,$D525,($D525+Input!$O$30)*(1+Input!$O$29/(100*12)))</f>
        <v>87713.2018367199</v>
      </c>
      <c r="E526" s="95" t="n">
        <f aca="false">IF($B526&gt;Input!$O$31,$E525,($E525+Input!$O$37)*(1+Input!$O$36/(100*12)))</f>
        <v>95980.2767511178</v>
      </c>
      <c r="F526" s="95" t="n">
        <f aca="false">IF($B526&gt;Input!$O$38,$F525,($F525+Input!$O$44)*(1+Input!$O$43/(100*12)))</f>
        <v>0</v>
      </c>
      <c r="G526" s="90"/>
      <c r="H526" s="95" t="n">
        <f aca="false">(IF(AND(($B526&gt;=Input!$O$24),($B526&lt;=Input!$O$26)),$H525+Input!$O$25/Input!$O$27,$H525))</f>
        <v>-200000</v>
      </c>
      <c r="I526" s="95" t="n">
        <f aca="false">(IF(AND(($B526&gt;Input!$O$31),($B526&lt;=Input!$O$33)),$I525+Input!$O$32/Input!$O$34,$I525))</f>
        <v>-200000</v>
      </c>
      <c r="J526" s="95" t="n">
        <f aca="false">(IF(AND(($B526&gt;=Input!$O$38),($B526&lt;=Input!$O$40)),$J525+Input!$O$39/Input!$O$41,$J525))</f>
        <v>0</v>
      </c>
      <c r="K526" s="95"/>
      <c r="L526" s="95" t="n">
        <f aca="false">$D526+$E526+$F526+$H526+$I526+$J526</f>
        <v>-216306.521412162</v>
      </c>
    </row>
    <row r="527" customFormat="false" ht="12.8" hidden="false" customHeight="false" outlineLevel="0" collapsed="false">
      <c r="A527" s="87" t="n">
        <v>523</v>
      </c>
      <c r="B527" s="90" t="n">
        <f aca="false">EOMONTH(Input!$C$7,A527)</f>
        <v>58837</v>
      </c>
      <c r="C527" s="90"/>
      <c r="D527" s="95" t="n">
        <f aca="false">IF($B527&gt;Input!$O$24,$D526,($D526+Input!$O$30)*(1+Input!$O$29/(100*12)))</f>
        <v>87713.2018367199</v>
      </c>
      <c r="E527" s="95" t="n">
        <f aca="false">IF($B527&gt;Input!$O$31,$E526,($E526+Input!$O$37)*(1+Input!$O$36/(100*12)))</f>
        <v>95980.2767511178</v>
      </c>
      <c r="F527" s="95" t="n">
        <f aca="false">IF($B527&gt;Input!$O$38,$F526,($F526+Input!$O$44)*(1+Input!$O$43/(100*12)))</f>
        <v>0</v>
      </c>
      <c r="G527" s="90"/>
      <c r="H527" s="95" t="n">
        <f aca="false">(IF(AND(($B527&gt;=Input!$O$24),($B527&lt;=Input!$O$26)),$H526+Input!$O$25/Input!$O$27,$H526))</f>
        <v>-200000</v>
      </c>
      <c r="I527" s="95" t="n">
        <f aca="false">(IF(AND(($B527&gt;Input!$O$31),($B527&lt;=Input!$O$33)),$I526+Input!$O$32/Input!$O$34,$I526))</f>
        <v>-200000</v>
      </c>
      <c r="J527" s="95" t="n">
        <f aca="false">(IF(AND(($B527&gt;=Input!$O$38),($B527&lt;=Input!$O$40)),$J526+Input!$O$39/Input!$O$41,$J526))</f>
        <v>0</v>
      </c>
      <c r="K527" s="95"/>
      <c r="L527" s="95" t="n">
        <f aca="false">$D527+$E527+$F527+$H527+$I527+$J527</f>
        <v>-216306.521412162</v>
      </c>
    </row>
    <row r="528" customFormat="false" ht="12.8" hidden="false" customHeight="false" outlineLevel="0" collapsed="false">
      <c r="A528" s="87" t="n">
        <v>524</v>
      </c>
      <c r="B528" s="90" t="n">
        <f aca="false">EOMONTH(Input!$C$7,A528)</f>
        <v>58865</v>
      </c>
      <c r="C528" s="90"/>
      <c r="D528" s="95" t="n">
        <f aca="false">IF($B528&gt;Input!$O$24,$D527,($D527+Input!$O$30)*(1+Input!$O$29/(100*12)))</f>
        <v>87713.2018367199</v>
      </c>
      <c r="E528" s="95" t="n">
        <f aca="false">IF($B528&gt;Input!$O$31,$E527,($E527+Input!$O$37)*(1+Input!$O$36/(100*12)))</f>
        <v>95980.2767511178</v>
      </c>
      <c r="F528" s="95" t="n">
        <f aca="false">IF($B528&gt;Input!$O$38,$F527,($F527+Input!$O$44)*(1+Input!$O$43/(100*12)))</f>
        <v>0</v>
      </c>
      <c r="G528" s="90"/>
      <c r="H528" s="95" t="n">
        <f aca="false">(IF(AND(($B528&gt;=Input!$O$24),($B528&lt;=Input!$O$26)),$H527+Input!$O$25/Input!$O$27,$H527))</f>
        <v>-200000</v>
      </c>
      <c r="I528" s="95" t="n">
        <f aca="false">(IF(AND(($B528&gt;Input!$O$31),($B528&lt;=Input!$O$33)),$I527+Input!$O$32/Input!$O$34,$I527))</f>
        <v>-200000</v>
      </c>
      <c r="J528" s="95" t="n">
        <f aca="false">(IF(AND(($B528&gt;=Input!$O$38),($B528&lt;=Input!$O$40)),$J527+Input!$O$39/Input!$O$41,$J527))</f>
        <v>0</v>
      </c>
      <c r="K528" s="95"/>
      <c r="L528" s="95" t="n">
        <f aca="false">$D528+$E528+$F528+$H528+$I528+$J528</f>
        <v>-216306.521412162</v>
      </c>
    </row>
    <row r="529" customFormat="false" ht="12.8" hidden="false" customHeight="false" outlineLevel="0" collapsed="false">
      <c r="A529" s="87" t="n">
        <v>525</v>
      </c>
      <c r="B529" s="90" t="n">
        <f aca="false">EOMONTH(Input!$C$7,A529)</f>
        <v>58896</v>
      </c>
      <c r="C529" s="90"/>
      <c r="D529" s="95" t="n">
        <f aca="false">IF($B529&gt;Input!$O$24,$D528,($D528+Input!$O$30)*(1+Input!$O$29/(100*12)))</f>
        <v>87713.2018367199</v>
      </c>
      <c r="E529" s="95" t="n">
        <f aca="false">IF($B529&gt;Input!$O$31,$E528,($E528+Input!$O$37)*(1+Input!$O$36/(100*12)))</f>
        <v>95980.2767511178</v>
      </c>
      <c r="F529" s="95" t="n">
        <f aca="false">IF($B529&gt;Input!$O$38,$F528,($F528+Input!$O$44)*(1+Input!$O$43/(100*12)))</f>
        <v>0</v>
      </c>
      <c r="G529" s="90"/>
      <c r="H529" s="95" t="n">
        <f aca="false">(IF(AND(($B529&gt;=Input!$O$24),($B529&lt;=Input!$O$26)),$H528+Input!$O$25/Input!$O$27,$H528))</f>
        <v>-200000</v>
      </c>
      <c r="I529" s="95" t="n">
        <f aca="false">(IF(AND(($B529&gt;Input!$O$31),($B529&lt;=Input!$O$33)),$I528+Input!$O$32/Input!$O$34,$I528))</f>
        <v>-200000</v>
      </c>
      <c r="J529" s="95" t="n">
        <f aca="false">(IF(AND(($B529&gt;=Input!$O$38),($B529&lt;=Input!$O$40)),$J528+Input!$O$39/Input!$O$41,$J528))</f>
        <v>0</v>
      </c>
      <c r="K529" s="95"/>
      <c r="L529" s="95" t="n">
        <f aca="false">$D529+$E529+$F529+$H529+$I529+$J529</f>
        <v>-216306.521412162</v>
      </c>
    </row>
    <row r="530" customFormat="false" ht="12.8" hidden="false" customHeight="false" outlineLevel="0" collapsed="false">
      <c r="A530" s="87" t="n">
        <v>526</v>
      </c>
      <c r="B530" s="90" t="n">
        <f aca="false">EOMONTH(Input!$C$7,A530)</f>
        <v>58926</v>
      </c>
      <c r="C530" s="90"/>
      <c r="D530" s="95" t="n">
        <f aca="false">IF($B530&gt;Input!$O$24,$D529,($D529+Input!$O$30)*(1+Input!$O$29/(100*12)))</f>
        <v>87713.2018367199</v>
      </c>
      <c r="E530" s="95" t="n">
        <f aca="false">IF($B530&gt;Input!$O$31,$E529,($E529+Input!$O$37)*(1+Input!$O$36/(100*12)))</f>
        <v>95980.2767511178</v>
      </c>
      <c r="F530" s="95" t="n">
        <f aca="false">IF($B530&gt;Input!$O$38,$F529,($F529+Input!$O$44)*(1+Input!$O$43/(100*12)))</f>
        <v>0</v>
      </c>
      <c r="G530" s="90"/>
      <c r="H530" s="95" t="n">
        <f aca="false">(IF(AND(($B530&gt;=Input!$O$24),($B530&lt;=Input!$O$26)),$H529+Input!$O$25/Input!$O$27,$H529))</f>
        <v>-200000</v>
      </c>
      <c r="I530" s="95" t="n">
        <f aca="false">(IF(AND(($B530&gt;Input!$O$31),($B530&lt;=Input!$O$33)),$I529+Input!$O$32/Input!$O$34,$I529))</f>
        <v>-200000</v>
      </c>
      <c r="J530" s="95" t="n">
        <f aca="false">(IF(AND(($B530&gt;=Input!$O$38),($B530&lt;=Input!$O$40)),$J529+Input!$O$39/Input!$O$41,$J529))</f>
        <v>0</v>
      </c>
      <c r="K530" s="95"/>
      <c r="L530" s="95" t="n">
        <f aca="false">$D530+$E530+$F530+$H530+$I530+$J530</f>
        <v>-216306.521412162</v>
      </c>
    </row>
    <row r="531" customFormat="false" ht="12.8" hidden="false" customHeight="false" outlineLevel="0" collapsed="false">
      <c r="A531" s="87" t="n">
        <v>527</v>
      </c>
      <c r="B531" s="90" t="n">
        <f aca="false">EOMONTH(Input!$C$7,A531)</f>
        <v>58957</v>
      </c>
      <c r="C531" s="90"/>
      <c r="D531" s="95" t="n">
        <f aca="false">IF($B531&gt;Input!$O$24,$D530,($D530+Input!$O$30)*(1+Input!$O$29/(100*12)))</f>
        <v>87713.2018367199</v>
      </c>
      <c r="E531" s="95" t="n">
        <f aca="false">IF($B531&gt;Input!$O$31,$E530,($E530+Input!$O$37)*(1+Input!$O$36/(100*12)))</f>
        <v>95980.2767511178</v>
      </c>
      <c r="F531" s="95" t="n">
        <f aca="false">IF($B531&gt;Input!$O$38,$F530,($F530+Input!$O$44)*(1+Input!$O$43/(100*12)))</f>
        <v>0</v>
      </c>
      <c r="G531" s="90"/>
      <c r="H531" s="95" t="n">
        <f aca="false">(IF(AND(($B531&gt;=Input!$O$24),($B531&lt;=Input!$O$26)),$H530+Input!$O$25/Input!$O$27,$H530))</f>
        <v>-200000</v>
      </c>
      <c r="I531" s="95" t="n">
        <f aca="false">(IF(AND(($B531&gt;Input!$O$31),($B531&lt;=Input!$O$33)),$I530+Input!$O$32/Input!$O$34,$I530))</f>
        <v>-200000</v>
      </c>
      <c r="J531" s="95" t="n">
        <f aca="false">(IF(AND(($B531&gt;=Input!$O$38),($B531&lt;=Input!$O$40)),$J530+Input!$O$39/Input!$O$41,$J530))</f>
        <v>0</v>
      </c>
      <c r="K531" s="95"/>
      <c r="L531" s="95" t="n">
        <f aca="false">$D531+$E531+$F531+$H531+$I531+$J531</f>
        <v>-216306.521412162</v>
      </c>
    </row>
    <row r="532" customFormat="false" ht="12.8" hidden="false" customHeight="false" outlineLevel="0" collapsed="false">
      <c r="A532" s="87" t="n">
        <v>528</v>
      </c>
      <c r="B532" s="90" t="n">
        <f aca="false">EOMONTH(Input!$C$7,A532)</f>
        <v>58987</v>
      </c>
      <c r="C532" s="90"/>
      <c r="D532" s="95" t="n">
        <f aca="false">IF($B532&gt;Input!$O$24,$D531,($D531+Input!$O$30)*(1+Input!$O$29/(100*12)))</f>
        <v>87713.2018367199</v>
      </c>
      <c r="E532" s="95" t="n">
        <f aca="false">IF($B532&gt;Input!$O$31,$E531,($E531+Input!$O$37)*(1+Input!$O$36/(100*12)))</f>
        <v>95980.2767511178</v>
      </c>
      <c r="F532" s="95" t="n">
        <f aca="false">IF($B532&gt;Input!$O$38,$F531,($F531+Input!$O$44)*(1+Input!$O$43/(100*12)))</f>
        <v>0</v>
      </c>
      <c r="G532" s="90"/>
      <c r="H532" s="95" t="n">
        <f aca="false">(IF(AND(($B532&gt;=Input!$O$24),($B532&lt;=Input!$O$26)),$H531+Input!$O$25/Input!$O$27,$H531))</f>
        <v>-200000</v>
      </c>
      <c r="I532" s="95" t="n">
        <f aca="false">(IF(AND(($B532&gt;Input!$O$31),($B532&lt;=Input!$O$33)),$I531+Input!$O$32/Input!$O$34,$I531))</f>
        <v>-200000</v>
      </c>
      <c r="J532" s="95" t="n">
        <f aca="false">(IF(AND(($B532&gt;=Input!$O$38),($B532&lt;=Input!$O$40)),$J531+Input!$O$39/Input!$O$41,$J531))</f>
        <v>0</v>
      </c>
      <c r="K532" s="95"/>
      <c r="L532" s="95" t="n">
        <f aca="false">$D532+$E532+$F532+$H532+$I532+$J532</f>
        <v>-216306.521412162</v>
      </c>
    </row>
    <row r="533" customFormat="false" ht="12.8" hidden="false" customHeight="false" outlineLevel="0" collapsed="false">
      <c r="A533" s="87" t="n">
        <v>529</v>
      </c>
      <c r="B533" s="90" t="n">
        <f aca="false">EOMONTH(Input!$C$7,A533)</f>
        <v>59018</v>
      </c>
      <c r="C533" s="90"/>
      <c r="D533" s="95" t="n">
        <f aca="false">IF($B533&gt;Input!$O$24,$D532,($D532+Input!$O$30)*(1+Input!$O$29/(100*12)))</f>
        <v>87713.2018367199</v>
      </c>
      <c r="E533" s="95" t="n">
        <f aca="false">IF($B533&gt;Input!$O$31,$E532,($E532+Input!$O$37)*(1+Input!$O$36/(100*12)))</f>
        <v>95980.2767511178</v>
      </c>
      <c r="F533" s="95" t="n">
        <f aca="false">IF($B533&gt;Input!$O$38,$F532,($F532+Input!$O$44)*(1+Input!$O$43/(100*12)))</f>
        <v>0</v>
      </c>
      <c r="G533" s="90"/>
      <c r="H533" s="95" t="n">
        <f aca="false">(IF(AND(($B533&gt;=Input!$O$24),($B533&lt;=Input!$O$26)),$H532+Input!$O$25/Input!$O$27,$H532))</f>
        <v>-200000</v>
      </c>
      <c r="I533" s="95" t="n">
        <f aca="false">(IF(AND(($B533&gt;Input!$O$31),($B533&lt;=Input!$O$33)),$I532+Input!$O$32/Input!$O$34,$I532))</f>
        <v>-200000</v>
      </c>
      <c r="J533" s="95" t="n">
        <f aca="false">(IF(AND(($B533&gt;=Input!$O$38),($B533&lt;=Input!$O$40)),$J532+Input!$O$39/Input!$O$41,$J532))</f>
        <v>0</v>
      </c>
      <c r="K533" s="95"/>
      <c r="L533" s="95" t="n">
        <f aca="false">$D533+$E533+$F533+$H533+$I533+$J533</f>
        <v>-216306.521412162</v>
      </c>
    </row>
    <row r="534" customFormat="false" ht="12.8" hidden="false" customHeight="false" outlineLevel="0" collapsed="false">
      <c r="A534" s="87" t="n">
        <v>530</v>
      </c>
      <c r="B534" s="90" t="n">
        <f aca="false">EOMONTH(Input!$C$7,A534)</f>
        <v>59049</v>
      </c>
      <c r="C534" s="90"/>
      <c r="D534" s="95" t="n">
        <f aca="false">IF($B534&gt;Input!$O$24,$D533,($D533+Input!$O$30)*(1+Input!$O$29/(100*12)))</f>
        <v>87713.2018367199</v>
      </c>
      <c r="E534" s="95" t="n">
        <f aca="false">IF($B534&gt;Input!$O$31,$E533,($E533+Input!$O$37)*(1+Input!$O$36/(100*12)))</f>
        <v>95980.2767511178</v>
      </c>
      <c r="F534" s="95" t="n">
        <f aca="false">IF($B534&gt;Input!$O$38,$F533,($F533+Input!$O$44)*(1+Input!$O$43/(100*12)))</f>
        <v>0</v>
      </c>
      <c r="G534" s="90"/>
      <c r="H534" s="95" t="n">
        <f aca="false">(IF(AND(($B534&gt;=Input!$O$24),($B534&lt;=Input!$O$26)),$H533+Input!$O$25/Input!$O$27,$H533))</f>
        <v>-200000</v>
      </c>
      <c r="I534" s="95" t="n">
        <f aca="false">(IF(AND(($B534&gt;Input!$O$31),($B534&lt;=Input!$O$33)),$I533+Input!$O$32/Input!$O$34,$I533))</f>
        <v>-200000</v>
      </c>
      <c r="J534" s="95" t="n">
        <f aca="false">(IF(AND(($B534&gt;=Input!$O$38),($B534&lt;=Input!$O$40)),$J533+Input!$O$39/Input!$O$41,$J533))</f>
        <v>0</v>
      </c>
      <c r="K534" s="95"/>
      <c r="L534" s="95" t="n">
        <f aca="false">$D534+$E534+$F534+$H534+$I534+$J534</f>
        <v>-216306.521412162</v>
      </c>
    </row>
    <row r="535" customFormat="false" ht="12.8" hidden="false" customHeight="false" outlineLevel="0" collapsed="false">
      <c r="A535" s="87" t="n">
        <v>531</v>
      </c>
      <c r="B535" s="90" t="n">
        <f aca="false">EOMONTH(Input!$C$7,A535)</f>
        <v>59079</v>
      </c>
      <c r="C535" s="90"/>
      <c r="D535" s="95" t="n">
        <f aca="false">IF($B535&gt;Input!$O$24,$D534,($D534+Input!$O$30)*(1+Input!$O$29/(100*12)))</f>
        <v>87713.2018367199</v>
      </c>
      <c r="E535" s="95" t="n">
        <f aca="false">IF($B535&gt;Input!$O$31,$E534,($E534+Input!$O$37)*(1+Input!$O$36/(100*12)))</f>
        <v>95980.2767511178</v>
      </c>
      <c r="F535" s="95" t="n">
        <f aca="false">IF($B535&gt;Input!$O$38,$F534,($F534+Input!$O$44)*(1+Input!$O$43/(100*12)))</f>
        <v>0</v>
      </c>
      <c r="G535" s="90"/>
      <c r="H535" s="95" t="n">
        <f aca="false">(IF(AND(($B535&gt;=Input!$O$24),($B535&lt;=Input!$O$26)),$H534+Input!$O$25/Input!$O$27,$H534))</f>
        <v>-200000</v>
      </c>
      <c r="I535" s="95" t="n">
        <f aca="false">(IF(AND(($B535&gt;Input!$O$31),($B535&lt;=Input!$O$33)),$I534+Input!$O$32/Input!$O$34,$I534))</f>
        <v>-200000</v>
      </c>
      <c r="J535" s="95" t="n">
        <f aca="false">(IF(AND(($B535&gt;=Input!$O$38),($B535&lt;=Input!$O$40)),$J534+Input!$O$39/Input!$O$41,$J534))</f>
        <v>0</v>
      </c>
      <c r="K535" s="95"/>
      <c r="L535" s="95" t="n">
        <f aca="false">$D535+$E535+$F535+$H535+$I535+$J535</f>
        <v>-216306.521412162</v>
      </c>
    </row>
    <row r="536" customFormat="false" ht="12.8" hidden="false" customHeight="false" outlineLevel="0" collapsed="false">
      <c r="A536" s="87" t="n">
        <v>532</v>
      </c>
      <c r="B536" s="90" t="n">
        <f aca="false">EOMONTH(Input!$C$7,A536)</f>
        <v>59110</v>
      </c>
      <c r="C536" s="90"/>
      <c r="D536" s="95" t="n">
        <f aca="false">IF($B536&gt;Input!$O$24,$D535,($D535+Input!$O$30)*(1+Input!$O$29/(100*12)))</f>
        <v>87713.2018367199</v>
      </c>
      <c r="E536" s="95" t="n">
        <f aca="false">IF($B536&gt;Input!$O$31,$E535,($E535+Input!$O$37)*(1+Input!$O$36/(100*12)))</f>
        <v>95980.2767511178</v>
      </c>
      <c r="F536" s="95" t="n">
        <f aca="false">IF($B536&gt;Input!$O$38,$F535,($F535+Input!$O$44)*(1+Input!$O$43/(100*12)))</f>
        <v>0</v>
      </c>
      <c r="G536" s="90"/>
      <c r="H536" s="95" t="n">
        <f aca="false">(IF(AND(($B536&gt;=Input!$O$24),($B536&lt;=Input!$O$26)),$H535+Input!$O$25/Input!$O$27,$H535))</f>
        <v>-200000</v>
      </c>
      <c r="I536" s="95" t="n">
        <f aca="false">(IF(AND(($B536&gt;Input!$O$31),($B536&lt;=Input!$O$33)),$I535+Input!$O$32/Input!$O$34,$I535))</f>
        <v>-200000</v>
      </c>
      <c r="J536" s="95" t="n">
        <f aca="false">(IF(AND(($B536&gt;=Input!$O$38),($B536&lt;=Input!$O$40)),$J535+Input!$O$39/Input!$O$41,$J535))</f>
        <v>0</v>
      </c>
      <c r="K536" s="95"/>
      <c r="L536" s="95" t="n">
        <f aca="false">$D536+$E536+$F536+$H536+$I536+$J536</f>
        <v>-216306.521412162</v>
      </c>
    </row>
    <row r="537" customFormat="false" ht="12.8" hidden="false" customHeight="false" outlineLevel="0" collapsed="false">
      <c r="A537" s="87" t="n">
        <v>533</v>
      </c>
      <c r="B537" s="90" t="n">
        <f aca="false">EOMONTH(Input!$C$7,A537)</f>
        <v>59140</v>
      </c>
      <c r="C537" s="90"/>
      <c r="D537" s="95" t="n">
        <f aca="false">IF($B537&gt;Input!$O$24,$D536,($D536+Input!$O$30)*(1+Input!$O$29/(100*12)))</f>
        <v>87713.2018367199</v>
      </c>
      <c r="E537" s="95" t="n">
        <f aca="false">IF($B537&gt;Input!$O$31,$E536,($E536+Input!$O$37)*(1+Input!$O$36/(100*12)))</f>
        <v>95980.2767511178</v>
      </c>
      <c r="F537" s="95" t="n">
        <f aca="false">IF($B537&gt;Input!$O$38,$F536,($F536+Input!$O$44)*(1+Input!$O$43/(100*12)))</f>
        <v>0</v>
      </c>
      <c r="G537" s="90"/>
      <c r="H537" s="95" t="n">
        <f aca="false">(IF(AND(($B537&gt;=Input!$O$24),($B537&lt;=Input!$O$26)),$H536+Input!$O$25/Input!$O$27,$H536))</f>
        <v>-200000</v>
      </c>
      <c r="I537" s="95" t="n">
        <f aca="false">(IF(AND(($B537&gt;Input!$O$31),($B537&lt;=Input!$O$33)),$I536+Input!$O$32/Input!$O$34,$I536))</f>
        <v>-200000</v>
      </c>
      <c r="J537" s="95" t="n">
        <f aca="false">(IF(AND(($B537&gt;=Input!$O$38),($B537&lt;=Input!$O$40)),$J536+Input!$O$39/Input!$O$41,$J536))</f>
        <v>0</v>
      </c>
      <c r="K537" s="95"/>
      <c r="L537" s="95" t="n">
        <f aca="false">$D537+$E537+$F537+$H537+$I537+$J537</f>
        <v>-216306.521412162</v>
      </c>
    </row>
    <row r="538" customFormat="false" ht="12.8" hidden="false" customHeight="false" outlineLevel="0" collapsed="false">
      <c r="A538" s="87" t="n">
        <v>534</v>
      </c>
      <c r="B538" s="90" t="n">
        <f aca="false">EOMONTH(Input!$C$7,A538)</f>
        <v>59171</v>
      </c>
      <c r="C538" s="90"/>
      <c r="D538" s="95" t="n">
        <f aca="false">IF($B538&gt;Input!$O$24,$D537,($D537+Input!$O$30)*(1+Input!$O$29/(100*12)))</f>
        <v>87713.2018367199</v>
      </c>
      <c r="E538" s="95" t="n">
        <f aca="false">IF($B538&gt;Input!$O$31,$E537,($E537+Input!$O$37)*(1+Input!$O$36/(100*12)))</f>
        <v>95980.2767511178</v>
      </c>
      <c r="F538" s="95" t="n">
        <f aca="false">IF($B538&gt;Input!$O$38,$F537,($F537+Input!$O$44)*(1+Input!$O$43/(100*12)))</f>
        <v>0</v>
      </c>
      <c r="G538" s="90"/>
      <c r="H538" s="95" t="n">
        <f aca="false">(IF(AND(($B538&gt;=Input!$O$24),($B538&lt;=Input!$O$26)),$H537+Input!$O$25/Input!$O$27,$H537))</f>
        <v>-200000</v>
      </c>
      <c r="I538" s="95" t="n">
        <f aca="false">(IF(AND(($B538&gt;Input!$O$31),($B538&lt;=Input!$O$33)),$I537+Input!$O$32/Input!$O$34,$I537))</f>
        <v>-200000</v>
      </c>
      <c r="J538" s="95" t="n">
        <f aca="false">(IF(AND(($B538&gt;=Input!$O$38),($B538&lt;=Input!$O$40)),$J537+Input!$O$39/Input!$O$41,$J537))</f>
        <v>0</v>
      </c>
      <c r="K538" s="95"/>
      <c r="L538" s="95" t="n">
        <f aca="false">$D538+$E538+$F538+$H538+$I538+$J538</f>
        <v>-216306.521412162</v>
      </c>
    </row>
    <row r="539" customFormat="false" ht="12.8" hidden="false" customHeight="false" outlineLevel="0" collapsed="false">
      <c r="A539" s="87" t="n">
        <v>535</v>
      </c>
      <c r="B539" s="90" t="n">
        <f aca="false">EOMONTH(Input!$C$7,A539)</f>
        <v>59202</v>
      </c>
      <c r="C539" s="90"/>
      <c r="D539" s="95" t="n">
        <f aca="false">IF($B539&gt;Input!$O$24,$D538,($D538+Input!$O$30)*(1+Input!$O$29/(100*12)))</f>
        <v>87713.2018367199</v>
      </c>
      <c r="E539" s="95" t="n">
        <f aca="false">IF($B539&gt;Input!$O$31,$E538,($E538+Input!$O$37)*(1+Input!$O$36/(100*12)))</f>
        <v>95980.2767511178</v>
      </c>
      <c r="F539" s="95" t="n">
        <f aca="false">IF($B539&gt;Input!$O$38,$F538,($F538+Input!$O$44)*(1+Input!$O$43/(100*12)))</f>
        <v>0</v>
      </c>
      <c r="G539" s="90"/>
      <c r="H539" s="95" t="n">
        <f aca="false">(IF(AND(($B539&gt;=Input!$O$24),($B539&lt;=Input!$O$26)),$H538+Input!$O$25/Input!$O$27,$H538))</f>
        <v>-200000</v>
      </c>
      <c r="I539" s="95" t="n">
        <f aca="false">(IF(AND(($B539&gt;Input!$O$31),($B539&lt;=Input!$O$33)),$I538+Input!$O$32/Input!$O$34,$I538))</f>
        <v>-200000</v>
      </c>
      <c r="J539" s="95" t="n">
        <f aca="false">(IF(AND(($B539&gt;=Input!$O$38),($B539&lt;=Input!$O$40)),$J538+Input!$O$39/Input!$O$41,$J538))</f>
        <v>0</v>
      </c>
      <c r="K539" s="95"/>
      <c r="L539" s="95" t="n">
        <f aca="false">$D539+$E539+$F539+$H539+$I539+$J539</f>
        <v>-216306.521412162</v>
      </c>
    </row>
    <row r="540" customFormat="false" ht="12.8" hidden="false" customHeight="false" outlineLevel="0" collapsed="false">
      <c r="A540" s="87" t="n">
        <v>536</v>
      </c>
      <c r="B540" s="90" t="n">
        <f aca="false">EOMONTH(Input!$C$7,A540)</f>
        <v>59230</v>
      </c>
      <c r="C540" s="90"/>
      <c r="D540" s="95" t="n">
        <f aca="false">IF($B540&gt;Input!$O$24,$D539,($D539+Input!$O$30)*(1+Input!$O$29/(100*12)))</f>
        <v>87713.2018367199</v>
      </c>
      <c r="E540" s="95" t="n">
        <f aca="false">IF($B540&gt;Input!$O$31,$E539,($E539+Input!$O$37)*(1+Input!$O$36/(100*12)))</f>
        <v>95980.2767511178</v>
      </c>
      <c r="F540" s="95" t="n">
        <f aca="false">IF($B540&gt;Input!$O$38,$F539,($F539+Input!$O$44)*(1+Input!$O$43/(100*12)))</f>
        <v>0</v>
      </c>
      <c r="G540" s="90"/>
      <c r="H540" s="95" t="n">
        <f aca="false">(IF(AND(($B540&gt;=Input!$O$24),($B540&lt;=Input!$O$26)),$H539+Input!$O$25/Input!$O$27,$H539))</f>
        <v>-200000</v>
      </c>
      <c r="I540" s="95" t="n">
        <f aca="false">(IF(AND(($B540&gt;Input!$O$31),($B540&lt;=Input!$O$33)),$I539+Input!$O$32/Input!$O$34,$I539))</f>
        <v>-200000</v>
      </c>
      <c r="J540" s="95" t="n">
        <f aca="false">(IF(AND(($B540&gt;=Input!$O$38),($B540&lt;=Input!$O$40)),$J539+Input!$O$39/Input!$O$41,$J539))</f>
        <v>0</v>
      </c>
      <c r="K540" s="95"/>
      <c r="L540" s="95" t="n">
        <f aca="false">$D540+$E540+$F540+$H540+$I540+$J540</f>
        <v>-216306.521412162</v>
      </c>
    </row>
    <row r="541" customFormat="false" ht="12.8" hidden="false" customHeight="false" outlineLevel="0" collapsed="false">
      <c r="A541" s="87" t="n">
        <v>537</v>
      </c>
      <c r="B541" s="90" t="n">
        <f aca="false">EOMONTH(Input!$C$7,A541)</f>
        <v>59261</v>
      </c>
      <c r="C541" s="90"/>
      <c r="D541" s="95" t="n">
        <f aca="false">IF($B541&gt;Input!$O$24,$D540,($D540+Input!$O$30)*(1+Input!$O$29/(100*12)))</f>
        <v>87713.2018367199</v>
      </c>
      <c r="E541" s="95" t="n">
        <f aca="false">IF($B541&gt;Input!$O$31,$E540,($E540+Input!$O$37)*(1+Input!$O$36/(100*12)))</f>
        <v>95980.2767511178</v>
      </c>
      <c r="F541" s="95" t="n">
        <f aca="false">IF($B541&gt;Input!$O$38,$F540,($F540+Input!$O$44)*(1+Input!$O$43/(100*12)))</f>
        <v>0</v>
      </c>
      <c r="G541" s="90"/>
      <c r="H541" s="95" t="n">
        <f aca="false">(IF(AND(($B541&gt;=Input!$O$24),($B541&lt;=Input!$O$26)),$H540+Input!$O$25/Input!$O$27,$H540))</f>
        <v>-200000</v>
      </c>
      <c r="I541" s="95" t="n">
        <f aca="false">(IF(AND(($B541&gt;Input!$O$31),($B541&lt;=Input!$O$33)),$I540+Input!$O$32/Input!$O$34,$I540))</f>
        <v>-200000</v>
      </c>
      <c r="J541" s="95" t="n">
        <f aca="false">(IF(AND(($B541&gt;=Input!$O$38),($B541&lt;=Input!$O$40)),$J540+Input!$O$39/Input!$O$41,$J540))</f>
        <v>0</v>
      </c>
      <c r="K541" s="95"/>
      <c r="L541" s="95" t="n">
        <f aca="false">$D541+$E541+$F541+$H541+$I541+$J541</f>
        <v>-216306.521412162</v>
      </c>
    </row>
    <row r="542" customFormat="false" ht="12.8" hidden="false" customHeight="false" outlineLevel="0" collapsed="false">
      <c r="A542" s="87" t="n">
        <v>538</v>
      </c>
      <c r="B542" s="90" t="n">
        <f aca="false">EOMONTH(Input!$C$7,A542)</f>
        <v>59291</v>
      </c>
      <c r="C542" s="90"/>
      <c r="D542" s="95" t="n">
        <f aca="false">IF($B542&gt;Input!$O$24,$D541,($D541+Input!$O$30)*(1+Input!$O$29/(100*12)))</f>
        <v>87713.2018367199</v>
      </c>
      <c r="E542" s="95" t="n">
        <f aca="false">IF($B542&gt;Input!$O$31,$E541,($E541+Input!$O$37)*(1+Input!$O$36/(100*12)))</f>
        <v>95980.2767511178</v>
      </c>
      <c r="F542" s="95" t="n">
        <f aca="false">IF($B542&gt;Input!$O$38,$F541,($F541+Input!$O$44)*(1+Input!$O$43/(100*12)))</f>
        <v>0</v>
      </c>
      <c r="G542" s="90"/>
      <c r="H542" s="95" t="n">
        <f aca="false">(IF(AND(($B542&gt;=Input!$O$24),($B542&lt;=Input!$O$26)),$H541+Input!$O$25/Input!$O$27,$H541))</f>
        <v>-200000</v>
      </c>
      <c r="I542" s="95" t="n">
        <f aca="false">(IF(AND(($B542&gt;Input!$O$31),($B542&lt;=Input!$O$33)),$I541+Input!$O$32/Input!$O$34,$I541))</f>
        <v>-200000</v>
      </c>
      <c r="J542" s="95" t="n">
        <f aca="false">(IF(AND(($B542&gt;=Input!$O$38),($B542&lt;=Input!$O$40)),$J541+Input!$O$39/Input!$O$41,$J541))</f>
        <v>0</v>
      </c>
      <c r="K542" s="95"/>
      <c r="L542" s="95" t="n">
        <f aca="false">$D542+$E542+$F542+$H542+$I542+$J542</f>
        <v>-216306.521412162</v>
      </c>
    </row>
    <row r="543" customFormat="false" ht="12.8" hidden="false" customHeight="false" outlineLevel="0" collapsed="false">
      <c r="A543" s="87" t="n">
        <v>539</v>
      </c>
      <c r="B543" s="90" t="n">
        <f aca="false">EOMONTH(Input!$C$7,A543)</f>
        <v>59322</v>
      </c>
      <c r="C543" s="90"/>
      <c r="D543" s="95" t="n">
        <f aca="false">IF($B543&gt;Input!$O$24,$D542,($D542+Input!$O$30)*(1+Input!$O$29/(100*12)))</f>
        <v>87713.2018367199</v>
      </c>
      <c r="E543" s="95" t="n">
        <f aca="false">IF($B543&gt;Input!$O$31,$E542,($E542+Input!$O$37)*(1+Input!$O$36/(100*12)))</f>
        <v>95980.2767511178</v>
      </c>
      <c r="F543" s="95" t="n">
        <f aca="false">IF($B543&gt;Input!$O$38,$F542,($F542+Input!$O$44)*(1+Input!$O$43/(100*12)))</f>
        <v>0</v>
      </c>
      <c r="G543" s="90"/>
      <c r="H543" s="95" t="n">
        <f aca="false">(IF(AND(($B543&gt;=Input!$O$24),($B543&lt;=Input!$O$26)),$H542+Input!$O$25/Input!$O$27,$H542))</f>
        <v>-200000</v>
      </c>
      <c r="I543" s="95" t="n">
        <f aca="false">(IF(AND(($B543&gt;Input!$O$31),($B543&lt;=Input!$O$33)),$I542+Input!$O$32/Input!$O$34,$I542))</f>
        <v>-200000</v>
      </c>
      <c r="J543" s="95" t="n">
        <f aca="false">(IF(AND(($B543&gt;=Input!$O$38),($B543&lt;=Input!$O$40)),$J542+Input!$O$39/Input!$O$41,$J542))</f>
        <v>0</v>
      </c>
      <c r="K543" s="95"/>
      <c r="L543" s="95" t="n">
        <f aca="false">$D543+$E543+$F543+$H543+$I543+$J543</f>
        <v>-216306.521412162</v>
      </c>
    </row>
    <row r="544" customFormat="false" ht="12.8" hidden="false" customHeight="false" outlineLevel="0" collapsed="false">
      <c r="A544" s="87" t="n">
        <v>540</v>
      </c>
      <c r="B544" s="90" t="n">
        <f aca="false">EOMONTH(Input!$C$7,A544)</f>
        <v>59352</v>
      </c>
      <c r="C544" s="90"/>
      <c r="D544" s="95" t="n">
        <f aca="false">IF($B544&gt;Input!$O$24,$D543,($D543+Input!$O$30)*(1+Input!$O$29/(100*12)))</f>
        <v>87713.2018367199</v>
      </c>
      <c r="E544" s="95" t="n">
        <f aca="false">IF($B544&gt;Input!$O$31,$E543,($E543+Input!$O$37)*(1+Input!$O$36/(100*12)))</f>
        <v>95980.2767511178</v>
      </c>
      <c r="F544" s="95" t="n">
        <f aca="false">IF($B544&gt;Input!$O$38,$F543,($F543+Input!$O$44)*(1+Input!$O$43/(100*12)))</f>
        <v>0</v>
      </c>
      <c r="G544" s="90"/>
      <c r="H544" s="95" t="n">
        <f aca="false">(IF(AND(($B544&gt;=Input!$O$24),($B544&lt;=Input!$O$26)),$H543+Input!$O$25/Input!$O$27,$H543))</f>
        <v>-200000</v>
      </c>
      <c r="I544" s="95" t="n">
        <f aca="false">(IF(AND(($B544&gt;Input!$O$31),($B544&lt;=Input!$O$33)),$I543+Input!$O$32/Input!$O$34,$I543))</f>
        <v>-200000</v>
      </c>
      <c r="J544" s="95" t="n">
        <f aca="false">(IF(AND(($B544&gt;=Input!$O$38),($B544&lt;=Input!$O$40)),$J543+Input!$O$39/Input!$O$41,$J543))</f>
        <v>0</v>
      </c>
      <c r="K544" s="95"/>
      <c r="L544" s="95" t="n">
        <f aca="false">$D544+$E544+$F544+$H544+$I544+$J544</f>
        <v>-216306.521412162</v>
      </c>
    </row>
    <row r="545" customFormat="false" ht="12.8" hidden="false" customHeight="false" outlineLevel="0" collapsed="false">
      <c r="A545" s="87" t="n">
        <v>541</v>
      </c>
      <c r="B545" s="90" t="n">
        <f aca="false">EOMONTH(Input!$C$7,A545)</f>
        <v>59383</v>
      </c>
      <c r="C545" s="90"/>
      <c r="D545" s="95" t="n">
        <f aca="false">IF($B545&gt;Input!$O$24,$D544,($D544+Input!$O$30)*(1+Input!$O$29/(100*12)))</f>
        <v>87713.2018367199</v>
      </c>
      <c r="E545" s="95" t="n">
        <f aca="false">IF($B545&gt;Input!$O$31,$E544,($E544+Input!$O$37)*(1+Input!$O$36/(100*12)))</f>
        <v>95980.2767511178</v>
      </c>
      <c r="F545" s="95" t="n">
        <f aca="false">IF($B545&gt;Input!$O$38,$F544,($F544+Input!$O$44)*(1+Input!$O$43/(100*12)))</f>
        <v>0</v>
      </c>
      <c r="G545" s="90"/>
      <c r="H545" s="95" t="n">
        <f aca="false">(IF(AND(($B545&gt;=Input!$O$24),($B545&lt;=Input!$O$26)),$H544+Input!$O$25/Input!$O$27,$H544))</f>
        <v>-200000</v>
      </c>
      <c r="I545" s="95" t="n">
        <f aca="false">(IF(AND(($B545&gt;Input!$O$31),($B545&lt;=Input!$O$33)),$I544+Input!$O$32/Input!$O$34,$I544))</f>
        <v>-200000</v>
      </c>
      <c r="J545" s="95" t="n">
        <f aca="false">(IF(AND(($B545&gt;=Input!$O$38),($B545&lt;=Input!$O$40)),$J544+Input!$O$39/Input!$O$41,$J544))</f>
        <v>0</v>
      </c>
      <c r="K545" s="95"/>
      <c r="L545" s="95" t="n">
        <f aca="false">$D545+$E545+$F545+$H545+$I545+$J545</f>
        <v>-216306.521412162</v>
      </c>
    </row>
    <row r="546" customFormat="false" ht="12.8" hidden="false" customHeight="false" outlineLevel="0" collapsed="false">
      <c r="A546" s="87" t="n">
        <v>542</v>
      </c>
      <c r="B546" s="90" t="n">
        <f aca="false">EOMONTH(Input!$C$7,A546)</f>
        <v>59414</v>
      </c>
      <c r="C546" s="90"/>
      <c r="D546" s="95" t="n">
        <f aca="false">IF($B546&gt;Input!$O$24,$D545,($D545+Input!$O$30)*(1+Input!$O$29/(100*12)))</f>
        <v>87713.2018367199</v>
      </c>
      <c r="E546" s="95" t="n">
        <f aca="false">IF($B546&gt;Input!$O$31,$E545,($E545+Input!$O$37)*(1+Input!$O$36/(100*12)))</f>
        <v>95980.2767511178</v>
      </c>
      <c r="F546" s="95" t="n">
        <f aca="false">IF($B546&gt;Input!$O$38,$F545,($F545+Input!$O$44)*(1+Input!$O$43/(100*12)))</f>
        <v>0</v>
      </c>
      <c r="G546" s="90"/>
      <c r="H546" s="95" t="n">
        <f aca="false">(IF(AND(($B546&gt;=Input!$O$24),($B546&lt;=Input!$O$26)),$H545+Input!$O$25/Input!$O$27,$H545))</f>
        <v>-200000</v>
      </c>
      <c r="I546" s="95" t="n">
        <f aca="false">(IF(AND(($B546&gt;Input!$O$31),($B546&lt;=Input!$O$33)),$I545+Input!$O$32/Input!$O$34,$I545))</f>
        <v>-200000</v>
      </c>
      <c r="J546" s="95" t="n">
        <f aca="false">(IF(AND(($B546&gt;=Input!$O$38),($B546&lt;=Input!$O$40)),$J545+Input!$O$39/Input!$O$41,$J545))</f>
        <v>0</v>
      </c>
      <c r="K546" s="95"/>
      <c r="L546" s="95" t="n">
        <f aca="false">$D546+$E546+$F546+$H546+$I546+$J546</f>
        <v>-216306.521412162</v>
      </c>
    </row>
    <row r="547" customFormat="false" ht="12.8" hidden="false" customHeight="false" outlineLevel="0" collapsed="false">
      <c r="A547" s="87" t="n">
        <v>543</v>
      </c>
      <c r="B547" s="90" t="n">
        <f aca="false">EOMONTH(Input!$C$7,A547)</f>
        <v>59444</v>
      </c>
      <c r="C547" s="90"/>
      <c r="D547" s="95" t="n">
        <f aca="false">IF($B547&gt;Input!$O$24,$D546,($D546+Input!$O$30)*(1+Input!$O$29/(100*12)))</f>
        <v>87713.2018367199</v>
      </c>
      <c r="E547" s="95" t="n">
        <f aca="false">IF($B547&gt;Input!$O$31,$E546,($E546+Input!$O$37)*(1+Input!$O$36/(100*12)))</f>
        <v>95980.2767511178</v>
      </c>
      <c r="F547" s="95" t="n">
        <f aca="false">IF($B547&gt;Input!$O$38,$F546,($F546+Input!$O$44)*(1+Input!$O$43/(100*12)))</f>
        <v>0</v>
      </c>
      <c r="G547" s="90"/>
      <c r="H547" s="95" t="n">
        <f aca="false">(IF(AND(($B547&gt;=Input!$O$24),($B547&lt;=Input!$O$26)),$H546+Input!$O$25/Input!$O$27,$H546))</f>
        <v>-200000</v>
      </c>
      <c r="I547" s="95" t="n">
        <f aca="false">(IF(AND(($B547&gt;Input!$O$31),($B547&lt;=Input!$O$33)),$I546+Input!$O$32/Input!$O$34,$I546))</f>
        <v>-200000</v>
      </c>
      <c r="J547" s="95" t="n">
        <f aca="false">(IF(AND(($B547&gt;=Input!$O$38),($B547&lt;=Input!$O$40)),$J546+Input!$O$39/Input!$O$41,$J546))</f>
        <v>0</v>
      </c>
      <c r="K547" s="95"/>
      <c r="L547" s="95" t="n">
        <f aca="false">$D547+$E547+$F547+$H547+$I547+$J547</f>
        <v>-216306.521412162</v>
      </c>
    </row>
    <row r="548" customFormat="false" ht="12.8" hidden="false" customHeight="false" outlineLevel="0" collapsed="false">
      <c r="A548" s="87" t="n">
        <v>544</v>
      </c>
      <c r="B548" s="90" t="n">
        <f aca="false">EOMONTH(Input!$C$7,A548)</f>
        <v>59475</v>
      </c>
      <c r="C548" s="90"/>
      <c r="D548" s="95" t="n">
        <f aca="false">IF($B548&gt;Input!$O$24,$D547,($D547+Input!$O$30)*(1+Input!$O$29/(100*12)))</f>
        <v>87713.2018367199</v>
      </c>
      <c r="E548" s="95" t="n">
        <f aca="false">IF($B548&gt;Input!$O$31,$E547,($E547+Input!$O$37)*(1+Input!$O$36/(100*12)))</f>
        <v>95980.2767511178</v>
      </c>
      <c r="F548" s="95" t="n">
        <f aca="false">IF($B548&gt;Input!$O$38,$F547,($F547+Input!$O$44)*(1+Input!$O$43/(100*12)))</f>
        <v>0</v>
      </c>
      <c r="G548" s="90"/>
      <c r="H548" s="95" t="n">
        <f aca="false">(IF(AND(($B548&gt;=Input!$O$24),($B548&lt;=Input!$O$26)),$H547+Input!$O$25/Input!$O$27,$H547))</f>
        <v>-200000</v>
      </c>
      <c r="I548" s="95" t="n">
        <f aca="false">(IF(AND(($B548&gt;Input!$O$31),($B548&lt;=Input!$O$33)),$I547+Input!$O$32/Input!$O$34,$I547))</f>
        <v>-200000</v>
      </c>
      <c r="J548" s="95" t="n">
        <f aca="false">(IF(AND(($B548&gt;=Input!$O$38),($B548&lt;=Input!$O$40)),$J547+Input!$O$39/Input!$O$41,$J547))</f>
        <v>0</v>
      </c>
      <c r="K548" s="95"/>
      <c r="L548" s="95" t="n">
        <f aca="false">$D548+$E548+$F548+$H548+$I548+$J548</f>
        <v>-216306.521412162</v>
      </c>
    </row>
    <row r="549" customFormat="false" ht="12.8" hidden="false" customHeight="false" outlineLevel="0" collapsed="false">
      <c r="A549" s="87" t="n">
        <v>545</v>
      </c>
      <c r="B549" s="90" t="n">
        <f aca="false">EOMONTH(Input!$C$7,A549)</f>
        <v>59505</v>
      </c>
      <c r="C549" s="90"/>
      <c r="D549" s="95" t="n">
        <f aca="false">IF($B549&gt;Input!$O$24,$D548,($D548+Input!$O$30)*(1+Input!$O$29/(100*12)))</f>
        <v>87713.2018367199</v>
      </c>
      <c r="E549" s="95" t="n">
        <f aca="false">IF($B549&gt;Input!$O$31,$E548,($E548+Input!$O$37)*(1+Input!$O$36/(100*12)))</f>
        <v>95980.2767511178</v>
      </c>
      <c r="F549" s="95" t="n">
        <f aca="false">IF($B549&gt;Input!$O$38,$F548,($F548+Input!$O$44)*(1+Input!$O$43/(100*12)))</f>
        <v>0</v>
      </c>
      <c r="G549" s="90"/>
      <c r="H549" s="95" t="n">
        <f aca="false">(IF(AND(($B549&gt;=Input!$O$24),($B549&lt;=Input!$O$26)),$H548+Input!$O$25/Input!$O$27,$H548))</f>
        <v>-200000</v>
      </c>
      <c r="I549" s="95" t="n">
        <f aca="false">(IF(AND(($B549&gt;Input!$O$31),($B549&lt;=Input!$O$33)),$I548+Input!$O$32/Input!$O$34,$I548))</f>
        <v>-200000</v>
      </c>
      <c r="J549" s="95" t="n">
        <f aca="false">(IF(AND(($B549&gt;=Input!$O$38),($B549&lt;=Input!$O$40)),$J548+Input!$O$39/Input!$O$41,$J548))</f>
        <v>0</v>
      </c>
      <c r="K549" s="95"/>
      <c r="L549" s="95" t="n">
        <f aca="false">$D549+$E549+$F549+$H549+$I549+$J549</f>
        <v>-216306.521412162</v>
      </c>
    </row>
    <row r="550" customFormat="false" ht="12.8" hidden="false" customHeight="false" outlineLevel="0" collapsed="false">
      <c r="A550" s="87" t="n">
        <v>546</v>
      </c>
      <c r="B550" s="90" t="n">
        <f aca="false">EOMONTH(Input!$C$7,A550)</f>
        <v>59536</v>
      </c>
      <c r="C550" s="90"/>
      <c r="D550" s="95" t="n">
        <f aca="false">IF($B550&gt;Input!$O$24,$D549,($D549+Input!$O$30)*(1+Input!$O$29/(100*12)))</f>
        <v>87713.2018367199</v>
      </c>
      <c r="E550" s="95" t="n">
        <f aca="false">IF($B550&gt;Input!$O$31,$E549,($E549+Input!$O$37)*(1+Input!$O$36/(100*12)))</f>
        <v>95980.2767511178</v>
      </c>
      <c r="F550" s="95" t="n">
        <f aca="false">IF($B550&gt;Input!$O$38,$F549,($F549+Input!$O$44)*(1+Input!$O$43/(100*12)))</f>
        <v>0</v>
      </c>
      <c r="G550" s="90"/>
      <c r="H550" s="95" t="n">
        <f aca="false">(IF(AND(($B550&gt;=Input!$O$24),($B550&lt;=Input!$O$26)),$H549+Input!$O$25/Input!$O$27,$H549))</f>
        <v>-200000</v>
      </c>
      <c r="I550" s="95" t="n">
        <f aca="false">(IF(AND(($B550&gt;Input!$O$31),($B550&lt;=Input!$O$33)),$I549+Input!$O$32/Input!$O$34,$I549))</f>
        <v>-200000</v>
      </c>
      <c r="J550" s="95" t="n">
        <f aca="false">(IF(AND(($B550&gt;=Input!$O$38),($B550&lt;=Input!$O$40)),$J549+Input!$O$39/Input!$O$41,$J549))</f>
        <v>0</v>
      </c>
      <c r="K550" s="95"/>
      <c r="L550" s="95" t="n">
        <f aca="false">$D550+$E550+$F550+$H550+$I550+$J550</f>
        <v>-216306.521412162</v>
      </c>
    </row>
    <row r="551" customFormat="false" ht="12.8" hidden="false" customHeight="false" outlineLevel="0" collapsed="false">
      <c r="A551" s="87" t="n">
        <v>547</v>
      </c>
      <c r="B551" s="90" t="n">
        <f aca="false">EOMONTH(Input!$C$7,A551)</f>
        <v>59567</v>
      </c>
      <c r="C551" s="90"/>
      <c r="D551" s="95" t="n">
        <f aca="false">IF($B551&gt;Input!$O$24,$D550,($D550+Input!$O$30)*(1+Input!$O$29/(100*12)))</f>
        <v>87713.2018367199</v>
      </c>
      <c r="E551" s="95" t="n">
        <f aca="false">IF($B551&gt;Input!$O$31,$E550,($E550+Input!$O$37)*(1+Input!$O$36/(100*12)))</f>
        <v>95980.2767511178</v>
      </c>
      <c r="F551" s="95" t="n">
        <f aca="false">IF($B551&gt;Input!$O$38,$F550,($F550+Input!$O$44)*(1+Input!$O$43/(100*12)))</f>
        <v>0</v>
      </c>
      <c r="G551" s="90"/>
      <c r="H551" s="95" t="n">
        <f aca="false">(IF(AND(($B551&gt;=Input!$O$24),($B551&lt;=Input!$O$26)),$H550+Input!$O$25/Input!$O$27,$H550))</f>
        <v>-200000</v>
      </c>
      <c r="I551" s="95" t="n">
        <f aca="false">(IF(AND(($B551&gt;Input!$O$31),($B551&lt;=Input!$O$33)),$I550+Input!$O$32/Input!$O$34,$I550))</f>
        <v>-200000</v>
      </c>
      <c r="J551" s="95" t="n">
        <f aca="false">(IF(AND(($B551&gt;=Input!$O$38),($B551&lt;=Input!$O$40)),$J550+Input!$O$39/Input!$O$41,$J550))</f>
        <v>0</v>
      </c>
      <c r="K551" s="95"/>
      <c r="L551" s="95" t="n">
        <f aca="false">$D551+$E551+$F551+$H551+$I551+$J551</f>
        <v>-216306.521412162</v>
      </c>
    </row>
    <row r="552" customFormat="false" ht="12.8" hidden="false" customHeight="false" outlineLevel="0" collapsed="false">
      <c r="A552" s="87" t="n">
        <v>548</v>
      </c>
      <c r="B552" s="90" t="n">
        <f aca="false">EOMONTH(Input!$C$7,A552)</f>
        <v>59595</v>
      </c>
      <c r="C552" s="90"/>
      <c r="D552" s="95" t="n">
        <f aca="false">IF($B552&gt;Input!$O$24,$D551,($D551+Input!$O$30)*(1+Input!$O$29/(100*12)))</f>
        <v>87713.2018367199</v>
      </c>
      <c r="E552" s="95" t="n">
        <f aca="false">IF($B552&gt;Input!$O$31,$E551,($E551+Input!$O$37)*(1+Input!$O$36/(100*12)))</f>
        <v>95980.2767511178</v>
      </c>
      <c r="F552" s="95" t="n">
        <f aca="false">IF($B552&gt;Input!$O$38,$F551,($F551+Input!$O$44)*(1+Input!$O$43/(100*12)))</f>
        <v>0</v>
      </c>
      <c r="G552" s="90"/>
      <c r="H552" s="95" t="n">
        <f aca="false">(IF(AND(($B552&gt;=Input!$O$24),($B552&lt;=Input!$O$26)),$H551+Input!$O$25/Input!$O$27,$H551))</f>
        <v>-200000</v>
      </c>
      <c r="I552" s="95" t="n">
        <f aca="false">(IF(AND(($B552&gt;Input!$O$31),($B552&lt;=Input!$O$33)),$I551+Input!$O$32/Input!$O$34,$I551))</f>
        <v>-200000</v>
      </c>
      <c r="J552" s="95" t="n">
        <f aca="false">(IF(AND(($B552&gt;=Input!$O$38),($B552&lt;=Input!$O$40)),$J551+Input!$O$39/Input!$O$41,$J551))</f>
        <v>0</v>
      </c>
      <c r="K552" s="95"/>
      <c r="L552" s="95" t="n">
        <f aca="false">$D552+$E552+$F552+$H552+$I552+$J552</f>
        <v>-216306.521412162</v>
      </c>
    </row>
    <row r="553" customFormat="false" ht="12.8" hidden="false" customHeight="false" outlineLevel="0" collapsed="false">
      <c r="A553" s="87" t="n">
        <v>549</v>
      </c>
      <c r="B553" s="90" t="n">
        <f aca="false">EOMONTH(Input!$C$7,A553)</f>
        <v>59626</v>
      </c>
      <c r="C553" s="90"/>
      <c r="D553" s="95" t="n">
        <f aca="false">IF($B553&gt;Input!$O$24,$D552,($D552+Input!$O$30)*(1+Input!$O$29/(100*12)))</f>
        <v>87713.2018367199</v>
      </c>
      <c r="E553" s="95" t="n">
        <f aca="false">IF($B553&gt;Input!$O$31,$E552,($E552+Input!$O$37)*(1+Input!$O$36/(100*12)))</f>
        <v>95980.2767511178</v>
      </c>
      <c r="F553" s="95" t="n">
        <f aca="false">IF($B553&gt;Input!$O$38,$F552,($F552+Input!$O$44)*(1+Input!$O$43/(100*12)))</f>
        <v>0</v>
      </c>
      <c r="G553" s="90"/>
      <c r="H553" s="95" t="n">
        <f aca="false">(IF(AND(($B553&gt;=Input!$O$24),($B553&lt;=Input!$O$26)),$H552+Input!$O$25/Input!$O$27,$H552))</f>
        <v>-200000</v>
      </c>
      <c r="I553" s="95" t="n">
        <f aca="false">(IF(AND(($B553&gt;Input!$O$31),($B553&lt;=Input!$O$33)),$I552+Input!$O$32/Input!$O$34,$I552))</f>
        <v>-200000</v>
      </c>
      <c r="J553" s="95" t="n">
        <f aca="false">(IF(AND(($B553&gt;=Input!$O$38),($B553&lt;=Input!$O$40)),$J552+Input!$O$39/Input!$O$41,$J552))</f>
        <v>0</v>
      </c>
      <c r="K553" s="95"/>
      <c r="L553" s="95" t="n">
        <f aca="false">$D553+$E553+$F553+$H553+$I553+$J553</f>
        <v>-216306.521412162</v>
      </c>
    </row>
    <row r="554" customFormat="false" ht="12.8" hidden="false" customHeight="false" outlineLevel="0" collapsed="false">
      <c r="A554" s="87" t="n">
        <v>550</v>
      </c>
      <c r="B554" s="90" t="n">
        <f aca="false">EOMONTH(Input!$C$7,A554)</f>
        <v>59656</v>
      </c>
      <c r="C554" s="90"/>
      <c r="D554" s="95" t="n">
        <f aca="false">IF($B554&gt;Input!$O$24,$D553,($D553+Input!$O$30)*(1+Input!$O$29/(100*12)))</f>
        <v>87713.2018367199</v>
      </c>
      <c r="E554" s="95" t="n">
        <f aca="false">IF($B554&gt;Input!$O$31,$E553,($E553+Input!$O$37)*(1+Input!$O$36/(100*12)))</f>
        <v>95980.2767511178</v>
      </c>
      <c r="F554" s="95" t="n">
        <f aca="false">IF($B554&gt;Input!$O$38,$F553,($F553+Input!$O$44)*(1+Input!$O$43/(100*12)))</f>
        <v>0</v>
      </c>
      <c r="G554" s="90"/>
      <c r="H554" s="95" t="n">
        <f aca="false">(IF(AND(($B554&gt;=Input!$O$24),($B554&lt;=Input!$O$26)),$H553+Input!$O$25/Input!$O$27,$H553))</f>
        <v>-200000</v>
      </c>
      <c r="I554" s="95" t="n">
        <f aca="false">(IF(AND(($B554&gt;Input!$O$31),($B554&lt;=Input!$O$33)),$I553+Input!$O$32/Input!$O$34,$I553))</f>
        <v>-200000</v>
      </c>
      <c r="J554" s="95" t="n">
        <f aca="false">(IF(AND(($B554&gt;=Input!$O$38),($B554&lt;=Input!$O$40)),$J553+Input!$O$39/Input!$O$41,$J553))</f>
        <v>0</v>
      </c>
      <c r="K554" s="95"/>
      <c r="L554" s="95" t="n">
        <f aca="false">$D554+$E554+$F554+$H554+$I554+$J554</f>
        <v>-216306.521412162</v>
      </c>
    </row>
    <row r="555" customFormat="false" ht="12.8" hidden="false" customHeight="false" outlineLevel="0" collapsed="false">
      <c r="A555" s="87" t="n">
        <v>551</v>
      </c>
      <c r="B555" s="90" t="n">
        <f aca="false">EOMONTH(Input!$C$7,A555)</f>
        <v>59687</v>
      </c>
      <c r="C555" s="90"/>
      <c r="D555" s="95" t="n">
        <f aca="false">IF($B555&gt;Input!$O$24,$D554,($D554+Input!$O$30)*(1+Input!$O$29/(100*12)))</f>
        <v>87713.2018367199</v>
      </c>
      <c r="E555" s="95" t="n">
        <f aca="false">IF($B555&gt;Input!$O$31,$E554,($E554+Input!$O$37)*(1+Input!$O$36/(100*12)))</f>
        <v>95980.2767511178</v>
      </c>
      <c r="F555" s="95" t="n">
        <f aca="false">IF($B555&gt;Input!$O$38,$F554,($F554+Input!$O$44)*(1+Input!$O$43/(100*12)))</f>
        <v>0</v>
      </c>
      <c r="G555" s="90"/>
      <c r="H555" s="95" t="n">
        <f aca="false">(IF(AND(($B555&gt;=Input!$O$24),($B555&lt;=Input!$O$26)),$H554+Input!$O$25/Input!$O$27,$H554))</f>
        <v>-200000</v>
      </c>
      <c r="I555" s="95" t="n">
        <f aca="false">(IF(AND(($B555&gt;Input!$O$31),($B555&lt;=Input!$O$33)),$I554+Input!$O$32/Input!$O$34,$I554))</f>
        <v>-200000</v>
      </c>
      <c r="J555" s="95" t="n">
        <f aca="false">(IF(AND(($B555&gt;=Input!$O$38),($B555&lt;=Input!$O$40)),$J554+Input!$O$39/Input!$O$41,$J554))</f>
        <v>0</v>
      </c>
      <c r="K555" s="95"/>
      <c r="L555" s="95" t="n">
        <f aca="false">$D555+$E555+$F555+$H555+$I555+$J555</f>
        <v>-216306.521412162</v>
      </c>
    </row>
    <row r="556" customFormat="false" ht="12.8" hidden="false" customHeight="false" outlineLevel="0" collapsed="false">
      <c r="A556" s="87" t="n">
        <v>552</v>
      </c>
      <c r="B556" s="90" t="n">
        <f aca="false">EOMONTH(Input!$C$7,A556)</f>
        <v>59717</v>
      </c>
      <c r="C556" s="90"/>
      <c r="D556" s="95" t="n">
        <f aca="false">IF($B556&gt;Input!$O$24,$D555,($D555+Input!$O$30)*(1+Input!$O$29/(100*12)))</f>
        <v>87713.2018367199</v>
      </c>
      <c r="E556" s="95" t="n">
        <f aca="false">IF($B556&gt;Input!$O$31,$E555,($E555+Input!$O$37)*(1+Input!$O$36/(100*12)))</f>
        <v>95980.2767511178</v>
      </c>
      <c r="F556" s="95" t="n">
        <f aca="false">IF($B556&gt;Input!$O$38,$F555,($F555+Input!$O$44)*(1+Input!$O$43/(100*12)))</f>
        <v>0</v>
      </c>
      <c r="G556" s="90"/>
      <c r="H556" s="95" t="n">
        <f aca="false">(IF(AND(($B556&gt;=Input!$O$24),($B556&lt;=Input!$O$26)),$H555+Input!$O$25/Input!$O$27,$H555))</f>
        <v>-200000</v>
      </c>
      <c r="I556" s="95" t="n">
        <f aca="false">(IF(AND(($B556&gt;Input!$O$31),($B556&lt;=Input!$O$33)),$I555+Input!$O$32/Input!$O$34,$I555))</f>
        <v>-200000</v>
      </c>
      <c r="J556" s="95" t="n">
        <f aca="false">(IF(AND(($B556&gt;=Input!$O$38),($B556&lt;=Input!$O$40)),$J555+Input!$O$39/Input!$O$41,$J555))</f>
        <v>0</v>
      </c>
      <c r="K556" s="95"/>
      <c r="L556" s="95" t="n">
        <f aca="false">$D556+$E556+$F556+$H556+$I556+$J556</f>
        <v>-216306.521412162</v>
      </c>
    </row>
    <row r="557" customFormat="false" ht="12.8" hidden="false" customHeight="false" outlineLevel="0" collapsed="false">
      <c r="A557" s="87" t="n">
        <v>553</v>
      </c>
      <c r="B557" s="90" t="n">
        <f aca="false">EOMONTH(Input!$C$7,A557)</f>
        <v>59748</v>
      </c>
      <c r="C557" s="90"/>
      <c r="D557" s="95" t="n">
        <f aca="false">IF($B557&gt;Input!$O$24,$D556,($D556+Input!$O$30)*(1+Input!$O$29/(100*12)))</f>
        <v>87713.2018367199</v>
      </c>
      <c r="E557" s="95" t="n">
        <f aca="false">IF($B557&gt;Input!$O$31,$E556,($E556+Input!$O$37)*(1+Input!$O$36/(100*12)))</f>
        <v>95980.2767511178</v>
      </c>
      <c r="F557" s="95" t="n">
        <f aca="false">IF($B557&gt;Input!$O$38,$F556,($F556+Input!$O$44)*(1+Input!$O$43/(100*12)))</f>
        <v>0</v>
      </c>
      <c r="G557" s="90"/>
      <c r="H557" s="95" t="n">
        <f aca="false">(IF(AND(($B557&gt;=Input!$O$24),($B557&lt;=Input!$O$26)),$H556+Input!$O$25/Input!$O$27,$H556))</f>
        <v>-200000</v>
      </c>
      <c r="I557" s="95" t="n">
        <f aca="false">(IF(AND(($B557&gt;Input!$O$31),($B557&lt;=Input!$O$33)),$I556+Input!$O$32/Input!$O$34,$I556))</f>
        <v>-200000</v>
      </c>
      <c r="J557" s="95" t="n">
        <f aca="false">(IF(AND(($B557&gt;=Input!$O$38),($B557&lt;=Input!$O$40)),$J556+Input!$O$39/Input!$O$41,$J556))</f>
        <v>0</v>
      </c>
      <c r="K557" s="95"/>
      <c r="L557" s="95" t="n">
        <f aca="false">$D557+$E557+$F557+$H557+$I557+$J557</f>
        <v>-216306.521412162</v>
      </c>
    </row>
    <row r="558" customFormat="false" ht="12.8" hidden="false" customHeight="false" outlineLevel="0" collapsed="false">
      <c r="A558" s="87" t="n">
        <v>554</v>
      </c>
      <c r="B558" s="90" t="n">
        <f aca="false">EOMONTH(Input!$C$7,A558)</f>
        <v>59779</v>
      </c>
      <c r="C558" s="90"/>
      <c r="D558" s="95" t="n">
        <f aca="false">IF($B558&gt;Input!$O$24,$D557,($D557+Input!$O$30)*(1+Input!$O$29/(100*12)))</f>
        <v>87713.2018367199</v>
      </c>
      <c r="E558" s="95" t="n">
        <f aca="false">IF($B558&gt;Input!$O$31,$E557,($E557+Input!$O$37)*(1+Input!$O$36/(100*12)))</f>
        <v>95980.2767511178</v>
      </c>
      <c r="F558" s="95" t="n">
        <f aca="false">IF($B558&gt;Input!$O$38,$F557,($F557+Input!$O$44)*(1+Input!$O$43/(100*12)))</f>
        <v>0</v>
      </c>
      <c r="G558" s="90"/>
      <c r="H558" s="95" t="n">
        <f aca="false">(IF(AND(($B558&gt;=Input!$O$24),($B558&lt;=Input!$O$26)),$H557+Input!$O$25/Input!$O$27,$H557))</f>
        <v>-200000</v>
      </c>
      <c r="I558" s="95" t="n">
        <f aca="false">(IF(AND(($B558&gt;Input!$O$31),($B558&lt;=Input!$O$33)),$I557+Input!$O$32/Input!$O$34,$I557))</f>
        <v>-200000</v>
      </c>
      <c r="J558" s="95" t="n">
        <f aca="false">(IF(AND(($B558&gt;=Input!$O$38),($B558&lt;=Input!$O$40)),$J557+Input!$O$39/Input!$O$41,$J557))</f>
        <v>0</v>
      </c>
      <c r="K558" s="95"/>
      <c r="L558" s="95" t="n">
        <f aca="false">$D558+$E558+$F558+$H558+$I558+$J558</f>
        <v>-216306.521412162</v>
      </c>
    </row>
    <row r="559" customFormat="false" ht="12.8" hidden="false" customHeight="false" outlineLevel="0" collapsed="false">
      <c r="A559" s="87" t="n">
        <v>555</v>
      </c>
      <c r="B559" s="90" t="n">
        <f aca="false">EOMONTH(Input!$C$7,A559)</f>
        <v>59809</v>
      </c>
      <c r="C559" s="90"/>
      <c r="D559" s="95" t="n">
        <f aca="false">IF($B559&gt;Input!$O$24,$D558,($D558+Input!$O$30)*(1+Input!$O$29/(100*12)))</f>
        <v>87713.2018367199</v>
      </c>
      <c r="E559" s="95" t="n">
        <f aca="false">IF($B559&gt;Input!$O$31,$E558,($E558+Input!$O$37)*(1+Input!$O$36/(100*12)))</f>
        <v>95980.2767511178</v>
      </c>
      <c r="F559" s="95" t="n">
        <f aca="false">IF($B559&gt;Input!$O$38,$F558,($F558+Input!$O$44)*(1+Input!$O$43/(100*12)))</f>
        <v>0</v>
      </c>
      <c r="G559" s="90"/>
      <c r="H559" s="95" t="n">
        <f aca="false">(IF(AND(($B559&gt;=Input!$O$24),($B559&lt;=Input!$O$26)),$H558+Input!$O$25/Input!$O$27,$H558))</f>
        <v>-200000</v>
      </c>
      <c r="I559" s="95" t="n">
        <f aca="false">(IF(AND(($B559&gt;Input!$O$31),($B559&lt;=Input!$O$33)),$I558+Input!$O$32/Input!$O$34,$I558))</f>
        <v>-200000</v>
      </c>
      <c r="J559" s="95" t="n">
        <f aca="false">(IF(AND(($B559&gt;=Input!$O$38),($B559&lt;=Input!$O$40)),$J558+Input!$O$39/Input!$O$41,$J558))</f>
        <v>0</v>
      </c>
      <c r="K559" s="95"/>
      <c r="L559" s="95" t="n">
        <f aca="false">$D559+$E559+$F559+$H559+$I559+$J559</f>
        <v>-216306.521412162</v>
      </c>
    </row>
    <row r="560" customFormat="false" ht="12.8" hidden="false" customHeight="false" outlineLevel="0" collapsed="false">
      <c r="A560" s="87" t="n">
        <v>556</v>
      </c>
      <c r="B560" s="90" t="n">
        <f aca="false">EOMONTH(Input!$C$7,A560)</f>
        <v>59840</v>
      </c>
      <c r="C560" s="90"/>
      <c r="D560" s="95" t="n">
        <f aca="false">IF($B560&gt;Input!$O$24,$D559,($D559+Input!$O$30)*(1+Input!$O$29/(100*12)))</f>
        <v>87713.2018367199</v>
      </c>
      <c r="E560" s="95" t="n">
        <f aca="false">IF($B560&gt;Input!$O$31,$E559,($E559+Input!$O$37)*(1+Input!$O$36/(100*12)))</f>
        <v>95980.2767511178</v>
      </c>
      <c r="F560" s="95" t="n">
        <f aca="false">IF($B560&gt;Input!$O$38,$F559,($F559+Input!$O$44)*(1+Input!$O$43/(100*12)))</f>
        <v>0</v>
      </c>
      <c r="G560" s="90"/>
      <c r="H560" s="95" t="n">
        <f aca="false">(IF(AND(($B560&gt;=Input!$O$24),($B560&lt;=Input!$O$26)),$H559+Input!$O$25/Input!$O$27,$H559))</f>
        <v>-200000</v>
      </c>
      <c r="I560" s="95" t="n">
        <f aca="false">(IF(AND(($B560&gt;Input!$O$31),($B560&lt;=Input!$O$33)),$I559+Input!$O$32/Input!$O$34,$I559))</f>
        <v>-200000</v>
      </c>
      <c r="J560" s="95" t="n">
        <f aca="false">(IF(AND(($B560&gt;=Input!$O$38),($B560&lt;=Input!$O$40)),$J559+Input!$O$39/Input!$O$41,$J559))</f>
        <v>0</v>
      </c>
      <c r="K560" s="95"/>
      <c r="L560" s="95" t="n">
        <f aca="false">$D560+$E560+$F560+$H560+$I560+$J560</f>
        <v>-216306.521412162</v>
      </c>
    </row>
    <row r="561" customFormat="false" ht="12.8" hidden="false" customHeight="false" outlineLevel="0" collapsed="false">
      <c r="A561" s="87" t="n">
        <v>557</v>
      </c>
      <c r="B561" s="90" t="n">
        <f aca="false">EOMONTH(Input!$C$7,A561)</f>
        <v>59870</v>
      </c>
      <c r="C561" s="90"/>
      <c r="D561" s="95" t="n">
        <f aca="false">IF($B561&gt;Input!$O$24,$D560,($D560+Input!$O$30)*(1+Input!$O$29/(100*12)))</f>
        <v>87713.2018367199</v>
      </c>
      <c r="E561" s="95" t="n">
        <f aca="false">IF($B561&gt;Input!$O$31,$E560,($E560+Input!$O$37)*(1+Input!$O$36/(100*12)))</f>
        <v>95980.2767511178</v>
      </c>
      <c r="F561" s="95" t="n">
        <f aca="false">IF($B561&gt;Input!$O$38,$F560,($F560+Input!$O$44)*(1+Input!$O$43/(100*12)))</f>
        <v>0</v>
      </c>
      <c r="G561" s="90"/>
      <c r="H561" s="95" t="n">
        <f aca="false">(IF(AND(($B561&gt;=Input!$O$24),($B561&lt;=Input!$O$26)),$H560+Input!$O$25/Input!$O$27,$H560))</f>
        <v>-200000</v>
      </c>
      <c r="I561" s="95" t="n">
        <f aca="false">(IF(AND(($B561&gt;Input!$O$31),($B561&lt;=Input!$O$33)),$I560+Input!$O$32/Input!$O$34,$I560))</f>
        <v>-200000</v>
      </c>
      <c r="J561" s="95" t="n">
        <f aca="false">(IF(AND(($B561&gt;=Input!$O$38),($B561&lt;=Input!$O$40)),$J560+Input!$O$39/Input!$O$41,$J560))</f>
        <v>0</v>
      </c>
      <c r="K561" s="95"/>
      <c r="L561" s="95" t="n">
        <f aca="false">$D561+$E561+$F561+$H561+$I561+$J561</f>
        <v>-216306.521412162</v>
      </c>
    </row>
    <row r="562" customFormat="false" ht="12.8" hidden="false" customHeight="false" outlineLevel="0" collapsed="false">
      <c r="A562" s="87" t="n">
        <v>558</v>
      </c>
      <c r="B562" s="90" t="n">
        <f aca="false">EOMONTH(Input!$C$7,A562)</f>
        <v>59901</v>
      </c>
      <c r="C562" s="90"/>
      <c r="D562" s="95" t="n">
        <f aca="false">IF($B562&gt;Input!$O$24,$D561,($D561+Input!$O$30)*(1+Input!$O$29/(100*12)))</f>
        <v>87713.2018367199</v>
      </c>
      <c r="E562" s="95" t="n">
        <f aca="false">IF($B562&gt;Input!$O$31,$E561,($E561+Input!$O$37)*(1+Input!$O$36/(100*12)))</f>
        <v>95980.2767511178</v>
      </c>
      <c r="F562" s="95" t="n">
        <f aca="false">IF($B562&gt;Input!$O$38,$F561,($F561+Input!$O$44)*(1+Input!$O$43/(100*12)))</f>
        <v>0</v>
      </c>
      <c r="G562" s="90"/>
      <c r="H562" s="95" t="n">
        <f aca="false">(IF(AND(($B562&gt;=Input!$O$24),($B562&lt;=Input!$O$26)),$H561+Input!$O$25/Input!$O$27,$H561))</f>
        <v>-200000</v>
      </c>
      <c r="I562" s="95" t="n">
        <f aca="false">(IF(AND(($B562&gt;Input!$O$31),($B562&lt;=Input!$O$33)),$I561+Input!$O$32/Input!$O$34,$I561))</f>
        <v>-200000</v>
      </c>
      <c r="J562" s="95" t="n">
        <f aca="false">(IF(AND(($B562&gt;=Input!$O$38),($B562&lt;=Input!$O$40)),$J561+Input!$O$39/Input!$O$41,$J561))</f>
        <v>0</v>
      </c>
      <c r="K562" s="95"/>
      <c r="L562" s="95" t="n">
        <f aca="false">$D562+$E562+$F562+$H562+$I562+$J562</f>
        <v>-216306.521412162</v>
      </c>
    </row>
    <row r="563" customFormat="false" ht="12.8" hidden="false" customHeight="false" outlineLevel="0" collapsed="false">
      <c r="A563" s="87" t="n">
        <v>559</v>
      </c>
      <c r="B563" s="90" t="n">
        <f aca="false">EOMONTH(Input!$C$7,A563)</f>
        <v>59932</v>
      </c>
      <c r="C563" s="90"/>
      <c r="D563" s="95" t="n">
        <f aca="false">IF($B563&gt;Input!$O$24,$D562,($D562+Input!$O$30)*(1+Input!$O$29/(100*12)))</f>
        <v>87713.2018367199</v>
      </c>
      <c r="E563" s="95" t="n">
        <f aca="false">IF($B563&gt;Input!$O$31,$E562,($E562+Input!$O$37)*(1+Input!$O$36/(100*12)))</f>
        <v>95980.2767511178</v>
      </c>
      <c r="F563" s="95" t="n">
        <f aca="false">IF($B563&gt;Input!$O$38,$F562,($F562+Input!$O$44)*(1+Input!$O$43/(100*12)))</f>
        <v>0</v>
      </c>
      <c r="G563" s="90"/>
      <c r="H563" s="95" t="n">
        <f aca="false">(IF(AND(($B563&gt;=Input!$O$24),($B563&lt;=Input!$O$26)),$H562+Input!$O$25/Input!$O$27,$H562))</f>
        <v>-200000</v>
      </c>
      <c r="I563" s="95" t="n">
        <f aca="false">(IF(AND(($B563&gt;Input!$O$31),($B563&lt;=Input!$O$33)),$I562+Input!$O$32/Input!$O$34,$I562))</f>
        <v>-200000</v>
      </c>
      <c r="J563" s="95" t="n">
        <f aca="false">(IF(AND(($B563&gt;=Input!$O$38),($B563&lt;=Input!$O$40)),$J562+Input!$O$39/Input!$O$41,$J562))</f>
        <v>0</v>
      </c>
      <c r="K563" s="95"/>
      <c r="L563" s="95" t="n">
        <f aca="false">$D563+$E563+$F563+$H563+$I563+$J563</f>
        <v>-216306.521412162</v>
      </c>
    </row>
    <row r="564" customFormat="false" ht="12.8" hidden="false" customHeight="false" outlineLevel="0" collapsed="false">
      <c r="A564" s="87" t="n">
        <v>560</v>
      </c>
      <c r="B564" s="90" t="n">
        <f aca="false">EOMONTH(Input!$C$7,A564)</f>
        <v>59961</v>
      </c>
      <c r="C564" s="90"/>
      <c r="D564" s="95" t="n">
        <f aca="false">IF($B564&gt;Input!$O$24,$D563,($D563+Input!$O$30)*(1+Input!$O$29/(100*12)))</f>
        <v>87713.2018367199</v>
      </c>
      <c r="E564" s="95" t="n">
        <f aca="false">IF($B564&gt;Input!$O$31,$E563,($E563+Input!$O$37)*(1+Input!$O$36/(100*12)))</f>
        <v>95980.2767511178</v>
      </c>
      <c r="F564" s="95" t="n">
        <f aca="false">IF($B564&gt;Input!$O$38,$F563,($F563+Input!$O$44)*(1+Input!$O$43/(100*12)))</f>
        <v>0</v>
      </c>
      <c r="G564" s="90"/>
      <c r="H564" s="95" t="n">
        <f aca="false">(IF(AND(($B564&gt;=Input!$O$24),($B564&lt;=Input!$O$26)),$H563+Input!$O$25/Input!$O$27,$H563))</f>
        <v>-200000</v>
      </c>
      <c r="I564" s="95" t="n">
        <f aca="false">(IF(AND(($B564&gt;Input!$O$31),($B564&lt;=Input!$O$33)),$I563+Input!$O$32/Input!$O$34,$I563))</f>
        <v>-200000</v>
      </c>
      <c r="J564" s="95" t="n">
        <f aca="false">(IF(AND(($B564&gt;=Input!$O$38),($B564&lt;=Input!$O$40)),$J563+Input!$O$39/Input!$O$41,$J563))</f>
        <v>0</v>
      </c>
      <c r="K564" s="95"/>
      <c r="L564" s="95" t="n">
        <f aca="false">$D564+$E564+$F564+$H564+$I564+$J564</f>
        <v>-216306.521412162</v>
      </c>
    </row>
    <row r="565" customFormat="false" ht="12.8" hidden="false" customHeight="false" outlineLevel="0" collapsed="false">
      <c r="A565" s="87" t="n">
        <v>561</v>
      </c>
      <c r="B565" s="90" t="n">
        <f aca="false">EOMONTH(Input!$C$7,A565)</f>
        <v>59992</v>
      </c>
      <c r="C565" s="90"/>
      <c r="D565" s="95" t="n">
        <f aca="false">IF($B565&gt;Input!$O$24,$D564,($D564+Input!$O$30)*(1+Input!$O$29/(100*12)))</f>
        <v>87713.2018367199</v>
      </c>
      <c r="E565" s="95" t="n">
        <f aca="false">IF($B565&gt;Input!$O$31,$E564,($E564+Input!$O$37)*(1+Input!$O$36/(100*12)))</f>
        <v>95980.2767511178</v>
      </c>
      <c r="F565" s="95" t="n">
        <f aca="false">IF($B565&gt;Input!$O$38,$F564,($F564+Input!$O$44)*(1+Input!$O$43/(100*12)))</f>
        <v>0</v>
      </c>
      <c r="G565" s="90"/>
      <c r="H565" s="95" t="n">
        <f aca="false">(IF(AND(($B565&gt;=Input!$O$24),($B565&lt;=Input!$O$26)),$H564+Input!$O$25/Input!$O$27,$H564))</f>
        <v>-200000</v>
      </c>
      <c r="I565" s="95" t="n">
        <f aca="false">(IF(AND(($B565&gt;Input!$O$31),($B565&lt;=Input!$O$33)),$I564+Input!$O$32/Input!$O$34,$I564))</f>
        <v>-200000</v>
      </c>
      <c r="J565" s="95" t="n">
        <f aca="false">(IF(AND(($B565&gt;=Input!$O$38),($B565&lt;=Input!$O$40)),$J564+Input!$O$39/Input!$O$41,$J564))</f>
        <v>0</v>
      </c>
      <c r="K565" s="95"/>
      <c r="L565" s="95" t="n">
        <f aca="false">$D565+$E565+$F565+$H565+$I565+$J565</f>
        <v>-216306.521412162</v>
      </c>
    </row>
    <row r="566" customFormat="false" ht="12.8" hidden="false" customHeight="false" outlineLevel="0" collapsed="false">
      <c r="A566" s="87" t="n">
        <v>562</v>
      </c>
      <c r="B566" s="90" t="n">
        <f aca="false">EOMONTH(Input!$C$7,A566)</f>
        <v>60022</v>
      </c>
      <c r="C566" s="90"/>
      <c r="D566" s="95" t="n">
        <f aca="false">IF($B566&gt;Input!$O$24,$D565,($D565+Input!$O$30)*(1+Input!$O$29/(100*12)))</f>
        <v>87713.2018367199</v>
      </c>
      <c r="E566" s="95" t="n">
        <f aca="false">IF($B566&gt;Input!$O$31,$E565,($E565+Input!$O$37)*(1+Input!$O$36/(100*12)))</f>
        <v>95980.2767511178</v>
      </c>
      <c r="F566" s="95" t="n">
        <f aca="false">IF($B566&gt;Input!$O$38,$F565,($F565+Input!$O$44)*(1+Input!$O$43/(100*12)))</f>
        <v>0</v>
      </c>
      <c r="G566" s="90"/>
      <c r="H566" s="95" t="n">
        <f aca="false">(IF(AND(($B566&gt;=Input!$O$24),($B566&lt;=Input!$O$26)),$H565+Input!$O$25/Input!$O$27,$H565))</f>
        <v>-200000</v>
      </c>
      <c r="I566" s="95" t="n">
        <f aca="false">(IF(AND(($B566&gt;Input!$O$31),($B566&lt;=Input!$O$33)),$I565+Input!$O$32/Input!$O$34,$I565))</f>
        <v>-200000</v>
      </c>
      <c r="J566" s="95" t="n">
        <f aca="false">(IF(AND(($B566&gt;=Input!$O$38),($B566&lt;=Input!$O$40)),$J565+Input!$O$39/Input!$O$41,$J565))</f>
        <v>0</v>
      </c>
      <c r="K566" s="95"/>
      <c r="L566" s="95" t="n">
        <f aca="false">$D566+$E566+$F566+$H566+$I566+$J566</f>
        <v>-216306.521412162</v>
      </c>
    </row>
    <row r="567" customFormat="false" ht="12.8" hidden="false" customHeight="false" outlineLevel="0" collapsed="false">
      <c r="A567" s="87" t="n">
        <v>563</v>
      </c>
      <c r="B567" s="90" t="n">
        <f aca="false">EOMONTH(Input!$C$7,A567)</f>
        <v>60053</v>
      </c>
      <c r="C567" s="90"/>
      <c r="D567" s="95" t="n">
        <f aca="false">IF($B567&gt;Input!$O$24,$D566,($D566+Input!$O$30)*(1+Input!$O$29/(100*12)))</f>
        <v>87713.2018367199</v>
      </c>
      <c r="E567" s="95" t="n">
        <f aca="false">IF($B567&gt;Input!$O$31,$E566,($E566+Input!$O$37)*(1+Input!$O$36/(100*12)))</f>
        <v>95980.2767511178</v>
      </c>
      <c r="F567" s="95" t="n">
        <f aca="false">IF($B567&gt;Input!$O$38,$F566,($F566+Input!$O$44)*(1+Input!$O$43/(100*12)))</f>
        <v>0</v>
      </c>
      <c r="G567" s="90"/>
      <c r="H567" s="95" t="n">
        <f aca="false">(IF(AND(($B567&gt;=Input!$O$24),($B567&lt;=Input!$O$26)),$H566+Input!$O$25/Input!$O$27,$H566))</f>
        <v>-200000</v>
      </c>
      <c r="I567" s="95" t="n">
        <f aca="false">(IF(AND(($B567&gt;Input!$O$31),($B567&lt;=Input!$O$33)),$I566+Input!$O$32/Input!$O$34,$I566))</f>
        <v>-200000</v>
      </c>
      <c r="J567" s="95" t="n">
        <f aca="false">(IF(AND(($B567&gt;=Input!$O$38),($B567&lt;=Input!$O$40)),$J566+Input!$O$39/Input!$O$41,$J566))</f>
        <v>0</v>
      </c>
      <c r="K567" s="95"/>
      <c r="L567" s="95" t="n">
        <f aca="false">$D567+$E567+$F567+$H567+$I567+$J567</f>
        <v>-216306.521412162</v>
      </c>
    </row>
    <row r="568" customFormat="false" ht="12.8" hidden="false" customHeight="false" outlineLevel="0" collapsed="false">
      <c r="A568" s="87" t="n">
        <v>564</v>
      </c>
      <c r="B568" s="90" t="n">
        <f aca="false">EOMONTH(Input!$C$7,A568)</f>
        <v>60083</v>
      </c>
      <c r="C568" s="90"/>
      <c r="D568" s="95" t="n">
        <f aca="false">IF($B568&gt;Input!$O$24,$D567,($D567+Input!$O$30)*(1+Input!$O$29/(100*12)))</f>
        <v>87713.2018367199</v>
      </c>
      <c r="E568" s="95" t="n">
        <f aca="false">IF($B568&gt;Input!$O$31,$E567,($E567+Input!$O$37)*(1+Input!$O$36/(100*12)))</f>
        <v>95980.2767511178</v>
      </c>
      <c r="F568" s="95" t="n">
        <f aca="false">IF($B568&gt;Input!$O$38,$F567,($F567+Input!$O$44)*(1+Input!$O$43/(100*12)))</f>
        <v>0</v>
      </c>
      <c r="G568" s="90"/>
      <c r="H568" s="95" t="n">
        <f aca="false">(IF(AND(($B568&gt;=Input!$O$24),($B568&lt;=Input!$O$26)),$H567+Input!$O$25/Input!$O$27,$H567))</f>
        <v>-200000</v>
      </c>
      <c r="I568" s="95" t="n">
        <f aca="false">(IF(AND(($B568&gt;Input!$O$31),($B568&lt;=Input!$O$33)),$I567+Input!$O$32/Input!$O$34,$I567))</f>
        <v>-200000</v>
      </c>
      <c r="J568" s="95" t="n">
        <f aca="false">(IF(AND(($B568&gt;=Input!$O$38),($B568&lt;=Input!$O$40)),$J567+Input!$O$39/Input!$O$41,$J567))</f>
        <v>0</v>
      </c>
      <c r="K568" s="95"/>
      <c r="L568" s="95" t="n">
        <f aca="false">$D568+$E568+$F568+$H568+$I568+$J568</f>
        <v>-216306.521412162</v>
      </c>
    </row>
    <row r="569" customFormat="false" ht="12.8" hidden="false" customHeight="false" outlineLevel="0" collapsed="false">
      <c r="A569" s="87" t="n">
        <v>565</v>
      </c>
      <c r="B569" s="90" t="n">
        <f aca="false">EOMONTH(Input!$C$7,A569)</f>
        <v>60114</v>
      </c>
      <c r="C569" s="90"/>
      <c r="D569" s="95" t="n">
        <f aca="false">IF($B569&gt;Input!$O$24,$D568,($D568+Input!$O$30)*(1+Input!$O$29/(100*12)))</f>
        <v>87713.2018367199</v>
      </c>
      <c r="E569" s="95" t="n">
        <f aca="false">IF($B569&gt;Input!$O$31,$E568,($E568+Input!$O$37)*(1+Input!$O$36/(100*12)))</f>
        <v>95980.2767511178</v>
      </c>
      <c r="F569" s="95" t="n">
        <f aca="false">IF($B569&gt;Input!$O$38,$F568,($F568+Input!$O$44)*(1+Input!$O$43/(100*12)))</f>
        <v>0</v>
      </c>
      <c r="G569" s="90"/>
      <c r="H569" s="95" t="n">
        <f aca="false">(IF(AND(($B569&gt;=Input!$O$24),($B569&lt;=Input!$O$26)),$H568+Input!$O$25/Input!$O$27,$H568))</f>
        <v>-200000</v>
      </c>
      <c r="I569" s="95" t="n">
        <f aca="false">(IF(AND(($B569&gt;Input!$O$31),($B569&lt;=Input!$O$33)),$I568+Input!$O$32/Input!$O$34,$I568))</f>
        <v>-200000</v>
      </c>
      <c r="J569" s="95" t="n">
        <f aca="false">(IF(AND(($B569&gt;=Input!$O$38),($B569&lt;=Input!$O$40)),$J568+Input!$O$39/Input!$O$41,$J568))</f>
        <v>0</v>
      </c>
      <c r="K569" s="95"/>
      <c r="L569" s="95" t="n">
        <f aca="false">$D569+$E569+$F569+$H569+$I569+$J569</f>
        <v>-216306.521412162</v>
      </c>
    </row>
    <row r="570" customFormat="false" ht="12.8" hidden="false" customHeight="false" outlineLevel="0" collapsed="false">
      <c r="A570" s="87" t="n">
        <v>566</v>
      </c>
      <c r="B570" s="90" t="n">
        <f aca="false">EOMONTH(Input!$C$7,A570)</f>
        <v>60145</v>
      </c>
      <c r="C570" s="90"/>
      <c r="D570" s="95" t="n">
        <f aca="false">IF($B570&gt;Input!$O$24,$D569,($D569+Input!$O$30)*(1+Input!$O$29/(100*12)))</f>
        <v>87713.2018367199</v>
      </c>
      <c r="E570" s="95" t="n">
        <f aca="false">IF($B570&gt;Input!$O$31,$E569,($E569+Input!$O$37)*(1+Input!$O$36/(100*12)))</f>
        <v>95980.2767511178</v>
      </c>
      <c r="F570" s="95" t="n">
        <f aca="false">IF($B570&gt;Input!$O$38,$F569,($F569+Input!$O$44)*(1+Input!$O$43/(100*12)))</f>
        <v>0</v>
      </c>
      <c r="G570" s="90"/>
      <c r="H570" s="95" t="n">
        <f aca="false">(IF(AND(($B570&gt;=Input!$O$24),($B570&lt;=Input!$O$26)),$H569+Input!$O$25/Input!$O$27,$H569))</f>
        <v>-200000</v>
      </c>
      <c r="I570" s="95" t="n">
        <f aca="false">(IF(AND(($B570&gt;Input!$O$31),($B570&lt;=Input!$O$33)),$I569+Input!$O$32/Input!$O$34,$I569))</f>
        <v>-200000</v>
      </c>
      <c r="J570" s="95" t="n">
        <f aca="false">(IF(AND(($B570&gt;=Input!$O$38),($B570&lt;=Input!$O$40)),$J569+Input!$O$39/Input!$O$41,$J569))</f>
        <v>0</v>
      </c>
      <c r="K570" s="95"/>
      <c r="L570" s="95" t="n">
        <f aca="false">$D570+$E570+$F570+$H570+$I570+$J570</f>
        <v>-216306.521412162</v>
      </c>
    </row>
    <row r="571" customFormat="false" ht="12.8" hidden="false" customHeight="false" outlineLevel="0" collapsed="false">
      <c r="A571" s="87" t="n">
        <v>567</v>
      </c>
      <c r="B571" s="90" t="n">
        <f aca="false">EOMONTH(Input!$C$7,A571)</f>
        <v>60175</v>
      </c>
      <c r="C571" s="90"/>
      <c r="D571" s="95" t="n">
        <f aca="false">IF($B571&gt;Input!$O$24,$D570,($D570+Input!$O$30)*(1+Input!$O$29/(100*12)))</f>
        <v>87713.2018367199</v>
      </c>
      <c r="E571" s="95" t="n">
        <f aca="false">IF($B571&gt;Input!$O$31,$E570,($E570+Input!$O$37)*(1+Input!$O$36/(100*12)))</f>
        <v>95980.2767511178</v>
      </c>
      <c r="F571" s="95" t="n">
        <f aca="false">IF($B571&gt;Input!$O$38,$F570,($F570+Input!$O$44)*(1+Input!$O$43/(100*12)))</f>
        <v>0</v>
      </c>
      <c r="G571" s="90"/>
      <c r="H571" s="95" t="n">
        <f aca="false">(IF(AND(($B571&gt;=Input!$O$24),($B571&lt;=Input!$O$26)),$H570+Input!$O$25/Input!$O$27,$H570))</f>
        <v>-200000</v>
      </c>
      <c r="I571" s="95" t="n">
        <f aca="false">(IF(AND(($B571&gt;Input!$O$31),($B571&lt;=Input!$O$33)),$I570+Input!$O$32/Input!$O$34,$I570))</f>
        <v>-200000</v>
      </c>
      <c r="J571" s="95" t="n">
        <f aca="false">(IF(AND(($B571&gt;=Input!$O$38),($B571&lt;=Input!$O$40)),$J570+Input!$O$39/Input!$O$41,$J570))</f>
        <v>0</v>
      </c>
      <c r="K571" s="95"/>
      <c r="L571" s="95" t="n">
        <f aca="false">$D571+$E571+$F571+$H571+$I571+$J571</f>
        <v>-216306.521412162</v>
      </c>
    </row>
    <row r="572" customFormat="false" ht="12.8" hidden="false" customHeight="false" outlineLevel="0" collapsed="false">
      <c r="A572" s="87" t="n">
        <v>568</v>
      </c>
      <c r="B572" s="90" t="n">
        <f aca="false">EOMONTH(Input!$C$7,A572)</f>
        <v>60206</v>
      </c>
      <c r="C572" s="90"/>
      <c r="D572" s="95" t="n">
        <f aca="false">IF($B572&gt;Input!$O$24,$D571,($D571+Input!$O$30)*(1+Input!$O$29/(100*12)))</f>
        <v>87713.2018367199</v>
      </c>
      <c r="E572" s="95" t="n">
        <f aca="false">IF($B572&gt;Input!$O$31,$E571,($E571+Input!$O$37)*(1+Input!$O$36/(100*12)))</f>
        <v>95980.2767511178</v>
      </c>
      <c r="F572" s="95" t="n">
        <f aca="false">IF($B572&gt;Input!$O$38,$F571,($F571+Input!$O$44)*(1+Input!$O$43/(100*12)))</f>
        <v>0</v>
      </c>
      <c r="G572" s="90"/>
      <c r="H572" s="95" t="n">
        <f aca="false">(IF(AND(($B572&gt;=Input!$O$24),($B572&lt;=Input!$O$26)),$H571+Input!$O$25/Input!$O$27,$H571))</f>
        <v>-200000</v>
      </c>
      <c r="I572" s="95" t="n">
        <f aca="false">(IF(AND(($B572&gt;Input!$O$31),($B572&lt;=Input!$O$33)),$I571+Input!$O$32/Input!$O$34,$I571))</f>
        <v>-200000</v>
      </c>
      <c r="J572" s="95" t="n">
        <f aca="false">(IF(AND(($B572&gt;=Input!$O$38),($B572&lt;=Input!$O$40)),$J571+Input!$O$39/Input!$O$41,$J571))</f>
        <v>0</v>
      </c>
      <c r="K572" s="95"/>
      <c r="L572" s="95" t="n">
        <f aca="false">$D572+$E572+$F572+$H572+$I572+$J572</f>
        <v>-216306.521412162</v>
      </c>
    </row>
    <row r="573" customFormat="false" ht="12.8" hidden="false" customHeight="false" outlineLevel="0" collapsed="false">
      <c r="A573" s="87" t="n">
        <v>569</v>
      </c>
      <c r="B573" s="90" t="n">
        <f aca="false">EOMONTH(Input!$C$7,A573)</f>
        <v>60236</v>
      </c>
      <c r="C573" s="90"/>
      <c r="D573" s="95" t="n">
        <f aca="false">IF($B573&gt;Input!$O$24,$D572,($D572+Input!$O$30)*(1+Input!$O$29/(100*12)))</f>
        <v>87713.2018367199</v>
      </c>
      <c r="E573" s="95" t="n">
        <f aca="false">IF($B573&gt;Input!$O$31,$E572,($E572+Input!$O$37)*(1+Input!$O$36/(100*12)))</f>
        <v>95980.2767511178</v>
      </c>
      <c r="F573" s="95" t="n">
        <f aca="false">IF($B573&gt;Input!$O$38,$F572,($F572+Input!$O$44)*(1+Input!$O$43/(100*12)))</f>
        <v>0</v>
      </c>
      <c r="G573" s="90"/>
      <c r="H573" s="95" t="n">
        <f aca="false">(IF(AND(($B573&gt;=Input!$O$24),($B573&lt;=Input!$O$26)),$H572+Input!$O$25/Input!$O$27,$H572))</f>
        <v>-200000</v>
      </c>
      <c r="I573" s="95" t="n">
        <f aca="false">(IF(AND(($B573&gt;Input!$O$31),($B573&lt;=Input!$O$33)),$I572+Input!$O$32/Input!$O$34,$I572))</f>
        <v>-200000</v>
      </c>
      <c r="J573" s="95" t="n">
        <f aca="false">(IF(AND(($B573&gt;=Input!$O$38),($B573&lt;=Input!$O$40)),$J572+Input!$O$39/Input!$O$41,$J572))</f>
        <v>0</v>
      </c>
      <c r="K573" s="95"/>
      <c r="L573" s="95" t="n">
        <f aca="false">$D573+$E573+$F573+$H573+$I573+$J573</f>
        <v>-216306.521412162</v>
      </c>
    </row>
    <row r="574" customFormat="false" ht="12.8" hidden="false" customHeight="false" outlineLevel="0" collapsed="false">
      <c r="A574" s="87" t="n">
        <v>570</v>
      </c>
      <c r="B574" s="90" t="n">
        <f aca="false">EOMONTH(Input!$C$7,A574)</f>
        <v>60267</v>
      </c>
      <c r="C574" s="90"/>
      <c r="D574" s="95" t="n">
        <f aca="false">IF($B574&gt;Input!$O$24,$D573,($D573+Input!$O$30)*(1+Input!$O$29/(100*12)))</f>
        <v>87713.2018367199</v>
      </c>
      <c r="E574" s="95" t="n">
        <f aca="false">IF($B574&gt;Input!$O$31,$E573,($E573+Input!$O$37)*(1+Input!$O$36/(100*12)))</f>
        <v>95980.2767511178</v>
      </c>
      <c r="F574" s="95" t="n">
        <f aca="false">IF($B574&gt;Input!$O$38,$F573,($F573+Input!$O$44)*(1+Input!$O$43/(100*12)))</f>
        <v>0</v>
      </c>
      <c r="G574" s="90"/>
      <c r="H574" s="95" t="n">
        <f aca="false">(IF(AND(($B574&gt;=Input!$O$24),($B574&lt;=Input!$O$26)),$H573+Input!$O$25/Input!$O$27,$H573))</f>
        <v>-200000</v>
      </c>
      <c r="I574" s="95" t="n">
        <f aca="false">(IF(AND(($B574&gt;Input!$O$31),($B574&lt;=Input!$O$33)),$I573+Input!$O$32/Input!$O$34,$I573))</f>
        <v>-200000</v>
      </c>
      <c r="J574" s="95" t="n">
        <f aca="false">(IF(AND(($B574&gt;=Input!$O$38),($B574&lt;=Input!$O$40)),$J573+Input!$O$39/Input!$O$41,$J573))</f>
        <v>0</v>
      </c>
      <c r="K574" s="95"/>
      <c r="L574" s="95" t="n">
        <f aca="false">$D574+$E574+$F574+$H574+$I574+$J574</f>
        <v>-216306.521412162</v>
      </c>
    </row>
    <row r="575" customFormat="false" ht="12.8" hidden="false" customHeight="false" outlineLevel="0" collapsed="false">
      <c r="A575" s="87" t="n">
        <v>571</v>
      </c>
      <c r="B575" s="90" t="n">
        <f aca="false">EOMONTH(Input!$C$7,A575)</f>
        <v>60298</v>
      </c>
      <c r="C575" s="90"/>
      <c r="D575" s="95" t="n">
        <f aca="false">IF($B575&gt;Input!$O$24,$D574,($D574+Input!$O$30)*(1+Input!$O$29/(100*12)))</f>
        <v>87713.2018367199</v>
      </c>
      <c r="E575" s="95" t="n">
        <f aca="false">IF($B575&gt;Input!$O$31,$E574,($E574+Input!$O$37)*(1+Input!$O$36/(100*12)))</f>
        <v>95980.2767511178</v>
      </c>
      <c r="F575" s="95" t="n">
        <f aca="false">IF($B575&gt;Input!$O$38,$F574,($F574+Input!$O$44)*(1+Input!$O$43/(100*12)))</f>
        <v>0</v>
      </c>
      <c r="G575" s="90"/>
      <c r="H575" s="95" t="n">
        <f aca="false">(IF(AND(($B575&gt;=Input!$O$24),($B575&lt;=Input!$O$26)),$H574+Input!$O$25/Input!$O$27,$H574))</f>
        <v>-200000</v>
      </c>
      <c r="I575" s="95" t="n">
        <f aca="false">(IF(AND(($B575&gt;Input!$O$31),($B575&lt;=Input!$O$33)),$I574+Input!$O$32/Input!$O$34,$I574))</f>
        <v>-200000</v>
      </c>
      <c r="J575" s="95" t="n">
        <f aca="false">(IF(AND(($B575&gt;=Input!$O$38),($B575&lt;=Input!$O$40)),$J574+Input!$O$39/Input!$O$41,$J574))</f>
        <v>0</v>
      </c>
      <c r="K575" s="95"/>
      <c r="L575" s="95" t="n">
        <f aca="false">$D575+$E575+$F575+$H575+$I575+$J575</f>
        <v>-216306.521412162</v>
      </c>
    </row>
    <row r="576" customFormat="false" ht="12.8" hidden="false" customHeight="false" outlineLevel="0" collapsed="false">
      <c r="A576" s="87" t="n">
        <v>572</v>
      </c>
      <c r="B576" s="90" t="n">
        <f aca="false">EOMONTH(Input!$C$7,A576)</f>
        <v>60326</v>
      </c>
      <c r="C576" s="90"/>
      <c r="D576" s="95" t="n">
        <f aca="false">IF($B576&gt;Input!$O$24,$D575,($D575+Input!$O$30)*(1+Input!$O$29/(100*12)))</f>
        <v>87713.2018367199</v>
      </c>
      <c r="E576" s="95" t="n">
        <f aca="false">IF($B576&gt;Input!$O$31,$E575,($E575+Input!$O$37)*(1+Input!$O$36/(100*12)))</f>
        <v>95980.2767511178</v>
      </c>
      <c r="F576" s="95" t="n">
        <f aca="false">IF($B576&gt;Input!$O$38,$F575,($F575+Input!$O$44)*(1+Input!$O$43/(100*12)))</f>
        <v>0</v>
      </c>
      <c r="G576" s="90"/>
      <c r="H576" s="95" t="n">
        <f aca="false">(IF(AND(($B576&gt;=Input!$O$24),($B576&lt;=Input!$O$26)),$H575+Input!$O$25/Input!$O$27,$H575))</f>
        <v>-200000</v>
      </c>
      <c r="I576" s="95" t="n">
        <f aca="false">(IF(AND(($B576&gt;Input!$O$31),($B576&lt;=Input!$O$33)),$I575+Input!$O$32/Input!$O$34,$I575))</f>
        <v>-200000</v>
      </c>
      <c r="J576" s="95" t="n">
        <f aca="false">(IF(AND(($B576&gt;=Input!$O$38),($B576&lt;=Input!$O$40)),$J575+Input!$O$39/Input!$O$41,$J575))</f>
        <v>0</v>
      </c>
      <c r="K576" s="95"/>
      <c r="L576" s="95" t="n">
        <f aca="false">$D576+$E576+$F576+$H576+$I576+$J576</f>
        <v>-216306.521412162</v>
      </c>
    </row>
    <row r="577" customFormat="false" ht="12.8" hidden="false" customHeight="false" outlineLevel="0" collapsed="false">
      <c r="A577" s="87" t="n">
        <v>573</v>
      </c>
      <c r="B577" s="90" t="n">
        <f aca="false">EOMONTH(Input!$C$7,A577)</f>
        <v>60357</v>
      </c>
      <c r="C577" s="90"/>
      <c r="D577" s="95" t="n">
        <f aca="false">IF($B577&gt;Input!$O$24,$D576,($D576+Input!$O$30)*(1+Input!$O$29/(100*12)))</f>
        <v>87713.2018367199</v>
      </c>
      <c r="E577" s="95" t="n">
        <f aca="false">IF($B577&gt;Input!$O$31,$E576,($E576+Input!$O$37)*(1+Input!$O$36/(100*12)))</f>
        <v>95980.2767511178</v>
      </c>
      <c r="F577" s="95" t="n">
        <f aca="false">IF($B577&gt;Input!$O$38,$F576,($F576+Input!$O$44)*(1+Input!$O$43/(100*12)))</f>
        <v>0</v>
      </c>
      <c r="G577" s="90"/>
      <c r="H577" s="95" t="n">
        <f aca="false">(IF(AND(($B577&gt;=Input!$O$24),($B577&lt;=Input!$O$26)),$H576+Input!$O$25/Input!$O$27,$H576))</f>
        <v>-200000</v>
      </c>
      <c r="I577" s="95" t="n">
        <f aca="false">(IF(AND(($B577&gt;Input!$O$31),($B577&lt;=Input!$O$33)),$I576+Input!$O$32/Input!$O$34,$I576))</f>
        <v>-200000</v>
      </c>
      <c r="J577" s="95" t="n">
        <f aca="false">(IF(AND(($B577&gt;=Input!$O$38),($B577&lt;=Input!$O$40)),$J576+Input!$O$39/Input!$O$41,$J576))</f>
        <v>0</v>
      </c>
      <c r="K577" s="95"/>
      <c r="L577" s="95" t="n">
        <f aca="false">$D577+$E577+$F577+$H577+$I577+$J577</f>
        <v>-216306.521412162</v>
      </c>
    </row>
    <row r="578" customFormat="false" ht="12.8" hidden="false" customHeight="false" outlineLevel="0" collapsed="false">
      <c r="A578" s="87" t="n">
        <v>574</v>
      </c>
      <c r="B578" s="90" t="n">
        <f aca="false">EOMONTH(Input!$C$7,A578)</f>
        <v>60387</v>
      </c>
      <c r="C578" s="90"/>
      <c r="D578" s="95" t="n">
        <f aca="false">IF($B578&gt;Input!$O$24,$D577,($D577+Input!$O$30)*(1+Input!$O$29/(100*12)))</f>
        <v>87713.2018367199</v>
      </c>
      <c r="E578" s="95" t="n">
        <f aca="false">IF($B578&gt;Input!$O$31,$E577,($E577+Input!$O$37)*(1+Input!$O$36/(100*12)))</f>
        <v>95980.2767511178</v>
      </c>
      <c r="F578" s="95" t="n">
        <f aca="false">IF($B578&gt;Input!$O$38,$F577,($F577+Input!$O$44)*(1+Input!$O$43/(100*12)))</f>
        <v>0</v>
      </c>
      <c r="G578" s="90"/>
      <c r="H578" s="95" t="n">
        <f aca="false">(IF(AND(($B578&gt;=Input!$O$24),($B578&lt;=Input!$O$26)),$H577+Input!$O$25/Input!$O$27,$H577))</f>
        <v>-200000</v>
      </c>
      <c r="I578" s="95" t="n">
        <f aca="false">(IF(AND(($B578&gt;Input!$O$31),($B578&lt;=Input!$O$33)),$I577+Input!$O$32/Input!$O$34,$I577))</f>
        <v>-200000</v>
      </c>
      <c r="J578" s="95" t="n">
        <f aca="false">(IF(AND(($B578&gt;=Input!$O$38),($B578&lt;=Input!$O$40)),$J577+Input!$O$39/Input!$O$41,$J577))</f>
        <v>0</v>
      </c>
      <c r="K578" s="95"/>
      <c r="L578" s="95" t="n">
        <f aca="false">$D578+$E578+$F578+$H578+$I578+$J578</f>
        <v>-216306.521412162</v>
      </c>
    </row>
    <row r="579" customFormat="false" ht="12.8" hidden="false" customHeight="false" outlineLevel="0" collapsed="false">
      <c r="A579" s="87" t="n">
        <v>575</v>
      </c>
      <c r="B579" s="90" t="n">
        <f aca="false">EOMONTH(Input!$C$7,A579)</f>
        <v>60418</v>
      </c>
      <c r="C579" s="90"/>
      <c r="D579" s="95" t="n">
        <f aca="false">IF($B579&gt;Input!$O$24,$D578,($D578+Input!$O$30)*(1+Input!$O$29/(100*12)))</f>
        <v>87713.2018367199</v>
      </c>
      <c r="E579" s="95" t="n">
        <f aca="false">IF($B579&gt;Input!$O$31,$E578,($E578+Input!$O$37)*(1+Input!$O$36/(100*12)))</f>
        <v>95980.2767511178</v>
      </c>
      <c r="F579" s="95" t="n">
        <f aca="false">IF($B579&gt;Input!$O$38,$F578,($F578+Input!$O$44)*(1+Input!$O$43/(100*12)))</f>
        <v>0</v>
      </c>
      <c r="G579" s="90"/>
      <c r="H579" s="95" t="n">
        <f aca="false">(IF(AND(($B579&gt;=Input!$O$24),($B579&lt;=Input!$O$26)),$H578+Input!$O$25/Input!$O$27,$H578))</f>
        <v>-200000</v>
      </c>
      <c r="I579" s="95" t="n">
        <f aca="false">(IF(AND(($B579&gt;Input!$O$31),($B579&lt;=Input!$O$33)),$I578+Input!$O$32/Input!$O$34,$I578))</f>
        <v>-200000</v>
      </c>
      <c r="J579" s="95" t="n">
        <f aca="false">(IF(AND(($B579&gt;=Input!$O$38),($B579&lt;=Input!$O$40)),$J578+Input!$O$39/Input!$O$41,$J578))</f>
        <v>0</v>
      </c>
      <c r="K579" s="95"/>
      <c r="L579" s="95" t="n">
        <f aca="false">$D579+$E579+$F579+$H579+$I579+$J579</f>
        <v>-216306.521412162</v>
      </c>
    </row>
    <row r="580" customFormat="false" ht="12.8" hidden="false" customHeight="false" outlineLevel="0" collapsed="false">
      <c r="A580" s="87" t="n">
        <v>576</v>
      </c>
      <c r="B580" s="90" t="n">
        <f aca="false">EOMONTH(Input!$C$7,A580)</f>
        <v>60448</v>
      </c>
      <c r="C580" s="90"/>
      <c r="D580" s="95" t="n">
        <f aca="false">IF($B580&gt;Input!$O$24,$D579,($D579+Input!$O$30)*(1+Input!$O$29/(100*12)))</f>
        <v>87713.2018367199</v>
      </c>
      <c r="E580" s="95" t="n">
        <f aca="false">IF($B580&gt;Input!$O$31,$E579,($E579+Input!$O$37)*(1+Input!$O$36/(100*12)))</f>
        <v>95980.2767511178</v>
      </c>
      <c r="F580" s="95" t="n">
        <f aca="false">IF($B580&gt;Input!$O$38,$F579,($F579+Input!$O$44)*(1+Input!$O$43/(100*12)))</f>
        <v>0</v>
      </c>
      <c r="G580" s="90"/>
      <c r="H580" s="95" t="n">
        <f aca="false">(IF(AND(($B580&gt;=Input!$O$24),($B580&lt;=Input!$O$26)),$H579+Input!$O$25/Input!$O$27,$H579))</f>
        <v>-200000</v>
      </c>
      <c r="I580" s="95" t="n">
        <f aca="false">(IF(AND(($B580&gt;Input!$O$31),($B580&lt;=Input!$O$33)),$I579+Input!$O$32/Input!$O$34,$I579))</f>
        <v>-200000</v>
      </c>
      <c r="J580" s="95" t="n">
        <f aca="false">(IF(AND(($B580&gt;=Input!$O$38),($B580&lt;=Input!$O$40)),$J579+Input!$O$39/Input!$O$41,$J579))</f>
        <v>0</v>
      </c>
      <c r="K580" s="95"/>
      <c r="L580" s="95" t="n">
        <f aca="false">$D580+$E580+$F580+$H580+$I580+$J580</f>
        <v>-216306.521412162</v>
      </c>
    </row>
    <row r="581" customFormat="false" ht="12.8" hidden="false" customHeight="false" outlineLevel="0" collapsed="false">
      <c r="A581" s="87" t="n">
        <v>577</v>
      </c>
      <c r="B581" s="90" t="n">
        <f aca="false">EOMONTH(Input!$C$7,A581)</f>
        <v>60479</v>
      </c>
      <c r="C581" s="90"/>
      <c r="D581" s="95" t="n">
        <f aca="false">IF($B581&gt;Input!$O$24,$D580,($D580+Input!$O$30)*(1+Input!$O$29/(100*12)))</f>
        <v>87713.2018367199</v>
      </c>
      <c r="E581" s="95" t="n">
        <f aca="false">IF($B581&gt;Input!$O$31,$E580,($E580+Input!$O$37)*(1+Input!$O$36/(100*12)))</f>
        <v>95980.2767511178</v>
      </c>
      <c r="F581" s="95" t="n">
        <f aca="false">IF($B581&gt;Input!$O$38,$F580,($F580+Input!$O$44)*(1+Input!$O$43/(100*12)))</f>
        <v>0</v>
      </c>
      <c r="G581" s="90"/>
      <c r="H581" s="95" t="n">
        <f aca="false">(IF(AND(($B581&gt;=Input!$O$24),($B581&lt;=Input!$O$26)),$H580+Input!$O$25/Input!$O$27,$H580))</f>
        <v>-200000</v>
      </c>
      <c r="I581" s="95" t="n">
        <f aca="false">(IF(AND(($B581&gt;Input!$O$31),($B581&lt;=Input!$O$33)),$I580+Input!$O$32/Input!$O$34,$I580))</f>
        <v>-200000</v>
      </c>
      <c r="J581" s="95" t="n">
        <f aca="false">(IF(AND(($B581&gt;=Input!$O$38),($B581&lt;=Input!$O$40)),$J580+Input!$O$39/Input!$O$41,$J580))</f>
        <v>0</v>
      </c>
      <c r="K581" s="95"/>
      <c r="L581" s="95" t="n">
        <f aca="false">$D581+$E581+$F581+$H581+$I581+$J581</f>
        <v>-216306.521412162</v>
      </c>
    </row>
    <row r="582" customFormat="false" ht="12.8" hidden="false" customHeight="false" outlineLevel="0" collapsed="false">
      <c r="A582" s="87" t="n">
        <v>578</v>
      </c>
      <c r="B582" s="90" t="n">
        <f aca="false">EOMONTH(Input!$C$7,A582)</f>
        <v>60510</v>
      </c>
      <c r="C582" s="90"/>
      <c r="D582" s="95" t="n">
        <f aca="false">IF($B582&gt;Input!$O$24,$D581,($D581+Input!$O$30)*(1+Input!$O$29/(100*12)))</f>
        <v>87713.2018367199</v>
      </c>
      <c r="E582" s="95" t="n">
        <f aca="false">IF($B582&gt;Input!$O$31,$E581,($E581+Input!$O$37)*(1+Input!$O$36/(100*12)))</f>
        <v>95980.2767511178</v>
      </c>
      <c r="F582" s="95" t="n">
        <f aca="false">IF($B582&gt;Input!$O$38,$F581,($F581+Input!$O$44)*(1+Input!$O$43/(100*12)))</f>
        <v>0</v>
      </c>
      <c r="G582" s="90"/>
      <c r="H582" s="95" t="n">
        <f aca="false">(IF(AND(($B582&gt;=Input!$O$24),($B582&lt;=Input!$O$26)),$H581+Input!$O$25/Input!$O$27,$H581))</f>
        <v>-200000</v>
      </c>
      <c r="I582" s="95" t="n">
        <f aca="false">(IF(AND(($B582&gt;Input!$O$31),($B582&lt;=Input!$O$33)),$I581+Input!$O$32/Input!$O$34,$I581))</f>
        <v>-200000</v>
      </c>
      <c r="J582" s="95" t="n">
        <f aca="false">(IF(AND(($B582&gt;=Input!$O$38),($B582&lt;=Input!$O$40)),$J581+Input!$O$39/Input!$O$41,$J581))</f>
        <v>0</v>
      </c>
      <c r="K582" s="95"/>
      <c r="L582" s="95" t="n">
        <f aca="false">$D582+$E582+$F582+$H582+$I582+$J582</f>
        <v>-216306.521412162</v>
      </c>
    </row>
    <row r="583" customFormat="false" ht="12.8" hidden="false" customHeight="false" outlineLevel="0" collapsed="false">
      <c r="A583" s="87" t="n">
        <v>579</v>
      </c>
      <c r="B583" s="90" t="n">
        <f aca="false">EOMONTH(Input!$C$7,A583)</f>
        <v>60540</v>
      </c>
      <c r="C583" s="90"/>
      <c r="D583" s="95" t="n">
        <f aca="false">IF($B583&gt;Input!$O$24,$D582,($D582+Input!$O$30)*(1+Input!$O$29/(100*12)))</f>
        <v>87713.2018367199</v>
      </c>
      <c r="E583" s="95" t="n">
        <f aca="false">IF($B583&gt;Input!$O$31,$E582,($E582+Input!$O$37)*(1+Input!$O$36/(100*12)))</f>
        <v>95980.2767511178</v>
      </c>
      <c r="F583" s="95" t="n">
        <f aca="false">IF($B583&gt;Input!$O$38,$F582,($F582+Input!$O$44)*(1+Input!$O$43/(100*12)))</f>
        <v>0</v>
      </c>
      <c r="G583" s="90"/>
      <c r="H583" s="95" t="n">
        <f aca="false">(IF(AND(($B583&gt;=Input!$O$24),($B583&lt;=Input!$O$26)),$H582+Input!$O$25/Input!$O$27,$H582))</f>
        <v>-200000</v>
      </c>
      <c r="I583" s="95" t="n">
        <f aca="false">(IF(AND(($B583&gt;Input!$O$31),($B583&lt;=Input!$O$33)),$I582+Input!$O$32/Input!$O$34,$I582))</f>
        <v>-200000</v>
      </c>
      <c r="J583" s="95" t="n">
        <f aca="false">(IF(AND(($B583&gt;=Input!$O$38),($B583&lt;=Input!$O$40)),$J582+Input!$O$39/Input!$O$41,$J582))</f>
        <v>0</v>
      </c>
      <c r="K583" s="95"/>
      <c r="L583" s="95" t="n">
        <f aca="false">$D583+$E583+$F583+$H583+$I583+$J583</f>
        <v>-216306.521412162</v>
      </c>
    </row>
    <row r="584" customFormat="false" ht="12.8" hidden="false" customHeight="false" outlineLevel="0" collapsed="false">
      <c r="A584" s="87" t="n">
        <v>580</v>
      </c>
      <c r="B584" s="90" t="n">
        <f aca="false">EOMONTH(Input!$C$7,A584)</f>
        <v>60571</v>
      </c>
      <c r="C584" s="90"/>
      <c r="D584" s="95" t="n">
        <f aca="false">IF($B584&gt;Input!$O$24,$D583,($D583+Input!$O$30)*(1+Input!$O$29/(100*12)))</f>
        <v>87713.2018367199</v>
      </c>
      <c r="E584" s="95" t="n">
        <f aca="false">IF($B584&gt;Input!$O$31,$E583,($E583+Input!$O$37)*(1+Input!$O$36/(100*12)))</f>
        <v>95980.2767511178</v>
      </c>
      <c r="F584" s="95" t="n">
        <f aca="false">IF($B584&gt;Input!$O$38,$F583,($F583+Input!$O$44)*(1+Input!$O$43/(100*12)))</f>
        <v>0</v>
      </c>
      <c r="G584" s="90"/>
      <c r="H584" s="95" t="n">
        <f aca="false">(IF(AND(($B584&gt;=Input!$O$24),($B584&lt;=Input!$O$26)),$H583+Input!$O$25/Input!$O$27,$H583))</f>
        <v>-200000</v>
      </c>
      <c r="I584" s="95" t="n">
        <f aca="false">(IF(AND(($B584&gt;Input!$O$31),($B584&lt;=Input!$O$33)),$I583+Input!$O$32/Input!$O$34,$I583))</f>
        <v>-200000</v>
      </c>
      <c r="J584" s="95" t="n">
        <f aca="false">(IF(AND(($B584&gt;=Input!$O$38),($B584&lt;=Input!$O$40)),$J583+Input!$O$39/Input!$O$41,$J583))</f>
        <v>0</v>
      </c>
      <c r="K584" s="95"/>
      <c r="L584" s="95" t="n">
        <f aca="false">$D584+$E584+$F584+$H584+$I584+$J584</f>
        <v>-216306.521412162</v>
      </c>
    </row>
    <row r="585" customFormat="false" ht="12.8" hidden="false" customHeight="false" outlineLevel="0" collapsed="false">
      <c r="A585" s="87" t="n">
        <v>581</v>
      </c>
      <c r="B585" s="90" t="n">
        <f aca="false">EOMONTH(Input!$C$7,A585)</f>
        <v>60601</v>
      </c>
      <c r="C585" s="90"/>
      <c r="D585" s="95" t="n">
        <f aca="false">IF($B585&gt;Input!$O$24,$D584,($D584+Input!$O$30)*(1+Input!$O$29/(100*12)))</f>
        <v>87713.2018367199</v>
      </c>
      <c r="E585" s="95" t="n">
        <f aca="false">IF($B585&gt;Input!$O$31,$E584,($E584+Input!$O$37)*(1+Input!$O$36/(100*12)))</f>
        <v>95980.2767511178</v>
      </c>
      <c r="F585" s="95" t="n">
        <f aca="false">IF($B585&gt;Input!$O$38,$F584,($F584+Input!$O$44)*(1+Input!$O$43/(100*12)))</f>
        <v>0</v>
      </c>
      <c r="G585" s="90"/>
      <c r="H585" s="95" t="n">
        <f aca="false">(IF(AND(($B585&gt;=Input!$O$24),($B585&lt;=Input!$O$26)),$H584+Input!$O$25/Input!$O$27,$H584))</f>
        <v>-200000</v>
      </c>
      <c r="I585" s="95" t="n">
        <f aca="false">(IF(AND(($B585&gt;Input!$O$31),($B585&lt;=Input!$O$33)),$I584+Input!$O$32/Input!$O$34,$I584))</f>
        <v>-200000</v>
      </c>
      <c r="J585" s="95" t="n">
        <f aca="false">(IF(AND(($B585&gt;=Input!$O$38),($B585&lt;=Input!$O$40)),$J584+Input!$O$39/Input!$O$41,$J584))</f>
        <v>0</v>
      </c>
      <c r="K585" s="95"/>
      <c r="L585" s="95" t="n">
        <f aca="false">$D585+$E585+$F585+$H585+$I585+$J585</f>
        <v>-216306.521412162</v>
      </c>
    </row>
    <row r="586" customFormat="false" ht="12.8" hidden="false" customHeight="false" outlineLevel="0" collapsed="false">
      <c r="A586" s="87" t="n">
        <v>582</v>
      </c>
      <c r="B586" s="90" t="n">
        <f aca="false">EOMONTH(Input!$C$7,A586)</f>
        <v>60632</v>
      </c>
      <c r="C586" s="90"/>
      <c r="D586" s="95" t="n">
        <f aca="false">IF($B586&gt;Input!$O$24,$D585,($D585+Input!$O$30)*(1+Input!$O$29/(100*12)))</f>
        <v>87713.2018367199</v>
      </c>
      <c r="E586" s="95" t="n">
        <f aca="false">IF($B586&gt;Input!$O$31,$E585,($E585+Input!$O$37)*(1+Input!$O$36/(100*12)))</f>
        <v>95980.2767511178</v>
      </c>
      <c r="F586" s="95" t="n">
        <f aca="false">IF($B586&gt;Input!$O$38,$F585,($F585+Input!$O$44)*(1+Input!$O$43/(100*12)))</f>
        <v>0</v>
      </c>
      <c r="G586" s="90"/>
      <c r="H586" s="95" t="n">
        <f aca="false">(IF(AND(($B586&gt;=Input!$O$24),($B586&lt;=Input!$O$26)),$H585+Input!$O$25/Input!$O$27,$H585))</f>
        <v>-200000</v>
      </c>
      <c r="I586" s="95" t="n">
        <f aca="false">(IF(AND(($B586&gt;Input!$O$31),($B586&lt;=Input!$O$33)),$I585+Input!$O$32/Input!$O$34,$I585))</f>
        <v>-200000</v>
      </c>
      <c r="J586" s="95" t="n">
        <f aca="false">(IF(AND(($B586&gt;=Input!$O$38),($B586&lt;=Input!$O$40)),$J585+Input!$O$39/Input!$O$41,$J585))</f>
        <v>0</v>
      </c>
      <c r="K586" s="95"/>
      <c r="L586" s="95" t="n">
        <f aca="false">$D586+$E586+$F586+$H586+$I586+$J586</f>
        <v>-216306.521412162</v>
      </c>
    </row>
    <row r="587" customFormat="false" ht="12.8" hidden="false" customHeight="false" outlineLevel="0" collapsed="false">
      <c r="A587" s="87" t="n">
        <v>583</v>
      </c>
      <c r="B587" s="90" t="n">
        <f aca="false">EOMONTH(Input!$C$7,A587)</f>
        <v>60663</v>
      </c>
      <c r="C587" s="90"/>
      <c r="D587" s="95" t="n">
        <f aca="false">IF($B587&gt;Input!$O$24,$D586,($D586+Input!$O$30)*(1+Input!$O$29/(100*12)))</f>
        <v>87713.2018367199</v>
      </c>
      <c r="E587" s="95" t="n">
        <f aca="false">IF($B587&gt;Input!$O$31,$E586,($E586+Input!$O$37)*(1+Input!$O$36/(100*12)))</f>
        <v>95980.2767511178</v>
      </c>
      <c r="F587" s="95" t="n">
        <f aca="false">IF($B587&gt;Input!$O$38,$F586,($F586+Input!$O$44)*(1+Input!$O$43/(100*12)))</f>
        <v>0</v>
      </c>
      <c r="G587" s="90"/>
      <c r="H587" s="95" t="n">
        <f aca="false">(IF(AND(($B587&gt;=Input!$O$24),($B587&lt;=Input!$O$26)),$H586+Input!$O$25/Input!$O$27,$H586))</f>
        <v>-200000</v>
      </c>
      <c r="I587" s="95" t="n">
        <f aca="false">(IF(AND(($B587&gt;Input!$O$31),($B587&lt;=Input!$O$33)),$I586+Input!$O$32/Input!$O$34,$I586))</f>
        <v>-200000</v>
      </c>
      <c r="J587" s="95" t="n">
        <f aca="false">(IF(AND(($B587&gt;=Input!$O$38),($B587&lt;=Input!$O$40)),$J586+Input!$O$39/Input!$O$41,$J586))</f>
        <v>0</v>
      </c>
      <c r="K587" s="95"/>
      <c r="L587" s="95" t="n">
        <f aca="false">$D587+$E587+$F587+$H587+$I587+$J587</f>
        <v>-216306.521412162</v>
      </c>
    </row>
    <row r="588" customFormat="false" ht="12.8" hidden="false" customHeight="false" outlineLevel="0" collapsed="false">
      <c r="A588" s="87" t="n">
        <v>584</v>
      </c>
      <c r="B588" s="90" t="n">
        <f aca="false">EOMONTH(Input!$C$7,A588)</f>
        <v>60691</v>
      </c>
      <c r="C588" s="90"/>
      <c r="D588" s="95" t="n">
        <f aca="false">IF($B588&gt;Input!$O$24,$D587,($D587+Input!$O$30)*(1+Input!$O$29/(100*12)))</f>
        <v>87713.2018367199</v>
      </c>
      <c r="E588" s="95" t="n">
        <f aca="false">IF($B588&gt;Input!$O$31,$E587,($E587+Input!$O$37)*(1+Input!$O$36/(100*12)))</f>
        <v>95980.2767511178</v>
      </c>
      <c r="F588" s="95" t="n">
        <f aca="false">IF($B588&gt;Input!$O$38,$F587,($F587+Input!$O$44)*(1+Input!$O$43/(100*12)))</f>
        <v>0</v>
      </c>
      <c r="G588" s="90"/>
      <c r="H588" s="95" t="n">
        <f aca="false">(IF(AND(($B588&gt;=Input!$O$24),($B588&lt;=Input!$O$26)),$H587+Input!$O$25/Input!$O$27,$H587))</f>
        <v>-200000</v>
      </c>
      <c r="I588" s="95" t="n">
        <f aca="false">(IF(AND(($B588&gt;Input!$O$31),($B588&lt;=Input!$O$33)),$I587+Input!$O$32/Input!$O$34,$I587))</f>
        <v>-200000</v>
      </c>
      <c r="J588" s="95" t="n">
        <f aca="false">(IF(AND(($B588&gt;=Input!$O$38),($B588&lt;=Input!$O$40)),$J587+Input!$O$39/Input!$O$41,$J587))</f>
        <v>0</v>
      </c>
      <c r="K588" s="95"/>
      <c r="L588" s="95" t="n">
        <f aca="false">$D588+$E588+$F588+$H588+$I588+$J588</f>
        <v>-216306.521412162</v>
      </c>
    </row>
    <row r="589" customFormat="false" ht="12.8" hidden="false" customHeight="false" outlineLevel="0" collapsed="false">
      <c r="A589" s="87" t="n">
        <v>585</v>
      </c>
      <c r="B589" s="90" t="n">
        <f aca="false">EOMONTH(Input!$C$7,A589)</f>
        <v>60722</v>
      </c>
      <c r="C589" s="90"/>
      <c r="D589" s="95" t="n">
        <f aca="false">IF($B589&gt;Input!$O$24,$D588,($D588+Input!$O$30)*(1+Input!$O$29/(100*12)))</f>
        <v>87713.2018367199</v>
      </c>
      <c r="E589" s="95" t="n">
        <f aca="false">IF($B589&gt;Input!$O$31,$E588,($E588+Input!$O$37)*(1+Input!$O$36/(100*12)))</f>
        <v>95980.2767511178</v>
      </c>
      <c r="F589" s="95" t="n">
        <f aca="false">IF($B589&gt;Input!$O$38,$F588,($F588+Input!$O$44)*(1+Input!$O$43/(100*12)))</f>
        <v>0</v>
      </c>
      <c r="G589" s="90"/>
      <c r="H589" s="95" t="n">
        <f aca="false">(IF(AND(($B589&gt;=Input!$O$24),($B589&lt;=Input!$O$26)),$H588+Input!$O$25/Input!$O$27,$H588))</f>
        <v>-200000</v>
      </c>
      <c r="I589" s="95" t="n">
        <f aca="false">(IF(AND(($B589&gt;Input!$O$31),($B589&lt;=Input!$O$33)),$I588+Input!$O$32/Input!$O$34,$I588))</f>
        <v>-200000</v>
      </c>
      <c r="J589" s="95" t="n">
        <f aca="false">(IF(AND(($B589&gt;=Input!$O$38),($B589&lt;=Input!$O$40)),$J588+Input!$O$39/Input!$O$41,$J588))</f>
        <v>0</v>
      </c>
      <c r="K589" s="95"/>
      <c r="L589" s="95" t="n">
        <f aca="false">$D589+$E589+$F589+$H589+$I589+$J589</f>
        <v>-216306.521412162</v>
      </c>
    </row>
    <row r="590" customFormat="false" ht="12.8" hidden="false" customHeight="false" outlineLevel="0" collapsed="false">
      <c r="A590" s="87" t="n">
        <v>586</v>
      </c>
      <c r="B590" s="90" t="n">
        <f aca="false">EOMONTH(Input!$C$7,A590)</f>
        <v>60752</v>
      </c>
      <c r="C590" s="90"/>
      <c r="D590" s="95" t="n">
        <f aca="false">IF($B590&gt;Input!$O$24,$D589,($D589+Input!$O$30)*(1+Input!$O$29/(100*12)))</f>
        <v>87713.2018367199</v>
      </c>
      <c r="E590" s="95" t="n">
        <f aca="false">IF($B590&gt;Input!$O$31,$E589,($E589+Input!$O$37)*(1+Input!$O$36/(100*12)))</f>
        <v>95980.2767511178</v>
      </c>
      <c r="F590" s="95" t="n">
        <f aca="false">IF($B590&gt;Input!$O$38,$F589,($F589+Input!$O$44)*(1+Input!$O$43/(100*12)))</f>
        <v>0</v>
      </c>
      <c r="G590" s="90"/>
      <c r="H590" s="95" t="n">
        <f aca="false">(IF(AND(($B590&gt;=Input!$O$24),($B590&lt;=Input!$O$26)),$H589+Input!$O$25/Input!$O$27,$H589))</f>
        <v>-200000</v>
      </c>
      <c r="I590" s="95" t="n">
        <f aca="false">(IF(AND(($B590&gt;Input!$O$31),($B590&lt;=Input!$O$33)),$I589+Input!$O$32/Input!$O$34,$I589))</f>
        <v>-200000</v>
      </c>
      <c r="J590" s="95" t="n">
        <f aca="false">(IF(AND(($B590&gt;=Input!$O$38),($B590&lt;=Input!$O$40)),$J589+Input!$O$39/Input!$O$41,$J589))</f>
        <v>0</v>
      </c>
      <c r="K590" s="95"/>
      <c r="L590" s="95" t="n">
        <f aca="false">$D590+$E590+$F590+$H590+$I590+$J590</f>
        <v>-216306.521412162</v>
      </c>
    </row>
    <row r="591" customFormat="false" ht="12.8" hidden="false" customHeight="false" outlineLevel="0" collapsed="false">
      <c r="A591" s="87" t="n">
        <v>587</v>
      </c>
      <c r="B591" s="90" t="n">
        <f aca="false">EOMONTH(Input!$C$7,A591)</f>
        <v>60783</v>
      </c>
      <c r="C591" s="90"/>
      <c r="D591" s="95" t="n">
        <f aca="false">IF($B591&gt;Input!$O$24,$D590,($D590+Input!$O$30)*(1+Input!$O$29/(100*12)))</f>
        <v>87713.2018367199</v>
      </c>
      <c r="E591" s="95" t="n">
        <f aca="false">IF($B591&gt;Input!$O$31,$E590,($E590+Input!$O$37)*(1+Input!$O$36/(100*12)))</f>
        <v>95980.2767511178</v>
      </c>
      <c r="F591" s="95" t="n">
        <f aca="false">IF($B591&gt;Input!$O$38,$F590,($F590+Input!$O$44)*(1+Input!$O$43/(100*12)))</f>
        <v>0</v>
      </c>
      <c r="G591" s="90"/>
      <c r="H591" s="95" t="n">
        <f aca="false">(IF(AND(($B591&gt;=Input!$O$24),($B591&lt;=Input!$O$26)),$H590+Input!$O$25/Input!$O$27,$H590))</f>
        <v>-200000</v>
      </c>
      <c r="I591" s="95" t="n">
        <f aca="false">(IF(AND(($B591&gt;Input!$O$31),($B591&lt;=Input!$O$33)),$I590+Input!$O$32/Input!$O$34,$I590))</f>
        <v>-200000</v>
      </c>
      <c r="J591" s="95" t="n">
        <f aca="false">(IF(AND(($B591&gt;=Input!$O$38),($B591&lt;=Input!$O$40)),$J590+Input!$O$39/Input!$O$41,$J590))</f>
        <v>0</v>
      </c>
      <c r="K591" s="95"/>
      <c r="L591" s="95" t="n">
        <f aca="false">$D591+$E591+$F591+$H591+$I591+$J591</f>
        <v>-216306.521412162</v>
      </c>
    </row>
    <row r="592" customFormat="false" ht="12.8" hidden="false" customHeight="false" outlineLevel="0" collapsed="false">
      <c r="A592" s="87" t="n">
        <v>588</v>
      </c>
      <c r="B592" s="90" t="n">
        <f aca="false">EOMONTH(Input!$C$7,A592)</f>
        <v>60813</v>
      </c>
      <c r="C592" s="90"/>
      <c r="D592" s="95" t="n">
        <f aca="false">IF($B592&gt;Input!$O$24,$D591,($D591+Input!$O$30)*(1+Input!$O$29/(100*12)))</f>
        <v>87713.2018367199</v>
      </c>
      <c r="E592" s="95" t="n">
        <f aca="false">IF($B592&gt;Input!$O$31,$E591,($E591+Input!$O$37)*(1+Input!$O$36/(100*12)))</f>
        <v>95980.2767511178</v>
      </c>
      <c r="F592" s="95" t="n">
        <f aca="false">IF($B592&gt;Input!$O$38,$F591,($F591+Input!$O$44)*(1+Input!$O$43/(100*12)))</f>
        <v>0</v>
      </c>
      <c r="G592" s="90"/>
      <c r="H592" s="95" t="n">
        <f aca="false">(IF(AND(($B592&gt;=Input!$O$24),($B592&lt;=Input!$O$26)),$H591+Input!$O$25/Input!$O$27,$H591))</f>
        <v>-200000</v>
      </c>
      <c r="I592" s="95" t="n">
        <f aca="false">(IF(AND(($B592&gt;Input!$O$31),($B592&lt;=Input!$O$33)),$I591+Input!$O$32/Input!$O$34,$I591))</f>
        <v>-200000</v>
      </c>
      <c r="J592" s="95" t="n">
        <f aca="false">(IF(AND(($B592&gt;=Input!$O$38),($B592&lt;=Input!$O$40)),$J591+Input!$O$39/Input!$O$41,$J591))</f>
        <v>0</v>
      </c>
      <c r="K592" s="95"/>
      <c r="L592" s="95" t="n">
        <f aca="false">$D592+$E592+$F592+$H592+$I592+$J592</f>
        <v>-216306.521412162</v>
      </c>
    </row>
    <row r="593" customFormat="false" ht="12.8" hidden="false" customHeight="false" outlineLevel="0" collapsed="false">
      <c r="A593" s="87" t="n">
        <v>589</v>
      </c>
      <c r="B593" s="90" t="n">
        <f aca="false">EOMONTH(Input!$C$7,A593)</f>
        <v>60844</v>
      </c>
      <c r="C593" s="90"/>
      <c r="D593" s="95" t="n">
        <f aca="false">IF($B593&gt;Input!$O$24,$D592,($D592+Input!$O$30)*(1+Input!$O$29/(100*12)))</f>
        <v>87713.2018367199</v>
      </c>
      <c r="E593" s="95" t="n">
        <f aca="false">IF($B593&gt;Input!$O$31,$E592,($E592+Input!$O$37)*(1+Input!$O$36/(100*12)))</f>
        <v>95980.2767511178</v>
      </c>
      <c r="F593" s="95" t="n">
        <f aca="false">IF($B593&gt;Input!$O$38,$F592,($F592+Input!$O$44)*(1+Input!$O$43/(100*12)))</f>
        <v>0</v>
      </c>
      <c r="G593" s="90"/>
      <c r="H593" s="95" t="n">
        <f aca="false">(IF(AND(($B593&gt;=Input!$O$24),($B593&lt;=Input!$O$26)),$H592+Input!$O$25/Input!$O$27,$H592))</f>
        <v>-200000</v>
      </c>
      <c r="I593" s="95" t="n">
        <f aca="false">(IF(AND(($B593&gt;Input!$O$31),($B593&lt;=Input!$O$33)),$I592+Input!$O$32/Input!$O$34,$I592))</f>
        <v>-200000</v>
      </c>
      <c r="J593" s="95" t="n">
        <f aca="false">(IF(AND(($B593&gt;=Input!$O$38),($B593&lt;=Input!$O$40)),$J592+Input!$O$39/Input!$O$41,$J592))</f>
        <v>0</v>
      </c>
      <c r="K593" s="95"/>
      <c r="L593" s="95" t="n">
        <f aca="false">$D593+$E593+$F593+$H593+$I593+$J593</f>
        <v>-216306.521412162</v>
      </c>
    </row>
    <row r="594" customFormat="false" ht="12.8" hidden="false" customHeight="false" outlineLevel="0" collapsed="false">
      <c r="A594" s="87" t="n">
        <v>590</v>
      </c>
      <c r="B594" s="90" t="n">
        <f aca="false">EOMONTH(Input!$C$7,A594)</f>
        <v>60875</v>
      </c>
      <c r="C594" s="90"/>
      <c r="D594" s="95" t="n">
        <f aca="false">IF($B594&gt;Input!$O$24,$D593,($D593+Input!$O$30)*(1+Input!$O$29/(100*12)))</f>
        <v>87713.2018367199</v>
      </c>
      <c r="E594" s="95" t="n">
        <f aca="false">IF($B594&gt;Input!$O$31,$E593,($E593+Input!$O$37)*(1+Input!$O$36/(100*12)))</f>
        <v>95980.2767511178</v>
      </c>
      <c r="F594" s="95" t="n">
        <f aca="false">IF($B594&gt;Input!$O$38,$F593,($F593+Input!$O$44)*(1+Input!$O$43/(100*12)))</f>
        <v>0</v>
      </c>
      <c r="G594" s="90"/>
      <c r="H594" s="95" t="n">
        <f aca="false">(IF(AND(($B594&gt;=Input!$O$24),($B594&lt;=Input!$O$26)),$H593+Input!$O$25/Input!$O$27,$H593))</f>
        <v>-200000</v>
      </c>
      <c r="I594" s="95" t="n">
        <f aca="false">(IF(AND(($B594&gt;Input!$O$31),($B594&lt;=Input!$O$33)),$I593+Input!$O$32/Input!$O$34,$I593))</f>
        <v>-200000</v>
      </c>
      <c r="J594" s="95" t="n">
        <f aca="false">(IF(AND(($B594&gt;=Input!$O$38),($B594&lt;=Input!$O$40)),$J593+Input!$O$39/Input!$O$41,$J593))</f>
        <v>0</v>
      </c>
      <c r="K594" s="95"/>
      <c r="L594" s="95" t="n">
        <f aca="false">$D594+$E594+$F594+$H594+$I594+$J594</f>
        <v>-216306.521412162</v>
      </c>
    </row>
    <row r="595" customFormat="false" ht="12.8" hidden="false" customHeight="false" outlineLevel="0" collapsed="false">
      <c r="A595" s="87" t="n">
        <v>591</v>
      </c>
      <c r="B595" s="90" t="n">
        <f aca="false">EOMONTH(Input!$C$7,A595)</f>
        <v>60905</v>
      </c>
      <c r="C595" s="90"/>
      <c r="D595" s="95" t="n">
        <f aca="false">IF($B595&gt;Input!$O$24,$D594,($D594+Input!$O$30)*(1+Input!$O$29/(100*12)))</f>
        <v>87713.2018367199</v>
      </c>
      <c r="E595" s="95" t="n">
        <f aca="false">IF($B595&gt;Input!$O$31,$E594,($E594+Input!$O$37)*(1+Input!$O$36/(100*12)))</f>
        <v>95980.2767511178</v>
      </c>
      <c r="F595" s="95" t="n">
        <f aca="false">IF($B595&gt;Input!$O$38,$F594,($F594+Input!$O$44)*(1+Input!$O$43/(100*12)))</f>
        <v>0</v>
      </c>
      <c r="G595" s="90"/>
      <c r="H595" s="95" t="n">
        <f aca="false">(IF(AND(($B595&gt;=Input!$O$24),($B595&lt;=Input!$O$26)),$H594+Input!$O$25/Input!$O$27,$H594))</f>
        <v>-200000</v>
      </c>
      <c r="I595" s="95" t="n">
        <f aca="false">(IF(AND(($B595&gt;Input!$O$31),($B595&lt;=Input!$O$33)),$I594+Input!$O$32/Input!$O$34,$I594))</f>
        <v>-200000</v>
      </c>
      <c r="J595" s="95" t="n">
        <f aca="false">(IF(AND(($B595&gt;=Input!$O$38),($B595&lt;=Input!$O$40)),$J594+Input!$O$39/Input!$O$41,$J594))</f>
        <v>0</v>
      </c>
      <c r="K595" s="95"/>
      <c r="L595" s="95" t="n">
        <f aca="false">$D595+$E595+$F595+$H595+$I595+$J595</f>
        <v>-216306.521412162</v>
      </c>
    </row>
    <row r="596" customFormat="false" ht="12.8" hidden="false" customHeight="false" outlineLevel="0" collapsed="false">
      <c r="A596" s="87" t="n">
        <v>592</v>
      </c>
      <c r="B596" s="90" t="n">
        <f aca="false">EOMONTH(Input!$C$7,A596)</f>
        <v>60936</v>
      </c>
      <c r="C596" s="90"/>
      <c r="D596" s="95" t="n">
        <f aca="false">IF($B596&gt;Input!$O$24,$D595,($D595+Input!$O$30)*(1+Input!$O$29/(100*12)))</f>
        <v>87713.2018367199</v>
      </c>
      <c r="E596" s="95" t="n">
        <f aca="false">IF($B596&gt;Input!$O$31,$E595,($E595+Input!$O$37)*(1+Input!$O$36/(100*12)))</f>
        <v>95980.2767511178</v>
      </c>
      <c r="F596" s="95" t="n">
        <f aca="false">IF($B596&gt;Input!$O$38,$F595,($F595+Input!$O$44)*(1+Input!$O$43/(100*12)))</f>
        <v>0</v>
      </c>
      <c r="G596" s="90"/>
      <c r="H596" s="95" t="n">
        <f aca="false">(IF(AND(($B596&gt;=Input!$O$24),($B596&lt;=Input!$O$26)),$H595+Input!$O$25/Input!$O$27,$H595))</f>
        <v>-200000</v>
      </c>
      <c r="I596" s="95" t="n">
        <f aca="false">(IF(AND(($B596&gt;Input!$O$31),($B596&lt;=Input!$O$33)),$I595+Input!$O$32/Input!$O$34,$I595))</f>
        <v>-200000</v>
      </c>
      <c r="J596" s="95" t="n">
        <f aca="false">(IF(AND(($B596&gt;=Input!$O$38),($B596&lt;=Input!$O$40)),$J595+Input!$O$39/Input!$O$41,$J595))</f>
        <v>0</v>
      </c>
      <c r="K596" s="95"/>
      <c r="L596" s="95" t="n">
        <f aca="false">$D596+$E596+$F596+$H596+$I596+$J596</f>
        <v>-216306.521412162</v>
      </c>
    </row>
    <row r="597" customFormat="false" ht="12.8" hidden="false" customHeight="false" outlineLevel="0" collapsed="false">
      <c r="A597" s="87" t="n">
        <v>593</v>
      </c>
      <c r="B597" s="90" t="n">
        <f aca="false">EOMONTH(Input!$C$7,A597)</f>
        <v>60966</v>
      </c>
      <c r="C597" s="90"/>
      <c r="D597" s="95" t="n">
        <f aca="false">IF($B597&gt;Input!$O$24,$D596,($D596+Input!$O$30)*(1+Input!$O$29/(100*12)))</f>
        <v>87713.2018367199</v>
      </c>
      <c r="E597" s="95" t="n">
        <f aca="false">IF($B597&gt;Input!$O$31,$E596,($E596+Input!$O$37)*(1+Input!$O$36/(100*12)))</f>
        <v>95980.2767511178</v>
      </c>
      <c r="F597" s="95" t="n">
        <f aca="false">IF($B597&gt;Input!$O$38,$F596,($F596+Input!$O$44)*(1+Input!$O$43/(100*12)))</f>
        <v>0</v>
      </c>
      <c r="G597" s="90"/>
      <c r="H597" s="95" t="n">
        <f aca="false">(IF(AND(($B597&gt;=Input!$O$24),($B597&lt;=Input!$O$26)),$H596+Input!$O$25/Input!$O$27,$H596))</f>
        <v>-200000</v>
      </c>
      <c r="I597" s="95" t="n">
        <f aca="false">(IF(AND(($B597&gt;Input!$O$31),($B597&lt;=Input!$O$33)),$I596+Input!$O$32/Input!$O$34,$I596))</f>
        <v>-200000</v>
      </c>
      <c r="J597" s="95" t="n">
        <f aca="false">(IF(AND(($B597&gt;=Input!$O$38),($B597&lt;=Input!$O$40)),$J596+Input!$O$39/Input!$O$41,$J596))</f>
        <v>0</v>
      </c>
      <c r="K597" s="95"/>
      <c r="L597" s="95" t="n">
        <f aca="false">$D597+$E597+$F597+$H597+$I597+$J597</f>
        <v>-216306.521412162</v>
      </c>
    </row>
    <row r="598" customFormat="false" ht="12.8" hidden="false" customHeight="false" outlineLevel="0" collapsed="false">
      <c r="A598" s="87" t="n">
        <v>594</v>
      </c>
      <c r="B598" s="90" t="n">
        <f aca="false">EOMONTH(Input!$C$7,A598)</f>
        <v>60997</v>
      </c>
      <c r="C598" s="90"/>
      <c r="D598" s="95" t="n">
        <f aca="false">IF($B598&gt;Input!$O$24,$D597,($D597+Input!$O$30)*(1+Input!$O$29/(100*12)))</f>
        <v>87713.2018367199</v>
      </c>
      <c r="E598" s="95" t="n">
        <f aca="false">IF($B598&gt;Input!$O$31,$E597,($E597+Input!$O$37)*(1+Input!$O$36/(100*12)))</f>
        <v>95980.2767511178</v>
      </c>
      <c r="F598" s="95" t="n">
        <f aca="false">IF($B598&gt;Input!$O$38,$F597,($F597+Input!$O$44)*(1+Input!$O$43/(100*12)))</f>
        <v>0</v>
      </c>
      <c r="G598" s="90"/>
      <c r="H598" s="95" t="n">
        <f aca="false">(IF(AND(($B598&gt;=Input!$O$24),($B598&lt;=Input!$O$26)),$H597+Input!$O$25/Input!$O$27,$H597))</f>
        <v>-200000</v>
      </c>
      <c r="I598" s="95" t="n">
        <f aca="false">(IF(AND(($B598&gt;Input!$O$31),($B598&lt;=Input!$O$33)),$I597+Input!$O$32/Input!$O$34,$I597))</f>
        <v>-200000</v>
      </c>
      <c r="J598" s="95" t="n">
        <f aca="false">(IF(AND(($B598&gt;=Input!$O$38),($B598&lt;=Input!$O$40)),$J597+Input!$O$39/Input!$O$41,$J597))</f>
        <v>0</v>
      </c>
      <c r="K598" s="95"/>
      <c r="L598" s="95" t="n">
        <f aca="false">$D598+$E598+$F598+$H598+$I598+$J598</f>
        <v>-216306.521412162</v>
      </c>
    </row>
    <row r="599" customFormat="false" ht="12.8" hidden="false" customHeight="false" outlineLevel="0" collapsed="false">
      <c r="A599" s="87" t="n">
        <v>595</v>
      </c>
      <c r="B599" s="90" t="n">
        <f aca="false">EOMONTH(Input!$C$7,A599)</f>
        <v>61028</v>
      </c>
      <c r="C599" s="90"/>
      <c r="D599" s="95" t="n">
        <f aca="false">IF($B599&gt;Input!$O$24,$D598,($D598+Input!$O$30)*(1+Input!$O$29/(100*12)))</f>
        <v>87713.2018367199</v>
      </c>
      <c r="E599" s="95" t="n">
        <f aca="false">IF($B599&gt;Input!$O$31,$E598,($E598+Input!$O$37)*(1+Input!$O$36/(100*12)))</f>
        <v>95980.2767511178</v>
      </c>
      <c r="F599" s="95" t="n">
        <f aca="false">IF($B599&gt;Input!$O$38,$F598,($F598+Input!$O$44)*(1+Input!$O$43/(100*12)))</f>
        <v>0</v>
      </c>
      <c r="G599" s="90"/>
      <c r="H599" s="95" t="n">
        <f aca="false">(IF(AND(($B599&gt;=Input!$O$24),($B599&lt;=Input!$O$26)),$H598+Input!$O$25/Input!$O$27,$H598))</f>
        <v>-200000</v>
      </c>
      <c r="I599" s="95" t="n">
        <f aca="false">(IF(AND(($B599&gt;Input!$O$31),($B599&lt;=Input!$O$33)),$I598+Input!$O$32/Input!$O$34,$I598))</f>
        <v>-200000</v>
      </c>
      <c r="J599" s="95" t="n">
        <f aca="false">(IF(AND(($B599&gt;=Input!$O$38),($B599&lt;=Input!$O$40)),$J598+Input!$O$39/Input!$O$41,$J598))</f>
        <v>0</v>
      </c>
      <c r="K599" s="95"/>
      <c r="L599" s="95" t="n">
        <f aca="false">$D599+$E599+$F599+$H599+$I599+$J599</f>
        <v>-216306.521412162</v>
      </c>
    </row>
    <row r="600" customFormat="false" ht="12.8" hidden="false" customHeight="false" outlineLevel="0" collapsed="false">
      <c r="A600" s="87" t="n">
        <v>596</v>
      </c>
      <c r="B600" s="90" t="n">
        <f aca="false">EOMONTH(Input!$C$7,A600)</f>
        <v>61056</v>
      </c>
      <c r="C600" s="90"/>
      <c r="D600" s="95" t="n">
        <f aca="false">IF($B600&gt;Input!$O$24,$D599,($D599+Input!$O$30)*(1+Input!$O$29/(100*12)))</f>
        <v>87713.2018367199</v>
      </c>
      <c r="E600" s="95" t="n">
        <f aca="false">IF($B600&gt;Input!$O$31,$E599,($E599+Input!$O$37)*(1+Input!$O$36/(100*12)))</f>
        <v>95980.2767511178</v>
      </c>
      <c r="F600" s="95" t="n">
        <f aca="false">IF($B600&gt;Input!$O$38,$F599,($F599+Input!$O$44)*(1+Input!$O$43/(100*12)))</f>
        <v>0</v>
      </c>
      <c r="G600" s="90"/>
      <c r="H600" s="95" t="n">
        <f aca="false">(IF(AND(($B600&gt;=Input!$O$24),($B600&lt;=Input!$O$26)),$H599+Input!$O$25/Input!$O$27,$H599))</f>
        <v>-200000</v>
      </c>
      <c r="I600" s="95" t="n">
        <f aca="false">(IF(AND(($B600&gt;Input!$O$31),($B600&lt;=Input!$O$33)),$I599+Input!$O$32/Input!$O$34,$I599))</f>
        <v>-200000</v>
      </c>
      <c r="J600" s="95" t="n">
        <f aca="false">(IF(AND(($B600&gt;=Input!$O$38),($B600&lt;=Input!$O$40)),$J599+Input!$O$39/Input!$O$41,$J599))</f>
        <v>0</v>
      </c>
      <c r="K600" s="95"/>
      <c r="L600" s="95" t="n">
        <f aca="false">$D600+$E600+$F600+$H600+$I600+$J600</f>
        <v>-216306.521412162</v>
      </c>
    </row>
    <row r="601" customFormat="false" ht="12.8" hidden="false" customHeight="false" outlineLevel="0" collapsed="false">
      <c r="A601" s="87" t="n">
        <v>597</v>
      </c>
      <c r="B601" s="90" t="n">
        <f aca="false">EOMONTH(Input!$C$7,A601)</f>
        <v>61087</v>
      </c>
      <c r="C601" s="90"/>
      <c r="D601" s="95" t="n">
        <f aca="false">IF($B601&gt;Input!$O$24,$D600,($D600+Input!$O$30)*(1+Input!$O$29/(100*12)))</f>
        <v>87713.2018367199</v>
      </c>
      <c r="E601" s="95" t="n">
        <f aca="false">IF($B601&gt;Input!$O$31,$E600,($E600+Input!$O$37)*(1+Input!$O$36/(100*12)))</f>
        <v>95980.2767511178</v>
      </c>
      <c r="F601" s="95" t="n">
        <f aca="false">IF($B601&gt;Input!$O$38,$F600,($F600+Input!$O$44)*(1+Input!$O$43/(100*12)))</f>
        <v>0</v>
      </c>
      <c r="G601" s="90"/>
      <c r="H601" s="95" t="n">
        <f aca="false">(IF(AND(($B601&gt;=Input!$O$24),($B601&lt;=Input!$O$26)),$H600+Input!$O$25/Input!$O$27,$H600))</f>
        <v>-200000</v>
      </c>
      <c r="I601" s="95" t="n">
        <f aca="false">(IF(AND(($B601&gt;Input!$O$31),($B601&lt;=Input!$O$33)),$I600+Input!$O$32/Input!$O$34,$I600))</f>
        <v>-200000</v>
      </c>
      <c r="J601" s="95" t="n">
        <f aca="false">(IF(AND(($B601&gt;=Input!$O$38),($B601&lt;=Input!$O$40)),$J600+Input!$O$39/Input!$O$41,$J600))</f>
        <v>0</v>
      </c>
      <c r="K601" s="95"/>
      <c r="L601" s="95" t="n">
        <f aca="false">$D601+$E601+$F601+$H601+$I601+$J601</f>
        <v>-216306.521412162</v>
      </c>
    </row>
    <row r="602" customFormat="false" ht="12.8" hidden="false" customHeight="false" outlineLevel="0" collapsed="false">
      <c r="A602" s="87" t="n">
        <v>598</v>
      </c>
      <c r="B602" s="90" t="n">
        <f aca="false">EOMONTH(Input!$C$7,A602)</f>
        <v>61117</v>
      </c>
      <c r="C602" s="90"/>
      <c r="D602" s="95" t="n">
        <f aca="false">IF($B602&gt;Input!$O$24,$D601,($D601+Input!$O$30)*(1+Input!$O$29/(100*12)))</f>
        <v>87713.2018367199</v>
      </c>
      <c r="E602" s="95" t="n">
        <f aca="false">IF($B602&gt;Input!$O$31,$E601,($E601+Input!$O$37)*(1+Input!$O$36/(100*12)))</f>
        <v>95980.2767511178</v>
      </c>
      <c r="F602" s="95" t="n">
        <f aca="false">IF($B602&gt;Input!$O$38,$F601,($F601+Input!$O$44)*(1+Input!$O$43/(100*12)))</f>
        <v>0</v>
      </c>
      <c r="G602" s="90"/>
      <c r="H602" s="95" t="n">
        <f aca="false">(IF(AND(($B602&gt;=Input!$O$24),($B602&lt;=Input!$O$26)),$H601+Input!$O$25/Input!$O$27,$H601))</f>
        <v>-200000</v>
      </c>
      <c r="I602" s="95" t="n">
        <f aca="false">(IF(AND(($B602&gt;Input!$O$31),($B602&lt;=Input!$O$33)),$I601+Input!$O$32/Input!$O$34,$I601))</f>
        <v>-200000</v>
      </c>
      <c r="J602" s="95" t="n">
        <f aca="false">(IF(AND(($B602&gt;=Input!$O$38),($B602&lt;=Input!$O$40)),$J601+Input!$O$39/Input!$O$41,$J601))</f>
        <v>0</v>
      </c>
      <c r="K602" s="95"/>
      <c r="L602" s="95" t="n">
        <f aca="false">$D602+$E602+$F602+$H602+$I602+$J602</f>
        <v>-216306.521412162</v>
      </c>
    </row>
    <row r="603" customFormat="false" ht="12.8" hidden="false" customHeight="false" outlineLevel="0" collapsed="false">
      <c r="A603" s="87" t="n">
        <v>599</v>
      </c>
      <c r="B603" s="90" t="n">
        <f aca="false">EOMONTH(Input!$C$7,A603)</f>
        <v>61148</v>
      </c>
      <c r="C603" s="90"/>
      <c r="D603" s="95" t="n">
        <f aca="false">IF($B603&gt;Input!$O$24,$D602,($D602+Input!$O$30)*(1+Input!$O$29/(100*12)))</f>
        <v>87713.2018367199</v>
      </c>
      <c r="E603" s="95" t="n">
        <f aca="false">IF($B603&gt;Input!$O$31,$E602,($E602+Input!$O$37)*(1+Input!$O$36/(100*12)))</f>
        <v>95980.2767511178</v>
      </c>
      <c r="F603" s="95" t="n">
        <f aca="false">IF($B603&gt;Input!$O$38,$F602,($F602+Input!$O$44)*(1+Input!$O$43/(100*12)))</f>
        <v>0</v>
      </c>
      <c r="G603" s="90"/>
      <c r="H603" s="95" t="n">
        <f aca="false">(IF(AND(($B603&gt;=Input!$O$24),($B603&lt;=Input!$O$26)),$H602+Input!$O$25/Input!$O$27,$H602))</f>
        <v>-200000</v>
      </c>
      <c r="I603" s="95" t="n">
        <f aca="false">(IF(AND(($B603&gt;Input!$O$31),($B603&lt;=Input!$O$33)),$I602+Input!$O$32/Input!$O$34,$I602))</f>
        <v>-200000</v>
      </c>
      <c r="J603" s="95" t="n">
        <f aca="false">(IF(AND(($B603&gt;=Input!$O$38),($B603&lt;=Input!$O$40)),$J602+Input!$O$39/Input!$O$41,$J602))</f>
        <v>0</v>
      </c>
      <c r="K603" s="95"/>
      <c r="L603" s="95" t="n">
        <f aca="false">$D603+$E603+$F603+$H603+$I603+$J603</f>
        <v>-216306.521412162</v>
      </c>
    </row>
    <row r="604" customFormat="false" ht="12.8" hidden="false" customHeight="false" outlineLevel="0" collapsed="false">
      <c r="A604" s="87" t="n">
        <v>600</v>
      </c>
      <c r="B604" s="90" t="n">
        <f aca="false">EOMONTH(Input!$C$7,A604)</f>
        <v>61178</v>
      </c>
      <c r="C604" s="90"/>
      <c r="D604" s="95" t="n">
        <f aca="false">IF($B604&gt;Input!$O$24,$D603,($D603+Input!$O$30)*(1+Input!$O$29/(100*12)))</f>
        <v>87713.2018367199</v>
      </c>
      <c r="E604" s="95" t="n">
        <f aca="false">IF($B604&gt;Input!$O$31,$E603,($E603+Input!$O$37)*(1+Input!$O$36/(100*12)))</f>
        <v>95980.2767511178</v>
      </c>
      <c r="F604" s="95" t="n">
        <f aca="false">IF($B604&gt;Input!$O$38,$F603,($F603+Input!$O$44)*(1+Input!$O$43/(100*12)))</f>
        <v>0</v>
      </c>
      <c r="G604" s="90"/>
      <c r="H604" s="95" t="n">
        <f aca="false">(IF(AND(($B604&gt;=Input!$O$24),($B604&lt;=Input!$O$26)),$H603+Input!$O$25/Input!$O$27,$H603))</f>
        <v>-200000</v>
      </c>
      <c r="I604" s="95" t="n">
        <f aca="false">(IF(AND(($B604&gt;Input!$O$31),($B604&lt;=Input!$O$33)),$I603+Input!$O$32/Input!$O$34,$I603))</f>
        <v>-200000</v>
      </c>
      <c r="J604" s="95" t="n">
        <f aca="false">(IF(AND(($B604&gt;=Input!$O$38),($B604&lt;=Input!$O$40)),$J603+Input!$O$39/Input!$O$41,$J603))</f>
        <v>0</v>
      </c>
      <c r="K604" s="95"/>
      <c r="L604" s="95" t="n">
        <f aca="false">$D604+$E604+$F604+$H604+$I604+$J604</f>
        <v>-216306.521412162</v>
      </c>
    </row>
    <row r="605" customFormat="false" ht="12.8" hidden="false" customHeight="false" outlineLevel="0" collapsed="false">
      <c r="A605" s="87" t="n">
        <v>601</v>
      </c>
      <c r="B605" s="90" t="n">
        <f aca="false">EOMONTH(Input!$C$7,A605)</f>
        <v>61209</v>
      </c>
      <c r="C605" s="90"/>
      <c r="D605" s="95" t="n">
        <f aca="false">IF($B605&gt;Input!$O$24,$D604,($D604+Input!$O$30)*(1+Input!$O$29/(100*12)))</f>
        <v>87713.2018367199</v>
      </c>
      <c r="E605" s="95" t="n">
        <f aca="false">IF($B605&gt;Input!$O$31,$E604,($E604+Input!$O$37)*(1+Input!$O$36/(100*12)))</f>
        <v>95980.2767511178</v>
      </c>
      <c r="F605" s="95" t="n">
        <f aca="false">IF($B605&gt;Input!$O$38,$F604,($F604+Input!$O$44)*(1+Input!$O$43/(100*12)))</f>
        <v>0</v>
      </c>
      <c r="G605" s="90"/>
      <c r="H605" s="95" t="n">
        <f aca="false">(IF(AND(($B605&gt;=Input!$O$24),($B605&lt;=Input!$O$26)),$H604+Input!$O$25/Input!$O$27,$H604))</f>
        <v>-200000</v>
      </c>
      <c r="I605" s="95" t="n">
        <f aca="false">(IF(AND(($B605&gt;Input!$O$31),($B605&lt;=Input!$O$33)),$I604+Input!$O$32/Input!$O$34,$I604))</f>
        <v>-200000</v>
      </c>
      <c r="J605" s="95" t="n">
        <f aca="false">(IF(AND(($B605&gt;=Input!$O$38),($B605&lt;=Input!$O$40)),$J604+Input!$O$39/Input!$O$41,$J604))</f>
        <v>0</v>
      </c>
      <c r="K605" s="95"/>
      <c r="L605" s="95" t="n">
        <f aca="false">$D605+$E605+$F605+$H605+$I605+$J605</f>
        <v>-216306.521412162</v>
      </c>
    </row>
    <row r="606" customFormat="false" ht="12.8" hidden="false" customHeight="false" outlineLevel="0" collapsed="false">
      <c r="A606" s="87" t="n">
        <v>602</v>
      </c>
      <c r="B606" s="90" t="n">
        <f aca="false">EOMONTH(Input!$C$7,A606)</f>
        <v>61240</v>
      </c>
      <c r="C606" s="90"/>
      <c r="D606" s="95" t="n">
        <f aca="false">IF($B606&gt;Input!$O$24,$D605,($D605+Input!$O$30)*(1+Input!$O$29/(100*12)))</f>
        <v>87713.2018367199</v>
      </c>
      <c r="E606" s="95" t="n">
        <f aca="false">IF($B606&gt;Input!$O$31,$E605,($E605+Input!$O$37)*(1+Input!$O$36/(100*12)))</f>
        <v>95980.2767511178</v>
      </c>
      <c r="F606" s="95" t="n">
        <f aca="false">IF($B606&gt;Input!$O$38,$F605,($F605+Input!$O$44)*(1+Input!$O$43/(100*12)))</f>
        <v>0</v>
      </c>
      <c r="G606" s="90"/>
      <c r="H606" s="95" t="n">
        <f aca="false">(IF(AND(($B606&gt;=Input!$O$24),($B606&lt;=Input!$O$26)),$H605+Input!$O$25/Input!$O$27,$H605))</f>
        <v>-200000</v>
      </c>
      <c r="I606" s="95" t="n">
        <f aca="false">(IF(AND(($B606&gt;Input!$O$31),($B606&lt;=Input!$O$33)),$I605+Input!$O$32/Input!$O$34,$I605))</f>
        <v>-200000</v>
      </c>
      <c r="J606" s="95" t="n">
        <f aca="false">(IF(AND(($B606&gt;=Input!$O$38),($B606&lt;=Input!$O$40)),$J605+Input!$O$39/Input!$O$41,$J605))</f>
        <v>0</v>
      </c>
      <c r="K606" s="95"/>
      <c r="L606" s="95" t="n">
        <f aca="false">$D606+$E606+$F606+$H606+$I606+$J606</f>
        <v>-216306.521412162</v>
      </c>
    </row>
    <row r="607" customFormat="false" ht="12.8" hidden="false" customHeight="false" outlineLevel="0" collapsed="false">
      <c r="A607" s="87" t="n">
        <v>603</v>
      </c>
      <c r="B607" s="90" t="n">
        <f aca="false">EOMONTH(Input!$C$7,A607)</f>
        <v>61270</v>
      </c>
      <c r="C607" s="90"/>
      <c r="D607" s="95" t="n">
        <f aca="false">IF($B607&gt;Input!$O$24,$D606,($D606+Input!$O$30)*(1+Input!$O$29/(100*12)))</f>
        <v>87713.2018367199</v>
      </c>
      <c r="E607" s="95" t="n">
        <f aca="false">IF($B607&gt;Input!$O$31,$E606,($E606+Input!$O$37)*(1+Input!$O$36/(100*12)))</f>
        <v>95980.2767511178</v>
      </c>
      <c r="F607" s="95" t="n">
        <f aca="false">IF($B607&gt;Input!$O$38,$F606,($F606+Input!$O$44)*(1+Input!$O$43/(100*12)))</f>
        <v>0</v>
      </c>
      <c r="G607" s="90"/>
      <c r="H607" s="95" t="n">
        <f aca="false">(IF(AND(($B607&gt;=Input!$O$24),($B607&lt;=Input!$O$26)),$H606+Input!$O$25/Input!$O$27,$H606))</f>
        <v>-200000</v>
      </c>
      <c r="I607" s="95" t="n">
        <f aca="false">(IF(AND(($B607&gt;Input!$O$31),($B607&lt;=Input!$O$33)),$I606+Input!$O$32/Input!$O$34,$I606))</f>
        <v>-200000</v>
      </c>
      <c r="J607" s="95" t="n">
        <f aca="false">(IF(AND(($B607&gt;=Input!$O$38),($B607&lt;=Input!$O$40)),$J606+Input!$O$39/Input!$O$41,$J606))</f>
        <v>0</v>
      </c>
      <c r="K607" s="95"/>
      <c r="L607" s="95" t="n">
        <f aca="false">$D607+$E607+$F607+$H607+$I607+$J607</f>
        <v>-216306.521412162</v>
      </c>
    </row>
    <row r="608" customFormat="false" ht="12.8" hidden="false" customHeight="false" outlineLevel="0" collapsed="false">
      <c r="A608" s="87" t="n">
        <v>604</v>
      </c>
      <c r="B608" s="90" t="n">
        <f aca="false">EOMONTH(Input!$C$7,A608)</f>
        <v>61301</v>
      </c>
      <c r="C608" s="90"/>
      <c r="D608" s="95" t="n">
        <f aca="false">IF($B608&gt;Input!$O$24,$D607,($D607+Input!$O$30)*(1+Input!$O$29/(100*12)))</f>
        <v>87713.2018367199</v>
      </c>
      <c r="E608" s="95" t="n">
        <f aca="false">IF($B608&gt;Input!$O$31,$E607,($E607+Input!$O$37)*(1+Input!$O$36/(100*12)))</f>
        <v>95980.2767511178</v>
      </c>
      <c r="F608" s="95" t="n">
        <f aca="false">IF($B608&gt;Input!$O$38,$F607,($F607+Input!$O$44)*(1+Input!$O$43/(100*12)))</f>
        <v>0</v>
      </c>
      <c r="G608" s="90"/>
      <c r="H608" s="95" t="n">
        <f aca="false">(IF(AND(($B608&gt;=Input!$O$24),($B608&lt;=Input!$O$26)),$H607+Input!$O$25/Input!$O$27,$H607))</f>
        <v>-200000</v>
      </c>
      <c r="I608" s="95" t="n">
        <f aca="false">(IF(AND(($B608&gt;Input!$O$31),($B608&lt;=Input!$O$33)),$I607+Input!$O$32/Input!$O$34,$I607))</f>
        <v>-200000</v>
      </c>
      <c r="J608" s="95" t="n">
        <f aca="false">(IF(AND(($B608&gt;=Input!$O$38),($B608&lt;=Input!$O$40)),$J607+Input!$O$39/Input!$O$41,$J607))</f>
        <v>0</v>
      </c>
      <c r="K608" s="95"/>
      <c r="L608" s="95" t="n">
        <f aca="false">$D608+$E608+$F608+$H608+$I608+$J608</f>
        <v>-216306.521412162</v>
      </c>
    </row>
    <row r="609" customFormat="false" ht="12.8" hidden="false" customHeight="false" outlineLevel="0" collapsed="false">
      <c r="A609" s="87" t="n">
        <v>605</v>
      </c>
      <c r="B609" s="90" t="n">
        <f aca="false">EOMONTH(Input!$C$7,A609)</f>
        <v>61331</v>
      </c>
      <c r="C609" s="90"/>
      <c r="D609" s="95" t="n">
        <f aca="false">IF($B609&gt;Input!$O$24,$D608,($D608+Input!$O$30)*(1+Input!$O$29/(100*12)))</f>
        <v>87713.2018367199</v>
      </c>
      <c r="E609" s="95" t="n">
        <f aca="false">IF($B609&gt;Input!$O$31,$E608,($E608+Input!$O$37)*(1+Input!$O$36/(100*12)))</f>
        <v>95980.2767511178</v>
      </c>
      <c r="F609" s="95" t="n">
        <f aca="false">IF($B609&gt;Input!$O$38,$F608,($F608+Input!$O$44)*(1+Input!$O$43/(100*12)))</f>
        <v>0</v>
      </c>
      <c r="G609" s="90"/>
      <c r="H609" s="95" t="n">
        <f aca="false">(IF(AND(($B609&gt;=Input!$O$24),($B609&lt;=Input!$O$26)),$H608+Input!$O$25/Input!$O$27,$H608))</f>
        <v>-200000</v>
      </c>
      <c r="I609" s="95" t="n">
        <f aca="false">(IF(AND(($B609&gt;Input!$O$31),($B609&lt;=Input!$O$33)),$I608+Input!$O$32/Input!$O$34,$I608))</f>
        <v>-200000</v>
      </c>
      <c r="J609" s="95" t="n">
        <f aca="false">(IF(AND(($B609&gt;=Input!$O$38),($B609&lt;=Input!$O$40)),$J608+Input!$O$39/Input!$O$41,$J608))</f>
        <v>0</v>
      </c>
      <c r="K609" s="95"/>
      <c r="L609" s="95" t="n">
        <f aca="false">$D609+$E609+$F609+$H609+$I609+$J609</f>
        <v>-216306.521412162</v>
      </c>
    </row>
    <row r="610" customFormat="false" ht="12.8" hidden="false" customHeight="false" outlineLevel="0" collapsed="false">
      <c r="A610" s="87" t="n">
        <v>606</v>
      </c>
      <c r="B610" s="90" t="n">
        <f aca="false">EOMONTH(Input!$C$7,A610)</f>
        <v>61362</v>
      </c>
      <c r="C610" s="90"/>
      <c r="D610" s="95" t="n">
        <f aca="false">IF($B610&gt;Input!$O$24,$D609,($D609+Input!$O$30)*(1+Input!$O$29/(100*12)))</f>
        <v>87713.2018367199</v>
      </c>
      <c r="E610" s="95" t="n">
        <f aca="false">IF($B610&gt;Input!$O$31,$E609,($E609+Input!$O$37)*(1+Input!$O$36/(100*12)))</f>
        <v>95980.2767511178</v>
      </c>
      <c r="F610" s="95" t="n">
        <f aca="false">IF($B610&gt;Input!$O$38,$F609,($F609+Input!$O$44)*(1+Input!$O$43/(100*12)))</f>
        <v>0</v>
      </c>
      <c r="G610" s="90"/>
      <c r="H610" s="95" t="n">
        <f aca="false">(IF(AND(($B610&gt;=Input!$O$24),($B610&lt;=Input!$O$26)),$H609+Input!$O$25/Input!$O$27,$H609))</f>
        <v>-200000</v>
      </c>
      <c r="I610" s="95" t="n">
        <f aca="false">(IF(AND(($B610&gt;Input!$O$31),($B610&lt;=Input!$O$33)),$I609+Input!$O$32/Input!$O$34,$I609))</f>
        <v>-200000</v>
      </c>
      <c r="J610" s="95" t="n">
        <f aca="false">(IF(AND(($B610&gt;=Input!$O$38),($B610&lt;=Input!$O$40)),$J609+Input!$O$39/Input!$O$41,$J609))</f>
        <v>0</v>
      </c>
      <c r="K610" s="95"/>
      <c r="L610" s="95" t="n">
        <f aca="false">$D610+$E610+$F610+$H610+$I610+$J610</f>
        <v>-216306.521412162</v>
      </c>
    </row>
    <row r="611" customFormat="false" ht="12.8" hidden="false" customHeight="false" outlineLevel="0" collapsed="false">
      <c r="A611" s="87" t="n">
        <v>607</v>
      </c>
      <c r="B611" s="90" t="n">
        <f aca="false">EOMONTH(Input!$C$7,A611)</f>
        <v>61393</v>
      </c>
      <c r="C611" s="90"/>
      <c r="D611" s="95" t="n">
        <f aca="false">IF($B611&gt;Input!$O$24,$D610,($D610+Input!$O$30)*(1+Input!$O$29/(100*12)))</f>
        <v>87713.2018367199</v>
      </c>
      <c r="E611" s="95" t="n">
        <f aca="false">IF($B611&gt;Input!$O$31,$E610,($E610+Input!$O$37)*(1+Input!$O$36/(100*12)))</f>
        <v>95980.2767511178</v>
      </c>
      <c r="F611" s="95" t="n">
        <f aca="false">IF($B611&gt;Input!$O$38,$F610,($F610+Input!$O$44)*(1+Input!$O$43/(100*12)))</f>
        <v>0</v>
      </c>
      <c r="G611" s="90"/>
      <c r="H611" s="95" t="n">
        <f aca="false">(IF(AND(($B611&gt;=Input!$O$24),($B611&lt;=Input!$O$26)),$H610+Input!$O$25/Input!$O$27,$H610))</f>
        <v>-200000</v>
      </c>
      <c r="I611" s="95" t="n">
        <f aca="false">(IF(AND(($B611&gt;Input!$O$31),($B611&lt;=Input!$O$33)),$I610+Input!$O$32/Input!$O$34,$I610))</f>
        <v>-200000</v>
      </c>
      <c r="J611" s="95" t="n">
        <f aca="false">(IF(AND(($B611&gt;=Input!$O$38),($B611&lt;=Input!$O$40)),$J610+Input!$O$39/Input!$O$41,$J610))</f>
        <v>0</v>
      </c>
      <c r="K611" s="95"/>
      <c r="L611" s="95" t="n">
        <f aca="false">$D611+$E611+$F611+$H611+$I611+$J611</f>
        <v>-216306.521412162</v>
      </c>
    </row>
    <row r="612" customFormat="false" ht="12.8" hidden="false" customHeight="false" outlineLevel="0" collapsed="false">
      <c r="A612" s="87" t="n">
        <v>608</v>
      </c>
      <c r="B612" s="90" t="n">
        <f aca="false">EOMONTH(Input!$C$7,A612)</f>
        <v>61422</v>
      </c>
      <c r="C612" s="90"/>
      <c r="D612" s="95" t="n">
        <f aca="false">IF($B612&gt;Input!$O$24,$D611,($D611+Input!$O$30)*(1+Input!$O$29/(100*12)))</f>
        <v>87713.2018367199</v>
      </c>
      <c r="E612" s="95" t="n">
        <f aca="false">IF($B612&gt;Input!$O$31,$E611,($E611+Input!$O$37)*(1+Input!$O$36/(100*12)))</f>
        <v>95980.2767511178</v>
      </c>
      <c r="F612" s="95" t="n">
        <f aca="false">IF($B612&gt;Input!$O$38,$F611,($F611+Input!$O$44)*(1+Input!$O$43/(100*12)))</f>
        <v>0</v>
      </c>
      <c r="G612" s="90"/>
      <c r="H612" s="95" t="n">
        <f aca="false">(IF(AND(($B612&gt;=Input!$O$24),($B612&lt;=Input!$O$26)),$H611+Input!$O$25/Input!$O$27,$H611))</f>
        <v>-200000</v>
      </c>
      <c r="I612" s="95" t="n">
        <f aca="false">(IF(AND(($B612&gt;Input!$O$31),($B612&lt;=Input!$O$33)),$I611+Input!$O$32/Input!$O$34,$I611))</f>
        <v>-200000</v>
      </c>
      <c r="J612" s="95" t="n">
        <f aca="false">(IF(AND(($B612&gt;=Input!$O$38),($B612&lt;=Input!$O$40)),$J611+Input!$O$39/Input!$O$41,$J611))</f>
        <v>0</v>
      </c>
      <c r="K612" s="95"/>
      <c r="L612" s="95" t="n">
        <f aca="false">$D612+$E612+$F612+$H612+$I612+$J612</f>
        <v>-216306.521412162</v>
      </c>
    </row>
    <row r="613" customFormat="false" ht="12.8" hidden="false" customHeight="false" outlineLevel="0" collapsed="false">
      <c r="A613" s="87" t="n">
        <v>609</v>
      </c>
      <c r="B613" s="90" t="n">
        <f aca="false">EOMONTH(Input!$C$7,A613)</f>
        <v>61453</v>
      </c>
      <c r="C613" s="90"/>
      <c r="D613" s="95" t="n">
        <f aca="false">IF($B613&gt;Input!$O$24,$D612,($D612+Input!$O$30)*(1+Input!$O$29/(100*12)))</f>
        <v>87713.2018367199</v>
      </c>
      <c r="E613" s="95" t="n">
        <f aca="false">IF($B613&gt;Input!$O$31,$E612,($E612+Input!$O$37)*(1+Input!$O$36/(100*12)))</f>
        <v>95980.2767511178</v>
      </c>
      <c r="F613" s="95" t="n">
        <f aca="false">IF($B613&gt;Input!$O$38,$F612,($F612+Input!$O$44)*(1+Input!$O$43/(100*12)))</f>
        <v>0</v>
      </c>
      <c r="G613" s="90"/>
      <c r="H613" s="95" t="n">
        <f aca="false">(IF(AND(($B613&gt;=Input!$O$24),($B613&lt;=Input!$O$26)),$H612+Input!$O$25/Input!$O$27,$H612))</f>
        <v>-200000</v>
      </c>
      <c r="I613" s="95" t="n">
        <f aca="false">(IF(AND(($B613&gt;Input!$O$31),($B613&lt;=Input!$O$33)),$I612+Input!$O$32/Input!$O$34,$I612))</f>
        <v>-200000</v>
      </c>
      <c r="J613" s="95" t="n">
        <f aca="false">(IF(AND(($B613&gt;=Input!$O$38),($B613&lt;=Input!$O$40)),$J612+Input!$O$39/Input!$O$41,$J612))</f>
        <v>0</v>
      </c>
      <c r="K613" s="95"/>
      <c r="L613" s="95" t="n">
        <f aca="false">$D613+$E613+$F613+$H613+$I613+$J613</f>
        <v>-216306.521412162</v>
      </c>
    </row>
    <row r="614" customFormat="false" ht="12.8" hidden="false" customHeight="false" outlineLevel="0" collapsed="false">
      <c r="A614" s="87" t="n">
        <v>610</v>
      </c>
      <c r="B614" s="90" t="n">
        <f aca="false">EOMONTH(Input!$C$7,A614)</f>
        <v>61483</v>
      </c>
      <c r="C614" s="90"/>
      <c r="D614" s="95" t="n">
        <f aca="false">IF($B614&gt;Input!$O$24,$D613,($D613+Input!$O$30)*(1+Input!$O$29/(100*12)))</f>
        <v>87713.2018367199</v>
      </c>
      <c r="E614" s="95" t="n">
        <f aca="false">IF($B614&gt;Input!$O$31,$E613,($E613+Input!$O$37)*(1+Input!$O$36/(100*12)))</f>
        <v>95980.2767511178</v>
      </c>
      <c r="F614" s="95" t="n">
        <f aca="false">IF($B614&gt;Input!$O$38,$F613,($F613+Input!$O$44)*(1+Input!$O$43/(100*12)))</f>
        <v>0</v>
      </c>
      <c r="G614" s="90"/>
      <c r="H614" s="95" t="n">
        <f aca="false">(IF(AND(($B614&gt;=Input!$O$24),($B614&lt;=Input!$O$26)),$H613+Input!$O$25/Input!$O$27,$H613))</f>
        <v>-200000</v>
      </c>
      <c r="I614" s="95" t="n">
        <f aca="false">(IF(AND(($B614&gt;Input!$O$31),($B614&lt;=Input!$O$33)),$I613+Input!$O$32/Input!$O$34,$I613))</f>
        <v>-200000</v>
      </c>
      <c r="J614" s="95" t="n">
        <f aca="false">(IF(AND(($B614&gt;=Input!$O$38),($B614&lt;=Input!$O$40)),$J613+Input!$O$39/Input!$O$41,$J613))</f>
        <v>0</v>
      </c>
      <c r="K614" s="95"/>
      <c r="L614" s="95" t="n">
        <f aca="false">$D614+$E614+$F614+$H614+$I614+$J614</f>
        <v>-216306.521412162</v>
      </c>
    </row>
    <row r="615" customFormat="false" ht="12.8" hidden="false" customHeight="false" outlineLevel="0" collapsed="false">
      <c r="A615" s="87" t="n">
        <v>611</v>
      </c>
      <c r="B615" s="90" t="n">
        <f aca="false">EOMONTH(Input!$C$7,A615)</f>
        <v>61514</v>
      </c>
      <c r="C615" s="90"/>
      <c r="D615" s="95" t="n">
        <f aca="false">IF($B615&gt;Input!$O$24,$D614,($D614+Input!$O$30)*(1+Input!$O$29/(100*12)))</f>
        <v>87713.2018367199</v>
      </c>
      <c r="E615" s="95" t="n">
        <f aca="false">IF($B615&gt;Input!$O$31,$E614,($E614+Input!$O$37)*(1+Input!$O$36/(100*12)))</f>
        <v>95980.2767511178</v>
      </c>
      <c r="F615" s="95" t="n">
        <f aca="false">IF($B615&gt;Input!$O$38,$F614,($F614+Input!$O$44)*(1+Input!$O$43/(100*12)))</f>
        <v>0</v>
      </c>
      <c r="G615" s="90"/>
      <c r="H615" s="95" t="n">
        <f aca="false">(IF(AND(($B615&gt;=Input!$O$24),($B615&lt;=Input!$O$26)),$H614+Input!$O$25/Input!$O$27,$H614))</f>
        <v>-200000</v>
      </c>
      <c r="I615" s="95" t="n">
        <f aca="false">(IF(AND(($B615&gt;Input!$O$31),($B615&lt;=Input!$O$33)),$I614+Input!$O$32/Input!$O$34,$I614))</f>
        <v>-200000</v>
      </c>
      <c r="J615" s="95" t="n">
        <f aca="false">(IF(AND(($B615&gt;=Input!$O$38),($B615&lt;=Input!$O$40)),$J614+Input!$O$39/Input!$O$41,$J614))</f>
        <v>0</v>
      </c>
      <c r="K615" s="95"/>
      <c r="L615" s="95" t="n">
        <f aca="false">$D615+$E615+$F615+$H615+$I615+$J615</f>
        <v>-216306.521412162</v>
      </c>
    </row>
    <row r="616" customFormat="false" ht="12.8" hidden="false" customHeight="false" outlineLevel="0" collapsed="false">
      <c r="A616" s="87" t="n">
        <v>612</v>
      </c>
      <c r="B616" s="90" t="n">
        <f aca="false">EOMONTH(Input!$C$7,A616)</f>
        <v>61544</v>
      </c>
      <c r="C616" s="90"/>
      <c r="D616" s="95" t="n">
        <f aca="false">IF($B616&gt;Input!$O$24,$D615,($D615+Input!$O$30)*(1+Input!$O$29/(100*12)))</f>
        <v>87713.2018367199</v>
      </c>
      <c r="E616" s="95" t="n">
        <f aca="false">IF($B616&gt;Input!$O$31,$E615,($E615+Input!$O$37)*(1+Input!$O$36/(100*12)))</f>
        <v>95980.2767511178</v>
      </c>
      <c r="F616" s="95" t="n">
        <f aca="false">IF($B616&gt;Input!$O$38,$F615,($F615+Input!$O$44)*(1+Input!$O$43/(100*12)))</f>
        <v>0</v>
      </c>
      <c r="G616" s="90"/>
      <c r="H616" s="95" t="n">
        <f aca="false">(IF(AND(($B616&gt;=Input!$O$24),($B616&lt;=Input!$O$26)),$H615+Input!$O$25/Input!$O$27,$H615))</f>
        <v>-200000</v>
      </c>
      <c r="I616" s="95" t="n">
        <f aca="false">(IF(AND(($B616&gt;Input!$O$31),($B616&lt;=Input!$O$33)),$I615+Input!$O$32/Input!$O$34,$I615))</f>
        <v>-200000</v>
      </c>
      <c r="J616" s="95" t="n">
        <f aca="false">(IF(AND(($B616&gt;=Input!$O$38),($B616&lt;=Input!$O$40)),$J615+Input!$O$39/Input!$O$41,$J615))</f>
        <v>0</v>
      </c>
      <c r="K616" s="95"/>
      <c r="L616" s="95" t="n">
        <f aca="false">$D616+$E616+$F616+$H616+$I616+$J616</f>
        <v>-216306.521412162</v>
      </c>
    </row>
    <row r="617" customFormat="false" ht="12.8" hidden="false" customHeight="false" outlineLevel="0" collapsed="false">
      <c r="A617" s="87" t="n">
        <v>613</v>
      </c>
      <c r="B617" s="90" t="n">
        <f aca="false">EOMONTH(Input!$C$7,A617)</f>
        <v>61575</v>
      </c>
      <c r="C617" s="90"/>
      <c r="D617" s="95" t="n">
        <f aca="false">IF($B617&gt;Input!$O$24,$D616,($D616+Input!$O$30)*(1+Input!$O$29/(100*12)))</f>
        <v>87713.2018367199</v>
      </c>
      <c r="E617" s="95" t="n">
        <f aca="false">IF($B617&gt;Input!$O$31,$E616,($E616+Input!$O$37)*(1+Input!$O$36/(100*12)))</f>
        <v>95980.2767511178</v>
      </c>
      <c r="F617" s="95" t="n">
        <f aca="false">IF($B617&gt;Input!$O$38,$F616,($F616+Input!$O$44)*(1+Input!$O$43/(100*12)))</f>
        <v>0</v>
      </c>
      <c r="G617" s="90"/>
      <c r="H617" s="95" t="n">
        <f aca="false">(IF(AND(($B617&gt;=Input!$O$24),($B617&lt;=Input!$O$26)),$H616+Input!$O$25/Input!$O$27,$H616))</f>
        <v>-200000</v>
      </c>
      <c r="I617" s="95" t="n">
        <f aca="false">(IF(AND(($B617&gt;Input!$O$31),($B617&lt;=Input!$O$33)),$I616+Input!$O$32/Input!$O$34,$I616))</f>
        <v>-200000</v>
      </c>
      <c r="J617" s="95" t="n">
        <f aca="false">(IF(AND(($B617&gt;=Input!$O$38),($B617&lt;=Input!$O$40)),$J616+Input!$O$39/Input!$O$41,$J616))</f>
        <v>0</v>
      </c>
      <c r="K617" s="95"/>
      <c r="L617" s="95" t="n">
        <f aca="false">$D617+$E617+$F617+$H617+$I617+$J617</f>
        <v>-216306.521412162</v>
      </c>
    </row>
    <row r="618" customFormat="false" ht="12.8" hidden="false" customHeight="false" outlineLevel="0" collapsed="false">
      <c r="A618" s="87" t="n">
        <v>614</v>
      </c>
      <c r="B618" s="90" t="n">
        <f aca="false">EOMONTH(Input!$C$7,A618)</f>
        <v>61606</v>
      </c>
      <c r="C618" s="90"/>
      <c r="D618" s="95" t="n">
        <f aca="false">IF($B618&gt;Input!$O$24,$D617,($D617+Input!$O$30)*(1+Input!$O$29/(100*12)))</f>
        <v>87713.2018367199</v>
      </c>
      <c r="E618" s="95" t="n">
        <f aca="false">IF($B618&gt;Input!$O$31,$E617,($E617+Input!$O$37)*(1+Input!$O$36/(100*12)))</f>
        <v>95980.2767511178</v>
      </c>
      <c r="F618" s="95" t="n">
        <f aca="false">IF($B618&gt;Input!$O$38,$F617,($F617+Input!$O$44)*(1+Input!$O$43/(100*12)))</f>
        <v>0</v>
      </c>
      <c r="G618" s="90"/>
      <c r="H618" s="95" t="n">
        <f aca="false">(IF(AND(($B618&gt;=Input!$O$24),($B618&lt;=Input!$O$26)),$H617+Input!$O$25/Input!$O$27,$H617))</f>
        <v>-200000</v>
      </c>
      <c r="I618" s="95" t="n">
        <f aca="false">(IF(AND(($B618&gt;Input!$O$31),($B618&lt;=Input!$O$33)),$I617+Input!$O$32/Input!$O$34,$I617))</f>
        <v>-200000</v>
      </c>
      <c r="J618" s="95" t="n">
        <f aca="false">(IF(AND(($B618&gt;=Input!$O$38),($B618&lt;=Input!$O$40)),$J617+Input!$O$39/Input!$O$41,$J617))</f>
        <v>0</v>
      </c>
      <c r="K618" s="95"/>
      <c r="L618" s="95" t="n">
        <f aca="false">$D618+$E618+$F618+$H618+$I618+$J618</f>
        <v>-216306.521412162</v>
      </c>
    </row>
    <row r="619" customFormat="false" ht="12.8" hidden="false" customHeight="false" outlineLevel="0" collapsed="false">
      <c r="A619" s="87" t="n">
        <v>615</v>
      </c>
      <c r="B619" s="90" t="n">
        <f aca="false">EOMONTH(Input!$C$7,A619)</f>
        <v>61636</v>
      </c>
      <c r="C619" s="90"/>
      <c r="D619" s="95" t="n">
        <f aca="false">IF($B619&gt;Input!$O$24,$D618,($D618+Input!$O$30)*(1+Input!$O$29/(100*12)))</f>
        <v>87713.2018367199</v>
      </c>
      <c r="E619" s="95" t="n">
        <f aca="false">IF($B619&gt;Input!$O$31,$E618,($E618+Input!$O$37)*(1+Input!$O$36/(100*12)))</f>
        <v>95980.2767511178</v>
      </c>
      <c r="F619" s="95" t="n">
        <f aca="false">IF($B619&gt;Input!$O$38,$F618,($F618+Input!$O$44)*(1+Input!$O$43/(100*12)))</f>
        <v>0</v>
      </c>
      <c r="G619" s="90"/>
      <c r="H619" s="95" t="n">
        <f aca="false">(IF(AND(($B619&gt;=Input!$O$24),($B619&lt;=Input!$O$26)),$H618+Input!$O$25/Input!$O$27,$H618))</f>
        <v>-200000</v>
      </c>
      <c r="I619" s="95" t="n">
        <f aca="false">(IF(AND(($B619&gt;Input!$O$31),($B619&lt;=Input!$O$33)),$I618+Input!$O$32/Input!$O$34,$I618))</f>
        <v>-200000</v>
      </c>
      <c r="J619" s="95" t="n">
        <f aca="false">(IF(AND(($B619&gt;=Input!$O$38),($B619&lt;=Input!$O$40)),$J618+Input!$O$39/Input!$O$41,$J618))</f>
        <v>0</v>
      </c>
      <c r="K619" s="95"/>
      <c r="L619" s="95" t="n">
        <f aca="false">$D619+$E619+$F619+$H619+$I619+$J619</f>
        <v>-216306.521412162</v>
      </c>
    </row>
    <row r="620" customFormat="false" ht="12.8" hidden="false" customHeight="false" outlineLevel="0" collapsed="false">
      <c r="A620" s="87" t="n">
        <v>616</v>
      </c>
      <c r="B620" s="90" t="n">
        <f aca="false">EOMONTH(Input!$C$7,A620)</f>
        <v>61667</v>
      </c>
      <c r="C620" s="90"/>
      <c r="D620" s="95" t="n">
        <f aca="false">IF($B620&gt;Input!$O$24,$D619,($D619+Input!$O$30)*(1+Input!$O$29/(100*12)))</f>
        <v>87713.2018367199</v>
      </c>
      <c r="E620" s="95" t="n">
        <f aca="false">IF($B620&gt;Input!$O$31,$E619,($E619+Input!$O$37)*(1+Input!$O$36/(100*12)))</f>
        <v>95980.2767511178</v>
      </c>
      <c r="F620" s="95" t="n">
        <f aca="false">IF($B620&gt;Input!$O$38,$F619,($F619+Input!$O$44)*(1+Input!$O$43/(100*12)))</f>
        <v>0</v>
      </c>
      <c r="G620" s="90"/>
      <c r="H620" s="95" t="n">
        <f aca="false">(IF(AND(($B620&gt;=Input!$O$24),($B620&lt;=Input!$O$26)),$H619+Input!$O$25/Input!$O$27,$H619))</f>
        <v>-200000</v>
      </c>
      <c r="I620" s="95" t="n">
        <f aca="false">(IF(AND(($B620&gt;Input!$O$31),($B620&lt;=Input!$O$33)),$I619+Input!$O$32/Input!$O$34,$I619))</f>
        <v>-200000</v>
      </c>
      <c r="J620" s="95" t="n">
        <f aca="false">(IF(AND(($B620&gt;=Input!$O$38),($B620&lt;=Input!$O$40)),$J619+Input!$O$39/Input!$O$41,$J619))</f>
        <v>0</v>
      </c>
      <c r="K620" s="95"/>
      <c r="L620" s="95" t="n">
        <f aca="false">$D620+$E620+$F620+$H620+$I620+$J620</f>
        <v>-216306.521412162</v>
      </c>
    </row>
    <row r="621" customFormat="false" ht="12.8" hidden="false" customHeight="false" outlineLevel="0" collapsed="false">
      <c r="A621" s="87" t="n">
        <v>617</v>
      </c>
      <c r="B621" s="90" t="n">
        <f aca="false">EOMONTH(Input!$C$7,A621)</f>
        <v>61697</v>
      </c>
      <c r="C621" s="90"/>
      <c r="D621" s="95" t="n">
        <f aca="false">IF($B621&gt;Input!$O$24,$D620,($D620+Input!$O$30)*(1+Input!$O$29/(100*12)))</f>
        <v>87713.2018367199</v>
      </c>
      <c r="E621" s="95" t="n">
        <f aca="false">IF($B621&gt;Input!$O$31,$E620,($E620+Input!$O$37)*(1+Input!$O$36/(100*12)))</f>
        <v>95980.2767511178</v>
      </c>
      <c r="F621" s="95" t="n">
        <f aca="false">IF($B621&gt;Input!$O$38,$F620,($F620+Input!$O$44)*(1+Input!$O$43/(100*12)))</f>
        <v>0</v>
      </c>
      <c r="G621" s="90"/>
      <c r="H621" s="95" t="n">
        <f aca="false">(IF(AND(($B621&gt;=Input!$O$24),($B621&lt;=Input!$O$26)),$H620+Input!$O$25/Input!$O$27,$H620))</f>
        <v>-200000</v>
      </c>
      <c r="I621" s="95" t="n">
        <f aca="false">(IF(AND(($B621&gt;Input!$O$31),($B621&lt;=Input!$O$33)),$I620+Input!$O$32/Input!$O$34,$I620))</f>
        <v>-200000</v>
      </c>
      <c r="J621" s="95" t="n">
        <f aca="false">(IF(AND(($B621&gt;=Input!$O$38),($B621&lt;=Input!$O$40)),$J620+Input!$O$39/Input!$O$41,$J620))</f>
        <v>0</v>
      </c>
      <c r="K621" s="95"/>
      <c r="L621" s="95" t="n">
        <f aca="false">$D621+$E621+$F621+$H621+$I621+$J621</f>
        <v>-216306.521412162</v>
      </c>
    </row>
    <row r="622" customFormat="false" ht="12.8" hidden="false" customHeight="false" outlineLevel="0" collapsed="false">
      <c r="A622" s="87" t="n">
        <v>618</v>
      </c>
      <c r="B622" s="90" t="n">
        <f aca="false">EOMONTH(Input!$C$7,A622)</f>
        <v>61728</v>
      </c>
      <c r="C622" s="90"/>
      <c r="D622" s="95" t="n">
        <f aca="false">IF($B622&gt;Input!$O$24,$D621,($D621+Input!$O$30)*(1+Input!$O$29/(100*12)))</f>
        <v>87713.2018367199</v>
      </c>
      <c r="E622" s="95" t="n">
        <f aca="false">IF($B622&gt;Input!$O$31,$E621,($E621+Input!$O$37)*(1+Input!$O$36/(100*12)))</f>
        <v>95980.2767511178</v>
      </c>
      <c r="F622" s="95" t="n">
        <f aca="false">IF($B622&gt;Input!$O$38,$F621,($F621+Input!$O$44)*(1+Input!$O$43/(100*12)))</f>
        <v>0</v>
      </c>
      <c r="G622" s="90"/>
      <c r="H622" s="95" t="n">
        <f aca="false">(IF(AND(($B622&gt;=Input!$O$24),($B622&lt;=Input!$O$26)),$H621+Input!$O$25/Input!$O$27,$H621))</f>
        <v>-200000</v>
      </c>
      <c r="I622" s="95" t="n">
        <f aca="false">(IF(AND(($B622&gt;Input!$O$31),($B622&lt;=Input!$O$33)),$I621+Input!$O$32/Input!$O$34,$I621))</f>
        <v>-200000</v>
      </c>
      <c r="J622" s="95" t="n">
        <f aca="false">(IF(AND(($B622&gt;=Input!$O$38),($B622&lt;=Input!$O$40)),$J621+Input!$O$39/Input!$O$41,$J621))</f>
        <v>0</v>
      </c>
      <c r="K622" s="95"/>
      <c r="L622" s="95" t="n">
        <f aca="false">$D622+$E622+$F622+$H622+$I622+$J622</f>
        <v>-216306.521412162</v>
      </c>
    </row>
    <row r="623" customFormat="false" ht="12.8" hidden="false" customHeight="false" outlineLevel="0" collapsed="false">
      <c r="A623" s="87" t="n">
        <v>619</v>
      </c>
      <c r="B623" s="90" t="n">
        <f aca="false">EOMONTH(Input!$C$7,A623)</f>
        <v>61759</v>
      </c>
      <c r="C623" s="90"/>
      <c r="D623" s="95" t="n">
        <f aca="false">IF($B623&gt;Input!$O$24,$D622,($D622+Input!$O$30)*(1+Input!$O$29/(100*12)))</f>
        <v>87713.2018367199</v>
      </c>
      <c r="E623" s="95" t="n">
        <f aca="false">IF($B623&gt;Input!$O$31,$E622,($E622+Input!$O$37)*(1+Input!$O$36/(100*12)))</f>
        <v>95980.2767511178</v>
      </c>
      <c r="F623" s="95" t="n">
        <f aca="false">IF($B623&gt;Input!$O$38,$F622,($F622+Input!$O$44)*(1+Input!$O$43/(100*12)))</f>
        <v>0</v>
      </c>
      <c r="G623" s="90"/>
      <c r="H623" s="95" t="n">
        <f aca="false">(IF(AND(($B623&gt;=Input!$O$24),($B623&lt;=Input!$O$26)),$H622+Input!$O$25/Input!$O$27,$H622))</f>
        <v>-200000</v>
      </c>
      <c r="I623" s="95" t="n">
        <f aca="false">(IF(AND(($B623&gt;Input!$O$31),($B623&lt;=Input!$O$33)),$I622+Input!$O$32/Input!$O$34,$I622))</f>
        <v>-200000</v>
      </c>
      <c r="J623" s="95" t="n">
        <f aca="false">(IF(AND(($B623&gt;=Input!$O$38),($B623&lt;=Input!$O$40)),$J622+Input!$O$39/Input!$O$41,$J622))</f>
        <v>0</v>
      </c>
      <c r="K623" s="95"/>
      <c r="L623" s="95" t="n">
        <f aca="false">$D623+$E623+$F623+$H623+$I623+$J623</f>
        <v>-216306.521412162</v>
      </c>
    </row>
    <row r="624" customFormat="false" ht="12.8" hidden="false" customHeight="false" outlineLevel="0" collapsed="false">
      <c r="A624" s="87" t="n">
        <v>620</v>
      </c>
      <c r="B624" s="90" t="n">
        <f aca="false">EOMONTH(Input!$C$7,A624)</f>
        <v>61787</v>
      </c>
      <c r="C624" s="90"/>
      <c r="D624" s="95" t="n">
        <f aca="false">IF($B624&gt;Input!$O$24,$D623,($D623+Input!$O$30)*(1+Input!$O$29/(100*12)))</f>
        <v>87713.2018367199</v>
      </c>
      <c r="E624" s="95" t="n">
        <f aca="false">IF($B624&gt;Input!$O$31,$E623,($E623+Input!$O$37)*(1+Input!$O$36/(100*12)))</f>
        <v>95980.2767511178</v>
      </c>
      <c r="F624" s="95" t="n">
        <f aca="false">IF($B624&gt;Input!$O$38,$F623,($F623+Input!$O$44)*(1+Input!$O$43/(100*12)))</f>
        <v>0</v>
      </c>
      <c r="G624" s="90"/>
      <c r="H624" s="95" t="n">
        <f aca="false">(IF(AND(($B624&gt;=Input!$O$24),($B624&lt;=Input!$O$26)),$H623+Input!$O$25/Input!$O$27,$H623))</f>
        <v>-200000</v>
      </c>
      <c r="I624" s="95" t="n">
        <f aca="false">(IF(AND(($B624&gt;Input!$O$31),($B624&lt;=Input!$O$33)),$I623+Input!$O$32/Input!$O$34,$I623))</f>
        <v>-200000</v>
      </c>
      <c r="J624" s="95" t="n">
        <f aca="false">(IF(AND(($B624&gt;=Input!$O$38),($B624&lt;=Input!$O$40)),$J623+Input!$O$39/Input!$O$41,$J623))</f>
        <v>0</v>
      </c>
      <c r="K624" s="95"/>
      <c r="L624" s="95" t="n">
        <f aca="false">$D624+$E624+$F624+$H624+$I624+$J624</f>
        <v>-216306.521412162</v>
      </c>
    </row>
    <row r="625" customFormat="false" ht="12.8" hidden="false" customHeight="false" outlineLevel="0" collapsed="false">
      <c r="A625" s="87" t="n">
        <v>621</v>
      </c>
      <c r="B625" s="90" t="n">
        <f aca="false">EOMONTH(Input!$C$7,A625)</f>
        <v>61818</v>
      </c>
      <c r="C625" s="90"/>
      <c r="D625" s="95" t="n">
        <f aca="false">IF($B625&gt;Input!$O$24,$D624,($D624+Input!$O$30)*(1+Input!$O$29/(100*12)))</f>
        <v>87713.2018367199</v>
      </c>
      <c r="E625" s="95" t="n">
        <f aca="false">IF($B625&gt;Input!$O$31,$E624,($E624+Input!$O$37)*(1+Input!$O$36/(100*12)))</f>
        <v>95980.2767511178</v>
      </c>
      <c r="F625" s="95" t="n">
        <f aca="false">IF($B625&gt;Input!$O$38,$F624,($F624+Input!$O$44)*(1+Input!$O$43/(100*12)))</f>
        <v>0</v>
      </c>
      <c r="G625" s="90"/>
      <c r="H625" s="95" t="n">
        <f aca="false">(IF(AND(($B625&gt;=Input!$O$24),($B625&lt;=Input!$O$26)),$H624+Input!$O$25/Input!$O$27,$H624))</f>
        <v>-200000</v>
      </c>
      <c r="I625" s="95" t="n">
        <f aca="false">(IF(AND(($B625&gt;Input!$O$31),($B625&lt;=Input!$O$33)),$I624+Input!$O$32/Input!$O$34,$I624))</f>
        <v>-200000</v>
      </c>
      <c r="J625" s="95" t="n">
        <f aca="false">(IF(AND(($B625&gt;=Input!$O$38),($B625&lt;=Input!$O$40)),$J624+Input!$O$39/Input!$O$41,$J624))</f>
        <v>0</v>
      </c>
      <c r="K625" s="95"/>
      <c r="L625" s="95" t="n">
        <f aca="false">$D625+$E625+$F625+$H625+$I625+$J625</f>
        <v>-216306.521412162</v>
      </c>
    </row>
    <row r="626" customFormat="false" ht="12.8" hidden="false" customHeight="false" outlineLevel="0" collapsed="false">
      <c r="A626" s="87" t="n">
        <v>622</v>
      </c>
      <c r="B626" s="90" t="n">
        <f aca="false">EOMONTH(Input!$C$7,A626)</f>
        <v>61848</v>
      </c>
      <c r="C626" s="90"/>
      <c r="D626" s="95" t="n">
        <f aca="false">IF($B626&gt;Input!$O$24,$D625,($D625+Input!$O$30)*(1+Input!$O$29/(100*12)))</f>
        <v>87713.2018367199</v>
      </c>
      <c r="E626" s="95" t="n">
        <f aca="false">IF($B626&gt;Input!$O$31,$E625,($E625+Input!$O$37)*(1+Input!$O$36/(100*12)))</f>
        <v>95980.2767511178</v>
      </c>
      <c r="F626" s="95" t="n">
        <f aca="false">IF($B626&gt;Input!$O$38,$F625,($F625+Input!$O$44)*(1+Input!$O$43/(100*12)))</f>
        <v>0</v>
      </c>
      <c r="G626" s="90"/>
      <c r="H626" s="95" t="n">
        <f aca="false">(IF(AND(($B626&gt;=Input!$O$24),($B626&lt;=Input!$O$26)),$H625+Input!$O$25/Input!$O$27,$H625))</f>
        <v>-200000</v>
      </c>
      <c r="I626" s="95" t="n">
        <f aca="false">(IF(AND(($B626&gt;Input!$O$31),($B626&lt;=Input!$O$33)),$I625+Input!$O$32/Input!$O$34,$I625))</f>
        <v>-200000</v>
      </c>
      <c r="J626" s="95" t="n">
        <f aca="false">(IF(AND(($B626&gt;=Input!$O$38),($B626&lt;=Input!$O$40)),$J625+Input!$O$39/Input!$O$41,$J625))</f>
        <v>0</v>
      </c>
      <c r="K626" s="95"/>
      <c r="L626" s="95" t="n">
        <f aca="false">$D626+$E626+$F626+$H626+$I626+$J626</f>
        <v>-216306.521412162</v>
      </c>
    </row>
    <row r="627" customFormat="false" ht="12.8" hidden="false" customHeight="false" outlineLevel="0" collapsed="false">
      <c r="A627" s="87" t="n">
        <v>623</v>
      </c>
      <c r="B627" s="90" t="n">
        <f aca="false">EOMONTH(Input!$C$7,A627)</f>
        <v>61879</v>
      </c>
      <c r="C627" s="90"/>
      <c r="D627" s="95" t="n">
        <f aca="false">IF($B627&gt;Input!$O$24,$D626,($D626+Input!$O$30)*(1+Input!$O$29/(100*12)))</f>
        <v>87713.2018367199</v>
      </c>
      <c r="E627" s="95" t="n">
        <f aca="false">IF($B627&gt;Input!$O$31,$E626,($E626+Input!$O$37)*(1+Input!$O$36/(100*12)))</f>
        <v>95980.2767511178</v>
      </c>
      <c r="F627" s="95" t="n">
        <f aca="false">IF($B627&gt;Input!$O$38,$F626,($F626+Input!$O$44)*(1+Input!$O$43/(100*12)))</f>
        <v>0</v>
      </c>
      <c r="G627" s="90"/>
      <c r="H627" s="95" t="n">
        <f aca="false">(IF(AND(($B627&gt;=Input!$O$24),($B627&lt;=Input!$O$26)),$H626+Input!$O$25/Input!$O$27,$H626))</f>
        <v>-200000</v>
      </c>
      <c r="I627" s="95" t="n">
        <f aca="false">(IF(AND(($B627&gt;Input!$O$31),($B627&lt;=Input!$O$33)),$I626+Input!$O$32/Input!$O$34,$I626))</f>
        <v>-200000</v>
      </c>
      <c r="J627" s="95" t="n">
        <f aca="false">(IF(AND(($B627&gt;=Input!$O$38),($B627&lt;=Input!$O$40)),$J626+Input!$O$39/Input!$O$41,$J626))</f>
        <v>0</v>
      </c>
      <c r="K627" s="95"/>
      <c r="L627" s="95" t="n">
        <f aca="false">$D627+$E627+$F627+$H627+$I627+$J627</f>
        <v>-216306.521412162</v>
      </c>
    </row>
    <row r="628" customFormat="false" ht="12.8" hidden="false" customHeight="false" outlineLevel="0" collapsed="false">
      <c r="A628" s="87" t="n">
        <v>624</v>
      </c>
      <c r="B628" s="90" t="n">
        <f aca="false">EOMONTH(Input!$C$7,A628)</f>
        <v>61909</v>
      </c>
      <c r="C628" s="90"/>
      <c r="D628" s="95" t="n">
        <f aca="false">IF($B628&gt;Input!$O$24,$D627,($D627+Input!$O$30)*(1+Input!$O$29/(100*12)))</f>
        <v>87713.2018367199</v>
      </c>
      <c r="E628" s="95" t="n">
        <f aca="false">IF($B628&gt;Input!$O$31,$E627,($E627+Input!$O$37)*(1+Input!$O$36/(100*12)))</f>
        <v>95980.2767511178</v>
      </c>
      <c r="F628" s="95" t="n">
        <f aca="false">IF($B628&gt;Input!$O$38,$F627,($F627+Input!$O$44)*(1+Input!$O$43/(100*12)))</f>
        <v>0</v>
      </c>
      <c r="G628" s="90"/>
      <c r="H628" s="95" t="n">
        <f aca="false">(IF(AND(($B628&gt;=Input!$O$24),($B628&lt;=Input!$O$26)),$H627+Input!$O$25/Input!$O$27,$H627))</f>
        <v>-200000</v>
      </c>
      <c r="I628" s="95" t="n">
        <f aca="false">(IF(AND(($B628&gt;Input!$O$31),($B628&lt;=Input!$O$33)),$I627+Input!$O$32/Input!$O$34,$I627))</f>
        <v>-200000</v>
      </c>
      <c r="J628" s="95" t="n">
        <f aca="false">(IF(AND(($B628&gt;=Input!$O$38),($B628&lt;=Input!$O$40)),$J627+Input!$O$39/Input!$O$41,$J627))</f>
        <v>0</v>
      </c>
      <c r="K628" s="95"/>
      <c r="L628" s="95" t="n">
        <f aca="false">$D628+$E628+$F628+$H628+$I628+$J628</f>
        <v>-216306.521412162</v>
      </c>
    </row>
    <row r="629" customFormat="false" ht="12.8" hidden="false" customHeight="false" outlineLevel="0" collapsed="false">
      <c r="A629" s="87" t="n">
        <v>625</v>
      </c>
      <c r="B629" s="90" t="n">
        <f aca="false">EOMONTH(Input!$C$7,A629)</f>
        <v>61940</v>
      </c>
      <c r="C629" s="90"/>
      <c r="D629" s="95" t="n">
        <f aca="false">IF($B629&gt;Input!$O$24,$D628,($D628+Input!$O$30)*(1+Input!$O$29/(100*12)))</f>
        <v>87713.2018367199</v>
      </c>
      <c r="E629" s="95" t="n">
        <f aca="false">IF($B629&gt;Input!$O$31,$E628,($E628+Input!$O$37)*(1+Input!$O$36/(100*12)))</f>
        <v>95980.2767511178</v>
      </c>
      <c r="F629" s="95" t="n">
        <f aca="false">IF($B629&gt;Input!$O$38,$F628,($F628+Input!$O$44)*(1+Input!$O$43/(100*12)))</f>
        <v>0</v>
      </c>
      <c r="G629" s="90"/>
      <c r="H629" s="95" t="n">
        <f aca="false">(IF(AND(($B629&gt;=Input!$O$24),($B629&lt;=Input!$O$26)),$H628+Input!$O$25/Input!$O$27,$H628))</f>
        <v>-200000</v>
      </c>
      <c r="I629" s="95" t="n">
        <f aca="false">(IF(AND(($B629&gt;Input!$O$31),($B629&lt;=Input!$O$33)),$I628+Input!$O$32/Input!$O$34,$I628))</f>
        <v>-200000</v>
      </c>
      <c r="J629" s="95" t="n">
        <f aca="false">(IF(AND(($B629&gt;=Input!$O$38),($B629&lt;=Input!$O$40)),$J628+Input!$O$39/Input!$O$41,$J628))</f>
        <v>0</v>
      </c>
      <c r="K629" s="95"/>
      <c r="L629" s="95" t="n">
        <f aca="false">$D629+$E629+$F629+$H629+$I629+$J629</f>
        <v>-216306.521412162</v>
      </c>
    </row>
    <row r="630" customFormat="false" ht="12.8" hidden="false" customHeight="false" outlineLevel="0" collapsed="false">
      <c r="A630" s="87" t="n">
        <v>626</v>
      </c>
      <c r="B630" s="90" t="n">
        <f aca="false">EOMONTH(Input!$C$7,A630)</f>
        <v>61971</v>
      </c>
      <c r="C630" s="90"/>
      <c r="D630" s="95" t="n">
        <f aca="false">IF($B630&gt;Input!$O$24,$D629,($D629+Input!$O$30)*(1+Input!$O$29/(100*12)))</f>
        <v>87713.2018367199</v>
      </c>
      <c r="E630" s="95" t="n">
        <f aca="false">IF($B630&gt;Input!$O$31,$E629,($E629+Input!$O$37)*(1+Input!$O$36/(100*12)))</f>
        <v>95980.2767511178</v>
      </c>
      <c r="F630" s="95" t="n">
        <f aca="false">IF($B630&gt;Input!$O$38,$F629,($F629+Input!$O$44)*(1+Input!$O$43/(100*12)))</f>
        <v>0</v>
      </c>
      <c r="G630" s="90"/>
      <c r="H630" s="95" t="n">
        <f aca="false">(IF(AND(($B630&gt;=Input!$O$24),($B630&lt;=Input!$O$26)),$H629+Input!$O$25/Input!$O$27,$H629))</f>
        <v>-200000</v>
      </c>
      <c r="I630" s="95" t="n">
        <f aca="false">(IF(AND(($B630&gt;Input!$O$31),($B630&lt;=Input!$O$33)),$I629+Input!$O$32/Input!$O$34,$I629))</f>
        <v>-200000</v>
      </c>
      <c r="J630" s="95" t="n">
        <f aca="false">(IF(AND(($B630&gt;=Input!$O$38),($B630&lt;=Input!$O$40)),$J629+Input!$O$39/Input!$O$41,$J629))</f>
        <v>0</v>
      </c>
      <c r="K630" s="95"/>
      <c r="L630" s="95" t="n">
        <f aca="false">$D630+$E630+$F630+$H630+$I630+$J630</f>
        <v>-216306.521412162</v>
      </c>
    </row>
    <row r="631" customFormat="false" ht="12.8" hidden="false" customHeight="false" outlineLevel="0" collapsed="false">
      <c r="A631" s="87" t="n">
        <v>627</v>
      </c>
      <c r="B631" s="90" t="n">
        <f aca="false">EOMONTH(Input!$C$7,A631)</f>
        <v>62001</v>
      </c>
      <c r="C631" s="90"/>
      <c r="D631" s="95" t="n">
        <f aca="false">IF($B631&gt;Input!$O$24,$D630,($D630+Input!$O$30)*(1+Input!$O$29/(100*12)))</f>
        <v>87713.2018367199</v>
      </c>
      <c r="E631" s="95" t="n">
        <f aca="false">IF($B631&gt;Input!$O$31,$E630,($E630+Input!$O$37)*(1+Input!$O$36/(100*12)))</f>
        <v>95980.2767511178</v>
      </c>
      <c r="F631" s="95" t="n">
        <f aca="false">IF($B631&gt;Input!$O$38,$F630,($F630+Input!$O$44)*(1+Input!$O$43/(100*12)))</f>
        <v>0</v>
      </c>
      <c r="G631" s="90"/>
      <c r="H631" s="95" t="n">
        <f aca="false">(IF(AND(($B631&gt;=Input!$O$24),($B631&lt;=Input!$O$26)),$H630+Input!$O$25/Input!$O$27,$H630))</f>
        <v>-200000</v>
      </c>
      <c r="I631" s="95" t="n">
        <f aca="false">(IF(AND(($B631&gt;Input!$O$31),($B631&lt;=Input!$O$33)),$I630+Input!$O$32/Input!$O$34,$I630))</f>
        <v>-200000</v>
      </c>
      <c r="J631" s="95" t="n">
        <f aca="false">(IF(AND(($B631&gt;=Input!$O$38),($B631&lt;=Input!$O$40)),$J630+Input!$O$39/Input!$O$41,$J630))</f>
        <v>0</v>
      </c>
      <c r="K631" s="95"/>
      <c r="L631" s="95" t="n">
        <f aca="false">$D631+$E631+$F631+$H631+$I631+$J631</f>
        <v>-216306.521412162</v>
      </c>
    </row>
    <row r="632" customFormat="false" ht="12.8" hidden="false" customHeight="false" outlineLevel="0" collapsed="false">
      <c r="A632" s="87" t="n">
        <v>628</v>
      </c>
      <c r="B632" s="90" t="n">
        <f aca="false">EOMONTH(Input!$C$7,A632)</f>
        <v>62032</v>
      </c>
      <c r="C632" s="90"/>
      <c r="D632" s="95" t="n">
        <f aca="false">IF($B632&gt;Input!$O$24,$D631,($D631+Input!$O$30)*(1+Input!$O$29/(100*12)))</f>
        <v>87713.2018367199</v>
      </c>
      <c r="E632" s="95" t="n">
        <f aca="false">IF($B632&gt;Input!$O$31,$E631,($E631+Input!$O$37)*(1+Input!$O$36/(100*12)))</f>
        <v>95980.2767511178</v>
      </c>
      <c r="F632" s="95" t="n">
        <f aca="false">IF($B632&gt;Input!$O$38,$F631,($F631+Input!$O$44)*(1+Input!$O$43/(100*12)))</f>
        <v>0</v>
      </c>
      <c r="G632" s="90"/>
      <c r="H632" s="95" t="n">
        <f aca="false">(IF(AND(($B632&gt;=Input!$O$24),($B632&lt;=Input!$O$26)),$H631+Input!$O$25/Input!$O$27,$H631))</f>
        <v>-200000</v>
      </c>
      <c r="I632" s="95" t="n">
        <f aca="false">(IF(AND(($B632&gt;Input!$O$31),($B632&lt;=Input!$O$33)),$I631+Input!$O$32/Input!$O$34,$I631))</f>
        <v>-200000</v>
      </c>
      <c r="J632" s="95" t="n">
        <f aca="false">(IF(AND(($B632&gt;=Input!$O$38),($B632&lt;=Input!$O$40)),$J631+Input!$O$39/Input!$O$41,$J631))</f>
        <v>0</v>
      </c>
      <c r="K632" s="95"/>
      <c r="L632" s="95" t="n">
        <f aca="false">$D632+$E632+$F632+$H632+$I632+$J632</f>
        <v>-216306.521412162</v>
      </c>
    </row>
    <row r="633" customFormat="false" ht="12.8" hidden="false" customHeight="false" outlineLevel="0" collapsed="false">
      <c r="A633" s="87" t="n">
        <v>629</v>
      </c>
      <c r="B633" s="90" t="n">
        <f aca="false">EOMONTH(Input!$C$7,A633)</f>
        <v>62062</v>
      </c>
      <c r="C633" s="90"/>
      <c r="D633" s="95" t="n">
        <f aca="false">IF($B633&gt;Input!$O$24,$D632,($D632+Input!$O$30)*(1+Input!$O$29/(100*12)))</f>
        <v>87713.2018367199</v>
      </c>
      <c r="E633" s="95" t="n">
        <f aca="false">IF($B633&gt;Input!$O$31,$E632,($E632+Input!$O$37)*(1+Input!$O$36/(100*12)))</f>
        <v>95980.2767511178</v>
      </c>
      <c r="F633" s="95" t="n">
        <f aca="false">IF($B633&gt;Input!$O$38,$F632,($F632+Input!$O$44)*(1+Input!$O$43/(100*12)))</f>
        <v>0</v>
      </c>
      <c r="G633" s="90"/>
      <c r="H633" s="95" t="n">
        <f aca="false">(IF(AND(($B633&gt;=Input!$O$24),($B633&lt;=Input!$O$26)),$H632+Input!$O$25/Input!$O$27,$H632))</f>
        <v>-200000</v>
      </c>
      <c r="I633" s="95" t="n">
        <f aca="false">(IF(AND(($B633&gt;Input!$O$31),($B633&lt;=Input!$O$33)),$I632+Input!$O$32/Input!$O$34,$I632))</f>
        <v>-200000</v>
      </c>
      <c r="J633" s="95" t="n">
        <f aca="false">(IF(AND(($B633&gt;=Input!$O$38),($B633&lt;=Input!$O$40)),$J632+Input!$O$39/Input!$O$41,$J632))</f>
        <v>0</v>
      </c>
      <c r="K633" s="95"/>
      <c r="L633" s="95" t="n">
        <f aca="false">$D633+$E633+$F633+$H633+$I633+$J633</f>
        <v>-216306.521412162</v>
      </c>
    </row>
    <row r="634" customFormat="false" ht="12.8" hidden="false" customHeight="false" outlineLevel="0" collapsed="false">
      <c r="A634" s="87" t="n">
        <v>630</v>
      </c>
      <c r="B634" s="90" t="n">
        <f aca="false">EOMONTH(Input!$C$7,A634)</f>
        <v>62093</v>
      </c>
      <c r="C634" s="90"/>
      <c r="D634" s="95" t="n">
        <f aca="false">IF($B634&gt;Input!$O$24,$D633,($D633+Input!$O$30)*(1+Input!$O$29/(100*12)))</f>
        <v>87713.2018367199</v>
      </c>
      <c r="E634" s="95" t="n">
        <f aca="false">IF($B634&gt;Input!$O$31,$E633,($E633+Input!$O$37)*(1+Input!$O$36/(100*12)))</f>
        <v>95980.2767511178</v>
      </c>
      <c r="F634" s="95" t="n">
        <f aca="false">IF($B634&gt;Input!$O$38,$F633,($F633+Input!$O$44)*(1+Input!$O$43/(100*12)))</f>
        <v>0</v>
      </c>
      <c r="G634" s="90"/>
      <c r="H634" s="95" t="n">
        <f aca="false">(IF(AND(($B634&gt;=Input!$O$24),($B634&lt;=Input!$O$26)),$H633+Input!$O$25/Input!$O$27,$H633))</f>
        <v>-200000</v>
      </c>
      <c r="I634" s="95" t="n">
        <f aca="false">(IF(AND(($B634&gt;Input!$O$31),($B634&lt;=Input!$O$33)),$I633+Input!$O$32/Input!$O$34,$I633))</f>
        <v>-200000</v>
      </c>
      <c r="J634" s="95" t="n">
        <f aca="false">(IF(AND(($B634&gt;=Input!$O$38),($B634&lt;=Input!$O$40)),$J633+Input!$O$39/Input!$O$41,$J633))</f>
        <v>0</v>
      </c>
      <c r="K634" s="95"/>
      <c r="L634" s="95" t="n">
        <f aca="false">$D634+$E634+$F634+$H634+$I634+$J634</f>
        <v>-216306.521412162</v>
      </c>
    </row>
    <row r="635" customFormat="false" ht="12.8" hidden="false" customHeight="false" outlineLevel="0" collapsed="false">
      <c r="A635" s="87" t="n">
        <v>631</v>
      </c>
      <c r="B635" s="90" t="n">
        <f aca="false">EOMONTH(Input!$C$7,A635)</f>
        <v>62124</v>
      </c>
      <c r="C635" s="90"/>
      <c r="D635" s="95" t="n">
        <f aca="false">IF($B635&gt;Input!$O$24,$D634,($D634+Input!$O$30)*(1+Input!$O$29/(100*12)))</f>
        <v>87713.2018367199</v>
      </c>
      <c r="E635" s="95" t="n">
        <f aca="false">IF($B635&gt;Input!$O$31,$E634,($E634+Input!$O$37)*(1+Input!$O$36/(100*12)))</f>
        <v>95980.2767511178</v>
      </c>
      <c r="F635" s="95" t="n">
        <f aca="false">IF($B635&gt;Input!$O$38,$F634,($F634+Input!$O$44)*(1+Input!$O$43/(100*12)))</f>
        <v>0</v>
      </c>
      <c r="G635" s="90"/>
      <c r="H635" s="95" t="n">
        <f aca="false">(IF(AND(($B635&gt;=Input!$O$24),($B635&lt;=Input!$O$26)),$H634+Input!$O$25/Input!$O$27,$H634))</f>
        <v>-200000</v>
      </c>
      <c r="I635" s="95" t="n">
        <f aca="false">(IF(AND(($B635&gt;Input!$O$31),($B635&lt;=Input!$O$33)),$I634+Input!$O$32/Input!$O$34,$I634))</f>
        <v>-200000</v>
      </c>
      <c r="J635" s="95" t="n">
        <f aca="false">(IF(AND(($B635&gt;=Input!$O$38),($B635&lt;=Input!$O$40)),$J634+Input!$O$39/Input!$O$41,$J634))</f>
        <v>0</v>
      </c>
      <c r="K635" s="95"/>
      <c r="L635" s="95" t="n">
        <f aca="false">$D635+$E635+$F635+$H635+$I635+$J635</f>
        <v>-216306.521412162</v>
      </c>
    </row>
    <row r="636" customFormat="false" ht="12.8" hidden="false" customHeight="false" outlineLevel="0" collapsed="false">
      <c r="A636" s="87" t="n">
        <v>632</v>
      </c>
      <c r="B636" s="90" t="n">
        <f aca="false">EOMONTH(Input!$C$7,A636)</f>
        <v>62152</v>
      </c>
      <c r="C636" s="90"/>
      <c r="D636" s="95" t="n">
        <f aca="false">IF($B636&gt;Input!$O$24,$D635,($D635+Input!$O$30)*(1+Input!$O$29/(100*12)))</f>
        <v>87713.2018367199</v>
      </c>
      <c r="E636" s="95" t="n">
        <f aca="false">IF($B636&gt;Input!$O$31,$E635,($E635+Input!$O$37)*(1+Input!$O$36/(100*12)))</f>
        <v>95980.2767511178</v>
      </c>
      <c r="F636" s="95" t="n">
        <f aca="false">IF($B636&gt;Input!$O$38,$F635,($F635+Input!$O$44)*(1+Input!$O$43/(100*12)))</f>
        <v>0</v>
      </c>
      <c r="G636" s="90"/>
      <c r="H636" s="95" t="n">
        <f aca="false">(IF(AND(($B636&gt;=Input!$O$24),($B636&lt;=Input!$O$26)),$H635+Input!$O$25/Input!$O$27,$H635))</f>
        <v>-200000</v>
      </c>
      <c r="I636" s="95" t="n">
        <f aca="false">(IF(AND(($B636&gt;Input!$O$31),($B636&lt;=Input!$O$33)),$I635+Input!$O$32/Input!$O$34,$I635))</f>
        <v>-200000</v>
      </c>
      <c r="J636" s="95" t="n">
        <f aca="false">(IF(AND(($B636&gt;=Input!$O$38),($B636&lt;=Input!$O$40)),$J635+Input!$O$39/Input!$O$41,$J635))</f>
        <v>0</v>
      </c>
      <c r="K636" s="95"/>
      <c r="L636" s="95" t="n">
        <f aca="false">$D636+$E636+$F636+$H636+$I636+$J636</f>
        <v>-216306.521412162</v>
      </c>
    </row>
    <row r="637" customFormat="false" ht="12.8" hidden="false" customHeight="false" outlineLevel="0" collapsed="false">
      <c r="A637" s="87" t="n">
        <v>633</v>
      </c>
      <c r="B637" s="90" t="n">
        <f aca="false">EOMONTH(Input!$C$7,A637)</f>
        <v>62183</v>
      </c>
      <c r="C637" s="90"/>
      <c r="D637" s="95" t="n">
        <f aca="false">IF($B637&gt;Input!$O$24,$D636,($D636+Input!$O$30)*(1+Input!$O$29/(100*12)))</f>
        <v>87713.2018367199</v>
      </c>
      <c r="E637" s="95" t="n">
        <f aca="false">IF($B637&gt;Input!$O$31,$E636,($E636+Input!$O$37)*(1+Input!$O$36/(100*12)))</f>
        <v>95980.2767511178</v>
      </c>
      <c r="F637" s="95" t="n">
        <f aca="false">IF($B637&gt;Input!$O$38,$F636,($F636+Input!$O$44)*(1+Input!$O$43/(100*12)))</f>
        <v>0</v>
      </c>
      <c r="G637" s="90"/>
      <c r="H637" s="95" t="n">
        <f aca="false">(IF(AND(($B637&gt;=Input!$O$24),($B637&lt;=Input!$O$26)),$H636+Input!$O$25/Input!$O$27,$H636))</f>
        <v>-200000</v>
      </c>
      <c r="I637" s="95" t="n">
        <f aca="false">(IF(AND(($B637&gt;Input!$O$31),($B637&lt;=Input!$O$33)),$I636+Input!$O$32/Input!$O$34,$I636))</f>
        <v>-200000</v>
      </c>
      <c r="J637" s="95" t="n">
        <f aca="false">(IF(AND(($B637&gt;=Input!$O$38),($B637&lt;=Input!$O$40)),$J636+Input!$O$39/Input!$O$41,$J636))</f>
        <v>0</v>
      </c>
      <c r="K637" s="95"/>
      <c r="L637" s="95" t="n">
        <f aca="false">$D637+$E637+$F637+$H637+$I637+$J637</f>
        <v>-216306.521412162</v>
      </c>
    </row>
    <row r="638" customFormat="false" ht="12.8" hidden="false" customHeight="false" outlineLevel="0" collapsed="false">
      <c r="A638" s="87" t="n">
        <v>634</v>
      </c>
      <c r="B638" s="90" t="n">
        <f aca="false">EOMONTH(Input!$C$7,A638)</f>
        <v>62213</v>
      </c>
      <c r="C638" s="90"/>
      <c r="D638" s="95" t="n">
        <f aca="false">IF($B638&gt;Input!$O$24,$D637,($D637+Input!$O$30)*(1+Input!$O$29/(100*12)))</f>
        <v>87713.2018367199</v>
      </c>
      <c r="E638" s="95" t="n">
        <f aca="false">IF($B638&gt;Input!$O$31,$E637,($E637+Input!$O$37)*(1+Input!$O$36/(100*12)))</f>
        <v>95980.2767511178</v>
      </c>
      <c r="F638" s="95" t="n">
        <f aca="false">IF($B638&gt;Input!$O$38,$F637,($F637+Input!$O$44)*(1+Input!$O$43/(100*12)))</f>
        <v>0</v>
      </c>
      <c r="G638" s="90"/>
      <c r="H638" s="95" t="n">
        <f aca="false">(IF(AND(($B638&gt;=Input!$O$24),($B638&lt;=Input!$O$26)),$H637+Input!$O$25/Input!$O$27,$H637))</f>
        <v>-200000</v>
      </c>
      <c r="I638" s="95" t="n">
        <f aca="false">(IF(AND(($B638&gt;Input!$O$31),($B638&lt;=Input!$O$33)),$I637+Input!$O$32/Input!$O$34,$I637))</f>
        <v>-200000</v>
      </c>
      <c r="J638" s="95" t="n">
        <f aca="false">(IF(AND(($B638&gt;=Input!$O$38),($B638&lt;=Input!$O$40)),$J637+Input!$O$39/Input!$O$41,$J637))</f>
        <v>0</v>
      </c>
      <c r="K638" s="95"/>
      <c r="L638" s="95" t="n">
        <f aca="false">$D638+$E638+$F638+$H638+$I638+$J638</f>
        <v>-216306.521412162</v>
      </c>
    </row>
    <row r="639" customFormat="false" ht="12.8" hidden="false" customHeight="false" outlineLevel="0" collapsed="false">
      <c r="A639" s="87" t="n">
        <v>635</v>
      </c>
      <c r="B639" s="90" t="n">
        <f aca="false">EOMONTH(Input!$C$7,A639)</f>
        <v>62244</v>
      </c>
      <c r="C639" s="90"/>
      <c r="D639" s="95" t="n">
        <f aca="false">IF($B639&gt;Input!$O$24,$D638,($D638+Input!$O$30)*(1+Input!$O$29/(100*12)))</f>
        <v>87713.2018367199</v>
      </c>
      <c r="E639" s="95" t="n">
        <f aca="false">IF($B639&gt;Input!$O$31,$E638,($E638+Input!$O$37)*(1+Input!$O$36/(100*12)))</f>
        <v>95980.2767511178</v>
      </c>
      <c r="F639" s="95" t="n">
        <f aca="false">IF($B639&gt;Input!$O$38,$F638,($F638+Input!$O$44)*(1+Input!$O$43/(100*12)))</f>
        <v>0</v>
      </c>
      <c r="G639" s="90"/>
      <c r="H639" s="95" t="n">
        <f aca="false">(IF(AND(($B639&gt;=Input!$O$24),($B639&lt;=Input!$O$26)),$H638+Input!$O$25/Input!$O$27,$H638))</f>
        <v>-200000</v>
      </c>
      <c r="I639" s="95" t="n">
        <f aca="false">(IF(AND(($B639&gt;Input!$O$31),($B639&lt;=Input!$O$33)),$I638+Input!$O$32/Input!$O$34,$I638))</f>
        <v>-200000</v>
      </c>
      <c r="J639" s="95" t="n">
        <f aca="false">(IF(AND(($B639&gt;=Input!$O$38),($B639&lt;=Input!$O$40)),$J638+Input!$O$39/Input!$O$41,$J638))</f>
        <v>0</v>
      </c>
      <c r="K639" s="95"/>
      <c r="L639" s="95" t="n">
        <f aca="false">$D639+$E639+$F639+$H639+$I639+$J639</f>
        <v>-216306.521412162</v>
      </c>
    </row>
    <row r="640" customFormat="false" ht="12.8" hidden="false" customHeight="false" outlineLevel="0" collapsed="false">
      <c r="A640" s="87" t="n">
        <v>636</v>
      </c>
      <c r="B640" s="90" t="n">
        <f aca="false">EOMONTH(Input!$C$7,A640)</f>
        <v>62274</v>
      </c>
      <c r="C640" s="90"/>
      <c r="D640" s="95" t="n">
        <f aca="false">IF($B640&gt;Input!$O$24,$D639,($D639+Input!$O$30)*(1+Input!$O$29/(100*12)))</f>
        <v>87713.2018367199</v>
      </c>
      <c r="E640" s="95" t="n">
        <f aca="false">IF($B640&gt;Input!$O$31,$E639,($E639+Input!$O$37)*(1+Input!$O$36/(100*12)))</f>
        <v>95980.2767511178</v>
      </c>
      <c r="F640" s="95" t="n">
        <f aca="false">IF($B640&gt;Input!$O$38,$F639,($F639+Input!$O$44)*(1+Input!$O$43/(100*12)))</f>
        <v>0</v>
      </c>
      <c r="G640" s="90"/>
      <c r="H640" s="95" t="n">
        <f aca="false">(IF(AND(($B640&gt;=Input!$O$24),($B640&lt;=Input!$O$26)),$H639+Input!$O$25/Input!$O$27,$H639))</f>
        <v>-200000</v>
      </c>
      <c r="I640" s="95" t="n">
        <f aca="false">(IF(AND(($B640&gt;Input!$O$31),($B640&lt;=Input!$O$33)),$I639+Input!$O$32/Input!$O$34,$I639))</f>
        <v>-200000</v>
      </c>
      <c r="J640" s="95" t="n">
        <f aca="false">(IF(AND(($B640&gt;=Input!$O$38),($B640&lt;=Input!$O$40)),$J639+Input!$O$39/Input!$O$41,$J639))</f>
        <v>0</v>
      </c>
      <c r="K640" s="95"/>
      <c r="L640" s="95" t="n">
        <f aca="false">$D640+$E640+$F640+$H640+$I640+$J640</f>
        <v>-216306.521412162</v>
      </c>
    </row>
    <row r="641" customFormat="false" ht="12.8" hidden="false" customHeight="false" outlineLevel="0" collapsed="false">
      <c r="A641" s="87" t="n">
        <v>637</v>
      </c>
      <c r="B641" s="90" t="n">
        <f aca="false">EOMONTH(Input!$C$7,A641)</f>
        <v>62305</v>
      </c>
      <c r="C641" s="90"/>
      <c r="D641" s="95" t="n">
        <f aca="false">IF($B641&gt;Input!$O$24,$D640,($D640+Input!$O$30)*(1+Input!$O$29/(100*12)))</f>
        <v>87713.2018367199</v>
      </c>
      <c r="E641" s="95" t="n">
        <f aca="false">IF($B641&gt;Input!$O$31,$E640,($E640+Input!$O$37)*(1+Input!$O$36/(100*12)))</f>
        <v>95980.2767511178</v>
      </c>
      <c r="F641" s="95" t="n">
        <f aca="false">IF($B641&gt;Input!$O$38,$F640,($F640+Input!$O$44)*(1+Input!$O$43/(100*12)))</f>
        <v>0</v>
      </c>
      <c r="G641" s="90"/>
      <c r="H641" s="95" t="n">
        <f aca="false">(IF(AND(($B641&gt;=Input!$O$24),($B641&lt;=Input!$O$26)),$H640+Input!$O$25/Input!$O$27,$H640))</f>
        <v>-200000</v>
      </c>
      <c r="I641" s="95" t="n">
        <f aca="false">(IF(AND(($B641&gt;Input!$O$31),($B641&lt;=Input!$O$33)),$I640+Input!$O$32/Input!$O$34,$I640))</f>
        <v>-200000</v>
      </c>
      <c r="J641" s="95" t="n">
        <f aca="false">(IF(AND(($B641&gt;=Input!$O$38),($B641&lt;=Input!$O$40)),$J640+Input!$O$39/Input!$O$41,$J640))</f>
        <v>0</v>
      </c>
      <c r="K641" s="95"/>
      <c r="L641" s="95" t="n">
        <f aca="false">$D641+$E641+$F641+$H641+$I641+$J641</f>
        <v>-216306.521412162</v>
      </c>
    </row>
    <row r="642" customFormat="false" ht="12.8" hidden="false" customHeight="false" outlineLevel="0" collapsed="false">
      <c r="A642" s="87" t="n">
        <v>638</v>
      </c>
      <c r="B642" s="90" t="n">
        <f aca="false">EOMONTH(Input!$C$7,A642)</f>
        <v>62336</v>
      </c>
      <c r="C642" s="90"/>
      <c r="D642" s="95" t="n">
        <f aca="false">IF($B642&gt;Input!$O$24,$D641,($D641+Input!$O$30)*(1+Input!$O$29/(100*12)))</f>
        <v>87713.2018367199</v>
      </c>
      <c r="E642" s="95" t="n">
        <f aca="false">IF($B642&gt;Input!$O$31,$E641,($E641+Input!$O$37)*(1+Input!$O$36/(100*12)))</f>
        <v>95980.2767511178</v>
      </c>
      <c r="F642" s="95" t="n">
        <f aca="false">IF($B642&gt;Input!$O$38,$F641,($F641+Input!$O$44)*(1+Input!$O$43/(100*12)))</f>
        <v>0</v>
      </c>
      <c r="G642" s="90"/>
      <c r="H642" s="95" t="n">
        <f aca="false">(IF(AND(($B642&gt;=Input!$O$24),($B642&lt;=Input!$O$26)),$H641+Input!$O$25/Input!$O$27,$H641))</f>
        <v>-200000</v>
      </c>
      <c r="I642" s="95" t="n">
        <f aca="false">(IF(AND(($B642&gt;Input!$O$31),($B642&lt;=Input!$O$33)),$I641+Input!$O$32/Input!$O$34,$I641))</f>
        <v>-200000</v>
      </c>
      <c r="J642" s="95" t="n">
        <f aca="false">(IF(AND(($B642&gt;=Input!$O$38),($B642&lt;=Input!$O$40)),$J641+Input!$O$39/Input!$O$41,$J641))</f>
        <v>0</v>
      </c>
      <c r="K642" s="95"/>
      <c r="L642" s="95" t="n">
        <f aca="false">$D642+$E642+$F642+$H642+$I642+$J642</f>
        <v>-216306.521412162</v>
      </c>
    </row>
    <row r="643" customFormat="false" ht="12.8" hidden="false" customHeight="false" outlineLevel="0" collapsed="false">
      <c r="A643" s="87" t="n">
        <v>639</v>
      </c>
      <c r="B643" s="90" t="n">
        <f aca="false">EOMONTH(Input!$C$7,A643)</f>
        <v>62366</v>
      </c>
      <c r="C643" s="90"/>
      <c r="D643" s="95" t="n">
        <f aca="false">IF($B643&gt;Input!$O$24,$D642,($D642+Input!$O$30)*(1+Input!$O$29/(100*12)))</f>
        <v>87713.2018367199</v>
      </c>
      <c r="E643" s="95" t="n">
        <f aca="false">IF($B643&gt;Input!$O$31,$E642,($E642+Input!$O$37)*(1+Input!$O$36/(100*12)))</f>
        <v>95980.2767511178</v>
      </c>
      <c r="F643" s="95" t="n">
        <f aca="false">IF($B643&gt;Input!$O$38,$F642,($F642+Input!$O$44)*(1+Input!$O$43/(100*12)))</f>
        <v>0</v>
      </c>
      <c r="G643" s="90"/>
      <c r="H643" s="95" t="n">
        <f aca="false">(IF(AND(($B643&gt;=Input!$O$24),($B643&lt;=Input!$O$26)),$H642+Input!$O$25/Input!$O$27,$H642))</f>
        <v>-200000</v>
      </c>
      <c r="I643" s="95" t="n">
        <f aca="false">(IF(AND(($B643&gt;Input!$O$31),($B643&lt;=Input!$O$33)),$I642+Input!$O$32/Input!$O$34,$I642))</f>
        <v>-200000</v>
      </c>
      <c r="J643" s="95" t="n">
        <f aca="false">(IF(AND(($B643&gt;=Input!$O$38),($B643&lt;=Input!$O$40)),$J642+Input!$O$39/Input!$O$41,$J642))</f>
        <v>0</v>
      </c>
      <c r="K643" s="95"/>
      <c r="L643" s="95" t="n">
        <f aca="false">$D643+$E643+$F643+$H643+$I643+$J643</f>
        <v>-216306.521412162</v>
      </c>
    </row>
    <row r="644" customFormat="false" ht="12.8" hidden="false" customHeight="false" outlineLevel="0" collapsed="false">
      <c r="A644" s="87" t="n">
        <v>640</v>
      </c>
      <c r="B644" s="90" t="n">
        <f aca="false">EOMONTH(Input!$C$7,A644)</f>
        <v>62397</v>
      </c>
      <c r="C644" s="90"/>
      <c r="D644" s="95" t="n">
        <f aca="false">IF($B644&gt;Input!$O$24,$D643,($D643+Input!$O$30)*(1+Input!$O$29/(100*12)))</f>
        <v>87713.2018367199</v>
      </c>
      <c r="E644" s="95" t="n">
        <f aca="false">IF($B644&gt;Input!$O$31,$E643,($E643+Input!$O$37)*(1+Input!$O$36/(100*12)))</f>
        <v>95980.2767511178</v>
      </c>
      <c r="F644" s="95" t="n">
        <f aca="false">IF($B644&gt;Input!$O$38,$F643,($F643+Input!$O$44)*(1+Input!$O$43/(100*12)))</f>
        <v>0</v>
      </c>
      <c r="G644" s="90"/>
      <c r="H644" s="95" t="n">
        <f aca="false">(IF(AND(($B644&gt;=Input!$O$24),($B644&lt;=Input!$O$26)),$H643+Input!$O$25/Input!$O$27,$H643))</f>
        <v>-200000</v>
      </c>
      <c r="I644" s="95" t="n">
        <f aca="false">(IF(AND(($B644&gt;Input!$O$31),($B644&lt;=Input!$O$33)),$I643+Input!$O$32/Input!$O$34,$I643))</f>
        <v>-200000</v>
      </c>
      <c r="J644" s="95" t="n">
        <f aca="false">(IF(AND(($B644&gt;=Input!$O$38),($B644&lt;=Input!$O$40)),$J643+Input!$O$39/Input!$O$41,$J643))</f>
        <v>0</v>
      </c>
      <c r="K644" s="95"/>
      <c r="L644" s="95" t="n">
        <f aca="false">$D644+$E644+$F644+$H644+$I644+$J644</f>
        <v>-216306.521412162</v>
      </c>
    </row>
    <row r="645" customFormat="false" ht="12.8" hidden="false" customHeight="false" outlineLevel="0" collapsed="false">
      <c r="A645" s="87" t="n">
        <v>641</v>
      </c>
      <c r="B645" s="90" t="n">
        <f aca="false">EOMONTH(Input!$C$7,A645)</f>
        <v>62427</v>
      </c>
      <c r="C645" s="90"/>
      <c r="D645" s="95" t="n">
        <f aca="false">IF($B645&gt;Input!$O$24,$D644,($D644+Input!$O$30)*(1+Input!$O$29/(100*12)))</f>
        <v>87713.2018367199</v>
      </c>
      <c r="E645" s="95" t="n">
        <f aca="false">IF($B645&gt;Input!$O$31,$E644,($E644+Input!$O$37)*(1+Input!$O$36/(100*12)))</f>
        <v>95980.2767511178</v>
      </c>
      <c r="F645" s="95" t="n">
        <f aca="false">IF($B645&gt;Input!$O$38,$F644,($F644+Input!$O$44)*(1+Input!$O$43/(100*12)))</f>
        <v>0</v>
      </c>
      <c r="G645" s="90"/>
      <c r="H645" s="95" t="n">
        <f aca="false">(IF(AND(($B645&gt;=Input!$O$24),($B645&lt;=Input!$O$26)),$H644+Input!$O$25/Input!$O$27,$H644))</f>
        <v>-200000</v>
      </c>
      <c r="I645" s="95" t="n">
        <f aca="false">(IF(AND(($B645&gt;Input!$O$31),($B645&lt;=Input!$O$33)),$I644+Input!$O$32/Input!$O$34,$I644))</f>
        <v>-200000</v>
      </c>
      <c r="J645" s="95" t="n">
        <f aca="false">(IF(AND(($B645&gt;=Input!$O$38),($B645&lt;=Input!$O$40)),$J644+Input!$O$39/Input!$O$41,$J644))</f>
        <v>0</v>
      </c>
      <c r="K645" s="95"/>
      <c r="L645" s="95" t="n">
        <f aca="false">$D645+$E645+$F645+$H645+$I645+$J645</f>
        <v>-216306.521412162</v>
      </c>
    </row>
    <row r="646" customFormat="false" ht="12.8" hidden="false" customHeight="false" outlineLevel="0" collapsed="false">
      <c r="A646" s="87" t="n">
        <v>642</v>
      </c>
      <c r="B646" s="90" t="n">
        <f aca="false">EOMONTH(Input!$C$7,A646)</f>
        <v>62458</v>
      </c>
      <c r="C646" s="90"/>
      <c r="D646" s="95" t="n">
        <f aca="false">IF($B646&gt;Input!$O$24,$D645,($D645+Input!$O$30)*(1+Input!$O$29/(100*12)))</f>
        <v>87713.2018367199</v>
      </c>
      <c r="E646" s="95" t="n">
        <f aca="false">IF($B646&gt;Input!$O$31,$E645,($E645+Input!$O$37)*(1+Input!$O$36/(100*12)))</f>
        <v>95980.2767511178</v>
      </c>
      <c r="F646" s="95" t="n">
        <f aca="false">IF($B646&gt;Input!$O$38,$F645,($F645+Input!$O$44)*(1+Input!$O$43/(100*12)))</f>
        <v>0</v>
      </c>
      <c r="G646" s="90"/>
      <c r="H646" s="95" t="n">
        <f aca="false">(IF(AND(($B646&gt;=Input!$O$24),($B646&lt;=Input!$O$26)),$H645+Input!$O$25/Input!$O$27,$H645))</f>
        <v>-200000</v>
      </c>
      <c r="I646" s="95" t="n">
        <f aca="false">(IF(AND(($B646&gt;Input!$O$31),($B646&lt;=Input!$O$33)),$I645+Input!$O$32/Input!$O$34,$I645))</f>
        <v>-200000</v>
      </c>
      <c r="J646" s="95" t="n">
        <f aca="false">(IF(AND(($B646&gt;=Input!$O$38),($B646&lt;=Input!$O$40)),$J645+Input!$O$39/Input!$O$41,$J645))</f>
        <v>0</v>
      </c>
      <c r="K646" s="95"/>
      <c r="L646" s="95" t="n">
        <f aca="false">$D646+$E646+$F646+$H646+$I646+$J646</f>
        <v>-216306.521412162</v>
      </c>
    </row>
    <row r="647" customFormat="false" ht="12.8" hidden="false" customHeight="false" outlineLevel="0" collapsed="false">
      <c r="A647" s="87" t="n">
        <v>643</v>
      </c>
      <c r="B647" s="90" t="n">
        <f aca="false">EOMONTH(Input!$C$7,A647)</f>
        <v>62489</v>
      </c>
      <c r="C647" s="90"/>
      <c r="D647" s="95" t="n">
        <f aca="false">IF($B647&gt;Input!$O$24,$D646,($D646+Input!$O$30)*(1+Input!$O$29/(100*12)))</f>
        <v>87713.2018367199</v>
      </c>
      <c r="E647" s="95" t="n">
        <f aca="false">IF($B647&gt;Input!$O$31,$E646,($E646+Input!$O$37)*(1+Input!$O$36/(100*12)))</f>
        <v>95980.2767511178</v>
      </c>
      <c r="F647" s="95" t="n">
        <f aca="false">IF($B647&gt;Input!$O$38,$F646,($F646+Input!$O$44)*(1+Input!$O$43/(100*12)))</f>
        <v>0</v>
      </c>
      <c r="G647" s="90"/>
      <c r="H647" s="95" t="n">
        <f aca="false">(IF(AND(($B647&gt;=Input!$O$24),($B647&lt;=Input!$O$26)),$H646+Input!$O$25/Input!$O$27,$H646))</f>
        <v>-200000</v>
      </c>
      <c r="I647" s="95" t="n">
        <f aca="false">(IF(AND(($B647&gt;Input!$O$31),($B647&lt;=Input!$O$33)),$I646+Input!$O$32/Input!$O$34,$I646))</f>
        <v>-200000</v>
      </c>
      <c r="J647" s="95" t="n">
        <f aca="false">(IF(AND(($B647&gt;=Input!$O$38),($B647&lt;=Input!$O$40)),$J646+Input!$O$39/Input!$O$41,$J646))</f>
        <v>0</v>
      </c>
      <c r="K647" s="95"/>
      <c r="L647" s="95" t="n">
        <f aca="false">$D647+$E647+$F647+$H647+$I647+$J647</f>
        <v>-216306.521412162</v>
      </c>
    </row>
    <row r="648" customFormat="false" ht="12.8" hidden="false" customHeight="false" outlineLevel="0" collapsed="false">
      <c r="A648" s="87" t="n">
        <v>644</v>
      </c>
      <c r="B648" s="90" t="n">
        <f aca="false">EOMONTH(Input!$C$7,A648)</f>
        <v>62517</v>
      </c>
      <c r="C648" s="90"/>
      <c r="D648" s="95" t="n">
        <f aca="false">IF($B648&gt;Input!$O$24,$D647,($D647+Input!$O$30)*(1+Input!$O$29/(100*12)))</f>
        <v>87713.2018367199</v>
      </c>
      <c r="E648" s="95" t="n">
        <f aca="false">IF($B648&gt;Input!$O$31,$E647,($E647+Input!$O$37)*(1+Input!$O$36/(100*12)))</f>
        <v>95980.2767511178</v>
      </c>
      <c r="F648" s="95" t="n">
        <f aca="false">IF($B648&gt;Input!$O$38,$F647,($F647+Input!$O$44)*(1+Input!$O$43/(100*12)))</f>
        <v>0</v>
      </c>
      <c r="G648" s="90"/>
      <c r="H648" s="95" t="n">
        <f aca="false">(IF(AND(($B648&gt;=Input!$O$24),($B648&lt;=Input!$O$26)),$H647+Input!$O$25/Input!$O$27,$H647))</f>
        <v>-200000</v>
      </c>
      <c r="I648" s="95" t="n">
        <f aca="false">(IF(AND(($B648&gt;Input!$O$31),($B648&lt;=Input!$O$33)),$I647+Input!$O$32/Input!$O$34,$I647))</f>
        <v>-200000</v>
      </c>
      <c r="J648" s="95" t="n">
        <f aca="false">(IF(AND(($B648&gt;=Input!$O$38),($B648&lt;=Input!$O$40)),$J647+Input!$O$39/Input!$O$41,$J647))</f>
        <v>0</v>
      </c>
      <c r="K648" s="95"/>
      <c r="L648" s="95" t="n">
        <f aca="false">$D648+$E648+$F648+$H648+$I648+$J648</f>
        <v>-216306.521412162</v>
      </c>
    </row>
    <row r="649" customFormat="false" ht="12.8" hidden="false" customHeight="false" outlineLevel="0" collapsed="false">
      <c r="A649" s="87" t="n">
        <v>645</v>
      </c>
      <c r="B649" s="90" t="n">
        <f aca="false">EOMONTH(Input!$C$7,A649)</f>
        <v>62548</v>
      </c>
      <c r="C649" s="90"/>
      <c r="D649" s="95" t="n">
        <f aca="false">IF($B649&gt;Input!$O$24,$D648,($D648+Input!$O$30)*(1+Input!$O$29/(100*12)))</f>
        <v>87713.2018367199</v>
      </c>
      <c r="E649" s="95" t="n">
        <f aca="false">IF($B649&gt;Input!$O$31,$E648,($E648+Input!$O$37)*(1+Input!$O$36/(100*12)))</f>
        <v>95980.2767511178</v>
      </c>
      <c r="F649" s="95" t="n">
        <f aca="false">IF($B649&gt;Input!$O$38,$F648,($F648+Input!$O$44)*(1+Input!$O$43/(100*12)))</f>
        <v>0</v>
      </c>
      <c r="G649" s="90"/>
      <c r="H649" s="95" t="n">
        <f aca="false">(IF(AND(($B649&gt;=Input!$O$24),($B649&lt;=Input!$O$26)),$H648+Input!$O$25/Input!$O$27,$H648))</f>
        <v>-200000</v>
      </c>
      <c r="I649" s="95" t="n">
        <f aca="false">(IF(AND(($B649&gt;Input!$O$31),($B649&lt;=Input!$O$33)),$I648+Input!$O$32/Input!$O$34,$I648))</f>
        <v>-200000</v>
      </c>
      <c r="J649" s="95" t="n">
        <f aca="false">(IF(AND(($B649&gt;=Input!$O$38),($B649&lt;=Input!$O$40)),$J648+Input!$O$39/Input!$O$41,$J648))</f>
        <v>0</v>
      </c>
      <c r="K649" s="95"/>
      <c r="L649" s="95" t="n">
        <f aca="false">$D649+$E649+$F649+$H649+$I649+$J649</f>
        <v>-216306.521412162</v>
      </c>
    </row>
    <row r="650" customFormat="false" ht="12.8" hidden="false" customHeight="false" outlineLevel="0" collapsed="false">
      <c r="A650" s="87" t="n">
        <v>646</v>
      </c>
      <c r="B650" s="90" t="n">
        <f aca="false">EOMONTH(Input!$C$7,A650)</f>
        <v>62578</v>
      </c>
      <c r="C650" s="90"/>
      <c r="D650" s="95" t="n">
        <f aca="false">IF($B650&gt;Input!$O$24,$D649,($D649+Input!$O$30)*(1+Input!$O$29/(100*12)))</f>
        <v>87713.2018367199</v>
      </c>
      <c r="E650" s="95" t="n">
        <f aca="false">IF($B650&gt;Input!$O$31,$E649,($E649+Input!$O$37)*(1+Input!$O$36/(100*12)))</f>
        <v>95980.2767511178</v>
      </c>
      <c r="F650" s="95" t="n">
        <f aca="false">IF($B650&gt;Input!$O$38,$F649,($F649+Input!$O$44)*(1+Input!$O$43/(100*12)))</f>
        <v>0</v>
      </c>
      <c r="G650" s="90"/>
      <c r="H650" s="95" t="n">
        <f aca="false">(IF(AND(($B650&gt;=Input!$O$24),($B650&lt;=Input!$O$26)),$H649+Input!$O$25/Input!$O$27,$H649))</f>
        <v>-200000</v>
      </c>
      <c r="I650" s="95" t="n">
        <f aca="false">(IF(AND(($B650&gt;Input!$O$31),($B650&lt;=Input!$O$33)),$I649+Input!$O$32/Input!$O$34,$I649))</f>
        <v>-200000</v>
      </c>
      <c r="J650" s="95" t="n">
        <f aca="false">(IF(AND(($B650&gt;=Input!$O$38),($B650&lt;=Input!$O$40)),$J649+Input!$O$39/Input!$O$41,$J649))</f>
        <v>0</v>
      </c>
      <c r="K650" s="95"/>
      <c r="L650" s="95" t="n">
        <f aca="false">$D650+$E650+$F650+$H650+$I650+$J650</f>
        <v>-216306.521412162</v>
      </c>
    </row>
    <row r="651" customFormat="false" ht="12.8" hidden="false" customHeight="false" outlineLevel="0" collapsed="false">
      <c r="A651" s="87" t="n">
        <v>647</v>
      </c>
      <c r="B651" s="90" t="n">
        <f aca="false">EOMONTH(Input!$C$7,A651)</f>
        <v>62609</v>
      </c>
      <c r="C651" s="90"/>
      <c r="D651" s="95" t="n">
        <f aca="false">IF($B651&gt;Input!$O$24,$D650,($D650+Input!$O$30)*(1+Input!$O$29/(100*12)))</f>
        <v>87713.2018367199</v>
      </c>
      <c r="E651" s="95" t="n">
        <f aca="false">IF($B651&gt;Input!$O$31,$E650,($E650+Input!$O$37)*(1+Input!$O$36/(100*12)))</f>
        <v>95980.2767511178</v>
      </c>
      <c r="F651" s="95" t="n">
        <f aca="false">IF($B651&gt;Input!$O$38,$F650,($F650+Input!$O$44)*(1+Input!$O$43/(100*12)))</f>
        <v>0</v>
      </c>
      <c r="G651" s="90"/>
      <c r="H651" s="95" t="n">
        <f aca="false">(IF(AND(($B651&gt;=Input!$O$24),($B651&lt;=Input!$O$26)),$H650+Input!$O$25/Input!$O$27,$H650))</f>
        <v>-200000</v>
      </c>
      <c r="I651" s="95" t="n">
        <f aca="false">(IF(AND(($B651&gt;Input!$O$31),($B651&lt;=Input!$O$33)),$I650+Input!$O$32/Input!$O$34,$I650))</f>
        <v>-200000</v>
      </c>
      <c r="J651" s="95" t="n">
        <f aca="false">(IF(AND(($B651&gt;=Input!$O$38),($B651&lt;=Input!$O$40)),$J650+Input!$O$39/Input!$O$41,$J650))</f>
        <v>0</v>
      </c>
      <c r="K651" s="95"/>
      <c r="L651" s="95" t="n">
        <f aca="false">$D651+$E651+$F651+$H651+$I651+$J651</f>
        <v>-216306.521412162</v>
      </c>
    </row>
    <row r="652" customFormat="false" ht="12.8" hidden="false" customHeight="false" outlineLevel="0" collapsed="false">
      <c r="A652" s="87" t="n">
        <v>648</v>
      </c>
      <c r="B652" s="90" t="n">
        <f aca="false">EOMONTH(Input!$C$7,A652)</f>
        <v>62639</v>
      </c>
      <c r="C652" s="90"/>
      <c r="D652" s="95" t="n">
        <f aca="false">IF($B652&gt;Input!$O$24,$D651,($D651+Input!$O$30)*(1+Input!$O$29/(100*12)))</f>
        <v>87713.2018367199</v>
      </c>
      <c r="E652" s="95" t="n">
        <f aca="false">IF($B652&gt;Input!$O$31,$E651,($E651+Input!$O$37)*(1+Input!$O$36/(100*12)))</f>
        <v>95980.2767511178</v>
      </c>
      <c r="F652" s="95" t="n">
        <f aca="false">IF($B652&gt;Input!$O$38,$F651,($F651+Input!$O$44)*(1+Input!$O$43/(100*12)))</f>
        <v>0</v>
      </c>
      <c r="G652" s="90"/>
      <c r="H652" s="95" t="n">
        <f aca="false">(IF(AND(($B652&gt;=Input!$O$24),($B652&lt;=Input!$O$26)),$H651+Input!$O$25/Input!$O$27,$H651))</f>
        <v>-200000</v>
      </c>
      <c r="I652" s="95" t="n">
        <f aca="false">(IF(AND(($B652&gt;Input!$O$31),($B652&lt;=Input!$O$33)),$I651+Input!$O$32/Input!$O$34,$I651))</f>
        <v>-200000</v>
      </c>
      <c r="J652" s="95" t="n">
        <f aca="false">(IF(AND(($B652&gt;=Input!$O$38),($B652&lt;=Input!$O$40)),$J651+Input!$O$39/Input!$O$41,$J651))</f>
        <v>0</v>
      </c>
      <c r="K652" s="95"/>
      <c r="L652" s="95" t="n">
        <f aca="false">$D652+$E652+$F652+$H652+$I652+$J652</f>
        <v>-216306.521412162</v>
      </c>
    </row>
    <row r="653" customFormat="false" ht="12.8" hidden="false" customHeight="false" outlineLevel="0" collapsed="false">
      <c r="A653" s="87" t="n">
        <v>649</v>
      </c>
      <c r="B653" s="90" t="n">
        <f aca="false">EOMONTH(Input!$C$7,A653)</f>
        <v>62670</v>
      </c>
      <c r="C653" s="90"/>
      <c r="D653" s="95" t="n">
        <f aca="false">IF($B653&gt;Input!$O$24,$D652,($D652+Input!$O$30)*(1+Input!$O$29/(100*12)))</f>
        <v>87713.2018367199</v>
      </c>
      <c r="E653" s="95" t="n">
        <f aca="false">IF($B653&gt;Input!$O$31,$E652,($E652+Input!$O$37)*(1+Input!$O$36/(100*12)))</f>
        <v>95980.2767511178</v>
      </c>
      <c r="F653" s="95" t="n">
        <f aca="false">IF($B653&gt;Input!$O$38,$F652,($F652+Input!$O$44)*(1+Input!$O$43/(100*12)))</f>
        <v>0</v>
      </c>
      <c r="G653" s="90"/>
      <c r="H653" s="95" t="n">
        <f aca="false">(IF(AND(($B653&gt;=Input!$O$24),($B653&lt;=Input!$O$26)),$H652+Input!$O$25/Input!$O$27,$H652))</f>
        <v>-200000</v>
      </c>
      <c r="I653" s="95" t="n">
        <f aca="false">(IF(AND(($B653&gt;Input!$O$31),($B653&lt;=Input!$O$33)),$I652+Input!$O$32/Input!$O$34,$I652))</f>
        <v>-200000</v>
      </c>
      <c r="J653" s="95" t="n">
        <f aca="false">(IF(AND(($B653&gt;=Input!$O$38),($B653&lt;=Input!$O$40)),$J652+Input!$O$39/Input!$O$41,$J652))</f>
        <v>0</v>
      </c>
      <c r="K653" s="95"/>
      <c r="L653" s="95" t="n">
        <f aca="false">$D653+$E653+$F653+$H653+$I653+$J653</f>
        <v>-216306.521412162</v>
      </c>
    </row>
    <row r="654" customFormat="false" ht="12.8" hidden="false" customHeight="false" outlineLevel="0" collapsed="false">
      <c r="A654" s="87" t="n">
        <v>650</v>
      </c>
      <c r="B654" s="90" t="n">
        <f aca="false">EOMONTH(Input!$C$7,A654)</f>
        <v>62701</v>
      </c>
      <c r="C654" s="90"/>
      <c r="D654" s="95" t="n">
        <f aca="false">IF($B654&gt;Input!$O$24,$D653,($D653+Input!$O$30)*(1+Input!$O$29/(100*12)))</f>
        <v>87713.2018367199</v>
      </c>
      <c r="E654" s="95" t="n">
        <f aca="false">IF($B654&gt;Input!$O$31,$E653,($E653+Input!$O$37)*(1+Input!$O$36/(100*12)))</f>
        <v>95980.2767511178</v>
      </c>
      <c r="F654" s="95" t="n">
        <f aca="false">IF($B654&gt;Input!$O$38,$F653,($F653+Input!$O$44)*(1+Input!$O$43/(100*12)))</f>
        <v>0</v>
      </c>
      <c r="G654" s="90"/>
      <c r="H654" s="95" t="n">
        <f aca="false">(IF(AND(($B654&gt;=Input!$O$24),($B654&lt;=Input!$O$26)),$H653+Input!$O$25/Input!$O$27,$H653))</f>
        <v>-200000</v>
      </c>
      <c r="I654" s="95" t="n">
        <f aca="false">(IF(AND(($B654&gt;Input!$O$31),($B654&lt;=Input!$O$33)),$I653+Input!$O$32/Input!$O$34,$I653))</f>
        <v>-200000</v>
      </c>
      <c r="J654" s="95" t="n">
        <f aca="false">(IF(AND(($B654&gt;=Input!$O$38),($B654&lt;=Input!$O$40)),$J653+Input!$O$39/Input!$O$41,$J653))</f>
        <v>0</v>
      </c>
      <c r="K654" s="95"/>
      <c r="L654" s="95" t="n">
        <f aca="false">$D654+$E654+$F654+$H654+$I654+$J654</f>
        <v>-216306.521412162</v>
      </c>
    </row>
    <row r="655" customFormat="false" ht="12.8" hidden="false" customHeight="false" outlineLevel="0" collapsed="false">
      <c r="A655" s="87" t="n">
        <v>651</v>
      </c>
      <c r="B655" s="90" t="n">
        <f aca="false">EOMONTH(Input!$C$7,A655)</f>
        <v>62731</v>
      </c>
      <c r="C655" s="90"/>
      <c r="D655" s="95" t="n">
        <f aca="false">IF($B655&gt;Input!$O$24,$D654,($D654+Input!$O$30)*(1+Input!$O$29/(100*12)))</f>
        <v>87713.2018367199</v>
      </c>
      <c r="E655" s="95" t="n">
        <f aca="false">IF($B655&gt;Input!$O$31,$E654,($E654+Input!$O$37)*(1+Input!$O$36/(100*12)))</f>
        <v>95980.2767511178</v>
      </c>
      <c r="F655" s="95" t="n">
        <f aca="false">IF($B655&gt;Input!$O$38,$F654,($F654+Input!$O$44)*(1+Input!$O$43/(100*12)))</f>
        <v>0</v>
      </c>
      <c r="G655" s="90"/>
      <c r="H655" s="95" t="n">
        <f aca="false">(IF(AND(($B655&gt;=Input!$O$24),($B655&lt;=Input!$O$26)),$H654+Input!$O$25/Input!$O$27,$H654))</f>
        <v>-200000</v>
      </c>
      <c r="I655" s="95" t="n">
        <f aca="false">(IF(AND(($B655&gt;Input!$O$31),($B655&lt;=Input!$O$33)),$I654+Input!$O$32/Input!$O$34,$I654))</f>
        <v>-200000</v>
      </c>
      <c r="J655" s="95" t="n">
        <f aca="false">(IF(AND(($B655&gt;=Input!$O$38),($B655&lt;=Input!$O$40)),$J654+Input!$O$39/Input!$O$41,$J654))</f>
        <v>0</v>
      </c>
      <c r="K655" s="95"/>
      <c r="L655" s="95" t="n">
        <f aca="false">$D655+$E655+$F655+$H655+$I655+$J655</f>
        <v>-216306.521412162</v>
      </c>
    </row>
    <row r="656" customFormat="false" ht="12.8" hidden="false" customHeight="false" outlineLevel="0" collapsed="false">
      <c r="A656" s="87" t="n">
        <v>652</v>
      </c>
      <c r="B656" s="90" t="n">
        <f aca="false">EOMONTH(Input!$C$7,A656)</f>
        <v>62762</v>
      </c>
      <c r="C656" s="90"/>
      <c r="D656" s="95" t="n">
        <f aca="false">IF($B656&gt;Input!$O$24,$D655,($D655+Input!$O$30)*(1+Input!$O$29/(100*12)))</f>
        <v>87713.2018367199</v>
      </c>
      <c r="E656" s="95" t="n">
        <f aca="false">IF($B656&gt;Input!$O$31,$E655,($E655+Input!$O$37)*(1+Input!$O$36/(100*12)))</f>
        <v>95980.2767511178</v>
      </c>
      <c r="F656" s="95" t="n">
        <f aca="false">IF($B656&gt;Input!$O$38,$F655,($F655+Input!$O$44)*(1+Input!$O$43/(100*12)))</f>
        <v>0</v>
      </c>
      <c r="G656" s="90"/>
      <c r="H656" s="95" t="n">
        <f aca="false">(IF(AND(($B656&gt;=Input!$O$24),($B656&lt;=Input!$O$26)),$H655+Input!$O$25/Input!$O$27,$H655))</f>
        <v>-200000</v>
      </c>
      <c r="I656" s="95" t="n">
        <f aca="false">(IF(AND(($B656&gt;Input!$O$31),($B656&lt;=Input!$O$33)),$I655+Input!$O$32/Input!$O$34,$I655))</f>
        <v>-200000</v>
      </c>
      <c r="J656" s="95" t="n">
        <f aca="false">(IF(AND(($B656&gt;=Input!$O$38),($B656&lt;=Input!$O$40)),$J655+Input!$O$39/Input!$O$41,$J655))</f>
        <v>0</v>
      </c>
      <c r="K656" s="95"/>
      <c r="L656" s="95" t="n">
        <f aca="false">$D656+$E656+$F656+$H656+$I656+$J656</f>
        <v>-216306.521412162</v>
      </c>
    </row>
    <row r="657" customFormat="false" ht="12.8" hidden="false" customHeight="false" outlineLevel="0" collapsed="false">
      <c r="A657" s="87" t="n">
        <v>653</v>
      </c>
      <c r="B657" s="90" t="n">
        <f aca="false">EOMONTH(Input!$C$7,A657)</f>
        <v>62792</v>
      </c>
      <c r="C657" s="90"/>
      <c r="D657" s="95" t="n">
        <f aca="false">IF($B657&gt;Input!$O$24,$D656,($D656+Input!$O$30)*(1+Input!$O$29/(100*12)))</f>
        <v>87713.2018367199</v>
      </c>
      <c r="E657" s="95" t="n">
        <f aca="false">IF($B657&gt;Input!$O$31,$E656,($E656+Input!$O$37)*(1+Input!$O$36/(100*12)))</f>
        <v>95980.2767511178</v>
      </c>
      <c r="F657" s="95" t="n">
        <f aca="false">IF($B657&gt;Input!$O$38,$F656,($F656+Input!$O$44)*(1+Input!$O$43/(100*12)))</f>
        <v>0</v>
      </c>
      <c r="G657" s="90"/>
      <c r="H657" s="95" t="n">
        <f aca="false">(IF(AND(($B657&gt;=Input!$O$24),($B657&lt;=Input!$O$26)),$H656+Input!$O$25/Input!$O$27,$H656))</f>
        <v>-200000</v>
      </c>
      <c r="I657" s="95" t="n">
        <f aca="false">(IF(AND(($B657&gt;Input!$O$31),($B657&lt;=Input!$O$33)),$I656+Input!$O$32/Input!$O$34,$I656))</f>
        <v>-200000</v>
      </c>
      <c r="J657" s="95" t="n">
        <f aca="false">(IF(AND(($B657&gt;=Input!$O$38),($B657&lt;=Input!$O$40)),$J656+Input!$O$39/Input!$O$41,$J656))</f>
        <v>0</v>
      </c>
      <c r="K657" s="95"/>
      <c r="L657" s="95" t="n">
        <f aca="false">$D657+$E657+$F657+$H657+$I657+$J657</f>
        <v>-216306.521412162</v>
      </c>
    </row>
    <row r="658" customFormat="false" ht="12.8" hidden="false" customHeight="false" outlineLevel="0" collapsed="false">
      <c r="A658" s="87" t="n">
        <v>654</v>
      </c>
      <c r="B658" s="90" t="n">
        <f aca="false">EOMONTH(Input!$C$7,A658)</f>
        <v>62823</v>
      </c>
      <c r="C658" s="90"/>
      <c r="D658" s="95" t="n">
        <f aca="false">IF($B658&gt;Input!$O$24,$D657,($D657+Input!$O$30)*(1+Input!$O$29/(100*12)))</f>
        <v>87713.2018367199</v>
      </c>
      <c r="E658" s="95" t="n">
        <f aca="false">IF($B658&gt;Input!$O$31,$E657,($E657+Input!$O$37)*(1+Input!$O$36/(100*12)))</f>
        <v>95980.2767511178</v>
      </c>
      <c r="F658" s="95" t="n">
        <f aca="false">IF($B658&gt;Input!$O$38,$F657,($F657+Input!$O$44)*(1+Input!$O$43/(100*12)))</f>
        <v>0</v>
      </c>
      <c r="G658" s="90"/>
      <c r="H658" s="95" t="n">
        <f aca="false">(IF(AND(($B658&gt;=Input!$O$24),($B658&lt;=Input!$O$26)),$H657+Input!$O$25/Input!$O$27,$H657))</f>
        <v>-200000</v>
      </c>
      <c r="I658" s="95" t="n">
        <f aca="false">(IF(AND(($B658&gt;Input!$O$31),($B658&lt;=Input!$O$33)),$I657+Input!$O$32/Input!$O$34,$I657))</f>
        <v>-200000</v>
      </c>
      <c r="J658" s="95" t="n">
        <f aca="false">(IF(AND(($B658&gt;=Input!$O$38),($B658&lt;=Input!$O$40)),$J657+Input!$O$39/Input!$O$41,$J657))</f>
        <v>0</v>
      </c>
      <c r="K658" s="95"/>
      <c r="L658" s="95" t="n">
        <f aca="false">$D658+$E658+$F658+$H658+$I658+$J658</f>
        <v>-216306.521412162</v>
      </c>
    </row>
    <row r="659" customFormat="false" ht="12.8" hidden="false" customHeight="false" outlineLevel="0" collapsed="false">
      <c r="A659" s="87" t="n">
        <v>655</v>
      </c>
      <c r="B659" s="90" t="n">
        <f aca="false">EOMONTH(Input!$C$7,A659)</f>
        <v>62854</v>
      </c>
      <c r="C659" s="90"/>
      <c r="D659" s="95" t="n">
        <f aca="false">IF($B659&gt;Input!$O$24,$D658,($D658+Input!$O$30)*(1+Input!$O$29/(100*12)))</f>
        <v>87713.2018367199</v>
      </c>
      <c r="E659" s="95" t="n">
        <f aca="false">IF($B659&gt;Input!$O$31,$E658,($E658+Input!$O$37)*(1+Input!$O$36/(100*12)))</f>
        <v>95980.2767511178</v>
      </c>
      <c r="F659" s="95" t="n">
        <f aca="false">IF($B659&gt;Input!$O$38,$F658,($F658+Input!$O$44)*(1+Input!$O$43/(100*12)))</f>
        <v>0</v>
      </c>
      <c r="G659" s="90"/>
      <c r="H659" s="95" t="n">
        <f aca="false">(IF(AND(($B659&gt;=Input!$O$24),($B659&lt;=Input!$O$26)),$H658+Input!$O$25/Input!$O$27,$H658))</f>
        <v>-200000</v>
      </c>
      <c r="I659" s="95" t="n">
        <f aca="false">(IF(AND(($B659&gt;Input!$O$31),($B659&lt;=Input!$O$33)),$I658+Input!$O$32/Input!$O$34,$I658))</f>
        <v>-200000</v>
      </c>
      <c r="J659" s="95" t="n">
        <f aca="false">(IF(AND(($B659&gt;=Input!$O$38),($B659&lt;=Input!$O$40)),$J658+Input!$O$39/Input!$O$41,$J658))</f>
        <v>0</v>
      </c>
      <c r="K659" s="95"/>
      <c r="L659" s="95" t="n">
        <f aca="false">$D659+$E659+$F659+$H659+$I659+$J659</f>
        <v>-216306.521412162</v>
      </c>
    </row>
    <row r="660" customFormat="false" ht="12.8" hidden="false" customHeight="false" outlineLevel="0" collapsed="false">
      <c r="A660" s="87" t="n">
        <v>656</v>
      </c>
      <c r="B660" s="90" t="n">
        <f aca="false">EOMONTH(Input!$C$7,A660)</f>
        <v>62883</v>
      </c>
      <c r="C660" s="90"/>
      <c r="D660" s="95" t="n">
        <f aca="false">IF($B660&gt;Input!$O$24,$D659,($D659+Input!$O$30)*(1+Input!$O$29/(100*12)))</f>
        <v>87713.2018367199</v>
      </c>
      <c r="E660" s="95" t="n">
        <f aca="false">IF($B660&gt;Input!$O$31,$E659,($E659+Input!$O$37)*(1+Input!$O$36/(100*12)))</f>
        <v>95980.2767511178</v>
      </c>
      <c r="F660" s="95" t="n">
        <f aca="false">IF($B660&gt;Input!$O$38,$F659,($F659+Input!$O$44)*(1+Input!$O$43/(100*12)))</f>
        <v>0</v>
      </c>
      <c r="G660" s="90"/>
      <c r="H660" s="95" t="n">
        <f aca="false">(IF(AND(($B660&gt;=Input!$O$24),($B660&lt;=Input!$O$26)),$H659+Input!$O$25/Input!$O$27,$H659))</f>
        <v>-200000</v>
      </c>
      <c r="I660" s="95" t="n">
        <f aca="false">(IF(AND(($B660&gt;Input!$O$31),($B660&lt;=Input!$O$33)),$I659+Input!$O$32/Input!$O$34,$I659))</f>
        <v>-200000</v>
      </c>
      <c r="J660" s="95" t="n">
        <f aca="false">(IF(AND(($B660&gt;=Input!$O$38),($B660&lt;=Input!$O$40)),$J659+Input!$O$39/Input!$O$41,$J659))</f>
        <v>0</v>
      </c>
      <c r="K660" s="95"/>
      <c r="L660" s="95" t="n">
        <f aca="false">$D660+$E660+$F660+$H660+$I660+$J660</f>
        <v>-216306.521412162</v>
      </c>
    </row>
    <row r="661" customFormat="false" ht="12.8" hidden="false" customHeight="false" outlineLevel="0" collapsed="false">
      <c r="A661" s="87" t="n">
        <v>657</v>
      </c>
      <c r="B661" s="90" t="n">
        <f aca="false">EOMONTH(Input!$C$7,A661)</f>
        <v>62914</v>
      </c>
      <c r="C661" s="90"/>
      <c r="D661" s="95" t="n">
        <f aca="false">IF($B661&gt;Input!$O$24,$D660,($D660+Input!$O$30)*(1+Input!$O$29/(100*12)))</f>
        <v>87713.2018367199</v>
      </c>
      <c r="E661" s="95" t="n">
        <f aca="false">IF($B661&gt;Input!$O$31,$E660,($E660+Input!$O$37)*(1+Input!$O$36/(100*12)))</f>
        <v>95980.2767511178</v>
      </c>
      <c r="F661" s="95" t="n">
        <f aca="false">IF($B661&gt;Input!$O$38,$F660,($F660+Input!$O$44)*(1+Input!$O$43/(100*12)))</f>
        <v>0</v>
      </c>
      <c r="G661" s="90"/>
      <c r="H661" s="95" t="n">
        <f aca="false">(IF(AND(($B661&gt;=Input!$O$24),($B661&lt;=Input!$O$26)),$H660+Input!$O$25/Input!$O$27,$H660))</f>
        <v>-200000</v>
      </c>
      <c r="I661" s="95" t="n">
        <f aca="false">(IF(AND(($B661&gt;Input!$O$31),($B661&lt;=Input!$O$33)),$I660+Input!$O$32/Input!$O$34,$I660))</f>
        <v>-200000</v>
      </c>
      <c r="J661" s="95" t="n">
        <f aca="false">(IF(AND(($B661&gt;=Input!$O$38),($B661&lt;=Input!$O$40)),$J660+Input!$O$39/Input!$O$41,$J660))</f>
        <v>0</v>
      </c>
      <c r="K661" s="95"/>
      <c r="L661" s="95" t="n">
        <f aca="false">$D661+$E661+$F661+$H661+$I661+$J661</f>
        <v>-216306.521412162</v>
      </c>
    </row>
    <row r="662" customFormat="false" ht="12.8" hidden="false" customHeight="false" outlineLevel="0" collapsed="false">
      <c r="A662" s="87" t="n">
        <v>658</v>
      </c>
      <c r="B662" s="90" t="n">
        <f aca="false">EOMONTH(Input!$C$7,A662)</f>
        <v>62944</v>
      </c>
      <c r="C662" s="90"/>
      <c r="D662" s="95" t="n">
        <f aca="false">IF($B662&gt;Input!$O$24,$D661,($D661+Input!$O$30)*(1+Input!$O$29/(100*12)))</f>
        <v>87713.2018367199</v>
      </c>
      <c r="E662" s="95" t="n">
        <f aca="false">IF($B662&gt;Input!$O$31,$E661,($E661+Input!$O$37)*(1+Input!$O$36/(100*12)))</f>
        <v>95980.2767511178</v>
      </c>
      <c r="F662" s="95" t="n">
        <f aca="false">IF($B662&gt;Input!$O$38,$F661,($F661+Input!$O$44)*(1+Input!$O$43/(100*12)))</f>
        <v>0</v>
      </c>
      <c r="G662" s="90"/>
      <c r="H662" s="95" t="n">
        <f aca="false">(IF(AND(($B662&gt;=Input!$O$24),($B662&lt;=Input!$O$26)),$H661+Input!$O$25/Input!$O$27,$H661))</f>
        <v>-200000</v>
      </c>
      <c r="I662" s="95" t="n">
        <f aca="false">(IF(AND(($B662&gt;Input!$O$31),($B662&lt;=Input!$O$33)),$I661+Input!$O$32/Input!$O$34,$I661))</f>
        <v>-200000</v>
      </c>
      <c r="J662" s="95" t="n">
        <f aca="false">(IF(AND(($B662&gt;=Input!$O$38),($B662&lt;=Input!$O$40)),$J661+Input!$O$39/Input!$O$41,$J661))</f>
        <v>0</v>
      </c>
      <c r="K662" s="95"/>
      <c r="L662" s="95" t="n">
        <f aca="false">$D662+$E662+$F662+$H662+$I662+$J662</f>
        <v>-216306.521412162</v>
      </c>
    </row>
    <row r="663" customFormat="false" ht="12.8" hidden="false" customHeight="false" outlineLevel="0" collapsed="false">
      <c r="A663" s="87" t="n">
        <v>659</v>
      </c>
      <c r="B663" s="90" t="n">
        <f aca="false">EOMONTH(Input!$C$7,A663)</f>
        <v>62975</v>
      </c>
      <c r="C663" s="90"/>
      <c r="D663" s="95" t="n">
        <f aca="false">IF($B663&gt;Input!$O$24,$D662,($D662+Input!$O$30)*(1+Input!$O$29/(100*12)))</f>
        <v>87713.2018367199</v>
      </c>
      <c r="E663" s="95" t="n">
        <f aca="false">IF($B663&gt;Input!$O$31,$E662,($E662+Input!$O$37)*(1+Input!$O$36/(100*12)))</f>
        <v>95980.2767511178</v>
      </c>
      <c r="F663" s="95" t="n">
        <f aca="false">IF($B663&gt;Input!$O$38,$F662,($F662+Input!$O$44)*(1+Input!$O$43/(100*12)))</f>
        <v>0</v>
      </c>
      <c r="G663" s="90"/>
      <c r="H663" s="95" t="n">
        <f aca="false">(IF(AND(($B663&gt;=Input!$O$24),($B663&lt;=Input!$O$26)),$H662+Input!$O$25/Input!$O$27,$H662))</f>
        <v>-200000</v>
      </c>
      <c r="I663" s="95" t="n">
        <f aca="false">(IF(AND(($B663&gt;Input!$O$31),($B663&lt;=Input!$O$33)),$I662+Input!$O$32/Input!$O$34,$I662))</f>
        <v>-200000</v>
      </c>
      <c r="J663" s="95" t="n">
        <f aca="false">(IF(AND(($B663&gt;=Input!$O$38),($B663&lt;=Input!$O$40)),$J662+Input!$O$39/Input!$O$41,$J662))</f>
        <v>0</v>
      </c>
      <c r="K663" s="95"/>
      <c r="L663" s="95" t="n">
        <f aca="false">$D663+$E663+$F663+$H663+$I663+$J663</f>
        <v>-216306.521412162</v>
      </c>
    </row>
    <row r="664" customFormat="false" ht="12.8" hidden="false" customHeight="false" outlineLevel="0" collapsed="false">
      <c r="A664" s="87" t="n">
        <v>660</v>
      </c>
      <c r="B664" s="90" t="n">
        <f aca="false">EOMONTH(Input!$C$7,A664)</f>
        <v>63005</v>
      </c>
      <c r="C664" s="90"/>
      <c r="D664" s="95" t="n">
        <f aca="false">IF($B664&gt;Input!$O$24,$D663,($D663+Input!$O$30)*(1+Input!$O$29/(100*12)))</f>
        <v>87713.2018367199</v>
      </c>
      <c r="E664" s="95" t="n">
        <f aca="false">IF($B664&gt;Input!$O$31,$E663,($E663+Input!$O$37)*(1+Input!$O$36/(100*12)))</f>
        <v>95980.2767511178</v>
      </c>
      <c r="F664" s="95" t="n">
        <f aca="false">IF($B664&gt;Input!$O$38,$F663,($F663+Input!$O$44)*(1+Input!$O$43/(100*12)))</f>
        <v>0</v>
      </c>
      <c r="G664" s="90"/>
      <c r="H664" s="95" t="n">
        <f aca="false">(IF(AND(($B664&gt;=Input!$O$24),($B664&lt;=Input!$O$26)),$H663+Input!$O$25/Input!$O$27,$H663))</f>
        <v>-200000</v>
      </c>
      <c r="I664" s="95" t="n">
        <f aca="false">(IF(AND(($B664&gt;Input!$O$31),($B664&lt;=Input!$O$33)),$I663+Input!$O$32/Input!$O$34,$I663))</f>
        <v>-200000</v>
      </c>
      <c r="J664" s="95" t="n">
        <f aca="false">(IF(AND(($B664&gt;=Input!$O$38),($B664&lt;=Input!$O$40)),$J663+Input!$O$39/Input!$O$41,$J663))</f>
        <v>0</v>
      </c>
      <c r="K664" s="95"/>
      <c r="L664" s="95" t="n">
        <f aca="false">$D664+$E664+$F664+$H664+$I664+$J664</f>
        <v>-216306.521412162</v>
      </c>
    </row>
    <row r="665" customFormat="false" ht="12.8" hidden="false" customHeight="false" outlineLevel="0" collapsed="false">
      <c r="A665" s="87" t="n">
        <v>661</v>
      </c>
      <c r="B665" s="90" t="n">
        <f aca="false">EOMONTH(Input!$C$7,A665)</f>
        <v>63036</v>
      </c>
      <c r="C665" s="90"/>
      <c r="D665" s="95" t="n">
        <f aca="false">IF($B665&gt;Input!$O$24,$D664,($D664+Input!$O$30)*(1+Input!$O$29/(100*12)))</f>
        <v>87713.2018367199</v>
      </c>
      <c r="E665" s="95" t="n">
        <f aca="false">IF($B665&gt;Input!$O$31,$E664,($E664+Input!$O$37)*(1+Input!$O$36/(100*12)))</f>
        <v>95980.2767511178</v>
      </c>
      <c r="F665" s="95" t="n">
        <f aca="false">IF($B665&gt;Input!$O$38,$F664,($F664+Input!$O$44)*(1+Input!$O$43/(100*12)))</f>
        <v>0</v>
      </c>
      <c r="G665" s="90"/>
      <c r="H665" s="95" t="n">
        <f aca="false">(IF(AND(($B665&gt;=Input!$O$24),($B665&lt;=Input!$O$26)),$H664+Input!$O$25/Input!$O$27,$H664))</f>
        <v>-200000</v>
      </c>
      <c r="I665" s="95" t="n">
        <f aca="false">(IF(AND(($B665&gt;Input!$O$31),($B665&lt;=Input!$O$33)),$I664+Input!$O$32/Input!$O$34,$I664))</f>
        <v>-200000</v>
      </c>
      <c r="J665" s="95" t="n">
        <f aca="false">(IF(AND(($B665&gt;=Input!$O$38),($B665&lt;=Input!$O$40)),$J664+Input!$O$39/Input!$O$41,$J664))</f>
        <v>0</v>
      </c>
      <c r="K665" s="95"/>
      <c r="L665" s="95" t="n">
        <f aca="false">$D665+$E665+$F665+$H665+$I665+$J665</f>
        <v>-216306.521412162</v>
      </c>
    </row>
    <row r="666" customFormat="false" ht="12.8" hidden="false" customHeight="false" outlineLevel="0" collapsed="false">
      <c r="A666" s="87" t="n">
        <v>662</v>
      </c>
      <c r="B666" s="90" t="n">
        <f aca="false">EOMONTH(Input!$C$7,A666)</f>
        <v>63067</v>
      </c>
      <c r="C666" s="90"/>
      <c r="D666" s="95" t="n">
        <f aca="false">IF($B666&gt;Input!$O$24,$D665,($D665+Input!$O$30)*(1+Input!$O$29/(100*12)))</f>
        <v>87713.2018367199</v>
      </c>
      <c r="E666" s="95" t="n">
        <f aca="false">IF($B666&gt;Input!$O$31,$E665,($E665+Input!$O$37)*(1+Input!$O$36/(100*12)))</f>
        <v>95980.2767511178</v>
      </c>
      <c r="F666" s="95" t="n">
        <f aca="false">IF($B666&gt;Input!$O$38,$F665,($F665+Input!$O$44)*(1+Input!$O$43/(100*12)))</f>
        <v>0</v>
      </c>
      <c r="G666" s="90"/>
      <c r="H666" s="95" t="n">
        <f aca="false">(IF(AND(($B666&gt;=Input!$O$24),($B666&lt;=Input!$O$26)),$H665+Input!$O$25/Input!$O$27,$H665))</f>
        <v>-200000</v>
      </c>
      <c r="I666" s="95" t="n">
        <f aca="false">(IF(AND(($B666&gt;Input!$O$31),($B666&lt;=Input!$O$33)),$I665+Input!$O$32/Input!$O$34,$I665))</f>
        <v>-200000</v>
      </c>
      <c r="J666" s="95" t="n">
        <f aca="false">(IF(AND(($B666&gt;=Input!$O$38),($B666&lt;=Input!$O$40)),$J665+Input!$O$39/Input!$O$41,$J665))</f>
        <v>0</v>
      </c>
      <c r="K666" s="95"/>
      <c r="L666" s="95" t="n">
        <f aca="false">$D666+$E666+$F666+$H666+$I666+$J666</f>
        <v>-216306.521412162</v>
      </c>
    </row>
    <row r="667" customFormat="false" ht="12.8" hidden="false" customHeight="false" outlineLevel="0" collapsed="false">
      <c r="A667" s="87" t="n">
        <v>663</v>
      </c>
      <c r="B667" s="90" t="n">
        <f aca="false">EOMONTH(Input!$C$7,A667)</f>
        <v>63097</v>
      </c>
      <c r="C667" s="90"/>
      <c r="D667" s="95" t="n">
        <f aca="false">IF($B667&gt;Input!$O$24,$D666,($D666+Input!$O$30)*(1+Input!$O$29/(100*12)))</f>
        <v>87713.2018367199</v>
      </c>
      <c r="E667" s="95" t="n">
        <f aca="false">IF($B667&gt;Input!$O$31,$E666,($E666+Input!$O$37)*(1+Input!$O$36/(100*12)))</f>
        <v>95980.2767511178</v>
      </c>
      <c r="F667" s="95" t="n">
        <f aca="false">IF($B667&gt;Input!$O$38,$F666,($F666+Input!$O$44)*(1+Input!$O$43/(100*12)))</f>
        <v>0</v>
      </c>
      <c r="G667" s="90"/>
      <c r="H667" s="95" t="n">
        <f aca="false">(IF(AND(($B667&gt;=Input!$O$24),($B667&lt;=Input!$O$26)),$H666+Input!$O$25/Input!$O$27,$H666))</f>
        <v>-200000</v>
      </c>
      <c r="I667" s="95" t="n">
        <f aca="false">(IF(AND(($B667&gt;Input!$O$31),($B667&lt;=Input!$O$33)),$I666+Input!$O$32/Input!$O$34,$I666))</f>
        <v>-200000</v>
      </c>
      <c r="J667" s="95" t="n">
        <f aca="false">(IF(AND(($B667&gt;=Input!$O$38),($B667&lt;=Input!$O$40)),$J666+Input!$O$39/Input!$O$41,$J666))</f>
        <v>0</v>
      </c>
      <c r="K667" s="95"/>
      <c r="L667" s="95" t="n">
        <f aca="false">$D667+$E667+$F667+$H667+$I667+$J667</f>
        <v>-216306.521412162</v>
      </c>
    </row>
    <row r="668" customFormat="false" ht="12.8" hidden="false" customHeight="false" outlineLevel="0" collapsed="false">
      <c r="A668" s="87" t="n">
        <v>664</v>
      </c>
      <c r="B668" s="90" t="n">
        <f aca="false">EOMONTH(Input!$C$7,A668)</f>
        <v>63128</v>
      </c>
      <c r="C668" s="90"/>
      <c r="D668" s="95" t="n">
        <f aca="false">IF($B668&gt;Input!$O$24,$D667,($D667+Input!$O$30)*(1+Input!$O$29/(100*12)))</f>
        <v>87713.2018367199</v>
      </c>
      <c r="E668" s="95" t="n">
        <f aca="false">IF($B668&gt;Input!$O$31,$E667,($E667+Input!$O$37)*(1+Input!$O$36/(100*12)))</f>
        <v>95980.2767511178</v>
      </c>
      <c r="F668" s="95" t="n">
        <f aca="false">IF($B668&gt;Input!$O$38,$F667,($F667+Input!$O$44)*(1+Input!$O$43/(100*12)))</f>
        <v>0</v>
      </c>
      <c r="G668" s="90"/>
      <c r="H668" s="95" t="n">
        <f aca="false">(IF(AND(($B668&gt;=Input!$O$24),($B668&lt;=Input!$O$26)),$H667+Input!$O$25/Input!$O$27,$H667))</f>
        <v>-200000</v>
      </c>
      <c r="I668" s="95" t="n">
        <f aca="false">(IF(AND(($B668&gt;Input!$O$31),($B668&lt;=Input!$O$33)),$I667+Input!$O$32/Input!$O$34,$I667))</f>
        <v>-200000</v>
      </c>
      <c r="J668" s="95" t="n">
        <f aca="false">(IF(AND(($B668&gt;=Input!$O$38),($B668&lt;=Input!$O$40)),$J667+Input!$O$39/Input!$O$41,$J667))</f>
        <v>0</v>
      </c>
      <c r="K668" s="95"/>
      <c r="L668" s="95" t="n">
        <f aca="false">$D668+$E668+$F668+$H668+$I668+$J668</f>
        <v>-216306.521412162</v>
      </c>
    </row>
    <row r="669" customFormat="false" ht="12.8" hidden="false" customHeight="false" outlineLevel="0" collapsed="false">
      <c r="A669" s="87" t="n">
        <v>665</v>
      </c>
      <c r="B669" s="90" t="n">
        <f aca="false">EOMONTH(Input!$C$7,A669)</f>
        <v>63158</v>
      </c>
      <c r="C669" s="90"/>
      <c r="D669" s="95" t="n">
        <f aca="false">IF($B669&gt;Input!$O$24,$D668,($D668+Input!$O$30)*(1+Input!$O$29/(100*12)))</f>
        <v>87713.2018367199</v>
      </c>
      <c r="E669" s="95" t="n">
        <f aca="false">IF($B669&gt;Input!$O$31,$E668,($E668+Input!$O$37)*(1+Input!$O$36/(100*12)))</f>
        <v>95980.2767511178</v>
      </c>
      <c r="F669" s="95" t="n">
        <f aca="false">IF($B669&gt;Input!$O$38,$F668,($F668+Input!$O$44)*(1+Input!$O$43/(100*12)))</f>
        <v>0</v>
      </c>
      <c r="G669" s="90"/>
      <c r="H669" s="95" t="n">
        <f aca="false">(IF(AND(($B669&gt;=Input!$O$24),($B669&lt;=Input!$O$26)),$H668+Input!$O$25/Input!$O$27,$H668))</f>
        <v>-200000</v>
      </c>
      <c r="I669" s="95" t="n">
        <f aca="false">(IF(AND(($B669&gt;Input!$O$31),($B669&lt;=Input!$O$33)),$I668+Input!$O$32/Input!$O$34,$I668))</f>
        <v>-200000</v>
      </c>
      <c r="J669" s="95" t="n">
        <f aca="false">(IF(AND(($B669&gt;=Input!$O$38),($B669&lt;=Input!$O$40)),$J668+Input!$O$39/Input!$O$41,$J668))</f>
        <v>0</v>
      </c>
      <c r="K669" s="95"/>
      <c r="L669" s="95" t="n">
        <f aca="false">$D669+$E669+$F669+$H669+$I669+$J669</f>
        <v>-216306.521412162</v>
      </c>
    </row>
    <row r="670" customFormat="false" ht="12.8" hidden="false" customHeight="false" outlineLevel="0" collapsed="false">
      <c r="A670" s="87" t="n">
        <v>666</v>
      </c>
      <c r="B670" s="90" t="n">
        <f aca="false">EOMONTH(Input!$C$7,A670)</f>
        <v>63189</v>
      </c>
      <c r="C670" s="90"/>
      <c r="D670" s="95" t="n">
        <f aca="false">IF($B670&gt;Input!$O$24,$D669,($D669+Input!$O$30)*(1+Input!$O$29/(100*12)))</f>
        <v>87713.2018367199</v>
      </c>
      <c r="E670" s="95" t="n">
        <f aca="false">IF($B670&gt;Input!$O$31,$E669,($E669+Input!$O$37)*(1+Input!$O$36/(100*12)))</f>
        <v>95980.2767511178</v>
      </c>
      <c r="F670" s="95" t="n">
        <f aca="false">IF($B670&gt;Input!$O$38,$F669,($F669+Input!$O$44)*(1+Input!$O$43/(100*12)))</f>
        <v>0</v>
      </c>
      <c r="G670" s="90"/>
      <c r="H670" s="95" t="n">
        <f aca="false">(IF(AND(($B670&gt;=Input!$O$24),($B670&lt;=Input!$O$26)),$H669+Input!$O$25/Input!$O$27,$H669))</f>
        <v>-200000</v>
      </c>
      <c r="I670" s="95" t="n">
        <f aca="false">(IF(AND(($B670&gt;Input!$O$31),($B670&lt;=Input!$O$33)),$I669+Input!$O$32/Input!$O$34,$I669))</f>
        <v>-200000</v>
      </c>
      <c r="J670" s="95" t="n">
        <f aca="false">(IF(AND(($B670&gt;=Input!$O$38),($B670&lt;=Input!$O$40)),$J669+Input!$O$39/Input!$O$41,$J669))</f>
        <v>0</v>
      </c>
      <c r="K670" s="95"/>
      <c r="L670" s="95" t="n">
        <f aca="false">$D670+$E670+$F670+$H670+$I670+$J670</f>
        <v>-216306.521412162</v>
      </c>
    </row>
    <row r="671" customFormat="false" ht="12.8" hidden="false" customHeight="false" outlineLevel="0" collapsed="false">
      <c r="A671" s="87" t="n">
        <v>667</v>
      </c>
      <c r="B671" s="90" t="n">
        <f aca="false">EOMONTH(Input!$C$7,A671)</f>
        <v>63220</v>
      </c>
      <c r="C671" s="90"/>
      <c r="D671" s="95" t="n">
        <f aca="false">IF($B671&gt;Input!$O$24,$D670,($D670+Input!$O$30)*(1+Input!$O$29/(100*12)))</f>
        <v>87713.2018367199</v>
      </c>
      <c r="E671" s="95" t="n">
        <f aca="false">IF($B671&gt;Input!$O$31,$E670,($E670+Input!$O$37)*(1+Input!$O$36/(100*12)))</f>
        <v>95980.2767511178</v>
      </c>
      <c r="F671" s="95" t="n">
        <f aca="false">IF($B671&gt;Input!$O$38,$F670,($F670+Input!$O$44)*(1+Input!$O$43/(100*12)))</f>
        <v>0</v>
      </c>
      <c r="G671" s="90"/>
      <c r="H671" s="95" t="n">
        <f aca="false">(IF(AND(($B671&gt;=Input!$O$24),($B671&lt;=Input!$O$26)),$H670+Input!$O$25/Input!$O$27,$H670))</f>
        <v>-200000</v>
      </c>
      <c r="I671" s="95" t="n">
        <f aca="false">(IF(AND(($B671&gt;Input!$O$31),($B671&lt;=Input!$O$33)),$I670+Input!$O$32/Input!$O$34,$I670))</f>
        <v>-200000</v>
      </c>
      <c r="J671" s="95" t="n">
        <f aca="false">(IF(AND(($B671&gt;=Input!$O$38),($B671&lt;=Input!$O$40)),$J670+Input!$O$39/Input!$O$41,$J670))</f>
        <v>0</v>
      </c>
      <c r="K671" s="95"/>
      <c r="L671" s="95" t="n">
        <f aca="false">$D671+$E671+$F671+$H671+$I671+$J671</f>
        <v>-216306.521412162</v>
      </c>
    </row>
    <row r="672" customFormat="false" ht="12.8" hidden="false" customHeight="false" outlineLevel="0" collapsed="false">
      <c r="A672" s="87" t="n">
        <v>668</v>
      </c>
      <c r="B672" s="90" t="n">
        <f aca="false">EOMONTH(Input!$C$7,A672)</f>
        <v>63248</v>
      </c>
      <c r="C672" s="90"/>
      <c r="D672" s="95" t="n">
        <f aca="false">IF($B672&gt;Input!$O$24,$D671,($D671+Input!$O$30)*(1+Input!$O$29/(100*12)))</f>
        <v>87713.2018367199</v>
      </c>
      <c r="E672" s="95" t="n">
        <f aca="false">IF($B672&gt;Input!$O$31,$E671,($E671+Input!$O$37)*(1+Input!$O$36/(100*12)))</f>
        <v>95980.2767511178</v>
      </c>
      <c r="F672" s="95" t="n">
        <f aca="false">IF($B672&gt;Input!$O$38,$F671,($F671+Input!$O$44)*(1+Input!$O$43/(100*12)))</f>
        <v>0</v>
      </c>
      <c r="G672" s="90"/>
      <c r="H672" s="95" t="n">
        <f aca="false">(IF(AND(($B672&gt;=Input!$O$24),($B672&lt;=Input!$O$26)),$H671+Input!$O$25/Input!$O$27,$H671))</f>
        <v>-200000</v>
      </c>
      <c r="I672" s="95" t="n">
        <f aca="false">(IF(AND(($B672&gt;Input!$O$31),($B672&lt;=Input!$O$33)),$I671+Input!$O$32/Input!$O$34,$I671))</f>
        <v>-200000</v>
      </c>
      <c r="J672" s="95" t="n">
        <f aca="false">(IF(AND(($B672&gt;=Input!$O$38),($B672&lt;=Input!$O$40)),$J671+Input!$O$39/Input!$O$41,$J671))</f>
        <v>0</v>
      </c>
      <c r="K672" s="95"/>
      <c r="L672" s="95" t="n">
        <f aca="false">$D672+$E672+$F672+$H672+$I672+$J672</f>
        <v>-216306.521412162</v>
      </c>
    </row>
    <row r="673" customFormat="false" ht="12.8" hidden="false" customHeight="false" outlineLevel="0" collapsed="false">
      <c r="A673" s="87" t="n">
        <v>669</v>
      </c>
      <c r="B673" s="90" t="n">
        <f aca="false">EOMONTH(Input!$C$7,A673)</f>
        <v>63279</v>
      </c>
      <c r="C673" s="90"/>
      <c r="D673" s="95" t="n">
        <f aca="false">IF($B673&gt;Input!$O$24,$D672,($D672+Input!$O$30)*(1+Input!$O$29/(100*12)))</f>
        <v>87713.2018367199</v>
      </c>
      <c r="E673" s="95" t="n">
        <f aca="false">IF($B673&gt;Input!$O$31,$E672,($E672+Input!$O$37)*(1+Input!$O$36/(100*12)))</f>
        <v>95980.2767511178</v>
      </c>
      <c r="F673" s="95" t="n">
        <f aca="false">IF($B673&gt;Input!$O$38,$F672,($F672+Input!$O$44)*(1+Input!$O$43/(100*12)))</f>
        <v>0</v>
      </c>
      <c r="G673" s="90"/>
      <c r="H673" s="95" t="n">
        <f aca="false">(IF(AND(($B673&gt;=Input!$O$24),($B673&lt;=Input!$O$26)),$H672+Input!$O$25/Input!$O$27,$H672))</f>
        <v>-200000</v>
      </c>
      <c r="I673" s="95" t="n">
        <f aca="false">(IF(AND(($B673&gt;Input!$O$31),($B673&lt;=Input!$O$33)),$I672+Input!$O$32/Input!$O$34,$I672))</f>
        <v>-200000</v>
      </c>
      <c r="J673" s="95" t="n">
        <f aca="false">(IF(AND(($B673&gt;=Input!$O$38),($B673&lt;=Input!$O$40)),$J672+Input!$O$39/Input!$O$41,$J672))</f>
        <v>0</v>
      </c>
      <c r="K673" s="95"/>
      <c r="L673" s="95" t="n">
        <f aca="false">$D673+$E673+$F673+$H673+$I673+$J673</f>
        <v>-216306.521412162</v>
      </c>
    </row>
    <row r="674" customFormat="false" ht="12.8" hidden="false" customHeight="false" outlineLevel="0" collapsed="false">
      <c r="A674" s="87" t="n">
        <v>670</v>
      </c>
      <c r="B674" s="90" t="n">
        <f aca="false">EOMONTH(Input!$C$7,A674)</f>
        <v>63309</v>
      </c>
      <c r="C674" s="90"/>
      <c r="D674" s="95" t="n">
        <f aca="false">IF($B674&gt;Input!$O$24,$D673,($D673+Input!$O$30)*(1+Input!$O$29/(100*12)))</f>
        <v>87713.2018367199</v>
      </c>
      <c r="E674" s="95" t="n">
        <f aca="false">IF($B674&gt;Input!$O$31,$E673,($E673+Input!$O$37)*(1+Input!$O$36/(100*12)))</f>
        <v>95980.2767511178</v>
      </c>
      <c r="F674" s="95" t="n">
        <f aca="false">IF($B674&gt;Input!$O$38,$F673,($F673+Input!$O$44)*(1+Input!$O$43/(100*12)))</f>
        <v>0</v>
      </c>
      <c r="G674" s="90"/>
      <c r="H674" s="95" t="n">
        <f aca="false">(IF(AND(($B674&gt;=Input!$O$24),($B674&lt;=Input!$O$26)),$H673+Input!$O$25/Input!$O$27,$H673))</f>
        <v>-200000</v>
      </c>
      <c r="I674" s="95" t="n">
        <f aca="false">(IF(AND(($B674&gt;Input!$O$31),($B674&lt;=Input!$O$33)),$I673+Input!$O$32/Input!$O$34,$I673))</f>
        <v>-200000</v>
      </c>
      <c r="J674" s="95" t="n">
        <f aca="false">(IF(AND(($B674&gt;=Input!$O$38),($B674&lt;=Input!$O$40)),$J673+Input!$O$39/Input!$O$41,$J673))</f>
        <v>0</v>
      </c>
      <c r="K674" s="95"/>
      <c r="L674" s="95" t="n">
        <f aca="false">$D674+$E674+$F674+$H674+$I674+$J674</f>
        <v>-216306.521412162</v>
      </c>
    </row>
    <row r="675" customFormat="false" ht="12.8" hidden="false" customHeight="false" outlineLevel="0" collapsed="false">
      <c r="A675" s="87" t="n">
        <v>671</v>
      </c>
      <c r="B675" s="90" t="n">
        <f aca="false">EOMONTH(Input!$C$7,A675)</f>
        <v>63340</v>
      </c>
      <c r="C675" s="90"/>
      <c r="D675" s="95" t="n">
        <f aca="false">IF($B675&gt;Input!$O$24,$D674,($D674+Input!$O$30)*(1+Input!$O$29/(100*12)))</f>
        <v>87713.2018367199</v>
      </c>
      <c r="E675" s="95" t="n">
        <f aca="false">IF($B675&gt;Input!$O$31,$E674,($E674+Input!$O$37)*(1+Input!$O$36/(100*12)))</f>
        <v>95980.2767511178</v>
      </c>
      <c r="F675" s="95" t="n">
        <f aca="false">IF($B675&gt;Input!$O$38,$F674,($F674+Input!$O$44)*(1+Input!$O$43/(100*12)))</f>
        <v>0</v>
      </c>
      <c r="G675" s="90"/>
      <c r="H675" s="95" t="n">
        <f aca="false">(IF(AND(($B675&gt;=Input!$O$24),($B675&lt;=Input!$O$26)),$H674+Input!$O$25/Input!$O$27,$H674))</f>
        <v>-200000</v>
      </c>
      <c r="I675" s="95" t="n">
        <f aca="false">(IF(AND(($B675&gt;Input!$O$31),($B675&lt;=Input!$O$33)),$I674+Input!$O$32/Input!$O$34,$I674))</f>
        <v>-200000</v>
      </c>
      <c r="J675" s="95" t="n">
        <f aca="false">(IF(AND(($B675&gt;=Input!$O$38),($B675&lt;=Input!$O$40)),$J674+Input!$O$39/Input!$O$41,$J674))</f>
        <v>0</v>
      </c>
      <c r="K675" s="95"/>
      <c r="L675" s="95" t="n">
        <f aca="false">$D675+$E675+$F675+$H675+$I675+$J675</f>
        <v>-216306.521412162</v>
      </c>
    </row>
    <row r="676" customFormat="false" ht="12.8" hidden="false" customHeight="false" outlineLevel="0" collapsed="false">
      <c r="A676" s="87" t="n">
        <v>672</v>
      </c>
      <c r="B676" s="90" t="n">
        <f aca="false">EOMONTH(Input!$C$7,A676)</f>
        <v>63370</v>
      </c>
      <c r="C676" s="90"/>
      <c r="D676" s="95" t="n">
        <f aca="false">IF($B676&gt;Input!$O$24,$D675,($D675+Input!$O$30)*(1+Input!$O$29/(100*12)))</f>
        <v>87713.2018367199</v>
      </c>
      <c r="E676" s="95" t="n">
        <f aca="false">IF($B676&gt;Input!$O$31,$E675,($E675+Input!$O$37)*(1+Input!$O$36/(100*12)))</f>
        <v>95980.2767511178</v>
      </c>
      <c r="F676" s="95" t="n">
        <f aca="false">IF($B676&gt;Input!$O$38,$F675,($F675+Input!$O$44)*(1+Input!$O$43/(100*12)))</f>
        <v>0</v>
      </c>
      <c r="G676" s="90"/>
      <c r="H676" s="95" t="n">
        <f aca="false">(IF(AND(($B676&gt;=Input!$O$24),($B676&lt;=Input!$O$26)),$H675+Input!$O$25/Input!$O$27,$H675))</f>
        <v>-200000</v>
      </c>
      <c r="I676" s="95" t="n">
        <f aca="false">(IF(AND(($B676&gt;Input!$O$31),($B676&lt;=Input!$O$33)),$I675+Input!$O$32/Input!$O$34,$I675))</f>
        <v>-200000</v>
      </c>
      <c r="J676" s="95" t="n">
        <f aca="false">(IF(AND(($B676&gt;=Input!$O$38),($B676&lt;=Input!$O$40)),$J675+Input!$O$39/Input!$O$41,$J675))</f>
        <v>0</v>
      </c>
      <c r="K676" s="95"/>
      <c r="L676" s="95" t="n">
        <f aca="false">$D676+$E676+$F676+$H676+$I676+$J676</f>
        <v>-216306.521412162</v>
      </c>
    </row>
    <row r="677" customFormat="false" ht="12.8" hidden="false" customHeight="false" outlineLevel="0" collapsed="false">
      <c r="A677" s="87" t="n">
        <v>673</v>
      </c>
      <c r="B677" s="90" t="n">
        <f aca="false">EOMONTH(Input!$C$7,A677)</f>
        <v>63401</v>
      </c>
      <c r="C677" s="90"/>
      <c r="D677" s="95" t="n">
        <f aca="false">IF($B677&gt;Input!$O$24,$D676,($D676+Input!$O$30)*(1+Input!$O$29/(100*12)))</f>
        <v>87713.2018367199</v>
      </c>
      <c r="E677" s="95" t="n">
        <f aca="false">IF($B677&gt;Input!$O$31,$E676,($E676+Input!$O$37)*(1+Input!$O$36/(100*12)))</f>
        <v>95980.2767511178</v>
      </c>
      <c r="F677" s="95" t="n">
        <f aca="false">IF($B677&gt;Input!$O$38,$F676,($F676+Input!$O$44)*(1+Input!$O$43/(100*12)))</f>
        <v>0</v>
      </c>
      <c r="G677" s="90"/>
      <c r="H677" s="95" t="n">
        <f aca="false">(IF(AND(($B677&gt;=Input!$O$24),($B677&lt;=Input!$O$26)),$H676+Input!$O$25/Input!$O$27,$H676))</f>
        <v>-200000</v>
      </c>
      <c r="I677" s="95" t="n">
        <f aca="false">(IF(AND(($B677&gt;Input!$O$31),($B677&lt;=Input!$O$33)),$I676+Input!$O$32/Input!$O$34,$I676))</f>
        <v>-200000</v>
      </c>
      <c r="J677" s="95" t="n">
        <f aca="false">(IF(AND(($B677&gt;=Input!$O$38),($B677&lt;=Input!$O$40)),$J676+Input!$O$39/Input!$O$41,$J676))</f>
        <v>0</v>
      </c>
      <c r="K677" s="95"/>
      <c r="L677" s="95" t="n">
        <f aca="false">$D677+$E677+$F677+$H677+$I677+$J677</f>
        <v>-216306.521412162</v>
      </c>
    </row>
    <row r="678" customFormat="false" ht="12.8" hidden="false" customHeight="false" outlineLevel="0" collapsed="false">
      <c r="A678" s="87" t="n">
        <v>674</v>
      </c>
      <c r="B678" s="90" t="n">
        <f aca="false">EOMONTH(Input!$C$7,A678)</f>
        <v>63432</v>
      </c>
      <c r="C678" s="90"/>
      <c r="D678" s="95" t="n">
        <f aca="false">IF($B678&gt;Input!$O$24,$D677,($D677+Input!$O$30)*(1+Input!$O$29/(100*12)))</f>
        <v>87713.2018367199</v>
      </c>
      <c r="E678" s="95" t="n">
        <f aca="false">IF($B678&gt;Input!$O$31,$E677,($E677+Input!$O$37)*(1+Input!$O$36/(100*12)))</f>
        <v>95980.2767511178</v>
      </c>
      <c r="F678" s="95" t="n">
        <f aca="false">IF($B678&gt;Input!$O$38,$F677,($F677+Input!$O$44)*(1+Input!$O$43/(100*12)))</f>
        <v>0</v>
      </c>
      <c r="G678" s="90"/>
      <c r="H678" s="95" t="n">
        <f aca="false">(IF(AND(($B678&gt;=Input!$O$24),($B678&lt;=Input!$O$26)),$H677+Input!$O$25/Input!$O$27,$H677))</f>
        <v>-200000</v>
      </c>
      <c r="I678" s="95" t="n">
        <f aca="false">(IF(AND(($B678&gt;Input!$O$31),($B678&lt;=Input!$O$33)),$I677+Input!$O$32/Input!$O$34,$I677))</f>
        <v>-200000</v>
      </c>
      <c r="J678" s="95" t="n">
        <f aca="false">(IF(AND(($B678&gt;=Input!$O$38),($B678&lt;=Input!$O$40)),$J677+Input!$O$39/Input!$O$41,$J677))</f>
        <v>0</v>
      </c>
      <c r="K678" s="95"/>
      <c r="L678" s="95" t="n">
        <f aca="false">$D678+$E678+$F678+$H678+$I678+$J678</f>
        <v>-216306.521412162</v>
      </c>
    </row>
    <row r="679" customFormat="false" ht="12.8" hidden="false" customHeight="false" outlineLevel="0" collapsed="false">
      <c r="A679" s="87" t="n">
        <v>675</v>
      </c>
      <c r="B679" s="90" t="n">
        <f aca="false">EOMONTH(Input!$C$7,A679)</f>
        <v>63462</v>
      </c>
      <c r="C679" s="90"/>
      <c r="D679" s="95" t="n">
        <f aca="false">IF($B679&gt;Input!$O$24,$D678,($D678+Input!$O$30)*(1+Input!$O$29/(100*12)))</f>
        <v>87713.2018367199</v>
      </c>
      <c r="E679" s="95" t="n">
        <f aca="false">IF($B679&gt;Input!$O$31,$E678,($E678+Input!$O$37)*(1+Input!$O$36/(100*12)))</f>
        <v>95980.2767511178</v>
      </c>
      <c r="F679" s="95" t="n">
        <f aca="false">IF($B679&gt;Input!$O$38,$F678,($F678+Input!$O$44)*(1+Input!$O$43/(100*12)))</f>
        <v>0</v>
      </c>
      <c r="G679" s="90"/>
      <c r="H679" s="95" t="n">
        <f aca="false">(IF(AND(($B679&gt;=Input!$O$24),($B679&lt;=Input!$O$26)),$H678+Input!$O$25/Input!$O$27,$H678))</f>
        <v>-200000</v>
      </c>
      <c r="I679" s="95" t="n">
        <f aca="false">(IF(AND(($B679&gt;Input!$O$31),($B679&lt;=Input!$O$33)),$I678+Input!$O$32/Input!$O$34,$I678))</f>
        <v>-200000</v>
      </c>
      <c r="J679" s="95" t="n">
        <f aca="false">(IF(AND(($B679&gt;=Input!$O$38),($B679&lt;=Input!$O$40)),$J678+Input!$O$39/Input!$O$41,$J678))</f>
        <v>0</v>
      </c>
      <c r="K679" s="95"/>
      <c r="L679" s="95" t="n">
        <f aca="false">$D679+$E679+$F679+$H679+$I679+$J679</f>
        <v>-216306.521412162</v>
      </c>
    </row>
    <row r="680" customFormat="false" ht="12.8" hidden="false" customHeight="false" outlineLevel="0" collapsed="false">
      <c r="A680" s="87" t="n">
        <v>676</v>
      </c>
      <c r="B680" s="90" t="n">
        <f aca="false">EOMONTH(Input!$C$7,A680)</f>
        <v>63493</v>
      </c>
      <c r="C680" s="90"/>
      <c r="D680" s="95" t="n">
        <f aca="false">IF($B680&gt;Input!$O$24,$D679,($D679+Input!$O$30)*(1+Input!$O$29/(100*12)))</f>
        <v>87713.2018367199</v>
      </c>
      <c r="E680" s="95" t="n">
        <f aca="false">IF($B680&gt;Input!$O$31,$E679,($E679+Input!$O$37)*(1+Input!$O$36/(100*12)))</f>
        <v>95980.2767511178</v>
      </c>
      <c r="F680" s="95" t="n">
        <f aca="false">IF($B680&gt;Input!$O$38,$F679,($F679+Input!$O$44)*(1+Input!$O$43/(100*12)))</f>
        <v>0</v>
      </c>
      <c r="G680" s="90"/>
      <c r="H680" s="95" t="n">
        <f aca="false">(IF(AND(($B680&gt;=Input!$O$24),($B680&lt;=Input!$O$26)),$H679+Input!$O$25/Input!$O$27,$H679))</f>
        <v>-200000</v>
      </c>
      <c r="I680" s="95" t="n">
        <f aca="false">(IF(AND(($B680&gt;Input!$O$31),($B680&lt;=Input!$O$33)),$I679+Input!$O$32/Input!$O$34,$I679))</f>
        <v>-200000</v>
      </c>
      <c r="J680" s="95" t="n">
        <f aca="false">(IF(AND(($B680&gt;=Input!$O$38),($B680&lt;=Input!$O$40)),$J679+Input!$O$39/Input!$O$41,$J679))</f>
        <v>0</v>
      </c>
      <c r="K680" s="95"/>
      <c r="L680" s="95" t="n">
        <f aca="false">$D680+$E680+$F680+$H680+$I680+$J680</f>
        <v>-216306.521412162</v>
      </c>
    </row>
    <row r="681" customFormat="false" ht="12.8" hidden="false" customHeight="false" outlineLevel="0" collapsed="false">
      <c r="A681" s="87" t="n">
        <v>677</v>
      </c>
      <c r="B681" s="90" t="n">
        <f aca="false">EOMONTH(Input!$C$7,A681)</f>
        <v>63523</v>
      </c>
      <c r="C681" s="90"/>
      <c r="D681" s="95" t="n">
        <f aca="false">IF($B681&gt;Input!$O$24,$D680,($D680+Input!$O$30)*(1+Input!$O$29/(100*12)))</f>
        <v>87713.2018367199</v>
      </c>
      <c r="E681" s="95" t="n">
        <f aca="false">IF($B681&gt;Input!$O$31,$E680,($E680+Input!$O$37)*(1+Input!$O$36/(100*12)))</f>
        <v>95980.2767511178</v>
      </c>
      <c r="F681" s="95" t="n">
        <f aca="false">IF($B681&gt;Input!$O$38,$F680,($F680+Input!$O$44)*(1+Input!$O$43/(100*12)))</f>
        <v>0</v>
      </c>
      <c r="G681" s="90"/>
      <c r="H681" s="95" t="n">
        <f aca="false">(IF(AND(($B681&gt;=Input!$O$24),($B681&lt;=Input!$O$26)),$H680+Input!$O$25/Input!$O$27,$H680))</f>
        <v>-200000</v>
      </c>
      <c r="I681" s="95" t="n">
        <f aca="false">(IF(AND(($B681&gt;Input!$O$31),($B681&lt;=Input!$O$33)),$I680+Input!$O$32/Input!$O$34,$I680))</f>
        <v>-200000</v>
      </c>
      <c r="J681" s="95" t="n">
        <f aca="false">(IF(AND(($B681&gt;=Input!$O$38),($B681&lt;=Input!$O$40)),$J680+Input!$O$39/Input!$O$41,$J680))</f>
        <v>0</v>
      </c>
      <c r="K681" s="95"/>
      <c r="L681" s="95" t="n">
        <f aca="false">$D681+$E681+$F681+$H681+$I681+$J681</f>
        <v>-216306.521412162</v>
      </c>
    </row>
    <row r="682" customFormat="false" ht="12.8" hidden="false" customHeight="false" outlineLevel="0" collapsed="false">
      <c r="A682" s="87" t="n">
        <v>678</v>
      </c>
      <c r="B682" s="90" t="n">
        <f aca="false">EOMONTH(Input!$C$7,A682)</f>
        <v>63554</v>
      </c>
      <c r="C682" s="90"/>
      <c r="D682" s="95" t="n">
        <f aca="false">IF($B682&gt;Input!$O$24,$D681,($D681+Input!$O$30)*(1+Input!$O$29/(100*12)))</f>
        <v>87713.2018367199</v>
      </c>
      <c r="E682" s="95" t="n">
        <f aca="false">IF($B682&gt;Input!$O$31,$E681,($E681+Input!$O$37)*(1+Input!$O$36/(100*12)))</f>
        <v>95980.2767511178</v>
      </c>
      <c r="F682" s="95" t="n">
        <f aca="false">IF($B682&gt;Input!$O$38,$F681,($F681+Input!$O$44)*(1+Input!$O$43/(100*12)))</f>
        <v>0</v>
      </c>
      <c r="G682" s="90"/>
      <c r="H682" s="95" t="n">
        <f aca="false">(IF(AND(($B682&gt;=Input!$O$24),($B682&lt;=Input!$O$26)),$H681+Input!$O$25/Input!$O$27,$H681))</f>
        <v>-200000</v>
      </c>
      <c r="I682" s="95" t="n">
        <f aca="false">(IF(AND(($B682&gt;Input!$O$31),($B682&lt;=Input!$O$33)),$I681+Input!$O$32/Input!$O$34,$I681))</f>
        <v>-200000</v>
      </c>
      <c r="J682" s="95" t="n">
        <f aca="false">(IF(AND(($B682&gt;=Input!$O$38),($B682&lt;=Input!$O$40)),$J681+Input!$O$39/Input!$O$41,$J681))</f>
        <v>0</v>
      </c>
      <c r="K682" s="95"/>
      <c r="L682" s="95" t="n">
        <f aca="false">$D682+$E682+$F682+$H682+$I682+$J682</f>
        <v>-216306.521412162</v>
      </c>
    </row>
    <row r="683" customFormat="false" ht="12.8" hidden="false" customHeight="false" outlineLevel="0" collapsed="false">
      <c r="A683" s="87" t="n">
        <v>679</v>
      </c>
      <c r="B683" s="90" t="n">
        <f aca="false">EOMONTH(Input!$C$7,A683)</f>
        <v>63585</v>
      </c>
      <c r="C683" s="90"/>
      <c r="D683" s="95" t="n">
        <f aca="false">IF($B683&gt;Input!$O$24,$D682,($D682+Input!$O$30)*(1+Input!$O$29/(100*12)))</f>
        <v>87713.2018367199</v>
      </c>
      <c r="E683" s="95" t="n">
        <f aca="false">IF($B683&gt;Input!$O$31,$E682,($E682+Input!$O$37)*(1+Input!$O$36/(100*12)))</f>
        <v>95980.2767511178</v>
      </c>
      <c r="F683" s="95" t="n">
        <f aca="false">IF($B683&gt;Input!$O$38,$F682,($F682+Input!$O$44)*(1+Input!$O$43/(100*12)))</f>
        <v>0</v>
      </c>
      <c r="G683" s="90"/>
      <c r="H683" s="95" t="n">
        <f aca="false">(IF(AND(($B683&gt;=Input!$O$24),($B683&lt;=Input!$O$26)),$H682+Input!$O$25/Input!$O$27,$H682))</f>
        <v>-200000</v>
      </c>
      <c r="I683" s="95" t="n">
        <f aca="false">(IF(AND(($B683&gt;Input!$O$31),($B683&lt;=Input!$O$33)),$I682+Input!$O$32/Input!$O$34,$I682))</f>
        <v>-200000</v>
      </c>
      <c r="J683" s="95" t="n">
        <f aca="false">(IF(AND(($B683&gt;=Input!$O$38),($B683&lt;=Input!$O$40)),$J682+Input!$O$39/Input!$O$41,$J682))</f>
        <v>0</v>
      </c>
      <c r="K683" s="95"/>
      <c r="L683" s="95" t="n">
        <f aca="false">$D683+$E683+$F683+$H683+$I683+$J683</f>
        <v>-216306.521412162</v>
      </c>
    </row>
    <row r="684" customFormat="false" ht="12.8" hidden="false" customHeight="false" outlineLevel="0" collapsed="false">
      <c r="A684" s="87" t="n">
        <v>680</v>
      </c>
      <c r="B684" s="90" t="n">
        <f aca="false">EOMONTH(Input!$C$7,A684)</f>
        <v>63613</v>
      </c>
      <c r="C684" s="90"/>
      <c r="D684" s="95" t="n">
        <f aca="false">IF($B684&gt;Input!$O$24,$D683,($D683+Input!$O$30)*(1+Input!$O$29/(100*12)))</f>
        <v>87713.2018367199</v>
      </c>
      <c r="E684" s="95" t="n">
        <f aca="false">IF($B684&gt;Input!$O$31,$E683,($E683+Input!$O$37)*(1+Input!$O$36/(100*12)))</f>
        <v>95980.2767511178</v>
      </c>
      <c r="F684" s="95" t="n">
        <f aca="false">IF($B684&gt;Input!$O$38,$F683,($F683+Input!$O$44)*(1+Input!$O$43/(100*12)))</f>
        <v>0</v>
      </c>
      <c r="G684" s="90"/>
      <c r="H684" s="95" t="n">
        <f aca="false">(IF(AND(($B684&gt;=Input!$O$24),($B684&lt;=Input!$O$26)),$H683+Input!$O$25/Input!$O$27,$H683))</f>
        <v>-200000</v>
      </c>
      <c r="I684" s="95" t="n">
        <f aca="false">(IF(AND(($B684&gt;Input!$O$31),($B684&lt;=Input!$O$33)),$I683+Input!$O$32/Input!$O$34,$I683))</f>
        <v>-200000</v>
      </c>
      <c r="J684" s="95" t="n">
        <f aca="false">(IF(AND(($B684&gt;=Input!$O$38),($B684&lt;=Input!$O$40)),$J683+Input!$O$39/Input!$O$41,$J683))</f>
        <v>0</v>
      </c>
      <c r="K684" s="95"/>
      <c r="L684" s="95" t="n">
        <f aca="false">$D684+$E684+$F684+$H684+$I684+$J684</f>
        <v>-216306.521412162</v>
      </c>
    </row>
    <row r="685" customFormat="false" ht="12.8" hidden="false" customHeight="false" outlineLevel="0" collapsed="false">
      <c r="A685" s="87" t="n">
        <v>681</v>
      </c>
      <c r="B685" s="90" t="n">
        <f aca="false">EOMONTH(Input!$C$7,A685)</f>
        <v>63644</v>
      </c>
      <c r="C685" s="90"/>
      <c r="D685" s="95" t="n">
        <f aca="false">IF($B685&gt;Input!$O$24,$D684,($D684+Input!$O$30)*(1+Input!$O$29/(100*12)))</f>
        <v>87713.2018367199</v>
      </c>
      <c r="E685" s="95" t="n">
        <f aca="false">IF($B685&gt;Input!$O$31,$E684,($E684+Input!$O$37)*(1+Input!$O$36/(100*12)))</f>
        <v>95980.2767511178</v>
      </c>
      <c r="F685" s="95" t="n">
        <f aca="false">IF($B685&gt;Input!$O$38,$F684,($F684+Input!$O$44)*(1+Input!$O$43/(100*12)))</f>
        <v>0</v>
      </c>
      <c r="G685" s="90"/>
      <c r="H685" s="95" t="n">
        <f aca="false">(IF(AND(($B685&gt;=Input!$O$24),($B685&lt;=Input!$O$26)),$H684+Input!$O$25/Input!$O$27,$H684))</f>
        <v>-200000</v>
      </c>
      <c r="I685" s="95" t="n">
        <f aca="false">(IF(AND(($B685&gt;Input!$O$31),($B685&lt;=Input!$O$33)),$I684+Input!$O$32/Input!$O$34,$I684))</f>
        <v>-200000</v>
      </c>
      <c r="J685" s="95" t="n">
        <f aca="false">(IF(AND(($B685&gt;=Input!$O$38),($B685&lt;=Input!$O$40)),$J684+Input!$O$39/Input!$O$41,$J684))</f>
        <v>0</v>
      </c>
      <c r="K685" s="95"/>
      <c r="L685" s="95" t="n">
        <f aca="false">$D685+$E685+$F685+$H685+$I685+$J685</f>
        <v>-216306.521412162</v>
      </c>
    </row>
    <row r="686" customFormat="false" ht="12.8" hidden="false" customHeight="false" outlineLevel="0" collapsed="false">
      <c r="A686" s="87" t="n">
        <v>682</v>
      </c>
      <c r="B686" s="90" t="n">
        <f aca="false">EOMONTH(Input!$C$7,A686)</f>
        <v>63674</v>
      </c>
      <c r="C686" s="90"/>
      <c r="D686" s="95" t="n">
        <f aca="false">IF($B686&gt;Input!$O$24,$D685,($D685+Input!$O$30)*(1+Input!$O$29/(100*12)))</f>
        <v>87713.2018367199</v>
      </c>
      <c r="E686" s="95" t="n">
        <f aca="false">IF($B686&gt;Input!$O$31,$E685,($E685+Input!$O$37)*(1+Input!$O$36/(100*12)))</f>
        <v>95980.2767511178</v>
      </c>
      <c r="F686" s="95" t="n">
        <f aca="false">IF($B686&gt;Input!$O$38,$F685,($F685+Input!$O$44)*(1+Input!$O$43/(100*12)))</f>
        <v>0</v>
      </c>
      <c r="G686" s="90"/>
      <c r="H686" s="95" t="n">
        <f aca="false">(IF(AND(($B686&gt;=Input!$O$24),($B686&lt;=Input!$O$26)),$H685+Input!$O$25/Input!$O$27,$H685))</f>
        <v>-200000</v>
      </c>
      <c r="I686" s="95" t="n">
        <f aca="false">(IF(AND(($B686&gt;Input!$O$31),($B686&lt;=Input!$O$33)),$I685+Input!$O$32/Input!$O$34,$I685))</f>
        <v>-200000</v>
      </c>
      <c r="J686" s="95" t="n">
        <f aca="false">(IF(AND(($B686&gt;=Input!$O$38),($B686&lt;=Input!$O$40)),$J685+Input!$O$39/Input!$O$41,$J685))</f>
        <v>0</v>
      </c>
      <c r="K686" s="95"/>
      <c r="L686" s="95" t="n">
        <f aca="false">$D686+$E686+$F686+$H686+$I686+$J686</f>
        <v>-216306.521412162</v>
      </c>
    </row>
    <row r="687" customFormat="false" ht="12.8" hidden="false" customHeight="false" outlineLevel="0" collapsed="false">
      <c r="A687" s="87" t="n">
        <v>683</v>
      </c>
      <c r="B687" s="90" t="n">
        <f aca="false">EOMONTH(Input!$C$7,A687)</f>
        <v>63705</v>
      </c>
      <c r="C687" s="90"/>
      <c r="D687" s="95" t="n">
        <f aca="false">IF($B687&gt;Input!$O$24,$D686,($D686+Input!$O$30)*(1+Input!$O$29/(100*12)))</f>
        <v>87713.2018367199</v>
      </c>
      <c r="E687" s="95" t="n">
        <f aca="false">IF($B687&gt;Input!$O$31,$E686,($E686+Input!$O$37)*(1+Input!$O$36/(100*12)))</f>
        <v>95980.2767511178</v>
      </c>
      <c r="F687" s="95" t="n">
        <f aca="false">IF($B687&gt;Input!$O$38,$F686,($F686+Input!$O$44)*(1+Input!$O$43/(100*12)))</f>
        <v>0</v>
      </c>
      <c r="G687" s="90"/>
      <c r="H687" s="95" t="n">
        <f aca="false">(IF(AND(($B687&gt;=Input!$O$24),($B687&lt;=Input!$O$26)),$H686+Input!$O$25/Input!$O$27,$H686))</f>
        <v>-200000</v>
      </c>
      <c r="I687" s="95" t="n">
        <f aca="false">(IF(AND(($B687&gt;Input!$O$31),($B687&lt;=Input!$O$33)),$I686+Input!$O$32/Input!$O$34,$I686))</f>
        <v>-200000</v>
      </c>
      <c r="J687" s="95" t="n">
        <f aca="false">(IF(AND(($B687&gt;=Input!$O$38),($B687&lt;=Input!$O$40)),$J686+Input!$O$39/Input!$O$41,$J686))</f>
        <v>0</v>
      </c>
      <c r="K687" s="95"/>
      <c r="L687" s="95" t="n">
        <f aca="false">$D687+$E687+$F687+$H687+$I687+$J687</f>
        <v>-216306.521412162</v>
      </c>
    </row>
    <row r="688" customFormat="false" ht="12.8" hidden="false" customHeight="false" outlineLevel="0" collapsed="false">
      <c r="A688" s="87" t="n">
        <v>684</v>
      </c>
      <c r="B688" s="90" t="n">
        <f aca="false">EOMONTH(Input!$C$7,A688)</f>
        <v>63735</v>
      </c>
      <c r="C688" s="90"/>
      <c r="D688" s="95" t="n">
        <f aca="false">IF($B688&gt;Input!$O$24,$D687,($D687+Input!$O$30)*(1+Input!$O$29/(100*12)))</f>
        <v>87713.2018367199</v>
      </c>
      <c r="E688" s="95" t="n">
        <f aca="false">IF($B688&gt;Input!$O$31,$E687,($E687+Input!$O$37)*(1+Input!$O$36/(100*12)))</f>
        <v>95980.2767511178</v>
      </c>
      <c r="F688" s="95" t="n">
        <f aca="false">IF($B688&gt;Input!$O$38,$F687,($F687+Input!$O$44)*(1+Input!$O$43/(100*12)))</f>
        <v>0</v>
      </c>
      <c r="G688" s="90"/>
      <c r="H688" s="95" t="n">
        <f aca="false">(IF(AND(($B688&gt;=Input!$O$24),($B688&lt;=Input!$O$26)),$H687+Input!$O$25/Input!$O$27,$H687))</f>
        <v>-200000</v>
      </c>
      <c r="I688" s="95" t="n">
        <f aca="false">(IF(AND(($B688&gt;Input!$O$31),($B688&lt;=Input!$O$33)),$I687+Input!$O$32/Input!$O$34,$I687))</f>
        <v>-200000</v>
      </c>
      <c r="J688" s="95" t="n">
        <f aca="false">(IF(AND(($B688&gt;=Input!$O$38),($B688&lt;=Input!$O$40)),$J687+Input!$O$39/Input!$O$41,$J687))</f>
        <v>0</v>
      </c>
      <c r="K688" s="95"/>
      <c r="L688" s="95" t="n">
        <f aca="false">$D688+$E688+$F688+$H688+$I688+$J688</f>
        <v>-216306.521412162</v>
      </c>
    </row>
    <row r="689" customFormat="false" ht="12.8" hidden="false" customHeight="false" outlineLevel="0" collapsed="false">
      <c r="A689" s="87" t="n">
        <v>685</v>
      </c>
      <c r="B689" s="90" t="n">
        <f aca="false">EOMONTH(Input!$C$7,A689)</f>
        <v>63766</v>
      </c>
      <c r="C689" s="90"/>
      <c r="D689" s="95" t="n">
        <f aca="false">IF($B689&gt;Input!$O$24,$D688,($D688+Input!$O$30)*(1+Input!$O$29/(100*12)))</f>
        <v>87713.2018367199</v>
      </c>
      <c r="E689" s="95" t="n">
        <f aca="false">IF($B689&gt;Input!$O$31,$E688,($E688+Input!$O$37)*(1+Input!$O$36/(100*12)))</f>
        <v>95980.2767511178</v>
      </c>
      <c r="F689" s="95" t="n">
        <f aca="false">IF($B689&gt;Input!$O$38,$F688,($F688+Input!$O$44)*(1+Input!$O$43/(100*12)))</f>
        <v>0</v>
      </c>
      <c r="G689" s="90"/>
      <c r="H689" s="95" t="n">
        <f aca="false">(IF(AND(($B689&gt;=Input!$O$24),($B689&lt;=Input!$O$26)),$H688+Input!$O$25/Input!$O$27,$H688))</f>
        <v>-200000</v>
      </c>
      <c r="I689" s="95" t="n">
        <f aca="false">(IF(AND(($B689&gt;Input!$O$31),($B689&lt;=Input!$O$33)),$I688+Input!$O$32/Input!$O$34,$I688))</f>
        <v>-200000</v>
      </c>
      <c r="J689" s="95" t="n">
        <f aca="false">(IF(AND(($B689&gt;=Input!$O$38),($B689&lt;=Input!$O$40)),$J688+Input!$O$39/Input!$O$41,$J688))</f>
        <v>0</v>
      </c>
      <c r="K689" s="95"/>
      <c r="L689" s="95" t="n">
        <f aca="false">$D689+$E689+$F689+$H689+$I689+$J689</f>
        <v>-216306.521412162</v>
      </c>
    </row>
    <row r="690" customFormat="false" ht="12.8" hidden="false" customHeight="false" outlineLevel="0" collapsed="false">
      <c r="A690" s="87" t="n">
        <v>686</v>
      </c>
      <c r="B690" s="90" t="n">
        <f aca="false">EOMONTH(Input!$C$7,A690)</f>
        <v>63797</v>
      </c>
      <c r="C690" s="90"/>
      <c r="D690" s="95" t="n">
        <f aca="false">IF($B690&gt;Input!$O$24,$D689,($D689+Input!$O$30)*(1+Input!$O$29/(100*12)))</f>
        <v>87713.2018367199</v>
      </c>
      <c r="E690" s="95" t="n">
        <f aca="false">IF($B690&gt;Input!$O$31,$E689,($E689+Input!$O$37)*(1+Input!$O$36/(100*12)))</f>
        <v>95980.2767511178</v>
      </c>
      <c r="F690" s="95" t="n">
        <f aca="false">IF($B690&gt;Input!$O$38,$F689,($F689+Input!$O$44)*(1+Input!$O$43/(100*12)))</f>
        <v>0</v>
      </c>
      <c r="G690" s="90"/>
      <c r="H690" s="95" t="n">
        <f aca="false">(IF(AND(($B690&gt;=Input!$O$24),($B690&lt;=Input!$O$26)),$H689+Input!$O$25/Input!$O$27,$H689))</f>
        <v>-200000</v>
      </c>
      <c r="I690" s="95" t="n">
        <f aca="false">(IF(AND(($B690&gt;Input!$O$31),($B690&lt;=Input!$O$33)),$I689+Input!$O$32/Input!$O$34,$I689))</f>
        <v>-200000</v>
      </c>
      <c r="J690" s="95" t="n">
        <f aca="false">(IF(AND(($B690&gt;=Input!$O$38),($B690&lt;=Input!$O$40)),$J689+Input!$O$39/Input!$O$41,$J689))</f>
        <v>0</v>
      </c>
      <c r="K690" s="95"/>
      <c r="L690" s="95" t="n">
        <f aca="false">$D690+$E690+$F690+$H690+$I690+$J690</f>
        <v>-216306.521412162</v>
      </c>
    </row>
    <row r="691" customFormat="false" ht="12.8" hidden="false" customHeight="false" outlineLevel="0" collapsed="false">
      <c r="A691" s="87" t="n">
        <v>687</v>
      </c>
      <c r="B691" s="90" t="n">
        <f aca="false">EOMONTH(Input!$C$7,A691)</f>
        <v>63827</v>
      </c>
      <c r="C691" s="90"/>
      <c r="D691" s="95" t="n">
        <f aca="false">IF($B691&gt;Input!$O$24,$D690,($D690+Input!$O$30)*(1+Input!$O$29/(100*12)))</f>
        <v>87713.2018367199</v>
      </c>
      <c r="E691" s="95" t="n">
        <f aca="false">IF($B691&gt;Input!$O$31,$E690,($E690+Input!$O$37)*(1+Input!$O$36/(100*12)))</f>
        <v>95980.2767511178</v>
      </c>
      <c r="F691" s="95" t="n">
        <f aca="false">IF($B691&gt;Input!$O$38,$F690,($F690+Input!$O$44)*(1+Input!$O$43/(100*12)))</f>
        <v>0</v>
      </c>
      <c r="G691" s="90"/>
      <c r="H691" s="95" t="n">
        <f aca="false">(IF(AND(($B691&gt;=Input!$O$24),($B691&lt;=Input!$O$26)),$H690+Input!$O$25/Input!$O$27,$H690))</f>
        <v>-200000</v>
      </c>
      <c r="I691" s="95" t="n">
        <f aca="false">(IF(AND(($B691&gt;Input!$O$31),($B691&lt;=Input!$O$33)),$I690+Input!$O$32/Input!$O$34,$I690))</f>
        <v>-200000</v>
      </c>
      <c r="J691" s="95" t="n">
        <f aca="false">(IF(AND(($B691&gt;=Input!$O$38),($B691&lt;=Input!$O$40)),$J690+Input!$O$39/Input!$O$41,$J690))</f>
        <v>0</v>
      </c>
      <c r="K691" s="95"/>
      <c r="L691" s="95" t="n">
        <f aca="false">$D691+$E691+$F691+$H691+$I691+$J691</f>
        <v>-216306.521412162</v>
      </c>
    </row>
    <row r="692" customFormat="false" ht="12.8" hidden="false" customHeight="false" outlineLevel="0" collapsed="false">
      <c r="A692" s="87" t="n">
        <v>688</v>
      </c>
      <c r="B692" s="90" t="n">
        <f aca="false">EOMONTH(Input!$C$7,A692)</f>
        <v>63858</v>
      </c>
      <c r="C692" s="90"/>
      <c r="D692" s="95" t="n">
        <f aca="false">IF($B692&gt;Input!$O$24,$D691,($D691+Input!$O$30)*(1+Input!$O$29/(100*12)))</f>
        <v>87713.2018367199</v>
      </c>
      <c r="E692" s="95" t="n">
        <f aca="false">IF($B692&gt;Input!$O$31,$E691,($E691+Input!$O$37)*(1+Input!$O$36/(100*12)))</f>
        <v>95980.2767511178</v>
      </c>
      <c r="F692" s="95" t="n">
        <f aca="false">IF($B692&gt;Input!$O$38,$F691,($F691+Input!$O$44)*(1+Input!$O$43/(100*12)))</f>
        <v>0</v>
      </c>
      <c r="G692" s="90"/>
      <c r="H692" s="95" t="n">
        <f aca="false">(IF(AND(($B692&gt;=Input!$O$24),($B692&lt;=Input!$O$26)),$H691+Input!$O$25/Input!$O$27,$H691))</f>
        <v>-200000</v>
      </c>
      <c r="I692" s="95" t="n">
        <f aca="false">(IF(AND(($B692&gt;Input!$O$31),($B692&lt;=Input!$O$33)),$I691+Input!$O$32/Input!$O$34,$I691))</f>
        <v>-200000</v>
      </c>
      <c r="J692" s="95" t="n">
        <f aca="false">(IF(AND(($B692&gt;=Input!$O$38),($B692&lt;=Input!$O$40)),$J691+Input!$O$39/Input!$O$41,$J691))</f>
        <v>0</v>
      </c>
      <c r="K692" s="95"/>
      <c r="L692" s="95" t="n">
        <f aca="false">$D692+$E692+$F692+$H692+$I692+$J692</f>
        <v>-216306.521412162</v>
      </c>
    </row>
    <row r="693" customFormat="false" ht="12.8" hidden="false" customHeight="false" outlineLevel="0" collapsed="false">
      <c r="A693" s="87" t="n">
        <v>689</v>
      </c>
      <c r="B693" s="90" t="n">
        <f aca="false">EOMONTH(Input!$C$7,A693)</f>
        <v>63888</v>
      </c>
      <c r="C693" s="90"/>
      <c r="D693" s="95" t="n">
        <f aca="false">IF($B693&gt;Input!$O$24,$D692,($D692+Input!$O$30)*(1+Input!$O$29/(100*12)))</f>
        <v>87713.2018367199</v>
      </c>
      <c r="E693" s="95" t="n">
        <f aca="false">IF($B693&gt;Input!$O$31,$E692,($E692+Input!$O$37)*(1+Input!$O$36/(100*12)))</f>
        <v>95980.2767511178</v>
      </c>
      <c r="F693" s="95" t="n">
        <f aca="false">IF($B693&gt;Input!$O$38,$F692,($F692+Input!$O$44)*(1+Input!$O$43/(100*12)))</f>
        <v>0</v>
      </c>
      <c r="G693" s="90"/>
      <c r="H693" s="95" t="n">
        <f aca="false">(IF(AND(($B693&gt;=Input!$O$24),($B693&lt;=Input!$O$26)),$H692+Input!$O$25/Input!$O$27,$H692))</f>
        <v>-200000</v>
      </c>
      <c r="I693" s="95" t="n">
        <f aca="false">(IF(AND(($B693&gt;Input!$O$31),($B693&lt;=Input!$O$33)),$I692+Input!$O$32/Input!$O$34,$I692))</f>
        <v>-200000</v>
      </c>
      <c r="J693" s="95" t="n">
        <f aca="false">(IF(AND(($B693&gt;=Input!$O$38),($B693&lt;=Input!$O$40)),$J692+Input!$O$39/Input!$O$41,$J692))</f>
        <v>0</v>
      </c>
      <c r="K693" s="95"/>
      <c r="L693" s="95" t="n">
        <f aca="false">$D693+$E693+$F693+$H693+$I693+$J693</f>
        <v>-216306.521412162</v>
      </c>
    </row>
    <row r="694" customFormat="false" ht="12.8" hidden="false" customHeight="false" outlineLevel="0" collapsed="false">
      <c r="A694" s="87" t="n">
        <v>690</v>
      </c>
      <c r="B694" s="90" t="n">
        <f aca="false">EOMONTH(Input!$C$7,A694)</f>
        <v>63919</v>
      </c>
      <c r="C694" s="90"/>
      <c r="D694" s="95" t="n">
        <f aca="false">IF($B694&gt;Input!$O$24,$D693,($D693+Input!$O$30)*(1+Input!$O$29/(100*12)))</f>
        <v>87713.2018367199</v>
      </c>
      <c r="E694" s="95" t="n">
        <f aca="false">IF($B694&gt;Input!$O$31,$E693,($E693+Input!$O$37)*(1+Input!$O$36/(100*12)))</f>
        <v>95980.2767511178</v>
      </c>
      <c r="F694" s="95" t="n">
        <f aca="false">IF($B694&gt;Input!$O$38,$F693,($F693+Input!$O$44)*(1+Input!$O$43/(100*12)))</f>
        <v>0</v>
      </c>
      <c r="G694" s="90"/>
      <c r="H694" s="95" t="n">
        <f aca="false">(IF(AND(($B694&gt;=Input!$O$24),($B694&lt;=Input!$O$26)),$H693+Input!$O$25/Input!$O$27,$H693))</f>
        <v>-200000</v>
      </c>
      <c r="I694" s="95" t="n">
        <f aca="false">(IF(AND(($B694&gt;Input!$O$31),($B694&lt;=Input!$O$33)),$I693+Input!$O$32/Input!$O$34,$I693))</f>
        <v>-200000</v>
      </c>
      <c r="J694" s="95" t="n">
        <f aca="false">(IF(AND(($B694&gt;=Input!$O$38),($B694&lt;=Input!$O$40)),$J693+Input!$O$39/Input!$O$41,$J693))</f>
        <v>0</v>
      </c>
      <c r="K694" s="95"/>
      <c r="L694" s="95" t="n">
        <f aca="false">$D694+$E694+$F694+$H694+$I694+$J694</f>
        <v>-216306.521412162</v>
      </c>
    </row>
    <row r="695" customFormat="false" ht="12.8" hidden="false" customHeight="false" outlineLevel="0" collapsed="false">
      <c r="A695" s="87" t="n">
        <v>691</v>
      </c>
      <c r="B695" s="90" t="n">
        <f aca="false">EOMONTH(Input!$C$7,A695)</f>
        <v>63950</v>
      </c>
      <c r="C695" s="90"/>
      <c r="D695" s="95" t="n">
        <f aca="false">IF($B695&gt;Input!$O$24,$D694,($D694+Input!$O$30)*(1+Input!$O$29/(100*12)))</f>
        <v>87713.2018367199</v>
      </c>
      <c r="E695" s="95" t="n">
        <f aca="false">IF($B695&gt;Input!$O$31,$E694,($E694+Input!$O$37)*(1+Input!$O$36/(100*12)))</f>
        <v>95980.2767511178</v>
      </c>
      <c r="F695" s="95" t="n">
        <f aca="false">IF($B695&gt;Input!$O$38,$F694,($F694+Input!$O$44)*(1+Input!$O$43/(100*12)))</f>
        <v>0</v>
      </c>
      <c r="G695" s="90"/>
      <c r="H695" s="95" t="n">
        <f aca="false">(IF(AND(($B695&gt;=Input!$O$24),($B695&lt;=Input!$O$26)),$H694+Input!$O$25/Input!$O$27,$H694))</f>
        <v>-200000</v>
      </c>
      <c r="I695" s="95" t="n">
        <f aca="false">(IF(AND(($B695&gt;Input!$O$31),($B695&lt;=Input!$O$33)),$I694+Input!$O$32/Input!$O$34,$I694))</f>
        <v>-200000</v>
      </c>
      <c r="J695" s="95" t="n">
        <f aca="false">(IF(AND(($B695&gt;=Input!$O$38),($B695&lt;=Input!$O$40)),$J694+Input!$O$39/Input!$O$41,$J694))</f>
        <v>0</v>
      </c>
      <c r="K695" s="95"/>
      <c r="L695" s="95" t="n">
        <f aca="false">$D695+$E695+$F695+$H695+$I695+$J695</f>
        <v>-216306.521412162</v>
      </c>
    </row>
    <row r="696" customFormat="false" ht="12.8" hidden="false" customHeight="false" outlineLevel="0" collapsed="false">
      <c r="A696" s="87" t="n">
        <v>692</v>
      </c>
      <c r="B696" s="90" t="n">
        <f aca="false">EOMONTH(Input!$C$7,A696)</f>
        <v>63978</v>
      </c>
      <c r="C696" s="90"/>
      <c r="D696" s="95" t="n">
        <f aca="false">IF($B696&gt;Input!$O$24,$D695,($D695+Input!$O$30)*(1+Input!$O$29/(100*12)))</f>
        <v>87713.2018367199</v>
      </c>
      <c r="E696" s="95" t="n">
        <f aca="false">IF($B696&gt;Input!$O$31,$E695,($E695+Input!$O$37)*(1+Input!$O$36/(100*12)))</f>
        <v>95980.2767511178</v>
      </c>
      <c r="F696" s="95" t="n">
        <f aca="false">IF($B696&gt;Input!$O$38,$F695,($F695+Input!$O$44)*(1+Input!$O$43/(100*12)))</f>
        <v>0</v>
      </c>
      <c r="G696" s="90"/>
      <c r="H696" s="95" t="n">
        <f aca="false">(IF(AND(($B696&gt;=Input!$O$24),($B696&lt;=Input!$O$26)),$H695+Input!$O$25/Input!$O$27,$H695))</f>
        <v>-200000</v>
      </c>
      <c r="I696" s="95" t="n">
        <f aca="false">(IF(AND(($B696&gt;Input!$O$31),($B696&lt;=Input!$O$33)),$I695+Input!$O$32/Input!$O$34,$I695))</f>
        <v>-200000</v>
      </c>
      <c r="J696" s="95" t="n">
        <f aca="false">(IF(AND(($B696&gt;=Input!$O$38),($B696&lt;=Input!$O$40)),$J695+Input!$O$39/Input!$O$41,$J695))</f>
        <v>0</v>
      </c>
      <c r="K696" s="95"/>
      <c r="L696" s="95" t="n">
        <f aca="false">$D696+$E696+$F696+$H696+$I696+$J696</f>
        <v>-216306.521412162</v>
      </c>
    </row>
    <row r="697" customFormat="false" ht="12.8" hidden="false" customHeight="false" outlineLevel="0" collapsed="false">
      <c r="A697" s="87" t="n">
        <v>693</v>
      </c>
      <c r="B697" s="90" t="n">
        <f aca="false">EOMONTH(Input!$C$7,A697)</f>
        <v>64009</v>
      </c>
      <c r="C697" s="90"/>
      <c r="D697" s="95" t="n">
        <f aca="false">IF($B697&gt;Input!$O$24,$D696,($D696+Input!$O$30)*(1+Input!$O$29/(100*12)))</f>
        <v>87713.2018367199</v>
      </c>
      <c r="E697" s="95" t="n">
        <f aca="false">IF($B697&gt;Input!$O$31,$E696,($E696+Input!$O$37)*(1+Input!$O$36/(100*12)))</f>
        <v>95980.2767511178</v>
      </c>
      <c r="F697" s="95" t="n">
        <f aca="false">IF($B697&gt;Input!$O$38,$F696,($F696+Input!$O$44)*(1+Input!$O$43/(100*12)))</f>
        <v>0</v>
      </c>
      <c r="G697" s="90"/>
      <c r="H697" s="95" t="n">
        <f aca="false">(IF(AND(($B697&gt;=Input!$O$24),($B697&lt;=Input!$O$26)),$H696+Input!$O$25/Input!$O$27,$H696))</f>
        <v>-200000</v>
      </c>
      <c r="I697" s="95" t="n">
        <f aca="false">(IF(AND(($B697&gt;Input!$O$31),($B697&lt;=Input!$O$33)),$I696+Input!$O$32/Input!$O$34,$I696))</f>
        <v>-200000</v>
      </c>
      <c r="J697" s="95" t="n">
        <f aca="false">(IF(AND(($B697&gt;=Input!$O$38),($B697&lt;=Input!$O$40)),$J696+Input!$O$39/Input!$O$41,$J696))</f>
        <v>0</v>
      </c>
      <c r="K697" s="95"/>
      <c r="L697" s="95" t="n">
        <f aca="false">$D697+$E697+$F697+$H697+$I697+$J697</f>
        <v>-216306.521412162</v>
      </c>
    </row>
    <row r="698" customFormat="false" ht="12.8" hidden="false" customHeight="false" outlineLevel="0" collapsed="false">
      <c r="A698" s="87" t="n">
        <v>694</v>
      </c>
      <c r="B698" s="90" t="n">
        <f aca="false">EOMONTH(Input!$C$7,A698)</f>
        <v>64039</v>
      </c>
      <c r="C698" s="90"/>
      <c r="D698" s="95" t="n">
        <f aca="false">IF($B698&gt;Input!$O$24,$D697,($D697+Input!$O$30)*(1+Input!$O$29/(100*12)))</f>
        <v>87713.2018367199</v>
      </c>
      <c r="E698" s="95" t="n">
        <f aca="false">IF($B698&gt;Input!$O$31,$E697,($E697+Input!$O$37)*(1+Input!$O$36/(100*12)))</f>
        <v>95980.2767511178</v>
      </c>
      <c r="F698" s="95" t="n">
        <f aca="false">IF($B698&gt;Input!$O$38,$F697,($F697+Input!$O$44)*(1+Input!$O$43/(100*12)))</f>
        <v>0</v>
      </c>
      <c r="G698" s="90"/>
      <c r="H698" s="95" t="n">
        <f aca="false">(IF(AND(($B698&gt;=Input!$O$24),($B698&lt;=Input!$O$26)),$H697+Input!$O$25/Input!$O$27,$H697))</f>
        <v>-200000</v>
      </c>
      <c r="I698" s="95" t="n">
        <f aca="false">(IF(AND(($B698&gt;Input!$O$31),($B698&lt;=Input!$O$33)),$I697+Input!$O$32/Input!$O$34,$I697))</f>
        <v>-200000</v>
      </c>
      <c r="J698" s="95" t="n">
        <f aca="false">(IF(AND(($B698&gt;=Input!$O$38),($B698&lt;=Input!$O$40)),$J697+Input!$O$39/Input!$O$41,$J697))</f>
        <v>0</v>
      </c>
      <c r="K698" s="95"/>
      <c r="L698" s="95" t="n">
        <f aca="false">$D698+$E698+$F698+$H698+$I698+$J698</f>
        <v>-216306.521412162</v>
      </c>
    </row>
    <row r="699" customFormat="false" ht="12.8" hidden="false" customHeight="false" outlineLevel="0" collapsed="false">
      <c r="A699" s="87" t="n">
        <v>695</v>
      </c>
      <c r="B699" s="90" t="n">
        <f aca="false">EOMONTH(Input!$C$7,A699)</f>
        <v>64070</v>
      </c>
      <c r="C699" s="90"/>
      <c r="D699" s="95" t="n">
        <f aca="false">IF($B699&gt;Input!$O$24,$D698,($D698+Input!$O$30)*(1+Input!$O$29/(100*12)))</f>
        <v>87713.2018367199</v>
      </c>
      <c r="E699" s="95" t="n">
        <f aca="false">IF($B699&gt;Input!$O$31,$E698,($E698+Input!$O$37)*(1+Input!$O$36/(100*12)))</f>
        <v>95980.2767511178</v>
      </c>
      <c r="F699" s="95" t="n">
        <f aca="false">IF($B699&gt;Input!$O$38,$F698,($F698+Input!$O$44)*(1+Input!$O$43/(100*12)))</f>
        <v>0</v>
      </c>
      <c r="G699" s="90"/>
      <c r="H699" s="95" t="n">
        <f aca="false">(IF(AND(($B699&gt;=Input!$O$24),($B699&lt;=Input!$O$26)),$H698+Input!$O$25/Input!$O$27,$H698))</f>
        <v>-200000</v>
      </c>
      <c r="I699" s="95" t="n">
        <f aca="false">(IF(AND(($B699&gt;Input!$O$31),($B699&lt;=Input!$O$33)),$I698+Input!$O$32/Input!$O$34,$I698))</f>
        <v>-200000</v>
      </c>
      <c r="J699" s="95" t="n">
        <f aca="false">(IF(AND(($B699&gt;=Input!$O$38),($B699&lt;=Input!$O$40)),$J698+Input!$O$39/Input!$O$41,$J698))</f>
        <v>0</v>
      </c>
      <c r="K699" s="95"/>
      <c r="L699" s="95" t="n">
        <f aca="false">$D699+$E699+$F699+$H699+$I699+$J699</f>
        <v>-216306.521412162</v>
      </c>
    </row>
    <row r="700" customFormat="false" ht="12.8" hidden="false" customHeight="false" outlineLevel="0" collapsed="false">
      <c r="A700" s="87" t="n">
        <v>696</v>
      </c>
      <c r="B700" s="90" t="n">
        <f aca="false">EOMONTH(Input!$C$7,A700)</f>
        <v>64100</v>
      </c>
      <c r="C700" s="90"/>
      <c r="D700" s="95" t="n">
        <f aca="false">IF($B700&gt;Input!$O$24,$D699,($D699+Input!$O$30)*(1+Input!$O$29/(100*12)))</f>
        <v>87713.2018367199</v>
      </c>
      <c r="E700" s="95" t="n">
        <f aca="false">IF($B700&gt;Input!$O$31,$E699,($E699+Input!$O$37)*(1+Input!$O$36/(100*12)))</f>
        <v>95980.2767511178</v>
      </c>
      <c r="F700" s="95" t="n">
        <f aca="false">IF($B700&gt;Input!$O$38,$F699,($F699+Input!$O$44)*(1+Input!$O$43/(100*12)))</f>
        <v>0</v>
      </c>
      <c r="G700" s="90"/>
      <c r="H700" s="95" t="n">
        <f aca="false">(IF(AND(($B700&gt;=Input!$O$24),($B700&lt;=Input!$O$26)),$H699+Input!$O$25/Input!$O$27,$H699))</f>
        <v>-200000</v>
      </c>
      <c r="I700" s="95" t="n">
        <f aca="false">(IF(AND(($B700&gt;Input!$O$31),($B700&lt;=Input!$O$33)),$I699+Input!$O$32/Input!$O$34,$I699))</f>
        <v>-200000</v>
      </c>
      <c r="J700" s="95" t="n">
        <f aca="false">(IF(AND(($B700&gt;=Input!$O$38),($B700&lt;=Input!$O$40)),$J699+Input!$O$39/Input!$O$41,$J699))</f>
        <v>0</v>
      </c>
      <c r="K700" s="95"/>
      <c r="L700" s="95" t="n">
        <f aca="false">$D700+$E700+$F700+$H700+$I700+$J700</f>
        <v>-216306.521412162</v>
      </c>
    </row>
    <row r="701" customFormat="false" ht="12.8" hidden="false" customHeight="false" outlineLevel="0" collapsed="false">
      <c r="A701" s="87" t="n">
        <v>697</v>
      </c>
      <c r="B701" s="90" t="n">
        <f aca="false">EOMONTH(Input!$C$7,A701)</f>
        <v>64131</v>
      </c>
      <c r="C701" s="90"/>
      <c r="D701" s="95" t="n">
        <f aca="false">IF($B701&gt;Input!$O$24,$D700,($D700+Input!$O$30)*(1+Input!$O$29/(100*12)))</f>
        <v>87713.2018367199</v>
      </c>
      <c r="E701" s="95" t="n">
        <f aca="false">IF($B701&gt;Input!$O$31,$E700,($E700+Input!$O$37)*(1+Input!$O$36/(100*12)))</f>
        <v>95980.2767511178</v>
      </c>
      <c r="F701" s="95" t="n">
        <f aca="false">IF($B701&gt;Input!$O$38,$F700,($F700+Input!$O$44)*(1+Input!$O$43/(100*12)))</f>
        <v>0</v>
      </c>
      <c r="G701" s="90"/>
      <c r="H701" s="95" t="n">
        <f aca="false">(IF(AND(($B701&gt;=Input!$O$24),($B701&lt;=Input!$O$26)),$H700+Input!$O$25/Input!$O$27,$H700))</f>
        <v>-200000</v>
      </c>
      <c r="I701" s="95" t="n">
        <f aca="false">(IF(AND(($B701&gt;Input!$O$31),($B701&lt;=Input!$O$33)),$I700+Input!$O$32/Input!$O$34,$I700))</f>
        <v>-200000</v>
      </c>
      <c r="J701" s="95" t="n">
        <f aca="false">(IF(AND(($B701&gt;=Input!$O$38),($B701&lt;=Input!$O$40)),$J700+Input!$O$39/Input!$O$41,$J700))</f>
        <v>0</v>
      </c>
      <c r="K701" s="95"/>
      <c r="L701" s="95" t="n">
        <f aca="false">$D701+$E701+$F701+$H701+$I701+$J701</f>
        <v>-216306.521412162</v>
      </c>
    </row>
    <row r="702" customFormat="false" ht="12.8" hidden="false" customHeight="false" outlineLevel="0" collapsed="false">
      <c r="A702" s="87" t="n">
        <v>698</v>
      </c>
      <c r="B702" s="90" t="n">
        <f aca="false">EOMONTH(Input!$C$7,A702)</f>
        <v>64162</v>
      </c>
      <c r="C702" s="90"/>
      <c r="D702" s="95" t="n">
        <f aca="false">IF($B702&gt;Input!$O$24,$D701,($D701+Input!$O$30)*(1+Input!$O$29/(100*12)))</f>
        <v>87713.2018367199</v>
      </c>
      <c r="E702" s="95" t="n">
        <f aca="false">IF($B702&gt;Input!$O$31,$E701,($E701+Input!$O$37)*(1+Input!$O$36/(100*12)))</f>
        <v>95980.2767511178</v>
      </c>
      <c r="F702" s="95" t="n">
        <f aca="false">IF($B702&gt;Input!$O$38,$F701,($F701+Input!$O$44)*(1+Input!$O$43/(100*12)))</f>
        <v>0</v>
      </c>
      <c r="G702" s="90"/>
      <c r="H702" s="95" t="n">
        <f aca="false">(IF(AND(($B702&gt;=Input!$O$24),($B702&lt;=Input!$O$26)),$H701+Input!$O$25/Input!$O$27,$H701))</f>
        <v>-200000</v>
      </c>
      <c r="I702" s="95" t="n">
        <f aca="false">(IF(AND(($B702&gt;Input!$O$31),($B702&lt;=Input!$O$33)),$I701+Input!$O$32/Input!$O$34,$I701))</f>
        <v>-200000</v>
      </c>
      <c r="J702" s="95" t="n">
        <f aca="false">(IF(AND(($B702&gt;=Input!$O$38),($B702&lt;=Input!$O$40)),$J701+Input!$O$39/Input!$O$41,$J701))</f>
        <v>0</v>
      </c>
      <c r="K702" s="95"/>
      <c r="L702" s="95" t="n">
        <f aca="false">$D702+$E702+$F702+$H702+$I702+$J702</f>
        <v>-216306.521412162</v>
      </c>
    </row>
    <row r="703" customFormat="false" ht="12.8" hidden="false" customHeight="false" outlineLevel="0" collapsed="false">
      <c r="A703" s="87" t="n">
        <v>699</v>
      </c>
      <c r="B703" s="90" t="n">
        <f aca="false">EOMONTH(Input!$C$7,A703)</f>
        <v>64192</v>
      </c>
      <c r="C703" s="90"/>
      <c r="D703" s="95" t="n">
        <f aca="false">IF($B703&gt;Input!$O$24,$D702,($D702+Input!$O$30)*(1+Input!$O$29/(100*12)))</f>
        <v>87713.2018367199</v>
      </c>
      <c r="E703" s="95" t="n">
        <f aca="false">IF($B703&gt;Input!$O$31,$E702,($E702+Input!$O$37)*(1+Input!$O$36/(100*12)))</f>
        <v>95980.2767511178</v>
      </c>
      <c r="F703" s="95" t="n">
        <f aca="false">IF($B703&gt;Input!$O$38,$F702,($F702+Input!$O$44)*(1+Input!$O$43/(100*12)))</f>
        <v>0</v>
      </c>
      <c r="G703" s="90"/>
      <c r="H703" s="95" t="n">
        <f aca="false">(IF(AND(($B703&gt;=Input!$O$24),($B703&lt;=Input!$O$26)),$H702+Input!$O$25/Input!$O$27,$H702))</f>
        <v>-200000</v>
      </c>
      <c r="I703" s="95" t="n">
        <f aca="false">(IF(AND(($B703&gt;Input!$O$31),($B703&lt;=Input!$O$33)),$I702+Input!$O$32/Input!$O$34,$I702))</f>
        <v>-200000</v>
      </c>
      <c r="J703" s="95" t="n">
        <f aca="false">(IF(AND(($B703&gt;=Input!$O$38),($B703&lt;=Input!$O$40)),$J702+Input!$O$39/Input!$O$41,$J702))</f>
        <v>0</v>
      </c>
      <c r="K703" s="95"/>
      <c r="L703" s="95" t="n">
        <f aca="false">$D703+$E703+$F703+$H703+$I703+$J703</f>
        <v>-216306.521412162</v>
      </c>
    </row>
    <row r="704" customFormat="false" ht="12.8" hidden="false" customHeight="false" outlineLevel="0" collapsed="false">
      <c r="A704" s="87" t="n">
        <v>700</v>
      </c>
      <c r="B704" s="90" t="n">
        <f aca="false">EOMONTH(Input!$C$7,A704)</f>
        <v>64223</v>
      </c>
      <c r="C704" s="90"/>
      <c r="D704" s="95" t="n">
        <f aca="false">IF($B704&gt;Input!$O$24,$D703,($D703+Input!$O$30)*(1+Input!$O$29/(100*12)))</f>
        <v>87713.2018367199</v>
      </c>
      <c r="E704" s="95" t="n">
        <f aca="false">IF($B704&gt;Input!$O$31,$E703,($E703+Input!$O$37)*(1+Input!$O$36/(100*12)))</f>
        <v>95980.2767511178</v>
      </c>
      <c r="F704" s="95" t="n">
        <f aca="false">IF($B704&gt;Input!$O$38,$F703,($F703+Input!$O$44)*(1+Input!$O$43/(100*12)))</f>
        <v>0</v>
      </c>
      <c r="G704" s="90"/>
      <c r="H704" s="95" t="n">
        <f aca="false">(IF(AND(($B704&gt;=Input!$O$24),($B704&lt;=Input!$O$26)),$H703+Input!$O$25/Input!$O$27,$H703))</f>
        <v>-200000</v>
      </c>
      <c r="I704" s="95" t="n">
        <f aca="false">(IF(AND(($B704&gt;Input!$O$31),($B704&lt;=Input!$O$33)),$I703+Input!$O$32/Input!$O$34,$I703))</f>
        <v>-200000</v>
      </c>
      <c r="J704" s="95" t="n">
        <f aca="false">(IF(AND(($B704&gt;=Input!$O$38),($B704&lt;=Input!$O$40)),$J703+Input!$O$39/Input!$O$41,$J703))</f>
        <v>0</v>
      </c>
      <c r="K704" s="95"/>
      <c r="L704" s="95" t="n">
        <f aca="false">$D704+$E704+$F704+$H704+$I704+$J704</f>
        <v>-216306.521412162</v>
      </c>
    </row>
    <row r="705" customFormat="false" ht="12.8" hidden="false" customHeight="false" outlineLevel="0" collapsed="false">
      <c r="A705" s="87" t="n">
        <v>701</v>
      </c>
      <c r="B705" s="90" t="n">
        <f aca="false">EOMONTH(Input!$C$7,A705)</f>
        <v>64253</v>
      </c>
      <c r="C705" s="90"/>
      <c r="D705" s="95" t="n">
        <f aca="false">IF($B705&gt;Input!$O$24,$D704,($D704+Input!$O$30)*(1+Input!$O$29/(100*12)))</f>
        <v>87713.2018367199</v>
      </c>
      <c r="E705" s="95" t="n">
        <f aca="false">IF($B705&gt;Input!$O$31,$E704,($E704+Input!$O$37)*(1+Input!$O$36/(100*12)))</f>
        <v>95980.2767511178</v>
      </c>
      <c r="F705" s="95" t="n">
        <f aca="false">IF($B705&gt;Input!$O$38,$F704,($F704+Input!$O$44)*(1+Input!$O$43/(100*12)))</f>
        <v>0</v>
      </c>
      <c r="G705" s="90"/>
      <c r="H705" s="95" t="n">
        <f aca="false">(IF(AND(($B705&gt;=Input!$O$24),($B705&lt;=Input!$O$26)),$H704+Input!$O$25/Input!$O$27,$H704))</f>
        <v>-200000</v>
      </c>
      <c r="I705" s="95" t="n">
        <f aca="false">(IF(AND(($B705&gt;Input!$O$31),($B705&lt;=Input!$O$33)),$I704+Input!$O$32/Input!$O$34,$I704))</f>
        <v>-200000</v>
      </c>
      <c r="J705" s="95" t="n">
        <f aca="false">(IF(AND(($B705&gt;=Input!$O$38),($B705&lt;=Input!$O$40)),$J704+Input!$O$39/Input!$O$41,$J704))</f>
        <v>0</v>
      </c>
      <c r="K705" s="95"/>
      <c r="L705" s="95" t="n">
        <f aca="false">$D705+$E705+$F705+$H705+$I705+$J705</f>
        <v>-216306.521412162</v>
      </c>
    </row>
    <row r="706" customFormat="false" ht="12.8" hidden="false" customHeight="false" outlineLevel="0" collapsed="false">
      <c r="A706" s="87" t="n">
        <v>702</v>
      </c>
      <c r="B706" s="90" t="n">
        <f aca="false">EOMONTH(Input!$C$7,A706)</f>
        <v>64284</v>
      </c>
      <c r="C706" s="90"/>
      <c r="D706" s="95" t="n">
        <f aca="false">IF($B706&gt;Input!$O$24,$D705,($D705+Input!$O$30)*(1+Input!$O$29/(100*12)))</f>
        <v>87713.2018367199</v>
      </c>
      <c r="E706" s="95" t="n">
        <f aca="false">IF($B706&gt;Input!$O$31,$E705,($E705+Input!$O$37)*(1+Input!$O$36/(100*12)))</f>
        <v>95980.2767511178</v>
      </c>
      <c r="F706" s="95" t="n">
        <f aca="false">IF($B706&gt;Input!$O$38,$F705,($F705+Input!$O$44)*(1+Input!$O$43/(100*12)))</f>
        <v>0</v>
      </c>
      <c r="G706" s="90"/>
      <c r="H706" s="95" t="n">
        <f aca="false">(IF(AND(($B706&gt;=Input!$O$24),($B706&lt;=Input!$O$26)),$H705+Input!$O$25/Input!$O$27,$H705))</f>
        <v>-200000</v>
      </c>
      <c r="I706" s="95" t="n">
        <f aca="false">(IF(AND(($B706&gt;Input!$O$31),($B706&lt;=Input!$O$33)),$I705+Input!$O$32/Input!$O$34,$I705))</f>
        <v>-200000</v>
      </c>
      <c r="J706" s="95" t="n">
        <f aca="false">(IF(AND(($B706&gt;=Input!$O$38),($B706&lt;=Input!$O$40)),$J705+Input!$O$39/Input!$O$41,$J705))</f>
        <v>0</v>
      </c>
      <c r="K706" s="95"/>
      <c r="L706" s="95" t="n">
        <f aca="false">$D706+$E706+$F706+$H706+$I706+$J706</f>
        <v>-216306.521412162</v>
      </c>
    </row>
    <row r="707" customFormat="false" ht="12.8" hidden="false" customHeight="false" outlineLevel="0" collapsed="false">
      <c r="A707" s="87" t="n">
        <v>703</v>
      </c>
      <c r="B707" s="90" t="n">
        <f aca="false">EOMONTH(Input!$C$7,A707)</f>
        <v>64315</v>
      </c>
      <c r="C707" s="90"/>
      <c r="D707" s="95" t="n">
        <f aca="false">IF($B707&gt;Input!$O$24,$D706,($D706+Input!$O$30)*(1+Input!$O$29/(100*12)))</f>
        <v>87713.2018367199</v>
      </c>
      <c r="E707" s="95" t="n">
        <f aca="false">IF($B707&gt;Input!$O$31,$E706,($E706+Input!$O$37)*(1+Input!$O$36/(100*12)))</f>
        <v>95980.2767511178</v>
      </c>
      <c r="F707" s="95" t="n">
        <f aca="false">IF($B707&gt;Input!$O$38,$F706,($F706+Input!$O$44)*(1+Input!$O$43/(100*12)))</f>
        <v>0</v>
      </c>
      <c r="G707" s="90"/>
      <c r="H707" s="95" t="n">
        <f aca="false">(IF(AND(($B707&gt;=Input!$O$24),($B707&lt;=Input!$O$26)),$H706+Input!$O$25/Input!$O$27,$H706))</f>
        <v>-200000</v>
      </c>
      <c r="I707" s="95" t="n">
        <f aca="false">(IF(AND(($B707&gt;Input!$O$31),($B707&lt;=Input!$O$33)),$I706+Input!$O$32/Input!$O$34,$I706))</f>
        <v>-200000</v>
      </c>
      <c r="J707" s="95" t="n">
        <f aca="false">(IF(AND(($B707&gt;=Input!$O$38),($B707&lt;=Input!$O$40)),$J706+Input!$O$39/Input!$O$41,$J706))</f>
        <v>0</v>
      </c>
      <c r="K707" s="95"/>
      <c r="L707" s="95" t="n">
        <f aca="false">$D707+$E707+$F707+$H707+$I707+$J707</f>
        <v>-216306.521412162</v>
      </c>
    </row>
    <row r="708" customFormat="false" ht="12.8" hidden="false" customHeight="false" outlineLevel="0" collapsed="false">
      <c r="A708" s="87" t="n">
        <v>704</v>
      </c>
      <c r="B708" s="90" t="n">
        <f aca="false">EOMONTH(Input!$C$7,A708)</f>
        <v>64344</v>
      </c>
      <c r="C708" s="90"/>
      <c r="D708" s="95" t="n">
        <f aca="false">IF($B708&gt;Input!$O$24,$D707,($D707+Input!$O$30)*(1+Input!$O$29/(100*12)))</f>
        <v>87713.2018367199</v>
      </c>
      <c r="E708" s="95" t="n">
        <f aca="false">IF($B708&gt;Input!$O$31,$E707,($E707+Input!$O$37)*(1+Input!$O$36/(100*12)))</f>
        <v>95980.2767511178</v>
      </c>
      <c r="F708" s="95" t="n">
        <f aca="false">IF($B708&gt;Input!$O$38,$F707,($F707+Input!$O$44)*(1+Input!$O$43/(100*12)))</f>
        <v>0</v>
      </c>
      <c r="G708" s="90"/>
      <c r="H708" s="95" t="n">
        <f aca="false">(IF(AND(($B708&gt;=Input!$O$24),($B708&lt;=Input!$O$26)),$H707+Input!$O$25/Input!$O$27,$H707))</f>
        <v>-200000</v>
      </c>
      <c r="I708" s="95" t="n">
        <f aca="false">(IF(AND(($B708&gt;Input!$O$31),($B708&lt;=Input!$O$33)),$I707+Input!$O$32/Input!$O$34,$I707))</f>
        <v>-200000</v>
      </c>
      <c r="J708" s="95" t="n">
        <f aca="false">(IF(AND(($B708&gt;=Input!$O$38),($B708&lt;=Input!$O$40)),$J707+Input!$O$39/Input!$O$41,$J707))</f>
        <v>0</v>
      </c>
      <c r="K708" s="95"/>
      <c r="L708" s="95" t="n">
        <f aca="false">$D708+$E708+$F708+$H708+$I708+$J708</f>
        <v>-216306.521412162</v>
      </c>
    </row>
    <row r="709" customFormat="false" ht="12.8" hidden="false" customHeight="false" outlineLevel="0" collapsed="false">
      <c r="A709" s="87" t="n">
        <v>705</v>
      </c>
      <c r="B709" s="90" t="n">
        <f aca="false">EOMONTH(Input!$C$7,A709)</f>
        <v>64375</v>
      </c>
      <c r="C709" s="90"/>
      <c r="D709" s="95" t="n">
        <f aca="false">IF($B709&gt;Input!$O$24,$D708,($D708+Input!$O$30)*(1+Input!$O$29/(100*12)))</f>
        <v>87713.2018367199</v>
      </c>
      <c r="E709" s="95" t="n">
        <f aca="false">IF($B709&gt;Input!$O$31,$E708,($E708+Input!$O$37)*(1+Input!$O$36/(100*12)))</f>
        <v>95980.2767511178</v>
      </c>
      <c r="F709" s="95" t="n">
        <f aca="false">IF($B709&gt;Input!$O$38,$F708,($F708+Input!$O$44)*(1+Input!$O$43/(100*12)))</f>
        <v>0</v>
      </c>
      <c r="G709" s="90"/>
      <c r="H709" s="95" t="n">
        <f aca="false">(IF(AND(($B709&gt;=Input!$O$24),($B709&lt;=Input!$O$26)),$H708+Input!$O$25/Input!$O$27,$H708))</f>
        <v>-200000</v>
      </c>
      <c r="I709" s="95" t="n">
        <f aca="false">(IF(AND(($B709&gt;Input!$O$31),($B709&lt;=Input!$O$33)),$I708+Input!$O$32/Input!$O$34,$I708))</f>
        <v>-200000</v>
      </c>
      <c r="J709" s="95" t="n">
        <f aca="false">(IF(AND(($B709&gt;=Input!$O$38),($B709&lt;=Input!$O$40)),$J708+Input!$O$39/Input!$O$41,$J708))</f>
        <v>0</v>
      </c>
      <c r="K709" s="95"/>
      <c r="L709" s="95" t="n">
        <f aca="false">$D709+$E709+$F709+$H709+$I709+$J709</f>
        <v>-216306.521412162</v>
      </c>
    </row>
    <row r="710" customFormat="false" ht="12.8" hidden="false" customHeight="false" outlineLevel="0" collapsed="false">
      <c r="A710" s="87" t="n">
        <v>706</v>
      </c>
      <c r="B710" s="90" t="n">
        <f aca="false">EOMONTH(Input!$C$7,A710)</f>
        <v>64405</v>
      </c>
      <c r="C710" s="90"/>
      <c r="D710" s="95" t="n">
        <f aca="false">IF($B710&gt;Input!$O$24,$D709,($D709+Input!$O$30)*(1+Input!$O$29/(100*12)))</f>
        <v>87713.2018367199</v>
      </c>
      <c r="E710" s="95" t="n">
        <f aca="false">IF($B710&gt;Input!$O$31,$E709,($E709+Input!$O$37)*(1+Input!$O$36/(100*12)))</f>
        <v>95980.2767511178</v>
      </c>
      <c r="F710" s="95" t="n">
        <f aca="false">IF($B710&gt;Input!$O$38,$F709,($F709+Input!$O$44)*(1+Input!$O$43/(100*12)))</f>
        <v>0</v>
      </c>
      <c r="G710" s="90"/>
      <c r="H710" s="95" t="n">
        <f aca="false">(IF(AND(($B710&gt;=Input!$O$24),($B710&lt;=Input!$O$26)),$H709+Input!$O$25/Input!$O$27,$H709))</f>
        <v>-200000</v>
      </c>
      <c r="I710" s="95" t="n">
        <f aca="false">(IF(AND(($B710&gt;Input!$O$31),($B710&lt;=Input!$O$33)),$I709+Input!$O$32/Input!$O$34,$I709))</f>
        <v>-200000</v>
      </c>
      <c r="J710" s="95" t="n">
        <f aca="false">(IF(AND(($B710&gt;=Input!$O$38),($B710&lt;=Input!$O$40)),$J709+Input!$O$39/Input!$O$41,$J709))</f>
        <v>0</v>
      </c>
      <c r="K710" s="95"/>
      <c r="L710" s="95" t="n">
        <f aca="false">$D710+$E710+$F710+$H710+$I710+$J710</f>
        <v>-216306.521412162</v>
      </c>
    </row>
    <row r="711" customFormat="false" ht="12.8" hidden="false" customHeight="false" outlineLevel="0" collapsed="false">
      <c r="A711" s="87" t="n">
        <v>707</v>
      </c>
      <c r="B711" s="90" t="n">
        <f aca="false">EOMONTH(Input!$C$7,A711)</f>
        <v>64436</v>
      </c>
      <c r="C711" s="90"/>
      <c r="D711" s="95" t="n">
        <f aca="false">IF($B711&gt;Input!$O$24,$D710,($D710+Input!$O$30)*(1+Input!$O$29/(100*12)))</f>
        <v>87713.2018367199</v>
      </c>
      <c r="E711" s="95" t="n">
        <f aca="false">IF($B711&gt;Input!$O$31,$E710,($E710+Input!$O$37)*(1+Input!$O$36/(100*12)))</f>
        <v>95980.2767511178</v>
      </c>
      <c r="F711" s="95" t="n">
        <f aca="false">IF($B711&gt;Input!$O$38,$F710,($F710+Input!$O$44)*(1+Input!$O$43/(100*12)))</f>
        <v>0</v>
      </c>
      <c r="G711" s="90"/>
      <c r="H711" s="95" t="n">
        <f aca="false">(IF(AND(($B711&gt;=Input!$O$24),($B711&lt;=Input!$O$26)),$H710+Input!$O$25/Input!$O$27,$H710))</f>
        <v>-200000</v>
      </c>
      <c r="I711" s="95" t="n">
        <f aca="false">(IF(AND(($B711&gt;Input!$O$31),($B711&lt;=Input!$O$33)),$I710+Input!$O$32/Input!$O$34,$I710))</f>
        <v>-200000</v>
      </c>
      <c r="J711" s="95" t="n">
        <f aca="false">(IF(AND(($B711&gt;=Input!$O$38),($B711&lt;=Input!$O$40)),$J710+Input!$O$39/Input!$O$41,$J710))</f>
        <v>0</v>
      </c>
      <c r="K711" s="95"/>
      <c r="L711" s="95" t="n">
        <f aca="false">$D711+$E711+$F711+$H711+$I711+$J711</f>
        <v>-216306.521412162</v>
      </c>
    </row>
    <row r="712" customFormat="false" ht="12.8" hidden="false" customHeight="false" outlineLevel="0" collapsed="false">
      <c r="A712" s="87" t="n">
        <v>708</v>
      </c>
      <c r="B712" s="90" t="n">
        <f aca="false">EOMONTH(Input!$C$7,A712)</f>
        <v>64466</v>
      </c>
      <c r="C712" s="90"/>
      <c r="D712" s="95" t="n">
        <f aca="false">IF($B712&gt;Input!$O$24,$D711,($D711+Input!$O$30)*(1+Input!$O$29/(100*12)))</f>
        <v>87713.2018367199</v>
      </c>
      <c r="E712" s="95" t="n">
        <f aca="false">IF($B712&gt;Input!$O$31,$E711,($E711+Input!$O$37)*(1+Input!$O$36/(100*12)))</f>
        <v>95980.2767511178</v>
      </c>
      <c r="F712" s="95" t="n">
        <f aca="false">IF($B712&gt;Input!$O$38,$F711,($F711+Input!$O$44)*(1+Input!$O$43/(100*12)))</f>
        <v>0</v>
      </c>
      <c r="G712" s="90"/>
      <c r="H712" s="95" t="n">
        <f aca="false">(IF(AND(($B712&gt;=Input!$O$24),($B712&lt;=Input!$O$26)),$H711+Input!$O$25/Input!$O$27,$H711))</f>
        <v>-200000</v>
      </c>
      <c r="I712" s="95" t="n">
        <f aca="false">(IF(AND(($B712&gt;Input!$O$31),($B712&lt;=Input!$O$33)),$I711+Input!$O$32/Input!$O$34,$I711))</f>
        <v>-200000</v>
      </c>
      <c r="J712" s="95" t="n">
        <f aca="false">(IF(AND(($B712&gt;=Input!$O$38),($B712&lt;=Input!$O$40)),$J711+Input!$O$39/Input!$O$41,$J711))</f>
        <v>0</v>
      </c>
      <c r="K712" s="95"/>
      <c r="L712" s="95" t="n">
        <f aca="false">$D712+$E712+$F712+$H712+$I712+$J712</f>
        <v>-216306.521412162</v>
      </c>
    </row>
    <row r="713" customFormat="false" ht="12.8" hidden="false" customHeight="false" outlineLevel="0" collapsed="false">
      <c r="A713" s="87" t="n">
        <v>709</v>
      </c>
      <c r="B713" s="90" t="n">
        <f aca="false">EOMONTH(Input!$C$7,A713)</f>
        <v>64497</v>
      </c>
      <c r="C713" s="90"/>
      <c r="D713" s="95" t="n">
        <f aca="false">IF($B713&gt;Input!$O$24,$D712,($D712+Input!$O$30)*(1+Input!$O$29/(100*12)))</f>
        <v>87713.2018367199</v>
      </c>
      <c r="E713" s="95" t="n">
        <f aca="false">IF($B713&gt;Input!$O$31,$E712,($E712+Input!$O$37)*(1+Input!$O$36/(100*12)))</f>
        <v>95980.2767511178</v>
      </c>
      <c r="F713" s="95" t="n">
        <f aca="false">IF($B713&gt;Input!$O$38,$F712,($F712+Input!$O$44)*(1+Input!$O$43/(100*12)))</f>
        <v>0</v>
      </c>
      <c r="G713" s="90"/>
      <c r="H713" s="95" t="n">
        <f aca="false">(IF(AND(($B713&gt;=Input!$O$24),($B713&lt;=Input!$O$26)),$H712+Input!$O$25/Input!$O$27,$H712))</f>
        <v>-200000</v>
      </c>
      <c r="I713" s="95" t="n">
        <f aca="false">(IF(AND(($B713&gt;Input!$O$31),($B713&lt;=Input!$O$33)),$I712+Input!$O$32/Input!$O$34,$I712))</f>
        <v>-200000</v>
      </c>
      <c r="J713" s="95" t="n">
        <f aca="false">(IF(AND(($B713&gt;=Input!$O$38),($B713&lt;=Input!$O$40)),$J712+Input!$O$39/Input!$O$41,$J712))</f>
        <v>0</v>
      </c>
      <c r="K713" s="95"/>
      <c r="L713" s="95" t="n">
        <f aca="false">$D713+$E713+$F713+$H713+$I713+$J713</f>
        <v>-216306.521412162</v>
      </c>
    </row>
    <row r="714" customFormat="false" ht="12.8" hidden="false" customHeight="false" outlineLevel="0" collapsed="false">
      <c r="A714" s="87" t="n">
        <v>710</v>
      </c>
      <c r="B714" s="90" t="n">
        <f aca="false">EOMONTH(Input!$C$7,A714)</f>
        <v>64528</v>
      </c>
      <c r="C714" s="90"/>
      <c r="D714" s="95" t="n">
        <f aca="false">IF($B714&gt;Input!$O$24,$D713,($D713+Input!$O$30)*(1+Input!$O$29/(100*12)))</f>
        <v>87713.2018367199</v>
      </c>
      <c r="E714" s="95" t="n">
        <f aca="false">IF($B714&gt;Input!$O$31,$E713,($E713+Input!$O$37)*(1+Input!$O$36/(100*12)))</f>
        <v>95980.2767511178</v>
      </c>
      <c r="F714" s="95" t="n">
        <f aca="false">IF($B714&gt;Input!$O$38,$F713,($F713+Input!$O$44)*(1+Input!$O$43/(100*12)))</f>
        <v>0</v>
      </c>
      <c r="G714" s="90"/>
      <c r="H714" s="95" t="n">
        <f aca="false">(IF(AND(($B714&gt;=Input!$O$24),($B714&lt;=Input!$O$26)),$H713+Input!$O$25/Input!$O$27,$H713))</f>
        <v>-200000</v>
      </c>
      <c r="I714" s="95" t="n">
        <f aca="false">(IF(AND(($B714&gt;Input!$O$31),($B714&lt;=Input!$O$33)),$I713+Input!$O$32/Input!$O$34,$I713))</f>
        <v>-200000</v>
      </c>
      <c r="J714" s="95" t="n">
        <f aca="false">(IF(AND(($B714&gt;=Input!$O$38),($B714&lt;=Input!$O$40)),$J713+Input!$O$39/Input!$O$41,$J713))</f>
        <v>0</v>
      </c>
      <c r="K714" s="95"/>
      <c r="L714" s="95" t="n">
        <f aca="false">$D714+$E714+$F714+$H714+$I714+$J714</f>
        <v>-216306.521412162</v>
      </c>
    </row>
    <row r="715" customFormat="false" ht="12.8" hidden="false" customHeight="false" outlineLevel="0" collapsed="false">
      <c r="A715" s="87" t="n">
        <v>711</v>
      </c>
      <c r="B715" s="90" t="n">
        <f aca="false">EOMONTH(Input!$C$7,A715)</f>
        <v>64558</v>
      </c>
      <c r="C715" s="90"/>
      <c r="D715" s="95" t="n">
        <f aca="false">IF($B715&gt;Input!$O$24,$D714,($D714+Input!$O$30)*(1+Input!$O$29/(100*12)))</f>
        <v>87713.2018367199</v>
      </c>
      <c r="E715" s="95" t="n">
        <f aca="false">IF($B715&gt;Input!$O$31,$E714,($E714+Input!$O$37)*(1+Input!$O$36/(100*12)))</f>
        <v>95980.2767511178</v>
      </c>
      <c r="F715" s="95" t="n">
        <f aca="false">IF($B715&gt;Input!$O$38,$F714,($F714+Input!$O$44)*(1+Input!$O$43/(100*12)))</f>
        <v>0</v>
      </c>
      <c r="G715" s="90"/>
      <c r="H715" s="95" t="n">
        <f aca="false">(IF(AND(($B715&gt;=Input!$O$24),($B715&lt;=Input!$O$26)),$H714+Input!$O$25/Input!$O$27,$H714))</f>
        <v>-200000</v>
      </c>
      <c r="I715" s="95" t="n">
        <f aca="false">(IF(AND(($B715&gt;Input!$O$31),($B715&lt;=Input!$O$33)),$I714+Input!$O$32/Input!$O$34,$I714))</f>
        <v>-200000</v>
      </c>
      <c r="J715" s="95" t="n">
        <f aca="false">(IF(AND(($B715&gt;=Input!$O$38),($B715&lt;=Input!$O$40)),$J714+Input!$O$39/Input!$O$41,$J714))</f>
        <v>0</v>
      </c>
      <c r="K715" s="95"/>
      <c r="L715" s="95" t="n">
        <f aca="false">$D715+$E715+$F715+$H715+$I715+$J715</f>
        <v>-216306.521412162</v>
      </c>
    </row>
    <row r="716" customFormat="false" ht="12.8" hidden="false" customHeight="false" outlineLevel="0" collapsed="false">
      <c r="A716" s="87" t="n">
        <v>712</v>
      </c>
      <c r="B716" s="90" t="n">
        <f aca="false">EOMONTH(Input!$C$7,A716)</f>
        <v>64589</v>
      </c>
      <c r="C716" s="90"/>
      <c r="D716" s="95" t="n">
        <f aca="false">IF($B716&gt;Input!$O$24,$D715,($D715+Input!$O$30)*(1+Input!$O$29/(100*12)))</f>
        <v>87713.2018367199</v>
      </c>
      <c r="E716" s="95" t="n">
        <f aca="false">IF($B716&gt;Input!$O$31,$E715,($E715+Input!$O$37)*(1+Input!$O$36/(100*12)))</f>
        <v>95980.2767511178</v>
      </c>
      <c r="F716" s="95" t="n">
        <f aca="false">IF($B716&gt;Input!$O$38,$F715,($F715+Input!$O$44)*(1+Input!$O$43/(100*12)))</f>
        <v>0</v>
      </c>
      <c r="G716" s="90"/>
      <c r="H716" s="95" t="n">
        <f aca="false">(IF(AND(($B716&gt;=Input!$O$24),($B716&lt;=Input!$O$26)),$H715+Input!$O$25/Input!$O$27,$H715))</f>
        <v>-200000</v>
      </c>
      <c r="I716" s="95" t="n">
        <f aca="false">(IF(AND(($B716&gt;Input!$O$31),($B716&lt;=Input!$O$33)),$I715+Input!$O$32/Input!$O$34,$I715))</f>
        <v>-200000</v>
      </c>
      <c r="J716" s="95" t="n">
        <f aca="false">(IF(AND(($B716&gt;=Input!$O$38),($B716&lt;=Input!$O$40)),$J715+Input!$O$39/Input!$O$41,$J715))</f>
        <v>0</v>
      </c>
      <c r="K716" s="95"/>
      <c r="L716" s="95" t="n">
        <f aca="false">$D716+$E716+$F716+$H716+$I716+$J716</f>
        <v>-216306.521412162</v>
      </c>
    </row>
    <row r="717" customFormat="false" ht="12.8" hidden="false" customHeight="false" outlineLevel="0" collapsed="false">
      <c r="A717" s="87" t="n">
        <v>713</v>
      </c>
      <c r="B717" s="90" t="n">
        <f aca="false">EOMONTH(Input!$C$7,A717)</f>
        <v>64619</v>
      </c>
      <c r="C717" s="90"/>
      <c r="D717" s="95" t="n">
        <f aca="false">IF($B717&gt;Input!$O$24,$D716,($D716+Input!$O$30)*(1+Input!$O$29/(100*12)))</f>
        <v>87713.2018367199</v>
      </c>
      <c r="E717" s="95" t="n">
        <f aca="false">IF($B717&gt;Input!$O$31,$E716,($E716+Input!$O$37)*(1+Input!$O$36/(100*12)))</f>
        <v>95980.2767511178</v>
      </c>
      <c r="F717" s="95" t="n">
        <f aca="false">IF($B717&gt;Input!$O$38,$F716,($F716+Input!$O$44)*(1+Input!$O$43/(100*12)))</f>
        <v>0</v>
      </c>
      <c r="G717" s="90"/>
      <c r="H717" s="95" t="n">
        <f aca="false">(IF(AND(($B717&gt;=Input!$O$24),($B717&lt;=Input!$O$26)),$H716+Input!$O$25/Input!$O$27,$H716))</f>
        <v>-200000</v>
      </c>
      <c r="I717" s="95" t="n">
        <f aca="false">(IF(AND(($B717&gt;Input!$O$31),($B717&lt;=Input!$O$33)),$I716+Input!$O$32/Input!$O$34,$I716))</f>
        <v>-200000</v>
      </c>
      <c r="J717" s="95" t="n">
        <f aca="false">(IF(AND(($B717&gt;=Input!$O$38),($B717&lt;=Input!$O$40)),$J716+Input!$O$39/Input!$O$41,$J716))</f>
        <v>0</v>
      </c>
      <c r="K717" s="95"/>
      <c r="L717" s="95" t="n">
        <f aca="false">$D717+$E717+$F717+$H717+$I717+$J717</f>
        <v>-216306.521412162</v>
      </c>
    </row>
    <row r="718" customFormat="false" ht="12.8" hidden="false" customHeight="false" outlineLevel="0" collapsed="false">
      <c r="A718" s="87" t="n">
        <v>714</v>
      </c>
      <c r="B718" s="90" t="n">
        <f aca="false">EOMONTH(Input!$C$7,A718)</f>
        <v>64650</v>
      </c>
      <c r="C718" s="90"/>
      <c r="D718" s="95" t="n">
        <f aca="false">IF($B718&gt;Input!$O$24,$D717,($D717+Input!$O$30)*(1+Input!$O$29/(100*12)))</f>
        <v>87713.2018367199</v>
      </c>
      <c r="E718" s="95" t="n">
        <f aca="false">IF($B718&gt;Input!$O$31,$E717,($E717+Input!$O$37)*(1+Input!$O$36/(100*12)))</f>
        <v>95980.2767511178</v>
      </c>
      <c r="F718" s="95" t="n">
        <f aca="false">IF($B718&gt;Input!$O$38,$F717,($F717+Input!$O$44)*(1+Input!$O$43/(100*12)))</f>
        <v>0</v>
      </c>
      <c r="G718" s="90"/>
      <c r="H718" s="95" t="n">
        <f aca="false">(IF(AND(($B718&gt;=Input!$O$24),($B718&lt;=Input!$O$26)),$H717+Input!$O$25/Input!$O$27,$H717))</f>
        <v>-200000</v>
      </c>
      <c r="I718" s="95" t="n">
        <f aca="false">(IF(AND(($B718&gt;Input!$O$31),($B718&lt;=Input!$O$33)),$I717+Input!$O$32/Input!$O$34,$I717))</f>
        <v>-200000</v>
      </c>
      <c r="J718" s="95" t="n">
        <f aca="false">(IF(AND(($B718&gt;=Input!$O$38),($B718&lt;=Input!$O$40)),$J717+Input!$O$39/Input!$O$41,$J717))</f>
        <v>0</v>
      </c>
      <c r="K718" s="95"/>
      <c r="L718" s="95" t="n">
        <f aca="false">$D718+$E718+$F718+$H718+$I718+$J718</f>
        <v>-216306.521412162</v>
      </c>
    </row>
    <row r="719" customFormat="false" ht="12.8" hidden="false" customHeight="false" outlineLevel="0" collapsed="false">
      <c r="A719" s="87" t="n">
        <v>715</v>
      </c>
      <c r="B719" s="90" t="n">
        <f aca="false">EOMONTH(Input!$C$7,A719)</f>
        <v>64681</v>
      </c>
      <c r="C719" s="90"/>
      <c r="D719" s="95" t="n">
        <f aca="false">IF($B719&gt;Input!$O$24,$D718,($D718+Input!$O$30)*(1+Input!$O$29/(100*12)))</f>
        <v>87713.2018367199</v>
      </c>
      <c r="E719" s="95" t="n">
        <f aca="false">IF($B719&gt;Input!$O$31,$E718,($E718+Input!$O$37)*(1+Input!$O$36/(100*12)))</f>
        <v>95980.2767511178</v>
      </c>
      <c r="F719" s="95" t="n">
        <f aca="false">IF($B719&gt;Input!$O$38,$F718,($F718+Input!$O$44)*(1+Input!$O$43/(100*12)))</f>
        <v>0</v>
      </c>
      <c r="G719" s="90"/>
      <c r="H719" s="95" t="n">
        <f aca="false">(IF(AND(($B719&gt;=Input!$O$24),($B719&lt;=Input!$O$26)),$H718+Input!$O$25/Input!$O$27,$H718))</f>
        <v>-200000</v>
      </c>
      <c r="I719" s="95" t="n">
        <f aca="false">(IF(AND(($B719&gt;Input!$O$31),($B719&lt;=Input!$O$33)),$I718+Input!$O$32/Input!$O$34,$I718))</f>
        <v>-200000</v>
      </c>
      <c r="J719" s="95" t="n">
        <f aca="false">(IF(AND(($B719&gt;=Input!$O$38),($B719&lt;=Input!$O$40)),$J718+Input!$O$39/Input!$O$41,$J718))</f>
        <v>0</v>
      </c>
      <c r="K719" s="95"/>
      <c r="L719" s="95" t="n">
        <f aca="false">$D719+$E719+$F719+$H719+$I719+$J719</f>
        <v>-216306.521412162</v>
      </c>
    </row>
    <row r="720" customFormat="false" ht="12.8" hidden="false" customHeight="false" outlineLevel="0" collapsed="false">
      <c r="A720" s="87" t="n">
        <v>716</v>
      </c>
      <c r="B720" s="90" t="n">
        <f aca="false">EOMONTH(Input!$C$7,A720)</f>
        <v>64709</v>
      </c>
      <c r="C720" s="90"/>
      <c r="D720" s="95" t="n">
        <f aca="false">IF($B720&gt;Input!$O$24,$D719,($D719+Input!$O$30)*(1+Input!$O$29/(100*12)))</f>
        <v>87713.2018367199</v>
      </c>
      <c r="E720" s="95" t="n">
        <f aca="false">IF($B720&gt;Input!$O$31,$E719,($E719+Input!$O$37)*(1+Input!$O$36/(100*12)))</f>
        <v>95980.2767511178</v>
      </c>
      <c r="F720" s="95" t="n">
        <f aca="false">IF($B720&gt;Input!$O$38,$F719,($F719+Input!$O$44)*(1+Input!$O$43/(100*12)))</f>
        <v>0</v>
      </c>
      <c r="G720" s="90"/>
      <c r="H720" s="95" t="n">
        <f aca="false">(IF(AND(($B720&gt;=Input!$O$24),($B720&lt;=Input!$O$26)),$H719+Input!$O$25/Input!$O$27,$H719))</f>
        <v>-200000</v>
      </c>
      <c r="I720" s="95" t="n">
        <f aca="false">(IF(AND(($B720&gt;Input!$O$31),($B720&lt;=Input!$O$33)),$I719+Input!$O$32/Input!$O$34,$I719))</f>
        <v>-200000</v>
      </c>
      <c r="J720" s="95" t="n">
        <f aca="false">(IF(AND(($B720&gt;=Input!$O$38),($B720&lt;=Input!$O$40)),$J719+Input!$O$39/Input!$O$41,$J719))</f>
        <v>0</v>
      </c>
      <c r="K720" s="95"/>
      <c r="L720" s="95" t="n">
        <f aca="false">$D720+$E720+$F720+$H720+$I720+$J720</f>
        <v>-216306.521412162</v>
      </c>
    </row>
    <row r="721" customFormat="false" ht="12.8" hidden="false" customHeight="false" outlineLevel="0" collapsed="false">
      <c r="A721" s="87" t="n">
        <v>717</v>
      </c>
      <c r="B721" s="90" t="n">
        <f aca="false">EOMONTH(Input!$C$7,A721)</f>
        <v>64740</v>
      </c>
      <c r="C721" s="90"/>
      <c r="D721" s="95" t="n">
        <f aca="false">IF($B721&gt;Input!$O$24,$D720,($D720+Input!$O$30)*(1+Input!$O$29/(100*12)))</f>
        <v>87713.2018367199</v>
      </c>
      <c r="E721" s="95" t="n">
        <f aca="false">IF($B721&gt;Input!$O$31,$E720,($E720+Input!$O$37)*(1+Input!$O$36/(100*12)))</f>
        <v>95980.2767511178</v>
      </c>
      <c r="F721" s="95" t="n">
        <f aca="false">IF($B721&gt;Input!$O$38,$F720,($F720+Input!$O$44)*(1+Input!$O$43/(100*12)))</f>
        <v>0</v>
      </c>
      <c r="G721" s="90"/>
      <c r="H721" s="95" t="n">
        <f aca="false">(IF(AND(($B721&gt;=Input!$O$24),($B721&lt;=Input!$O$26)),$H720+Input!$O$25/Input!$O$27,$H720))</f>
        <v>-200000</v>
      </c>
      <c r="I721" s="95" t="n">
        <f aca="false">(IF(AND(($B721&gt;Input!$O$31),($B721&lt;=Input!$O$33)),$I720+Input!$O$32/Input!$O$34,$I720))</f>
        <v>-200000</v>
      </c>
      <c r="J721" s="95" t="n">
        <f aca="false">(IF(AND(($B721&gt;=Input!$O$38),($B721&lt;=Input!$O$40)),$J720+Input!$O$39/Input!$O$41,$J720))</f>
        <v>0</v>
      </c>
      <c r="K721" s="95"/>
      <c r="L721" s="95" t="n">
        <f aca="false">$D721+$E721+$F721+$H721+$I721+$J721</f>
        <v>-216306.521412162</v>
      </c>
    </row>
    <row r="722" customFormat="false" ht="12.8" hidden="false" customHeight="false" outlineLevel="0" collapsed="false">
      <c r="A722" s="87" t="n">
        <v>718</v>
      </c>
      <c r="B722" s="90" t="n">
        <f aca="false">EOMONTH(Input!$C$7,A722)</f>
        <v>64770</v>
      </c>
      <c r="C722" s="90"/>
      <c r="D722" s="95" t="n">
        <f aca="false">IF($B722&gt;Input!$O$24,$D721,($D721+Input!$O$30)*(1+Input!$O$29/(100*12)))</f>
        <v>87713.2018367199</v>
      </c>
      <c r="E722" s="95" t="n">
        <f aca="false">IF($B722&gt;Input!$O$31,$E721,($E721+Input!$O$37)*(1+Input!$O$36/(100*12)))</f>
        <v>95980.2767511178</v>
      </c>
      <c r="F722" s="95" t="n">
        <f aca="false">IF($B722&gt;Input!$O$38,$F721,($F721+Input!$O$44)*(1+Input!$O$43/(100*12)))</f>
        <v>0</v>
      </c>
      <c r="G722" s="90"/>
      <c r="H722" s="95" t="n">
        <f aca="false">(IF(AND(($B722&gt;=Input!$O$24),($B722&lt;=Input!$O$26)),$H721+Input!$O$25/Input!$O$27,$H721))</f>
        <v>-200000</v>
      </c>
      <c r="I722" s="95" t="n">
        <f aca="false">(IF(AND(($B722&gt;Input!$O$31),($B722&lt;=Input!$O$33)),$I721+Input!$O$32/Input!$O$34,$I721))</f>
        <v>-200000</v>
      </c>
      <c r="J722" s="95" t="n">
        <f aca="false">(IF(AND(($B722&gt;=Input!$O$38),($B722&lt;=Input!$O$40)),$J721+Input!$O$39/Input!$O$41,$J721))</f>
        <v>0</v>
      </c>
      <c r="K722" s="95"/>
      <c r="L722" s="95" t="n">
        <f aca="false">$D722+$E722+$F722+$H722+$I722+$J722</f>
        <v>-216306.521412162</v>
      </c>
    </row>
    <row r="723" customFormat="false" ht="12.8" hidden="false" customHeight="false" outlineLevel="0" collapsed="false">
      <c r="A723" s="87" t="n">
        <v>719</v>
      </c>
      <c r="B723" s="90" t="n">
        <f aca="false">EOMONTH(Input!$C$7,A723)</f>
        <v>64801</v>
      </c>
      <c r="C723" s="90"/>
      <c r="D723" s="95" t="n">
        <f aca="false">IF($B723&gt;Input!$O$24,$D722,($D722+Input!$O$30)*(1+Input!$O$29/(100*12)))</f>
        <v>87713.2018367199</v>
      </c>
      <c r="E723" s="95" t="n">
        <f aca="false">IF($B723&gt;Input!$O$31,$E722,($E722+Input!$O$37)*(1+Input!$O$36/(100*12)))</f>
        <v>95980.2767511178</v>
      </c>
      <c r="F723" s="95" t="n">
        <f aca="false">IF($B723&gt;Input!$O$38,$F722,($F722+Input!$O$44)*(1+Input!$O$43/(100*12)))</f>
        <v>0</v>
      </c>
      <c r="G723" s="90"/>
      <c r="H723" s="95" t="n">
        <f aca="false">(IF(AND(($B723&gt;=Input!$O$24),($B723&lt;=Input!$O$26)),$H722+Input!$O$25/Input!$O$27,$H722))</f>
        <v>-200000</v>
      </c>
      <c r="I723" s="95" t="n">
        <f aca="false">(IF(AND(($B723&gt;Input!$O$31),($B723&lt;=Input!$O$33)),$I722+Input!$O$32/Input!$O$34,$I722))</f>
        <v>-200000</v>
      </c>
      <c r="J723" s="95" t="n">
        <f aca="false">(IF(AND(($B723&gt;=Input!$O$38),($B723&lt;=Input!$O$40)),$J722+Input!$O$39/Input!$O$41,$J722))</f>
        <v>0</v>
      </c>
      <c r="K723" s="95"/>
      <c r="L723" s="95" t="n">
        <f aca="false">$D723+$E723+$F723+$H723+$I723+$J723</f>
        <v>-216306.521412162</v>
      </c>
    </row>
    <row r="724" customFormat="false" ht="12.8" hidden="false" customHeight="false" outlineLevel="0" collapsed="false">
      <c r="A724" s="87" t="n">
        <v>720</v>
      </c>
      <c r="B724" s="90" t="n">
        <f aca="false">EOMONTH(Input!$C$7,A724)</f>
        <v>64831</v>
      </c>
      <c r="C724" s="90"/>
      <c r="D724" s="95" t="n">
        <f aca="false">IF($B724&gt;Input!$O$24,$D723,($D723+Input!$O$30)*(1+Input!$O$29/(100*12)))</f>
        <v>87713.2018367199</v>
      </c>
      <c r="E724" s="95" t="n">
        <f aca="false">IF($B724&gt;Input!$O$31,$E723,($E723+Input!$O$37)*(1+Input!$O$36/(100*12)))</f>
        <v>95980.2767511178</v>
      </c>
      <c r="F724" s="95" t="n">
        <f aca="false">IF($B724&gt;Input!$O$38,$F723,($F723+Input!$O$44)*(1+Input!$O$43/(100*12)))</f>
        <v>0</v>
      </c>
      <c r="G724" s="90"/>
      <c r="H724" s="95" t="n">
        <f aca="false">(IF(AND(($B724&gt;=Input!$O$24),($B724&lt;=Input!$O$26)),$H723+Input!$O$25/Input!$O$27,$H723))</f>
        <v>-200000</v>
      </c>
      <c r="I724" s="95" t="n">
        <f aca="false">(IF(AND(($B724&gt;Input!$O$31),($B724&lt;=Input!$O$33)),$I723+Input!$O$32/Input!$O$34,$I723))</f>
        <v>-200000</v>
      </c>
      <c r="J724" s="95" t="n">
        <f aca="false">(IF(AND(($B724&gt;=Input!$O$38),($B724&lt;=Input!$O$40)),$J723+Input!$O$39/Input!$O$41,$J723))</f>
        <v>0</v>
      </c>
      <c r="K724" s="95"/>
      <c r="L724" s="95" t="n">
        <f aca="false">$D724+$E724+$F724+$H724+$I724+$J724</f>
        <v>-216306.521412162</v>
      </c>
    </row>
    <row r="725" customFormat="false" ht="12.8" hidden="false" customHeight="false" outlineLevel="0" collapsed="false">
      <c r="A725" s="87" t="n">
        <v>721</v>
      </c>
      <c r="B725" s="90" t="n">
        <f aca="false">EOMONTH(Input!$C$7,A725)</f>
        <v>64862</v>
      </c>
      <c r="C725" s="90"/>
      <c r="D725" s="95" t="n">
        <f aca="false">IF($B725&gt;Input!$O$24,$D724,($D724+Input!$O$30)*(1+Input!$O$29/(100*12)))</f>
        <v>87713.2018367199</v>
      </c>
      <c r="E725" s="95" t="n">
        <f aca="false">IF($B725&gt;Input!$O$31,$E724,($E724+Input!$O$37)*(1+Input!$O$36/(100*12)))</f>
        <v>95980.2767511178</v>
      </c>
      <c r="F725" s="95" t="n">
        <f aca="false">IF($B725&gt;Input!$O$38,$F724,($F724+Input!$O$44)*(1+Input!$O$43/(100*12)))</f>
        <v>0</v>
      </c>
      <c r="G725" s="90"/>
      <c r="H725" s="95" t="n">
        <f aca="false">(IF(AND(($B725&gt;=Input!$O$24),($B725&lt;=Input!$O$26)),$H724+Input!$O$25/Input!$O$27,$H724))</f>
        <v>-200000</v>
      </c>
      <c r="I725" s="95" t="n">
        <f aca="false">(IF(AND(($B725&gt;Input!$O$31),($B725&lt;=Input!$O$33)),$I724+Input!$O$32/Input!$O$34,$I724))</f>
        <v>-200000</v>
      </c>
      <c r="J725" s="95" t="n">
        <f aca="false">(IF(AND(($B725&gt;=Input!$O$38),($B725&lt;=Input!$O$40)),$J724+Input!$O$39/Input!$O$41,$J724))</f>
        <v>0</v>
      </c>
      <c r="K725" s="95"/>
      <c r="L725" s="95" t="n">
        <f aca="false">$D725+$E725+$F725+$H725+$I725+$J725</f>
        <v>-216306.521412162</v>
      </c>
    </row>
    <row r="726" customFormat="false" ht="12.8" hidden="false" customHeight="false" outlineLevel="0" collapsed="false">
      <c r="A726" s="87" t="n">
        <v>722</v>
      </c>
      <c r="B726" s="90" t="n">
        <f aca="false">EOMONTH(Input!$C$7,A726)</f>
        <v>64893</v>
      </c>
      <c r="C726" s="90"/>
      <c r="D726" s="95" t="n">
        <f aca="false">IF($B726&gt;Input!$O$24,$D725,($D725+Input!$O$30)*(1+Input!$O$29/(100*12)))</f>
        <v>87713.2018367199</v>
      </c>
      <c r="E726" s="95" t="n">
        <f aca="false">IF($B726&gt;Input!$O$31,$E725,($E725+Input!$O$37)*(1+Input!$O$36/(100*12)))</f>
        <v>95980.2767511178</v>
      </c>
      <c r="F726" s="95" t="n">
        <f aca="false">IF($B726&gt;Input!$O$38,$F725,($F725+Input!$O$44)*(1+Input!$O$43/(100*12)))</f>
        <v>0</v>
      </c>
      <c r="G726" s="90"/>
      <c r="H726" s="95" t="n">
        <f aca="false">(IF(AND(($B726&gt;=Input!$O$24),($B726&lt;=Input!$O$26)),$H725+Input!$O$25/Input!$O$27,$H725))</f>
        <v>-200000</v>
      </c>
      <c r="I726" s="95" t="n">
        <f aca="false">(IF(AND(($B726&gt;Input!$O$31),($B726&lt;=Input!$O$33)),$I725+Input!$O$32/Input!$O$34,$I725))</f>
        <v>-200000</v>
      </c>
      <c r="J726" s="95" t="n">
        <f aca="false">(IF(AND(($B726&gt;=Input!$O$38),($B726&lt;=Input!$O$40)),$J725+Input!$O$39/Input!$O$41,$J725))</f>
        <v>0</v>
      </c>
      <c r="K726" s="95"/>
      <c r="L726" s="95" t="n">
        <f aca="false">$D726+$E726+$F726+$H726+$I726+$J726</f>
        <v>-216306.521412162</v>
      </c>
    </row>
    <row r="727" customFormat="false" ht="12.8" hidden="false" customHeight="false" outlineLevel="0" collapsed="false">
      <c r="A727" s="87" t="n">
        <v>723</v>
      </c>
      <c r="B727" s="90" t="n">
        <f aca="false">EOMONTH(Input!$C$7,A727)</f>
        <v>64923</v>
      </c>
      <c r="C727" s="90"/>
      <c r="D727" s="95" t="n">
        <f aca="false">IF($B727&gt;Input!$O$24,$D726,($D726+Input!$O$30)*(1+Input!$O$29/(100*12)))</f>
        <v>87713.2018367199</v>
      </c>
      <c r="E727" s="95" t="n">
        <f aca="false">IF($B727&gt;Input!$O$31,$E726,($E726+Input!$O$37)*(1+Input!$O$36/(100*12)))</f>
        <v>95980.2767511178</v>
      </c>
      <c r="F727" s="95" t="n">
        <f aca="false">IF($B727&gt;Input!$O$38,$F726,($F726+Input!$O$44)*(1+Input!$O$43/(100*12)))</f>
        <v>0</v>
      </c>
      <c r="G727" s="90"/>
      <c r="H727" s="95" t="n">
        <f aca="false">(IF(AND(($B727&gt;=Input!$O$24),($B727&lt;=Input!$O$26)),$H726+Input!$O$25/Input!$O$27,$H726))</f>
        <v>-200000</v>
      </c>
      <c r="I727" s="95" t="n">
        <f aca="false">(IF(AND(($B727&gt;Input!$O$31),($B727&lt;=Input!$O$33)),$I726+Input!$O$32/Input!$O$34,$I726))</f>
        <v>-200000</v>
      </c>
      <c r="J727" s="95" t="n">
        <f aca="false">(IF(AND(($B727&gt;=Input!$O$38),($B727&lt;=Input!$O$40)),$J726+Input!$O$39/Input!$O$41,$J726))</f>
        <v>0</v>
      </c>
      <c r="K727" s="95"/>
      <c r="L727" s="95" t="n">
        <f aca="false">$D727+$E727+$F727+$H727+$I727+$J727</f>
        <v>-216306.521412162</v>
      </c>
    </row>
    <row r="728" customFormat="false" ht="12.8" hidden="false" customHeight="false" outlineLevel="0" collapsed="false">
      <c r="A728" s="87" t="n">
        <v>724</v>
      </c>
      <c r="B728" s="90" t="n">
        <f aca="false">EOMONTH(Input!$C$7,A728)</f>
        <v>64954</v>
      </c>
      <c r="C728" s="90"/>
      <c r="D728" s="95" t="n">
        <f aca="false">IF($B728&gt;Input!$O$24,$D727,($D727+Input!$O$30)*(1+Input!$O$29/(100*12)))</f>
        <v>87713.2018367199</v>
      </c>
      <c r="E728" s="95" t="n">
        <f aca="false">IF($B728&gt;Input!$O$31,$E727,($E727+Input!$O$37)*(1+Input!$O$36/(100*12)))</f>
        <v>95980.2767511178</v>
      </c>
      <c r="F728" s="95" t="n">
        <f aca="false">IF($B728&gt;Input!$O$38,$F727,($F727+Input!$O$44)*(1+Input!$O$43/(100*12)))</f>
        <v>0</v>
      </c>
      <c r="G728" s="90"/>
      <c r="H728" s="95" t="n">
        <f aca="false">(IF(AND(($B728&gt;=Input!$O$24),($B728&lt;=Input!$O$26)),$H727+Input!$O$25/Input!$O$27,$H727))</f>
        <v>-200000</v>
      </c>
      <c r="I728" s="95" t="n">
        <f aca="false">(IF(AND(($B728&gt;Input!$O$31),($B728&lt;=Input!$O$33)),$I727+Input!$O$32/Input!$O$34,$I727))</f>
        <v>-200000</v>
      </c>
      <c r="J728" s="95" t="n">
        <f aca="false">(IF(AND(($B728&gt;=Input!$O$38),($B728&lt;=Input!$O$40)),$J727+Input!$O$39/Input!$O$41,$J727))</f>
        <v>0</v>
      </c>
      <c r="K728" s="95"/>
      <c r="L728" s="95" t="n">
        <f aca="false">$D728+$E728+$F728+$H728+$I728+$J728</f>
        <v>-216306.521412162</v>
      </c>
    </row>
    <row r="729" customFormat="false" ht="12.8" hidden="false" customHeight="false" outlineLevel="0" collapsed="false">
      <c r="A729" s="87" t="n">
        <v>725</v>
      </c>
      <c r="B729" s="90" t="n">
        <f aca="false">EOMONTH(Input!$C$7,A729)</f>
        <v>64984</v>
      </c>
      <c r="C729" s="90"/>
      <c r="D729" s="95" t="n">
        <f aca="false">IF($B729&gt;Input!$O$24,$D728,($D728+Input!$O$30)*(1+Input!$O$29/(100*12)))</f>
        <v>87713.2018367199</v>
      </c>
      <c r="E729" s="95" t="n">
        <f aca="false">IF($B729&gt;Input!$O$31,$E728,($E728+Input!$O$37)*(1+Input!$O$36/(100*12)))</f>
        <v>95980.2767511178</v>
      </c>
      <c r="F729" s="95" t="n">
        <f aca="false">IF($B729&gt;Input!$O$38,$F728,($F728+Input!$O$44)*(1+Input!$O$43/(100*12)))</f>
        <v>0</v>
      </c>
      <c r="G729" s="90"/>
      <c r="H729" s="95" t="n">
        <f aca="false">(IF(AND(($B729&gt;=Input!$O$24),($B729&lt;=Input!$O$26)),$H728+Input!$O$25/Input!$O$27,$H728))</f>
        <v>-200000</v>
      </c>
      <c r="I729" s="95" t="n">
        <f aca="false">(IF(AND(($B729&gt;Input!$O$31),($B729&lt;=Input!$O$33)),$I728+Input!$O$32/Input!$O$34,$I728))</f>
        <v>-200000</v>
      </c>
      <c r="J729" s="95" t="n">
        <f aca="false">(IF(AND(($B729&gt;=Input!$O$38),($B729&lt;=Input!$O$40)),$J728+Input!$O$39/Input!$O$41,$J728))</f>
        <v>0</v>
      </c>
      <c r="K729" s="95"/>
      <c r="L729" s="95" t="n">
        <f aca="false">$D729+$E729+$F729+$H729+$I729+$J729</f>
        <v>-216306.521412162</v>
      </c>
    </row>
    <row r="730" customFormat="false" ht="12.8" hidden="false" customHeight="false" outlineLevel="0" collapsed="false">
      <c r="A730" s="87" t="n">
        <v>726</v>
      </c>
      <c r="B730" s="90" t="n">
        <f aca="false">EOMONTH(Input!$C$7,A730)</f>
        <v>65015</v>
      </c>
      <c r="C730" s="90"/>
      <c r="D730" s="95" t="n">
        <f aca="false">IF($B730&gt;Input!$O$24,$D729,($D729+Input!$O$30)*(1+Input!$O$29/(100*12)))</f>
        <v>87713.2018367199</v>
      </c>
      <c r="E730" s="95" t="n">
        <f aca="false">IF($B730&gt;Input!$O$31,$E729,($E729+Input!$O$37)*(1+Input!$O$36/(100*12)))</f>
        <v>95980.2767511178</v>
      </c>
      <c r="F730" s="95" t="n">
        <f aca="false">IF($B730&gt;Input!$O$38,$F729,($F729+Input!$O$44)*(1+Input!$O$43/(100*12)))</f>
        <v>0</v>
      </c>
      <c r="G730" s="90"/>
      <c r="H730" s="95" t="n">
        <f aca="false">(IF(AND(($B730&gt;=Input!$O$24),($B730&lt;=Input!$O$26)),$H729+Input!$O$25/Input!$O$27,$H729))</f>
        <v>-200000</v>
      </c>
      <c r="I730" s="95" t="n">
        <f aca="false">(IF(AND(($B730&gt;Input!$O$31),($B730&lt;=Input!$O$33)),$I729+Input!$O$32/Input!$O$34,$I729))</f>
        <v>-200000</v>
      </c>
      <c r="J730" s="95" t="n">
        <f aca="false">(IF(AND(($B730&gt;=Input!$O$38),($B730&lt;=Input!$O$40)),$J729+Input!$O$39/Input!$O$41,$J729))</f>
        <v>0</v>
      </c>
      <c r="K730" s="95"/>
      <c r="L730" s="95" t="n">
        <f aca="false">$D730+$E730+$F730+$H730+$I730+$J730</f>
        <v>-216306.521412162</v>
      </c>
    </row>
    <row r="731" customFormat="false" ht="12.8" hidden="false" customHeight="false" outlineLevel="0" collapsed="false">
      <c r="A731" s="87" t="n">
        <v>727</v>
      </c>
      <c r="B731" s="90" t="n">
        <f aca="false">EOMONTH(Input!$C$7,A731)</f>
        <v>65046</v>
      </c>
      <c r="C731" s="90"/>
      <c r="D731" s="95" t="n">
        <f aca="false">IF($B731&gt;Input!$O$24,$D730,($D730+Input!$O$30)*(1+Input!$O$29/(100*12)))</f>
        <v>87713.2018367199</v>
      </c>
      <c r="E731" s="95" t="n">
        <f aca="false">IF($B731&gt;Input!$O$31,$E730,($E730+Input!$O$37)*(1+Input!$O$36/(100*12)))</f>
        <v>95980.2767511178</v>
      </c>
      <c r="F731" s="95" t="n">
        <f aca="false">IF($B731&gt;Input!$O$38,$F730,($F730+Input!$O$44)*(1+Input!$O$43/(100*12)))</f>
        <v>0</v>
      </c>
      <c r="G731" s="90"/>
      <c r="H731" s="95" t="n">
        <f aca="false">(IF(AND(($B731&gt;=Input!$O$24),($B731&lt;=Input!$O$26)),$H730+Input!$O$25/Input!$O$27,$H730))</f>
        <v>-200000</v>
      </c>
      <c r="I731" s="95" t="n">
        <f aca="false">(IF(AND(($B731&gt;Input!$O$31),($B731&lt;=Input!$O$33)),$I730+Input!$O$32/Input!$O$34,$I730))</f>
        <v>-200000</v>
      </c>
      <c r="J731" s="95" t="n">
        <f aca="false">(IF(AND(($B731&gt;=Input!$O$38),($B731&lt;=Input!$O$40)),$J730+Input!$O$39/Input!$O$41,$J730))</f>
        <v>0</v>
      </c>
      <c r="K731" s="95"/>
      <c r="L731" s="95" t="n">
        <f aca="false">$D731+$E731+$F731+$H731+$I731+$J731</f>
        <v>-216306.521412162</v>
      </c>
    </row>
    <row r="732" customFormat="false" ht="12.8" hidden="false" customHeight="false" outlineLevel="0" collapsed="false">
      <c r="A732" s="87" t="n">
        <v>728</v>
      </c>
      <c r="B732" s="90" t="n">
        <f aca="false">EOMONTH(Input!$C$7,A732)</f>
        <v>65074</v>
      </c>
      <c r="C732" s="90"/>
      <c r="D732" s="95" t="n">
        <f aca="false">IF($B732&gt;Input!$O$24,$D731,($D731+Input!$O$30)*(1+Input!$O$29/(100*12)))</f>
        <v>87713.2018367199</v>
      </c>
      <c r="E732" s="95" t="n">
        <f aca="false">IF($B732&gt;Input!$O$31,$E731,($E731+Input!$O$37)*(1+Input!$O$36/(100*12)))</f>
        <v>95980.2767511178</v>
      </c>
      <c r="F732" s="95" t="n">
        <f aca="false">IF($B732&gt;Input!$O$38,$F731,($F731+Input!$O$44)*(1+Input!$O$43/(100*12)))</f>
        <v>0</v>
      </c>
      <c r="G732" s="90"/>
      <c r="H732" s="95" t="n">
        <f aca="false">(IF(AND(($B732&gt;=Input!$O$24),($B732&lt;=Input!$O$26)),$H731+Input!$O$25/Input!$O$27,$H731))</f>
        <v>-200000</v>
      </c>
      <c r="I732" s="95" t="n">
        <f aca="false">(IF(AND(($B732&gt;Input!$O$31),($B732&lt;=Input!$O$33)),$I731+Input!$O$32/Input!$O$34,$I731))</f>
        <v>-200000</v>
      </c>
      <c r="J732" s="95" t="n">
        <f aca="false">(IF(AND(($B732&gt;=Input!$O$38),($B732&lt;=Input!$O$40)),$J731+Input!$O$39/Input!$O$41,$J731))</f>
        <v>0</v>
      </c>
      <c r="K732" s="95"/>
      <c r="L732" s="95" t="n">
        <f aca="false">$D732+$E732+$F732+$H732+$I732+$J732</f>
        <v>-216306.521412162</v>
      </c>
    </row>
    <row r="733" customFormat="false" ht="12.8" hidden="false" customHeight="false" outlineLevel="0" collapsed="false">
      <c r="A733" s="87" t="n">
        <v>729</v>
      </c>
      <c r="B733" s="90" t="n">
        <f aca="false">EOMONTH(Input!$C$7,A733)</f>
        <v>65105</v>
      </c>
      <c r="C733" s="90"/>
      <c r="D733" s="95" t="n">
        <f aca="false">IF($B733&gt;Input!$O$24,$D732,($D732+Input!$O$30)*(1+Input!$O$29/(100*12)))</f>
        <v>87713.2018367199</v>
      </c>
      <c r="E733" s="95" t="n">
        <f aca="false">IF($B733&gt;Input!$O$31,$E732,($E732+Input!$O$37)*(1+Input!$O$36/(100*12)))</f>
        <v>95980.2767511178</v>
      </c>
      <c r="F733" s="95" t="n">
        <f aca="false">IF($B733&gt;Input!$O$38,$F732,($F732+Input!$O$44)*(1+Input!$O$43/(100*12)))</f>
        <v>0</v>
      </c>
      <c r="G733" s="90"/>
      <c r="H733" s="95" t="n">
        <f aca="false">(IF(AND(($B733&gt;=Input!$O$24),($B733&lt;=Input!$O$26)),$H732+Input!$O$25/Input!$O$27,$H732))</f>
        <v>-200000</v>
      </c>
      <c r="I733" s="95" t="n">
        <f aca="false">(IF(AND(($B733&gt;Input!$O$31),($B733&lt;=Input!$O$33)),$I732+Input!$O$32/Input!$O$34,$I732))</f>
        <v>-200000</v>
      </c>
      <c r="J733" s="95" t="n">
        <f aca="false">(IF(AND(($B733&gt;=Input!$O$38),($B733&lt;=Input!$O$40)),$J732+Input!$O$39/Input!$O$41,$J732))</f>
        <v>0</v>
      </c>
      <c r="K733" s="95"/>
      <c r="L733" s="95" t="n">
        <f aca="false">$D733+$E733+$F733+$H733+$I733+$J733</f>
        <v>-216306.521412162</v>
      </c>
    </row>
    <row r="734" customFormat="false" ht="12.8" hidden="false" customHeight="false" outlineLevel="0" collapsed="false">
      <c r="A734" s="87" t="n">
        <v>730</v>
      </c>
      <c r="B734" s="90" t="n">
        <f aca="false">EOMONTH(Input!$C$7,A734)</f>
        <v>65135</v>
      </c>
      <c r="C734" s="90"/>
      <c r="D734" s="95" t="n">
        <f aca="false">IF($B734&gt;Input!$O$24,$D733,($D733+Input!$O$30)*(1+Input!$O$29/(100*12)))</f>
        <v>87713.2018367199</v>
      </c>
      <c r="E734" s="95" t="n">
        <f aca="false">IF($B734&gt;Input!$O$31,$E733,($E733+Input!$O$37)*(1+Input!$O$36/(100*12)))</f>
        <v>95980.2767511178</v>
      </c>
      <c r="F734" s="95" t="n">
        <f aca="false">IF($B734&gt;Input!$O$38,$F733,($F733+Input!$O$44)*(1+Input!$O$43/(100*12)))</f>
        <v>0</v>
      </c>
      <c r="G734" s="90"/>
      <c r="H734" s="95" t="n">
        <f aca="false">(IF(AND(($B734&gt;=Input!$O$24),($B734&lt;=Input!$O$26)),$H733+Input!$O$25/Input!$O$27,$H733))</f>
        <v>-200000</v>
      </c>
      <c r="I734" s="95" t="n">
        <f aca="false">(IF(AND(($B734&gt;Input!$O$31),($B734&lt;=Input!$O$33)),$I733+Input!$O$32/Input!$O$34,$I733))</f>
        <v>-200000</v>
      </c>
      <c r="J734" s="95" t="n">
        <f aca="false">(IF(AND(($B734&gt;=Input!$O$38),($B734&lt;=Input!$O$40)),$J733+Input!$O$39/Input!$O$41,$J733))</f>
        <v>0</v>
      </c>
      <c r="K734" s="95"/>
      <c r="L734" s="95" t="n">
        <f aca="false">$D734+$E734+$F734+$H734+$I734+$J734</f>
        <v>-216306.521412162</v>
      </c>
    </row>
    <row r="735" customFormat="false" ht="12.8" hidden="false" customHeight="false" outlineLevel="0" collapsed="false">
      <c r="A735" s="87" t="n">
        <v>731</v>
      </c>
      <c r="B735" s="90" t="n">
        <f aca="false">EOMONTH(Input!$C$7,A735)</f>
        <v>65166</v>
      </c>
      <c r="C735" s="90"/>
      <c r="D735" s="95" t="n">
        <f aca="false">IF($B735&gt;Input!$O$24,$D734,($D734+Input!$O$30)*(1+Input!$O$29/(100*12)))</f>
        <v>87713.2018367199</v>
      </c>
      <c r="E735" s="95" t="n">
        <f aca="false">IF($B735&gt;Input!$O$31,$E734,($E734+Input!$O$37)*(1+Input!$O$36/(100*12)))</f>
        <v>95980.2767511178</v>
      </c>
      <c r="F735" s="95" t="n">
        <f aca="false">IF($B735&gt;Input!$O$38,$F734,($F734+Input!$O$44)*(1+Input!$O$43/(100*12)))</f>
        <v>0</v>
      </c>
      <c r="G735" s="90"/>
      <c r="H735" s="95" t="n">
        <f aca="false">(IF(AND(($B735&gt;=Input!$O$24),($B735&lt;=Input!$O$26)),$H734+Input!$O$25/Input!$O$27,$H734))</f>
        <v>-200000</v>
      </c>
      <c r="I735" s="95" t="n">
        <f aca="false">(IF(AND(($B735&gt;Input!$O$31),($B735&lt;=Input!$O$33)),$I734+Input!$O$32/Input!$O$34,$I734))</f>
        <v>-200000</v>
      </c>
      <c r="J735" s="95" t="n">
        <f aca="false">(IF(AND(($B735&gt;=Input!$O$38),($B735&lt;=Input!$O$40)),$J734+Input!$O$39/Input!$O$41,$J734))</f>
        <v>0</v>
      </c>
      <c r="K735" s="95"/>
      <c r="L735" s="95" t="n">
        <f aca="false">$D735+$E735+$F735+$H735+$I735+$J735</f>
        <v>-216306.521412162</v>
      </c>
    </row>
    <row r="736" customFormat="false" ht="12.8" hidden="false" customHeight="false" outlineLevel="0" collapsed="false">
      <c r="A736" s="87" t="n">
        <v>732</v>
      </c>
      <c r="B736" s="90" t="n">
        <f aca="false">EOMONTH(Input!$C$7,A736)</f>
        <v>65196</v>
      </c>
      <c r="C736" s="90"/>
      <c r="D736" s="95" t="n">
        <f aca="false">IF($B736&gt;Input!$O$24,$D735,($D735+Input!$O$30)*(1+Input!$O$29/(100*12)))</f>
        <v>87713.2018367199</v>
      </c>
      <c r="E736" s="95" t="n">
        <f aca="false">IF($B736&gt;Input!$O$31,$E735,($E735+Input!$O$37)*(1+Input!$O$36/(100*12)))</f>
        <v>95980.2767511178</v>
      </c>
      <c r="F736" s="95" t="n">
        <f aca="false">IF($B736&gt;Input!$O$38,$F735,($F735+Input!$O$44)*(1+Input!$O$43/(100*12)))</f>
        <v>0</v>
      </c>
      <c r="G736" s="90"/>
      <c r="H736" s="95" t="n">
        <f aca="false">(IF(AND(($B736&gt;=Input!$O$24),($B736&lt;=Input!$O$26)),$H735+Input!$O$25/Input!$O$27,$H735))</f>
        <v>-200000</v>
      </c>
      <c r="I736" s="95" t="n">
        <f aca="false">(IF(AND(($B736&gt;Input!$O$31),($B736&lt;=Input!$O$33)),$I735+Input!$O$32/Input!$O$34,$I735))</f>
        <v>-200000</v>
      </c>
      <c r="J736" s="95" t="n">
        <f aca="false">(IF(AND(($B736&gt;=Input!$O$38),($B736&lt;=Input!$O$40)),$J735+Input!$O$39/Input!$O$41,$J735))</f>
        <v>0</v>
      </c>
      <c r="K736" s="95"/>
      <c r="L736" s="95" t="n">
        <f aca="false">$D736+$E736+$F736+$H736+$I736+$J736</f>
        <v>-216306.521412162</v>
      </c>
    </row>
    <row r="737" customFormat="false" ht="12.8" hidden="false" customHeight="false" outlineLevel="0" collapsed="false">
      <c r="A737" s="87" t="n">
        <v>733</v>
      </c>
      <c r="B737" s="90" t="n">
        <f aca="false">EOMONTH(Input!$C$7,A737)</f>
        <v>65227</v>
      </c>
      <c r="C737" s="90"/>
      <c r="D737" s="95" t="n">
        <f aca="false">IF($B737&gt;Input!$O$24,$D736,($D736+Input!$O$30)*(1+Input!$O$29/(100*12)))</f>
        <v>87713.2018367199</v>
      </c>
      <c r="E737" s="95" t="n">
        <f aca="false">IF($B737&gt;Input!$O$31,$E736,($E736+Input!$O$37)*(1+Input!$O$36/(100*12)))</f>
        <v>95980.2767511178</v>
      </c>
      <c r="F737" s="95" t="n">
        <f aca="false">IF($B737&gt;Input!$O$38,$F736,($F736+Input!$O$44)*(1+Input!$O$43/(100*12)))</f>
        <v>0</v>
      </c>
      <c r="G737" s="90"/>
      <c r="H737" s="95" t="n">
        <f aca="false">(IF(AND(($B737&gt;=Input!$O$24),($B737&lt;=Input!$O$26)),$H736+Input!$O$25/Input!$O$27,$H736))</f>
        <v>-200000</v>
      </c>
      <c r="I737" s="95" t="n">
        <f aca="false">(IF(AND(($B737&gt;Input!$O$31),($B737&lt;=Input!$O$33)),$I736+Input!$O$32/Input!$O$34,$I736))</f>
        <v>-200000</v>
      </c>
      <c r="J737" s="95" t="n">
        <f aca="false">(IF(AND(($B737&gt;=Input!$O$38),($B737&lt;=Input!$O$40)),$J736+Input!$O$39/Input!$O$41,$J736))</f>
        <v>0</v>
      </c>
      <c r="K737" s="95"/>
      <c r="L737" s="95" t="n">
        <f aca="false">$D737+$E737+$F737+$H737+$I737+$J737</f>
        <v>-216306.521412162</v>
      </c>
    </row>
    <row r="738" customFormat="false" ht="12.8" hidden="false" customHeight="false" outlineLevel="0" collapsed="false">
      <c r="A738" s="87" t="n">
        <v>734</v>
      </c>
      <c r="B738" s="90" t="n">
        <f aca="false">EOMONTH(Input!$C$7,A738)</f>
        <v>65258</v>
      </c>
      <c r="C738" s="90"/>
      <c r="D738" s="95" t="n">
        <f aca="false">IF($B738&gt;Input!$O$24,$D737,($D737+Input!$O$30)*(1+Input!$O$29/(100*12)))</f>
        <v>87713.2018367199</v>
      </c>
      <c r="E738" s="95" t="n">
        <f aca="false">IF($B738&gt;Input!$O$31,$E737,($E737+Input!$O$37)*(1+Input!$O$36/(100*12)))</f>
        <v>95980.2767511178</v>
      </c>
      <c r="F738" s="95" t="n">
        <f aca="false">IF($B738&gt;Input!$O$38,$F737,($F737+Input!$O$44)*(1+Input!$O$43/(100*12)))</f>
        <v>0</v>
      </c>
      <c r="G738" s="90"/>
      <c r="H738" s="95" t="n">
        <f aca="false">(IF(AND(($B738&gt;=Input!$O$24),($B738&lt;=Input!$O$26)),$H737+Input!$O$25/Input!$O$27,$H737))</f>
        <v>-200000</v>
      </c>
      <c r="I738" s="95" t="n">
        <f aca="false">(IF(AND(($B738&gt;Input!$O$31),($B738&lt;=Input!$O$33)),$I737+Input!$O$32/Input!$O$34,$I737))</f>
        <v>-200000</v>
      </c>
      <c r="J738" s="95" t="n">
        <f aca="false">(IF(AND(($B738&gt;=Input!$O$38),($B738&lt;=Input!$O$40)),$J737+Input!$O$39/Input!$O$41,$J737))</f>
        <v>0</v>
      </c>
      <c r="K738" s="95"/>
      <c r="L738" s="95" t="n">
        <f aca="false">$D738+$E738+$F738+$H738+$I738+$J738</f>
        <v>-216306.521412162</v>
      </c>
    </row>
    <row r="739" customFormat="false" ht="12.8" hidden="false" customHeight="false" outlineLevel="0" collapsed="false">
      <c r="A739" s="87" t="n">
        <v>735</v>
      </c>
      <c r="B739" s="90" t="n">
        <f aca="false">EOMONTH(Input!$C$7,A739)</f>
        <v>65288</v>
      </c>
      <c r="C739" s="90"/>
      <c r="D739" s="95" t="n">
        <f aca="false">IF($B739&gt;Input!$O$24,$D738,($D738+Input!$O$30)*(1+Input!$O$29/(100*12)))</f>
        <v>87713.2018367199</v>
      </c>
      <c r="E739" s="95" t="n">
        <f aca="false">IF($B739&gt;Input!$O$31,$E738,($E738+Input!$O$37)*(1+Input!$O$36/(100*12)))</f>
        <v>95980.2767511178</v>
      </c>
      <c r="F739" s="95" t="n">
        <f aca="false">IF($B739&gt;Input!$O$38,$F738,($F738+Input!$O$44)*(1+Input!$O$43/(100*12)))</f>
        <v>0</v>
      </c>
      <c r="G739" s="90"/>
      <c r="H739" s="95" t="n">
        <f aca="false">(IF(AND(($B739&gt;=Input!$O$24),($B739&lt;=Input!$O$26)),$H738+Input!$O$25/Input!$O$27,$H738))</f>
        <v>-200000</v>
      </c>
      <c r="I739" s="95" t="n">
        <f aca="false">(IF(AND(($B739&gt;Input!$O$31),($B739&lt;=Input!$O$33)),$I738+Input!$O$32/Input!$O$34,$I738))</f>
        <v>-200000</v>
      </c>
      <c r="J739" s="95" t="n">
        <f aca="false">(IF(AND(($B739&gt;=Input!$O$38),($B739&lt;=Input!$O$40)),$J738+Input!$O$39/Input!$O$41,$J738))</f>
        <v>0</v>
      </c>
      <c r="K739" s="95"/>
      <c r="L739" s="95" t="n">
        <f aca="false">$D739+$E739+$F739+$H739+$I739+$J739</f>
        <v>-216306.521412162</v>
      </c>
    </row>
    <row r="740" customFormat="false" ht="12.8" hidden="false" customHeight="false" outlineLevel="0" collapsed="false">
      <c r="A740" s="87" t="n">
        <v>736</v>
      </c>
      <c r="B740" s="90" t="n">
        <f aca="false">EOMONTH(Input!$C$7,A740)</f>
        <v>65319</v>
      </c>
      <c r="C740" s="90"/>
      <c r="D740" s="95" t="n">
        <f aca="false">IF($B740&gt;Input!$O$24,$D739,($D739+Input!$O$30)*(1+Input!$O$29/(100*12)))</f>
        <v>87713.2018367199</v>
      </c>
      <c r="E740" s="95" t="n">
        <f aca="false">IF($B740&gt;Input!$O$31,$E739,($E739+Input!$O$37)*(1+Input!$O$36/(100*12)))</f>
        <v>95980.2767511178</v>
      </c>
      <c r="F740" s="95" t="n">
        <f aca="false">IF($B740&gt;Input!$O$38,$F739,($F739+Input!$O$44)*(1+Input!$O$43/(100*12)))</f>
        <v>0</v>
      </c>
      <c r="G740" s="90"/>
      <c r="H740" s="95" t="n">
        <f aca="false">(IF(AND(($B740&gt;=Input!$O$24),($B740&lt;=Input!$O$26)),$H739+Input!$O$25/Input!$O$27,$H739))</f>
        <v>-200000</v>
      </c>
      <c r="I740" s="95" t="n">
        <f aca="false">(IF(AND(($B740&gt;Input!$O$31),($B740&lt;=Input!$O$33)),$I739+Input!$O$32/Input!$O$34,$I739))</f>
        <v>-200000</v>
      </c>
      <c r="J740" s="95" t="n">
        <f aca="false">(IF(AND(($B740&gt;=Input!$O$38),($B740&lt;=Input!$O$40)),$J739+Input!$O$39/Input!$O$41,$J739))</f>
        <v>0</v>
      </c>
      <c r="K740" s="95"/>
      <c r="L740" s="95" t="n">
        <f aca="false">$D740+$E740+$F740+$H740+$I740+$J740</f>
        <v>-216306.521412162</v>
      </c>
    </row>
    <row r="741" customFormat="false" ht="12.8" hidden="false" customHeight="false" outlineLevel="0" collapsed="false">
      <c r="A741" s="87" t="n">
        <v>737</v>
      </c>
      <c r="B741" s="90" t="n">
        <f aca="false">EOMONTH(Input!$C$7,A741)</f>
        <v>65349</v>
      </c>
      <c r="C741" s="90"/>
      <c r="D741" s="95" t="n">
        <f aca="false">IF($B741&gt;Input!$O$24,$D740,($D740+Input!$O$30)*(1+Input!$O$29/(100*12)))</f>
        <v>87713.2018367199</v>
      </c>
      <c r="E741" s="95" t="n">
        <f aca="false">IF($B741&gt;Input!$O$31,$E740,($E740+Input!$O$37)*(1+Input!$O$36/(100*12)))</f>
        <v>95980.2767511178</v>
      </c>
      <c r="F741" s="95" t="n">
        <f aca="false">IF($B741&gt;Input!$O$38,$F740,($F740+Input!$O$44)*(1+Input!$O$43/(100*12)))</f>
        <v>0</v>
      </c>
      <c r="G741" s="90"/>
      <c r="H741" s="95" t="n">
        <f aca="false">(IF(AND(($B741&gt;=Input!$O$24),($B741&lt;=Input!$O$26)),$H740+Input!$O$25/Input!$O$27,$H740))</f>
        <v>-200000</v>
      </c>
      <c r="I741" s="95" t="n">
        <f aca="false">(IF(AND(($B741&gt;Input!$O$31),($B741&lt;=Input!$O$33)),$I740+Input!$O$32/Input!$O$34,$I740))</f>
        <v>-200000</v>
      </c>
      <c r="J741" s="95" t="n">
        <f aca="false">(IF(AND(($B741&gt;=Input!$O$38),($B741&lt;=Input!$O$40)),$J740+Input!$O$39/Input!$O$41,$J740))</f>
        <v>0</v>
      </c>
      <c r="K741" s="95"/>
      <c r="L741" s="95" t="n">
        <f aca="false">$D741+$E741+$F741+$H741+$I741+$J741</f>
        <v>-216306.521412162</v>
      </c>
    </row>
    <row r="742" customFormat="false" ht="12.8" hidden="false" customHeight="false" outlineLevel="0" collapsed="false">
      <c r="A742" s="87" t="n">
        <v>738</v>
      </c>
      <c r="B742" s="90" t="n">
        <f aca="false">EOMONTH(Input!$C$7,A742)</f>
        <v>65380</v>
      </c>
      <c r="C742" s="90"/>
      <c r="D742" s="95" t="n">
        <f aca="false">IF($B742&gt;Input!$O$24,$D741,($D741+Input!$O$30)*(1+Input!$O$29/(100*12)))</f>
        <v>87713.2018367199</v>
      </c>
      <c r="E742" s="95" t="n">
        <f aca="false">IF($B742&gt;Input!$O$31,$E741,($E741+Input!$O$37)*(1+Input!$O$36/(100*12)))</f>
        <v>95980.2767511178</v>
      </c>
      <c r="F742" s="95" t="n">
        <f aca="false">IF($B742&gt;Input!$O$38,$F741,($F741+Input!$O$44)*(1+Input!$O$43/(100*12)))</f>
        <v>0</v>
      </c>
      <c r="G742" s="90"/>
      <c r="H742" s="95" t="n">
        <f aca="false">(IF(AND(($B742&gt;=Input!$O$24),($B742&lt;=Input!$O$26)),$H741+Input!$O$25/Input!$O$27,$H741))</f>
        <v>-200000</v>
      </c>
      <c r="I742" s="95" t="n">
        <f aca="false">(IF(AND(($B742&gt;Input!$O$31),($B742&lt;=Input!$O$33)),$I741+Input!$O$32/Input!$O$34,$I741))</f>
        <v>-200000</v>
      </c>
      <c r="J742" s="95" t="n">
        <f aca="false">(IF(AND(($B742&gt;=Input!$O$38),($B742&lt;=Input!$O$40)),$J741+Input!$O$39/Input!$O$41,$J741))</f>
        <v>0</v>
      </c>
      <c r="K742" s="95"/>
      <c r="L742" s="95" t="n">
        <f aca="false">$D742+$E742+$F742+$H742+$I742+$J742</f>
        <v>-216306.521412162</v>
      </c>
    </row>
    <row r="743" customFormat="false" ht="12.8" hidden="false" customHeight="false" outlineLevel="0" collapsed="false">
      <c r="A743" s="87" t="n">
        <v>739</v>
      </c>
      <c r="B743" s="90" t="n">
        <f aca="false">EOMONTH(Input!$C$7,A743)</f>
        <v>65411</v>
      </c>
      <c r="C743" s="90"/>
      <c r="D743" s="95" t="n">
        <f aca="false">IF($B743&gt;Input!$O$24,$D742,($D742+Input!$O$30)*(1+Input!$O$29/(100*12)))</f>
        <v>87713.2018367199</v>
      </c>
      <c r="E743" s="95" t="n">
        <f aca="false">IF($B743&gt;Input!$O$31,$E742,($E742+Input!$O$37)*(1+Input!$O$36/(100*12)))</f>
        <v>95980.2767511178</v>
      </c>
      <c r="F743" s="95" t="n">
        <f aca="false">IF($B743&gt;Input!$O$38,$F742,($F742+Input!$O$44)*(1+Input!$O$43/(100*12)))</f>
        <v>0</v>
      </c>
      <c r="G743" s="90"/>
      <c r="H743" s="95" t="n">
        <f aca="false">(IF(AND(($B743&gt;=Input!$O$24),($B743&lt;=Input!$O$26)),$H742+Input!$O$25/Input!$O$27,$H742))</f>
        <v>-200000</v>
      </c>
      <c r="I743" s="95" t="n">
        <f aca="false">(IF(AND(($B743&gt;Input!$O$31),($B743&lt;=Input!$O$33)),$I742+Input!$O$32/Input!$O$34,$I742))</f>
        <v>-200000</v>
      </c>
      <c r="J743" s="95" t="n">
        <f aca="false">(IF(AND(($B743&gt;=Input!$O$38),($B743&lt;=Input!$O$40)),$J742+Input!$O$39/Input!$O$41,$J742))</f>
        <v>0</v>
      </c>
      <c r="K743" s="95"/>
      <c r="L743" s="95" t="n">
        <f aca="false">$D743+$E743+$F743+$H743+$I743+$J743</f>
        <v>-216306.521412162</v>
      </c>
    </row>
    <row r="744" customFormat="false" ht="12.8" hidden="false" customHeight="false" outlineLevel="0" collapsed="false">
      <c r="A744" s="87" t="n">
        <v>740</v>
      </c>
      <c r="B744" s="90" t="n">
        <f aca="false">EOMONTH(Input!$C$7,A744)</f>
        <v>65439</v>
      </c>
      <c r="C744" s="90"/>
      <c r="D744" s="95" t="n">
        <f aca="false">IF($B744&gt;Input!$O$24,$D743,($D743+Input!$O$30)*(1+Input!$O$29/(100*12)))</f>
        <v>87713.2018367199</v>
      </c>
      <c r="E744" s="95" t="n">
        <f aca="false">IF($B744&gt;Input!$O$31,$E743,($E743+Input!$O$37)*(1+Input!$O$36/(100*12)))</f>
        <v>95980.2767511178</v>
      </c>
      <c r="F744" s="95" t="n">
        <f aca="false">IF($B744&gt;Input!$O$38,$F743,($F743+Input!$O$44)*(1+Input!$O$43/(100*12)))</f>
        <v>0</v>
      </c>
      <c r="G744" s="90"/>
      <c r="H744" s="95" t="n">
        <f aca="false">(IF(AND(($B744&gt;=Input!$O$24),($B744&lt;=Input!$O$26)),$H743+Input!$O$25/Input!$O$27,$H743))</f>
        <v>-200000</v>
      </c>
      <c r="I744" s="95" t="n">
        <f aca="false">(IF(AND(($B744&gt;Input!$O$31),($B744&lt;=Input!$O$33)),$I743+Input!$O$32/Input!$O$34,$I743))</f>
        <v>-200000</v>
      </c>
      <c r="J744" s="95" t="n">
        <f aca="false">(IF(AND(($B744&gt;=Input!$O$38),($B744&lt;=Input!$O$40)),$J743+Input!$O$39/Input!$O$41,$J743))</f>
        <v>0</v>
      </c>
      <c r="K744" s="95"/>
      <c r="L744" s="95" t="n">
        <f aca="false">$D744+$E744+$F744+$H744+$I744+$J744</f>
        <v>-216306.521412162</v>
      </c>
    </row>
    <row r="745" customFormat="false" ht="12.8" hidden="false" customHeight="false" outlineLevel="0" collapsed="false">
      <c r="A745" s="87" t="n">
        <v>741</v>
      </c>
      <c r="B745" s="90" t="n">
        <f aca="false">EOMONTH(Input!$C$7,A745)</f>
        <v>65470</v>
      </c>
      <c r="C745" s="90"/>
      <c r="D745" s="95" t="n">
        <f aca="false">IF($B745&gt;Input!$O$24,$D744,($D744+Input!$O$30)*(1+Input!$O$29/(100*12)))</f>
        <v>87713.2018367199</v>
      </c>
      <c r="E745" s="95" t="n">
        <f aca="false">IF($B745&gt;Input!$O$31,$E744,($E744+Input!$O$37)*(1+Input!$O$36/(100*12)))</f>
        <v>95980.2767511178</v>
      </c>
      <c r="F745" s="95" t="n">
        <f aca="false">IF($B745&gt;Input!$O$38,$F744,($F744+Input!$O$44)*(1+Input!$O$43/(100*12)))</f>
        <v>0</v>
      </c>
      <c r="G745" s="90"/>
      <c r="H745" s="95" t="n">
        <f aca="false">(IF(AND(($B745&gt;=Input!$O$24),($B745&lt;=Input!$O$26)),$H744+Input!$O$25/Input!$O$27,$H744))</f>
        <v>-200000</v>
      </c>
      <c r="I745" s="95" t="n">
        <f aca="false">(IF(AND(($B745&gt;Input!$O$31),($B745&lt;=Input!$O$33)),$I744+Input!$O$32/Input!$O$34,$I744))</f>
        <v>-200000</v>
      </c>
      <c r="J745" s="95" t="n">
        <f aca="false">(IF(AND(($B745&gt;=Input!$O$38),($B745&lt;=Input!$O$40)),$J744+Input!$O$39/Input!$O$41,$J744))</f>
        <v>0</v>
      </c>
      <c r="K745" s="95"/>
      <c r="L745" s="95" t="n">
        <f aca="false">$D745+$E745+$F745+$H745+$I745+$J745</f>
        <v>-216306.521412162</v>
      </c>
    </row>
    <row r="746" customFormat="false" ht="12.8" hidden="false" customHeight="false" outlineLevel="0" collapsed="false">
      <c r="A746" s="87" t="n">
        <v>742</v>
      </c>
      <c r="B746" s="90" t="n">
        <f aca="false">EOMONTH(Input!$C$7,A746)</f>
        <v>65500</v>
      </c>
      <c r="C746" s="90"/>
      <c r="D746" s="95" t="n">
        <f aca="false">IF($B746&gt;Input!$O$24,$D745,($D745+Input!$O$30)*(1+Input!$O$29/(100*12)))</f>
        <v>87713.2018367199</v>
      </c>
      <c r="E746" s="95" t="n">
        <f aca="false">IF($B746&gt;Input!$O$31,$E745,($E745+Input!$O$37)*(1+Input!$O$36/(100*12)))</f>
        <v>95980.2767511178</v>
      </c>
      <c r="F746" s="95" t="n">
        <f aca="false">IF($B746&gt;Input!$O$38,$F745,($F745+Input!$O$44)*(1+Input!$O$43/(100*12)))</f>
        <v>0</v>
      </c>
      <c r="G746" s="90"/>
      <c r="H746" s="95" t="n">
        <f aca="false">(IF(AND(($B746&gt;=Input!$O$24),($B746&lt;=Input!$O$26)),$H745+Input!$O$25/Input!$O$27,$H745))</f>
        <v>-200000</v>
      </c>
      <c r="I746" s="95" t="n">
        <f aca="false">(IF(AND(($B746&gt;Input!$O$31),($B746&lt;=Input!$O$33)),$I745+Input!$O$32/Input!$O$34,$I745))</f>
        <v>-200000</v>
      </c>
      <c r="J746" s="95" t="n">
        <f aca="false">(IF(AND(($B746&gt;=Input!$O$38),($B746&lt;=Input!$O$40)),$J745+Input!$O$39/Input!$O$41,$J745))</f>
        <v>0</v>
      </c>
      <c r="K746" s="95"/>
      <c r="L746" s="95" t="n">
        <f aca="false">$D746+$E746+$F746+$H746+$I746+$J746</f>
        <v>-216306.521412162</v>
      </c>
    </row>
    <row r="747" customFormat="false" ht="12.8" hidden="false" customHeight="false" outlineLevel="0" collapsed="false">
      <c r="A747" s="87" t="n">
        <v>743</v>
      </c>
      <c r="B747" s="90" t="n">
        <f aca="false">EOMONTH(Input!$C$7,A747)</f>
        <v>65531</v>
      </c>
      <c r="C747" s="90"/>
      <c r="D747" s="95" t="n">
        <f aca="false">IF($B747&gt;Input!$O$24,$D746,($D746+Input!$O$30)*(1+Input!$O$29/(100*12)))</f>
        <v>87713.2018367199</v>
      </c>
      <c r="E747" s="95" t="n">
        <f aca="false">IF($B747&gt;Input!$O$31,$E746,($E746+Input!$O$37)*(1+Input!$O$36/(100*12)))</f>
        <v>95980.2767511178</v>
      </c>
      <c r="F747" s="95" t="n">
        <f aca="false">IF($B747&gt;Input!$O$38,$F746,($F746+Input!$O$44)*(1+Input!$O$43/(100*12)))</f>
        <v>0</v>
      </c>
      <c r="G747" s="90"/>
      <c r="H747" s="95" t="n">
        <f aca="false">(IF(AND(($B747&gt;=Input!$O$24),($B747&lt;=Input!$O$26)),$H746+Input!$O$25/Input!$O$27,$H746))</f>
        <v>-200000</v>
      </c>
      <c r="I747" s="95" t="n">
        <f aca="false">(IF(AND(($B747&gt;Input!$O$31),($B747&lt;=Input!$O$33)),$I746+Input!$O$32/Input!$O$34,$I746))</f>
        <v>-200000</v>
      </c>
      <c r="J747" s="95" t="n">
        <f aca="false">(IF(AND(($B747&gt;=Input!$O$38),($B747&lt;=Input!$O$40)),$J746+Input!$O$39/Input!$O$41,$J746))</f>
        <v>0</v>
      </c>
      <c r="K747" s="95"/>
      <c r="L747" s="95" t="n">
        <f aca="false">$D747+$E747+$F747+$H747+$I747+$J747</f>
        <v>-216306.521412162</v>
      </c>
    </row>
    <row r="748" customFormat="false" ht="12.8" hidden="false" customHeight="false" outlineLevel="0" collapsed="false">
      <c r="A748" s="87" t="n">
        <v>744</v>
      </c>
      <c r="B748" s="90" t="n">
        <f aca="false">EOMONTH(Input!$C$7,A748)</f>
        <v>65561</v>
      </c>
      <c r="C748" s="90"/>
      <c r="D748" s="95" t="n">
        <f aca="false">IF($B748&gt;Input!$O$24,$D747,($D747+Input!$O$30)*(1+Input!$O$29/(100*12)))</f>
        <v>87713.2018367199</v>
      </c>
      <c r="E748" s="95" t="n">
        <f aca="false">IF($B748&gt;Input!$O$31,$E747,($E747+Input!$O$37)*(1+Input!$O$36/(100*12)))</f>
        <v>95980.2767511178</v>
      </c>
      <c r="F748" s="95" t="n">
        <f aca="false">IF($B748&gt;Input!$O$38,$F747,($F747+Input!$O$44)*(1+Input!$O$43/(100*12)))</f>
        <v>0</v>
      </c>
      <c r="G748" s="90"/>
      <c r="H748" s="95" t="n">
        <f aca="false">(IF(AND(($B748&gt;=Input!$O$24),($B748&lt;=Input!$O$26)),$H747+Input!$O$25/Input!$O$27,$H747))</f>
        <v>-200000</v>
      </c>
      <c r="I748" s="95" t="n">
        <f aca="false">(IF(AND(($B748&gt;Input!$O$31),($B748&lt;=Input!$O$33)),$I747+Input!$O$32/Input!$O$34,$I747))</f>
        <v>-200000</v>
      </c>
      <c r="J748" s="95" t="n">
        <f aca="false">(IF(AND(($B748&gt;=Input!$O$38),($B748&lt;=Input!$O$40)),$J747+Input!$O$39/Input!$O$41,$J747))</f>
        <v>0</v>
      </c>
      <c r="K748" s="95"/>
      <c r="L748" s="95" t="n">
        <f aca="false">$D748+$E748+$F748+$H748+$I748+$J748</f>
        <v>-216306.521412162</v>
      </c>
    </row>
    <row r="749" customFormat="false" ht="12.8" hidden="false" customHeight="false" outlineLevel="0" collapsed="false">
      <c r="A749" s="87" t="n">
        <v>745</v>
      </c>
      <c r="B749" s="90" t="n">
        <f aca="false">EOMONTH(Input!$C$7,A749)</f>
        <v>65592</v>
      </c>
      <c r="C749" s="90"/>
      <c r="D749" s="95" t="n">
        <f aca="false">IF($B749&gt;Input!$O$24,$D748,($D748+Input!$O$30)*(1+Input!$O$29/(100*12)))</f>
        <v>87713.2018367199</v>
      </c>
      <c r="E749" s="95" t="n">
        <f aca="false">IF($B749&gt;Input!$O$31,$E748,($E748+Input!$O$37)*(1+Input!$O$36/(100*12)))</f>
        <v>95980.2767511178</v>
      </c>
      <c r="F749" s="95" t="n">
        <f aca="false">IF($B749&gt;Input!$O$38,$F748,($F748+Input!$O$44)*(1+Input!$O$43/(100*12)))</f>
        <v>0</v>
      </c>
      <c r="G749" s="90"/>
      <c r="H749" s="95" t="n">
        <f aca="false">(IF(AND(($B749&gt;=Input!$O$24),($B749&lt;=Input!$O$26)),$H748+Input!$O$25/Input!$O$27,$H748))</f>
        <v>-200000</v>
      </c>
      <c r="I749" s="95" t="n">
        <f aca="false">(IF(AND(($B749&gt;Input!$O$31),($B749&lt;=Input!$O$33)),$I748+Input!$O$32/Input!$O$34,$I748))</f>
        <v>-200000</v>
      </c>
      <c r="J749" s="95" t="n">
        <f aca="false">(IF(AND(($B749&gt;=Input!$O$38),($B749&lt;=Input!$O$40)),$J748+Input!$O$39/Input!$O$41,$J748))</f>
        <v>0</v>
      </c>
      <c r="K749" s="95"/>
      <c r="L749" s="95" t="n">
        <f aca="false">$D749+$E749+$F749+$H749+$I749+$J749</f>
        <v>-216306.521412162</v>
      </c>
    </row>
    <row r="750" customFormat="false" ht="12.8" hidden="false" customHeight="false" outlineLevel="0" collapsed="false">
      <c r="A750" s="87" t="n">
        <v>746</v>
      </c>
      <c r="B750" s="90" t="n">
        <f aca="false">EOMONTH(Input!$C$7,A750)</f>
        <v>65623</v>
      </c>
      <c r="C750" s="90"/>
      <c r="D750" s="95" t="n">
        <f aca="false">IF($B750&gt;Input!$O$24,$D749,($D749+Input!$O$30)*(1+Input!$O$29/(100*12)))</f>
        <v>87713.2018367199</v>
      </c>
      <c r="E750" s="95" t="n">
        <f aca="false">IF($B750&gt;Input!$O$31,$E749,($E749+Input!$O$37)*(1+Input!$O$36/(100*12)))</f>
        <v>95980.2767511178</v>
      </c>
      <c r="F750" s="95" t="n">
        <f aca="false">IF($B750&gt;Input!$O$38,$F749,($F749+Input!$O$44)*(1+Input!$O$43/(100*12)))</f>
        <v>0</v>
      </c>
      <c r="G750" s="90"/>
      <c r="H750" s="95" t="n">
        <f aca="false">(IF(AND(($B750&gt;=Input!$O$24),($B750&lt;=Input!$O$26)),$H749+Input!$O$25/Input!$O$27,$H749))</f>
        <v>-200000</v>
      </c>
      <c r="I750" s="95" t="n">
        <f aca="false">(IF(AND(($B750&gt;Input!$O$31),($B750&lt;=Input!$O$33)),$I749+Input!$O$32/Input!$O$34,$I749))</f>
        <v>-200000</v>
      </c>
      <c r="J750" s="95" t="n">
        <f aca="false">(IF(AND(($B750&gt;=Input!$O$38),($B750&lt;=Input!$O$40)),$J749+Input!$O$39/Input!$O$41,$J749))</f>
        <v>0</v>
      </c>
      <c r="K750" s="95"/>
      <c r="L750" s="95" t="n">
        <f aca="false">$D750+$E750+$F750+$H750+$I750+$J750</f>
        <v>-216306.521412162</v>
      </c>
    </row>
    <row r="751" customFormat="false" ht="12.8" hidden="false" customHeight="false" outlineLevel="0" collapsed="false">
      <c r="A751" s="87" t="n">
        <v>747</v>
      </c>
      <c r="B751" s="90" t="n">
        <f aca="false">EOMONTH(Input!$C$7,A751)</f>
        <v>65653</v>
      </c>
      <c r="C751" s="90"/>
      <c r="D751" s="95" t="n">
        <f aca="false">IF($B751&gt;Input!$O$24,$D750,($D750+Input!$O$30)*(1+Input!$O$29/(100*12)))</f>
        <v>87713.2018367199</v>
      </c>
      <c r="E751" s="95" t="n">
        <f aca="false">IF($B751&gt;Input!$O$31,$E750,($E750+Input!$O$37)*(1+Input!$O$36/(100*12)))</f>
        <v>95980.2767511178</v>
      </c>
      <c r="F751" s="95" t="n">
        <f aca="false">IF($B751&gt;Input!$O$38,$F750,($F750+Input!$O$44)*(1+Input!$O$43/(100*12)))</f>
        <v>0</v>
      </c>
      <c r="G751" s="90"/>
      <c r="H751" s="95" t="n">
        <f aca="false">(IF(AND(($B751&gt;=Input!$O$24),($B751&lt;=Input!$O$26)),$H750+Input!$O$25/Input!$O$27,$H750))</f>
        <v>-200000</v>
      </c>
      <c r="I751" s="95" t="n">
        <f aca="false">(IF(AND(($B751&gt;Input!$O$31),($B751&lt;=Input!$O$33)),$I750+Input!$O$32/Input!$O$34,$I750))</f>
        <v>-200000</v>
      </c>
      <c r="J751" s="95" t="n">
        <f aca="false">(IF(AND(($B751&gt;=Input!$O$38),($B751&lt;=Input!$O$40)),$J750+Input!$O$39/Input!$O$41,$J750))</f>
        <v>0</v>
      </c>
      <c r="K751" s="95"/>
      <c r="L751" s="95" t="n">
        <f aca="false">$D751+$E751+$F751+$H751+$I751+$J751</f>
        <v>-216306.521412162</v>
      </c>
    </row>
    <row r="752" customFormat="false" ht="12.8" hidden="false" customHeight="false" outlineLevel="0" collapsed="false">
      <c r="A752" s="87" t="n">
        <v>748</v>
      </c>
      <c r="B752" s="90" t="n">
        <f aca="false">EOMONTH(Input!$C$7,A752)</f>
        <v>65684</v>
      </c>
      <c r="C752" s="90"/>
      <c r="D752" s="95" t="n">
        <f aca="false">IF($B752&gt;Input!$O$24,$D751,($D751+Input!$O$30)*(1+Input!$O$29/(100*12)))</f>
        <v>87713.2018367199</v>
      </c>
      <c r="E752" s="95" t="n">
        <f aca="false">IF($B752&gt;Input!$O$31,$E751,($E751+Input!$O$37)*(1+Input!$O$36/(100*12)))</f>
        <v>95980.2767511178</v>
      </c>
      <c r="F752" s="95" t="n">
        <f aca="false">IF($B752&gt;Input!$O$38,$F751,($F751+Input!$O$44)*(1+Input!$O$43/(100*12)))</f>
        <v>0</v>
      </c>
      <c r="G752" s="90"/>
      <c r="H752" s="95" t="n">
        <f aca="false">(IF(AND(($B752&gt;=Input!$O$24),($B752&lt;=Input!$O$26)),$H751+Input!$O$25/Input!$O$27,$H751))</f>
        <v>-200000</v>
      </c>
      <c r="I752" s="95" t="n">
        <f aca="false">(IF(AND(($B752&gt;Input!$O$31),($B752&lt;=Input!$O$33)),$I751+Input!$O$32/Input!$O$34,$I751))</f>
        <v>-200000</v>
      </c>
      <c r="J752" s="95" t="n">
        <f aca="false">(IF(AND(($B752&gt;=Input!$O$38),($B752&lt;=Input!$O$40)),$J751+Input!$O$39/Input!$O$41,$J751))</f>
        <v>0</v>
      </c>
      <c r="K752" s="95"/>
      <c r="L752" s="95" t="n">
        <f aca="false">$D752+$E752+$F752+$H752+$I752+$J752</f>
        <v>-216306.521412162</v>
      </c>
    </row>
    <row r="753" customFormat="false" ht="12.8" hidden="false" customHeight="false" outlineLevel="0" collapsed="false">
      <c r="A753" s="87" t="n">
        <v>749</v>
      </c>
      <c r="B753" s="90" t="n">
        <f aca="false">EOMONTH(Input!$C$7,A753)</f>
        <v>65714</v>
      </c>
      <c r="C753" s="90"/>
      <c r="D753" s="95" t="n">
        <f aca="false">IF($B753&gt;Input!$O$24,$D752,($D752+Input!$O$30)*(1+Input!$O$29/(100*12)))</f>
        <v>87713.2018367199</v>
      </c>
      <c r="E753" s="95" t="n">
        <f aca="false">IF($B753&gt;Input!$O$31,$E752,($E752+Input!$O$37)*(1+Input!$O$36/(100*12)))</f>
        <v>95980.2767511178</v>
      </c>
      <c r="F753" s="95" t="n">
        <f aca="false">IF($B753&gt;Input!$O$38,$F752,($F752+Input!$O$44)*(1+Input!$O$43/(100*12)))</f>
        <v>0</v>
      </c>
      <c r="G753" s="90"/>
      <c r="H753" s="95" t="n">
        <f aca="false">(IF(AND(($B753&gt;=Input!$O$24),($B753&lt;=Input!$O$26)),$H752+Input!$O$25/Input!$O$27,$H752))</f>
        <v>-200000</v>
      </c>
      <c r="I753" s="95" t="n">
        <f aca="false">(IF(AND(($B753&gt;Input!$O$31),($B753&lt;=Input!$O$33)),$I752+Input!$O$32/Input!$O$34,$I752))</f>
        <v>-200000</v>
      </c>
      <c r="J753" s="95" t="n">
        <f aca="false">(IF(AND(($B753&gt;=Input!$O$38),($B753&lt;=Input!$O$40)),$J752+Input!$O$39/Input!$O$41,$J752))</f>
        <v>0</v>
      </c>
      <c r="K753" s="95"/>
      <c r="L753" s="95" t="n">
        <f aca="false">$D753+$E753+$F753+$H753+$I753+$J753</f>
        <v>-216306.521412162</v>
      </c>
    </row>
    <row r="754" customFormat="false" ht="12.8" hidden="false" customHeight="false" outlineLevel="0" collapsed="false">
      <c r="A754" s="87" t="n">
        <v>750</v>
      </c>
      <c r="B754" s="90" t="n">
        <f aca="false">EOMONTH(Input!$C$7,A754)</f>
        <v>65745</v>
      </c>
      <c r="C754" s="90"/>
      <c r="D754" s="95" t="n">
        <f aca="false">IF($B754&gt;Input!$O$24,$D753,($D753+Input!$O$30)*(1+Input!$O$29/(100*12)))</f>
        <v>87713.2018367199</v>
      </c>
      <c r="E754" s="95" t="n">
        <f aca="false">IF($B754&gt;Input!$O$31,$E753,($E753+Input!$O$37)*(1+Input!$O$36/(100*12)))</f>
        <v>95980.2767511178</v>
      </c>
      <c r="F754" s="95" t="n">
        <f aca="false">IF($B754&gt;Input!$O$38,$F753,($F753+Input!$O$44)*(1+Input!$O$43/(100*12)))</f>
        <v>0</v>
      </c>
      <c r="G754" s="90"/>
      <c r="H754" s="95" t="n">
        <f aca="false">(IF(AND(($B754&gt;=Input!$O$24),($B754&lt;=Input!$O$26)),$H753+Input!$O$25/Input!$O$27,$H753))</f>
        <v>-200000</v>
      </c>
      <c r="I754" s="95" t="n">
        <f aca="false">(IF(AND(($B754&gt;Input!$O$31),($B754&lt;=Input!$O$33)),$I753+Input!$O$32/Input!$O$34,$I753))</f>
        <v>-200000</v>
      </c>
      <c r="J754" s="95" t="n">
        <f aca="false">(IF(AND(($B754&gt;=Input!$O$38),($B754&lt;=Input!$O$40)),$J753+Input!$O$39/Input!$O$41,$J753))</f>
        <v>0</v>
      </c>
      <c r="K754" s="95"/>
      <c r="L754" s="95" t="n">
        <f aca="false">$D754+$E754+$F754+$H754+$I754+$J754</f>
        <v>-216306.521412162</v>
      </c>
    </row>
    <row r="755" customFormat="false" ht="12.8" hidden="false" customHeight="false" outlineLevel="0" collapsed="false">
      <c r="A755" s="87" t="n">
        <v>751</v>
      </c>
      <c r="B755" s="90" t="n">
        <f aca="false">EOMONTH(Input!$C$7,A755)</f>
        <v>65776</v>
      </c>
      <c r="C755" s="90"/>
      <c r="D755" s="95" t="n">
        <f aca="false">IF($B755&gt;Input!$O$24,$D754,($D754+Input!$O$30)*(1+Input!$O$29/(100*12)))</f>
        <v>87713.2018367199</v>
      </c>
      <c r="E755" s="95" t="n">
        <f aca="false">IF($B755&gt;Input!$O$31,$E754,($E754+Input!$O$37)*(1+Input!$O$36/(100*12)))</f>
        <v>95980.2767511178</v>
      </c>
      <c r="F755" s="95" t="n">
        <f aca="false">IF($B755&gt;Input!$O$38,$F754,($F754+Input!$O$44)*(1+Input!$O$43/(100*12)))</f>
        <v>0</v>
      </c>
      <c r="G755" s="90"/>
      <c r="H755" s="95" t="n">
        <f aca="false">(IF(AND(($B755&gt;=Input!$O$24),($B755&lt;=Input!$O$26)),$H754+Input!$O$25/Input!$O$27,$H754))</f>
        <v>-200000</v>
      </c>
      <c r="I755" s="95" t="n">
        <f aca="false">(IF(AND(($B755&gt;Input!$O$31),($B755&lt;=Input!$O$33)),$I754+Input!$O$32/Input!$O$34,$I754))</f>
        <v>-200000</v>
      </c>
      <c r="J755" s="95" t="n">
        <f aca="false">(IF(AND(($B755&gt;=Input!$O$38),($B755&lt;=Input!$O$40)),$J754+Input!$O$39/Input!$O$41,$J754))</f>
        <v>0</v>
      </c>
      <c r="K755" s="95"/>
      <c r="L755" s="95" t="n">
        <f aca="false">$D755+$E755+$F755+$H755+$I755+$J755</f>
        <v>-216306.521412162</v>
      </c>
    </row>
    <row r="756" customFormat="false" ht="12.8" hidden="false" customHeight="false" outlineLevel="0" collapsed="false">
      <c r="A756" s="87" t="n">
        <v>752</v>
      </c>
      <c r="B756" s="90" t="n">
        <f aca="false">EOMONTH(Input!$C$7,A756)</f>
        <v>65805</v>
      </c>
      <c r="C756" s="90"/>
      <c r="D756" s="95" t="n">
        <f aca="false">IF($B756&gt;Input!$O$24,$D755,($D755+Input!$O$30)*(1+Input!$O$29/(100*12)))</f>
        <v>87713.2018367199</v>
      </c>
      <c r="E756" s="95" t="n">
        <f aca="false">IF($B756&gt;Input!$O$31,$E755,($E755+Input!$O$37)*(1+Input!$O$36/(100*12)))</f>
        <v>95980.2767511178</v>
      </c>
      <c r="F756" s="95" t="n">
        <f aca="false">IF($B756&gt;Input!$O$38,$F755,($F755+Input!$O$44)*(1+Input!$O$43/(100*12)))</f>
        <v>0</v>
      </c>
      <c r="G756" s="90"/>
      <c r="H756" s="95" t="n">
        <f aca="false">(IF(AND(($B756&gt;=Input!$O$24),($B756&lt;=Input!$O$26)),$H755+Input!$O$25/Input!$O$27,$H755))</f>
        <v>-200000</v>
      </c>
      <c r="I756" s="95" t="n">
        <f aca="false">(IF(AND(($B756&gt;Input!$O$31),($B756&lt;=Input!$O$33)),$I755+Input!$O$32/Input!$O$34,$I755))</f>
        <v>-200000</v>
      </c>
      <c r="J756" s="95" t="n">
        <f aca="false">(IF(AND(($B756&gt;=Input!$O$38),($B756&lt;=Input!$O$40)),$J755+Input!$O$39/Input!$O$41,$J755))</f>
        <v>0</v>
      </c>
      <c r="K756" s="95"/>
      <c r="L756" s="95" t="n">
        <f aca="false">$D756+$E756+$F756+$H756+$I756+$J756</f>
        <v>-216306.521412162</v>
      </c>
    </row>
    <row r="757" customFormat="false" ht="12.8" hidden="false" customHeight="false" outlineLevel="0" collapsed="false">
      <c r="A757" s="87" t="n">
        <v>753</v>
      </c>
      <c r="B757" s="90" t="n">
        <f aca="false">EOMONTH(Input!$C$7,A757)</f>
        <v>65836</v>
      </c>
      <c r="C757" s="90"/>
      <c r="D757" s="95" t="n">
        <f aca="false">IF($B757&gt;Input!$O$24,$D756,($D756+Input!$O$30)*(1+Input!$O$29/(100*12)))</f>
        <v>87713.2018367199</v>
      </c>
      <c r="E757" s="95" t="n">
        <f aca="false">IF($B757&gt;Input!$O$31,$E756,($E756+Input!$O$37)*(1+Input!$O$36/(100*12)))</f>
        <v>95980.2767511178</v>
      </c>
      <c r="F757" s="95" t="n">
        <f aca="false">IF($B757&gt;Input!$O$38,$F756,($F756+Input!$O$44)*(1+Input!$O$43/(100*12)))</f>
        <v>0</v>
      </c>
      <c r="G757" s="90"/>
      <c r="H757" s="95" t="n">
        <f aca="false">(IF(AND(($B757&gt;=Input!$O$24),($B757&lt;=Input!$O$26)),$H756+Input!$O$25/Input!$O$27,$H756))</f>
        <v>-200000</v>
      </c>
      <c r="I757" s="95" t="n">
        <f aca="false">(IF(AND(($B757&gt;Input!$O$31),($B757&lt;=Input!$O$33)),$I756+Input!$O$32/Input!$O$34,$I756))</f>
        <v>-200000</v>
      </c>
      <c r="J757" s="95" t="n">
        <f aca="false">(IF(AND(($B757&gt;=Input!$O$38),($B757&lt;=Input!$O$40)),$J756+Input!$O$39/Input!$O$41,$J756))</f>
        <v>0</v>
      </c>
      <c r="K757" s="95"/>
      <c r="L757" s="95" t="n">
        <f aca="false">$D757+$E757+$F757+$H757+$I757+$J757</f>
        <v>-216306.521412162</v>
      </c>
    </row>
    <row r="758" customFormat="false" ht="12.8" hidden="false" customHeight="false" outlineLevel="0" collapsed="false">
      <c r="A758" s="87" t="n">
        <v>754</v>
      </c>
      <c r="B758" s="90" t="n">
        <f aca="false">EOMONTH(Input!$C$7,A758)</f>
        <v>65866</v>
      </c>
      <c r="C758" s="90"/>
      <c r="D758" s="95" t="n">
        <f aca="false">IF($B758&gt;Input!$O$24,$D757,($D757+Input!$O$30)*(1+Input!$O$29/(100*12)))</f>
        <v>87713.2018367199</v>
      </c>
      <c r="E758" s="95" t="n">
        <f aca="false">IF($B758&gt;Input!$O$31,$E757,($E757+Input!$O$37)*(1+Input!$O$36/(100*12)))</f>
        <v>95980.2767511178</v>
      </c>
      <c r="F758" s="95" t="n">
        <f aca="false">IF($B758&gt;Input!$O$38,$F757,($F757+Input!$O$44)*(1+Input!$O$43/(100*12)))</f>
        <v>0</v>
      </c>
      <c r="G758" s="90"/>
      <c r="H758" s="95" t="n">
        <f aca="false">(IF(AND(($B758&gt;=Input!$O$24),($B758&lt;=Input!$O$26)),$H757+Input!$O$25/Input!$O$27,$H757))</f>
        <v>-200000</v>
      </c>
      <c r="I758" s="95" t="n">
        <f aca="false">(IF(AND(($B758&gt;Input!$O$31),($B758&lt;=Input!$O$33)),$I757+Input!$O$32/Input!$O$34,$I757))</f>
        <v>-200000</v>
      </c>
      <c r="J758" s="95" t="n">
        <f aca="false">(IF(AND(($B758&gt;=Input!$O$38),($B758&lt;=Input!$O$40)),$J757+Input!$O$39/Input!$O$41,$J757))</f>
        <v>0</v>
      </c>
      <c r="K758" s="95"/>
      <c r="L758" s="95" t="n">
        <f aca="false">$D758+$E758+$F758+$H758+$I758+$J758</f>
        <v>-216306.521412162</v>
      </c>
    </row>
    <row r="759" customFormat="false" ht="12.8" hidden="false" customHeight="false" outlineLevel="0" collapsed="false">
      <c r="A759" s="87" t="n">
        <v>755</v>
      </c>
      <c r="B759" s="90" t="n">
        <f aca="false">EOMONTH(Input!$C$7,A759)</f>
        <v>65897</v>
      </c>
      <c r="C759" s="90"/>
      <c r="D759" s="95" t="n">
        <f aca="false">IF($B759&gt;Input!$O$24,$D758,($D758+Input!$O$30)*(1+Input!$O$29/(100*12)))</f>
        <v>87713.2018367199</v>
      </c>
      <c r="E759" s="95" t="n">
        <f aca="false">IF($B759&gt;Input!$O$31,$E758,($E758+Input!$O$37)*(1+Input!$O$36/(100*12)))</f>
        <v>95980.2767511178</v>
      </c>
      <c r="F759" s="95" t="n">
        <f aca="false">IF($B759&gt;Input!$O$38,$F758,($F758+Input!$O$44)*(1+Input!$O$43/(100*12)))</f>
        <v>0</v>
      </c>
      <c r="G759" s="90"/>
      <c r="H759" s="95" t="n">
        <f aca="false">(IF(AND(($B759&gt;=Input!$O$24),($B759&lt;=Input!$O$26)),$H758+Input!$O$25/Input!$O$27,$H758))</f>
        <v>-200000</v>
      </c>
      <c r="I759" s="95" t="n">
        <f aca="false">(IF(AND(($B759&gt;Input!$O$31),($B759&lt;=Input!$O$33)),$I758+Input!$O$32/Input!$O$34,$I758))</f>
        <v>-200000</v>
      </c>
      <c r="J759" s="95" t="n">
        <f aca="false">(IF(AND(($B759&gt;=Input!$O$38),($B759&lt;=Input!$O$40)),$J758+Input!$O$39/Input!$O$41,$J758))</f>
        <v>0</v>
      </c>
      <c r="K759" s="95"/>
      <c r="L759" s="95" t="n">
        <f aca="false">$D759+$E759+$F759+$H759+$I759+$J759</f>
        <v>-216306.521412162</v>
      </c>
    </row>
    <row r="760" customFormat="false" ht="12.8" hidden="false" customHeight="false" outlineLevel="0" collapsed="false">
      <c r="A760" s="87" t="n">
        <v>756</v>
      </c>
      <c r="B760" s="90" t="n">
        <f aca="false">EOMONTH(Input!$C$7,A760)</f>
        <v>65927</v>
      </c>
      <c r="C760" s="90"/>
      <c r="D760" s="95" t="n">
        <f aca="false">IF($B760&gt;Input!$O$24,$D759,($D759+Input!$O$30)*(1+Input!$O$29/(100*12)))</f>
        <v>87713.2018367199</v>
      </c>
      <c r="E760" s="95" t="n">
        <f aca="false">IF($B760&gt;Input!$O$31,$E759,($E759+Input!$O$37)*(1+Input!$O$36/(100*12)))</f>
        <v>95980.2767511178</v>
      </c>
      <c r="F760" s="95" t="n">
        <f aca="false">IF($B760&gt;Input!$O$38,$F759,($F759+Input!$O$44)*(1+Input!$O$43/(100*12)))</f>
        <v>0</v>
      </c>
      <c r="G760" s="90"/>
      <c r="H760" s="95" t="n">
        <f aca="false">(IF(AND(($B760&gt;=Input!$O$24),($B760&lt;=Input!$O$26)),$H759+Input!$O$25/Input!$O$27,$H759))</f>
        <v>-200000</v>
      </c>
      <c r="I760" s="95" t="n">
        <f aca="false">(IF(AND(($B760&gt;Input!$O$31),($B760&lt;=Input!$O$33)),$I759+Input!$O$32/Input!$O$34,$I759))</f>
        <v>-200000</v>
      </c>
      <c r="J760" s="95" t="n">
        <f aca="false">(IF(AND(($B760&gt;=Input!$O$38),($B760&lt;=Input!$O$40)),$J759+Input!$O$39/Input!$O$41,$J759))</f>
        <v>0</v>
      </c>
      <c r="K760" s="95"/>
      <c r="L760" s="95" t="n">
        <f aca="false">$D760+$E760+$F760+$H760+$I760+$J760</f>
        <v>-216306.521412162</v>
      </c>
    </row>
    <row r="761" customFormat="false" ht="12.8" hidden="false" customHeight="false" outlineLevel="0" collapsed="false">
      <c r="A761" s="87" t="n">
        <v>757</v>
      </c>
      <c r="B761" s="90" t="n">
        <f aca="false">EOMONTH(Input!$C$7,A761)</f>
        <v>65958</v>
      </c>
      <c r="C761" s="90"/>
      <c r="D761" s="95" t="n">
        <f aca="false">IF($B761&gt;Input!$O$24,$D760,($D760+Input!$O$30)*(1+Input!$O$29/(100*12)))</f>
        <v>87713.2018367199</v>
      </c>
      <c r="E761" s="95" t="n">
        <f aca="false">IF($B761&gt;Input!$O$31,$E760,($E760+Input!$O$37)*(1+Input!$O$36/(100*12)))</f>
        <v>95980.2767511178</v>
      </c>
      <c r="F761" s="95" t="n">
        <f aca="false">IF($B761&gt;Input!$O$38,$F760,($F760+Input!$O$44)*(1+Input!$O$43/(100*12)))</f>
        <v>0</v>
      </c>
      <c r="G761" s="90"/>
      <c r="H761" s="95" t="n">
        <f aca="false">(IF(AND(($B761&gt;=Input!$O$24),($B761&lt;=Input!$O$26)),$H760+Input!$O$25/Input!$O$27,$H760))</f>
        <v>-200000</v>
      </c>
      <c r="I761" s="95" t="n">
        <f aca="false">(IF(AND(($B761&gt;Input!$O$31),($B761&lt;=Input!$O$33)),$I760+Input!$O$32/Input!$O$34,$I760))</f>
        <v>-200000</v>
      </c>
      <c r="J761" s="95" t="n">
        <f aca="false">(IF(AND(($B761&gt;=Input!$O$38),($B761&lt;=Input!$O$40)),$J760+Input!$O$39/Input!$O$41,$J760))</f>
        <v>0</v>
      </c>
      <c r="K761" s="95"/>
      <c r="L761" s="95" t="n">
        <f aca="false">$D761+$E761+$F761+$H761+$I761+$J761</f>
        <v>-216306.521412162</v>
      </c>
    </row>
    <row r="762" customFormat="false" ht="12.8" hidden="false" customHeight="false" outlineLevel="0" collapsed="false">
      <c r="A762" s="87" t="n">
        <v>758</v>
      </c>
      <c r="B762" s="90" t="n">
        <f aca="false">EOMONTH(Input!$C$7,A762)</f>
        <v>65989</v>
      </c>
      <c r="C762" s="90"/>
      <c r="D762" s="95" t="n">
        <f aca="false">IF($B762&gt;Input!$O$24,$D761,($D761+Input!$O$30)*(1+Input!$O$29/(100*12)))</f>
        <v>87713.2018367199</v>
      </c>
      <c r="E762" s="95" t="n">
        <f aca="false">IF($B762&gt;Input!$O$31,$E761,($E761+Input!$O$37)*(1+Input!$O$36/(100*12)))</f>
        <v>95980.2767511178</v>
      </c>
      <c r="F762" s="95" t="n">
        <f aca="false">IF($B762&gt;Input!$O$38,$F761,($F761+Input!$O$44)*(1+Input!$O$43/(100*12)))</f>
        <v>0</v>
      </c>
      <c r="G762" s="90"/>
      <c r="H762" s="95" t="n">
        <f aca="false">(IF(AND(($B762&gt;=Input!$O$24),($B762&lt;=Input!$O$26)),$H761+Input!$O$25/Input!$O$27,$H761))</f>
        <v>-200000</v>
      </c>
      <c r="I762" s="95" t="n">
        <f aca="false">(IF(AND(($B762&gt;Input!$O$31),($B762&lt;=Input!$O$33)),$I761+Input!$O$32/Input!$O$34,$I761))</f>
        <v>-200000</v>
      </c>
      <c r="J762" s="95" t="n">
        <f aca="false">(IF(AND(($B762&gt;=Input!$O$38),($B762&lt;=Input!$O$40)),$J761+Input!$O$39/Input!$O$41,$J761))</f>
        <v>0</v>
      </c>
      <c r="K762" s="95"/>
      <c r="L762" s="95" t="n">
        <f aca="false">$D762+$E762+$F762+$H762+$I762+$J762</f>
        <v>-216306.521412162</v>
      </c>
    </row>
    <row r="763" customFormat="false" ht="12.8" hidden="false" customHeight="false" outlineLevel="0" collapsed="false">
      <c r="A763" s="87" t="n">
        <v>759</v>
      </c>
      <c r="B763" s="90" t="n">
        <f aca="false">EOMONTH(Input!$C$7,A763)</f>
        <v>66019</v>
      </c>
      <c r="C763" s="90"/>
      <c r="D763" s="95" t="n">
        <f aca="false">IF($B763&gt;Input!$O$24,$D762,($D762+Input!$O$30)*(1+Input!$O$29/(100*12)))</f>
        <v>87713.2018367199</v>
      </c>
      <c r="E763" s="95" t="n">
        <f aca="false">IF($B763&gt;Input!$O$31,$E762,($E762+Input!$O$37)*(1+Input!$O$36/(100*12)))</f>
        <v>95980.2767511178</v>
      </c>
      <c r="F763" s="95" t="n">
        <f aca="false">IF($B763&gt;Input!$O$38,$F762,($F762+Input!$O$44)*(1+Input!$O$43/(100*12)))</f>
        <v>0</v>
      </c>
      <c r="G763" s="90"/>
      <c r="H763" s="95" t="n">
        <f aca="false">(IF(AND(($B763&gt;=Input!$O$24),($B763&lt;=Input!$O$26)),$H762+Input!$O$25/Input!$O$27,$H762))</f>
        <v>-200000</v>
      </c>
      <c r="I763" s="95" t="n">
        <f aca="false">(IF(AND(($B763&gt;Input!$O$31),($B763&lt;=Input!$O$33)),$I762+Input!$O$32/Input!$O$34,$I762))</f>
        <v>-200000</v>
      </c>
      <c r="J763" s="95" t="n">
        <f aca="false">(IF(AND(($B763&gt;=Input!$O$38),($B763&lt;=Input!$O$40)),$J762+Input!$O$39/Input!$O$41,$J762))</f>
        <v>0</v>
      </c>
      <c r="K763" s="95"/>
      <c r="L763" s="95" t="n">
        <f aca="false">$D763+$E763+$F763+$H763+$I763+$J763</f>
        <v>-216306.521412162</v>
      </c>
    </row>
    <row r="764" customFormat="false" ht="12.8" hidden="false" customHeight="false" outlineLevel="0" collapsed="false">
      <c r="A764" s="87" t="n">
        <v>760</v>
      </c>
      <c r="B764" s="90" t="n">
        <f aca="false">EOMONTH(Input!$C$7,A764)</f>
        <v>66050</v>
      </c>
      <c r="C764" s="90"/>
      <c r="D764" s="95" t="n">
        <f aca="false">IF($B764&gt;Input!$O$24,$D763,($D763+Input!$O$30)*(1+Input!$O$29/(100*12)))</f>
        <v>87713.2018367199</v>
      </c>
      <c r="E764" s="95" t="n">
        <f aca="false">IF($B764&gt;Input!$O$31,$E763,($E763+Input!$O$37)*(1+Input!$O$36/(100*12)))</f>
        <v>95980.2767511178</v>
      </c>
      <c r="F764" s="95" t="n">
        <f aca="false">IF($B764&gt;Input!$O$38,$F763,($F763+Input!$O$44)*(1+Input!$O$43/(100*12)))</f>
        <v>0</v>
      </c>
      <c r="G764" s="90"/>
      <c r="H764" s="95" t="n">
        <f aca="false">(IF(AND(($B764&gt;=Input!$O$24),($B764&lt;=Input!$O$26)),$H763+Input!$O$25/Input!$O$27,$H763))</f>
        <v>-200000</v>
      </c>
      <c r="I764" s="95" t="n">
        <f aca="false">(IF(AND(($B764&gt;Input!$O$31),($B764&lt;=Input!$O$33)),$I763+Input!$O$32/Input!$O$34,$I763))</f>
        <v>-200000</v>
      </c>
      <c r="J764" s="95" t="n">
        <f aca="false">(IF(AND(($B764&gt;=Input!$O$38),($B764&lt;=Input!$O$40)),$J763+Input!$O$39/Input!$O$41,$J763))</f>
        <v>0</v>
      </c>
      <c r="K764" s="95"/>
      <c r="L764" s="95" t="n">
        <f aca="false">$D764+$E764+$F764+$H764+$I764+$J764</f>
        <v>-216306.521412162</v>
      </c>
    </row>
    <row r="765" customFormat="false" ht="12.8" hidden="false" customHeight="false" outlineLevel="0" collapsed="false">
      <c r="A765" s="87" t="n">
        <v>761</v>
      </c>
      <c r="B765" s="90" t="n">
        <f aca="false">EOMONTH(Input!$C$7,A765)</f>
        <v>66080</v>
      </c>
      <c r="C765" s="90"/>
      <c r="D765" s="95" t="n">
        <f aca="false">IF($B765&gt;Input!$O$24,$D764,($D764+Input!$O$30)*(1+Input!$O$29/(100*12)))</f>
        <v>87713.2018367199</v>
      </c>
      <c r="E765" s="95" t="n">
        <f aca="false">IF($B765&gt;Input!$O$31,$E764,($E764+Input!$O$37)*(1+Input!$O$36/(100*12)))</f>
        <v>95980.2767511178</v>
      </c>
      <c r="F765" s="95" t="n">
        <f aca="false">IF($B765&gt;Input!$O$38,$F764,($F764+Input!$O$44)*(1+Input!$O$43/(100*12)))</f>
        <v>0</v>
      </c>
      <c r="G765" s="90"/>
      <c r="H765" s="95" t="n">
        <f aca="false">(IF(AND(($B765&gt;=Input!$O$24),($B765&lt;=Input!$O$26)),$H764+Input!$O$25/Input!$O$27,$H764))</f>
        <v>-200000</v>
      </c>
      <c r="I765" s="95" t="n">
        <f aca="false">(IF(AND(($B765&gt;Input!$O$31),($B765&lt;=Input!$O$33)),$I764+Input!$O$32/Input!$O$34,$I764))</f>
        <v>-200000</v>
      </c>
      <c r="J765" s="95" t="n">
        <f aca="false">(IF(AND(($B765&gt;=Input!$O$38),($B765&lt;=Input!$O$40)),$J764+Input!$O$39/Input!$O$41,$J764))</f>
        <v>0</v>
      </c>
      <c r="K765" s="95"/>
      <c r="L765" s="95" t="n">
        <f aca="false">$D765+$E765+$F765+$H765+$I765+$J765</f>
        <v>-216306.521412162</v>
      </c>
    </row>
    <row r="766" customFormat="false" ht="12.8" hidden="false" customHeight="false" outlineLevel="0" collapsed="false">
      <c r="A766" s="87" t="n">
        <v>762</v>
      </c>
      <c r="B766" s="90" t="n">
        <f aca="false">EOMONTH(Input!$C$7,A766)</f>
        <v>66111</v>
      </c>
      <c r="C766" s="90"/>
      <c r="D766" s="95" t="n">
        <f aca="false">IF($B766&gt;Input!$O$24,$D765,($D765+Input!$O$30)*(1+Input!$O$29/(100*12)))</f>
        <v>87713.2018367199</v>
      </c>
      <c r="E766" s="95" t="n">
        <f aca="false">IF($B766&gt;Input!$O$31,$E765,($E765+Input!$O$37)*(1+Input!$O$36/(100*12)))</f>
        <v>95980.2767511178</v>
      </c>
      <c r="F766" s="95" t="n">
        <f aca="false">IF($B766&gt;Input!$O$38,$F765,($F765+Input!$O$44)*(1+Input!$O$43/(100*12)))</f>
        <v>0</v>
      </c>
      <c r="G766" s="90"/>
      <c r="H766" s="95" t="n">
        <f aca="false">(IF(AND(($B766&gt;=Input!$O$24),($B766&lt;=Input!$O$26)),$H765+Input!$O$25/Input!$O$27,$H765))</f>
        <v>-200000</v>
      </c>
      <c r="I766" s="95" t="n">
        <f aca="false">(IF(AND(($B766&gt;Input!$O$31),($B766&lt;=Input!$O$33)),$I765+Input!$O$32/Input!$O$34,$I765))</f>
        <v>-200000</v>
      </c>
      <c r="J766" s="95" t="n">
        <f aca="false">(IF(AND(($B766&gt;=Input!$O$38),($B766&lt;=Input!$O$40)),$J765+Input!$O$39/Input!$O$41,$J765))</f>
        <v>0</v>
      </c>
      <c r="K766" s="95"/>
      <c r="L766" s="95" t="n">
        <f aca="false">$D766+$E766+$F766+$H766+$I766+$J766</f>
        <v>-216306.521412162</v>
      </c>
    </row>
    <row r="767" customFormat="false" ht="12.8" hidden="false" customHeight="false" outlineLevel="0" collapsed="false">
      <c r="A767" s="87" t="n">
        <v>763</v>
      </c>
      <c r="B767" s="90" t="n">
        <f aca="false">EOMONTH(Input!$C$7,A767)</f>
        <v>66142</v>
      </c>
      <c r="C767" s="90"/>
      <c r="D767" s="95" t="n">
        <f aca="false">IF($B767&gt;Input!$O$24,$D766,($D766+Input!$O$30)*(1+Input!$O$29/(100*12)))</f>
        <v>87713.2018367199</v>
      </c>
      <c r="E767" s="95" t="n">
        <f aca="false">IF($B767&gt;Input!$O$31,$E766,($E766+Input!$O$37)*(1+Input!$O$36/(100*12)))</f>
        <v>95980.2767511178</v>
      </c>
      <c r="F767" s="95" t="n">
        <f aca="false">IF($B767&gt;Input!$O$38,$F766,($F766+Input!$O$44)*(1+Input!$O$43/(100*12)))</f>
        <v>0</v>
      </c>
      <c r="G767" s="90"/>
      <c r="H767" s="95" t="n">
        <f aca="false">(IF(AND(($B767&gt;=Input!$O$24),($B767&lt;=Input!$O$26)),$H766+Input!$O$25/Input!$O$27,$H766))</f>
        <v>-200000</v>
      </c>
      <c r="I767" s="95" t="n">
        <f aca="false">(IF(AND(($B767&gt;Input!$O$31),($B767&lt;=Input!$O$33)),$I766+Input!$O$32/Input!$O$34,$I766))</f>
        <v>-200000</v>
      </c>
      <c r="J767" s="95" t="n">
        <f aca="false">(IF(AND(($B767&gt;=Input!$O$38),($B767&lt;=Input!$O$40)),$J766+Input!$O$39/Input!$O$41,$J766))</f>
        <v>0</v>
      </c>
      <c r="K767" s="95"/>
      <c r="L767" s="95" t="n">
        <f aca="false">$D767+$E767+$F767+$H767+$I767+$J767</f>
        <v>-216306.521412162</v>
      </c>
    </row>
    <row r="768" customFormat="false" ht="12.8" hidden="false" customHeight="false" outlineLevel="0" collapsed="false">
      <c r="A768" s="87" t="n">
        <v>764</v>
      </c>
      <c r="B768" s="90" t="n">
        <f aca="false">EOMONTH(Input!$C$7,A768)</f>
        <v>66170</v>
      </c>
      <c r="C768" s="90"/>
      <c r="D768" s="95" t="n">
        <f aca="false">IF($B768&gt;Input!$O$24,$D767,($D767+Input!$O$30)*(1+Input!$O$29/(100*12)))</f>
        <v>87713.2018367199</v>
      </c>
      <c r="E768" s="95" t="n">
        <f aca="false">IF($B768&gt;Input!$O$31,$E767,($E767+Input!$O$37)*(1+Input!$O$36/(100*12)))</f>
        <v>95980.2767511178</v>
      </c>
      <c r="F768" s="95" t="n">
        <f aca="false">IF($B768&gt;Input!$O$38,$F767,($F767+Input!$O$44)*(1+Input!$O$43/(100*12)))</f>
        <v>0</v>
      </c>
      <c r="G768" s="90"/>
      <c r="H768" s="95" t="n">
        <f aca="false">(IF(AND(($B768&gt;=Input!$O$24),($B768&lt;=Input!$O$26)),$H767+Input!$O$25/Input!$O$27,$H767))</f>
        <v>-200000</v>
      </c>
      <c r="I768" s="95" t="n">
        <f aca="false">(IF(AND(($B768&gt;Input!$O$31),($B768&lt;=Input!$O$33)),$I767+Input!$O$32/Input!$O$34,$I767))</f>
        <v>-200000</v>
      </c>
      <c r="J768" s="95" t="n">
        <f aca="false">(IF(AND(($B768&gt;=Input!$O$38),($B768&lt;=Input!$O$40)),$J767+Input!$O$39/Input!$O$41,$J767))</f>
        <v>0</v>
      </c>
      <c r="K768" s="95"/>
      <c r="L768" s="95" t="n">
        <f aca="false">$D768+$E768+$F768+$H768+$I768+$J768</f>
        <v>-216306.521412162</v>
      </c>
    </row>
    <row r="769" customFormat="false" ht="12.8" hidden="false" customHeight="false" outlineLevel="0" collapsed="false">
      <c r="A769" s="87" t="n">
        <v>765</v>
      </c>
      <c r="B769" s="90" t="n">
        <f aca="false">EOMONTH(Input!$C$7,A769)</f>
        <v>66201</v>
      </c>
      <c r="C769" s="90"/>
      <c r="D769" s="95" t="n">
        <f aca="false">IF($B769&gt;Input!$O$24,$D768,($D768+Input!$O$30)*(1+Input!$O$29/(100*12)))</f>
        <v>87713.2018367199</v>
      </c>
      <c r="E769" s="95" t="n">
        <f aca="false">IF($B769&gt;Input!$O$31,$E768,($E768+Input!$O$37)*(1+Input!$O$36/(100*12)))</f>
        <v>95980.2767511178</v>
      </c>
      <c r="F769" s="95" t="n">
        <f aca="false">IF($B769&gt;Input!$O$38,$F768,($F768+Input!$O$44)*(1+Input!$O$43/(100*12)))</f>
        <v>0</v>
      </c>
      <c r="G769" s="90"/>
      <c r="H769" s="95" t="n">
        <f aca="false">(IF(AND(($B769&gt;=Input!$O$24),($B769&lt;=Input!$O$26)),$H768+Input!$O$25/Input!$O$27,$H768))</f>
        <v>-200000</v>
      </c>
      <c r="I769" s="95" t="n">
        <f aca="false">(IF(AND(($B769&gt;Input!$O$31),($B769&lt;=Input!$O$33)),$I768+Input!$O$32/Input!$O$34,$I768))</f>
        <v>-200000</v>
      </c>
      <c r="J769" s="95" t="n">
        <f aca="false">(IF(AND(($B769&gt;=Input!$O$38),($B769&lt;=Input!$O$40)),$J768+Input!$O$39/Input!$O$41,$J768))</f>
        <v>0</v>
      </c>
      <c r="K769" s="95"/>
      <c r="L769" s="95" t="n">
        <f aca="false">$D769+$E769+$F769+$H769+$I769+$J769</f>
        <v>-216306.521412162</v>
      </c>
    </row>
    <row r="770" customFormat="false" ht="12.8" hidden="false" customHeight="false" outlineLevel="0" collapsed="false">
      <c r="A770" s="87" t="n">
        <v>766</v>
      </c>
      <c r="B770" s="90" t="n">
        <f aca="false">EOMONTH(Input!$C$7,A770)</f>
        <v>66231</v>
      </c>
      <c r="C770" s="90"/>
      <c r="D770" s="95" t="n">
        <f aca="false">IF($B770&gt;Input!$O$24,$D769,($D769+Input!$O$30)*(1+Input!$O$29/(100*12)))</f>
        <v>87713.2018367199</v>
      </c>
      <c r="E770" s="95" t="n">
        <f aca="false">IF($B770&gt;Input!$O$31,$E769,($E769+Input!$O$37)*(1+Input!$O$36/(100*12)))</f>
        <v>95980.2767511178</v>
      </c>
      <c r="F770" s="95" t="n">
        <f aca="false">IF($B770&gt;Input!$O$38,$F769,($F769+Input!$O$44)*(1+Input!$O$43/(100*12)))</f>
        <v>0</v>
      </c>
      <c r="G770" s="90"/>
      <c r="H770" s="95" t="n">
        <f aca="false">(IF(AND(($B770&gt;=Input!$O$24),($B770&lt;=Input!$O$26)),$H769+Input!$O$25/Input!$O$27,$H769))</f>
        <v>-200000</v>
      </c>
      <c r="I770" s="95" t="n">
        <f aca="false">(IF(AND(($B770&gt;Input!$O$31),($B770&lt;=Input!$O$33)),$I769+Input!$O$32/Input!$O$34,$I769))</f>
        <v>-200000</v>
      </c>
      <c r="J770" s="95" t="n">
        <f aca="false">(IF(AND(($B770&gt;=Input!$O$38),($B770&lt;=Input!$O$40)),$J769+Input!$O$39/Input!$O$41,$J769))</f>
        <v>0</v>
      </c>
      <c r="K770" s="95"/>
      <c r="L770" s="95" t="n">
        <f aca="false">$D770+$E770+$F770+$H770+$I770+$J770</f>
        <v>-216306.521412162</v>
      </c>
    </row>
    <row r="771" customFormat="false" ht="12.8" hidden="false" customHeight="false" outlineLevel="0" collapsed="false">
      <c r="A771" s="87" t="n">
        <v>767</v>
      </c>
      <c r="B771" s="90" t="n">
        <f aca="false">EOMONTH(Input!$C$7,A771)</f>
        <v>66262</v>
      </c>
      <c r="C771" s="90"/>
      <c r="D771" s="95" t="n">
        <f aca="false">IF($B771&gt;Input!$O$24,$D770,($D770+Input!$O$30)*(1+Input!$O$29/(100*12)))</f>
        <v>87713.2018367199</v>
      </c>
      <c r="E771" s="95" t="n">
        <f aca="false">IF($B771&gt;Input!$O$31,$E770,($E770+Input!$O$37)*(1+Input!$O$36/(100*12)))</f>
        <v>95980.2767511178</v>
      </c>
      <c r="F771" s="95" t="n">
        <f aca="false">IF($B771&gt;Input!$O$38,$F770,($F770+Input!$O$44)*(1+Input!$O$43/(100*12)))</f>
        <v>0</v>
      </c>
      <c r="G771" s="90"/>
      <c r="H771" s="95" t="n">
        <f aca="false">(IF(AND(($B771&gt;=Input!$O$24),($B771&lt;=Input!$O$26)),$H770+Input!$O$25/Input!$O$27,$H770))</f>
        <v>-200000</v>
      </c>
      <c r="I771" s="95" t="n">
        <f aca="false">(IF(AND(($B771&gt;Input!$O$31),($B771&lt;=Input!$O$33)),$I770+Input!$O$32/Input!$O$34,$I770))</f>
        <v>-200000</v>
      </c>
      <c r="J771" s="95" t="n">
        <f aca="false">(IF(AND(($B771&gt;=Input!$O$38),($B771&lt;=Input!$O$40)),$J770+Input!$O$39/Input!$O$41,$J770))</f>
        <v>0</v>
      </c>
      <c r="K771" s="95"/>
      <c r="L771" s="95" t="n">
        <f aca="false">$D771+$E771+$F771+$H771+$I771+$J771</f>
        <v>-216306.521412162</v>
      </c>
    </row>
    <row r="772" customFormat="false" ht="12.8" hidden="false" customHeight="false" outlineLevel="0" collapsed="false">
      <c r="A772" s="87" t="n">
        <v>768</v>
      </c>
      <c r="B772" s="90" t="n">
        <f aca="false">EOMONTH(Input!$C$7,A772)</f>
        <v>66292</v>
      </c>
      <c r="C772" s="90"/>
      <c r="D772" s="95" t="n">
        <f aca="false">IF($B772&gt;Input!$O$24,$D771,($D771+Input!$O$30)*(1+Input!$O$29/(100*12)))</f>
        <v>87713.2018367199</v>
      </c>
      <c r="E772" s="95" t="n">
        <f aca="false">IF($B772&gt;Input!$O$31,$E771,($E771+Input!$O$37)*(1+Input!$O$36/(100*12)))</f>
        <v>95980.2767511178</v>
      </c>
      <c r="F772" s="95" t="n">
        <f aca="false">IF($B772&gt;Input!$O$38,$F771,($F771+Input!$O$44)*(1+Input!$O$43/(100*12)))</f>
        <v>0</v>
      </c>
      <c r="G772" s="90"/>
      <c r="H772" s="95" t="n">
        <f aca="false">(IF(AND(($B772&gt;=Input!$O$24),($B772&lt;=Input!$O$26)),$H771+Input!$O$25/Input!$O$27,$H771))</f>
        <v>-200000</v>
      </c>
      <c r="I772" s="95" t="n">
        <f aca="false">(IF(AND(($B772&gt;Input!$O$31),($B772&lt;=Input!$O$33)),$I771+Input!$O$32/Input!$O$34,$I771))</f>
        <v>-200000</v>
      </c>
      <c r="J772" s="95" t="n">
        <f aca="false">(IF(AND(($B772&gt;=Input!$O$38),($B772&lt;=Input!$O$40)),$J771+Input!$O$39/Input!$O$41,$J771))</f>
        <v>0</v>
      </c>
      <c r="K772" s="95"/>
      <c r="L772" s="95" t="n">
        <f aca="false">$D772+$E772+$F772+$H772+$I772+$J772</f>
        <v>-216306.521412162</v>
      </c>
    </row>
    <row r="773" customFormat="false" ht="12.8" hidden="false" customHeight="false" outlineLevel="0" collapsed="false">
      <c r="A773" s="87" t="n">
        <v>769</v>
      </c>
      <c r="B773" s="90" t="n">
        <f aca="false">EOMONTH(Input!$C$7,A773)</f>
        <v>66323</v>
      </c>
      <c r="C773" s="90"/>
      <c r="D773" s="95" t="n">
        <f aca="false">IF($B773&gt;Input!$O$24,$D772,($D772+Input!$O$30)*(1+Input!$O$29/(100*12)))</f>
        <v>87713.2018367199</v>
      </c>
      <c r="E773" s="95" t="n">
        <f aca="false">IF($B773&gt;Input!$O$31,$E772,($E772+Input!$O$37)*(1+Input!$O$36/(100*12)))</f>
        <v>95980.2767511178</v>
      </c>
      <c r="F773" s="95" t="n">
        <f aca="false">IF($B773&gt;Input!$O$38,$F772,($F772+Input!$O$44)*(1+Input!$O$43/(100*12)))</f>
        <v>0</v>
      </c>
      <c r="G773" s="90"/>
      <c r="H773" s="95" t="n">
        <f aca="false">(IF(AND(($B773&gt;=Input!$O$24),($B773&lt;=Input!$O$26)),$H772+Input!$O$25/Input!$O$27,$H772))</f>
        <v>-200000</v>
      </c>
      <c r="I773" s="95" t="n">
        <f aca="false">(IF(AND(($B773&gt;Input!$O$31),($B773&lt;=Input!$O$33)),$I772+Input!$O$32/Input!$O$34,$I772))</f>
        <v>-200000</v>
      </c>
      <c r="J773" s="95" t="n">
        <f aca="false">(IF(AND(($B773&gt;=Input!$O$38),($B773&lt;=Input!$O$40)),$J772+Input!$O$39/Input!$O$41,$J772))</f>
        <v>0</v>
      </c>
      <c r="K773" s="95"/>
      <c r="L773" s="95" t="n">
        <f aca="false">$D773+$E773+$F773+$H773+$I773+$J773</f>
        <v>-216306.521412162</v>
      </c>
    </row>
    <row r="774" customFormat="false" ht="12.8" hidden="false" customHeight="false" outlineLevel="0" collapsed="false">
      <c r="A774" s="87" t="n">
        <v>770</v>
      </c>
      <c r="B774" s="90" t="n">
        <f aca="false">EOMONTH(Input!$C$7,A774)</f>
        <v>66354</v>
      </c>
      <c r="C774" s="90"/>
      <c r="D774" s="95" t="n">
        <f aca="false">IF($B774&gt;Input!$O$24,$D773,($D773+Input!$O$30)*(1+Input!$O$29/(100*12)))</f>
        <v>87713.2018367199</v>
      </c>
      <c r="E774" s="95" t="n">
        <f aca="false">IF($B774&gt;Input!$O$31,$E773,($E773+Input!$O$37)*(1+Input!$O$36/(100*12)))</f>
        <v>95980.2767511178</v>
      </c>
      <c r="F774" s="95" t="n">
        <f aca="false">IF($B774&gt;Input!$O$38,$F773,($F773+Input!$O$44)*(1+Input!$O$43/(100*12)))</f>
        <v>0</v>
      </c>
      <c r="G774" s="90"/>
      <c r="H774" s="95" t="n">
        <f aca="false">(IF(AND(($B774&gt;=Input!$O$24),($B774&lt;=Input!$O$26)),$H773+Input!$O$25/Input!$O$27,$H773))</f>
        <v>-200000</v>
      </c>
      <c r="I774" s="95" t="n">
        <f aca="false">(IF(AND(($B774&gt;Input!$O$31),($B774&lt;=Input!$O$33)),$I773+Input!$O$32/Input!$O$34,$I773))</f>
        <v>-200000</v>
      </c>
      <c r="J774" s="95" t="n">
        <f aca="false">(IF(AND(($B774&gt;=Input!$O$38),($B774&lt;=Input!$O$40)),$J773+Input!$O$39/Input!$O$41,$J773))</f>
        <v>0</v>
      </c>
      <c r="K774" s="95"/>
      <c r="L774" s="95" t="n">
        <f aca="false">$D774+$E774+$F774+$H774+$I774+$J774</f>
        <v>-216306.521412162</v>
      </c>
    </row>
    <row r="775" customFormat="false" ht="12.8" hidden="false" customHeight="false" outlineLevel="0" collapsed="false">
      <c r="A775" s="87" t="n">
        <v>771</v>
      </c>
      <c r="B775" s="90" t="n">
        <f aca="false">EOMONTH(Input!$C$7,A775)</f>
        <v>66384</v>
      </c>
      <c r="C775" s="90"/>
      <c r="D775" s="95" t="n">
        <f aca="false">IF($B775&gt;Input!$O$24,$D774,($D774+Input!$O$30)*(1+Input!$O$29/(100*12)))</f>
        <v>87713.2018367199</v>
      </c>
      <c r="E775" s="95" t="n">
        <f aca="false">IF($B775&gt;Input!$O$31,$E774,($E774+Input!$O$37)*(1+Input!$O$36/(100*12)))</f>
        <v>95980.2767511178</v>
      </c>
      <c r="F775" s="95" t="n">
        <f aca="false">IF($B775&gt;Input!$O$38,$F774,($F774+Input!$O$44)*(1+Input!$O$43/(100*12)))</f>
        <v>0</v>
      </c>
      <c r="G775" s="90"/>
      <c r="H775" s="95" t="n">
        <f aca="false">(IF(AND(($B775&gt;=Input!$O$24),($B775&lt;=Input!$O$26)),$H774+Input!$O$25/Input!$O$27,$H774))</f>
        <v>-200000</v>
      </c>
      <c r="I775" s="95" t="n">
        <f aca="false">(IF(AND(($B775&gt;Input!$O$31),($B775&lt;=Input!$O$33)),$I774+Input!$O$32/Input!$O$34,$I774))</f>
        <v>-200000</v>
      </c>
      <c r="J775" s="95" t="n">
        <f aca="false">(IF(AND(($B775&gt;=Input!$O$38),($B775&lt;=Input!$O$40)),$J774+Input!$O$39/Input!$O$41,$J774))</f>
        <v>0</v>
      </c>
      <c r="K775" s="95"/>
      <c r="L775" s="95" t="n">
        <f aca="false">$D775+$E775+$F775+$H775+$I775+$J775</f>
        <v>-216306.521412162</v>
      </c>
    </row>
    <row r="776" customFormat="false" ht="12.8" hidden="false" customHeight="false" outlineLevel="0" collapsed="false">
      <c r="A776" s="87" t="n">
        <v>772</v>
      </c>
      <c r="B776" s="90" t="n">
        <f aca="false">EOMONTH(Input!$C$7,A776)</f>
        <v>66415</v>
      </c>
      <c r="C776" s="90"/>
      <c r="D776" s="95" t="n">
        <f aca="false">IF($B776&gt;Input!$O$24,$D775,($D775+Input!$O$30)*(1+Input!$O$29/(100*12)))</f>
        <v>87713.2018367199</v>
      </c>
      <c r="E776" s="95" t="n">
        <f aca="false">IF($B776&gt;Input!$O$31,$E775,($E775+Input!$O$37)*(1+Input!$O$36/(100*12)))</f>
        <v>95980.2767511178</v>
      </c>
      <c r="F776" s="95" t="n">
        <f aca="false">IF($B776&gt;Input!$O$38,$F775,($F775+Input!$O$44)*(1+Input!$O$43/(100*12)))</f>
        <v>0</v>
      </c>
      <c r="G776" s="90"/>
      <c r="H776" s="95" t="n">
        <f aca="false">(IF(AND(($B776&gt;=Input!$O$24),($B776&lt;=Input!$O$26)),$H775+Input!$O$25/Input!$O$27,$H775))</f>
        <v>-200000</v>
      </c>
      <c r="I776" s="95" t="n">
        <f aca="false">(IF(AND(($B776&gt;Input!$O$31),($B776&lt;=Input!$O$33)),$I775+Input!$O$32/Input!$O$34,$I775))</f>
        <v>-200000</v>
      </c>
      <c r="J776" s="95" t="n">
        <f aca="false">(IF(AND(($B776&gt;=Input!$O$38),($B776&lt;=Input!$O$40)),$J775+Input!$O$39/Input!$O$41,$J775))</f>
        <v>0</v>
      </c>
      <c r="K776" s="95"/>
      <c r="L776" s="95" t="n">
        <f aca="false">$D776+$E776+$F776+$H776+$I776+$J776</f>
        <v>-216306.521412162</v>
      </c>
    </row>
    <row r="777" customFormat="false" ht="12.8" hidden="false" customHeight="false" outlineLevel="0" collapsed="false">
      <c r="A777" s="87" t="n">
        <v>773</v>
      </c>
      <c r="B777" s="90" t="n">
        <f aca="false">EOMONTH(Input!$C$7,A777)</f>
        <v>66445</v>
      </c>
      <c r="C777" s="90"/>
      <c r="D777" s="95" t="n">
        <f aca="false">IF($B777&gt;Input!$O$24,$D776,($D776+Input!$O$30)*(1+Input!$O$29/(100*12)))</f>
        <v>87713.2018367199</v>
      </c>
      <c r="E777" s="95" t="n">
        <f aca="false">IF($B777&gt;Input!$O$31,$E776,($E776+Input!$O$37)*(1+Input!$O$36/(100*12)))</f>
        <v>95980.2767511178</v>
      </c>
      <c r="F777" s="95" t="n">
        <f aca="false">IF($B777&gt;Input!$O$38,$F776,($F776+Input!$O$44)*(1+Input!$O$43/(100*12)))</f>
        <v>0</v>
      </c>
      <c r="G777" s="90"/>
      <c r="H777" s="95" t="n">
        <f aca="false">(IF(AND(($B777&gt;=Input!$O$24),($B777&lt;=Input!$O$26)),$H776+Input!$O$25/Input!$O$27,$H776))</f>
        <v>-200000</v>
      </c>
      <c r="I777" s="95" t="n">
        <f aca="false">(IF(AND(($B777&gt;Input!$O$31),($B777&lt;=Input!$O$33)),$I776+Input!$O$32/Input!$O$34,$I776))</f>
        <v>-200000</v>
      </c>
      <c r="J777" s="95" t="n">
        <f aca="false">(IF(AND(($B777&gt;=Input!$O$38),($B777&lt;=Input!$O$40)),$J776+Input!$O$39/Input!$O$41,$J776))</f>
        <v>0</v>
      </c>
      <c r="K777" s="95"/>
      <c r="L777" s="95" t="n">
        <f aca="false">$D777+$E777+$F777+$H777+$I777+$J777</f>
        <v>-216306.521412162</v>
      </c>
    </row>
    <row r="778" customFormat="false" ht="12.8" hidden="false" customHeight="false" outlineLevel="0" collapsed="false">
      <c r="A778" s="87" t="n">
        <v>774</v>
      </c>
      <c r="B778" s="90" t="n">
        <f aca="false">EOMONTH(Input!$C$7,A778)</f>
        <v>66476</v>
      </c>
      <c r="C778" s="90"/>
      <c r="D778" s="95" t="n">
        <f aca="false">IF($B778&gt;Input!$O$24,$D777,($D777+Input!$O$30)*(1+Input!$O$29/(100*12)))</f>
        <v>87713.2018367199</v>
      </c>
      <c r="E778" s="95" t="n">
        <f aca="false">IF($B778&gt;Input!$O$31,$E777,($E777+Input!$O$37)*(1+Input!$O$36/(100*12)))</f>
        <v>95980.2767511178</v>
      </c>
      <c r="F778" s="95" t="n">
        <f aca="false">IF($B778&gt;Input!$O$38,$F777,($F777+Input!$O$44)*(1+Input!$O$43/(100*12)))</f>
        <v>0</v>
      </c>
      <c r="G778" s="90"/>
      <c r="H778" s="95" t="n">
        <f aca="false">(IF(AND(($B778&gt;=Input!$O$24),($B778&lt;=Input!$O$26)),$H777+Input!$O$25/Input!$O$27,$H777))</f>
        <v>-200000</v>
      </c>
      <c r="I778" s="95" t="n">
        <f aca="false">(IF(AND(($B778&gt;Input!$O$31),($B778&lt;=Input!$O$33)),$I777+Input!$O$32/Input!$O$34,$I777))</f>
        <v>-200000</v>
      </c>
      <c r="J778" s="95" t="n">
        <f aca="false">(IF(AND(($B778&gt;=Input!$O$38),($B778&lt;=Input!$O$40)),$J777+Input!$O$39/Input!$O$41,$J777))</f>
        <v>0</v>
      </c>
      <c r="K778" s="95"/>
      <c r="L778" s="95" t="n">
        <f aca="false">$D778+$E778+$F778+$H778+$I778+$J778</f>
        <v>-216306.521412162</v>
      </c>
    </row>
    <row r="779" customFormat="false" ht="12.8" hidden="false" customHeight="false" outlineLevel="0" collapsed="false">
      <c r="A779" s="87" t="n">
        <v>775</v>
      </c>
      <c r="B779" s="90" t="n">
        <f aca="false">EOMONTH(Input!$C$7,A779)</f>
        <v>66507</v>
      </c>
      <c r="C779" s="90"/>
      <c r="D779" s="95" t="n">
        <f aca="false">IF($B779&gt;Input!$O$24,$D778,($D778+Input!$O$30)*(1+Input!$O$29/(100*12)))</f>
        <v>87713.2018367199</v>
      </c>
      <c r="E779" s="95" t="n">
        <f aca="false">IF($B779&gt;Input!$O$31,$E778,($E778+Input!$O$37)*(1+Input!$O$36/(100*12)))</f>
        <v>95980.2767511178</v>
      </c>
      <c r="F779" s="95" t="n">
        <f aca="false">IF($B779&gt;Input!$O$38,$F778,($F778+Input!$O$44)*(1+Input!$O$43/(100*12)))</f>
        <v>0</v>
      </c>
      <c r="G779" s="90"/>
      <c r="H779" s="95" t="n">
        <f aca="false">(IF(AND(($B779&gt;=Input!$O$24),($B779&lt;=Input!$O$26)),$H778+Input!$O$25/Input!$O$27,$H778))</f>
        <v>-200000</v>
      </c>
      <c r="I779" s="95" t="n">
        <f aca="false">(IF(AND(($B779&gt;Input!$O$31),($B779&lt;=Input!$O$33)),$I778+Input!$O$32/Input!$O$34,$I778))</f>
        <v>-200000</v>
      </c>
      <c r="J779" s="95" t="n">
        <f aca="false">(IF(AND(($B779&gt;=Input!$O$38),($B779&lt;=Input!$O$40)),$J778+Input!$O$39/Input!$O$41,$J778))</f>
        <v>0</v>
      </c>
      <c r="K779" s="95"/>
      <c r="L779" s="95" t="n">
        <f aca="false">$D779+$E779+$F779+$H779+$I779+$J779</f>
        <v>-216306.521412162</v>
      </c>
    </row>
    <row r="780" customFormat="false" ht="12.8" hidden="false" customHeight="false" outlineLevel="0" collapsed="false">
      <c r="A780" s="87" t="n">
        <v>776</v>
      </c>
      <c r="B780" s="90" t="n">
        <f aca="false">EOMONTH(Input!$C$7,A780)</f>
        <v>66535</v>
      </c>
      <c r="C780" s="90"/>
      <c r="D780" s="95" t="n">
        <f aca="false">IF($B780&gt;Input!$O$24,$D779,($D779+Input!$O$30)*(1+Input!$O$29/(100*12)))</f>
        <v>87713.2018367199</v>
      </c>
      <c r="E780" s="95" t="n">
        <f aca="false">IF($B780&gt;Input!$O$31,$E779,($E779+Input!$O$37)*(1+Input!$O$36/(100*12)))</f>
        <v>95980.2767511178</v>
      </c>
      <c r="F780" s="95" t="n">
        <f aca="false">IF($B780&gt;Input!$O$38,$F779,($F779+Input!$O$44)*(1+Input!$O$43/(100*12)))</f>
        <v>0</v>
      </c>
      <c r="G780" s="90"/>
      <c r="H780" s="95" t="n">
        <f aca="false">(IF(AND(($B780&gt;=Input!$O$24),($B780&lt;=Input!$O$26)),$H779+Input!$O$25/Input!$O$27,$H779))</f>
        <v>-200000</v>
      </c>
      <c r="I780" s="95" t="n">
        <f aca="false">(IF(AND(($B780&gt;Input!$O$31),($B780&lt;=Input!$O$33)),$I779+Input!$O$32/Input!$O$34,$I779))</f>
        <v>-200000</v>
      </c>
      <c r="J780" s="95" t="n">
        <f aca="false">(IF(AND(($B780&gt;=Input!$O$38),($B780&lt;=Input!$O$40)),$J779+Input!$O$39/Input!$O$41,$J779))</f>
        <v>0</v>
      </c>
      <c r="K780" s="95"/>
      <c r="L780" s="95" t="n">
        <f aca="false">$D780+$E780+$F780+$H780+$I780+$J780</f>
        <v>-216306.521412162</v>
      </c>
    </row>
    <row r="781" customFormat="false" ht="12.8" hidden="false" customHeight="false" outlineLevel="0" collapsed="false">
      <c r="A781" s="87" t="n">
        <v>777</v>
      </c>
      <c r="B781" s="90" t="n">
        <f aca="false">EOMONTH(Input!$C$7,A781)</f>
        <v>66566</v>
      </c>
      <c r="C781" s="90"/>
      <c r="D781" s="95" t="n">
        <f aca="false">IF($B781&gt;Input!$O$24,$D780,($D780+Input!$O$30)*(1+Input!$O$29/(100*12)))</f>
        <v>87713.2018367199</v>
      </c>
      <c r="E781" s="95" t="n">
        <f aca="false">IF($B781&gt;Input!$O$31,$E780,($E780+Input!$O$37)*(1+Input!$O$36/(100*12)))</f>
        <v>95980.2767511178</v>
      </c>
      <c r="F781" s="95" t="n">
        <f aca="false">IF($B781&gt;Input!$O$38,$F780,($F780+Input!$O$44)*(1+Input!$O$43/(100*12)))</f>
        <v>0</v>
      </c>
      <c r="G781" s="90"/>
      <c r="H781" s="95" t="n">
        <f aca="false">(IF(AND(($B781&gt;=Input!$O$24),($B781&lt;=Input!$O$26)),$H780+Input!$O$25/Input!$O$27,$H780))</f>
        <v>-200000</v>
      </c>
      <c r="I781" s="95" t="n">
        <f aca="false">(IF(AND(($B781&gt;Input!$O$31),($B781&lt;=Input!$O$33)),$I780+Input!$O$32/Input!$O$34,$I780))</f>
        <v>-200000</v>
      </c>
      <c r="J781" s="95" t="n">
        <f aca="false">(IF(AND(($B781&gt;=Input!$O$38),($B781&lt;=Input!$O$40)),$J780+Input!$O$39/Input!$O$41,$J780))</f>
        <v>0</v>
      </c>
      <c r="K781" s="95"/>
      <c r="L781" s="95" t="n">
        <f aca="false">$D781+$E781+$F781+$H781+$I781+$J781</f>
        <v>-216306.521412162</v>
      </c>
    </row>
    <row r="782" customFormat="false" ht="12.8" hidden="false" customHeight="false" outlineLevel="0" collapsed="false">
      <c r="A782" s="87" t="n">
        <v>778</v>
      </c>
      <c r="B782" s="90" t="n">
        <f aca="false">EOMONTH(Input!$C$7,A782)</f>
        <v>66596</v>
      </c>
      <c r="C782" s="90"/>
      <c r="D782" s="95" t="n">
        <f aca="false">IF($B782&gt;Input!$O$24,$D781,($D781+Input!$O$30)*(1+Input!$O$29/(100*12)))</f>
        <v>87713.2018367199</v>
      </c>
      <c r="E782" s="95" t="n">
        <f aca="false">IF($B782&gt;Input!$O$31,$E781,($E781+Input!$O$37)*(1+Input!$O$36/(100*12)))</f>
        <v>95980.2767511178</v>
      </c>
      <c r="F782" s="95" t="n">
        <f aca="false">IF($B782&gt;Input!$O$38,$F781,($F781+Input!$O$44)*(1+Input!$O$43/(100*12)))</f>
        <v>0</v>
      </c>
      <c r="G782" s="90"/>
      <c r="H782" s="95" t="n">
        <f aca="false">(IF(AND(($B782&gt;=Input!$O$24),($B782&lt;=Input!$O$26)),$H781+Input!$O$25/Input!$O$27,$H781))</f>
        <v>-200000</v>
      </c>
      <c r="I782" s="95" t="n">
        <f aca="false">(IF(AND(($B782&gt;Input!$O$31),($B782&lt;=Input!$O$33)),$I781+Input!$O$32/Input!$O$34,$I781))</f>
        <v>-200000</v>
      </c>
      <c r="J782" s="95" t="n">
        <f aca="false">(IF(AND(($B782&gt;=Input!$O$38),($B782&lt;=Input!$O$40)),$J781+Input!$O$39/Input!$O$41,$J781))</f>
        <v>0</v>
      </c>
      <c r="K782" s="95"/>
      <c r="L782" s="95" t="n">
        <f aca="false">$D782+$E782+$F782+$H782+$I782+$J782</f>
        <v>-216306.521412162</v>
      </c>
    </row>
    <row r="783" customFormat="false" ht="12.8" hidden="false" customHeight="false" outlineLevel="0" collapsed="false">
      <c r="A783" s="87" t="n">
        <v>779</v>
      </c>
      <c r="B783" s="90" t="n">
        <f aca="false">EOMONTH(Input!$C$7,A783)</f>
        <v>66627</v>
      </c>
      <c r="C783" s="90"/>
      <c r="D783" s="95" t="n">
        <f aca="false">IF($B783&gt;Input!$O$24,$D782,($D782+Input!$O$30)*(1+Input!$O$29/(100*12)))</f>
        <v>87713.2018367199</v>
      </c>
      <c r="E783" s="95" t="n">
        <f aca="false">IF($B783&gt;Input!$O$31,$E782,($E782+Input!$O$37)*(1+Input!$O$36/(100*12)))</f>
        <v>95980.2767511178</v>
      </c>
      <c r="F783" s="95" t="n">
        <f aca="false">IF($B783&gt;Input!$O$38,$F782,($F782+Input!$O$44)*(1+Input!$O$43/(100*12)))</f>
        <v>0</v>
      </c>
      <c r="G783" s="90"/>
      <c r="H783" s="95" t="n">
        <f aca="false">(IF(AND(($B783&gt;=Input!$O$24),($B783&lt;=Input!$O$26)),$H782+Input!$O$25/Input!$O$27,$H782))</f>
        <v>-200000</v>
      </c>
      <c r="I783" s="95" t="n">
        <f aca="false">(IF(AND(($B783&gt;Input!$O$31),($B783&lt;=Input!$O$33)),$I782+Input!$O$32/Input!$O$34,$I782))</f>
        <v>-200000</v>
      </c>
      <c r="J783" s="95" t="n">
        <f aca="false">(IF(AND(($B783&gt;=Input!$O$38),($B783&lt;=Input!$O$40)),$J782+Input!$O$39/Input!$O$41,$J782))</f>
        <v>0</v>
      </c>
      <c r="K783" s="95"/>
      <c r="L783" s="95" t="n">
        <f aca="false">$D783+$E783+$F783+$H783+$I783+$J783</f>
        <v>-216306.521412162</v>
      </c>
    </row>
    <row r="784" customFormat="false" ht="12.8" hidden="false" customHeight="false" outlineLevel="0" collapsed="false">
      <c r="A784" s="87" t="n">
        <v>780</v>
      </c>
      <c r="B784" s="90" t="n">
        <f aca="false">EOMONTH(Input!$C$7,A784)</f>
        <v>66657</v>
      </c>
      <c r="C784" s="90"/>
      <c r="D784" s="95" t="n">
        <f aca="false">IF($B784&gt;Input!$O$24,$D783,($D783+Input!$O$30)*(1+Input!$O$29/(100*12)))</f>
        <v>87713.2018367199</v>
      </c>
      <c r="E784" s="95" t="n">
        <f aca="false">IF($B784&gt;Input!$O$31,$E783,($E783+Input!$O$37)*(1+Input!$O$36/(100*12)))</f>
        <v>95980.2767511178</v>
      </c>
      <c r="F784" s="95" t="n">
        <f aca="false">IF($B784&gt;Input!$O$38,$F783,($F783+Input!$O$44)*(1+Input!$O$43/(100*12)))</f>
        <v>0</v>
      </c>
      <c r="G784" s="90"/>
      <c r="H784" s="95" t="n">
        <f aca="false">(IF(AND(($B784&gt;=Input!$O$24),($B784&lt;=Input!$O$26)),$H783+Input!$O$25/Input!$O$27,$H783))</f>
        <v>-200000</v>
      </c>
      <c r="I784" s="95" t="n">
        <f aca="false">(IF(AND(($B784&gt;Input!$O$31),($B784&lt;=Input!$O$33)),$I783+Input!$O$32/Input!$O$34,$I783))</f>
        <v>-200000</v>
      </c>
      <c r="J784" s="95" t="n">
        <f aca="false">(IF(AND(($B784&gt;=Input!$O$38),($B784&lt;=Input!$O$40)),$J783+Input!$O$39/Input!$O$41,$J783))</f>
        <v>0</v>
      </c>
      <c r="K784" s="95"/>
      <c r="L784" s="95" t="n">
        <f aca="false">$D784+$E784+$F784+$H784+$I784+$J784</f>
        <v>-216306.521412162</v>
      </c>
    </row>
    <row r="785" customFormat="false" ht="12.8" hidden="false" customHeight="false" outlineLevel="0" collapsed="false">
      <c r="A785" s="87" t="n">
        <v>781</v>
      </c>
      <c r="B785" s="90" t="n">
        <f aca="false">EOMONTH(Input!$C$7,A785)</f>
        <v>66688</v>
      </c>
      <c r="C785" s="90"/>
      <c r="D785" s="95" t="n">
        <f aca="false">IF($B785&gt;Input!$O$24,$D784,($D784+Input!$O$30)*(1+Input!$O$29/(100*12)))</f>
        <v>87713.2018367199</v>
      </c>
      <c r="E785" s="95" t="n">
        <f aca="false">IF($B785&gt;Input!$O$31,$E784,($E784+Input!$O$37)*(1+Input!$O$36/(100*12)))</f>
        <v>95980.2767511178</v>
      </c>
      <c r="F785" s="95" t="n">
        <f aca="false">IF($B785&gt;Input!$O$38,$F784,($F784+Input!$O$44)*(1+Input!$O$43/(100*12)))</f>
        <v>0</v>
      </c>
      <c r="G785" s="90"/>
      <c r="H785" s="95" t="n">
        <f aca="false">(IF(AND(($B785&gt;=Input!$O$24),($B785&lt;=Input!$O$26)),$H784+Input!$O$25/Input!$O$27,$H784))</f>
        <v>-200000</v>
      </c>
      <c r="I785" s="95" t="n">
        <f aca="false">(IF(AND(($B785&gt;Input!$O$31),($B785&lt;=Input!$O$33)),$I784+Input!$O$32/Input!$O$34,$I784))</f>
        <v>-200000</v>
      </c>
      <c r="J785" s="95" t="n">
        <f aca="false">(IF(AND(($B785&gt;=Input!$O$38),($B785&lt;=Input!$O$40)),$J784+Input!$O$39/Input!$O$41,$J784))</f>
        <v>0</v>
      </c>
      <c r="K785" s="95"/>
      <c r="L785" s="95" t="n">
        <f aca="false">$D785+$E785+$F785+$H785+$I785+$J785</f>
        <v>-216306.521412162</v>
      </c>
    </row>
    <row r="786" customFormat="false" ht="12.8" hidden="false" customHeight="false" outlineLevel="0" collapsed="false">
      <c r="A786" s="87" t="n">
        <v>782</v>
      </c>
      <c r="B786" s="90" t="n">
        <f aca="false">EOMONTH(Input!$C$7,A786)</f>
        <v>66719</v>
      </c>
      <c r="C786" s="90"/>
      <c r="D786" s="95" t="n">
        <f aca="false">IF($B786&gt;Input!$O$24,$D785,($D785+Input!$O$30)*(1+Input!$O$29/(100*12)))</f>
        <v>87713.2018367199</v>
      </c>
      <c r="E786" s="95" t="n">
        <f aca="false">IF($B786&gt;Input!$O$31,$E785,($E785+Input!$O$37)*(1+Input!$O$36/(100*12)))</f>
        <v>95980.2767511178</v>
      </c>
      <c r="F786" s="95" t="n">
        <f aca="false">IF($B786&gt;Input!$O$38,$F785,($F785+Input!$O$44)*(1+Input!$O$43/(100*12)))</f>
        <v>0</v>
      </c>
      <c r="G786" s="90"/>
      <c r="H786" s="95" t="n">
        <f aca="false">(IF(AND(($B786&gt;=Input!$O$24),($B786&lt;=Input!$O$26)),$H785+Input!$O$25/Input!$O$27,$H785))</f>
        <v>-200000</v>
      </c>
      <c r="I786" s="95" t="n">
        <f aca="false">(IF(AND(($B786&gt;Input!$O$31),($B786&lt;=Input!$O$33)),$I785+Input!$O$32/Input!$O$34,$I785))</f>
        <v>-200000</v>
      </c>
      <c r="J786" s="95" t="n">
        <f aca="false">(IF(AND(($B786&gt;=Input!$O$38),($B786&lt;=Input!$O$40)),$J785+Input!$O$39/Input!$O$41,$J785))</f>
        <v>0</v>
      </c>
      <c r="K786" s="95"/>
      <c r="L786" s="95" t="n">
        <f aca="false">$D786+$E786+$F786+$H786+$I786+$J786</f>
        <v>-216306.521412162</v>
      </c>
    </row>
    <row r="787" customFormat="false" ht="12.8" hidden="false" customHeight="false" outlineLevel="0" collapsed="false">
      <c r="A787" s="87" t="n">
        <v>783</v>
      </c>
      <c r="B787" s="90" t="n">
        <f aca="false">EOMONTH(Input!$C$7,A787)</f>
        <v>66749</v>
      </c>
      <c r="C787" s="90"/>
      <c r="D787" s="95" t="n">
        <f aca="false">IF($B787&gt;Input!$O$24,$D786,($D786+Input!$O$30)*(1+Input!$O$29/(100*12)))</f>
        <v>87713.2018367199</v>
      </c>
      <c r="E787" s="95" t="n">
        <f aca="false">IF($B787&gt;Input!$O$31,$E786,($E786+Input!$O$37)*(1+Input!$O$36/(100*12)))</f>
        <v>95980.2767511178</v>
      </c>
      <c r="F787" s="95" t="n">
        <f aca="false">IF($B787&gt;Input!$O$38,$F786,($F786+Input!$O$44)*(1+Input!$O$43/(100*12)))</f>
        <v>0</v>
      </c>
      <c r="G787" s="90"/>
      <c r="H787" s="95" t="n">
        <f aca="false">(IF(AND(($B787&gt;=Input!$O$24),($B787&lt;=Input!$O$26)),$H786+Input!$O$25/Input!$O$27,$H786))</f>
        <v>-200000</v>
      </c>
      <c r="I787" s="95" t="n">
        <f aca="false">(IF(AND(($B787&gt;Input!$O$31),($B787&lt;=Input!$O$33)),$I786+Input!$O$32/Input!$O$34,$I786))</f>
        <v>-200000</v>
      </c>
      <c r="J787" s="95" t="n">
        <f aca="false">(IF(AND(($B787&gt;=Input!$O$38),($B787&lt;=Input!$O$40)),$J786+Input!$O$39/Input!$O$41,$J786))</f>
        <v>0</v>
      </c>
      <c r="K787" s="95"/>
      <c r="L787" s="95" t="n">
        <f aca="false">$D787+$E787+$F787+$H787+$I787+$J787</f>
        <v>-216306.521412162</v>
      </c>
    </row>
    <row r="788" customFormat="false" ht="12.8" hidden="false" customHeight="false" outlineLevel="0" collapsed="false">
      <c r="A788" s="87" t="n">
        <v>784</v>
      </c>
      <c r="B788" s="90" t="n">
        <f aca="false">EOMONTH(Input!$C$7,A788)</f>
        <v>66780</v>
      </c>
      <c r="C788" s="90"/>
      <c r="D788" s="95" t="n">
        <f aca="false">IF($B788&gt;Input!$O$24,$D787,($D787+Input!$O$30)*(1+Input!$O$29/(100*12)))</f>
        <v>87713.2018367199</v>
      </c>
      <c r="E788" s="95" t="n">
        <f aca="false">IF($B788&gt;Input!$O$31,$E787,($E787+Input!$O$37)*(1+Input!$O$36/(100*12)))</f>
        <v>95980.2767511178</v>
      </c>
      <c r="F788" s="95" t="n">
        <f aca="false">IF($B788&gt;Input!$O$38,$F787,($F787+Input!$O$44)*(1+Input!$O$43/(100*12)))</f>
        <v>0</v>
      </c>
      <c r="G788" s="90"/>
      <c r="H788" s="95" t="n">
        <f aca="false">(IF(AND(($B788&gt;=Input!$O$24),($B788&lt;=Input!$O$26)),$H787+Input!$O$25/Input!$O$27,$H787))</f>
        <v>-200000</v>
      </c>
      <c r="I788" s="95" t="n">
        <f aca="false">(IF(AND(($B788&gt;Input!$O$31),($B788&lt;=Input!$O$33)),$I787+Input!$O$32/Input!$O$34,$I787))</f>
        <v>-200000</v>
      </c>
      <c r="J788" s="95" t="n">
        <f aca="false">(IF(AND(($B788&gt;=Input!$O$38),($B788&lt;=Input!$O$40)),$J787+Input!$O$39/Input!$O$41,$J787))</f>
        <v>0</v>
      </c>
      <c r="K788" s="95"/>
      <c r="L788" s="95" t="n">
        <f aca="false">$D788+$E788+$F788+$H788+$I788+$J788</f>
        <v>-216306.521412162</v>
      </c>
    </row>
    <row r="789" customFormat="false" ht="12.8" hidden="false" customHeight="false" outlineLevel="0" collapsed="false">
      <c r="A789" s="87" t="n">
        <v>785</v>
      </c>
      <c r="B789" s="90" t="n">
        <f aca="false">EOMONTH(Input!$C$7,A789)</f>
        <v>66810</v>
      </c>
      <c r="C789" s="90"/>
      <c r="D789" s="95" t="n">
        <f aca="false">IF($B789&gt;Input!$O$24,$D788,($D788+Input!$O$30)*(1+Input!$O$29/(100*12)))</f>
        <v>87713.2018367199</v>
      </c>
      <c r="E789" s="95" t="n">
        <f aca="false">IF($B789&gt;Input!$O$31,$E788,($E788+Input!$O$37)*(1+Input!$O$36/(100*12)))</f>
        <v>95980.2767511178</v>
      </c>
      <c r="F789" s="95" t="n">
        <f aca="false">IF($B789&gt;Input!$O$38,$F788,($F788+Input!$O$44)*(1+Input!$O$43/(100*12)))</f>
        <v>0</v>
      </c>
      <c r="G789" s="90"/>
      <c r="H789" s="95" t="n">
        <f aca="false">(IF(AND(($B789&gt;=Input!$O$24),($B789&lt;=Input!$O$26)),$H788+Input!$O$25/Input!$O$27,$H788))</f>
        <v>-200000</v>
      </c>
      <c r="I789" s="95" t="n">
        <f aca="false">(IF(AND(($B789&gt;Input!$O$31),($B789&lt;=Input!$O$33)),$I788+Input!$O$32/Input!$O$34,$I788))</f>
        <v>-200000</v>
      </c>
      <c r="J789" s="95" t="n">
        <f aca="false">(IF(AND(($B789&gt;=Input!$O$38),($B789&lt;=Input!$O$40)),$J788+Input!$O$39/Input!$O$41,$J788))</f>
        <v>0</v>
      </c>
      <c r="K789" s="95"/>
      <c r="L789" s="95" t="n">
        <f aca="false">$D789+$E789+$F789+$H789+$I789+$J789</f>
        <v>-216306.521412162</v>
      </c>
    </row>
    <row r="790" customFormat="false" ht="12.8" hidden="false" customHeight="false" outlineLevel="0" collapsed="false">
      <c r="A790" s="87" t="n">
        <v>786</v>
      </c>
      <c r="B790" s="90" t="n">
        <f aca="false">EOMONTH(Input!$C$7,A790)</f>
        <v>66841</v>
      </c>
      <c r="C790" s="90"/>
      <c r="D790" s="95" t="n">
        <f aca="false">IF($B790&gt;Input!$O$24,$D789,($D789+Input!$O$30)*(1+Input!$O$29/(100*12)))</f>
        <v>87713.2018367199</v>
      </c>
      <c r="E790" s="95" t="n">
        <f aca="false">IF($B790&gt;Input!$O$31,$E789,($E789+Input!$O$37)*(1+Input!$O$36/(100*12)))</f>
        <v>95980.2767511178</v>
      </c>
      <c r="F790" s="95" t="n">
        <f aca="false">IF($B790&gt;Input!$O$38,$F789,($F789+Input!$O$44)*(1+Input!$O$43/(100*12)))</f>
        <v>0</v>
      </c>
      <c r="G790" s="90"/>
      <c r="H790" s="95" t="n">
        <f aca="false">(IF(AND(($B790&gt;=Input!$O$24),($B790&lt;=Input!$O$26)),$H789+Input!$O$25/Input!$O$27,$H789))</f>
        <v>-200000</v>
      </c>
      <c r="I790" s="95" t="n">
        <f aca="false">(IF(AND(($B790&gt;Input!$O$31),($B790&lt;=Input!$O$33)),$I789+Input!$O$32/Input!$O$34,$I789))</f>
        <v>-200000</v>
      </c>
      <c r="J790" s="95" t="n">
        <f aca="false">(IF(AND(($B790&gt;=Input!$O$38),($B790&lt;=Input!$O$40)),$J789+Input!$O$39/Input!$O$41,$J789))</f>
        <v>0</v>
      </c>
      <c r="K790" s="95"/>
      <c r="L790" s="95" t="n">
        <f aca="false">$D790+$E790+$F790+$H790+$I790+$J790</f>
        <v>-216306.521412162</v>
      </c>
    </row>
    <row r="791" customFormat="false" ht="12.8" hidden="false" customHeight="false" outlineLevel="0" collapsed="false">
      <c r="A791" s="87" t="n">
        <v>787</v>
      </c>
      <c r="B791" s="90" t="n">
        <f aca="false">EOMONTH(Input!$C$7,A791)</f>
        <v>66872</v>
      </c>
      <c r="C791" s="90"/>
      <c r="D791" s="95" t="n">
        <f aca="false">IF($B791&gt;Input!$O$24,$D790,($D790+Input!$O$30)*(1+Input!$O$29/(100*12)))</f>
        <v>87713.2018367199</v>
      </c>
      <c r="E791" s="95" t="n">
        <f aca="false">IF($B791&gt;Input!$O$31,$E790,($E790+Input!$O$37)*(1+Input!$O$36/(100*12)))</f>
        <v>95980.2767511178</v>
      </c>
      <c r="F791" s="95" t="n">
        <f aca="false">IF($B791&gt;Input!$O$38,$F790,($F790+Input!$O$44)*(1+Input!$O$43/(100*12)))</f>
        <v>0</v>
      </c>
      <c r="G791" s="90"/>
      <c r="H791" s="95" t="n">
        <f aca="false">(IF(AND(($B791&gt;=Input!$O$24),($B791&lt;=Input!$O$26)),$H790+Input!$O$25/Input!$O$27,$H790))</f>
        <v>-200000</v>
      </c>
      <c r="I791" s="95" t="n">
        <f aca="false">(IF(AND(($B791&gt;Input!$O$31),($B791&lt;=Input!$O$33)),$I790+Input!$O$32/Input!$O$34,$I790))</f>
        <v>-200000</v>
      </c>
      <c r="J791" s="95" t="n">
        <f aca="false">(IF(AND(($B791&gt;=Input!$O$38),($B791&lt;=Input!$O$40)),$J790+Input!$O$39/Input!$O$41,$J790))</f>
        <v>0</v>
      </c>
      <c r="K791" s="95"/>
      <c r="L791" s="95" t="n">
        <f aca="false">$D791+$E791+$F791+$H791+$I791+$J791</f>
        <v>-216306.521412162</v>
      </c>
    </row>
    <row r="792" customFormat="false" ht="12.8" hidden="false" customHeight="false" outlineLevel="0" collapsed="false">
      <c r="A792" s="87" t="n">
        <v>788</v>
      </c>
      <c r="B792" s="90" t="n">
        <f aca="false">EOMONTH(Input!$C$7,A792)</f>
        <v>66900</v>
      </c>
      <c r="C792" s="90"/>
      <c r="D792" s="95" t="n">
        <f aca="false">IF($B792&gt;Input!$O$24,$D791,($D791+Input!$O$30)*(1+Input!$O$29/(100*12)))</f>
        <v>87713.2018367199</v>
      </c>
      <c r="E792" s="95" t="n">
        <f aca="false">IF($B792&gt;Input!$O$31,$E791,($E791+Input!$O$37)*(1+Input!$O$36/(100*12)))</f>
        <v>95980.2767511178</v>
      </c>
      <c r="F792" s="95" t="n">
        <f aca="false">IF($B792&gt;Input!$O$38,$F791,($F791+Input!$O$44)*(1+Input!$O$43/(100*12)))</f>
        <v>0</v>
      </c>
      <c r="G792" s="90"/>
      <c r="H792" s="95" t="n">
        <f aca="false">(IF(AND(($B792&gt;=Input!$O$24),($B792&lt;=Input!$O$26)),$H791+Input!$O$25/Input!$O$27,$H791))</f>
        <v>-200000</v>
      </c>
      <c r="I792" s="95" t="n">
        <f aca="false">(IF(AND(($B792&gt;Input!$O$31),($B792&lt;=Input!$O$33)),$I791+Input!$O$32/Input!$O$34,$I791))</f>
        <v>-200000</v>
      </c>
      <c r="J792" s="95" t="n">
        <f aca="false">(IF(AND(($B792&gt;=Input!$O$38),($B792&lt;=Input!$O$40)),$J791+Input!$O$39/Input!$O$41,$J791))</f>
        <v>0</v>
      </c>
      <c r="K792" s="95"/>
      <c r="L792" s="95" t="n">
        <f aca="false">$D792+$E792+$F792+$H792+$I792+$J792</f>
        <v>-216306.521412162</v>
      </c>
    </row>
    <row r="793" customFormat="false" ht="12.8" hidden="false" customHeight="false" outlineLevel="0" collapsed="false">
      <c r="A793" s="87" t="n">
        <v>789</v>
      </c>
      <c r="B793" s="90" t="n">
        <f aca="false">EOMONTH(Input!$C$7,A793)</f>
        <v>66931</v>
      </c>
      <c r="C793" s="90"/>
      <c r="D793" s="95" t="n">
        <f aca="false">IF($B793&gt;Input!$O$24,$D792,($D792+Input!$O$30)*(1+Input!$O$29/(100*12)))</f>
        <v>87713.2018367199</v>
      </c>
      <c r="E793" s="95" t="n">
        <f aca="false">IF($B793&gt;Input!$O$31,$E792,($E792+Input!$O$37)*(1+Input!$O$36/(100*12)))</f>
        <v>95980.2767511178</v>
      </c>
      <c r="F793" s="95" t="n">
        <f aca="false">IF($B793&gt;Input!$O$38,$F792,($F792+Input!$O$44)*(1+Input!$O$43/(100*12)))</f>
        <v>0</v>
      </c>
      <c r="G793" s="90"/>
      <c r="H793" s="95" t="n">
        <f aca="false">(IF(AND(($B793&gt;=Input!$O$24),($B793&lt;=Input!$O$26)),$H792+Input!$O$25/Input!$O$27,$H792))</f>
        <v>-200000</v>
      </c>
      <c r="I793" s="95" t="n">
        <f aca="false">(IF(AND(($B793&gt;Input!$O$31),($B793&lt;=Input!$O$33)),$I792+Input!$O$32/Input!$O$34,$I792))</f>
        <v>-200000</v>
      </c>
      <c r="J793" s="95" t="n">
        <f aca="false">(IF(AND(($B793&gt;=Input!$O$38),($B793&lt;=Input!$O$40)),$J792+Input!$O$39/Input!$O$41,$J792))</f>
        <v>0</v>
      </c>
      <c r="K793" s="95"/>
      <c r="L793" s="95" t="n">
        <f aca="false">$D793+$E793+$F793+$H793+$I793+$J793</f>
        <v>-216306.521412162</v>
      </c>
    </row>
    <row r="794" customFormat="false" ht="12.8" hidden="false" customHeight="false" outlineLevel="0" collapsed="false">
      <c r="A794" s="87" t="n">
        <v>790</v>
      </c>
      <c r="B794" s="90" t="n">
        <f aca="false">EOMONTH(Input!$C$7,A794)</f>
        <v>66961</v>
      </c>
      <c r="C794" s="90"/>
      <c r="D794" s="95" t="n">
        <f aca="false">IF($B794&gt;Input!$O$24,$D793,($D793+Input!$O$30)*(1+Input!$O$29/(100*12)))</f>
        <v>87713.2018367199</v>
      </c>
      <c r="E794" s="95" t="n">
        <f aca="false">IF($B794&gt;Input!$O$31,$E793,($E793+Input!$O$37)*(1+Input!$O$36/(100*12)))</f>
        <v>95980.2767511178</v>
      </c>
      <c r="F794" s="95" t="n">
        <f aca="false">IF($B794&gt;Input!$O$38,$F793,($F793+Input!$O$44)*(1+Input!$O$43/(100*12)))</f>
        <v>0</v>
      </c>
      <c r="G794" s="90"/>
      <c r="H794" s="95" t="n">
        <f aca="false">(IF(AND(($B794&gt;=Input!$O$24),($B794&lt;=Input!$O$26)),$H793+Input!$O$25/Input!$O$27,$H793))</f>
        <v>-200000</v>
      </c>
      <c r="I794" s="95" t="n">
        <f aca="false">(IF(AND(($B794&gt;Input!$O$31),($B794&lt;=Input!$O$33)),$I793+Input!$O$32/Input!$O$34,$I793))</f>
        <v>-200000</v>
      </c>
      <c r="J794" s="95" t="n">
        <f aca="false">(IF(AND(($B794&gt;=Input!$O$38),($B794&lt;=Input!$O$40)),$J793+Input!$O$39/Input!$O$41,$J793))</f>
        <v>0</v>
      </c>
      <c r="K794" s="95"/>
      <c r="L794" s="95" t="n">
        <f aca="false">$D794+$E794+$F794+$H794+$I794+$J794</f>
        <v>-216306.521412162</v>
      </c>
    </row>
    <row r="795" customFormat="false" ht="12.8" hidden="false" customHeight="false" outlineLevel="0" collapsed="false">
      <c r="A795" s="87" t="n">
        <v>791</v>
      </c>
      <c r="B795" s="90" t="n">
        <f aca="false">EOMONTH(Input!$C$7,A795)</f>
        <v>66992</v>
      </c>
      <c r="C795" s="90"/>
      <c r="D795" s="95" t="n">
        <f aca="false">IF($B795&gt;Input!$O$24,$D794,($D794+Input!$O$30)*(1+Input!$O$29/(100*12)))</f>
        <v>87713.2018367199</v>
      </c>
      <c r="E795" s="95" t="n">
        <f aca="false">IF($B795&gt;Input!$O$31,$E794,($E794+Input!$O$37)*(1+Input!$O$36/(100*12)))</f>
        <v>95980.2767511178</v>
      </c>
      <c r="F795" s="95" t="n">
        <f aca="false">IF($B795&gt;Input!$O$38,$F794,($F794+Input!$O$44)*(1+Input!$O$43/(100*12)))</f>
        <v>0</v>
      </c>
      <c r="G795" s="90"/>
      <c r="H795" s="95" t="n">
        <f aca="false">(IF(AND(($B795&gt;=Input!$O$24),($B795&lt;=Input!$O$26)),$H794+Input!$O$25/Input!$O$27,$H794))</f>
        <v>-200000</v>
      </c>
      <c r="I795" s="95" t="n">
        <f aca="false">(IF(AND(($B795&gt;Input!$O$31),($B795&lt;=Input!$O$33)),$I794+Input!$O$32/Input!$O$34,$I794))</f>
        <v>-200000</v>
      </c>
      <c r="J795" s="95" t="n">
        <f aca="false">(IF(AND(($B795&gt;=Input!$O$38),($B795&lt;=Input!$O$40)),$J794+Input!$O$39/Input!$O$41,$J794))</f>
        <v>0</v>
      </c>
      <c r="K795" s="95"/>
      <c r="L795" s="95" t="n">
        <f aca="false">$D795+$E795+$F795+$H795+$I795+$J795</f>
        <v>-216306.521412162</v>
      </c>
    </row>
    <row r="796" customFormat="false" ht="12.8" hidden="false" customHeight="false" outlineLevel="0" collapsed="false">
      <c r="A796" s="87" t="n">
        <v>792</v>
      </c>
      <c r="B796" s="90" t="n">
        <f aca="false">EOMONTH(Input!$C$7,A796)</f>
        <v>67022</v>
      </c>
      <c r="C796" s="90"/>
      <c r="D796" s="95" t="n">
        <f aca="false">IF($B796&gt;Input!$O$24,$D795,($D795+Input!$O$30)*(1+Input!$O$29/(100*12)))</f>
        <v>87713.2018367199</v>
      </c>
      <c r="E796" s="95" t="n">
        <f aca="false">IF($B796&gt;Input!$O$31,$E795,($E795+Input!$O$37)*(1+Input!$O$36/(100*12)))</f>
        <v>95980.2767511178</v>
      </c>
      <c r="F796" s="95" t="n">
        <f aca="false">IF($B796&gt;Input!$O$38,$F795,($F795+Input!$O$44)*(1+Input!$O$43/(100*12)))</f>
        <v>0</v>
      </c>
      <c r="G796" s="90"/>
      <c r="H796" s="95" t="n">
        <f aca="false">(IF(AND(($B796&gt;=Input!$O$24),($B796&lt;=Input!$O$26)),$H795+Input!$O$25/Input!$O$27,$H795))</f>
        <v>-200000</v>
      </c>
      <c r="I796" s="95" t="n">
        <f aca="false">(IF(AND(($B796&gt;Input!$O$31),($B796&lt;=Input!$O$33)),$I795+Input!$O$32/Input!$O$34,$I795))</f>
        <v>-200000</v>
      </c>
      <c r="J796" s="95" t="n">
        <f aca="false">(IF(AND(($B796&gt;=Input!$O$38),($B796&lt;=Input!$O$40)),$J795+Input!$O$39/Input!$O$41,$J795))</f>
        <v>0</v>
      </c>
      <c r="K796" s="95"/>
      <c r="L796" s="95" t="n">
        <f aca="false">$D796+$E796+$F796+$H796+$I796+$J796</f>
        <v>-216306.521412162</v>
      </c>
    </row>
    <row r="797" customFormat="false" ht="12.8" hidden="false" customHeight="false" outlineLevel="0" collapsed="false">
      <c r="A797" s="87" t="n">
        <v>793</v>
      </c>
      <c r="B797" s="90" t="n">
        <f aca="false">EOMONTH(Input!$C$7,A797)</f>
        <v>67053</v>
      </c>
      <c r="C797" s="90"/>
      <c r="D797" s="95" t="n">
        <f aca="false">IF($B797&gt;Input!$O$24,$D796,($D796+Input!$O$30)*(1+Input!$O$29/(100*12)))</f>
        <v>87713.2018367199</v>
      </c>
      <c r="E797" s="95" t="n">
        <f aca="false">IF($B797&gt;Input!$O$31,$E796,($E796+Input!$O$37)*(1+Input!$O$36/(100*12)))</f>
        <v>95980.2767511178</v>
      </c>
      <c r="F797" s="95" t="n">
        <f aca="false">IF($B797&gt;Input!$O$38,$F796,($F796+Input!$O$44)*(1+Input!$O$43/(100*12)))</f>
        <v>0</v>
      </c>
      <c r="G797" s="90"/>
      <c r="H797" s="95" t="n">
        <f aca="false">(IF(AND(($B797&gt;=Input!$O$24),($B797&lt;=Input!$O$26)),$H796+Input!$O$25/Input!$O$27,$H796))</f>
        <v>-200000</v>
      </c>
      <c r="I797" s="95" t="n">
        <f aca="false">(IF(AND(($B797&gt;Input!$O$31),($B797&lt;=Input!$O$33)),$I796+Input!$O$32/Input!$O$34,$I796))</f>
        <v>-200000</v>
      </c>
      <c r="J797" s="95" t="n">
        <f aca="false">(IF(AND(($B797&gt;=Input!$O$38),($B797&lt;=Input!$O$40)),$J796+Input!$O$39/Input!$O$41,$J796))</f>
        <v>0</v>
      </c>
      <c r="K797" s="95"/>
      <c r="L797" s="95" t="n">
        <f aca="false">$D797+$E797+$F797+$H797+$I797+$J797</f>
        <v>-216306.521412162</v>
      </c>
    </row>
    <row r="798" customFormat="false" ht="12.8" hidden="false" customHeight="false" outlineLevel="0" collapsed="false">
      <c r="A798" s="87" t="n">
        <v>794</v>
      </c>
      <c r="B798" s="90" t="n">
        <f aca="false">EOMONTH(Input!$C$7,A798)</f>
        <v>67084</v>
      </c>
      <c r="C798" s="90"/>
      <c r="D798" s="95" t="n">
        <f aca="false">IF($B798&gt;Input!$O$24,$D797,($D797+Input!$O$30)*(1+Input!$O$29/(100*12)))</f>
        <v>87713.2018367199</v>
      </c>
      <c r="E798" s="95" t="n">
        <f aca="false">IF($B798&gt;Input!$O$31,$E797,($E797+Input!$O$37)*(1+Input!$O$36/(100*12)))</f>
        <v>95980.2767511178</v>
      </c>
      <c r="F798" s="95" t="n">
        <f aca="false">IF($B798&gt;Input!$O$38,$F797,($F797+Input!$O$44)*(1+Input!$O$43/(100*12)))</f>
        <v>0</v>
      </c>
      <c r="G798" s="90"/>
      <c r="H798" s="95" t="n">
        <f aca="false">(IF(AND(($B798&gt;=Input!$O$24),($B798&lt;=Input!$O$26)),$H797+Input!$O$25/Input!$O$27,$H797))</f>
        <v>-200000</v>
      </c>
      <c r="I798" s="95" t="n">
        <f aca="false">(IF(AND(($B798&gt;Input!$O$31),($B798&lt;=Input!$O$33)),$I797+Input!$O$32/Input!$O$34,$I797))</f>
        <v>-200000</v>
      </c>
      <c r="J798" s="95" t="n">
        <f aca="false">(IF(AND(($B798&gt;=Input!$O$38),($B798&lt;=Input!$O$40)),$J797+Input!$O$39/Input!$O$41,$J797))</f>
        <v>0</v>
      </c>
      <c r="K798" s="95"/>
      <c r="L798" s="95" t="n">
        <f aca="false">$D798+$E798+$F798+$H798+$I798+$J798</f>
        <v>-216306.521412162</v>
      </c>
    </row>
    <row r="799" customFormat="false" ht="12.8" hidden="false" customHeight="false" outlineLevel="0" collapsed="false">
      <c r="A799" s="87" t="n">
        <v>795</v>
      </c>
      <c r="B799" s="90" t="n">
        <f aca="false">EOMONTH(Input!$C$7,A799)</f>
        <v>67114</v>
      </c>
      <c r="C799" s="90"/>
      <c r="D799" s="95" t="n">
        <f aca="false">IF($B799&gt;Input!$O$24,$D798,($D798+Input!$O$30)*(1+Input!$O$29/(100*12)))</f>
        <v>87713.2018367199</v>
      </c>
      <c r="E799" s="95" t="n">
        <f aca="false">IF($B799&gt;Input!$O$31,$E798,($E798+Input!$O$37)*(1+Input!$O$36/(100*12)))</f>
        <v>95980.2767511178</v>
      </c>
      <c r="F799" s="95" t="n">
        <f aca="false">IF($B799&gt;Input!$O$38,$F798,($F798+Input!$O$44)*(1+Input!$O$43/(100*12)))</f>
        <v>0</v>
      </c>
      <c r="G799" s="90"/>
      <c r="H799" s="95" t="n">
        <f aca="false">(IF(AND(($B799&gt;=Input!$O$24),($B799&lt;=Input!$O$26)),$H798+Input!$O$25/Input!$O$27,$H798))</f>
        <v>-200000</v>
      </c>
      <c r="I799" s="95" t="n">
        <f aca="false">(IF(AND(($B799&gt;Input!$O$31),($B799&lt;=Input!$O$33)),$I798+Input!$O$32/Input!$O$34,$I798))</f>
        <v>-200000</v>
      </c>
      <c r="J799" s="95" t="n">
        <f aca="false">(IF(AND(($B799&gt;=Input!$O$38),($B799&lt;=Input!$O$40)),$J798+Input!$O$39/Input!$O$41,$J798))</f>
        <v>0</v>
      </c>
      <c r="K799" s="95"/>
      <c r="L799" s="95" t="n">
        <f aca="false">$D799+$E799+$F799+$H799+$I799+$J799</f>
        <v>-216306.521412162</v>
      </c>
    </row>
    <row r="800" customFormat="false" ht="12.8" hidden="false" customHeight="false" outlineLevel="0" collapsed="false">
      <c r="A800" s="87" t="n">
        <v>796</v>
      </c>
      <c r="B800" s="90" t="n">
        <f aca="false">EOMONTH(Input!$C$7,A800)</f>
        <v>67145</v>
      </c>
      <c r="C800" s="90"/>
      <c r="D800" s="95" t="n">
        <f aca="false">IF($B800&gt;Input!$O$24,$D799,($D799+Input!$O$30)*(1+Input!$O$29/(100*12)))</f>
        <v>87713.2018367199</v>
      </c>
      <c r="E800" s="95" t="n">
        <f aca="false">IF($B800&gt;Input!$O$31,$E799,($E799+Input!$O$37)*(1+Input!$O$36/(100*12)))</f>
        <v>95980.2767511178</v>
      </c>
      <c r="F800" s="95" t="n">
        <f aca="false">IF($B800&gt;Input!$O$38,$F799,($F799+Input!$O$44)*(1+Input!$O$43/(100*12)))</f>
        <v>0</v>
      </c>
      <c r="G800" s="90"/>
      <c r="H800" s="95" t="n">
        <f aca="false">(IF(AND(($B800&gt;=Input!$O$24),($B800&lt;=Input!$O$26)),$H799+Input!$O$25/Input!$O$27,$H799))</f>
        <v>-200000</v>
      </c>
      <c r="I800" s="95" t="n">
        <f aca="false">(IF(AND(($B800&gt;Input!$O$31),($B800&lt;=Input!$O$33)),$I799+Input!$O$32/Input!$O$34,$I799))</f>
        <v>-200000</v>
      </c>
      <c r="J800" s="95" t="n">
        <f aca="false">(IF(AND(($B800&gt;=Input!$O$38),($B800&lt;=Input!$O$40)),$J799+Input!$O$39/Input!$O$41,$J799))</f>
        <v>0</v>
      </c>
      <c r="K800" s="95"/>
      <c r="L800" s="95" t="n">
        <f aca="false">$D800+$E800+$F800+$H800+$I800+$J800</f>
        <v>-216306.521412162</v>
      </c>
    </row>
    <row r="801" customFormat="false" ht="12.8" hidden="false" customHeight="false" outlineLevel="0" collapsed="false">
      <c r="A801" s="87" t="n">
        <v>797</v>
      </c>
      <c r="B801" s="90" t="n">
        <f aca="false">EOMONTH(Input!$C$7,A801)</f>
        <v>67175</v>
      </c>
      <c r="C801" s="90"/>
      <c r="D801" s="95" t="n">
        <f aca="false">IF($B801&gt;Input!$O$24,$D800,($D800+Input!$O$30)*(1+Input!$O$29/(100*12)))</f>
        <v>87713.2018367199</v>
      </c>
      <c r="E801" s="95" t="n">
        <f aca="false">IF($B801&gt;Input!$O$31,$E800,($E800+Input!$O$37)*(1+Input!$O$36/(100*12)))</f>
        <v>95980.2767511178</v>
      </c>
      <c r="F801" s="95" t="n">
        <f aca="false">IF($B801&gt;Input!$O$38,$F800,($F800+Input!$O$44)*(1+Input!$O$43/(100*12)))</f>
        <v>0</v>
      </c>
      <c r="G801" s="90"/>
      <c r="H801" s="95" t="n">
        <f aca="false">(IF(AND(($B801&gt;=Input!$O$24),($B801&lt;=Input!$O$26)),$H800+Input!$O$25/Input!$O$27,$H800))</f>
        <v>-200000</v>
      </c>
      <c r="I801" s="95" t="n">
        <f aca="false">(IF(AND(($B801&gt;Input!$O$31),($B801&lt;=Input!$O$33)),$I800+Input!$O$32/Input!$O$34,$I800))</f>
        <v>-200000</v>
      </c>
      <c r="J801" s="95" t="n">
        <f aca="false">(IF(AND(($B801&gt;=Input!$O$38),($B801&lt;=Input!$O$40)),$J800+Input!$O$39/Input!$O$41,$J800))</f>
        <v>0</v>
      </c>
      <c r="K801" s="95"/>
      <c r="L801" s="95" t="n">
        <f aca="false">$D801+$E801+$F801+$H801+$I801+$J801</f>
        <v>-216306.521412162</v>
      </c>
    </row>
    <row r="802" customFormat="false" ht="12.8" hidden="false" customHeight="false" outlineLevel="0" collapsed="false">
      <c r="A802" s="87" t="n">
        <v>798</v>
      </c>
      <c r="B802" s="90" t="n">
        <f aca="false">EOMONTH(Input!$C$7,A802)</f>
        <v>67206</v>
      </c>
      <c r="C802" s="90"/>
      <c r="D802" s="95" t="n">
        <f aca="false">IF($B802&gt;Input!$O$24,$D801,($D801+Input!$O$30)*(1+Input!$O$29/(100*12)))</f>
        <v>87713.2018367199</v>
      </c>
      <c r="E802" s="95" t="n">
        <f aca="false">IF($B802&gt;Input!$O$31,$E801,($E801+Input!$O$37)*(1+Input!$O$36/(100*12)))</f>
        <v>95980.2767511178</v>
      </c>
      <c r="F802" s="95" t="n">
        <f aca="false">IF($B802&gt;Input!$O$38,$F801,($F801+Input!$O$44)*(1+Input!$O$43/(100*12)))</f>
        <v>0</v>
      </c>
      <c r="G802" s="90"/>
      <c r="H802" s="95" t="n">
        <f aca="false">(IF(AND(($B802&gt;=Input!$O$24),($B802&lt;=Input!$O$26)),$H801+Input!$O$25/Input!$O$27,$H801))</f>
        <v>-200000</v>
      </c>
      <c r="I802" s="95" t="n">
        <f aca="false">(IF(AND(($B802&gt;Input!$O$31),($B802&lt;=Input!$O$33)),$I801+Input!$O$32/Input!$O$34,$I801))</f>
        <v>-200000</v>
      </c>
      <c r="J802" s="95" t="n">
        <f aca="false">(IF(AND(($B802&gt;=Input!$O$38),($B802&lt;=Input!$O$40)),$J801+Input!$O$39/Input!$O$41,$J801))</f>
        <v>0</v>
      </c>
      <c r="K802" s="95"/>
      <c r="L802" s="95" t="n">
        <f aca="false">$D802+$E802+$F802+$H802+$I802+$J802</f>
        <v>-216306.521412162</v>
      </c>
    </row>
    <row r="803" customFormat="false" ht="12.8" hidden="false" customHeight="false" outlineLevel="0" collapsed="false">
      <c r="A803" s="87" t="n">
        <v>799</v>
      </c>
      <c r="B803" s="90" t="n">
        <f aca="false">EOMONTH(Input!$C$7,A803)</f>
        <v>67237</v>
      </c>
      <c r="C803" s="90"/>
      <c r="D803" s="95" t="n">
        <f aca="false">IF($B803&gt;Input!$O$24,$D802,($D802+Input!$O$30)*(1+Input!$O$29/(100*12)))</f>
        <v>87713.2018367199</v>
      </c>
      <c r="E803" s="95" t="n">
        <f aca="false">IF($B803&gt;Input!$O$31,$E802,($E802+Input!$O$37)*(1+Input!$O$36/(100*12)))</f>
        <v>95980.2767511178</v>
      </c>
      <c r="F803" s="95" t="n">
        <f aca="false">IF($B803&gt;Input!$O$38,$F802,($F802+Input!$O$44)*(1+Input!$O$43/(100*12)))</f>
        <v>0</v>
      </c>
      <c r="G803" s="90"/>
      <c r="H803" s="95" t="n">
        <f aca="false">(IF(AND(($B803&gt;=Input!$O$24),($B803&lt;=Input!$O$26)),$H802+Input!$O$25/Input!$O$27,$H802))</f>
        <v>-200000</v>
      </c>
      <c r="I803" s="95" t="n">
        <f aca="false">(IF(AND(($B803&gt;Input!$O$31),($B803&lt;=Input!$O$33)),$I802+Input!$O$32/Input!$O$34,$I802))</f>
        <v>-200000</v>
      </c>
      <c r="J803" s="95" t="n">
        <f aca="false">(IF(AND(($B803&gt;=Input!$O$38),($B803&lt;=Input!$O$40)),$J802+Input!$O$39/Input!$O$41,$J802))</f>
        <v>0</v>
      </c>
      <c r="K803" s="95"/>
      <c r="L803" s="95" t="n">
        <f aca="false">$D803+$E803+$F803+$H803+$I803+$J803</f>
        <v>-216306.521412162</v>
      </c>
    </row>
    <row r="804" customFormat="false" ht="12.8" hidden="false" customHeight="false" outlineLevel="0" collapsed="false">
      <c r="A804" s="87" t="n">
        <v>800</v>
      </c>
      <c r="B804" s="90" t="n">
        <f aca="false">EOMONTH(Input!$C$7,A804)</f>
        <v>67266</v>
      </c>
      <c r="C804" s="90"/>
      <c r="D804" s="95" t="n">
        <f aca="false">IF($B804&gt;Input!$O$24,$D803,($D803+Input!$O$30)*(1+Input!$O$29/(100*12)))</f>
        <v>87713.2018367199</v>
      </c>
      <c r="E804" s="95" t="n">
        <f aca="false">IF($B804&gt;Input!$O$31,$E803,($E803+Input!$O$37)*(1+Input!$O$36/(100*12)))</f>
        <v>95980.2767511178</v>
      </c>
      <c r="F804" s="95" t="n">
        <f aca="false">IF($B804&gt;Input!$O$38,$F803,($F803+Input!$O$44)*(1+Input!$O$43/(100*12)))</f>
        <v>0</v>
      </c>
      <c r="G804" s="90"/>
      <c r="H804" s="95" t="n">
        <f aca="false">(IF(AND(($B804&gt;=Input!$O$24),($B804&lt;=Input!$O$26)),$H803+Input!$O$25/Input!$O$27,$H803))</f>
        <v>-200000</v>
      </c>
      <c r="I804" s="95" t="n">
        <f aca="false">(IF(AND(($B804&gt;Input!$O$31),($B804&lt;=Input!$O$33)),$I803+Input!$O$32/Input!$O$34,$I803))</f>
        <v>-200000</v>
      </c>
      <c r="J804" s="95" t="n">
        <f aca="false">(IF(AND(($B804&gt;=Input!$O$38),($B804&lt;=Input!$O$40)),$J803+Input!$O$39/Input!$O$41,$J803))</f>
        <v>0</v>
      </c>
      <c r="K804" s="95"/>
      <c r="L804" s="95" t="n">
        <f aca="false">$D804+$E804+$F804+$H804+$I804+$J804</f>
        <v>-216306.521412162</v>
      </c>
    </row>
    <row r="805" customFormat="false" ht="12.8" hidden="false" customHeight="false" outlineLevel="0" collapsed="false">
      <c r="A805" s="87" t="n">
        <v>801</v>
      </c>
      <c r="B805" s="90" t="n">
        <f aca="false">EOMONTH(Input!$C$7,A805)</f>
        <v>67297</v>
      </c>
      <c r="C805" s="90"/>
      <c r="D805" s="95" t="n">
        <f aca="false">IF($B805&gt;Input!$O$24,$D804,($D804+Input!$O$30)*(1+Input!$O$29/(100*12)))</f>
        <v>87713.2018367199</v>
      </c>
      <c r="E805" s="95" t="n">
        <f aca="false">IF($B805&gt;Input!$O$31,$E804,($E804+Input!$O$37)*(1+Input!$O$36/(100*12)))</f>
        <v>95980.2767511178</v>
      </c>
      <c r="F805" s="95" t="n">
        <f aca="false">IF($B805&gt;Input!$O$38,$F804,($F804+Input!$O$44)*(1+Input!$O$43/(100*12)))</f>
        <v>0</v>
      </c>
      <c r="G805" s="90"/>
      <c r="H805" s="95" t="n">
        <f aca="false">(IF(AND(($B805&gt;=Input!$O$24),($B805&lt;=Input!$O$26)),$H804+Input!$O$25/Input!$O$27,$H804))</f>
        <v>-200000</v>
      </c>
      <c r="I805" s="95" t="n">
        <f aca="false">(IF(AND(($B805&gt;Input!$O$31),($B805&lt;=Input!$O$33)),$I804+Input!$O$32/Input!$O$34,$I804))</f>
        <v>-200000</v>
      </c>
      <c r="J805" s="95" t="n">
        <f aca="false">(IF(AND(($B805&gt;=Input!$O$38),($B805&lt;=Input!$O$40)),$J804+Input!$O$39/Input!$O$41,$J804))</f>
        <v>0</v>
      </c>
      <c r="K805" s="95"/>
      <c r="L805" s="95" t="n">
        <f aca="false">$D805+$E805+$F805+$H805+$I805+$J805</f>
        <v>-216306.521412162</v>
      </c>
    </row>
    <row r="806" customFormat="false" ht="12.8" hidden="false" customHeight="false" outlineLevel="0" collapsed="false">
      <c r="A806" s="87" t="n">
        <v>802</v>
      </c>
      <c r="B806" s="90" t="n">
        <f aca="false">EOMONTH(Input!$C$7,A806)</f>
        <v>67327</v>
      </c>
      <c r="C806" s="90"/>
      <c r="D806" s="95" t="n">
        <f aca="false">IF($B806&gt;Input!$O$24,$D805,($D805+Input!$O$30)*(1+Input!$O$29/(100*12)))</f>
        <v>87713.2018367199</v>
      </c>
      <c r="E806" s="95" t="n">
        <f aca="false">IF($B806&gt;Input!$O$31,$E805,($E805+Input!$O$37)*(1+Input!$O$36/(100*12)))</f>
        <v>95980.2767511178</v>
      </c>
      <c r="F806" s="95" t="n">
        <f aca="false">IF($B806&gt;Input!$O$38,$F805,($F805+Input!$O$44)*(1+Input!$O$43/(100*12)))</f>
        <v>0</v>
      </c>
      <c r="G806" s="90"/>
      <c r="H806" s="95" t="n">
        <f aca="false">(IF(AND(($B806&gt;=Input!$O$24),($B806&lt;=Input!$O$26)),$H805+Input!$O$25/Input!$O$27,$H805))</f>
        <v>-200000</v>
      </c>
      <c r="I806" s="95" t="n">
        <f aca="false">(IF(AND(($B806&gt;Input!$O$31),($B806&lt;=Input!$O$33)),$I805+Input!$O$32/Input!$O$34,$I805))</f>
        <v>-200000</v>
      </c>
      <c r="J806" s="95" t="n">
        <f aca="false">(IF(AND(($B806&gt;=Input!$O$38),($B806&lt;=Input!$O$40)),$J805+Input!$O$39/Input!$O$41,$J805))</f>
        <v>0</v>
      </c>
      <c r="K806" s="95"/>
      <c r="L806" s="95" t="n">
        <f aca="false">$D806+$E806+$F806+$H806+$I806+$J806</f>
        <v>-216306.521412162</v>
      </c>
    </row>
    <row r="807" customFormat="false" ht="12.8" hidden="false" customHeight="false" outlineLevel="0" collapsed="false">
      <c r="A807" s="87" t="n">
        <v>803</v>
      </c>
      <c r="B807" s="90" t="n">
        <f aca="false">EOMONTH(Input!$C$7,A807)</f>
        <v>67358</v>
      </c>
      <c r="C807" s="90"/>
      <c r="D807" s="95" t="n">
        <f aca="false">IF($B807&gt;Input!$O$24,$D806,($D806+Input!$O$30)*(1+Input!$O$29/(100*12)))</f>
        <v>87713.2018367199</v>
      </c>
      <c r="E807" s="95" t="n">
        <f aca="false">IF($B807&gt;Input!$O$31,$E806,($E806+Input!$O$37)*(1+Input!$O$36/(100*12)))</f>
        <v>95980.2767511178</v>
      </c>
      <c r="F807" s="95" t="n">
        <f aca="false">IF($B807&gt;Input!$O$38,$F806,($F806+Input!$O$44)*(1+Input!$O$43/(100*12)))</f>
        <v>0</v>
      </c>
      <c r="G807" s="90"/>
      <c r="H807" s="95" t="n">
        <f aca="false">(IF(AND(($B807&gt;=Input!$O$24),($B807&lt;=Input!$O$26)),$H806+Input!$O$25/Input!$O$27,$H806))</f>
        <v>-200000</v>
      </c>
      <c r="I807" s="95" t="n">
        <f aca="false">(IF(AND(($B807&gt;Input!$O$31),($B807&lt;=Input!$O$33)),$I806+Input!$O$32/Input!$O$34,$I806))</f>
        <v>-200000</v>
      </c>
      <c r="J807" s="95" t="n">
        <f aca="false">(IF(AND(($B807&gt;=Input!$O$38),($B807&lt;=Input!$O$40)),$J806+Input!$O$39/Input!$O$41,$J806))</f>
        <v>0</v>
      </c>
      <c r="K807" s="95"/>
      <c r="L807" s="95" t="n">
        <f aca="false">$D807+$E807+$F807+$H807+$I807+$J807</f>
        <v>-216306.521412162</v>
      </c>
    </row>
    <row r="808" customFormat="false" ht="12.8" hidden="false" customHeight="false" outlineLevel="0" collapsed="false">
      <c r="A808" s="87" t="n">
        <v>804</v>
      </c>
      <c r="B808" s="90" t="n">
        <f aca="false">EOMONTH(Input!$C$7,A808)</f>
        <v>67388</v>
      </c>
      <c r="C808" s="90"/>
      <c r="D808" s="95" t="n">
        <f aca="false">IF($B808&gt;Input!$O$24,$D807,($D807+Input!$O$30)*(1+Input!$O$29/(100*12)))</f>
        <v>87713.2018367199</v>
      </c>
      <c r="E808" s="95" t="n">
        <f aca="false">IF($B808&gt;Input!$O$31,$E807,($E807+Input!$O$37)*(1+Input!$O$36/(100*12)))</f>
        <v>95980.2767511178</v>
      </c>
      <c r="F808" s="95" t="n">
        <f aca="false">IF($B808&gt;Input!$O$38,$F807,($F807+Input!$O$44)*(1+Input!$O$43/(100*12)))</f>
        <v>0</v>
      </c>
      <c r="G808" s="90"/>
      <c r="H808" s="95" t="n">
        <f aca="false">(IF(AND(($B808&gt;=Input!$O$24),($B808&lt;=Input!$O$26)),$H807+Input!$O$25/Input!$O$27,$H807))</f>
        <v>-200000</v>
      </c>
      <c r="I808" s="95" t="n">
        <f aca="false">(IF(AND(($B808&gt;Input!$O$31),($B808&lt;=Input!$O$33)),$I807+Input!$O$32/Input!$O$34,$I807))</f>
        <v>-200000</v>
      </c>
      <c r="J808" s="95" t="n">
        <f aca="false">(IF(AND(($B808&gt;=Input!$O$38),($B808&lt;=Input!$O$40)),$J807+Input!$O$39/Input!$O$41,$J807))</f>
        <v>0</v>
      </c>
      <c r="K808" s="95"/>
      <c r="L808" s="95" t="n">
        <f aca="false">$D808+$E808+$F808+$H808+$I808+$J808</f>
        <v>-216306.521412162</v>
      </c>
    </row>
    <row r="809" customFormat="false" ht="12.8" hidden="false" customHeight="false" outlineLevel="0" collapsed="false">
      <c r="A809" s="87" t="n">
        <v>805</v>
      </c>
      <c r="B809" s="90" t="n">
        <f aca="false">EOMONTH(Input!$C$7,A809)</f>
        <v>67419</v>
      </c>
      <c r="C809" s="90"/>
      <c r="D809" s="95" t="n">
        <f aca="false">IF($B809&gt;Input!$O$24,$D808,($D808+Input!$O$30)*(1+Input!$O$29/(100*12)))</f>
        <v>87713.2018367199</v>
      </c>
      <c r="E809" s="95" t="n">
        <f aca="false">IF($B809&gt;Input!$O$31,$E808,($E808+Input!$O$37)*(1+Input!$O$36/(100*12)))</f>
        <v>95980.2767511178</v>
      </c>
      <c r="F809" s="95" t="n">
        <f aca="false">IF($B809&gt;Input!$O$38,$F808,($F808+Input!$O$44)*(1+Input!$O$43/(100*12)))</f>
        <v>0</v>
      </c>
      <c r="G809" s="90"/>
      <c r="H809" s="95" t="n">
        <f aca="false">(IF(AND(($B809&gt;=Input!$O$24),($B809&lt;=Input!$O$26)),$H808+Input!$O$25/Input!$O$27,$H808))</f>
        <v>-200000</v>
      </c>
      <c r="I809" s="95" t="n">
        <f aca="false">(IF(AND(($B809&gt;Input!$O$31),($B809&lt;=Input!$O$33)),$I808+Input!$O$32/Input!$O$34,$I808))</f>
        <v>-200000</v>
      </c>
      <c r="J809" s="95" t="n">
        <f aca="false">(IF(AND(($B809&gt;=Input!$O$38),($B809&lt;=Input!$O$40)),$J808+Input!$O$39/Input!$O$41,$J808))</f>
        <v>0</v>
      </c>
      <c r="K809" s="95"/>
      <c r="L809" s="95" t="n">
        <f aca="false">$D809+$E809+$F809+$H809+$I809+$J809</f>
        <v>-216306.521412162</v>
      </c>
    </row>
    <row r="810" customFormat="false" ht="12.8" hidden="false" customHeight="false" outlineLevel="0" collapsed="false">
      <c r="A810" s="87" t="n">
        <v>806</v>
      </c>
      <c r="B810" s="90" t="n">
        <f aca="false">EOMONTH(Input!$C$7,A810)</f>
        <v>67450</v>
      </c>
      <c r="C810" s="90"/>
      <c r="D810" s="95" t="n">
        <f aca="false">IF($B810&gt;Input!$O$24,$D809,($D809+Input!$O$30)*(1+Input!$O$29/(100*12)))</f>
        <v>87713.2018367199</v>
      </c>
      <c r="E810" s="95" t="n">
        <f aca="false">IF($B810&gt;Input!$O$31,$E809,($E809+Input!$O$37)*(1+Input!$O$36/(100*12)))</f>
        <v>95980.2767511178</v>
      </c>
      <c r="F810" s="95" t="n">
        <f aca="false">IF($B810&gt;Input!$O$38,$F809,($F809+Input!$O$44)*(1+Input!$O$43/(100*12)))</f>
        <v>0</v>
      </c>
      <c r="G810" s="90"/>
      <c r="H810" s="95" t="n">
        <f aca="false">(IF(AND(($B810&gt;=Input!$O$24),($B810&lt;=Input!$O$26)),$H809+Input!$O$25/Input!$O$27,$H809))</f>
        <v>-200000</v>
      </c>
      <c r="I810" s="95" t="n">
        <f aca="false">(IF(AND(($B810&gt;Input!$O$31),($B810&lt;=Input!$O$33)),$I809+Input!$O$32/Input!$O$34,$I809))</f>
        <v>-200000</v>
      </c>
      <c r="J810" s="95" t="n">
        <f aca="false">(IF(AND(($B810&gt;=Input!$O$38),($B810&lt;=Input!$O$40)),$J809+Input!$O$39/Input!$O$41,$J809))</f>
        <v>0</v>
      </c>
      <c r="K810" s="95"/>
      <c r="L810" s="95" t="n">
        <f aca="false">$D810+$E810+$F810+$H810+$I810+$J810</f>
        <v>-216306.521412162</v>
      </c>
    </row>
    <row r="811" customFormat="false" ht="12.8" hidden="false" customHeight="false" outlineLevel="0" collapsed="false">
      <c r="A811" s="87" t="n">
        <v>807</v>
      </c>
      <c r="B811" s="90" t="n">
        <f aca="false">EOMONTH(Input!$C$7,A811)</f>
        <v>67480</v>
      </c>
      <c r="C811" s="90"/>
      <c r="D811" s="95" t="n">
        <f aca="false">IF($B811&gt;Input!$O$24,$D810,($D810+Input!$O$30)*(1+Input!$O$29/(100*12)))</f>
        <v>87713.2018367199</v>
      </c>
      <c r="E811" s="95" t="n">
        <f aca="false">IF($B811&gt;Input!$O$31,$E810,($E810+Input!$O$37)*(1+Input!$O$36/(100*12)))</f>
        <v>95980.2767511178</v>
      </c>
      <c r="F811" s="95" t="n">
        <f aca="false">IF($B811&gt;Input!$O$38,$F810,($F810+Input!$O$44)*(1+Input!$O$43/(100*12)))</f>
        <v>0</v>
      </c>
      <c r="G811" s="90"/>
      <c r="H811" s="95" t="n">
        <f aca="false">(IF(AND(($B811&gt;=Input!$O$24),($B811&lt;=Input!$O$26)),$H810+Input!$O$25/Input!$O$27,$H810))</f>
        <v>-200000</v>
      </c>
      <c r="I811" s="95" t="n">
        <f aca="false">(IF(AND(($B811&gt;Input!$O$31),($B811&lt;=Input!$O$33)),$I810+Input!$O$32/Input!$O$34,$I810))</f>
        <v>-200000</v>
      </c>
      <c r="J811" s="95" t="n">
        <f aca="false">(IF(AND(($B811&gt;=Input!$O$38),($B811&lt;=Input!$O$40)),$J810+Input!$O$39/Input!$O$41,$J810))</f>
        <v>0</v>
      </c>
      <c r="K811" s="95"/>
      <c r="L811" s="95" t="n">
        <f aca="false">$D811+$E811+$F811+$H811+$I811+$J811</f>
        <v>-216306.521412162</v>
      </c>
    </row>
    <row r="812" customFormat="false" ht="12.8" hidden="false" customHeight="false" outlineLevel="0" collapsed="false">
      <c r="A812" s="87" t="n">
        <v>808</v>
      </c>
      <c r="B812" s="90" t="n">
        <f aca="false">EOMONTH(Input!$C$7,A812)</f>
        <v>67511</v>
      </c>
      <c r="C812" s="90"/>
      <c r="D812" s="95" t="n">
        <f aca="false">IF($B812&gt;Input!$O$24,$D811,($D811+Input!$O$30)*(1+Input!$O$29/(100*12)))</f>
        <v>87713.2018367199</v>
      </c>
      <c r="E812" s="95" t="n">
        <f aca="false">IF($B812&gt;Input!$O$31,$E811,($E811+Input!$O$37)*(1+Input!$O$36/(100*12)))</f>
        <v>95980.2767511178</v>
      </c>
      <c r="F812" s="95" t="n">
        <f aca="false">IF($B812&gt;Input!$O$38,$F811,($F811+Input!$O$44)*(1+Input!$O$43/(100*12)))</f>
        <v>0</v>
      </c>
      <c r="G812" s="90"/>
      <c r="H812" s="95" t="n">
        <f aca="false">(IF(AND(($B812&gt;=Input!$O$24),($B812&lt;=Input!$O$26)),$H811+Input!$O$25/Input!$O$27,$H811))</f>
        <v>-200000</v>
      </c>
      <c r="I812" s="95" t="n">
        <f aca="false">(IF(AND(($B812&gt;Input!$O$31),($B812&lt;=Input!$O$33)),$I811+Input!$O$32/Input!$O$34,$I811))</f>
        <v>-200000</v>
      </c>
      <c r="J812" s="95" t="n">
        <f aca="false">(IF(AND(($B812&gt;=Input!$O$38),($B812&lt;=Input!$O$40)),$J811+Input!$O$39/Input!$O$41,$J811))</f>
        <v>0</v>
      </c>
      <c r="K812" s="95"/>
      <c r="L812" s="95" t="n">
        <f aca="false">$D812+$E812+$F812+$H812+$I812+$J812</f>
        <v>-216306.521412162</v>
      </c>
    </row>
    <row r="813" customFormat="false" ht="12.8" hidden="false" customHeight="false" outlineLevel="0" collapsed="false">
      <c r="A813" s="87" t="n">
        <v>809</v>
      </c>
      <c r="B813" s="90" t="n">
        <f aca="false">EOMONTH(Input!$C$7,A813)</f>
        <v>67541</v>
      </c>
      <c r="C813" s="90"/>
      <c r="D813" s="95" t="n">
        <f aca="false">IF($B813&gt;Input!$O$24,$D812,($D812+Input!$O$30)*(1+Input!$O$29/(100*12)))</f>
        <v>87713.2018367199</v>
      </c>
      <c r="E813" s="95" t="n">
        <f aca="false">IF($B813&gt;Input!$O$31,$E812,($E812+Input!$O$37)*(1+Input!$O$36/(100*12)))</f>
        <v>95980.2767511178</v>
      </c>
      <c r="F813" s="95" t="n">
        <f aca="false">IF($B813&gt;Input!$O$38,$F812,($F812+Input!$O$44)*(1+Input!$O$43/(100*12)))</f>
        <v>0</v>
      </c>
      <c r="G813" s="90"/>
      <c r="H813" s="95" t="n">
        <f aca="false">(IF(AND(($B813&gt;=Input!$O$24),($B813&lt;=Input!$O$26)),$H812+Input!$O$25/Input!$O$27,$H812))</f>
        <v>-200000</v>
      </c>
      <c r="I813" s="95" t="n">
        <f aca="false">(IF(AND(($B813&gt;Input!$O$31),($B813&lt;=Input!$O$33)),$I812+Input!$O$32/Input!$O$34,$I812))</f>
        <v>-200000</v>
      </c>
      <c r="J813" s="95" t="n">
        <f aca="false">(IF(AND(($B813&gt;=Input!$O$38),($B813&lt;=Input!$O$40)),$J812+Input!$O$39/Input!$O$41,$J812))</f>
        <v>0</v>
      </c>
      <c r="K813" s="95"/>
      <c r="L813" s="95" t="n">
        <f aca="false">$D813+$E813+$F813+$H813+$I813+$J813</f>
        <v>-216306.521412162</v>
      </c>
    </row>
    <row r="814" customFormat="false" ht="12.8" hidden="false" customHeight="false" outlineLevel="0" collapsed="false">
      <c r="A814" s="87" t="n">
        <v>810</v>
      </c>
      <c r="B814" s="90" t="n">
        <f aca="false">EOMONTH(Input!$C$7,A814)</f>
        <v>67572</v>
      </c>
      <c r="C814" s="90"/>
      <c r="D814" s="95" t="n">
        <f aca="false">IF($B814&gt;Input!$O$24,$D813,($D813+Input!$O$30)*(1+Input!$O$29/(100*12)))</f>
        <v>87713.2018367199</v>
      </c>
      <c r="E814" s="95" t="n">
        <f aca="false">IF($B814&gt;Input!$O$31,$E813,($E813+Input!$O$37)*(1+Input!$O$36/(100*12)))</f>
        <v>95980.2767511178</v>
      </c>
      <c r="F814" s="95" t="n">
        <f aca="false">IF($B814&gt;Input!$O$38,$F813,($F813+Input!$O$44)*(1+Input!$O$43/(100*12)))</f>
        <v>0</v>
      </c>
      <c r="G814" s="90"/>
      <c r="H814" s="95" t="n">
        <f aca="false">(IF(AND(($B814&gt;=Input!$O$24),($B814&lt;=Input!$O$26)),$H813+Input!$O$25/Input!$O$27,$H813))</f>
        <v>-200000</v>
      </c>
      <c r="I814" s="95" t="n">
        <f aca="false">(IF(AND(($B814&gt;Input!$O$31),($B814&lt;=Input!$O$33)),$I813+Input!$O$32/Input!$O$34,$I813))</f>
        <v>-200000</v>
      </c>
      <c r="J814" s="95" t="n">
        <f aca="false">(IF(AND(($B814&gt;=Input!$O$38),($B814&lt;=Input!$O$40)),$J813+Input!$O$39/Input!$O$41,$J813))</f>
        <v>0</v>
      </c>
      <c r="K814" s="95"/>
      <c r="L814" s="95" t="n">
        <f aca="false">$D814+$E814+$F814+$H814+$I814+$J814</f>
        <v>-216306.521412162</v>
      </c>
    </row>
    <row r="815" customFormat="false" ht="12.8" hidden="false" customHeight="false" outlineLevel="0" collapsed="false">
      <c r="A815" s="87" t="n">
        <v>811</v>
      </c>
      <c r="B815" s="90" t="n">
        <f aca="false">EOMONTH(Input!$C$7,A815)</f>
        <v>67603</v>
      </c>
      <c r="C815" s="90"/>
      <c r="D815" s="95" t="n">
        <f aca="false">IF($B815&gt;Input!$O$24,$D814,($D814+Input!$O$30)*(1+Input!$O$29/(100*12)))</f>
        <v>87713.2018367199</v>
      </c>
      <c r="E815" s="95" t="n">
        <f aca="false">IF($B815&gt;Input!$O$31,$E814,($E814+Input!$O$37)*(1+Input!$O$36/(100*12)))</f>
        <v>95980.2767511178</v>
      </c>
      <c r="F815" s="95" t="n">
        <f aca="false">IF($B815&gt;Input!$O$38,$F814,($F814+Input!$O$44)*(1+Input!$O$43/(100*12)))</f>
        <v>0</v>
      </c>
      <c r="G815" s="90"/>
      <c r="H815" s="95" t="n">
        <f aca="false">(IF(AND(($B815&gt;=Input!$O$24),($B815&lt;=Input!$O$26)),$H814+Input!$O$25/Input!$O$27,$H814))</f>
        <v>-200000</v>
      </c>
      <c r="I815" s="95" t="n">
        <f aca="false">(IF(AND(($B815&gt;Input!$O$31),($B815&lt;=Input!$O$33)),$I814+Input!$O$32/Input!$O$34,$I814))</f>
        <v>-200000</v>
      </c>
      <c r="J815" s="95" t="n">
        <f aca="false">(IF(AND(($B815&gt;=Input!$O$38),($B815&lt;=Input!$O$40)),$J814+Input!$O$39/Input!$O$41,$J814))</f>
        <v>0</v>
      </c>
      <c r="K815" s="95"/>
      <c r="L815" s="95" t="n">
        <f aca="false">$D815+$E815+$F815+$H815+$I815+$J815</f>
        <v>-216306.521412162</v>
      </c>
    </row>
    <row r="816" customFormat="false" ht="12.8" hidden="false" customHeight="false" outlineLevel="0" collapsed="false">
      <c r="A816" s="87" t="n">
        <v>812</v>
      </c>
      <c r="B816" s="90" t="n">
        <f aca="false">EOMONTH(Input!$C$7,A816)</f>
        <v>67631</v>
      </c>
      <c r="C816" s="90"/>
      <c r="D816" s="95" t="n">
        <f aca="false">IF($B816&gt;Input!$O$24,$D815,($D815+Input!$O$30)*(1+Input!$O$29/(100*12)))</f>
        <v>87713.2018367199</v>
      </c>
      <c r="E816" s="95" t="n">
        <f aca="false">IF($B816&gt;Input!$O$31,$E815,($E815+Input!$O$37)*(1+Input!$O$36/(100*12)))</f>
        <v>95980.2767511178</v>
      </c>
      <c r="F816" s="95" t="n">
        <f aca="false">IF($B816&gt;Input!$O$38,$F815,($F815+Input!$O$44)*(1+Input!$O$43/(100*12)))</f>
        <v>0</v>
      </c>
      <c r="G816" s="90"/>
      <c r="H816" s="95" t="n">
        <f aca="false">(IF(AND(($B816&gt;=Input!$O$24),($B816&lt;=Input!$O$26)),$H815+Input!$O$25/Input!$O$27,$H815))</f>
        <v>-200000</v>
      </c>
      <c r="I816" s="95" t="n">
        <f aca="false">(IF(AND(($B816&gt;Input!$O$31),($B816&lt;=Input!$O$33)),$I815+Input!$O$32/Input!$O$34,$I815))</f>
        <v>-200000</v>
      </c>
      <c r="J816" s="95" t="n">
        <f aca="false">(IF(AND(($B816&gt;=Input!$O$38),($B816&lt;=Input!$O$40)),$J815+Input!$O$39/Input!$O$41,$J815))</f>
        <v>0</v>
      </c>
      <c r="K816" s="95"/>
      <c r="L816" s="95" t="n">
        <f aca="false">$D816+$E816+$F816+$H816+$I816+$J816</f>
        <v>-216306.521412162</v>
      </c>
    </row>
    <row r="817" customFormat="false" ht="12.8" hidden="false" customHeight="false" outlineLevel="0" collapsed="false">
      <c r="A817" s="87" t="n">
        <v>813</v>
      </c>
      <c r="B817" s="90" t="n">
        <f aca="false">EOMONTH(Input!$C$7,A817)</f>
        <v>67662</v>
      </c>
      <c r="C817" s="90"/>
      <c r="D817" s="95" t="n">
        <f aca="false">IF($B817&gt;Input!$O$24,$D816,($D816+Input!$O$30)*(1+Input!$O$29/(100*12)))</f>
        <v>87713.2018367199</v>
      </c>
      <c r="E817" s="95" t="n">
        <f aca="false">IF($B817&gt;Input!$O$31,$E816,($E816+Input!$O$37)*(1+Input!$O$36/(100*12)))</f>
        <v>95980.2767511178</v>
      </c>
      <c r="F817" s="95" t="n">
        <f aca="false">IF($B817&gt;Input!$O$38,$F816,($F816+Input!$O$44)*(1+Input!$O$43/(100*12)))</f>
        <v>0</v>
      </c>
      <c r="G817" s="90"/>
      <c r="H817" s="95" t="n">
        <f aca="false">(IF(AND(($B817&gt;=Input!$O$24),($B817&lt;=Input!$O$26)),$H816+Input!$O$25/Input!$O$27,$H816))</f>
        <v>-200000</v>
      </c>
      <c r="I817" s="95" t="n">
        <f aca="false">(IF(AND(($B817&gt;Input!$O$31),($B817&lt;=Input!$O$33)),$I816+Input!$O$32/Input!$O$34,$I816))</f>
        <v>-200000</v>
      </c>
      <c r="J817" s="95" t="n">
        <f aca="false">(IF(AND(($B817&gt;=Input!$O$38),($B817&lt;=Input!$O$40)),$J816+Input!$O$39/Input!$O$41,$J816))</f>
        <v>0</v>
      </c>
      <c r="K817" s="95"/>
      <c r="L817" s="95" t="n">
        <f aca="false">$D817+$E817+$F817+$H817+$I817+$J817</f>
        <v>-216306.521412162</v>
      </c>
    </row>
    <row r="818" customFormat="false" ht="12.8" hidden="false" customHeight="false" outlineLevel="0" collapsed="false">
      <c r="A818" s="87" t="n">
        <v>814</v>
      </c>
      <c r="B818" s="90" t="n">
        <f aca="false">EOMONTH(Input!$C$7,A818)</f>
        <v>67692</v>
      </c>
      <c r="C818" s="90"/>
      <c r="D818" s="95" t="n">
        <f aca="false">IF($B818&gt;Input!$O$24,$D817,($D817+Input!$O$30)*(1+Input!$O$29/(100*12)))</f>
        <v>87713.2018367199</v>
      </c>
      <c r="E818" s="95" t="n">
        <f aca="false">IF($B818&gt;Input!$O$31,$E817,($E817+Input!$O$37)*(1+Input!$O$36/(100*12)))</f>
        <v>95980.2767511178</v>
      </c>
      <c r="F818" s="95" t="n">
        <f aca="false">IF($B818&gt;Input!$O$38,$F817,($F817+Input!$O$44)*(1+Input!$O$43/(100*12)))</f>
        <v>0</v>
      </c>
      <c r="G818" s="90"/>
      <c r="H818" s="95" t="n">
        <f aca="false">(IF(AND(($B818&gt;=Input!$O$24),($B818&lt;=Input!$O$26)),$H817+Input!$O$25/Input!$O$27,$H817))</f>
        <v>-200000</v>
      </c>
      <c r="I818" s="95" t="n">
        <f aca="false">(IF(AND(($B818&gt;Input!$O$31),($B818&lt;=Input!$O$33)),$I817+Input!$O$32/Input!$O$34,$I817))</f>
        <v>-200000</v>
      </c>
      <c r="J818" s="95" t="n">
        <f aca="false">(IF(AND(($B818&gt;=Input!$O$38),($B818&lt;=Input!$O$40)),$J817+Input!$O$39/Input!$O$41,$J817))</f>
        <v>0</v>
      </c>
      <c r="K818" s="95"/>
      <c r="L818" s="95" t="n">
        <f aca="false">$D818+$E818+$F818+$H818+$I818+$J818</f>
        <v>-216306.521412162</v>
      </c>
    </row>
    <row r="819" customFormat="false" ht="12.8" hidden="false" customHeight="false" outlineLevel="0" collapsed="false">
      <c r="A819" s="87" t="n">
        <v>815</v>
      </c>
      <c r="B819" s="90" t="n">
        <f aca="false">EOMONTH(Input!$C$7,A819)</f>
        <v>67723</v>
      </c>
      <c r="C819" s="90"/>
      <c r="D819" s="95" t="n">
        <f aca="false">IF($B819&gt;Input!$O$24,$D818,($D818+Input!$O$30)*(1+Input!$O$29/(100*12)))</f>
        <v>87713.2018367199</v>
      </c>
      <c r="E819" s="95" t="n">
        <f aca="false">IF($B819&gt;Input!$O$31,$E818,($E818+Input!$O$37)*(1+Input!$O$36/(100*12)))</f>
        <v>95980.2767511178</v>
      </c>
      <c r="F819" s="95" t="n">
        <f aca="false">IF($B819&gt;Input!$O$38,$F818,($F818+Input!$O$44)*(1+Input!$O$43/(100*12)))</f>
        <v>0</v>
      </c>
      <c r="G819" s="90"/>
      <c r="H819" s="95" t="n">
        <f aca="false">(IF(AND(($B819&gt;=Input!$O$24),($B819&lt;=Input!$O$26)),$H818+Input!$O$25/Input!$O$27,$H818))</f>
        <v>-200000</v>
      </c>
      <c r="I819" s="95" t="n">
        <f aca="false">(IF(AND(($B819&gt;Input!$O$31),($B819&lt;=Input!$O$33)),$I818+Input!$O$32/Input!$O$34,$I818))</f>
        <v>-200000</v>
      </c>
      <c r="J819" s="95" t="n">
        <f aca="false">(IF(AND(($B819&gt;=Input!$O$38),($B819&lt;=Input!$O$40)),$J818+Input!$O$39/Input!$O$41,$J818))</f>
        <v>0</v>
      </c>
      <c r="K819" s="95"/>
      <c r="L819" s="95" t="n">
        <f aca="false">$D819+$E819+$F819+$H819+$I819+$J819</f>
        <v>-216306.521412162</v>
      </c>
    </row>
    <row r="820" customFormat="false" ht="12.8" hidden="false" customHeight="false" outlineLevel="0" collapsed="false">
      <c r="A820" s="87" t="n">
        <v>816</v>
      </c>
      <c r="B820" s="90" t="n">
        <f aca="false">EOMONTH(Input!$C$7,A820)</f>
        <v>67753</v>
      </c>
      <c r="C820" s="90"/>
      <c r="D820" s="95" t="n">
        <f aca="false">IF($B820&gt;Input!$O$24,$D819,($D819+Input!$O$30)*(1+Input!$O$29/(100*12)))</f>
        <v>87713.2018367199</v>
      </c>
      <c r="E820" s="95" t="n">
        <f aca="false">IF($B820&gt;Input!$O$31,$E819,($E819+Input!$O$37)*(1+Input!$O$36/(100*12)))</f>
        <v>95980.2767511178</v>
      </c>
      <c r="F820" s="95" t="n">
        <f aca="false">IF($B820&gt;Input!$O$38,$F819,($F819+Input!$O$44)*(1+Input!$O$43/(100*12)))</f>
        <v>0</v>
      </c>
      <c r="G820" s="90"/>
      <c r="H820" s="95" t="n">
        <f aca="false">(IF(AND(($B820&gt;=Input!$O$24),($B820&lt;=Input!$O$26)),$H819+Input!$O$25/Input!$O$27,$H819))</f>
        <v>-200000</v>
      </c>
      <c r="I820" s="95" t="n">
        <f aca="false">(IF(AND(($B820&gt;Input!$O$31),($B820&lt;=Input!$O$33)),$I819+Input!$O$32/Input!$O$34,$I819))</f>
        <v>-200000</v>
      </c>
      <c r="J820" s="95" t="n">
        <f aca="false">(IF(AND(($B820&gt;=Input!$O$38),($B820&lt;=Input!$O$40)),$J819+Input!$O$39/Input!$O$41,$J819))</f>
        <v>0</v>
      </c>
      <c r="K820" s="95"/>
      <c r="L820" s="95" t="n">
        <f aca="false">$D820+$E820+$F820+$H820+$I820+$J820</f>
        <v>-216306.521412162</v>
      </c>
    </row>
    <row r="821" customFormat="false" ht="12.8" hidden="false" customHeight="false" outlineLevel="0" collapsed="false">
      <c r="A821" s="87" t="n">
        <v>817</v>
      </c>
      <c r="B821" s="90" t="n">
        <f aca="false">EOMONTH(Input!$C$7,A821)</f>
        <v>67784</v>
      </c>
      <c r="C821" s="90"/>
      <c r="D821" s="95" t="n">
        <f aca="false">IF($B821&gt;Input!$O$24,$D820,($D820+Input!$O$30)*(1+Input!$O$29/(100*12)))</f>
        <v>87713.2018367199</v>
      </c>
      <c r="E821" s="95" t="n">
        <f aca="false">IF($B821&gt;Input!$O$31,$E820,($E820+Input!$O$37)*(1+Input!$O$36/(100*12)))</f>
        <v>95980.2767511178</v>
      </c>
      <c r="F821" s="95" t="n">
        <f aca="false">IF($B821&gt;Input!$O$38,$F820,($F820+Input!$O$44)*(1+Input!$O$43/(100*12)))</f>
        <v>0</v>
      </c>
      <c r="G821" s="90"/>
      <c r="H821" s="95" t="n">
        <f aca="false">(IF(AND(($B821&gt;=Input!$O$24),($B821&lt;=Input!$O$26)),$H820+Input!$O$25/Input!$O$27,$H820))</f>
        <v>-200000</v>
      </c>
      <c r="I821" s="95" t="n">
        <f aca="false">(IF(AND(($B821&gt;Input!$O$31),($B821&lt;=Input!$O$33)),$I820+Input!$O$32/Input!$O$34,$I820))</f>
        <v>-200000</v>
      </c>
      <c r="J821" s="95" t="n">
        <f aca="false">(IF(AND(($B821&gt;=Input!$O$38),($B821&lt;=Input!$O$40)),$J820+Input!$O$39/Input!$O$41,$J820))</f>
        <v>0</v>
      </c>
      <c r="K821" s="95"/>
      <c r="L821" s="95" t="n">
        <f aca="false">$D821+$E821+$F821+$H821+$I821+$J821</f>
        <v>-216306.521412162</v>
      </c>
    </row>
    <row r="822" customFormat="false" ht="12.8" hidden="false" customHeight="false" outlineLevel="0" collapsed="false">
      <c r="A822" s="87" t="n">
        <v>818</v>
      </c>
      <c r="B822" s="90" t="n">
        <f aca="false">EOMONTH(Input!$C$7,A822)</f>
        <v>67815</v>
      </c>
      <c r="C822" s="90"/>
      <c r="D822" s="95" t="n">
        <f aca="false">IF($B822&gt;Input!$O$24,$D821,($D821+Input!$O$30)*(1+Input!$O$29/(100*12)))</f>
        <v>87713.2018367199</v>
      </c>
      <c r="E822" s="95" t="n">
        <f aca="false">IF($B822&gt;Input!$O$31,$E821,($E821+Input!$O$37)*(1+Input!$O$36/(100*12)))</f>
        <v>95980.2767511178</v>
      </c>
      <c r="F822" s="95" t="n">
        <f aca="false">IF($B822&gt;Input!$O$38,$F821,($F821+Input!$O$44)*(1+Input!$O$43/(100*12)))</f>
        <v>0</v>
      </c>
      <c r="G822" s="90"/>
      <c r="H822" s="95" t="n">
        <f aca="false">(IF(AND(($B822&gt;=Input!$O$24),($B822&lt;=Input!$O$26)),$H821+Input!$O$25/Input!$O$27,$H821))</f>
        <v>-200000</v>
      </c>
      <c r="I822" s="95" t="n">
        <f aca="false">(IF(AND(($B822&gt;Input!$O$31),($B822&lt;=Input!$O$33)),$I821+Input!$O$32/Input!$O$34,$I821))</f>
        <v>-200000</v>
      </c>
      <c r="J822" s="95" t="n">
        <f aca="false">(IF(AND(($B822&gt;=Input!$O$38),($B822&lt;=Input!$O$40)),$J821+Input!$O$39/Input!$O$41,$J821))</f>
        <v>0</v>
      </c>
      <c r="K822" s="95"/>
      <c r="L822" s="95" t="n">
        <f aca="false">$D822+$E822+$F822+$H822+$I822+$J822</f>
        <v>-216306.521412162</v>
      </c>
    </row>
    <row r="823" customFormat="false" ht="12.8" hidden="false" customHeight="false" outlineLevel="0" collapsed="false">
      <c r="A823" s="87" t="n">
        <v>819</v>
      </c>
      <c r="B823" s="90" t="n">
        <f aca="false">EOMONTH(Input!$C$7,A823)</f>
        <v>67845</v>
      </c>
      <c r="C823" s="90"/>
      <c r="D823" s="95" t="n">
        <f aca="false">IF($B823&gt;Input!$O$24,$D822,($D822+Input!$O$30)*(1+Input!$O$29/(100*12)))</f>
        <v>87713.2018367199</v>
      </c>
      <c r="E823" s="95" t="n">
        <f aca="false">IF($B823&gt;Input!$O$31,$E822,($E822+Input!$O$37)*(1+Input!$O$36/(100*12)))</f>
        <v>95980.2767511178</v>
      </c>
      <c r="F823" s="95" t="n">
        <f aca="false">IF($B823&gt;Input!$O$38,$F822,($F822+Input!$O$44)*(1+Input!$O$43/(100*12)))</f>
        <v>0</v>
      </c>
      <c r="G823" s="90"/>
      <c r="H823" s="95" t="n">
        <f aca="false">(IF(AND(($B823&gt;=Input!$O$24),($B823&lt;=Input!$O$26)),$H822+Input!$O$25/Input!$O$27,$H822))</f>
        <v>-200000</v>
      </c>
      <c r="I823" s="95" t="n">
        <f aca="false">(IF(AND(($B823&gt;Input!$O$31),($B823&lt;=Input!$O$33)),$I822+Input!$O$32/Input!$O$34,$I822))</f>
        <v>-200000</v>
      </c>
      <c r="J823" s="95" t="n">
        <f aca="false">(IF(AND(($B823&gt;=Input!$O$38),($B823&lt;=Input!$O$40)),$J822+Input!$O$39/Input!$O$41,$J822))</f>
        <v>0</v>
      </c>
      <c r="K823" s="95"/>
      <c r="L823" s="95" t="n">
        <f aca="false">$D823+$E823+$F823+$H823+$I823+$J823</f>
        <v>-216306.521412162</v>
      </c>
    </row>
    <row r="824" customFormat="false" ht="12.8" hidden="false" customHeight="false" outlineLevel="0" collapsed="false">
      <c r="A824" s="87" t="n">
        <v>820</v>
      </c>
      <c r="B824" s="90" t="n">
        <f aca="false">EOMONTH(Input!$C$7,A824)</f>
        <v>67876</v>
      </c>
      <c r="C824" s="90"/>
      <c r="D824" s="95" t="n">
        <f aca="false">IF($B824&gt;Input!$O$24,$D823,($D823+Input!$O$30)*(1+Input!$O$29/(100*12)))</f>
        <v>87713.2018367199</v>
      </c>
      <c r="E824" s="95" t="n">
        <f aca="false">IF($B824&gt;Input!$O$31,$E823,($E823+Input!$O$37)*(1+Input!$O$36/(100*12)))</f>
        <v>95980.2767511178</v>
      </c>
      <c r="F824" s="95" t="n">
        <f aca="false">IF($B824&gt;Input!$O$38,$F823,($F823+Input!$O$44)*(1+Input!$O$43/(100*12)))</f>
        <v>0</v>
      </c>
      <c r="G824" s="90"/>
      <c r="H824" s="95" t="n">
        <f aca="false">(IF(AND(($B824&gt;=Input!$O$24),($B824&lt;=Input!$O$26)),$H823+Input!$O$25/Input!$O$27,$H823))</f>
        <v>-200000</v>
      </c>
      <c r="I824" s="95" t="n">
        <f aca="false">(IF(AND(($B824&gt;Input!$O$31),($B824&lt;=Input!$O$33)),$I823+Input!$O$32/Input!$O$34,$I823))</f>
        <v>-200000</v>
      </c>
      <c r="J824" s="95" t="n">
        <f aca="false">(IF(AND(($B824&gt;=Input!$O$38),($B824&lt;=Input!$O$40)),$J823+Input!$O$39/Input!$O$41,$J823))</f>
        <v>0</v>
      </c>
      <c r="K824" s="95"/>
      <c r="L824" s="95" t="n">
        <f aca="false">$D824+$E824+$F824+$H824+$I824+$J824</f>
        <v>-216306.521412162</v>
      </c>
    </row>
    <row r="825" customFormat="false" ht="12.8" hidden="false" customHeight="false" outlineLevel="0" collapsed="false">
      <c r="A825" s="87" t="n">
        <v>821</v>
      </c>
      <c r="B825" s="90" t="n">
        <f aca="false">EOMONTH(Input!$C$7,A825)</f>
        <v>67906</v>
      </c>
      <c r="C825" s="90"/>
      <c r="D825" s="95" t="n">
        <f aca="false">IF($B825&gt;Input!$O$24,$D824,($D824+Input!$O$30)*(1+Input!$O$29/(100*12)))</f>
        <v>87713.2018367199</v>
      </c>
      <c r="E825" s="95" t="n">
        <f aca="false">IF($B825&gt;Input!$O$31,$E824,($E824+Input!$O$37)*(1+Input!$O$36/(100*12)))</f>
        <v>95980.2767511178</v>
      </c>
      <c r="F825" s="95" t="n">
        <f aca="false">IF($B825&gt;Input!$O$38,$F824,($F824+Input!$O$44)*(1+Input!$O$43/(100*12)))</f>
        <v>0</v>
      </c>
      <c r="G825" s="90"/>
      <c r="H825" s="95" t="n">
        <f aca="false">(IF(AND(($B825&gt;=Input!$O$24),($B825&lt;=Input!$O$26)),$H824+Input!$O$25/Input!$O$27,$H824))</f>
        <v>-200000</v>
      </c>
      <c r="I825" s="95" t="n">
        <f aca="false">(IF(AND(($B825&gt;Input!$O$31),($B825&lt;=Input!$O$33)),$I824+Input!$O$32/Input!$O$34,$I824))</f>
        <v>-200000</v>
      </c>
      <c r="J825" s="95" t="n">
        <f aca="false">(IF(AND(($B825&gt;=Input!$O$38),($B825&lt;=Input!$O$40)),$J824+Input!$O$39/Input!$O$41,$J824))</f>
        <v>0</v>
      </c>
      <c r="K825" s="95"/>
      <c r="L825" s="95" t="n">
        <f aca="false">$D825+$E825+$F825+$H825+$I825+$J825</f>
        <v>-216306.521412162</v>
      </c>
    </row>
    <row r="826" customFormat="false" ht="12.8" hidden="false" customHeight="false" outlineLevel="0" collapsed="false">
      <c r="A826" s="87" t="n">
        <v>822</v>
      </c>
      <c r="B826" s="90" t="n">
        <f aca="false">EOMONTH(Input!$C$7,A826)</f>
        <v>67937</v>
      </c>
      <c r="C826" s="90"/>
      <c r="D826" s="95" t="n">
        <f aca="false">IF($B826&gt;Input!$O$24,$D825,($D825+Input!$O$30)*(1+Input!$O$29/(100*12)))</f>
        <v>87713.2018367199</v>
      </c>
      <c r="E826" s="95" t="n">
        <f aca="false">IF($B826&gt;Input!$O$31,$E825,($E825+Input!$O$37)*(1+Input!$O$36/(100*12)))</f>
        <v>95980.2767511178</v>
      </c>
      <c r="F826" s="95" t="n">
        <f aca="false">IF($B826&gt;Input!$O$38,$F825,($F825+Input!$O$44)*(1+Input!$O$43/(100*12)))</f>
        <v>0</v>
      </c>
      <c r="G826" s="90"/>
      <c r="H826" s="95" t="n">
        <f aca="false">(IF(AND(($B826&gt;=Input!$O$24),($B826&lt;=Input!$O$26)),$H825+Input!$O$25/Input!$O$27,$H825))</f>
        <v>-200000</v>
      </c>
      <c r="I826" s="95" t="n">
        <f aca="false">(IF(AND(($B826&gt;Input!$O$31),($B826&lt;=Input!$O$33)),$I825+Input!$O$32/Input!$O$34,$I825))</f>
        <v>-200000</v>
      </c>
      <c r="J826" s="95" t="n">
        <f aca="false">(IF(AND(($B826&gt;=Input!$O$38),($B826&lt;=Input!$O$40)),$J825+Input!$O$39/Input!$O$41,$J825))</f>
        <v>0</v>
      </c>
      <c r="K826" s="95"/>
      <c r="L826" s="95" t="n">
        <f aca="false">$D826+$E826+$F826+$H826+$I826+$J826</f>
        <v>-216306.521412162</v>
      </c>
    </row>
    <row r="827" customFormat="false" ht="12.8" hidden="false" customHeight="false" outlineLevel="0" collapsed="false">
      <c r="A827" s="87" t="n">
        <v>823</v>
      </c>
      <c r="B827" s="90" t="n">
        <f aca="false">EOMONTH(Input!$C$7,A827)</f>
        <v>67968</v>
      </c>
      <c r="C827" s="90"/>
      <c r="D827" s="95" t="n">
        <f aca="false">IF($B827&gt;Input!$O$24,$D826,($D826+Input!$O$30)*(1+Input!$O$29/(100*12)))</f>
        <v>87713.2018367199</v>
      </c>
      <c r="E827" s="95" t="n">
        <f aca="false">IF($B827&gt;Input!$O$31,$E826,($E826+Input!$O$37)*(1+Input!$O$36/(100*12)))</f>
        <v>95980.2767511178</v>
      </c>
      <c r="F827" s="95" t="n">
        <f aca="false">IF($B827&gt;Input!$O$38,$F826,($F826+Input!$O$44)*(1+Input!$O$43/(100*12)))</f>
        <v>0</v>
      </c>
      <c r="G827" s="90"/>
      <c r="H827" s="95" t="n">
        <f aca="false">(IF(AND(($B827&gt;=Input!$O$24),($B827&lt;=Input!$O$26)),$H826+Input!$O$25/Input!$O$27,$H826))</f>
        <v>-200000</v>
      </c>
      <c r="I827" s="95" t="n">
        <f aca="false">(IF(AND(($B827&gt;Input!$O$31),($B827&lt;=Input!$O$33)),$I826+Input!$O$32/Input!$O$34,$I826))</f>
        <v>-200000</v>
      </c>
      <c r="J827" s="95" t="n">
        <f aca="false">(IF(AND(($B827&gt;=Input!$O$38),($B827&lt;=Input!$O$40)),$J826+Input!$O$39/Input!$O$41,$J826))</f>
        <v>0</v>
      </c>
      <c r="K827" s="95"/>
      <c r="L827" s="95" t="n">
        <f aca="false">$D827+$E827+$F827+$H827+$I827+$J827</f>
        <v>-216306.521412162</v>
      </c>
    </row>
    <row r="828" customFormat="false" ht="12.8" hidden="false" customHeight="false" outlineLevel="0" collapsed="false">
      <c r="A828" s="87" t="n">
        <v>824</v>
      </c>
      <c r="B828" s="90" t="n">
        <f aca="false">EOMONTH(Input!$C$7,A828)</f>
        <v>67996</v>
      </c>
      <c r="C828" s="90"/>
      <c r="D828" s="95" t="n">
        <f aca="false">IF($B828&gt;Input!$O$24,$D827,($D827+Input!$O$30)*(1+Input!$O$29/(100*12)))</f>
        <v>87713.2018367199</v>
      </c>
      <c r="E828" s="95" t="n">
        <f aca="false">IF($B828&gt;Input!$O$31,$E827,($E827+Input!$O$37)*(1+Input!$O$36/(100*12)))</f>
        <v>95980.2767511178</v>
      </c>
      <c r="F828" s="95" t="n">
        <f aca="false">IF($B828&gt;Input!$O$38,$F827,($F827+Input!$O$44)*(1+Input!$O$43/(100*12)))</f>
        <v>0</v>
      </c>
      <c r="G828" s="90"/>
      <c r="H828" s="95" t="n">
        <f aca="false">(IF(AND(($B828&gt;=Input!$O$24),($B828&lt;=Input!$O$26)),$H827+Input!$O$25/Input!$O$27,$H827))</f>
        <v>-200000</v>
      </c>
      <c r="I828" s="95" t="n">
        <f aca="false">(IF(AND(($B828&gt;Input!$O$31),($B828&lt;=Input!$O$33)),$I827+Input!$O$32/Input!$O$34,$I827))</f>
        <v>-200000</v>
      </c>
      <c r="J828" s="95" t="n">
        <f aca="false">(IF(AND(($B828&gt;=Input!$O$38),($B828&lt;=Input!$O$40)),$J827+Input!$O$39/Input!$O$41,$J827))</f>
        <v>0</v>
      </c>
      <c r="K828" s="95"/>
      <c r="L828" s="95" t="n">
        <f aca="false">$D828+$E828+$F828+$H828+$I828+$J828</f>
        <v>-216306.521412162</v>
      </c>
    </row>
    <row r="829" customFormat="false" ht="12.8" hidden="false" customHeight="false" outlineLevel="0" collapsed="false">
      <c r="A829" s="87" t="n">
        <v>825</v>
      </c>
      <c r="B829" s="90" t="n">
        <f aca="false">EOMONTH(Input!$C$7,A829)</f>
        <v>68027</v>
      </c>
      <c r="C829" s="90"/>
      <c r="D829" s="95" t="n">
        <f aca="false">IF($B829&gt;Input!$O$24,$D828,($D828+Input!$O$30)*(1+Input!$O$29/(100*12)))</f>
        <v>87713.2018367199</v>
      </c>
      <c r="E829" s="95" t="n">
        <f aca="false">IF($B829&gt;Input!$O$31,$E828,($E828+Input!$O$37)*(1+Input!$O$36/(100*12)))</f>
        <v>95980.2767511178</v>
      </c>
      <c r="F829" s="95" t="n">
        <f aca="false">IF($B829&gt;Input!$O$38,$F828,($F828+Input!$O$44)*(1+Input!$O$43/(100*12)))</f>
        <v>0</v>
      </c>
      <c r="G829" s="90"/>
      <c r="H829" s="95" t="n">
        <f aca="false">(IF(AND(($B829&gt;=Input!$O$24),($B829&lt;=Input!$O$26)),$H828+Input!$O$25/Input!$O$27,$H828))</f>
        <v>-200000</v>
      </c>
      <c r="I829" s="95" t="n">
        <f aca="false">(IF(AND(($B829&gt;Input!$O$31),($B829&lt;=Input!$O$33)),$I828+Input!$O$32/Input!$O$34,$I828))</f>
        <v>-200000</v>
      </c>
      <c r="J829" s="95" t="n">
        <f aca="false">(IF(AND(($B829&gt;=Input!$O$38),($B829&lt;=Input!$O$40)),$J828+Input!$O$39/Input!$O$41,$J828))</f>
        <v>0</v>
      </c>
      <c r="K829" s="95"/>
      <c r="L829" s="95" t="n">
        <f aca="false">$D829+$E829+$F829+$H829+$I829+$J829</f>
        <v>-216306.521412162</v>
      </c>
    </row>
    <row r="830" customFormat="false" ht="12.8" hidden="false" customHeight="false" outlineLevel="0" collapsed="false">
      <c r="A830" s="87" t="n">
        <v>826</v>
      </c>
      <c r="B830" s="90" t="n">
        <f aca="false">EOMONTH(Input!$C$7,A830)</f>
        <v>68057</v>
      </c>
      <c r="C830" s="90"/>
      <c r="D830" s="95" t="n">
        <f aca="false">IF($B830&gt;Input!$O$24,$D829,($D829+Input!$O$30)*(1+Input!$O$29/(100*12)))</f>
        <v>87713.2018367199</v>
      </c>
      <c r="E830" s="95" t="n">
        <f aca="false">IF($B830&gt;Input!$O$31,$E829,($E829+Input!$O$37)*(1+Input!$O$36/(100*12)))</f>
        <v>95980.2767511178</v>
      </c>
      <c r="F830" s="95" t="n">
        <f aca="false">IF($B830&gt;Input!$O$38,$F829,($F829+Input!$O$44)*(1+Input!$O$43/(100*12)))</f>
        <v>0</v>
      </c>
      <c r="G830" s="90"/>
      <c r="H830" s="95" t="n">
        <f aca="false">(IF(AND(($B830&gt;=Input!$O$24),($B830&lt;=Input!$O$26)),$H829+Input!$O$25/Input!$O$27,$H829))</f>
        <v>-200000</v>
      </c>
      <c r="I830" s="95" t="n">
        <f aca="false">(IF(AND(($B830&gt;Input!$O$31),($B830&lt;=Input!$O$33)),$I829+Input!$O$32/Input!$O$34,$I829))</f>
        <v>-200000</v>
      </c>
      <c r="J830" s="95" t="n">
        <f aca="false">(IF(AND(($B830&gt;=Input!$O$38),($B830&lt;=Input!$O$40)),$J829+Input!$O$39/Input!$O$41,$J829))</f>
        <v>0</v>
      </c>
      <c r="K830" s="95"/>
      <c r="L830" s="95" t="n">
        <f aca="false">$D830+$E830+$F830+$H830+$I830+$J830</f>
        <v>-216306.521412162</v>
      </c>
    </row>
    <row r="831" customFormat="false" ht="12.8" hidden="false" customHeight="false" outlineLevel="0" collapsed="false">
      <c r="A831" s="87" t="n">
        <v>827</v>
      </c>
      <c r="B831" s="90" t="n">
        <f aca="false">EOMONTH(Input!$C$7,A831)</f>
        <v>68088</v>
      </c>
      <c r="C831" s="90"/>
      <c r="D831" s="95" t="n">
        <f aca="false">IF($B831&gt;Input!$O$24,$D830,($D830+Input!$O$30)*(1+Input!$O$29/(100*12)))</f>
        <v>87713.2018367199</v>
      </c>
      <c r="E831" s="95" t="n">
        <f aca="false">IF($B831&gt;Input!$O$31,$E830,($E830+Input!$O$37)*(1+Input!$O$36/(100*12)))</f>
        <v>95980.2767511178</v>
      </c>
      <c r="F831" s="95" t="n">
        <f aca="false">IF($B831&gt;Input!$O$38,$F830,($F830+Input!$O$44)*(1+Input!$O$43/(100*12)))</f>
        <v>0</v>
      </c>
      <c r="G831" s="90"/>
      <c r="H831" s="95" t="n">
        <f aca="false">(IF(AND(($B831&gt;=Input!$O$24),($B831&lt;=Input!$O$26)),$H830+Input!$O$25/Input!$O$27,$H830))</f>
        <v>-200000</v>
      </c>
      <c r="I831" s="95" t="n">
        <f aca="false">(IF(AND(($B831&gt;Input!$O$31),($B831&lt;=Input!$O$33)),$I830+Input!$O$32/Input!$O$34,$I830))</f>
        <v>-200000</v>
      </c>
      <c r="J831" s="95" t="n">
        <f aca="false">(IF(AND(($B831&gt;=Input!$O$38),($B831&lt;=Input!$O$40)),$J830+Input!$O$39/Input!$O$41,$J830))</f>
        <v>0</v>
      </c>
      <c r="K831" s="95"/>
      <c r="L831" s="95" t="n">
        <f aca="false">$D831+$E831+$F831+$H831+$I831+$J831</f>
        <v>-216306.521412162</v>
      </c>
    </row>
    <row r="832" customFormat="false" ht="12.8" hidden="false" customHeight="false" outlineLevel="0" collapsed="false">
      <c r="A832" s="87" t="n">
        <v>828</v>
      </c>
      <c r="B832" s="90" t="n">
        <f aca="false">EOMONTH(Input!$C$7,A832)</f>
        <v>68118</v>
      </c>
      <c r="C832" s="90"/>
      <c r="D832" s="95" t="n">
        <f aca="false">IF($B832&gt;Input!$O$24,$D831,($D831+Input!$O$30)*(1+Input!$O$29/(100*12)))</f>
        <v>87713.2018367199</v>
      </c>
      <c r="E832" s="95" t="n">
        <f aca="false">IF($B832&gt;Input!$O$31,$E831,($E831+Input!$O$37)*(1+Input!$O$36/(100*12)))</f>
        <v>95980.2767511178</v>
      </c>
      <c r="F832" s="95" t="n">
        <f aca="false">IF($B832&gt;Input!$O$38,$F831,($F831+Input!$O$44)*(1+Input!$O$43/(100*12)))</f>
        <v>0</v>
      </c>
      <c r="G832" s="90"/>
      <c r="H832" s="95" t="n">
        <f aca="false">(IF(AND(($B832&gt;=Input!$O$24),($B832&lt;=Input!$O$26)),$H831+Input!$O$25/Input!$O$27,$H831))</f>
        <v>-200000</v>
      </c>
      <c r="I832" s="95" t="n">
        <f aca="false">(IF(AND(($B832&gt;Input!$O$31),($B832&lt;=Input!$O$33)),$I831+Input!$O$32/Input!$O$34,$I831))</f>
        <v>-200000</v>
      </c>
      <c r="J832" s="95" t="n">
        <f aca="false">(IF(AND(($B832&gt;=Input!$O$38),($B832&lt;=Input!$O$40)),$J831+Input!$O$39/Input!$O$41,$J831))</f>
        <v>0</v>
      </c>
      <c r="K832" s="95"/>
      <c r="L832" s="95" t="n">
        <f aca="false">$D832+$E832+$F832+$H832+$I832+$J832</f>
        <v>-216306.521412162</v>
      </c>
    </row>
    <row r="833" customFormat="false" ht="12.8" hidden="false" customHeight="false" outlineLevel="0" collapsed="false">
      <c r="A833" s="87" t="n">
        <v>829</v>
      </c>
      <c r="B833" s="90" t="n">
        <f aca="false">EOMONTH(Input!$C$7,A833)</f>
        <v>68149</v>
      </c>
      <c r="C833" s="90"/>
      <c r="D833" s="95" t="n">
        <f aca="false">IF($B833&gt;Input!$O$24,$D832,($D832+Input!$O$30)*(1+Input!$O$29/(100*12)))</f>
        <v>87713.2018367199</v>
      </c>
      <c r="E833" s="95" t="n">
        <f aca="false">IF($B833&gt;Input!$O$31,$E832,($E832+Input!$O$37)*(1+Input!$O$36/(100*12)))</f>
        <v>95980.2767511178</v>
      </c>
      <c r="F833" s="95" t="n">
        <f aca="false">IF($B833&gt;Input!$O$38,$F832,($F832+Input!$O$44)*(1+Input!$O$43/(100*12)))</f>
        <v>0</v>
      </c>
      <c r="G833" s="90"/>
      <c r="H833" s="95" t="n">
        <f aca="false">(IF(AND(($B833&gt;=Input!$O$24),($B833&lt;=Input!$O$26)),$H832+Input!$O$25/Input!$O$27,$H832))</f>
        <v>-200000</v>
      </c>
      <c r="I833" s="95" t="n">
        <f aca="false">(IF(AND(($B833&gt;Input!$O$31),($B833&lt;=Input!$O$33)),$I832+Input!$O$32/Input!$O$34,$I832))</f>
        <v>-200000</v>
      </c>
      <c r="J833" s="95" t="n">
        <f aca="false">(IF(AND(($B833&gt;=Input!$O$38),($B833&lt;=Input!$O$40)),$J832+Input!$O$39/Input!$O$41,$J832))</f>
        <v>0</v>
      </c>
      <c r="K833" s="95"/>
      <c r="L833" s="95" t="n">
        <f aca="false">$D833+$E833+$F833+$H833+$I833+$J833</f>
        <v>-216306.521412162</v>
      </c>
    </row>
    <row r="834" customFormat="false" ht="12.8" hidden="false" customHeight="false" outlineLevel="0" collapsed="false">
      <c r="A834" s="87" t="n">
        <v>830</v>
      </c>
      <c r="B834" s="90" t="n">
        <f aca="false">EOMONTH(Input!$C$7,A834)</f>
        <v>68180</v>
      </c>
      <c r="C834" s="90"/>
      <c r="D834" s="95" t="n">
        <f aca="false">IF($B834&gt;Input!$O$24,$D833,($D833+Input!$O$30)*(1+Input!$O$29/(100*12)))</f>
        <v>87713.2018367199</v>
      </c>
      <c r="E834" s="95" t="n">
        <f aca="false">IF($B834&gt;Input!$O$31,$E833,($E833+Input!$O$37)*(1+Input!$O$36/(100*12)))</f>
        <v>95980.2767511178</v>
      </c>
      <c r="F834" s="95" t="n">
        <f aca="false">IF($B834&gt;Input!$O$38,$F833,($F833+Input!$O$44)*(1+Input!$O$43/(100*12)))</f>
        <v>0</v>
      </c>
      <c r="G834" s="90"/>
      <c r="H834" s="95" t="n">
        <f aca="false">(IF(AND(($B834&gt;=Input!$O$24),($B834&lt;=Input!$O$26)),$H833+Input!$O$25/Input!$O$27,$H833))</f>
        <v>-200000</v>
      </c>
      <c r="I834" s="95" t="n">
        <f aca="false">(IF(AND(($B834&gt;Input!$O$31),($B834&lt;=Input!$O$33)),$I833+Input!$O$32/Input!$O$34,$I833))</f>
        <v>-200000</v>
      </c>
      <c r="J834" s="95" t="n">
        <f aca="false">(IF(AND(($B834&gt;=Input!$O$38),($B834&lt;=Input!$O$40)),$J833+Input!$O$39/Input!$O$41,$J833))</f>
        <v>0</v>
      </c>
      <c r="K834" s="95"/>
      <c r="L834" s="95" t="n">
        <f aca="false">$D834+$E834+$F834+$H834+$I834+$J834</f>
        <v>-216306.521412162</v>
      </c>
    </row>
    <row r="835" customFormat="false" ht="12.8" hidden="false" customHeight="false" outlineLevel="0" collapsed="false">
      <c r="A835" s="87" t="n">
        <v>831</v>
      </c>
      <c r="B835" s="90" t="n">
        <f aca="false">EOMONTH(Input!$C$7,A835)</f>
        <v>68210</v>
      </c>
      <c r="C835" s="90"/>
      <c r="D835" s="95" t="n">
        <f aca="false">IF($B835&gt;Input!$O$24,$D834,($D834+Input!$O$30)*(1+Input!$O$29/(100*12)))</f>
        <v>87713.2018367199</v>
      </c>
      <c r="E835" s="95" t="n">
        <f aca="false">IF($B835&gt;Input!$O$31,$E834,($E834+Input!$O$37)*(1+Input!$O$36/(100*12)))</f>
        <v>95980.2767511178</v>
      </c>
      <c r="F835" s="95" t="n">
        <f aca="false">IF($B835&gt;Input!$O$38,$F834,($F834+Input!$O$44)*(1+Input!$O$43/(100*12)))</f>
        <v>0</v>
      </c>
      <c r="G835" s="90"/>
      <c r="H835" s="95" t="n">
        <f aca="false">(IF(AND(($B835&gt;=Input!$O$24),($B835&lt;=Input!$O$26)),$H834+Input!$O$25/Input!$O$27,$H834))</f>
        <v>-200000</v>
      </c>
      <c r="I835" s="95" t="n">
        <f aca="false">(IF(AND(($B835&gt;Input!$O$31),($B835&lt;=Input!$O$33)),$I834+Input!$O$32/Input!$O$34,$I834))</f>
        <v>-200000</v>
      </c>
      <c r="J835" s="95" t="n">
        <f aca="false">(IF(AND(($B835&gt;=Input!$O$38),($B835&lt;=Input!$O$40)),$J834+Input!$O$39/Input!$O$41,$J834))</f>
        <v>0</v>
      </c>
      <c r="K835" s="95"/>
      <c r="L835" s="95" t="n">
        <f aca="false">$D835+$E835+$F835+$H835+$I835+$J835</f>
        <v>-216306.521412162</v>
      </c>
    </row>
    <row r="836" customFormat="false" ht="12.8" hidden="false" customHeight="false" outlineLevel="0" collapsed="false">
      <c r="A836" s="87" t="n">
        <v>832</v>
      </c>
      <c r="B836" s="90" t="n">
        <f aca="false">EOMONTH(Input!$C$7,A836)</f>
        <v>68241</v>
      </c>
      <c r="C836" s="90"/>
      <c r="D836" s="95" t="n">
        <f aca="false">IF($B836&gt;Input!$O$24,$D835,($D835+Input!$O$30)*(1+Input!$O$29/(100*12)))</f>
        <v>87713.2018367199</v>
      </c>
      <c r="E836" s="95" t="n">
        <f aca="false">IF($B836&gt;Input!$O$31,$E835,($E835+Input!$O$37)*(1+Input!$O$36/(100*12)))</f>
        <v>95980.2767511178</v>
      </c>
      <c r="F836" s="95" t="n">
        <f aca="false">IF($B836&gt;Input!$O$38,$F835,($F835+Input!$O$44)*(1+Input!$O$43/(100*12)))</f>
        <v>0</v>
      </c>
      <c r="G836" s="90"/>
      <c r="H836" s="95" t="n">
        <f aca="false">(IF(AND(($B836&gt;=Input!$O$24),($B836&lt;=Input!$O$26)),$H835+Input!$O$25/Input!$O$27,$H835))</f>
        <v>-200000</v>
      </c>
      <c r="I836" s="95" t="n">
        <f aca="false">(IF(AND(($B836&gt;Input!$O$31),($B836&lt;=Input!$O$33)),$I835+Input!$O$32/Input!$O$34,$I835))</f>
        <v>-200000</v>
      </c>
      <c r="J836" s="95" t="n">
        <f aca="false">(IF(AND(($B836&gt;=Input!$O$38),($B836&lt;=Input!$O$40)),$J835+Input!$O$39/Input!$O$41,$J835))</f>
        <v>0</v>
      </c>
      <c r="K836" s="95"/>
      <c r="L836" s="95" t="n">
        <f aca="false">$D836+$E836+$F836+$H836+$I836+$J836</f>
        <v>-216306.521412162</v>
      </c>
    </row>
    <row r="837" customFormat="false" ht="12.8" hidden="false" customHeight="false" outlineLevel="0" collapsed="false">
      <c r="A837" s="87" t="n">
        <v>833</v>
      </c>
      <c r="B837" s="90" t="n">
        <f aca="false">EOMONTH(Input!$C$7,A837)</f>
        <v>68271</v>
      </c>
      <c r="C837" s="90"/>
      <c r="D837" s="95" t="n">
        <f aca="false">IF($B837&gt;Input!$O$24,$D836,($D836+Input!$O$30)*(1+Input!$O$29/(100*12)))</f>
        <v>87713.2018367199</v>
      </c>
      <c r="E837" s="95" t="n">
        <f aca="false">IF($B837&gt;Input!$O$31,$E836,($E836+Input!$O$37)*(1+Input!$O$36/(100*12)))</f>
        <v>95980.2767511178</v>
      </c>
      <c r="F837" s="95" t="n">
        <f aca="false">IF($B837&gt;Input!$O$38,$F836,($F836+Input!$O$44)*(1+Input!$O$43/(100*12)))</f>
        <v>0</v>
      </c>
      <c r="G837" s="90"/>
      <c r="H837" s="95" t="n">
        <f aca="false">(IF(AND(($B837&gt;=Input!$O$24),($B837&lt;=Input!$O$26)),$H836+Input!$O$25/Input!$O$27,$H836))</f>
        <v>-200000</v>
      </c>
      <c r="I837" s="95" t="n">
        <f aca="false">(IF(AND(($B837&gt;Input!$O$31),($B837&lt;=Input!$O$33)),$I836+Input!$O$32/Input!$O$34,$I836))</f>
        <v>-200000</v>
      </c>
      <c r="J837" s="95" t="n">
        <f aca="false">(IF(AND(($B837&gt;=Input!$O$38),($B837&lt;=Input!$O$40)),$J836+Input!$O$39/Input!$O$41,$J836))</f>
        <v>0</v>
      </c>
      <c r="K837" s="95"/>
      <c r="L837" s="95" t="n">
        <f aca="false">$D837+$E837+$F837+$H837+$I837+$J837</f>
        <v>-216306.521412162</v>
      </c>
    </row>
    <row r="838" customFormat="false" ht="12.8" hidden="false" customHeight="false" outlineLevel="0" collapsed="false">
      <c r="A838" s="87" t="n">
        <v>834</v>
      </c>
      <c r="B838" s="90" t="n">
        <f aca="false">EOMONTH(Input!$C$7,A838)</f>
        <v>68302</v>
      </c>
      <c r="C838" s="90"/>
      <c r="D838" s="95" t="n">
        <f aca="false">IF($B838&gt;Input!$O$24,$D837,($D837+Input!$O$30)*(1+Input!$O$29/(100*12)))</f>
        <v>87713.2018367199</v>
      </c>
      <c r="E838" s="95" t="n">
        <f aca="false">IF($B838&gt;Input!$O$31,$E837,($E837+Input!$O$37)*(1+Input!$O$36/(100*12)))</f>
        <v>95980.2767511178</v>
      </c>
      <c r="F838" s="95" t="n">
        <f aca="false">IF($B838&gt;Input!$O$38,$F837,($F837+Input!$O$44)*(1+Input!$O$43/(100*12)))</f>
        <v>0</v>
      </c>
      <c r="G838" s="90"/>
      <c r="H838" s="95" t="n">
        <f aca="false">(IF(AND(($B838&gt;=Input!$O$24),($B838&lt;=Input!$O$26)),$H837+Input!$O$25/Input!$O$27,$H837))</f>
        <v>-200000</v>
      </c>
      <c r="I838" s="95" t="n">
        <f aca="false">(IF(AND(($B838&gt;Input!$O$31),($B838&lt;=Input!$O$33)),$I837+Input!$O$32/Input!$O$34,$I837))</f>
        <v>-200000</v>
      </c>
      <c r="J838" s="95" t="n">
        <f aca="false">(IF(AND(($B838&gt;=Input!$O$38),($B838&lt;=Input!$O$40)),$J837+Input!$O$39/Input!$O$41,$J837))</f>
        <v>0</v>
      </c>
      <c r="K838" s="95"/>
      <c r="L838" s="95" t="n">
        <f aca="false">$D838+$E838+$F838+$H838+$I838+$J838</f>
        <v>-216306.521412162</v>
      </c>
    </row>
    <row r="839" customFormat="false" ht="12.8" hidden="false" customHeight="false" outlineLevel="0" collapsed="false">
      <c r="A839" s="87" t="n">
        <v>835</v>
      </c>
      <c r="B839" s="90" t="n">
        <f aca="false">EOMONTH(Input!$C$7,A839)</f>
        <v>68333</v>
      </c>
      <c r="C839" s="90"/>
      <c r="D839" s="95" t="n">
        <f aca="false">IF($B839&gt;Input!$O$24,$D838,($D838+Input!$O$30)*(1+Input!$O$29/(100*12)))</f>
        <v>87713.2018367199</v>
      </c>
      <c r="E839" s="95" t="n">
        <f aca="false">IF($B839&gt;Input!$O$31,$E838,($E838+Input!$O$37)*(1+Input!$O$36/(100*12)))</f>
        <v>95980.2767511178</v>
      </c>
      <c r="F839" s="95" t="n">
        <f aca="false">IF($B839&gt;Input!$O$38,$F838,($F838+Input!$O$44)*(1+Input!$O$43/(100*12)))</f>
        <v>0</v>
      </c>
      <c r="G839" s="90"/>
      <c r="H839" s="95" t="n">
        <f aca="false">(IF(AND(($B839&gt;=Input!$O$24),($B839&lt;=Input!$O$26)),$H838+Input!$O$25/Input!$O$27,$H838))</f>
        <v>-200000</v>
      </c>
      <c r="I839" s="95" t="n">
        <f aca="false">(IF(AND(($B839&gt;Input!$O$31),($B839&lt;=Input!$O$33)),$I838+Input!$O$32/Input!$O$34,$I838))</f>
        <v>-200000</v>
      </c>
      <c r="J839" s="95" t="n">
        <f aca="false">(IF(AND(($B839&gt;=Input!$O$38),($B839&lt;=Input!$O$40)),$J838+Input!$O$39/Input!$O$41,$J838))</f>
        <v>0</v>
      </c>
      <c r="K839" s="95"/>
      <c r="L839" s="95" t="n">
        <f aca="false">$D839+$E839+$F839+$H839+$I839+$J839</f>
        <v>-216306.521412162</v>
      </c>
    </row>
    <row r="840" customFormat="false" ht="12.8" hidden="false" customHeight="false" outlineLevel="0" collapsed="false">
      <c r="A840" s="87" t="n">
        <v>836</v>
      </c>
      <c r="B840" s="90" t="n">
        <f aca="false">EOMONTH(Input!$C$7,A840)</f>
        <v>68361</v>
      </c>
      <c r="C840" s="90"/>
      <c r="D840" s="95" t="n">
        <f aca="false">IF($B840&gt;Input!$O$24,$D839,($D839+Input!$O$30)*(1+Input!$O$29/(100*12)))</f>
        <v>87713.2018367199</v>
      </c>
      <c r="E840" s="95" t="n">
        <f aca="false">IF($B840&gt;Input!$O$31,$E839,($E839+Input!$O$37)*(1+Input!$O$36/(100*12)))</f>
        <v>95980.2767511178</v>
      </c>
      <c r="F840" s="95" t="n">
        <f aca="false">IF($B840&gt;Input!$O$38,$F839,($F839+Input!$O$44)*(1+Input!$O$43/(100*12)))</f>
        <v>0</v>
      </c>
      <c r="G840" s="90"/>
      <c r="H840" s="95" t="n">
        <f aca="false">(IF(AND(($B840&gt;=Input!$O$24),($B840&lt;=Input!$O$26)),$H839+Input!$O$25/Input!$O$27,$H839))</f>
        <v>-200000</v>
      </c>
      <c r="I840" s="95" t="n">
        <f aca="false">(IF(AND(($B840&gt;Input!$O$31),($B840&lt;=Input!$O$33)),$I839+Input!$O$32/Input!$O$34,$I839))</f>
        <v>-200000</v>
      </c>
      <c r="J840" s="95" t="n">
        <f aca="false">(IF(AND(($B840&gt;=Input!$O$38),($B840&lt;=Input!$O$40)),$J839+Input!$O$39/Input!$O$41,$J839))</f>
        <v>0</v>
      </c>
      <c r="K840" s="95"/>
      <c r="L840" s="95" t="n">
        <f aca="false">$D840+$E840+$F840+$H840+$I840+$J840</f>
        <v>-216306.521412162</v>
      </c>
    </row>
    <row r="841" customFormat="false" ht="12.8" hidden="false" customHeight="false" outlineLevel="0" collapsed="false">
      <c r="A841" s="87" t="n">
        <v>837</v>
      </c>
      <c r="B841" s="90" t="n">
        <f aca="false">EOMONTH(Input!$C$7,A841)</f>
        <v>68392</v>
      </c>
      <c r="C841" s="90"/>
      <c r="D841" s="95" t="n">
        <f aca="false">IF($B841&gt;Input!$O$24,$D840,($D840+Input!$O$30)*(1+Input!$O$29/(100*12)))</f>
        <v>87713.2018367199</v>
      </c>
      <c r="E841" s="95" t="n">
        <f aca="false">IF($B841&gt;Input!$O$31,$E840,($E840+Input!$O$37)*(1+Input!$O$36/(100*12)))</f>
        <v>95980.2767511178</v>
      </c>
      <c r="F841" s="95" t="n">
        <f aca="false">IF($B841&gt;Input!$O$38,$F840,($F840+Input!$O$44)*(1+Input!$O$43/(100*12)))</f>
        <v>0</v>
      </c>
      <c r="G841" s="90"/>
      <c r="H841" s="95" t="n">
        <f aca="false">(IF(AND(($B841&gt;=Input!$O$24),($B841&lt;=Input!$O$26)),$H840+Input!$O$25/Input!$O$27,$H840))</f>
        <v>-200000</v>
      </c>
      <c r="I841" s="95" t="n">
        <f aca="false">(IF(AND(($B841&gt;Input!$O$31),($B841&lt;=Input!$O$33)),$I840+Input!$O$32/Input!$O$34,$I840))</f>
        <v>-200000</v>
      </c>
      <c r="J841" s="95" t="n">
        <f aca="false">(IF(AND(($B841&gt;=Input!$O$38),($B841&lt;=Input!$O$40)),$J840+Input!$O$39/Input!$O$41,$J840))</f>
        <v>0</v>
      </c>
      <c r="K841" s="95"/>
      <c r="L841" s="95" t="n">
        <f aca="false">$D841+$E841+$F841+$H841+$I841+$J841</f>
        <v>-216306.521412162</v>
      </c>
    </row>
    <row r="842" customFormat="false" ht="12.8" hidden="false" customHeight="false" outlineLevel="0" collapsed="false">
      <c r="A842" s="87" t="n">
        <v>838</v>
      </c>
      <c r="B842" s="90" t="n">
        <f aca="false">EOMONTH(Input!$C$7,A842)</f>
        <v>68422</v>
      </c>
      <c r="C842" s="90"/>
      <c r="D842" s="95" t="n">
        <f aca="false">IF($B842&gt;Input!$O$24,$D841,($D841+Input!$O$30)*(1+Input!$O$29/(100*12)))</f>
        <v>87713.2018367199</v>
      </c>
      <c r="E842" s="95" t="n">
        <f aca="false">IF($B842&gt;Input!$O$31,$E841,($E841+Input!$O$37)*(1+Input!$O$36/(100*12)))</f>
        <v>95980.2767511178</v>
      </c>
      <c r="F842" s="95" t="n">
        <f aca="false">IF($B842&gt;Input!$O$38,$F841,($F841+Input!$O$44)*(1+Input!$O$43/(100*12)))</f>
        <v>0</v>
      </c>
      <c r="G842" s="90"/>
      <c r="H842" s="95" t="n">
        <f aca="false">(IF(AND(($B842&gt;=Input!$O$24),($B842&lt;=Input!$O$26)),$H841+Input!$O$25/Input!$O$27,$H841))</f>
        <v>-200000</v>
      </c>
      <c r="I842" s="95" t="n">
        <f aca="false">(IF(AND(($B842&gt;Input!$O$31),($B842&lt;=Input!$O$33)),$I841+Input!$O$32/Input!$O$34,$I841))</f>
        <v>-200000</v>
      </c>
      <c r="J842" s="95" t="n">
        <f aca="false">(IF(AND(($B842&gt;=Input!$O$38),($B842&lt;=Input!$O$40)),$J841+Input!$O$39/Input!$O$41,$J841))</f>
        <v>0</v>
      </c>
      <c r="K842" s="95"/>
      <c r="L842" s="95" t="n">
        <f aca="false">$D842+$E842+$F842+$H842+$I842+$J842</f>
        <v>-216306.521412162</v>
      </c>
    </row>
    <row r="843" customFormat="false" ht="12.8" hidden="false" customHeight="false" outlineLevel="0" collapsed="false">
      <c r="A843" s="87" t="n">
        <v>839</v>
      </c>
      <c r="B843" s="90" t="n">
        <f aca="false">EOMONTH(Input!$C$7,A843)</f>
        <v>68453</v>
      </c>
      <c r="C843" s="90"/>
      <c r="D843" s="95" t="n">
        <f aca="false">IF($B843&gt;Input!$O$24,$D842,($D842+Input!$O$30)*(1+Input!$O$29/(100*12)))</f>
        <v>87713.2018367199</v>
      </c>
      <c r="E843" s="95" t="n">
        <f aca="false">IF($B843&gt;Input!$O$31,$E842,($E842+Input!$O$37)*(1+Input!$O$36/(100*12)))</f>
        <v>95980.2767511178</v>
      </c>
      <c r="F843" s="95" t="n">
        <f aca="false">IF($B843&gt;Input!$O$38,$F842,($F842+Input!$O$44)*(1+Input!$O$43/(100*12)))</f>
        <v>0</v>
      </c>
      <c r="G843" s="90"/>
      <c r="H843" s="95" t="n">
        <f aca="false">(IF(AND(($B843&gt;=Input!$O$24),($B843&lt;=Input!$O$26)),$H842+Input!$O$25/Input!$O$27,$H842))</f>
        <v>-200000</v>
      </c>
      <c r="I843" s="95" t="n">
        <f aca="false">(IF(AND(($B843&gt;Input!$O$31),($B843&lt;=Input!$O$33)),$I842+Input!$O$32/Input!$O$34,$I842))</f>
        <v>-200000</v>
      </c>
      <c r="J843" s="95" t="n">
        <f aca="false">(IF(AND(($B843&gt;=Input!$O$38),($B843&lt;=Input!$O$40)),$J842+Input!$O$39/Input!$O$41,$J842))</f>
        <v>0</v>
      </c>
      <c r="K843" s="95"/>
      <c r="L843" s="95" t="n">
        <f aca="false">$D843+$E843+$F843+$H843+$I843+$J843</f>
        <v>-216306.521412162</v>
      </c>
    </row>
    <row r="844" customFormat="false" ht="12.8" hidden="false" customHeight="false" outlineLevel="0" collapsed="false">
      <c r="A844" s="87" t="n">
        <v>840</v>
      </c>
      <c r="B844" s="90" t="n">
        <f aca="false">EOMONTH(Input!$C$7,A844)</f>
        <v>68483</v>
      </c>
      <c r="C844" s="90"/>
      <c r="D844" s="95" t="n">
        <f aca="false">IF($B844&gt;Input!$O$24,$D843,($D843+Input!$O$30)*(1+Input!$O$29/(100*12)))</f>
        <v>87713.2018367199</v>
      </c>
      <c r="E844" s="95" t="n">
        <f aca="false">IF($B844&gt;Input!$O$31,$E843,($E843+Input!$O$37)*(1+Input!$O$36/(100*12)))</f>
        <v>95980.2767511178</v>
      </c>
      <c r="F844" s="95" t="n">
        <f aca="false">IF($B844&gt;Input!$O$38,$F843,($F843+Input!$O$44)*(1+Input!$O$43/(100*12)))</f>
        <v>0</v>
      </c>
      <c r="G844" s="90"/>
      <c r="H844" s="95" t="n">
        <f aca="false">(IF(AND(($B844&gt;=Input!$O$24),($B844&lt;=Input!$O$26)),$H843+Input!$O$25/Input!$O$27,$H843))</f>
        <v>-200000</v>
      </c>
      <c r="I844" s="95" t="n">
        <f aca="false">(IF(AND(($B844&gt;Input!$O$31),($B844&lt;=Input!$O$33)),$I843+Input!$O$32/Input!$O$34,$I843))</f>
        <v>-200000</v>
      </c>
      <c r="J844" s="95" t="n">
        <f aca="false">(IF(AND(($B844&gt;=Input!$O$38),($B844&lt;=Input!$O$40)),$J843+Input!$O$39/Input!$O$41,$J843))</f>
        <v>0</v>
      </c>
      <c r="K844" s="95"/>
      <c r="L844" s="95" t="n">
        <f aca="false">$D844+$E844+$F844+$H844+$I844+$J844</f>
        <v>-216306.521412162</v>
      </c>
    </row>
    <row r="845" customFormat="false" ht="12.8" hidden="false" customHeight="false" outlineLevel="0" collapsed="false">
      <c r="A845" s="87" t="n">
        <v>841</v>
      </c>
      <c r="B845" s="90" t="n">
        <f aca="false">EOMONTH(Input!$C$7,A845)</f>
        <v>68514</v>
      </c>
      <c r="C845" s="90"/>
      <c r="D845" s="95" t="n">
        <f aca="false">IF($B845&gt;Input!$O$24,$D844,($D844+Input!$O$30)*(1+Input!$O$29/(100*12)))</f>
        <v>87713.2018367199</v>
      </c>
      <c r="E845" s="95" t="n">
        <f aca="false">IF($B845&gt;Input!$O$31,$E844,($E844+Input!$O$37)*(1+Input!$O$36/(100*12)))</f>
        <v>95980.2767511178</v>
      </c>
      <c r="F845" s="95" t="n">
        <f aca="false">IF($B845&gt;Input!$O$38,$F844,($F844+Input!$O$44)*(1+Input!$O$43/(100*12)))</f>
        <v>0</v>
      </c>
      <c r="G845" s="90"/>
      <c r="H845" s="95" t="n">
        <f aca="false">(IF(AND(($B845&gt;=Input!$O$24),($B845&lt;=Input!$O$26)),$H844+Input!$O$25/Input!$O$27,$H844))</f>
        <v>-200000</v>
      </c>
      <c r="I845" s="95" t="n">
        <f aca="false">(IF(AND(($B845&gt;Input!$O$31),($B845&lt;=Input!$O$33)),$I844+Input!$O$32/Input!$O$34,$I844))</f>
        <v>-200000</v>
      </c>
      <c r="J845" s="95" t="n">
        <f aca="false">(IF(AND(($B845&gt;=Input!$O$38),($B845&lt;=Input!$O$40)),$J844+Input!$O$39/Input!$O$41,$J844))</f>
        <v>0</v>
      </c>
      <c r="K845" s="95"/>
      <c r="L845" s="95" t="n">
        <f aca="false">$D845+$E845+$F845+$H845+$I845+$J845</f>
        <v>-216306.521412162</v>
      </c>
    </row>
    <row r="846" customFormat="false" ht="12.8" hidden="false" customHeight="false" outlineLevel="0" collapsed="false">
      <c r="A846" s="87" t="n">
        <v>842</v>
      </c>
      <c r="B846" s="90" t="n">
        <f aca="false">EOMONTH(Input!$C$7,A846)</f>
        <v>68545</v>
      </c>
      <c r="C846" s="90"/>
      <c r="D846" s="95" t="n">
        <f aca="false">IF($B846&gt;Input!$O$24,$D845,($D845+Input!$O$30)*(1+Input!$O$29/(100*12)))</f>
        <v>87713.2018367199</v>
      </c>
      <c r="E846" s="95" t="n">
        <f aca="false">IF($B846&gt;Input!$O$31,$E845,($E845+Input!$O$37)*(1+Input!$O$36/(100*12)))</f>
        <v>95980.2767511178</v>
      </c>
      <c r="F846" s="95" t="n">
        <f aca="false">IF($B846&gt;Input!$O$38,$F845,($F845+Input!$O$44)*(1+Input!$O$43/(100*12)))</f>
        <v>0</v>
      </c>
      <c r="G846" s="90"/>
      <c r="H846" s="95" t="n">
        <f aca="false">(IF(AND(($B846&gt;=Input!$O$24),($B846&lt;=Input!$O$26)),$H845+Input!$O$25/Input!$O$27,$H845))</f>
        <v>-200000</v>
      </c>
      <c r="I846" s="95" t="n">
        <f aca="false">(IF(AND(($B846&gt;Input!$O$31),($B846&lt;=Input!$O$33)),$I845+Input!$O$32/Input!$O$34,$I845))</f>
        <v>-200000</v>
      </c>
      <c r="J846" s="95" t="n">
        <f aca="false">(IF(AND(($B846&gt;=Input!$O$38),($B846&lt;=Input!$O$40)),$J845+Input!$O$39/Input!$O$41,$J845))</f>
        <v>0</v>
      </c>
      <c r="K846" s="95"/>
      <c r="L846" s="95" t="n">
        <f aca="false">$D846+$E846+$F846+$H846+$I846+$J846</f>
        <v>-216306.521412162</v>
      </c>
    </row>
    <row r="847" customFormat="false" ht="12.8" hidden="false" customHeight="false" outlineLevel="0" collapsed="false">
      <c r="A847" s="87" t="n">
        <v>843</v>
      </c>
      <c r="B847" s="90" t="n">
        <f aca="false">EOMONTH(Input!$C$7,A847)</f>
        <v>68575</v>
      </c>
      <c r="C847" s="90"/>
      <c r="D847" s="95" t="n">
        <f aca="false">IF($B847&gt;Input!$O$24,$D846,($D846+Input!$O$30)*(1+Input!$O$29/(100*12)))</f>
        <v>87713.2018367199</v>
      </c>
      <c r="E847" s="95" t="n">
        <f aca="false">IF($B847&gt;Input!$O$31,$E846,($E846+Input!$O$37)*(1+Input!$O$36/(100*12)))</f>
        <v>95980.2767511178</v>
      </c>
      <c r="F847" s="95" t="n">
        <f aca="false">IF($B847&gt;Input!$O$38,$F846,($F846+Input!$O$44)*(1+Input!$O$43/(100*12)))</f>
        <v>0</v>
      </c>
      <c r="G847" s="90"/>
      <c r="H847" s="95" t="n">
        <f aca="false">(IF(AND(($B847&gt;=Input!$O$24),($B847&lt;=Input!$O$26)),$H846+Input!$O$25/Input!$O$27,$H846))</f>
        <v>-200000</v>
      </c>
      <c r="I847" s="95" t="n">
        <f aca="false">(IF(AND(($B847&gt;Input!$O$31),($B847&lt;=Input!$O$33)),$I846+Input!$O$32/Input!$O$34,$I846))</f>
        <v>-200000</v>
      </c>
      <c r="J847" s="95" t="n">
        <f aca="false">(IF(AND(($B847&gt;=Input!$O$38),($B847&lt;=Input!$O$40)),$J846+Input!$O$39/Input!$O$41,$J846))</f>
        <v>0</v>
      </c>
      <c r="K847" s="95"/>
      <c r="L847" s="95" t="n">
        <f aca="false">$D847+$E847+$F847+$H847+$I847+$J847</f>
        <v>-216306.521412162</v>
      </c>
    </row>
    <row r="848" customFormat="false" ht="12.8" hidden="false" customHeight="false" outlineLevel="0" collapsed="false">
      <c r="A848" s="87" t="n">
        <v>844</v>
      </c>
      <c r="B848" s="90" t="n">
        <f aca="false">EOMONTH(Input!$C$7,A848)</f>
        <v>68606</v>
      </c>
      <c r="C848" s="90"/>
      <c r="D848" s="95" t="n">
        <f aca="false">IF($B848&gt;Input!$O$24,$D847,($D847+Input!$O$30)*(1+Input!$O$29/(100*12)))</f>
        <v>87713.2018367199</v>
      </c>
      <c r="E848" s="95" t="n">
        <f aca="false">IF($B848&gt;Input!$O$31,$E847,($E847+Input!$O$37)*(1+Input!$O$36/(100*12)))</f>
        <v>95980.2767511178</v>
      </c>
      <c r="F848" s="95" t="n">
        <f aca="false">IF($B848&gt;Input!$O$38,$F847,($F847+Input!$O$44)*(1+Input!$O$43/(100*12)))</f>
        <v>0</v>
      </c>
      <c r="G848" s="90"/>
      <c r="H848" s="95" t="n">
        <f aca="false">(IF(AND(($B848&gt;=Input!$O$24),($B848&lt;=Input!$O$26)),$H847+Input!$O$25/Input!$O$27,$H847))</f>
        <v>-200000</v>
      </c>
      <c r="I848" s="95" t="n">
        <f aca="false">(IF(AND(($B848&gt;Input!$O$31),($B848&lt;=Input!$O$33)),$I847+Input!$O$32/Input!$O$34,$I847))</f>
        <v>-200000</v>
      </c>
      <c r="J848" s="95" t="n">
        <f aca="false">(IF(AND(($B848&gt;=Input!$O$38),($B848&lt;=Input!$O$40)),$J847+Input!$O$39/Input!$O$41,$J847))</f>
        <v>0</v>
      </c>
      <c r="K848" s="95"/>
      <c r="L848" s="95" t="n">
        <f aca="false">$D848+$E848+$F848+$H848+$I848+$J848</f>
        <v>-216306.521412162</v>
      </c>
    </row>
    <row r="849" customFormat="false" ht="12.8" hidden="false" customHeight="false" outlineLevel="0" collapsed="false">
      <c r="A849" s="87" t="n">
        <v>845</v>
      </c>
      <c r="B849" s="90" t="n">
        <f aca="false">EOMONTH(Input!$C$7,A849)</f>
        <v>68636</v>
      </c>
      <c r="C849" s="90"/>
      <c r="D849" s="95" t="n">
        <f aca="false">IF($B849&gt;Input!$O$24,$D848,($D848+Input!$O$30)*(1+Input!$O$29/(100*12)))</f>
        <v>87713.2018367199</v>
      </c>
      <c r="E849" s="95" t="n">
        <f aca="false">IF($B849&gt;Input!$O$31,$E848,($E848+Input!$O$37)*(1+Input!$O$36/(100*12)))</f>
        <v>95980.2767511178</v>
      </c>
      <c r="F849" s="95" t="n">
        <f aca="false">IF($B849&gt;Input!$O$38,$F848,($F848+Input!$O$44)*(1+Input!$O$43/(100*12)))</f>
        <v>0</v>
      </c>
      <c r="G849" s="90"/>
      <c r="H849" s="95" t="n">
        <f aca="false">(IF(AND(($B849&gt;=Input!$O$24),($B849&lt;=Input!$O$26)),$H848+Input!$O$25/Input!$O$27,$H848))</f>
        <v>-200000</v>
      </c>
      <c r="I849" s="95" t="n">
        <f aca="false">(IF(AND(($B849&gt;Input!$O$31),($B849&lt;=Input!$O$33)),$I848+Input!$O$32/Input!$O$34,$I848))</f>
        <v>-200000</v>
      </c>
      <c r="J849" s="95" t="n">
        <f aca="false">(IF(AND(($B849&gt;=Input!$O$38),($B849&lt;=Input!$O$40)),$J848+Input!$O$39/Input!$O$41,$J848))</f>
        <v>0</v>
      </c>
      <c r="K849" s="95"/>
      <c r="L849" s="95" t="n">
        <f aca="false">$D849+$E849+$F849+$H849+$I849+$J849</f>
        <v>-216306.521412162</v>
      </c>
    </row>
    <row r="850" customFormat="false" ht="12.8" hidden="false" customHeight="false" outlineLevel="0" collapsed="false">
      <c r="A850" s="87" t="n">
        <v>846</v>
      </c>
      <c r="B850" s="90" t="n">
        <f aca="false">EOMONTH(Input!$C$7,A850)</f>
        <v>68667</v>
      </c>
      <c r="C850" s="90"/>
      <c r="D850" s="95" t="n">
        <f aca="false">IF($B850&gt;Input!$O$24,$D849,($D849+Input!$O$30)*(1+Input!$O$29/(100*12)))</f>
        <v>87713.2018367199</v>
      </c>
      <c r="E850" s="95" t="n">
        <f aca="false">IF($B850&gt;Input!$O$31,$E849,($E849+Input!$O$37)*(1+Input!$O$36/(100*12)))</f>
        <v>95980.2767511178</v>
      </c>
      <c r="F850" s="95" t="n">
        <f aca="false">IF($B850&gt;Input!$O$38,$F849,($F849+Input!$O$44)*(1+Input!$O$43/(100*12)))</f>
        <v>0</v>
      </c>
      <c r="G850" s="90"/>
      <c r="H850" s="95" t="n">
        <f aca="false">(IF(AND(($B850&gt;=Input!$O$24),($B850&lt;=Input!$O$26)),$H849+Input!$O$25/Input!$O$27,$H849))</f>
        <v>-200000</v>
      </c>
      <c r="I850" s="95" t="n">
        <f aca="false">(IF(AND(($B850&gt;Input!$O$31),($B850&lt;=Input!$O$33)),$I849+Input!$O$32/Input!$O$34,$I849))</f>
        <v>-200000</v>
      </c>
      <c r="J850" s="95" t="n">
        <f aca="false">(IF(AND(($B850&gt;=Input!$O$38),($B850&lt;=Input!$O$40)),$J849+Input!$O$39/Input!$O$41,$J849))</f>
        <v>0</v>
      </c>
      <c r="K850" s="95"/>
      <c r="L850" s="95" t="n">
        <f aca="false">$D850+$E850+$F850+$H850+$I850+$J850</f>
        <v>-216306.521412162</v>
      </c>
    </row>
    <row r="851" customFormat="false" ht="12.8" hidden="false" customHeight="false" outlineLevel="0" collapsed="false">
      <c r="A851" s="87" t="n">
        <v>847</v>
      </c>
      <c r="B851" s="90" t="n">
        <f aca="false">EOMONTH(Input!$C$7,A851)</f>
        <v>68698</v>
      </c>
      <c r="C851" s="90"/>
      <c r="D851" s="95" t="n">
        <f aca="false">IF($B851&gt;Input!$O$24,$D850,($D850+Input!$O$30)*(1+Input!$O$29/(100*12)))</f>
        <v>87713.2018367199</v>
      </c>
      <c r="E851" s="95" t="n">
        <f aca="false">IF($B851&gt;Input!$O$31,$E850,($E850+Input!$O$37)*(1+Input!$O$36/(100*12)))</f>
        <v>95980.2767511178</v>
      </c>
      <c r="F851" s="95" t="n">
        <f aca="false">IF($B851&gt;Input!$O$38,$F850,($F850+Input!$O$44)*(1+Input!$O$43/(100*12)))</f>
        <v>0</v>
      </c>
      <c r="G851" s="90"/>
      <c r="H851" s="95" t="n">
        <f aca="false">(IF(AND(($B851&gt;=Input!$O$24),($B851&lt;=Input!$O$26)),$H850+Input!$O$25/Input!$O$27,$H850))</f>
        <v>-200000</v>
      </c>
      <c r="I851" s="95" t="n">
        <f aca="false">(IF(AND(($B851&gt;Input!$O$31),($B851&lt;=Input!$O$33)),$I850+Input!$O$32/Input!$O$34,$I850))</f>
        <v>-200000</v>
      </c>
      <c r="J851" s="95" t="n">
        <f aca="false">(IF(AND(($B851&gt;=Input!$O$38),($B851&lt;=Input!$O$40)),$J850+Input!$O$39/Input!$O$41,$J850))</f>
        <v>0</v>
      </c>
      <c r="K851" s="95"/>
      <c r="L851" s="95" t="n">
        <f aca="false">$D851+$E851+$F851+$H851+$I851+$J851</f>
        <v>-216306.521412162</v>
      </c>
    </row>
    <row r="852" customFormat="false" ht="12.8" hidden="false" customHeight="false" outlineLevel="0" collapsed="false">
      <c r="A852" s="87" t="n">
        <v>848</v>
      </c>
      <c r="B852" s="90" t="n">
        <f aca="false">EOMONTH(Input!$C$7,A852)</f>
        <v>68727</v>
      </c>
      <c r="C852" s="90"/>
      <c r="D852" s="95" t="n">
        <f aca="false">IF($B852&gt;Input!$O$24,$D851,($D851+Input!$O$30)*(1+Input!$O$29/(100*12)))</f>
        <v>87713.2018367199</v>
      </c>
      <c r="E852" s="95" t="n">
        <f aca="false">IF($B852&gt;Input!$O$31,$E851,($E851+Input!$O$37)*(1+Input!$O$36/(100*12)))</f>
        <v>95980.2767511178</v>
      </c>
      <c r="F852" s="95" t="n">
        <f aca="false">IF($B852&gt;Input!$O$38,$F851,($F851+Input!$O$44)*(1+Input!$O$43/(100*12)))</f>
        <v>0</v>
      </c>
      <c r="G852" s="90"/>
      <c r="H852" s="95" t="n">
        <f aca="false">(IF(AND(($B852&gt;=Input!$O$24),($B852&lt;=Input!$O$26)),$H851+Input!$O$25/Input!$O$27,$H851))</f>
        <v>-200000</v>
      </c>
      <c r="I852" s="95" t="n">
        <f aca="false">(IF(AND(($B852&gt;Input!$O$31),($B852&lt;=Input!$O$33)),$I851+Input!$O$32/Input!$O$34,$I851))</f>
        <v>-200000</v>
      </c>
      <c r="J852" s="95" t="n">
        <f aca="false">(IF(AND(($B852&gt;=Input!$O$38),($B852&lt;=Input!$O$40)),$J851+Input!$O$39/Input!$O$41,$J851))</f>
        <v>0</v>
      </c>
      <c r="K852" s="95"/>
      <c r="L852" s="95" t="n">
        <f aca="false">$D852+$E852+$F852+$H852+$I852+$J852</f>
        <v>-216306.521412162</v>
      </c>
    </row>
    <row r="853" customFormat="false" ht="12.8" hidden="false" customHeight="false" outlineLevel="0" collapsed="false">
      <c r="A853" s="87" t="n">
        <v>849</v>
      </c>
      <c r="B853" s="90" t="n">
        <f aca="false">EOMONTH(Input!$C$7,A853)</f>
        <v>68758</v>
      </c>
      <c r="C853" s="90"/>
      <c r="D853" s="95" t="n">
        <f aca="false">IF($B853&gt;Input!$O$24,$D852,($D852+Input!$O$30)*(1+Input!$O$29/(100*12)))</f>
        <v>87713.2018367199</v>
      </c>
      <c r="E853" s="95" t="n">
        <f aca="false">IF($B853&gt;Input!$O$31,$E852,($E852+Input!$O$37)*(1+Input!$O$36/(100*12)))</f>
        <v>95980.2767511178</v>
      </c>
      <c r="F853" s="95" t="n">
        <f aca="false">IF($B853&gt;Input!$O$38,$F852,($F852+Input!$O$44)*(1+Input!$O$43/(100*12)))</f>
        <v>0</v>
      </c>
      <c r="G853" s="90"/>
      <c r="H853" s="95" t="n">
        <f aca="false">(IF(AND(($B853&gt;=Input!$O$24),($B853&lt;=Input!$O$26)),$H852+Input!$O$25/Input!$O$27,$H852))</f>
        <v>-200000</v>
      </c>
      <c r="I853" s="95" t="n">
        <f aca="false">(IF(AND(($B853&gt;Input!$O$31),($B853&lt;=Input!$O$33)),$I852+Input!$O$32/Input!$O$34,$I852))</f>
        <v>-200000</v>
      </c>
      <c r="J853" s="95" t="n">
        <f aca="false">(IF(AND(($B853&gt;=Input!$O$38),($B853&lt;=Input!$O$40)),$J852+Input!$O$39/Input!$O$41,$J852))</f>
        <v>0</v>
      </c>
      <c r="K853" s="95"/>
      <c r="L853" s="95" t="n">
        <f aca="false">$D853+$E853+$F853+$H853+$I853+$J853</f>
        <v>-216306.521412162</v>
      </c>
    </row>
    <row r="854" customFormat="false" ht="12.8" hidden="false" customHeight="false" outlineLevel="0" collapsed="false">
      <c r="A854" s="87" t="n">
        <v>850</v>
      </c>
      <c r="B854" s="90" t="n">
        <f aca="false">EOMONTH(Input!$C$7,A854)</f>
        <v>68788</v>
      </c>
      <c r="C854" s="90"/>
      <c r="D854" s="95" t="n">
        <f aca="false">IF($B854&gt;Input!$O$24,$D853,($D853+Input!$O$30)*(1+Input!$O$29/(100*12)))</f>
        <v>87713.2018367199</v>
      </c>
      <c r="E854" s="95" t="n">
        <f aca="false">IF($B854&gt;Input!$O$31,$E853,($E853+Input!$O$37)*(1+Input!$O$36/(100*12)))</f>
        <v>95980.2767511178</v>
      </c>
      <c r="F854" s="95" t="n">
        <f aca="false">IF($B854&gt;Input!$O$38,$F853,($F853+Input!$O$44)*(1+Input!$O$43/(100*12)))</f>
        <v>0</v>
      </c>
      <c r="G854" s="90"/>
      <c r="H854" s="95" t="n">
        <f aca="false">(IF(AND(($B854&gt;=Input!$O$24),($B854&lt;=Input!$O$26)),$H853+Input!$O$25/Input!$O$27,$H853))</f>
        <v>-200000</v>
      </c>
      <c r="I854" s="95" t="n">
        <f aca="false">(IF(AND(($B854&gt;Input!$O$31),($B854&lt;=Input!$O$33)),$I853+Input!$O$32/Input!$O$34,$I853))</f>
        <v>-200000</v>
      </c>
      <c r="J854" s="95" t="n">
        <f aca="false">(IF(AND(($B854&gt;=Input!$O$38),($B854&lt;=Input!$O$40)),$J853+Input!$O$39/Input!$O$41,$J853))</f>
        <v>0</v>
      </c>
      <c r="K854" s="95"/>
      <c r="L854" s="95" t="n">
        <f aca="false">$D854+$E854+$F854+$H854+$I854+$J854</f>
        <v>-216306.521412162</v>
      </c>
    </row>
    <row r="855" customFormat="false" ht="12.8" hidden="false" customHeight="false" outlineLevel="0" collapsed="false">
      <c r="A855" s="87" t="n">
        <v>851</v>
      </c>
      <c r="B855" s="90" t="n">
        <f aca="false">EOMONTH(Input!$C$7,A855)</f>
        <v>68819</v>
      </c>
      <c r="C855" s="90"/>
      <c r="D855" s="95" t="n">
        <f aca="false">IF($B855&gt;Input!$O$24,$D854,($D854+Input!$O$30)*(1+Input!$O$29/(100*12)))</f>
        <v>87713.2018367199</v>
      </c>
      <c r="E855" s="95" t="n">
        <f aca="false">IF($B855&gt;Input!$O$31,$E854,($E854+Input!$O$37)*(1+Input!$O$36/(100*12)))</f>
        <v>95980.2767511178</v>
      </c>
      <c r="F855" s="95" t="n">
        <f aca="false">IF($B855&gt;Input!$O$38,$F854,($F854+Input!$O$44)*(1+Input!$O$43/(100*12)))</f>
        <v>0</v>
      </c>
      <c r="G855" s="90"/>
      <c r="H855" s="95" t="n">
        <f aca="false">(IF(AND(($B855&gt;=Input!$O$24),($B855&lt;=Input!$O$26)),$H854+Input!$O$25/Input!$O$27,$H854))</f>
        <v>-200000</v>
      </c>
      <c r="I855" s="95" t="n">
        <f aca="false">(IF(AND(($B855&gt;Input!$O$31),($B855&lt;=Input!$O$33)),$I854+Input!$O$32/Input!$O$34,$I854))</f>
        <v>-200000</v>
      </c>
      <c r="J855" s="95" t="n">
        <f aca="false">(IF(AND(($B855&gt;=Input!$O$38),($B855&lt;=Input!$O$40)),$J854+Input!$O$39/Input!$O$41,$J854))</f>
        <v>0</v>
      </c>
      <c r="K855" s="95"/>
      <c r="L855" s="95" t="n">
        <f aca="false">$D855+$E855+$F855+$H855+$I855+$J855</f>
        <v>-216306.521412162</v>
      </c>
    </row>
    <row r="856" customFormat="false" ht="12.8" hidden="false" customHeight="false" outlineLevel="0" collapsed="false">
      <c r="A856" s="87" t="n">
        <v>852</v>
      </c>
      <c r="B856" s="90" t="n">
        <f aca="false">EOMONTH(Input!$C$7,A856)</f>
        <v>68849</v>
      </c>
      <c r="C856" s="90"/>
      <c r="D856" s="95" t="n">
        <f aca="false">IF($B856&gt;Input!$O$24,$D855,($D855+Input!$O$30)*(1+Input!$O$29/(100*12)))</f>
        <v>87713.2018367199</v>
      </c>
      <c r="E856" s="95" t="n">
        <f aca="false">IF($B856&gt;Input!$O$31,$E855,($E855+Input!$O$37)*(1+Input!$O$36/(100*12)))</f>
        <v>95980.2767511178</v>
      </c>
      <c r="F856" s="95" t="n">
        <f aca="false">IF($B856&gt;Input!$O$38,$F855,($F855+Input!$O$44)*(1+Input!$O$43/(100*12)))</f>
        <v>0</v>
      </c>
      <c r="G856" s="90"/>
      <c r="H856" s="95" t="n">
        <f aca="false">(IF(AND(($B856&gt;=Input!$O$24),($B856&lt;=Input!$O$26)),$H855+Input!$O$25/Input!$O$27,$H855))</f>
        <v>-200000</v>
      </c>
      <c r="I856" s="95" t="n">
        <f aca="false">(IF(AND(($B856&gt;Input!$O$31),($B856&lt;=Input!$O$33)),$I855+Input!$O$32/Input!$O$34,$I855))</f>
        <v>-200000</v>
      </c>
      <c r="J856" s="95" t="n">
        <f aca="false">(IF(AND(($B856&gt;=Input!$O$38),($B856&lt;=Input!$O$40)),$J855+Input!$O$39/Input!$O$41,$J855))</f>
        <v>0</v>
      </c>
      <c r="K856" s="95"/>
      <c r="L856" s="95" t="n">
        <f aca="false">$D856+$E856+$F856+$H856+$I856+$J856</f>
        <v>-216306.521412162</v>
      </c>
    </row>
    <row r="857" customFormat="false" ht="12.8" hidden="false" customHeight="false" outlineLevel="0" collapsed="false">
      <c r="A857" s="87" t="n">
        <v>853</v>
      </c>
      <c r="B857" s="90" t="n">
        <f aca="false">EOMONTH(Input!$C$7,A857)</f>
        <v>68880</v>
      </c>
      <c r="C857" s="90"/>
      <c r="D857" s="95" t="n">
        <f aca="false">IF($B857&gt;Input!$O$24,$D856,($D856+Input!$O$30)*(1+Input!$O$29/(100*12)))</f>
        <v>87713.2018367199</v>
      </c>
      <c r="E857" s="95" t="n">
        <f aca="false">IF($B857&gt;Input!$O$31,$E856,($E856+Input!$O$37)*(1+Input!$O$36/(100*12)))</f>
        <v>95980.2767511178</v>
      </c>
      <c r="F857" s="95" t="n">
        <f aca="false">IF($B857&gt;Input!$O$38,$F856,($F856+Input!$O$44)*(1+Input!$O$43/(100*12)))</f>
        <v>0</v>
      </c>
      <c r="G857" s="90"/>
      <c r="H857" s="95" t="n">
        <f aca="false">(IF(AND(($B857&gt;=Input!$O$24),($B857&lt;=Input!$O$26)),$H856+Input!$O$25/Input!$O$27,$H856))</f>
        <v>-200000</v>
      </c>
      <c r="I857" s="95" t="n">
        <f aca="false">(IF(AND(($B857&gt;Input!$O$31),($B857&lt;=Input!$O$33)),$I856+Input!$O$32/Input!$O$34,$I856))</f>
        <v>-200000</v>
      </c>
      <c r="J857" s="95" t="n">
        <f aca="false">(IF(AND(($B857&gt;=Input!$O$38),($B857&lt;=Input!$O$40)),$J856+Input!$O$39/Input!$O$41,$J856))</f>
        <v>0</v>
      </c>
      <c r="K857" s="95"/>
      <c r="L857" s="95" t="n">
        <f aca="false">$D857+$E857+$F857+$H857+$I857+$J857</f>
        <v>-216306.521412162</v>
      </c>
    </row>
    <row r="858" customFormat="false" ht="12.8" hidden="false" customHeight="false" outlineLevel="0" collapsed="false">
      <c r="A858" s="87" t="n">
        <v>854</v>
      </c>
      <c r="B858" s="90" t="n">
        <f aca="false">EOMONTH(Input!$C$7,A858)</f>
        <v>68911</v>
      </c>
      <c r="C858" s="90"/>
      <c r="D858" s="95" t="n">
        <f aca="false">IF($B858&gt;Input!$O$24,$D857,($D857+Input!$O$30)*(1+Input!$O$29/(100*12)))</f>
        <v>87713.2018367199</v>
      </c>
      <c r="E858" s="95" t="n">
        <f aca="false">IF($B858&gt;Input!$O$31,$E857,($E857+Input!$O$37)*(1+Input!$O$36/(100*12)))</f>
        <v>95980.2767511178</v>
      </c>
      <c r="F858" s="95" t="n">
        <f aca="false">IF($B858&gt;Input!$O$38,$F857,($F857+Input!$O$44)*(1+Input!$O$43/(100*12)))</f>
        <v>0</v>
      </c>
      <c r="G858" s="90"/>
      <c r="H858" s="95" t="n">
        <f aca="false">(IF(AND(($B858&gt;=Input!$O$24),($B858&lt;=Input!$O$26)),$H857+Input!$O$25/Input!$O$27,$H857))</f>
        <v>-200000</v>
      </c>
      <c r="I858" s="95" t="n">
        <f aca="false">(IF(AND(($B858&gt;Input!$O$31),($B858&lt;=Input!$O$33)),$I857+Input!$O$32/Input!$O$34,$I857))</f>
        <v>-200000</v>
      </c>
      <c r="J858" s="95" t="n">
        <f aca="false">(IF(AND(($B858&gt;=Input!$O$38),($B858&lt;=Input!$O$40)),$J857+Input!$O$39/Input!$O$41,$J857))</f>
        <v>0</v>
      </c>
      <c r="K858" s="95"/>
      <c r="L858" s="95" t="n">
        <f aca="false">$D858+$E858+$F858+$H858+$I858+$J858</f>
        <v>-216306.521412162</v>
      </c>
    </row>
    <row r="859" customFormat="false" ht="12.8" hidden="false" customHeight="false" outlineLevel="0" collapsed="false">
      <c r="A859" s="87" t="n">
        <v>855</v>
      </c>
      <c r="B859" s="90" t="n">
        <f aca="false">EOMONTH(Input!$C$7,A859)</f>
        <v>68941</v>
      </c>
      <c r="C859" s="90"/>
      <c r="D859" s="95" t="n">
        <f aca="false">IF($B859&gt;Input!$O$24,$D858,($D858+Input!$O$30)*(1+Input!$O$29/(100*12)))</f>
        <v>87713.2018367199</v>
      </c>
      <c r="E859" s="95" t="n">
        <f aca="false">IF($B859&gt;Input!$O$31,$E858,($E858+Input!$O$37)*(1+Input!$O$36/(100*12)))</f>
        <v>95980.2767511178</v>
      </c>
      <c r="F859" s="95" t="n">
        <f aca="false">IF($B859&gt;Input!$O$38,$F858,($F858+Input!$O$44)*(1+Input!$O$43/(100*12)))</f>
        <v>0</v>
      </c>
      <c r="G859" s="90"/>
      <c r="H859" s="95" t="n">
        <f aca="false">(IF(AND(($B859&gt;=Input!$O$24),($B859&lt;=Input!$O$26)),$H858+Input!$O$25/Input!$O$27,$H858))</f>
        <v>-200000</v>
      </c>
      <c r="I859" s="95" t="n">
        <f aca="false">(IF(AND(($B859&gt;Input!$O$31),($B859&lt;=Input!$O$33)),$I858+Input!$O$32/Input!$O$34,$I858))</f>
        <v>-200000</v>
      </c>
      <c r="J859" s="95" t="n">
        <f aca="false">(IF(AND(($B859&gt;=Input!$O$38),($B859&lt;=Input!$O$40)),$J858+Input!$O$39/Input!$O$41,$J858))</f>
        <v>0</v>
      </c>
      <c r="K859" s="95"/>
      <c r="L859" s="95" t="n">
        <f aca="false">$D859+$E859+$F859+$H859+$I859+$J859</f>
        <v>-216306.521412162</v>
      </c>
    </row>
    <row r="860" customFormat="false" ht="12.8" hidden="false" customHeight="false" outlineLevel="0" collapsed="false">
      <c r="A860" s="87" t="n">
        <v>856</v>
      </c>
      <c r="B860" s="90" t="n">
        <f aca="false">EOMONTH(Input!$C$7,A860)</f>
        <v>68972</v>
      </c>
      <c r="C860" s="90"/>
      <c r="D860" s="95" t="n">
        <f aca="false">IF($B860&gt;Input!$O$24,$D859,($D859+Input!$O$30)*(1+Input!$O$29/(100*12)))</f>
        <v>87713.2018367199</v>
      </c>
      <c r="E860" s="95" t="n">
        <f aca="false">IF($B860&gt;Input!$O$31,$E859,($E859+Input!$O$37)*(1+Input!$O$36/(100*12)))</f>
        <v>95980.2767511178</v>
      </c>
      <c r="F860" s="95" t="n">
        <f aca="false">IF($B860&gt;Input!$O$38,$F859,($F859+Input!$O$44)*(1+Input!$O$43/(100*12)))</f>
        <v>0</v>
      </c>
      <c r="G860" s="90"/>
      <c r="H860" s="95" t="n">
        <f aca="false">(IF(AND(($B860&gt;=Input!$O$24),($B860&lt;=Input!$O$26)),$H859+Input!$O$25/Input!$O$27,$H859))</f>
        <v>-200000</v>
      </c>
      <c r="I860" s="95" t="n">
        <f aca="false">(IF(AND(($B860&gt;Input!$O$31),($B860&lt;=Input!$O$33)),$I859+Input!$O$32/Input!$O$34,$I859))</f>
        <v>-200000</v>
      </c>
      <c r="J860" s="95" t="n">
        <f aca="false">(IF(AND(($B860&gt;=Input!$O$38),($B860&lt;=Input!$O$40)),$J859+Input!$O$39/Input!$O$41,$J859))</f>
        <v>0</v>
      </c>
      <c r="K860" s="95"/>
      <c r="L860" s="95" t="n">
        <f aca="false">$D860+$E860+$F860+$H860+$I860+$J860</f>
        <v>-216306.521412162</v>
      </c>
    </row>
    <row r="861" customFormat="false" ht="12.8" hidden="false" customHeight="false" outlineLevel="0" collapsed="false">
      <c r="A861" s="87" t="n">
        <v>857</v>
      </c>
      <c r="B861" s="90" t="n">
        <f aca="false">EOMONTH(Input!$C$7,A861)</f>
        <v>69002</v>
      </c>
      <c r="C861" s="90"/>
      <c r="D861" s="95" t="n">
        <f aca="false">IF($B861&gt;Input!$O$24,$D860,($D860+Input!$O$30)*(1+Input!$O$29/(100*12)))</f>
        <v>87713.2018367199</v>
      </c>
      <c r="E861" s="95" t="n">
        <f aca="false">IF($B861&gt;Input!$O$31,$E860,($E860+Input!$O$37)*(1+Input!$O$36/(100*12)))</f>
        <v>95980.2767511178</v>
      </c>
      <c r="F861" s="95" t="n">
        <f aca="false">IF($B861&gt;Input!$O$38,$F860,($F860+Input!$O$44)*(1+Input!$O$43/(100*12)))</f>
        <v>0</v>
      </c>
      <c r="G861" s="90"/>
      <c r="H861" s="95" t="n">
        <f aca="false">(IF(AND(($B861&gt;=Input!$O$24),($B861&lt;=Input!$O$26)),$H860+Input!$O$25/Input!$O$27,$H860))</f>
        <v>-200000</v>
      </c>
      <c r="I861" s="95" t="n">
        <f aca="false">(IF(AND(($B861&gt;Input!$O$31),($B861&lt;=Input!$O$33)),$I860+Input!$O$32/Input!$O$34,$I860))</f>
        <v>-200000</v>
      </c>
      <c r="J861" s="95" t="n">
        <f aca="false">(IF(AND(($B861&gt;=Input!$O$38),($B861&lt;=Input!$O$40)),$J860+Input!$O$39/Input!$O$41,$J860))</f>
        <v>0</v>
      </c>
      <c r="K861" s="95"/>
      <c r="L861" s="95" t="n">
        <f aca="false">$D861+$E861+$F861+$H861+$I861+$J861</f>
        <v>-216306.521412162</v>
      </c>
    </row>
    <row r="862" customFormat="false" ht="12.8" hidden="false" customHeight="false" outlineLevel="0" collapsed="false">
      <c r="A862" s="87" t="n">
        <v>858</v>
      </c>
      <c r="B862" s="90" t="n">
        <f aca="false">EOMONTH(Input!$C$7,A862)</f>
        <v>69033</v>
      </c>
      <c r="C862" s="90"/>
      <c r="D862" s="95" t="n">
        <f aca="false">IF($B862&gt;Input!$O$24,$D861,($D861+Input!$O$30)*(1+Input!$O$29/(100*12)))</f>
        <v>87713.2018367199</v>
      </c>
      <c r="E862" s="95" t="n">
        <f aca="false">IF($B862&gt;Input!$O$31,$E861,($E861+Input!$O$37)*(1+Input!$O$36/(100*12)))</f>
        <v>95980.2767511178</v>
      </c>
      <c r="F862" s="95" t="n">
        <f aca="false">IF($B862&gt;Input!$O$38,$F861,($F861+Input!$O$44)*(1+Input!$O$43/(100*12)))</f>
        <v>0</v>
      </c>
      <c r="G862" s="90"/>
      <c r="H862" s="95" t="n">
        <f aca="false">(IF(AND(($B862&gt;=Input!$O$24),($B862&lt;=Input!$O$26)),$H861+Input!$O$25/Input!$O$27,$H861))</f>
        <v>-200000</v>
      </c>
      <c r="I862" s="95" t="n">
        <f aca="false">(IF(AND(($B862&gt;Input!$O$31),($B862&lt;=Input!$O$33)),$I861+Input!$O$32/Input!$O$34,$I861))</f>
        <v>-200000</v>
      </c>
      <c r="J862" s="95" t="n">
        <f aca="false">(IF(AND(($B862&gt;=Input!$O$38),($B862&lt;=Input!$O$40)),$J861+Input!$O$39/Input!$O$41,$J861))</f>
        <v>0</v>
      </c>
      <c r="K862" s="95"/>
      <c r="L862" s="95" t="n">
        <f aca="false">$D862+$E862+$F862+$H862+$I862+$J862</f>
        <v>-216306.521412162</v>
      </c>
    </row>
    <row r="863" customFormat="false" ht="12.8" hidden="false" customHeight="false" outlineLevel="0" collapsed="false">
      <c r="A863" s="87" t="n">
        <v>859</v>
      </c>
      <c r="B863" s="90" t="n">
        <f aca="false">EOMONTH(Input!$C$7,A863)</f>
        <v>69064</v>
      </c>
      <c r="C863" s="90"/>
      <c r="D863" s="95" t="n">
        <f aca="false">IF($B863&gt;Input!$O$24,$D862,($D862+Input!$O$30)*(1+Input!$O$29/(100*12)))</f>
        <v>87713.2018367199</v>
      </c>
      <c r="E863" s="95" t="n">
        <f aca="false">IF($B863&gt;Input!$O$31,$E862,($E862+Input!$O$37)*(1+Input!$O$36/(100*12)))</f>
        <v>95980.2767511178</v>
      </c>
      <c r="F863" s="95" t="n">
        <f aca="false">IF($B863&gt;Input!$O$38,$F862,($F862+Input!$O$44)*(1+Input!$O$43/(100*12)))</f>
        <v>0</v>
      </c>
      <c r="G863" s="90"/>
      <c r="H863" s="95" t="n">
        <f aca="false">(IF(AND(($B863&gt;=Input!$O$24),($B863&lt;=Input!$O$26)),$H862+Input!$O$25/Input!$O$27,$H862))</f>
        <v>-200000</v>
      </c>
      <c r="I863" s="95" t="n">
        <f aca="false">(IF(AND(($B863&gt;Input!$O$31),($B863&lt;=Input!$O$33)),$I862+Input!$O$32/Input!$O$34,$I862))</f>
        <v>-200000</v>
      </c>
      <c r="J863" s="95" t="n">
        <f aca="false">(IF(AND(($B863&gt;=Input!$O$38),($B863&lt;=Input!$O$40)),$J862+Input!$O$39/Input!$O$41,$J862))</f>
        <v>0</v>
      </c>
      <c r="K863" s="95"/>
      <c r="L863" s="95" t="n">
        <f aca="false">$D863+$E863+$F863+$H863+$I863+$J863</f>
        <v>-216306.521412162</v>
      </c>
    </row>
    <row r="864" customFormat="false" ht="12.8" hidden="false" customHeight="false" outlineLevel="0" collapsed="false">
      <c r="A864" s="87" t="n">
        <v>860</v>
      </c>
      <c r="B864" s="90" t="n">
        <f aca="false">EOMONTH(Input!$C$7,A864)</f>
        <v>69092</v>
      </c>
      <c r="C864" s="90"/>
      <c r="D864" s="95" t="n">
        <f aca="false">IF($B864&gt;Input!$O$24,$D863,($D863+Input!$O$30)*(1+Input!$O$29/(100*12)))</f>
        <v>87713.2018367199</v>
      </c>
      <c r="E864" s="95" t="n">
        <f aca="false">IF($B864&gt;Input!$O$31,$E863,($E863+Input!$O$37)*(1+Input!$O$36/(100*12)))</f>
        <v>95980.2767511178</v>
      </c>
      <c r="F864" s="95" t="n">
        <f aca="false">IF($B864&gt;Input!$O$38,$F863,($F863+Input!$O$44)*(1+Input!$O$43/(100*12)))</f>
        <v>0</v>
      </c>
      <c r="G864" s="90"/>
      <c r="H864" s="95" t="n">
        <f aca="false">(IF(AND(($B864&gt;=Input!$O$24),($B864&lt;=Input!$O$26)),$H863+Input!$O$25/Input!$O$27,$H863))</f>
        <v>-200000</v>
      </c>
      <c r="I864" s="95" t="n">
        <f aca="false">(IF(AND(($B864&gt;Input!$O$31),($B864&lt;=Input!$O$33)),$I863+Input!$O$32/Input!$O$34,$I863))</f>
        <v>-200000</v>
      </c>
      <c r="J864" s="95" t="n">
        <f aca="false">(IF(AND(($B864&gt;=Input!$O$38),($B864&lt;=Input!$O$40)),$J863+Input!$O$39/Input!$O$41,$J863))</f>
        <v>0</v>
      </c>
      <c r="K864" s="95"/>
      <c r="L864" s="95" t="n">
        <f aca="false">$D864+$E864+$F864+$H864+$I864+$J864</f>
        <v>-216306.521412162</v>
      </c>
    </row>
    <row r="865" customFormat="false" ht="12.8" hidden="false" customHeight="false" outlineLevel="0" collapsed="false">
      <c r="A865" s="87" t="n">
        <v>861</v>
      </c>
      <c r="B865" s="90" t="n">
        <f aca="false">EOMONTH(Input!$C$7,A865)</f>
        <v>69123</v>
      </c>
      <c r="C865" s="90"/>
      <c r="D865" s="95" t="n">
        <f aca="false">IF($B865&gt;Input!$O$24,$D864,($D864+Input!$O$30)*(1+Input!$O$29/(100*12)))</f>
        <v>87713.2018367199</v>
      </c>
      <c r="E865" s="95" t="n">
        <f aca="false">IF($B865&gt;Input!$O$31,$E864,($E864+Input!$O$37)*(1+Input!$O$36/(100*12)))</f>
        <v>95980.2767511178</v>
      </c>
      <c r="F865" s="95" t="n">
        <f aca="false">IF($B865&gt;Input!$O$38,$F864,($F864+Input!$O$44)*(1+Input!$O$43/(100*12)))</f>
        <v>0</v>
      </c>
      <c r="G865" s="90"/>
      <c r="H865" s="95" t="n">
        <f aca="false">(IF(AND(($B865&gt;=Input!$O$24),($B865&lt;=Input!$O$26)),$H864+Input!$O$25/Input!$O$27,$H864))</f>
        <v>-200000</v>
      </c>
      <c r="I865" s="95" t="n">
        <f aca="false">(IF(AND(($B865&gt;Input!$O$31),($B865&lt;=Input!$O$33)),$I864+Input!$O$32/Input!$O$34,$I864))</f>
        <v>-200000</v>
      </c>
      <c r="J865" s="95" t="n">
        <f aca="false">(IF(AND(($B865&gt;=Input!$O$38),($B865&lt;=Input!$O$40)),$J864+Input!$O$39/Input!$O$41,$J864))</f>
        <v>0</v>
      </c>
      <c r="K865" s="95"/>
      <c r="L865" s="95" t="n">
        <f aca="false">$D865+$E865+$F865+$H865+$I865+$J865</f>
        <v>-216306.521412162</v>
      </c>
    </row>
    <row r="866" customFormat="false" ht="12.8" hidden="false" customHeight="false" outlineLevel="0" collapsed="false">
      <c r="A866" s="87" t="n">
        <v>862</v>
      </c>
      <c r="B866" s="90" t="n">
        <f aca="false">EOMONTH(Input!$C$7,A866)</f>
        <v>69153</v>
      </c>
      <c r="C866" s="90"/>
      <c r="D866" s="95" t="n">
        <f aca="false">IF($B866&gt;Input!$O$24,$D865,($D865+Input!$O$30)*(1+Input!$O$29/(100*12)))</f>
        <v>87713.2018367199</v>
      </c>
      <c r="E866" s="95" t="n">
        <f aca="false">IF($B866&gt;Input!$O$31,$E865,($E865+Input!$O$37)*(1+Input!$O$36/(100*12)))</f>
        <v>95980.2767511178</v>
      </c>
      <c r="F866" s="95" t="n">
        <f aca="false">IF($B866&gt;Input!$O$38,$F865,($F865+Input!$O$44)*(1+Input!$O$43/(100*12)))</f>
        <v>0</v>
      </c>
      <c r="G866" s="90"/>
      <c r="H866" s="95" t="n">
        <f aca="false">(IF(AND(($B866&gt;=Input!$O$24),($B866&lt;=Input!$O$26)),$H865+Input!$O$25/Input!$O$27,$H865))</f>
        <v>-200000</v>
      </c>
      <c r="I866" s="95" t="n">
        <f aca="false">(IF(AND(($B866&gt;Input!$O$31),($B866&lt;=Input!$O$33)),$I865+Input!$O$32/Input!$O$34,$I865))</f>
        <v>-200000</v>
      </c>
      <c r="J866" s="95" t="n">
        <f aca="false">(IF(AND(($B866&gt;=Input!$O$38),($B866&lt;=Input!$O$40)),$J865+Input!$O$39/Input!$O$41,$J865))</f>
        <v>0</v>
      </c>
      <c r="K866" s="95"/>
      <c r="L866" s="95" t="n">
        <f aca="false">$D866+$E866+$F866+$H866+$I866+$J866</f>
        <v>-216306.521412162</v>
      </c>
    </row>
    <row r="867" customFormat="false" ht="12.8" hidden="false" customHeight="false" outlineLevel="0" collapsed="false">
      <c r="A867" s="87" t="n">
        <v>863</v>
      </c>
      <c r="B867" s="90" t="n">
        <f aca="false">EOMONTH(Input!$C$7,A867)</f>
        <v>69184</v>
      </c>
      <c r="C867" s="90"/>
      <c r="D867" s="95" t="n">
        <f aca="false">IF($B867&gt;Input!$O$24,$D866,($D866+Input!$O$30)*(1+Input!$O$29/(100*12)))</f>
        <v>87713.2018367199</v>
      </c>
      <c r="E867" s="95" t="n">
        <f aca="false">IF($B867&gt;Input!$O$31,$E866,($E866+Input!$O$37)*(1+Input!$O$36/(100*12)))</f>
        <v>95980.2767511178</v>
      </c>
      <c r="F867" s="95" t="n">
        <f aca="false">IF($B867&gt;Input!$O$38,$F866,($F866+Input!$O$44)*(1+Input!$O$43/(100*12)))</f>
        <v>0</v>
      </c>
      <c r="G867" s="90"/>
      <c r="H867" s="95" t="n">
        <f aca="false">(IF(AND(($B867&gt;=Input!$O$24),($B867&lt;=Input!$O$26)),$H866+Input!$O$25/Input!$O$27,$H866))</f>
        <v>-200000</v>
      </c>
      <c r="I867" s="95" t="n">
        <f aca="false">(IF(AND(($B867&gt;Input!$O$31),($B867&lt;=Input!$O$33)),$I866+Input!$O$32/Input!$O$34,$I866))</f>
        <v>-200000</v>
      </c>
      <c r="J867" s="95" t="n">
        <f aca="false">(IF(AND(($B867&gt;=Input!$O$38),($B867&lt;=Input!$O$40)),$J866+Input!$O$39/Input!$O$41,$J866))</f>
        <v>0</v>
      </c>
      <c r="K867" s="95"/>
      <c r="L867" s="95" t="n">
        <f aca="false">$D867+$E867+$F867+$H867+$I867+$J867</f>
        <v>-216306.521412162</v>
      </c>
    </row>
    <row r="868" customFormat="false" ht="12.8" hidden="false" customHeight="false" outlineLevel="0" collapsed="false">
      <c r="A868" s="87" t="n">
        <v>864</v>
      </c>
      <c r="B868" s="90" t="n">
        <f aca="false">EOMONTH(Input!$C$7,A868)</f>
        <v>69214</v>
      </c>
      <c r="C868" s="90"/>
      <c r="D868" s="95" t="n">
        <f aca="false">IF($B868&gt;Input!$O$24,$D867,($D867+Input!$O$30)*(1+Input!$O$29/(100*12)))</f>
        <v>87713.2018367199</v>
      </c>
      <c r="E868" s="95" t="n">
        <f aca="false">IF($B868&gt;Input!$O$31,$E867,($E867+Input!$O$37)*(1+Input!$O$36/(100*12)))</f>
        <v>95980.2767511178</v>
      </c>
      <c r="F868" s="95" t="n">
        <f aca="false">IF($B868&gt;Input!$O$38,$F867,($F867+Input!$O$44)*(1+Input!$O$43/(100*12)))</f>
        <v>0</v>
      </c>
      <c r="G868" s="90"/>
      <c r="H868" s="95" t="n">
        <f aca="false">(IF(AND(($B868&gt;=Input!$O$24),($B868&lt;=Input!$O$26)),$H867+Input!$O$25/Input!$O$27,$H867))</f>
        <v>-200000</v>
      </c>
      <c r="I868" s="95" t="n">
        <f aca="false">(IF(AND(($B868&gt;Input!$O$31),($B868&lt;=Input!$O$33)),$I867+Input!$O$32/Input!$O$34,$I867))</f>
        <v>-200000</v>
      </c>
      <c r="J868" s="95" t="n">
        <f aca="false">(IF(AND(($B868&gt;=Input!$O$38),($B868&lt;=Input!$O$40)),$J867+Input!$O$39/Input!$O$41,$J867))</f>
        <v>0</v>
      </c>
      <c r="K868" s="95"/>
      <c r="L868" s="95" t="n">
        <f aca="false">$D868+$E868+$F868+$H868+$I868+$J868</f>
        <v>-216306.521412162</v>
      </c>
    </row>
    <row r="869" customFormat="false" ht="12.8" hidden="false" customHeight="false" outlineLevel="0" collapsed="false">
      <c r="A869" s="87" t="n">
        <v>865</v>
      </c>
      <c r="B869" s="90" t="n">
        <f aca="false">EOMONTH(Input!$C$7,A869)</f>
        <v>69245</v>
      </c>
      <c r="C869" s="90"/>
      <c r="D869" s="95" t="n">
        <f aca="false">IF($B869&gt;Input!$O$24,$D868,($D868+Input!$O$30)*(1+Input!$O$29/(100*12)))</f>
        <v>87713.2018367199</v>
      </c>
      <c r="E869" s="95" t="n">
        <f aca="false">IF($B869&gt;Input!$O$31,$E868,($E868+Input!$O$37)*(1+Input!$O$36/(100*12)))</f>
        <v>95980.2767511178</v>
      </c>
      <c r="F869" s="95" t="n">
        <f aca="false">IF($B869&gt;Input!$O$38,$F868,($F868+Input!$O$44)*(1+Input!$O$43/(100*12)))</f>
        <v>0</v>
      </c>
      <c r="G869" s="90"/>
      <c r="H869" s="95" t="n">
        <f aca="false">(IF(AND(($B869&gt;=Input!$O$24),($B869&lt;=Input!$O$26)),$H868+Input!$O$25/Input!$O$27,$H868))</f>
        <v>-200000</v>
      </c>
      <c r="I869" s="95" t="n">
        <f aca="false">(IF(AND(($B869&gt;Input!$O$31),($B869&lt;=Input!$O$33)),$I868+Input!$O$32/Input!$O$34,$I868))</f>
        <v>-200000</v>
      </c>
      <c r="J869" s="95" t="n">
        <f aca="false">(IF(AND(($B869&gt;=Input!$O$38),($B869&lt;=Input!$O$40)),$J868+Input!$O$39/Input!$O$41,$J868))</f>
        <v>0</v>
      </c>
      <c r="K869" s="95"/>
      <c r="L869" s="95" t="n">
        <f aca="false">$D869+$E869+$F869+$H869+$I869+$J869</f>
        <v>-216306.521412162</v>
      </c>
    </row>
    <row r="870" customFormat="false" ht="12.8" hidden="false" customHeight="false" outlineLevel="0" collapsed="false">
      <c r="A870" s="87" t="n">
        <v>866</v>
      </c>
      <c r="B870" s="90" t="n">
        <f aca="false">EOMONTH(Input!$C$7,A870)</f>
        <v>69276</v>
      </c>
      <c r="C870" s="90"/>
      <c r="D870" s="95" t="n">
        <f aca="false">IF($B870&gt;Input!$O$24,$D869,($D869+Input!$O$30)*(1+Input!$O$29/(100*12)))</f>
        <v>87713.2018367199</v>
      </c>
      <c r="E870" s="95" t="n">
        <f aca="false">IF($B870&gt;Input!$O$31,$E869,($E869+Input!$O$37)*(1+Input!$O$36/(100*12)))</f>
        <v>95980.2767511178</v>
      </c>
      <c r="F870" s="95" t="n">
        <f aca="false">IF($B870&gt;Input!$O$38,$F869,($F869+Input!$O$44)*(1+Input!$O$43/(100*12)))</f>
        <v>0</v>
      </c>
      <c r="G870" s="90"/>
      <c r="H870" s="95" t="n">
        <f aca="false">(IF(AND(($B870&gt;=Input!$O$24),($B870&lt;=Input!$O$26)),$H869+Input!$O$25/Input!$O$27,$H869))</f>
        <v>-200000</v>
      </c>
      <c r="I870" s="95" t="n">
        <f aca="false">(IF(AND(($B870&gt;Input!$O$31),($B870&lt;=Input!$O$33)),$I869+Input!$O$32/Input!$O$34,$I869))</f>
        <v>-200000</v>
      </c>
      <c r="J870" s="95" t="n">
        <f aca="false">(IF(AND(($B870&gt;=Input!$O$38),($B870&lt;=Input!$O$40)),$J869+Input!$O$39/Input!$O$41,$J869))</f>
        <v>0</v>
      </c>
      <c r="K870" s="95"/>
      <c r="L870" s="95" t="n">
        <f aca="false">$D870+$E870+$F870+$H870+$I870+$J870</f>
        <v>-216306.521412162</v>
      </c>
    </row>
    <row r="871" customFormat="false" ht="12.8" hidden="false" customHeight="false" outlineLevel="0" collapsed="false">
      <c r="A871" s="87" t="n">
        <v>867</v>
      </c>
      <c r="B871" s="90" t="n">
        <f aca="false">EOMONTH(Input!$C$7,A871)</f>
        <v>69306</v>
      </c>
      <c r="C871" s="90"/>
      <c r="D871" s="95" t="n">
        <f aca="false">IF($B871&gt;Input!$O$24,$D870,($D870+Input!$O$30)*(1+Input!$O$29/(100*12)))</f>
        <v>87713.2018367199</v>
      </c>
      <c r="E871" s="95" t="n">
        <f aca="false">IF($B871&gt;Input!$O$31,$E870,($E870+Input!$O$37)*(1+Input!$O$36/(100*12)))</f>
        <v>95980.2767511178</v>
      </c>
      <c r="F871" s="95" t="n">
        <f aca="false">IF($B871&gt;Input!$O$38,$F870,($F870+Input!$O$44)*(1+Input!$O$43/(100*12)))</f>
        <v>0</v>
      </c>
      <c r="G871" s="90"/>
      <c r="H871" s="95" t="n">
        <f aca="false">(IF(AND(($B871&gt;=Input!$O$24),($B871&lt;=Input!$O$26)),$H870+Input!$O$25/Input!$O$27,$H870))</f>
        <v>-200000</v>
      </c>
      <c r="I871" s="95" t="n">
        <f aca="false">(IF(AND(($B871&gt;Input!$O$31),($B871&lt;=Input!$O$33)),$I870+Input!$O$32/Input!$O$34,$I870))</f>
        <v>-200000</v>
      </c>
      <c r="J871" s="95" t="n">
        <f aca="false">(IF(AND(($B871&gt;=Input!$O$38),($B871&lt;=Input!$O$40)),$J870+Input!$O$39/Input!$O$41,$J870))</f>
        <v>0</v>
      </c>
      <c r="K871" s="95"/>
      <c r="L871" s="95" t="n">
        <f aca="false">$D871+$E871+$F871+$H871+$I871+$J871</f>
        <v>-216306.521412162</v>
      </c>
    </row>
    <row r="872" customFormat="false" ht="12.8" hidden="false" customHeight="false" outlineLevel="0" collapsed="false">
      <c r="A872" s="87" t="n">
        <v>868</v>
      </c>
      <c r="B872" s="90" t="n">
        <f aca="false">EOMONTH(Input!$C$7,A872)</f>
        <v>69337</v>
      </c>
      <c r="C872" s="90"/>
      <c r="D872" s="95" t="n">
        <f aca="false">IF($B872&gt;Input!$O$24,$D871,($D871+Input!$O$30)*(1+Input!$O$29/(100*12)))</f>
        <v>87713.2018367199</v>
      </c>
      <c r="E872" s="95" t="n">
        <f aca="false">IF($B872&gt;Input!$O$31,$E871,($E871+Input!$O$37)*(1+Input!$O$36/(100*12)))</f>
        <v>95980.2767511178</v>
      </c>
      <c r="F872" s="95" t="n">
        <f aca="false">IF($B872&gt;Input!$O$38,$F871,($F871+Input!$O$44)*(1+Input!$O$43/(100*12)))</f>
        <v>0</v>
      </c>
      <c r="G872" s="90"/>
      <c r="H872" s="95" t="n">
        <f aca="false">(IF(AND(($B872&gt;=Input!$O$24),($B872&lt;=Input!$O$26)),$H871+Input!$O$25/Input!$O$27,$H871))</f>
        <v>-200000</v>
      </c>
      <c r="I872" s="95" t="n">
        <f aca="false">(IF(AND(($B872&gt;Input!$O$31),($B872&lt;=Input!$O$33)),$I871+Input!$O$32/Input!$O$34,$I871))</f>
        <v>-200000</v>
      </c>
      <c r="J872" s="95" t="n">
        <f aca="false">(IF(AND(($B872&gt;=Input!$O$38),($B872&lt;=Input!$O$40)),$J871+Input!$O$39/Input!$O$41,$J871))</f>
        <v>0</v>
      </c>
      <c r="K872" s="95"/>
      <c r="L872" s="95" t="n">
        <f aca="false">$D872+$E872+$F872+$H872+$I872+$J872</f>
        <v>-216306.521412162</v>
      </c>
    </row>
    <row r="873" customFormat="false" ht="12.8" hidden="false" customHeight="false" outlineLevel="0" collapsed="false">
      <c r="A873" s="87" t="n">
        <v>869</v>
      </c>
      <c r="B873" s="90" t="n">
        <f aca="false">EOMONTH(Input!$C$7,A873)</f>
        <v>69367</v>
      </c>
      <c r="C873" s="90"/>
      <c r="D873" s="95" t="n">
        <f aca="false">IF($B873&gt;Input!$O$24,$D872,($D872+Input!$O$30)*(1+Input!$O$29/(100*12)))</f>
        <v>87713.2018367199</v>
      </c>
      <c r="E873" s="95" t="n">
        <f aca="false">IF($B873&gt;Input!$O$31,$E872,($E872+Input!$O$37)*(1+Input!$O$36/(100*12)))</f>
        <v>95980.2767511178</v>
      </c>
      <c r="F873" s="95" t="n">
        <f aca="false">IF($B873&gt;Input!$O$38,$F872,($F872+Input!$O$44)*(1+Input!$O$43/(100*12)))</f>
        <v>0</v>
      </c>
      <c r="G873" s="90"/>
      <c r="H873" s="95" t="n">
        <f aca="false">(IF(AND(($B873&gt;=Input!$O$24),($B873&lt;=Input!$O$26)),$H872+Input!$O$25/Input!$O$27,$H872))</f>
        <v>-200000</v>
      </c>
      <c r="I873" s="95" t="n">
        <f aca="false">(IF(AND(($B873&gt;Input!$O$31),($B873&lt;=Input!$O$33)),$I872+Input!$O$32/Input!$O$34,$I872))</f>
        <v>-200000</v>
      </c>
      <c r="J873" s="95" t="n">
        <f aca="false">(IF(AND(($B873&gt;=Input!$O$38),($B873&lt;=Input!$O$40)),$J872+Input!$O$39/Input!$O$41,$J872))</f>
        <v>0</v>
      </c>
      <c r="K873" s="95"/>
      <c r="L873" s="95" t="n">
        <f aca="false">$D873+$E873+$F873+$H873+$I873+$J873</f>
        <v>-216306.521412162</v>
      </c>
    </row>
    <row r="874" customFormat="false" ht="12.8" hidden="false" customHeight="false" outlineLevel="0" collapsed="false">
      <c r="A874" s="87" t="n">
        <v>870</v>
      </c>
      <c r="B874" s="90" t="n">
        <f aca="false">EOMONTH(Input!$C$7,A874)</f>
        <v>69398</v>
      </c>
      <c r="C874" s="90"/>
      <c r="D874" s="95" t="n">
        <f aca="false">IF($B874&gt;Input!$O$24,$D873,($D873+Input!$O$30)*(1+Input!$O$29/(100*12)))</f>
        <v>87713.2018367199</v>
      </c>
      <c r="E874" s="95" t="n">
        <f aca="false">IF($B874&gt;Input!$O$31,$E873,($E873+Input!$O$37)*(1+Input!$O$36/(100*12)))</f>
        <v>95980.2767511178</v>
      </c>
      <c r="F874" s="95" t="n">
        <f aca="false">IF($B874&gt;Input!$O$38,$F873,($F873+Input!$O$44)*(1+Input!$O$43/(100*12)))</f>
        <v>0</v>
      </c>
      <c r="G874" s="90"/>
      <c r="H874" s="95" t="n">
        <f aca="false">(IF(AND(($B874&gt;=Input!$O$24),($B874&lt;=Input!$O$26)),$H873+Input!$O$25/Input!$O$27,$H873))</f>
        <v>-200000</v>
      </c>
      <c r="I874" s="95" t="n">
        <f aca="false">(IF(AND(($B874&gt;Input!$O$31),($B874&lt;=Input!$O$33)),$I873+Input!$O$32/Input!$O$34,$I873))</f>
        <v>-200000</v>
      </c>
      <c r="J874" s="95" t="n">
        <f aca="false">(IF(AND(($B874&gt;=Input!$O$38),($B874&lt;=Input!$O$40)),$J873+Input!$O$39/Input!$O$41,$J873))</f>
        <v>0</v>
      </c>
      <c r="K874" s="95"/>
      <c r="L874" s="95" t="n">
        <f aca="false">$D874+$E874+$F874+$H874+$I874+$J874</f>
        <v>-216306.521412162</v>
      </c>
    </row>
    <row r="875" customFormat="false" ht="12.8" hidden="false" customHeight="false" outlineLevel="0" collapsed="false">
      <c r="A875" s="87" t="n">
        <v>871</v>
      </c>
      <c r="B875" s="90" t="n">
        <f aca="false">EOMONTH(Input!$C$7,A875)</f>
        <v>69429</v>
      </c>
      <c r="C875" s="90"/>
      <c r="D875" s="95" t="n">
        <f aca="false">IF($B875&gt;Input!$O$24,$D874,($D874+Input!$O$30)*(1+Input!$O$29/(100*12)))</f>
        <v>87713.2018367199</v>
      </c>
      <c r="E875" s="95" t="n">
        <f aca="false">IF($B875&gt;Input!$O$31,$E874,($E874+Input!$O$37)*(1+Input!$O$36/(100*12)))</f>
        <v>95980.2767511178</v>
      </c>
      <c r="F875" s="95" t="n">
        <f aca="false">IF($B875&gt;Input!$O$38,$F874,($F874+Input!$O$44)*(1+Input!$O$43/(100*12)))</f>
        <v>0</v>
      </c>
      <c r="G875" s="90"/>
      <c r="H875" s="95" t="n">
        <f aca="false">(IF(AND(($B875&gt;=Input!$O$24),($B875&lt;=Input!$O$26)),$H874+Input!$O$25/Input!$O$27,$H874))</f>
        <v>-200000</v>
      </c>
      <c r="I875" s="95" t="n">
        <f aca="false">(IF(AND(($B875&gt;Input!$O$31),($B875&lt;=Input!$O$33)),$I874+Input!$O$32/Input!$O$34,$I874))</f>
        <v>-200000</v>
      </c>
      <c r="J875" s="95" t="n">
        <f aca="false">(IF(AND(($B875&gt;=Input!$O$38),($B875&lt;=Input!$O$40)),$J874+Input!$O$39/Input!$O$41,$J874))</f>
        <v>0</v>
      </c>
      <c r="K875" s="95"/>
      <c r="L875" s="95" t="n">
        <f aca="false">$D875+$E875+$F875+$H875+$I875+$J875</f>
        <v>-216306.521412162</v>
      </c>
    </row>
    <row r="876" customFormat="false" ht="12.8" hidden="false" customHeight="false" outlineLevel="0" collapsed="false">
      <c r="A876" s="87" t="n">
        <v>872</v>
      </c>
      <c r="B876" s="90" t="n">
        <f aca="false">EOMONTH(Input!$C$7,A876)</f>
        <v>69457</v>
      </c>
      <c r="C876" s="90"/>
      <c r="D876" s="95" t="n">
        <f aca="false">IF($B876&gt;Input!$O$24,$D875,($D875+Input!$O$30)*(1+Input!$O$29/(100*12)))</f>
        <v>87713.2018367199</v>
      </c>
      <c r="E876" s="95" t="n">
        <f aca="false">IF($B876&gt;Input!$O$31,$E875,($E875+Input!$O$37)*(1+Input!$O$36/(100*12)))</f>
        <v>95980.2767511178</v>
      </c>
      <c r="F876" s="95" t="n">
        <f aca="false">IF($B876&gt;Input!$O$38,$F875,($F875+Input!$O$44)*(1+Input!$O$43/(100*12)))</f>
        <v>0</v>
      </c>
      <c r="G876" s="90"/>
      <c r="H876" s="95" t="n">
        <f aca="false">(IF(AND(($B876&gt;=Input!$O$24),($B876&lt;=Input!$O$26)),$H875+Input!$O$25/Input!$O$27,$H875))</f>
        <v>-200000</v>
      </c>
      <c r="I876" s="95" t="n">
        <f aca="false">(IF(AND(($B876&gt;Input!$O$31),($B876&lt;=Input!$O$33)),$I875+Input!$O$32/Input!$O$34,$I875))</f>
        <v>-200000</v>
      </c>
      <c r="J876" s="95" t="n">
        <f aca="false">(IF(AND(($B876&gt;=Input!$O$38),($B876&lt;=Input!$O$40)),$J875+Input!$O$39/Input!$O$41,$J875))</f>
        <v>0</v>
      </c>
      <c r="K876" s="95"/>
      <c r="L876" s="95" t="n">
        <f aca="false">$D876+$E876+$F876+$H876+$I876+$J876</f>
        <v>-216306.521412162</v>
      </c>
    </row>
    <row r="877" customFormat="false" ht="12.8" hidden="false" customHeight="false" outlineLevel="0" collapsed="false">
      <c r="A877" s="87" t="n">
        <v>873</v>
      </c>
      <c r="B877" s="90" t="n">
        <f aca="false">EOMONTH(Input!$C$7,A877)</f>
        <v>69488</v>
      </c>
      <c r="C877" s="90"/>
      <c r="D877" s="95" t="n">
        <f aca="false">IF($B877&gt;Input!$O$24,$D876,($D876+Input!$O$30)*(1+Input!$O$29/(100*12)))</f>
        <v>87713.2018367199</v>
      </c>
      <c r="E877" s="95" t="n">
        <f aca="false">IF($B877&gt;Input!$O$31,$E876,($E876+Input!$O$37)*(1+Input!$O$36/(100*12)))</f>
        <v>95980.2767511178</v>
      </c>
      <c r="F877" s="95" t="n">
        <f aca="false">IF($B877&gt;Input!$O$38,$F876,($F876+Input!$O$44)*(1+Input!$O$43/(100*12)))</f>
        <v>0</v>
      </c>
      <c r="G877" s="90"/>
      <c r="H877" s="95" t="n">
        <f aca="false">(IF(AND(($B877&gt;=Input!$O$24),($B877&lt;=Input!$O$26)),$H876+Input!$O$25/Input!$O$27,$H876))</f>
        <v>-200000</v>
      </c>
      <c r="I877" s="95" t="n">
        <f aca="false">(IF(AND(($B877&gt;Input!$O$31),($B877&lt;=Input!$O$33)),$I876+Input!$O$32/Input!$O$34,$I876))</f>
        <v>-200000</v>
      </c>
      <c r="J877" s="95" t="n">
        <f aca="false">(IF(AND(($B877&gt;=Input!$O$38),($B877&lt;=Input!$O$40)),$J876+Input!$O$39/Input!$O$41,$J876))</f>
        <v>0</v>
      </c>
      <c r="K877" s="95"/>
      <c r="L877" s="95" t="n">
        <f aca="false">$D877+$E877+$F877+$H877+$I877+$J877</f>
        <v>-216306.521412162</v>
      </c>
    </row>
    <row r="878" customFormat="false" ht="12.8" hidden="false" customHeight="false" outlineLevel="0" collapsed="false">
      <c r="A878" s="87" t="n">
        <v>874</v>
      </c>
      <c r="B878" s="90" t="n">
        <f aca="false">EOMONTH(Input!$C$7,A878)</f>
        <v>69518</v>
      </c>
      <c r="C878" s="90"/>
      <c r="D878" s="95" t="n">
        <f aca="false">IF($B878&gt;Input!$O$24,$D877,($D877+Input!$O$30)*(1+Input!$O$29/(100*12)))</f>
        <v>87713.2018367199</v>
      </c>
      <c r="E878" s="95" t="n">
        <f aca="false">IF($B878&gt;Input!$O$31,$E877,($E877+Input!$O$37)*(1+Input!$O$36/(100*12)))</f>
        <v>95980.2767511178</v>
      </c>
      <c r="F878" s="95" t="n">
        <f aca="false">IF($B878&gt;Input!$O$38,$F877,($F877+Input!$O$44)*(1+Input!$O$43/(100*12)))</f>
        <v>0</v>
      </c>
      <c r="G878" s="90"/>
      <c r="H878" s="95" t="n">
        <f aca="false">(IF(AND(($B878&gt;=Input!$O$24),($B878&lt;=Input!$O$26)),$H877+Input!$O$25/Input!$O$27,$H877))</f>
        <v>-200000</v>
      </c>
      <c r="I878" s="95" t="n">
        <f aca="false">(IF(AND(($B878&gt;Input!$O$31),($B878&lt;=Input!$O$33)),$I877+Input!$O$32/Input!$O$34,$I877))</f>
        <v>-200000</v>
      </c>
      <c r="J878" s="95" t="n">
        <f aca="false">(IF(AND(($B878&gt;=Input!$O$38),($B878&lt;=Input!$O$40)),$J877+Input!$O$39/Input!$O$41,$J877))</f>
        <v>0</v>
      </c>
      <c r="K878" s="95"/>
      <c r="L878" s="95" t="n">
        <f aca="false">$D878+$E878+$F878+$H878+$I878+$J878</f>
        <v>-216306.521412162</v>
      </c>
    </row>
    <row r="879" customFormat="false" ht="12.8" hidden="false" customHeight="false" outlineLevel="0" collapsed="false">
      <c r="A879" s="87" t="n">
        <v>875</v>
      </c>
      <c r="B879" s="90" t="n">
        <f aca="false">EOMONTH(Input!$C$7,A879)</f>
        <v>69549</v>
      </c>
      <c r="C879" s="90"/>
      <c r="D879" s="95" t="n">
        <f aca="false">IF($B879&gt;Input!$O$24,$D878,($D878+Input!$O$30)*(1+Input!$O$29/(100*12)))</f>
        <v>87713.2018367199</v>
      </c>
      <c r="E879" s="95" t="n">
        <f aca="false">IF($B879&gt;Input!$O$31,$E878,($E878+Input!$O$37)*(1+Input!$O$36/(100*12)))</f>
        <v>95980.2767511178</v>
      </c>
      <c r="F879" s="95" t="n">
        <f aca="false">IF($B879&gt;Input!$O$38,$F878,($F878+Input!$O$44)*(1+Input!$O$43/(100*12)))</f>
        <v>0</v>
      </c>
      <c r="G879" s="90"/>
      <c r="H879" s="95" t="n">
        <f aca="false">(IF(AND(($B879&gt;=Input!$O$24),($B879&lt;=Input!$O$26)),$H878+Input!$O$25/Input!$O$27,$H878))</f>
        <v>-200000</v>
      </c>
      <c r="I879" s="95" t="n">
        <f aca="false">(IF(AND(($B879&gt;Input!$O$31),($B879&lt;=Input!$O$33)),$I878+Input!$O$32/Input!$O$34,$I878))</f>
        <v>-200000</v>
      </c>
      <c r="J879" s="95" t="n">
        <f aca="false">(IF(AND(($B879&gt;=Input!$O$38),($B879&lt;=Input!$O$40)),$J878+Input!$O$39/Input!$O$41,$J878))</f>
        <v>0</v>
      </c>
      <c r="K879" s="95"/>
      <c r="L879" s="95" t="n">
        <f aca="false">$D879+$E879+$F879+$H879+$I879+$J879</f>
        <v>-216306.521412162</v>
      </c>
    </row>
    <row r="880" customFormat="false" ht="12.8" hidden="false" customHeight="false" outlineLevel="0" collapsed="false">
      <c r="A880" s="87" t="n">
        <v>876</v>
      </c>
      <c r="B880" s="90" t="n">
        <f aca="false">EOMONTH(Input!$C$7,A880)</f>
        <v>69579</v>
      </c>
      <c r="C880" s="90"/>
      <c r="D880" s="95" t="n">
        <f aca="false">IF($B880&gt;Input!$O$24,$D879,($D879+Input!$O$30)*(1+Input!$O$29/(100*12)))</f>
        <v>87713.2018367199</v>
      </c>
      <c r="E880" s="95" t="n">
        <f aca="false">IF($B880&gt;Input!$O$31,$E879,($E879+Input!$O$37)*(1+Input!$O$36/(100*12)))</f>
        <v>95980.2767511178</v>
      </c>
      <c r="F880" s="95" t="n">
        <f aca="false">IF($B880&gt;Input!$O$38,$F879,($F879+Input!$O$44)*(1+Input!$O$43/(100*12)))</f>
        <v>0</v>
      </c>
      <c r="G880" s="90"/>
      <c r="H880" s="95" t="n">
        <f aca="false">(IF(AND(($B880&gt;=Input!$O$24),($B880&lt;=Input!$O$26)),$H879+Input!$O$25/Input!$O$27,$H879))</f>
        <v>-200000</v>
      </c>
      <c r="I880" s="95" t="n">
        <f aca="false">(IF(AND(($B880&gt;Input!$O$31),($B880&lt;=Input!$O$33)),$I879+Input!$O$32/Input!$O$34,$I879))</f>
        <v>-200000</v>
      </c>
      <c r="J880" s="95" t="n">
        <f aca="false">(IF(AND(($B880&gt;=Input!$O$38),($B880&lt;=Input!$O$40)),$J879+Input!$O$39/Input!$O$41,$J879))</f>
        <v>0</v>
      </c>
      <c r="K880" s="95"/>
      <c r="L880" s="95" t="n">
        <f aca="false">$D880+$E880+$F880+$H880+$I880+$J880</f>
        <v>-216306.521412162</v>
      </c>
    </row>
    <row r="881" customFormat="false" ht="12.8" hidden="false" customHeight="false" outlineLevel="0" collapsed="false">
      <c r="A881" s="87" t="n">
        <v>877</v>
      </c>
      <c r="B881" s="90" t="n">
        <f aca="false">EOMONTH(Input!$C$7,A881)</f>
        <v>69610</v>
      </c>
      <c r="C881" s="90"/>
      <c r="D881" s="95" t="n">
        <f aca="false">IF($B881&gt;Input!$O$24,$D880,($D880+Input!$O$30)*(1+Input!$O$29/(100*12)))</f>
        <v>87713.2018367199</v>
      </c>
      <c r="E881" s="95" t="n">
        <f aca="false">IF($B881&gt;Input!$O$31,$E880,($E880+Input!$O$37)*(1+Input!$O$36/(100*12)))</f>
        <v>95980.2767511178</v>
      </c>
      <c r="F881" s="95" t="n">
        <f aca="false">IF($B881&gt;Input!$O$38,$F880,($F880+Input!$O$44)*(1+Input!$O$43/(100*12)))</f>
        <v>0</v>
      </c>
      <c r="G881" s="90"/>
      <c r="H881" s="95" t="n">
        <f aca="false">(IF(AND(($B881&gt;=Input!$O$24),($B881&lt;=Input!$O$26)),$H880+Input!$O$25/Input!$O$27,$H880))</f>
        <v>-200000</v>
      </c>
      <c r="I881" s="95" t="n">
        <f aca="false">(IF(AND(($B881&gt;Input!$O$31),($B881&lt;=Input!$O$33)),$I880+Input!$O$32/Input!$O$34,$I880))</f>
        <v>-200000</v>
      </c>
      <c r="J881" s="95" t="n">
        <f aca="false">(IF(AND(($B881&gt;=Input!$O$38),($B881&lt;=Input!$O$40)),$J880+Input!$O$39/Input!$O$41,$J880))</f>
        <v>0</v>
      </c>
      <c r="K881" s="95"/>
      <c r="L881" s="95" t="n">
        <f aca="false">$D881+$E881+$F881+$H881+$I881+$J881</f>
        <v>-216306.521412162</v>
      </c>
    </row>
    <row r="882" customFormat="false" ht="12.8" hidden="false" customHeight="false" outlineLevel="0" collapsed="false">
      <c r="A882" s="87" t="n">
        <v>878</v>
      </c>
      <c r="B882" s="90" t="n">
        <f aca="false">EOMONTH(Input!$C$7,A882)</f>
        <v>69641</v>
      </c>
      <c r="C882" s="90"/>
      <c r="D882" s="95" t="n">
        <f aca="false">IF($B882&gt;Input!$O$24,$D881,($D881+Input!$O$30)*(1+Input!$O$29/(100*12)))</f>
        <v>87713.2018367199</v>
      </c>
      <c r="E882" s="95" t="n">
        <f aca="false">IF($B882&gt;Input!$O$31,$E881,($E881+Input!$O$37)*(1+Input!$O$36/(100*12)))</f>
        <v>95980.2767511178</v>
      </c>
      <c r="F882" s="95" t="n">
        <f aca="false">IF($B882&gt;Input!$O$38,$F881,($F881+Input!$O$44)*(1+Input!$O$43/(100*12)))</f>
        <v>0</v>
      </c>
      <c r="G882" s="90"/>
      <c r="H882" s="95" t="n">
        <f aca="false">(IF(AND(($B882&gt;=Input!$O$24),($B882&lt;=Input!$O$26)),$H881+Input!$O$25/Input!$O$27,$H881))</f>
        <v>-200000</v>
      </c>
      <c r="I882" s="95" t="n">
        <f aca="false">(IF(AND(($B882&gt;Input!$O$31),($B882&lt;=Input!$O$33)),$I881+Input!$O$32/Input!$O$34,$I881))</f>
        <v>-200000</v>
      </c>
      <c r="J882" s="95" t="n">
        <f aca="false">(IF(AND(($B882&gt;=Input!$O$38),($B882&lt;=Input!$O$40)),$J881+Input!$O$39/Input!$O$41,$J881))</f>
        <v>0</v>
      </c>
      <c r="K882" s="95"/>
      <c r="L882" s="95" t="n">
        <f aca="false">$D882+$E882+$F882+$H882+$I882+$J882</f>
        <v>-216306.521412162</v>
      </c>
    </row>
    <row r="883" customFormat="false" ht="12.8" hidden="false" customHeight="false" outlineLevel="0" collapsed="false">
      <c r="A883" s="87" t="n">
        <v>879</v>
      </c>
      <c r="B883" s="90" t="n">
        <f aca="false">EOMONTH(Input!$C$7,A883)</f>
        <v>69671</v>
      </c>
      <c r="C883" s="90"/>
      <c r="D883" s="95" t="n">
        <f aca="false">IF($B883&gt;Input!$O$24,$D882,($D882+Input!$O$30)*(1+Input!$O$29/(100*12)))</f>
        <v>87713.2018367199</v>
      </c>
      <c r="E883" s="95" t="n">
        <f aca="false">IF($B883&gt;Input!$O$31,$E882,($E882+Input!$O$37)*(1+Input!$O$36/(100*12)))</f>
        <v>95980.2767511178</v>
      </c>
      <c r="F883" s="95" t="n">
        <f aca="false">IF($B883&gt;Input!$O$38,$F882,($F882+Input!$O$44)*(1+Input!$O$43/(100*12)))</f>
        <v>0</v>
      </c>
      <c r="G883" s="90"/>
      <c r="H883" s="95" t="n">
        <f aca="false">(IF(AND(($B883&gt;=Input!$O$24),($B883&lt;=Input!$O$26)),$H882+Input!$O$25/Input!$O$27,$H882))</f>
        <v>-200000</v>
      </c>
      <c r="I883" s="95" t="n">
        <f aca="false">(IF(AND(($B883&gt;Input!$O$31),($B883&lt;=Input!$O$33)),$I882+Input!$O$32/Input!$O$34,$I882))</f>
        <v>-200000</v>
      </c>
      <c r="J883" s="95" t="n">
        <f aca="false">(IF(AND(($B883&gt;=Input!$O$38),($B883&lt;=Input!$O$40)),$J882+Input!$O$39/Input!$O$41,$J882))</f>
        <v>0</v>
      </c>
      <c r="K883" s="95"/>
      <c r="L883" s="95" t="n">
        <f aca="false">$D883+$E883+$F883+$H883+$I883+$J883</f>
        <v>-216306.521412162</v>
      </c>
    </row>
    <row r="884" customFormat="false" ht="12.8" hidden="false" customHeight="false" outlineLevel="0" collapsed="false">
      <c r="A884" s="87" t="n">
        <v>880</v>
      </c>
      <c r="B884" s="90" t="n">
        <f aca="false">EOMONTH(Input!$C$7,A884)</f>
        <v>69702</v>
      </c>
      <c r="C884" s="90"/>
      <c r="D884" s="95" t="n">
        <f aca="false">IF($B884&gt;Input!$O$24,$D883,($D883+Input!$O$30)*(1+Input!$O$29/(100*12)))</f>
        <v>87713.2018367199</v>
      </c>
      <c r="E884" s="95" t="n">
        <f aca="false">IF($B884&gt;Input!$O$31,$E883,($E883+Input!$O$37)*(1+Input!$O$36/(100*12)))</f>
        <v>95980.2767511178</v>
      </c>
      <c r="F884" s="95" t="n">
        <f aca="false">IF($B884&gt;Input!$O$38,$F883,($F883+Input!$O$44)*(1+Input!$O$43/(100*12)))</f>
        <v>0</v>
      </c>
      <c r="G884" s="90"/>
      <c r="H884" s="95" t="n">
        <f aca="false">(IF(AND(($B884&gt;=Input!$O$24),($B884&lt;=Input!$O$26)),$H883+Input!$O$25/Input!$O$27,$H883))</f>
        <v>-200000</v>
      </c>
      <c r="I884" s="95" t="n">
        <f aca="false">(IF(AND(($B884&gt;Input!$O$31),($B884&lt;=Input!$O$33)),$I883+Input!$O$32/Input!$O$34,$I883))</f>
        <v>-200000</v>
      </c>
      <c r="J884" s="95" t="n">
        <f aca="false">(IF(AND(($B884&gt;=Input!$O$38),($B884&lt;=Input!$O$40)),$J883+Input!$O$39/Input!$O$41,$J883))</f>
        <v>0</v>
      </c>
      <c r="K884" s="95"/>
      <c r="L884" s="95" t="n">
        <f aca="false">$D884+$E884+$F884+$H884+$I884+$J884</f>
        <v>-216306.521412162</v>
      </c>
    </row>
    <row r="885" customFormat="false" ht="12.8" hidden="false" customHeight="false" outlineLevel="0" collapsed="false">
      <c r="A885" s="87" t="n">
        <v>881</v>
      </c>
      <c r="B885" s="90" t="n">
        <f aca="false">EOMONTH(Input!$C$7,A885)</f>
        <v>69732</v>
      </c>
      <c r="C885" s="90"/>
      <c r="D885" s="95" t="n">
        <f aca="false">IF($B885&gt;Input!$O$24,$D884,($D884+Input!$O$30)*(1+Input!$O$29/(100*12)))</f>
        <v>87713.2018367199</v>
      </c>
      <c r="E885" s="95" t="n">
        <f aca="false">IF($B885&gt;Input!$O$31,$E884,($E884+Input!$O$37)*(1+Input!$O$36/(100*12)))</f>
        <v>95980.2767511178</v>
      </c>
      <c r="F885" s="95" t="n">
        <f aca="false">IF($B885&gt;Input!$O$38,$F884,($F884+Input!$O$44)*(1+Input!$O$43/(100*12)))</f>
        <v>0</v>
      </c>
      <c r="G885" s="90"/>
      <c r="H885" s="95" t="n">
        <f aca="false">(IF(AND(($B885&gt;=Input!$O$24),($B885&lt;=Input!$O$26)),$H884+Input!$O$25/Input!$O$27,$H884))</f>
        <v>-200000</v>
      </c>
      <c r="I885" s="95" t="n">
        <f aca="false">(IF(AND(($B885&gt;Input!$O$31),($B885&lt;=Input!$O$33)),$I884+Input!$O$32/Input!$O$34,$I884))</f>
        <v>-200000</v>
      </c>
      <c r="J885" s="95" t="n">
        <f aca="false">(IF(AND(($B885&gt;=Input!$O$38),($B885&lt;=Input!$O$40)),$J884+Input!$O$39/Input!$O$41,$J884))</f>
        <v>0</v>
      </c>
      <c r="K885" s="95"/>
      <c r="L885" s="95" t="n">
        <f aca="false">$D885+$E885+$F885+$H885+$I885+$J885</f>
        <v>-216306.521412162</v>
      </c>
    </row>
    <row r="886" customFormat="false" ht="12.8" hidden="false" customHeight="false" outlineLevel="0" collapsed="false">
      <c r="A886" s="87" t="n">
        <v>882</v>
      </c>
      <c r="B886" s="90" t="n">
        <f aca="false">EOMONTH(Input!$C$7,A886)</f>
        <v>69763</v>
      </c>
      <c r="C886" s="90"/>
      <c r="D886" s="95" t="n">
        <f aca="false">IF($B886&gt;Input!$O$24,$D885,($D885+Input!$O$30)*(1+Input!$O$29/(100*12)))</f>
        <v>87713.2018367199</v>
      </c>
      <c r="E886" s="95" t="n">
        <f aca="false">IF($B886&gt;Input!$O$31,$E885,($E885+Input!$O$37)*(1+Input!$O$36/(100*12)))</f>
        <v>95980.2767511178</v>
      </c>
      <c r="F886" s="95" t="n">
        <f aca="false">IF($B886&gt;Input!$O$38,$F885,($F885+Input!$O$44)*(1+Input!$O$43/(100*12)))</f>
        <v>0</v>
      </c>
      <c r="G886" s="90"/>
      <c r="H886" s="95" t="n">
        <f aca="false">(IF(AND(($B886&gt;=Input!$O$24),($B886&lt;=Input!$O$26)),$H885+Input!$O$25/Input!$O$27,$H885))</f>
        <v>-200000</v>
      </c>
      <c r="I886" s="95" t="n">
        <f aca="false">(IF(AND(($B886&gt;Input!$O$31),($B886&lt;=Input!$O$33)),$I885+Input!$O$32/Input!$O$34,$I885))</f>
        <v>-200000</v>
      </c>
      <c r="J886" s="95" t="n">
        <f aca="false">(IF(AND(($B886&gt;=Input!$O$38),($B886&lt;=Input!$O$40)),$J885+Input!$O$39/Input!$O$41,$J885))</f>
        <v>0</v>
      </c>
      <c r="K886" s="95"/>
      <c r="L886" s="95" t="n">
        <f aca="false">$D886+$E886+$F886+$H886+$I886+$J886</f>
        <v>-216306.521412162</v>
      </c>
    </row>
    <row r="887" customFormat="false" ht="12.8" hidden="false" customHeight="false" outlineLevel="0" collapsed="false">
      <c r="A887" s="87" t="n">
        <v>883</v>
      </c>
      <c r="B887" s="90" t="n">
        <f aca="false">EOMONTH(Input!$C$7,A887)</f>
        <v>69794</v>
      </c>
      <c r="C887" s="90"/>
      <c r="D887" s="95" t="n">
        <f aca="false">IF($B887&gt;Input!$O$24,$D886,($D886+Input!$O$30)*(1+Input!$O$29/(100*12)))</f>
        <v>87713.2018367199</v>
      </c>
      <c r="E887" s="95" t="n">
        <f aca="false">IF($B887&gt;Input!$O$31,$E886,($E886+Input!$O$37)*(1+Input!$O$36/(100*12)))</f>
        <v>95980.2767511178</v>
      </c>
      <c r="F887" s="95" t="n">
        <f aca="false">IF($B887&gt;Input!$O$38,$F886,($F886+Input!$O$44)*(1+Input!$O$43/(100*12)))</f>
        <v>0</v>
      </c>
      <c r="G887" s="90"/>
      <c r="H887" s="95" t="n">
        <f aca="false">(IF(AND(($B887&gt;=Input!$O$24),($B887&lt;=Input!$O$26)),$H886+Input!$O$25/Input!$O$27,$H886))</f>
        <v>-200000</v>
      </c>
      <c r="I887" s="95" t="n">
        <f aca="false">(IF(AND(($B887&gt;Input!$O$31),($B887&lt;=Input!$O$33)),$I886+Input!$O$32/Input!$O$34,$I886))</f>
        <v>-200000</v>
      </c>
      <c r="J887" s="95" t="n">
        <f aca="false">(IF(AND(($B887&gt;=Input!$O$38),($B887&lt;=Input!$O$40)),$J886+Input!$O$39/Input!$O$41,$J886))</f>
        <v>0</v>
      </c>
      <c r="K887" s="95"/>
      <c r="L887" s="95" t="n">
        <f aca="false">$D887+$E887+$F887+$H887+$I887+$J887</f>
        <v>-216306.521412162</v>
      </c>
    </row>
    <row r="888" customFormat="false" ht="12.8" hidden="false" customHeight="false" outlineLevel="0" collapsed="false">
      <c r="A888" s="87" t="n">
        <v>884</v>
      </c>
      <c r="B888" s="90" t="n">
        <f aca="false">EOMONTH(Input!$C$7,A888)</f>
        <v>69822</v>
      </c>
      <c r="C888" s="90"/>
      <c r="D888" s="95" t="n">
        <f aca="false">IF($B888&gt;Input!$O$24,$D887,($D887+Input!$O$30)*(1+Input!$O$29/(100*12)))</f>
        <v>87713.2018367199</v>
      </c>
      <c r="E888" s="95" t="n">
        <f aca="false">IF($B888&gt;Input!$O$31,$E887,($E887+Input!$O$37)*(1+Input!$O$36/(100*12)))</f>
        <v>95980.2767511178</v>
      </c>
      <c r="F888" s="95" t="n">
        <f aca="false">IF($B888&gt;Input!$O$38,$F887,($F887+Input!$O$44)*(1+Input!$O$43/(100*12)))</f>
        <v>0</v>
      </c>
      <c r="G888" s="90"/>
      <c r="H888" s="95" t="n">
        <f aca="false">(IF(AND(($B888&gt;=Input!$O$24),($B888&lt;=Input!$O$26)),$H887+Input!$O$25/Input!$O$27,$H887))</f>
        <v>-200000</v>
      </c>
      <c r="I888" s="95" t="n">
        <f aca="false">(IF(AND(($B888&gt;Input!$O$31),($B888&lt;=Input!$O$33)),$I887+Input!$O$32/Input!$O$34,$I887))</f>
        <v>-200000</v>
      </c>
      <c r="J888" s="95" t="n">
        <f aca="false">(IF(AND(($B888&gt;=Input!$O$38),($B888&lt;=Input!$O$40)),$J887+Input!$O$39/Input!$O$41,$J887))</f>
        <v>0</v>
      </c>
      <c r="K888" s="95"/>
      <c r="L888" s="95" t="n">
        <f aca="false">$D888+$E888+$F888+$H888+$I888+$J888</f>
        <v>-216306.521412162</v>
      </c>
    </row>
    <row r="889" customFormat="false" ht="12.8" hidden="false" customHeight="false" outlineLevel="0" collapsed="false">
      <c r="A889" s="87" t="n">
        <v>885</v>
      </c>
      <c r="B889" s="90" t="n">
        <f aca="false">EOMONTH(Input!$C$7,A889)</f>
        <v>69853</v>
      </c>
      <c r="C889" s="90"/>
      <c r="D889" s="95" t="n">
        <f aca="false">IF($B889&gt;Input!$O$24,$D888,($D888+Input!$O$30)*(1+Input!$O$29/(100*12)))</f>
        <v>87713.2018367199</v>
      </c>
      <c r="E889" s="95" t="n">
        <f aca="false">IF($B889&gt;Input!$O$31,$E888,($E888+Input!$O$37)*(1+Input!$O$36/(100*12)))</f>
        <v>95980.2767511178</v>
      </c>
      <c r="F889" s="95" t="n">
        <f aca="false">IF($B889&gt;Input!$O$38,$F888,($F888+Input!$O$44)*(1+Input!$O$43/(100*12)))</f>
        <v>0</v>
      </c>
      <c r="G889" s="90"/>
      <c r="H889" s="95" t="n">
        <f aca="false">(IF(AND(($B889&gt;=Input!$O$24),($B889&lt;=Input!$O$26)),$H888+Input!$O$25/Input!$O$27,$H888))</f>
        <v>-200000</v>
      </c>
      <c r="I889" s="95" t="n">
        <f aca="false">(IF(AND(($B889&gt;Input!$O$31),($B889&lt;=Input!$O$33)),$I888+Input!$O$32/Input!$O$34,$I888))</f>
        <v>-200000</v>
      </c>
      <c r="J889" s="95" t="n">
        <f aca="false">(IF(AND(($B889&gt;=Input!$O$38),($B889&lt;=Input!$O$40)),$J888+Input!$O$39/Input!$O$41,$J888))</f>
        <v>0</v>
      </c>
      <c r="K889" s="95"/>
      <c r="L889" s="95" t="n">
        <f aca="false">$D889+$E889+$F889+$H889+$I889+$J889</f>
        <v>-216306.521412162</v>
      </c>
    </row>
    <row r="890" customFormat="false" ht="12.8" hidden="false" customHeight="false" outlineLevel="0" collapsed="false">
      <c r="A890" s="87" t="n">
        <v>886</v>
      </c>
      <c r="B890" s="90" t="n">
        <f aca="false">EOMONTH(Input!$C$7,A890)</f>
        <v>69883</v>
      </c>
      <c r="C890" s="90"/>
      <c r="D890" s="95" t="n">
        <f aca="false">IF($B890&gt;Input!$O$24,$D889,($D889+Input!$O$30)*(1+Input!$O$29/(100*12)))</f>
        <v>87713.2018367199</v>
      </c>
      <c r="E890" s="95" t="n">
        <f aca="false">IF($B890&gt;Input!$O$31,$E889,($E889+Input!$O$37)*(1+Input!$O$36/(100*12)))</f>
        <v>95980.2767511178</v>
      </c>
      <c r="F890" s="95" t="n">
        <f aca="false">IF($B890&gt;Input!$O$38,$F889,($F889+Input!$O$44)*(1+Input!$O$43/(100*12)))</f>
        <v>0</v>
      </c>
      <c r="G890" s="90"/>
      <c r="H890" s="95" t="n">
        <f aca="false">(IF(AND(($B890&gt;=Input!$O$24),($B890&lt;=Input!$O$26)),$H889+Input!$O$25/Input!$O$27,$H889))</f>
        <v>-200000</v>
      </c>
      <c r="I890" s="95" t="n">
        <f aca="false">(IF(AND(($B890&gt;Input!$O$31),($B890&lt;=Input!$O$33)),$I889+Input!$O$32/Input!$O$34,$I889))</f>
        <v>-200000</v>
      </c>
      <c r="J890" s="95" t="n">
        <f aca="false">(IF(AND(($B890&gt;=Input!$O$38),($B890&lt;=Input!$O$40)),$J889+Input!$O$39/Input!$O$41,$J889))</f>
        <v>0</v>
      </c>
      <c r="K890" s="95"/>
      <c r="L890" s="95" t="n">
        <f aca="false">$D890+$E890+$F890+$H890+$I890+$J890</f>
        <v>-216306.521412162</v>
      </c>
    </row>
    <row r="891" customFormat="false" ht="12.8" hidden="false" customHeight="false" outlineLevel="0" collapsed="false">
      <c r="A891" s="87" t="n">
        <v>887</v>
      </c>
      <c r="B891" s="90" t="n">
        <f aca="false">EOMONTH(Input!$C$7,A891)</f>
        <v>69914</v>
      </c>
      <c r="C891" s="90"/>
      <c r="D891" s="95" t="n">
        <f aca="false">IF($B891&gt;Input!$O$24,$D890,($D890+Input!$O$30)*(1+Input!$O$29/(100*12)))</f>
        <v>87713.2018367199</v>
      </c>
      <c r="E891" s="95" t="n">
        <f aca="false">IF($B891&gt;Input!$O$31,$E890,($E890+Input!$O$37)*(1+Input!$O$36/(100*12)))</f>
        <v>95980.2767511178</v>
      </c>
      <c r="F891" s="95" t="n">
        <f aca="false">IF($B891&gt;Input!$O$38,$F890,($F890+Input!$O$44)*(1+Input!$O$43/(100*12)))</f>
        <v>0</v>
      </c>
      <c r="G891" s="90"/>
      <c r="H891" s="95" t="n">
        <f aca="false">(IF(AND(($B891&gt;=Input!$O$24),($B891&lt;=Input!$O$26)),$H890+Input!$O$25/Input!$O$27,$H890))</f>
        <v>-200000</v>
      </c>
      <c r="I891" s="95" t="n">
        <f aca="false">(IF(AND(($B891&gt;Input!$O$31),($B891&lt;=Input!$O$33)),$I890+Input!$O$32/Input!$O$34,$I890))</f>
        <v>-200000</v>
      </c>
      <c r="J891" s="95" t="n">
        <f aca="false">(IF(AND(($B891&gt;=Input!$O$38),($B891&lt;=Input!$O$40)),$J890+Input!$O$39/Input!$O$41,$J890))</f>
        <v>0</v>
      </c>
      <c r="K891" s="95"/>
      <c r="L891" s="95" t="n">
        <f aca="false">$D891+$E891+$F891+$H891+$I891+$J891</f>
        <v>-216306.521412162</v>
      </c>
    </row>
    <row r="892" customFormat="false" ht="12.8" hidden="false" customHeight="false" outlineLevel="0" collapsed="false">
      <c r="A892" s="87" t="n">
        <v>888</v>
      </c>
      <c r="B892" s="90" t="n">
        <f aca="false">EOMONTH(Input!$C$7,A892)</f>
        <v>69944</v>
      </c>
      <c r="C892" s="90"/>
      <c r="D892" s="95" t="n">
        <f aca="false">IF($B892&gt;Input!$O$24,$D891,($D891+Input!$O$30)*(1+Input!$O$29/(100*12)))</f>
        <v>87713.2018367199</v>
      </c>
      <c r="E892" s="95" t="n">
        <f aca="false">IF($B892&gt;Input!$O$31,$E891,($E891+Input!$O$37)*(1+Input!$O$36/(100*12)))</f>
        <v>95980.2767511178</v>
      </c>
      <c r="F892" s="95" t="n">
        <f aca="false">IF($B892&gt;Input!$O$38,$F891,($F891+Input!$O$44)*(1+Input!$O$43/(100*12)))</f>
        <v>0</v>
      </c>
      <c r="G892" s="90"/>
      <c r="H892" s="95" t="n">
        <f aca="false">(IF(AND(($B892&gt;=Input!$O$24),($B892&lt;=Input!$O$26)),$H891+Input!$O$25/Input!$O$27,$H891))</f>
        <v>-200000</v>
      </c>
      <c r="I892" s="95" t="n">
        <f aca="false">(IF(AND(($B892&gt;Input!$O$31),($B892&lt;=Input!$O$33)),$I891+Input!$O$32/Input!$O$34,$I891))</f>
        <v>-200000</v>
      </c>
      <c r="J892" s="95" t="n">
        <f aca="false">(IF(AND(($B892&gt;=Input!$O$38),($B892&lt;=Input!$O$40)),$J891+Input!$O$39/Input!$O$41,$J891))</f>
        <v>0</v>
      </c>
      <c r="K892" s="95"/>
      <c r="L892" s="95" t="n">
        <f aca="false">$D892+$E892+$F892+$H892+$I892+$J892</f>
        <v>-216306.521412162</v>
      </c>
    </row>
    <row r="893" customFormat="false" ht="12.8" hidden="false" customHeight="false" outlineLevel="0" collapsed="false">
      <c r="A893" s="87" t="n">
        <v>889</v>
      </c>
      <c r="B893" s="90" t="n">
        <f aca="false">EOMONTH(Input!$C$7,A893)</f>
        <v>69975</v>
      </c>
      <c r="C893" s="90"/>
      <c r="D893" s="95" t="n">
        <f aca="false">IF($B893&gt;Input!$O$24,$D892,($D892+Input!$O$30)*(1+Input!$O$29/(100*12)))</f>
        <v>87713.2018367199</v>
      </c>
      <c r="E893" s="95" t="n">
        <f aca="false">IF($B893&gt;Input!$O$31,$E892,($E892+Input!$O$37)*(1+Input!$O$36/(100*12)))</f>
        <v>95980.2767511178</v>
      </c>
      <c r="F893" s="95" t="n">
        <f aca="false">IF($B893&gt;Input!$O$38,$F892,($F892+Input!$O$44)*(1+Input!$O$43/(100*12)))</f>
        <v>0</v>
      </c>
      <c r="G893" s="90"/>
      <c r="H893" s="95" t="n">
        <f aca="false">(IF(AND(($B893&gt;=Input!$O$24),($B893&lt;=Input!$O$26)),$H892+Input!$O$25/Input!$O$27,$H892))</f>
        <v>-200000</v>
      </c>
      <c r="I893" s="95" t="n">
        <f aca="false">(IF(AND(($B893&gt;Input!$O$31),($B893&lt;=Input!$O$33)),$I892+Input!$O$32/Input!$O$34,$I892))</f>
        <v>-200000</v>
      </c>
      <c r="J893" s="95" t="n">
        <f aca="false">(IF(AND(($B893&gt;=Input!$O$38),($B893&lt;=Input!$O$40)),$J892+Input!$O$39/Input!$O$41,$J892))</f>
        <v>0</v>
      </c>
      <c r="K893" s="95"/>
      <c r="L893" s="95" t="n">
        <f aca="false">$D893+$E893+$F893+$H893+$I893+$J893</f>
        <v>-216306.521412162</v>
      </c>
    </row>
    <row r="894" customFormat="false" ht="12.8" hidden="false" customHeight="false" outlineLevel="0" collapsed="false">
      <c r="A894" s="87" t="n">
        <v>890</v>
      </c>
      <c r="B894" s="90" t="n">
        <f aca="false">EOMONTH(Input!$C$7,A894)</f>
        <v>70006</v>
      </c>
      <c r="C894" s="90"/>
      <c r="D894" s="95" t="n">
        <f aca="false">IF($B894&gt;Input!$O$24,$D893,($D893+Input!$O$30)*(1+Input!$O$29/(100*12)))</f>
        <v>87713.2018367199</v>
      </c>
      <c r="E894" s="95" t="n">
        <f aca="false">IF($B894&gt;Input!$O$31,$E893,($E893+Input!$O$37)*(1+Input!$O$36/(100*12)))</f>
        <v>95980.2767511178</v>
      </c>
      <c r="F894" s="95" t="n">
        <f aca="false">IF($B894&gt;Input!$O$38,$F893,($F893+Input!$O$44)*(1+Input!$O$43/(100*12)))</f>
        <v>0</v>
      </c>
      <c r="G894" s="90"/>
      <c r="H894" s="95" t="n">
        <f aca="false">(IF(AND(($B894&gt;=Input!$O$24),($B894&lt;=Input!$O$26)),$H893+Input!$O$25/Input!$O$27,$H893))</f>
        <v>-200000</v>
      </c>
      <c r="I894" s="95" t="n">
        <f aca="false">(IF(AND(($B894&gt;Input!$O$31),($B894&lt;=Input!$O$33)),$I893+Input!$O$32/Input!$O$34,$I893))</f>
        <v>-200000</v>
      </c>
      <c r="J894" s="95" t="n">
        <f aca="false">(IF(AND(($B894&gt;=Input!$O$38),($B894&lt;=Input!$O$40)),$J893+Input!$O$39/Input!$O$41,$J893))</f>
        <v>0</v>
      </c>
      <c r="K894" s="95"/>
      <c r="L894" s="95" t="n">
        <f aca="false">$D894+$E894+$F894+$H894+$I894+$J894</f>
        <v>-216306.521412162</v>
      </c>
    </row>
    <row r="895" customFormat="false" ht="12.8" hidden="false" customHeight="false" outlineLevel="0" collapsed="false">
      <c r="A895" s="87" t="n">
        <v>891</v>
      </c>
      <c r="B895" s="90" t="n">
        <f aca="false">EOMONTH(Input!$C$7,A895)</f>
        <v>70036</v>
      </c>
      <c r="C895" s="90"/>
      <c r="D895" s="95" t="n">
        <f aca="false">IF($B895&gt;Input!$O$24,$D894,($D894+Input!$O$30)*(1+Input!$O$29/(100*12)))</f>
        <v>87713.2018367199</v>
      </c>
      <c r="E895" s="95" t="n">
        <f aca="false">IF($B895&gt;Input!$O$31,$E894,($E894+Input!$O$37)*(1+Input!$O$36/(100*12)))</f>
        <v>95980.2767511178</v>
      </c>
      <c r="F895" s="95" t="n">
        <f aca="false">IF($B895&gt;Input!$O$38,$F894,($F894+Input!$O$44)*(1+Input!$O$43/(100*12)))</f>
        <v>0</v>
      </c>
      <c r="G895" s="90"/>
      <c r="H895" s="95" t="n">
        <f aca="false">(IF(AND(($B895&gt;=Input!$O$24),($B895&lt;=Input!$O$26)),$H894+Input!$O$25/Input!$O$27,$H894))</f>
        <v>-200000</v>
      </c>
      <c r="I895" s="95" t="n">
        <f aca="false">(IF(AND(($B895&gt;Input!$O$31),($B895&lt;=Input!$O$33)),$I894+Input!$O$32/Input!$O$34,$I894))</f>
        <v>-200000</v>
      </c>
      <c r="J895" s="95" t="n">
        <f aca="false">(IF(AND(($B895&gt;=Input!$O$38),($B895&lt;=Input!$O$40)),$J894+Input!$O$39/Input!$O$41,$J894))</f>
        <v>0</v>
      </c>
      <c r="K895" s="95"/>
      <c r="L895" s="95" t="n">
        <f aca="false">$D895+$E895+$F895+$H895+$I895+$J895</f>
        <v>-216306.521412162</v>
      </c>
    </row>
    <row r="896" customFormat="false" ht="12.8" hidden="false" customHeight="false" outlineLevel="0" collapsed="false">
      <c r="A896" s="87" t="n">
        <v>892</v>
      </c>
      <c r="B896" s="90" t="n">
        <f aca="false">EOMONTH(Input!$C$7,A896)</f>
        <v>70067</v>
      </c>
      <c r="C896" s="90"/>
      <c r="D896" s="95" t="n">
        <f aca="false">IF($B896&gt;Input!$O$24,$D895,($D895+Input!$O$30)*(1+Input!$O$29/(100*12)))</f>
        <v>87713.2018367199</v>
      </c>
      <c r="E896" s="95" t="n">
        <f aca="false">IF($B896&gt;Input!$O$31,$E895,($E895+Input!$O$37)*(1+Input!$O$36/(100*12)))</f>
        <v>95980.2767511178</v>
      </c>
      <c r="F896" s="95" t="n">
        <f aca="false">IF($B896&gt;Input!$O$38,$F895,($F895+Input!$O$44)*(1+Input!$O$43/(100*12)))</f>
        <v>0</v>
      </c>
      <c r="G896" s="90"/>
      <c r="H896" s="95" t="n">
        <f aca="false">(IF(AND(($B896&gt;=Input!$O$24),($B896&lt;=Input!$O$26)),$H895+Input!$O$25/Input!$O$27,$H895))</f>
        <v>-200000</v>
      </c>
      <c r="I896" s="95" t="n">
        <f aca="false">(IF(AND(($B896&gt;Input!$O$31),($B896&lt;=Input!$O$33)),$I895+Input!$O$32/Input!$O$34,$I895))</f>
        <v>-200000</v>
      </c>
      <c r="J896" s="95" t="n">
        <f aca="false">(IF(AND(($B896&gt;=Input!$O$38),($B896&lt;=Input!$O$40)),$J895+Input!$O$39/Input!$O$41,$J895))</f>
        <v>0</v>
      </c>
      <c r="K896" s="95"/>
      <c r="L896" s="95" t="n">
        <f aca="false">$D896+$E896+$F896+$H896+$I896+$J896</f>
        <v>-216306.521412162</v>
      </c>
    </row>
    <row r="897" customFormat="false" ht="12.8" hidden="false" customHeight="false" outlineLevel="0" collapsed="false">
      <c r="A897" s="87" t="n">
        <v>893</v>
      </c>
      <c r="B897" s="90" t="n">
        <f aca="false">EOMONTH(Input!$C$7,A897)</f>
        <v>70097</v>
      </c>
      <c r="C897" s="90"/>
      <c r="D897" s="95" t="n">
        <f aca="false">IF($B897&gt;Input!$O$24,$D896,($D896+Input!$O$30)*(1+Input!$O$29/(100*12)))</f>
        <v>87713.2018367199</v>
      </c>
      <c r="E897" s="95" t="n">
        <f aca="false">IF($B897&gt;Input!$O$31,$E896,($E896+Input!$O$37)*(1+Input!$O$36/(100*12)))</f>
        <v>95980.2767511178</v>
      </c>
      <c r="F897" s="95" t="n">
        <f aca="false">IF($B897&gt;Input!$O$38,$F896,($F896+Input!$O$44)*(1+Input!$O$43/(100*12)))</f>
        <v>0</v>
      </c>
      <c r="G897" s="90"/>
      <c r="H897" s="95" t="n">
        <f aca="false">(IF(AND(($B897&gt;=Input!$O$24),($B897&lt;=Input!$O$26)),$H896+Input!$O$25/Input!$O$27,$H896))</f>
        <v>-200000</v>
      </c>
      <c r="I897" s="95" t="n">
        <f aca="false">(IF(AND(($B897&gt;Input!$O$31),($B897&lt;=Input!$O$33)),$I896+Input!$O$32/Input!$O$34,$I896))</f>
        <v>-200000</v>
      </c>
      <c r="J897" s="95" t="n">
        <f aca="false">(IF(AND(($B897&gt;=Input!$O$38),($B897&lt;=Input!$O$40)),$J896+Input!$O$39/Input!$O$41,$J896))</f>
        <v>0</v>
      </c>
      <c r="K897" s="95"/>
      <c r="L897" s="95" t="n">
        <f aca="false">$D897+$E897+$F897+$H897+$I897+$J897</f>
        <v>-216306.521412162</v>
      </c>
    </row>
    <row r="898" customFormat="false" ht="12.8" hidden="false" customHeight="false" outlineLevel="0" collapsed="false">
      <c r="A898" s="87" t="n">
        <v>894</v>
      </c>
      <c r="B898" s="90" t="n">
        <f aca="false">EOMONTH(Input!$C$7,A898)</f>
        <v>70128</v>
      </c>
      <c r="C898" s="90"/>
      <c r="D898" s="95" t="n">
        <f aca="false">IF($B898&gt;Input!$O$24,$D897,($D897+Input!$O$30)*(1+Input!$O$29/(100*12)))</f>
        <v>87713.2018367199</v>
      </c>
      <c r="E898" s="95" t="n">
        <f aca="false">IF($B898&gt;Input!$O$31,$E897,($E897+Input!$O$37)*(1+Input!$O$36/(100*12)))</f>
        <v>95980.2767511178</v>
      </c>
      <c r="F898" s="95" t="n">
        <f aca="false">IF($B898&gt;Input!$O$38,$F897,($F897+Input!$O$44)*(1+Input!$O$43/(100*12)))</f>
        <v>0</v>
      </c>
      <c r="G898" s="90"/>
      <c r="H898" s="95" t="n">
        <f aca="false">(IF(AND(($B898&gt;=Input!$O$24),($B898&lt;=Input!$O$26)),$H897+Input!$O$25/Input!$O$27,$H897))</f>
        <v>-200000</v>
      </c>
      <c r="I898" s="95" t="n">
        <f aca="false">(IF(AND(($B898&gt;Input!$O$31),($B898&lt;=Input!$O$33)),$I897+Input!$O$32/Input!$O$34,$I897))</f>
        <v>-200000</v>
      </c>
      <c r="J898" s="95" t="n">
        <f aca="false">(IF(AND(($B898&gt;=Input!$O$38),($B898&lt;=Input!$O$40)),$J897+Input!$O$39/Input!$O$41,$J897))</f>
        <v>0</v>
      </c>
      <c r="K898" s="95"/>
      <c r="L898" s="95" t="n">
        <f aca="false">$D898+$E898+$F898+$H898+$I898+$J898</f>
        <v>-216306.521412162</v>
      </c>
    </row>
    <row r="899" customFormat="false" ht="12.8" hidden="false" customHeight="false" outlineLevel="0" collapsed="false">
      <c r="A899" s="87" t="n">
        <v>895</v>
      </c>
      <c r="B899" s="90" t="n">
        <f aca="false">EOMONTH(Input!$C$7,A899)</f>
        <v>70159</v>
      </c>
      <c r="C899" s="90"/>
      <c r="D899" s="95" t="n">
        <f aca="false">IF($B899&gt;Input!$O$24,$D898,($D898+Input!$O$30)*(1+Input!$O$29/(100*12)))</f>
        <v>87713.2018367199</v>
      </c>
      <c r="E899" s="95" t="n">
        <f aca="false">IF($B899&gt;Input!$O$31,$E898,($E898+Input!$O$37)*(1+Input!$O$36/(100*12)))</f>
        <v>95980.2767511178</v>
      </c>
      <c r="F899" s="95" t="n">
        <f aca="false">IF($B899&gt;Input!$O$38,$F898,($F898+Input!$O$44)*(1+Input!$O$43/(100*12)))</f>
        <v>0</v>
      </c>
      <c r="G899" s="90"/>
      <c r="H899" s="95" t="n">
        <f aca="false">(IF(AND(($B899&gt;=Input!$O$24),($B899&lt;=Input!$O$26)),$H898+Input!$O$25/Input!$O$27,$H898))</f>
        <v>-200000</v>
      </c>
      <c r="I899" s="95" t="n">
        <f aca="false">(IF(AND(($B899&gt;Input!$O$31),($B899&lt;=Input!$O$33)),$I898+Input!$O$32/Input!$O$34,$I898))</f>
        <v>-200000</v>
      </c>
      <c r="J899" s="95" t="n">
        <f aca="false">(IF(AND(($B899&gt;=Input!$O$38),($B899&lt;=Input!$O$40)),$J898+Input!$O$39/Input!$O$41,$J898))</f>
        <v>0</v>
      </c>
      <c r="K899" s="95"/>
      <c r="L899" s="95" t="n">
        <f aca="false">$D899+$E899+$F899+$H899+$I899+$J899</f>
        <v>-216306.521412162</v>
      </c>
    </row>
    <row r="900" customFormat="false" ht="12.8" hidden="false" customHeight="false" outlineLevel="0" collapsed="false">
      <c r="A900" s="87" t="n">
        <v>896</v>
      </c>
      <c r="B900" s="90" t="n">
        <f aca="false">EOMONTH(Input!$C$7,A900)</f>
        <v>70188</v>
      </c>
      <c r="C900" s="90"/>
      <c r="D900" s="95" t="n">
        <f aca="false">IF($B900&gt;Input!$O$24,$D899,($D899+Input!$O$30)*(1+Input!$O$29/(100*12)))</f>
        <v>87713.2018367199</v>
      </c>
      <c r="E900" s="95" t="n">
        <f aca="false">IF($B900&gt;Input!$O$31,$E899,($E899+Input!$O$37)*(1+Input!$O$36/(100*12)))</f>
        <v>95980.2767511178</v>
      </c>
      <c r="F900" s="95" t="n">
        <f aca="false">IF($B900&gt;Input!$O$38,$F899,($F899+Input!$O$44)*(1+Input!$O$43/(100*12)))</f>
        <v>0</v>
      </c>
      <c r="G900" s="90"/>
      <c r="H900" s="95" t="n">
        <f aca="false">(IF(AND(($B900&gt;=Input!$O$24),($B900&lt;=Input!$O$26)),$H899+Input!$O$25/Input!$O$27,$H899))</f>
        <v>-200000</v>
      </c>
      <c r="I900" s="95" t="n">
        <f aca="false">(IF(AND(($B900&gt;Input!$O$31),($B900&lt;=Input!$O$33)),$I899+Input!$O$32/Input!$O$34,$I899))</f>
        <v>-200000</v>
      </c>
      <c r="J900" s="95" t="n">
        <f aca="false">(IF(AND(($B900&gt;=Input!$O$38),($B900&lt;=Input!$O$40)),$J899+Input!$O$39/Input!$O$41,$J899))</f>
        <v>0</v>
      </c>
      <c r="K900" s="95"/>
      <c r="L900" s="95" t="n">
        <f aca="false">$D900+$E900+$F900+$H900+$I900+$J900</f>
        <v>-216306.521412162</v>
      </c>
    </row>
    <row r="901" customFormat="false" ht="12.8" hidden="false" customHeight="false" outlineLevel="0" collapsed="false">
      <c r="A901" s="87" t="n">
        <v>897</v>
      </c>
      <c r="B901" s="90" t="n">
        <f aca="false">EOMONTH(Input!$C$7,A901)</f>
        <v>70219</v>
      </c>
      <c r="C901" s="90"/>
      <c r="D901" s="95" t="n">
        <f aca="false">IF($B901&gt;Input!$O$24,$D900,($D900+Input!$O$30)*(1+Input!$O$29/(100*12)))</f>
        <v>87713.2018367199</v>
      </c>
      <c r="E901" s="95" t="n">
        <f aca="false">IF($B901&gt;Input!$O$31,$E900,($E900+Input!$O$37)*(1+Input!$O$36/(100*12)))</f>
        <v>95980.2767511178</v>
      </c>
      <c r="F901" s="95" t="n">
        <f aca="false">IF($B901&gt;Input!$O$38,$F900,($F900+Input!$O$44)*(1+Input!$O$43/(100*12)))</f>
        <v>0</v>
      </c>
      <c r="G901" s="90"/>
      <c r="H901" s="95" t="n">
        <f aca="false">(IF(AND(($B901&gt;=Input!$O$24),($B901&lt;=Input!$O$26)),$H900+Input!$O$25/Input!$O$27,$H900))</f>
        <v>-200000</v>
      </c>
      <c r="I901" s="95" t="n">
        <f aca="false">(IF(AND(($B901&gt;Input!$O$31),($B901&lt;=Input!$O$33)),$I900+Input!$O$32/Input!$O$34,$I900))</f>
        <v>-200000</v>
      </c>
      <c r="J901" s="95" t="n">
        <f aca="false">(IF(AND(($B901&gt;=Input!$O$38),($B901&lt;=Input!$O$40)),$J900+Input!$O$39/Input!$O$41,$J900))</f>
        <v>0</v>
      </c>
      <c r="K901" s="95"/>
      <c r="L901" s="95" t="n">
        <f aca="false">$D901+$E901+$F901+$H901+$I901+$J901</f>
        <v>-216306.521412162</v>
      </c>
    </row>
    <row r="902" customFormat="false" ht="12.8" hidden="false" customHeight="false" outlineLevel="0" collapsed="false">
      <c r="A902" s="87" t="n">
        <v>898</v>
      </c>
      <c r="B902" s="90" t="n">
        <f aca="false">EOMONTH(Input!$C$7,A902)</f>
        <v>70249</v>
      </c>
      <c r="C902" s="90"/>
      <c r="D902" s="95" t="n">
        <f aca="false">IF($B902&gt;Input!$O$24,$D901,($D901+Input!$O$30)*(1+Input!$O$29/(100*12)))</f>
        <v>87713.2018367199</v>
      </c>
      <c r="E902" s="95" t="n">
        <f aca="false">IF($B902&gt;Input!$O$31,$E901,($E901+Input!$O$37)*(1+Input!$O$36/(100*12)))</f>
        <v>95980.2767511178</v>
      </c>
      <c r="F902" s="95" t="n">
        <f aca="false">IF($B902&gt;Input!$O$38,$F901,($F901+Input!$O$44)*(1+Input!$O$43/(100*12)))</f>
        <v>0</v>
      </c>
      <c r="G902" s="90"/>
      <c r="H902" s="95" t="n">
        <f aca="false">(IF(AND(($B902&gt;=Input!$O$24),($B902&lt;=Input!$O$26)),$H901+Input!$O$25/Input!$O$27,$H901))</f>
        <v>-200000</v>
      </c>
      <c r="I902" s="95" t="n">
        <f aca="false">(IF(AND(($B902&gt;Input!$O$31),($B902&lt;=Input!$O$33)),$I901+Input!$O$32/Input!$O$34,$I901))</f>
        <v>-200000</v>
      </c>
      <c r="J902" s="95" t="n">
        <f aca="false">(IF(AND(($B902&gt;=Input!$O$38),($B902&lt;=Input!$O$40)),$J901+Input!$O$39/Input!$O$41,$J901))</f>
        <v>0</v>
      </c>
      <c r="K902" s="95"/>
      <c r="L902" s="95" t="n">
        <f aca="false">$D902+$E902+$F902+$H902+$I902+$J902</f>
        <v>-216306.521412162</v>
      </c>
    </row>
    <row r="903" customFormat="false" ht="12.8" hidden="false" customHeight="false" outlineLevel="0" collapsed="false">
      <c r="A903" s="87" t="n">
        <v>899</v>
      </c>
      <c r="B903" s="90" t="n">
        <f aca="false">EOMONTH(Input!$C$7,A903)</f>
        <v>70280</v>
      </c>
      <c r="C903" s="90"/>
      <c r="D903" s="95" t="n">
        <f aca="false">IF($B903&gt;Input!$O$24,$D902,($D902+Input!$O$30)*(1+Input!$O$29/(100*12)))</f>
        <v>87713.2018367199</v>
      </c>
      <c r="E903" s="95" t="n">
        <f aca="false">IF($B903&gt;Input!$O$31,$E902,($E902+Input!$O$37)*(1+Input!$O$36/(100*12)))</f>
        <v>95980.2767511178</v>
      </c>
      <c r="F903" s="95" t="n">
        <f aca="false">IF($B903&gt;Input!$O$38,$F902,($F902+Input!$O$44)*(1+Input!$O$43/(100*12)))</f>
        <v>0</v>
      </c>
      <c r="G903" s="90"/>
      <c r="H903" s="95" t="n">
        <f aca="false">(IF(AND(($B903&gt;=Input!$O$24),($B903&lt;=Input!$O$26)),$H902+Input!$O$25/Input!$O$27,$H902))</f>
        <v>-200000</v>
      </c>
      <c r="I903" s="95" t="n">
        <f aca="false">(IF(AND(($B903&gt;Input!$O$31),($B903&lt;=Input!$O$33)),$I902+Input!$O$32/Input!$O$34,$I902))</f>
        <v>-200000</v>
      </c>
      <c r="J903" s="95" t="n">
        <f aca="false">(IF(AND(($B903&gt;=Input!$O$38),($B903&lt;=Input!$O$40)),$J902+Input!$O$39/Input!$O$41,$J902))</f>
        <v>0</v>
      </c>
      <c r="K903" s="95"/>
      <c r="L903" s="95" t="n">
        <f aca="false">$D903+$E903+$F903+$H903+$I903+$J903</f>
        <v>-216306.521412162</v>
      </c>
    </row>
    <row r="904" customFormat="false" ht="12.8" hidden="false" customHeight="false" outlineLevel="0" collapsed="false">
      <c r="A904" s="87" t="n">
        <v>900</v>
      </c>
      <c r="B904" s="90" t="n">
        <f aca="false">EOMONTH(Input!$C$7,A904)</f>
        <v>70310</v>
      </c>
      <c r="C904" s="90"/>
      <c r="D904" s="95" t="n">
        <f aca="false">IF($B904&gt;Input!$O$24,$D903,($D903+Input!$O$30)*(1+Input!$O$29/(100*12)))</f>
        <v>87713.2018367199</v>
      </c>
      <c r="E904" s="95" t="n">
        <f aca="false">IF($B904&gt;Input!$O$31,$E903,($E903+Input!$O$37)*(1+Input!$O$36/(100*12)))</f>
        <v>95980.2767511178</v>
      </c>
      <c r="F904" s="95" t="n">
        <f aca="false">IF($B904&gt;Input!$O$38,$F903,($F903+Input!$O$44)*(1+Input!$O$43/(100*12)))</f>
        <v>0</v>
      </c>
      <c r="G904" s="90"/>
      <c r="H904" s="95" t="n">
        <f aca="false">(IF(AND(($B904&gt;=Input!$O$24),($B904&lt;=Input!$O$26)),$H903+Input!$O$25/Input!$O$27,$H903))</f>
        <v>-200000</v>
      </c>
      <c r="I904" s="95" t="n">
        <f aca="false">(IF(AND(($B904&gt;Input!$O$31),($B904&lt;=Input!$O$33)),$I903+Input!$O$32/Input!$O$34,$I903))</f>
        <v>-200000</v>
      </c>
      <c r="J904" s="95" t="n">
        <f aca="false">(IF(AND(($B904&gt;=Input!$O$38),($B904&lt;=Input!$O$40)),$J903+Input!$O$39/Input!$O$41,$J903))</f>
        <v>0</v>
      </c>
      <c r="K904" s="95"/>
      <c r="L904" s="95" t="n">
        <f aca="false">$D904+$E904+$F904+$H904+$I904+$J904</f>
        <v>-216306.521412162</v>
      </c>
    </row>
    <row r="905" customFormat="false" ht="12.8" hidden="false" customHeight="false" outlineLevel="0" collapsed="false">
      <c r="A905" s="87" t="n">
        <v>901</v>
      </c>
      <c r="B905" s="90" t="n">
        <f aca="false">EOMONTH(Input!$C$7,A905)</f>
        <v>70341</v>
      </c>
      <c r="C905" s="90"/>
      <c r="D905" s="95" t="n">
        <f aca="false">IF($B905&gt;Input!$O$24,$D904,($D904+Input!$O$30)*(1+Input!$O$29/(100*12)))</f>
        <v>87713.2018367199</v>
      </c>
      <c r="E905" s="95" t="n">
        <f aca="false">IF($B905&gt;Input!$O$31,$E904,($E904+Input!$O$37)*(1+Input!$O$36/(100*12)))</f>
        <v>95980.2767511178</v>
      </c>
      <c r="F905" s="95" t="n">
        <f aca="false">IF($B905&gt;Input!$O$38,$F904,($F904+Input!$O$44)*(1+Input!$O$43/(100*12)))</f>
        <v>0</v>
      </c>
      <c r="G905" s="90"/>
      <c r="H905" s="95" t="n">
        <f aca="false">(IF(AND(($B905&gt;=Input!$O$24),($B905&lt;=Input!$O$26)),$H904+Input!$O$25/Input!$O$27,$H904))</f>
        <v>-200000</v>
      </c>
      <c r="I905" s="95" t="n">
        <f aca="false">(IF(AND(($B905&gt;Input!$O$31),($B905&lt;=Input!$O$33)),$I904+Input!$O$32/Input!$O$34,$I904))</f>
        <v>-200000</v>
      </c>
      <c r="J905" s="95" t="n">
        <f aca="false">(IF(AND(($B905&gt;=Input!$O$38),($B905&lt;=Input!$O$40)),$J904+Input!$O$39/Input!$O$41,$J904))</f>
        <v>0</v>
      </c>
      <c r="K905" s="95"/>
      <c r="L905" s="95" t="n">
        <f aca="false">$D905+$E905+$F905+$H905+$I905+$J905</f>
        <v>-216306.521412162</v>
      </c>
    </row>
    <row r="906" customFormat="false" ht="12.8" hidden="false" customHeight="false" outlineLevel="0" collapsed="false">
      <c r="A906" s="87" t="n">
        <v>902</v>
      </c>
      <c r="B906" s="90" t="n">
        <f aca="false">EOMONTH(Input!$C$7,A906)</f>
        <v>70372</v>
      </c>
      <c r="C906" s="90"/>
      <c r="D906" s="95" t="n">
        <f aca="false">IF($B906&gt;Input!$O$24,$D905,($D905+Input!$O$30)*(1+Input!$O$29/(100*12)))</f>
        <v>87713.2018367199</v>
      </c>
      <c r="E906" s="95" t="n">
        <f aca="false">IF($B906&gt;Input!$O$31,$E905,($E905+Input!$O$37)*(1+Input!$O$36/(100*12)))</f>
        <v>95980.2767511178</v>
      </c>
      <c r="F906" s="95" t="n">
        <f aca="false">IF($B906&gt;Input!$O$38,$F905,($F905+Input!$O$44)*(1+Input!$O$43/(100*12)))</f>
        <v>0</v>
      </c>
      <c r="G906" s="90"/>
      <c r="H906" s="95" t="n">
        <f aca="false">(IF(AND(($B906&gt;=Input!$O$24),($B906&lt;=Input!$O$26)),$H905+Input!$O$25/Input!$O$27,$H905))</f>
        <v>-200000</v>
      </c>
      <c r="I906" s="95" t="n">
        <f aca="false">(IF(AND(($B906&gt;Input!$O$31),($B906&lt;=Input!$O$33)),$I905+Input!$O$32/Input!$O$34,$I905))</f>
        <v>-200000</v>
      </c>
      <c r="J906" s="95" t="n">
        <f aca="false">(IF(AND(($B906&gt;=Input!$O$38),($B906&lt;=Input!$O$40)),$J905+Input!$O$39/Input!$O$41,$J905))</f>
        <v>0</v>
      </c>
      <c r="K906" s="95"/>
      <c r="L906" s="95" t="n">
        <f aca="false">$D906+$E906+$F906+$H906+$I906+$J906</f>
        <v>-216306.521412162</v>
      </c>
    </row>
    <row r="907" customFormat="false" ht="12.8" hidden="false" customHeight="false" outlineLevel="0" collapsed="false">
      <c r="A907" s="87" t="n">
        <v>903</v>
      </c>
      <c r="B907" s="90" t="n">
        <f aca="false">EOMONTH(Input!$C$7,A907)</f>
        <v>70402</v>
      </c>
      <c r="C907" s="90"/>
      <c r="D907" s="95" t="n">
        <f aca="false">IF($B907&gt;Input!$O$24,$D906,($D906+Input!$O$30)*(1+Input!$O$29/(100*12)))</f>
        <v>87713.2018367199</v>
      </c>
      <c r="E907" s="95" t="n">
        <f aca="false">IF($B907&gt;Input!$O$31,$E906,($E906+Input!$O$37)*(1+Input!$O$36/(100*12)))</f>
        <v>95980.2767511178</v>
      </c>
      <c r="F907" s="95" t="n">
        <f aca="false">IF($B907&gt;Input!$O$38,$F906,($F906+Input!$O$44)*(1+Input!$O$43/(100*12)))</f>
        <v>0</v>
      </c>
      <c r="G907" s="90"/>
      <c r="H907" s="95" t="n">
        <f aca="false">(IF(AND(($B907&gt;=Input!$O$24),($B907&lt;=Input!$O$26)),$H906+Input!$O$25/Input!$O$27,$H906))</f>
        <v>-200000</v>
      </c>
      <c r="I907" s="95" t="n">
        <f aca="false">(IF(AND(($B907&gt;Input!$O$31),($B907&lt;=Input!$O$33)),$I906+Input!$O$32/Input!$O$34,$I906))</f>
        <v>-200000</v>
      </c>
      <c r="J907" s="95" t="n">
        <f aca="false">(IF(AND(($B907&gt;=Input!$O$38),($B907&lt;=Input!$O$40)),$J906+Input!$O$39/Input!$O$41,$J906))</f>
        <v>0</v>
      </c>
      <c r="K907" s="95"/>
      <c r="L907" s="95" t="n">
        <f aca="false">$D907+$E907+$F907+$H907+$I907+$J907</f>
        <v>-216306.521412162</v>
      </c>
    </row>
    <row r="908" customFormat="false" ht="12.8" hidden="false" customHeight="false" outlineLevel="0" collapsed="false">
      <c r="A908" s="87" t="n">
        <v>904</v>
      </c>
      <c r="B908" s="90" t="n">
        <f aca="false">EOMONTH(Input!$C$7,A908)</f>
        <v>70433</v>
      </c>
      <c r="C908" s="90"/>
      <c r="D908" s="95" t="n">
        <f aca="false">IF($B908&gt;Input!$O$24,$D907,($D907+Input!$O$30)*(1+Input!$O$29/(100*12)))</f>
        <v>87713.2018367199</v>
      </c>
      <c r="E908" s="95" t="n">
        <f aca="false">IF($B908&gt;Input!$O$31,$E907,($E907+Input!$O$37)*(1+Input!$O$36/(100*12)))</f>
        <v>95980.2767511178</v>
      </c>
      <c r="F908" s="95" t="n">
        <f aca="false">IF($B908&gt;Input!$O$38,$F907,($F907+Input!$O$44)*(1+Input!$O$43/(100*12)))</f>
        <v>0</v>
      </c>
      <c r="G908" s="90"/>
      <c r="H908" s="95" t="n">
        <f aca="false">(IF(AND(($B908&gt;=Input!$O$24),($B908&lt;=Input!$O$26)),$H907+Input!$O$25/Input!$O$27,$H907))</f>
        <v>-200000</v>
      </c>
      <c r="I908" s="95" t="n">
        <f aca="false">(IF(AND(($B908&gt;Input!$O$31),($B908&lt;=Input!$O$33)),$I907+Input!$O$32/Input!$O$34,$I907))</f>
        <v>-200000</v>
      </c>
      <c r="J908" s="95" t="n">
        <f aca="false">(IF(AND(($B908&gt;=Input!$O$38),($B908&lt;=Input!$O$40)),$J907+Input!$O$39/Input!$O$41,$J907))</f>
        <v>0</v>
      </c>
      <c r="K908" s="95"/>
      <c r="L908" s="95" t="n">
        <f aca="false">$D908+$E908+$F908+$H908+$I908+$J908</f>
        <v>-216306.521412162</v>
      </c>
    </row>
    <row r="909" customFormat="false" ht="12.8" hidden="false" customHeight="false" outlineLevel="0" collapsed="false">
      <c r="A909" s="87" t="n">
        <v>905</v>
      </c>
      <c r="B909" s="90" t="n">
        <f aca="false">EOMONTH(Input!$C$7,A909)</f>
        <v>70463</v>
      </c>
      <c r="C909" s="90"/>
      <c r="D909" s="95" t="n">
        <f aca="false">IF($B909&gt;Input!$O$24,$D908,($D908+Input!$O$30)*(1+Input!$O$29/(100*12)))</f>
        <v>87713.2018367199</v>
      </c>
      <c r="E909" s="95" t="n">
        <f aca="false">IF($B909&gt;Input!$O$31,$E908,($E908+Input!$O$37)*(1+Input!$O$36/(100*12)))</f>
        <v>95980.2767511178</v>
      </c>
      <c r="F909" s="95" t="n">
        <f aca="false">IF($B909&gt;Input!$O$38,$F908,($F908+Input!$O$44)*(1+Input!$O$43/(100*12)))</f>
        <v>0</v>
      </c>
      <c r="G909" s="90"/>
      <c r="H909" s="95" t="n">
        <f aca="false">(IF(AND(($B909&gt;=Input!$O$24),($B909&lt;=Input!$O$26)),$H908+Input!$O$25/Input!$O$27,$H908))</f>
        <v>-200000</v>
      </c>
      <c r="I909" s="95" t="n">
        <f aca="false">(IF(AND(($B909&gt;Input!$O$31),($B909&lt;=Input!$O$33)),$I908+Input!$O$32/Input!$O$34,$I908))</f>
        <v>-200000</v>
      </c>
      <c r="J909" s="95" t="n">
        <f aca="false">(IF(AND(($B909&gt;=Input!$O$38),($B909&lt;=Input!$O$40)),$J908+Input!$O$39/Input!$O$41,$J908))</f>
        <v>0</v>
      </c>
      <c r="K909" s="95"/>
      <c r="L909" s="95" t="n">
        <f aca="false">$D909+$E909+$F909+$H909+$I909+$J909</f>
        <v>-216306.521412162</v>
      </c>
    </row>
    <row r="910" customFormat="false" ht="12.8" hidden="false" customHeight="false" outlineLevel="0" collapsed="false">
      <c r="A910" s="87" t="n">
        <v>906</v>
      </c>
      <c r="B910" s="90" t="n">
        <f aca="false">EOMONTH(Input!$C$7,A910)</f>
        <v>70494</v>
      </c>
      <c r="C910" s="90"/>
      <c r="D910" s="95" t="n">
        <f aca="false">IF($B910&gt;Input!$O$24,$D909,($D909+Input!$O$30)*(1+Input!$O$29/(100*12)))</f>
        <v>87713.2018367199</v>
      </c>
      <c r="E910" s="95" t="n">
        <f aca="false">IF($B910&gt;Input!$O$31,$E909,($E909+Input!$O$37)*(1+Input!$O$36/(100*12)))</f>
        <v>95980.2767511178</v>
      </c>
      <c r="F910" s="95" t="n">
        <f aca="false">IF($B910&gt;Input!$O$38,$F909,($F909+Input!$O$44)*(1+Input!$O$43/(100*12)))</f>
        <v>0</v>
      </c>
      <c r="G910" s="90"/>
      <c r="H910" s="95" t="n">
        <f aca="false">(IF(AND(($B910&gt;=Input!$O$24),($B910&lt;=Input!$O$26)),$H909+Input!$O$25/Input!$O$27,$H909))</f>
        <v>-200000</v>
      </c>
      <c r="I910" s="95" t="n">
        <f aca="false">(IF(AND(($B910&gt;Input!$O$31),($B910&lt;=Input!$O$33)),$I909+Input!$O$32/Input!$O$34,$I909))</f>
        <v>-200000</v>
      </c>
      <c r="J910" s="95" t="n">
        <f aca="false">(IF(AND(($B910&gt;=Input!$O$38),($B910&lt;=Input!$O$40)),$J909+Input!$O$39/Input!$O$41,$J909))</f>
        <v>0</v>
      </c>
      <c r="K910" s="95"/>
      <c r="L910" s="95" t="n">
        <f aca="false">$D910+$E910+$F910+$H910+$I910+$J910</f>
        <v>-216306.521412162</v>
      </c>
    </row>
    <row r="911" customFormat="false" ht="12.8" hidden="false" customHeight="false" outlineLevel="0" collapsed="false">
      <c r="A911" s="87" t="n">
        <v>907</v>
      </c>
      <c r="B911" s="90" t="n">
        <f aca="false">EOMONTH(Input!$C$7,A911)</f>
        <v>70525</v>
      </c>
      <c r="C911" s="90"/>
      <c r="D911" s="95" t="n">
        <f aca="false">IF($B911&gt;Input!$O$24,$D910,($D910+Input!$O$30)*(1+Input!$O$29/(100*12)))</f>
        <v>87713.2018367199</v>
      </c>
      <c r="E911" s="95" t="n">
        <f aca="false">IF($B911&gt;Input!$O$31,$E910,($E910+Input!$O$37)*(1+Input!$O$36/(100*12)))</f>
        <v>95980.2767511178</v>
      </c>
      <c r="F911" s="95" t="n">
        <f aca="false">IF($B911&gt;Input!$O$38,$F910,($F910+Input!$O$44)*(1+Input!$O$43/(100*12)))</f>
        <v>0</v>
      </c>
      <c r="G911" s="90"/>
      <c r="H911" s="95" t="n">
        <f aca="false">(IF(AND(($B911&gt;=Input!$O$24),($B911&lt;=Input!$O$26)),$H910+Input!$O$25/Input!$O$27,$H910))</f>
        <v>-200000</v>
      </c>
      <c r="I911" s="95" t="n">
        <f aca="false">(IF(AND(($B911&gt;Input!$O$31),($B911&lt;=Input!$O$33)),$I910+Input!$O$32/Input!$O$34,$I910))</f>
        <v>-200000</v>
      </c>
      <c r="J911" s="95" t="n">
        <f aca="false">(IF(AND(($B911&gt;=Input!$O$38),($B911&lt;=Input!$O$40)),$J910+Input!$O$39/Input!$O$41,$J910))</f>
        <v>0</v>
      </c>
      <c r="K911" s="95"/>
      <c r="L911" s="95" t="n">
        <f aca="false">$D911+$E911+$F911+$H911+$I911+$J911</f>
        <v>-216306.521412162</v>
      </c>
    </row>
    <row r="912" customFormat="false" ht="12.8" hidden="false" customHeight="false" outlineLevel="0" collapsed="false">
      <c r="A912" s="87" t="n">
        <v>908</v>
      </c>
      <c r="B912" s="90" t="n">
        <f aca="false">EOMONTH(Input!$C$7,A912)</f>
        <v>70553</v>
      </c>
      <c r="C912" s="90"/>
      <c r="D912" s="95" t="n">
        <f aca="false">IF($B912&gt;Input!$O$24,$D911,($D911+Input!$O$30)*(1+Input!$O$29/(100*12)))</f>
        <v>87713.2018367199</v>
      </c>
      <c r="E912" s="95" t="n">
        <f aca="false">IF($B912&gt;Input!$O$31,$E911,($E911+Input!$O$37)*(1+Input!$O$36/(100*12)))</f>
        <v>95980.2767511178</v>
      </c>
      <c r="F912" s="95" t="n">
        <f aca="false">IF($B912&gt;Input!$O$38,$F911,($F911+Input!$O$44)*(1+Input!$O$43/(100*12)))</f>
        <v>0</v>
      </c>
      <c r="G912" s="90"/>
      <c r="H912" s="95" t="n">
        <f aca="false">(IF(AND(($B912&gt;=Input!$O$24),($B912&lt;=Input!$O$26)),$H911+Input!$O$25/Input!$O$27,$H911))</f>
        <v>-200000</v>
      </c>
      <c r="I912" s="95" t="n">
        <f aca="false">(IF(AND(($B912&gt;Input!$O$31),($B912&lt;=Input!$O$33)),$I911+Input!$O$32/Input!$O$34,$I911))</f>
        <v>-200000</v>
      </c>
      <c r="J912" s="95" t="n">
        <f aca="false">(IF(AND(($B912&gt;=Input!$O$38),($B912&lt;=Input!$O$40)),$J911+Input!$O$39/Input!$O$41,$J911))</f>
        <v>0</v>
      </c>
      <c r="K912" s="95"/>
      <c r="L912" s="95" t="n">
        <f aca="false">$D912+$E912+$F912+$H912+$I912+$J912</f>
        <v>-216306.521412162</v>
      </c>
    </row>
    <row r="913" customFormat="false" ht="12.8" hidden="false" customHeight="false" outlineLevel="0" collapsed="false">
      <c r="A913" s="87" t="n">
        <v>909</v>
      </c>
      <c r="B913" s="90" t="n">
        <f aca="false">EOMONTH(Input!$C$7,A913)</f>
        <v>70584</v>
      </c>
      <c r="C913" s="90"/>
      <c r="D913" s="95" t="n">
        <f aca="false">IF($B913&gt;Input!$O$24,$D912,($D912+Input!$O$30)*(1+Input!$O$29/(100*12)))</f>
        <v>87713.2018367199</v>
      </c>
      <c r="E913" s="95" t="n">
        <f aca="false">IF($B913&gt;Input!$O$31,$E912,($E912+Input!$O$37)*(1+Input!$O$36/(100*12)))</f>
        <v>95980.2767511178</v>
      </c>
      <c r="F913" s="95" t="n">
        <f aca="false">IF($B913&gt;Input!$O$38,$F912,($F912+Input!$O$44)*(1+Input!$O$43/(100*12)))</f>
        <v>0</v>
      </c>
      <c r="G913" s="90"/>
      <c r="H913" s="95" t="n">
        <f aca="false">(IF(AND(($B913&gt;=Input!$O$24),($B913&lt;=Input!$O$26)),$H912+Input!$O$25/Input!$O$27,$H912))</f>
        <v>-200000</v>
      </c>
      <c r="I913" s="95" t="n">
        <f aca="false">(IF(AND(($B913&gt;Input!$O$31),($B913&lt;=Input!$O$33)),$I912+Input!$O$32/Input!$O$34,$I912))</f>
        <v>-200000</v>
      </c>
      <c r="J913" s="95" t="n">
        <f aca="false">(IF(AND(($B913&gt;=Input!$O$38),($B913&lt;=Input!$O$40)),$J912+Input!$O$39/Input!$O$41,$J912))</f>
        <v>0</v>
      </c>
      <c r="K913" s="95"/>
      <c r="L913" s="95" t="n">
        <f aca="false">$D913+$E913+$F913+$H913+$I913+$J913</f>
        <v>-216306.521412162</v>
      </c>
    </row>
    <row r="914" customFormat="false" ht="12.8" hidden="false" customHeight="false" outlineLevel="0" collapsed="false">
      <c r="A914" s="87" t="n">
        <v>910</v>
      </c>
      <c r="B914" s="90" t="n">
        <f aca="false">EOMONTH(Input!$C$7,A914)</f>
        <v>70614</v>
      </c>
      <c r="C914" s="90"/>
      <c r="D914" s="95" t="n">
        <f aca="false">IF($B914&gt;Input!$O$24,$D913,($D913+Input!$O$30)*(1+Input!$O$29/(100*12)))</f>
        <v>87713.2018367199</v>
      </c>
      <c r="E914" s="95" t="n">
        <f aca="false">IF($B914&gt;Input!$O$31,$E913,($E913+Input!$O$37)*(1+Input!$O$36/(100*12)))</f>
        <v>95980.2767511178</v>
      </c>
      <c r="F914" s="95" t="n">
        <f aca="false">IF($B914&gt;Input!$O$38,$F913,($F913+Input!$O$44)*(1+Input!$O$43/(100*12)))</f>
        <v>0</v>
      </c>
      <c r="G914" s="90"/>
      <c r="H914" s="95" t="n">
        <f aca="false">(IF(AND(($B914&gt;=Input!$O$24),($B914&lt;=Input!$O$26)),$H913+Input!$O$25/Input!$O$27,$H913))</f>
        <v>-200000</v>
      </c>
      <c r="I914" s="95" t="n">
        <f aca="false">(IF(AND(($B914&gt;Input!$O$31),($B914&lt;=Input!$O$33)),$I913+Input!$O$32/Input!$O$34,$I913))</f>
        <v>-200000</v>
      </c>
      <c r="J914" s="95" t="n">
        <f aca="false">(IF(AND(($B914&gt;=Input!$O$38),($B914&lt;=Input!$O$40)),$J913+Input!$O$39/Input!$O$41,$J913))</f>
        <v>0</v>
      </c>
      <c r="K914" s="95"/>
      <c r="L914" s="95" t="n">
        <f aca="false">$D914+$E914+$F914+$H914+$I914+$J914</f>
        <v>-216306.521412162</v>
      </c>
    </row>
    <row r="915" customFormat="false" ht="12.8" hidden="false" customHeight="false" outlineLevel="0" collapsed="false">
      <c r="A915" s="87" t="n">
        <v>911</v>
      </c>
      <c r="B915" s="90" t="n">
        <f aca="false">EOMONTH(Input!$C$7,A915)</f>
        <v>70645</v>
      </c>
      <c r="C915" s="90"/>
      <c r="D915" s="95" t="n">
        <f aca="false">IF($B915&gt;Input!$O$24,$D914,($D914+Input!$O$30)*(1+Input!$O$29/(100*12)))</f>
        <v>87713.2018367199</v>
      </c>
      <c r="E915" s="95" t="n">
        <f aca="false">IF($B915&gt;Input!$O$31,$E914,($E914+Input!$O$37)*(1+Input!$O$36/(100*12)))</f>
        <v>95980.2767511178</v>
      </c>
      <c r="F915" s="95" t="n">
        <f aca="false">IF($B915&gt;Input!$O$38,$F914,($F914+Input!$O$44)*(1+Input!$O$43/(100*12)))</f>
        <v>0</v>
      </c>
      <c r="G915" s="90"/>
      <c r="H915" s="95" t="n">
        <f aca="false">(IF(AND(($B915&gt;=Input!$O$24),($B915&lt;=Input!$O$26)),$H914+Input!$O$25/Input!$O$27,$H914))</f>
        <v>-200000</v>
      </c>
      <c r="I915" s="95" t="n">
        <f aca="false">(IF(AND(($B915&gt;Input!$O$31),($B915&lt;=Input!$O$33)),$I914+Input!$O$32/Input!$O$34,$I914))</f>
        <v>-200000</v>
      </c>
      <c r="J915" s="95" t="n">
        <f aca="false">(IF(AND(($B915&gt;=Input!$O$38),($B915&lt;=Input!$O$40)),$J914+Input!$O$39/Input!$O$41,$J914))</f>
        <v>0</v>
      </c>
      <c r="K915" s="95"/>
      <c r="L915" s="95" t="n">
        <f aca="false">$D915+$E915+$F915+$H915+$I915+$J915</f>
        <v>-216306.521412162</v>
      </c>
    </row>
    <row r="916" customFormat="false" ht="12.8" hidden="false" customHeight="false" outlineLevel="0" collapsed="false">
      <c r="A916" s="87" t="n">
        <v>912</v>
      </c>
      <c r="B916" s="90" t="n">
        <f aca="false">EOMONTH(Input!$C$7,A916)</f>
        <v>70675</v>
      </c>
      <c r="C916" s="90"/>
      <c r="D916" s="95" t="n">
        <f aca="false">IF($B916&gt;Input!$O$24,$D915,($D915+Input!$O$30)*(1+Input!$O$29/(100*12)))</f>
        <v>87713.2018367199</v>
      </c>
      <c r="E916" s="95" t="n">
        <f aca="false">IF($B916&gt;Input!$O$31,$E915,($E915+Input!$O$37)*(1+Input!$O$36/(100*12)))</f>
        <v>95980.2767511178</v>
      </c>
      <c r="F916" s="95" t="n">
        <f aca="false">IF($B916&gt;Input!$O$38,$F915,($F915+Input!$O$44)*(1+Input!$O$43/(100*12)))</f>
        <v>0</v>
      </c>
      <c r="G916" s="90"/>
      <c r="H916" s="95" t="n">
        <f aca="false">(IF(AND(($B916&gt;=Input!$O$24),($B916&lt;=Input!$O$26)),$H915+Input!$O$25/Input!$O$27,$H915))</f>
        <v>-200000</v>
      </c>
      <c r="I916" s="95" t="n">
        <f aca="false">(IF(AND(($B916&gt;Input!$O$31),($B916&lt;=Input!$O$33)),$I915+Input!$O$32/Input!$O$34,$I915))</f>
        <v>-200000</v>
      </c>
      <c r="J916" s="95" t="n">
        <f aca="false">(IF(AND(($B916&gt;=Input!$O$38),($B916&lt;=Input!$O$40)),$J915+Input!$O$39/Input!$O$41,$J915))</f>
        <v>0</v>
      </c>
      <c r="K916" s="95"/>
      <c r="L916" s="95" t="n">
        <f aca="false">$D916+$E916+$F916+$H916+$I916+$J916</f>
        <v>-216306.521412162</v>
      </c>
    </row>
    <row r="917" customFormat="false" ht="12.8" hidden="false" customHeight="false" outlineLevel="0" collapsed="false">
      <c r="A917" s="87" t="n">
        <v>913</v>
      </c>
      <c r="B917" s="90" t="n">
        <f aca="false">EOMONTH(Input!$C$7,A917)</f>
        <v>70706</v>
      </c>
      <c r="C917" s="90"/>
      <c r="D917" s="95" t="n">
        <f aca="false">IF($B917&gt;Input!$O$24,$D916,($D916+Input!$O$30)*(1+Input!$O$29/(100*12)))</f>
        <v>87713.2018367199</v>
      </c>
      <c r="E917" s="95" t="n">
        <f aca="false">IF($B917&gt;Input!$O$31,$E916,($E916+Input!$O$37)*(1+Input!$O$36/(100*12)))</f>
        <v>95980.2767511178</v>
      </c>
      <c r="F917" s="95" t="n">
        <f aca="false">IF($B917&gt;Input!$O$38,$F916,($F916+Input!$O$44)*(1+Input!$O$43/(100*12)))</f>
        <v>0</v>
      </c>
      <c r="G917" s="90"/>
      <c r="H917" s="95" t="n">
        <f aca="false">(IF(AND(($B917&gt;=Input!$O$24),($B917&lt;=Input!$O$26)),$H916+Input!$O$25/Input!$O$27,$H916))</f>
        <v>-200000</v>
      </c>
      <c r="I917" s="95" t="n">
        <f aca="false">(IF(AND(($B917&gt;Input!$O$31),($B917&lt;=Input!$O$33)),$I916+Input!$O$32/Input!$O$34,$I916))</f>
        <v>-200000</v>
      </c>
      <c r="J917" s="95" t="n">
        <f aca="false">(IF(AND(($B917&gt;=Input!$O$38),($B917&lt;=Input!$O$40)),$J916+Input!$O$39/Input!$O$41,$J916))</f>
        <v>0</v>
      </c>
      <c r="K917" s="95"/>
      <c r="L917" s="95" t="n">
        <f aca="false">$D917+$E917+$F917+$H917+$I917+$J917</f>
        <v>-216306.521412162</v>
      </c>
    </row>
    <row r="918" customFormat="false" ht="12.8" hidden="false" customHeight="false" outlineLevel="0" collapsed="false">
      <c r="A918" s="87" t="n">
        <v>914</v>
      </c>
      <c r="B918" s="90" t="n">
        <f aca="false">EOMONTH(Input!$C$7,A918)</f>
        <v>70737</v>
      </c>
      <c r="C918" s="90"/>
      <c r="D918" s="95" t="n">
        <f aca="false">IF($B918&gt;Input!$O$24,$D917,($D917+Input!$O$30)*(1+Input!$O$29/(100*12)))</f>
        <v>87713.2018367199</v>
      </c>
      <c r="E918" s="95" t="n">
        <f aca="false">IF($B918&gt;Input!$O$31,$E917,($E917+Input!$O$37)*(1+Input!$O$36/(100*12)))</f>
        <v>95980.2767511178</v>
      </c>
      <c r="F918" s="95" t="n">
        <f aca="false">IF($B918&gt;Input!$O$38,$F917,($F917+Input!$O$44)*(1+Input!$O$43/(100*12)))</f>
        <v>0</v>
      </c>
      <c r="G918" s="90"/>
      <c r="H918" s="95" t="n">
        <f aca="false">(IF(AND(($B918&gt;=Input!$O$24),($B918&lt;=Input!$O$26)),$H917+Input!$O$25/Input!$O$27,$H917))</f>
        <v>-200000</v>
      </c>
      <c r="I918" s="95" t="n">
        <f aca="false">(IF(AND(($B918&gt;Input!$O$31),($B918&lt;=Input!$O$33)),$I917+Input!$O$32/Input!$O$34,$I917))</f>
        <v>-200000</v>
      </c>
      <c r="J918" s="95" t="n">
        <f aca="false">(IF(AND(($B918&gt;=Input!$O$38),($B918&lt;=Input!$O$40)),$J917+Input!$O$39/Input!$O$41,$J917))</f>
        <v>0</v>
      </c>
      <c r="K918" s="95"/>
      <c r="L918" s="95" t="n">
        <f aca="false">$D918+$E918+$F918+$H918+$I918+$J918</f>
        <v>-216306.521412162</v>
      </c>
    </row>
    <row r="919" customFormat="false" ht="12.8" hidden="false" customHeight="false" outlineLevel="0" collapsed="false">
      <c r="A919" s="87" t="n">
        <v>915</v>
      </c>
      <c r="B919" s="90" t="n">
        <f aca="false">EOMONTH(Input!$C$7,A919)</f>
        <v>70767</v>
      </c>
      <c r="C919" s="90"/>
      <c r="D919" s="95" t="n">
        <f aca="false">IF($B919&gt;Input!$O$24,$D918,($D918+Input!$O$30)*(1+Input!$O$29/(100*12)))</f>
        <v>87713.2018367199</v>
      </c>
      <c r="E919" s="95" t="n">
        <f aca="false">IF($B919&gt;Input!$O$31,$E918,($E918+Input!$O$37)*(1+Input!$O$36/(100*12)))</f>
        <v>95980.2767511178</v>
      </c>
      <c r="F919" s="95" t="n">
        <f aca="false">IF($B919&gt;Input!$O$38,$F918,($F918+Input!$O$44)*(1+Input!$O$43/(100*12)))</f>
        <v>0</v>
      </c>
      <c r="G919" s="90"/>
      <c r="H919" s="95" t="n">
        <f aca="false">(IF(AND(($B919&gt;=Input!$O$24),($B919&lt;=Input!$O$26)),$H918+Input!$O$25/Input!$O$27,$H918))</f>
        <v>-200000</v>
      </c>
      <c r="I919" s="95" t="n">
        <f aca="false">(IF(AND(($B919&gt;Input!$O$31),($B919&lt;=Input!$O$33)),$I918+Input!$O$32/Input!$O$34,$I918))</f>
        <v>-200000</v>
      </c>
      <c r="J919" s="95" t="n">
        <f aca="false">(IF(AND(($B919&gt;=Input!$O$38),($B919&lt;=Input!$O$40)),$J918+Input!$O$39/Input!$O$41,$J918))</f>
        <v>0</v>
      </c>
      <c r="K919" s="95"/>
      <c r="L919" s="95" t="n">
        <f aca="false">$D919+$E919+$F919+$H919+$I919+$J919</f>
        <v>-216306.521412162</v>
      </c>
    </row>
    <row r="920" customFormat="false" ht="12.8" hidden="false" customHeight="false" outlineLevel="0" collapsed="false">
      <c r="A920" s="87" t="n">
        <v>916</v>
      </c>
      <c r="B920" s="90" t="n">
        <f aca="false">EOMONTH(Input!$C$7,A920)</f>
        <v>70798</v>
      </c>
      <c r="C920" s="90"/>
      <c r="D920" s="95" t="n">
        <f aca="false">IF($B920&gt;Input!$O$24,$D919,($D919+Input!$O$30)*(1+Input!$O$29/(100*12)))</f>
        <v>87713.2018367199</v>
      </c>
      <c r="E920" s="95" t="n">
        <f aca="false">IF($B920&gt;Input!$O$31,$E919,($E919+Input!$O$37)*(1+Input!$O$36/(100*12)))</f>
        <v>95980.2767511178</v>
      </c>
      <c r="F920" s="95" t="n">
        <f aca="false">IF($B920&gt;Input!$O$38,$F919,($F919+Input!$O$44)*(1+Input!$O$43/(100*12)))</f>
        <v>0</v>
      </c>
      <c r="G920" s="90"/>
      <c r="H920" s="95" t="n">
        <f aca="false">(IF(AND(($B920&gt;=Input!$O$24),($B920&lt;=Input!$O$26)),$H919+Input!$O$25/Input!$O$27,$H919))</f>
        <v>-200000</v>
      </c>
      <c r="I920" s="95" t="n">
        <f aca="false">(IF(AND(($B920&gt;Input!$O$31),($B920&lt;=Input!$O$33)),$I919+Input!$O$32/Input!$O$34,$I919))</f>
        <v>-200000</v>
      </c>
      <c r="J920" s="95" t="n">
        <f aca="false">(IF(AND(($B920&gt;=Input!$O$38),($B920&lt;=Input!$O$40)),$J919+Input!$O$39/Input!$O$41,$J919))</f>
        <v>0</v>
      </c>
      <c r="K920" s="95"/>
      <c r="L920" s="95" t="n">
        <f aca="false">$D920+$E920+$F920+$H920+$I920+$J920</f>
        <v>-216306.521412162</v>
      </c>
    </row>
    <row r="921" customFormat="false" ht="12.8" hidden="false" customHeight="false" outlineLevel="0" collapsed="false">
      <c r="A921" s="87" t="n">
        <v>917</v>
      </c>
      <c r="B921" s="90" t="n">
        <f aca="false">EOMONTH(Input!$C$7,A921)</f>
        <v>70828</v>
      </c>
      <c r="C921" s="90"/>
      <c r="D921" s="95" t="n">
        <f aca="false">IF($B921&gt;Input!$O$24,$D920,($D920+Input!$O$30)*(1+Input!$O$29/(100*12)))</f>
        <v>87713.2018367199</v>
      </c>
      <c r="E921" s="95" t="n">
        <f aca="false">IF($B921&gt;Input!$O$31,$E920,($E920+Input!$O$37)*(1+Input!$O$36/(100*12)))</f>
        <v>95980.2767511178</v>
      </c>
      <c r="F921" s="95" t="n">
        <f aca="false">IF($B921&gt;Input!$O$38,$F920,($F920+Input!$O$44)*(1+Input!$O$43/(100*12)))</f>
        <v>0</v>
      </c>
      <c r="G921" s="90"/>
      <c r="H921" s="95" t="n">
        <f aca="false">(IF(AND(($B921&gt;=Input!$O$24),($B921&lt;=Input!$O$26)),$H920+Input!$O$25/Input!$O$27,$H920))</f>
        <v>-200000</v>
      </c>
      <c r="I921" s="95" t="n">
        <f aca="false">(IF(AND(($B921&gt;Input!$O$31),($B921&lt;=Input!$O$33)),$I920+Input!$O$32/Input!$O$34,$I920))</f>
        <v>-200000</v>
      </c>
      <c r="J921" s="95" t="n">
        <f aca="false">(IF(AND(($B921&gt;=Input!$O$38),($B921&lt;=Input!$O$40)),$J920+Input!$O$39/Input!$O$41,$J920))</f>
        <v>0</v>
      </c>
      <c r="K921" s="95"/>
      <c r="L921" s="95" t="n">
        <f aca="false">$D921+$E921+$F921+$H921+$I921+$J921</f>
        <v>-216306.521412162</v>
      </c>
    </row>
    <row r="922" customFormat="false" ht="12.8" hidden="false" customHeight="false" outlineLevel="0" collapsed="false">
      <c r="A922" s="87" t="n">
        <v>918</v>
      </c>
      <c r="B922" s="90" t="n">
        <f aca="false">EOMONTH(Input!$C$7,A922)</f>
        <v>70859</v>
      </c>
      <c r="C922" s="90"/>
      <c r="D922" s="95" t="n">
        <f aca="false">IF($B922&gt;Input!$O$24,$D921,($D921+Input!$O$30)*(1+Input!$O$29/(100*12)))</f>
        <v>87713.2018367199</v>
      </c>
      <c r="E922" s="95" t="n">
        <f aca="false">IF($B922&gt;Input!$O$31,$E921,($E921+Input!$O$37)*(1+Input!$O$36/(100*12)))</f>
        <v>95980.2767511178</v>
      </c>
      <c r="F922" s="95" t="n">
        <f aca="false">IF($B922&gt;Input!$O$38,$F921,($F921+Input!$O$44)*(1+Input!$O$43/(100*12)))</f>
        <v>0</v>
      </c>
      <c r="G922" s="90"/>
      <c r="H922" s="95" t="n">
        <f aca="false">(IF(AND(($B922&gt;=Input!$O$24),($B922&lt;=Input!$O$26)),$H921+Input!$O$25/Input!$O$27,$H921))</f>
        <v>-200000</v>
      </c>
      <c r="I922" s="95" t="n">
        <f aca="false">(IF(AND(($B922&gt;Input!$O$31),($B922&lt;=Input!$O$33)),$I921+Input!$O$32/Input!$O$34,$I921))</f>
        <v>-200000</v>
      </c>
      <c r="J922" s="95" t="n">
        <f aca="false">(IF(AND(($B922&gt;=Input!$O$38),($B922&lt;=Input!$O$40)),$J921+Input!$O$39/Input!$O$41,$J921))</f>
        <v>0</v>
      </c>
      <c r="K922" s="95"/>
      <c r="L922" s="95" t="n">
        <f aca="false">$D922+$E922+$F922+$H922+$I922+$J922</f>
        <v>-216306.521412162</v>
      </c>
    </row>
    <row r="923" customFormat="false" ht="12.8" hidden="false" customHeight="false" outlineLevel="0" collapsed="false">
      <c r="A923" s="87" t="n">
        <v>919</v>
      </c>
      <c r="B923" s="90" t="n">
        <f aca="false">EOMONTH(Input!$C$7,A923)</f>
        <v>70890</v>
      </c>
      <c r="C923" s="90"/>
      <c r="D923" s="95" t="n">
        <f aca="false">IF($B923&gt;Input!$O$24,$D922,($D922+Input!$O$30)*(1+Input!$O$29/(100*12)))</f>
        <v>87713.2018367199</v>
      </c>
      <c r="E923" s="95" t="n">
        <f aca="false">IF($B923&gt;Input!$O$31,$E922,($E922+Input!$O$37)*(1+Input!$O$36/(100*12)))</f>
        <v>95980.2767511178</v>
      </c>
      <c r="F923" s="95" t="n">
        <f aca="false">IF($B923&gt;Input!$O$38,$F922,($F922+Input!$O$44)*(1+Input!$O$43/(100*12)))</f>
        <v>0</v>
      </c>
      <c r="G923" s="90"/>
      <c r="H923" s="95" t="n">
        <f aca="false">(IF(AND(($B923&gt;=Input!$O$24),($B923&lt;=Input!$O$26)),$H922+Input!$O$25/Input!$O$27,$H922))</f>
        <v>-200000</v>
      </c>
      <c r="I923" s="95" t="n">
        <f aca="false">(IF(AND(($B923&gt;Input!$O$31),($B923&lt;=Input!$O$33)),$I922+Input!$O$32/Input!$O$34,$I922))</f>
        <v>-200000</v>
      </c>
      <c r="J923" s="95" t="n">
        <f aca="false">(IF(AND(($B923&gt;=Input!$O$38),($B923&lt;=Input!$O$40)),$J922+Input!$O$39/Input!$O$41,$J922))</f>
        <v>0</v>
      </c>
      <c r="K923" s="95"/>
      <c r="L923" s="95" t="n">
        <f aca="false">$D923+$E923+$F923+$H923+$I923+$J923</f>
        <v>-216306.521412162</v>
      </c>
    </row>
    <row r="924" customFormat="false" ht="12.8" hidden="false" customHeight="false" outlineLevel="0" collapsed="false">
      <c r="A924" s="87" t="n">
        <v>920</v>
      </c>
      <c r="B924" s="90" t="n">
        <f aca="false">EOMONTH(Input!$C$7,A924)</f>
        <v>70918</v>
      </c>
      <c r="C924" s="90"/>
      <c r="D924" s="95" t="n">
        <f aca="false">IF($B924&gt;Input!$O$24,$D923,($D923+Input!$O$30)*(1+Input!$O$29/(100*12)))</f>
        <v>87713.2018367199</v>
      </c>
      <c r="E924" s="95" t="n">
        <f aca="false">IF($B924&gt;Input!$O$31,$E923,($E923+Input!$O$37)*(1+Input!$O$36/(100*12)))</f>
        <v>95980.2767511178</v>
      </c>
      <c r="F924" s="95" t="n">
        <f aca="false">IF($B924&gt;Input!$O$38,$F923,($F923+Input!$O$44)*(1+Input!$O$43/(100*12)))</f>
        <v>0</v>
      </c>
      <c r="G924" s="90"/>
      <c r="H924" s="95" t="n">
        <f aca="false">(IF(AND(($B924&gt;=Input!$O$24),($B924&lt;=Input!$O$26)),$H923+Input!$O$25/Input!$O$27,$H923))</f>
        <v>-200000</v>
      </c>
      <c r="I924" s="95" t="n">
        <f aca="false">(IF(AND(($B924&gt;Input!$O$31),($B924&lt;=Input!$O$33)),$I923+Input!$O$32/Input!$O$34,$I923))</f>
        <v>-200000</v>
      </c>
      <c r="J924" s="95" t="n">
        <f aca="false">(IF(AND(($B924&gt;=Input!$O$38),($B924&lt;=Input!$O$40)),$J923+Input!$O$39/Input!$O$41,$J923))</f>
        <v>0</v>
      </c>
      <c r="K924" s="95"/>
      <c r="L924" s="95" t="n">
        <f aca="false">$D924+$E924+$F924+$H924+$I924+$J924</f>
        <v>-216306.521412162</v>
      </c>
    </row>
    <row r="925" customFormat="false" ht="12.8" hidden="false" customHeight="false" outlineLevel="0" collapsed="false">
      <c r="A925" s="87" t="n">
        <v>921</v>
      </c>
      <c r="B925" s="90" t="n">
        <f aca="false">EOMONTH(Input!$C$7,A925)</f>
        <v>70949</v>
      </c>
      <c r="C925" s="90"/>
      <c r="D925" s="95" t="n">
        <f aca="false">IF($B925&gt;Input!$O$24,$D924,($D924+Input!$O$30)*(1+Input!$O$29/(100*12)))</f>
        <v>87713.2018367199</v>
      </c>
      <c r="E925" s="95" t="n">
        <f aca="false">IF($B925&gt;Input!$O$31,$E924,($E924+Input!$O$37)*(1+Input!$O$36/(100*12)))</f>
        <v>95980.2767511178</v>
      </c>
      <c r="F925" s="95" t="n">
        <f aca="false">IF($B925&gt;Input!$O$38,$F924,($F924+Input!$O$44)*(1+Input!$O$43/(100*12)))</f>
        <v>0</v>
      </c>
      <c r="G925" s="90"/>
      <c r="H925" s="95" t="n">
        <f aca="false">(IF(AND(($B925&gt;=Input!$O$24),($B925&lt;=Input!$O$26)),$H924+Input!$O$25/Input!$O$27,$H924))</f>
        <v>-200000</v>
      </c>
      <c r="I925" s="95" t="n">
        <f aca="false">(IF(AND(($B925&gt;Input!$O$31),($B925&lt;=Input!$O$33)),$I924+Input!$O$32/Input!$O$34,$I924))</f>
        <v>-200000</v>
      </c>
      <c r="J925" s="95" t="n">
        <f aca="false">(IF(AND(($B925&gt;=Input!$O$38),($B925&lt;=Input!$O$40)),$J924+Input!$O$39/Input!$O$41,$J924))</f>
        <v>0</v>
      </c>
      <c r="K925" s="95"/>
      <c r="L925" s="95" t="n">
        <f aca="false">$D925+$E925+$F925+$H925+$I925+$J925</f>
        <v>-216306.521412162</v>
      </c>
    </row>
    <row r="926" customFormat="false" ht="12.8" hidden="false" customHeight="false" outlineLevel="0" collapsed="false">
      <c r="A926" s="87" t="n">
        <v>922</v>
      </c>
      <c r="B926" s="90" t="n">
        <f aca="false">EOMONTH(Input!$C$7,A926)</f>
        <v>70979</v>
      </c>
      <c r="C926" s="90"/>
      <c r="D926" s="95" t="n">
        <f aca="false">IF($B926&gt;Input!$O$24,$D925,($D925+Input!$O$30)*(1+Input!$O$29/(100*12)))</f>
        <v>87713.2018367199</v>
      </c>
      <c r="E926" s="95" t="n">
        <f aca="false">IF($B926&gt;Input!$O$31,$E925,($E925+Input!$O$37)*(1+Input!$O$36/(100*12)))</f>
        <v>95980.2767511178</v>
      </c>
      <c r="F926" s="95" t="n">
        <f aca="false">IF($B926&gt;Input!$O$38,$F925,($F925+Input!$O$44)*(1+Input!$O$43/(100*12)))</f>
        <v>0</v>
      </c>
      <c r="G926" s="90"/>
      <c r="H926" s="95" t="n">
        <f aca="false">(IF(AND(($B926&gt;=Input!$O$24),($B926&lt;=Input!$O$26)),$H925+Input!$O$25/Input!$O$27,$H925))</f>
        <v>-200000</v>
      </c>
      <c r="I926" s="95" t="n">
        <f aca="false">(IF(AND(($B926&gt;Input!$O$31),($B926&lt;=Input!$O$33)),$I925+Input!$O$32/Input!$O$34,$I925))</f>
        <v>-200000</v>
      </c>
      <c r="J926" s="95" t="n">
        <f aca="false">(IF(AND(($B926&gt;=Input!$O$38),($B926&lt;=Input!$O$40)),$J925+Input!$O$39/Input!$O$41,$J925))</f>
        <v>0</v>
      </c>
      <c r="K926" s="95"/>
      <c r="L926" s="95" t="n">
        <f aca="false">$D926+$E926+$F926+$H926+$I926+$J926</f>
        <v>-216306.521412162</v>
      </c>
    </row>
    <row r="927" customFormat="false" ht="12.8" hidden="false" customHeight="false" outlineLevel="0" collapsed="false">
      <c r="A927" s="87" t="n">
        <v>923</v>
      </c>
      <c r="B927" s="90" t="n">
        <f aca="false">EOMONTH(Input!$C$7,A927)</f>
        <v>71010</v>
      </c>
      <c r="C927" s="90"/>
      <c r="D927" s="95" t="n">
        <f aca="false">IF($B927&gt;Input!$O$24,$D926,($D926+Input!$O$30)*(1+Input!$O$29/(100*12)))</f>
        <v>87713.2018367199</v>
      </c>
      <c r="E927" s="95" t="n">
        <f aca="false">IF($B927&gt;Input!$O$31,$E926,($E926+Input!$O$37)*(1+Input!$O$36/(100*12)))</f>
        <v>95980.2767511178</v>
      </c>
      <c r="F927" s="95" t="n">
        <f aca="false">IF($B927&gt;Input!$O$38,$F926,($F926+Input!$O$44)*(1+Input!$O$43/(100*12)))</f>
        <v>0</v>
      </c>
      <c r="G927" s="90"/>
      <c r="H927" s="95" t="n">
        <f aca="false">(IF(AND(($B927&gt;=Input!$O$24),($B927&lt;=Input!$O$26)),$H926+Input!$O$25/Input!$O$27,$H926))</f>
        <v>-200000</v>
      </c>
      <c r="I927" s="95" t="n">
        <f aca="false">(IF(AND(($B927&gt;Input!$O$31),($B927&lt;=Input!$O$33)),$I926+Input!$O$32/Input!$O$34,$I926))</f>
        <v>-200000</v>
      </c>
      <c r="J927" s="95" t="n">
        <f aca="false">(IF(AND(($B927&gt;=Input!$O$38),($B927&lt;=Input!$O$40)),$J926+Input!$O$39/Input!$O$41,$J926))</f>
        <v>0</v>
      </c>
      <c r="K927" s="95"/>
      <c r="L927" s="95" t="n">
        <f aca="false">$D927+$E927+$F927+$H927+$I927+$J927</f>
        <v>-216306.521412162</v>
      </c>
    </row>
    <row r="928" customFormat="false" ht="12.8" hidden="false" customHeight="false" outlineLevel="0" collapsed="false">
      <c r="A928" s="87" t="n">
        <v>924</v>
      </c>
      <c r="B928" s="90" t="n">
        <f aca="false">EOMONTH(Input!$C$7,A928)</f>
        <v>71040</v>
      </c>
      <c r="C928" s="90"/>
      <c r="D928" s="95" t="n">
        <f aca="false">IF($B928&gt;Input!$O$24,$D927,($D927+Input!$O$30)*(1+Input!$O$29/(100*12)))</f>
        <v>87713.2018367199</v>
      </c>
      <c r="E928" s="95" t="n">
        <f aca="false">IF($B928&gt;Input!$O$31,$E927,($E927+Input!$O$37)*(1+Input!$O$36/(100*12)))</f>
        <v>95980.2767511178</v>
      </c>
      <c r="F928" s="95" t="n">
        <f aca="false">IF($B928&gt;Input!$O$38,$F927,($F927+Input!$O$44)*(1+Input!$O$43/(100*12)))</f>
        <v>0</v>
      </c>
      <c r="G928" s="90"/>
      <c r="H928" s="95" t="n">
        <f aca="false">(IF(AND(($B928&gt;=Input!$O$24),($B928&lt;=Input!$O$26)),$H927+Input!$O$25/Input!$O$27,$H927))</f>
        <v>-200000</v>
      </c>
      <c r="I928" s="95" t="n">
        <f aca="false">(IF(AND(($B928&gt;Input!$O$31),($B928&lt;=Input!$O$33)),$I927+Input!$O$32/Input!$O$34,$I927))</f>
        <v>-200000</v>
      </c>
      <c r="J928" s="95" t="n">
        <f aca="false">(IF(AND(($B928&gt;=Input!$O$38),($B928&lt;=Input!$O$40)),$J927+Input!$O$39/Input!$O$41,$J927))</f>
        <v>0</v>
      </c>
      <c r="K928" s="95"/>
      <c r="L928" s="95" t="n">
        <f aca="false">$D928+$E928+$F928+$H928+$I928+$J928</f>
        <v>-216306.521412162</v>
      </c>
    </row>
    <row r="929" customFormat="false" ht="12.8" hidden="false" customHeight="false" outlineLevel="0" collapsed="false">
      <c r="A929" s="87" t="n">
        <v>925</v>
      </c>
      <c r="B929" s="90" t="n">
        <f aca="false">EOMONTH(Input!$C$7,A929)</f>
        <v>71071</v>
      </c>
      <c r="C929" s="90"/>
      <c r="D929" s="95" t="n">
        <f aca="false">IF($B929&gt;Input!$O$24,$D928,($D928+Input!$O$30)*(1+Input!$O$29/(100*12)))</f>
        <v>87713.2018367199</v>
      </c>
      <c r="E929" s="95" t="n">
        <f aca="false">IF($B929&gt;Input!$O$31,$E928,($E928+Input!$O$37)*(1+Input!$O$36/(100*12)))</f>
        <v>95980.2767511178</v>
      </c>
      <c r="F929" s="95" t="n">
        <f aca="false">IF($B929&gt;Input!$O$38,$F928,($F928+Input!$O$44)*(1+Input!$O$43/(100*12)))</f>
        <v>0</v>
      </c>
      <c r="G929" s="90"/>
      <c r="H929" s="95" t="n">
        <f aca="false">(IF(AND(($B929&gt;=Input!$O$24),($B929&lt;=Input!$O$26)),$H928+Input!$O$25/Input!$O$27,$H928))</f>
        <v>-200000</v>
      </c>
      <c r="I929" s="95" t="n">
        <f aca="false">(IF(AND(($B929&gt;Input!$O$31),($B929&lt;=Input!$O$33)),$I928+Input!$O$32/Input!$O$34,$I928))</f>
        <v>-200000</v>
      </c>
      <c r="J929" s="95" t="n">
        <f aca="false">(IF(AND(($B929&gt;=Input!$O$38),($B929&lt;=Input!$O$40)),$J928+Input!$O$39/Input!$O$41,$J928))</f>
        <v>0</v>
      </c>
      <c r="K929" s="95"/>
      <c r="L929" s="95" t="n">
        <f aca="false">$D929+$E929+$F929+$H929+$I929+$J929</f>
        <v>-216306.521412162</v>
      </c>
    </row>
    <row r="930" customFormat="false" ht="12.8" hidden="false" customHeight="false" outlineLevel="0" collapsed="false">
      <c r="A930" s="87" t="n">
        <v>926</v>
      </c>
      <c r="B930" s="90" t="n">
        <f aca="false">EOMONTH(Input!$C$7,A930)</f>
        <v>71102</v>
      </c>
      <c r="C930" s="90"/>
      <c r="D930" s="95" t="n">
        <f aca="false">IF($B930&gt;Input!$O$24,$D929,($D929+Input!$O$30)*(1+Input!$O$29/(100*12)))</f>
        <v>87713.2018367199</v>
      </c>
      <c r="E930" s="95" t="n">
        <f aca="false">IF($B930&gt;Input!$O$31,$E929,($E929+Input!$O$37)*(1+Input!$O$36/(100*12)))</f>
        <v>95980.2767511178</v>
      </c>
      <c r="F930" s="95" t="n">
        <f aca="false">IF($B930&gt;Input!$O$38,$F929,($F929+Input!$O$44)*(1+Input!$O$43/(100*12)))</f>
        <v>0</v>
      </c>
      <c r="G930" s="90"/>
      <c r="H930" s="95" t="n">
        <f aca="false">(IF(AND(($B930&gt;=Input!$O$24),($B930&lt;=Input!$O$26)),$H929+Input!$O$25/Input!$O$27,$H929))</f>
        <v>-200000</v>
      </c>
      <c r="I930" s="95" t="n">
        <f aca="false">(IF(AND(($B930&gt;Input!$O$31),($B930&lt;=Input!$O$33)),$I929+Input!$O$32/Input!$O$34,$I929))</f>
        <v>-200000</v>
      </c>
      <c r="J930" s="95" t="n">
        <f aca="false">(IF(AND(($B930&gt;=Input!$O$38),($B930&lt;=Input!$O$40)),$J929+Input!$O$39/Input!$O$41,$J929))</f>
        <v>0</v>
      </c>
      <c r="K930" s="95"/>
      <c r="L930" s="95" t="n">
        <f aca="false">$D930+$E930+$F930+$H930+$I930+$J930</f>
        <v>-216306.521412162</v>
      </c>
    </row>
    <row r="931" customFormat="false" ht="12.8" hidden="false" customHeight="false" outlineLevel="0" collapsed="false">
      <c r="A931" s="87" t="n">
        <v>927</v>
      </c>
      <c r="B931" s="90" t="n">
        <f aca="false">EOMONTH(Input!$C$7,A931)</f>
        <v>71132</v>
      </c>
      <c r="C931" s="90"/>
      <c r="D931" s="95" t="n">
        <f aca="false">IF($B931&gt;Input!$O$24,$D930,($D930+Input!$O$30)*(1+Input!$O$29/(100*12)))</f>
        <v>87713.2018367199</v>
      </c>
      <c r="E931" s="95" t="n">
        <f aca="false">IF($B931&gt;Input!$O$31,$E930,($E930+Input!$O$37)*(1+Input!$O$36/(100*12)))</f>
        <v>95980.2767511178</v>
      </c>
      <c r="F931" s="95" t="n">
        <f aca="false">IF($B931&gt;Input!$O$38,$F930,($F930+Input!$O$44)*(1+Input!$O$43/(100*12)))</f>
        <v>0</v>
      </c>
      <c r="G931" s="90"/>
      <c r="H931" s="95" t="n">
        <f aca="false">(IF(AND(($B931&gt;=Input!$O$24),($B931&lt;=Input!$O$26)),$H930+Input!$O$25/Input!$O$27,$H930))</f>
        <v>-200000</v>
      </c>
      <c r="I931" s="95" t="n">
        <f aca="false">(IF(AND(($B931&gt;Input!$O$31),($B931&lt;=Input!$O$33)),$I930+Input!$O$32/Input!$O$34,$I930))</f>
        <v>-200000</v>
      </c>
      <c r="J931" s="95" t="n">
        <f aca="false">(IF(AND(($B931&gt;=Input!$O$38),($B931&lt;=Input!$O$40)),$J930+Input!$O$39/Input!$O$41,$J930))</f>
        <v>0</v>
      </c>
      <c r="K931" s="95"/>
      <c r="L931" s="95" t="n">
        <f aca="false">$D931+$E931+$F931+$H931+$I931+$J931</f>
        <v>-216306.521412162</v>
      </c>
    </row>
    <row r="932" customFormat="false" ht="12.8" hidden="false" customHeight="false" outlineLevel="0" collapsed="false">
      <c r="A932" s="87" t="n">
        <v>928</v>
      </c>
      <c r="B932" s="90" t="n">
        <f aca="false">EOMONTH(Input!$C$7,A932)</f>
        <v>71163</v>
      </c>
      <c r="C932" s="90"/>
      <c r="D932" s="95" t="n">
        <f aca="false">IF($B932&gt;Input!$O$24,$D931,($D931+Input!$O$30)*(1+Input!$O$29/(100*12)))</f>
        <v>87713.2018367199</v>
      </c>
      <c r="E932" s="95" t="n">
        <f aca="false">IF($B932&gt;Input!$O$31,$E931,($E931+Input!$O$37)*(1+Input!$O$36/(100*12)))</f>
        <v>95980.2767511178</v>
      </c>
      <c r="F932" s="95" t="n">
        <f aca="false">IF($B932&gt;Input!$O$38,$F931,($F931+Input!$O$44)*(1+Input!$O$43/(100*12)))</f>
        <v>0</v>
      </c>
      <c r="G932" s="90"/>
      <c r="H932" s="95" t="n">
        <f aca="false">(IF(AND(($B932&gt;=Input!$O$24),($B932&lt;=Input!$O$26)),$H931+Input!$O$25/Input!$O$27,$H931))</f>
        <v>-200000</v>
      </c>
      <c r="I932" s="95" t="n">
        <f aca="false">(IF(AND(($B932&gt;Input!$O$31),($B932&lt;=Input!$O$33)),$I931+Input!$O$32/Input!$O$34,$I931))</f>
        <v>-200000</v>
      </c>
      <c r="J932" s="95" t="n">
        <f aca="false">(IF(AND(($B932&gt;=Input!$O$38),($B932&lt;=Input!$O$40)),$J931+Input!$O$39/Input!$O$41,$J931))</f>
        <v>0</v>
      </c>
      <c r="K932" s="95"/>
      <c r="L932" s="95" t="n">
        <f aca="false">$D932+$E932+$F932+$H932+$I932+$J932</f>
        <v>-216306.521412162</v>
      </c>
    </row>
    <row r="933" customFormat="false" ht="12.8" hidden="false" customHeight="false" outlineLevel="0" collapsed="false">
      <c r="A933" s="87" t="n">
        <v>929</v>
      </c>
      <c r="B933" s="90" t="n">
        <f aca="false">EOMONTH(Input!$C$7,A933)</f>
        <v>71193</v>
      </c>
      <c r="C933" s="90"/>
      <c r="D933" s="95" t="n">
        <f aca="false">IF($B933&gt;Input!$O$24,$D932,($D932+Input!$O$30)*(1+Input!$O$29/(100*12)))</f>
        <v>87713.2018367199</v>
      </c>
      <c r="E933" s="95" t="n">
        <f aca="false">IF($B933&gt;Input!$O$31,$E932,($E932+Input!$O$37)*(1+Input!$O$36/(100*12)))</f>
        <v>95980.2767511178</v>
      </c>
      <c r="F933" s="95" t="n">
        <f aca="false">IF($B933&gt;Input!$O$38,$F932,($F932+Input!$O$44)*(1+Input!$O$43/(100*12)))</f>
        <v>0</v>
      </c>
      <c r="G933" s="90"/>
      <c r="H933" s="95" t="n">
        <f aca="false">(IF(AND(($B933&gt;=Input!$O$24),($B933&lt;=Input!$O$26)),$H932+Input!$O$25/Input!$O$27,$H932))</f>
        <v>-200000</v>
      </c>
      <c r="I933" s="95" t="n">
        <f aca="false">(IF(AND(($B933&gt;Input!$O$31),($B933&lt;=Input!$O$33)),$I932+Input!$O$32/Input!$O$34,$I932))</f>
        <v>-200000</v>
      </c>
      <c r="J933" s="95" t="n">
        <f aca="false">(IF(AND(($B933&gt;=Input!$O$38),($B933&lt;=Input!$O$40)),$J932+Input!$O$39/Input!$O$41,$J932))</f>
        <v>0</v>
      </c>
      <c r="K933" s="95"/>
      <c r="L933" s="95" t="n">
        <f aca="false">$D933+$E933+$F933+$H933+$I933+$J933</f>
        <v>-216306.521412162</v>
      </c>
    </row>
    <row r="934" customFormat="false" ht="12.8" hidden="false" customHeight="false" outlineLevel="0" collapsed="false">
      <c r="A934" s="87" t="n">
        <v>930</v>
      </c>
      <c r="B934" s="90" t="n">
        <f aca="false">EOMONTH(Input!$C$7,A934)</f>
        <v>71224</v>
      </c>
      <c r="C934" s="90"/>
      <c r="D934" s="95" t="n">
        <f aca="false">IF($B934&gt;Input!$O$24,$D933,($D933+Input!$O$30)*(1+Input!$O$29/(100*12)))</f>
        <v>87713.2018367199</v>
      </c>
      <c r="E934" s="95" t="n">
        <f aca="false">IF($B934&gt;Input!$O$31,$E933,($E933+Input!$O$37)*(1+Input!$O$36/(100*12)))</f>
        <v>95980.2767511178</v>
      </c>
      <c r="F934" s="95" t="n">
        <f aca="false">IF($B934&gt;Input!$O$38,$F933,($F933+Input!$O$44)*(1+Input!$O$43/(100*12)))</f>
        <v>0</v>
      </c>
      <c r="G934" s="90"/>
      <c r="H934" s="95" t="n">
        <f aca="false">(IF(AND(($B934&gt;=Input!$O$24),($B934&lt;=Input!$O$26)),$H933+Input!$O$25/Input!$O$27,$H933))</f>
        <v>-200000</v>
      </c>
      <c r="I934" s="95" t="n">
        <f aca="false">(IF(AND(($B934&gt;Input!$O$31),($B934&lt;=Input!$O$33)),$I933+Input!$O$32/Input!$O$34,$I933))</f>
        <v>-200000</v>
      </c>
      <c r="J934" s="95" t="n">
        <f aca="false">(IF(AND(($B934&gt;=Input!$O$38),($B934&lt;=Input!$O$40)),$J933+Input!$O$39/Input!$O$41,$J933))</f>
        <v>0</v>
      </c>
      <c r="K934" s="95"/>
      <c r="L934" s="95" t="n">
        <f aca="false">$D934+$E934+$F934+$H934+$I934+$J934</f>
        <v>-216306.521412162</v>
      </c>
    </row>
    <row r="935" customFormat="false" ht="12.8" hidden="false" customHeight="false" outlineLevel="0" collapsed="false">
      <c r="A935" s="87" t="n">
        <v>931</v>
      </c>
      <c r="B935" s="90" t="n">
        <f aca="false">EOMONTH(Input!$C$7,A935)</f>
        <v>71255</v>
      </c>
      <c r="C935" s="90"/>
      <c r="D935" s="95" t="n">
        <f aca="false">IF($B935&gt;Input!$O$24,$D934,($D934+Input!$O$30)*(1+Input!$O$29/(100*12)))</f>
        <v>87713.2018367199</v>
      </c>
      <c r="E935" s="95" t="n">
        <f aca="false">IF($B935&gt;Input!$O$31,$E934,($E934+Input!$O$37)*(1+Input!$O$36/(100*12)))</f>
        <v>95980.2767511178</v>
      </c>
      <c r="F935" s="95" t="n">
        <f aca="false">IF($B935&gt;Input!$O$38,$F934,($F934+Input!$O$44)*(1+Input!$O$43/(100*12)))</f>
        <v>0</v>
      </c>
      <c r="G935" s="90"/>
      <c r="H935" s="95" t="n">
        <f aca="false">(IF(AND(($B935&gt;=Input!$O$24),($B935&lt;=Input!$O$26)),$H934+Input!$O$25/Input!$O$27,$H934))</f>
        <v>-200000</v>
      </c>
      <c r="I935" s="95" t="n">
        <f aca="false">(IF(AND(($B935&gt;Input!$O$31),($B935&lt;=Input!$O$33)),$I934+Input!$O$32/Input!$O$34,$I934))</f>
        <v>-200000</v>
      </c>
      <c r="J935" s="95" t="n">
        <f aca="false">(IF(AND(($B935&gt;=Input!$O$38),($B935&lt;=Input!$O$40)),$J934+Input!$O$39/Input!$O$41,$J934))</f>
        <v>0</v>
      </c>
      <c r="K935" s="95"/>
      <c r="L935" s="95" t="n">
        <f aca="false">$D935+$E935+$F935+$H935+$I935+$J935</f>
        <v>-216306.521412162</v>
      </c>
    </row>
    <row r="936" customFormat="false" ht="12.8" hidden="false" customHeight="false" outlineLevel="0" collapsed="false">
      <c r="A936" s="87" t="n">
        <v>932</v>
      </c>
      <c r="B936" s="90" t="n">
        <f aca="false">EOMONTH(Input!$C$7,A936)</f>
        <v>71283</v>
      </c>
      <c r="C936" s="90"/>
      <c r="D936" s="95" t="n">
        <f aca="false">IF($B936&gt;Input!$O$24,$D935,($D935+Input!$O$30)*(1+Input!$O$29/(100*12)))</f>
        <v>87713.2018367199</v>
      </c>
      <c r="E936" s="95" t="n">
        <f aca="false">IF($B936&gt;Input!$O$31,$E935,($E935+Input!$O$37)*(1+Input!$O$36/(100*12)))</f>
        <v>95980.2767511178</v>
      </c>
      <c r="F936" s="95" t="n">
        <f aca="false">IF($B936&gt;Input!$O$38,$F935,($F935+Input!$O$44)*(1+Input!$O$43/(100*12)))</f>
        <v>0</v>
      </c>
      <c r="G936" s="90"/>
      <c r="H936" s="95" t="n">
        <f aca="false">(IF(AND(($B936&gt;=Input!$O$24),($B936&lt;=Input!$O$26)),$H935+Input!$O$25/Input!$O$27,$H935))</f>
        <v>-200000</v>
      </c>
      <c r="I936" s="95" t="n">
        <f aca="false">(IF(AND(($B936&gt;Input!$O$31),($B936&lt;=Input!$O$33)),$I935+Input!$O$32/Input!$O$34,$I935))</f>
        <v>-200000</v>
      </c>
      <c r="J936" s="95" t="n">
        <f aca="false">(IF(AND(($B936&gt;=Input!$O$38),($B936&lt;=Input!$O$40)),$J935+Input!$O$39/Input!$O$41,$J935))</f>
        <v>0</v>
      </c>
      <c r="K936" s="95"/>
      <c r="L936" s="95" t="n">
        <f aca="false">$D936+$E936+$F936+$H936+$I936+$J936</f>
        <v>-216306.521412162</v>
      </c>
    </row>
    <row r="937" customFormat="false" ht="12.8" hidden="false" customHeight="false" outlineLevel="0" collapsed="false">
      <c r="A937" s="87" t="n">
        <v>933</v>
      </c>
      <c r="B937" s="90" t="n">
        <f aca="false">EOMONTH(Input!$C$7,A937)</f>
        <v>71314</v>
      </c>
      <c r="C937" s="90"/>
      <c r="D937" s="95" t="n">
        <f aca="false">IF($B937&gt;Input!$O$24,$D936,($D936+Input!$O$30)*(1+Input!$O$29/(100*12)))</f>
        <v>87713.2018367199</v>
      </c>
      <c r="E937" s="95" t="n">
        <f aca="false">IF($B937&gt;Input!$O$31,$E936,($E936+Input!$O$37)*(1+Input!$O$36/(100*12)))</f>
        <v>95980.2767511178</v>
      </c>
      <c r="F937" s="95" t="n">
        <f aca="false">IF($B937&gt;Input!$O$38,$F936,($F936+Input!$O$44)*(1+Input!$O$43/(100*12)))</f>
        <v>0</v>
      </c>
      <c r="G937" s="90"/>
      <c r="H937" s="95" t="n">
        <f aca="false">(IF(AND(($B937&gt;=Input!$O$24),($B937&lt;=Input!$O$26)),$H936+Input!$O$25/Input!$O$27,$H936))</f>
        <v>-200000</v>
      </c>
      <c r="I937" s="95" t="n">
        <f aca="false">(IF(AND(($B937&gt;Input!$O$31),($B937&lt;=Input!$O$33)),$I936+Input!$O$32/Input!$O$34,$I936))</f>
        <v>-200000</v>
      </c>
      <c r="J937" s="95" t="n">
        <f aca="false">(IF(AND(($B937&gt;=Input!$O$38),($B937&lt;=Input!$O$40)),$J936+Input!$O$39/Input!$O$41,$J936))</f>
        <v>0</v>
      </c>
      <c r="K937" s="95"/>
      <c r="L937" s="95" t="n">
        <f aca="false">$D937+$E937+$F937+$H937+$I937+$J937</f>
        <v>-216306.521412162</v>
      </c>
    </row>
    <row r="938" customFormat="false" ht="12.8" hidden="false" customHeight="false" outlineLevel="0" collapsed="false">
      <c r="A938" s="87" t="n">
        <v>934</v>
      </c>
      <c r="B938" s="90" t="n">
        <f aca="false">EOMONTH(Input!$C$7,A938)</f>
        <v>71344</v>
      </c>
      <c r="C938" s="90"/>
      <c r="D938" s="95" t="n">
        <f aca="false">IF($B938&gt;Input!$O$24,$D937,($D937+Input!$O$30)*(1+Input!$O$29/(100*12)))</f>
        <v>87713.2018367199</v>
      </c>
      <c r="E938" s="95" t="n">
        <f aca="false">IF($B938&gt;Input!$O$31,$E937,($E937+Input!$O$37)*(1+Input!$O$36/(100*12)))</f>
        <v>95980.2767511178</v>
      </c>
      <c r="F938" s="95" t="n">
        <f aca="false">IF($B938&gt;Input!$O$38,$F937,($F937+Input!$O$44)*(1+Input!$O$43/(100*12)))</f>
        <v>0</v>
      </c>
      <c r="G938" s="90"/>
      <c r="H938" s="95" t="n">
        <f aca="false">(IF(AND(($B938&gt;=Input!$O$24),($B938&lt;=Input!$O$26)),$H937+Input!$O$25/Input!$O$27,$H937))</f>
        <v>-200000</v>
      </c>
      <c r="I938" s="95" t="n">
        <f aca="false">(IF(AND(($B938&gt;Input!$O$31),($B938&lt;=Input!$O$33)),$I937+Input!$O$32/Input!$O$34,$I937))</f>
        <v>-200000</v>
      </c>
      <c r="J938" s="95" t="n">
        <f aca="false">(IF(AND(($B938&gt;=Input!$O$38),($B938&lt;=Input!$O$40)),$J937+Input!$O$39/Input!$O$41,$J937))</f>
        <v>0</v>
      </c>
      <c r="K938" s="95"/>
      <c r="L938" s="95" t="n">
        <f aca="false">$D938+$E938+$F938+$H938+$I938+$J938</f>
        <v>-216306.521412162</v>
      </c>
    </row>
    <row r="939" customFormat="false" ht="12.8" hidden="false" customHeight="false" outlineLevel="0" collapsed="false">
      <c r="A939" s="87" t="n">
        <v>935</v>
      </c>
      <c r="B939" s="90" t="n">
        <f aca="false">EOMONTH(Input!$C$7,A939)</f>
        <v>71375</v>
      </c>
      <c r="C939" s="90"/>
      <c r="D939" s="95" t="n">
        <f aca="false">IF($B939&gt;Input!$O$24,$D938,($D938+Input!$O$30)*(1+Input!$O$29/(100*12)))</f>
        <v>87713.2018367199</v>
      </c>
      <c r="E939" s="95" t="n">
        <f aca="false">IF($B939&gt;Input!$O$31,$E938,($E938+Input!$O$37)*(1+Input!$O$36/(100*12)))</f>
        <v>95980.2767511178</v>
      </c>
      <c r="F939" s="95" t="n">
        <f aca="false">IF($B939&gt;Input!$O$38,$F938,($F938+Input!$O$44)*(1+Input!$O$43/(100*12)))</f>
        <v>0</v>
      </c>
      <c r="G939" s="90"/>
      <c r="H939" s="95" t="n">
        <f aca="false">(IF(AND(($B939&gt;=Input!$O$24),($B939&lt;=Input!$O$26)),$H938+Input!$O$25/Input!$O$27,$H938))</f>
        <v>-200000</v>
      </c>
      <c r="I939" s="95" t="n">
        <f aca="false">(IF(AND(($B939&gt;Input!$O$31),($B939&lt;=Input!$O$33)),$I938+Input!$O$32/Input!$O$34,$I938))</f>
        <v>-200000</v>
      </c>
      <c r="J939" s="95" t="n">
        <f aca="false">(IF(AND(($B939&gt;=Input!$O$38),($B939&lt;=Input!$O$40)),$J938+Input!$O$39/Input!$O$41,$J938))</f>
        <v>0</v>
      </c>
      <c r="K939" s="95"/>
      <c r="L939" s="95" t="n">
        <f aca="false">$D939+$E939+$F939+$H939+$I939+$J939</f>
        <v>-216306.521412162</v>
      </c>
    </row>
    <row r="940" customFormat="false" ht="12.8" hidden="false" customHeight="false" outlineLevel="0" collapsed="false">
      <c r="A940" s="87" t="n">
        <v>936</v>
      </c>
      <c r="B940" s="90" t="n">
        <f aca="false">EOMONTH(Input!$C$7,A940)</f>
        <v>71405</v>
      </c>
      <c r="C940" s="90"/>
      <c r="D940" s="95" t="n">
        <f aca="false">IF($B940&gt;Input!$O$24,$D939,($D939+Input!$O$30)*(1+Input!$O$29/(100*12)))</f>
        <v>87713.2018367199</v>
      </c>
      <c r="E940" s="95" t="n">
        <f aca="false">IF($B940&gt;Input!$O$31,$E939,($E939+Input!$O$37)*(1+Input!$O$36/(100*12)))</f>
        <v>95980.2767511178</v>
      </c>
      <c r="F940" s="95" t="n">
        <f aca="false">IF($B940&gt;Input!$O$38,$F939,($F939+Input!$O$44)*(1+Input!$O$43/(100*12)))</f>
        <v>0</v>
      </c>
      <c r="G940" s="90"/>
      <c r="H940" s="95" t="n">
        <f aca="false">(IF(AND(($B940&gt;=Input!$O$24),($B940&lt;=Input!$O$26)),$H939+Input!$O$25/Input!$O$27,$H939))</f>
        <v>-200000</v>
      </c>
      <c r="I940" s="95" t="n">
        <f aca="false">(IF(AND(($B940&gt;Input!$O$31),($B940&lt;=Input!$O$33)),$I939+Input!$O$32/Input!$O$34,$I939))</f>
        <v>-200000</v>
      </c>
      <c r="J940" s="95" t="n">
        <f aca="false">(IF(AND(($B940&gt;=Input!$O$38),($B940&lt;=Input!$O$40)),$J939+Input!$O$39/Input!$O$41,$J939))</f>
        <v>0</v>
      </c>
      <c r="K940" s="95"/>
      <c r="L940" s="95" t="n">
        <f aca="false">$D940+$E940+$F940+$H940+$I940+$J940</f>
        <v>-216306.521412162</v>
      </c>
    </row>
    <row r="941" customFormat="false" ht="12.8" hidden="false" customHeight="false" outlineLevel="0" collapsed="false">
      <c r="A941" s="87" t="n">
        <v>937</v>
      </c>
      <c r="B941" s="90" t="n">
        <f aca="false">EOMONTH(Input!$C$7,A941)</f>
        <v>71436</v>
      </c>
      <c r="C941" s="90"/>
      <c r="D941" s="95" t="n">
        <f aca="false">IF($B941&gt;Input!$O$24,$D940,($D940+Input!$O$30)*(1+Input!$O$29/(100*12)))</f>
        <v>87713.2018367199</v>
      </c>
      <c r="E941" s="95" t="n">
        <f aca="false">IF($B941&gt;Input!$O$31,$E940,($E940+Input!$O$37)*(1+Input!$O$36/(100*12)))</f>
        <v>95980.2767511178</v>
      </c>
      <c r="F941" s="95" t="n">
        <f aca="false">IF($B941&gt;Input!$O$38,$F940,($F940+Input!$O$44)*(1+Input!$O$43/(100*12)))</f>
        <v>0</v>
      </c>
      <c r="G941" s="90"/>
      <c r="H941" s="95" t="n">
        <f aca="false">(IF(AND(($B941&gt;=Input!$O$24),($B941&lt;=Input!$O$26)),$H940+Input!$O$25/Input!$O$27,$H940))</f>
        <v>-200000</v>
      </c>
      <c r="I941" s="95" t="n">
        <f aca="false">(IF(AND(($B941&gt;Input!$O$31),($B941&lt;=Input!$O$33)),$I940+Input!$O$32/Input!$O$34,$I940))</f>
        <v>-200000</v>
      </c>
      <c r="J941" s="95" t="n">
        <f aca="false">(IF(AND(($B941&gt;=Input!$O$38),($B941&lt;=Input!$O$40)),$J940+Input!$O$39/Input!$O$41,$J940))</f>
        <v>0</v>
      </c>
      <c r="K941" s="95"/>
      <c r="L941" s="95" t="n">
        <f aca="false">$D941+$E941+$F941+$H941+$I941+$J941</f>
        <v>-216306.521412162</v>
      </c>
    </row>
    <row r="942" customFormat="false" ht="12.8" hidden="false" customHeight="false" outlineLevel="0" collapsed="false">
      <c r="A942" s="87" t="n">
        <v>938</v>
      </c>
      <c r="B942" s="90" t="n">
        <f aca="false">EOMONTH(Input!$C$7,A942)</f>
        <v>71467</v>
      </c>
      <c r="C942" s="90"/>
      <c r="D942" s="95" t="n">
        <f aca="false">IF($B942&gt;Input!$O$24,$D941,($D941+Input!$O$30)*(1+Input!$O$29/(100*12)))</f>
        <v>87713.2018367199</v>
      </c>
      <c r="E942" s="95" t="n">
        <f aca="false">IF($B942&gt;Input!$O$31,$E941,($E941+Input!$O$37)*(1+Input!$O$36/(100*12)))</f>
        <v>95980.2767511178</v>
      </c>
      <c r="F942" s="95" t="n">
        <f aca="false">IF($B942&gt;Input!$O$38,$F941,($F941+Input!$O$44)*(1+Input!$O$43/(100*12)))</f>
        <v>0</v>
      </c>
      <c r="G942" s="90"/>
      <c r="H942" s="95" t="n">
        <f aca="false">(IF(AND(($B942&gt;=Input!$O$24),($B942&lt;=Input!$O$26)),$H941+Input!$O$25/Input!$O$27,$H941))</f>
        <v>-200000</v>
      </c>
      <c r="I942" s="95" t="n">
        <f aca="false">(IF(AND(($B942&gt;Input!$O$31),($B942&lt;=Input!$O$33)),$I941+Input!$O$32/Input!$O$34,$I941))</f>
        <v>-200000</v>
      </c>
      <c r="J942" s="95" t="n">
        <f aca="false">(IF(AND(($B942&gt;=Input!$O$38),($B942&lt;=Input!$O$40)),$J941+Input!$O$39/Input!$O$41,$J941))</f>
        <v>0</v>
      </c>
      <c r="K942" s="95"/>
      <c r="L942" s="95" t="n">
        <f aca="false">$D942+$E942+$F942+$H942+$I942+$J942</f>
        <v>-216306.521412162</v>
      </c>
    </row>
    <row r="943" customFormat="false" ht="12.8" hidden="false" customHeight="false" outlineLevel="0" collapsed="false">
      <c r="A943" s="87" t="n">
        <v>939</v>
      </c>
      <c r="B943" s="90" t="n">
        <f aca="false">EOMONTH(Input!$C$7,A943)</f>
        <v>71497</v>
      </c>
      <c r="C943" s="90"/>
      <c r="D943" s="95" t="n">
        <f aca="false">IF($B943&gt;Input!$O$24,$D942,($D942+Input!$O$30)*(1+Input!$O$29/(100*12)))</f>
        <v>87713.2018367199</v>
      </c>
      <c r="E943" s="95" t="n">
        <f aca="false">IF($B943&gt;Input!$O$31,$E942,($E942+Input!$O$37)*(1+Input!$O$36/(100*12)))</f>
        <v>95980.2767511178</v>
      </c>
      <c r="F943" s="95" t="n">
        <f aca="false">IF($B943&gt;Input!$O$38,$F942,($F942+Input!$O$44)*(1+Input!$O$43/(100*12)))</f>
        <v>0</v>
      </c>
      <c r="G943" s="90"/>
      <c r="H943" s="95" t="n">
        <f aca="false">(IF(AND(($B943&gt;=Input!$O$24),($B943&lt;=Input!$O$26)),$H942+Input!$O$25/Input!$O$27,$H942))</f>
        <v>-200000</v>
      </c>
      <c r="I943" s="95" t="n">
        <f aca="false">(IF(AND(($B943&gt;Input!$O$31),($B943&lt;=Input!$O$33)),$I942+Input!$O$32/Input!$O$34,$I942))</f>
        <v>-200000</v>
      </c>
      <c r="J943" s="95" t="n">
        <f aca="false">(IF(AND(($B943&gt;=Input!$O$38),($B943&lt;=Input!$O$40)),$J942+Input!$O$39/Input!$O$41,$J942))</f>
        <v>0</v>
      </c>
      <c r="K943" s="95"/>
      <c r="L943" s="95" t="n">
        <f aca="false">$D943+$E943+$F943+$H943+$I943+$J943</f>
        <v>-216306.521412162</v>
      </c>
    </row>
    <row r="944" customFormat="false" ht="12.8" hidden="false" customHeight="false" outlineLevel="0" collapsed="false">
      <c r="A944" s="87" t="n">
        <v>940</v>
      </c>
      <c r="B944" s="90" t="n">
        <f aca="false">EOMONTH(Input!$C$7,A944)</f>
        <v>71528</v>
      </c>
      <c r="C944" s="90"/>
      <c r="D944" s="95" t="n">
        <f aca="false">IF($B944&gt;Input!$O$24,$D943,($D943+Input!$O$30)*(1+Input!$O$29/(100*12)))</f>
        <v>87713.2018367199</v>
      </c>
      <c r="E944" s="95" t="n">
        <f aca="false">IF($B944&gt;Input!$O$31,$E943,($E943+Input!$O$37)*(1+Input!$O$36/(100*12)))</f>
        <v>95980.2767511178</v>
      </c>
      <c r="F944" s="95" t="n">
        <f aca="false">IF($B944&gt;Input!$O$38,$F943,($F943+Input!$O$44)*(1+Input!$O$43/(100*12)))</f>
        <v>0</v>
      </c>
      <c r="G944" s="90"/>
      <c r="H944" s="95" t="n">
        <f aca="false">(IF(AND(($B944&gt;=Input!$O$24),($B944&lt;=Input!$O$26)),$H943+Input!$O$25/Input!$O$27,$H943))</f>
        <v>-200000</v>
      </c>
      <c r="I944" s="95" t="n">
        <f aca="false">(IF(AND(($B944&gt;Input!$O$31),($B944&lt;=Input!$O$33)),$I943+Input!$O$32/Input!$O$34,$I943))</f>
        <v>-200000</v>
      </c>
      <c r="J944" s="95" t="n">
        <f aca="false">(IF(AND(($B944&gt;=Input!$O$38),($B944&lt;=Input!$O$40)),$J943+Input!$O$39/Input!$O$41,$J943))</f>
        <v>0</v>
      </c>
      <c r="K944" s="95"/>
      <c r="L944" s="95" t="n">
        <f aca="false">$D944+$E944+$F944+$H944+$I944+$J944</f>
        <v>-216306.521412162</v>
      </c>
    </row>
    <row r="945" customFormat="false" ht="12.8" hidden="false" customHeight="false" outlineLevel="0" collapsed="false">
      <c r="A945" s="87" t="n">
        <v>941</v>
      </c>
      <c r="B945" s="90" t="n">
        <f aca="false">EOMONTH(Input!$C$7,A945)</f>
        <v>71558</v>
      </c>
      <c r="C945" s="90"/>
      <c r="D945" s="95" t="n">
        <f aca="false">IF($B945&gt;Input!$O$24,$D944,($D944+Input!$O$30)*(1+Input!$O$29/(100*12)))</f>
        <v>87713.2018367199</v>
      </c>
      <c r="E945" s="95" t="n">
        <f aca="false">IF($B945&gt;Input!$O$31,$E944,($E944+Input!$O$37)*(1+Input!$O$36/(100*12)))</f>
        <v>95980.2767511178</v>
      </c>
      <c r="F945" s="95" t="n">
        <f aca="false">IF($B945&gt;Input!$O$38,$F944,($F944+Input!$O$44)*(1+Input!$O$43/(100*12)))</f>
        <v>0</v>
      </c>
      <c r="G945" s="90"/>
      <c r="H945" s="95" t="n">
        <f aca="false">(IF(AND(($B945&gt;=Input!$O$24),($B945&lt;=Input!$O$26)),$H944+Input!$O$25/Input!$O$27,$H944))</f>
        <v>-200000</v>
      </c>
      <c r="I945" s="95" t="n">
        <f aca="false">(IF(AND(($B945&gt;Input!$O$31),($B945&lt;=Input!$O$33)),$I944+Input!$O$32/Input!$O$34,$I944))</f>
        <v>-200000</v>
      </c>
      <c r="J945" s="95" t="n">
        <f aca="false">(IF(AND(($B945&gt;=Input!$O$38),($B945&lt;=Input!$O$40)),$J944+Input!$O$39/Input!$O$41,$J944))</f>
        <v>0</v>
      </c>
      <c r="K945" s="95"/>
      <c r="L945" s="95" t="n">
        <f aca="false">$D945+$E945+$F945+$H945+$I945+$J945</f>
        <v>-216306.521412162</v>
      </c>
    </row>
    <row r="946" customFormat="false" ht="12.8" hidden="false" customHeight="false" outlineLevel="0" collapsed="false">
      <c r="A946" s="87" t="n">
        <v>942</v>
      </c>
      <c r="B946" s="90" t="n">
        <f aca="false">EOMONTH(Input!$C$7,A946)</f>
        <v>71589</v>
      </c>
      <c r="C946" s="90"/>
      <c r="D946" s="95" t="n">
        <f aca="false">IF($B946&gt;Input!$O$24,$D945,($D945+Input!$O$30)*(1+Input!$O$29/(100*12)))</f>
        <v>87713.2018367199</v>
      </c>
      <c r="E946" s="95" t="n">
        <f aca="false">IF($B946&gt;Input!$O$31,$E945,($E945+Input!$O$37)*(1+Input!$O$36/(100*12)))</f>
        <v>95980.2767511178</v>
      </c>
      <c r="F946" s="95" t="n">
        <f aca="false">IF($B946&gt;Input!$O$38,$F945,($F945+Input!$O$44)*(1+Input!$O$43/(100*12)))</f>
        <v>0</v>
      </c>
      <c r="G946" s="90"/>
      <c r="H946" s="95" t="n">
        <f aca="false">(IF(AND(($B946&gt;=Input!$O$24),($B946&lt;=Input!$O$26)),$H945+Input!$O$25/Input!$O$27,$H945))</f>
        <v>-200000</v>
      </c>
      <c r="I946" s="95" t="n">
        <f aca="false">(IF(AND(($B946&gt;Input!$O$31),($B946&lt;=Input!$O$33)),$I945+Input!$O$32/Input!$O$34,$I945))</f>
        <v>-200000</v>
      </c>
      <c r="J946" s="95" t="n">
        <f aca="false">(IF(AND(($B946&gt;=Input!$O$38),($B946&lt;=Input!$O$40)),$J945+Input!$O$39/Input!$O$41,$J945))</f>
        <v>0</v>
      </c>
      <c r="K946" s="95"/>
      <c r="L946" s="95" t="n">
        <f aca="false">$D946+$E946+$F946+$H946+$I946+$J946</f>
        <v>-216306.521412162</v>
      </c>
    </row>
    <row r="947" customFormat="false" ht="12.8" hidden="false" customHeight="false" outlineLevel="0" collapsed="false">
      <c r="A947" s="87" t="n">
        <v>943</v>
      </c>
      <c r="B947" s="90" t="n">
        <f aca="false">EOMONTH(Input!$C$7,A947)</f>
        <v>71620</v>
      </c>
      <c r="C947" s="90"/>
      <c r="D947" s="95" t="n">
        <f aca="false">IF($B947&gt;Input!$O$24,$D946,($D946+Input!$O$30)*(1+Input!$O$29/(100*12)))</f>
        <v>87713.2018367199</v>
      </c>
      <c r="E947" s="95" t="n">
        <f aca="false">IF($B947&gt;Input!$O$31,$E946,($E946+Input!$O$37)*(1+Input!$O$36/(100*12)))</f>
        <v>95980.2767511178</v>
      </c>
      <c r="F947" s="95" t="n">
        <f aca="false">IF($B947&gt;Input!$O$38,$F946,($F946+Input!$O$44)*(1+Input!$O$43/(100*12)))</f>
        <v>0</v>
      </c>
      <c r="G947" s="90"/>
      <c r="H947" s="95" t="n">
        <f aca="false">(IF(AND(($B947&gt;=Input!$O$24),($B947&lt;=Input!$O$26)),$H946+Input!$O$25/Input!$O$27,$H946))</f>
        <v>-200000</v>
      </c>
      <c r="I947" s="95" t="n">
        <f aca="false">(IF(AND(($B947&gt;Input!$O$31),($B947&lt;=Input!$O$33)),$I946+Input!$O$32/Input!$O$34,$I946))</f>
        <v>-200000</v>
      </c>
      <c r="J947" s="95" t="n">
        <f aca="false">(IF(AND(($B947&gt;=Input!$O$38),($B947&lt;=Input!$O$40)),$J946+Input!$O$39/Input!$O$41,$J946))</f>
        <v>0</v>
      </c>
      <c r="K947" s="95"/>
      <c r="L947" s="95" t="n">
        <f aca="false">$D947+$E947+$F947+$H947+$I947+$J947</f>
        <v>-216306.521412162</v>
      </c>
    </row>
    <row r="948" customFormat="false" ht="12.8" hidden="false" customHeight="false" outlineLevel="0" collapsed="false">
      <c r="A948" s="87" t="n">
        <v>944</v>
      </c>
      <c r="B948" s="90" t="n">
        <f aca="false">EOMONTH(Input!$C$7,A948)</f>
        <v>71649</v>
      </c>
      <c r="C948" s="90"/>
      <c r="D948" s="95" t="n">
        <f aca="false">IF($B948&gt;Input!$O$24,$D947,($D947+Input!$O$30)*(1+Input!$O$29/(100*12)))</f>
        <v>87713.2018367199</v>
      </c>
      <c r="E948" s="95" t="n">
        <f aca="false">IF($B948&gt;Input!$O$31,$E947,($E947+Input!$O$37)*(1+Input!$O$36/(100*12)))</f>
        <v>95980.2767511178</v>
      </c>
      <c r="F948" s="95" t="n">
        <f aca="false">IF($B948&gt;Input!$O$38,$F947,($F947+Input!$O$44)*(1+Input!$O$43/(100*12)))</f>
        <v>0</v>
      </c>
      <c r="G948" s="90"/>
      <c r="H948" s="95" t="n">
        <f aca="false">(IF(AND(($B948&gt;=Input!$O$24),($B948&lt;=Input!$O$26)),$H947+Input!$O$25/Input!$O$27,$H947))</f>
        <v>-200000</v>
      </c>
      <c r="I948" s="95" t="n">
        <f aca="false">(IF(AND(($B948&gt;Input!$O$31),($B948&lt;=Input!$O$33)),$I947+Input!$O$32/Input!$O$34,$I947))</f>
        <v>-200000</v>
      </c>
      <c r="J948" s="95" t="n">
        <f aca="false">(IF(AND(($B948&gt;=Input!$O$38),($B948&lt;=Input!$O$40)),$J947+Input!$O$39/Input!$O$41,$J947))</f>
        <v>0</v>
      </c>
      <c r="K948" s="95"/>
      <c r="L948" s="95" t="n">
        <f aca="false">$D948+$E948+$F948+$H948+$I948+$J948</f>
        <v>-216306.521412162</v>
      </c>
    </row>
    <row r="949" customFormat="false" ht="12.8" hidden="false" customHeight="false" outlineLevel="0" collapsed="false">
      <c r="A949" s="87" t="n">
        <v>945</v>
      </c>
      <c r="B949" s="90" t="n">
        <f aca="false">EOMONTH(Input!$C$7,A949)</f>
        <v>71680</v>
      </c>
      <c r="C949" s="90"/>
      <c r="D949" s="95" t="n">
        <f aca="false">IF($B949&gt;Input!$O$24,$D948,($D948+Input!$O$30)*(1+Input!$O$29/(100*12)))</f>
        <v>87713.2018367199</v>
      </c>
      <c r="E949" s="95" t="n">
        <f aca="false">IF($B949&gt;Input!$O$31,$E948,($E948+Input!$O$37)*(1+Input!$O$36/(100*12)))</f>
        <v>95980.2767511178</v>
      </c>
      <c r="F949" s="95" t="n">
        <f aca="false">IF($B949&gt;Input!$O$38,$F948,($F948+Input!$O$44)*(1+Input!$O$43/(100*12)))</f>
        <v>0</v>
      </c>
      <c r="G949" s="90"/>
      <c r="H949" s="95" t="n">
        <f aca="false">(IF(AND(($B949&gt;=Input!$O$24),($B949&lt;=Input!$O$26)),$H948+Input!$O$25/Input!$O$27,$H948))</f>
        <v>-200000</v>
      </c>
      <c r="I949" s="95" t="n">
        <f aca="false">(IF(AND(($B949&gt;Input!$O$31),($B949&lt;=Input!$O$33)),$I948+Input!$O$32/Input!$O$34,$I948))</f>
        <v>-200000</v>
      </c>
      <c r="J949" s="95" t="n">
        <f aca="false">(IF(AND(($B949&gt;=Input!$O$38),($B949&lt;=Input!$O$40)),$J948+Input!$O$39/Input!$O$41,$J948))</f>
        <v>0</v>
      </c>
      <c r="K949" s="95"/>
      <c r="L949" s="95" t="n">
        <f aca="false">$D949+$E949+$F949+$H949+$I949+$J949</f>
        <v>-216306.521412162</v>
      </c>
    </row>
    <row r="950" customFormat="false" ht="12.8" hidden="false" customHeight="false" outlineLevel="0" collapsed="false">
      <c r="A950" s="87" t="n">
        <v>946</v>
      </c>
      <c r="B950" s="90" t="n">
        <f aca="false">EOMONTH(Input!$C$7,A950)</f>
        <v>71710</v>
      </c>
      <c r="C950" s="90"/>
      <c r="D950" s="95" t="n">
        <f aca="false">IF($B950&gt;Input!$O$24,$D949,($D949+Input!$O$30)*(1+Input!$O$29/(100*12)))</f>
        <v>87713.2018367199</v>
      </c>
      <c r="E950" s="95" t="n">
        <f aca="false">IF($B950&gt;Input!$O$31,$E949,($E949+Input!$O$37)*(1+Input!$O$36/(100*12)))</f>
        <v>95980.2767511178</v>
      </c>
      <c r="F950" s="95" t="n">
        <f aca="false">IF($B950&gt;Input!$O$38,$F949,($F949+Input!$O$44)*(1+Input!$O$43/(100*12)))</f>
        <v>0</v>
      </c>
      <c r="G950" s="90"/>
      <c r="H950" s="95" t="n">
        <f aca="false">(IF(AND(($B950&gt;=Input!$O$24),($B950&lt;=Input!$O$26)),$H949+Input!$O$25/Input!$O$27,$H949))</f>
        <v>-200000</v>
      </c>
      <c r="I950" s="95" t="n">
        <f aca="false">(IF(AND(($B950&gt;Input!$O$31),($B950&lt;=Input!$O$33)),$I949+Input!$O$32/Input!$O$34,$I949))</f>
        <v>-200000</v>
      </c>
      <c r="J950" s="95" t="n">
        <f aca="false">(IF(AND(($B950&gt;=Input!$O$38),($B950&lt;=Input!$O$40)),$J949+Input!$O$39/Input!$O$41,$J949))</f>
        <v>0</v>
      </c>
      <c r="K950" s="95"/>
      <c r="L950" s="95" t="n">
        <f aca="false">$D950+$E950+$F950+$H950+$I950+$J950</f>
        <v>-216306.521412162</v>
      </c>
    </row>
    <row r="951" customFormat="false" ht="12.8" hidden="false" customHeight="false" outlineLevel="0" collapsed="false">
      <c r="A951" s="87" t="n">
        <v>947</v>
      </c>
      <c r="B951" s="90" t="n">
        <f aca="false">EOMONTH(Input!$C$7,A951)</f>
        <v>71741</v>
      </c>
      <c r="C951" s="90"/>
      <c r="D951" s="95" t="n">
        <f aca="false">IF($B951&gt;Input!$O$24,$D950,($D950+Input!$O$30)*(1+Input!$O$29/(100*12)))</f>
        <v>87713.2018367199</v>
      </c>
      <c r="E951" s="95" t="n">
        <f aca="false">IF($B951&gt;Input!$O$31,$E950,($E950+Input!$O$37)*(1+Input!$O$36/(100*12)))</f>
        <v>95980.2767511178</v>
      </c>
      <c r="F951" s="95" t="n">
        <f aca="false">IF($B951&gt;Input!$O$38,$F950,($F950+Input!$O$44)*(1+Input!$O$43/(100*12)))</f>
        <v>0</v>
      </c>
      <c r="G951" s="90"/>
      <c r="H951" s="95" t="n">
        <f aca="false">(IF(AND(($B951&gt;=Input!$O$24),($B951&lt;=Input!$O$26)),$H950+Input!$O$25/Input!$O$27,$H950))</f>
        <v>-200000</v>
      </c>
      <c r="I951" s="95" t="n">
        <f aca="false">(IF(AND(($B951&gt;Input!$O$31),($B951&lt;=Input!$O$33)),$I950+Input!$O$32/Input!$O$34,$I950))</f>
        <v>-200000</v>
      </c>
      <c r="J951" s="95" t="n">
        <f aca="false">(IF(AND(($B951&gt;=Input!$O$38),($B951&lt;=Input!$O$40)),$J950+Input!$O$39/Input!$O$41,$J950))</f>
        <v>0</v>
      </c>
      <c r="K951" s="95"/>
      <c r="L951" s="95" t="n">
        <f aca="false">$D951+$E951+$F951+$H951+$I951+$J951</f>
        <v>-216306.521412162</v>
      </c>
    </row>
    <row r="952" customFormat="false" ht="12.8" hidden="false" customHeight="false" outlineLevel="0" collapsed="false">
      <c r="A952" s="87" t="n">
        <v>948</v>
      </c>
      <c r="B952" s="90" t="n">
        <f aca="false">EOMONTH(Input!$C$7,A952)</f>
        <v>71771</v>
      </c>
      <c r="C952" s="90"/>
      <c r="D952" s="95" t="n">
        <f aca="false">IF($B952&gt;Input!$O$24,$D951,($D951+Input!$O$30)*(1+Input!$O$29/(100*12)))</f>
        <v>87713.2018367199</v>
      </c>
      <c r="E952" s="95" t="n">
        <f aca="false">IF($B952&gt;Input!$O$31,$E951,($E951+Input!$O$37)*(1+Input!$O$36/(100*12)))</f>
        <v>95980.2767511178</v>
      </c>
      <c r="F952" s="95" t="n">
        <f aca="false">IF($B952&gt;Input!$O$38,$F951,($F951+Input!$O$44)*(1+Input!$O$43/(100*12)))</f>
        <v>0</v>
      </c>
      <c r="G952" s="90"/>
      <c r="H952" s="95" t="n">
        <f aca="false">(IF(AND(($B952&gt;=Input!$O$24),($B952&lt;=Input!$O$26)),$H951+Input!$O$25/Input!$O$27,$H951))</f>
        <v>-200000</v>
      </c>
      <c r="I952" s="95" t="n">
        <f aca="false">(IF(AND(($B952&gt;Input!$O$31),($B952&lt;=Input!$O$33)),$I951+Input!$O$32/Input!$O$34,$I951))</f>
        <v>-200000</v>
      </c>
      <c r="J952" s="95" t="n">
        <f aca="false">(IF(AND(($B952&gt;=Input!$O$38),($B952&lt;=Input!$O$40)),$J951+Input!$O$39/Input!$O$41,$J951))</f>
        <v>0</v>
      </c>
      <c r="K952" s="95"/>
      <c r="L952" s="95" t="n">
        <f aca="false">$D952+$E952+$F952+$H952+$I952+$J952</f>
        <v>-216306.521412162</v>
      </c>
    </row>
    <row r="953" customFormat="false" ht="12.8" hidden="false" customHeight="false" outlineLevel="0" collapsed="false">
      <c r="A953" s="87" t="n">
        <v>949</v>
      </c>
      <c r="B953" s="90" t="n">
        <f aca="false">EOMONTH(Input!$C$7,A953)</f>
        <v>71802</v>
      </c>
      <c r="C953" s="90"/>
      <c r="D953" s="95" t="n">
        <f aca="false">IF($B953&gt;Input!$O$24,$D952,($D952+Input!$O$30)*(1+Input!$O$29/(100*12)))</f>
        <v>87713.2018367199</v>
      </c>
      <c r="E953" s="95" t="n">
        <f aca="false">IF($B953&gt;Input!$O$31,$E952,($E952+Input!$O$37)*(1+Input!$O$36/(100*12)))</f>
        <v>95980.2767511178</v>
      </c>
      <c r="F953" s="95" t="n">
        <f aca="false">IF($B953&gt;Input!$O$38,$F952,($F952+Input!$O$44)*(1+Input!$O$43/(100*12)))</f>
        <v>0</v>
      </c>
      <c r="G953" s="90"/>
      <c r="H953" s="95" t="n">
        <f aca="false">(IF(AND(($B953&gt;=Input!$O$24),($B953&lt;=Input!$O$26)),$H952+Input!$O$25/Input!$O$27,$H952))</f>
        <v>-200000</v>
      </c>
      <c r="I953" s="95" t="n">
        <f aca="false">(IF(AND(($B953&gt;Input!$O$31),($B953&lt;=Input!$O$33)),$I952+Input!$O$32/Input!$O$34,$I952))</f>
        <v>-200000</v>
      </c>
      <c r="J953" s="95" t="n">
        <f aca="false">(IF(AND(($B953&gt;=Input!$O$38),($B953&lt;=Input!$O$40)),$J952+Input!$O$39/Input!$O$41,$J952))</f>
        <v>0</v>
      </c>
      <c r="K953" s="95"/>
      <c r="L953" s="95" t="n">
        <f aca="false">$D953+$E953+$F953+$H953+$I953+$J953</f>
        <v>-216306.521412162</v>
      </c>
    </row>
    <row r="954" customFormat="false" ht="12.8" hidden="false" customHeight="false" outlineLevel="0" collapsed="false">
      <c r="A954" s="87" t="n">
        <v>950</v>
      </c>
      <c r="B954" s="90" t="n">
        <f aca="false">EOMONTH(Input!$C$7,A954)</f>
        <v>71833</v>
      </c>
      <c r="C954" s="90"/>
      <c r="D954" s="95" t="n">
        <f aca="false">IF($B954&gt;Input!$O$24,$D953,($D953+Input!$O$30)*(1+Input!$O$29/(100*12)))</f>
        <v>87713.2018367199</v>
      </c>
      <c r="E954" s="95" t="n">
        <f aca="false">IF($B954&gt;Input!$O$31,$E953,($E953+Input!$O$37)*(1+Input!$O$36/(100*12)))</f>
        <v>95980.2767511178</v>
      </c>
      <c r="F954" s="95" t="n">
        <f aca="false">IF($B954&gt;Input!$O$38,$F953,($F953+Input!$O$44)*(1+Input!$O$43/(100*12)))</f>
        <v>0</v>
      </c>
      <c r="G954" s="90"/>
      <c r="H954" s="95" t="n">
        <f aca="false">(IF(AND(($B954&gt;=Input!$O$24),($B954&lt;=Input!$O$26)),$H953+Input!$O$25/Input!$O$27,$H953))</f>
        <v>-200000</v>
      </c>
      <c r="I954" s="95" t="n">
        <f aca="false">(IF(AND(($B954&gt;Input!$O$31),($B954&lt;=Input!$O$33)),$I953+Input!$O$32/Input!$O$34,$I953))</f>
        <v>-200000</v>
      </c>
      <c r="J954" s="95" t="n">
        <f aca="false">(IF(AND(($B954&gt;=Input!$O$38),($B954&lt;=Input!$O$40)),$J953+Input!$O$39/Input!$O$41,$J953))</f>
        <v>0</v>
      </c>
      <c r="K954" s="95"/>
      <c r="L954" s="95" t="n">
        <f aca="false">$D954+$E954+$F954+$H954+$I954+$J954</f>
        <v>-216306.521412162</v>
      </c>
    </row>
    <row r="955" customFormat="false" ht="12.8" hidden="false" customHeight="false" outlineLevel="0" collapsed="false">
      <c r="A955" s="87" t="n">
        <v>951</v>
      </c>
      <c r="B955" s="90" t="n">
        <f aca="false">EOMONTH(Input!$C$7,A955)</f>
        <v>71863</v>
      </c>
      <c r="C955" s="90"/>
      <c r="D955" s="95" t="n">
        <f aca="false">IF($B955&gt;Input!$O$24,$D954,($D954+Input!$O$30)*(1+Input!$O$29/(100*12)))</f>
        <v>87713.2018367199</v>
      </c>
      <c r="E955" s="95" t="n">
        <f aca="false">IF($B955&gt;Input!$O$31,$E954,($E954+Input!$O$37)*(1+Input!$O$36/(100*12)))</f>
        <v>95980.2767511178</v>
      </c>
      <c r="F955" s="95" t="n">
        <f aca="false">IF($B955&gt;Input!$O$38,$F954,($F954+Input!$O$44)*(1+Input!$O$43/(100*12)))</f>
        <v>0</v>
      </c>
      <c r="G955" s="90"/>
      <c r="H955" s="95" t="n">
        <f aca="false">(IF(AND(($B955&gt;=Input!$O$24),($B955&lt;=Input!$O$26)),$H954+Input!$O$25/Input!$O$27,$H954))</f>
        <v>-200000</v>
      </c>
      <c r="I955" s="95" t="n">
        <f aca="false">(IF(AND(($B955&gt;Input!$O$31),($B955&lt;=Input!$O$33)),$I954+Input!$O$32/Input!$O$34,$I954))</f>
        <v>-200000</v>
      </c>
      <c r="J955" s="95" t="n">
        <f aca="false">(IF(AND(($B955&gt;=Input!$O$38),($B955&lt;=Input!$O$40)),$J954+Input!$O$39/Input!$O$41,$J954))</f>
        <v>0</v>
      </c>
      <c r="K955" s="95"/>
      <c r="L955" s="95" t="n">
        <f aca="false">$D955+$E955+$F955+$H955+$I955+$J955</f>
        <v>-216306.521412162</v>
      </c>
    </row>
    <row r="956" customFormat="false" ht="12.8" hidden="false" customHeight="false" outlineLevel="0" collapsed="false">
      <c r="A956" s="87" t="n">
        <v>952</v>
      </c>
      <c r="B956" s="90" t="n">
        <f aca="false">EOMONTH(Input!$C$7,A956)</f>
        <v>71894</v>
      </c>
      <c r="C956" s="90"/>
      <c r="D956" s="95" t="n">
        <f aca="false">IF($B956&gt;Input!$O$24,$D955,($D955+Input!$O$30)*(1+Input!$O$29/(100*12)))</f>
        <v>87713.2018367199</v>
      </c>
      <c r="E956" s="95" t="n">
        <f aca="false">IF($B956&gt;Input!$O$31,$E955,($E955+Input!$O$37)*(1+Input!$O$36/(100*12)))</f>
        <v>95980.2767511178</v>
      </c>
      <c r="F956" s="95" t="n">
        <f aca="false">IF($B956&gt;Input!$O$38,$F955,($F955+Input!$O$44)*(1+Input!$O$43/(100*12)))</f>
        <v>0</v>
      </c>
      <c r="G956" s="90"/>
      <c r="H956" s="95" t="n">
        <f aca="false">(IF(AND(($B956&gt;=Input!$O$24),($B956&lt;=Input!$O$26)),$H955+Input!$O$25/Input!$O$27,$H955))</f>
        <v>-200000</v>
      </c>
      <c r="I956" s="95" t="n">
        <f aca="false">(IF(AND(($B956&gt;Input!$O$31),($B956&lt;=Input!$O$33)),$I955+Input!$O$32/Input!$O$34,$I955))</f>
        <v>-200000</v>
      </c>
      <c r="J956" s="95" t="n">
        <f aca="false">(IF(AND(($B956&gt;=Input!$O$38),($B956&lt;=Input!$O$40)),$J955+Input!$O$39/Input!$O$41,$J955))</f>
        <v>0</v>
      </c>
      <c r="K956" s="95"/>
      <c r="L956" s="95" t="n">
        <f aca="false">$D956+$E956+$F956+$H956+$I956+$J956</f>
        <v>-216306.521412162</v>
      </c>
    </row>
    <row r="957" customFormat="false" ht="12.8" hidden="false" customHeight="false" outlineLevel="0" collapsed="false">
      <c r="A957" s="87" t="n">
        <v>953</v>
      </c>
      <c r="B957" s="90" t="n">
        <f aca="false">EOMONTH(Input!$C$7,A957)</f>
        <v>71924</v>
      </c>
      <c r="C957" s="90"/>
      <c r="D957" s="95" t="n">
        <f aca="false">IF($B957&gt;Input!$O$24,$D956,($D956+Input!$O$30)*(1+Input!$O$29/(100*12)))</f>
        <v>87713.2018367199</v>
      </c>
      <c r="E957" s="95" t="n">
        <f aca="false">IF($B957&gt;Input!$O$31,$E956,($E956+Input!$O$37)*(1+Input!$O$36/(100*12)))</f>
        <v>95980.2767511178</v>
      </c>
      <c r="F957" s="95" t="n">
        <f aca="false">IF($B957&gt;Input!$O$38,$F956,($F956+Input!$O$44)*(1+Input!$O$43/(100*12)))</f>
        <v>0</v>
      </c>
      <c r="G957" s="90"/>
      <c r="H957" s="95" t="n">
        <f aca="false">(IF(AND(($B957&gt;=Input!$O$24),($B957&lt;=Input!$O$26)),$H956+Input!$O$25/Input!$O$27,$H956))</f>
        <v>-200000</v>
      </c>
      <c r="I957" s="95" t="n">
        <f aca="false">(IF(AND(($B957&gt;Input!$O$31),($B957&lt;=Input!$O$33)),$I956+Input!$O$32/Input!$O$34,$I956))</f>
        <v>-200000</v>
      </c>
      <c r="J957" s="95" t="n">
        <f aca="false">(IF(AND(($B957&gt;=Input!$O$38),($B957&lt;=Input!$O$40)),$J956+Input!$O$39/Input!$O$41,$J956))</f>
        <v>0</v>
      </c>
      <c r="K957" s="95"/>
      <c r="L957" s="95" t="n">
        <f aca="false">$D957+$E957+$F957+$H957+$I957+$J957</f>
        <v>-216306.521412162</v>
      </c>
    </row>
    <row r="958" customFormat="false" ht="12.8" hidden="false" customHeight="false" outlineLevel="0" collapsed="false">
      <c r="A958" s="87" t="n">
        <v>954</v>
      </c>
      <c r="B958" s="90" t="n">
        <f aca="false">EOMONTH(Input!$C$7,A958)</f>
        <v>71955</v>
      </c>
      <c r="C958" s="90"/>
      <c r="D958" s="95" t="n">
        <f aca="false">IF($B958&gt;Input!$O$24,$D957,($D957+Input!$O$30)*(1+Input!$O$29/(100*12)))</f>
        <v>87713.2018367199</v>
      </c>
      <c r="E958" s="95" t="n">
        <f aca="false">IF($B958&gt;Input!$O$31,$E957,($E957+Input!$O$37)*(1+Input!$O$36/(100*12)))</f>
        <v>95980.2767511178</v>
      </c>
      <c r="F958" s="95" t="n">
        <f aca="false">IF($B958&gt;Input!$O$38,$F957,($F957+Input!$O$44)*(1+Input!$O$43/(100*12)))</f>
        <v>0</v>
      </c>
      <c r="G958" s="90"/>
      <c r="H958" s="95" t="n">
        <f aca="false">(IF(AND(($B958&gt;=Input!$O$24),($B958&lt;=Input!$O$26)),$H957+Input!$O$25/Input!$O$27,$H957))</f>
        <v>-200000</v>
      </c>
      <c r="I958" s="95" t="n">
        <f aca="false">(IF(AND(($B958&gt;Input!$O$31),($B958&lt;=Input!$O$33)),$I957+Input!$O$32/Input!$O$34,$I957))</f>
        <v>-200000</v>
      </c>
      <c r="J958" s="95" t="n">
        <f aca="false">(IF(AND(($B958&gt;=Input!$O$38),($B958&lt;=Input!$O$40)),$J957+Input!$O$39/Input!$O$41,$J957))</f>
        <v>0</v>
      </c>
      <c r="K958" s="95"/>
      <c r="L958" s="95" t="n">
        <f aca="false">$D958+$E958+$F958+$H958+$I958+$J958</f>
        <v>-216306.521412162</v>
      </c>
    </row>
    <row r="959" customFormat="false" ht="12.8" hidden="false" customHeight="false" outlineLevel="0" collapsed="false">
      <c r="A959" s="87" t="n">
        <v>955</v>
      </c>
      <c r="B959" s="90" t="n">
        <f aca="false">EOMONTH(Input!$C$7,A959)</f>
        <v>71986</v>
      </c>
      <c r="C959" s="90"/>
      <c r="D959" s="95" t="n">
        <f aca="false">IF($B959&gt;Input!$O$24,$D958,($D958+Input!$O$30)*(1+Input!$O$29/(100*12)))</f>
        <v>87713.2018367199</v>
      </c>
      <c r="E959" s="95" t="n">
        <f aca="false">IF($B959&gt;Input!$O$31,$E958,($E958+Input!$O$37)*(1+Input!$O$36/(100*12)))</f>
        <v>95980.2767511178</v>
      </c>
      <c r="F959" s="95" t="n">
        <f aca="false">IF($B959&gt;Input!$O$38,$F958,($F958+Input!$O$44)*(1+Input!$O$43/(100*12)))</f>
        <v>0</v>
      </c>
      <c r="G959" s="90"/>
      <c r="H959" s="95" t="n">
        <f aca="false">(IF(AND(($B959&gt;=Input!$O$24),($B959&lt;=Input!$O$26)),$H958+Input!$O$25/Input!$O$27,$H958))</f>
        <v>-200000</v>
      </c>
      <c r="I959" s="95" t="n">
        <f aca="false">(IF(AND(($B959&gt;Input!$O$31),($B959&lt;=Input!$O$33)),$I958+Input!$O$32/Input!$O$34,$I958))</f>
        <v>-200000</v>
      </c>
      <c r="J959" s="95" t="n">
        <f aca="false">(IF(AND(($B959&gt;=Input!$O$38),($B959&lt;=Input!$O$40)),$J958+Input!$O$39/Input!$O$41,$J958))</f>
        <v>0</v>
      </c>
      <c r="K959" s="95"/>
      <c r="L959" s="95" t="n">
        <f aca="false">$D959+$E959+$F959+$H959+$I959+$J959</f>
        <v>-216306.521412162</v>
      </c>
    </row>
    <row r="960" customFormat="false" ht="12.8" hidden="false" customHeight="false" outlineLevel="0" collapsed="false">
      <c r="A960" s="87" t="n">
        <v>956</v>
      </c>
      <c r="B960" s="90" t="n">
        <f aca="false">EOMONTH(Input!$C$7,A960)</f>
        <v>72014</v>
      </c>
      <c r="C960" s="90"/>
      <c r="D960" s="95" t="n">
        <f aca="false">IF($B960&gt;Input!$O$24,$D959,($D959+Input!$O$30)*(1+Input!$O$29/(100*12)))</f>
        <v>87713.2018367199</v>
      </c>
      <c r="E960" s="95" t="n">
        <f aca="false">IF($B960&gt;Input!$O$31,$E959,($E959+Input!$O$37)*(1+Input!$O$36/(100*12)))</f>
        <v>95980.2767511178</v>
      </c>
      <c r="F960" s="95" t="n">
        <f aca="false">IF($B960&gt;Input!$O$38,$F959,($F959+Input!$O$44)*(1+Input!$O$43/(100*12)))</f>
        <v>0</v>
      </c>
      <c r="G960" s="90"/>
      <c r="H960" s="95" t="n">
        <f aca="false">(IF(AND(($B960&gt;=Input!$O$24),($B960&lt;=Input!$O$26)),$H959+Input!$O$25/Input!$O$27,$H959))</f>
        <v>-200000</v>
      </c>
      <c r="I960" s="95" t="n">
        <f aca="false">(IF(AND(($B960&gt;Input!$O$31),($B960&lt;=Input!$O$33)),$I959+Input!$O$32/Input!$O$34,$I959))</f>
        <v>-200000</v>
      </c>
      <c r="J960" s="95" t="n">
        <f aca="false">(IF(AND(($B960&gt;=Input!$O$38),($B960&lt;=Input!$O$40)),$J959+Input!$O$39/Input!$O$41,$J959))</f>
        <v>0</v>
      </c>
      <c r="K960" s="95"/>
      <c r="L960" s="95" t="n">
        <f aca="false">$D960+$E960+$F960+$H960+$I960+$J960</f>
        <v>-216306.521412162</v>
      </c>
    </row>
    <row r="961" customFormat="false" ht="12.8" hidden="false" customHeight="false" outlineLevel="0" collapsed="false">
      <c r="A961" s="87" t="n">
        <v>957</v>
      </c>
      <c r="B961" s="90" t="n">
        <f aca="false">EOMONTH(Input!$C$7,A961)</f>
        <v>72045</v>
      </c>
      <c r="C961" s="90"/>
      <c r="D961" s="95" t="n">
        <f aca="false">IF($B961&gt;Input!$O$24,$D960,($D960+Input!$O$30)*(1+Input!$O$29/(100*12)))</f>
        <v>87713.2018367199</v>
      </c>
      <c r="E961" s="95" t="n">
        <f aca="false">IF($B961&gt;Input!$O$31,$E960,($E960+Input!$O$37)*(1+Input!$O$36/(100*12)))</f>
        <v>95980.2767511178</v>
      </c>
      <c r="F961" s="95" t="n">
        <f aca="false">IF($B961&gt;Input!$O$38,$F960,($F960+Input!$O$44)*(1+Input!$O$43/(100*12)))</f>
        <v>0</v>
      </c>
      <c r="G961" s="90"/>
      <c r="H961" s="95" t="n">
        <f aca="false">(IF(AND(($B961&gt;=Input!$O$24),($B961&lt;=Input!$O$26)),$H960+Input!$O$25/Input!$O$27,$H960))</f>
        <v>-200000</v>
      </c>
      <c r="I961" s="95" t="n">
        <f aca="false">(IF(AND(($B961&gt;Input!$O$31),($B961&lt;=Input!$O$33)),$I960+Input!$O$32/Input!$O$34,$I960))</f>
        <v>-200000</v>
      </c>
      <c r="J961" s="95" t="n">
        <f aca="false">(IF(AND(($B961&gt;=Input!$O$38),($B961&lt;=Input!$O$40)),$J960+Input!$O$39/Input!$O$41,$J960))</f>
        <v>0</v>
      </c>
      <c r="K961" s="95"/>
      <c r="L961" s="95" t="n">
        <f aca="false">$D961+$E961+$F961+$H961+$I961+$J961</f>
        <v>-216306.521412162</v>
      </c>
    </row>
    <row r="962" customFormat="false" ht="12.8" hidden="false" customHeight="false" outlineLevel="0" collapsed="false">
      <c r="A962" s="87" t="n">
        <v>958</v>
      </c>
      <c r="B962" s="90" t="n">
        <f aca="false">EOMONTH(Input!$C$7,A962)</f>
        <v>72075</v>
      </c>
      <c r="C962" s="90"/>
      <c r="D962" s="95" t="n">
        <f aca="false">IF($B962&gt;Input!$O$24,$D961,($D961+Input!$O$30)*(1+Input!$O$29/(100*12)))</f>
        <v>87713.2018367199</v>
      </c>
      <c r="E962" s="95" t="n">
        <f aca="false">IF($B962&gt;Input!$O$31,$E961,($E961+Input!$O$37)*(1+Input!$O$36/(100*12)))</f>
        <v>95980.2767511178</v>
      </c>
      <c r="F962" s="95" t="n">
        <f aca="false">IF($B962&gt;Input!$O$38,$F961,($F961+Input!$O$44)*(1+Input!$O$43/(100*12)))</f>
        <v>0</v>
      </c>
      <c r="G962" s="90"/>
      <c r="H962" s="95" t="n">
        <f aca="false">(IF(AND(($B962&gt;=Input!$O$24),($B962&lt;=Input!$O$26)),$H961+Input!$O$25/Input!$O$27,$H961))</f>
        <v>-200000</v>
      </c>
      <c r="I962" s="95" t="n">
        <f aca="false">(IF(AND(($B962&gt;Input!$O$31),($B962&lt;=Input!$O$33)),$I961+Input!$O$32/Input!$O$34,$I961))</f>
        <v>-200000</v>
      </c>
      <c r="J962" s="95" t="n">
        <f aca="false">(IF(AND(($B962&gt;=Input!$O$38),($B962&lt;=Input!$O$40)),$J961+Input!$O$39/Input!$O$41,$J961))</f>
        <v>0</v>
      </c>
      <c r="K962" s="95"/>
      <c r="L962" s="95" t="n">
        <f aca="false">$D962+$E962+$F962+$H962+$I962+$J962</f>
        <v>-216306.521412162</v>
      </c>
    </row>
    <row r="963" customFormat="false" ht="12.8" hidden="false" customHeight="false" outlineLevel="0" collapsed="false">
      <c r="A963" s="87" t="n">
        <v>959</v>
      </c>
      <c r="B963" s="90" t="n">
        <f aca="false">EOMONTH(Input!$C$7,A963)</f>
        <v>72106</v>
      </c>
      <c r="C963" s="90"/>
      <c r="D963" s="95" t="n">
        <f aca="false">IF($B963&gt;Input!$O$24,$D962,($D962+Input!$O$30)*(1+Input!$O$29/(100*12)))</f>
        <v>87713.2018367199</v>
      </c>
      <c r="E963" s="95" t="n">
        <f aca="false">IF($B963&gt;Input!$O$31,$E962,($E962+Input!$O$37)*(1+Input!$O$36/(100*12)))</f>
        <v>95980.2767511178</v>
      </c>
      <c r="F963" s="95" t="n">
        <f aca="false">IF($B963&gt;Input!$O$38,$F962,($F962+Input!$O$44)*(1+Input!$O$43/(100*12)))</f>
        <v>0</v>
      </c>
      <c r="G963" s="90"/>
      <c r="H963" s="95" t="n">
        <f aca="false">(IF(AND(($B963&gt;=Input!$O$24),($B963&lt;=Input!$O$26)),$H962+Input!$O$25/Input!$O$27,$H962))</f>
        <v>-200000</v>
      </c>
      <c r="I963" s="95" t="n">
        <f aca="false">(IF(AND(($B963&gt;Input!$O$31),($B963&lt;=Input!$O$33)),$I962+Input!$O$32/Input!$O$34,$I962))</f>
        <v>-200000</v>
      </c>
      <c r="J963" s="95" t="n">
        <f aca="false">(IF(AND(($B963&gt;=Input!$O$38),($B963&lt;=Input!$O$40)),$J962+Input!$O$39/Input!$O$41,$J962))</f>
        <v>0</v>
      </c>
      <c r="K963" s="95"/>
      <c r="L963" s="95" t="n">
        <f aca="false">$D963+$E963+$F963+$H963+$I963+$J963</f>
        <v>-216306.521412162</v>
      </c>
    </row>
    <row r="964" customFormat="false" ht="12.8" hidden="false" customHeight="false" outlineLevel="0" collapsed="false">
      <c r="A964" s="87" t="n">
        <v>960</v>
      </c>
      <c r="B964" s="90" t="n">
        <f aca="false">EOMONTH(Input!$C$7,A964)</f>
        <v>72136</v>
      </c>
      <c r="C964" s="90"/>
      <c r="D964" s="95" t="n">
        <f aca="false">IF($B964&gt;Input!$O$24,$D963,($D963+Input!$O$30)*(1+Input!$O$29/(100*12)))</f>
        <v>87713.2018367199</v>
      </c>
      <c r="E964" s="95" t="n">
        <f aca="false">IF($B964&gt;Input!$O$31,$E963,($E963+Input!$O$37)*(1+Input!$O$36/(100*12)))</f>
        <v>95980.2767511178</v>
      </c>
      <c r="F964" s="95" t="n">
        <f aca="false">IF($B964&gt;Input!$O$38,$F963,($F963+Input!$O$44)*(1+Input!$O$43/(100*12)))</f>
        <v>0</v>
      </c>
      <c r="G964" s="90"/>
      <c r="H964" s="95" t="n">
        <f aca="false">(IF(AND(($B964&gt;=Input!$O$24),($B964&lt;=Input!$O$26)),$H963+Input!$O$25/Input!$O$27,$H963))</f>
        <v>-200000</v>
      </c>
      <c r="I964" s="95" t="n">
        <f aca="false">(IF(AND(($B964&gt;Input!$O$31),($B964&lt;=Input!$O$33)),$I963+Input!$O$32/Input!$O$34,$I963))</f>
        <v>-200000</v>
      </c>
      <c r="J964" s="95" t="n">
        <f aca="false">(IF(AND(($B964&gt;=Input!$O$38),($B964&lt;=Input!$O$40)),$J963+Input!$O$39/Input!$O$41,$J963))</f>
        <v>0</v>
      </c>
      <c r="K964" s="95"/>
      <c r="L964" s="95" t="n">
        <f aca="false">$D964+$E964+$F964+$H964+$I964+$J964</f>
        <v>-216306.521412162</v>
      </c>
    </row>
    <row r="965" customFormat="false" ht="12.8" hidden="false" customHeight="false" outlineLevel="0" collapsed="false">
      <c r="A965" s="87" t="n">
        <v>961</v>
      </c>
      <c r="B965" s="90" t="n">
        <f aca="false">EOMONTH(Input!$C$7,A965)</f>
        <v>72167</v>
      </c>
      <c r="C965" s="90"/>
      <c r="D965" s="95" t="n">
        <f aca="false">IF($B965&gt;Input!$O$24,$D964,($D964+Input!$O$30)*(1+Input!$O$29/(100*12)))</f>
        <v>87713.2018367199</v>
      </c>
      <c r="E965" s="95" t="n">
        <f aca="false">IF($B965&gt;Input!$O$31,$E964,($E964+Input!$O$37)*(1+Input!$O$36/(100*12)))</f>
        <v>95980.2767511178</v>
      </c>
      <c r="F965" s="95" t="n">
        <f aca="false">IF($B965&gt;Input!$O$38,$F964,($F964+Input!$O$44)*(1+Input!$O$43/(100*12)))</f>
        <v>0</v>
      </c>
      <c r="G965" s="90"/>
      <c r="H965" s="95" t="n">
        <f aca="false">(IF(AND(($B965&gt;=Input!$O$24),($B965&lt;=Input!$O$26)),$H964+Input!$O$25/Input!$O$27,$H964))</f>
        <v>-200000</v>
      </c>
      <c r="I965" s="95" t="n">
        <f aca="false">(IF(AND(($B965&gt;Input!$O$31),($B965&lt;=Input!$O$33)),$I964+Input!$O$32/Input!$O$34,$I964))</f>
        <v>-200000</v>
      </c>
      <c r="J965" s="95" t="n">
        <f aca="false">(IF(AND(($B965&gt;=Input!$O$38),($B965&lt;=Input!$O$40)),$J964+Input!$O$39/Input!$O$41,$J964))</f>
        <v>0</v>
      </c>
      <c r="K965" s="95"/>
      <c r="L965" s="95" t="n">
        <f aca="false">$D965+$E965+$F965+$H965+$I965+$J965</f>
        <v>-216306.521412162</v>
      </c>
    </row>
    <row r="966" customFormat="false" ht="12.8" hidden="false" customHeight="false" outlineLevel="0" collapsed="false">
      <c r="A966" s="87" t="n">
        <v>962</v>
      </c>
      <c r="B966" s="90" t="n">
        <f aca="false">EOMONTH(Input!$C$7,A966)</f>
        <v>72198</v>
      </c>
      <c r="C966" s="90"/>
      <c r="D966" s="95" t="n">
        <f aca="false">IF($B966&gt;Input!$O$24,$D965,($D965+Input!$O$30)*(1+Input!$O$29/(100*12)))</f>
        <v>87713.2018367199</v>
      </c>
      <c r="E966" s="95" t="n">
        <f aca="false">IF($B966&gt;Input!$O$31,$E965,($E965+Input!$O$37)*(1+Input!$O$36/(100*12)))</f>
        <v>95980.2767511178</v>
      </c>
      <c r="F966" s="95" t="n">
        <f aca="false">IF($B966&gt;Input!$O$38,$F965,($F965+Input!$O$44)*(1+Input!$O$43/(100*12)))</f>
        <v>0</v>
      </c>
      <c r="G966" s="90"/>
      <c r="H966" s="95" t="n">
        <f aca="false">(IF(AND(($B966&gt;=Input!$O$24),($B966&lt;=Input!$O$26)),$H965+Input!$O$25/Input!$O$27,$H965))</f>
        <v>-200000</v>
      </c>
      <c r="I966" s="95" t="n">
        <f aca="false">(IF(AND(($B966&gt;Input!$O$31),($B966&lt;=Input!$O$33)),$I965+Input!$O$32/Input!$O$34,$I965))</f>
        <v>-200000</v>
      </c>
      <c r="J966" s="95" t="n">
        <f aca="false">(IF(AND(($B966&gt;=Input!$O$38),($B966&lt;=Input!$O$40)),$J965+Input!$O$39/Input!$O$41,$J965))</f>
        <v>0</v>
      </c>
      <c r="K966" s="95"/>
      <c r="L966" s="95" t="n">
        <f aca="false">$D966+$E966+$F966+$H966+$I966+$J966</f>
        <v>-216306.521412162</v>
      </c>
    </row>
    <row r="967" customFormat="false" ht="12.8" hidden="false" customHeight="false" outlineLevel="0" collapsed="false">
      <c r="A967" s="87" t="n">
        <v>963</v>
      </c>
      <c r="B967" s="90" t="n">
        <f aca="false">EOMONTH(Input!$C$7,A967)</f>
        <v>72228</v>
      </c>
      <c r="C967" s="90"/>
      <c r="D967" s="95" t="n">
        <f aca="false">IF($B967&gt;Input!$O$24,$D966,($D966+Input!$O$30)*(1+Input!$O$29/(100*12)))</f>
        <v>87713.2018367199</v>
      </c>
      <c r="E967" s="95" t="n">
        <f aca="false">IF($B967&gt;Input!$O$31,$E966,($E966+Input!$O$37)*(1+Input!$O$36/(100*12)))</f>
        <v>95980.2767511178</v>
      </c>
      <c r="F967" s="95" t="n">
        <f aca="false">IF($B967&gt;Input!$O$38,$F966,($F966+Input!$O$44)*(1+Input!$O$43/(100*12)))</f>
        <v>0</v>
      </c>
      <c r="G967" s="90"/>
      <c r="H967" s="95" t="n">
        <f aca="false">(IF(AND(($B967&gt;=Input!$O$24),($B967&lt;=Input!$O$26)),$H966+Input!$O$25/Input!$O$27,$H966))</f>
        <v>-200000</v>
      </c>
      <c r="I967" s="95" t="n">
        <f aca="false">(IF(AND(($B967&gt;Input!$O$31),($B967&lt;=Input!$O$33)),$I966+Input!$O$32/Input!$O$34,$I966))</f>
        <v>-200000</v>
      </c>
      <c r="J967" s="95" t="n">
        <f aca="false">(IF(AND(($B967&gt;=Input!$O$38),($B967&lt;=Input!$O$40)),$J966+Input!$O$39/Input!$O$41,$J966))</f>
        <v>0</v>
      </c>
      <c r="K967" s="95"/>
      <c r="L967" s="95" t="n">
        <f aca="false">$D967+$E967+$F967+$H967+$I967+$J967</f>
        <v>-216306.521412162</v>
      </c>
    </row>
    <row r="968" customFormat="false" ht="12.8" hidden="false" customHeight="false" outlineLevel="0" collapsed="false">
      <c r="A968" s="87" t="n">
        <v>964</v>
      </c>
      <c r="B968" s="90" t="n">
        <f aca="false">EOMONTH(Input!$C$7,A968)</f>
        <v>72259</v>
      </c>
      <c r="C968" s="90"/>
      <c r="D968" s="95" t="n">
        <f aca="false">IF($B968&gt;Input!$O$24,$D967,($D967+Input!$O$30)*(1+Input!$O$29/(100*12)))</f>
        <v>87713.2018367199</v>
      </c>
      <c r="E968" s="95" t="n">
        <f aca="false">IF($B968&gt;Input!$O$31,$E967,($E967+Input!$O$37)*(1+Input!$O$36/(100*12)))</f>
        <v>95980.2767511178</v>
      </c>
      <c r="F968" s="95" t="n">
        <f aca="false">IF($B968&gt;Input!$O$38,$F967,($F967+Input!$O$44)*(1+Input!$O$43/(100*12)))</f>
        <v>0</v>
      </c>
      <c r="G968" s="90"/>
      <c r="H968" s="95" t="n">
        <f aca="false">(IF(AND(($B968&gt;=Input!$O$24),($B968&lt;=Input!$O$26)),$H967+Input!$O$25/Input!$O$27,$H967))</f>
        <v>-200000</v>
      </c>
      <c r="I968" s="95" t="n">
        <f aca="false">(IF(AND(($B968&gt;Input!$O$31),($B968&lt;=Input!$O$33)),$I967+Input!$O$32/Input!$O$34,$I967))</f>
        <v>-200000</v>
      </c>
      <c r="J968" s="95" t="n">
        <f aca="false">(IF(AND(($B968&gt;=Input!$O$38),($B968&lt;=Input!$O$40)),$J967+Input!$O$39/Input!$O$41,$J967))</f>
        <v>0</v>
      </c>
      <c r="K968" s="95"/>
      <c r="L968" s="95" t="n">
        <f aca="false">$D968+$E968+$F968+$H968+$I968+$J968</f>
        <v>-216306.521412162</v>
      </c>
    </row>
    <row r="969" customFormat="false" ht="12.8" hidden="false" customHeight="false" outlineLevel="0" collapsed="false">
      <c r="A969" s="87" t="n">
        <v>965</v>
      </c>
      <c r="B969" s="90" t="n">
        <f aca="false">EOMONTH(Input!$C$7,A969)</f>
        <v>72289</v>
      </c>
      <c r="C969" s="90"/>
      <c r="D969" s="95" t="n">
        <f aca="false">IF($B969&gt;Input!$O$24,$D968,($D968+Input!$O$30)*(1+Input!$O$29/(100*12)))</f>
        <v>87713.2018367199</v>
      </c>
      <c r="E969" s="95" t="n">
        <f aca="false">IF($B969&gt;Input!$O$31,$E968,($E968+Input!$O$37)*(1+Input!$O$36/(100*12)))</f>
        <v>95980.2767511178</v>
      </c>
      <c r="F969" s="95" t="n">
        <f aca="false">IF($B969&gt;Input!$O$38,$F968,($F968+Input!$O$44)*(1+Input!$O$43/(100*12)))</f>
        <v>0</v>
      </c>
      <c r="G969" s="90"/>
      <c r="H969" s="95" t="n">
        <f aca="false">(IF(AND(($B969&gt;=Input!$O$24),($B969&lt;=Input!$O$26)),$H968+Input!$O$25/Input!$O$27,$H968))</f>
        <v>-200000</v>
      </c>
      <c r="I969" s="95" t="n">
        <f aca="false">(IF(AND(($B969&gt;Input!$O$31),($B969&lt;=Input!$O$33)),$I968+Input!$O$32/Input!$O$34,$I968))</f>
        <v>-200000</v>
      </c>
      <c r="J969" s="95" t="n">
        <f aca="false">(IF(AND(($B969&gt;=Input!$O$38),($B969&lt;=Input!$O$40)),$J968+Input!$O$39/Input!$O$41,$J968))</f>
        <v>0</v>
      </c>
      <c r="K969" s="95"/>
      <c r="L969" s="95" t="n">
        <f aca="false">$D969+$E969+$F969+$H969+$I969+$J969</f>
        <v>-216306.521412162</v>
      </c>
    </row>
    <row r="970" customFormat="false" ht="12.8" hidden="false" customHeight="false" outlineLevel="0" collapsed="false">
      <c r="A970" s="87" t="n">
        <v>966</v>
      </c>
      <c r="B970" s="90" t="n">
        <f aca="false">EOMONTH(Input!$C$7,A970)</f>
        <v>72320</v>
      </c>
      <c r="C970" s="90"/>
      <c r="D970" s="95" t="n">
        <f aca="false">IF($B970&gt;Input!$O$24,$D969,($D969+Input!$O$30)*(1+Input!$O$29/(100*12)))</f>
        <v>87713.2018367199</v>
      </c>
      <c r="E970" s="95" t="n">
        <f aca="false">IF($B970&gt;Input!$O$31,$E969,($E969+Input!$O$37)*(1+Input!$O$36/(100*12)))</f>
        <v>95980.2767511178</v>
      </c>
      <c r="F970" s="95" t="n">
        <f aca="false">IF($B970&gt;Input!$O$38,$F969,($F969+Input!$O$44)*(1+Input!$O$43/(100*12)))</f>
        <v>0</v>
      </c>
      <c r="G970" s="90"/>
      <c r="H970" s="95" t="n">
        <f aca="false">(IF(AND(($B970&gt;=Input!$O$24),($B970&lt;=Input!$O$26)),$H969+Input!$O$25/Input!$O$27,$H969))</f>
        <v>-200000</v>
      </c>
      <c r="I970" s="95" t="n">
        <f aca="false">(IF(AND(($B970&gt;Input!$O$31),($B970&lt;=Input!$O$33)),$I969+Input!$O$32/Input!$O$34,$I969))</f>
        <v>-200000</v>
      </c>
      <c r="J970" s="95" t="n">
        <f aca="false">(IF(AND(($B970&gt;=Input!$O$38),($B970&lt;=Input!$O$40)),$J969+Input!$O$39/Input!$O$41,$J969))</f>
        <v>0</v>
      </c>
      <c r="K970" s="95"/>
      <c r="L970" s="95" t="n">
        <f aca="false">$D970+$E970+$F970+$H970+$I970+$J970</f>
        <v>-216306.521412162</v>
      </c>
    </row>
    <row r="971" customFormat="false" ht="12.8" hidden="false" customHeight="false" outlineLevel="0" collapsed="false">
      <c r="A971" s="87" t="n">
        <v>967</v>
      </c>
      <c r="B971" s="90" t="n">
        <f aca="false">EOMONTH(Input!$C$7,A971)</f>
        <v>72351</v>
      </c>
      <c r="C971" s="90"/>
      <c r="D971" s="95" t="n">
        <f aca="false">IF($B971&gt;Input!$O$24,$D970,($D970+Input!$O$30)*(1+Input!$O$29/(100*12)))</f>
        <v>87713.2018367199</v>
      </c>
      <c r="E971" s="95" t="n">
        <f aca="false">IF($B971&gt;Input!$O$31,$E970,($E970+Input!$O$37)*(1+Input!$O$36/(100*12)))</f>
        <v>95980.2767511178</v>
      </c>
      <c r="F971" s="95" t="n">
        <f aca="false">IF($B971&gt;Input!$O$38,$F970,($F970+Input!$O$44)*(1+Input!$O$43/(100*12)))</f>
        <v>0</v>
      </c>
      <c r="G971" s="90"/>
      <c r="H971" s="95" t="n">
        <f aca="false">(IF(AND(($B971&gt;=Input!$O$24),($B971&lt;=Input!$O$26)),$H970+Input!$O$25/Input!$O$27,$H970))</f>
        <v>-200000</v>
      </c>
      <c r="I971" s="95" t="n">
        <f aca="false">(IF(AND(($B971&gt;Input!$O$31),($B971&lt;=Input!$O$33)),$I970+Input!$O$32/Input!$O$34,$I970))</f>
        <v>-200000</v>
      </c>
      <c r="J971" s="95" t="n">
        <f aca="false">(IF(AND(($B971&gt;=Input!$O$38),($B971&lt;=Input!$O$40)),$J970+Input!$O$39/Input!$O$41,$J970))</f>
        <v>0</v>
      </c>
      <c r="K971" s="95"/>
      <c r="L971" s="95" t="n">
        <f aca="false">$D971+$E971+$F971+$H971+$I971+$J971</f>
        <v>-216306.521412162</v>
      </c>
    </row>
    <row r="972" customFormat="false" ht="12.8" hidden="false" customHeight="false" outlineLevel="0" collapsed="false">
      <c r="A972" s="87" t="n">
        <v>968</v>
      </c>
      <c r="B972" s="90" t="n">
        <f aca="false">EOMONTH(Input!$C$7,A972)</f>
        <v>72379</v>
      </c>
      <c r="C972" s="90"/>
      <c r="D972" s="95" t="n">
        <f aca="false">IF($B972&gt;Input!$O$24,$D971,($D971+Input!$O$30)*(1+Input!$O$29/(100*12)))</f>
        <v>87713.2018367199</v>
      </c>
      <c r="E972" s="95" t="n">
        <f aca="false">IF($B972&gt;Input!$O$31,$E971,($E971+Input!$O$37)*(1+Input!$O$36/(100*12)))</f>
        <v>95980.2767511178</v>
      </c>
      <c r="F972" s="95" t="n">
        <f aca="false">IF($B972&gt;Input!$O$38,$F971,($F971+Input!$O$44)*(1+Input!$O$43/(100*12)))</f>
        <v>0</v>
      </c>
      <c r="G972" s="90"/>
      <c r="H972" s="95" t="n">
        <f aca="false">(IF(AND(($B972&gt;=Input!$O$24),($B972&lt;=Input!$O$26)),$H971+Input!$O$25/Input!$O$27,$H971))</f>
        <v>-200000</v>
      </c>
      <c r="I972" s="95" t="n">
        <f aca="false">(IF(AND(($B972&gt;Input!$O$31),($B972&lt;=Input!$O$33)),$I971+Input!$O$32/Input!$O$34,$I971))</f>
        <v>-200000</v>
      </c>
      <c r="J972" s="95" t="n">
        <f aca="false">(IF(AND(($B972&gt;=Input!$O$38),($B972&lt;=Input!$O$40)),$J971+Input!$O$39/Input!$O$41,$J971))</f>
        <v>0</v>
      </c>
      <c r="K972" s="95"/>
      <c r="L972" s="95" t="n">
        <f aca="false">$D972+$E972+$F972+$H972+$I972+$J972</f>
        <v>-216306.521412162</v>
      </c>
    </row>
    <row r="973" customFormat="false" ht="12.8" hidden="false" customHeight="false" outlineLevel="0" collapsed="false">
      <c r="A973" s="87" t="n">
        <v>969</v>
      </c>
      <c r="B973" s="90" t="n">
        <f aca="false">EOMONTH(Input!$C$7,A973)</f>
        <v>72410</v>
      </c>
      <c r="C973" s="90"/>
      <c r="D973" s="95" t="n">
        <f aca="false">IF($B973&gt;Input!$O$24,$D972,($D972+Input!$O$30)*(1+Input!$O$29/(100*12)))</f>
        <v>87713.2018367199</v>
      </c>
      <c r="E973" s="95" t="n">
        <f aca="false">IF($B973&gt;Input!$O$31,$E972,($E972+Input!$O$37)*(1+Input!$O$36/(100*12)))</f>
        <v>95980.2767511178</v>
      </c>
      <c r="F973" s="95" t="n">
        <f aca="false">IF($B973&gt;Input!$O$38,$F972,($F972+Input!$O$44)*(1+Input!$O$43/(100*12)))</f>
        <v>0</v>
      </c>
      <c r="G973" s="90"/>
      <c r="H973" s="95" t="n">
        <f aca="false">(IF(AND(($B973&gt;=Input!$O$24),($B973&lt;=Input!$O$26)),$H972+Input!$O$25/Input!$O$27,$H972))</f>
        <v>-200000</v>
      </c>
      <c r="I973" s="95" t="n">
        <f aca="false">(IF(AND(($B973&gt;Input!$O$31),($B973&lt;=Input!$O$33)),$I972+Input!$O$32/Input!$O$34,$I972))</f>
        <v>-200000</v>
      </c>
      <c r="J973" s="95" t="n">
        <f aca="false">(IF(AND(($B973&gt;=Input!$O$38),($B973&lt;=Input!$O$40)),$J972+Input!$O$39/Input!$O$41,$J972))</f>
        <v>0</v>
      </c>
      <c r="K973" s="95"/>
      <c r="L973" s="95" t="n">
        <f aca="false">$D973+$E973+$F973+$H973+$I973+$J973</f>
        <v>-216306.521412162</v>
      </c>
    </row>
    <row r="974" customFormat="false" ht="12.8" hidden="false" customHeight="false" outlineLevel="0" collapsed="false">
      <c r="A974" s="87" t="n">
        <v>970</v>
      </c>
      <c r="B974" s="90" t="n">
        <f aca="false">EOMONTH(Input!$C$7,A974)</f>
        <v>72440</v>
      </c>
      <c r="C974" s="90"/>
      <c r="D974" s="95" t="n">
        <f aca="false">IF($B974&gt;Input!$O$24,$D973,($D973+Input!$O$30)*(1+Input!$O$29/(100*12)))</f>
        <v>87713.2018367199</v>
      </c>
      <c r="E974" s="95" t="n">
        <f aca="false">IF($B974&gt;Input!$O$31,$E973,($E973+Input!$O$37)*(1+Input!$O$36/(100*12)))</f>
        <v>95980.2767511178</v>
      </c>
      <c r="F974" s="95" t="n">
        <f aca="false">IF($B974&gt;Input!$O$38,$F973,($F973+Input!$O$44)*(1+Input!$O$43/(100*12)))</f>
        <v>0</v>
      </c>
      <c r="G974" s="90"/>
      <c r="H974" s="95" t="n">
        <f aca="false">(IF(AND(($B974&gt;=Input!$O$24),($B974&lt;=Input!$O$26)),$H973+Input!$O$25/Input!$O$27,$H973))</f>
        <v>-200000</v>
      </c>
      <c r="I974" s="95" t="n">
        <f aca="false">(IF(AND(($B974&gt;Input!$O$31),($B974&lt;=Input!$O$33)),$I973+Input!$O$32/Input!$O$34,$I973))</f>
        <v>-200000</v>
      </c>
      <c r="J974" s="95" t="n">
        <f aca="false">(IF(AND(($B974&gt;=Input!$O$38),($B974&lt;=Input!$O$40)),$J973+Input!$O$39/Input!$O$41,$J973))</f>
        <v>0</v>
      </c>
      <c r="K974" s="95"/>
      <c r="L974" s="95" t="n">
        <f aca="false">$D974+$E974+$F974+$H974+$I974+$J974</f>
        <v>-216306.521412162</v>
      </c>
    </row>
    <row r="975" customFormat="false" ht="12.8" hidden="false" customHeight="false" outlineLevel="0" collapsed="false">
      <c r="A975" s="87" t="n">
        <v>971</v>
      </c>
      <c r="B975" s="90" t="n">
        <f aca="false">EOMONTH(Input!$C$7,A975)</f>
        <v>72471</v>
      </c>
      <c r="C975" s="90"/>
      <c r="D975" s="95" t="n">
        <f aca="false">IF($B975&gt;Input!$O$24,$D974,($D974+Input!$O$30)*(1+Input!$O$29/(100*12)))</f>
        <v>87713.2018367199</v>
      </c>
      <c r="E975" s="95" t="n">
        <f aca="false">IF($B975&gt;Input!$O$31,$E974,($E974+Input!$O$37)*(1+Input!$O$36/(100*12)))</f>
        <v>95980.2767511178</v>
      </c>
      <c r="F975" s="95" t="n">
        <f aca="false">IF($B975&gt;Input!$O$38,$F974,($F974+Input!$O$44)*(1+Input!$O$43/(100*12)))</f>
        <v>0</v>
      </c>
      <c r="G975" s="90"/>
      <c r="H975" s="95" t="n">
        <f aca="false">(IF(AND(($B975&gt;=Input!$O$24),($B975&lt;=Input!$O$26)),$H974+Input!$O$25/Input!$O$27,$H974))</f>
        <v>-200000</v>
      </c>
      <c r="I975" s="95" t="n">
        <f aca="false">(IF(AND(($B975&gt;Input!$O$31),($B975&lt;=Input!$O$33)),$I974+Input!$O$32/Input!$O$34,$I974))</f>
        <v>-200000</v>
      </c>
      <c r="J975" s="95" t="n">
        <f aca="false">(IF(AND(($B975&gt;=Input!$O$38),($B975&lt;=Input!$O$40)),$J974+Input!$O$39/Input!$O$41,$J974))</f>
        <v>0</v>
      </c>
      <c r="K975" s="95"/>
      <c r="L975" s="95" t="n">
        <f aca="false">$D975+$E975+$F975+$H975+$I975+$J975</f>
        <v>-216306.521412162</v>
      </c>
    </row>
    <row r="976" customFormat="false" ht="12.8" hidden="false" customHeight="false" outlineLevel="0" collapsed="false">
      <c r="A976" s="87" t="n">
        <v>972</v>
      </c>
      <c r="B976" s="90" t="n">
        <f aca="false">EOMONTH(Input!$C$7,A976)</f>
        <v>72501</v>
      </c>
      <c r="C976" s="90"/>
      <c r="D976" s="95" t="n">
        <f aca="false">IF($B976&gt;Input!$O$24,$D975,($D975+Input!$O$30)*(1+Input!$O$29/(100*12)))</f>
        <v>87713.2018367199</v>
      </c>
      <c r="E976" s="95" t="n">
        <f aca="false">IF($B976&gt;Input!$O$31,$E975,($E975+Input!$O$37)*(1+Input!$O$36/(100*12)))</f>
        <v>95980.2767511178</v>
      </c>
      <c r="F976" s="95" t="n">
        <f aca="false">IF($B976&gt;Input!$O$38,$F975,($F975+Input!$O$44)*(1+Input!$O$43/(100*12)))</f>
        <v>0</v>
      </c>
      <c r="G976" s="90"/>
      <c r="H976" s="95" t="n">
        <f aca="false">(IF(AND(($B976&gt;=Input!$O$24),($B976&lt;=Input!$O$26)),$H975+Input!$O$25/Input!$O$27,$H975))</f>
        <v>-200000</v>
      </c>
      <c r="I976" s="95" t="n">
        <f aca="false">(IF(AND(($B976&gt;Input!$O$31),($B976&lt;=Input!$O$33)),$I975+Input!$O$32/Input!$O$34,$I975))</f>
        <v>-200000</v>
      </c>
      <c r="J976" s="95" t="n">
        <f aca="false">(IF(AND(($B976&gt;=Input!$O$38),($B976&lt;=Input!$O$40)),$J975+Input!$O$39/Input!$O$41,$J975))</f>
        <v>0</v>
      </c>
      <c r="K976" s="95"/>
      <c r="L976" s="95" t="n">
        <f aca="false">$D976+$E976+$F976+$H976+$I976+$J976</f>
        <v>-216306.521412162</v>
      </c>
    </row>
    <row r="977" customFormat="false" ht="12.8" hidden="false" customHeight="false" outlineLevel="0" collapsed="false">
      <c r="A977" s="87" t="n">
        <v>973</v>
      </c>
      <c r="B977" s="90" t="n">
        <f aca="false">EOMONTH(Input!$C$7,A977)</f>
        <v>72532</v>
      </c>
      <c r="C977" s="90"/>
      <c r="D977" s="95" t="n">
        <f aca="false">IF($B977&gt;Input!$O$24,$D976,($D976+Input!$O$30)*(1+Input!$O$29/(100*12)))</f>
        <v>87713.2018367199</v>
      </c>
      <c r="E977" s="95" t="n">
        <f aca="false">IF($B977&gt;Input!$O$31,$E976,($E976+Input!$O$37)*(1+Input!$O$36/(100*12)))</f>
        <v>95980.2767511178</v>
      </c>
      <c r="F977" s="95" t="n">
        <f aca="false">IF($B977&gt;Input!$O$38,$F976,($F976+Input!$O$44)*(1+Input!$O$43/(100*12)))</f>
        <v>0</v>
      </c>
      <c r="G977" s="90"/>
      <c r="H977" s="95" t="n">
        <f aca="false">(IF(AND(($B977&gt;=Input!$O$24),($B977&lt;=Input!$O$26)),$H976+Input!$O$25/Input!$O$27,$H976))</f>
        <v>-200000</v>
      </c>
      <c r="I977" s="95" t="n">
        <f aca="false">(IF(AND(($B977&gt;Input!$O$31),($B977&lt;=Input!$O$33)),$I976+Input!$O$32/Input!$O$34,$I976))</f>
        <v>-200000</v>
      </c>
      <c r="J977" s="95" t="n">
        <f aca="false">(IF(AND(($B977&gt;=Input!$O$38),($B977&lt;=Input!$O$40)),$J976+Input!$O$39/Input!$O$41,$J976))</f>
        <v>0</v>
      </c>
      <c r="K977" s="95"/>
      <c r="L977" s="95" t="n">
        <f aca="false">$D977+$E977+$F977+$H977+$I977+$J977</f>
        <v>-216306.521412162</v>
      </c>
    </row>
    <row r="978" customFormat="false" ht="12.8" hidden="false" customHeight="false" outlineLevel="0" collapsed="false">
      <c r="A978" s="87" t="n">
        <v>974</v>
      </c>
      <c r="B978" s="90" t="n">
        <f aca="false">EOMONTH(Input!$C$7,A978)</f>
        <v>72563</v>
      </c>
      <c r="C978" s="90"/>
      <c r="D978" s="95" t="n">
        <f aca="false">IF($B978&gt;Input!$O$24,$D977,($D977+Input!$O$30)*(1+Input!$O$29/(100*12)))</f>
        <v>87713.2018367199</v>
      </c>
      <c r="E978" s="95" t="n">
        <f aca="false">IF($B978&gt;Input!$O$31,$E977,($E977+Input!$O$37)*(1+Input!$O$36/(100*12)))</f>
        <v>95980.2767511178</v>
      </c>
      <c r="F978" s="95" t="n">
        <f aca="false">IF($B978&gt;Input!$O$38,$F977,($F977+Input!$O$44)*(1+Input!$O$43/(100*12)))</f>
        <v>0</v>
      </c>
      <c r="G978" s="90"/>
      <c r="H978" s="95" t="n">
        <f aca="false">(IF(AND(($B978&gt;=Input!$O$24),($B978&lt;=Input!$O$26)),$H977+Input!$O$25/Input!$O$27,$H977))</f>
        <v>-200000</v>
      </c>
      <c r="I978" s="95" t="n">
        <f aca="false">(IF(AND(($B978&gt;Input!$O$31),($B978&lt;=Input!$O$33)),$I977+Input!$O$32/Input!$O$34,$I977))</f>
        <v>-200000</v>
      </c>
      <c r="J978" s="95" t="n">
        <f aca="false">(IF(AND(($B978&gt;=Input!$O$38),($B978&lt;=Input!$O$40)),$J977+Input!$O$39/Input!$O$41,$J977))</f>
        <v>0</v>
      </c>
      <c r="K978" s="95"/>
      <c r="L978" s="95" t="n">
        <f aca="false">$D978+$E978+$F978+$H978+$I978+$J978</f>
        <v>-216306.521412162</v>
      </c>
    </row>
    <row r="979" customFormat="false" ht="12.8" hidden="false" customHeight="false" outlineLevel="0" collapsed="false">
      <c r="A979" s="87" t="n">
        <v>975</v>
      </c>
      <c r="B979" s="90" t="n">
        <f aca="false">EOMONTH(Input!$C$7,A979)</f>
        <v>72593</v>
      </c>
      <c r="C979" s="90"/>
      <c r="D979" s="95" t="n">
        <f aca="false">IF($B979&gt;Input!$O$24,$D978,($D978+Input!$O$30)*(1+Input!$O$29/(100*12)))</f>
        <v>87713.2018367199</v>
      </c>
      <c r="E979" s="95" t="n">
        <f aca="false">IF($B979&gt;Input!$O$31,$E978,($E978+Input!$O$37)*(1+Input!$O$36/(100*12)))</f>
        <v>95980.2767511178</v>
      </c>
      <c r="F979" s="95" t="n">
        <f aca="false">IF($B979&gt;Input!$O$38,$F978,($F978+Input!$O$44)*(1+Input!$O$43/(100*12)))</f>
        <v>0</v>
      </c>
      <c r="G979" s="90"/>
      <c r="H979" s="95" t="n">
        <f aca="false">(IF(AND(($B979&gt;=Input!$O$24),($B979&lt;=Input!$O$26)),$H978+Input!$O$25/Input!$O$27,$H978))</f>
        <v>-200000</v>
      </c>
      <c r="I979" s="95" t="n">
        <f aca="false">(IF(AND(($B979&gt;Input!$O$31),($B979&lt;=Input!$O$33)),$I978+Input!$O$32/Input!$O$34,$I978))</f>
        <v>-200000</v>
      </c>
      <c r="J979" s="95" t="n">
        <f aca="false">(IF(AND(($B979&gt;=Input!$O$38),($B979&lt;=Input!$O$40)),$J978+Input!$O$39/Input!$O$41,$J978))</f>
        <v>0</v>
      </c>
      <c r="K979" s="95"/>
      <c r="L979" s="95" t="n">
        <f aca="false">$D979+$E979+$F979+$H979+$I979+$J979</f>
        <v>-216306.521412162</v>
      </c>
    </row>
    <row r="980" customFormat="false" ht="12.8" hidden="false" customHeight="false" outlineLevel="0" collapsed="false">
      <c r="A980" s="87" t="n">
        <v>976</v>
      </c>
      <c r="B980" s="90" t="n">
        <f aca="false">EOMONTH(Input!$C$7,A980)</f>
        <v>72624</v>
      </c>
      <c r="C980" s="90"/>
      <c r="D980" s="95" t="n">
        <f aca="false">IF($B980&gt;Input!$O$24,$D979,($D979+Input!$O$30)*(1+Input!$O$29/(100*12)))</f>
        <v>87713.2018367199</v>
      </c>
      <c r="E980" s="95" t="n">
        <f aca="false">IF($B980&gt;Input!$O$31,$E979,($E979+Input!$O$37)*(1+Input!$O$36/(100*12)))</f>
        <v>95980.2767511178</v>
      </c>
      <c r="F980" s="95" t="n">
        <f aca="false">IF($B980&gt;Input!$O$38,$F979,($F979+Input!$O$44)*(1+Input!$O$43/(100*12)))</f>
        <v>0</v>
      </c>
      <c r="G980" s="90"/>
      <c r="H980" s="95" t="n">
        <f aca="false">(IF(AND(($B980&gt;=Input!$O$24),($B980&lt;=Input!$O$26)),$H979+Input!$O$25/Input!$O$27,$H979))</f>
        <v>-200000</v>
      </c>
      <c r="I980" s="95" t="n">
        <f aca="false">(IF(AND(($B980&gt;Input!$O$31),($B980&lt;=Input!$O$33)),$I979+Input!$O$32/Input!$O$34,$I979))</f>
        <v>-200000</v>
      </c>
      <c r="J980" s="95" t="n">
        <f aca="false">(IF(AND(($B980&gt;=Input!$O$38),($B980&lt;=Input!$O$40)),$J979+Input!$O$39/Input!$O$41,$J979))</f>
        <v>0</v>
      </c>
      <c r="K980" s="95"/>
      <c r="L980" s="95" t="n">
        <f aca="false">$D980+$E980+$F980+$H980+$I980+$J980</f>
        <v>-216306.521412162</v>
      </c>
    </row>
    <row r="981" customFormat="false" ht="12.8" hidden="false" customHeight="false" outlineLevel="0" collapsed="false">
      <c r="A981" s="87" t="n">
        <v>977</v>
      </c>
      <c r="B981" s="90" t="n">
        <f aca="false">EOMONTH(Input!$C$7,A981)</f>
        <v>72654</v>
      </c>
      <c r="C981" s="90"/>
      <c r="D981" s="95" t="n">
        <f aca="false">IF($B981&gt;Input!$O$24,$D980,($D980+Input!$O$30)*(1+Input!$O$29/(100*12)))</f>
        <v>87713.2018367199</v>
      </c>
      <c r="E981" s="95" t="n">
        <f aca="false">IF($B981&gt;Input!$O$31,$E980,($E980+Input!$O$37)*(1+Input!$O$36/(100*12)))</f>
        <v>95980.2767511178</v>
      </c>
      <c r="F981" s="95" t="n">
        <f aca="false">IF($B981&gt;Input!$O$38,$F980,($F980+Input!$O$44)*(1+Input!$O$43/(100*12)))</f>
        <v>0</v>
      </c>
      <c r="G981" s="90"/>
      <c r="H981" s="95" t="n">
        <f aca="false">(IF(AND(($B981&gt;=Input!$O$24),($B981&lt;=Input!$O$26)),$H980+Input!$O$25/Input!$O$27,$H980))</f>
        <v>-200000</v>
      </c>
      <c r="I981" s="95" t="n">
        <f aca="false">(IF(AND(($B981&gt;Input!$O$31),($B981&lt;=Input!$O$33)),$I980+Input!$O$32/Input!$O$34,$I980))</f>
        <v>-200000</v>
      </c>
      <c r="J981" s="95" t="n">
        <f aca="false">(IF(AND(($B981&gt;=Input!$O$38),($B981&lt;=Input!$O$40)),$J980+Input!$O$39/Input!$O$41,$J980))</f>
        <v>0</v>
      </c>
      <c r="K981" s="95"/>
      <c r="L981" s="95" t="n">
        <f aca="false">$D981+$E981+$F981+$H981+$I981+$J981</f>
        <v>-216306.521412162</v>
      </c>
    </row>
    <row r="982" customFormat="false" ht="12.8" hidden="false" customHeight="false" outlineLevel="0" collapsed="false">
      <c r="A982" s="87" t="n">
        <v>978</v>
      </c>
      <c r="B982" s="90" t="n">
        <f aca="false">EOMONTH(Input!$C$7,A982)</f>
        <v>72685</v>
      </c>
      <c r="C982" s="90"/>
      <c r="D982" s="95" t="n">
        <f aca="false">IF($B982&gt;Input!$O$24,$D981,($D981+Input!$O$30)*(1+Input!$O$29/(100*12)))</f>
        <v>87713.2018367199</v>
      </c>
      <c r="E982" s="95" t="n">
        <f aca="false">IF($B982&gt;Input!$O$31,$E981,($E981+Input!$O$37)*(1+Input!$O$36/(100*12)))</f>
        <v>95980.2767511178</v>
      </c>
      <c r="F982" s="95" t="n">
        <f aca="false">IF($B982&gt;Input!$O$38,$F981,($F981+Input!$O$44)*(1+Input!$O$43/(100*12)))</f>
        <v>0</v>
      </c>
      <c r="G982" s="90"/>
      <c r="H982" s="95" t="n">
        <f aca="false">(IF(AND(($B982&gt;=Input!$O$24),($B982&lt;=Input!$O$26)),$H981+Input!$O$25/Input!$O$27,$H981))</f>
        <v>-200000</v>
      </c>
      <c r="I982" s="95" t="n">
        <f aca="false">(IF(AND(($B982&gt;Input!$O$31),($B982&lt;=Input!$O$33)),$I981+Input!$O$32/Input!$O$34,$I981))</f>
        <v>-200000</v>
      </c>
      <c r="J982" s="95" t="n">
        <f aca="false">(IF(AND(($B982&gt;=Input!$O$38),($B982&lt;=Input!$O$40)),$J981+Input!$O$39/Input!$O$41,$J981))</f>
        <v>0</v>
      </c>
      <c r="K982" s="95"/>
      <c r="L982" s="95" t="n">
        <f aca="false">$D982+$E982+$F982+$H982+$I982+$J982</f>
        <v>-216306.521412162</v>
      </c>
    </row>
    <row r="983" customFormat="false" ht="12.8" hidden="false" customHeight="false" outlineLevel="0" collapsed="false">
      <c r="A983" s="87" t="n">
        <v>979</v>
      </c>
      <c r="B983" s="90" t="n">
        <f aca="false">EOMONTH(Input!$C$7,A983)</f>
        <v>72716</v>
      </c>
      <c r="C983" s="90"/>
      <c r="D983" s="95" t="n">
        <f aca="false">IF($B983&gt;Input!$O$24,$D982,($D982+Input!$O$30)*(1+Input!$O$29/(100*12)))</f>
        <v>87713.2018367199</v>
      </c>
      <c r="E983" s="95" t="n">
        <f aca="false">IF($B983&gt;Input!$O$31,$E982,($E982+Input!$O$37)*(1+Input!$O$36/(100*12)))</f>
        <v>95980.2767511178</v>
      </c>
      <c r="F983" s="95" t="n">
        <f aca="false">IF($B983&gt;Input!$O$38,$F982,($F982+Input!$O$44)*(1+Input!$O$43/(100*12)))</f>
        <v>0</v>
      </c>
      <c r="G983" s="90"/>
      <c r="H983" s="95" t="n">
        <f aca="false">(IF(AND(($B983&gt;=Input!$O$24),($B983&lt;=Input!$O$26)),$H982+Input!$O$25/Input!$O$27,$H982))</f>
        <v>-200000</v>
      </c>
      <c r="I983" s="95" t="n">
        <f aca="false">(IF(AND(($B983&gt;Input!$O$31),($B983&lt;=Input!$O$33)),$I982+Input!$O$32/Input!$O$34,$I982))</f>
        <v>-200000</v>
      </c>
      <c r="J983" s="95" t="n">
        <f aca="false">(IF(AND(($B983&gt;=Input!$O$38),($B983&lt;=Input!$O$40)),$J982+Input!$O$39/Input!$O$41,$J982))</f>
        <v>0</v>
      </c>
      <c r="K983" s="95"/>
      <c r="L983" s="95" t="n">
        <f aca="false">$D983+$E983+$F983+$H983+$I983+$J983</f>
        <v>-216306.521412162</v>
      </c>
    </row>
    <row r="984" customFormat="false" ht="12.8" hidden="false" customHeight="false" outlineLevel="0" collapsed="false">
      <c r="A984" s="87" t="n">
        <v>980</v>
      </c>
      <c r="B984" s="90" t="n">
        <f aca="false">EOMONTH(Input!$C$7,A984)</f>
        <v>72744</v>
      </c>
      <c r="C984" s="90"/>
      <c r="D984" s="95" t="n">
        <f aca="false">IF($B984&gt;Input!$O$24,$D983,($D983+Input!$O$30)*(1+Input!$O$29/(100*12)))</f>
        <v>87713.2018367199</v>
      </c>
      <c r="E984" s="95" t="n">
        <f aca="false">IF($B984&gt;Input!$O$31,$E983,($E983+Input!$O$37)*(1+Input!$O$36/(100*12)))</f>
        <v>95980.2767511178</v>
      </c>
      <c r="F984" s="95" t="n">
        <f aca="false">IF($B984&gt;Input!$O$38,$F983,($F983+Input!$O$44)*(1+Input!$O$43/(100*12)))</f>
        <v>0</v>
      </c>
      <c r="G984" s="90"/>
      <c r="H984" s="95" t="n">
        <f aca="false">(IF(AND(($B984&gt;=Input!$O$24),($B984&lt;=Input!$O$26)),$H983+Input!$O$25/Input!$O$27,$H983))</f>
        <v>-200000</v>
      </c>
      <c r="I984" s="95" t="n">
        <f aca="false">(IF(AND(($B984&gt;Input!$O$31),($B984&lt;=Input!$O$33)),$I983+Input!$O$32/Input!$O$34,$I983))</f>
        <v>-200000</v>
      </c>
      <c r="J984" s="95" t="n">
        <f aca="false">(IF(AND(($B984&gt;=Input!$O$38),($B984&lt;=Input!$O$40)),$J983+Input!$O$39/Input!$O$41,$J983))</f>
        <v>0</v>
      </c>
      <c r="K984" s="95"/>
      <c r="L984" s="95" t="n">
        <f aca="false">$D984+$E984+$F984+$H984+$I984+$J984</f>
        <v>-216306.521412162</v>
      </c>
    </row>
    <row r="985" customFormat="false" ht="12.8" hidden="false" customHeight="false" outlineLevel="0" collapsed="false">
      <c r="A985" s="87" t="n">
        <v>981</v>
      </c>
      <c r="B985" s="90" t="n">
        <f aca="false">EOMONTH(Input!$C$7,A985)</f>
        <v>72775</v>
      </c>
      <c r="C985" s="90"/>
      <c r="D985" s="95" t="n">
        <f aca="false">IF($B985&gt;Input!$O$24,$D984,($D984+Input!$O$30)*(1+Input!$O$29/(100*12)))</f>
        <v>87713.2018367199</v>
      </c>
      <c r="E985" s="95" t="n">
        <f aca="false">IF($B985&gt;Input!$O$31,$E984,($E984+Input!$O$37)*(1+Input!$O$36/(100*12)))</f>
        <v>95980.2767511178</v>
      </c>
      <c r="F985" s="95" t="n">
        <f aca="false">IF($B985&gt;Input!$O$38,$F984,($F984+Input!$O$44)*(1+Input!$O$43/(100*12)))</f>
        <v>0</v>
      </c>
      <c r="G985" s="90"/>
      <c r="H985" s="95" t="n">
        <f aca="false">(IF(AND(($B985&gt;=Input!$O$24),($B985&lt;=Input!$O$26)),$H984+Input!$O$25/Input!$O$27,$H984))</f>
        <v>-200000</v>
      </c>
      <c r="I985" s="95" t="n">
        <f aca="false">(IF(AND(($B985&gt;Input!$O$31),($B985&lt;=Input!$O$33)),$I984+Input!$O$32/Input!$O$34,$I984))</f>
        <v>-200000</v>
      </c>
      <c r="J985" s="95" t="n">
        <f aca="false">(IF(AND(($B985&gt;=Input!$O$38),($B985&lt;=Input!$O$40)),$J984+Input!$O$39/Input!$O$41,$J984))</f>
        <v>0</v>
      </c>
      <c r="K985" s="95"/>
      <c r="L985" s="95" t="n">
        <f aca="false">$D985+$E985+$F985+$H985+$I985+$J985</f>
        <v>-216306.521412162</v>
      </c>
    </row>
    <row r="986" customFormat="false" ht="12.8" hidden="false" customHeight="false" outlineLevel="0" collapsed="false">
      <c r="A986" s="87" t="n">
        <v>982</v>
      </c>
      <c r="B986" s="90" t="n">
        <f aca="false">EOMONTH(Input!$C$7,A986)</f>
        <v>72805</v>
      </c>
      <c r="C986" s="90"/>
      <c r="D986" s="95" t="n">
        <f aca="false">IF($B986&gt;Input!$O$24,$D985,($D985+Input!$O$30)*(1+Input!$O$29/(100*12)))</f>
        <v>87713.2018367199</v>
      </c>
      <c r="E986" s="95" t="n">
        <f aca="false">IF($B986&gt;Input!$O$31,$E985,($E985+Input!$O$37)*(1+Input!$O$36/(100*12)))</f>
        <v>95980.2767511178</v>
      </c>
      <c r="F986" s="95" t="n">
        <f aca="false">IF($B986&gt;Input!$O$38,$F985,($F985+Input!$O$44)*(1+Input!$O$43/(100*12)))</f>
        <v>0</v>
      </c>
      <c r="G986" s="90"/>
      <c r="H986" s="95" t="n">
        <f aca="false">(IF(AND(($B986&gt;=Input!$O$24),($B986&lt;=Input!$O$26)),$H985+Input!$O$25/Input!$O$27,$H985))</f>
        <v>-200000</v>
      </c>
      <c r="I986" s="95" t="n">
        <f aca="false">(IF(AND(($B986&gt;Input!$O$31),($B986&lt;=Input!$O$33)),$I985+Input!$O$32/Input!$O$34,$I985))</f>
        <v>-200000</v>
      </c>
      <c r="J986" s="95" t="n">
        <f aca="false">(IF(AND(($B986&gt;=Input!$O$38),($B986&lt;=Input!$O$40)),$J985+Input!$O$39/Input!$O$41,$J985))</f>
        <v>0</v>
      </c>
      <c r="K986" s="95"/>
      <c r="L986" s="95" t="n">
        <f aca="false">$D986+$E986+$F986+$H986+$I986+$J986</f>
        <v>-216306.521412162</v>
      </c>
    </row>
    <row r="987" customFormat="false" ht="12.8" hidden="false" customHeight="false" outlineLevel="0" collapsed="false">
      <c r="A987" s="87" t="n">
        <v>983</v>
      </c>
      <c r="B987" s="90" t="n">
        <f aca="false">EOMONTH(Input!$C$7,A987)</f>
        <v>72836</v>
      </c>
      <c r="C987" s="90"/>
      <c r="D987" s="95" t="n">
        <f aca="false">IF($B987&gt;Input!$O$24,$D986,($D986+Input!$O$30)*(1+Input!$O$29/(100*12)))</f>
        <v>87713.2018367199</v>
      </c>
      <c r="E987" s="95" t="n">
        <f aca="false">IF($B987&gt;Input!$O$31,$E986,($E986+Input!$O$37)*(1+Input!$O$36/(100*12)))</f>
        <v>95980.2767511178</v>
      </c>
      <c r="F987" s="95" t="n">
        <f aca="false">IF($B987&gt;Input!$O$38,$F986,($F986+Input!$O$44)*(1+Input!$O$43/(100*12)))</f>
        <v>0</v>
      </c>
      <c r="G987" s="90"/>
      <c r="H987" s="95" t="n">
        <f aca="false">(IF(AND(($B987&gt;=Input!$O$24),($B987&lt;=Input!$O$26)),$H986+Input!$O$25/Input!$O$27,$H986))</f>
        <v>-200000</v>
      </c>
      <c r="I987" s="95" t="n">
        <f aca="false">(IF(AND(($B987&gt;Input!$O$31),($B987&lt;=Input!$O$33)),$I986+Input!$O$32/Input!$O$34,$I986))</f>
        <v>-200000</v>
      </c>
      <c r="J987" s="95" t="n">
        <f aca="false">(IF(AND(($B987&gt;=Input!$O$38),($B987&lt;=Input!$O$40)),$J986+Input!$O$39/Input!$O$41,$J986))</f>
        <v>0</v>
      </c>
      <c r="K987" s="95"/>
      <c r="L987" s="95" t="n">
        <f aca="false">$D987+$E987+$F987+$H987+$I987+$J987</f>
        <v>-216306.521412162</v>
      </c>
    </row>
    <row r="988" customFormat="false" ht="12.8" hidden="false" customHeight="false" outlineLevel="0" collapsed="false">
      <c r="A988" s="87" t="n">
        <v>984</v>
      </c>
      <c r="B988" s="90" t="n">
        <f aca="false">EOMONTH(Input!$C$7,A988)</f>
        <v>72866</v>
      </c>
      <c r="C988" s="90"/>
      <c r="D988" s="95" t="n">
        <f aca="false">IF($B988&gt;Input!$O$24,$D987,($D987+Input!$O$30)*(1+Input!$O$29/(100*12)))</f>
        <v>87713.2018367199</v>
      </c>
      <c r="E988" s="95" t="n">
        <f aca="false">IF($B988&gt;Input!$O$31,$E987,($E987+Input!$O$37)*(1+Input!$O$36/(100*12)))</f>
        <v>95980.2767511178</v>
      </c>
      <c r="F988" s="95" t="n">
        <f aca="false">IF($B988&gt;Input!$O$38,$F987,($F987+Input!$O$44)*(1+Input!$O$43/(100*12)))</f>
        <v>0</v>
      </c>
      <c r="G988" s="90"/>
      <c r="H988" s="95" t="n">
        <f aca="false">(IF(AND(($B988&gt;=Input!$O$24),($B988&lt;=Input!$O$26)),$H987+Input!$O$25/Input!$O$27,$H987))</f>
        <v>-200000</v>
      </c>
      <c r="I988" s="95" t="n">
        <f aca="false">(IF(AND(($B988&gt;Input!$O$31),($B988&lt;=Input!$O$33)),$I987+Input!$O$32/Input!$O$34,$I987))</f>
        <v>-200000</v>
      </c>
      <c r="J988" s="95" t="n">
        <f aca="false">(IF(AND(($B988&gt;=Input!$O$38),($B988&lt;=Input!$O$40)),$J987+Input!$O$39/Input!$O$41,$J987))</f>
        <v>0</v>
      </c>
      <c r="K988" s="95"/>
      <c r="L988" s="95" t="n">
        <f aca="false">$D988+$E988+$F988+$H988+$I988+$J988</f>
        <v>-216306.521412162</v>
      </c>
    </row>
    <row r="989" customFormat="false" ht="12.8" hidden="false" customHeight="false" outlineLevel="0" collapsed="false">
      <c r="A989" s="87" t="n">
        <v>985</v>
      </c>
      <c r="B989" s="90" t="n">
        <f aca="false">EOMONTH(Input!$C$7,A989)</f>
        <v>72897</v>
      </c>
      <c r="C989" s="90"/>
      <c r="D989" s="95" t="n">
        <f aca="false">IF($B989&gt;Input!$O$24,$D988,($D988+Input!$O$30)*(1+Input!$O$29/(100*12)))</f>
        <v>87713.2018367199</v>
      </c>
      <c r="E989" s="95" t="n">
        <f aca="false">IF($B989&gt;Input!$O$31,$E988,($E988+Input!$O$37)*(1+Input!$O$36/(100*12)))</f>
        <v>95980.2767511178</v>
      </c>
      <c r="F989" s="95" t="n">
        <f aca="false">IF($B989&gt;Input!$O$38,$F988,($F988+Input!$O$44)*(1+Input!$O$43/(100*12)))</f>
        <v>0</v>
      </c>
      <c r="G989" s="90"/>
      <c r="H989" s="95" t="n">
        <f aca="false">(IF(AND(($B989&gt;=Input!$O$24),($B989&lt;=Input!$O$26)),$H988+Input!$O$25/Input!$O$27,$H988))</f>
        <v>-200000</v>
      </c>
      <c r="I989" s="95" t="n">
        <f aca="false">(IF(AND(($B989&gt;Input!$O$31),($B989&lt;=Input!$O$33)),$I988+Input!$O$32/Input!$O$34,$I988))</f>
        <v>-200000</v>
      </c>
      <c r="J989" s="95" t="n">
        <f aca="false">(IF(AND(($B989&gt;=Input!$O$38),($B989&lt;=Input!$O$40)),$J988+Input!$O$39/Input!$O$41,$J988))</f>
        <v>0</v>
      </c>
      <c r="K989" s="95"/>
      <c r="L989" s="95" t="n">
        <f aca="false">$D989+$E989+$F989+$H989+$I989+$J989</f>
        <v>-216306.521412162</v>
      </c>
    </row>
    <row r="990" customFormat="false" ht="12.8" hidden="false" customHeight="false" outlineLevel="0" collapsed="false">
      <c r="A990" s="87" t="n">
        <v>986</v>
      </c>
      <c r="B990" s="90" t="n">
        <f aca="false">EOMONTH(Input!$C$7,A990)</f>
        <v>72928</v>
      </c>
      <c r="C990" s="90"/>
      <c r="D990" s="95" t="n">
        <f aca="false">IF($B990&gt;Input!$O$24,$D989,($D989+Input!$O$30)*(1+Input!$O$29/(100*12)))</f>
        <v>87713.2018367199</v>
      </c>
      <c r="E990" s="95" t="n">
        <f aca="false">IF($B990&gt;Input!$O$31,$E989,($E989+Input!$O$37)*(1+Input!$O$36/(100*12)))</f>
        <v>95980.2767511178</v>
      </c>
      <c r="F990" s="95" t="n">
        <f aca="false">IF($B990&gt;Input!$O$38,$F989,($F989+Input!$O$44)*(1+Input!$O$43/(100*12)))</f>
        <v>0</v>
      </c>
      <c r="G990" s="90"/>
      <c r="H990" s="95" t="n">
        <f aca="false">(IF(AND(($B990&gt;=Input!$O$24),($B990&lt;=Input!$O$26)),$H989+Input!$O$25/Input!$O$27,$H989))</f>
        <v>-200000</v>
      </c>
      <c r="I990" s="95" t="n">
        <f aca="false">(IF(AND(($B990&gt;Input!$O$31),($B990&lt;=Input!$O$33)),$I989+Input!$O$32/Input!$O$34,$I989))</f>
        <v>-200000</v>
      </c>
      <c r="J990" s="95" t="n">
        <f aca="false">(IF(AND(($B990&gt;=Input!$O$38),($B990&lt;=Input!$O$40)),$J989+Input!$O$39/Input!$O$41,$J989))</f>
        <v>0</v>
      </c>
      <c r="K990" s="95"/>
      <c r="L990" s="95" t="n">
        <f aca="false">$D990+$E990+$F990+$H990+$I990+$J990</f>
        <v>-216306.521412162</v>
      </c>
    </row>
    <row r="991" customFormat="false" ht="12.8" hidden="false" customHeight="false" outlineLevel="0" collapsed="false">
      <c r="A991" s="87" t="n">
        <v>987</v>
      </c>
      <c r="B991" s="90" t="n">
        <f aca="false">EOMONTH(Input!$C$7,A991)</f>
        <v>72958</v>
      </c>
      <c r="C991" s="90"/>
      <c r="D991" s="95" t="n">
        <f aca="false">IF($B991&gt;Input!$O$24,$D990,($D990+Input!$O$30)*(1+Input!$O$29/(100*12)))</f>
        <v>87713.2018367199</v>
      </c>
      <c r="E991" s="95" t="n">
        <f aca="false">IF($B991&gt;Input!$O$31,$E990,($E990+Input!$O$37)*(1+Input!$O$36/(100*12)))</f>
        <v>95980.2767511178</v>
      </c>
      <c r="F991" s="95" t="n">
        <f aca="false">IF($B991&gt;Input!$O$38,$F990,($F990+Input!$O$44)*(1+Input!$O$43/(100*12)))</f>
        <v>0</v>
      </c>
      <c r="G991" s="90"/>
      <c r="H991" s="95" t="n">
        <f aca="false">(IF(AND(($B991&gt;=Input!$O$24),($B991&lt;=Input!$O$26)),$H990+Input!$O$25/Input!$O$27,$H990))</f>
        <v>-200000</v>
      </c>
      <c r="I991" s="95" t="n">
        <f aca="false">(IF(AND(($B991&gt;Input!$O$31),($B991&lt;=Input!$O$33)),$I990+Input!$O$32/Input!$O$34,$I990))</f>
        <v>-200000</v>
      </c>
      <c r="J991" s="95" t="n">
        <f aca="false">(IF(AND(($B991&gt;=Input!$O$38),($B991&lt;=Input!$O$40)),$J990+Input!$O$39/Input!$O$41,$J990))</f>
        <v>0</v>
      </c>
      <c r="K991" s="95"/>
      <c r="L991" s="95" t="n">
        <f aca="false">$D991+$E991+$F991+$H991+$I991+$J991</f>
        <v>-216306.521412162</v>
      </c>
    </row>
    <row r="992" customFormat="false" ht="12.8" hidden="false" customHeight="false" outlineLevel="0" collapsed="false">
      <c r="A992" s="87" t="n">
        <v>988</v>
      </c>
      <c r="B992" s="90" t="n">
        <f aca="false">EOMONTH(Input!$C$7,A992)</f>
        <v>72989</v>
      </c>
      <c r="C992" s="90"/>
      <c r="D992" s="95" t="n">
        <f aca="false">IF($B992&gt;Input!$O$24,$D991,($D991+Input!$O$30)*(1+Input!$O$29/(100*12)))</f>
        <v>87713.2018367199</v>
      </c>
      <c r="E992" s="95" t="n">
        <f aca="false">IF($B992&gt;Input!$O$31,$E991,($E991+Input!$O$37)*(1+Input!$O$36/(100*12)))</f>
        <v>95980.2767511178</v>
      </c>
      <c r="F992" s="95" t="n">
        <f aca="false">IF($B992&gt;Input!$O$38,$F991,($F991+Input!$O$44)*(1+Input!$O$43/(100*12)))</f>
        <v>0</v>
      </c>
      <c r="G992" s="90"/>
      <c r="H992" s="95" t="n">
        <f aca="false">(IF(AND(($B992&gt;=Input!$O$24),($B992&lt;=Input!$O$26)),$H991+Input!$O$25/Input!$O$27,$H991))</f>
        <v>-200000</v>
      </c>
      <c r="I992" s="95" t="n">
        <f aca="false">(IF(AND(($B992&gt;Input!$O$31),($B992&lt;=Input!$O$33)),$I991+Input!$O$32/Input!$O$34,$I991))</f>
        <v>-200000</v>
      </c>
      <c r="J992" s="95" t="n">
        <f aca="false">(IF(AND(($B992&gt;=Input!$O$38),($B992&lt;=Input!$O$40)),$J991+Input!$O$39/Input!$O$41,$J991))</f>
        <v>0</v>
      </c>
      <c r="K992" s="95"/>
      <c r="L992" s="95" t="n">
        <f aca="false">$D992+$E992+$F992+$H992+$I992+$J992</f>
        <v>-216306.521412162</v>
      </c>
    </row>
    <row r="993" customFormat="false" ht="12.8" hidden="false" customHeight="false" outlineLevel="0" collapsed="false">
      <c r="A993" s="87" t="n">
        <v>989</v>
      </c>
      <c r="B993" s="90" t="n">
        <f aca="false">EOMONTH(Input!$C$7,A993)</f>
        <v>73019</v>
      </c>
      <c r="C993" s="90"/>
      <c r="D993" s="95" t="n">
        <f aca="false">IF($B993&gt;Input!$O$24,$D992,($D992+Input!$O$30)*(1+Input!$O$29/(100*12)))</f>
        <v>87713.2018367199</v>
      </c>
      <c r="E993" s="95" t="n">
        <f aca="false">IF($B993&gt;Input!$O$31,$E992,($E992+Input!$O$37)*(1+Input!$O$36/(100*12)))</f>
        <v>95980.2767511178</v>
      </c>
      <c r="F993" s="95" t="n">
        <f aca="false">IF($B993&gt;Input!$O$38,$F992,($F992+Input!$O$44)*(1+Input!$O$43/(100*12)))</f>
        <v>0</v>
      </c>
      <c r="G993" s="90"/>
      <c r="H993" s="95" t="n">
        <f aca="false">(IF(AND(($B993&gt;=Input!$O$24),($B993&lt;=Input!$O$26)),$H992+Input!$O$25/Input!$O$27,$H992))</f>
        <v>-200000</v>
      </c>
      <c r="I993" s="95" t="n">
        <f aca="false">(IF(AND(($B993&gt;Input!$O$31),($B993&lt;=Input!$O$33)),$I992+Input!$O$32/Input!$O$34,$I992))</f>
        <v>-200000</v>
      </c>
      <c r="J993" s="95" t="n">
        <f aca="false">(IF(AND(($B993&gt;=Input!$O$38),($B993&lt;=Input!$O$40)),$J992+Input!$O$39/Input!$O$41,$J992))</f>
        <v>0</v>
      </c>
      <c r="K993" s="95"/>
      <c r="L993" s="95" t="n">
        <f aca="false">$D993+$E993+$F993+$H993+$I993+$J993</f>
        <v>-216306.521412162</v>
      </c>
    </row>
    <row r="994" customFormat="false" ht="12.8" hidden="false" customHeight="false" outlineLevel="0" collapsed="false">
      <c r="A994" s="87" t="n">
        <v>990</v>
      </c>
      <c r="B994" s="90" t="n">
        <f aca="false">EOMONTH(Input!$C$7,A994)</f>
        <v>73050</v>
      </c>
      <c r="C994" s="90"/>
      <c r="D994" s="95" t="n">
        <f aca="false">IF($B994&gt;Input!$O$24,$D993,($D993+Input!$O$30)*(1+Input!$O$29/(100*12)))</f>
        <v>87713.2018367199</v>
      </c>
      <c r="E994" s="95" t="n">
        <f aca="false">IF($B994&gt;Input!$O$31,$E993,($E993+Input!$O$37)*(1+Input!$O$36/(100*12)))</f>
        <v>95980.2767511178</v>
      </c>
      <c r="F994" s="95" t="n">
        <f aca="false">IF($B994&gt;Input!$O$38,$F993,($F993+Input!$O$44)*(1+Input!$O$43/(100*12)))</f>
        <v>0</v>
      </c>
      <c r="G994" s="90"/>
      <c r="H994" s="95" t="n">
        <f aca="false">(IF(AND(($B994&gt;=Input!$O$24),($B994&lt;=Input!$O$26)),$H993+Input!$O$25/Input!$O$27,$H993))</f>
        <v>-200000</v>
      </c>
      <c r="I994" s="95" t="n">
        <f aca="false">(IF(AND(($B994&gt;Input!$O$31),($B994&lt;=Input!$O$33)),$I993+Input!$O$32/Input!$O$34,$I993))</f>
        <v>-200000</v>
      </c>
      <c r="J994" s="95" t="n">
        <f aca="false">(IF(AND(($B994&gt;=Input!$O$38),($B994&lt;=Input!$O$40)),$J993+Input!$O$39/Input!$O$41,$J993))</f>
        <v>0</v>
      </c>
      <c r="K994" s="95"/>
      <c r="L994" s="95" t="n">
        <f aca="false">$D994+$E994+$F994+$H994+$I994+$J994</f>
        <v>-216306.521412162</v>
      </c>
    </row>
    <row r="995" customFormat="false" ht="12.8" hidden="false" customHeight="false" outlineLevel="0" collapsed="false">
      <c r="A995" s="87" t="n">
        <v>991</v>
      </c>
      <c r="B995" s="90" t="n">
        <f aca="false">EOMONTH(Input!$C$7,A995)</f>
        <v>73081</v>
      </c>
      <c r="C995" s="90"/>
      <c r="D995" s="95" t="n">
        <f aca="false">IF($B995&gt;Input!$O$24,$D994,($D994+Input!$O$30)*(1+Input!$O$29/(100*12)))</f>
        <v>87713.2018367199</v>
      </c>
      <c r="E995" s="95" t="n">
        <f aca="false">IF($B995&gt;Input!$O$31,$E994,($E994+Input!$O$37)*(1+Input!$O$36/(100*12)))</f>
        <v>95980.2767511178</v>
      </c>
      <c r="F995" s="95" t="n">
        <f aca="false">IF($B995&gt;Input!$O$38,$F994,($F994+Input!$O$44)*(1+Input!$O$43/(100*12)))</f>
        <v>0</v>
      </c>
      <c r="G995" s="90"/>
      <c r="H995" s="95" t="n">
        <f aca="false">(IF(AND(($B995&gt;=Input!$O$24),($B995&lt;=Input!$O$26)),$H994+Input!$O$25/Input!$O$27,$H994))</f>
        <v>-200000</v>
      </c>
      <c r="I995" s="95" t="n">
        <f aca="false">(IF(AND(($B995&gt;Input!$O$31),($B995&lt;=Input!$O$33)),$I994+Input!$O$32/Input!$O$34,$I994))</f>
        <v>-200000</v>
      </c>
      <c r="J995" s="95" t="n">
        <f aca="false">(IF(AND(($B995&gt;=Input!$O$38),($B995&lt;=Input!$O$40)),$J994+Input!$O$39/Input!$O$41,$J994))</f>
        <v>0</v>
      </c>
      <c r="K995" s="95"/>
      <c r="L995" s="95" t="n">
        <f aca="false">$D995+$E995+$F995+$H995+$I995+$J995</f>
        <v>-216306.521412162</v>
      </c>
    </row>
    <row r="996" customFormat="false" ht="12.8" hidden="false" customHeight="false" outlineLevel="0" collapsed="false">
      <c r="A996" s="87" t="n">
        <v>992</v>
      </c>
      <c r="B996" s="90" t="n">
        <f aca="false">EOMONTH(Input!$C$7,A996)</f>
        <v>73109</v>
      </c>
      <c r="C996" s="90"/>
      <c r="D996" s="95" t="n">
        <f aca="false">IF($B996&gt;Input!$O$24,$D995,($D995+Input!$O$30)*(1+Input!$O$29/(100*12)))</f>
        <v>87713.2018367199</v>
      </c>
      <c r="E996" s="95" t="n">
        <f aca="false">IF($B996&gt;Input!$O$31,$E995,($E995+Input!$O$37)*(1+Input!$O$36/(100*12)))</f>
        <v>95980.2767511178</v>
      </c>
      <c r="F996" s="95" t="n">
        <f aca="false">IF($B996&gt;Input!$O$38,$F995,($F995+Input!$O$44)*(1+Input!$O$43/(100*12)))</f>
        <v>0</v>
      </c>
      <c r="G996" s="90"/>
      <c r="H996" s="95" t="n">
        <f aca="false">(IF(AND(($B996&gt;=Input!$O$24),($B996&lt;=Input!$O$26)),$H995+Input!$O$25/Input!$O$27,$H995))</f>
        <v>-200000</v>
      </c>
      <c r="I996" s="95" t="n">
        <f aca="false">(IF(AND(($B996&gt;Input!$O$31),($B996&lt;=Input!$O$33)),$I995+Input!$O$32/Input!$O$34,$I995))</f>
        <v>-200000</v>
      </c>
      <c r="J996" s="95" t="n">
        <f aca="false">(IF(AND(($B996&gt;=Input!$O$38),($B996&lt;=Input!$O$40)),$J995+Input!$O$39/Input!$O$41,$J995))</f>
        <v>0</v>
      </c>
      <c r="K996" s="95"/>
      <c r="L996" s="95" t="n">
        <f aca="false">$D996+$E996+$F996+$H996+$I996+$J996</f>
        <v>-216306.521412162</v>
      </c>
    </row>
    <row r="997" customFormat="false" ht="12.8" hidden="false" customHeight="false" outlineLevel="0" collapsed="false">
      <c r="A997" s="87" t="n">
        <v>993</v>
      </c>
      <c r="B997" s="90" t="n">
        <f aca="false">EOMONTH(Input!$C$7,A997)</f>
        <v>73140</v>
      </c>
      <c r="C997" s="90"/>
      <c r="D997" s="95" t="n">
        <f aca="false">IF($B997&gt;Input!$O$24,$D996,($D996+Input!$O$30)*(1+Input!$O$29/(100*12)))</f>
        <v>87713.2018367199</v>
      </c>
      <c r="E997" s="95" t="n">
        <f aca="false">IF($B997&gt;Input!$O$31,$E996,($E996+Input!$O$37)*(1+Input!$O$36/(100*12)))</f>
        <v>95980.2767511178</v>
      </c>
      <c r="F997" s="95" t="n">
        <f aca="false">IF($B997&gt;Input!$O$38,$F996,($F996+Input!$O$44)*(1+Input!$O$43/(100*12)))</f>
        <v>0</v>
      </c>
      <c r="G997" s="90"/>
      <c r="H997" s="95" t="n">
        <f aca="false">(IF(AND(($B997&gt;=Input!$O$24),($B997&lt;=Input!$O$26)),$H996+Input!$O$25/Input!$O$27,$H996))</f>
        <v>-200000</v>
      </c>
      <c r="I997" s="95" t="n">
        <f aca="false">(IF(AND(($B997&gt;Input!$O$31),($B997&lt;=Input!$O$33)),$I996+Input!$O$32/Input!$O$34,$I996))</f>
        <v>-200000</v>
      </c>
      <c r="J997" s="95" t="n">
        <f aca="false">(IF(AND(($B997&gt;=Input!$O$38),($B997&lt;=Input!$O$40)),$J996+Input!$O$39/Input!$O$41,$J996))</f>
        <v>0</v>
      </c>
      <c r="K997" s="95"/>
      <c r="L997" s="95" t="n">
        <f aca="false">$D997+$E997+$F997+$H997+$I997+$J997</f>
        <v>-216306.521412162</v>
      </c>
    </row>
    <row r="998" customFormat="false" ht="12.8" hidden="false" customHeight="false" outlineLevel="0" collapsed="false">
      <c r="A998" s="87" t="n">
        <v>994</v>
      </c>
      <c r="B998" s="90" t="n">
        <f aca="false">EOMONTH(Input!$C$7,A998)</f>
        <v>73170</v>
      </c>
      <c r="C998" s="90"/>
      <c r="D998" s="95" t="n">
        <f aca="false">IF($B998&gt;Input!$O$24,$D997,($D997+Input!$O$30)*(1+Input!$O$29/(100*12)))</f>
        <v>87713.2018367199</v>
      </c>
      <c r="E998" s="95" t="n">
        <f aca="false">IF($B998&gt;Input!$O$31,$E997,($E997+Input!$O$37)*(1+Input!$O$36/(100*12)))</f>
        <v>95980.2767511178</v>
      </c>
      <c r="F998" s="95" t="n">
        <f aca="false">IF($B998&gt;Input!$O$38,$F997,($F997+Input!$O$44)*(1+Input!$O$43/(100*12)))</f>
        <v>0</v>
      </c>
      <c r="G998" s="90"/>
      <c r="H998" s="95" t="n">
        <f aca="false">(IF(AND(($B998&gt;=Input!$O$24),($B998&lt;=Input!$O$26)),$H997+Input!$O$25/Input!$O$27,$H997))</f>
        <v>-200000</v>
      </c>
      <c r="I998" s="95" t="n">
        <f aca="false">(IF(AND(($B998&gt;Input!$O$31),($B998&lt;=Input!$O$33)),$I997+Input!$O$32/Input!$O$34,$I997))</f>
        <v>-200000</v>
      </c>
      <c r="J998" s="95" t="n">
        <f aca="false">(IF(AND(($B998&gt;=Input!$O$38),($B998&lt;=Input!$O$40)),$J997+Input!$O$39/Input!$O$41,$J997))</f>
        <v>0</v>
      </c>
      <c r="K998" s="95"/>
      <c r="L998" s="95" t="n">
        <f aca="false">$D998+$E998+$F998+$H998+$I998+$J998</f>
        <v>-216306.521412162</v>
      </c>
    </row>
    <row r="999" customFormat="false" ht="12.8" hidden="false" customHeight="false" outlineLevel="0" collapsed="false">
      <c r="A999" s="87" t="n">
        <v>995</v>
      </c>
      <c r="B999" s="90" t="n">
        <f aca="false">EOMONTH(Input!$C$7,A999)</f>
        <v>73201</v>
      </c>
      <c r="C999" s="90"/>
      <c r="D999" s="95" t="n">
        <f aca="false">IF($B999&gt;Input!$O$24,$D998,($D998+Input!$O$30)*(1+Input!$O$29/(100*12)))</f>
        <v>87713.2018367199</v>
      </c>
      <c r="E999" s="95" t="n">
        <f aca="false">IF($B999&gt;Input!$O$31,$E998,($E998+Input!$O$37)*(1+Input!$O$36/(100*12)))</f>
        <v>95980.2767511178</v>
      </c>
      <c r="F999" s="95" t="n">
        <f aca="false">IF($B999&gt;Input!$O$38,$F998,($F998+Input!$O$44)*(1+Input!$O$43/(100*12)))</f>
        <v>0</v>
      </c>
      <c r="G999" s="90"/>
      <c r="H999" s="95" t="n">
        <f aca="false">(IF(AND(($B999&gt;=Input!$O$24),($B999&lt;=Input!$O$26)),$H998+Input!$O$25/Input!$O$27,$H998))</f>
        <v>-200000</v>
      </c>
      <c r="I999" s="95" t="n">
        <f aca="false">(IF(AND(($B999&gt;Input!$O$31),($B999&lt;=Input!$O$33)),$I998+Input!$O$32/Input!$O$34,$I998))</f>
        <v>-200000</v>
      </c>
      <c r="J999" s="95" t="n">
        <f aca="false">(IF(AND(($B999&gt;=Input!$O$38),($B999&lt;=Input!$O$40)),$J998+Input!$O$39/Input!$O$41,$J998))</f>
        <v>0</v>
      </c>
      <c r="K999" s="95"/>
      <c r="L999" s="95" t="n">
        <f aca="false">$D999+$E999+$F999+$H999+$I999+$J999</f>
        <v>-216306.521412162</v>
      </c>
    </row>
    <row r="1000" customFormat="false" ht="12.8" hidden="false" customHeight="false" outlineLevel="0" collapsed="false">
      <c r="A1000" s="87" t="n">
        <v>996</v>
      </c>
      <c r="B1000" s="90" t="n">
        <f aca="false">EOMONTH(Input!$C$7,A1000)</f>
        <v>73231</v>
      </c>
      <c r="C1000" s="90"/>
      <c r="D1000" s="95" t="n">
        <f aca="false">IF($B1000&gt;Input!$O$24,$D999,($D999+Input!$O$30)*(1+Input!$O$29/(100*12)))</f>
        <v>87713.2018367199</v>
      </c>
      <c r="E1000" s="95" t="n">
        <f aca="false">IF($B1000&gt;Input!$O$31,$E999,($E999+Input!$O$37)*(1+Input!$O$36/(100*12)))</f>
        <v>95980.2767511178</v>
      </c>
      <c r="F1000" s="95" t="n">
        <f aca="false">IF($B1000&gt;Input!$O$38,$F999,($F999+Input!$O$44)*(1+Input!$O$43/(100*12)))</f>
        <v>0</v>
      </c>
      <c r="G1000" s="90"/>
      <c r="H1000" s="95" t="n">
        <f aca="false">(IF(AND(($B1000&gt;=Input!$O$24),($B1000&lt;=Input!$O$26)),$H999+Input!$O$25/Input!$O$27,$H999))</f>
        <v>-200000</v>
      </c>
      <c r="I1000" s="95" t="n">
        <f aca="false">(IF(AND(($B1000&gt;Input!$O$31),($B1000&lt;=Input!$O$33)),$I999+Input!$O$32/Input!$O$34,$I999))</f>
        <v>-200000</v>
      </c>
      <c r="J1000" s="95" t="n">
        <f aca="false">(IF(AND(($B1000&gt;=Input!$O$38),($B1000&lt;=Input!$O$40)),$J999+Input!$O$39/Input!$O$41,$J999))</f>
        <v>0</v>
      </c>
      <c r="K1000" s="95"/>
      <c r="L1000" s="95" t="n">
        <f aca="false">$D1000+$E1000+$F1000+$H1000+$I1000+$J1000</f>
        <v>-216306.521412162</v>
      </c>
    </row>
    <row r="1001" customFormat="false" ht="12.8" hidden="false" customHeight="false" outlineLevel="0" collapsed="false">
      <c r="A1001" s="87" t="n">
        <v>997</v>
      </c>
      <c r="B1001" s="90" t="n">
        <f aca="false">EOMONTH(Input!$C$7,A1001)</f>
        <v>73262</v>
      </c>
      <c r="C1001" s="90"/>
      <c r="D1001" s="95" t="n">
        <f aca="false">IF($B1001&gt;Input!$O$24,$D1000,($D1000+Input!$O$30)*(1+Input!$O$29/(100*12)))</f>
        <v>87713.2018367199</v>
      </c>
      <c r="E1001" s="95" t="n">
        <f aca="false">IF($B1001&gt;Input!$O$31,$E1000,($E1000+Input!$O$37)*(1+Input!$O$36/(100*12)))</f>
        <v>95980.2767511178</v>
      </c>
      <c r="F1001" s="95" t="n">
        <f aca="false">IF($B1001&gt;Input!$O$38,$F1000,($F1000+Input!$O$44)*(1+Input!$O$43/(100*12)))</f>
        <v>0</v>
      </c>
      <c r="G1001" s="90"/>
      <c r="H1001" s="95" t="n">
        <f aca="false">(IF(AND(($B1001&gt;=Input!$O$24),($B1001&lt;=Input!$O$26)),$H1000+Input!$O$25/Input!$O$27,$H1000))</f>
        <v>-200000</v>
      </c>
      <c r="I1001" s="95" t="n">
        <f aca="false">(IF(AND(($B1001&gt;Input!$O$31),($B1001&lt;=Input!$O$33)),$I1000+Input!$O$32/Input!$O$34,$I1000))</f>
        <v>-200000</v>
      </c>
      <c r="J1001" s="95" t="n">
        <f aca="false">(IF(AND(($B1001&gt;=Input!$O$38),($B1001&lt;=Input!$O$40)),$J1000+Input!$O$39/Input!$O$41,$J1000))</f>
        <v>0</v>
      </c>
      <c r="K1001" s="95"/>
      <c r="L1001" s="95" t="n">
        <f aca="false">$D1001+$E1001+$F1001+$H1001+$I1001+$J1001</f>
        <v>-216306.521412162</v>
      </c>
    </row>
    <row r="1002" customFormat="false" ht="12.8" hidden="false" customHeight="false" outlineLevel="0" collapsed="false">
      <c r="A1002" s="87" t="n">
        <v>998</v>
      </c>
      <c r="B1002" s="90" t="n">
        <f aca="false">EOMONTH(Input!$C$7,A1002)</f>
        <v>73293</v>
      </c>
      <c r="C1002" s="90"/>
      <c r="D1002" s="95" t="n">
        <f aca="false">IF($B1002&gt;Input!$O$24,$D1001,($D1001+Input!$O$30)*(1+Input!$O$29/(100*12)))</f>
        <v>87713.2018367199</v>
      </c>
      <c r="E1002" s="95" t="n">
        <f aca="false">IF($B1002&gt;Input!$O$31,$E1001,($E1001+Input!$O$37)*(1+Input!$O$36/(100*12)))</f>
        <v>95980.2767511178</v>
      </c>
      <c r="F1002" s="95" t="n">
        <f aca="false">IF($B1002&gt;Input!$O$38,$F1001,($F1001+Input!$O$44)*(1+Input!$O$43/(100*12)))</f>
        <v>0</v>
      </c>
      <c r="G1002" s="90"/>
      <c r="H1002" s="95" t="n">
        <f aca="false">(IF(AND(($B1002&gt;=Input!$O$24),($B1002&lt;=Input!$O$26)),$H1001+Input!$O$25/Input!$O$27,$H1001))</f>
        <v>-200000</v>
      </c>
      <c r="I1002" s="95" t="n">
        <f aca="false">(IF(AND(($B1002&gt;Input!$O$31),($B1002&lt;=Input!$O$33)),$I1001+Input!$O$32/Input!$O$34,$I1001))</f>
        <v>-200000</v>
      </c>
      <c r="J1002" s="95" t="n">
        <f aca="false">(IF(AND(($B1002&gt;=Input!$O$38),($B1002&lt;=Input!$O$40)),$J1001+Input!$O$39/Input!$O$41,$J1001))</f>
        <v>0</v>
      </c>
      <c r="K1002" s="95"/>
      <c r="L1002" s="95" t="n">
        <f aca="false">$D1002+$E1002+$F1002+$H1002+$I1002+$J1002</f>
        <v>-216306.521412162</v>
      </c>
    </row>
    <row r="1003" customFormat="false" ht="12.8" hidden="false" customHeight="false" outlineLevel="0" collapsed="false">
      <c r="A1003" s="87" t="n">
        <v>999</v>
      </c>
      <c r="B1003" s="90" t="n">
        <f aca="false">EOMONTH(Input!$C$7,A1003)</f>
        <v>73323</v>
      </c>
      <c r="C1003" s="90"/>
      <c r="D1003" s="95" t="n">
        <f aca="false">IF($B1003&gt;Input!$O$24,$D1002,($D1002+Input!$O$30)*(1+Input!$O$29/(100*12)))</f>
        <v>87713.2018367199</v>
      </c>
      <c r="E1003" s="95" t="n">
        <f aca="false">IF($B1003&gt;Input!$O$31,$E1002,($E1002+Input!$O$37)*(1+Input!$O$36/(100*12)))</f>
        <v>95980.2767511178</v>
      </c>
      <c r="F1003" s="95" t="n">
        <f aca="false">IF($B1003&gt;Input!$O$38,$F1002,($F1002+Input!$O$44)*(1+Input!$O$43/(100*12)))</f>
        <v>0</v>
      </c>
      <c r="G1003" s="90"/>
      <c r="H1003" s="95" t="n">
        <f aca="false">(IF(AND(($B1003&gt;=Input!$O$24),($B1003&lt;=Input!$O$26)),$H1002+Input!$O$25/Input!$O$27,$H1002))</f>
        <v>-200000</v>
      </c>
      <c r="I1003" s="95" t="n">
        <f aca="false">(IF(AND(($B1003&gt;Input!$O$31),($B1003&lt;=Input!$O$33)),$I1002+Input!$O$32/Input!$O$34,$I1002))</f>
        <v>-200000</v>
      </c>
      <c r="J1003" s="95" t="n">
        <f aca="false">(IF(AND(($B1003&gt;=Input!$O$38),($B1003&lt;=Input!$O$40)),$J1002+Input!$O$39/Input!$O$41,$J1002))</f>
        <v>0</v>
      </c>
      <c r="K1003" s="95"/>
      <c r="L1003" s="95" t="n">
        <f aca="false">$D1003+$E1003+$F1003+$H1003+$I1003+$J1003</f>
        <v>-216306.521412162</v>
      </c>
    </row>
    <row r="1004" customFormat="false" ht="12.8" hidden="false" customHeight="false" outlineLevel="0" collapsed="false">
      <c r="A1004" s="87" t="n">
        <v>1000</v>
      </c>
      <c r="B1004" s="90" t="n">
        <f aca="false">EOMONTH(Input!$C$7,A1004)</f>
        <v>73354</v>
      </c>
      <c r="C1004" s="90"/>
      <c r="D1004" s="95" t="n">
        <f aca="false">IF($B1004&gt;Input!$O$24,$D1003,($D1003+Input!$O$30)*(1+Input!$O$29/(100*12)))</f>
        <v>87713.2018367199</v>
      </c>
      <c r="E1004" s="95" t="n">
        <f aca="false">IF($B1004&gt;Input!$O$31,$E1003,($E1003+Input!$O$37)*(1+Input!$O$36/(100*12)))</f>
        <v>95980.2767511178</v>
      </c>
      <c r="F1004" s="95" t="n">
        <f aca="false">IF($B1004&gt;Input!$O$38,$F1003,($F1003+Input!$O$44)*(1+Input!$O$43/(100*12)))</f>
        <v>0</v>
      </c>
      <c r="G1004" s="90"/>
      <c r="H1004" s="95" t="n">
        <f aca="false">(IF(AND(($B1004&gt;=Input!$O$24),($B1004&lt;=Input!$O$26)),$H1003+Input!$O$25/Input!$O$27,$H1003))</f>
        <v>-200000</v>
      </c>
      <c r="I1004" s="95" t="n">
        <f aca="false">(IF(AND(($B1004&gt;Input!$O$31),($B1004&lt;=Input!$O$33)),$I1003+Input!$O$32/Input!$O$34,$I1003))</f>
        <v>-200000</v>
      </c>
      <c r="J1004" s="95" t="n">
        <f aca="false">(IF(AND(($B1004&gt;=Input!$O$38),($B1004&lt;=Input!$O$40)),$J1003+Input!$O$39/Input!$O$41,$J1003))</f>
        <v>0</v>
      </c>
      <c r="K1004" s="95"/>
      <c r="L1004" s="95" t="n">
        <f aca="false">$D1004+$E1004+$F1004+$H1004+$I1004+$J1004</f>
        <v>-216306.521412162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11.69"/>
    <col collapsed="false" customWidth="true" hidden="false" outlineLevel="0" max="2" min="2" style="77" width="10.83"/>
    <col collapsed="false" customWidth="true" hidden="false" outlineLevel="0" max="3" min="3" style="76" width="4.89"/>
    <col collapsed="false" customWidth="true" hidden="false" outlineLevel="0" max="4" min="4" style="0" width="1.29"/>
    <col collapsed="false" customWidth="true" hidden="false" outlineLevel="0" max="5" min="5" style="78" width="12.64"/>
    <col collapsed="false" customWidth="true" hidden="false" outlineLevel="0" max="6" min="6" style="78" width="9.02"/>
    <col collapsed="false" customWidth="true" hidden="false" outlineLevel="0" max="7" min="7" style="78" width="9.4"/>
    <col collapsed="false" customWidth="true" hidden="false" outlineLevel="0" max="8" min="8" style="76" width="16.13"/>
    <col collapsed="false" customWidth="true" hidden="false" outlineLevel="0" max="9" min="9" style="76" width="7.6"/>
    <col collapsed="false" customWidth="true" hidden="false" outlineLevel="0" max="10" min="10" style="76" width="10.83"/>
    <col collapsed="false" customWidth="false" hidden="false" outlineLevel="0" max="11" min="11" style="76" width="11.6"/>
    <col collapsed="false" customWidth="true" hidden="false" outlineLevel="0" max="12" min="12" style="76" width="8.12"/>
    <col collapsed="false" customWidth="false" hidden="false" outlineLevel="0" max="256" min="13" style="76" width="11.57"/>
  </cols>
  <sheetData>
    <row r="1" customFormat="false" ht="19.25" hidden="false" customHeight="false" outlineLevel="0" collapsed="false">
      <c r="A1" s="79" t="str">
        <f aca="false">Input!$C$22</f>
        <v>Tina</v>
      </c>
      <c r="B1" s="79" t="s">
        <v>204</v>
      </c>
    </row>
    <row r="3" s="83" customFormat="true" ht="12.05" hidden="false" customHeight="false" outlineLevel="0" collapsed="false">
      <c r="A3" s="83" t="s">
        <v>177</v>
      </c>
      <c r="B3" s="84" t="s">
        <v>178</v>
      </c>
      <c r="C3" s="83" t="s">
        <v>179</v>
      </c>
      <c r="E3" s="85" t="s">
        <v>205</v>
      </c>
      <c r="F3" s="85" t="s">
        <v>206</v>
      </c>
      <c r="G3" s="85" t="s">
        <v>207</v>
      </c>
      <c r="H3" s="83" t="s">
        <v>208</v>
      </c>
      <c r="I3" s="83" t="s">
        <v>209</v>
      </c>
      <c r="J3" s="83" t="s">
        <v>210</v>
      </c>
      <c r="K3" s="83" t="s">
        <v>211</v>
      </c>
      <c r="L3" s="83" t="s">
        <v>212</v>
      </c>
    </row>
    <row r="4" customFormat="false" ht="12.8" hidden="false" customHeight="false" outlineLevel="0" collapsed="false">
      <c r="A4" s="76" t="n">
        <v>0</v>
      </c>
      <c r="B4" s="77" t="n">
        <f aca="false">EOMONTH(Input!$C$7,A4)</f>
        <v>42916</v>
      </c>
      <c r="C4" s="76" t="n">
        <f aca="false">DATEDIF(Input!$C$23,$B4,"Y")</f>
        <v>40</v>
      </c>
      <c r="E4" s="78" t="n">
        <f aca="false">Input!$C$26</f>
        <v>7000</v>
      </c>
      <c r="F4" s="78" t="n">
        <f aca="false">-1*($E4*(Input!$C$10/100))</f>
        <v>-434</v>
      </c>
      <c r="G4" s="78" t="n">
        <f aca="false">-1*($E4*(Input!$C$11/100))</f>
        <v>-101.5</v>
      </c>
      <c r="H4" s="78" t="n">
        <f aca="false">IF($B4&lt;Input!$C$25,((Input!$C$29*(1+Input!$C$13/100)^(DATEDIF(Input!$C$7,$B4,"Y")))),0)</f>
        <v>-300</v>
      </c>
      <c r="I4" s="78" t="n">
        <f aca="false">IF($B4&gt;Input!$C$31,0,IF($E4*(Input!$C$35/100)&gt;(Input!$C$12/12),-1*(Input!$C$12/12),-1*$E4*(Input!$C$35/100)))</f>
        <v>-350</v>
      </c>
      <c r="J4" s="78" t="n">
        <f aca="false">IF($B4&gt;Input!$C$31,0,(-1)*($E4+$H4+$I4)*(Input!$C$8/100))</f>
        <v>-635</v>
      </c>
      <c r="K4" s="78" t="n">
        <f aca="false">IF($B4&gt;Input!$C$31,0,(-1)*($E4+$H4+$I4)*(Input!$C$9/100))</f>
        <v>-312.42</v>
      </c>
      <c r="L4" s="78" t="n">
        <f aca="false">IF($B4&lt;Input!$C$25,($E4+$F4+$G4+$H4+$I4+$J4+$K4),0)</f>
        <v>4867.08</v>
      </c>
    </row>
    <row r="5" customFormat="false" ht="12.8" hidden="false" customHeight="false" outlineLevel="0" collapsed="false">
      <c r="A5" s="76" t="n">
        <v>1</v>
      </c>
      <c r="B5" s="77" t="n">
        <f aca="false">EOMONTH(Input!$C$7,A5)</f>
        <v>42947</v>
      </c>
      <c r="C5" s="76" t="n">
        <f aca="false">DATEDIF(Input!$C$23,$B5,"Y")</f>
        <v>40</v>
      </c>
      <c r="E5" s="78" t="n">
        <f aca="false">IF($B5&gt;Input!$C$31,0,Input!$C$26*(1+Input!$C$28/100)^(DATEDIF(Input!$C$7,$B5,"Y")))</f>
        <v>7000</v>
      </c>
      <c r="F5" s="78" t="n">
        <f aca="false">-1*($E5*(Input!$C$10/100))</f>
        <v>-434</v>
      </c>
      <c r="G5" s="78" t="n">
        <f aca="false">-1*($E5*(Input!$C$11/100))</f>
        <v>-101.5</v>
      </c>
      <c r="H5" s="78" t="n">
        <f aca="false">IF($B5&lt;Input!$C$25,((Input!$C$29*(1+Input!$C$13/100)^(DATEDIF(Input!$C$7,$B5,"Y")))),0)</f>
        <v>-300</v>
      </c>
      <c r="I5" s="78" t="n">
        <f aca="false">IF($B5&gt;Input!$C$31,0,IF($E5*(Input!$C$35/100)&gt;(Input!$C$12/12),-1*(Input!$C$12/12),-1*$E5*(Input!$C$35/100)))</f>
        <v>-350</v>
      </c>
      <c r="J5" s="78" t="n">
        <f aca="false">IF($B5&gt;Input!$C$31,0,(-1)*($E5+$H5+$I5)*(Input!$C$8/100))</f>
        <v>-635</v>
      </c>
      <c r="K5" s="78" t="n">
        <f aca="false">IF($B5&gt;Input!$C$31,0,(-1)*($E5+$H5+$I5)*(Input!$C$9/100))</f>
        <v>-312.42</v>
      </c>
      <c r="L5" s="78" t="n">
        <f aca="false">IF($B5&lt;Input!$C$25,($E5+$F5+$G5+$H5+$I5+$J5+$K5),0)</f>
        <v>4867.08</v>
      </c>
    </row>
    <row r="6" customFormat="false" ht="12.8" hidden="false" customHeight="false" outlineLevel="0" collapsed="false">
      <c r="A6" s="76" t="n">
        <v>2</v>
      </c>
      <c r="B6" s="77" t="n">
        <f aca="false">EOMONTH(Input!$C$7,A6)</f>
        <v>42978</v>
      </c>
      <c r="C6" s="76" t="n">
        <f aca="false">DATEDIF(Input!$C$23,$B6,"Y")</f>
        <v>40</v>
      </c>
      <c r="E6" s="78" t="n">
        <f aca="false">IF($B6&gt;Input!$C$31,0,Input!$C$26*(1+Input!$C$28/100)^(DATEDIF(Input!$C$7,$B6,"Y")))</f>
        <v>7000</v>
      </c>
      <c r="F6" s="78" t="n">
        <f aca="false">-1*($E6*(Input!$C$10/100))</f>
        <v>-434</v>
      </c>
      <c r="G6" s="78" t="n">
        <f aca="false">-1*($E6*(Input!$C$11/100))</f>
        <v>-101.5</v>
      </c>
      <c r="H6" s="78" t="n">
        <f aca="false">IF($B6&lt;Input!$C$25,((Input!$C$29*(1+Input!$C$13/100)^(DATEDIF(Input!$C$7,$B6,"Y")))),0)</f>
        <v>-300</v>
      </c>
      <c r="I6" s="78" t="n">
        <f aca="false">IF($B6&gt;Input!$C$31,0,IF($E6*(Input!$C$35/100)&gt;(Input!$C$12/12),-1*(Input!$C$12/12),-1*$E6*(Input!$C$35/100)))</f>
        <v>-350</v>
      </c>
      <c r="J6" s="78" t="n">
        <f aca="false">IF($B6&gt;Input!$C$31,0,(-1)*($E6+$H6+$I6)*(Input!$C$8/100))</f>
        <v>-635</v>
      </c>
      <c r="K6" s="78" t="n">
        <f aca="false">IF($B6&gt;Input!$C$31,0,(-1)*($E6+$H6+$I6)*(Input!$C$9/100))</f>
        <v>-312.42</v>
      </c>
      <c r="L6" s="78" t="n">
        <f aca="false">IF($B6&lt;Input!$C$25,($E6+$F6+$G6+$H6+$I6+$J6+$K6),0)</f>
        <v>4867.08</v>
      </c>
    </row>
    <row r="7" customFormat="false" ht="12.8" hidden="false" customHeight="false" outlineLevel="0" collapsed="false">
      <c r="A7" s="76" t="n">
        <v>3</v>
      </c>
      <c r="B7" s="77" t="n">
        <f aca="false">EOMONTH(Input!$C$7,A7)</f>
        <v>43008</v>
      </c>
      <c r="C7" s="76" t="n">
        <f aca="false">DATEDIF(Input!$C$23,$B7,"Y")</f>
        <v>40</v>
      </c>
      <c r="E7" s="78" t="n">
        <f aca="false">IF($B7&gt;Input!$C$31,0,Input!$C$26*(1+Input!$C$28/100)^(DATEDIF(Input!$C$7,$B7,"Y")))</f>
        <v>7000</v>
      </c>
      <c r="F7" s="78" t="n">
        <f aca="false">-1*($E7*(Input!$C$10/100))</f>
        <v>-434</v>
      </c>
      <c r="G7" s="78" t="n">
        <f aca="false">-1*($E7*(Input!$C$11/100))</f>
        <v>-101.5</v>
      </c>
      <c r="H7" s="78" t="n">
        <f aca="false">IF($B7&lt;Input!$C$25,((Input!$C$29*(1+Input!$C$13/100)^(DATEDIF(Input!$C$7,$B7,"Y")))),0)</f>
        <v>-300</v>
      </c>
      <c r="I7" s="78" t="n">
        <f aca="false">IF($B7&gt;Input!$C$31,0,IF($E7*(Input!$C$35/100)&gt;(Input!$C$12/12),-1*(Input!$C$12/12),-1*$E7*(Input!$C$35/100)))</f>
        <v>-350</v>
      </c>
      <c r="J7" s="78" t="n">
        <f aca="false">IF($B7&gt;Input!$C$31,0,(-1)*($E7+$H7+$I7)*(Input!$C$8/100))</f>
        <v>-635</v>
      </c>
      <c r="K7" s="78" t="n">
        <f aca="false">IF($B7&gt;Input!$C$31,0,(-1)*($E7+$H7+$I7)*(Input!$C$9/100))</f>
        <v>-312.42</v>
      </c>
      <c r="L7" s="78" t="n">
        <f aca="false">IF($B7&lt;Input!$C$25,($E7+$F7+$G7+$H7+$I7+$J7+$K7),0)</f>
        <v>4867.08</v>
      </c>
    </row>
    <row r="8" customFormat="false" ht="12.8" hidden="false" customHeight="false" outlineLevel="0" collapsed="false">
      <c r="A8" s="76" t="n">
        <v>4</v>
      </c>
      <c r="B8" s="77" t="n">
        <f aca="false">EOMONTH(Input!$C$7,A8)</f>
        <v>43039</v>
      </c>
      <c r="C8" s="76" t="n">
        <f aca="false">DATEDIF(Input!$C$23,$B8,"Y")</f>
        <v>40</v>
      </c>
      <c r="E8" s="78" t="n">
        <f aca="false">IF($B8&gt;Input!$C$31,0,Input!$C$26*(1+Input!$C$28/100)^(DATEDIF(Input!$C$7,$B8,"Y")))</f>
        <v>7000</v>
      </c>
      <c r="F8" s="78" t="n">
        <f aca="false">-1*($E8*(Input!$C$10/100))</f>
        <v>-434</v>
      </c>
      <c r="G8" s="78" t="n">
        <f aca="false">-1*($E8*(Input!$C$11/100))</f>
        <v>-101.5</v>
      </c>
      <c r="H8" s="78" t="n">
        <f aca="false">IF($B8&lt;Input!$C$25,((Input!$C$29*(1+Input!$C$13/100)^(DATEDIF(Input!$C$7,$B8,"Y")))),0)</f>
        <v>-300</v>
      </c>
      <c r="I8" s="78" t="n">
        <f aca="false">IF($B8&gt;Input!$C$31,0,IF($E8*(Input!$C$35/100)&gt;(Input!$C$12/12),-1*(Input!$C$12/12),-1*$E8*(Input!$C$35/100)))</f>
        <v>-350</v>
      </c>
      <c r="J8" s="78" t="n">
        <f aca="false">IF($B8&gt;Input!$C$31,0,(-1)*($E8+$H8+$I8)*(Input!$C$8/100))</f>
        <v>-635</v>
      </c>
      <c r="K8" s="78" t="n">
        <f aca="false">IF($B8&gt;Input!$C$31,0,(-1)*($E8+$H8+$I8)*(Input!$C$9/100))</f>
        <v>-312.42</v>
      </c>
      <c r="L8" s="78" t="n">
        <f aca="false">IF($B8&lt;Input!$C$25,($E8+$F8+$G8+$H8+$I8+$J8+$K8),0)</f>
        <v>4867.08</v>
      </c>
    </row>
    <row r="9" customFormat="false" ht="12.8" hidden="false" customHeight="false" outlineLevel="0" collapsed="false">
      <c r="A9" s="76" t="n">
        <v>5</v>
      </c>
      <c r="B9" s="77" t="n">
        <f aca="false">EOMONTH(Input!$C$7,A9)</f>
        <v>43069</v>
      </c>
      <c r="C9" s="76" t="n">
        <f aca="false">DATEDIF(Input!$C$23,$B9,"Y")</f>
        <v>40</v>
      </c>
      <c r="E9" s="78" t="n">
        <f aca="false">IF($B9&gt;Input!$C$31,0,Input!$C$26*(1+Input!$C$28/100)^(DATEDIF(Input!$C$7,$B9,"Y")))</f>
        <v>7000</v>
      </c>
      <c r="F9" s="78" t="n">
        <f aca="false">-1*($E9*(Input!$C$10/100))</f>
        <v>-434</v>
      </c>
      <c r="G9" s="78" t="n">
        <f aca="false">-1*($E9*(Input!$C$11/100))</f>
        <v>-101.5</v>
      </c>
      <c r="H9" s="78" t="n">
        <f aca="false">IF($B9&lt;Input!$C$25,((Input!$C$29*(1+Input!$C$13/100)^(DATEDIF(Input!$C$7,$B9,"Y")))),0)</f>
        <v>-300</v>
      </c>
      <c r="I9" s="78" t="n">
        <f aca="false">IF($B9&gt;Input!$C$31,0,IF($E9*(Input!$C$35/100)&gt;(Input!$C$12/12),-1*(Input!$C$12/12),-1*$E9*(Input!$C$35/100)))</f>
        <v>-350</v>
      </c>
      <c r="J9" s="78" t="n">
        <f aca="false">IF($B9&gt;Input!$C$31,0,(-1)*($E9+$H9+$I9)*(Input!$C$8/100))</f>
        <v>-635</v>
      </c>
      <c r="K9" s="78" t="n">
        <f aca="false">IF($B9&gt;Input!$C$31,0,(-1)*($E9+$H9+$I9)*(Input!$C$9/100))</f>
        <v>-312.42</v>
      </c>
      <c r="L9" s="78" t="n">
        <f aca="false">IF($B9&lt;Input!$C$25,($E9+$F9+$G9+$H9+$I9+$J9+$K9),0)</f>
        <v>4867.08</v>
      </c>
    </row>
    <row r="10" customFormat="false" ht="12.8" hidden="false" customHeight="false" outlineLevel="0" collapsed="false">
      <c r="A10" s="76" t="n">
        <v>6</v>
      </c>
      <c r="B10" s="77" t="n">
        <f aca="false">EOMONTH(Input!$C$7,A10)</f>
        <v>43100</v>
      </c>
      <c r="C10" s="76" t="n">
        <f aca="false">DATEDIF(Input!$C$23,$B10,"Y")</f>
        <v>40</v>
      </c>
      <c r="E10" s="78" t="n">
        <f aca="false">IF($B10&gt;Input!$C$31,0,Input!$C$26*(1+Input!$C$28/100)^(DATEDIF(Input!$C$7,$B10,"Y")))</f>
        <v>7000</v>
      </c>
      <c r="F10" s="78" t="n">
        <f aca="false">-1*($E10*(Input!$C$10/100))</f>
        <v>-434</v>
      </c>
      <c r="G10" s="78" t="n">
        <f aca="false">-1*($E10*(Input!$C$11/100))</f>
        <v>-101.5</v>
      </c>
      <c r="H10" s="78" t="n">
        <f aca="false">IF($B10&lt;Input!$C$25,((Input!$C$29*(1+Input!$C$13/100)^(DATEDIF(Input!$C$7,$B10,"Y")))),0)</f>
        <v>-300</v>
      </c>
      <c r="I10" s="78" t="n">
        <f aca="false">IF($B10&gt;Input!$C$31,0,IF($E10*(Input!$C$35/100)&gt;(Input!$C$12/12),-1*(Input!$C$12/12),-1*$E10*(Input!$C$35/100)))</f>
        <v>-350</v>
      </c>
      <c r="J10" s="78" t="n">
        <f aca="false">IF($B10&gt;Input!$C$31,0,(-1)*($E10+$H10+$I10)*(Input!$C$8/100))</f>
        <v>-635</v>
      </c>
      <c r="K10" s="78" t="n">
        <f aca="false">IF($B10&gt;Input!$C$31,0,(-1)*($E10+$H10+$I10)*(Input!$C$9/100))</f>
        <v>-312.42</v>
      </c>
      <c r="L10" s="78" t="n">
        <f aca="false">IF($B10&lt;Input!$C$25,($E10+$F10+$G10+$H10+$I10+$J10+$K10),0)</f>
        <v>4867.08</v>
      </c>
    </row>
    <row r="11" customFormat="false" ht="12.8" hidden="false" customHeight="false" outlineLevel="0" collapsed="false">
      <c r="A11" s="76" t="n">
        <v>7</v>
      </c>
      <c r="B11" s="77" t="n">
        <f aca="false">EOMONTH(Input!$C$7,A11)</f>
        <v>43131</v>
      </c>
      <c r="C11" s="76" t="n">
        <f aca="false">DATEDIF(Input!$C$23,$B11,"Y")</f>
        <v>40</v>
      </c>
      <c r="E11" s="78" t="n">
        <f aca="false">IF($B11&gt;Input!$C$31,0,Input!$C$26*(1+Input!$C$28/100)^(DATEDIF(Input!$C$7,$B11,"Y")))</f>
        <v>7000</v>
      </c>
      <c r="F11" s="78" t="n">
        <f aca="false">-1*($E11*(Input!$C$10/100))</f>
        <v>-434</v>
      </c>
      <c r="G11" s="78" t="n">
        <f aca="false">-1*($E11*(Input!$C$11/100))</f>
        <v>-101.5</v>
      </c>
      <c r="H11" s="78" t="n">
        <f aca="false">IF($B11&lt;Input!$C$25,((Input!$C$29*(1+Input!$C$13/100)^(DATEDIF(Input!$C$7,$B11,"Y")))),0)</f>
        <v>-300</v>
      </c>
      <c r="I11" s="78" t="n">
        <f aca="false">IF($B11&gt;Input!$C$31,0,IF($E11*(Input!$C$35/100)&gt;(Input!$C$12/12),-1*(Input!$C$12/12),-1*$E11*(Input!$C$35/100)))</f>
        <v>-350</v>
      </c>
      <c r="J11" s="78" t="n">
        <f aca="false">IF($B11&gt;Input!$C$31,0,(-1)*($E11+$H11+$I11)*(Input!$C$8/100))</f>
        <v>-635</v>
      </c>
      <c r="K11" s="78" t="n">
        <f aca="false">IF($B11&gt;Input!$C$31,0,(-1)*($E11+$H11+$I11)*(Input!$C$9/100))</f>
        <v>-312.42</v>
      </c>
      <c r="L11" s="78" t="n">
        <f aca="false">IF($B11&lt;Input!$C$25,($E11+$F11+$G11+$H11+$I11+$J11+$K11),0)</f>
        <v>4867.08</v>
      </c>
    </row>
    <row r="12" customFormat="false" ht="12.8" hidden="false" customHeight="false" outlineLevel="0" collapsed="false">
      <c r="A12" s="76" t="n">
        <v>8</v>
      </c>
      <c r="B12" s="77" t="n">
        <f aca="false">EOMONTH(Input!$C$7,A12)</f>
        <v>43159</v>
      </c>
      <c r="C12" s="76" t="n">
        <f aca="false">DATEDIF(Input!$C$23,$B12,"Y")</f>
        <v>40</v>
      </c>
      <c r="E12" s="78" t="n">
        <f aca="false">IF($B12&gt;Input!$C$31,0,Input!$C$26*(1+Input!$C$28/100)^(DATEDIF(Input!$C$7,$B12,"Y")))</f>
        <v>7000</v>
      </c>
      <c r="F12" s="78" t="n">
        <f aca="false">-1*($E12*(Input!$C$10/100))</f>
        <v>-434</v>
      </c>
      <c r="G12" s="78" t="n">
        <f aca="false">-1*($E12*(Input!$C$11/100))</f>
        <v>-101.5</v>
      </c>
      <c r="H12" s="78" t="n">
        <f aca="false">IF($B12&lt;Input!$C$25,((Input!$C$29*(1+Input!$C$13/100)^(DATEDIF(Input!$C$7,$B12,"Y")))),0)</f>
        <v>-300</v>
      </c>
      <c r="I12" s="78" t="n">
        <f aca="false">IF($B12&gt;Input!$C$31,0,IF($E12*(Input!$C$35/100)&gt;(Input!$C$12/12),-1*(Input!$C$12/12),-1*$E12*(Input!$C$35/100)))</f>
        <v>-350</v>
      </c>
      <c r="J12" s="78" t="n">
        <f aca="false">IF($B12&gt;Input!$C$31,0,(-1)*($E12+$H12+$I12)*(Input!$C$8/100))</f>
        <v>-635</v>
      </c>
      <c r="K12" s="78" t="n">
        <f aca="false">IF($B12&gt;Input!$C$31,0,(-1)*($E12+$H12+$I12)*(Input!$C$9/100))</f>
        <v>-312.42</v>
      </c>
      <c r="L12" s="78" t="n">
        <f aca="false">IF($B12&lt;Input!$C$25,($E12+$F12+$G12+$H12+$I12+$J12+$K12),0)</f>
        <v>4867.08</v>
      </c>
    </row>
    <row r="13" customFormat="false" ht="12.8" hidden="false" customHeight="false" outlineLevel="0" collapsed="false">
      <c r="A13" s="76" t="n">
        <v>9</v>
      </c>
      <c r="B13" s="77" t="n">
        <f aca="false">EOMONTH(Input!$C$7,A13)</f>
        <v>43190</v>
      </c>
      <c r="C13" s="76" t="n">
        <f aca="false">DATEDIF(Input!$C$23,$B13,"Y")</f>
        <v>40</v>
      </c>
      <c r="E13" s="78" t="n">
        <f aca="false">IF($B13&gt;Input!$C$31,0,Input!$C$26*(1+Input!$C$28/100)^(DATEDIF(Input!$C$7,$B13,"Y")))</f>
        <v>7000</v>
      </c>
      <c r="F13" s="78" t="n">
        <f aca="false">-1*($E13*(Input!$C$10/100))</f>
        <v>-434</v>
      </c>
      <c r="G13" s="78" t="n">
        <f aca="false">-1*($E13*(Input!$C$11/100))</f>
        <v>-101.5</v>
      </c>
      <c r="H13" s="78" t="n">
        <f aca="false">IF($B13&lt;Input!$C$25,((Input!$C$29*(1+Input!$C$13/100)^(DATEDIF(Input!$C$7,$B13,"Y")))),0)</f>
        <v>-300</v>
      </c>
      <c r="I13" s="78" t="n">
        <f aca="false">IF($B13&gt;Input!$C$31,0,IF($E13*(Input!$C$35/100)&gt;(Input!$C$12/12),-1*(Input!$C$12/12),-1*$E13*(Input!$C$35/100)))</f>
        <v>-350</v>
      </c>
      <c r="J13" s="78" t="n">
        <f aca="false">IF($B13&gt;Input!$C$31,0,(-1)*($E13+$H13+$I13)*(Input!$C$8/100))</f>
        <v>-635</v>
      </c>
      <c r="K13" s="78" t="n">
        <f aca="false">IF($B13&gt;Input!$C$31,0,(-1)*($E13+$H13+$I13)*(Input!$C$9/100))</f>
        <v>-312.42</v>
      </c>
      <c r="L13" s="78" t="n">
        <f aca="false">IF($B13&lt;Input!$C$25,($E13+$F13+$G13+$H13+$I13+$J13+$K13),0)</f>
        <v>4867.08</v>
      </c>
    </row>
    <row r="14" customFormat="false" ht="12.8" hidden="false" customHeight="false" outlineLevel="0" collapsed="false">
      <c r="A14" s="76" t="n">
        <v>10</v>
      </c>
      <c r="B14" s="77" t="n">
        <f aca="false">EOMONTH(Input!$C$7,A14)</f>
        <v>43220</v>
      </c>
      <c r="C14" s="76" t="n">
        <f aca="false">DATEDIF(Input!$C$23,$B14,"Y")</f>
        <v>40</v>
      </c>
      <c r="E14" s="78" t="n">
        <f aca="false">IF($B14&gt;Input!$C$31,0,Input!$C$26*(1+Input!$C$28/100)^(DATEDIF(Input!$C$7,$B14,"Y")))</f>
        <v>7000</v>
      </c>
      <c r="F14" s="78" t="n">
        <f aca="false">-1*($E14*(Input!$C$10/100))</f>
        <v>-434</v>
      </c>
      <c r="G14" s="78" t="n">
        <f aca="false">-1*($E14*(Input!$C$11/100))</f>
        <v>-101.5</v>
      </c>
      <c r="H14" s="78" t="n">
        <f aca="false">IF($B14&lt;Input!$C$25,((Input!$C$29*(1+Input!$C$13/100)^(DATEDIF(Input!$C$7,$B14,"Y")))),0)</f>
        <v>-300</v>
      </c>
      <c r="I14" s="78" t="n">
        <f aca="false">IF($B14&gt;Input!$C$31,0,IF($E14*(Input!$C$35/100)&gt;(Input!$C$12/12),-1*(Input!$C$12/12),-1*$E14*(Input!$C$35/100)))</f>
        <v>-350</v>
      </c>
      <c r="J14" s="78" t="n">
        <f aca="false">IF($B14&gt;Input!$C$31,0,(-1)*($E14+$H14+$I14)*(Input!$C$8/100))</f>
        <v>-635</v>
      </c>
      <c r="K14" s="78" t="n">
        <f aca="false">IF($B14&gt;Input!$C$31,0,(-1)*($E14+$H14+$I14)*(Input!$C$9/100))</f>
        <v>-312.42</v>
      </c>
      <c r="L14" s="78" t="n">
        <f aca="false">IF($B14&lt;Input!$C$25,($E14+$F14+$G14+$H14+$I14+$J14+$K14),0)</f>
        <v>4867.08</v>
      </c>
    </row>
    <row r="15" customFormat="false" ht="12.8" hidden="false" customHeight="false" outlineLevel="0" collapsed="false">
      <c r="A15" s="76" t="n">
        <v>11</v>
      </c>
      <c r="B15" s="77" t="n">
        <f aca="false">EOMONTH(Input!$C$7,A15)</f>
        <v>43251</v>
      </c>
      <c r="C15" s="76" t="n">
        <f aca="false">DATEDIF(Input!$C$23,$B15,"Y")</f>
        <v>41</v>
      </c>
      <c r="E15" s="78" t="n">
        <f aca="false">IF($B15&gt;Input!$C$31,0,Input!$C$26*(1+Input!$C$28/100)^(DATEDIF(Input!$C$7,$B15,"Y")))</f>
        <v>7000</v>
      </c>
      <c r="F15" s="78" t="n">
        <f aca="false">-1*($E15*(Input!$C$10/100))</f>
        <v>-434</v>
      </c>
      <c r="G15" s="78" t="n">
        <f aca="false">-1*($E15*(Input!$C$11/100))</f>
        <v>-101.5</v>
      </c>
      <c r="H15" s="78" t="n">
        <f aca="false">IF($B15&lt;Input!$C$25,((Input!$C$29*(1+Input!$C$13/100)^(DATEDIF(Input!$C$7,$B15,"Y")))),0)</f>
        <v>-300</v>
      </c>
      <c r="I15" s="78" t="n">
        <f aca="false">IF($B15&gt;Input!$C$31,0,IF($E15*(Input!$C$35/100)&gt;(Input!$C$12/12),-1*(Input!$C$12/12),-1*$E15*(Input!$C$35/100)))</f>
        <v>-350</v>
      </c>
      <c r="J15" s="78" t="n">
        <f aca="false">IF($B15&gt;Input!$C$31,0,(-1)*($E15+$H15+$I15)*(Input!$C$8/100))</f>
        <v>-635</v>
      </c>
      <c r="K15" s="78" t="n">
        <f aca="false">IF($B15&gt;Input!$C$31,0,(-1)*($E15+$H15+$I15)*(Input!$C$9/100))</f>
        <v>-312.42</v>
      </c>
      <c r="L15" s="78" t="n">
        <f aca="false">IF($B15&lt;Input!$C$25,($E15+$F15+$G15+$H15+$I15+$J15+$K15),0)</f>
        <v>4867.08</v>
      </c>
    </row>
    <row r="16" customFormat="false" ht="12.8" hidden="false" customHeight="false" outlineLevel="0" collapsed="false">
      <c r="A16" s="76" t="n">
        <v>12</v>
      </c>
      <c r="B16" s="77" t="n">
        <f aca="false">EOMONTH(Input!$C$7,A16)</f>
        <v>43281</v>
      </c>
      <c r="C16" s="76" t="n">
        <f aca="false">DATEDIF(Input!$C$23,$B16,"Y")</f>
        <v>41</v>
      </c>
      <c r="E16" s="78" t="n">
        <f aca="false">IF($B16&gt;Input!$C$31,0,Input!$C$26*(1+Input!$C$28/100)^(DATEDIF(Input!$C$7,$B16,"Y")))</f>
        <v>7140</v>
      </c>
      <c r="F16" s="78" t="n">
        <f aca="false">-1*($E16*(Input!$C$10/100))</f>
        <v>-442.68</v>
      </c>
      <c r="G16" s="78" t="n">
        <f aca="false">-1*($E16*(Input!$C$11/100))</f>
        <v>-103.53</v>
      </c>
      <c r="H16" s="78" t="n">
        <f aca="false">IF($B16&lt;Input!$C$25,((Input!$C$29*(1+Input!$C$13/100)^(DATEDIF(Input!$C$7,$B16,"Y")))),0)</f>
        <v>-318</v>
      </c>
      <c r="I16" s="78" t="n">
        <f aca="false">IF($B16&gt;Input!$C$31,0,IF($E16*(Input!$C$35/100)&gt;(Input!$C$12/12),-1*(Input!$C$12/12),-1*$E16*(Input!$C$35/100)))</f>
        <v>-357</v>
      </c>
      <c r="J16" s="78" t="n">
        <f aca="false">IF($B16&gt;Input!$C$31,0,(-1)*($E16+$H16+$I16)*(Input!$C$8/100))</f>
        <v>-646.5</v>
      </c>
      <c r="K16" s="78" t="n">
        <f aca="false">IF($B16&gt;Input!$C$31,0,(-1)*($E16+$H16+$I16)*(Input!$C$9/100))</f>
        <v>-318.078</v>
      </c>
      <c r="L16" s="78" t="n">
        <f aca="false">IF($B16&lt;Input!$C$25,($E16+$F16+$G16+$H16+$I16+$J16+$K16),0)</f>
        <v>4954.212</v>
      </c>
    </row>
    <row r="17" customFormat="false" ht="12.8" hidden="false" customHeight="false" outlineLevel="0" collapsed="false">
      <c r="A17" s="76" t="n">
        <v>13</v>
      </c>
      <c r="B17" s="77" t="n">
        <f aca="false">EOMONTH(Input!$C$7,A17)</f>
        <v>43312</v>
      </c>
      <c r="C17" s="76" t="n">
        <f aca="false">DATEDIF(Input!$C$23,$B17,"Y")</f>
        <v>41</v>
      </c>
      <c r="E17" s="78" t="n">
        <f aca="false">IF($B17&gt;Input!$C$31,0,Input!$C$26*(1+Input!$C$28/100)^(DATEDIF(Input!$C$7,$B17,"Y")))</f>
        <v>7140</v>
      </c>
      <c r="F17" s="78" t="n">
        <f aca="false">-1*($E17*(Input!$C$10/100))</f>
        <v>-442.68</v>
      </c>
      <c r="G17" s="78" t="n">
        <f aca="false">-1*($E17*(Input!$C$11/100))</f>
        <v>-103.53</v>
      </c>
      <c r="H17" s="78" t="n">
        <f aca="false">IF($B17&lt;Input!$C$25,((Input!$C$29*(1+Input!$C$13/100)^(DATEDIF(Input!$C$7,$B17,"Y")))),0)</f>
        <v>-318</v>
      </c>
      <c r="I17" s="78" t="n">
        <f aca="false">IF($B17&gt;Input!$C$31,0,IF($E17*(Input!$C$35/100)&gt;(Input!$C$12/12),-1*(Input!$C$12/12),-1*$E17*(Input!$C$35/100)))</f>
        <v>-357</v>
      </c>
      <c r="J17" s="78" t="n">
        <f aca="false">IF($B17&gt;Input!$C$31,0,(-1)*($E17+$H17+$I17)*(Input!$C$8/100))</f>
        <v>-646.5</v>
      </c>
      <c r="K17" s="78" t="n">
        <f aca="false">IF($B17&gt;Input!$C$31,0,(-1)*($E17+$H17+$I17)*(Input!$C$9/100))</f>
        <v>-318.078</v>
      </c>
      <c r="L17" s="78" t="n">
        <f aca="false">IF($B17&lt;Input!$C$25,($E17+$F17+$G17+$H17+$I17+$J17+$K17),0)</f>
        <v>4954.212</v>
      </c>
    </row>
    <row r="18" customFormat="false" ht="12.8" hidden="false" customHeight="false" outlineLevel="0" collapsed="false">
      <c r="A18" s="76" t="n">
        <v>14</v>
      </c>
      <c r="B18" s="77" t="n">
        <f aca="false">EOMONTH(Input!$C$7,A18)</f>
        <v>43343</v>
      </c>
      <c r="C18" s="76" t="n">
        <f aca="false">DATEDIF(Input!$C$23,$B18,"Y")</f>
        <v>41</v>
      </c>
      <c r="E18" s="78" t="n">
        <f aca="false">IF($B18&gt;Input!$C$31,0,Input!$C$26*(1+Input!$C$28/100)^(DATEDIF(Input!$C$7,$B18,"Y")))</f>
        <v>7140</v>
      </c>
      <c r="F18" s="78" t="n">
        <f aca="false">-1*($E18*(Input!$C$10/100))</f>
        <v>-442.68</v>
      </c>
      <c r="G18" s="78" t="n">
        <f aca="false">-1*($E18*(Input!$C$11/100))</f>
        <v>-103.53</v>
      </c>
      <c r="H18" s="78" t="n">
        <f aca="false">IF($B18&lt;Input!$C$25,((Input!$C$29*(1+Input!$C$13/100)^(DATEDIF(Input!$C$7,$B18,"Y")))),0)</f>
        <v>-318</v>
      </c>
      <c r="I18" s="78" t="n">
        <f aca="false">IF($B18&gt;Input!$C$31,0,IF($E18*(Input!$C$35/100)&gt;(Input!$C$12/12),-1*(Input!$C$12/12),-1*$E18*(Input!$C$35/100)))</f>
        <v>-357</v>
      </c>
      <c r="J18" s="78" t="n">
        <f aca="false">IF($B18&gt;Input!$C$31,0,(-1)*($E18+$H18+$I18)*(Input!$C$8/100))</f>
        <v>-646.5</v>
      </c>
      <c r="K18" s="78" t="n">
        <f aca="false">IF($B18&gt;Input!$C$31,0,(-1)*($E18+$H18+$I18)*(Input!$C$9/100))</f>
        <v>-318.078</v>
      </c>
      <c r="L18" s="78" t="n">
        <f aca="false">IF($B18&lt;Input!$C$25,($E18+$F18+$G18+$H18+$I18+$J18+$K18),0)</f>
        <v>4954.212</v>
      </c>
    </row>
    <row r="19" customFormat="false" ht="12.8" hidden="false" customHeight="false" outlineLevel="0" collapsed="false">
      <c r="A19" s="76" t="n">
        <v>15</v>
      </c>
      <c r="B19" s="77" t="n">
        <f aca="false">EOMONTH(Input!$C$7,A19)</f>
        <v>43373</v>
      </c>
      <c r="C19" s="76" t="n">
        <f aca="false">DATEDIF(Input!$C$23,$B19,"Y")</f>
        <v>41</v>
      </c>
      <c r="E19" s="78" t="n">
        <f aca="false">IF($B19&gt;Input!$C$31,0,Input!$C$26*(1+Input!$C$28/100)^(DATEDIF(Input!$C$7,$B19,"Y")))</f>
        <v>7140</v>
      </c>
      <c r="F19" s="78" t="n">
        <f aca="false">-1*($E19*(Input!$C$10/100))</f>
        <v>-442.68</v>
      </c>
      <c r="G19" s="78" t="n">
        <f aca="false">-1*($E19*(Input!$C$11/100))</f>
        <v>-103.53</v>
      </c>
      <c r="H19" s="78" t="n">
        <f aca="false">IF($B19&lt;Input!$C$25,((Input!$C$29*(1+Input!$C$13/100)^(DATEDIF(Input!$C$7,$B19,"Y")))),0)</f>
        <v>-318</v>
      </c>
      <c r="I19" s="78" t="n">
        <f aca="false">IF($B19&gt;Input!$C$31,0,IF($E19*(Input!$C$35/100)&gt;(Input!$C$12/12),-1*(Input!$C$12/12),-1*$E19*(Input!$C$35/100)))</f>
        <v>-357</v>
      </c>
      <c r="J19" s="78" t="n">
        <f aca="false">IF($B19&gt;Input!$C$31,0,(-1)*($E19+$H19+$I19)*(Input!$C$8/100))</f>
        <v>-646.5</v>
      </c>
      <c r="K19" s="78" t="n">
        <f aca="false">IF($B19&gt;Input!$C$31,0,(-1)*($E19+$H19+$I19)*(Input!$C$9/100))</f>
        <v>-318.078</v>
      </c>
      <c r="L19" s="78" t="n">
        <f aca="false">IF($B19&lt;Input!$C$25,($E19+$F19+$G19+$H19+$I19+$J19+$K19),0)</f>
        <v>4954.212</v>
      </c>
    </row>
    <row r="20" customFormat="false" ht="12.8" hidden="false" customHeight="false" outlineLevel="0" collapsed="false">
      <c r="A20" s="76" t="n">
        <v>16</v>
      </c>
      <c r="B20" s="77" t="n">
        <f aca="false">EOMONTH(Input!$C$7,A20)</f>
        <v>43404</v>
      </c>
      <c r="C20" s="76" t="n">
        <f aca="false">DATEDIF(Input!$C$23,$B20,"Y")</f>
        <v>41</v>
      </c>
      <c r="E20" s="78" t="n">
        <f aca="false">IF($B20&gt;Input!$C$31,0,Input!$C$26*(1+Input!$C$28/100)^(DATEDIF(Input!$C$7,$B20,"Y")))</f>
        <v>7140</v>
      </c>
      <c r="F20" s="78" t="n">
        <f aca="false">-1*($E20*(Input!$C$10/100))</f>
        <v>-442.68</v>
      </c>
      <c r="G20" s="78" t="n">
        <f aca="false">-1*($E20*(Input!$C$11/100))</f>
        <v>-103.53</v>
      </c>
      <c r="H20" s="78" t="n">
        <f aca="false">IF($B20&lt;Input!$C$25,((Input!$C$29*(1+Input!$C$13/100)^(DATEDIF(Input!$C$7,$B20,"Y")))),0)</f>
        <v>-318</v>
      </c>
      <c r="I20" s="78" t="n">
        <f aca="false">IF($B20&gt;Input!$C$31,0,IF($E20*(Input!$C$35/100)&gt;(Input!$C$12/12),-1*(Input!$C$12/12),-1*$E20*(Input!$C$35/100)))</f>
        <v>-357</v>
      </c>
      <c r="J20" s="78" t="n">
        <f aca="false">IF($B20&gt;Input!$C$31,0,(-1)*($E20+$H20+$I20)*(Input!$C$8/100))</f>
        <v>-646.5</v>
      </c>
      <c r="K20" s="78" t="n">
        <f aca="false">IF($B20&gt;Input!$C$31,0,(-1)*($E20+$H20+$I20)*(Input!$C$9/100))</f>
        <v>-318.078</v>
      </c>
      <c r="L20" s="78" t="n">
        <f aca="false">IF($B20&lt;Input!$C$25,($E20+$F20+$G20+$H20+$I20+$J20+$K20),0)</f>
        <v>4954.212</v>
      </c>
    </row>
    <row r="21" customFormat="false" ht="12.8" hidden="false" customHeight="false" outlineLevel="0" collapsed="false">
      <c r="A21" s="76" t="n">
        <v>17</v>
      </c>
      <c r="B21" s="77" t="n">
        <f aca="false">EOMONTH(Input!$C$7,A21)</f>
        <v>43434</v>
      </c>
      <c r="C21" s="76" t="n">
        <f aca="false">DATEDIF(Input!$C$23,$B21,"Y")</f>
        <v>41</v>
      </c>
      <c r="E21" s="78" t="n">
        <f aca="false">IF($B21&gt;Input!$C$31,0,Input!$C$26*(1+Input!$C$28/100)^(DATEDIF(Input!$C$7,$B21,"Y")))</f>
        <v>7140</v>
      </c>
      <c r="F21" s="78" t="n">
        <f aca="false">-1*($E21*(Input!$C$10/100))</f>
        <v>-442.68</v>
      </c>
      <c r="G21" s="78" t="n">
        <f aca="false">-1*($E21*(Input!$C$11/100))</f>
        <v>-103.53</v>
      </c>
      <c r="H21" s="78" t="n">
        <f aca="false">IF($B21&lt;Input!$C$25,((Input!$C$29*(1+Input!$C$13/100)^(DATEDIF(Input!$C$7,$B21,"Y")))),0)</f>
        <v>-318</v>
      </c>
      <c r="I21" s="78" t="n">
        <f aca="false">IF($B21&gt;Input!$C$31,0,IF($E21*(Input!$C$35/100)&gt;(Input!$C$12/12),-1*(Input!$C$12/12),-1*$E21*(Input!$C$35/100)))</f>
        <v>-357</v>
      </c>
      <c r="J21" s="78" t="n">
        <f aca="false">IF($B21&gt;Input!$C$31,0,(-1)*($E21+$H21+$I21)*(Input!$C$8/100))</f>
        <v>-646.5</v>
      </c>
      <c r="K21" s="78" t="n">
        <f aca="false">IF($B21&gt;Input!$C$31,0,(-1)*($E21+$H21+$I21)*(Input!$C$9/100))</f>
        <v>-318.078</v>
      </c>
      <c r="L21" s="78" t="n">
        <f aca="false">IF($B21&lt;Input!$C$25,($E21+$F21+$G21+$H21+$I21+$J21+$K21),0)</f>
        <v>4954.212</v>
      </c>
    </row>
    <row r="22" customFormat="false" ht="12.8" hidden="false" customHeight="false" outlineLevel="0" collapsed="false">
      <c r="A22" s="76" t="n">
        <v>18</v>
      </c>
      <c r="B22" s="77" t="n">
        <f aca="false">EOMONTH(Input!$C$7,A22)</f>
        <v>43465</v>
      </c>
      <c r="C22" s="76" t="n">
        <f aca="false">DATEDIF(Input!$C$23,$B22,"Y")</f>
        <v>41</v>
      </c>
      <c r="E22" s="78" t="n">
        <f aca="false">IF($B22&gt;Input!$C$31,0,Input!$C$26*(1+Input!$C$28/100)^(DATEDIF(Input!$C$7,$B22,"Y")))</f>
        <v>7140</v>
      </c>
      <c r="F22" s="78" t="n">
        <f aca="false">-1*($E22*(Input!$C$10/100))</f>
        <v>-442.68</v>
      </c>
      <c r="G22" s="78" t="n">
        <f aca="false">-1*($E22*(Input!$C$11/100))</f>
        <v>-103.53</v>
      </c>
      <c r="H22" s="78" t="n">
        <f aca="false">IF($B22&lt;Input!$C$25,((Input!$C$29*(1+Input!$C$13/100)^(DATEDIF(Input!$C$7,$B22,"Y")))),0)</f>
        <v>-318</v>
      </c>
      <c r="I22" s="78" t="n">
        <f aca="false">IF($B22&gt;Input!$C$31,0,IF($E22*(Input!$C$35/100)&gt;(Input!$C$12/12),-1*(Input!$C$12/12),-1*$E22*(Input!$C$35/100)))</f>
        <v>-357</v>
      </c>
      <c r="J22" s="78" t="n">
        <f aca="false">IF($B22&gt;Input!$C$31,0,(-1)*($E22+$H22+$I22)*(Input!$C$8/100))</f>
        <v>-646.5</v>
      </c>
      <c r="K22" s="78" t="n">
        <f aca="false">IF($B22&gt;Input!$C$31,0,(-1)*($E22+$H22+$I22)*(Input!$C$9/100))</f>
        <v>-318.078</v>
      </c>
      <c r="L22" s="78" t="n">
        <f aca="false">IF($B22&lt;Input!$C$25,($E22+$F22+$G22+$H22+$I22+$J22+$K22),0)</f>
        <v>4954.212</v>
      </c>
    </row>
    <row r="23" customFormat="false" ht="12.8" hidden="false" customHeight="false" outlineLevel="0" collapsed="false">
      <c r="A23" s="76" t="n">
        <v>19</v>
      </c>
      <c r="B23" s="77" t="n">
        <f aca="false">EOMONTH(Input!$C$7,A23)</f>
        <v>43496</v>
      </c>
      <c r="C23" s="76" t="n">
        <f aca="false">DATEDIF(Input!$C$23,$B23,"Y")</f>
        <v>41</v>
      </c>
      <c r="E23" s="78" t="n">
        <f aca="false">IF($B23&gt;Input!$C$31,0,Input!$C$26*(1+Input!$C$28/100)^(DATEDIF(Input!$C$7,$B23,"Y")))</f>
        <v>7140</v>
      </c>
      <c r="F23" s="78" t="n">
        <f aca="false">-1*($E23*(Input!$C$10/100))</f>
        <v>-442.68</v>
      </c>
      <c r="G23" s="78" t="n">
        <f aca="false">-1*($E23*(Input!$C$11/100))</f>
        <v>-103.53</v>
      </c>
      <c r="H23" s="78" t="n">
        <f aca="false">IF($B23&lt;Input!$C$25,((Input!$C$29*(1+Input!$C$13/100)^(DATEDIF(Input!$C$7,$B23,"Y")))),0)</f>
        <v>-318</v>
      </c>
      <c r="I23" s="78" t="n">
        <f aca="false">IF($B23&gt;Input!$C$31,0,IF($E23*(Input!$C$35/100)&gt;(Input!$C$12/12),-1*(Input!$C$12/12),-1*$E23*(Input!$C$35/100)))</f>
        <v>-357</v>
      </c>
      <c r="J23" s="78" t="n">
        <f aca="false">IF($B23&gt;Input!$C$31,0,(-1)*($E23+$H23+$I23)*(Input!$C$8/100))</f>
        <v>-646.5</v>
      </c>
      <c r="K23" s="78" t="n">
        <f aca="false">IF($B23&gt;Input!$C$31,0,(-1)*($E23+$H23+$I23)*(Input!$C$9/100))</f>
        <v>-318.078</v>
      </c>
      <c r="L23" s="78" t="n">
        <f aca="false">IF($B23&lt;Input!$C$25,($E23+$F23+$G23+$H23+$I23+$J23+$K23),0)</f>
        <v>4954.212</v>
      </c>
    </row>
    <row r="24" customFormat="false" ht="12.8" hidden="false" customHeight="false" outlineLevel="0" collapsed="false">
      <c r="A24" s="76" t="n">
        <v>20</v>
      </c>
      <c r="B24" s="77" t="n">
        <f aca="false">EOMONTH(Input!$C$7,A24)</f>
        <v>43524</v>
      </c>
      <c r="C24" s="76" t="n">
        <f aca="false">DATEDIF(Input!$C$23,$B24,"Y")</f>
        <v>41</v>
      </c>
      <c r="E24" s="78" t="n">
        <f aca="false">IF($B24&gt;Input!$C$31,0,Input!$C$26*(1+Input!$C$28/100)^(DATEDIF(Input!$C$7,$B24,"Y")))</f>
        <v>7140</v>
      </c>
      <c r="F24" s="78" t="n">
        <f aca="false">-1*($E24*(Input!$C$10/100))</f>
        <v>-442.68</v>
      </c>
      <c r="G24" s="78" t="n">
        <f aca="false">-1*($E24*(Input!$C$11/100))</f>
        <v>-103.53</v>
      </c>
      <c r="H24" s="78" t="n">
        <f aca="false">IF($B24&lt;Input!$C$25,((Input!$C$29*(1+Input!$C$13/100)^(DATEDIF(Input!$C$7,$B24,"Y")))),0)</f>
        <v>-318</v>
      </c>
      <c r="I24" s="78" t="n">
        <f aca="false">IF($B24&gt;Input!$C$31,0,IF($E24*(Input!$C$35/100)&gt;(Input!$C$12/12),-1*(Input!$C$12/12),-1*$E24*(Input!$C$35/100)))</f>
        <v>-357</v>
      </c>
      <c r="J24" s="78" t="n">
        <f aca="false">IF($B24&gt;Input!$C$31,0,(-1)*($E24+$H24+$I24)*(Input!$C$8/100))</f>
        <v>-646.5</v>
      </c>
      <c r="K24" s="78" t="n">
        <f aca="false">IF($B24&gt;Input!$C$31,0,(-1)*($E24+$H24+$I24)*(Input!$C$9/100))</f>
        <v>-318.078</v>
      </c>
      <c r="L24" s="78" t="n">
        <f aca="false">IF($B24&lt;Input!$C$25,($E24+$F24+$G24+$H24+$I24+$J24+$K24),0)</f>
        <v>4954.212</v>
      </c>
    </row>
    <row r="25" customFormat="false" ht="12.8" hidden="false" customHeight="false" outlineLevel="0" collapsed="false">
      <c r="A25" s="76" t="n">
        <v>21</v>
      </c>
      <c r="B25" s="77" t="n">
        <f aca="false">EOMONTH(Input!$C$7,A25)</f>
        <v>43555</v>
      </c>
      <c r="C25" s="76" t="n">
        <f aca="false">DATEDIF(Input!$C$23,$B25,"Y")</f>
        <v>41</v>
      </c>
      <c r="E25" s="78" t="n">
        <f aca="false">IF($B25&gt;Input!$C$31,0,Input!$C$26*(1+Input!$C$28/100)^(DATEDIF(Input!$C$7,$B25,"Y")))</f>
        <v>7140</v>
      </c>
      <c r="F25" s="78" t="n">
        <f aca="false">-1*($E25*(Input!$C$10/100))</f>
        <v>-442.68</v>
      </c>
      <c r="G25" s="78" t="n">
        <f aca="false">-1*($E25*(Input!$C$11/100))</f>
        <v>-103.53</v>
      </c>
      <c r="H25" s="78" t="n">
        <f aca="false">IF($B25&lt;Input!$C$25,((Input!$C$29*(1+Input!$C$13/100)^(DATEDIF(Input!$C$7,$B25,"Y")))),0)</f>
        <v>-318</v>
      </c>
      <c r="I25" s="78" t="n">
        <f aca="false">IF($B25&gt;Input!$C$31,0,IF($E25*(Input!$C$35/100)&gt;(Input!$C$12/12),-1*(Input!$C$12/12),-1*$E25*(Input!$C$35/100)))</f>
        <v>-357</v>
      </c>
      <c r="J25" s="78" t="n">
        <f aca="false">IF($B25&gt;Input!$C$31,0,(-1)*($E25+$H25+$I25)*(Input!$C$8/100))</f>
        <v>-646.5</v>
      </c>
      <c r="K25" s="78" t="n">
        <f aca="false">IF($B25&gt;Input!$C$31,0,(-1)*($E25+$H25+$I25)*(Input!$C$9/100))</f>
        <v>-318.078</v>
      </c>
      <c r="L25" s="78" t="n">
        <f aca="false">IF($B25&lt;Input!$C$25,($E25+$F25+$G25+$H25+$I25+$J25+$K25),0)</f>
        <v>4954.212</v>
      </c>
    </row>
    <row r="26" customFormat="false" ht="12.8" hidden="false" customHeight="false" outlineLevel="0" collapsed="false">
      <c r="A26" s="76" t="n">
        <v>22</v>
      </c>
      <c r="B26" s="77" t="n">
        <f aca="false">EOMONTH(Input!$C$7,A26)</f>
        <v>43585</v>
      </c>
      <c r="C26" s="76" t="n">
        <f aca="false">DATEDIF(Input!$C$23,$B26,"Y")</f>
        <v>41</v>
      </c>
      <c r="E26" s="78" t="n">
        <f aca="false">IF($B26&gt;Input!$C$31,0,Input!$C$26*(1+Input!$C$28/100)^(DATEDIF(Input!$C$7,$B26,"Y")))</f>
        <v>7140</v>
      </c>
      <c r="F26" s="78" t="n">
        <f aca="false">-1*($E26*(Input!$C$10/100))</f>
        <v>-442.68</v>
      </c>
      <c r="G26" s="78" t="n">
        <f aca="false">-1*($E26*(Input!$C$11/100))</f>
        <v>-103.53</v>
      </c>
      <c r="H26" s="78" t="n">
        <f aca="false">IF($B26&lt;Input!$C$25,((Input!$C$29*(1+Input!$C$13/100)^(DATEDIF(Input!$C$7,$B26,"Y")))),0)</f>
        <v>-318</v>
      </c>
      <c r="I26" s="78" t="n">
        <f aca="false">IF($B26&gt;Input!$C$31,0,IF($E26*(Input!$C$35/100)&gt;(Input!$C$12/12),-1*(Input!$C$12/12),-1*$E26*(Input!$C$35/100)))</f>
        <v>-357</v>
      </c>
      <c r="J26" s="78" t="n">
        <f aca="false">IF($B26&gt;Input!$C$31,0,(-1)*($E26+$H26+$I26)*(Input!$C$8/100))</f>
        <v>-646.5</v>
      </c>
      <c r="K26" s="78" t="n">
        <f aca="false">IF($B26&gt;Input!$C$31,0,(-1)*($E26+$H26+$I26)*(Input!$C$9/100))</f>
        <v>-318.078</v>
      </c>
      <c r="L26" s="78" t="n">
        <f aca="false">IF($B26&lt;Input!$C$25,($E26+$F26+$G26+$H26+$I26+$J26+$K26),0)</f>
        <v>4954.212</v>
      </c>
    </row>
    <row r="27" customFormat="false" ht="12.8" hidden="false" customHeight="false" outlineLevel="0" collapsed="false">
      <c r="A27" s="76" t="n">
        <v>23</v>
      </c>
      <c r="B27" s="77" t="n">
        <f aca="false">EOMONTH(Input!$C$7,A27)</f>
        <v>43616</v>
      </c>
      <c r="C27" s="76" t="n">
        <f aca="false">DATEDIF(Input!$C$23,$B27,"Y")</f>
        <v>42</v>
      </c>
      <c r="E27" s="78" t="n">
        <f aca="false">IF($B27&gt;Input!$C$31,0,Input!$C$26*(1+Input!$C$28/100)^(DATEDIF(Input!$C$7,$B27,"Y")))</f>
        <v>7140</v>
      </c>
      <c r="F27" s="78" t="n">
        <f aca="false">-1*($E27*(Input!$C$10/100))</f>
        <v>-442.68</v>
      </c>
      <c r="G27" s="78" t="n">
        <f aca="false">-1*($E27*(Input!$C$11/100))</f>
        <v>-103.53</v>
      </c>
      <c r="H27" s="78" t="n">
        <f aca="false">IF($B27&lt;Input!$C$25,((Input!$C$29*(1+Input!$C$13/100)^(DATEDIF(Input!$C$7,$B27,"Y")))),0)</f>
        <v>-318</v>
      </c>
      <c r="I27" s="78" t="n">
        <f aca="false">IF($B27&gt;Input!$C$31,0,IF($E27*(Input!$C$35/100)&gt;(Input!$C$12/12),-1*(Input!$C$12/12),-1*$E27*(Input!$C$35/100)))</f>
        <v>-357</v>
      </c>
      <c r="J27" s="78" t="n">
        <f aca="false">IF($B27&gt;Input!$C$31,0,(-1)*($E27+$H27+$I27)*(Input!$C$8/100))</f>
        <v>-646.5</v>
      </c>
      <c r="K27" s="78" t="n">
        <f aca="false">IF($B27&gt;Input!$C$31,0,(-1)*($E27+$H27+$I27)*(Input!$C$9/100))</f>
        <v>-318.078</v>
      </c>
      <c r="L27" s="78" t="n">
        <f aca="false">IF($B27&lt;Input!$C$25,($E27+$F27+$G27+$H27+$I27+$J27+$K27),0)</f>
        <v>4954.212</v>
      </c>
    </row>
    <row r="28" customFormat="false" ht="12.8" hidden="false" customHeight="false" outlineLevel="0" collapsed="false">
      <c r="A28" s="76" t="n">
        <v>24</v>
      </c>
      <c r="B28" s="77" t="n">
        <f aca="false">EOMONTH(Input!$C$7,A28)</f>
        <v>43646</v>
      </c>
      <c r="C28" s="76" t="n">
        <f aca="false">DATEDIF(Input!$C$23,$B28,"Y")</f>
        <v>42</v>
      </c>
      <c r="E28" s="78" t="n">
        <f aca="false">IF($B28&gt;Input!$C$31,0,Input!$C$26*(1+Input!$C$28/100)^(DATEDIF(Input!$C$7,$B28,"Y")))</f>
        <v>7282.8</v>
      </c>
      <c r="F28" s="78" t="n">
        <f aca="false">-1*($E28*(Input!$C$10/100))</f>
        <v>-451.5336</v>
      </c>
      <c r="G28" s="78" t="n">
        <f aca="false">-1*($E28*(Input!$C$11/100))</f>
        <v>-105.6006</v>
      </c>
      <c r="H28" s="78" t="n">
        <f aca="false">IF($B28&lt;Input!$C$25,((Input!$C$29*(1+Input!$C$13/100)^(DATEDIF(Input!$C$7,$B28,"Y")))),0)</f>
        <v>-337.08</v>
      </c>
      <c r="I28" s="78" t="n">
        <f aca="false">IF($B28&gt;Input!$C$31,0,IF($E28*(Input!$C$35/100)&gt;(Input!$C$12/12),-1*(Input!$C$12/12),-1*$E28*(Input!$C$35/100)))</f>
        <v>-364.14</v>
      </c>
      <c r="J28" s="78" t="n">
        <f aca="false">IF($B28&gt;Input!$C$31,0,(-1)*($E28+$H28+$I28)*(Input!$C$8/100))</f>
        <v>-658.158</v>
      </c>
      <c r="K28" s="78" t="n">
        <f aca="false">IF($B28&gt;Input!$C$31,0,(-1)*($E28+$H28+$I28)*(Input!$C$9/100))</f>
        <v>-323.813736</v>
      </c>
      <c r="L28" s="78" t="n">
        <f aca="false">IF($B28&lt;Input!$C$25,($E28+$F28+$G28+$H28+$I28+$J28+$K28),0)</f>
        <v>5042.474064</v>
      </c>
    </row>
    <row r="29" customFormat="false" ht="12.8" hidden="false" customHeight="false" outlineLevel="0" collapsed="false">
      <c r="A29" s="76" t="n">
        <v>25</v>
      </c>
      <c r="B29" s="77" t="n">
        <f aca="false">EOMONTH(Input!$C$7,A29)</f>
        <v>43677</v>
      </c>
      <c r="C29" s="76" t="n">
        <f aca="false">DATEDIF(Input!$C$23,$B29,"Y")</f>
        <v>42</v>
      </c>
      <c r="E29" s="78" t="n">
        <f aca="false">IF($B29&gt;Input!$C$31,0,Input!$C$26*(1+Input!$C$28/100)^(DATEDIF(Input!$C$7,$B29,"Y")))</f>
        <v>7282.8</v>
      </c>
      <c r="F29" s="78" t="n">
        <f aca="false">-1*($E29*(Input!$C$10/100))</f>
        <v>-451.5336</v>
      </c>
      <c r="G29" s="78" t="n">
        <f aca="false">-1*($E29*(Input!$C$11/100))</f>
        <v>-105.6006</v>
      </c>
      <c r="H29" s="78" t="n">
        <f aca="false">IF($B29&lt;Input!$C$25,((Input!$C$29*(1+Input!$C$13/100)^(DATEDIF(Input!$C$7,$B29,"Y")))),0)</f>
        <v>-337.08</v>
      </c>
      <c r="I29" s="78" t="n">
        <f aca="false">IF($B29&gt;Input!$C$31,0,IF($E29*(Input!$C$35/100)&gt;(Input!$C$12/12),-1*(Input!$C$12/12),-1*$E29*(Input!$C$35/100)))</f>
        <v>-364.14</v>
      </c>
      <c r="J29" s="78" t="n">
        <f aca="false">IF($B29&gt;Input!$C$31,0,(-1)*($E29+$H29+$I29)*(Input!$C$8/100))</f>
        <v>-658.158</v>
      </c>
      <c r="K29" s="78" t="n">
        <f aca="false">IF($B29&gt;Input!$C$31,0,(-1)*($E29+$H29+$I29)*(Input!$C$9/100))</f>
        <v>-323.813736</v>
      </c>
      <c r="L29" s="78" t="n">
        <f aca="false">IF($B29&lt;Input!$C$25,($E29+$F29+$G29+$H29+$I29+$J29+$K29),0)</f>
        <v>5042.474064</v>
      </c>
    </row>
    <row r="30" customFormat="false" ht="12.8" hidden="false" customHeight="false" outlineLevel="0" collapsed="false">
      <c r="A30" s="76" t="n">
        <v>26</v>
      </c>
      <c r="B30" s="77" t="n">
        <f aca="false">EOMONTH(Input!$C$7,A30)</f>
        <v>43708</v>
      </c>
      <c r="C30" s="76" t="n">
        <f aca="false">DATEDIF(Input!$C$23,$B30,"Y")</f>
        <v>42</v>
      </c>
      <c r="E30" s="78" t="n">
        <f aca="false">IF($B30&gt;Input!$C$31,0,Input!$C$26*(1+Input!$C$28/100)^(DATEDIF(Input!$C$7,$B30,"Y")))</f>
        <v>7282.8</v>
      </c>
      <c r="F30" s="78" t="n">
        <f aca="false">-1*($E30*(Input!$C$10/100))</f>
        <v>-451.5336</v>
      </c>
      <c r="G30" s="78" t="n">
        <f aca="false">-1*($E30*(Input!$C$11/100))</f>
        <v>-105.6006</v>
      </c>
      <c r="H30" s="78" t="n">
        <f aca="false">IF($B30&lt;Input!$C$25,((Input!$C$29*(1+Input!$C$13/100)^(DATEDIF(Input!$C$7,$B30,"Y")))),0)</f>
        <v>-337.08</v>
      </c>
      <c r="I30" s="78" t="n">
        <f aca="false">IF($B30&gt;Input!$C$31,0,IF($E30*(Input!$C$35/100)&gt;(Input!$C$12/12),-1*(Input!$C$12/12),-1*$E30*(Input!$C$35/100)))</f>
        <v>-364.14</v>
      </c>
      <c r="J30" s="78" t="n">
        <f aca="false">IF($B30&gt;Input!$C$31,0,(-1)*($E30+$H30+$I30)*(Input!$C$8/100))</f>
        <v>-658.158</v>
      </c>
      <c r="K30" s="78" t="n">
        <f aca="false">IF($B30&gt;Input!$C$31,0,(-1)*($E30+$H30+$I30)*(Input!$C$9/100))</f>
        <v>-323.813736</v>
      </c>
      <c r="L30" s="78" t="n">
        <f aca="false">IF($B30&lt;Input!$C$25,($E30+$F30+$G30+$H30+$I30+$J30+$K30),0)</f>
        <v>5042.474064</v>
      </c>
    </row>
    <row r="31" customFormat="false" ht="12.8" hidden="false" customHeight="false" outlineLevel="0" collapsed="false">
      <c r="A31" s="76" t="n">
        <v>27</v>
      </c>
      <c r="B31" s="77" t="n">
        <f aca="false">EOMONTH(Input!$C$7,A31)</f>
        <v>43738</v>
      </c>
      <c r="C31" s="76" t="n">
        <f aca="false">DATEDIF(Input!$C$23,$B31,"Y")</f>
        <v>42</v>
      </c>
      <c r="E31" s="78" t="n">
        <f aca="false">IF($B31&gt;Input!$C$31,0,Input!$C$26*(1+Input!$C$28/100)^(DATEDIF(Input!$C$7,$B31,"Y")))</f>
        <v>7282.8</v>
      </c>
      <c r="F31" s="78" t="n">
        <f aca="false">-1*($E31*(Input!$C$10/100))</f>
        <v>-451.5336</v>
      </c>
      <c r="G31" s="78" t="n">
        <f aca="false">-1*($E31*(Input!$C$11/100))</f>
        <v>-105.6006</v>
      </c>
      <c r="H31" s="78" t="n">
        <f aca="false">IF($B31&lt;Input!$C$25,((Input!$C$29*(1+Input!$C$13/100)^(DATEDIF(Input!$C$7,$B31,"Y")))),0)</f>
        <v>-337.08</v>
      </c>
      <c r="I31" s="78" t="n">
        <f aca="false">IF($B31&gt;Input!$C$31,0,IF($E31*(Input!$C$35/100)&gt;(Input!$C$12/12),-1*(Input!$C$12/12),-1*$E31*(Input!$C$35/100)))</f>
        <v>-364.14</v>
      </c>
      <c r="J31" s="78" t="n">
        <f aca="false">IF($B31&gt;Input!$C$31,0,(-1)*($E31+$H31+$I31)*(Input!$C$8/100))</f>
        <v>-658.158</v>
      </c>
      <c r="K31" s="78" t="n">
        <f aca="false">IF($B31&gt;Input!$C$31,0,(-1)*($E31+$H31+$I31)*(Input!$C$9/100))</f>
        <v>-323.813736</v>
      </c>
      <c r="L31" s="78" t="n">
        <f aca="false">IF($B31&lt;Input!$C$25,($E31+$F31+$G31+$H31+$I31+$J31+$K31),0)</f>
        <v>5042.474064</v>
      </c>
    </row>
    <row r="32" customFormat="false" ht="12.8" hidden="false" customHeight="false" outlineLevel="0" collapsed="false">
      <c r="A32" s="76" t="n">
        <v>28</v>
      </c>
      <c r="B32" s="77" t="n">
        <f aca="false">EOMONTH(Input!$C$7,A32)</f>
        <v>43769</v>
      </c>
      <c r="C32" s="76" t="n">
        <f aca="false">DATEDIF(Input!$C$23,$B32,"Y")</f>
        <v>42</v>
      </c>
      <c r="E32" s="78" t="n">
        <f aca="false">IF($B32&gt;Input!$C$31,0,Input!$C$26*(1+Input!$C$28/100)^(DATEDIF(Input!$C$7,$B32,"Y")))</f>
        <v>7282.8</v>
      </c>
      <c r="F32" s="78" t="n">
        <f aca="false">-1*($E32*(Input!$C$10/100))</f>
        <v>-451.5336</v>
      </c>
      <c r="G32" s="78" t="n">
        <f aca="false">-1*($E32*(Input!$C$11/100))</f>
        <v>-105.6006</v>
      </c>
      <c r="H32" s="78" t="n">
        <f aca="false">IF($B32&lt;Input!$C$25,((Input!$C$29*(1+Input!$C$13/100)^(DATEDIF(Input!$C$7,$B32,"Y")))),0)</f>
        <v>-337.08</v>
      </c>
      <c r="I32" s="78" t="n">
        <f aca="false">IF($B32&gt;Input!$C$31,0,IF($E32*(Input!$C$35/100)&gt;(Input!$C$12/12),-1*(Input!$C$12/12),-1*$E32*(Input!$C$35/100)))</f>
        <v>-364.14</v>
      </c>
      <c r="J32" s="78" t="n">
        <f aca="false">IF($B32&gt;Input!$C$31,0,(-1)*($E32+$H32+$I32)*(Input!$C$8/100))</f>
        <v>-658.158</v>
      </c>
      <c r="K32" s="78" t="n">
        <f aca="false">IF($B32&gt;Input!$C$31,0,(-1)*($E32+$H32+$I32)*(Input!$C$9/100))</f>
        <v>-323.813736</v>
      </c>
      <c r="L32" s="78" t="n">
        <f aca="false">IF($B32&lt;Input!$C$25,($E32+$F32+$G32+$H32+$I32+$J32+$K32),0)</f>
        <v>5042.474064</v>
      </c>
    </row>
    <row r="33" customFormat="false" ht="12.8" hidden="false" customHeight="false" outlineLevel="0" collapsed="false">
      <c r="A33" s="76" t="n">
        <v>29</v>
      </c>
      <c r="B33" s="77" t="n">
        <f aca="false">EOMONTH(Input!$C$7,A33)</f>
        <v>43799</v>
      </c>
      <c r="C33" s="76" t="n">
        <f aca="false">DATEDIF(Input!$C$23,$B33,"Y")</f>
        <v>42</v>
      </c>
      <c r="E33" s="78" t="n">
        <f aca="false">IF($B33&gt;Input!$C$31,0,Input!$C$26*(1+Input!$C$28/100)^(DATEDIF(Input!$C$7,$B33,"Y")))</f>
        <v>7282.8</v>
      </c>
      <c r="F33" s="78" t="n">
        <f aca="false">-1*($E33*(Input!$C$10/100))</f>
        <v>-451.5336</v>
      </c>
      <c r="G33" s="78" t="n">
        <f aca="false">-1*($E33*(Input!$C$11/100))</f>
        <v>-105.6006</v>
      </c>
      <c r="H33" s="78" t="n">
        <f aca="false">IF($B33&lt;Input!$C$25,((Input!$C$29*(1+Input!$C$13/100)^(DATEDIF(Input!$C$7,$B33,"Y")))),0)</f>
        <v>-337.08</v>
      </c>
      <c r="I33" s="78" t="n">
        <f aca="false">IF($B33&gt;Input!$C$31,0,IF($E33*(Input!$C$35/100)&gt;(Input!$C$12/12),-1*(Input!$C$12/12),-1*$E33*(Input!$C$35/100)))</f>
        <v>-364.14</v>
      </c>
      <c r="J33" s="78" t="n">
        <f aca="false">IF($B33&gt;Input!$C$31,0,(-1)*($E33+$H33+$I33)*(Input!$C$8/100))</f>
        <v>-658.158</v>
      </c>
      <c r="K33" s="78" t="n">
        <f aca="false">IF($B33&gt;Input!$C$31,0,(-1)*($E33+$H33+$I33)*(Input!$C$9/100))</f>
        <v>-323.813736</v>
      </c>
      <c r="L33" s="78" t="n">
        <f aca="false">IF($B33&lt;Input!$C$25,($E33+$F33+$G33+$H33+$I33+$J33+$K33),0)</f>
        <v>5042.474064</v>
      </c>
    </row>
    <row r="34" customFormat="false" ht="12.8" hidden="false" customHeight="false" outlineLevel="0" collapsed="false">
      <c r="A34" s="76" t="n">
        <v>30</v>
      </c>
      <c r="B34" s="77" t="n">
        <f aca="false">EOMONTH(Input!$C$7,A34)</f>
        <v>43830</v>
      </c>
      <c r="C34" s="76" t="n">
        <f aca="false">DATEDIF(Input!$C$23,$B34,"Y")</f>
        <v>42</v>
      </c>
      <c r="E34" s="78" t="n">
        <f aca="false">IF($B34&gt;Input!$C$31,0,Input!$C$26*(1+Input!$C$28/100)^(DATEDIF(Input!$C$7,$B34,"Y")))</f>
        <v>7282.8</v>
      </c>
      <c r="F34" s="78" t="n">
        <f aca="false">-1*($E34*(Input!$C$10/100))</f>
        <v>-451.5336</v>
      </c>
      <c r="G34" s="78" t="n">
        <f aca="false">-1*($E34*(Input!$C$11/100))</f>
        <v>-105.6006</v>
      </c>
      <c r="H34" s="78" t="n">
        <f aca="false">IF($B34&lt;Input!$C$25,((Input!$C$29*(1+Input!$C$13/100)^(DATEDIF(Input!$C$7,$B34,"Y")))),0)</f>
        <v>-337.08</v>
      </c>
      <c r="I34" s="78" t="n">
        <f aca="false">IF($B34&gt;Input!$C$31,0,IF($E34*(Input!$C$35/100)&gt;(Input!$C$12/12),-1*(Input!$C$12/12),-1*$E34*(Input!$C$35/100)))</f>
        <v>-364.14</v>
      </c>
      <c r="J34" s="78" t="n">
        <f aca="false">IF($B34&gt;Input!$C$31,0,(-1)*($E34+$H34+$I34)*(Input!$C$8/100))</f>
        <v>-658.158</v>
      </c>
      <c r="K34" s="78" t="n">
        <f aca="false">IF($B34&gt;Input!$C$31,0,(-1)*($E34+$H34+$I34)*(Input!$C$9/100))</f>
        <v>-323.813736</v>
      </c>
      <c r="L34" s="78" t="n">
        <f aca="false">IF($B34&lt;Input!$C$25,($E34+$F34+$G34+$H34+$I34+$J34+$K34),0)</f>
        <v>5042.474064</v>
      </c>
    </row>
    <row r="35" customFormat="false" ht="12.8" hidden="false" customHeight="false" outlineLevel="0" collapsed="false">
      <c r="A35" s="76" t="n">
        <v>31</v>
      </c>
      <c r="B35" s="77" t="n">
        <f aca="false">EOMONTH(Input!$C$7,A35)</f>
        <v>43861</v>
      </c>
      <c r="C35" s="76" t="n">
        <f aca="false">DATEDIF(Input!$C$23,$B35,"Y")</f>
        <v>42</v>
      </c>
      <c r="E35" s="78" t="n">
        <f aca="false">IF($B35&gt;Input!$C$31,0,Input!$C$26*(1+Input!$C$28/100)^(DATEDIF(Input!$C$7,$B35,"Y")))</f>
        <v>7282.8</v>
      </c>
      <c r="F35" s="78" t="n">
        <f aca="false">-1*($E35*(Input!$C$10/100))</f>
        <v>-451.5336</v>
      </c>
      <c r="G35" s="78" t="n">
        <f aca="false">-1*($E35*(Input!$C$11/100))</f>
        <v>-105.6006</v>
      </c>
      <c r="H35" s="78" t="n">
        <f aca="false">IF($B35&lt;Input!$C$25,((Input!$C$29*(1+Input!$C$13/100)^(DATEDIF(Input!$C$7,$B35,"Y")))),0)</f>
        <v>-337.08</v>
      </c>
      <c r="I35" s="78" t="n">
        <f aca="false">IF($B35&gt;Input!$C$31,0,IF($E35*(Input!$C$35/100)&gt;(Input!$C$12/12),-1*(Input!$C$12/12),-1*$E35*(Input!$C$35/100)))</f>
        <v>-364.14</v>
      </c>
      <c r="J35" s="78" t="n">
        <f aca="false">IF($B35&gt;Input!$C$31,0,(-1)*($E35+$H35+$I35)*(Input!$C$8/100))</f>
        <v>-658.158</v>
      </c>
      <c r="K35" s="78" t="n">
        <f aca="false">IF($B35&gt;Input!$C$31,0,(-1)*($E35+$H35+$I35)*(Input!$C$9/100))</f>
        <v>-323.813736</v>
      </c>
      <c r="L35" s="78" t="n">
        <f aca="false">IF($B35&lt;Input!$C$25,($E35+$F35+$G35+$H35+$I35+$J35+$K35),0)</f>
        <v>5042.474064</v>
      </c>
    </row>
    <row r="36" customFormat="false" ht="12.8" hidden="false" customHeight="false" outlineLevel="0" collapsed="false">
      <c r="A36" s="76" t="n">
        <v>32</v>
      </c>
      <c r="B36" s="77" t="n">
        <f aca="false">EOMONTH(Input!$C$7,A36)</f>
        <v>43890</v>
      </c>
      <c r="C36" s="76" t="n">
        <f aca="false">DATEDIF(Input!$C$23,$B36,"Y")</f>
        <v>42</v>
      </c>
      <c r="E36" s="78" t="n">
        <f aca="false">IF($B36&gt;Input!$C$31,0,Input!$C$26*(1+Input!$C$28/100)^(DATEDIF(Input!$C$7,$B36,"Y")))</f>
        <v>7282.8</v>
      </c>
      <c r="F36" s="78" t="n">
        <f aca="false">-1*($E36*(Input!$C$10/100))</f>
        <v>-451.5336</v>
      </c>
      <c r="G36" s="78" t="n">
        <f aca="false">-1*($E36*(Input!$C$11/100))</f>
        <v>-105.6006</v>
      </c>
      <c r="H36" s="78" t="n">
        <f aca="false">IF($B36&lt;Input!$C$25,((Input!$C$29*(1+Input!$C$13/100)^(DATEDIF(Input!$C$7,$B36,"Y")))),0)</f>
        <v>-337.08</v>
      </c>
      <c r="I36" s="78" t="n">
        <f aca="false">IF($B36&gt;Input!$C$31,0,IF($E36*(Input!$C$35/100)&gt;(Input!$C$12/12),-1*(Input!$C$12/12),-1*$E36*(Input!$C$35/100)))</f>
        <v>-364.14</v>
      </c>
      <c r="J36" s="78" t="n">
        <f aca="false">IF($B36&gt;Input!$C$31,0,(-1)*($E36+$H36+$I36)*(Input!$C$8/100))</f>
        <v>-658.158</v>
      </c>
      <c r="K36" s="78" t="n">
        <f aca="false">IF($B36&gt;Input!$C$31,0,(-1)*($E36+$H36+$I36)*(Input!$C$9/100))</f>
        <v>-323.813736</v>
      </c>
      <c r="L36" s="78" t="n">
        <f aca="false">IF($B36&lt;Input!$C$25,($E36+$F36+$G36+$H36+$I36+$J36+$K36),0)</f>
        <v>5042.474064</v>
      </c>
    </row>
    <row r="37" customFormat="false" ht="12.8" hidden="false" customHeight="false" outlineLevel="0" collapsed="false">
      <c r="A37" s="76" t="n">
        <v>33</v>
      </c>
      <c r="B37" s="77" t="n">
        <f aca="false">EOMONTH(Input!$C$7,A37)</f>
        <v>43921</v>
      </c>
      <c r="C37" s="76" t="n">
        <f aca="false">DATEDIF(Input!$C$23,$B37,"Y")</f>
        <v>42</v>
      </c>
      <c r="E37" s="78" t="n">
        <f aca="false">IF($B37&gt;Input!$C$31,0,Input!$C$26*(1+Input!$C$28/100)^(DATEDIF(Input!$C$7,$B37,"Y")))</f>
        <v>7282.8</v>
      </c>
      <c r="F37" s="78" t="n">
        <f aca="false">-1*($E37*(Input!$C$10/100))</f>
        <v>-451.5336</v>
      </c>
      <c r="G37" s="78" t="n">
        <f aca="false">-1*($E37*(Input!$C$11/100))</f>
        <v>-105.6006</v>
      </c>
      <c r="H37" s="78" t="n">
        <f aca="false">IF($B37&lt;Input!$C$25,((Input!$C$29*(1+Input!$C$13/100)^(DATEDIF(Input!$C$7,$B37,"Y")))),0)</f>
        <v>-337.08</v>
      </c>
      <c r="I37" s="78" t="n">
        <f aca="false">IF($B37&gt;Input!$C$31,0,IF($E37*(Input!$C$35/100)&gt;(Input!$C$12/12),-1*(Input!$C$12/12),-1*$E37*(Input!$C$35/100)))</f>
        <v>-364.14</v>
      </c>
      <c r="J37" s="78" t="n">
        <f aca="false">IF($B37&gt;Input!$C$31,0,(-1)*($E37+$H37+$I37)*(Input!$C$8/100))</f>
        <v>-658.158</v>
      </c>
      <c r="K37" s="78" t="n">
        <f aca="false">IF($B37&gt;Input!$C$31,0,(-1)*($E37+$H37+$I37)*(Input!$C$9/100))</f>
        <v>-323.813736</v>
      </c>
      <c r="L37" s="78" t="n">
        <f aca="false">IF($B37&lt;Input!$C$25,($E37+$F37+$G37+$H37+$I37+$J37+$K37),0)</f>
        <v>5042.474064</v>
      </c>
    </row>
    <row r="38" customFormat="false" ht="12.8" hidden="false" customHeight="false" outlineLevel="0" collapsed="false">
      <c r="A38" s="76" t="n">
        <v>34</v>
      </c>
      <c r="B38" s="77" t="n">
        <f aca="false">EOMONTH(Input!$C$7,A38)</f>
        <v>43951</v>
      </c>
      <c r="C38" s="76" t="n">
        <f aca="false">DATEDIF(Input!$C$23,$B38,"Y")</f>
        <v>42</v>
      </c>
      <c r="E38" s="78" t="n">
        <f aca="false">IF($B38&gt;Input!$C$31,0,Input!$C$26*(1+Input!$C$28/100)^(DATEDIF(Input!$C$7,$B38,"Y")))</f>
        <v>7282.8</v>
      </c>
      <c r="F38" s="78" t="n">
        <f aca="false">-1*($E38*(Input!$C$10/100))</f>
        <v>-451.5336</v>
      </c>
      <c r="G38" s="78" t="n">
        <f aca="false">-1*($E38*(Input!$C$11/100))</f>
        <v>-105.6006</v>
      </c>
      <c r="H38" s="78" t="n">
        <f aca="false">IF($B38&lt;Input!$C$25,((Input!$C$29*(1+Input!$C$13/100)^(DATEDIF(Input!$C$7,$B38,"Y")))),0)</f>
        <v>-337.08</v>
      </c>
      <c r="I38" s="78" t="n">
        <f aca="false">IF($B38&gt;Input!$C$31,0,IF($E38*(Input!$C$35/100)&gt;(Input!$C$12/12),-1*(Input!$C$12/12),-1*$E38*(Input!$C$35/100)))</f>
        <v>-364.14</v>
      </c>
      <c r="J38" s="78" t="n">
        <f aca="false">IF($B38&gt;Input!$C$31,0,(-1)*($E38+$H38+$I38)*(Input!$C$8/100))</f>
        <v>-658.158</v>
      </c>
      <c r="K38" s="78" t="n">
        <f aca="false">IF($B38&gt;Input!$C$31,0,(-1)*($E38+$H38+$I38)*(Input!$C$9/100))</f>
        <v>-323.813736</v>
      </c>
      <c r="L38" s="78" t="n">
        <f aca="false">IF($B38&lt;Input!$C$25,($E38+$F38+$G38+$H38+$I38+$J38+$K38),0)</f>
        <v>5042.474064</v>
      </c>
    </row>
    <row r="39" customFormat="false" ht="12.8" hidden="false" customHeight="false" outlineLevel="0" collapsed="false">
      <c r="A39" s="76" t="n">
        <v>35</v>
      </c>
      <c r="B39" s="77" t="n">
        <f aca="false">EOMONTH(Input!$C$7,A39)</f>
        <v>43982</v>
      </c>
      <c r="C39" s="76" t="n">
        <f aca="false">DATEDIF(Input!$C$23,$B39,"Y")</f>
        <v>43</v>
      </c>
      <c r="E39" s="78" t="n">
        <f aca="false">IF($B39&gt;Input!$C$31,0,Input!$C$26*(1+Input!$C$28/100)^(DATEDIF(Input!$C$7,$B39,"Y")))</f>
        <v>7282.8</v>
      </c>
      <c r="F39" s="78" t="n">
        <f aca="false">-1*($E39*(Input!$C$10/100))</f>
        <v>-451.5336</v>
      </c>
      <c r="G39" s="78" t="n">
        <f aca="false">-1*($E39*(Input!$C$11/100))</f>
        <v>-105.6006</v>
      </c>
      <c r="H39" s="78" t="n">
        <f aca="false">IF($B39&lt;Input!$C$25,((Input!$C$29*(1+Input!$C$13/100)^(DATEDIF(Input!$C$7,$B39,"Y")))),0)</f>
        <v>-337.08</v>
      </c>
      <c r="I39" s="78" t="n">
        <f aca="false">IF($B39&gt;Input!$C$31,0,IF($E39*(Input!$C$35/100)&gt;(Input!$C$12/12),-1*(Input!$C$12/12),-1*$E39*(Input!$C$35/100)))</f>
        <v>-364.14</v>
      </c>
      <c r="J39" s="78" t="n">
        <f aca="false">IF($B39&gt;Input!$C$31,0,(-1)*($E39+$H39+$I39)*(Input!$C$8/100))</f>
        <v>-658.158</v>
      </c>
      <c r="K39" s="78" t="n">
        <f aca="false">IF($B39&gt;Input!$C$31,0,(-1)*($E39+$H39+$I39)*(Input!$C$9/100))</f>
        <v>-323.813736</v>
      </c>
      <c r="L39" s="78" t="n">
        <f aca="false">IF($B39&lt;Input!$C$25,($E39+$F39+$G39+$H39+$I39+$J39+$K39),0)</f>
        <v>5042.474064</v>
      </c>
    </row>
    <row r="40" customFormat="false" ht="12.8" hidden="false" customHeight="false" outlineLevel="0" collapsed="false">
      <c r="A40" s="76" t="n">
        <v>36</v>
      </c>
      <c r="B40" s="77" t="n">
        <f aca="false">EOMONTH(Input!$C$7,A40)</f>
        <v>44012</v>
      </c>
      <c r="C40" s="76" t="n">
        <f aca="false">DATEDIF(Input!$C$23,$B40,"Y")</f>
        <v>43</v>
      </c>
      <c r="E40" s="78" t="n">
        <f aca="false">IF($B40&gt;Input!$C$31,0,Input!$C$26*(1+Input!$C$28/100)^(DATEDIF(Input!$C$7,$B40,"Y")))</f>
        <v>7428.456</v>
      </c>
      <c r="F40" s="78" t="n">
        <f aca="false">-1*($E40*(Input!$C$10/100))</f>
        <v>-460.564272</v>
      </c>
      <c r="G40" s="78" t="n">
        <f aca="false">-1*($E40*(Input!$C$11/100))</f>
        <v>-107.712612</v>
      </c>
      <c r="H40" s="78" t="n">
        <f aca="false">IF($B40&lt;Input!$C$25,((Input!$C$29*(1+Input!$C$13/100)^(DATEDIF(Input!$C$7,$B40,"Y")))),0)</f>
        <v>-357.3048</v>
      </c>
      <c r="I40" s="78" t="n">
        <f aca="false">IF($B40&gt;Input!$C$31,0,IF($E40*(Input!$C$35/100)&gt;(Input!$C$12/12),-1*(Input!$C$12/12),-1*$E40*(Input!$C$35/100)))</f>
        <v>-371.4228</v>
      </c>
      <c r="J40" s="78" t="n">
        <f aca="false">IF($B40&gt;Input!$C$31,0,(-1)*($E40+$H40+$I40)*(Input!$C$8/100))</f>
        <v>-669.97284</v>
      </c>
      <c r="K40" s="78" t="n">
        <f aca="false">IF($B40&gt;Input!$C$31,0,(-1)*($E40+$H40+$I40)*(Input!$C$9/100))</f>
        <v>-329.62663728</v>
      </c>
      <c r="L40" s="78" t="n">
        <f aca="false">IF($B40&lt;Input!$C$25,($E40+$F40+$G40+$H40+$I40+$J40+$K40),0)</f>
        <v>5131.85203872</v>
      </c>
    </row>
    <row r="41" customFormat="false" ht="12.8" hidden="false" customHeight="false" outlineLevel="0" collapsed="false">
      <c r="A41" s="76" t="n">
        <v>37</v>
      </c>
      <c r="B41" s="77" t="n">
        <f aca="false">EOMONTH(Input!$C$7,A41)</f>
        <v>44043</v>
      </c>
      <c r="C41" s="76" t="n">
        <f aca="false">DATEDIF(Input!$C$23,$B41,"Y")</f>
        <v>43</v>
      </c>
      <c r="E41" s="78" t="n">
        <f aca="false">IF($B41&gt;Input!$C$31,0,Input!$C$26*(1+Input!$C$28/100)^(DATEDIF(Input!$C$7,$B41,"Y")))</f>
        <v>7428.456</v>
      </c>
      <c r="F41" s="78" t="n">
        <f aca="false">-1*($E41*(Input!$C$10/100))</f>
        <v>-460.564272</v>
      </c>
      <c r="G41" s="78" t="n">
        <f aca="false">-1*($E41*(Input!$C$11/100))</f>
        <v>-107.712612</v>
      </c>
      <c r="H41" s="78" t="n">
        <f aca="false">IF($B41&lt;Input!$C$25,((Input!$C$29*(1+Input!$C$13/100)^(DATEDIF(Input!$C$7,$B41,"Y")))),0)</f>
        <v>-357.3048</v>
      </c>
      <c r="I41" s="78" t="n">
        <f aca="false">IF($B41&gt;Input!$C$31,0,IF($E41*(Input!$C$35/100)&gt;(Input!$C$12/12),-1*(Input!$C$12/12),-1*$E41*(Input!$C$35/100)))</f>
        <v>-371.4228</v>
      </c>
      <c r="J41" s="78" t="n">
        <f aca="false">IF($B41&gt;Input!$C$31,0,(-1)*($E41+$H41+$I41)*(Input!$C$8/100))</f>
        <v>-669.97284</v>
      </c>
      <c r="K41" s="78" t="n">
        <f aca="false">IF($B41&gt;Input!$C$31,0,(-1)*($E41+$H41+$I41)*(Input!$C$9/100))</f>
        <v>-329.62663728</v>
      </c>
      <c r="L41" s="78" t="n">
        <f aca="false">IF($B41&lt;Input!$C$25,($E41+$F41+$G41+$H41+$I41+$J41+$K41),0)</f>
        <v>5131.85203872</v>
      </c>
    </row>
    <row r="42" customFormat="false" ht="12.8" hidden="false" customHeight="false" outlineLevel="0" collapsed="false">
      <c r="A42" s="76" t="n">
        <v>38</v>
      </c>
      <c r="B42" s="77" t="n">
        <f aca="false">EOMONTH(Input!$C$7,A42)</f>
        <v>44074</v>
      </c>
      <c r="C42" s="76" t="n">
        <f aca="false">DATEDIF(Input!$C$23,$B42,"Y")</f>
        <v>43</v>
      </c>
      <c r="E42" s="78" t="n">
        <f aca="false">IF($B42&gt;Input!$C$31,0,Input!$C$26*(1+Input!$C$28/100)^(DATEDIF(Input!$C$7,$B42,"Y")))</f>
        <v>7428.456</v>
      </c>
      <c r="F42" s="78" t="n">
        <f aca="false">-1*($E42*(Input!$C$10/100))</f>
        <v>-460.564272</v>
      </c>
      <c r="G42" s="78" t="n">
        <f aca="false">-1*($E42*(Input!$C$11/100))</f>
        <v>-107.712612</v>
      </c>
      <c r="H42" s="78" t="n">
        <f aca="false">IF($B42&lt;Input!$C$25,((Input!$C$29*(1+Input!$C$13/100)^(DATEDIF(Input!$C$7,$B42,"Y")))),0)</f>
        <v>-357.3048</v>
      </c>
      <c r="I42" s="78" t="n">
        <f aca="false">IF($B42&gt;Input!$C$31,0,IF($E42*(Input!$C$35/100)&gt;(Input!$C$12/12),-1*(Input!$C$12/12),-1*$E42*(Input!$C$35/100)))</f>
        <v>-371.4228</v>
      </c>
      <c r="J42" s="78" t="n">
        <f aca="false">IF($B42&gt;Input!$C$31,0,(-1)*($E42+$H42+$I42)*(Input!$C$8/100))</f>
        <v>-669.97284</v>
      </c>
      <c r="K42" s="78" t="n">
        <f aca="false">IF($B42&gt;Input!$C$31,0,(-1)*($E42+$H42+$I42)*(Input!$C$9/100))</f>
        <v>-329.62663728</v>
      </c>
      <c r="L42" s="78" t="n">
        <f aca="false">IF($B42&lt;Input!$C$25,($E42+$F42+$G42+$H42+$I42+$J42+$K42),0)</f>
        <v>5131.85203872</v>
      </c>
    </row>
    <row r="43" customFormat="false" ht="12.8" hidden="false" customHeight="false" outlineLevel="0" collapsed="false">
      <c r="A43" s="76" t="n">
        <v>39</v>
      </c>
      <c r="B43" s="77" t="n">
        <f aca="false">EOMONTH(Input!$C$7,A43)</f>
        <v>44104</v>
      </c>
      <c r="C43" s="76" t="n">
        <f aca="false">DATEDIF(Input!$C$23,$B43,"Y")</f>
        <v>43</v>
      </c>
      <c r="E43" s="78" t="n">
        <f aca="false">IF($B43&gt;Input!$C$31,0,Input!$C$26*(1+Input!$C$28/100)^(DATEDIF(Input!$C$7,$B43,"Y")))</f>
        <v>7428.456</v>
      </c>
      <c r="F43" s="78" t="n">
        <f aca="false">-1*($E43*(Input!$C$10/100))</f>
        <v>-460.564272</v>
      </c>
      <c r="G43" s="78" t="n">
        <f aca="false">-1*($E43*(Input!$C$11/100))</f>
        <v>-107.712612</v>
      </c>
      <c r="H43" s="78" t="n">
        <f aca="false">IF($B43&lt;Input!$C$25,((Input!$C$29*(1+Input!$C$13/100)^(DATEDIF(Input!$C$7,$B43,"Y")))),0)</f>
        <v>-357.3048</v>
      </c>
      <c r="I43" s="78" t="n">
        <f aca="false">IF($B43&gt;Input!$C$31,0,IF($E43*(Input!$C$35/100)&gt;(Input!$C$12/12),-1*(Input!$C$12/12),-1*$E43*(Input!$C$35/100)))</f>
        <v>-371.4228</v>
      </c>
      <c r="J43" s="78" t="n">
        <f aca="false">IF($B43&gt;Input!$C$31,0,(-1)*($E43+$H43+$I43)*(Input!$C$8/100))</f>
        <v>-669.97284</v>
      </c>
      <c r="K43" s="78" t="n">
        <f aca="false">IF($B43&gt;Input!$C$31,0,(-1)*($E43+$H43+$I43)*(Input!$C$9/100))</f>
        <v>-329.62663728</v>
      </c>
      <c r="L43" s="78" t="n">
        <f aca="false">IF($B43&lt;Input!$C$25,($E43+$F43+$G43+$H43+$I43+$J43+$K43),0)</f>
        <v>5131.85203872</v>
      </c>
    </row>
    <row r="44" customFormat="false" ht="12.8" hidden="false" customHeight="false" outlineLevel="0" collapsed="false">
      <c r="A44" s="76" t="n">
        <v>40</v>
      </c>
      <c r="B44" s="77" t="n">
        <f aca="false">EOMONTH(Input!$C$7,A44)</f>
        <v>44135</v>
      </c>
      <c r="C44" s="76" t="n">
        <f aca="false">DATEDIF(Input!$C$23,$B44,"Y")</f>
        <v>43</v>
      </c>
      <c r="E44" s="78" t="n">
        <f aca="false">IF($B44&gt;Input!$C$31,0,Input!$C$26*(1+Input!$C$28/100)^(DATEDIF(Input!$C$7,$B44,"Y")))</f>
        <v>7428.456</v>
      </c>
      <c r="F44" s="78" t="n">
        <f aca="false">-1*($E44*(Input!$C$10/100))</f>
        <v>-460.564272</v>
      </c>
      <c r="G44" s="78" t="n">
        <f aca="false">-1*($E44*(Input!$C$11/100))</f>
        <v>-107.712612</v>
      </c>
      <c r="H44" s="78" t="n">
        <f aca="false">IF($B44&lt;Input!$C$25,((Input!$C$29*(1+Input!$C$13/100)^(DATEDIF(Input!$C$7,$B44,"Y")))),0)</f>
        <v>-357.3048</v>
      </c>
      <c r="I44" s="78" t="n">
        <f aca="false">IF($B44&gt;Input!$C$31,0,IF($E44*(Input!$C$35/100)&gt;(Input!$C$12/12),-1*(Input!$C$12/12),-1*$E44*(Input!$C$35/100)))</f>
        <v>-371.4228</v>
      </c>
      <c r="J44" s="78" t="n">
        <f aca="false">IF($B44&gt;Input!$C$31,0,(-1)*($E44+$H44+$I44)*(Input!$C$8/100))</f>
        <v>-669.97284</v>
      </c>
      <c r="K44" s="78" t="n">
        <f aca="false">IF($B44&gt;Input!$C$31,0,(-1)*($E44+$H44+$I44)*(Input!$C$9/100))</f>
        <v>-329.62663728</v>
      </c>
      <c r="L44" s="78" t="n">
        <f aca="false">IF($B44&lt;Input!$C$25,($E44+$F44+$G44+$H44+$I44+$J44+$K44),0)</f>
        <v>5131.85203872</v>
      </c>
    </row>
    <row r="45" customFormat="false" ht="12.8" hidden="false" customHeight="false" outlineLevel="0" collapsed="false">
      <c r="A45" s="76" t="n">
        <v>41</v>
      </c>
      <c r="B45" s="77" t="n">
        <f aca="false">EOMONTH(Input!$C$7,A45)</f>
        <v>44165</v>
      </c>
      <c r="C45" s="76" t="n">
        <f aca="false">DATEDIF(Input!$C$23,$B45,"Y")</f>
        <v>43</v>
      </c>
      <c r="E45" s="78" t="n">
        <f aca="false">IF($B45&gt;Input!$C$31,0,Input!$C$26*(1+Input!$C$28/100)^(DATEDIF(Input!$C$7,$B45,"Y")))</f>
        <v>7428.456</v>
      </c>
      <c r="F45" s="78" t="n">
        <f aca="false">-1*($E45*(Input!$C$10/100))</f>
        <v>-460.564272</v>
      </c>
      <c r="G45" s="78" t="n">
        <f aca="false">-1*($E45*(Input!$C$11/100))</f>
        <v>-107.712612</v>
      </c>
      <c r="H45" s="78" t="n">
        <f aca="false">IF($B45&lt;Input!$C$25,((Input!$C$29*(1+Input!$C$13/100)^(DATEDIF(Input!$C$7,$B45,"Y")))),0)</f>
        <v>-357.3048</v>
      </c>
      <c r="I45" s="78" t="n">
        <f aca="false">IF($B45&gt;Input!$C$31,0,IF($E45*(Input!$C$35/100)&gt;(Input!$C$12/12),-1*(Input!$C$12/12),-1*$E45*(Input!$C$35/100)))</f>
        <v>-371.4228</v>
      </c>
      <c r="J45" s="78" t="n">
        <f aca="false">IF($B45&gt;Input!$C$31,0,(-1)*($E45+$H45+$I45)*(Input!$C$8/100))</f>
        <v>-669.97284</v>
      </c>
      <c r="K45" s="78" t="n">
        <f aca="false">IF($B45&gt;Input!$C$31,0,(-1)*($E45+$H45+$I45)*(Input!$C$9/100))</f>
        <v>-329.62663728</v>
      </c>
      <c r="L45" s="78" t="n">
        <f aca="false">IF($B45&lt;Input!$C$25,($E45+$F45+$G45+$H45+$I45+$J45+$K45),0)</f>
        <v>5131.85203872</v>
      </c>
    </row>
    <row r="46" customFormat="false" ht="12.8" hidden="false" customHeight="false" outlineLevel="0" collapsed="false">
      <c r="A46" s="76" t="n">
        <v>42</v>
      </c>
      <c r="B46" s="77" t="n">
        <f aca="false">EOMONTH(Input!$C$7,A46)</f>
        <v>44196</v>
      </c>
      <c r="C46" s="76" t="n">
        <f aca="false">DATEDIF(Input!$C$23,$B46,"Y")</f>
        <v>43</v>
      </c>
      <c r="E46" s="78" t="n">
        <f aca="false">IF($B46&gt;Input!$C$31,0,Input!$C$26*(1+Input!$C$28/100)^(DATEDIF(Input!$C$7,$B46,"Y")))</f>
        <v>7428.456</v>
      </c>
      <c r="F46" s="78" t="n">
        <f aca="false">-1*($E46*(Input!$C$10/100))</f>
        <v>-460.564272</v>
      </c>
      <c r="G46" s="78" t="n">
        <f aca="false">-1*($E46*(Input!$C$11/100))</f>
        <v>-107.712612</v>
      </c>
      <c r="H46" s="78" t="n">
        <f aca="false">IF($B46&lt;Input!$C$25,((Input!$C$29*(1+Input!$C$13/100)^(DATEDIF(Input!$C$7,$B46,"Y")))),0)</f>
        <v>-357.3048</v>
      </c>
      <c r="I46" s="78" t="n">
        <f aca="false">IF($B46&gt;Input!$C$31,0,IF($E46*(Input!$C$35/100)&gt;(Input!$C$12/12),-1*(Input!$C$12/12),-1*$E46*(Input!$C$35/100)))</f>
        <v>-371.4228</v>
      </c>
      <c r="J46" s="78" t="n">
        <f aca="false">IF($B46&gt;Input!$C$31,0,(-1)*($E46+$H46+$I46)*(Input!$C$8/100))</f>
        <v>-669.97284</v>
      </c>
      <c r="K46" s="78" t="n">
        <f aca="false">IF($B46&gt;Input!$C$31,0,(-1)*($E46+$H46+$I46)*(Input!$C$9/100))</f>
        <v>-329.62663728</v>
      </c>
      <c r="L46" s="78" t="n">
        <f aca="false">IF($B46&lt;Input!$C$25,($E46+$F46+$G46+$H46+$I46+$J46+$K46),0)</f>
        <v>5131.85203872</v>
      </c>
    </row>
    <row r="47" customFormat="false" ht="12.8" hidden="false" customHeight="false" outlineLevel="0" collapsed="false">
      <c r="A47" s="76" t="n">
        <v>43</v>
      </c>
      <c r="B47" s="77" t="n">
        <f aca="false">EOMONTH(Input!$C$7,A47)</f>
        <v>44227</v>
      </c>
      <c r="C47" s="76" t="n">
        <f aca="false">DATEDIF(Input!$C$23,$B47,"Y")</f>
        <v>43</v>
      </c>
      <c r="E47" s="78" t="n">
        <f aca="false">IF($B47&gt;Input!$C$31,0,Input!$C$26*(1+Input!$C$28/100)^(DATEDIF(Input!$C$7,$B47,"Y")))</f>
        <v>7428.456</v>
      </c>
      <c r="F47" s="78" t="n">
        <f aca="false">-1*($E47*(Input!$C$10/100))</f>
        <v>-460.564272</v>
      </c>
      <c r="G47" s="78" t="n">
        <f aca="false">-1*($E47*(Input!$C$11/100))</f>
        <v>-107.712612</v>
      </c>
      <c r="H47" s="78" t="n">
        <f aca="false">IF($B47&lt;Input!$C$25,((Input!$C$29*(1+Input!$C$13/100)^(DATEDIF(Input!$C$7,$B47,"Y")))),0)</f>
        <v>-357.3048</v>
      </c>
      <c r="I47" s="78" t="n">
        <f aca="false">IF($B47&gt;Input!$C$31,0,IF($E47*(Input!$C$35/100)&gt;(Input!$C$12/12),-1*(Input!$C$12/12),-1*$E47*(Input!$C$35/100)))</f>
        <v>-371.4228</v>
      </c>
      <c r="J47" s="78" t="n">
        <f aca="false">IF($B47&gt;Input!$C$31,0,(-1)*($E47+$H47+$I47)*(Input!$C$8/100))</f>
        <v>-669.97284</v>
      </c>
      <c r="K47" s="78" t="n">
        <f aca="false">IF($B47&gt;Input!$C$31,0,(-1)*($E47+$H47+$I47)*(Input!$C$9/100))</f>
        <v>-329.62663728</v>
      </c>
      <c r="L47" s="78" t="n">
        <f aca="false">IF($B47&lt;Input!$C$25,($E47+$F47+$G47+$H47+$I47+$J47+$K47),0)</f>
        <v>5131.85203872</v>
      </c>
    </row>
    <row r="48" customFormat="false" ht="12.8" hidden="false" customHeight="false" outlineLevel="0" collapsed="false">
      <c r="A48" s="76" t="n">
        <v>44</v>
      </c>
      <c r="B48" s="77" t="n">
        <f aca="false">EOMONTH(Input!$C$7,A48)</f>
        <v>44255</v>
      </c>
      <c r="C48" s="76" t="n">
        <f aca="false">DATEDIF(Input!$C$23,$B48,"Y")</f>
        <v>43</v>
      </c>
      <c r="E48" s="78" t="n">
        <f aca="false">IF($B48&gt;Input!$C$31,0,Input!$C$26*(1+Input!$C$28/100)^(DATEDIF(Input!$C$7,$B48,"Y")))</f>
        <v>7428.456</v>
      </c>
      <c r="F48" s="78" t="n">
        <f aca="false">-1*($E48*(Input!$C$10/100))</f>
        <v>-460.564272</v>
      </c>
      <c r="G48" s="78" t="n">
        <f aca="false">-1*($E48*(Input!$C$11/100))</f>
        <v>-107.712612</v>
      </c>
      <c r="H48" s="78" t="n">
        <f aca="false">IF($B48&lt;Input!$C$25,((Input!$C$29*(1+Input!$C$13/100)^(DATEDIF(Input!$C$7,$B48,"Y")))),0)</f>
        <v>-357.3048</v>
      </c>
      <c r="I48" s="78" t="n">
        <f aca="false">IF($B48&gt;Input!$C$31,0,IF($E48*(Input!$C$35/100)&gt;(Input!$C$12/12),-1*(Input!$C$12/12),-1*$E48*(Input!$C$35/100)))</f>
        <v>-371.4228</v>
      </c>
      <c r="J48" s="78" t="n">
        <f aca="false">IF($B48&gt;Input!$C$31,0,(-1)*($E48+$H48+$I48)*(Input!$C$8/100))</f>
        <v>-669.97284</v>
      </c>
      <c r="K48" s="78" t="n">
        <f aca="false">IF($B48&gt;Input!$C$31,0,(-1)*($E48+$H48+$I48)*(Input!$C$9/100))</f>
        <v>-329.62663728</v>
      </c>
      <c r="L48" s="78" t="n">
        <f aca="false">IF($B48&lt;Input!$C$25,($E48+$F48+$G48+$H48+$I48+$J48+$K48),0)</f>
        <v>5131.85203872</v>
      </c>
    </row>
    <row r="49" customFormat="false" ht="12.8" hidden="false" customHeight="false" outlineLevel="0" collapsed="false">
      <c r="A49" s="76" t="n">
        <v>45</v>
      </c>
      <c r="B49" s="77" t="n">
        <f aca="false">EOMONTH(Input!$C$7,A49)</f>
        <v>44286</v>
      </c>
      <c r="C49" s="76" t="n">
        <f aca="false">DATEDIF(Input!$C$23,$B49,"Y")</f>
        <v>43</v>
      </c>
      <c r="E49" s="78" t="n">
        <f aca="false">IF($B49&gt;Input!$C$31,0,Input!$C$26*(1+Input!$C$28/100)^(DATEDIF(Input!$C$7,$B49,"Y")))</f>
        <v>7428.456</v>
      </c>
      <c r="F49" s="78" t="n">
        <f aca="false">-1*($E49*(Input!$C$10/100))</f>
        <v>-460.564272</v>
      </c>
      <c r="G49" s="78" t="n">
        <f aca="false">-1*($E49*(Input!$C$11/100))</f>
        <v>-107.712612</v>
      </c>
      <c r="H49" s="78" t="n">
        <f aca="false">IF($B49&lt;Input!$C$25,((Input!$C$29*(1+Input!$C$13/100)^(DATEDIF(Input!$C$7,$B49,"Y")))),0)</f>
        <v>-357.3048</v>
      </c>
      <c r="I49" s="78" t="n">
        <f aca="false">IF($B49&gt;Input!$C$31,0,IF($E49*(Input!$C$35/100)&gt;(Input!$C$12/12),-1*(Input!$C$12/12),-1*$E49*(Input!$C$35/100)))</f>
        <v>-371.4228</v>
      </c>
      <c r="J49" s="78" t="n">
        <f aca="false">IF($B49&gt;Input!$C$31,0,(-1)*($E49+$H49+$I49)*(Input!$C$8/100))</f>
        <v>-669.97284</v>
      </c>
      <c r="K49" s="78" t="n">
        <f aca="false">IF($B49&gt;Input!$C$31,0,(-1)*($E49+$H49+$I49)*(Input!$C$9/100))</f>
        <v>-329.62663728</v>
      </c>
      <c r="L49" s="78" t="n">
        <f aca="false">IF($B49&lt;Input!$C$25,($E49+$F49+$G49+$H49+$I49+$J49+$K49),0)</f>
        <v>5131.85203872</v>
      </c>
    </row>
    <row r="50" customFormat="false" ht="12.8" hidden="false" customHeight="false" outlineLevel="0" collapsed="false">
      <c r="A50" s="76" t="n">
        <v>46</v>
      </c>
      <c r="B50" s="77" t="n">
        <f aca="false">EOMONTH(Input!$C$7,A50)</f>
        <v>44316</v>
      </c>
      <c r="C50" s="76" t="n">
        <f aca="false">DATEDIF(Input!$C$23,$B50,"Y")</f>
        <v>43</v>
      </c>
      <c r="E50" s="78" t="n">
        <f aca="false">IF($B50&gt;Input!$C$31,0,Input!$C$26*(1+Input!$C$28/100)^(DATEDIF(Input!$C$7,$B50,"Y")))</f>
        <v>7428.456</v>
      </c>
      <c r="F50" s="78" t="n">
        <f aca="false">-1*($E50*(Input!$C$10/100))</f>
        <v>-460.564272</v>
      </c>
      <c r="G50" s="78" t="n">
        <f aca="false">-1*($E50*(Input!$C$11/100))</f>
        <v>-107.712612</v>
      </c>
      <c r="H50" s="78" t="n">
        <f aca="false">IF($B50&lt;Input!$C$25,((Input!$C$29*(1+Input!$C$13/100)^(DATEDIF(Input!$C$7,$B50,"Y")))),0)</f>
        <v>-357.3048</v>
      </c>
      <c r="I50" s="78" t="n">
        <f aca="false">IF($B50&gt;Input!$C$31,0,IF($E50*(Input!$C$35/100)&gt;(Input!$C$12/12),-1*(Input!$C$12/12),-1*$E50*(Input!$C$35/100)))</f>
        <v>-371.4228</v>
      </c>
      <c r="J50" s="78" t="n">
        <f aca="false">IF($B50&gt;Input!$C$31,0,(-1)*($E50+$H50+$I50)*(Input!$C$8/100))</f>
        <v>-669.97284</v>
      </c>
      <c r="K50" s="78" t="n">
        <f aca="false">IF($B50&gt;Input!$C$31,0,(-1)*($E50+$H50+$I50)*(Input!$C$9/100))</f>
        <v>-329.62663728</v>
      </c>
      <c r="L50" s="78" t="n">
        <f aca="false">IF($B50&lt;Input!$C$25,($E50+$F50+$G50+$H50+$I50+$J50+$K50),0)</f>
        <v>5131.85203872</v>
      </c>
    </row>
    <row r="51" customFormat="false" ht="12.8" hidden="false" customHeight="false" outlineLevel="0" collapsed="false">
      <c r="A51" s="76" t="n">
        <v>47</v>
      </c>
      <c r="B51" s="77" t="n">
        <f aca="false">EOMONTH(Input!$C$7,A51)</f>
        <v>44347</v>
      </c>
      <c r="C51" s="76" t="n">
        <f aca="false">DATEDIF(Input!$C$23,$B51,"Y")</f>
        <v>44</v>
      </c>
      <c r="E51" s="78" t="n">
        <f aca="false">IF($B51&gt;Input!$C$31,0,Input!$C$26*(1+Input!$C$28/100)^(DATEDIF(Input!$C$7,$B51,"Y")))</f>
        <v>7428.456</v>
      </c>
      <c r="F51" s="78" t="n">
        <f aca="false">-1*($E51*(Input!$C$10/100))</f>
        <v>-460.564272</v>
      </c>
      <c r="G51" s="78" t="n">
        <f aca="false">-1*($E51*(Input!$C$11/100))</f>
        <v>-107.712612</v>
      </c>
      <c r="H51" s="78" t="n">
        <f aca="false">IF($B51&lt;Input!$C$25,((Input!$C$29*(1+Input!$C$13/100)^(DATEDIF(Input!$C$7,$B51,"Y")))),0)</f>
        <v>-357.3048</v>
      </c>
      <c r="I51" s="78" t="n">
        <f aca="false">IF($B51&gt;Input!$C$31,0,IF($E51*(Input!$C$35/100)&gt;(Input!$C$12/12),-1*(Input!$C$12/12),-1*$E51*(Input!$C$35/100)))</f>
        <v>-371.4228</v>
      </c>
      <c r="J51" s="78" t="n">
        <f aca="false">IF($B51&gt;Input!$C$31,0,(-1)*($E51+$H51+$I51)*(Input!$C$8/100))</f>
        <v>-669.97284</v>
      </c>
      <c r="K51" s="78" t="n">
        <f aca="false">IF($B51&gt;Input!$C$31,0,(-1)*($E51+$H51+$I51)*(Input!$C$9/100))</f>
        <v>-329.62663728</v>
      </c>
      <c r="L51" s="78" t="n">
        <f aca="false">IF($B51&lt;Input!$C$25,($E51+$F51+$G51+$H51+$I51+$J51+$K51),0)</f>
        <v>5131.85203872</v>
      </c>
    </row>
    <row r="52" customFormat="false" ht="12.8" hidden="false" customHeight="false" outlineLevel="0" collapsed="false">
      <c r="A52" s="76" t="n">
        <v>48</v>
      </c>
      <c r="B52" s="77" t="n">
        <f aca="false">EOMONTH(Input!$C$7,A52)</f>
        <v>44377</v>
      </c>
      <c r="C52" s="76" t="n">
        <f aca="false">DATEDIF(Input!$C$23,$B52,"Y")</f>
        <v>44</v>
      </c>
      <c r="E52" s="78" t="n">
        <f aca="false">IF($B52&gt;Input!$C$31,0,Input!$C$26*(1+Input!$C$28/100)^(DATEDIF(Input!$C$7,$B52,"Y")))</f>
        <v>7577.02512</v>
      </c>
      <c r="F52" s="78" t="n">
        <f aca="false">-1*($E52*(Input!$C$10/100))</f>
        <v>-469.77555744</v>
      </c>
      <c r="G52" s="78" t="n">
        <f aca="false">-1*($E52*(Input!$C$11/100))</f>
        <v>-109.86686424</v>
      </c>
      <c r="H52" s="78" t="n">
        <f aca="false">IF($B52&lt;Input!$C$25,((Input!$C$29*(1+Input!$C$13/100)^(DATEDIF(Input!$C$7,$B52,"Y")))),0)</f>
        <v>-378.743088</v>
      </c>
      <c r="I52" s="78" t="n">
        <f aca="false">IF($B52&gt;Input!$C$31,0,IF($E52*(Input!$C$35/100)&gt;(Input!$C$12/12),-1*(Input!$C$12/12),-1*$E52*(Input!$C$35/100)))</f>
        <v>-378.851256</v>
      </c>
      <c r="J52" s="78" t="n">
        <f aca="false">IF($B52&gt;Input!$C$31,0,(-1)*($E52+$H52+$I52)*(Input!$C$8/100))</f>
        <v>-681.9430776</v>
      </c>
      <c r="K52" s="78" t="n">
        <f aca="false">IF($B52&gt;Input!$C$31,0,(-1)*($E52+$H52+$I52)*(Input!$C$9/100))</f>
        <v>-335.5159941792</v>
      </c>
      <c r="L52" s="78" t="n">
        <f aca="false">IF($B52&lt;Input!$C$25,($E52+$F52+$G52+$H52+$I52+$J52+$K52),0)</f>
        <v>5222.3292825408</v>
      </c>
    </row>
    <row r="53" customFormat="false" ht="12.8" hidden="false" customHeight="false" outlineLevel="0" collapsed="false">
      <c r="A53" s="76" t="n">
        <v>49</v>
      </c>
      <c r="B53" s="77" t="n">
        <f aca="false">EOMONTH(Input!$C$7,A53)</f>
        <v>44408</v>
      </c>
      <c r="C53" s="76" t="n">
        <f aca="false">DATEDIF(Input!$C$23,$B53,"Y")</f>
        <v>44</v>
      </c>
      <c r="E53" s="78" t="n">
        <f aca="false">IF($B53&gt;Input!$C$31,0,Input!$C$26*(1+Input!$C$28/100)^(DATEDIF(Input!$C$7,$B53,"Y")))</f>
        <v>7577.02512</v>
      </c>
      <c r="F53" s="78" t="n">
        <f aca="false">-1*($E53*(Input!$C$10/100))</f>
        <v>-469.77555744</v>
      </c>
      <c r="G53" s="78" t="n">
        <f aca="false">-1*($E53*(Input!$C$11/100))</f>
        <v>-109.86686424</v>
      </c>
      <c r="H53" s="78" t="n">
        <f aca="false">IF($B53&lt;Input!$C$25,((Input!$C$29*(1+Input!$C$13/100)^(DATEDIF(Input!$C$7,$B53,"Y")))),0)</f>
        <v>-378.743088</v>
      </c>
      <c r="I53" s="78" t="n">
        <f aca="false">IF($B53&gt;Input!$C$31,0,IF($E53*(Input!$C$35/100)&gt;(Input!$C$12/12),-1*(Input!$C$12/12),-1*$E53*(Input!$C$35/100)))</f>
        <v>-378.851256</v>
      </c>
      <c r="J53" s="78" t="n">
        <f aca="false">IF($B53&gt;Input!$C$31,0,(-1)*($E53+$H53+$I53)*(Input!$C$8/100))</f>
        <v>-681.9430776</v>
      </c>
      <c r="K53" s="78" t="n">
        <f aca="false">IF($B53&gt;Input!$C$31,0,(-1)*($E53+$H53+$I53)*(Input!$C$9/100))</f>
        <v>-335.5159941792</v>
      </c>
      <c r="L53" s="78" t="n">
        <f aca="false">IF($B53&lt;Input!$C$25,($E53+$F53+$G53+$H53+$I53+$J53+$K53),0)</f>
        <v>5222.3292825408</v>
      </c>
    </row>
    <row r="54" customFormat="false" ht="12.8" hidden="false" customHeight="false" outlineLevel="0" collapsed="false">
      <c r="A54" s="76" t="n">
        <v>50</v>
      </c>
      <c r="B54" s="77" t="n">
        <f aca="false">EOMONTH(Input!$C$7,A54)</f>
        <v>44439</v>
      </c>
      <c r="C54" s="76" t="n">
        <f aca="false">DATEDIF(Input!$C$23,$B54,"Y")</f>
        <v>44</v>
      </c>
      <c r="E54" s="78" t="n">
        <f aca="false">IF($B54&gt;Input!$C$31,0,Input!$C$26*(1+Input!$C$28/100)^(DATEDIF(Input!$C$7,$B54,"Y")))</f>
        <v>7577.02512</v>
      </c>
      <c r="F54" s="78" t="n">
        <f aca="false">-1*($E54*(Input!$C$10/100))</f>
        <v>-469.77555744</v>
      </c>
      <c r="G54" s="78" t="n">
        <f aca="false">-1*($E54*(Input!$C$11/100))</f>
        <v>-109.86686424</v>
      </c>
      <c r="H54" s="78" t="n">
        <f aca="false">IF($B54&lt;Input!$C$25,((Input!$C$29*(1+Input!$C$13/100)^(DATEDIF(Input!$C$7,$B54,"Y")))),0)</f>
        <v>-378.743088</v>
      </c>
      <c r="I54" s="78" t="n">
        <f aca="false">IF($B54&gt;Input!$C$31,0,IF($E54*(Input!$C$35/100)&gt;(Input!$C$12/12),-1*(Input!$C$12/12),-1*$E54*(Input!$C$35/100)))</f>
        <v>-378.851256</v>
      </c>
      <c r="J54" s="78" t="n">
        <f aca="false">IF($B54&gt;Input!$C$31,0,(-1)*($E54+$H54+$I54)*(Input!$C$8/100))</f>
        <v>-681.9430776</v>
      </c>
      <c r="K54" s="78" t="n">
        <f aca="false">IF($B54&gt;Input!$C$31,0,(-1)*($E54+$H54+$I54)*(Input!$C$9/100))</f>
        <v>-335.5159941792</v>
      </c>
      <c r="L54" s="78" t="n">
        <f aca="false">IF($B54&lt;Input!$C$25,($E54+$F54+$G54+$H54+$I54+$J54+$K54),0)</f>
        <v>5222.3292825408</v>
      </c>
    </row>
    <row r="55" customFormat="false" ht="12.8" hidden="false" customHeight="false" outlineLevel="0" collapsed="false">
      <c r="A55" s="76" t="n">
        <v>51</v>
      </c>
      <c r="B55" s="77" t="n">
        <f aca="false">EOMONTH(Input!$C$7,A55)</f>
        <v>44469</v>
      </c>
      <c r="C55" s="76" t="n">
        <f aca="false">DATEDIF(Input!$C$23,$B55,"Y")</f>
        <v>44</v>
      </c>
      <c r="E55" s="78" t="n">
        <f aca="false">IF($B55&gt;Input!$C$31,0,Input!$C$26*(1+Input!$C$28/100)^(DATEDIF(Input!$C$7,$B55,"Y")))</f>
        <v>7577.02512</v>
      </c>
      <c r="F55" s="78" t="n">
        <f aca="false">-1*($E55*(Input!$C$10/100))</f>
        <v>-469.77555744</v>
      </c>
      <c r="G55" s="78" t="n">
        <f aca="false">-1*($E55*(Input!$C$11/100))</f>
        <v>-109.86686424</v>
      </c>
      <c r="H55" s="78" t="n">
        <f aca="false">IF($B55&lt;Input!$C$25,((Input!$C$29*(1+Input!$C$13/100)^(DATEDIF(Input!$C$7,$B55,"Y")))),0)</f>
        <v>-378.743088</v>
      </c>
      <c r="I55" s="78" t="n">
        <f aca="false">IF($B55&gt;Input!$C$31,0,IF($E55*(Input!$C$35/100)&gt;(Input!$C$12/12),-1*(Input!$C$12/12),-1*$E55*(Input!$C$35/100)))</f>
        <v>-378.851256</v>
      </c>
      <c r="J55" s="78" t="n">
        <f aca="false">IF($B55&gt;Input!$C$31,0,(-1)*($E55+$H55+$I55)*(Input!$C$8/100))</f>
        <v>-681.9430776</v>
      </c>
      <c r="K55" s="78" t="n">
        <f aca="false">IF($B55&gt;Input!$C$31,0,(-1)*($E55+$H55+$I55)*(Input!$C$9/100))</f>
        <v>-335.5159941792</v>
      </c>
      <c r="L55" s="78" t="n">
        <f aca="false">IF($B55&lt;Input!$C$25,($E55+$F55+$G55+$H55+$I55+$J55+$K55),0)</f>
        <v>5222.3292825408</v>
      </c>
    </row>
    <row r="56" customFormat="false" ht="12.8" hidden="false" customHeight="false" outlineLevel="0" collapsed="false">
      <c r="A56" s="76" t="n">
        <v>52</v>
      </c>
      <c r="B56" s="77" t="n">
        <f aca="false">EOMONTH(Input!$C$7,A56)</f>
        <v>44500</v>
      </c>
      <c r="C56" s="76" t="n">
        <f aca="false">DATEDIF(Input!$C$23,$B56,"Y")</f>
        <v>44</v>
      </c>
      <c r="E56" s="78" t="n">
        <f aca="false">IF($B56&gt;Input!$C$31,0,Input!$C$26*(1+Input!$C$28/100)^(DATEDIF(Input!$C$7,$B56,"Y")))</f>
        <v>7577.02512</v>
      </c>
      <c r="F56" s="78" t="n">
        <f aca="false">-1*($E56*(Input!$C$10/100))</f>
        <v>-469.77555744</v>
      </c>
      <c r="G56" s="78" t="n">
        <f aca="false">-1*($E56*(Input!$C$11/100))</f>
        <v>-109.86686424</v>
      </c>
      <c r="H56" s="78" t="n">
        <f aca="false">IF($B56&lt;Input!$C$25,((Input!$C$29*(1+Input!$C$13/100)^(DATEDIF(Input!$C$7,$B56,"Y")))),0)</f>
        <v>-378.743088</v>
      </c>
      <c r="I56" s="78" t="n">
        <f aca="false">IF($B56&gt;Input!$C$31,0,IF($E56*(Input!$C$35/100)&gt;(Input!$C$12/12),-1*(Input!$C$12/12),-1*$E56*(Input!$C$35/100)))</f>
        <v>-378.851256</v>
      </c>
      <c r="J56" s="78" t="n">
        <f aca="false">IF($B56&gt;Input!$C$31,0,(-1)*($E56+$H56+$I56)*(Input!$C$8/100))</f>
        <v>-681.9430776</v>
      </c>
      <c r="K56" s="78" t="n">
        <f aca="false">IF($B56&gt;Input!$C$31,0,(-1)*($E56+$H56+$I56)*(Input!$C$9/100))</f>
        <v>-335.5159941792</v>
      </c>
      <c r="L56" s="78" t="n">
        <f aca="false">IF($B56&lt;Input!$C$25,($E56+$F56+$G56+$H56+$I56+$J56+$K56),0)</f>
        <v>5222.3292825408</v>
      </c>
    </row>
    <row r="57" customFormat="false" ht="12.8" hidden="false" customHeight="false" outlineLevel="0" collapsed="false">
      <c r="A57" s="76" t="n">
        <v>53</v>
      </c>
      <c r="B57" s="77" t="n">
        <f aca="false">EOMONTH(Input!$C$7,A57)</f>
        <v>44530</v>
      </c>
      <c r="C57" s="76" t="n">
        <f aca="false">DATEDIF(Input!$C$23,$B57,"Y")</f>
        <v>44</v>
      </c>
      <c r="E57" s="78" t="n">
        <f aca="false">IF($B57&gt;Input!$C$31,0,Input!$C$26*(1+Input!$C$28/100)^(DATEDIF(Input!$C$7,$B57,"Y")))</f>
        <v>7577.02512</v>
      </c>
      <c r="F57" s="78" t="n">
        <f aca="false">-1*($E57*(Input!$C$10/100))</f>
        <v>-469.77555744</v>
      </c>
      <c r="G57" s="78" t="n">
        <f aca="false">-1*($E57*(Input!$C$11/100))</f>
        <v>-109.86686424</v>
      </c>
      <c r="H57" s="78" t="n">
        <f aca="false">IF($B57&lt;Input!$C$25,((Input!$C$29*(1+Input!$C$13/100)^(DATEDIF(Input!$C$7,$B57,"Y")))),0)</f>
        <v>-378.743088</v>
      </c>
      <c r="I57" s="78" t="n">
        <f aca="false">IF($B57&gt;Input!$C$31,0,IF($E57*(Input!$C$35/100)&gt;(Input!$C$12/12),-1*(Input!$C$12/12),-1*$E57*(Input!$C$35/100)))</f>
        <v>-378.851256</v>
      </c>
      <c r="J57" s="78" t="n">
        <f aca="false">IF($B57&gt;Input!$C$31,0,(-1)*($E57+$H57+$I57)*(Input!$C$8/100))</f>
        <v>-681.9430776</v>
      </c>
      <c r="K57" s="78" t="n">
        <f aca="false">IF($B57&gt;Input!$C$31,0,(-1)*($E57+$H57+$I57)*(Input!$C$9/100))</f>
        <v>-335.5159941792</v>
      </c>
      <c r="L57" s="78" t="n">
        <f aca="false">IF($B57&lt;Input!$C$25,($E57+$F57+$G57+$H57+$I57+$J57+$K57),0)</f>
        <v>5222.3292825408</v>
      </c>
    </row>
    <row r="58" customFormat="false" ht="12.8" hidden="false" customHeight="false" outlineLevel="0" collapsed="false">
      <c r="A58" s="76" t="n">
        <v>54</v>
      </c>
      <c r="B58" s="77" t="n">
        <f aca="false">EOMONTH(Input!$C$7,A58)</f>
        <v>44561</v>
      </c>
      <c r="C58" s="76" t="n">
        <f aca="false">DATEDIF(Input!$C$23,$B58,"Y")</f>
        <v>44</v>
      </c>
      <c r="E58" s="78" t="n">
        <f aca="false">IF($B58&gt;Input!$C$31,0,Input!$C$26*(1+Input!$C$28/100)^(DATEDIF(Input!$C$7,$B58,"Y")))</f>
        <v>7577.02512</v>
      </c>
      <c r="F58" s="78" t="n">
        <f aca="false">-1*($E58*(Input!$C$10/100))</f>
        <v>-469.77555744</v>
      </c>
      <c r="G58" s="78" t="n">
        <f aca="false">-1*($E58*(Input!$C$11/100))</f>
        <v>-109.86686424</v>
      </c>
      <c r="H58" s="78" t="n">
        <f aca="false">IF($B58&lt;Input!$C$25,((Input!$C$29*(1+Input!$C$13/100)^(DATEDIF(Input!$C$7,$B58,"Y")))),0)</f>
        <v>-378.743088</v>
      </c>
      <c r="I58" s="78" t="n">
        <f aca="false">IF($B58&gt;Input!$C$31,0,IF($E58*(Input!$C$35/100)&gt;(Input!$C$12/12),-1*(Input!$C$12/12),-1*$E58*(Input!$C$35/100)))</f>
        <v>-378.851256</v>
      </c>
      <c r="J58" s="78" t="n">
        <f aca="false">IF($B58&gt;Input!$C$31,0,(-1)*($E58+$H58+$I58)*(Input!$C$8/100))</f>
        <v>-681.9430776</v>
      </c>
      <c r="K58" s="78" t="n">
        <f aca="false">IF($B58&gt;Input!$C$31,0,(-1)*($E58+$H58+$I58)*(Input!$C$9/100))</f>
        <v>-335.5159941792</v>
      </c>
      <c r="L58" s="78" t="n">
        <f aca="false">IF($B58&lt;Input!$C$25,($E58+$F58+$G58+$H58+$I58+$J58+$K58),0)</f>
        <v>5222.3292825408</v>
      </c>
    </row>
    <row r="59" customFormat="false" ht="12.8" hidden="false" customHeight="false" outlineLevel="0" collapsed="false">
      <c r="A59" s="76" t="n">
        <v>55</v>
      </c>
      <c r="B59" s="77" t="n">
        <f aca="false">EOMONTH(Input!$C$7,A59)</f>
        <v>44592</v>
      </c>
      <c r="C59" s="76" t="n">
        <f aca="false">DATEDIF(Input!$C$23,$B59,"Y")</f>
        <v>44</v>
      </c>
      <c r="E59" s="78" t="n">
        <f aca="false">IF($B59&gt;Input!$C$31,0,Input!$C$26*(1+Input!$C$28/100)^(DATEDIF(Input!$C$7,$B59,"Y")))</f>
        <v>7577.02512</v>
      </c>
      <c r="F59" s="78" t="n">
        <f aca="false">-1*($E59*(Input!$C$10/100))</f>
        <v>-469.77555744</v>
      </c>
      <c r="G59" s="78" t="n">
        <f aca="false">-1*($E59*(Input!$C$11/100))</f>
        <v>-109.86686424</v>
      </c>
      <c r="H59" s="78" t="n">
        <f aca="false">IF($B59&lt;Input!$C$25,((Input!$C$29*(1+Input!$C$13/100)^(DATEDIF(Input!$C$7,$B59,"Y")))),0)</f>
        <v>-378.743088</v>
      </c>
      <c r="I59" s="78" t="n">
        <f aca="false">IF($B59&gt;Input!$C$31,0,IF($E59*(Input!$C$35/100)&gt;(Input!$C$12/12),-1*(Input!$C$12/12),-1*$E59*(Input!$C$35/100)))</f>
        <v>-378.851256</v>
      </c>
      <c r="J59" s="78" t="n">
        <f aca="false">IF($B59&gt;Input!$C$31,0,(-1)*($E59+$H59+$I59)*(Input!$C$8/100))</f>
        <v>-681.9430776</v>
      </c>
      <c r="K59" s="78" t="n">
        <f aca="false">IF($B59&gt;Input!$C$31,0,(-1)*($E59+$H59+$I59)*(Input!$C$9/100))</f>
        <v>-335.5159941792</v>
      </c>
      <c r="L59" s="78" t="n">
        <f aca="false">IF($B59&lt;Input!$C$25,($E59+$F59+$G59+$H59+$I59+$J59+$K59),0)</f>
        <v>5222.3292825408</v>
      </c>
    </row>
    <row r="60" customFormat="false" ht="12.8" hidden="false" customHeight="false" outlineLevel="0" collapsed="false">
      <c r="A60" s="76" t="n">
        <v>56</v>
      </c>
      <c r="B60" s="77" t="n">
        <f aca="false">EOMONTH(Input!$C$7,A60)</f>
        <v>44620</v>
      </c>
      <c r="C60" s="76" t="n">
        <f aca="false">DATEDIF(Input!$C$23,$B60,"Y")</f>
        <v>44</v>
      </c>
      <c r="E60" s="78" t="n">
        <f aca="false">IF($B60&gt;Input!$C$31,0,Input!$C$26*(1+Input!$C$28/100)^(DATEDIF(Input!$C$7,$B60,"Y")))</f>
        <v>7577.02512</v>
      </c>
      <c r="F60" s="78" t="n">
        <f aca="false">-1*($E60*(Input!$C$10/100))</f>
        <v>-469.77555744</v>
      </c>
      <c r="G60" s="78" t="n">
        <f aca="false">-1*($E60*(Input!$C$11/100))</f>
        <v>-109.86686424</v>
      </c>
      <c r="H60" s="78" t="n">
        <f aca="false">IF($B60&lt;Input!$C$25,((Input!$C$29*(1+Input!$C$13/100)^(DATEDIF(Input!$C$7,$B60,"Y")))),0)</f>
        <v>-378.743088</v>
      </c>
      <c r="I60" s="78" t="n">
        <f aca="false">IF($B60&gt;Input!$C$31,0,IF($E60*(Input!$C$35/100)&gt;(Input!$C$12/12),-1*(Input!$C$12/12),-1*$E60*(Input!$C$35/100)))</f>
        <v>-378.851256</v>
      </c>
      <c r="J60" s="78" t="n">
        <f aca="false">IF($B60&gt;Input!$C$31,0,(-1)*($E60+$H60+$I60)*(Input!$C$8/100))</f>
        <v>-681.9430776</v>
      </c>
      <c r="K60" s="78" t="n">
        <f aca="false">IF($B60&gt;Input!$C$31,0,(-1)*($E60+$H60+$I60)*(Input!$C$9/100))</f>
        <v>-335.5159941792</v>
      </c>
      <c r="L60" s="78" t="n">
        <f aca="false">IF($B60&lt;Input!$C$25,($E60+$F60+$G60+$H60+$I60+$J60+$K60),0)</f>
        <v>5222.3292825408</v>
      </c>
    </row>
    <row r="61" customFormat="false" ht="12.8" hidden="false" customHeight="false" outlineLevel="0" collapsed="false">
      <c r="A61" s="76" t="n">
        <v>57</v>
      </c>
      <c r="B61" s="77" t="n">
        <f aca="false">EOMONTH(Input!$C$7,A61)</f>
        <v>44651</v>
      </c>
      <c r="C61" s="76" t="n">
        <f aca="false">DATEDIF(Input!$C$23,$B61,"Y")</f>
        <v>44</v>
      </c>
      <c r="E61" s="78" t="n">
        <f aca="false">IF($B61&gt;Input!$C$31,0,Input!$C$26*(1+Input!$C$28/100)^(DATEDIF(Input!$C$7,$B61,"Y")))</f>
        <v>7577.02512</v>
      </c>
      <c r="F61" s="78" t="n">
        <f aca="false">-1*($E61*(Input!$C$10/100))</f>
        <v>-469.77555744</v>
      </c>
      <c r="G61" s="78" t="n">
        <f aca="false">-1*($E61*(Input!$C$11/100))</f>
        <v>-109.86686424</v>
      </c>
      <c r="H61" s="78" t="n">
        <f aca="false">IF($B61&lt;Input!$C$25,((Input!$C$29*(1+Input!$C$13/100)^(DATEDIF(Input!$C$7,$B61,"Y")))),0)</f>
        <v>-378.743088</v>
      </c>
      <c r="I61" s="78" t="n">
        <f aca="false">IF($B61&gt;Input!$C$31,0,IF($E61*(Input!$C$35/100)&gt;(Input!$C$12/12),-1*(Input!$C$12/12),-1*$E61*(Input!$C$35/100)))</f>
        <v>-378.851256</v>
      </c>
      <c r="J61" s="78" t="n">
        <f aca="false">IF($B61&gt;Input!$C$31,0,(-1)*($E61+$H61+$I61)*(Input!$C$8/100))</f>
        <v>-681.9430776</v>
      </c>
      <c r="K61" s="78" t="n">
        <f aca="false">IF($B61&gt;Input!$C$31,0,(-1)*($E61+$H61+$I61)*(Input!$C$9/100))</f>
        <v>-335.5159941792</v>
      </c>
      <c r="L61" s="78" t="n">
        <f aca="false">IF($B61&lt;Input!$C$25,($E61+$F61+$G61+$H61+$I61+$J61+$K61),0)</f>
        <v>5222.3292825408</v>
      </c>
    </row>
    <row r="62" customFormat="false" ht="12.8" hidden="false" customHeight="false" outlineLevel="0" collapsed="false">
      <c r="A62" s="76" t="n">
        <v>58</v>
      </c>
      <c r="B62" s="77" t="n">
        <f aca="false">EOMONTH(Input!$C$7,A62)</f>
        <v>44681</v>
      </c>
      <c r="C62" s="76" t="n">
        <f aca="false">DATEDIF(Input!$C$23,$B62,"Y")</f>
        <v>44</v>
      </c>
      <c r="E62" s="78" t="n">
        <f aca="false">IF($B62&gt;Input!$C$31,0,Input!$C$26*(1+Input!$C$28/100)^(DATEDIF(Input!$C$7,$B62,"Y")))</f>
        <v>7577.02512</v>
      </c>
      <c r="F62" s="78" t="n">
        <f aca="false">-1*($E62*(Input!$C$10/100))</f>
        <v>-469.77555744</v>
      </c>
      <c r="G62" s="78" t="n">
        <f aca="false">-1*($E62*(Input!$C$11/100))</f>
        <v>-109.86686424</v>
      </c>
      <c r="H62" s="78" t="n">
        <f aca="false">IF($B62&lt;Input!$C$25,((Input!$C$29*(1+Input!$C$13/100)^(DATEDIF(Input!$C$7,$B62,"Y")))),0)</f>
        <v>-378.743088</v>
      </c>
      <c r="I62" s="78" t="n">
        <f aca="false">IF($B62&gt;Input!$C$31,0,IF($E62*(Input!$C$35/100)&gt;(Input!$C$12/12),-1*(Input!$C$12/12),-1*$E62*(Input!$C$35/100)))</f>
        <v>-378.851256</v>
      </c>
      <c r="J62" s="78" t="n">
        <f aca="false">IF($B62&gt;Input!$C$31,0,(-1)*($E62+$H62+$I62)*(Input!$C$8/100))</f>
        <v>-681.9430776</v>
      </c>
      <c r="K62" s="78" t="n">
        <f aca="false">IF($B62&gt;Input!$C$31,0,(-1)*($E62+$H62+$I62)*(Input!$C$9/100))</f>
        <v>-335.5159941792</v>
      </c>
      <c r="L62" s="78" t="n">
        <f aca="false">IF($B62&lt;Input!$C$25,($E62+$F62+$G62+$H62+$I62+$J62+$K62),0)</f>
        <v>5222.3292825408</v>
      </c>
    </row>
    <row r="63" customFormat="false" ht="12.8" hidden="false" customHeight="false" outlineLevel="0" collapsed="false">
      <c r="A63" s="76" t="n">
        <v>59</v>
      </c>
      <c r="B63" s="77" t="n">
        <f aca="false">EOMONTH(Input!$C$7,A63)</f>
        <v>44712</v>
      </c>
      <c r="C63" s="76" t="n">
        <f aca="false">DATEDIF(Input!$C$23,$B63,"Y")</f>
        <v>45</v>
      </c>
      <c r="E63" s="78" t="n">
        <f aca="false">IF($B63&gt;Input!$C$31,0,Input!$C$26*(1+Input!$C$28/100)^(DATEDIF(Input!$C$7,$B63,"Y")))</f>
        <v>7577.02512</v>
      </c>
      <c r="F63" s="78" t="n">
        <f aca="false">-1*($E63*(Input!$C$10/100))</f>
        <v>-469.77555744</v>
      </c>
      <c r="G63" s="78" t="n">
        <f aca="false">-1*($E63*(Input!$C$11/100))</f>
        <v>-109.86686424</v>
      </c>
      <c r="H63" s="78" t="n">
        <f aca="false">IF($B63&lt;Input!$C$25,((Input!$C$29*(1+Input!$C$13/100)^(DATEDIF(Input!$C$7,$B63,"Y")))),0)</f>
        <v>-378.743088</v>
      </c>
      <c r="I63" s="78" t="n">
        <f aca="false">IF($B63&gt;Input!$C$31,0,IF($E63*(Input!$C$35/100)&gt;(Input!$C$12/12),-1*(Input!$C$12/12),-1*$E63*(Input!$C$35/100)))</f>
        <v>-378.851256</v>
      </c>
      <c r="J63" s="78" t="n">
        <f aca="false">IF($B63&gt;Input!$C$31,0,(-1)*($E63+$H63+$I63)*(Input!$C$8/100))</f>
        <v>-681.9430776</v>
      </c>
      <c r="K63" s="78" t="n">
        <f aca="false">IF($B63&gt;Input!$C$31,0,(-1)*($E63+$H63+$I63)*(Input!$C$9/100))</f>
        <v>-335.5159941792</v>
      </c>
      <c r="L63" s="78" t="n">
        <f aca="false">IF($B63&lt;Input!$C$25,($E63+$F63+$G63+$H63+$I63+$J63+$K63),0)</f>
        <v>5222.3292825408</v>
      </c>
    </row>
    <row r="64" customFormat="false" ht="12.8" hidden="false" customHeight="false" outlineLevel="0" collapsed="false">
      <c r="A64" s="76" t="n">
        <v>60</v>
      </c>
      <c r="B64" s="77" t="n">
        <f aca="false">EOMONTH(Input!$C$7,A64)</f>
        <v>44742</v>
      </c>
      <c r="C64" s="76" t="n">
        <f aca="false">DATEDIF(Input!$C$23,$B64,"Y")</f>
        <v>45</v>
      </c>
      <c r="E64" s="78" t="n">
        <f aca="false">IF($B64&gt;Input!$C$31,0,Input!$C$26*(1+Input!$C$28/100)^(DATEDIF(Input!$C$7,$B64,"Y")))</f>
        <v>7728.5656224</v>
      </c>
      <c r="F64" s="78" t="n">
        <f aca="false">-1*($E64*(Input!$C$10/100))</f>
        <v>-479.1710685888</v>
      </c>
      <c r="G64" s="78" t="n">
        <f aca="false">-1*($E64*(Input!$C$11/100))</f>
        <v>-112.0642015248</v>
      </c>
      <c r="H64" s="78" t="n">
        <f aca="false">IF($B64&lt;Input!$C$25,((Input!$C$29*(1+Input!$C$13/100)^(DATEDIF(Input!$C$7,$B64,"Y")))),0)</f>
        <v>-401.46767328</v>
      </c>
      <c r="I64" s="78" t="n">
        <f aca="false">IF($B64&gt;Input!$C$31,0,IF($E64*(Input!$C$35/100)&gt;(Input!$C$12/12),-1*(Input!$C$12/12),-1*$E64*(Input!$C$35/100)))</f>
        <v>-386.42828112</v>
      </c>
      <c r="J64" s="78" t="n">
        <f aca="false">IF($B64&gt;Input!$C$31,0,(-1)*($E64+$H64+$I64)*(Input!$C$8/100))</f>
        <v>-694.0669668</v>
      </c>
      <c r="K64" s="78" t="n">
        <f aca="false">IF($B64&gt;Input!$C$31,0,(-1)*($E64+$H64+$I64)*(Input!$C$9/100))</f>
        <v>-341.4809476656</v>
      </c>
      <c r="L64" s="78" t="n">
        <f aca="false">IF($B64&lt;Input!$C$25,($E64+$F64+$G64+$H64+$I64+$J64+$K64),0)</f>
        <v>5313.8864834208</v>
      </c>
    </row>
    <row r="65" customFormat="false" ht="12.8" hidden="false" customHeight="false" outlineLevel="0" collapsed="false">
      <c r="A65" s="76" t="n">
        <v>61</v>
      </c>
      <c r="B65" s="77" t="n">
        <f aca="false">EOMONTH(Input!$C$7,A65)</f>
        <v>44773</v>
      </c>
      <c r="C65" s="76" t="n">
        <f aca="false">DATEDIF(Input!$C$23,$B65,"Y")</f>
        <v>45</v>
      </c>
      <c r="E65" s="78" t="n">
        <f aca="false">IF($B65&gt;Input!$C$31,0,Input!$C$26*(1+Input!$C$28/100)^(DATEDIF(Input!$C$7,$B65,"Y")))</f>
        <v>7728.5656224</v>
      </c>
      <c r="F65" s="78" t="n">
        <f aca="false">-1*($E65*(Input!$C$10/100))</f>
        <v>-479.1710685888</v>
      </c>
      <c r="G65" s="78" t="n">
        <f aca="false">-1*($E65*(Input!$C$11/100))</f>
        <v>-112.0642015248</v>
      </c>
      <c r="H65" s="78" t="n">
        <f aca="false">IF($B65&lt;Input!$C$25,((Input!$C$29*(1+Input!$C$13/100)^(DATEDIF(Input!$C$7,$B65,"Y")))),0)</f>
        <v>-401.46767328</v>
      </c>
      <c r="I65" s="78" t="n">
        <f aca="false">IF($B65&gt;Input!$C$31,0,IF($E65*(Input!$C$35/100)&gt;(Input!$C$12/12),-1*(Input!$C$12/12),-1*$E65*(Input!$C$35/100)))</f>
        <v>-386.42828112</v>
      </c>
      <c r="J65" s="78" t="n">
        <f aca="false">IF($B65&gt;Input!$C$31,0,(-1)*($E65+$H65+$I65)*(Input!$C$8/100))</f>
        <v>-694.0669668</v>
      </c>
      <c r="K65" s="78" t="n">
        <f aca="false">IF($B65&gt;Input!$C$31,0,(-1)*($E65+$H65+$I65)*(Input!$C$9/100))</f>
        <v>-341.4809476656</v>
      </c>
      <c r="L65" s="78" t="n">
        <f aca="false">IF($B65&lt;Input!$C$25,($E65+$F65+$G65+$H65+$I65+$J65+$K65),0)</f>
        <v>5313.8864834208</v>
      </c>
    </row>
    <row r="66" customFormat="false" ht="12.8" hidden="false" customHeight="false" outlineLevel="0" collapsed="false">
      <c r="A66" s="76" t="n">
        <v>62</v>
      </c>
      <c r="B66" s="77" t="n">
        <f aca="false">EOMONTH(Input!$C$7,A66)</f>
        <v>44804</v>
      </c>
      <c r="C66" s="76" t="n">
        <f aca="false">DATEDIF(Input!$C$23,$B66,"Y")</f>
        <v>45</v>
      </c>
      <c r="E66" s="78" t="n">
        <f aca="false">IF($B66&gt;Input!$C$31,0,Input!$C$26*(1+Input!$C$28/100)^(DATEDIF(Input!$C$7,$B66,"Y")))</f>
        <v>7728.5656224</v>
      </c>
      <c r="F66" s="78" t="n">
        <f aca="false">-1*($E66*(Input!$C$10/100))</f>
        <v>-479.1710685888</v>
      </c>
      <c r="G66" s="78" t="n">
        <f aca="false">-1*($E66*(Input!$C$11/100))</f>
        <v>-112.0642015248</v>
      </c>
      <c r="H66" s="78" t="n">
        <f aca="false">IF($B66&lt;Input!$C$25,((Input!$C$29*(1+Input!$C$13/100)^(DATEDIF(Input!$C$7,$B66,"Y")))),0)</f>
        <v>-401.46767328</v>
      </c>
      <c r="I66" s="78" t="n">
        <f aca="false">IF($B66&gt;Input!$C$31,0,IF($E66*(Input!$C$35/100)&gt;(Input!$C$12/12),-1*(Input!$C$12/12),-1*$E66*(Input!$C$35/100)))</f>
        <v>-386.42828112</v>
      </c>
      <c r="J66" s="78" t="n">
        <f aca="false">IF($B66&gt;Input!$C$31,0,(-1)*($E66+$H66+$I66)*(Input!$C$8/100))</f>
        <v>-694.0669668</v>
      </c>
      <c r="K66" s="78" t="n">
        <f aca="false">IF($B66&gt;Input!$C$31,0,(-1)*($E66+$H66+$I66)*(Input!$C$9/100))</f>
        <v>-341.4809476656</v>
      </c>
      <c r="L66" s="78" t="n">
        <f aca="false">IF($B66&lt;Input!$C$25,($E66+$F66+$G66+$H66+$I66+$J66+$K66),0)</f>
        <v>5313.8864834208</v>
      </c>
    </row>
    <row r="67" customFormat="false" ht="12.8" hidden="false" customHeight="false" outlineLevel="0" collapsed="false">
      <c r="A67" s="76" t="n">
        <v>63</v>
      </c>
      <c r="B67" s="77" t="n">
        <f aca="false">EOMONTH(Input!$C$7,A67)</f>
        <v>44834</v>
      </c>
      <c r="C67" s="76" t="n">
        <f aca="false">DATEDIF(Input!$C$23,$B67,"Y")</f>
        <v>45</v>
      </c>
      <c r="E67" s="78" t="n">
        <f aca="false">IF($B67&gt;Input!$C$31,0,Input!$C$26*(1+Input!$C$28/100)^(DATEDIF(Input!$C$7,$B67,"Y")))</f>
        <v>7728.5656224</v>
      </c>
      <c r="F67" s="78" t="n">
        <f aca="false">-1*($E67*(Input!$C$10/100))</f>
        <v>-479.1710685888</v>
      </c>
      <c r="G67" s="78" t="n">
        <f aca="false">-1*($E67*(Input!$C$11/100))</f>
        <v>-112.0642015248</v>
      </c>
      <c r="H67" s="78" t="n">
        <f aca="false">IF($B67&lt;Input!$C$25,((Input!$C$29*(1+Input!$C$13/100)^(DATEDIF(Input!$C$7,$B67,"Y")))),0)</f>
        <v>-401.46767328</v>
      </c>
      <c r="I67" s="78" t="n">
        <f aca="false">IF($B67&gt;Input!$C$31,0,IF($E67*(Input!$C$35/100)&gt;(Input!$C$12/12),-1*(Input!$C$12/12),-1*$E67*(Input!$C$35/100)))</f>
        <v>-386.42828112</v>
      </c>
      <c r="J67" s="78" t="n">
        <f aca="false">IF($B67&gt;Input!$C$31,0,(-1)*($E67+$H67+$I67)*(Input!$C$8/100))</f>
        <v>-694.0669668</v>
      </c>
      <c r="K67" s="78" t="n">
        <f aca="false">IF($B67&gt;Input!$C$31,0,(-1)*($E67+$H67+$I67)*(Input!$C$9/100))</f>
        <v>-341.4809476656</v>
      </c>
      <c r="L67" s="78" t="n">
        <f aca="false">IF($B67&lt;Input!$C$25,($E67+$F67+$G67+$H67+$I67+$J67+$K67),0)</f>
        <v>5313.8864834208</v>
      </c>
    </row>
    <row r="68" customFormat="false" ht="12.8" hidden="false" customHeight="false" outlineLevel="0" collapsed="false">
      <c r="A68" s="76" t="n">
        <v>64</v>
      </c>
      <c r="B68" s="77" t="n">
        <f aca="false">EOMONTH(Input!$C$7,A68)</f>
        <v>44865</v>
      </c>
      <c r="C68" s="76" t="n">
        <f aca="false">DATEDIF(Input!$C$23,$B68,"Y")</f>
        <v>45</v>
      </c>
      <c r="E68" s="78" t="n">
        <f aca="false">IF($B68&gt;Input!$C$31,0,Input!$C$26*(1+Input!$C$28/100)^(DATEDIF(Input!$C$7,$B68,"Y")))</f>
        <v>7728.5656224</v>
      </c>
      <c r="F68" s="78" t="n">
        <f aca="false">-1*($E68*(Input!$C$10/100))</f>
        <v>-479.1710685888</v>
      </c>
      <c r="G68" s="78" t="n">
        <f aca="false">-1*($E68*(Input!$C$11/100))</f>
        <v>-112.0642015248</v>
      </c>
      <c r="H68" s="78" t="n">
        <f aca="false">IF($B68&lt;Input!$C$25,((Input!$C$29*(1+Input!$C$13/100)^(DATEDIF(Input!$C$7,$B68,"Y")))),0)</f>
        <v>-401.46767328</v>
      </c>
      <c r="I68" s="78" t="n">
        <f aca="false">IF($B68&gt;Input!$C$31,0,IF($E68*(Input!$C$35/100)&gt;(Input!$C$12/12),-1*(Input!$C$12/12),-1*$E68*(Input!$C$35/100)))</f>
        <v>-386.42828112</v>
      </c>
      <c r="J68" s="78" t="n">
        <f aca="false">IF($B68&gt;Input!$C$31,0,(-1)*($E68+$H68+$I68)*(Input!$C$8/100))</f>
        <v>-694.0669668</v>
      </c>
      <c r="K68" s="78" t="n">
        <f aca="false">IF($B68&gt;Input!$C$31,0,(-1)*($E68+$H68+$I68)*(Input!$C$9/100))</f>
        <v>-341.4809476656</v>
      </c>
      <c r="L68" s="78" t="n">
        <f aca="false">IF($B68&lt;Input!$C$25,($E68+$F68+$G68+$H68+$I68+$J68+$K68),0)</f>
        <v>5313.8864834208</v>
      </c>
    </row>
    <row r="69" customFormat="false" ht="12.8" hidden="false" customHeight="false" outlineLevel="0" collapsed="false">
      <c r="A69" s="76" t="n">
        <v>65</v>
      </c>
      <c r="B69" s="77" t="n">
        <f aca="false">EOMONTH(Input!$C$7,A69)</f>
        <v>44895</v>
      </c>
      <c r="C69" s="76" t="n">
        <f aca="false">DATEDIF(Input!$C$23,$B69,"Y")</f>
        <v>45</v>
      </c>
      <c r="E69" s="78" t="n">
        <f aca="false">IF($B69&gt;Input!$C$31,0,Input!$C$26*(1+Input!$C$28/100)^(DATEDIF(Input!$C$7,$B69,"Y")))</f>
        <v>7728.5656224</v>
      </c>
      <c r="F69" s="78" t="n">
        <f aca="false">-1*($E69*(Input!$C$10/100))</f>
        <v>-479.1710685888</v>
      </c>
      <c r="G69" s="78" t="n">
        <f aca="false">-1*($E69*(Input!$C$11/100))</f>
        <v>-112.0642015248</v>
      </c>
      <c r="H69" s="78" t="n">
        <f aca="false">IF($B69&lt;Input!$C$25,((Input!$C$29*(1+Input!$C$13/100)^(DATEDIF(Input!$C$7,$B69,"Y")))),0)</f>
        <v>-401.46767328</v>
      </c>
      <c r="I69" s="78" t="n">
        <f aca="false">IF($B69&gt;Input!$C$31,0,IF($E69*(Input!$C$35/100)&gt;(Input!$C$12/12),-1*(Input!$C$12/12),-1*$E69*(Input!$C$35/100)))</f>
        <v>-386.42828112</v>
      </c>
      <c r="J69" s="78" t="n">
        <f aca="false">IF($B69&gt;Input!$C$31,0,(-1)*($E69+$H69+$I69)*(Input!$C$8/100))</f>
        <v>-694.0669668</v>
      </c>
      <c r="K69" s="78" t="n">
        <f aca="false">IF($B69&gt;Input!$C$31,0,(-1)*($E69+$H69+$I69)*(Input!$C$9/100))</f>
        <v>-341.4809476656</v>
      </c>
      <c r="L69" s="78" t="n">
        <f aca="false">IF($B69&lt;Input!$C$25,($E69+$F69+$G69+$H69+$I69+$J69+$K69),0)</f>
        <v>5313.8864834208</v>
      </c>
    </row>
    <row r="70" customFormat="false" ht="12.8" hidden="false" customHeight="false" outlineLevel="0" collapsed="false">
      <c r="A70" s="76" t="n">
        <v>66</v>
      </c>
      <c r="B70" s="77" t="n">
        <f aca="false">EOMONTH(Input!$C$7,A70)</f>
        <v>44926</v>
      </c>
      <c r="C70" s="76" t="n">
        <f aca="false">DATEDIF(Input!$C$23,$B70,"Y")</f>
        <v>45</v>
      </c>
      <c r="E70" s="78" t="n">
        <f aca="false">IF($B70&gt;Input!$C$31,0,Input!$C$26*(1+Input!$C$28/100)^(DATEDIF(Input!$C$7,$B70,"Y")))</f>
        <v>7728.5656224</v>
      </c>
      <c r="F70" s="78" t="n">
        <f aca="false">-1*($E70*(Input!$C$10/100))</f>
        <v>-479.1710685888</v>
      </c>
      <c r="G70" s="78" t="n">
        <f aca="false">-1*($E70*(Input!$C$11/100))</f>
        <v>-112.0642015248</v>
      </c>
      <c r="H70" s="78" t="n">
        <f aca="false">IF($B70&lt;Input!$C$25,((Input!$C$29*(1+Input!$C$13/100)^(DATEDIF(Input!$C$7,$B70,"Y")))),0)</f>
        <v>-401.46767328</v>
      </c>
      <c r="I70" s="78" t="n">
        <f aca="false">IF($B70&gt;Input!$C$31,0,IF($E70*(Input!$C$35/100)&gt;(Input!$C$12/12),-1*(Input!$C$12/12),-1*$E70*(Input!$C$35/100)))</f>
        <v>-386.42828112</v>
      </c>
      <c r="J70" s="78" t="n">
        <f aca="false">IF($B70&gt;Input!$C$31,0,(-1)*($E70+$H70+$I70)*(Input!$C$8/100))</f>
        <v>-694.0669668</v>
      </c>
      <c r="K70" s="78" t="n">
        <f aca="false">IF($B70&gt;Input!$C$31,0,(-1)*($E70+$H70+$I70)*(Input!$C$9/100))</f>
        <v>-341.4809476656</v>
      </c>
      <c r="L70" s="78" t="n">
        <f aca="false">IF($B70&lt;Input!$C$25,($E70+$F70+$G70+$H70+$I70+$J70+$K70),0)</f>
        <v>5313.8864834208</v>
      </c>
    </row>
    <row r="71" customFormat="false" ht="12.8" hidden="false" customHeight="false" outlineLevel="0" collapsed="false">
      <c r="A71" s="76" t="n">
        <v>67</v>
      </c>
      <c r="B71" s="77" t="n">
        <f aca="false">EOMONTH(Input!$C$7,A71)</f>
        <v>44957</v>
      </c>
      <c r="C71" s="76" t="n">
        <f aca="false">DATEDIF(Input!$C$23,$B71,"Y")</f>
        <v>45</v>
      </c>
      <c r="E71" s="78" t="n">
        <f aca="false">IF($B71&gt;Input!$C$31,0,Input!$C$26*(1+Input!$C$28/100)^(DATEDIF(Input!$C$7,$B71,"Y")))</f>
        <v>7728.5656224</v>
      </c>
      <c r="F71" s="78" t="n">
        <f aca="false">-1*($E71*(Input!$C$10/100))</f>
        <v>-479.1710685888</v>
      </c>
      <c r="G71" s="78" t="n">
        <f aca="false">-1*($E71*(Input!$C$11/100))</f>
        <v>-112.0642015248</v>
      </c>
      <c r="H71" s="78" t="n">
        <f aca="false">IF($B71&lt;Input!$C$25,((Input!$C$29*(1+Input!$C$13/100)^(DATEDIF(Input!$C$7,$B71,"Y")))),0)</f>
        <v>-401.46767328</v>
      </c>
      <c r="I71" s="78" t="n">
        <f aca="false">IF($B71&gt;Input!$C$31,0,IF($E71*(Input!$C$35/100)&gt;(Input!$C$12/12),-1*(Input!$C$12/12),-1*$E71*(Input!$C$35/100)))</f>
        <v>-386.42828112</v>
      </c>
      <c r="J71" s="78" t="n">
        <f aca="false">IF($B71&gt;Input!$C$31,0,(-1)*($E71+$H71+$I71)*(Input!$C$8/100))</f>
        <v>-694.0669668</v>
      </c>
      <c r="K71" s="78" t="n">
        <f aca="false">IF($B71&gt;Input!$C$31,0,(-1)*($E71+$H71+$I71)*(Input!$C$9/100))</f>
        <v>-341.4809476656</v>
      </c>
      <c r="L71" s="78" t="n">
        <f aca="false">IF($B71&lt;Input!$C$25,($E71+$F71+$G71+$H71+$I71+$J71+$K71),0)</f>
        <v>5313.8864834208</v>
      </c>
    </row>
    <row r="72" customFormat="false" ht="12.8" hidden="false" customHeight="false" outlineLevel="0" collapsed="false">
      <c r="A72" s="76" t="n">
        <v>68</v>
      </c>
      <c r="B72" s="77" t="n">
        <f aca="false">EOMONTH(Input!$C$7,A72)</f>
        <v>44985</v>
      </c>
      <c r="C72" s="76" t="n">
        <f aca="false">DATEDIF(Input!$C$23,$B72,"Y")</f>
        <v>45</v>
      </c>
      <c r="E72" s="78" t="n">
        <f aca="false">IF($B72&gt;Input!$C$31,0,Input!$C$26*(1+Input!$C$28/100)^(DATEDIF(Input!$C$7,$B72,"Y")))</f>
        <v>7728.5656224</v>
      </c>
      <c r="F72" s="78" t="n">
        <f aca="false">-1*($E72*(Input!$C$10/100))</f>
        <v>-479.1710685888</v>
      </c>
      <c r="G72" s="78" t="n">
        <f aca="false">-1*($E72*(Input!$C$11/100))</f>
        <v>-112.0642015248</v>
      </c>
      <c r="H72" s="78" t="n">
        <f aca="false">IF($B72&lt;Input!$C$25,((Input!$C$29*(1+Input!$C$13/100)^(DATEDIF(Input!$C$7,$B72,"Y")))),0)</f>
        <v>-401.46767328</v>
      </c>
      <c r="I72" s="78" t="n">
        <f aca="false">IF($B72&gt;Input!$C$31,0,IF($E72*(Input!$C$35/100)&gt;(Input!$C$12/12),-1*(Input!$C$12/12),-1*$E72*(Input!$C$35/100)))</f>
        <v>-386.42828112</v>
      </c>
      <c r="J72" s="78" t="n">
        <f aca="false">IF($B72&gt;Input!$C$31,0,(-1)*($E72+$H72+$I72)*(Input!$C$8/100))</f>
        <v>-694.0669668</v>
      </c>
      <c r="K72" s="78" t="n">
        <f aca="false">IF($B72&gt;Input!$C$31,0,(-1)*($E72+$H72+$I72)*(Input!$C$9/100))</f>
        <v>-341.4809476656</v>
      </c>
      <c r="L72" s="78" t="n">
        <f aca="false">IF($B72&lt;Input!$C$25,($E72+$F72+$G72+$H72+$I72+$J72+$K72),0)</f>
        <v>5313.8864834208</v>
      </c>
    </row>
    <row r="73" customFormat="false" ht="12.8" hidden="false" customHeight="false" outlineLevel="0" collapsed="false">
      <c r="A73" s="76" t="n">
        <v>69</v>
      </c>
      <c r="B73" s="77" t="n">
        <f aca="false">EOMONTH(Input!$C$7,A73)</f>
        <v>45016</v>
      </c>
      <c r="C73" s="76" t="n">
        <f aca="false">DATEDIF(Input!$C$23,$B73,"Y")</f>
        <v>45</v>
      </c>
      <c r="E73" s="78" t="n">
        <f aca="false">IF($B73&gt;Input!$C$31,0,Input!$C$26*(1+Input!$C$28/100)^(DATEDIF(Input!$C$7,$B73,"Y")))</f>
        <v>7728.5656224</v>
      </c>
      <c r="F73" s="78" t="n">
        <f aca="false">-1*($E73*(Input!$C$10/100))</f>
        <v>-479.1710685888</v>
      </c>
      <c r="G73" s="78" t="n">
        <f aca="false">-1*($E73*(Input!$C$11/100))</f>
        <v>-112.0642015248</v>
      </c>
      <c r="H73" s="78" t="n">
        <f aca="false">IF($B73&lt;Input!$C$25,((Input!$C$29*(1+Input!$C$13/100)^(DATEDIF(Input!$C$7,$B73,"Y")))),0)</f>
        <v>-401.46767328</v>
      </c>
      <c r="I73" s="78" t="n">
        <f aca="false">IF($B73&gt;Input!$C$31,0,IF($E73*(Input!$C$35/100)&gt;(Input!$C$12/12),-1*(Input!$C$12/12),-1*$E73*(Input!$C$35/100)))</f>
        <v>-386.42828112</v>
      </c>
      <c r="J73" s="78" t="n">
        <f aca="false">IF($B73&gt;Input!$C$31,0,(-1)*($E73+$H73+$I73)*(Input!$C$8/100))</f>
        <v>-694.0669668</v>
      </c>
      <c r="K73" s="78" t="n">
        <f aca="false">IF($B73&gt;Input!$C$31,0,(-1)*($E73+$H73+$I73)*(Input!$C$9/100))</f>
        <v>-341.4809476656</v>
      </c>
      <c r="L73" s="78" t="n">
        <f aca="false">IF($B73&lt;Input!$C$25,($E73+$F73+$G73+$H73+$I73+$J73+$K73),0)</f>
        <v>5313.8864834208</v>
      </c>
    </row>
    <row r="74" customFormat="false" ht="12.8" hidden="false" customHeight="false" outlineLevel="0" collapsed="false">
      <c r="A74" s="76" t="n">
        <v>70</v>
      </c>
      <c r="B74" s="77" t="n">
        <f aca="false">EOMONTH(Input!$C$7,A74)</f>
        <v>45046</v>
      </c>
      <c r="C74" s="76" t="n">
        <f aca="false">DATEDIF(Input!$C$23,$B74,"Y")</f>
        <v>45</v>
      </c>
      <c r="E74" s="78" t="n">
        <f aca="false">IF($B74&gt;Input!$C$31,0,Input!$C$26*(1+Input!$C$28/100)^(DATEDIF(Input!$C$7,$B74,"Y")))</f>
        <v>7728.5656224</v>
      </c>
      <c r="F74" s="78" t="n">
        <f aca="false">-1*($E74*(Input!$C$10/100))</f>
        <v>-479.1710685888</v>
      </c>
      <c r="G74" s="78" t="n">
        <f aca="false">-1*($E74*(Input!$C$11/100))</f>
        <v>-112.0642015248</v>
      </c>
      <c r="H74" s="78" t="n">
        <f aca="false">IF($B74&lt;Input!$C$25,((Input!$C$29*(1+Input!$C$13/100)^(DATEDIF(Input!$C$7,$B74,"Y")))),0)</f>
        <v>-401.46767328</v>
      </c>
      <c r="I74" s="78" t="n">
        <f aca="false">IF($B74&gt;Input!$C$31,0,IF($E74*(Input!$C$35/100)&gt;(Input!$C$12/12),-1*(Input!$C$12/12),-1*$E74*(Input!$C$35/100)))</f>
        <v>-386.42828112</v>
      </c>
      <c r="J74" s="78" t="n">
        <f aca="false">IF($B74&gt;Input!$C$31,0,(-1)*($E74+$H74+$I74)*(Input!$C$8/100))</f>
        <v>-694.0669668</v>
      </c>
      <c r="K74" s="78" t="n">
        <f aca="false">IF($B74&gt;Input!$C$31,0,(-1)*($E74+$H74+$I74)*(Input!$C$9/100))</f>
        <v>-341.4809476656</v>
      </c>
      <c r="L74" s="78" t="n">
        <f aca="false">IF($B74&lt;Input!$C$25,($E74+$F74+$G74+$H74+$I74+$J74+$K74),0)</f>
        <v>5313.8864834208</v>
      </c>
    </row>
    <row r="75" customFormat="false" ht="12.8" hidden="false" customHeight="false" outlineLevel="0" collapsed="false">
      <c r="A75" s="76" t="n">
        <v>71</v>
      </c>
      <c r="B75" s="77" t="n">
        <f aca="false">EOMONTH(Input!$C$7,A75)</f>
        <v>45077</v>
      </c>
      <c r="C75" s="76" t="n">
        <f aca="false">DATEDIF(Input!$C$23,$B75,"Y")</f>
        <v>46</v>
      </c>
      <c r="E75" s="78" t="n">
        <f aca="false">IF($B75&gt;Input!$C$31,0,Input!$C$26*(1+Input!$C$28/100)^(DATEDIF(Input!$C$7,$B75,"Y")))</f>
        <v>7728.5656224</v>
      </c>
      <c r="F75" s="78" t="n">
        <f aca="false">-1*($E75*(Input!$C$10/100))</f>
        <v>-479.1710685888</v>
      </c>
      <c r="G75" s="78" t="n">
        <f aca="false">-1*($E75*(Input!$C$11/100))</f>
        <v>-112.0642015248</v>
      </c>
      <c r="H75" s="78" t="n">
        <f aca="false">IF($B75&lt;Input!$C$25,((Input!$C$29*(1+Input!$C$13/100)^(DATEDIF(Input!$C$7,$B75,"Y")))),0)</f>
        <v>-401.46767328</v>
      </c>
      <c r="I75" s="78" t="n">
        <f aca="false">IF($B75&gt;Input!$C$31,0,IF($E75*(Input!$C$35/100)&gt;(Input!$C$12/12),-1*(Input!$C$12/12),-1*$E75*(Input!$C$35/100)))</f>
        <v>-386.42828112</v>
      </c>
      <c r="J75" s="78" t="n">
        <f aca="false">IF($B75&gt;Input!$C$31,0,(-1)*($E75+$H75+$I75)*(Input!$C$8/100))</f>
        <v>-694.0669668</v>
      </c>
      <c r="K75" s="78" t="n">
        <f aca="false">IF($B75&gt;Input!$C$31,0,(-1)*($E75+$H75+$I75)*(Input!$C$9/100))</f>
        <v>-341.4809476656</v>
      </c>
      <c r="L75" s="78" t="n">
        <f aca="false">IF($B75&lt;Input!$C$25,($E75+$F75+$G75+$H75+$I75+$J75+$K75),0)</f>
        <v>5313.8864834208</v>
      </c>
    </row>
    <row r="76" customFormat="false" ht="12.8" hidden="false" customHeight="false" outlineLevel="0" collapsed="false">
      <c r="A76" s="76" t="n">
        <v>72</v>
      </c>
      <c r="B76" s="77" t="n">
        <f aca="false">EOMONTH(Input!$C$7,A76)</f>
        <v>45107</v>
      </c>
      <c r="C76" s="76" t="n">
        <f aca="false">DATEDIF(Input!$C$23,$B76,"Y")</f>
        <v>46</v>
      </c>
      <c r="E76" s="78" t="n">
        <f aca="false">IF($B76&gt;Input!$C$31,0,Input!$C$26*(1+Input!$C$28/100)^(DATEDIF(Input!$C$7,$B76,"Y")))</f>
        <v>7883.136934848</v>
      </c>
      <c r="F76" s="78" t="n">
        <f aca="false">-1*($E76*(Input!$C$10/100))</f>
        <v>-488.754489960576</v>
      </c>
      <c r="G76" s="78" t="n">
        <f aca="false">-1*($E76*(Input!$C$11/100))</f>
        <v>-114.305485555296</v>
      </c>
      <c r="H76" s="78" t="n">
        <f aca="false">IF($B76&lt;Input!$C$25,((Input!$C$29*(1+Input!$C$13/100)^(DATEDIF(Input!$C$7,$B76,"Y")))),0)</f>
        <v>-425.5557336768</v>
      </c>
      <c r="I76" s="78" t="n">
        <f aca="false">IF($B76&gt;Input!$C$31,0,IF($E76*(Input!$C$35/100)&gt;(Input!$C$12/12),-1*(Input!$C$12/12),-1*$E76*(Input!$C$35/100)))</f>
        <v>-394.1568467424</v>
      </c>
      <c r="J76" s="78" t="n">
        <f aca="false">IF($B76&gt;Input!$C$31,0,(-1)*($E76+$H76+$I76)*(Input!$C$8/100))</f>
        <v>-706.34243544288</v>
      </c>
      <c r="K76" s="78" t="n">
        <f aca="false">IF($B76&gt;Input!$C$31,0,(-1)*($E76+$H76+$I76)*(Input!$C$9/100))</f>
        <v>-347.520478237897</v>
      </c>
      <c r="L76" s="78" t="n">
        <f aca="false">IF($B76&lt;Input!$C$25,($E76+$F76+$G76+$H76+$I76+$J76+$K76),0)</f>
        <v>5406.50146523215</v>
      </c>
    </row>
    <row r="77" customFormat="false" ht="12.8" hidden="false" customHeight="false" outlineLevel="0" collapsed="false">
      <c r="A77" s="76" t="n">
        <v>73</v>
      </c>
      <c r="B77" s="77" t="n">
        <f aca="false">EOMONTH(Input!$C$7,A77)</f>
        <v>45138</v>
      </c>
      <c r="C77" s="76" t="n">
        <f aca="false">DATEDIF(Input!$C$23,$B77,"Y")</f>
        <v>46</v>
      </c>
      <c r="E77" s="78" t="n">
        <f aca="false">IF($B77&gt;Input!$C$31,0,Input!$C$26*(1+Input!$C$28/100)^(DATEDIF(Input!$C$7,$B77,"Y")))</f>
        <v>7883.136934848</v>
      </c>
      <c r="F77" s="78" t="n">
        <f aca="false">-1*($E77*(Input!$C$10/100))</f>
        <v>-488.754489960576</v>
      </c>
      <c r="G77" s="78" t="n">
        <f aca="false">-1*($E77*(Input!$C$11/100))</f>
        <v>-114.305485555296</v>
      </c>
      <c r="H77" s="78" t="n">
        <f aca="false">IF($B77&lt;Input!$C$25,((Input!$C$29*(1+Input!$C$13/100)^(DATEDIF(Input!$C$7,$B77,"Y")))),0)</f>
        <v>-425.5557336768</v>
      </c>
      <c r="I77" s="78" t="n">
        <f aca="false">IF($B77&gt;Input!$C$31,0,IF($E77*(Input!$C$35/100)&gt;(Input!$C$12/12),-1*(Input!$C$12/12),-1*$E77*(Input!$C$35/100)))</f>
        <v>-394.1568467424</v>
      </c>
      <c r="J77" s="78" t="n">
        <f aca="false">IF($B77&gt;Input!$C$31,0,(-1)*($E77+$H77+$I77)*(Input!$C$8/100))</f>
        <v>-706.34243544288</v>
      </c>
      <c r="K77" s="78" t="n">
        <f aca="false">IF($B77&gt;Input!$C$31,0,(-1)*($E77+$H77+$I77)*(Input!$C$9/100))</f>
        <v>-347.520478237897</v>
      </c>
      <c r="L77" s="78" t="n">
        <f aca="false">IF($B77&lt;Input!$C$25,($E77+$F77+$G77+$H77+$I77+$J77+$K77),0)</f>
        <v>5406.50146523215</v>
      </c>
    </row>
    <row r="78" customFormat="false" ht="12.8" hidden="false" customHeight="false" outlineLevel="0" collapsed="false">
      <c r="A78" s="76" t="n">
        <v>74</v>
      </c>
      <c r="B78" s="77" t="n">
        <f aca="false">EOMONTH(Input!$C$7,A78)</f>
        <v>45169</v>
      </c>
      <c r="C78" s="76" t="n">
        <f aca="false">DATEDIF(Input!$C$23,$B78,"Y")</f>
        <v>46</v>
      </c>
      <c r="E78" s="78" t="n">
        <f aca="false">IF($B78&gt;Input!$C$31,0,Input!$C$26*(1+Input!$C$28/100)^(DATEDIF(Input!$C$7,$B78,"Y")))</f>
        <v>7883.136934848</v>
      </c>
      <c r="F78" s="78" t="n">
        <f aca="false">-1*($E78*(Input!$C$10/100))</f>
        <v>-488.754489960576</v>
      </c>
      <c r="G78" s="78" t="n">
        <f aca="false">-1*($E78*(Input!$C$11/100))</f>
        <v>-114.305485555296</v>
      </c>
      <c r="H78" s="78" t="n">
        <f aca="false">IF($B78&lt;Input!$C$25,((Input!$C$29*(1+Input!$C$13/100)^(DATEDIF(Input!$C$7,$B78,"Y")))),0)</f>
        <v>-425.5557336768</v>
      </c>
      <c r="I78" s="78" t="n">
        <f aca="false">IF($B78&gt;Input!$C$31,0,IF($E78*(Input!$C$35/100)&gt;(Input!$C$12/12),-1*(Input!$C$12/12),-1*$E78*(Input!$C$35/100)))</f>
        <v>-394.1568467424</v>
      </c>
      <c r="J78" s="78" t="n">
        <f aca="false">IF($B78&gt;Input!$C$31,0,(-1)*($E78+$H78+$I78)*(Input!$C$8/100))</f>
        <v>-706.34243544288</v>
      </c>
      <c r="K78" s="78" t="n">
        <f aca="false">IF($B78&gt;Input!$C$31,0,(-1)*($E78+$H78+$I78)*(Input!$C$9/100))</f>
        <v>-347.520478237897</v>
      </c>
      <c r="L78" s="78" t="n">
        <f aca="false">IF($B78&lt;Input!$C$25,($E78+$F78+$G78+$H78+$I78+$J78+$K78),0)</f>
        <v>5406.50146523215</v>
      </c>
    </row>
    <row r="79" customFormat="false" ht="12.8" hidden="false" customHeight="false" outlineLevel="0" collapsed="false">
      <c r="A79" s="76" t="n">
        <v>75</v>
      </c>
      <c r="B79" s="77" t="n">
        <f aca="false">EOMONTH(Input!$C$7,A79)</f>
        <v>45199</v>
      </c>
      <c r="C79" s="76" t="n">
        <f aca="false">DATEDIF(Input!$C$23,$B79,"Y")</f>
        <v>46</v>
      </c>
      <c r="E79" s="78" t="n">
        <f aca="false">IF($B79&gt;Input!$C$31,0,Input!$C$26*(1+Input!$C$28/100)^(DATEDIF(Input!$C$7,$B79,"Y")))</f>
        <v>7883.136934848</v>
      </c>
      <c r="F79" s="78" t="n">
        <f aca="false">-1*($E79*(Input!$C$10/100))</f>
        <v>-488.754489960576</v>
      </c>
      <c r="G79" s="78" t="n">
        <f aca="false">-1*($E79*(Input!$C$11/100))</f>
        <v>-114.305485555296</v>
      </c>
      <c r="H79" s="78" t="n">
        <f aca="false">IF($B79&lt;Input!$C$25,((Input!$C$29*(1+Input!$C$13/100)^(DATEDIF(Input!$C$7,$B79,"Y")))),0)</f>
        <v>-425.5557336768</v>
      </c>
      <c r="I79" s="78" t="n">
        <f aca="false">IF($B79&gt;Input!$C$31,0,IF($E79*(Input!$C$35/100)&gt;(Input!$C$12/12),-1*(Input!$C$12/12),-1*$E79*(Input!$C$35/100)))</f>
        <v>-394.1568467424</v>
      </c>
      <c r="J79" s="78" t="n">
        <f aca="false">IF($B79&gt;Input!$C$31,0,(-1)*($E79+$H79+$I79)*(Input!$C$8/100))</f>
        <v>-706.34243544288</v>
      </c>
      <c r="K79" s="78" t="n">
        <f aca="false">IF($B79&gt;Input!$C$31,0,(-1)*($E79+$H79+$I79)*(Input!$C$9/100))</f>
        <v>-347.520478237897</v>
      </c>
      <c r="L79" s="78" t="n">
        <f aca="false">IF($B79&lt;Input!$C$25,($E79+$F79+$G79+$H79+$I79+$J79+$K79),0)</f>
        <v>5406.50146523215</v>
      </c>
    </row>
    <row r="80" customFormat="false" ht="12.8" hidden="false" customHeight="false" outlineLevel="0" collapsed="false">
      <c r="A80" s="76" t="n">
        <v>76</v>
      </c>
      <c r="B80" s="77" t="n">
        <f aca="false">EOMONTH(Input!$C$7,A80)</f>
        <v>45230</v>
      </c>
      <c r="C80" s="76" t="n">
        <f aca="false">DATEDIF(Input!$C$23,$B80,"Y")</f>
        <v>46</v>
      </c>
      <c r="E80" s="78" t="n">
        <f aca="false">IF($B80&gt;Input!$C$31,0,Input!$C$26*(1+Input!$C$28/100)^(DATEDIF(Input!$C$7,$B80,"Y")))</f>
        <v>7883.136934848</v>
      </c>
      <c r="F80" s="78" t="n">
        <f aca="false">-1*($E80*(Input!$C$10/100))</f>
        <v>-488.754489960576</v>
      </c>
      <c r="G80" s="78" t="n">
        <f aca="false">-1*($E80*(Input!$C$11/100))</f>
        <v>-114.305485555296</v>
      </c>
      <c r="H80" s="78" t="n">
        <f aca="false">IF($B80&lt;Input!$C$25,((Input!$C$29*(1+Input!$C$13/100)^(DATEDIF(Input!$C$7,$B80,"Y")))),0)</f>
        <v>-425.5557336768</v>
      </c>
      <c r="I80" s="78" t="n">
        <f aca="false">IF($B80&gt;Input!$C$31,0,IF($E80*(Input!$C$35/100)&gt;(Input!$C$12/12),-1*(Input!$C$12/12),-1*$E80*(Input!$C$35/100)))</f>
        <v>-394.1568467424</v>
      </c>
      <c r="J80" s="78" t="n">
        <f aca="false">IF($B80&gt;Input!$C$31,0,(-1)*($E80+$H80+$I80)*(Input!$C$8/100))</f>
        <v>-706.34243544288</v>
      </c>
      <c r="K80" s="78" t="n">
        <f aca="false">IF($B80&gt;Input!$C$31,0,(-1)*($E80+$H80+$I80)*(Input!$C$9/100))</f>
        <v>-347.520478237897</v>
      </c>
      <c r="L80" s="78" t="n">
        <f aca="false">IF($B80&lt;Input!$C$25,($E80+$F80+$G80+$H80+$I80+$J80+$K80),0)</f>
        <v>5406.50146523215</v>
      </c>
    </row>
    <row r="81" customFormat="false" ht="12.8" hidden="false" customHeight="false" outlineLevel="0" collapsed="false">
      <c r="A81" s="76" t="n">
        <v>77</v>
      </c>
      <c r="B81" s="77" t="n">
        <f aca="false">EOMONTH(Input!$C$7,A81)</f>
        <v>45260</v>
      </c>
      <c r="C81" s="76" t="n">
        <f aca="false">DATEDIF(Input!$C$23,$B81,"Y")</f>
        <v>46</v>
      </c>
      <c r="E81" s="78" t="n">
        <f aca="false">IF($B81&gt;Input!$C$31,0,Input!$C$26*(1+Input!$C$28/100)^(DATEDIF(Input!$C$7,$B81,"Y")))</f>
        <v>7883.136934848</v>
      </c>
      <c r="F81" s="78" t="n">
        <f aca="false">-1*($E81*(Input!$C$10/100))</f>
        <v>-488.754489960576</v>
      </c>
      <c r="G81" s="78" t="n">
        <f aca="false">-1*($E81*(Input!$C$11/100))</f>
        <v>-114.305485555296</v>
      </c>
      <c r="H81" s="78" t="n">
        <f aca="false">IF($B81&lt;Input!$C$25,((Input!$C$29*(1+Input!$C$13/100)^(DATEDIF(Input!$C$7,$B81,"Y")))),0)</f>
        <v>-425.5557336768</v>
      </c>
      <c r="I81" s="78" t="n">
        <f aca="false">IF($B81&gt;Input!$C$31,0,IF($E81*(Input!$C$35/100)&gt;(Input!$C$12/12),-1*(Input!$C$12/12),-1*$E81*(Input!$C$35/100)))</f>
        <v>-394.1568467424</v>
      </c>
      <c r="J81" s="78" t="n">
        <f aca="false">IF($B81&gt;Input!$C$31,0,(-1)*($E81+$H81+$I81)*(Input!$C$8/100))</f>
        <v>-706.34243544288</v>
      </c>
      <c r="K81" s="78" t="n">
        <f aca="false">IF($B81&gt;Input!$C$31,0,(-1)*($E81+$H81+$I81)*(Input!$C$9/100))</f>
        <v>-347.520478237897</v>
      </c>
      <c r="L81" s="78" t="n">
        <f aca="false">IF($B81&lt;Input!$C$25,($E81+$F81+$G81+$H81+$I81+$J81+$K81),0)</f>
        <v>5406.50146523215</v>
      </c>
    </row>
    <row r="82" customFormat="false" ht="12.8" hidden="false" customHeight="false" outlineLevel="0" collapsed="false">
      <c r="A82" s="76" t="n">
        <v>78</v>
      </c>
      <c r="B82" s="77" t="n">
        <f aca="false">EOMONTH(Input!$C$7,A82)</f>
        <v>45291</v>
      </c>
      <c r="C82" s="76" t="n">
        <f aca="false">DATEDIF(Input!$C$23,$B82,"Y")</f>
        <v>46</v>
      </c>
      <c r="E82" s="78" t="n">
        <f aca="false">IF($B82&gt;Input!$C$31,0,Input!$C$26*(1+Input!$C$28/100)^(DATEDIF(Input!$C$7,$B82,"Y")))</f>
        <v>7883.136934848</v>
      </c>
      <c r="F82" s="78" t="n">
        <f aca="false">-1*($E82*(Input!$C$10/100))</f>
        <v>-488.754489960576</v>
      </c>
      <c r="G82" s="78" t="n">
        <f aca="false">-1*($E82*(Input!$C$11/100))</f>
        <v>-114.305485555296</v>
      </c>
      <c r="H82" s="78" t="n">
        <f aca="false">IF($B82&lt;Input!$C$25,((Input!$C$29*(1+Input!$C$13/100)^(DATEDIF(Input!$C$7,$B82,"Y")))),0)</f>
        <v>-425.5557336768</v>
      </c>
      <c r="I82" s="78" t="n">
        <f aca="false">IF($B82&gt;Input!$C$31,0,IF($E82*(Input!$C$35/100)&gt;(Input!$C$12/12),-1*(Input!$C$12/12),-1*$E82*(Input!$C$35/100)))</f>
        <v>-394.1568467424</v>
      </c>
      <c r="J82" s="78" t="n">
        <f aca="false">IF($B82&gt;Input!$C$31,0,(-1)*($E82+$H82+$I82)*(Input!$C$8/100))</f>
        <v>-706.34243544288</v>
      </c>
      <c r="K82" s="78" t="n">
        <f aca="false">IF($B82&gt;Input!$C$31,0,(-1)*($E82+$H82+$I82)*(Input!$C$9/100))</f>
        <v>-347.520478237897</v>
      </c>
      <c r="L82" s="78" t="n">
        <f aca="false">IF($B82&lt;Input!$C$25,($E82+$F82+$G82+$H82+$I82+$J82+$K82),0)</f>
        <v>5406.50146523215</v>
      </c>
    </row>
    <row r="83" customFormat="false" ht="12.8" hidden="false" customHeight="false" outlineLevel="0" collapsed="false">
      <c r="A83" s="76" t="n">
        <v>79</v>
      </c>
      <c r="B83" s="77" t="n">
        <f aca="false">EOMONTH(Input!$C$7,A83)</f>
        <v>45322</v>
      </c>
      <c r="C83" s="76" t="n">
        <f aca="false">DATEDIF(Input!$C$23,$B83,"Y")</f>
        <v>46</v>
      </c>
      <c r="E83" s="78" t="n">
        <f aca="false">IF($B83&gt;Input!$C$31,0,Input!$C$26*(1+Input!$C$28/100)^(DATEDIF(Input!$C$7,$B83,"Y")))</f>
        <v>7883.136934848</v>
      </c>
      <c r="F83" s="78" t="n">
        <f aca="false">-1*($E83*(Input!$C$10/100))</f>
        <v>-488.754489960576</v>
      </c>
      <c r="G83" s="78" t="n">
        <f aca="false">-1*($E83*(Input!$C$11/100))</f>
        <v>-114.305485555296</v>
      </c>
      <c r="H83" s="78" t="n">
        <f aca="false">IF($B83&lt;Input!$C$25,((Input!$C$29*(1+Input!$C$13/100)^(DATEDIF(Input!$C$7,$B83,"Y")))),0)</f>
        <v>-425.5557336768</v>
      </c>
      <c r="I83" s="78" t="n">
        <f aca="false">IF($B83&gt;Input!$C$31,0,IF($E83*(Input!$C$35/100)&gt;(Input!$C$12/12),-1*(Input!$C$12/12),-1*$E83*(Input!$C$35/100)))</f>
        <v>-394.1568467424</v>
      </c>
      <c r="J83" s="78" t="n">
        <f aca="false">IF($B83&gt;Input!$C$31,0,(-1)*($E83+$H83+$I83)*(Input!$C$8/100))</f>
        <v>-706.34243544288</v>
      </c>
      <c r="K83" s="78" t="n">
        <f aca="false">IF($B83&gt;Input!$C$31,0,(-1)*($E83+$H83+$I83)*(Input!$C$9/100))</f>
        <v>-347.520478237897</v>
      </c>
      <c r="L83" s="78" t="n">
        <f aca="false">IF($B83&lt;Input!$C$25,($E83+$F83+$G83+$H83+$I83+$J83+$K83),0)</f>
        <v>5406.50146523215</v>
      </c>
    </row>
    <row r="84" customFormat="false" ht="12.8" hidden="false" customHeight="false" outlineLevel="0" collapsed="false">
      <c r="A84" s="76" t="n">
        <v>80</v>
      </c>
      <c r="B84" s="77" t="n">
        <f aca="false">EOMONTH(Input!$C$7,A84)</f>
        <v>45351</v>
      </c>
      <c r="C84" s="76" t="n">
        <f aca="false">DATEDIF(Input!$C$23,$B84,"Y")</f>
        <v>46</v>
      </c>
      <c r="E84" s="78" t="n">
        <f aca="false">IF($B84&gt;Input!$C$31,0,Input!$C$26*(1+Input!$C$28/100)^(DATEDIF(Input!$C$7,$B84,"Y")))</f>
        <v>7883.136934848</v>
      </c>
      <c r="F84" s="78" t="n">
        <f aca="false">-1*($E84*(Input!$C$10/100))</f>
        <v>-488.754489960576</v>
      </c>
      <c r="G84" s="78" t="n">
        <f aca="false">-1*($E84*(Input!$C$11/100))</f>
        <v>-114.305485555296</v>
      </c>
      <c r="H84" s="78" t="n">
        <f aca="false">IF($B84&lt;Input!$C$25,((Input!$C$29*(1+Input!$C$13/100)^(DATEDIF(Input!$C$7,$B84,"Y")))),0)</f>
        <v>-425.5557336768</v>
      </c>
      <c r="I84" s="78" t="n">
        <f aca="false">IF($B84&gt;Input!$C$31,0,IF($E84*(Input!$C$35/100)&gt;(Input!$C$12/12),-1*(Input!$C$12/12),-1*$E84*(Input!$C$35/100)))</f>
        <v>-394.1568467424</v>
      </c>
      <c r="J84" s="78" t="n">
        <f aca="false">IF($B84&gt;Input!$C$31,0,(-1)*($E84+$H84+$I84)*(Input!$C$8/100))</f>
        <v>-706.34243544288</v>
      </c>
      <c r="K84" s="78" t="n">
        <f aca="false">IF($B84&gt;Input!$C$31,0,(-1)*($E84+$H84+$I84)*(Input!$C$9/100))</f>
        <v>-347.520478237897</v>
      </c>
      <c r="L84" s="78" t="n">
        <f aca="false">IF($B84&lt;Input!$C$25,($E84+$F84+$G84+$H84+$I84+$J84+$K84),0)</f>
        <v>5406.50146523215</v>
      </c>
    </row>
    <row r="85" customFormat="false" ht="12.8" hidden="false" customHeight="false" outlineLevel="0" collapsed="false">
      <c r="A85" s="76" t="n">
        <v>81</v>
      </c>
      <c r="B85" s="77" t="n">
        <f aca="false">EOMONTH(Input!$C$7,A85)</f>
        <v>45382</v>
      </c>
      <c r="C85" s="76" t="n">
        <f aca="false">DATEDIF(Input!$C$23,$B85,"Y")</f>
        <v>46</v>
      </c>
      <c r="E85" s="78" t="n">
        <f aca="false">IF($B85&gt;Input!$C$31,0,Input!$C$26*(1+Input!$C$28/100)^(DATEDIF(Input!$C$7,$B85,"Y")))</f>
        <v>7883.136934848</v>
      </c>
      <c r="F85" s="78" t="n">
        <f aca="false">-1*($E85*(Input!$C$10/100))</f>
        <v>-488.754489960576</v>
      </c>
      <c r="G85" s="78" t="n">
        <f aca="false">-1*($E85*(Input!$C$11/100))</f>
        <v>-114.305485555296</v>
      </c>
      <c r="H85" s="78" t="n">
        <f aca="false">IF($B85&lt;Input!$C$25,((Input!$C$29*(1+Input!$C$13/100)^(DATEDIF(Input!$C$7,$B85,"Y")))),0)</f>
        <v>-425.5557336768</v>
      </c>
      <c r="I85" s="78" t="n">
        <f aca="false">IF($B85&gt;Input!$C$31,0,IF($E85*(Input!$C$35/100)&gt;(Input!$C$12/12),-1*(Input!$C$12/12),-1*$E85*(Input!$C$35/100)))</f>
        <v>-394.1568467424</v>
      </c>
      <c r="J85" s="78" t="n">
        <f aca="false">IF($B85&gt;Input!$C$31,0,(-1)*($E85+$H85+$I85)*(Input!$C$8/100))</f>
        <v>-706.34243544288</v>
      </c>
      <c r="K85" s="78" t="n">
        <f aca="false">IF($B85&gt;Input!$C$31,0,(-1)*($E85+$H85+$I85)*(Input!$C$9/100))</f>
        <v>-347.520478237897</v>
      </c>
      <c r="L85" s="78" t="n">
        <f aca="false">IF($B85&lt;Input!$C$25,($E85+$F85+$G85+$H85+$I85+$J85+$K85),0)</f>
        <v>5406.50146523215</v>
      </c>
    </row>
    <row r="86" customFormat="false" ht="12.8" hidden="false" customHeight="false" outlineLevel="0" collapsed="false">
      <c r="A86" s="76" t="n">
        <v>82</v>
      </c>
      <c r="B86" s="77" t="n">
        <f aca="false">EOMONTH(Input!$C$7,A86)</f>
        <v>45412</v>
      </c>
      <c r="C86" s="76" t="n">
        <f aca="false">DATEDIF(Input!$C$23,$B86,"Y")</f>
        <v>46</v>
      </c>
      <c r="E86" s="78" t="n">
        <f aca="false">IF($B86&gt;Input!$C$31,0,Input!$C$26*(1+Input!$C$28/100)^(DATEDIF(Input!$C$7,$B86,"Y")))</f>
        <v>7883.136934848</v>
      </c>
      <c r="F86" s="78" t="n">
        <f aca="false">-1*($E86*(Input!$C$10/100))</f>
        <v>-488.754489960576</v>
      </c>
      <c r="G86" s="78" t="n">
        <f aca="false">-1*($E86*(Input!$C$11/100))</f>
        <v>-114.305485555296</v>
      </c>
      <c r="H86" s="78" t="n">
        <f aca="false">IF($B86&lt;Input!$C$25,((Input!$C$29*(1+Input!$C$13/100)^(DATEDIF(Input!$C$7,$B86,"Y")))),0)</f>
        <v>-425.5557336768</v>
      </c>
      <c r="I86" s="78" t="n">
        <f aca="false">IF($B86&gt;Input!$C$31,0,IF($E86*(Input!$C$35/100)&gt;(Input!$C$12/12),-1*(Input!$C$12/12),-1*$E86*(Input!$C$35/100)))</f>
        <v>-394.1568467424</v>
      </c>
      <c r="J86" s="78" t="n">
        <f aca="false">IF($B86&gt;Input!$C$31,0,(-1)*($E86+$H86+$I86)*(Input!$C$8/100))</f>
        <v>-706.34243544288</v>
      </c>
      <c r="K86" s="78" t="n">
        <f aca="false">IF($B86&gt;Input!$C$31,0,(-1)*($E86+$H86+$I86)*(Input!$C$9/100))</f>
        <v>-347.520478237897</v>
      </c>
      <c r="L86" s="78" t="n">
        <f aca="false">IF($B86&lt;Input!$C$25,($E86+$F86+$G86+$H86+$I86+$J86+$K86),0)</f>
        <v>5406.50146523215</v>
      </c>
    </row>
    <row r="87" customFormat="false" ht="12.8" hidden="false" customHeight="false" outlineLevel="0" collapsed="false">
      <c r="A87" s="76" t="n">
        <v>83</v>
      </c>
      <c r="B87" s="77" t="n">
        <f aca="false">EOMONTH(Input!$C$7,A87)</f>
        <v>45443</v>
      </c>
      <c r="C87" s="76" t="n">
        <f aca="false">DATEDIF(Input!$C$23,$B87,"Y")</f>
        <v>47</v>
      </c>
      <c r="E87" s="78" t="n">
        <f aca="false">IF($B87&gt;Input!$C$31,0,Input!$C$26*(1+Input!$C$28/100)^(DATEDIF(Input!$C$7,$B87,"Y")))</f>
        <v>7883.136934848</v>
      </c>
      <c r="F87" s="78" t="n">
        <f aca="false">-1*($E87*(Input!$C$10/100))</f>
        <v>-488.754489960576</v>
      </c>
      <c r="G87" s="78" t="n">
        <f aca="false">-1*($E87*(Input!$C$11/100))</f>
        <v>-114.305485555296</v>
      </c>
      <c r="H87" s="78" t="n">
        <f aca="false">IF($B87&lt;Input!$C$25,((Input!$C$29*(1+Input!$C$13/100)^(DATEDIF(Input!$C$7,$B87,"Y")))),0)</f>
        <v>-425.5557336768</v>
      </c>
      <c r="I87" s="78" t="n">
        <f aca="false">IF($B87&gt;Input!$C$31,0,IF($E87*(Input!$C$35/100)&gt;(Input!$C$12/12),-1*(Input!$C$12/12),-1*$E87*(Input!$C$35/100)))</f>
        <v>-394.1568467424</v>
      </c>
      <c r="J87" s="78" t="n">
        <f aca="false">IF($B87&gt;Input!$C$31,0,(-1)*($E87+$H87+$I87)*(Input!$C$8/100))</f>
        <v>-706.34243544288</v>
      </c>
      <c r="K87" s="78" t="n">
        <f aca="false">IF($B87&gt;Input!$C$31,0,(-1)*($E87+$H87+$I87)*(Input!$C$9/100))</f>
        <v>-347.520478237897</v>
      </c>
      <c r="L87" s="78" t="n">
        <f aca="false">IF($B87&lt;Input!$C$25,($E87+$F87+$G87+$H87+$I87+$J87+$K87),0)</f>
        <v>5406.50146523215</v>
      </c>
    </row>
    <row r="88" customFormat="false" ht="12.8" hidden="false" customHeight="false" outlineLevel="0" collapsed="false">
      <c r="A88" s="76" t="n">
        <v>84</v>
      </c>
      <c r="B88" s="77" t="n">
        <f aca="false">EOMONTH(Input!$C$7,A88)</f>
        <v>45473</v>
      </c>
      <c r="C88" s="76" t="n">
        <f aca="false">DATEDIF(Input!$C$23,$B88,"Y")</f>
        <v>47</v>
      </c>
      <c r="E88" s="78" t="n">
        <f aca="false">IF($B88&gt;Input!$C$31,0,Input!$C$26*(1+Input!$C$28/100)^(DATEDIF(Input!$C$7,$B88,"Y")))</f>
        <v>8040.79967354496</v>
      </c>
      <c r="F88" s="78" t="n">
        <f aca="false">-1*($E88*(Input!$C$10/100))</f>
        <v>-498.529579759788</v>
      </c>
      <c r="G88" s="78" t="n">
        <f aca="false">-1*($E88*(Input!$C$11/100))</f>
        <v>-116.591595266402</v>
      </c>
      <c r="H88" s="78" t="n">
        <f aca="false">IF($B88&lt;Input!$C$25,((Input!$C$29*(1+Input!$C$13/100)^(DATEDIF(Input!$C$7,$B88,"Y")))),0)</f>
        <v>-451.089077697408</v>
      </c>
      <c r="I88" s="78" t="n">
        <f aca="false">IF($B88&gt;Input!$C$31,0,IF($E88*(Input!$C$35/100)&gt;(Input!$C$12/12),-1*(Input!$C$12/12),-1*$E88*(Input!$C$35/100)))</f>
        <v>-402.039983677248</v>
      </c>
      <c r="J88" s="78" t="n">
        <f aca="false">IF($B88&gt;Input!$C$31,0,(-1)*($E88+$H88+$I88)*(Input!$C$8/100))</f>
        <v>-718.76706121703</v>
      </c>
      <c r="K88" s="78" t="n">
        <f aca="false">IF($B88&gt;Input!$C$31,0,(-1)*($E88+$H88+$I88)*(Input!$C$9/100))</f>
        <v>-353.633394118779</v>
      </c>
      <c r="L88" s="78" t="n">
        <f aca="false">IF($B88&lt;Input!$C$25,($E88+$F88+$G88+$H88+$I88+$J88+$K88),0)</f>
        <v>5500.14898180831</v>
      </c>
    </row>
    <row r="89" customFormat="false" ht="12.8" hidden="false" customHeight="false" outlineLevel="0" collapsed="false">
      <c r="A89" s="76" t="n">
        <v>85</v>
      </c>
      <c r="B89" s="77" t="n">
        <f aca="false">EOMONTH(Input!$C$7,A89)</f>
        <v>45504</v>
      </c>
      <c r="C89" s="76" t="n">
        <f aca="false">DATEDIF(Input!$C$23,$B89,"Y")</f>
        <v>47</v>
      </c>
      <c r="E89" s="78" t="n">
        <f aca="false">IF($B89&gt;Input!$C$31,0,Input!$C$26*(1+Input!$C$28/100)^(DATEDIF(Input!$C$7,$B89,"Y")))</f>
        <v>8040.79967354496</v>
      </c>
      <c r="F89" s="78" t="n">
        <f aca="false">-1*($E89*(Input!$C$10/100))</f>
        <v>-498.529579759788</v>
      </c>
      <c r="G89" s="78" t="n">
        <f aca="false">-1*($E89*(Input!$C$11/100))</f>
        <v>-116.591595266402</v>
      </c>
      <c r="H89" s="78" t="n">
        <f aca="false">IF($B89&lt;Input!$C$25,((Input!$C$29*(1+Input!$C$13/100)^(DATEDIF(Input!$C$7,$B89,"Y")))),0)</f>
        <v>-451.089077697408</v>
      </c>
      <c r="I89" s="78" t="n">
        <f aca="false">IF($B89&gt;Input!$C$31,0,IF($E89*(Input!$C$35/100)&gt;(Input!$C$12/12),-1*(Input!$C$12/12),-1*$E89*(Input!$C$35/100)))</f>
        <v>-402.039983677248</v>
      </c>
      <c r="J89" s="78" t="n">
        <f aca="false">IF($B89&gt;Input!$C$31,0,(-1)*($E89+$H89+$I89)*(Input!$C$8/100))</f>
        <v>-718.76706121703</v>
      </c>
      <c r="K89" s="78" t="n">
        <f aca="false">IF($B89&gt;Input!$C$31,0,(-1)*($E89+$H89+$I89)*(Input!$C$9/100))</f>
        <v>-353.633394118779</v>
      </c>
      <c r="L89" s="78" t="n">
        <f aca="false">IF($B89&lt;Input!$C$25,($E89+$F89+$G89+$H89+$I89+$J89+$K89),0)</f>
        <v>5500.14898180831</v>
      </c>
    </row>
    <row r="90" customFormat="false" ht="12.8" hidden="false" customHeight="false" outlineLevel="0" collapsed="false">
      <c r="A90" s="76" t="n">
        <v>86</v>
      </c>
      <c r="B90" s="77" t="n">
        <f aca="false">EOMONTH(Input!$C$7,A90)</f>
        <v>45535</v>
      </c>
      <c r="C90" s="76" t="n">
        <f aca="false">DATEDIF(Input!$C$23,$B90,"Y")</f>
        <v>47</v>
      </c>
      <c r="E90" s="78" t="n">
        <f aca="false">IF($B90&gt;Input!$C$31,0,Input!$C$26*(1+Input!$C$28/100)^(DATEDIF(Input!$C$7,$B90,"Y")))</f>
        <v>8040.79967354496</v>
      </c>
      <c r="F90" s="78" t="n">
        <f aca="false">-1*($E90*(Input!$C$10/100))</f>
        <v>-498.529579759788</v>
      </c>
      <c r="G90" s="78" t="n">
        <f aca="false">-1*($E90*(Input!$C$11/100))</f>
        <v>-116.591595266402</v>
      </c>
      <c r="H90" s="78" t="n">
        <f aca="false">IF($B90&lt;Input!$C$25,((Input!$C$29*(1+Input!$C$13/100)^(DATEDIF(Input!$C$7,$B90,"Y")))),0)</f>
        <v>-451.089077697408</v>
      </c>
      <c r="I90" s="78" t="n">
        <f aca="false">IF($B90&gt;Input!$C$31,0,IF($E90*(Input!$C$35/100)&gt;(Input!$C$12/12),-1*(Input!$C$12/12),-1*$E90*(Input!$C$35/100)))</f>
        <v>-402.039983677248</v>
      </c>
      <c r="J90" s="78" t="n">
        <f aca="false">IF($B90&gt;Input!$C$31,0,(-1)*($E90+$H90+$I90)*(Input!$C$8/100))</f>
        <v>-718.76706121703</v>
      </c>
      <c r="K90" s="78" t="n">
        <f aca="false">IF($B90&gt;Input!$C$31,0,(-1)*($E90+$H90+$I90)*(Input!$C$9/100))</f>
        <v>-353.633394118779</v>
      </c>
      <c r="L90" s="78" t="n">
        <f aca="false">IF($B90&lt;Input!$C$25,($E90+$F90+$G90+$H90+$I90+$J90+$K90),0)</f>
        <v>5500.14898180831</v>
      </c>
    </row>
    <row r="91" customFormat="false" ht="12.8" hidden="false" customHeight="false" outlineLevel="0" collapsed="false">
      <c r="A91" s="76" t="n">
        <v>87</v>
      </c>
      <c r="B91" s="77" t="n">
        <f aca="false">EOMONTH(Input!$C$7,A91)</f>
        <v>45565</v>
      </c>
      <c r="C91" s="76" t="n">
        <f aca="false">DATEDIF(Input!$C$23,$B91,"Y")</f>
        <v>47</v>
      </c>
      <c r="E91" s="78" t="n">
        <f aca="false">IF($B91&gt;Input!$C$31,0,Input!$C$26*(1+Input!$C$28/100)^(DATEDIF(Input!$C$7,$B91,"Y")))</f>
        <v>8040.79967354496</v>
      </c>
      <c r="F91" s="78" t="n">
        <f aca="false">-1*($E91*(Input!$C$10/100))</f>
        <v>-498.529579759788</v>
      </c>
      <c r="G91" s="78" t="n">
        <f aca="false">-1*($E91*(Input!$C$11/100))</f>
        <v>-116.591595266402</v>
      </c>
      <c r="H91" s="78" t="n">
        <f aca="false">IF($B91&lt;Input!$C$25,((Input!$C$29*(1+Input!$C$13/100)^(DATEDIF(Input!$C$7,$B91,"Y")))),0)</f>
        <v>-451.089077697408</v>
      </c>
      <c r="I91" s="78" t="n">
        <f aca="false">IF($B91&gt;Input!$C$31,0,IF($E91*(Input!$C$35/100)&gt;(Input!$C$12/12),-1*(Input!$C$12/12),-1*$E91*(Input!$C$35/100)))</f>
        <v>-402.039983677248</v>
      </c>
      <c r="J91" s="78" t="n">
        <f aca="false">IF($B91&gt;Input!$C$31,0,(-1)*($E91+$H91+$I91)*(Input!$C$8/100))</f>
        <v>-718.76706121703</v>
      </c>
      <c r="K91" s="78" t="n">
        <f aca="false">IF($B91&gt;Input!$C$31,0,(-1)*($E91+$H91+$I91)*(Input!$C$9/100))</f>
        <v>-353.633394118779</v>
      </c>
      <c r="L91" s="78" t="n">
        <f aca="false">IF($B91&lt;Input!$C$25,($E91+$F91+$G91+$H91+$I91+$J91+$K91),0)</f>
        <v>5500.14898180831</v>
      </c>
    </row>
    <row r="92" customFormat="false" ht="12.8" hidden="false" customHeight="false" outlineLevel="0" collapsed="false">
      <c r="A92" s="76" t="n">
        <v>88</v>
      </c>
      <c r="B92" s="77" t="n">
        <f aca="false">EOMONTH(Input!$C$7,A92)</f>
        <v>45596</v>
      </c>
      <c r="C92" s="76" t="n">
        <f aca="false">DATEDIF(Input!$C$23,$B92,"Y")</f>
        <v>47</v>
      </c>
      <c r="E92" s="78" t="n">
        <f aca="false">IF($B92&gt;Input!$C$31,0,Input!$C$26*(1+Input!$C$28/100)^(DATEDIF(Input!$C$7,$B92,"Y")))</f>
        <v>8040.79967354496</v>
      </c>
      <c r="F92" s="78" t="n">
        <f aca="false">-1*($E92*(Input!$C$10/100))</f>
        <v>-498.529579759788</v>
      </c>
      <c r="G92" s="78" t="n">
        <f aca="false">-1*($E92*(Input!$C$11/100))</f>
        <v>-116.591595266402</v>
      </c>
      <c r="H92" s="78" t="n">
        <f aca="false">IF($B92&lt;Input!$C$25,((Input!$C$29*(1+Input!$C$13/100)^(DATEDIF(Input!$C$7,$B92,"Y")))),0)</f>
        <v>-451.089077697408</v>
      </c>
      <c r="I92" s="78" t="n">
        <f aca="false">IF($B92&gt;Input!$C$31,0,IF($E92*(Input!$C$35/100)&gt;(Input!$C$12/12),-1*(Input!$C$12/12),-1*$E92*(Input!$C$35/100)))</f>
        <v>-402.039983677248</v>
      </c>
      <c r="J92" s="78" t="n">
        <f aca="false">IF($B92&gt;Input!$C$31,0,(-1)*($E92+$H92+$I92)*(Input!$C$8/100))</f>
        <v>-718.76706121703</v>
      </c>
      <c r="K92" s="78" t="n">
        <f aca="false">IF($B92&gt;Input!$C$31,0,(-1)*($E92+$H92+$I92)*(Input!$C$9/100))</f>
        <v>-353.633394118779</v>
      </c>
      <c r="L92" s="78" t="n">
        <f aca="false">IF($B92&lt;Input!$C$25,($E92+$F92+$G92+$H92+$I92+$J92+$K92),0)</f>
        <v>5500.14898180831</v>
      </c>
    </row>
    <row r="93" customFormat="false" ht="12.8" hidden="false" customHeight="false" outlineLevel="0" collapsed="false">
      <c r="A93" s="76" t="n">
        <v>89</v>
      </c>
      <c r="B93" s="77" t="n">
        <f aca="false">EOMONTH(Input!$C$7,A93)</f>
        <v>45626</v>
      </c>
      <c r="C93" s="76" t="n">
        <f aca="false">DATEDIF(Input!$C$23,$B93,"Y")</f>
        <v>47</v>
      </c>
      <c r="E93" s="78" t="n">
        <f aca="false">IF($B93&gt;Input!$C$31,0,Input!$C$26*(1+Input!$C$28/100)^(DATEDIF(Input!$C$7,$B93,"Y")))</f>
        <v>8040.79967354496</v>
      </c>
      <c r="F93" s="78" t="n">
        <f aca="false">-1*($E93*(Input!$C$10/100))</f>
        <v>-498.529579759788</v>
      </c>
      <c r="G93" s="78" t="n">
        <f aca="false">-1*($E93*(Input!$C$11/100))</f>
        <v>-116.591595266402</v>
      </c>
      <c r="H93" s="78" t="n">
        <f aca="false">IF($B93&lt;Input!$C$25,((Input!$C$29*(1+Input!$C$13/100)^(DATEDIF(Input!$C$7,$B93,"Y")))),0)</f>
        <v>-451.089077697408</v>
      </c>
      <c r="I93" s="78" t="n">
        <f aca="false">IF($B93&gt;Input!$C$31,0,IF($E93*(Input!$C$35/100)&gt;(Input!$C$12/12),-1*(Input!$C$12/12),-1*$E93*(Input!$C$35/100)))</f>
        <v>-402.039983677248</v>
      </c>
      <c r="J93" s="78" t="n">
        <f aca="false">IF($B93&gt;Input!$C$31,0,(-1)*($E93+$H93+$I93)*(Input!$C$8/100))</f>
        <v>-718.76706121703</v>
      </c>
      <c r="K93" s="78" t="n">
        <f aca="false">IF($B93&gt;Input!$C$31,0,(-1)*($E93+$H93+$I93)*(Input!$C$9/100))</f>
        <v>-353.633394118779</v>
      </c>
      <c r="L93" s="78" t="n">
        <f aca="false">IF($B93&lt;Input!$C$25,($E93+$F93+$G93+$H93+$I93+$J93+$K93),0)</f>
        <v>5500.14898180831</v>
      </c>
    </row>
    <row r="94" customFormat="false" ht="12.8" hidden="false" customHeight="false" outlineLevel="0" collapsed="false">
      <c r="A94" s="76" t="n">
        <v>90</v>
      </c>
      <c r="B94" s="77" t="n">
        <f aca="false">EOMONTH(Input!$C$7,A94)</f>
        <v>45657</v>
      </c>
      <c r="C94" s="76" t="n">
        <f aca="false">DATEDIF(Input!$C$23,$B94,"Y")</f>
        <v>47</v>
      </c>
      <c r="E94" s="78" t="n">
        <f aca="false">IF($B94&gt;Input!$C$31,0,Input!$C$26*(1+Input!$C$28/100)^(DATEDIF(Input!$C$7,$B94,"Y")))</f>
        <v>8040.79967354496</v>
      </c>
      <c r="F94" s="78" t="n">
        <f aca="false">-1*($E94*(Input!$C$10/100))</f>
        <v>-498.529579759788</v>
      </c>
      <c r="G94" s="78" t="n">
        <f aca="false">-1*($E94*(Input!$C$11/100))</f>
        <v>-116.591595266402</v>
      </c>
      <c r="H94" s="78" t="n">
        <f aca="false">IF($B94&lt;Input!$C$25,((Input!$C$29*(1+Input!$C$13/100)^(DATEDIF(Input!$C$7,$B94,"Y")))),0)</f>
        <v>-451.089077697408</v>
      </c>
      <c r="I94" s="78" t="n">
        <f aca="false">IF($B94&gt;Input!$C$31,0,IF($E94*(Input!$C$35/100)&gt;(Input!$C$12/12),-1*(Input!$C$12/12),-1*$E94*(Input!$C$35/100)))</f>
        <v>-402.039983677248</v>
      </c>
      <c r="J94" s="78" t="n">
        <f aca="false">IF($B94&gt;Input!$C$31,0,(-1)*($E94+$H94+$I94)*(Input!$C$8/100))</f>
        <v>-718.76706121703</v>
      </c>
      <c r="K94" s="78" t="n">
        <f aca="false">IF($B94&gt;Input!$C$31,0,(-1)*($E94+$H94+$I94)*(Input!$C$9/100))</f>
        <v>-353.633394118779</v>
      </c>
      <c r="L94" s="78" t="n">
        <f aca="false">IF($B94&lt;Input!$C$25,($E94+$F94+$G94+$H94+$I94+$J94+$K94),0)</f>
        <v>5500.14898180831</v>
      </c>
    </row>
    <row r="95" customFormat="false" ht="12.8" hidden="false" customHeight="false" outlineLevel="0" collapsed="false">
      <c r="A95" s="76" t="n">
        <v>91</v>
      </c>
      <c r="B95" s="77" t="n">
        <f aca="false">EOMONTH(Input!$C$7,A95)</f>
        <v>45688</v>
      </c>
      <c r="C95" s="76" t="n">
        <f aca="false">DATEDIF(Input!$C$23,$B95,"Y")</f>
        <v>47</v>
      </c>
      <c r="E95" s="78" t="n">
        <f aca="false">IF($B95&gt;Input!$C$31,0,Input!$C$26*(1+Input!$C$28/100)^(DATEDIF(Input!$C$7,$B95,"Y")))</f>
        <v>8040.79967354496</v>
      </c>
      <c r="F95" s="78" t="n">
        <f aca="false">-1*($E95*(Input!$C$10/100))</f>
        <v>-498.529579759788</v>
      </c>
      <c r="G95" s="78" t="n">
        <f aca="false">-1*($E95*(Input!$C$11/100))</f>
        <v>-116.591595266402</v>
      </c>
      <c r="H95" s="78" t="n">
        <f aca="false">IF($B95&lt;Input!$C$25,((Input!$C$29*(1+Input!$C$13/100)^(DATEDIF(Input!$C$7,$B95,"Y")))),0)</f>
        <v>-451.089077697408</v>
      </c>
      <c r="I95" s="78" t="n">
        <f aca="false">IF($B95&gt;Input!$C$31,0,IF($E95*(Input!$C$35/100)&gt;(Input!$C$12/12),-1*(Input!$C$12/12),-1*$E95*(Input!$C$35/100)))</f>
        <v>-402.039983677248</v>
      </c>
      <c r="J95" s="78" t="n">
        <f aca="false">IF($B95&gt;Input!$C$31,0,(-1)*($E95+$H95+$I95)*(Input!$C$8/100))</f>
        <v>-718.76706121703</v>
      </c>
      <c r="K95" s="78" t="n">
        <f aca="false">IF($B95&gt;Input!$C$31,0,(-1)*($E95+$H95+$I95)*(Input!$C$9/100))</f>
        <v>-353.633394118779</v>
      </c>
      <c r="L95" s="78" t="n">
        <f aca="false">IF($B95&lt;Input!$C$25,($E95+$F95+$G95+$H95+$I95+$J95+$K95),0)</f>
        <v>5500.14898180831</v>
      </c>
    </row>
    <row r="96" customFormat="false" ht="12.8" hidden="false" customHeight="false" outlineLevel="0" collapsed="false">
      <c r="A96" s="76" t="n">
        <v>92</v>
      </c>
      <c r="B96" s="77" t="n">
        <f aca="false">EOMONTH(Input!$C$7,A96)</f>
        <v>45716</v>
      </c>
      <c r="C96" s="76" t="n">
        <f aca="false">DATEDIF(Input!$C$23,$B96,"Y")</f>
        <v>47</v>
      </c>
      <c r="E96" s="78" t="n">
        <f aca="false">IF($B96&gt;Input!$C$31,0,Input!$C$26*(1+Input!$C$28/100)^(DATEDIF(Input!$C$7,$B96,"Y")))</f>
        <v>8040.79967354496</v>
      </c>
      <c r="F96" s="78" t="n">
        <f aca="false">-1*($E96*(Input!$C$10/100))</f>
        <v>-498.529579759788</v>
      </c>
      <c r="G96" s="78" t="n">
        <f aca="false">-1*($E96*(Input!$C$11/100))</f>
        <v>-116.591595266402</v>
      </c>
      <c r="H96" s="78" t="n">
        <f aca="false">IF($B96&lt;Input!$C$25,((Input!$C$29*(1+Input!$C$13/100)^(DATEDIF(Input!$C$7,$B96,"Y")))),0)</f>
        <v>-451.089077697408</v>
      </c>
      <c r="I96" s="78" t="n">
        <f aca="false">IF($B96&gt;Input!$C$31,0,IF($E96*(Input!$C$35/100)&gt;(Input!$C$12/12),-1*(Input!$C$12/12),-1*$E96*(Input!$C$35/100)))</f>
        <v>-402.039983677248</v>
      </c>
      <c r="J96" s="78" t="n">
        <f aca="false">IF($B96&gt;Input!$C$31,0,(-1)*($E96+$H96+$I96)*(Input!$C$8/100))</f>
        <v>-718.76706121703</v>
      </c>
      <c r="K96" s="78" t="n">
        <f aca="false">IF($B96&gt;Input!$C$31,0,(-1)*($E96+$H96+$I96)*(Input!$C$9/100))</f>
        <v>-353.633394118779</v>
      </c>
      <c r="L96" s="78" t="n">
        <f aca="false">IF($B96&lt;Input!$C$25,($E96+$F96+$G96+$H96+$I96+$J96+$K96),0)</f>
        <v>5500.14898180831</v>
      </c>
    </row>
    <row r="97" customFormat="false" ht="12.8" hidden="false" customHeight="false" outlineLevel="0" collapsed="false">
      <c r="A97" s="76" t="n">
        <v>93</v>
      </c>
      <c r="B97" s="77" t="n">
        <f aca="false">EOMONTH(Input!$C$7,A97)</f>
        <v>45747</v>
      </c>
      <c r="C97" s="76" t="n">
        <f aca="false">DATEDIF(Input!$C$23,$B97,"Y")</f>
        <v>47</v>
      </c>
      <c r="E97" s="78" t="n">
        <f aca="false">IF($B97&gt;Input!$C$31,0,Input!$C$26*(1+Input!$C$28/100)^(DATEDIF(Input!$C$7,$B97,"Y")))</f>
        <v>8040.79967354496</v>
      </c>
      <c r="F97" s="78" t="n">
        <f aca="false">-1*($E97*(Input!$C$10/100))</f>
        <v>-498.529579759788</v>
      </c>
      <c r="G97" s="78" t="n">
        <f aca="false">-1*($E97*(Input!$C$11/100))</f>
        <v>-116.591595266402</v>
      </c>
      <c r="H97" s="78" t="n">
        <f aca="false">IF($B97&lt;Input!$C$25,((Input!$C$29*(1+Input!$C$13/100)^(DATEDIF(Input!$C$7,$B97,"Y")))),0)</f>
        <v>-451.089077697408</v>
      </c>
      <c r="I97" s="78" t="n">
        <f aca="false">IF($B97&gt;Input!$C$31,0,IF($E97*(Input!$C$35/100)&gt;(Input!$C$12/12),-1*(Input!$C$12/12),-1*$E97*(Input!$C$35/100)))</f>
        <v>-402.039983677248</v>
      </c>
      <c r="J97" s="78" t="n">
        <f aca="false">IF($B97&gt;Input!$C$31,0,(-1)*($E97+$H97+$I97)*(Input!$C$8/100))</f>
        <v>-718.76706121703</v>
      </c>
      <c r="K97" s="78" t="n">
        <f aca="false">IF($B97&gt;Input!$C$31,0,(-1)*($E97+$H97+$I97)*(Input!$C$9/100))</f>
        <v>-353.633394118779</v>
      </c>
      <c r="L97" s="78" t="n">
        <f aca="false">IF($B97&lt;Input!$C$25,($E97+$F97+$G97+$H97+$I97+$J97+$K97),0)</f>
        <v>5500.14898180831</v>
      </c>
    </row>
    <row r="98" customFormat="false" ht="12.8" hidden="false" customHeight="false" outlineLevel="0" collapsed="false">
      <c r="A98" s="76" t="n">
        <v>94</v>
      </c>
      <c r="B98" s="77" t="n">
        <f aca="false">EOMONTH(Input!$C$7,A98)</f>
        <v>45777</v>
      </c>
      <c r="C98" s="76" t="n">
        <f aca="false">DATEDIF(Input!$C$23,$B98,"Y")</f>
        <v>47</v>
      </c>
      <c r="E98" s="78" t="n">
        <f aca="false">IF($B98&gt;Input!$C$31,0,Input!$C$26*(1+Input!$C$28/100)^(DATEDIF(Input!$C$7,$B98,"Y")))</f>
        <v>8040.79967354496</v>
      </c>
      <c r="F98" s="78" t="n">
        <f aca="false">-1*($E98*(Input!$C$10/100))</f>
        <v>-498.529579759788</v>
      </c>
      <c r="G98" s="78" t="n">
        <f aca="false">-1*($E98*(Input!$C$11/100))</f>
        <v>-116.591595266402</v>
      </c>
      <c r="H98" s="78" t="n">
        <f aca="false">IF($B98&lt;Input!$C$25,((Input!$C$29*(1+Input!$C$13/100)^(DATEDIF(Input!$C$7,$B98,"Y")))),0)</f>
        <v>-451.089077697408</v>
      </c>
      <c r="I98" s="78" t="n">
        <f aca="false">IF($B98&gt;Input!$C$31,0,IF($E98*(Input!$C$35/100)&gt;(Input!$C$12/12),-1*(Input!$C$12/12),-1*$E98*(Input!$C$35/100)))</f>
        <v>-402.039983677248</v>
      </c>
      <c r="J98" s="78" t="n">
        <f aca="false">IF($B98&gt;Input!$C$31,0,(-1)*($E98+$H98+$I98)*(Input!$C$8/100))</f>
        <v>-718.76706121703</v>
      </c>
      <c r="K98" s="78" t="n">
        <f aca="false">IF($B98&gt;Input!$C$31,0,(-1)*($E98+$H98+$I98)*(Input!$C$9/100))</f>
        <v>-353.633394118779</v>
      </c>
      <c r="L98" s="78" t="n">
        <f aca="false">IF($B98&lt;Input!$C$25,($E98+$F98+$G98+$H98+$I98+$J98+$K98),0)</f>
        <v>5500.14898180831</v>
      </c>
    </row>
    <row r="99" customFormat="false" ht="12.8" hidden="false" customHeight="false" outlineLevel="0" collapsed="false">
      <c r="A99" s="76" t="n">
        <v>95</v>
      </c>
      <c r="B99" s="77" t="n">
        <f aca="false">EOMONTH(Input!$C$7,A99)</f>
        <v>45808</v>
      </c>
      <c r="C99" s="76" t="n">
        <f aca="false">DATEDIF(Input!$C$23,$B99,"Y")</f>
        <v>48</v>
      </c>
      <c r="E99" s="78" t="n">
        <f aca="false">IF($B99&gt;Input!$C$31,0,Input!$C$26*(1+Input!$C$28/100)^(DATEDIF(Input!$C$7,$B99,"Y")))</f>
        <v>8040.79967354496</v>
      </c>
      <c r="F99" s="78" t="n">
        <f aca="false">-1*($E99*(Input!$C$10/100))</f>
        <v>-498.529579759788</v>
      </c>
      <c r="G99" s="78" t="n">
        <f aca="false">-1*($E99*(Input!$C$11/100))</f>
        <v>-116.591595266402</v>
      </c>
      <c r="H99" s="78" t="n">
        <f aca="false">IF($B99&lt;Input!$C$25,((Input!$C$29*(1+Input!$C$13/100)^(DATEDIF(Input!$C$7,$B99,"Y")))),0)</f>
        <v>-451.089077697408</v>
      </c>
      <c r="I99" s="78" t="n">
        <f aca="false">IF($B99&gt;Input!$C$31,0,IF($E99*(Input!$C$35/100)&gt;(Input!$C$12/12),-1*(Input!$C$12/12),-1*$E99*(Input!$C$35/100)))</f>
        <v>-402.039983677248</v>
      </c>
      <c r="J99" s="78" t="n">
        <f aca="false">IF($B99&gt;Input!$C$31,0,(-1)*($E99+$H99+$I99)*(Input!$C$8/100))</f>
        <v>-718.76706121703</v>
      </c>
      <c r="K99" s="78" t="n">
        <f aca="false">IF($B99&gt;Input!$C$31,0,(-1)*($E99+$H99+$I99)*(Input!$C$9/100))</f>
        <v>-353.633394118779</v>
      </c>
      <c r="L99" s="78" t="n">
        <f aca="false">IF($B99&lt;Input!$C$25,($E99+$F99+$G99+$H99+$I99+$J99+$K99),0)</f>
        <v>5500.14898180831</v>
      </c>
    </row>
    <row r="100" customFormat="false" ht="12.8" hidden="false" customHeight="false" outlineLevel="0" collapsed="false">
      <c r="A100" s="76" t="n">
        <v>96</v>
      </c>
      <c r="B100" s="77" t="n">
        <f aca="false">EOMONTH(Input!$C$7,A100)</f>
        <v>45838</v>
      </c>
      <c r="C100" s="76" t="n">
        <f aca="false">DATEDIF(Input!$C$23,$B100,"Y")</f>
        <v>48</v>
      </c>
      <c r="E100" s="78" t="n">
        <f aca="false">IF($B100&gt;Input!$C$31,0,Input!$C$26*(1+Input!$C$28/100)^(DATEDIF(Input!$C$7,$B100,"Y")))</f>
        <v>8201.61566701586</v>
      </c>
      <c r="F100" s="78" t="n">
        <f aca="false">-1*($E100*(Input!$C$10/100))</f>
        <v>-508.500171354983</v>
      </c>
      <c r="G100" s="78" t="n">
        <f aca="false">-1*($E100*(Input!$C$11/100))</f>
        <v>-118.92342717173</v>
      </c>
      <c r="H100" s="78" t="n">
        <f aca="false">IF($B100&lt;Input!$C$25,((Input!$C$29*(1+Input!$C$13/100)^(DATEDIF(Input!$C$7,$B100,"Y")))),0)</f>
        <v>-478.154422359253</v>
      </c>
      <c r="I100" s="78" t="n">
        <f aca="false">IF($B100&gt;Input!$C$31,0,IF($E100*(Input!$C$35/100)&gt;(Input!$C$12/12),-1*(Input!$C$12/12),-1*$E100*(Input!$C$35/100)))</f>
        <v>-410.080783350793</v>
      </c>
      <c r="J100" s="78" t="n">
        <f aca="false">IF($B100&gt;Input!$C$31,0,(-1)*($E100+$H100+$I100)*(Input!$C$8/100))</f>
        <v>-731.338046130581</v>
      </c>
      <c r="K100" s="78" t="n">
        <f aca="false">IF($B100&gt;Input!$C$31,0,(-1)*($E100+$H100+$I100)*(Input!$C$9/100))</f>
        <v>-359.818318696246</v>
      </c>
      <c r="L100" s="78" t="n">
        <f aca="false">IF($B100&lt;Input!$C$25,($E100+$F100+$G100+$H100+$I100+$J100+$K100),0)</f>
        <v>5594.80049795227</v>
      </c>
    </row>
    <row r="101" customFormat="false" ht="12.8" hidden="false" customHeight="false" outlineLevel="0" collapsed="false">
      <c r="A101" s="76" t="n">
        <v>97</v>
      </c>
      <c r="B101" s="77" t="n">
        <f aca="false">EOMONTH(Input!$C$7,A101)</f>
        <v>45869</v>
      </c>
      <c r="C101" s="76" t="n">
        <f aca="false">DATEDIF(Input!$C$23,$B101,"Y")</f>
        <v>48</v>
      </c>
      <c r="E101" s="78" t="n">
        <f aca="false">IF($B101&gt;Input!$C$31,0,Input!$C$26*(1+Input!$C$28/100)^(DATEDIF(Input!$C$7,$B101,"Y")))</f>
        <v>8201.61566701586</v>
      </c>
      <c r="F101" s="78" t="n">
        <f aca="false">-1*($E101*(Input!$C$10/100))</f>
        <v>-508.500171354983</v>
      </c>
      <c r="G101" s="78" t="n">
        <f aca="false">-1*($E101*(Input!$C$11/100))</f>
        <v>-118.92342717173</v>
      </c>
      <c r="H101" s="78" t="n">
        <f aca="false">IF($B101&lt;Input!$C$25,((Input!$C$29*(1+Input!$C$13/100)^(DATEDIF(Input!$C$7,$B101,"Y")))),0)</f>
        <v>-478.154422359253</v>
      </c>
      <c r="I101" s="78" t="n">
        <f aca="false">IF($B101&gt;Input!$C$31,0,IF($E101*(Input!$C$35/100)&gt;(Input!$C$12/12),-1*(Input!$C$12/12),-1*$E101*(Input!$C$35/100)))</f>
        <v>-410.080783350793</v>
      </c>
      <c r="J101" s="78" t="n">
        <f aca="false">IF($B101&gt;Input!$C$31,0,(-1)*($E101+$H101+$I101)*(Input!$C$8/100))</f>
        <v>-731.338046130581</v>
      </c>
      <c r="K101" s="78" t="n">
        <f aca="false">IF($B101&gt;Input!$C$31,0,(-1)*($E101+$H101+$I101)*(Input!$C$9/100))</f>
        <v>-359.818318696246</v>
      </c>
      <c r="L101" s="78" t="n">
        <f aca="false">IF($B101&lt;Input!$C$25,($E101+$F101+$G101+$H101+$I101+$J101+$K101),0)</f>
        <v>5594.80049795227</v>
      </c>
    </row>
    <row r="102" customFormat="false" ht="12.8" hidden="false" customHeight="false" outlineLevel="0" collapsed="false">
      <c r="A102" s="76" t="n">
        <v>98</v>
      </c>
      <c r="B102" s="77" t="n">
        <f aca="false">EOMONTH(Input!$C$7,A102)</f>
        <v>45900</v>
      </c>
      <c r="C102" s="76" t="n">
        <f aca="false">DATEDIF(Input!$C$23,$B102,"Y")</f>
        <v>48</v>
      </c>
      <c r="E102" s="78" t="n">
        <f aca="false">IF($B102&gt;Input!$C$31,0,Input!$C$26*(1+Input!$C$28/100)^(DATEDIF(Input!$C$7,$B102,"Y")))</f>
        <v>8201.61566701586</v>
      </c>
      <c r="F102" s="78" t="n">
        <f aca="false">-1*($E102*(Input!$C$10/100))</f>
        <v>-508.500171354983</v>
      </c>
      <c r="G102" s="78" t="n">
        <f aca="false">-1*($E102*(Input!$C$11/100))</f>
        <v>-118.92342717173</v>
      </c>
      <c r="H102" s="78" t="n">
        <f aca="false">IF($B102&lt;Input!$C$25,((Input!$C$29*(1+Input!$C$13/100)^(DATEDIF(Input!$C$7,$B102,"Y")))),0)</f>
        <v>-478.154422359253</v>
      </c>
      <c r="I102" s="78" t="n">
        <f aca="false">IF($B102&gt;Input!$C$31,0,IF($E102*(Input!$C$35/100)&gt;(Input!$C$12/12),-1*(Input!$C$12/12),-1*$E102*(Input!$C$35/100)))</f>
        <v>-410.080783350793</v>
      </c>
      <c r="J102" s="78" t="n">
        <f aca="false">IF($B102&gt;Input!$C$31,0,(-1)*($E102+$H102+$I102)*(Input!$C$8/100))</f>
        <v>-731.338046130581</v>
      </c>
      <c r="K102" s="78" t="n">
        <f aca="false">IF($B102&gt;Input!$C$31,0,(-1)*($E102+$H102+$I102)*(Input!$C$9/100))</f>
        <v>-359.818318696246</v>
      </c>
      <c r="L102" s="78" t="n">
        <f aca="false">IF($B102&lt;Input!$C$25,($E102+$F102+$G102+$H102+$I102+$J102+$K102),0)</f>
        <v>5594.80049795227</v>
      </c>
    </row>
    <row r="103" customFormat="false" ht="12.8" hidden="false" customHeight="false" outlineLevel="0" collapsed="false">
      <c r="A103" s="76" t="n">
        <v>99</v>
      </c>
      <c r="B103" s="77" t="n">
        <f aca="false">EOMONTH(Input!$C$7,A103)</f>
        <v>45930</v>
      </c>
      <c r="C103" s="76" t="n">
        <f aca="false">DATEDIF(Input!$C$23,$B103,"Y")</f>
        <v>48</v>
      </c>
      <c r="E103" s="78" t="n">
        <f aca="false">IF($B103&gt;Input!$C$31,0,Input!$C$26*(1+Input!$C$28/100)^(DATEDIF(Input!$C$7,$B103,"Y")))</f>
        <v>8201.61566701586</v>
      </c>
      <c r="F103" s="78" t="n">
        <f aca="false">-1*($E103*(Input!$C$10/100))</f>
        <v>-508.500171354983</v>
      </c>
      <c r="G103" s="78" t="n">
        <f aca="false">-1*($E103*(Input!$C$11/100))</f>
        <v>-118.92342717173</v>
      </c>
      <c r="H103" s="78" t="n">
        <f aca="false">IF($B103&lt;Input!$C$25,((Input!$C$29*(1+Input!$C$13/100)^(DATEDIF(Input!$C$7,$B103,"Y")))),0)</f>
        <v>-478.154422359253</v>
      </c>
      <c r="I103" s="78" t="n">
        <f aca="false">IF($B103&gt;Input!$C$31,0,IF($E103*(Input!$C$35/100)&gt;(Input!$C$12/12),-1*(Input!$C$12/12),-1*$E103*(Input!$C$35/100)))</f>
        <v>-410.080783350793</v>
      </c>
      <c r="J103" s="78" t="n">
        <f aca="false">IF($B103&gt;Input!$C$31,0,(-1)*($E103+$H103+$I103)*(Input!$C$8/100))</f>
        <v>-731.338046130581</v>
      </c>
      <c r="K103" s="78" t="n">
        <f aca="false">IF($B103&gt;Input!$C$31,0,(-1)*($E103+$H103+$I103)*(Input!$C$9/100))</f>
        <v>-359.818318696246</v>
      </c>
      <c r="L103" s="78" t="n">
        <f aca="false">IF($B103&lt;Input!$C$25,($E103+$F103+$G103+$H103+$I103+$J103+$K103),0)</f>
        <v>5594.80049795227</v>
      </c>
    </row>
    <row r="104" customFormat="false" ht="12.8" hidden="false" customHeight="false" outlineLevel="0" collapsed="false">
      <c r="A104" s="76" t="n">
        <v>100</v>
      </c>
      <c r="B104" s="77" t="n">
        <f aca="false">EOMONTH(Input!$C$7,A104)</f>
        <v>45961</v>
      </c>
      <c r="C104" s="76" t="n">
        <f aca="false">DATEDIF(Input!$C$23,$B104,"Y")</f>
        <v>48</v>
      </c>
      <c r="E104" s="78" t="n">
        <f aca="false">IF($B104&gt;Input!$C$31,0,Input!$C$26*(1+Input!$C$28/100)^(DATEDIF(Input!$C$7,$B104,"Y")))</f>
        <v>8201.61566701586</v>
      </c>
      <c r="F104" s="78" t="n">
        <f aca="false">-1*($E104*(Input!$C$10/100))</f>
        <v>-508.500171354983</v>
      </c>
      <c r="G104" s="78" t="n">
        <f aca="false">-1*($E104*(Input!$C$11/100))</f>
        <v>-118.92342717173</v>
      </c>
      <c r="H104" s="78" t="n">
        <f aca="false">IF($B104&lt;Input!$C$25,((Input!$C$29*(1+Input!$C$13/100)^(DATEDIF(Input!$C$7,$B104,"Y")))),0)</f>
        <v>-478.154422359253</v>
      </c>
      <c r="I104" s="78" t="n">
        <f aca="false">IF($B104&gt;Input!$C$31,0,IF($E104*(Input!$C$35/100)&gt;(Input!$C$12/12),-1*(Input!$C$12/12),-1*$E104*(Input!$C$35/100)))</f>
        <v>-410.080783350793</v>
      </c>
      <c r="J104" s="78" t="n">
        <f aca="false">IF($B104&gt;Input!$C$31,0,(-1)*($E104+$H104+$I104)*(Input!$C$8/100))</f>
        <v>-731.338046130581</v>
      </c>
      <c r="K104" s="78" t="n">
        <f aca="false">IF($B104&gt;Input!$C$31,0,(-1)*($E104+$H104+$I104)*(Input!$C$9/100))</f>
        <v>-359.818318696246</v>
      </c>
      <c r="L104" s="78" t="n">
        <f aca="false">IF($B104&lt;Input!$C$25,($E104+$F104+$G104+$H104+$I104+$J104+$K104),0)</f>
        <v>5594.80049795227</v>
      </c>
    </row>
    <row r="105" customFormat="false" ht="12.8" hidden="false" customHeight="false" outlineLevel="0" collapsed="false">
      <c r="A105" s="76" t="n">
        <v>101</v>
      </c>
      <c r="B105" s="77" t="n">
        <f aca="false">EOMONTH(Input!$C$7,A105)</f>
        <v>45991</v>
      </c>
      <c r="C105" s="76" t="n">
        <f aca="false">DATEDIF(Input!$C$23,$B105,"Y")</f>
        <v>48</v>
      </c>
      <c r="E105" s="78" t="n">
        <f aca="false">IF($B105&gt;Input!$C$31,0,Input!$C$26*(1+Input!$C$28/100)^(DATEDIF(Input!$C$7,$B105,"Y")))</f>
        <v>8201.61566701586</v>
      </c>
      <c r="F105" s="78" t="n">
        <f aca="false">-1*($E105*(Input!$C$10/100))</f>
        <v>-508.500171354983</v>
      </c>
      <c r="G105" s="78" t="n">
        <f aca="false">-1*($E105*(Input!$C$11/100))</f>
        <v>-118.92342717173</v>
      </c>
      <c r="H105" s="78" t="n">
        <f aca="false">IF($B105&lt;Input!$C$25,((Input!$C$29*(1+Input!$C$13/100)^(DATEDIF(Input!$C$7,$B105,"Y")))),0)</f>
        <v>-478.154422359253</v>
      </c>
      <c r="I105" s="78" t="n">
        <f aca="false">IF($B105&gt;Input!$C$31,0,IF($E105*(Input!$C$35/100)&gt;(Input!$C$12/12),-1*(Input!$C$12/12),-1*$E105*(Input!$C$35/100)))</f>
        <v>-410.080783350793</v>
      </c>
      <c r="J105" s="78" t="n">
        <f aca="false">IF($B105&gt;Input!$C$31,0,(-1)*($E105+$H105+$I105)*(Input!$C$8/100))</f>
        <v>-731.338046130581</v>
      </c>
      <c r="K105" s="78" t="n">
        <f aca="false">IF($B105&gt;Input!$C$31,0,(-1)*($E105+$H105+$I105)*(Input!$C$9/100))</f>
        <v>-359.818318696246</v>
      </c>
      <c r="L105" s="78" t="n">
        <f aca="false">IF($B105&lt;Input!$C$25,($E105+$F105+$G105+$H105+$I105+$J105+$K105),0)</f>
        <v>5594.80049795227</v>
      </c>
    </row>
    <row r="106" customFormat="false" ht="12.8" hidden="false" customHeight="false" outlineLevel="0" collapsed="false">
      <c r="A106" s="76" t="n">
        <v>102</v>
      </c>
      <c r="B106" s="77" t="n">
        <f aca="false">EOMONTH(Input!$C$7,A106)</f>
        <v>46022</v>
      </c>
      <c r="C106" s="76" t="n">
        <f aca="false">DATEDIF(Input!$C$23,$B106,"Y")</f>
        <v>48</v>
      </c>
      <c r="E106" s="78" t="n">
        <f aca="false">IF($B106&gt;Input!$C$31,0,Input!$C$26*(1+Input!$C$28/100)^(DATEDIF(Input!$C$7,$B106,"Y")))</f>
        <v>8201.61566701586</v>
      </c>
      <c r="F106" s="78" t="n">
        <f aca="false">-1*($E106*(Input!$C$10/100))</f>
        <v>-508.500171354983</v>
      </c>
      <c r="G106" s="78" t="n">
        <f aca="false">-1*($E106*(Input!$C$11/100))</f>
        <v>-118.92342717173</v>
      </c>
      <c r="H106" s="78" t="n">
        <f aca="false">IF($B106&lt;Input!$C$25,((Input!$C$29*(1+Input!$C$13/100)^(DATEDIF(Input!$C$7,$B106,"Y")))),0)</f>
        <v>-478.154422359253</v>
      </c>
      <c r="I106" s="78" t="n">
        <f aca="false">IF($B106&gt;Input!$C$31,0,IF($E106*(Input!$C$35/100)&gt;(Input!$C$12/12),-1*(Input!$C$12/12),-1*$E106*(Input!$C$35/100)))</f>
        <v>-410.080783350793</v>
      </c>
      <c r="J106" s="78" t="n">
        <f aca="false">IF($B106&gt;Input!$C$31,0,(-1)*($E106+$H106+$I106)*(Input!$C$8/100))</f>
        <v>-731.338046130581</v>
      </c>
      <c r="K106" s="78" t="n">
        <f aca="false">IF($B106&gt;Input!$C$31,0,(-1)*($E106+$H106+$I106)*(Input!$C$9/100))</f>
        <v>-359.818318696246</v>
      </c>
      <c r="L106" s="78" t="n">
        <f aca="false">IF($B106&lt;Input!$C$25,($E106+$F106+$G106+$H106+$I106+$J106+$K106),0)</f>
        <v>5594.80049795227</v>
      </c>
    </row>
    <row r="107" customFormat="false" ht="12.8" hidden="false" customHeight="false" outlineLevel="0" collapsed="false">
      <c r="A107" s="76" t="n">
        <v>103</v>
      </c>
      <c r="B107" s="77" t="n">
        <f aca="false">EOMONTH(Input!$C$7,A107)</f>
        <v>46053</v>
      </c>
      <c r="C107" s="76" t="n">
        <f aca="false">DATEDIF(Input!$C$23,$B107,"Y")</f>
        <v>48</v>
      </c>
      <c r="E107" s="78" t="n">
        <f aca="false">IF($B107&gt;Input!$C$31,0,Input!$C$26*(1+Input!$C$28/100)^(DATEDIF(Input!$C$7,$B107,"Y")))</f>
        <v>8201.61566701586</v>
      </c>
      <c r="F107" s="78" t="n">
        <f aca="false">-1*($E107*(Input!$C$10/100))</f>
        <v>-508.500171354983</v>
      </c>
      <c r="G107" s="78" t="n">
        <f aca="false">-1*($E107*(Input!$C$11/100))</f>
        <v>-118.92342717173</v>
      </c>
      <c r="H107" s="78" t="n">
        <f aca="false">IF($B107&lt;Input!$C$25,((Input!$C$29*(1+Input!$C$13/100)^(DATEDIF(Input!$C$7,$B107,"Y")))),0)</f>
        <v>-478.154422359253</v>
      </c>
      <c r="I107" s="78" t="n">
        <f aca="false">IF($B107&gt;Input!$C$31,0,IF($E107*(Input!$C$35/100)&gt;(Input!$C$12/12),-1*(Input!$C$12/12),-1*$E107*(Input!$C$35/100)))</f>
        <v>-410.080783350793</v>
      </c>
      <c r="J107" s="78" t="n">
        <f aca="false">IF($B107&gt;Input!$C$31,0,(-1)*($E107+$H107+$I107)*(Input!$C$8/100))</f>
        <v>-731.338046130581</v>
      </c>
      <c r="K107" s="78" t="n">
        <f aca="false">IF($B107&gt;Input!$C$31,0,(-1)*($E107+$H107+$I107)*(Input!$C$9/100))</f>
        <v>-359.818318696246</v>
      </c>
      <c r="L107" s="78" t="n">
        <f aca="false">IF($B107&lt;Input!$C$25,($E107+$F107+$G107+$H107+$I107+$J107+$K107),0)</f>
        <v>5594.80049795227</v>
      </c>
    </row>
    <row r="108" customFormat="false" ht="12.8" hidden="false" customHeight="false" outlineLevel="0" collapsed="false">
      <c r="A108" s="76" t="n">
        <v>104</v>
      </c>
      <c r="B108" s="77" t="n">
        <f aca="false">EOMONTH(Input!$C$7,A108)</f>
        <v>46081</v>
      </c>
      <c r="C108" s="76" t="n">
        <f aca="false">DATEDIF(Input!$C$23,$B108,"Y")</f>
        <v>48</v>
      </c>
      <c r="E108" s="78" t="n">
        <f aca="false">IF($B108&gt;Input!$C$31,0,Input!$C$26*(1+Input!$C$28/100)^(DATEDIF(Input!$C$7,$B108,"Y")))</f>
        <v>8201.61566701586</v>
      </c>
      <c r="F108" s="78" t="n">
        <f aca="false">-1*($E108*(Input!$C$10/100))</f>
        <v>-508.500171354983</v>
      </c>
      <c r="G108" s="78" t="n">
        <f aca="false">-1*($E108*(Input!$C$11/100))</f>
        <v>-118.92342717173</v>
      </c>
      <c r="H108" s="78" t="n">
        <f aca="false">IF($B108&lt;Input!$C$25,((Input!$C$29*(1+Input!$C$13/100)^(DATEDIF(Input!$C$7,$B108,"Y")))),0)</f>
        <v>-478.154422359253</v>
      </c>
      <c r="I108" s="78" t="n">
        <f aca="false">IF($B108&gt;Input!$C$31,0,IF($E108*(Input!$C$35/100)&gt;(Input!$C$12/12),-1*(Input!$C$12/12),-1*$E108*(Input!$C$35/100)))</f>
        <v>-410.080783350793</v>
      </c>
      <c r="J108" s="78" t="n">
        <f aca="false">IF($B108&gt;Input!$C$31,0,(-1)*($E108+$H108+$I108)*(Input!$C$8/100))</f>
        <v>-731.338046130581</v>
      </c>
      <c r="K108" s="78" t="n">
        <f aca="false">IF($B108&gt;Input!$C$31,0,(-1)*($E108+$H108+$I108)*(Input!$C$9/100))</f>
        <v>-359.818318696246</v>
      </c>
      <c r="L108" s="78" t="n">
        <f aca="false">IF($B108&lt;Input!$C$25,($E108+$F108+$G108+$H108+$I108+$J108+$K108),0)</f>
        <v>5594.80049795227</v>
      </c>
    </row>
    <row r="109" customFormat="false" ht="12.8" hidden="false" customHeight="false" outlineLevel="0" collapsed="false">
      <c r="A109" s="76" t="n">
        <v>105</v>
      </c>
      <c r="B109" s="77" t="n">
        <f aca="false">EOMONTH(Input!$C$7,A109)</f>
        <v>46112</v>
      </c>
      <c r="C109" s="76" t="n">
        <f aca="false">DATEDIF(Input!$C$23,$B109,"Y")</f>
        <v>48</v>
      </c>
      <c r="E109" s="78" t="n">
        <f aca="false">IF($B109&gt;Input!$C$31,0,Input!$C$26*(1+Input!$C$28/100)^(DATEDIF(Input!$C$7,$B109,"Y")))</f>
        <v>8201.61566701586</v>
      </c>
      <c r="F109" s="78" t="n">
        <f aca="false">-1*($E109*(Input!$C$10/100))</f>
        <v>-508.500171354983</v>
      </c>
      <c r="G109" s="78" t="n">
        <f aca="false">-1*($E109*(Input!$C$11/100))</f>
        <v>-118.92342717173</v>
      </c>
      <c r="H109" s="78" t="n">
        <f aca="false">IF($B109&lt;Input!$C$25,((Input!$C$29*(1+Input!$C$13/100)^(DATEDIF(Input!$C$7,$B109,"Y")))),0)</f>
        <v>-478.154422359253</v>
      </c>
      <c r="I109" s="78" t="n">
        <f aca="false">IF($B109&gt;Input!$C$31,0,IF($E109*(Input!$C$35/100)&gt;(Input!$C$12/12),-1*(Input!$C$12/12),-1*$E109*(Input!$C$35/100)))</f>
        <v>-410.080783350793</v>
      </c>
      <c r="J109" s="78" t="n">
        <f aca="false">IF($B109&gt;Input!$C$31,0,(-1)*($E109+$H109+$I109)*(Input!$C$8/100))</f>
        <v>-731.338046130581</v>
      </c>
      <c r="K109" s="78" t="n">
        <f aca="false">IF($B109&gt;Input!$C$31,0,(-1)*($E109+$H109+$I109)*(Input!$C$9/100))</f>
        <v>-359.818318696246</v>
      </c>
      <c r="L109" s="78" t="n">
        <f aca="false">IF($B109&lt;Input!$C$25,($E109+$F109+$G109+$H109+$I109+$J109+$K109),0)</f>
        <v>5594.80049795227</v>
      </c>
    </row>
    <row r="110" customFormat="false" ht="12.8" hidden="false" customHeight="false" outlineLevel="0" collapsed="false">
      <c r="A110" s="76" t="n">
        <v>106</v>
      </c>
      <c r="B110" s="77" t="n">
        <f aca="false">EOMONTH(Input!$C$7,A110)</f>
        <v>46142</v>
      </c>
      <c r="C110" s="76" t="n">
        <f aca="false">DATEDIF(Input!$C$23,$B110,"Y")</f>
        <v>48</v>
      </c>
      <c r="E110" s="78" t="n">
        <f aca="false">IF($B110&gt;Input!$C$31,0,Input!$C$26*(1+Input!$C$28/100)^(DATEDIF(Input!$C$7,$B110,"Y")))</f>
        <v>8201.61566701586</v>
      </c>
      <c r="F110" s="78" t="n">
        <f aca="false">-1*($E110*(Input!$C$10/100))</f>
        <v>-508.500171354983</v>
      </c>
      <c r="G110" s="78" t="n">
        <f aca="false">-1*($E110*(Input!$C$11/100))</f>
        <v>-118.92342717173</v>
      </c>
      <c r="H110" s="78" t="n">
        <f aca="false">IF($B110&lt;Input!$C$25,((Input!$C$29*(1+Input!$C$13/100)^(DATEDIF(Input!$C$7,$B110,"Y")))),0)</f>
        <v>-478.154422359253</v>
      </c>
      <c r="I110" s="78" t="n">
        <f aca="false">IF($B110&gt;Input!$C$31,0,IF($E110*(Input!$C$35/100)&gt;(Input!$C$12/12),-1*(Input!$C$12/12),-1*$E110*(Input!$C$35/100)))</f>
        <v>-410.080783350793</v>
      </c>
      <c r="J110" s="78" t="n">
        <f aca="false">IF($B110&gt;Input!$C$31,0,(-1)*($E110+$H110+$I110)*(Input!$C$8/100))</f>
        <v>-731.338046130581</v>
      </c>
      <c r="K110" s="78" t="n">
        <f aca="false">IF($B110&gt;Input!$C$31,0,(-1)*($E110+$H110+$I110)*(Input!$C$9/100))</f>
        <v>-359.818318696246</v>
      </c>
      <c r="L110" s="78" t="n">
        <f aca="false">IF($B110&lt;Input!$C$25,($E110+$F110+$G110+$H110+$I110+$J110+$K110),0)</f>
        <v>5594.80049795227</v>
      </c>
    </row>
    <row r="111" customFormat="false" ht="12.8" hidden="false" customHeight="false" outlineLevel="0" collapsed="false">
      <c r="A111" s="76" t="n">
        <v>107</v>
      </c>
      <c r="B111" s="77" t="n">
        <f aca="false">EOMONTH(Input!$C$7,A111)</f>
        <v>46173</v>
      </c>
      <c r="C111" s="76" t="n">
        <f aca="false">DATEDIF(Input!$C$23,$B111,"Y")</f>
        <v>49</v>
      </c>
      <c r="E111" s="78" t="n">
        <f aca="false">IF($B111&gt;Input!$C$31,0,Input!$C$26*(1+Input!$C$28/100)^(DATEDIF(Input!$C$7,$B111,"Y")))</f>
        <v>8201.61566701586</v>
      </c>
      <c r="F111" s="78" t="n">
        <f aca="false">-1*($E111*(Input!$C$10/100))</f>
        <v>-508.500171354983</v>
      </c>
      <c r="G111" s="78" t="n">
        <f aca="false">-1*($E111*(Input!$C$11/100))</f>
        <v>-118.92342717173</v>
      </c>
      <c r="H111" s="78" t="n">
        <f aca="false">IF($B111&lt;Input!$C$25,((Input!$C$29*(1+Input!$C$13/100)^(DATEDIF(Input!$C$7,$B111,"Y")))),0)</f>
        <v>-478.154422359253</v>
      </c>
      <c r="I111" s="78" t="n">
        <f aca="false">IF($B111&gt;Input!$C$31,0,IF($E111*(Input!$C$35/100)&gt;(Input!$C$12/12),-1*(Input!$C$12/12),-1*$E111*(Input!$C$35/100)))</f>
        <v>-410.080783350793</v>
      </c>
      <c r="J111" s="78" t="n">
        <f aca="false">IF($B111&gt;Input!$C$31,0,(-1)*($E111+$H111+$I111)*(Input!$C$8/100))</f>
        <v>-731.338046130581</v>
      </c>
      <c r="K111" s="78" t="n">
        <f aca="false">IF($B111&gt;Input!$C$31,0,(-1)*($E111+$H111+$I111)*(Input!$C$9/100))</f>
        <v>-359.818318696246</v>
      </c>
      <c r="L111" s="78" t="n">
        <f aca="false">IF($B111&lt;Input!$C$25,($E111+$F111+$G111+$H111+$I111+$J111+$K111),0)</f>
        <v>5594.80049795227</v>
      </c>
    </row>
    <row r="112" customFormat="false" ht="12.8" hidden="false" customHeight="false" outlineLevel="0" collapsed="false">
      <c r="A112" s="76" t="n">
        <v>108</v>
      </c>
      <c r="B112" s="77" t="n">
        <f aca="false">EOMONTH(Input!$C$7,A112)</f>
        <v>46203</v>
      </c>
      <c r="C112" s="76" t="n">
        <f aca="false">DATEDIF(Input!$C$23,$B112,"Y")</f>
        <v>49</v>
      </c>
      <c r="E112" s="78" t="n">
        <f aca="false">IF($B112&gt;Input!$C$31,0,Input!$C$26*(1+Input!$C$28/100)^(DATEDIF(Input!$C$7,$B112,"Y")))</f>
        <v>8365.64798035618</v>
      </c>
      <c r="F112" s="78" t="n">
        <f aca="false">-1*($E112*(Input!$C$10/100))</f>
        <v>-518.670174782083</v>
      </c>
      <c r="G112" s="78" t="n">
        <f aca="false">-1*($E112*(Input!$C$11/100))</f>
        <v>-121.301895715165</v>
      </c>
      <c r="H112" s="78" t="n">
        <f aca="false">IF($B112&lt;Input!$C$25,((Input!$C$29*(1+Input!$C$13/100)^(DATEDIF(Input!$C$7,$B112,"Y")))),0)</f>
        <v>-506.843687700808</v>
      </c>
      <c r="I112" s="78" t="n">
        <f aca="false">IF($B112&gt;Input!$C$31,0,IF($E112*(Input!$C$35/100)&gt;(Input!$C$12/12),-1*(Input!$C$12/12),-1*$E112*(Input!$C$35/100)))</f>
        <v>-418.282399017809</v>
      </c>
      <c r="J112" s="78" t="n">
        <f aca="false">IF($B112&gt;Input!$C$31,0,(-1)*($E112+$H112+$I112)*(Input!$C$8/100))</f>
        <v>-744.052189363756</v>
      </c>
      <c r="K112" s="78" t="n">
        <f aca="false">IF($B112&gt;Input!$C$31,0,(-1)*($E112+$H112+$I112)*(Input!$C$9/100))</f>
        <v>-366.073677166968</v>
      </c>
      <c r="L112" s="78" t="n">
        <f aca="false">IF($B112&lt;Input!$C$25,($E112+$F112+$G112+$H112+$I112+$J112+$K112),0)</f>
        <v>5690.42395660959</v>
      </c>
    </row>
    <row r="113" customFormat="false" ht="12.8" hidden="false" customHeight="false" outlineLevel="0" collapsed="false">
      <c r="A113" s="76" t="n">
        <v>109</v>
      </c>
      <c r="B113" s="77" t="n">
        <f aca="false">EOMONTH(Input!$C$7,A113)</f>
        <v>46234</v>
      </c>
      <c r="C113" s="76" t="n">
        <f aca="false">DATEDIF(Input!$C$23,$B113,"Y")</f>
        <v>49</v>
      </c>
      <c r="E113" s="78" t="n">
        <f aca="false">IF($B113&gt;Input!$C$31,0,Input!$C$26*(1+Input!$C$28/100)^(DATEDIF(Input!$C$7,$B113,"Y")))</f>
        <v>8365.64798035618</v>
      </c>
      <c r="F113" s="78" t="n">
        <f aca="false">-1*($E113*(Input!$C$10/100))</f>
        <v>-518.670174782083</v>
      </c>
      <c r="G113" s="78" t="n">
        <f aca="false">-1*($E113*(Input!$C$11/100))</f>
        <v>-121.301895715165</v>
      </c>
      <c r="H113" s="78" t="n">
        <f aca="false">IF($B113&lt;Input!$C$25,((Input!$C$29*(1+Input!$C$13/100)^(DATEDIF(Input!$C$7,$B113,"Y")))),0)</f>
        <v>-506.843687700808</v>
      </c>
      <c r="I113" s="78" t="n">
        <f aca="false">IF($B113&gt;Input!$C$31,0,IF($E113*(Input!$C$35/100)&gt;(Input!$C$12/12),-1*(Input!$C$12/12),-1*$E113*(Input!$C$35/100)))</f>
        <v>-418.282399017809</v>
      </c>
      <c r="J113" s="78" t="n">
        <f aca="false">IF($B113&gt;Input!$C$31,0,(-1)*($E113+$H113+$I113)*(Input!$C$8/100))</f>
        <v>-744.052189363756</v>
      </c>
      <c r="K113" s="78" t="n">
        <f aca="false">IF($B113&gt;Input!$C$31,0,(-1)*($E113+$H113+$I113)*(Input!$C$9/100))</f>
        <v>-366.073677166968</v>
      </c>
      <c r="L113" s="78" t="n">
        <f aca="false">IF($B113&lt;Input!$C$25,($E113+$F113+$G113+$H113+$I113+$J113+$K113),0)</f>
        <v>5690.42395660959</v>
      </c>
    </row>
    <row r="114" customFormat="false" ht="12.8" hidden="false" customHeight="false" outlineLevel="0" collapsed="false">
      <c r="A114" s="76" t="n">
        <v>110</v>
      </c>
      <c r="B114" s="77" t="n">
        <f aca="false">EOMONTH(Input!$C$7,A114)</f>
        <v>46265</v>
      </c>
      <c r="C114" s="76" t="n">
        <f aca="false">DATEDIF(Input!$C$23,$B114,"Y")</f>
        <v>49</v>
      </c>
      <c r="E114" s="78" t="n">
        <f aca="false">IF($B114&gt;Input!$C$31,0,Input!$C$26*(1+Input!$C$28/100)^(DATEDIF(Input!$C$7,$B114,"Y")))</f>
        <v>8365.64798035618</v>
      </c>
      <c r="F114" s="78" t="n">
        <f aca="false">-1*($E114*(Input!$C$10/100))</f>
        <v>-518.670174782083</v>
      </c>
      <c r="G114" s="78" t="n">
        <f aca="false">-1*($E114*(Input!$C$11/100))</f>
        <v>-121.301895715165</v>
      </c>
      <c r="H114" s="78" t="n">
        <f aca="false">IF($B114&lt;Input!$C$25,((Input!$C$29*(1+Input!$C$13/100)^(DATEDIF(Input!$C$7,$B114,"Y")))),0)</f>
        <v>-506.843687700808</v>
      </c>
      <c r="I114" s="78" t="n">
        <f aca="false">IF($B114&gt;Input!$C$31,0,IF($E114*(Input!$C$35/100)&gt;(Input!$C$12/12),-1*(Input!$C$12/12),-1*$E114*(Input!$C$35/100)))</f>
        <v>-418.282399017809</v>
      </c>
      <c r="J114" s="78" t="n">
        <f aca="false">IF($B114&gt;Input!$C$31,0,(-1)*($E114+$H114+$I114)*(Input!$C$8/100))</f>
        <v>-744.052189363756</v>
      </c>
      <c r="K114" s="78" t="n">
        <f aca="false">IF($B114&gt;Input!$C$31,0,(-1)*($E114+$H114+$I114)*(Input!$C$9/100))</f>
        <v>-366.073677166968</v>
      </c>
      <c r="L114" s="78" t="n">
        <f aca="false">IF($B114&lt;Input!$C$25,($E114+$F114+$G114+$H114+$I114+$J114+$K114),0)</f>
        <v>5690.42395660959</v>
      </c>
    </row>
    <row r="115" customFormat="false" ht="12.8" hidden="false" customHeight="false" outlineLevel="0" collapsed="false">
      <c r="A115" s="76" t="n">
        <v>111</v>
      </c>
      <c r="B115" s="77" t="n">
        <f aca="false">EOMONTH(Input!$C$7,A115)</f>
        <v>46295</v>
      </c>
      <c r="C115" s="76" t="n">
        <f aca="false">DATEDIF(Input!$C$23,$B115,"Y")</f>
        <v>49</v>
      </c>
      <c r="E115" s="78" t="n">
        <f aca="false">IF($B115&gt;Input!$C$31,0,Input!$C$26*(1+Input!$C$28/100)^(DATEDIF(Input!$C$7,$B115,"Y")))</f>
        <v>8365.64798035618</v>
      </c>
      <c r="F115" s="78" t="n">
        <f aca="false">-1*($E115*(Input!$C$10/100))</f>
        <v>-518.670174782083</v>
      </c>
      <c r="G115" s="78" t="n">
        <f aca="false">-1*($E115*(Input!$C$11/100))</f>
        <v>-121.301895715165</v>
      </c>
      <c r="H115" s="78" t="n">
        <f aca="false">IF($B115&lt;Input!$C$25,((Input!$C$29*(1+Input!$C$13/100)^(DATEDIF(Input!$C$7,$B115,"Y")))),0)</f>
        <v>-506.843687700808</v>
      </c>
      <c r="I115" s="78" t="n">
        <f aca="false">IF($B115&gt;Input!$C$31,0,IF($E115*(Input!$C$35/100)&gt;(Input!$C$12/12),-1*(Input!$C$12/12),-1*$E115*(Input!$C$35/100)))</f>
        <v>-418.282399017809</v>
      </c>
      <c r="J115" s="78" t="n">
        <f aca="false">IF($B115&gt;Input!$C$31,0,(-1)*($E115+$H115+$I115)*(Input!$C$8/100))</f>
        <v>-744.052189363756</v>
      </c>
      <c r="K115" s="78" t="n">
        <f aca="false">IF($B115&gt;Input!$C$31,0,(-1)*($E115+$H115+$I115)*(Input!$C$9/100))</f>
        <v>-366.073677166968</v>
      </c>
      <c r="L115" s="78" t="n">
        <f aca="false">IF($B115&lt;Input!$C$25,($E115+$F115+$G115+$H115+$I115+$J115+$K115),0)</f>
        <v>5690.42395660959</v>
      </c>
    </row>
    <row r="116" customFormat="false" ht="12.8" hidden="false" customHeight="false" outlineLevel="0" collapsed="false">
      <c r="A116" s="76" t="n">
        <v>112</v>
      </c>
      <c r="B116" s="77" t="n">
        <f aca="false">EOMONTH(Input!$C$7,A116)</f>
        <v>46326</v>
      </c>
      <c r="C116" s="76" t="n">
        <f aca="false">DATEDIF(Input!$C$23,$B116,"Y")</f>
        <v>49</v>
      </c>
      <c r="E116" s="78" t="n">
        <f aca="false">IF($B116&gt;Input!$C$31,0,Input!$C$26*(1+Input!$C$28/100)^(DATEDIF(Input!$C$7,$B116,"Y")))</f>
        <v>8365.64798035618</v>
      </c>
      <c r="F116" s="78" t="n">
        <f aca="false">-1*($E116*(Input!$C$10/100))</f>
        <v>-518.670174782083</v>
      </c>
      <c r="G116" s="78" t="n">
        <f aca="false">-1*($E116*(Input!$C$11/100))</f>
        <v>-121.301895715165</v>
      </c>
      <c r="H116" s="78" t="n">
        <f aca="false">IF($B116&lt;Input!$C$25,((Input!$C$29*(1+Input!$C$13/100)^(DATEDIF(Input!$C$7,$B116,"Y")))),0)</f>
        <v>-506.843687700808</v>
      </c>
      <c r="I116" s="78" t="n">
        <f aca="false">IF($B116&gt;Input!$C$31,0,IF($E116*(Input!$C$35/100)&gt;(Input!$C$12/12),-1*(Input!$C$12/12),-1*$E116*(Input!$C$35/100)))</f>
        <v>-418.282399017809</v>
      </c>
      <c r="J116" s="78" t="n">
        <f aca="false">IF($B116&gt;Input!$C$31,0,(-1)*($E116+$H116+$I116)*(Input!$C$8/100))</f>
        <v>-744.052189363756</v>
      </c>
      <c r="K116" s="78" t="n">
        <f aca="false">IF($B116&gt;Input!$C$31,0,(-1)*($E116+$H116+$I116)*(Input!$C$9/100))</f>
        <v>-366.073677166968</v>
      </c>
      <c r="L116" s="78" t="n">
        <f aca="false">IF($B116&lt;Input!$C$25,($E116+$F116+$G116+$H116+$I116+$J116+$K116),0)</f>
        <v>5690.42395660959</v>
      </c>
    </row>
    <row r="117" customFormat="false" ht="12.8" hidden="false" customHeight="false" outlineLevel="0" collapsed="false">
      <c r="A117" s="76" t="n">
        <v>113</v>
      </c>
      <c r="B117" s="77" t="n">
        <f aca="false">EOMONTH(Input!$C$7,A117)</f>
        <v>46356</v>
      </c>
      <c r="C117" s="76" t="n">
        <f aca="false">DATEDIF(Input!$C$23,$B117,"Y")</f>
        <v>49</v>
      </c>
      <c r="E117" s="78" t="n">
        <f aca="false">IF($B117&gt;Input!$C$31,0,Input!$C$26*(1+Input!$C$28/100)^(DATEDIF(Input!$C$7,$B117,"Y")))</f>
        <v>8365.64798035618</v>
      </c>
      <c r="F117" s="78" t="n">
        <f aca="false">-1*($E117*(Input!$C$10/100))</f>
        <v>-518.670174782083</v>
      </c>
      <c r="G117" s="78" t="n">
        <f aca="false">-1*($E117*(Input!$C$11/100))</f>
        <v>-121.301895715165</v>
      </c>
      <c r="H117" s="78" t="n">
        <f aca="false">IF($B117&lt;Input!$C$25,((Input!$C$29*(1+Input!$C$13/100)^(DATEDIF(Input!$C$7,$B117,"Y")))),0)</f>
        <v>-506.843687700808</v>
      </c>
      <c r="I117" s="78" t="n">
        <f aca="false">IF($B117&gt;Input!$C$31,0,IF($E117*(Input!$C$35/100)&gt;(Input!$C$12/12),-1*(Input!$C$12/12),-1*$E117*(Input!$C$35/100)))</f>
        <v>-418.282399017809</v>
      </c>
      <c r="J117" s="78" t="n">
        <f aca="false">IF($B117&gt;Input!$C$31,0,(-1)*($E117+$H117+$I117)*(Input!$C$8/100))</f>
        <v>-744.052189363756</v>
      </c>
      <c r="K117" s="78" t="n">
        <f aca="false">IF($B117&gt;Input!$C$31,0,(-1)*($E117+$H117+$I117)*(Input!$C$9/100))</f>
        <v>-366.073677166968</v>
      </c>
      <c r="L117" s="78" t="n">
        <f aca="false">IF($B117&lt;Input!$C$25,($E117+$F117+$G117+$H117+$I117+$J117+$K117),0)</f>
        <v>5690.42395660959</v>
      </c>
    </row>
    <row r="118" customFormat="false" ht="12.8" hidden="false" customHeight="false" outlineLevel="0" collapsed="false">
      <c r="A118" s="76" t="n">
        <v>114</v>
      </c>
      <c r="B118" s="77" t="n">
        <f aca="false">EOMONTH(Input!$C$7,A118)</f>
        <v>46387</v>
      </c>
      <c r="C118" s="76" t="n">
        <f aca="false">DATEDIF(Input!$C$23,$B118,"Y")</f>
        <v>49</v>
      </c>
      <c r="E118" s="78" t="n">
        <f aca="false">IF($B118&gt;Input!$C$31,0,Input!$C$26*(1+Input!$C$28/100)^(DATEDIF(Input!$C$7,$B118,"Y")))</f>
        <v>8365.64798035618</v>
      </c>
      <c r="F118" s="78" t="n">
        <f aca="false">-1*($E118*(Input!$C$10/100))</f>
        <v>-518.670174782083</v>
      </c>
      <c r="G118" s="78" t="n">
        <f aca="false">-1*($E118*(Input!$C$11/100))</f>
        <v>-121.301895715165</v>
      </c>
      <c r="H118" s="78" t="n">
        <f aca="false">IF($B118&lt;Input!$C$25,((Input!$C$29*(1+Input!$C$13/100)^(DATEDIF(Input!$C$7,$B118,"Y")))),0)</f>
        <v>-506.843687700808</v>
      </c>
      <c r="I118" s="78" t="n">
        <f aca="false">IF($B118&gt;Input!$C$31,0,IF($E118*(Input!$C$35/100)&gt;(Input!$C$12/12),-1*(Input!$C$12/12),-1*$E118*(Input!$C$35/100)))</f>
        <v>-418.282399017809</v>
      </c>
      <c r="J118" s="78" t="n">
        <f aca="false">IF($B118&gt;Input!$C$31,0,(-1)*($E118+$H118+$I118)*(Input!$C$8/100))</f>
        <v>-744.052189363756</v>
      </c>
      <c r="K118" s="78" t="n">
        <f aca="false">IF($B118&gt;Input!$C$31,0,(-1)*($E118+$H118+$I118)*(Input!$C$9/100))</f>
        <v>-366.073677166968</v>
      </c>
      <c r="L118" s="78" t="n">
        <f aca="false">IF($B118&lt;Input!$C$25,($E118+$F118+$G118+$H118+$I118+$J118+$K118),0)</f>
        <v>5690.42395660959</v>
      </c>
    </row>
    <row r="119" customFormat="false" ht="12.8" hidden="false" customHeight="false" outlineLevel="0" collapsed="false">
      <c r="A119" s="76" t="n">
        <v>115</v>
      </c>
      <c r="B119" s="77" t="n">
        <f aca="false">EOMONTH(Input!$C$7,A119)</f>
        <v>46418</v>
      </c>
      <c r="C119" s="76" t="n">
        <f aca="false">DATEDIF(Input!$C$23,$B119,"Y")</f>
        <v>49</v>
      </c>
      <c r="E119" s="78" t="n">
        <f aca="false">IF($B119&gt;Input!$C$31,0,Input!$C$26*(1+Input!$C$28/100)^(DATEDIF(Input!$C$7,$B119,"Y")))</f>
        <v>8365.64798035618</v>
      </c>
      <c r="F119" s="78" t="n">
        <f aca="false">-1*($E119*(Input!$C$10/100))</f>
        <v>-518.670174782083</v>
      </c>
      <c r="G119" s="78" t="n">
        <f aca="false">-1*($E119*(Input!$C$11/100))</f>
        <v>-121.301895715165</v>
      </c>
      <c r="H119" s="78" t="n">
        <f aca="false">IF($B119&lt;Input!$C$25,((Input!$C$29*(1+Input!$C$13/100)^(DATEDIF(Input!$C$7,$B119,"Y")))),0)</f>
        <v>-506.843687700808</v>
      </c>
      <c r="I119" s="78" t="n">
        <f aca="false">IF($B119&gt;Input!$C$31,0,IF($E119*(Input!$C$35/100)&gt;(Input!$C$12/12),-1*(Input!$C$12/12),-1*$E119*(Input!$C$35/100)))</f>
        <v>-418.282399017809</v>
      </c>
      <c r="J119" s="78" t="n">
        <f aca="false">IF($B119&gt;Input!$C$31,0,(-1)*($E119+$H119+$I119)*(Input!$C$8/100))</f>
        <v>-744.052189363756</v>
      </c>
      <c r="K119" s="78" t="n">
        <f aca="false">IF($B119&gt;Input!$C$31,0,(-1)*($E119+$H119+$I119)*(Input!$C$9/100))</f>
        <v>-366.073677166968</v>
      </c>
      <c r="L119" s="78" t="n">
        <f aca="false">IF($B119&lt;Input!$C$25,($E119+$F119+$G119+$H119+$I119+$J119+$K119),0)</f>
        <v>5690.42395660959</v>
      </c>
    </row>
    <row r="120" customFormat="false" ht="12.8" hidden="false" customHeight="false" outlineLevel="0" collapsed="false">
      <c r="A120" s="76" t="n">
        <v>116</v>
      </c>
      <c r="B120" s="77" t="n">
        <f aca="false">EOMONTH(Input!$C$7,A120)</f>
        <v>46446</v>
      </c>
      <c r="C120" s="76" t="n">
        <f aca="false">DATEDIF(Input!$C$23,$B120,"Y")</f>
        <v>49</v>
      </c>
      <c r="E120" s="78" t="n">
        <f aca="false">IF($B120&gt;Input!$C$31,0,Input!$C$26*(1+Input!$C$28/100)^(DATEDIF(Input!$C$7,$B120,"Y")))</f>
        <v>8365.64798035618</v>
      </c>
      <c r="F120" s="78" t="n">
        <f aca="false">-1*($E120*(Input!$C$10/100))</f>
        <v>-518.670174782083</v>
      </c>
      <c r="G120" s="78" t="n">
        <f aca="false">-1*($E120*(Input!$C$11/100))</f>
        <v>-121.301895715165</v>
      </c>
      <c r="H120" s="78" t="n">
        <f aca="false">IF($B120&lt;Input!$C$25,((Input!$C$29*(1+Input!$C$13/100)^(DATEDIF(Input!$C$7,$B120,"Y")))),0)</f>
        <v>-506.843687700808</v>
      </c>
      <c r="I120" s="78" t="n">
        <f aca="false">IF($B120&gt;Input!$C$31,0,IF($E120*(Input!$C$35/100)&gt;(Input!$C$12/12),-1*(Input!$C$12/12),-1*$E120*(Input!$C$35/100)))</f>
        <v>-418.282399017809</v>
      </c>
      <c r="J120" s="78" t="n">
        <f aca="false">IF($B120&gt;Input!$C$31,0,(-1)*($E120+$H120+$I120)*(Input!$C$8/100))</f>
        <v>-744.052189363756</v>
      </c>
      <c r="K120" s="78" t="n">
        <f aca="false">IF($B120&gt;Input!$C$31,0,(-1)*($E120+$H120+$I120)*(Input!$C$9/100))</f>
        <v>-366.073677166968</v>
      </c>
      <c r="L120" s="78" t="n">
        <f aca="false">IF($B120&lt;Input!$C$25,($E120+$F120+$G120+$H120+$I120+$J120+$K120),0)</f>
        <v>5690.42395660959</v>
      </c>
    </row>
    <row r="121" customFormat="false" ht="12.8" hidden="false" customHeight="false" outlineLevel="0" collapsed="false">
      <c r="A121" s="76" t="n">
        <v>117</v>
      </c>
      <c r="B121" s="77" t="n">
        <f aca="false">EOMONTH(Input!$C$7,A121)</f>
        <v>46477</v>
      </c>
      <c r="C121" s="76" t="n">
        <f aca="false">DATEDIF(Input!$C$23,$B121,"Y")</f>
        <v>49</v>
      </c>
      <c r="E121" s="78" t="n">
        <f aca="false">IF($B121&gt;Input!$C$31,0,Input!$C$26*(1+Input!$C$28/100)^(DATEDIF(Input!$C$7,$B121,"Y")))</f>
        <v>8365.64798035618</v>
      </c>
      <c r="F121" s="78" t="n">
        <f aca="false">-1*($E121*(Input!$C$10/100))</f>
        <v>-518.670174782083</v>
      </c>
      <c r="G121" s="78" t="n">
        <f aca="false">-1*($E121*(Input!$C$11/100))</f>
        <v>-121.301895715165</v>
      </c>
      <c r="H121" s="78" t="n">
        <f aca="false">IF($B121&lt;Input!$C$25,((Input!$C$29*(1+Input!$C$13/100)^(DATEDIF(Input!$C$7,$B121,"Y")))),0)</f>
        <v>-506.843687700808</v>
      </c>
      <c r="I121" s="78" t="n">
        <f aca="false">IF($B121&gt;Input!$C$31,0,IF($E121*(Input!$C$35/100)&gt;(Input!$C$12/12),-1*(Input!$C$12/12),-1*$E121*(Input!$C$35/100)))</f>
        <v>-418.282399017809</v>
      </c>
      <c r="J121" s="78" t="n">
        <f aca="false">IF($B121&gt;Input!$C$31,0,(-1)*($E121+$H121+$I121)*(Input!$C$8/100))</f>
        <v>-744.052189363756</v>
      </c>
      <c r="K121" s="78" t="n">
        <f aca="false">IF($B121&gt;Input!$C$31,0,(-1)*($E121+$H121+$I121)*(Input!$C$9/100))</f>
        <v>-366.073677166968</v>
      </c>
      <c r="L121" s="78" t="n">
        <f aca="false">IF($B121&lt;Input!$C$25,($E121+$F121+$G121+$H121+$I121+$J121+$K121),0)</f>
        <v>5690.42395660959</v>
      </c>
    </row>
    <row r="122" customFormat="false" ht="12.8" hidden="false" customHeight="false" outlineLevel="0" collapsed="false">
      <c r="A122" s="76" t="n">
        <v>118</v>
      </c>
      <c r="B122" s="77" t="n">
        <f aca="false">EOMONTH(Input!$C$7,A122)</f>
        <v>46507</v>
      </c>
      <c r="C122" s="76" t="n">
        <f aca="false">DATEDIF(Input!$C$23,$B122,"Y")</f>
        <v>49</v>
      </c>
      <c r="E122" s="78" t="n">
        <f aca="false">IF($B122&gt;Input!$C$31,0,Input!$C$26*(1+Input!$C$28/100)^(DATEDIF(Input!$C$7,$B122,"Y")))</f>
        <v>8365.64798035618</v>
      </c>
      <c r="F122" s="78" t="n">
        <f aca="false">-1*($E122*(Input!$C$10/100))</f>
        <v>-518.670174782083</v>
      </c>
      <c r="G122" s="78" t="n">
        <f aca="false">-1*($E122*(Input!$C$11/100))</f>
        <v>-121.301895715165</v>
      </c>
      <c r="H122" s="78" t="n">
        <f aca="false">IF($B122&lt;Input!$C$25,((Input!$C$29*(1+Input!$C$13/100)^(DATEDIF(Input!$C$7,$B122,"Y")))),0)</f>
        <v>-506.843687700808</v>
      </c>
      <c r="I122" s="78" t="n">
        <f aca="false">IF($B122&gt;Input!$C$31,0,IF($E122*(Input!$C$35/100)&gt;(Input!$C$12/12),-1*(Input!$C$12/12),-1*$E122*(Input!$C$35/100)))</f>
        <v>-418.282399017809</v>
      </c>
      <c r="J122" s="78" t="n">
        <f aca="false">IF($B122&gt;Input!$C$31,0,(-1)*($E122+$H122+$I122)*(Input!$C$8/100))</f>
        <v>-744.052189363756</v>
      </c>
      <c r="K122" s="78" t="n">
        <f aca="false">IF($B122&gt;Input!$C$31,0,(-1)*($E122+$H122+$I122)*(Input!$C$9/100))</f>
        <v>-366.073677166968</v>
      </c>
      <c r="L122" s="78" t="n">
        <f aca="false">IF($B122&lt;Input!$C$25,($E122+$F122+$G122+$H122+$I122+$J122+$K122),0)</f>
        <v>5690.42395660959</v>
      </c>
    </row>
    <row r="123" customFormat="false" ht="12.8" hidden="false" customHeight="false" outlineLevel="0" collapsed="false">
      <c r="A123" s="76" t="n">
        <v>119</v>
      </c>
      <c r="B123" s="77" t="n">
        <f aca="false">EOMONTH(Input!$C$7,A123)</f>
        <v>46538</v>
      </c>
      <c r="C123" s="76" t="n">
        <f aca="false">DATEDIF(Input!$C$23,$B123,"Y")</f>
        <v>50</v>
      </c>
      <c r="E123" s="78" t="n">
        <f aca="false">IF($B123&gt;Input!$C$31,0,Input!$C$26*(1+Input!$C$28/100)^(DATEDIF(Input!$C$7,$B123,"Y")))</f>
        <v>8365.64798035618</v>
      </c>
      <c r="F123" s="78" t="n">
        <f aca="false">-1*($E123*(Input!$C$10/100))</f>
        <v>-518.670174782083</v>
      </c>
      <c r="G123" s="78" t="n">
        <f aca="false">-1*($E123*(Input!$C$11/100))</f>
        <v>-121.301895715165</v>
      </c>
      <c r="H123" s="78" t="n">
        <f aca="false">IF($B123&lt;Input!$C$25,((Input!$C$29*(1+Input!$C$13/100)^(DATEDIF(Input!$C$7,$B123,"Y")))),0)</f>
        <v>-506.843687700808</v>
      </c>
      <c r="I123" s="78" t="n">
        <f aca="false">IF($B123&gt;Input!$C$31,0,IF($E123*(Input!$C$35/100)&gt;(Input!$C$12/12),-1*(Input!$C$12/12),-1*$E123*(Input!$C$35/100)))</f>
        <v>-418.282399017809</v>
      </c>
      <c r="J123" s="78" t="n">
        <f aca="false">IF($B123&gt;Input!$C$31,0,(-1)*($E123+$H123+$I123)*(Input!$C$8/100))</f>
        <v>-744.052189363756</v>
      </c>
      <c r="K123" s="78" t="n">
        <f aca="false">IF($B123&gt;Input!$C$31,0,(-1)*($E123+$H123+$I123)*(Input!$C$9/100))</f>
        <v>-366.073677166968</v>
      </c>
      <c r="L123" s="78" t="n">
        <f aca="false">IF($B123&lt;Input!$C$25,($E123+$F123+$G123+$H123+$I123+$J123+$K123),0)</f>
        <v>5690.42395660959</v>
      </c>
    </row>
    <row r="124" customFormat="false" ht="12.8" hidden="false" customHeight="false" outlineLevel="0" collapsed="false">
      <c r="A124" s="76" t="n">
        <v>120</v>
      </c>
      <c r="B124" s="77" t="n">
        <f aca="false">EOMONTH(Input!$C$7,A124)</f>
        <v>46568</v>
      </c>
      <c r="C124" s="76" t="n">
        <f aca="false">DATEDIF(Input!$C$23,$B124,"Y")</f>
        <v>50</v>
      </c>
      <c r="E124" s="78" t="n">
        <f aca="false">IF($B124&gt;Input!$C$31,0,Input!$C$26*(1+Input!$C$28/100)^(DATEDIF(Input!$C$7,$B124,"Y")))</f>
        <v>8532.9609399633</v>
      </c>
      <c r="F124" s="78" t="n">
        <f aca="false">-1*($E124*(Input!$C$10/100))</f>
        <v>-529.043578277725</v>
      </c>
      <c r="G124" s="78" t="n">
        <f aca="false">-1*($E124*(Input!$C$11/100))</f>
        <v>-123.727933629468</v>
      </c>
      <c r="H124" s="78" t="n">
        <f aca="false">IF($B124&lt;Input!$C$25,((Input!$C$29*(1+Input!$C$13/100)^(DATEDIF(Input!$C$7,$B124,"Y")))),0)</f>
        <v>-537.254308962856</v>
      </c>
      <c r="I124" s="78" t="n">
        <f aca="false">IF($B124&gt;Input!$C$31,0,IF($E124*(Input!$C$35/100)&gt;(Input!$C$12/12),-1*(Input!$C$12/12),-1*$E124*(Input!$C$35/100)))</f>
        <v>-426.648046998165</v>
      </c>
      <c r="J124" s="78" t="n">
        <f aca="false">IF($B124&gt;Input!$C$31,0,(-1)*($E124+$H124+$I124)*(Input!$C$8/100))</f>
        <v>-756.905858400228</v>
      </c>
      <c r="K124" s="78" t="n">
        <f aca="false">IF($B124&gt;Input!$C$31,0,(-1)*($E124+$H124+$I124)*(Input!$C$9/100))</f>
        <v>-372.397682332912</v>
      </c>
      <c r="L124" s="78" t="n">
        <f aca="false">IF($B124&lt;Input!$C$25,($E124+$F124+$G124+$H124+$I124+$J124+$K124),0)</f>
        <v>5786.98353136195</v>
      </c>
    </row>
    <row r="125" customFormat="false" ht="12.8" hidden="false" customHeight="false" outlineLevel="0" collapsed="false">
      <c r="A125" s="76" t="n">
        <v>121</v>
      </c>
      <c r="B125" s="77" t="n">
        <f aca="false">EOMONTH(Input!$C$7,A125)</f>
        <v>46599</v>
      </c>
      <c r="C125" s="76" t="n">
        <f aca="false">DATEDIF(Input!$C$23,$B125,"Y")</f>
        <v>50</v>
      </c>
      <c r="E125" s="78" t="n">
        <f aca="false">IF($B125&gt;Input!$C$31,0,Input!$C$26*(1+Input!$C$28/100)^(DATEDIF(Input!$C$7,$B125,"Y")))</f>
        <v>8532.9609399633</v>
      </c>
      <c r="F125" s="78" t="n">
        <f aca="false">-1*($E125*(Input!$C$10/100))</f>
        <v>-529.043578277725</v>
      </c>
      <c r="G125" s="78" t="n">
        <f aca="false">-1*($E125*(Input!$C$11/100))</f>
        <v>-123.727933629468</v>
      </c>
      <c r="H125" s="78" t="n">
        <f aca="false">IF($B125&lt;Input!$C$25,((Input!$C$29*(1+Input!$C$13/100)^(DATEDIF(Input!$C$7,$B125,"Y")))),0)</f>
        <v>-537.254308962856</v>
      </c>
      <c r="I125" s="78" t="n">
        <f aca="false">IF($B125&gt;Input!$C$31,0,IF($E125*(Input!$C$35/100)&gt;(Input!$C$12/12),-1*(Input!$C$12/12),-1*$E125*(Input!$C$35/100)))</f>
        <v>-426.648046998165</v>
      </c>
      <c r="J125" s="78" t="n">
        <f aca="false">IF($B125&gt;Input!$C$31,0,(-1)*($E125+$H125+$I125)*(Input!$C$8/100))</f>
        <v>-756.905858400228</v>
      </c>
      <c r="K125" s="78" t="n">
        <f aca="false">IF($B125&gt;Input!$C$31,0,(-1)*($E125+$H125+$I125)*(Input!$C$9/100))</f>
        <v>-372.397682332912</v>
      </c>
      <c r="L125" s="78" t="n">
        <f aca="false">IF($B125&lt;Input!$C$25,($E125+$F125+$G125+$H125+$I125+$J125+$K125),0)</f>
        <v>5786.98353136195</v>
      </c>
    </row>
    <row r="126" customFormat="false" ht="12.8" hidden="false" customHeight="false" outlineLevel="0" collapsed="false">
      <c r="A126" s="76" t="n">
        <v>122</v>
      </c>
      <c r="B126" s="77" t="n">
        <f aca="false">EOMONTH(Input!$C$7,A126)</f>
        <v>46630</v>
      </c>
      <c r="C126" s="76" t="n">
        <f aca="false">DATEDIF(Input!$C$23,$B126,"Y")</f>
        <v>50</v>
      </c>
      <c r="E126" s="78" t="n">
        <f aca="false">IF($B126&gt;Input!$C$31,0,Input!$C$26*(1+Input!$C$28/100)^(DATEDIF(Input!$C$7,$B126,"Y")))</f>
        <v>8532.9609399633</v>
      </c>
      <c r="F126" s="78" t="n">
        <f aca="false">-1*($E126*(Input!$C$10/100))</f>
        <v>-529.043578277725</v>
      </c>
      <c r="G126" s="78" t="n">
        <f aca="false">-1*($E126*(Input!$C$11/100))</f>
        <v>-123.727933629468</v>
      </c>
      <c r="H126" s="78" t="n">
        <f aca="false">IF($B126&lt;Input!$C$25,((Input!$C$29*(1+Input!$C$13/100)^(DATEDIF(Input!$C$7,$B126,"Y")))),0)</f>
        <v>-537.254308962856</v>
      </c>
      <c r="I126" s="78" t="n">
        <f aca="false">IF($B126&gt;Input!$C$31,0,IF($E126*(Input!$C$35/100)&gt;(Input!$C$12/12),-1*(Input!$C$12/12),-1*$E126*(Input!$C$35/100)))</f>
        <v>-426.648046998165</v>
      </c>
      <c r="J126" s="78" t="n">
        <f aca="false">IF($B126&gt;Input!$C$31,0,(-1)*($E126+$H126+$I126)*(Input!$C$8/100))</f>
        <v>-756.905858400228</v>
      </c>
      <c r="K126" s="78" t="n">
        <f aca="false">IF($B126&gt;Input!$C$31,0,(-1)*($E126+$H126+$I126)*(Input!$C$9/100))</f>
        <v>-372.397682332912</v>
      </c>
      <c r="L126" s="78" t="n">
        <f aca="false">IF($B126&lt;Input!$C$25,($E126+$F126+$G126+$H126+$I126+$J126+$K126),0)</f>
        <v>5786.98353136195</v>
      </c>
    </row>
    <row r="127" customFormat="false" ht="12.8" hidden="false" customHeight="false" outlineLevel="0" collapsed="false">
      <c r="A127" s="76" t="n">
        <v>123</v>
      </c>
      <c r="B127" s="77" t="n">
        <f aca="false">EOMONTH(Input!$C$7,A127)</f>
        <v>46660</v>
      </c>
      <c r="C127" s="76" t="n">
        <f aca="false">DATEDIF(Input!$C$23,$B127,"Y")</f>
        <v>50</v>
      </c>
      <c r="E127" s="78" t="n">
        <f aca="false">IF($B127&gt;Input!$C$31,0,Input!$C$26*(1+Input!$C$28/100)^(DATEDIF(Input!$C$7,$B127,"Y")))</f>
        <v>8532.9609399633</v>
      </c>
      <c r="F127" s="78" t="n">
        <f aca="false">-1*($E127*(Input!$C$10/100))</f>
        <v>-529.043578277725</v>
      </c>
      <c r="G127" s="78" t="n">
        <f aca="false">-1*($E127*(Input!$C$11/100))</f>
        <v>-123.727933629468</v>
      </c>
      <c r="H127" s="78" t="n">
        <f aca="false">IF($B127&lt;Input!$C$25,((Input!$C$29*(1+Input!$C$13/100)^(DATEDIF(Input!$C$7,$B127,"Y")))),0)</f>
        <v>-537.254308962856</v>
      </c>
      <c r="I127" s="78" t="n">
        <f aca="false">IF($B127&gt;Input!$C$31,0,IF($E127*(Input!$C$35/100)&gt;(Input!$C$12/12),-1*(Input!$C$12/12),-1*$E127*(Input!$C$35/100)))</f>
        <v>-426.648046998165</v>
      </c>
      <c r="J127" s="78" t="n">
        <f aca="false">IF($B127&gt;Input!$C$31,0,(-1)*($E127+$H127+$I127)*(Input!$C$8/100))</f>
        <v>-756.905858400228</v>
      </c>
      <c r="K127" s="78" t="n">
        <f aca="false">IF($B127&gt;Input!$C$31,0,(-1)*($E127+$H127+$I127)*(Input!$C$9/100))</f>
        <v>-372.397682332912</v>
      </c>
      <c r="L127" s="78" t="n">
        <f aca="false">IF($B127&lt;Input!$C$25,($E127+$F127+$G127+$H127+$I127+$J127+$K127),0)</f>
        <v>5786.98353136195</v>
      </c>
    </row>
    <row r="128" customFormat="false" ht="12.8" hidden="false" customHeight="false" outlineLevel="0" collapsed="false">
      <c r="A128" s="76" t="n">
        <v>124</v>
      </c>
      <c r="B128" s="77" t="n">
        <f aca="false">EOMONTH(Input!$C$7,A128)</f>
        <v>46691</v>
      </c>
      <c r="C128" s="76" t="n">
        <f aca="false">DATEDIF(Input!$C$23,$B128,"Y")</f>
        <v>50</v>
      </c>
      <c r="E128" s="78" t="n">
        <f aca="false">IF($B128&gt;Input!$C$31,0,Input!$C$26*(1+Input!$C$28/100)^(DATEDIF(Input!$C$7,$B128,"Y")))</f>
        <v>8532.9609399633</v>
      </c>
      <c r="F128" s="78" t="n">
        <f aca="false">-1*($E128*(Input!$C$10/100))</f>
        <v>-529.043578277725</v>
      </c>
      <c r="G128" s="78" t="n">
        <f aca="false">-1*($E128*(Input!$C$11/100))</f>
        <v>-123.727933629468</v>
      </c>
      <c r="H128" s="78" t="n">
        <f aca="false">IF($B128&lt;Input!$C$25,((Input!$C$29*(1+Input!$C$13/100)^(DATEDIF(Input!$C$7,$B128,"Y")))),0)</f>
        <v>-537.254308962856</v>
      </c>
      <c r="I128" s="78" t="n">
        <f aca="false">IF($B128&gt;Input!$C$31,0,IF($E128*(Input!$C$35/100)&gt;(Input!$C$12/12),-1*(Input!$C$12/12),-1*$E128*(Input!$C$35/100)))</f>
        <v>-426.648046998165</v>
      </c>
      <c r="J128" s="78" t="n">
        <f aca="false">IF($B128&gt;Input!$C$31,0,(-1)*($E128+$H128+$I128)*(Input!$C$8/100))</f>
        <v>-756.905858400228</v>
      </c>
      <c r="K128" s="78" t="n">
        <f aca="false">IF($B128&gt;Input!$C$31,0,(-1)*($E128+$H128+$I128)*(Input!$C$9/100))</f>
        <v>-372.397682332912</v>
      </c>
      <c r="L128" s="78" t="n">
        <f aca="false">IF($B128&lt;Input!$C$25,($E128+$F128+$G128+$H128+$I128+$J128+$K128),0)</f>
        <v>5786.98353136195</v>
      </c>
    </row>
    <row r="129" customFormat="false" ht="12.8" hidden="false" customHeight="false" outlineLevel="0" collapsed="false">
      <c r="A129" s="76" t="n">
        <v>125</v>
      </c>
      <c r="B129" s="77" t="n">
        <f aca="false">EOMONTH(Input!$C$7,A129)</f>
        <v>46721</v>
      </c>
      <c r="C129" s="76" t="n">
        <f aca="false">DATEDIF(Input!$C$23,$B129,"Y")</f>
        <v>50</v>
      </c>
      <c r="E129" s="78" t="n">
        <f aca="false">IF($B129&gt;Input!$C$31,0,Input!$C$26*(1+Input!$C$28/100)^(DATEDIF(Input!$C$7,$B129,"Y")))</f>
        <v>8532.9609399633</v>
      </c>
      <c r="F129" s="78" t="n">
        <f aca="false">-1*($E129*(Input!$C$10/100))</f>
        <v>-529.043578277725</v>
      </c>
      <c r="G129" s="78" t="n">
        <f aca="false">-1*($E129*(Input!$C$11/100))</f>
        <v>-123.727933629468</v>
      </c>
      <c r="H129" s="78" t="n">
        <f aca="false">IF($B129&lt;Input!$C$25,((Input!$C$29*(1+Input!$C$13/100)^(DATEDIF(Input!$C$7,$B129,"Y")))),0)</f>
        <v>-537.254308962856</v>
      </c>
      <c r="I129" s="78" t="n">
        <f aca="false">IF($B129&gt;Input!$C$31,0,IF($E129*(Input!$C$35/100)&gt;(Input!$C$12/12),-1*(Input!$C$12/12),-1*$E129*(Input!$C$35/100)))</f>
        <v>-426.648046998165</v>
      </c>
      <c r="J129" s="78" t="n">
        <f aca="false">IF($B129&gt;Input!$C$31,0,(-1)*($E129+$H129+$I129)*(Input!$C$8/100))</f>
        <v>-756.905858400228</v>
      </c>
      <c r="K129" s="78" t="n">
        <f aca="false">IF($B129&gt;Input!$C$31,0,(-1)*($E129+$H129+$I129)*(Input!$C$9/100))</f>
        <v>-372.397682332912</v>
      </c>
      <c r="L129" s="78" t="n">
        <f aca="false">IF($B129&lt;Input!$C$25,($E129+$F129+$G129+$H129+$I129+$J129+$K129),0)</f>
        <v>5786.98353136195</v>
      </c>
    </row>
    <row r="130" customFormat="false" ht="12.8" hidden="false" customHeight="false" outlineLevel="0" collapsed="false">
      <c r="A130" s="76" t="n">
        <v>126</v>
      </c>
      <c r="B130" s="77" t="n">
        <f aca="false">EOMONTH(Input!$C$7,A130)</f>
        <v>46752</v>
      </c>
      <c r="C130" s="76" t="n">
        <f aca="false">DATEDIF(Input!$C$23,$B130,"Y")</f>
        <v>50</v>
      </c>
      <c r="E130" s="78" t="n">
        <f aca="false">IF($B130&gt;Input!$C$31,0,Input!$C$26*(1+Input!$C$28/100)^(DATEDIF(Input!$C$7,$B130,"Y")))</f>
        <v>8532.9609399633</v>
      </c>
      <c r="F130" s="78" t="n">
        <f aca="false">-1*($E130*(Input!$C$10/100))</f>
        <v>-529.043578277725</v>
      </c>
      <c r="G130" s="78" t="n">
        <f aca="false">-1*($E130*(Input!$C$11/100))</f>
        <v>-123.727933629468</v>
      </c>
      <c r="H130" s="78" t="n">
        <f aca="false">IF($B130&lt;Input!$C$25,((Input!$C$29*(1+Input!$C$13/100)^(DATEDIF(Input!$C$7,$B130,"Y")))),0)</f>
        <v>-537.254308962856</v>
      </c>
      <c r="I130" s="78" t="n">
        <f aca="false">IF($B130&gt;Input!$C$31,0,IF($E130*(Input!$C$35/100)&gt;(Input!$C$12/12),-1*(Input!$C$12/12),-1*$E130*(Input!$C$35/100)))</f>
        <v>-426.648046998165</v>
      </c>
      <c r="J130" s="78" t="n">
        <f aca="false">IF($B130&gt;Input!$C$31,0,(-1)*($E130+$H130+$I130)*(Input!$C$8/100))</f>
        <v>-756.905858400228</v>
      </c>
      <c r="K130" s="78" t="n">
        <f aca="false">IF($B130&gt;Input!$C$31,0,(-1)*($E130+$H130+$I130)*(Input!$C$9/100))</f>
        <v>-372.397682332912</v>
      </c>
      <c r="L130" s="78" t="n">
        <f aca="false">IF($B130&lt;Input!$C$25,($E130+$F130+$G130+$H130+$I130+$J130+$K130),0)</f>
        <v>5786.98353136195</v>
      </c>
    </row>
    <row r="131" customFormat="false" ht="12.8" hidden="false" customHeight="false" outlineLevel="0" collapsed="false">
      <c r="A131" s="76" t="n">
        <v>127</v>
      </c>
      <c r="B131" s="77" t="n">
        <f aca="false">EOMONTH(Input!$C$7,A131)</f>
        <v>46783</v>
      </c>
      <c r="C131" s="76" t="n">
        <f aca="false">DATEDIF(Input!$C$23,$B131,"Y")</f>
        <v>50</v>
      </c>
      <c r="E131" s="78" t="n">
        <f aca="false">IF($B131&gt;Input!$C$31,0,Input!$C$26*(1+Input!$C$28/100)^(DATEDIF(Input!$C$7,$B131,"Y")))</f>
        <v>8532.9609399633</v>
      </c>
      <c r="F131" s="78" t="n">
        <f aca="false">-1*($E131*(Input!$C$10/100))</f>
        <v>-529.043578277725</v>
      </c>
      <c r="G131" s="78" t="n">
        <f aca="false">-1*($E131*(Input!$C$11/100))</f>
        <v>-123.727933629468</v>
      </c>
      <c r="H131" s="78" t="n">
        <f aca="false">IF($B131&lt;Input!$C$25,((Input!$C$29*(1+Input!$C$13/100)^(DATEDIF(Input!$C$7,$B131,"Y")))),0)</f>
        <v>-537.254308962856</v>
      </c>
      <c r="I131" s="78" t="n">
        <f aca="false">IF($B131&gt;Input!$C$31,0,IF($E131*(Input!$C$35/100)&gt;(Input!$C$12/12),-1*(Input!$C$12/12),-1*$E131*(Input!$C$35/100)))</f>
        <v>-426.648046998165</v>
      </c>
      <c r="J131" s="78" t="n">
        <f aca="false">IF($B131&gt;Input!$C$31,0,(-1)*($E131+$H131+$I131)*(Input!$C$8/100))</f>
        <v>-756.905858400228</v>
      </c>
      <c r="K131" s="78" t="n">
        <f aca="false">IF($B131&gt;Input!$C$31,0,(-1)*($E131+$H131+$I131)*(Input!$C$9/100))</f>
        <v>-372.397682332912</v>
      </c>
      <c r="L131" s="78" t="n">
        <f aca="false">IF($B131&lt;Input!$C$25,($E131+$F131+$G131+$H131+$I131+$J131+$K131),0)</f>
        <v>5786.98353136195</v>
      </c>
    </row>
    <row r="132" customFormat="false" ht="12.8" hidden="false" customHeight="false" outlineLevel="0" collapsed="false">
      <c r="A132" s="76" t="n">
        <v>128</v>
      </c>
      <c r="B132" s="77" t="n">
        <f aca="false">EOMONTH(Input!$C$7,A132)</f>
        <v>46812</v>
      </c>
      <c r="C132" s="76" t="n">
        <f aca="false">DATEDIF(Input!$C$23,$B132,"Y")</f>
        <v>50</v>
      </c>
      <c r="E132" s="78" t="n">
        <f aca="false">IF($B132&gt;Input!$C$31,0,Input!$C$26*(1+Input!$C$28/100)^(DATEDIF(Input!$C$7,$B132,"Y")))</f>
        <v>8532.9609399633</v>
      </c>
      <c r="F132" s="78" t="n">
        <f aca="false">-1*($E132*(Input!$C$10/100))</f>
        <v>-529.043578277725</v>
      </c>
      <c r="G132" s="78" t="n">
        <f aca="false">-1*($E132*(Input!$C$11/100))</f>
        <v>-123.727933629468</v>
      </c>
      <c r="H132" s="78" t="n">
        <f aca="false">IF($B132&lt;Input!$C$25,((Input!$C$29*(1+Input!$C$13/100)^(DATEDIF(Input!$C$7,$B132,"Y")))),0)</f>
        <v>-537.254308962856</v>
      </c>
      <c r="I132" s="78" t="n">
        <f aca="false">IF($B132&gt;Input!$C$31,0,IF($E132*(Input!$C$35/100)&gt;(Input!$C$12/12),-1*(Input!$C$12/12),-1*$E132*(Input!$C$35/100)))</f>
        <v>-426.648046998165</v>
      </c>
      <c r="J132" s="78" t="n">
        <f aca="false">IF($B132&gt;Input!$C$31,0,(-1)*($E132+$H132+$I132)*(Input!$C$8/100))</f>
        <v>-756.905858400228</v>
      </c>
      <c r="K132" s="78" t="n">
        <f aca="false">IF($B132&gt;Input!$C$31,0,(-1)*($E132+$H132+$I132)*(Input!$C$9/100))</f>
        <v>-372.397682332912</v>
      </c>
      <c r="L132" s="78" t="n">
        <f aca="false">IF($B132&lt;Input!$C$25,($E132+$F132+$G132+$H132+$I132+$J132+$K132),0)</f>
        <v>5786.98353136195</v>
      </c>
    </row>
    <row r="133" customFormat="false" ht="12.8" hidden="false" customHeight="false" outlineLevel="0" collapsed="false">
      <c r="A133" s="76" t="n">
        <v>129</v>
      </c>
      <c r="B133" s="77" t="n">
        <f aca="false">EOMONTH(Input!$C$7,A133)</f>
        <v>46843</v>
      </c>
      <c r="C133" s="76" t="n">
        <f aca="false">DATEDIF(Input!$C$23,$B133,"Y")</f>
        <v>50</v>
      </c>
      <c r="E133" s="78" t="n">
        <f aca="false">IF($B133&gt;Input!$C$31,0,Input!$C$26*(1+Input!$C$28/100)^(DATEDIF(Input!$C$7,$B133,"Y")))</f>
        <v>8532.9609399633</v>
      </c>
      <c r="F133" s="78" t="n">
        <f aca="false">-1*($E133*(Input!$C$10/100))</f>
        <v>-529.043578277725</v>
      </c>
      <c r="G133" s="78" t="n">
        <f aca="false">-1*($E133*(Input!$C$11/100))</f>
        <v>-123.727933629468</v>
      </c>
      <c r="H133" s="78" t="n">
        <f aca="false">IF($B133&lt;Input!$C$25,((Input!$C$29*(1+Input!$C$13/100)^(DATEDIF(Input!$C$7,$B133,"Y")))),0)</f>
        <v>-537.254308962856</v>
      </c>
      <c r="I133" s="78" t="n">
        <f aca="false">IF($B133&gt;Input!$C$31,0,IF($E133*(Input!$C$35/100)&gt;(Input!$C$12/12),-1*(Input!$C$12/12),-1*$E133*(Input!$C$35/100)))</f>
        <v>-426.648046998165</v>
      </c>
      <c r="J133" s="78" t="n">
        <f aca="false">IF($B133&gt;Input!$C$31,0,(-1)*($E133+$H133+$I133)*(Input!$C$8/100))</f>
        <v>-756.905858400228</v>
      </c>
      <c r="K133" s="78" t="n">
        <f aca="false">IF($B133&gt;Input!$C$31,0,(-1)*($E133+$H133+$I133)*(Input!$C$9/100))</f>
        <v>-372.397682332912</v>
      </c>
      <c r="L133" s="78" t="n">
        <f aca="false">IF($B133&lt;Input!$C$25,($E133+$F133+$G133+$H133+$I133+$J133+$K133),0)</f>
        <v>5786.98353136195</v>
      </c>
    </row>
    <row r="134" customFormat="false" ht="12.8" hidden="false" customHeight="false" outlineLevel="0" collapsed="false">
      <c r="A134" s="76" t="n">
        <v>130</v>
      </c>
      <c r="B134" s="77" t="n">
        <f aca="false">EOMONTH(Input!$C$7,A134)</f>
        <v>46873</v>
      </c>
      <c r="C134" s="76" t="n">
        <f aca="false">DATEDIF(Input!$C$23,$B134,"Y")</f>
        <v>50</v>
      </c>
      <c r="E134" s="78" t="n">
        <f aca="false">IF($B134&gt;Input!$C$31,0,Input!$C$26*(1+Input!$C$28/100)^(DATEDIF(Input!$C$7,$B134,"Y")))</f>
        <v>8532.9609399633</v>
      </c>
      <c r="F134" s="78" t="n">
        <f aca="false">-1*($E134*(Input!$C$10/100))</f>
        <v>-529.043578277725</v>
      </c>
      <c r="G134" s="78" t="n">
        <f aca="false">-1*($E134*(Input!$C$11/100))</f>
        <v>-123.727933629468</v>
      </c>
      <c r="H134" s="78" t="n">
        <f aca="false">IF($B134&lt;Input!$C$25,((Input!$C$29*(1+Input!$C$13/100)^(DATEDIF(Input!$C$7,$B134,"Y")))),0)</f>
        <v>-537.254308962856</v>
      </c>
      <c r="I134" s="78" t="n">
        <f aca="false">IF($B134&gt;Input!$C$31,0,IF($E134*(Input!$C$35/100)&gt;(Input!$C$12/12),-1*(Input!$C$12/12),-1*$E134*(Input!$C$35/100)))</f>
        <v>-426.648046998165</v>
      </c>
      <c r="J134" s="78" t="n">
        <f aca="false">IF($B134&gt;Input!$C$31,0,(-1)*($E134+$H134+$I134)*(Input!$C$8/100))</f>
        <v>-756.905858400228</v>
      </c>
      <c r="K134" s="78" t="n">
        <f aca="false">IF($B134&gt;Input!$C$31,0,(-1)*($E134+$H134+$I134)*(Input!$C$9/100))</f>
        <v>-372.397682332912</v>
      </c>
      <c r="L134" s="78" t="n">
        <f aca="false">IF($B134&lt;Input!$C$25,($E134+$F134+$G134+$H134+$I134+$J134+$K134),0)</f>
        <v>5786.98353136195</v>
      </c>
    </row>
    <row r="135" customFormat="false" ht="12.8" hidden="false" customHeight="false" outlineLevel="0" collapsed="false">
      <c r="A135" s="76" t="n">
        <v>131</v>
      </c>
      <c r="B135" s="77" t="n">
        <f aca="false">EOMONTH(Input!$C$7,A135)</f>
        <v>46904</v>
      </c>
      <c r="C135" s="76" t="n">
        <f aca="false">DATEDIF(Input!$C$23,$B135,"Y")</f>
        <v>51</v>
      </c>
      <c r="E135" s="78" t="n">
        <f aca="false">IF($B135&gt;Input!$C$31,0,Input!$C$26*(1+Input!$C$28/100)^(DATEDIF(Input!$C$7,$B135,"Y")))</f>
        <v>8532.9609399633</v>
      </c>
      <c r="F135" s="78" t="n">
        <f aca="false">-1*($E135*(Input!$C$10/100))</f>
        <v>-529.043578277725</v>
      </c>
      <c r="G135" s="78" t="n">
        <f aca="false">-1*($E135*(Input!$C$11/100))</f>
        <v>-123.727933629468</v>
      </c>
      <c r="H135" s="78" t="n">
        <f aca="false">IF($B135&lt;Input!$C$25,((Input!$C$29*(1+Input!$C$13/100)^(DATEDIF(Input!$C$7,$B135,"Y")))),0)</f>
        <v>-537.254308962856</v>
      </c>
      <c r="I135" s="78" t="n">
        <f aca="false">IF($B135&gt;Input!$C$31,0,IF($E135*(Input!$C$35/100)&gt;(Input!$C$12/12),-1*(Input!$C$12/12),-1*$E135*(Input!$C$35/100)))</f>
        <v>-426.648046998165</v>
      </c>
      <c r="J135" s="78" t="n">
        <f aca="false">IF($B135&gt;Input!$C$31,0,(-1)*($E135+$H135+$I135)*(Input!$C$8/100))</f>
        <v>-756.905858400228</v>
      </c>
      <c r="K135" s="78" t="n">
        <f aca="false">IF($B135&gt;Input!$C$31,0,(-1)*($E135+$H135+$I135)*(Input!$C$9/100))</f>
        <v>-372.397682332912</v>
      </c>
      <c r="L135" s="78" t="n">
        <f aca="false">IF($B135&lt;Input!$C$25,($E135+$F135+$G135+$H135+$I135+$J135+$K135),0)</f>
        <v>5786.98353136195</v>
      </c>
    </row>
    <row r="136" customFormat="false" ht="12.8" hidden="false" customHeight="false" outlineLevel="0" collapsed="false">
      <c r="A136" s="76" t="n">
        <v>132</v>
      </c>
      <c r="B136" s="77" t="n">
        <f aca="false">EOMONTH(Input!$C$7,A136)</f>
        <v>46934</v>
      </c>
      <c r="C136" s="76" t="n">
        <f aca="false">DATEDIF(Input!$C$23,$B136,"Y")</f>
        <v>51</v>
      </c>
      <c r="E136" s="78" t="n">
        <f aca="false">IF($B136&gt;Input!$C$31,0,Input!$C$26*(1+Input!$C$28/100)^(DATEDIF(Input!$C$7,$B136,"Y")))</f>
        <v>8703.62015876257</v>
      </c>
      <c r="F136" s="78" t="n">
        <f aca="false">-1*($E136*(Input!$C$10/100))</f>
        <v>-539.624449843279</v>
      </c>
      <c r="G136" s="78" t="n">
        <f aca="false">-1*($E136*(Input!$C$11/100))</f>
        <v>-126.202492302057</v>
      </c>
      <c r="H136" s="78" t="n">
        <f aca="false">IF($B136&lt;Input!$C$25,((Input!$C$29*(1+Input!$C$13/100)^(DATEDIF(Input!$C$7,$B136,"Y")))),0)</f>
        <v>-569.489567500628</v>
      </c>
      <c r="I136" s="78" t="n">
        <f aca="false">IF($B136&gt;Input!$C$31,0,IF($E136*(Input!$C$35/100)&gt;(Input!$C$12/12),-1*(Input!$C$12/12),-1*$E136*(Input!$C$35/100)))</f>
        <v>-435.181007938128</v>
      </c>
      <c r="J136" s="78" t="n">
        <f aca="false">IF($B136&gt;Input!$C$31,0,(-1)*($E136+$H136+$I136)*(Input!$C$8/100))</f>
        <v>-769.894958332381</v>
      </c>
      <c r="K136" s="78" t="n">
        <f aca="false">IF($B136&gt;Input!$C$31,0,(-1)*($E136+$H136+$I136)*(Input!$C$9/100))</f>
        <v>-378.788319499531</v>
      </c>
      <c r="L136" s="78" t="n">
        <f aca="false">IF($B136&lt;Input!$C$25,($E136+$F136+$G136+$H136+$I136+$J136+$K136),0)</f>
        <v>5884.43936334656</v>
      </c>
    </row>
    <row r="137" customFormat="false" ht="12.8" hidden="false" customHeight="false" outlineLevel="0" collapsed="false">
      <c r="A137" s="76" t="n">
        <v>133</v>
      </c>
      <c r="B137" s="77" t="n">
        <f aca="false">EOMONTH(Input!$C$7,A137)</f>
        <v>46965</v>
      </c>
      <c r="C137" s="76" t="n">
        <f aca="false">DATEDIF(Input!$C$23,$B137,"Y")</f>
        <v>51</v>
      </c>
      <c r="E137" s="78" t="n">
        <f aca="false">IF($B137&gt;Input!$C$31,0,Input!$C$26*(1+Input!$C$28/100)^(DATEDIF(Input!$C$7,$B137,"Y")))</f>
        <v>8703.62015876257</v>
      </c>
      <c r="F137" s="78" t="n">
        <f aca="false">-1*($E137*(Input!$C$10/100))</f>
        <v>-539.624449843279</v>
      </c>
      <c r="G137" s="78" t="n">
        <f aca="false">-1*($E137*(Input!$C$11/100))</f>
        <v>-126.202492302057</v>
      </c>
      <c r="H137" s="78" t="n">
        <f aca="false">IF($B137&lt;Input!$C$25,((Input!$C$29*(1+Input!$C$13/100)^(DATEDIF(Input!$C$7,$B137,"Y")))),0)</f>
        <v>-569.489567500628</v>
      </c>
      <c r="I137" s="78" t="n">
        <f aca="false">IF($B137&gt;Input!$C$31,0,IF($E137*(Input!$C$35/100)&gt;(Input!$C$12/12),-1*(Input!$C$12/12),-1*$E137*(Input!$C$35/100)))</f>
        <v>-435.181007938128</v>
      </c>
      <c r="J137" s="78" t="n">
        <f aca="false">IF($B137&gt;Input!$C$31,0,(-1)*($E137+$H137+$I137)*(Input!$C$8/100))</f>
        <v>-769.894958332381</v>
      </c>
      <c r="K137" s="78" t="n">
        <f aca="false">IF($B137&gt;Input!$C$31,0,(-1)*($E137+$H137+$I137)*(Input!$C$9/100))</f>
        <v>-378.788319499531</v>
      </c>
      <c r="L137" s="78" t="n">
        <f aca="false">IF($B137&lt;Input!$C$25,($E137+$F137+$G137+$H137+$I137+$J137+$K137),0)</f>
        <v>5884.43936334656</v>
      </c>
    </row>
    <row r="138" customFormat="false" ht="12.8" hidden="false" customHeight="false" outlineLevel="0" collapsed="false">
      <c r="A138" s="76" t="n">
        <v>134</v>
      </c>
      <c r="B138" s="77" t="n">
        <f aca="false">EOMONTH(Input!$C$7,A138)</f>
        <v>46996</v>
      </c>
      <c r="C138" s="76" t="n">
        <f aca="false">DATEDIF(Input!$C$23,$B138,"Y")</f>
        <v>51</v>
      </c>
      <c r="E138" s="78" t="n">
        <f aca="false">IF($B138&gt;Input!$C$31,0,Input!$C$26*(1+Input!$C$28/100)^(DATEDIF(Input!$C$7,$B138,"Y")))</f>
        <v>8703.62015876257</v>
      </c>
      <c r="F138" s="78" t="n">
        <f aca="false">-1*($E138*(Input!$C$10/100))</f>
        <v>-539.624449843279</v>
      </c>
      <c r="G138" s="78" t="n">
        <f aca="false">-1*($E138*(Input!$C$11/100))</f>
        <v>-126.202492302057</v>
      </c>
      <c r="H138" s="78" t="n">
        <f aca="false">IF($B138&lt;Input!$C$25,((Input!$C$29*(1+Input!$C$13/100)^(DATEDIF(Input!$C$7,$B138,"Y")))),0)</f>
        <v>-569.489567500628</v>
      </c>
      <c r="I138" s="78" t="n">
        <f aca="false">IF($B138&gt;Input!$C$31,0,IF($E138*(Input!$C$35/100)&gt;(Input!$C$12/12),-1*(Input!$C$12/12),-1*$E138*(Input!$C$35/100)))</f>
        <v>-435.181007938128</v>
      </c>
      <c r="J138" s="78" t="n">
        <f aca="false">IF($B138&gt;Input!$C$31,0,(-1)*($E138+$H138+$I138)*(Input!$C$8/100))</f>
        <v>-769.894958332381</v>
      </c>
      <c r="K138" s="78" t="n">
        <f aca="false">IF($B138&gt;Input!$C$31,0,(-1)*($E138+$H138+$I138)*(Input!$C$9/100))</f>
        <v>-378.788319499531</v>
      </c>
      <c r="L138" s="78" t="n">
        <f aca="false">IF($B138&lt;Input!$C$25,($E138+$F138+$G138+$H138+$I138+$J138+$K138),0)</f>
        <v>5884.43936334656</v>
      </c>
    </row>
    <row r="139" customFormat="false" ht="12.8" hidden="false" customHeight="false" outlineLevel="0" collapsed="false">
      <c r="A139" s="76" t="n">
        <v>135</v>
      </c>
      <c r="B139" s="77" t="n">
        <f aca="false">EOMONTH(Input!$C$7,A139)</f>
        <v>47026</v>
      </c>
      <c r="C139" s="76" t="n">
        <f aca="false">DATEDIF(Input!$C$23,$B139,"Y")</f>
        <v>51</v>
      </c>
      <c r="E139" s="78" t="n">
        <f aca="false">IF($B139&gt;Input!$C$31,0,Input!$C$26*(1+Input!$C$28/100)^(DATEDIF(Input!$C$7,$B139,"Y")))</f>
        <v>8703.62015876257</v>
      </c>
      <c r="F139" s="78" t="n">
        <f aca="false">-1*($E139*(Input!$C$10/100))</f>
        <v>-539.624449843279</v>
      </c>
      <c r="G139" s="78" t="n">
        <f aca="false">-1*($E139*(Input!$C$11/100))</f>
        <v>-126.202492302057</v>
      </c>
      <c r="H139" s="78" t="n">
        <f aca="false">IF($B139&lt;Input!$C$25,((Input!$C$29*(1+Input!$C$13/100)^(DATEDIF(Input!$C$7,$B139,"Y")))),0)</f>
        <v>-569.489567500628</v>
      </c>
      <c r="I139" s="78" t="n">
        <f aca="false">IF($B139&gt;Input!$C$31,0,IF($E139*(Input!$C$35/100)&gt;(Input!$C$12/12),-1*(Input!$C$12/12),-1*$E139*(Input!$C$35/100)))</f>
        <v>-435.181007938128</v>
      </c>
      <c r="J139" s="78" t="n">
        <f aca="false">IF($B139&gt;Input!$C$31,0,(-1)*($E139+$H139+$I139)*(Input!$C$8/100))</f>
        <v>-769.894958332381</v>
      </c>
      <c r="K139" s="78" t="n">
        <f aca="false">IF($B139&gt;Input!$C$31,0,(-1)*($E139+$H139+$I139)*(Input!$C$9/100))</f>
        <v>-378.788319499531</v>
      </c>
      <c r="L139" s="78" t="n">
        <f aca="false">IF($B139&lt;Input!$C$25,($E139+$F139+$G139+$H139+$I139+$J139+$K139),0)</f>
        <v>5884.43936334656</v>
      </c>
    </row>
    <row r="140" customFormat="false" ht="12.8" hidden="false" customHeight="false" outlineLevel="0" collapsed="false">
      <c r="A140" s="76" t="n">
        <v>136</v>
      </c>
      <c r="B140" s="77" t="n">
        <f aca="false">EOMONTH(Input!$C$7,A140)</f>
        <v>47057</v>
      </c>
      <c r="C140" s="76" t="n">
        <f aca="false">DATEDIF(Input!$C$23,$B140,"Y")</f>
        <v>51</v>
      </c>
      <c r="E140" s="78" t="n">
        <f aca="false">IF($B140&gt;Input!$C$31,0,Input!$C$26*(1+Input!$C$28/100)^(DATEDIF(Input!$C$7,$B140,"Y")))</f>
        <v>8703.62015876257</v>
      </c>
      <c r="F140" s="78" t="n">
        <f aca="false">-1*($E140*(Input!$C$10/100))</f>
        <v>-539.624449843279</v>
      </c>
      <c r="G140" s="78" t="n">
        <f aca="false">-1*($E140*(Input!$C$11/100))</f>
        <v>-126.202492302057</v>
      </c>
      <c r="H140" s="78" t="n">
        <f aca="false">IF($B140&lt;Input!$C$25,((Input!$C$29*(1+Input!$C$13/100)^(DATEDIF(Input!$C$7,$B140,"Y")))),0)</f>
        <v>-569.489567500628</v>
      </c>
      <c r="I140" s="78" t="n">
        <f aca="false">IF($B140&gt;Input!$C$31,0,IF($E140*(Input!$C$35/100)&gt;(Input!$C$12/12),-1*(Input!$C$12/12),-1*$E140*(Input!$C$35/100)))</f>
        <v>-435.181007938128</v>
      </c>
      <c r="J140" s="78" t="n">
        <f aca="false">IF($B140&gt;Input!$C$31,0,(-1)*($E140+$H140+$I140)*(Input!$C$8/100))</f>
        <v>-769.894958332381</v>
      </c>
      <c r="K140" s="78" t="n">
        <f aca="false">IF($B140&gt;Input!$C$31,0,(-1)*($E140+$H140+$I140)*(Input!$C$9/100))</f>
        <v>-378.788319499531</v>
      </c>
      <c r="L140" s="78" t="n">
        <f aca="false">IF($B140&lt;Input!$C$25,($E140+$F140+$G140+$H140+$I140+$J140+$K140),0)</f>
        <v>5884.43936334656</v>
      </c>
    </row>
    <row r="141" customFormat="false" ht="12.8" hidden="false" customHeight="false" outlineLevel="0" collapsed="false">
      <c r="A141" s="76" t="n">
        <v>137</v>
      </c>
      <c r="B141" s="77" t="n">
        <f aca="false">EOMONTH(Input!$C$7,A141)</f>
        <v>47087</v>
      </c>
      <c r="C141" s="76" t="n">
        <f aca="false">DATEDIF(Input!$C$23,$B141,"Y")</f>
        <v>51</v>
      </c>
      <c r="E141" s="78" t="n">
        <f aca="false">IF($B141&gt;Input!$C$31,0,Input!$C$26*(1+Input!$C$28/100)^(DATEDIF(Input!$C$7,$B141,"Y")))</f>
        <v>8703.62015876257</v>
      </c>
      <c r="F141" s="78" t="n">
        <f aca="false">-1*($E141*(Input!$C$10/100))</f>
        <v>-539.624449843279</v>
      </c>
      <c r="G141" s="78" t="n">
        <f aca="false">-1*($E141*(Input!$C$11/100))</f>
        <v>-126.202492302057</v>
      </c>
      <c r="H141" s="78" t="n">
        <f aca="false">IF($B141&lt;Input!$C$25,((Input!$C$29*(1+Input!$C$13/100)^(DATEDIF(Input!$C$7,$B141,"Y")))),0)</f>
        <v>-569.489567500628</v>
      </c>
      <c r="I141" s="78" t="n">
        <f aca="false">IF($B141&gt;Input!$C$31,0,IF($E141*(Input!$C$35/100)&gt;(Input!$C$12/12),-1*(Input!$C$12/12),-1*$E141*(Input!$C$35/100)))</f>
        <v>-435.181007938128</v>
      </c>
      <c r="J141" s="78" t="n">
        <f aca="false">IF($B141&gt;Input!$C$31,0,(-1)*($E141+$H141+$I141)*(Input!$C$8/100))</f>
        <v>-769.894958332381</v>
      </c>
      <c r="K141" s="78" t="n">
        <f aca="false">IF($B141&gt;Input!$C$31,0,(-1)*($E141+$H141+$I141)*(Input!$C$9/100))</f>
        <v>-378.788319499531</v>
      </c>
      <c r="L141" s="78" t="n">
        <f aca="false">IF($B141&lt;Input!$C$25,($E141+$F141+$G141+$H141+$I141+$J141+$K141),0)</f>
        <v>5884.43936334656</v>
      </c>
    </row>
    <row r="142" customFormat="false" ht="12.8" hidden="false" customHeight="false" outlineLevel="0" collapsed="false">
      <c r="A142" s="76" t="n">
        <v>138</v>
      </c>
      <c r="B142" s="77" t="n">
        <f aca="false">EOMONTH(Input!$C$7,A142)</f>
        <v>47118</v>
      </c>
      <c r="C142" s="76" t="n">
        <f aca="false">DATEDIF(Input!$C$23,$B142,"Y")</f>
        <v>51</v>
      </c>
      <c r="E142" s="78" t="n">
        <f aca="false">IF($B142&gt;Input!$C$31,0,Input!$C$26*(1+Input!$C$28/100)^(DATEDIF(Input!$C$7,$B142,"Y")))</f>
        <v>8703.62015876257</v>
      </c>
      <c r="F142" s="78" t="n">
        <f aca="false">-1*($E142*(Input!$C$10/100))</f>
        <v>-539.624449843279</v>
      </c>
      <c r="G142" s="78" t="n">
        <f aca="false">-1*($E142*(Input!$C$11/100))</f>
        <v>-126.202492302057</v>
      </c>
      <c r="H142" s="78" t="n">
        <f aca="false">IF($B142&lt;Input!$C$25,((Input!$C$29*(1+Input!$C$13/100)^(DATEDIF(Input!$C$7,$B142,"Y")))),0)</f>
        <v>-569.489567500628</v>
      </c>
      <c r="I142" s="78" t="n">
        <f aca="false">IF($B142&gt;Input!$C$31,0,IF($E142*(Input!$C$35/100)&gt;(Input!$C$12/12),-1*(Input!$C$12/12),-1*$E142*(Input!$C$35/100)))</f>
        <v>-435.181007938128</v>
      </c>
      <c r="J142" s="78" t="n">
        <f aca="false">IF($B142&gt;Input!$C$31,0,(-1)*($E142+$H142+$I142)*(Input!$C$8/100))</f>
        <v>-769.894958332381</v>
      </c>
      <c r="K142" s="78" t="n">
        <f aca="false">IF($B142&gt;Input!$C$31,0,(-1)*($E142+$H142+$I142)*(Input!$C$9/100))</f>
        <v>-378.788319499531</v>
      </c>
      <c r="L142" s="78" t="n">
        <f aca="false">IF($B142&lt;Input!$C$25,($E142+$F142+$G142+$H142+$I142+$J142+$K142),0)</f>
        <v>5884.43936334656</v>
      </c>
    </row>
    <row r="143" customFormat="false" ht="12.8" hidden="false" customHeight="false" outlineLevel="0" collapsed="false">
      <c r="A143" s="76" t="n">
        <v>139</v>
      </c>
      <c r="B143" s="77" t="n">
        <f aca="false">EOMONTH(Input!$C$7,A143)</f>
        <v>47149</v>
      </c>
      <c r="C143" s="76" t="n">
        <f aca="false">DATEDIF(Input!$C$23,$B143,"Y")</f>
        <v>51</v>
      </c>
      <c r="E143" s="78" t="n">
        <f aca="false">IF($B143&gt;Input!$C$31,0,Input!$C$26*(1+Input!$C$28/100)^(DATEDIF(Input!$C$7,$B143,"Y")))</f>
        <v>8703.62015876257</v>
      </c>
      <c r="F143" s="78" t="n">
        <f aca="false">-1*($E143*(Input!$C$10/100))</f>
        <v>-539.624449843279</v>
      </c>
      <c r="G143" s="78" t="n">
        <f aca="false">-1*($E143*(Input!$C$11/100))</f>
        <v>-126.202492302057</v>
      </c>
      <c r="H143" s="78" t="n">
        <f aca="false">IF($B143&lt;Input!$C$25,((Input!$C$29*(1+Input!$C$13/100)^(DATEDIF(Input!$C$7,$B143,"Y")))),0)</f>
        <v>-569.489567500628</v>
      </c>
      <c r="I143" s="78" t="n">
        <f aca="false">IF($B143&gt;Input!$C$31,0,IF($E143*(Input!$C$35/100)&gt;(Input!$C$12/12),-1*(Input!$C$12/12),-1*$E143*(Input!$C$35/100)))</f>
        <v>-435.181007938128</v>
      </c>
      <c r="J143" s="78" t="n">
        <f aca="false">IF($B143&gt;Input!$C$31,0,(-1)*($E143+$H143+$I143)*(Input!$C$8/100))</f>
        <v>-769.894958332381</v>
      </c>
      <c r="K143" s="78" t="n">
        <f aca="false">IF($B143&gt;Input!$C$31,0,(-1)*($E143+$H143+$I143)*(Input!$C$9/100))</f>
        <v>-378.788319499531</v>
      </c>
      <c r="L143" s="78" t="n">
        <f aca="false">IF($B143&lt;Input!$C$25,($E143+$F143+$G143+$H143+$I143+$J143+$K143),0)</f>
        <v>5884.43936334656</v>
      </c>
    </row>
    <row r="144" customFormat="false" ht="12.8" hidden="false" customHeight="false" outlineLevel="0" collapsed="false">
      <c r="A144" s="76" t="n">
        <v>140</v>
      </c>
      <c r="B144" s="77" t="n">
        <f aca="false">EOMONTH(Input!$C$7,A144)</f>
        <v>47177</v>
      </c>
      <c r="C144" s="76" t="n">
        <f aca="false">DATEDIF(Input!$C$23,$B144,"Y")</f>
        <v>51</v>
      </c>
      <c r="E144" s="78" t="n">
        <f aca="false">IF($B144&gt;Input!$C$31,0,Input!$C$26*(1+Input!$C$28/100)^(DATEDIF(Input!$C$7,$B144,"Y")))</f>
        <v>8703.62015876257</v>
      </c>
      <c r="F144" s="78" t="n">
        <f aca="false">-1*($E144*(Input!$C$10/100))</f>
        <v>-539.624449843279</v>
      </c>
      <c r="G144" s="78" t="n">
        <f aca="false">-1*($E144*(Input!$C$11/100))</f>
        <v>-126.202492302057</v>
      </c>
      <c r="H144" s="78" t="n">
        <f aca="false">IF($B144&lt;Input!$C$25,((Input!$C$29*(1+Input!$C$13/100)^(DATEDIF(Input!$C$7,$B144,"Y")))),0)</f>
        <v>-569.489567500628</v>
      </c>
      <c r="I144" s="78" t="n">
        <f aca="false">IF($B144&gt;Input!$C$31,0,IF($E144*(Input!$C$35/100)&gt;(Input!$C$12/12),-1*(Input!$C$12/12),-1*$E144*(Input!$C$35/100)))</f>
        <v>-435.181007938128</v>
      </c>
      <c r="J144" s="78" t="n">
        <f aca="false">IF($B144&gt;Input!$C$31,0,(-1)*($E144+$H144+$I144)*(Input!$C$8/100))</f>
        <v>-769.894958332381</v>
      </c>
      <c r="K144" s="78" t="n">
        <f aca="false">IF($B144&gt;Input!$C$31,0,(-1)*($E144+$H144+$I144)*(Input!$C$9/100))</f>
        <v>-378.788319499531</v>
      </c>
      <c r="L144" s="78" t="n">
        <f aca="false">IF($B144&lt;Input!$C$25,($E144+$F144+$G144+$H144+$I144+$J144+$K144),0)</f>
        <v>5884.43936334656</v>
      </c>
    </row>
    <row r="145" customFormat="false" ht="12.8" hidden="false" customHeight="false" outlineLevel="0" collapsed="false">
      <c r="A145" s="76" t="n">
        <v>141</v>
      </c>
      <c r="B145" s="77" t="n">
        <f aca="false">EOMONTH(Input!$C$7,A145)</f>
        <v>47208</v>
      </c>
      <c r="C145" s="76" t="n">
        <f aca="false">DATEDIF(Input!$C$23,$B145,"Y")</f>
        <v>51</v>
      </c>
      <c r="E145" s="78" t="n">
        <f aca="false">IF($B145&gt;Input!$C$31,0,Input!$C$26*(1+Input!$C$28/100)^(DATEDIF(Input!$C$7,$B145,"Y")))</f>
        <v>8703.62015876257</v>
      </c>
      <c r="F145" s="78" t="n">
        <f aca="false">-1*($E145*(Input!$C$10/100))</f>
        <v>-539.624449843279</v>
      </c>
      <c r="G145" s="78" t="n">
        <f aca="false">-1*($E145*(Input!$C$11/100))</f>
        <v>-126.202492302057</v>
      </c>
      <c r="H145" s="78" t="n">
        <f aca="false">IF($B145&lt;Input!$C$25,((Input!$C$29*(1+Input!$C$13/100)^(DATEDIF(Input!$C$7,$B145,"Y")))),0)</f>
        <v>-569.489567500628</v>
      </c>
      <c r="I145" s="78" t="n">
        <f aca="false">IF($B145&gt;Input!$C$31,0,IF($E145*(Input!$C$35/100)&gt;(Input!$C$12/12),-1*(Input!$C$12/12),-1*$E145*(Input!$C$35/100)))</f>
        <v>-435.181007938128</v>
      </c>
      <c r="J145" s="78" t="n">
        <f aca="false">IF($B145&gt;Input!$C$31,0,(-1)*($E145+$H145+$I145)*(Input!$C$8/100))</f>
        <v>-769.894958332381</v>
      </c>
      <c r="K145" s="78" t="n">
        <f aca="false">IF($B145&gt;Input!$C$31,0,(-1)*($E145+$H145+$I145)*(Input!$C$9/100))</f>
        <v>-378.788319499531</v>
      </c>
      <c r="L145" s="78" t="n">
        <f aca="false">IF($B145&lt;Input!$C$25,($E145+$F145+$G145+$H145+$I145+$J145+$K145),0)</f>
        <v>5884.43936334656</v>
      </c>
    </row>
    <row r="146" customFormat="false" ht="12.8" hidden="false" customHeight="false" outlineLevel="0" collapsed="false">
      <c r="A146" s="76" t="n">
        <v>142</v>
      </c>
      <c r="B146" s="77" t="n">
        <f aca="false">EOMONTH(Input!$C$7,A146)</f>
        <v>47238</v>
      </c>
      <c r="C146" s="76" t="n">
        <f aca="false">DATEDIF(Input!$C$23,$B146,"Y")</f>
        <v>51</v>
      </c>
      <c r="E146" s="78" t="n">
        <f aca="false">IF($B146&gt;Input!$C$31,0,Input!$C$26*(1+Input!$C$28/100)^(DATEDIF(Input!$C$7,$B146,"Y")))</f>
        <v>8703.62015876257</v>
      </c>
      <c r="F146" s="78" t="n">
        <f aca="false">-1*($E146*(Input!$C$10/100))</f>
        <v>-539.624449843279</v>
      </c>
      <c r="G146" s="78" t="n">
        <f aca="false">-1*($E146*(Input!$C$11/100))</f>
        <v>-126.202492302057</v>
      </c>
      <c r="H146" s="78" t="n">
        <f aca="false">IF($B146&lt;Input!$C$25,((Input!$C$29*(1+Input!$C$13/100)^(DATEDIF(Input!$C$7,$B146,"Y")))),0)</f>
        <v>-569.489567500628</v>
      </c>
      <c r="I146" s="78" t="n">
        <f aca="false">IF($B146&gt;Input!$C$31,0,IF($E146*(Input!$C$35/100)&gt;(Input!$C$12/12),-1*(Input!$C$12/12),-1*$E146*(Input!$C$35/100)))</f>
        <v>-435.181007938128</v>
      </c>
      <c r="J146" s="78" t="n">
        <f aca="false">IF($B146&gt;Input!$C$31,0,(-1)*($E146+$H146+$I146)*(Input!$C$8/100))</f>
        <v>-769.894958332381</v>
      </c>
      <c r="K146" s="78" t="n">
        <f aca="false">IF($B146&gt;Input!$C$31,0,(-1)*($E146+$H146+$I146)*(Input!$C$9/100))</f>
        <v>-378.788319499531</v>
      </c>
      <c r="L146" s="78" t="n">
        <f aca="false">IF($B146&lt;Input!$C$25,($E146+$F146+$G146+$H146+$I146+$J146+$K146),0)</f>
        <v>5884.43936334656</v>
      </c>
    </row>
    <row r="147" customFormat="false" ht="12.8" hidden="false" customHeight="false" outlineLevel="0" collapsed="false">
      <c r="A147" s="76" t="n">
        <v>143</v>
      </c>
      <c r="B147" s="77" t="n">
        <f aca="false">EOMONTH(Input!$C$7,A147)</f>
        <v>47269</v>
      </c>
      <c r="C147" s="76" t="n">
        <f aca="false">DATEDIF(Input!$C$23,$B147,"Y")</f>
        <v>52</v>
      </c>
      <c r="E147" s="78" t="n">
        <f aca="false">IF($B147&gt;Input!$C$31,0,Input!$C$26*(1+Input!$C$28/100)^(DATEDIF(Input!$C$7,$B147,"Y")))</f>
        <v>8703.62015876257</v>
      </c>
      <c r="F147" s="78" t="n">
        <f aca="false">-1*($E147*(Input!$C$10/100))</f>
        <v>-539.624449843279</v>
      </c>
      <c r="G147" s="78" t="n">
        <f aca="false">-1*($E147*(Input!$C$11/100))</f>
        <v>-126.202492302057</v>
      </c>
      <c r="H147" s="78" t="n">
        <f aca="false">IF($B147&lt;Input!$C$25,((Input!$C$29*(1+Input!$C$13/100)^(DATEDIF(Input!$C$7,$B147,"Y")))),0)</f>
        <v>-569.489567500628</v>
      </c>
      <c r="I147" s="78" t="n">
        <f aca="false">IF($B147&gt;Input!$C$31,0,IF($E147*(Input!$C$35/100)&gt;(Input!$C$12/12),-1*(Input!$C$12/12),-1*$E147*(Input!$C$35/100)))</f>
        <v>-435.181007938128</v>
      </c>
      <c r="J147" s="78" t="n">
        <f aca="false">IF($B147&gt;Input!$C$31,0,(-1)*($E147+$H147+$I147)*(Input!$C$8/100))</f>
        <v>-769.894958332381</v>
      </c>
      <c r="K147" s="78" t="n">
        <f aca="false">IF($B147&gt;Input!$C$31,0,(-1)*($E147+$H147+$I147)*(Input!$C$9/100))</f>
        <v>-378.788319499531</v>
      </c>
      <c r="L147" s="78" t="n">
        <f aca="false">IF($B147&lt;Input!$C$25,($E147+$F147+$G147+$H147+$I147+$J147+$K147),0)</f>
        <v>5884.43936334656</v>
      </c>
    </row>
    <row r="148" customFormat="false" ht="12.8" hidden="false" customHeight="false" outlineLevel="0" collapsed="false">
      <c r="A148" s="76" t="n">
        <v>144</v>
      </c>
      <c r="B148" s="77" t="n">
        <f aca="false">EOMONTH(Input!$C$7,A148)</f>
        <v>47299</v>
      </c>
      <c r="C148" s="76" t="n">
        <f aca="false">DATEDIF(Input!$C$23,$B148,"Y")</f>
        <v>52</v>
      </c>
      <c r="E148" s="78" t="n">
        <f aca="false">IF($B148&gt;Input!$C$31,0,Input!$C$26*(1+Input!$C$28/100)^(DATEDIF(Input!$C$7,$B148,"Y")))</f>
        <v>8877.69256193782</v>
      </c>
      <c r="F148" s="78" t="n">
        <f aca="false">-1*($E148*(Input!$C$10/100))</f>
        <v>-550.416938840145</v>
      </c>
      <c r="G148" s="78" t="n">
        <f aca="false">-1*($E148*(Input!$C$11/100))</f>
        <v>-128.726542148098</v>
      </c>
      <c r="H148" s="78" t="n">
        <f aca="false">IF($B148&lt;Input!$C$25,((Input!$C$29*(1+Input!$C$13/100)^(DATEDIF(Input!$C$7,$B148,"Y")))),0)</f>
        <v>-603.658941550665</v>
      </c>
      <c r="I148" s="78" t="n">
        <f aca="false">IF($B148&gt;Input!$C$31,0,IF($E148*(Input!$C$35/100)&gt;(Input!$C$12/12),-1*(Input!$C$12/12),-1*$E148*(Input!$C$35/100)))</f>
        <v>-443.884628096891</v>
      </c>
      <c r="J148" s="78" t="n">
        <f aca="false">IF($B148&gt;Input!$C$31,0,(-1)*($E148+$H148+$I148)*(Input!$C$8/100))</f>
        <v>-783.014899229026</v>
      </c>
      <c r="K148" s="78" t="n">
        <f aca="false">IF($B148&gt;Input!$C$31,0,(-1)*($E148+$H148+$I148)*(Input!$C$9/100))</f>
        <v>-385.243330420681</v>
      </c>
      <c r="L148" s="78" t="n">
        <f aca="false">IF($B148&lt;Input!$C$25,($E148+$F148+$G148+$H148+$I148+$J148+$K148),0)</f>
        <v>5982.74728165231</v>
      </c>
    </row>
    <row r="149" customFormat="false" ht="12.8" hidden="false" customHeight="false" outlineLevel="0" collapsed="false">
      <c r="A149" s="76" t="n">
        <v>145</v>
      </c>
      <c r="B149" s="77" t="n">
        <f aca="false">EOMONTH(Input!$C$7,A149)</f>
        <v>47330</v>
      </c>
      <c r="C149" s="76" t="n">
        <f aca="false">DATEDIF(Input!$C$23,$B149,"Y")</f>
        <v>52</v>
      </c>
      <c r="E149" s="78" t="n">
        <f aca="false">IF($B149&gt;Input!$C$31,0,Input!$C$26*(1+Input!$C$28/100)^(DATEDIF(Input!$C$7,$B149,"Y")))</f>
        <v>8877.69256193782</v>
      </c>
      <c r="F149" s="78" t="n">
        <f aca="false">-1*($E149*(Input!$C$10/100))</f>
        <v>-550.416938840145</v>
      </c>
      <c r="G149" s="78" t="n">
        <f aca="false">-1*($E149*(Input!$C$11/100))</f>
        <v>-128.726542148098</v>
      </c>
      <c r="H149" s="78" t="n">
        <f aca="false">IF($B149&lt;Input!$C$25,((Input!$C$29*(1+Input!$C$13/100)^(DATEDIF(Input!$C$7,$B149,"Y")))),0)</f>
        <v>-603.658941550665</v>
      </c>
      <c r="I149" s="78" t="n">
        <f aca="false">IF($B149&gt;Input!$C$31,0,IF($E149*(Input!$C$35/100)&gt;(Input!$C$12/12),-1*(Input!$C$12/12),-1*$E149*(Input!$C$35/100)))</f>
        <v>-443.884628096891</v>
      </c>
      <c r="J149" s="78" t="n">
        <f aca="false">IF($B149&gt;Input!$C$31,0,(-1)*($E149+$H149+$I149)*(Input!$C$8/100))</f>
        <v>-783.014899229026</v>
      </c>
      <c r="K149" s="78" t="n">
        <f aca="false">IF($B149&gt;Input!$C$31,0,(-1)*($E149+$H149+$I149)*(Input!$C$9/100))</f>
        <v>-385.243330420681</v>
      </c>
      <c r="L149" s="78" t="n">
        <f aca="false">IF($B149&lt;Input!$C$25,($E149+$F149+$G149+$H149+$I149+$J149+$K149),0)</f>
        <v>5982.74728165231</v>
      </c>
    </row>
    <row r="150" customFormat="false" ht="12.8" hidden="false" customHeight="false" outlineLevel="0" collapsed="false">
      <c r="A150" s="76" t="n">
        <v>146</v>
      </c>
      <c r="B150" s="77" t="n">
        <f aca="false">EOMONTH(Input!$C$7,A150)</f>
        <v>47361</v>
      </c>
      <c r="C150" s="76" t="n">
        <f aca="false">DATEDIF(Input!$C$23,$B150,"Y")</f>
        <v>52</v>
      </c>
      <c r="E150" s="78" t="n">
        <f aca="false">IF($B150&gt;Input!$C$31,0,Input!$C$26*(1+Input!$C$28/100)^(DATEDIF(Input!$C$7,$B150,"Y")))</f>
        <v>8877.69256193782</v>
      </c>
      <c r="F150" s="78" t="n">
        <f aca="false">-1*($E150*(Input!$C$10/100))</f>
        <v>-550.416938840145</v>
      </c>
      <c r="G150" s="78" t="n">
        <f aca="false">-1*($E150*(Input!$C$11/100))</f>
        <v>-128.726542148098</v>
      </c>
      <c r="H150" s="78" t="n">
        <f aca="false">IF($B150&lt;Input!$C$25,((Input!$C$29*(1+Input!$C$13/100)^(DATEDIF(Input!$C$7,$B150,"Y")))),0)</f>
        <v>-603.658941550665</v>
      </c>
      <c r="I150" s="78" t="n">
        <f aca="false">IF($B150&gt;Input!$C$31,0,IF($E150*(Input!$C$35/100)&gt;(Input!$C$12/12),-1*(Input!$C$12/12),-1*$E150*(Input!$C$35/100)))</f>
        <v>-443.884628096891</v>
      </c>
      <c r="J150" s="78" t="n">
        <f aca="false">IF($B150&gt;Input!$C$31,0,(-1)*($E150+$H150+$I150)*(Input!$C$8/100))</f>
        <v>-783.014899229026</v>
      </c>
      <c r="K150" s="78" t="n">
        <f aca="false">IF($B150&gt;Input!$C$31,0,(-1)*($E150+$H150+$I150)*(Input!$C$9/100))</f>
        <v>-385.243330420681</v>
      </c>
      <c r="L150" s="78" t="n">
        <f aca="false">IF($B150&lt;Input!$C$25,($E150+$F150+$G150+$H150+$I150+$J150+$K150),0)</f>
        <v>5982.74728165231</v>
      </c>
    </row>
    <row r="151" customFormat="false" ht="12.8" hidden="false" customHeight="false" outlineLevel="0" collapsed="false">
      <c r="A151" s="76" t="n">
        <v>147</v>
      </c>
      <c r="B151" s="77" t="n">
        <f aca="false">EOMONTH(Input!$C$7,A151)</f>
        <v>47391</v>
      </c>
      <c r="C151" s="76" t="n">
        <f aca="false">DATEDIF(Input!$C$23,$B151,"Y")</f>
        <v>52</v>
      </c>
      <c r="E151" s="78" t="n">
        <f aca="false">IF($B151&gt;Input!$C$31,0,Input!$C$26*(1+Input!$C$28/100)^(DATEDIF(Input!$C$7,$B151,"Y")))</f>
        <v>8877.69256193782</v>
      </c>
      <c r="F151" s="78" t="n">
        <f aca="false">-1*($E151*(Input!$C$10/100))</f>
        <v>-550.416938840145</v>
      </c>
      <c r="G151" s="78" t="n">
        <f aca="false">-1*($E151*(Input!$C$11/100))</f>
        <v>-128.726542148098</v>
      </c>
      <c r="H151" s="78" t="n">
        <f aca="false">IF($B151&lt;Input!$C$25,((Input!$C$29*(1+Input!$C$13/100)^(DATEDIF(Input!$C$7,$B151,"Y")))),0)</f>
        <v>-603.658941550665</v>
      </c>
      <c r="I151" s="78" t="n">
        <f aca="false">IF($B151&gt;Input!$C$31,0,IF($E151*(Input!$C$35/100)&gt;(Input!$C$12/12),-1*(Input!$C$12/12),-1*$E151*(Input!$C$35/100)))</f>
        <v>-443.884628096891</v>
      </c>
      <c r="J151" s="78" t="n">
        <f aca="false">IF($B151&gt;Input!$C$31,0,(-1)*($E151+$H151+$I151)*(Input!$C$8/100))</f>
        <v>-783.014899229026</v>
      </c>
      <c r="K151" s="78" t="n">
        <f aca="false">IF($B151&gt;Input!$C$31,0,(-1)*($E151+$H151+$I151)*(Input!$C$9/100))</f>
        <v>-385.243330420681</v>
      </c>
      <c r="L151" s="78" t="n">
        <f aca="false">IF($B151&lt;Input!$C$25,($E151+$F151+$G151+$H151+$I151+$J151+$K151),0)</f>
        <v>5982.74728165231</v>
      </c>
    </row>
    <row r="152" customFormat="false" ht="12.8" hidden="false" customHeight="false" outlineLevel="0" collapsed="false">
      <c r="A152" s="76" t="n">
        <v>148</v>
      </c>
      <c r="B152" s="77" t="n">
        <f aca="false">EOMONTH(Input!$C$7,A152)</f>
        <v>47422</v>
      </c>
      <c r="C152" s="76" t="n">
        <f aca="false">DATEDIF(Input!$C$23,$B152,"Y")</f>
        <v>52</v>
      </c>
      <c r="E152" s="78" t="n">
        <f aca="false">IF($B152&gt;Input!$C$31,0,Input!$C$26*(1+Input!$C$28/100)^(DATEDIF(Input!$C$7,$B152,"Y")))</f>
        <v>8877.69256193782</v>
      </c>
      <c r="F152" s="78" t="n">
        <f aca="false">-1*($E152*(Input!$C$10/100))</f>
        <v>-550.416938840145</v>
      </c>
      <c r="G152" s="78" t="n">
        <f aca="false">-1*($E152*(Input!$C$11/100))</f>
        <v>-128.726542148098</v>
      </c>
      <c r="H152" s="78" t="n">
        <f aca="false">IF($B152&lt;Input!$C$25,((Input!$C$29*(1+Input!$C$13/100)^(DATEDIF(Input!$C$7,$B152,"Y")))),0)</f>
        <v>-603.658941550665</v>
      </c>
      <c r="I152" s="78" t="n">
        <f aca="false">IF($B152&gt;Input!$C$31,0,IF($E152*(Input!$C$35/100)&gt;(Input!$C$12/12),-1*(Input!$C$12/12),-1*$E152*(Input!$C$35/100)))</f>
        <v>-443.884628096891</v>
      </c>
      <c r="J152" s="78" t="n">
        <f aca="false">IF($B152&gt;Input!$C$31,0,(-1)*($E152+$H152+$I152)*(Input!$C$8/100))</f>
        <v>-783.014899229026</v>
      </c>
      <c r="K152" s="78" t="n">
        <f aca="false">IF($B152&gt;Input!$C$31,0,(-1)*($E152+$H152+$I152)*(Input!$C$9/100))</f>
        <v>-385.243330420681</v>
      </c>
      <c r="L152" s="78" t="n">
        <f aca="false">IF($B152&lt;Input!$C$25,($E152+$F152+$G152+$H152+$I152+$J152+$K152),0)</f>
        <v>5982.74728165231</v>
      </c>
    </row>
    <row r="153" customFormat="false" ht="12.8" hidden="false" customHeight="false" outlineLevel="0" collapsed="false">
      <c r="A153" s="76" t="n">
        <v>149</v>
      </c>
      <c r="B153" s="77" t="n">
        <f aca="false">EOMONTH(Input!$C$7,A153)</f>
        <v>47452</v>
      </c>
      <c r="C153" s="76" t="n">
        <f aca="false">DATEDIF(Input!$C$23,$B153,"Y")</f>
        <v>52</v>
      </c>
      <c r="E153" s="78" t="n">
        <f aca="false">IF($B153&gt;Input!$C$31,0,Input!$C$26*(1+Input!$C$28/100)^(DATEDIF(Input!$C$7,$B153,"Y")))</f>
        <v>8877.69256193782</v>
      </c>
      <c r="F153" s="78" t="n">
        <f aca="false">-1*($E153*(Input!$C$10/100))</f>
        <v>-550.416938840145</v>
      </c>
      <c r="G153" s="78" t="n">
        <f aca="false">-1*($E153*(Input!$C$11/100))</f>
        <v>-128.726542148098</v>
      </c>
      <c r="H153" s="78" t="n">
        <f aca="false">IF($B153&lt;Input!$C$25,((Input!$C$29*(1+Input!$C$13/100)^(DATEDIF(Input!$C$7,$B153,"Y")))),0)</f>
        <v>-603.658941550665</v>
      </c>
      <c r="I153" s="78" t="n">
        <f aca="false">IF($B153&gt;Input!$C$31,0,IF($E153*(Input!$C$35/100)&gt;(Input!$C$12/12),-1*(Input!$C$12/12),-1*$E153*(Input!$C$35/100)))</f>
        <v>-443.884628096891</v>
      </c>
      <c r="J153" s="78" t="n">
        <f aca="false">IF($B153&gt;Input!$C$31,0,(-1)*($E153+$H153+$I153)*(Input!$C$8/100))</f>
        <v>-783.014899229026</v>
      </c>
      <c r="K153" s="78" t="n">
        <f aca="false">IF($B153&gt;Input!$C$31,0,(-1)*($E153+$H153+$I153)*(Input!$C$9/100))</f>
        <v>-385.243330420681</v>
      </c>
      <c r="L153" s="78" t="n">
        <f aca="false">IF($B153&lt;Input!$C$25,($E153+$F153+$G153+$H153+$I153+$J153+$K153),0)</f>
        <v>5982.74728165231</v>
      </c>
    </row>
    <row r="154" customFormat="false" ht="12.8" hidden="false" customHeight="false" outlineLevel="0" collapsed="false">
      <c r="A154" s="76" t="n">
        <v>150</v>
      </c>
      <c r="B154" s="77" t="n">
        <f aca="false">EOMONTH(Input!$C$7,A154)</f>
        <v>47483</v>
      </c>
      <c r="C154" s="76" t="n">
        <f aca="false">DATEDIF(Input!$C$23,$B154,"Y")</f>
        <v>52</v>
      </c>
      <c r="E154" s="78" t="n">
        <f aca="false">IF($B154&gt;Input!$C$31,0,Input!$C$26*(1+Input!$C$28/100)^(DATEDIF(Input!$C$7,$B154,"Y")))</f>
        <v>8877.69256193782</v>
      </c>
      <c r="F154" s="78" t="n">
        <f aca="false">-1*($E154*(Input!$C$10/100))</f>
        <v>-550.416938840145</v>
      </c>
      <c r="G154" s="78" t="n">
        <f aca="false">-1*($E154*(Input!$C$11/100))</f>
        <v>-128.726542148098</v>
      </c>
      <c r="H154" s="78" t="n">
        <f aca="false">IF($B154&lt;Input!$C$25,((Input!$C$29*(1+Input!$C$13/100)^(DATEDIF(Input!$C$7,$B154,"Y")))),0)</f>
        <v>-603.658941550665</v>
      </c>
      <c r="I154" s="78" t="n">
        <f aca="false">IF($B154&gt;Input!$C$31,0,IF($E154*(Input!$C$35/100)&gt;(Input!$C$12/12),-1*(Input!$C$12/12),-1*$E154*(Input!$C$35/100)))</f>
        <v>-443.884628096891</v>
      </c>
      <c r="J154" s="78" t="n">
        <f aca="false">IF($B154&gt;Input!$C$31,0,(-1)*($E154+$H154+$I154)*(Input!$C$8/100))</f>
        <v>-783.014899229026</v>
      </c>
      <c r="K154" s="78" t="n">
        <f aca="false">IF($B154&gt;Input!$C$31,0,(-1)*($E154+$H154+$I154)*(Input!$C$9/100))</f>
        <v>-385.243330420681</v>
      </c>
      <c r="L154" s="78" t="n">
        <f aca="false">IF($B154&lt;Input!$C$25,($E154+$F154+$G154+$H154+$I154+$J154+$K154),0)</f>
        <v>5982.74728165231</v>
      </c>
    </row>
    <row r="155" customFormat="false" ht="12.8" hidden="false" customHeight="false" outlineLevel="0" collapsed="false">
      <c r="A155" s="76" t="n">
        <v>151</v>
      </c>
      <c r="B155" s="77" t="n">
        <f aca="false">EOMONTH(Input!$C$7,A155)</f>
        <v>47514</v>
      </c>
      <c r="C155" s="76" t="n">
        <f aca="false">DATEDIF(Input!$C$23,$B155,"Y")</f>
        <v>52</v>
      </c>
      <c r="E155" s="78" t="n">
        <f aca="false">IF($B155&gt;Input!$C$31,0,Input!$C$26*(1+Input!$C$28/100)^(DATEDIF(Input!$C$7,$B155,"Y")))</f>
        <v>8877.69256193782</v>
      </c>
      <c r="F155" s="78" t="n">
        <f aca="false">-1*($E155*(Input!$C$10/100))</f>
        <v>-550.416938840145</v>
      </c>
      <c r="G155" s="78" t="n">
        <f aca="false">-1*($E155*(Input!$C$11/100))</f>
        <v>-128.726542148098</v>
      </c>
      <c r="H155" s="78" t="n">
        <f aca="false">IF($B155&lt;Input!$C$25,((Input!$C$29*(1+Input!$C$13/100)^(DATEDIF(Input!$C$7,$B155,"Y")))),0)</f>
        <v>-603.658941550665</v>
      </c>
      <c r="I155" s="78" t="n">
        <f aca="false">IF($B155&gt;Input!$C$31,0,IF($E155*(Input!$C$35/100)&gt;(Input!$C$12/12),-1*(Input!$C$12/12),-1*$E155*(Input!$C$35/100)))</f>
        <v>-443.884628096891</v>
      </c>
      <c r="J155" s="78" t="n">
        <f aca="false">IF($B155&gt;Input!$C$31,0,(-1)*($E155+$H155+$I155)*(Input!$C$8/100))</f>
        <v>-783.014899229026</v>
      </c>
      <c r="K155" s="78" t="n">
        <f aca="false">IF($B155&gt;Input!$C$31,0,(-1)*($E155+$H155+$I155)*(Input!$C$9/100))</f>
        <v>-385.243330420681</v>
      </c>
      <c r="L155" s="78" t="n">
        <f aca="false">IF($B155&lt;Input!$C$25,($E155+$F155+$G155+$H155+$I155+$J155+$K155),0)</f>
        <v>5982.74728165231</v>
      </c>
    </row>
    <row r="156" customFormat="false" ht="12.8" hidden="false" customHeight="false" outlineLevel="0" collapsed="false">
      <c r="A156" s="76" t="n">
        <v>152</v>
      </c>
      <c r="B156" s="77" t="n">
        <f aca="false">EOMONTH(Input!$C$7,A156)</f>
        <v>47542</v>
      </c>
      <c r="C156" s="76" t="n">
        <f aca="false">DATEDIF(Input!$C$23,$B156,"Y")</f>
        <v>52</v>
      </c>
      <c r="E156" s="78" t="n">
        <f aca="false">IF($B156&gt;Input!$C$31,0,Input!$C$26*(1+Input!$C$28/100)^(DATEDIF(Input!$C$7,$B156,"Y")))</f>
        <v>8877.69256193782</v>
      </c>
      <c r="F156" s="78" t="n">
        <f aca="false">-1*($E156*(Input!$C$10/100))</f>
        <v>-550.416938840145</v>
      </c>
      <c r="G156" s="78" t="n">
        <f aca="false">-1*($E156*(Input!$C$11/100))</f>
        <v>-128.726542148098</v>
      </c>
      <c r="H156" s="78" t="n">
        <f aca="false">IF($B156&lt;Input!$C$25,((Input!$C$29*(1+Input!$C$13/100)^(DATEDIF(Input!$C$7,$B156,"Y")))),0)</f>
        <v>-603.658941550665</v>
      </c>
      <c r="I156" s="78" t="n">
        <f aca="false">IF($B156&gt;Input!$C$31,0,IF($E156*(Input!$C$35/100)&gt;(Input!$C$12/12),-1*(Input!$C$12/12),-1*$E156*(Input!$C$35/100)))</f>
        <v>-443.884628096891</v>
      </c>
      <c r="J156" s="78" t="n">
        <f aca="false">IF($B156&gt;Input!$C$31,0,(-1)*($E156+$H156+$I156)*(Input!$C$8/100))</f>
        <v>-783.014899229026</v>
      </c>
      <c r="K156" s="78" t="n">
        <f aca="false">IF($B156&gt;Input!$C$31,0,(-1)*($E156+$H156+$I156)*(Input!$C$9/100))</f>
        <v>-385.243330420681</v>
      </c>
      <c r="L156" s="78" t="n">
        <f aca="false">IF($B156&lt;Input!$C$25,($E156+$F156+$G156+$H156+$I156+$J156+$K156),0)</f>
        <v>5982.74728165231</v>
      </c>
    </row>
    <row r="157" customFormat="false" ht="12.8" hidden="false" customHeight="false" outlineLevel="0" collapsed="false">
      <c r="A157" s="76" t="n">
        <v>153</v>
      </c>
      <c r="B157" s="77" t="n">
        <f aca="false">EOMONTH(Input!$C$7,A157)</f>
        <v>47573</v>
      </c>
      <c r="C157" s="76" t="n">
        <f aca="false">DATEDIF(Input!$C$23,$B157,"Y")</f>
        <v>52</v>
      </c>
      <c r="E157" s="78" t="n">
        <f aca="false">IF($B157&gt;Input!$C$31,0,Input!$C$26*(1+Input!$C$28/100)^(DATEDIF(Input!$C$7,$B157,"Y")))</f>
        <v>8877.69256193782</v>
      </c>
      <c r="F157" s="78" t="n">
        <f aca="false">-1*($E157*(Input!$C$10/100))</f>
        <v>-550.416938840145</v>
      </c>
      <c r="G157" s="78" t="n">
        <f aca="false">-1*($E157*(Input!$C$11/100))</f>
        <v>-128.726542148098</v>
      </c>
      <c r="H157" s="78" t="n">
        <f aca="false">IF($B157&lt;Input!$C$25,((Input!$C$29*(1+Input!$C$13/100)^(DATEDIF(Input!$C$7,$B157,"Y")))),0)</f>
        <v>-603.658941550665</v>
      </c>
      <c r="I157" s="78" t="n">
        <f aca="false">IF($B157&gt;Input!$C$31,0,IF($E157*(Input!$C$35/100)&gt;(Input!$C$12/12),-1*(Input!$C$12/12),-1*$E157*(Input!$C$35/100)))</f>
        <v>-443.884628096891</v>
      </c>
      <c r="J157" s="78" t="n">
        <f aca="false">IF($B157&gt;Input!$C$31,0,(-1)*($E157+$H157+$I157)*(Input!$C$8/100))</f>
        <v>-783.014899229026</v>
      </c>
      <c r="K157" s="78" t="n">
        <f aca="false">IF($B157&gt;Input!$C$31,0,(-1)*($E157+$H157+$I157)*(Input!$C$9/100))</f>
        <v>-385.243330420681</v>
      </c>
      <c r="L157" s="78" t="n">
        <f aca="false">IF($B157&lt;Input!$C$25,($E157+$F157+$G157+$H157+$I157+$J157+$K157),0)</f>
        <v>5982.74728165231</v>
      </c>
    </row>
    <row r="158" customFormat="false" ht="12.8" hidden="false" customHeight="false" outlineLevel="0" collapsed="false">
      <c r="A158" s="76" t="n">
        <v>154</v>
      </c>
      <c r="B158" s="77" t="n">
        <f aca="false">EOMONTH(Input!$C$7,A158)</f>
        <v>47603</v>
      </c>
      <c r="C158" s="76" t="n">
        <f aca="false">DATEDIF(Input!$C$23,$B158,"Y")</f>
        <v>52</v>
      </c>
      <c r="E158" s="78" t="n">
        <f aca="false">IF($B158&gt;Input!$C$31,0,Input!$C$26*(1+Input!$C$28/100)^(DATEDIF(Input!$C$7,$B158,"Y")))</f>
        <v>8877.69256193782</v>
      </c>
      <c r="F158" s="78" t="n">
        <f aca="false">-1*($E158*(Input!$C$10/100))</f>
        <v>-550.416938840145</v>
      </c>
      <c r="G158" s="78" t="n">
        <f aca="false">-1*($E158*(Input!$C$11/100))</f>
        <v>-128.726542148098</v>
      </c>
      <c r="H158" s="78" t="n">
        <f aca="false">IF($B158&lt;Input!$C$25,((Input!$C$29*(1+Input!$C$13/100)^(DATEDIF(Input!$C$7,$B158,"Y")))),0)</f>
        <v>-603.658941550665</v>
      </c>
      <c r="I158" s="78" t="n">
        <f aca="false">IF($B158&gt;Input!$C$31,0,IF($E158*(Input!$C$35/100)&gt;(Input!$C$12/12),-1*(Input!$C$12/12),-1*$E158*(Input!$C$35/100)))</f>
        <v>-443.884628096891</v>
      </c>
      <c r="J158" s="78" t="n">
        <f aca="false">IF($B158&gt;Input!$C$31,0,(-1)*($E158+$H158+$I158)*(Input!$C$8/100))</f>
        <v>-783.014899229026</v>
      </c>
      <c r="K158" s="78" t="n">
        <f aca="false">IF($B158&gt;Input!$C$31,0,(-1)*($E158+$H158+$I158)*(Input!$C$9/100))</f>
        <v>-385.243330420681</v>
      </c>
      <c r="L158" s="78" t="n">
        <f aca="false">IF($B158&lt;Input!$C$25,($E158+$F158+$G158+$H158+$I158+$J158+$K158),0)</f>
        <v>5982.74728165231</v>
      </c>
    </row>
    <row r="159" customFormat="false" ht="12.8" hidden="false" customHeight="false" outlineLevel="0" collapsed="false">
      <c r="A159" s="76" t="n">
        <v>155</v>
      </c>
      <c r="B159" s="77" t="n">
        <f aca="false">EOMONTH(Input!$C$7,A159)</f>
        <v>47634</v>
      </c>
      <c r="C159" s="76" t="n">
        <f aca="false">DATEDIF(Input!$C$23,$B159,"Y")</f>
        <v>53</v>
      </c>
      <c r="E159" s="78" t="n">
        <f aca="false">IF($B159&gt;Input!$C$31,0,Input!$C$26*(1+Input!$C$28/100)^(DATEDIF(Input!$C$7,$B159,"Y")))</f>
        <v>8877.69256193782</v>
      </c>
      <c r="F159" s="78" t="n">
        <f aca="false">-1*($E159*(Input!$C$10/100))</f>
        <v>-550.416938840145</v>
      </c>
      <c r="G159" s="78" t="n">
        <f aca="false">-1*($E159*(Input!$C$11/100))</f>
        <v>-128.726542148098</v>
      </c>
      <c r="H159" s="78" t="n">
        <f aca="false">IF($B159&lt;Input!$C$25,((Input!$C$29*(1+Input!$C$13/100)^(DATEDIF(Input!$C$7,$B159,"Y")))),0)</f>
        <v>-603.658941550665</v>
      </c>
      <c r="I159" s="78" t="n">
        <f aca="false">IF($B159&gt;Input!$C$31,0,IF($E159*(Input!$C$35/100)&gt;(Input!$C$12/12),-1*(Input!$C$12/12),-1*$E159*(Input!$C$35/100)))</f>
        <v>-443.884628096891</v>
      </c>
      <c r="J159" s="78" t="n">
        <f aca="false">IF($B159&gt;Input!$C$31,0,(-1)*($E159+$H159+$I159)*(Input!$C$8/100))</f>
        <v>-783.014899229026</v>
      </c>
      <c r="K159" s="78" t="n">
        <f aca="false">IF($B159&gt;Input!$C$31,0,(-1)*($E159+$H159+$I159)*(Input!$C$9/100))</f>
        <v>-385.243330420681</v>
      </c>
      <c r="L159" s="78" t="n">
        <f aca="false">IF($B159&lt;Input!$C$25,($E159+$F159+$G159+$H159+$I159+$J159+$K159),0)</f>
        <v>5982.74728165231</v>
      </c>
    </row>
    <row r="160" customFormat="false" ht="12.8" hidden="false" customHeight="false" outlineLevel="0" collapsed="false">
      <c r="A160" s="76" t="n">
        <v>156</v>
      </c>
      <c r="B160" s="77" t="n">
        <f aca="false">EOMONTH(Input!$C$7,A160)</f>
        <v>47664</v>
      </c>
      <c r="C160" s="76" t="n">
        <f aca="false">DATEDIF(Input!$C$23,$B160,"Y")</f>
        <v>53</v>
      </c>
      <c r="E160" s="78" t="n">
        <f aca="false">IF($B160&gt;Input!$C$31,0,Input!$C$26*(1+Input!$C$28/100)^(DATEDIF(Input!$C$7,$B160,"Y")))</f>
        <v>9055.24641317658</v>
      </c>
      <c r="F160" s="78" t="n">
        <f aca="false">-1*($E160*(Input!$C$10/100))</f>
        <v>-561.425277616948</v>
      </c>
      <c r="G160" s="78" t="n">
        <f aca="false">-1*($E160*(Input!$C$11/100))</f>
        <v>-131.30107299106</v>
      </c>
      <c r="H160" s="78" t="n">
        <f aca="false">IF($B160&lt;Input!$C$25,((Input!$C$29*(1+Input!$C$13/100)^(DATEDIF(Input!$C$7,$B160,"Y")))),0)</f>
        <v>-639.878478043705</v>
      </c>
      <c r="I160" s="78" t="n">
        <f aca="false">IF($B160&gt;Input!$C$31,0,IF($E160*(Input!$C$35/100)&gt;(Input!$C$12/12),-1*(Input!$C$12/12),-1*$E160*(Input!$C$35/100)))</f>
        <v>-452.762320658829</v>
      </c>
      <c r="J160" s="78" t="n">
        <f aca="false">IF($B160&gt;Input!$C$31,0,(-1)*($E160+$H160+$I160)*(Input!$C$8/100))</f>
        <v>-796.260561447404</v>
      </c>
      <c r="K160" s="78" t="n">
        <f aca="false">IF($B160&gt;Input!$C$31,0,(-1)*($E160+$H160+$I160)*(Input!$C$9/100))</f>
        <v>-391.760196232123</v>
      </c>
      <c r="L160" s="78" t="n">
        <f aca="false">IF($B160&lt;Input!$C$25,($E160+$F160+$G160+$H160+$I160+$J160+$K160),0)</f>
        <v>6081.85850618651</v>
      </c>
    </row>
    <row r="161" customFormat="false" ht="12.8" hidden="false" customHeight="false" outlineLevel="0" collapsed="false">
      <c r="A161" s="76" t="n">
        <v>157</v>
      </c>
      <c r="B161" s="77" t="n">
        <f aca="false">EOMONTH(Input!$C$7,A161)</f>
        <v>47695</v>
      </c>
      <c r="C161" s="76" t="n">
        <f aca="false">DATEDIF(Input!$C$23,$B161,"Y")</f>
        <v>53</v>
      </c>
      <c r="E161" s="78" t="n">
        <f aca="false">IF($B161&gt;Input!$C$31,0,Input!$C$26*(1+Input!$C$28/100)^(DATEDIF(Input!$C$7,$B161,"Y")))</f>
        <v>9055.24641317658</v>
      </c>
      <c r="F161" s="78" t="n">
        <f aca="false">-1*($E161*(Input!$C$10/100))</f>
        <v>-561.425277616948</v>
      </c>
      <c r="G161" s="78" t="n">
        <f aca="false">-1*($E161*(Input!$C$11/100))</f>
        <v>-131.30107299106</v>
      </c>
      <c r="H161" s="78" t="n">
        <f aca="false">IF($B161&lt;Input!$C$25,((Input!$C$29*(1+Input!$C$13/100)^(DATEDIF(Input!$C$7,$B161,"Y")))),0)</f>
        <v>-639.878478043705</v>
      </c>
      <c r="I161" s="78" t="n">
        <f aca="false">IF($B161&gt;Input!$C$31,0,IF($E161*(Input!$C$35/100)&gt;(Input!$C$12/12),-1*(Input!$C$12/12),-1*$E161*(Input!$C$35/100)))</f>
        <v>-452.762320658829</v>
      </c>
      <c r="J161" s="78" t="n">
        <f aca="false">IF($B161&gt;Input!$C$31,0,(-1)*($E161+$H161+$I161)*(Input!$C$8/100))</f>
        <v>-796.260561447404</v>
      </c>
      <c r="K161" s="78" t="n">
        <f aca="false">IF($B161&gt;Input!$C$31,0,(-1)*($E161+$H161+$I161)*(Input!$C$9/100))</f>
        <v>-391.760196232123</v>
      </c>
      <c r="L161" s="78" t="n">
        <f aca="false">IF($B161&lt;Input!$C$25,($E161+$F161+$G161+$H161+$I161+$J161+$K161),0)</f>
        <v>6081.85850618651</v>
      </c>
    </row>
    <row r="162" customFormat="false" ht="12.8" hidden="false" customHeight="false" outlineLevel="0" collapsed="false">
      <c r="A162" s="76" t="n">
        <v>158</v>
      </c>
      <c r="B162" s="77" t="n">
        <f aca="false">EOMONTH(Input!$C$7,A162)</f>
        <v>47726</v>
      </c>
      <c r="C162" s="76" t="n">
        <f aca="false">DATEDIF(Input!$C$23,$B162,"Y")</f>
        <v>53</v>
      </c>
      <c r="E162" s="78" t="n">
        <f aca="false">IF($B162&gt;Input!$C$31,0,Input!$C$26*(1+Input!$C$28/100)^(DATEDIF(Input!$C$7,$B162,"Y")))</f>
        <v>9055.24641317658</v>
      </c>
      <c r="F162" s="78" t="n">
        <f aca="false">-1*($E162*(Input!$C$10/100))</f>
        <v>-561.425277616948</v>
      </c>
      <c r="G162" s="78" t="n">
        <f aca="false">-1*($E162*(Input!$C$11/100))</f>
        <v>-131.30107299106</v>
      </c>
      <c r="H162" s="78" t="n">
        <f aca="false">IF($B162&lt;Input!$C$25,((Input!$C$29*(1+Input!$C$13/100)^(DATEDIF(Input!$C$7,$B162,"Y")))),0)</f>
        <v>-639.878478043705</v>
      </c>
      <c r="I162" s="78" t="n">
        <f aca="false">IF($B162&gt;Input!$C$31,0,IF($E162*(Input!$C$35/100)&gt;(Input!$C$12/12),-1*(Input!$C$12/12),-1*$E162*(Input!$C$35/100)))</f>
        <v>-452.762320658829</v>
      </c>
      <c r="J162" s="78" t="n">
        <f aca="false">IF($B162&gt;Input!$C$31,0,(-1)*($E162+$H162+$I162)*(Input!$C$8/100))</f>
        <v>-796.260561447404</v>
      </c>
      <c r="K162" s="78" t="n">
        <f aca="false">IF($B162&gt;Input!$C$31,0,(-1)*($E162+$H162+$I162)*(Input!$C$9/100))</f>
        <v>-391.760196232123</v>
      </c>
      <c r="L162" s="78" t="n">
        <f aca="false">IF($B162&lt;Input!$C$25,($E162+$F162+$G162+$H162+$I162+$J162+$K162),0)</f>
        <v>6081.85850618651</v>
      </c>
    </row>
    <row r="163" customFormat="false" ht="12.8" hidden="false" customHeight="false" outlineLevel="0" collapsed="false">
      <c r="A163" s="76" t="n">
        <v>159</v>
      </c>
      <c r="B163" s="77" t="n">
        <f aca="false">EOMONTH(Input!$C$7,A163)</f>
        <v>47756</v>
      </c>
      <c r="C163" s="76" t="n">
        <f aca="false">DATEDIF(Input!$C$23,$B163,"Y")</f>
        <v>53</v>
      </c>
      <c r="E163" s="78" t="n">
        <f aca="false">IF($B163&gt;Input!$C$31,0,Input!$C$26*(1+Input!$C$28/100)^(DATEDIF(Input!$C$7,$B163,"Y")))</f>
        <v>9055.24641317658</v>
      </c>
      <c r="F163" s="78" t="n">
        <f aca="false">-1*($E163*(Input!$C$10/100))</f>
        <v>-561.425277616948</v>
      </c>
      <c r="G163" s="78" t="n">
        <f aca="false">-1*($E163*(Input!$C$11/100))</f>
        <v>-131.30107299106</v>
      </c>
      <c r="H163" s="78" t="n">
        <f aca="false">IF($B163&lt;Input!$C$25,((Input!$C$29*(1+Input!$C$13/100)^(DATEDIF(Input!$C$7,$B163,"Y")))),0)</f>
        <v>-639.878478043705</v>
      </c>
      <c r="I163" s="78" t="n">
        <f aca="false">IF($B163&gt;Input!$C$31,0,IF($E163*(Input!$C$35/100)&gt;(Input!$C$12/12),-1*(Input!$C$12/12),-1*$E163*(Input!$C$35/100)))</f>
        <v>-452.762320658829</v>
      </c>
      <c r="J163" s="78" t="n">
        <f aca="false">IF($B163&gt;Input!$C$31,0,(-1)*($E163+$H163+$I163)*(Input!$C$8/100))</f>
        <v>-796.260561447404</v>
      </c>
      <c r="K163" s="78" t="n">
        <f aca="false">IF($B163&gt;Input!$C$31,0,(-1)*($E163+$H163+$I163)*(Input!$C$9/100))</f>
        <v>-391.760196232123</v>
      </c>
      <c r="L163" s="78" t="n">
        <f aca="false">IF($B163&lt;Input!$C$25,($E163+$F163+$G163+$H163+$I163+$J163+$K163),0)</f>
        <v>6081.85850618651</v>
      </c>
    </row>
    <row r="164" customFormat="false" ht="12.8" hidden="false" customHeight="false" outlineLevel="0" collapsed="false">
      <c r="A164" s="76" t="n">
        <v>160</v>
      </c>
      <c r="B164" s="77" t="n">
        <f aca="false">EOMONTH(Input!$C$7,A164)</f>
        <v>47787</v>
      </c>
      <c r="C164" s="76" t="n">
        <f aca="false">DATEDIF(Input!$C$23,$B164,"Y")</f>
        <v>53</v>
      </c>
      <c r="E164" s="78" t="n">
        <f aca="false">IF($B164&gt;Input!$C$31,0,Input!$C$26*(1+Input!$C$28/100)^(DATEDIF(Input!$C$7,$B164,"Y")))</f>
        <v>9055.24641317658</v>
      </c>
      <c r="F164" s="78" t="n">
        <f aca="false">-1*($E164*(Input!$C$10/100))</f>
        <v>-561.425277616948</v>
      </c>
      <c r="G164" s="78" t="n">
        <f aca="false">-1*($E164*(Input!$C$11/100))</f>
        <v>-131.30107299106</v>
      </c>
      <c r="H164" s="78" t="n">
        <f aca="false">IF($B164&lt;Input!$C$25,((Input!$C$29*(1+Input!$C$13/100)^(DATEDIF(Input!$C$7,$B164,"Y")))),0)</f>
        <v>-639.878478043705</v>
      </c>
      <c r="I164" s="78" t="n">
        <f aca="false">IF($B164&gt;Input!$C$31,0,IF($E164*(Input!$C$35/100)&gt;(Input!$C$12/12),-1*(Input!$C$12/12),-1*$E164*(Input!$C$35/100)))</f>
        <v>-452.762320658829</v>
      </c>
      <c r="J164" s="78" t="n">
        <f aca="false">IF($B164&gt;Input!$C$31,0,(-1)*($E164+$H164+$I164)*(Input!$C$8/100))</f>
        <v>-796.260561447404</v>
      </c>
      <c r="K164" s="78" t="n">
        <f aca="false">IF($B164&gt;Input!$C$31,0,(-1)*($E164+$H164+$I164)*(Input!$C$9/100))</f>
        <v>-391.760196232123</v>
      </c>
      <c r="L164" s="78" t="n">
        <f aca="false">IF($B164&lt;Input!$C$25,($E164+$F164+$G164+$H164+$I164+$J164+$K164),0)</f>
        <v>6081.85850618651</v>
      </c>
    </row>
    <row r="165" customFormat="false" ht="12.8" hidden="false" customHeight="false" outlineLevel="0" collapsed="false">
      <c r="A165" s="76" t="n">
        <v>161</v>
      </c>
      <c r="B165" s="77" t="n">
        <f aca="false">EOMONTH(Input!$C$7,A165)</f>
        <v>47817</v>
      </c>
      <c r="C165" s="76" t="n">
        <f aca="false">DATEDIF(Input!$C$23,$B165,"Y")</f>
        <v>53</v>
      </c>
      <c r="E165" s="78" t="n">
        <f aca="false">IF($B165&gt;Input!$C$31,0,Input!$C$26*(1+Input!$C$28/100)^(DATEDIF(Input!$C$7,$B165,"Y")))</f>
        <v>9055.24641317658</v>
      </c>
      <c r="F165" s="78" t="n">
        <f aca="false">-1*($E165*(Input!$C$10/100))</f>
        <v>-561.425277616948</v>
      </c>
      <c r="G165" s="78" t="n">
        <f aca="false">-1*($E165*(Input!$C$11/100))</f>
        <v>-131.30107299106</v>
      </c>
      <c r="H165" s="78" t="n">
        <f aca="false">IF($B165&lt;Input!$C$25,((Input!$C$29*(1+Input!$C$13/100)^(DATEDIF(Input!$C$7,$B165,"Y")))),0)</f>
        <v>-639.878478043705</v>
      </c>
      <c r="I165" s="78" t="n">
        <f aca="false">IF($B165&gt;Input!$C$31,0,IF($E165*(Input!$C$35/100)&gt;(Input!$C$12/12),-1*(Input!$C$12/12),-1*$E165*(Input!$C$35/100)))</f>
        <v>-452.762320658829</v>
      </c>
      <c r="J165" s="78" t="n">
        <f aca="false">IF($B165&gt;Input!$C$31,0,(-1)*($E165+$H165+$I165)*(Input!$C$8/100))</f>
        <v>-796.260561447404</v>
      </c>
      <c r="K165" s="78" t="n">
        <f aca="false">IF($B165&gt;Input!$C$31,0,(-1)*($E165+$H165+$I165)*(Input!$C$9/100))</f>
        <v>-391.760196232123</v>
      </c>
      <c r="L165" s="78" t="n">
        <f aca="false">IF($B165&lt;Input!$C$25,($E165+$F165+$G165+$H165+$I165+$J165+$K165),0)</f>
        <v>6081.85850618651</v>
      </c>
    </row>
    <row r="166" customFormat="false" ht="12.8" hidden="false" customHeight="false" outlineLevel="0" collapsed="false">
      <c r="A166" s="76" t="n">
        <v>162</v>
      </c>
      <c r="B166" s="77" t="n">
        <f aca="false">EOMONTH(Input!$C$7,A166)</f>
        <v>47848</v>
      </c>
      <c r="C166" s="76" t="n">
        <f aca="false">DATEDIF(Input!$C$23,$B166,"Y")</f>
        <v>53</v>
      </c>
      <c r="E166" s="78" t="n">
        <f aca="false">IF($B166&gt;Input!$C$31,0,Input!$C$26*(1+Input!$C$28/100)^(DATEDIF(Input!$C$7,$B166,"Y")))</f>
        <v>9055.24641317658</v>
      </c>
      <c r="F166" s="78" t="n">
        <f aca="false">-1*($E166*(Input!$C$10/100))</f>
        <v>-561.425277616948</v>
      </c>
      <c r="G166" s="78" t="n">
        <f aca="false">-1*($E166*(Input!$C$11/100))</f>
        <v>-131.30107299106</v>
      </c>
      <c r="H166" s="78" t="n">
        <f aca="false">IF($B166&lt;Input!$C$25,((Input!$C$29*(1+Input!$C$13/100)^(DATEDIF(Input!$C$7,$B166,"Y")))),0)</f>
        <v>-639.878478043705</v>
      </c>
      <c r="I166" s="78" t="n">
        <f aca="false">IF($B166&gt;Input!$C$31,0,IF($E166*(Input!$C$35/100)&gt;(Input!$C$12/12),-1*(Input!$C$12/12),-1*$E166*(Input!$C$35/100)))</f>
        <v>-452.762320658829</v>
      </c>
      <c r="J166" s="78" t="n">
        <f aca="false">IF($B166&gt;Input!$C$31,0,(-1)*($E166+$H166+$I166)*(Input!$C$8/100))</f>
        <v>-796.260561447404</v>
      </c>
      <c r="K166" s="78" t="n">
        <f aca="false">IF($B166&gt;Input!$C$31,0,(-1)*($E166+$H166+$I166)*(Input!$C$9/100))</f>
        <v>-391.760196232123</v>
      </c>
      <c r="L166" s="78" t="n">
        <f aca="false">IF($B166&lt;Input!$C$25,($E166+$F166+$G166+$H166+$I166+$J166+$K166),0)</f>
        <v>6081.85850618651</v>
      </c>
    </row>
    <row r="167" customFormat="false" ht="12.8" hidden="false" customHeight="false" outlineLevel="0" collapsed="false">
      <c r="A167" s="76" t="n">
        <v>163</v>
      </c>
      <c r="B167" s="77" t="n">
        <f aca="false">EOMONTH(Input!$C$7,A167)</f>
        <v>47879</v>
      </c>
      <c r="C167" s="76" t="n">
        <f aca="false">DATEDIF(Input!$C$23,$B167,"Y")</f>
        <v>53</v>
      </c>
      <c r="E167" s="78" t="n">
        <f aca="false">IF($B167&gt;Input!$C$31,0,Input!$C$26*(1+Input!$C$28/100)^(DATEDIF(Input!$C$7,$B167,"Y")))</f>
        <v>9055.24641317658</v>
      </c>
      <c r="F167" s="78" t="n">
        <f aca="false">-1*($E167*(Input!$C$10/100))</f>
        <v>-561.425277616948</v>
      </c>
      <c r="G167" s="78" t="n">
        <f aca="false">-1*($E167*(Input!$C$11/100))</f>
        <v>-131.30107299106</v>
      </c>
      <c r="H167" s="78" t="n">
        <f aca="false">IF($B167&lt;Input!$C$25,((Input!$C$29*(1+Input!$C$13/100)^(DATEDIF(Input!$C$7,$B167,"Y")))),0)</f>
        <v>-639.878478043705</v>
      </c>
      <c r="I167" s="78" t="n">
        <f aca="false">IF($B167&gt;Input!$C$31,0,IF($E167*(Input!$C$35/100)&gt;(Input!$C$12/12),-1*(Input!$C$12/12),-1*$E167*(Input!$C$35/100)))</f>
        <v>-452.762320658829</v>
      </c>
      <c r="J167" s="78" t="n">
        <f aca="false">IF($B167&gt;Input!$C$31,0,(-1)*($E167+$H167+$I167)*(Input!$C$8/100))</f>
        <v>-796.260561447404</v>
      </c>
      <c r="K167" s="78" t="n">
        <f aca="false">IF($B167&gt;Input!$C$31,0,(-1)*($E167+$H167+$I167)*(Input!$C$9/100))</f>
        <v>-391.760196232123</v>
      </c>
      <c r="L167" s="78" t="n">
        <f aca="false">IF($B167&lt;Input!$C$25,($E167+$F167+$G167+$H167+$I167+$J167+$K167),0)</f>
        <v>6081.85850618651</v>
      </c>
    </row>
    <row r="168" customFormat="false" ht="12.8" hidden="false" customHeight="false" outlineLevel="0" collapsed="false">
      <c r="A168" s="76" t="n">
        <v>164</v>
      </c>
      <c r="B168" s="77" t="n">
        <f aca="false">EOMONTH(Input!$C$7,A168)</f>
        <v>47907</v>
      </c>
      <c r="C168" s="76" t="n">
        <f aca="false">DATEDIF(Input!$C$23,$B168,"Y")</f>
        <v>53</v>
      </c>
      <c r="E168" s="78" t="n">
        <f aca="false">IF($B168&gt;Input!$C$31,0,Input!$C$26*(1+Input!$C$28/100)^(DATEDIF(Input!$C$7,$B168,"Y")))</f>
        <v>9055.24641317658</v>
      </c>
      <c r="F168" s="78" t="n">
        <f aca="false">-1*($E168*(Input!$C$10/100))</f>
        <v>-561.425277616948</v>
      </c>
      <c r="G168" s="78" t="n">
        <f aca="false">-1*($E168*(Input!$C$11/100))</f>
        <v>-131.30107299106</v>
      </c>
      <c r="H168" s="78" t="n">
        <f aca="false">IF($B168&lt;Input!$C$25,((Input!$C$29*(1+Input!$C$13/100)^(DATEDIF(Input!$C$7,$B168,"Y")))),0)</f>
        <v>-639.878478043705</v>
      </c>
      <c r="I168" s="78" t="n">
        <f aca="false">IF($B168&gt;Input!$C$31,0,IF($E168*(Input!$C$35/100)&gt;(Input!$C$12/12),-1*(Input!$C$12/12),-1*$E168*(Input!$C$35/100)))</f>
        <v>-452.762320658829</v>
      </c>
      <c r="J168" s="78" t="n">
        <f aca="false">IF($B168&gt;Input!$C$31,0,(-1)*($E168+$H168+$I168)*(Input!$C$8/100))</f>
        <v>-796.260561447404</v>
      </c>
      <c r="K168" s="78" t="n">
        <f aca="false">IF($B168&gt;Input!$C$31,0,(-1)*($E168+$H168+$I168)*(Input!$C$9/100))</f>
        <v>-391.760196232123</v>
      </c>
      <c r="L168" s="78" t="n">
        <f aca="false">IF($B168&lt;Input!$C$25,($E168+$F168+$G168+$H168+$I168+$J168+$K168),0)</f>
        <v>6081.85850618651</v>
      </c>
    </row>
    <row r="169" customFormat="false" ht="12.8" hidden="false" customHeight="false" outlineLevel="0" collapsed="false">
      <c r="A169" s="76" t="n">
        <v>165</v>
      </c>
      <c r="B169" s="77" t="n">
        <f aca="false">EOMONTH(Input!$C$7,A169)</f>
        <v>47938</v>
      </c>
      <c r="C169" s="76" t="n">
        <f aca="false">DATEDIF(Input!$C$23,$B169,"Y")</f>
        <v>53</v>
      </c>
      <c r="E169" s="78" t="n">
        <f aca="false">IF($B169&gt;Input!$C$31,0,Input!$C$26*(1+Input!$C$28/100)^(DATEDIF(Input!$C$7,$B169,"Y")))</f>
        <v>9055.24641317658</v>
      </c>
      <c r="F169" s="78" t="n">
        <f aca="false">-1*($E169*(Input!$C$10/100))</f>
        <v>-561.425277616948</v>
      </c>
      <c r="G169" s="78" t="n">
        <f aca="false">-1*($E169*(Input!$C$11/100))</f>
        <v>-131.30107299106</v>
      </c>
      <c r="H169" s="78" t="n">
        <f aca="false">IF($B169&lt;Input!$C$25,((Input!$C$29*(1+Input!$C$13/100)^(DATEDIF(Input!$C$7,$B169,"Y")))),0)</f>
        <v>-639.878478043705</v>
      </c>
      <c r="I169" s="78" t="n">
        <f aca="false">IF($B169&gt;Input!$C$31,0,IF($E169*(Input!$C$35/100)&gt;(Input!$C$12/12),-1*(Input!$C$12/12),-1*$E169*(Input!$C$35/100)))</f>
        <v>-452.762320658829</v>
      </c>
      <c r="J169" s="78" t="n">
        <f aca="false">IF($B169&gt;Input!$C$31,0,(-1)*($E169+$H169+$I169)*(Input!$C$8/100))</f>
        <v>-796.260561447404</v>
      </c>
      <c r="K169" s="78" t="n">
        <f aca="false">IF($B169&gt;Input!$C$31,0,(-1)*($E169+$H169+$I169)*(Input!$C$9/100))</f>
        <v>-391.760196232123</v>
      </c>
      <c r="L169" s="78" t="n">
        <f aca="false">IF($B169&lt;Input!$C$25,($E169+$F169+$G169+$H169+$I169+$J169+$K169),0)</f>
        <v>6081.85850618651</v>
      </c>
    </row>
    <row r="170" customFormat="false" ht="12.8" hidden="false" customHeight="false" outlineLevel="0" collapsed="false">
      <c r="A170" s="76" t="n">
        <v>166</v>
      </c>
      <c r="B170" s="77" t="n">
        <f aca="false">EOMONTH(Input!$C$7,A170)</f>
        <v>47968</v>
      </c>
      <c r="C170" s="76" t="n">
        <f aca="false">DATEDIF(Input!$C$23,$B170,"Y")</f>
        <v>53</v>
      </c>
      <c r="E170" s="78" t="n">
        <f aca="false">IF($B170&gt;Input!$C$31,0,Input!$C$26*(1+Input!$C$28/100)^(DATEDIF(Input!$C$7,$B170,"Y")))</f>
        <v>9055.24641317658</v>
      </c>
      <c r="F170" s="78" t="n">
        <f aca="false">-1*($E170*(Input!$C$10/100))</f>
        <v>-561.425277616948</v>
      </c>
      <c r="G170" s="78" t="n">
        <f aca="false">-1*($E170*(Input!$C$11/100))</f>
        <v>-131.30107299106</v>
      </c>
      <c r="H170" s="78" t="n">
        <f aca="false">IF($B170&lt;Input!$C$25,((Input!$C$29*(1+Input!$C$13/100)^(DATEDIF(Input!$C$7,$B170,"Y")))),0)</f>
        <v>-639.878478043705</v>
      </c>
      <c r="I170" s="78" t="n">
        <f aca="false">IF($B170&gt;Input!$C$31,0,IF($E170*(Input!$C$35/100)&gt;(Input!$C$12/12),-1*(Input!$C$12/12),-1*$E170*(Input!$C$35/100)))</f>
        <v>-452.762320658829</v>
      </c>
      <c r="J170" s="78" t="n">
        <f aca="false">IF($B170&gt;Input!$C$31,0,(-1)*($E170+$H170+$I170)*(Input!$C$8/100))</f>
        <v>-796.260561447404</v>
      </c>
      <c r="K170" s="78" t="n">
        <f aca="false">IF($B170&gt;Input!$C$31,0,(-1)*($E170+$H170+$I170)*(Input!$C$9/100))</f>
        <v>-391.760196232123</v>
      </c>
      <c r="L170" s="78" t="n">
        <f aca="false">IF($B170&lt;Input!$C$25,($E170+$F170+$G170+$H170+$I170+$J170+$K170),0)</f>
        <v>6081.85850618651</v>
      </c>
    </row>
    <row r="171" customFormat="false" ht="12.8" hidden="false" customHeight="false" outlineLevel="0" collapsed="false">
      <c r="A171" s="76" t="n">
        <v>167</v>
      </c>
      <c r="B171" s="77" t="n">
        <f aca="false">EOMONTH(Input!$C$7,A171)</f>
        <v>47999</v>
      </c>
      <c r="C171" s="76" t="n">
        <f aca="false">DATEDIF(Input!$C$23,$B171,"Y")</f>
        <v>54</v>
      </c>
      <c r="E171" s="78" t="n">
        <f aca="false">IF($B171&gt;Input!$C$31,0,Input!$C$26*(1+Input!$C$28/100)^(DATEDIF(Input!$C$7,$B171,"Y")))</f>
        <v>9055.24641317658</v>
      </c>
      <c r="F171" s="78" t="n">
        <f aca="false">-1*($E171*(Input!$C$10/100))</f>
        <v>-561.425277616948</v>
      </c>
      <c r="G171" s="78" t="n">
        <f aca="false">-1*($E171*(Input!$C$11/100))</f>
        <v>-131.30107299106</v>
      </c>
      <c r="H171" s="78" t="n">
        <f aca="false">IF($B171&lt;Input!$C$25,((Input!$C$29*(1+Input!$C$13/100)^(DATEDIF(Input!$C$7,$B171,"Y")))),0)</f>
        <v>-639.878478043705</v>
      </c>
      <c r="I171" s="78" t="n">
        <f aca="false">IF($B171&gt;Input!$C$31,0,IF($E171*(Input!$C$35/100)&gt;(Input!$C$12/12),-1*(Input!$C$12/12),-1*$E171*(Input!$C$35/100)))</f>
        <v>-452.762320658829</v>
      </c>
      <c r="J171" s="78" t="n">
        <f aca="false">IF($B171&gt;Input!$C$31,0,(-1)*($E171+$H171+$I171)*(Input!$C$8/100))</f>
        <v>-796.260561447404</v>
      </c>
      <c r="K171" s="78" t="n">
        <f aca="false">IF($B171&gt;Input!$C$31,0,(-1)*($E171+$H171+$I171)*(Input!$C$9/100))</f>
        <v>-391.760196232123</v>
      </c>
      <c r="L171" s="78" t="n">
        <f aca="false">IF($B171&lt;Input!$C$25,($E171+$F171+$G171+$H171+$I171+$J171+$K171),0)</f>
        <v>6081.85850618651</v>
      </c>
    </row>
    <row r="172" customFormat="false" ht="12.8" hidden="false" customHeight="false" outlineLevel="0" collapsed="false">
      <c r="A172" s="76" t="n">
        <v>168</v>
      </c>
      <c r="B172" s="77" t="n">
        <f aca="false">EOMONTH(Input!$C$7,A172)</f>
        <v>48029</v>
      </c>
      <c r="C172" s="76" t="n">
        <f aca="false">DATEDIF(Input!$C$23,$B172,"Y")</f>
        <v>54</v>
      </c>
      <c r="E172" s="78" t="n">
        <f aca="false">IF($B172&gt;Input!$C$31,0,Input!$C$26*(1+Input!$C$28/100)^(DATEDIF(Input!$C$7,$B172,"Y")))</f>
        <v>9236.35134144011</v>
      </c>
      <c r="F172" s="78" t="n">
        <f aca="false">-1*($E172*(Input!$C$10/100))</f>
        <v>-572.653783169287</v>
      </c>
      <c r="G172" s="78" t="n">
        <f aca="false">-1*($E172*(Input!$C$11/100))</f>
        <v>-133.927094450882</v>
      </c>
      <c r="H172" s="78" t="n">
        <f aca="false">IF($B172&lt;Input!$C$25,((Input!$C$29*(1+Input!$C$13/100)^(DATEDIF(Input!$C$7,$B172,"Y")))),0)</f>
        <v>-678.271186726328</v>
      </c>
      <c r="I172" s="78" t="n">
        <f aca="false">IF($B172&gt;Input!$C$31,0,IF($E172*(Input!$C$35/100)&gt;(Input!$C$12/12),-1*(Input!$C$12/12),-1*$E172*(Input!$C$35/100)))</f>
        <v>-461.817567072005</v>
      </c>
      <c r="J172" s="78" t="n">
        <f aca="false">IF($B172&gt;Input!$C$31,0,(-1)*($E172+$H172+$I172)*(Input!$C$8/100))</f>
        <v>-809.626258764177</v>
      </c>
      <c r="K172" s="78" t="n">
        <f aca="false">IF($B172&gt;Input!$C$31,0,(-1)*($E172+$H172+$I172)*(Input!$C$9/100))</f>
        <v>-398.336119311975</v>
      </c>
      <c r="L172" s="78" t="n">
        <f aca="false">IF($B172&lt;Input!$C$25,($E172+$F172+$G172+$H172+$I172+$J172+$K172),0)</f>
        <v>6181.71933194545</v>
      </c>
    </row>
    <row r="173" customFormat="false" ht="12.8" hidden="false" customHeight="false" outlineLevel="0" collapsed="false">
      <c r="A173" s="76" t="n">
        <v>169</v>
      </c>
      <c r="B173" s="77" t="n">
        <f aca="false">EOMONTH(Input!$C$7,A173)</f>
        <v>48060</v>
      </c>
      <c r="C173" s="76" t="n">
        <f aca="false">DATEDIF(Input!$C$23,$B173,"Y")</f>
        <v>54</v>
      </c>
      <c r="E173" s="78" t="n">
        <f aca="false">IF($B173&gt;Input!$C$31,0,Input!$C$26*(1+Input!$C$28/100)^(DATEDIF(Input!$C$7,$B173,"Y")))</f>
        <v>9236.35134144011</v>
      </c>
      <c r="F173" s="78" t="n">
        <f aca="false">-1*($E173*(Input!$C$10/100))</f>
        <v>-572.653783169287</v>
      </c>
      <c r="G173" s="78" t="n">
        <f aca="false">-1*($E173*(Input!$C$11/100))</f>
        <v>-133.927094450882</v>
      </c>
      <c r="H173" s="78" t="n">
        <f aca="false">IF($B173&lt;Input!$C$25,((Input!$C$29*(1+Input!$C$13/100)^(DATEDIF(Input!$C$7,$B173,"Y")))),0)</f>
        <v>-678.271186726328</v>
      </c>
      <c r="I173" s="78" t="n">
        <f aca="false">IF($B173&gt;Input!$C$31,0,IF($E173*(Input!$C$35/100)&gt;(Input!$C$12/12),-1*(Input!$C$12/12),-1*$E173*(Input!$C$35/100)))</f>
        <v>-461.817567072005</v>
      </c>
      <c r="J173" s="78" t="n">
        <f aca="false">IF($B173&gt;Input!$C$31,0,(-1)*($E173+$H173+$I173)*(Input!$C$8/100))</f>
        <v>-809.626258764177</v>
      </c>
      <c r="K173" s="78" t="n">
        <f aca="false">IF($B173&gt;Input!$C$31,0,(-1)*($E173+$H173+$I173)*(Input!$C$9/100))</f>
        <v>-398.336119311975</v>
      </c>
      <c r="L173" s="78" t="n">
        <f aca="false">IF($B173&lt;Input!$C$25,($E173+$F173+$G173+$H173+$I173+$J173+$K173),0)</f>
        <v>6181.71933194545</v>
      </c>
    </row>
    <row r="174" customFormat="false" ht="12.8" hidden="false" customHeight="false" outlineLevel="0" collapsed="false">
      <c r="A174" s="76" t="n">
        <v>170</v>
      </c>
      <c r="B174" s="77" t="n">
        <f aca="false">EOMONTH(Input!$C$7,A174)</f>
        <v>48091</v>
      </c>
      <c r="C174" s="76" t="n">
        <f aca="false">DATEDIF(Input!$C$23,$B174,"Y")</f>
        <v>54</v>
      </c>
      <c r="E174" s="78" t="n">
        <f aca="false">IF($B174&gt;Input!$C$31,0,Input!$C$26*(1+Input!$C$28/100)^(DATEDIF(Input!$C$7,$B174,"Y")))</f>
        <v>9236.35134144011</v>
      </c>
      <c r="F174" s="78" t="n">
        <f aca="false">-1*($E174*(Input!$C$10/100))</f>
        <v>-572.653783169287</v>
      </c>
      <c r="G174" s="78" t="n">
        <f aca="false">-1*($E174*(Input!$C$11/100))</f>
        <v>-133.927094450882</v>
      </c>
      <c r="H174" s="78" t="n">
        <f aca="false">IF($B174&lt;Input!$C$25,((Input!$C$29*(1+Input!$C$13/100)^(DATEDIF(Input!$C$7,$B174,"Y")))),0)</f>
        <v>-678.271186726328</v>
      </c>
      <c r="I174" s="78" t="n">
        <f aca="false">IF($B174&gt;Input!$C$31,0,IF($E174*(Input!$C$35/100)&gt;(Input!$C$12/12),-1*(Input!$C$12/12),-1*$E174*(Input!$C$35/100)))</f>
        <v>-461.817567072005</v>
      </c>
      <c r="J174" s="78" t="n">
        <f aca="false">IF($B174&gt;Input!$C$31,0,(-1)*($E174+$H174+$I174)*(Input!$C$8/100))</f>
        <v>-809.626258764177</v>
      </c>
      <c r="K174" s="78" t="n">
        <f aca="false">IF($B174&gt;Input!$C$31,0,(-1)*($E174+$H174+$I174)*(Input!$C$9/100))</f>
        <v>-398.336119311975</v>
      </c>
      <c r="L174" s="78" t="n">
        <f aca="false">IF($B174&lt;Input!$C$25,($E174+$F174+$G174+$H174+$I174+$J174+$K174),0)</f>
        <v>6181.71933194545</v>
      </c>
    </row>
    <row r="175" customFormat="false" ht="12.8" hidden="false" customHeight="false" outlineLevel="0" collapsed="false">
      <c r="A175" s="76" t="n">
        <v>171</v>
      </c>
      <c r="B175" s="77" t="n">
        <f aca="false">EOMONTH(Input!$C$7,A175)</f>
        <v>48121</v>
      </c>
      <c r="C175" s="76" t="n">
        <f aca="false">DATEDIF(Input!$C$23,$B175,"Y")</f>
        <v>54</v>
      </c>
      <c r="E175" s="78" t="n">
        <f aca="false">IF($B175&gt;Input!$C$31,0,Input!$C$26*(1+Input!$C$28/100)^(DATEDIF(Input!$C$7,$B175,"Y")))</f>
        <v>9236.35134144011</v>
      </c>
      <c r="F175" s="78" t="n">
        <f aca="false">-1*($E175*(Input!$C$10/100))</f>
        <v>-572.653783169287</v>
      </c>
      <c r="G175" s="78" t="n">
        <f aca="false">-1*($E175*(Input!$C$11/100))</f>
        <v>-133.927094450882</v>
      </c>
      <c r="H175" s="78" t="n">
        <f aca="false">IF($B175&lt;Input!$C$25,((Input!$C$29*(1+Input!$C$13/100)^(DATEDIF(Input!$C$7,$B175,"Y")))),0)</f>
        <v>-678.271186726328</v>
      </c>
      <c r="I175" s="78" t="n">
        <f aca="false">IF($B175&gt;Input!$C$31,0,IF($E175*(Input!$C$35/100)&gt;(Input!$C$12/12),-1*(Input!$C$12/12),-1*$E175*(Input!$C$35/100)))</f>
        <v>-461.817567072005</v>
      </c>
      <c r="J175" s="78" t="n">
        <f aca="false">IF($B175&gt;Input!$C$31,0,(-1)*($E175+$H175+$I175)*(Input!$C$8/100))</f>
        <v>-809.626258764177</v>
      </c>
      <c r="K175" s="78" t="n">
        <f aca="false">IF($B175&gt;Input!$C$31,0,(-1)*($E175+$H175+$I175)*(Input!$C$9/100))</f>
        <v>-398.336119311975</v>
      </c>
      <c r="L175" s="78" t="n">
        <f aca="false">IF($B175&lt;Input!$C$25,($E175+$F175+$G175+$H175+$I175+$J175+$K175),0)</f>
        <v>6181.71933194545</v>
      </c>
    </row>
    <row r="176" customFormat="false" ht="12.8" hidden="false" customHeight="false" outlineLevel="0" collapsed="false">
      <c r="A176" s="76" t="n">
        <v>172</v>
      </c>
      <c r="B176" s="77" t="n">
        <f aca="false">EOMONTH(Input!$C$7,A176)</f>
        <v>48152</v>
      </c>
      <c r="C176" s="76" t="n">
        <f aca="false">DATEDIF(Input!$C$23,$B176,"Y")</f>
        <v>54</v>
      </c>
      <c r="E176" s="78" t="n">
        <f aca="false">IF($B176&gt;Input!$C$31,0,Input!$C$26*(1+Input!$C$28/100)^(DATEDIF(Input!$C$7,$B176,"Y")))</f>
        <v>9236.35134144011</v>
      </c>
      <c r="F176" s="78" t="n">
        <f aca="false">-1*($E176*(Input!$C$10/100))</f>
        <v>-572.653783169287</v>
      </c>
      <c r="G176" s="78" t="n">
        <f aca="false">-1*($E176*(Input!$C$11/100))</f>
        <v>-133.927094450882</v>
      </c>
      <c r="H176" s="78" t="n">
        <f aca="false">IF($B176&lt;Input!$C$25,((Input!$C$29*(1+Input!$C$13/100)^(DATEDIF(Input!$C$7,$B176,"Y")))),0)</f>
        <v>-678.271186726328</v>
      </c>
      <c r="I176" s="78" t="n">
        <f aca="false">IF($B176&gt;Input!$C$31,0,IF($E176*(Input!$C$35/100)&gt;(Input!$C$12/12),-1*(Input!$C$12/12),-1*$E176*(Input!$C$35/100)))</f>
        <v>-461.817567072005</v>
      </c>
      <c r="J176" s="78" t="n">
        <f aca="false">IF($B176&gt;Input!$C$31,0,(-1)*($E176+$H176+$I176)*(Input!$C$8/100))</f>
        <v>-809.626258764177</v>
      </c>
      <c r="K176" s="78" t="n">
        <f aca="false">IF($B176&gt;Input!$C$31,0,(-1)*($E176+$H176+$I176)*(Input!$C$9/100))</f>
        <v>-398.336119311975</v>
      </c>
      <c r="L176" s="78" t="n">
        <f aca="false">IF($B176&lt;Input!$C$25,($E176+$F176+$G176+$H176+$I176+$J176+$K176),0)</f>
        <v>6181.71933194545</v>
      </c>
    </row>
    <row r="177" customFormat="false" ht="12.8" hidden="false" customHeight="false" outlineLevel="0" collapsed="false">
      <c r="A177" s="76" t="n">
        <v>173</v>
      </c>
      <c r="B177" s="77" t="n">
        <f aca="false">EOMONTH(Input!$C$7,A177)</f>
        <v>48182</v>
      </c>
      <c r="C177" s="76" t="n">
        <f aca="false">DATEDIF(Input!$C$23,$B177,"Y")</f>
        <v>54</v>
      </c>
      <c r="E177" s="78" t="n">
        <f aca="false">IF($B177&gt;Input!$C$31,0,Input!$C$26*(1+Input!$C$28/100)^(DATEDIF(Input!$C$7,$B177,"Y")))</f>
        <v>9236.35134144011</v>
      </c>
      <c r="F177" s="78" t="n">
        <f aca="false">-1*($E177*(Input!$C$10/100))</f>
        <v>-572.653783169287</v>
      </c>
      <c r="G177" s="78" t="n">
        <f aca="false">-1*($E177*(Input!$C$11/100))</f>
        <v>-133.927094450882</v>
      </c>
      <c r="H177" s="78" t="n">
        <f aca="false">IF($B177&lt;Input!$C$25,((Input!$C$29*(1+Input!$C$13/100)^(DATEDIF(Input!$C$7,$B177,"Y")))),0)</f>
        <v>-678.271186726328</v>
      </c>
      <c r="I177" s="78" t="n">
        <f aca="false">IF($B177&gt;Input!$C$31,0,IF($E177*(Input!$C$35/100)&gt;(Input!$C$12/12),-1*(Input!$C$12/12),-1*$E177*(Input!$C$35/100)))</f>
        <v>-461.817567072005</v>
      </c>
      <c r="J177" s="78" t="n">
        <f aca="false">IF($B177&gt;Input!$C$31,0,(-1)*($E177+$H177+$I177)*(Input!$C$8/100))</f>
        <v>-809.626258764177</v>
      </c>
      <c r="K177" s="78" t="n">
        <f aca="false">IF($B177&gt;Input!$C$31,0,(-1)*($E177+$H177+$I177)*(Input!$C$9/100))</f>
        <v>-398.336119311975</v>
      </c>
      <c r="L177" s="78" t="n">
        <f aca="false">IF($B177&lt;Input!$C$25,($E177+$F177+$G177+$H177+$I177+$J177+$K177),0)</f>
        <v>6181.71933194545</v>
      </c>
    </row>
    <row r="178" customFormat="false" ht="12.8" hidden="false" customHeight="false" outlineLevel="0" collapsed="false">
      <c r="A178" s="76" t="n">
        <v>174</v>
      </c>
      <c r="B178" s="77" t="n">
        <f aca="false">EOMONTH(Input!$C$7,A178)</f>
        <v>48213</v>
      </c>
      <c r="C178" s="76" t="n">
        <f aca="false">DATEDIF(Input!$C$23,$B178,"Y")</f>
        <v>54</v>
      </c>
      <c r="E178" s="78" t="n">
        <f aca="false">IF($B178&gt;Input!$C$31,0,Input!$C$26*(1+Input!$C$28/100)^(DATEDIF(Input!$C$7,$B178,"Y")))</f>
        <v>9236.35134144011</v>
      </c>
      <c r="F178" s="78" t="n">
        <f aca="false">-1*($E178*(Input!$C$10/100))</f>
        <v>-572.653783169287</v>
      </c>
      <c r="G178" s="78" t="n">
        <f aca="false">-1*($E178*(Input!$C$11/100))</f>
        <v>-133.927094450882</v>
      </c>
      <c r="H178" s="78" t="n">
        <f aca="false">IF($B178&lt;Input!$C$25,((Input!$C$29*(1+Input!$C$13/100)^(DATEDIF(Input!$C$7,$B178,"Y")))),0)</f>
        <v>-678.271186726328</v>
      </c>
      <c r="I178" s="78" t="n">
        <f aca="false">IF($B178&gt;Input!$C$31,0,IF($E178*(Input!$C$35/100)&gt;(Input!$C$12/12),-1*(Input!$C$12/12),-1*$E178*(Input!$C$35/100)))</f>
        <v>-461.817567072005</v>
      </c>
      <c r="J178" s="78" t="n">
        <f aca="false">IF($B178&gt;Input!$C$31,0,(-1)*($E178+$H178+$I178)*(Input!$C$8/100))</f>
        <v>-809.626258764177</v>
      </c>
      <c r="K178" s="78" t="n">
        <f aca="false">IF($B178&gt;Input!$C$31,0,(-1)*($E178+$H178+$I178)*(Input!$C$9/100))</f>
        <v>-398.336119311975</v>
      </c>
      <c r="L178" s="78" t="n">
        <f aca="false">IF($B178&lt;Input!$C$25,($E178+$F178+$G178+$H178+$I178+$J178+$K178),0)</f>
        <v>6181.71933194545</v>
      </c>
    </row>
    <row r="179" customFormat="false" ht="12.8" hidden="false" customHeight="false" outlineLevel="0" collapsed="false">
      <c r="A179" s="76" t="n">
        <v>175</v>
      </c>
      <c r="B179" s="77" t="n">
        <f aca="false">EOMONTH(Input!$C$7,A179)</f>
        <v>48244</v>
      </c>
      <c r="C179" s="76" t="n">
        <f aca="false">DATEDIF(Input!$C$23,$B179,"Y")</f>
        <v>54</v>
      </c>
      <c r="E179" s="78" t="n">
        <f aca="false">IF($B179&gt;Input!$C$31,0,Input!$C$26*(1+Input!$C$28/100)^(DATEDIF(Input!$C$7,$B179,"Y")))</f>
        <v>9236.35134144011</v>
      </c>
      <c r="F179" s="78" t="n">
        <f aca="false">-1*($E179*(Input!$C$10/100))</f>
        <v>-572.653783169287</v>
      </c>
      <c r="G179" s="78" t="n">
        <f aca="false">-1*($E179*(Input!$C$11/100))</f>
        <v>-133.927094450882</v>
      </c>
      <c r="H179" s="78" t="n">
        <f aca="false">IF($B179&lt;Input!$C$25,((Input!$C$29*(1+Input!$C$13/100)^(DATEDIF(Input!$C$7,$B179,"Y")))),0)</f>
        <v>-678.271186726328</v>
      </c>
      <c r="I179" s="78" t="n">
        <f aca="false">IF($B179&gt;Input!$C$31,0,IF($E179*(Input!$C$35/100)&gt;(Input!$C$12/12),-1*(Input!$C$12/12),-1*$E179*(Input!$C$35/100)))</f>
        <v>-461.817567072005</v>
      </c>
      <c r="J179" s="78" t="n">
        <f aca="false">IF($B179&gt;Input!$C$31,0,(-1)*($E179+$H179+$I179)*(Input!$C$8/100))</f>
        <v>-809.626258764177</v>
      </c>
      <c r="K179" s="78" t="n">
        <f aca="false">IF($B179&gt;Input!$C$31,0,(-1)*($E179+$H179+$I179)*(Input!$C$9/100))</f>
        <v>-398.336119311975</v>
      </c>
      <c r="L179" s="78" t="n">
        <f aca="false">IF($B179&lt;Input!$C$25,($E179+$F179+$G179+$H179+$I179+$J179+$K179),0)</f>
        <v>6181.71933194545</v>
      </c>
    </row>
    <row r="180" customFormat="false" ht="12.8" hidden="false" customHeight="false" outlineLevel="0" collapsed="false">
      <c r="A180" s="76" t="n">
        <v>176</v>
      </c>
      <c r="B180" s="77" t="n">
        <f aca="false">EOMONTH(Input!$C$7,A180)</f>
        <v>48273</v>
      </c>
      <c r="C180" s="76" t="n">
        <f aca="false">DATEDIF(Input!$C$23,$B180,"Y")</f>
        <v>54</v>
      </c>
      <c r="E180" s="78" t="n">
        <f aca="false">IF($B180&gt;Input!$C$31,0,Input!$C$26*(1+Input!$C$28/100)^(DATEDIF(Input!$C$7,$B180,"Y")))</f>
        <v>9236.35134144011</v>
      </c>
      <c r="F180" s="78" t="n">
        <f aca="false">-1*($E180*(Input!$C$10/100))</f>
        <v>-572.653783169287</v>
      </c>
      <c r="G180" s="78" t="n">
        <f aca="false">-1*($E180*(Input!$C$11/100))</f>
        <v>-133.927094450882</v>
      </c>
      <c r="H180" s="78" t="n">
        <f aca="false">IF($B180&lt;Input!$C$25,((Input!$C$29*(1+Input!$C$13/100)^(DATEDIF(Input!$C$7,$B180,"Y")))),0)</f>
        <v>-678.271186726328</v>
      </c>
      <c r="I180" s="78" t="n">
        <f aca="false">IF($B180&gt;Input!$C$31,0,IF($E180*(Input!$C$35/100)&gt;(Input!$C$12/12),-1*(Input!$C$12/12),-1*$E180*(Input!$C$35/100)))</f>
        <v>-461.817567072005</v>
      </c>
      <c r="J180" s="78" t="n">
        <f aca="false">IF($B180&gt;Input!$C$31,0,(-1)*($E180+$H180+$I180)*(Input!$C$8/100))</f>
        <v>-809.626258764177</v>
      </c>
      <c r="K180" s="78" t="n">
        <f aca="false">IF($B180&gt;Input!$C$31,0,(-1)*($E180+$H180+$I180)*(Input!$C$9/100))</f>
        <v>-398.336119311975</v>
      </c>
      <c r="L180" s="78" t="n">
        <f aca="false">IF($B180&lt;Input!$C$25,($E180+$F180+$G180+$H180+$I180+$J180+$K180),0)</f>
        <v>6181.71933194545</v>
      </c>
    </row>
    <row r="181" customFormat="false" ht="12.8" hidden="false" customHeight="false" outlineLevel="0" collapsed="false">
      <c r="A181" s="76" t="n">
        <v>177</v>
      </c>
      <c r="B181" s="77" t="n">
        <f aca="false">EOMONTH(Input!$C$7,A181)</f>
        <v>48304</v>
      </c>
      <c r="C181" s="76" t="n">
        <f aca="false">DATEDIF(Input!$C$23,$B181,"Y")</f>
        <v>54</v>
      </c>
      <c r="E181" s="78" t="n">
        <f aca="false">IF($B181&gt;Input!$C$31,0,Input!$C$26*(1+Input!$C$28/100)^(DATEDIF(Input!$C$7,$B181,"Y")))</f>
        <v>9236.35134144011</v>
      </c>
      <c r="F181" s="78" t="n">
        <f aca="false">-1*($E181*(Input!$C$10/100))</f>
        <v>-572.653783169287</v>
      </c>
      <c r="G181" s="78" t="n">
        <f aca="false">-1*($E181*(Input!$C$11/100))</f>
        <v>-133.927094450882</v>
      </c>
      <c r="H181" s="78" t="n">
        <f aca="false">IF($B181&lt;Input!$C$25,((Input!$C$29*(1+Input!$C$13/100)^(DATEDIF(Input!$C$7,$B181,"Y")))),0)</f>
        <v>-678.271186726328</v>
      </c>
      <c r="I181" s="78" t="n">
        <f aca="false">IF($B181&gt;Input!$C$31,0,IF($E181*(Input!$C$35/100)&gt;(Input!$C$12/12),-1*(Input!$C$12/12),-1*$E181*(Input!$C$35/100)))</f>
        <v>-461.817567072005</v>
      </c>
      <c r="J181" s="78" t="n">
        <f aca="false">IF($B181&gt;Input!$C$31,0,(-1)*($E181+$H181+$I181)*(Input!$C$8/100))</f>
        <v>-809.626258764177</v>
      </c>
      <c r="K181" s="78" t="n">
        <f aca="false">IF($B181&gt;Input!$C$31,0,(-1)*($E181+$H181+$I181)*(Input!$C$9/100))</f>
        <v>-398.336119311975</v>
      </c>
      <c r="L181" s="78" t="n">
        <f aca="false">IF($B181&lt;Input!$C$25,($E181+$F181+$G181+$H181+$I181+$J181+$K181),0)</f>
        <v>6181.71933194545</v>
      </c>
    </row>
    <row r="182" customFormat="false" ht="12.8" hidden="false" customHeight="false" outlineLevel="0" collapsed="false">
      <c r="A182" s="76" t="n">
        <v>178</v>
      </c>
      <c r="B182" s="77" t="n">
        <f aca="false">EOMONTH(Input!$C$7,A182)</f>
        <v>48334</v>
      </c>
      <c r="C182" s="76" t="n">
        <f aca="false">DATEDIF(Input!$C$23,$B182,"Y")</f>
        <v>54</v>
      </c>
      <c r="E182" s="78" t="n">
        <f aca="false">IF($B182&gt;Input!$C$31,0,Input!$C$26*(1+Input!$C$28/100)^(DATEDIF(Input!$C$7,$B182,"Y")))</f>
        <v>9236.35134144011</v>
      </c>
      <c r="F182" s="78" t="n">
        <f aca="false">-1*($E182*(Input!$C$10/100))</f>
        <v>-572.653783169287</v>
      </c>
      <c r="G182" s="78" t="n">
        <f aca="false">-1*($E182*(Input!$C$11/100))</f>
        <v>-133.927094450882</v>
      </c>
      <c r="H182" s="78" t="n">
        <f aca="false">IF($B182&lt;Input!$C$25,((Input!$C$29*(1+Input!$C$13/100)^(DATEDIF(Input!$C$7,$B182,"Y")))),0)</f>
        <v>-678.271186726328</v>
      </c>
      <c r="I182" s="78" t="n">
        <f aca="false">IF($B182&gt;Input!$C$31,0,IF($E182*(Input!$C$35/100)&gt;(Input!$C$12/12),-1*(Input!$C$12/12),-1*$E182*(Input!$C$35/100)))</f>
        <v>-461.817567072005</v>
      </c>
      <c r="J182" s="78" t="n">
        <f aca="false">IF($B182&gt;Input!$C$31,0,(-1)*($E182+$H182+$I182)*(Input!$C$8/100))</f>
        <v>-809.626258764177</v>
      </c>
      <c r="K182" s="78" t="n">
        <f aca="false">IF($B182&gt;Input!$C$31,0,(-1)*($E182+$H182+$I182)*(Input!$C$9/100))</f>
        <v>-398.336119311975</v>
      </c>
      <c r="L182" s="78" t="n">
        <f aca="false">IF($B182&lt;Input!$C$25,($E182+$F182+$G182+$H182+$I182+$J182+$K182),0)</f>
        <v>6181.71933194545</v>
      </c>
    </row>
    <row r="183" customFormat="false" ht="12.8" hidden="false" customHeight="false" outlineLevel="0" collapsed="false">
      <c r="A183" s="76" t="n">
        <v>179</v>
      </c>
      <c r="B183" s="77" t="n">
        <f aca="false">EOMONTH(Input!$C$7,A183)</f>
        <v>48365</v>
      </c>
      <c r="C183" s="76" t="n">
        <f aca="false">DATEDIF(Input!$C$23,$B183,"Y")</f>
        <v>55</v>
      </c>
      <c r="E183" s="78" t="n">
        <f aca="false">IF($B183&gt;Input!$C$31,0,Input!$C$26*(1+Input!$C$28/100)^(DATEDIF(Input!$C$7,$B183,"Y")))</f>
        <v>9236.35134144011</v>
      </c>
      <c r="F183" s="78" t="n">
        <f aca="false">-1*($E183*(Input!$C$10/100))</f>
        <v>-572.653783169287</v>
      </c>
      <c r="G183" s="78" t="n">
        <f aca="false">-1*($E183*(Input!$C$11/100))</f>
        <v>-133.927094450882</v>
      </c>
      <c r="H183" s="78" t="n">
        <f aca="false">IF($B183&lt;Input!$C$25,((Input!$C$29*(1+Input!$C$13/100)^(DATEDIF(Input!$C$7,$B183,"Y")))),0)</f>
        <v>-678.271186726328</v>
      </c>
      <c r="I183" s="78" t="n">
        <f aca="false">IF($B183&gt;Input!$C$31,0,IF($E183*(Input!$C$35/100)&gt;(Input!$C$12/12),-1*(Input!$C$12/12),-1*$E183*(Input!$C$35/100)))</f>
        <v>-461.817567072005</v>
      </c>
      <c r="J183" s="78" t="n">
        <f aca="false">IF($B183&gt;Input!$C$31,0,(-1)*($E183+$H183+$I183)*(Input!$C$8/100))</f>
        <v>-809.626258764177</v>
      </c>
      <c r="K183" s="78" t="n">
        <f aca="false">IF($B183&gt;Input!$C$31,0,(-1)*($E183+$H183+$I183)*(Input!$C$9/100))</f>
        <v>-398.336119311975</v>
      </c>
      <c r="L183" s="78" t="n">
        <f aca="false">IF($B183&lt;Input!$C$25,($E183+$F183+$G183+$H183+$I183+$J183+$K183),0)</f>
        <v>6181.71933194545</v>
      </c>
    </row>
    <row r="184" customFormat="false" ht="12.8" hidden="false" customHeight="false" outlineLevel="0" collapsed="false">
      <c r="A184" s="76" t="n">
        <v>180</v>
      </c>
      <c r="B184" s="77" t="n">
        <f aca="false">EOMONTH(Input!$C$7,A184)</f>
        <v>48395</v>
      </c>
      <c r="C184" s="76" t="n">
        <f aca="false">DATEDIF(Input!$C$23,$B184,"Y")</f>
        <v>55</v>
      </c>
      <c r="E184" s="78" t="n">
        <f aca="false">IF($B184&gt;Input!$C$31,0,Input!$C$26*(1+Input!$C$28/100)^(DATEDIF(Input!$C$7,$B184,"Y")))</f>
        <v>9421.07836826891</v>
      </c>
      <c r="F184" s="78" t="n">
        <f aca="false">-1*($E184*(Input!$C$10/100))</f>
        <v>-584.106858832672</v>
      </c>
      <c r="G184" s="78" t="n">
        <f aca="false">-1*($E184*(Input!$C$11/100))</f>
        <v>-136.605636339899</v>
      </c>
      <c r="H184" s="78" t="n">
        <f aca="false">IF($B184&lt;Input!$C$25,((Input!$C$29*(1+Input!$C$13/100)^(DATEDIF(Input!$C$7,$B184,"Y")))),0)</f>
        <v>-718.967457929907</v>
      </c>
      <c r="I184" s="78" t="n">
        <f aca="false">IF($B184&gt;Input!$C$31,0,IF($E184*(Input!$C$35/100)&gt;(Input!$C$12/12),-1*(Input!$C$12/12),-1*$E184*(Input!$C$35/100)))</f>
        <v>-471.053918413445</v>
      </c>
      <c r="J184" s="78" t="n">
        <f aca="false">IF($B184&gt;Input!$C$31,0,(-1)*($E184+$H184+$I184)*(Input!$C$8/100))</f>
        <v>-823.105699192556</v>
      </c>
      <c r="K184" s="78" t="n">
        <f aca="false">IF($B184&gt;Input!$C$31,0,(-1)*($E184+$H184+$I184)*(Input!$C$9/100))</f>
        <v>-404.968004002737</v>
      </c>
      <c r="L184" s="78" t="n">
        <f aca="false">IF($B184&lt;Input!$C$25,($E184+$F184+$G184+$H184+$I184+$J184+$K184),0)</f>
        <v>6282.27079355769</v>
      </c>
    </row>
    <row r="185" customFormat="false" ht="12.8" hidden="false" customHeight="false" outlineLevel="0" collapsed="false">
      <c r="A185" s="76" t="n">
        <v>181</v>
      </c>
      <c r="B185" s="77" t="n">
        <f aca="false">EOMONTH(Input!$C$7,A185)</f>
        <v>48426</v>
      </c>
      <c r="C185" s="76" t="n">
        <f aca="false">DATEDIF(Input!$C$23,$B185,"Y")</f>
        <v>55</v>
      </c>
      <c r="E185" s="78" t="n">
        <f aca="false">IF($B185&gt;Input!$C$31,0,Input!$C$26*(1+Input!$C$28/100)^(DATEDIF(Input!$C$7,$B185,"Y")))</f>
        <v>9421.07836826891</v>
      </c>
      <c r="F185" s="78" t="n">
        <f aca="false">-1*($E185*(Input!$C$10/100))</f>
        <v>-584.106858832672</v>
      </c>
      <c r="G185" s="78" t="n">
        <f aca="false">-1*($E185*(Input!$C$11/100))</f>
        <v>-136.605636339899</v>
      </c>
      <c r="H185" s="78" t="n">
        <f aca="false">IF($B185&lt;Input!$C$25,((Input!$C$29*(1+Input!$C$13/100)^(DATEDIF(Input!$C$7,$B185,"Y")))),0)</f>
        <v>-718.967457929907</v>
      </c>
      <c r="I185" s="78" t="n">
        <f aca="false">IF($B185&gt;Input!$C$31,0,IF($E185*(Input!$C$35/100)&gt;(Input!$C$12/12),-1*(Input!$C$12/12),-1*$E185*(Input!$C$35/100)))</f>
        <v>-471.053918413445</v>
      </c>
      <c r="J185" s="78" t="n">
        <f aca="false">IF($B185&gt;Input!$C$31,0,(-1)*($E185+$H185+$I185)*(Input!$C$8/100))</f>
        <v>-823.105699192556</v>
      </c>
      <c r="K185" s="78" t="n">
        <f aca="false">IF($B185&gt;Input!$C$31,0,(-1)*($E185+$H185+$I185)*(Input!$C$9/100))</f>
        <v>-404.968004002737</v>
      </c>
      <c r="L185" s="78" t="n">
        <f aca="false">IF($B185&lt;Input!$C$25,($E185+$F185+$G185+$H185+$I185+$J185+$K185),0)</f>
        <v>6282.27079355769</v>
      </c>
    </row>
    <row r="186" customFormat="false" ht="12.8" hidden="false" customHeight="false" outlineLevel="0" collapsed="false">
      <c r="A186" s="76" t="n">
        <v>182</v>
      </c>
      <c r="B186" s="77" t="n">
        <f aca="false">EOMONTH(Input!$C$7,A186)</f>
        <v>48457</v>
      </c>
      <c r="C186" s="76" t="n">
        <f aca="false">DATEDIF(Input!$C$23,$B186,"Y")</f>
        <v>55</v>
      </c>
      <c r="E186" s="78" t="n">
        <f aca="false">IF($B186&gt;Input!$C$31,0,Input!$C$26*(1+Input!$C$28/100)^(DATEDIF(Input!$C$7,$B186,"Y")))</f>
        <v>9421.07836826891</v>
      </c>
      <c r="F186" s="78" t="n">
        <f aca="false">-1*($E186*(Input!$C$10/100))</f>
        <v>-584.106858832672</v>
      </c>
      <c r="G186" s="78" t="n">
        <f aca="false">-1*($E186*(Input!$C$11/100))</f>
        <v>-136.605636339899</v>
      </c>
      <c r="H186" s="78" t="n">
        <f aca="false">IF($B186&lt;Input!$C$25,((Input!$C$29*(1+Input!$C$13/100)^(DATEDIF(Input!$C$7,$B186,"Y")))),0)</f>
        <v>-718.967457929907</v>
      </c>
      <c r="I186" s="78" t="n">
        <f aca="false">IF($B186&gt;Input!$C$31,0,IF($E186*(Input!$C$35/100)&gt;(Input!$C$12/12),-1*(Input!$C$12/12),-1*$E186*(Input!$C$35/100)))</f>
        <v>-471.053918413445</v>
      </c>
      <c r="J186" s="78" t="n">
        <f aca="false">IF($B186&gt;Input!$C$31,0,(-1)*($E186+$H186+$I186)*(Input!$C$8/100))</f>
        <v>-823.105699192556</v>
      </c>
      <c r="K186" s="78" t="n">
        <f aca="false">IF($B186&gt;Input!$C$31,0,(-1)*($E186+$H186+$I186)*(Input!$C$9/100))</f>
        <v>-404.968004002737</v>
      </c>
      <c r="L186" s="78" t="n">
        <f aca="false">IF($B186&lt;Input!$C$25,($E186+$F186+$G186+$H186+$I186+$J186+$K186),0)</f>
        <v>6282.27079355769</v>
      </c>
    </row>
    <row r="187" customFormat="false" ht="12.8" hidden="false" customHeight="false" outlineLevel="0" collapsed="false">
      <c r="A187" s="76" t="n">
        <v>183</v>
      </c>
      <c r="B187" s="77" t="n">
        <f aca="false">EOMONTH(Input!$C$7,A187)</f>
        <v>48487</v>
      </c>
      <c r="C187" s="76" t="n">
        <f aca="false">DATEDIF(Input!$C$23,$B187,"Y")</f>
        <v>55</v>
      </c>
      <c r="E187" s="78" t="n">
        <f aca="false">IF($B187&gt;Input!$C$31,0,Input!$C$26*(1+Input!$C$28/100)^(DATEDIF(Input!$C$7,$B187,"Y")))</f>
        <v>9421.07836826891</v>
      </c>
      <c r="F187" s="78" t="n">
        <f aca="false">-1*($E187*(Input!$C$10/100))</f>
        <v>-584.106858832672</v>
      </c>
      <c r="G187" s="78" t="n">
        <f aca="false">-1*($E187*(Input!$C$11/100))</f>
        <v>-136.605636339899</v>
      </c>
      <c r="H187" s="78" t="n">
        <f aca="false">IF($B187&lt;Input!$C$25,((Input!$C$29*(1+Input!$C$13/100)^(DATEDIF(Input!$C$7,$B187,"Y")))),0)</f>
        <v>-718.967457929907</v>
      </c>
      <c r="I187" s="78" t="n">
        <f aca="false">IF($B187&gt;Input!$C$31,0,IF($E187*(Input!$C$35/100)&gt;(Input!$C$12/12),-1*(Input!$C$12/12),-1*$E187*(Input!$C$35/100)))</f>
        <v>-471.053918413445</v>
      </c>
      <c r="J187" s="78" t="n">
        <f aca="false">IF($B187&gt;Input!$C$31,0,(-1)*($E187+$H187+$I187)*(Input!$C$8/100))</f>
        <v>-823.105699192556</v>
      </c>
      <c r="K187" s="78" t="n">
        <f aca="false">IF($B187&gt;Input!$C$31,0,(-1)*($E187+$H187+$I187)*(Input!$C$9/100))</f>
        <v>-404.968004002737</v>
      </c>
      <c r="L187" s="78" t="n">
        <f aca="false">IF($B187&lt;Input!$C$25,($E187+$F187+$G187+$H187+$I187+$J187+$K187),0)</f>
        <v>6282.27079355769</v>
      </c>
    </row>
    <row r="188" customFormat="false" ht="12.8" hidden="false" customHeight="false" outlineLevel="0" collapsed="false">
      <c r="A188" s="76" t="n">
        <v>184</v>
      </c>
      <c r="B188" s="77" t="n">
        <f aca="false">EOMONTH(Input!$C$7,A188)</f>
        <v>48518</v>
      </c>
      <c r="C188" s="76" t="n">
        <f aca="false">DATEDIF(Input!$C$23,$B188,"Y")</f>
        <v>55</v>
      </c>
      <c r="E188" s="78" t="n">
        <f aca="false">IF($B188&gt;Input!$C$31,0,Input!$C$26*(1+Input!$C$28/100)^(DATEDIF(Input!$C$7,$B188,"Y")))</f>
        <v>9421.07836826891</v>
      </c>
      <c r="F188" s="78" t="n">
        <f aca="false">-1*($E188*(Input!$C$10/100))</f>
        <v>-584.106858832672</v>
      </c>
      <c r="G188" s="78" t="n">
        <f aca="false">-1*($E188*(Input!$C$11/100))</f>
        <v>-136.605636339899</v>
      </c>
      <c r="H188" s="78" t="n">
        <f aca="false">IF($B188&lt;Input!$C$25,((Input!$C$29*(1+Input!$C$13/100)^(DATEDIF(Input!$C$7,$B188,"Y")))),0)</f>
        <v>-718.967457929907</v>
      </c>
      <c r="I188" s="78" t="n">
        <f aca="false">IF($B188&gt;Input!$C$31,0,IF($E188*(Input!$C$35/100)&gt;(Input!$C$12/12),-1*(Input!$C$12/12),-1*$E188*(Input!$C$35/100)))</f>
        <v>-471.053918413445</v>
      </c>
      <c r="J188" s="78" t="n">
        <f aca="false">IF($B188&gt;Input!$C$31,0,(-1)*($E188+$H188+$I188)*(Input!$C$8/100))</f>
        <v>-823.105699192556</v>
      </c>
      <c r="K188" s="78" t="n">
        <f aca="false">IF($B188&gt;Input!$C$31,0,(-1)*($E188+$H188+$I188)*(Input!$C$9/100))</f>
        <v>-404.968004002737</v>
      </c>
      <c r="L188" s="78" t="n">
        <f aca="false">IF($B188&lt;Input!$C$25,($E188+$F188+$G188+$H188+$I188+$J188+$K188),0)</f>
        <v>6282.27079355769</v>
      </c>
    </row>
    <row r="189" customFormat="false" ht="12.8" hidden="false" customHeight="false" outlineLevel="0" collapsed="false">
      <c r="A189" s="76" t="n">
        <v>185</v>
      </c>
      <c r="B189" s="77" t="n">
        <f aca="false">EOMONTH(Input!$C$7,A189)</f>
        <v>48548</v>
      </c>
      <c r="C189" s="76" t="n">
        <f aca="false">DATEDIF(Input!$C$23,$B189,"Y")</f>
        <v>55</v>
      </c>
      <c r="E189" s="78" t="n">
        <f aca="false">IF($B189&gt;Input!$C$31,0,Input!$C$26*(1+Input!$C$28/100)^(DATEDIF(Input!$C$7,$B189,"Y")))</f>
        <v>9421.07836826891</v>
      </c>
      <c r="F189" s="78" t="n">
        <f aca="false">-1*($E189*(Input!$C$10/100))</f>
        <v>-584.106858832672</v>
      </c>
      <c r="G189" s="78" t="n">
        <f aca="false">-1*($E189*(Input!$C$11/100))</f>
        <v>-136.605636339899</v>
      </c>
      <c r="H189" s="78" t="n">
        <f aca="false">IF($B189&lt;Input!$C$25,((Input!$C$29*(1+Input!$C$13/100)^(DATEDIF(Input!$C$7,$B189,"Y")))),0)</f>
        <v>-718.967457929907</v>
      </c>
      <c r="I189" s="78" t="n">
        <f aca="false">IF($B189&gt;Input!$C$31,0,IF($E189*(Input!$C$35/100)&gt;(Input!$C$12/12),-1*(Input!$C$12/12),-1*$E189*(Input!$C$35/100)))</f>
        <v>-471.053918413445</v>
      </c>
      <c r="J189" s="78" t="n">
        <f aca="false">IF($B189&gt;Input!$C$31,0,(-1)*($E189+$H189+$I189)*(Input!$C$8/100))</f>
        <v>-823.105699192556</v>
      </c>
      <c r="K189" s="78" t="n">
        <f aca="false">IF($B189&gt;Input!$C$31,0,(-1)*($E189+$H189+$I189)*(Input!$C$9/100))</f>
        <v>-404.968004002737</v>
      </c>
      <c r="L189" s="78" t="n">
        <f aca="false">IF($B189&lt;Input!$C$25,($E189+$F189+$G189+$H189+$I189+$J189+$K189),0)</f>
        <v>6282.27079355769</v>
      </c>
    </row>
    <row r="190" customFormat="false" ht="12.8" hidden="false" customHeight="false" outlineLevel="0" collapsed="false">
      <c r="A190" s="76" t="n">
        <v>186</v>
      </c>
      <c r="B190" s="77" t="n">
        <f aca="false">EOMONTH(Input!$C$7,A190)</f>
        <v>48579</v>
      </c>
      <c r="C190" s="76" t="n">
        <f aca="false">DATEDIF(Input!$C$23,$B190,"Y")</f>
        <v>55</v>
      </c>
      <c r="E190" s="78" t="n">
        <f aca="false">IF($B190&gt;Input!$C$31,0,Input!$C$26*(1+Input!$C$28/100)^(DATEDIF(Input!$C$7,$B190,"Y")))</f>
        <v>9421.07836826891</v>
      </c>
      <c r="F190" s="78" t="n">
        <f aca="false">-1*($E190*(Input!$C$10/100))</f>
        <v>-584.106858832672</v>
      </c>
      <c r="G190" s="78" t="n">
        <f aca="false">-1*($E190*(Input!$C$11/100))</f>
        <v>-136.605636339899</v>
      </c>
      <c r="H190" s="78" t="n">
        <f aca="false">IF($B190&lt;Input!$C$25,((Input!$C$29*(1+Input!$C$13/100)^(DATEDIF(Input!$C$7,$B190,"Y")))),0)</f>
        <v>-718.967457929907</v>
      </c>
      <c r="I190" s="78" t="n">
        <f aca="false">IF($B190&gt;Input!$C$31,0,IF($E190*(Input!$C$35/100)&gt;(Input!$C$12/12),-1*(Input!$C$12/12),-1*$E190*(Input!$C$35/100)))</f>
        <v>-471.053918413445</v>
      </c>
      <c r="J190" s="78" t="n">
        <f aca="false">IF($B190&gt;Input!$C$31,0,(-1)*($E190+$H190+$I190)*(Input!$C$8/100))</f>
        <v>-823.105699192556</v>
      </c>
      <c r="K190" s="78" t="n">
        <f aca="false">IF($B190&gt;Input!$C$31,0,(-1)*($E190+$H190+$I190)*(Input!$C$9/100))</f>
        <v>-404.968004002737</v>
      </c>
      <c r="L190" s="78" t="n">
        <f aca="false">IF($B190&lt;Input!$C$25,($E190+$F190+$G190+$H190+$I190+$J190+$K190),0)</f>
        <v>6282.27079355769</v>
      </c>
    </row>
    <row r="191" customFormat="false" ht="12.8" hidden="false" customHeight="false" outlineLevel="0" collapsed="false">
      <c r="A191" s="76" t="n">
        <v>187</v>
      </c>
      <c r="B191" s="77" t="n">
        <f aca="false">EOMONTH(Input!$C$7,A191)</f>
        <v>48610</v>
      </c>
      <c r="C191" s="76" t="n">
        <f aca="false">DATEDIF(Input!$C$23,$B191,"Y")</f>
        <v>55</v>
      </c>
      <c r="E191" s="78" t="n">
        <f aca="false">IF($B191&gt;Input!$C$31,0,Input!$C$26*(1+Input!$C$28/100)^(DATEDIF(Input!$C$7,$B191,"Y")))</f>
        <v>9421.07836826891</v>
      </c>
      <c r="F191" s="78" t="n">
        <f aca="false">-1*($E191*(Input!$C$10/100))</f>
        <v>-584.106858832672</v>
      </c>
      <c r="G191" s="78" t="n">
        <f aca="false">-1*($E191*(Input!$C$11/100))</f>
        <v>-136.605636339899</v>
      </c>
      <c r="H191" s="78" t="n">
        <f aca="false">IF($B191&lt;Input!$C$25,((Input!$C$29*(1+Input!$C$13/100)^(DATEDIF(Input!$C$7,$B191,"Y")))),0)</f>
        <v>-718.967457929907</v>
      </c>
      <c r="I191" s="78" t="n">
        <f aca="false">IF($B191&gt;Input!$C$31,0,IF($E191*(Input!$C$35/100)&gt;(Input!$C$12/12),-1*(Input!$C$12/12),-1*$E191*(Input!$C$35/100)))</f>
        <v>-471.053918413445</v>
      </c>
      <c r="J191" s="78" t="n">
        <f aca="false">IF($B191&gt;Input!$C$31,0,(-1)*($E191+$H191+$I191)*(Input!$C$8/100))</f>
        <v>-823.105699192556</v>
      </c>
      <c r="K191" s="78" t="n">
        <f aca="false">IF($B191&gt;Input!$C$31,0,(-1)*($E191+$H191+$I191)*(Input!$C$9/100))</f>
        <v>-404.968004002737</v>
      </c>
      <c r="L191" s="78" t="n">
        <f aca="false">IF($B191&lt;Input!$C$25,($E191+$F191+$G191+$H191+$I191+$J191+$K191),0)</f>
        <v>6282.27079355769</v>
      </c>
    </row>
    <row r="192" customFormat="false" ht="12.8" hidden="false" customHeight="false" outlineLevel="0" collapsed="false">
      <c r="A192" s="76" t="n">
        <v>188</v>
      </c>
      <c r="B192" s="77" t="n">
        <f aca="false">EOMONTH(Input!$C$7,A192)</f>
        <v>48638</v>
      </c>
      <c r="C192" s="76" t="n">
        <f aca="false">DATEDIF(Input!$C$23,$B192,"Y")</f>
        <v>55</v>
      </c>
      <c r="E192" s="78" t="n">
        <f aca="false">IF($B192&gt;Input!$C$31,0,Input!$C$26*(1+Input!$C$28/100)^(DATEDIF(Input!$C$7,$B192,"Y")))</f>
        <v>9421.07836826891</v>
      </c>
      <c r="F192" s="78" t="n">
        <f aca="false">-1*($E192*(Input!$C$10/100))</f>
        <v>-584.106858832672</v>
      </c>
      <c r="G192" s="78" t="n">
        <f aca="false">-1*($E192*(Input!$C$11/100))</f>
        <v>-136.605636339899</v>
      </c>
      <c r="H192" s="78" t="n">
        <f aca="false">IF($B192&lt;Input!$C$25,((Input!$C$29*(1+Input!$C$13/100)^(DATEDIF(Input!$C$7,$B192,"Y")))),0)</f>
        <v>-718.967457929907</v>
      </c>
      <c r="I192" s="78" t="n">
        <f aca="false">IF($B192&gt;Input!$C$31,0,IF($E192*(Input!$C$35/100)&gt;(Input!$C$12/12),-1*(Input!$C$12/12),-1*$E192*(Input!$C$35/100)))</f>
        <v>-471.053918413445</v>
      </c>
      <c r="J192" s="78" t="n">
        <f aca="false">IF($B192&gt;Input!$C$31,0,(-1)*($E192+$H192+$I192)*(Input!$C$8/100))</f>
        <v>-823.105699192556</v>
      </c>
      <c r="K192" s="78" t="n">
        <f aca="false">IF($B192&gt;Input!$C$31,0,(-1)*($E192+$H192+$I192)*(Input!$C$9/100))</f>
        <v>-404.968004002737</v>
      </c>
      <c r="L192" s="78" t="n">
        <f aca="false">IF($B192&lt;Input!$C$25,($E192+$F192+$G192+$H192+$I192+$J192+$K192),0)</f>
        <v>6282.27079355769</v>
      </c>
    </row>
    <row r="193" customFormat="false" ht="12.8" hidden="false" customHeight="false" outlineLevel="0" collapsed="false">
      <c r="A193" s="76" t="n">
        <v>189</v>
      </c>
      <c r="B193" s="77" t="n">
        <f aca="false">EOMONTH(Input!$C$7,A193)</f>
        <v>48669</v>
      </c>
      <c r="C193" s="76" t="n">
        <f aca="false">DATEDIF(Input!$C$23,$B193,"Y")</f>
        <v>55</v>
      </c>
      <c r="E193" s="78" t="n">
        <f aca="false">IF($B193&gt;Input!$C$31,0,Input!$C$26*(1+Input!$C$28/100)^(DATEDIF(Input!$C$7,$B193,"Y")))</f>
        <v>9421.07836826891</v>
      </c>
      <c r="F193" s="78" t="n">
        <f aca="false">-1*($E193*(Input!$C$10/100))</f>
        <v>-584.106858832672</v>
      </c>
      <c r="G193" s="78" t="n">
        <f aca="false">-1*($E193*(Input!$C$11/100))</f>
        <v>-136.605636339899</v>
      </c>
      <c r="H193" s="78" t="n">
        <f aca="false">IF($B193&lt;Input!$C$25,((Input!$C$29*(1+Input!$C$13/100)^(DATEDIF(Input!$C$7,$B193,"Y")))),0)</f>
        <v>-718.967457929907</v>
      </c>
      <c r="I193" s="78" t="n">
        <f aca="false">IF($B193&gt;Input!$C$31,0,IF($E193*(Input!$C$35/100)&gt;(Input!$C$12/12),-1*(Input!$C$12/12),-1*$E193*(Input!$C$35/100)))</f>
        <v>-471.053918413445</v>
      </c>
      <c r="J193" s="78" t="n">
        <f aca="false">IF($B193&gt;Input!$C$31,0,(-1)*($E193+$H193+$I193)*(Input!$C$8/100))</f>
        <v>-823.105699192556</v>
      </c>
      <c r="K193" s="78" t="n">
        <f aca="false">IF($B193&gt;Input!$C$31,0,(-1)*($E193+$H193+$I193)*(Input!$C$9/100))</f>
        <v>-404.968004002737</v>
      </c>
      <c r="L193" s="78" t="n">
        <f aca="false">IF($B193&lt;Input!$C$25,($E193+$F193+$G193+$H193+$I193+$J193+$K193),0)</f>
        <v>6282.27079355769</v>
      </c>
    </row>
    <row r="194" customFormat="false" ht="12.8" hidden="false" customHeight="false" outlineLevel="0" collapsed="false">
      <c r="A194" s="76" t="n">
        <v>190</v>
      </c>
      <c r="B194" s="77" t="n">
        <f aca="false">EOMONTH(Input!$C$7,A194)</f>
        <v>48699</v>
      </c>
      <c r="C194" s="76" t="n">
        <f aca="false">DATEDIF(Input!$C$23,$B194,"Y")</f>
        <v>55</v>
      </c>
      <c r="E194" s="78" t="n">
        <f aca="false">IF($B194&gt;Input!$C$31,0,Input!$C$26*(1+Input!$C$28/100)^(DATEDIF(Input!$C$7,$B194,"Y")))</f>
        <v>9421.07836826891</v>
      </c>
      <c r="F194" s="78" t="n">
        <f aca="false">-1*($E194*(Input!$C$10/100))</f>
        <v>-584.106858832672</v>
      </c>
      <c r="G194" s="78" t="n">
        <f aca="false">-1*($E194*(Input!$C$11/100))</f>
        <v>-136.605636339899</v>
      </c>
      <c r="H194" s="78" t="n">
        <f aca="false">IF($B194&lt;Input!$C$25,((Input!$C$29*(1+Input!$C$13/100)^(DATEDIF(Input!$C$7,$B194,"Y")))),0)</f>
        <v>-718.967457929907</v>
      </c>
      <c r="I194" s="78" t="n">
        <f aca="false">IF($B194&gt;Input!$C$31,0,IF($E194*(Input!$C$35/100)&gt;(Input!$C$12/12),-1*(Input!$C$12/12),-1*$E194*(Input!$C$35/100)))</f>
        <v>-471.053918413445</v>
      </c>
      <c r="J194" s="78" t="n">
        <f aca="false">IF($B194&gt;Input!$C$31,0,(-1)*($E194+$H194+$I194)*(Input!$C$8/100))</f>
        <v>-823.105699192556</v>
      </c>
      <c r="K194" s="78" t="n">
        <f aca="false">IF($B194&gt;Input!$C$31,0,(-1)*($E194+$H194+$I194)*(Input!$C$9/100))</f>
        <v>-404.968004002737</v>
      </c>
      <c r="L194" s="78" t="n">
        <f aca="false">IF($B194&lt;Input!$C$25,($E194+$F194+$G194+$H194+$I194+$J194+$K194),0)</f>
        <v>6282.27079355769</v>
      </c>
    </row>
    <row r="195" customFormat="false" ht="12.8" hidden="false" customHeight="false" outlineLevel="0" collapsed="false">
      <c r="A195" s="76" t="n">
        <v>191</v>
      </c>
      <c r="B195" s="77" t="n">
        <f aca="false">EOMONTH(Input!$C$7,A195)</f>
        <v>48730</v>
      </c>
      <c r="C195" s="76" t="n">
        <f aca="false">DATEDIF(Input!$C$23,$B195,"Y")</f>
        <v>56</v>
      </c>
      <c r="E195" s="78" t="n">
        <f aca="false">IF($B195&gt;Input!$C$31,0,Input!$C$26*(1+Input!$C$28/100)^(DATEDIF(Input!$C$7,$B195,"Y")))</f>
        <v>9421.07836826891</v>
      </c>
      <c r="F195" s="78" t="n">
        <f aca="false">-1*($E195*(Input!$C$10/100))</f>
        <v>-584.106858832672</v>
      </c>
      <c r="G195" s="78" t="n">
        <f aca="false">-1*($E195*(Input!$C$11/100))</f>
        <v>-136.605636339899</v>
      </c>
      <c r="H195" s="78" t="n">
        <f aca="false">IF($B195&lt;Input!$C$25,((Input!$C$29*(1+Input!$C$13/100)^(DATEDIF(Input!$C$7,$B195,"Y")))),0)</f>
        <v>-718.967457929907</v>
      </c>
      <c r="I195" s="78" t="n">
        <f aca="false">IF($B195&gt;Input!$C$31,0,IF($E195*(Input!$C$35/100)&gt;(Input!$C$12/12),-1*(Input!$C$12/12),-1*$E195*(Input!$C$35/100)))</f>
        <v>-471.053918413445</v>
      </c>
      <c r="J195" s="78" t="n">
        <f aca="false">IF($B195&gt;Input!$C$31,0,(-1)*($E195+$H195+$I195)*(Input!$C$8/100))</f>
        <v>-823.105699192556</v>
      </c>
      <c r="K195" s="78" t="n">
        <f aca="false">IF($B195&gt;Input!$C$31,0,(-1)*($E195+$H195+$I195)*(Input!$C$9/100))</f>
        <v>-404.968004002737</v>
      </c>
      <c r="L195" s="78" t="n">
        <f aca="false">IF($B195&lt;Input!$C$25,($E195+$F195+$G195+$H195+$I195+$J195+$K195),0)</f>
        <v>6282.27079355769</v>
      </c>
    </row>
    <row r="196" customFormat="false" ht="12.8" hidden="false" customHeight="false" outlineLevel="0" collapsed="false">
      <c r="A196" s="76" t="n">
        <v>192</v>
      </c>
      <c r="B196" s="77" t="n">
        <f aca="false">EOMONTH(Input!$C$7,A196)</f>
        <v>48760</v>
      </c>
      <c r="C196" s="76" t="n">
        <f aca="false">DATEDIF(Input!$C$23,$B196,"Y")</f>
        <v>56</v>
      </c>
      <c r="E196" s="78" t="n">
        <f aca="false">IF($B196&gt;Input!$C$31,0,Input!$C$26*(1+Input!$C$28/100)^(DATEDIF(Input!$C$7,$B196,"Y")))</f>
        <v>9609.49993563429</v>
      </c>
      <c r="F196" s="78" t="n">
        <f aca="false">-1*($E196*(Input!$C$10/100))</f>
        <v>-595.788996009326</v>
      </c>
      <c r="G196" s="78" t="n">
        <f aca="false">-1*($E196*(Input!$C$11/100))</f>
        <v>-139.337749066697</v>
      </c>
      <c r="H196" s="78" t="n">
        <f aca="false">IF($B196&lt;Input!$C$25,((Input!$C$29*(1+Input!$C$13/100)^(DATEDIF(Input!$C$7,$B196,"Y")))),0)</f>
        <v>-762.105505405702</v>
      </c>
      <c r="I196" s="78" t="n">
        <f aca="false">IF($B196&gt;Input!$C$31,0,IF($E196*(Input!$C$35/100)&gt;(Input!$C$12/12),-1*(Input!$C$12/12),-1*$E196*(Input!$C$35/100)))</f>
        <v>-480.474996781714</v>
      </c>
      <c r="J196" s="78" t="n">
        <f aca="false">IF($B196&gt;Input!$C$31,0,(-1)*($E196+$H196+$I196)*(Input!$C$8/100))</f>
        <v>-836.691943344687</v>
      </c>
      <c r="K196" s="78" t="n">
        <f aca="false">IF($B196&gt;Input!$C$31,0,(-1)*($E196+$H196+$I196)*(Input!$C$9/100))</f>
        <v>-411.652436125586</v>
      </c>
      <c r="L196" s="78" t="n">
        <f aca="false">IF($B196&lt;Input!$C$25,($E196+$F196+$G196+$H196+$I196+$J196+$K196),0)</f>
        <v>6383.44830890058</v>
      </c>
    </row>
    <row r="197" customFormat="false" ht="12.8" hidden="false" customHeight="false" outlineLevel="0" collapsed="false">
      <c r="A197" s="76" t="n">
        <v>193</v>
      </c>
      <c r="B197" s="77" t="n">
        <f aca="false">EOMONTH(Input!$C$7,A197)</f>
        <v>48791</v>
      </c>
      <c r="C197" s="76" t="n">
        <f aca="false">DATEDIF(Input!$C$23,$B197,"Y")</f>
        <v>56</v>
      </c>
      <c r="E197" s="78" t="n">
        <f aca="false">IF($B197&gt;Input!$C$31,0,Input!$C$26*(1+Input!$C$28/100)^(DATEDIF(Input!$C$7,$B197,"Y")))</f>
        <v>9609.49993563429</v>
      </c>
      <c r="F197" s="78" t="n">
        <f aca="false">-1*($E197*(Input!$C$10/100))</f>
        <v>-595.788996009326</v>
      </c>
      <c r="G197" s="78" t="n">
        <f aca="false">-1*($E197*(Input!$C$11/100))</f>
        <v>-139.337749066697</v>
      </c>
      <c r="H197" s="78" t="n">
        <f aca="false">IF($B197&lt;Input!$C$25,((Input!$C$29*(1+Input!$C$13/100)^(DATEDIF(Input!$C$7,$B197,"Y")))),0)</f>
        <v>-762.105505405702</v>
      </c>
      <c r="I197" s="78" t="n">
        <f aca="false">IF($B197&gt;Input!$C$31,0,IF($E197*(Input!$C$35/100)&gt;(Input!$C$12/12),-1*(Input!$C$12/12),-1*$E197*(Input!$C$35/100)))</f>
        <v>-480.474996781714</v>
      </c>
      <c r="J197" s="78" t="n">
        <f aca="false">IF($B197&gt;Input!$C$31,0,(-1)*($E197+$H197+$I197)*(Input!$C$8/100))</f>
        <v>-836.691943344687</v>
      </c>
      <c r="K197" s="78" t="n">
        <f aca="false">IF($B197&gt;Input!$C$31,0,(-1)*($E197+$H197+$I197)*(Input!$C$9/100))</f>
        <v>-411.652436125586</v>
      </c>
      <c r="L197" s="78" t="n">
        <f aca="false">IF($B197&lt;Input!$C$25,($E197+$F197+$G197+$H197+$I197+$J197+$K197),0)</f>
        <v>6383.44830890058</v>
      </c>
    </row>
    <row r="198" customFormat="false" ht="12.8" hidden="false" customHeight="false" outlineLevel="0" collapsed="false">
      <c r="A198" s="76" t="n">
        <v>194</v>
      </c>
      <c r="B198" s="77" t="n">
        <f aca="false">EOMONTH(Input!$C$7,A198)</f>
        <v>48822</v>
      </c>
      <c r="C198" s="76" t="n">
        <f aca="false">DATEDIF(Input!$C$23,$B198,"Y")</f>
        <v>56</v>
      </c>
      <c r="E198" s="78" t="n">
        <f aca="false">IF($B198&gt;Input!$C$31,0,Input!$C$26*(1+Input!$C$28/100)^(DATEDIF(Input!$C$7,$B198,"Y")))</f>
        <v>9609.49993563429</v>
      </c>
      <c r="F198" s="78" t="n">
        <f aca="false">-1*($E198*(Input!$C$10/100))</f>
        <v>-595.788996009326</v>
      </c>
      <c r="G198" s="78" t="n">
        <f aca="false">-1*($E198*(Input!$C$11/100))</f>
        <v>-139.337749066697</v>
      </c>
      <c r="H198" s="78" t="n">
        <f aca="false">IF($B198&lt;Input!$C$25,((Input!$C$29*(1+Input!$C$13/100)^(DATEDIF(Input!$C$7,$B198,"Y")))),0)</f>
        <v>-762.105505405702</v>
      </c>
      <c r="I198" s="78" t="n">
        <f aca="false">IF($B198&gt;Input!$C$31,0,IF($E198*(Input!$C$35/100)&gt;(Input!$C$12/12),-1*(Input!$C$12/12),-1*$E198*(Input!$C$35/100)))</f>
        <v>-480.474996781714</v>
      </c>
      <c r="J198" s="78" t="n">
        <f aca="false">IF($B198&gt;Input!$C$31,0,(-1)*($E198+$H198+$I198)*(Input!$C$8/100))</f>
        <v>-836.691943344687</v>
      </c>
      <c r="K198" s="78" t="n">
        <f aca="false">IF($B198&gt;Input!$C$31,0,(-1)*($E198+$H198+$I198)*(Input!$C$9/100))</f>
        <v>-411.652436125586</v>
      </c>
      <c r="L198" s="78" t="n">
        <f aca="false">IF($B198&lt;Input!$C$25,($E198+$F198+$G198+$H198+$I198+$J198+$K198),0)</f>
        <v>6383.44830890058</v>
      </c>
    </row>
    <row r="199" customFormat="false" ht="12.8" hidden="false" customHeight="false" outlineLevel="0" collapsed="false">
      <c r="A199" s="76" t="n">
        <v>195</v>
      </c>
      <c r="B199" s="77" t="n">
        <f aca="false">EOMONTH(Input!$C$7,A199)</f>
        <v>48852</v>
      </c>
      <c r="C199" s="76" t="n">
        <f aca="false">DATEDIF(Input!$C$23,$B199,"Y")</f>
        <v>56</v>
      </c>
      <c r="E199" s="78" t="n">
        <f aca="false">IF($B199&gt;Input!$C$31,0,Input!$C$26*(1+Input!$C$28/100)^(DATEDIF(Input!$C$7,$B199,"Y")))</f>
        <v>9609.49993563429</v>
      </c>
      <c r="F199" s="78" t="n">
        <f aca="false">-1*($E199*(Input!$C$10/100))</f>
        <v>-595.788996009326</v>
      </c>
      <c r="G199" s="78" t="n">
        <f aca="false">-1*($E199*(Input!$C$11/100))</f>
        <v>-139.337749066697</v>
      </c>
      <c r="H199" s="78" t="n">
        <f aca="false">IF($B199&lt;Input!$C$25,((Input!$C$29*(1+Input!$C$13/100)^(DATEDIF(Input!$C$7,$B199,"Y")))),0)</f>
        <v>-762.105505405702</v>
      </c>
      <c r="I199" s="78" t="n">
        <f aca="false">IF($B199&gt;Input!$C$31,0,IF($E199*(Input!$C$35/100)&gt;(Input!$C$12/12),-1*(Input!$C$12/12),-1*$E199*(Input!$C$35/100)))</f>
        <v>-480.474996781714</v>
      </c>
      <c r="J199" s="78" t="n">
        <f aca="false">IF($B199&gt;Input!$C$31,0,(-1)*($E199+$H199+$I199)*(Input!$C$8/100))</f>
        <v>-836.691943344687</v>
      </c>
      <c r="K199" s="78" t="n">
        <f aca="false">IF($B199&gt;Input!$C$31,0,(-1)*($E199+$H199+$I199)*(Input!$C$9/100))</f>
        <v>-411.652436125586</v>
      </c>
      <c r="L199" s="78" t="n">
        <f aca="false">IF($B199&lt;Input!$C$25,($E199+$F199+$G199+$H199+$I199+$J199+$K199),0)</f>
        <v>6383.44830890058</v>
      </c>
    </row>
    <row r="200" customFormat="false" ht="12.8" hidden="false" customHeight="false" outlineLevel="0" collapsed="false">
      <c r="A200" s="76" t="n">
        <v>196</v>
      </c>
      <c r="B200" s="77" t="n">
        <f aca="false">EOMONTH(Input!$C$7,A200)</f>
        <v>48883</v>
      </c>
      <c r="C200" s="76" t="n">
        <f aca="false">DATEDIF(Input!$C$23,$B200,"Y")</f>
        <v>56</v>
      </c>
      <c r="E200" s="78" t="n">
        <f aca="false">IF($B200&gt;Input!$C$31,0,Input!$C$26*(1+Input!$C$28/100)^(DATEDIF(Input!$C$7,$B200,"Y")))</f>
        <v>9609.49993563429</v>
      </c>
      <c r="F200" s="78" t="n">
        <f aca="false">-1*($E200*(Input!$C$10/100))</f>
        <v>-595.788996009326</v>
      </c>
      <c r="G200" s="78" t="n">
        <f aca="false">-1*($E200*(Input!$C$11/100))</f>
        <v>-139.337749066697</v>
      </c>
      <c r="H200" s="78" t="n">
        <f aca="false">IF($B200&lt;Input!$C$25,((Input!$C$29*(1+Input!$C$13/100)^(DATEDIF(Input!$C$7,$B200,"Y")))),0)</f>
        <v>-762.105505405702</v>
      </c>
      <c r="I200" s="78" t="n">
        <f aca="false">IF($B200&gt;Input!$C$31,0,IF($E200*(Input!$C$35/100)&gt;(Input!$C$12/12),-1*(Input!$C$12/12),-1*$E200*(Input!$C$35/100)))</f>
        <v>-480.474996781714</v>
      </c>
      <c r="J200" s="78" t="n">
        <f aca="false">IF($B200&gt;Input!$C$31,0,(-1)*($E200+$H200+$I200)*(Input!$C$8/100))</f>
        <v>-836.691943344687</v>
      </c>
      <c r="K200" s="78" t="n">
        <f aca="false">IF($B200&gt;Input!$C$31,0,(-1)*($E200+$H200+$I200)*(Input!$C$9/100))</f>
        <v>-411.652436125586</v>
      </c>
      <c r="L200" s="78" t="n">
        <f aca="false">IF($B200&lt;Input!$C$25,($E200+$F200+$G200+$H200+$I200+$J200+$K200),0)</f>
        <v>6383.44830890058</v>
      </c>
    </row>
    <row r="201" customFormat="false" ht="12.8" hidden="false" customHeight="false" outlineLevel="0" collapsed="false">
      <c r="A201" s="76" t="n">
        <v>197</v>
      </c>
      <c r="B201" s="77" t="n">
        <f aca="false">EOMONTH(Input!$C$7,A201)</f>
        <v>48913</v>
      </c>
      <c r="C201" s="76" t="n">
        <f aca="false">DATEDIF(Input!$C$23,$B201,"Y")</f>
        <v>56</v>
      </c>
      <c r="E201" s="78" t="n">
        <f aca="false">IF($B201&gt;Input!$C$31,0,Input!$C$26*(1+Input!$C$28/100)^(DATEDIF(Input!$C$7,$B201,"Y")))</f>
        <v>9609.49993563429</v>
      </c>
      <c r="F201" s="78" t="n">
        <f aca="false">-1*($E201*(Input!$C$10/100))</f>
        <v>-595.788996009326</v>
      </c>
      <c r="G201" s="78" t="n">
        <f aca="false">-1*($E201*(Input!$C$11/100))</f>
        <v>-139.337749066697</v>
      </c>
      <c r="H201" s="78" t="n">
        <f aca="false">IF($B201&lt;Input!$C$25,((Input!$C$29*(1+Input!$C$13/100)^(DATEDIF(Input!$C$7,$B201,"Y")))),0)</f>
        <v>-762.105505405702</v>
      </c>
      <c r="I201" s="78" t="n">
        <f aca="false">IF($B201&gt;Input!$C$31,0,IF($E201*(Input!$C$35/100)&gt;(Input!$C$12/12),-1*(Input!$C$12/12),-1*$E201*(Input!$C$35/100)))</f>
        <v>-480.474996781714</v>
      </c>
      <c r="J201" s="78" t="n">
        <f aca="false">IF($B201&gt;Input!$C$31,0,(-1)*($E201+$H201+$I201)*(Input!$C$8/100))</f>
        <v>-836.691943344687</v>
      </c>
      <c r="K201" s="78" t="n">
        <f aca="false">IF($B201&gt;Input!$C$31,0,(-1)*($E201+$H201+$I201)*(Input!$C$9/100))</f>
        <v>-411.652436125586</v>
      </c>
      <c r="L201" s="78" t="n">
        <f aca="false">IF($B201&lt;Input!$C$25,($E201+$F201+$G201+$H201+$I201+$J201+$K201),0)</f>
        <v>6383.44830890058</v>
      </c>
    </row>
    <row r="202" customFormat="false" ht="12.8" hidden="false" customHeight="false" outlineLevel="0" collapsed="false">
      <c r="A202" s="76" t="n">
        <v>198</v>
      </c>
      <c r="B202" s="77" t="n">
        <f aca="false">EOMONTH(Input!$C$7,A202)</f>
        <v>48944</v>
      </c>
      <c r="C202" s="76" t="n">
        <f aca="false">DATEDIF(Input!$C$23,$B202,"Y")</f>
        <v>56</v>
      </c>
      <c r="E202" s="78" t="n">
        <f aca="false">IF($B202&gt;Input!$C$31,0,Input!$C$26*(1+Input!$C$28/100)^(DATEDIF(Input!$C$7,$B202,"Y")))</f>
        <v>9609.49993563429</v>
      </c>
      <c r="F202" s="78" t="n">
        <f aca="false">-1*($E202*(Input!$C$10/100))</f>
        <v>-595.788996009326</v>
      </c>
      <c r="G202" s="78" t="n">
        <f aca="false">-1*($E202*(Input!$C$11/100))</f>
        <v>-139.337749066697</v>
      </c>
      <c r="H202" s="78" t="n">
        <f aca="false">IF($B202&lt;Input!$C$25,((Input!$C$29*(1+Input!$C$13/100)^(DATEDIF(Input!$C$7,$B202,"Y")))),0)</f>
        <v>-762.105505405702</v>
      </c>
      <c r="I202" s="78" t="n">
        <f aca="false">IF($B202&gt;Input!$C$31,0,IF($E202*(Input!$C$35/100)&gt;(Input!$C$12/12),-1*(Input!$C$12/12),-1*$E202*(Input!$C$35/100)))</f>
        <v>-480.474996781714</v>
      </c>
      <c r="J202" s="78" t="n">
        <f aca="false">IF($B202&gt;Input!$C$31,0,(-1)*($E202+$H202+$I202)*(Input!$C$8/100))</f>
        <v>-836.691943344687</v>
      </c>
      <c r="K202" s="78" t="n">
        <f aca="false">IF($B202&gt;Input!$C$31,0,(-1)*($E202+$H202+$I202)*(Input!$C$9/100))</f>
        <v>-411.652436125586</v>
      </c>
      <c r="L202" s="78" t="n">
        <f aca="false">IF($B202&lt;Input!$C$25,($E202+$F202+$G202+$H202+$I202+$J202+$K202),0)</f>
        <v>6383.44830890058</v>
      </c>
    </row>
    <row r="203" customFormat="false" ht="12.8" hidden="false" customHeight="false" outlineLevel="0" collapsed="false">
      <c r="A203" s="76" t="n">
        <v>199</v>
      </c>
      <c r="B203" s="77" t="n">
        <f aca="false">EOMONTH(Input!$C$7,A203)</f>
        <v>48975</v>
      </c>
      <c r="C203" s="76" t="n">
        <f aca="false">DATEDIF(Input!$C$23,$B203,"Y")</f>
        <v>56</v>
      </c>
      <c r="E203" s="78" t="n">
        <f aca="false">IF($B203&gt;Input!$C$31,0,Input!$C$26*(1+Input!$C$28/100)^(DATEDIF(Input!$C$7,$B203,"Y")))</f>
        <v>9609.49993563429</v>
      </c>
      <c r="F203" s="78" t="n">
        <f aca="false">-1*($E203*(Input!$C$10/100))</f>
        <v>-595.788996009326</v>
      </c>
      <c r="G203" s="78" t="n">
        <f aca="false">-1*($E203*(Input!$C$11/100))</f>
        <v>-139.337749066697</v>
      </c>
      <c r="H203" s="78" t="n">
        <f aca="false">IF($B203&lt;Input!$C$25,((Input!$C$29*(1+Input!$C$13/100)^(DATEDIF(Input!$C$7,$B203,"Y")))),0)</f>
        <v>-762.105505405702</v>
      </c>
      <c r="I203" s="78" t="n">
        <f aca="false">IF($B203&gt;Input!$C$31,0,IF($E203*(Input!$C$35/100)&gt;(Input!$C$12/12),-1*(Input!$C$12/12),-1*$E203*(Input!$C$35/100)))</f>
        <v>-480.474996781714</v>
      </c>
      <c r="J203" s="78" t="n">
        <f aca="false">IF($B203&gt;Input!$C$31,0,(-1)*($E203+$H203+$I203)*(Input!$C$8/100))</f>
        <v>-836.691943344687</v>
      </c>
      <c r="K203" s="78" t="n">
        <f aca="false">IF($B203&gt;Input!$C$31,0,(-1)*($E203+$H203+$I203)*(Input!$C$9/100))</f>
        <v>-411.652436125586</v>
      </c>
      <c r="L203" s="78" t="n">
        <f aca="false">IF($B203&lt;Input!$C$25,($E203+$F203+$G203+$H203+$I203+$J203+$K203),0)</f>
        <v>6383.44830890058</v>
      </c>
    </row>
    <row r="204" customFormat="false" ht="12.8" hidden="false" customHeight="false" outlineLevel="0" collapsed="false">
      <c r="A204" s="76" t="n">
        <v>200</v>
      </c>
      <c r="B204" s="77" t="n">
        <f aca="false">EOMONTH(Input!$C$7,A204)</f>
        <v>49003</v>
      </c>
      <c r="C204" s="76" t="n">
        <f aca="false">DATEDIF(Input!$C$23,$B204,"Y")</f>
        <v>56</v>
      </c>
      <c r="E204" s="78" t="n">
        <f aca="false">IF($B204&gt;Input!$C$31,0,Input!$C$26*(1+Input!$C$28/100)^(DATEDIF(Input!$C$7,$B204,"Y")))</f>
        <v>9609.49993563429</v>
      </c>
      <c r="F204" s="78" t="n">
        <f aca="false">-1*($E204*(Input!$C$10/100))</f>
        <v>-595.788996009326</v>
      </c>
      <c r="G204" s="78" t="n">
        <f aca="false">-1*($E204*(Input!$C$11/100))</f>
        <v>-139.337749066697</v>
      </c>
      <c r="H204" s="78" t="n">
        <f aca="false">IF($B204&lt;Input!$C$25,((Input!$C$29*(1+Input!$C$13/100)^(DATEDIF(Input!$C$7,$B204,"Y")))),0)</f>
        <v>-762.105505405702</v>
      </c>
      <c r="I204" s="78" t="n">
        <f aca="false">IF($B204&gt;Input!$C$31,0,IF($E204*(Input!$C$35/100)&gt;(Input!$C$12/12),-1*(Input!$C$12/12),-1*$E204*(Input!$C$35/100)))</f>
        <v>-480.474996781714</v>
      </c>
      <c r="J204" s="78" t="n">
        <f aca="false">IF($B204&gt;Input!$C$31,0,(-1)*($E204+$H204+$I204)*(Input!$C$8/100))</f>
        <v>-836.691943344687</v>
      </c>
      <c r="K204" s="78" t="n">
        <f aca="false">IF($B204&gt;Input!$C$31,0,(-1)*($E204+$H204+$I204)*(Input!$C$9/100))</f>
        <v>-411.652436125586</v>
      </c>
      <c r="L204" s="78" t="n">
        <f aca="false">IF($B204&lt;Input!$C$25,($E204+$F204+$G204+$H204+$I204+$J204+$K204),0)</f>
        <v>6383.44830890058</v>
      </c>
    </row>
    <row r="205" customFormat="false" ht="12.8" hidden="false" customHeight="false" outlineLevel="0" collapsed="false">
      <c r="A205" s="76" t="n">
        <v>201</v>
      </c>
      <c r="B205" s="77" t="n">
        <f aca="false">EOMONTH(Input!$C$7,A205)</f>
        <v>49034</v>
      </c>
      <c r="C205" s="76" t="n">
        <f aca="false">DATEDIF(Input!$C$23,$B205,"Y")</f>
        <v>56</v>
      </c>
      <c r="E205" s="78" t="n">
        <f aca="false">IF($B205&gt;Input!$C$31,0,Input!$C$26*(1+Input!$C$28/100)^(DATEDIF(Input!$C$7,$B205,"Y")))</f>
        <v>9609.49993563429</v>
      </c>
      <c r="F205" s="78" t="n">
        <f aca="false">-1*($E205*(Input!$C$10/100))</f>
        <v>-595.788996009326</v>
      </c>
      <c r="G205" s="78" t="n">
        <f aca="false">-1*($E205*(Input!$C$11/100))</f>
        <v>-139.337749066697</v>
      </c>
      <c r="H205" s="78" t="n">
        <f aca="false">IF($B205&lt;Input!$C$25,((Input!$C$29*(1+Input!$C$13/100)^(DATEDIF(Input!$C$7,$B205,"Y")))),0)</f>
        <v>-762.105505405702</v>
      </c>
      <c r="I205" s="78" t="n">
        <f aca="false">IF($B205&gt;Input!$C$31,0,IF($E205*(Input!$C$35/100)&gt;(Input!$C$12/12),-1*(Input!$C$12/12),-1*$E205*(Input!$C$35/100)))</f>
        <v>-480.474996781714</v>
      </c>
      <c r="J205" s="78" t="n">
        <f aca="false">IF($B205&gt;Input!$C$31,0,(-1)*($E205+$H205+$I205)*(Input!$C$8/100))</f>
        <v>-836.691943344687</v>
      </c>
      <c r="K205" s="78" t="n">
        <f aca="false">IF($B205&gt;Input!$C$31,0,(-1)*($E205+$H205+$I205)*(Input!$C$9/100))</f>
        <v>-411.652436125586</v>
      </c>
      <c r="L205" s="78" t="n">
        <f aca="false">IF($B205&lt;Input!$C$25,($E205+$F205+$G205+$H205+$I205+$J205+$K205),0)</f>
        <v>6383.44830890058</v>
      </c>
    </row>
    <row r="206" customFormat="false" ht="12.8" hidden="false" customHeight="false" outlineLevel="0" collapsed="false">
      <c r="A206" s="76" t="n">
        <v>202</v>
      </c>
      <c r="B206" s="77" t="n">
        <f aca="false">EOMONTH(Input!$C$7,A206)</f>
        <v>49064</v>
      </c>
      <c r="C206" s="76" t="n">
        <f aca="false">DATEDIF(Input!$C$23,$B206,"Y")</f>
        <v>56</v>
      </c>
      <c r="E206" s="78" t="n">
        <f aca="false">IF($B206&gt;Input!$C$31,0,Input!$C$26*(1+Input!$C$28/100)^(DATEDIF(Input!$C$7,$B206,"Y")))</f>
        <v>9609.49993563429</v>
      </c>
      <c r="F206" s="78" t="n">
        <f aca="false">-1*($E206*(Input!$C$10/100))</f>
        <v>-595.788996009326</v>
      </c>
      <c r="G206" s="78" t="n">
        <f aca="false">-1*($E206*(Input!$C$11/100))</f>
        <v>-139.337749066697</v>
      </c>
      <c r="H206" s="78" t="n">
        <f aca="false">IF($B206&lt;Input!$C$25,((Input!$C$29*(1+Input!$C$13/100)^(DATEDIF(Input!$C$7,$B206,"Y")))),0)</f>
        <v>-762.105505405702</v>
      </c>
      <c r="I206" s="78" t="n">
        <f aca="false">IF($B206&gt;Input!$C$31,0,IF($E206*(Input!$C$35/100)&gt;(Input!$C$12/12),-1*(Input!$C$12/12),-1*$E206*(Input!$C$35/100)))</f>
        <v>-480.474996781714</v>
      </c>
      <c r="J206" s="78" t="n">
        <f aca="false">IF($B206&gt;Input!$C$31,0,(-1)*($E206+$H206+$I206)*(Input!$C$8/100))</f>
        <v>-836.691943344687</v>
      </c>
      <c r="K206" s="78" t="n">
        <f aca="false">IF($B206&gt;Input!$C$31,0,(-1)*($E206+$H206+$I206)*(Input!$C$9/100))</f>
        <v>-411.652436125586</v>
      </c>
      <c r="L206" s="78" t="n">
        <f aca="false">IF($B206&lt;Input!$C$25,($E206+$F206+$G206+$H206+$I206+$J206+$K206),0)</f>
        <v>6383.44830890058</v>
      </c>
    </row>
    <row r="207" customFormat="false" ht="12.8" hidden="false" customHeight="false" outlineLevel="0" collapsed="false">
      <c r="A207" s="76" t="n">
        <v>203</v>
      </c>
      <c r="B207" s="77" t="n">
        <f aca="false">EOMONTH(Input!$C$7,A207)</f>
        <v>49095</v>
      </c>
      <c r="C207" s="76" t="n">
        <f aca="false">DATEDIF(Input!$C$23,$B207,"Y")</f>
        <v>57</v>
      </c>
      <c r="E207" s="78" t="n">
        <f aca="false">IF($B207&gt;Input!$C$31,0,Input!$C$26*(1+Input!$C$28/100)^(DATEDIF(Input!$C$7,$B207,"Y")))</f>
        <v>9609.49993563429</v>
      </c>
      <c r="F207" s="78" t="n">
        <f aca="false">-1*($E207*(Input!$C$10/100))</f>
        <v>-595.788996009326</v>
      </c>
      <c r="G207" s="78" t="n">
        <f aca="false">-1*($E207*(Input!$C$11/100))</f>
        <v>-139.337749066697</v>
      </c>
      <c r="H207" s="78" t="n">
        <f aca="false">IF($B207&lt;Input!$C$25,((Input!$C$29*(1+Input!$C$13/100)^(DATEDIF(Input!$C$7,$B207,"Y")))),0)</f>
        <v>-762.105505405702</v>
      </c>
      <c r="I207" s="78" t="n">
        <f aca="false">IF($B207&gt;Input!$C$31,0,IF($E207*(Input!$C$35/100)&gt;(Input!$C$12/12),-1*(Input!$C$12/12),-1*$E207*(Input!$C$35/100)))</f>
        <v>-480.474996781714</v>
      </c>
      <c r="J207" s="78" t="n">
        <f aca="false">IF($B207&gt;Input!$C$31,0,(-1)*($E207+$H207+$I207)*(Input!$C$8/100))</f>
        <v>-836.691943344687</v>
      </c>
      <c r="K207" s="78" t="n">
        <f aca="false">IF($B207&gt;Input!$C$31,0,(-1)*($E207+$H207+$I207)*(Input!$C$9/100))</f>
        <v>-411.652436125586</v>
      </c>
      <c r="L207" s="78" t="n">
        <f aca="false">IF($B207&lt;Input!$C$25,($E207+$F207+$G207+$H207+$I207+$J207+$K207),0)</f>
        <v>6383.44830890058</v>
      </c>
    </row>
    <row r="208" customFormat="false" ht="12.8" hidden="false" customHeight="false" outlineLevel="0" collapsed="false">
      <c r="A208" s="76" t="n">
        <v>204</v>
      </c>
      <c r="B208" s="77" t="n">
        <f aca="false">EOMONTH(Input!$C$7,A208)</f>
        <v>49125</v>
      </c>
      <c r="C208" s="76" t="n">
        <f aca="false">DATEDIF(Input!$C$23,$B208,"Y")</f>
        <v>57</v>
      </c>
      <c r="E208" s="78" t="n">
        <f aca="false">IF($B208&gt;Input!$C$31,0,Input!$C$26*(1+Input!$C$28/100)^(DATEDIF(Input!$C$7,$B208,"Y")))</f>
        <v>9801.68993434697</v>
      </c>
      <c r="F208" s="78" t="n">
        <f aca="false">-1*($E208*(Input!$C$10/100))</f>
        <v>-607.704775929512</v>
      </c>
      <c r="G208" s="78" t="n">
        <f aca="false">-1*($E208*(Input!$C$11/100))</f>
        <v>-142.124504048031</v>
      </c>
      <c r="H208" s="78" t="n">
        <f aca="false">IF($B208&lt;Input!$C$25,((Input!$C$29*(1+Input!$C$13/100)^(DATEDIF(Input!$C$7,$B208,"Y")))),0)</f>
        <v>-807.831835730044</v>
      </c>
      <c r="I208" s="78" t="n">
        <f aca="false">IF($B208&gt;Input!$C$31,0,IF($E208*(Input!$C$35/100)&gt;(Input!$C$12/12),-1*(Input!$C$12/12),-1*$E208*(Input!$C$35/100)))</f>
        <v>-490.084496717349</v>
      </c>
      <c r="J208" s="78" t="n">
        <f aca="false">IF($B208&gt;Input!$C$31,0,(-1)*($E208+$H208+$I208)*(Input!$C$8/100))</f>
        <v>-850.377360189958</v>
      </c>
      <c r="K208" s="78" t="n">
        <f aca="false">IF($B208&gt;Input!$C$31,0,(-1)*($E208+$H208+$I208)*(Input!$C$9/100))</f>
        <v>-418.385661213459</v>
      </c>
      <c r="L208" s="78" t="n">
        <f aca="false">IF($B208&lt;Input!$C$25,($E208+$F208+$G208+$H208+$I208+$J208+$K208),0)</f>
        <v>6485.18130051862</v>
      </c>
    </row>
    <row r="209" customFormat="false" ht="12.8" hidden="false" customHeight="false" outlineLevel="0" collapsed="false">
      <c r="A209" s="76" t="n">
        <v>205</v>
      </c>
      <c r="B209" s="77" t="n">
        <f aca="false">EOMONTH(Input!$C$7,A209)</f>
        <v>49156</v>
      </c>
      <c r="C209" s="76" t="n">
        <f aca="false">DATEDIF(Input!$C$23,$B209,"Y")</f>
        <v>57</v>
      </c>
      <c r="E209" s="78" t="n">
        <f aca="false">IF($B209&gt;Input!$C$31,0,Input!$C$26*(1+Input!$C$28/100)^(DATEDIF(Input!$C$7,$B209,"Y")))</f>
        <v>9801.68993434697</v>
      </c>
      <c r="F209" s="78" t="n">
        <f aca="false">-1*($E209*(Input!$C$10/100))</f>
        <v>-607.704775929512</v>
      </c>
      <c r="G209" s="78" t="n">
        <f aca="false">-1*($E209*(Input!$C$11/100))</f>
        <v>-142.124504048031</v>
      </c>
      <c r="H209" s="78" t="n">
        <f aca="false">IF($B209&lt;Input!$C$25,((Input!$C$29*(1+Input!$C$13/100)^(DATEDIF(Input!$C$7,$B209,"Y")))),0)</f>
        <v>-807.831835730044</v>
      </c>
      <c r="I209" s="78" t="n">
        <f aca="false">IF($B209&gt;Input!$C$31,0,IF($E209*(Input!$C$35/100)&gt;(Input!$C$12/12),-1*(Input!$C$12/12),-1*$E209*(Input!$C$35/100)))</f>
        <v>-490.084496717349</v>
      </c>
      <c r="J209" s="78" t="n">
        <f aca="false">IF($B209&gt;Input!$C$31,0,(-1)*($E209+$H209+$I209)*(Input!$C$8/100))</f>
        <v>-850.377360189958</v>
      </c>
      <c r="K209" s="78" t="n">
        <f aca="false">IF($B209&gt;Input!$C$31,0,(-1)*($E209+$H209+$I209)*(Input!$C$9/100))</f>
        <v>-418.385661213459</v>
      </c>
      <c r="L209" s="78" t="n">
        <f aca="false">IF($B209&lt;Input!$C$25,($E209+$F209+$G209+$H209+$I209+$J209+$K209),0)</f>
        <v>6485.18130051862</v>
      </c>
    </row>
    <row r="210" customFormat="false" ht="12.8" hidden="false" customHeight="false" outlineLevel="0" collapsed="false">
      <c r="A210" s="76" t="n">
        <v>206</v>
      </c>
      <c r="B210" s="77" t="n">
        <f aca="false">EOMONTH(Input!$C$7,A210)</f>
        <v>49187</v>
      </c>
      <c r="C210" s="76" t="n">
        <f aca="false">DATEDIF(Input!$C$23,$B210,"Y")</f>
        <v>57</v>
      </c>
      <c r="E210" s="78" t="n">
        <f aca="false">IF($B210&gt;Input!$C$31,0,Input!$C$26*(1+Input!$C$28/100)^(DATEDIF(Input!$C$7,$B210,"Y")))</f>
        <v>9801.68993434697</v>
      </c>
      <c r="F210" s="78" t="n">
        <f aca="false">-1*($E210*(Input!$C$10/100))</f>
        <v>-607.704775929512</v>
      </c>
      <c r="G210" s="78" t="n">
        <f aca="false">-1*($E210*(Input!$C$11/100))</f>
        <v>-142.124504048031</v>
      </c>
      <c r="H210" s="78" t="n">
        <f aca="false">IF($B210&lt;Input!$C$25,((Input!$C$29*(1+Input!$C$13/100)^(DATEDIF(Input!$C$7,$B210,"Y")))),0)</f>
        <v>-807.831835730044</v>
      </c>
      <c r="I210" s="78" t="n">
        <f aca="false">IF($B210&gt;Input!$C$31,0,IF($E210*(Input!$C$35/100)&gt;(Input!$C$12/12),-1*(Input!$C$12/12),-1*$E210*(Input!$C$35/100)))</f>
        <v>-490.084496717349</v>
      </c>
      <c r="J210" s="78" t="n">
        <f aca="false">IF($B210&gt;Input!$C$31,0,(-1)*($E210+$H210+$I210)*(Input!$C$8/100))</f>
        <v>-850.377360189958</v>
      </c>
      <c r="K210" s="78" t="n">
        <f aca="false">IF($B210&gt;Input!$C$31,0,(-1)*($E210+$H210+$I210)*(Input!$C$9/100))</f>
        <v>-418.385661213459</v>
      </c>
      <c r="L210" s="78" t="n">
        <f aca="false">IF($B210&lt;Input!$C$25,($E210+$F210+$G210+$H210+$I210+$J210+$K210),0)</f>
        <v>6485.18130051862</v>
      </c>
    </row>
    <row r="211" customFormat="false" ht="12.8" hidden="false" customHeight="false" outlineLevel="0" collapsed="false">
      <c r="A211" s="76" t="n">
        <v>207</v>
      </c>
      <c r="B211" s="77" t="n">
        <f aca="false">EOMONTH(Input!$C$7,A211)</f>
        <v>49217</v>
      </c>
      <c r="C211" s="76" t="n">
        <f aca="false">DATEDIF(Input!$C$23,$B211,"Y")</f>
        <v>57</v>
      </c>
      <c r="E211" s="78" t="n">
        <f aca="false">IF($B211&gt;Input!$C$31,0,Input!$C$26*(1+Input!$C$28/100)^(DATEDIF(Input!$C$7,$B211,"Y")))</f>
        <v>9801.68993434697</v>
      </c>
      <c r="F211" s="78" t="n">
        <f aca="false">-1*($E211*(Input!$C$10/100))</f>
        <v>-607.704775929512</v>
      </c>
      <c r="G211" s="78" t="n">
        <f aca="false">-1*($E211*(Input!$C$11/100))</f>
        <v>-142.124504048031</v>
      </c>
      <c r="H211" s="78" t="n">
        <f aca="false">IF($B211&lt;Input!$C$25,((Input!$C$29*(1+Input!$C$13/100)^(DATEDIF(Input!$C$7,$B211,"Y")))),0)</f>
        <v>-807.831835730044</v>
      </c>
      <c r="I211" s="78" t="n">
        <f aca="false">IF($B211&gt;Input!$C$31,0,IF($E211*(Input!$C$35/100)&gt;(Input!$C$12/12),-1*(Input!$C$12/12),-1*$E211*(Input!$C$35/100)))</f>
        <v>-490.084496717349</v>
      </c>
      <c r="J211" s="78" t="n">
        <f aca="false">IF($B211&gt;Input!$C$31,0,(-1)*($E211+$H211+$I211)*(Input!$C$8/100))</f>
        <v>-850.377360189958</v>
      </c>
      <c r="K211" s="78" t="n">
        <f aca="false">IF($B211&gt;Input!$C$31,0,(-1)*($E211+$H211+$I211)*(Input!$C$9/100))</f>
        <v>-418.385661213459</v>
      </c>
      <c r="L211" s="78" t="n">
        <f aca="false">IF($B211&lt;Input!$C$25,($E211+$F211+$G211+$H211+$I211+$J211+$K211),0)</f>
        <v>6485.18130051862</v>
      </c>
    </row>
    <row r="212" customFormat="false" ht="12.8" hidden="false" customHeight="false" outlineLevel="0" collapsed="false">
      <c r="A212" s="76" t="n">
        <v>208</v>
      </c>
      <c r="B212" s="77" t="n">
        <f aca="false">EOMONTH(Input!$C$7,A212)</f>
        <v>49248</v>
      </c>
      <c r="C212" s="76" t="n">
        <f aca="false">DATEDIF(Input!$C$23,$B212,"Y")</f>
        <v>57</v>
      </c>
      <c r="E212" s="78" t="n">
        <f aca="false">IF($B212&gt;Input!$C$31,0,Input!$C$26*(1+Input!$C$28/100)^(DATEDIF(Input!$C$7,$B212,"Y")))</f>
        <v>9801.68993434697</v>
      </c>
      <c r="F212" s="78" t="n">
        <f aca="false">-1*($E212*(Input!$C$10/100))</f>
        <v>-607.704775929512</v>
      </c>
      <c r="G212" s="78" t="n">
        <f aca="false">-1*($E212*(Input!$C$11/100))</f>
        <v>-142.124504048031</v>
      </c>
      <c r="H212" s="78" t="n">
        <f aca="false">IF($B212&lt;Input!$C$25,((Input!$C$29*(1+Input!$C$13/100)^(DATEDIF(Input!$C$7,$B212,"Y")))),0)</f>
        <v>-807.831835730044</v>
      </c>
      <c r="I212" s="78" t="n">
        <f aca="false">IF($B212&gt;Input!$C$31,0,IF($E212*(Input!$C$35/100)&gt;(Input!$C$12/12),-1*(Input!$C$12/12),-1*$E212*(Input!$C$35/100)))</f>
        <v>-490.084496717349</v>
      </c>
      <c r="J212" s="78" t="n">
        <f aca="false">IF($B212&gt;Input!$C$31,0,(-1)*($E212+$H212+$I212)*(Input!$C$8/100))</f>
        <v>-850.377360189958</v>
      </c>
      <c r="K212" s="78" t="n">
        <f aca="false">IF($B212&gt;Input!$C$31,0,(-1)*($E212+$H212+$I212)*(Input!$C$9/100))</f>
        <v>-418.385661213459</v>
      </c>
      <c r="L212" s="78" t="n">
        <f aca="false">IF($B212&lt;Input!$C$25,($E212+$F212+$G212+$H212+$I212+$J212+$K212),0)</f>
        <v>6485.18130051862</v>
      </c>
    </row>
    <row r="213" customFormat="false" ht="12.8" hidden="false" customHeight="false" outlineLevel="0" collapsed="false">
      <c r="A213" s="76" t="n">
        <v>209</v>
      </c>
      <c r="B213" s="77" t="n">
        <f aca="false">EOMONTH(Input!$C$7,A213)</f>
        <v>49278</v>
      </c>
      <c r="C213" s="76" t="n">
        <f aca="false">DATEDIF(Input!$C$23,$B213,"Y")</f>
        <v>57</v>
      </c>
      <c r="E213" s="78" t="n">
        <f aca="false">IF($B213&gt;Input!$C$31,0,Input!$C$26*(1+Input!$C$28/100)^(DATEDIF(Input!$C$7,$B213,"Y")))</f>
        <v>9801.68993434697</v>
      </c>
      <c r="F213" s="78" t="n">
        <f aca="false">-1*($E213*(Input!$C$10/100))</f>
        <v>-607.704775929512</v>
      </c>
      <c r="G213" s="78" t="n">
        <f aca="false">-1*($E213*(Input!$C$11/100))</f>
        <v>-142.124504048031</v>
      </c>
      <c r="H213" s="78" t="n">
        <f aca="false">IF($B213&lt;Input!$C$25,((Input!$C$29*(1+Input!$C$13/100)^(DATEDIF(Input!$C$7,$B213,"Y")))),0)</f>
        <v>-807.831835730044</v>
      </c>
      <c r="I213" s="78" t="n">
        <f aca="false">IF($B213&gt;Input!$C$31,0,IF($E213*(Input!$C$35/100)&gt;(Input!$C$12/12),-1*(Input!$C$12/12),-1*$E213*(Input!$C$35/100)))</f>
        <v>-490.084496717349</v>
      </c>
      <c r="J213" s="78" t="n">
        <f aca="false">IF($B213&gt;Input!$C$31,0,(-1)*($E213+$H213+$I213)*(Input!$C$8/100))</f>
        <v>-850.377360189958</v>
      </c>
      <c r="K213" s="78" t="n">
        <f aca="false">IF($B213&gt;Input!$C$31,0,(-1)*($E213+$H213+$I213)*(Input!$C$9/100))</f>
        <v>-418.385661213459</v>
      </c>
      <c r="L213" s="78" t="n">
        <f aca="false">IF($B213&lt;Input!$C$25,($E213+$F213+$G213+$H213+$I213+$J213+$K213),0)</f>
        <v>6485.18130051862</v>
      </c>
    </row>
    <row r="214" customFormat="false" ht="12.8" hidden="false" customHeight="false" outlineLevel="0" collapsed="false">
      <c r="A214" s="76" t="n">
        <v>210</v>
      </c>
      <c r="B214" s="77" t="n">
        <f aca="false">EOMONTH(Input!$C$7,A214)</f>
        <v>49309</v>
      </c>
      <c r="C214" s="76" t="n">
        <f aca="false">DATEDIF(Input!$C$23,$B214,"Y")</f>
        <v>57</v>
      </c>
      <c r="E214" s="78" t="n">
        <f aca="false">IF($B214&gt;Input!$C$31,0,Input!$C$26*(1+Input!$C$28/100)^(DATEDIF(Input!$C$7,$B214,"Y")))</f>
        <v>9801.68993434697</v>
      </c>
      <c r="F214" s="78" t="n">
        <f aca="false">-1*($E214*(Input!$C$10/100))</f>
        <v>-607.704775929512</v>
      </c>
      <c r="G214" s="78" t="n">
        <f aca="false">-1*($E214*(Input!$C$11/100))</f>
        <v>-142.124504048031</v>
      </c>
      <c r="H214" s="78" t="n">
        <f aca="false">IF($B214&lt;Input!$C$25,((Input!$C$29*(1+Input!$C$13/100)^(DATEDIF(Input!$C$7,$B214,"Y")))),0)</f>
        <v>-807.831835730044</v>
      </c>
      <c r="I214" s="78" t="n">
        <f aca="false">IF($B214&gt;Input!$C$31,0,IF($E214*(Input!$C$35/100)&gt;(Input!$C$12/12),-1*(Input!$C$12/12),-1*$E214*(Input!$C$35/100)))</f>
        <v>-490.084496717349</v>
      </c>
      <c r="J214" s="78" t="n">
        <f aca="false">IF($B214&gt;Input!$C$31,0,(-1)*($E214+$H214+$I214)*(Input!$C$8/100))</f>
        <v>-850.377360189958</v>
      </c>
      <c r="K214" s="78" t="n">
        <f aca="false">IF($B214&gt;Input!$C$31,0,(-1)*($E214+$H214+$I214)*(Input!$C$9/100))</f>
        <v>-418.385661213459</v>
      </c>
      <c r="L214" s="78" t="n">
        <f aca="false">IF($B214&lt;Input!$C$25,($E214+$F214+$G214+$H214+$I214+$J214+$K214),0)</f>
        <v>6485.18130051862</v>
      </c>
    </row>
    <row r="215" customFormat="false" ht="12.8" hidden="false" customHeight="false" outlineLevel="0" collapsed="false">
      <c r="A215" s="76" t="n">
        <v>211</v>
      </c>
      <c r="B215" s="77" t="n">
        <f aca="false">EOMONTH(Input!$C$7,A215)</f>
        <v>49340</v>
      </c>
      <c r="C215" s="76" t="n">
        <f aca="false">DATEDIF(Input!$C$23,$B215,"Y")</f>
        <v>57</v>
      </c>
      <c r="E215" s="78" t="n">
        <f aca="false">IF($B215&gt;Input!$C$31,0,Input!$C$26*(1+Input!$C$28/100)^(DATEDIF(Input!$C$7,$B215,"Y")))</f>
        <v>9801.68993434697</v>
      </c>
      <c r="F215" s="78" t="n">
        <f aca="false">-1*($E215*(Input!$C$10/100))</f>
        <v>-607.704775929512</v>
      </c>
      <c r="G215" s="78" t="n">
        <f aca="false">-1*($E215*(Input!$C$11/100))</f>
        <v>-142.124504048031</v>
      </c>
      <c r="H215" s="78" t="n">
        <f aca="false">IF($B215&lt;Input!$C$25,((Input!$C$29*(1+Input!$C$13/100)^(DATEDIF(Input!$C$7,$B215,"Y")))),0)</f>
        <v>-807.831835730044</v>
      </c>
      <c r="I215" s="78" t="n">
        <f aca="false">IF($B215&gt;Input!$C$31,0,IF($E215*(Input!$C$35/100)&gt;(Input!$C$12/12),-1*(Input!$C$12/12),-1*$E215*(Input!$C$35/100)))</f>
        <v>-490.084496717349</v>
      </c>
      <c r="J215" s="78" t="n">
        <f aca="false">IF($B215&gt;Input!$C$31,0,(-1)*($E215+$H215+$I215)*(Input!$C$8/100))</f>
        <v>-850.377360189958</v>
      </c>
      <c r="K215" s="78" t="n">
        <f aca="false">IF($B215&gt;Input!$C$31,0,(-1)*($E215+$H215+$I215)*(Input!$C$9/100))</f>
        <v>-418.385661213459</v>
      </c>
      <c r="L215" s="78" t="n">
        <f aca="false">IF($B215&lt;Input!$C$25,($E215+$F215+$G215+$H215+$I215+$J215+$K215),0)</f>
        <v>6485.18130051862</v>
      </c>
    </row>
    <row r="216" customFormat="false" ht="12.8" hidden="false" customHeight="false" outlineLevel="0" collapsed="false">
      <c r="A216" s="76" t="n">
        <v>212</v>
      </c>
      <c r="B216" s="77" t="n">
        <f aca="false">EOMONTH(Input!$C$7,A216)</f>
        <v>49368</v>
      </c>
      <c r="C216" s="76" t="n">
        <f aca="false">DATEDIF(Input!$C$23,$B216,"Y")</f>
        <v>57</v>
      </c>
      <c r="E216" s="78" t="n">
        <f aca="false">IF($B216&gt;Input!$C$31,0,Input!$C$26*(1+Input!$C$28/100)^(DATEDIF(Input!$C$7,$B216,"Y")))</f>
        <v>9801.68993434697</v>
      </c>
      <c r="F216" s="78" t="n">
        <f aca="false">-1*($E216*(Input!$C$10/100))</f>
        <v>-607.704775929512</v>
      </c>
      <c r="G216" s="78" t="n">
        <f aca="false">-1*($E216*(Input!$C$11/100))</f>
        <v>-142.124504048031</v>
      </c>
      <c r="H216" s="78" t="n">
        <f aca="false">IF($B216&lt;Input!$C$25,((Input!$C$29*(1+Input!$C$13/100)^(DATEDIF(Input!$C$7,$B216,"Y")))),0)</f>
        <v>-807.831835730044</v>
      </c>
      <c r="I216" s="78" t="n">
        <f aca="false">IF($B216&gt;Input!$C$31,0,IF($E216*(Input!$C$35/100)&gt;(Input!$C$12/12),-1*(Input!$C$12/12),-1*$E216*(Input!$C$35/100)))</f>
        <v>-490.084496717349</v>
      </c>
      <c r="J216" s="78" t="n">
        <f aca="false">IF($B216&gt;Input!$C$31,0,(-1)*($E216+$H216+$I216)*(Input!$C$8/100))</f>
        <v>-850.377360189958</v>
      </c>
      <c r="K216" s="78" t="n">
        <f aca="false">IF($B216&gt;Input!$C$31,0,(-1)*($E216+$H216+$I216)*(Input!$C$9/100))</f>
        <v>-418.385661213459</v>
      </c>
      <c r="L216" s="78" t="n">
        <f aca="false">IF($B216&lt;Input!$C$25,($E216+$F216+$G216+$H216+$I216+$J216+$K216),0)</f>
        <v>6485.18130051862</v>
      </c>
    </row>
    <row r="217" customFormat="false" ht="12.8" hidden="false" customHeight="false" outlineLevel="0" collapsed="false">
      <c r="A217" s="76" t="n">
        <v>213</v>
      </c>
      <c r="B217" s="77" t="n">
        <f aca="false">EOMONTH(Input!$C$7,A217)</f>
        <v>49399</v>
      </c>
      <c r="C217" s="76" t="n">
        <f aca="false">DATEDIF(Input!$C$23,$B217,"Y")</f>
        <v>57</v>
      </c>
      <c r="E217" s="78" t="n">
        <f aca="false">IF($B217&gt;Input!$C$31,0,Input!$C$26*(1+Input!$C$28/100)^(DATEDIF(Input!$C$7,$B217,"Y")))</f>
        <v>9801.68993434697</v>
      </c>
      <c r="F217" s="78" t="n">
        <f aca="false">-1*($E217*(Input!$C$10/100))</f>
        <v>-607.704775929512</v>
      </c>
      <c r="G217" s="78" t="n">
        <f aca="false">-1*($E217*(Input!$C$11/100))</f>
        <v>-142.124504048031</v>
      </c>
      <c r="H217" s="78" t="n">
        <f aca="false">IF($B217&lt;Input!$C$25,((Input!$C$29*(1+Input!$C$13/100)^(DATEDIF(Input!$C$7,$B217,"Y")))),0)</f>
        <v>-807.831835730044</v>
      </c>
      <c r="I217" s="78" t="n">
        <f aca="false">IF($B217&gt;Input!$C$31,0,IF($E217*(Input!$C$35/100)&gt;(Input!$C$12/12),-1*(Input!$C$12/12),-1*$E217*(Input!$C$35/100)))</f>
        <v>-490.084496717349</v>
      </c>
      <c r="J217" s="78" t="n">
        <f aca="false">IF($B217&gt;Input!$C$31,0,(-1)*($E217+$H217+$I217)*(Input!$C$8/100))</f>
        <v>-850.377360189958</v>
      </c>
      <c r="K217" s="78" t="n">
        <f aca="false">IF($B217&gt;Input!$C$31,0,(-1)*($E217+$H217+$I217)*(Input!$C$9/100))</f>
        <v>-418.385661213459</v>
      </c>
      <c r="L217" s="78" t="n">
        <f aca="false">IF($B217&lt;Input!$C$25,($E217+$F217+$G217+$H217+$I217+$J217+$K217),0)</f>
        <v>6485.18130051862</v>
      </c>
    </row>
    <row r="218" customFormat="false" ht="12.8" hidden="false" customHeight="false" outlineLevel="0" collapsed="false">
      <c r="A218" s="76" t="n">
        <v>214</v>
      </c>
      <c r="B218" s="77" t="n">
        <f aca="false">EOMONTH(Input!$C$7,A218)</f>
        <v>49429</v>
      </c>
      <c r="C218" s="76" t="n">
        <f aca="false">DATEDIF(Input!$C$23,$B218,"Y")</f>
        <v>57</v>
      </c>
      <c r="E218" s="78" t="n">
        <f aca="false">IF($B218&gt;Input!$C$31,0,Input!$C$26*(1+Input!$C$28/100)^(DATEDIF(Input!$C$7,$B218,"Y")))</f>
        <v>9801.68993434697</v>
      </c>
      <c r="F218" s="78" t="n">
        <f aca="false">-1*($E218*(Input!$C$10/100))</f>
        <v>-607.704775929512</v>
      </c>
      <c r="G218" s="78" t="n">
        <f aca="false">-1*($E218*(Input!$C$11/100))</f>
        <v>-142.124504048031</v>
      </c>
      <c r="H218" s="78" t="n">
        <f aca="false">IF($B218&lt;Input!$C$25,((Input!$C$29*(1+Input!$C$13/100)^(DATEDIF(Input!$C$7,$B218,"Y")))),0)</f>
        <v>-807.831835730044</v>
      </c>
      <c r="I218" s="78" t="n">
        <f aca="false">IF($B218&gt;Input!$C$31,0,IF($E218*(Input!$C$35/100)&gt;(Input!$C$12/12),-1*(Input!$C$12/12),-1*$E218*(Input!$C$35/100)))</f>
        <v>-490.084496717349</v>
      </c>
      <c r="J218" s="78" t="n">
        <f aca="false">IF($B218&gt;Input!$C$31,0,(-1)*($E218+$H218+$I218)*(Input!$C$8/100))</f>
        <v>-850.377360189958</v>
      </c>
      <c r="K218" s="78" t="n">
        <f aca="false">IF($B218&gt;Input!$C$31,0,(-1)*($E218+$H218+$I218)*(Input!$C$9/100))</f>
        <v>-418.385661213459</v>
      </c>
      <c r="L218" s="78" t="n">
        <f aca="false">IF($B218&lt;Input!$C$25,($E218+$F218+$G218+$H218+$I218+$J218+$K218),0)</f>
        <v>6485.18130051862</v>
      </c>
    </row>
    <row r="219" customFormat="false" ht="12.8" hidden="false" customHeight="false" outlineLevel="0" collapsed="false">
      <c r="A219" s="76" t="n">
        <v>215</v>
      </c>
      <c r="B219" s="77" t="n">
        <f aca="false">EOMONTH(Input!$C$7,A219)</f>
        <v>49460</v>
      </c>
      <c r="C219" s="76" t="n">
        <f aca="false">DATEDIF(Input!$C$23,$B219,"Y")</f>
        <v>58</v>
      </c>
      <c r="E219" s="78" t="n">
        <f aca="false">IF($B219&gt;Input!$C$31,0,Input!$C$26*(1+Input!$C$28/100)^(DATEDIF(Input!$C$7,$B219,"Y")))</f>
        <v>9801.68993434697</v>
      </c>
      <c r="F219" s="78" t="n">
        <f aca="false">-1*($E219*(Input!$C$10/100))</f>
        <v>-607.704775929512</v>
      </c>
      <c r="G219" s="78" t="n">
        <f aca="false">-1*($E219*(Input!$C$11/100))</f>
        <v>-142.124504048031</v>
      </c>
      <c r="H219" s="78" t="n">
        <f aca="false">IF($B219&lt;Input!$C$25,((Input!$C$29*(1+Input!$C$13/100)^(DATEDIF(Input!$C$7,$B219,"Y")))),0)</f>
        <v>-807.831835730044</v>
      </c>
      <c r="I219" s="78" t="n">
        <f aca="false">IF($B219&gt;Input!$C$31,0,IF($E219*(Input!$C$35/100)&gt;(Input!$C$12/12),-1*(Input!$C$12/12),-1*$E219*(Input!$C$35/100)))</f>
        <v>-490.084496717349</v>
      </c>
      <c r="J219" s="78" t="n">
        <f aca="false">IF($B219&gt;Input!$C$31,0,(-1)*($E219+$H219+$I219)*(Input!$C$8/100))</f>
        <v>-850.377360189958</v>
      </c>
      <c r="K219" s="78" t="n">
        <f aca="false">IF($B219&gt;Input!$C$31,0,(-1)*($E219+$H219+$I219)*(Input!$C$9/100))</f>
        <v>-418.385661213459</v>
      </c>
      <c r="L219" s="78" t="n">
        <f aca="false">IF($B219&lt;Input!$C$25,($E219+$F219+$G219+$H219+$I219+$J219+$K219),0)</f>
        <v>6485.18130051862</v>
      </c>
    </row>
    <row r="220" customFormat="false" ht="12.8" hidden="false" customHeight="false" outlineLevel="0" collapsed="false">
      <c r="A220" s="76" t="n">
        <v>216</v>
      </c>
      <c r="B220" s="77" t="n">
        <f aca="false">EOMONTH(Input!$C$7,A220)</f>
        <v>49490</v>
      </c>
      <c r="C220" s="76" t="n">
        <f aca="false">DATEDIF(Input!$C$23,$B220,"Y")</f>
        <v>58</v>
      </c>
      <c r="E220" s="78" t="n">
        <f aca="false">IF($B220&gt;Input!$C$31,0,Input!$C$26*(1+Input!$C$28/100)^(DATEDIF(Input!$C$7,$B220,"Y")))</f>
        <v>9997.72373303391</v>
      </c>
      <c r="F220" s="78" t="n">
        <f aca="false">-1*($E220*(Input!$C$10/100))</f>
        <v>-619.858871448103</v>
      </c>
      <c r="G220" s="78" t="n">
        <f aca="false">-1*($E220*(Input!$C$11/100))</f>
        <v>-144.966994128992</v>
      </c>
      <c r="H220" s="78" t="n">
        <f aca="false">IF($B220&lt;Input!$C$25,((Input!$C$29*(1+Input!$C$13/100)^(DATEDIF(Input!$C$7,$B220,"Y")))),0)</f>
        <v>-856.301745873847</v>
      </c>
      <c r="I220" s="78" t="n">
        <f aca="false">IF($B220&gt;Input!$C$31,0,IF($E220*(Input!$C$35/100)&gt;(Input!$C$12/12),-1*(Input!$C$12/12),-1*$E220*(Input!$C$35/100)))</f>
        <v>-499.886186651696</v>
      </c>
      <c r="J220" s="78" t="n">
        <f aca="false">IF($B220&gt;Input!$C$31,0,(-1)*($E220+$H220+$I220)*(Input!$C$8/100))</f>
        <v>-864.153580050837</v>
      </c>
      <c r="K220" s="78" t="n">
        <f aca="false">IF($B220&gt;Input!$C$31,0,(-1)*($E220+$H220+$I220)*(Input!$C$9/100))</f>
        <v>-425.163561385012</v>
      </c>
      <c r="L220" s="78" t="n">
        <f aca="false">IF($B220&lt;Input!$C$25,($E220+$F220+$G220+$H220+$I220+$J220+$K220),0)</f>
        <v>6587.39279349543</v>
      </c>
    </row>
    <row r="221" customFormat="false" ht="12.8" hidden="false" customHeight="false" outlineLevel="0" collapsed="false">
      <c r="A221" s="76" t="n">
        <v>217</v>
      </c>
      <c r="B221" s="77" t="n">
        <f aca="false">EOMONTH(Input!$C$7,A221)</f>
        <v>49521</v>
      </c>
      <c r="C221" s="76" t="n">
        <f aca="false">DATEDIF(Input!$C$23,$B221,"Y")</f>
        <v>58</v>
      </c>
      <c r="E221" s="78" t="n">
        <f aca="false">IF($B221&gt;Input!$C$31,0,Input!$C$26*(1+Input!$C$28/100)^(DATEDIF(Input!$C$7,$B221,"Y")))</f>
        <v>9997.72373303391</v>
      </c>
      <c r="F221" s="78" t="n">
        <f aca="false">-1*($E221*(Input!$C$10/100))</f>
        <v>-619.858871448103</v>
      </c>
      <c r="G221" s="78" t="n">
        <f aca="false">-1*($E221*(Input!$C$11/100))</f>
        <v>-144.966994128992</v>
      </c>
      <c r="H221" s="78" t="n">
        <f aca="false">IF($B221&lt;Input!$C$25,((Input!$C$29*(1+Input!$C$13/100)^(DATEDIF(Input!$C$7,$B221,"Y")))),0)</f>
        <v>-856.301745873847</v>
      </c>
      <c r="I221" s="78" t="n">
        <f aca="false">IF($B221&gt;Input!$C$31,0,IF($E221*(Input!$C$35/100)&gt;(Input!$C$12/12),-1*(Input!$C$12/12),-1*$E221*(Input!$C$35/100)))</f>
        <v>-499.886186651696</v>
      </c>
      <c r="J221" s="78" t="n">
        <f aca="false">IF($B221&gt;Input!$C$31,0,(-1)*($E221+$H221+$I221)*(Input!$C$8/100))</f>
        <v>-864.153580050837</v>
      </c>
      <c r="K221" s="78" t="n">
        <f aca="false">IF($B221&gt;Input!$C$31,0,(-1)*($E221+$H221+$I221)*(Input!$C$9/100))</f>
        <v>-425.163561385012</v>
      </c>
      <c r="L221" s="78" t="n">
        <f aca="false">IF($B221&lt;Input!$C$25,($E221+$F221+$G221+$H221+$I221+$J221+$K221),0)</f>
        <v>6587.39279349543</v>
      </c>
    </row>
    <row r="222" customFormat="false" ht="12.8" hidden="false" customHeight="false" outlineLevel="0" collapsed="false">
      <c r="A222" s="76" t="n">
        <v>218</v>
      </c>
      <c r="B222" s="77" t="n">
        <f aca="false">EOMONTH(Input!$C$7,A222)</f>
        <v>49552</v>
      </c>
      <c r="C222" s="76" t="n">
        <f aca="false">DATEDIF(Input!$C$23,$B222,"Y")</f>
        <v>58</v>
      </c>
      <c r="E222" s="78" t="n">
        <f aca="false">IF($B222&gt;Input!$C$31,0,Input!$C$26*(1+Input!$C$28/100)^(DATEDIF(Input!$C$7,$B222,"Y")))</f>
        <v>9997.72373303391</v>
      </c>
      <c r="F222" s="78" t="n">
        <f aca="false">-1*($E222*(Input!$C$10/100))</f>
        <v>-619.858871448103</v>
      </c>
      <c r="G222" s="78" t="n">
        <f aca="false">-1*($E222*(Input!$C$11/100))</f>
        <v>-144.966994128992</v>
      </c>
      <c r="H222" s="78" t="n">
        <f aca="false">IF($B222&lt;Input!$C$25,((Input!$C$29*(1+Input!$C$13/100)^(DATEDIF(Input!$C$7,$B222,"Y")))),0)</f>
        <v>-856.301745873847</v>
      </c>
      <c r="I222" s="78" t="n">
        <f aca="false">IF($B222&gt;Input!$C$31,0,IF($E222*(Input!$C$35/100)&gt;(Input!$C$12/12),-1*(Input!$C$12/12),-1*$E222*(Input!$C$35/100)))</f>
        <v>-499.886186651696</v>
      </c>
      <c r="J222" s="78" t="n">
        <f aca="false">IF($B222&gt;Input!$C$31,0,(-1)*($E222+$H222+$I222)*(Input!$C$8/100))</f>
        <v>-864.153580050837</v>
      </c>
      <c r="K222" s="78" t="n">
        <f aca="false">IF($B222&gt;Input!$C$31,0,(-1)*($E222+$H222+$I222)*(Input!$C$9/100))</f>
        <v>-425.163561385012</v>
      </c>
      <c r="L222" s="78" t="n">
        <f aca="false">IF($B222&lt;Input!$C$25,($E222+$F222+$G222+$H222+$I222+$J222+$K222),0)</f>
        <v>6587.39279349543</v>
      </c>
    </row>
    <row r="223" customFormat="false" ht="12.8" hidden="false" customHeight="false" outlineLevel="0" collapsed="false">
      <c r="A223" s="76" t="n">
        <v>219</v>
      </c>
      <c r="B223" s="77" t="n">
        <f aca="false">EOMONTH(Input!$C$7,A223)</f>
        <v>49582</v>
      </c>
      <c r="C223" s="76" t="n">
        <f aca="false">DATEDIF(Input!$C$23,$B223,"Y")</f>
        <v>58</v>
      </c>
      <c r="E223" s="78" t="n">
        <f aca="false">IF($B223&gt;Input!$C$31,0,Input!$C$26*(1+Input!$C$28/100)^(DATEDIF(Input!$C$7,$B223,"Y")))</f>
        <v>9997.72373303391</v>
      </c>
      <c r="F223" s="78" t="n">
        <f aca="false">-1*($E223*(Input!$C$10/100))</f>
        <v>-619.858871448103</v>
      </c>
      <c r="G223" s="78" t="n">
        <f aca="false">-1*($E223*(Input!$C$11/100))</f>
        <v>-144.966994128992</v>
      </c>
      <c r="H223" s="78" t="n">
        <f aca="false">IF($B223&lt;Input!$C$25,((Input!$C$29*(1+Input!$C$13/100)^(DATEDIF(Input!$C$7,$B223,"Y")))),0)</f>
        <v>-856.301745873847</v>
      </c>
      <c r="I223" s="78" t="n">
        <f aca="false">IF($B223&gt;Input!$C$31,0,IF($E223*(Input!$C$35/100)&gt;(Input!$C$12/12),-1*(Input!$C$12/12),-1*$E223*(Input!$C$35/100)))</f>
        <v>-499.886186651696</v>
      </c>
      <c r="J223" s="78" t="n">
        <f aca="false">IF($B223&gt;Input!$C$31,0,(-1)*($E223+$H223+$I223)*(Input!$C$8/100))</f>
        <v>-864.153580050837</v>
      </c>
      <c r="K223" s="78" t="n">
        <f aca="false">IF($B223&gt;Input!$C$31,0,(-1)*($E223+$H223+$I223)*(Input!$C$9/100))</f>
        <v>-425.163561385012</v>
      </c>
      <c r="L223" s="78" t="n">
        <f aca="false">IF($B223&lt;Input!$C$25,($E223+$F223+$G223+$H223+$I223+$J223+$K223),0)</f>
        <v>6587.39279349543</v>
      </c>
    </row>
    <row r="224" customFormat="false" ht="12.8" hidden="false" customHeight="false" outlineLevel="0" collapsed="false">
      <c r="A224" s="76" t="n">
        <v>220</v>
      </c>
      <c r="B224" s="77" t="n">
        <f aca="false">EOMONTH(Input!$C$7,A224)</f>
        <v>49613</v>
      </c>
      <c r="C224" s="76" t="n">
        <f aca="false">DATEDIF(Input!$C$23,$B224,"Y")</f>
        <v>58</v>
      </c>
      <c r="E224" s="78" t="n">
        <f aca="false">IF($B224&gt;Input!$C$31,0,Input!$C$26*(1+Input!$C$28/100)^(DATEDIF(Input!$C$7,$B224,"Y")))</f>
        <v>9997.72373303391</v>
      </c>
      <c r="F224" s="78" t="n">
        <f aca="false">-1*($E224*(Input!$C$10/100))</f>
        <v>-619.858871448103</v>
      </c>
      <c r="G224" s="78" t="n">
        <f aca="false">-1*($E224*(Input!$C$11/100))</f>
        <v>-144.966994128992</v>
      </c>
      <c r="H224" s="78" t="n">
        <f aca="false">IF($B224&lt;Input!$C$25,((Input!$C$29*(1+Input!$C$13/100)^(DATEDIF(Input!$C$7,$B224,"Y")))),0)</f>
        <v>-856.301745873847</v>
      </c>
      <c r="I224" s="78" t="n">
        <f aca="false">IF($B224&gt;Input!$C$31,0,IF($E224*(Input!$C$35/100)&gt;(Input!$C$12/12),-1*(Input!$C$12/12),-1*$E224*(Input!$C$35/100)))</f>
        <v>-499.886186651696</v>
      </c>
      <c r="J224" s="78" t="n">
        <f aca="false">IF($B224&gt;Input!$C$31,0,(-1)*($E224+$H224+$I224)*(Input!$C$8/100))</f>
        <v>-864.153580050837</v>
      </c>
      <c r="K224" s="78" t="n">
        <f aca="false">IF($B224&gt;Input!$C$31,0,(-1)*($E224+$H224+$I224)*(Input!$C$9/100))</f>
        <v>-425.163561385012</v>
      </c>
      <c r="L224" s="78" t="n">
        <f aca="false">IF($B224&lt;Input!$C$25,($E224+$F224+$G224+$H224+$I224+$J224+$K224),0)</f>
        <v>6587.39279349543</v>
      </c>
    </row>
    <row r="225" customFormat="false" ht="12.8" hidden="false" customHeight="false" outlineLevel="0" collapsed="false">
      <c r="A225" s="76" t="n">
        <v>221</v>
      </c>
      <c r="B225" s="77" t="n">
        <f aca="false">EOMONTH(Input!$C$7,A225)</f>
        <v>49643</v>
      </c>
      <c r="C225" s="76" t="n">
        <f aca="false">DATEDIF(Input!$C$23,$B225,"Y")</f>
        <v>58</v>
      </c>
      <c r="E225" s="78" t="n">
        <f aca="false">IF($B225&gt;Input!$C$31,0,Input!$C$26*(1+Input!$C$28/100)^(DATEDIF(Input!$C$7,$B225,"Y")))</f>
        <v>9997.72373303391</v>
      </c>
      <c r="F225" s="78" t="n">
        <f aca="false">-1*($E225*(Input!$C$10/100))</f>
        <v>-619.858871448103</v>
      </c>
      <c r="G225" s="78" t="n">
        <f aca="false">-1*($E225*(Input!$C$11/100))</f>
        <v>-144.966994128992</v>
      </c>
      <c r="H225" s="78" t="n">
        <f aca="false">IF($B225&lt;Input!$C$25,((Input!$C$29*(1+Input!$C$13/100)^(DATEDIF(Input!$C$7,$B225,"Y")))),0)</f>
        <v>-856.301745873847</v>
      </c>
      <c r="I225" s="78" t="n">
        <f aca="false">IF($B225&gt;Input!$C$31,0,IF($E225*(Input!$C$35/100)&gt;(Input!$C$12/12),-1*(Input!$C$12/12),-1*$E225*(Input!$C$35/100)))</f>
        <v>-499.886186651696</v>
      </c>
      <c r="J225" s="78" t="n">
        <f aca="false">IF($B225&gt;Input!$C$31,0,(-1)*($E225+$H225+$I225)*(Input!$C$8/100))</f>
        <v>-864.153580050837</v>
      </c>
      <c r="K225" s="78" t="n">
        <f aca="false">IF($B225&gt;Input!$C$31,0,(-1)*($E225+$H225+$I225)*(Input!$C$9/100))</f>
        <v>-425.163561385012</v>
      </c>
      <c r="L225" s="78" t="n">
        <f aca="false">IF($B225&lt;Input!$C$25,($E225+$F225+$G225+$H225+$I225+$J225+$K225),0)</f>
        <v>6587.39279349543</v>
      </c>
    </row>
    <row r="226" customFormat="false" ht="12.8" hidden="false" customHeight="false" outlineLevel="0" collapsed="false">
      <c r="A226" s="76" t="n">
        <v>222</v>
      </c>
      <c r="B226" s="77" t="n">
        <f aca="false">EOMONTH(Input!$C$7,A226)</f>
        <v>49674</v>
      </c>
      <c r="C226" s="76" t="n">
        <f aca="false">DATEDIF(Input!$C$23,$B226,"Y")</f>
        <v>58</v>
      </c>
      <c r="E226" s="78" t="n">
        <f aca="false">IF($B226&gt;Input!$C$31,0,Input!$C$26*(1+Input!$C$28/100)^(DATEDIF(Input!$C$7,$B226,"Y")))</f>
        <v>9997.72373303391</v>
      </c>
      <c r="F226" s="78" t="n">
        <f aca="false">-1*($E226*(Input!$C$10/100))</f>
        <v>-619.858871448103</v>
      </c>
      <c r="G226" s="78" t="n">
        <f aca="false">-1*($E226*(Input!$C$11/100))</f>
        <v>-144.966994128992</v>
      </c>
      <c r="H226" s="78" t="n">
        <f aca="false">IF($B226&lt;Input!$C$25,((Input!$C$29*(1+Input!$C$13/100)^(DATEDIF(Input!$C$7,$B226,"Y")))),0)</f>
        <v>-856.301745873847</v>
      </c>
      <c r="I226" s="78" t="n">
        <f aca="false">IF($B226&gt;Input!$C$31,0,IF($E226*(Input!$C$35/100)&gt;(Input!$C$12/12),-1*(Input!$C$12/12),-1*$E226*(Input!$C$35/100)))</f>
        <v>-499.886186651696</v>
      </c>
      <c r="J226" s="78" t="n">
        <f aca="false">IF($B226&gt;Input!$C$31,0,(-1)*($E226+$H226+$I226)*(Input!$C$8/100))</f>
        <v>-864.153580050837</v>
      </c>
      <c r="K226" s="78" t="n">
        <f aca="false">IF($B226&gt;Input!$C$31,0,(-1)*($E226+$H226+$I226)*(Input!$C$9/100))</f>
        <v>-425.163561385012</v>
      </c>
      <c r="L226" s="78" t="n">
        <f aca="false">IF($B226&lt;Input!$C$25,($E226+$F226+$G226+$H226+$I226+$J226+$K226),0)</f>
        <v>6587.39279349543</v>
      </c>
    </row>
    <row r="227" customFormat="false" ht="12.8" hidden="false" customHeight="false" outlineLevel="0" collapsed="false">
      <c r="A227" s="76" t="n">
        <v>223</v>
      </c>
      <c r="B227" s="77" t="n">
        <f aca="false">EOMONTH(Input!$C$7,A227)</f>
        <v>49705</v>
      </c>
      <c r="C227" s="76" t="n">
        <f aca="false">DATEDIF(Input!$C$23,$B227,"Y")</f>
        <v>58</v>
      </c>
      <c r="E227" s="78" t="n">
        <f aca="false">IF($B227&gt;Input!$C$31,0,Input!$C$26*(1+Input!$C$28/100)^(DATEDIF(Input!$C$7,$B227,"Y")))</f>
        <v>9997.72373303391</v>
      </c>
      <c r="F227" s="78" t="n">
        <f aca="false">-1*($E227*(Input!$C$10/100))</f>
        <v>-619.858871448103</v>
      </c>
      <c r="G227" s="78" t="n">
        <f aca="false">-1*($E227*(Input!$C$11/100))</f>
        <v>-144.966994128992</v>
      </c>
      <c r="H227" s="78" t="n">
        <f aca="false">IF($B227&lt;Input!$C$25,((Input!$C$29*(1+Input!$C$13/100)^(DATEDIF(Input!$C$7,$B227,"Y")))),0)</f>
        <v>-856.301745873847</v>
      </c>
      <c r="I227" s="78" t="n">
        <f aca="false">IF($B227&gt;Input!$C$31,0,IF($E227*(Input!$C$35/100)&gt;(Input!$C$12/12),-1*(Input!$C$12/12),-1*$E227*(Input!$C$35/100)))</f>
        <v>-499.886186651696</v>
      </c>
      <c r="J227" s="78" t="n">
        <f aca="false">IF($B227&gt;Input!$C$31,0,(-1)*($E227+$H227+$I227)*(Input!$C$8/100))</f>
        <v>-864.153580050837</v>
      </c>
      <c r="K227" s="78" t="n">
        <f aca="false">IF($B227&gt;Input!$C$31,0,(-1)*($E227+$H227+$I227)*(Input!$C$9/100))</f>
        <v>-425.163561385012</v>
      </c>
      <c r="L227" s="78" t="n">
        <f aca="false">IF($B227&lt;Input!$C$25,($E227+$F227+$G227+$H227+$I227+$J227+$K227),0)</f>
        <v>6587.39279349543</v>
      </c>
    </row>
    <row r="228" customFormat="false" ht="12.8" hidden="false" customHeight="false" outlineLevel="0" collapsed="false">
      <c r="A228" s="76" t="n">
        <v>224</v>
      </c>
      <c r="B228" s="77" t="n">
        <f aca="false">EOMONTH(Input!$C$7,A228)</f>
        <v>49734</v>
      </c>
      <c r="C228" s="76" t="n">
        <f aca="false">DATEDIF(Input!$C$23,$B228,"Y")</f>
        <v>58</v>
      </c>
      <c r="E228" s="78" t="n">
        <f aca="false">IF($B228&gt;Input!$C$31,0,Input!$C$26*(1+Input!$C$28/100)^(DATEDIF(Input!$C$7,$B228,"Y")))</f>
        <v>9997.72373303391</v>
      </c>
      <c r="F228" s="78" t="n">
        <f aca="false">-1*($E228*(Input!$C$10/100))</f>
        <v>-619.858871448103</v>
      </c>
      <c r="G228" s="78" t="n">
        <f aca="false">-1*($E228*(Input!$C$11/100))</f>
        <v>-144.966994128992</v>
      </c>
      <c r="H228" s="78" t="n">
        <f aca="false">IF($B228&lt;Input!$C$25,((Input!$C$29*(1+Input!$C$13/100)^(DATEDIF(Input!$C$7,$B228,"Y")))),0)</f>
        <v>-856.301745873847</v>
      </c>
      <c r="I228" s="78" t="n">
        <f aca="false">IF($B228&gt;Input!$C$31,0,IF($E228*(Input!$C$35/100)&gt;(Input!$C$12/12),-1*(Input!$C$12/12),-1*$E228*(Input!$C$35/100)))</f>
        <v>-499.886186651696</v>
      </c>
      <c r="J228" s="78" t="n">
        <f aca="false">IF($B228&gt;Input!$C$31,0,(-1)*($E228+$H228+$I228)*(Input!$C$8/100))</f>
        <v>-864.153580050837</v>
      </c>
      <c r="K228" s="78" t="n">
        <f aca="false">IF($B228&gt;Input!$C$31,0,(-1)*($E228+$H228+$I228)*(Input!$C$9/100))</f>
        <v>-425.163561385012</v>
      </c>
      <c r="L228" s="78" t="n">
        <f aca="false">IF($B228&lt;Input!$C$25,($E228+$F228+$G228+$H228+$I228+$J228+$K228),0)</f>
        <v>6587.39279349543</v>
      </c>
    </row>
    <row r="229" customFormat="false" ht="12.8" hidden="false" customHeight="false" outlineLevel="0" collapsed="false">
      <c r="A229" s="76" t="n">
        <v>225</v>
      </c>
      <c r="B229" s="77" t="n">
        <f aca="false">EOMONTH(Input!$C$7,A229)</f>
        <v>49765</v>
      </c>
      <c r="C229" s="76" t="n">
        <f aca="false">DATEDIF(Input!$C$23,$B229,"Y")</f>
        <v>58</v>
      </c>
      <c r="E229" s="78" t="n">
        <f aca="false">IF($B229&gt;Input!$C$31,0,Input!$C$26*(1+Input!$C$28/100)^(DATEDIF(Input!$C$7,$B229,"Y")))</f>
        <v>9997.72373303391</v>
      </c>
      <c r="F229" s="78" t="n">
        <f aca="false">-1*($E229*(Input!$C$10/100))</f>
        <v>-619.858871448103</v>
      </c>
      <c r="G229" s="78" t="n">
        <f aca="false">-1*($E229*(Input!$C$11/100))</f>
        <v>-144.966994128992</v>
      </c>
      <c r="H229" s="78" t="n">
        <f aca="false">IF($B229&lt;Input!$C$25,((Input!$C$29*(1+Input!$C$13/100)^(DATEDIF(Input!$C$7,$B229,"Y")))),0)</f>
        <v>-856.301745873847</v>
      </c>
      <c r="I229" s="78" t="n">
        <f aca="false">IF($B229&gt;Input!$C$31,0,IF($E229*(Input!$C$35/100)&gt;(Input!$C$12/12),-1*(Input!$C$12/12),-1*$E229*(Input!$C$35/100)))</f>
        <v>-499.886186651696</v>
      </c>
      <c r="J229" s="78" t="n">
        <f aca="false">IF($B229&gt;Input!$C$31,0,(-1)*($E229+$H229+$I229)*(Input!$C$8/100))</f>
        <v>-864.153580050837</v>
      </c>
      <c r="K229" s="78" t="n">
        <f aca="false">IF($B229&gt;Input!$C$31,0,(-1)*($E229+$H229+$I229)*(Input!$C$9/100))</f>
        <v>-425.163561385012</v>
      </c>
      <c r="L229" s="78" t="n">
        <f aca="false">IF($B229&lt;Input!$C$25,($E229+$F229+$G229+$H229+$I229+$J229+$K229),0)</f>
        <v>6587.39279349543</v>
      </c>
    </row>
    <row r="230" customFormat="false" ht="12.8" hidden="false" customHeight="false" outlineLevel="0" collapsed="false">
      <c r="A230" s="76" t="n">
        <v>226</v>
      </c>
      <c r="B230" s="77" t="n">
        <f aca="false">EOMONTH(Input!$C$7,A230)</f>
        <v>49795</v>
      </c>
      <c r="C230" s="76" t="n">
        <f aca="false">DATEDIF(Input!$C$23,$B230,"Y")</f>
        <v>58</v>
      </c>
      <c r="E230" s="78" t="n">
        <f aca="false">IF($B230&gt;Input!$C$31,0,Input!$C$26*(1+Input!$C$28/100)^(DATEDIF(Input!$C$7,$B230,"Y")))</f>
        <v>9997.72373303391</v>
      </c>
      <c r="F230" s="78" t="n">
        <f aca="false">-1*($E230*(Input!$C$10/100))</f>
        <v>-619.858871448103</v>
      </c>
      <c r="G230" s="78" t="n">
        <f aca="false">-1*($E230*(Input!$C$11/100))</f>
        <v>-144.966994128992</v>
      </c>
      <c r="H230" s="78" t="n">
        <f aca="false">IF($B230&lt;Input!$C$25,((Input!$C$29*(1+Input!$C$13/100)^(DATEDIF(Input!$C$7,$B230,"Y")))),0)</f>
        <v>-856.301745873847</v>
      </c>
      <c r="I230" s="78" t="n">
        <f aca="false">IF($B230&gt;Input!$C$31,0,IF($E230*(Input!$C$35/100)&gt;(Input!$C$12/12),-1*(Input!$C$12/12),-1*$E230*(Input!$C$35/100)))</f>
        <v>-499.886186651696</v>
      </c>
      <c r="J230" s="78" t="n">
        <f aca="false">IF($B230&gt;Input!$C$31,0,(-1)*($E230+$H230+$I230)*(Input!$C$8/100))</f>
        <v>-864.153580050837</v>
      </c>
      <c r="K230" s="78" t="n">
        <f aca="false">IF($B230&gt;Input!$C$31,0,(-1)*($E230+$H230+$I230)*(Input!$C$9/100))</f>
        <v>-425.163561385012</v>
      </c>
      <c r="L230" s="78" t="n">
        <f aca="false">IF($B230&lt;Input!$C$25,($E230+$F230+$G230+$H230+$I230+$J230+$K230),0)</f>
        <v>6587.39279349543</v>
      </c>
    </row>
    <row r="231" customFormat="false" ht="12.8" hidden="false" customHeight="false" outlineLevel="0" collapsed="false">
      <c r="A231" s="76" t="n">
        <v>227</v>
      </c>
      <c r="B231" s="77" t="n">
        <f aca="false">EOMONTH(Input!$C$7,A231)</f>
        <v>49826</v>
      </c>
      <c r="C231" s="76" t="n">
        <f aca="false">DATEDIF(Input!$C$23,$B231,"Y")</f>
        <v>59</v>
      </c>
      <c r="E231" s="78" t="n">
        <f aca="false">IF($B231&gt;Input!$C$31,0,Input!$C$26*(1+Input!$C$28/100)^(DATEDIF(Input!$C$7,$B231,"Y")))</f>
        <v>9997.72373303391</v>
      </c>
      <c r="F231" s="78" t="n">
        <f aca="false">-1*($E231*(Input!$C$10/100))</f>
        <v>-619.858871448103</v>
      </c>
      <c r="G231" s="78" t="n">
        <f aca="false">-1*($E231*(Input!$C$11/100))</f>
        <v>-144.966994128992</v>
      </c>
      <c r="H231" s="78" t="n">
        <f aca="false">IF($B231&lt;Input!$C$25,((Input!$C$29*(1+Input!$C$13/100)^(DATEDIF(Input!$C$7,$B231,"Y")))),0)</f>
        <v>-856.301745873847</v>
      </c>
      <c r="I231" s="78" t="n">
        <f aca="false">IF($B231&gt;Input!$C$31,0,IF($E231*(Input!$C$35/100)&gt;(Input!$C$12/12),-1*(Input!$C$12/12),-1*$E231*(Input!$C$35/100)))</f>
        <v>-499.886186651696</v>
      </c>
      <c r="J231" s="78" t="n">
        <f aca="false">IF($B231&gt;Input!$C$31,0,(-1)*($E231+$H231+$I231)*(Input!$C$8/100))</f>
        <v>-864.153580050837</v>
      </c>
      <c r="K231" s="78" t="n">
        <f aca="false">IF($B231&gt;Input!$C$31,0,(-1)*($E231+$H231+$I231)*(Input!$C$9/100))</f>
        <v>-425.163561385012</v>
      </c>
      <c r="L231" s="78" t="n">
        <f aca="false">IF($B231&lt;Input!$C$25,($E231+$F231+$G231+$H231+$I231+$J231+$K231),0)</f>
        <v>6587.39279349543</v>
      </c>
    </row>
    <row r="232" customFormat="false" ht="12.8" hidden="false" customHeight="false" outlineLevel="0" collapsed="false">
      <c r="A232" s="76" t="n">
        <v>228</v>
      </c>
      <c r="B232" s="77" t="n">
        <f aca="false">EOMONTH(Input!$C$7,A232)</f>
        <v>49856</v>
      </c>
      <c r="C232" s="76" t="n">
        <f aca="false">DATEDIF(Input!$C$23,$B232,"Y")</f>
        <v>59</v>
      </c>
      <c r="E232" s="78" t="n">
        <f aca="false">IF($B232&gt;Input!$C$31,0,Input!$C$26*(1+Input!$C$28/100)^(DATEDIF(Input!$C$7,$B232,"Y")))</f>
        <v>10197.6782076946</v>
      </c>
      <c r="F232" s="78" t="n">
        <f aca="false">-1*($E232*(Input!$C$10/100))</f>
        <v>-632.256048877065</v>
      </c>
      <c r="G232" s="78" t="n">
        <f aca="false">-1*($E232*(Input!$C$11/100))</f>
        <v>-147.866334011572</v>
      </c>
      <c r="H232" s="78" t="n">
        <f aca="false">IF($B232&lt;Input!$C$25,((Input!$C$29*(1+Input!$C$13/100)^(DATEDIF(Input!$C$7,$B232,"Y")))),0)</f>
        <v>-907.679850626278</v>
      </c>
      <c r="I232" s="78" t="n">
        <f aca="false">IF($B232&gt;Input!$C$31,0,IF($E232*(Input!$C$35/100)&gt;(Input!$C$12/12),-1*(Input!$C$12/12),-1*$E232*(Input!$C$35/100)))</f>
        <v>-509.88391038473</v>
      </c>
      <c r="J232" s="78" t="n">
        <f aca="false">IF($B232&gt;Input!$C$31,0,(-1)*($E232+$H232+$I232)*(Input!$C$8/100))</f>
        <v>-878.011444668359</v>
      </c>
      <c r="K232" s="78" t="n">
        <f aca="false">IF($B232&gt;Input!$C$31,0,(-1)*($E232+$H232+$I232)*(Input!$C$9/100))</f>
        <v>-431.981630776832</v>
      </c>
      <c r="L232" s="78" t="n">
        <f aca="false">IF($B232&lt;Input!$C$25,($E232+$F232+$G232+$H232+$I232+$J232+$K232),0)</f>
        <v>6689.99898834976</v>
      </c>
    </row>
    <row r="233" customFormat="false" ht="12.8" hidden="false" customHeight="false" outlineLevel="0" collapsed="false">
      <c r="A233" s="76" t="n">
        <v>229</v>
      </c>
      <c r="B233" s="77" t="n">
        <f aca="false">EOMONTH(Input!$C$7,A233)</f>
        <v>49887</v>
      </c>
      <c r="C233" s="76" t="n">
        <f aca="false">DATEDIF(Input!$C$23,$B233,"Y")</f>
        <v>59</v>
      </c>
      <c r="E233" s="78" t="n">
        <f aca="false">IF($B233&gt;Input!$C$31,0,Input!$C$26*(1+Input!$C$28/100)^(DATEDIF(Input!$C$7,$B233,"Y")))</f>
        <v>10197.6782076946</v>
      </c>
      <c r="F233" s="78" t="n">
        <f aca="false">-1*($E233*(Input!$C$10/100))</f>
        <v>-632.256048877065</v>
      </c>
      <c r="G233" s="78" t="n">
        <f aca="false">-1*($E233*(Input!$C$11/100))</f>
        <v>-147.866334011572</v>
      </c>
      <c r="H233" s="78" t="n">
        <f aca="false">IF($B233&lt;Input!$C$25,((Input!$C$29*(1+Input!$C$13/100)^(DATEDIF(Input!$C$7,$B233,"Y")))),0)</f>
        <v>-907.679850626278</v>
      </c>
      <c r="I233" s="78" t="n">
        <f aca="false">IF($B233&gt;Input!$C$31,0,IF($E233*(Input!$C$35/100)&gt;(Input!$C$12/12),-1*(Input!$C$12/12),-1*$E233*(Input!$C$35/100)))</f>
        <v>-509.88391038473</v>
      </c>
      <c r="J233" s="78" t="n">
        <f aca="false">IF($B233&gt;Input!$C$31,0,(-1)*($E233+$H233+$I233)*(Input!$C$8/100))</f>
        <v>-878.011444668359</v>
      </c>
      <c r="K233" s="78" t="n">
        <f aca="false">IF($B233&gt;Input!$C$31,0,(-1)*($E233+$H233+$I233)*(Input!$C$9/100))</f>
        <v>-431.981630776832</v>
      </c>
      <c r="L233" s="78" t="n">
        <f aca="false">IF($B233&lt;Input!$C$25,($E233+$F233+$G233+$H233+$I233+$J233+$K233),0)</f>
        <v>6689.99898834976</v>
      </c>
    </row>
    <row r="234" customFormat="false" ht="12.8" hidden="false" customHeight="false" outlineLevel="0" collapsed="false">
      <c r="A234" s="76" t="n">
        <v>230</v>
      </c>
      <c r="B234" s="77" t="n">
        <f aca="false">EOMONTH(Input!$C$7,A234)</f>
        <v>49918</v>
      </c>
      <c r="C234" s="76" t="n">
        <f aca="false">DATEDIF(Input!$C$23,$B234,"Y")</f>
        <v>59</v>
      </c>
      <c r="E234" s="78" t="n">
        <f aca="false">IF($B234&gt;Input!$C$31,0,Input!$C$26*(1+Input!$C$28/100)^(DATEDIF(Input!$C$7,$B234,"Y")))</f>
        <v>10197.6782076946</v>
      </c>
      <c r="F234" s="78" t="n">
        <f aca="false">-1*($E234*(Input!$C$10/100))</f>
        <v>-632.256048877065</v>
      </c>
      <c r="G234" s="78" t="n">
        <f aca="false">-1*($E234*(Input!$C$11/100))</f>
        <v>-147.866334011572</v>
      </c>
      <c r="H234" s="78" t="n">
        <f aca="false">IF($B234&lt;Input!$C$25,((Input!$C$29*(1+Input!$C$13/100)^(DATEDIF(Input!$C$7,$B234,"Y")))),0)</f>
        <v>-907.679850626278</v>
      </c>
      <c r="I234" s="78" t="n">
        <f aca="false">IF($B234&gt;Input!$C$31,0,IF($E234*(Input!$C$35/100)&gt;(Input!$C$12/12),-1*(Input!$C$12/12),-1*$E234*(Input!$C$35/100)))</f>
        <v>-509.88391038473</v>
      </c>
      <c r="J234" s="78" t="n">
        <f aca="false">IF($B234&gt;Input!$C$31,0,(-1)*($E234+$H234+$I234)*(Input!$C$8/100))</f>
        <v>-878.011444668359</v>
      </c>
      <c r="K234" s="78" t="n">
        <f aca="false">IF($B234&gt;Input!$C$31,0,(-1)*($E234+$H234+$I234)*(Input!$C$9/100))</f>
        <v>-431.981630776832</v>
      </c>
      <c r="L234" s="78" t="n">
        <f aca="false">IF($B234&lt;Input!$C$25,($E234+$F234+$G234+$H234+$I234+$J234+$K234),0)</f>
        <v>6689.99898834976</v>
      </c>
    </row>
    <row r="235" customFormat="false" ht="12.8" hidden="false" customHeight="false" outlineLevel="0" collapsed="false">
      <c r="A235" s="76" t="n">
        <v>231</v>
      </c>
      <c r="B235" s="77" t="n">
        <f aca="false">EOMONTH(Input!$C$7,A235)</f>
        <v>49948</v>
      </c>
      <c r="C235" s="76" t="n">
        <f aca="false">DATEDIF(Input!$C$23,$B235,"Y")</f>
        <v>59</v>
      </c>
      <c r="E235" s="78" t="n">
        <f aca="false">IF($B235&gt;Input!$C$31,0,Input!$C$26*(1+Input!$C$28/100)^(DATEDIF(Input!$C$7,$B235,"Y")))</f>
        <v>10197.6782076946</v>
      </c>
      <c r="F235" s="78" t="n">
        <f aca="false">-1*($E235*(Input!$C$10/100))</f>
        <v>-632.256048877065</v>
      </c>
      <c r="G235" s="78" t="n">
        <f aca="false">-1*($E235*(Input!$C$11/100))</f>
        <v>-147.866334011572</v>
      </c>
      <c r="H235" s="78" t="n">
        <f aca="false">IF($B235&lt;Input!$C$25,((Input!$C$29*(1+Input!$C$13/100)^(DATEDIF(Input!$C$7,$B235,"Y")))),0)</f>
        <v>-907.679850626278</v>
      </c>
      <c r="I235" s="78" t="n">
        <f aca="false">IF($B235&gt;Input!$C$31,0,IF($E235*(Input!$C$35/100)&gt;(Input!$C$12/12),-1*(Input!$C$12/12),-1*$E235*(Input!$C$35/100)))</f>
        <v>-509.88391038473</v>
      </c>
      <c r="J235" s="78" t="n">
        <f aca="false">IF($B235&gt;Input!$C$31,0,(-1)*($E235+$H235+$I235)*(Input!$C$8/100))</f>
        <v>-878.011444668359</v>
      </c>
      <c r="K235" s="78" t="n">
        <f aca="false">IF($B235&gt;Input!$C$31,0,(-1)*($E235+$H235+$I235)*(Input!$C$9/100))</f>
        <v>-431.981630776832</v>
      </c>
      <c r="L235" s="78" t="n">
        <f aca="false">IF($B235&lt;Input!$C$25,($E235+$F235+$G235+$H235+$I235+$J235+$K235),0)</f>
        <v>6689.99898834976</v>
      </c>
    </row>
    <row r="236" customFormat="false" ht="12.8" hidden="false" customHeight="false" outlineLevel="0" collapsed="false">
      <c r="A236" s="76" t="n">
        <v>232</v>
      </c>
      <c r="B236" s="77" t="n">
        <f aca="false">EOMONTH(Input!$C$7,A236)</f>
        <v>49979</v>
      </c>
      <c r="C236" s="76" t="n">
        <f aca="false">DATEDIF(Input!$C$23,$B236,"Y")</f>
        <v>59</v>
      </c>
      <c r="E236" s="78" t="n">
        <f aca="false">IF($B236&gt;Input!$C$31,0,Input!$C$26*(1+Input!$C$28/100)^(DATEDIF(Input!$C$7,$B236,"Y")))</f>
        <v>10197.6782076946</v>
      </c>
      <c r="F236" s="78" t="n">
        <f aca="false">-1*($E236*(Input!$C$10/100))</f>
        <v>-632.256048877065</v>
      </c>
      <c r="G236" s="78" t="n">
        <f aca="false">-1*($E236*(Input!$C$11/100))</f>
        <v>-147.866334011572</v>
      </c>
      <c r="H236" s="78" t="n">
        <f aca="false">IF($B236&lt;Input!$C$25,((Input!$C$29*(1+Input!$C$13/100)^(DATEDIF(Input!$C$7,$B236,"Y")))),0)</f>
        <v>-907.679850626278</v>
      </c>
      <c r="I236" s="78" t="n">
        <f aca="false">IF($B236&gt;Input!$C$31,0,IF($E236*(Input!$C$35/100)&gt;(Input!$C$12/12),-1*(Input!$C$12/12),-1*$E236*(Input!$C$35/100)))</f>
        <v>-509.88391038473</v>
      </c>
      <c r="J236" s="78" t="n">
        <f aca="false">IF($B236&gt;Input!$C$31,0,(-1)*($E236+$H236+$I236)*(Input!$C$8/100))</f>
        <v>-878.011444668359</v>
      </c>
      <c r="K236" s="78" t="n">
        <f aca="false">IF($B236&gt;Input!$C$31,0,(-1)*($E236+$H236+$I236)*(Input!$C$9/100))</f>
        <v>-431.981630776832</v>
      </c>
      <c r="L236" s="78" t="n">
        <f aca="false">IF($B236&lt;Input!$C$25,($E236+$F236+$G236+$H236+$I236+$J236+$K236),0)</f>
        <v>6689.99898834976</v>
      </c>
    </row>
    <row r="237" customFormat="false" ht="12.8" hidden="false" customHeight="false" outlineLevel="0" collapsed="false">
      <c r="A237" s="76" t="n">
        <v>233</v>
      </c>
      <c r="B237" s="77" t="n">
        <f aca="false">EOMONTH(Input!$C$7,A237)</f>
        <v>50009</v>
      </c>
      <c r="C237" s="76" t="n">
        <f aca="false">DATEDIF(Input!$C$23,$B237,"Y")</f>
        <v>59</v>
      </c>
      <c r="E237" s="78" t="n">
        <f aca="false">IF($B237&gt;Input!$C$31,0,Input!$C$26*(1+Input!$C$28/100)^(DATEDIF(Input!$C$7,$B237,"Y")))</f>
        <v>10197.6782076946</v>
      </c>
      <c r="F237" s="78" t="n">
        <f aca="false">-1*($E237*(Input!$C$10/100))</f>
        <v>-632.256048877065</v>
      </c>
      <c r="G237" s="78" t="n">
        <f aca="false">-1*($E237*(Input!$C$11/100))</f>
        <v>-147.866334011572</v>
      </c>
      <c r="H237" s="78" t="n">
        <f aca="false">IF($B237&lt;Input!$C$25,((Input!$C$29*(1+Input!$C$13/100)^(DATEDIF(Input!$C$7,$B237,"Y")))),0)</f>
        <v>-907.679850626278</v>
      </c>
      <c r="I237" s="78" t="n">
        <f aca="false">IF($B237&gt;Input!$C$31,0,IF($E237*(Input!$C$35/100)&gt;(Input!$C$12/12),-1*(Input!$C$12/12),-1*$E237*(Input!$C$35/100)))</f>
        <v>-509.88391038473</v>
      </c>
      <c r="J237" s="78" t="n">
        <f aca="false">IF($B237&gt;Input!$C$31,0,(-1)*($E237+$H237+$I237)*(Input!$C$8/100))</f>
        <v>-878.011444668359</v>
      </c>
      <c r="K237" s="78" t="n">
        <f aca="false">IF($B237&gt;Input!$C$31,0,(-1)*($E237+$H237+$I237)*(Input!$C$9/100))</f>
        <v>-431.981630776832</v>
      </c>
      <c r="L237" s="78" t="n">
        <f aca="false">IF($B237&lt;Input!$C$25,($E237+$F237+$G237+$H237+$I237+$J237+$K237),0)</f>
        <v>6689.99898834976</v>
      </c>
    </row>
    <row r="238" customFormat="false" ht="12.8" hidden="false" customHeight="false" outlineLevel="0" collapsed="false">
      <c r="A238" s="76" t="n">
        <v>234</v>
      </c>
      <c r="B238" s="77" t="n">
        <f aca="false">EOMONTH(Input!$C$7,A238)</f>
        <v>50040</v>
      </c>
      <c r="C238" s="76" t="n">
        <f aca="false">DATEDIF(Input!$C$23,$B238,"Y")</f>
        <v>59</v>
      </c>
      <c r="E238" s="78" t="n">
        <f aca="false">IF($B238&gt;Input!$C$31,0,Input!$C$26*(1+Input!$C$28/100)^(DATEDIF(Input!$C$7,$B238,"Y")))</f>
        <v>10197.6782076946</v>
      </c>
      <c r="F238" s="78" t="n">
        <f aca="false">-1*($E238*(Input!$C$10/100))</f>
        <v>-632.256048877065</v>
      </c>
      <c r="G238" s="78" t="n">
        <f aca="false">-1*($E238*(Input!$C$11/100))</f>
        <v>-147.866334011572</v>
      </c>
      <c r="H238" s="78" t="n">
        <f aca="false">IF($B238&lt;Input!$C$25,((Input!$C$29*(1+Input!$C$13/100)^(DATEDIF(Input!$C$7,$B238,"Y")))),0)</f>
        <v>-907.679850626278</v>
      </c>
      <c r="I238" s="78" t="n">
        <f aca="false">IF($B238&gt;Input!$C$31,0,IF($E238*(Input!$C$35/100)&gt;(Input!$C$12/12),-1*(Input!$C$12/12),-1*$E238*(Input!$C$35/100)))</f>
        <v>-509.88391038473</v>
      </c>
      <c r="J238" s="78" t="n">
        <f aca="false">IF($B238&gt;Input!$C$31,0,(-1)*($E238+$H238+$I238)*(Input!$C$8/100))</f>
        <v>-878.011444668359</v>
      </c>
      <c r="K238" s="78" t="n">
        <f aca="false">IF($B238&gt;Input!$C$31,0,(-1)*($E238+$H238+$I238)*(Input!$C$9/100))</f>
        <v>-431.981630776832</v>
      </c>
      <c r="L238" s="78" t="n">
        <f aca="false">IF($B238&lt;Input!$C$25,($E238+$F238+$G238+$H238+$I238+$J238+$K238),0)</f>
        <v>6689.99898834976</v>
      </c>
    </row>
    <row r="239" customFormat="false" ht="12.8" hidden="false" customHeight="false" outlineLevel="0" collapsed="false">
      <c r="A239" s="76" t="n">
        <v>235</v>
      </c>
      <c r="B239" s="77" t="n">
        <f aca="false">EOMONTH(Input!$C$7,A239)</f>
        <v>50071</v>
      </c>
      <c r="C239" s="76" t="n">
        <f aca="false">DATEDIF(Input!$C$23,$B239,"Y")</f>
        <v>59</v>
      </c>
      <c r="E239" s="78" t="n">
        <f aca="false">IF($B239&gt;Input!$C$31,0,Input!$C$26*(1+Input!$C$28/100)^(DATEDIF(Input!$C$7,$B239,"Y")))</f>
        <v>10197.6782076946</v>
      </c>
      <c r="F239" s="78" t="n">
        <f aca="false">-1*($E239*(Input!$C$10/100))</f>
        <v>-632.256048877065</v>
      </c>
      <c r="G239" s="78" t="n">
        <f aca="false">-1*($E239*(Input!$C$11/100))</f>
        <v>-147.866334011572</v>
      </c>
      <c r="H239" s="78" t="n">
        <f aca="false">IF($B239&lt;Input!$C$25,((Input!$C$29*(1+Input!$C$13/100)^(DATEDIF(Input!$C$7,$B239,"Y")))),0)</f>
        <v>-907.679850626278</v>
      </c>
      <c r="I239" s="78" t="n">
        <f aca="false">IF($B239&gt;Input!$C$31,0,IF($E239*(Input!$C$35/100)&gt;(Input!$C$12/12),-1*(Input!$C$12/12),-1*$E239*(Input!$C$35/100)))</f>
        <v>-509.88391038473</v>
      </c>
      <c r="J239" s="78" t="n">
        <f aca="false">IF($B239&gt;Input!$C$31,0,(-1)*($E239+$H239+$I239)*(Input!$C$8/100))</f>
        <v>-878.011444668359</v>
      </c>
      <c r="K239" s="78" t="n">
        <f aca="false">IF($B239&gt;Input!$C$31,0,(-1)*($E239+$H239+$I239)*(Input!$C$9/100))</f>
        <v>-431.981630776832</v>
      </c>
      <c r="L239" s="78" t="n">
        <f aca="false">IF($B239&lt;Input!$C$25,($E239+$F239+$G239+$H239+$I239+$J239+$K239),0)</f>
        <v>6689.99898834976</v>
      </c>
    </row>
    <row r="240" customFormat="false" ht="12.8" hidden="false" customHeight="false" outlineLevel="0" collapsed="false">
      <c r="A240" s="76" t="n">
        <v>236</v>
      </c>
      <c r="B240" s="77" t="n">
        <f aca="false">EOMONTH(Input!$C$7,A240)</f>
        <v>50099</v>
      </c>
      <c r="C240" s="76" t="n">
        <f aca="false">DATEDIF(Input!$C$23,$B240,"Y")</f>
        <v>59</v>
      </c>
      <c r="E240" s="78" t="n">
        <f aca="false">IF($B240&gt;Input!$C$31,0,Input!$C$26*(1+Input!$C$28/100)^(DATEDIF(Input!$C$7,$B240,"Y")))</f>
        <v>10197.6782076946</v>
      </c>
      <c r="F240" s="78" t="n">
        <f aca="false">-1*($E240*(Input!$C$10/100))</f>
        <v>-632.256048877065</v>
      </c>
      <c r="G240" s="78" t="n">
        <f aca="false">-1*($E240*(Input!$C$11/100))</f>
        <v>-147.866334011572</v>
      </c>
      <c r="H240" s="78" t="n">
        <f aca="false">IF($B240&lt;Input!$C$25,((Input!$C$29*(1+Input!$C$13/100)^(DATEDIF(Input!$C$7,$B240,"Y")))),0)</f>
        <v>-907.679850626278</v>
      </c>
      <c r="I240" s="78" t="n">
        <f aca="false">IF($B240&gt;Input!$C$31,0,IF($E240*(Input!$C$35/100)&gt;(Input!$C$12/12),-1*(Input!$C$12/12),-1*$E240*(Input!$C$35/100)))</f>
        <v>-509.88391038473</v>
      </c>
      <c r="J240" s="78" t="n">
        <f aca="false">IF($B240&gt;Input!$C$31,0,(-1)*($E240+$H240+$I240)*(Input!$C$8/100))</f>
        <v>-878.011444668359</v>
      </c>
      <c r="K240" s="78" t="n">
        <f aca="false">IF($B240&gt;Input!$C$31,0,(-1)*($E240+$H240+$I240)*(Input!$C$9/100))</f>
        <v>-431.981630776832</v>
      </c>
      <c r="L240" s="78" t="n">
        <f aca="false">IF($B240&lt;Input!$C$25,($E240+$F240+$G240+$H240+$I240+$J240+$K240),0)</f>
        <v>6689.99898834976</v>
      </c>
    </row>
    <row r="241" customFormat="false" ht="12.8" hidden="false" customHeight="false" outlineLevel="0" collapsed="false">
      <c r="A241" s="76" t="n">
        <v>237</v>
      </c>
      <c r="B241" s="77" t="n">
        <f aca="false">EOMONTH(Input!$C$7,A241)</f>
        <v>50130</v>
      </c>
      <c r="C241" s="76" t="n">
        <f aca="false">DATEDIF(Input!$C$23,$B241,"Y")</f>
        <v>59</v>
      </c>
      <c r="E241" s="78" t="n">
        <f aca="false">IF($B241&gt;Input!$C$31,0,Input!$C$26*(1+Input!$C$28/100)^(DATEDIF(Input!$C$7,$B241,"Y")))</f>
        <v>10197.6782076946</v>
      </c>
      <c r="F241" s="78" t="n">
        <f aca="false">-1*($E241*(Input!$C$10/100))</f>
        <v>-632.256048877065</v>
      </c>
      <c r="G241" s="78" t="n">
        <f aca="false">-1*($E241*(Input!$C$11/100))</f>
        <v>-147.866334011572</v>
      </c>
      <c r="H241" s="78" t="n">
        <f aca="false">IF($B241&lt;Input!$C$25,((Input!$C$29*(1+Input!$C$13/100)^(DATEDIF(Input!$C$7,$B241,"Y")))),0)</f>
        <v>-907.679850626278</v>
      </c>
      <c r="I241" s="78" t="n">
        <f aca="false">IF($B241&gt;Input!$C$31,0,IF($E241*(Input!$C$35/100)&gt;(Input!$C$12/12),-1*(Input!$C$12/12),-1*$E241*(Input!$C$35/100)))</f>
        <v>-509.88391038473</v>
      </c>
      <c r="J241" s="78" t="n">
        <f aca="false">IF($B241&gt;Input!$C$31,0,(-1)*($E241+$H241+$I241)*(Input!$C$8/100))</f>
        <v>-878.011444668359</v>
      </c>
      <c r="K241" s="78" t="n">
        <f aca="false">IF($B241&gt;Input!$C$31,0,(-1)*($E241+$H241+$I241)*(Input!$C$9/100))</f>
        <v>-431.981630776832</v>
      </c>
      <c r="L241" s="78" t="n">
        <f aca="false">IF($B241&lt;Input!$C$25,($E241+$F241+$G241+$H241+$I241+$J241+$K241),0)</f>
        <v>6689.99898834976</v>
      </c>
    </row>
    <row r="242" customFormat="false" ht="12.8" hidden="false" customHeight="false" outlineLevel="0" collapsed="false">
      <c r="A242" s="76" t="n">
        <v>238</v>
      </c>
      <c r="B242" s="77" t="n">
        <f aca="false">EOMONTH(Input!$C$7,A242)</f>
        <v>50160</v>
      </c>
      <c r="C242" s="76" t="n">
        <f aca="false">DATEDIF(Input!$C$23,$B242,"Y")</f>
        <v>59</v>
      </c>
      <c r="E242" s="78" t="n">
        <f aca="false">IF($B242&gt;Input!$C$31,0,Input!$C$26*(1+Input!$C$28/100)^(DATEDIF(Input!$C$7,$B242,"Y")))</f>
        <v>10197.6782076946</v>
      </c>
      <c r="F242" s="78" t="n">
        <f aca="false">-1*($E242*(Input!$C$10/100))</f>
        <v>-632.256048877065</v>
      </c>
      <c r="G242" s="78" t="n">
        <f aca="false">-1*($E242*(Input!$C$11/100))</f>
        <v>-147.866334011572</v>
      </c>
      <c r="H242" s="78" t="n">
        <f aca="false">IF($B242&lt;Input!$C$25,((Input!$C$29*(1+Input!$C$13/100)^(DATEDIF(Input!$C$7,$B242,"Y")))),0)</f>
        <v>-907.679850626278</v>
      </c>
      <c r="I242" s="78" t="n">
        <f aca="false">IF($B242&gt;Input!$C$31,0,IF($E242*(Input!$C$35/100)&gt;(Input!$C$12/12),-1*(Input!$C$12/12),-1*$E242*(Input!$C$35/100)))</f>
        <v>-509.88391038473</v>
      </c>
      <c r="J242" s="78" t="n">
        <f aca="false">IF($B242&gt;Input!$C$31,0,(-1)*($E242+$H242+$I242)*(Input!$C$8/100))</f>
        <v>-878.011444668359</v>
      </c>
      <c r="K242" s="78" t="n">
        <f aca="false">IF($B242&gt;Input!$C$31,0,(-1)*($E242+$H242+$I242)*(Input!$C$9/100))</f>
        <v>-431.981630776832</v>
      </c>
      <c r="L242" s="78" t="n">
        <f aca="false">IF($B242&lt;Input!$C$25,($E242+$F242+$G242+$H242+$I242+$J242+$K242),0)</f>
        <v>6689.99898834976</v>
      </c>
    </row>
    <row r="243" customFormat="false" ht="12.8" hidden="false" customHeight="false" outlineLevel="0" collapsed="false">
      <c r="A243" s="76" t="n">
        <v>239</v>
      </c>
      <c r="B243" s="77" t="n">
        <f aca="false">EOMONTH(Input!$C$7,A243)</f>
        <v>50191</v>
      </c>
      <c r="C243" s="76" t="n">
        <f aca="false">DATEDIF(Input!$C$23,$B243,"Y")</f>
        <v>60</v>
      </c>
      <c r="E243" s="78" t="n">
        <f aca="false">IF($B243&gt;Input!$C$31,0,Input!$C$26*(1+Input!$C$28/100)^(DATEDIF(Input!$C$7,$B243,"Y")))</f>
        <v>10197.6782076946</v>
      </c>
      <c r="F243" s="78" t="n">
        <f aca="false">-1*($E243*(Input!$C$10/100))</f>
        <v>-632.256048877065</v>
      </c>
      <c r="G243" s="78" t="n">
        <f aca="false">-1*($E243*(Input!$C$11/100))</f>
        <v>-147.866334011572</v>
      </c>
      <c r="H243" s="78" t="n">
        <f aca="false">IF($B243&lt;Input!$C$25,((Input!$C$29*(1+Input!$C$13/100)^(DATEDIF(Input!$C$7,$B243,"Y")))),0)</f>
        <v>-907.679850626278</v>
      </c>
      <c r="I243" s="78" t="n">
        <f aca="false">IF($B243&gt;Input!$C$31,0,IF($E243*(Input!$C$35/100)&gt;(Input!$C$12/12),-1*(Input!$C$12/12),-1*$E243*(Input!$C$35/100)))</f>
        <v>-509.88391038473</v>
      </c>
      <c r="J243" s="78" t="n">
        <f aca="false">IF($B243&gt;Input!$C$31,0,(-1)*($E243+$H243+$I243)*(Input!$C$8/100))</f>
        <v>-878.011444668359</v>
      </c>
      <c r="K243" s="78" t="n">
        <f aca="false">IF($B243&gt;Input!$C$31,0,(-1)*($E243+$H243+$I243)*(Input!$C$9/100))</f>
        <v>-431.981630776832</v>
      </c>
      <c r="L243" s="78" t="n">
        <f aca="false">IF($B243&lt;Input!$C$25,($E243+$F243+$G243+$H243+$I243+$J243+$K243),0)</f>
        <v>6689.99898834976</v>
      </c>
    </row>
    <row r="244" customFormat="false" ht="12.8" hidden="false" customHeight="false" outlineLevel="0" collapsed="false">
      <c r="A244" s="76" t="n">
        <v>240</v>
      </c>
      <c r="B244" s="77" t="n">
        <f aca="false">EOMONTH(Input!$C$7,A244)</f>
        <v>50221</v>
      </c>
      <c r="C244" s="76" t="n">
        <f aca="false">DATEDIF(Input!$C$23,$B244,"Y")</f>
        <v>60</v>
      </c>
      <c r="E244" s="78" t="n">
        <f aca="false">IF($B244&gt;Input!$C$31,0,Input!$C$26*(1+Input!$C$28/100)^(DATEDIF(Input!$C$7,$B244,"Y")))</f>
        <v>10401.6317718485</v>
      </c>
      <c r="F244" s="78" t="n">
        <f aca="false">-1*($E244*(Input!$C$10/100))</f>
        <v>-644.901169854606</v>
      </c>
      <c r="G244" s="78" t="n">
        <f aca="false">-1*($E244*(Input!$C$11/100))</f>
        <v>-150.823660691803</v>
      </c>
      <c r="H244" s="78" t="n">
        <f aca="false">IF($B244&lt;Input!$C$25,((Input!$C$29*(1+Input!$C$13/100)^(DATEDIF(Input!$C$7,$B244,"Y")))),0)</f>
        <v>-962.140641663854</v>
      </c>
      <c r="I244" s="78" t="n">
        <f aca="false">IF($B244&gt;Input!$C$31,0,IF($E244*(Input!$C$35/100)&gt;(Input!$C$12/12),-1*(Input!$C$12/12),-1*$E244*(Input!$C$35/100)))</f>
        <v>-520.081588592424</v>
      </c>
      <c r="J244" s="78" t="n">
        <f aca="false">IF($B244&gt;Input!$C$31,0,(-1)*($E244+$H244+$I244)*(Input!$C$8/100))</f>
        <v>-891.940954159221</v>
      </c>
      <c r="K244" s="78" t="n">
        <f aca="false">IF($B244&gt;Input!$C$31,0,(-1)*($E244+$H244+$I244)*(Input!$C$9/100))</f>
        <v>-438.834949446337</v>
      </c>
      <c r="L244" s="78" t="n">
        <f aca="false">IF($B244&lt;Input!$C$25,($E244+$F244+$G244+$H244+$I244+$J244+$K244),0)</f>
        <v>6792.90880744024</v>
      </c>
    </row>
    <row r="245" customFormat="false" ht="12.8" hidden="false" customHeight="false" outlineLevel="0" collapsed="false">
      <c r="A245" s="76" t="n">
        <v>241</v>
      </c>
      <c r="B245" s="77" t="n">
        <f aca="false">EOMONTH(Input!$C$7,A245)</f>
        <v>50252</v>
      </c>
      <c r="C245" s="76" t="n">
        <f aca="false">DATEDIF(Input!$C$23,$B245,"Y")</f>
        <v>60</v>
      </c>
      <c r="E245" s="78" t="n">
        <f aca="false">IF($B245&gt;Input!$C$31,0,Input!$C$26*(1+Input!$C$28/100)^(DATEDIF(Input!$C$7,$B245,"Y")))</f>
        <v>10401.6317718485</v>
      </c>
      <c r="F245" s="78" t="n">
        <f aca="false">-1*($E245*(Input!$C$10/100))</f>
        <v>-644.901169854606</v>
      </c>
      <c r="G245" s="78" t="n">
        <f aca="false">-1*($E245*(Input!$C$11/100))</f>
        <v>-150.823660691803</v>
      </c>
      <c r="H245" s="78" t="n">
        <f aca="false">IF($B245&lt;Input!$C$25,((Input!$C$29*(1+Input!$C$13/100)^(DATEDIF(Input!$C$7,$B245,"Y")))),0)</f>
        <v>-962.140641663854</v>
      </c>
      <c r="I245" s="78" t="n">
        <f aca="false">IF($B245&gt;Input!$C$31,0,IF($E245*(Input!$C$35/100)&gt;(Input!$C$12/12),-1*(Input!$C$12/12),-1*$E245*(Input!$C$35/100)))</f>
        <v>-520.081588592424</v>
      </c>
      <c r="J245" s="78" t="n">
        <f aca="false">IF($B245&gt;Input!$C$31,0,(-1)*($E245+$H245+$I245)*(Input!$C$8/100))</f>
        <v>-891.940954159221</v>
      </c>
      <c r="K245" s="78" t="n">
        <f aca="false">IF($B245&gt;Input!$C$31,0,(-1)*($E245+$H245+$I245)*(Input!$C$9/100))</f>
        <v>-438.834949446337</v>
      </c>
      <c r="L245" s="78" t="n">
        <f aca="false">IF($B245&lt;Input!$C$25,($E245+$F245+$G245+$H245+$I245+$J245+$K245),0)</f>
        <v>6792.90880744024</v>
      </c>
    </row>
    <row r="246" customFormat="false" ht="12.8" hidden="false" customHeight="false" outlineLevel="0" collapsed="false">
      <c r="A246" s="76" t="n">
        <v>242</v>
      </c>
      <c r="B246" s="77" t="n">
        <f aca="false">EOMONTH(Input!$C$7,A246)</f>
        <v>50283</v>
      </c>
      <c r="C246" s="76" t="n">
        <f aca="false">DATEDIF(Input!$C$23,$B246,"Y")</f>
        <v>60</v>
      </c>
      <c r="E246" s="78" t="n">
        <f aca="false">IF($B246&gt;Input!$C$31,0,Input!$C$26*(1+Input!$C$28/100)^(DATEDIF(Input!$C$7,$B246,"Y")))</f>
        <v>10401.6317718485</v>
      </c>
      <c r="F246" s="78" t="n">
        <f aca="false">-1*($E246*(Input!$C$10/100))</f>
        <v>-644.901169854606</v>
      </c>
      <c r="G246" s="78" t="n">
        <f aca="false">-1*($E246*(Input!$C$11/100))</f>
        <v>-150.823660691803</v>
      </c>
      <c r="H246" s="78" t="n">
        <f aca="false">IF($B246&lt;Input!$C$25,((Input!$C$29*(1+Input!$C$13/100)^(DATEDIF(Input!$C$7,$B246,"Y")))),0)</f>
        <v>-962.140641663854</v>
      </c>
      <c r="I246" s="78" t="n">
        <f aca="false">IF($B246&gt;Input!$C$31,0,IF($E246*(Input!$C$35/100)&gt;(Input!$C$12/12),-1*(Input!$C$12/12),-1*$E246*(Input!$C$35/100)))</f>
        <v>-520.081588592424</v>
      </c>
      <c r="J246" s="78" t="n">
        <f aca="false">IF($B246&gt;Input!$C$31,0,(-1)*($E246+$H246+$I246)*(Input!$C$8/100))</f>
        <v>-891.940954159221</v>
      </c>
      <c r="K246" s="78" t="n">
        <f aca="false">IF($B246&gt;Input!$C$31,0,(-1)*($E246+$H246+$I246)*(Input!$C$9/100))</f>
        <v>-438.834949446337</v>
      </c>
      <c r="L246" s="78" t="n">
        <f aca="false">IF($B246&lt;Input!$C$25,($E246+$F246+$G246+$H246+$I246+$J246+$K246),0)</f>
        <v>6792.90880744024</v>
      </c>
    </row>
    <row r="247" customFormat="false" ht="12.8" hidden="false" customHeight="false" outlineLevel="0" collapsed="false">
      <c r="A247" s="76" t="n">
        <v>243</v>
      </c>
      <c r="B247" s="77" t="n">
        <f aca="false">EOMONTH(Input!$C$7,A247)</f>
        <v>50313</v>
      </c>
      <c r="C247" s="76" t="n">
        <f aca="false">DATEDIF(Input!$C$23,$B247,"Y")</f>
        <v>60</v>
      </c>
      <c r="E247" s="78" t="n">
        <f aca="false">IF($B247&gt;Input!$C$31,0,Input!$C$26*(1+Input!$C$28/100)^(DATEDIF(Input!$C$7,$B247,"Y")))</f>
        <v>10401.6317718485</v>
      </c>
      <c r="F247" s="78" t="n">
        <f aca="false">-1*($E247*(Input!$C$10/100))</f>
        <v>-644.901169854606</v>
      </c>
      <c r="G247" s="78" t="n">
        <f aca="false">-1*($E247*(Input!$C$11/100))</f>
        <v>-150.823660691803</v>
      </c>
      <c r="H247" s="78" t="n">
        <f aca="false">IF($B247&lt;Input!$C$25,((Input!$C$29*(1+Input!$C$13/100)^(DATEDIF(Input!$C$7,$B247,"Y")))),0)</f>
        <v>-962.140641663854</v>
      </c>
      <c r="I247" s="78" t="n">
        <f aca="false">IF($B247&gt;Input!$C$31,0,IF($E247*(Input!$C$35/100)&gt;(Input!$C$12/12),-1*(Input!$C$12/12),-1*$E247*(Input!$C$35/100)))</f>
        <v>-520.081588592424</v>
      </c>
      <c r="J247" s="78" t="n">
        <f aca="false">IF($B247&gt;Input!$C$31,0,(-1)*($E247+$H247+$I247)*(Input!$C$8/100))</f>
        <v>-891.940954159221</v>
      </c>
      <c r="K247" s="78" t="n">
        <f aca="false">IF($B247&gt;Input!$C$31,0,(-1)*($E247+$H247+$I247)*(Input!$C$9/100))</f>
        <v>-438.834949446337</v>
      </c>
      <c r="L247" s="78" t="n">
        <f aca="false">IF($B247&lt;Input!$C$25,($E247+$F247+$G247+$H247+$I247+$J247+$K247),0)</f>
        <v>6792.90880744024</v>
      </c>
    </row>
    <row r="248" customFormat="false" ht="12.8" hidden="false" customHeight="false" outlineLevel="0" collapsed="false">
      <c r="A248" s="76" t="n">
        <v>244</v>
      </c>
      <c r="B248" s="77" t="n">
        <f aca="false">EOMONTH(Input!$C$7,A248)</f>
        <v>50344</v>
      </c>
      <c r="C248" s="76" t="n">
        <f aca="false">DATEDIF(Input!$C$23,$B248,"Y")</f>
        <v>60</v>
      </c>
      <c r="E248" s="78" t="n">
        <f aca="false">IF($B248&gt;Input!$C$31,0,Input!$C$26*(1+Input!$C$28/100)^(DATEDIF(Input!$C$7,$B248,"Y")))</f>
        <v>10401.6317718485</v>
      </c>
      <c r="F248" s="78" t="n">
        <f aca="false">-1*($E248*(Input!$C$10/100))</f>
        <v>-644.901169854606</v>
      </c>
      <c r="G248" s="78" t="n">
        <f aca="false">-1*($E248*(Input!$C$11/100))</f>
        <v>-150.823660691803</v>
      </c>
      <c r="H248" s="78" t="n">
        <f aca="false">IF($B248&lt;Input!$C$25,((Input!$C$29*(1+Input!$C$13/100)^(DATEDIF(Input!$C$7,$B248,"Y")))),0)</f>
        <v>-962.140641663854</v>
      </c>
      <c r="I248" s="78" t="n">
        <f aca="false">IF($B248&gt;Input!$C$31,0,IF($E248*(Input!$C$35/100)&gt;(Input!$C$12/12),-1*(Input!$C$12/12),-1*$E248*(Input!$C$35/100)))</f>
        <v>-520.081588592424</v>
      </c>
      <c r="J248" s="78" t="n">
        <f aca="false">IF($B248&gt;Input!$C$31,0,(-1)*($E248+$H248+$I248)*(Input!$C$8/100))</f>
        <v>-891.940954159221</v>
      </c>
      <c r="K248" s="78" t="n">
        <f aca="false">IF($B248&gt;Input!$C$31,0,(-1)*($E248+$H248+$I248)*(Input!$C$9/100))</f>
        <v>-438.834949446337</v>
      </c>
      <c r="L248" s="78" t="n">
        <f aca="false">IF($B248&lt;Input!$C$25,($E248+$F248+$G248+$H248+$I248+$J248+$K248),0)</f>
        <v>6792.90880744024</v>
      </c>
    </row>
    <row r="249" customFormat="false" ht="12.8" hidden="false" customHeight="false" outlineLevel="0" collapsed="false">
      <c r="A249" s="76" t="n">
        <v>245</v>
      </c>
      <c r="B249" s="77" t="n">
        <f aca="false">EOMONTH(Input!$C$7,A249)</f>
        <v>50374</v>
      </c>
      <c r="C249" s="76" t="n">
        <f aca="false">DATEDIF(Input!$C$23,$B249,"Y")</f>
        <v>60</v>
      </c>
      <c r="E249" s="78" t="n">
        <f aca="false">IF($B249&gt;Input!$C$31,0,Input!$C$26*(1+Input!$C$28/100)^(DATEDIF(Input!$C$7,$B249,"Y")))</f>
        <v>10401.6317718485</v>
      </c>
      <c r="F249" s="78" t="n">
        <f aca="false">-1*($E249*(Input!$C$10/100))</f>
        <v>-644.901169854606</v>
      </c>
      <c r="G249" s="78" t="n">
        <f aca="false">-1*($E249*(Input!$C$11/100))</f>
        <v>-150.823660691803</v>
      </c>
      <c r="H249" s="78" t="n">
        <f aca="false">IF($B249&lt;Input!$C$25,((Input!$C$29*(1+Input!$C$13/100)^(DATEDIF(Input!$C$7,$B249,"Y")))),0)</f>
        <v>-962.140641663854</v>
      </c>
      <c r="I249" s="78" t="n">
        <f aca="false">IF($B249&gt;Input!$C$31,0,IF($E249*(Input!$C$35/100)&gt;(Input!$C$12/12),-1*(Input!$C$12/12),-1*$E249*(Input!$C$35/100)))</f>
        <v>-520.081588592424</v>
      </c>
      <c r="J249" s="78" t="n">
        <f aca="false">IF($B249&gt;Input!$C$31,0,(-1)*($E249+$H249+$I249)*(Input!$C$8/100))</f>
        <v>-891.940954159221</v>
      </c>
      <c r="K249" s="78" t="n">
        <f aca="false">IF($B249&gt;Input!$C$31,0,(-1)*($E249+$H249+$I249)*(Input!$C$9/100))</f>
        <v>-438.834949446337</v>
      </c>
      <c r="L249" s="78" t="n">
        <f aca="false">IF($B249&lt;Input!$C$25,($E249+$F249+$G249+$H249+$I249+$J249+$K249),0)</f>
        <v>6792.90880744024</v>
      </c>
    </row>
    <row r="250" customFormat="false" ht="12.8" hidden="false" customHeight="false" outlineLevel="0" collapsed="false">
      <c r="A250" s="76" t="n">
        <v>246</v>
      </c>
      <c r="B250" s="77" t="n">
        <f aca="false">EOMONTH(Input!$C$7,A250)</f>
        <v>50405</v>
      </c>
      <c r="C250" s="76" t="n">
        <f aca="false">DATEDIF(Input!$C$23,$B250,"Y")</f>
        <v>60</v>
      </c>
      <c r="E250" s="78" t="n">
        <f aca="false">IF($B250&gt;Input!$C$31,0,Input!$C$26*(1+Input!$C$28/100)^(DATEDIF(Input!$C$7,$B250,"Y")))</f>
        <v>10401.6317718485</v>
      </c>
      <c r="F250" s="78" t="n">
        <f aca="false">-1*($E250*(Input!$C$10/100))</f>
        <v>-644.901169854606</v>
      </c>
      <c r="G250" s="78" t="n">
        <f aca="false">-1*($E250*(Input!$C$11/100))</f>
        <v>-150.823660691803</v>
      </c>
      <c r="H250" s="78" t="n">
        <f aca="false">IF($B250&lt;Input!$C$25,((Input!$C$29*(1+Input!$C$13/100)^(DATEDIF(Input!$C$7,$B250,"Y")))),0)</f>
        <v>-962.140641663854</v>
      </c>
      <c r="I250" s="78" t="n">
        <f aca="false">IF($B250&gt;Input!$C$31,0,IF($E250*(Input!$C$35/100)&gt;(Input!$C$12/12),-1*(Input!$C$12/12),-1*$E250*(Input!$C$35/100)))</f>
        <v>-520.081588592424</v>
      </c>
      <c r="J250" s="78" t="n">
        <f aca="false">IF($B250&gt;Input!$C$31,0,(-1)*($E250+$H250+$I250)*(Input!$C$8/100))</f>
        <v>-891.940954159221</v>
      </c>
      <c r="K250" s="78" t="n">
        <f aca="false">IF($B250&gt;Input!$C$31,0,(-1)*($E250+$H250+$I250)*(Input!$C$9/100))</f>
        <v>-438.834949446337</v>
      </c>
      <c r="L250" s="78" t="n">
        <f aca="false">IF($B250&lt;Input!$C$25,($E250+$F250+$G250+$H250+$I250+$J250+$K250),0)</f>
        <v>6792.90880744024</v>
      </c>
    </row>
    <row r="251" customFormat="false" ht="12.8" hidden="false" customHeight="false" outlineLevel="0" collapsed="false">
      <c r="A251" s="76" t="n">
        <v>247</v>
      </c>
      <c r="B251" s="77" t="n">
        <f aca="false">EOMONTH(Input!$C$7,A251)</f>
        <v>50436</v>
      </c>
      <c r="C251" s="76" t="n">
        <f aca="false">DATEDIF(Input!$C$23,$B251,"Y")</f>
        <v>60</v>
      </c>
      <c r="E251" s="78" t="n">
        <f aca="false">IF($B251&gt;Input!$C$31,0,Input!$C$26*(1+Input!$C$28/100)^(DATEDIF(Input!$C$7,$B251,"Y")))</f>
        <v>10401.6317718485</v>
      </c>
      <c r="F251" s="78" t="n">
        <f aca="false">-1*($E251*(Input!$C$10/100))</f>
        <v>-644.901169854606</v>
      </c>
      <c r="G251" s="78" t="n">
        <f aca="false">-1*($E251*(Input!$C$11/100))</f>
        <v>-150.823660691803</v>
      </c>
      <c r="H251" s="78" t="n">
        <f aca="false">IF($B251&lt;Input!$C$25,((Input!$C$29*(1+Input!$C$13/100)^(DATEDIF(Input!$C$7,$B251,"Y")))),0)</f>
        <v>-962.140641663854</v>
      </c>
      <c r="I251" s="78" t="n">
        <f aca="false">IF($B251&gt;Input!$C$31,0,IF($E251*(Input!$C$35/100)&gt;(Input!$C$12/12),-1*(Input!$C$12/12),-1*$E251*(Input!$C$35/100)))</f>
        <v>-520.081588592424</v>
      </c>
      <c r="J251" s="78" t="n">
        <f aca="false">IF($B251&gt;Input!$C$31,0,(-1)*($E251+$H251+$I251)*(Input!$C$8/100))</f>
        <v>-891.940954159221</v>
      </c>
      <c r="K251" s="78" t="n">
        <f aca="false">IF($B251&gt;Input!$C$31,0,(-1)*($E251+$H251+$I251)*(Input!$C$9/100))</f>
        <v>-438.834949446337</v>
      </c>
      <c r="L251" s="78" t="n">
        <f aca="false">IF($B251&lt;Input!$C$25,($E251+$F251+$G251+$H251+$I251+$J251+$K251),0)</f>
        <v>6792.90880744024</v>
      </c>
    </row>
    <row r="252" customFormat="false" ht="12.8" hidden="false" customHeight="false" outlineLevel="0" collapsed="false">
      <c r="A252" s="76" t="n">
        <v>248</v>
      </c>
      <c r="B252" s="77" t="n">
        <f aca="false">EOMONTH(Input!$C$7,A252)</f>
        <v>50464</v>
      </c>
      <c r="C252" s="76" t="n">
        <f aca="false">DATEDIF(Input!$C$23,$B252,"Y")</f>
        <v>60</v>
      </c>
      <c r="E252" s="78" t="n">
        <f aca="false">IF($B252&gt;Input!$C$31,0,Input!$C$26*(1+Input!$C$28/100)^(DATEDIF(Input!$C$7,$B252,"Y")))</f>
        <v>10401.6317718485</v>
      </c>
      <c r="F252" s="78" t="n">
        <f aca="false">-1*($E252*(Input!$C$10/100))</f>
        <v>-644.901169854606</v>
      </c>
      <c r="G252" s="78" t="n">
        <f aca="false">-1*($E252*(Input!$C$11/100))</f>
        <v>-150.823660691803</v>
      </c>
      <c r="H252" s="78" t="n">
        <f aca="false">IF($B252&lt;Input!$C$25,((Input!$C$29*(1+Input!$C$13/100)^(DATEDIF(Input!$C$7,$B252,"Y")))),0)</f>
        <v>-962.140641663854</v>
      </c>
      <c r="I252" s="78" t="n">
        <f aca="false">IF($B252&gt;Input!$C$31,0,IF($E252*(Input!$C$35/100)&gt;(Input!$C$12/12),-1*(Input!$C$12/12),-1*$E252*(Input!$C$35/100)))</f>
        <v>-520.081588592424</v>
      </c>
      <c r="J252" s="78" t="n">
        <f aca="false">IF($B252&gt;Input!$C$31,0,(-1)*($E252+$H252+$I252)*(Input!$C$8/100))</f>
        <v>-891.940954159221</v>
      </c>
      <c r="K252" s="78" t="n">
        <f aca="false">IF($B252&gt;Input!$C$31,0,(-1)*($E252+$H252+$I252)*(Input!$C$9/100))</f>
        <v>-438.834949446337</v>
      </c>
      <c r="L252" s="78" t="n">
        <f aca="false">IF($B252&lt;Input!$C$25,($E252+$F252+$G252+$H252+$I252+$J252+$K252),0)</f>
        <v>6792.90880744024</v>
      </c>
    </row>
    <row r="253" customFormat="false" ht="12.8" hidden="false" customHeight="false" outlineLevel="0" collapsed="false">
      <c r="A253" s="76" t="n">
        <v>249</v>
      </c>
      <c r="B253" s="77" t="n">
        <f aca="false">EOMONTH(Input!$C$7,A253)</f>
        <v>50495</v>
      </c>
      <c r="C253" s="76" t="n">
        <f aca="false">DATEDIF(Input!$C$23,$B253,"Y")</f>
        <v>60</v>
      </c>
      <c r="E253" s="78" t="n">
        <f aca="false">IF($B253&gt;Input!$C$31,0,Input!$C$26*(1+Input!$C$28/100)^(DATEDIF(Input!$C$7,$B253,"Y")))</f>
        <v>10401.6317718485</v>
      </c>
      <c r="F253" s="78" t="n">
        <f aca="false">-1*($E253*(Input!$C$10/100))</f>
        <v>-644.901169854606</v>
      </c>
      <c r="G253" s="78" t="n">
        <f aca="false">-1*($E253*(Input!$C$11/100))</f>
        <v>-150.823660691803</v>
      </c>
      <c r="H253" s="78" t="n">
        <f aca="false">IF($B253&lt;Input!$C$25,((Input!$C$29*(1+Input!$C$13/100)^(DATEDIF(Input!$C$7,$B253,"Y")))),0)</f>
        <v>-962.140641663854</v>
      </c>
      <c r="I253" s="78" t="n">
        <f aca="false">IF($B253&gt;Input!$C$31,0,IF($E253*(Input!$C$35/100)&gt;(Input!$C$12/12),-1*(Input!$C$12/12),-1*$E253*(Input!$C$35/100)))</f>
        <v>-520.081588592424</v>
      </c>
      <c r="J253" s="78" t="n">
        <f aca="false">IF($B253&gt;Input!$C$31,0,(-1)*($E253+$H253+$I253)*(Input!$C$8/100))</f>
        <v>-891.940954159221</v>
      </c>
      <c r="K253" s="78" t="n">
        <f aca="false">IF($B253&gt;Input!$C$31,0,(-1)*($E253+$H253+$I253)*(Input!$C$9/100))</f>
        <v>-438.834949446337</v>
      </c>
      <c r="L253" s="78" t="n">
        <f aca="false">IF($B253&lt;Input!$C$25,($E253+$F253+$G253+$H253+$I253+$J253+$K253),0)</f>
        <v>6792.90880744024</v>
      </c>
    </row>
    <row r="254" customFormat="false" ht="12.8" hidden="false" customHeight="false" outlineLevel="0" collapsed="false">
      <c r="A254" s="76" t="n">
        <v>250</v>
      </c>
      <c r="B254" s="77" t="n">
        <f aca="false">EOMONTH(Input!$C$7,A254)</f>
        <v>50525</v>
      </c>
      <c r="C254" s="76" t="n">
        <f aca="false">DATEDIF(Input!$C$23,$B254,"Y")</f>
        <v>60</v>
      </c>
      <c r="E254" s="78" t="n">
        <f aca="false">IF($B254&gt;Input!$C$31,0,Input!$C$26*(1+Input!$C$28/100)^(DATEDIF(Input!$C$7,$B254,"Y")))</f>
        <v>10401.6317718485</v>
      </c>
      <c r="F254" s="78" t="n">
        <f aca="false">-1*($E254*(Input!$C$10/100))</f>
        <v>-644.901169854606</v>
      </c>
      <c r="G254" s="78" t="n">
        <f aca="false">-1*($E254*(Input!$C$11/100))</f>
        <v>-150.823660691803</v>
      </c>
      <c r="H254" s="78" t="n">
        <f aca="false">IF($B254&lt;Input!$C$25,((Input!$C$29*(1+Input!$C$13/100)^(DATEDIF(Input!$C$7,$B254,"Y")))),0)</f>
        <v>-962.140641663854</v>
      </c>
      <c r="I254" s="78" t="n">
        <f aca="false">IF($B254&gt;Input!$C$31,0,IF($E254*(Input!$C$35/100)&gt;(Input!$C$12/12),-1*(Input!$C$12/12),-1*$E254*(Input!$C$35/100)))</f>
        <v>-520.081588592424</v>
      </c>
      <c r="J254" s="78" t="n">
        <f aca="false">IF($B254&gt;Input!$C$31,0,(-1)*($E254+$H254+$I254)*(Input!$C$8/100))</f>
        <v>-891.940954159221</v>
      </c>
      <c r="K254" s="78" t="n">
        <f aca="false">IF($B254&gt;Input!$C$31,0,(-1)*($E254+$H254+$I254)*(Input!$C$9/100))</f>
        <v>-438.834949446337</v>
      </c>
      <c r="L254" s="78" t="n">
        <f aca="false">IF($B254&lt;Input!$C$25,($E254+$F254+$G254+$H254+$I254+$J254+$K254),0)</f>
        <v>6792.90880744024</v>
      </c>
    </row>
    <row r="255" customFormat="false" ht="12.8" hidden="false" customHeight="false" outlineLevel="0" collapsed="false">
      <c r="A255" s="76" t="n">
        <v>251</v>
      </c>
      <c r="B255" s="77" t="n">
        <f aca="false">EOMONTH(Input!$C$7,A255)</f>
        <v>50556</v>
      </c>
      <c r="C255" s="76" t="n">
        <f aca="false">DATEDIF(Input!$C$23,$B255,"Y")</f>
        <v>61</v>
      </c>
      <c r="E255" s="78" t="n">
        <f aca="false">IF($B255&gt;Input!$C$31,0,Input!$C$26*(1+Input!$C$28/100)^(DATEDIF(Input!$C$7,$B255,"Y")))</f>
        <v>10401.6317718485</v>
      </c>
      <c r="F255" s="78" t="n">
        <f aca="false">-1*($E255*(Input!$C$10/100))</f>
        <v>-644.901169854606</v>
      </c>
      <c r="G255" s="78" t="n">
        <f aca="false">-1*($E255*(Input!$C$11/100))</f>
        <v>-150.823660691803</v>
      </c>
      <c r="H255" s="78" t="n">
        <f aca="false">IF($B255&lt;Input!$C$25,((Input!$C$29*(1+Input!$C$13/100)^(DATEDIF(Input!$C$7,$B255,"Y")))),0)</f>
        <v>-962.140641663854</v>
      </c>
      <c r="I255" s="78" t="n">
        <f aca="false">IF($B255&gt;Input!$C$31,0,IF($E255*(Input!$C$35/100)&gt;(Input!$C$12/12),-1*(Input!$C$12/12),-1*$E255*(Input!$C$35/100)))</f>
        <v>-520.081588592424</v>
      </c>
      <c r="J255" s="78" t="n">
        <f aca="false">IF($B255&gt;Input!$C$31,0,(-1)*($E255+$H255+$I255)*(Input!$C$8/100))</f>
        <v>-891.940954159221</v>
      </c>
      <c r="K255" s="78" t="n">
        <f aca="false">IF($B255&gt;Input!$C$31,0,(-1)*($E255+$H255+$I255)*(Input!$C$9/100))</f>
        <v>-438.834949446337</v>
      </c>
      <c r="L255" s="78" t="n">
        <f aca="false">IF($B255&lt;Input!$C$25,($E255+$F255+$G255+$H255+$I255+$J255+$K255),0)</f>
        <v>6792.90880744024</v>
      </c>
    </row>
    <row r="256" customFormat="false" ht="12.8" hidden="false" customHeight="false" outlineLevel="0" collapsed="false">
      <c r="A256" s="76" t="n">
        <v>252</v>
      </c>
      <c r="B256" s="77" t="n">
        <f aca="false">EOMONTH(Input!$C$7,A256)</f>
        <v>50586</v>
      </c>
      <c r="C256" s="76" t="n">
        <f aca="false">DATEDIF(Input!$C$23,$B256,"Y")</f>
        <v>61</v>
      </c>
      <c r="E256" s="78" t="n">
        <f aca="false">IF($B256&gt;Input!$C$31,0,Input!$C$26*(1+Input!$C$28/100)^(DATEDIF(Input!$C$7,$B256,"Y")))</f>
        <v>10609.6644072855</v>
      </c>
      <c r="F256" s="78" t="n">
        <f aca="false">-1*($E256*(Input!$C$10/100))</f>
        <v>-657.799193251698</v>
      </c>
      <c r="G256" s="78" t="n">
        <f aca="false">-1*($E256*(Input!$C$11/100))</f>
        <v>-153.840133905639</v>
      </c>
      <c r="H256" s="78" t="n">
        <f aca="false">IF($B256&lt;Input!$C$25,((Input!$C$29*(1+Input!$C$13/100)^(DATEDIF(Input!$C$7,$B256,"Y")))),0)</f>
        <v>-1019.86908016369</v>
      </c>
      <c r="I256" s="78" t="n">
        <f aca="false">IF($B256&gt;Input!$C$31,0,IF($E256*(Input!$C$35/100)&gt;(Input!$C$12/12),-1*(Input!$C$12/12),-1*$E256*(Input!$C$35/100)))</f>
        <v>-530.483220364273</v>
      </c>
      <c r="J256" s="78" t="n">
        <f aca="false">IF($B256&gt;Input!$C$31,0,(-1)*($E256+$H256+$I256)*(Input!$C$8/100))</f>
        <v>-905.931210675749</v>
      </c>
      <c r="K256" s="78" t="n">
        <f aca="false">IF($B256&gt;Input!$C$31,0,(-1)*($E256+$H256+$I256)*(Input!$C$9/100))</f>
        <v>-445.718155652469</v>
      </c>
      <c r="L256" s="78" t="n">
        <f aca="false">IF($B256&lt;Input!$C$25,($E256+$F256+$G256+$H256+$I256+$J256+$K256),0)</f>
        <v>6896.02341327194</v>
      </c>
    </row>
    <row r="257" customFormat="false" ht="12.8" hidden="false" customHeight="false" outlineLevel="0" collapsed="false">
      <c r="A257" s="76" t="n">
        <v>253</v>
      </c>
      <c r="B257" s="77" t="n">
        <f aca="false">EOMONTH(Input!$C$7,A257)</f>
        <v>50617</v>
      </c>
      <c r="C257" s="76" t="n">
        <f aca="false">DATEDIF(Input!$C$23,$B257,"Y")</f>
        <v>61</v>
      </c>
      <c r="E257" s="78" t="n">
        <f aca="false">IF($B257&gt;Input!$C$31,0,Input!$C$26*(1+Input!$C$28/100)^(DATEDIF(Input!$C$7,$B257,"Y")))</f>
        <v>10609.6644072855</v>
      </c>
      <c r="F257" s="78" t="n">
        <f aca="false">-1*($E257*(Input!$C$10/100))</f>
        <v>-657.799193251698</v>
      </c>
      <c r="G257" s="78" t="n">
        <f aca="false">-1*($E257*(Input!$C$11/100))</f>
        <v>-153.840133905639</v>
      </c>
      <c r="H257" s="78" t="n">
        <f aca="false">IF($B257&lt;Input!$C$25,((Input!$C$29*(1+Input!$C$13/100)^(DATEDIF(Input!$C$7,$B257,"Y")))),0)</f>
        <v>-1019.86908016369</v>
      </c>
      <c r="I257" s="78" t="n">
        <f aca="false">IF($B257&gt;Input!$C$31,0,IF($E257*(Input!$C$35/100)&gt;(Input!$C$12/12),-1*(Input!$C$12/12),-1*$E257*(Input!$C$35/100)))</f>
        <v>-530.483220364273</v>
      </c>
      <c r="J257" s="78" t="n">
        <f aca="false">IF($B257&gt;Input!$C$31,0,(-1)*($E257+$H257+$I257)*(Input!$C$8/100))</f>
        <v>-905.931210675749</v>
      </c>
      <c r="K257" s="78" t="n">
        <f aca="false">IF($B257&gt;Input!$C$31,0,(-1)*($E257+$H257+$I257)*(Input!$C$9/100))</f>
        <v>-445.718155652469</v>
      </c>
      <c r="L257" s="78" t="n">
        <f aca="false">IF($B257&lt;Input!$C$25,($E257+$F257+$G257+$H257+$I257+$J257+$K257),0)</f>
        <v>6896.02341327194</v>
      </c>
    </row>
    <row r="258" customFormat="false" ht="12.8" hidden="false" customHeight="false" outlineLevel="0" collapsed="false">
      <c r="A258" s="76" t="n">
        <v>254</v>
      </c>
      <c r="B258" s="77" t="n">
        <f aca="false">EOMONTH(Input!$C$7,A258)</f>
        <v>50648</v>
      </c>
      <c r="C258" s="76" t="n">
        <f aca="false">DATEDIF(Input!$C$23,$B258,"Y")</f>
        <v>61</v>
      </c>
      <c r="E258" s="78" t="n">
        <f aca="false">IF($B258&gt;Input!$C$31,0,Input!$C$26*(1+Input!$C$28/100)^(DATEDIF(Input!$C$7,$B258,"Y")))</f>
        <v>10609.6644072855</v>
      </c>
      <c r="F258" s="78" t="n">
        <f aca="false">-1*($E258*(Input!$C$10/100))</f>
        <v>-657.799193251698</v>
      </c>
      <c r="G258" s="78" t="n">
        <f aca="false">-1*($E258*(Input!$C$11/100))</f>
        <v>-153.840133905639</v>
      </c>
      <c r="H258" s="78" t="n">
        <f aca="false">IF($B258&lt;Input!$C$25,((Input!$C$29*(1+Input!$C$13/100)^(DATEDIF(Input!$C$7,$B258,"Y")))),0)</f>
        <v>-1019.86908016369</v>
      </c>
      <c r="I258" s="78" t="n">
        <f aca="false">IF($B258&gt;Input!$C$31,0,IF($E258*(Input!$C$35/100)&gt;(Input!$C$12/12),-1*(Input!$C$12/12),-1*$E258*(Input!$C$35/100)))</f>
        <v>-530.483220364273</v>
      </c>
      <c r="J258" s="78" t="n">
        <f aca="false">IF($B258&gt;Input!$C$31,0,(-1)*($E258+$H258+$I258)*(Input!$C$8/100))</f>
        <v>-905.931210675749</v>
      </c>
      <c r="K258" s="78" t="n">
        <f aca="false">IF($B258&gt;Input!$C$31,0,(-1)*($E258+$H258+$I258)*(Input!$C$9/100))</f>
        <v>-445.718155652469</v>
      </c>
      <c r="L258" s="78" t="n">
        <f aca="false">IF($B258&lt;Input!$C$25,($E258+$F258+$G258+$H258+$I258+$J258+$K258),0)</f>
        <v>6896.02341327194</v>
      </c>
    </row>
    <row r="259" customFormat="false" ht="12.8" hidden="false" customHeight="false" outlineLevel="0" collapsed="false">
      <c r="A259" s="76" t="n">
        <v>255</v>
      </c>
      <c r="B259" s="77" t="n">
        <f aca="false">EOMONTH(Input!$C$7,A259)</f>
        <v>50678</v>
      </c>
      <c r="C259" s="76" t="n">
        <f aca="false">DATEDIF(Input!$C$23,$B259,"Y")</f>
        <v>61</v>
      </c>
      <c r="E259" s="78" t="n">
        <f aca="false">IF($B259&gt;Input!$C$31,0,Input!$C$26*(1+Input!$C$28/100)^(DATEDIF(Input!$C$7,$B259,"Y")))</f>
        <v>10609.6644072855</v>
      </c>
      <c r="F259" s="78" t="n">
        <f aca="false">-1*($E259*(Input!$C$10/100))</f>
        <v>-657.799193251698</v>
      </c>
      <c r="G259" s="78" t="n">
        <f aca="false">-1*($E259*(Input!$C$11/100))</f>
        <v>-153.840133905639</v>
      </c>
      <c r="H259" s="78" t="n">
        <f aca="false">IF($B259&lt;Input!$C$25,((Input!$C$29*(1+Input!$C$13/100)^(DATEDIF(Input!$C$7,$B259,"Y")))),0)</f>
        <v>-1019.86908016369</v>
      </c>
      <c r="I259" s="78" t="n">
        <f aca="false">IF($B259&gt;Input!$C$31,0,IF($E259*(Input!$C$35/100)&gt;(Input!$C$12/12),-1*(Input!$C$12/12),-1*$E259*(Input!$C$35/100)))</f>
        <v>-530.483220364273</v>
      </c>
      <c r="J259" s="78" t="n">
        <f aca="false">IF($B259&gt;Input!$C$31,0,(-1)*($E259+$H259+$I259)*(Input!$C$8/100))</f>
        <v>-905.931210675749</v>
      </c>
      <c r="K259" s="78" t="n">
        <f aca="false">IF($B259&gt;Input!$C$31,0,(-1)*($E259+$H259+$I259)*(Input!$C$9/100))</f>
        <v>-445.718155652469</v>
      </c>
      <c r="L259" s="78" t="n">
        <f aca="false">IF($B259&lt;Input!$C$25,($E259+$F259+$G259+$H259+$I259+$J259+$K259),0)</f>
        <v>6896.02341327194</v>
      </c>
    </row>
    <row r="260" customFormat="false" ht="12.8" hidden="false" customHeight="false" outlineLevel="0" collapsed="false">
      <c r="A260" s="76" t="n">
        <v>256</v>
      </c>
      <c r="B260" s="77" t="n">
        <f aca="false">EOMONTH(Input!$C$7,A260)</f>
        <v>50709</v>
      </c>
      <c r="C260" s="76" t="n">
        <f aca="false">DATEDIF(Input!$C$23,$B260,"Y")</f>
        <v>61</v>
      </c>
      <c r="E260" s="78" t="n">
        <f aca="false">IF($B260&gt;Input!$C$31,0,Input!$C$26*(1+Input!$C$28/100)^(DATEDIF(Input!$C$7,$B260,"Y")))</f>
        <v>10609.6644072855</v>
      </c>
      <c r="F260" s="78" t="n">
        <f aca="false">-1*($E260*(Input!$C$10/100))</f>
        <v>-657.799193251698</v>
      </c>
      <c r="G260" s="78" t="n">
        <f aca="false">-1*($E260*(Input!$C$11/100))</f>
        <v>-153.840133905639</v>
      </c>
      <c r="H260" s="78" t="n">
        <f aca="false">IF($B260&lt;Input!$C$25,((Input!$C$29*(1+Input!$C$13/100)^(DATEDIF(Input!$C$7,$B260,"Y")))),0)</f>
        <v>-1019.86908016369</v>
      </c>
      <c r="I260" s="78" t="n">
        <f aca="false">IF($B260&gt;Input!$C$31,0,IF($E260*(Input!$C$35/100)&gt;(Input!$C$12/12),-1*(Input!$C$12/12),-1*$E260*(Input!$C$35/100)))</f>
        <v>-530.483220364273</v>
      </c>
      <c r="J260" s="78" t="n">
        <f aca="false">IF($B260&gt;Input!$C$31,0,(-1)*($E260+$H260+$I260)*(Input!$C$8/100))</f>
        <v>-905.931210675749</v>
      </c>
      <c r="K260" s="78" t="n">
        <f aca="false">IF($B260&gt;Input!$C$31,0,(-1)*($E260+$H260+$I260)*(Input!$C$9/100))</f>
        <v>-445.718155652469</v>
      </c>
      <c r="L260" s="78" t="n">
        <f aca="false">IF($B260&lt;Input!$C$25,($E260+$F260+$G260+$H260+$I260+$J260+$K260),0)</f>
        <v>6896.02341327194</v>
      </c>
    </row>
    <row r="261" customFormat="false" ht="12.8" hidden="false" customHeight="false" outlineLevel="0" collapsed="false">
      <c r="A261" s="76" t="n">
        <v>257</v>
      </c>
      <c r="B261" s="77" t="n">
        <f aca="false">EOMONTH(Input!$C$7,A261)</f>
        <v>50739</v>
      </c>
      <c r="C261" s="76" t="n">
        <f aca="false">DATEDIF(Input!$C$23,$B261,"Y")</f>
        <v>61</v>
      </c>
      <c r="E261" s="78" t="n">
        <f aca="false">IF($B261&gt;Input!$C$31,0,Input!$C$26*(1+Input!$C$28/100)^(DATEDIF(Input!$C$7,$B261,"Y")))</f>
        <v>10609.6644072855</v>
      </c>
      <c r="F261" s="78" t="n">
        <f aca="false">-1*($E261*(Input!$C$10/100))</f>
        <v>-657.799193251698</v>
      </c>
      <c r="G261" s="78" t="n">
        <f aca="false">-1*($E261*(Input!$C$11/100))</f>
        <v>-153.840133905639</v>
      </c>
      <c r="H261" s="78" t="n">
        <f aca="false">IF($B261&lt;Input!$C$25,((Input!$C$29*(1+Input!$C$13/100)^(DATEDIF(Input!$C$7,$B261,"Y")))),0)</f>
        <v>-1019.86908016369</v>
      </c>
      <c r="I261" s="78" t="n">
        <f aca="false">IF($B261&gt;Input!$C$31,0,IF($E261*(Input!$C$35/100)&gt;(Input!$C$12/12),-1*(Input!$C$12/12),-1*$E261*(Input!$C$35/100)))</f>
        <v>-530.483220364273</v>
      </c>
      <c r="J261" s="78" t="n">
        <f aca="false">IF($B261&gt;Input!$C$31,0,(-1)*($E261+$H261+$I261)*(Input!$C$8/100))</f>
        <v>-905.931210675749</v>
      </c>
      <c r="K261" s="78" t="n">
        <f aca="false">IF($B261&gt;Input!$C$31,0,(-1)*($E261+$H261+$I261)*(Input!$C$9/100))</f>
        <v>-445.718155652469</v>
      </c>
      <c r="L261" s="78" t="n">
        <f aca="false">IF($B261&lt;Input!$C$25,($E261+$F261+$G261+$H261+$I261+$J261+$K261),0)</f>
        <v>6896.02341327194</v>
      </c>
    </row>
    <row r="262" customFormat="false" ht="12.8" hidden="false" customHeight="false" outlineLevel="0" collapsed="false">
      <c r="A262" s="76" t="n">
        <v>258</v>
      </c>
      <c r="B262" s="77" t="n">
        <f aca="false">EOMONTH(Input!$C$7,A262)</f>
        <v>50770</v>
      </c>
      <c r="C262" s="76" t="n">
        <f aca="false">DATEDIF(Input!$C$23,$B262,"Y")</f>
        <v>61</v>
      </c>
      <c r="E262" s="78" t="n">
        <f aca="false">IF($B262&gt;Input!$C$31,0,Input!$C$26*(1+Input!$C$28/100)^(DATEDIF(Input!$C$7,$B262,"Y")))</f>
        <v>10609.6644072855</v>
      </c>
      <c r="F262" s="78" t="n">
        <f aca="false">-1*($E262*(Input!$C$10/100))</f>
        <v>-657.799193251698</v>
      </c>
      <c r="G262" s="78" t="n">
        <f aca="false">-1*($E262*(Input!$C$11/100))</f>
        <v>-153.840133905639</v>
      </c>
      <c r="H262" s="78" t="n">
        <f aca="false">IF($B262&lt;Input!$C$25,((Input!$C$29*(1+Input!$C$13/100)^(DATEDIF(Input!$C$7,$B262,"Y")))),0)</f>
        <v>-1019.86908016369</v>
      </c>
      <c r="I262" s="78" t="n">
        <f aca="false">IF($B262&gt;Input!$C$31,0,IF($E262*(Input!$C$35/100)&gt;(Input!$C$12/12),-1*(Input!$C$12/12),-1*$E262*(Input!$C$35/100)))</f>
        <v>-530.483220364273</v>
      </c>
      <c r="J262" s="78" t="n">
        <f aca="false">IF($B262&gt;Input!$C$31,0,(-1)*($E262+$H262+$I262)*(Input!$C$8/100))</f>
        <v>-905.931210675749</v>
      </c>
      <c r="K262" s="78" t="n">
        <f aca="false">IF($B262&gt;Input!$C$31,0,(-1)*($E262+$H262+$I262)*(Input!$C$9/100))</f>
        <v>-445.718155652469</v>
      </c>
      <c r="L262" s="78" t="n">
        <f aca="false">IF($B262&lt;Input!$C$25,($E262+$F262+$G262+$H262+$I262+$J262+$K262),0)</f>
        <v>6896.02341327194</v>
      </c>
    </row>
    <row r="263" customFormat="false" ht="12.8" hidden="false" customHeight="false" outlineLevel="0" collapsed="false">
      <c r="A263" s="76" t="n">
        <v>259</v>
      </c>
      <c r="B263" s="77" t="n">
        <f aca="false">EOMONTH(Input!$C$7,A263)</f>
        <v>50801</v>
      </c>
      <c r="C263" s="76" t="n">
        <f aca="false">DATEDIF(Input!$C$23,$B263,"Y")</f>
        <v>61</v>
      </c>
      <c r="E263" s="78" t="n">
        <f aca="false">IF($B263&gt;Input!$C$31,0,Input!$C$26*(1+Input!$C$28/100)^(DATEDIF(Input!$C$7,$B263,"Y")))</f>
        <v>10609.6644072855</v>
      </c>
      <c r="F263" s="78" t="n">
        <f aca="false">-1*($E263*(Input!$C$10/100))</f>
        <v>-657.799193251698</v>
      </c>
      <c r="G263" s="78" t="n">
        <f aca="false">-1*($E263*(Input!$C$11/100))</f>
        <v>-153.840133905639</v>
      </c>
      <c r="H263" s="78" t="n">
        <f aca="false">IF($B263&lt;Input!$C$25,((Input!$C$29*(1+Input!$C$13/100)^(DATEDIF(Input!$C$7,$B263,"Y")))),0)</f>
        <v>-1019.86908016369</v>
      </c>
      <c r="I263" s="78" t="n">
        <f aca="false">IF($B263&gt;Input!$C$31,0,IF($E263*(Input!$C$35/100)&gt;(Input!$C$12/12),-1*(Input!$C$12/12),-1*$E263*(Input!$C$35/100)))</f>
        <v>-530.483220364273</v>
      </c>
      <c r="J263" s="78" t="n">
        <f aca="false">IF($B263&gt;Input!$C$31,0,(-1)*($E263+$H263+$I263)*(Input!$C$8/100))</f>
        <v>-905.931210675749</v>
      </c>
      <c r="K263" s="78" t="n">
        <f aca="false">IF($B263&gt;Input!$C$31,0,(-1)*($E263+$H263+$I263)*(Input!$C$9/100))</f>
        <v>-445.718155652469</v>
      </c>
      <c r="L263" s="78" t="n">
        <f aca="false">IF($B263&lt;Input!$C$25,($E263+$F263+$G263+$H263+$I263+$J263+$K263),0)</f>
        <v>6896.02341327194</v>
      </c>
    </row>
    <row r="264" customFormat="false" ht="12.8" hidden="false" customHeight="false" outlineLevel="0" collapsed="false">
      <c r="A264" s="76" t="n">
        <v>260</v>
      </c>
      <c r="B264" s="77" t="n">
        <f aca="false">EOMONTH(Input!$C$7,A264)</f>
        <v>50829</v>
      </c>
      <c r="C264" s="76" t="n">
        <f aca="false">DATEDIF(Input!$C$23,$B264,"Y")</f>
        <v>61</v>
      </c>
      <c r="E264" s="78" t="n">
        <f aca="false">IF($B264&gt;Input!$C$31,0,Input!$C$26*(1+Input!$C$28/100)^(DATEDIF(Input!$C$7,$B264,"Y")))</f>
        <v>10609.6644072855</v>
      </c>
      <c r="F264" s="78" t="n">
        <f aca="false">-1*($E264*(Input!$C$10/100))</f>
        <v>-657.799193251698</v>
      </c>
      <c r="G264" s="78" t="n">
        <f aca="false">-1*($E264*(Input!$C$11/100))</f>
        <v>-153.840133905639</v>
      </c>
      <c r="H264" s="78" t="n">
        <f aca="false">IF($B264&lt;Input!$C$25,((Input!$C$29*(1+Input!$C$13/100)^(DATEDIF(Input!$C$7,$B264,"Y")))),0)</f>
        <v>-1019.86908016369</v>
      </c>
      <c r="I264" s="78" t="n">
        <f aca="false">IF($B264&gt;Input!$C$31,0,IF($E264*(Input!$C$35/100)&gt;(Input!$C$12/12),-1*(Input!$C$12/12),-1*$E264*(Input!$C$35/100)))</f>
        <v>-530.483220364273</v>
      </c>
      <c r="J264" s="78" t="n">
        <f aca="false">IF($B264&gt;Input!$C$31,0,(-1)*($E264+$H264+$I264)*(Input!$C$8/100))</f>
        <v>-905.931210675749</v>
      </c>
      <c r="K264" s="78" t="n">
        <f aca="false">IF($B264&gt;Input!$C$31,0,(-1)*($E264+$H264+$I264)*(Input!$C$9/100))</f>
        <v>-445.718155652469</v>
      </c>
      <c r="L264" s="78" t="n">
        <f aca="false">IF($B264&lt;Input!$C$25,($E264+$F264+$G264+$H264+$I264+$J264+$K264),0)</f>
        <v>6896.02341327194</v>
      </c>
    </row>
    <row r="265" customFormat="false" ht="12.8" hidden="false" customHeight="false" outlineLevel="0" collapsed="false">
      <c r="A265" s="76" t="n">
        <v>261</v>
      </c>
      <c r="B265" s="77" t="n">
        <f aca="false">EOMONTH(Input!$C$7,A265)</f>
        <v>50860</v>
      </c>
      <c r="C265" s="76" t="n">
        <f aca="false">DATEDIF(Input!$C$23,$B265,"Y")</f>
        <v>61</v>
      </c>
      <c r="E265" s="78" t="n">
        <f aca="false">IF($B265&gt;Input!$C$31,0,Input!$C$26*(1+Input!$C$28/100)^(DATEDIF(Input!$C$7,$B265,"Y")))</f>
        <v>10609.6644072855</v>
      </c>
      <c r="F265" s="78" t="n">
        <f aca="false">-1*($E265*(Input!$C$10/100))</f>
        <v>-657.799193251698</v>
      </c>
      <c r="G265" s="78" t="n">
        <f aca="false">-1*($E265*(Input!$C$11/100))</f>
        <v>-153.840133905639</v>
      </c>
      <c r="H265" s="78" t="n">
        <f aca="false">IF($B265&lt;Input!$C$25,((Input!$C$29*(1+Input!$C$13/100)^(DATEDIF(Input!$C$7,$B265,"Y")))),0)</f>
        <v>-1019.86908016369</v>
      </c>
      <c r="I265" s="78" t="n">
        <f aca="false">IF($B265&gt;Input!$C$31,0,IF($E265*(Input!$C$35/100)&gt;(Input!$C$12/12),-1*(Input!$C$12/12),-1*$E265*(Input!$C$35/100)))</f>
        <v>-530.483220364273</v>
      </c>
      <c r="J265" s="78" t="n">
        <f aca="false">IF($B265&gt;Input!$C$31,0,(-1)*($E265+$H265+$I265)*(Input!$C$8/100))</f>
        <v>-905.931210675749</v>
      </c>
      <c r="K265" s="78" t="n">
        <f aca="false">IF($B265&gt;Input!$C$31,0,(-1)*($E265+$H265+$I265)*(Input!$C$9/100))</f>
        <v>-445.718155652469</v>
      </c>
      <c r="L265" s="78" t="n">
        <f aca="false">IF($B265&lt;Input!$C$25,($E265+$F265+$G265+$H265+$I265+$J265+$K265),0)</f>
        <v>6896.02341327194</v>
      </c>
    </row>
    <row r="266" customFormat="false" ht="12.8" hidden="false" customHeight="false" outlineLevel="0" collapsed="false">
      <c r="A266" s="76" t="n">
        <v>262</v>
      </c>
      <c r="B266" s="77" t="n">
        <f aca="false">EOMONTH(Input!$C$7,A266)</f>
        <v>50890</v>
      </c>
      <c r="C266" s="76" t="n">
        <f aca="false">DATEDIF(Input!$C$23,$B266,"Y")</f>
        <v>61</v>
      </c>
      <c r="E266" s="78" t="n">
        <f aca="false">IF($B266&gt;Input!$C$31,0,Input!$C$26*(1+Input!$C$28/100)^(DATEDIF(Input!$C$7,$B266,"Y")))</f>
        <v>10609.6644072855</v>
      </c>
      <c r="F266" s="78" t="n">
        <f aca="false">-1*($E266*(Input!$C$10/100))</f>
        <v>-657.799193251698</v>
      </c>
      <c r="G266" s="78" t="n">
        <f aca="false">-1*($E266*(Input!$C$11/100))</f>
        <v>-153.840133905639</v>
      </c>
      <c r="H266" s="78" t="n">
        <f aca="false">IF($B266&lt;Input!$C$25,((Input!$C$29*(1+Input!$C$13/100)^(DATEDIF(Input!$C$7,$B266,"Y")))),0)</f>
        <v>-1019.86908016369</v>
      </c>
      <c r="I266" s="78" t="n">
        <f aca="false">IF($B266&gt;Input!$C$31,0,IF($E266*(Input!$C$35/100)&gt;(Input!$C$12/12),-1*(Input!$C$12/12),-1*$E266*(Input!$C$35/100)))</f>
        <v>-530.483220364273</v>
      </c>
      <c r="J266" s="78" t="n">
        <f aca="false">IF($B266&gt;Input!$C$31,0,(-1)*($E266+$H266+$I266)*(Input!$C$8/100))</f>
        <v>-905.931210675749</v>
      </c>
      <c r="K266" s="78" t="n">
        <f aca="false">IF($B266&gt;Input!$C$31,0,(-1)*($E266+$H266+$I266)*(Input!$C$9/100))</f>
        <v>-445.718155652469</v>
      </c>
      <c r="L266" s="78" t="n">
        <f aca="false">IF($B266&lt;Input!$C$25,($E266+$F266+$G266+$H266+$I266+$J266+$K266),0)</f>
        <v>6896.02341327194</v>
      </c>
    </row>
    <row r="267" customFormat="false" ht="12.8" hidden="false" customHeight="false" outlineLevel="0" collapsed="false">
      <c r="A267" s="76" t="n">
        <v>263</v>
      </c>
      <c r="B267" s="77" t="n">
        <f aca="false">EOMONTH(Input!$C$7,A267)</f>
        <v>50921</v>
      </c>
      <c r="C267" s="76" t="n">
        <f aca="false">DATEDIF(Input!$C$23,$B267,"Y")</f>
        <v>62</v>
      </c>
      <c r="E267" s="78" t="n">
        <f aca="false">IF($B267&gt;Input!$C$31,0,Input!$C$26*(1+Input!$C$28/100)^(DATEDIF(Input!$C$7,$B267,"Y")))</f>
        <v>10609.6644072855</v>
      </c>
      <c r="F267" s="78" t="n">
        <f aca="false">-1*($E267*(Input!$C$10/100))</f>
        <v>-657.799193251698</v>
      </c>
      <c r="G267" s="78" t="n">
        <f aca="false">-1*($E267*(Input!$C$11/100))</f>
        <v>-153.840133905639</v>
      </c>
      <c r="H267" s="78" t="n">
        <f aca="false">IF($B267&lt;Input!$C$25,((Input!$C$29*(1+Input!$C$13/100)^(DATEDIF(Input!$C$7,$B267,"Y")))),0)</f>
        <v>-1019.86908016369</v>
      </c>
      <c r="I267" s="78" t="n">
        <f aca="false">IF($B267&gt;Input!$C$31,0,IF($E267*(Input!$C$35/100)&gt;(Input!$C$12/12),-1*(Input!$C$12/12),-1*$E267*(Input!$C$35/100)))</f>
        <v>-530.483220364273</v>
      </c>
      <c r="J267" s="78" t="n">
        <f aca="false">IF($B267&gt;Input!$C$31,0,(-1)*($E267+$H267+$I267)*(Input!$C$8/100))</f>
        <v>-905.931210675749</v>
      </c>
      <c r="K267" s="78" t="n">
        <f aca="false">IF($B267&gt;Input!$C$31,0,(-1)*($E267+$H267+$I267)*(Input!$C$9/100))</f>
        <v>-445.718155652469</v>
      </c>
      <c r="L267" s="78" t="n">
        <f aca="false">IF($B267&lt;Input!$C$25,($E267+$F267+$G267+$H267+$I267+$J267+$K267),0)</f>
        <v>6896.02341327194</v>
      </c>
    </row>
    <row r="268" customFormat="false" ht="12.8" hidden="false" customHeight="false" outlineLevel="0" collapsed="false">
      <c r="A268" s="76" t="n">
        <v>264</v>
      </c>
      <c r="B268" s="77" t="n">
        <f aca="false">EOMONTH(Input!$C$7,A268)</f>
        <v>50951</v>
      </c>
      <c r="C268" s="76" t="n">
        <f aca="false">DATEDIF(Input!$C$23,$B268,"Y")</f>
        <v>62</v>
      </c>
      <c r="E268" s="78" t="n">
        <f aca="false">IF($B268&gt;Input!$C$31,0,Input!$C$26*(1+Input!$C$28/100)^(DATEDIF(Input!$C$7,$B268,"Y")))</f>
        <v>10821.8576954312</v>
      </c>
      <c r="F268" s="78" t="n">
        <f aca="false">-1*($E268*(Input!$C$10/100))</f>
        <v>-670.955177116732</v>
      </c>
      <c r="G268" s="78" t="n">
        <f aca="false">-1*($E268*(Input!$C$11/100))</f>
        <v>-156.916936583752</v>
      </c>
      <c r="H268" s="78" t="n">
        <f aca="false">IF($B268&lt;Input!$C$25,((Input!$C$29*(1+Input!$C$13/100)^(DATEDIF(Input!$C$7,$B268,"Y")))),0)</f>
        <v>-1081.06122497351</v>
      </c>
      <c r="I268" s="78" t="n">
        <f aca="false">IF($B268&gt;Input!$C$31,0,IF($E268*(Input!$C$35/100)&gt;(Input!$C$12/12),-1*(Input!$C$12/12),-1*$E268*(Input!$C$35/100)))</f>
        <v>-541.092884771558</v>
      </c>
      <c r="J268" s="78" t="n">
        <f aca="false">IF($B268&gt;Input!$C$31,0,(-1)*($E268+$H268+$I268)*(Input!$C$8/100))</f>
        <v>-919.97035856861</v>
      </c>
      <c r="K268" s="78" t="n">
        <f aca="false">IF($B268&gt;Input!$C$31,0,(-1)*($E268+$H268+$I268)*(Input!$C$9/100))</f>
        <v>-452.625416415756</v>
      </c>
      <c r="L268" s="78" t="n">
        <f aca="false">IF($B268&lt;Input!$C$25,($E268+$F268+$G268+$H268+$I268+$J268+$K268),0)</f>
        <v>6999.23569700125</v>
      </c>
    </row>
    <row r="269" customFormat="false" ht="12.8" hidden="false" customHeight="false" outlineLevel="0" collapsed="false">
      <c r="A269" s="76" t="n">
        <v>265</v>
      </c>
      <c r="B269" s="77" t="n">
        <f aca="false">EOMONTH(Input!$C$7,A269)</f>
        <v>50982</v>
      </c>
      <c r="C269" s="76" t="n">
        <f aca="false">DATEDIF(Input!$C$23,$B269,"Y")</f>
        <v>62</v>
      </c>
      <c r="E269" s="78" t="n">
        <f aca="false">IF($B269&gt;Input!$C$31,0,Input!$C$26*(1+Input!$C$28/100)^(DATEDIF(Input!$C$7,$B269,"Y")))</f>
        <v>10821.8576954312</v>
      </c>
      <c r="F269" s="78" t="n">
        <f aca="false">-1*($E269*(Input!$C$10/100))</f>
        <v>-670.955177116732</v>
      </c>
      <c r="G269" s="78" t="n">
        <f aca="false">-1*($E269*(Input!$C$11/100))</f>
        <v>-156.916936583752</v>
      </c>
      <c r="H269" s="78" t="n">
        <f aca="false">IF($B269&lt;Input!$C$25,((Input!$C$29*(1+Input!$C$13/100)^(DATEDIF(Input!$C$7,$B269,"Y")))),0)</f>
        <v>-1081.06122497351</v>
      </c>
      <c r="I269" s="78" t="n">
        <f aca="false">IF($B269&gt;Input!$C$31,0,IF($E269*(Input!$C$35/100)&gt;(Input!$C$12/12),-1*(Input!$C$12/12),-1*$E269*(Input!$C$35/100)))</f>
        <v>-541.092884771558</v>
      </c>
      <c r="J269" s="78" t="n">
        <f aca="false">IF($B269&gt;Input!$C$31,0,(-1)*($E269+$H269+$I269)*(Input!$C$8/100))</f>
        <v>-919.97035856861</v>
      </c>
      <c r="K269" s="78" t="n">
        <f aca="false">IF($B269&gt;Input!$C$31,0,(-1)*($E269+$H269+$I269)*(Input!$C$9/100))</f>
        <v>-452.625416415756</v>
      </c>
      <c r="L269" s="78" t="n">
        <f aca="false">IF($B269&lt;Input!$C$25,($E269+$F269+$G269+$H269+$I269+$J269+$K269),0)</f>
        <v>6999.23569700125</v>
      </c>
    </row>
    <row r="270" customFormat="false" ht="12.8" hidden="false" customHeight="false" outlineLevel="0" collapsed="false">
      <c r="A270" s="76" t="n">
        <v>266</v>
      </c>
      <c r="B270" s="77" t="n">
        <f aca="false">EOMONTH(Input!$C$7,A270)</f>
        <v>51013</v>
      </c>
      <c r="C270" s="76" t="n">
        <f aca="false">DATEDIF(Input!$C$23,$B270,"Y")</f>
        <v>62</v>
      </c>
      <c r="E270" s="78" t="n">
        <f aca="false">IF($B270&gt;Input!$C$31,0,Input!$C$26*(1+Input!$C$28/100)^(DATEDIF(Input!$C$7,$B270,"Y")))</f>
        <v>10821.8576954312</v>
      </c>
      <c r="F270" s="78" t="n">
        <f aca="false">-1*($E270*(Input!$C$10/100))</f>
        <v>-670.955177116732</v>
      </c>
      <c r="G270" s="78" t="n">
        <f aca="false">-1*($E270*(Input!$C$11/100))</f>
        <v>-156.916936583752</v>
      </c>
      <c r="H270" s="78" t="n">
        <f aca="false">IF($B270&lt;Input!$C$25,((Input!$C$29*(1+Input!$C$13/100)^(DATEDIF(Input!$C$7,$B270,"Y")))),0)</f>
        <v>-1081.06122497351</v>
      </c>
      <c r="I270" s="78" t="n">
        <f aca="false">IF($B270&gt;Input!$C$31,0,IF($E270*(Input!$C$35/100)&gt;(Input!$C$12/12),-1*(Input!$C$12/12),-1*$E270*(Input!$C$35/100)))</f>
        <v>-541.092884771558</v>
      </c>
      <c r="J270" s="78" t="n">
        <f aca="false">IF($B270&gt;Input!$C$31,0,(-1)*($E270+$H270+$I270)*(Input!$C$8/100))</f>
        <v>-919.97035856861</v>
      </c>
      <c r="K270" s="78" t="n">
        <f aca="false">IF($B270&gt;Input!$C$31,0,(-1)*($E270+$H270+$I270)*(Input!$C$9/100))</f>
        <v>-452.625416415756</v>
      </c>
      <c r="L270" s="78" t="n">
        <f aca="false">IF($B270&lt;Input!$C$25,($E270+$F270+$G270+$H270+$I270+$J270+$K270),0)</f>
        <v>6999.23569700125</v>
      </c>
    </row>
    <row r="271" customFormat="false" ht="12.8" hidden="false" customHeight="false" outlineLevel="0" collapsed="false">
      <c r="A271" s="76" t="n">
        <v>267</v>
      </c>
      <c r="B271" s="77" t="n">
        <f aca="false">EOMONTH(Input!$C$7,A271)</f>
        <v>51043</v>
      </c>
      <c r="C271" s="76" t="n">
        <f aca="false">DATEDIF(Input!$C$23,$B271,"Y")</f>
        <v>62</v>
      </c>
      <c r="E271" s="78" t="n">
        <f aca="false">IF($B271&gt;Input!$C$31,0,Input!$C$26*(1+Input!$C$28/100)^(DATEDIF(Input!$C$7,$B271,"Y")))</f>
        <v>10821.8576954312</v>
      </c>
      <c r="F271" s="78" t="n">
        <f aca="false">-1*($E271*(Input!$C$10/100))</f>
        <v>-670.955177116732</v>
      </c>
      <c r="G271" s="78" t="n">
        <f aca="false">-1*($E271*(Input!$C$11/100))</f>
        <v>-156.916936583752</v>
      </c>
      <c r="H271" s="78" t="n">
        <f aca="false">IF($B271&lt;Input!$C$25,((Input!$C$29*(1+Input!$C$13/100)^(DATEDIF(Input!$C$7,$B271,"Y")))),0)</f>
        <v>-1081.06122497351</v>
      </c>
      <c r="I271" s="78" t="n">
        <f aca="false">IF($B271&gt;Input!$C$31,0,IF($E271*(Input!$C$35/100)&gt;(Input!$C$12/12),-1*(Input!$C$12/12),-1*$E271*(Input!$C$35/100)))</f>
        <v>-541.092884771558</v>
      </c>
      <c r="J271" s="78" t="n">
        <f aca="false">IF($B271&gt;Input!$C$31,0,(-1)*($E271+$H271+$I271)*(Input!$C$8/100))</f>
        <v>-919.97035856861</v>
      </c>
      <c r="K271" s="78" t="n">
        <f aca="false">IF($B271&gt;Input!$C$31,0,(-1)*($E271+$H271+$I271)*(Input!$C$9/100))</f>
        <v>-452.625416415756</v>
      </c>
      <c r="L271" s="78" t="n">
        <f aca="false">IF($B271&lt;Input!$C$25,($E271+$F271+$G271+$H271+$I271+$J271+$K271),0)</f>
        <v>6999.23569700125</v>
      </c>
    </row>
    <row r="272" customFormat="false" ht="12.8" hidden="false" customHeight="false" outlineLevel="0" collapsed="false">
      <c r="A272" s="76" t="n">
        <v>268</v>
      </c>
      <c r="B272" s="77" t="n">
        <f aca="false">EOMONTH(Input!$C$7,A272)</f>
        <v>51074</v>
      </c>
      <c r="C272" s="76" t="n">
        <f aca="false">DATEDIF(Input!$C$23,$B272,"Y")</f>
        <v>62</v>
      </c>
      <c r="E272" s="78" t="n">
        <f aca="false">IF($B272&gt;Input!$C$31,0,Input!$C$26*(1+Input!$C$28/100)^(DATEDIF(Input!$C$7,$B272,"Y")))</f>
        <v>10821.8576954312</v>
      </c>
      <c r="F272" s="78" t="n">
        <f aca="false">-1*($E272*(Input!$C$10/100))</f>
        <v>-670.955177116732</v>
      </c>
      <c r="G272" s="78" t="n">
        <f aca="false">-1*($E272*(Input!$C$11/100))</f>
        <v>-156.916936583752</v>
      </c>
      <c r="H272" s="78" t="n">
        <f aca="false">IF($B272&lt;Input!$C$25,((Input!$C$29*(1+Input!$C$13/100)^(DATEDIF(Input!$C$7,$B272,"Y")))),0)</f>
        <v>-1081.06122497351</v>
      </c>
      <c r="I272" s="78" t="n">
        <f aca="false">IF($B272&gt;Input!$C$31,0,IF($E272*(Input!$C$35/100)&gt;(Input!$C$12/12),-1*(Input!$C$12/12),-1*$E272*(Input!$C$35/100)))</f>
        <v>-541.092884771558</v>
      </c>
      <c r="J272" s="78" t="n">
        <f aca="false">IF($B272&gt;Input!$C$31,0,(-1)*($E272+$H272+$I272)*(Input!$C$8/100))</f>
        <v>-919.97035856861</v>
      </c>
      <c r="K272" s="78" t="n">
        <f aca="false">IF($B272&gt;Input!$C$31,0,(-1)*($E272+$H272+$I272)*(Input!$C$9/100))</f>
        <v>-452.625416415756</v>
      </c>
      <c r="L272" s="78" t="n">
        <f aca="false">IF($B272&lt;Input!$C$25,($E272+$F272+$G272+$H272+$I272+$J272+$K272),0)</f>
        <v>6999.23569700125</v>
      </c>
    </row>
    <row r="273" customFormat="false" ht="12.8" hidden="false" customHeight="false" outlineLevel="0" collapsed="false">
      <c r="A273" s="76" t="n">
        <v>269</v>
      </c>
      <c r="B273" s="77" t="n">
        <f aca="false">EOMONTH(Input!$C$7,A273)</f>
        <v>51104</v>
      </c>
      <c r="C273" s="76" t="n">
        <f aca="false">DATEDIF(Input!$C$23,$B273,"Y")</f>
        <v>62</v>
      </c>
      <c r="E273" s="78" t="n">
        <f aca="false">IF($B273&gt;Input!$C$31,0,Input!$C$26*(1+Input!$C$28/100)^(DATEDIF(Input!$C$7,$B273,"Y")))</f>
        <v>10821.8576954312</v>
      </c>
      <c r="F273" s="78" t="n">
        <f aca="false">-1*($E273*(Input!$C$10/100))</f>
        <v>-670.955177116732</v>
      </c>
      <c r="G273" s="78" t="n">
        <f aca="false">-1*($E273*(Input!$C$11/100))</f>
        <v>-156.916936583752</v>
      </c>
      <c r="H273" s="78" t="n">
        <f aca="false">IF($B273&lt;Input!$C$25,((Input!$C$29*(1+Input!$C$13/100)^(DATEDIF(Input!$C$7,$B273,"Y")))),0)</f>
        <v>-1081.06122497351</v>
      </c>
      <c r="I273" s="78" t="n">
        <f aca="false">IF($B273&gt;Input!$C$31,0,IF($E273*(Input!$C$35/100)&gt;(Input!$C$12/12),-1*(Input!$C$12/12),-1*$E273*(Input!$C$35/100)))</f>
        <v>-541.092884771558</v>
      </c>
      <c r="J273" s="78" t="n">
        <f aca="false">IF($B273&gt;Input!$C$31,0,(-1)*($E273+$H273+$I273)*(Input!$C$8/100))</f>
        <v>-919.97035856861</v>
      </c>
      <c r="K273" s="78" t="n">
        <f aca="false">IF($B273&gt;Input!$C$31,0,(-1)*($E273+$H273+$I273)*(Input!$C$9/100))</f>
        <v>-452.625416415756</v>
      </c>
      <c r="L273" s="78" t="n">
        <f aca="false">IF($B273&lt;Input!$C$25,($E273+$F273+$G273+$H273+$I273+$J273+$K273),0)</f>
        <v>6999.23569700125</v>
      </c>
    </row>
    <row r="274" customFormat="false" ht="12.8" hidden="false" customHeight="false" outlineLevel="0" collapsed="false">
      <c r="A274" s="76" t="n">
        <v>270</v>
      </c>
      <c r="B274" s="77" t="n">
        <f aca="false">EOMONTH(Input!$C$7,A274)</f>
        <v>51135</v>
      </c>
      <c r="C274" s="76" t="n">
        <f aca="false">DATEDIF(Input!$C$23,$B274,"Y")</f>
        <v>62</v>
      </c>
      <c r="E274" s="78" t="n">
        <f aca="false">IF($B274&gt;Input!$C$31,0,Input!$C$26*(1+Input!$C$28/100)^(DATEDIF(Input!$C$7,$B274,"Y")))</f>
        <v>10821.8576954312</v>
      </c>
      <c r="F274" s="78" t="n">
        <f aca="false">-1*($E274*(Input!$C$10/100))</f>
        <v>-670.955177116732</v>
      </c>
      <c r="G274" s="78" t="n">
        <f aca="false">-1*($E274*(Input!$C$11/100))</f>
        <v>-156.916936583752</v>
      </c>
      <c r="H274" s="78" t="n">
        <f aca="false">IF($B274&lt;Input!$C$25,((Input!$C$29*(1+Input!$C$13/100)^(DATEDIF(Input!$C$7,$B274,"Y")))),0)</f>
        <v>-1081.06122497351</v>
      </c>
      <c r="I274" s="78" t="n">
        <f aca="false">IF($B274&gt;Input!$C$31,0,IF($E274*(Input!$C$35/100)&gt;(Input!$C$12/12),-1*(Input!$C$12/12),-1*$E274*(Input!$C$35/100)))</f>
        <v>-541.092884771558</v>
      </c>
      <c r="J274" s="78" t="n">
        <f aca="false">IF($B274&gt;Input!$C$31,0,(-1)*($E274+$H274+$I274)*(Input!$C$8/100))</f>
        <v>-919.97035856861</v>
      </c>
      <c r="K274" s="78" t="n">
        <f aca="false">IF($B274&gt;Input!$C$31,0,(-1)*($E274+$H274+$I274)*(Input!$C$9/100))</f>
        <v>-452.625416415756</v>
      </c>
      <c r="L274" s="78" t="n">
        <f aca="false">IF($B274&lt;Input!$C$25,($E274+$F274+$G274+$H274+$I274+$J274+$K274),0)</f>
        <v>6999.23569700125</v>
      </c>
    </row>
    <row r="275" customFormat="false" ht="12.8" hidden="false" customHeight="false" outlineLevel="0" collapsed="false">
      <c r="A275" s="76" t="n">
        <v>271</v>
      </c>
      <c r="B275" s="77" t="n">
        <f aca="false">EOMONTH(Input!$C$7,A275)</f>
        <v>51166</v>
      </c>
      <c r="C275" s="76" t="n">
        <f aca="false">DATEDIF(Input!$C$23,$B275,"Y")</f>
        <v>62</v>
      </c>
      <c r="E275" s="78" t="n">
        <f aca="false">IF($B275&gt;Input!$C$31,0,Input!$C$26*(1+Input!$C$28/100)^(DATEDIF(Input!$C$7,$B275,"Y")))</f>
        <v>10821.8576954312</v>
      </c>
      <c r="F275" s="78" t="n">
        <f aca="false">-1*($E275*(Input!$C$10/100))</f>
        <v>-670.955177116732</v>
      </c>
      <c r="G275" s="78" t="n">
        <f aca="false">-1*($E275*(Input!$C$11/100))</f>
        <v>-156.916936583752</v>
      </c>
      <c r="H275" s="78" t="n">
        <f aca="false">IF($B275&lt;Input!$C$25,((Input!$C$29*(1+Input!$C$13/100)^(DATEDIF(Input!$C$7,$B275,"Y")))),0)</f>
        <v>-1081.06122497351</v>
      </c>
      <c r="I275" s="78" t="n">
        <f aca="false">IF($B275&gt;Input!$C$31,0,IF($E275*(Input!$C$35/100)&gt;(Input!$C$12/12),-1*(Input!$C$12/12),-1*$E275*(Input!$C$35/100)))</f>
        <v>-541.092884771558</v>
      </c>
      <c r="J275" s="78" t="n">
        <f aca="false">IF($B275&gt;Input!$C$31,0,(-1)*($E275+$H275+$I275)*(Input!$C$8/100))</f>
        <v>-919.97035856861</v>
      </c>
      <c r="K275" s="78" t="n">
        <f aca="false">IF($B275&gt;Input!$C$31,0,(-1)*($E275+$H275+$I275)*(Input!$C$9/100))</f>
        <v>-452.625416415756</v>
      </c>
      <c r="L275" s="78" t="n">
        <f aca="false">IF($B275&lt;Input!$C$25,($E275+$F275+$G275+$H275+$I275+$J275+$K275),0)</f>
        <v>6999.23569700125</v>
      </c>
    </row>
    <row r="276" customFormat="false" ht="12.8" hidden="false" customHeight="false" outlineLevel="0" collapsed="false">
      <c r="A276" s="76" t="n">
        <v>272</v>
      </c>
      <c r="B276" s="77" t="n">
        <f aca="false">EOMONTH(Input!$C$7,A276)</f>
        <v>51195</v>
      </c>
      <c r="C276" s="76" t="n">
        <f aca="false">DATEDIF(Input!$C$23,$B276,"Y")</f>
        <v>62</v>
      </c>
      <c r="E276" s="78" t="n">
        <f aca="false">IF($B276&gt;Input!$C$31,0,Input!$C$26*(1+Input!$C$28/100)^(DATEDIF(Input!$C$7,$B276,"Y")))</f>
        <v>10821.8576954312</v>
      </c>
      <c r="F276" s="78" t="n">
        <f aca="false">-1*($E276*(Input!$C$10/100))</f>
        <v>-670.955177116732</v>
      </c>
      <c r="G276" s="78" t="n">
        <f aca="false">-1*($E276*(Input!$C$11/100))</f>
        <v>-156.916936583752</v>
      </c>
      <c r="H276" s="78" t="n">
        <f aca="false">IF($B276&lt;Input!$C$25,((Input!$C$29*(1+Input!$C$13/100)^(DATEDIF(Input!$C$7,$B276,"Y")))),0)</f>
        <v>-1081.06122497351</v>
      </c>
      <c r="I276" s="78" t="n">
        <f aca="false">IF($B276&gt;Input!$C$31,0,IF($E276*(Input!$C$35/100)&gt;(Input!$C$12/12),-1*(Input!$C$12/12),-1*$E276*(Input!$C$35/100)))</f>
        <v>-541.092884771558</v>
      </c>
      <c r="J276" s="78" t="n">
        <f aca="false">IF($B276&gt;Input!$C$31,0,(-1)*($E276+$H276+$I276)*(Input!$C$8/100))</f>
        <v>-919.97035856861</v>
      </c>
      <c r="K276" s="78" t="n">
        <f aca="false">IF($B276&gt;Input!$C$31,0,(-1)*($E276+$H276+$I276)*(Input!$C$9/100))</f>
        <v>-452.625416415756</v>
      </c>
      <c r="L276" s="78" t="n">
        <f aca="false">IF($B276&lt;Input!$C$25,($E276+$F276+$G276+$H276+$I276+$J276+$K276),0)</f>
        <v>6999.23569700125</v>
      </c>
    </row>
    <row r="277" customFormat="false" ht="12.8" hidden="false" customHeight="false" outlineLevel="0" collapsed="false">
      <c r="A277" s="76" t="n">
        <v>273</v>
      </c>
      <c r="B277" s="77" t="n">
        <f aca="false">EOMONTH(Input!$C$7,A277)</f>
        <v>51226</v>
      </c>
      <c r="C277" s="76" t="n">
        <f aca="false">DATEDIF(Input!$C$23,$B277,"Y")</f>
        <v>62</v>
      </c>
      <c r="E277" s="78" t="n">
        <f aca="false">IF($B277&gt;Input!$C$31,0,Input!$C$26*(1+Input!$C$28/100)^(DATEDIF(Input!$C$7,$B277,"Y")))</f>
        <v>10821.8576954312</v>
      </c>
      <c r="F277" s="78" t="n">
        <f aca="false">-1*($E277*(Input!$C$10/100))</f>
        <v>-670.955177116732</v>
      </c>
      <c r="G277" s="78" t="n">
        <f aca="false">-1*($E277*(Input!$C$11/100))</f>
        <v>-156.916936583752</v>
      </c>
      <c r="H277" s="78" t="n">
        <f aca="false">IF($B277&lt;Input!$C$25,((Input!$C$29*(1+Input!$C$13/100)^(DATEDIF(Input!$C$7,$B277,"Y")))),0)</f>
        <v>-1081.06122497351</v>
      </c>
      <c r="I277" s="78" t="n">
        <f aca="false">IF($B277&gt;Input!$C$31,0,IF($E277*(Input!$C$35/100)&gt;(Input!$C$12/12),-1*(Input!$C$12/12),-1*$E277*(Input!$C$35/100)))</f>
        <v>-541.092884771558</v>
      </c>
      <c r="J277" s="78" t="n">
        <f aca="false">IF($B277&gt;Input!$C$31,0,(-1)*($E277+$H277+$I277)*(Input!$C$8/100))</f>
        <v>-919.97035856861</v>
      </c>
      <c r="K277" s="78" t="n">
        <f aca="false">IF($B277&gt;Input!$C$31,0,(-1)*($E277+$H277+$I277)*(Input!$C$9/100))</f>
        <v>-452.625416415756</v>
      </c>
      <c r="L277" s="78" t="n">
        <f aca="false">IF($B277&lt;Input!$C$25,($E277+$F277+$G277+$H277+$I277+$J277+$K277),0)</f>
        <v>6999.23569700125</v>
      </c>
    </row>
    <row r="278" customFormat="false" ht="12.8" hidden="false" customHeight="false" outlineLevel="0" collapsed="false">
      <c r="A278" s="76" t="n">
        <v>274</v>
      </c>
      <c r="B278" s="77" t="n">
        <f aca="false">EOMONTH(Input!$C$7,A278)</f>
        <v>51256</v>
      </c>
      <c r="C278" s="76" t="n">
        <f aca="false">DATEDIF(Input!$C$23,$B278,"Y")</f>
        <v>62</v>
      </c>
      <c r="E278" s="78" t="n">
        <f aca="false">IF($B278&gt;Input!$C$31,0,Input!$C$26*(1+Input!$C$28/100)^(DATEDIF(Input!$C$7,$B278,"Y")))</f>
        <v>10821.8576954312</v>
      </c>
      <c r="F278" s="78" t="n">
        <f aca="false">-1*($E278*(Input!$C$10/100))</f>
        <v>-670.955177116732</v>
      </c>
      <c r="G278" s="78" t="n">
        <f aca="false">-1*($E278*(Input!$C$11/100))</f>
        <v>-156.916936583752</v>
      </c>
      <c r="H278" s="78" t="n">
        <f aca="false">IF($B278&lt;Input!$C$25,((Input!$C$29*(1+Input!$C$13/100)^(DATEDIF(Input!$C$7,$B278,"Y")))),0)</f>
        <v>-1081.06122497351</v>
      </c>
      <c r="I278" s="78" t="n">
        <f aca="false">IF($B278&gt;Input!$C$31,0,IF($E278*(Input!$C$35/100)&gt;(Input!$C$12/12),-1*(Input!$C$12/12),-1*$E278*(Input!$C$35/100)))</f>
        <v>-541.092884771558</v>
      </c>
      <c r="J278" s="78" t="n">
        <f aca="false">IF($B278&gt;Input!$C$31,0,(-1)*($E278+$H278+$I278)*(Input!$C$8/100))</f>
        <v>-919.97035856861</v>
      </c>
      <c r="K278" s="78" t="n">
        <f aca="false">IF($B278&gt;Input!$C$31,0,(-1)*($E278+$H278+$I278)*(Input!$C$9/100))</f>
        <v>-452.625416415756</v>
      </c>
      <c r="L278" s="78" t="n">
        <f aca="false">IF($B278&lt;Input!$C$25,($E278+$F278+$G278+$H278+$I278+$J278+$K278),0)</f>
        <v>6999.23569700125</v>
      </c>
    </row>
    <row r="279" customFormat="false" ht="12.8" hidden="false" customHeight="false" outlineLevel="0" collapsed="false">
      <c r="A279" s="76" t="n">
        <v>275</v>
      </c>
      <c r="B279" s="77" t="n">
        <f aca="false">EOMONTH(Input!$C$7,A279)</f>
        <v>51287</v>
      </c>
      <c r="C279" s="76" t="n">
        <f aca="false">DATEDIF(Input!$C$23,$B279,"Y")</f>
        <v>63</v>
      </c>
      <c r="E279" s="78" t="n">
        <f aca="false">IF($B279&gt;Input!$C$31,0,Input!$C$26*(1+Input!$C$28/100)^(DATEDIF(Input!$C$7,$B279,"Y")))</f>
        <v>10821.8576954312</v>
      </c>
      <c r="F279" s="78" t="n">
        <f aca="false">-1*($E279*(Input!$C$10/100))</f>
        <v>-670.955177116732</v>
      </c>
      <c r="G279" s="78" t="n">
        <f aca="false">-1*($E279*(Input!$C$11/100))</f>
        <v>-156.916936583752</v>
      </c>
      <c r="H279" s="78" t="n">
        <f aca="false">IF($B279&lt;Input!$C$25,((Input!$C$29*(1+Input!$C$13/100)^(DATEDIF(Input!$C$7,$B279,"Y")))),0)</f>
        <v>-1081.06122497351</v>
      </c>
      <c r="I279" s="78" t="n">
        <f aca="false">IF($B279&gt;Input!$C$31,0,IF($E279*(Input!$C$35/100)&gt;(Input!$C$12/12),-1*(Input!$C$12/12),-1*$E279*(Input!$C$35/100)))</f>
        <v>-541.092884771558</v>
      </c>
      <c r="J279" s="78" t="n">
        <f aca="false">IF($B279&gt;Input!$C$31,0,(-1)*($E279+$H279+$I279)*(Input!$C$8/100))</f>
        <v>-919.97035856861</v>
      </c>
      <c r="K279" s="78" t="n">
        <f aca="false">IF($B279&gt;Input!$C$31,0,(-1)*($E279+$H279+$I279)*(Input!$C$9/100))</f>
        <v>-452.625416415756</v>
      </c>
      <c r="L279" s="78" t="n">
        <f aca="false">IF($B279&lt;Input!$C$25,($E279+$F279+$G279+$H279+$I279+$J279+$K279),0)</f>
        <v>6999.23569700125</v>
      </c>
    </row>
    <row r="280" customFormat="false" ht="12.8" hidden="false" customHeight="false" outlineLevel="0" collapsed="false">
      <c r="A280" s="76" t="n">
        <v>276</v>
      </c>
      <c r="B280" s="77" t="n">
        <f aca="false">EOMONTH(Input!$C$7,A280)</f>
        <v>51317</v>
      </c>
      <c r="C280" s="76" t="n">
        <f aca="false">DATEDIF(Input!$C$23,$B280,"Y")</f>
        <v>63</v>
      </c>
      <c r="E280" s="78" t="n">
        <f aca="false">IF($B280&gt;Input!$C$31,0,Input!$C$26*(1+Input!$C$28/100)^(DATEDIF(Input!$C$7,$B280,"Y")))</f>
        <v>11038.2948493398</v>
      </c>
      <c r="F280" s="78" t="n">
        <f aca="false">-1*($E280*(Input!$C$10/100))</f>
        <v>-684.374280659067</v>
      </c>
      <c r="G280" s="78" t="n">
        <f aca="false">-1*($E280*(Input!$C$11/100))</f>
        <v>-160.055275315427</v>
      </c>
      <c r="H280" s="78" t="n">
        <f aca="false">IF($B280&lt;Input!$C$25,((Input!$C$29*(1+Input!$C$13/100)^(DATEDIF(Input!$C$7,$B280,"Y")))),0)</f>
        <v>-1145.92489847192</v>
      </c>
      <c r="I280" s="78" t="n">
        <f aca="false">IF($B280&gt;Input!$C$31,0,IF($E280*(Input!$C$35/100)&gt;(Input!$C$12/12),-1*(Input!$C$12/12),-1*$E280*(Input!$C$35/100)))</f>
        <v>-551.914742466989</v>
      </c>
      <c r="J280" s="78" t="n">
        <f aca="false">IF($B280&gt;Input!$C$31,0,(-1)*($E280+$H280+$I280)*(Input!$C$8/100))</f>
        <v>-934.045520840088</v>
      </c>
      <c r="K280" s="78" t="n">
        <f aca="false">IF($B280&gt;Input!$C$31,0,(-1)*($E280+$H280+$I280)*(Input!$C$9/100))</f>
        <v>-459.550396253323</v>
      </c>
      <c r="L280" s="78" t="n">
        <f aca="false">IF($B280&lt;Input!$C$25,($E280+$F280+$G280+$H280+$I280+$J280+$K280),0)</f>
        <v>7102.42973533298</v>
      </c>
    </row>
    <row r="281" customFormat="false" ht="12.8" hidden="false" customHeight="false" outlineLevel="0" collapsed="false">
      <c r="A281" s="76" t="n">
        <v>277</v>
      </c>
      <c r="B281" s="77" t="n">
        <f aca="false">EOMONTH(Input!$C$7,A281)</f>
        <v>51348</v>
      </c>
      <c r="C281" s="76" t="n">
        <f aca="false">DATEDIF(Input!$C$23,$B281,"Y")</f>
        <v>63</v>
      </c>
      <c r="E281" s="78" t="n">
        <f aca="false">IF($B281&gt;Input!$C$31,0,Input!$C$26*(1+Input!$C$28/100)^(DATEDIF(Input!$C$7,$B281,"Y")))</f>
        <v>11038.2948493398</v>
      </c>
      <c r="F281" s="78" t="n">
        <f aca="false">-1*($E281*(Input!$C$10/100))</f>
        <v>-684.374280659067</v>
      </c>
      <c r="G281" s="78" t="n">
        <f aca="false">-1*($E281*(Input!$C$11/100))</f>
        <v>-160.055275315427</v>
      </c>
      <c r="H281" s="78" t="n">
        <f aca="false">IF($B281&lt;Input!$C$25,((Input!$C$29*(1+Input!$C$13/100)^(DATEDIF(Input!$C$7,$B281,"Y")))),0)</f>
        <v>-1145.92489847192</v>
      </c>
      <c r="I281" s="78" t="n">
        <f aca="false">IF($B281&gt;Input!$C$31,0,IF($E281*(Input!$C$35/100)&gt;(Input!$C$12/12),-1*(Input!$C$12/12),-1*$E281*(Input!$C$35/100)))</f>
        <v>-551.914742466989</v>
      </c>
      <c r="J281" s="78" t="n">
        <f aca="false">IF($B281&gt;Input!$C$31,0,(-1)*($E281+$H281+$I281)*(Input!$C$8/100))</f>
        <v>-934.045520840088</v>
      </c>
      <c r="K281" s="78" t="n">
        <f aca="false">IF($B281&gt;Input!$C$31,0,(-1)*($E281+$H281+$I281)*(Input!$C$9/100))</f>
        <v>-459.550396253323</v>
      </c>
      <c r="L281" s="78" t="n">
        <f aca="false">IF($B281&lt;Input!$C$25,($E281+$F281+$G281+$H281+$I281+$J281+$K281),0)</f>
        <v>7102.42973533298</v>
      </c>
    </row>
    <row r="282" customFormat="false" ht="12.8" hidden="false" customHeight="false" outlineLevel="0" collapsed="false">
      <c r="A282" s="76" t="n">
        <v>278</v>
      </c>
      <c r="B282" s="77" t="n">
        <f aca="false">EOMONTH(Input!$C$7,A282)</f>
        <v>51379</v>
      </c>
      <c r="C282" s="76" t="n">
        <f aca="false">DATEDIF(Input!$C$23,$B282,"Y")</f>
        <v>63</v>
      </c>
      <c r="E282" s="78" t="n">
        <f aca="false">IF($B282&gt;Input!$C$31,0,Input!$C$26*(1+Input!$C$28/100)^(DATEDIF(Input!$C$7,$B282,"Y")))</f>
        <v>11038.2948493398</v>
      </c>
      <c r="F282" s="78" t="n">
        <f aca="false">-1*($E282*(Input!$C$10/100))</f>
        <v>-684.374280659067</v>
      </c>
      <c r="G282" s="78" t="n">
        <f aca="false">-1*($E282*(Input!$C$11/100))</f>
        <v>-160.055275315427</v>
      </c>
      <c r="H282" s="78" t="n">
        <f aca="false">IF($B282&lt;Input!$C$25,((Input!$C$29*(1+Input!$C$13/100)^(DATEDIF(Input!$C$7,$B282,"Y")))),0)</f>
        <v>-1145.92489847192</v>
      </c>
      <c r="I282" s="78" t="n">
        <f aca="false">IF($B282&gt;Input!$C$31,0,IF($E282*(Input!$C$35/100)&gt;(Input!$C$12/12),-1*(Input!$C$12/12),-1*$E282*(Input!$C$35/100)))</f>
        <v>-551.914742466989</v>
      </c>
      <c r="J282" s="78" t="n">
        <f aca="false">IF($B282&gt;Input!$C$31,0,(-1)*($E282+$H282+$I282)*(Input!$C$8/100))</f>
        <v>-934.045520840088</v>
      </c>
      <c r="K282" s="78" t="n">
        <f aca="false">IF($B282&gt;Input!$C$31,0,(-1)*($E282+$H282+$I282)*(Input!$C$9/100))</f>
        <v>-459.550396253323</v>
      </c>
      <c r="L282" s="78" t="n">
        <f aca="false">IF($B282&lt;Input!$C$25,($E282+$F282+$G282+$H282+$I282+$J282+$K282),0)</f>
        <v>7102.42973533298</v>
      </c>
    </row>
    <row r="283" customFormat="false" ht="12.8" hidden="false" customHeight="false" outlineLevel="0" collapsed="false">
      <c r="A283" s="76" t="n">
        <v>279</v>
      </c>
      <c r="B283" s="77" t="n">
        <f aca="false">EOMONTH(Input!$C$7,A283)</f>
        <v>51409</v>
      </c>
      <c r="C283" s="76" t="n">
        <f aca="false">DATEDIF(Input!$C$23,$B283,"Y")</f>
        <v>63</v>
      </c>
      <c r="E283" s="78" t="n">
        <f aca="false">IF($B283&gt;Input!$C$31,0,Input!$C$26*(1+Input!$C$28/100)^(DATEDIF(Input!$C$7,$B283,"Y")))</f>
        <v>11038.2948493398</v>
      </c>
      <c r="F283" s="78" t="n">
        <f aca="false">-1*($E283*(Input!$C$10/100))</f>
        <v>-684.374280659067</v>
      </c>
      <c r="G283" s="78" t="n">
        <f aca="false">-1*($E283*(Input!$C$11/100))</f>
        <v>-160.055275315427</v>
      </c>
      <c r="H283" s="78" t="n">
        <f aca="false">IF($B283&lt;Input!$C$25,((Input!$C$29*(1+Input!$C$13/100)^(DATEDIF(Input!$C$7,$B283,"Y")))),0)</f>
        <v>-1145.92489847192</v>
      </c>
      <c r="I283" s="78" t="n">
        <f aca="false">IF($B283&gt;Input!$C$31,0,IF($E283*(Input!$C$35/100)&gt;(Input!$C$12/12),-1*(Input!$C$12/12),-1*$E283*(Input!$C$35/100)))</f>
        <v>-551.914742466989</v>
      </c>
      <c r="J283" s="78" t="n">
        <f aca="false">IF($B283&gt;Input!$C$31,0,(-1)*($E283+$H283+$I283)*(Input!$C$8/100))</f>
        <v>-934.045520840088</v>
      </c>
      <c r="K283" s="78" t="n">
        <f aca="false">IF($B283&gt;Input!$C$31,0,(-1)*($E283+$H283+$I283)*(Input!$C$9/100))</f>
        <v>-459.550396253323</v>
      </c>
      <c r="L283" s="78" t="n">
        <f aca="false">IF($B283&lt;Input!$C$25,($E283+$F283+$G283+$H283+$I283+$J283+$K283),0)</f>
        <v>7102.42973533298</v>
      </c>
    </row>
    <row r="284" customFormat="false" ht="12.8" hidden="false" customHeight="false" outlineLevel="0" collapsed="false">
      <c r="A284" s="76" t="n">
        <v>280</v>
      </c>
      <c r="B284" s="77" t="n">
        <f aca="false">EOMONTH(Input!$C$7,A284)</f>
        <v>51440</v>
      </c>
      <c r="C284" s="76" t="n">
        <f aca="false">DATEDIF(Input!$C$23,$B284,"Y")</f>
        <v>63</v>
      </c>
      <c r="E284" s="78" t="n">
        <f aca="false">IF($B284&gt;Input!$C$31,0,Input!$C$26*(1+Input!$C$28/100)^(DATEDIF(Input!$C$7,$B284,"Y")))</f>
        <v>11038.2948493398</v>
      </c>
      <c r="F284" s="78" t="n">
        <f aca="false">-1*($E284*(Input!$C$10/100))</f>
        <v>-684.374280659067</v>
      </c>
      <c r="G284" s="78" t="n">
        <f aca="false">-1*($E284*(Input!$C$11/100))</f>
        <v>-160.055275315427</v>
      </c>
      <c r="H284" s="78" t="n">
        <f aca="false">IF($B284&lt;Input!$C$25,((Input!$C$29*(1+Input!$C$13/100)^(DATEDIF(Input!$C$7,$B284,"Y")))),0)</f>
        <v>-1145.92489847192</v>
      </c>
      <c r="I284" s="78" t="n">
        <f aca="false">IF($B284&gt;Input!$C$31,0,IF($E284*(Input!$C$35/100)&gt;(Input!$C$12/12),-1*(Input!$C$12/12),-1*$E284*(Input!$C$35/100)))</f>
        <v>-551.914742466989</v>
      </c>
      <c r="J284" s="78" t="n">
        <f aca="false">IF($B284&gt;Input!$C$31,0,(-1)*($E284+$H284+$I284)*(Input!$C$8/100))</f>
        <v>-934.045520840088</v>
      </c>
      <c r="K284" s="78" t="n">
        <f aca="false">IF($B284&gt;Input!$C$31,0,(-1)*($E284+$H284+$I284)*(Input!$C$9/100))</f>
        <v>-459.550396253323</v>
      </c>
      <c r="L284" s="78" t="n">
        <f aca="false">IF($B284&lt;Input!$C$25,($E284+$F284+$G284+$H284+$I284+$J284+$K284),0)</f>
        <v>7102.42973533298</v>
      </c>
    </row>
    <row r="285" customFormat="false" ht="12.8" hidden="false" customHeight="false" outlineLevel="0" collapsed="false">
      <c r="A285" s="76" t="n">
        <v>281</v>
      </c>
      <c r="B285" s="77" t="n">
        <f aca="false">EOMONTH(Input!$C$7,A285)</f>
        <v>51470</v>
      </c>
      <c r="C285" s="76" t="n">
        <f aca="false">DATEDIF(Input!$C$23,$B285,"Y")</f>
        <v>63</v>
      </c>
      <c r="E285" s="78" t="n">
        <f aca="false">IF($B285&gt;Input!$C$31,0,Input!$C$26*(1+Input!$C$28/100)^(DATEDIF(Input!$C$7,$B285,"Y")))</f>
        <v>11038.2948493398</v>
      </c>
      <c r="F285" s="78" t="n">
        <f aca="false">-1*($E285*(Input!$C$10/100))</f>
        <v>-684.374280659067</v>
      </c>
      <c r="G285" s="78" t="n">
        <f aca="false">-1*($E285*(Input!$C$11/100))</f>
        <v>-160.055275315427</v>
      </c>
      <c r="H285" s="78" t="n">
        <f aca="false">IF($B285&lt;Input!$C$25,((Input!$C$29*(1+Input!$C$13/100)^(DATEDIF(Input!$C$7,$B285,"Y")))),0)</f>
        <v>-1145.92489847192</v>
      </c>
      <c r="I285" s="78" t="n">
        <f aca="false">IF($B285&gt;Input!$C$31,0,IF($E285*(Input!$C$35/100)&gt;(Input!$C$12/12),-1*(Input!$C$12/12),-1*$E285*(Input!$C$35/100)))</f>
        <v>-551.914742466989</v>
      </c>
      <c r="J285" s="78" t="n">
        <f aca="false">IF($B285&gt;Input!$C$31,0,(-1)*($E285+$H285+$I285)*(Input!$C$8/100))</f>
        <v>-934.045520840088</v>
      </c>
      <c r="K285" s="78" t="n">
        <f aca="false">IF($B285&gt;Input!$C$31,0,(-1)*($E285+$H285+$I285)*(Input!$C$9/100))</f>
        <v>-459.550396253323</v>
      </c>
      <c r="L285" s="78" t="n">
        <f aca="false">IF($B285&lt;Input!$C$25,($E285+$F285+$G285+$H285+$I285+$J285+$K285),0)</f>
        <v>7102.42973533298</v>
      </c>
    </row>
    <row r="286" customFormat="false" ht="12.8" hidden="false" customHeight="false" outlineLevel="0" collapsed="false">
      <c r="A286" s="76" t="n">
        <v>282</v>
      </c>
      <c r="B286" s="77" t="n">
        <f aca="false">EOMONTH(Input!$C$7,A286)</f>
        <v>51501</v>
      </c>
      <c r="C286" s="76" t="n">
        <f aca="false">DATEDIF(Input!$C$23,$B286,"Y")</f>
        <v>63</v>
      </c>
      <c r="E286" s="78" t="n">
        <f aca="false">IF($B286&gt;Input!$C$31,0,Input!$C$26*(1+Input!$C$28/100)^(DATEDIF(Input!$C$7,$B286,"Y")))</f>
        <v>11038.2948493398</v>
      </c>
      <c r="F286" s="78" t="n">
        <f aca="false">-1*($E286*(Input!$C$10/100))</f>
        <v>-684.374280659067</v>
      </c>
      <c r="G286" s="78" t="n">
        <f aca="false">-1*($E286*(Input!$C$11/100))</f>
        <v>-160.055275315427</v>
      </c>
      <c r="H286" s="78" t="n">
        <f aca="false">IF($B286&lt;Input!$C$25,((Input!$C$29*(1+Input!$C$13/100)^(DATEDIF(Input!$C$7,$B286,"Y")))),0)</f>
        <v>-1145.92489847192</v>
      </c>
      <c r="I286" s="78" t="n">
        <f aca="false">IF($B286&gt;Input!$C$31,0,IF($E286*(Input!$C$35/100)&gt;(Input!$C$12/12),-1*(Input!$C$12/12),-1*$E286*(Input!$C$35/100)))</f>
        <v>-551.914742466989</v>
      </c>
      <c r="J286" s="78" t="n">
        <f aca="false">IF($B286&gt;Input!$C$31,0,(-1)*($E286+$H286+$I286)*(Input!$C$8/100))</f>
        <v>-934.045520840088</v>
      </c>
      <c r="K286" s="78" t="n">
        <f aca="false">IF($B286&gt;Input!$C$31,0,(-1)*($E286+$H286+$I286)*(Input!$C$9/100))</f>
        <v>-459.550396253323</v>
      </c>
      <c r="L286" s="78" t="n">
        <f aca="false">IF($B286&lt;Input!$C$25,($E286+$F286+$G286+$H286+$I286+$J286+$K286),0)</f>
        <v>7102.42973533298</v>
      </c>
    </row>
    <row r="287" customFormat="false" ht="12.8" hidden="false" customHeight="false" outlineLevel="0" collapsed="false">
      <c r="A287" s="76" t="n">
        <v>283</v>
      </c>
      <c r="B287" s="77" t="n">
        <f aca="false">EOMONTH(Input!$C$7,A287)</f>
        <v>51532</v>
      </c>
      <c r="C287" s="76" t="n">
        <f aca="false">DATEDIF(Input!$C$23,$B287,"Y")</f>
        <v>63</v>
      </c>
      <c r="E287" s="78" t="n">
        <f aca="false">IF($B287&gt;Input!$C$31,0,Input!$C$26*(1+Input!$C$28/100)^(DATEDIF(Input!$C$7,$B287,"Y")))</f>
        <v>11038.2948493398</v>
      </c>
      <c r="F287" s="78" t="n">
        <f aca="false">-1*($E287*(Input!$C$10/100))</f>
        <v>-684.374280659067</v>
      </c>
      <c r="G287" s="78" t="n">
        <f aca="false">-1*($E287*(Input!$C$11/100))</f>
        <v>-160.055275315427</v>
      </c>
      <c r="H287" s="78" t="n">
        <f aca="false">IF($B287&lt;Input!$C$25,((Input!$C$29*(1+Input!$C$13/100)^(DATEDIF(Input!$C$7,$B287,"Y")))),0)</f>
        <v>-1145.92489847192</v>
      </c>
      <c r="I287" s="78" t="n">
        <f aca="false">IF($B287&gt;Input!$C$31,0,IF($E287*(Input!$C$35/100)&gt;(Input!$C$12/12),-1*(Input!$C$12/12),-1*$E287*(Input!$C$35/100)))</f>
        <v>-551.914742466989</v>
      </c>
      <c r="J287" s="78" t="n">
        <f aca="false">IF($B287&gt;Input!$C$31,0,(-1)*($E287+$H287+$I287)*(Input!$C$8/100))</f>
        <v>-934.045520840088</v>
      </c>
      <c r="K287" s="78" t="n">
        <f aca="false">IF($B287&gt;Input!$C$31,0,(-1)*($E287+$H287+$I287)*(Input!$C$9/100))</f>
        <v>-459.550396253323</v>
      </c>
      <c r="L287" s="78" t="n">
        <f aca="false">IF($B287&lt;Input!$C$25,($E287+$F287+$G287+$H287+$I287+$J287+$K287),0)</f>
        <v>7102.42973533298</v>
      </c>
    </row>
    <row r="288" customFormat="false" ht="12.8" hidden="false" customHeight="false" outlineLevel="0" collapsed="false">
      <c r="A288" s="76" t="n">
        <v>284</v>
      </c>
      <c r="B288" s="77" t="n">
        <f aca="false">EOMONTH(Input!$C$7,A288)</f>
        <v>51560</v>
      </c>
      <c r="C288" s="76" t="n">
        <f aca="false">DATEDIF(Input!$C$23,$B288,"Y")</f>
        <v>63</v>
      </c>
      <c r="E288" s="78" t="n">
        <f aca="false">IF($B288&gt;Input!$C$31,0,Input!$C$26*(1+Input!$C$28/100)^(DATEDIF(Input!$C$7,$B288,"Y")))</f>
        <v>11038.2948493398</v>
      </c>
      <c r="F288" s="78" t="n">
        <f aca="false">-1*($E288*(Input!$C$10/100))</f>
        <v>-684.374280659067</v>
      </c>
      <c r="G288" s="78" t="n">
        <f aca="false">-1*($E288*(Input!$C$11/100))</f>
        <v>-160.055275315427</v>
      </c>
      <c r="H288" s="78" t="n">
        <f aca="false">IF($B288&lt;Input!$C$25,((Input!$C$29*(1+Input!$C$13/100)^(DATEDIF(Input!$C$7,$B288,"Y")))),0)</f>
        <v>-1145.92489847192</v>
      </c>
      <c r="I288" s="78" t="n">
        <f aca="false">IF($B288&gt;Input!$C$31,0,IF($E288*(Input!$C$35/100)&gt;(Input!$C$12/12),-1*(Input!$C$12/12),-1*$E288*(Input!$C$35/100)))</f>
        <v>-551.914742466989</v>
      </c>
      <c r="J288" s="78" t="n">
        <f aca="false">IF($B288&gt;Input!$C$31,0,(-1)*($E288+$H288+$I288)*(Input!$C$8/100))</f>
        <v>-934.045520840088</v>
      </c>
      <c r="K288" s="78" t="n">
        <f aca="false">IF($B288&gt;Input!$C$31,0,(-1)*($E288+$H288+$I288)*(Input!$C$9/100))</f>
        <v>-459.550396253323</v>
      </c>
      <c r="L288" s="78" t="n">
        <f aca="false">IF($B288&lt;Input!$C$25,($E288+$F288+$G288+$H288+$I288+$J288+$K288),0)</f>
        <v>7102.42973533298</v>
      </c>
    </row>
    <row r="289" customFormat="false" ht="12.8" hidden="false" customHeight="false" outlineLevel="0" collapsed="false">
      <c r="A289" s="76" t="n">
        <v>285</v>
      </c>
      <c r="B289" s="77" t="n">
        <f aca="false">EOMONTH(Input!$C$7,A289)</f>
        <v>51591</v>
      </c>
      <c r="C289" s="76" t="n">
        <f aca="false">DATEDIF(Input!$C$23,$B289,"Y")</f>
        <v>63</v>
      </c>
      <c r="E289" s="78" t="n">
        <f aca="false">IF($B289&gt;Input!$C$31,0,Input!$C$26*(1+Input!$C$28/100)^(DATEDIF(Input!$C$7,$B289,"Y")))</f>
        <v>11038.2948493398</v>
      </c>
      <c r="F289" s="78" t="n">
        <f aca="false">-1*($E289*(Input!$C$10/100))</f>
        <v>-684.374280659067</v>
      </c>
      <c r="G289" s="78" t="n">
        <f aca="false">-1*($E289*(Input!$C$11/100))</f>
        <v>-160.055275315427</v>
      </c>
      <c r="H289" s="78" t="n">
        <f aca="false">IF($B289&lt;Input!$C$25,((Input!$C$29*(1+Input!$C$13/100)^(DATEDIF(Input!$C$7,$B289,"Y")))),0)</f>
        <v>-1145.92489847192</v>
      </c>
      <c r="I289" s="78" t="n">
        <f aca="false">IF($B289&gt;Input!$C$31,0,IF($E289*(Input!$C$35/100)&gt;(Input!$C$12/12),-1*(Input!$C$12/12),-1*$E289*(Input!$C$35/100)))</f>
        <v>-551.914742466989</v>
      </c>
      <c r="J289" s="78" t="n">
        <f aca="false">IF($B289&gt;Input!$C$31,0,(-1)*($E289+$H289+$I289)*(Input!$C$8/100))</f>
        <v>-934.045520840088</v>
      </c>
      <c r="K289" s="78" t="n">
        <f aca="false">IF($B289&gt;Input!$C$31,0,(-1)*($E289+$H289+$I289)*(Input!$C$9/100))</f>
        <v>-459.550396253323</v>
      </c>
      <c r="L289" s="78" t="n">
        <f aca="false">IF($B289&lt;Input!$C$25,($E289+$F289+$G289+$H289+$I289+$J289+$K289),0)</f>
        <v>7102.42973533298</v>
      </c>
    </row>
    <row r="290" customFormat="false" ht="12.8" hidden="false" customHeight="false" outlineLevel="0" collapsed="false">
      <c r="A290" s="76" t="n">
        <v>286</v>
      </c>
      <c r="B290" s="77" t="n">
        <f aca="false">EOMONTH(Input!$C$7,A290)</f>
        <v>51621</v>
      </c>
      <c r="C290" s="76" t="n">
        <f aca="false">DATEDIF(Input!$C$23,$B290,"Y")</f>
        <v>63</v>
      </c>
      <c r="E290" s="78" t="n">
        <f aca="false">IF($B290&gt;Input!$C$31,0,Input!$C$26*(1+Input!$C$28/100)^(DATEDIF(Input!$C$7,$B290,"Y")))</f>
        <v>11038.2948493398</v>
      </c>
      <c r="F290" s="78" t="n">
        <f aca="false">-1*($E290*(Input!$C$10/100))</f>
        <v>-684.374280659067</v>
      </c>
      <c r="G290" s="78" t="n">
        <f aca="false">-1*($E290*(Input!$C$11/100))</f>
        <v>-160.055275315427</v>
      </c>
      <c r="H290" s="78" t="n">
        <f aca="false">IF($B290&lt;Input!$C$25,((Input!$C$29*(1+Input!$C$13/100)^(DATEDIF(Input!$C$7,$B290,"Y")))),0)</f>
        <v>-1145.92489847192</v>
      </c>
      <c r="I290" s="78" t="n">
        <f aca="false">IF($B290&gt;Input!$C$31,0,IF($E290*(Input!$C$35/100)&gt;(Input!$C$12/12),-1*(Input!$C$12/12),-1*$E290*(Input!$C$35/100)))</f>
        <v>-551.914742466989</v>
      </c>
      <c r="J290" s="78" t="n">
        <f aca="false">IF($B290&gt;Input!$C$31,0,(-1)*($E290+$H290+$I290)*(Input!$C$8/100))</f>
        <v>-934.045520840088</v>
      </c>
      <c r="K290" s="78" t="n">
        <f aca="false">IF($B290&gt;Input!$C$31,0,(-1)*($E290+$H290+$I290)*(Input!$C$9/100))</f>
        <v>-459.550396253323</v>
      </c>
      <c r="L290" s="78" t="n">
        <f aca="false">IF($B290&lt;Input!$C$25,($E290+$F290+$G290+$H290+$I290+$J290+$K290),0)</f>
        <v>7102.42973533298</v>
      </c>
    </row>
    <row r="291" customFormat="false" ht="12.8" hidden="false" customHeight="false" outlineLevel="0" collapsed="false">
      <c r="A291" s="76" t="n">
        <v>287</v>
      </c>
      <c r="B291" s="77" t="n">
        <f aca="false">EOMONTH(Input!$C$7,A291)</f>
        <v>51652</v>
      </c>
      <c r="C291" s="76" t="n">
        <f aca="false">DATEDIF(Input!$C$23,$B291,"Y")</f>
        <v>64</v>
      </c>
      <c r="E291" s="78" t="n">
        <f aca="false">IF($B291&gt;Input!$C$31,0,Input!$C$26*(1+Input!$C$28/100)^(DATEDIF(Input!$C$7,$B291,"Y")))</f>
        <v>11038.2948493398</v>
      </c>
      <c r="F291" s="78" t="n">
        <f aca="false">-1*($E291*(Input!$C$10/100))</f>
        <v>-684.374280659067</v>
      </c>
      <c r="G291" s="78" t="n">
        <f aca="false">-1*($E291*(Input!$C$11/100))</f>
        <v>-160.055275315427</v>
      </c>
      <c r="H291" s="78" t="n">
        <f aca="false">IF($B291&lt;Input!$C$25,((Input!$C$29*(1+Input!$C$13/100)^(DATEDIF(Input!$C$7,$B291,"Y")))),0)</f>
        <v>-1145.92489847192</v>
      </c>
      <c r="I291" s="78" t="n">
        <f aca="false">IF($B291&gt;Input!$C$31,0,IF($E291*(Input!$C$35/100)&gt;(Input!$C$12/12),-1*(Input!$C$12/12),-1*$E291*(Input!$C$35/100)))</f>
        <v>-551.914742466989</v>
      </c>
      <c r="J291" s="78" t="n">
        <f aca="false">IF($B291&gt;Input!$C$31,0,(-1)*($E291+$H291+$I291)*(Input!$C$8/100))</f>
        <v>-934.045520840088</v>
      </c>
      <c r="K291" s="78" t="n">
        <f aca="false">IF($B291&gt;Input!$C$31,0,(-1)*($E291+$H291+$I291)*(Input!$C$9/100))</f>
        <v>-459.550396253323</v>
      </c>
      <c r="L291" s="78" t="n">
        <f aca="false">IF($B291&lt;Input!$C$25,($E291+$F291+$G291+$H291+$I291+$J291+$K291),0)</f>
        <v>7102.42973533298</v>
      </c>
    </row>
    <row r="292" customFormat="false" ht="12.8" hidden="false" customHeight="false" outlineLevel="0" collapsed="false">
      <c r="A292" s="76" t="n">
        <v>288</v>
      </c>
      <c r="B292" s="77" t="n">
        <f aca="false">EOMONTH(Input!$C$7,A292)</f>
        <v>51682</v>
      </c>
      <c r="C292" s="76" t="n">
        <f aca="false">DATEDIF(Input!$C$23,$B292,"Y")</f>
        <v>64</v>
      </c>
      <c r="E292" s="78" t="n">
        <f aca="false">IF($B292&gt;Input!$C$31,0,Input!$C$26*(1+Input!$C$28/100)^(DATEDIF(Input!$C$7,$B292,"Y")))</f>
        <v>11259.0607463266</v>
      </c>
      <c r="F292" s="78" t="n">
        <f aca="false">-1*($E292*(Input!$C$10/100))</f>
        <v>-698.061766272248</v>
      </c>
      <c r="G292" s="78" t="n">
        <f aca="false">-1*($E292*(Input!$C$11/100))</f>
        <v>-163.256380821735</v>
      </c>
      <c r="H292" s="78" t="n">
        <f aca="false">IF($B292&lt;Input!$C$25,((Input!$C$29*(1+Input!$C$13/100)^(DATEDIF(Input!$C$7,$B292,"Y")))),0)</f>
        <v>-1214.68039238023</v>
      </c>
      <c r="I292" s="78" t="n">
        <f aca="false">IF($B292&gt;Input!$C$31,0,IF($E292*(Input!$C$35/100)&gt;(Input!$C$12/12),-1*(Input!$C$12/12),-1*$E292*(Input!$C$35/100)))</f>
        <v>-562.953037316329</v>
      </c>
      <c r="J292" s="78" t="n">
        <f aca="false">IF($B292&gt;Input!$C$31,0,(-1)*($E292+$H292+$I292)*(Input!$C$8/100))</f>
        <v>-948.142731663002</v>
      </c>
      <c r="K292" s="78" t="n">
        <f aca="false">IF($B292&gt;Input!$C$31,0,(-1)*($E292+$H292+$I292)*(Input!$C$9/100))</f>
        <v>-466.486223978197</v>
      </c>
      <c r="L292" s="78" t="n">
        <f aca="false">IF($B292&lt;Input!$C$25,($E292+$F292+$G292+$H292+$I292+$J292+$K292),0)</f>
        <v>7205.48021389484</v>
      </c>
    </row>
    <row r="293" customFormat="false" ht="12.8" hidden="false" customHeight="false" outlineLevel="0" collapsed="false">
      <c r="A293" s="76" t="n">
        <v>289</v>
      </c>
      <c r="B293" s="77" t="n">
        <f aca="false">EOMONTH(Input!$C$7,A293)</f>
        <v>51713</v>
      </c>
      <c r="C293" s="76" t="n">
        <f aca="false">DATEDIF(Input!$C$23,$B293,"Y")</f>
        <v>64</v>
      </c>
      <c r="E293" s="78" t="n">
        <f aca="false">IF($B293&gt;Input!$C$31,0,Input!$C$26*(1+Input!$C$28/100)^(DATEDIF(Input!$C$7,$B293,"Y")))</f>
        <v>11259.0607463266</v>
      </c>
      <c r="F293" s="78" t="n">
        <f aca="false">-1*($E293*(Input!$C$10/100))</f>
        <v>-698.061766272248</v>
      </c>
      <c r="G293" s="78" t="n">
        <f aca="false">-1*($E293*(Input!$C$11/100))</f>
        <v>-163.256380821735</v>
      </c>
      <c r="H293" s="78" t="n">
        <f aca="false">IF($B293&lt;Input!$C$25,((Input!$C$29*(1+Input!$C$13/100)^(DATEDIF(Input!$C$7,$B293,"Y")))),0)</f>
        <v>-1214.68039238023</v>
      </c>
      <c r="I293" s="78" t="n">
        <f aca="false">IF($B293&gt;Input!$C$31,0,IF($E293*(Input!$C$35/100)&gt;(Input!$C$12/12),-1*(Input!$C$12/12),-1*$E293*(Input!$C$35/100)))</f>
        <v>-562.953037316329</v>
      </c>
      <c r="J293" s="78" t="n">
        <f aca="false">IF($B293&gt;Input!$C$31,0,(-1)*($E293+$H293+$I293)*(Input!$C$8/100))</f>
        <v>-948.142731663002</v>
      </c>
      <c r="K293" s="78" t="n">
        <f aca="false">IF($B293&gt;Input!$C$31,0,(-1)*($E293+$H293+$I293)*(Input!$C$9/100))</f>
        <v>-466.486223978197</v>
      </c>
      <c r="L293" s="78" t="n">
        <f aca="false">IF($B293&lt;Input!$C$25,($E293+$F293+$G293+$H293+$I293+$J293+$K293),0)</f>
        <v>7205.48021389484</v>
      </c>
    </row>
    <row r="294" customFormat="false" ht="12.8" hidden="false" customHeight="false" outlineLevel="0" collapsed="false">
      <c r="A294" s="76" t="n">
        <v>290</v>
      </c>
      <c r="B294" s="77" t="n">
        <f aca="false">EOMONTH(Input!$C$7,A294)</f>
        <v>51744</v>
      </c>
      <c r="C294" s="76" t="n">
        <f aca="false">DATEDIF(Input!$C$23,$B294,"Y")</f>
        <v>64</v>
      </c>
      <c r="E294" s="78" t="n">
        <f aca="false">IF($B294&gt;Input!$C$31,0,Input!$C$26*(1+Input!$C$28/100)^(DATEDIF(Input!$C$7,$B294,"Y")))</f>
        <v>11259.0607463266</v>
      </c>
      <c r="F294" s="78" t="n">
        <f aca="false">-1*($E294*(Input!$C$10/100))</f>
        <v>-698.061766272248</v>
      </c>
      <c r="G294" s="78" t="n">
        <f aca="false">-1*($E294*(Input!$C$11/100))</f>
        <v>-163.256380821735</v>
      </c>
      <c r="H294" s="78" t="n">
        <f aca="false">IF($B294&lt;Input!$C$25,((Input!$C$29*(1+Input!$C$13/100)^(DATEDIF(Input!$C$7,$B294,"Y")))),0)</f>
        <v>-1214.68039238023</v>
      </c>
      <c r="I294" s="78" t="n">
        <f aca="false">IF($B294&gt;Input!$C$31,0,IF($E294*(Input!$C$35/100)&gt;(Input!$C$12/12),-1*(Input!$C$12/12),-1*$E294*(Input!$C$35/100)))</f>
        <v>-562.953037316329</v>
      </c>
      <c r="J294" s="78" t="n">
        <f aca="false">IF($B294&gt;Input!$C$31,0,(-1)*($E294+$H294+$I294)*(Input!$C$8/100))</f>
        <v>-948.142731663002</v>
      </c>
      <c r="K294" s="78" t="n">
        <f aca="false">IF($B294&gt;Input!$C$31,0,(-1)*($E294+$H294+$I294)*(Input!$C$9/100))</f>
        <v>-466.486223978197</v>
      </c>
      <c r="L294" s="78" t="n">
        <f aca="false">IF($B294&lt;Input!$C$25,($E294+$F294+$G294+$H294+$I294+$J294+$K294),0)</f>
        <v>7205.48021389484</v>
      </c>
    </row>
    <row r="295" customFormat="false" ht="12.8" hidden="false" customHeight="false" outlineLevel="0" collapsed="false">
      <c r="A295" s="76" t="n">
        <v>291</v>
      </c>
      <c r="B295" s="77" t="n">
        <f aca="false">EOMONTH(Input!$C$7,A295)</f>
        <v>51774</v>
      </c>
      <c r="C295" s="76" t="n">
        <f aca="false">DATEDIF(Input!$C$23,$B295,"Y")</f>
        <v>64</v>
      </c>
      <c r="E295" s="78" t="n">
        <f aca="false">IF($B295&gt;Input!$C$31,0,Input!$C$26*(1+Input!$C$28/100)^(DATEDIF(Input!$C$7,$B295,"Y")))</f>
        <v>11259.0607463266</v>
      </c>
      <c r="F295" s="78" t="n">
        <f aca="false">-1*($E295*(Input!$C$10/100))</f>
        <v>-698.061766272248</v>
      </c>
      <c r="G295" s="78" t="n">
        <f aca="false">-1*($E295*(Input!$C$11/100))</f>
        <v>-163.256380821735</v>
      </c>
      <c r="H295" s="78" t="n">
        <f aca="false">IF($B295&lt;Input!$C$25,((Input!$C$29*(1+Input!$C$13/100)^(DATEDIF(Input!$C$7,$B295,"Y")))),0)</f>
        <v>-1214.68039238023</v>
      </c>
      <c r="I295" s="78" t="n">
        <f aca="false">IF($B295&gt;Input!$C$31,0,IF($E295*(Input!$C$35/100)&gt;(Input!$C$12/12),-1*(Input!$C$12/12),-1*$E295*(Input!$C$35/100)))</f>
        <v>-562.953037316329</v>
      </c>
      <c r="J295" s="78" t="n">
        <f aca="false">IF($B295&gt;Input!$C$31,0,(-1)*($E295+$H295+$I295)*(Input!$C$8/100))</f>
        <v>-948.142731663002</v>
      </c>
      <c r="K295" s="78" t="n">
        <f aca="false">IF($B295&gt;Input!$C$31,0,(-1)*($E295+$H295+$I295)*(Input!$C$9/100))</f>
        <v>-466.486223978197</v>
      </c>
      <c r="L295" s="78" t="n">
        <f aca="false">IF($B295&lt;Input!$C$25,($E295+$F295+$G295+$H295+$I295+$J295+$K295),0)</f>
        <v>7205.48021389484</v>
      </c>
    </row>
    <row r="296" customFormat="false" ht="12.8" hidden="false" customHeight="false" outlineLevel="0" collapsed="false">
      <c r="A296" s="76" t="n">
        <v>292</v>
      </c>
      <c r="B296" s="77" t="n">
        <f aca="false">EOMONTH(Input!$C$7,A296)</f>
        <v>51805</v>
      </c>
      <c r="C296" s="76" t="n">
        <f aca="false">DATEDIF(Input!$C$23,$B296,"Y")</f>
        <v>64</v>
      </c>
      <c r="E296" s="78" t="n">
        <f aca="false">IF($B296&gt;Input!$C$31,0,Input!$C$26*(1+Input!$C$28/100)^(DATEDIF(Input!$C$7,$B296,"Y")))</f>
        <v>11259.0607463266</v>
      </c>
      <c r="F296" s="78" t="n">
        <f aca="false">-1*($E296*(Input!$C$10/100))</f>
        <v>-698.061766272248</v>
      </c>
      <c r="G296" s="78" t="n">
        <f aca="false">-1*($E296*(Input!$C$11/100))</f>
        <v>-163.256380821735</v>
      </c>
      <c r="H296" s="78" t="n">
        <f aca="false">IF($B296&lt;Input!$C$25,((Input!$C$29*(1+Input!$C$13/100)^(DATEDIF(Input!$C$7,$B296,"Y")))),0)</f>
        <v>-1214.68039238023</v>
      </c>
      <c r="I296" s="78" t="n">
        <f aca="false">IF($B296&gt;Input!$C$31,0,IF($E296*(Input!$C$35/100)&gt;(Input!$C$12/12),-1*(Input!$C$12/12),-1*$E296*(Input!$C$35/100)))</f>
        <v>-562.953037316329</v>
      </c>
      <c r="J296" s="78" t="n">
        <f aca="false">IF($B296&gt;Input!$C$31,0,(-1)*($E296+$H296+$I296)*(Input!$C$8/100))</f>
        <v>-948.142731663002</v>
      </c>
      <c r="K296" s="78" t="n">
        <f aca="false">IF($B296&gt;Input!$C$31,0,(-1)*($E296+$H296+$I296)*(Input!$C$9/100))</f>
        <v>-466.486223978197</v>
      </c>
      <c r="L296" s="78" t="n">
        <f aca="false">IF($B296&lt;Input!$C$25,($E296+$F296+$G296+$H296+$I296+$J296+$K296),0)</f>
        <v>7205.48021389484</v>
      </c>
    </row>
    <row r="297" customFormat="false" ht="12.8" hidden="false" customHeight="false" outlineLevel="0" collapsed="false">
      <c r="A297" s="76" t="n">
        <v>293</v>
      </c>
      <c r="B297" s="77" t="n">
        <f aca="false">EOMONTH(Input!$C$7,A297)</f>
        <v>51835</v>
      </c>
      <c r="C297" s="76" t="n">
        <f aca="false">DATEDIF(Input!$C$23,$B297,"Y")</f>
        <v>64</v>
      </c>
      <c r="E297" s="78" t="n">
        <f aca="false">IF($B297&gt;Input!$C$31,0,Input!$C$26*(1+Input!$C$28/100)^(DATEDIF(Input!$C$7,$B297,"Y")))</f>
        <v>11259.0607463266</v>
      </c>
      <c r="F297" s="78" t="n">
        <f aca="false">-1*($E297*(Input!$C$10/100))</f>
        <v>-698.061766272248</v>
      </c>
      <c r="G297" s="78" t="n">
        <f aca="false">-1*($E297*(Input!$C$11/100))</f>
        <v>-163.256380821735</v>
      </c>
      <c r="H297" s="78" t="n">
        <f aca="false">IF($B297&lt;Input!$C$25,((Input!$C$29*(1+Input!$C$13/100)^(DATEDIF(Input!$C$7,$B297,"Y")))),0)</f>
        <v>-1214.68039238023</v>
      </c>
      <c r="I297" s="78" t="n">
        <f aca="false">IF($B297&gt;Input!$C$31,0,IF($E297*(Input!$C$35/100)&gt;(Input!$C$12/12),-1*(Input!$C$12/12),-1*$E297*(Input!$C$35/100)))</f>
        <v>-562.953037316329</v>
      </c>
      <c r="J297" s="78" t="n">
        <f aca="false">IF($B297&gt;Input!$C$31,0,(-1)*($E297+$H297+$I297)*(Input!$C$8/100))</f>
        <v>-948.142731663002</v>
      </c>
      <c r="K297" s="78" t="n">
        <f aca="false">IF($B297&gt;Input!$C$31,0,(-1)*($E297+$H297+$I297)*(Input!$C$9/100))</f>
        <v>-466.486223978197</v>
      </c>
      <c r="L297" s="78" t="n">
        <f aca="false">IF($B297&lt;Input!$C$25,($E297+$F297+$G297+$H297+$I297+$J297+$K297),0)</f>
        <v>7205.48021389484</v>
      </c>
    </row>
    <row r="298" customFormat="false" ht="12.8" hidden="false" customHeight="false" outlineLevel="0" collapsed="false">
      <c r="A298" s="76" t="n">
        <v>294</v>
      </c>
      <c r="B298" s="77" t="n">
        <f aca="false">EOMONTH(Input!$C$7,A298)</f>
        <v>51866</v>
      </c>
      <c r="C298" s="76" t="n">
        <f aca="false">DATEDIF(Input!$C$23,$B298,"Y")</f>
        <v>64</v>
      </c>
      <c r="E298" s="78" t="n">
        <f aca="false">IF($B298&gt;Input!$C$31,0,Input!$C$26*(1+Input!$C$28/100)^(DATEDIF(Input!$C$7,$B298,"Y")))</f>
        <v>11259.0607463266</v>
      </c>
      <c r="F298" s="78" t="n">
        <f aca="false">-1*($E298*(Input!$C$10/100))</f>
        <v>-698.061766272248</v>
      </c>
      <c r="G298" s="78" t="n">
        <f aca="false">-1*($E298*(Input!$C$11/100))</f>
        <v>-163.256380821735</v>
      </c>
      <c r="H298" s="78" t="n">
        <f aca="false">IF($B298&lt;Input!$C$25,((Input!$C$29*(1+Input!$C$13/100)^(DATEDIF(Input!$C$7,$B298,"Y")))),0)</f>
        <v>-1214.68039238023</v>
      </c>
      <c r="I298" s="78" t="n">
        <f aca="false">IF($B298&gt;Input!$C$31,0,IF($E298*(Input!$C$35/100)&gt;(Input!$C$12/12),-1*(Input!$C$12/12),-1*$E298*(Input!$C$35/100)))</f>
        <v>-562.953037316329</v>
      </c>
      <c r="J298" s="78" t="n">
        <f aca="false">IF($B298&gt;Input!$C$31,0,(-1)*($E298+$H298+$I298)*(Input!$C$8/100))</f>
        <v>-948.142731663002</v>
      </c>
      <c r="K298" s="78" t="n">
        <f aca="false">IF($B298&gt;Input!$C$31,0,(-1)*($E298+$H298+$I298)*(Input!$C$9/100))</f>
        <v>-466.486223978197</v>
      </c>
      <c r="L298" s="78" t="n">
        <f aca="false">IF($B298&lt;Input!$C$25,($E298+$F298+$G298+$H298+$I298+$J298+$K298),0)</f>
        <v>7205.48021389484</v>
      </c>
    </row>
    <row r="299" customFormat="false" ht="12.8" hidden="false" customHeight="false" outlineLevel="0" collapsed="false">
      <c r="A299" s="76" t="n">
        <v>295</v>
      </c>
      <c r="B299" s="77" t="n">
        <f aca="false">EOMONTH(Input!$C$7,A299)</f>
        <v>51897</v>
      </c>
      <c r="C299" s="76" t="n">
        <f aca="false">DATEDIF(Input!$C$23,$B299,"Y")</f>
        <v>64</v>
      </c>
      <c r="E299" s="78" t="n">
        <f aca="false">IF($B299&gt;Input!$C$31,0,Input!$C$26*(1+Input!$C$28/100)^(DATEDIF(Input!$C$7,$B299,"Y")))</f>
        <v>11259.0607463266</v>
      </c>
      <c r="F299" s="78" t="n">
        <f aca="false">-1*($E299*(Input!$C$10/100))</f>
        <v>-698.061766272248</v>
      </c>
      <c r="G299" s="78" t="n">
        <f aca="false">-1*($E299*(Input!$C$11/100))</f>
        <v>-163.256380821735</v>
      </c>
      <c r="H299" s="78" t="n">
        <f aca="false">IF($B299&lt;Input!$C$25,((Input!$C$29*(1+Input!$C$13/100)^(DATEDIF(Input!$C$7,$B299,"Y")))),0)</f>
        <v>-1214.68039238023</v>
      </c>
      <c r="I299" s="78" t="n">
        <f aca="false">IF($B299&gt;Input!$C$31,0,IF($E299*(Input!$C$35/100)&gt;(Input!$C$12/12),-1*(Input!$C$12/12),-1*$E299*(Input!$C$35/100)))</f>
        <v>-562.953037316329</v>
      </c>
      <c r="J299" s="78" t="n">
        <f aca="false">IF($B299&gt;Input!$C$31,0,(-1)*($E299+$H299+$I299)*(Input!$C$8/100))</f>
        <v>-948.142731663002</v>
      </c>
      <c r="K299" s="78" t="n">
        <f aca="false">IF($B299&gt;Input!$C$31,0,(-1)*($E299+$H299+$I299)*(Input!$C$9/100))</f>
        <v>-466.486223978197</v>
      </c>
      <c r="L299" s="78" t="n">
        <f aca="false">IF($B299&lt;Input!$C$25,($E299+$F299+$G299+$H299+$I299+$J299+$K299),0)</f>
        <v>7205.48021389484</v>
      </c>
    </row>
    <row r="300" customFormat="false" ht="12.8" hidden="false" customHeight="false" outlineLevel="0" collapsed="false">
      <c r="A300" s="76" t="n">
        <v>296</v>
      </c>
      <c r="B300" s="77" t="n">
        <f aca="false">EOMONTH(Input!$C$7,A300)</f>
        <v>51925</v>
      </c>
      <c r="C300" s="76" t="n">
        <f aca="false">DATEDIF(Input!$C$23,$B300,"Y")</f>
        <v>64</v>
      </c>
      <c r="E300" s="78" t="n">
        <f aca="false">IF($B300&gt;Input!$C$31,0,Input!$C$26*(1+Input!$C$28/100)^(DATEDIF(Input!$C$7,$B300,"Y")))</f>
        <v>11259.0607463266</v>
      </c>
      <c r="F300" s="78" t="n">
        <f aca="false">-1*($E300*(Input!$C$10/100))</f>
        <v>-698.061766272248</v>
      </c>
      <c r="G300" s="78" t="n">
        <f aca="false">-1*($E300*(Input!$C$11/100))</f>
        <v>-163.256380821735</v>
      </c>
      <c r="H300" s="78" t="n">
        <f aca="false">IF($B300&lt;Input!$C$25,((Input!$C$29*(1+Input!$C$13/100)^(DATEDIF(Input!$C$7,$B300,"Y")))),0)</f>
        <v>-1214.68039238023</v>
      </c>
      <c r="I300" s="78" t="n">
        <f aca="false">IF($B300&gt;Input!$C$31,0,IF($E300*(Input!$C$35/100)&gt;(Input!$C$12/12),-1*(Input!$C$12/12),-1*$E300*(Input!$C$35/100)))</f>
        <v>-562.953037316329</v>
      </c>
      <c r="J300" s="78" t="n">
        <f aca="false">IF($B300&gt;Input!$C$31,0,(-1)*($E300+$H300+$I300)*(Input!$C$8/100))</f>
        <v>-948.142731663002</v>
      </c>
      <c r="K300" s="78" t="n">
        <f aca="false">IF($B300&gt;Input!$C$31,0,(-1)*($E300+$H300+$I300)*(Input!$C$9/100))</f>
        <v>-466.486223978197</v>
      </c>
      <c r="L300" s="78" t="n">
        <f aca="false">IF($B300&lt;Input!$C$25,($E300+$F300+$G300+$H300+$I300+$J300+$K300),0)</f>
        <v>7205.48021389484</v>
      </c>
    </row>
    <row r="301" customFormat="false" ht="12.8" hidden="false" customHeight="false" outlineLevel="0" collapsed="false">
      <c r="A301" s="76" t="n">
        <v>297</v>
      </c>
      <c r="B301" s="77" t="n">
        <f aca="false">EOMONTH(Input!$C$7,A301)</f>
        <v>51956</v>
      </c>
      <c r="C301" s="76" t="n">
        <f aca="false">DATEDIF(Input!$C$23,$B301,"Y")</f>
        <v>64</v>
      </c>
      <c r="E301" s="78" t="n">
        <f aca="false">IF($B301&gt;Input!$C$31,0,Input!$C$26*(1+Input!$C$28/100)^(DATEDIF(Input!$C$7,$B301,"Y")))</f>
        <v>11259.0607463266</v>
      </c>
      <c r="F301" s="78" t="n">
        <f aca="false">-1*($E301*(Input!$C$10/100))</f>
        <v>-698.061766272248</v>
      </c>
      <c r="G301" s="78" t="n">
        <f aca="false">-1*($E301*(Input!$C$11/100))</f>
        <v>-163.256380821735</v>
      </c>
      <c r="H301" s="78" t="n">
        <f aca="false">IF($B301&lt;Input!$C$25,((Input!$C$29*(1+Input!$C$13/100)^(DATEDIF(Input!$C$7,$B301,"Y")))),0)</f>
        <v>-1214.68039238023</v>
      </c>
      <c r="I301" s="78" t="n">
        <f aca="false">IF($B301&gt;Input!$C$31,0,IF($E301*(Input!$C$35/100)&gt;(Input!$C$12/12),-1*(Input!$C$12/12),-1*$E301*(Input!$C$35/100)))</f>
        <v>-562.953037316329</v>
      </c>
      <c r="J301" s="78" t="n">
        <f aca="false">IF($B301&gt;Input!$C$31,0,(-1)*($E301+$H301+$I301)*(Input!$C$8/100))</f>
        <v>-948.142731663002</v>
      </c>
      <c r="K301" s="78" t="n">
        <f aca="false">IF($B301&gt;Input!$C$31,0,(-1)*($E301+$H301+$I301)*(Input!$C$9/100))</f>
        <v>-466.486223978197</v>
      </c>
      <c r="L301" s="78" t="n">
        <f aca="false">IF($B301&lt;Input!$C$25,($E301+$F301+$G301+$H301+$I301+$J301+$K301),0)</f>
        <v>7205.48021389484</v>
      </c>
    </row>
    <row r="302" customFormat="false" ht="12.8" hidden="false" customHeight="false" outlineLevel="0" collapsed="false">
      <c r="A302" s="76" t="n">
        <v>298</v>
      </c>
      <c r="B302" s="77" t="n">
        <f aca="false">EOMONTH(Input!$C$7,A302)</f>
        <v>51986</v>
      </c>
      <c r="C302" s="76" t="n">
        <f aca="false">DATEDIF(Input!$C$23,$B302,"Y")</f>
        <v>64</v>
      </c>
      <c r="E302" s="78" t="n">
        <f aca="false">IF($B302&gt;Input!$C$31,0,Input!$C$26*(1+Input!$C$28/100)^(DATEDIF(Input!$C$7,$B302,"Y")))</f>
        <v>11259.0607463266</v>
      </c>
      <c r="F302" s="78" t="n">
        <f aca="false">-1*($E302*(Input!$C$10/100))</f>
        <v>-698.061766272248</v>
      </c>
      <c r="G302" s="78" t="n">
        <f aca="false">-1*($E302*(Input!$C$11/100))</f>
        <v>-163.256380821735</v>
      </c>
      <c r="H302" s="78" t="n">
        <f aca="false">IF($B302&lt;Input!$C$25,((Input!$C$29*(1+Input!$C$13/100)^(DATEDIF(Input!$C$7,$B302,"Y")))),0)</f>
        <v>-1214.68039238023</v>
      </c>
      <c r="I302" s="78" t="n">
        <f aca="false">IF($B302&gt;Input!$C$31,0,IF($E302*(Input!$C$35/100)&gt;(Input!$C$12/12),-1*(Input!$C$12/12),-1*$E302*(Input!$C$35/100)))</f>
        <v>-562.953037316329</v>
      </c>
      <c r="J302" s="78" t="n">
        <f aca="false">IF($B302&gt;Input!$C$31,0,(-1)*($E302+$H302+$I302)*(Input!$C$8/100))</f>
        <v>-948.142731663002</v>
      </c>
      <c r="K302" s="78" t="n">
        <f aca="false">IF($B302&gt;Input!$C$31,0,(-1)*($E302+$H302+$I302)*(Input!$C$9/100))</f>
        <v>-466.486223978197</v>
      </c>
      <c r="L302" s="78" t="n">
        <f aca="false">IF($B302&lt;Input!$C$25,($E302+$F302+$G302+$H302+$I302+$J302+$K302),0)</f>
        <v>7205.48021389484</v>
      </c>
    </row>
    <row r="303" customFormat="false" ht="12.8" hidden="false" customHeight="false" outlineLevel="0" collapsed="false">
      <c r="A303" s="76" t="n">
        <v>299</v>
      </c>
      <c r="B303" s="77" t="n">
        <f aca="false">EOMONTH(Input!$C$7,A303)</f>
        <v>52017</v>
      </c>
      <c r="C303" s="76" t="n">
        <f aca="false">DATEDIF(Input!$C$23,$B303,"Y")</f>
        <v>65</v>
      </c>
      <c r="E303" s="78" t="n">
        <f aca="false">IF($B303&gt;Input!$C$31,0,Input!$C$26*(1+Input!$C$28/100)^(DATEDIF(Input!$C$7,$B303,"Y")))</f>
        <v>0</v>
      </c>
      <c r="F303" s="78" t="n">
        <f aca="false">-1*($E303*(Input!$C$10/100))</f>
        <v>-0</v>
      </c>
      <c r="G303" s="78" t="n">
        <f aca="false">-1*($E303*(Input!$C$11/100))</f>
        <v>-0</v>
      </c>
      <c r="H303" s="78" t="n">
        <f aca="false">IF($B303&lt;Input!$C$25,((Input!$C$29*(1+Input!$C$13/100)^(DATEDIF(Input!$C$7,$B303,"Y")))),0)</f>
        <v>-1214.68039238023</v>
      </c>
      <c r="I303" s="78" t="n">
        <f aca="false">IF($B303&gt;Input!$C$31,0,IF($E303*(Input!$C$35/100)&gt;(Input!$C$12/12),-1*(Input!$C$12/12),-1*$E303*(Input!$C$35/100)))</f>
        <v>0</v>
      </c>
      <c r="J303" s="78" t="n">
        <f aca="false">IF($B303&gt;Input!$C$31,0,(-1)*($E303+$H303+$I303)*(Input!$C$8/100))</f>
        <v>0</v>
      </c>
      <c r="K303" s="78" t="n">
        <f aca="false">IF($B303&gt;Input!$C$31,0,(-1)*($E303+$H303+$I303)*(Input!$C$9/100))</f>
        <v>0</v>
      </c>
      <c r="L303" s="78" t="n">
        <f aca="false">IF($B303&lt;Input!$C$25,($E303+$F303+$G303+$H303+$I303+$J303+$K303),0)</f>
        <v>-1214.68039238023</v>
      </c>
    </row>
    <row r="304" customFormat="false" ht="12.8" hidden="false" customHeight="false" outlineLevel="0" collapsed="false">
      <c r="A304" s="76" t="n">
        <v>300</v>
      </c>
      <c r="B304" s="77" t="n">
        <f aca="false">EOMONTH(Input!$C$7,A304)</f>
        <v>52047</v>
      </c>
      <c r="C304" s="76" t="n">
        <f aca="false">DATEDIF(Input!$C$23,$B304,"Y")</f>
        <v>65</v>
      </c>
      <c r="E304" s="78" t="n">
        <f aca="false">IF($B304&gt;Input!$C$31,0,Input!$C$26*(1+Input!$C$28/100)^(DATEDIF(Input!$C$7,$B304,"Y")))</f>
        <v>0</v>
      </c>
      <c r="F304" s="78" t="n">
        <f aca="false">-1*($E304*(Input!$C$10/100))</f>
        <v>-0</v>
      </c>
      <c r="G304" s="78" t="n">
        <f aca="false">-1*($E304*(Input!$C$11/100))</f>
        <v>-0</v>
      </c>
      <c r="H304" s="78" t="n">
        <f aca="false">IF($B304&lt;Input!$C$25,((Input!$C$29*(1+Input!$C$13/100)^(DATEDIF(Input!$C$7,$B304,"Y")))),0)</f>
        <v>-1287.56121592305</v>
      </c>
      <c r="I304" s="78" t="n">
        <f aca="false">IF($B304&gt;Input!$C$31,0,IF($E304*(Input!$C$35/100)&gt;(Input!$C$12/12),-1*(Input!$C$12/12),-1*$E304*(Input!$C$35/100)))</f>
        <v>0</v>
      </c>
      <c r="J304" s="78" t="n">
        <f aca="false">IF($B304&gt;Input!$C$31,0,(-1)*($E304+$H304+$I304)*(Input!$C$8/100))</f>
        <v>0</v>
      </c>
      <c r="K304" s="78" t="n">
        <f aca="false">IF($B304&gt;Input!$C$31,0,(-1)*($E304+$H304+$I304)*(Input!$C$9/100))</f>
        <v>0</v>
      </c>
      <c r="L304" s="78" t="n">
        <f aca="false">IF($B304&lt;Input!$C$25,($E304+$F304+$G304+$H304+$I304+$J304+$K304),0)</f>
        <v>-1287.56121592305</v>
      </c>
    </row>
    <row r="305" customFormat="false" ht="12.8" hidden="false" customHeight="false" outlineLevel="0" collapsed="false">
      <c r="A305" s="76" t="n">
        <v>301</v>
      </c>
      <c r="B305" s="77" t="n">
        <f aca="false">EOMONTH(Input!$C$7,A305)</f>
        <v>52078</v>
      </c>
      <c r="C305" s="76" t="n">
        <f aca="false">DATEDIF(Input!$C$23,$B305,"Y")</f>
        <v>65</v>
      </c>
      <c r="E305" s="78" t="n">
        <f aca="false">IF($B305&gt;Input!$C$31,0,Input!$C$26*(1+Input!$C$28/100)^(DATEDIF(Input!$C$7,$B305,"Y")))</f>
        <v>0</v>
      </c>
      <c r="F305" s="78" t="n">
        <f aca="false">-1*($E305*(Input!$C$10/100))</f>
        <v>-0</v>
      </c>
      <c r="G305" s="78" t="n">
        <f aca="false">-1*($E305*(Input!$C$11/100))</f>
        <v>-0</v>
      </c>
      <c r="H305" s="78" t="n">
        <f aca="false">IF($B305&lt;Input!$C$25,((Input!$C$29*(1+Input!$C$13/100)^(DATEDIF(Input!$C$7,$B305,"Y")))),0)</f>
        <v>-1287.56121592305</v>
      </c>
      <c r="I305" s="78" t="n">
        <f aca="false">IF($B305&gt;Input!$C$31,0,IF($E305*(Input!$C$35/100)&gt;(Input!$C$12/12),-1*(Input!$C$12/12),-1*$E305*(Input!$C$35/100)))</f>
        <v>0</v>
      </c>
      <c r="J305" s="78" t="n">
        <f aca="false">IF($B305&gt;Input!$C$31,0,(-1)*($E305+$H305+$I305)*(Input!$C$8/100))</f>
        <v>0</v>
      </c>
      <c r="K305" s="78" t="n">
        <f aca="false">IF($B305&gt;Input!$C$31,0,(-1)*($E305+$H305+$I305)*(Input!$C$9/100))</f>
        <v>0</v>
      </c>
      <c r="L305" s="78" t="n">
        <f aca="false">IF($B305&lt;Input!$C$25,($E305+$F305+$G305+$H305+$I305+$J305+$K305),0)</f>
        <v>-1287.56121592305</v>
      </c>
    </row>
    <row r="306" customFormat="false" ht="12.8" hidden="false" customHeight="false" outlineLevel="0" collapsed="false">
      <c r="A306" s="76" t="n">
        <v>302</v>
      </c>
      <c r="B306" s="77" t="n">
        <f aca="false">EOMONTH(Input!$C$7,A306)</f>
        <v>52109</v>
      </c>
      <c r="C306" s="76" t="n">
        <f aca="false">DATEDIF(Input!$C$23,$B306,"Y")</f>
        <v>65</v>
      </c>
      <c r="E306" s="78" t="n">
        <f aca="false">IF($B306&gt;Input!$C$31,0,Input!$C$26*(1+Input!$C$28/100)^(DATEDIF(Input!$C$7,$B306,"Y")))</f>
        <v>0</v>
      </c>
      <c r="F306" s="78" t="n">
        <f aca="false">-1*($E306*(Input!$C$10/100))</f>
        <v>-0</v>
      </c>
      <c r="G306" s="78" t="n">
        <f aca="false">-1*($E306*(Input!$C$11/100))</f>
        <v>-0</v>
      </c>
      <c r="H306" s="78" t="n">
        <f aca="false">IF($B306&lt;Input!$C$25,((Input!$C$29*(1+Input!$C$13/100)^(DATEDIF(Input!$C$7,$B306,"Y")))),0)</f>
        <v>-1287.56121592305</v>
      </c>
      <c r="I306" s="78" t="n">
        <f aca="false">IF($B306&gt;Input!$C$31,0,IF($E306*(Input!$C$35/100)&gt;(Input!$C$12/12),-1*(Input!$C$12/12),-1*$E306*(Input!$C$35/100)))</f>
        <v>0</v>
      </c>
      <c r="J306" s="78" t="n">
        <f aca="false">IF($B306&gt;Input!$C$31,0,(-1)*($E306+$H306+$I306)*(Input!$C$8/100))</f>
        <v>0</v>
      </c>
      <c r="K306" s="78" t="n">
        <f aca="false">IF($B306&gt;Input!$C$31,0,(-1)*($E306+$H306+$I306)*(Input!$C$9/100))</f>
        <v>0</v>
      </c>
      <c r="L306" s="78" t="n">
        <f aca="false">IF($B306&lt;Input!$C$25,($E306+$F306+$G306+$H306+$I306+$J306+$K306),0)</f>
        <v>-1287.56121592305</v>
      </c>
    </row>
    <row r="307" customFormat="false" ht="12.8" hidden="false" customHeight="false" outlineLevel="0" collapsed="false">
      <c r="A307" s="76" t="n">
        <v>303</v>
      </c>
      <c r="B307" s="77" t="n">
        <f aca="false">EOMONTH(Input!$C$7,A307)</f>
        <v>52139</v>
      </c>
      <c r="C307" s="76" t="n">
        <f aca="false">DATEDIF(Input!$C$23,$B307,"Y")</f>
        <v>65</v>
      </c>
      <c r="E307" s="78" t="n">
        <f aca="false">IF($B307&gt;Input!$C$31,0,Input!$C$26*(1+Input!$C$28/100)^(DATEDIF(Input!$C$7,$B307,"Y")))</f>
        <v>0</v>
      </c>
      <c r="F307" s="78" t="n">
        <f aca="false">-1*($E307*(Input!$C$10/100))</f>
        <v>-0</v>
      </c>
      <c r="G307" s="78" t="n">
        <f aca="false">-1*($E307*(Input!$C$11/100))</f>
        <v>-0</v>
      </c>
      <c r="H307" s="78" t="n">
        <f aca="false">IF($B307&lt;Input!$C$25,((Input!$C$29*(1+Input!$C$13/100)^(DATEDIF(Input!$C$7,$B307,"Y")))),0)</f>
        <v>-1287.56121592305</v>
      </c>
      <c r="I307" s="78" t="n">
        <f aca="false">IF($B307&gt;Input!$C$31,0,IF($E307*(Input!$C$35/100)&gt;(Input!$C$12/12),-1*(Input!$C$12/12),-1*$E307*(Input!$C$35/100)))</f>
        <v>0</v>
      </c>
      <c r="J307" s="78" t="n">
        <f aca="false">IF($B307&gt;Input!$C$31,0,(-1)*($E307+$H307+$I307)*(Input!$C$8/100))</f>
        <v>0</v>
      </c>
      <c r="K307" s="78" t="n">
        <f aca="false">IF($B307&gt;Input!$C$31,0,(-1)*($E307+$H307+$I307)*(Input!$C$9/100))</f>
        <v>0</v>
      </c>
      <c r="L307" s="78" t="n">
        <f aca="false">IF($B307&lt;Input!$C$25,($E307+$F307+$G307+$H307+$I307+$J307+$K307),0)</f>
        <v>-1287.56121592305</v>
      </c>
    </row>
    <row r="308" customFormat="false" ht="12.8" hidden="false" customHeight="false" outlineLevel="0" collapsed="false">
      <c r="A308" s="76" t="n">
        <v>304</v>
      </c>
      <c r="B308" s="77" t="n">
        <f aca="false">EOMONTH(Input!$C$7,A308)</f>
        <v>52170</v>
      </c>
      <c r="C308" s="76" t="n">
        <f aca="false">DATEDIF(Input!$C$23,$B308,"Y")</f>
        <v>65</v>
      </c>
      <c r="E308" s="78" t="n">
        <f aca="false">IF($B308&gt;Input!$C$31,0,Input!$C$26*(1+Input!$C$28/100)^(DATEDIF(Input!$C$7,$B308,"Y")))</f>
        <v>0</v>
      </c>
      <c r="F308" s="78" t="n">
        <f aca="false">-1*($E308*(Input!$C$10/100))</f>
        <v>-0</v>
      </c>
      <c r="G308" s="78" t="n">
        <f aca="false">-1*($E308*(Input!$C$11/100))</f>
        <v>-0</v>
      </c>
      <c r="H308" s="78" t="n">
        <f aca="false">IF($B308&lt;Input!$C$25,((Input!$C$29*(1+Input!$C$13/100)^(DATEDIF(Input!$C$7,$B308,"Y")))),0)</f>
        <v>-1287.56121592305</v>
      </c>
      <c r="I308" s="78" t="n">
        <f aca="false">IF($B308&gt;Input!$C$31,0,IF($E308*(Input!$C$35/100)&gt;(Input!$C$12/12),-1*(Input!$C$12/12),-1*$E308*(Input!$C$35/100)))</f>
        <v>0</v>
      </c>
      <c r="J308" s="78" t="n">
        <f aca="false">IF($B308&gt;Input!$C$31,0,(-1)*($E308+$H308+$I308)*(Input!$C$8/100))</f>
        <v>0</v>
      </c>
      <c r="K308" s="78" t="n">
        <f aca="false">IF($B308&gt;Input!$C$31,0,(-1)*($E308+$H308+$I308)*(Input!$C$9/100))</f>
        <v>0</v>
      </c>
      <c r="L308" s="78" t="n">
        <f aca="false">IF($B308&lt;Input!$C$25,($E308+$F308+$G308+$H308+$I308+$J308+$K308),0)</f>
        <v>-1287.56121592305</v>
      </c>
    </row>
    <row r="309" customFormat="false" ht="12.8" hidden="false" customHeight="false" outlineLevel="0" collapsed="false">
      <c r="A309" s="76" t="n">
        <v>305</v>
      </c>
      <c r="B309" s="77" t="n">
        <f aca="false">EOMONTH(Input!$C$7,A309)</f>
        <v>52200</v>
      </c>
      <c r="C309" s="76" t="n">
        <f aca="false">DATEDIF(Input!$C$23,$B309,"Y")</f>
        <v>65</v>
      </c>
      <c r="E309" s="78" t="n">
        <f aca="false">IF($B309&gt;Input!$C$31,0,Input!$C$26*(1+Input!$C$28/100)^(DATEDIF(Input!$C$7,$B309,"Y")))</f>
        <v>0</v>
      </c>
      <c r="F309" s="78" t="n">
        <f aca="false">-1*($E309*(Input!$C$10/100))</f>
        <v>-0</v>
      </c>
      <c r="G309" s="78" t="n">
        <f aca="false">-1*($E309*(Input!$C$11/100))</f>
        <v>-0</v>
      </c>
      <c r="H309" s="78" t="n">
        <f aca="false">IF($B309&lt;Input!$C$25,((Input!$C$29*(1+Input!$C$13/100)^(DATEDIF(Input!$C$7,$B309,"Y")))),0)</f>
        <v>-1287.56121592305</v>
      </c>
      <c r="I309" s="78" t="n">
        <f aca="false">IF($B309&gt;Input!$C$31,0,IF($E309*(Input!$C$35/100)&gt;(Input!$C$12/12),-1*(Input!$C$12/12),-1*$E309*(Input!$C$35/100)))</f>
        <v>0</v>
      </c>
      <c r="J309" s="78" t="n">
        <f aca="false">IF($B309&gt;Input!$C$31,0,(-1)*($E309+$H309+$I309)*(Input!$C$8/100))</f>
        <v>0</v>
      </c>
      <c r="K309" s="78" t="n">
        <f aca="false">IF($B309&gt;Input!$C$31,0,(-1)*($E309+$H309+$I309)*(Input!$C$9/100))</f>
        <v>0</v>
      </c>
      <c r="L309" s="78" t="n">
        <f aca="false">IF($B309&lt;Input!$C$25,($E309+$F309+$G309+$H309+$I309+$J309+$K309),0)</f>
        <v>-1287.56121592305</v>
      </c>
    </row>
    <row r="310" customFormat="false" ht="12.8" hidden="false" customHeight="false" outlineLevel="0" collapsed="false">
      <c r="A310" s="76" t="n">
        <v>306</v>
      </c>
      <c r="B310" s="77" t="n">
        <f aca="false">EOMONTH(Input!$C$7,A310)</f>
        <v>52231</v>
      </c>
      <c r="C310" s="76" t="n">
        <f aca="false">DATEDIF(Input!$C$23,$B310,"Y")</f>
        <v>65</v>
      </c>
      <c r="E310" s="78" t="n">
        <f aca="false">IF($B310&gt;Input!$C$31,0,Input!$C$26*(1+Input!$C$28/100)^(DATEDIF(Input!$C$7,$B310,"Y")))</f>
        <v>0</v>
      </c>
      <c r="F310" s="78" t="n">
        <f aca="false">-1*($E310*(Input!$C$10/100))</f>
        <v>-0</v>
      </c>
      <c r="G310" s="78" t="n">
        <f aca="false">-1*($E310*(Input!$C$11/100))</f>
        <v>-0</v>
      </c>
      <c r="H310" s="78" t="n">
        <f aca="false">IF($B310&lt;Input!$C$25,((Input!$C$29*(1+Input!$C$13/100)^(DATEDIF(Input!$C$7,$B310,"Y")))),0)</f>
        <v>-1287.56121592305</v>
      </c>
      <c r="I310" s="78" t="n">
        <f aca="false">IF($B310&gt;Input!$C$31,0,IF($E310*(Input!$C$35/100)&gt;(Input!$C$12/12),-1*(Input!$C$12/12),-1*$E310*(Input!$C$35/100)))</f>
        <v>0</v>
      </c>
      <c r="J310" s="78" t="n">
        <f aca="false">IF($B310&gt;Input!$C$31,0,(-1)*($E310+$H310+$I310)*(Input!$C$8/100))</f>
        <v>0</v>
      </c>
      <c r="K310" s="78" t="n">
        <f aca="false">IF($B310&gt;Input!$C$31,0,(-1)*($E310+$H310+$I310)*(Input!$C$9/100))</f>
        <v>0</v>
      </c>
      <c r="L310" s="78" t="n">
        <f aca="false">IF($B310&lt;Input!$C$25,($E310+$F310+$G310+$H310+$I310+$J310+$K310),0)</f>
        <v>-1287.56121592305</v>
      </c>
    </row>
    <row r="311" customFormat="false" ht="12.8" hidden="false" customHeight="false" outlineLevel="0" collapsed="false">
      <c r="A311" s="76" t="n">
        <v>307</v>
      </c>
      <c r="B311" s="77" t="n">
        <f aca="false">EOMONTH(Input!$C$7,A311)</f>
        <v>52262</v>
      </c>
      <c r="C311" s="76" t="n">
        <f aca="false">DATEDIF(Input!$C$23,$B311,"Y")</f>
        <v>65</v>
      </c>
      <c r="E311" s="78" t="n">
        <f aca="false">IF($B311&gt;Input!$C$31,0,Input!$C$26*(1+Input!$C$28/100)^(DATEDIF(Input!$C$7,$B311,"Y")))</f>
        <v>0</v>
      </c>
      <c r="F311" s="78" t="n">
        <f aca="false">-1*($E311*(Input!$C$10/100))</f>
        <v>-0</v>
      </c>
      <c r="G311" s="78" t="n">
        <f aca="false">-1*($E311*(Input!$C$11/100))</f>
        <v>-0</v>
      </c>
      <c r="H311" s="78" t="n">
        <f aca="false">IF($B311&lt;Input!$C$25,((Input!$C$29*(1+Input!$C$13/100)^(DATEDIF(Input!$C$7,$B311,"Y")))),0)</f>
        <v>-1287.56121592305</v>
      </c>
      <c r="I311" s="78" t="n">
        <f aca="false">IF($B311&gt;Input!$C$31,0,IF($E311*(Input!$C$35/100)&gt;(Input!$C$12/12),-1*(Input!$C$12/12),-1*$E311*(Input!$C$35/100)))</f>
        <v>0</v>
      </c>
      <c r="J311" s="78" t="n">
        <f aca="false">IF($B311&gt;Input!$C$31,0,(-1)*($E311+$H311+$I311)*(Input!$C$8/100))</f>
        <v>0</v>
      </c>
      <c r="K311" s="78" t="n">
        <f aca="false">IF($B311&gt;Input!$C$31,0,(-1)*($E311+$H311+$I311)*(Input!$C$9/100))</f>
        <v>0</v>
      </c>
      <c r="L311" s="78" t="n">
        <f aca="false">IF($B311&lt;Input!$C$25,($E311+$F311+$G311+$H311+$I311+$J311+$K311),0)</f>
        <v>-1287.56121592305</v>
      </c>
    </row>
    <row r="312" customFormat="false" ht="12.8" hidden="false" customHeight="false" outlineLevel="0" collapsed="false">
      <c r="A312" s="76" t="n">
        <v>308</v>
      </c>
      <c r="B312" s="77" t="n">
        <f aca="false">EOMONTH(Input!$C$7,A312)</f>
        <v>52290</v>
      </c>
      <c r="C312" s="76" t="n">
        <f aca="false">DATEDIF(Input!$C$23,$B312,"Y")</f>
        <v>65</v>
      </c>
      <c r="E312" s="78" t="n">
        <f aca="false">IF($B312&gt;Input!$C$31,0,Input!$C$26*(1+Input!$C$28/100)^(DATEDIF(Input!$C$7,$B312,"Y")))</f>
        <v>0</v>
      </c>
      <c r="F312" s="78" t="n">
        <f aca="false">-1*($E312*(Input!$C$10/100))</f>
        <v>-0</v>
      </c>
      <c r="G312" s="78" t="n">
        <f aca="false">-1*($E312*(Input!$C$11/100))</f>
        <v>-0</v>
      </c>
      <c r="H312" s="78" t="n">
        <f aca="false">IF($B312&lt;Input!$C$25,((Input!$C$29*(1+Input!$C$13/100)^(DATEDIF(Input!$C$7,$B312,"Y")))),0)</f>
        <v>-1287.56121592305</v>
      </c>
      <c r="I312" s="78" t="n">
        <f aca="false">IF($B312&gt;Input!$C$31,0,IF($E312*(Input!$C$35/100)&gt;(Input!$C$12/12),-1*(Input!$C$12/12),-1*$E312*(Input!$C$35/100)))</f>
        <v>0</v>
      </c>
      <c r="J312" s="78" t="n">
        <f aca="false">IF($B312&gt;Input!$C$31,0,(-1)*($E312+$H312+$I312)*(Input!$C$8/100))</f>
        <v>0</v>
      </c>
      <c r="K312" s="78" t="n">
        <f aca="false">IF($B312&gt;Input!$C$31,0,(-1)*($E312+$H312+$I312)*(Input!$C$9/100))</f>
        <v>0</v>
      </c>
      <c r="L312" s="78" t="n">
        <f aca="false">IF($B312&lt;Input!$C$25,($E312+$F312+$G312+$H312+$I312+$J312+$K312),0)</f>
        <v>-1287.56121592305</v>
      </c>
    </row>
    <row r="313" customFormat="false" ht="12.8" hidden="false" customHeight="false" outlineLevel="0" collapsed="false">
      <c r="A313" s="76" t="n">
        <v>309</v>
      </c>
      <c r="B313" s="77" t="n">
        <f aca="false">EOMONTH(Input!$C$7,A313)</f>
        <v>52321</v>
      </c>
      <c r="C313" s="76" t="n">
        <f aca="false">DATEDIF(Input!$C$23,$B313,"Y")</f>
        <v>65</v>
      </c>
      <c r="E313" s="78" t="n">
        <f aca="false">IF($B313&gt;Input!$C$31,0,Input!$C$26*(1+Input!$C$28/100)^(DATEDIF(Input!$C$7,$B313,"Y")))</f>
        <v>0</v>
      </c>
      <c r="F313" s="78" t="n">
        <f aca="false">-1*($E313*(Input!$C$10/100))</f>
        <v>-0</v>
      </c>
      <c r="G313" s="78" t="n">
        <f aca="false">-1*($E313*(Input!$C$11/100))</f>
        <v>-0</v>
      </c>
      <c r="H313" s="78" t="n">
        <f aca="false">IF($B313&lt;Input!$C$25,((Input!$C$29*(1+Input!$C$13/100)^(DATEDIF(Input!$C$7,$B313,"Y")))),0)</f>
        <v>-1287.56121592305</v>
      </c>
      <c r="I313" s="78" t="n">
        <f aca="false">IF($B313&gt;Input!$C$31,0,IF($E313*(Input!$C$35/100)&gt;(Input!$C$12/12),-1*(Input!$C$12/12),-1*$E313*(Input!$C$35/100)))</f>
        <v>0</v>
      </c>
      <c r="J313" s="78" t="n">
        <f aca="false">IF($B313&gt;Input!$C$31,0,(-1)*($E313+$H313+$I313)*(Input!$C$8/100))</f>
        <v>0</v>
      </c>
      <c r="K313" s="78" t="n">
        <f aca="false">IF($B313&gt;Input!$C$31,0,(-1)*($E313+$H313+$I313)*(Input!$C$9/100))</f>
        <v>0</v>
      </c>
      <c r="L313" s="78" t="n">
        <f aca="false">IF($B313&lt;Input!$C$25,($E313+$F313+$G313+$H313+$I313+$J313+$K313),0)</f>
        <v>-1287.56121592305</v>
      </c>
    </row>
    <row r="314" customFormat="false" ht="12.8" hidden="false" customHeight="false" outlineLevel="0" collapsed="false">
      <c r="A314" s="76" t="n">
        <v>310</v>
      </c>
      <c r="B314" s="77" t="n">
        <f aca="false">EOMONTH(Input!$C$7,A314)</f>
        <v>52351</v>
      </c>
      <c r="C314" s="76" t="n">
        <f aca="false">DATEDIF(Input!$C$23,$B314,"Y")</f>
        <v>65</v>
      </c>
      <c r="E314" s="78" t="n">
        <f aca="false">IF($B314&gt;Input!$C$31,0,Input!$C$26*(1+Input!$C$28/100)^(DATEDIF(Input!$C$7,$B314,"Y")))</f>
        <v>0</v>
      </c>
      <c r="F314" s="78" t="n">
        <f aca="false">-1*($E314*(Input!$C$10/100))</f>
        <v>-0</v>
      </c>
      <c r="G314" s="78" t="n">
        <f aca="false">-1*($E314*(Input!$C$11/100))</f>
        <v>-0</v>
      </c>
      <c r="H314" s="78" t="n">
        <f aca="false">IF($B314&lt;Input!$C$25,((Input!$C$29*(1+Input!$C$13/100)^(DATEDIF(Input!$C$7,$B314,"Y")))),0)</f>
        <v>-1287.56121592305</v>
      </c>
      <c r="I314" s="78" t="n">
        <f aca="false">IF($B314&gt;Input!$C$31,0,IF($E314*(Input!$C$35/100)&gt;(Input!$C$12/12),-1*(Input!$C$12/12),-1*$E314*(Input!$C$35/100)))</f>
        <v>0</v>
      </c>
      <c r="J314" s="78" t="n">
        <f aca="false">IF($B314&gt;Input!$C$31,0,(-1)*($E314+$H314+$I314)*(Input!$C$8/100))</f>
        <v>0</v>
      </c>
      <c r="K314" s="78" t="n">
        <f aca="false">IF($B314&gt;Input!$C$31,0,(-1)*($E314+$H314+$I314)*(Input!$C$9/100))</f>
        <v>0</v>
      </c>
      <c r="L314" s="78" t="n">
        <f aca="false">IF($B314&lt;Input!$C$25,($E314+$F314+$G314+$H314+$I314+$J314+$K314),0)</f>
        <v>-1287.56121592305</v>
      </c>
    </row>
    <row r="315" customFormat="false" ht="12.8" hidden="false" customHeight="false" outlineLevel="0" collapsed="false">
      <c r="A315" s="76" t="n">
        <v>311</v>
      </c>
      <c r="B315" s="77" t="n">
        <f aca="false">EOMONTH(Input!$C$7,A315)</f>
        <v>52382</v>
      </c>
      <c r="C315" s="76" t="n">
        <f aca="false">DATEDIF(Input!$C$23,$B315,"Y")</f>
        <v>66</v>
      </c>
      <c r="E315" s="78" t="n">
        <f aca="false">IF($B315&gt;Input!$C$31,0,Input!$C$26*(1+Input!$C$28/100)^(DATEDIF(Input!$C$7,$B315,"Y")))</f>
        <v>0</v>
      </c>
      <c r="F315" s="78" t="n">
        <f aca="false">-1*($E315*(Input!$C$10/100))</f>
        <v>-0</v>
      </c>
      <c r="G315" s="78" t="n">
        <f aca="false">-1*($E315*(Input!$C$11/100))</f>
        <v>-0</v>
      </c>
      <c r="H315" s="78" t="n">
        <f aca="false">IF($B315&lt;Input!$C$25,((Input!$C$29*(1+Input!$C$13/100)^(DATEDIF(Input!$C$7,$B315,"Y")))),0)</f>
        <v>-1287.56121592305</v>
      </c>
      <c r="I315" s="78" t="n">
        <f aca="false">IF($B315&gt;Input!$C$31,0,IF($E315*(Input!$C$35/100)&gt;(Input!$C$12/12),-1*(Input!$C$12/12),-1*$E315*(Input!$C$35/100)))</f>
        <v>0</v>
      </c>
      <c r="J315" s="78" t="n">
        <f aca="false">IF($B315&gt;Input!$C$31,0,(-1)*($E315+$H315+$I315)*(Input!$C$8/100))</f>
        <v>0</v>
      </c>
      <c r="K315" s="78" t="n">
        <f aca="false">IF($B315&gt;Input!$C$31,0,(-1)*($E315+$H315+$I315)*(Input!$C$9/100))</f>
        <v>0</v>
      </c>
      <c r="L315" s="78" t="n">
        <f aca="false">IF($B315&lt;Input!$C$25,($E315+$F315+$G315+$H315+$I315+$J315+$K315),0)</f>
        <v>-1287.56121592305</v>
      </c>
    </row>
    <row r="316" customFormat="false" ht="12.8" hidden="false" customHeight="false" outlineLevel="0" collapsed="false">
      <c r="A316" s="76" t="n">
        <v>312</v>
      </c>
      <c r="B316" s="77" t="n">
        <f aca="false">EOMONTH(Input!$C$7,A316)</f>
        <v>52412</v>
      </c>
      <c r="C316" s="76" t="n">
        <f aca="false">DATEDIF(Input!$C$23,$B316,"Y")</f>
        <v>66</v>
      </c>
      <c r="E316" s="78" t="n">
        <f aca="false">IF($B316&gt;Input!$C$31,0,Input!$C$26*(1+Input!$C$28/100)^(DATEDIF(Input!$C$7,$B316,"Y")))</f>
        <v>0</v>
      </c>
      <c r="F316" s="78" t="n">
        <f aca="false">-1*($E316*(Input!$C$10/100))</f>
        <v>-0</v>
      </c>
      <c r="G316" s="78" t="n">
        <f aca="false">-1*($E316*(Input!$C$11/100))</f>
        <v>-0</v>
      </c>
      <c r="H316" s="78" t="n">
        <f aca="false">IF($B316&lt;Input!$C$25,((Input!$C$29*(1+Input!$C$13/100)^(DATEDIF(Input!$C$7,$B316,"Y")))),0)</f>
        <v>-1364.81488887843</v>
      </c>
      <c r="I316" s="78" t="n">
        <f aca="false">IF($B316&gt;Input!$C$31,0,IF($E316*(Input!$C$35/100)&gt;(Input!$C$12/12),-1*(Input!$C$12/12),-1*$E316*(Input!$C$35/100)))</f>
        <v>0</v>
      </c>
      <c r="J316" s="78" t="n">
        <f aca="false">IF($B316&gt;Input!$C$31,0,(-1)*($E316+$H316+$I316)*(Input!$C$8/100))</f>
        <v>0</v>
      </c>
      <c r="K316" s="78" t="n">
        <f aca="false">IF($B316&gt;Input!$C$31,0,(-1)*($E316+$H316+$I316)*(Input!$C$9/100))</f>
        <v>0</v>
      </c>
      <c r="L316" s="78" t="n">
        <f aca="false">IF($B316&lt;Input!$C$25,($E316+$F316+$G316+$H316+$I316+$J316+$K316),0)</f>
        <v>-1364.81488887843</v>
      </c>
    </row>
    <row r="317" customFormat="false" ht="12.8" hidden="false" customHeight="false" outlineLevel="0" collapsed="false">
      <c r="A317" s="76" t="n">
        <v>313</v>
      </c>
      <c r="B317" s="77" t="n">
        <f aca="false">EOMONTH(Input!$C$7,A317)</f>
        <v>52443</v>
      </c>
      <c r="C317" s="76" t="n">
        <f aca="false">DATEDIF(Input!$C$23,$B317,"Y")</f>
        <v>66</v>
      </c>
      <c r="E317" s="78" t="n">
        <f aca="false">IF($B317&gt;Input!$C$31,0,Input!$C$26*(1+Input!$C$28/100)^(DATEDIF(Input!$C$7,$B317,"Y")))</f>
        <v>0</v>
      </c>
      <c r="F317" s="78" t="n">
        <f aca="false">-1*($E317*(Input!$C$10/100))</f>
        <v>-0</v>
      </c>
      <c r="G317" s="78" t="n">
        <f aca="false">-1*($E317*(Input!$C$11/100))</f>
        <v>-0</v>
      </c>
      <c r="H317" s="78" t="n">
        <f aca="false">IF($B317&lt;Input!$C$25,((Input!$C$29*(1+Input!$C$13/100)^(DATEDIF(Input!$C$7,$B317,"Y")))),0)</f>
        <v>-1364.81488887843</v>
      </c>
      <c r="I317" s="78" t="n">
        <f aca="false">IF($B317&gt;Input!$C$31,0,IF($E317*(Input!$C$35/100)&gt;(Input!$C$12/12),-1*(Input!$C$12/12),-1*$E317*(Input!$C$35/100)))</f>
        <v>0</v>
      </c>
      <c r="J317" s="78" t="n">
        <f aca="false">IF($B317&gt;Input!$C$31,0,(-1)*($E317+$H317+$I317)*(Input!$C$8/100))</f>
        <v>0</v>
      </c>
      <c r="K317" s="78" t="n">
        <f aca="false">IF($B317&gt;Input!$C$31,0,(-1)*($E317+$H317+$I317)*(Input!$C$9/100))</f>
        <v>0</v>
      </c>
      <c r="L317" s="78" t="n">
        <f aca="false">IF($B317&lt;Input!$C$25,($E317+$F317+$G317+$H317+$I317+$J317+$K317),0)</f>
        <v>-1364.81488887843</v>
      </c>
    </row>
    <row r="318" customFormat="false" ht="12.8" hidden="false" customHeight="false" outlineLevel="0" collapsed="false">
      <c r="A318" s="76" t="n">
        <v>314</v>
      </c>
      <c r="B318" s="77" t="n">
        <f aca="false">EOMONTH(Input!$C$7,A318)</f>
        <v>52474</v>
      </c>
      <c r="C318" s="76" t="n">
        <f aca="false">DATEDIF(Input!$C$23,$B318,"Y")</f>
        <v>66</v>
      </c>
      <c r="E318" s="78" t="n">
        <f aca="false">IF($B318&gt;Input!$C$31,0,Input!$C$26*(1+Input!$C$28/100)^(DATEDIF(Input!$C$7,$B318,"Y")))</f>
        <v>0</v>
      </c>
      <c r="F318" s="78" t="n">
        <f aca="false">-1*($E318*(Input!$C$10/100))</f>
        <v>-0</v>
      </c>
      <c r="G318" s="78" t="n">
        <f aca="false">-1*($E318*(Input!$C$11/100))</f>
        <v>-0</v>
      </c>
      <c r="H318" s="78" t="n">
        <f aca="false">IF($B318&lt;Input!$C$25,((Input!$C$29*(1+Input!$C$13/100)^(DATEDIF(Input!$C$7,$B318,"Y")))),0)</f>
        <v>-1364.81488887843</v>
      </c>
      <c r="I318" s="78" t="n">
        <f aca="false">IF($B318&gt;Input!$C$31,0,IF($E318*(Input!$C$35/100)&gt;(Input!$C$12/12),-1*(Input!$C$12/12),-1*$E318*(Input!$C$35/100)))</f>
        <v>0</v>
      </c>
      <c r="J318" s="78" t="n">
        <f aca="false">IF($B318&gt;Input!$C$31,0,(-1)*($E318+$H318+$I318)*(Input!$C$8/100))</f>
        <v>0</v>
      </c>
      <c r="K318" s="78" t="n">
        <f aca="false">IF($B318&gt;Input!$C$31,0,(-1)*($E318+$H318+$I318)*(Input!$C$9/100))</f>
        <v>0</v>
      </c>
      <c r="L318" s="78" t="n">
        <f aca="false">IF($B318&lt;Input!$C$25,($E318+$F318+$G318+$H318+$I318+$J318+$K318),0)</f>
        <v>-1364.81488887843</v>
      </c>
    </row>
    <row r="319" customFormat="false" ht="12.8" hidden="false" customHeight="false" outlineLevel="0" collapsed="false">
      <c r="A319" s="76" t="n">
        <v>315</v>
      </c>
      <c r="B319" s="77" t="n">
        <f aca="false">EOMONTH(Input!$C$7,A319)</f>
        <v>52504</v>
      </c>
      <c r="C319" s="76" t="n">
        <f aca="false">DATEDIF(Input!$C$23,$B319,"Y")</f>
        <v>66</v>
      </c>
      <c r="E319" s="78" t="n">
        <f aca="false">IF($B319&gt;Input!$C$31,0,Input!$C$26*(1+Input!$C$28/100)^(DATEDIF(Input!$C$7,$B319,"Y")))</f>
        <v>0</v>
      </c>
      <c r="F319" s="78" t="n">
        <f aca="false">-1*($E319*(Input!$C$10/100))</f>
        <v>-0</v>
      </c>
      <c r="G319" s="78" t="n">
        <f aca="false">-1*($E319*(Input!$C$11/100))</f>
        <v>-0</v>
      </c>
      <c r="H319" s="78" t="n">
        <f aca="false">IF($B319&lt;Input!$C$25,((Input!$C$29*(1+Input!$C$13/100)^(DATEDIF(Input!$C$7,$B319,"Y")))),0)</f>
        <v>-1364.81488887843</v>
      </c>
      <c r="I319" s="78" t="n">
        <f aca="false">IF($B319&gt;Input!$C$31,0,IF($E319*(Input!$C$35/100)&gt;(Input!$C$12/12),-1*(Input!$C$12/12),-1*$E319*(Input!$C$35/100)))</f>
        <v>0</v>
      </c>
      <c r="J319" s="78" t="n">
        <f aca="false">IF($B319&gt;Input!$C$31,0,(-1)*($E319+$H319+$I319)*(Input!$C$8/100))</f>
        <v>0</v>
      </c>
      <c r="K319" s="78" t="n">
        <f aca="false">IF($B319&gt;Input!$C$31,0,(-1)*($E319+$H319+$I319)*(Input!$C$9/100))</f>
        <v>0</v>
      </c>
      <c r="L319" s="78" t="n">
        <f aca="false">IF($B319&lt;Input!$C$25,($E319+$F319+$G319+$H319+$I319+$J319+$K319),0)</f>
        <v>-1364.81488887843</v>
      </c>
    </row>
    <row r="320" customFormat="false" ht="12.8" hidden="false" customHeight="false" outlineLevel="0" collapsed="false">
      <c r="A320" s="76" t="n">
        <v>316</v>
      </c>
      <c r="B320" s="77" t="n">
        <f aca="false">EOMONTH(Input!$C$7,A320)</f>
        <v>52535</v>
      </c>
      <c r="C320" s="76" t="n">
        <f aca="false">DATEDIF(Input!$C$23,$B320,"Y")</f>
        <v>66</v>
      </c>
      <c r="E320" s="78" t="n">
        <f aca="false">IF($B320&gt;Input!$C$31,0,Input!$C$26*(1+Input!$C$28/100)^(DATEDIF(Input!$C$7,$B320,"Y")))</f>
        <v>0</v>
      </c>
      <c r="F320" s="78" t="n">
        <f aca="false">-1*($E320*(Input!$C$10/100))</f>
        <v>-0</v>
      </c>
      <c r="G320" s="78" t="n">
        <f aca="false">-1*($E320*(Input!$C$11/100))</f>
        <v>-0</v>
      </c>
      <c r="H320" s="78" t="n">
        <f aca="false">IF($B320&lt;Input!$C$25,((Input!$C$29*(1+Input!$C$13/100)^(DATEDIF(Input!$C$7,$B320,"Y")))),0)</f>
        <v>-1364.81488887843</v>
      </c>
      <c r="I320" s="78" t="n">
        <f aca="false">IF($B320&gt;Input!$C$31,0,IF($E320*(Input!$C$35/100)&gt;(Input!$C$12/12),-1*(Input!$C$12/12),-1*$E320*(Input!$C$35/100)))</f>
        <v>0</v>
      </c>
      <c r="J320" s="78" t="n">
        <f aca="false">IF($B320&gt;Input!$C$31,0,(-1)*($E320+$H320+$I320)*(Input!$C$8/100))</f>
        <v>0</v>
      </c>
      <c r="K320" s="78" t="n">
        <f aca="false">IF($B320&gt;Input!$C$31,0,(-1)*($E320+$H320+$I320)*(Input!$C$9/100))</f>
        <v>0</v>
      </c>
      <c r="L320" s="78" t="n">
        <f aca="false">IF($B320&lt;Input!$C$25,($E320+$F320+$G320+$H320+$I320+$J320+$K320),0)</f>
        <v>-1364.81488887843</v>
      </c>
    </row>
    <row r="321" customFormat="false" ht="12.8" hidden="false" customHeight="false" outlineLevel="0" collapsed="false">
      <c r="A321" s="76" t="n">
        <v>317</v>
      </c>
      <c r="B321" s="77" t="n">
        <f aca="false">EOMONTH(Input!$C$7,A321)</f>
        <v>52565</v>
      </c>
      <c r="C321" s="76" t="n">
        <f aca="false">DATEDIF(Input!$C$23,$B321,"Y")</f>
        <v>66</v>
      </c>
      <c r="E321" s="78" t="n">
        <f aca="false">IF($B321&gt;Input!$C$31,0,Input!$C$26*(1+Input!$C$28/100)^(DATEDIF(Input!$C$7,$B321,"Y")))</f>
        <v>0</v>
      </c>
      <c r="F321" s="78" t="n">
        <f aca="false">-1*($E321*(Input!$C$10/100))</f>
        <v>-0</v>
      </c>
      <c r="G321" s="78" t="n">
        <f aca="false">-1*($E321*(Input!$C$11/100))</f>
        <v>-0</v>
      </c>
      <c r="H321" s="78" t="n">
        <f aca="false">IF($B321&lt;Input!$C$25,((Input!$C$29*(1+Input!$C$13/100)^(DATEDIF(Input!$C$7,$B321,"Y")))),0)</f>
        <v>-1364.81488887843</v>
      </c>
      <c r="I321" s="78" t="n">
        <f aca="false">IF($B321&gt;Input!$C$31,0,IF($E321*(Input!$C$35/100)&gt;(Input!$C$12/12),-1*(Input!$C$12/12),-1*$E321*(Input!$C$35/100)))</f>
        <v>0</v>
      </c>
      <c r="J321" s="78" t="n">
        <f aca="false">IF($B321&gt;Input!$C$31,0,(-1)*($E321+$H321+$I321)*(Input!$C$8/100))</f>
        <v>0</v>
      </c>
      <c r="K321" s="78" t="n">
        <f aca="false">IF($B321&gt;Input!$C$31,0,(-1)*($E321+$H321+$I321)*(Input!$C$9/100))</f>
        <v>0</v>
      </c>
      <c r="L321" s="78" t="n">
        <f aca="false">IF($B321&lt;Input!$C$25,($E321+$F321+$G321+$H321+$I321+$J321+$K321),0)</f>
        <v>-1364.81488887843</v>
      </c>
    </row>
    <row r="322" customFormat="false" ht="12.8" hidden="false" customHeight="false" outlineLevel="0" collapsed="false">
      <c r="A322" s="76" t="n">
        <v>318</v>
      </c>
      <c r="B322" s="77" t="n">
        <f aca="false">EOMONTH(Input!$C$7,A322)</f>
        <v>52596</v>
      </c>
      <c r="C322" s="76" t="n">
        <f aca="false">DATEDIF(Input!$C$23,$B322,"Y")</f>
        <v>66</v>
      </c>
      <c r="E322" s="78" t="n">
        <f aca="false">IF($B322&gt;Input!$C$31,0,Input!$C$26*(1+Input!$C$28/100)^(DATEDIF(Input!$C$7,$B322,"Y")))</f>
        <v>0</v>
      </c>
      <c r="F322" s="78" t="n">
        <f aca="false">-1*($E322*(Input!$C$10/100))</f>
        <v>-0</v>
      </c>
      <c r="G322" s="78" t="n">
        <f aca="false">-1*($E322*(Input!$C$11/100))</f>
        <v>-0</v>
      </c>
      <c r="H322" s="78" t="n">
        <f aca="false">IF($B322&lt;Input!$C$25,((Input!$C$29*(1+Input!$C$13/100)^(DATEDIF(Input!$C$7,$B322,"Y")))),0)</f>
        <v>-1364.81488887843</v>
      </c>
      <c r="I322" s="78" t="n">
        <f aca="false">IF($B322&gt;Input!$C$31,0,IF($E322*(Input!$C$35/100)&gt;(Input!$C$12/12),-1*(Input!$C$12/12),-1*$E322*(Input!$C$35/100)))</f>
        <v>0</v>
      </c>
      <c r="J322" s="78" t="n">
        <f aca="false">IF($B322&gt;Input!$C$31,0,(-1)*($E322+$H322+$I322)*(Input!$C$8/100))</f>
        <v>0</v>
      </c>
      <c r="K322" s="78" t="n">
        <f aca="false">IF($B322&gt;Input!$C$31,0,(-1)*($E322+$H322+$I322)*(Input!$C$9/100))</f>
        <v>0</v>
      </c>
      <c r="L322" s="78" t="n">
        <f aca="false">IF($B322&lt;Input!$C$25,($E322+$F322+$G322+$H322+$I322+$J322+$K322),0)</f>
        <v>-1364.81488887843</v>
      </c>
    </row>
    <row r="323" customFormat="false" ht="12.8" hidden="false" customHeight="false" outlineLevel="0" collapsed="false">
      <c r="A323" s="76" t="n">
        <v>319</v>
      </c>
      <c r="B323" s="77" t="n">
        <f aca="false">EOMONTH(Input!$C$7,A323)</f>
        <v>52627</v>
      </c>
      <c r="C323" s="76" t="n">
        <f aca="false">DATEDIF(Input!$C$23,$B323,"Y")</f>
        <v>66</v>
      </c>
      <c r="E323" s="78" t="n">
        <f aca="false">IF($B323&gt;Input!$C$31,0,Input!$C$26*(1+Input!$C$28/100)^(DATEDIF(Input!$C$7,$B323,"Y")))</f>
        <v>0</v>
      </c>
      <c r="F323" s="78" t="n">
        <f aca="false">-1*($E323*(Input!$C$10/100))</f>
        <v>-0</v>
      </c>
      <c r="G323" s="78" t="n">
        <f aca="false">-1*($E323*(Input!$C$11/100))</f>
        <v>-0</v>
      </c>
      <c r="H323" s="78" t="n">
        <f aca="false">IF($B323&lt;Input!$C$25,((Input!$C$29*(1+Input!$C$13/100)^(DATEDIF(Input!$C$7,$B323,"Y")))),0)</f>
        <v>-1364.81488887843</v>
      </c>
      <c r="I323" s="78" t="n">
        <f aca="false">IF($B323&gt;Input!$C$31,0,IF($E323*(Input!$C$35/100)&gt;(Input!$C$12/12),-1*(Input!$C$12/12),-1*$E323*(Input!$C$35/100)))</f>
        <v>0</v>
      </c>
      <c r="J323" s="78" t="n">
        <f aca="false">IF($B323&gt;Input!$C$31,0,(-1)*($E323+$H323+$I323)*(Input!$C$8/100))</f>
        <v>0</v>
      </c>
      <c r="K323" s="78" t="n">
        <f aca="false">IF($B323&gt;Input!$C$31,0,(-1)*($E323+$H323+$I323)*(Input!$C$9/100))</f>
        <v>0</v>
      </c>
      <c r="L323" s="78" t="n">
        <f aca="false">IF($B323&lt;Input!$C$25,($E323+$F323+$G323+$H323+$I323+$J323+$K323),0)</f>
        <v>-1364.81488887843</v>
      </c>
    </row>
    <row r="324" customFormat="false" ht="12.8" hidden="false" customHeight="false" outlineLevel="0" collapsed="false">
      <c r="A324" s="76" t="n">
        <v>320</v>
      </c>
      <c r="B324" s="77" t="n">
        <f aca="false">EOMONTH(Input!$C$7,A324)</f>
        <v>52656</v>
      </c>
      <c r="C324" s="76" t="n">
        <f aca="false">DATEDIF(Input!$C$23,$B324,"Y")</f>
        <v>66</v>
      </c>
      <c r="E324" s="78" t="n">
        <f aca="false">IF($B324&gt;Input!$C$31,0,Input!$C$26*(1+Input!$C$28/100)^(DATEDIF(Input!$C$7,$B324,"Y")))</f>
        <v>0</v>
      </c>
      <c r="F324" s="78" t="n">
        <f aca="false">-1*($E324*(Input!$C$10/100))</f>
        <v>-0</v>
      </c>
      <c r="G324" s="78" t="n">
        <f aca="false">-1*($E324*(Input!$C$11/100))</f>
        <v>-0</v>
      </c>
      <c r="H324" s="78" t="n">
        <f aca="false">IF($B324&lt;Input!$C$25,((Input!$C$29*(1+Input!$C$13/100)^(DATEDIF(Input!$C$7,$B324,"Y")))),0)</f>
        <v>-1364.81488887843</v>
      </c>
      <c r="I324" s="78" t="n">
        <f aca="false">IF($B324&gt;Input!$C$31,0,IF($E324*(Input!$C$35/100)&gt;(Input!$C$12/12),-1*(Input!$C$12/12),-1*$E324*(Input!$C$35/100)))</f>
        <v>0</v>
      </c>
      <c r="J324" s="78" t="n">
        <f aca="false">IF($B324&gt;Input!$C$31,0,(-1)*($E324+$H324+$I324)*(Input!$C$8/100))</f>
        <v>0</v>
      </c>
      <c r="K324" s="78" t="n">
        <f aca="false">IF($B324&gt;Input!$C$31,0,(-1)*($E324+$H324+$I324)*(Input!$C$9/100))</f>
        <v>0</v>
      </c>
      <c r="L324" s="78" t="n">
        <f aca="false">IF($B324&lt;Input!$C$25,($E324+$F324+$G324+$H324+$I324+$J324+$K324),0)</f>
        <v>-1364.81488887843</v>
      </c>
    </row>
    <row r="325" customFormat="false" ht="12.8" hidden="false" customHeight="false" outlineLevel="0" collapsed="false">
      <c r="A325" s="76" t="n">
        <v>321</v>
      </c>
      <c r="B325" s="77" t="n">
        <f aca="false">EOMONTH(Input!$C$7,A325)</f>
        <v>52687</v>
      </c>
      <c r="C325" s="76" t="n">
        <f aca="false">DATEDIF(Input!$C$23,$B325,"Y")</f>
        <v>66</v>
      </c>
      <c r="E325" s="78" t="n">
        <f aca="false">IF($B325&gt;Input!$C$31,0,Input!$C$26*(1+Input!$C$28/100)^(DATEDIF(Input!$C$7,$B325,"Y")))</f>
        <v>0</v>
      </c>
      <c r="F325" s="78" t="n">
        <f aca="false">-1*($E325*(Input!$C$10/100))</f>
        <v>-0</v>
      </c>
      <c r="G325" s="78" t="n">
        <f aca="false">-1*($E325*(Input!$C$11/100))</f>
        <v>-0</v>
      </c>
      <c r="H325" s="78" t="n">
        <f aca="false">IF($B325&lt;Input!$C$25,((Input!$C$29*(1+Input!$C$13/100)^(DATEDIF(Input!$C$7,$B325,"Y")))),0)</f>
        <v>-1364.81488887843</v>
      </c>
      <c r="I325" s="78" t="n">
        <f aca="false">IF($B325&gt;Input!$C$31,0,IF($E325*(Input!$C$35/100)&gt;(Input!$C$12/12),-1*(Input!$C$12/12),-1*$E325*(Input!$C$35/100)))</f>
        <v>0</v>
      </c>
      <c r="J325" s="78" t="n">
        <f aca="false">IF($B325&gt;Input!$C$31,0,(-1)*($E325+$H325+$I325)*(Input!$C$8/100))</f>
        <v>0</v>
      </c>
      <c r="K325" s="78" t="n">
        <f aca="false">IF($B325&gt;Input!$C$31,0,(-1)*($E325+$H325+$I325)*(Input!$C$9/100))</f>
        <v>0</v>
      </c>
      <c r="L325" s="78" t="n">
        <f aca="false">IF($B325&lt;Input!$C$25,($E325+$F325+$G325+$H325+$I325+$J325+$K325),0)</f>
        <v>-1364.81488887843</v>
      </c>
    </row>
    <row r="326" customFormat="false" ht="12.8" hidden="false" customHeight="false" outlineLevel="0" collapsed="false">
      <c r="A326" s="76" t="n">
        <v>322</v>
      </c>
      <c r="B326" s="77" t="n">
        <f aca="false">EOMONTH(Input!$C$7,A326)</f>
        <v>52717</v>
      </c>
      <c r="C326" s="76" t="n">
        <f aca="false">DATEDIF(Input!$C$23,$B326,"Y")</f>
        <v>66</v>
      </c>
      <c r="E326" s="78" t="n">
        <f aca="false">IF($B326&gt;Input!$C$31,0,Input!$C$26*(1+Input!$C$28/100)^(DATEDIF(Input!$C$7,$B326,"Y")))</f>
        <v>0</v>
      </c>
      <c r="F326" s="78" t="n">
        <f aca="false">-1*($E326*(Input!$C$10/100))</f>
        <v>-0</v>
      </c>
      <c r="G326" s="78" t="n">
        <f aca="false">-1*($E326*(Input!$C$11/100))</f>
        <v>-0</v>
      </c>
      <c r="H326" s="78" t="n">
        <f aca="false">IF($B326&lt;Input!$C$25,((Input!$C$29*(1+Input!$C$13/100)^(DATEDIF(Input!$C$7,$B326,"Y")))),0)</f>
        <v>-1364.81488887843</v>
      </c>
      <c r="I326" s="78" t="n">
        <f aca="false">IF($B326&gt;Input!$C$31,0,IF($E326*(Input!$C$35/100)&gt;(Input!$C$12/12),-1*(Input!$C$12/12),-1*$E326*(Input!$C$35/100)))</f>
        <v>0</v>
      </c>
      <c r="J326" s="78" t="n">
        <f aca="false">IF($B326&gt;Input!$C$31,0,(-1)*($E326+$H326+$I326)*(Input!$C$8/100))</f>
        <v>0</v>
      </c>
      <c r="K326" s="78" t="n">
        <f aca="false">IF($B326&gt;Input!$C$31,0,(-1)*($E326+$H326+$I326)*(Input!$C$9/100))</f>
        <v>0</v>
      </c>
      <c r="L326" s="78" t="n">
        <f aca="false">IF($B326&lt;Input!$C$25,($E326+$F326+$G326+$H326+$I326+$J326+$K326),0)</f>
        <v>-1364.81488887843</v>
      </c>
    </row>
    <row r="327" customFormat="false" ht="12.8" hidden="false" customHeight="false" outlineLevel="0" collapsed="false">
      <c r="A327" s="76" t="n">
        <v>323</v>
      </c>
      <c r="B327" s="77" t="n">
        <f aca="false">EOMONTH(Input!$C$7,A327)</f>
        <v>52748</v>
      </c>
      <c r="C327" s="76" t="n">
        <f aca="false">DATEDIF(Input!$C$23,$B327,"Y")</f>
        <v>67</v>
      </c>
      <c r="E327" s="78" t="n">
        <f aca="false">IF($B327&gt;Input!$C$31,0,Input!$C$26*(1+Input!$C$28/100)^(DATEDIF(Input!$C$7,$B327,"Y")))</f>
        <v>0</v>
      </c>
      <c r="F327" s="78" t="n">
        <f aca="false">-1*($E327*(Input!$C$10/100))</f>
        <v>-0</v>
      </c>
      <c r="G327" s="78" t="n">
        <f aca="false">-1*($E327*(Input!$C$11/100))</f>
        <v>-0</v>
      </c>
      <c r="H327" s="78" t="n">
        <f aca="false">IF($B327&lt;Input!$C$25,((Input!$C$29*(1+Input!$C$13/100)^(DATEDIF(Input!$C$7,$B327,"Y")))),0)</f>
        <v>-1364.81488887843</v>
      </c>
      <c r="I327" s="78" t="n">
        <f aca="false">IF($B327&gt;Input!$C$31,0,IF($E327*(Input!$C$35/100)&gt;(Input!$C$12/12),-1*(Input!$C$12/12),-1*$E327*(Input!$C$35/100)))</f>
        <v>0</v>
      </c>
      <c r="J327" s="78" t="n">
        <f aca="false">IF($B327&gt;Input!$C$31,0,(-1)*($E327+$H327+$I327)*(Input!$C$8/100))</f>
        <v>0</v>
      </c>
      <c r="K327" s="78" t="n">
        <f aca="false">IF($B327&gt;Input!$C$31,0,(-1)*($E327+$H327+$I327)*(Input!$C$9/100))</f>
        <v>0</v>
      </c>
      <c r="L327" s="78" t="n">
        <f aca="false">IF($B327&lt;Input!$C$25,($E327+$F327+$G327+$H327+$I327+$J327+$K327),0)</f>
        <v>-1364.81488887843</v>
      </c>
    </row>
    <row r="328" customFormat="false" ht="12.8" hidden="false" customHeight="false" outlineLevel="0" collapsed="false">
      <c r="A328" s="76" t="n">
        <v>324</v>
      </c>
      <c r="B328" s="77" t="n">
        <f aca="false">EOMONTH(Input!$C$7,A328)</f>
        <v>52778</v>
      </c>
      <c r="C328" s="76" t="n">
        <f aca="false">DATEDIF(Input!$C$23,$B328,"Y")</f>
        <v>67</v>
      </c>
      <c r="E328" s="78" t="n">
        <f aca="false">IF($B328&gt;Input!$C$31,0,Input!$C$26*(1+Input!$C$28/100)^(DATEDIF(Input!$C$7,$B328,"Y")))</f>
        <v>0</v>
      </c>
      <c r="F328" s="78" t="n">
        <f aca="false">-1*($E328*(Input!$C$10/100))</f>
        <v>-0</v>
      </c>
      <c r="G328" s="78" t="n">
        <f aca="false">-1*($E328*(Input!$C$11/100))</f>
        <v>-0</v>
      </c>
      <c r="H328" s="78" t="n">
        <f aca="false">IF($B328&lt;Input!$C$25,((Input!$C$29*(1+Input!$C$13/100)^(DATEDIF(Input!$C$7,$B328,"Y")))),0)</f>
        <v>-1446.70378221114</v>
      </c>
      <c r="I328" s="78" t="n">
        <f aca="false">IF($B328&gt;Input!$C$31,0,IF($E328*(Input!$C$35/100)&gt;(Input!$C$12/12),-1*(Input!$C$12/12),-1*$E328*(Input!$C$35/100)))</f>
        <v>0</v>
      </c>
      <c r="J328" s="78" t="n">
        <f aca="false">IF($B328&gt;Input!$C$31,0,(-1)*($E328+$H328+$I328)*(Input!$C$8/100))</f>
        <v>0</v>
      </c>
      <c r="K328" s="78" t="n">
        <f aca="false">IF($B328&gt;Input!$C$31,0,(-1)*($E328+$H328+$I328)*(Input!$C$9/100))</f>
        <v>0</v>
      </c>
      <c r="L328" s="78" t="n">
        <f aca="false">IF($B328&lt;Input!$C$25,($E328+$F328+$G328+$H328+$I328+$J328+$K328),0)</f>
        <v>-1446.70378221114</v>
      </c>
    </row>
    <row r="329" customFormat="false" ht="12.8" hidden="false" customHeight="false" outlineLevel="0" collapsed="false">
      <c r="A329" s="76" t="n">
        <v>325</v>
      </c>
      <c r="B329" s="77" t="n">
        <f aca="false">EOMONTH(Input!$C$7,A329)</f>
        <v>52809</v>
      </c>
      <c r="C329" s="76" t="n">
        <f aca="false">DATEDIF(Input!$C$23,$B329,"Y")</f>
        <v>67</v>
      </c>
      <c r="E329" s="78" t="n">
        <f aca="false">IF($B329&gt;Input!$C$31,0,Input!$C$26*(1+Input!$C$28/100)^(DATEDIF(Input!$C$7,$B329,"Y")))</f>
        <v>0</v>
      </c>
      <c r="F329" s="78" t="n">
        <f aca="false">-1*($E329*(Input!$C$10/100))</f>
        <v>-0</v>
      </c>
      <c r="G329" s="78" t="n">
        <f aca="false">-1*($E329*(Input!$C$11/100))</f>
        <v>-0</v>
      </c>
      <c r="H329" s="78" t="n">
        <f aca="false">IF($B329&lt;Input!$C$25,((Input!$C$29*(1+Input!$C$13/100)^(DATEDIF(Input!$C$7,$B329,"Y")))),0)</f>
        <v>-1446.70378221114</v>
      </c>
      <c r="I329" s="78" t="n">
        <f aca="false">IF($B329&gt;Input!$C$31,0,IF($E329*(Input!$C$35/100)&gt;(Input!$C$12/12),-1*(Input!$C$12/12),-1*$E329*(Input!$C$35/100)))</f>
        <v>0</v>
      </c>
      <c r="J329" s="78" t="n">
        <f aca="false">IF($B329&gt;Input!$C$31,0,(-1)*($E329+$H329+$I329)*(Input!$C$8/100))</f>
        <v>0</v>
      </c>
      <c r="K329" s="78" t="n">
        <f aca="false">IF($B329&gt;Input!$C$31,0,(-1)*($E329+$H329+$I329)*(Input!$C$9/100))</f>
        <v>0</v>
      </c>
      <c r="L329" s="78" t="n">
        <f aca="false">IF($B329&lt;Input!$C$25,($E329+$F329+$G329+$H329+$I329+$J329+$K329),0)</f>
        <v>-1446.70378221114</v>
      </c>
    </row>
    <row r="330" customFormat="false" ht="12.8" hidden="false" customHeight="false" outlineLevel="0" collapsed="false">
      <c r="A330" s="76" t="n">
        <v>326</v>
      </c>
      <c r="B330" s="77" t="n">
        <f aca="false">EOMONTH(Input!$C$7,A330)</f>
        <v>52840</v>
      </c>
      <c r="C330" s="76" t="n">
        <f aca="false">DATEDIF(Input!$C$23,$B330,"Y")</f>
        <v>67</v>
      </c>
      <c r="E330" s="78" t="n">
        <f aca="false">IF($B330&gt;Input!$C$31,0,Input!$C$26*(1+Input!$C$28/100)^(DATEDIF(Input!$C$7,$B330,"Y")))</f>
        <v>0</v>
      </c>
      <c r="F330" s="78" t="n">
        <f aca="false">-1*($E330*(Input!$C$10/100))</f>
        <v>-0</v>
      </c>
      <c r="G330" s="78" t="n">
        <f aca="false">-1*($E330*(Input!$C$11/100))</f>
        <v>-0</v>
      </c>
      <c r="H330" s="78" t="n">
        <f aca="false">IF($B330&lt;Input!$C$25,((Input!$C$29*(1+Input!$C$13/100)^(DATEDIF(Input!$C$7,$B330,"Y")))),0)</f>
        <v>-1446.70378221114</v>
      </c>
      <c r="I330" s="78" t="n">
        <f aca="false">IF($B330&gt;Input!$C$31,0,IF($E330*(Input!$C$35/100)&gt;(Input!$C$12/12),-1*(Input!$C$12/12),-1*$E330*(Input!$C$35/100)))</f>
        <v>0</v>
      </c>
      <c r="J330" s="78" t="n">
        <f aca="false">IF($B330&gt;Input!$C$31,0,(-1)*($E330+$H330+$I330)*(Input!$C$8/100))</f>
        <v>0</v>
      </c>
      <c r="K330" s="78" t="n">
        <f aca="false">IF($B330&gt;Input!$C$31,0,(-1)*($E330+$H330+$I330)*(Input!$C$9/100))</f>
        <v>0</v>
      </c>
      <c r="L330" s="78" t="n">
        <f aca="false">IF($B330&lt;Input!$C$25,($E330+$F330+$G330+$H330+$I330+$J330+$K330),0)</f>
        <v>-1446.70378221114</v>
      </c>
    </row>
    <row r="331" customFormat="false" ht="12.8" hidden="false" customHeight="false" outlineLevel="0" collapsed="false">
      <c r="A331" s="76" t="n">
        <v>327</v>
      </c>
      <c r="B331" s="77" t="n">
        <f aca="false">EOMONTH(Input!$C$7,A331)</f>
        <v>52870</v>
      </c>
      <c r="C331" s="76" t="n">
        <f aca="false">DATEDIF(Input!$C$23,$B331,"Y")</f>
        <v>67</v>
      </c>
      <c r="E331" s="78" t="n">
        <f aca="false">IF($B331&gt;Input!$C$31,0,Input!$C$26*(1+Input!$C$28/100)^(DATEDIF(Input!$C$7,$B331,"Y")))</f>
        <v>0</v>
      </c>
      <c r="F331" s="78" t="n">
        <f aca="false">-1*($E331*(Input!$C$10/100))</f>
        <v>-0</v>
      </c>
      <c r="G331" s="78" t="n">
        <f aca="false">-1*($E331*(Input!$C$11/100))</f>
        <v>-0</v>
      </c>
      <c r="H331" s="78" t="n">
        <f aca="false">IF($B331&lt;Input!$C$25,((Input!$C$29*(1+Input!$C$13/100)^(DATEDIF(Input!$C$7,$B331,"Y")))),0)</f>
        <v>-1446.70378221114</v>
      </c>
      <c r="I331" s="78" t="n">
        <f aca="false">IF($B331&gt;Input!$C$31,0,IF($E331*(Input!$C$35/100)&gt;(Input!$C$12/12),-1*(Input!$C$12/12),-1*$E331*(Input!$C$35/100)))</f>
        <v>0</v>
      </c>
      <c r="J331" s="78" t="n">
        <f aca="false">IF($B331&gt;Input!$C$31,0,(-1)*($E331+$H331+$I331)*(Input!$C$8/100))</f>
        <v>0</v>
      </c>
      <c r="K331" s="78" t="n">
        <f aca="false">IF($B331&gt;Input!$C$31,0,(-1)*($E331+$H331+$I331)*(Input!$C$9/100))</f>
        <v>0</v>
      </c>
      <c r="L331" s="78" t="n">
        <f aca="false">IF($B331&lt;Input!$C$25,($E331+$F331+$G331+$H331+$I331+$J331+$K331),0)</f>
        <v>-1446.70378221114</v>
      </c>
    </row>
    <row r="332" customFormat="false" ht="12.8" hidden="false" customHeight="false" outlineLevel="0" collapsed="false">
      <c r="A332" s="76" t="n">
        <v>328</v>
      </c>
      <c r="B332" s="77" t="n">
        <f aca="false">EOMONTH(Input!$C$7,A332)</f>
        <v>52901</v>
      </c>
      <c r="C332" s="76" t="n">
        <f aca="false">DATEDIF(Input!$C$23,$B332,"Y")</f>
        <v>67</v>
      </c>
      <c r="E332" s="78" t="n">
        <f aca="false">IF($B332&gt;Input!$C$31,0,Input!$C$26*(1+Input!$C$28/100)^(DATEDIF(Input!$C$7,$B332,"Y")))</f>
        <v>0</v>
      </c>
      <c r="F332" s="78" t="n">
        <f aca="false">-1*($E332*(Input!$C$10/100))</f>
        <v>-0</v>
      </c>
      <c r="G332" s="78" t="n">
        <f aca="false">-1*($E332*(Input!$C$11/100))</f>
        <v>-0</v>
      </c>
      <c r="H332" s="78" t="n">
        <f aca="false">IF($B332&lt;Input!$C$25,((Input!$C$29*(1+Input!$C$13/100)^(DATEDIF(Input!$C$7,$B332,"Y")))),0)</f>
        <v>-1446.70378221114</v>
      </c>
      <c r="I332" s="78" t="n">
        <f aca="false">IF($B332&gt;Input!$C$31,0,IF($E332*(Input!$C$35/100)&gt;(Input!$C$12/12),-1*(Input!$C$12/12),-1*$E332*(Input!$C$35/100)))</f>
        <v>0</v>
      </c>
      <c r="J332" s="78" t="n">
        <f aca="false">IF($B332&gt;Input!$C$31,0,(-1)*($E332+$H332+$I332)*(Input!$C$8/100))</f>
        <v>0</v>
      </c>
      <c r="K332" s="78" t="n">
        <f aca="false">IF($B332&gt;Input!$C$31,0,(-1)*($E332+$H332+$I332)*(Input!$C$9/100))</f>
        <v>0</v>
      </c>
      <c r="L332" s="78" t="n">
        <f aca="false">IF($B332&lt;Input!$C$25,($E332+$F332+$G332+$H332+$I332+$J332+$K332),0)</f>
        <v>-1446.70378221114</v>
      </c>
    </row>
    <row r="333" customFormat="false" ht="12.8" hidden="false" customHeight="false" outlineLevel="0" collapsed="false">
      <c r="A333" s="76" t="n">
        <v>329</v>
      </c>
      <c r="B333" s="77" t="n">
        <f aca="false">EOMONTH(Input!$C$7,A333)</f>
        <v>52931</v>
      </c>
      <c r="C333" s="76" t="n">
        <f aca="false">DATEDIF(Input!$C$23,$B333,"Y")</f>
        <v>67</v>
      </c>
      <c r="E333" s="78" t="n">
        <f aca="false">IF($B333&gt;Input!$C$31,0,Input!$C$26*(1+Input!$C$28/100)^(DATEDIF(Input!$C$7,$B333,"Y")))</f>
        <v>0</v>
      </c>
      <c r="F333" s="78" t="n">
        <f aca="false">-1*($E333*(Input!$C$10/100))</f>
        <v>-0</v>
      </c>
      <c r="G333" s="78" t="n">
        <f aca="false">-1*($E333*(Input!$C$11/100))</f>
        <v>-0</v>
      </c>
      <c r="H333" s="78" t="n">
        <f aca="false">IF($B333&lt;Input!$C$25,((Input!$C$29*(1+Input!$C$13/100)^(DATEDIF(Input!$C$7,$B333,"Y")))),0)</f>
        <v>-1446.70378221114</v>
      </c>
      <c r="I333" s="78" t="n">
        <f aca="false">IF($B333&gt;Input!$C$31,0,IF($E333*(Input!$C$35/100)&gt;(Input!$C$12/12),-1*(Input!$C$12/12),-1*$E333*(Input!$C$35/100)))</f>
        <v>0</v>
      </c>
      <c r="J333" s="78" t="n">
        <f aca="false">IF($B333&gt;Input!$C$31,0,(-1)*($E333+$H333+$I333)*(Input!$C$8/100))</f>
        <v>0</v>
      </c>
      <c r="K333" s="78" t="n">
        <f aca="false">IF($B333&gt;Input!$C$31,0,(-1)*($E333+$H333+$I333)*(Input!$C$9/100))</f>
        <v>0</v>
      </c>
      <c r="L333" s="78" t="n">
        <f aca="false">IF($B333&lt;Input!$C$25,($E333+$F333+$G333+$H333+$I333+$J333+$K333),0)</f>
        <v>-1446.70378221114</v>
      </c>
    </row>
    <row r="334" customFormat="false" ht="12.8" hidden="false" customHeight="false" outlineLevel="0" collapsed="false">
      <c r="A334" s="76" t="n">
        <v>330</v>
      </c>
      <c r="B334" s="77" t="n">
        <f aca="false">EOMONTH(Input!$C$7,A334)</f>
        <v>52962</v>
      </c>
      <c r="C334" s="76" t="n">
        <f aca="false">DATEDIF(Input!$C$23,$B334,"Y")</f>
        <v>67</v>
      </c>
      <c r="E334" s="78" t="n">
        <f aca="false">IF($B334&gt;Input!$C$31,0,Input!$C$26*(1+Input!$C$28/100)^(DATEDIF(Input!$C$7,$B334,"Y")))</f>
        <v>0</v>
      </c>
      <c r="F334" s="78" t="n">
        <f aca="false">-1*($E334*(Input!$C$10/100))</f>
        <v>-0</v>
      </c>
      <c r="G334" s="78" t="n">
        <f aca="false">-1*($E334*(Input!$C$11/100))</f>
        <v>-0</v>
      </c>
      <c r="H334" s="78" t="n">
        <f aca="false">IF($B334&lt;Input!$C$25,((Input!$C$29*(1+Input!$C$13/100)^(DATEDIF(Input!$C$7,$B334,"Y")))),0)</f>
        <v>-1446.70378221114</v>
      </c>
      <c r="I334" s="78" t="n">
        <f aca="false">IF($B334&gt;Input!$C$31,0,IF($E334*(Input!$C$35/100)&gt;(Input!$C$12/12),-1*(Input!$C$12/12),-1*$E334*(Input!$C$35/100)))</f>
        <v>0</v>
      </c>
      <c r="J334" s="78" t="n">
        <f aca="false">IF($B334&gt;Input!$C$31,0,(-1)*($E334+$H334+$I334)*(Input!$C$8/100))</f>
        <v>0</v>
      </c>
      <c r="K334" s="78" t="n">
        <f aca="false">IF($B334&gt;Input!$C$31,0,(-1)*($E334+$H334+$I334)*(Input!$C$9/100))</f>
        <v>0</v>
      </c>
      <c r="L334" s="78" t="n">
        <f aca="false">IF($B334&lt;Input!$C$25,($E334+$F334+$G334+$H334+$I334+$J334+$K334),0)</f>
        <v>-1446.70378221114</v>
      </c>
    </row>
    <row r="335" customFormat="false" ht="12.8" hidden="false" customHeight="false" outlineLevel="0" collapsed="false">
      <c r="A335" s="76" t="n">
        <v>331</v>
      </c>
      <c r="B335" s="77" t="n">
        <f aca="false">EOMONTH(Input!$C$7,A335)</f>
        <v>52993</v>
      </c>
      <c r="C335" s="76" t="n">
        <f aca="false">DATEDIF(Input!$C$23,$B335,"Y")</f>
        <v>67</v>
      </c>
      <c r="E335" s="78" t="n">
        <f aca="false">IF($B335&gt;Input!$C$31,0,Input!$C$26*(1+Input!$C$28/100)^(DATEDIF(Input!$C$7,$B335,"Y")))</f>
        <v>0</v>
      </c>
      <c r="F335" s="78" t="n">
        <f aca="false">-1*($E335*(Input!$C$10/100))</f>
        <v>-0</v>
      </c>
      <c r="G335" s="78" t="n">
        <f aca="false">-1*($E335*(Input!$C$11/100))</f>
        <v>-0</v>
      </c>
      <c r="H335" s="78" t="n">
        <f aca="false">IF($B335&lt;Input!$C$25,((Input!$C$29*(1+Input!$C$13/100)^(DATEDIF(Input!$C$7,$B335,"Y")))),0)</f>
        <v>-1446.70378221114</v>
      </c>
      <c r="I335" s="78" t="n">
        <f aca="false">IF($B335&gt;Input!$C$31,0,IF($E335*(Input!$C$35/100)&gt;(Input!$C$12/12),-1*(Input!$C$12/12),-1*$E335*(Input!$C$35/100)))</f>
        <v>0</v>
      </c>
      <c r="J335" s="78" t="n">
        <f aca="false">IF($B335&gt;Input!$C$31,0,(-1)*($E335+$H335+$I335)*(Input!$C$8/100))</f>
        <v>0</v>
      </c>
      <c r="K335" s="78" t="n">
        <f aca="false">IF($B335&gt;Input!$C$31,0,(-1)*($E335+$H335+$I335)*(Input!$C$9/100))</f>
        <v>0</v>
      </c>
      <c r="L335" s="78" t="n">
        <f aca="false">IF($B335&lt;Input!$C$25,($E335+$F335+$G335+$H335+$I335+$J335+$K335),0)</f>
        <v>-1446.70378221114</v>
      </c>
    </row>
    <row r="336" customFormat="false" ht="12.8" hidden="false" customHeight="false" outlineLevel="0" collapsed="false">
      <c r="A336" s="76" t="n">
        <v>332</v>
      </c>
      <c r="B336" s="77" t="n">
        <f aca="false">EOMONTH(Input!$C$7,A336)</f>
        <v>53021</v>
      </c>
      <c r="C336" s="76" t="n">
        <f aca="false">DATEDIF(Input!$C$23,$B336,"Y")</f>
        <v>67</v>
      </c>
      <c r="E336" s="78" t="n">
        <f aca="false">IF($B336&gt;Input!$C$31,0,Input!$C$26*(1+Input!$C$28/100)^(DATEDIF(Input!$C$7,$B336,"Y")))</f>
        <v>0</v>
      </c>
      <c r="F336" s="78" t="n">
        <f aca="false">-1*($E336*(Input!$C$10/100))</f>
        <v>-0</v>
      </c>
      <c r="G336" s="78" t="n">
        <f aca="false">-1*($E336*(Input!$C$11/100))</f>
        <v>-0</v>
      </c>
      <c r="H336" s="78" t="n">
        <f aca="false">IF($B336&lt;Input!$C$25,((Input!$C$29*(1+Input!$C$13/100)^(DATEDIF(Input!$C$7,$B336,"Y")))),0)</f>
        <v>-1446.70378221114</v>
      </c>
      <c r="I336" s="78" t="n">
        <f aca="false">IF($B336&gt;Input!$C$31,0,IF($E336*(Input!$C$35/100)&gt;(Input!$C$12/12),-1*(Input!$C$12/12),-1*$E336*(Input!$C$35/100)))</f>
        <v>0</v>
      </c>
      <c r="J336" s="78" t="n">
        <f aca="false">IF($B336&gt;Input!$C$31,0,(-1)*($E336+$H336+$I336)*(Input!$C$8/100))</f>
        <v>0</v>
      </c>
      <c r="K336" s="78" t="n">
        <f aca="false">IF($B336&gt;Input!$C$31,0,(-1)*($E336+$H336+$I336)*(Input!$C$9/100))</f>
        <v>0</v>
      </c>
      <c r="L336" s="78" t="n">
        <f aca="false">IF($B336&lt;Input!$C$25,($E336+$F336+$G336+$H336+$I336+$J336+$K336),0)</f>
        <v>-1446.70378221114</v>
      </c>
    </row>
    <row r="337" customFormat="false" ht="12.8" hidden="false" customHeight="false" outlineLevel="0" collapsed="false">
      <c r="A337" s="76" t="n">
        <v>333</v>
      </c>
      <c r="B337" s="77" t="n">
        <f aca="false">EOMONTH(Input!$C$7,A337)</f>
        <v>53052</v>
      </c>
      <c r="C337" s="76" t="n">
        <f aca="false">DATEDIF(Input!$C$23,$B337,"Y")</f>
        <v>67</v>
      </c>
      <c r="E337" s="78" t="n">
        <f aca="false">IF($B337&gt;Input!$C$31,0,Input!$C$26*(1+Input!$C$28/100)^(DATEDIF(Input!$C$7,$B337,"Y")))</f>
        <v>0</v>
      </c>
      <c r="F337" s="78" t="n">
        <f aca="false">-1*($E337*(Input!$C$10/100))</f>
        <v>-0</v>
      </c>
      <c r="G337" s="78" t="n">
        <f aca="false">-1*($E337*(Input!$C$11/100))</f>
        <v>-0</v>
      </c>
      <c r="H337" s="78" t="n">
        <f aca="false">IF($B337&lt;Input!$C$25,((Input!$C$29*(1+Input!$C$13/100)^(DATEDIF(Input!$C$7,$B337,"Y")))),0)</f>
        <v>-1446.70378221114</v>
      </c>
      <c r="I337" s="78" t="n">
        <f aca="false">IF($B337&gt;Input!$C$31,0,IF($E337*(Input!$C$35/100)&gt;(Input!$C$12/12),-1*(Input!$C$12/12),-1*$E337*(Input!$C$35/100)))</f>
        <v>0</v>
      </c>
      <c r="J337" s="78" t="n">
        <f aca="false">IF($B337&gt;Input!$C$31,0,(-1)*($E337+$H337+$I337)*(Input!$C$8/100))</f>
        <v>0</v>
      </c>
      <c r="K337" s="78" t="n">
        <f aca="false">IF($B337&gt;Input!$C$31,0,(-1)*($E337+$H337+$I337)*(Input!$C$9/100))</f>
        <v>0</v>
      </c>
      <c r="L337" s="78" t="n">
        <f aca="false">IF($B337&lt;Input!$C$25,($E337+$F337+$G337+$H337+$I337+$J337+$K337),0)</f>
        <v>-1446.70378221114</v>
      </c>
    </row>
    <row r="338" customFormat="false" ht="12.8" hidden="false" customHeight="false" outlineLevel="0" collapsed="false">
      <c r="A338" s="76" t="n">
        <v>334</v>
      </c>
      <c r="B338" s="77" t="n">
        <f aca="false">EOMONTH(Input!$C$7,A338)</f>
        <v>53082</v>
      </c>
      <c r="C338" s="76" t="n">
        <f aca="false">DATEDIF(Input!$C$23,$B338,"Y")</f>
        <v>67</v>
      </c>
      <c r="E338" s="78" t="n">
        <f aca="false">IF($B338&gt;Input!$C$31,0,Input!$C$26*(1+Input!$C$28/100)^(DATEDIF(Input!$C$7,$B338,"Y")))</f>
        <v>0</v>
      </c>
      <c r="F338" s="78" t="n">
        <f aca="false">-1*($E338*(Input!$C$10/100))</f>
        <v>-0</v>
      </c>
      <c r="G338" s="78" t="n">
        <f aca="false">-1*($E338*(Input!$C$11/100))</f>
        <v>-0</v>
      </c>
      <c r="H338" s="78" t="n">
        <f aca="false">IF($B338&lt;Input!$C$25,((Input!$C$29*(1+Input!$C$13/100)^(DATEDIF(Input!$C$7,$B338,"Y")))),0)</f>
        <v>-1446.70378221114</v>
      </c>
      <c r="I338" s="78" t="n">
        <f aca="false">IF($B338&gt;Input!$C$31,0,IF($E338*(Input!$C$35/100)&gt;(Input!$C$12/12),-1*(Input!$C$12/12),-1*$E338*(Input!$C$35/100)))</f>
        <v>0</v>
      </c>
      <c r="J338" s="78" t="n">
        <f aca="false">IF($B338&gt;Input!$C$31,0,(-1)*($E338+$H338+$I338)*(Input!$C$8/100))</f>
        <v>0</v>
      </c>
      <c r="K338" s="78" t="n">
        <f aca="false">IF($B338&gt;Input!$C$31,0,(-1)*($E338+$H338+$I338)*(Input!$C$9/100))</f>
        <v>0</v>
      </c>
      <c r="L338" s="78" t="n">
        <f aca="false">IF($B338&lt;Input!$C$25,($E338+$F338+$G338+$H338+$I338+$J338+$K338),0)</f>
        <v>-1446.70378221114</v>
      </c>
    </row>
    <row r="339" customFormat="false" ht="12.8" hidden="false" customHeight="false" outlineLevel="0" collapsed="false">
      <c r="A339" s="76" t="n">
        <v>335</v>
      </c>
      <c r="B339" s="77" t="n">
        <f aca="false">EOMONTH(Input!$C$7,A339)</f>
        <v>53113</v>
      </c>
      <c r="C339" s="76" t="n">
        <f aca="false">DATEDIF(Input!$C$23,$B339,"Y")</f>
        <v>68</v>
      </c>
      <c r="E339" s="78" t="n">
        <f aca="false">IF($B339&gt;Input!$C$31,0,Input!$C$26*(1+Input!$C$28/100)^(DATEDIF(Input!$C$7,$B339,"Y")))</f>
        <v>0</v>
      </c>
      <c r="F339" s="78" t="n">
        <f aca="false">-1*($E339*(Input!$C$10/100))</f>
        <v>-0</v>
      </c>
      <c r="G339" s="78" t="n">
        <f aca="false">-1*($E339*(Input!$C$11/100))</f>
        <v>-0</v>
      </c>
      <c r="H339" s="78" t="n">
        <f aca="false">IF($B339&lt;Input!$C$25,((Input!$C$29*(1+Input!$C$13/100)^(DATEDIF(Input!$C$7,$B339,"Y")))),0)</f>
        <v>-1446.70378221114</v>
      </c>
      <c r="I339" s="78" t="n">
        <f aca="false">IF($B339&gt;Input!$C$31,0,IF($E339*(Input!$C$35/100)&gt;(Input!$C$12/12),-1*(Input!$C$12/12),-1*$E339*(Input!$C$35/100)))</f>
        <v>0</v>
      </c>
      <c r="J339" s="78" t="n">
        <f aca="false">IF($B339&gt;Input!$C$31,0,(-1)*($E339+$H339+$I339)*(Input!$C$8/100))</f>
        <v>0</v>
      </c>
      <c r="K339" s="78" t="n">
        <f aca="false">IF($B339&gt;Input!$C$31,0,(-1)*($E339+$H339+$I339)*(Input!$C$9/100))</f>
        <v>0</v>
      </c>
      <c r="L339" s="78" t="n">
        <f aca="false">IF($B339&lt;Input!$C$25,($E339+$F339+$G339+$H339+$I339+$J339+$K339),0)</f>
        <v>-1446.70378221114</v>
      </c>
    </row>
    <row r="340" customFormat="false" ht="12.8" hidden="false" customHeight="false" outlineLevel="0" collapsed="false">
      <c r="A340" s="76" t="n">
        <v>336</v>
      </c>
      <c r="B340" s="77" t="n">
        <f aca="false">EOMONTH(Input!$C$7,A340)</f>
        <v>53143</v>
      </c>
      <c r="C340" s="76" t="n">
        <f aca="false">DATEDIF(Input!$C$23,$B340,"Y")</f>
        <v>68</v>
      </c>
      <c r="E340" s="78" t="n">
        <f aca="false">IF($B340&gt;Input!$C$31,0,Input!$C$26*(1+Input!$C$28/100)^(DATEDIF(Input!$C$7,$B340,"Y")))</f>
        <v>0</v>
      </c>
      <c r="F340" s="78" t="n">
        <f aca="false">-1*($E340*(Input!$C$10/100))</f>
        <v>-0</v>
      </c>
      <c r="G340" s="78" t="n">
        <f aca="false">-1*($E340*(Input!$C$11/100))</f>
        <v>-0</v>
      </c>
      <c r="H340" s="78" t="n">
        <f aca="false">IF($B340&lt;Input!$C$25,((Input!$C$29*(1+Input!$C$13/100)^(DATEDIF(Input!$C$7,$B340,"Y")))),0)</f>
        <v>-1533.5060091438</v>
      </c>
      <c r="I340" s="78" t="n">
        <f aca="false">IF($B340&gt;Input!$C$31,0,IF($E340*(Input!$C$35/100)&gt;(Input!$C$12/12),-1*(Input!$C$12/12),-1*$E340*(Input!$C$35/100)))</f>
        <v>0</v>
      </c>
      <c r="J340" s="78" t="n">
        <f aca="false">IF($B340&gt;Input!$C$31,0,(-1)*($E340+$H340+$I340)*(Input!$C$8/100))</f>
        <v>0</v>
      </c>
      <c r="K340" s="78" t="n">
        <f aca="false">IF($B340&gt;Input!$C$31,0,(-1)*($E340+$H340+$I340)*(Input!$C$9/100))</f>
        <v>0</v>
      </c>
      <c r="L340" s="78" t="n">
        <f aca="false">IF($B340&lt;Input!$C$25,($E340+$F340+$G340+$H340+$I340+$J340+$K340),0)</f>
        <v>-1533.5060091438</v>
      </c>
    </row>
    <row r="341" customFormat="false" ht="12.8" hidden="false" customHeight="false" outlineLevel="0" collapsed="false">
      <c r="A341" s="76" t="n">
        <v>337</v>
      </c>
      <c r="B341" s="77" t="n">
        <f aca="false">EOMONTH(Input!$C$7,A341)</f>
        <v>53174</v>
      </c>
      <c r="C341" s="76" t="n">
        <f aca="false">DATEDIF(Input!$C$23,$B341,"Y")</f>
        <v>68</v>
      </c>
      <c r="E341" s="78" t="n">
        <f aca="false">IF($B341&gt;Input!$C$31,0,Input!$C$26*(1+Input!$C$28/100)^(DATEDIF(Input!$C$7,$B341,"Y")))</f>
        <v>0</v>
      </c>
      <c r="F341" s="78" t="n">
        <f aca="false">-1*($E341*(Input!$C$10/100))</f>
        <v>-0</v>
      </c>
      <c r="G341" s="78" t="n">
        <f aca="false">-1*($E341*(Input!$C$11/100))</f>
        <v>-0</v>
      </c>
      <c r="H341" s="78" t="n">
        <f aca="false">IF($B341&lt;Input!$C$25,((Input!$C$29*(1+Input!$C$13/100)^(DATEDIF(Input!$C$7,$B341,"Y")))),0)</f>
        <v>-1533.5060091438</v>
      </c>
      <c r="I341" s="78" t="n">
        <f aca="false">IF($B341&gt;Input!$C$31,0,IF($E341*(Input!$C$35/100)&gt;(Input!$C$12/12),-1*(Input!$C$12/12),-1*$E341*(Input!$C$35/100)))</f>
        <v>0</v>
      </c>
      <c r="J341" s="78" t="n">
        <f aca="false">IF($B341&gt;Input!$C$31,0,(-1)*($E341+$H341+$I341)*(Input!$C$8/100))</f>
        <v>0</v>
      </c>
      <c r="K341" s="78" t="n">
        <f aca="false">IF($B341&gt;Input!$C$31,0,(-1)*($E341+$H341+$I341)*(Input!$C$9/100))</f>
        <v>0</v>
      </c>
      <c r="L341" s="78" t="n">
        <f aca="false">IF($B341&lt;Input!$C$25,($E341+$F341+$G341+$H341+$I341+$J341+$K341),0)</f>
        <v>-1533.5060091438</v>
      </c>
    </row>
    <row r="342" customFormat="false" ht="12.8" hidden="false" customHeight="false" outlineLevel="0" collapsed="false">
      <c r="A342" s="76" t="n">
        <v>338</v>
      </c>
      <c r="B342" s="77" t="n">
        <f aca="false">EOMONTH(Input!$C$7,A342)</f>
        <v>53205</v>
      </c>
      <c r="C342" s="76" t="n">
        <f aca="false">DATEDIF(Input!$C$23,$B342,"Y")</f>
        <v>68</v>
      </c>
      <c r="E342" s="78" t="n">
        <f aca="false">IF($B342&gt;Input!$C$31,0,Input!$C$26*(1+Input!$C$28/100)^(DATEDIF(Input!$C$7,$B342,"Y")))</f>
        <v>0</v>
      </c>
      <c r="F342" s="78" t="n">
        <f aca="false">-1*($E342*(Input!$C$10/100))</f>
        <v>-0</v>
      </c>
      <c r="G342" s="78" t="n">
        <f aca="false">-1*($E342*(Input!$C$11/100))</f>
        <v>-0</v>
      </c>
      <c r="H342" s="78" t="n">
        <f aca="false">IF($B342&lt;Input!$C$25,((Input!$C$29*(1+Input!$C$13/100)^(DATEDIF(Input!$C$7,$B342,"Y")))),0)</f>
        <v>-1533.5060091438</v>
      </c>
      <c r="I342" s="78" t="n">
        <f aca="false">IF($B342&gt;Input!$C$31,0,IF($E342*(Input!$C$35/100)&gt;(Input!$C$12/12),-1*(Input!$C$12/12),-1*$E342*(Input!$C$35/100)))</f>
        <v>0</v>
      </c>
      <c r="J342" s="78" t="n">
        <f aca="false">IF($B342&gt;Input!$C$31,0,(-1)*($E342+$H342+$I342)*(Input!$C$8/100))</f>
        <v>0</v>
      </c>
      <c r="K342" s="78" t="n">
        <f aca="false">IF($B342&gt;Input!$C$31,0,(-1)*($E342+$H342+$I342)*(Input!$C$9/100))</f>
        <v>0</v>
      </c>
      <c r="L342" s="78" t="n">
        <f aca="false">IF($B342&lt;Input!$C$25,($E342+$F342+$G342+$H342+$I342+$J342+$K342),0)</f>
        <v>-1533.5060091438</v>
      </c>
    </row>
    <row r="343" customFormat="false" ht="12.8" hidden="false" customHeight="false" outlineLevel="0" collapsed="false">
      <c r="A343" s="76" t="n">
        <v>339</v>
      </c>
      <c r="B343" s="77" t="n">
        <f aca="false">EOMONTH(Input!$C$7,A343)</f>
        <v>53235</v>
      </c>
      <c r="C343" s="76" t="n">
        <f aca="false">DATEDIF(Input!$C$23,$B343,"Y")</f>
        <v>68</v>
      </c>
      <c r="E343" s="78" t="n">
        <f aca="false">IF($B343&gt;Input!$C$31,0,Input!$C$26*(1+Input!$C$28/100)^(DATEDIF(Input!$C$7,$B343,"Y")))</f>
        <v>0</v>
      </c>
      <c r="F343" s="78" t="n">
        <f aca="false">-1*($E343*(Input!$C$10/100))</f>
        <v>-0</v>
      </c>
      <c r="G343" s="78" t="n">
        <f aca="false">-1*($E343*(Input!$C$11/100))</f>
        <v>-0</v>
      </c>
      <c r="H343" s="78" t="n">
        <f aca="false">IF($B343&lt;Input!$C$25,((Input!$C$29*(1+Input!$C$13/100)^(DATEDIF(Input!$C$7,$B343,"Y")))),0)</f>
        <v>-1533.5060091438</v>
      </c>
      <c r="I343" s="78" t="n">
        <f aca="false">IF($B343&gt;Input!$C$31,0,IF($E343*(Input!$C$35/100)&gt;(Input!$C$12/12),-1*(Input!$C$12/12),-1*$E343*(Input!$C$35/100)))</f>
        <v>0</v>
      </c>
      <c r="J343" s="78" t="n">
        <f aca="false">IF($B343&gt;Input!$C$31,0,(-1)*($E343+$H343+$I343)*(Input!$C$8/100))</f>
        <v>0</v>
      </c>
      <c r="K343" s="78" t="n">
        <f aca="false">IF($B343&gt;Input!$C$31,0,(-1)*($E343+$H343+$I343)*(Input!$C$9/100))</f>
        <v>0</v>
      </c>
      <c r="L343" s="78" t="n">
        <f aca="false">IF($B343&lt;Input!$C$25,($E343+$F343+$G343+$H343+$I343+$J343+$K343),0)</f>
        <v>-1533.5060091438</v>
      </c>
    </row>
    <row r="344" customFormat="false" ht="12.8" hidden="false" customHeight="false" outlineLevel="0" collapsed="false">
      <c r="A344" s="76" t="n">
        <v>340</v>
      </c>
      <c r="B344" s="77" t="n">
        <f aca="false">EOMONTH(Input!$C$7,A344)</f>
        <v>53266</v>
      </c>
      <c r="C344" s="76" t="n">
        <f aca="false">DATEDIF(Input!$C$23,$B344,"Y")</f>
        <v>68</v>
      </c>
      <c r="E344" s="78" t="n">
        <f aca="false">IF($B344&gt;Input!$C$31,0,Input!$C$26*(1+Input!$C$28/100)^(DATEDIF(Input!$C$7,$B344,"Y")))</f>
        <v>0</v>
      </c>
      <c r="F344" s="78" t="n">
        <f aca="false">-1*($E344*(Input!$C$10/100))</f>
        <v>-0</v>
      </c>
      <c r="G344" s="78" t="n">
        <f aca="false">-1*($E344*(Input!$C$11/100))</f>
        <v>-0</v>
      </c>
      <c r="H344" s="78" t="n">
        <f aca="false">IF($B344&lt;Input!$C$25,((Input!$C$29*(1+Input!$C$13/100)^(DATEDIF(Input!$C$7,$B344,"Y")))),0)</f>
        <v>-1533.5060091438</v>
      </c>
      <c r="I344" s="78" t="n">
        <f aca="false">IF($B344&gt;Input!$C$31,0,IF($E344*(Input!$C$35/100)&gt;(Input!$C$12/12),-1*(Input!$C$12/12),-1*$E344*(Input!$C$35/100)))</f>
        <v>0</v>
      </c>
      <c r="J344" s="78" t="n">
        <f aca="false">IF($B344&gt;Input!$C$31,0,(-1)*($E344+$H344+$I344)*(Input!$C$8/100))</f>
        <v>0</v>
      </c>
      <c r="K344" s="78" t="n">
        <f aca="false">IF($B344&gt;Input!$C$31,0,(-1)*($E344+$H344+$I344)*(Input!$C$9/100))</f>
        <v>0</v>
      </c>
      <c r="L344" s="78" t="n">
        <f aca="false">IF($B344&lt;Input!$C$25,($E344+$F344+$G344+$H344+$I344+$J344+$K344),0)</f>
        <v>-1533.5060091438</v>
      </c>
    </row>
    <row r="345" customFormat="false" ht="12.8" hidden="false" customHeight="false" outlineLevel="0" collapsed="false">
      <c r="A345" s="76" t="n">
        <v>341</v>
      </c>
      <c r="B345" s="77" t="n">
        <f aca="false">EOMONTH(Input!$C$7,A345)</f>
        <v>53296</v>
      </c>
      <c r="C345" s="76" t="n">
        <f aca="false">DATEDIF(Input!$C$23,$B345,"Y")</f>
        <v>68</v>
      </c>
      <c r="E345" s="78" t="n">
        <f aca="false">IF($B345&gt;Input!$C$31,0,Input!$C$26*(1+Input!$C$28/100)^(DATEDIF(Input!$C$7,$B345,"Y")))</f>
        <v>0</v>
      </c>
      <c r="F345" s="78" t="n">
        <f aca="false">-1*($E345*(Input!$C$10/100))</f>
        <v>-0</v>
      </c>
      <c r="G345" s="78" t="n">
        <f aca="false">-1*($E345*(Input!$C$11/100))</f>
        <v>-0</v>
      </c>
      <c r="H345" s="78" t="n">
        <f aca="false">IF($B345&lt;Input!$C$25,((Input!$C$29*(1+Input!$C$13/100)^(DATEDIF(Input!$C$7,$B345,"Y")))),0)</f>
        <v>-1533.5060091438</v>
      </c>
      <c r="I345" s="78" t="n">
        <f aca="false">IF($B345&gt;Input!$C$31,0,IF($E345*(Input!$C$35/100)&gt;(Input!$C$12/12),-1*(Input!$C$12/12),-1*$E345*(Input!$C$35/100)))</f>
        <v>0</v>
      </c>
      <c r="J345" s="78" t="n">
        <f aca="false">IF($B345&gt;Input!$C$31,0,(-1)*($E345+$H345+$I345)*(Input!$C$8/100))</f>
        <v>0</v>
      </c>
      <c r="K345" s="78" t="n">
        <f aca="false">IF($B345&gt;Input!$C$31,0,(-1)*($E345+$H345+$I345)*(Input!$C$9/100))</f>
        <v>0</v>
      </c>
      <c r="L345" s="78" t="n">
        <f aca="false">IF($B345&lt;Input!$C$25,($E345+$F345+$G345+$H345+$I345+$J345+$K345),0)</f>
        <v>-1533.5060091438</v>
      </c>
    </row>
    <row r="346" customFormat="false" ht="12.8" hidden="false" customHeight="false" outlineLevel="0" collapsed="false">
      <c r="A346" s="76" t="n">
        <v>342</v>
      </c>
      <c r="B346" s="77" t="n">
        <f aca="false">EOMONTH(Input!$C$7,A346)</f>
        <v>53327</v>
      </c>
      <c r="C346" s="76" t="n">
        <f aca="false">DATEDIF(Input!$C$23,$B346,"Y")</f>
        <v>68</v>
      </c>
      <c r="E346" s="78" t="n">
        <f aca="false">IF($B346&gt;Input!$C$31,0,Input!$C$26*(1+Input!$C$28/100)^(DATEDIF(Input!$C$7,$B346,"Y")))</f>
        <v>0</v>
      </c>
      <c r="F346" s="78" t="n">
        <f aca="false">-1*($E346*(Input!$C$10/100))</f>
        <v>-0</v>
      </c>
      <c r="G346" s="78" t="n">
        <f aca="false">-1*($E346*(Input!$C$11/100))</f>
        <v>-0</v>
      </c>
      <c r="H346" s="78" t="n">
        <f aca="false">IF($B346&lt;Input!$C$25,((Input!$C$29*(1+Input!$C$13/100)^(DATEDIF(Input!$C$7,$B346,"Y")))),0)</f>
        <v>-1533.5060091438</v>
      </c>
      <c r="I346" s="78" t="n">
        <f aca="false">IF($B346&gt;Input!$C$31,0,IF($E346*(Input!$C$35/100)&gt;(Input!$C$12/12),-1*(Input!$C$12/12),-1*$E346*(Input!$C$35/100)))</f>
        <v>0</v>
      </c>
      <c r="J346" s="78" t="n">
        <f aca="false">IF($B346&gt;Input!$C$31,0,(-1)*($E346+$H346+$I346)*(Input!$C$8/100))</f>
        <v>0</v>
      </c>
      <c r="K346" s="78" t="n">
        <f aca="false">IF($B346&gt;Input!$C$31,0,(-1)*($E346+$H346+$I346)*(Input!$C$9/100))</f>
        <v>0</v>
      </c>
      <c r="L346" s="78" t="n">
        <f aca="false">IF($B346&lt;Input!$C$25,($E346+$F346+$G346+$H346+$I346+$J346+$K346),0)</f>
        <v>-1533.5060091438</v>
      </c>
    </row>
    <row r="347" customFormat="false" ht="12.8" hidden="false" customHeight="false" outlineLevel="0" collapsed="false">
      <c r="A347" s="76" t="n">
        <v>343</v>
      </c>
      <c r="B347" s="77" t="n">
        <f aca="false">EOMONTH(Input!$C$7,A347)</f>
        <v>53358</v>
      </c>
      <c r="C347" s="76" t="n">
        <f aca="false">DATEDIF(Input!$C$23,$B347,"Y")</f>
        <v>68</v>
      </c>
      <c r="E347" s="78" t="n">
        <f aca="false">IF($B347&gt;Input!$C$31,0,Input!$C$26*(1+Input!$C$28/100)^(DATEDIF(Input!$C$7,$B347,"Y")))</f>
        <v>0</v>
      </c>
      <c r="F347" s="78" t="n">
        <f aca="false">-1*($E347*(Input!$C$10/100))</f>
        <v>-0</v>
      </c>
      <c r="G347" s="78" t="n">
        <f aca="false">-1*($E347*(Input!$C$11/100))</f>
        <v>-0</v>
      </c>
      <c r="H347" s="78" t="n">
        <f aca="false">IF($B347&lt;Input!$C$25,((Input!$C$29*(1+Input!$C$13/100)^(DATEDIF(Input!$C$7,$B347,"Y")))),0)</f>
        <v>-1533.5060091438</v>
      </c>
      <c r="I347" s="78" t="n">
        <f aca="false">IF($B347&gt;Input!$C$31,0,IF($E347*(Input!$C$35/100)&gt;(Input!$C$12/12),-1*(Input!$C$12/12),-1*$E347*(Input!$C$35/100)))</f>
        <v>0</v>
      </c>
      <c r="J347" s="78" t="n">
        <f aca="false">IF($B347&gt;Input!$C$31,0,(-1)*($E347+$H347+$I347)*(Input!$C$8/100))</f>
        <v>0</v>
      </c>
      <c r="K347" s="78" t="n">
        <f aca="false">IF($B347&gt;Input!$C$31,0,(-1)*($E347+$H347+$I347)*(Input!$C$9/100))</f>
        <v>0</v>
      </c>
      <c r="L347" s="78" t="n">
        <f aca="false">IF($B347&lt;Input!$C$25,($E347+$F347+$G347+$H347+$I347+$J347+$K347),0)</f>
        <v>-1533.5060091438</v>
      </c>
    </row>
    <row r="348" customFormat="false" ht="12.8" hidden="false" customHeight="false" outlineLevel="0" collapsed="false">
      <c r="A348" s="76" t="n">
        <v>344</v>
      </c>
      <c r="B348" s="77" t="n">
        <f aca="false">EOMONTH(Input!$C$7,A348)</f>
        <v>53386</v>
      </c>
      <c r="C348" s="76" t="n">
        <f aca="false">DATEDIF(Input!$C$23,$B348,"Y")</f>
        <v>68</v>
      </c>
      <c r="E348" s="78" t="n">
        <f aca="false">IF($B348&gt;Input!$C$31,0,Input!$C$26*(1+Input!$C$28/100)^(DATEDIF(Input!$C$7,$B348,"Y")))</f>
        <v>0</v>
      </c>
      <c r="F348" s="78" t="n">
        <f aca="false">-1*($E348*(Input!$C$10/100))</f>
        <v>-0</v>
      </c>
      <c r="G348" s="78" t="n">
        <f aca="false">-1*($E348*(Input!$C$11/100))</f>
        <v>-0</v>
      </c>
      <c r="H348" s="78" t="n">
        <f aca="false">IF($B348&lt;Input!$C$25,((Input!$C$29*(1+Input!$C$13/100)^(DATEDIF(Input!$C$7,$B348,"Y")))),0)</f>
        <v>-1533.5060091438</v>
      </c>
      <c r="I348" s="78" t="n">
        <f aca="false">IF($B348&gt;Input!$C$31,0,IF($E348*(Input!$C$35/100)&gt;(Input!$C$12/12),-1*(Input!$C$12/12),-1*$E348*(Input!$C$35/100)))</f>
        <v>0</v>
      </c>
      <c r="J348" s="78" t="n">
        <f aca="false">IF($B348&gt;Input!$C$31,0,(-1)*($E348+$H348+$I348)*(Input!$C$8/100))</f>
        <v>0</v>
      </c>
      <c r="K348" s="78" t="n">
        <f aca="false">IF($B348&gt;Input!$C$31,0,(-1)*($E348+$H348+$I348)*(Input!$C$9/100))</f>
        <v>0</v>
      </c>
      <c r="L348" s="78" t="n">
        <f aca="false">IF($B348&lt;Input!$C$25,($E348+$F348+$G348+$H348+$I348+$J348+$K348),0)</f>
        <v>-1533.5060091438</v>
      </c>
    </row>
    <row r="349" customFormat="false" ht="12.8" hidden="false" customHeight="false" outlineLevel="0" collapsed="false">
      <c r="A349" s="76" t="n">
        <v>345</v>
      </c>
      <c r="B349" s="77" t="n">
        <f aca="false">EOMONTH(Input!$C$7,A349)</f>
        <v>53417</v>
      </c>
      <c r="C349" s="76" t="n">
        <f aca="false">DATEDIF(Input!$C$23,$B349,"Y")</f>
        <v>68</v>
      </c>
      <c r="E349" s="78" t="n">
        <f aca="false">IF($B349&gt;Input!$C$31,0,Input!$C$26*(1+Input!$C$28/100)^(DATEDIF(Input!$C$7,$B349,"Y")))</f>
        <v>0</v>
      </c>
      <c r="F349" s="78" t="n">
        <f aca="false">-1*($E349*(Input!$C$10/100))</f>
        <v>-0</v>
      </c>
      <c r="G349" s="78" t="n">
        <f aca="false">-1*($E349*(Input!$C$11/100))</f>
        <v>-0</v>
      </c>
      <c r="H349" s="78" t="n">
        <f aca="false">IF($B349&lt;Input!$C$25,((Input!$C$29*(1+Input!$C$13/100)^(DATEDIF(Input!$C$7,$B349,"Y")))),0)</f>
        <v>-1533.5060091438</v>
      </c>
      <c r="I349" s="78" t="n">
        <f aca="false">IF($B349&gt;Input!$C$31,0,IF($E349*(Input!$C$35/100)&gt;(Input!$C$12/12),-1*(Input!$C$12/12),-1*$E349*(Input!$C$35/100)))</f>
        <v>0</v>
      </c>
      <c r="J349" s="78" t="n">
        <f aca="false">IF($B349&gt;Input!$C$31,0,(-1)*($E349+$H349+$I349)*(Input!$C$8/100))</f>
        <v>0</v>
      </c>
      <c r="K349" s="78" t="n">
        <f aca="false">IF($B349&gt;Input!$C$31,0,(-1)*($E349+$H349+$I349)*(Input!$C$9/100))</f>
        <v>0</v>
      </c>
      <c r="L349" s="78" t="n">
        <f aca="false">IF($B349&lt;Input!$C$25,($E349+$F349+$G349+$H349+$I349+$J349+$K349),0)</f>
        <v>-1533.5060091438</v>
      </c>
    </row>
    <row r="350" customFormat="false" ht="12.8" hidden="false" customHeight="false" outlineLevel="0" collapsed="false">
      <c r="A350" s="76" t="n">
        <v>346</v>
      </c>
      <c r="B350" s="77" t="n">
        <f aca="false">EOMONTH(Input!$C$7,A350)</f>
        <v>53447</v>
      </c>
      <c r="C350" s="76" t="n">
        <f aca="false">DATEDIF(Input!$C$23,$B350,"Y")</f>
        <v>68</v>
      </c>
      <c r="E350" s="78" t="n">
        <f aca="false">IF($B350&gt;Input!$C$31,0,Input!$C$26*(1+Input!$C$28/100)^(DATEDIF(Input!$C$7,$B350,"Y")))</f>
        <v>0</v>
      </c>
      <c r="F350" s="78" t="n">
        <f aca="false">-1*($E350*(Input!$C$10/100))</f>
        <v>-0</v>
      </c>
      <c r="G350" s="78" t="n">
        <f aca="false">-1*($E350*(Input!$C$11/100))</f>
        <v>-0</v>
      </c>
      <c r="H350" s="78" t="n">
        <f aca="false">IF($B350&lt;Input!$C$25,((Input!$C$29*(1+Input!$C$13/100)^(DATEDIF(Input!$C$7,$B350,"Y")))),0)</f>
        <v>-1533.5060091438</v>
      </c>
      <c r="I350" s="78" t="n">
        <f aca="false">IF($B350&gt;Input!$C$31,0,IF($E350*(Input!$C$35/100)&gt;(Input!$C$12/12),-1*(Input!$C$12/12),-1*$E350*(Input!$C$35/100)))</f>
        <v>0</v>
      </c>
      <c r="J350" s="78" t="n">
        <f aca="false">IF($B350&gt;Input!$C$31,0,(-1)*($E350+$H350+$I350)*(Input!$C$8/100))</f>
        <v>0</v>
      </c>
      <c r="K350" s="78" t="n">
        <f aca="false">IF($B350&gt;Input!$C$31,0,(-1)*($E350+$H350+$I350)*(Input!$C$9/100))</f>
        <v>0</v>
      </c>
      <c r="L350" s="78" t="n">
        <f aca="false">IF($B350&lt;Input!$C$25,($E350+$F350+$G350+$H350+$I350+$J350+$K350),0)</f>
        <v>-1533.5060091438</v>
      </c>
    </row>
    <row r="351" customFormat="false" ht="12.8" hidden="false" customHeight="false" outlineLevel="0" collapsed="false">
      <c r="A351" s="76" t="n">
        <v>347</v>
      </c>
      <c r="B351" s="77" t="n">
        <f aca="false">EOMONTH(Input!$C$7,A351)</f>
        <v>53478</v>
      </c>
      <c r="C351" s="76" t="n">
        <f aca="false">DATEDIF(Input!$C$23,$B351,"Y")</f>
        <v>69</v>
      </c>
      <c r="E351" s="78" t="n">
        <f aca="false">IF($B351&gt;Input!$C$31,0,Input!$C$26*(1+Input!$C$28/100)^(DATEDIF(Input!$C$7,$B351,"Y")))</f>
        <v>0</v>
      </c>
      <c r="F351" s="78" t="n">
        <f aca="false">-1*($E351*(Input!$C$10/100))</f>
        <v>-0</v>
      </c>
      <c r="G351" s="78" t="n">
        <f aca="false">-1*($E351*(Input!$C$11/100))</f>
        <v>-0</v>
      </c>
      <c r="H351" s="78" t="n">
        <f aca="false">IF($B351&lt;Input!$C$25,((Input!$C$29*(1+Input!$C$13/100)^(DATEDIF(Input!$C$7,$B351,"Y")))),0)</f>
        <v>-1533.5060091438</v>
      </c>
      <c r="I351" s="78" t="n">
        <f aca="false">IF($B351&gt;Input!$C$31,0,IF($E351*(Input!$C$35/100)&gt;(Input!$C$12/12),-1*(Input!$C$12/12),-1*$E351*(Input!$C$35/100)))</f>
        <v>0</v>
      </c>
      <c r="J351" s="78" t="n">
        <f aca="false">IF($B351&gt;Input!$C$31,0,(-1)*($E351+$H351+$I351)*(Input!$C$8/100))</f>
        <v>0</v>
      </c>
      <c r="K351" s="78" t="n">
        <f aca="false">IF($B351&gt;Input!$C$31,0,(-1)*($E351+$H351+$I351)*(Input!$C$9/100))</f>
        <v>0</v>
      </c>
      <c r="L351" s="78" t="n">
        <f aca="false">IF($B351&lt;Input!$C$25,($E351+$F351+$G351+$H351+$I351+$J351+$K351),0)</f>
        <v>-1533.5060091438</v>
      </c>
    </row>
    <row r="352" customFormat="false" ht="12.8" hidden="false" customHeight="false" outlineLevel="0" collapsed="false">
      <c r="A352" s="76" t="n">
        <v>348</v>
      </c>
      <c r="B352" s="77" t="n">
        <f aca="false">EOMONTH(Input!$C$7,A352)</f>
        <v>53508</v>
      </c>
      <c r="C352" s="76" t="n">
        <f aca="false">DATEDIF(Input!$C$23,$B352,"Y")</f>
        <v>69</v>
      </c>
      <c r="E352" s="78" t="n">
        <f aca="false">IF($B352&gt;Input!$C$31,0,Input!$C$26*(1+Input!$C$28/100)^(DATEDIF(Input!$C$7,$B352,"Y")))</f>
        <v>0</v>
      </c>
      <c r="F352" s="78" t="n">
        <f aca="false">-1*($E352*(Input!$C$10/100))</f>
        <v>-0</v>
      </c>
      <c r="G352" s="78" t="n">
        <f aca="false">-1*($E352*(Input!$C$11/100))</f>
        <v>-0</v>
      </c>
      <c r="H352" s="78" t="n">
        <f aca="false">IF($B352&lt;Input!$C$25,((Input!$C$29*(1+Input!$C$13/100)^(DATEDIF(Input!$C$7,$B352,"Y")))),0)</f>
        <v>-1625.51636969243</v>
      </c>
      <c r="I352" s="78" t="n">
        <f aca="false">IF($B352&gt;Input!$C$31,0,IF($E352*(Input!$C$35/100)&gt;(Input!$C$12/12),-1*(Input!$C$12/12),-1*$E352*(Input!$C$35/100)))</f>
        <v>0</v>
      </c>
      <c r="J352" s="78" t="n">
        <f aca="false">IF($B352&gt;Input!$C$31,0,(-1)*($E352+$H352+$I352)*(Input!$C$8/100))</f>
        <v>0</v>
      </c>
      <c r="K352" s="78" t="n">
        <f aca="false">IF($B352&gt;Input!$C$31,0,(-1)*($E352+$H352+$I352)*(Input!$C$9/100))</f>
        <v>0</v>
      </c>
      <c r="L352" s="78" t="n">
        <f aca="false">IF($B352&lt;Input!$C$25,($E352+$F352+$G352+$H352+$I352+$J352+$K352),0)</f>
        <v>-1625.51636969243</v>
      </c>
    </row>
    <row r="353" customFormat="false" ht="12.8" hidden="false" customHeight="false" outlineLevel="0" collapsed="false">
      <c r="A353" s="76" t="n">
        <v>349</v>
      </c>
      <c r="B353" s="77" t="n">
        <f aca="false">EOMONTH(Input!$C$7,A353)</f>
        <v>53539</v>
      </c>
      <c r="C353" s="76" t="n">
        <f aca="false">DATEDIF(Input!$C$23,$B353,"Y")</f>
        <v>69</v>
      </c>
      <c r="E353" s="78" t="n">
        <f aca="false">IF($B353&gt;Input!$C$31,0,Input!$C$26*(1+Input!$C$28/100)^(DATEDIF(Input!$C$7,$B353,"Y")))</f>
        <v>0</v>
      </c>
      <c r="F353" s="78" t="n">
        <f aca="false">-1*($E353*(Input!$C$10/100))</f>
        <v>-0</v>
      </c>
      <c r="G353" s="78" t="n">
        <f aca="false">-1*($E353*(Input!$C$11/100))</f>
        <v>-0</v>
      </c>
      <c r="H353" s="78" t="n">
        <f aca="false">IF($B353&lt;Input!$C$25,((Input!$C$29*(1+Input!$C$13/100)^(DATEDIF(Input!$C$7,$B353,"Y")))),0)</f>
        <v>-1625.51636969243</v>
      </c>
      <c r="I353" s="78" t="n">
        <f aca="false">IF($B353&gt;Input!$C$31,0,IF($E353*(Input!$C$35/100)&gt;(Input!$C$12/12),-1*(Input!$C$12/12),-1*$E353*(Input!$C$35/100)))</f>
        <v>0</v>
      </c>
      <c r="J353" s="78" t="n">
        <f aca="false">IF($B353&gt;Input!$C$31,0,(-1)*($E353+$H353+$I353)*(Input!$C$8/100))</f>
        <v>0</v>
      </c>
      <c r="K353" s="78" t="n">
        <f aca="false">IF($B353&gt;Input!$C$31,0,(-1)*($E353+$H353+$I353)*(Input!$C$9/100))</f>
        <v>0</v>
      </c>
      <c r="L353" s="78" t="n">
        <f aca="false">IF($B353&lt;Input!$C$25,($E353+$F353+$G353+$H353+$I353+$J353+$K353),0)</f>
        <v>-1625.51636969243</v>
      </c>
    </row>
    <row r="354" customFormat="false" ht="12.8" hidden="false" customHeight="false" outlineLevel="0" collapsed="false">
      <c r="A354" s="76" t="n">
        <v>350</v>
      </c>
      <c r="B354" s="77" t="n">
        <f aca="false">EOMONTH(Input!$C$7,A354)</f>
        <v>53570</v>
      </c>
      <c r="C354" s="76" t="n">
        <f aca="false">DATEDIF(Input!$C$23,$B354,"Y")</f>
        <v>69</v>
      </c>
      <c r="E354" s="78" t="n">
        <f aca="false">IF($B354&gt;Input!$C$31,0,Input!$C$26*(1+Input!$C$28/100)^(DATEDIF(Input!$C$7,$B354,"Y")))</f>
        <v>0</v>
      </c>
      <c r="F354" s="78" t="n">
        <f aca="false">-1*($E354*(Input!$C$10/100))</f>
        <v>-0</v>
      </c>
      <c r="G354" s="78" t="n">
        <f aca="false">-1*($E354*(Input!$C$11/100))</f>
        <v>-0</v>
      </c>
      <c r="H354" s="78" t="n">
        <f aca="false">IF($B354&lt;Input!$C$25,((Input!$C$29*(1+Input!$C$13/100)^(DATEDIF(Input!$C$7,$B354,"Y")))),0)</f>
        <v>-1625.51636969243</v>
      </c>
      <c r="I354" s="78" t="n">
        <f aca="false">IF($B354&gt;Input!$C$31,0,IF($E354*(Input!$C$35/100)&gt;(Input!$C$12/12),-1*(Input!$C$12/12),-1*$E354*(Input!$C$35/100)))</f>
        <v>0</v>
      </c>
      <c r="J354" s="78" t="n">
        <f aca="false">IF($B354&gt;Input!$C$31,0,(-1)*($E354+$H354+$I354)*(Input!$C$8/100))</f>
        <v>0</v>
      </c>
      <c r="K354" s="78" t="n">
        <f aca="false">IF($B354&gt;Input!$C$31,0,(-1)*($E354+$H354+$I354)*(Input!$C$9/100))</f>
        <v>0</v>
      </c>
      <c r="L354" s="78" t="n">
        <f aca="false">IF($B354&lt;Input!$C$25,($E354+$F354+$G354+$H354+$I354+$J354+$K354),0)</f>
        <v>-1625.51636969243</v>
      </c>
    </row>
    <row r="355" customFormat="false" ht="12.8" hidden="false" customHeight="false" outlineLevel="0" collapsed="false">
      <c r="A355" s="76" t="n">
        <v>351</v>
      </c>
      <c r="B355" s="77" t="n">
        <f aca="false">EOMONTH(Input!$C$7,A355)</f>
        <v>53600</v>
      </c>
      <c r="C355" s="76" t="n">
        <f aca="false">DATEDIF(Input!$C$23,$B355,"Y")</f>
        <v>69</v>
      </c>
      <c r="E355" s="78" t="n">
        <f aca="false">IF($B355&gt;Input!$C$31,0,Input!$C$26*(1+Input!$C$28/100)^(DATEDIF(Input!$C$7,$B355,"Y")))</f>
        <v>0</v>
      </c>
      <c r="F355" s="78" t="n">
        <f aca="false">-1*($E355*(Input!$C$10/100))</f>
        <v>-0</v>
      </c>
      <c r="G355" s="78" t="n">
        <f aca="false">-1*($E355*(Input!$C$11/100))</f>
        <v>-0</v>
      </c>
      <c r="H355" s="78" t="n">
        <f aca="false">IF($B355&lt;Input!$C$25,((Input!$C$29*(1+Input!$C$13/100)^(DATEDIF(Input!$C$7,$B355,"Y")))),0)</f>
        <v>-1625.51636969243</v>
      </c>
      <c r="I355" s="78" t="n">
        <f aca="false">IF($B355&gt;Input!$C$31,0,IF($E355*(Input!$C$35/100)&gt;(Input!$C$12/12),-1*(Input!$C$12/12),-1*$E355*(Input!$C$35/100)))</f>
        <v>0</v>
      </c>
      <c r="J355" s="78" t="n">
        <f aca="false">IF($B355&gt;Input!$C$31,0,(-1)*($E355+$H355+$I355)*(Input!$C$8/100))</f>
        <v>0</v>
      </c>
      <c r="K355" s="78" t="n">
        <f aca="false">IF($B355&gt;Input!$C$31,0,(-1)*($E355+$H355+$I355)*(Input!$C$9/100))</f>
        <v>0</v>
      </c>
      <c r="L355" s="78" t="n">
        <f aca="false">IF($B355&lt;Input!$C$25,($E355+$F355+$G355+$H355+$I355+$J355+$K355),0)</f>
        <v>-1625.51636969243</v>
      </c>
    </row>
    <row r="356" customFormat="false" ht="12.8" hidden="false" customHeight="false" outlineLevel="0" collapsed="false">
      <c r="A356" s="76" t="n">
        <v>352</v>
      </c>
      <c r="B356" s="77" t="n">
        <f aca="false">EOMONTH(Input!$C$7,A356)</f>
        <v>53631</v>
      </c>
      <c r="C356" s="76" t="n">
        <f aca="false">DATEDIF(Input!$C$23,$B356,"Y")</f>
        <v>69</v>
      </c>
      <c r="E356" s="78" t="n">
        <f aca="false">IF($B356&gt;Input!$C$31,0,Input!$C$26*(1+Input!$C$28/100)^(DATEDIF(Input!$C$7,$B356,"Y")))</f>
        <v>0</v>
      </c>
      <c r="F356" s="78" t="n">
        <f aca="false">-1*($E356*(Input!$C$10/100))</f>
        <v>-0</v>
      </c>
      <c r="G356" s="78" t="n">
        <f aca="false">-1*($E356*(Input!$C$11/100))</f>
        <v>-0</v>
      </c>
      <c r="H356" s="78" t="n">
        <f aca="false">IF($B356&lt;Input!$C$25,((Input!$C$29*(1+Input!$C$13/100)^(DATEDIF(Input!$C$7,$B356,"Y")))),0)</f>
        <v>-1625.51636969243</v>
      </c>
      <c r="I356" s="78" t="n">
        <f aca="false">IF($B356&gt;Input!$C$31,0,IF($E356*(Input!$C$35/100)&gt;(Input!$C$12/12),-1*(Input!$C$12/12),-1*$E356*(Input!$C$35/100)))</f>
        <v>0</v>
      </c>
      <c r="J356" s="78" t="n">
        <f aca="false">IF($B356&gt;Input!$C$31,0,(-1)*($E356+$H356+$I356)*(Input!$C$8/100))</f>
        <v>0</v>
      </c>
      <c r="K356" s="78" t="n">
        <f aca="false">IF($B356&gt;Input!$C$31,0,(-1)*($E356+$H356+$I356)*(Input!$C$9/100))</f>
        <v>0</v>
      </c>
      <c r="L356" s="78" t="n">
        <f aca="false">IF($B356&lt;Input!$C$25,($E356+$F356+$G356+$H356+$I356+$J356+$K356),0)</f>
        <v>-1625.51636969243</v>
      </c>
    </row>
    <row r="357" customFormat="false" ht="12.8" hidden="false" customHeight="false" outlineLevel="0" collapsed="false">
      <c r="A357" s="76" t="n">
        <v>353</v>
      </c>
      <c r="B357" s="77" t="n">
        <f aca="false">EOMONTH(Input!$C$7,A357)</f>
        <v>53661</v>
      </c>
      <c r="C357" s="76" t="n">
        <f aca="false">DATEDIF(Input!$C$23,$B357,"Y")</f>
        <v>69</v>
      </c>
      <c r="E357" s="78" t="n">
        <f aca="false">IF($B357&gt;Input!$C$31,0,Input!$C$26*(1+Input!$C$28/100)^(DATEDIF(Input!$C$7,$B357,"Y")))</f>
        <v>0</v>
      </c>
      <c r="F357" s="78" t="n">
        <f aca="false">-1*($E357*(Input!$C$10/100))</f>
        <v>-0</v>
      </c>
      <c r="G357" s="78" t="n">
        <f aca="false">-1*($E357*(Input!$C$11/100))</f>
        <v>-0</v>
      </c>
      <c r="H357" s="78" t="n">
        <f aca="false">IF($B357&lt;Input!$C$25,((Input!$C$29*(1+Input!$C$13/100)^(DATEDIF(Input!$C$7,$B357,"Y")))),0)</f>
        <v>-1625.51636969243</v>
      </c>
      <c r="I357" s="78" t="n">
        <f aca="false">IF($B357&gt;Input!$C$31,0,IF($E357*(Input!$C$35/100)&gt;(Input!$C$12/12),-1*(Input!$C$12/12),-1*$E357*(Input!$C$35/100)))</f>
        <v>0</v>
      </c>
      <c r="J357" s="78" t="n">
        <f aca="false">IF($B357&gt;Input!$C$31,0,(-1)*($E357+$H357+$I357)*(Input!$C$8/100))</f>
        <v>0</v>
      </c>
      <c r="K357" s="78" t="n">
        <f aca="false">IF($B357&gt;Input!$C$31,0,(-1)*($E357+$H357+$I357)*(Input!$C$9/100))</f>
        <v>0</v>
      </c>
      <c r="L357" s="78" t="n">
        <f aca="false">IF($B357&lt;Input!$C$25,($E357+$F357+$G357+$H357+$I357+$J357+$K357),0)</f>
        <v>-1625.51636969243</v>
      </c>
    </row>
    <row r="358" customFormat="false" ht="12.8" hidden="false" customHeight="false" outlineLevel="0" collapsed="false">
      <c r="A358" s="76" t="n">
        <v>354</v>
      </c>
      <c r="B358" s="77" t="n">
        <f aca="false">EOMONTH(Input!$C$7,A358)</f>
        <v>53692</v>
      </c>
      <c r="C358" s="76" t="n">
        <f aca="false">DATEDIF(Input!$C$23,$B358,"Y")</f>
        <v>69</v>
      </c>
      <c r="E358" s="78" t="n">
        <f aca="false">IF($B358&gt;Input!$C$31,0,Input!$C$26*(1+Input!$C$28/100)^(DATEDIF(Input!$C$7,$B358,"Y")))</f>
        <v>0</v>
      </c>
      <c r="F358" s="78" t="n">
        <f aca="false">-1*($E358*(Input!$C$10/100))</f>
        <v>-0</v>
      </c>
      <c r="G358" s="78" t="n">
        <f aca="false">-1*($E358*(Input!$C$11/100))</f>
        <v>-0</v>
      </c>
      <c r="H358" s="78" t="n">
        <f aca="false">IF($B358&lt;Input!$C$25,((Input!$C$29*(1+Input!$C$13/100)^(DATEDIF(Input!$C$7,$B358,"Y")))),0)</f>
        <v>-1625.51636969243</v>
      </c>
      <c r="I358" s="78" t="n">
        <f aca="false">IF($B358&gt;Input!$C$31,0,IF($E358*(Input!$C$35/100)&gt;(Input!$C$12/12),-1*(Input!$C$12/12),-1*$E358*(Input!$C$35/100)))</f>
        <v>0</v>
      </c>
      <c r="J358" s="78" t="n">
        <f aca="false">IF($B358&gt;Input!$C$31,0,(-1)*($E358+$H358+$I358)*(Input!$C$8/100))</f>
        <v>0</v>
      </c>
      <c r="K358" s="78" t="n">
        <f aca="false">IF($B358&gt;Input!$C$31,0,(-1)*($E358+$H358+$I358)*(Input!$C$9/100))</f>
        <v>0</v>
      </c>
      <c r="L358" s="78" t="n">
        <f aca="false">IF($B358&lt;Input!$C$25,($E358+$F358+$G358+$H358+$I358+$J358+$K358),0)</f>
        <v>-1625.51636969243</v>
      </c>
    </row>
    <row r="359" customFormat="false" ht="12.8" hidden="false" customHeight="false" outlineLevel="0" collapsed="false">
      <c r="A359" s="76" t="n">
        <v>355</v>
      </c>
      <c r="B359" s="77" t="n">
        <f aca="false">EOMONTH(Input!$C$7,A359)</f>
        <v>53723</v>
      </c>
      <c r="C359" s="76" t="n">
        <f aca="false">DATEDIF(Input!$C$23,$B359,"Y")</f>
        <v>69</v>
      </c>
      <c r="E359" s="78" t="n">
        <f aca="false">IF($B359&gt;Input!$C$31,0,Input!$C$26*(1+Input!$C$28/100)^(DATEDIF(Input!$C$7,$B359,"Y")))</f>
        <v>0</v>
      </c>
      <c r="F359" s="78" t="n">
        <f aca="false">-1*($E359*(Input!$C$10/100))</f>
        <v>-0</v>
      </c>
      <c r="G359" s="78" t="n">
        <f aca="false">-1*($E359*(Input!$C$11/100))</f>
        <v>-0</v>
      </c>
      <c r="H359" s="78" t="n">
        <f aca="false">IF($B359&lt;Input!$C$25,((Input!$C$29*(1+Input!$C$13/100)^(DATEDIF(Input!$C$7,$B359,"Y")))),0)</f>
        <v>-1625.51636969243</v>
      </c>
      <c r="I359" s="78" t="n">
        <f aca="false">IF($B359&gt;Input!$C$31,0,IF($E359*(Input!$C$35/100)&gt;(Input!$C$12/12),-1*(Input!$C$12/12),-1*$E359*(Input!$C$35/100)))</f>
        <v>0</v>
      </c>
      <c r="J359" s="78" t="n">
        <f aca="false">IF($B359&gt;Input!$C$31,0,(-1)*($E359+$H359+$I359)*(Input!$C$8/100))</f>
        <v>0</v>
      </c>
      <c r="K359" s="78" t="n">
        <f aca="false">IF($B359&gt;Input!$C$31,0,(-1)*($E359+$H359+$I359)*(Input!$C$9/100))</f>
        <v>0</v>
      </c>
      <c r="L359" s="78" t="n">
        <f aca="false">IF($B359&lt;Input!$C$25,($E359+$F359+$G359+$H359+$I359+$J359+$K359),0)</f>
        <v>-1625.51636969243</v>
      </c>
    </row>
    <row r="360" customFormat="false" ht="12.8" hidden="false" customHeight="false" outlineLevel="0" collapsed="false">
      <c r="A360" s="76" t="n">
        <v>356</v>
      </c>
      <c r="B360" s="77" t="n">
        <f aca="false">EOMONTH(Input!$C$7,A360)</f>
        <v>53751</v>
      </c>
      <c r="C360" s="76" t="n">
        <f aca="false">DATEDIF(Input!$C$23,$B360,"Y")</f>
        <v>69</v>
      </c>
      <c r="E360" s="78" t="n">
        <f aca="false">IF($B360&gt;Input!$C$31,0,Input!$C$26*(1+Input!$C$28/100)^(DATEDIF(Input!$C$7,$B360,"Y")))</f>
        <v>0</v>
      </c>
      <c r="F360" s="78" t="n">
        <f aca="false">-1*($E360*(Input!$C$10/100))</f>
        <v>-0</v>
      </c>
      <c r="G360" s="78" t="n">
        <f aca="false">-1*($E360*(Input!$C$11/100))</f>
        <v>-0</v>
      </c>
      <c r="H360" s="78" t="n">
        <f aca="false">IF($B360&lt;Input!$C$25,((Input!$C$29*(1+Input!$C$13/100)^(DATEDIF(Input!$C$7,$B360,"Y")))),0)</f>
        <v>-1625.51636969243</v>
      </c>
      <c r="I360" s="78" t="n">
        <f aca="false">IF($B360&gt;Input!$C$31,0,IF($E360*(Input!$C$35/100)&gt;(Input!$C$12/12),-1*(Input!$C$12/12),-1*$E360*(Input!$C$35/100)))</f>
        <v>0</v>
      </c>
      <c r="J360" s="78" t="n">
        <f aca="false">IF($B360&gt;Input!$C$31,0,(-1)*($E360+$H360+$I360)*(Input!$C$8/100))</f>
        <v>0</v>
      </c>
      <c r="K360" s="78" t="n">
        <f aca="false">IF($B360&gt;Input!$C$31,0,(-1)*($E360+$H360+$I360)*(Input!$C$9/100))</f>
        <v>0</v>
      </c>
      <c r="L360" s="78" t="n">
        <f aca="false">IF($B360&lt;Input!$C$25,($E360+$F360+$G360+$H360+$I360+$J360+$K360),0)</f>
        <v>-1625.51636969243</v>
      </c>
    </row>
    <row r="361" customFormat="false" ht="12.8" hidden="false" customHeight="false" outlineLevel="0" collapsed="false">
      <c r="A361" s="76" t="n">
        <v>357</v>
      </c>
      <c r="B361" s="77" t="n">
        <f aca="false">EOMONTH(Input!$C$7,A361)</f>
        <v>53782</v>
      </c>
      <c r="C361" s="76" t="n">
        <f aca="false">DATEDIF(Input!$C$23,$B361,"Y")</f>
        <v>69</v>
      </c>
      <c r="E361" s="78" t="n">
        <f aca="false">IF($B361&gt;Input!$C$31,0,Input!$C$26*(1+Input!$C$28/100)^(DATEDIF(Input!$C$7,$B361,"Y")))</f>
        <v>0</v>
      </c>
      <c r="F361" s="78" t="n">
        <f aca="false">-1*($E361*(Input!$C$10/100))</f>
        <v>-0</v>
      </c>
      <c r="G361" s="78" t="n">
        <f aca="false">-1*($E361*(Input!$C$11/100))</f>
        <v>-0</v>
      </c>
      <c r="H361" s="78" t="n">
        <f aca="false">IF($B361&lt;Input!$C$25,((Input!$C$29*(1+Input!$C$13/100)^(DATEDIF(Input!$C$7,$B361,"Y")))),0)</f>
        <v>-1625.51636969243</v>
      </c>
      <c r="I361" s="78" t="n">
        <f aca="false">IF($B361&gt;Input!$C$31,0,IF($E361*(Input!$C$35/100)&gt;(Input!$C$12/12),-1*(Input!$C$12/12),-1*$E361*(Input!$C$35/100)))</f>
        <v>0</v>
      </c>
      <c r="J361" s="78" t="n">
        <f aca="false">IF($B361&gt;Input!$C$31,0,(-1)*($E361+$H361+$I361)*(Input!$C$8/100))</f>
        <v>0</v>
      </c>
      <c r="K361" s="78" t="n">
        <f aca="false">IF($B361&gt;Input!$C$31,0,(-1)*($E361+$H361+$I361)*(Input!$C$9/100))</f>
        <v>0</v>
      </c>
      <c r="L361" s="78" t="n">
        <f aca="false">IF($B361&lt;Input!$C$25,($E361+$F361+$G361+$H361+$I361+$J361+$K361),0)</f>
        <v>-1625.51636969243</v>
      </c>
    </row>
    <row r="362" customFormat="false" ht="12.8" hidden="false" customHeight="false" outlineLevel="0" collapsed="false">
      <c r="A362" s="76" t="n">
        <v>358</v>
      </c>
      <c r="B362" s="77" t="n">
        <f aca="false">EOMONTH(Input!$C$7,A362)</f>
        <v>53812</v>
      </c>
      <c r="C362" s="76" t="n">
        <f aca="false">DATEDIF(Input!$C$23,$B362,"Y")</f>
        <v>69</v>
      </c>
      <c r="E362" s="78" t="n">
        <f aca="false">IF($B362&gt;Input!$C$31,0,Input!$C$26*(1+Input!$C$28/100)^(DATEDIF(Input!$C$7,$B362,"Y")))</f>
        <v>0</v>
      </c>
      <c r="F362" s="78" t="n">
        <f aca="false">-1*($E362*(Input!$C$10/100))</f>
        <v>-0</v>
      </c>
      <c r="G362" s="78" t="n">
        <f aca="false">-1*($E362*(Input!$C$11/100))</f>
        <v>-0</v>
      </c>
      <c r="H362" s="78" t="n">
        <f aca="false">IF($B362&lt;Input!$C$25,((Input!$C$29*(1+Input!$C$13/100)^(DATEDIF(Input!$C$7,$B362,"Y")))),0)</f>
        <v>-1625.51636969243</v>
      </c>
      <c r="I362" s="78" t="n">
        <f aca="false">IF($B362&gt;Input!$C$31,0,IF($E362*(Input!$C$35/100)&gt;(Input!$C$12/12),-1*(Input!$C$12/12),-1*$E362*(Input!$C$35/100)))</f>
        <v>0</v>
      </c>
      <c r="J362" s="78" t="n">
        <f aca="false">IF($B362&gt;Input!$C$31,0,(-1)*($E362+$H362+$I362)*(Input!$C$8/100))</f>
        <v>0</v>
      </c>
      <c r="K362" s="78" t="n">
        <f aca="false">IF($B362&gt;Input!$C$31,0,(-1)*($E362+$H362+$I362)*(Input!$C$9/100))</f>
        <v>0</v>
      </c>
      <c r="L362" s="78" t="n">
        <f aca="false">IF($B362&lt;Input!$C$25,($E362+$F362+$G362+$H362+$I362+$J362+$K362),0)</f>
        <v>-1625.51636969243</v>
      </c>
    </row>
    <row r="363" customFormat="false" ht="12.8" hidden="false" customHeight="false" outlineLevel="0" collapsed="false">
      <c r="A363" s="76" t="n">
        <v>359</v>
      </c>
      <c r="B363" s="77" t="n">
        <f aca="false">EOMONTH(Input!$C$7,A363)</f>
        <v>53843</v>
      </c>
      <c r="C363" s="76" t="n">
        <f aca="false">DATEDIF(Input!$C$23,$B363,"Y")</f>
        <v>70</v>
      </c>
      <c r="E363" s="78" t="n">
        <f aca="false">IF($B363&gt;Input!$C$31,0,Input!$C$26*(1+Input!$C$28/100)^(DATEDIF(Input!$C$7,$B363,"Y")))</f>
        <v>0</v>
      </c>
      <c r="F363" s="78" t="n">
        <f aca="false">-1*($E363*(Input!$C$10/100))</f>
        <v>-0</v>
      </c>
      <c r="G363" s="78" t="n">
        <f aca="false">-1*($E363*(Input!$C$11/100))</f>
        <v>-0</v>
      </c>
      <c r="H363" s="78" t="n">
        <f aca="false">IF($B363&lt;Input!$C$25,((Input!$C$29*(1+Input!$C$13/100)^(DATEDIF(Input!$C$7,$B363,"Y")))),0)</f>
        <v>-1625.51636969243</v>
      </c>
      <c r="I363" s="78" t="n">
        <f aca="false">IF($B363&gt;Input!$C$31,0,IF($E363*(Input!$C$35/100)&gt;(Input!$C$12/12),-1*(Input!$C$12/12),-1*$E363*(Input!$C$35/100)))</f>
        <v>0</v>
      </c>
      <c r="J363" s="78" t="n">
        <f aca="false">IF($B363&gt;Input!$C$31,0,(-1)*($E363+$H363+$I363)*(Input!$C$8/100))</f>
        <v>0</v>
      </c>
      <c r="K363" s="78" t="n">
        <f aca="false">IF($B363&gt;Input!$C$31,0,(-1)*($E363+$H363+$I363)*(Input!$C$9/100))</f>
        <v>0</v>
      </c>
      <c r="L363" s="78" t="n">
        <f aca="false">IF($B363&lt;Input!$C$25,($E363+$F363+$G363+$H363+$I363+$J363+$K363),0)</f>
        <v>-1625.51636969243</v>
      </c>
    </row>
    <row r="364" customFormat="false" ht="12.8" hidden="false" customHeight="false" outlineLevel="0" collapsed="false">
      <c r="A364" s="76" t="n">
        <v>360</v>
      </c>
      <c r="B364" s="77" t="n">
        <f aca="false">EOMONTH(Input!$C$7,A364)</f>
        <v>53873</v>
      </c>
      <c r="C364" s="76" t="n">
        <f aca="false">DATEDIF(Input!$C$23,$B364,"Y")</f>
        <v>70</v>
      </c>
      <c r="E364" s="78" t="n">
        <f aca="false">IF($B364&gt;Input!$C$31,0,Input!$C$26*(1+Input!$C$28/100)^(DATEDIF(Input!$C$7,$B364,"Y")))</f>
        <v>0</v>
      </c>
      <c r="F364" s="78" t="n">
        <f aca="false">-1*($E364*(Input!$C$10/100))</f>
        <v>-0</v>
      </c>
      <c r="G364" s="78" t="n">
        <f aca="false">-1*($E364*(Input!$C$11/100))</f>
        <v>-0</v>
      </c>
      <c r="H364" s="78" t="n">
        <f aca="false">IF($B364&lt;Input!$C$25,((Input!$C$29*(1+Input!$C$13/100)^(DATEDIF(Input!$C$7,$B364,"Y")))),0)</f>
        <v>-1723.04735187398</v>
      </c>
      <c r="I364" s="78" t="n">
        <f aca="false">IF($B364&gt;Input!$C$31,0,IF($E364*(Input!$C$35/100)&gt;(Input!$C$12/12),-1*(Input!$C$12/12),-1*$E364*(Input!$C$35/100)))</f>
        <v>0</v>
      </c>
      <c r="J364" s="78" t="n">
        <f aca="false">IF($B364&gt;Input!$C$31,0,(-1)*($E364+$H364+$I364)*(Input!$C$8/100))</f>
        <v>0</v>
      </c>
      <c r="K364" s="78" t="n">
        <f aca="false">IF($B364&gt;Input!$C$31,0,(-1)*($E364+$H364+$I364)*(Input!$C$9/100))</f>
        <v>0</v>
      </c>
      <c r="L364" s="78" t="n">
        <f aca="false">IF($B364&lt;Input!$C$25,($E364+$F364+$G364+$H364+$I364+$J364+$K364),0)</f>
        <v>-1723.04735187398</v>
      </c>
    </row>
    <row r="365" customFormat="false" ht="12.8" hidden="false" customHeight="false" outlineLevel="0" collapsed="false">
      <c r="A365" s="76" t="n">
        <v>361</v>
      </c>
      <c r="B365" s="77" t="n">
        <f aca="false">EOMONTH(Input!$C$7,A365)</f>
        <v>53904</v>
      </c>
      <c r="C365" s="76" t="n">
        <f aca="false">DATEDIF(Input!$C$23,$B365,"Y")</f>
        <v>70</v>
      </c>
      <c r="E365" s="78" t="n">
        <f aca="false">IF($B365&gt;Input!$C$31,0,Input!$C$26*(1+Input!$C$28/100)^(DATEDIF(Input!$C$7,$B365,"Y")))</f>
        <v>0</v>
      </c>
      <c r="F365" s="78" t="n">
        <f aca="false">-1*($E365*(Input!$C$10/100))</f>
        <v>-0</v>
      </c>
      <c r="G365" s="78" t="n">
        <f aca="false">-1*($E365*(Input!$C$11/100))</f>
        <v>-0</v>
      </c>
      <c r="H365" s="78" t="n">
        <f aca="false">IF($B365&lt;Input!$C$25,((Input!$C$29*(1+Input!$C$13/100)^(DATEDIF(Input!$C$7,$B365,"Y")))),0)</f>
        <v>-1723.04735187398</v>
      </c>
      <c r="I365" s="78" t="n">
        <f aca="false">IF($B365&gt;Input!$C$31,0,IF($E365*(Input!$C$35/100)&gt;(Input!$C$12/12),-1*(Input!$C$12/12),-1*$E365*(Input!$C$35/100)))</f>
        <v>0</v>
      </c>
      <c r="J365" s="78" t="n">
        <f aca="false">IF($B365&gt;Input!$C$31,0,(-1)*($E365+$H365+$I365)*(Input!$C$8/100))</f>
        <v>0</v>
      </c>
      <c r="K365" s="78" t="n">
        <f aca="false">IF($B365&gt;Input!$C$31,0,(-1)*($E365+$H365+$I365)*(Input!$C$9/100))</f>
        <v>0</v>
      </c>
      <c r="L365" s="78" t="n">
        <f aca="false">IF($B365&lt;Input!$C$25,($E365+$F365+$G365+$H365+$I365+$J365+$K365),0)</f>
        <v>-1723.04735187398</v>
      </c>
    </row>
    <row r="366" customFormat="false" ht="12.8" hidden="false" customHeight="false" outlineLevel="0" collapsed="false">
      <c r="A366" s="76" t="n">
        <v>362</v>
      </c>
      <c r="B366" s="77" t="n">
        <f aca="false">EOMONTH(Input!$C$7,A366)</f>
        <v>53935</v>
      </c>
      <c r="C366" s="76" t="n">
        <f aca="false">DATEDIF(Input!$C$23,$B366,"Y")</f>
        <v>70</v>
      </c>
      <c r="E366" s="78" t="n">
        <f aca="false">IF($B366&gt;Input!$C$31,0,Input!$C$26*(1+Input!$C$28/100)^(DATEDIF(Input!$C$7,$B366,"Y")))</f>
        <v>0</v>
      </c>
      <c r="F366" s="78" t="n">
        <f aca="false">-1*($E366*(Input!$C$10/100))</f>
        <v>-0</v>
      </c>
      <c r="G366" s="78" t="n">
        <f aca="false">-1*($E366*(Input!$C$11/100))</f>
        <v>-0</v>
      </c>
      <c r="H366" s="78" t="n">
        <f aca="false">IF($B366&lt;Input!$C$25,((Input!$C$29*(1+Input!$C$13/100)^(DATEDIF(Input!$C$7,$B366,"Y")))),0)</f>
        <v>-1723.04735187398</v>
      </c>
      <c r="I366" s="78" t="n">
        <f aca="false">IF($B366&gt;Input!$C$31,0,IF($E366*(Input!$C$35/100)&gt;(Input!$C$12/12),-1*(Input!$C$12/12),-1*$E366*(Input!$C$35/100)))</f>
        <v>0</v>
      </c>
      <c r="J366" s="78" t="n">
        <f aca="false">IF($B366&gt;Input!$C$31,0,(-1)*($E366+$H366+$I366)*(Input!$C$8/100))</f>
        <v>0</v>
      </c>
      <c r="K366" s="78" t="n">
        <f aca="false">IF($B366&gt;Input!$C$31,0,(-1)*($E366+$H366+$I366)*(Input!$C$9/100))</f>
        <v>0</v>
      </c>
      <c r="L366" s="78" t="n">
        <f aca="false">IF($B366&lt;Input!$C$25,($E366+$F366+$G366+$H366+$I366+$J366+$K366),0)</f>
        <v>-1723.04735187398</v>
      </c>
    </row>
    <row r="367" customFormat="false" ht="12.8" hidden="false" customHeight="false" outlineLevel="0" collapsed="false">
      <c r="A367" s="76" t="n">
        <v>363</v>
      </c>
      <c r="B367" s="77" t="n">
        <f aca="false">EOMONTH(Input!$C$7,A367)</f>
        <v>53965</v>
      </c>
      <c r="C367" s="76" t="n">
        <f aca="false">DATEDIF(Input!$C$23,$B367,"Y")</f>
        <v>70</v>
      </c>
      <c r="E367" s="78" t="n">
        <f aca="false">IF($B367&gt;Input!$C$31,0,Input!$C$26*(1+Input!$C$28/100)^(DATEDIF(Input!$C$7,$B367,"Y")))</f>
        <v>0</v>
      </c>
      <c r="F367" s="78" t="n">
        <f aca="false">-1*($E367*(Input!$C$10/100))</f>
        <v>-0</v>
      </c>
      <c r="G367" s="78" t="n">
        <f aca="false">-1*($E367*(Input!$C$11/100))</f>
        <v>-0</v>
      </c>
      <c r="H367" s="78" t="n">
        <f aca="false">IF($B367&lt;Input!$C$25,((Input!$C$29*(1+Input!$C$13/100)^(DATEDIF(Input!$C$7,$B367,"Y")))),0)</f>
        <v>-1723.04735187398</v>
      </c>
      <c r="I367" s="78" t="n">
        <f aca="false">IF($B367&gt;Input!$C$31,0,IF($E367*(Input!$C$35/100)&gt;(Input!$C$12/12),-1*(Input!$C$12/12),-1*$E367*(Input!$C$35/100)))</f>
        <v>0</v>
      </c>
      <c r="J367" s="78" t="n">
        <f aca="false">IF($B367&gt;Input!$C$31,0,(-1)*($E367+$H367+$I367)*(Input!$C$8/100))</f>
        <v>0</v>
      </c>
      <c r="K367" s="78" t="n">
        <f aca="false">IF($B367&gt;Input!$C$31,0,(-1)*($E367+$H367+$I367)*(Input!$C$9/100))</f>
        <v>0</v>
      </c>
      <c r="L367" s="78" t="n">
        <f aca="false">IF($B367&lt;Input!$C$25,($E367+$F367+$G367+$H367+$I367+$J367+$K367),0)</f>
        <v>-1723.04735187398</v>
      </c>
    </row>
    <row r="368" customFormat="false" ht="12.8" hidden="false" customHeight="false" outlineLevel="0" collapsed="false">
      <c r="A368" s="76" t="n">
        <v>364</v>
      </c>
      <c r="B368" s="77" t="n">
        <f aca="false">EOMONTH(Input!$C$7,A368)</f>
        <v>53996</v>
      </c>
      <c r="C368" s="76" t="n">
        <f aca="false">DATEDIF(Input!$C$23,$B368,"Y")</f>
        <v>70</v>
      </c>
      <c r="E368" s="78" t="n">
        <f aca="false">IF($B368&gt;Input!$C$31,0,Input!$C$26*(1+Input!$C$28/100)^(DATEDIF(Input!$C$7,$B368,"Y")))</f>
        <v>0</v>
      </c>
      <c r="F368" s="78" t="n">
        <f aca="false">-1*($E368*(Input!$C$10/100))</f>
        <v>-0</v>
      </c>
      <c r="G368" s="78" t="n">
        <f aca="false">-1*($E368*(Input!$C$11/100))</f>
        <v>-0</v>
      </c>
      <c r="H368" s="78" t="n">
        <f aca="false">IF($B368&lt;Input!$C$25,((Input!$C$29*(1+Input!$C$13/100)^(DATEDIF(Input!$C$7,$B368,"Y")))),0)</f>
        <v>-1723.04735187398</v>
      </c>
      <c r="I368" s="78" t="n">
        <f aca="false">IF($B368&gt;Input!$C$31,0,IF($E368*(Input!$C$35/100)&gt;(Input!$C$12/12),-1*(Input!$C$12/12),-1*$E368*(Input!$C$35/100)))</f>
        <v>0</v>
      </c>
      <c r="J368" s="78" t="n">
        <f aca="false">IF($B368&gt;Input!$C$31,0,(-1)*($E368+$H368+$I368)*(Input!$C$8/100))</f>
        <v>0</v>
      </c>
      <c r="K368" s="78" t="n">
        <f aca="false">IF($B368&gt;Input!$C$31,0,(-1)*($E368+$H368+$I368)*(Input!$C$9/100))</f>
        <v>0</v>
      </c>
      <c r="L368" s="78" t="n">
        <f aca="false">IF($B368&lt;Input!$C$25,($E368+$F368+$G368+$H368+$I368+$J368+$K368),0)</f>
        <v>-1723.04735187398</v>
      </c>
    </row>
    <row r="369" customFormat="false" ht="12.8" hidden="false" customHeight="false" outlineLevel="0" collapsed="false">
      <c r="A369" s="76" t="n">
        <v>365</v>
      </c>
      <c r="B369" s="77" t="n">
        <f aca="false">EOMONTH(Input!$C$7,A369)</f>
        <v>54026</v>
      </c>
      <c r="C369" s="76" t="n">
        <f aca="false">DATEDIF(Input!$C$23,$B369,"Y")</f>
        <v>70</v>
      </c>
      <c r="E369" s="78" t="n">
        <f aca="false">IF($B369&gt;Input!$C$31,0,Input!$C$26*(1+Input!$C$28/100)^(DATEDIF(Input!$C$7,$B369,"Y")))</f>
        <v>0</v>
      </c>
      <c r="F369" s="78" t="n">
        <f aca="false">-1*($E369*(Input!$C$10/100))</f>
        <v>-0</v>
      </c>
      <c r="G369" s="78" t="n">
        <f aca="false">-1*($E369*(Input!$C$11/100))</f>
        <v>-0</v>
      </c>
      <c r="H369" s="78" t="n">
        <f aca="false">IF($B369&lt;Input!$C$25,((Input!$C$29*(1+Input!$C$13/100)^(DATEDIF(Input!$C$7,$B369,"Y")))),0)</f>
        <v>-1723.04735187398</v>
      </c>
      <c r="I369" s="78" t="n">
        <f aca="false">IF($B369&gt;Input!$C$31,0,IF($E369*(Input!$C$35/100)&gt;(Input!$C$12/12),-1*(Input!$C$12/12),-1*$E369*(Input!$C$35/100)))</f>
        <v>0</v>
      </c>
      <c r="J369" s="78" t="n">
        <f aca="false">IF($B369&gt;Input!$C$31,0,(-1)*($E369+$H369+$I369)*(Input!$C$8/100))</f>
        <v>0</v>
      </c>
      <c r="K369" s="78" t="n">
        <f aca="false">IF($B369&gt;Input!$C$31,0,(-1)*($E369+$H369+$I369)*(Input!$C$9/100))</f>
        <v>0</v>
      </c>
      <c r="L369" s="78" t="n">
        <f aca="false">IF($B369&lt;Input!$C$25,($E369+$F369+$G369+$H369+$I369+$J369+$K369),0)</f>
        <v>-1723.04735187398</v>
      </c>
    </row>
    <row r="370" customFormat="false" ht="12.8" hidden="false" customHeight="false" outlineLevel="0" collapsed="false">
      <c r="A370" s="76" t="n">
        <v>366</v>
      </c>
      <c r="B370" s="77" t="n">
        <f aca="false">EOMONTH(Input!$C$7,A370)</f>
        <v>54057</v>
      </c>
      <c r="C370" s="76" t="n">
        <f aca="false">DATEDIF(Input!$C$23,$B370,"Y")</f>
        <v>70</v>
      </c>
      <c r="E370" s="78" t="n">
        <f aca="false">IF($B370&gt;Input!$C$31,0,Input!$C$26*(1+Input!$C$28/100)^(DATEDIF(Input!$C$7,$B370,"Y")))</f>
        <v>0</v>
      </c>
      <c r="F370" s="78" t="n">
        <f aca="false">-1*($E370*(Input!$C$10/100))</f>
        <v>-0</v>
      </c>
      <c r="G370" s="78" t="n">
        <f aca="false">-1*($E370*(Input!$C$11/100))</f>
        <v>-0</v>
      </c>
      <c r="H370" s="78" t="n">
        <f aca="false">IF($B370&lt;Input!$C$25,((Input!$C$29*(1+Input!$C$13/100)^(DATEDIF(Input!$C$7,$B370,"Y")))),0)</f>
        <v>-1723.04735187398</v>
      </c>
      <c r="I370" s="78" t="n">
        <f aca="false">IF($B370&gt;Input!$C$31,0,IF($E370*(Input!$C$35/100)&gt;(Input!$C$12/12),-1*(Input!$C$12/12),-1*$E370*(Input!$C$35/100)))</f>
        <v>0</v>
      </c>
      <c r="J370" s="78" t="n">
        <f aca="false">IF($B370&gt;Input!$C$31,0,(-1)*($E370+$H370+$I370)*(Input!$C$8/100))</f>
        <v>0</v>
      </c>
      <c r="K370" s="78" t="n">
        <f aca="false">IF($B370&gt;Input!$C$31,0,(-1)*($E370+$H370+$I370)*(Input!$C$9/100))</f>
        <v>0</v>
      </c>
      <c r="L370" s="78" t="n">
        <f aca="false">IF($B370&lt;Input!$C$25,($E370+$F370+$G370+$H370+$I370+$J370+$K370),0)</f>
        <v>-1723.04735187398</v>
      </c>
    </row>
    <row r="371" customFormat="false" ht="12.8" hidden="false" customHeight="false" outlineLevel="0" collapsed="false">
      <c r="A371" s="76" t="n">
        <v>367</v>
      </c>
      <c r="B371" s="77" t="n">
        <f aca="false">EOMONTH(Input!$C$7,A371)</f>
        <v>54088</v>
      </c>
      <c r="C371" s="76" t="n">
        <f aca="false">DATEDIF(Input!$C$23,$B371,"Y")</f>
        <v>70</v>
      </c>
      <c r="E371" s="78" t="n">
        <f aca="false">IF($B371&gt;Input!$C$31,0,Input!$C$26*(1+Input!$C$28/100)^(DATEDIF(Input!$C$7,$B371,"Y")))</f>
        <v>0</v>
      </c>
      <c r="F371" s="78" t="n">
        <f aca="false">-1*($E371*(Input!$C$10/100))</f>
        <v>-0</v>
      </c>
      <c r="G371" s="78" t="n">
        <f aca="false">-1*($E371*(Input!$C$11/100))</f>
        <v>-0</v>
      </c>
      <c r="H371" s="78" t="n">
        <f aca="false">IF($B371&lt;Input!$C$25,((Input!$C$29*(1+Input!$C$13/100)^(DATEDIF(Input!$C$7,$B371,"Y")))),0)</f>
        <v>-1723.04735187398</v>
      </c>
      <c r="I371" s="78" t="n">
        <f aca="false">IF($B371&gt;Input!$C$31,0,IF($E371*(Input!$C$35/100)&gt;(Input!$C$12/12),-1*(Input!$C$12/12),-1*$E371*(Input!$C$35/100)))</f>
        <v>0</v>
      </c>
      <c r="J371" s="78" t="n">
        <f aca="false">IF($B371&gt;Input!$C$31,0,(-1)*($E371+$H371+$I371)*(Input!$C$8/100))</f>
        <v>0</v>
      </c>
      <c r="K371" s="78" t="n">
        <f aca="false">IF($B371&gt;Input!$C$31,0,(-1)*($E371+$H371+$I371)*(Input!$C$9/100))</f>
        <v>0</v>
      </c>
      <c r="L371" s="78" t="n">
        <f aca="false">IF($B371&lt;Input!$C$25,($E371+$F371+$G371+$H371+$I371+$J371+$K371),0)</f>
        <v>-1723.04735187398</v>
      </c>
    </row>
    <row r="372" customFormat="false" ht="12.8" hidden="false" customHeight="false" outlineLevel="0" collapsed="false">
      <c r="A372" s="76" t="n">
        <v>368</v>
      </c>
      <c r="B372" s="77" t="n">
        <f aca="false">EOMONTH(Input!$C$7,A372)</f>
        <v>54117</v>
      </c>
      <c r="C372" s="76" t="n">
        <f aca="false">DATEDIF(Input!$C$23,$B372,"Y")</f>
        <v>70</v>
      </c>
      <c r="E372" s="78" t="n">
        <f aca="false">IF($B372&gt;Input!$C$31,0,Input!$C$26*(1+Input!$C$28/100)^(DATEDIF(Input!$C$7,$B372,"Y")))</f>
        <v>0</v>
      </c>
      <c r="F372" s="78" t="n">
        <f aca="false">-1*($E372*(Input!$C$10/100))</f>
        <v>-0</v>
      </c>
      <c r="G372" s="78" t="n">
        <f aca="false">-1*($E372*(Input!$C$11/100))</f>
        <v>-0</v>
      </c>
      <c r="H372" s="78" t="n">
        <f aca="false">IF($B372&lt;Input!$C$25,((Input!$C$29*(1+Input!$C$13/100)^(DATEDIF(Input!$C$7,$B372,"Y")))),0)</f>
        <v>-1723.04735187398</v>
      </c>
      <c r="I372" s="78" t="n">
        <f aca="false">IF($B372&gt;Input!$C$31,0,IF($E372*(Input!$C$35/100)&gt;(Input!$C$12/12),-1*(Input!$C$12/12),-1*$E372*(Input!$C$35/100)))</f>
        <v>0</v>
      </c>
      <c r="J372" s="78" t="n">
        <f aca="false">IF($B372&gt;Input!$C$31,0,(-1)*($E372+$H372+$I372)*(Input!$C$8/100))</f>
        <v>0</v>
      </c>
      <c r="K372" s="78" t="n">
        <f aca="false">IF($B372&gt;Input!$C$31,0,(-1)*($E372+$H372+$I372)*(Input!$C$9/100))</f>
        <v>0</v>
      </c>
      <c r="L372" s="78" t="n">
        <f aca="false">IF($B372&lt;Input!$C$25,($E372+$F372+$G372+$H372+$I372+$J372+$K372),0)</f>
        <v>-1723.04735187398</v>
      </c>
    </row>
    <row r="373" customFormat="false" ht="12.8" hidden="false" customHeight="false" outlineLevel="0" collapsed="false">
      <c r="A373" s="76" t="n">
        <v>369</v>
      </c>
      <c r="B373" s="77" t="n">
        <f aca="false">EOMONTH(Input!$C$7,A373)</f>
        <v>54148</v>
      </c>
      <c r="C373" s="76" t="n">
        <f aca="false">DATEDIF(Input!$C$23,$B373,"Y")</f>
        <v>70</v>
      </c>
      <c r="E373" s="78" t="n">
        <f aca="false">IF($B373&gt;Input!$C$31,0,Input!$C$26*(1+Input!$C$28/100)^(DATEDIF(Input!$C$7,$B373,"Y")))</f>
        <v>0</v>
      </c>
      <c r="F373" s="78" t="n">
        <f aca="false">-1*($E373*(Input!$C$10/100))</f>
        <v>-0</v>
      </c>
      <c r="G373" s="78" t="n">
        <f aca="false">-1*($E373*(Input!$C$11/100))</f>
        <v>-0</v>
      </c>
      <c r="H373" s="78" t="n">
        <f aca="false">IF($B373&lt;Input!$C$25,((Input!$C$29*(1+Input!$C$13/100)^(DATEDIF(Input!$C$7,$B373,"Y")))),0)</f>
        <v>-1723.04735187398</v>
      </c>
      <c r="I373" s="78" t="n">
        <f aca="false">IF($B373&gt;Input!$C$31,0,IF($E373*(Input!$C$35/100)&gt;(Input!$C$12/12),-1*(Input!$C$12/12),-1*$E373*(Input!$C$35/100)))</f>
        <v>0</v>
      </c>
      <c r="J373" s="78" t="n">
        <f aca="false">IF($B373&gt;Input!$C$31,0,(-1)*($E373+$H373+$I373)*(Input!$C$8/100))</f>
        <v>0</v>
      </c>
      <c r="K373" s="78" t="n">
        <f aca="false">IF($B373&gt;Input!$C$31,0,(-1)*($E373+$H373+$I373)*(Input!$C$9/100))</f>
        <v>0</v>
      </c>
      <c r="L373" s="78" t="n">
        <f aca="false">IF($B373&lt;Input!$C$25,($E373+$F373+$G373+$H373+$I373+$J373+$K373),0)</f>
        <v>-1723.04735187398</v>
      </c>
    </row>
    <row r="374" customFormat="false" ht="12.8" hidden="false" customHeight="false" outlineLevel="0" collapsed="false">
      <c r="A374" s="76" t="n">
        <v>370</v>
      </c>
      <c r="B374" s="77" t="n">
        <f aca="false">EOMONTH(Input!$C$7,A374)</f>
        <v>54178</v>
      </c>
      <c r="C374" s="76" t="n">
        <f aca="false">DATEDIF(Input!$C$23,$B374,"Y")</f>
        <v>70</v>
      </c>
      <c r="E374" s="78" t="n">
        <f aca="false">IF($B374&gt;Input!$C$31,0,Input!$C$26*(1+Input!$C$28/100)^(DATEDIF(Input!$C$7,$B374,"Y")))</f>
        <v>0</v>
      </c>
      <c r="F374" s="78" t="n">
        <f aca="false">-1*($E374*(Input!$C$10/100))</f>
        <v>-0</v>
      </c>
      <c r="G374" s="78" t="n">
        <f aca="false">-1*($E374*(Input!$C$11/100))</f>
        <v>-0</v>
      </c>
      <c r="H374" s="78" t="n">
        <f aca="false">IF($B374&lt;Input!$C$25,((Input!$C$29*(1+Input!$C$13/100)^(DATEDIF(Input!$C$7,$B374,"Y")))),0)</f>
        <v>-1723.04735187398</v>
      </c>
      <c r="I374" s="78" t="n">
        <f aca="false">IF($B374&gt;Input!$C$31,0,IF($E374*(Input!$C$35/100)&gt;(Input!$C$12/12),-1*(Input!$C$12/12),-1*$E374*(Input!$C$35/100)))</f>
        <v>0</v>
      </c>
      <c r="J374" s="78" t="n">
        <f aca="false">IF($B374&gt;Input!$C$31,0,(-1)*($E374+$H374+$I374)*(Input!$C$8/100))</f>
        <v>0</v>
      </c>
      <c r="K374" s="78" t="n">
        <f aca="false">IF($B374&gt;Input!$C$31,0,(-1)*($E374+$H374+$I374)*(Input!$C$9/100))</f>
        <v>0</v>
      </c>
      <c r="L374" s="78" t="n">
        <f aca="false">IF($B374&lt;Input!$C$25,($E374+$F374+$G374+$H374+$I374+$J374+$K374),0)</f>
        <v>-1723.04735187398</v>
      </c>
    </row>
    <row r="375" customFormat="false" ht="12.8" hidden="false" customHeight="false" outlineLevel="0" collapsed="false">
      <c r="A375" s="76" t="n">
        <v>371</v>
      </c>
      <c r="B375" s="77" t="n">
        <f aca="false">EOMONTH(Input!$C$7,A375)</f>
        <v>54209</v>
      </c>
      <c r="C375" s="76" t="n">
        <f aca="false">DATEDIF(Input!$C$23,$B375,"Y")</f>
        <v>71</v>
      </c>
      <c r="E375" s="78" t="n">
        <f aca="false">IF($B375&gt;Input!$C$31,0,Input!$C$26*(1+Input!$C$28/100)^(DATEDIF(Input!$C$7,$B375,"Y")))</f>
        <v>0</v>
      </c>
      <c r="F375" s="78" t="n">
        <f aca="false">-1*($E375*(Input!$C$10/100))</f>
        <v>-0</v>
      </c>
      <c r="G375" s="78" t="n">
        <f aca="false">-1*($E375*(Input!$C$11/100))</f>
        <v>-0</v>
      </c>
      <c r="H375" s="78" t="n">
        <f aca="false">IF($B375&lt;Input!$C$25,((Input!$C$29*(1+Input!$C$13/100)^(DATEDIF(Input!$C$7,$B375,"Y")))),0)</f>
        <v>-1723.04735187398</v>
      </c>
      <c r="I375" s="78" t="n">
        <f aca="false">IF($B375&gt;Input!$C$31,0,IF($E375*(Input!$C$35/100)&gt;(Input!$C$12/12),-1*(Input!$C$12/12),-1*$E375*(Input!$C$35/100)))</f>
        <v>0</v>
      </c>
      <c r="J375" s="78" t="n">
        <f aca="false">IF($B375&gt;Input!$C$31,0,(-1)*($E375+$H375+$I375)*(Input!$C$8/100))</f>
        <v>0</v>
      </c>
      <c r="K375" s="78" t="n">
        <f aca="false">IF($B375&gt;Input!$C$31,0,(-1)*($E375+$H375+$I375)*(Input!$C$9/100))</f>
        <v>0</v>
      </c>
      <c r="L375" s="78" t="n">
        <f aca="false">IF($B375&lt;Input!$C$25,($E375+$F375+$G375+$H375+$I375+$J375+$K375),0)</f>
        <v>-1723.04735187398</v>
      </c>
    </row>
    <row r="376" customFormat="false" ht="12.8" hidden="false" customHeight="false" outlineLevel="0" collapsed="false">
      <c r="A376" s="76" t="n">
        <v>372</v>
      </c>
      <c r="B376" s="77" t="n">
        <f aca="false">EOMONTH(Input!$C$7,A376)</f>
        <v>54239</v>
      </c>
      <c r="C376" s="76" t="n">
        <f aca="false">DATEDIF(Input!$C$23,$B376,"Y")</f>
        <v>71</v>
      </c>
      <c r="E376" s="78" t="n">
        <f aca="false">IF($B376&gt;Input!$C$31,0,Input!$C$26*(1+Input!$C$28/100)^(DATEDIF(Input!$C$7,$B376,"Y")))</f>
        <v>0</v>
      </c>
      <c r="F376" s="78" t="n">
        <f aca="false">-1*($E376*(Input!$C$10/100))</f>
        <v>-0</v>
      </c>
      <c r="G376" s="78" t="n">
        <f aca="false">-1*($E376*(Input!$C$11/100))</f>
        <v>-0</v>
      </c>
      <c r="H376" s="78" t="n">
        <f aca="false">IF($B376&lt;Input!$C$25,((Input!$C$29*(1+Input!$C$13/100)^(DATEDIF(Input!$C$7,$B376,"Y")))),0)</f>
        <v>-1826.43019298642</v>
      </c>
      <c r="I376" s="78" t="n">
        <f aca="false">IF($B376&gt;Input!$C$31,0,IF($E376*(Input!$C$35/100)&gt;(Input!$C$12/12),-1*(Input!$C$12/12),-1*$E376*(Input!$C$35/100)))</f>
        <v>0</v>
      </c>
      <c r="J376" s="78" t="n">
        <f aca="false">IF($B376&gt;Input!$C$31,0,(-1)*($E376+$H376+$I376)*(Input!$C$8/100))</f>
        <v>0</v>
      </c>
      <c r="K376" s="78" t="n">
        <f aca="false">IF($B376&gt;Input!$C$31,0,(-1)*($E376+$H376+$I376)*(Input!$C$9/100))</f>
        <v>0</v>
      </c>
      <c r="L376" s="78" t="n">
        <f aca="false">IF($B376&lt;Input!$C$25,($E376+$F376+$G376+$H376+$I376+$J376+$K376),0)</f>
        <v>-1826.43019298642</v>
      </c>
    </row>
    <row r="377" customFormat="false" ht="12.8" hidden="false" customHeight="false" outlineLevel="0" collapsed="false">
      <c r="A377" s="76" t="n">
        <v>373</v>
      </c>
      <c r="B377" s="77" t="n">
        <f aca="false">EOMONTH(Input!$C$7,A377)</f>
        <v>54270</v>
      </c>
      <c r="C377" s="76" t="n">
        <f aca="false">DATEDIF(Input!$C$23,$B377,"Y")</f>
        <v>71</v>
      </c>
      <c r="E377" s="78" t="n">
        <f aca="false">IF($B377&gt;Input!$C$31,0,Input!$C$26*(1+Input!$C$28/100)^(DATEDIF(Input!$C$7,$B377,"Y")))</f>
        <v>0</v>
      </c>
      <c r="F377" s="78" t="n">
        <f aca="false">-1*($E377*(Input!$C$10/100))</f>
        <v>-0</v>
      </c>
      <c r="G377" s="78" t="n">
        <f aca="false">-1*($E377*(Input!$C$11/100))</f>
        <v>-0</v>
      </c>
      <c r="H377" s="78" t="n">
        <f aca="false">IF($B377&lt;Input!$C$25,((Input!$C$29*(1+Input!$C$13/100)^(DATEDIF(Input!$C$7,$B377,"Y")))),0)</f>
        <v>-1826.43019298642</v>
      </c>
      <c r="I377" s="78" t="n">
        <f aca="false">IF($B377&gt;Input!$C$31,0,IF($E377*(Input!$C$35/100)&gt;(Input!$C$12/12),-1*(Input!$C$12/12),-1*$E377*(Input!$C$35/100)))</f>
        <v>0</v>
      </c>
      <c r="J377" s="78" t="n">
        <f aca="false">IF($B377&gt;Input!$C$31,0,(-1)*($E377+$H377+$I377)*(Input!$C$8/100))</f>
        <v>0</v>
      </c>
      <c r="K377" s="78" t="n">
        <f aca="false">IF($B377&gt;Input!$C$31,0,(-1)*($E377+$H377+$I377)*(Input!$C$9/100))</f>
        <v>0</v>
      </c>
      <c r="L377" s="78" t="n">
        <f aca="false">IF($B377&lt;Input!$C$25,($E377+$F377+$G377+$H377+$I377+$J377+$K377),0)</f>
        <v>-1826.43019298642</v>
      </c>
    </row>
    <row r="378" customFormat="false" ht="12.8" hidden="false" customHeight="false" outlineLevel="0" collapsed="false">
      <c r="A378" s="76" t="n">
        <v>374</v>
      </c>
      <c r="B378" s="77" t="n">
        <f aca="false">EOMONTH(Input!$C$7,A378)</f>
        <v>54301</v>
      </c>
      <c r="C378" s="76" t="n">
        <f aca="false">DATEDIF(Input!$C$23,$B378,"Y")</f>
        <v>71</v>
      </c>
      <c r="E378" s="78" t="n">
        <f aca="false">IF($B378&gt;Input!$C$31,0,Input!$C$26*(1+Input!$C$28/100)^(DATEDIF(Input!$C$7,$B378,"Y")))</f>
        <v>0</v>
      </c>
      <c r="F378" s="78" t="n">
        <f aca="false">-1*($E378*(Input!$C$10/100))</f>
        <v>-0</v>
      </c>
      <c r="G378" s="78" t="n">
        <f aca="false">-1*($E378*(Input!$C$11/100))</f>
        <v>-0</v>
      </c>
      <c r="H378" s="78" t="n">
        <f aca="false">IF($B378&lt;Input!$C$25,((Input!$C$29*(1+Input!$C$13/100)^(DATEDIF(Input!$C$7,$B378,"Y")))),0)</f>
        <v>-1826.43019298642</v>
      </c>
      <c r="I378" s="78" t="n">
        <f aca="false">IF($B378&gt;Input!$C$31,0,IF($E378*(Input!$C$35/100)&gt;(Input!$C$12/12),-1*(Input!$C$12/12),-1*$E378*(Input!$C$35/100)))</f>
        <v>0</v>
      </c>
      <c r="J378" s="78" t="n">
        <f aca="false">IF($B378&gt;Input!$C$31,0,(-1)*($E378+$H378+$I378)*(Input!$C$8/100))</f>
        <v>0</v>
      </c>
      <c r="K378" s="78" t="n">
        <f aca="false">IF($B378&gt;Input!$C$31,0,(-1)*($E378+$H378+$I378)*(Input!$C$9/100))</f>
        <v>0</v>
      </c>
      <c r="L378" s="78" t="n">
        <f aca="false">IF($B378&lt;Input!$C$25,($E378+$F378+$G378+$H378+$I378+$J378+$K378),0)</f>
        <v>-1826.43019298642</v>
      </c>
    </row>
    <row r="379" customFormat="false" ht="12.8" hidden="false" customHeight="false" outlineLevel="0" collapsed="false">
      <c r="A379" s="76" t="n">
        <v>375</v>
      </c>
      <c r="B379" s="77" t="n">
        <f aca="false">EOMONTH(Input!$C$7,A379)</f>
        <v>54331</v>
      </c>
      <c r="C379" s="76" t="n">
        <f aca="false">DATEDIF(Input!$C$23,$B379,"Y")</f>
        <v>71</v>
      </c>
      <c r="E379" s="78" t="n">
        <f aca="false">IF($B379&gt;Input!$C$31,0,Input!$C$26*(1+Input!$C$28/100)^(DATEDIF(Input!$C$7,$B379,"Y")))</f>
        <v>0</v>
      </c>
      <c r="F379" s="78" t="n">
        <f aca="false">-1*($E379*(Input!$C$10/100))</f>
        <v>-0</v>
      </c>
      <c r="G379" s="78" t="n">
        <f aca="false">-1*($E379*(Input!$C$11/100))</f>
        <v>-0</v>
      </c>
      <c r="H379" s="78" t="n">
        <f aca="false">IF($B379&lt;Input!$C$25,((Input!$C$29*(1+Input!$C$13/100)^(DATEDIF(Input!$C$7,$B379,"Y")))),0)</f>
        <v>-1826.43019298642</v>
      </c>
      <c r="I379" s="78" t="n">
        <f aca="false">IF($B379&gt;Input!$C$31,0,IF($E379*(Input!$C$35/100)&gt;(Input!$C$12/12),-1*(Input!$C$12/12),-1*$E379*(Input!$C$35/100)))</f>
        <v>0</v>
      </c>
      <c r="J379" s="78" t="n">
        <f aca="false">IF($B379&gt;Input!$C$31,0,(-1)*($E379+$H379+$I379)*(Input!$C$8/100))</f>
        <v>0</v>
      </c>
      <c r="K379" s="78" t="n">
        <f aca="false">IF($B379&gt;Input!$C$31,0,(-1)*($E379+$H379+$I379)*(Input!$C$9/100))</f>
        <v>0</v>
      </c>
      <c r="L379" s="78" t="n">
        <f aca="false">IF($B379&lt;Input!$C$25,($E379+$F379+$G379+$H379+$I379+$J379+$K379),0)</f>
        <v>-1826.43019298642</v>
      </c>
    </row>
    <row r="380" customFormat="false" ht="12.8" hidden="false" customHeight="false" outlineLevel="0" collapsed="false">
      <c r="A380" s="76" t="n">
        <v>376</v>
      </c>
      <c r="B380" s="77" t="n">
        <f aca="false">EOMONTH(Input!$C$7,A380)</f>
        <v>54362</v>
      </c>
      <c r="C380" s="76" t="n">
        <f aca="false">DATEDIF(Input!$C$23,$B380,"Y")</f>
        <v>71</v>
      </c>
      <c r="E380" s="78" t="n">
        <f aca="false">IF($B380&gt;Input!$C$31,0,Input!$C$26*(1+Input!$C$28/100)^(DATEDIF(Input!$C$7,$B380,"Y")))</f>
        <v>0</v>
      </c>
      <c r="F380" s="78" t="n">
        <f aca="false">-1*($E380*(Input!$C$10/100))</f>
        <v>-0</v>
      </c>
      <c r="G380" s="78" t="n">
        <f aca="false">-1*($E380*(Input!$C$11/100))</f>
        <v>-0</v>
      </c>
      <c r="H380" s="78" t="n">
        <f aca="false">IF($B380&lt;Input!$C$25,((Input!$C$29*(1+Input!$C$13/100)^(DATEDIF(Input!$C$7,$B380,"Y")))),0)</f>
        <v>-1826.43019298642</v>
      </c>
      <c r="I380" s="78" t="n">
        <f aca="false">IF($B380&gt;Input!$C$31,0,IF($E380*(Input!$C$35/100)&gt;(Input!$C$12/12),-1*(Input!$C$12/12),-1*$E380*(Input!$C$35/100)))</f>
        <v>0</v>
      </c>
      <c r="J380" s="78" t="n">
        <f aca="false">IF($B380&gt;Input!$C$31,0,(-1)*($E380+$H380+$I380)*(Input!$C$8/100))</f>
        <v>0</v>
      </c>
      <c r="K380" s="78" t="n">
        <f aca="false">IF($B380&gt;Input!$C$31,0,(-1)*($E380+$H380+$I380)*(Input!$C$9/100))</f>
        <v>0</v>
      </c>
      <c r="L380" s="78" t="n">
        <f aca="false">IF($B380&lt;Input!$C$25,($E380+$F380+$G380+$H380+$I380+$J380+$K380),0)</f>
        <v>-1826.43019298642</v>
      </c>
    </row>
    <row r="381" customFormat="false" ht="12.8" hidden="false" customHeight="false" outlineLevel="0" collapsed="false">
      <c r="A381" s="76" t="n">
        <v>377</v>
      </c>
      <c r="B381" s="77" t="n">
        <f aca="false">EOMONTH(Input!$C$7,A381)</f>
        <v>54392</v>
      </c>
      <c r="C381" s="76" t="n">
        <f aca="false">DATEDIF(Input!$C$23,$B381,"Y")</f>
        <v>71</v>
      </c>
      <c r="E381" s="78" t="n">
        <f aca="false">IF($B381&gt;Input!$C$31,0,Input!$C$26*(1+Input!$C$28/100)^(DATEDIF(Input!$C$7,$B381,"Y")))</f>
        <v>0</v>
      </c>
      <c r="F381" s="78" t="n">
        <f aca="false">-1*($E381*(Input!$C$10/100))</f>
        <v>-0</v>
      </c>
      <c r="G381" s="78" t="n">
        <f aca="false">-1*($E381*(Input!$C$11/100))</f>
        <v>-0</v>
      </c>
      <c r="H381" s="78" t="n">
        <f aca="false">IF($B381&lt;Input!$C$25,((Input!$C$29*(1+Input!$C$13/100)^(DATEDIF(Input!$C$7,$B381,"Y")))),0)</f>
        <v>-1826.43019298642</v>
      </c>
      <c r="I381" s="78" t="n">
        <f aca="false">IF($B381&gt;Input!$C$31,0,IF($E381*(Input!$C$35/100)&gt;(Input!$C$12/12),-1*(Input!$C$12/12),-1*$E381*(Input!$C$35/100)))</f>
        <v>0</v>
      </c>
      <c r="J381" s="78" t="n">
        <f aca="false">IF($B381&gt;Input!$C$31,0,(-1)*($E381+$H381+$I381)*(Input!$C$8/100))</f>
        <v>0</v>
      </c>
      <c r="K381" s="78" t="n">
        <f aca="false">IF($B381&gt;Input!$C$31,0,(-1)*($E381+$H381+$I381)*(Input!$C$9/100))</f>
        <v>0</v>
      </c>
      <c r="L381" s="78" t="n">
        <f aca="false">IF($B381&lt;Input!$C$25,($E381+$F381+$G381+$H381+$I381+$J381+$K381),0)</f>
        <v>-1826.43019298642</v>
      </c>
    </row>
    <row r="382" customFormat="false" ht="12.8" hidden="false" customHeight="false" outlineLevel="0" collapsed="false">
      <c r="A382" s="76" t="n">
        <v>378</v>
      </c>
      <c r="B382" s="77" t="n">
        <f aca="false">EOMONTH(Input!$C$7,A382)</f>
        <v>54423</v>
      </c>
      <c r="C382" s="76" t="n">
        <f aca="false">DATEDIF(Input!$C$23,$B382,"Y")</f>
        <v>71</v>
      </c>
      <c r="E382" s="78" t="n">
        <f aca="false">IF($B382&gt;Input!$C$31,0,Input!$C$26*(1+Input!$C$28/100)^(DATEDIF(Input!$C$7,$B382,"Y")))</f>
        <v>0</v>
      </c>
      <c r="F382" s="78" t="n">
        <f aca="false">-1*($E382*(Input!$C$10/100))</f>
        <v>-0</v>
      </c>
      <c r="G382" s="78" t="n">
        <f aca="false">-1*($E382*(Input!$C$11/100))</f>
        <v>-0</v>
      </c>
      <c r="H382" s="78" t="n">
        <f aca="false">IF($B382&lt;Input!$C$25,((Input!$C$29*(1+Input!$C$13/100)^(DATEDIF(Input!$C$7,$B382,"Y")))),0)</f>
        <v>-1826.43019298642</v>
      </c>
      <c r="I382" s="78" t="n">
        <f aca="false">IF($B382&gt;Input!$C$31,0,IF($E382*(Input!$C$35/100)&gt;(Input!$C$12/12),-1*(Input!$C$12/12),-1*$E382*(Input!$C$35/100)))</f>
        <v>0</v>
      </c>
      <c r="J382" s="78" t="n">
        <f aca="false">IF($B382&gt;Input!$C$31,0,(-1)*($E382+$H382+$I382)*(Input!$C$8/100))</f>
        <v>0</v>
      </c>
      <c r="K382" s="78" t="n">
        <f aca="false">IF($B382&gt;Input!$C$31,0,(-1)*($E382+$H382+$I382)*(Input!$C$9/100))</f>
        <v>0</v>
      </c>
      <c r="L382" s="78" t="n">
        <f aca="false">IF($B382&lt;Input!$C$25,($E382+$F382+$G382+$H382+$I382+$J382+$K382),0)</f>
        <v>-1826.43019298642</v>
      </c>
    </row>
    <row r="383" customFormat="false" ht="12.8" hidden="false" customHeight="false" outlineLevel="0" collapsed="false">
      <c r="A383" s="76" t="n">
        <v>379</v>
      </c>
      <c r="B383" s="77" t="n">
        <f aca="false">EOMONTH(Input!$C$7,A383)</f>
        <v>54454</v>
      </c>
      <c r="C383" s="76" t="n">
        <f aca="false">DATEDIF(Input!$C$23,$B383,"Y")</f>
        <v>71</v>
      </c>
      <c r="E383" s="78" t="n">
        <f aca="false">IF($B383&gt;Input!$C$31,0,Input!$C$26*(1+Input!$C$28/100)^(DATEDIF(Input!$C$7,$B383,"Y")))</f>
        <v>0</v>
      </c>
      <c r="F383" s="78" t="n">
        <f aca="false">-1*($E383*(Input!$C$10/100))</f>
        <v>-0</v>
      </c>
      <c r="G383" s="78" t="n">
        <f aca="false">-1*($E383*(Input!$C$11/100))</f>
        <v>-0</v>
      </c>
      <c r="H383" s="78" t="n">
        <f aca="false">IF($B383&lt;Input!$C$25,((Input!$C$29*(1+Input!$C$13/100)^(DATEDIF(Input!$C$7,$B383,"Y")))),0)</f>
        <v>-1826.43019298642</v>
      </c>
      <c r="I383" s="78" t="n">
        <f aca="false">IF($B383&gt;Input!$C$31,0,IF($E383*(Input!$C$35/100)&gt;(Input!$C$12/12),-1*(Input!$C$12/12),-1*$E383*(Input!$C$35/100)))</f>
        <v>0</v>
      </c>
      <c r="J383" s="78" t="n">
        <f aca="false">IF($B383&gt;Input!$C$31,0,(-1)*($E383+$H383+$I383)*(Input!$C$8/100))</f>
        <v>0</v>
      </c>
      <c r="K383" s="78" t="n">
        <f aca="false">IF($B383&gt;Input!$C$31,0,(-1)*($E383+$H383+$I383)*(Input!$C$9/100))</f>
        <v>0</v>
      </c>
      <c r="L383" s="78" t="n">
        <f aca="false">IF($B383&lt;Input!$C$25,($E383+$F383+$G383+$H383+$I383+$J383+$K383),0)</f>
        <v>-1826.43019298642</v>
      </c>
    </row>
    <row r="384" customFormat="false" ht="12.8" hidden="false" customHeight="false" outlineLevel="0" collapsed="false">
      <c r="A384" s="76" t="n">
        <v>380</v>
      </c>
      <c r="B384" s="77" t="n">
        <f aca="false">EOMONTH(Input!$C$7,A384)</f>
        <v>54482</v>
      </c>
      <c r="C384" s="76" t="n">
        <f aca="false">DATEDIF(Input!$C$23,$B384,"Y")</f>
        <v>71</v>
      </c>
      <c r="E384" s="78" t="n">
        <f aca="false">IF($B384&gt;Input!$C$31,0,Input!$C$26*(1+Input!$C$28/100)^(DATEDIF(Input!$C$7,$B384,"Y")))</f>
        <v>0</v>
      </c>
      <c r="F384" s="78" t="n">
        <f aca="false">-1*($E384*(Input!$C$10/100))</f>
        <v>-0</v>
      </c>
      <c r="G384" s="78" t="n">
        <f aca="false">-1*($E384*(Input!$C$11/100))</f>
        <v>-0</v>
      </c>
      <c r="H384" s="78" t="n">
        <f aca="false">IF($B384&lt;Input!$C$25,((Input!$C$29*(1+Input!$C$13/100)^(DATEDIF(Input!$C$7,$B384,"Y")))),0)</f>
        <v>-1826.43019298642</v>
      </c>
      <c r="I384" s="78" t="n">
        <f aca="false">IF($B384&gt;Input!$C$31,0,IF($E384*(Input!$C$35/100)&gt;(Input!$C$12/12),-1*(Input!$C$12/12),-1*$E384*(Input!$C$35/100)))</f>
        <v>0</v>
      </c>
      <c r="J384" s="78" t="n">
        <f aca="false">IF($B384&gt;Input!$C$31,0,(-1)*($E384+$H384+$I384)*(Input!$C$8/100))</f>
        <v>0</v>
      </c>
      <c r="K384" s="78" t="n">
        <f aca="false">IF($B384&gt;Input!$C$31,0,(-1)*($E384+$H384+$I384)*(Input!$C$9/100))</f>
        <v>0</v>
      </c>
      <c r="L384" s="78" t="n">
        <f aca="false">IF($B384&lt;Input!$C$25,($E384+$F384+$G384+$H384+$I384+$J384+$K384),0)</f>
        <v>-1826.43019298642</v>
      </c>
    </row>
    <row r="385" customFormat="false" ht="12.8" hidden="false" customHeight="false" outlineLevel="0" collapsed="false">
      <c r="A385" s="76" t="n">
        <v>381</v>
      </c>
      <c r="B385" s="77" t="n">
        <f aca="false">EOMONTH(Input!$C$7,A385)</f>
        <v>54513</v>
      </c>
      <c r="C385" s="76" t="n">
        <f aca="false">DATEDIF(Input!$C$23,$B385,"Y")</f>
        <v>71</v>
      </c>
      <c r="E385" s="78" t="n">
        <f aca="false">IF($B385&gt;Input!$C$31,0,Input!$C$26*(1+Input!$C$28/100)^(DATEDIF(Input!$C$7,$B385,"Y")))</f>
        <v>0</v>
      </c>
      <c r="F385" s="78" t="n">
        <f aca="false">-1*($E385*(Input!$C$10/100))</f>
        <v>-0</v>
      </c>
      <c r="G385" s="78" t="n">
        <f aca="false">-1*($E385*(Input!$C$11/100))</f>
        <v>-0</v>
      </c>
      <c r="H385" s="78" t="n">
        <f aca="false">IF($B385&lt;Input!$C$25,((Input!$C$29*(1+Input!$C$13/100)^(DATEDIF(Input!$C$7,$B385,"Y")))),0)</f>
        <v>-1826.43019298642</v>
      </c>
      <c r="I385" s="78" t="n">
        <f aca="false">IF($B385&gt;Input!$C$31,0,IF($E385*(Input!$C$35/100)&gt;(Input!$C$12/12),-1*(Input!$C$12/12),-1*$E385*(Input!$C$35/100)))</f>
        <v>0</v>
      </c>
      <c r="J385" s="78" t="n">
        <f aca="false">IF($B385&gt;Input!$C$31,0,(-1)*($E385+$H385+$I385)*(Input!$C$8/100))</f>
        <v>0</v>
      </c>
      <c r="K385" s="78" t="n">
        <f aca="false">IF($B385&gt;Input!$C$31,0,(-1)*($E385+$H385+$I385)*(Input!$C$9/100))</f>
        <v>0</v>
      </c>
      <c r="L385" s="78" t="n">
        <f aca="false">IF($B385&lt;Input!$C$25,($E385+$F385+$G385+$H385+$I385+$J385+$K385),0)</f>
        <v>-1826.43019298642</v>
      </c>
    </row>
    <row r="386" customFormat="false" ht="12.8" hidden="false" customHeight="false" outlineLevel="0" collapsed="false">
      <c r="A386" s="76" t="n">
        <v>382</v>
      </c>
      <c r="B386" s="77" t="n">
        <f aca="false">EOMONTH(Input!$C$7,A386)</f>
        <v>54543</v>
      </c>
      <c r="C386" s="76" t="n">
        <f aca="false">DATEDIF(Input!$C$23,$B386,"Y")</f>
        <v>71</v>
      </c>
      <c r="E386" s="78" t="n">
        <f aca="false">IF($B386&gt;Input!$C$31,0,Input!$C$26*(1+Input!$C$28/100)^(DATEDIF(Input!$C$7,$B386,"Y")))</f>
        <v>0</v>
      </c>
      <c r="F386" s="78" t="n">
        <f aca="false">-1*($E386*(Input!$C$10/100))</f>
        <v>-0</v>
      </c>
      <c r="G386" s="78" t="n">
        <f aca="false">-1*($E386*(Input!$C$11/100))</f>
        <v>-0</v>
      </c>
      <c r="H386" s="78" t="n">
        <f aca="false">IF($B386&lt;Input!$C$25,((Input!$C$29*(1+Input!$C$13/100)^(DATEDIF(Input!$C$7,$B386,"Y")))),0)</f>
        <v>-1826.43019298642</v>
      </c>
      <c r="I386" s="78" t="n">
        <f aca="false">IF($B386&gt;Input!$C$31,0,IF($E386*(Input!$C$35/100)&gt;(Input!$C$12/12),-1*(Input!$C$12/12),-1*$E386*(Input!$C$35/100)))</f>
        <v>0</v>
      </c>
      <c r="J386" s="78" t="n">
        <f aca="false">IF($B386&gt;Input!$C$31,0,(-1)*($E386+$H386+$I386)*(Input!$C$8/100))</f>
        <v>0</v>
      </c>
      <c r="K386" s="78" t="n">
        <f aca="false">IF($B386&gt;Input!$C$31,0,(-1)*($E386+$H386+$I386)*(Input!$C$9/100))</f>
        <v>0</v>
      </c>
      <c r="L386" s="78" t="n">
        <f aca="false">IF($B386&lt;Input!$C$25,($E386+$F386+$G386+$H386+$I386+$J386+$K386),0)</f>
        <v>-1826.43019298642</v>
      </c>
    </row>
    <row r="387" customFormat="false" ht="12.8" hidden="false" customHeight="false" outlineLevel="0" collapsed="false">
      <c r="A387" s="76" t="n">
        <v>383</v>
      </c>
      <c r="B387" s="77" t="n">
        <f aca="false">EOMONTH(Input!$C$7,A387)</f>
        <v>54574</v>
      </c>
      <c r="C387" s="76" t="n">
        <f aca="false">DATEDIF(Input!$C$23,$B387,"Y")</f>
        <v>72</v>
      </c>
      <c r="E387" s="78" t="n">
        <f aca="false">IF($B387&gt;Input!$C$31,0,Input!$C$26*(1+Input!$C$28/100)^(DATEDIF(Input!$C$7,$B387,"Y")))</f>
        <v>0</v>
      </c>
      <c r="F387" s="78" t="n">
        <f aca="false">-1*($E387*(Input!$C$10/100))</f>
        <v>-0</v>
      </c>
      <c r="G387" s="78" t="n">
        <f aca="false">-1*($E387*(Input!$C$11/100))</f>
        <v>-0</v>
      </c>
      <c r="H387" s="78" t="n">
        <f aca="false">IF($B387&lt;Input!$C$25,((Input!$C$29*(1+Input!$C$13/100)^(DATEDIF(Input!$C$7,$B387,"Y")))),0)</f>
        <v>-1826.43019298642</v>
      </c>
      <c r="I387" s="78" t="n">
        <f aca="false">IF($B387&gt;Input!$C$31,0,IF($E387*(Input!$C$35/100)&gt;(Input!$C$12/12),-1*(Input!$C$12/12),-1*$E387*(Input!$C$35/100)))</f>
        <v>0</v>
      </c>
      <c r="J387" s="78" t="n">
        <f aca="false">IF($B387&gt;Input!$C$31,0,(-1)*($E387+$H387+$I387)*(Input!$C$8/100))</f>
        <v>0</v>
      </c>
      <c r="K387" s="78" t="n">
        <f aca="false">IF($B387&gt;Input!$C$31,0,(-1)*($E387+$H387+$I387)*(Input!$C$9/100))</f>
        <v>0</v>
      </c>
      <c r="L387" s="78" t="n">
        <f aca="false">IF($B387&lt;Input!$C$25,($E387+$F387+$G387+$H387+$I387+$J387+$K387),0)</f>
        <v>-1826.43019298642</v>
      </c>
    </row>
    <row r="388" customFormat="false" ht="12.8" hidden="false" customHeight="false" outlineLevel="0" collapsed="false">
      <c r="A388" s="76" t="n">
        <v>384</v>
      </c>
      <c r="B388" s="77" t="n">
        <f aca="false">EOMONTH(Input!$C$7,A388)</f>
        <v>54604</v>
      </c>
      <c r="C388" s="76" t="n">
        <f aca="false">DATEDIF(Input!$C$23,$B388,"Y")</f>
        <v>72</v>
      </c>
      <c r="E388" s="78" t="n">
        <f aca="false">IF($B388&gt;Input!$C$31,0,Input!$C$26*(1+Input!$C$28/100)^(DATEDIF(Input!$C$7,$B388,"Y")))</f>
        <v>0</v>
      </c>
      <c r="F388" s="78" t="n">
        <f aca="false">-1*($E388*(Input!$C$10/100))</f>
        <v>-0</v>
      </c>
      <c r="G388" s="78" t="n">
        <f aca="false">-1*($E388*(Input!$C$11/100))</f>
        <v>-0</v>
      </c>
      <c r="H388" s="78" t="n">
        <f aca="false">IF($B388&lt;Input!$C$25,((Input!$C$29*(1+Input!$C$13/100)^(DATEDIF(Input!$C$7,$B388,"Y")))),0)</f>
        <v>-1936.0160045656</v>
      </c>
      <c r="I388" s="78" t="n">
        <f aca="false">IF($B388&gt;Input!$C$31,0,IF($E388*(Input!$C$35/100)&gt;(Input!$C$12/12),-1*(Input!$C$12/12),-1*$E388*(Input!$C$35/100)))</f>
        <v>0</v>
      </c>
      <c r="J388" s="78" t="n">
        <f aca="false">IF($B388&gt;Input!$C$31,0,(-1)*($E388+$H388+$I388)*(Input!$C$8/100))</f>
        <v>0</v>
      </c>
      <c r="K388" s="78" t="n">
        <f aca="false">IF($B388&gt;Input!$C$31,0,(-1)*($E388+$H388+$I388)*(Input!$C$9/100))</f>
        <v>0</v>
      </c>
      <c r="L388" s="78" t="n">
        <f aca="false">IF($B388&lt;Input!$C$25,($E388+$F388+$G388+$H388+$I388+$J388+$K388),0)</f>
        <v>-1936.0160045656</v>
      </c>
    </row>
    <row r="389" customFormat="false" ht="12.8" hidden="false" customHeight="false" outlineLevel="0" collapsed="false">
      <c r="A389" s="76" t="n">
        <v>385</v>
      </c>
      <c r="B389" s="77" t="n">
        <f aca="false">EOMONTH(Input!$C$7,A389)</f>
        <v>54635</v>
      </c>
      <c r="C389" s="76" t="n">
        <f aca="false">DATEDIF(Input!$C$23,$B389,"Y")</f>
        <v>72</v>
      </c>
      <c r="E389" s="78" t="n">
        <f aca="false">IF($B389&gt;Input!$C$31,0,Input!$C$26*(1+Input!$C$28/100)^(DATEDIF(Input!$C$7,$B389,"Y")))</f>
        <v>0</v>
      </c>
      <c r="F389" s="78" t="n">
        <f aca="false">-1*($E389*(Input!$C$10/100))</f>
        <v>-0</v>
      </c>
      <c r="G389" s="78" t="n">
        <f aca="false">-1*($E389*(Input!$C$11/100))</f>
        <v>-0</v>
      </c>
      <c r="H389" s="78" t="n">
        <f aca="false">IF($B389&lt;Input!$C$25,((Input!$C$29*(1+Input!$C$13/100)^(DATEDIF(Input!$C$7,$B389,"Y")))),0)</f>
        <v>-1936.0160045656</v>
      </c>
      <c r="I389" s="78" t="n">
        <f aca="false">IF($B389&gt;Input!$C$31,0,IF($E389*(Input!$C$35/100)&gt;(Input!$C$12/12),-1*(Input!$C$12/12),-1*$E389*(Input!$C$35/100)))</f>
        <v>0</v>
      </c>
      <c r="J389" s="78" t="n">
        <f aca="false">IF($B389&gt;Input!$C$31,0,(-1)*($E389+$H389+$I389)*(Input!$C$8/100))</f>
        <v>0</v>
      </c>
      <c r="K389" s="78" t="n">
        <f aca="false">IF($B389&gt;Input!$C$31,0,(-1)*($E389+$H389+$I389)*(Input!$C$9/100))</f>
        <v>0</v>
      </c>
      <c r="L389" s="78" t="n">
        <f aca="false">IF($B389&lt;Input!$C$25,($E389+$F389+$G389+$H389+$I389+$J389+$K389),0)</f>
        <v>-1936.0160045656</v>
      </c>
    </row>
    <row r="390" customFormat="false" ht="12.8" hidden="false" customHeight="false" outlineLevel="0" collapsed="false">
      <c r="A390" s="76" t="n">
        <v>386</v>
      </c>
      <c r="B390" s="77" t="n">
        <f aca="false">EOMONTH(Input!$C$7,A390)</f>
        <v>54666</v>
      </c>
      <c r="C390" s="76" t="n">
        <f aca="false">DATEDIF(Input!$C$23,$B390,"Y")</f>
        <v>72</v>
      </c>
      <c r="E390" s="78" t="n">
        <f aca="false">IF($B390&gt;Input!$C$31,0,Input!$C$26*(1+Input!$C$28/100)^(DATEDIF(Input!$C$7,$B390,"Y")))</f>
        <v>0</v>
      </c>
      <c r="F390" s="78" t="n">
        <f aca="false">-1*($E390*(Input!$C$10/100))</f>
        <v>-0</v>
      </c>
      <c r="G390" s="78" t="n">
        <f aca="false">-1*($E390*(Input!$C$11/100))</f>
        <v>-0</v>
      </c>
      <c r="H390" s="78" t="n">
        <f aca="false">IF($B390&lt;Input!$C$25,((Input!$C$29*(1+Input!$C$13/100)^(DATEDIF(Input!$C$7,$B390,"Y")))),0)</f>
        <v>-1936.0160045656</v>
      </c>
      <c r="I390" s="78" t="n">
        <f aca="false">IF($B390&gt;Input!$C$31,0,IF($E390*(Input!$C$35/100)&gt;(Input!$C$12/12),-1*(Input!$C$12/12),-1*$E390*(Input!$C$35/100)))</f>
        <v>0</v>
      </c>
      <c r="J390" s="78" t="n">
        <f aca="false">IF($B390&gt;Input!$C$31,0,(-1)*($E390+$H390+$I390)*(Input!$C$8/100))</f>
        <v>0</v>
      </c>
      <c r="K390" s="78" t="n">
        <f aca="false">IF($B390&gt;Input!$C$31,0,(-1)*($E390+$H390+$I390)*(Input!$C$9/100))</f>
        <v>0</v>
      </c>
      <c r="L390" s="78" t="n">
        <f aca="false">IF($B390&lt;Input!$C$25,($E390+$F390+$G390+$H390+$I390+$J390+$K390),0)</f>
        <v>-1936.0160045656</v>
      </c>
    </row>
    <row r="391" customFormat="false" ht="12.8" hidden="false" customHeight="false" outlineLevel="0" collapsed="false">
      <c r="A391" s="76" t="n">
        <v>387</v>
      </c>
      <c r="B391" s="77" t="n">
        <f aca="false">EOMONTH(Input!$C$7,A391)</f>
        <v>54696</v>
      </c>
      <c r="C391" s="76" t="n">
        <f aca="false">DATEDIF(Input!$C$23,$B391,"Y")</f>
        <v>72</v>
      </c>
      <c r="E391" s="78" t="n">
        <f aca="false">IF($B391&gt;Input!$C$31,0,Input!$C$26*(1+Input!$C$28/100)^(DATEDIF(Input!$C$7,$B391,"Y")))</f>
        <v>0</v>
      </c>
      <c r="F391" s="78" t="n">
        <f aca="false">-1*($E391*(Input!$C$10/100))</f>
        <v>-0</v>
      </c>
      <c r="G391" s="78" t="n">
        <f aca="false">-1*($E391*(Input!$C$11/100))</f>
        <v>-0</v>
      </c>
      <c r="H391" s="78" t="n">
        <f aca="false">IF($B391&lt;Input!$C$25,((Input!$C$29*(1+Input!$C$13/100)^(DATEDIF(Input!$C$7,$B391,"Y")))),0)</f>
        <v>-1936.0160045656</v>
      </c>
      <c r="I391" s="78" t="n">
        <f aca="false">IF($B391&gt;Input!$C$31,0,IF($E391*(Input!$C$35/100)&gt;(Input!$C$12/12),-1*(Input!$C$12/12),-1*$E391*(Input!$C$35/100)))</f>
        <v>0</v>
      </c>
      <c r="J391" s="78" t="n">
        <f aca="false">IF($B391&gt;Input!$C$31,0,(-1)*($E391+$H391+$I391)*(Input!$C$8/100))</f>
        <v>0</v>
      </c>
      <c r="K391" s="78" t="n">
        <f aca="false">IF($B391&gt;Input!$C$31,0,(-1)*($E391+$H391+$I391)*(Input!$C$9/100))</f>
        <v>0</v>
      </c>
      <c r="L391" s="78" t="n">
        <f aca="false">IF($B391&lt;Input!$C$25,($E391+$F391+$G391+$H391+$I391+$J391+$K391),0)</f>
        <v>-1936.0160045656</v>
      </c>
    </row>
    <row r="392" customFormat="false" ht="12.8" hidden="false" customHeight="false" outlineLevel="0" collapsed="false">
      <c r="A392" s="76" t="n">
        <v>388</v>
      </c>
      <c r="B392" s="77" t="n">
        <f aca="false">EOMONTH(Input!$C$7,A392)</f>
        <v>54727</v>
      </c>
      <c r="C392" s="76" t="n">
        <f aca="false">DATEDIF(Input!$C$23,$B392,"Y")</f>
        <v>72</v>
      </c>
      <c r="E392" s="78" t="n">
        <f aca="false">IF($B392&gt;Input!$C$31,0,Input!$C$26*(1+Input!$C$28/100)^(DATEDIF(Input!$C$7,$B392,"Y")))</f>
        <v>0</v>
      </c>
      <c r="F392" s="78" t="n">
        <f aca="false">-1*($E392*(Input!$C$10/100))</f>
        <v>-0</v>
      </c>
      <c r="G392" s="78" t="n">
        <f aca="false">-1*($E392*(Input!$C$11/100))</f>
        <v>-0</v>
      </c>
      <c r="H392" s="78" t="n">
        <f aca="false">IF($B392&lt;Input!$C$25,((Input!$C$29*(1+Input!$C$13/100)^(DATEDIF(Input!$C$7,$B392,"Y")))),0)</f>
        <v>-1936.0160045656</v>
      </c>
      <c r="I392" s="78" t="n">
        <f aca="false">IF($B392&gt;Input!$C$31,0,IF($E392*(Input!$C$35/100)&gt;(Input!$C$12/12),-1*(Input!$C$12/12),-1*$E392*(Input!$C$35/100)))</f>
        <v>0</v>
      </c>
      <c r="J392" s="78" t="n">
        <f aca="false">IF($B392&gt;Input!$C$31,0,(-1)*($E392+$H392+$I392)*(Input!$C$8/100))</f>
        <v>0</v>
      </c>
      <c r="K392" s="78" t="n">
        <f aca="false">IF($B392&gt;Input!$C$31,0,(-1)*($E392+$H392+$I392)*(Input!$C$9/100))</f>
        <v>0</v>
      </c>
      <c r="L392" s="78" t="n">
        <f aca="false">IF($B392&lt;Input!$C$25,($E392+$F392+$G392+$H392+$I392+$J392+$K392),0)</f>
        <v>-1936.0160045656</v>
      </c>
    </row>
    <row r="393" customFormat="false" ht="12.8" hidden="false" customHeight="false" outlineLevel="0" collapsed="false">
      <c r="A393" s="76" t="n">
        <v>389</v>
      </c>
      <c r="B393" s="77" t="n">
        <f aca="false">EOMONTH(Input!$C$7,A393)</f>
        <v>54757</v>
      </c>
      <c r="C393" s="76" t="n">
        <f aca="false">DATEDIF(Input!$C$23,$B393,"Y")</f>
        <v>72</v>
      </c>
      <c r="E393" s="78" t="n">
        <f aca="false">IF($B393&gt;Input!$C$31,0,Input!$C$26*(1+Input!$C$28/100)^(DATEDIF(Input!$C$7,$B393,"Y")))</f>
        <v>0</v>
      </c>
      <c r="F393" s="78" t="n">
        <f aca="false">-1*($E393*(Input!$C$10/100))</f>
        <v>-0</v>
      </c>
      <c r="G393" s="78" t="n">
        <f aca="false">-1*($E393*(Input!$C$11/100))</f>
        <v>-0</v>
      </c>
      <c r="H393" s="78" t="n">
        <f aca="false">IF($B393&lt;Input!$C$25,((Input!$C$29*(1+Input!$C$13/100)^(DATEDIF(Input!$C$7,$B393,"Y")))),0)</f>
        <v>-1936.0160045656</v>
      </c>
      <c r="I393" s="78" t="n">
        <f aca="false">IF($B393&gt;Input!$C$31,0,IF($E393*(Input!$C$35/100)&gt;(Input!$C$12/12),-1*(Input!$C$12/12),-1*$E393*(Input!$C$35/100)))</f>
        <v>0</v>
      </c>
      <c r="J393" s="78" t="n">
        <f aca="false">IF($B393&gt;Input!$C$31,0,(-1)*($E393+$H393+$I393)*(Input!$C$8/100))</f>
        <v>0</v>
      </c>
      <c r="K393" s="78" t="n">
        <f aca="false">IF($B393&gt;Input!$C$31,0,(-1)*($E393+$H393+$I393)*(Input!$C$9/100))</f>
        <v>0</v>
      </c>
      <c r="L393" s="78" t="n">
        <f aca="false">IF($B393&lt;Input!$C$25,($E393+$F393+$G393+$H393+$I393+$J393+$K393),0)</f>
        <v>-1936.0160045656</v>
      </c>
    </row>
    <row r="394" customFormat="false" ht="12.8" hidden="false" customHeight="false" outlineLevel="0" collapsed="false">
      <c r="A394" s="76" t="n">
        <v>390</v>
      </c>
      <c r="B394" s="77" t="n">
        <f aca="false">EOMONTH(Input!$C$7,A394)</f>
        <v>54788</v>
      </c>
      <c r="C394" s="76" t="n">
        <f aca="false">DATEDIF(Input!$C$23,$B394,"Y")</f>
        <v>72</v>
      </c>
      <c r="E394" s="78" t="n">
        <f aca="false">IF($B394&gt;Input!$C$31,0,Input!$C$26*(1+Input!$C$28/100)^(DATEDIF(Input!$C$7,$B394,"Y")))</f>
        <v>0</v>
      </c>
      <c r="F394" s="78" t="n">
        <f aca="false">-1*($E394*(Input!$C$10/100))</f>
        <v>-0</v>
      </c>
      <c r="G394" s="78" t="n">
        <f aca="false">-1*($E394*(Input!$C$11/100))</f>
        <v>-0</v>
      </c>
      <c r="H394" s="78" t="n">
        <f aca="false">IF($B394&lt;Input!$C$25,((Input!$C$29*(1+Input!$C$13/100)^(DATEDIF(Input!$C$7,$B394,"Y")))),0)</f>
        <v>-1936.0160045656</v>
      </c>
      <c r="I394" s="78" t="n">
        <f aca="false">IF($B394&gt;Input!$C$31,0,IF($E394*(Input!$C$35/100)&gt;(Input!$C$12/12),-1*(Input!$C$12/12),-1*$E394*(Input!$C$35/100)))</f>
        <v>0</v>
      </c>
      <c r="J394" s="78" t="n">
        <f aca="false">IF($B394&gt;Input!$C$31,0,(-1)*($E394+$H394+$I394)*(Input!$C$8/100))</f>
        <v>0</v>
      </c>
      <c r="K394" s="78" t="n">
        <f aca="false">IF($B394&gt;Input!$C$31,0,(-1)*($E394+$H394+$I394)*(Input!$C$9/100))</f>
        <v>0</v>
      </c>
      <c r="L394" s="78" t="n">
        <f aca="false">IF($B394&lt;Input!$C$25,($E394+$F394+$G394+$H394+$I394+$J394+$K394),0)</f>
        <v>-1936.0160045656</v>
      </c>
    </row>
    <row r="395" customFormat="false" ht="12.8" hidden="false" customHeight="false" outlineLevel="0" collapsed="false">
      <c r="A395" s="76" t="n">
        <v>391</v>
      </c>
      <c r="B395" s="77" t="n">
        <f aca="false">EOMONTH(Input!$C$7,A395)</f>
        <v>54819</v>
      </c>
      <c r="C395" s="76" t="n">
        <f aca="false">DATEDIF(Input!$C$23,$B395,"Y")</f>
        <v>72</v>
      </c>
      <c r="E395" s="78" t="n">
        <f aca="false">IF($B395&gt;Input!$C$31,0,Input!$C$26*(1+Input!$C$28/100)^(DATEDIF(Input!$C$7,$B395,"Y")))</f>
        <v>0</v>
      </c>
      <c r="F395" s="78" t="n">
        <f aca="false">-1*($E395*(Input!$C$10/100))</f>
        <v>-0</v>
      </c>
      <c r="G395" s="78" t="n">
        <f aca="false">-1*($E395*(Input!$C$11/100))</f>
        <v>-0</v>
      </c>
      <c r="H395" s="78" t="n">
        <f aca="false">IF($B395&lt;Input!$C$25,((Input!$C$29*(1+Input!$C$13/100)^(DATEDIF(Input!$C$7,$B395,"Y")))),0)</f>
        <v>-1936.0160045656</v>
      </c>
      <c r="I395" s="78" t="n">
        <f aca="false">IF($B395&gt;Input!$C$31,0,IF($E395*(Input!$C$35/100)&gt;(Input!$C$12/12),-1*(Input!$C$12/12),-1*$E395*(Input!$C$35/100)))</f>
        <v>0</v>
      </c>
      <c r="J395" s="78" t="n">
        <f aca="false">IF($B395&gt;Input!$C$31,0,(-1)*($E395+$H395+$I395)*(Input!$C$8/100))</f>
        <v>0</v>
      </c>
      <c r="K395" s="78" t="n">
        <f aca="false">IF($B395&gt;Input!$C$31,0,(-1)*($E395+$H395+$I395)*(Input!$C$9/100))</f>
        <v>0</v>
      </c>
      <c r="L395" s="78" t="n">
        <f aca="false">IF($B395&lt;Input!$C$25,($E395+$F395+$G395+$H395+$I395+$J395+$K395),0)</f>
        <v>-1936.0160045656</v>
      </c>
    </row>
    <row r="396" customFormat="false" ht="12.8" hidden="false" customHeight="false" outlineLevel="0" collapsed="false">
      <c r="A396" s="76" t="n">
        <v>392</v>
      </c>
      <c r="B396" s="77" t="n">
        <f aca="false">EOMONTH(Input!$C$7,A396)</f>
        <v>54847</v>
      </c>
      <c r="C396" s="76" t="n">
        <f aca="false">DATEDIF(Input!$C$23,$B396,"Y")</f>
        <v>72</v>
      </c>
      <c r="E396" s="78" t="n">
        <f aca="false">IF($B396&gt;Input!$C$31,0,Input!$C$26*(1+Input!$C$28/100)^(DATEDIF(Input!$C$7,$B396,"Y")))</f>
        <v>0</v>
      </c>
      <c r="F396" s="78" t="n">
        <f aca="false">-1*($E396*(Input!$C$10/100))</f>
        <v>-0</v>
      </c>
      <c r="G396" s="78" t="n">
        <f aca="false">-1*($E396*(Input!$C$11/100))</f>
        <v>-0</v>
      </c>
      <c r="H396" s="78" t="n">
        <f aca="false">IF($B396&lt;Input!$C$25,((Input!$C$29*(1+Input!$C$13/100)^(DATEDIF(Input!$C$7,$B396,"Y")))),0)</f>
        <v>-1936.0160045656</v>
      </c>
      <c r="I396" s="78" t="n">
        <f aca="false">IF($B396&gt;Input!$C$31,0,IF($E396*(Input!$C$35/100)&gt;(Input!$C$12/12),-1*(Input!$C$12/12),-1*$E396*(Input!$C$35/100)))</f>
        <v>0</v>
      </c>
      <c r="J396" s="78" t="n">
        <f aca="false">IF($B396&gt;Input!$C$31,0,(-1)*($E396+$H396+$I396)*(Input!$C$8/100))</f>
        <v>0</v>
      </c>
      <c r="K396" s="78" t="n">
        <f aca="false">IF($B396&gt;Input!$C$31,0,(-1)*($E396+$H396+$I396)*(Input!$C$9/100))</f>
        <v>0</v>
      </c>
      <c r="L396" s="78" t="n">
        <f aca="false">IF($B396&lt;Input!$C$25,($E396+$F396+$G396+$H396+$I396+$J396+$K396),0)</f>
        <v>-1936.0160045656</v>
      </c>
    </row>
    <row r="397" customFormat="false" ht="12.8" hidden="false" customHeight="false" outlineLevel="0" collapsed="false">
      <c r="A397" s="76" t="n">
        <v>393</v>
      </c>
      <c r="B397" s="77" t="n">
        <f aca="false">EOMONTH(Input!$C$7,A397)</f>
        <v>54878</v>
      </c>
      <c r="C397" s="76" t="n">
        <f aca="false">DATEDIF(Input!$C$23,$B397,"Y")</f>
        <v>72</v>
      </c>
      <c r="E397" s="78" t="n">
        <f aca="false">IF($B397&gt;Input!$C$31,0,Input!$C$26*(1+Input!$C$28/100)^(DATEDIF(Input!$C$7,$B397,"Y")))</f>
        <v>0</v>
      </c>
      <c r="F397" s="78" t="n">
        <f aca="false">-1*($E397*(Input!$C$10/100))</f>
        <v>-0</v>
      </c>
      <c r="G397" s="78" t="n">
        <f aca="false">-1*($E397*(Input!$C$11/100))</f>
        <v>-0</v>
      </c>
      <c r="H397" s="78" t="n">
        <f aca="false">IF($B397&lt;Input!$C$25,((Input!$C$29*(1+Input!$C$13/100)^(DATEDIF(Input!$C$7,$B397,"Y")))),0)</f>
        <v>-1936.0160045656</v>
      </c>
      <c r="I397" s="78" t="n">
        <f aca="false">IF($B397&gt;Input!$C$31,0,IF($E397*(Input!$C$35/100)&gt;(Input!$C$12/12),-1*(Input!$C$12/12),-1*$E397*(Input!$C$35/100)))</f>
        <v>0</v>
      </c>
      <c r="J397" s="78" t="n">
        <f aca="false">IF($B397&gt;Input!$C$31,0,(-1)*($E397+$H397+$I397)*(Input!$C$8/100))</f>
        <v>0</v>
      </c>
      <c r="K397" s="78" t="n">
        <f aca="false">IF($B397&gt;Input!$C$31,0,(-1)*($E397+$H397+$I397)*(Input!$C$9/100))</f>
        <v>0</v>
      </c>
      <c r="L397" s="78" t="n">
        <f aca="false">IF($B397&lt;Input!$C$25,($E397+$F397+$G397+$H397+$I397+$J397+$K397),0)</f>
        <v>-1936.0160045656</v>
      </c>
    </row>
    <row r="398" customFormat="false" ht="12.8" hidden="false" customHeight="false" outlineLevel="0" collapsed="false">
      <c r="A398" s="76" t="n">
        <v>394</v>
      </c>
      <c r="B398" s="77" t="n">
        <f aca="false">EOMONTH(Input!$C$7,A398)</f>
        <v>54908</v>
      </c>
      <c r="C398" s="76" t="n">
        <f aca="false">DATEDIF(Input!$C$23,$B398,"Y")</f>
        <v>72</v>
      </c>
      <c r="E398" s="78" t="n">
        <f aca="false">IF($B398&gt;Input!$C$31,0,Input!$C$26*(1+Input!$C$28/100)^(DATEDIF(Input!$C$7,$B398,"Y")))</f>
        <v>0</v>
      </c>
      <c r="F398" s="78" t="n">
        <f aca="false">-1*($E398*(Input!$C$10/100))</f>
        <v>-0</v>
      </c>
      <c r="G398" s="78" t="n">
        <f aca="false">-1*($E398*(Input!$C$11/100))</f>
        <v>-0</v>
      </c>
      <c r="H398" s="78" t="n">
        <f aca="false">IF($B398&lt;Input!$C$25,((Input!$C$29*(1+Input!$C$13/100)^(DATEDIF(Input!$C$7,$B398,"Y")))),0)</f>
        <v>-1936.0160045656</v>
      </c>
      <c r="I398" s="78" t="n">
        <f aca="false">IF($B398&gt;Input!$C$31,0,IF($E398*(Input!$C$35/100)&gt;(Input!$C$12/12),-1*(Input!$C$12/12),-1*$E398*(Input!$C$35/100)))</f>
        <v>0</v>
      </c>
      <c r="J398" s="78" t="n">
        <f aca="false">IF($B398&gt;Input!$C$31,0,(-1)*($E398+$H398+$I398)*(Input!$C$8/100))</f>
        <v>0</v>
      </c>
      <c r="K398" s="78" t="n">
        <f aca="false">IF($B398&gt;Input!$C$31,0,(-1)*($E398+$H398+$I398)*(Input!$C$9/100))</f>
        <v>0</v>
      </c>
      <c r="L398" s="78" t="n">
        <f aca="false">IF($B398&lt;Input!$C$25,($E398+$F398+$G398+$H398+$I398+$J398+$K398),0)</f>
        <v>-1936.0160045656</v>
      </c>
    </row>
    <row r="399" customFormat="false" ht="12.8" hidden="false" customHeight="false" outlineLevel="0" collapsed="false">
      <c r="A399" s="76" t="n">
        <v>395</v>
      </c>
      <c r="B399" s="77" t="n">
        <f aca="false">EOMONTH(Input!$C$7,A399)</f>
        <v>54939</v>
      </c>
      <c r="C399" s="76" t="n">
        <f aca="false">DATEDIF(Input!$C$23,$B399,"Y")</f>
        <v>73</v>
      </c>
      <c r="E399" s="78" t="n">
        <f aca="false">IF($B399&gt;Input!$C$31,0,Input!$C$26*(1+Input!$C$28/100)^(DATEDIF(Input!$C$7,$B399,"Y")))</f>
        <v>0</v>
      </c>
      <c r="F399" s="78" t="n">
        <f aca="false">-1*($E399*(Input!$C$10/100))</f>
        <v>-0</v>
      </c>
      <c r="G399" s="78" t="n">
        <f aca="false">-1*($E399*(Input!$C$11/100))</f>
        <v>-0</v>
      </c>
      <c r="H399" s="78" t="n">
        <f aca="false">IF($B399&lt;Input!$C$25,((Input!$C$29*(1+Input!$C$13/100)^(DATEDIF(Input!$C$7,$B399,"Y")))),0)</f>
        <v>-1936.0160045656</v>
      </c>
      <c r="I399" s="78" t="n">
        <f aca="false">IF($B399&gt;Input!$C$31,0,IF($E399*(Input!$C$35/100)&gt;(Input!$C$12/12),-1*(Input!$C$12/12),-1*$E399*(Input!$C$35/100)))</f>
        <v>0</v>
      </c>
      <c r="J399" s="78" t="n">
        <f aca="false">IF($B399&gt;Input!$C$31,0,(-1)*($E399+$H399+$I399)*(Input!$C$8/100))</f>
        <v>0</v>
      </c>
      <c r="K399" s="78" t="n">
        <f aca="false">IF($B399&gt;Input!$C$31,0,(-1)*($E399+$H399+$I399)*(Input!$C$9/100))</f>
        <v>0</v>
      </c>
      <c r="L399" s="78" t="n">
        <f aca="false">IF($B399&lt;Input!$C$25,($E399+$F399+$G399+$H399+$I399+$J399+$K399),0)</f>
        <v>-1936.0160045656</v>
      </c>
    </row>
    <row r="400" customFormat="false" ht="12.8" hidden="false" customHeight="false" outlineLevel="0" collapsed="false">
      <c r="A400" s="76" t="n">
        <v>396</v>
      </c>
      <c r="B400" s="77" t="n">
        <f aca="false">EOMONTH(Input!$C$7,A400)</f>
        <v>54969</v>
      </c>
      <c r="C400" s="76" t="n">
        <f aca="false">DATEDIF(Input!$C$23,$B400,"Y")</f>
        <v>73</v>
      </c>
      <c r="E400" s="78" t="n">
        <f aca="false">IF($B400&gt;Input!$C$31,0,Input!$C$26*(1+Input!$C$28/100)^(DATEDIF(Input!$C$7,$B400,"Y")))</f>
        <v>0</v>
      </c>
      <c r="F400" s="78" t="n">
        <f aca="false">-1*($E400*(Input!$C$10/100))</f>
        <v>-0</v>
      </c>
      <c r="G400" s="78" t="n">
        <f aca="false">-1*($E400*(Input!$C$11/100))</f>
        <v>-0</v>
      </c>
      <c r="H400" s="78" t="n">
        <f aca="false">IF($B400&lt;Input!$C$25,((Input!$C$29*(1+Input!$C$13/100)^(DATEDIF(Input!$C$7,$B400,"Y")))),0)</f>
        <v>-2052.17696483954</v>
      </c>
      <c r="I400" s="78" t="n">
        <f aca="false">IF($B400&gt;Input!$C$31,0,IF($E400*(Input!$C$35/100)&gt;(Input!$C$12/12),-1*(Input!$C$12/12),-1*$E400*(Input!$C$35/100)))</f>
        <v>0</v>
      </c>
      <c r="J400" s="78" t="n">
        <f aca="false">IF($B400&gt;Input!$C$31,0,(-1)*($E400+$H400+$I400)*(Input!$C$8/100))</f>
        <v>0</v>
      </c>
      <c r="K400" s="78" t="n">
        <f aca="false">IF($B400&gt;Input!$C$31,0,(-1)*($E400+$H400+$I400)*(Input!$C$9/100))</f>
        <v>0</v>
      </c>
      <c r="L400" s="78" t="n">
        <f aca="false">IF($B400&lt;Input!$C$25,($E400+$F400+$G400+$H400+$I400+$J400+$K400),0)</f>
        <v>-2052.17696483954</v>
      </c>
    </row>
    <row r="401" customFormat="false" ht="12.8" hidden="false" customHeight="false" outlineLevel="0" collapsed="false">
      <c r="A401" s="76" t="n">
        <v>397</v>
      </c>
      <c r="B401" s="77" t="n">
        <f aca="false">EOMONTH(Input!$C$7,A401)</f>
        <v>55000</v>
      </c>
      <c r="C401" s="76" t="n">
        <f aca="false">DATEDIF(Input!$C$23,$B401,"Y")</f>
        <v>73</v>
      </c>
      <c r="E401" s="78" t="n">
        <f aca="false">IF($B401&gt;Input!$C$31,0,Input!$C$26*(1+Input!$C$28/100)^(DATEDIF(Input!$C$7,$B401,"Y")))</f>
        <v>0</v>
      </c>
      <c r="F401" s="78" t="n">
        <f aca="false">-1*($E401*(Input!$C$10/100))</f>
        <v>-0</v>
      </c>
      <c r="G401" s="78" t="n">
        <f aca="false">-1*($E401*(Input!$C$11/100))</f>
        <v>-0</v>
      </c>
      <c r="H401" s="78" t="n">
        <f aca="false">IF($B401&lt;Input!$C$25,((Input!$C$29*(1+Input!$C$13/100)^(DATEDIF(Input!$C$7,$B401,"Y")))),0)</f>
        <v>-2052.17696483954</v>
      </c>
      <c r="I401" s="78" t="n">
        <f aca="false">IF($B401&gt;Input!$C$31,0,IF($E401*(Input!$C$35/100)&gt;(Input!$C$12/12),-1*(Input!$C$12/12),-1*$E401*(Input!$C$35/100)))</f>
        <v>0</v>
      </c>
      <c r="J401" s="78" t="n">
        <f aca="false">IF($B401&gt;Input!$C$31,0,(-1)*($E401+$H401+$I401)*(Input!$C$8/100))</f>
        <v>0</v>
      </c>
      <c r="K401" s="78" t="n">
        <f aca="false">IF($B401&gt;Input!$C$31,0,(-1)*($E401+$H401+$I401)*(Input!$C$9/100))</f>
        <v>0</v>
      </c>
      <c r="L401" s="78" t="n">
        <f aca="false">IF($B401&lt;Input!$C$25,($E401+$F401+$G401+$H401+$I401+$J401+$K401),0)</f>
        <v>-2052.17696483954</v>
      </c>
    </row>
    <row r="402" customFormat="false" ht="12.8" hidden="false" customHeight="false" outlineLevel="0" collapsed="false">
      <c r="A402" s="76" t="n">
        <v>398</v>
      </c>
      <c r="B402" s="77" t="n">
        <f aca="false">EOMONTH(Input!$C$7,A402)</f>
        <v>55031</v>
      </c>
      <c r="C402" s="76" t="n">
        <f aca="false">DATEDIF(Input!$C$23,$B402,"Y")</f>
        <v>73</v>
      </c>
      <c r="E402" s="78" t="n">
        <f aca="false">IF($B402&gt;Input!$C$31,0,Input!$C$26*(1+Input!$C$28/100)^(DATEDIF(Input!$C$7,$B402,"Y")))</f>
        <v>0</v>
      </c>
      <c r="F402" s="78" t="n">
        <f aca="false">-1*($E402*(Input!$C$10/100))</f>
        <v>-0</v>
      </c>
      <c r="G402" s="78" t="n">
        <f aca="false">-1*($E402*(Input!$C$11/100))</f>
        <v>-0</v>
      </c>
      <c r="H402" s="78" t="n">
        <f aca="false">IF($B402&lt;Input!$C$25,((Input!$C$29*(1+Input!$C$13/100)^(DATEDIF(Input!$C$7,$B402,"Y")))),0)</f>
        <v>-2052.17696483954</v>
      </c>
      <c r="I402" s="78" t="n">
        <f aca="false">IF($B402&gt;Input!$C$31,0,IF($E402*(Input!$C$35/100)&gt;(Input!$C$12/12),-1*(Input!$C$12/12),-1*$E402*(Input!$C$35/100)))</f>
        <v>0</v>
      </c>
      <c r="J402" s="78" t="n">
        <f aca="false">IF($B402&gt;Input!$C$31,0,(-1)*($E402+$H402+$I402)*(Input!$C$8/100))</f>
        <v>0</v>
      </c>
      <c r="K402" s="78" t="n">
        <f aca="false">IF($B402&gt;Input!$C$31,0,(-1)*($E402+$H402+$I402)*(Input!$C$9/100))</f>
        <v>0</v>
      </c>
      <c r="L402" s="78" t="n">
        <f aca="false">IF($B402&lt;Input!$C$25,($E402+$F402+$G402+$H402+$I402+$J402+$K402),0)</f>
        <v>-2052.17696483954</v>
      </c>
    </row>
    <row r="403" customFormat="false" ht="12.8" hidden="false" customHeight="false" outlineLevel="0" collapsed="false">
      <c r="A403" s="76" t="n">
        <v>399</v>
      </c>
      <c r="B403" s="77" t="n">
        <f aca="false">EOMONTH(Input!$C$7,A403)</f>
        <v>55061</v>
      </c>
      <c r="C403" s="76" t="n">
        <f aca="false">DATEDIF(Input!$C$23,$B403,"Y")</f>
        <v>73</v>
      </c>
      <c r="E403" s="78" t="n">
        <f aca="false">IF($B403&gt;Input!$C$31,0,Input!$C$26*(1+Input!$C$28/100)^(DATEDIF(Input!$C$7,$B403,"Y")))</f>
        <v>0</v>
      </c>
      <c r="F403" s="78" t="n">
        <f aca="false">-1*($E403*(Input!$C$10/100))</f>
        <v>-0</v>
      </c>
      <c r="G403" s="78" t="n">
        <f aca="false">-1*($E403*(Input!$C$11/100))</f>
        <v>-0</v>
      </c>
      <c r="H403" s="78" t="n">
        <f aca="false">IF($B403&lt;Input!$C$25,((Input!$C$29*(1+Input!$C$13/100)^(DATEDIF(Input!$C$7,$B403,"Y")))),0)</f>
        <v>-2052.17696483954</v>
      </c>
      <c r="I403" s="78" t="n">
        <f aca="false">IF($B403&gt;Input!$C$31,0,IF($E403*(Input!$C$35/100)&gt;(Input!$C$12/12),-1*(Input!$C$12/12),-1*$E403*(Input!$C$35/100)))</f>
        <v>0</v>
      </c>
      <c r="J403" s="78" t="n">
        <f aca="false">IF($B403&gt;Input!$C$31,0,(-1)*($E403+$H403+$I403)*(Input!$C$8/100))</f>
        <v>0</v>
      </c>
      <c r="K403" s="78" t="n">
        <f aca="false">IF($B403&gt;Input!$C$31,0,(-1)*($E403+$H403+$I403)*(Input!$C$9/100))</f>
        <v>0</v>
      </c>
      <c r="L403" s="78" t="n">
        <f aca="false">IF($B403&lt;Input!$C$25,($E403+$F403+$G403+$H403+$I403+$J403+$K403),0)</f>
        <v>-2052.17696483954</v>
      </c>
    </row>
    <row r="404" customFormat="false" ht="12.8" hidden="false" customHeight="false" outlineLevel="0" collapsed="false">
      <c r="A404" s="76" t="n">
        <v>400</v>
      </c>
      <c r="B404" s="77" t="n">
        <f aca="false">EOMONTH(Input!$C$7,A404)</f>
        <v>55092</v>
      </c>
      <c r="C404" s="76" t="n">
        <f aca="false">DATEDIF(Input!$C$23,$B404,"Y")</f>
        <v>73</v>
      </c>
      <c r="E404" s="78" t="n">
        <f aca="false">IF($B404&gt;Input!$C$31,0,Input!$C$26*(1+Input!$C$28/100)^(DATEDIF(Input!$C$7,$B404,"Y")))</f>
        <v>0</v>
      </c>
      <c r="F404" s="78" t="n">
        <f aca="false">-1*($E404*(Input!$C$10/100))</f>
        <v>-0</v>
      </c>
      <c r="G404" s="78" t="n">
        <f aca="false">-1*($E404*(Input!$C$11/100))</f>
        <v>-0</v>
      </c>
      <c r="H404" s="78" t="n">
        <f aca="false">IF($B404&lt;Input!$C$25,((Input!$C$29*(1+Input!$C$13/100)^(DATEDIF(Input!$C$7,$B404,"Y")))),0)</f>
        <v>-2052.17696483954</v>
      </c>
      <c r="I404" s="78" t="n">
        <f aca="false">IF($B404&gt;Input!$C$31,0,IF($E404*(Input!$C$35/100)&gt;(Input!$C$12/12),-1*(Input!$C$12/12),-1*$E404*(Input!$C$35/100)))</f>
        <v>0</v>
      </c>
      <c r="J404" s="78" t="n">
        <f aca="false">IF($B404&gt;Input!$C$31,0,(-1)*($E404+$H404+$I404)*(Input!$C$8/100))</f>
        <v>0</v>
      </c>
      <c r="K404" s="78" t="n">
        <f aca="false">IF($B404&gt;Input!$C$31,0,(-1)*($E404+$H404+$I404)*(Input!$C$9/100))</f>
        <v>0</v>
      </c>
      <c r="L404" s="78" t="n">
        <f aca="false">IF($B404&lt;Input!$C$25,($E404+$F404+$G404+$H404+$I404+$J404+$K404),0)</f>
        <v>-2052.17696483954</v>
      </c>
    </row>
    <row r="405" customFormat="false" ht="12.8" hidden="false" customHeight="false" outlineLevel="0" collapsed="false">
      <c r="A405" s="76" t="n">
        <v>401</v>
      </c>
      <c r="B405" s="77" t="n">
        <f aca="false">EOMONTH(Input!$C$7,A405)</f>
        <v>55122</v>
      </c>
      <c r="C405" s="76" t="n">
        <f aca="false">DATEDIF(Input!$C$23,$B405,"Y")</f>
        <v>73</v>
      </c>
      <c r="E405" s="78" t="n">
        <f aca="false">IF($B405&gt;Input!$C$31,0,Input!$C$26*(1+Input!$C$28/100)^(DATEDIF(Input!$C$7,$B405,"Y")))</f>
        <v>0</v>
      </c>
      <c r="F405" s="78" t="n">
        <f aca="false">-1*($E405*(Input!$C$10/100))</f>
        <v>-0</v>
      </c>
      <c r="G405" s="78" t="n">
        <f aca="false">-1*($E405*(Input!$C$11/100))</f>
        <v>-0</v>
      </c>
      <c r="H405" s="78" t="n">
        <f aca="false">IF($B405&lt;Input!$C$25,((Input!$C$29*(1+Input!$C$13/100)^(DATEDIF(Input!$C$7,$B405,"Y")))),0)</f>
        <v>-2052.17696483954</v>
      </c>
      <c r="I405" s="78" t="n">
        <f aca="false">IF($B405&gt;Input!$C$31,0,IF($E405*(Input!$C$35/100)&gt;(Input!$C$12/12),-1*(Input!$C$12/12),-1*$E405*(Input!$C$35/100)))</f>
        <v>0</v>
      </c>
      <c r="J405" s="78" t="n">
        <f aca="false">IF($B405&gt;Input!$C$31,0,(-1)*($E405+$H405+$I405)*(Input!$C$8/100))</f>
        <v>0</v>
      </c>
      <c r="K405" s="78" t="n">
        <f aca="false">IF($B405&gt;Input!$C$31,0,(-1)*($E405+$H405+$I405)*(Input!$C$9/100))</f>
        <v>0</v>
      </c>
      <c r="L405" s="78" t="n">
        <f aca="false">IF($B405&lt;Input!$C$25,($E405+$F405+$G405+$H405+$I405+$J405+$K405),0)</f>
        <v>-2052.17696483954</v>
      </c>
    </row>
    <row r="406" customFormat="false" ht="12.8" hidden="false" customHeight="false" outlineLevel="0" collapsed="false">
      <c r="A406" s="76" t="n">
        <v>402</v>
      </c>
      <c r="B406" s="77" t="n">
        <f aca="false">EOMONTH(Input!$C$7,A406)</f>
        <v>55153</v>
      </c>
      <c r="C406" s="76" t="n">
        <f aca="false">DATEDIF(Input!$C$23,$B406,"Y")</f>
        <v>73</v>
      </c>
      <c r="E406" s="78" t="n">
        <f aca="false">IF($B406&gt;Input!$C$31,0,Input!$C$26*(1+Input!$C$28/100)^(DATEDIF(Input!$C$7,$B406,"Y")))</f>
        <v>0</v>
      </c>
      <c r="F406" s="78" t="n">
        <f aca="false">-1*($E406*(Input!$C$10/100))</f>
        <v>-0</v>
      </c>
      <c r="G406" s="78" t="n">
        <f aca="false">-1*($E406*(Input!$C$11/100))</f>
        <v>-0</v>
      </c>
      <c r="H406" s="78" t="n">
        <f aca="false">IF($B406&lt;Input!$C$25,((Input!$C$29*(1+Input!$C$13/100)^(DATEDIF(Input!$C$7,$B406,"Y")))),0)</f>
        <v>-2052.17696483954</v>
      </c>
      <c r="I406" s="78" t="n">
        <f aca="false">IF($B406&gt;Input!$C$31,0,IF($E406*(Input!$C$35/100)&gt;(Input!$C$12/12),-1*(Input!$C$12/12),-1*$E406*(Input!$C$35/100)))</f>
        <v>0</v>
      </c>
      <c r="J406" s="78" t="n">
        <f aca="false">IF($B406&gt;Input!$C$31,0,(-1)*($E406+$H406+$I406)*(Input!$C$8/100))</f>
        <v>0</v>
      </c>
      <c r="K406" s="78" t="n">
        <f aca="false">IF($B406&gt;Input!$C$31,0,(-1)*($E406+$H406+$I406)*(Input!$C$9/100))</f>
        <v>0</v>
      </c>
      <c r="L406" s="78" t="n">
        <f aca="false">IF($B406&lt;Input!$C$25,($E406+$F406+$G406+$H406+$I406+$J406+$K406),0)</f>
        <v>-2052.17696483954</v>
      </c>
    </row>
    <row r="407" customFormat="false" ht="12.8" hidden="false" customHeight="false" outlineLevel="0" collapsed="false">
      <c r="A407" s="76" t="n">
        <v>403</v>
      </c>
      <c r="B407" s="77" t="n">
        <f aca="false">EOMONTH(Input!$C$7,A407)</f>
        <v>55184</v>
      </c>
      <c r="C407" s="76" t="n">
        <f aca="false">DATEDIF(Input!$C$23,$B407,"Y")</f>
        <v>73</v>
      </c>
      <c r="E407" s="78" t="n">
        <f aca="false">IF($B407&gt;Input!$C$31,0,Input!$C$26*(1+Input!$C$28/100)^(DATEDIF(Input!$C$7,$B407,"Y")))</f>
        <v>0</v>
      </c>
      <c r="F407" s="78" t="n">
        <f aca="false">-1*($E407*(Input!$C$10/100))</f>
        <v>-0</v>
      </c>
      <c r="G407" s="78" t="n">
        <f aca="false">-1*($E407*(Input!$C$11/100))</f>
        <v>-0</v>
      </c>
      <c r="H407" s="78" t="n">
        <f aca="false">IF($B407&lt;Input!$C$25,((Input!$C$29*(1+Input!$C$13/100)^(DATEDIF(Input!$C$7,$B407,"Y")))),0)</f>
        <v>-2052.17696483954</v>
      </c>
      <c r="I407" s="78" t="n">
        <f aca="false">IF($B407&gt;Input!$C$31,0,IF($E407*(Input!$C$35/100)&gt;(Input!$C$12/12),-1*(Input!$C$12/12),-1*$E407*(Input!$C$35/100)))</f>
        <v>0</v>
      </c>
      <c r="J407" s="78" t="n">
        <f aca="false">IF($B407&gt;Input!$C$31,0,(-1)*($E407+$H407+$I407)*(Input!$C$8/100))</f>
        <v>0</v>
      </c>
      <c r="K407" s="78" t="n">
        <f aca="false">IF($B407&gt;Input!$C$31,0,(-1)*($E407+$H407+$I407)*(Input!$C$9/100))</f>
        <v>0</v>
      </c>
      <c r="L407" s="78" t="n">
        <f aca="false">IF($B407&lt;Input!$C$25,($E407+$F407+$G407+$H407+$I407+$J407+$K407),0)</f>
        <v>-2052.17696483954</v>
      </c>
    </row>
    <row r="408" customFormat="false" ht="12.8" hidden="false" customHeight="false" outlineLevel="0" collapsed="false">
      <c r="A408" s="76" t="n">
        <v>404</v>
      </c>
      <c r="B408" s="77" t="n">
        <f aca="false">EOMONTH(Input!$C$7,A408)</f>
        <v>55212</v>
      </c>
      <c r="C408" s="76" t="n">
        <f aca="false">DATEDIF(Input!$C$23,$B408,"Y")</f>
        <v>73</v>
      </c>
      <c r="E408" s="78" t="n">
        <f aca="false">IF($B408&gt;Input!$C$31,0,Input!$C$26*(1+Input!$C$28/100)^(DATEDIF(Input!$C$7,$B408,"Y")))</f>
        <v>0</v>
      </c>
      <c r="F408" s="78" t="n">
        <f aca="false">-1*($E408*(Input!$C$10/100))</f>
        <v>-0</v>
      </c>
      <c r="G408" s="78" t="n">
        <f aca="false">-1*($E408*(Input!$C$11/100))</f>
        <v>-0</v>
      </c>
      <c r="H408" s="78" t="n">
        <f aca="false">IF($B408&lt;Input!$C$25,((Input!$C$29*(1+Input!$C$13/100)^(DATEDIF(Input!$C$7,$B408,"Y")))),0)</f>
        <v>-2052.17696483954</v>
      </c>
      <c r="I408" s="78" t="n">
        <f aca="false">IF($B408&gt;Input!$C$31,0,IF($E408*(Input!$C$35/100)&gt;(Input!$C$12/12),-1*(Input!$C$12/12),-1*$E408*(Input!$C$35/100)))</f>
        <v>0</v>
      </c>
      <c r="J408" s="78" t="n">
        <f aca="false">IF($B408&gt;Input!$C$31,0,(-1)*($E408+$H408+$I408)*(Input!$C$8/100))</f>
        <v>0</v>
      </c>
      <c r="K408" s="78" t="n">
        <f aca="false">IF($B408&gt;Input!$C$31,0,(-1)*($E408+$H408+$I408)*(Input!$C$9/100))</f>
        <v>0</v>
      </c>
      <c r="L408" s="78" t="n">
        <f aca="false">IF($B408&lt;Input!$C$25,($E408+$F408+$G408+$H408+$I408+$J408+$K408),0)</f>
        <v>-2052.17696483954</v>
      </c>
    </row>
    <row r="409" customFormat="false" ht="12.8" hidden="false" customHeight="false" outlineLevel="0" collapsed="false">
      <c r="A409" s="76" t="n">
        <v>405</v>
      </c>
      <c r="B409" s="77" t="n">
        <f aca="false">EOMONTH(Input!$C$7,A409)</f>
        <v>55243</v>
      </c>
      <c r="C409" s="76" t="n">
        <f aca="false">DATEDIF(Input!$C$23,$B409,"Y")</f>
        <v>73</v>
      </c>
      <c r="E409" s="78" t="n">
        <f aca="false">IF($B409&gt;Input!$C$31,0,Input!$C$26*(1+Input!$C$28/100)^(DATEDIF(Input!$C$7,$B409,"Y")))</f>
        <v>0</v>
      </c>
      <c r="F409" s="78" t="n">
        <f aca="false">-1*($E409*(Input!$C$10/100))</f>
        <v>-0</v>
      </c>
      <c r="G409" s="78" t="n">
        <f aca="false">-1*($E409*(Input!$C$11/100))</f>
        <v>-0</v>
      </c>
      <c r="H409" s="78" t="n">
        <f aca="false">IF($B409&lt;Input!$C$25,((Input!$C$29*(1+Input!$C$13/100)^(DATEDIF(Input!$C$7,$B409,"Y")))),0)</f>
        <v>-2052.17696483954</v>
      </c>
      <c r="I409" s="78" t="n">
        <f aca="false">IF($B409&gt;Input!$C$31,0,IF($E409*(Input!$C$35/100)&gt;(Input!$C$12/12),-1*(Input!$C$12/12),-1*$E409*(Input!$C$35/100)))</f>
        <v>0</v>
      </c>
      <c r="J409" s="78" t="n">
        <f aca="false">IF($B409&gt;Input!$C$31,0,(-1)*($E409+$H409+$I409)*(Input!$C$8/100))</f>
        <v>0</v>
      </c>
      <c r="K409" s="78" t="n">
        <f aca="false">IF($B409&gt;Input!$C$31,0,(-1)*($E409+$H409+$I409)*(Input!$C$9/100))</f>
        <v>0</v>
      </c>
      <c r="L409" s="78" t="n">
        <f aca="false">IF($B409&lt;Input!$C$25,($E409+$F409+$G409+$H409+$I409+$J409+$K409),0)</f>
        <v>-2052.17696483954</v>
      </c>
    </row>
    <row r="410" customFormat="false" ht="12.8" hidden="false" customHeight="false" outlineLevel="0" collapsed="false">
      <c r="A410" s="76" t="n">
        <v>406</v>
      </c>
      <c r="B410" s="77" t="n">
        <f aca="false">EOMONTH(Input!$C$7,A410)</f>
        <v>55273</v>
      </c>
      <c r="C410" s="76" t="n">
        <f aca="false">DATEDIF(Input!$C$23,$B410,"Y")</f>
        <v>73</v>
      </c>
      <c r="E410" s="78" t="n">
        <f aca="false">IF($B410&gt;Input!$C$31,0,Input!$C$26*(1+Input!$C$28/100)^(DATEDIF(Input!$C$7,$B410,"Y")))</f>
        <v>0</v>
      </c>
      <c r="F410" s="78" t="n">
        <f aca="false">-1*($E410*(Input!$C$10/100))</f>
        <v>-0</v>
      </c>
      <c r="G410" s="78" t="n">
        <f aca="false">-1*($E410*(Input!$C$11/100))</f>
        <v>-0</v>
      </c>
      <c r="H410" s="78" t="n">
        <f aca="false">IF($B410&lt;Input!$C$25,((Input!$C$29*(1+Input!$C$13/100)^(DATEDIF(Input!$C$7,$B410,"Y")))),0)</f>
        <v>-2052.17696483954</v>
      </c>
      <c r="I410" s="78" t="n">
        <f aca="false">IF($B410&gt;Input!$C$31,0,IF($E410*(Input!$C$35/100)&gt;(Input!$C$12/12),-1*(Input!$C$12/12),-1*$E410*(Input!$C$35/100)))</f>
        <v>0</v>
      </c>
      <c r="J410" s="78" t="n">
        <f aca="false">IF($B410&gt;Input!$C$31,0,(-1)*($E410+$H410+$I410)*(Input!$C$8/100))</f>
        <v>0</v>
      </c>
      <c r="K410" s="78" t="n">
        <f aca="false">IF($B410&gt;Input!$C$31,0,(-1)*($E410+$H410+$I410)*(Input!$C$9/100))</f>
        <v>0</v>
      </c>
      <c r="L410" s="78" t="n">
        <f aca="false">IF($B410&lt;Input!$C$25,($E410+$F410+$G410+$H410+$I410+$J410+$K410),0)</f>
        <v>-2052.17696483954</v>
      </c>
    </row>
    <row r="411" customFormat="false" ht="12.8" hidden="false" customHeight="false" outlineLevel="0" collapsed="false">
      <c r="A411" s="76" t="n">
        <v>407</v>
      </c>
      <c r="B411" s="77" t="n">
        <f aca="false">EOMONTH(Input!$C$7,A411)</f>
        <v>55304</v>
      </c>
      <c r="C411" s="76" t="n">
        <f aca="false">DATEDIF(Input!$C$23,$B411,"Y")</f>
        <v>74</v>
      </c>
      <c r="E411" s="78" t="n">
        <f aca="false">IF($B411&gt;Input!$C$31,0,Input!$C$26*(1+Input!$C$28/100)^(DATEDIF(Input!$C$7,$B411,"Y")))</f>
        <v>0</v>
      </c>
      <c r="F411" s="78" t="n">
        <f aca="false">-1*($E411*(Input!$C$10/100))</f>
        <v>-0</v>
      </c>
      <c r="G411" s="78" t="n">
        <f aca="false">-1*($E411*(Input!$C$11/100))</f>
        <v>-0</v>
      </c>
      <c r="H411" s="78" t="n">
        <f aca="false">IF($B411&lt;Input!$C$25,((Input!$C$29*(1+Input!$C$13/100)^(DATEDIF(Input!$C$7,$B411,"Y")))),0)</f>
        <v>-2052.17696483954</v>
      </c>
      <c r="I411" s="78" t="n">
        <f aca="false">IF($B411&gt;Input!$C$31,0,IF($E411*(Input!$C$35/100)&gt;(Input!$C$12/12),-1*(Input!$C$12/12),-1*$E411*(Input!$C$35/100)))</f>
        <v>0</v>
      </c>
      <c r="J411" s="78" t="n">
        <f aca="false">IF($B411&gt;Input!$C$31,0,(-1)*($E411+$H411+$I411)*(Input!$C$8/100))</f>
        <v>0</v>
      </c>
      <c r="K411" s="78" t="n">
        <f aca="false">IF($B411&gt;Input!$C$31,0,(-1)*($E411+$H411+$I411)*(Input!$C$9/100))</f>
        <v>0</v>
      </c>
      <c r="L411" s="78" t="n">
        <f aca="false">IF($B411&lt;Input!$C$25,($E411+$F411+$G411+$H411+$I411+$J411+$K411),0)</f>
        <v>-2052.17696483954</v>
      </c>
    </row>
    <row r="412" customFormat="false" ht="12.8" hidden="false" customHeight="false" outlineLevel="0" collapsed="false">
      <c r="A412" s="76" t="n">
        <v>408</v>
      </c>
      <c r="B412" s="77" t="n">
        <f aca="false">EOMONTH(Input!$C$7,A412)</f>
        <v>55334</v>
      </c>
      <c r="C412" s="76" t="n">
        <f aca="false">DATEDIF(Input!$C$23,$B412,"Y")</f>
        <v>74</v>
      </c>
      <c r="E412" s="78" t="n">
        <f aca="false">IF($B412&gt;Input!$C$31,0,Input!$C$26*(1+Input!$C$28/100)^(DATEDIF(Input!$C$7,$B412,"Y")))</f>
        <v>0</v>
      </c>
      <c r="F412" s="78" t="n">
        <f aca="false">-1*($E412*(Input!$C$10/100))</f>
        <v>-0</v>
      </c>
      <c r="G412" s="78" t="n">
        <f aca="false">-1*($E412*(Input!$C$11/100))</f>
        <v>-0</v>
      </c>
      <c r="H412" s="78" t="n">
        <f aca="false">IF($B412&lt;Input!$C$25,((Input!$C$29*(1+Input!$C$13/100)^(DATEDIF(Input!$C$7,$B412,"Y")))),0)</f>
        <v>-2175.30758272991</v>
      </c>
      <c r="I412" s="78" t="n">
        <f aca="false">IF($B412&gt;Input!$C$31,0,IF($E412*(Input!$C$35/100)&gt;(Input!$C$12/12),-1*(Input!$C$12/12),-1*$E412*(Input!$C$35/100)))</f>
        <v>0</v>
      </c>
      <c r="J412" s="78" t="n">
        <f aca="false">IF($B412&gt;Input!$C$31,0,(-1)*($E412+$H412+$I412)*(Input!$C$8/100))</f>
        <v>0</v>
      </c>
      <c r="K412" s="78" t="n">
        <f aca="false">IF($B412&gt;Input!$C$31,0,(-1)*($E412+$H412+$I412)*(Input!$C$9/100))</f>
        <v>0</v>
      </c>
      <c r="L412" s="78" t="n">
        <f aca="false">IF($B412&lt;Input!$C$25,($E412+$F412+$G412+$H412+$I412+$J412+$K412),0)</f>
        <v>-2175.30758272991</v>
      </c>
    </row>
    <row r="413" customFormat="false" ht="12.8" hidden="false" customHeight="false" outlineLevel="0" collapsed="false">
      <c r="A413" s="76" t="n">
        <v>409</v>
      </c>
      <c r="B413" s="77" t="n">
        <f aca="false">EOMONTH(Input!$C$7,A413)</f>
        <v>55365</v>
      </c>
      <c r="C413" s="76" t="n">
        <f aca="false">DATEDIF(Input!$C$23,$B413,"Y")</f>
        <v>74</v>
      </c>
      <c r="E413" s="78" t="n">
        <f aca="false">IF($B413&gt;Input!$C$31,0,Input!$C$26*(1+Input!$C$28/100)^(DATEDIF(Input!$C$7,$B413,"Y")))</f>
        <v>0</v>
      </c>
      <c r="F413" s="78" t="n">
        <f aca="false">-1*($E413*(Input!$C$10/100))</f>
        <v>-0</v>
      </c>
      <c r="G413" s="78" t="n">
        <f aca="false">-1*($E413*(Input!$C$11/100))</f>
        <v>-0</v>
      </c>
      <c r="H413" s="78" t="n">
        <f aca="false">IF($B413&lt;Input!$C$25,((Input!$C$29*(1+Input!$C$13/100)^(DATEDIF(Input!$C$7,$B413,"Y")))),0)</f>
        <v>-2175.30758272991</v>
      </c>
      <c r="I413" s="78" t="n">
        <f aca="false">IF($B413&gt;Input!$C$31,0,IF($E413*(Input!$C$35/100)&gt;(Input!$C$12/12),-1*(Input!$C$12/12),-1*$E413*(Input!$C$35/100)))</f>
        <v>0</v>
      </c>
      <c r="J413" s="78" t="n">
        <f aca="false">IF($B413&gt;Input!$C$31,0,(-1)*($E413+$H413+$I413)*(Input!$C$8/100))</f>
        <v>0</v>
      </c>
      <c r="K413" s="78" t="n">
        <f aca="false">IF($B413&gt;Input!$C$31,0,(-1)*($E413+$H413+$I413)*(Input!$C$9/100))</f>
        <v>0</v>
      </c>
      <c r="L413" s="78" t="n">
        <f aca="false">IF($B413&lt;Input!$C$25,($E413+$F413+$G413+$H413+$I413+$J413+$K413),0)</f>
        <v>-2175.30758272991</v>
      </c>
    </row>
    <row r="414" customFormat="false" ht="12.8" hidden="false" customHeight="false" outlineLevel="0" collapsed="false">
      <c r="A414" s="76" t="n">
        <v>410</v>
      </c>
      <c r="B414" s="77" t="n">
        <f aca="false">EOMONTH(Input!$C$7,A414)</f>
        <v>55396</v>
      </c>
      <c r="C414" s="76" t="n">
        <f aca="false">DATEDIF(Input!$C$23,$B414,"Y")</f>
        <v>74</v>
      </c>
      <c r="E414" s="78" t="n">
        <f aca="false">IF($B414&gt;Input!$C$31,0,Input!$C$26*(1+Input!$C$28/100)^(DATEDIF(Input!$C$7,$B414,"Y")))</f>
        <v>0</v>
      </c>
      <c r="F414" s="78" t="n">
        <f aca="false">-1*($E414*(Input!$C$10/100))</f>
        <v>-0</v>
      </c>
      <c r="G414" s="78" t="n">
        <f aca="false">-1*($E414*(Input!$C$11/100))</f>
        <v>-0</v>
      </c>
      <c r="H414" s="78" t="n">
        <f aca="false">IF($B414&lt;Input!$C$25,((Input!$C$29*(1+Input!$C$13/100)^(DATEDIF(Input!$C$7,$B414,"Y")))),0)</f>
        <v>-2175.30758272991</v>
      </c>
      <c r="I414" s="78" t="n">
        <f aca="false">IF($B414&gt;Input!$C$31,0,IF($E414*(Input!$C$35/100)&gt;(Input!$C$12/12),-1*(Input!$C$12/12),-1*$E414*(Input!$C$35/100)))</f>
        <v>0</v>
      </c>
      <c r="J414" s="78" t="n">
        <f aca="false">IF($B414&gt;Input!$C$31,0,(-1)*($E414+$H414+$I414)*(Input!$C$8/100))</f>
        <v>0</v>
      </c>
      <c r="K414" s="78" t="n">
        <f aca="false">IF($B414&gt;Input!$C$31,0,(-1)*($E414+$H414+$I414)*(Input!$C$9/100))</f>
        <v>0</v>
      </c>
      <c r="L414" s="78" t="n">
        <f aca="false">IF($B414&lt;Input!$C$25,($E414+$F414+$G414+$H414+$I414+$J414+$K414),0)</f>
        <v>-2175.30758272991</v>
      </c>
    </row>
    <row r="415" customFormat="false" ht="12.8" hidden="false" customHeight="false" outlineLevel="0" collapsed="false">
      <c r="A415" s="76" t="n">
        <v>411</v>
      </c>
      <c r="B415" s="77" t="n">
        <f aca="false">EOMONTH(Input!$C$7,A415)</f>
        <v>55426</v>
      </c>
      <c r="C415" s="76" t="n">
        <f aca="false">DATEDIF(Input!$C$23,$B415,"Y")</f>
        <v>74</v>
      </c>
      <c r="E415" s="78" t="n">
        <f aca="false">IF($B415&gt;Input!$C$31,0,Input!$C$26*(1+Input!$C$28/100)^(DATEDIF(Input!$C$7,$B415,"Y")))</f>
        <v>0</v>
      </c>
      <c r="F415" s="78" t="n">
        <f aca="false">-1*($E415*(Input!$C$10/100))</f>
        <v>-0</v>
      </c>
      <c r="G415" s="78" t="n">
        <f aca="false">-1*($E415*(Input!$C$11/100))</f>
        <v>-0</v>
      </c>
      <c r="H415" s="78" t="n">
        <f aca="false">IF($B415&lt;Input!$C$25,((Input!$C$29*(1+Input!$C$13/100)^(DATEDIF(Input!$C$7,$B415,"Y")))),0)</f>
        <v>-2175.30758272991</v>
      </c>
      <c r="I415" s="78" t="n">
        <f aca="false">IF($B415&gt;Input!$C$31,0,IF($E415*(Input!$C$35/100)&gt;(Input!$C$12/12),-1*(Input!$C$12/12),-1*$E415*(Input!$C$35/100)))</f>
        <v>0</v>
      </c>
      <c r="J415" s="78" t="n">
        <f aca="false">IF($B415&gt;Input!$C$31,0,(-1)*($E415+$H415+$I415)*(Input!$C$8/100))</f>
        <v>0</v>
      </c>
      <c r="K415" s="78" t="n">
        <f aca="false">IF($B415&gt;Input!$C$31,0,(-1)*($E415+$H415+$I415)*(Input!$C$9/100))</f>
        <v>0</v>
      </c>
      <c r="L415" s="78" t="n">
        <f aca="false">IF($B415&lt;Input!$C$25,($E415+$F415+$G415+$H415+$I415+$J415+$K415),0)</f>
        <v>-2175.30758272991</v>
      </c>
    </row>
    <row r="416" customFormat="false" ht="12.8" hidden="false" customHeight="false" outlineLevel="0" collapsed="false">
      <c r="A416" s="76" t="n">
        <v>412</v>
      </c>
      <c r="B416" s="77" t="n">
        <f aca="false">EOMONTH(Input!$C$7,A416)</f>
        <v>55457</v>
      </c>
      <c r="C416" s="76" t="n">
        <f aca="false">DATEDIF(Input!$C$23,$B416,"Y")</f>
        <v>74</v>
      </c>
      <c r="E416" s="78" t="n">
        <f aca="false">IF($B416&gt;Input!$C$31,0,Input!$C$26*(1+Input!$C$28/100)^(DATEDIF(Input!$C$7,$B416,"Y")))</f>
        <v>0</v>
      </c>
      <c r="F416" s="78" t="n">
        <f aca="false">-1*($E416*(Input!$C$10/100))</f>
        <v>-0</v>
      </c>
      <c r="G416" s="78" t="n">
        <f aca="false">-1*($E416*(Input!$C$11/100))</f>
        <v>-0</v>
      </c>
      <c r="H416" s="78" t="n">
        <f aca="false">IF($B416&lt;Input!$C$25,((Input!$C$29*(1+Input!$C$13/100)^(DATEDIF(Input!$C$7,$B416,"Y")))),0)</f>
        <v>-2175.30758272991</v>
      </c>
      <c r="I416" s="78" t="n">
        <f aca="false">IF($B416&gt;Input!$C$31,0,IF($E416*(Input!$C$35/100)&gt;(Input!$C$12/12),-1*(Input!$C$12/12),-1*$E416*(Input!$C$35/100)))</f>
        <v>0</v>
      </c>
      <c r="J416" s="78" t="n">
        <f aca="false">IF($B416&gt;Input!$C$31,0,(-1)*($E416+$H416+$I416)*(Input!$C$8/100))</f>
        <v>0</v>
      </c>
      <c r="K416" s="78" t="n">
        <f aca="false">IF($B416&gt;Input!$C$31,0,(-1)*($E416+$H416+$I416)*(Input!$C$9/100))</f>
        <v>0</v>
      </c>
      <c r="L416" s="78" t="n">
        <f aca="false">IF($B416&lt;Input!$C$25,($E416+$F416+$G416+$H416+$I416+$J416+$K416),0)</f>
        <v>-2175.30758272991</v>
      </c>
    </row>
    <row r="417" customFormat="false" ht="12.8" hidden="false" customHeight="false" outlineLevel="0" collapsed="false">
      <c r="A417" s="76" t="n">
        <v>413</v>
      </c>
      <c r="B417" s="77" t="n">
        <f aca="false">EOMONTH(Input!$C$7,A417)</f>
        <v>55487</v>
      </c>
      <c r="C417" s="76" t="n">
        <f aca="false">DATEDIF(Input!$C$23,$B417,"Y")</f>
        <v>74</v>
      </c>
      <c r="E417" s="78" t="n">
        <f aca="false">IF($B417&gt;Input!$C$31,0,Input!$C$26*(1+Input!$C$28/100)^(DATEDIF(Input!$C$7,$B417,"Y")))</f>
        <v>0</v>
      </c>
      <c r="F417" s="78" t="n">
        <f aca="false">-1*($E417*(Input!$C$10/100))</f>
        <v>-0</v>
      </c>
      <c r="G417" s="78" t="n">
        <f aca="false">-1*($E417*(Input!$C$11/100))</f>
        <v>-0</v>
      </c>
      <c r="H417" s="78" t="n">
        <f aca="false">IF($B417&lt;Input!$C$25,((Input!$C$29*(1+Input!$C$13/100)^(DATEDIF(Input!$C$7,$B417,"Y")))),0)</f>
        <v>-2175.30758272991</v>
      </c>
      <c r="I417" s="78" t="n">
        <f aca="false">IF($B417&gt;Input!$C$31,0,IF($E417*(Input!$C$35/100)&gt;(Input!$C$12/12),-1*(Input!$C$12/12),-1*$E417*(Input!$C$35/100)))</f>
        <v>0</v>
      </c>
      <c r="J417" s="78" t="n">
        <f aca="false">IF($B417&gt;Input!$C$31,0,(-1)*($E417+$H417+$I417)*(Input!$C$8/100))</f>
        <v>0</v>
      </c>
      <c r="K417" s="78" t="n">
        <f aca="false">IF($B417&gt;Input!$C$31,0,(-1)*($E417+$H417+$I417)*(Input!$C$9/100))</f>
        <v>0</v>
      </c>
      <c r="L417" s="78" t="n">
        <f aca="false">IF($B417&lt;Input!$C$25,($E417+$F417+$G417+$H417+$I417+$J417+$K417),0)</f>
        <v>-2175.30758272991</v>
      </c>
    </row>
    <row r="418" customFormat="false" ht="12.8" hidden="false" customHeight="false" outlineLevel="0" collapsed="false">
      <c r="A418" s="76" t="n">
        <v>414</v>
      </c>
      <c r="B418" s="77" t="n">
        <f aca="false">EOMONTH(Input!$C$7,A418)</f>
        <v>55518</v>
      </c>
      <c r="C418" s="76" t="n">
        <f aca="false">DATEDIF(Input!$C$23,$B418,"Y")</f>
        <v>74</v>
      </c>
      <c r="E418" s="78" t="n">
        <f aca="false">IF($B418&gt;Input!$C$31,0,Input!$C$26*(1+Input!$C$28/100)^(DATEDIF(Input!$C$7,$B418,"Y")))</f>
        <v>0</v>
      </c>
      <c r="F418" s="78" t="n">
        <f aca="false">-1*($E418*(Input!$C$10/100))</f>
        <v>-0</v>
      </c>
      <c r="G418" s="78" t="n">
        <f aca="false">-1*($E418*(Input!$C$11/100))</f>
        <v>-0</v>
      </c>
      <c r="H418" s="78" t="n">
        <f aca="false">IF($B418&lt;Input!$C$25,((Input!$C$29*(1+Input!$C$13/100)^(DATEDIF(Input!$C$7,$B418,"Y")))),0)</f>
        <v>-2175.30758272991</v>
      </c>
      <c r="I418" s="78" t="n">
        <f aca="false">IF($B418&gt;Input!$C$31,0,IF($E418*(Input!$C$35/100)&gt;(Input!$C$12/12),-1*(Input!$C$12/12),-1*$E418*(Input!$C$35/100)))</f>
        <v>0</v>
      </c>
      <c r="J418" s="78" t="n">
        <f aca="false">IF($B418&gt;Input!$C$31,0,(-1)*($E418+$H418+$I418)*(Input!$C$8/100))</f>
        <v>0</v>
      </c>
      <c r="K418" s="78" t="n">
        <f aca="false">IF($B418&gt;Input!$C$31,0,(-1)*($E418+$H418+$I418)*(Input!$C$9/100))</f>
        <v>0</v>
      </c>
      <c r="L418" s="78" t="n">
        <f aca="false">IF($B418&lt;Input!$C$25,($E418+$F418+$G418+$H418+$I418+$J418+$K418),0)</f>
        <v>-2175.30758272991</v>
      </c>
    </row>
    <row r="419" customFormat="false" ht="12.8" hidden="false" customHeight="false" outlineLevel="0" collapsed="false">
      <c r="A419" s="76" t="n">
        <v>415</v>
      </c>
      <c r="B419" s="77" t="n">
        <f aca="false">EOMONTH(Input!$C$7,A419)</f>
        <v>55549</v>
      </c>
      <c r="C419" s="76" t="n">
        <f aca="false">DATEDIF(Input!$C$23,$B419,"Y")</f>
        <v>74</v>
      </c>
      <c r="E419" s="78" t="n">
        <f aca="false">IF($B419&gt;Input!$C$31,0,Input!$C$26*(1+Input!$C$28/100)^(DATEDIF(Input!$C$7,$B419,"Y")))</f>
        <v>0</v>
      </c>
      <c r="F419" s="78" t="n">
        <f aca="false">-1*($E419*(Input!$C$10/100))</f>
        <v>-0</v>
      </c>
      <c r="G419" s="78" t="n">
        <f aca="false">-1*($E419*(Input!$C$11/100))</f>
        <v>-0</v>
      </c>
      <c r="H419" s="78" t="n">
        <f aca="false">IF($B419&lt;Input!$C$25,((Input!$C$29*(1+Input!$C$13/100)^(DATEDIF(Input!$C$7,$B419,"Y")))),0)</f>
        <v>-2175.30758272991</v>
      </c>
      <c r="I419" s="78" t="n">
        <f aca="false">IF($B419&gt;Input!$C$31,0,IF($E419*(Input!$C$35/100)&gt;(Input!$C$12/12),-1*(Input!$C$12/12),-1*$E419*(Input!$C$35/100)))</f>
        <v>0</v>
      </c>
      <c r="J419" s="78" t="n">
        <f aca="false">IF($B419&gt;Input!$C$31,0,(-1)*($E419+$H419+$I419)*(Input!$C$8/100))</f>
        <v>0</v>
      </c>
      <c r="K419" s="78" t="n">
        <f aca="false">IF($B419&gt;Input!$C$31,0,(-1)*($E419+$H419+$I419)*(Input!$C$9/100))</f>
        <v>0</v>
      </c>
      <c r="L419" s="78" t="n">
        <f aca="false">IF($B419&lt;Input!$C$25,($E419+$F419+$G419+$H419+$I419+$J419+$K419),0)</f>
        <v>-2175.30758272991</v>
      </c>
    </row>
    <row r="420" customFormat="false" ht="12.8" hidden="false" customHeight="false" outlineLevel="0" collapsed="false">
      <c r="A420" s="76" t="n">
        <v>416</v>
      </c>
      <c r="B420" s="77" t="n">
        <f aca="false">EOMONTH(Input!$C$7,A420)</f>
        <v>55578</v>
      </c>
      <c r="C420" s="76" t="n">
        <f aca="false">DATEDIF(Input!$C$23,$B420,"Y")</f>
        <v>74</v>
      </c>
      <c r="E420" s="78" t="n">
        <f aca="false">IF($B420&gt;Input!$C$31,0,Input!$C$26*(1+Input!$C$28/100)^(DATEDIF(Input!$C$7,$B420,"Y")))</f>
        <v>0</v>
      </c>
      <c r="F420" s="78" t="n">
        <f aca="false">-1*($E420*(Input!$C$10/100))</f>
        <v>-0</v>
      </c>
      <c r="G420" s="78" t="n">
        <f aca="false">-1*($E420*(Input!$C$11/100))</f>
        <v>-0</v>
      </c>
      <c r="H420" s="78" t="n">
        <f aca="false">IF($B420&lt;Input!$C$25,((Input!$C$29*(1+Input!$C$13/100)^(DATEDIF(Input!$C$7,$B420,"Y")))),0)</f>
        <v>-2175.30758272991</v>
      </c>
      <c r="I420" s="78" t="n">
        <f aca="false">IF($B420&gt;Input!$C$31,0,IF($E420*(Input!$C$35/100)&gt;(Input!$C$12/12),-1*(Input!$C$12/12),-1*$E420*(Input!$C$35/100)))</f>
        <v>0</v>
      </c>
      <c r="J420" s="78" t="n">
        <f aca="false">IF($B420&gt;Input!$C$31,0,(-1)*($E420+$H420+$I420)*(Input!$C$8/100))</f>
        <v>0</v>
      </c>
      <c r="K420" s="78" t="n">
        <f aca="false">IF($B420&gt;Input!$C$31,0,(-1)*($E420+$H420+$I420)*(Input!$C$9/100))</f>
        <v>0</v>
      </c>
      <c r="L420" s="78" t="n">
        <f aca="false">IF($B420&lt;Input!$C$25,($E420+$F420+$G420+$H420+$I420+$J420+$K420),0)</f>
        <v>-2175.30758272991</v>
      </c>
    </row>
    <row r="421" customFormat="false" ht="12.8" hidden="false" customHeight="false" outlineLevel="0" collapsed="false">
      <c r="A421" s="76" t="n">
        <v>417</v>
      </c>
      <c r="B421" s="77" t="n">
        <f aca="false">EOMONTH(Input!$C$7,A421)</f>
        <v>55609</v>
      </c>
      <c r="C421" s="76" t="n">
        <f aca="false">DATEDIF(Input!$C$23,$B421,"Y")</f>
        <v>74</v>
      </c>
      <c r="E421" s="78" t="n">
        <f aca="false">IF($B421&gt;Input!$C$31,0,Input!$C$26*(1+Input!$C$28/100)^(DATEDIF(Input!$C$7,$B421,"Y")))</f>
        <v>0</v>
      </c>
      <c r="F421" s="78" t="n">
        <f aca="false">-1*($E421*(Input!$C$10/100))</f>
        <v>-0</v>
      </c>
      <c r="G421" s="78" t="n">
        <f aca="false">-1*($E421*(Input!$C$11/100))</f>
        <v>-0</v>
      </c>
      <c r="H421" s="78" t="n">
        <f aca="false">IF($B421&lt;Input!$C$25,((Input!$C$29*(1+Input!$C$13/100)^(DATEDIF(Input!$C$7,$B421,"Y")))),0)</f>
        <v>-2175.30758272991</v>
      </c>
      <c r="I421" s="78" t="n">
        <f aca="false">IF($B421&gt;Input!$C$31,0,IF($E421*(Input!$C$35/100)&gt;(Input!$C$12/12),-1*(Input!$C$12/12),-1*$E421*(Input!$C$35/100)))</f>
        <v>0</v>
      </c>
      <c r="J421" s="78" t="n">
        <f aca="false">IF($B421&gt;Input!$C$31,0,(-1)*($E421+$H421+$I421)*(Input!$C$8/100))</f>
        <v>0</v>
      </c>
      <c r="K421" s="78" t="n">
        <f aca="false">IF($B421&gt;Input!$C$31,0,(-1)*($E421+$H421+$I421)*(Input!$C$9/100))</f>
        <v>0</v>
      </c>
      <c r="L421" s="78" t="n">
        <f aca="false">IF($B421&lt;Input!$C$25,($E421+$F421+$G421+$H421+$I421+$J421+$K421),0)</f>
        <v>-2175.30758272991</v>
      </c>
    </row>
    <row r="422" customFormat="false" ht="12.8" hidden="false" customHeight="false" outlineLevel="0" collapsed="false">
      <c r="A422" s="76" t="n">
        <v>418</v>
      </c>
      <c r="B422" s="77" t="n">
        <f aca="false">EOMONTH(Input!$C$7,A422)</f>
        <v>55639</v>
      </c>
      <c r="C422" s="76" t="n">
        <f aca="false">DATEDIF(Input!$C$23,$B422,"Y")</f>
        <v>74</v>
      </c>
      <c r="E422" s="78" t="n">
        <f aca="false">IF($B422&gt;Input!$C$31,0,Input!$C$26*(1+Input!$C$28/100)^(DATEDIF(Input!$C$7,$B422,"Y")))</f>
        <v>0</v>
      </c>
      <c r="F422" s="78" t="n">
        <f aca="false">-1*($E422*(Input!$C$10/100))</f>
        <v>-0</v>
      </c>
      <c r="G422" s="78" t="n">
        <f aca="false">-1*($E422*(Input!$C$11/100))</f>
        <v>-0</v>
      </c>
      <c r="H422" s="78" t="n">
        <f aca="false">IF($B422&lt;Input!$C$25,((Input!$C$29*(1+Input!$C$13/100)^(DATEDIF(Input!$C$7,$B422,"Y")))),0)</f>
        <v>-2175.30758272991</v>
      </c>
      <c r="I422" s="78" t="n">
        <f aca="false">IF($B422&gt;Input!$C$31,0,IF($E422*(Input!$C$35/100)&gt;(Input!$C$12/12),-1*(Input!$C$12/12),-1*$E422*(Input!$C$35/100)))</f>
        <v>0</v>
      </c>
      <c r="J422" s="78" t="n">
        <f aca="false">IF($B422&gt;Input!$C$31,0,(-1)*($E422+$H422+$I422)*(Input!$C$8/100))</f>
        <v>0</v>
      </c>
      <c r="K422" s="78" t="n">
        <f aca="false">IF($B422&gt;Input!$C$31,0,(-1)*($E422+$H422+$I422)*(Input!$C$9/100))</f>
        <v>0</v>
      </c>
      <c r="L422" s="78" t="n">
        <f aca="false">IF($B422&lt;Input!$C$25,($E422+$F422+$G422+$H422+$I422+$J422+$K422),0)</f>
        <v>-2175.30758272991</v>
      </c>
    </row>
    <row r="423" customFormat="false" ht="12.8" hidden="false" customHeight="false" outlineLevel="0" collapsed="false">
      <c r="A423" s="76" t="n">
        <v>419</v>
      </c>
      <c r="B423" s="77" t="n">
        <f aca="false">EOMONTH(Input!$C$7,A423)</f>
        <v>55670</v>
      </c>
      <c r="C423" s="76" t="n">
        <f aca="false">DATEDIF(Input!$C$23,$B423,"Y")</f>
        <v>75</v>
      </c>
      <c r="E423" s="78" t="n">
        <f aca="false">IF($B423&gt;Input!$C$31,0,Input!$C$26*(1+Input!$C$28/100)^(DATEDIF(Input!$C$7,$B423,"Y")))</f>
        <v>0</v>
      </c>
      <c r="F423" s="78" t="n">
        <f aca="false">-1*($E423*(Input!$C$10/100))</f>
        <v>-0</v>
      </c>
      <c r="G423" s="78" t="n">
        <f aca="false">-1*($E423*(Input!$C$11/100))</f>
        <v>-0</v>
      </c>
      <c r="H423" s="78" t="n">
        <f aca="false">IF($B423&lt;Input!$C$25,((Input!$C$29*(1+Input!$C$13/100)^(DATEDIF(Input!$C$7,$B423,"Y")))),0)</f>
        <v>-2175.30758272991</v>
      </c>
      <c r="I423" s="78" t="n">
        <f aca="false">IF($B423&gt;Input!$C$31,0,IF($E423*(Input!$C$35/100)&gt;(Input!$C$12/12),-1*(Input!$C$12/12),-1*$E423*(Input!$C$35/100)))</f>
        <v>0</v>
      </c>
      <c r="J423" s="78" t="n">
        <f aca="false">IF($B423&gt;Input!$C$31,0,(-1)*($E423+$H423+$I423)*(Input!$C$8/100))</f>
        <v>0</v>
      </c>
      <c r="K423" s="78" t="n">
        <f aca="false">IF($B423&gt;Input!$C$31,0,(-1)*($E423+$H423+$I423)*(Input!$C$9/100))</f>
        <v>0</v>
      </c>
      <c r="L423" s="78" t="n">
        <f aca="false">IF($B423&lt;Input!$C$25,($E423+$F423+$G423+$H423+$I423+$J423+$K423),0)</f>
        <v>-2175.30758272991</v>
      </c>
    </row>
    <row r="424" customFormat="false" ht="12.8" hidden="false" customHeight="false" outlineLevel="0" collapsed="false">
      <c r="A424" s="76" t="n">
        <v>420</v>
      </c>
      <c r="B424" s="77" t="n">
        <f aca="false">EOMONTH(Input!$C$7,A424)</f>
        <v>55700</v>
      </c>
      <c r="C424" s="76" t="n">
        <f aca="false">DATEDIF(Input!$C$23,$B424,"Y")</f>
        <v>75</v>
      </c>
      <c r="E424" s="78" t="n">
        <f aca="false">IF($B424&gt;Input!$C$31,0,Input!$C$26*(1+Input!$C$28/100)^(DATEDIF(Input!$C$7,$B424,"Y")))</f>
        <v>0</v>
      </c>
      <c r="F424" s="78" t="n">
        <f aca="false">-1*($E424*(Input!$C$10/100))</f>
        <v>-0</v>
      </c>
      <c r="G424" s="78" t="n">
        <f aca="false">-1*($E424*(Input!$C$11/100))</f>
        <v>-0</v>
      </c>
      <c r="H424" s="78" t="n">
        <f aca="false">IF($B424&lt;Input!$C$25,((Input!$C$29*(1+Input!$C$13/100)^(DATEDIF(Input!$C$7,$B424,"Y")))),0)</f>
        <v>-2305.8260376937</v>
      </c>
      <c r="I424" s="78" t="n">
        <f aca="false">IF($B424&gt;Input!$C$31,0,IF($E424*(Input!$C$35/100)&gt;(Input!$C$12/12),-1*(Input!$C$12/12),-1*$E424*(Input!$C$35/100)))</f>
        <v>0</v>
      </c>
      <c r="J424" s="78" t="n">
        <f aca="false">IF($B424&gt;Input!$C$31,0,(-1)*($E424+$H424+$I424)*(Input!$C$8/100))</f>
        <v>0</v>
      </c>
      <c r="K424" s="78" t="n">
        <f aca="false">IF($B424&gt;Input!$C$31,0,(-1)*($E424+$H424+$I424)*(Input!$C$9/100))</f>
        <v>0</v>
      </c>
      <c r="L424" s="78" t="n">
        <f aca="false">IF($B424&lt;Input!$C$25,($E424+$F424+$G424+$H424+$I424+$J424+$K424),0)</f>
        <v>-2305.8260376937</v>
      </c>
    </row>
    <row r="425" customFormat="false" ht="12.8" hidden="false" customHeight="false" outlineLevel="0" collapsed="false">
      <c r="A425" s="76" t="n">
        <v>421</v>
      </c>
      <c r="B425" s="77" t="n">
        <f aca="false">EOMONTH(Input!$C$7,A425)</f>
        <v>55731</v>
      </c>
      <c r="C425" s="76" t="n">
        <f aca="false">DATEDIF(Input!$C$23,$B425,"Y")</f>
        <v>75</v>
      </c>
      <c r="E425" s="78" t="n">
        <f aca="false">IF($B425&gt;Input!$C$31,0,Input!$C$26*(1+Input!$C$28/100)^(DATEDIF(Input!$C$7,$B425,"Y")))</f>
        <v>0</v>
      </c>
      <c r="F425" s="78" t="n">
        <f aca="false">-1*($E425*(Input!$C$10/100))</f>
        <v>-0</v>
      </c>
      <c r="G425" s="78" t="n">
        <f aca="false">-1*($E425*(Input!$C$11/100))</f>
        <v>-0</v>
      </c>
      <c r="H425" s="78" t="n">
        <f aca="false">IF($B425&lt;Input!$C$25,((Input!$C$29*(1+Input!$C$13/100)^(DATEDIF(Input!$C$7,$B425,"Y")))),0)</f>
        <v>-2305.8260376937</v>
      </c>
      <c r="I425" s="78" t="n">
        <f aca="false">IF($B425&gt;Input!$C$31,0,IF($E425*(Input!$C$35/100)&gt;(Input!$C$12/12),-1*(Input!$C$12/12),-1*$E425*(Input!$C$35/100)))</f>
        <v>0</v>
      </c>
      <c r="J425" s="78" t="n">
        <f aca="false">IF($B425&gt;Input!$C$31,0,(-1)*($E425+$H425+$I425)*(Input!$C$8/100))</f>
        <v>0</v>
      </c>
      <c r="K425" s="78" t="n">
        <f aca="false">IF($B425&gt;Input!$C$31,0,(-1)*($E425+$H425+$I425)*(Input!$C$9/100))</f>
        <v>0</v>
      </c>
      <c r="L425" s="78" t="n">
        <f aca="false">IF($B425&lt;Input!$C$25,($E425+$F425+$G425+$H425+$I425+$J425+$K425),0)</f>
        <v>-2305.8260376937</v>
      </c>
    </row>
    <row r="426" customFormat="false" ht="12.8" hidden="false" customHeight="false" outlineLevel="0" collapsed="false">
      <c r="A426" s="76" t="n">
        <v>422</v>
      </c>
      <c r="B426" s="77" t="n">
        <f aca="false">EOMONTH(Input!$C$7,A426)</f>
        <v>55762</v>
      </c>
      <c r="C426" s="76" t="n">
        <f aca="false">DATEDIF(Input!$C$23,$B426,"Y")</f>
        <v>75</v>
      </c>
      <c r="E426" s="78" t="n">
        <f aca="false">IF($B426&gt;Input!$C$31,0,Input!$C$26*(1+Input!$C$28/100)^(DATEDIF(Input!$C$7,$B426,"Y")))</f>
        <v>0</v>
      </c>
      <c r="F426" s="78" t="n">
        <f aca="false">-1*($E426*(Input!$C$10/100))</f>
        <v>-0</v>
      </c>
      <c r="G426" s="78" t="n">
        <f aca="false">-1*($E426*(Input!$C$11/100))</f>
        <v>-0</v>
      </c>
      <c r="H426" s="78" t="n">
        <f aca="false">IF($B426&lt;Input!$C$25,((Input!$C$29*(1+Input!$C$13/100)^(DATEDIF(Input!$C$7,$B426,"Y")))),0)</f>
        <v>-2305.8260376937</v>
      </c>
      <c r="I426" s="78" t="n">
        <f aca="false">IF($B426&gt;Input!$C$31,0,IF($E426*(Input!$C$35/100)&gt;(Input!$C$12/12),-1*(Input!$C$12/12),-1*$E426*(Input!$C$35/100)))</f>
        <v>0</v>
      </c>
      <c r="J426" s="78" t="n">
        <f aca="false">IF($B426&gt;Input!$C$31,0,(-1)*($E426+$H426+$I426)*(Input!$C$8/100))</f>
        <v>0</v>
      </c>
      <c r="K426" s="78" t="n">
        <f aca="false">IF($B426&gt;Input!$C$31,0,(-1)*($E426+$H426+$I426)*(Input!$C$9/100))</f>
        <v>0</v>
      </c>
      <c r="L426" s="78" t="n">
        <f aca="false">IF($B426&lt;Input!$C$25,($E426+$F426+$G426+$H426+$I426+$J426+$K426),0)</f>
        <v>-2305.8260376937</v>
      </c>
    </row>
    <row r="427" customFormat="false" ht="12.8" hidden="false" customHeight="false" outlineLevel="0" collapsed="false">
      <c r="A427" s="76" t="n">
        <v>423</v>
      </c>
      <c r="B427" s="77" t="n">
        <f aca="false">EOMONTH(Input!$C$7,A427)</f>
        <v>55792</v>
      </c>
      <c r="C427" s="76" t="n">
        <f aca="false">DATEDIF(Input!$C$23,$B427,"Y")</f>
        <v>75</v>
      </c>
      <c r="E427" s="78" t="n">
        <f aca="false">IF($B427&gt;Input!$C$31,0,Input!$C$26*(1+Input!$C$28/100)^(DATEDIF(Input!$C$7,$B427,"Y")))</f>
        <v>0</v>
      </c>
      <c r="F427" s="78" t="n">
        <f aca="false">-1*($E427*(Input!$C$10/100))</f>
        <v>-0</v>
      </c>
      <c r="G427" s="78" t="n">
        <f aca="false">-1*($E427*(Input!$C$11/100))</f>
        <v>-0</v>
      </c>
      <c r="H427" s="78" t="n">
        <f aca="false">IF($B427&lt;Input!$C$25,((Input!$C$29*(1+Input!$C$13/100)^(DATEDIF(Input!$C$7,$B427,"Y")))),0)</f>
        <v>-2305.8260376937</v>
      </c>
      <c r="I427" s="78" t="n">
        <f aca="false">IF($B427&gt;Input!$C$31,0,IF($E427*(Input!$C$35/100)&gt;(Input!$C$12/12),-1*(Input!$C$12/12),-1*$E427*(Input!$C$35/100)))</f>
        <v>0</v>
      </c>
      <c r="J427" s="78" t="n">
        <f aca="false">IF($B427&gt;Input!$C$31,0,(-1)*($E427+$H427+$I427)*(Input!$C$8/100))</f>
        <v>0</v>
      </c>
      <c r="K427" s="78" t="n">
        <f aca="false">IF($B427&gt;Input!$C$31,0,(-1)*($E427+$H427+$I427)*(Input!$C$9/100))</f>
        <v>0</v>
      </c>
      <c r="L427" s="78" t="n">
        <f aca="false">IF($B427&lt;Input!$C$25,($E427+$F427+$G427+$H427+$I427+$J427+$K427),0)</f>
        <v>-2305.8260376937</v>
      </c>
    </row>
    <row r="428" customFormat="false" ht="12.8" hidden="false" customHeight="false" outlineLevel="0" collapsed="false">
      <c r="A428" s="76" t="n">
        <v>424</v>
      </c>
      <c r="B428" s="77" t="n">
        <f aca="false">EOMONTH(Input!$C$7,A428)</f>
        <v>55823</v>
      </c>
      <c r="C428" s="76" t="n">
        <f aca="false">DATEDIF(Input!$C$23,$B428,"Y")</f>
        <v>75</v>
      </c>
      <c r="E428" s="78" t="n">
        <f aca="false">IF($B428&gt;Input!$C$31,0,Input!$C$26*(1+Input!$C$28/100)^(DATEDIF(Input!$C$7,$B428,"Y")))</f>
        <v>0</v>
      </c>
      <c r="F428" s="78" t="n">
        <f aca="false">-1*($E428*(Input!$C$10/100))</f>
        <v>-0</v>
      </c>
      <c r="G428" s="78" t="n">
        <f aca="false">-1*($E428*(Input!$C$11/100))</f>
        <v>-0</v>
      </c>
      <c r="H428" s="78" t="n">
        <f aca="false">IF($B428&lt;Input!$C$25,((Input!$C$29*(1+Input!$C$13/100)^(DATEDIF(Input!$C$7,$B428,"Y")))),0)</f>
        <v>-2305.8260376937</v>
      </c>
      <c r="I428" s="78" t="n">
        <f aca="false">IF($B428&gt;Input!$C$31,0,IF($E428*(Input!$C$35/100)&gt;(Input!$C$12/12),-1*(Input!$C$12/12),-1*$E428*(Input!$C$35/100)))</f>
        <v>0</v>
      </c>
      <c r="J428" s="78" t="n">
        <f aca="false">IF($B428&gt;Input!$C$31,0,(-1)*($E428+$H428+$I428)*(Input!$C$8/100))</f>
        <v>0</v>
      </c>
      <c r="K428" s="78" t="n">
        <f aca="false">IF($B428&gt;Input!$C$31,0,(-1)*($E428+$H428+$I428)*(Input!$C$9/100))</f>
        <v>0</v>
      </c>
      <c r="L428" s="78" t="n">
        <f aca="false">IF($B428&lt;Input!$C$25,($E428+$F428+$G428+$H428+$I428+$J428+$K428),0)</f>
        <v>-2305.8260376937</v>
      </c>
    </row>
    <row r="429" customFormat="false" ht="12.8" hidden="false" customHeight="false" outlineLevel="0" collapsed="false">
      <c r="A429" s="76" t="n">
        <v>425</v>
      </c>
      <c r="B429" s="77" t="n">
        <f aca="false">EOMONTH(Input!$C$7,A429)</f>
        <v>55853</v>
      </c>
      <c r="C429" s="76" t="n">
        <f aca="false">DATEDIF(Input!$C$23,$B429,"Y")</f>
        <v>75</v>
      </c>
      <c r="E429" s="78" t="n">
        <f aca="false">IF($B429&gt;Input!$C$31,0,Input!$C$26*(1+Input!$C$28/100)^(DATEDIF(Input!$C$7,$B429,"Y")))</f>
        <v>0</v>
      </c>
      <c r="F429" s="78" t="n">
        <f aca="false">-1*($E429*(Input!$C$10/100))</f>
        <v>-0</v>
      </c>
      <c r="G429" s="78" t="n">
        <f aca="false">-1*($E429*(Input!$C$11/100))</f>
        <v>-0</v>
      </c>
      <c r="H429" s="78" t="n">
        <f aca="false">IF($B429&lt;Input!$C$25,((Input!$C$29*(1+Input!$C$13/100)^(DATEDIF(Input!$C$7,$B429,"Y")))),0)</f>
        <v>-2305.8260376937</v>
      </c>
      <c r="I429" s="78" t="n">
        <f aca="false">IF($B429&gt;Input!$C$31,0,IF($E429*(Input!$C$35/100)&gt;(Input!$C$12/12),-1*(Input!$C$12/12),-1*$E429*(Input!$C$35/100)))</f>
        <v>0</v>
      </c>
      <c r="J429" s="78" t="n">
        <f aca="false">IF($B429&gt;Input!$C$31,0,(-1)*($E429+$H429+$I429)*(Input!$C$8/100))</f>
        <v>0</v>
      </c>
      <c r="K429" s="78" t="n">
        <f aca="false">IF($B429&gt;Input!$C$31,0,(-1)*($E429+$H429+$I429)*(Input!$C$9/100))</f>
        <v>0</v>
      </c>
      <c r="L429" s="78" t="n">
        <f aca="false">IF($B429&lt;Input!$C$25,($E429+$F429+$G429+$H429+$I429+$J429+$K429),0)</f>
        <v>-2305.8260376937</v>
      </c>
    </row>
    <row r="430" customFormat="false" ht="12.8" hidden="false" customHeight="false" outlineLevel="0" collapsed="false">
      <c r="A430" s="76" t="n">
        <v>426</v>
      </c>
      <c r="B430" s="77" t="n">
        <f aca="false">EOMONTH(Input!$C$7,A430)</f>
        <v>55884</v>
      </c>
      <c r="C430" s="76" t="n">
        <f aca="false">DATEDIF(Input!$C$23,$B430,"Y")</f>
        <v>75</v>
      </c>
      <c r="E430" s="78" t="n">
        <f aca="false">IF($B430&gt;Input!$C$31,0,Input!$C$26*(1+Input!$C$28/100)^(DATEDIF(Input!$C$7,$B430,"Y")))</f>
        <v>0</v>
      </c>
      <c r="F430" s="78" t="n">
        <f aca="false">-1*($E430*(Input!$C$10/100))</f>
        <v>-0</v>
      </c>
      <c r="G430" s="78" t="n">
        <f aca="false">-1*($E430*(Input!$C$11/100))</f>
        <v>-0</v>
      </c>
      <c r="H430" s="78" t="n">
        <f aca="false">IF($B430&lt;Input!$C$25,((Input!$C$29*(1+Input!$C$13/100)^(DATEDIF(Input!$C$7,$B430,"Y")))),0)</f>
        <v>-2305.8260376937</v>
      </c>
      <c r="I430" s="78" t="n">
        <f aca="false">IF($B430&gt;Input!$C$31,0,IF($E430*(Input!$C$35/100)&gt;(Input!$C$12/12),-1*(Input!$C$12/12),-1*$E430*(Input!$C$35/100)))</f>
        <v>0</v>
      </c>
      <c r="J430" s="78" t="n">
        <f aca="false">IF($B430&gt;Input!$C$31,0,(-1)*($E430+$H430+$I430)*(Input!$C$8/100))</f>
        <v>0</v>
      </c>
      <c r="K430" s="78" t="n">
        <f aca="false">IF($B430&gt;Input!$C$31,0,(-1)*($E430+$H430+$I430)*(Input!$C$9/100))</f>
        <v>0</v>
      </c>
      <c r="L430" s="78" t="n">
        <f aca="false">IF($B430&lt;Input!$C$25,($E430+$F430+$G430+$H430+$I430+$J430+$K430),0)</f>
        <v>-2305.8260376937</v>
      </c>
    </row>
    <row r="431" customFormat="false" ht="12.8" hidden="false" customHeight="false" outlineLevel="0" collapsed="false">
      <c r="A431" s="76" t="n">
        <v>427</v>
      </c>
      <c r="B431" s="77" t="n">
        <f aca="false">EOMONTH(Input!$C$7,A431)</f>
        <v>55915</v>
      </c>
      <c r="C431" s="76" t="n">
        <f aca="false">DATEDIF(Input!$C$23,$B431,"Y")</f>
        <v>75</v>
      </c>
      <c r="E431" s="78" t="n">
        <f aca="false">IF($B431&gt;Input!$C$31,0,Input!$C$26*(1+Input!$C$28/100)^(DATEDIF(Input!$C$7,$B431,"Y")))</f>
        <v>0</v>
      </c>
      <c r="F431" s="78" t="n">
        <f aca="false">-1*($E431*(Input!$C$10/100))</f>
        <v>-0</v>
      </c>
      <c r="G431" s="78" t="n">
        <f aca="false">-1*($E431*(Input!$C$11/100))</f>
        <v>-0</v>
      </c>
      <c r="H431" s="78" t="n">
        <f aca="false">IF($B431&lt;Input!$C$25,((Input!$C$29*(1+Input!$C$13/100)^(DATEDIF(Input!$C$7,$B431,"Y")))),0)</f>
        <v>-2305.8260376937</v>
      </c>
      <c r="I431" s="78" t="n">
        <f aca="false">IF($B431&gt;Input!$C$31,0,IF($E431*(Input!$C$35/100)&gt;(Input!$C$12/12),-1*(Input!$C$12/12),-1*$E431*(Input!$C$35/100)))</f>
        <v>0</v>
      </c>
      <c r="J431" s="78" t="n">
        <f aca="false">IF($B431&gt;Input!$C$31,0,(-1)*($E431+$H431+$I431)*(Input!$C$8/100))</f>
        <v>0</v>
      </c>
      <c r="K431" s="78" t="n">
        <f aca="false">IF($B431&gt;Input!$C$31,0,(-1)*($E431+$H431+$I431)*(Input!$C$9/100))</f>
        <v>0</v>
      </c>
      <c r="L431" s="78" t="n">
        <f aca="false">IF($B431&lt;Input!$C$25,($E431+$F431+$G431+$H431+$I431+$J431+$K431),0)</f>
        <v>-2305.8260376937</v>
      </c>
    </row>
    <row r="432" customFormat="false" ht="12.8" hidden="false" customHeight="false" outlineLevel="0" collapsed="false">
      <c r="A432" s="76" t="n">
        <v>428</v>
      </c>
      <c r="B432" s="77" t="n">
        <f aca="false">EOMONTH(Input!$C$7,A432)</f>
        <v>55943</v>
      </c>
      <c r="C432" s="76" t="n">
        <f aca="false">DATEDIF(Input!$C$23,$B432,"Y")</f>
        <v>75</v>
      </c>
      <c r="E432" s="78" t="n">
        <f aca="false">IF($B432&gt;Input!$C$31,0,Input!$C$26*(1+Input!$C$28/100)^(DATEDIF(Input!$C$7,$B432,"Y")))</f>
        <v>0</v>
      </c>
      <c r="F432" s="78" t="n">
        <f aca="false">-1*($E432*(Input!$C$10/100))</f>
        <v>-0</v>
      </c>
      <c r="G432" s="78" t="n">
        <f aca="false">-1*($E432*(Input!$C$11/100))</f>
        <v>-0</v>
      </c>
      <c r="H432" s="78" t="n">
        <f aca="false">IF($B432&lt;Input!$C$25,((Input!$C$29*(1+Input!$C$13/100)^(DATEDIF(Input!$C$7,$B432,"Y")))),0)</f>
        <v>-2305.8260376937</v>
      </c>
      <c r="I432" s="78" t="n">
        <f aca="false">IF($B432&gt;Input!$C$31,0,IF($E432*(Input!$C$35/100)&gt;(Input!$C$12/12),-1*(Input!$C$12/12),-1*$E432*(Input!$C$35/100)))</f>
        <v>0</v>
      </c>
      <c r="J432" s="78" t="n">
        <f aca="false">IF($B432&gt;Input!$C$31,0,(-1)*($E432+$H432+$I432)*(Input!$C$8/100))</f>
        <v>0</v>
      </c>
      <c r="K432" s="78" t="n">
        <f aca="false">IF($B432&gt;Input!$C$31,0,(-1)*($E432+$H432+$I432)*(Input!$C$9/100))</f>
        <v>0</v>
      </c>
      <c r="L432" s="78" t="n">
        <f aca="false">IF($B432&lt;Input!$C$25,($E432+$F432+$G432+$H432+$I432+$J432+$K432),0)</f>
        <v>-2305.8260376937</v>
      </c>
    </row>
    <row r="433" customFormat="false" ht="12.8" hidden="false" customHeight="false" outlineLevel="0" collapsed="false">
      <c r="A433" s="76" t="n">
        <v>429</v>
      </c>
      <c r="B433" s="77" t="n">
        <f aca="false">EOMONTH(Input!$C$7,A433)</f>
        <v>55974</v>
      </c>
      <c r="C433" s="76" t="n">
        <f aca="false">DATEDIF(Input!$C$23,$B433,"Y")</f>
        <v>75</v>
      </c>
      <c r="E433" s="78" t="n">
        <f aca="false">IF($B433&gt;Input!$C$31,0,Input!$C$26*(1+Input!$C$28/100)^(DATEDIF(Input!$C$7,$B433,"Y")))</f>
        <v>0</v>
      </c>
      <c r="F433" s="78" t="n">
        <f aca="false">-1*($E433*(Input!$C$10/100))</f>
        <v>-0</v>
      </c>
      <c r="G433" s="78" t="n">
        <f aca="false">-1*($E433*(Input!$C$11/100))</f>
        <v>-0</v>
      </c>
      <c r="H433" s="78" t="n">
        <f aca="false">IF($B433&lt;Input!$C$25,((Input!$C$29*(1+Input!$C$13/100)^(DATEDIF(Input!$C$7,$B433,"Y")))),0)</f>
        <v>-2305.8260376937</v>
      </c>
      <c r="I433" s="78" t="n">
        <f aca="false">IF($B433&gt;Input!$C$31,0,IF($E433*(Input!$C$35/100)&gt;(Input!$C$12/12),-1*(Input!$C$12/12),-1*$E433*(Input!$C$35/100)))</f>
        <v>0</v>
      </c>
      <c r="J433" s="78" t="n">
        <f aca="false">IF($B433&gt;Input!$C$31,0,(-1)*($E433+$H433+$I433)*(Input!$C$8/100))</f>
        <v>0</v>
      </c>
      <c r="K433" s="78" t="n">
        <f aca="false">IF($B433&gt;Input!$C$31,0,(-1)*($E433+$H433+$I433)*(Input!$C$9/100))</f>
        <v>0</v>
      </c>
      <c r="L433" s="78" t="n">
        <f aca="false">IF($B433&lt;Input!$C$25,($E433+$F433+$G433+$H433+$I433+$J433+$K433),0)</f>
        <v>-2305.8260376937</v>
      </c>
    </row>
    <row r="434" customFormat="false" ht="12.8" hidden="false" customHeight="false" outlineLevel="0" collapsed="false">
      <c r="A434" s="76" t="n">
        <v>430</v>
      </c>
      <c r="B434" s="77" t="n">
        <f aca="false">EOMONTH(Input!$C$7,A434)</f>
        <v>56004</v>
      </c>
      <c r="C434" s="76" t="n">
        <f aca="false">DATEDIF(Input!$C$23,$B434,"Y")</f>
        <v>75</v>
      </c>
      <c r="E434" s="78" t="n">
        <f aca="false">IF($B434&gt;Input!$C$31,0,Input!$C$26*(1+Input!$C$28/100)^(DATEDIF(Input!$C$7,$B434,"Y")))</f>
        <v>0</v>
      </c>
      <c r="F434" s="78" t="n">
        <f aca="false">-1*($E434*(Input!$C$10/100))</f>
        <v>-0</v>
      </c>
      <c r="G434" s="78" t="n">
        <f aca="false">-1*($E434*(Input!$C$11/100))</f>
        <v>-0</v>
      </c>
      <c r="H434" s="78" t="n">
        <f aca="false">IF($B434&lt;Input!$C$25,((Input!$C$29*(1+Input!$C$13/100)^(DATEDIF(Input!$C$7,$B434,"Y")))),0)</f>
        <v>-2305.8260376937</v>
      </c>
      <c r="I434" s="78" t="n">
        <f aca="false">IF($B434&gt;Input!$C$31,0,IF($E434*(Input!$C$35/100)&gt;(Input!$C$12/12),-1*(Input!$C$12/12),-1*$E434*(Input!$C$35/100)))</f>
        <v>0</v>
      </c>
      <c r="J434" s="78" t="n">
        <f aca="false">IF($B434&gt;Input!$C$31,0,(-1)*($E434+$H434+$I434)*(Input!$C$8/100))</f>
        <v>0</v>
      </c>
      <c r="K434" s="78" t="n">
        <f aca="false">IF($B434&gt;Input!$C$31,0,(-1)*($E434+$H434+$I434)*(Input!$C$9/100))</f>
        <v>0</v>
      </c>
      <c r="L434" s="78" t="n">
        <f aca="false">IF($B434&lt;Input!$C$25,($E434+$F434+$G434+$H434+$I434+$J434+$K434),0)</f>
        <v>-2305.8260376937</v>
      </c>
    </row>
    <row r="435" customFormat="false" ht="12.8" hidden="false" customHeight="false" outlineLevel="0" collapsed="false">
      <c r="A435" s="76" t="n">
        <v>431</v>
      </c>
      <c r="B435" s="77" t="n">
        <f aca="false">EOMONTH(Input!$C$7,A435)</f>
        <v>56035</v>
      </c>
      <c r="C435" s="76" t="n">
        <f aca="false">DATEDIF(Input!$C$23,$B435,"Y")</f>
        <v>76</v>
      </c>
      <c r="E435" s="78" t="n">
        <f aca="false">IF($B435&gt;Input!$C$31,0,Input!$C$26*(1+Input!$C$28/100)^(DATEDIF(Input!$C$7,$B435,"Y")))</f>
        <v>0</v>
      </c>
      <c r="F435" s="78" t="n">
        <f aca="false">-1*($E435*(Input!$C$10/100))</f>
        <v>-0</v>
      </c>
      <c r="G435" s="78" t="n">
        <f aca="false">-1*($E435*(Input!$C$11/100))</f>
        <v>-0</v>
      </c>
      <c r="H435" s="78" t="n">
        <f aca="false">IF($B435&lt;Input!$C$25,((Input!$C$29*(1+Input!$C$13/100)^(DATEDIF(Input!$C$7,$B435,"Y")))),0)</f>
        <v>-2305.8260376937</v>
      </c>
      <c r="I435" s="78" t="n">
        <f aca="false">IF($B435&gt;Input!$C$31,0,IF($E435*(Input!$C$35/100)&gt;(Input!$C$12/12),-1*(Input!$C$12/12),-1*$E435*(Input!$C$35/100)))</f>
        <v>0</v>
      </c>
      <c r="J435" s="78" t="n">
        <f aca="false">IF($B435&gt;Input!$C$31,0,(-1)*($E435+$H435+$I435)*(Input!$C$8/100))</f>
        <v>0</v>
      </c>
      <c r="K435" s="78" t="n">
        <f aca="false">IF($B435&gt;Input!$C$31,0,(-1)*($E435+$H435+$I435)*(Input!$C$9/100))</f>
        <v>0</v>
      </c>
      <c r="L435" s="78" t="n">
        <f aca="false">IF($B435&lt;Input!$C$25,($E435+$F435+$G435+$H435+$I435+$J435+$K435),0)</f>
        <v>-2305.8260376937</v>
      </c>
    </row>
    <row r="436" customFormat="false" ht="12.8" hidden="false" customHeight="false" outlineLevel="0" collapsed="false">
      <c r="A436" s="76" t="n">
        <v>432</v>
      </c>
      <c r="B436" s="77" t="n">
        <f aca="false">EOMONTH(Input!$C$7,A436)</f>
        <v>56065</v>
      </c>
      <c r="C436" s="76" t="n">
        <f aca="false">DATEDIF(Input!$C$23,$B436,"Y")</f>
        <v>76</v>
      </c>
      <c r="E436" s="78" t="n">
        <f aca="false">IF($B436&gt;Input!$C$31,0,Input!$C$26*(1+Input!$C$28/100)^(DATEDIF(Input!$C$7,$B436,"Y")))</f>
        <v>0</v>
      </c>
      <c r="F436" s="78" t="n">
        <f aca="false">-1*($E436*(Input!$C$10/100))</f>
        <v>-0</v>
      </c>
      <c r="G436" s="78" t="n">
        <f aca="false">-1*($E436*(Input!$C$11/100))</f>
        <v>-0</v>
      </c>
      <c r="H436" s="78" t="n">
        <f aca="false">IF($B436&lt;Input!$C$25,((Input!$C$29*(1+Input!$C$13/100)^(DATEDIF(Input!$C$7,$B436,"Y")))),0)</f>
        <v>-2444.17559995533</v>
      </c>
      <c r="I436" s="78" t="n">
        <f aca="false">IF($B436&gt;Input!$C$31,0,IF($E436*(Input!$C$35/100)&gt;(Input!$C$12/12),-1*(Input!$C$12/12),-1*$E436*(Input!$C$35/100)))</f>
        <v>0</v>
      </c>
      <c r="J436" s="78" t="n">
        <f aca="false">IF($B436&gt;Input!$C$31,0,(-1)*($E436+$H436+$I436)*(Input!$C$8/100))</f>
        <v>0</v>
      </c>
      <c r="K436" s="78" t="n">
        <f aca="false">IF($B436&gt;Input!$C$31,0,(-1)*($E436+$H436+$I436)*(Input!$C$9/100))</f>
        <v>0</v>
      </c>
      <c r="L436" s="78" t="n">
        <f aca="false">IF($B436&lt;Input!$C$25,($E436+$F436+$G436+$H436+$I436+$J436+$K436),0)</f>
        <v>-2444.17559995533</v>
      </c>
    </row>
    <row r="437" customFormat="false" ht="12.8" hidden="false" customHeight="false" outlineLevel="0" collapsed="false">
      <c r="A437" s="76" t="n">
        <v>433</v>
      </c>
      <c r="B437" s="77" t="n">
        <f aca="false">EOMONTH(Input!$C$7,A437)</f>
        <v>56096</v>
      </c>
      <c r="C437" s="76" t="n">
        <f aca="false">DATEDIF(Input!$C$23,$B437,"Y")</f>
        <v>76</v>
      </c>
      <c r="E437" s="78" t="n">
        <f aca="false">IF($B437&gt;Input!$C$31,0,Input!$C$26*(1+Input!$C$28/100)^(DATEDIF(Input!$C$7,$B437,"Y")))</f>
        <v>0</v>
      </c>
      <c r="F437" s="78" t="n">
        <f aca="false">-1*($E437*(Input!$C$10/100))</f>
        <v>-0</v>
      </c>
      <c r="G437" s="78" t="n">
        <f aca="false">-1*($E437*(Input!$C$11/100))</f>
        <v>-0</v>
      </c>
      <c r="H437" s="78" t="n">
        <f aca="false">IF($B437&lt;Input!$C$25,((Input!$C$29*(1+Input!$C$13/100)^(DATEDIF(Input!$C$7,$B437,"Y")))),0)</f>
        <v>-2444.17559995533</v>
      </c>
      <c r="I437" s="78" t="n">
        <f aca="false">IF($B437&gt;Input!$C$31,0,IF($E437*(Input!$C$35/100)&gt;(Input!$C$12/12),-1*(Input!$C$12/12),-1*$E437*(Input!$C$35/100)))</f>
        <v>0</v>
      </c>
      <c r="J437" s="78" t="n">
        <f aca="false">IF($B437&gt;Input!$C$31,0,(-1)*($E437+$H437+$I437)*(Input!$C$8/100))</f>
        <v>0</v>
      </c>
      <c r="K437" s="78" t="n">
        <f aca="false">IF($B437&gt;Input!$C$31,0,(-1)*($E437+$H437+$I437)*(Input!$C$9/100))</f>
        <v>0</v>
      </c>
      <c r="L437" s="78" t="n">
        <f aca="false">IF($B437&lt;Input!$C$25,($E437+$F437+$G437+$H437+$I437+$J437+$K437),0)</f>
        <v>-2444.17559995533</v>
      </c>
    </row>
    <row r="438" customFormat="false" ht="12.8" hidden="false" customHeight="false" outlineLevel="0" collapsed="false">
      <c r="A438" s="76" t="n">
        <v>434</v>
      </c>
      <c r="B438" s="77" t="n">
        <f aca="false">EOMONTH(Input!$C$7,A438)</f>
        <v>56127</v>
      </c>
      <c r="C438" s="76" t="n">
        <f aca="false">DATEDIF(Input!$C$23,$B438,"Y")</f>
        <v>76</v>
      </c>
      <c r="E438" s="78" t="n">
        <f aca="false">IF($B438&gt;Input!$C$31,0,Input!$C$26*(1+Input!$C$28/100)^(DATEDIF(Input!$C$7,$B438,"Y")))</f>
        <v>0</v>
      </c>
      <c r="F438" s="78" t="n">
        <f aca="false">-1*($E438*(Input!$C$10/100))</f>
        <v>-0</v>
      </c>
      <c r="G438" s="78" t="n">
        <f aca="false">-1*($E438*(Input!$C$11/100))</f>
        <v>-0</v>
      </c>
      <c r="H438" s="78" t="n">
        <f aca="false">IF($B438&lt;Input!$C$25,((Input!$C$29*(1+Input!$C$13/100)^(DATEDIF(Input!$C$7,$B438,"Y")))),0)</f>
        <v>-2444.17559995533</v>
      </c>
      <c r="I438" s="78" t="n">
        <f aca="false">IF($B438&gt;Input!$C$31,0,IF($E438*(Input!$C$35/100)&gt;(Input!$C$12/12),-1*(Input!$C$12/12),-1*$E438*(Input!$C$35/100)))</f>
        <v>0</v>
      </c>
      <c r="J438" s="78" t="n">
        <f aca="false">IF($B438&gt;Input!$C$31,0,(-1)*($E438+$H438+$I438)*(Input!$C$8/100))</f>
        <v>0</v>
      </c>
      <c r="K438" s="78" t="n">
        <f aca="false">IF($B438&gt;Input!$C$31,0,(-1)*($E438+$H438+$I438)*(Input!$C$9/100))</f>
        <v>0</v>
      </c>
      <c r="L438" s="78" t="n">
        <f aca="false">IF($B438&lt;Input!$C$25,($E438+$F438+$G438+$H438+$I438+$J438+$K438),0)</f>
        <v>-2444.17559995533</v>
      </c>
    </row>
    <row r="439" customFormat="false" ht="12.8" hidden="false" customHeight="false" outlineLevel="0" collapsed="false">
      <c r="A439" s="76" t="n">
        <v>435</v>
      </c>
      <c r="B439" s="77" t="n">
        <f aca="false">EOMONTH(Input!$C$7,A439)</f>
        <v>56157</v>
      </c>
      <c r="C439" s="76" t="n">
        <f aca="false">DATEDIF(Input!$C$23,$B439,"Y")</f>
        <v>76</v>
      </c>
      <c r="E439" s="78" t="n">
        <f aca="false">IF($B439&gt;Input!$C$31,0,Input!$C$26*(1+Input!$C$28/100)^(DATEDIF(Input!$C$7,$B439,"Y")))</f>
        <v>0</v>
      </c>
      <c r="F439" s="78" t="n">
        <f aca="false">-1*($E439*(Input!$C$10/100))</f>
        <v>-0</v>
      </c>
      <c r="G439" s="78" t="n">
        <f aca="false">-1*($E439*(Input!$C$11/100))</f>
        <v>-0</v>
      </c>
      <c r="H439" s="78" t="n">
        <f aca="false">IF($B439&lt;Input!$C$25,((Input!$C$29*(1+Input!$C$13/100)^(DATEDIF(Input!$C$7,$B439,"Y")))),0)</f>
        <v>-2444.17559995533</v>
      </c>
      <c r="I439" s="78" t="n">
        <f aca="false">IF($B439&gt;Input!$C$31,0,IF($E439*(Input!$C$35/100)&gt;(Input!$C$12/12),-1*(Input!$C$12/12),-1*$E439*(Input!$C$35/100)))</f>
        <v>0</v>
      </c>
      <c r="J439" s="78" t="n">
        <f aca="false">IF($B439&gt;Input!$C$31,0,(-1)*($E439+$H439+$I439)*(Input!$C$8/100))</f>
        <v>0</v>
      </c>
      <c r="K439" s="78" t="n">
        <f aca="false">IF($B439&gt;Input!$C$31,0,(-1)*($E439+$H439+$I439)*(Input!$C$9/100))</f>
        <v>0</v>
      </c>
      <c r="L439" s="78" t="n">
        <f aca="false">IF($B439&lt;Input!$C$25,($E439+$F439+$G439+$H439+$I439+$J439+$K439),0)</f>
        <v>-2444.17559995533</v>
      </c>
    </row>
    <row r="440" customFormat="false" ht="12.8" hidden="false" customHeight="false" outlineLevel="0" collapsed="false">
      <c r="A440" s="76" t="n">
        <v>436</v>
      </c>
      <c r="B440" s="77" t="n">
        <f aca="false">EOMONTH(Input!$C$7,A440)</f>
        <v>56188</v>
      </c>
      <c r="C440" s="76" t="n">
        <f aca="false">DATEDIF(Input!$C$23,$B440,"Y")</f>
        <v>76</v>
      </c>
      <c r="E440" s="78" t="n">
        <f aca="false">IF($B440&gt;Input!$C$31,0,Input!$C$26*(1+Input!$C$28/100)^(DATEDIF(Input!$C$7,$B440,"Y")))</f>
        <v>0</v>
      </c>
      <c r="F440" s="78" t="n">
        <f aca="false">-1*($E440*(Input!$C$10/100))</f>
        <v>-0</v>
      </c>
      <c r="G440" s="78" t="n">
        <f aca="false">-1*($E440*(Input!$C$11/100))</f>
        <v>-0</v>
      </c>
      <c r="H440" s="78" t="n">
        <f aca="false">IF($B440&lt;Input!$C$25,((Input!$C$29*(1+Input!$C$13/100)^(DATEDIF(Input!$C$7,$B440,"Y")))),0)</f>
        <v>-2444.17559995533</v>
      </c>
      <c r="I440" s="78" t="n">
        <f aca="false">IF($B440&gt;Input!$C$31,0,IF($E440*(Input!$C$35/100)&gt;(Input!$C$12/12),-1*(Input!$C$12/12),-1*$E440*(Input!$C$35/100)))</f>
        <v>0</v>
      </c>
      <c r="J440" s="78" t="n">
        <f aca="false">IF($B440&gt;Input!$C$31,0,(-1)*($E440+$H440+$I440)*(Input!$C$8/100))</f>
        <v>0</v>
      </c>
      <c r="K440" s="78" t="n">
        <f aca="false">IF($B440&gt;Input!$C$31,0,(-1)*($E440+$H440+$I440)*(Input!$C$9/100))</f>
        <v>0</v>
      </c>
      <c r="L440" s="78" t="n">
        <f aca="false">IF($B440&lt;Input!$C$25,($E440+$F440+$G440+$H440+$I440+$J440+$K440),0)</f>
        <v>-2444.17559995533</v>
      </c>
    </row>
    <row r="441" customFormat="false" ht="12.8" hidden="false" customHeight="false" outlineLevel="0" collapsed="false">
      <c r="A441" s="76" t="n">
        <v>437</v>
      </c>
      <c r="B441" s="77" t="n">
        <f aca="false">EOMONTH(Input!$C$7,A441)</f>
        <v>56218</v>
      </c>
      <c r="C441" s="76" t="n">
        <f aca="false">DATEDIF(Input!$C$23,$B441,"Y")</f>
        <v>76</v>
      </c>
      <c r="E441" s="78" t="n">
        <f aca="false">IF($B441&gt;Input!$C$31,0,Input!$C$26*(1+Input!$C$28/100)^(DATEDIF(Input!$C$7,$B441,"Y")))</f>
        <v>0</v>
      </c>
      <c r="F441" s="78" t="n">
        <f aca="false">-1*($E441*(Input!$C$10/100))</f>
        <v>-0</v>
      </c>
      <c r="G441" s="78" t="n">
        <f aca="false">-1*($E441*(Input!$C$11/100))</f>
        <v>-0</v>
      </c>
      <c r="H441" s="78" t="n">
        <f aca="false">IF($B441&lt;Input!$C$25,((Input!$C$29*(1+Input!$C$13/100)^(DATEDIF(Input!$C$7,$B441,"Y")))),0)</f>
        <v>-2444.17559995533</v>
      </c>
      <c r="I441" s="78" t="n">
        <f aca="false">IF($B441&gt;Input!$C$31,0,IF($E441*(Input!$C$35/100)&gt;(Input!$C$12/12),-1*(Input!$C$12/12),-1*$E441*(Input!$C$35/100)))</f>
        <v>0</v>
      </c>
      <c r="J441" s="78" t="n">
        <f aca="false">IF($B441&gt;Input!$C$31,0,(-1)*($E441+$H441+$I441)*(Input!$C$8/100))</f>
        <v>0</v>
      </c>
      <c r="K441" s="78" t="n">
        <f aca="false">IF($B441&gt;Input!$C$31,0,(-1)*($E441+$H441+$I441)*(Input!$C$9/100))</f>
        <v>0</v>
      </c>
      <c r="L441" s="78" t="n">
        <f aca="false">IF($B441&lt;Input!$C$25,($E441+$F441+$G441+$H441+$I441+$J441+$K441),0)</f>
        <v>-2444.17559995533</v>
      </c>
    </row>
    <row r="442" customFormat="false" ht="12.8" hidden="false" customHeight="false" outlineLevel="0" collapsed="false">
      <c r="A442" s="76" t="n">
        <v>438</v>
      </c>
      <c r="B442" s="77" t="n">
        <f aca="false">EOMONTH(Input!$C$7,A442)</f>
        <v>56249</v>
      </c>
      <c r="C442" s="76" t="n">
        <f aca="false">DATEDIF(Input!$C$23,$B442,"Y")</f>
        <v>76</v>
      </c>
      <c r="E442" s="78" t="n">
        <f aca="false">IF($B442&gt;Input!$C$31,0,Input!$C$26*(1+Input!$C$28/100)^(DATEDIF(Input!$C$7,$B442,"Y")))</f>
        <v>0</v>
      </c>
      <c r="F442" s="78" t="n">
        <f aca="false">-1*($E442*(Input!$C$10/100))</f>
        <v>-0</v>
      </c>
      <c r="G442" s="78" t="n">
        <f aca="false">-1*($E442*(Input!$C$11/100))</f>
        <v>-0</v>
      </c>
      <c r="H442" s="78" t="n">
        <f aca="false">IF($B442&lt;Input!$C$25,((Input!$C$29*(1+Input!$C$13/100)^(DATEDIF(Input!$C$7,$B442,"Y")))),0)</f>
        <v>-2444.17559995533</v>
      </c>
      <c r="I442" s="78" t="n">
        <f aca="false">IF($B442&gt;Input!$C$31,0,IF($E442*(Input!$C$35/100)&gt;(Input!$C$12/12),-1*(Input!$C$12/12),-1*$E442*(Input!$C$35/100)))</f>
        <v>0</v>
      </c>
      <c r="J442" s="78" t="n">
        <f aca="false">IF($B442&gt;Input!$C$31,0,(-1)*($E442+$H442+$I442)*(Input!$C$8/100))</f>
        <v>0</v>
      </c>
      <c r="K442" s="78" t="n">
        <f aca="false">IF($B442&gt;Input!$C$31,0,(-1)*($E442+$H442+$I442)*(Input!$C$9/100))</f>
        <v>0</v>
      </c>
      <c r="L442" s="78" t="n">
        <f aca="false">IF($B442&lt;Input!$C$25,($E442+$F442+$G442+$H442+$I442+$J442+$K442),0)</f>
        <v>-2444.17559995533</v>
      </c>
    </row>
    <row r="443" customFormat="false" ht="12.8" hidden="false" customHeight="false" outlineLevel="0" collapsed="false">
      <c r="A443" s="76" t="n">
        <v>439</v>
      </c>
      <c r="B443" s="77" t="n">
        <f aca="false">EOMONTH(Input!$C$7,A443)</f>
        <v>56280</v>
      </c>
      <c r="C443" s="76" t="n">
        <f aca="false">DATEDIF(Input!$C$23,$B443,"Y")</f>
        <v>76</v>
      </c>
      <c r="E443" s="78" t="n">
        <f aca="false">IF($B443&gt;Input!$C$31,0,Input!$C$26*(1+Input!$C$28/100)^(DATEDIF(Input!$C$7,$B443,"Y")))</f>
        <v>0</v>
      </c>
      <c r="F443" s="78" t="n">
        <f aca="false">-1*($E443*(Input!$C$10/100))</f>
        <v>-0</v>
      </c>
      <c r="G443" s="78" t="n">
        <f aca="false">-1*($E443*(Input!$C$11/100))</f>
        <v>-0</v>
      </c>
      <c r="H443" s="78" t="n">
        <f aca="false">IF($B443&lt;Input!$C$25,((Input!$C$29*(1+Input!$C$13/100)^(DATEDIF(Input!$C$7,$B443,"Y")))),0)</f>
        <v>-2444.17559995533</v>
      </c>
      <c r="I443" s="78" t="n">
        <f aca="false">IF($B443&gt;Input!$C$31,0,IF($E443*(Input!$C$35/100)&gt;(Input!$C$12/12),-1*(Input!$C$12/12),-1*$E443*(Input!$C$35/100)))</f>
        <v>0</v>
      </c>
      <c r="J443" s="78" t="n">
        <f aca="false">IF($B443&gt;Input!$C$31,0,(-1)*($E443+$H443+$I443)*(Input!$C$8/100))</f>
        <v>0</v>
      </c>
      <c r="K443" s="78" t="n">
        <f aca="false">IF($B443&gt;Input!$C$31,0,(-1)*($E443+$H443+$I443)*(Input!$C$9/100))</f>
        <v>0</v>
      </c>
      <c r="L443" s="78" t="n">
        <f aca="false">IF($B443&lt;Input!$C$25,($E443+$F443+$G443+$H443+$I443+$J443+$K443),0)</f>
        <v>-2444.17559995533</v>
      </c>
    </row>
    <row r="444" customFormat="false" ht="12.8" hidden="false" customHeight="false" outlineLevel="0" collapsed="false">
      <c r="A444" s="76" t="n">
        <v>440</v>
      </c>
      <c r="B444" s="77" t="n">
        <f aca="false">EOMONTH(Input!$C$7,A444)</f>
        <v>56308</v>
      </c>
      <c r="C444" s="76" t="n">
        <f aca="false">DATEDIF(Input!$C$23,$B444,"Y")</f>
        <v>76</v>
      </c>
      <c r="E444" s="78" t="n">
        <f aca="false">IF($B444&gt;Input!$C$31,0,Input!$C$26*(1+Input!$C$28/100)^(DATEDIF(Input!$C$7,$B444,"Y")))</f>
        <v>0</v>
      </c>
      <c r="F444" s="78" t="n">
        <f aca="false">-1*($E444*(Input!$C$10/100))</f>
        <v>-0</v>
      </c>
      <c r="G444" s="78" t="n">
        <f aca="false">-1*($E444*(Input!$C$11/100))</f>
        <v>-0</v>
      </c>
      <c r="H444" s="78" t="n">
        <f aca="false">IF($B444&lt;Input!$C$25,((Input!$C$29*(1+Input!$C$13/100)^(DATEDIF(Input!$C$7,$B444,"Y")))),0)</f>
        <v>-2444.17559995533</v>
      </c>
      <c r="I444" s="78" t="n">
        <f aca="false">IF($B444&gt;Input!$C$31,0,IF($E444*(Input!$C$35/100)&gt;(Input!$C$12/12),-1*(Input!$C$12/12),-1*$E444*(Input!$C$35/100)))</f>
        <v>0</v>
      </c>
      <c r="J444" s="78" t="n">
        <f aca="false">IF($B444&gt;Input!$C$31,0,(-1)*($E444+$H444+$I444)*(Input!$C$8/100))</f>
        <v>0</v>
      </c>
      <c r="K444" s="78" t="n">
        <f aca="false">IF($B444&gt;Input!$C$31,0,(-1)*($E444+$H444+$I444)*(Input!$C$9/100))</f>
        <v>0</v>
      </c>
      <c r="L444" s="78" t="n">
        <f aca="false">IF($B444&lt;Input!$C$25,($E444+$F444+$G444+$H444+$I444+$J444+$K444),0)</f>
        <v>-2444.17559995533</v>
      </c>
    </row>
    <row r="445" customFormat="false" ht="12.8" hidden="false" customHeight="false" outlineLevel="0" collapsed="false">
      <c r="A445" s="76" t="n">
        <v>441</v>
      </c>
      <c r="B445" s="77" t="n">
        <f aca="false">EOMONTH(Input!$C$7,A445)</f>
        <v>56339</v>
      </c>
      <c r="C445" s="76" t="n">
        <f aca="false">DATEDIF(Input!$C$23,$B445,"Y")</f>
        <v>76</v>
      </c>
      <c r="E445" s="78" t="n">
        <f aca="false">IF($B445&gt;Input!$C$31,0,Input!$C$26*(1+Input!$C$28/100)^(DATEDIF(Input!$C$7,$B445,"Y")))</f>
        <v>0</v>
      </c>
      <c r="F445" s="78" t="n">
        <f aca="false">-1*($E445*(Input!$C$10/100))</f>
        <v>-0</v>
      </c>
      <c r="G445" s="78" t="n">
        <f aca="false">-1*($E445*(Input!$C$11/100))</f>
        <v>-0</v>
      </c>
      <c r="H445" s="78" t="n">
        <f aca="false">IF($B445&lt;Input!$C$25,((Input!$C$29*(1+Input!$C$13/100)^(DATEDIF(Input!$C$7,$B445,"Y")))),0)</f>
        <v>-2444.17559995533</v>
      </c>
      <c r="I445" s="78" t="n">
        <f aca="false">IF($B445&gt;Input!$C$31,0,IF($E445*(Input!$C$35/100)&gt;(Input!$C$12/12),-1*(Input!$C$12/12),-1*$E445*(Input!$C$35/100)))</f>
        <v>0</v>
      </c>
      <c r="J445" s="78" t="n">
        <f aca="false">IF($B445&gt;Input!$C$31,0,(-1)*($E445+$H445+$I445)*(Input!$C$8/100))</f>
        <v>0</v>
      </c>
      <c r="K445" s="78" t="n">
        <f aca="false">IF($B445&gt;Input!$C$31,0,(-1)*($E445+$H445+$I445)*(Input!$C$9/100))</f>
        <v>0</v>
      </c>
      <c r="L445" s="78" t="n">
        <f aca="false">IF($B445&lt;Input!$C$25,($E445+$F445+$G445+$H445+$I445+$J445+$K445),0)</f>
        <v>-2444.17559995533</v>
      </c>
    </row>
    <row r="446" customFormat="false" ht="12.8" hidden="false" customHeight="false" outlineLevel="0" collapsed="false">
      <c r="A446" s="76" t="n">
        <v>442</v>
      </c>
      <c r="B446" s="77" t="n">
        <f aca="false">EOMONTH(Input!$C$7,A446)</f>
        <v>56369</v>
      </c>
      <c r="C446" s="76" t="n">
        <f aca="false">DATEDIF(Input!$C$23,$B446,"Y")</f>
        <v>76</v>
      </c>
      <c r="E446" s="78" t="n">
        <f aca="false">IF($B446&gt;Input!$C$31,0,Input!$C$26*(1+Input!$C$28/100)^(DATEDIF(Input!$C$7,$B446,"Y")))</f>
        <v>0</v>
      </c>
      <c r="F446" s="78" t="n">
        <f aca="false">-1*($E446*(Input!$C$10/100))</f>
        <v>-0</v>
      </c>
      <c r="G446" s="78" t="n">
        <f aca="false">-1*($E446*(Input!$C$11/100))</f>
        <v>-0</v>
      </c>
      <c r="H446" s="78" t="n">
        <f aca="false">IF($B446&lt;Input!$C$25,((Input!$C$29*(1+Input!$C$13/100)^(DATEDIF(Input!$C$7,$B446,"Y")))),0)</f>
        <v>-2444.17559995533</v>
      </c>
      <c r="I446" s="78" t="n">
        <f aca="false">IF($B446&gt;Input!$C$31,0,IF($E446*(Input!$C$35/100)&gt;(Input!$C$12/12),-1*(Input!$C$12/12),-1*$E446*(Input!$C$35/100)))</f>
        <v>0</v>
      </c>
      <c r="J446" s="78" t="n">
        <f aca="false">IF($B446&gt;Input!$C$31,0,(-1)*($E446+$H446+$I446)*(Input!$C$8/100))</f>
        <v>0</v>
      </c>
      <c r="K446" s="78" t="n">
        <f aca="false">IF($B446&gt;Input!$C$31,0,(-1)*($E446+$H446+$I446)*(Input!$C$9/100))</f>
        <v>0</v>
      </c>
      <c r="L446" s="78" t="n">
        <f aca="false">IF($B446&lt;Input!$C$25,($E446+$F446+$G446+$H446+$I446+$J446+$K446),0)</f>
        <v>-2444.17559995533</v>
      </c>
    </row>
    <row r="447" customFormat="false" ht="12.8" hidden="false" customHeight="false" outlineLevel="0" collapsed="false">
      <c r="A447" s="76" t="n">
        <v>443</v>
      </c>
      <c r="B447" s="77" t="n">
        <f aca="false">EOMONTH(Input!$C$7,A447)</f>
        <v>56400</v>
      </c>
      <c r="C447" s="76" t="n">
        <f aca="false">DATEDIF(Input!$C$23,$B447,"Y")</f>
        <v>77</v>
      </c>
      <c r="E447" s="78" t="n">
        <f aca="false">IF($B447&gt;Input!$C$31,0,Input!$C$26*(1+Input!$C$28/100)^(DATEDIF(Input!$C$7,$B447,"Y")))</f>
        <v>0</v>
      </c>
      <c r="F447" s="78" t="n">
        <f aca="false">-1*($E447*(Input!$C$10/100))</f>
        <v>-0</v>
      </c>
      <c r="G447" s="78" t="n">
        <f aca="false">-1*($E447*(Input!$C$11/100))</f>
        <v>-0</v>
      </c>
      <c r="H447" s="78" t="n">
        <f aca="false">IF($B447&lt;Input!$C$25,((Input!$C$29*(1+Input!$C$13/100)^(DATEDIF(Input!$C$7,$B447,"Y")))),0)</f>
        <v>-2444.17559995533</v>
      </c>
      <c r="I447" s="78" t="n">
        <f aca="false">IF($B447&gt;Input!$C$31,0,IF($E447*(Input!$C$35/100)&gt;(Input!$C$12/12),-1*(Input!$C$12/12),-1*$E447*(Input!$C$35/100)))</f>
        <v>0</v>
      </c>
      <c r="J447" s="78" t="n">
        <f aca="false">IF($B447&gt;Input!$C$31,0,(-1)*($E447+$H447+$I447)*(Input!$C$8/100))</f>
        <v>0</v>
      </c>
      <c r="K447" s="78" t="n">
        <f aca="false">IF($B447&gt;Input!$C$31,0,(-1)*($E447+$H447+$I447)*(Input!$C$9/100))</f>
        <v>0</v>
      </c>
      <c r="L447" s="78" t="n">
        <f aca="false">IF($B447&lt;Input!$C$25,($E447+$F447+$G447+$H447+$I447+$J447+$K447),0)</f>
        <v>-2444.17559995533</v>
      </c>
    </row>
    <row r="448" customFormat="false" ht="12.8" hidden="false" customHeight="false" outlineLevel="0" collapsed="false">
      <c r="A448" s="76" t="n">
        <v>444</v>
      </c>
      <c r="B448" s="77" t="n">
        <f aca="false">EOMONTH(Input!$C$7,A448)</f>
        <v>56430</v>
      </c>
      <c r="C448" s="76" t="n">
        <f aca="false">DATEDIF(Input!$C$23,$B448,"Y")</f>
        <v>77</v>
      </c>
      <c r="E448" s="78" t="n">
        <f aca="false">IF($B448&gt;Input!$C$31,0,Input!$C$26*(1+Input!$C$28/100)^(DATEDIF(Input!$C$7,$B448,"Y")))</f>
        <v>0</v>
      </c>
      <c r="F448" s="78" t="n">
        <f aca="false">-1*($E448*(Input!$C$10/100))</f>
        <v>-0</v>
      </c>
      <c r="G448" s="78" t="n">
        <f aca="false">-1*($E448*(Input!$C$11/100))</f>
        <v>-0</v>
      </c>
      <c r="H448" s="78" t="n">
        <f aca="false">IF($B448&lt;Input!$C$25,((Input!$C$29*(1+Input!$C$13/100)^(DATEDIF(Input!$C$7,$B448,"Y")))),0)</f>
        <v>-2590.82613595265</v>
      </c>
      <c r="I448" s="78" t="n">
        <f aca="false">IF($B448&gt;Input!$C$31,0,IF($E448*(Input!$C$35/100)&gt;(Input!$C$12/12),-1*(Input!$C$12/12),-1*$E448*(Input!$C$35/100)))</f>
        <v>0</v>
      </c>
      <c r="J448" s="78" t="n">
        <f aca="false">IF($B448&gt;Input!$C$31,0,(-1)*($E448+$H448+$I448)*(Input!$C$8/100))</f>
        <v>0</v>
      </c>
      <c r="K448" s="78" t="n">
        <f aca="false">IF($B448&gt;Input!$C$31,0,(-1)*($E448+$H448+$I448)*(Input!$C$9/100))</f>
        <v>0</v>
      </c>
      <c r="L448" s="78" t="n">
        <f aca="false">IF($B448&lt;Input!$C$25,($E448+$F448+$G448+$H448+$I448+$J448+$K448),0)</f>
        <v>-2590.82613595265</v>
      </c>
    </row>
    <row r="449" customFormat="false" ht="12.8" hidden="false" customHeight="false" outlineLevel="0" collapsed="false">
      <c r="A449" s="76" t="n">
        <v>445</v>
      </c>
      <c r="B449" s="77" t="n">
        <f aca="false">EOMONTH(Input!$C$7,A449)</f>
        <v>56461</v>
      </c>
      <c r="C449" s="76" t="n">
        <f aca="false">DATEDIF(Input!$C$23,$B449,"Y")</f>
        <v>77</v>
      </c>
      <c r="E449" s="78" t="n">
        <f aca="false">IF($B449&gt;Input!$C$31,0,Input!$C$26*(1+Input!$C$28/100)^(DATEDIF(Input!$C$7,$B449,"Y")))</f>
        <v>0</v>
      </c>
      <c r="F449" s="78" t="n">
        <f aca="false">-1*($E449*(Input!$C$10/100))</f>
        <v>-0</v>
      </c>
      <c r="G449" s="78" t="n">
        <f aca="false">-1*($E449*(Input!$C$11/100))</f>
        <v>-0</v>
      </c>
      <c r="H449" s="78" t="n">
        <f aca="false">IF($B449&lt;Input!$C$25,((Input!$C$29*(1+Input!$C$13/100)^(DATEDIF(Input!$C$7,$B449,"Y")))),0)</f>
        <v>-2590.82613595265</v>
      </c>
      <c r="I449" s="78" t="n">
        <f aca="false">IF($B449&gt;Input!$C$31,0,IF($E449*(Input!$C$35/100)&gt;(Input!$C$12/12),-1*(Input!$C$12/12),-1*$E449*(Input!$C$35/100)))</f>
        <v>0</v>
      </c>
      <c r="J449" s="78" t="n">
        <f aca="false">IF($B449&gt;Input!$C$31,0,(-1)*($E449+$H449+$I449)*(Input!$C$8/100))</f>
        <v>0</v>
      </c>
      <c r="K449" s="78" t="n">
        <f aca="false">IF($B449&gt;Input!$C$31,0,(-1)*($E449+$H449+$I449)*(Input!$C$9/100))</f>
        <v>0</v>
      </c>
      <c r="L449" s="78" t="n">
        <f aca="false">IF($B449&lt;Input!$C$25,($E449+$F449+$G449+$H449+$I449+$J449+$K449),0)</f>
        <v>-2590.82613595265</v>
      </c>
    </row>
    <row r="450" customFormat="false" ht="12.8" hidden="false" customHeight="false" outlineLevel="0" collapsed="false">
      <c r="A450" s="76" t="n">
        <v>446</v>
      </c>
      <c r="B450" s="77" t="n">
        <f aca="false">EOMONTH(Input!$C$7,A450)</f>
        <v>56492</v>
      </c>
      <c r="C450" s="76" t="n">
        <f aca="false">DATEDIF(Input!$C$23,$B450,"Y")</f>
        <v>77</v>
      </c>
      <c r="E450" s="78" t="n">
        <f aca="false">IF($B450&gt;Input!$C$31,0,Input!$C$26*(1+Input!$C$28/100)^(DATEDIF(Input!$C$7,$B450,"Y")))</f>
        <v>0</v>
      </c>
      <c r="F450" s="78" t="n">
        <f aca="false">-1*($E450*(Input!$C$10/100))</f>
        <v>-0</v>
      </c>
      <c r="G450" s="78" t="n">
        <f aca="false">-1*($E450*(Input!$C$11/100))</f>
        <v>-0</v>
      </c>
      <c r="H450" s="78" t="n">
        <f aca="false">IF($B450&lt;Input!$C$25,((Input!$C$29*(1+Input!$C$13/100)^(DATEDIF(Input!$C$7,$B450,"Y")))),0)</f>
        <v>-2590.82613595265</v>
      </c>
      <c r="I450" s="78" t="n">
        <f aca="false">IF($B450&gt;Input!$C$31,0,IF($E450*(Input!$C$35/100)&gt;(Input!$C$12/12),-1*(Input!$C$12/12),-1*$E450*(Input!$C$35/100)))</f>
        <v>0</v>
      </c>
      <c r="J450" s="78" t="n">
        <f aca="false">IF($B450&gt;Input!$C$31,0,(-1)*($E450+$H450+$I450)*(Input!$C$8/100))</f>
        <v>0</v>
      </c>
      <c r="K450" s="78" t="n">
        <f aca="false">IF($B450&gt;Input!$C$31,0,(-1)*($E450+$H450+$I450)*(Input!$C$9/100))</f>
        <v>0</v>
      </c>
      <c r="L450" s="78" t="n">
        <f aca="false">IF($B450&lt;Input!$C$25,($E450+$F450+$G450+$H450+$I450+$J450+$K450),0)</f>
        <v>-2590.82613595265</v>
      </c>
    </row>
    <row r="451" customFormat="false" ht="12.8" hidden="false" customHeight="false" outlineLevel="0" collapsed="false">
      <c r="A451" s="76" t="n">
        <v>447</v>
      </c>
      <c r="B451" s="77" t="n">
        <f aca="false">EOMONTH(Input!$C$7,A451)</f>
        <v>56522</v>
      </c>
      <c r="C451" s="76" t="n">
        <f aca="false">DATEDIF(Input!$C$23,$B451,"Y")</f>
        <v>77</v>
      </c>
      <c r="E451" s="78" t="n">
        <f aca="false">IF($B451&gt;Input!$C$31,0,Input!$C$26*(1+Input!$C$28/100)^(DATEDIF(Input!$C$7,$B451,"Y")))</f>
        <v>0</v>
      </c>
      <c r="F451" s="78" t="n">
        <f aca="false">-1*($E451*(Input!$C$10/100))</f>
        <v>-0</v>
      </c>
      <c r="G451" s="78" t="n">
        <f aca="false">-1*($E451*(Input!$C$11/100))</f>
        <v>-0</v>
      </c>
      <c r="H451" s="78" t="n">
        <f aca="false">IF($B451&lt;Input!$C$25,((Input!$C$29*(1+Input!$C$13/100)^(DATEDIF(Input!$C$7,$B451,"Y")))),0)</f>
        <v>-2590.82613595265</v>
      </c>
      <c r="I451" s="78" t="n">
        <f aca="false">IF($B451&gt;Input!$C$31,0,IF($E451*(Input!$C$35/100)&gt;(Input!$C$12/12),-1*(Input!$C$12/12),-1*$E451*(Input!$C$35/100)))</f>
        <v>0</v>
      </c>
      <c r="J451" s="78" t="n">
        <f aca="false">IF($B451&gt;Input!$C$31,0,(-1)*($E451+$H451+$I451)*(Input!$C$8/100))</f>
        <v>0</v>
      </c>
      <c r="K451" s="78" t="n">
        <f aca="false">IF($B451&gt;Input!$C$31,0,(-1)*($E451+$H451+$I451)*(Input!$C$9/100))</f>
        <v>0</v>
      </c>
      <c r="L451" s="78" t="n">
        <f aca="false">IF($B451&lt;Input!$C$25,($E451+$F451+$G451+$H451+$I451+$J451+$K451),0)</f>
        <v>-2590.82613595265</v>
      </c>
    </row>
    <row r="452" customFormat="false" ht="12.8" hidden="false" customHeight="false" outlineLevel="0" collapsed="false">
      <c r="A452" s="76" t="n">
        <v>448</v>
      </c>
      <c r="B452" s="77" t="n">
        <f aca="false">EOMONTH(Input!$C$7,A452)</f>
        <v>56553</v>
      </c>
      <c r="C452" s="76" t="n">
        <f aca="false">DATEDIF(Input!$C$23,$B452,"Y")</f>
        <v>77</v>
      </c>
      <c r="E452" s="78" t="n">
        <f aca="false">IF($B452&gt;Input!$C$31,0,Input!$C$26*(1+Input!$C$28/100)^(DATEDIF(Input!$C$7,$B452,"Y")))</f>
        <v>0</v>
      </c>
      <c r="F452" s="78" t="n">
        <f aca="false">-1*($E452*(Input!$C$10/100))</f>
        <v>-0</v>
      </c>
      <c r="G452" s="78" t="n">
        <f aca="false">-1*($E452*(Input!$C$11/100))</f>
        <v>-0</v>
      </c>
      <c r="H452" s="78" t="n">
        <f aca="false">IF($B452&lt;Input!$C$25,((Input!$C$29*(1+Input!$C$13/100)^(DATEDIF(Input!$C$7,$B452,"Y")))),0)</f>
        <v>-2590.82613595265</v>
      </c>
      <c r="I452" s="78" t="n">
        <f aca="false">IF($B452&gt;Input!$C$31,0,IF($E452*(Input!$C$35/100)&gt;(Input!$C$12/12),-1*(Input!$C$12/12),-1*$E452*(Input!$C$35/100)))</f>
        <v>0</v>
      </c>
      <c r="J452" s="78" t="n">
        <f aca="false">IF($B452&gt;Input!$C$31,0,(-1)*($E452+$H452+$I452)*(Input!$C$8/100))</f>
        <v>0</v>
      </c>
      <c r="K452" s="78" t="n">
        <f aca="false">IF($B452&gt;Input!$C$31,0,(-1)*($E452+$H452+$I452)*(Input!$C$9/100))</f>
        <v>0</v>
      </c>
      <c r="L452" s="78" t="n">
        <f aca="false">IF($B452&lt;Input!$C$25,($E452+$F452+$G452+$H452+$I452+$J452+$K452),0)</f>
        <v>-2590.82613595265</v>
      </c>
    </row>
    <row r="453" customFormat="false" ht="12.8" hidden="false" customHeight="false" outlineLevel="0" collapsed="false">
      <c r="A453" s="76" t="n">
        <v>449</v>
      </c>
      <c r="B453" s="77" t="n">
        <f aca="false">EOMONTH(Input!$C$7,A453)</f>
        <v>56583</v>
      </c>
      <c r="C453" s="76" t="n">
        <f aca="false">DATEDIF(Input!$C$23,$B453,"Y")</f>
        <v>77</v>
      </c>
      <c r="E453" s="78" t="n">
        <f aca="false">IF($B453&gt;Input!$C$31,0,Input!$C$26*(1+Input!$C$28/100)^(DATEDIF(Input!$C$7,$B453,"Y")))</f>
        <v>0</v>
      </c>
      <c r="F453" s="78" t="n">
        <f aca="false">-1*($E453*(Input!$C$10/100))</f>
        <v>-0</v>
      </c>
      <c r="G453" s="78" t="n">
        <f aca="false">-1*($E453*(Input!$C$11/100))</f>
        <v>-0</v>
      </c>
      <c r="H453" s="78" t="n">
        <f aca="false">IF($B453&lt;Input!$C$25,((Input!$C$29*(1+Input!$C$13/100)^(DATEDIF(Input!$C$7,$B453,"Y")))),0)</f>
        <v>-2590.82613595265</v>
      </c>
      <c r="I453" s="78" t="n">
        <f aca="false">IF($B453&gt;Input!$C$31,0,IF($E453*(Input!$C$35/100)&gt;(Input!$C$12/12),-1*(Input!$C$12/12),-1*$E453*(Input!$C$35/100)))</f>
        <v>0</v>
      </c>
      <c r="J453" s="78" t="n">
        <f aca="false">IF($B453&gt;Input!$C$31,0,(-1)*($E453+$H453+$I453)*(Input!$C$8/100))</f>
        <v>0</v>
      </c>
      <c r="K453" s="78" t="n">
        <f aca="false">IF($B453&gt;Input!$C$31,0,(-1)*($E453+$H453+$I453)*(Input!$C$9/100))</f>
        <v>0</v>
      </c>
      <c r="L453" s="78" t="n">
        <f aca="false">IF($B453&lt;Input!$C$25,($E453+$F453+$G453+$H453+$I453+$J453+$K453),0)</f>
        <v>-2590.82613595265</v>
      </c>
    </row>
    <row r="454" customFormat="false" ht="12.8" hidden="false" customHeight="false" outlineLevel="0" collapsed="false">
      <c r="A454" s="76" t="n">
        <v>450</v>
      </c>
      <c r="B454" s="77" t="n">
        <f aca="false">EOMONTH(Input!$C$7,A454)</f>
        <v>56614</v>
      </c>
      <c r="C454" s="76" t="n">
        <f aca="false">DATEDIF(Input!$C$23,$B454,"Y")</f>
        <v>77</v>
      </c>
      <c r="E454" s="78" t="n">
        <f aca="false">IF($B454&gt;Input!$C$31,0,Input!$C$26*(1+Input!$C$28/100)^(DATEDIF(Input!$C$7,$B454,"Y")))</f>
        <v>0</v>
      </c>
      <c r="F454" s="78" t="n">
        <f aca="false">-1*($E454*(Input!$C$10/100))</f>
        <v>-0</v>
      </c>
      <c r="G454" s="78" t="n">
        <f aca="false">-1*($E454*(Input!$C$11/100))</f>
        <v>-0</v>
      </c>
      <c r="H454" s="78" t="n">
        <f aca="false">IF($B454&lt;Input!$C$25,((Input!$C$29*(1+Input!$C$13/100)^(DATEDIF(Input!$C$7,$B454,"Y")))),0)</f>
        <v>-2590.82613595265</v>
      </c>
      <c r="I454" s="78" t="n">
        <f aca="false">IF($B454&gt;Input!$C$31,0,IF($E454*(Input!$C$35/100)&gt;(Input!$C$12/12),-1*(Input!$C$12/12),-1*$E454*(Input!$C$35/100)))</f>
        <v>0</v>
      </c>
      <c r="J454" s="78" t="n">
        <f aca="false">IF($B454&gt;Input!$C$31,0,(-1)*($E454+$H454+$I454)*(Input!$C$8/100))</f>
        <v>0</v>
      </c>
      <c r="K454" s="78" t="n">
        <f aca="false">IF($B454&gt;Input!$C$31,0,(-1)*($E454+$H454+$I454)*(Input!$C$9/100))</f>
        <v>0</v>
      </c>
      <c r="L454" s="78" t="n">
        <f aca="false">IF($B454&lt;Input!$C$25,($E454+$F454+$G454+$H454+$I454+$J454+$K454),0)</f>
        <v>-2590.82613595265</v>
      </c>
    </row>
    <row r="455" customFormat="false" ht="12.8" hidden="false" customHeight="false" outlineLevel="0" collapsed="false">
      <c r="A455" s="76" t="n">
        <v>451</v>
      </c>
      <c r="B455" s="77" t="n">
        <f aca="false">EOMONTH(Input!$C$7,A455)</f>
        <v>56645</v>
      </c>
      <c r="C455" s="76" t="n">
        <f aca="false">DATEDIF(Input!$C$23,$B455,"Y")</f>
        <v>77</v>
      </c>
      <c r="E455" s="78" t="n">
        <f aca="false">IF($B455&gt;Input!$C$31,0,Input!$C$26*(1+Input!$C$28/100)^(DATEDIF(Input!$C$7,$B455,"Y")))</f>
        <v>0</v>
      </c>
      <c r="F455" s="78" t="n">
        <f aca="false">-1*($E455*(Input!$C$10/100))</f>
        <v>-0</v>
      </c>
      <c r="G455" s="78" t="n">
        <f aca="false">-1*($E455*(Input!$C$11/100))</f>
        <v>-0</v>
      </c>
      <c r="H455" s="78" t="n">
        <f aca="false">IF($B455&lt;Input!$C$25,((Input!$C$29*(1+Input!$C$13/100)^(DATEDIF(Input!$C$7,$B455,"Y")))),0)</f>
        <v>-2590.82613595265</v>
      </c>
      <c r="I455" s="78" t="n">
        <f aca="false">IF($B455&gt;Input!$C$31,0,IF($E455*(Input!$C$35/100)&gt;(Input!$C$12/12),-1*(Input!$C$12/12),-1*$E455*(Input!$C$35/100)))</f>
        <v>0</v>
      </c>
      <c r="J455" s="78" t="n">
        <f aca="false">IF($B455&gt;Input!$C$31,0,(-1)*($E455+$H455+$I455)*(Input!$C$8/100))</f>
        <v>0</v>
      </c>
      <c r="K455" s="78" t="n">
        <f aca="false">IF($B455&gt;Input!$C$31,0,(-1)*($E455+$H455+$I455)*(Input!$C$9/100))</f>
        <v>0</v>
      </c>
      <c r="L455" s="78" t="n">
        <f aca="false">IF($B455&lt;Input!$C$25,($E455+$F455+$G455+$H455+$I455+$J455+$K455),0)</f>
        <v>-2590.82613595265</v>
      </c>
    </row>
    <row r="456" customFormat="false" ht="12.8" hidden="false" customHeight="false" outlineLevel="0" collapsed="false">
      <c r="A456" s="76" t="n">
        <v>452</v>
      </c>
      <c r="B456" s="77" t="n">
        <f aca="false">EOMONTH(Input!$C$7,A456)</f>
        <v>56673</v>
      </c>
      <c r="C456" s="76" t="n">
        <f aca="false">DATEDIF(Input!$C$23,$B456,"Y")</f>
        <v>77</v>
      </c>
      <c r="E456" s="78" t="n">
        <f aca="false">IF($B456&gt;Input!$C$31,0,Input!$C$26*(1+Input!$C$28/100)^(DATEDIF(Input!$C$7,$B456,"Y")))</f>
        <v>0</v>
      </c>
      <c r="F456" s="78" t="n">
        <f aca="false">-1*($E456*(Input!$C$10/100))</f>
        <v>-0</v>
      </c>
      <c r="G456" s="78" t="n">
        <f aca="false">-1*($E456*(Input!$C$11/100))</f>
        <v>-0</v>
      </c>
      <c r="H456" s="78" t="n">
        <f aca="false">IF($B456&lt;Input!$C$25,((Input!$C$29*(1+Input!$C$13/100)^(DATEDIF(Input!$C$7,$B456,"Y")))),0)</f>
        <v>-2590.82613595265</v>
      </c>
      <c r="I456" s="78" t="n">
        <f aca="false">IF($B456&gt;Input!$C$31,0,IF($E456*(Input!$C$35/100)&gt;(Input!$C$12/12),-1*(Input!$C$12/12),-1*$E456*(Input!$C$35/100)))</f>
        <v>0</v>
      </c>
      <c r="J456" s="78" t="n">
        <f aca="false">IF($B456&gt;Input!$C$31,0,(-1)*($E456+$H456+$I456)*(Input!$C$8/100))</f>
        <v>0</v>
      </c>
      <c r="K456" s="78" t="n">
        <f aca="false">IF($B456&gt;Input!$C$31,0,(-1)*($E456+$H456+$I456)*(Input!$C$9/100))</f>
        <v>0</v>
      </c>
      <c r="L456" s="78" t="n">
        <f aca="false">IF($B456&lt;Input!$C$25,($E456+$F456+$G456+$H456+$I456+$J456+$K456),0)</f>
        <v>-2590.82613595265</v>
      </c>
    </row>
    <row r="457" customFormat="false" ht="12.8" hidden="false" customHeight="false" outlineLevel="0" collapsed="false">
      <c r="A457" s="76" t="n">
        <v>453</v>
      </c>
      <c r="B457" s="77" t="n">
        <f aca="false">EOMONTH(Input!$C$7,A457)</f>
        <v>56704</v>
      </c>
      <c r="C457" s="76" t="n">
        <f aca="false">DATEDIF(Input!$C$23,$B457,"Y")</f>
        <v>77</v>
      </c>
      <c r="E457" s="78" t="n">
        <f aca="false">IF($B457&gt;Input!$C$31,0,Input!$C$26*(1+Input!$C$28/100)^(DATEDIF(Input!$C$7,$B457,"Y")))</f>
        <v>0</v>
      </c>
      <c r="F457" s="78" t="n">
        <f aca="false">-1*($E457*(Input!$C$10/100))</f>
        <v>-0</v>
      </c>
      <c r="G457" s="78" t="n">
        <f aca="false">-1*($E457*(Input!$C$11/100))</f>
        <v>-0</v>
      </c>
      <c r="H457" s="78" t="n">
        <f aca="false">IF($B457&lt;Input!$C$25,((Input!$C$29*(1+Input!$C$13/100)^(DATEDIF(Input!$C$7,$B457,"Y")))),0)</f>
        <v>-2590.82613595265</v>
      </c>
      <c r="I457" s="78" t="n">
        <f aca="false">IF($B457&gt;Input!$C$31,0,IF($E457*(Input!$C$35/100)&gt;(Input!$C$12/12),-1*(Input!$C$12/12),-1*$E457*(Input!$C$35/100)))</f>
        <v>0</v>
      </c>
      <c r="J457" s="78" t="n">
        <f aca="false">IF($B457&gt;Input!$C$31,0,(-1)*($E457+$H457+$I457)*(Input!$C$8/100))</f>
        <v>0</v>
      </c>
      <c r="K457" s="78" t="n">
        <f aca="false">IF($B457&gt;Input!$C$31,0,(-1)*($E457+$H457+$I457)*(Input!$C$9/100))</f>
        <v>0</v>
      </c>
      <c r="L457" s="78" t="n">
        <f aca="false">IF($B457&lt;Input!$C$25,($E457+$F457+$G457+$H457+$I457+$J457+$K457),0)</f>
        <v>-2590.82613595265</v>
      </c>
    </row>
    <row r="458" customFormat="false" ht="12.8" hidden="false" customHeight="false" outlineLevel="0" collapsed="false">
      <c r="A458" s="76" t="n">
        <v>454</v>
      </c>
      <c r="B458" s="77" t="n">
        <f aca="false">EOMONTH(Input!$C$7,A458)</f>
        <v>56734</v>
      </c>
      <c r="C458" s="76" t="n">
        <f aca="false">DATEDIF(Input!$C$23,$B458,"Y")</f>
        <v>77</v>
      </c>
      <c r="E458" s="78" t="n">
        <f aca="false">IF($B458&gt;Input!$C$31,0,Input!$C$26*(1+Input!$C$28/100)^(DATEDIF(Input!$C$7,$B458,"Y")))</f>
        <v>0</v>
      </c>
      <c r="F458" s="78" t="n">
        <f aca="false">-1*($E458*(Input!$C$10/100))</f>
        <v>-0</v>
      </c>
      <c r="G458" s="78" t="n">
        <f aca="false">-1*($E458*(Input!$C$11/100))</f>
        <v>-0</v>
      </c>
      <c r="H458" s="78" t="n">
        <f aca="false">IF($B458&lt;Input!$C$25,((Input!$C$29*(1+Input!$C$13/100)^(DATEDIF(Input!$C$7,$B458,"Y")))),0)</f>
        <v>-2590.82613595265</v>
      </c>
      <c r="I458" s="78" t="n">
        <f aca="false">IF($B458&gt;Input!$C$31,0,IF($E458*(Input!$C$35/100)&gt;(Input!$C$12/12),-1*(Input!$C$12/12),-1*$E458*(Input!$C$35/100)))</f>
        <v>0</v>
      </c>
      <c r="J458" s="78" t="n">
        <f aca="false">IF($B458&gt;Input!$C$31,0,(-1)*($E458+$H458+$I458)*(Input!$C$8/100))</f>
        <v>0</v>
      </c>
      <c r="K458" s="78" t="n">
        <f aca="false">IF($B458&gt;Input!$C$31,0,(-1)*($E458+$H458+$I458)*(Input!$C$9/100))</f>
        <v>0</v>
      </c>
      <c r="L458" s="78" t="n">
        <f aca="false">IF($B458&lt;Input!$C$25,($E458+$F458+$G458+$H458+$I458+$J458+$K458),0)</f>
        <v>-2590.82613595265</v>
      </c>
    </row>
    <row r="459" customFormat="false" ht="12.8" hidden="false" customHeight="false" outlineLevel="0" collapsed="false">
      <c r="A459" s="76" t="n">
        <v>455</v>
      </c>
      <c r="B459" s="77" t="n">
        <f aca="false">EOMONTH(Input!$C$7,A459)</f>
        <v>56765</v>
      </c>
      <c r="C459" s="76" t="n">
        <f aca="false">DATEDIF(Input!$C$23,$B459,"Y")</f>
        <v>78</v>
      </c>
      <c r="E459" s="78" t="n">
        <f aca="false">IF($B459&gt;Input!$C$31,0,Input!$C$26*(1+Input!$C$28/100)^(DATEDIF(Input!$C$7,$B459,"Y")))</f>
        <v>0</v>
      </c>
      <c r="F459" s="78" t="n">
        <f aca="false">-1*($E459*(Input!$C$10/100))</f>
        <v>-0</v>
      </c>
      <c r="G459" s="78" t="n">
        <f aca="false">-1*($E459*(Input!$C$11/100))</f>
        <v>-0</v>
      </c>
      <c r="H459" s="78" t="n">
        <f aca="false">IF($B459&lt;Input!$C$25,((Input!$C$29*(1+Input!$C$13/100)^(DATEDIF(Input!$C$7,$B459,"Y")))),0)</f>
        <v>-2590.82613595265</v>
      </c>
      <c r="I459" s="78" t="n">
        <f aca="false">IF($B459&gt;Input!$C$31,0,IF($E459*(Input!$C$35/100)&gt;(Input!$C$12/12),-1*(Input!$C$12/12),-1*$E459*(Input!$C$35/100)))</f>
        <v>0</v>
      </c>
      <c r="J459" s="78" t="n">
        <f aca="false">IF($B459&gt;Input!$C$31,0,(-1)*($E459+$H459+$I459)*(Input!$C$8/100))</f>
        <v>0</v>
      </c>
      <c r="K459" s="78" t="n">
        <f aca="false">IF($B459&gt;Input!$C$31,0,(-1)*($E459+$H459+$I459)*(Input!$C$9/100))</f>
        <v>0</v>
      </c>
      <c r="L459" s="78" t="n">
        <f aca="false">IF($B459&lt;Input!$C$25,($E459+$F459+$G459+$H459+$I459+$J459+$K459),0)</f>
        <v>-2590.82613595265</v>
      </c>
    </row>
    <row r="460" customFormat="false" ht="12.8" hidden="false" customHeight="false" outlineLevel="0" collapsed="false">
      <c r="A460" s="76" t="n">
        <v>456</v>
      </c>
      <c r="B460" s="77" t="n">
        <f aca="false">EOMONTH(Input!$C$7,A460)</f>
        <v>56795</v>
      </c>
      <c r="C460" s="76" t="n">
        <f aca="false">DATEDIF(Input!$C$23,$B460,"Y")</f>
        <v>78</v>
      </c>
      <c r="E460" s="78" t="n">
        <f aca="false">IF($B460&gt;Input!$C$31,0,Input!$C$26*(1+Input!$C$28/100)^(DATEDIF(Input!$C$7,$B460,"Y")))</f>
        <v>0</v>
      </c>
      <c r="F460" s="78" t="n">
        <f aca="false">-1*($E460*(Input!$C$10/100))</f>
        <v>-0</v>
      </c>
      <c r="G460" s="78" t="n">
        <f aca="false">-1*($E460*(Input!$C$11/100))</f>
        <v>-0</v>
      </c>
      <c r="H460" s="78" t="n">
        <f aca="false">IF($B460&lt;Input!$C$25,((Input!$C$29*(1+Input!$C$13/100)^(DATEDIF(Input!$C$7,$B460,"Y")))),0)</f>
        <v>-2746.27570410981</v>
      </c>
      <c r="I460" s="78" t="n">
        <f aca="false">IF($B460&gt;Input!$C$31,0,IF($E460*(Input!$C$35/100)&gt;(Input!$C$12/12),-1*(Input!$C$12/12),-1*$E460*(Input!$C$35/100)))</f>
        <v>0</v>
      </c>
      <c r="J460" s="78" t="n">
        <f aca="false">IF($B460&gt;Input!$C$31,0,(-1)*($E460+$H460+$I460)*(Input!$C$8/100))</f>
        <v>0</v>
      </c>
      <c r="K460" s="78" t="n">
        <f aca="false">IF($B460&gt;Input!$C$31,0,(-1)*($E460+$H460+$I460)*(Input!$C$9/100))</f>
        <v>0</v>
      </c>
      <c r="L460" s="78" t="n">
        <f aca="false">IF($B460&lt;Input!$C$25,($E460+$F460+$G460+$H460+$I460+$J460+$K460),0)</f>
        <v>-2746.27570410981</v>
      </c>
    </row>
    <row r="461" customFormat="false" ht="12.8" hidden="false" customHeight="false" outlineLevel="0" collapsed="false">
      <c r="A461" s="76" t="n">
        <v>457</v>
      </c>
      <c r="B461" s="77" t="n">
        <f aca="false">EOMONTH(Input!$C$7,A461)</f>
        <v>56826</v>
      </c>
      <c r="C461" s="76" t="n">
        <f aca="false">DATEDIF(Input!$C$23,$B461,"Y")</f>
        <v>78</v>
      </c>
      <c r="E461" s="78" t="n">
        <f aca="false">IF($B461&gt;Input!$C$31,0,Input!$C$26*(1+Input!$C$28/100)^(DATEDIF(Input!$C$7,$B461,"Y")))</f>
        <v>0</v>
      </c>
      <c r="F461" s="78" t="n">
        <f aca="false">-1*($E461*(Input!$C$10/100))</f>
        <v>-0</v>
      </c>
      <c r="G461" s="78" t="n">
        <f aca="false">-1*($E461*(Input!$C$11/100))</f>
        <v>-0</v>
      </c>
      <c r="H461" s="78" t="n">
        <f aca="false">IF($B461&lt;Input!$C$25,((Input!$C$29*(1+Input!$C$13/100)^(DATEDIF(Input!$C$7,$B461,"Y")))),0)</f>
        <v>-2746.27570410981</v>
      </c>
      <c r="I461" s="78" t="n">
        <f aca="false">IF($B461&gt;Input!$C$31,0,IF($E461*(Input!$C$35/100)&gt;(Input!$C$12/12),-1*(Input!$C$12/12),-1*$E461*(Input!$C$35/100)))</f>
        <v>0</v>
      </c>
      <c r="J461" s="78" t="n">
        <f aca="false">IF($B461&gt;Input!$C$31,0,(-1)*($E461+$H461+$I461)*(Input!$C$8/100))</f>
        <v>0</v>
      </c>
      <c r="K461" s="78" t="n">
        <f aca="false">IF($B461&gt;Input!$C$31,0,(-1)*($E461+$H461+$I461)*(Input!$C$9/100))</f>
        <v>0</v>
      </c>
      <c r="L461" s="78" t="n">
        <f aca="false">IF($B461&lt;Input!$C$25,($E461+$F461+$G461+$H461+$I461+$J461+$K461),0)</f>
        <v>-2746.27570410981</v>
      </c>
    </row>
    <row r="462" customFormat="false" ht="12.8" hidden="false" customHeight="false" outlineLevel="0" collapsed="false">
      <c r="A462" s="76" t="n">
        <v>458</v>
      </c>
      <c r="B462" s="77" t="n">
        <f aca="false">EOMONTH(Input!$C$7,A462)</f>
        <v>56857</v>
      </c>
      <c r="C462" s="76" t="n">
        <f aca="false">DATEDIF(Input!$C$23,$B462,"Y")</f>
        <v>78</v>
      </c>
      <c r="E462" s="78" t="n">
        <f aca="false">IF($B462&gt;Input!$C$31,0,Input!$C$26*(1+Input!$C$28/100)^(DATEDIF(Input!$C$7,$B462,"Y")))</f>
        <v>0</v>
      </c>
      <c r="F462" s="78" t="n">
        <f aca="false">-1*($E462*(Input!$C$10/100))</f>
        <v>-0</v>
      </c>
      <c r="G462" s="78" t="n">
        <f aca="false">-1*($E462*(Input!$C$11/100))</f>
        <v>-0</v>
      </c>
      <c r="H462" s="78" t="n">
        <f aca="false">IF($B462&lt;Input!$C$25,((Input!$C$29*(1+Input!$C$13/100)^(DATEDIF(Input!$C$7,$B462,"Y")))),0)</f>
        <v>-2746.27570410981</v>
      </c>
      <c r="I462" s="78" t="n">
        <f aca="false">IF($B462&gt;Input!$C$31,0,IF($E462*(Input!$C$35/100)&gt;(Input!$C$12/12),-1*(Input!$C$12/12),-1*$E462*(Input!$C$35/100)))</f>
        <v>0</v>
      </c>
      <c r="J462" s="78" t="n">
        <f aca="false">IF($B462&gt;Input!$C$31,0,(-1)*($E462+$H462+$I462)*(Input!$C$8/100))</f>
        <v>0</v>
      </c>
      <c r="K462" s="78" t="n">
        <f aca="false">IF($B462&gt;Input!$C$31,0,(-1)*($E462+$H462+$I462)*(Input!$C$9/100))</f>
        <v>0</v>
      </c>
      <c r="L462" s="78" t="n">
        <f aca="false">IF($B462&lt;Input!$C$25,($E462+$F462+$G462+$H462+$I462+$J462+$K462),0)</f>
        <v>-2746.27570410981</v>
      </c>
    </row>
    <row r="463" customFormat="false" ht="12.8" hidden="false" customHeight="false" outlineLevel="0" collapsed="false">
      <c r="A463" s="76" t="n">
        <v>459</v>
      </c>
      <c r="B463" s="77" t="n">
        <f aca="false">EOMONTH(Input!$C$7,A463)</f>
        <v>56887</v>
      </c>
      <c r="C463" s="76" t="n">
        <f aca="false">DATEDIF(Input!$C$23,$B463,"Y")</f>
        <v>78</v>
      </c>
      <c r="E463" s="78" t="n">
        <f aca="false">IF($B463&gt;Input!$C$31,0,Input!$C$26*(1+Input!$C$28/100)^(DATEDIF(Input!$C$7,$B463,"Y")))</f>
        <v>0</v>
      </c>
      <c r="F463" s="78" t="n">
        <f aca="false">-1*($E463*(Input!$C$10/100))</f>
        <v>-0</v>
      </c>
      <c r="G463" s="78" t="n">
        <f aca="false">-1*($E463*(Input!$C$11/100))</f>
        <v>-0</v>
      </c>
      <c r="H463" s="78" t="n">
        <f aca="false">IF($B463&lt;Input!$C$25,((Input!$C$29*(1+Input!$C$13/100)^(DATEDIF(Input!$C$7,$B463,"Y")))),0)</f>
        <v>-2746.27570410981</v>
      </c>
      <c r="I463" s="78" t="n">
        <f aca="false">IF($B463&gt;Input!$C$31,0,IF($E463*(Input!$C$35/100)&gt;(Input!$C$12/12),-1*(Input!$C$12/12),-1*$E463*(Input!$C$35/100)))</f>
        <v>0</v>
      </c>
      <c r="J463" s="78" t="n">
        <f aca="false">IF($B463&gt;Input!$C$31,0,(-1)*($E463+$H463+$I463)*(Input!$C$8/100))</f>
        <v>0</v>
      </c>
      <c r="K463" s="78" t="n">
        <f aca="false">IF($B463&gt;Input!$C$31,0,(-1)*($E463+$H463+$I463)*(Input!$C$9/100))</f>
        <v>0</v>
      </c>
      <c r="L463" s="78" t="n">
        <f aca="false">IF($B463&lt;Input!$C$25,($E463+$F463+$G463+$H463+$I463+$J463+$K463),0)</f>
        <v>-2746.27570410981</v>
      </c>
    </row>
    <row r="464" customFormat="false" ht="12.8" hidden="false" customHeight="false" outlineLevel="0" collapsed="false">
      <c r="A464" s="76" t="n">
        <v>460</v>
      </c>
      <c r="B464" s="77" t="n">
        <f aca="false">EOMONTH(Input!$C$7,A464)</f>
        <v>56918</v>
      </c>
      <c r="C464" s="76" t="n">
        <f aca="false">DATEDIF(Input!$C$23,$B464,"Y")</f>
        <v>78</v>
      </c>
      <c r="E464" s="78" t="n">
        <f aca="false">IF($B464&gt;Input!$C$31,0,Input!$C$26*(1+Input!$C$28/100)^(DATEDIF(Input!$C$7,$B464,"Y")))</f>
        <v>0</v>
      </c>
      <c r="F464" s="78" t="n">
        <f aca="false">-1*($E464*(Input!$C$10/100))</f>
        <v>-0</v>
      </c>
      <c r="G464" s="78" t="n">
        <f aca="false">-1*($E464*(Input!$C$11/100))</f>
        <v>-0</v>
      </c>
      <c r="H464" s="78" t="n">
        <f aca="false">IF($B464&lt;Input!$C$25,((Input!$C$29*(1+Input!$C$13/100)^(DATEDIF(Input!$C$7,$B464,"Y")))),0)</f>
        <v>-2746.27570410981</v>
      </c>
      <c r="I464" s="78" t="n">
        <f aca="false">IF($B464&gt;Input!$C$31,0,IF($E464*(Input!$C$35/100)&gt;(Input!$C$12/12),-1*(Input!$C$12/12),-1*$E464*(Input!$C$35/100)))</f>
        <v>0</v>
      </c>
      <c r="J464" s="78" t="n">
        <f aca="false">IF($B464&gt;Input!$C$31,0,(-1)*($E464+$H464+$I464)*(Input!$C$8/100))</f>
        <v>0</v>
      </c>
      <c r="K464" s="78" t="n">
        <f aca="false">IF($B464&gt;Input!$C$31,0,(-1)*($E464+$H464+$I464)*(Input!$C$9/100))</f>
        <v>0</v>
      </c>
      <c r="L464" s="78" t="n">
        <f aca="false">IF($B464&lt;Input!$C$25,($E464+$F464+$G464+$H464+$I464+$J464+$K464),0)</f>
        <v>-2746.27570410981</v>
      </c>
    </row>
    <row r="465" customFormat="false" ht="12.8" hidden="false" customHeight="false" outlineLevel="0" collapsed="false">
      <c r="A465" s="76" t="n">
        <v>461</v>
      </c>
      <c r="B465" s="77" t="n">
        <f aca="false">EOMONTH(Input!$C$7,A465)</f>
        <v>56948</v>
      </c>
      <c r="C465" s="76" t="n">
        <f aca="false">DATEDIF(Input!$C$23,$B465,"Y")</f>
        <v>78</v>
      </c>
      <c r="E465" s="78" t="n">
        <f aca="false">IF($B465&gt;Input!$C$31,0,Input!$C$26*(1+Input!$C$28/100)^(DATEDIF(Input!$C$7,$B465,"Y")))</f>
        <v>0</v>
      </c>
      <c r="F465" s="78" t="n">
        <f aca="false">-1*($E465*(Input!$C$10/100))</f>
        <v>-0</v>
      </c>
      <c r="G465" s="78" t="n">
        <f aca="false">-1*($E465*(Input!$C$11/100))</f>
        <v>-0</v>
      </c>
      <c r="H465" s="78" t="n">
        <f aca="false">IF($B465&lt;Input!$C$25,((Input!$C$29*(1+Input!$C$13/100)^(DATEDIF(Input!$C$7,$B465,"Y")))),0)</f>
        <v>-2746.27570410981</v>
      </c>
      <c r="I465" s="78" t="n">
        <f aca="false">IF($B465&gt;Input!$C$31,0,IF($E465*(Input!$C$35/100)&gt;(Input!$C$12/12),-1*(Input!$C$12/12),-1*$E465*(Input!$C$35/100)))</f>
        <v>0</v>
      </c>
      <c r="J465" s="78" t="n">
        <f aca="false">IF($B465&gt;Input!$C$31,0,(-1)*($E465+$H465+$I465)*(Input!$C$8/100))</f>
        <v>0</v>
      </c>
      <c r="K465" s="78" t="n">
        <f aca="false">IF($B465&gt;Input!$C$31,0,(-1)*($E465+$H465+$I465)*(Input!$C$9/100))</f>
        <v>0</v>
      </c>
      <c r="L465" s="78" t="n">
        <f aca="false">IF($B465&lt;Input!$C$25,($E465+$F465+$G465+$H465+$I465+$J465+$K465),0)</f>
        <v>-2746.27570410981</v>
      </c>
    </row>
    <row r="466" customFormat="false" ht="12.8" hidden="false" customHeight="false" outlineLevel="0" collapsed="false">
      <c r="A466" s="76" t="n">
        <v>462</v>
      </c>
      <c r="B466" s="77" t="n">
        <f aca="false">EOMONTH(Input!$C$7,A466)</f>
        <v>56979</v>
      </c>
      <c r="C466" s="76" t="n">
        <f aca="false">DATEDIF(Input!$C$23,$B466,"Y")</f>
        <v>78</v>
      </c>
      <c r="E466" s="78" t="n">
        <f aca="false">IF($B466&gt;Input!$C$31,0,Input!$C$26*(1+Input!$C$28/100)^(DATEDIF(Input!$C$7,$B466,"Y")))</f>
        <v>0</v>
      </c>
      <c r="F466" s="78" t="n">
        <f aca="false">-1*($E466*(Input!$C$10/100))</f>
        <v>-0</v>
      </c>
      <c r="G466" s="78" t="n">
        <f aca="false">-1*($E466*(Input!$C$11/100))</f>
        <v>-0</v>
      </c>
      <c r="H466" s="78" t="n">
        <f aca="false">IF($B466&lt;Input!$C$25,((Input!$C$29*(1+Input!$C$13/100)^(DATEDIF(Input!$C$7,$B466,"Y")))),0)</f>
        <v>-2746.27570410981</v>
      </c>
      <c r="I466" s="78" t="n">
        <f aca="false">IF($B466&gt;Input!$C$31,0,IF($E466*(Input!$C$35/100)&gt;(Input!$C$12/12),-1*(Input!$C$12/12),-1*$E466*(Input!$C$35/100)))</f>
        <v>0</v>
      </c>
      <c r="J466" s="78" t="n">
        <f aca="false">IF($B466&gt;Input!$C$31,0,(-1)*($E466+$H466+$I466)*(Input!$C$8/100))</f>
        <v>0</v>
      </c>
      <c r="K466" s="78" t="n">
        <f aca="false">IF($B466&gt;Input!$C$31,0,(-1)*($E466+$H466+$I466)*(Input!$C$9/100))</f>
        <v>0</v>
      </c>
      <c r="L466" s="78" t="n">
        <f aca="false">IF($B466&lt;Input!$C$25,($E466+$F466+$G466+$H466+$I466+$J466+$K466),0)</f>
        <v>-2746.27570410981</v>
      </c>
    </row>
    <row r="467" customFormat="false" ht="12.8" hidden="false" customHeight="false" outlineLevel="0" collapsed="false">
      <c r="A467" s="76" t="n">
        <v>463</v>
      </c>
      <c r="B467" s="77" t="n">
        <f aca="false">EOMONTH(Input!$C$7,A467)</f>
        <v>57010</v>
      </c>
      <c r="C467" s="76" t="n">
        <f aca="false">DATEDIF(Input!$C$23,$B467,"Y")</f>
        <v>78</v>
      </c>
      <c r="E467" s="78" t="n">
        <f aca="false">IF($B467&gt;Input!$C$31,0,Input!$C$26*(1+Input!$C$28/100)^(DATEDIF(Input!$C$7,$B467,"Y")))</f>
        <v>0</v>
      </c>
      <c r="F467" s="78" t="n">
        <f aca="false">-1*($E467*(Input!$C$10/100))</f>
        <v>-0</v>
      </c>
      <c r="G467" s="78" t="n">
        <f aca="false">-1*($E467*(Input!$C$11/100))</f>
        <v>-0</v>
      </c>
      <c r="H467" s="78" t="n">
        <f aca="false">IF($B467&lt;Input!$C$25,((Input!$C$29*(1+Input!$C$13/100)^(DATEDIF(Input!$C$7,$B467,"Y")))),0)</f>
        <v>-2746.27570410981</v>
      </c>
      <c r="I467" s="78" t="n">
        <f aca="false">IF($B467&gt;Input!$C$31,0,IF($E467*(Input!$C$35/100)&gt;(Input!$C$12/12),-1*(Input!$C$12/12),-1*$E467*(Input!$C$35/100)))</f>
        <v>0</v>
      </c>
      <c r="J467" s="78" t="n">
        <f aca="false">IF($B467&gt;Input!$C$31,0,(-1)*($E467+$H467+$I467)*(Input!$C$8/100))</f>
        <v>0</v>
      </c>
      <c r="K467" s="78" t="n">
        <f aca="false">IF($B467&gt;Input!$C$31,0,(-1)*($E467+$H467+$I467)*(Input!$C$9/100))</f>
        <v>0</v>
      </c>
      <c r="L467" s="78" t="n">
        <f aca="false">IF($B467&lt;Input!$C$25,($E467+$F467+$G467+$H467+$I467+$J467+$K467),0)</f>
        <v>-2746.27570410981</v>
      </c>
    </row>
    <row r="468" customFormat="false" ht="12.8" hidden="false" customHeight="false" outlineLevel="0" collapsed="false">
      <c r="A468" s="76" t="n">
        <v>464</v>
      </c>
      <c r="B468" s="77" t="n">
        <f aca="false">EOMONTH(Input!$C$7,A468)</f>
        <v>57039</v>
      </c>
      <c r="C468" s="76" t="n">
        <f aca="false">DATEDIF(Input!$C$23,$B468,"Y")</f>
        <v>78</v>
      </c>
      <c r="E468" s="78" t="n">
        <f aca="false">IF($B468&gt;Input!$C$31,0,Input!$C$26*(1+Input!$C$28/100)^(DATEDIF(Input!$C$7,$B468,"Y")))</f>
        <v>0</v>
      </c>
      <c r="F468" s="78" t="n">
        <f aca="false">-1*($E468*(Input!$C$10/100))</f>
        <v>-0</v>
      </c>
      <c r="G468" s="78" t="n">
        <f aca="false">-1*($E468*(Input!$C$11/100))</f>
        <v>-0</v>
      </c>
      <c r="H468" s="78" t="n">
        <f aca="false">IF($B468&lt;Input!$C$25,((Input!$C$29*(1+Input!$C$13/100)^(DATEDIF(Input!$C$7,$B468,"Y")))),0)</f>
        <v>-2746.27570410981</v>
      </c>
      <c r="I468" s="78" t="n">
        <f aca="false">IF($B468&gt;Input!$C$31,0,IF($E468*(Input!$C$35/100)&gt;(Input!$C$12/12),-1*(Input!$C$12/12),-1*$E468*(Input!$C$35/100)))</f>
        <v>0</v>
      </c>
      <c r="J468" s="78" t="n">
        <f aca="false">IF($B468&gt;Input!$C$31,0,(-1)*($E468+$H468+$I468)*(Input!$C$8/100))</f>
        <v>0</v>
      </c>
      <c r="K468" s="78" t="n">
        <f aca="false">IF($B468&gt;Input!$C$31,0,(-1)*($E468+$H468+$I468)*(Input!$C$9/100))</f>
        <v>0</v>
      </c>
      <c r="L468" s="78" t="n">
        <f aca="false">IF($B468&lt;Input!$C$25,($E468+$F468+$G468+$H468+$I468+$J468+$K468),0)</f>
        <v>-2746.27570410981</v>
      </c>
    </row>
    <row r="469" customFormat="false" ht="12.8" hidden="false" customHeight="false" outlineLevel="0" collapsed="false">
      <c r="A469" s="76" t="n">
        <v>465</v>
      </c>
      <c r="B469" s="77" t="n">
        <f aca="false">EOMONTH(Input!$C$7,A469)</f>
        <v>57070</v>
      </c>
      <c r="C469" s="76" t="n">
        <f aca="false">DATEDIF(Input!$C$23,$B469,"Y")</f>
        <v>78</v>
      </c>
      <c r="E469" s="78" t="n">
        <f aca="false">IF($B469&gt;Input!$C$31,0,Input!$C$26*(1+Input!$C$28/100)^(DATEDIF(Input!$C$7,$B469,"Y")))</f>
        <v>0</v>
      </c>
      <c r="F469" s="78" t="n">
        <f aca="false">-1*($E469*(Input!$C$10/100))</f>
        <v>-0</v>
      </c>
      <c r="G469" s="78" t="n">
        <f aca="false">-1*($E469*(Input!$C$11/100))</f>
        <v>-0</v>
      </c>
      <c r="H469" s="78" t="n">
        <f aca="false">IF($B469&lt;Input!$C$25,((Input!$C$29*(1+Input!$C$13/100)^(DATEDIF(Input!$C$7,$B469,"Y")))),0)</f>
        <v>-2746.27570410981</v>
      </c>
      <c r="I469" s="78" t="n">
        <f aca="false">IF($B469&gt;Input!$C$31,0,IF($E469*(Input!$C$35/100)&gt;(Input!$C$12/12),-1*(Input!$C$12/12),-1*$E469*(Input!$C$35/100)))</f>
        <v>0</v>
      </c>
      <c r="J469" s="78" t="n">
        <f aca="false">IF($B469&gt;Input!$C$31,0,(-1)*($E469+$H469+$I469)*(Input!$C$8/100))</f>
        <v>0</v>
      </c>
      <c r="K469" s="78" t="n">
        <f aca="false">IF($B469&gt;Input!$C$31,0,(-1)*($E469+$H469+$I469)*(Input!$C$9/100))</f>
        <v>0</v>
      </c>
      <c r="L469" s="78" t="n">
        <f aca="false">IF($B469&lt;Input!$C$25,($E469+$F469+$G469+$H469+$I469+$J469+$K469),0)</f>
        <v>-2746.27570410981</v>
      </c>
    </row>
    <row r="470" customFormat="false" ht="12.8" hidden="false" customHeight="false" outlineLevel="0" collapsed="false">
      <c r="A470" s="76" t="n">
        <v>466</v>
      </c>
      <c r="B470" s="77" t="n">
        <f aca="false">EOMONTH(Input!$C$7,A470)</f>
        <v>57100</v>
      </c>
      <c r="C470" s="76" t="n">
        <f aca="false">DATEDIF(Input!$C$23,$B470,"Y")</f>
        <v>78</v>
      </c>
      <c r="E470" s="78" t="n">
        <f aca="false">IF($B470&gt;Input!$C$31,0,Input!$C$26*(1+Input!$C$28/100)^(DATEDIF(Input!$C$7,$B470,"Y")))</f>
        <v>0</v>
      </c>
      <c r="F470" s="78" t="n">
        <f aca="false">-1*($E470*(Input!$C$10/100))</f>
        <v>-0</v>
      </c>
      <c r="G470" s="78" t="n">
        <f aca="false">-1*($E470*(Input!$C$11/100))</f>
        <v>-0</v>
      </c>
      <c r="H470" s="78" t="n">
        <f aca="false">IF($B470&lt;Input!$C$25,((Input!$C$29*(1+Input!$C$13/100)^(DATEDIF(Input!$C$7,$B470,"Y")))),0)</f>
        <v>-2746.27570410981</v>
      </c>
      <c r="I470" s="78" t="n">
        <f aca="false">IF($B470&gt;Input!$C$31,0,IF($E470*(Input!$C$35/100)&gt;(Input!$C$12/12),-1*(Input!$C$12/12),-1*$E470*(Input!$C$35/100)))</f>
        <v>0</v>
      </c>
      <c r="J470" s="78" t="n">
        <f aca="false">IF($B470&gt;Input!$C$31,0,(-1)*($E470+$H470+$I470)*(Input!$C$8/100))</f>
        <v>0</v>
      </c>
      <c r="K470" s="78" t="n">
        <f aca="false">IF($B470&gt;Input!$C$31,0,(-1)*($E470+$H470+$I470)*(Input!$C$9/100))</f>
        <v>0</v>
      </c>
      <c r="L470" s="78" t="n">
        <f aca="false">IF($B470&lt;Input!$C$25,($E470+$F470+$G470+$H470+$I470+$J470+$K470),0)</f>
        <v>-2746.27570410981</v>
      </c>
    </row>
    <row r="471" customFormat="false" ht="12.8" hidden="false" customHeight="false" outlineLevel="0" collapsed="false">
      <c r="A471" s="76" t="n">
        <v>467</v>
      </c>
      <c r="B471" s="77" t="n">
        <f aca="false">EOMONTH(Input!$C$7,A471)</f>
        <v>57131</v>
      </c>
      <c r="C471" s="76" t="n">
        <f aca="false">DATEDIF(Input!$C$23,$B471,"Y")</f>
        <v>79</v>
      </c>
      <c r="E471" s="78" t="n">
        <f aca="false">IF($B471&gt;Input!$C$31,0,Input!$C$26*(1+Input!$C$28/100)^(DATEDIF(Input!$C$7,$B471,"Y")))</f>
        <v>0</v>
      </c>
      <c r="F471" s="78" t="n">
        <f aca="false">-1*($E471*(Input!$C$10/100))</f>
        <v>-0</v>
      </c>
      <c r="G471" s="78" t="n">
        <f aca="false">-1*($E471*(Input!$C$11/100))</f>
        <v>-0</v>
      </c>
      <c r="H471" s="78" t="n">
        <f aca="false">IF($B471&lt;Input!$C$25,((Input!$C$29*(1+Input!$C$13/100)^(DATEDIF(Input!$C$7,$B471,"Y")))),0)</f>
        <v>-2746.27570410981</v>
      </c>
      <c r="I471" s="78" t="n">
        <f aca="false">IF($B471&gt;Input!$C$31,0,IF($E471*(Input!$C$35/100)&gt;(Input!$C$12/12),-1*(Input!$C$12/12),-1*$E471*(Input!$C$35/100)))</f>
        <v>0</v>
      </c>
      <c r="J471" s="78" t="n">
        <f aca="false">IF($B471&gt;Input!$C$31,0,(-1)*($E471+$H471+$I471)*(Input!$C$8/100))</f>
        <v>0</v>
      </c>
      <c r="K471" s="78" t="n">
        <f aca="false">IF($B471&gt;Input!$C$31,0,(-1)*($E471+$H471+$I471)*(Input!$C$9/100))</f>
        <v>0</v>
      </c>
      <c r="L471" s="78" t="n">
        <f aca="false">IF($B471&lt;Input!$C$25,($E471+$F471+$G471+$H471+$I471+$J471+$K471),0)</f>
        <v>-2746.27570410981</v>
      </c>
    </row>
    <row r="472" customFormat="false" ht="12.8" hidden="false" customHeight="false" outlineLevel="0" collapsed="false">
      <c r="A472" s="76" t="n">
        <v>468</v>
      </c>
      <c r="B472" s="77" t="n">
        <f aca="false">EOMONTH(Input!$C$7,A472)</f>
        <v>57161</v>
      </c>
      <c r="C472" s="76" t="n">
        <f aca="false">DATEDIF(Input!$C$23,$B472,"Y")</f>
        <v>79</v>
      </c>
      <c r="E472" s="78" t="n">
        <f aca="false">IF($B472&gt;Input!$C$31,0,Input!$C$26*(1+Input!$C$28/100)^(DATEDIF(Input!$C$7,$B472,"Y")))</f>
        <v>0</v>
      </c>
      <c r="F472" s="78" t="n">
        <f aca="false">-1*($E472*(Input!$C$10/100))</f>
        <v>-0</v>
      </c>
      <c r="G472" s="78" t="n">
        <f aca="false">-1*($E472*(Input!$C$11/100))</f>
        <v>-0</v>
      </c>
      <c r="H472" s="78" t="n">
        <f aca="false">IF($B472&lt;Input!$C$25,((Input!$C$29*(1+Input!$C$13/100)^(DATEDIF(Input!$C$7,$B472,"Y")))),0)</f>
        <v>-2911.05224635639</v>
      </c>
      <c r="I472" s="78" t="n">
        <f aca="false">IF($B472&gt;Input!$C$31,0,IF($E472*(Input!$C$35/100)&gt;(Input!$C$12/12),-1*(Input!$C$12/12),-1*$E472*(Input!$C$35/100)))</f>
        <v>0</v>
      </c>
      <c r="J472" s="78" t="n">
        <f aca="false">IF($B472&gt;Input!$C$31,0,(-1)*($E472+$H472+$I472)*(Input!$C$8/100))</f>
        <v>0</v>
      </c>
      <c r="K472" s="78" t="n">
        <f aca="false">IF($B472&gt;Input!$C$31,0,(-1)*($E472+$H472+$I472)*(Input!$C$9/100))</f>
        <v>0</v>
      </c>
      <c r="L472" s="78" t="n">
        <f aca="false">IF($B472&lt;Input!$C$25,($E472+$F472+$G472+$H472+$I472+$J472+$K472),0)</f>
        <v>-2911.05224635639</v>
      </c>
    </row>
    <row r="473" customFormat="false" ht="12.8" hidden="false" customHeight="false" outlineLevel="0" collapsed="false">
      <c r="A473" s="76" t="n">
        <v>469</v>
      </c>
      <c r="B473" s="77" t="n">
        <f aca="false">EOMONTH(Input!$C$7,A473)</f>
        <v>57192</v>
      </c>
      <c r="C473" s="76" t="n">
        <f aca="false">DATEDIF(Input!$C$23,$B473,"Y")</f>
        <v>79</v>
      </c>
      <c r="E473" s="78" t="n">
        <f aca="false">IF($B473&gt;Input!$C$31,0,Input!$C$26*(1+Input!$C$28/100)^(DATEDIF(Input!$C$7,$B473,"Y")))</f>
        <v>0</v>
      </c>
      <c r="F473" s="78" t="n">
        <f aca="false">-1*($E473*(Input!$C$10/100))</f>
        <v>-0</v>
      </c>
      <c r="G473" s="78" t="n">
        <f aca="false">-1*($E473*(Input!$C$11/100))</f>
        <v>-0</v>
      </c>
      <c r="H473" s="78" t="n">
        <f aca="false">IF($B473&lt;Input!$C$25,((Input!$C$29*(1+Input!$C$13/100)^(DATEDIF(Input!$C$7,$B473,"Y")))),0)</f>
        <v>-2911.05224635639</v>
      </c>
      <c r="I473" s="78" t="n">
        <f aca="false">IF($B473&gt;Input!$C$31,0,IF($E473*(Input!$C$35/100)&gt;(Input!$C$12/12),-1*(Input!$C$12/12),-1*$E473*(Input!$C$35/100)))</f>
        <v>0</v>
      </c>
      <c r="J473" s="78" t="n">
        <f aca="false">IF($B473&gt;Input!$C$31,0,(-1)*($E473+$H473+$I473)*(Input!$C$8/100))</f>
        <v>0</v>
      </c>
      <c r="K473" s="78" t="n">
        <f aca="false">IF($B473&gt;Input!$C$31,0,(-1)*($E473+$H473+$I473)*(Input!$C$9/100))</f>
        <v>0</v>
      </c>
      <c r="L473" s="78" t="n">
        <f aca="false">IF($B473&lt;Input!$C$25,($E473+$F473+$G473+$H473+$I473+$J473+$K473),0)</f>
        <v>-2911.05224635639</v>
      </c>
    </row>
    <row r="474" customFormat="false" ht="12.8" hidden="false" customHeight="false" outlineLevel="0" collapsed="false">
      <c r="A474" s="76" t="n">
        <v>470</v>
      </c>
      <c r="B474" s="77" t="n">
        <f aca="false">EOMONTH(Input!$C$7,A474)</f>
        <v>57223</v>
      </c>
      <c r="C474" s="76" t="n">
        <f aca="false">DATEDIF(Input!$C$23,$B474,"Y")</f>
        <v>79</v>
      </c>
      <c r="E474" s="78" t="n">
        <f aca="false">IF($B474&gt;Input!$C$31,0,Input!$C$26*(1+Input!$C$28/100)^(DATEDIF(Input!$C$7,$B474,"Y")))</f>
        <v>0</v>
      </c>
      <c r="F474" s="78" t="n">
        <f aca="false">-1*($E474*(Input!$C$10/100))</f>
        <v>-0</v>
      </c>
      <c r="G474" s="78" t="n">
        <f aca="false">-1*($E474*(Input!$C$11/100))</f>
        <v>-0</v>
      </c>
      <c r="H474" s="78" t="n">
        <f aca="false">IF($B474&lt;Input!$C$25,((Input!$C$29*(1+Input!$C$13/100)^(DATEDIF(Input!$C$7,$B474,"Y")))),0)</f>
        <v>-2911.05224635639</v>
      </c>
      <c r="I474" s="78" t="n">
        <f aca="false">IF($B474&gt;Input!$C$31,0,IF($E474*(Input!$C$35/100)&gt;(Input!$C$12/12),-1*(Input!$C$12/12),-1*$E474*(Input!$C$35/100)))</f>
        <v>0</v>
      </c>
      <c r="J474" s="78" t="n">
        <f aca="false">IF($B474&gt;Input!$C$31,0,(-1)*($E474+$H474+$I474)*(Input!$C$8/100))</f>
        <v>0</v>
      </c>
      <c r="K474" s="78" t="n">
        <f aca="false">IF($B474&gt;Input!$C$31,0,(-1)*($E474+$H474+$I474)*(Input!$C$9/100))</f>
        <v>0</v>
      </c>
      <c r="L474" s="78" t="n">
        <f aca="false">IF($B474&lt;Input!$C$25,($E474+$F474+$G474+$H474+$I474+$J474+$K474),0)</f>
        <v>-2911.05224635639</v>
      </c>
    </row>
    <row r="475" customFormat="false" ht="12.8" hidden="false" customHeight="false" outlineLevel="0" collapsed="false">
      <c r="A475" s="76" t="n">
        <v>471</v>
      </c>
      <c r="B475" s="77" t="n">
        <f aca="false">EOMONTH(Input!$C$7,A475)</f>
        <v>57253</v>
      </c>
      <c r="C475" s="76" t="n">
        <f aca="false">DATEDIF(Input!$C$23,$B475,"Y")</f>
        <v>79</v>
      </c>
      <c r="E475" s="78" t="n">
        <f aca="false">IF($B475&gt;Input!$C$31,0,Input!$C$26*(1+Input!$C$28/100)^(DATEDIF(Input!$C$7,$B475,"Y")))</f>
        <v>0</v>
      </c>
      <c r="F475" s="78" t="n">
        <f aca="false">-1*($E475*(Input!$C$10/100))</f>
        <v>-0</v>
      </c>
      <c r="G475" s="78" t="n">
        <f aca="false">-1*($E475*(Input!$C$11/100))</f>
        <v>-0</v>
      </c>
      <c r="H475" s="78" t="n">
        <f aca="false">IF($B475&lt;Input!$C$25,((Input!$C$29*(1+Input!$C$13/100)^(DATEDIF(Input!$C$7,$B475,"Y")))),0)</f>
        <v>-2911.05224635639</v>
      </c>
      <c r="I475" s="78" t="n">
        <f aca="false">IF($B475&gt;Input!$C$31,0,IF($E475*(Input!$C$35/100)&gt;(Input!$C$12/12),-1*(Input!$C$12/12),-1*$E475*(Input!$C$35/100)))</f>
        <v>0</v>
      </c>
      <c r="J475" s="78" t="n">
        <f aca="false">IF($B475&gt;Input!$C$31,0,(-1)*($E475+$H475+$I475)*(Input!$C$8/100))</f>
        <v>0</v>
      </c>
      <c r="K475" s="78" t="n">
        <f aca="false">IF($B475&gt;Input!$C$31,0,(-1)*($E475+$H475+$I475)*(Input!$C$9/100))</f>
        <v>0</v>
      </c>
      <c r="L475" s="78" t="n">
        <f aca="false">IF($B475&lt;Input!$C$25,($E475+$F475+$G475+$H475+$I475+$J475+$K475),0)</f>
        <v>-2911.05224635639</v>
      </c>
    </row>
    <row r="476" customFormat="false" ht="12.8" hidden="false" customHeight="false" outlineLevel="0" collapsed="false">
      <c r="A476" s="76" t="n">
        <v>472</v>
      </c>
      <c r="B476" s="77" t="n">
        <f aca="false">EOMONTH(Input!$C$7,A476)</f>
        <v>57284</v>
      </c>
      <c r="C476" s="76" t="n">
        <f aca="false">DATEDIF(Input!$C$23,$B476,"Y")</f>
        <v>79</v>
      </c>
      <c r="E476" s="78" t="n">
        <f aca="false">IF($B476&gt;Input!$C$31,0,Input!$C$26*(1+Input!$C$28/100)^(DATEDIF(Input!$C$7,$B476,"Y")))</f>
        <v>0</v>
      </c>
      <c r="F476" s="78" t="n">
        <f aca="false">-1*($E476*(Input!$C$10/100))</f>
        <v>-0</v>
      </c>
      <c r="G476" s="78" t="n">
        <f aca="false">-1*($E476*(Input!$C$11/100))</f>
        <v>-0</v>
      </c>
      <c r="H476" s="78" t="n">
        <f aca="false">IF($B476&lt;Input!$C$25,((Input!$C$29*(1+Input!$C$13/100)^(DATEDIF(Input!$C$7,$B476,"Y")))),0)</f>
        <v>-2911.05224635639</v>
      </c>
      <c r="I476" s="78" t="n">
        <f aca="false">IF($B476&gt;Input!$C$31,0,IF($E476*(Input!$C$35/100)&gt;(Input!$C$12/12),-1*(Input!$C$12/12),-1*$E476*(Input!$C$35/100)))</f>
        <v>0</v>
      </c>
      <c r="J476" s="78" t="n">
        <f aca="false">IF($B476&gt;Input!$C$31,0,(-1)*($E476+$H476+$I476)*(Input!$C$8/100))</f>
        <v>0</v>
      </c>
      <c r="K476" s="78" t="n">
        <f aca="false">IF($B476&gt;Input!$C$31,0,(-1)*($E476+$H476+$I476)*(Input!$C$9/100))</f>
        <v>0</v>
      </c>
      <c r="L476" s="78" t="n">
        <f aca="false">IF($B476&lt;Input!$C$25,($E476+$F476+$G476+$H476+$I476+$J476+$K476),0)</f>
        <v>-2911.05224635639</v>
      </c>
    </row>
    <row r="477" customFormat="false" ht="12.8" hidden="false" customHeight="false" outlineLevel="0" collapsed="false">
      <c r="A477" s="76" t="n">
        <v>473</v>
      </c>
      <c r="B477" s="77" t="n">
        <f aca="false">EOMONTH(Input!$C$7,A477)</f>
        <v>57314</v>
      </c>
      <c r="C477" s="76" t="n">
        <f aca="false">DATEDIF(Input!$C$23,$B477,"Y")</f>
        <v>79</v>
      </c>
      <c r="E477" s="78" t="n">
        <f aca="false">IF($B477&gt;Input!$C$31,0,Input!$C$26*(1+Input!$C$28/100)^(DATEDIF(Input!$C$7,$B477,"Y")))</f>
        <v>0</v>
      </c>
      <c r="F477" s="78" t="n">
        <f aca="false">-1*($E477*(Input!$C$10/100))</f>
        <v>-0</v>
      </c>
      <c r="G477" s="78" t="n">
        <f aca="false">-1*($E477*(Input!$C$11/100))</f>
        <v>-0</v>
      </c>
      <c r="H477" s="78" t="n">
        <f aca="false">IF($B477&lt;Input!$C$25,((Input!$C$29*(1+Input!$C$13/100)^(DATEDIF(Input!$C$7,$B477,"Y")))),0)</f>
        <v>-2911.05224635639</v>
      </c>
      <c r="I477" s="78" t="n">
        <f aca="false">IF($B477&gt;Input!$C$31,0,IF($E477*(Input!$C$35/100)&gt;(Input!$C$12/12),-1*(Input!$C$12/12),-1*$E477*(Input!$C$35/100)))</f>
        <v>0</v>
      </c>
      <c r="J477" s="78" t="n">
        <f aca="false">IF($B477&gt;Input!$C$31,0,(-1)*($E477+$H477+$I477)*(Input!$C$8/100))</f>
        <v>0</v>
      </c>
      <c r="K477" s="78" t="n">
        <f aca="false">IF($B477&gt;Input!$C$31,0,(-1)*($E477+$H477+$I477)*(Input!$C$9/100))</f>
        <v>0</v>
      </c>
      <c r="L477" s="78" t="n">
        <f aca="false">IF($B477&lt;Input!$C$25,($E477+$F477+$G477+$H477+$I477+$J477+$K477),0)</f>
        <v>-2911.05224635639</v>
      </c>
    </row>
    <row r="478" customFormat="false" ht="12.8" hidden="false" customHeight="false" outlineLevel="0" collapsed="false">
      <c r="A478" s="76" t="n">
        <v>474</v>
      </c>
      <c r="B478" s="77" t="n">
        <f aca="false">EOMONTH(Input!$C$7,A478)</f>
        <v>57345</v>
      </c>
      <c r="C478" s="76" t="n">
        <f aca="false">DATEDIF(Input!$C$23,$B478,"Y")</f>
        <v>79</v>
      </c>
      <c r="E478" s="78" t="n">
        <f aca="false">IF($B478&gt;Input!$C$31,0,Input!$C$26*(1+Input!$C$28/100)^(DATEDIF(Input!$C$7,$B478,"Y")))</f>
        <v>0</v>
      </c>
      <c r="F478" s="78" t="n">
        <f aca="false">-1*($E478*(Input!$C$10/100))</f>
        <v>-0</v>
      </c>
      <c r="G478" s="78" t="n">
        <f aca="false">-1*($E478*(Input!$C$11/100))</f>
        <v>-0</v>
      </c>
      <c r="H478" s="78" t="n">
        <f aca="false">IF($B478&lt;Input!$C$25,((Input!$C$29*(1+Input!$C$13/100)^(DATEDIF(Input!$C$7,$B478,"Y")))),0)</f>
        <v>-2911.05224635639</v>
      </c>
      <c r="I478" s="78" t="n">
        <f aca="false">IF($B478&gt;Input!$C$31,0,IF($E478*(Input!$C$35/100)&gt;(Input!$C$12/12),-1*(Input!$C$12/12),-1*$E478*(Input!$C$35/100)))</f>
        <v>0</v>
      </c>
      <c r="J478" s="78" t="n">
        <f aca="false">IF($B478&gt;Input!$C$31,0,(-1)*($E478+$H478+$I478)*(Input!$C$8/100))</f>
        <v>0</v>
      </c>
      <c r="K478" s="78" t="n">
        <f aca="false">IF($B478&gt;Input!$C$31,0,(-1)*($E478+$H478+$I478)*(Input!$C$9/100))</f>
        <v>0</v>
      </c>
      <c r="L478" s="78" t="n">
        <f aca="false">IF($B478&lt;Input!$C$25,($E478+$F478+$G478+$H478+$I478+$J478+$K478),0)</f>
        <v>-2911.05224635639</v>
      </c>
    </row>
    <row r="479" customFormat="false" ht="12.8" hidden="false" customHeight="false" outlineLevel="0" collapsed="false">
      <c r="A479" s="76" t="n">
        <v>475</v>
      </c>
      <c r="B479" s="77" t="n">
        <f aca="false">EOMONTH(Input!$C$7,A479)</f>
        <v>57376</v>
      </c>
      <c r="C479" s="76" t="n">
        <f aca="false">DATEDIF(Input!$C$23,$B479,"Y")</f>
        <v>79</v>
      </c>
      <c r="E479" s="78" t="n">
        <f aca="false">IF($B479&gt;Input!$C$31,0,Input!$C$26*(1+Input!$C$28/100)^(DATEDIF(Input!$C$7,$B479,"Y")))</f>
        <v>0</v>
      </c>
      <c r="F479" s="78" t="n">
        <f aca="false">-1*($E479*(Input!$C$10/100))</f>
        <v>-0</v>
      </c>
      <c r="G479" s="78" t="n">
        <f aca="false">-1*($E479*(Input!$C$11/100))</f>
        <v>-0</v>
      </c>
      <c r="H479" s="78" t="n">
        <f aca="false">IF($B479&lt;Input!$C$25,((Input!$C$29*(1+Input!$C$13/100)^(DATEDIF(Input!$C$7,$B479,"Y")))),0)</f>
        <v>-2911.05224635639</v>
      </c>
      <c r="I479" s="78" t="n">
        <f aca="false">IF($B479&gt;Input!$C$31,0,IF($E479*(Input!$C$35/100)&gt;(Input!$C$12/12),-1*(Input!$C$12/12),-1*$E479*(Input!$C$35/100)))</f>
        <v>0</v>
      </c>
      <c r="J479" s="78" t="n">
        <f aca="false">IF($B479&gt;Input!$C$31,0,(-1)*($E479+$H479+$I479)*(Input!$C$8/100))</f>
        <v>0</v>
      </c>
      <c r="K479" s="78" t="n">
        <f aca="false">IF($B479&gt;Input!$C$31,0,(-1)*($E479+$H479+$I479)*(Input!$C$9/100))</f>
        <v>0</v>
      </c>
      <c r="L479" s="78" t="n">
        <f aca="false">IF($B479&lt;Input!$C$25,($E479+$F479+$G479+$H479+$I479+$J479+$K479),0)</f>
        <v>-2911.05224635639</v>
      </c>
    </row>
    <row r="480" customFormat="false" ht="12.8" hidden="false" customHeight="false" outlineLevel="0" collapsed="false">
      <c r="A480" s="76" t="n">
        <v>476</v>
      </c>
      <c r="B480" s="77" t="n">
        <f aca="false">EOMONTH(Input!$C$7,A480)</f>
        <v>57404</v>
      </c>
      <c r="C480" s="76" t="n">
        <f aca="false">DATEDIF(Input!$C$23,$B480,"Y")</f>
        <v>79</v>
      </c>
      <c r="E480" s="78" t="n">
        <f aca="false">IF($B480&gt;Input!$C$31,0,Input!$C$26*(1+Input!$C$28/100)^(DATEDIF(Input!$C$7,$B480,"Y")))</f>
        <v>0</v>
      </c>
      <c r="F480" s="78" t="n">
        <f aca="false">-1*($E480*(Input!$C$10/100))</f>
        <v>-0</v>
      </c>
      <c r="G480" s="78" t="n">
        <f aca="false">-1*($E480*(Input!$C$11/100))</f>
        <v>-0</v>
      </c>
      <c r="H480" s="78" t="n">
        <f aca="false">IF($B480&lt;Input!$C$25,((Input!$C$29*(1+Input!$C$13/100)^(DATEDIF(Input!$C$7,$B480,"Y")))),0)</f>
        <v>-2911.05224635639</v>
      </c>
      <c r="I480" s="78" t="n">
        <f aca="false">IF($B480&gt;Input!$C$31,0,IF($E480*(Input!$C$35/100)&gt;(Input!$C$12/12),-1*(Input!$C$12/12),-1*$E480*(Input!$C$35/100)))</f>
        <v>0</v>
      </c>
      <c r="J480" s="78" t="n">
        <f aca="false">IF($B480&gt;Input!$C$31,0,(-1)*($E480+$H480+$I480)*(Input!$C$8/100))</f>
        <v>0</v>
      </c>
      <c r="K480" s="78" t="n">
        <f aca="false">IF($B480&gt;Input!$C$31,0,(-1)*($E480+$H480+$I480)*(Input!$C$9/100))</f>
        <v>0</v>
      </c>
      <c r="L480" s="78" t="n">
        <f aca="false">IF($B480&lt;Input!$C$25,($E480+$F480+$G480+$H480+$I480+$J480+$K480),0)</f>
        <v>-2911.05224635639</v>
      </c>
    </row>
    <row r="481" customFormat="false" ht="12.8" hidden="false" customHeight="false" outlineLevel="0" collapsed="false">
      <c r="A481" s="76" t="n">
        <v>477</v>
      </c>
      <c r="B481" s="77" t="n">
        <f aca="false">EOMONTH(Input!$C$7,A481)</f>
        <v>57435</v>
      </c>
      <c r="C481" s="76" t="n">
        <f aca="false">DATEDIF(Input!$C$23,$B481,"Y")</f>
        <v>79</v>
      </c>
      <c r="E481" s="78" t="n">
        <f aca="false">IF($B481&gt;Input!$C$31,0,Input!$C$26*(1+Input!$C$28/100)^(DATEDIF(Input!$C$7,$B481,"Y")))</f>
        <v>0</v>
      </c>
      <c r="F481" s="78" t="n">
        <f aca="false">-1*($E481*(Input!$C$10/100))</f>
        <v>-0</v>
      </c>
      <c r="G481" s="78" t="n">
        <f aca="false">-1*($E481*(Input!$C$11/100))</f>
        <v>-0</v>
      </c>
      <c r="H481" s="78" t="n">
        <f aca="false">IF($B481&lt;Input!$C$25,((Input!$C$29*(1+Input!$C$13/100)^(DATEDIF(Input!$C$7,$B481,"Y")))),0)</f>
        <v>-2911.05224635639</v>
      </c>
      <c r="I481" s="78" t="n">
        <f aca="false">IF($B481&gt;Input!$C$31,0,IF($E481*(Input!$C$35/100)&gt;(Input!$C$12/12),-1*(Input!$C$12/12),-1*$E481*(Input!$C$35/100)))</f>
        <v>0</v>
      </c>
      <c r="J481" s="78" t="n">
        <f aca="false">IF($B481&gt;Input!$C$31,0,(-1)*($E481+$H481+$I481)*(Input!$C$8/100))</f>
        <v>0</v>
      </c>
      <c r="K481" s="78" t="n">
        <f aca="false">IF($B481&gt;Input!$C$31,0,(-1)*($E481+$H481+$I481)*(Input!$C$9/100))</f>
        <v>0</v>
      </c>
      <c r="L481" s="78" t="n">
        <f aca="false">IF($B481&lt;Input!$C$25,($E481+$F481+$G481+$H481+$I481+$J481+$K481),0)</f>
        <v>-2911.05224635639</v>
      </c>
    </row>
    <row r="482" customFormat="false" ht="12.8" hidden="false" customHeight="false" outlineLevel="0" collapsed="false">
      <c r="A482" s="76" t="n">
        <v>478</v>
      </c>
      <c r="B482" s="77" t="n">
        <f aca="false">EOMONTH(Input!$C$7,A482)</f>
        <v>57465</v>
      </c>
      <c r="C482" s="76" t="n">
        <f aca="false">DATEDIF(Input!$C$23,$B482,"Y")</f>
        <v>79</v>
      </c>
      <c r="E482" s="78" t="n">
        <f aca="false">IF($B482&gt;Input!$C$31,0,Input!$C$26*(1+Input!$C$28/100)^(DATEDIF(Input!$C$7,$B482,"Y")))</f>
        <v>0</v>
      </c>
      <c r="F482" s="78" t="n">
        <f aca="false">-1*($E482*(Input!$C$10/100))</f>
        <v>-0</v>
      </c>
      <c r="G482" s="78" t="n">
        <f aca="false">-1*($E482*(Input!$C$11/100))</f>
        <v>-0</v>
      </c>
      <c r="H482" s="78" t="n">
        <f aca="false">IF($B482&lt;Input!$C$25,((Input!$C$29*(1+Input!$C$13/100)^(DATEDIF(Input!$C$7,$B482,"Y")))),0)</f>
        <v>-2911.05224635639</v>
      </c>
      <c r="I482" s="78" t="n">
        <f aca="false">IF($B482&gt;Input!$C$31,0,IF($E482*(Input!$C$35/100)&gt;(Input!$C$12/12),-1*(Input!$C$12/12),-1*$E482*(Input!$C$35/100)))</f>
        <v>0</v>
      </c>
      <c r="J482" s="78" t="n">
        <f aca="false">IF($B482&gt;Input!$C$31,0,(-1)*($E482+$H482+$I482)*(Input!$C$8/100))</f>
        <v>0</v>
      </c>
      <c r="K482" s="78" t="n">
        <f aca="false">IF($B482&gt;Input!$C$31,0,(-1)*($E482+$H482+$I482)*(Input!$C$9/100))</f>
        <v>0</v>
      </c>
      <c r="L482" s="78" t="n">
        <f aca="false">IF($B482&lt;Input!$C$25,($E482+$F482+$G482+$H482+$I482+$J482+$K482),0)</f>
        <v>-2911.05224635639</v>
      </c>
    </row>
    <row r="483" customFormat="false" ht="12.8" hidden="false" customHeight="false" outlineLevel="0" collapsed="false">
      <c r="A483" s="76" t="n">
        <v>479</v>
      </c>
      <c r="B483" s="77" t="n">
        <f aca="false">EOMONTH(Input!$C$7,A483)</f>
        <v>57496</v>
      </c>
      <c r="C483" s="76" t="n">
        <f aca="false">DATEDIF(Input!$C$23,$B483,"Y")</f>
        <v>80</v>
      </c>
      <c r="E483" s="78" t="n">
        <f aca="false">IF($B483&gt;Input!$C$31,0,Input!$C$26*(1+Input!$C$28/100)^(DATEDIF(Input!$C$7,$B483,"Y")))</f>
        <v>0</v>
      </c>
      <c r="F483" s="78" t="n">
        <f aca="false">-1*($E483*(Input!$C$10/100))</f>
        <v>-0</v>
      </c>
      <c r="G483" s="78" t="n">
        <f aca="false">-1*($E483*(Input!$C$11/100))</f>
        <v>-0</v>
      </c>
      <c r="H483" s="78" t="n">
        <f aca="false">IF($B483&lt;Input!$C$25,((Input!$C$29*(1+Input!$C$13/100)^(DATEDIF(Input!$C$7,$B483,"Y")))),0)</f>
        <v>-2911.05224635639</v>
      </c>
      <c r="I483" s="78" t="n">
        <f aca="false">IF($B483&gt;Input!$C$31,0,IF($E483*(Input!$C$35/100)&gt;(Input!$C$12/12),-1*(Input!$C$12/12),-1*$E483*(Input!$C$35/100)))</f>
        <v>0</v>
      </c>
      <c r="J483" s="78" t="n">
        <f aca="false">IF($B483&gt;Input!$C$31,0,(-1)*($E483+$H483+$I483)*(Input!$C$8/100))</f>
        <v>0</v>
      </c>
      <c r="K483" s="78" t="n">
        <f aca="false">IF($B483&gt;Input!$C$31,0,(-1)*($E483+$H483+$I483)*(Input!$C$9/100))</f>
        <v>0</v>
      </c>
      <c r="L483" s="78" t="n">
        <f aca="false">IF($B483&lt;Input!$C$25,($E483+$F483+$G483+$H483+$I483+$J483+$K483),0)</f>
        <v>-2911.05224635639</v>
      </c>
    </row>
    <row r="484" customFormat="false" ht="12.8" hidden="false" customHeight="false" outlineLevel="0" collapsed="false">
      <c r="A484" s="76" t="n">
        <v>480</v>
      </c>
      <c r="B484" s="77" t="n">
        <f aca="false">EOMONTH(Input!$C$7,A484)</f>
        <v>57526</v>
      </c>
      <c r="C484" s="76" t="n">
        <f aca="false">DATEDIF(Input!$C$23,$B484,"Y")</f>
        <v>80</v>
      </c>
      <c r="E484" s="78" t="n">
        <f aca="false">IF($B484&gt;Input!$C$31,0,Input!$C$26*(1+Input!$C$28/100)^(DATEDIF(Input!$C$7,$B484,"Y")))</f>
        <v>0</v>
      </c>
      <c r="F484" s="78" t="n">
        <f aca="false">-1*($E484*(Input!$C$10/100))</f>
        <v>-0</v>
      </c>
      <c r="G484" s="78" t="n">
        <f aca="false">-1*($E484*(Input!$C$11/100))</f>
        <v>-0</v>
      </c>
      <c r="H484" s="78" t="n">
        <f aca="false">IF($B484&lt;Input!$C$25,((Input!$C$29*(1+Input!$C$13/100)^(DATEDIF(Input!$C$7,$B484,"Y")))),0)</f>
        <v>-3085.71538113778</v>
      </c>
      <c r="I484" s="78" t="n">
        <f aca="false">IF($B484&gt;Input!$C$31,0,IF($E484*(Input!$C$35/100)&gt;(Input!$C$12/12),-1*(Input!$C$12/12),-1*$E484*(Input!$C$35/100)))</f>
        <v>0</v>
      </c>
      <c r="J484" s="78" t="n">
        <f aca="false">IF($B484&gt;Input!$C$31,0,(-1)*($E484+$H484+$I484)*(Input!$C$8/100))</f>
        <v>0</v>
      </c>
      <c r="K484" s="78" t="n">
        <f aca="false">IF($B484&gt;Input!$C$31,0,(-1)*($E484+$H484+$I484)*(Input!$C$9/100))</f>
        <v>0</v>
      </c>
      <c r="L484" s="78" t="n">
        <f aca="false">IF($B484&lt;Input!$C$25,($E484+$F484+$G484+$H484+$I484+$J484+$K484),0)</f>
        <v>-3085.71538113778</v>
      </c>
    </row>
    <row r="485" customFormat="false" ht="12.8" hidden="false" customHeight="false" outlineLevel="0" collapsed="false">
      <c r="A485" s="76" t="n">
        <v>481</v>
      </c>
      <c r="B485" s="77" t="n">
        <f aca="false">EOMONTH(Input!$C$7,A485)</f>
        <v>57557</v>
      </c>
      <c r="C485" s="76" t="n">
        <f aca="false">DATEDIF(Input!$C$23,$B485,"Y")</f>
        <v>80</v>
      </c>
      <c r="E485" s="78" t="n">
        <f aca="false">IF($B485&gt;Input!$C$31,0,Input!$C$26*(1+Input!$C$28/100)^(DATEDIF(Input!$C$7,$B485,"Y")))</f>
        <v>0</v>
      </c>
      <c r="F485" s="78" t="n">
        <f aca="false">-1*($E485*(Input!$C$10/100))</f>
        <v>-0</v>
      </c>
      <c r="G485" s="78" t="n">
        <f aca="false">-1*($E485*(Input!$C$11/100))</f>
        <v>-0</v>
      </c>
      <c r="H485" s="78" t="n">
        <f aca="false">IF($B485&lt;Input!$C$25,((Input!$C$29*(1+Input!$C$13/100)^(DATEDIF(Input!$C$7,$B485,"Y")))),0)</f>
        <v>-3085.71538113778</v>
      </c>
      <c r="I485" s="78" t="n">
        <f aca="false">IF($B485&gt;Input!$C$31,0,IF($E485*(Input!$C$35/100)&gt;(Input!$C$12/12),-1*(Input!$C$12/12),-1*$E485*(Input!$C$35/100)))</f>
        <v>0</v>
      </c>
      <c r="J485" s="78" t="n">
        <f aca="false">IF($B485&gt;Input!$C$31,0,(-1)*($E485+$H485+$I485)*(Input!$C$8/100))</f>
        <v>0</v>
      </c>
      <c r="K485" s="78" t="n">
        <f aca="false">IF($B485&gt;Input!$C$31,0,(-1)*($E485+$H485+$I485)*(Input!$C$9/100))</f>
        <v>0</v>
      </c>
      <c r="L485" s="78" t="n">
        <f aca="false">IF($B485&lt;Input!$C$25,($E485+$F485+$G485+$H485+$I485+$J485+$K485),0)</f>
        <v>-3085.71538113778</v>
      </c>
    </row>
    <row r="486" customFormat="false" ht="12.8" hidden="false" customHeight="false" outlineLevel="0" collapsed="false">
      <c r="A486" s="76" t="n">
        <v>482</v>
      </c>
      <c r="B486" s="77" t="n">
        <f aca="false">EOMONTH(Input!$C$7,A486)</f>
        <v>57588</v>
      </c>
      <c r="C486" s="76" t="n">
        <f aca="false">DATEDIF(Input!$C$23,$B486,"Y")</f>
        <v>80</v>
      </c>
      <c r="E486" s="78" t="n">
        <f aca="false">IF($B486&gt;Input!$C$31,0,Input!$C$26*(1+Input!$C$28/100)^(DATEDIF(Input!$C$7,$B486,"Y")))</f>
        <v>0</v>
      </c>
      <c r="F486" s="78" t="n">
        <f aca="false">-1*($E486*(Input!$C$10/100))</f>
        <v>-0</v>
      </c>
      <c r="G486" s="78" t="n">
        <f aca="false">-1*($E486*(Input!$C$11/100))</f>
        <v>-0</v>
      </c>
      <c r="H486" s="78" t="n">
        <f aca="false">IF($B486&lt;Input!$C$25,((Input!$C$29*(1+Input!$C$13/100)^(DATEDIF(Input!$C$7,$B486,"Y")))),0)</f>
        <v>-3085.71538113778</v>
      </c>
      <c r="I486" s="78" t="n">
        <f aca="false">IF($B486&gt;Input!$C$31,0,IF($E486*(Input!$C$35/100)&gt;(Input!$C$12/12),-1*(Input!$C$12/12),-1*$E486*(Input!$C$35/100)))</f>
        <v>0</v>
      </c>
      <c r="J486" s="78" t="n">
        <f aca="false">IF($B486&gt;Input!$C$31,0,(-1)*($E486+$H486+$I486)*(Input!$C$8/100))</f>
        <v>0</v>
      </c>
      <c r="K486" s="78" t="n">
        <f aca="false">IF($B486&gt;Input!$C$31,0,(-1)*($E486+$H486+$I486)*(Input!$C$9/100))</f>
        <v>0</v>
      </c>
      <c r="L486" s="78" t="n">
        <f aca="false">IF($B486&lt;Input!$C$25,($E486+$F486+$G486+$H486+$I486+$J486+$K486),0)</f>
        <v>-3085.71538113778</v>
      </c>
    </row>
    <row r="487" customFormat="false" ht="12.8" hidden="false" customHeight="false" outlineLevel="0" collapsed="false">
      <c r="A487" s="76" t="n">
        <v>483</v>
      </c>
      <c r="B487" s="77" t="n">
        <f aca="false">EOMONTH(Input!$C$7,A487)</f>
        <v>57618</v>
      </c>
      <c r="C487" s="76" t="n">
        <f aca="false">DATEDIF(Input!$C$23,$B487,"Y")</f>
        <v>80</v>
      </c>
      <c r="E487" s="78" t="n">
        <f aca="false">IF($B487&gt;Input!$C$31,0,Input!$C$26*(1+Input!$C$28/100)^(DATEDIF(Input!$C$7,$B487,"Y")))</f>
        <v>0</v>
      </c>
      <c r="F487" s="78" t="n">
        <f aca="false">-1*($E487*(Input!$C$10/100))</f>
        <v>-0</v>
      </c>
      <c r="G487" s="78" t="n">
        <f aca="false">-1*($E487*(Input!$C$11/100))</f>
        <v>-0</v>
      </c>
      <c r="H487" s="78" t="n">
        <f aca="false">IF($B487&lt;Input!$C$25,((Input!$C$29*(1+Input!$C$13/100)^(DATEDIF(Input!$C$7,$B487,"Y")))),0)</f>
        <v>-3085.71538113778</v>
      </c>
      <c r="I487" s="78" t="n">
        <f aca="false">IF($B487&gt;Input!$C$31,0,IF($E487*(Input!$C$35/100)&gt;(Input!$C$12/12),-1*(Input!$C$12/12),-1*$E487*(Input!$C$35/100)))</f>
        <v>0</v>
      </c>
      <c r="J487" s="78" t="n">
        <f aca="false">IF($B487&gt;Input!$C$31,0,(-1)*($E487+$H487+$I487)*(Input!$C$8/100))</f>
        <v>0</v>
      </c>
      <c r="K487" s="78" t="n">
        <f aca="false">IF($B487&gt;Input!$C$31,0,(-1)*($E487+$H487+$I487)*(Input!$C$9/100))</f>
        <v>0</v>
      </c>
      <c r="L487" s="78" t="n">
        <f aca="false">IF($B487&lt;Input!$C$25,($E487+$F487+$G487+$H487+$I487+$J487+$K487),0)</f>
        <v>-3085.71538113778</v>
      </c>
    </row>
    <row r="488" customFormat="false" ht="12.8" hidden="false" customHeight="false" outlineLevel="0" collapsed="false">
      <c r="A488" s="76" t="n">
        <v>484</v>
      </c>
      <c r="B488" s="77" t="n">
        <f aca="false">EOMONTH(Input!$C$7,A488)</f>
        <v>57649</v>
      </c>
      <c r="C488" s="76" t="n">
        <f aca="false">DATEDIF(Input!$C$23,$B488,"Y")</f>
        <v>80</v>
      </c>
      <c r="E488" s="78" t="n">
        <f aca="false">IF($B488&gt;Input!$C$31,0,Input!$C$26*(1+Input!$C$28/100)^(DATEDIF(Input!$C$7,$B488,"Y")))</f>
        <v>0</v>
      </c>
      <c r="F488" s="78" t="n">
        <f aca="false">-1*($E488*(Input!$C$10/100))</f>
        <v>-0</v>
      </c>
      <c r="G488" s="78" t="n">
        <f aca="false">-1*($E488*(Input!$C$11/100))</f>
        <v>-0</v>
      </c>
      <c r="H488" s="78" t="n">
        <f aca="false">IF($B488&lt;Input!$C$25,((Input!$C$29*(1+Input!$C$13/100)^(DATEDIF(Input!$C$7,$B488,"Y")))),0)</f>
        <v>-3085.71538113778</v>
      </c>
      <c r="I488" s="78" t="n">
        <f aca="false">IF($B488&gt;Input!$C$31,0,IF($E488*(Input!$C$35/100)&gt;(Input!$C$12/12),-1*(Input!$C$12/12),-1*$E488*(Input!$C$35/100)))</f>
        <v>0</v>
      </c>
      <c r="J488" s="78" t="n">
        <f aca="false">IF($B488&gt;Input!$C$31,0,(-1)*($E488+$H488+$I488)*(Input!$C$8/100))</f>
        <v>0</v>
      </c>
      <c r="K488" s="78" t="n">
        <f aca="false">IF($B488&gt;Input!$C$31,0,(-1)*($E488+$H488+$I488)*(Input!$C$9/100))</f>
        <v>0</v>
      </c>
      <c r="L488" s="78" t="n">
        <f aca="false">IF($B488&lt;Input!$C$25,($E488+$F488+$G488+$H488+$I488+$J488+$K488),0)</f>
        <v>-3085.71538113778</v>
      </c>
    </row>
    <row r="489" customFormat="false" ht="12.8" hidden="false" customHeight="false" outlineLevel="0" collapsed="false">
      <c r="A489" s="76" t="n">
        <v>485</v>
      </c>
      <c r="B489" s="77" t="n">
        <f aca="false">EOMONTH(Input!$C$7,A489)</f>
        <v>57679</v>
      </c>
      <c r="C489" s="76" t="n">
        <f aca="false">DATEDIF(Input!$C$23,$B489,"Y")</f>
        <v>80</v>
      </c>
      <c r="E489" s="78" t="n">
        <f aca="false">IF($B489&gt;Input!$C$31,0,Input!$C$26*(1+Input!$C$28/100)^(DATEDIF(Input!$C$7,$B489,"Y")))</f>
        <v>0</v>
      </c>
      <c r="F489" s="78" t="n">
        <f aca="false">-1*($E489*(Input!$C$10/100))</f>
        <v>-0</v>
      </c>
      <c r="G489" s="78" t="n">
        <f aca="false">-1*($E489*(Input!$C$11/100))</f>
        <v>-0</v>
      </c>
      <c r="H489" s="78" t="n">
        <f aca="false">IF($B489&lt;Input!$C$25,((Input!$C$29*(1+Input!$C$13/100)^(DATEDIF(Input!$C$7,$B489,"Y")))),0)</f>
        <v>-3085.71538113778</v>
      </c>
      <c r="I489" s="78" t="n">
        <f aca="false">IF($B489&gt;Input!$C$31,0,IF($E489*(Input!$C$35/100)&gt;(Input!$C$12/12),-1*(Input!$C$12/12),-1*$E489*(Input!$C$35/100)))</f>
        <v>0</v>
      </c>
      <c r="J489" s="78" t="n">
        <f aca="false">IF($B489&gt;Input!$C$31,0,(-1)*($E489+$H489+$I489)*(Input!$C$8/100))</f>
        <v>0</v>
      </c>
      <c r="K489" s="78" t="n">
        <f aca="false">IF($B489&gt;Input!$C$31,0,(-1)*($E489+$H489+$I489)*(Input!$C$9/100))</f>
        <v>0</v>
      </c>
      <c r="L489" s="78" t="n">
        <f aca="false">IF($B489&lt;Input!$C$25,($E489+$F489+$G489+$H489+$I489+$J489+$K489),0)</f>
        <v>-3085.71538113778</v>
      </c>
    </row>
    <row r="490" customFormat="false" ht="12.8" hidden="false" customHeight="false" outlineLevel="0" collapsed="false">
      <c r="A490" s="76" t="n">
        <v>486</v>
      </c>
      <c r="B490" s="77" t="n">
        <f aca="false">EOMONTH(Input!$C$7,A490)</f>
        <v>57710</v>
      </c>
      <c r="C490" s="76" t="n">
        <f aca="false">DATEDIF(Input!$C$23,$B490,"Y")</f>
        <v>80</v>
      </c>
      <c r="E490" s="78" t="n">
        <f aca="false">IF($B490&gt;Input!$C$31,0,Input!$C$26*(1+Input!$C$28/100)^(DATEDIF(Input!$C$7,$B490,"Y")))</f>
        <v>0</v>
      </c>
      <c r="F490" s="78" t="n">
        <f aca="false">-1*($E490*(Input!$C$10/100))</f>
        <v>-0</v>
      </c>
      <c r="G490" s="78" t="n">
        <f aca="false">-1*($E490*(Input!$C$11/100))</f>
        <v>-0</v>
      </c>
      <c r="H490" s="78" t="n">
        <f aca="false">IF($B490&lt;Input!$C$25,((Input!$C$29*(1+Input!$C$13/100)^(DATEDIF(Input!$C$7,$B490,"Y")))),0)</f>
        <v>-3085.71538113778</v>
      </c>
      <c r="I490" s="78" t="n">
        <f aca="false">IF($B490&gt;Input!$C$31,0,IF($E490*(Input!$C$35/100)&gt;(Input!$C$12/12),-1*(Input!$C$12/12),-1*$E490*(Input!$C$35/100)))</f>
        <v>0</v>
      </c>
      <c r="J490" s="78" t="n">
        <f aca="false">IF($B490&gt;Input!$C$31,0,(-1)*($E490+$H490+$I490)*(Input!$C$8/100))</f>
        <v>0</v>
      </c>
      <c r="K490" s="78" t="n">
        <f aca="false">IF($B490&gt;Input!$C$31,0,(-1)*($E490+$H490+$I490)*(Input!$C$9/100))</f>
        <v>0</v>
      </c>
      <c r="L490" s="78" t="n">
        <f aca="false">IF($B490&lt;Input!$C$25,($E490+$F490+$G490+$H490+$I490+$J490+$K490),0)</f>
        <v>-3085.71538113778</v>
      </c>
    </row>
    <row r="491" customFormat="false" ht="12.8" hidden="false" customHeight="false" outlineLevel="0" collapsed="false">
      <c r="A491" s="76" t="n">
        <v>487</v>
      </c>
      <c r="B491" s="77" t="n">
        <f aca="false">EOMONTH(Input!$C$7,A491)</f>
        <v>57741</v>
      </c>
      <c r="C491" s="76" t="n">
        <f aca="false">DATEDIF(Input!$C$23,$B491,"Y")</f>
        <v>80</v>
      </c>
      <c r="E491" s="78" t="n">
        <f aca="false">IF($B491&gt;Input!$C$31,0,Input!$C$26*(1+Input!$C$28/100)^(DATEDIF(Input!$C$7,$B491,"Y")))</f>
        <v>0</v>
      </c>
      <c r="F491" s="78" t="n">
        <f aca="false">-1*($E491*(Input!$C$10/100))</f>
        <v>-0</v>
      </c>
      <c r="G491" s="78" t="n">
        <f aca="false">-1*($E491*(Input!$C$11/100))</f>
        <v>-0</v>
      </c>
      <c r="H491" s="78" t="n">
        <f aca="false">IF($B491&lt;Input!$C$25,((Input!$C$29*(1+Input!$C$13/100)^(DATEDIF(Input!$C$7,$B491,"Y")))),0)</f>
        <v>-3085.71538113778</v>
      </c>
      <c r="I491" s="78" t="n">
        <f aca="false">IF($B491&gt;Input!$C$31,0,IF($E491*(Input!$C$35/100)&gt;(Input!$C$12/12),-1*(Input!$C$12/12),-1*$E491*(Input!$C$35/100)))</f>
        <v>0</v>
      </c>
      <c r="J491" s="78" t="n">
        <f aca="false">IF($B491&gt;Input!$C$31,0,(-1)*($E491+$H491+$I491)*(Input!$C$8/100))</f>
        <v>0</v>
      </c>
      <c r="K491" s="78" t="n">
        <f aca="false">IF($B491&gt;Input!$C$31,0,(-1)*($E491+$H491+$I491)*(Input!$C$9/100))</f>
        <v>0</v>
      </c>
      <c r="L491" s="78" t="n">
        <f aca="false">IF($B491&lt;Input!$C$25,($E491+$F491+$G491+$H491+$I491+$J491+$K491),0)</f>
        <v>-3085.71538113778</v>
      </c>
    </row>
    <row r="492" customFormat="false" ht="12.8" hidden="false" customHeight="false" outlineLevel="0" collapsed="false">
      <c r="A492" s="76" t="n">
        <v>488</v>
      </c>
      <c r="B492" s="77" t="n">
        <f aca="false">EOMONTH(Input!$C$7,A492)</f>
        <v>57769</v>
      </c>
      <c r="C492" s="76" t="n">
        <f aca="false">DATEDIF(Input!$C$23,$B492,"Y")</f>
        <v>80</v>
      </c>
      <c r="E492" s="78" t="n">
        <f aca="false">IF($B492&gt;Input!$C$31,0,Input!$C$26*(1+Input!$C$28/100)^(DATEDIF(Input!$C$7,$B492,"Y")))</f>
        <v>0</v>
      </c>
      <c r="F492" s="78" t="n">
        <f aca="false">-1*($E492*(Input!$C$10/100))</f>
        <v>-0</v>
      </c>
      <c r="G492" s="78" t="n">
        <f aca="false">-1*($E492*(Input!$C$11/100))</f>
        <v>-0</v>
      </c>
      <c r="H492" s="78" t="n">
        <f aca="false">IF($B492&lt;Input!$C$25,((Input!$C$29*(1+Input!$C$13/100)^(DATEDIF(Input!$C$7,$B492,"Y")))),0)</f>
        <v>-3085.71538113778</v>
      </c>
      <c r="I492" s="78" t="n">
        <f aca="false">IF($B492&gt;Input!$C$31,0,IF($E492*(Input!$C$35/100)&gt;(Input!$C$12/12),-1*(Input!$C$12/12),-1*$E492*(Input!$C$35/100)))</f>
        <v>0</v>
      </c>
      <c r="J492" s="78" t="n">
        <f aca="false">IF($B492&gt;Input!$C$31,0,(-1)*($E492+$H492+$I492)*(Input!$C$8/100))</f>
        <v>0</v>
      </c>
      <c r="K492" s="78" t="n">
        <f aca="false">IF($B492&gt;Input!$C$31,0,(-1)*($E492+$H492+$I492)*(Input!$C$9/100))</f>
        <v>0</v>
      </c>
      <c r="L492" s="78" t="n">
        <f aca="false">IF($B492&lt;Input!$C$25,($E492+$F492+$G492+$H492+$I492+$J492+$K492),0)</f>
        <v>-3085.71538113778</v>
      </c>
    </row>
    <row r="493" customFormat="false" ht="12.8" hidden="false" customHeight="false" outlineLevel="0" collapsed="false">
      <c r="A493" s="76" t="n">
        <v>489</v>
      </c>
      <c r="B493" s="77" t="n">
        <f aca="false">EOMONTH(Input!$C$7,A493)</f>
        <v>57800</v>
      </c>
      <c r="C493" s="76" t="n">
        <f aca="false">DATEDIF(Input!$C$23,$B493,"Y")</f>
        <v>80</v>
      </c>
      <c r="E493" s="78" t="n">
        <f aca="false">IF($B493&gt;Input!$C$31,0,Input!$C$26*(1+Input!$C$28/100)^(DATEDIF(Input!$C$7,$B493,"Y")))</f>
        <v>0</v>
      </c>
      <c r="F493" s="78" t="n">
        <f aca="false">-1*($E493*(Input!$C$10/100))</f>
        <v>-0</v>
      </c>
      <c r="G493" s="78" t="n">
        <f aca="false">-1*($E493*(Input!$C$11/100))</f>
        <v>-0</v>
      </c>
      <c r="H493" s="78" t="n">
        <f aca="false">IF($B493&lt;Input!$C$25,((Input!$C$29*(1+Input!$C$13/100)^(DATEDIF(Input!$C$7,$B493,"Y")))),0)</f>
        <v>-3085.71538113778</v>
      </c>
      <c r="I493" s="78" t="n">
        <f aca="false">IF($B493&gt;Input!$C$31,0,IF($E493*(Input!$C$35/100)&gt;(Input!$C$12/12),-1*(Input!$C$12/12),-1*$E493*(Input!$C$35/100)))</f>
        <v>0</v>
      </c>
      <c r="J493" s="78" t="n">
        <f aca="false">IF($B493&gt;Input!$C$31,0,(-1)*($E493+$H493+$I493)*(Input!$C$8/100))</f>
        <v>0</v>
      </c>
      <c r="K493" s="78" t="n">
        <f aca="false">IF($B493&gt;Input!$C$31,0,(-1)*($E493+$H493+$I493)*(Input!$C$9/100))</f>
        <v>0</v>
      </c>
      <c r="L493" s="78" t="n">
        <f aca="false">IF($B493&lt;Input!$C$25,($E493+$F493+$G493+$H493+$I493+$J493+$K493),0)</f>
        <v>-3085.71538113778</v>
      </c>
    </row>
    <row r="494" customFormat="false" ht="12.8" hidden="false" customHeight="false" outlineLevel="0" collapsed="false">
      <c r="A494" s="76" t="n">
        <v>490</v>
      </c>
      <c r="B494" s="77" t="n">
        <f aca="false">EOMONTH(Input!$C$7,A494)</f>
        <v>57830</v>
      </c>
      <c r="C494" s="76" t="n">
        <f aca="false">DATEDIF(Input!$C$23,$B494,"Y")</f>
        <v>80</v>
      </c>
      <c r="E494" s="78" t="n">
        <f aca="false">IF($B494&gt;Input!$C$31,0,Input!$C$26*(1+Input!$C$28/100)^(DATEDIF(Input!$C$7,$B494,"Y")))</f>
        <v>0</v>
      </c>
      <c r="F494" s="78" t="n">
        <f aca="false">-1*($E494*(Input!$C$10/100))</f>
        <v>-0</v>
      </c>
      <c r="G494" s="78" t="n">
        <f aca="false">-1*($E494*(Input!$C$11/100))</f>
        <v>-0</v>
      </c>
      <c r="H494" s="78" t="n">
        <f aca="false">IF($B494&lt;Input!$C$25,((Input!$C$29*(1+Input!$C$13/100)^(DATEDIF(Input!$C$7,$B494,"Y")))),0)</f>
        <v>-3085.71538113778</v>
      </c>
      <c r="I494" s="78" t="n">
        <f aca="false">IF($B494&gt;Input!$C$31,0,IF($E494*(Input!$C$35/100)&gt;(Input!$C$12/12),-1*(Input!$C$12/12),-1*$E494*(Input!$C$35/100)))</f>
        <v>0</v>
      </c>
      <c r="J494" s="78" t="n">
        <f aca="false">IF($B494&gt;Input!$C$31,0,(-1)*($E494+$H494+$I494)*(Input!$C$8/100))</f>
        <v>0</v>
      </c>
      <c r="K494" s="78" t="n">
        <f aca="false">IF($B494&gt;Input!$C$31,0,(-1)*($E494+$H494+$I494)*(Input!$C$9/100))</f>
        <v>0</v>
      </c>
      <c r="L494" s="78" t="n">
        <f aca="false">IF($B494&lt;Input!$C$25,($E494+$F494+$G494+$H494+$I494+$J494+$K494),0)</f>
        <v>-3085.71538113778</v>
      </c>
    </row>
    <row r="495" customFormat="false" ht="12.8" hidden="false" customHeight="false" outlineLevel="0" collapsed="false">
      <c r="A495" s="76" t="n">
        <v>491</v>
      </c>
      <c r="B495" s="77" t="n">
        <f aca="false">EOMONTH(Input!$C$7,A495)</f>
        <v>57861</v>
      </c>
      <c r="C495" s="76" t="n">
        <f aca="false">DATEDIF(Input!$C$23,$B495,"Y")</f>
        <v>81</v>
      </c>
      <c r="E495" s="78" t="n">
        <f aca="false">IF($B495&gt;Input!$C$31,0,Input!$C$26*(1+Input!$C$28/100)^(DATEDIF(Input!$C$7,$B495,"Y")))</f>
        <v>0</v>
      </c>
      <c r="F495" s="78" t="n">
        <f aca="false">-1*($E495*(Input!$C$10/100))</f>
        <v>-0</v>
      </c>
      <c r="G495" s="78" t="n">
        <f aca="false">-1*($E495*(Input!$C$11/100))</f>
        <v>-0</v>
      </c>
      <c r="H495" s="78" t="n">
        <f aca="false">IF($B495&lt;Input!$C$25,((Input!$C$29*(1+Input!$C$13/100)^(DATEDIF(Input!$C$7,$B495,"Y")))),0)</f>
        <v>-3085.71538113778</v>
      </c>
      <c r="I495" s="78" t="n">
        <f aca="false">IF($B495&gt;Input!$C$31,0,IF($E495*(Input!$C$35/100)&gt;(Input!$C$12/12),-1*(Input!$C$12/12),-1*$E495*(Input!$C$35/100)))</f>
        <v>0</v>
      </c>
      <c r="J495" s="78" t="n">
        <f aca="false">IF($B495&gt;Input!$C$31,0,(-1)*($E495+$H495+$I495)*(Input!$C$8/100))</f>
        <v>0</v>
      </c>
      <c r="K495" s="78" t="n">
        <f aca="false">IF($B495&gt;Input!$C$31,0,(-1)*($E495+$H495+$I495)*(Input!$C$9/100))</f>
        <v>0</v>
      </c>
      <c r="L495" s="78" t="n">
        <f aca="false">IF($B495&lt;Input!$C$25,($E495+$F495+$G495+$H495+$I495+$J495+$K495),0)</f>
        <v>-3085.71538113778</v>
      </c>
    </row>
    <row r="496" customFormat="false" ht="12.8" hidden="false" customHeight="false" outlineLevel="0" collapsed="false">
      <c r="A496" s="76" t="n">
        <v>492</v>
      </c>
      <c r="B496" s="77" t="n">
        <f aca="false">EOMONTH(Input!$C$7,A496)</f>
        <v>57891</v>
      </c>
      <c r="C496" s="76" t="n">
        <f aca="false">DATEDIF(Input!$C$23,$B496,"Y")</f>
        <v>81</v>
      </c>
      <c r="E496" s="78" t="n">
        <f aca="false">IF($B496&gt;Input!$C$31,0,Input!$C$26*(1+Input!$C$28/100)^(DATEDIF(Input!$C$7,$B496,"Y")))</f>
        <v>0</v>
      </c>
      <c r="F496" s="78" t="n">
        <f aca="false">-1*($E496*(Input!$C$10/100))</f>
        <v>-0</v>
      </c>
      <c r="G496" s="78" t="n">
        <f aca="false">-1*($E496*(Input!$C$11/100))</f>
        <v>-0</v>
      </c>
      <c r="H496" s="78" t="n">
        <f aca="false">IF($B496&lt;Input!$C$25,((Input!$C$29*(1+Input!$C$13/100)^(DATEDIF(Input!$C$7,$B496,"Y")))),0)</f>
        <v>-3270.85830400604</v>
      </c>
      <c r="I496" s="78" t="n">
        <f aca="false">IF($B496&gt;Input!$C$31,0,IF($E496*(Input!$C$35/100)&gt;(Input!$C$12/12),-1*(Input!$C$12/12),-1*$E496*(Input!$C$35/100)))</f>
        <v>0</v>
      </c>
      <c r="J496" s="78" t="n">
        <f aca="false">IF($B496&gt;Input!$C$31,0,(-1)*($E496+$H496+$I496)*(Input!$C$8/100))</f>
        <v>0</v>
      </c>
      <c r="K496" s="78" t="n">
        <f aca="false">IF($B496&gt;Input!$C$31,0,(-1)*($E496+$H496+$I496)*(Input!$C$9/100))</f>
        <v>0</v>
      </c>
      <c r="L496" s="78" t="n">
        <f aca="false">IF($B496&lt;Input!$C$25,($E496+$F496+$G496+$H496+$I496+$J496+$K496),0)</f>
        <v>-3270.85830400604</v>
      </c>
    </row>
    <row r="497" customFormat="false" ht="12.8" hidden="false" customHeight="false" outlineLevel="0" collapsed="false">
      <c r="A497" s="76" t="n">
        <v>493</v>
      </c>
      <c r="B497" s="77" t="n">
        <f aca="false">EOMONTH(Input!$C$7,A497)</f>
        <v>57922</v>
      </c>
      <c r="C497" s="76" t="n">
        <f aca="false">DATEDIF(Input!$C$23,$B497,"Y")</f>
        <v>81</v>
      </c>
      <c r="E497" s="78" t="n">
        <f aca="false">IF($B497&gt;Input!$C$31,0,Input!$C$26*(1+Input!$C$28/100)^(DATEDIF(Input!$C$7,$B497,"Y")))</f>
        <v>0</v>
      </c>
      <c r="F497" s="78" t="n">
        <f aca="false">-1*($E497*(Input!$C$10/100))</f>
        <v>-0</v>
      </c>
      <c r="G497" s="78" t="n">
        <f aca="false">-1*($E497*(Input!$C$11/100))</f>
        <v>-0</v>
      </c>
      <c r="H497" s="78" t="n">
        <f aca="false">IF($B497&lt;Input!$C$25,((Input!$C$29*(1+Input!$C$13/100)^(DATEDIF(Input!$C$7,$B497,"Y")))),0)</f>
        <v>-3270.85830400604</v>
      </c>
      <c r="I497" s="78" t="n">
        <f aca="false">IF($B497&gt;Input!$C$31,0,IF($E497*(Input!$C$35/100)&gt;(Input!$C$12/12),-1*(Input!$C$12/12),-1*$E497*(Input!$C$35/100)))</f>
        <v>0</v>
      </c>
      <c r="J497" s="78" t="n">
        <f aca="false">IF($B497&gt;Input!$C$31,0,(-1)*($E497+$H497+$I497)*(Input!$C$8/100))</f>
        <v>0</v>
      </c>
      <c r="K497" s="78" t="n">
        <f aca="false">IF($B497&gt;Input!$C$31,0,(-1)*($E497+$H497+$I497)*(Input!$C$9/100))</f>
        <v>0</v>
      </c>
      <c r="L497" s="78" t="n">
        <f aca="false">IF($B497&lt;Input!$C$25,($E497+$F497+$G497+$H497+$I497+$J497+$K497),0)</f>
        <v>-3270.85830400604</v>
      </c>
    </row>
    <row r="498" customFormat="false" ht="12.8" hidden="false" customHeight="false" outlineLevel="0" collapsed="false">
      <c r="A498" s="76" t="n">
        <v>494</v>
      </c>
      <c r="B498" s="77" t="n">
        <f aca="false">EOMONTH(Input!$C$7,A498)</f>
        <v>57953</v>
      </c>
      <c r="C498" s="76" t="n">
        <f aca="false">DATEDIF(Input!$C$23,$B498,"Y")</f>
        <v>81</v>
      </c>
      <c r="E498" s="78" t="n">
        <f aca="false">IF($B498&gt;Input!$C$31,0,Input!$C$26*(1+Input!$C$28/100)^(DATEDIF(Input!$C$7,$B498,"Y")))</f>
        <v>0</v>
      </c>
      <c r="F498" s="78" t="n">
        <f aca="false">-1*($E498*(Input!$C$10/100))</f>
        <v>-0</v>
      </c>
      <c r="G498" s="78" t="n">
        <f aca="false">-1*($E498*(Input!$C$11/100))</f>
        <v>-0</v>
      </c>
      <c r="H498" s="78" t="n">
        <f aca="false">IF($B498&lt;Input!$C$25,((Input!$C$29*(1+Input!$C$13/100)^(DATEDIF(Input!$C$7,$B498,"Y")))),0)</f>
        <v>-3270.85830400604</v>
      </c>
      <c r="I498" s="78" t="n">
        <f aca="false">IF($B498&gt;Input!$C$31,0,IF($E498*(Input!$C$35/100)&gt;(Input!$C$12/12),-1*(Input!$C$12/12),-1*$E498*(Input!$C$35/100)))</f>
        <v>0</v>
      </c>
      <c r="J498" s="78" t="n">
        <f aca="false">IF($B498&gt;Input!$C$31,0,(-1)*($E498+$H498+$I498)*(Input!$C$8/100))</f>
        <v>0</v>
      </c>
      <c r="K498" s="78" t="n">
        <f aca="false">IF($B498&gt;Input!$C$31,0,(-1)*($E498+$H498+$I498)*(Input!$C$9/100))</f>
        <v>0</v>
      </c>
      <c r="L498" s="78" t="n">
        <f aca="false">IF($B498&lt;Input!$C$25,($E498+$F498+$G498+$H498+$I498+$J498+$K498),0)</f>
        <v>-3270.85830400604</v>
      </c>
    </row>
    <row r="499" customFormat="false" ht="12.8" hidden="false" customHeight="false" outlineLevel="0" collapsed="false">
      <c r="A499" s="76" t="n">
        <v>495</v>
      </c>
      <c r="B499" s="77" t="n">
        <f aca="false">EOMONTH(Input!$C$7,A499)</f>
        <v>57983</v>
      </c>
      <c r="C499" s="76" t="n">
        <f aca="false">DATEDIF(Input!$C$23,$B499,"Y")</f>
        <v>81</v>
      </c>
      <c r="E499" s="78" t="n">
        <f aca="false">IF($B499&gt;Input!$C$31,0,Input!$C$26*(1+Input!$C$28/100)^(DATEDIF(Input!$C$7,$B499,"Y")))</f>
        <v>0</v>
      </c>
      <c r="F499" s="78" t="n">
        <f aca="false">-1*($E499*(Input!$C$10/100))</f>
        <v>-0</v>
      </c>
      <c r="G499" s="78" t="n">
        <f aca="false">-1*($E499*(Input!$C$11/100))</f>
        <v>-0</v>
      </c>
      <c r="H499" s="78" t="n">
        <f aca="false">IF($B499&lt;Input!$C$25,((Input!$C$29*(1+Input!$C$13/100)^(DATEDIF(Input!$C$7,$B499,"Y")))),0)</f>
        <v>-3270.85830400604</v>
      </c>
      <c r="I499" s="78" t="n">
        <f aca="false">IF($B499&gt;Input!$C$31,0,IF($E499*(Input!$C$35/100)&gt;(Input!$C$12/12),-1*(Input!$C$12/12),-1*$E499*(Input!$C$35/100)))</f>
        <v>0</v>
      </c>
      <c r="J499" s="78" t="n">
        <f aca="false">IF($B499&gt;Input!$C$31,0,(-1)*($E499+$H499+$I499)*(Input!$C$8/100))</f>
        <v>0</v>
      </c>
      <c r="K499" s="78" t="n">
        <f aca="false">IF($B499&gt;Input!$C$31,0,(-1)*($E499+$H499+$I499)*(Input!$C$9/100))</f>
        <v>0</v>
      </c>
      <c r="L499" s="78" t="n">
        <f aca="false">IF($B499&lt;Input!$C$25,($E499+$F499+$G499+$H499+$I499+$J499+$K499),0)</f>
        <v>-3270.85830400604</v>
      </c>
    </row>
    <row r="500" customFormat="false" ht="12.8" hidden="false" customHeight="false" outlineLevel="0" collapsed="false">
      <c r="A500" s="76" t="n">
        <v>496</v>
      </c>
      <c r="B500" s="77" t="n">
        <f aca="false">EOMONTH(Input!$C$7,A500)</f>
        <v>58014</v>
      </c>
      <c r="C500" s="76" t="n">
        <f aca="false">DATEDIF(Input!$C$23,$B500,"Y")</f>
        <v>81</v>
      </c>
      <c r="E500" s="78" t="n">
        <f aca="false">IF($B500&gt;Input!$C$31,0,Input!$C$26*(1+Input!$C$28/100)^(DATEDIF(Input!$C$7,$B500,"Y")))</f>
        <v>0</v>
      </c>
      <c r="F500" s="78" t="n">
        <f aca="false">-1*($E500*(Input!$C$10/100))</f>
        <v>-0</v>
      </c>
      <c r="G500" s="78" t="n">
        <f aca="false">-1*($E500*(Input!$C$11/100))</f>
        <v>-0</v>
      </c>
      <c r="H500" s="78" t="n">
        <f aca="false">IF($B500&lt;Input!$C$25,((Input!$C$29*(1+Input!$C$13/100)^(DATEDIF(Input!$C$7,$B500,"Y")))),0)</f>
        <v>-3270.85830400604</v>
      </c>
      <c r="I500" s="78" t="n">
        <f aca="false">IF($B500&gt;Input!$C$31,0,IF($E500*(Input!$C$35/100)&gt;(Input!$C$12/12),-1*(Input!$C$12/12),-1*$E500*(Input!$C$35/100)))</f>
        <v>0</v>
      </c>
      <c r="J500" s="78" t="n">
        <f aca="false">IF($B500&gt;Input!$C$31,0,(-1)*($E500+$H500+$I500)*(Input!$C$8/100))</f>
        <v>0</v>
      </c>
      <c r="K500" s="78" t="n">
        <f aca="false">IF($B500&gt;Input!$C$31,0,(-1)*($E500+$H500+$I500)*(Input!$C$9/100))</f>
        <v>0</v>
      </c>
      <c r="L500" s="78" t="n">
        <f aca="false">IF($B500&lt;Input!$C$25,($E500+$F500+$G500+$H500+$I500+$J500+$K500),0)</f>
        <v>-3270.85830400604</v>
      </c>
    </row>
    <row r="501" customFormat="false" ht="12.8" hidden="false" customHeight="false" outlineLevel="0" collapsed="false">
      <c r="A501" s="76" t="n">
        <v>497</v>
      </c>
      <c r="B501" s="77" t="n">
        <f aca="false">EOMONTH(Input!$C$7,A501)</f>
        <v>58044</v>
      </c>
      <c r="C501" s="76" t="n">
        <f aca="false">DATEDIF(Input!$C$23,$B501,"Y")</f>
        <v>81</v>
      </c>
      <c r="E501" s="78" t="n">
        <f aca="false">IF($B501&gt;Input!$C$31,0,Input!$C$26*(1+Input!$C$28/100)^(DATEDIF(Input!$C$7,$B501,"Y")))</f>
        <v>0</v>
      </c>
      <c r="F501" s="78" t="n">
        <f aca="false">-1*($E501*(Input!$C$10/100))</f>
        <v>-0</v>
      </c>
      <c r="G501" s="78" t="n">
        <f aca="false">-1*($E501*(Input!$C$11/100))</f>
        <v>-0</v>
      </c>
      <c r="H501" s="78" t="n">
        <f aca="false">IF($B501&lt;Input!$C$25,((Input!$C$29*(1+Input!$C$13/100)^(DATEDIF(Input!$C$7,$B501,"Y")))),0)</f>
        <v>-3270.85830400604</v>
      </c>
      <c r="I501" s="78" t="n">
        <f aca="false">IF($B501&gt;Input!$C$31,0,IF($E501*(Input!$C$35/100)&gt;(Input!$C$12/12),-1*(Input!$C$12/12),-1*$E501*(Input!$C$35/100)))</f>
        <v>0</v>
      </c>
      <c r="J501" s="78" t="n">
        <f aca="false">IF($B501&gt;Input!$C$31,0,(-1)*($E501+$H501+$I501)*(Input!$C$8/100))</f>
        <v>0</v>
      </c>
      <c r="K501" s="78" t="n">
        <f aca="false">IF($B501&gt;Input!$C$31,0,(-1)*($E501+$H501+$I501)*(Input!$C$9/100))</f>
        <v>0</v>
      </c>
      <c r="L501" s="78" t="n">
        <f aca="false">IF($B501&lt;Input!$C$25,($E501+$F501+$G501+$H501+$I501+$J501+$K501),0)</f>
        <v>-3270.85830400604</v>
      </c>
    </row>
    <row r="502" customFormat="false" ht="12.8" hidden="false" customHeight="false" outlineLevel="0" collapsed="false">
      <c r="A502" s="76" t="n">
        <v>498</v>
      </c>
      <c r="B502" s="77" t="n">
        <f aca="false">EOMONTH(Input!$C$7,A502)</f>
        <v>58075</v>
      </c>
      <c r="C502" s="76" t="n">
        <f aca="false">DATEDIF(Input!$C$23,$B502,"Y")</f>
        <v>81</v>
      </c>
      <c r="E502" s="78" t="n">
        <f aca="false">IF($B502&gt;Input!$C$31,0,Input!$C$26*(1+Input!$C$28/100)^(DATEDIF(Input!$C$7,$B502,"Y")))</f>
        <v>0</v>
      </c>
      <c r="F502" s="78" t="n">
        <f aca="false">-1*($E502*(Input!$C$10/100))</f>
        <v>-0</v>
      </c>
      <c r="G502" s="78" t="n">
        <f aca="false">-1*($E502*(Input!$C$11/100))</f>
        <v>-0</v>
      </c>
      <c r="H502" s="78" t="n">
        <f aca="false">IF($B502&lt;Input!$C$25,((Input!$C$29*(1+Input!$C$13/100)^(DATEDIF(Input!$C$7,$B502,"Y")))),0)</f>
        <v>-3270.85830400604</v>
      </c>
      <c r="I502" s="78" t="n">
        <f aca="false">IF($B502&gt;Input!$C$31,0,IF($E502*(Input!$C$35/100)&gt;(Input!$C$12/12),-1*(Input!$C$12/12),-1*$E502*(Input!$C$35/100)))</f>
        <v>0</v>
      </c>
      <c r="J502" s="78" t="n">
        <f aca="false">IF($B502&gt;Input!$C$31,0,(-1)*($E502+$H502+$I502)*(Input!$C$8/100))</f>
        <v>0</v>
      </c>
      <c r="K502" s="78" t="n">
        <f aca="false">IF($B502&gt;Input!$C$31,0,(-1)*($E502+$H502+$I502)*(Input!$C$9/100))</f>
        <v>0</v>
      </c>
      <c r="L502" s="78" t="n">
        <f aca="false">IF($B502&lt;Input!$C$25,($E502+$F502+$G502+$H502+$I502+$J502+$K502),0)</f>
        <v>-3270.85830400604</v>
      </c>
    </row>
    <row r="503" customFormat="false" ht="12.8" hidden="false" customHeight="false" outlineLevel="0" collapsed="false">
      <c r="A503" s="76" t="n">
        <v>499</v>
      </c>
      <c r="B503" s="77" t="n">
        <f aca="false">EOMONTH(Input!$C$7,A503)</f>
        <v>58106</v>
      </c>
      <c r="C503" s="76" t="n">
        <f aca="false">DATEDIF(Input!$C$23,$B503,"Y")</f>
        <v>81</v>
      </c>
      <c r="E503" s="78" t="n">
        <f aca="false">IF($B503&gt;Input!$C$31,0,Input!$C$26*(1+Input!$C$28/100)^(DATEDIF(Input!$C$7,$B503,"Y")))</f>
        <v>0</v>
      </c>
      <c r="F503" s="78" t="n">
        <f aca="false">-1*($E503*(Input!$C$10/100))</f>
        <v>-0</v>
      </c>
      <c r="G503" s="78" t="n">
        <f aca="false">-1*($E503*(Input!$C$11/100))</f>
        <v>-0</v>
      </c>
      <c r="H503" s="78" t="n">
        <f aca="false">IF($B503&lt;Input!$C$25,((Input!$C$29*(1+Input!$C$13/100)^(DATEDIF(Input!$C$7,$B503,"Y")))),0)</f>
        <v>-3270.85830400604</v>
      </c>
      <c r="I503" s="78" t="n">
        <f aca="false">IF($B503&gt;Input!$C$31,0,IF($E503*(Input!$C$35/100)&gt;(Input!$C$12/12),-1*(Input!$C$12/12),-1*$E503*(Input!$C$35/100)))</f>
        <v>0</v>
      </c>
      <c r="J503" s="78" t="n">
        <f aca="false">IF($B503&gt;Input!$C$31,0,(-1)*($E503+$H503+$I503)*(Input!$C$8/100))</f>
        <v>0</v>
      </c>
      <c r="K503" s="78" t="n">
        <f aca="false">IF($B503&gt;Input!$C$31,0,(-1)*($E503+$H503+$I503)*(Input!$C$9/100))</f>
        <v>0</v>
      </c>
      <c r="L503" s="78" t="n">
        <f aca="false">IF($B503&lt;Input!$C$25,($E503+$F503+$G503+$H503+$I503+$J503+$K503),0)</f>
        <v>-3270.85830400604</v>
      </c>
    </row>
    <row r="504" customFormat="false" ht="12.8" hidden="false" customHeight="false" outlineLevel="0" collapsed="false">
      <c r="A504" s="76" t="n">
        <v>500</v>
      </c>
      <c r="B504" s="77" t="n">
        <f aca="false">EOMONTH(Input!$C$7,A504)</f>
        <v>58134</v>
      </c>
      <c r="C504" s="76" t="n">
        <f aca="false">DATEDIF(Input!$C$23,$B504,"Y")</f>
        <v>81</v>
      </c>
      <c r="E504" s="78" t="n">
        <f aca="false">IF($B504&gt;Input!$C$31,0,Input!$C$26*(1+Input!$C$28/100)^(DATEDIF(Input!$C$7,$B504,"Y")))</f>
        <v>0</v>
      </c>
      <c r="F504" s="78" t="n">
        <f aca="false">-1*($E504*(Input!$C$10/100))</f>
        <v>-0</v>
      </c>
      <c r="G504" s="78" t="n">
        <f aca="false">-1*($E504*(Input!$C$11/100))</f>
        <v>-0</v>
      </c>
      <c r="H504" s="78" t="n">
        <f aca="false">IF($B504&lt;Input!$C$25,((Input!$C$29*(1+Input!$C$13/100)^(DATEDIF(Input!$C$7,$B504,"Y")))),0)</f>
        <v>-3270.85830400604</v>
      </c>
      <c r="I504" s="78" t="n">
        <f aca="false">IF($B504&gt;Input!$C$31,0,IF($E504*(Input!$C$35/100)&gt;(Input!$C$12/12),-1*(Input!$C$12/12),-1*$E504*(Input!$C$35/100)))</f>
        <v>0</v>
      </c>
      <c r="J504" s="78" t="n">
        <f aca="false">IF($B504&gt;Input!$C$31,0,(-1)*($E504+$H504+$I504)*(Input!$C$8/100))</f>
        <v>0</v>
      </c>
      <c r="K504" s="78" t="n">
        <f aca="false">IF($B504&gt;Input!$C$31,0,(-1)*($E504+$H504+$I504)*(Input!$C$9/100))</f>
        <v>0</v>
      </c>
      <c r="L504" s="78" t="n">
        <f aca="false">IF($B504&lt;Input!$C$25,($E504+$F504+$G504+$H504+$I504+$J504+$K504),0)</f>
        <v>-3270.85830400604</v>
      </c>
    </row>
    <row r="505" customFormat="false" ht="12.8" hidden="false" customHeight="false" outlineLevel="0" collapsed="false">
      <c r="A505" s="76" t="n">
        <v>501</v>
      </c>
      <c r="B505" s="77" t="n">
        <f aca="false">EOMONTH(Input!$C$7,A505)</f>
        <v>58165</v>
      </c>
      <c r="C505" s="76" t="n">
        <f aca="false">DATEDIF(Input!$C$23,$B505,"Y")</f>
        <v>81</v>
      </c>
      <c r="E505" s="78" t="n">
        <f aca="false">IF($B505&gt;Input!$C$31,0,Input!$C$26*(1+Input!$C$28/100)^(DATEDIF(Input!$C$7,$B505,"Y")))</f>
        <v>0</v>
      </c>
      <c r="F505" s="78" t="n">
        <f aca="false">-1*($E505*(Input!$C$10/100))</f>
        <v>-0</v>
      </c>
      <c r="G505" s="78" t="n">
        <f aca="false">-1*($E505*(Input!$C$11/100))</f>
        <v>-0</v>
      </c>
      <c r="H505" s="78" t="n">
        <f aca="false">IF($B505&lt;Input!$C$25,((Input!$C$29*(1+Input!$C$13/100)^(DATEDIF(Input!$C$7,$B505,"Y")))),0)</f>
        <v>-3270.85830400604</v>
      </c>
      <c r="I505" s="78" t="n">
        <f aca="false">IF($B505&gt;Input!$C$31,0,IF($E505*(Input!$C$35/100)&gt;(Input!$C$12/12),-1*(Input!$C$12/12),-1*$E505*(Input!$C$35/100)))</f>
        <v>0</v>
      </c>
      <c r="J505" s="78" t="n">
        <f aca="false">IF($B505&gt;Input!$C$31,0,(-1)*($E505+$H505+$I505)*(Input!$C$8/100))</f>
        <v>0</v>
      </c>
      <c r="K505" s="78" t="n">
        <f aca="false">IF($B505&gt;Input!$C$31,0,(-1)*($E505+$H505+$I505)*(Input!$C$9/100))</f>
        <v>0</v>
      </c>
      <c r="L505" s="78" t="n">
        <f aca="false">IF($B505&lt;Input!$C$25,($E505+$F505+$G505+$H505+$I505+$J505+$K505),0)</f>
        <v>-3270.85830400604</v>
      </c>
    </row>
    <row r="506" customFormat="false" ht="12.8" hidden="false" customHeight="false" outlineLevel="0" collapsed="false">
      <c r="A506" s="76" t="n">
        <v>502</v>
      </c>
      <c r="B506" s="77" t="n">
        <f aca="false">EOMONTH(Input!$C$7,A506)</f>
        <v>58195</v>
      </c>
      <c r="C506" s="76" t="n">
        <f aca="false">DATEDIF(Input!$C$23,$B506,"Y")</f>
        <v>81</v>
      </c>
      <c r="E506" s="78" t="n">
        <f aca="false">IF($B506&gt;Input!$C$31,0,Input!$C$26*(1+Input!$C$28/100)^(DATEDIF(Input!$C$7,$B506,"Y")))</f>
        <v>0</v>
      </c>
      <c r="F506" s="78" t="n">
        <f aca="false">-1*($E506*(Input!$C$10/100))</f>
        <v>-0</v>
      </c>
      <c r="G506" s="78" t="n">
        <f aca="false">-1*($E506*(Input!$C$11/100))</f>
        <v>-0</v>
      </c>
      <c r="H506" s="78" t="n">
        <f aca="false">IF($B506&lt;Input!$C$25,((Input!$C$29*(1+Input!$C$13/100)^(DATEDIF(Input!$C$7,$B506,"Y")))),0)</f>
        <v>-3270.85830400604</v>
      </c>
      <c r="I506" s="78" t="n">
        <f aca="false">IF($B506&gt;Input!$C$31,0,IF($E506*(Input!$C$35/100)&gt;(Input!$C$12/12),-1*(Input!$C$12/12),-1*$E506*(Input!$C$35/100)))</f>
        <v>0</v>
      </c>
      <c r="J506" s="78" t="n">
        <f aca="false">IF($B506&gt;Input!$C$31,0,(-1)*($E506+$H506+$I506)*(Input!$C$8/100))</f>
        <v>0</v>
      </c>
      <c r="K506" s="78" t="n">
        <f aca="false">IF($B506&gt;Input!$C$31,0,(-1)*($E506+$H506+$I506)*(Input!$C$9/100))</f>
        <v>0</v>
      </c>
      <c r="L506" s="78" t="n">
        <f aca="false">IF($B506&lt;Input!$C$25,($E506+$F506+$G506+$H506+$I506+$J506+$K506),0)</f>
        <v>-3270.85830400604</v>
      </c>
    </row>
    <row r="507" customFormat="false" ht="12.8" hidden="false" customHeight="false" outlineLevel="0" collapsed="false">
      <c r="A507" s="76" t="n">
        <v>503</v>
      </c>
      <c r="B507" s="77" t="n">
        <f aca="false">EOMONTH(Input!$C$7,A507)</f>
        <v>58226</v>
      </c>
      <c r="C507" s="76" t="n">
        <f aca="false">DATEDIF(Input!$C$23,$B507,"Y")</f>
        <v>82</v>
      </c>
      <c r="E507" s="78" t="n">
        <f aca="false">IF($B507&gt;Input!$C$31,0,Input!$C$26*(1+Input!$C$28/100)^(DATEDIF(Input!$C$7,$B507,"Y")))</f>
        <v>0</v>
      </c>
      <c r="F507" s="78" t="n">
        <f aca="false">-1*($E507*(Input!$C$10/100))</f>
        <v>-0</v>
      </c>
      <c r="G507" s="78" t="n">
        <f aca="false">-1*($E507*(Input!$C$11/100))</f>
        <v>-0</v>
      </c>
      <c r="H507" s="78" t="n">
        <f aca="false">IF($B507&lt;Input!$C$25,((Input!$C$29*(1+Input!$C$13/100)^(DATEDIF(Input!$C$7,$B507,"Y")))),0)</f>
        <v>-3270.85830400604</v>
      </c>
      <c r="I507" s="78" t="n">
        <f aca="false">IF($B507&gt;Input!$C$31,0,IF($E507*(Input!$C$35/100)&gt;(Input!$C$12/12),-1*(Input!$C$12/12),-1*$E507*(Input!$C$35/100)))</f>
        <v>0</v>
      </c>
      <c r="J507" s="78" t="n">
        <f aca="false">IF($B507&gt;Input!$C$31,0,(-1)*($E507+$H507+$I507)*(Input!$C$8/100))</f>
        <v>0</v>
      </c>
      <c r="K507" s="78" t="n">
        <f aca="false">IF($B507&gt;Input!$C$31,0,(-1)*($E507+$H507+$I507)*(Input!$C$9/100))</f>
        <v>0</v>
      </c>
      <c r="L507" s="78" t="n">
        <f aca="false">IF($B507&lt;Input!$C$25,($E507+$F507+$G507+$H507+$I507+$J507+$K507),0)</f>
        <v>-3270.85830400604</v>
      </c>
    </row>
    <row r="508" customFormat="false" ht="12.8" hidden="false" customHeight="false" outlineLevel="0" collapsed="false">
      <c r="A508" s="76" t="n">
        <v>504</v>
      </c>
      <c r="B508" s="77" t="n">
        <f aca="false">EOMONTH(Input!$C$7,A508)</f>
        <v>58256</v>
      </c>
      <c r="C508" s="76" t="n">
        <f aca="false">DATEDIF(Input!$C$23,$B508,"Y")</f>
        <v>82</v>
      </c>
      <c r="E508" s="78" t="n">
        <f aca="false">IF($B508&gt;Input!$C$31,0,Input!$C$26*(1+Input!$C$28/100)^(DATEDIF(Input!$C$7,$B508,"Y")))</f>
        <v>0</v>
      </c>
      <c r="F508" s="78" t="n">
        <f aca="false">-1*($E508*(Input!$C$10/100))</f>
        <v>-0</v>
      </c>
      <c r="G508" s="78" t="n">
        <f aca="false">-1*($E508*(Input!$C$11/100))</f>
        <v>-0</v>
      </c>
      <c r="H508" s="78" t="n">
        <f aca="false">IF($B508&lt;Input!$C$25,((Input!$C$29*(1+Input!$C$13/100)^(DATEDIF(Input!$C$7,$B508,"Y")))),0)</f>
        <v>-3467.10980224641</v>
      </c>
      <c r="I508" s="78" t="n">
        <f aca="false">IF($B508&gt;Input!$C$31,0,IF($E508*(Input!$C$35/100)&gt;(Input!$C$12/12),-1*(Input!$C$12/12),-1*$E508*(Input!$C$35/100)))</f>
        <v>0</v>
      </c>
      <c r="J508" s="78" t="n">
        <f aca="false">IF($B508&gt;Input!$C$31,0,(-1)*($E508+$H508+$I508)*(Input!$C$8/100))</f>
        <v>0</v>
      </c>
      <c r="K508" s="78" t="n">
        <f aca="false">IF($B508&gt;Input!$C$31,0,(-1)*($E508+$H508+$I508)*(Input!$C$9/100))</f>
        <v>0</v>
      </c>
      <c r="L508" s="78" t="n">
        <f aca="false">IF($B508&lt;Input!$C$25,($E508+$F508+$G508+$H508+$I508+$J508+$K508),0)</f>
        <v>-3467.10980224641</v>
      </c>
    </row>
    <row r="509" customFormat="false" ht="12.8" hidden="false" customHeight="false" outlineLevel="0" collapsed="false">
      <c r="A509" s="76" t="n">
        <v>505</v>
      </c>
      <c r="B509" s="77" t="n">
        <f aca="false">EOMONTH(Input!$C$7,A509)</f>
        <v>58287</v>
      </c>
      <c r="C509" s="76" t="n">
        <f aca="false">DATEDIF(Input!$C$23,$B509,"Y")</f>
        <v>82</v>
      </c>
      <c r="E509" s="78" t="n">
        <f aca="false">IF($B509&gt;Input!$C$31,0,Input!$C$26*(1+Input!$C$28/100)^(DATEDIF(Input!$C$7,$B509,"Y")))</f>
        <v>0</v>
      </c>
      <c r="F509" s="78" t="n">
        <f aca="false">-1*($E509*(Input!$C$10/100))</f>
        <v>-0</v>
      </c>
      <c r="G509" s="78" t="n">
        <f aca="false">-1*($E509*(Input!$C$11/100))</f>
        <v>-0</v>
      </c>
      <c r="H509" s="78" t="n">
        <f aca="false">IF($B509&lt;Input!$C$25,((Input!$C$29*(1+Input!$C$13/100)^(DATEDIF(Input!$C$7,$B509,"Y")))),0)</f>
        <v>-3467.10980224641</v>
      </c>
      <c r="I509" s="78" t="n">
        <f aca="false">IF($B509&gt;Input!$C$31,0,IF($E509*(Input!$C$35/100)&gt;(Input!$C$12/12),-1*(Input!$C$12/12),-1*$E509*(Input!$C$35/100)))</f>
        <v>0</v>
      </c>
      <c r="J509" s="78" t="n">
        <f aca="false">IF($B509&gt;Input!$C$31,0,(-1)*($E509+$H509+$I509)*(Input!$C$8/100))</f>
        <v>0</v>
      </c>
      <c r="K509" s="78" t="n">
        <f aca="false">IF($B509&gt;Input!$C$31,0,(-1)*($E509+$H509+$I509)*(Input!$C$9/100))</f>
        <v>0</v>
      </c>
      <c r="L509" s="78" t="n">
        <f aca="false">IF($B509&lt;Input!$C$25,($E509+$F509+$G509+$H509+$I509+$J509+$K509),0)</f>
        <v>-3467.10980224641</v>
      </c>
    </row>
    <row r="510" customFormat="false" ht="12.8" hidden="false" customHeight="false" outlineLevel="0" collapsed="false">
      <c r="A510" s="76" t="n">
        <v>506</v>
      </c>
      <c r="B510" s="77" t="n">
        <f aca="false">EOMONTH(Input!$C$7,A510)</f>
        <v>58318</v>
      </c>
      <c r="C510" s="76" t="n">
        <f aca="false">DATEDIF(Input!$C$23,$B510,"Y")</f>
        <v>82</v>
      </c>
      <c r="E510" s="78" t="n">
        <f aca="false">IF($B510&gt;Input!$C$31,0,Input!$C$26*(1+Input!$C$28/100)^(DATEDIF(Input!$C$7,$B510,"Y")))</f>
        <v>0</v>
      </c>
      <c r="F510" s="78" t="n">
        <f aca="false">-1*($E510*(Input!$C$10/100))</f>
        <v>-0</v>
      </c>
      <c r="G510" s="78" t="n">
        <f aca="false">-1*($E510*(Input!$C$11/100))</f>
        <v>-0</v>
      </c>
      <c r="H510" s="78" t="n">
        <f aca="false">IF($B510&lt;Input!$C$25,((Input!$C$29*(1+Input!$C$13/100)^(DATEDIF(Input!$C$7,$B510,"Y")))),0)</f>
        <v>-3467.10980224641</v>
      </c>
      <c r="I510" s="78" t="n">
        <f aca="false">IF($B510&gt;Input!$C$31,0,IF($E510*(Input!$C$35/100)&gt;(Input!$C$12/12),-1*(Input!$C$12/12),-1*$E510*(Input!$C$35/100)))</f>
        <v>0</v>
      </c>
      <c r="J510" s="78" t="n">
        <f aca="false">IF($B510&gt;Input!$C$31,0,(-1)*($E510+$H510+$I510)*(Input!$C$8/100))</f>
        <v>0</v>
      </c>
      <c r="K510" s="78" t="n">
        <f aca="false">IF($B510&gt;Input!$C$31,0,(-1)*($E510+$H510+$I510)*(Input!$C$9/100))</f>
        <v>0</v>
      </c>
      <c r="L510" s="78" t="n">
        <f aca="false">IF($B510&lt;Input!$C$25,($E510+$F510+$G510+$H510+$I510+$J510+$K510),0)</f>
        <v>-3467.10980224641</v>
      </c>
    </row>
    <row r="511" customFormat="false" ht="12.8" hidden="false" customHeight="false" outlineLevel="0" collapsed="false">
      <c r="A511" s="76" t="n">
        <v>507</v>
      </c>
      <c r="B511" s="77" t="n">
        <f aca="false">EOMONTH(Input!$C$7,A511)</f>
        <v>58348</v>
      </c>
      <c r="C511" s="76" t="n">
        <f aca="false">DATEDIF(Input!$C$23,$B511,"Y")</f>
        <v>82</v>
      </c>
      <c r="E511" s="78" t="n">
        <f aca="false">IF($B511&gt;Input!$C$31,0,Input!$C$26*(1+Input!$C$28/100)^(DATEDIF(Input!$C$7,$B511,"Y")))</f>
        <v>0</v>
      </c>
      <c r="F511" s="78" t="n">
        <f aca="false">-1*($E511*(Input!$C$10/100))</f>
        <v>-0</v>
      </c>
      <c r="G511" s="78" t="n">
        <f aca="false">-1*($E511*(Input!$C$11/100))</f>
        <v>-0</v>
      </c>
      <c r="H511" s="78" t="n">
        <f aca="false">IF($B511&lt;Input!$C$25,((Input!$C$29*(1+Input!$C$13/100)^(DATEDIF(Input!$C$7,$B511,"Y")))),0)</f>
        <v>-3467.10980224641</v>
      </c>
      <c r="I511" s="78" t="n">
        <f aca="false">IF($B511&gt;Input!$C$31,0,IF($E511*(Input!$C$35/100)&gt;(Input!$C$12/12),-1*(Input!$C$12/12),-1*$E511*(Input!$C$35/100)))</f>
        <v>0</v>
      </c>
      <c r="J511" s="78" t="n">
        <f aca="false">IF($B511&gt;Input!$C$31,0,(-1)*($E511+$H511+$I511)*(Input!$C$8/100))</f>
        <v>0</v>
      </c>
      <c r="K511" s="78" t="n">
        <f aca="false">IF($B511&gt;Input!$C$31,0,(-1)*($E511+$H511+$I511)*(Input!$C$9/100))</f>
        <v>0</v>
      </c>
      <c r="L511" s="78" t="n">
        <f aca="false">IF($B511&lt;Input!$C$25,($E511+$F511+$G511+$H511+$I511+$J511+$K511),0)</f>
        <v>-3467.10980224641</v>
      </c>
    </row>
    <row r="512" customFormat="false" ht="12.8" hidden="false" customHeight="false" outlineLevel="0" collapsed="false">
      <c r="A512" s="76" t="n">
        <v>508</v>
      </c>
      <c r="B512" s="77" t="n">
        <f aca="false">EOMONTH(Input!$C$7,A512)</f>
        <v>58379</v>
      </c>
      <c r="C512" s="76" t="n">
        <f aca="false">DATEDIF(Input!$C$23,$B512,"Y")</f>
        <v>82</v>
      </c>
      <c r="E512" s="78" t="n">
        <f aca="false">IF($B512&gt;Input!$C$31,0,Input!$C$26*(1+Input!$C$28/100)^(DATEDIF(Input!$C$7,$B512,"Y")))</f>
        <v>0</v>
      </c>
      <c r="F512" s="78" t="n">
        <f aca="false">-1*($E512*(Input!$C$10/100))</f>
        <v>-0</v>
      </c>
      <c r="G512" s="78" t="n">
        <f aca="false">-1*($E512*(Input!$C$11/100))</f>
        <v>-0</v>
      </c>
      <c r="H512" s="78" t="n">
        <f aca="false">IF($B512&lt;Input!$C$25,((Input!$C$29*(1+Input!$C$13/100)^(DATEDIF(Input!$C$7,$B512,"Y")))),0)</f>
        <v>-3467.10980224641</v>
      </c>
      <c r="I512" s="78" t="n">
        <f aca="false">IF($B512&gt;Input!$C$31,0,IF($E512*(Input!$C$35/100)&gt;(Input!$C$12/12),-1*(Input!$C$12/12),-1*$E512*(Input!$C$35/100)))</f>
        <v>0</v>
      </c>
      <c r="J512" s="78" t="n">
        <f aca="false">IF($B512&gt;Input!$C$31,0,(-1)*($E512+$H512+$I512)*(Input!$C$8/100))</f>
        <v>0</v>
      </c>
      <c r="K512" s="78" t="n">
        <f aca="false">IF($B512&gt;Input!$C$31,0,(-1)*($E512+$H512+$I512)*(Input!$C$9/100))</f>
        <v>0</v>
      </c>
      <c r="L512" s="78" t="n">
        <f aca="false">IF($B512&lt;Input!$C$25,($E512+$F512+$G512+$H512+$I512+$J512+$K512),0)</f>
        <v>-3467.10980224641</v>
      </c>
    </row>
    <row r="513" customFormat="false" ht="12.8" hidden="false" customHeight="false" outlineLevel="0" collapsed="false">
      <c r="A513" s="76" t="n">
        <v>509</v>
      </c>
      <c r="B513" s="77" t="n">
        <f aca="false">EOMONTH(Input!$C$7,A513)</f>
        <v>58409</v>
      </c>
      <c r="C513" s="76" t="n">
        <f aca="false">DATEDIF(Input!$C$23,$B513,"Y")</f>
        <v>82</v>
      </c>
      <c r="E513" s="78" t="n">
        <f aca="false">IF($B513&gt;Input!$C$31,0,Input!$C$26*(1+Input!$C$28/100)^(DATEDIF(Input!$C$7,$B513,"Y")))</f>
        <v>0</v>
      </c>
      <c r="F513" s="78" t="n">
        <f aca="false">-1*($E513*(Input!$C$10/100))</f>
        <v>-0</v>
      </c>
      <c r="G513" s="78" t="n">
        <f aca="false">-1*($E513*(Input!$C$11/100))</f>
        <v>-0</v>
      </c>
      <c r="H513" s="78" t="n">
        <f aca="false">IF($B513&lt;Input!$C$25,((Input!$C$29*(1+Input!$C$13/100)^(DATEDIF(Input!$C$7,$B513,"Y")))),0)</f>
        <v>-3467.10980224641</v>
      </c>
      <c r="I513" s="78" t="n">
        <f aca="false">IF($B513&gt;Input!$C$31,0,IF($E513*(Input!$C$35/100)&gt;(Input!$C$12/12),-1*(Input!$C$12/12),-1*$E513*(Input!$C$35/100)))</f>
        <v>0</v>
      </c>
      <c r="J513" s="78" t="n">
        <f aca="false">IF($B513&gt;Input!$C$31,0,(-1)*($E513+$H513+$I513)*(Input!$C$8/100))</f>
        <v>0</v>
      </c>
      <c r="K513" s="78" t="n">
        <f aca="false">IF($B513&gt;Input!$C$31,0,(-1)*($E513+$H513+$I513)*(Input!$C$9/100))</f>
        <v>0</v>
      </c>
      <c r="L513" s="78" t="n">
        <f aca="false">IF($B513&lt;Input!$C$25,($E513+$F513+$G513+$H513+$I513+$J513+$K513),0)</f>
        <v>-3467.10980224641</v>
      </c>
    </row>
    <row r="514" customFormat="false" ht="12.8" hidden="false" customHeight="false" outlineLevel="0" collapsed="false">
      <c r="A514" s="76" t="n">
        <v>510</v>
      </c>
      <c r="B514" s="77" t="n">
        <f aca="false">EOMONTH(Input!$C$7,A514)</f>
        <v>58440</v>
      </c>
      <c r="C514" s="76" t="n">
        <f aca="false">DATEDIF(Input!$C$23,$B514,"Y")</f>
        <v>82</v>
      </c>
      <c r="E514" s="78" t="n">
        <f aca="false">IF($B514&gt;Input!$C$31,0,Input!$C$26*(1+Input!$C$28/100)^(DATEDIF(Input!$C$7,$B514,"Y")))</f>
        <v>0</v>
      </c>
      <c r="F514" s="78" t="n">
        <f aca="false">-1*($E514*(Input!$C$10/100))</f>
        <v>-0</v>
      </c>
      <c r="G514" s="78" t="n">
        <f aca="false">-1*($E514*(Input!$C$11/100))</f>
        <v>-0</v>
      </c>
      <c r="H514" s="78" t="n">
        <f aca="false">IF($B514&lt;Input!$C$25,((Input!$C$29*(1+Input!$C$13/100)^(DATEDIF(Input!$C$7,$B514,"Y")))),0)</f>
        <v>-3467.10980224641</v>
      </c>
      <c r="I514" s="78" t="n">
        <f aca="false">IF($B514&gt;Input!$C$31,0,IF($E514*(Input!$C$35/100)&gt;(Input!$C$12/12),-1*(Input!$C$12/12),-1*$E514*(Input!$C$35/100)))</f>
        <v>0</v>
      </c>
      <c r="J514" s="78" t="n">
        <f aca="false">IF($B514&gt;Input!$C$31,0,(-1)*($E514+$H514+$I514)*(Input!$C$8/100))</f>
        <v>0</v>
      </c>
      <c r="K514" s="78" t="n">
        <f aca="false">IF($B514&gt;Input!$C$31,0,(-1)*($E514+$H514+$I514)*(Input!$C$9/100))</f>
        <v>0</v>
      </c>
      <c r="L514" s="78" t="n">
        <f aca="false">IF($B514&lt;Input!$C$25,($E514+$F514+$G514+$H514+$I514+$J514+$K514),0)</f>
        <v>-3467.10980224641</v>
      </c>
    </row>
    <row r="515" customFormat="false" ht="12.8" hidden="false" customHeight="false" outlineLevel="0" collapsed="false">
      <c r="A515" s="76" t="n">
        <v>511</v>
      </c>
      <c r="B515" s="77" t="n">
        <f aca="false">EOMONTH(Input!$C$7,A515)</f>
        <v>58471</v>
      </c>
      <c r="C515" s="76" t="n">
        <f aca="false">DATEDIF(Input!$C$23,$B515,"Y")</f>
        <v>82</v>
      </c>
      <c r="E515" s="78" t="n">
        <f aca="false">IF($B515&gt;Input!$C$31,0,Input!$C$26*(1+Input!$C$28/100)^(DATEDIF(Input!$C$7,$B515,"Y")))</f>
        <v>0</v>
      </c>
      <c r="F515" s="78" t="n">
        <f aca="false">-1*($E515*(Input!$C$10/100))</f>
        <v>-0</v>
      </c>
      <c r="G515" s="78" t="n">
        <f aca="false">-1*($E515*(Input!$C$11/100))</f>
        <v>-0</v>
      </c>
      <c r="H515" s="78" t="n">
        <f aca="false">IF($B515&lt;Input!$C$25,((Input!$C$29*(1+Input!$C$13/100)^(DATEDIF(Input!$C$7,$B515,"Y")))),0)</f>
        <v>-3467.10980224641</v>
      </c>
      <c r="I515" s="78" t="n">
        <f aca="false">IF($B515&gt;Input!$C$31,0,IF($E515*(Input!$C$35/100)&gt;(Input!$C$12/12),-1*(Input!$C$12/12),-1*$E515*(Input!$C$35/100)))</f>
        <v>0</v>
      </c>
      <c r="J515" s="78" t="n">
        <f aca="false">IF($B515&gt;Input!$C$31,0,(-1)*($E515+$H515+$I515)*(Input!$C$8/100))</f>
        <v>0</v>
      </c>
      <c r="K515" s="78" t="n">
        <f aca="false">IF($B515&gt;Input!$C$31,0,(-1)*($E515+$H515+$I515)*(Input!$C$9/100))</f>
        <v>0</v>
      </c>
      <c r="L515" s="78" t="n">
        <f aca="false">IF($B515&lt;Input!$C$25,($E515+$F515+$G515+$H515+$I515+$J515+$K515),0)</f>
        <v>-3467.10980224641</v>
      </c>
    </row>
    <row r="516" customFormat="false" ht="12.8" hidden="false" customHeight="false" outlineLevel="0" collapsed="false">
      <c r="A516" s="76" t="n">
        <v>512</v>
      </c>
      <c r="B516" s="77" t="n">
        <f aca="false">EOMONTH(Input!$C$7,A516)</f>
        <v>58500</v>
      </c>
      <c r="C516" s="76" t="n">
        <f aca="false">DATEDIF(Input!$C$23,$B516,"Y")</f>
        <v>82</v>
      </c>
      <c r="E516" s="78" t="n">
        <f aca="false">IF($B516&gt;Input!$C$31,0,Input!$C$26*(1+Input!$C$28/100)^(DATEDIF(Input!$C$7,$B516,"Y")))</f>
        <v>0</v>
      </c>
      <c r="F516" s="78" t="n">
        <f aca="false">-1*($E516*(Input!$C$10/100))</f>
        <v>-0</v>
      </c>
      <c r="G516" s="78" t="n">
        <f aca="false">-1*($E516*(Input!$C$11/100))</f>
        <v>-0</v>
      </c>
      <c r="H516" s="78" t="n">
        <f aca="false">IF($B516&lt;Input!$C$25,((Input!$C$29*(1+Input!$C$13/100)^(DATEDIF(Input!$C$7,$B516,"Y")))),0)</f>
        <v>-3467.10980224641</v>
      </c>
      <c r="I516" s="78" t="n">
        <f aca="false">IF($B516&gt;Input!$C$31,0,IF($E516*(Input!$C$35/100)&gt;(Input!$C$12/12),-1*(Input!$C$12/12),-1*$E516*(Input!$C$35/100)))</f>
        <v>0</v>
      </c>
      <c r="J516" s="78" t="n">
        <f aca="false">IF($B516&gt;Input!$C$31,0,(-1)*($E516+$H516+$I516)*(Input!$C$8/100))</f>
        <v>0</v>
      </c>
      <c r="K516" s="78" t="n">
        <f aca="false">IF($B516&gt;Input!$C$31,0,(-1)*($E516+$H516+$I516)*(Input!$C$9/100))</f>
        <v>0</v>
      </c>
      <c r="L516" s="78" t="n">
        <f aca="false">IF($B516&lt;Input!$C$25,($E516+$F516+$G516+$H516+$I516+$J516+$K516),0)</f>
        <v>-3467.10980224641</v>
      </c>
    </row>
    <row r="517" customFormat="false" ht="12.8" hidden="false" customHeight="false" outlineLevel="0" collapsed="false">
      <c r="A517" s="76" t="n">
        <v>513</v>
      </c>
      <c r="B517" s="77" t="n">
        <f aca="false">EOMONTH(Input!$C$7,A517)</f>
        <v>58531</v>
      </c>
      <c r="C517" s="76" t="n">
        <f aca="false">DATEDIF(Input!$C$23,$B517,"Y")</f>
        <v>82</v>
      </c>
      <c r="E517" s="78" t="n">
        <f aca="false">IF($B517&gt;Input!$C$31,0,Input!$C$26*(1+Input!$C$28/100)^(DATEDIF(Input!$C$7,$B517,"Y")))</f>
        <v>0</v>
      </c>
      <c r="F517" s="78" t="n">
        <f aca="false">-1*($E517*(Input!$C$10/100))</f>
        <v>-0</v>
      </c>
      <c r="G517" s="78" t="n">
        <f aca="false">-1*($E517*(Input!$C$11/100))</f>
        <v>-0</v>
      </c>
      <c r="H517" s="78" t="n">
        <f aca="false">IF($B517&lt;Input!$C$25,((Input!$C$29*(1+Input!$C$13/100)^(DATEDIF(Input!$C$7,$B517,"Y")))),0)</f>
        <v>-3467.10980224641</v>
      </c>
      <c r="I517" s="78" t="n">
        <f aca="false">IF($B517&gt;Input!$C$31,0,IF($E517*(Input!$C$35/100)&gt;(Input!$C$12/12),-1*(Input!$C$12/12),-1*$E517*(Input!$C$35/100)))</f>
        <v>0</v>
      </c>
      <c r="J517" s="78" t="n">
        <f aca="false">IF($B517&gt;Input!$C$31,0,(-1)*($E517+$H517+$I517)*(Input!$C$8/100))</f>
        <v>0</v>
      </c>
      <c r="K517" s="78" t="n">
        <f aca="false">IF($B517&gt;Input!$C$31,0,(-1)*($E517+$H517+$I517)*(Input!$C$9/100))</f>
        <v>0</v>
      </c>
      <c r="L517" s="78" t="n">
        <f aca="false">IF($B517&lt;Input!$C$25,($E517+$F517+$G517+$H517+$I517+$J517+$K517),0)</f>
        <v>-3467.10980224641</v>
      </c>
    </row>
    <row r="518" customFormat="false" ht="12.8" hidden="false" customHeight="false" outlineLevel="0" collapsed="false">
      <c r="A518" s="76" t="n">
        <v>514</v>
      </c>
      <c r="B518" s="77" t="n">
        <f aca="false">EOMONTH(Input!$C$7,A518)</f>
        <v>58561</v>
      </c>
      <c r="C518" s="76" t="n">
        <f aca="false">DATEDIF(Input!$C$23,$B518,"Y")</f>
        <v>82</v>
      </c>
      <c r="E518" s="78" t="n">
        <f aca="false">IF($B518&gt;Input!$C$31,0,Input!$C$26*(1+Input!$C$28/100)^(DATEDIF(Input!$C$7,$B518,"Y")))</f>
        <v>0</v>
      </c>
      <c r="F518" s="78" t="n">
        <f aca="false">-1*($E518*(Input!$C$10/100))</f>
        <v>-0</v>
      </c>
      <c r="G518" s="78" t="n">
        <f aca="false">-1*($E518*(Input!$C$11/100))</f>
        <v>-0</v>
      </c>
      <c r="H518" s="78" t="n">
        <f aca="false">IF($B518&lt;Input!$C$25,((Input!$C$29*(1+Input!$C$13/100)^(DATEDIF(Input!$C$7,$B518,"Y")))),0)</f>
        <v>-3467.10980224641</v>
      </c>
      <c r="I518" s="78" t="n">
        <f aca="false">IF($B518&gt;Input!$C$31,0,IF($E518*(Input!$C$35/100)&gt;(Input!$C$12/12),-1*(Input!$C$12/12),-1*$E518*(Input!$C$35/100)))</f>
        <v>0</v>
      </c>
      <c r="J518" s="78" t="n">
        <f aca="false">IF($B518&gt;Input!$C$31,0,(-1)*($E518+$H518+$I518)*(Input!$C$8/100))</f>
        <v>0</v>
      </c>
      <c r="K518" s="78" t="n">
        <f aca="false">IF($B518&gt;Input!$C$31,0,(-1)*($E518+$H518+$I518)*(Input!$C$9/100))</f>
        <v>0</v>
      </c>
      <c r="L518" s="78" t="n">
        <f aca="false">IF($B518&lt;Input!$C$25,($E518+$F518+$G518+$H518+$I518+$J518+$K518),0)</f>
        <v>-3467.10980224641</v>
      </c>
    </row>
    <row r="519" customFormat="false" ht="12.8" hidden="false" customHeight="false" outlineLevel="0" collapsed="false">
      <c r="A519" s="76" t="n">
        <v>515</v>
      </c>
      <c r="B519" s="77" t="n">
        <f aca="false">EOMONTH(Input!$C$7,A519)</f>
        <v>58592</v>
      </c>
      <c r="C519" s="76" t="n">
        <f aca="false">DATEDIF(Input!$C$23,$B519,"Y")</f>
        <v>83</v>
      </c>
      <c r="E519" s="78" t="n">
        <f aca="false">IF($B519&gt;Input!$C$31,0,Input!$C$26*(1+Input!$C$28/100)^(DATEDIF(Input!$C$7,$B519,"Y")))</f>
        <v>0</v>
      </c>
      <c r="F519" s="78" t="n">
        <f aca="false">-1*($E519*(Input!$C$10/100))</f>
        <v>-0</v>
      </c>
      <c r="G519" s="78" t="n">
        <f aca="false">-1*($E519*(Input!$C$11/100))</f>
        <v>-0</v>
      </c>
      <c r="H519" s="78" t="n">
        <f aca="false">IF($B519&lt;Input!$C$25,((Input!$C$29*(1+Input!$C$13/100)^(DATEDIF(Input!$C$7,$B519,"Y")))),0)</f>
        <v>-3467.10980224641</v>
      </c>
      <c r="I519" s="78" t="n">
        <f aca="false">IF($B519&gt;Input!$C$31,0,IF($E519*(Input!$C$35/100)&gt;(Input!$C$12/12),-1*(Input!$C$12/12),-1*$E519*(Input!$C$35/100)))</f>
        <v>0</v>
      </c>
      <c r="J519" s="78" t="n">
        <f aca="false">IF($B519&gt;Input!$C$31,0,(-1)*($E519+$H519+$I519)*(Input!$C$8/100))</f>
        <v>0</v>
      </c>
      <c r="K519" s="78" t="n">
        <f aca="false">IF($B519&gt;Input!$C$31,0,(-1)*($E519+$H519+$I519)*(Input!$C$9/100))</f>
        <v>0</v>
      </c>
      <c r="L519" s="78" t="n">
        <f aca="false">IF($B519&lt;Input!$C$25,($E519+$F519+$G519+$H519+$I519+$J519+$K519),0)</f>
        <v>-3467.10980224641</v>
      </c>
    </row>
    <row r="520" customFormat="false" ht="12.8" hidden="false" customHeight="false" outlineLevel="0" collapsed="false">
      <c r="A520" s="76" t="n">
        <v>516</v>
      </c>
      <c r="B520" s="77" t="n">
        <f aca="false">EOMONTH(Input!$C$7,A520)</f>
        <v>58622</v>
      </c>
      <c r="C520" s="76" t="n">
        <f aca="false">DATEDIF(Input!$C$23,$B520,"Y")</f>
        <v>83</v>
      </c>
      <c r="E520" s="78" t="n">
        <f aca="false">IF($B520&gt;Input!$C$31,0,Input!$C$26*(1+Input!$C$28/100)^(DATEDIF(Input!$C$7,$B520,"Y")))</f>
        <v>0</v>
      </c>
      <c r="F520" s="78" t="n">
        <f aca="false">-1*($E520*(Input!$C$10/100))</f>
        <v>-0</v>
      </c>
      <c r="G520" s="78" t="n">
        <f aca="false">-1*($E520*(Input!$C$11/100))</f>
        <v>-0</v>
      </c>
      <c r="H520" s="78" t="n">
        <f aca="false">IF($B520&lt;Input!$C$25,((Input!$C$29*(1+Input!$C$13/100)^(DATEDIF(Input!$C$7,$B520,"Y")))),0)</f>
        <v>-3675.13639038119</v>
      </c>
      <c r="I520" s="78" t="n">
        <f aca="false">IF($B520&gt;Input!$C$31,0,IF($E520*(Input!$C$35/100)&gt;(Input!$C$12/12),-1*(Input!$C$12/12),-1*$E520*(Input!$C$35/100)))</f>
        <v>0</v>
      </c>
      <c r="J520" s="78" t="n">
        <f aca="false">IF($B520&gt;Input!$C$31,0,(-1)*($E520+$H520+$I520)*(Input!$C$8/100))</f>
        <v>0</v>
      </c>
      <c r="K520" s="78" t="n">
        <f aca="false">IF($B520&gt;Input!$C$31,0,(-1)*($E520+$H520+$I520)*(Input!$C$9/100))</f>
        <v>0</v>
      </c>
      <c r="L520" s="78" t="n">
        <f aca="false">IF($B520&lt;Input!$C$25,($E520+$F520+$G520+$H520+$I520+$J520+$K520),0)</f>
        <v>-3675.13639038119</v>
      </c>
    </row>
    <row r="521" customFormat="false" ht="12.8" hidden="false" customHeight="false" outlineLevel="0" collapsed="false">
      <c r="A521" s="76" t="n">
        <v>517</v>
      </c>
      <c r="B521" s="77" t="n">
        <f aca="false">EOMONTH(Input!$C$7,A521)</f>
        <v>58653</v>
      </c>
      <c r="C521" s="76" t="n">
        <f aca="false">DATEDIF(Input!$C$23,$B521,"Y")</f>
        <v>83</v>
      </c>
      <c r="E521" s="78" t="n">
        <f aca="false">IF($B521&gt;Input!$C$31,0,Input!$C$26*(1+Input!$C$28/100)^(DATEDIF(Input!$C$7,$B521,"Y")))</f>
        <v>0</v>
      </c>
      <c r="F521" s="78" t="n">
        <f aca="false">-1*($E521*(Input!$C$10/100))</f>
        <v>-0</v>
      </c>
      <c r="G521" s="78" t="n">
        <f aca="false">-1*($E521*(Input!$C$11/100))</f>
        <v>-0</v>
      </c>
      <c r="H521" s="78" t="n">
        <f aca="false">IF($B521&lt;Input!$C$25,((Input!$C$29*(1+Input!$C$13/100)^(DATEDIF(Input!$C$7,$B521,"Y")))),0)</f>
        <v>-3675.13639038119</v>
      </c>
      <c r="I521" s="78" t="n">
        <f aca="false">IF($B521&gt;Input!$C$31,0,IF($E521*(Input!$C$35/100)&gt;(Input!$C$12/12),-1*(Input!$C$12/12),-1*$E521*(Input!$C$35/100)))</f>
        <v>0</v>
      </c>
      <c r="J521" s="78" t="n">
        <f aca="false">IF($B521&gt;Input!$C$31,0,(-1)*($E521+$H521+$I521)*(Input!$C$8/100))</f>
        <v>0</v>
      </c>
      <c r="K521" s="78" t="n">
        <f aca="false">IF($B521&gt;Input!$C$31,0,(-1)*($E521+$H521+$I521)*(Input!$C$9/100))</f>
        <v>0</v>
      </c>
      <c r="L521" s="78" t="n">
        <f aca="false">IF($B521&lt;Input!$C$25,($E521+$F521+$G521+$H521+$I521+$J521+$K521),0)</f>
        <v>-3675.13639038119</v>
      </c>
    </row>
    <row r="522" customFormat="false" ht="12.8" hidden="false" customHeight="false" outlineLevel="0" collapsed="false">
      <c r="A522" s="76" t="n">
        <v>518</v>
      </c>
      <c r="B522" s="77" t="n">
        <f aca="false">EOMONTH(Input!$C$7,A522)</f>
        <v>58684</v>
      </c>
      <c r="C522" s="76" t="n">
        <f aca="false">DATEDIF(Input!$C$23,$B522,"Y")</f>
        <v>83</v>
      </c>
      <c r="E522" s="78" t="n">
        <f aca="false">IF($B522&gt;Input!$C$31,0,Input!$C$26*(1+Input!$C$28/100)^(DATEDIF(Input!$C$7,$B522,"Y")))</f>
        <v>0</v>
      </c>
      <c r="F522" s="78" t="n">
        <f aca="false">-1*($E522*(Input!$C$10/100))</f>
        <v>-0</v>
      </c>
      <c r="G522" s="78" t="n">
        <f aca="false">-1*($E522*(Input!$C$11/100))</f>
        <v>-0</v>
      </c>
      <c r="H522" s="78" t="n">
        <f aca="false">IF($B522&lt;Input!$C$25,((Input!$C$29*(1+Input!$C$13/100)^(DATEDIF(Input!$C$7,$B522,"Y")))),0)</f>
        <v>-3675.13639038119</v>
      </c>
      <c r="I522" s="78" t="n">
        <f aca="false">IF($B522&gt;Input!$C$31,0,IF($E522*(Input!$C$35/100)&gt;(Input!$C$12/12),-1*(Input!$C$12/12),-1*$E522*(Input!$C$35/100)))</f>
        <v>0</v>
      </c>
      <c r="J522" s="78" t="n">
        <f aca="false">IF($B522&gt;Input!$C$31,0,(-1)*($E522+$H522+$I522)*(Input!$C$8/100))</f>
        <v>0</v>
      </c>
      <c r="K522" s="78" t="n">
        <f aca="false">IF($B522&gt;Input!$C$31,0,(-1)*($E522+$H522+$I522)*(Input!$C$9/100))</f>
        <v>0</v>
      </c>
      <c r="L522" s="78" t="n">
        <f aca="false">IF($B522&lt;Input!$C$25,($E522+$F522+$G522+$H522+$I522+$J522+$K522),0)</f>
        <v>-3675.13639038119</v>
      </c>
    </row>
    <row r="523" customFormat="false" ht="12.8" hidden="false" customHeight="false" outlineLevel="0" collapsed="false">
      <c r="A523" s="76" t="n">
        <v>519</v>
      </c>
      <c r="B523" s="77" t="n">
        <f aca="false">EOMONTH(Input!$C$7,A523)</f>
        <v>58714</v>
      </c>
      <c r="C523" s="76" t="n">
        <f aca="false">DATEDIF(Input!$C$23,$B523,"Y")</f>
        <v>83</v>
      </c>
      <c r="E523" s="78" t="n">
        <f aca="false">IF($B523&gt;Input!$C$31,0,Input!$C$26*(1+Input!$C$28/100)^(DATEDIF(Input!$C$7,$B523,"Y")))</f>
        <v>0</v>
      </c>
      <c r="F523" s="78" t="n">
        <f aca="false">-1*($E523*(Input!$C$10/100))</f>
        <v>-0</v>
      </c>
      <c r="G523" s="78" t="n">
        <f aca="false">-1*($E523*(Input!$C$11/100))</f>
        <v>-0</v>
      </c>
      <c r="H523" s="78" t="n">
        <f aca="false">IF($B523&lt;Input!$C$25,((Input!$C$29*(1+Input!$C$13/100)^(DATEDIF(Input!$C$7,$B523,"Y")))),0)</f>
        <v>-3675.13639038119</v>
      </c>
      <c r="I523" s="78" t="n">
        <f aca="false">IF($B523&gt;Input!$C$31,0,IF($E523*(Input!$C$35/100)&gt;(Input!$C$12/12),-1*(Input!$C$12/12),-1*$E523*(Input!$C$35/100)))</f>
        <v>0</v>
      </c>
      <c r="J523" s="78" t="n">
        <f aca="false">IF($B523&gt;Input!$C$31,0,(-1)*($E523+$H523+$I523)*(Input!$C$8/100))</f>
        <v>0</v>
      </c>
      <c r="K523" s="78" t="n">
        <f aca="false">IF($B523&gt;Input!$C$31,0,(-1)*($E523+$H523+$I523)*(Input!$C$9/100))</f>
        <v>0</v>
      </c>
      <c r="L523" s="78" t="n">
        <f aca="false">IF($B523&lt;Input!$C$25,($E523+$F523+$G523+$H523+$I523+$J523+$K523),0)</f>
        <v>-3675.13639038119</v>
      </c>
    </row>
    <row r="524" customFormat="false" ht="12.8" hidden="false" customHeight="false" outlineLevel="0" collapsed="false">
      <c r="A524" s="76" t="n">
        <v>520</v>
      </c>
      <c r="B524" s="77" t="n">
        <f aca="false">EOMONTH(Input!$C$7,A524)</f>
        <v>58745</v>
      </c>
      <c r="C524" s="76" t="n">
        <f aca="false">DATEDIF(Input!$C$23,$B524,"Y")</f>
        <v>83</v>
      </c>
      <c r="E524" s="78" t="n">
        <f aca="false">IF($B524&gt;Input!$C$31,0,Input!$C$26*(1+Input!$C$28/100)^(DATEDIF(Input!$C$7,$B524,"Y")))</f>
        <v>0</v>
      </c>
      <c r="F524" s="78" t="n">
        <f aca="false">-1*($E524*(Input!$C$10/100))</f>
        <v>-0</v>
      </c>
      <c r="G524" s="78" t="n">
        <f aca="false">-1*($E524*(Input!$C$11/100))</f>
        <v>-0</v>
      </c>
      <c r="H524" s="78" t="n">
        <f aca="false">IF($B524&lt;Input!$C$25,((Input!$C$29*(1+Input!$C$13/100)^(DATEDIF(Input!$C$7,$B524,"Y")))),0)</f>
        <v>-3675.13639038119</v>
      </c>
      <c r="I524" s="78" t="n">
        <f aca="false">IF($B524&gt;Input!$C$31,0,IF($E524*(Input!$C$35/100)&gt;(Input!$C$12/12),-1*(Input!$C$12/12),-1*$E524*(Input!$C$35/100)))</f>
        <v>0</v>
      </c>
      <c r="J524" s="78" t="n">
        <f aca="false">IF($B524&gt;Input!$C$31,0,(-1)*($E524+$H524+$I524)*(Input!$C$8/100))</f>
        <v>0</v>
      </c>
      <c r="K524" s="78" t="n">
        <f aca="false">IF($B524&gt;Input!$C$31,0,(-1)*($E524+$H524+$I524)*(Input!$C$9/100))</f>
        <v>0</v>
      </c>
      <c r="L524" s="78" t="n">
        <f aca="false">IF($B524&lt;Input!$C$25,($E524+$F524+$G524+$H524+$I524+$J524+$K524),0)</f>
        <v>-3675.13639038119</v>
      </c>
    </row>
    <row r="525" customFormat="false" ht="12.8" hidden="false" customHeight="false" outlineLevel="0" collapsed="false">
      <c r="A525" s="76" t="n">
        <v>521</v>
      </c>
      <c r="B525" s="77" t="n">
        <f aca="false">EOMONTH(Input!$C$7,A525)</f>
        <v>58775</v>
      </c>
      <c r="C525" s="76" t="n">
        <f aca="false">DATEDIF(Input!$C$23,$B525,"Y")</f>
        <v>83</v>
      </c>
      <c r="E525" s="78" t="n">
        <f aca="false">IF($B525&gt;Input!$C$31,0,Input!$C$26*(1+Input!$C$28/100)^(DATEDIF(Input!$C$7,$B525,"Y")))</f>
        <v>0</v>
      </c>
      <c r="F525" s="78" t="n">
        <f aca="false">-1*($E525*(Input!$C$10/100))</f>
        <v>-0</v>
      </c>
      <c r="G525" s="78" t="n">
        <f aca="false">-1*($E525*(Input!$C$11/100))</f>
        <v>-0</v>
      </c>
      <c r="H525" s="78" t="n">
        <f aca="false">IF($B525&lt;Input!$C$25,((Input!$C$29*(1+Input!$C$13/100)^(DATEDIF(Input!$C$7,$B525,"Y")))),0)</f>
        <v>-3675.13639038119</v>
      </c>
      <c r="I525" s="78" t="n">
        <f aca="false">IF($B525&gt;Input!$C$31,0,IF($E525*(Input!$C$35/100)&gt;(Input!$C$12/12),-1*(Input!$C$12/12),-1*$E525*(Input!$C$35/100)))</f>
        <v>0</v>
      </c>
      <c r="J525" s="78" t="n">
        <f aca="false">IF($B525&gt;Input!$C$31,0,(-1)*($E525+$H525+$I525)*(Input!$C$8/100))</f>
        <v>0</v>
      </c>
      <c r="K525" s="78" t="n">
        <f aca="false">IF($B525&gt;Input!$C$31,0,(-1)*($E525+$H525+$I525)*(Input!$C$9/100))</f>
        <v>0</v>
      </c>
      <c r="L525" s="78" t="n">
        <f aca="false">IF($B525&lt;Input!$C$25,($E525+$F525+$G525+$H525+$I525+$J525+$K525),0)</f>
        <v>-3675.13639038119</v>
      </c>
    </row>
    <row r="526" customFormat="false" ht="12.8" hidden="false" customHeight="false" outlineLevel="0" collapsed="false">
      <c r="A526" s="76" t="n">
        <v>522</v>
      </c>
      <c r="B526" s="77" t="n">
        <f aca="false">EOMONTH(Input!$C$7,A526)</f>
        <v>58806</v>
      </c>
      <c r="C526" s="76" t="n">
        <f aca="false">DATEDIF(Input!$C$23,$B526,"Y")</f>
        <v>83</v>
      </c>
      <c r="E526" s="78" t="n">
        <f aca="false">IF($B526&gt;Input!$C$31,0,Input!$C$26*(1+Input!$C$28/100)^(DATEDIF(Input!$C$7,$B526,"Y")))</f>
        <v>0</v>
      </c>
      <c r="F526" s="78" t="n">
        <f aca="false">-1*($E526*(Input!$C$10/100))</f>
        <v>-0</v>
      </c>
      <c r="G526" s="78" t="n">
        <f aca="false">-1*($E526*(Input!$C$11/100))</f>
        <v>-0</v>
      </c>
      <c r="H526" s="78" t="n">
        <f aca="false">IF($B526&lt;Input!$C$25,((Input!$C$29*(1+Input!$C$13/100)^(DATEDIF(Input!$C$7,$B526,"Y")))),0)</f>
        <v>-3675.13639038119</v>
      </c>
      <c r="I526" s="78" t="n">
        <f aca="false">IF($B526&gt;Input!$C$31,0,IF($E526*(Input!$C$35/100)&gt;(Input!$C$12/12),-1*(Input!$C$12/12),-1*$E526*(Input!$C$35/100)))</f>
        <v>0</v>
      </c>
      <c r="J526" s="78" t="n">
        <f aca="false">IF($B526&gt;Input!$C$31,0,(-1)*($E526+$H526+$I526)*(Input!$C$8/100))</f>
        <v>0</v>
      </c>
      <c r="K526" s="78" t="n">
        <f aca="false">IF($B526&gt;Input!$C$31,0,(-1)*($E526+$H526+$I526)*(Input!$C$9/100))</f>
        <v>0</v>
      </c>
      <c r="L526" s="78" t="n">
        <f aca="false">IF($B526&lt;Input!$C$25,($E526+$F526+$G526+$H526+$I526+$J526+$K526),0)</f>
        <v>-3675.13639038119</v>
      </c>
    </row>
    <row r="527" customFormat="false" ht="12.8" hidden="false" customHeight="false" outlineLevel="0" collapsed="false">
      <c r="A527" s="76" t="n">
        <v>523</v>
      </c>
      <c r="B527" s="77" t="n">
        <f aca="false">EOMONTH(Input!$C$7,A527)</f>
        <v>58837</v>
      </c>
      <c r="C527" s="76" t="n">
        <f aca="false">DATEDIF(Input!$C$23,$B527,"Y")</f>
        <v>83</v>
      </c>
      <c r="E527" s="78" t="n">
        <f aca="false">IF($B527&gt;Input!$C$31,0,Input!$C$26*(1+Input!$C$28/100)^(DATEDIF(Input!$C$7,$B527,"Y")))</f>
        <v>0</v>
      </c>
      <c r="F527" s="78" t="n">
        <f aca="false">-1*($E527*(Input!$C$10/100))</f>
        <v>-0</v>
      </c>
      <c r="G527" s="78" t="n">
        <f aca="false">-1*($E527*(Input!$C$11/100))</f>
        <v>-0</v>
      </c>
      <c r="H527" s="78" t="n">
        <f aca="false">IF($B527&lt;Input!$C$25,((Input!$C$29*(1+Input!$C$13/100)^(DATEDIF(Input!$C$7,$B527,"Y")))),0)</f>
        <v>-3675.13639038119</v>
      </c>
      <c r="I527" s="78" t="n">
        <f aca="false">IF($B527&gt;Input!$C$31,0,IF($E527*(Input!$C$35/100)&gt;(Input!$C$12/12),-1*(Input!$C$12/12),-1*$E527*(Input!$C$35/100)))</f>
        <v>0</v>
      </c>
      <c r="J527" s="78" t="n">
        <f aca="false">IF($B527&gt;Input!$C$31,0,(-1)*($E527+$H527+$I527)*(Input!$C$8/100))</f>
        <v>0</v>
      </c>
      <c r="K527" s="78" t="n">
        <f aca="false">IF($B527&gt;Input!$C$31,0,(-1)*($E527+$H527+$I527)*(Input!$C$9/100))</f>
        <v>0</v>
      </c>
      <c r="L527" s="78" t="n">
        <f aca="false">IF($B527&lt;Input!$C$25,($E527+$F527+$G527+$H527+$I527+$J527+$K527),0)</f>
        <v>-3675.13639038119</v>
      </c>
    </row>
    <row r="528" customFormat="false" ht="12.8" hidden="false" customHeight="false" outlineLevel="0" collapsed="false">
      <c r="A528" s="76" t="n">
        <v>524</v>
      </c>
      <c r="B528" s="77" t="n">
        <f aca="false">EOMONTH(Input!$C$7,A528)</f>
        <v>58865</v>
      </c>
      <c r="C528" s="76" t="n">
        <f aca="false">DATEDIF(Input!$C$23,$B528,"Y")</f>
        <v>83</v>
      </c>
      <c r="E528" s="78" t="n">
        <f aca="false">IF($B528&gt;Input!$C$31,0,Input!$C$26*(1+Input!$C$28/100)^(DATEDIF(Input!$C$7,$B528,"Y")))</f>
        <v>0</v>
      </c>
      <c r="F528" s="78" t="n">
        <f aca="false">-1*($E528*(Input!$C$10/100))</f>
        <v>-0</v>
      </c>
      <c r="G528" s="78" t="n">
        <f aca="false">-1*($E528*(Input!$C$11/100))</f>
        <v>-0</v>
      </c>
      <c r="H528" s="78" t="n">
        <f aca="false">IF($B528&lt;Input!$C$25,((Input!$C$29*(1+Input!$C$13/100)^(DATEDIF(Input!$C$7,$B528,"Y")))),0)</f>
        <v>-3675.13639038119</v>
      </c>
      <c r="I528" s="78" t="n">
        <f aca="false">IF($B528&gt;Input!$C$31,0,IF($E528*(Input!$C$35/100)&gt;(Input!$C$12/12),-1*(Input!$C$12/12),-1*$E528*(Input!$C$35/100)))</f>
        <v>0</v>
      </c>
      <c r="J528" s="78" t="n">
        <f aca="false">IF($B528&gt;Input!$C$31,0,(-1)*($E528+$H528+$I528)*(Input!$C$8/100))</f>
        <v>0</v>
      </c>
      <c r="K528" s="78" t="n">
        <f aca="false">IF($B528&gt;Input!$C$31,0,(-1)*($E528+$H528+$I528)*(Input!$C$9/100))</f>
        <v>0</v>
      </c>
      <c r="L528" s="78" t="n">
        <f aca="false">IF($B528&lt;Input!$C$25,($E528+$F528+$G528+$H528+$I528+$J528+$K528),0)</f>
        <v>-3675.13639038119</v>
      </c>
    </row>
    <row r="529" customFormat="false" ht="12.8" hidden="false" customHeight="false" outlineLevel="0" collapsed="false">
      <c r="A529" s="76" t="n">
        <v>525</v>
      </c>
      <c r="B529" s="77" t="n">
        <f aca="false">EOMONTH(Input!$C$7,A529)</f>
        <v>58896</v>
      </c>
      <c r="C529" s="76" t="n">
        <f aca="false">DATEDIF(Input!$C$23,$B529,"Y")</f>
        <v>83</v>
      </c>
      <c r="E529" s="78" t="n">
        <f aca="false">IF($B529&gt;Input!$C$31,0,Input!$C$26*(1+Input!$C$28/100)^(DATEDIF(Input!$C$7,$B529,"Y")))</f>
        <v>0</v>
      </c>
      <c r="F529" s="78" t="n">
        <f aca="false">-1*($E529*(Input!$C$10/100))</f>
        <v>-0</v>
      </c>
      <c r="G529" s="78" t="n">
        <f aca="false">-1*($E529*(Input!$C$11/100))</f>
        <v>-0</v>
      </c>
      <c r="H529" s="78" t="n">
        <f aca="false">IF($B529&lt;Input!$C$25,((Input!$C$29*(1+Input!$C$13/100)^(DATEDIF(Input!$C$7,$B529,"Y")))),0)</f>
        <v>-3675.13639038119</v>
      </c>
      <c r="I529" s="78" t="n">
        <f aca="false">IF($B529&gt;Input!$C$31,0,IF($E529*(Input!$C$35/100)&gt;(Input!$C$12/12),-1*(Input!$C$12/12),-1*$E529*(Input!$C$35/100)))</f>
        <v>0</v>
      </c>
      <c r="J529" s="78" t="n">
        <f aca="false">IF($B529&gt;Input!$C$31,0,(-1)*($E529+$H529+$I529)*(Input!$C$8/100))</f>
        <v>0</v>
      </c>
      <c r="K529" s="78" t="n">
        <f aca="false">IF($B529&gt;Input!$C$31,0,(-1)*($E529+$H529+$I529)*(Input!$C$9/100))</f>
        <v>0</v>
      </c>
      <c r="L529" s="78" t="n">
        <f aca="false">IF($B529&lt;Input!$C$25,($E529+$F529+$G529+$H529+$I529+$J529+$K529),0)</f>
        <v>-3675.13639038119</v>
      </c>
    </row>
    <row r="530" customFormat="false" ht="12.8" hidden="false" customHeight="false" outlineLevel="0" collapsed="false">
      <c r="A530" s="76" t="n">
        <v>526</v>
      </c>
      <c r="B530" s="77" t="n">
        <f aca="false">EOMONTH(Input!$C$7,A530)</f>
        <v>58926</v>
      </c>
      <c r="C530" s="76" t="n">
        <f aca="false">DATEDIF(Input!$C$23,$B530,"Y")</f>
        <v>83</v>
      </c>
      <c r="E530" s="78" t="n">
        <f aca="false">IF($B530&gt;Input!$C$31,0,Input!$C$26*(1+Input!$C$28/100)^(DATEDIF(Input!$C$7,$B530,"Y")))</f>
        <v>0</v>
      </c>
      <c r="F530" s="78" t="n">
        <f aca="false">-1*($E530*(Input!$C$10/100))</f>
        <v>-0</v>
      </c>
      <c r="G530" s="78" t="n">
        <f aca="false">-1*($E530*(Input!$C$11/100))</f>
        <v>-0</v>
      </c>
      <c r="H530" s="78" t="n">
        <f aca="false">IF($B530&lt;Input!$C$25,((Input!$C$29*(1+Input!$C$13/100)^(DATEDIF(Input!$C$7,$B530,"Y")))),0)</f>
        <v>-3675.13639038119</v>
      </c>
      <c r="I530" s="78" t="n">
        <f aca="false">IF($B530&gt;Input!$C$31,0,IF($E530*(Input!$C$35/100)&gt;(Input!$C$12/12),-1*(Input!$C$12/12),-1*$E530*(Input!$C$35/100)))</f>
        <v>0</v>
      </c>
      <c r="J530" s="78" t="n">
        <f aca="false">IF($B530&gt;Input!$C$31,0,(-1)*($E530+$H530+$I530)*(Input!$C$8/100))</f>
        <v>0</v>
      </c>
      <c r="K530" s="78" t="n">
        <f aca="false">IF($B530&gt;Input!$C$31,0,(-1)*($E530+$H530+$I530)*(Input!$C$9/100))</f>
        <v>0</v>
      </c>
      <c r="L530" s="78" t="n">
        <f aca="false">IF($B530&lt;Input!$C$25,($E530+$F530+$G530+$H530+$I530+$J530+$K530),0)</f>
        <v>-3675.13639038119</v>
      </c>
    </row>
    <row r="531" customFormat="false" ht="12.8" hidden="false" customHeight="false" outlineLevel="0" collapsed="false">
      <c r="A531" s="76" t="n">
        <v>527</v>
      </c>
      <c r="B531" s="77" t="n">
        <f aca="false">EOMONTH(Input!$C$7,A531)</f>
        <v>58957</v>
      </c>
      <c r="C531" s="76" t="n">
        <f aca="false">DATEDIF(Input!$C$23,$B531,"Y")</f>
        <v>84</v>
      </c>
      <c r="E531" s="78" t="n">
        <f aca="false">IF($B531&gt;Input!$C$31,0,Input!$C$26*(1+Input!$C$28/100)^(DATEDIF(Input!$C$7,$B531,"Y")))</f>
        <v>0</v>
      </c>
      <c r="F531" s="78" t="n">
        <f aca="false">-1*($E531*(Input!$C$10/100))</f>
        <v>-0</v>
      </c>
      <c r="G531" s="78" t="n">
        <f aca="false">-1*($E531*(Input!$C$11/100))</f>
        <v>-0</v>
      </c>
      <c r="H531" s="78" t="n">
        <f aca="false">IF($B531&lt;Input!$C$25,((Input!$C$29*(1+Input!$C$13/100)^(DATEDIF(Input!$C$7,$B531,"Y")))),0)</f>
        <v>-3675.13639038119</v>
      </c>
      <c r="I531" s="78" t="n">
        <f aca="false">IF($B531&gt;Input!$C$31,0,IF($E531*(Input!$C$35/100)&gt;(Input!$C$12/12),-1*(Input!$C$12/12),-1*$E531*(Input!$C$35/100)))</f>
        <v>0</v>
      </c>
      <c r="J531" s="78" t="n">
        <f aca="false">IF($B531&gt;Input!$C$31,0,(-1)*($E531+$H531+$I531)*(Input!$C$8/100))</f>
        <v>0</v>
      </c>
      <c r="K531" s="78" t="n">
        <f aca="false">IF($B531&gt;Input!$C$31,0,(-1)*($E531+$H531+$I531)*(Input!$C$9/100))</f>
        <v>0</v>
      </c>
      <c r="L531" s="78" t="n">
        <f aca="false">IF($B531&lt;Input!$C$25,($E531+$F531+$G531+$H531+$I531+$J531+$K531),0)</f>
        <v>-3675.13639038119</v>
      </c>
    </row>
    <row r="532" customFormat="false" ht="12.8" hidden="false" customHeight="false" outlineLevel="0" collapsed="false">
      <c r="A532" s="76" t="n">
        <v>528</v>
      </c>
      <c r="B532" s="77" t="n">
        <f aca="false">EOMONTH(Input!$C$7,A532)</f>
        <v>58987</v>
      </c>
      <c r="C532" s="76" t="n">
        <f aca="false">DATEDIF(Input!$C$23,$B532,"Y")</f>
        <v>84</v>
      </c>
      <c r="E532" s="78" t="n">
        <f aca="false">IF($B532&gt;Input!$C$31,0,Input!$C$26*(1+Input!$C$28/100)^(DATEDIF(Input!$C$7,$B532,"Y")))</f>
        <v>0</v>
      </c>
      <c r="F532" s="78" t="n">
        <f aca="false">-1*($E532*(Input!$C$10/100))</f>
        <v>-0</v>
      </c>
      <c r="G532" s="78" t="n">
        <f aca="false">-1*($E532*(Input!$C$11/100))</f>
        <v>-0</v>
      </c>
      <c r="H532" s="78" t="n">
        <f aca="false">IF($B532&lt;Input!$C$25,((Input!$C$29*(1+Input!$C$13/100)^(DATEDIF(Input!$C$7,$B532,"Y")))),0)</f>
        <v>-3895.64457380406</v>
      </c>
      <c r="I532" s="78" t="n">
        <f aca="false">IF($B532&gt;Input!$C$31,0,IF($E532*(Input!$C$35/100)&gt;(Input!$C$12/12),-1*(Input!$C$12/12),-1*$E532*(Input!$C$35/100)))</f>
        <v>0</v>
      </c>
      <c r="J532" s="78" t="n">
        <f aca="false">IF($B532&gt;Input!$C$31,0,(-1)*($E532+$H532+$I532)*(Input!$C$8/100))</f>
        <v>0</v>
      </c>
      <c r="K532" s="78" t="n">
        <f aca="false">IF($B532&gt;Input!$C$31,0,(-1)*($E532+$H532+$I532)*(Input!$C$9/100))</f>
        <v>0</v>
      </c>
      <c r="L532" s="78" t="n">
        <f aca="false">IF($B532&lt;Input!$C$25,($E532+$F532+$G532+$H532+$I532+$J532+$K532),0)</f>
        <v>-3895.64457380406</v>
      </c>
    </row>
    <row r="533" customFormat="false" ht="12.8" hidden="false" customHeight="false" outlineLevel="0" collapsed="false">
      <c r="A533" s="76" t="n">
        <v>529</v>
      </c>
      <c r="B533" s="77" t="n">
        <f aca="false">EOMONTH(Input!$C$7,A533)</f>
        <v>59018</v>
      </c>
      <c r="C533" s="76" t="n">
        <f aca="false">DATEDIF(Input!$C$23,$B533,"Y")</f>
        <v>84</v>
      </c>
      <c r="E533" s="78" t="n">
        <f aca="false">IF($B533&gt;Input!$C$31,0,Input!$C$26*(1+Input!$C$28/100)^(DATEDIF(Input!$C$7,$B533,"Y")))</f>
        <v>0</v>
      </c>
      <c r="F533" s="78" t="n">
        <f aca="false">-1*($E533*(Input!$C$10/100))</f>
        <v>-0</v>
      </c>
      <c r="G533" s="78" t="n">
        <f aca="false">-1*($E533*(Input!$C$11/100))</f>
        <v>-0</v>
      </c>
      <c r="H533" s="78" t="n">
        <f aca="false">IF($B533&lt;Input!$C$25,((Input!$C$29*(1+Input!$C$13/100)^(DATEDIF(Input!$C$7,$B533,"Y")))),0)</f>
        <v>-3895.64457380406</v>
      </c>
      <c r="I533" s="78" t="n">
        <f aca="false">IF($B533&gt;Input!$C$31,0,IF($E533*(Input!$C$35/100)&gt;(Input!$C$12/12),-1*(Input!$C$12/12),-1*$E533*(Input!$C$35/100)))</f>
        <v>0</v>
      </c>
      <c r="J533" s="78" t="n">
        <f aca="false">IF($B533&gt;Input!$C$31,0,(-1)*($E533+$H533+$I533)*(Input!$C$8/100))</f>
        <v>0</v>
      </c>
      <c r="K533" s="78" t="n">
        <f aca="false">IF($B533&gt;Input!$C$31,0,(-1)*($E533+$H533+$I533)*(Input!$C$9/100))</f>
        <v>0</v>
      </c>
      <c r="L533" s="78" t="n">
        <f aca="false">IF($B533&lt;Input!$C$25,($E533+$F533+$G533+$H533+$I533+$J533+$K533),0)</f>
        <v>-3895.64457380406</v>
      </c>
    </row>
    <row r="534" customFormat="false" ht="12.8" hidden="false" customHeight="false" outlineLevel="0" collapsed="false">
      <c r="A534" s="76" t="n">
        <v>530</v>
      </c>
      <c r="B534" s="77" t="n">
        <f aca="false">EOMONTH(Input!$C$7,A534)</f>
        <v>59049</v>
      </c>
      <c r="C534" s="76" t="n">
        <f aca="false">DATEDIF(Input!$C$23,$B534,"Y")</f>
        <v>84</v>
      </c>
      <c r="E534" s="78" t="n">
        <f aca="false">IF($B534&gt;Input!$C$31,0,Input!$C$26*(1+Input!$C$28/100)^(DATEDIF(Input!$C$7,$B534,"Y")))</f>
        <v>0</v>
      </c>
      <c r="F534" s="78" t="n">
        <f aca="false">-1*($E534*(Input!$C$10/100))</f>
        <v>-0</v>
      </c>
      <c r="G534" s="78" t="n">
        <f aca="false">-1*($E534*(Input!$C$11/100))</f>
        <v>-0</v>
      </c>
      <c r="H534" s="78" t="n">
        <f aca="false">IF($B534&lt;Input!$C$25,((Input!$C$29*(1+Input!$C$13/100)^(DATEDIF(Input!$C$7,$B534,"Y")))),0)</f>
        <v>-3895.64457380406</v>
      </c>
      <c r="I534" s="78" t="n">
        <f aca="false">IF($B534&gt;Input!$C$31,0,IF($E534*(Input!$C$35/100)&gt;(Input!$C$12/12),-1*(Input!$C$12/12),-1*$E534*(Input!$C$35/100)))</f>
        <v>0</v>
      </c>
      <c r="J534" s="78" t="n">
        <f aca="false">IF($B534&gt;Input!$C$31,0,(-1)*($E534+$H534+$I534)*(Input!$C$8/100))</f>
        <v>0</v>
      </c>
      <c r="K534" s="78" t="n">
        <f aca="false">IF($B534&gt;Input!$C$31,0,(-1)*($E534+$H534+$I534)*(Input!$C$9/100))</f>
        <v>0</v>
      </c>
      <c r="L534" s="78" t="n">
        <f aca="false">IF($B534&lt;Input!$C$25,($E534+$F534+$G534+$H534+$I534+$J534+$K534),0)</f>
        <v>-3895.64457380406</v>
      </c>
    </row>
    <row r="535" customFormat="false" ht="12.8" hidden="false" customHeight="false" outlineLevel="0" collapsed="false">
      <c r="A535" s="76" t="n">
        <v>531</v>
      </c>
      <c r="B535" s="77" t="n">
        <f aca="false">EOMONTH(Input!$C$7,A535)</f>
        <v>59079</v>
      </c>
      <c r="C535" s="76" t="n">
        <f aca="false">DATEDIF(Input!$C$23,$B535,"Y")</f>
        <v>84</v>
      </c>
      <c r="E535" s="78" t="n">
        <f aca="false">IF($B535&gt;Input!$C$31,0,Input!$C$26*(1+Input!$C$28/100)^(DATEDIF(Input!$C$7,$B535,"Y")))</f>
        <v>0</v>
      </c>
      <c r="F535" s="78" t="n">
        <f aca="false">-1*($E535*(Input!$C$10/100))</f>
        <v>-0</v>
      </c>
      <c r="G535" s="78" t="n">
        <f aca="false">-1*($E535*(Input!$C$11/100))</f>
        <v>-0</v>
      </c>
      <c r="H535" s="78" t="n">
        <f aca="false">IF($B535&lt;Input!$C$25,((Input!$C$29*(1+Input!$C$13/100)^(DATEDIF(Input!$C$7,$B535,"Y")))),0)</f>
        <v>-3895.64457380406</v>
      </c>
      <c r="I535" s="78" t="n">
        <f aca="false">IF($B535&gt;Input!$C$31,0,IF($E535*(Input!$C$35/100)&gt;(Input!$C$12/12),-1*(Input!$C$12/12),-1*$E535*(Input!$C$35/100)))</f>
        <v>0</v>
      </c>
      <c r="J535" s="78" t="n">
        <f aca="false">IF($B535&gt;Input!$C$31,0,(-1)*($E535+$H535+$I535)*(Input!$C$8/100))</f>
        <v>0</v>
      </c>
      <c r="K535" s="78" t="n">
        <f aca="false">IF($B535&gt;Input!$C$31,0,(-1)*($E535+$H535+$I535)*(Input!$C$9/100))</f>
        <v>0</v>
      </c>
      <c r="L535" s="78" t="n">
        <f aca="false">IF($B535&lt;Input!$C$25,($E535+$F535+$G535+$H535+$I535+$J535+$K535),0)</f>
        <v>-3895.64457380406</v>
      </c>
    </row>
    <row r="536" customFormat="false" ht="12.8" hidden="false" customHeight="false" outlineLevel="0" collapsed="false">
      <c r="A536" s="76" t="n">
        <v>532</v>
      </c>
      <c r="B536" s="77" t="n">
        <f aca="false">EOMONTH(Input!$C$7,A536)</f>
        <v>59110</v>
      </c>
      <c r="C536" s="76" t="n">
        <f aca="false">DATEDIF(Input!$C$23,$B536,"Y")</f>
        <v>84</v>
      </c>
      <c r="E536" s="78" t="n">
        <f aca="false">IF($B536&gt;Input!$C$31,0,Input!$C$26*(1+Input!$C$28/100)^(DATEDIF(Input!$C$7,$B536,"Y")))</f>
        <v>0</v>
      </c>
      <c r="F536" s="78" t="n">
        <f aca="false">-1*($E536*(Input!$C$10/100))</f>
        <v>-0</v>
      </c>
      <c r="G536" s="78" t="n">
        <f aca="false">-1*($E536*(Input!$C$11/100))</f>
        <v>-0</v>
      </c>
      <c r="H536" s="78" t="n">
        <f aca="false">IF($B536&lt;Input!$C$25,((Input!$C$29*(1+Input!$C$13/100)^(DATEDIF(Input!$C$7,$B536,"Y")))),0)</f>
        <v>-3895.64457380406</v>
      </c>
      <c r="I536" s="78" t="n">
        <f aca="false">IF($B536&gt;Input!$C$31,0,IF($E536*(Input!$C$35/100)&gt;(Input!$C$12/12),-1*(Input!$C$12/12),-1*$E536*(Input!$C$35/100)))</f>
        <v>0</v>
      </c>
      <c r="J536" s="78" t="n">
        <f aca="false">IF($B536&gt;Input!$C$31,0,(-1)*($E536+$H536+$I536)*(Input!$C$8/100))</f>
        <v>0</v>
      </c>
      <c r="K536" s="78" t="n">
        <f aca="false">IF($B536&gt;Input!$C$31,0,(-1)*($E536+$H536+$I536)*(Input!$C$9/100))</f>
        <v>0</v>
      </c>
      <c r="L536" s="78" t="n">
        <f aca="false">IF($B536&lt;Input!$C$25,($E536+$F536+$G536+$H536+$I536+$J536+$K536),0)</f>
        <v>-3895.64457380406</v>
      </c>
    </row>
    <row r="537" customFormat="false" ht="12.8" hidden="false" customHeight="false" outlineLevel="0" collapsed="false">
      <c r="A537" s="76" t="n">
        <v>533</v>
      </c>
      <c r="B537" s="77" t="n">
        <f aca="false">EOMONTH(Input!$C$7,A537)</f>
        <v>59140</v>
      </c>
      <c r="C537" s="76" t="n">
        <f aca="false">DATEDIF(Input!$C$23,$B537,"Y")</f>
        <v>84</v>
      </c>
      <c r="E537" s="78" t="n">
        <f aca="false">IF($B537&gt;Input!$C$31,0,Input!$C$26*(1+Input!$C$28/100)^(DATEDIF(Input!$C$7,$B537,"Y")))</f>
        <v>0</v>
      </c>
      <c r="F537" s="78" t="n">
        <f aca="false">-1*($E537*(Input!$C$10/100))</f>
        <v>-0</v>
      </c>
      <c r="G537" s="78" t="n">
        <f aca="false">-1*($E537*(Input!$C$11/100))</f>
        <v>-0</v>
      </c>
      <c r="H537" s="78" t="n">
        <f aca="false">IF($B537&lt;Input!$C$25,((Input!$C$29*(1+Input!$C$13/100)^(DATEDIF(Input!$C$7,$B537,"Y")))),0)</f>
        <v>-3895.64457380406</v>
      </c>
      <c r="I537" s="78" t="n">
        <f aca="false">IF($B537&gt;Input!$C$31,0,IF($E537*(Input!$C$35/100)&gt;(Input!$C$12/12),-1*(Input!$C$12/12),-1*$E537*(Input!$C$35/100)))</f>
        <v>0</v>
      </c>
      <c r="J537" s="78" t="n">
        <f aca="false">IF($B537&gt;Input!$C$31,0,(-1)*($E537+$H537+$I537)*(Input!$C$8/100))</f>
        <v>0</v>
      </c>
      <c r="K537" s="78" t="n">
        <f aca="false">IF($B537&gt;Input!$C$31,0,(-1)*($E537+$H537+$I537)*(Input!$C$9/100))</f>
        <v>0</v>
      </c>
      <c r="L537" s="78" t="n">
        <f aca="false">IF($B537&lt;Input!$C$25,($E537+$F537+$G537+$H537+$I537+$J537+$K537),0)</f>
        <v>-3895.64457380406</v>
      </c>
    </row>
    <row r="538" customFormat="false" ht="12.8" hidden="false" customHeight="false" outlineLevel="0" collapsed="false">
      <c r="A538" s="76" t="n">
        <v>534</v>
      </c>
      <c r="B538" s="77" t="n">
        <f aca="false">EOMONTH(Input!$C$7,A538)</f>
        <v>59171</v>
      </c>
      <c r="C538" s="76" t="n">
        <f aca="false">DATEDIF(Input!$C$23,$B538,"Y")</f>
        <v>84</v>
      </c>
      <c r="E538" s="78" t="n">
        <f aca="false">IF($B538&gt;Input!$C$31,0,Input!$C$26*(1+Input!$C$28/100)^(DATEDIF(Input!$C$7,$B538,"Y")))</f>
        <v>0</v>
      </c>
      <c r="F538" s="78" t="n">
        <f aca="false">-1*($E538*(Input!$C$10/100))</f>
        <v>-0</v>
      </c>
      <c r="G538" s="78" t="n">
        <f aca="false">-1*($E538*(Input!$C$11/100))</f>
        <v>-0</v>
      </c>
      <c r="H538" s="78" t="n">
        <f aca="false">IF($B538&lt;Input!$C$25,((Input!$C$29*(1+Input!$C$13/100)^(DATEDIF(Input!$C$7,$B538,"Y")))),0)</f>
        <v>-3895.64457380406</v>
      </c>
      <c r="I538" s="78" t="n">
        <f aca="false">IF($B538&gt;Input!$C$31,0,IF($E538*(Input!$C$35/100)&gt;(Input!$C$12/12),-1*(Input!$C$12/12),-1*$E538*(Input!$C$35/100)))</f>
        <v>0</v>
      </c>
      <c r="J538" s="78" t="n">
        <f aca="false">IF($B538&gt;Input!$C$31,0,(-1)*($E538+$H538+$I538)*(Input!$C$8/100))</f>
        <v>0</v>
      </c>
      <c r="K538" s="78" t="n">
        <f aca="false">IF($B538&gt;Input!$C$31,0,(-1)*($E538+$H538+$I538)*(Input!$C$9/100))</f>
        <v>0</v>
      </c>
      <c r="L538" s="78" t="n">
        <f aca="false">IF($B538&lt;Input!$C$25,($E538+$F538+$G538+$H538+$I538+$J538+$K538),0)</f>
        <v>-3895.64457380406</v>
      </c>
    </row>
    <row r="539" customFormat="false" ht="12.8" hidden="false" customHeight="false" outlineLevel="0" collapsed="false">
      <c r="A539" s="76" t="n">
        <v>535</v>
      </c>
      <c r="B539" s="77" t="n">
        <f aca="false">EOMONTH(Input!$C$7,A539)</f>
        <v>59202</v>
      </c>
      <c r="C539" s="76" t="n">
        <f aca="false">DATEDIF(Input!$C$23,$B539,"Y")</f>
        <v>84</v>
      </c>
      <c r="E539" s="78" t="n">
        <f aca="false">IF($B539&gt;Input!$C$31,0,Input!$C$26*(1+Input!$C$28/100)^(DATEDIF(Input!$C$7,$B539,"Y")))</f>
        <v>0</v>
      </c>
      <c r="F539" s="78" t="n">
        <f aca="false">-1*($E539*(Input!$C$10/100))</f>
        <v>-0</v>
      </c>
      <c r="G539" s="78" t="n">
        <f aca="false">-1*($E539*(Input!$C$11/100))</f>
        <v>-0</v>
      </c>
      <c r="H539" s="78" t="n">
        <f aca="false">IF($B539&lt;Input!$C$25,((Input!$C$29*(1+Input!$C$13/100)^(DATEDIF(Input!$C$7,$B539,"Y")))),0)</f>
        <v>-3895.64457380406</v>
      </c>
      <c r="I539" s="78" t="n">
        <f aca="false">IF($B539&gt;Input!$C$31,0,IF($E539*(Input!$C$35/100)&gt;(Input!$C$12/12),-1*(Input!$C$12/12),-1*$E539*(Input!$C$35/100)))</f>
        <v>0</v>
      </c>
      <c r="J539" s="78" t="n">
        <f aca="false">IF($B539&gt;Input!$C$31,0,(-1)*($E539+$H539+$I539)*(Input!$C$8/100))</f>
        <v>0</v>
      </c>
      <c r="K539" s="78" t="n">
        <f aca="false">IF($B539&gt;Input!$C$31,0,(-1)*($E539+$H539+$I539)*(Input!$C$9/100))</f>
        <v>0</v>
      </c>
      <c r="L539" s="78" t="n">
        <f aca="false">IF($B539&lt;Input!$C$25,($E539+$F539+$G539+$H539+$I539+$J539+$K539),0)</f>
        <v>-3895.64457380406</v>
      </c>
    </row>
    <row r="540" customFormat="false" ht="12.8" hidden="false" customHeight="false" outlineLevel="0" collapsed="false">
      <c r="A540" s="76" t="n">
        <v>536</v>
      </c>
      <c r="B540" s="77" t="n">
        <f aca="false">EOMONTH(Input!$C$7,A540)</f>
        <v>59230</v>
      </c>
      <c r="C540" s="76" t="n">
        <f aca="false">DATEDIF(Input!$C$23,$B540,"Y")</f>
        <v>84</v>
      </c>
      <c r="E540" s="78" t="n">
        <f aca="false">IF($B540&gt;Input!$C$31,0,Input!$C$26*(1+Input!$C$28/100)^(DATEDIF(Input!$C$7,$B540,"Y")))</f>
        <v>0</v>
      </c>
      <c r="F540" s="78" t="n">
        <f aca="false">-1*($E540*(Input!$C$10/100))</f>
        <v>-0</v>
      </c>
      <c r="G540" s="78" t="n">
        <f aca="false">-1*($E540*(Input!$C$11/100))</f>
        <v>-0</v>
      </c>
      <c r="H540" s="78" t="n">
        <f aca="false">IF($B540&lt;Input!$C$25,((Input!$C$29*(1+Input!$C$13/100)^(DATEDIF(Input!$C$7,$B540,"Y")))),0)</f>
        <v>-3895.64457380406</v>
      </c>
      <c r="I540" s="78" t="n">
        <f aca="false">IF($B540&gt;Input!$C$31,0,IF($E540*(Input!$C$35/100)&gt;(Input!$C$12/12),-1*(Input!$C$12/12),-1*$E540*(Input!$C$35/100)))</f>
        <v>0</v>
      </c>
      <c r="J540" s="78" t="n">
        <f aca="false">IF($B540&gt;Input!$C$31,0,(-1)*($E540+$H540+$I540)*(Input!$C$8/100))</f>
        <v>0</v>
      </c>
      <c r="K540" s="78" t="n">
        <f aca="false">IF($B540&gt;Input!$C$31,0,(-1)*($E540+$H540+$I540)*(Input!$C$9/100))</f>
        <v>0</v>
      </c>
      <c r="L540" s="78" t="n">
        <f aca="false">IF($B540&lt;Input!$C$25,($E540+$F540+$G540+$H540+$I540+$J540+$K540),0)</f>
        <v>-3895.64457380406</v>
      </c>
    </row>
    <row r="541" customFormat="false" ht="12.8" hidden="false" customHeight="false" outlineLevel="0" collapsed="false">
      <c r="A541" s="76" t="n">
        <v>537</v>
      </c>
      <c r="B541" s="77" t="n">
        <f aca="false">EOMONTH(Input!$C$7,A541)</f>
        <v>59261</v>
      </c>
      <c r="C541" s="76" t="n">
        <f aca="false">DATEDIF(Input!$C$23,$B541,"Y")</f>
        <v>84</v>
      </c>
      <c r="E541" s="78" t="n">
        <f aca="false">IF($B541&gt;Input!$C$31,0,Input!$C$26*(1+Input!$C$28/100)^(DATEDIF(Input!$C$7,$B541,"Y")))</f>
        <v>0</v>
      </c>
      <c r="F541" s="78" t="n">
        <f aca="false">-1*($E541*(Input!$C$10/100))</f>
        <v>-0</v>
      </c>
      <c r="G541" s="78" t="n">
        <f aca="false">-1*($E541*(Input!$C$11/100))</f>
        <v>-0</v>
      </c>
      <c r="H541" s="78" t="n">
        <f aca="false">IF($B541&lt;Input!$C$25,((Input!$C$29*(1+Input!$C$13/100)^(DATEDIF(Input!$C$7,$B541,"Y")))),0)</f>
        <v>-3895.64457380406</v>
      </c>
      <c r="I541" s="78" t="n">
        <f aca="false">IF($B541&gt;Input!$C$31,0,IF($E541*(Input!$C$35/100)&gt;(Input!$C$12/12),-1*(Input!$C$12/12),-1*$E541*(Input!$C$35/100)))</f>
        <v>0</v>
      </c>
      <c r="J541" s="78" t="n">
        <f aca="false">IF($B541&gt;Input!$C$31,0,(-1)*($E541+$H541+$I541)*(Input!$C$8/100))</f>
        <v>0</v>
      </c>
      <c r="K541" s="78" t="n">
        <f aca="false">IF($B541&gt;Input!$C$31,0,(-1)*($E541+$H541+$I541)*(Input!$C$9/100))</f>
        <v>0</v>
      </c>
      <c r="L541" s="78" t="n">
        <f aca="false">IF($B541&lt;Input!$C$25,($E541+$F541+$G541+$H541+$I541+$J541+$K541),0)</f>
        <v>-3895.64457380406</v>
      </c>
    </row>
    <row r="542" customFormat="false" ht="12.8" hidden="false" customHeight="false" outlineLevel="0" collapsed="false">
      <c r="A542" s="76" t="n">
        <v>538</v>
      </c>
      <c r="B542" s="77" t="n">
        <f aca="false">EOMONTH(Input!$C$7,A542)</f>
        <v>59291</v>
      </c>
      <c r="C542" s="76" t="n">
        <f aca="false">DATEDIF(Input!$C$23,$B542,"Y")</f>
        <v>84</v>
      </c>
      <c r="E542" s="78" t="n">
        <f aca="false">IF($B542&gt;Input!$C$31,0,Input!$C$26*(1+Input!$C$28/100)^(DATEDIF(Input!$C$7,$B542,"Y")))</f>
        <v>0</v>
      </c>
      <c r="F542" s="78" t="n">
        <f aca="false">-1*($E542*(Input!$C$10/100))</f>
        <v>-0</v>
      </c>
      <c r="G542" s="78" t="n">
        <f aca="false">-1*($E542*(Input!$C$11/100))</f>
        <v>-0</v>
      </c>
      <c r="H542" s="78" t="n">
        <f aca="false">IF($B542&lt;Input!$C$25,((Input!$C$29*(1+Input!$C$13/100)^(DATEDIF(Input!$C$7,$B542,"Y")))),0)</f>
        <v>-3895.64457380406</v>
      </c>
      <c r="I542" s="78" t="n">
        <f aca="false">IF($B542&gt;Input!$C$31,0,IF($E542*(Input!$C$35/100)&gt;(Input!$C$12/12),-1*(Input!$C$12/12),-1*$E542*(Input!$C$35/100)))</f>
        <v>0</v>
      </c>
      <c r="J542" s="78" t="n">
        <f aca="false">IF($B542&gt;Input!$C$31,0,(-1)*($E542+$H542+$I542)*(Input!$C$8/100))</f>
        <v>0</v>
      </c>
      <c r="K542" s="78" t="n">
        <f aca="false">IF($B542&gt;Input!$C$31,0,(-1)*($E542+$H542+$I542)*(Input!$C$9/100))</f>
        <v>0</v>
      </c>
      <c r="L542" s="78" t="n">
        <f aca="false">IF($B542&lt;Input!$C$25,($E542+$F542+$G542+$H542+$I542+$J542+$K542),0)</f>
        <v>-3895.64457380406</v>
      </c>
    </row>
    <row r="543" customFormat="false" ht="12.8" hidden="false" customHeight="false" outlineLevel="0" collapsed="false">
      <c r="A543" s="76" t="n">
        <v>539</v>
      </c>
      <c r="B543" s="77" t="n">
        <f aca="false">EOMONTH(Input!$C$7,A543)</f>
        <v>59322</v>
      </c>
      <c r="C543" s="76" t="n">
        <f aca="false">DATEDIF(Input!$C$23,$B543,"Y")</f>
        <v>85</v>
      </c>
      <c r="E543" s="78" t="n">
        <f aca="false">IF($B543&gt;Input!$C$31,0,Input!$C$26*(1+Input!$C$28/100)^(DATEDIF(Input!$C$7,$B543,"Y")))</f>
        <v>0</v>
      </c>
      <c r="F543" s="78" t="n">
        <f aca="false">-1*($E543*(Input!$C$10/100))</f>
        <v>-0</v>
      </c>
      <c r="G543" s="78" t="n">
        <f aca="false">-1*($E543*(Input!$C$11/100))</f>
        <v>-0</v>
      </c>
      <c r="H543" s="78" t="n">
        <f aca="false">IF($B543&lt;Input!$C$25,((Input!$C$29*(1+Input!$C$13/100)^(DATEDIF(Input!$C$7,$B543,"Y")))),0)</f>
        <v>0</v>
      </c>
      <c r="I543" s="78" t="n">
        <f aca="false">IF($B543&gt;Input!$C$31,0,IF($E543*(Input!$C$35/100)&gt;(Input!$C$12/12),-1*(Input!$C$12/12),-1*$E543*(Input!$C$35/100)))</f>
        <v>0</v>
      </c>
      <c r="J543" s="78" t="n">
        <f aca="false">IF($B543&gt;Input!$C$31,0,(-1)*($E543+$H543+$I543)*(Input!$C$8/100))</f>
        <v>0</v>
      </c>
      <c r="K543" s="78" t="n">
        <f aca="false">IF($B543&gt;Input!$C$31,0,(-1)*($E543+$H543+$I543)*(Input!$C$9/100))</f>
        <v>0</v>
      </c>
      <c r="L543" s="78" t="n">
        <f aca="false">IF($B543&lt;Input!$C$25,($E543+$F543+$G543+$H543+$I543+$J543+$K543),0)</f>
        <v>0</v>
      </c>
    </row>
    <row r="544" customFormat="false" ht="12.8" hidden="false" customHeight="false" outlineLevel="0" collapsed="false">
      <c r="A544" s="76" t="n">
        <v>540</v>
      </c>
      <c r="B544" s="77" t="n">
        <f aca="false">EOMONTH(Input!$C$7,A544)</f>
        <v>59352</v>
      </c>
      <c r="C544" s="76" t="n">
        <f aca="false">DATEDIF(Input!$C$23,$B544,"Y")</f>
        <v>85</v>
      </c>
      <c r="E544" s="78" t="n">
        <f aca="false">IF($B544&gt;Input!$C$31,0,Input!$C$26*(1+Input!$C$28/100)^(DATEDIF(Input!$C$7,$B544,"Y")))</f>
        <v>0</v>
      </c>
      <c r="F544" s="78" t="n">
        <f aca="false">-1*($E544*(Input!$C$10/100))</f>
        <v>-0</v>
      </c>
      <c r="G544" s="78" t="n">
        <f aca="false">-1*($E544*(Input!$C$11/100))</f>
        <v>-0</v>
      </c>
      <c r="H544" s="78" t="n">
        <f aca="false">IF($B544&lt;Input!$C$25,((Input!$C$29*(1+Input!$C$13/100)^(DATEDIF(Input!$C$7,$B544,"Y")))),0)</f>
        <v>0</v>
      </c>
      <c r="I544" s="78" t="n">
        <f aca="false">IF($B544&gt;Input!$C$31,0,IF($E544*(Input!$C$35/100)&gt;(Input!$C$12/12),-1*(Input!$C$12/12),-1*$E544*(Input!$C$35/100)))</f>
        <v>0</v>
      </c>
      <c r="J544" s="78" t="n">
        <f aca="false">IF($B544&gt;Input!$C$31,0,(-1)*($E544+$H544+$I544)*(Input!$C$8/100))</f>
        <v>0</v>
      </c>
      <c r="K544" s="78" t="n">
        <f aca="false">IF($B544&gt;Input!$C$31,0,(-1)*($E544+$H544+$I544)*(Input!$C$9/100))</f>
        <v>0</v>
      </c>
      <c r="L544" s="78" t="n">
        <f aca="false">IF($B544&lt;Input!$C$25,($E544+$F544+$G544+$H544+$I544+$J544+$K544),0)</f>
        <v>0</v>
      </c>
    </row>
    <row r="545" customFormat="false" ht="12.8" hidden="false" customHeight="false" outlineLevel="0" collapsed="false">
      <c r="A545" s="76" t="n">
        <v>541</v>
      </c>
      <c r="B545" s="77" t="n">
        <f aca="false">EOMONTH(Input!$C$7,A545)</f>
        <v>59383</v>
      </c>
      <c r="C545" s="76" t="n">
        <f aca="false">DATEDIF(Input!$C$23,$B545,"Y")</f>
        <v>85</v>
      </c>
      <c r="E545" s="78" t="n">
        <f aca="false">IF($B545&gt;Input!$C$31,0,Input!$C$26*(1+Input!$C$28/100)^(DATEDIF(Input!$C$7,$B545,"Y")))</f>
        <v>0</v>
      </c>
      <c r="F545" s="78" t="n">
        <f aca="false">-1*($E545*(Input!$C$10/100))</f>
        <v>-0</v>
      </c>
      <c r="G545" s="78" t="n">
        <f aca="false">-1*($E545*(Input!$C$11/100))</f>
        <v>-0</v>
      </c>
      <c r="H545" s="78" t="n">
        <f aca="false">IF($B545&lt;Input!$C$25,((Input!$C$29*(1+Input!$C$13/100)^(DATEDIF(Input!$C$7,$B545,"Y")))),0)</f>
        <v>0</v>
      </c>
      <c r="I545" s="78" t="n">
        <f aca="false">IF($B545&gt;Input!$C$31,0,IF($E545*(Input!$C$35/100)&gt;(Input!$C$12/12),-1*(Input!$C$12/12),-1*$E545*(Input!$C$35/100)))</f>
        <v>0</v>
      </c>
      <c r="J545" s="78" t="n">
        <f aca="false">IF($B545&gt;Input!$C$31,0,(-1)*($E545+$H545+$I545)*(Input!$C$8/100))</f>
        <v>0</v>
      </c>
      <c r="K545" s="78" t="n">
        <f aca="false">IF($B545&gt;Input!$C$31,0,(-1)*($E545+$H545+$I545)*(Input!$C$9/100))</f>
        <v>0</v>
      </c>
      <c r="L545" s="78" t="n">
        <f aca="false">IF($B545&lt;Input!$C$25,($E545+$F545+$G545+$H545+$I545+$J545+$K545),0)</f>
        <v>0</v>
      </c>
    </row>
    <row r="546" customFormat="false" ht="12.8" hidden="false" customHeight="false" outlineLevel="0" collapsed="false">
      <c r="A546" s="76" t="n">
        <v>542</v>
      </c>
      <c r="B546" s="77" t="n">
        <f aca="false">EOMONTH(Input!$C$7,A546)</f>
        <v>59414</v>
      </c>
      <c r="C546" s="76" t="n">
        <f aca="false">DATEDIF(Input!$C$23,$B546,"Y")</f>
        <v>85</v>
      </c>
      <c r="E546" s="78" t="n">
        <f aca="false">IF($B546&gt;Input!$C$31,0,Input!$C$26*(1+Input!$C$28/100)^(DATEDIF(Input!$C$7,$B546,"Y")))</f>
        <v>0</v>
      </c>
      <c r="F546" s="78" t="n">
        <f aca="false">-1*($E546*(Input!$C$10/100))</f>
        <v>-0</v>
      </c>
      <c r="G546" s="78" t="n">
        <f aca="false">-1*($E546*(Input!$C$11/100))</f>
        <v>-0</v>
      </c>
      <c r="H546" s="78" t="n">
        <f aca="false">IF($B546&lt;Input!$C$25,((Input!$C$29*(1+Input!$C$13/100)^(DATEDIF(Input!$C$7,$B546,"Y")))),0)</f>
        <v>0</v>
      </c>
      <c r="I546" s="78" t="n">
        <f aca="false">IF($B546&gt;Input!$C$31,0,IF($E546*(Input!$C$35/100)&gt;(Input!$C$12/12),-1*(Input!$C$12/12),-1*$E546*(Input!$C$35/100)))</f>
        <v>0</v>
      </c>
      <c r="J546" s="78" t="n">
        <f aca="false">IF($B546&gt;Input!$C$31,0,(-1)*($E546+$H546+$I546)*(Input!$C$8/100))</f>
        <v>0</v>
      </c>
      <c r="K546" s="78" t="n">
        <f aca="false">IF($B546&gt;Input!$C$31,0,(-1)*($E546+$H546+$I546)*(Input!$C$9/100))</f>
        <v>0</v>
      </c>
      <c r="L546" s="78" t="n">
        <f aca="false">IF($B546&lt;Input!$C$25,($E546+$F546+$G546+$H546+$I546+$J546+$K546),0)</f>
        <v>0</v>
      </c>
    </row>
    <row r="547" customFormat="false" ht="12.8" hidden="false" customHeight="false" outlineLevel="0" collapsed="false">
      <c r="A547" s="76" t="n">
        <v>543</v>
      </c>
      <c r="B547" s="77" t="n">
        <f aca="false">EOMONTH(Input!$C$7,A547)</f>
        <v>59444</v>
      </c>
      <c r="C547" s="76" t="n">
        <f aca="false">DATEDIF(Input!$C$23,$B547,"Y")</f>
        <v>85</v>
      </c>
      <c r="E547" s="78" t="n">
        <f aca="false">IF($B547&gt;Input!$C$31,0,Input!$C$26*(1+Input!$C$28/100)^(DATEDIF(Input!$C$7,$B547,"Y")))</f>
        <v>0</v>
      </c>
      <c r="F547" s="78" t="n">
        <f aca="false">-1*($E547*(Input!$C$10/100))</f>
        <v>-0</v>
      </c>
      <c r="G547" s="78" t="n">
        <f aca="false">-1*($E547*(Input!$C$11/100))</f>
        <v>-0</v>
      </c>
      <c r="H547" s="78" t="n">
        <f aca="false">IF($B547&lt;Input!$C$25,((Input!$C$29*(1+Input!$C$13/100)^(DATEDIF(Input!$C$7,$B547,"Y")))),0)</f>
        <v>0</v>
      </c>
      <c r="I547" s="78" t="n">
        <f aca="false">IF($B547&gt;Input!$C$31,0,IF($E547*(Input!$C$35/100)&gt;(Input!$C$12/12),-1*(Input!$C$12/12),-1*$E547*(Input!$C$35/100)))</f>
        <v>0</v>
      </c>
      <c r="J547" s="78" t="n">
        <f aca="false">IF($B547&gt;Input!$C$31,0,(-1)*($E547+$H547+$I547)*(Input!$C$8/100))</f>
        <v>0</v>
      </c>
      <c r="K547" s="78" t="n">
        <f aca="false">IF($B547&gt;Input!$C$31,0,(-1)*($E547+$H547+$I547)*(Input!$C$9/100))</f>
        <v>0</v>
      </c>
      <c r="L547" s="78" t="n">
        <f aca="false">IF($B547&lt;Input!$C$25,($E547+$F547+$G547+$H547+$I547+$J547+$K547),0)</f>
        <v>0</v>
      </c>
    </row>
    <row r="548" customFormat="false" ht="12.8" hidden="false" customHeight="false" outlineLevel="0" collapsed="false">
      <c r="A548" s="76" t="n">
        <v>544</v>
      </c>
      <c r="B548" s="77" t="n">
        <f aca="false">EOMONTH(Input!$C$7,A548)</f>
        <v>59475</v>
      </c>
      <c r="C548" s="76" t="n">
        <f aca="false">DATEDIF(Input!$C$23,$B548,"Y")</f>
        <v>85</v>
      </c>
      <c r="E548" s="78" t="n">
        <f aca="false">IF($B548&gt;Input!$C$31,0,Input!$C$26*(1+Input!$C$28/100)^(DATEDIF(Input!$C$7,$B548,"Y")))</f>
        <v>0</v>
      </c>
      <c r="F548" s="78" t="n">
        <f aca="false">-1*($E548*(Input!$C$10/100))</f>
        <v>-0</v>
      </c>
      <c r="G548" s="78" t="n">
        <f aca="false">-1*($E548*(Input!$C$11/100))</f>
        <v>-0</v>
      </c>
      <c r="H548" s="78" t="n">
        <f aca="false">IF($B548&lt;Input!$C$25,((Input!$C$29*(1+Input!$C$13/100)^(DATEDIF(Input!$C$7,$B548,"Y")))),0)</f>
        <v>0</v>
      </c>
      <c r="I548" s="78" t="n">
        <f aca="false">IF($B548&gt;Input!$C$31,0,IF($E548*(Input!$C$35/100)&gt;(Input!$C$12/12),-1*(Input!$C$12/12),-1*$E548*(Input!$C$35/100)))</f>
        <v>0</v>
      </c>
      <c r="J548" s="78" t="n">
        <f aca="false">IF($B548&gt;Input!$C$31,0,(-1)*($E548+$H548+$I548)*(Input!$C$8/100))</f>
        <v>0</v>
      </c>
      <c r="K548" s="78" t="n">
        <f aca="false">IF($B548&gt;Input!$C$31,0,(-1)*($E548+$H548+$I548)*(Input!$C$9/100))</f>
        <v>0</v>
      </c>
      <c r="L548" s="78" t="n">
        <f aca="false">IF($B548&lt;Input!$C$25,($E548+$F548+$G548+$H548+$I548+$J548+$K548),0)</f>
        <v>0</v>
      </c>
    </row>
    <row r="549" customFormat="false" ht="12.8" hidden="false" customHeight="false" outlineLevel="0" collapsed="false">
      <c r="A549" s="76" t="n">
        <v>545</v>
      </c>
      <c r="B549" s="77" t="n">
        <f aca="false">EOMONTH(Input!$C$7,A549)</f>
        <v>59505</v>
      </c>
      <c r="C549" s="76" t="n">
        <f aca="false">DATEDIF(Input!$C$23,$B549,"Y")</f>
        <v>85</v>
      </c>
      <c r="E549" s="78" t="n">
        <f aca="false">IF($B549&gt;Input!$C$31,0,Input!$C$26*(1+Input!$C$28/100)^(DATEDIF(Input!$C$7,$B549,"Y")))</f>
        <v>0</v>
      </c>
      <c r="F549" s="78" t="n">
        <f aca="false">-1*($E549*(Input!$C$10/100))</f>
        <v>-0</v>
      </c>
      <c r="G549" s="78" t="n">
        <f aca="false">-1*($E549*(Input!$C$11/100))</f>
        <v>-0</v>
      </c>
      <c r="H549" s="78" t="n">
        <f aca="false">IF($B549&lt;Input!$C$25,((Input!$C$29*(1+Input!$C$13/100)^(DATEDIF(Input!$C$7,$B549,"Y")))),0)</f>
        <v>0</v>
      </c>
      <c r="I549" s="78" t="n">
        <f aca="false">IF($B549&gt;Input!$C$31,0,IF($E549*(Input!$C$35/100)&gt;(Input!$C$12/12),-1*(Input!$C$12/12),-1*$E549*(Input!$C$35/100)))</f>
        <v>0</v>
      </c>
      <c r="J549" s="78" t="n">
        <f aca="false">IF($B549&gt;Input!$C$31,0,(-1)*($E549+$H549+$I549)*(Input!$C$8/100))</f>
        <v>0</v>
      </c>
      <c r="K549" s="78" t="n">
        <f aca="false">IF($B549&gt;Input!$C$31,0,(-1)*($E549+$H549+$I549)*(Input!$C$9/100))</f>
        <v>0</v>
      </c>
      <c r="L549" s="78" t="n">
        <f aca="false">IF($B549&lt;Input!$C$25,($E549+$F549+$G549+$H549+$I549+$J549+$K549),0)</f>
        <v>0</v>
      </c>
    </row>
    <row r="550" customFormat="false" ht="12.8" hidden="false" customHeight="false" outlineLevel="0" collapsed="false">
      <c r="A550" s="76" t="n">
        <v>546</v>
      </c>
      <c r="B550" s="77" t="n">
        <f aca="false">EOMONTH(Input!$C$7,A550)</f>
        <v>59536</v>
      </c>
      <c r="C550" s="76" t="n">
        <f aca="false">DATEDIF(Input!$C$23,$B550,"Y")</f>
        <v>85</v>
      </c>
      <c r="E550" s="78" t="n">
        <f aca="false">IF($B550&gt;Input!$C$31,0,Input!$C$26*(1+Input!$C$28/100)^(DATEDIF(Input!$C$7,$B550,"Y")))</f>
        <v>0</v>
      </c>
      <c r="F550" s="78" t="n">
        <f aca="false">-1*($E550*(Input!$C$10/100))</f>
        <v>-0</v>
      </c>
      <c r="G550" s="78" t="n">
        <f aca="false">-1*($E550*(Input!$C$11/100))</f>
        <v>-0</v>
      </c>
      <c r="H550" s="78" t="n">
        <f aca="false">IF($B550&lt;Input!$C$25,((Input!$C$29*(1+Input!$C$13/100)^(DATEDIF(Input!$C$7,$B550,"Y")))),0)</f>
        <v>0</v>
      </c>
      <c r="I550" s="78" t="n">
        <f aca="false">IF($B550&gt;Input!$C$31,0,IF($E550*(Input!$C$35/100)&gt;(Input!$C$12/12),-1*(Input!$C$12/12),-1*$E550*(Input!$C$35/100)))</f>
        <v>0</v>
      </c>
      <c r="J550" s="78" t="n">
        <f aca="false">IF($B550&gt;Input!$C$31,0,(-1)*($E550+$H550+$I550)*(Input!$C$8/100))</f>
        <v>0</v>
      </c>
      <c r="K550" s="78" t="n">
        <f aca="false">IF($B550&gt;Input!$C$31,0,(-1)*($E550+$H550+$I550)*(Input!$C$9/100))</f>
        <v>0</v>
      </c>
      <c r="L550" s="78" t="n">
        <f aca="false">IF($B550&lt;Input!$C$25,($E550+$F550+$G550+$H550+$I550+$J550+$K550),0)</f>
        <v>0</v>
      </c>
    </row>
    <row r="551" customFormat="false" ht="12.8" hidden="false" customHeight="false" outlineLevel="0" collapsed="false">
      <c r="A551" s="76" t="n">
        <v>547</v>
      </c>
      <c r="B551" s="77" t="n">
        <f aca="false">EOMONTH(Input!$C$7,A551)</f>
        <v>59567</v>
      </c>
      <c r="C551" s="76" t="n">
        <f aca="false">DATEDIF(Input!$C$23,$B551,"Y")</f>
        <v>85</v>
      </c>
      <c r="E551" s="78" t="n">
        <f aca="false">IF($B551&gt;Input!$C$31,0,Input!$C$26*(1+Input!$C$28/100)^(DATEDIF(Input!$C$7,$B551,"Y")))</f>
        <v>0</v>
      </c>
      <c r="F551" s="78" t="n">
        <f aca="false">-1*($E551*(Input!$C$10/100))</f>
        <v>-0</v>
      </c>
      <c r="G551" s="78" t="n">
        <f aca="false">-1*($E551*(Input!$C$11/100))</f>
        <v>-0</v>
      </c>
      <c r="H551" s="78" t="n">
        <f aca="false">IF($B551&lt;Input!$C$25,((Input!$C$29*(1+Input!$C$13/100)^(DATEDIF(Input!$C$7,$B551,"Y")))),0)</f>
        <v>0</v>
      </c>
      <c r="I551" s="78" t="n">
        <f aca="false">IF($B551&gt;Input!$C$31,0,IF($E551*(Input!$C$35/100)&gt;(Input!$C$12/12),-1*(Input!$C$12/12),-1*$E551*(Input!$C$35/100)))</f>
        <v>0</v>
      </c>
      <c r="J551" s="78" t="n">
        <f aca="false">IF($B551&gt;Input!$C$31,0,(-1)*($E551+$H551+$I551)*(Input!$C$8/100))</f>
        <v>0</v>
      </c>
      <c r="K551" s="78" t="n">
        <f aca="false">IF($B551&gt;Input!$C$31,0,(-1)*($E551+$H551+$I551)*(Input!$C$9/100))</f>
        <v>0</v>
      </c>
      <c r="L551" s="78" t="n">
        <f aca="false">IF($B551&lt;Input!$C$25,($E551+$F551+$G551+$H551+$I551+$J551+$K551),0)</f>
        <v>0</v>
      </c>
    </row>
    <row r="552" customFormat="false" ht="12.8" hidden="false" customHeight="false" outlineLevel="0" collapsed="false">
      <c r="A552" s="76" t="n">
        <v>548</v>
      </c>
      <c r="B552" s="77" t="n">
        <f aca="false">EOMONTH(Input!$C$7,A552)</f>
        <v>59595</v>
      </c>
      <c r="C552" s="76" t="n">
        <f aca="false">DATEDIF(Input!$C$23,$B552,"Y")</f>
        <v>85</v>
      </c>
      <c r="E552" s="78" t="n">
        <f aca="false">IF($B552&gt;Input!$C$31,0,Input!$C$26*(1+Input!$C$28/100)^(DATEDIF(Input!$C$7,$B552,"Y")))</f>
        <v>0</v>
      </c>
      <c r="F552" s="78" t="n">
        <f aca="false">-1*($E552*(Input!$C$10/100))</f>
        <v>-0</v>
      </c>
      <c r="G552" s="78" t="n">
        <f aca="false">-1*($E552*(Input!$C$11/100))</f>
        <v>-0</v>
      </c>
      <c r="H552" s="78" t="n">
        <f aca="false">IF($B552&lt;Input!$C$25,((Input!$C$29*(1+Input!$C$13/100)^(DATEDIF(Input!$C$7,$B552,"Y")))),0)</f>
        <v>0</v>
      </c>
      <c r="I552" s="78" t="n">
        <f aca="false">IF($B552&gt;Input!$C$31,0,IF($E552*(Input!$C$35/100)&gt;(Input!$C$12/12),-1*(Input!$C$12/12),-1*$E552*(Input!$C$35/100)))</f>
        <v>0</v>
      </c>
      <c r="J552" s="78" t="n">
        <f aca="false">IF($B552&gt;Input!$C$31,0,(-1)*($E552+$H552+$I552)*(Input!$C$8/100))</f>
        <v>0</v>
      </c>
      <c r="K552" s="78" t="n">
        <f aca="false">IF($B552&gt;Input!$C$31,0,(-1)*($E552+$H552+$I552)*(Input!$C$9/100))</f>
        <v>0</v>
      </c>
      <c r="L552" s="78" t="n">
        <f aca="false">IF($B552&lt;Input!$C$25,($E552+$F552+$G552+$H552+$I552+$J552+$K552),0)</f>
        <v>0</v>
      </c>
    </row>
    <row r="553" customFormat="false" ht="12.8" hidden="false" customHeight="false" outlineLevel="0" collapsed="false">
      <c r="A553" s="76" t="n">
        <v>549</v>
      </c>
      <c r="B553" s="77" t="n">
        <f aca="false">EOMONTH(Input!$C$7,A553)</f>
        <v>59626</v>
      </c>
      <c r="C553" s="76" t="n">
        <f aca="false">DATEDIF(Input!$C$23,$B553,"Y")</f>
        <v>85</v>
      </c>
      <c r="E553" s="78" t="n">
        <f aca="false">IF($B553&gt;Input!$C$31,0,Input!$C$26*(1+Input!$C$28/100)^(DATEDIF(Input!$C$7,$B553,"Y")))</f>
        <v>0</v>
      </c>
      <c r="F553" s="78" t="n">
        <f aca="false">-1*($E553*(Input!$C$10/100))</f>
        <v>-0</v>
      </c>
      <c r="G553" s="78" t="n">
        <f aca="false">-1*($E553*(Input!$C$11/100))</f>
        <v>-0</v>
      </c>
      <c r="H553" s="78" t="n">
        <f aca="false">IF($B553&lt;Input!$C$25,((Input!$C$29*(1+Input!$C$13/100)^(DATEDIF(Input!$C$7,$B553,"Y")))),0)</f>
        <v>0</v>
      </c>
      <c r="I553" s="78" t="n">
        <f aca="false">IF($B553&gt;Input!$C$31,0,IF($E553*(Input!$C$35/100)&gt;(Input!$C$12/12),-1*(Input!$C$12/12),-1*$E553*(Input!$C$35/100)))</f>
        <v>0</v>
      </c>
      <c r="J553" s="78" t="n">
        <f aca="false">IF($B553&gt;Input!$C$31,0,(-1)*($E553+$H553+$I553)*(Input!$C$8/100))</f>
        <v>0</v>
      </c>
      <c r="K553" s="78" t="n">
        <f aca="false">IF($B553&gt;Input!$C$31,0,(-1)*($E553+$H553+$I553)*(Input!$C$9/100))</f>
        <v>0</v>
      </c>
      <c r="L553" s="78" t="n">
        <f aca="false">IF($B553&lt;Input!$C$25,($E553+$F553+$G553+$H553+$I553+$J553+$K553),0)</f>
        <v>0</v>
      </c>
    </row>
    <row r="554" customFormat="false" ht="12.8" hidden="false" customHeight="false" outlineLevel="0" collapsed="false">
      <c r="A554" s="76" t="n">
        <v>550</v>
      </c>
      <c r="B554" s="77" t="n">
        <f aca="false">EOMONTH(Input!$C$7,A554)</f>
        <v>59656</v>
      </c>
      <c r="C554" s="76" t="n">
        <f aca="false">DATEDIF(Input!$C$23,$B554,"Y")</f>
        <v>85</v>
      </c>
      <c r="E554" s="78" t="n">
        <f aca="false">IF($B554&gt;Input!$C$31,0,Input!$C$26*(1+Input!$C$28/100)^(DATEDIF(Input!$C$7,$B554,"Y")))</f>
        <v>0</v>
      </c>
      <c r="F554" s="78" t="n">
        <f aca="false">-1*($E554*(Input!$C$10/100))</f>
        <v>-0</v>
      </c>
      <c r="G554" s="78" t="n">
        <f aca="false">-1*($E554*(Input!$C$11/100))</f>
        <v>-0</v>
      </c>
      <c r="H554" s="78" t="n">
        <f aca="false">IF($B554&lt;Input!$C$25,((Input!$C$29*(1+Input!$C$13/100)^(DATEDIF(Input!$C$7,$B554,"Y")))),0)</f>
        <v>0</v>
      </c>
      <c r="I554" s="78" t="n">
        <f aca="false">IF($B554&gt;Input!$C$31,0,IF($E554*(Input!$C$35/100)&gt;(Input!$C$12/12),-1*(Input!$C$12/12),-1*$E554*(Input!$C$35/100)))</f>
        <v>0</v>
      </c>
      <c r="J554" s="78" t="n">
        <f aca="false">IF($B554&gt;Input!$C$31,0,(-1)*($E554+$H554+$I554)*(Input!$C$8/100))</f>
        <v>0</v>
      </c>
      <c r="K554" s="78" t="n">
        <f aca="false">IF($B554&gt;Input!$C$31,0,(-1)*($E554+$H554+$I554)*(Input!$C$9/100))</f>
        <v>0</v>
      </c>
      <c r="L554" s="78" t="n">
        <f aca="false">IF($B554&lt;Input!$C$25,($E554+$F554+$G554+$H554+$I554+$J554+$K554),0)</f>
        <v>0</v>
      </c>
    </row>
    <row r="555" customFormat="false" ht="12.8" hidden="false" customHeight="false" outlineLevel="0" collapsed="false">
      <c r="A555" s="76" t="n">
        <v>551</v>
      </c>
      <c r="B555" s="77" t="n">
        <f aca="false">EOMONTH(Input!$C$7,A555)</f>
        <v>59687</v>
      </c>
      <c r="C555" s="76" t="n">
        <f aca="false">DATEDIF(Input!$C$23,$B555,"Y")</f>
        <v>86</v>
      </c>
      <c r="E555" s="78" t="n">
        <f aca="false">IF($B555&gt;Input!$C$31,0,Input!$C$26*(1+Input!$C$28/100)^(DATEDIF(Input!$C$7,$B555,"Y")))</f>
        <v>0</v>
      </c>
      <c r="F555" s="78" t="n">
        <f aca="false">-1*($E555*(Input!$C$10/100))</f>
        <v>-0</v>
      </c>
      <c r="G555" s="78" t="n">
        <f aca="false">-1*($E555*(Input!$C$11/100))</f>
        <v>-0</v>
      </c>
      <c r="H555" s="78" t="n">
        <f aca="false">IF($B555&lt;Input!$C$25,((Input!$C$29*(1+Input!$C$13/100)^(DATEDIF(Input!$C$7,$B555,"Y")))),0)</f>
        <v>0</v>
      </c>
      <c r="I555" s="78" t="n">
        <f aca="false">IF($B555&gt;Input!$C$31,0,IF($E555*(Input!$C$35/100)&gt;(Input!$C$12/12),-1*(Input!$C$12/12),-1*$E555*(Input!$C$35/100)))</f>
        <v>0</v>
      </c>
      <c r="J555" s="78" t="n">
        <f aca="false">IF($B555&gt;Input!$C$31,0,(-1)*($E555+$H555+$I555)*(Input!$C$8/100))</f>
        <v>0</v>
      </c>
      <c r="K555" s="78" t="n">
        <f aca="false">IF($B555&gt;Input!$C$31,0,(-1)*($E555+$H555+$I555)*(Input!$C$9/100))</f>
        <v>0</v>
      </c>
      <c r="L555" s="78" t="n">
        <f aca="false">IF($B555&lt;Input!$C$25,($E555+$F555+$G555+$H555+$I555+$J555+$K555),0)</f>
        <v>0</v>
      </c>
    </row>
    <row r="556" customFormat="false" ht="12.8" hidden="false" customHeight="false" outlineLevel="0" collapsed="false">
      <c r="A556" s="76" t="n">
        <v>552</v>
      </c>
      <c r="B556" s="77" t="n">
        <f aca="false">EOMONTH(Input!$C$7,A556)</f>
        <v>59717</v>
      </c>
      <c r="C556" s="76" t="n">
        <f aca="false">DATEDIF(Input!$C$23,$B556,"Y")</f>
        <v>86</v>
      </c>
      <c r="E556" s="78" t="n">
        <f aca="false">IF($B556&gt;Input!$C$31,0,Input!$C$26*(1+Input!$C$28/100)^(DATEDIF(Input!$C$7,$B556,"Y")))</f>
        <v>0</v>
      </c>
      <c r="F556" s="78" t="n">
        <f aca="false">-1*($E556*(Input!$C$10/100))</f>
        <v>-0</v>
      </c>
      <c r="G556" s="78" t="n">
        <f aca="false">-1*($E556*(Input!$C$11/100))</f>
        <v>-0</v>
      </c>
      <c r="H556" s="78" t="n">
        <f aca="false">IF($B556&lt;Input!$C$25,((Input!$C$29*(1+Input!$C$13/100)^(DATEDIF(Input!$C$7,$B556,"Y")))),0)</f>
        <v>0</v>
      </c>
      <c r="I556" s="78" t="n">
        <f aca="false">IF($B556&gt;Input!$C$31,0,IF($E556*(Input!$C$35/100)&gt;(Input!$C$12/12),-1*(Input!$C$12/12),-1*$E556*(Input!$C$35/100)))</f>
        <v>0</v>
      </c>
      <c r="J556" s="78" t="n">
        <f aca="false">IF($B556&gt;Input!$C$31,0,(-1)*($E556+$H556+$I556)*(Input!$C$8/100))</f>
        <v>0</v>
      </c>
      <c r="K556" s="78" t="n">
        <f aca="false">IF($B556&gt;Input!$C$31,0,(-1)*($E556+$H556+$I556)*(Input!$C$9/100))</f>
        <v>0</v>
      </c>
      <c r="L556" s="78" t="n">
        <f aca="false">IF($B556&lt;Input!$C$25,($E556+$F556+$G556+$H556+$I556+$J556+$K556),0)</f>
        <v>0</v>
      </c>
    </row>
    <row r="557" customFormat="false" ht="12.8" hidden="false" customHeight="false" outlineLevel="0" collapsed="false">
      <c r="A557" s="76" t="n">
        <v>553</v>
      </c>
      <c r="B557" s="77" t="n">
        <f aca="false">EOMONTH(Input!$C$7,A557)</f>
        <v>59748</v>
      </c>
      <c r="C557" s="76" t="n">
        <f aca="false">DATEDIF(Input!$C$23,$B557,"Y")</f>
        <v>86</v>
      </c>
      <c r="E557" s="78" t="n">
        <f aca="false">IF($B557&gt;Input!$C$31,0,Input!$C$26*(1+Input!$C$28/100)^(DATEDIF(Input!$C$7,$B557,"Y")))</f>
        <v>0</v>
      </c>
      <c r="F557" s="78" t="n">
        <f aca="false">-1*($E557*(Input!$C$10/100))</f>
        <v>-0</v>
      </c>
      <c r="G557" s="78" t="n">
        <f aca="false">-1*($E557*(Input!$C$11/100))</f>
        <v>-0</v>
      </c>
      <c r="H557" s="78" t="n">
        <f aca="false">IF($B557&lt;Input!$C$25,((Input!$C$29*(1+Input!$C$13/100)^(DATEDIF(Input!$C$7,$B557,"Y")))),0)</f>
        <v>0</v>
      </c>
      <c r="I557" s="78" t="n">
        <f aca="false">IF($B557&gt;Input!$C$31,0,IF($E557*(Input!$C$35/100)&gt;(Input!$C$12/12),-1*(Input!$C$12/12),-1*$E557*(Input!$C$35/100)))</f>
        <v>0</v>
      </c>
      <c r="J557" s="78" t="n">
        <f aca="false">IF($B557&gt;Input!$C$31,0,(-1)*($E557+$H557+$I557)*(Input!$C$8/100))</f>
        <v>0</v>
      </c>
      <c r="K557" s="78" t="n">
        <f aca="false">IF($B557&gt;Input!$C$31,0,(-1)*($E557+$H557+$I557)*(Input!$C$9/100))</f>
        <v>0</v>
      </c>
      <c r="L557" s="78" t="n">
        <f aca="false">IF($B557&lt;Input!$C$25,($E557+$F557+$G557+$H557+$I557+$J557+$K557),0)</f>
        <v>0</v>
      </c>
    </row>
    <row r="558" customFormat="false" ht="12.8" hidden="false" customHeight="false" outlineLevel="0" collapsed="false">
      <c r="A558" s="76" t="n">
        <v>554</v>
      </c>
      <c r="B558" s="77" t="n">
        <f aca="false">EOMONTH(Input!$C$7,A558)</f>
        <v>59779</v>
      </c>
      <c r="C558" s="76" t="n">
        <f aca="false">DATEDIF(Input!$C$23,$B558,"Y")</f>
        <v>86</v>
      </c>
      <c r="E558" s="78" t="n">
        <f aca="false">IF($B558&gt;Input!$C$31,0,Input!$C$26*(1+Input!$C$28/100)^(DATEDIF(Input!$C$7,$B558,"Y")))</f>
        <v>0</v>
      </c>
      <c r="F558" s="78" t="n">
        <f aca="false">-1*($E558*(Input!$C$10/100))</f>
        <v>-0</v>
      </c>
      <c r="G558" s="78" t="n">
        <f aca="false">-1*($E558*(Input!$C$11/100))</f>
        <v>-0</v>
      </c>
      <c r="H558" s="78" t="n">
        <f aca="false">IF($B558&lt;Input!$C$25,((Input!$C$29*(1+Input!$C$13/100)^(DATEDIF(Input!$C$7,$B558,"Y")))),0)</f>
        <v>0</v>
      </c>
      <c r="I558" s="78" t="n">
        <f aca="false">IF($B558&gt;Input!$C$31,0,IF($E558*(Input!$C$35/100)&gt;(Input!$C$12/12),-1*(Input!$C$12/12),-1*$E558*(Input!$C$35/100)))</f>
        <v>0</v>
      </c>
      <c r="J558" s="78" t="n">
        <f aca="false">IF($B558&gt;Input!$C$31,0,(-1)*($E558+$H558+$I558)*(Input!$C$8/100))</f>
        <v>0</v>
      </c>
      <c r="K558" s="78" t="n">
        <f aca="false">IF($B558&gt;Input!$C$31,0,(-1)*($E558+$H558+$I558)*(Input!$C$9/100))</f>
        <v>0</v>
      </c>
      <c r="L558" s="78" t="n">
        <f aca="false">IF($B558&lt;Input!$C$25,($E558+$F558+$G558+$H558+$I558+$J558+$K558),0)</f>
        <v>0</v>
      </c>
    </row>
    <row r="559" customFormat="false" ht="12.8" hidden="false" customHeight="false" outlineLevel="0" collapsed="false">
      <c r="A559" s="76" t="n">
        <v>555</v>
      </c>
      <c r="B559" s="77" t="n">
        <f aca="false">EOMONTH(Input!$C$7,A559)</f>
        <v>59809</v>
      </c>
      <c r="C559" s="76" t="n">
        <f aca="false">DATEDIF(Input!$C$23,$B559,"Y")</f>
        <v>86</v>
      </c>
      <c r="E559" s="78" t="n">
        <f aca="false">IF($B559&gt;Input!$C$31,0,Input!$C$26*(1+Input!$C$28/100)^(DATEDIF(Input!$C$7,$B559,"Y")))</f>
        <v>0</v>
      </c>
      <c r="F559" s="78" t="n">
        <f aca="false">-1*($E559*(Input!$C$10/100))</f>
        <v>-0</v>
      </c>
      <c r="G559" s="78" t="n">
        <f aca="false">-1*($E559*(Input!$C$11/100))</f>
        <v>-0</v>
      </c>
      <c r="H559" s="78" t="n">
        <f aca="false">IF($B559&lt;Input!$C$25,((Input!$C$29*(1+Input!$C$13/100)^(DATEDIF(Input!$C$7,$B559,"Y")))),0)</f>
        <v>0</v>
      </c>
      <c r="I559" s="78" t="n">
        <f aca="false">IF($B559&gt;Input!$C$31,0,IF($E559*(Input!$C$35/100)&gt;(Input!$C$12/12),-1*(Input!$C$12/12),-1*$E559*(Input!$C$35/100)))</f>
        <v>0</v>
      </c>
      <c r="J559" s="78" t="n">
        <f aca="false">IF($B559&gt;Input!$C$31,0,(-1)*($E559+$H559+$I559)*(Input!$C$8/100))</f>
        <v>0</v>
      </c>
      <c r="K559" s="78" t="n">
        <f aca="false">IF($B559&gt;Input!$C$31,0,(-1)*($E559+$H559+$I559)*(Input!$C$9/100))</f>
        <v>0</v>
      </c>
      <c r="L559" s="78" t="n">
        <f aca="false">IF($B559&lt;Input!$C$25,($E559+$F559+$G559+$H559+$I559+$J559+$K559),0)</f>
        <v>0</v>
      </c>
    </row>
    <row r="560" customFormat="false" ht="12.8" hidden="false" customHeight="false" outlineLevel="0" collapsed="false">
      <c r="A560" s="76" t="n">
        <v>556</v>
      </c>
      <c r="B560" s="77" t="n">
        <f aca="false">EOMONTH(Input!$C$7,A560)</f>
        <v>59840</v>
      </c>
      <c r="C560" s="76" t="n">
        <f aca="false">DATEDIF(Input!$C$23,$B560,"Y")</f>
        <v>86</v>
      </c>
      <c r="E560" s="78" t="n">
        <f aca="false">IF($B560&gt;Input!$C$31,0,Input!$C$26*(1+Input!$C$28/100)^(DATEDIF(Input!$C$7,$B560,"Y")))</f>
        <v>0</v>
      </c>
      <c r="F560" s="78" t="n">
        <f aca="false">-1*($E560*(Input!$C$10/100))</f>
        <v>-0</v>
      </c>
      <c r="G560" s="78" t="n">
        <f aca="false">-1*($E560*(Input!$C$11/100))</f>
        <v>-0</v>
      </c>
      <c r="H560" s="78" t="n">
        <f aca="false">IF($B560&lt;Input!$C$25,((Input!$C$29*(1+Input!$C$13/100)^(DATEDIF(Input!$C$7,$B560,"Y")))),0)</f>
        <v>0</v>
      </c>
      <c r="I560" s="78" t="n">
        <f aca="false">IF($B560&gt;Input!$C$31,0,IF($E560*(Input!$C$35/100)&gt;(Input!$C$12/12),-1*(Input!$C$12/12),-1*$E560*(Input!$C$35/100)))</f>
        <v>0</v>
      </c>
      <c r="J560" s="78" t="n">
        <f aca="false">IF($B560&gt;Input!$C$31,0,(-1)*($E560+$H560+$I560)*(Input!$C$8/100))</f>
        <v>0</v>
      </c>
      <c r="K560" s="78" t="n">
        <f aca="false">IF($B560&gt;Input!$C$31,0,(-1)*($E560+$H560+$I560)*(Input!$C$9/100))</f>
        <v>0</v>
      </c>
      <c r="L560" s="78" t="n">
        <f aca="false">IF($B560&lt;Input!$C$25,($E560+$F560+$G560+$H560+$I560+$J560+$K560),0)</f>
        <v>0</v>
      </c>
    </row>
    <row r="561" customFormat="false" ht="12.8" hidden="false" customHeight="false" outlineLevel="0" collapsed="false">
      <c r="A561" s="76" t="n">
        <v>557</v>
      </c>
      <c r="B561" s="77" t="n">
        <f aca="false">EOMONTH(Input!$C$7,A561)</f>
        <v>59870</v>
      </c>
      <c r="C561" s="76" t="n">
        <f aca="false">DATEDIF(Input!$C$23,$B561,"Y")</f>
        <v>86</v>
      </c>
      <c r="E561" s="78" t="n">
        <f aca="false">IF($B561&gt;Input!$C$31,0,Input!$C$26*(1+Input!$C$28/100)^(DATEDIF(Input!$C$7,$B561,"Y")))</f>
        <v>0</v>
      </c>
      <c r="F561" s="78" t="n">
        <f aca="false">-1*($E561*(Input!$C$10/100))</f>
        <v>-0</v>
      </c>
      <c r="G561" s="78" t="n">
        <f aca="false">-1*($E561*(Input!$C$11/100))</f>
        <v>-0</v>
      </c>
      <c r="H561" s="78" t="n">
        <f aca="false">IF($B561&lt;Input!$C$25,((Input!$C$29*(1+Input!$C$13/100)^(DATEDIF(Input!$C$7,$B561,"Y")))),0)</f>
        <v>0</v>
      </c>
      <c r="I561" s="78" t="n">
        <f aca="false">IF($B561&gt;Input!$C$31,0,IF($E561*(Input!$C$35/100)&gt;(Input!$C$12/12),-1*(Input!$C$12/12),-1*$E561*(Input!$C$35/100)))</f>
        <v>0</v>
      </c>
      <c r="J561" s="78" t="n">
        <f aca="false">IF($B561&gt;Input!$C$31,0,(-1)*($E561+$H561+$I561)*(Input!$C$8/100))</f>
        <v>0</v>
      </c>
      <c r="K561" s="78" t="n">
        <f aca="false">IF($B561&gt;Input!$C$31,0,(-1)*($E561+$H561+$I561)*(Input!$C$9/100))</f>
        <v>0</v>
      </c>
      <c r="L561" s="78" t="n">
        <f aca="false">IF($B561&lt;Input!$C$25,($E561+$F561+$G561+$H561+$I561+$J561+$K561),0)</f>
        <v>0</v>
      </c>
    </row>
    <row r="562" customFormat="false" ht="12.8" hidden="false" customHeight="false" outlineLevel="0" collapsed="false">
      <c r="A562" s="76" t="n">
        <v>558</v>
      </c>
      <c r="B562" s="77" t="n">
        <f aca="false">EOMONTH(Input!$C$7,A562)</f>
        <v>59901</v>
      </c>
      <c r="C562" s="76" t="n">
        <f aca="false">DATEDIF(Input!$C$23,$B562,"Y")</f>
        <v>86</v>
      </c>
      <c r="E562" s="78" t="n">
        <f aca="false">IF($B562&gt;Input!$C$31,0,Input!$C$26*(1+Input!$C$28/100)^(DATEDIF(Input!$C$7,$B562,"Y")))</f>
        <v>0</v>
      </c>
      <c r="F562" s="78" t="n">
        <f aca="false">-1*($E562*(Input!$C$10/100))</f>
        <v>-0</v>
      </c>
      <c r="G562" s="78" t="n">
        <f aca="false">-1*($E562*(Input!$C$11/100))</f>
        <v>-0</v>
      </c>
      <c r="H562" s="78" t="n">
        <f aca="false">IF($B562&lt;Input!$C$25,((Input!$C$29*(1+Input!$C$13/100)^(DATEDIF(Input!$C$7,$B562,"Y")))),0)</f>
        <v>0</v>
      </c>
      <c r="I562" s="78" t="n">
        <f aca="false">IF($B562&gt;Input!$C$31,0,IF($E562*(Input!$C$35/100)&gt;(Input!$C$12/12),-1*(Input!$C$12/12),-1*$E562*(Input!$C$35/100)))</f>
        <v>0</v>
      </c>
      <c r="J562" s="78" t="n">
        <f aca="false">IF($B562&gt;Input!$C$31,0,(-1)*($E562+$H562+$I562)*(Input!$C$8/100))</f>
        <v>0</v>
      </c>
      <c r="K562" s="78" t="n">
        <f aca="false">IF($B562&gt;Input!$C$31,0,(-1)*($E562+$H562+$I562)*(Input!$C$9/100))</f>
        <v>0</v>
      </c>
      <c r="L562" s="78" t="n">
        <f aca="false">IF($B562&lt;Input!$C$25,($E562+$F562+$G562+$H562+$I562+$J562+$K562),0)</f>
        <v>0</v>
      </c>
    </row>
    <row r="563" customFormat="false" ht="12.8" hidden="false" customHeight="false" outlineLevel="0" collapsed="false">
      <c r="A563" s="76" t="n">
        <v>559</v>
      </c>
      <c r="B563" s="77" t="n">
        <f aca="false">EOMONTH(Input!$C$7,A563)</f>
        <v>59932</v>
      </c>
      <c r="C563" s="76" t="n">
        <f aca="false">DATEDIF(Input!$C$23,$B563,"Y")</f>
        <v>86</v>
      </c>
      <c r="E563" s="78" t="n">
        <f aca="false">IF($B563&gt;Input!$C$31,0,Input!$C$26*(1+Input!$C$28/100)^(DATEDIF(Input!$C$7,$B563,"Y")))</f>
        <v>0</v>
      </c>
      <c r="F563" s="78" t="n">
        <f aca="false">-1*($E563*(Input!$C$10/100))</f>
        <v>-0</v>
      </c>
      <c r="G563" s="78" t="n">
        <f aca="false">-1*($E563*(Input!$C$11/100))</f>
        <v>-0</v>
      </c>
      <c r="H563" s="78" t="n">
        <f aca="false">IF($B563&lt;Input!$C$25,((Input!$C$29*(1+Input!$C$13/100)^(DATEDIF(Input!$C$7,$B563,"Y")))),0)</f>
        <v>0</v>
      </c>
      <c r="I563" s="78" t="n">
        <f aca="false">IF($B563&gt;Input!$C$31,0,IF($E563*(Input!$C$35/100)&gt;(Input!$C$12/12),-1*(Input!$C$12/12),-1*$E563*(Input!$C$35/100)))</f>
        <v>0</v>
      </c>
      <c r="J563" s="78" t="n">
        <f aca="false">IF($B563&gt;Input!$C$31,0,(-1)*($E563+$H563+$I563)*(Input!$C$8/100))</f>
        <v>0</v>
      </c>
      <c r="K563" s="78" t="n">
        <f aca="false">IF($B563&gt;Input!$C$31,0,(-1)*($E563+$H563+$I563)*(Input!$C$9/100))</f>
        <v>0</v>
      </c>
      <c r="L563" s="78" t="n">
        <f aca="false">IF($B563&lt;Input!$C$25,($E563+$F563+$G563+$H563+$I563+$J563+$K563),0)</f>
        <v>0</v>
      </c>
    </row>
    <row r="564" customFormat="false" ht="12.8" hidden="false" customHeight="false" outlineLevel="0" collapsed="false">
      <c r="A564" s="76" t="n">
        <v>560</v>
      </c>
      <c r="B564" s="77" t="n">
        <f aca="false">EOMONTH(Input!$C$7,A564)</f>
        <v>59961</v>
      </c>
      <c r="C564" s="76" t="n">
        <f aca="false">DATEDIF(Input!$C$23,$B564,"Y")</f>
        <v>86</v>
      </c>
      <c r="E564" s="78" t="n">
        <f aca="false">IF($B564&gt;Input!$C$31,0,Input!$C$26*(1+Input!$C$28/100)^(DATEDIF(Input!$C$7,$B564,"Y")))</f>
        <v>0</v>
      </c>
      <c r="F564" s="78" t="n">
        <f aca="false">-1*($E564*(Input!$C$10/100))</f>
        <v>-0</v>
      </c>
      <c r="G564" s="78" t="n">
        <f aca="false">-1*($E564*(Input!$C$11/100))</f>
        <v>-0</v>
      </c>
      <c r="H564" s="78" t="n">
        <f aca="false">IF($B564&lt;Input!$C$25,((Input!$C$29*(1+Input!$C$13/100)^(DATEDIF(Input!$C$7,$B564,"Y")))),0)</f>
        <v>0</v>
      </c>
      <c r="I564" s="78" t="n">
        <f aca="false">IF($B564&gt;Input!$C$31,0,IF($E564*(Input!$C$35/100)&gt;(Input!$C$12/12),-1*(Input!$C$12/12),-1*$E564*(Input!$C$35/100)))</f>
        <v>0</v>
      </c>
      <c r="J564" s="78" t="n">
        <f aca="false">IF($B564&gt;Input!$C$31,0,(-1)*($E564+$H564+$I564)*(Input!$C$8/100))</f>
        <v>0</v>
      </c>
      <c r="K564" s="78" t="n">
        <f aca="false">IF($B564&gt;Input!$C$31,0,(-1)*($E564+$H564+$I564)*(Input!$C$9/100))</f>
        <v>0</v>
      </c>
      <c r="L564" s="78" t="n">
        <f aca="false">IF($B564&lt;Input!$C$25,($E564+$F564+$G564+$H564+$I564+$J564+$K564),0)</f>
        <v>0</v>
      </c>
    </row>
    <row r="565" customFormat="false" ht="12.8" hidden="false" customHeight="false" outlineLevel="0" collapsed="false">
      <c r="A565" s="76" t="n">
        <v>561</v>
      </c>
      <c r="B565" s="77" t="n">
        <f aca="false">EOMONTH(Input!$C$7,A565)</f>
        <v>59992</v>
      </c>
      <c r="C565" s="76" t="n">
        <f aca="false">DATEDIF(Input!$C$23,$B565,"Y")</f>
        <v>86</v>
      </c>
      <c r="E565" s="78" t="n">
        <f aca="false">IF($B565&gt;Input!$C$31,0,Input!$C$26*(1+Input!$C$28/100)^(DATEDIF(Input!$C$7,$B565,"Y")))</f>
        <v>0</v>
      </c>
      <c r="F565" s="78" t="n">
        <f aca="false">-1*($E565*(Input!$C$10/100))</f>
        <v>-0</v>
      </c>
      <c r="G565" s="78" t="n">
        <f aca="false">-1*($E565*(Input!$C$11/100))</f>
        <v>-0</v>
      </c>
      <c r="H565" s="78" t="n">
        <f aca="false">IF($B565&lt;Input!$C$25,((Input!$C$29*(1+Input!$C$13/100)^(DATEDIF(Input!$C$7,$B565,"Y")))),0)</f>
        <v>0</v>
      </c>
      <c r="I565" s="78" t="n">
        <f aca="false">IF($B565&gt;Input!$C$31,0,IF($E565*(Input!$C$35/100)&gt;(Input!$C$12/12),-1*(Input!$C$12/12),-1*$E565*(Input!$C$35/100)))</f>
        <v>0</v>
      </c>
      <c r="J565" s="78" t="n">
        <f aca="false">IF($B565&gt;Input!$C$31,0,(-1)*($E565+$H565+$I565)*(Input!$C$8/100))</f>
        <v>0</v>
      </c>
      <c r="K565" s="78" t="n">
        <f aca="false">IF($B565&gt;Input!$C$31,0,(-1)*($E565+$H565+$I565)*(Input!$C$9/100))</f>
        <v>0</v>
      </c>
      <c r="L565" s="78" t="n">
        <f aca="false">IF($B565&lt;Input!$C$25,($E565+$F565+$G565+$H565+$I565+$J565+$K565),0)</f>
        <v>0</v>
      </c>
    </row>
    <row r="566" customFormat="false" ht="12.8" hidden="false" customHeight="false" outlineLevel="0" collapsed="false">
      <c r="A566" s="76" t="n">
        <v>562</v>
      </c>
      <c r="B566" s="77" t="n">
        <f aca="false">EOMONTH(Input!$C$7,A566)</f>
        <v>60022</v>
      </c>
      <c r="C566" s="76" t="n">
        <f aca="false">DATEDIF(Input!$C$23,$B566,"Y")</f>
        <v>86</v>
      </c>
      <c r="E566" s="78" t="n">
        <f aca="false">IF($B566&gt;Input!$C$31,0,Input!$C$26*(1+Input!$C$28/100)^(DATEDIF(Input!$C$7,$B566,"Y")))</f>
        <v>0</v>
      </c>
      <c r="F566" s="78" t="n">
        <f aca="false">-1*($E566*(Input!$C$10/100))</f>
        <v>-0</v>
      </c>
      <c r="G566" s="78" t="n">
        <f aca="false">-1*($E566*(Input!$C$11/100))</f>
        <v>-0</v>
      </c>
      <c r="H566" s="78" t="n">
        <f aca="false">IF($B566&lt;Input!$C$25,((Input!$C$29*(1+Input!$C$13/100)^(DATEDIF(Input!$C$7,$B566,"Y")))),0)</f>
        <v>0</v>
      </c>
      <c r="I566" s="78" t="n">
        <f aca="false">IF($B566&gt;Input!$C$31,0,IF($E566*(Input!$C$35/100)&gt;(Input!$C$12/12),-1*(Input!$C$12/12),-1*$E566*(Input!$C$35/100)))</f>
        <v>0</v>
      </c>
      <c r="J566" s="78" t="n">
        <f aca="false">IF($B566&gt;Input!$C$31,0,(-1)*($E566+$H566+$I566)*(Input!$C$8/100))</f>
        <v>0</v>
      </c>
      <c r="K566" s="78" t="n">
        <f aca="false">IF($B566&gt;Input!$C$31,0,(-1)*($E566+$H566+$I566)*(Input!$C$9/100))</f>
        <v>0</v>
      </c>
      <c r="L566" s="78" t="n">
        <f aca="false">IF($B566&lt;Input!$C$25,($E566+$F566+$G566+$H566+$I566+$J566+$K566),0)</f>
        <v>0</v>
      </c>
    </row>
    <row r="567" customFormat="false" ht="12.8" hidden="false" customHeight="false" outlineLevel="0" collapsed="false">
      <c r="A567" s="76" t="n">
        <v>563</v>
      </c>
      <c r="B567" s="77" t="n">
        <f aca="false">EOMONTH(Input!$C$7,A567)</f>
        <v>60053</v>
      </c>
      <c r="C567" s="76" t="n">
        <f aca="false">DATEDIF(Input!$C$23,$B567,"Y")</f>
        <v>87</v>
      </c>
      <c r="E567" s="78" t="n">
        <f aca="false">IF($B567&gt;Input!$C$31,0,Input!$C$26*(1+Input!$C$28/100)^(DATEDIF(Input!$C$7,$B567,"Y")))</f>
        <v>0</v>
      </c>
      <c r="F567" s="78" t="n">
        <f aca="false">-1*($E567*(Input!$C$10/100))</f>
        <v>-0</v>
      </c>
      <c r="G567" s="78" t="n">
        <f aca="false">-1*($E567*(Input!$C$11/100))</f>
        <v>-0</v>
      </c>
      <c r="H567" s="78" t="n">
        <f aca="false">IF($B567&lt;Input!$C$25,((Input!$C$29*(1+Input!$C$13/100)^(DATEDIF(Input!$C$7,$B567,"Y")))),0)</f>
        <v>0</v>
      </c>
      <c r="I567" s="78" t="n">
        <f aca="false">IF($B567&gt;Input!$C$31,0,IF($E567*(Input!$C$35/100)&gt;(Input!$C$12/12),-1*(Input!$C$12/12),-1*$E567*(Input!$C$35/100)))</f>
        <v>0</v>
      </c>
      <c r="J567" s="78" t="n">
        <f aca="false">IF($B567&gt;Input!$C$31,0,(-1)*($E567+$H567+$I567)*(Input!$C$8/100))</f>
        <v>0</v>
      </c>
      <c r="K567" s="78" t="n">
        <f aca="false">IF($B567&gt;Input!$C$31,0,(-1)*($E567+$H567+$I567)*(Input!$C$9/100))</f>
        <v>0</v>
      </c>
      <c r="L567" s="78" t="n">
        <f aca="false">IF($B567&lt;Input!$C$25,($E567+$F567+$G567+$H567+$I567+$J567+$K567),0)</f>
        <v>0</v>
      </c>
    </row>
    <row r="568" customFormat="false" ht="12.8" hidden="false" customHeight="false" outlineLevel="0" collapsed="false">
      <c r="A568" s="76" t="n">
        <v>564</v>
      </c>
      <c r="B568" s="77" t="n">
        <f aca="false">EOMONTH(Input!$C$7,A568)</f>
        <v>60083</v>
      </c>
      <c r="C568" s="76" t="n">
        <f aca="false">DATEDIF(Input!$C$23,$B568,"Y")</f>
        <v>87</v>
      </c>
      <c r="E568" s="78" t="n">
        <f aca="false">IF($B568&gt;Input!$C$31,0,Input!$C$26*(1+Input!$C$28/100)^(DATEDIF(Input!$C$7,$B568,"Y")))</f>
        <v>0</v>
      </c>
      <c r="F568" s="78" t="n">
        <f aca="false">-1*($E568*(Input!$C$10/100))</f>
        <v>-0</v>
      </c>
      <c r="G568" s="78" t="n">
        <f aca="false">-1*($E568*(Input!$C$11/100))</f>
        <v>-0</v>
      </c>
      <c r="H568" s="78" t="n">
        <f aca="false">IF($B568&lt;Input!$C$25,((Input!$C$29*(1+Input!$C$13/100)^(DATEDIF(Input!$C$7,$B568,"Y")))),0)</f>
        <v>0</v>
      </c>
      <c r="I568" s="78" t="n">
        <f aca="false">IF($B568&gt;Input!$C$31,0,IF($E568*(Input!$C$35/100)&gt;(Input!$C$12/12),-1*(Input!$C$12/12),-1*$E568*(Input!$C$35/100)))</f>
        <v>0</v>
      </c>
      <c r="J568" s="78" t="n">
        <f aca="false">IF($B568&gt;Input!$C$31,0,(-1)*($E568+$H568+$I568)*(Input!$C$8/100))</f>
        <v>0</v>
      </c>
      <c r="K568" s="78" t="n">
        <f aca="false">IF($B568&gt;Input!$C$31,0,(-1)*($E568+$H568+$I568)*(Input!$C$9/100))</f>
        <v>0</v>
      </c>
      <c r="L568" s="78" t="n">
        <f aca="false">IF($B568&lt;Input!$C$25,($E568+$F568+$G568+$H568+$I568+$J568+$K568),0)</f>
        <v>0</v>
      </c>
    </row>
    <row r="569" customFormat="false" ht="12.8" hidden="false" customHeight="false" outlineLevel="0" collapsed="false">
      <c r="A569" s="76" t="n">
        <v>565</v>
      </c>
      <c r="B569" s="77" t="n">
        <f aca="false">EOMONTH(Input!$C$7,A569)</f>
        <v>60114</v>
      </c>
      <c r="C569" s="76" t="n">
        <f aca="false">DATEDIF(Input!$C$23,$B569,"Y")</f>
        <v>87</v>
      </c>
      <c r="E569" s="78" t="n">
        <f aca="false">IF($B569&gt;Input!$C$31,0,Input!$C$26*(1+Input!$C$28/100)^(DATEDIF(Input!$C$7,$B569,"Y")))</f>
        <v>0</v>
      </c>
      <c r="F569" s="78" t="n">
        <f aca="false">-1*($E569*(Input!$C$10/100))</f>
        <v>-0</v>
      </c>
      <c r="G569" s="78" t="n">
        <f aca="false">-1*($E569*(Input!$C$11/100))</f>
        <v>-0</v>
      </c>
      <c r="H569" s="78" t="n">
        <f aca="false">IF($B569&lt;Input!$C$25,((Input!$C$29*(1+Input!$C$13/100)^(DATEDIF(Input!$C$7,$B569,"Y")))),0)</f>
        <v>0</v>
      </c>
      <c r="I569" s="78" t="n">
        <f aca="false">IF($B569&gt;Input!$C$31,0,IF($E569*(Input!$C$35/100)&gt;(Input!$C$12/12),-1*(Input!$C$12/12),-1*$E569*(Input!$C$35/100)))</f>
        <v>0</v>
      </c>
      <c r="J569" s="78" t="n">
        <f aca="false">IF($B569&gt;Input!$C$31,0,(-1)*($E569+$H569+$I569)*(Input!$C$8/100))</f>
        <v>0</v>
      </c>
      <c r="K569" s="78" t="n">
        <f aca="false">IF($B569&gt;Input!$C$31,0,(-1)*($E569+$H569+$I569)*(Input!$C$9/100))</f>
        <v>0</v>
      </c>
      <c r="L569" s="78" t="n">
        <f aca="false">IF($B569&lt;Input!$C$25,($E569+$F569+$G569+$H569+$I569+$J569+$K569),0)</f>
        <v>0</v>
      </c>
    </row>
    <row r="570" customFormat="false" ht="12.8" hidden="false" customHeight="false" outlineLevel="0" collapsed="false">
      <c r="A570" s="76" t="n">
        <v>566</v>
      </c>
      <c r="B570" s="77" t="n">
        <f aca="false">EOMONTH(Input!$C$7,A570)</f>
        <v>60145</v>
      </c>
      <c r="C570" s="76" t="n">
        <f aca="false">DATEDIF(Input!$C$23,$B570,"Y")</f>
        <v>87</v>
      </c>
      <c r="E570" s="78" t="n">
        <f aca="false">IF($B570&gt;Input!$C$31,0,Input!$C$26*(1+Input!$C$28/100)^(DATEDIF(Input!$C$7,$B570,"Y")))</f>
        <v>0</v>
      </c>
      <c r="F570" s="78" t="n">
        <f aca="false">-1*($E570*(Input!$C$10/100))</f>
        <v>-0</v>
      </c>
      <c r="G570" s="78" t="n">
        <f aca="false">-1*($E570*(Input!$C$11/100))</f>
        <v>-0</v>
      </c>
      <c r="H570" s="78" t="n">
        <f aca="false">IF($B570&lt;Input!$C$25,((Input!$C$29*(1+Input!$C$13/100)^(DATEDIF(Input!$C$7,$B570,"Y")))),0)</f>
        <v>0</v>
      </c>
      <c r="I570" s="78" t="n">
        <f aca="false">IF($B570&gt;Input!$C$31,0,IF($E570*(Input!$C$35/100)&gt;(Input!$C$12/12),-1*(Input!$C$12/12),-1*$E570*(Input!$C$35/100)))</f>
        <v>0</v>
      </c>
      <c r="J570" s="78" t="n">
        <f aca="false">IF($B570&gt;Input!$C$31,0,(-1)*($E570+$H570+$I570)*(Input!$C$8/100))</f>
        <v>0</v>
      </c>
      <c r="K570" s="78" t="n">
        <f aca="false">IF($B570&gt;Input!$C$31,0,(-1)*($E570+$H570+$I570)*(Input!$C$9/100))</f>
        <v>0</v>
      </c>
      <c r="L570" s="78" t="n">
        <f aca="false">IF($B570&lt;Input!$C$25,($E570+$F570+$G570+$H570+$I570+$J570+$K570),0)</f>
        <v>0</v>
      </c>
    </row>
    <row r="571" customFormat="false" ht="12.8" hidden="false" customHeight="false" outlineLevel="0" collapsed="false">
      <c r="A571" s="76" t="n">
        <v>567</v>
      </c>
      <c r="B571" s="77" t="n">
        <f aca="false">EOMONTH(Input!$C$7,A571)</f>
        <v>60175</v>
      </c>
      <c r="C571" s="76" t="n">
        <f aca="false">DATEDIF(Input!$C$23,$B571,"Y")</f>
        <v>87</v>
      </c>
      <c r="E571" s="78" t="n">
        <f aca="false">IF($B571&gt;Input!$C$31,0,Input!$C$26*(1+Input!$C$28/100)^(DATEDIF(Input!$C$7,$B571,"Y")))</f>
        <v>0</v>
      </c>
      <c r="F571" s="78" t="n">
        <f aca="false">-1*($E571*(Input!$C$10/100))</f>
        <v>-0</v>
      </c>
      <c r="G571" s="78" t="n">
        <f aca="false">-1*($E571*(Input!$C$11/100))</f>
        <v>-0</v>
      </c>
      <c r="H571" s="78" t="n">
        <f aca="false">IF($B571&lt;Input!$C$25,((Input!$C$29*(1+Input!$C$13/100)^(DATEDIF(Input!$C$7,$B571,"Y")))),0)</f>
        <v>0</v>
      </c>
      <c r="I571" s="78" t="n">
        <f aca="false">IF($B571&gt;Input!$C$31,0,IF($E571*(Input!$C$35/100)&gt;(Input!$C$12/12),-1*(Input!$C$12/12),-1*$E571*(Input!$C$35/100)))</f>
        <v>0</v>
      </c>
      <c r="J571" s="78" t="n">
        <f aca="false">IF($B571&gt;Input!$C$31,0,(-1)*($E571+$H571+$I571)*(Input!$C$8/100))</f>
        <v>0</v>
      </c>
      <c r="K571" s="78" t="n">
        <f aca="false">IF($B571&gt;Input!$C$31,0,(-1)*($E571+$H571+$I571)*(Input!$C$9/100))</f>
        <v>0</v>
      </c>
      <c r="L571" s="78" t="n">
        <f aca="false">IF($B571&lt;Input!$C$25,($E571+$F571+$G571+$H571+$I571+$J571+$K571),0)</f>
        <v>0</v>
      </c>
    </row>
    <row r="572" customFormat="false" ht="12.8" hidden="false" customHeight="false" outlineLevel="0" collapsed="false">
      <c r="A572" s="76" t="n">
        <v>568</v>
      </c>
      <c r="B572" s="77" t="n">
        <f aca="false">EOMONTH(Input!$C$7,A572)</f>
        <v>60206</v>
      </c>
      <c r="C572" s="76" t="n">
        <f aca="false">DATEDIF(Input!$C$23,$B572,"Y")</f>
        <v>87</v>
      </c>
      <c r="E572" s="78" t="n">
        <f aca="false">IF($B572&gt;Input!$C$31,0,Input!$C$26*(1+Input!$C$28/100)^(DATEDIF(Input!$C$7,$B572,"Y")))</f>
        <v>0</v>
      </c>
      <c r="F572" s="78" t="n">
        <f aca="false">-1*($E572*(Input!$C$10/100))</f>
        <v>-0</v>
      </c>
      <c r="G572" s="78" t="n">
        <f aca="false">-1*($E572*(Input!$C$11/100))</f>
        <v>-0</v>
      </c>
      <c r="H572" s="78" t="n">
        <f aca="false">IF($B572&lt;Input!$C$25,((Input!$C$29*(1+Input!$C$13/100)^(DATEDIF(Input!$C$7,$B572,"Y")))),0)</f>
        <v>0</v>
      </c>
      <c r="I572" s="78" t="n">
        <f aca="false">IF($B572&gt;Input!$C$31,0,IF($E572*(Input!$C$35/100)&gt;(Input!$C$12/12),-1*(Input!$C$12/12),-1*$E572*(Input!$C$35/100)))</f>
        <v>0</v>
      </c>
      <c r="J572" s="78" t="n">
        <f aca="false">IF($B572&gt;Input!$C$31,0,(-1)*($E572+$H572+$I572)*(Input!$C$8/100))</f>
        <v>0</v>
      </c>
      <c r="K572" s="78" t="n">
        <f aca="false">IF($B572&gt;Input!$C$31,0,(-1)*($E572+$H572+$I572)*(Input!$C$9/100))</f>
        <v>0</v>
      </c>
      <c r="L572" s="78" t="n">
        <f aca="false">IF($B572&lt;Input!$C$25,($E572+$F572+$G572+$H572+$I572+$J572+$K572),0)</f>
        <v>0</v>
      </c>
    </row>
    <row r="573" customFormat="false" ht="12.8" hidden="false" customHeight="false" outlineLevel="0" collapsed="false">
      <c r="A573" s="76" t="n">
        <v>569</v>
      </c>
      <c r="B573" s="77" t="n">
        <f aca="false">EOMONTH(Input!$C$7,A573)</f>
        <v>60236</v>
      </c>
      <c r="C573" s="76" t="n">
        <f aca="false">DATEDIF(Input!$C$23,$B573,"Y")</f>
        <v>87</v>
      </c>
      <c r="E573" s="78" t="n">
        <f aca="false">IF($B573&gt;Input!$C$31,0,Input!$C$26*(1+Input!$C$28/100)^(DATEDIF(Input!$C$7,$B573,"Y")))</f>
        <v>0</v>
      </c>
      <c r="F573" s="78" t="n">
        <f aca="false">-1*($E573*(Input!$C$10/100))</f>
        <v>-0</v>
      </c>
      <c r="G573" s="78" t="n">
        <f aca="false">-1*($E573*(Input!$C$11/100))</f>
        <v>-0</v>
      </c>
      <c r="H573" s="78" t="n">
        <f aca="false">IF($B573&lt;Input!$C$25,((Input!$C$29*(1+Input!$C$13/100)^(DATEDIF(Input!$C$7,$B573,"Y")))),0)</f>
        <v>0</v>
      </c>
      <c r="I573" s="78" t="n">
        <f aca="false">IF($B573&gt;Input!$C$31,0,IF($E573*(Input!$C$35/100)&gt;(Input!$C$12/12),-1*(Input!$C$12/12),-1*$E573*(Input!$C$35/100)))</f>
        <v>0</v>
      </c>
      <c r="J573" s="78" t="n">
        <f aca="false">IF($B573&gt;Input!$C$31,0,(-1)*($E573+$H573+$I573)*(Input!$C$8/100))</f>
        <v>0</v>
      </c>
      <c r="K573" s="78" t="n">
        <f aca="false">IF($B573&gt;Input!$C$31,0,(-1)*($E573+$H573+$I573)*(Input!$C$9/100))</f>
        <v>0</v>
      </c>
      <c r="L573" s="78" t="n">
        <f aca="false">IF($B573&lt;Input!$C$25,($E573+$F573+$G573+$H573+$I573+$J573+$K573),0)</f>
        <v>0</v>
      </c>
    </row>
    <row r="574" customFormat="false" ht="12.8" hidden="false" customHeight="false" outlineLevel="0" collapsed="false">
      <c r="A574" s="76" t="n">
        <v>570</v>
      </c>
      <c r="B574" s="77" t="n">
        <f aca="false">EOMONTH(Input!$C$7,A574)</f>
        <v>60267</v>
      </c>
      <c r="C574" s="76" t="n">
        <f aca="false">DATEDIF(Input!$C$23,$B574,"Y")</f>
        <v>87</v>
      </c>
      <c r="E574" s="78" t="n">
        <f aca="false">IF($B574&gt;Input!$C$31,0,Input!$C$26*(1+Input!$C$28/100)^(DATEDIF(Input!$C$7,$B574,"Y")))</f>
        <v>0</v>
      </c>
      <c r="F574" s="78" t="n">
        <f aca="false">-1*($E574*(Input!$C$10/100))</f>
        <v>-0</v>
      </c>
      <c r="G574" s="78" t="n">
        <f aca="false">-1*($E574*(Input!$C$11/100))</f>
        <v>-0</v>
      </c>
      <c r="H574" s="78" t="n">
        <f aca="false">IF($B574&lt;Input!$C$25,((Input!$C$29*(1+Input!$C$13/100)^(DATEDIF(Input!$C$7,$B574,"Y")))),0)</f>
        <v>0</v>
      </c>
      <c r="I574" s="78" t="n">
        <f aca="false">IF($B574&gt;Input!$C$31,0,IF($E574*(Input!$C$35/100)&gt;(Input!$C$12/12),-1*(Input!$C$12/12),-1*$E574*(Input!$C$35/100)))</f>
        <v>0</v>
      </c>
      <c r="J574" s="78" t="n">
        <f aca="false">IF($B574&gt;Input!$C$31,0,(-1)*($E574+$H574+$I574)*(Input!$C$8/100))</f>
        <v>0</v>
      </c>
      <c r="K574" s="78" t="n">
        <f aca="false">IF($B574&gt;Input!$C$31,0,(-1)*($E574+$H574+$I574)*(Input!$C$9/100))</f>
        <v>0</v>
      </c>
      <c r="L574" s="78" t="n">
        <f aca="false">IF($B574&lt;Input!$C$25,($E574+$F574+$G574+$H574+$I574+$J574+$K574),0)</f>
        <v>0</v>
      </c>
    </row>
    <row r="575" customFormat="false" ht="12.8" hidden="false" customHeight="false" outlineLevel="0" collapsed="false">
      <c r="A575" s="76" t="n">
        <v>571</v>
      </c>
      <c r="B575" s="77" t="n">
        <f aca="false">EOMONTH(Input!$C$7,A575)</f>
        <v>60298</v>
      </c>
      <c r="C575" s="76" t="n">
        <f aca="false">DATEDIF(Input!$C$23,$B575,"Y")</f>
        <v>87</v>
      </c>
      <c r="E575" s="78" t="n">
        <f aca="false">IF($B575&gt;Input!$C$31,0,Input!$C$26*(1+Input!$C$28/100)^(DATEDIF(Input!$C$7,$B575,"Y")))</f>
        <v>0</v>
      </c>
      <c r="F575" s="78" t="n">
        <f aca="false">-1*($E575*(Input!$C$10/100))</f>
        <v>-0</v>
      </c>
      <c r="G575" s="78" t="n">
        <f aca="false">-1*($E575*(Input!$C$11/100))</f>
        <v>-0</v>
      </c>
      <c r="H575" s="78" t="n">
        <f aca="false">IF($B575&lt;Input!$C$25,((Input!$C$29*(1+Input!$C$13/100)^(DATEDIF(Input!$C$7,$B575,"Y")))),0)</f>
        <v>0</v>
      </c>
      <c r="I575" s="78" t="n">
        <f aca="false">IF($B575&gt;Input!$C$31,0,IF($E575*(Input!$C$35/100)&gt;(Input!$C$12/12),-1*(Input!$C$12/12),-1*$E575*(Input!$C$35/100)))</f>
        <v>0</v>
      </c>
      <c r="J575" s="78" t="n">
        <f aca="false">IF($B575&gt;Input!$C$31,0,(-1)*($E575+$H575+$I575)*(Input!$C$8/100))</f>
        <v>0</v>
      </c>
      <c r="K575" s="78" t="n">
        <f aca="false">IF($B575&gt;Input!$C$31,0,(-1)*($E575+$H575+$I575)*(Input!$C$9/100))</f>
        <v>0</v>
      </c>
      <c r="L575" s="78" t="n">
        <f aca="false">IF($B575&lt;Input!$C$25,($E575+$F575+$G575+$H575+$I575+$J575+$K575),0)</f>
        <v>0</v>
      </c>
    </row>
    <row r="576" customFormat="false" ht="12.8" hidden="false" customHeight="false" outlineLevel="0" collapsed="false">
      <c r="A576" s="76" t="n">
        <v>572</v>
      </c>
      <c r="B576" s="77" t="n">
        <f aca="false">EOMONTH(Input!$C$7,A576)</f>
        <v>60326</v>
      </c>
      <c r="C576" s="76" t="n">
        <f aca="false">DATEDIF(Input!$C$23,$B576,"Y")</f>
        <v>87</v>
      </c>
      <c r="E576" s="78" t="n">
        <f aca="false">IF($B576&gt;Input!$C$31,0,Input!$C$26*(1+Input!$C$28/100)^(DATEDIF(Input!$C$7,$B576,"Y")))</f>
        <v>0</v>
      </c>
      <c r="F576" s="78" t="n">
        <f aca="false">-1*($E576*(Input!$C$10/100))</f>
        <v>-0</v>
      </c>
      <c r="G576" s="78" t="n">
        <f aca="false">-1*($E576*(Input!$C$11/100))</f>
        <v>-0</v>
      </c>
      <c r="H576" s="78" t="n">
        <f aca="false">IF($B576&lt;Input!$C$25,((Input!$C$29*(1+Input!$C$13/100)^(DATEDIF(Input!$C$7,$B576,"Y")))),0)</f>
        <v>0</v>
      </c>
      <c r="I576" s="78" t="n">
        <f aca="false">IF($B576&gt;Input!$C$31,0,IF($E576*(Input!$C$35/100)&gt;(Input!$C$12/12),-1*(Input!$C$12/12),-1*$E576*(Input!$C$35/100)))</f>
        <v>0</v>
      </c>
      <c r="J576" s="78" t="n">
        <f aca="false">IF($B576&gt;Input!$C$31,0,(-1)*($E576+$H576+$I576)*(Input!$C$8/100))</f>
        <v>0</v>
      </c>
      <c r="K576" s="78" t="n">
        <f aca="false">IF($B576&gt;Input!$C$31,0,(-1)*($E576+$H576+$I576)*(Input!$C$9/100))</f>
        <v>0</v>
      </c>
      <c r="L576" s="78" t="n">
        <f aca="false">IF($B576&lt;Input!$C$25,($E576+$F576+$G576+$H576+$I576+$J576+$K576),0)</f>
        <v>0</v>
      </c>
    </row>
    <row r="577" customFormat="false" ht="12.8" hidden="false" customHeight="false" outlineLevel="0" collapsed="false">
      <c r="A577" s="76" t="n">
        <v>573</v>
      </c>
      <c r="B577" s="77" t="n">
        <f aca="false">EOMONTH(Input!$C$7,A577)</f>
        <v>60357</v>
      </c>
      <c r="C577" s="76" t="n">
        <f aca="false">DATEDIF(Input!$C$23,$B577,"Y")</f>
        <v>87</v>
      </c>
      <c r="E577" s="78" t="n">
        <f aca="false">IF($B577&gt;Input!$C$31,0,Input!$C$26*(1+Input!$C$28/100)^(DATEDIF(Input!$C$7,$B577,"Y")))</f>
        <v>0</v>
      </c>
      <c r="F577" s="78" t="n">
        <f aca="false">-1*($E577*(Input!$C$10/100))</f>
        <v>-0</v>
      </c>
      <c r="G577" s="78" t="n">
        <f aca="false">-1*($E577*(Input!$C$11/100))</f>
        <v>-0</v>
      </c>
      <c r="H577" s="78" t="n">
        <f aca="false">IF($B577&lt;Input!$C$25,((Input!$C$29*(1+Input!$C$13/100)^(DATEDIF(Input!$C$7,$B577,"Y")))),0)</f>
        <v>0</v>
      </c>
      <c r="I577" s="78" t="n">
        <f aca="false">IF($B577&gt;Input!$C$31,0,IF($E577*(Input!$C$35/100)&gt;(Input!$C$12/12),-1*(Input!$C$12/12),-1*$E577*(Input!$C$35/100)))</f>
        <v>0</v>
      </c>
      <c r="J577" s="78" t="n">
        <f aca="false">IF($B577&gt;Input!$C$31,0,(-1)*($E577+$H577+$I577)*(Input!$C$8/100))</f>
        <v>0</v>
      </c>
      <c r="K577" s="78" t="n">
        <f aca="false">IF($B577&gt;Input!$C$31,0,(-1)*($E577+$H577+$I577)*(Input!$C$9/100))</f>
        <v>0</v>
      </c>
      <c r="L577" s="78" t="n">
        <f aca="false">IF($B577&lt;Input!$C$25,($E577+$F577+$G577+$H577+$I577+$J577+$K577),0)</f>
        <v>0</v>
      </c>
    </row>
    <row r="578" customFormat="false" ht="12.8" hidden="false" customHeight="false" outlineLevel="0" collapsed="false">
      <c r="A578" s="76" t="n">
        <v>574</v>
      </c>
      <c r="B578" s="77" t="n">
        <f aca="false">EOMONTH(Input!$C$7,A578)</f>
        <v>60387</v>
      </c>
      <c r="C578" s="76" t="n">
        <f aca="false">DATEDIF(Input!$C$23,$B578,"Y")</f>
        <v>87</v>
      </c>
      <c r="E578" s="78" t="n">
        <f aca="false">IF($B578&gt;Input!$C$31,0,Input!$C$26*(1+Input!$C$28/100)^(DATEDIF(Input!$C$7,$B578,"Y")))</f>
        <v>0</v>
      </c>
      <c r="F578" s="78" t="n">
        <f aca="false">-1*($E578*(Input!$C$10/100))</f>
        <v>-0</v>
      </c>
      <c r="G578" s="78" t="n">
        <f aca="false">-1*($E578*(Input!$C$11/100))</f>
        <v>-0</v>
      </c>
      <c r="H578" s="78" t="n">
        <f aca="false">IF($B578&lt;Input!$C$25,((Input!$C$29*(1+Input!$C$13/100)^(DATEDIF(Input!$C$7,$B578,"Y")))),0)</f>
        <v>0</v>
      </c>
      <c r="I578" s="78" t="n">
        <f aca="false">IF($B578&gt;Input!$C$31,0,IF($E578*(Input!$C$35/100)&gt;(Input!$C$12/12),-1*(Input!$C$12/12),-1*$E578*(Input!$C$35/100)))</f>
        <v>0</v>
      </c>
      <c r="J578" s="78" t="n">
        <f aca="false">IF($B578&gt;Input!$C$31,0,(-1)*($E578+$H578+$I578)*(Input!$C$8/100))</f>
        <v>0</v>
      </c>
      <c r="K578" s="78" t="n">
        <f aca="false">IF($B578&gt;Input!$C$31,0,(-1)*($E578+$H578+$I578)*(Input!$C$9/100))</f>
        <v>0</v>
      </c>
      <c r="L578" s="78" t="n">
        <f aca="false">IF($B578&lt;Input!$C$25,($E578+$F578+$G578+$H578+$I578+$J578+$K578),0)</f>
        <v>0</v>
      </c>
    </row>
    <row r="579" customFormat="false" ht="12.8" hidden="false" customHeight="false" outlineLevel="0" collapsed="false">
      <c r="A579" s="76" t="n">
        <v>575</v>
      </c>
      <c r="B579" s="77" t="n">
        <f aca="false">EOMONTH(Input!$C$7,A579)</f>
        <v>60418</v>
      </c>
      <c r="C579" s="76" t="n">
        <f aca="false">DATEDIF(Input!$C$23,$B579,"Y")</f>
        <v>88</v>
      </c>
      <c r="E579" s="78" t="n">
        <f aca="false">IF($B579&gt;Input!$C$31,0,Input!$C$26*(1+Input!$C$28/100)^(DATEDIF(Input!$C$7,$B579,"Y")))</f>
        <v>0</v>
      </c>
      <c r="F579" s="78" t="n">
        <f aca="false">-1*($E579*(Input!$C$10/100))</f>
        <v>-0</v>
      </c>
      <c r="G579" s="78" t="n">
        <f aca="false">-1*($E579*(Input!$C$11/100))</f>
        <v>-0</v>
      </c>
      <c r="H579" s="78" t="n">
        <f aca="false">IF($B579&lt;Input!$C$25,((Input!$C$29*(1+Input!$C$13/100)^(DATEDIF(Input!$C$7,$B579,"Y")))),0)</f>
        <v>0</v>
      </c>
      <c r="I579" s="78" t="n">
        <f aca="false">IF($B579&gt;Input!$C$31,0,IF($E579*(Input!$C$35/100)&gt;(Input!$C$12/12),-1*(Input!$C$12/12),-1*$E579*(Input!$C$35/100)))</f>
        <v>0</v>
      </c>
      <c r="J579" s="78" t="n">
        <f aca="false">IF($B579&gt;Input!$C$31,0,(-1)*($E579+$H579+$I579)*(Input!$C$8/100))</f>
        <v>0</v>
      </c>
      <c r="K579" s="78" t="n">
        <f aca="false">IF($B579&gt;Input!$C$31,0,(-1)*($E579+$H579+$I579)*(Input!$C$9/100))</f>
        <v>0</v>
      </c>
      <c r="L579" s="78" t="n">
        <f aca="false">IF($B579&lt;Input!$C$25,($E579+$F579+$G579+$H579+$I579+$J579+$K579),0)</f>
        <v>0</v>
      </c>
    </row>
    <row r="580" customFormat="false" ht="12.8" hidden="false" customHeight="false" outlineLevel="0" collapsed="false">
      <c r="A580" s="76" t="n">
        <v>576</v>
      </c>
      <c r="B580" s="77" t="n">
        <f aca="false">EOMONTH(Input!$C$7,A580)</f>
        <v>60448</v>
      </c>
      <c r="C580" s="76" t="n">
        <f aca="false">DATEDIF(Input!$C$23,$B580,"Y")</f>
        <v>88</v>
      </c>
      <c r="E580" s="78" t="n">
        <f aca="false">IF($B580&gt;Input!$C$31,0,Input!$C$26*(1+Input!$C$28/100)^(DATEDIF(Input!$C$7,$B580,"Y")))</f>
        <v>0</v>
      </c>
      <c r="F580" s="78" t="n">
        <f aca="false">-1*($E580*(Input!$C$10/100))</f>
        <v>-0</v>
      </c>
      <c r="G580" s="78" t="n">
        <f aca="false">-1*($E580*(Input!$C$11/100))</f>
        <v>-0</v>
      </c>
      <c r="H580" s="78" t="n">
        <f aca="false">IF($B580&lt;Input!$C$25,((Input!$C$29*(1+Input!$C$13/100)^(DATEDIF(Input!$C$7,$B580,"Y")))),0)</f>
        <v>0</v>
      </c>
      <c r="I580" s="78" t="n">
        <f aca="false">IF($B580&gt;Input!$C$31,0,IF($E580*(Input!$C$35/100)&gt;(Input!$C$12/12),-1*(Input!$C$12/12),-1*$E580*(Input!$C$35/100)))</f>
        <v>0</v>
      </c>
      <c r="J580" s="78" t="n">
        <f aca="false">IF($B580&gt;Input!$C$31,0,(-1)*($E580+$H580+$I580)*(Input!$C$8/100))</f>
        <v>0</v>
      </c>
      <c r="K580" s="78" t="n">
        <f aca="false">IF($B580&gt;Input!$C$31,0,(-1)*($E580+$H580+$I580)*(Input!$C$9/100))</f>
        <v>0</v>
      </c>
      <c r="L580" s="78" t="n">
        <f aca="false">IF($B580&lt;Input!$C$25,($E580+$F580+$G580+$H580+$I580+$J580+$K580),0)</f>
        <v>0</v>
      </c>
    </row>
    <row r="581" customFormat="false" ht="12.8" hidden="false" customHeight="false" outlineLevel="0" collapsed="false">
      <c r="A581" s="76" t="n">
        <v>577</v>
      </c>
      <c r="B581" s="77" t="n">
        <f aca="false">EOMONTH(Input!$C$7,A581)</f>
        <v>60479</v>
      </c>
      <c r="C581" s="76" t="n">
        <f aca="false">DATEDIF(Input!$C$23,$B581,"Y")</f>
        <v>88</v>
      </c>
      <c r="E581" s="78" t="n">
        <f aca="false">IF($B581&gt;Input!$C$31,0,Input!$C$26*(1+Input!$C$28/100)^(DATEDIF(Input!$C$7,$B581,"Y")))</f>
        <v>0</v>
      </c>
      <c r="F581" s="78" t="n">
        <f aca="false">-1*($E581*(Input!$C$10/100))</f>
        <v>-0</v>
      </c>
      <c r="G581" s="78" t="n">
        <f aca="false">-1*($E581*(Input!$C$11/100))</f>
        <v>-0</v>
      </c>
      <c r="H581" s="78" t="n">
        <f aca="false">IF($B581&lt;Input!$C$25,((Input!$C$29*(1+Input!$C$13/100)^(DATEDIF(Input!$C$7,$B581,"Y")))),0)</f>
        <v>0</v>
      </c>
      <c r="I581" s="78" t="n">
        <f aca="false">IF($B581&gt;Input!$C$31,0,IF($E581*(Input!$C$35/100)&gt;(Input!$C$12/12),-1*(Input!$C$12/12),-1*$E581*(Input!$C$35/100)))</f>
        <v>0</v>
      </c>
      <c r="J581" s="78" t="n">
        <f aca="false">IF($B581&gt;Input!$C$31,0,(-1)*($E581+$H581+$I581)*(Input!$C$8/100))</f>
        <v>0</v>
      </c>
      <c r="K581" s="78" t="n">
        <f aca="false">IF($B581&gt;Input!$C$31,0,(-1)*($E581+$H581+$I581)*(Input!$C$9/100))</f>
        <v>0</v>
      </c>
      <c r="L581" s="78" t="n">
        <f aca="false">IF($B581&lt;Input!$C$25,($E581+$F581+$G581+$H581+$I581+$J581+$K581),0)</f>
        <v>0</v>
      </c>
    </row>
    <row r="582" customFormat="false" ht="12.8" hidden="false" customHeight="false" outlineLevel="0" collapsed="false">
      <c r="A582" s="76" t="n">
        <v>578</v>
      </c>
      <c r="B582" s="77" t="n">
        <f aca="false">EOMONTH(Input!$C$7,A582)</f>
        <v>60510</v>
      </c>
      <c r="C582" s="76" t="n">
        <f aca="false">DATEDIF(Input!$C$23,$B582,"Y")</f>
        <v>88</v>
      </c>
      <c r="E582" s="78" t="n">
        <f aca="false">IF($B582&gt;Input!$C$31,0,Input!$C$26*(1+Input!$C$28/100)^(DATEDIF(Input!$C$7,$B582,"Y")))</f>
        <v>0</v>
      </c>
      <c r="F582" s="78" t="n">
        <f aca="false">-1*($E582*(Input!$C$10/100))</f>
        <v>-0</v>
      </c>
      <c r="G582" s="78" t="n">
        <f aca="false">-1*($E582*(Input!$C$11/100))</f>
        <v>-0</v>
      </c>
      <c r="H582" s="78" t="n">
        <f aca="false">IF($B582&lt;Input!$C$25,((Input!$C$29*(1+Input!$C$13/100)^(DATEDIF(Input!$C$7,$B582,"Y")))),0)</f>
        <v>0</v>
      </c>
      <c r="I582" s="78" t="n">
        <f aca="false">IF($B582&gt;Input!$C$31,0,IF($E582*(Input!$C$35/100)&gt;(Input!$C$12/12),-1*(Input!$C$12/12),-1*$E582*(Input!$C$35/100)))</f>
        <v>0</v>
      </c>
      <c r="J582" s="78" t="n">
        <f aca="false">IF($B582&gt;Input!$C$31,0,(-1)*($E582+$H582+$I582)*(Input!$C$8/100))</f>
        <v>0</v>
      </c>
      <c r="K582" s="78" t="n">
        <f aca="false">IF($B582&gt;Input!$C$31,0,(-1)*($E582+$H582+$I582)*(Input!$C$9/100))</f>
        <v>0</v>
      </c>
      <c r="L582" s="78" t="n">
        <f aca="false">IF($B582&lt;Input!$C$25,($E582+$F582+$G582+$H582+$I582+$J582+$K582),0)</f>
        <v>0</v>
      </c>
    </row>
    <row r="583" customFormat="false" ht="12.8" hidden="false" customHeight="false" outlineLevel="0" collapsed="false">
      <c r="A583" s="76" t="n">
        <v>579</v>
      </c>
      <c r="B583" s="77" t="n">
        <f aca="false">EOMONTH(Input!$C$7,A583)</f>
        <v>60540</v>
      </c>
      <c r="C583" s="76" t="n">
        <f aca="false">DATEDIF(Input!$C$23,$B583,"Y")</f>
        <v>88</v>
      </c>
      <c r="E583" s="78" t="n">
        <f aca="false">IF($B583&gt;Input!$C$31,0,Input!$C$26*(1+Input!$C$28/100)^(DATEDIF(Input!$C$7,$B583,"Y")))</f>
        <v>0</v>
      </c>
      <c r="F583" s="78" t="n">
        <f aca="false">-1*($E583*(Input!$C$10/100))</f>
        <v>-0</v>
      </c>
      <c r="G583" s="78" t="n">
        <f aca="false">-1*($E583*(Input!$C$11/100))</f>
        <v>-0</v>
      </c>
      <c r="H583" s="78" t="n">
        <f aca="false">IF($B583&lt;Input!$C$25,((Input!$C$29*(1+Input!$C$13/100)^(DATEDIF(Input!$C$7,$B583,"Y")))),0)</f>
        <v>0</v>
      </c>
      <c r="I583" s="78" t="n">
        <f aca="false">IF($B583&gt;Input!$C$31,0,IF($E583*(Input!$C$35/100)&gt;(Input!$C$12/12),-1*(Input!$C$12/12),-1*$E583*(Input!$C$35/100)))</f>
        <v>0</v>
      </c>
      <c r="J583" s="78" t="n">
        <f aca="false">IF($B583&gt;Input!$C$31,0,(-1)*($E583+$H583+$I583)*(Input!$C$8/100))</f>
        <v>0</v>
      </c>
      <c r="K583" s="78" t="n">
        <f aca="false">IF($B583&gt;Input!$C$31,0,(-1)*($E583+$H583+$I583)*(Input!$C$9/100))</f>
        <v>0</v>
      </c>
      <c r="L583" s="78" t="n">
        <f aca="false">IF($B583&lt;Input!$C$25,($E583+$F583+$G583+$H583+$I583+$J583+$K583),0)</f>
        <v>0</v>
      </c>
    </row>
    <row r="584" customFormat="false" ht="12.8" hidden="false" customHeight="false" outlineLevel="0" collapsed="false">
      <c r="A584" s="76" t="n">
        <v>580</v>
      </c>
      <c r="B584" s="77" t="n">
        <f aca="false">EOMONTH(Input!$C$7,A584)</f>
        <v>60571</v>
      </c>
      <c r="C584" s="76" t="n">
        <f aca="false">DATEDIF(Input!$C$23,$B584,"Y")</f>
        <v>88</v>
      </c>
      <c r="E584" s="78" t="n">
        <f aca="false">IF($B584&gt;Input!$C$31,0,Input!$C$26*(1+Input!$C$28/100)^(DATEDIF(Input!$C$7,$B584,"Y")))</f>
        <v>0</v>
      </c>
      <c r="F584" s="78" t="n">
        <f aca="false">-1*($E584*(Input!$C$10/100))</f>
        <v>-0</v>
      </c>
      <c r="G584" s="78" t="n">
        <f aca="false">-1*($E584*(Input!$C$11/100))</f>
        <v>-0</v>
      </c>
      <c r="H584" s="78" t="n">
        <f aca="false">IF($B584&lt;Input!$C$25,((Input!$C$29*(1+Input!$C$13/100)^(DATEDIF(Input!$C$7,$B584,"Y")))),0)</f>
        <v>0</v>
      </c>
      <c r="I584" s="78" t="n">
        <f aca="false">IF($B584&gt;Input!$C$31,0,IF($E584*(Input!$C$35/100)&gt;(Input!$C$12/12),-1*(Input!$C$12/12),-1*$E584*(Input!$C$35/100)))</f>
        <v>0</v>
      </c>
      <c r="J584" s="78" t="n">
        <f aca="false">IF($B584&gt;Input!$C$31,0,(-1)*($E584+$H584+$I584)*(Input!$C$8/100))</f>
        <v>0</v>
      </c>
      <c r="K584" s="78" t="n">
        <f aca="false">IF($B584&gt;Input!$C$31,0,(-1)*($E584+$H584+$I584)*(Input!$C$9/100))</f>
        <v>0</v>
      </c>
      <c r="L584" s="78" t="n">
        <f aca="false">IF($B584&lt;Input!$C$25,($E584+$F584+$G584+$H584+$I584+$J584+$K584),0)</f>
        <v>0</v>
      </c>
    </row>
    <row r="585" customFormat="false" ht="12.8" hidden="false" customHeight="false" outlineLevel="0" collapsed="false">
      <c r="A585" s="76" t="n">
        <v>581</v>
      </c>
      <c r="B585" s="77" t="n">
        <f aca="false">EOMONTH(Input!$C$7,A585)</f>
        <v>60601</v>
      </c>
      <c r="C585" s="76" t="n">
        <f aca="false">DATEDIF(Input!$C$23,$B585,"Y")</f>
        <v>88</v>
      </c>
      <c r="E585" s="78" t="n">
        <f aca="false">IF($B585&gt;Input!$C$31,0,Input!$C$26*(1+Input!$C$28/100)^(DATEDIF(Input!$C$7,$B585,"Y")))</f>
        <v>0</v>
      </c>
      <c r="F585" s="78" t="n">
        <f aca="false">-1*($E585*(Input!$C$10/100))</f>
        <v>-0</v>
      </c>
      <c r="G585" s="78" t="n">
        <f aca="false">-1*($E585*(Input!$C$11/100))</f>
        <v>-0</v>
      </c>
      <c r="H585" s="78" t="n">
        <f aca="false">IF($B585&lt;Input!$C$25,((Input!$C$29*(1+Input!$C$13/100)^(DATEDIF(Input!$C$7,$B585,"Y")))),0)</f>
        <v>0</v>
      </c>
      <c r="I585" s="78" t="n">
        <f aca="false">IF($B585&gt;Input!$C$31,0,IF($E585*(Input!$C$35/100)&gt;(Input!$C$12/12),-1*(Input!$C$12/12),-1*$E585*(Input!$C$35/100)))</f>
        <v>0</v>
      </c>
      <c r="J585" s="78" t="n">
        <f aca="false">IF($B585&gt;Input!$C$31,0,(-1)*($E585+$H585+$I585)*(Input!$C$8/100))</f>
        <v>0</v>
      </c>
      <c r="K585" s="78" t="n">
        <f aca="false">IF($B585&gt;Input!$C$31,0,(-1)*($E585+$H585+$I585)*(Input!$C$9/100))</f>
        <v>0</v>
      </c>
      <c r="L585" s="78" t="n">
        <f aca="false">IF($B585&lt;Input!$C$25,($E585+$F585+$G585+$H585+$I585+$J585+$K585),0)</f>
        <v>0</v>
      </c>
    </row>
    <row r="586" customFormat="false" ht="12.8" hidden="false" customHeight="false" outlineLevel="0" collapsed="false">
      <c r="A586" s="76" t="n">
        <v>582</v>
      </c>
      <c r="B586" s="77" t="n">
        <f aca="false">EOMONTH(Input!$C$7,A586)</f>
        <v>60632</v>
      </c>
      <c r="C586" s="76" t="n">
        <f aca="false">DATEDIF(Input!$C$23,$B586,"Y")</f>
        <v>88</v>
      </c>
      <c r="E586" s="78" t="n">
        <f aca="false">IF($B586&gt;Input!$C$31,0,Input!$C$26*(1+Input!$C$28/100)^(DATEDIF(Input!$C$7,$B586,"Y")))</f>
        <v>0</v>
      </c>
      <c r="F586" s="78" t="n">
        <f aca="false">-1*($E586*(Input!$C$10/100))</f>
        <v>-0</v>
      </c>
      <c r="G586" s="78" t="n">
        <f aca="false">-1*($E586*(Input!$C$11/100))</f>
        <v>-0</v>
      </c>
      <c r="H586" s="78" t="n">
        <f aca="false">IF($B586&lt;Input!$C$25,((Input!$C$29*(1+Input!$C$13/100)^(DATEDIF(Input!$C$7,$B586,"Y")))),0)</f>
        <v>0</v>
      </c>
      <c r="I586" s="78" t="n">
        <f aca="false">IF($B586&gt;Input!$C$31,0,IF($E586*(Input!$C$35/100)&gt;(Input!$C$12/12),-1*(Input!$C$12/12),-1*$E586*(Input!$C$35/100)))</f>
        <v>0</v>
      </c>
      <c r="J586" s="78" t="n">
        <f aca="false">IF($B586&gt;Input!$C$31,0,(-1)*($E586+$H586+$I586)*(Input!$C$8/100))</f>
        <v>0</v>
      </c>
      <c r="K586" s="78" t="n">
        <f aca="false">IF($B586&gt;Input!$C$31,0,(-1)*($E586+$H586+$I586)*(Input!$C$9/100))</f>
        <v>0</v>
      </c>
      <c r="L586" s="78" t="n">
        <f aca="false">IF($B586&lt;Input!$C$25,($E586+$F586+$G586+$H586+$I586+$J586+$K586),0)</f>
        <v>0</v>
      </c>
    </row>
    <row r="587" customFormat="false" ht="12.8" hidden="false" customHeight="false" outlineLevel="0" collapsed="false">
      <c r="A587" s="76" t="n">
        <v>583</v>
      </c>
      <c r="B587" s="77" t="n">
        <f aca="false">EOMONTH(Input!$C$7,A587)</f>
        <v>60663</v>
      </c>
      <c r="C587" s="76" t="n">
        <f aca="false">DATEDIF(Input!$C$23,$B587,"Y")</f>
        <v>88</v>
      </c>
      <c r="E587" s="78" t="n">
        <f aca="false">IF($B587&gt;Input!$C$31,0,Input!$C$26*(1+Input!$C$28/100)^(DATEDIF(Input!$C$7,$B587,"Y")))</f>
        <v>0</v>
      </c>
      <c r="F587" s="78" t="n">
        <f aca="false">-1*($E587*(Input!$C$10/100))</f>
        <v>-0</v>
      </c>
      <c r="G587" s="78" t="n">
        <f aca="false">-1*($E587*(Input!$C$11/100))</f>
        <v>-0</v>
      </c>
      <c r="H587" s="78" t="n">
        <f aca="false">IF($B587&lt;Input!$C$25,((Input!$C$29*(1+Input!$C$13/100)^(DATEDIF(Input!$C$7,$B587,"Y")))),0)</f>
        <v>0</v>
      </c>
      <c r="I587" s="78" t="n">
        <f aca="false">IF($B587&gt;Input!$C$31,0,IF($E587*(Input!$C$35/100)&gt;(Input!$C$12/12),-1*(Input!$C$12/12),-1*$E587*(Input!$C$35/100)))</f>
        <v>0</v>
      </c>
      <c r="J587" s="78" t="n">
        <f aca="false">IF($B587&gt;Input!$C$31,0,(-1)*($E587+$H587+$I587)*(Input!$C$8/100))</f>
        <v>0</v>
      </c>
      <c r="K587" s="78" t="n">
        <f aca="false">IF($B587&gt;Input!$C$31,0,(-1)*($E587+$H587+$I587)*(Input!$C$9/100))</f>
        <v>0</v>
      </c>
      <c r="L587" s="78" t="n">
        <f aca="false">IF($B587&lt;Input!$C$25,($E587+$F587+$G587+$H587+$I587+$J587+$K587),0)</f>
        <v>0</v>
      </c>
    </row>
    <row r="588" customFormat="false" ht="12.8" hidden="false" customHeight="false" outlineLevel="0" collapsed="false">
      <c r="A588" s="76" t="n">
        <v>584</v>
      </c>
      <c r="B588" s="77" t="n">
        <f aca="false">EOMONTH(Input!$C$7,A588)</f>
        <v>60691</v>
      </c>
      <c r="C588" s="76" t="n">
        <f aca="false">DATEDIF(Input!$C$23,$B588,"Y")</f>
        <v>88</v>
      </c>
      <c r="E588" s="78" t="n">
        <f aca="false">IF($B588&gt;Input!$C$31,0,Input!$C$26*(1+Input!$C$28/100)^(DATEDIF(Input!$C$7,$B588,"Y")))</f>
        <v>0</v>
      </c>
      <c r="F588" s="78" t="n">
        <f aca="false">-1*($E588*(Input!$C$10/100))</f>
        <v>-0</v>
      </c>
      <c r="G588" s="78" t="n">
        <f aca="false">-1*($E588*(Input!$C$11/100))</f>
        <v>-0</v>
      </c>
      <c r="H588" s="78" t="n">
        <f aca="false">IF($B588&lt;Input!$C$25,((Input!$C$29*(1+Input!$C$13/100)^(DATEDIF(Input!$C$7,$B588,"Y")))),0)</f>
        <v>0</v>
      </c>
      <c r="I588" s="78" t="n">
        <f aca="false">IF($B588&gt;Input!$C$31,0,IF($E588*(Input!$C$35/100)&gt;(Input!$C$12/12),-1*(Input!$C$12/12),-1*$E588*(Input!$C$35/100)))</f>
        <v>0</v>
      </c>
      <c r="J588" s="78" t="n">
        <f aca="false">IF($B588&gt;Input!$C$31,0,(-1)*($E588+$H588+$I588)*(Input!$C$8/100))</f>
        <v>0</v>
      </c>
      <c r="K588" s="78" t="n">
        <f aca="false">IF($B588&gt;Input!$C$31,0,(-1)*($E588+$H588+$I588)*(Input!$C$9/100))</f>
        <v>0</v>
      </c>
      <c r="L588" s="78" t="n">
        <f aca="false">IF($B588&lt;Input!$C$25,($E588+$F588+$G588+$H588+$I588+$J588+$K588),0)</f>
        <v>0</v>
      </c>
    </row>
    <row r="589" customFormat="false" ht="12.8" hidden="false" customHeight="false" outlineLevel="0" collapsed="false">
      <c r="A589" s="76" t="n">
        <v>585</v>
      </c>
      <c r="B589" s="77" t="n">
        <f aca="false">EOMONTH(Input!$C$7,A589)</f>
        <v>60722</v>
      </c>
      <c r="C589" s="76" t="n">
        <f aca="false">DATEDIF(Input!$C$23,$B589,"Y")</f>
        <v>88</v>
      </c>
      <c r="E589" s="78" t="n">
        <f aca="false">IF($B589&gt;Input!$C$31,0,Input!$C$26*(1+Input!$C$28/100)^(DATEDIF(Input!$C$7,$B589,"Y")))</f>
        <v>0</v>
      </c>
      <c r="F589" s="78" t="n">
        <f aca="false">-1*($E589*(Input!$C$10/100))</f>
        <v>-0</v>
      </c>
      <c r="G589" s="78" t="n">
        <f aca="false">-1*($E589*(Input!$C$11/100))</f>
        <v>-0</v>
      </c>
      <c r="H589" s="78" t="n">
        <f aca="false">IF($B589&lt;Input!$C$25,((Input!$C$29*(1+Input!$C$13/100)^(DATEDIF(Input!$C$7,$B589,"Y")))),0)</f>
        <v>0</v>
      </c>
      <c r="I589" s="78" t="n">
        <f aca="false">IF($B589&gt;Input!$C$31,0,IF($E589*(Input!$C$35/100)&gt;(Input!$C$12/12),-1*(Input!$C$12/12),-1*$E589*(Input!$C$35/100)))</f>
        <v>0</v>
      </c>
      <c r="J589" s="78" t="n">
        <f aca="false">IF($B589&gt;Input!$C$31,0,(-1)*($E589+$H589+$I589)*(Input!$C$8/100))</f>
        <v>0</v>
      </c>
      <c r="K589" s="78" t="n">
        <f aca="false">IF($B589&gt;Input!$C$31,0,(-1)*($E589+$H589+$I589)*(Input!$C$9/100))</f>
        <v>0</v>
      </c>
      <c r="L589" s="78" t="n">
        <f aca="false">IF($B589&lt;Input!$C$25,($E589+$F589+$G589+$H589+$I589+$J589+$K589),0)</f>
        <v>0</v>
      </c>
    </row>
    <row r="590" customFormat="false" ht="12.8" hidden="false" customHeight="false" outlineLevel="0" collapsed="false">
      <c r="A590" s="76" t="n">
        <v>586</v>
      </c>
      <c r="B590" s="77" t="n">
        <f aca="false">EOMONTH(Input!$C$7,A590)</f>
        <v>60752</v>
      </c>
      <c r="C590" s="76" t="n">
        <f aca="false">DATEDIF(Input!$C$23,$B590,"Y")</f>
        <v>88</v>
      </c>
      <c r="E590" s="78" t="n">
        <f aca="false">IF($B590&gt;Input!$C$31,0,Input!$C$26*(1+Input!$C$28/100)^(DATEDIF(Input!$C$7,$B590,"Y")))</f>
        <v>0</v>
      </c>
      <c r="F590" s="78" t="n">
        <f aca="false">-1*($E590*(Input!$C$10/100))</f>
        <v>-0</v>
      </c>
      <c r="G590" s="78" t="n">
        <f aca="false">-1*($E590*(Input!$C$11/100))</f>
        <v>-0</v>
      </c>
      <c r="H590" s="78" t="n">
        <f aca="false">IF($B590&lt;Input!$C$25,((Input!$C$29*(1+Input!$C$13/100)^(DATEDIF(Input!$C$7,$B590,"Y")))),0)</f>
        <v>0</v>
      </c>
      <c r="I590" s="78" t="n">
        <f aca="false">IF($B590&gt;Input!$C$31,0,IF($E590*(Input!$C$35/100)&gt;(Input!$C$12/12),-1*(Input!$C$12/12),-1*$E590*(Input!$C$35/100)))</f>
        <v>0</v>
      </c>
      <c r="J590" s="78" t="n">
        <f aca="false">IF($B590&gt;Input!$C$31,0,(-1)*($E590+$H590+$I590)*(Input!$C$8/100))</f>
        <v>0</v>
      </c>
      <c r="K590" s="78" t="n">
        <f aca="false">IF($B590&gt;Input!$C$31,0,(-1)*($E590+$H590+$I590)*(Input!$C$9/100))</f>
        <v>0</v>
      </c>
      <c r="L590" s="78" t="n">
        <f aca="false">IF($B590&lt;Input!$C$25,($E590+$F590+$G590+$H590+$I590+$J590+$K590),0)</f>
        <v>0</v>
      </c>
    </row>
    <row r="591" customFormat="false" ht="12.8" hidden="false" customHeight="false" outlineLevel="0" collapsed="false">
      <c r="A591" s="76" t="n">
        <v>587</v>
      </c>
      <c r="B591" s="77" t="n">
        <f aca="false">EOMONTH(Input!$C$7,A591)</f>
        <v>60783</v>
      </c>
      <c r="C591" s="76" t="n">
        <f aca="false">DATEDIF(Input!$C$23,$B591,"Y")</f>
        <v>89</v>
      </c>
      <c r="E591" s="78" t="n">
        <f aca="false">IF($B591&gt;Input!$C$31,0,Input!$C$26*(1+Input!$C$28/100)^(DATEDIF(Input!$C$7,$B591,"Y")))</f>
        <v>0</v>
      </c>
      <c r="F591" s="78" t="n">
        <f aca="false">-1*($E591*(Input!$C$10/100))</f>
        <v>-0</v>
      </c>
      <c r="G591" s="78" t="n">
        <f aca="false">-1*($E591*(Input!$C$11/100))</f>
        <v>-0</v>
      </c>
      <c r="H591" s="78" t="n">
        <f aca="false">IF($B591&lt;Input!$C$25,((Input!$C$29*(1+Input!$C$13/100)^(DATEDIF(Input!$C$7,$B591,"Y")))),0)</f>
        <v>0</v>
      </c>
      <c r="I591" s="78" t="n">
        <f aca="false">IF($B591&gt;Input!$C$31,0,IF($E591*(Input!$C$35/100)&gt;(Input!$C$12/12),-1*(Input!$C$12/12),-1*$E591*(Input!$C$35/100)))</f>
        <v>0</v>
      </c>
      <c r="J591" s="78" t="n">
        <f aca="false">IF($B591&gt;Input!$C$31,0,(-1)*($E591+$H591+$I591)*(Input!$C$8/100))</f>
        <v>0</v>
      </c>
      <c r="K591" s="78" t="n">
        <f aca="false">IF($B591&gt;Input!$C$31,0,(-1)*($E591+$H591+$I591)*(Input!$C$9/100))</f>
        <v>0</v>
      </c>
      <c r="L591" s="78" t="n">
        <f aca="false">IF($B591&lt;Input!$C$25,($E591+$F591+$G591+$H591+$I591+$J591+$K591),0)</f>
        <v>0</v>
      </c>
    </row>
    <row r="592" customFormat="false" ht="12.8" hidden="false" customHeight="false" outlineLevel="0" collapsed="false">
      <c r="A592" s="76" t="n">
        <v>588</v>
      </c>
      <c r="B592" s="77" t="n">
        <f aca="false">EOMONTH(Input!$C$7,A592)</f>
        <v>60813</v>
      </c>
      <c r="C592" s="76" t="n">
        <f aca="false">DATEDIF(Input!$C$23,$B592,"Y")</f>
        <v>89</v>
      </c>
      <c r="E592" s="78" t="n">
        <f aca="false">IF($B592&gt;Input!$C$31,0,Input!$C$26*(1+Input!$C$28/100)^(DATEDIF(Input!$C$7,$B592,"Y")))</f>
        <v>0</v>
      </c>
      <c r="F592" s="78" t="n">
        <f aca="false">-1*($E592*(Input!$C$10/100))</f>
        <v>-0</v>
      </c>
      <c r="G592" s="78" t="n">
        <f aca="false">-1*($E592*(Input!$C$11/100))</f>
        <v>-0</v>
      </c>
      <c r="H592" s="78" t="n">
        <f aca="false">IF($B592&lt;Input!$C$25,((Input!$C$29*(1+Input!$C$13/100)^(DATEDIF(Input!$C$7,$B592,"Y")))),0)</f>
        <v>0</v>
      </c>
      <c r="I592" s="78" t="n">
        <f aca="false">IF($B592&gt;Input!$C$31,0,IF($E592*(Input!$C$35/100)&gt;(Input!$C$12/12),-1*(Input!$C$12/12),-1*$E592*(Input!$C$35/100)))</f>
        <v>0</v>
      </c>
      <c r="J592" s="78" t="n">
        <f aca="false">IF($B592&gt;Input!$C$31,0,(-1)*($E592+$H592+$I592)*(Input!$C$8/100))</f>
        <v>0</v>
      </c>
      <c r="K592" s="78" t="n">
        <f aca="false">IF($B592&gt;Input!$C$31,0,(-1)*($E592+$H592+$I592)*(Input!$C$9/100))</f>
        <v>0</v>
      </c>
      <c r="L592" s="78" t="n">
        <f aca="false">IF($B592&lt;Input!$C$25,($E592+$F592+$G592+$H592+$I592+$J592+$K592),0)</f>
        <v>0</v>
      </c>
    </row>
    <row r="593" customFormat="false" ht="12.8" hidden="false" customHeight="false" outlineLevel="0" collapsed="false">
      <c r="A593" s="76" t="n">
        <v>589</v>
      </c>
      <c r="B593" s="77" t="n">
        <f aca="false">EOMONTH(Input!$C$7,A593)</f>
        <v>60844</v>
      </c>
      <c r="C593" s="76" t="n">
        <f aca="false">DATEDIF(Input!$C$23,$B593,"Y")</f>
        <v>89</v>
      </c>
      <c r="E593" s="78" t="n">
        <f aca="false">IF($B593&gt;Input!$C$31,0,Input!$C$26*(1+Input!$C$28/100)^(DATEDIF(Input!$C$7,$B593,"Y")))</f>
        <v>0</v>
      </c>
      <c r="F593" s="78" t="n">
        <f aca="false">-1*($E593*(Input!$C$10/100))</f>
        <v>-0</v>
      </c>
      <c r="G593" s="78" t="n">
        <f aca="false">-1*($E593*(Input!$C$11/100))</f>
        <v>-0</v>
      </c>
      <c r="H593" s="78" t="n">
        <f aca="false">IF($B593&lt;Input!$C$25,((Input!$C$29*(1+Input!$C$13/100)^(DATEDIF(Input!$C$7,$B593,"Y")))),0)</f>
        <v>0</v>
      </c>
      <c r="I593" s="78" t="n">
        <f aca="false">IF($B593&gt;Input!$C$31,0,IF($E593*(Input!$C$35/100)&gt;(Input!$C$12/12),-1*(Input!$C$12/12),-1*$E593*(Input!$C$35/100)))</f>
        <v>0</v>
      </c>
      <c r="J593" s="78" t="n">
        <f aca="false">IF($B593&gt;Input!$C$31,0,(-1)*($E593+$H593+$I593)*(Input!$C$8/100))</f>
        <v>0</v>
      </c>
      <c r="K593" s="78" t="n">
        <f aca="false">IF($B593&gt;Input!$C$31,0,(-1)*($E593+$H593+$I593)*(Input!$C$9/100))</f>
        <v>0</v>
      </c>
      <c r="L593" s="78" t="n">
        <f aca="false">IF($B593&lt;Input!$C$25,($E593+$F593+$G593+$H593+$I593+$J593+$K593),0)</f>
        <v>0</v>
      </c>
    </row>
    <row r="594" customFormat="false" ht="12.8" hidden="false" customHeight="false" outlineLevel="0" collapsed="false">
      <c r="A594" s="76" t="n">
        <v>590</v>
      </c>
      <c r="B594" s="77" t="n">
        <f aca="false">EOMONTH(Input!$C$7,A594)</f>
        <v>60875</v>
      </c>
      <c r="C594" s="76" t="n">
        <f aca="false">DATEDIF(Input!$C$23,$B594,"Y")</f>
        <v>89</v>
      </c>
      <c r="E594" s="78" t="n">
        <f aca="false">IF($B594&gt;Input!$C$31,0,Input!$C$26*(1+Input!$C$28/100)^(DATEDIF(Input!$C$7,$B594,"Y")))</f>
        <v>0</v>
      </c>
      <c r="F594" s="78" t="n">
        <f aca="false">-1*($E594*(Input!$C$10/100))</f>
        <v>-0</v>
      </c>
      <c r="G594" s="78" t="n">
        <f aca="false">-1*($E594*(Input!$C$11/100))</f>
        <v>-0</v>
      </c>
      <c r="H594" s="78" t="n">
        <f aca="false">IF($B594&lt;Input!$C$25,((Input!$C$29*(1+Input!$C$13/100)^(DATEDIF(Input!$C$7,$B594,"Y")))),0)</f>
        <v>0</v>
      </c>
      <c r="I594" s="78" t="n">
        <f aca="false">IF($B594&gt;Input!$C$31,0,IF($E594*(Input!$C$35/100)&gt;(Input!$C$12/12),-1*(Input!$C$12/12),-1*$E594*(Input!$C$35/100)))</f>
        <v>0</v>
      </c>
      <c r="J594" s="78" t="n">
        <f aca="false">IF($B594&gt;Input!$C$31,0,(-1)*($E594+$H594+$I594)*(Input!$C$8/100))</f>
        <v>0</v>
      </c>
      <c r="K594" s="78" t="n">
        <f aca="false">IF($B594&gt;Input!$C$31,0,(-1)*($E594+$H594+$I594)*(Input!$C$9/100))</f>
        <v>0</v>
      </c>
      <c r="L594" s="78" t="n">
        <f aca="false">IF($B594&lt;Input!$C$25,($E594+$F594+$G594+$H594+$I594+$J594+$K594),0)</f>
        <v>0</v>
      </c>
    </row>
    <row r="595" customFormat="false" ht="12.8" hidden="false" customHeight="false" outlineLevel="0" collapsed="false">
      <c r="A595" s="76" t="n">
        <v>591</v>
      </c>
      <c r="B595" s="77" t="n">
        <f aca="false">EOMONTH(Input!$C$7,A595)</f>
        <v>60905</v>
      </c>
      <c r="C595" s="76" t="n">
        <f aca="false">DATEDIF(Input!$C$23,$B595,"Y")</f>
        <v>89</v>
      </c>
      <c r="E595" s="78" t="n">
        <f aca="false">IF($B595&gt;Input!$C$31,0,Input!$C$26*(1+Input!$C$28/100)^(DATEDIF(Input!$C$7,$B595,"Y")))</f>
        <v>0</v>
      </c>
      <c r="F595" s="78" t="n">
        <f aca="false">-1*($E595*(Input!$C$10/100))</f>
        <v>-0</v>
      </c>
      <c r="G595" s="78" t="n">
        <f aca="false">-1*($E595*(Input!$C$11/100))</f>
        <v>-0</v>
      </c>
      <c r="H595" s="78" t="n">
        <f aca="false">IF($B595&lt;Input!$C$25,((Input!$C$29*(1+Input!$C$13/100)^(DATEDIF(Input!$C$7,$B595,"Y")))),0)</f>
        <v>0</v>
      </c>
      <c r="I595" s="78" t="n">
        <f aca="false">IF($B595&gt;Input!$C$31,0,IF($E595*(Input!$C$35/100)&gt;(Input!$C$12/12),-1*(Input!$C$12/12),-1*$E595*(Input!$C$35/100)))</f>
        <v>0</v>
      </c>
      <c r="J595" s="78" t="n">
        <f aca="false">IF($B595&gt;Input!$C$31,0,(-1)*($E595+$H595+$I595)*(Input!$C$8/100))</f>
        <v>0</v>
      </c>
      <c r="K595" s="78" t="n">
        <f aca="false">IF($B595&gt;Input!$C$31,0,(-1)*($E595+$H595+$I595)*(Input!$C$9/100))</f>
        <v>0</v>
      </c>
      <c r="L595" s="78" t="n">
        <f aca="false">IF($B595&lt;Input!$C$25,($E595+$F595+$G595+$H595+$I595+$J595+$K595),0)</f>
        <v>0</v>
      </c>
    </row>
    <row r="596" customFormat="false" ht="12.8" hidden="false" customHeight="false" outlineLevel="0" collapsed="false">
      <c r="A596" s="76" t="n">
        <v>592</v>
      </c>
      <c r="B596" s="77" t="n">
        <f aca="false">EOMONTH(Input!$C$7,A596)</f>
        <v>60936</v>
      </c>
      <c r="C596" s="76" t="n">
        <f aca="false">DATEDIF(Input!$C$23,$B596,"Y")</f>
        <v>89</v>
      </c>
      <c r="E596" s="78" t="n">
        <f aca="false">IF($B596&gt;Input!$C$31,0,Input!$C$26*(1+Input!$C$28/100)^(DATEDIF(Input!$C$7,$B596,"Y")))</f>
        <v>0</v>
      </c>
      <c r="F596" s="78" t="n">
        <f aca="false">-1*($E596*(Input!$C$10/100))</f>
        <v>-0</v>
      </c>
      <c r="G596" s="78" t="n">
        <f aca="false">-1*($E596*(Input!$C$11/100))</f>
        <v>-0</v>
      </c>
      <c r="H596" s="78" t="n">
        <f aca="false">IF($B596&lt;Input!$C$25,((Input!$C$29*(1+Input!$C$13/100)^(DATEDIF(Input!$C$7,$B596,"Y")))),0)</f>
        <v>0</v>
      </c>
      <c r="I596" s="78" t="n">
        <f aca="false">IF($B596&gt;Input!$C$31,0,IF($E596*(Input!$C$35/100)&gt;(Input!$C$12/12),-1*(Input!$C$12/12),-1*$E596*(Input!$C$35/100)))</f>
        <v>0</v>
      </c>
      <c r="J596" s="78" t="n">
        <f aca="false">IF($B596&gt;Input!$C$31,0,(-1)*($E596+$H596+$I596)*(Input!$C$8/100))</f>
        <v>0</v>
      </c>
      <c r="K596" s="78" t="n">
        <f aca="false">IF($B596&gt;Input!$C$31,0,(-1)*($E596+$H596+$I596)*(Input!$C$9/100))</f>
        <v>0</v>
      </c>
      <c r="L596" s="78" t="n">
        <f aca="false">IF($B596&lt;Input!$C$25,($E596+$F596+$G596+$H596+$I596+$J596+$K596),0)</f>
        <v>0</v>
      </c>
    </row>
    <row r="597" customFormat="false" ht="12.8" hidden="false" customHeight="false" outlineLevel="0" collapsed="false">
      <c r="A597" s="76" t="n">
        <v>593</v>
      </c>
      <c r="B597" s="77" t="n">
        <f aca="false">EOMONTH(Input!$C$7,A597)</f>
        <v>60966</v>
      </c>
      <c r="C597" s="76" t="n">
        <f aca="false">DATEDIF(Input!$C$23,$B597,"Y")</f>
        <v>89</v>
      </c>
      <c r="E597" s="78" t="n">
        <f aca="false">IF($B597&gt;Input!$C$31,0,Input!$C$26*(1+Input!$C$28/100)^(DATEDIF(Input!$C$7,$B597,"Y")))</f>
        <v>0</v>
      </c>
      <c r="F597" s="78" t="n">
        <f aca="false">-1*($E597*(Input!$C$10/100))</f>
        <v>-0</v>
      </c>
      <c r="G597" s="78" t="n">
        <f aca="false">-1*($E597*(Input!$C$11/100))</f>
        <v>-0</v>
      </c>
      <c r="H597" s="78" t="n">
        <f aca="false">IF($B597&lt;Input!$C$25,((Input!$C$29*(1+Input!$C$13/100)^(DATEDIF(Input!$C$7,$B597,"Y")))),0)</f>
        <v>0</v>
      </c>
      <c r="I597" s="78" t="n">
        <f aca="false">IF($B597&gt;Input!$C$31,0,IF($E597*(Input!$C$35/100)&gt;(Input!$C$12/12),-1*(Input!$C$12/12),-1*$E597*(Input!$C$35/100)))</f>
        <v>0</v>
      </c>
      <c r="J597" s="78" t="n">
        <f aca="false">IF($B597&gt;Input!$C$31,0,(-1)*($E597+$H597+$I597)*(Input!$C$8/100))</f>
        <v>0</v>
      </c>
      <c r="K597" s="78" t="n">
        <f aca="false">IF($B597&gt;Input!$C$31,0,(-1)*($E597+$H597+$I597)*(Input!$C$9/100))</f>
        <v>0</v>
      </c>
      <c r="L597" s="78" t="n">
        <f aca="false">IF($B597&lt;Input!$C$25,($E597+$F597+$G597+$H597+$I597+$J597+$K597),0)</f>
        <v>0</v>
      </c>
    </row>
    <row r="598" customFormat="false" ht="12.8" hidden="false" customHeight="false" outlineLevel="0" collapsed="false">
      <c r="A598" s="76" t="n">
        <v>594</v>
      </c>
      <c r="B598" s="77" t="n">
        <f aca="false">EOMONTH(Input!$C$7,A598)</f>
        <v>60997</v>
      </c>
      <c r="C598" s="76" t="n">
        <f aca="false">DATEDIF(Input!$C$23,$B598,"Y")</f>
        <v>89</v>
      </c>
      <c r="E598" s="78" t="n">
        <f aca="false">IF($B598&gt;Input!$C$31,0,Input!$C$26*(1+Input!$C$28/100)^(DATEDIF(Input!$C$7,$B598,"Y")))</f>
        <v>0</v>
      </c>
      <c r="F598" s="78" t="n">
        <f aca="false">-1*($E598*(Input!$C$10/100))</f>
        <v>-0</v>
      </c>
      <c r="G598" s="78" t="n">
        <f aca="false">-1*($E598*(Input!$C$11/100))</f>
        <v>-0</v>
      </c>
      <c r="H598" s="78" t="n">
        <f aca="false">IF($B598&lt;Input!$C$25,((Input!$C$29*(1+Input!$C$13/100)^(DATEDIF(Input!$C$7,$B598,"Y")))),0)</f>
        <v>0</v>
      </c>
      <c r="I598" s="78" t="n">
        <f aca="false">IF($B598&gt;Input!$C$31,0,IF($E598*(Input!$C$35/100)&gt;(Input!$C$12/12),-1*(Input!$C$12/12),-1*$E598*(Input!$C$35/100)))</f>
        <v>0</v>
      </c>
      <c r="J598" s="78" t="n">
        <f aca="false">IF($B598&gt;Input!$C$31,0,(-1)*($E598+$H598+$I598)*(Input!$C$8/100))</f>
        <v>0</v>
      </c>
      <c r="K598" s="78" t="n">
        <f aca="false">IF($B598&gt;Input!$C$31,0,(-1)*($E598+$H598+$I598)*(Input!$C$9/100))</f>
        <v>0</v>
      </c>
      <c r="L598" s="78" t="n">
        <f aca="false">IF($B598&lt;Input!$C$25,($E598+$F598+$G598+$H598+$I598+$J598+$K598),0)</f>
        <v>0</v>
      </c>
    </row>
    <row r="599" customFormat="false" ht="12.8" hidden="false" customHeight="false" outlineLevel="0" collapsed="false">
      <c r="A599" s="76" t="n">
        <v>595</v>
      </c>
      <c r="B599" s="77" t="n">
        <f aca="false">EOMONTH(Input!$C$7,A599)</f>
        <v>61028</v>
      </c>
      <c r="C599" s="76" t="n">
        <f aca="false">DATEDIF(Input!$C$23,$B599,"Y")</f>
        <v>89</v>
      </c>
      <c r="E599" s="78" t="n">
        <f aca="false">IF($B599&gt;Input!$C$31,0,Input!$C$26*(1+Input!$C$28/100)^(DATEDIF(Input!$C$7,$B599,"Y")))</f>
        <v>0</v>
      </c>
      <c r="F599" s="78" t="n">
        <f aca="false">-1*($E599*(Input!$C$10/100))</f>
        <v>-0</v>
      </c>
      <c r="G599" s="78" t="n">
        <f aca="false">-1*($E599*(Input!$C$11/100))</f>
        <v>-0</v>
      </c>
      <c r="H599" s="78" t="n">
        <f aca="false">IF($B599&lt;Input!$C$25,((Input!$C$29*(1+Input!$C$13/100)^(DATEDIF(Input!$C$7,$B599,"Y")))),0)</f>
        <v>0</v>
      </c>
      <c r="I599" s="78" t="n">
        <f aca="false">IF($B599&gt;Input!$C$31,0,IF($E599*(Input!$C$35/100)&gt;(Input!$C$12/12),-1*(Input!$C$12/12),-1*$E599*(Input!$C$35/100)))</f>
        <v>0</v>
      </c>
      <c r="J599" s="78" t="n">
        <f aca="false">IF($B599&gt;Input!$C$31,0,(-1)*($E599+$H599+$I599)*(Input!$C$8/100))</f>
        <v>0</v>
      </c>
      <c r="K599" s="78" t="n">
        <f aca="false">IF($B599&gt;Input!$C$31,0,(-1)*($E599+$H599+$I599)*(Input!$C$9/100))</f>
        <v>0</v>
      </c>
      <c r="L599" s="78" t="n">
        <f aca="false">IF($B599&lt;Input!$C$25,($E599+$F599+$G599+$H599+$I599+$J599+$K599),0)</f>
        <v>0</v>
      </c>
    </row>
    <row r="600" customFormat="false" ht="12.8" hidden="false" customHeight="false" outlineLevel="0" collapsed="false">
      <c r="A600" s="76" t="n">
        <v>596</v>
      </c>
      <c r="B600" s="77" t="n">
        <f aca="false">EOMONTH(Input!$C$7,A600)</f>
        <v>61056</v>
      </c>
      <c r="C600" s="76" t="n">
        <f aca="false">DATEDIF(Input!$C$23,$B600,"Y")</f>
        <v>89</v>
      </c>
      <c r="E600" s="78" t="n">
        <f aca="false">IF($B600&gt;Input!$C$31,0,Input!$C$26*(1+Input!$C$28/100)^(DATEDIF(Input!$C$7,$B600,"Y")))</f>
        <v>0</v>
      </c>
      <c r="F600" s="78" t="n">
        <f aca="false">-1*($E600*(Input!$C$10/100))</f>
        <v>-0</v>
      </c>
      <c r="G600" s="78" t="n">
        <f aca="false">-1*($E600*(Input!$C$11/100))</f>
        <v>-0</v>
      </c>
      <c r="H600" s="78" t="n">
        <f aca="false">IF($B600&lt;Input!$C$25,((Input!$C$29*(1+Input!$C$13/100)^(DATEDIF(Input!$C$7,$B600,"Y")))),0)</f>
        <v>0</v>
      </c>
      <c r="I600" s="78" t="n">
        <f aca="false">IF($B600&gt;Input!$C$31,0,IF($E600*(Input!$C$35/100)&gt;(Input!$C$12/12),-1*(Input!$C$12/12),-1*$E600*(Input!$C$35/100)))</f>
        <v>0</v>
      </c>
      <c r="J600" s="78" t="n">
        <f aca="false">IF($B600&gt;Input!$C$31,0,(-1)*($E600+$H600+$I600)*(Input!$C$8/100))</f>
        <v>0</v>
      </c>
      <c r="K600" s="78" t="n">
        <f aca="false">IF($B600&gt;Input!$C$31,0,(-1)*($E600+$H600+$I600)*(Input!$C$9/100))</f>
        <v>0</v>
      </c>
      <c r="L600" s="78" t="n">
        <f aca="false">IF($B600&lt;Input!$C$25,($E600+$F600+$G600+$H600+$I600+$J600+$K600),0)</f>
        <v>0</v>
      </c>
    </row>
    <row r="601" customFormat="false" ht="12.8" hidden="false" customHeight="false" outlineLevel="0" collapsed="false">
      <c r="A601" s="76" t="n">
        <v>597</v>
      </c>
      <c r="B601" s="77" t="n">
        <f aca="false">EOMONTH(Input!$C$7,A601)</f>
        <v>61087</v>
      </c>
      <c r="C601" s="76" t="n">
        <f aca="false">DATEDIF(Input!$C$23,$B601,"Y")</f>
        <v>89</v>
      </c>
      <c r="E601" s="78" t="n">
        <f aca="false">IF($B601&gt;Input!$C$31,0,Input!$C$26*(1+Input!$C$28/100)^(DATEDIF(Input!$C$7,$B601,"Y")))</f>
        <v>0</v>
      </c>
      <c r="F601" s="78" t="n">
        <f aca="false">-1*($E601*(Input!$C$10/100))</f>
        <v>-0</v>
      </c>
      <c r="G601" s="78" t="n">
        <f aca="false">-1*($E601*(Input!$C$11/100))</f>
        <v>-0</v>
      </c>
      <c r="H601" s="78" t="n">
        <f aca="false">IF($B601&lt;Input!$C$25,((Input!$C$29*(1+Input!$C$13/100)^(DATEDIF(Input!$C$7,$B601,"Y")))),0)</f>
        <v>0</v>
      </c>
      <c r="I601" s="78" t="n">
        <f aca="false">IF($B601&gt;Input!$C$31,0,IF($E601*(Input!$C$35/100)&gt;(Input!$C$12/12),-1*(Input!$C$12/12),-1*$E601*(Input!$C$35/100)))</f>
        <v>0</v>
      </c>
      <c r="J601" s="78" t="n">
        <f aca="false">IF($B601&gt;Input!$C$31,0,(-1)*($E601+$H601+$I601)*(Input!$C$8/100))</f>
        <v>0</v>
      </c>
      <c r="K601" s="78" t="n">
        <f aca="false">IF($B601&gt;Input!$C$31,0,(-1)*($E601+$H601+$I601)*(Input!$C$9/100))</f>
        <v>0</v>
      </c>
      <c r="L601" s="78" t="n">
        <f aca="false">IF($B601&lt;Input!$C$25,($E601+$F601+$G601+$H601+$I601+$J601+$K601),0)</f>
        <v>0</v>
      </c>
    </row>
    <row r="602" customFormat="false" ht="12.8" hidden="false" customHeight="false" outlineLevel="0" collapsed="false">
      <c r="A602" s="76" t="n">
        <v>598</v>
      </c>
      <c r="B602" s="77" t="n">
        <f aca="false">EOMONTH(Input!$C$7,A602)</f>
        <v>61117</v>
      </c>
      <c r="C602" s="76" t="n">
        <f aca="false">DATEDIF(Input!$C$23,$B602,"Y")</f>
        <v>89</v>
      </c>
      <c r="E602" s="78" t="n">
        <f aca="false">IF($B602&gt;Input!$C$31,0,Input!$C$26*(1+Input!$C$28/100)^(DATEDIF(Input!$C$7,$B602,"Y")))</f>
        <v>0</v>
      </c>
      <c r="F602" s="78" t="n">
        <f aca="false">-1*($E602*(Input!$C$10/100))</f>
        <v>-0</v>
      </c>
      <c r="G602" s="78" t="n">
        <f aca="false">-1*($E602*(Input!$C$11/100))</f>
        <v>-0</v>
      </c>
      <c r="H602" s="78" t="n">
        <f aca="false">IF($B602&lt;Input!$C$25,((Input!$C$29*(1+Input!$C$13/100)^(DATEDIF(Input!$C$7,$B602,"Y")))),0)</f>
        <v>0</v>
      </c>
      <c r="I602" s="78" t="n">
        <f aca="false">IF($B602&gt;Input!$C$31,0,IF($E602*(Input!$C$35/100)&gt;(Input!$C$12/12),-1*(Input!$C$12/12),-1*$E602*(Input!$C$35/100)))</f>
        <v>0</v>
      </c>
      <c r="J602" s="78" t="n">
        <f aca="false">IF($B602&gt;Input!$C$31,0,(-1)*($E602+$H602+$I602)*(Input!$C$8/100))</f>
        <v>0</v>
      </c>
      <c r="K602" s="78" t="n">
        <f aca="false">IF($B602&gt;Input!$C$31,0,(-1)*($E602+$H602+$I602)*(Input!$C$9/100))</f>
        <v>0</v>
      </c>
      <c r="L602" s="78" t="n">
        <f aca="false">IF($B602&lt;Input!$C$25,($E602+$F602+$G602+$H602+$I602+$J602+$K602),0)</f>
        <v>0</v>
      </c>
    </row>
    <row r="603" customFormat="false" ht="12.8" hidden="false" customHeight="false" outlineLevel="0" collapsed="false">
      <c r="A603" s="76" t="n">
        <v>599</v>
      </c>
      <c r="B603" s="77" t="n">
        <f aca="false">EOMONTH(Input!$C$7,A603)</f>
        <v>61148</v>
      </c>
      <c r="C603" s="76" t="n">
        <f aca="false">DATEDIF(Input!$C$23,$B603,"Y")</f>
        <v>90</v>
      </c>
      <c r="E603" s="78" t="n">
        <f aca="false">IF($B603&gt;Input!$C$31,0,Input!$C$26*(1+Input!$C$28/100)^(DATEDIF(Input!$C$7,$B603,"Y")))</f>
        <v>0</v>
      </c>
      <c r="F603" s="78" t="n">
        <f aca="false">-1*($E603*(Input!$C$10/100))</f>
        <v>-0</v>
      </c>
      <c r="G603" s="78" t="n">
        <f aca="false">-1*($E603*(Input!$C$11/100))</f>
        <v>-0</v>
      </c>
      <c r="H603" s="78" t="n">
        <f aca="false">IF($B603&lt;Input!$C$25,((Input!$C$29*(1+Input!$C$13/100)^(DATEDIF(Input!$C$7,$B603,"Y")))),0)</f>
        <v>0</v>
      </c>
      <c r="I603" s="78" t="n">
        <f aca="false">IF($B603&gt;Input!$C$31,0,IF($E603*(Input!$C$35/100)&gt;(Input!$C$12/12),-1*(Input!$C$12/12),-1*$E603*(Input!$C$35/100)))</f>
        <v>0</v>
      </c>
      <c r="J603" s="78" t="n">
        <f aca="false">IF($B603&gt;Input!$C$31,0,(-1)*($E603+$H603+$I603)*(Input!$C$8/100))</f>
        <v>0</v>
      </c>
      <c r="K603" s="78" t="n">
        <f aca="false">IF($B603&gt;Input!$C$31,0,(-1)*($E603+$H603+$I603)*(Input!$C$9/100))</f>
        <v>0</v>
      </c>
      <c r="L603" s="78" t="n">
        <f aca="false">IF($B603&lt;Input!$C$25,($E603+$F603+$G603+$H603+$I603+$J603+$K603),0)</f>
        <v>0</v>
      </c>
    </row>
    <row r="604" customFormat="false" ht="12.8" hidden="false" customHeight="false" outlineLevel="0" collapsed="false">
      <c r="A604" s="76" t="n">
        <v>600</v>
      </c>
      <c r="B604" s="77" t="n">
        <f aca="false">EOMONTH(Input!$C$7,A604)</f>
        <v>61178</v>
      </c>
      <c r="C604" s="76" t="n">
        <f aca="false">DATEDIF(Input!$C$23,$B604,"Y")</f>
        <v>90</v>
      </c>
      <c r="E604" s="78" t="n">
        <f aca="false">IF($B604&gt;Input!$C$31,0,Input!$C$26*(1+Input!$C$28/100)^(DATEDIF(Input!$C$7,$B604,"Y")))</f>
        <v>0</v>
      </c>
      <c r="F604" s="78" t="n">
        <f aca="false">-1*($E604*(Input!$C$10/100))</f>
        <v>-0</v>
      </c>
      <c r="G604" s="78" t="n">
        <f aca="false">-1*($E604*(Input!$C$11/100))</f>
        <v>-0</v>
      </c>
      <c r="H604" s="78" t="n">
        <f aca="false">IF($B604&lt;Input!$C$25,((Input!$C$29*(1+Input!$C$13/100)^(DATEDIF(Input!$C$7,$B604,"Y")))),0)</f>
        <v>0</v>
      </c>
      <c r="I604" s="78" t="n">
        <f aca="false">IF($B604&gt;Input!$C$31,0,IF($E604*(Input!$C$35/100)&gt;(Input!$C$12/12),-1*(Input!$C$12/12),-1*$E604*(Input!$C$35/100)))</f>
        <v>0</v>
      </c>
      <c r="J604" s="78" t="n">
        <f aca="false">IF($B604&gt;Input!$C$31,0,(-1)*($E604+$H604+$I604)*(Input!$C$8/100))</f>
        <v>0</v>
      </c>
      <c r="K604" s="78" t="n">
        <f aca="false">IF($B604&gt;Input!$C$31,0,(-1)*($E604+$H604+$I604)*(Input!$C$9/100))</f>
        <v>0</v>
      </c>
      <c r="L604" s="78" t="n">
        <f aca="false">IF($B604&lt;Input!$C$25,($E604+$F604+$G604+$H604+$I604+$J604+$K604),0)</f>
        <v>0</v>
      </c>
    </row>
    <row r="605" customFormat="false" ht="12.8" hidden="false" customHeight="false" outlineLevel="0" collapsed="false">
      <c r="A605" s="76" t="n">
        <v>601</v>
      </c>
      <c r="B605" s="77" t="n">
        <f aca="false">EOMONTH(Input!$C$7,A605)</f>
        <v>61209</v>
      </c>
      <c r="C605" s="76" t="n">
        <f aca="false">DATEDIF(Input!$C$23,$B605,"Y")</f>
        <v>90</v>
      </c>
      <c r="E605" s="78" t="n">
        <f aca="false">IF($B605&gt;Input!$C$31,0,Input!$C$26*(1+Input!$C$28/100)^(DATEDIF(Input!$C$7,$B605,"Y")))</f>
        <v>0</v>
      </c>
      <c r="F605" s="78" t="n">
        <f aca="false">-1*($E605*(Input!$C$10/100))</f>
        <v>-0</v>
      </c>
      <c r="G605" s="78" t="n">
        <f aca="false">-1*($E605*(Input!$C$11/100))</f>
        <v>-0</v>
      </c>
      <c r="H605" s="78" t="n">
        <f aca="false">IF($B605&lt;Input!$C$25,((Input!$C$29*(1+Input!$C$13/100)^(DATEDIF(Input!$C$7,$B605,"Y")))),0)</f>
        <v>0</v>
      </c>
      <c r="I605" s="78" t="n">
        <f aca="false">IF($B605&gt;Input!$C$31,0,IF($E605*(Input!$C$35/100)&gt;(Input!$C$12/12),-1*(Input!$C$12/12),-1*$E605*(Input!$C$35/100)))</f>
        <v>0</v>
      </c>
      <c r="J605" s="78" t="n">
        <f aca="false">IF($B605&gt;Input!$C$31,0,(-1)*($E605+$H605+$I605)*(Input!$C$8/100))</f>
        <v>0</v>
      </c>
      <c r="K605" s="78" t="n">
        <f aca="false">IF($B605&gt;Input!$C$31,0,(-1)*($E605+$H605+$I605)*(Input!$C$9/100))</f>
        <v>0</v>
      </c>
      <c r="L605" s="78" t="n">
        <f aca="false">IF($B605&lt;Input!$C$25,($E605+$F605+$G605+$H605+$I605+$J605+$K605),0)</f>
        <v>0</v>
      </c>
    </row>
    <row r="606" customFormat="false" ht="12.8" hidden="false" customHeight="false" outlineLevel="0" collapsed="false">
      <c r="A606" s="76" t="n">
        <v>602</v>
      </c>
      <c r="B606" s="77" t="n">
        <f aca="false">EOMONTH(Input!$C$7,A606)</f>
        <v>61240</v>
      </c>
      <c r="C606" s="76" t="n">
        <f aca="false">DATEDIF(Input!$C$23,$B606,"Y")</f>
        <v>90</v>
      </c>
      <c r="E606" s="78" t="n">
        <f aca="false">IF($B606&gt;Input!$C$31,0,Input!$C$26*(1+Input!$C$28/100)^(DATEDIF(Input!$C$7,$B606,"Y")))</f>
        <v>0</v>
      </c>
      <c r="F606" s="78" t="n">
        <f aca="false">-1*($E606*(Input!$C$10/100))</f>
        <v>-0</v>
      </c>
      <c r="G606" s="78" t="n">
        <f aca="false">-1*($E606*(Input!$C$11/100))</f>
        <v>-0</v>
      </c>
      <c r="H606" s="78" t="n">
        <f aca="false">IF($B606&lt;Input!$C$25,((Input!$C$29*(1+Input!$C$13/100)^(DATEDIF(Input!$C$7,$B606,"Y")))),0)</f>
        <v>0</v>
      </c>
      <c r="I606" s="78" t="n">
        <f aca="false">IF($B606&gt;Input!$C$31,0,IF($E606*(Input!$C$35/100)&gt;(Input!$C$12/12),-1*(Input!$C$12/12),-1*$E606*(Input!$C$35/100)))</f>
        <v>0</v>
      </c>
      <c r="J606" s="78" t="n">
        <f aca="false">IF($B606&gt;Input!$C$31,0,(-1)*($E606+$H606+$I606)*(Input!$C$8/100))</f>
        <v>0</v>
      </c>
      <c r="K606" s="78" t="n">
        <f aca="false">IF($B606&gt;Input!$C$31,0,(-1)*($E606+$H606+$I606)*(Input!$C$9/100))</f>
        <v>0</v>
      </c>
      <c r="L606" s="78" t="n">
        <f aca="false">IF($B606&lt;Input!$C$25,($E606+$F606+$G606+$H606+$I606+$J606+$K606),0)</f>
        <v>0</v>
      </c>
    </row>
    <row r="607" customFormat="false" ht="12.8" hidden="false" customHeight="false" outlineLevel="0" collapsed="false">
      <c r="A607" s="76" t="n">
        <v>603</v>
      </c>
      <c r="B607" s="77" t="n">
        <f aca="false">EOMONTH(Input!$C$7,A607)</f>
        <v>61270</v>
      </c>
      <c r="C607" s="76" t="n">
        <f aca="false">DATEDIF(Input!$C$23,$B607,"Y")</f>
        <v>90</v>
      </c>
      <c r="E607" s="78" t="n">
        <f aca="false">IF($B607&gt;Input!$C$31,0,Input!$C$26*(1+Input!$C$28/100)^(DATEDIF(Input!$C$7,$B607,"Y")))</f>
        <v>0</v>
      </c>
      <c r="F607" s="78" t="n">
        <f aca="false">-1*($E607*(Input!$C$10/100))</f>
        <v>-0</v>
      </c>
      <c r="G607" s="78" t="n">
        <f aca="false">-1*($E607*(Input!$C$11/100))</f>
        <v>-0</v>
      </c>
      <c r="H607" s="78" t="n">
        <f aca="false">IF($B607&lt;Input!$C$25,((Input!$C$29*(1+Input!$C$13/100)^(DATEDIF(Input!$C$7,$B607,"Y")))),0)</f>
        <v>0</v>
      </c>
      <c r="I607" s="78" t="n">
        <f aca="false">IF($B607&gt;Input!$C$31,0,IF($E607*(Input!$C$35/100)&gt;(Input!$C$12/12),-1*(Input!$C$12/12),-1*$E607*(Input!$C$35/100)))</f>
        <v>0</v>
      </c>
      <c r="J607" s="78" t="n">
        <f aca="false">IF($B607&gt;Input!$C$31,0,(-1)*($E607+$H607+$I607)*(Input!$C$8/100))</f>
        <v>0</v>
      </c>
      <c r="K607" s="78" t="n">
        <f aca="false">IF($B607&gt;Input!$C$31,0,(-1)*($E607+$H607+$I607)*(Input!$C$9/100))</f>
        <v>0</v>
      </c>
      <c r="L607" s="78" t="n">
        <f aca="false">IF($B607&lt;Input!$C$25,($E607+$F607+$G607+$H607+$I607+$J607+$K607),0)</f>
        <v>0</v>
      </c>
    </row>
    <row r="608" customFormat="false" ht="12.8" hidden="false" customHeight="false" outlineLevel="0" collapsed="false">
      <c r="A608" s="76" t="n">
        <v>604</v>
      </c>
      <c r="B608" s="77" t="n">
        <f aca="false">EOMONTH(Input!$C$7,A608)</f>
        <v>61301</v>
      </c>
      <c r="C608" s="76" t="n">
        <f aca="false">DATEDIF(Input!$C$23,$B608,"Y")</f>
        <v>90</v>
      </c>
      <c r="E608" s="78" t="n">
        <f aca="false">IF($B608&gt;Input!$C$31,0,Input!$C$26*(1+Input!$C$28/100)^(DATEDIF(Input!$C$7,$B608,"Y")))</f>
        <v>0</v>
      </c>
      <c r="F608" s="78" t="n">
        <f aca="false">-1*($E608*(Input!$C$10/100))</f>
        <v>-0</v>
      </c>
      <c r="G608" s="78" t="n">
        <f aca="false">-1*($E608*(Input!$C$11/100))</f>
        <v>-0</v>
      </c>
      <c r="H608" s="78" t="n">
        <f aca="false">IF($B608&lt;Input!$C$25,((Input!$C$29*(1+Input!$C$13/100)^(DATEDIF(Input!$C$7,$B608,"Y")))),0)</f>
        <v>0</v>
      </c>
      <c r="I608" s="78" t="n">
        <f aca="false">IF($B608&gt;Input!$C$31,0,IF($E608*(Input!$C$35/100)&gt;(Input!$C$12/12),-1*(Input!$C$12/12),-1*$E608*(Input!$C$35/100)))</f>
        <v>0</v>
      </c>
      <c r="J608" s="78" t="n">
        <f aca="false">IF($B608&gt;Input!$C$31,0,(-1)*($E608+$H608+$I608)*(Input!$C$8/100))</f>
        <v>0</v>
      </c>
      <c r="K608" s="78" t="n">
        <f aca="false">IF($B608&gt;Input!$C$31,0,(-1)*($E608+$H608+$I608)*(Input!$C$9/100))</f>
        <v>0</v>
      </c>
      <c r="L608" s="78" t="n">
        <f aca="false">IF($B608&lt;Input!$C$25,($E608+$F608+$G608+$H608+$I608+$J608+$K608),0)</f>
        <v>0</v>
      </c>
    </row>
    <row r="609" customFormat="false" ht="12.8" hidden="false" customHeight="false" outlineLevel="0" collapsed="false">
      <c r="A609" s="76" t="n">
        <v>605</v>
      </c>
      <c r="B609" s="77" t="n">
        <f aca="false">EOMONTH(Input!$C$7,A609)</f>
        <v>61331</v>
      </c>
      <c r="C609" s="76" t="n">
        <f aca="false">DATEDIF(Input!$C$23,$B609,"Y")</f>
        <v>90</v>
      </c>
      <c r="E609" s="78" t="n">
        <f aca="false">IF($B609&gt;Input!$C$31,0,Input!$C$26*(1+Input!$C$28/100)^(DATEDIF(Input!$C$7,$B609,"Y")))</f>
        <v>0</v>
      </c>
      <c r="F609" s="78" t="n">
        <f aca="false">-1*($E609*(Input!$C$10/100))</f>
        <v>-0</v>
      </c>
      <c r="G609" s="78" t="n">
        <f aca="false">-1*($E609*(Input!$C$11/100))</f>
        <v>-0</v>
      </c>
      <c r="H609" s="78" t="n">
        <f aca="false">IF($B609&lt;Input!$C$25,((Input!$C$29*(1+Input!$C$13/100)^(DATEDIF(Input!$C$7,$B609,"Y")))),0)</f>
        <v>0</v>
      </c>
      <c r="I609" s="78" t="n">
        <f aca="false">IF($B609&gt;Input!$C$31,0,IF($E609*(Input!$C$35/100)&gt;(Input!$C$12/12),-1*(Input!$C$12/12),-1*$E609*(Input!$C$35/100)))</f>
        <v>0</v>
      </c>
      <c r="J609" s="78" t="n">
        <f aca="false">IF($B609&gt;Input!$C$31,0,(-1)*($E609+$H609+$I609)*(Input!$C$8/100))</f>
        <v>0</v>
      </c>
      <c r="K609" s="78" t="n">
        <f aca="false">IF($B609&gt;Input!$C$31,0,(-1)*($E609+$H609+$I609)*(Input!$C$9/100))</f>
        <v>0</v>
      </c>
      <c r="L609" s="78" t="n">
        <f aca="false">IF($B609&lt;Input!$C$25,($E609+$F609+$G609+$H609+$I609+$J609+$K609),0)</f>
        <v>0</v>
      </c>
    </row>
    <row r="610" customFormat="false" ht="12.8" hidden="false" customHeight="false" outlineLevel="0" collapsed="false">
      <c r="A610" s="76" t="n">
        <v>606</v>
      </c>
      <c r="B610" s="77" t="n">
        <f aca="false">EOMONTH(Input!$C$7,A610)</f>
        <v>61362</v>
      </c>
      <c r="C610" s="76" t="n">
        <f aca="false">DATEDIF(Input!$C$23,$B610,"Y")</f>
        <v>90</v>
      </c>
      <c r="E610" s="78" t="n">
        <f aca="false">IF($B610&gt;Input!$C$31,0,Input!$C$26*(1+Input!$C$28/100)^(DATEDIF(Input!$C$7,$B610,"Y")))</f>
        <v>0</v>
      </c>
      <c r="F610" s="78" t="n">
        <f aca="false">-1*($E610*(Input!$C$10/100))</f>
        <v>-0</v>
      </c>
      <c r="G610" s="78" t="n">
        <f aca="false">-1*($E610*(Input!$C$11/100))</f>
        <v>-0</v>
      </c>
      <c r="H610" s="78" t="n">
        <f aca="false">IF($B610&lt;Input!$C$25,((Input!$C$29*(1+Input!$C$13/100)^(DATEDIF(Input!$C$7,$B610,"Y")))),0)</f>
        <v>0</v>
      </c>
      <c r="I610" s="78" t="n">
        <f aca="false">IF($B610&gt;Input!$C$31,0,IF($E610*(Input!$C$35/100)&gt;(Input!$C$12/12),-1*(Input!$C$12/12),-1*$E610*(Input!$C$35/100)))</f>
        <v>0</v>
      </c>
      <c r="J610" s="78" t="n">
        <f aca="false">IF($B610&gt;Input!$C$31,0,(-1)*($E610+$H610+$I610)*(Input!$C$8/100))</f>
        <v>0</v>
      </c>
      <c r="K610" s="78" t="n">
        <f aca="false">IF($B610&gt;Input!$C$31,0,(-1)*($E610+$H610+$I610)*(Input!$C$9/100))</f>
        <v>0</v>
      </c>
      <c r="L610" s="78" t="n">
        <f aca="false">IF($B610&lt;Input!$C$25,($E610+$F610+$G610+$H610+$I610+$J610+$K610),0)</f>
        <v>0</v>
      </c>
    </row>
    <row r="611" customFormat="false" ht="12.8" hidden="false" customHeight="false" outlineLevel="0" collapsed="false">
      <c r="A611" s="76" t="n">
        <v>607</v>
      </c>
      <c r="B611" s="77" t="n">
        <f aca="false">EOMONTH(Input!$C$7,A611)</f>
        <v>61393</v>
      </c>
      <c r="C611" s="76" t="n">
        <f aca="false">DATEDIF(Input!$C$23,$B611,"Y")</f>
        <v>90</v>
      </c>
      <c r="E611" s="78" t="n">
        <f aca="false">IF($B611&gt;Input!$C$31,0,Input!$C$26*(1+Input!$C$28/100)^(DATEDIF(Input!$C$7,$B611,"Y")))</f>
        <v>0</v>
      </c>
      <c r="F611" s="78" t="n">
        <f aca="false">-1*($E611*(Input!$C$10/100))</f>
        <v>-0</v>
      </c>
      <c r="G611" s="78" t="n">
        <f aca="false">-1*($E611*(Input!$C$11/100))</f>
        <v>-0</v>
      </c>
      <c r="H611" s="78" t="n">
        <f aca="false">IF($B611&lt;Input!$C$25,((Input!$C$29*(1+Input!$C$13/100)^(DATEDIF(Input!$C$7,$B611,"Y")))),0)</f>
        <v>0</v>
      </c>
      <c r="I611" s="78" t="n">
        <f aca="false">IF($B611&gt;Input!$C$31,0,IF($E611*(Input!$C$35/100)&gt;(Input!$C$12/12),-1*(Input!$C$12/12),-1*$E611*(Input!$C$35/100)))</f>
        <v>0</v>
      </c>
      <c r="J611" s="78" t="n">
        <f aca="false">IF($B611&gt;Input!$C$31,0,(-1)*($E611+$H611+$I611)*(Input!$C$8/100))</f>
        <v>0</v>
      </c>
      <c r="K611" s="78" t="n">
        <f aca="false">IF($B611&gt;Input!$C$31,0,(-1)*($E611+$H611+$I611)*(Input!$C$9/100))</f>
        <v>0</v>
      </c>
      <c r="L611" s="78" t="n">
        <f aca="false">IF($B611&lt;Input!$C$25,($E611+$F611+$G611+$H611+$I611+$J611+$K611),0)</f>
        <v>0</v>
      </c>
    </row>
    <row r="612" customFormat="false" ht="12.8" hidden="false" customHeight="false" outlineLevel="0" collapsed="false">
      <c r="A612" s="76" t="n">
        <v>608</v>
      </c>
      <c r="B612" s="77" t="n">
        <f aca="false">EOMONTH(Input!$C$7,A612)</f>
        <v>61422</v>
      </c>
      <c r="C612" s="76" t="n">
        <f aca="false">DATEDIF(Input!$C$23,$B612,"Y")</f>
        <v>90</v>
      </c>
      <c r="E612" s="78" t="n">
        <f aca="false">IF($B612&gt;Input!$C$31,0,Input!$C$26*(1+Input!$C$28/100)^(DATEDIF(Input!$C$7,$B612,"Y")))</f>
        <v>0</v>
      </c>
      <c r="F612" s="78" t="n">
        <f aca="false">-1*($E612*(Input!$C$10/100))</f>
        <v>-0</v>
      </c>
      <c r="G612" s="78" t="n">
        <f aca="false">-1*($E612*(Input!$C$11/100))</f>
        <v>-0</v>
      </c>
      <c r="H612" s="78" t="n">
        <f aca="false">IF($B612&lt;Input!$C$25,((Input!$C$29*(1+Input!$C$13/100)^(DATEDIF(Input!$C$7,$B612,"Y")))),0)</f>
        <v>0</v>
      </c>
      <c r="I612" s="78" t="n">
        <f aca="false">IF($B612&gt;Input!$C$31,0,IF($E612*(Input!$C$35/100)&gt;(Input!$C$12/12),-1*(Input!$C$12/12),-1*$E612*(Input!$C$35/100)))</f>
        <v>0</v>
      </c>
      <c r="J612" s="78" t="n">
        <f aca="false">IF($B612&gt;Input!$C$31,0,(-1)*($E612+$H612+$I612)*(Input!$C$8/100))</f>
        <v>0</v>
      </c>
      <c r="K612" s="78" t="n">
        <f aca="false">IF($B612&gt;Input!$C$31,0,(-1)*($E612+$H612+$I612)*(Input!$C$9/100))</f>
        <v>0</v>
      </c>
      <c r="L612" s="78" t="n">
        <f aca="false">IF($B612&lt;Input!$C$25,($E612+$F612+$G612+$H612+$I612+$J612+$K612),0)</f>
        <v>0</v>
      </c>
    </row>
    <row r="613" customFormat="false" ht="12.8" hidden="false" customHeight="false" outlineLevel="0" collapsed="false">
      <c r="A613" s="76" t="n">
        <v>609</v>
      </c>
      <c r="B613" s="77" t="n">
        <f aca="false">EOMONTH(Input!$C$7,A613)</f>
        <v>61453</v>
      </c>
      <c r="C613" s="76" t="n">
        <f aca="false">DATEDIF(Input!$C$23,$B613,"Y")</f>
        <v>90</v>
      </c>
      <c r="E613" s="78" t="n">
        <f aca="false">IF($B613&gt;Input!$C$31,0,Input!$C$26*(1+Input!$C$28/100)^(DATEDIF(Input!$C$7,$B613,"Y")))</f>
        <v>0</v>
      </c>
      <c r="F613" s="78" t="n">
        <f aca="false">-1*($E613*(Input!$C$10/100))</f>
        <v>-0</v>
      </c>
      <c r="G613" s="78" t="n">
        <f aca="false">-1*($E613*(Input!$C$11/100))</f>
        <v>-0</v>
      </c>
      <c r="H613" s="78" t="n">
        <f aca="false">IF($B613&lt;Input!$C$25,((Input!$C$29*(1+Input!$C$13/100)^(DATEDIF(Input!$C$7,$B613,"Y")))),0)</f>
        <v>0</v>
      </c>
      <c r="I613" s="78" t="n">
        <f aca="false">IF($B613&gt;Input!$C$31,0,IF($E613*(Input!$C$35/100)&gt;(Input!$C$12/12),-1*(Input!$C$12/12),-1*$E613*(Input!$C$35/100)))</f>
        <v>0</v>
      </c>
      <c r="J613" s="78" t="n">
        <f aca="false">IF($B613&gt;Input!$C$31,0,(-1)*($E613+$H613+$I613)*(Input!$C$8/100))</f>
        <v>0</v>
      </c>
      <c r="K613" s="78" t="n">
        <f aca="false">IF($B613&gt;Input!$C$31,0,(-1)*($E613+$H613+$I613)*(Input!$C$9/100))</f>
        <v>0</v>
      </c>
      <c r="L613" s="78" t="n">
        <f aca="false">IF($B613&lt;Input!$C$25,($E613+$F613+$G613+$H613+$I613+$J613+$K613),0)</f>
        <v>0</v>
      </c>
    </row>
    <row r="614" customFormat="false" ht="12.8" hidden="false" customHeight="false" outlineLevel="0" collapsed="false">
      <c r="A614" s="76" t="n">
        <v>610</v>
      </c>
      <c r="B614" s="77" t="n">
        <f aca="false">EOMONTH(Input!$C$7,A614)</f>
        <v>61483</v>
      </c>
      <c r="C614" s="76" t="n">
        <f aca="false">DATEDIF(Input!$C$23,$B614,"Y")</f>
        <v>90</v>
      </c>
      <c r="E614" s="78" t="n">
        <f aca="false">IF($B614&gt;Input!$C$31,0,Input!$C$26*(1+Input!$C$28/100)^(DATEDIF(Input!$C$7,$B614,"Y")))</f>
        <v>0</v>
      </c>
      <c r="F614" s="78" t="n">
        <f aca="false">-1*($E614*(Input!$C$10/100))</f>
        <v>-0</v>
      </c>
      <c r="G614" s="78" t="n">
        <f aca="false">-1*($E614*(Input!$C$11/100))</f>
        <v>-0</v>
      </c>
      <c r="H614" s="78" t="n">
        <f aca="false">IF($B614&lt;Input!$C$25,((Input!$C$29*(1+Input!$C$13/100)^(DATEDIF(Input!$C$7,$B614,"Y")))),0)</f>
        <v>0</v>
      </c>
      <c r="I614" s="78" t="n">
        <f aca="false">IF($B614&gt;Input!$C$31,0,IF($E614*(Input!$C$35/100)&gt;(Input!$C$12/12),-1*(Input!$C$12/12),-1*$E614*(Input!$C$35/100)))</f>
        <v>0</v>
      </c>
      <c r="J614" s="78" t="n">
        <f aca="false">IF($B614&gt;Input!$C$31,0,(-1)*($E614+$H614+$I614)*(Input!$C$8/100))</f>
        <v>0</v>
      </c>
      <c r="K614" s="78" t="n">
        <f aca="false">IF($B614&gt;Input!$C$31,0,(-1)*($E614+$H614+$I614)*(Input!$C$9/100))</f>
        <v>0</v>
      </c>
      <c r="L614" s="78" t="n">
        <f aca="false">IF($B614&lt;Input!$C$25,($E614+$F614+$G614+$H614+$I614+$J614+$K614),0)</f>
        <v>0</v>
      </c>
    </row>
    <row r="615" customFormat="false" ht="12.8" hidden="false" customHeight="false" outlineLevel="0" collapsed="false">
      <c r="A615" s="76" t="n">
        <v>611</v>
      </c>
      <c r="B615" s="77" t="n">
        <f aca="false">EOMONTH(Input!$C$7,A615)</f>
        <v>61514</v>
      </c>
      <c r="C615" s="76" t="n">
        <f aca="false">DATEDIF(Input!$C$23,$B615,"Y")</f>
        <v>91</v>
      </c>
      <c r="E615" s="78" t="n">
        <f aca="false">IF($B615&gt;Input!$C$31,0,Input!$C$26*(1+Input!$C$28/100)^(DATEDIF(Input!$C$7,$B615,"Y")))</f>
        <v>0</v>
      </c>
      <c r="F615" s="78" t="n">
        <f aca="false">-1*($E615*(Input!$C$10/100))</f>
        <v>-0</v>
      </c>
      <c r="G615" s="78" t="n">
        <f aca="false">-1*($E615*(Input!$C$11/100))</f>
        <v>-0</v>
      </c>
      <c r="H615" s="78" t="n">
        <f aca="false">IF($B615&lt;Input!$C$25,((Input!$C$29*(1+Input!$C$13/100)^(DATEDIF(Input!$C$7,$B615,"Y")))),0)</f>
        <v>0</v>
      </c>
      <c r="I615" s="78" t="n">
        <f aca="false">IF($B615&gt;Input!$C$31,0,IF($E615*(Input!$C$35/100)&gt;(Input!$C$12/12),-1*(Input!$C$12/12),-1*$E615*(Input!$C$35/100)))</f>
        <v>0</v>
      </c>
      <c r="J615" s="78" t="n">
        <f aca="false">IF($B615&gt;Input!$C$31,0,(-1)*($E615+$H615+$I615)*(Input!$C$8/100))</f>
        <v>0</v>
      </c>
      <c r="K615" s="78" t="n">
        <f aca="false">IF($B615&gt;Input!$C$31,0,(-1)*($E615+$H615+$I615)*(Input!$C$9/100))</f>
        <v>0</v>
      </c>
      <c r="L615" s="78" t="n">
        <f aca="false">IF($B615&lt;Input!$C$25,($E615+$F615+$G615+$H615+$I615+$J615+$K615),0)</f>
        <v>0</v>
      </c>
    </row>
    <row r="616" customFormat="false" ht="12.8" hidden="false" customHeight="false" outlineLevel="0" collapsed="false">
      <c r="A616" s="76" t="n">
        <v>612</v>
      </c>
      <c r="B616" s="77" t="n">
        <f aca="false">EOMONTH(Input!$C$7,A616)</f>
        <v>61544</v>
      </c>
      <c r="C616" s="76" t="n">
        <f aca="false">DATEDIF(Input!$C$23,$B616,"Y")</f>
        <v>91</v>
      </c>
      <c r="E616" s="78" t="n">
        <f aca="false">IF($B616&gt;Input!$C$31,0,Input!$C$26*(1+Input!$C$28/100)^(DATEDIF(Input!$C$7,$B616,"Y")))</f>
        <v>0</v>
      </c>
      <c r="F616" s="78" t="n">
        <f aca="false">-1*($E616*(Input!$C$10/100))</f>
        <v>-0</v>
      </c>
      <c r="G616" s="78" t="n">
        <f aca="false">-1*($E616*(Input!$C$11/100))</f>
        <v>-0</v>
      </c>
      <c r="H616" s="78" t="n">
        <f aca="false">IF($B616&lt;Input!$C$25,((Input!$C$29*(1+Input!$C$13/100)^(DATEDIF(Input!$C$7,$B616,"Y")))),0)</f>
        <v>0</v>
      </c>
      <c r="I616" s="78" t="n">
        <f aca="false">IF($B616&gt;Input!$C$31,0,IF($E616*(Input!$C$35/100)&gt;(Input!$C$12/12),-1*(Input!$C$12/12),-1*$E616*(Input!$C$35/100)))</f>
        <v>0</v>
      </c>
      <c r="J616" s="78" t="n">
        <f aca="false">IF($B616&gt;Input!$C$31,0,(-1)*($E616+$H616+$I616)*(Input!$C$8/100))</f>
        <v>0</v>
      </c>
      <c r="K616" s="78" t="n">
        <f aca="false">IF($B616&gt;Input!$C$31,0,(-1)*($E616+$H616+$I616)*(Input!$C$9/100))</f>
        <v>0</v>
      </c>
      <c r="L616" s="78" t="n">
        <f aca="false">IF($B616&lt;Input!$C$25,($E616+$F616+$G616+$H616+$I616+$J616+$K616),0)</f>
        <v>0</v>
      </c>
    </row>
    <row r="617" customFormat="false" ht="12.8" hidden="false" customHeight="false" outlineLevel="0" collapsed="false">
      <c r="A617" s="76" t="n">
        <v>613</v>
      </c>
      <c r="B617" s="77" t="n">
        <f aca="false">EOMONTH(Input!$C$7,A617)</f>
        <v>61575</v>
      </c>
      <c r="C617" s="76" t="n">
        <f aca="false">DATEDIF(Input!$C$23,$B617,"Y")</f>
        <v>91</v>
      </c>
      <c r="E617" s="78" t="n">
        <f aca="false">IF($B617&gt;Input!$C$31,0,Input!$C$26*(1+Input!$C$28/100)^(DATEDIF(Input!$C$7,$B617,"Y")))</f>
        <v>0</v>
      </c>
      <c r="F617" s="78" t="n">
        <f aca="false">-1*($E617*(Input!$C$10/100))</f>
        <v>-0</v>
      </c>
      <c r="G617" s="78" t="n">
        <f aca="false">-1*($E617*(Input!$C$11/100))</f>
        <v>-0</v>
      </c>
      <c r="H617" s="78" t="n">
        <f aca="false">IF($B617&lt;Input!$C$25,((Input!$C$29*(1+Input!$C$13/100)^(DATEDIF(Input!$C$7,$B617,"Y")))),0)</f>
        <v>0</v>
      </c>
      <c r="I617" s="78" t="n">
        <f aca="false">IF($B617&gt;Input!$C$31,0,IF($E617*(Input!$C$35/100)&gt;(Input!$C$12/12),-1*(Input!$C$12/12),-1*$E617*(Input!$C$35/100)))</f>
        <v>0</v>
      </c>
      <c r="J617" s="78" t="n">
        <f aca="false">IF($B617&gt;Input!$C$31,0,(-1)*($E617+$H617+$I617)*(Input!$C$8/100))</f>
        <v>0</v>
      </c>
      <c r="K617" s="78" t="n">
        <f aca="false">IF($B617&gt;Input!$C$31,0,(-1)*($E617+$H617+$I617)*(Input!$C$9/100))</f>
        <v>0</v>
      </c>
      <c r="L617" s="78" t="n">
        <f aca="false">IF($B617&lt;Input!$C$25,($E617+$F617+$G617+$H617+$I617+$J617+$K617),0)</f>
        <v>0</v>
      </c>
    </row>
    <row r="618" customFormat="false" ht="12.8" hidden="false" customHeight="false" outlineLevel="0" collapsed="false">
      <c r="A618" s="76" t="n">
        <v>614</v>
      </c>
      <c r="B618" s="77" t="n">
        <f aca="false">EOMONTH(Input!$C$7,A618)</f>
        <v>61606</v>
      </c>
      <c r="C618" s="76" t="n">
        <f aca="false">DATEDIF(Input!$C$23,$B618,"Y")</f>
        <v>91</v>
      </c>
      <c r="E618" s="78" t="n">
        <f aca="false">IF($B618&gt;Input!$C$31,0,Input!$C$26*(1+Input!$C$28/100)^(DATEDIF(Input!$C$7,$B618,"Y")))</f>
        <v>0</v>
      </c>
      <c r="F618" s="78" t="n">
        <f aca="false">-1*($E618*(Input!$C$10/100))</f>
        <v>-0</v>
      </c>
      <c r="G618" s="78" t="n">
        <f aca="false">-1*($E618*(Input!$C$11/100))</f>
        <v>-0</v>
      </c>
      <c r="H618" s="78" t="n">
        <f aca="false">IF($B618&lt;Input!$C$25,((Input!$C$29*(1+Input!$C$13/100)^(DATEDIF(Input!$C$7,$B618,"Y")))),0)</f>
        <v>0</v>
      </c>
      <c r="I618" s="78" t="n">
        <f aca="false">IF($B618&gt;Input!$C$31,0,IF($E618*(Input!$C$35/100)&gt;(Input!$C$12/12),-1*(Input!$C$12/12),-1*$E618*(Input!$C$35/100)))</f>
        <v>0</v>
      </c>
      <c r="J618" s="78" t="n">
        <f aca="false">IF($B618&gt;Input!$C$31,0,(-1)*($E618+$H618+$I618)*(Input!$C$8/100))</f>
        <v>0</v>
      </c>
      <c r="K618" s="78" t="n">
        <f aca="false">IF($B618&gt;Input!$C$31,0,(-1)*($E618+$H618+$I618)*(Input!$C$9/100))</f>
        <v>0</v>
      </c>
      <c r="L618" s="78" t="n">
        <f aca="false">IF($B618&lt;Input!$C$25,($E618+$F618+$G618+$H618+$I618+$J618+$K618),0)</f>
        <v>0</v>
      </c>
    </row>
    <row r="619" customFormat="false" ht="12.8" hidden="false" customHeight="false" outlineLevel="0" collapsed="false">
      <c r="A619" s="76" t="n">
        <v>615</v>
      </c>
      <c r="B619" s="77" t="n">
        <f aca="false">EOMONTH(Input!$C$7,A619)</f>
        <v>61636</v>
      </c>
      <c r="C619" s="76" t="n">
        <f aca="false">DATEDIF(Input!$C$23,$B619,"Y")</f>
        <v>91</v>
      </c>
      <c r="E619" s="78" t="n">
        <f aca="false">IF($B619&gt;Input!$C$31,0,Input!$C$26*(1+Input!$C$28/100)^(DATEDIF(Input!$C$7,$B619,"Y")))</f>
        <v>0</v>
      </c>
      <c r="F619" s="78" t="n">
        <f aca="false">-1*($E619*(Input!$C$10/100))</f>
        <v>-0</v>
      </c>
      <c r="G619" s="78" t="n">
        <f aca="false">-1*($E619*(Input!$C$11/100))</f>
        <v>-0</v>
      </c>
      <c r="H619" s="78" t="n">
        <f aca="false">IF($B619&lt;Input!$C$25,((Input!$C$29*(1+Input!$C$13/100)^(DATEDIF(Input!$C$7,$B619,"Y")))),0)</f>
        <v>0</v>
      </c>
      <c r="I619" s="78" t="n">
        <f aca="false">IF($B619&gt;Input!$C$31,0,IF($E619*(Input!$C$35/100)&gt;(Input!$C$12/12),-1*(Input!$C$12/12),-1*$E619*(Input!$C$35/100)))</f>
        <v>0</v>
      </c>
      <c r="J619" s="78" t="n">
        <f aca="false">IF($B619&gt;Input!$C$31,0,(-1)*($E619+$H619+$I619)*(Input!$C$8/100))</f>
        <v>0</v>
      </c>
      <c r="K619" s="78" t="n">
        <f aca="false">IF($B619&gt;Input!$C$31,0,(-1)*($E619+$H619+$I619)*(Input!$C$9/100))</f>
        <v>0</v>
      </c>
      <c r="L619" s="78" t="n">
        <f aca="false">IF($B619&lt;Input!$C$25,($E619+$F619+$G619+$H619+$I619+$J619+$K619),0)</f>
        <v>0</v>
      </c>
    </row>
    <row r="620" customFormat="false" ht="12.8" hidden="false" customHeight="false" outlineLevel="0" collapsed="false">
      <c r="A620" s="76" t="n">
        <v>616</v>
      </c>
      <c r="B620" s="77" t="n">
        <f aca="false">EOMONTH(Input!$C$7,A620)</f>
        <v>61667</v>
      </c>
      <c r="C620" s="76" t="n">
        <f aca="false">DATEDIF(Input!$C$23,$B620,"Y")</f>
        <v>91</v>
      </c>
      <c r="E620" s="78" t="n">
        <f aca="false">IF($B620&gt;Input!$C$31,0,Input!$C$26*(1+Input!$C$28/100)^(DATEDIF(Input!$C$7,$B620,"Y")))</f>
        <v>0</v>
      </c>
      <c r="F620" s="78" t="n">
        <f aca="false">-1*($E620*(Input!$C$10/100))</f>
        <v>-0</v>
      </c>
      <c r="G620" s="78" t="n">
        <f aca="false">-1*($E620*(Input!$C$11/100))</f>
        <v>-0</v>
      </c>
      <c r="H620" s="78" t="n">
        <f aca="false">IF($B620&lt;Input!$C$25,((Input!$C$29*(1+Input!$C$13/100)^(DATEDIF(Input!$C$7,$B620,"Y")))),0)</f>
        <v>0</v>
      </c>
      <c r="I620" s="78" t="n">
        <f aca="false">IF($B620&gt;Input!$C$31,0,IF($E620*(Input!$C$35/100)&gt;(Input!$C$12/12),-1*(Input!$C$12/12),-1*$E620*(Input!$C$35/100)))</f>
        <v>0</v>
      </c>
      <c r="J620" s="78" t="n">
        <f aca="false">IF($B620&gt;Input!$C$31,0,(-1)*($E620+$H620+$I620)*(Input!$C$8/100))</f>
        <v>0</v>
      </c>
      <c r="K620" s="78" t="n">
        <f aca="false">IF($B620&gt;Input!$C$31,0,(-1)*($E620+$H620+$I620)*(Input!$C$9/100))</f>
        <v>0</v>
      </c>
      <c r="L620" s="78" t="n">
        <f aca="false">IF($B620&lt;Input!$C$25,($E620+$F620+$G620+$H620+$I620+$J620+$K620),0)</f>
        <v>0</v>
      </c>
    </row>
    <row r="621" customFormat="false" ht="12.8" hidden="false" customHeight="false" outlineLevel="0" collapsed="false">
      <c r="A621" s="76" t="n">
        <v>617</v>
      </c>
      <c r="B621" s="77" t="n">
        <f aca="false">EOMONTH(Input!$C$7,A621)</f>
        <v>61697</v>
      </c>
      <c r="C621" s="76" t="n">
        <f aca="false">DATEDIF(Input!$C$23,$B621,"Y")</f>
        <v>91</v>
      </c>
      <c r="E621" s="78" t="n">
        <f aca="false">IF($B621&gt;Input!$C$31,0,Input!$C$26*(1+Input!$C$28/100)^(DATEDIF(Input!$C$7,$B621,"Y")))</f>
        <v>0</v>
      </c>
      <c r="F621" s="78" t="n">
        <f aca="false">-1*($E621*(Input!$C$10/100))</f>
        <v>-0</v>
      </c>
      <c r="G621" s="78" t="n">
        <f aca="false">-1*($E621*(Input!$C$11/100))</f>
        <v>-0</v>
      </c>
      <c r="H621" s="78" t="n">
        <f aca="false">IF($B621&lt;Input!$C$25,((Input!$C$29*(1+Input!$C$13/100)^(DATEDIF(Input!$C$7,$B621,"Y")))),0)</f>
        <v>0</v>
      </c>
      <c r="I621" s="78" t="n">
        <f aca="false">IF($B621&gt;Input!$C$31,0,IF($E621*(Input!$C$35/100)&gt;(Input!$C$12/12),-1*(Input!$C$12/12),-1*$E621*(Input!$C$35/100)))</f>
        <v>0</v>
      </c>
      <c r="J621" s="78" t="n">
        <f aca="false">IF($B621&gt;Input!$C$31,0,(-1)*($E621+$H621+$I621)*(Input!$C$8/100))</f>
        <v>0</v>
      </c>
      <c r="K621" s="78" t="n">
        <f aca="false">IF($B621&gt;Input!$C$31,0,(-1)*($E621+$H621+$I621)*(Input!$C$9/100))</f>
        <v>0</v>
      </c>
      <c r="L621" s="78" t="n">
        <f aca="false">IF($B621&lt;Input!$C$25,($E621+$F621+$G621+$H621+$I621+$J621+$K621),0)</f>
        <v>0</v>
      </c>
    </row>
    <row r="622" customFormat="false" ht="12.8" hidden="false" customHeight="false" outlineLevel="0" collapsed="false">
      <c r="A622" s="76" t="n">
        <v>618</v>
      </c>
      <c r="B622" s="77" t="n">
        <f aca="false">EOMONTH(Input!$C$7,A622)</f>
        <v>61728</v>
      </c>
      <c r="C622" s="76" t="n">
        <f aca="false">DATEDIF(Input!$C$23,$B622,"Y")</f>
        <v>91</v>
      </c>
      <c r="E622" s="78" t="n">
        <f aca="false">IF($B622&gt;Input!$C$31,0,Input!$C$26*(1+Input!$C$28/100)^(DATEDIF(Input!$C$7,$B622,"Y")))</f>
        <v>0</v>
      </c>
      <c r="F622" s="78" t="n">
        <f aca="false">-1*($E622*(Input!$C$10/100))</f>
        <v>-0</v>
      </c>
      <c r="G622" s="78" t="n">
        <f aca="false">-1*($E622*(Input!$C$11/100))</f>
        <v>-0</v>
      </c>
      <c r="H622" s="78" t="n">
        <f aca="false">IF($B622&lt;Input!$C$25,((Input!$C$29*(1+Input!$C$13/100)^(DATEDIF(Input!$C$7,$B622,"Y")))),0)</f>
        <v>0</v>
      </c>
      <c r="I622" s="78" t="n">
        <f aca="false">IF($B622&gt;Input!$C$31,0,IF($E622*(Input!$C$35/100)&gt;(Input!$C$12/12),-1*(Input!$C$12/12),-1*$E622*(Input!$C$35/100)))</f>
        <v>0</v>
      </c>
      <c r="J622" s="78" t="n">
        <f aca="false">IF($B622&gt;Input!$C$31,0,(-1)*($E622+$H622+$I622)*(Input!$C$8/100))</f>
        <v>0</v>
      </c>
      <c r="K622" s="78" t="n">
        <f aca="false">IF($B622&gt;Input!$C$31,0,(-1)*($E622+$H622+$I622)*(Input!$C$9/100))</f>
        <v>0</v>
      </c>
      <c r="L622" s="78" t="n">
        <f aca="false">IF($B622&lt;Input!$C$25,($E622+$F622+$G622+$H622+$I622+$J622+$K622),0)</f>
        <v>0</v>
      </c>
    </row>
    <row r="623" customFormat="false" ht="12.8" hidden="false" customHeight="false" outlineLevel="0" collapsed="false">
      <c r="A623" s="76" t="n">
        <v>619</v>
      </c>
      <c r="B623" s="77" t="n">
        <f aca="false">EOMONTH(Input!$C$7,A623)</f>
        <v>61759</v>
      </c>
      <c r="C623" s="76" t="n">
        <f aca="false">DATEDIF(Input!$C$23,$B623,"Y")</f>
        <v>91</v>
      </c>
      <c r="E623" s="78" t="n">
        <f aca="false">IF($B623&gt;Input!$C$31,0,Input!$C$26*(1+Input!$C$28/100)^(DATEDIF(Input!$C$7,$B623,"Y")))</f>
        <v>0</v>
      </c>
      <c r="F623" s="78" t="n">
        <f aca="false">-1*($E623*(Input!$C$10/100))</f>
        <v>-0</v>
      </c>
      <c r="G623" s="78" t="n">
        <f aca="false">-1*($E623*(Input!$C$11/100))</f>
        <v>-0</v>
      </c>
      <c r="H623" s="78" t="n">
        <f aca="false">IF($B623&lt;Input!$C$25,((Input!$C$29*(1+Input!$C$13/100)^(DATEDIF(Input!$C$7,$B623,"Y")))),0)</f>
        <v>0</v>
      </c>
      <c r="I623" s="78" t="n">
        <f aca="false">IF($B623&gt;Input!$C$31,0,IF($E623*(Input!$C$35/100)&gt;(Input!$C$12/12),-1*(Input!$C$12/12),-1*$E623*(Input!$C$35/100)))</f>
        <v>0</v>
      </c>
      <c r="J623" s="78" t="n">
        <f aca="false">IF($B623&gt;Input!$C$31,0,(-1)*($E623+$H623+$I623)*(Input!$C$8/100))</f>
        <v>0</v>
      </c>
      <c r="K623" s="78" t="n">
        <f aca="false">IF($B623&gt;Input!$C$31,0,(-1)*($E623+$H623+$I623)*(Input!$C$9/100))</f>
        <v>0</v>
      </c>
      <c r="L623" s="78" t="n">
        <f aca="false">IF($B623&lt;Input!$C$25,($E623+$F623+$G623+$H623+$I623+$J623+$K623),0)</f>
        <v>0</v>
      </c>
    </row>
    <row r="624" customFormat="false" ht="12.8" hidden="false" customHeight="false" outlineLevel="0" collapsed="false">
      <c r="A624" s="76" t="n">
        <v>620</v>
      </c>
      <c r="B624" s="77" t="n">
        <f aca="false">EOMONTH(Input!$C$7,A624)</f>
        <v>61787</v>
      </c>
      <c r="C624" s="76" t="n">
        <f aca="false">DATEDIF(Input!$C$23,$B624,"Y")</f>
        <v>91</v>
      </c>
      <c r="E624" s="78" t="n">
        <f aca="false">IF($B624&gt;Input!$C$31,0,Input!$C$26*(1+Input!$C$28/100)^(DATEDIF(Input!$C$7,$B624,"Y")))</f>
        <v>0</v>
      </c>
      <c r="F624" s="78" t="n">
        <f aca="false">-1*($E624*(Input!$C$10/100))</f>
        <v>-0</v>
      </c>
      <c r="G624" s="78" t="n">
        <f aca="false">-1*($E624*(Input!$C$11/100))</f>
        <v>-0</v>
      </c>
      <c r="H624" s="78" t="n">
        <f aca="false">IF($B624&lt;Input!$C$25,((Input!$C$29*(1+Input!$C$13/100)^(DATEDIF(Input!$C$7,$B624,"Y")))),0)</f>
        <v>0</v>
      </c>
      <c r="I624" s="78" t="n">
        <f aca="false">IF($B624&gt;Input!$C$31,0,IF($E624*(Input!$C$35/100)&gt;(Input!$C$12/12),-1*(Input!$C$12/12),-1*$E624*(Input!$C$35/100)))</f>
        <v>0</v>
      </c>
      <c r="J624" s="78" t="n">
        <f aca="false">IF($B624&gt;Input!$C$31,0,(-1)*($E624+$H624+$I624)*(Input!$C$8/100))</f>
        <v>0</v>
      </c>
      <c r="K624" s="78" t="n">
        <f aca="false">IF($B624&gt;Input!$C$31,0,(-1)*($E624+$H624+$I624)*(Input!$C$9/100))</f>
        <v>0</v>
      </c>
      <c r="L624" s="78" t="n">
        <f aca="false">IF($B624&lt;Input!$C$25,($E624+$F624+$G624+$H624+$I624+$J624+$K624),0)</f>
        <v>0</v>
      </c>
    </row>
    <row r="625" customFormat="false" ht="12.8" hidden="false" customHeight="false" outlineLevel="0" collapsed="false">
      <c r="A625" s="76" t="n">
        <v>621</v>
      </c>
      <c r="B625" s="77" t="n">
        <f aca="false">EOMONTH(Input!$C$7,A625)</f>
        <v>61818</v>
      </c>
      <c r="C625" s="76" t="n">
        <f aca="false">DATEDIF(Input!$C$23,$B625,"Y")</f>
        <v>91</v>
      </c>
      <c r="E625" s="78" t="n">
        <f aca="false">IF($B625&gt;Input!$C$31,0,Input!$C$26*(1+Input!$C$28/100)^(DATEDIF(Input!$C$7,$B625,"Y")))</f>
        <v>0</v>
      </c>
      <c r="F625" s="78" t="n">
        <f aca="false">-1*($E625*(Input!$C$10/100))</f>
        <v>-0</v>
      </c>
      <c r="G625" s="78" t="n">
        <f aca="false">-1*($E625*(Input!$C$11/100))</f>
        <v>-0</v>
      </c>
      <c r="H625" s="78" t="n">
        <f aca="false">IF($B625&lt;Input!$C$25,((Input!$C$29*(1+Input!$C$13/100)^(DATEDIF(Input!$C$7,$B625,"Y")))),0)</f>
        <v>0</v>
      </c>
      <c r="I625" s="78" t="n">
        <f aca="false">IF($B625&gt;Input!$C$31,0,IF($E625*(Input!$C$35/100)&gt;(Input!$C$12/12),-1*(Input!$C$12/12),-1*$E625*(Input!$C$35/100)))</f>
        <v>0</v>
      </c>
      <c r="J625" s="78" t="n">
        <f aca="false">IF($B625&gt;Input!$C$31,0,(-1)*($E625+$H625+$I625)*(Input!$C$8/100))</f>
        <v>0</v>
      </c>
      <c r="K625" s="78" t="n">
        <f aca="false">IF($B625&gt;Input!$C$31,0,(-1)*($E625+$H625+$I625)*(Input!$C$9/100))</f>
        <v>0</v>
      </c>
      <c r="L625" s="78" t="n">
        <f aca="false">IF($B625&lt;Input!$C$25,($E625+$F625+$G625+$H625+$I625+$J625+$K625),0)</f>
        <v>0</v>
      </c>
    </row>
    <row r="626" customFormat="false" ht="12.8" hidden="false" customHeight="false" outlineLevel="0" collapsed="false">
      <c r="A626" s="76" t="n">
        <v>622</v>
      </c>
      <c r="B626" s="77" t="n">
        <f aca="false">EOMONTH(Input!$C$7,A626)</f>
        <v>61848</v>
      </c>
      <c r="C626" s="76" t="n">
        <f aca="false">DATEDIF(Input!$C$23,$B626,"Y")</f>
        <v>91</v>
      </c>
      <c r="E626" s="78" t="n">
        <f aca="false">IF($B626&gt;Input!$C$31,0,Input!$C$26*(1+Input!$C$28/100)^(DATEDIF(Input!$C$7,$B626,"Y")))</f>
        <v>0</v>
      </c>
      <c r="F626" s="78" t="n">
        <f aca="false">-1*($E626*(Input!$C$10/100))</f>
        <v>-0</v>
      </c>
      <c r="G626" s="78" t="n">
        <f aca="false">-1*($E626*(Input!$C$11/100))</f>
        <v>-0</v>
      </c>
      <c r="H626" s="78" t="n">
        <f aca="false">IF($B626&lt;Input!$C$25,((Input!$C$29*(1+Input!$C$13/100)^(DATEDIF(Input!$C$7,$B626,"Y")))),0)</f>
        <v>0</v>
      </c>
      <c r="I626" s="78" t="n">
        <f aca="false">IF($B626&gt;Input!$C$31,0,IF($E626*(Input!$C$35/100)&gt;(Input!$C$12/12),-1*(Input!$C$12/12),-1*$E626*(Input!$C$35/100)))</f>
        <v>0</v>
      </c>
      <c r="J626" s="78" t="n">
        <f aca="false">IF($B626&gt;Input!$C$31,0,(-1)*($E626+$H626+$I626)*(Input!$C$8/100))</f>
        <v>0</v>
      </c>
      <c r="K626" s="78" t="n">
        <f aca="false">IF($B626&gt;Input!$C$31,0,(-1)*($E626+$H626+$I626)*(Input!$C$9/100))</f>
        <v>0</v>
      </c>
      <c r="L626" s="78" t="n">
        <f aca="false">IF($B626&lt;Input!$C$25,($E626+$F626+$G626+$H626+$I626+$J626+$K626),0)</f>
        <v>0</v>
      </c>
    </row>
    <row r="627" customFormat="false" ht="12.8" hidden="false" customHeight="false" outlineLevel="0" collapsed="false">
      <c r="A627" s="76" t="n">
        <v>623</v>
      </c>
      <c r="B627" s="77" t="n">
        <f aca="false">EOMONTH(Input!$C$7,A627)</f>
        <v>61879</v>
      </c>
      <c r="C627" s="76" t="n">
        <f aca="false">DATEDIF(Input!$C$23,$B627,"Y")</f>
        <v>92</v>
      </c>
      <c r="E627" s="78" t="n">
        <f aca="false">IF($B627&gt;Input!$C$31,0,Input!$C$26*(1+Input!$C$28/100)^(DATEDIF(Input!$C$7,$B627,"Y")))</f>
        <v>0</v>
      </c>
      <c r="F627" s="78" t="n">
        <f aca="false">-1*($E627*(Input!$C$10/100))</f>
        <v>-0</v>
      </c>
      <c r="G627" s="78" t="n">
        <f aca="false">-1*($E627*(Input!$C$11/100))</f>
        <v>-0</v>
      </c>
      <c r="H627" s="78" t="n">
        <f aca="false">IF($B627&lt;Input!$C$25,((Input!$C$29*(1+Input!$C$13/100)^(DATEDIF(Input!$C$7,$B627,"Y")))),0)</f>
        <v>0</v>
      </c>
      <c r="I627" s="78" t="n">
        <f aca="false">IF($B627&gt;Input!$C$31,0,IF($E627*(Input!$C$35/100)&gt;(Input!$C$12/12),-1*(Input!$C$12/12),-1*$E627*(Input!$C$35/100)))</f>
        <v>0</v>
      </c>
      <c r="J627" s="78" t="n">
        <f aca="false">IF($B627&gt;Input!$C$31,0,(-1)*($E627+$H627+$I627)*(Input!$C$8/100))</f>
        <v>0</v>
      </c>
      <c r="K627" s="78" t="n">
        <f aca="false">IF($B627&gt;Input!$C$31,0,(-1)*($E627+$H627+$I627)*(Input!$C$9/100))</f>
        <v>0</v>
      </c>
      <c r="L627" s="78" t="n">
        <f aca="false">IF($B627&lt;Input!$C$25,($E627+$F627+$G627+$H627+$I627+$J627+$K627),0)</f>
        <v>0</v>
      </c>
    </row>
    <row r="628" customFormat="false" ht="12.8" hidden="false" customHeight="false" outlineLevel="0" collapsed="false">
      <c r="A628" s="76" t="n">
        <v>624</v>
      </c>
      <c r="B628" s="77" t="n">
        <f aca="false">EOMONTH(Input!$C$7,A628)</f>
        <v>61909</v>
      </c>
      <c r="C628" s="76" t="n">
        <f aca="false">DATEDIF(Input!$C$23,$B628,"Y")</f>
        <v>92</v>
      </c>
      <c r="E628" s="78" t="n">
        <f aca="false">IF($B628&gt;Input!$C$31,0,Input!$C$26*(1+Input!$C$28/100)^(DATEDIF(Input!$C$7,$B628,"Y")))</f>
        <v>0</v>
      </c>
      <c r="F628" s="78" t="n">
        <f aca="false">-1*($E628*(Input!$C$10/100))</f>
        <v>-0</v>
      </c>
      <c r="G628" s="78" t="n">
        <f aca="false">-1*($E628*(Input!$C$11/100))</f>
        <v>-0</v>
      </c>
      <c r="H628" s="78" t="n">
        <f aca="false">IF($B628&lt;Input!$C$25,((Input!$C$29*(1+Input!$C$13/100)^(DATEDIF(Input!$C$7,$B628,"Y")))),0)</f>
        <v>0</v>
      </c>
      <c r="I628" s="78" t="n">
        <f aca="false">IF($B628&gt;Input!$C$31,0,IF($E628*(Input!$C$35/100)&gt;(Input!$C$12/12),-1*(Input!$C$12/12),-1*$E628*(Input!$C$35/100)))</f>
        <v>0</v>
      </c>
      <c r="J628" s="78" t="n">
        <f aca="false">IF($B628&gt;Input!$C$31,0,(-1)*($E628+$H628+$I628)*(Input!$C$8/100))</f>
        <v>0</v>
      </c>
      <c r="K628" s="78" t="n">
        <f aca="false">IF($B628&gt;Input!$C$31,0,(-1)*($E628+$H628+$I628)*(Input!$C$9/100))</f>
        <v>0</v>
      </c>
      <c r="L628" s="78" t="n">
        <f aca="false">IF($B628&lt;Input!$C$25,($E628+$F628+$G628+$H628+$I628+$J628+$K628),0)</f>
        <v>0</v>
      </c>
    </row>
    <row r="629" customFormat="false" ht="12.8" hidden="false" customHeight="false" outlineLevel="0" collapsed="false">
      <c r="A629" s="76" t="n">
        <v>625</v>
      </c>
      <c r="B629" s="77" t="n">
        <f aca="false">EOMONTH(Input!$C$7,A629)</f>
        <v>61940</v>
      </c>
      <c r="C629" s="76" t="n">
        <f aca="false">DATEDIF(Input!$C$23,$B629,"Y")</f>
        <v>92</v>
      </c>
      <c r="E629" s="78" t="n">
        <f aca="false">IF($B629&gt;Input!$C$31,0,Input!$C$26*(1+Input!$C$28/100)^(DATEDIF(Input!$C$7,$B629,"Y")))</f>
        <v>0</v>
      </c>
      <c r="F629" s="78" t="n">
        <f aca="false">-1*($E629*(Input!$C$10/100))</f>
        <v>-0</v>
      </c>
      <c r="G629" s="78" t="n">
        <f aca="false">-1*($E629*(Input!$C$11/100))</f>
        <v>-0</v>
      </c>
      <c r="H629" s="78" t="n">
        <f aca="false">IF($B629&lt;Input!$C$25,((Input!$C$29*(1+Input!$C$13/100)^(DATEDIF(Input!$C$7,$B629,"Y")))),0)</f>
        <v>0</v>
      </c>
      <c r="I629" s="78" t="n">
        <f aca="false">IF($B629&gt;Input!$C$31,0,IF($E629*(Input!$C$35/100)&gt;(Input!$C$12/12),-1*(Input!$C$12/12),-1*$E629*(Input!$C$35/100)))</f>
        <v>0</v>
      </c>
      <c r="J629" s="78" t="n">
        <f aca="false">IF($B629&gt;Input!$C$31,0,(-1)*($E629+$H629+$I629)*(Input!$C$8/100))</f>
        <v>0</v>
      </c>
      <c r="K629" s="78" t="n">
        <f aca="false">IF($B629&gt;Input!$C$31,0,(-1)*($E629+$H629+$I629)*(Input!$C$9/100))</f>
        <v>0</v>
      </c>
      <c r="L629" s="78" t="n">
        <f aca="false">IF($B629&lt;Input!$C$25,($E629+$F629+$G629+$H629+$I629+$J629+$K629),0)</f>
        <v>0</v>
      </c>
    </row>
    <row r="630" customFormat="false" ht="12.8" hidden="false" customHeight="false" outlineLevel="0" collapsed="false">
      <c r="A630" s="76" t="n">
        <v>626</v>
      </c>
      <c r="B630" s="77" t="n">
        <f aca="false">EOMONTH(Input!$C$7,A630)</f>
        <v>61971</v>
      </c>
      <c r="C630" s="76" t="n">
        <f aca="false">DATEDIF(Input!$C$23,$B630,"Y")</f>
        <v>92</v>
      </c>
      <c r="E630" s="78" t="n">
        <f aca="false">IF($B630&gt;Input!$C$31,0,Input!$C$26*(1+Input!$C$28/100)^(DATEDIF(Input!$C$7,$B630,"Y")))</f>
        <v>0</v>
      </c>
      <c r="F630" s="78" t="n">
        <f aca="false">-1*($E630*(Input!$C$10/100))</f>
        <v>-0</v>
      </c>
      <c r="G630" s="78" t="n">
        <f aca="false">-1*($E630*(Input!$C$11/100))</f>
        <v>-0</v>
      </c>
      <c r="H630" s="78" t="n">
        <f aca="false">IF($B630&lt;Input!$C$25,((Input!$C$29*(1+Input!$C$13/100)^(DATEDIF(Input!$C$7,$B630,"Y")))),0)</f>
        <v>0</v>
      </c>
      <c r="I630" s="78" t="n">
        <f aca="false">IF($B630&gt;Input!$C$31,0,IF($E630*(Input!$C$35/100)&gt;(Input!$C$12/12),-1*(Input!$C$12/12),-1*$E630*(Input!$C$35/100)))</f>
        <v>0</v>
      </c>
      <c r="J630" s="78" t="n">
        <f aca="false">IF($B630&gt;Input!$C$31,0,(-1)*($E630+$H630+$I630)*(Input!$C$8/100))</f>
        <v>0</v>
      </c>
      <c r="K630" s="78" t="n">
        <f aca="false">IF($B630&gt;Input!$C$31,0,(-1)*($E630+$H630+$I630)*(Input!$C$9/100))</f>
        <v>0</v>
      </c>
      <c r="L630" s="78" t="n">
        <f aca="false">IF($B630&lt;Input!$C$25,($E630+$F630+$G630+$H630+$I630+$J630+$K630),0)</f>
        <v>0</v>
      </c>
    </row>
    <row r="631" customFormat="false" ht="12.8" hidden="false" customHeight="false" outlineLevel="0" collapsed="false">
      <c r="A631" s="76" t="n">
        <v>627</v>
      </c>
      <c r="B631" s="77" t="n">
        <f aca="false">EOMONTH(Input!$C$7,A631)</f>
        <v>62001</v>
      </c>
      <c r="C631" s="76" t="n">
        <f aca="false">DATEDIF(Input!$C$23,$B631,"Y")</f>
        <v>92</v>
      </c>
      <c r="E631" s="78" t="n">
        <f aca="false">IF($B631&gt;Input!$C$31,0,Input!$C$26*(1+Input!$C$28/100)^(DATEDIF(Input!$C$7,$B631,"Y")))</f>
        <v>0</v>
      </c>
      <c r="F631" s="78" t="n">
        <f aca="false">-1*($E631*(Input!$C$10/100))</f>
        <v>-0</v>
      </c>
      <c r="G631" s="78" t="n">
        <f aca="false">-1*($E631*(Input!$C$11/100))</f>
        <v>-0</v>
      </c>
      <c r="H631" s="78" t="n">
        <f aca="false">IF($B631&lt;Input!$C$25,((Input!$C$29*(1+Input!$C$13/100)^(DATEDIF(Input!$C$7,$B631,"Y")))),0)</f>
        <v>0</v>
      </c>
      <c r="I631" s="78" t="n">
        <f aca="false">IF($B631&gt;Input!$C$31,0,IF($E631*(Input!$C$35/100)&gt;(Input!$C$12/12),-1*(Input!$C$12/12),-1*$E631*(Input!$C$35/100)))</f>
        <v>0</v>
      </c>
      <c r="J631" s="78" t="n">
        <f aca="false">IF($B631&gt;Input!$C$31,0,(-1)*($E631+$H631+$I631)*(Input!$C$8/100))</f>
        <v>0</v>
      </c>
      <c r="K631" s="78" t="n">
        <f aca="false">IF($B631&gt;Input!$C$31,0,(-1)*($E631+$H631+$I631)*(Input!$C$9/100))</f>
        <v>0</v>
      </c>
      <c r="L631" s="78" t="n">
        <f aca="false">IF($B631&lt;Input!$C$25,($E631+$F631+$G631+$H631+$I631+$J631+$K631),0)</f>
        <v>0</v>
      </c>
    </row>
    <row r="632" customFormat="false" ht="12.8" hidden="false" customHeight="false" outlineLevel="0" collapsed="false">
      <c r="A632" s="76" t="n">
        <v>628</v>
      </c>
      <c r="B632" s="77" t="n">
        <f aca="false">EOMONTH(Input!$C$7,A632)</f>
        <v>62032</v>
      </c>
      <c r="C632" s="76" t="n">
        <f aca="false">DATEDIF(Input!$C$23,$B632,"Y")</f>
        <v>92</v>
      </c>
      <c r="E632" s="78" t="n">
        <f aca="false">IF($B632&gt;Input!$C$31,0,Input!$C$26*(1+Input!$C$28/100)^(DATEDIF(Input!$C$7,$B632,"Y")))</f>
        <v>0</v>
      </c>
      <c r="F632" s="78" t="n">
        <f aca="false">-1*($E632*(Input!$C$10/100))</f>
        <v>-0</v>
      </c>
      <c r="G632" s="78" t="n">
        <f aca="false">-1*($E632*(Input!$C$11/100))</f>
        <v>-0</v>
      </c>
      <c r="H632" s="78" t="n">
        <f aca="false">IF($B632&lt;Input!$C$25,((Input!$C$29*(1+Input!$C$13/100)^(DATEDIF(Input!$C$7,$B632,"Y")))),0)</f>
        <v>0</v>
      </c>
      <c r="I632" s="78" t="n">
        <f aca="false">IF($B632&gt;Input!$C$31,0,IF($E632*(Input!$C$35/100)&gt;(Input!$C$12/12),-1*(Input!$C$12/12),-1*$E632*(Input!$C$35/100)))</f>
        <v>0</v>
      </c>
      <c r="J632" s="78" t="n">
        <f aca="false">IF($B632&gt;Input!$C$31,0,(-1)*($E632+$H632+$I632)*(Input!$C$8/100))</f>
        <v>0</v>
      </c>
      <c r="K632" s="78" t="n">
        <f aca="false">IF($B632&gt;Input!$C$31,0,(-1)*($E632+$H632+$I632)*(Input!$C$9/100))</f>
        <v>0</v>
      </c>
      <c r="L632" s="78" t="n">
        <f aca="false">IF($B632&lt;Input!$C$25,($E632+$F632+$G632+$H632+$I632+$J632+$K632),0)</f>
        <v>0</v>
      </c>
    </row>
    <row r="633" customFormat="false" ht="12.8" hidden="false" customHeight="false" outlineLevel="0" collapsed="false">
      <c r="A633" s="76" t="n">
        <v>629</v>
      </c>
      <c r="B633" s="77" t="n">
        <f aca="false">EOMONTH(Input!$C$7,A633)</f>
        <v>62062</v>
      </c>
      <c r="C633" s="76" t="n">
        <f aca="false">DATEDIF(Input!$C$23,$B633,"Y")</f>
        <v>92</v>
      </c>
      <c r="E633" s="78" t="n">
        <f aca="false">IF($B633&gt;Input!$C$31,0,Input!$C$26*(1+Input!$C$28/100)^(DATEDIF(Input!$C$7,$B633,"Y")))</f>
        <v>0</v>
      </c>
      <c r="F633" s="78" t="n">
        <f aca="false">-1*($E633*(Input!$C$10/100))</f>
        <v>-0</v>
      </c>
      <c r="G633" s="78" t="n">
        <f aca="false">-1*($E633*(Input!$C$11/100))</f>
        <v>-0</v>
      </c>
      <c r="H633" s="78" t="n">
        <f aca="false">IF($B633&lt;Input!$C$25,((Input!$C$29*(1+Input!$C$13/100)^(DATEDIF(Input!$C$7,$B633,"Y")))),0)</f>
        <v>0</v>
      </c>
      <c r="I633" s="78" t="n">
        <f aca="false">IF($B633&gt;Input!$C$31,0,IF($E633*(Input!$C$35/100)&gt;(Input!$C$12/12),-1*(Input!$C$12/12),-1*$E633*(Input!$C$35/100)))</f>
        <v>0</v>
      </c>
      <c r="J633" s="78" t="n">
        <f aca="false">IF($B633&gt;Input!$C$31,0,(-1)*($E633+$H633+$I633)*(Input!$C$8/100))</f>
        <v>0</v>
      </c>
      <c r="K633" s="78" t="n">
        <f aca="false">IF($B633&gt;Input!$C$31,0,(-1)*($E633+$H633+$I633)*(Input!$C$9/100))</f>
        <v>0</v>
      </c>
      <c r="L633" s="78" t="n">
        <f aca="false">IF($B633&lt;Input!$C$25,($E633+$F633+$G633+$H633+$I633+$J633+$K633),0)</f>
        <v>0</v>
      </c>
    </row>
    <row r="634" customFormat="false" ht="12.8" hidden="false" customHeight="false" outlineLevel="0" collapsed="false">
      <c r="A634" s="76" t="n">
        <v>630</v>
      </c>
      <c r="B634" s="77" t="n">
        <f aca="false">EOMONTH(Input!$C$7,A634)</f>
        <v>62093</v>
      </c>
      <c r="C634" s="76" t="n">
        <f aca="false">DATEDIF(Input!$C$23,$B634,"Y")</f>
        <v>92</v>
      </c>
      <c r="E634" s="78" t="n">
        <f aca="false">IF($B634&gt;Input!$C$31,0,Input!$C$26*(1+Input!$C$28/100)^(DATEDIF(Input!$C$7,$B634,"Y")))</f>
        <v>0</v>
      </c>
      <c r="F634" s="78" t="n">
        <f aca="false">-1*($E634*(Input!$C$10/100))</f>
        <v>-0</v>
      </c>
      <c r="G634" s="78" t="n">
        <f aca="false">-1*($E634*(Input!$C$11/100))</f>
        <v>-0</v>
      </c>
      <c r="H634" s="78" t="n">
        <f aca="false">IF($B634&lt;Input!$C$25,((Input!$C$29*(1+Input!$C$13/100)^(DATEDIF(Input!$C$7,$B634,"Y")))),0)</f>
        <v>0</v>
      </c>
      <c r="I634" s="78" t="n">
        <f aca="false">IF($B634&gt;Input!$C$31,0,IF($E634*(Input!$C$35/100)&gt;(Input!$C$12/12),-1*(Input!$C$12/12),-1*$E634*(Input!$C$35/100)))</f>
        <v>0</v>
      </c>
      <c r="J634" s="78" t="n">
        <f aca="false">IF($B634&gt;Input!$C$31,0,(-1)*($E634+$H634+$I634)*(Input!$C$8/100))</f>
        <v>0</v>
      </c>
      <c r="K634" s="78" t="n">
        <f aca="false">IF($B634&gt;Input!$C$31,0,(-1)*($E634+$H634+$I634)*(Input!$C$9/100))</f>
        <v>0</v>
      </c>
      <c r="L634" s="78" t="n">
        <f aca="false">IF($B634&lt;Input!$C$25,($E634+$F634+$G634+$H634+$I634+$J634+$K634),0)</f>
        <v>0</v>
      </c>
    </row>
    <row r="635" customFormat="false" ht="12.8" hidden="false" customHeight="false" outlineLevel="0" collapsed="false">
      <c r="A635" s="76" t="n">
        <v>631</v>
      </c>
      <c r="B635" s="77" t="n">
        <f aca="false">EOMONTH(Input!$C$7,A635)</f>
        <v>62124</v>
      </c>
      <c r="C635" s="76" t="n">
        <f aca="false">DATEDIF(Input!$C$23,$B635,"Y")</f>
        <v>92</v>
      </c>
      <c r="E635" s="78" t="n">
        <f aca="false">IF($B635&gt;Input!$C$31,0,Input!$C$26*(1+Input!$C$28/100)^(DATEDIF(Input!$C$7,$B635,"Y")))</f>
        <v>0</v>
      </c>
      <c r="F635" s="78" t="n">
        <f aca="false">-1*($E635*(Input!$C$10/100))</f>
        <v>-0</v>
      </c>
      <c r="G635" s="78" t="n">
        <f aca="false">-1*($E635*(Input!$C$11/100))</f>
        <v>-0</v>
      </c>
      <c r="H635" s="78" t="n">
        <f aca="false">IF($B635&lt;Input!$C$25,((Input!$C$29*(1+Input!$C$13/100)^(DATEDIF(Input!$C$7,$B635,"Y")))),0)</f>
        <v>0</v>
      </c>
      <c r="I635" s="78" t="n">
        <f aca="false">IF($B635&gt;Input!$C$31,0,IF($E635*(Input!$C$35/100)&gt;(Input!$C$12/12),-1*(Input!$C$12/12),-1*$E635*(Input!$C$35/100)))</f>
        <v>0</v>
      </c>
      <c r="J635" s="78" t="n">
        <f aca="false">IF($B635&gt;Input!$C$31,0,(-1)*($E635+$H635+$I635)*(Input!$C$8/100))</f>
        <v>0</v>
      </c>
      <c r="K635" s="78" t="n">
        <f aca="false">IF($B635&gt;Input!$C$31,0,(-1)*($E635+$H635+$I635)*(Input!$C$9/100))</f>
        <v>0</v>
      </c>
      <c r="L635" s="78" t="n">
        <f aca="false">IF($B635&lt;Input!$C$25,($E635+$F635+$G635+$H635+$I635+$J635+$K635),0)</f>
        <v>0</v>
      </c>
    </row>
    <row r="636" customFormat="false" ht="12.8" hidden="false" customHeight="false" outlineLevel="0" collapsed="false">
      <c r="A636" s="76" t="n">
        <v>632</v>
      </c>
      <c r="B636" s="77" t="n">
        <f aca="false">EOMONTH(Input!$C$7,A636)</f>
        <v>62152</v>
      </c>
      <c r="C636" s="76" t="n">
        <f aca="false">DATEDIF(Input!$C$23,$B636,"Y")</f>
        <v>92</v>
      </c>
      <c r="E636" s="78" t="n">
        <f aca="false">IF($B636&gt;Input!$C$31,0,Input!$C$26*(1+Input!$C$28/100)^(DATEDIF(Input!$C$7,$B636,"Y")))</f>
        <v>0</v>
      </c>
      <c r="F636" s="78" t="n">
        <f aca="false">-1*($E636*(Input!$C$10/100))</f>
        <v>-0</v>
      </c>
      <c r="G636" s="78" t="n">
        <f aca="false">-1*($E636*(Input!$C$11/100))</f>
        <v>-0</v>
      </c>
      <c r="H636" s="78" t="n">
        <f aca="false">IF($B636&lt;Input!$C$25,((Input!$C$29*(1+Input!$C$13/100)^(DATEDIF(Input!$C$7,$B636,"Y")))),0)</f>
        <v>0</v>
      </c>
      <c r="I636" s="78" t="n">
        <f aca="false">IF($B636&gt;Input!$C$31,0,IF($E636*(Input!$C$35/100)&gt;(Input!$C$12/12),-1*(Input!$C$12/12),-1*$E636*(Input!$C$35/100)))</f>
        <v>0</v>
      </c>
      <c r="J636" s="78" t="n">
        <f aca="false">IF($B636&gt;Input!$C$31,0,(-1)*($E636+$H636+$I636)*(Input!$C$8/100))</f>
        <v>0</v>
      </c>
      <c r="K636" s="78" t="n">
        <f aca="false">IF($B636&gt;Input!$C$31,0,(-1)*($E636+$H636+$I636)*(Input!$C$9/100))</f>
        <v>0</v>
      </c>
      <c r="L636" s="78" t="n">
        <f aca="false">IF($B636&lt;Input!$C$25,($E636+$F636+$G636+$H636+$I636+$J636+$K636),0)</f>
        <v>0</v>
      </c>
    </row>
    <row r="637" customFormat="false" ht="12.8" hidden="false" customHeight="false" outlineLevel="0" collapsed="false">
      <c r="A637" s="76" t="n">
        <v>633</v>
      </c>
      <c r="B637" s="77" t="n">
        <f aca="false">EOMONTH(Input!$C$7,A637)</f>
        <v>62183</v>
      </c>
      <c r="C637" s="76" t="n">
        <f aca="false">DATEDIF(Input!$C$23,$B637,"Y")</f>
        <v>92</v>
      </c>
      <c r="E637" s="78" t="n">
        <f aca="false">IF($B637&gt;Input!$C$31,0,Input!$C$26*(1+Input!$C$28/100)^(DATEDIF(Input!$C$7,$B637,"Y")))</f>
        <v>0</v>
      </c>
      <c r="F637" s="78" t="n">
        <f aca="false">-1*($E637*(Input!$C$10/100))</f>
        <v>-0</v>
      </c>
      <c r="G637" s="78" t="n">
        <f aca="false">-1*($E637*(Input!$C$11/100))</f>
        <v>-0</v>
      </c>
      <c r="H637" s="78" t="n">
        <f aca="false">IF($B637&lt;Input!$C$25,((Input!$C$29*(1+Input!$C$13/100)^(DATEDIF(Input!$C$7,$B637,"Y")))),0)</f>
        <v>0</v>
      </c>
      <c r="I637" s="78" t="n">
        <f aca="false">IF($B637&gt;Input!$C$31,0,IF($E637*(Input!$C$35/100)&gt;(Input!$C$12/12),-1*(Input!$C$12/12),-1*$E637*(Input!$C$35/100)))</f>
        <v>0</v>
      </c>
      <c r="J637" s="78" t="n">
        <f aca="false">IF($B637&gt;Input!$C$31,0,(-1)*($E637+$H637+$I637)*(Input!$C$8/100))</f>
        <v>0</v>
      </c>
      <c r="K637" s="78" t="n">
        <f aca="false">IF($B637&gt;Input!$C$31,0,(-1)*($E637+$H637+$I637)*(Input!$C$9/100))</f>
        <v>0</v>
      </c>
      <c r="L637" s="78" t="n">
        <f aca="false">IF($B637&lt;Input!$C$25,($E637+$F637+$G637+$H637+$I637+$J637+$K637),0)</f>
        <v>0</v>
      </c>
    </row>
    <row r="638" customFormat="false" ht="12.8" hidden="false" customHeight="false" outlineLevel="0" collapsed="false">
      <c r="A638" s="76" t="n">
        <v>634</v>
      </c>
      <c r="B638" s="77" t="n">
        <f aca="false">EOMONTH(Input!$C$7,A638)</f>
        <v>62213</v>
      </c>
      <c r="C638" s="76" t="n">
        <f aca="false">DATEDIF(Input!$C$23,$B638,"Y")</f>
        <v>92</v>
      </c>
      <c r="E638" s="78" t="n">
        <f aca="false">IF($B638&gt;Input!$C$31,0,Input!$C$26*(1+Input!$C$28/100)^(DATEDIF(Input!$C$7,$B638,"Y")))</f>
        <v>0</v>
      </c>
      <c r="F638" s="78" t="n">
        <f aca="false">-1*($E638*(Input!$C$10/100))</f>
        <v>-0</v>
      </c>
      <c r="G638" s="78" t="n">
        <f aca="false">-1*($E638*(Input!$C$11/100))</f>
        <v>-0</v>
      </c>
      <c r="H638" s="78" t="n">
        <f aca="false">IF($B638&lt;Input!$C$25,((Input!$C$29*(1+Input!$C$13/100)^(DATEDIF(Input!$C$7,$B638,"Y")))),0)</f>
        <v>0</v>
      </c>
      <c r="I638" s="78" t="n">
        <f aca="false">IF($B638&gt;Input!$C$31,0,IF($E638*(Input!$C$35/100)&gt;(Input!$C$12/12),-1*(Input!$C$12/12),-1*$E638*(Input!$C$35/100)))</f>
        <v>0</v>
      </c>
      <c r="J638" s="78" t="n">
        <f aca="false">IF($B638&gt;Input!$C$31,0,(-1)*($E638+$H638+$I638)*(Input!$C$8/100))</f>
        <v>0</v>
      </c>
      <c r="K638" s="78" t="n">
        <f aca="false">IF($B638&gt;Input!$C$31,0,(-1)*($E638+$H638+$I638)*(Input!$C$9/100))</f>
        <v>0</v>
      </c>
      <c r="L638" s="78" t="n">
        <f aca="false">IF($B638&lt;Input!$C$25,($E638+$F638+$G638+$H638+$I638+$J638+$K638),0)</f>
        <v>0</v>
      </c>
    </row>
    <row r="639" customFormat="false" ht="12.8" hidden="false" customHeight="false" outlineLevel="0" collapsed="false">
      <c r="A639" s="76" t="n">
        <v>635</v>
      </c>
      <c r="B639" s="77" t="n">
        <f aca="false">EOMONTH(Input!$C$7,A639)</f>
        <v>62244</v>
      </c>
      <c r="C639" s="76" t="n">
        <f aca="false">DATEDIF(Input!$C$23,$B639,"Y")</f>
        <v>93</v>
      </c>
      <c r="E639" s="78" t="n">
        <f aca="false">IF($B639&gt;Input!$C$31,0,Input!$C$26*(1+Input!$C$28/100)^(DATEDIF(Input!$C$7,$B639,"Y")))</f>
        <v>0</v>
      </c>
      <c r="F639" s="78" t="n">
        <f aca="false">-1*($E639*(Input!$C$10/100))</f>
        <v>-0</v>
      </c>
      <c r="G639" s="78" t="n">
        <f aca="false">-1*($E639*(Input!$C$11/100))</f>
        <v>-0</v>
      </c>
      <c r="H639" s="78" t="n">
        <f aca="false">IF($B639&lt;Input!$C$25,((Input!$C$29*(1+Input!$C$13/100)^(DATEDIF(Input!$C$7,$B639,"Y")))),0)</f>
        <v>0</v>
      </c>
      <c r="I639" s="78" t="n">
        <f aca="false">IF($B639&gt;Input!$C$31,0,IF($E639*(Input!$C$35/100)&gt;(Input!$C$12/12),-1*(Input!$C$12/12),-1*$E639*(Input!$C$35/100)))</f>
        <v>0</v>
      </c>
      <c r="J639" s="78" t="n">
        <f aca="false">IF($B639&gt;Input!$C$31,0,(-1)*($E639+$H639+$I639)*(Input!$C$8/100))</f>
        <v>0</v>
      </c>
      <c r="K639" s="78" t="n">
        <f aca="false">IF($B639&gt;Input!$C$31,0,(-1)*($E639+$H639+$I639)*(Input!$C$9/100))</f>
        <v>0</v>
      </c>
      <c r="L639" s="78" t="n">
        <f aca="false">IF($B639&lt;Input!$C$25,($E639+$F639+$G639+$H639+$I639+$J639+$K639),0)</f>
        <v>0</v>
      </c>
    </row>
    <row r="640" customFormat="false" ht="12.8" hidden="false" customHeight="false" outlineLevel="0" collapsed="false">
      <c r="A640" s="76" t="n">
        <v>636</v>
      </c>
      <c r="B640" s="77" t="n">
        <f aca="false">EOMONTH(Input!$C$7,A640)</f>
        <v>62274</v>
      </c>
      <c r="C640" s="76" t="n">
        <f aca="false">DATEDIF(Input!$C$23,$B640,"Y")</f>
        <v>93</v>
      </c>
      <c r="E640" s="78" t="n">
        <f aca="false">IF($B640&gt;Input!$C$31,0,Input!$C$26*(1+Input!$C$28/100)^(DATEDIF(Input!$C$7,$B640,"Y")))</f>
        <v>0</v>
      </c>
      <c r="F640" s="78" t="n">
        <f aca="false">-1*($E640*(Input!$C$10/100))</f>
        <v>-0</v>
      </c>
      <c r="G640" s="78" t="n">
        <f aca="false">-1*($E640*(Input!$C$11/100))</f>
        <v>-0</v>
      </c>
      <c r="H640" s="78" t="n">
        <f aca="false">IF($B640&lt;Input!$C$25,((Input!$C$29*(1+Input!$C$13/100)^(DATEDIF(Input!$C$7,$B640,"Y")))),0)</f>
        <v>0</v>
      </c>
      <c r="I640" s="78" t="n">
        <f aca="false">IF($B640&gt;Input!$C$31,0,IF($E640*(Input!$C$35/100)&gt;(Input!$C$12/12),-1*(Input!$C$12/12),-1*$E640*(Input!$C$35/100)))</f>
        <v>0</v>
      </c>
      <c r="J640" s="78" t="n">
        <f aca="false">IF($B640&gt;Input!$C$31,0,(-1)*($E640+$H640+$I640)*(Input!$C$8/100))</f>
        <v>0</v>
      </c>
      <c r="K640" s="78" t="n">
        <f aca="false">IF($B640&gt;Input!$C$31,0,(-1)*($E640+$H640+$I640)*(Input!$C$9/100))</f>
        <v>0</v>
      </c>
      <c r="L640" s="78" t="n">
        <f aca="false">IF($B640&lt;Input!$C$25,($E640+$F640+$G640+$H640+$I640+$J640+$K640),0)</f>
        <v>0</v>
      </c>
    </row>
    <row r="641" customFormat="false" ht="12.8" hidden="false" customHeight="false" outlineLevel="0" collapsed="false">
      <c r="A641" s="76" t="n">
        <v>637</v>
      </c>
      <c r="B641" s="77" t="n">
        <f aca="false">EOMONTH(Input!$C$7,A641)</f>
        <v>62305</v>
      </c>
      <c r="C641" s="76" t="n">
        <f aca="false">DATEDIF(Input!$C$23,$B641,"Y")</f>
        <v>93</v>
      </c>
      <c r="E641" s="78" t="n">
        <f aca="false">IF($B641&gt;Input!$C$31,0,Input!$C$26*(1+Input!$C$28/100)^(DATEDIF(Input!$C$7,$B641,"Y")))</f>
        <v>0</v>
      </c>
      <c r="F641" s="78" t="n">
        <f aca="false">-1*($E641*(Input!$C$10/100))</f>
        <v>-0</v>
      </c>
      <c r="G641" s="78" t="n">
        <f aca="false">-1*($E641*(Input!$C$11/100))</f>
        <v>-0</v>
      </c>
      <c r="H641" s="78" t="n">
        <f aca="false">IF($B641&lt;Input!$C$25,((Input!$C$29*(1+Input!$C$13/100)^(DATEDIF(Input!$C$7,$B641,"Y")))),0)</f>
        <v>0</v>
      </c>
      <c r="I641" s="78" t="n">
        <f aca="false">IF($B641&gt;Input!$C$31,0,IF($E641*(Input!$C$35/100)&gt;(Input!$C$12/12),-1*(Input!$C$12/12),-1*$E641*(Input!$C$35/100)))</f>
        <v>0</v>
      </c>
      <c r="J641" s="78" t="n">
        <f aca="false">IF($B641&gt;Input!$C$31,0,(-1)*($E641+$H641+$I641)*(Input!$C$8/100))</f>
        <v>0</v>
      </c>
      <c r="K641" s="78" t="n">
        <f aca="false">IF($B641&gt;Input!$C$31,0,(-1)*($E641+$H641+$I641)*(Input!$C$9/100))</f>
        <v>0</v>
      </c>
      <c r="L641" s="78" t="n">
        <f aca="false">IF($B641&lt;Input!$C$25,($E641+$F641+$G641+$H641+$I641+$J641+$K641),0)</f>
        <v>0</v>
      </c>
    </row>
    <row r="642" customFormat="false" ht="12.8" hidden="false" customHeight="false" outlineLevel="0" collapsed="false">
      <c r="A642" s="76" t="n">
        <v>638</v>
      </c>
      <c r="B642" s="77" t="n">
        <f aca="false">EOMONTH(Input!$C$7,A642)</f>
        <v>62336</v>
      </c>
      <c r="C642" s="76" t="n">
        <f aca="false">DATEDIF(Input!$C$23,$B642,"Y")</f>
        <v>93</v>
      </c>
      <c r="E642" s="78" t="n">
        <f aca="false">IF($B642&gt;Input!$C$31,0,Input!$C$26*(1+Input!$C$28/100)^(DATEDIF(Input!$C$7,$B642,"Y")))</f>
        <v>0</v>
      </c>
      <c r="F642" s="78" t="n">
        <f aca="false">-1*($E642*(Input!$C$10/100))</f>
        <v>-0</v>
      </c>
      <c r="G642" s="78" t="n">
        <f aca="false">-1*($E642*(Input!$C$11/100))</f>
        <v>-0</v>
      </c>
      <c r="H642" s="78" t="n">
        <f aca="false">IF($B642&lt;Input!$C$25,((Input!$C$29*(1+Input!$C$13/100)^(DATEDIF(Input!$C$7,$B642,"Y")))),0)</f>
        <v>0</v>
      </c>
      <c r="I642" s="78" t="n">
        <f aca="false">IF($B642&gt;Input!$C$31,0,IF($E642*(Input!$C$35/100)&gt;(Input!$C$12/12),-1*(Input!$C$12/12),-1*$E642*(Input!$C$35/100)))</f>
        <v>0</v>
      </c>
      <c r="J642" s="78" t="n">
        <f aca="false">IF($B642&gt;Input!$C$31,0,(-1)*($E642+$H642+$I642)*(Input!$C$8/100))</f>
        <v>0</v>
      </c>
      <c r="K642" s="78" t="n">
        <f aca="false">IF($B642&gt;Input!$C$31,0,(-1)*($E642+$H642+$I642)*(Input!$C$9/100))</f>
        <v>0</v>
      </c>
      <c r="L642" s="78" t="n">
        <f aca="false">IF($B642&lt;Input!$C$25,($E642+$F642+$G642+$H642+$I642+$J642+$K642),0)</f>
        <v>0</v>
      </c>
    </row>
    <row r="643" customFormat="false" ht="12.8" hidden="false" customHeight="false" outlineLevel="0" collapsed="false">
      <c r="A643" s="76" t="n">
        <v>639</v>
      </c>
      <c r="B643" s="77" t="n">
        <f aca="false">EOMONTH(Input!$C$7,A643)</f>
        <v>62366</v>
      </c>
      <c r="C643" s="76" t="n">
        <f aca="false">DATEDIF(Input!$C$23,$B643,"Y")</f>
        <v>93</v>
      </c>
      <c r="E643" s="78" t="n">
        <f aca="false">IF($B643&gt;Input!$C$31,0,Input!$C$26*(1+Input!$C$28/100)^(DATEDIF(Input!$C$7,$B643,"Y")))</f>
        <v>0</v>
      </c>
      <c r="F643" s="78" t="n">
        <f aca="false">-1*($E643*(Input!$C$10/100))</f>
        <v>-0</v>
      </c>
      <c r="G643" s="78" t="n">
        <f aca="false">-1*($E643*(Input!$C$11/100))</f>
        <v>-0</v>
      </c>
      <c r="H643" s="78" t="n">
        <f aca="false">IF($B643&lt;Input!$C$25,((Input!$C$29*(1+Input!$C$13/100)^(DATEDIF(Input!$C$7,$B643,"Y")))),0)</f>
        <v>0</v>
      </c>
      <c r="I643" s="78" t="n">
        <f aca="false">IF($B643&gt;Input!$C$31,0,IF($E643*(Input!$C$35/100)&gt;(Input!$C$12/12),-1*(Input!$C$12/12),-1*$E643*(Input!$C$35/100)))</f>
        <v>0</v>
      </c>
      <c r="J643" s="78" t="n">
        <f aca="false">IF($B643&gt;Input!$C$31,0,(-1)*($E643+$H643+$I643)*(Input!$C$8/100))</f>
        <v>0</v>
      </c>
      <c r="K643" s="78" t="n">
        <f aca="false">IF($B643&gt;Input!$C$31,0,(-1)*($E643+$H643+$I643)*(Input!$C$9/100))</f>
        <v>0</v>
      </c>
      <c r="L643" s="78" t="n">
        <f aca="false">IF($B643&lt;Input!$C$25,($E643+$F643+$G643+$H643+$I643+$J643+$K643),0)</f>
        <v>0</v>
      </c>
    </row>
    <row r="644" customFormat="false" ht="12.8" hidden="false" customHeight="false" outlineLevel="0" collapsed="false">
      <c r="A644" s="76" t="n">
        <v>640</v>
      </c>
      <c r="B644" s="77" t="n">
        <f aca="false">EOMONTH(Input!$C$7,A644)</f>
        <v>62397</v>
      </c>
      <c r="C644" s="76" t="n">
        <f aca="false">DATEDIF(Input!$C$23,$B644,"Y")</f>
        <v>93</v>
      </c>
      <c r="E644" s="78" t="n">
        <f aca="false">IF($B644&gt;Input!$C$31,0,Input!$C$26*(1+Input!$C$28/100)^(DATEDIF(Input!$C$7,$B644,"Y")))</f>
        <v>0</v>
      </c>
      <c r="F644" s="78" t="n">
        <f aca="false">-1*($E644*(Input!$C$10/100))</f>
        <v>-0</v>
      </c>
      <c r="G644" s="78" t="n">
        <f aca="false">-1*($E644*(Input!$C$11/100))</f>
        <v>-0</v>
      </c>
      <c r="H644" s="78" t="n">
        <f aca="false">IF($B644&lt;Input!$C$25,((Input!$C$29*(1+Input!$C$13/100)^(DATEDIF(Input!$C$7,$B644,"Y")))),0)</f>
        <v>0</v>
      </c>
      <c r="I644" s="78" t="n">
        <f aca="false">IF($B644&gt;Input!$C$31,0,IF($E644*(Input!$C$35/100)&gt;(Input!$C$12/12),-1*(Input!$C$12/12),-1*$E644*(Input!$C$35/100)))</f>
        <v>0</v>
      </c>
      <c r="J644" s="78" t="n">
        <f aca="false">IF($B644&gt;Input!$C$31,0,(-1)*($E644+$H644+$I644)*(Input!$C$8/100))</f>
        <v>0</v>
      </c>
      <c r="K644" s="78" t="n">
        <f aca="false">IF($B644&gt;Input!$C$31,0,(-1)*($E644+$H644+$I644)*(Input!$C$9/100))</f>
        <v>0</v>
      </c>
      <c r="L644" s="78" t="n">
        <f aca="false">IF($B644&lt;Input!$C$25,($E644+$F644+$G644+$H644+$I644+$J644+$K644),0)</f>
        <v>0</v>
      </c>
    </row>
    <row r="645" customFormat="false" ht="12.8" hidden="false" customHeight="false" outlineLevel="0" collapsed="false">
      <c r="A645" s="76" t="n">
        <v>641</v>
      </c>
      <c r="B645" s="77" t="n">
        <f aca="false">EOMONTH(Input!$C$7,A645)</f>
        <v>62427</v>
      </c>
      <c r="C645" s="76" t="n">
        <f aca="false">DATEDIF(Input!$C$23,$B645,"Y")</f>
        <v>93</v>
      </c>
      <c r="E645" s="78" t="n">
        <f aca="false">IF($B645&gt;Input!$C$31,0,Input!$C$26*(1+Input!$C$28/100)^(DATEDIF(Input!$C$7,$B645,"Y")))</f>
        <v>0</v>
      </c>
      <c r="F645" s="78" t="n">
        <f aca="false">-1*($E645*(Input!$C$10/100))</f>
        <v>-0</v>
      </c>
      <c r="G645" s="78" t="n">
        <f aca="false">-1*($E645*(Input!$C$11/100))</f>
        <v>-0</v>
      </c>
      <c r="H645" s="78" t="n">
        <f aca="false">IF($B645&lt;Input!$C$25,((Input!$C$29*(1+Input!$C$13/100)^(DATEDIF(Input!$C$7,$B645,"Y")))),0)</f>
        <v>0</v>
      </c>
      <c r="I645" s="78" t="n">
        <f aca="false">IF($B645&gt;Input!$C$31,0,IF($E645*(Input!$C$35/100)&gt;(Input!$C$12/12),-1*(Input!$C$12/12),-1*$E645*(Input!$C$35/100)))</f>
        <v>0</v>
      </c>
      <c r="J645" s="78" t="n">
        <f aca="false">IF($B645&gt;Input!$C$31,0,(-1)*($E645+$H645+$I645)*(Input!$C$8/100))</f>
        <v>0</v>
      </c>
      <c r="K645" s="78" t="n">
        <f aca="false">IF($B645&gt;Input!$C$31,0,(-1)*($E645+$H645+$I645)*(Input!$C$9/100))</f>
        <v>0</v>
      </c>
      <c r="L645" s="78" t="n">
        <f aca="false">IF($B645&lt;Input!$C$25,($E645+$F645+$G645+$H645+$I645+$J645+$K645),0)</f>
        <v>0</v>
      </c>
    </row>
    <row r="646" customFormat="false" ht="12.8" hidden="false" customHeight="false" outlineLevel="0" collapsed="false">
      <c r="A646" s="76" t="n">
        <v>642</v>
      </c>
      <c r="B646" s="77" t="n">
        <f aca="false">EOMONTH(Input!$C$7,A646)</f>
        <v>62458</v>
      </c>
      <c r="C646" s="76" t="n">
        <f aca="false">DATEDIF(Input!$C$23,$B646,"Y")</f>
        <v>93</v>
      </c>
      <c r="E646" s="78" t="n">
        <f aca="false">IF($B646&gt;Input!$C$31,0,Input!$C$26*(1+Input!$C$28/100)^(DATEDIF(Input!$C$7,$B646,"Y")))</f>
        <v>0</v>
      </c>
      <c r="F646" s="78" t="n">
        <f aca="false">-1*($E646*(Input!$C$10/100))</f>
        <v>-0</v>
      </c>
      <c r="G646" s="78" t="n">
        <f aca="false">-1*($E646*(Input!$C$11/100))</f>
        <v>-0</v>
      </c>
      <c r="H646" s="78" t="n">
        <f aca="false">IF($B646&lt;Input!$C$25,((Input!$C$29*(1+Input!$C$13/100)^(DATEDIF(Input!$C$7,$B646,"Y")))),0)</f>
        <v>0</v>
      </c>
      <c r="I646" s="78" t="n">
        <f aca="false">IF($B646&gt;Input!$C$31,0,IF($E646*(Input!$C$35/100)&gt;(Input!$C$12/12),-1*(Input!$C$12/12),-1*$E646*(Input!$C$35/100)))</f>
        <v>0</v>
      </c>
      <c r="J646" s="78" t="n">
        <f aca="false">IF($B646&gt;Input!$C$31,0,(-1)*($E646+$H646+$I646)*(Input!$C$8/100))</f>
        <v>0</v>
      </c>
      <c r="K646" s="78" t="n">
        <f aca="false">IF($B646&gt;Input!$C$31,0,(-1)*($E646+$H646+$I646)*(Input!$C$9/100))</f>
        <v>0</v>
      </c>
      <c r="L646" s="78" t="n">
        <f aca="false">IF($B646&lt;Input!$C$25,($E646+$F646+$G646+$H646+$I646+$J646+$K646),0)</f>
        <v>0</v>
      </c>
    </row>
    <row r="647" customFormat="false" ht="12.8" hidden="false" customHeight="false" outlineLevel="0" collapsed="false">
      <c r="A647" s="76" t="n">
        <v>643</v>
      </c>
      <c r="B647" s="77" t="n">
        <f aca="false">EOMONTH(Input!$C$7,A647)</f>
        <v>62489</v>
      </c>
      <c r="C647" s="76" t="n">
        <f aca="false">DATEDIF(Input!$C$23,$B647,"Y")</f>
        <v>93</v>
      </c>
      <c r="E647" s="78" t="n">
        <f aca="false">IF($B647&gt;Input!$C$31,0,Input!$C$26*(1+Input!$C$28/100)^(DATEDIF(Input!$C$7,$B647,"Y")))</f>
        <v>0</v>
      </c>
      <c r="F647" s="78" t="n">
        <f aca="false">-1*($E647*(Input!$C$10/100))</f>
        <v>-0</v>
      </c>
      <c r="G647" s="78" t="n">
        <f aca="false">-1*($E647*(Input!$C$11/100))</f>
        <v>-0</v>
      </c>
      <c r="H647" s="78" t="n">
        <f aca="false">IF($B647&lt;Input!$C$25,((Input!$C$29*(1+Input!$C$13/100)^(DATEDIF(Input!$C$7,$B647,"Y")))),0)</f>
        <v>0</v>
      </c>
      <c r="I647" s="78" t="n">
        <f aca="false">IF($B647&gt;Input!$C$31,0,IF($E647*(Input!$C$35/100)&gt;(Input!$C$12/12),-1*(Input!$C$12/12),-1*$E647*(Input!$C$35/100)))</f>
        <v>0</v>
      </c>
      <c r="J647" s="78" t="n">
        <f aca="false">IF($B647&gt;Input!$C$31,0,(-1)*($E647+$H647+$I647)*(Input!$C$8/100))</f>
        <v>0</v>
      </c>
      <c r="K647" s="78" t="n">
        <f aca="false">IF($B647&gt;Input!$C$31,0,(-1)*($E647+$H647+$I647)*(Input!$C$9/100))</f>
        <v>0</v>
      </c>
      <c r="L647" s="78" t="n">
        <f aca="false">IF($B647&lt;Input!$C$25,($E647+$F647+$G647+$H647+$I647+$J647+$K647),0)</f>
        <v>0</v>
      </c>
    </row>
    <row r="648" customFormat="false" ht="12.8" hidden="false" customHeight="false" outlineLevel="0" collapsed="false">
      <c r="A648" s="76" t="n">
        <v>644</v>
      </c>
      <c r="B648" s="77" t="n">
        <f aca="false">EOMONTH(Input!$C$7,A648)</f>
        <v>62517</v>
      </c>
      <c r="C648" s="76" t="n">
        <f aca="false">DATEDIF(Input!$C$23,$B648,"Y")</f>
        <v>93</v>
      </c>
      <c r="E648" s="78" t="n">
        <f aca="false">IF($B648&gt;Input!$C$31,0,Input!$C$26*(1+Input!$C$28/100)^(DATEDIF(Input!$C$7,$B648,"Y")))</f>
        <v>0</v>
      </c>
      <c r="F648" s="78" t="n">
        <f aca="false">-1*($E648*(Input!$C$10/100))</f>
        <v>-0</v>
      </c>
      <c r="G648" s="78" t="n">
        <f aca="false">-1*($E648*(Input!$C$11/100))</f>
        <v>-0</v>
      </c>
      <c r="H648" s="78" t="n">
        <f aca="false">IF($B648&lt;Input!$C$25,((Input!$C$29*(1+Input!$C$13/100)^(DATEDIF(Input!$C$7,$B648,"Y")))),0)</f>
        <v>0</v>
      </c>
      <c r="I648" s="78" t="n">
        <f aca="false">IF($B648&gt;Input!$C$31,0,IF($E648*(Input!$C$35/100)&gt;(Input!$C$12/12),-1*(Input!$C$12/12),-1*$E648*(Input!$C$35/100)))</f>
        <v>0</v>
      </c>
      <c r="J648" s="78" t="n">
        <f aca="false">IF($B648&gt;Input!$C$31,0,(-1)*($E648+$H648+$I648)*(Input!$C$8/100))</f>
        <v>0</v>
      </c>
      <c r="K648" s="78" t="n">
        <f aca="false">IF($B648&gt;Input!$C$31,0,(-1)*($E648+$H648+$I648)*(Input!$C$9/100))</f>
        <v>0</v>
      </c>
      <c r="L648" s="78" t="n">
        <f aca="false">IF($B648&lt;Input!$C$25,($E648+$F648+$G648+$H648+$I648+$J648+$K648),0)</f>
        <v>0</v>
      </c>
    </row>
    <row r="649" customFormat="false" ht="12.8" hidden="false" customHeight="false" outlineLevel="0" collapsed="false">
      <c r="A649" s="76" t="n">
        <v>645</v>
      </c>
      <c r="B649" s="77" t="n">
        <f aca="false">EOMONTH(Input!$C$7,A649)</f>
        <v>62548</v>
      </c>
      <c r="C649" s="76" t="n">
        <f aca="false">DATEDIF(Input!$C$23,$B649,"Y")</f>
        <v>93</v>
      </c>
      <c r="E649" s="78" t="n">
        <f aca="false">IF($B649&gt;Input!$C$31,0,Input!$C$26*(1+Input!$C$28/100)^(DATEDIF(Input!$C$7,$B649,"Y")))</f>
        <v>0</v>
      </c>
      <c r="F649" s="78" t="n">
        <f aca="false">-1*($E649*(Input!$C$10/100))</f>
        <v>-0</v>
      </c>
      <c r="G649" s="78" t="n">
        <f aca="false">-1*($E649*(Input!$C$11/100))</f>
        <v>-0</v>
      </c>
      <c r="H649" s="78" t="n">
        <f aca="false">IF($B649&lt;Input!$C$25,((Input!$C$29*(1+Input!$C$13/100)^(DATEDIF(Input!$C$7,$B649,"Y")))),0)</f>
        <v>0</v>
      </c>
      <c r="I649" s="78" t="n">
        <f aca="false">IF($B649&gt;Input!$C$31,0,IF($E649*(Input!$C$35/100)&gt;(Input!$C$12/12),-1*(Input!$C$12/12),-1*$E649*(Input!$C$35/100)))</f>
        <v>0</v>
      </c>
      <c r="J649" s="78" t="n">
        <f aca="false">IF($B649&gt;Input!$C$31,0,(-1)*($E649+$H649+$I649)*(Input!$C$8/100))</f>
        <v>0</v>
      </c>
      <c r="K649" s="78" t="n">
        <f aca="false">IF($B649&gt;Input!$C$31,0,(-1)*($E649+$H649+$I649)*(Input!$C$9/100))</f>
        <v>0</v>
      </c>
      <c r="L649" s="78" t="n">
        <f aca="false">IF($B649&lt;Input!$C$25,($E649+$F649+$G649+$H649+$I649+$J649+$K649),0)</f>
        <v>0</v>
      </c>
    </row>
    <row r="650" customFormat="false" ht="12.8" hidden="false" customHeight="false" outlineLevel="0" collapsed="false">
      <c r="A650" s="76" t="n">
        <v>646</v>
      </c>
      <c r="B650" s="77" t="n">
        <f aca="false">EOMONTH(Input!$C$7,A650)</f>
        <v>62578</v>
      </c>
      <c r="C650" s="76" t="n">
        <f aca="false">DATEDIF(Input!$C$23,$B650,"Y")</f>
        <v>93</v>
      </c>
      <c r="E650" s="78" t="n">
        <f aca="false">IF($B650&gt;Input!$C$31,0,Input!$C$26*(1+Input!$C$28/100)^(DATEDIF(Input!$C$7,$B650,"Y")))</f>
        <v>0</v>
      </c>
      <c r="F650" s="78" t="n">
        <f aca="false">-1*($E650*(Input!$C$10/100))</f>
        <v>-0</v>
      </c>
      <c r="G650" s="78" t="n">
        <f aca="false">-1*($E650*(Input!$C$11/100))</f>
        <v>-0</v>
      </c>
      <c r="H650" s="78" t="n">
        <f aca="false">IF($B650&lt;Input!$C$25,((Input!$C$29*(1+Input!$C$13/100)^(DATEDIF(Input!$C$7,$B650,"Y")))),0)</f>
        <v>0</v>
      </c>
      <c r="I650" s="78" t="n">
        <f aca="false">IF($B650&gt;Input!$C$31,0,IF($E650*(Input!$C$35/100)&gt;(Input!$C$12/12),-1*(Input!$C$12/12),-1*$E650*(Input!$C$35/100)))</f>
        <v>0</v>
      </c>
      <c r="J650" s="78" t="n">
        <f aca="false">IF($B650&gt;Input!$C$31,0,(-1)*($E650+$H650+$I650)*(Input!$C$8/100))</f>
        <v>0</v>
      </c>
      <c r="K650" s="78" t="n">
        <f aca="false">IF($B650&gt;Input!$C$31,0,(-1)*($E650+$H650+$I650)*(Input!$C$9/100))</f>
        <v>0</v>
      </c>
      <c r="L650" s="78" t="n">
        <f aca="false">IF($B650&lt;Input!$C$25,($E650+$F650+$G650+$H650+$I650+$J650+$K650),0)</f>
        <v>0</v>
      </c>
    </row>
    <row r="651" customFormat="false" ht="12.8" hidden="false" customHeight="false" outlineLevel="0" collapsed="false">
      <c r="A651" s="76" t="n">
        <v>647</v>
      </c>
      <c r="B651" s="77" t="n">
        <f aca="false">EOMONTH(Input!$C$7,A651)</f>
        <v>62609</v>
      </c>
      <c r="C651" s="76" t="n">
        <f aca="false">DATEDIF(Input!$C$23,$B651,"Y")</f>
        <v>94</v>
      </c>
      <c r="E651" s="78" t="n">
        <f aca="false">IF($B651&gt;Input!$C$31,0,Input!$C$26*(1+Input!$C$28/100)^(DATEDIF(Input!$C$7,$B651,"Y")))</f>
        <v>0</v>
      </c>
      <c r="F651" s="78" t="n">
        <f aca="false">-1*($E651*(Input!$C$10/100))</f>
        <v>-0</v>
      </c>
      <c r="G651" s="78" t="n">
        <f aca="false">-1*($E651*(Input!$C$11/100))</f>
        <v>-0</v>
      </c>
      <c r="H651" s="78" t="n">
        <f aca="false">IF($B651&lt;Input!$C$25,((Input!$C$29*(1+Input!$C$13/100)^(DATEDIF(Input!$C$7,$B651,"Y")))),0)</f>
        <v>0</v>
      </c>
      <c r="I651" s="78" t="n">
        <f aca="false">IF($B651&gt;Input!$C$31,0,IF($E651*(Input!$C$35/100)&gt;(Input!$C$12/12),-1*(Input!$C$12/12),-1*$E651*(Input!$C$35/100)))</f>
        <v>0</v>
      </c>
      <c r="J651" s="78" t="n">
        <f aca="false">IF($B651&gt;Input!$C$31,0,(-1)*($E651+$H651+$I651)*(Input!$C$8/100))</f>
        <v>0</v>
      </c>
      <c r="K651" s="78" t="n">
        <f aca="false">IF($B651&gt;Input!$C$31,0,(-1)*($E651+$H651+$I651)*(Input!$C$9/100))</f>
        <v>0</v>
      </c>
      <c r="L651" s="78" t="n">
        <f aca="false">IF($B651&lt;Input!$C$25,($E651+$F651+$G651+$H651+$I651+$J651+$K651),0)</f>
        <v>0</v>
      </c>
    </row>
    <row r="652" customFormat="false" ht="12.8" hidden="false" customHeight="false" outlineLevel="0" collapsed="false">
      <c r="A652" s="76" t="n">
        <v>648</v>
      </c>
      <c r="B652" s="77" t="n">
        <f aca="false">EOMONTH(Input!$C$7,A652)</f>
        <v>62639</v>
      </c>
      <c r="C652" s="76" t="n">
        <f aca="false">DATEDIF(Input!$C$23,$B652,"Y")</f>
        <v>94</v>
      </c>
      <c r="E652" s="78" t="n">
        <f aca="false">IF($B652&gt;Input!$C$31,0,Input!$C$26*(1+Input!$C$28/100)^(DATEDIF(Input!$C$7,$B652,"Y")))</f>
        <v>0</v>
      </c>
      <c r="F652" s="78" t="n">
        <f aca="false">-1*($E652*(Input!$C$10/100))</f>
        <v>-0</v>
      </c>
      <c r="G652" s="78" t="n">
        <f aca="false">-1*($E652*(Input!$C$11/100))</f>
        <v>-0</v>
      </c>
      <c r="H652" s="78" t="n">
        <f aca="false">IF($B652&lt;Input!$C$25,((Input!$C$29*(1+Input!$C$13/100)^(DATEDIF(Input!$C$7,$B652,"Y")))),0)</f>
        <v>0</v>
      </c>
      <c r="I652" s="78" t="n">
        <f aca="false">IF($B652&gt;Input!$C$31,0,IF($E652*(Input!$C$35/100)&gt;(Input!$C$12/12),-1*(Input!$C$12/12),-1*$E652*(Input!$C$35/100)))</f>
        <v>0</v>
      </c>
      <c r="J652" s="78" t="n">
        <f aca="false">IF($B652&gt;Input!$C$31,0,(-1)*($E652+$H652+$I652)*(Input!$C$8/100))</f>
        <v>0</v>
      </c>
      <c r="K652" s="78" t="n">
        <f aca="false">IF($B652&gt;Input!$C$31,0,(-1)*($E652+$H652+$I652)*(Input!$C$9/100))</f>
        <v>0</v>
      </c>
      <c r="L652" s="78" t="n">
        <f aca="false">IF($B652&lt;Input!$C$25,($E652+$F652+$G652+$H652+$I652+$J652+$K652),0)</f>
        <v>0</v>
      </c>
    </row>
    <row r="653" customFormat="false" ht="12.8" hidden="false" customHeight="false" outlineLevel="0" collapsed="false">
      <c r="A653" s="76" t="n">
        <v>649</v>
      </c>
      <c r="B653" s="77" t="n">
        <f aca="false">EOMONTH(Input!$C$7,A653)</f>
        <v>62670</v>
      </c>
      <c r="C653" s="76" t="n">
        <f aca="false">DATEDIF(Input!$C$23,$B653,"Y")</f>
        <v>94</v>
      </c>
      <c r="E653" s="78" t="n">
        <f aca="false">IF($B653&gt;Input!$C$31,0,Input!$C$26*(1+Input!$C$28/100)^(DATEDIF(Input!$C$7,$B653,"Y")))</f>
        <v>0</v>
      </c>
      <c r="F653" s="78" t="n">
        <f aca="false">-1*($E653*(Input!$C$10/100))</f>
        <v>-0</v>
      </c>
      <c r="G653" s="78" t="n">
        <f aca="false">-1*($E653*(Input!$C$11/100))</f>
        <v>-0</v>
      </c>
      <c r="H653" s="78" t="n">
        <f aca="false">IF($B653&lt;Input!$C$25,((Input!$C$29*(1+Input!$C$13/100)^(DATEDIF(Input!$C$7,$B653,"Y")))),0)</f>
        <v>0</v>
      </c>
      <c r="I653" s="78" t="n">
        <f aca="false">IF($B653&gt;Input!$C$31,0,IF($E653*(Input!$C$35/100)&gt;(Input!$C$12/12),-1*(Input!$C$12/12),-1*$E653*(Input!$C$35/100)))</f>
        <v>0</v>
      </c>
      <c r="J653" s="78" t="n">
        <f aca="false">IF($B653&gt;Input!$C$31,0,(-1)*($E653+$H653+$I653)*(Input!$C$8/100))</f>
        <v>0</v>
      </c>
      <c r="K653" s="78" t="n">
        <f aca="false">IF($B653&gt;Input!$C$31,0,(-1)*($E653+$H653+$I653)*(Input!$C$9/100))</f>
        <v>0</v>
      </c>
      <c r="L653" s="78" t="n">
        <f aca="false">IF($B653&lt;Input!$C$25,($E653+$F653+$G653+$H653+$I653+$J653+$K653),0)</f>
        <v>0</v>
      </c>
    </row>
    <row r="654" customFormat="false" ht="12.8" hidden="false" customHeight="false" outlineLevel="0" collapsed="false">
      <c r="A654" s="76" t="n">
        <v>650</v>
      </c>
      <c r="B654" s="77" t="n">
        <f aca="false">EOMONTH(Input!$C$7,A654)</f>
        <v>62701</v>
      </c>
      <c r="C654" s="76" t="n">
        <f aca="false">DATEDIF(Input!$C$23,$B654,"Y")</f>
        <v>94</v>
      </c>
      <c r="E654" s="78" t="n">
        <f aca="false">IF($B654&gt;Input!$C$31,0,Input!$C$26*(1+Input!$C$28/100)^(DATEDIF(Input!$C$7,$B654,"Y")))</f>
        <v>0</v>
      </c>
      <c r="F654" s="78" t="n">
        <f aca="false">-1*($E654*(Input!$C$10/100))</f>
        <v>-0</v>
      </c>
      <c r="G654" s="78" t="n">
        <f aca="false">-1*($E654*(Input!$C$11/100))</f>
        <v>-0</v>
      </c>
      <c r="H654" s="78" t="n">
        <f aca="false">IF($B654&lt;Input!$C$25,((Input!$C$29*(1+Input!$C$13/100)^(DATEDIF(Input!$C$7,$B654,"Y")))),0)</f>
        <v>0</v>
      </c>
      <c r="I654" s="78" t="n">
        <f aca="false">IF($B654&gt;Input!$C$31,0,IF($E654*(Input!$C$35/100)&gt;(Input!$C$12/12),-1*(Input!$C$12/12),-1*$E654*(Input!$C$35/100)))</f>
        <v>0</v>
      </c>
      <c r="J654" s="78" t="n">
        <f aca="false">IF($B654&gt;Input!$C$31,0,(-1)*($E654+$H654+$I654)*(Input!$C$8/100))</f>
        <v>0</v>
      </c>
      <c r="K654" s="78" t="n">
        <f aca="false">IF($B654&gt;Input!$C$31,0,(-1)*($E654+$H654+$I654)*(Input!$C$9/100))</f>
        <v>0</v>
      </c>
      <c r="L654" s="78" t="n">
        <f aca="false">IF($B654&lt;Input!$C$25,($E654+$F654+$G654+$H654+$I654+$J654+$K654),0)</f>
        <v>0</v>
      </c>
    </row>
    <row r="655" customFormat="false" ht="12.8" hidden="false" customHeight="false" outlineLevel="0" collapsed="false">
      <c r="A655" s="76" t="n">
        <v>651</v>
      </c>
      <c r="B655" s="77" t="n">
        <f aca="false">EOMONTH(Input!$C$7,A655)</f>
        <v>62731</v>
      </c>
      <c r="C655" s="76" t="n">
        <f aca="false">DATEDIF(Input!$C$23,$B655,"Y")</f>
        <v>94</v>
      </c>
      <c r="E655" s="78" t="n">
        <f aca="false">IF($B655&gt;Input!$C$31,0,Input!$C$26*(1+Input!$C$28/100)^(DATEDIF(Input!$C$7,$B655,"Y")))</f>
        <v>0</v>
      </c>
      <c r="F655" s="78" t="n">
        <f aca="false">-1*($E655*(Input!$C$10/100))</f>
        <v>-0</v>
      </c>
      <c r="G655" s="78" t="n">
        <f aca="false">-1*($E655*(Input!$C$11/100))</f>
        <v>-0</v>
      </c>
      <c r="H655" s="78" t="n">
        <f aca="false">IF($B655&lt;Input!$C$25,((Input!$C$29*(1+Input!$C$13/100)^(DATEDIF(Input!$C$7,$B655,"Y")))),0)</f>
        <v>0</v>
      </c>
      <c r="I655" s="78" t="n">
        <f aca="false">IF($B655&gt;Input!$C$31,0,IF($E655*(Input!$C$35/100)&gt;(Input!$C$12/12),-1*(Input!$C$12/12),-1*$E655*(Input!$C$35/100)))</f>
        <v>0</v>
      </c>
      <c r="J655" s="78" t="n">
        <f aca="false">IF($B655&gt;Input!$C$31,0,(-1)*($E655+$H655+$I655)*(Input!$C$8/100))</f>
        <v>0</v>
      </c>
      <c r="K655" s="78" t="n">
        <f aca="false">IF($B655&gt;Input!$C$31,0,(-1)*($E655+$H655+$I655)*(Input!$C$9/100))</f>
        <v>0</v>
      </c>
      <c r="L655" s="78" t="n">
        <f aca="false">IF($B655&lt;Input!$C$25,($E655+$F655+$G655+$H655+$I655+$J655+$K655),0)</f>
        <v>0</v>
      </c>
    </row>
    <row r="656" customFormat="false" ht="12.8" hidden="false" customHeight="false" outlineLevel="0" collapsed="false">
      <c r="A656" s="76" t="n">
        <v>652</v>
      </c>
      <c r="B656" s="77" t="n">
        <f aca="false">EOMONTH(Input!$C$7,A656)</f>
        <v>62762</v>
      </c>
      <c r="C656" s="76" t="n">
        <f aca="false">DATEDIF(Input!$C$23,$B656,"Y")</f>
        <v>94</v>
      </c>
      <c r="E656" s="78" t="n">
        <f aca="false">IF($B656&gt;Input!$C$31,0,Input!$C$26*(1+Input!$C$28/100)^(DATEDIF(Input!$C$7,$B656,"Y")))</f>
        <v>0</v>
      </c>
      <c r="F656" s="78" t="n">
        <f aca="false">-1*($E656*(Input!$C$10/100))</f>
        <v>-0</v>
      </c>
      <c r="G656" s="78" t="n">
        <f aca="false">-1*($E656*(Input!$C$11/100))</f>
        <v>-0</v>
      </c>
      <c r="H656" s="78" t="n">
        <f aca="false">IF($B656&lt;Input!$C$25,((Input!$C$29*(1+Input!$C$13/100)^(DATEDIF(Input!$C$7,$B656,"Y")))),0)</f>
        <v>0</v>
      </c>
      <c r="I656" s="78" t="n">
        <f aca="false">IF($B656&gt;Input!$C$31,0,IF($E656*(Input!$C$35/100)&gt;(Input!$C$12/12),-1*(Input!$C$12/12),-1*$E656*(Input!$C$35/100)))</f>
        <v>0</v>
      </c>
      <c r="J656" s="78" t="n">
        <f aca="false">IF($B656&gt;Input!$C$31,0,(-1)*($E656+$H656+$I656)*(Input!$C$8/100))</f>
        <v>0</v>
      </c>
      <c r="K656" s="78" t="n">
        <f aca="false">IF($B656&gt;Input!$C$31,0,(-1)*($E656+$H656+$I656)*(Input!$C$9/100))</f>
        <v>0</v>
      </c>
      <c r="L656" s="78" t="n">
        <f aca="false">IF($B656&lt;Input!$C$25,($E656+$F656+$G656+$H656+$I656+$J656+$K656),0)</f>
        <v>0</v>
      </c>
    </row>
    <row r="657" customFormat="false" ht="12.8" hidden="false" customHeight="false" outlineLevel="0" collapsed="false">
      <c r="A657" s="76" t="n">
        <v>653</v>
      </c>
      <c r="B657" s="77" t="n">
        <f aca="false">EOMONTH(Input!$C$7,A657)</f>
        <v>62792</v>
      </c>
      <c r="C657" s="76" t="n">
        <f aca="false">DATEDIF(Input!$C$23,$B657,"Y")</f>
        <v>94</v>
      </c>
      <c r="E657" s="78" t="n">
        <f aca="false">IF($B657&gt;Input!$C$31,0,Input!$C$26*(1+Input!$C$28/100)^(DATEDIF(Input!$C$7,$B657,"Y")))</f>
        <v>0</v>
      </c>
      <c r="F657" s="78" t="n">
        <f aca="false">-1*($E657*(Input!$C$10/100))</f>
        <v>-0</v>
      </c>
      <c r="G657" s="78" t="n">
        <f aca="false">-1*($E657*(Input!$C$11/100))</f>
        <v>-0</v>
      </c>
      <c r="H657" s="78" t="n">
        <f aca="false">IF($B657&lt;Input!$C$25,((Input!$C$29*(1+Input!$C$13/100)^(DATEDIF(Input!$C$7,$B657,"Y")))),0)</f>
        <v>0</v>
      </c>
      <c r="I657" s="78" t="n">
        <f aca="false">IF($B657&gt;Input!$C$31,0,IF($E657*(Input!$C$35/100)&gt;(Input!$C$12/12),-1*(Input!$C$12/12),-1*$E657*(Input!$C$35/100)))</f>
        <v>0</v>
      </c>
      <c r="J657" s="78" t="n">
        <f aca="false">IF($B657&gt;Input!$C$31,0,(-1)*($E657+$H657+$I657)*(Input!$C$8/100))</f>
        <v>0</v>
      </c>
      <c r="K657" s="78" t="n">
        <f aca="false">IF($B657&gt;Input!$C$31,0,(-1)*($E657+$H657+$I657)*(Input!$C$9/100))</f>
        <v>0</v>
      </c>
      <c r="L657" s="78" t="n">
        <f aca="false">IF($B657&lt;Input!$C$25,($E657+$F657+$G657+$H657+$I657+$J657+$K657),0)</f>
        <v>0</v>
      </c>
    </row>
    <row r="658" customFormat="false" ht="12.8" hidden="false" customHeight="false" outlineLevel="0" collapsed="false">
      <c r="A658" s="76" t="n">
        <v>654</v>
      </c>
      <c r="B658" s="77" t="n">
        <f aca="false">EOMONTH(Input!$C$7,A658)</f>
        <v>62823</v>
      </c>
      <c r="C658" s="76" t="n">
        <f aca="false">DATEDIF(Input!$C$23,$B658,"Y")</f>
        <v>94</v>
      </c>
      <c r="E658" s="78" t="n">
        <f aca="false">IF($B658&gt;Input!$C$31,0,Input!$C$26*(1+Input!$C$28/100)^(DATEDIF(Input!$C$7,$B658,"Y")))</f>
        <v>0</v>
      </c>
      <c r="F658" s="78" t="n">
        <f aca="false">-1*($E658*(Input!$C$10/100))</f>
        <v>-0</v>
      </c>
      <c r="G658" s="78" t="n">
        <f aca="false">-1*($E658*(Input!$C$11/100))</f>
        <v>-0</v>
      </c>
      <c r="H658" s="78" t="n">
        <f aca="false">IF($B658&lt;Input!$C$25,((Input!$C$29*(1+Input!$C$13/100)^(DATEDIF(Input!$C$7,$B658,"Y")))),0)</f>
        <v>0</v>
      </c>
      <c r="I658" s="78" t="n">
        <f aca="false">IF($B658&gt;Input!$C$31,0,IF($E658*(Input!$C$35/100)&gt;(Input!$C$12/12),-1*(Input!$C$12/12),-1*$E658*(Input!$C$35/100)))</f>
        <v>0</v>
      </c>
      <c r="J658" s="78" t="n">
        <f aca="false">IF($B658&gt;Input!$C$31,0,(-1)*($E658+$H658+$I658)*(Input!$C$8/100))</f>
        <v>0</v>
      </c>
      <c r="K658" s="78" t="n">
        <f aca="false">IF($B658&gt;Input!$C$31,0,(-1)*($E658+$H658+$I658)*(Input!$C$9/100))</f>
        <v>0</v>
      </c>
      <c r="L658" s="78" t="n">
        <f aca="false">IF($B658&lt;Input!$C$25,($E658+$F658+$G658+$H658+$I658+$J658+$K658),0)</f>
        <v>0</v>
      </c>
    </row>
    <row r="659" customFormat="false" ht="12.8" hidden="false" customHeight="false" outlineLevel="0" collapsed="false">
      <c r="A659" s="76" t="n">
        <v>655</v>
      </c>
      <c r="B659" s="77" t="n">
        <f aca="false">EOMONTH(Input!$C$7,A659)</f>
        <v>62854</v>
      </c>
      <c r="C659" s="76" t="n">
        <f aca="false">DATEDIF(Input!$C$23,$B659,"Y")</f>
        <v>94</v>
      </c>
      <c r="E659" s="78" t="n">
        <f aca="false">IF($B659&gt;Input!$C$31,0,Input!$C$26*(1+Input!$C$28/100)^(DATEDIF(Input!$C$7,$B659,"Y")))</f>
        <v>0</v>
      </c>
      <c r="F659" s="78" t="n">
        <f aca="false">-1*($E659*(Input!$C$10/100))</f>
        <v>-0</v>
      </c>
      <c r="G659" s="78" t="n">
        <f aca="false">-1*($E659*(Input!$C$11/100))</f>
        <v>-0</v>
      </c>
      <c r="H659" s="78" t="n">
        <f aca="false">IF($B659&lt;Input!$C$25,((Input!$C$29*(1+Input!$C$13/100)^(DATEDIF(Input!$C$7,$B659,"Y")))),0)</f>
        <v>0</v>
      </c>
      <c r="I659" s="78" t="n">
        <f aca="false">IF($B659&gt;Input!$C$31,0,IF($E659*(Input!$C$35/100)&gt;(Input!$C$12/12),-1*(Input!$C$12/12),-1*$E659*(Input!$C$35/100)))</f>
        <v>0</v>
      </c>
      <c r="J659" s="78" t="n">
        <f aca="false">IF($B659&gt;Input!$C$31,0,(-1)*($E659+$H659+$I659)*(Input!$C$8/100))</f>
        <v>0</v>
      </c>
      <c r="K659" s="78" t="n">
        <f aca="false">IF($B659&gt;Input!$C$31,0,(-1)*($E659+$H659+$I659)*(Input!$C$9/100))</f>
        <v>0</v>
      </c>
      <c r="L659" s="78" t="n">
        <f aca="false">IF($B659&lt;Input!$C$25,($E659+$F659+$G659+$H659+$I659+$J659+$K659),0)</f>
        <v>0</v>
      </c>
    </row>
    <row r="660" customFormat="false" ht="12.8" hidden="false" customHeight="false" outlineLevel="0" collapsed="false">
      <c r="A660" s="76" t="n">
        <v>656</v>
      </c>
      <c r="B660" s="77" t="n">
        <f aca="false">EOMONTH(Input!$C$7,A660)</f>
        <v>62883</v>
      </c>
      <c r="C660" s="76" t="n">
        <f aca="false">DATEDIF(Input!$C$23,$B660,"Y")</f>
        <v>94</v>
      </c>
      <c r="E660" s="78" t="n">
        <f aca="false">IF($B660&gt;Input!$C$31,0,Input!$C$26*(1+Input!$C$28/100)^(DATEDIF(Input!$C$7,$B660,"Y")))</f>
        <v>0</v>
      </c>
      <c r="F660" s="78" t="n">
        <f aca="false">-1*($E660*(Input!$C$10/100))</f>
        <v>-0</v>
      </c>
      <c r="G660" s="78" t="n">
        <f aca="false">-1*($E660*(Input!$C$11/100))</f>
        <v>-0</v>
      </c>
      <c r="H660" s="78" t="n">
        <f aca="false">IF($B660&lt;Input!$C$25,((Input!$C$29*(1+Input!$C$13/100)^(DATEDIF(Input!$C$7,$B660,"Y")))),0)</f>
        <v>0</v>
      </c>
      <c r="I660" s="78" t="n">
        <f aca="false">IF($B660&gt;Input!$C$31,0,IF($E660*(Input!$C$35/100)&gt;(Input!$C$12/12),-1*(Input!$C$12/12),-1*$E660*(Input!$C$35/100)))</f>
        <v>0</v>
      </c>
      <c r="J660" s="78" t="n">
        <f aca="false">IF($B660&gt;Input!$C$31,0,(-1)*($E660+$H660+$I660)*(Input!$C$8/100))</f>
        <v>0</v>
      </c>
      <c r="K660" s="78" t="n">
        <f aca="false">IF($B660&gt;Input!$C$31,0,(-1)*($E660+$H660+$I660)*(Input!$C$9/100))</f>
        <v>0</v>
      </c>
      <c r="L660" s="78" t="n">
        <f aca="false">IF($B660&lt;Input!$C$25,($E660+$F660+$G660+$H660+$I660+$J660+$K660),0)</f>
        <v>0</v>
      </c>
    </row>
    <row r="661" customFormat="false" ht="12.8" hidden="false" customHeight="false" outlineLevel="0" collapsed="false">
      <c r="A661" s="76" t="n">
        <v>657</v>
      </c>
      <c r="B661" s="77" t="n">
        <f aca="false">EOMONTH(Input!$C$7,A661)</f>
        <v>62914</v>
      </c>
      <c r="C661" s="76" t="n">
        <f aca="false">DATEDIF(Input!$C$23,$B661,"Y")</f>
        <v>94</v>
      </c>
      <c r="E661" s="78" t="n">
        <f aca="false">IF($B661&gt;Input!$C$31,0,Input!$C$26*(1+Input!$C$28/100)^(DATEDIF(Input!$C$7,$B661,"Y")))</f>
        <v>0</v>
      </c>
      <c r="F661" s="78" t="n">
        <f aca="false">-1*($E661*(Input!$C$10/100))</f>
        <v>-0</v>
      </c>
      <c r="G661" s="78" t="n">
        <f aca="false">-1*($E661*(Input!$C$11/100))</f>
        <v>-0</v>
      </c>
      <c r="H661" s="78" t="n">
        <f aca="false">IF($B661&lt;Input!$C$25,((Input!$C$29*(1+Input!$C$13/100)^(DATEDIF(Input!$C$7,$B661,"Y")))),0)</f>
        <v>0</v>
      </c>
      <c r="I661" s="78" t="n">
        <f aca="false">IF($B661&gt;Input!$C$31,0,IF($E661*(Input!$C$35/100)&gt;(Input!$C$12/12),-1*(Input!$C$12/12),-1*$E661*(Input!$C$35/100)))</f>
        <v>0</v>
      </c>
      <c r="J661" s="78" t="n">
        <f aca="false">IF($B661&gt;Input!$C$31,0,(-1)*($E661+$H661+$I661)*(Input!$C$8/100))</f>
        <v>0</v>
      </c>
      <c r="K661" s="78" t="n">
        <f aca="false">IF($B661&gt;Input!$C$31,0,(-1)*($E661+$H661+$I661)*(Input!$C$9/100))</f>
        <v>0</v>
      </c>
      <c r="L661" s="78" t="n">
        <f aca="false">IF($B661&lt;Input!$C$25,($E661+$F661+$G661+$H661+$I661+$J661+$K661),0)</f>
        <v>0</v>
      </c>
    </row>
    <row r="662" customFormat="false" ht="12.8" hidden="false" customHeight="false" outlineLevel="0" collapsed="false">
      <c r="A662" s="76" t="n">
        <v>658</v>
      </c>
      <c r="B662" s="77" t="n">
        <f aca="false">EOMONTH(Input!$C$7,A662)</f>
        <v>62944</v>
      </c>
      <c r="C662" s="76" t="n">
        <f aca="false">DATEDIF(Input!$C$23,$B662,"Y")</f>
        <v>94</v>
      </c>
      <c r="E662" s="78" t="n">
        <f aca="false">IF($B662&gt;Input!$C$31,0,Input!$C$26*(1+Input!$C$28/100)^(DATEDIF(Input!$C$7,$B662,"Y")))</f>
        <v>0</v>
      </c>
      <c r="F662" s="78" t="n">
        <f aca="false">-1*($E662*(Input!$C$10/100))</f>
        <v>-0</v>
      </c>
      <c r="G662" s="78" t="n">
        <f aca="false">-1*($E662*(Input!$C$11/100))</f>
        <v>-0</v>
      </c>
      <c r="H662" s="78" t="n">
        <f aca="false">IF($B662&lt;Input!$C$25,((Input!$C$29*(1+Input!$C$13/100)^(DATEDIF(Input!$C$7,$B662,"Y")))),0)</f>
        <v>0</v>
      </c>
      <c r="I662" s="78" t="n">
        <f aca="false">IF($B662&gt;Input!$C$31,0,IF($E662*(Input!$C$35/100)&gt;(Input!$C$12/12),-1*(Input!$C$12/12),-1*$E662*(Input!$C$35/100)))</f>
        <v>0</v>
      </c>
      <c r="J662" s="78" t="n">
        <f aca="false">IF($B662&gt;Input!$C$31,0,(-1)*($E662+$H662+$I662)*(Input!$C$8/100))</f>
        <v>0</v>
      </c>
      <c r="K662" s="78" t="n">
        <f aca="false">IF($B662&gt;Input!$C$31,0,(-1)*($E662+$H662+$I662)*(Input!$C$9/100))</f>
        <v>0</v>
      </c>
      <c r="L662" s="78" t="n">
        <f aca="false">IF($B662&lt;Input!$C$25,($E662+$F662+$G662+$H662+$I662+$J662+$K662),0)</f>
        <v>0</v>
      </c>
    </row>
    <row r="663" customFormat="false" ht="12.8" hidden="false" customHeight="false" outlineLevel="0" collapsed="false">
      <c r="A663" s="76" t="n">
        <v>659</v>
      </c>
      <c r="B663" s="77" t="n">
        <f aca="false">EOMONTH(Input!$C$7,A663)</f>
        <v>62975</v>
      </c>
      <c r="C663" s="76" t="n">
        <f aca="false">DATEDIF(Input!$C$23,$B663,"Y")</f>
        <v>95</v>
      </c>
      <c r="E663" s="78" t="n">
        <f aca="false">IF($B663&gt;Input!$C$31,0,Input!$C$26*(1+Input!$C$28/100)^(DATEDIF(Input!$C$7,$B663,"Y")))</f>
        <v>0</v>
      </c>
      <c r="F663" s="78" t="n">
        <f aca="false">-1*($E663*(Input!$C$10/100))</f>
        <v>-0</v>
      </c>
      <c r="G663" s="78" t="n">
        <f aca="false">-1*($E663*(Input!$C$11/100))</f>
        <v>-0</v>
      </c>
      <c r="H663" s="78" t="n">
        <f aca="false">IF($B663&lt;Input!$C$25,((Input!$C$29*(1+Input!$C$13/100)^(DATEDIF(Input!$C$7,$B663,"Y")))),0)</f>
        <v>0</v>
      </c>
      <c r="I663" s="78" t="n">
        <f aca="false">IF($B663&gt;Input!$C$31,0,IF($E663*(Input!$C$35/100)&gt;(Input!$C$12/12),-1*(Input!$C$12/12),-1*$E663*(Input!$C$35/100)))</f>
        <v>0</v>
      </c>
      <c r="J663" s="78" t="n">
        <f aca="false">IF($B663&gt;Input!$C$31,0,(-1)*($E663+$H663+$I663)*(Input!$C$8/100))</f>
        <v>0</v>
      </c>
      <c r="K663" s="78" t="n">
        <f aca="false">IF($B663&gt;Input!$C$31,0,(-1)*($E663+$H663+$I663)*(Input!$C$9/100))</f>
        <v>0</v>
      </c>
      <c r="L663" s="78" t="n">
        <f aca="false">IF($B663&lt;Input!$C$25,($E663+$F663+$G663+$H663+$I663+$J663+$K663),0)</f>
        <v>0</v>
      </c>
    </row>
    <row r="664" customFormat="false" ht="12.8" hidden="false" customHeight="false" outlineLevel="0" collapsed="false">
      <c r="A664" s="76" t="n">
        <v>660</v>
      </c>
      <c r="B664" s="77" t="n">
        <f aca="false">EOMONTH(Input!$C$7,A664)</f>
        <v>63005</v>
      </c>
      <c r="C664" s="76" t="n">
        <f aca="false">DATEDIF(Input!$C$23,$B664,"Y")</f>
        <v>95</v>
      </c>
      <c r="E664" s="78" t="n">
        <f aca="false">IF($B664&gt;Input!$C$31,0,Input!$C$26*(1+Input!$C$28/100)^(DATEDIF(Input!$C$7,$B664,"Y")))</f>
        <v>0</v>
      </c>
      <c r="F664" s="78" t="n">
        <f aca="false">-1*($E664*(Input!$C$10/100))</f>
        <v>-0</v>
      </c>
      <c r="G664" s="78" t="n">
        <f aca="false">-1*($E664*(Input!$C$11/100))</f>
        <v>-0</v>
      </c>
      <c r="H664" s="78" t="n">
        <f aca="false">IF($B664&lt;Input!$C$25,((Input!$C$29*(1+Input!$C$13/100)^(DATEDIF(Input!$C$7,$B664,"Y")))),0)</f>
        <v>0</v>
      </c>
      <c r="I664" s="78" t="n">
        <f aca="false">IF($B664&gt;Input!$C$31,0,IF($E664*(Input!$C$35/100)&gt;(Input!$C$12/12),-1*(Input!$C$12/12),-1*$E664*(Input!$C$35/100)))</f>
        <v>0</v>
      </c>
      <c r="J664" s="78" t="n">
        <f aca="false">IF($B664&gt;Input!$C$31,0,(-1)*($E664+$H664+$I664)*(Input!$C$8/100))</f>
        <v>0</v>
      </c>
      <c r="K664" s="78" t="n">
        <f aca="false">IF($B664&gt;Input!$C$31,0,(-1)*($E664+$H664+$I664)*(Input!$C$9/100))</f>
        <v>0</v>
      </c>
      <c r="L664" s="78" t="n">
        <f aca="false">IF($B664&lt;Input!$C$25,($E664+$F664+$G664+$H664+$I664+$J664+$K664),0)</f>
        <v>0</v>
      </c>
    </row>
    <row r="665" customFormat="false" ht="12.8" hidden="false" customHeight="false" outlineLevel="0" collapsed="false">
      <c r="A665" s="76" t="n">
        <v>661</v>
      </c>
      <c r="B665" s="77" t="n">
        <f aca="false">EOMONTH(Input!$C$7,A665)</f>
        <v>63036</v>
      </c>
      <c r="C665" s="76" t="n">
        <f aca="false">DATEDIF(Input!$C$23,$B665,"Y")</f>
        <v>95</v>
      </c>
      <c r="E665" s="78" t="n">
        <f aca="false">IF($B665&gt;Input!$C$31,0,Input!$C$26*(1+Input!$C$28/100)^(DATEDIF(Input!$C$7,$B665,"Y")))</f>
        <v>0</v>
      </c>
      <c r="F665" s="78" t="n">
        <f aca="false">-1*($E665*(Input!$C$10/100))</f>
        <v>-0</v>
      </c>
      <c r="G665" s="78" t="n">
        <f aca="false">-1*($E665*(Input!$C$11/100))</f>
        <v>-0</v>
      </c>
      <c r="H665" s="78" t="n">
        <f aca="false">IF($B665&lt;Input!$C$25,((Input!$C$29*(1+Input!$C$13/100)^(DATEDIF(Input!$C$7,$B665,"Y")))),0)</f>
        <v>0</v>
      </c>
      <c r="I665" s="78" t="n">
        <f aca="false">IF($B665&gt;Input!$C$31,0,IF($E665*(Input!$C$35/100)&gt;(Input!$C$12/12),-1*(Input!$C$12/12),-1*$E665*(Input!$C$35/100)))</f>
        <v>0</v>
      </c>
      <c r="J665" s="78" t="n">
        <f aca="false">IF($B665&gt;Input!$C$31,0,(-1)*($E665+$H665+$I665)*(Input!$C$8/100))</f>
        <v>0</v>
      </c>
      <c r="K665" s="78" t="n">
        <f aca="false">IF($B665&gt;Input!$C$31,0,(-1)*($E665+$H665+$I665)*(Input!$C$9/100))</f>
        <v>0</v>
      </c>
      <c r="L665" s="78" t="n">
        <f aca="false">IF($B665&lt;Input!$C$25,($E665+$F665+$G665+$H665+$I665+$J665+$K665),0)</f>
        <v>0</v>
      </c>
    </row>
    <row r="666" customFormat="false" ht="12.8" hidden="false" customHeight="false" outlineLevel="0" collapsed="false">
      <c r="A666" s="76" t="n">
        <v>662</v>
      </c>
      <c r="B666" s="77" t="n">
        <f aca="false">EOMONTH(Input!$C$7,A666)</f>
        <v>63067</v>
      </c>
      <c r="C666" s="76" t="n">
        <f aca="false">DATEDIF(Input!$C$23,$B666,"Y")</f>
        <v>95</v>
      </c>
      <c r="E666" s="78" t="n">
        <f aca="false">IF($B666&gt;Input!$C$31,0,Input!$C$26*(1+Input!$C$28/100)^(DATEDIF(Input!$C$7,$B666,"Y")))</f>
        <v>0</v>
      </c>
      <c r="F666" s="78" t="n">
        <f aca="false">-1*($E666*(Input!$C$10/100))</f>
        <v>-0</v>
      </c>
      <c r="G666" s="78" t="n">
        <f aca="false">-1*($E666*(Input!$C$11/100))</f>
        <v>-0</v>
      </c>
      <c r="H666" s="78" t="n">
        <f aca="false">IF($B666&lt;Input!$C$25,((Input!$C$29*(1+Input!$C$13/100)^(DATEDIF(Input!$C$7,$B666,"Y")))),0)</f>
        <v>0</v>
      </c>
      <c r="I666" s="78" t="n">
        <f aca="false">IF($B666&gt;Input!$C$31,0,IF($E666*(Input!$C$35/100)&gt;(Input!$C$12/12),-1*(Input!$C$12/12),-1*$E666*(Input!$C$35/100)))</f>
        <v>0</v>
      </c>
      <c r="J666" s="78" t="n">
        <f aca="false">IF($B666&gt;Input!$C$31,0,(-1)*($E666+$H666+$I666)*(Input!$C$8/100))</f>
        <v>0</v>
      </c>
      <c r="K666" s="78" t="n">
        <f aca="false">IF($B666&gt;Input!$C$31,0,(-1)*($E666+$H666+$I666)*(Input!$C$9/100))</f>
        <v>0</v>
      </c>
      <c r="L666" s="78" t="n">
        <f aca="false">IF($B666&lt;Input!$C$25,($E666+$F666+$G666+$H666+$I666+$J666+$K666),0)</f>
        <v>0</v>
      </c>
    </row>
    <row r="667" customFormat="false" ht="12.8" hidden="false" customHeight="false" outlineLevel="0" collapsed="false">
      <c r="A667" s="76" t="n">
        <v>663</v>
      </c>
      <c r="B667" s="77" t="n">
        <f aca="false">EOMONTH(Input!$C$7,A667)</f>
        <v>63097</v>
      </c>
      <c r="C667" s="76" t="n">
        <f aca="false">DATEDIF(Input!$C$23,$B667,"Y")</f>
        <v>95</v>
      </c>
      <c r="E667" s="78" t="n">
        <f aca="false">IF($B667&gt;Input!$C$31,0,Input!$C$26*(1+Input!$C$28/100)^(DATEDIF(Input!$C$7,$B667,"Y")))</f>
        <v>0</v>
      </c>
      <c r="F667" s="78" t="n">
        <f aca="false">-1*($E667*(Input!$C$10/100))</f>
        <v>-0</v>
      </c>
      <c r="G667" s="78" t="n">
        <f aca="false">-1*($E667*(Input!$C$11/100))</f>
        <v>-0</v>
      </c>
      <c r="H667" s="78" t="n">
        <f aca="false">IF($B667&lt;Input!$C$25,((Input!$C$29*(1+Input!$C$13/100)^(DATEDIF(Input!$C$7,$B667,"Y")))),0)</f>
        <v>0</v>
      </c>
      <c r="I667" s="78" t="n">
        <f aca="false">IF($B667&gt;Input!$C$31,0,IF($E667*(Input!$C$35/100)&gt;(Input!$C$12/12),-1*(Input!$C$12/12),-1*$E667*(Input!$C$35/100)))</f>
        <v>0</v>
      </c>
      <c r="J667" s="78" t="n">
        <f aca="false">IF($B667&gt;Input!$C$31,0,(-1)*($E667+$H667+$I667)*(Input!$C$8/100))</f>
        <v>0</v>
      </c>
      <c r="K667" s="78" t="n">
        <f aca="false">IF($B667&gt;Input!$C$31,0,(-1)*($E667+$H667+$I667)*(Input!$C$9/100))</f>
        <v>0</v>
      </c>
      <c r="L667" s="78" t="n">
        <f aca="false">IF($B667&lt;Input!$C$25,($E667+$F667+$G667+$H667+$I667+$J667+$K667),0)</f>
        <v>0</v>
      </c>
    </row>
    <row r="668" customFormat="false" ht="12.8" hidden="false" customHeight="false" outlineLevel="0" collapsed="false">
      <c r="A668" s="76" t="n">
        <v>664</v>
      </c>
      <c r="B668" s="77" t="n">
        <f aca="false">EOMONTH(Input!$C$7,A668)</f>
        <v>63128</v>
      </c>
      <c r="C668" s="76" t="n">
        <f aca="false">DATEDIF(Input!$C$23,$B668,"Y")</f>
        <v>95</v>
      </c>
      <c r="E668" s="78" t="n">
        <f aca="false">IF($B668&gt;Input!$C$31,0,Input!$C$26*(1+Input!$C$28/100)^(DATEDIF(Input!$C$7,$B668,"Y")))</f>
        <v>0</v>
      </c>
      <c r="F668" s="78" t="n">
        <f aca="false">-1*($E668*(Input!$C$10/100))</f>
        <v>-0</v>
      </c>
      <c r="G668" s="78" t="n">
        <f aca="false">-1*($E668*(Input!$C$11/100))</f>
        <v>-0</v>
      </c>
      <c r="H668" s="78" t="n">
        <f aca="false">IF($B668&lt;Input!$C$25,((Input!$C$29*(1+Input!$C$13/100)^(DATEDIF(Input!$C$7,$B668,"Y")))),0)</f>
        <v>0</v>
      </c>
      <c r="I668" s="78" t="n">
        <f aca="false">IF($B668&gt;Input!$C$31,0,IF($E668*(Input!$C$35/100)&gt;(Input!$C$12/12),-1*(Input!$C$12/12),-1*$E668*(Input!$C$35/100)))</f>
        <v>0</v>
      </c>
      <c r="J668" s="78" t="n">
        <f aca="false">IF($B668&gt;Input!$C$31,0,(-1)*($E668+$H668+$I668)*(Input!$C$8/100))</f>
        <v>0</v>
      </c>
      <c r="K668" s="78" t="n">
        <f aca="false">IF($B668&gt;Input!$C$31,0,(-1)*($E668+$H668+$I668)*(Input!$C$9/100))</f>
        <v>0</v>
      </c>
      <c r="L668" s="78" t="n">
        <f aca="false">IF($B668&lt;Input!$C$25,($E668+$F668+$G668+$H668+$I668+$J668+$K668),0)</f>
        <v>0</v>
      </c>
    </row>
    <row r="669" customFormat="false" ht="12.8" hidden="false" customHeight="false" outlineLevel="0" collapsed="false">
      <c r="A669" s="76" t="n">
        <v>665</v>
      </c>
      <c r="B669" s="77" t="n">
        <f aca="false">EOMONTH(Input!$C$7,A669)</f>
        <v>63158</v>
      </c>
      <c r="C669" s="76" t="n">
        <f aca="false">DATEDIF(Input!$C$23,$B669,"Y")</f>
        <v>95</v>
      </c>
      <c r="E669" s="78" t="n">
        <f aca="false">IF($B669&gt;Input!$C$31,0,Input!$C$26*(1+Input!$C$28/100)^(DATEDIF(Input!$C$7,$B669,"Y")))</f>
        <v>0</v>
      </c>
      <c r="F669" s="78" t="n">
        <f aca="false">-1*($E669*(Input!$C$10/100))</f>
        <v>-0</v>
      </c>
      <c r="G669" s="78" t="n">
        <f aca="false">-1*($E669*(Input!$C$11/100))</f>
        <v>-0</v>
      </c>
      <c r="H669" s="78" t="n">
        <f aca="false">IF($B669&lt;Input!$C$25,((Input!$C$29*(1+Input!$C$13/100)^(DATEDIF(Input!$C$7,$B669,"Y")))),0)</f>
        <v>0</v>
      </c>
      <c r="I669" s="78" t="n">
        <f aca="false">IF($B669&gt;Input!$C$31,0,IF($E669*(Input!$C$35/100)&gt;(Input!$C$12/12),-1*(Input!$C$12/12),-1*$E669*(Input!$C$35/100)))</f>
        <v>0</v>
      </c>
      <c r="J669" s="78" t="n">
        <f aca="false">IF($B669&gt;Input!$C$31,0,(-1)*($E669+$H669+$I669)*(Input!$C$8/100))</f>
        <v>0</v>
      </c>
      <c r="K669" s="78" t="n">
        <f aca="false">IF($B669&gt;Input!$C$31,0,(-1)*($E669+$H669+$I669)*(Input!$C$9/100))</f>
        <v>0</v>
      </c>
      <c r="L669" s="78" t="n">
        <f aca="false">IF($B669&lt;Input!$C$25,($E669+$F669+$G669+$H669+$I669+$J669+$K669),0)</f>
        <v>0</v>
      </c>
    </row>
    <row r="670" customFormat="false" ht="12.8" hidden="false" customHeight="false" outlineLevel="0" collapsed="false">
      <c r="A670" s="76" t="n">
        <v>666</v>
      </c>
      <c r="B670" s="77" t="n">
        <f aca="false">EOMONTH(Input!$C$7,A670)</f>
        <v>63189</v>
      </c>
      <c r="C670" s="76" t="n">
        <f aca="false">DATEDIF(Input!$C$23,$B670,"Y")</f>
        <v>95</v>
      </c>
      <c r="E670" s="78" t="n">
        <f aca="false">IF($B670&gt;Input!$C$31,0,Input!$C$26*(1+Input!$C$28/100)^(DATEDIF(Input!$C$7,$B670,"Y")))</f>
        <v>0</v>
      </c>
      <c r="F670" s="78" t="n">
        <f aca="false">-1*($E670*(Input!$C$10/100))</f>
        <v>-0</v>
      </c>
      <c r="G670" s="78" t="n">
        <f aca="false">-1*($E670*(Input!$C$11/100))</f>
        <v>-0</v>
      </c>
      <c r="H670" s="78" t="n">
        <f aca="false">IF($B670&lt;Input!$C$25,((Input!$C$29*(1+Input!$C$13/100)^(DATEDIF(Input!$C$7,$B670,"Y")))),0)</f>
        <v>0</v>
      </c>
      <c r="I670" s="78" t="n">
        <f aca="false">IF($B670&gt;Input!$C$31,0,IF($E670*(Input!$C$35/100)&gt;(Input!$C$12/12),-1*(Input!$C$12/12),-1*$E670*(Input!$C$35/100)))</f>
        <v>0</v>
      </c>
      <c r="J670" s="78" t="n">
        <f aca="false">IF($B670&gt;Input!$C$31,0,(-1)*($E670+$H670+$I670)*(Input!$C$8/100))</f>
        <v>0</v>
      </c>
      <c r="K670" s="78" t="n">
        <f aca="false">IF($B670&gt;Input!$C$31,0,(-1)*($E670+$H670+$I670)*(Input!$C$9/100))</f>
        <v>0</v>
      </c>
      <c r="L670" s="78" t="n">
        <f aca="false">IF($B670&lt;Input!$C$25,($E670+$F670+$G670+$H670+$I670+$J670+$K670),0)</f>
        <v>0</v>
      </c>
    </row>
    <row r="671" customFormat="false" ht="12.8" hidden="false" customHeight="false" outlineLevel="0" collapsed="false">
      <c r="A671" s="76" t="n">
        <v>667</v>
      </c>
      <c r="B671" s="77" t="n">
        <f aca="false">EOMONTH(Input!$C$7,A671)</f>
        <v>63220</v>
      </c>
      <c r="C671" s="76" t="n">
        <f aca="false">DATEDIF(Input!$C$23,$B671,"Y")</f>
        <v>95</v>
      </c>
      <c r="E671" s="78" t="n">
        <f aca="false">IF($B671&gt;Input!$C$31,0,Input!$C$26*(1+Input!$C$28/100)^(DATEDIF(Input!$C$7,$B671,"Y")))</f>
        <v>0</v>
      </c>
      <c r="F671" s="78" t="n">
        <f aca="false">-1*($E671*(Input!$C$10/100))</f>
        <v>-0</v>
      </c>
      <c r="G671" s="78" t="n">
        <f aca="false">-1*($E671*(Input!$C$11/100))</f>
        <v>-0</v>
      </c>
      <c r="H671" s="78" t="n">
        <f aca="false">IF($B671&lt;Input!$C$25,((Input!$C$29*(1+Input!$C$13/100)^(DATEDIF(Input!$C$7,$B671,"Y")))),0)</f>
        <v>0</v>
      </c>
      <c r="I671" s="78" t="n">
        <f aca="false">IF($B671&gt;Input!$C$31,0,IF($E671*(Input!$C$35/100)&gt;(Input!$C$12/12),-1*(Input!$C$12/12),-1*$E671*(Input!$C$35/100)))</f>
        <v>0</v>
      </c>
      <c r="J671" s="78" t="n">
        <f aca="false">IF($B671&gt;Input!$C$31,0,(-1)*($E671+$H671+$I671)*(Input!$C$8/100))</f>
        <v>0</v>
      </c>
      <c r="K671" s="78" t="n">
        <f aca="false">IF($B671&gt;Input!$C$31,0,(-1)*($E671+$H671+$I671)*(Input!$C$9/100))</f>
        <v>0</v>
      </c>
      <c r="L671" s="78" t="n">
        <f aca="false">IF($B671&lt;Input!$C$25,($E671+$F671+$G671+$H671+$I671+$J671+$K671),0)</f>
        <v>0</v>
      </c>
    </row>
    <row r="672" customFormat="false" ht="12.8" hidden="false" customHeight="false" outlineLevel="0" collapsed="false">
      <c r="A672" s="76" t="n">
        <v>668</v>
      </c>
      <c r="B672" s="77" t="n">
        <f aca="false">EOMONTH(Input!$C$7,A672)</f>
        <v>63248</v>
      </c>
      <c r="C672" s="76" t="n">
        <f aca="false">DATEDIF(Input!$C$23,$B672,"Y")</f>
        <v>95</v>
      </c>
      <c r="E672" s="78" t="n">
        <f aca="false">IF($B672&gt;Input!$C$31,0,Input!$C$26*(1+Input!$C$28/100)^(DATEDIF(Input!$C$7,$B672,"Y")))</f>
        <v>0</v>
      </c>
      <c r="F672" s="78" t="n">
        <f aca="false">-1*($E672*(Input!$C$10/100))</f>
        <v>-0</v>
      </c>
      <c r="G672" s="78" t="n">
        <f aca="false">-1*($E672*(Input!$C$11/100))</f>
        <v>-0</v>
      </c>
      <c r="H672" s="78" t="n">
        <f aca="false">IF($B672&lt;Input!$C$25,((Input!$C$29*(1+Input!$C$13/100)^(DATEDIF(Input!$C$7,$B672,"Y")))),0)</f>
        <v>0</v>
      </c>
      <c r="I672" s="78" t="n">
        <f aca="false">IF($B672&gt;Input!$C$31,0,IF($E672*(Input!$C$35/100)&gt;(Input!$C$12/12),-1*(Input!$C$12/12),-1*$E672*(Input!$C$35/100)))</f>
        <v>0</v>
      </c>
      <c r="J672" s="78" t="n">
        <f aca="false">IF($B672&gt;Input!$C$31,0,(-1)*($E672+$H672+$I672)*(Input!$C$8/100))</f>
        <v>0</v>
      </c>
      <c r="K672" s="78" t="n">
        <f aca="false">IF($B672&gt;Input!$C$31,0,(-1)*($E672+$H672+$I672)*(Input!$C$9/100))</f>
        <v>0</v>
      </c>
      <c r="L672" s="78" t="n">
        <f aca="false">IF($B672&lt;Input!$C$25,($E672+$F672+$G672+$H672+$I672+$J672+$K672),0)</f>
        <v>0</v>
      </c>
    </row>
    <row r="673" customFormat="false" ht="12.8" hidden="false" customHeight="false" outlineLevel="0" collapsed="false">
      <c r="A673" s="76" t="n">
        <v>669</v>
      </c>
      <c r="B673" s="77" t="n">
        <f aca="false">EOMONTH(Input!$C$7,A673)</f>
        <v>63279</v>
      </c>
      <c r="C673" s="76" t="n">
        <f aca="false">DATEDIF(Input!$C$23,$B673,"Y")</f>
        <v>95</v>
      </c>
      <c r="E673" s="78" t="n">
        <f aca="false">IF($B673&gt;Input!$C$31,0,Input!$C$26*(1+Input!$C$28/100)^(DATEDIF(Input!$C$7,$B673,"Y")))</f>
        <v>0</v>
      </c>
      <c r="F673" s="78" t="n">
        <f aca="false">-1*($E673*(Input!$C$10/100))</f>
        <v>-0</v>
      </c>
      <c r="G673" s="78" t="n">
        <f aca="false">-1*($E673*(Input!$C$11/100))</f>
        <v>-0</v>
      </c>
      <c r="H673" s="78" t="n">
        <f aca="false">IF($B673&lt;Input!$C$25,((Input!$C$29*(1+Input!$C$13/100)^(DATEDIF(Input!$C$7,$B673,"Y")))),0)</f>
        <v>0</v>
      </c>
      <c r="I673" s="78" t="n">
        <f aca="false">IF($B673&gt;Input!$C$31,0,IF($E673*(Input!$C$35/100)&gt;(Input!$C$12/12),-1*(Input!$C$12/12),-1*$E673*(Input!$C$35/100)))</f>
        <v>0</v>
      </c>
      <c r="J673" s="78" t="n">
        <f aca="false">IF($B673&gt;Input!$C$31,0,(-1)*($E673+$H673+$I673)*(Input!$C$8/100))</f>
        <v>0</v>
      </c>
      <c r="K673" s="78" t="n">
        <f aca="false">IF($B673&gt;Input!$C$31,0,(-1)*($E673+$H673+$I673)*(Input!$C$9/100))</f>
        <v>0</v>
      </c>
      <c r="L673" s="78" t="n">
        <f aca="false">IF($B673&lt;Input!$C$25,($E673+$F673+$G673+$H673+$I673+$J673+$K673),0)</f>
        <v>0</v>
      </c>
    </row>
    <row r="674" customFormat="false" ht="12.8" hidden="false" customHeight="false" outlineLevel="0" collapsed="false">
      <c r="A674" s="76" t="n">
        <v>670</v>
      </c>
      <c r="B674" s="77" t="n">
        <f aca="false">EOMONTH(Input!$C$7,A674)</f>
        <v>63309</v>
      </c>
      <c r="C674" s="76" t="n">
        <f aca="false">DATEDIF(Input!$C$23,$B674,"Y")</f>
        <v>95</v>
      </c>
      <c r="E674" s="78" t="n">
        <f aca="false">IF($B674&gt;Input!$C$31,0,Input!$C$26*(1+Input!$C$28/100)^(DATEDIF(Input!$C$7,$B674,"Y")))</f>
        <v>0</v>
      </c>
      <c r="F674" s="78" t="n">
        <f aca="false">-1*($E674*(Input!$C$10/100))</f>
        <v>-0</v>
      </c>
      <c r="G674" s="78" t="n">
        <f aca="false">-1*($E674*(Input!$C$11/100))</f>
        <v>-0</v>
      </c>
      <c r="H674" s="78" t="n">
        <f aca="false">IF($B674&lt;Input!$C$25,((Input!$C$29*(1+Input!$C$13/100)^(DATEDIF(Input!$C$7,$B674,"Y")))),0)</f>
        <v>0</v>
      </c>
      <c r="I674" s="78" t="n">
        <f aca="false">IF($B674&gt;Input!$C$31,0,IF($E674*(Input!$C$35/100)&gt;(Input!$C$12/12),-1*(Input!$C$12/12),-1*$E674*(Input!$C$35/100)))</f>
        <v>0</v>
      </c>
      <c r="J674" s="78" t="n">
        <f aca="false">IF($B674&gt;Input!$C$31,0,(-1)*($E674+$H674+$I674)*(Input!$C$8/100))</f>
        <v>0</v>
      </c>
      <c r="K674" s="78" t="n">
        <f aca="false">IF($B674&gt;Input!$C$31,0,(-1)*($E674+$H674+$I674)*(Input!$C$9/100))</f>
        <v>0</v>
      </c>
      <c r="L674" s="78" t="n">
        <f aca="false">IF($B674&lt;Input!$C$25,($E674+$F674+$G674+$H674+$I674+$J674+$K674),0)</f>
        <v>0</v>
      </c>
    </row>
    <row r="675" customFormat="false" ht="12.8" hidden="false" customHeight="false" outlineLevel="0" collapsed="false">
      <c r="A675" s="76" t="n">
        <v>671</v>
      </c>
      <c r="B675" s="77" t="n">
        <f aca="false">EOMONTH(Input!$C$7,A675)</f>
        <v>63340</v>
      </c>
      <c r="C675" s="76" t="n">
        <f aca="false">DATEDIF(Input!$C$23,$B675,"Y")</f>
        <v>96</v>
      </c>
      <c r="E675" s="78" t="n">
        <f aca="false">IF($B675&gt;Input!$C$31,0,Input!$C$26*(1+Input!$C$28/100)^(DATEDIF(Input!$C$7,$B675,"Y")))</f>
        <v>0</v>
      </c>
      <c r="F675" s="78" t="n">
        <f aca="false">-1*($E675*(Input!$C$10/100))</f>
        <v>-0</v>
      </c>
      <c r="G675" s="78" t="n">
        <f aca="false">-1*($E675*(Input!$C$11/100))</f>
        <v>-0</v>
      </c>
      <c r="H675" s="78" t="n">
        <f aca="false">IF($B675&lt;Input!$C$25,((Input!$C$29*(1+Input!$C$13/100)^(DATEDIF(Input!$C$7,$B675,"Y")))),0)</f>
        <v>0</v>
      </c>
      <c r="I675" s="78" t="n">
        <f aca="false">IF($B675&gt;Input!$C$31,0,IF($E675*(Input!$C$35/100)&gt;(Input!$C$12/12),-1*(Input!$C$12/12),-1*$E675*(Input!$C$35/100)))</f>
        <v>0</v>
      </c>
      <c r="J675" s="78" t="n">
        <f aca="false">IF($B675&gt;Input!$C$31,0,(-1)*($E675+$H675+$I675)*(Input!$C$8/100))</f>
        <v>0</v>
      </c>
      <c r="K675" s="78" t="n">
        <f aca="false">IF($B675&gt;Input!$C$31,0,(-1)*($E675+$H675+$I675)*(Input!$C$9/100))</f>
        <v>0</v>
      </c>
      <c r="L675" s="78" t="n">
        <f aca="false">IF($B675&lt;Input!$C$25,($E675+$F675+$G675+$H675+$I675+$J675+$K675),0)</f>
        <v>0</v>
      </c>
    </row>
    <row r="676" customFormat="false" ht="12.8" hidden="false" customHeight="false" outlineLevel="0" collapsed="false">
      <c r="A676" s="76" t="n">
        <v>672</v>
      </c>
      <c r="B676" s="77" t="n">
        <f aca="false">EOMONTH(Input!$C$7,A676)</f>
        <v>63370</v>
      </c>
      <c r="C676" s="76" t="n">
        <f aca="false">DATEDIF(Input!$C$23,$B676,"Y")</f>
        <v>96</v>
      </c>
      <c r="E676" s="78" t="n">
        <f aca="false">IF($B676&gt;Input!$C$31,0,Input!$C$26*(1+Input!$C$28/100)^(DATEDIF(Input!$C$7,$B676,"Y")))</f>
        <v>0</v>
      </c>
      <c r="F676" s="78" t="n">
        <f aca="false">-1*($E676*(Input!$C$10/100))</f>
        <v>-0</v>
      </c>
      <c r="G676" s="78" t="n">
        <f aca="false">-1*($E676*(Input!$C$11/100))</f>
        <v>-0</v>
      </c>
      <c r="H676" s="78" t="n">
        <f aca="false">IF($B676&lt;Input!$C$25,((Input!$C$29*(1+Input!$C$13/100)^(DATEDIF(Input!$C$7,$B676,"Y")))),0)</f>
        <v>0</v>
      </c>
      <c r="I676" s="78" t="n">
        <f aca="false">IF($B676&gt;Input!$C$31,0,IF($E676*(Input!$C$35/100)&gt;(Input!$C$12/12),-1*(Input!$C$12/12),-1*$E676*(Input!$C$35/100)))</f>
        <v>0</v>
      </c>
      <c r="J676" s="78" t="n">
        <f aca="false">IF($B676&gt;Input!$C$31,0,(-1)*($E676+$H676+$I676)*(Input!$C$8/100))</f>
        <v>0</v>
      </c>
      <c r="K676" s="78" t="n">
        <f aca="false">IF($B676&gt;Input!$C$31,0,(-1)*($E676+$H676+$I676)*(Input!$C$9/100))</f>
        <v>0</v>
      </c>
      <c r="L676" s="78" t="n">
        <f aca="false">IF($B676&lt;Input!$C$25,($E676+$F676+$G676+$H676+$I676+$J676+$K676),0)</f>
        <v>0</v>
      </c>
    </row>
    <row r="677" customFormat="false" ht="12.8" hidden="false" customHeight="false" outlineLevel="0" collapsed="false">
      <c r="A677" s="76" t="n">
        <v>673</v>
      </c>
      <c r="B677" s="77" t="n">
        <f aca="false">EOMONTH(Input!$C$7,A677)</f>
        <v>63401</v>
      </c>
      <c r="C677" s="76" t="n">
        <f aca="false">DATEDIF(Input!$C$23,$B677,"Y")</f>
        <v>96</v>
      </c>
      <c r="E677" s="78" t="n">
        <f aca="false">IF($B677&gt;Input!$C$31,0,Input!$C$26*(1+Input!$C$28/100)^(DATEDIF(Input!$C$7,$B677,"Y")))</f>
        <v>0</v>
      </c>
      <c r="F677" s="78" t="n">
        <f aca="false">-1*($E677*(Input!$C$10/100))</f>
        <v>-0</v>
      </c>
      <c r="G677" s="78" t="n">
        <f aca="false">-1*($E677*(Input!$C$11/100))</f>
        <v>-0</v>
      </c>
      <c r="H677" s="78" t="n">
        <f aca="false">IF($B677&lt;Input!$C$25,((Input!$C$29*(1+Input!$C$13/100)^(DATEDIF(Input!$C$7,$B677,"Y")))),0)</f>
        <v>0</v>
      </c>
      <c r="I677" s="78" t="n">
        <f aca="false">IF($B677&gt;Input!$C$31,0,IF($E677*(Input!$C$35/100)&gt;(Input!$C$12/12),-1*(Input!$C$12/12),-1*$E677*(Input!$C$35/100)))</f>
        <v>0</v>
      </c>
      <c r="J677" s="78" t="n">
        <f aca="false">IF($B677&gt;Input!$C$31,0,(-1)*($E677+$H677+$I677)*(Input!$C$8/100))</f>
        <v>0</v>
      </c>
      <c r="K677" s="78" t="n">
        <f aca="false">IF($B677&gt;Input!$C$31,0,(-1)*($E677+$H677+$I677)*(Input!$C$9/100))</f>
        <v>0</v>
      </c>
      <c r="L677" s="78" t="n">
        <f aca="false">IF($B677&lt;Input!$C$25,($E677+$F677+$G677+$H677+$I677+$J677+$K677),0)</f>
        <v>0</v>
      </c>
    </row>
    <row r="678" customFormat="false" ht="12.8" hidden="false" customHeight="false" outlineLevel="0" collapsed="false">
      <c r="A678" s="76" t="n">
        <v>674</v>
      </c>
      <c r="B678" s="77" t="n">
        <f aca="false">EOMONTH(Input!$C$7,A678)</f>
        <v>63432</v>
      </c>
      <c r="C678" s="76" t="n">
        <f aca="false">DATEDIF(Input!$C$23,$B678,"Y")</f>
        <v>96</v>
      </c>
      <c r="E678" s="78" t="n">
        <f aca="false">IF($B678&gt;Input!$C$31,0,Input!$C$26*(1+Input!$C$28/100)^(DATEDIF(Input!$C$7,$B678,"Y")))</f>
        <v>0</v>
      </c>
      <c r="F678" s="78" t="n">
        <f aca="false">-1*($E678*(Input!$C$10/100))</f>
        <v>-0</v>
      </c>
      <c r="G678" s="78" t="n">
        <f aca="false">-1*($E678*(Input!$C$11/100))</f>
        <v>-0</v>
      </c>
      <c r="H678" s="78" t="n">
        <f aca="false">IF($B678&lt;Input!$C$25,((Input!$C$29*(1+Input!$C$13/100)^(DATEDIF(Input!$C$7,$B678,"Y")))),0)</f>
        <v>0</v>
      </c>
      <c r="I678" s="78" t="n">
        <f aca="false">IF($B678&gt;Input!$C$31,0,IF($E678*(Input!$C$35/100)&gt;(Input!$C$12/12),-1*(Input!$C$12/12),-1*$E678*(Input!$C$35/100)))</f>
        <v>0</v>
      </c>
      <c r="J678" s="78" t="n">
        <f aca="false">IF($B678&gt;Input!$C$31,0,(-1)*($E678+$H678+$I678)*(Input!$C$8/100))</f>
        <v>0</v>
      </c>
      <c r="K678" s="78" t="n">
        <f aca="false">IF($B678&gt;Input!$C$31,0,(-1)*($E678+$H678+$I678)*(Input!$C$9/100))</f>
        <v>0</v>
      </c>
      <c r="L678" s="78" t="n">
        <f aca="false">IF($B678&lt;Input!$C$25,($E678+$F678+$G678+$H678+$I678+$J678+$K678),0)</f>
        <v>0</v>
      </c>
    </row>
    <row r="679" customFormat="false" ht="12.8" hidden="false" customHeight="false" outlineLevel="0" collapsed="false">
      <c r="A679" s="76" t="n">
        <v>675</v>
      </c>
      <c r="B679" s="77" t="n">
        <f aca="false">EOMONTH(Input!$C$7,A679)</f>
        <v>63462</v>
      </c>
      <c r="C679" s="76" t="n">
        <f aca="false">DATEDIF(Input!$C$23,$B679,"Y")</f>
        <v>96</v>
      </c>
      <c r="E679" s="78" t="n">
        <f aca="false">IF($B679&gt;Input!$C$31,0,Input!$C$26*(1+Input!$C$28/100)^(DATEDIF(Input!$C$7,$B679,"Y")))</f>
        <v>0</v>
      </c>
      <c r="F679" s="78" t="n">
        <f aca="false">-1*($E679*(Input!$C$10/100))</f>
        <v>-0</v>
      </c>
      <c r="G679" s="78" t="n">
        <f aca="false">-1*($E679*(Input!$C$11/100))</f>
        <v>-0</v>
      </c>
      <c r="H679" s="78" t="n">
        <f aca="false">IF($B679&lt;Input!$C$25,((Input!$C$29*(1+Input!$C$13/100)^(DATEDIF(Input!$C$7,$B679,"Y")))),0)</f>
        <v>0</v>
      </c>
      <c r="I679" s="78" t="n">
        <f aca="false">IF($B679&gt;Input!$C$31,0,IF($E679*(Input!$C$35/100)&gt;(Input!$C$12/12),-1*(Input!$C$12/12),-1*$E679*(Input!$C$35/100)))</f>
        <v>0</v>
      </c>
      <c r="J679" s="78" t="n">
        <f aca="false">IF($B679&gt;Input!$C$31,0,(-1)*($E679+$H679+$I679)*(Input!$C$8/100))</f>
        <v>0</v>
      </c>
      <c r="K679" s="78" t="n">
        <f aca="false">IF($B679&gt;Input!$C$31,0,(-1)*($E679+$H679+$I679)*(Input!$C$9/100))</f>
        <v>0</v>
      </c>
      <c r="L679" s="78" t="n">
        <f aca="false">IF($B679&lt;Input!$C$25,($E679+$F679+$G679+$H679+$I679+$J679+$K679),0)</f>
        <v>0</v>
      </c>
    </row>
    <row r="680" customFormat="false" ht="12.8" hidden="false" customHeight="false" outlineLevel="0" collapsed="false">
      <c r="A680" s="76" t="n">
        <v>676</v>
      </c>
      <c r="B680" s="77" t="n">
        <f aca="false">EOMONTH(Input!$C$7,A680)</f>
        <v>63493</v>
      </c>
      <c r="C680" s="76" t="n">
        <f aca="false">DATEDIF(Input!$C$23,$B680,"Y")</f>
        <v>96</v>
      </c>
      <c r="E680" s="78" t="n">
        <f aca="false">IF($B680&gt;Input!$C$31,0,Input!$C$26*(1+Input!$C$28/100)^(DATEDIF(Input!$C$7,$B680,"Y")))</f>
        <v>0</v>
      </c>
      <c r="F680" s="78" t="n">
        <f aca="false">-1*($E680*(Input!$C$10/100))</f>
        <v>-0</v>
      </c>
      <c r="G680" s="78" t="n">
        <f aca="false">-1*($E680*(Input!$C$11/100))</f>
        <v>-0</v>
      </c>
      <c r="H680" s="78" t="n">
        <f aca="false">IF($B680&lt;Input!$C$25,((Input!$C$29*(1+Input!$C$13/100)^(DATEDIF(Input!$C$7,$B680,"Y")))),0)</f>
        <v>0</v>
      </c>
      <c r="I680" s="78" t="n">
        <f aca="false">IF($B680&gt;Input!$C$31,0,IF($E680*(Input!$C$35/100)&gt;(Input!$C$12/12),-1*(Input!$C$12/12),-1*$E680*(Input!$C$35/100)))</f>
        <v>0</v>
      </c>
      <c r="J680" s="78" t="n">
        <f aca="false">IF($B680&gt;Input!$C$31,0,(-1)*($E680+$H680+$I680)*(Input!$C$8/100))</f>
        <v>0</v>
      </c>
      <c r="K680" s="78" t="n">
        <f aca="false">IF($B680&gt;Input!$C$31,0,(-1)*($E680+$H680+$I680)*(Input!$C$9/100))</f>
        <v>0</v>
      </c>
      <c r="L680" s="78" t="n">
        <f aca="false">IF($B680&lt;Input!$C$25,($E680+$F680+$G680+$H680+$I680+$J680+$K680),0)</f>
        <v>0</v>
      </c>
    </row>
    <row r="681" customFormat="false" ht="12.8" hidden="false" customHeight="false" outlineLevel="0" collapsed="false">
      <c r="A681" s="76" t="n">
        <v>677</v>
      </c>
      <c r="B681" s="77" t="n">
        <f aca="false">EOMONTH(Input!$C$7,A681)</f>
        <v>63523</v>
      </c>
      <c r="C681" s="76" t="n">
        <f aca="false">DATEDIF(Input!$C$23,$B681,"Y")</f>
        <v>96</v>
      </c>
      <c r="E681" s="78" t="n">
        <f aca="false">IF($B681&gt;Input!$C$31,0,Input!$C$26*(1+Input!$C$28/100)^(DATEDIF(Input!$C$7,$B681,"Y")))</f>
        <v>0</v>
      </c>
      <c r="F681" s="78" t="n">
        <f aca="false">-1*($E681*(Input!$C$10/100))</f>
        <v>-0</v>
      </c>
      <c r="G681" s="78" t="n">
        <f aca="false">-1*($E681*(Input!$C$11/100))</f>
        <v>-0</v>
      </c>
      <c r="H681" s="78" t="n">
        <f aca="false">IF($B681&lt;Input!$C$25,((Input!$C$29*(1+Input!$C$13/100)^(DATEDIF(Input!$C$7,$B681,"Y")))),0)</f>
        <v>0</v>
      </c>
      <c r="I681" s="78" t="n">
        <f aca="false">IF($B681&gt;Input!$C$31,0,IF($E681*(Input!$C$35/100)&gt;(Input!$C$12/12),-1*(Input!$C$12/12),-1*$E681*(Input!$C$35/100)))</f>
        <v>0</v>
      </c>
      <c r="J681" s="78" t="n">
        <f aca="false">IF($B681&gt;Input!$C$31,0,(-1)*($E681+$H681+$I681)*(Input!$C$8/100))</f>
        <v>0</v>
      </c>
      <c r="K681" s="78" t="n">
        <f aca="false">IF($B681&gt;Input!$C$31,0,(-1)*($E681+$H681+$I681)*(Input!$C$9/100))</f>
        <v>0</v>
      </c>
      <c r="L681" s="78" t="n">
        <f aca="false">IF($B681&lt;Input!$C$25,($E681+$F681+$G681+$H681+$I681+$J681+$K681),0)</f>
        <v>0</v>
      </c>
    </row>
    <row r="682" customFormat="false" ht="12.8" hidden="false" customHeight="false" outlineLevel="0" collapsed="false">
      <c r="A682" s="76" t="n">
        <v>678</v>
      </c>
      <c r="B682" s="77" t="n">
        <f aca="false">EOMONTH(Input!$C$7,A682)</f>
        <v>63554</v>
      </c>
      <c r="C682" s="76" t="n">
        <f aca="false">DATEDIF(Input!$C$23,$B682,"Y")</f>
        <v>96</v>
      </c>
      <c r="E682" s="78" t="n">
        <f aca="false">IF($B682&gt;Input!$C$31,0,Input!$C$26*(1+Input!$C$28/100)^(DATEDIF(Input!$C$7,$B682,"Y")))</f>
        <v>0</v>
      </c>
      <c r="F682" s="78" t="n">
        <f aca="false">-1*($E682*(Input!$C$10/100))</f>
        <v>-0</v>
      </c>
      <c r="G682" s="78" t="n">
        <f aca="false">-1*($E682*(Input!$C$11/100))</f>
        <v>-0</v>
      </c>
      <c r="H682" s="78" t="n">
        <f aca="false">IF($B682&lt;Input!$C$25,((Input!$C$29*(1+Input!$C$13/100)^(DATEDIF(Input!$C$7,$B682,"Y")))),0)</f>
        <v>0</v>
      </c>
      <c r="I682" s="78" t="n">
        <f aca="false">IF($B682&gt;Input!$C$31,0,IF($E682*(Input!$C$35/100)&gt;(Input!$C$12/12),-1*(Input!$C$12/12),-1*$E682*(Input!$C$35/100)))</f>
        <v>0</v>
      </c>
      <c r="J682" s="78" t="n">
        <f aca="false">IF($B682&gt;Input!$C$31,0,(-1)*($E682+$H682+$I682)*(Input!$C$8/100))</f>
        <v>0</v>
      </c>
      <c r="K682" s="78" t="n">
        <f aca="false">IF($B682&gt;Input!$C$31,0,(-1)*($E682+$H682+$I682)*(Input!$C$9/100))</f>
        <v>0</v>
      </c>
      <c r="L682" s="78" t="n">
        <f aca="false">IF($B682&lt;Input!$C$25,($E682+$F682+$G682+$H682+$I682+$J682+$K682),0)</f>
        <v>0</v>
      </c>
    </row>
    <row r="683" customFormat="false" ht="12.8" hidden="false" customHeight="false" outlineLevel="0" collapsed="false">
      <c r="A683" s="76" t="n">
        <v>679</v>
      </c>
      <c r="B683" s="77" t="n">
        <f aca="false">EOMONTH(Input!$C$7,A683)</f>
        <v>63585</v>
      </c>
      <c r="C683" s="76" t="n">
        <f aca="false">DATEDIF(Input!$C$23,$B683,"Y")</f>
        <v>96</v>
      </c>
      <c r="E683" s="78" t="n">
        <f aca="false">IF($B683&gt;Input!$C$31,0,Input!$C$26*(1+Input!$C$28/100)^(DATEDIF(Input!$C$7,$B683,"Y")))</f>
        <v>0</v>
      </c>
      <c r="F683" s="78" t="n">
        <f aca="false">-1*($E683*(Input!$C$10/100))</f>
        <v>-0</v>
      </c>
      <c r="G683" s="78" t="n">
        <f aca="false">-1*($E683*(Input!$C$11/100))</f>
        <v>-0</v>
      </c>
      <c r="H683" s="78" t="n">
        <f aca="false">IF($B683&lt;Input!$C$25,((Input!$C$29*(1+Input!$C$13/100)^(DATEDIF(Input!$C$7,$B683,"Y")))),0)</f>
        <v>0</v>
      </c>
      <c r="I683" s="78" t="n">
        <f aca="false">IF($B683&gt;Input!$C$31,0,IF($E683*(Input!$C$35/100)&gt;(Input!$C$12/12),-1*(Input!$C$12/12),-1*$E683*(Input!$C$35/100)))</f>
        <v>0</v>
      </c>
      <c r="J683" s="78" t="n">
        <f aca="false">IF($B683&gt;Input!$C$31,0,(-1)*($E683+$H683+$I683)*(Input!$C$8/100))</f>
        <v>0</v>
      </c>
      <c r="K683" s="78" t="n">
        <f aca="false">IF($B683&gt;Input!$C$31,0,(-1)*($E683+$H683+$I683)*(Input!$C$9/100))</f>
        <v>0</v>
      </c>
      <c r="L683" s="78" t="n">
        <f aca="false">IF($B683&lt;Input!$C$25,($E683+$F683+$G683+$H683+$I683+$J683+$K683),0)</f>
        <v>0</v>
      </c>
    </row>
    <row r="684" customFormat="false" ht="12.8" hidden="false" customHeight="false" outlineLevel="0" collapsed="false">
      <c r="A684" s="76" t="n">
        <v>680</v>
      </c>
      <c r="B684" s="77" t="n">
        <f aca="false">EOMONTH(Input!$C$7,A684)</f>
        <v>63613</v>
      </c>
      <c r="C684" s="76" t="n">
        <f aca="false">DATEDIF(Input!$C$23,$B684,"Y")</f>
        <v>96</v>
      </c>
      <c r="E684" s="78" t="n">
        <f aca="false">IF($B684&gt;Input!$C$31,0,Input!$C$26*(1+Input!$C$28/100)^(DATEDIF(Input!$C$7,$B684,"Y")))</f>
        <v>0</v>
      </c>
      <c r="F684" s="78" t="n">
        <f aca="false">-1*($E684*(Input!$C$10/100))</f>
        <v>-0</v>
      </c>
      <c r="G684" s="78" t="n">
        <f aca="false">-1*($E684*(Input!$C$11/100))</f>
        <v>-0</v>
      </c>
      <c r="H684" s="78" t="n">
        <f aca="false">IF($B684&lt;Input!$C$25,((Input!$C$29*(1+Input!$C$13/100)^(DATEDIF(Input!$C$7,$B684,"Y")))),0)</f>
        <v>0</v>
      </c>
      <c r="I684" s="78" t="n">
        <f aca="false">IF($B684&gt;Input!$C$31,0,IF($E684*(Input!$C$35/100)&gt;(Input!$C$12/12),-1*(Input!$C$12/12),-1*$E684*(Input!$C$35/100)))</f>
        <v>0</v>
      </c>
      <c r="J684" s="78" t="n">
        <f aca="false">IF($B684&gt;Input!$C$31,0,(-1)*($E684+$H684+$I684)*(Input!$C$8/100))</f>
        <v>0</v>
      </c>
      <c r="K684" s="78" t="n">
        <f aca="false">IF($B684&gt;Input!$C$31,0,(-1)*($E684+$H684+$I684)*(Input!$C$9/100))</f>
        <v>0</v>
      </c>
      <c r="L684" s="78" t="n">
        <f aca="false">IF($B684&lt;Input!$C$25,($E684+$F684+$G684+$H684+$I684+$J684+$K684),0)</f>
        <v>0</v>
      </c>
    </row>
    <row r="685" customFormat="false" ht="12.8" hidden="false" customHeight="false" outlineLevel="0" collapsed="false">
      <c r="A685" s="76" t="n">
        <v>681</v>
      </c>
      <c r="B685" s="77" t="n">
        <f aca="false">EOMONTH(Input!$C$7,A685)</f>
        <v>63644</v>
      </c>
      <c r="C685" s="76" t="n">
        <f aca="false">DATEDIF(Input!$C$23,$B685,"Y")</f>
        <v>96</v>
      </c>
      <c r="E685" s="78" t="n">
        <f aca="false">IF($B685&gt;Input!$C$31,0,Input!$C$26*(1+Input!$C$28/100)^(DATEDIF(Input!$C$7,$B685,"Y")))</f>
        <v>0</v>
      </c>
      <c r="F685" s="78" t="n">
        <f aca="false">-1*($E685*(Input!$C$10/100))</f>
        <v>-0</v>
      </c>
      <c r="G685" s="78" t="n">
        <f aca="false">-1*($E685*(Input!$C$11/100))</f>
        <v>-0</v>
      </c>
      <c r="H685" s="78" t="n">
        <f aca="false">IF($B685&lt;Input!$C$25,((Input!$C$29*(1+Input!$C$13/100)^(DATEDIF(Input!$C$7,$B685,"Y")))),0)</f>
        <v>0</v>
      </c>
      <c r="I685" s="78" t="n">
        <f aca="false">IF($B685&gt;Input!$C$31,0,IF($E685*(Input!$C$35/100)&gt;(Input!$C$12/12),-1*(Input!$C$12/12),-1*$E685*(Input!$C$35/100)))</f>
        <v>0</v>
      </c>
      <c r="J685" s="78" t="n">
        <f aca="false">IF($B685&gt;Input!$C$31,0,(-1)*($E685+$H685+$I685)*(Input!$C$8/100))</f>
        <v>0</v>
      </c>
      <c r="K685" s="78" t="n">
        <f aca="false">IF($B685&gt;Input!$C$31,0,(-1)*($E685+$H685+$I685)*(Input!$C$9/100))</f>
        <v>0</v>
      </c>
      <c r="L685" s="78" t="n">
        <f aca="false">IF($B685&lt;Input!$C$25,($E685+$F685+$G685+$H685+$I685+$J685+$K685),0)</f>
        <v>0</v>
      </c>
    </row>
    <row r="686" customFormat="false" ht="12.8" hidden="false" customHeight="false" outlineLevel="0" collapsed="false">
      <c r="A686" s="76" t="n">
        <v>682</v>
      </c>
      <c r="B686" s="77" t="n">
        <f aca="false">EOMONTH(Input!$C$7,A686)</f>
        <v>63674</v>
      </c>
      <c r="C686" s="76" t="n">
        <f aca="false">DATEDIF(Input!$C$23,$B686,"Y")</f>
        <v>96</v>
      </c>
      <c r="E686" s="78" t="n">
        <f aca="false">IF($B686&gt;Input!$C$31,0,Input!$C$26*(1+Input!$C$28/100)^(DATEDIF(Input!$C$7,$B686,"Y")))</f>
        <v>0</v>
      </c>
      <c r="F686" s="78" t="n">
        <f aca="false">-1*($E686*(Input!$C$10/100))</f>
        <v>-0</v>
      </c>
      <c r="G686" s="78" t="n">
        <f aca="false">-1*($E686*(Input!$C$11/100))</f>
        <v>-0</v>
      </c>
      <c r="H686" s="78" t="n">
        <f aca="false">IF($B686&lt;Input!$C$25,((Input!$C$29*(1+Input!$C$13/100)^(DATEDIF(Input!$C$7,$B686,"Y")))),0)</f>
        <v>0</v>
      </c>
      <c r="I686" s="78" t="n">
        <f aca="false">IF($B686&gt;Input!$C$31,0,IF($E686*(Input!$C$35/100)&gt;(Input!$C$12/12),-1*(Input!$C$12/12),-1*$E686*(Input!$C$35/100)))</f>
        <v>0</v>
      </c>
      <c r="J686" s="78" t="n">
        <f aca="false">IF($B686&gt;Input!$C$31,0,(-1)*($E686+$H686+$I686)*(Input!$C$8/100))</f>
        <v>0</v>
      </c>
      <c r="K686" s="78" t="n">
        <f aca="false">IF($B686&gt;Input!$C$31,0,(-1)*($E686+$H686+$I686)*(Input!$C$9/100))</f>
        <v>0</v>
      </c>
      <c r="L686" s="78" t="n">
        <f aca="false">IF($B686&lt;Input!$C$25,($E686+$F686+$G686+$H686+$I686+$J686+$K686),0)</f>
        <v>0</v>
      </c>
    </row>
    <row r="687" customFormat="false" ht="12.8" hidden="false" customHeight="false" outlineLevel="0" collapsed="false">
      <c r="A687" s="76" t="n">
        <v>683</v>
      </c>
      <c r="B687" s="77" t="n">
        <f aca="false">EOMONTH(Input!$C$7,A687)</f>
        <v>63705</v>
      </c>
      <c r="C687" s="76" t="n">
        <f aca="false">DATEDIF(Input!$C$23,$B687,"Y")</f>
        <v>97</v>
      </c>
      <c r="E687" s="78" t="n">
        <f aca="false">IF($B687&gt;Input!$C$31,0,Input!$C$26*(1+Input!$C$28/100)^(DATEDIF(Input!$C$7,$B687,"Y")))</f>
        <v>0</v>
      </c>
      <c r="F687" s="78" t="n">
        <f aca="false">-1*($E687*(Input!$C$10/100))</f>
        <v>-0</v>
      </c>
      <c r="G687" s="78" t="n">
        <f aca="false">-1*($E687*(Input!$C$11/100))</f>
        <v>-0</v>
      </c>
      <c r="H687" s="78" t="n">
        <f aca="false">IF($B687&lt;Input!$C$25,((Input!$C$29*(1+Input!$C$13/100)^(DATEDIF(Input!$C$7,$B687,"Y")))),0)</f>
        <v>0</v>
      </c>
      <c r="I687" s="78" t="n">
        <f aca="false">IF($B687&gt;Input!$C$31,0,IF($E687*(Input!$C$35/100)&gt;(Input!$C$12/12),-1*(Input!$C$12/12),-1*$E687*(Input!$C$35/100)))</f>
        <v>0</v>
      </c>
      <c r="J687" s="78" t="n">
        <f aca="false">IF($B687&gt;Input!$C$31,0,(-1)*($E687+$H687+$I687)*(Input!$C$8/100))</f>
        <v>0</v>
      </c>
      <c r="K687" s="78" t="n">
        <f aca="false">IF($B687&gt;Input!$C$31,0,(-1)*($E687+$H687+$I687)*(Input!$C$9/100))</f>
        <v>0</v>
      </c>
      <c r="L687" s="78" t="n">
        <f aca="false">IF($B687&lt;Input!$C$25,($E687+$F687+$G687+$H687+$I687+$J687+$K687),0)</f>
        <v>0</v>
      </c>
    </row>
    <row r="688" customFormat="false" ht="12.8" hidden="false" customHeight="false" outlineLevel="0" collapsed="false">
      <c r="A688" s="76" t="n">
        <v>684</v>
      </c>
      <c r="B688" s="77" t="n">
        <f aca="false">EOMONTH(Input!$C$7,A688)</f>
        <v>63735</v>
      </c>
      <c r="C688" s="76" t="n">
        <f aca="false">DATEDIF(Input!$C$23,$B688,"Y")</f>
        <v>97</v>
      </c>
      <c r="E688" s="78" t="n">
        <f aca="false">IF($B688&gt;Input!$C$31,0,Input!$C$26*(1+Input!$C$28/100)^(DATEDIF(Input!$C$7,$B688,"Y")))</f>
        <v>0</v>
      </c>
      <c r="F688" s="78" t="n">
        <f aca="false">-1*($E688*(Input!$C$10/100))</f>
        <v>-0</v>
      </c>
      <c r="G688" s="78" t="n">
        <f aca="false">-1*($E688*(Input!$C$11/100))</f>
        <v>-0</v>
      </c>
      <c r="H688" s="78" t="n">
        <f aca="false">IF($B688&lt;Input!$C$25,((Input!$C$29*(1+Input!$C$13/100)^(DATEDIF(Input!$C$7,$B688,"Y")))),0)</f>
        <v>0</v>
      </c>
      <c r="I688" s="78" t="n">
        <f aca="false">IF($B688&gt;Input!$C$31,0,IF($E688*(Input!$C$35/100)&gt;(Input!$C$12/12),-1*(Input!$C$12/12),-1*$E688*(Input!$C$35/100)))</f>
        <v>0</v>
      </c>
      <c r="J688" s="78" t="n">
        <f aca="false">IF($B688&gt;Input!$C$31,0,(-1)*($E688+$H688+$I688)*(Input!$C$8/100))</f>
        <v>0</v>
      </c>
      <c r="K688" s="78" t="n">
        <f aca="false">IF($B688&gt;Input!$C$31,0,(-1)*($E688+$H688+$I688)*(Input!$C$9/100))</f>
        <v>0</v>
      </c>
      <c r="L688" s="78" t="n">
        <f aca="false">IF($B688&lt;Input!$C$25,($E688+$F688+$G688+$H688+$I688+$J688+$K688),0)</f>
        <v>0</v>
      </c>
    </row>
    <row r="689" customFormat="false" ht="12.8" hidden="false" customHeight="false" outlineLevel="0" collapsed="false">
      <c r="A689" s="76" t="n">
        <v>685</v>
      </c>
      <c r="B689" s="77" t="n">
        <f aca="false">EOMONTH(Input!$C$7,A689)</f>
        <v>63766</v>
      </c>
      <c r="C689" s="76" t="n">
        <f aca="false">DATEDIF(Input!$C$23,$B689,"Y")</f>
        <v>97</v>
      </c>
      <c r="E689" s="78" t="n">
        <f aca="false">IF($B689&gt;Input!$C$31,0,Input!$C$26*(1+Input!$C$28/100)^(DATEDIF(Input!$C$7,$B689,"Y")))</f>
        <v>0</v>
      </c>
      <c r="F689" s="78" t="n">
        <f aca="false">-1*($E689*(Input!$C$10/100))</f>
        <v>-0</v>
      </c>
      <c r="G689" s="78" t="n">
        <f aca="false">-1*($E689*(Input!$C$11/100))</f>
        <v>-0</v>
      </c>
      <c r="H689" s="78" t="n">
        <f aca="false">IF($B689&lt;Input!$C$25,((Input!$C$29*(1+Input!$C$13/100)^(DATEDIF(Input!$C$7,$B689,"Y")))),0)</f>
        <v>0</v>
      </c>
      <c r="I689" s="78" t="n">
        <f aca="false">IF($B689&gt;Input!$C$31,0,IF($E689*(Input!$C$35/100)&gt;(Input!$C$12/12),-1*(Input!$C$12/12),-1*$E689*(Input!$C$35/100)))</f>
        <v>0</v>
      </c>
      <c r="J689" s="78" t="n">
        <f aca="false">IF($B689&gt;Input!$C$31,0,(-1)*($E689+$H689+$I689)*(Input!$C$8/100))</f>
        <v>0</v>
      </c>
      <c r="K689" s="78" t="n">
        <f aca="false">IF($B689&gt;Input!$C$31,0,(-1)*($E689+$H689+$I689)*(Input!$C$9/100))</f>
        <v>0</v>
      </c>
      <c r="L689" s="78" t="n">
        <f aca="false">IF($B689&lt;Input!$C$25,($E689+$F689+$G689+$H689+$I689+$J689+$K689),0)</f>
        <v>0</v>
      </c>
    </row>
    <row r="690" customFormat="false" ht="12.8" hidden="false" customHeight="false" outlineLevel="0" collapsed="false">
      <c r="A690" s="76" t="n">
        <v>686</v>
      </c>
      <c r="B690" s="77" t="n">
        <f aca="false">EOMONTH(Input!$C$7,A690)</f>
        <v>63797</v>
      </c>
      <c r="C690" s="76" t="n">
        <f aca="false">DATEDIF(Input!$C$23,$B690,"Y")</f>
        <v>97</v>
      </c>
      <c r="E690" s="78" t="n">
        <f aca="false">IF($B690&gt;Input!$C$31,0,Input!$C$26*(1+Input!$C$28/100)^(DATEDIF(Input!$C$7,$B690,"Y")))</f>
        <v>0</v>
      </c>
      <c r="F690" s="78" t="n">
        <f aca="false">-1*($E690*(Input!$C$10/100))</f>
        <v>-0</v>
      </c>
      <c r="G690" s="78" t="n">
        <f aca="false">-1*($E690*(Input!$C$11/100))</f>
        <v>-0</v>
      </c>
      <c r="H690" s="78" t="n">
        <f aca="false">IF($B690&lt;Input!$C$25,((Input!$C$29*(1+Input!$C$13/100)^(DATEDIF(Input!$C$7,$B690,"Y")))),0)</f>
        <v>0</v>
      </c>
      <c r="I690" s="78" t="n">
        <f aca="false">IF($B690&gt;Input!$C$31,0,IF($E690*(Input!$C$35/100)&gt;(Input!$C$12/12),-1*(Input!$C$12/12),-1*$E690*(Input!$C$35/100)))</f>
        <v>0</v>
      </c>
      <c r="J690" s="78" t="n">
        <f aca="false">IF($B690&gt;Input!$C$31,0,(-1)*($E690+$H690+$I690)*(Input!$C$8/100))</f>
        <v>0</v>
      </c>
      <c r="K690" s="78" t="n">
        <f aca="false">IF($B690&gt;Input!$C$31,0,(-1)*($E690+$H690+$I690)*(Input!$C$9/100))</f>
        <v>0</v>
      </c>
      <c r="L690" s="78" t="n">
        <f aca="false">IF($B690&lt;Input!$C$25,($E690+$F690+$G690+$H690+$I690+$J690+$K690),0)</f>
        <v>0</v>
      </c>
    </row>
    <row r="691" customFormat="false" ht="12.8" hidden="false" customHeight="false" outlineLevel="0" collapsed="false">
      <c r="A691" s="76" t="n">
        <v>687</v>
      </c>
      <c r="B691" s="77" t="n">
        <f aca="false">EOMONTH(Input!$C$7,A691)</f>
        <v>63827</v>
      </c>
      <c r="C691" s="76" t="n">
        <f aca="false">DATEDIF(Input!$C$23,$B691,"Y")</f>
        <v>97</v>
      </c>
      <c r="E691" s="78" t="n">
        <f aca="false">IF($B691&gt;Input!$C$31,0,Input!$C$26*(1+Input!$C$28/100)^(DATEDIF(Input!$C$7,$B691,"Y")))</f>
        <v>0</v>
      </c>
      <c r="F691" s="78" t="n">
        <f aca="false">-1*($E691*(Input!$C$10/100))</f>
        <v>-0</v>
      </c>
      <c r="G691" s="78" t="n">
        <f aca="false">-1*($E691*(Input!$C$11/100))</f>
        <v>-0</v>
      </c>
      <c r="H691" s="78" t="n">
        <f aca="false">IF($B691&lt;Input!$C$25,((Input!$C$29*(1+Input!$C$13/100)^(DATEDIF(Input!$C$7,$B691,"Y")))),0)</f>
        <v>0</v>
      </c>
      <c r="I691" s="78" t="n">
        <f aca="false">IF($B691&gt;Input!$C$31,0,IF($E691*(Input!$C$35/100)&gt;(Input!$C$12/12),-1*(Input!$C$12/12),-1*$E691*(Input!$C$35/100)))</f>
        <v>0</v>
      </c>
      <c r="J691" s="78" t="n">
        <f aca="false">IF($B691&gt;Input!$C$31,0,(-1)*($E691+$H691+$I691)*(Input!$C$8/100))</f>
        <v>0</v>
      </c>
      <c r="K691" s="78" t="n">
        <f aca="false">IF($B691&gt;Input!$C$31,0,(-1)*($E691+$H691+$I691)*(Input!$C$9/100))</f>
        <v>0</v>
      </c>
      <c r="L691" s="78" t="n">
        <f aca="false">IF($B691&lt;Input!$C$25,($E691+$F691+$G691+$H691+$I691+$J691+$K691),0)</f>
        <v>0</v>
      </c>
    </row>
    <row r="692" customFormat="false" ht="12.8" hidden="false" customHeight="false" outlineLevel="0" collapsed="false">
      <c r="A692" s="76" t="n">
        <v>688</v>
      </c>
      <c r="B692" s="77" t="n">
        <f aca="false">EOMONTH(Input!$C$7,A692)</f>
        <v>63858</v>
      </c>
      <c r="C692" s="76" t="n">
        <f aca="false">DATEDIF(Input!$C$23,$B692,"Y")</f>
        <v>97</v>
      </c>
      <c r="E692" s="78" t="n">
        <f aca="false">IF($B692&gt;Input!$C$31,0,Input!$C$26*(1+Input!$C$28/100)^(DATEDIF(Input!$C$7,$B692,"Y")))</f>
        <v>0</v>
      </c>
      <c r="F692" s="78" t="n">
        <f aca="false">-1*($E692*(Input!$C$10/100))</f>
        <v>-0</v>
      </c>
      <c r="G692" s="78" t="n">
        <f aca="false">-1*($E692*(Input!$C$11/100))</f>
        <v>-0</v>
      </c>
      <c r="H692" s="78" t="n">
        <f aca="false">IF($B692&lt;Input!$C$25,((Input!$C$29*(1+Input!$C$13/100)^(DATEDIF(Input!$C$7,$B692,"Y")))),0)</f>
        <v>0</v>
      </c>
      <c r="I692" s="78" t="n">
        <f aca="false">IF($B692&gt;Input!$C$31,0,IF($E692*(Input!$C$35/100)&gt;(Input!$C$12/12),-1*(Input!$C$12/12),-1*$E692*(Input!$C$35/100)))</f>
        <v>0</v>
      </c>
      <c r="J692" s="78" t="n">
        <f aca="false">IF($B692&gt;Input!$C$31,0,(-1)*($E692+$H692+$I692)*(Input!$C$8/100))</f>
        <v>0</v>
      </c>
      <c r="K692" s="78" t="n">
        <f aca="false">IF($B692&gt;Input!$C$31,0,(-1)*($E692+$H692+$I692)*(Input!$C$9/100))</f>
        <v>0</v>
      </c>
      <c r="L692" s="78" t="n">
        <f aca="false">IF($B692&lt;Input!$C$25,($E692+$F692+$G692+$H692+$I692+$J692+$K692),0)</f>
        <v>0</v>
      </c>
    </row>
    <row r="693" customFormat="false" ht="12.8" hidden="false" customHeight="false" outlineLevel="0" collapsed="false">
      <c r="A693" s="76" t="n">
        <v>689</v>
      </c>
      <c r="B693" s="77" t="n">
        <f aca="false">EOMONTH(Input!$C$7,A693)</f>
        <v>63888</v>
      </c>
      <c r="C693" s="76" t="n">
        <f aca="false">DATEDIF(Input!$C$23,$B693,"Y")</f>
        <v>97</v>
      </c>
      <c r="E693" s="78" t="n">
        <f aca="false">IF($B693&gt;Input!$C$31,0,Input!$C$26*(1+Input!$C$28/100)^(DATEDIF(Input!$C$7,$B693,"Y")))</f>
        <v>0</v>
      </c>
      <c r="F693" s="78" t="n">
        <f aca="false">-1*($E693*(Input!$C$10/100))</f>
        <v>-0</v>
      </c>
      <c r="G693" s="78" t="n">
        <f aca="false">-1*($E693*(Input!$C$11/100))</f>
        <v>-0</v>
      </c>
      <c r="H693" s="78" t="n">
        <f aca="false">IF($B693&lt;Input!$C$25,((Input!$C$29*(1+Input!$C$13/100)^(DATEDIF(Input!$C$7,$B693,"Y")))),0)</f>
        <v>0</v>
      </c>
      <c r="I693" s="78" t="n">
        <f aca="false">IF($B693&gt;Input!$C$31,0,IF($E693*(Input!$C$35/100)&gt;(Input!$C$12/12),-1*(Input!$C$12/12),-1*$E693*(Input!$C$35/100)))</f>
        <v>0</v>
      </c>
      <c r="J693" s="78" t="n">
        <f aca="false">IF($B693&gt;Input!$C$31,0,(-1)*($E693+$H693+$I693)*(Input!$C$8/100))</f>
        <v>0</v>
      </c>
      <c r="K693" s="78" t="n">
        <f aca="false">IF($B693&gt;Input!$C$31,0,(-1)*($E693+$H693+$I693)*(Input!$C$9/100))</f>
        <v>0</v>
      </c>
      <c r="L693" s="78" t="n">
        <f aca="false">IF($B693&lt;Input!$C$25,($E693+$F693+$G693+$H693+$I693+$J693+$K693),0)</f>
        <v>0</v>
      </c>
    </row>
    <row r="694" customFormat="false" ht="12.8" hidden="false" customHeight="false" outlineLevel="0" collapsed="false">
      <c r="A694" s="76" t="n">
        <v>690</v>
      </c>
      <c r="B694" s="77" t="n">
        <f aca="false">EOMONTH(Input!$C$7,A694)</f>
        <v>63919</v>
      </c>
      <c r="C694" s="76" t="n">
        <f aca="false">DATEDIF(Input!$C$23,$B694,"Y")</f>
        <v>97</v>
      </c>
      <c r="E694" s="78" t="n">
        <f aca="false">IF($B694&gt;Input!$C$31,0,Input!$C$26*(1+Input!$C$28/100)^(DATEDIF(Input!$C$7,$B694,"Y")))</f>
        <v>0</v>
      </c>
      <c r="F694" s="78" t="n">
        <f aca="false">-1*($E694*(Input!$C$10/100))</f>
        <v>-0</v>
      </c>
      <c r="G694" s="78" t="n">
        <f aca="false">-1*($E694*(Input!$C$11/100))</f>
        <v>-0</v>
      </c>
      <c r="H694" s="78" t="n">
        <f aca="false">IF($B694&lt;Input!$C$25,((Input!$C$29*(1+Input!$C$13/100)^(DATEDIF(Input!$C$7,$B694,"Y")))),0)</f>
        <v>0</v>
      </c>
      <c r="I694" s="78" t="n">
        <f aca="false">IF($B694&gt;Input!$C$31,0,IF($E694*(Input!$C$35/100)&gt;(Input!$C$12/12),-1*(Input!$C$12/12),-1*$E694*(Input!$C$35/100)))</f>
        <v>0</v>
      </c>
      <c r="J694" s="78" t="n">
        <f aca="false">IF($B694&gt;Input!$C$31,0,(-1)*($E694+$H694+$I694)*(Input!$C$8/100))</f>
        <v>0</v>
      </c>
      <c r="K694" s="78" t="n">
        <f aca="false">IF($B694&gt;Input!$C$31,0,(-1)*($E694+$H694+$I694)*(Input!$C$9/100))</f>
        <v>0</v>
      </c>
      <c r="L694" s="78" t="n">
        <f aca="false">IF($B694&lt;Input!$C$25,($E694+$F694+$G694+$H694+$I694+$J694+$K694),0)</f>
        <v>0</v>
      </c>
    </row>
    <row r="695" customFormat="false" ht="12.8" hidden="false" customHeight="false" outlineLevel="0" collapsed="false">
      <c r="A695" s="76" t="n">
        <v>691</v>
      </c>
      <c r="B695" s="77" t="n">
        <f aca="false">EOMONTH(Input!$C$7,A695)</f>
        <v>63950</v>
      </c>
      <c r="C695" s="76" t="n">
        <f aca="false">DATEDIF(Input!$C$23,$B695,"Y")</f>
        <v>97</v>
      </c>
      <c r="E695" s="78" t="n">
        <f aca="false">IF($B695&gt;Input!$C$31,0,Input!$C$26*(1+Input!$C$28/100)^(DATEDIF(Input!$C$7,$B695,"Y")))</f>
        <v>0</v>
      </c>
      <c r="F695" s="78" t="n">
        <f aca="false">-1*($E695*(Input!$C$10/100))</f>
        <v>-0</v>
      </c>
      <c r="G695" s="78" t="n">
        <f aca="false">-1*($E695*(Input!$C$11/100))</f>
        <v>-0</v>
      </c>
      <c r="H695" s="78" t="n">
        <f aca="false">IF($B695&lt;Input!$C$25,((Input!$C$29*(1+Input!$C$13/100)^(DATEDIF(Input!$C$7,$B695,"Y")))),0)</f>
        <v>0</v>
      </c>
      <c r="I695" s="78" t="n">
        <f aca="false">IF($B695&gt;Input!$C$31,0,IF($E695*(Input!$C$35/100)&gt;(Input!$C$12/12),-1*(Input!$C$12/12),-1*$E695*(Input!$C$35/100)))</f>
        <v>0</v>
      </c>
      <c r="J695" s="78" t="n">
        <f aca="false">IF($B695&gt;Input!$C$31,0,(-1)*($E695+$H695+$I695)*(Input!$C$8/100))</f>
        <v>0</v>
      </c>
      <c r="K695" s="78" t="n">
        <f aca="false">IF($B695&gt;Input!$C$31,0,(-1)*($E695+$H695+$I695)*(Input!$C$9/100))</f>
        <v>0</v>
      </c>
      <c r="L695" s="78" t="n">
        <f aca="false">IF($B695&lt;Input!$C$25,($E695+$F695+$G695+$H695+$I695+$J695+$K695),0)</f>
        <v>0</v>
      </c>
    </row>
    <row r="696" customFormat="false" ht="12.8" hidden="false" customHeight="false" outlineLevel="0" collapsed="false">
      <c r="A696" s="76" t="n">
        <v>692</v>
      </c>
      <c r="B696" s="77" t="n">
        <f aca="false">EOMONTH(Input!$C$7,A696)</f>
        <v>63978</v>
      </c>
      <c r="C696" s="76" t="n">
        <f aca="false">DATEDIF(Input!$C$23,$B696,"Y")</f>
        <v>97</v>
      </c>
      <c r="E696" s="78" t="n">
        <f aca="false">IF($B696&gt;Input!$C$31,0,Input!$C$26*(1+Input!$C$28/100)^(DATEDIF(Input!$C$7,$B696,"Y")))</f>
        <v>0</v>
      </c>
      <c r="F696" s="78" t="n">
        <f aca="false">-1*($E696*(Input!$C$10/100))</f>
        <v>-0</v>
      </c>
      <c r="G696" s="78" t="n">
        <f aca="false">-1*($E696*(Input!$C$11/100))</f>
        <v>-0</v>
      </c>
      <c r="H696" s="78" t="n">
        <f aca="false">IF($B696&lt;Input!$C$25,((Input!$C$29*(1+Input!$C$13/100)^(DATEDIF(Input!$C$7,$B696,"Y")))),0)</f>
        <v>0</v>
      </c>
      <c r="I696" s="78" t="n">
        <f aca="false">IF($B696&gt;Input!$C$31,0,IF($E696*(Input!$C$35/100)&gt;(Input!$C$12/12),-1*(Input!$C$12/12),-1*$E696*(Input!$C$35/100)))</f>
        <v>0</v>
      </c>
      <c r="J696" s="78" t="n">
        <f aca="false">IF($B696&gt;Input!$C$31,0,(-1)*($E696+$H696+$I696)*(Input!$C$8/100))</f>
        <v>0</v>
      </c>
      <c r="K696" s="78" t="n">
        <f aca="false">IF($B696&gt;Input!$C$31,0,(-1)*($E696+$H696+$I696)*(Input!$C$9/100))</f>
        <v>0</v>
      </c>
      <c r="L696" s="78" t="n">
        <f aca="false">IF($B696&lt;Input!$C$25,($E696+$F696+$G696+$H696+$I696+$J696+$K696),0)</f>
        <v>0</v>
      </c>
    </row>
    <row r="697" customFormat="false" ht="12.8" hidden="false" customHeight="false" outlineLevel="0" collapsed="false">
      <c r="A697" s="76" t="n">
        <v>693</v>
      </c>
      <c r="B697" s="77" t="n">
        <f aca="false">EOMONTH(Input!$C$7,A697)</f>
        <v>64009</v>
      </c>
      <c r="C697" s="76" t="n">
        <f aca="false">DATEDIF(Input!$C$23,$B697,"Y")</f>
        <v>97</v>
      </c>
      <c r="E697" s="78" t="n">
        <f aca="false">IF($B697&gt;Input!$C$31,0,Input!$C$26*(1+Input!$C$28/100)^(DATEDIF(Input!$C$7,$B697,"Y")))</f>
        <v>0</v>
      </c>
      <c r="F697" s="78" t="n">
        <f aca="false">-1*($E697*(Input!$C$10/100))</f>
        <v>-0</v>
      </c>
      <c r="G697" s="78" t="n">
        <f aca="false">-1*($E697*(Input!$C$11/100))</f>
        <v>-0</v>
      </c>
      <c r="H697" s="78" t="n">
        <f aca="false">IF($B697&lt;Input!$C$25,((Input!$C$29*(1+Input!$C$13/100)^(DATEDIF(Input!$C$7,$B697,"Y")))),0)</f>
        <v>0</v>
      </c>
      <c r="I697" s="78" t="n">
        <f aca="false">IF($B697&gt;Input!$C$31,0,IF($E697*(Input!$C$35/100)&gt;(Input!$C$12/12),-1*(Input!$C$12/12),-1*$E697*(Input!$C$35/100)))</f>
        <v>0</v>
      </c>
      <c r="J697" s="78" t="n">
        <f aca="false">IF($B697&gt;Input!$C$31,0,(-1)*($E697+$H697+$I697)*(Input!$C$8/100))</f>
        <v>0</v>
      </c>
      <c r="K697" s="78" t="n">
        <f aca="false">IF($B697&gt;Input!$C$31,0,(-1)*($E697+$H697+$I697)*(Input!$C$9/100))</f>
        <v>0</v>
      </c>
      <c r="L697" s="78" t="n">
        <f aca="false">IF($B697&lt;Input!$C$25,($E697+$F697+$G697+$H697+$I697+$J697+$K697),0)</f>
        <v>0</v>
      </c>
    </row>
    <row r="698" customFormat="false" ht="12.8" hidden="false" customHeight="false" outlineLevel="0" collapsed="false">
      <c r="A698" s="76" t="n">
        <v>694</v>
      </c>
      <c r="B698" s="77" t="n">
        <f aca="false">EOMONTH(Input!$C$7,A698)</f>
        <v>64039</v>
      </c>
      <c r="C698" s="76" t="n">
        <f aca="false">DATEDIF(Input!$C$23,$B698,"Y")</f>
        <v>97</v>
      </c>
      <c r="E698" s="78" t="n">
        <f aca="false">IF($B698&gt;Input!$C$31,0,Input!$C$26*(1+Input!$C$28/100)^(DATEDIF(Input!$C$7,$B698,"Y")))</f>
        <v>0</v>
      </c>
      <c r="F698" s="78" t="n">
        <f aca="false">-1*($E698*(Input!$C$10/100))</f>
        <v>-0</v>
      </c>
      <c r="G698" s="78" t="n">
        <f aca="false">-1*($E698*(Input!$C$11/100))</f>
        <v>-0</v>
      </c>
      <c r="H698" s="78" t="n">
        <f aca="false">IF($B698&lt;Input!$C$25,((Input!$C$29*(1+Input!$C$13/100)^(DATEDIF(Input!$C$7,$B698,"Y")))),0)</f>
        <v>0</v>
      </c>
      <c r="I698" s="78" t="n">
        <f aca="false">IF($B698&gt;Input!$C$31,0,IF($E698*(Input!$C$35/100)&gt;(Input!$C$12/12),-1*(Input!$C$12/12),-1*$E698*(Input!$C$35/100)))</f>
        <v>0</v>
      </c>
      <c r="J698" s="78" t="n">
        <f aca="false">IF($B698&gt;Input!$C$31,0,(-1)*($E698+$H698+$I698)*(Input!$C$8/100))</f>
        <v>0</v>
      </c>
      <c r="K698" s="78" t="n">
        <f aca="false">IF($B698&gt;Input!$C$31,0,(-1)*($E698+$H698+$I698)*(Input!$C$9/100))</f>
        <v>0</v>
      </c>
      <c r="L698" s="78" t="n">
        <f aca="false">IF($B698&lt;Input!$C$25,($E698+$F698+$G698+$H698+$I698+$J698+$K698),0)</f>
        <v>0</v>
      </c>
    </row>
    <row r="699" customFormat="false" ht="12.8" hidden="false" customHeight="false" outlineLevel="0" collapsed="false">
      <c r="A699" s="76" t="n">
        <v>695</v>
      </c>
      <c r="B699" s="77" t="n">
        <f aca="false">EOMONTH(Input!$C$7,A699)</f>
        <v>64070</v>
      </c>
      <c r="C699" s="76" t="n">
        <f aca="false">DATEDIF(Input!$C$23,$B699,"Y")</f>
        <v>98</v>
      </c>
      <c r="E699" s="78" t="n">
        <f aca="false">IF($B699&gt;Input!$C$31,0,Input!$C$26*(1+Input!$C$28/100)^(DATEDIF(Input!$C$7,$B699,"Y")))</f>
        <v>0</v>
      </c>
      <c r="F699" s="78" t="n">
        <f aca="false">-1*($E699*(Input!$C$10/100))</f>
        <v>-0</v>
      </c>
      <c r="G699" s="78" t="n">
        <f aca="false">-1*($E699*(Input!$C$11/100))</f>
        <v>-0</v>
      </c>
      <c r="H699" s="78" t="n">
        <f aca="false">IF($B699&lt;Input!$C$25,((Input!$C$29*(1+Input!$C$13/100)^(DATEDIF(Input!$C$7,$B699,"Y")))),0)</f>
        <v>0</v>
      </c>
      <c r="I699" s="78" t="n">
        <f aca="false">IF($B699&gt;Input!$C$31,0,IF($E699*(Input!$C$35/100)&gt;(Input!$C$12/12),-1*(Input!$C$12/12),-1*$E699*(Input!$C$35/100)))</f>
        <v>0</v>
      </c>
      <c r="J699" s="78" t="n">
        <f aca="false">IF($B699&gt;Input!$C$31,0,(-1)*($E699+$H699+$I699)*(Input!$C$8/100))</f>
        <v>0</v>
      </c>
      <c r="K699" s="78" t="n">
        <f aca="false">IF($B699&gt;Input!$C$31,0,(-1)*($E699+$H699+$I699)*(Input!$C$9/100))</f>
        <v>0</v>
      </c>
      <c r="L699" s="78" t="n">
        <f aca="false">IF($B699&lt;Input!$C$25,($E699+$F699+$G699+$H699+$I699+$J699+$K699),0)</f>
        <v>0</v>
      </c>
    </row>
    <row r="700" customFormat="false" ht="12.8" hidden="false" customHeight="false" outlineLevel="0" collapsed="false">
      <c r="A700" s="76" t="n">
        <v>696</v>
      </c>
      <c r="B700" s="77" t="n">
        <f aca="false">EOMONTH(Input!$C$7,A700)</f>
        <v>64100</v>
      </c>
      <c r="C700" s="76" t="n">
        <f aca="false">DATEDIF(Input!$C$23,$B700,"Y")</f>
        <v>98</v>
      </c>
      <c r="E700" s="78" t="n">
        <f aca="false">IF($B700&gt;Input!$C$31,0,Input!$C$26*(1+Input!$C$28/100)^(DATEDIF(Input!$C$7,$B700,"Y")))</f>
        <v>0</v>
      </c>
      <c r="F700" s="78" t="n">
        <f aca="false">-1*($E700*(Input!$C$10/100))</f>
        <v>-0</v>
      </c>
      <c r="G700" s="78" t="n">
        <f aca="false">-1*($E700*(Input!$C$11/100))</f>
        <v>-0</v>
      </c>
      <c r="H700" s="78" t="n">
        <f aca="false">IF($B700&lt;Input!$C$25,((Input!$C$29*(1+Input!$C$13/100)^(DATEDIF(Input!$C$7,$B700,"Y")))),0)</f>
        <v>0</v>
      </c>
      <c r="I700" s="78" t="n">
        <f aca="false">IF($B700&gt;Input!$C$31,0,IF($E700*(Input!$C$35/100)&gt;(Input!$C$12/12),-1*(Input!$C$12/12),-1*$E700*(Input!$C$35/100)))</f>
        <v>0</v>
      </c>
      <c r="J700" s="78" t="n">
        <f aca="false">IF($B700&gt;Input!$C$31,0,(-1)*($E700+$H700+$I700)*(Input!$C$8/100))</f>
        <v>0</v>
      </c>
      <c r="K700" s="78" t="n">
        <f aca="false">IF($B700&gt;Input!$C$31,0,(-1)*($E700+$H700+$I700)*(Input!$C$9/100))</f>
        <v>0</v>
      </c>
      <c r="L700" s="78" t="n">
        <f aca="false">IF($B700&lt;Input!$C$25,($E700+$F700+$G700+$H700+$I700+$J700+$K700),0)</f>
        <v>0</v>
      </c>
    </row>
    <row r="701" customFormat="false" ht="12.8" hidden="false" customHeight="false" outlineLevel="0" collapsed="false">
      <c r="A701" s="76" t="n">
        <v>697</v>
      </c>
      <c r="B701" s="77" t="n">
        <f aca="false">EOMONTH(Input!$C$7,A701)</f>
        <v>64131</v>
      </c>
      <c r="C701" s="76" t="n">
        <f aca="false">DATEDIF(Input!$C$23,$B701,"Y")</f>
        <v>98</v>
      </c>
      <c r="E701" s="78" t="n">
        <f aca="false">IF($B701&gt;Input!$C$31,0,Input!$C$26*(1+Input!$C$28/100)^(DATEDIF(Input!$C$7,$B701,"Y")))</f>
        <v>0</v>
      </c>
      <c r="F701" s="78" t="n">
        <f aca="false">-1*($E701*(Input!$C$10/100))</f>
        <v>-0</v>
      </c>
      <c r="G701" s="78" t="n">
        <f aca="false">-1*($E701*(Input!$C$11/100))</f>
        <v>-0</v>
      </c>
      <c r="H701" s="78" t="n">
        <f aca="false">IF($B701&lt;Input!$C$25,((Input!$C$29*(1+Input!$C$13/100)^(DATEDIF(Input!$C$7,$B701,"Y")))),0)</f>
        <v>0</v>
      </c>
      <c r="I701" s="78" t="n">
        <f aca="false">IF($B701&gt;Input!$C$31,0,IF($E701*(Input!$C$35/100)&gt;(Input!$C$12/12),-1*(Input!$C$12/12),-1*$E701*(Input!$C$35/100)))</f>
        <v>0</v>
      </c>
      <c r="J701" s="78" t="n">
        <f aca="false">IF($B701&gt;Input!$C$31,0,(-1)*($E701+$H701+$I701)*(Input!$C$8/100))</f>
        <v>0</v>
      </c>
      <c r="K701" s="78" t="n">
        <f aca="false">IF($B701&gt;Input!$C$31,0,(-1)*($E701+$H701+$I701)*(Input!$C$9/100))</f>
        <v>0</v>
      </c>
      <c r="L701" s="78" t="n">
        <f aca="false">IF($B701&lt;Input!$C$25,($E701+$F701+$G701+$H701+$I701+$J701+$K701),0)</f>
        <v>0</v>
      </c>
    </row>
    <row r="702" customFormat="false" ht="12.8" hidden="false" customHeight="false" outlineLevel="0" collapsed="false">
      <c r="A702" s="76" t="n">
        <v>698</v>
      </c>
      <c r="B702" s="77" t="n">
        <f aca="false">EOMONTH(Input!$C$7,A702)</f>
        <v>64162</v>
      </c>
      <c r="C702" s="76" t="n">
        <f aca="false">DATEDIF(Input!$C$23,$B702,"Y")</f>
        <v>98</v>
      </c>
      <c r="E702" s="78" t="n">
        <f aca="false">IF($B702&gt;Input!$C$31,0,Input!$C$26*(1+Input!$C$28/100)^(DATEDIF(Input!$C$7,$B702,"Y")))</f>
        <v>0</v>
      </c>
      <c r="F702" s="78" t="n">
        <f aca="false">-1*($E702*(Input!$C$10/100))</f>
        <v>-0</v>
      </c>
      <c r="G702" s="78" t="n">
        <f aca="false">-1*($E702*(Input!$C$11/100))</f>
        <v>-0</v>
      </c>
      <c r="H702" s="78" t="n">
        <f aca="false">IF($B702&lt;Input!$C$25,((Input!$C$29*(1+Input!$C$13/100)^(DATEDIF(Input!$C$7,$B702,"Y")))),0)</f>
        <v>0</v>
      </c>
      <c r="I702" s="78" t="n">
        <f aca="false">IF($B702&gt;Input!$C$31,0,IF($E702*(Input!$C$35/100)&gt;(Input!$C$12/12),-1*(Input!$C$12/12),-1*$E702*(Input!$C$35/100)))</f>
        <v>0</v>
      </c>
      <c r="J702" s="78" t="n">
        <f aca="false">IF($B702&gt;Input!$C$31,0,(-1)*($E702+$H702+$I702)*(Input!$C$8/100))</f>
        <v>0</v>
      </c>
      <c r="K702" s="78" t="n">
        <f aca="false">IF($B702&gt;Input!$C$31,0,(-1)*($E702+$H702+$I702)*(Input!$C$9/100))</f>
        <v>0</v>
      </c>
      <c r="L702" s="78" t="n">
        <f aca="false">IF($B702&lt;Input!$C$25,($E702+$F702+$G702+$H702+$I702+$J702+$K702),0)</f>
        <v>0</v>
      </c>
    </row>
    <row r="703" customFormat="false" ht="12.8" hidden="false" customHeight="false" outlineLevel="0" collapsed="false">
      <c r="A703" s="76" t="n">
        <v>699</v>
      </c>
      <c r="B703" s="77" t="n">
        <f aca="false">EOMONTH(Input!$C$7,A703)</f>
        <v>64192</v>
      </c>
      <c r="C703" s="76" t="n">
        <f aca="false">DATEDIF(Input!$C$23,$B703,"Y")</f>
        <v>98</v>
      </c>
      <c r="E703" s="78" t="n">
        <f aca="false">IF($B703&gt;Input!$C$31,0,Input!$C$26*(1+Input!$C$28/100)^(DATEDIF(Input!$C$7,$B703,"Y")))</f>
        <v>0</v>
      </c>
      <c r="F703" s="78" t="n">
        <f aca="false">-1*($E703*(Input!$C$10/100))</f>
        <v>-0</v>
      </c>
      <c r="G703" s="78" t="n">
        <f aca="false">-1*($E703*(Input!$C$11/100))</f>
        <v>-0</v>
      </c>
      <c r="H703" s="78" t="n">
        <f aca="false">IF($B703&lt;Input!$C$25,((Input!$C$29*(1+Input!$C$13/100)^(DATEDIF(Input!$C$7,$B703,"Y")))),0)</f>
        <v>0</v>
      </c>
      <c r="I703" s="78" t="n">
        <f aca="false">IF($B703&gt;Input!$C$31,0,IF($E703*(Input!$C$35/100)&gt;(Input!$C$12/12),-1*(Input!$C$12/12),-1*$E703*(Input!$C$35/100)))</f>
        <v>0</v>
      </c>
      <c r="J703" s="78" t="n">
        <f aca="false">IF($B703&gt;Input!$C$31,0,(-1)*($E703+$H703+$I703)*(Input!$C$8/100))</f>
        <v>0</v>
      </c>
      <c r="K703" s="78" t="n">
        <f aca="false">IF($B703&gt;Input!$C$31,0,(-1)*($E703+$H703+$I703)*(Input!$C$9/100))</f>
        <v>0</v>
      </c>
      <c r="L703" s="78" t="n">
        <f aca="false">IF($B703&lt;Input!$C$25,($E703+$F703+$G703+$H703+$I703+$J703+$K703),0)</f>
        <v>0</v>
      </c>
    </row>
    <row r="704" customFormat="false" ht="12.8" hidden="false" customHeight="false" outlineLevel="0" collapsed="false">
      <c r="A704" s="76" t="n">
        <v>700</v>
      </c>
      <c r="B704" s="77" t="n">
        <f aca="false">EOMONTH(Input!$C$7,A704)</f>
        <v>64223</v>
      </c>
      <c r="C704" s="76" t="n">
        <f aca="false">DATEDIF(Input!$C$23,$B704,"Y")</f>
        <v>98</v>
      </c>
      <c r="E704" s="78" t="n">
        <f aca="false">IF($B704&gt;Input!$C$31,0,Input!$C$26*(1+Input!$C$28/100)^(DATEDIF(Input!$C$7,$B704,"Y")))</f>
        <v>0</v>
      </c>
      <c r="F704" s="78" t="n">
        <f aca="false">-1*($E704*(Input!$C$10/100))</f>
        <v>-0</v>
      </c>
      <c r="G704" s="78" t="n">
        <f aca="false">-1*($E704*(Input!$C$11/100))</f>
        <v>-0</v>
      </c>
      <c r="H704" s="78" t="n">
        <f aca="false">IF($B704&lt;Input!$C$25,((Input!$C$29*(1+Input!$C$13/100)^(DATEDIF(Input!$C$7,$B704,"Y")))),0)</f>
        <v>0</v>
      </c>
      <c r="I704" s="78" t="n">
        <f aca="false">IF($B704&gt;Input!$C$31,0,IF($E704*(Input!$C$35/100)&gt;(Input!$C$12/12),-1*(Input!$C$12/12),-1*$E704*(Input!$C$35/100)))</f>
        <v>0</v>
      </c>
      <c r="J704" s="78" t="n">
        <f aca="false">IF($B704&gt;Input!$C$31,0,(-1)*($E704+$H704+$I704)*(Input!$C$8/100))</f>
        <v>0</v>
      </c>
      <c r="K704" s="78" t="n">
        <f aca="false">IF($B704&gt;Input!$C$31,0,(-1)*($E704+$H704+$I704)*(Input!$C$9/100))</f>
        <v>0</v>
      </c>
      <c r="L704" s="78" t="n">
        <f aca="false">IF($B704&lt;Input!$C$25,($E704+$F704+$G704+$H704+$I704+$J704+$K704),0)</f>
        <v>0</v>
      </c>
    </row>
    <row r="705" customFormat="false" ht="12.8" hidden="false" customHeight="false" outlineLevel="0" collapsed="false">
      <c r="A705" s="76" t="n">
        <v>701</v>
      </c>
      <c r="B705" s="77" t="n">
        <f aca="false">EOMONTH(Input!$C$7,A705)</f>
        <v>64253</v>
      </c>
      <c r="C705" s="76" t="n">
        <f aca="false">DATEDIF(Input!$C$23,$B705,"Y")</f>
        <v>98</v>
      </c>
      <c r="E705" s="78" t="n">
        <f aca="false">IF($B705&gt;Input!$C$31,0,Input!$C$26*(1+Input!$C$28/100)^(DATEDIF(Input!$C$7,$B705,"Y")))</f>
        <v>0</v>
      </c>
      <c r="F705" s="78" t="n">
        <f aca="false">-1*($E705*(Input!$C$10/100))</f>
        <v>-0</v>
      </c>
      <c r="G705" s="78" t="n">
        <f aca="false">-1*($E705*(Input!$C$11/100))</f>
        <v>-0</v>
      </c>
      <c r="H705" s="78" t="n">
        <f aca="false">IF($B705&lt;Input!$C$25,((Input!$C$29*(1+Input!$C$13/100)^(DATEDIF(Input!$C$7,$B705,"Y")))),0)</f>
        <v>0</v>
      </c>
      <c r="I705" s="78" t="n">
        <f aca="false">IF($B705&gt;Input!$C$31,0,IF($E705*(Input!$C$35/100)&gt;(Input!$C$12/12),-1*(Input!$C$12/12),-1*$E705*(Input!$C$35/100)))</f>
        <v>0</v>
      </c>
      <c r="J705" s="78" t="n">
        <f aca="false">IF($B705&gt;Input!$C$31,0,(-1)*($E705+$H705+$I705)*(Input!$C$8/100))</f>
        <v>0</v>
      </c>
      <c r="K705" s="78" t="n">
        <f aca="false">IF($B705&gt;Input!$C$31,0,(-1)*($E705+$H705+$I705)*(Input!$C$9/100))</f>
        <v>0</v>
      </c>
      <c r="L705" s="78" t="n">
        <f aca="false">IF($B705&lt;Input!$C$25,($E705+$F705+$G705+$H705+$I705+$J705+$K705),0)</f>
        <v>0</v>
      </c>
    </row>
    <row r="706" customFormat="false" ht="12.8" hidden="false" customHeight="false" outlineLevel="0" collapsed="false">
      <c r="A706" s="76" t="n">
        <v>702</v>
      </c>
      <c r="B706" s="77" t="n">
        <f aca="false">EOMONTH(Input!$C$7,A706)</f>
        <v>64284</v>
      </c>
      <c r="C706" s="76" t="n">
        <f aca="false">DATEDIF(Input!$C$23,$B706,"Y")</f>
        <v>98</v>
      </c>
      <c r="E706" s="78" t="n">
        <f aca="false">IF($B706&gt;Input!$C$31,0,Input!$C$26*(1+Input!$C$28/100)^(DATEDIF(Input!$C$7,$B706,"Y")))</f>
        <v>0</v>
      </c>
      <c r="F706" s="78" t="n">
        <f aca="false">-1*($E706*(Input!$C$10/100))</f>
        <v>-0</v>
      </c>
      <c r="G706" s="78" t="n">
        <f aca="false">-1*($E706*(Input!$C$11/100))</f>
        <v>-0</v>
      </c>
      <c r="H706" s="78" t="n">
        <f aca="false">IF($B706&lt;Input!$C$25,((Input!$C$29*(1+Input!$C$13/100)^(DATEDIF(Input!$C$7,$B706,"Y")))),0)</f>
        <v>0</v>
      </c>
      <c r="I706" s="78" t="n">
        <f aca="false">IF($B706&gt;Input!$C$31,0,IF($E706*(Input!$C$35/100)&gt;(Input!$C$12/12),-1*(Input!$C$12/12),-1*$E706*(Input!$C$35/100)))</f>
        <v>0</v>
      </c>
      <c r="J706" s="78" t="n">
        <f aca="false">IF($B706&gt;Input!$C$31,0,(-1)*($E706+$H706+$I706)*(Input!$C$8/100))</f>
        <v>0</v>
      </c>
      <c r="K706" s="78" t="n">
        <f aca="false">IF($B706&gt;Input!$C$31,0,(-1)*($E706+$H706+$I706)*(Input!$C$9/100))</f>
        <v>0</v>
      </c>
      <c r="L706" s="78" t="n">
        <f aca="false">IF($B706&lt;Input!$C$25,($E706+$F706+$G706+$H706+$I706+$J706+$K706),0)</f>
        <v>0</v>
      </c>
    </row>
    <row r="707" customFormat="false" ht="12.8" hidden="false" customHeight="false" outlineLevel="0" collapsed="false">
      <c r="A707" s="76" t="n">
        <v>703</v>
      </c>
      <c r="B707" s="77" t="n">
        <f aca="false">EOMONTH(Input!$C$7,A707)</f>
        <v>64315</v>
      </c>
      <c r="C707" s="76" t="n">
        <f aca="false">DATEDIF(Input!$C$23,$B707,"Y")</f>
        <v>98</v>
      </c>
      <c r="E707" s="78" t="n">
        <f aca="false">IF($B707&gt;Input!$C$31,0,Input!$C$26*(1+Input!$C$28/100)^(DATEDIF(Input!$C$7,$B707,"Y")))</f>
        <v>0</v>
      </c>
      <c r="F707" s="78" t="n">
        <f aca="false">-1*($E707*(Input!$C$10/100))</f>
        <v>-0</v>
      </c>
      <c r="G707" s="78" t="n">
        <f aca="false">-1*($E707*(Input!$C$11/100))</f>
        <v>-0</v>
      </c>
      <c r="H707" s="78" t="n">
        <f aca="false">IF($B707&lt;Input!$C$25,((Input!$C$29*(1+Input!$C$13/100)^(DATEDIF(Input!$C$7,$B707,"Y")))),0)</f>
        <v>0</v>
      </c>
      <c r="I707" s="78" t="n">
        <f aca="false">IF($B707&gt;Input!$C$31,0,IF($E707*(Input!$C$35/100)&gt;(Input!$C$12/12),-1*(Input!$C$12/12),-1*$E707*(Input!$C$35/100)))</f>
        <v>0</v>
      </c>
      <c r="J707" s="78" t="n">
        <f aca="false">IF($B707&gt;Input!$C$31,0,(-1)*($E707+$H707+$I707)*(Input!$C$8/100))</f>
        <v>0</v>
      </c>
      <c r="K707" s="78" t="n">
        <f aca="false">IF($B707&gt;Input!$C$31,0,(-1)*($E707+$H707+$I707)*(Input!$C$9/100))</f>
        <v>0</v>
      </c>
      <c r="L707" s="78" t="n">
        <f aca="false">IF($B707&lt;Input!$C$25,($E707+$F707+$G707+$H707+$I707+$J707+$K707),0)</f>
        <v>0</v>
      </c>
    </row>
    <row r="708" customFormat="false" ht="12.8" hidden="false" customHeight="false" outlineLevel="0" collapsed="false">
      <c r="A708" s="76" t="n">
        <v>704</v>
      </c>
      <c r="B708" s="77" t="n">
        <f aca="false">EOMONTH(Input!$C$7,A708)</f>
        <v>64344</v>
      </c>
      <c r="C708" s="76" t="n">
        <f aca="false">DATEDIF(Input!$C$23,$B708,"Y")</f>
        <v>98</v>
      </c>
      <c r="E708" s="78" t="n">
        <f aca="false">IF($B708&gt;Input!$C$31,0,Input!$C$26*(1+Input!$C$28/100)^(DATEDIF(Input!$C$7,$B708,"Y")))</f>
        <v>0</v>
      </c>
      <c r="F708" s="78" t="n">
        <f aca="false">-1*($E708*(Input!$C$10/100))</f>
        <v>-0</v>
      </c>
      <c r="G708" s="78" t="n">
        <f aca="false">-1*($E708*(Input!$C$11/100))</f>
        <v>-0</v>
      </c>
      <c r="H708" s="78" t="n">
        <f aca="false">IF($B708&lt;Input!$C$25,((Input!$C$29*(1+Input!$C$13/100)^(DATEDIF(Input!$C$7,$B708,"Y")))),0)</f>
        <v>0</v>
      </c>
      <c r="I708" s="78" t="n">
        <f aca="false">IF($B708&gt;Input!$C$31,0,IF($E708*(Input!$C$35/100)&gt;(Input!$C$12/12),-1*(Input!$C$12/12),-1*$E708*(Input!$C$35/100)))</f>
        <v>0</v>
      </c>
      <c r="J708" s="78" t="n">
        <f aca="false">IF($B708&gt;Input!$C$31,0,(-1)*($E708+$H708+$I708)*(Input!$C$8/100))</f>
        <v>0</v>
      </c>
      <c r="K708" s="78" t="n">
        <f aca="false">IF($B708&gt;Input!$C$31,0,(-1)*($E708+$H708+$I708)*(Input!$C$9/100))</f>
        <v>0</v>
      </c>
      <c r="L708" s="78" t="n">
        <f aca="false">IF($B708&lt;Input!$C$25,($E708+$F708+$G708+$H708+$I708+$J708+$K708),0)</f>
        <v>0</v>
      </c>
    </row>
    <row r="709" customFormat="false" ht="12.8" hidden="false" customHeight="false" outlineLevel="0" collapsed="false">
      <c r="A709" s="76" t="n">
        <v>705</v>
      </c>
      <c r="B709" s="77" t="n">
        <f aca="false">EOMONTH(Input!$C$7,A709)</f>
        <v>64375</v>
      </c>
      <c r="C709" s="76" t="n">
        <f aca="false">DATEDIF(Input!$C$23,$B709,"Y")</f>
        <v>98</v>
      </c>
      <c r="E709" s="78" t="n">
        <f aca="false">IF($B709&gt;Input!$C$31,0,Input!$C$26*(1+Input!$C$28/100)^(DATEDIF(Input!$C$7,$B709,"Y")))</f>
        <v>0</v>
      </c>
      <c r="F709" s="78" t="n">
        <f aca="false">-1*($E709*(Input!$C$10/100))</f>
        <v>-0</v>
      </c>
      <c r="G709" s="78" t="n">
        <f aca="false">-1*($E709*(Input!$C$11/100))</f>
        <v>-0</v>
      </c>
      <c r="H709" s="78" t="n">
        <f aca="false">IF($B709&lt;Input!$C$25,((Input!$C$29*(1+Input!$C$13/100)^(DATEDIF(Input!$C$7,$B709,"Y")))),0)</f>
        <v>0</v>
      </c>
      <c r="I709" s="78" t="n">
        <f aca="false">IF($B709&gt;Input!$C$31,0,IF($E709*(Input!$C$35/100)&gt;(Input!$C$12/12),-1*(Input!$C$12/12),-1*$E709*(Input!$C$35/100)))</f>
        <v>0</v>
      </c>
      <c r="J709" s="78" t="n">
        <f aca="false">IF($B709&gt;Input!$C$31,0,(-1)*($E709+$H709+$I709)*(Input!$C$8/100))</f>
        <v>0</v>
      </c>
      <c r="K709" s="78" t="n">
        <f aca="false">IF($B709&gt;Input!$C$31,0,(-1)*($E709+$H709+$I709)*(Input!$C$9/100))</f>
        <v>0</v>
      </c>
      <c r="L709" s="78" t="n">
        <f aca="false">IF($B709&lt;Input!$C$25,($E709+$F709+$G709+$H709+$I709+$J709+$K709),0)</f>
        <v>0</v>
      </c>
    </row>
    <row r="710" customFormat="false" ht="12.8" hidden="false" customHeight="false" outlineLevel="0" collapsed="false">
      <c r="A710" s="76" t="n">
        <v>706</v>
      </c>
      <c r="B710" s="77" t="n">
        <f aca="false">EOMONTH(Input!$C$7,A710)</f>
        <v>64405</v>
      </c>
      <c r="C710" s="76" t="n">
        <f aca="false">DATEDIF(Input!$C$23,$B710,"Y")</f>
        <v>98</v>
      </c>
      <c r="E710" s="78" t="n">
        <f aca="false">IF($B710&gt;Input!$C$31,0,Input!$C$26*(1+Input!$C$28/100)^(DATEDIF(Input!$C$7,$B710,"Y")))</f>
        <v>0</v>
      </c>
      <c r="F710" s="78" t="n">
        <f aca="false">-1*($E710*(Input!$C$10/100))</f>
        <v>-0</v>
      </c>
      <c r="G710" s="78" t="n">
        <f aca="false">-1*($E710*(Input!$C$11/100))</f>
        <v>-0</v>
      </c>
      <c r="H710" s="78" t="n">
        <f aca="false">IF($B710&lt;Input!$C$25,((Input!$C$29*(1+Input!$C$13/100)^(DATEDIF(Input!$C$7,$B710,"Y")))),0)</f>
        <v>0</v>
      </c>
      <c r="I710" s="78" t="n">
        <f aca="false">IF($B710&gt;Input!$C$31,0,IF($E710*(Input!$C$35/100)&gt;(Input!$C$12/12),-1*(Input!$C$12/12),-1*$E710*(Input!$C$35/100)))</f>
        <v>0</v>
      </c>
      <c r="J710" s="78" t="n">
        <f aca="false">IF($B710&gt;Input!$C$31,0,(-1)*($E710+$H710+$I710)*(Input!$C$8/100))</f>
        <v>0</v>
      </c>
      <c r="K710" s="78" t="n">
        <f aca="false">IF($B710&gt;Input!$C$31,0,(-1)*($E710+$H710+$I710)*(Input!$C$9/100))</f>
        <v>0</v>
      </c>
      <c r="L710" s="78" t="n">
        <f aca="false">IF($B710&lt;Input!$C$25,($E710+$F710+$G710+$H710+$I710+$J710+$K710),0)</f>
        <v>0</v>
      </c>
    </row>
    <row r="711" customFormat="false" ht="12.8" hidden="false" customHeight="false" outlineLevel="0" collapsed="false">
      <c r="A711" s="76" t="n">
        <v>707</v>
      </c>
      <c r="B711" s="77" t="n">
        <f aca="false">EOMONTH(Input!$C$7,A711)</f>
        <v>64436</v>
      </c>
      <c r="C711" s="76" t="n">
        <f aca="false">DATEDIF(Input!$C$23,$B711,"Y")</f>
        <v>99</v>
      </c>
      <c r="E711" s="78" t="n">
        <f aca="false">IF($B711&gt;Input!$C$31,0,Input!$C$26*(1+Input!$C$28/100)^(DATEDIF(Input!$C$7,$B711,"Y")))</f>
        <v>0</v>
      </c>
      <c r="F711" s="78" t="n">
        <f aca="false">-1*($E711*(Input!$C$10/100))</f>
        <v>-0</v>
      </c>
      <c r="G711" s="78" t="n">
        <f aca="false">-1*($E711*(Input!$C$11/100))</f>
        <v>-0</v>
      </c>
      <c r="H711" s="78" t="n">
        <f aca="false">IF($B711&lt;Input!$C$25,((Input!$C$29*(1+Input!$C$13/100)^(DATEDIF(Input!$C$7,$B711,"Y")))),0)</f>
        <v>0</v>
      </c>
      <c r="I711" s="78" t="n">
        <f aca="false">IF($B711&gt;Input!$C$31,0,IF($E711*(Input!$C$35/100)&gt;(Input!$C$12/12),-1*(Input!$C$12/12),-1*$E711*(Input!$C$35/100)))</f>
        <v>0</v>
      </c>
      <c r="J711" s="78" t="n">
        <f aca="false">IF($B711&gt;Input!$C$31,0,(-1)*($E711+$H711+$I711)*(Input!$C$8/100))</f>
        <v>0</v>
      </c>
      <c r="K711" s="78" t="n">
        <f aca="false">IF($B711&gt;Input!$C$31,0,(-1)*($E711+$H711+$I711)*(Input!$C$9/100))</f>
        <v>0</v>
      </c>
      <c r="L711" s="78" t="n">
        <f aca="false">IF($B711&lt;Input!$C$25,($E711+$F711+$G711+$H711+$I711+$J711+$K711),0)</f>
        <v>0</v>
      </c>
    </row>
    <row r="712" customFormat="false" ht="12.8" hidden="false" customHeight="false" outlineLevel="0" collapsed="false">
      <c r="A712" s="76" t="n">
        <v>708</v>
      </c>
      <c r="B712" s="77" t="n">
        <f aca="false">EOMONTH(Input!$C$7,A712)</f>
        <v>64466</v>
      </c>
      <c r="C712" s="76" t="n">
        <f aca="false">DATEDIF(Input!$C$23,$B712,"Y")</f>
        <v>99</v>
      </c>
      <c r="E712" s="78" t="n">
        <f aca="false">IF($B712&gt;Input!$C$31,0,Input!$C$26*(1+Input!$C$28/100)^(DATEDIF(Input!$C$7,$B712,"Y")))</f>
        <v>0</v>
      </c>
      <c r="F712" s="78" t="n">
        <f aca="false">-1*($E712*(Input!$C$10/100))</f>
        <v>-0</v>
      </c>
      <c r="G712" s="78" t="n">
        <f aca="false">-1*($E712*(Input!$C$11/100))</f>
        <v>-0</v>
      </c>
      <c r="H712" s="78" t="n">
        <f aca="false">IF($B712&lt;Input!$C$25,((Input!$C$29*(1+Input!$C$13/100)^(DATEDIF(Input!$C$7,$B712,"Y")))),0)</f>
        <v>0</v>
      </c>
      <c r="I712" s="78" t="n">
        <f aca="false">IF($B712&gt;Input!$C$31,0,IF($E712*(Input!$C$35/100)&gt;(Input!$C$12/12),-1*(Input!$C$12/12),-1*$E712*(Input!$C$35/100)))</f>
        <v>0</v>
      </c>
      <c r="J712" s="78" t="n">
        <f aca="false">IF($B712&gt;Input!$C$31,0,(-1)*($E712+$H712+$I712)*(Input!$C$8/100))</f>
        <v>0</v>
      </c>
      <c r="K712" s="78" t="n">
        <f aca="false">IF($B712&gt;Input!$C$31,0,(-1)*($E712+$H712+$I712)*(Input!$C$9/100))</f>
        <v>0</v>
      </c>
      <c r="L712" s="78" t="n">
        <f aca="false">IF($B712&lt;Input!$C$25,($E712+$F712+$G712+$H712+$I712+$J712+$K712),0)</f>
        <v>0</v>
      </c>
    </row>
    <row r="713" customFormat="false" ht="12.8" hidden="false" customHeight="false" outlineLevel="0" collapsed="false">
      <c r="A713" s="76" t="n">
        <v>709</v>
      </c>
      <c r="B713" s="77" t="n">
        <f aca="false">EOMONTH(Input!$C$7,A713)</f>
        <v>64497</v>
      </c>
      <c r="C713" s="76" t="n">
        <f aca="false">DATEDIF(Input!$C$23,$B713,"Y")</f>
        <v>99</v>
      </c>
      <c r="E713" s="78" t="n">
        <f aca="false">IF($B713&gt;Input!$C$31,0,Input!$C$26*(1+Input!$C$28/100)^(DATEDIF(Input!$C$7,$B713,"Y")))</f>
        <v>0</v>
      </c>
      <c r="F713" s="78" t="n">
        <f aca="false">-1*($E713*(Input!$C$10/100))</f>
        <v>-0</v>
      </c>
      <c r="G713" s="78" t="n">
        <f aca="false">-1*($E713*(Input!$C$11/100))</f>
        <v>-0</v>
      </c>
      <c r="H713" s="78" t="n">
        <f aca="false">IF($B713&lt;Input!$C$25,((Input!$C$29*(1+Input!$C$13/100)^(DATEDIF(Input!$C$7,$B713,"Y")))),0)</f>
        <v>0</v>
      </c>
      <c r="I713" s="78" t="n">
        <f aca="false">IF($B713&gt;Input!$C$31,0,IF($E713*(Input!$C$35/100)&gt;(Input!$C$12/12),-1*(Input!$C$12/12),-1*$E713*(Input!$C$35/100)))</f>
        <v>0</v>
      </c>
      <c r="J713" s="78" t="n">
        <f aca="false">IF($B713&gt;Input!$C$31,0,(-1)*($E713+$H713+$I713)*(Input!$C$8/100))</f>
        <v>0</v>
      </c>
      <c r="K713" s="78" t="n">
        <f aca="false">IF($B713&gt;Input!$C$31,0,(-1)*($E713+$H713+$I713)*(Input!$C$9/100))</f>
        <v>0</v>
      </c>
      <c r="L713" s="78" t="n">
        <f aca="false">IF($B713&lt;Input!$C$25,($E713+$F713+$G713+$H713+$I713+$J713+$K713),0)</f>
        <v>0</v>
      </c>
    </row>
    <row r="714" customFormat="false" ht="12.8" hidden="false" customHeight="false" outlineLevel="0" collapsed="false">
      <c r="A714" s="76" t="n">
        <v>710</v>
      </c>
      <c r="B714" s="77" t="n">
        <f aca="false">EOMONTH(Input!$C$7,A714)</f>
        <v>64528</v>
      </c>
      <c r="C714" s="76" t="n">
        <f aca="false">DATEDIF(Input!$C$23,$B714,"Y")</f>
        <v>99</v>
      </c>
      <c r="E714" s="78" t="n">
        <f aca="false">IF($B714&gt;Input!$C$31,0,Input!$C$26*(1+Input!$C$28/100)^(DATEDIF(Input!$C$7,$B714,"Y")))</f>
        <v>0</v>
      </c>
      <c r="F714" s="78" t="n">
        <f aca="false">-1*($E714*(Input!$C$10/100))</f>
        <v>-0</v>
      </c>
      <c r="G714" s="78" t="n">
        <f aca="false">-1*($E714*(Input!$C$11/100))</f>
        <v>-0</v>
      </c>
      <c r="H714" s="78" t="n">
        <f aca="false">IF($B714&lt;Input!$C$25,((Input!$C$29*(1+Input!$C$13/100)^(DATEDIF(Input!$C$7,$B714,"Y")))),0)</f>
        <v>0</v>
      </c>
      <c r="I714" s="78" t="n">
        <f aca="false">IF($B714&gt;Input!$C$31,0,IF($E714*(Input!$C$35/100)&gt;(Input!$C$12/12),-1*(Input!$C$12/12),-1*$E714*(Input!$C$35/100)))</f>
        <v>0</v>
      </c>
      <c r="J714" s="78" t="n">
        <f aca="false">IF($B714&gt;Input!$C$31,0,(-1)*($E714+$H714+$I714)*(Input!$C$8/100))</f>
        <v>0</v>
      </c>
      <c r="K714" s="78" t="n">
        <f aca="false">IF($B714&gt;Input!$C$31,0,(-1)*($E714+$H714+$I714)*(Input!$C$9/100))</f>
        <v>0</v>
      </c>
      <c r="L714" s="78" t="n">
        <f aca="false">IF($B714&lt;Input!$C$25,($E714+$F714+$G714+$H714+$I714+$J714+$K714),0)</f>
        <v>0</v>
      </c>
    </row>
    <row r="715" customFormat="false" ht="12.8" hidden="false" customHeight="false" outlineLevel="0" collapsed="false">
      <c r="A715" s="76" t="n">
        <v>711</v>
      </c>
      <c r="B715" s="77" t="n">
        <f aca="false">EOMONTH(Input!$C$7,A715)</f>
        <v>64558</v>
      </c>
      <c r="C715" s="76" t="n">
        <f aca="false">DATEDIF(Input!$C$23,$B715,"Y")</f>
        <v>99</v>
      </c>
      <c r="E715" s="78" t="n">
        <f aca="false">IF($B715&gt;Input!$C$31,0,Input!$C$26*(1+Input!$C$28/100)^(DATEDIF(Input!$C$7,$B715,"Y")))</f>
        <v>0</v>
      </c>
      <c r="F715" s="78" t="n">
        <f aca="false">-1*($E715*(Input!$C$10/100))</f>
        <v>-0</v>
      </c>
      <c r="G715" s="78" t="n">
        <f aca="false">-1*($E715*(Input!$C$11/100))</f>
        <v>-0</v>
      </c>
      <c r="H715" s="78" t="n">
        <f aca="false">IF($B715&lt;Input!$C$25,((Input!$C$29*(1+Input!$C$13/100)^(DATEDIF(Input!$C$7,$B715,"Y")))),0)</f>
        <v>0</v>
      </c>
      <c r="I715" s="78" t="n">
        <f aca="false">IF($B715&gt;Input!$C$31,0,IF($E715*(Input!$C$35/100)&gt;(Input!$C$12/12),-1*(Input!$C$12/12),-1*$E715*(Input!$C$35/100)))</f>
        <v>0</v>
      </c>
      <c r="J715" s="78" t="n">
        <f aca="false">IF($B715&gt;Input!$C$31,0,(-1)*($E715+$H715+$I715)*(Input!$C$8/100))</f>
        <v>0</v>
      </c>
      <c r="K715" s="78" t="n">
        <f aca="false">IF($B715&gt;Input!$C$31,0,(-1)*($E715+$H715+$I715)*(Input!$C$9/100))</f>
        <v>0</v>
      </c>
      <c r="L715" s="78" t="n">
        <f aca="false">IF($B715&lt;Input!$C$25,($E715+$F715+$G715+$H715+$I715+$J715+$K715),0)</f>
        <v>0</v>
      </c>
    </row>
    <row r="716" customFormat="false" ht="12.8" hidden="false" customHeight="false" outlineLevel="0" collapsed="false">
      <c r="A716" s="76" t="n">
        <v>712</v>
      </c>
      <c r="B716" s="77" t="n">
        <f aca="false">EOMONTH(Input!$C$7,A716)</f>
        <v>64589</v>
      </c>
      <c r="C716" s="76" t="n">
        <f aca="false">DATEDIF(Input!$C$23,$B716,"Y")</f>
        <v>99</v>
      </c>
      <c r="E716" s="78" t="n">
        <f aca="false">IF($B716&gt;Input!$C$31,0,Input!$C$26*(1+Input!$C$28/100)^(DATEDIF(Input!$C$7,$B716,"Y")))</f>
        <v>0</v>
      </c>
      <c r="F716" s="78" t="n">
        <f aca="false">-1*($E716*(Input!$C$10/100))</f>
        <v>-0</v>
      </c>
      <c r="G716" s="78" t="n">
        <f aca="false">-1*($E716*(Input!$C$11/100))</f>
        <v>-0</v>
      </c>
      <c r="H716" s="78" t="n">
        <f aca="false">IF($B716&lt;Input!$C$25,((Input!$C$29*(1+Input!$C$13/100)^(DATEDIF(Input!$C$7,$B716,"Y")))),0)</f>
        <v>0</v>
      </c>
      <c r="I716" s="78" t="n">
        <f aca="false">IF($B716&gt;Input!$C$31,0,IF($E716*(Input!$C$35/100)&gt;(Input!$C$12/12),-1*(Input!$C$12/12),-1*$E716*(Input!$C$35/100)))</f>
        <v>0</v>
      </c>
      <c r="J716" s="78" t="n">
        <f aca="false">IF($B716&gt;Input!$C$31,0,(-1)*($E716+$H716+$I716)*(Input!$C$8/100))</f>
        <v>0</v>
      </c>
      <c r="K716" s="78" t="n">
        <f aca="false">IF($B716&gt;Input!$C$31,0,(-1)*($E716+$H716+$I716)*(Input!$C$9/100))</f>
        <v>0</v>
      </c>
      <c r="L716" s="78" t="n">
        <f aca="false">IF($B716&lt;Input!$C$25,($E716+$F716+$G716+$H716+$I716+$J716+$K716),0)</f>
        <v>0</v>
      </c>
    </row>
    <row r="717" customFormat="false" ht="12.8" hidden="false" customHeight="false" outlineLevel="0" collapsed="false">
      <c r="A717" s="76" t="n">
        <v>713</v>
      </c>
      <c r="B717" s="77" t="n">
        <f aca="false">EOMONTH(Input!$C$7,A717)</f>
        <v>64619</v>
      </c>
      <c r="C717" s="76" t="n">
        <f aca="false">DATEDIF(Input!$C$23,$B717,"Y")</f>
        <v>99</v>
      </c>
      <c r="E717" s="78" t="n">
        <f aca="false">IF($B717&gt;Input!$C$31,0,Input!$C$26*(1+Input!$C$28/100)^(DATEDIF(Input!$C$7,$B717,"Y")))</f>
        <v>0</v>
      </c>
      <c r="F717" s="78" t="n">
        <f aca="false">-1*($E717*(Input!$C$10/100))</f>
        <v>-0</v>
      </c>
      <c r="G717" s="78" t="n">
        <f aca="false">-1*($E717*(Input!$C$11/100))</f>
        <v>-0</v>
      </c>
      <c r="H717" s="78" t="n">
        <f aca="false">IF($B717&lt;Input!$C$25,((Input!$C$29*(1+Input!$C$13/100)^(DATEDIF(Input!$C$7,$B717,"Y")))),0)</f>
        <v>0</v>
      </c>
      <c r="I717" s="78" t="n">
        <f aca="false">IF($B717&gt;Input!$C$31,0,IF($E717*(Input!$C$35/100)&gt;(Input!$C$12/12),-1*(Input!$C$12/12),-1*$E717*(Input!$C$35/100)))</f>
        <v>0</v>
      </c>
      <c r="J717" s="78" t="n">
        <f aca="false">IF($B717&gt;Input!$C$31,0,(-1)*($E717+$H717+$I717)*(Input!$C$8/100))</f>
        <v>0</v>
      </c>
      <c r="K717" s="78" t="n">
        <f aca="false">IF($B717&gt;Input!$C$31,0,(-1)*($E717+$H717+$I717)*(Input!$C$9/100))</f>
        <v>0</v>
      </c>
      <c r="L717" s="78" t="n">
        <f aca="false">IF($B717&lt;Input!$C$25,($E717+$F717+$G717+$H717+$I717+$J717+$K717),0)</f>
        <v>0</v>
      </c>
    </row>
    <row r="718" customFormat="false" ht="12.8" hidden="false" customHeight="false" outlineLevel="0" collapsed="false">
      <c r="A718" s="76" t="n">
        <v>714</v>
      </c>
      <c r="B718" s="77" t="n">
        <f aca="false">EOMONTH(Input!$C$7,A718)</f>
        <v>64650</v>
      </c>
      <c r="C718" s="76" t="n">
        <f aca="false">DATEDIF(Input!$C$23,$B718,"Y")</f>
        <v>99</v>
      </c>
      <c r="E718" s="78" t="n">
        <f aca="false">IF($B718&gt;Input!$C$31,0,Input!$C$26*(1+Input!$C$28/100)^(DATEDIF(Input!$C$7,$B718,"Y")))</f>
        <v>0</v>
      </c>
      <c r="F718" s="78" t="n">
        <f aca="false">-1*($E718*(Input!$C$10/100))</f>
        <v>-0</v>
      </c>
      <c r="G718" s="78" t="n">
        <f aca="false">-1*($E718*(Input!$C$11/100))</f>
        <v>-0</v>
      </c>
      <c r="H718" s="78" t="n">
        <f aca="false">IF($B718&lt;Input!$C$25,((Input!$C$29*(1+Input!$C$13/100)^(DATEDIF(Input!$C$7,$B718,"Y")))),0)</f>
        <v>0</v>
      </c>
      <c r="I718" s="78" t="n">
        <f aca="false">IF($B718&gt;Input!$C$31,0,IF($E718*(Input!$C$35/100)&gt;(Input!$C$12/12),-1*(Input!$C$12/12),-1*$E718*(Input!$C$35/100)))</f>
        <v>0</v>
      </c>
      <c r="J718" s="78" t="n">
        <f aca="false">IF($B718&gt;Input!$C$31,0,(-1)*($E718+$H718+$I718)*(Input!$C$8/100))</f>
        <v>0</v>
      </c>
      <c r="K718" s="78" t="n">
        <f aca="false">IF($B718&gt;Input!$C$31,0,(-1)*($E718+$H718+$I718)*(Input!$C$9/100))</f>
        <v>0</v>
      </c>
      <c r="L718" s="78" t="n">
        <f aca="false">IF($B718&lt;Input!$C$25,($E718+$F718+$G718+$H718+$I718+$J718+$K718),0)</f>
        <v>0</v>
      </c>
    </row>
    <row r="719" customFormat="false" ht="12.8" hidden="false" customHeight="false" outlineLevel="0" collapsed="false">
      <c r="A719" s="76" t="n">
        <v>715</v>
      </c>
      <c r="B719" s="77" t="n">
        <f aca="false">EOMONTH(Input!$C$7,A719)</f>
        <v>64681</v>
      </c>
      <c r="C719" s="76" t="n">
        <f aca="false">DATEDIF(Input!$C$23,$B719,"Y")</f>
        <v>99</v>
      </c>
      <c r="E719" s="78" t="n">
        <f aca="false">IF($B719&gt;Input!$C$31,0,Input!$C$26*(1+Input!$C$28/100)^(DATEDIF(Input!$C$7,$B719,"Y")))</f>
        <v>0</v>
      </c>
      <c r="F719" s="78" t="n">
        <f aca="false">-1*($E719*(Input!$C$10/100))</f>
        <v>-0</v>
      </c>
      <c r="G719" s="78" t="n">
        <f aca="false">-1*($E719*(Input!$C$11/100))</f>
        <v>-0</v>
      </c>
      <c r="H719" s="78" t="n">
        <f aca="false">IF($B719&lt;Input!$C$25,((Input!$C$29*(1+Input!$C$13/100)^(DATEDIF(Input!$C$7,$B719,"Y")))),0)</f>
        <v>0</v>
      </c>
      <c r="I719" s="78" t="n">
        <f aca="false">IF($B719&gt;Input!$C$31,0,IF($E719*(Input!$C$35/100)&gt;(Input!$C$12/12),-1*(Input!$C$12/12),-1*$E719*(Input!$C$35/100)))</f>
        <v>0</v>
      </c>
      <c r="J719" s="78" t="n">
        <f aca="false">IF($B719&gt;Input!$C$31,0,(-1)*($E719+$H719+$I719)*(Input!$C$8/100))</f>
        <v>0</v>
      </c>
      <c r="K719" s="78" t="n">
        <f aca="false">IF($B719&gt;Input!$C$31,0,(-1)*($E719+$H719+$I719)*(Input!$C$9/100))</f>
        <v>0</v>
      </c>
      <c r="L719" s="78" t="n">
        <f aca="false">IF($B719&lt;Input!$C$25,($E719+$F719+$G719+$H719+$I719+$J719+$K719),0)</f>
        <v>0</v>
      </c>
    </row>
    <row r="720" customFormat="false" ht="12.8" hidden="false" customHeight="false" outlineLevel="0" collapsed="false">
      <c r="A720" s="76" t="n">
        <v>716</v>
      </c>
      <c r="B720" s="77" t="n">
        <f aca="false">EOMONTH(Input!$C$7,A720)</f>
        <v>64709</v>
      </c>
      <c r="C720" s="76" t="n">
        <f aca="false">DATEDIF(Input!$C$23,$B720,"Y")</f>
        <v>99</v>
      </c>
      <c r="E720" s="78" t="n">
        <f aca="false">IF($B720&gt;Input!$C$31,0,Input!$C$26*(1+Input!$C$28/100)^(DATEDIF(Input!$C$7,$B720,"Y")))</f>
        <v>0</v>
      </c>
      <c r="F720" s="78" t="n">
        <f aca="false">-1*($E720*(Input!$C$10/100))</f>
        <v>-0</v>
      </c>
      <c r="G720" s="78" t="n">
        <f aca="false">-1*($E720*(Input!$C$11/100))</f>
        <v>-0</v>
      </c>
      <c r="H720" s="78" t="n">
        <f aca="false">IF($B720&lt;Input!$C$25,((Input!$C$29*(1+Input!$C$13/100)^(DATEDIF(Input!$C$7,$B720,"Y")))),0)</f>
        <v>0</v>
      </c>
      <c r="I720" s="78" t="n">
        <f aca="false">IF($B720&gt;Input!$C$31,0,IF($E720*(Input!$C$35/100)&gt;(Input!$C$12/12),-1*(Input!$C$12/12),-1*$E720*(Input!$C$35/100)))</f>
        <v>0</v>
      </c>
      <c r="J720" s="78" t="n">
        <f aca="false">IF($B720&gt;Input!$C$31,0,(-1)*($E720+$H720+$I720)*(Input!$C$8/100))</f>
        <v>0</v>
      </c>
      <c r="K720" s="78" t="n">
        <f aca="false">IF($B720&gt;Input!$C$31,0,(-1)*($E720+$H720+$I720)*(Input!$C$9/100))</f>
        <v>0</v>
      </c>
      <c r="L720" s="78" t="n">
        <f aca="false">IF($B720&lt;Input!$C$25,($E720+$F720+$G720+$H720+$I720+$J720+$K720),0)</f>
        <v>0</v>
      </c>
    </row>
    <row r="721" customFormat="false" ht="12.8" hidden="false" customHeight="false" outlineLevel="0" collapsed="false">
      <c r="A721" s="76" t="n">
        <v>717</v>
      </c>
      <c r="B721" s="77" t="n">
        <f aca="false">EOMONTH(Input!$C$7,A721)</f>
        <v>64740</v>
      </c>
      <c r="C721" s="76" t="n">
        <f aca="false">DATEDIF(Input!$C$23,$B721,"Y")</f>
        <v>99</v>
      </c>
      <c r="E721" s="78" t="n">
        <f aca="false">IF($B721&gt;Input!$C$31,0,Input!$C$26*(1+Input!$C$28/100)^(DATEDIF(Input!$C$7,$B721,"Y")))</f>
        <v>0</v>
      </c>
      <c r="F721" s="78" t="n">
        <f aca="false">-1*($E721*(Input!$C$10/100))</f>
        <v>-0</v>
      </c>
      <c r="G721" s="78" t="n">
        <f aca="false">-1*($E721*(Input!$C$11/100))</f>
        <v>-0</v>
      </c>
      <c r="H721" s="78" t="n">
        <f aca="false">IF($B721&lt;Input!$C$25,((Input!$C$29*(1+Input!$C$13/100)^(DATEDIF(Input!$C$7,$B721,"Y")))),0)</f>
        <v>0</v>
      </c>
      <c r="I721" s="78" t="n">
        <f aca="false">IF($B721&gt;Input!$C$31,0,IF($E721*(Input!$C$35/100)&gt;(Input!$C$12/12),-1*(Input!$C$12/12),-1*$E721*(Input!$C$35/100)))</f>
        <v>0</v>
      </c>
      <c r="J721" s="78" t="n">
        <f aca="false">IF($B721&gt;Input!$C$31,0,(-1)*($E721+$H721+$I721)*(Input!$C$8/100))</f>
        <v>0</v>
      </c>
      <c r="K721" s="78" t="n">
        <f aca="false">IF($B721&gt;Input!$C$31,0,(-1)*($E721+$H721+$I721)*(Input!$C$9/100))</f>
        <v>0</v>
      </c>
      <c r="L721" s="78" t="n">
        <f aca="false">IF($B721&lt;Input!$C$25,($E721+$F721+$G721+$H721+$I721+$J721+$K721),0)</f>
        <v>0</v>
      </c>
    </row>
    <row r="722" customFormat="false" ht="12.8" hidden="false" customHeight="false" outlineLevel="0" collapsed="false">
      <c r="A722" s="76" t="n">
        <v>718</v>
      </c>
      <c r="B722" s="77" t="n">
        <f aca="false">EOMONTH(Input!$C$7,A722)</f>
        <v>64770</v>
      </c>
      <c r="C722" s="76" t="n">
        <f aca="false">DATEDIF(Input!$C$23,$B722,"Y")</f>
        <v>99</v>
      </c>
      <c r="E722" s="78" t="n">
        <f aca="false">IF($B722&gt;Input!$C$31,0,Input!$C$26*(1+Input!$C$28/100)^(DATEDIF(Input!$C$7,$B722,"Y")))</f>
        <v>0</v>
      </c>
      <c r="F722" s="78" t="n">
        <f aca="false">-1*($E722*(Input!$C$10/100))</f>
        <v>-0</v>
      </c>
      <c r="G722" s="78" t="n">
        <f aca="false">-1*($E722*(Input!$C$11/100))</f>
        <v>-0</v>
      </c>
      <c r="H722" s="78" t="n">
        <f aca="false">IF($B722&lt;Input!$C$25,((Input!$C$29*(1+Input!$C$13/100)^(DATEDIF(Input!$C$7,$B722,"Y")))),0)</f>
        <v>0</v>
      </c>
      <c r="I722" s="78" t="n">
        <f aca="false">IF($B722&gt;Input!$C$31,0,IF($E722*(Input!$C$35/100)&gt;(Input!$C$12/12),-1*(Input!$C$12/12),-1*$E722*(Input!$C$35/100)))</f>
        <v>0</v>
      </c>
      <c r="J722" s="78" t="n">
        <f aca="false">IF($B722&gt;Input!$C$31,0,(-1)*($E722+$H722+$I722)*(Input!$C$8/100))</f>
        <v>0</v>
      </c>
      <c r="K722" s="78" t="n">
        <f aca="false">IF($B722&gt;Input!$C$31,0,(-1)*($E722+$H722+$I722)*(Input!$C$9/100))</f>
        <v>0</v>
      </c>
      <c r="L722" s="78" t="n">
        <f aca="false">IF($B722&lt;Input!$C$25,($E722+$F722+$G722+$H722+$I722+$J722+$K722),0)</f>
        <v>0</v>
      </c>
    </row>
    <row r="723" customFormat="false" ht="12.8" hidden="false" customHeight="false" outlineLevel="0" collapsed="false">
      <c r="A723" s="76" t="n">
        <v>719</v>
      </c>
      <c r="B723" s="77" t="n">
        <f aca="false">EOMONTH(Input!$C$7,A723)</f>
        <v>64801</v>
      </c>
      <c r="C723" s="76" t="n">
        <f aca="false">DATEDIF(Input!$C$23,$B723,"Y")</f>
        <v>100</v>
      </c>
      <c r="E723" s="78" t="n">
        <f aca="false">IF($B723&gt;Input!$C$31,0,Input!$C$26*(1+Input!$C$28/100)^(DATEDIF(Input!$C$7,$B723,"Y")))</f>
        <v>0</v>
      </c>
      <c r="F723" s="78" t="n">
        <f aca="false">-1*($E723*(Input!$C$10/100))</f>
        <v>-0</v>
      </c>
      <c r="G723" s="78" t="n">
        <f aca="false">-1*($E723*(Input!$C$11/100))</f>
        <v>-0</v>
      </c>
      <c r="H723" s="78" t="n">
        <f aca="false">IF($B723&lt;Input!$C$25,((Input!$C$29*(1+Input!$C$13/100)^(DATEDIF(Input!$C$7,$B723,"Y")))),0)</f>
        <v>0</v>
      </c>
      <c r="I723" s="78" t="n">
        <f aca="false">IF($B723&gt;Input!$C$31,0,IF($E723*(Input!$C$35/100)&gt;(Input!$C$12/12),-1*(Input!$C$12/12),-1*$E723*(Input!$C$35/100)))</f>
        <v>0</v>
      </c>
      <c r="J723" s="78" t="n">
        <f aca="false">IF($B723&gt;Input!$C$31,0,(-1)*($E723+$H723+$I723)*(Input!$C$8/100))</f>
        <v>0</v>
      </c>
      <c r="K723" s="78" t="n">
        <f aca="false">IF($B723&gt;Input!$C$31,0,(-1)*($E723+$H723+$I723)*(Input!$C$9/100))</f>
        <v>0</v>
      </c>
      <c r="L723" s="78" t="n">
        <f aca="false">IF($B723&lt;Input!$C$25,($E723+$F723+$G723+$H723+$I723+$J723+$K723),0)</f>
        <v>0</v>
      </c>
    </row>
    <row r="724" customFormat="false" ht="12.8" hidden="false" customHeight="false" outlineLevel="0" collapsed="false">
      <c r="A724" s="76" t="n">
        <v>720</v>
      </c>
      <c r="B724" s="77" t="n">
        <f aca="false">EOMONTH(Input!$C$7,A724)</f>
        <v>64831</v>
      </c>
      <c r="C724" s="76" t="n">
        <f aca="false">DATEDIF(Input!$C$23,$B724,"Y")</f>
        <v>100</v>
      </c>
      <c r="E724" s="78" t="n">
        <f aca="false">IF($B724&gt;Input!$C$31,0,Input!$C$26*(1+Input!$C$28/100)^(DATEDIF(Input!$C$7,$B724,"Y")))</f>
        <v>0</v>
      </c>
      <c r="F724" s="78" t="n">
        <f aca="false">-1*($E724*(Input!$C$10/100))</f>
        <v>-0</v>
      </c>
      <c r="G724" s="78" t="n">
        <f aca="false">-1*($E724*(Input!$C$11/100))</f>
        <v>-0</v>
      </c>
      <c r="H724" s="78" t="n">
        <f aca="false">IF($B724&lt;Input!$C$25,((Input!$C$29*(1+Input!$C$13/100)^(DATEDIF(Input!$C$7,$B724,"Y")))),0)</f>
        <v>0</v>
      </c>
      <c r="I724" s="78" t="n">
        <f aca="false">IF($B724&gt;Input!$C$31,0,IF($E724*(Input!$C$35/100)&gt;(Input!$C$12/12),-1*(Input!$C$12/12),-1*$E724*(Input!$C$35/100)))</f>
        <v>0</v>
      </c>
      <c r="J724" s="78" t="n">
        <f aca="false">IF($B724&gt;Input!$C$31,0,(-1)*($E724+$H724+$I724)*(Input!$C$8/100))</f>
        <v>0</v>
      </c>
      <c r="K724" s="78" t="n">
        <f aca="false">IF($B724&gt;Input!$C$31,0,(-1)*($E724+$H724+$I724)*(Input!$C$9/100))</f>
        <v>0</v>
      </c>
      <c r="L724" s="78" t="n">
        <f aca="false">IF($B724&lt;Input!$C$25,($E724+$F724+$G724+$H724+$I724+$J724+$K724),0)</f>
        <v>0</v>
      </c>
    </row>
    <row r="725" customFormat="false" ht="12.8" hidden="false" customHeight="false" outlineLevel="0" collapsed="false">
      <c r="A725" s="76" t="n">
        <v>721</v>
      </c>
      <c r="B725" s="77" t="n">
        <f aca="false">EOMONTH(Input!$C$7,A725)</f>
        <v>64862</v>
      </c>
      <c r="C725" s="76" t="n">
        <f aca="false">DATEDIF(Input!$C$23,$B725,"Y")</f>
        <v>100</v>
      </c>
      <c r="E725" s="78" t="n">
        <f aca="false">IF($B725&gt;Input!$C$31,0,Input!$C$26*(1+Input!$C$28/100)^(DATEDIF(Input!$C$7,$B725,"Y")))</f>
        <v>0</v>
      </c>
      <c r="F725" s="78" t="n">
        <f aca="false">-1*($E725*(Input!$C$10/100))</f>
        <v>-0</v>
      </c>
      <c r="G725" s="78" t="n">
        <f aca="false">-1*($E725*(Input!$C$11/100))</f>
        <v>-0</v>
      </c>
      <c r="H725" s="78" t="n">
        <f aca="false">IF($B725&lt;Input!$C$25,((Input!$C$29*(1+Input!$C$13/100)^(DATEDIF(Input!$C$7,$B725,"Y")))),0)</f>
        <v>0</v>
      </c>
      <c r="I725" s="78" t="n">
        <f aca="false">IF($B725&gt;Input!$C$31,0,IF($E725*(Input!$C$35/100)&gt;(Input!$C$12/12),-1*(Input!$C$12/12),-1*$E725*(Input!$C$35/100)))</f>
        <v>0</v>
      </c>
      <c r="J725" s="78" t="n">
        <f aca="false">IF($B725&gt;Input!$C$31,0,(-1)*($E725+$H725+$I725)*(Input!$C$8/100))</f>
        <v>0</v>
      </c>
      <c r="K725" s="78" t="n">
        <f aca="false">IF($B725&gt;Input!$C$31,0,(-1)*($E725+$H725+$I725)*(Input!$C$9/100))</f>
        <v>0</v>
      </c>
      <c r="L725" s="78" t="n">
        <f aca="false">IF($B725&lt;Input!$C$25,($E725+$F725+$G725+$H725+$I725+$J725+$K725),0)</f>
        <v>0</v>
      </c>
    </row>
    <row r="726" customFormat="false" ht="12.8" hidden="false" customHeight="false" outlineLevel="0" collapsed="false">
      <c r="A726" s="76" t="n">
        <v>722</v>
      </c>
      <c r="B726" s="77" t="n">
        <f aca="false">EOMONTH(Input!$C$7,A726)</f>
        <v>64893</v>
      </c>
      <c r="C726" s="76" t="n">
        <f aca="false">DATEDIF(Input!$C$23,$B726,"Y")</f>
        <v>100</v>
      </c>
      <c r="E726" s="78" t="n">
        <f aca="false">IF($B726&gt;Input!$C$31,0,Input!$C$26*(1+Input!$C$28/100)^(DATEDIF(Input!$C$7,$B726,"Y")))</f>
        <v>0</v>
      </c>
      <c r="F726" s="78" t="n">
        <f aca="false">-1*($E726*(Input!$C$10/100))</f>
        <v>-0</v>
      </c>
      <c r="G726" s="78" t="n">
        <f aca="false">-1*($E726*(Input!$C$11/100))</f>
        <v>-0</v>
      </c>
      <c r="H726" s="78" t="n">
        <f aca="false">IF($B726&lt;Input!$C$25,((Input!$C$29*(1+Input!$C$13/100)^(DATEDIF(Input!$C$7,$B726,"Y")))),0)</f>
        <v>0</v>
      </c>
      <c r="I726" s="78" t="n">
        <f aca="false">IF($B726&gt;Input!$C$31,0,IF($E726*(Input!$C$35/100)&gt;(Input!$C$12/12),-1*(Input!$C$12/12),-1*$E726*(Input!$C$35/100)))</f>
        <v>0</v>
      </c>
      <c r="J726" s="78" t="n">
        <f aca="false">IF($B726&gt;Input!$C$31,0,(-1)*($E726+$H726+$I726)*(Input!$C$8/100))</f>
        <v>0</v>
      </c>
      <c r="K726" s="78" t="n">
        <f aca="false">IF($B726&gt;Input!$C$31,0,(-1)*($E726+$H726+$I726)*(Input!$C$9/100))</f>
        <v>0</v>
      </c>
      <c r="L726" s="78" t="n">
        <f aca="false">IF($B726&lt;Input!$C$25,($E726+$F726+$G726+$H726+$I726+$J726+$K726),0)</f>
        <v>0</v>
      </c>
    </row>
    <row r="727" customFormat="false" ht="12.8" hidden="false" customHeight="false" outlineLevel="0" collapsed="false">
      <c r="A727" s="76" t="n">
        <v>723</v>
      </c>
      <c r="B727" s="77" t="n">
        <f aca="false">EOMONTH(Input!$C$7,A727)</f>
        <v>64923</v>
      </c>
      <c r="C727" s="76" t="n">
        <f aca="false">DATEDIF(Input!$C$23,$B727,"Y")</f>
        <v>100</v>
      </c>
      <c r="E727" s="78" t="n">
        <f aca="false">IF($B727&gt;Input!$C$31,0,Input!$C$26*(1+Input!$C$28/100)^(DATEDIF(Input!$C$7,$B727,"Y")))</f>
        <v>0</v>
      </c>
      <c r="F727" s="78" t="n">
        <f aca="false">-1*($E727*(Input!$C$10/100))</f>
        <v>-0</v>
      </c>
      <c r="G727" s="78" t="n">
        <f aca="false">-1*($E727*(Input!$C$11/100))</f>
        <v>-0</v>
      </c>
      <c r="H727" s="78" t="n">
        <f aca="false">IF($B727&lt;Input!$C$25,((Input!$C$29*(1+Input!$C$13/100)^(DATEDIF(Input!$C$7,$B727,"Y")))),0)</f>
        <v>0</v>
      </c>
      <c r="I727" s="78" t="n">
        <f aca="false">IF($B727&gt;Input!$C$31,0,IF($E727*(Input!$C$35/100)&gt;(Input!$C$12/12),-1*(Input!$C$12/12),-1*$E727*(Input!$C$35/100)))</f>
        <v>0</v>
      </c>
      <c r="J727" s="78" t="n">
        <f aca="false">IF($B727&gt;Input!$C$31,0,(-1)*($E727+$H727+$I727)*(Input!$C$8/100))</f>
        <v>0</v>
      </c>
      <c r="K727" s="78" t="n">
        <f aca="false">IF($B727&gt;Input!$C$31,0,(-1)*($E727+$H727+$I727)*(Input!$C$9/100))</f>
        <v>0</v>
      </c>
      <c r="L727" s="78" t="n">
        <f aca="false">IF($B727&lt;Input!$C$25,($E727+$F727+$G727+$H727+$I727+$J727+$K727),0)</f>
        <v>0</v>
      </c>
    </row>
    <row r="728" customFormat="false" ht="12.8" hidden="false" customHeight="false" outlineLevel="0" collapsed="false">
      <c r="A728" s="76" t="n">
        <v>724</v>
      </c>
      <c r="B728" s="77" t="n">
        <f aca="false">EOMONTH(Input!$C$7,A728)</f>
        <v>64954</v>
      </c>
      <c r="C728" s="76" t="n">
        <f aca="false">DATEDIF(Input!$C$23,$B728,"Y")</f>
        <v>100</v>
      </c>
      <c r="E728" s="78" t="n">
        <f aca="false">IF($B728&gt;Input!$C$31,0,Input!$C$26*(1+Input!$C$28/100)^(DATEDIF(Input!$C$7,$B728,"Y")))</f>
        <v>0</v>
      </c>
      <c r="F728" s="78" t="n">
        <f aca="false">-1*($E728*(Input!$C$10/100))</f>
        <v>-0</v>
      </c>
      <c r="G728" s="78" t="n">
        <f aca="false">-1*($E728*(Input!$C$11/100))</f>
        <v>-0</v>
      </c>
      <c r="H728" s="78" t="n">
        <f aca="false">IF($B728&lt;Input!$C$25,((Input!$C$29*(1+Input!$C$13/100)^(DATEDIF(Input!$C$7,$B728,"Y")))),0)</f>
        <v>0</v>
      </c>
      <c r="I728" s="78" t="n">
        <f aca="false">IF($B728&gt;Input!$C$31,0,IF($E728*(Input!$C$35/100)&gt;(Input!$C$12/12),-1*(Input!$C$12/12),-1*$E728*(Input!$C$35/100)))</f>
        <v>0</v>
      </c>
      <c r="J728" s="78" t="n">
        <f aca="false">IF($B728&gt;Input!$C$31,0,(-1)*($E728+$H728+$I728)*(Input!$C$8/100))</f>
        <v>0</v>
      </c>
      <c r="K728" s="78" t="n">
        <f aca="false">IF($B728&gt;Input!$C$31,0,(-1)*($E728+$H728+$I728)*(Input!$C$9/100))</f>
        <v>0</v>
      </c>
      <c r="L728" s="78" t="n">
        <f aca="false">IF($B728&lt;Input!$C$25,($E728+$F728+$G728+$H728+$I728+$J728+$K728),0)</f>
        <v>0</v>
      </c>
    </row>
    <row r="729" customFormat="false" ht="12.8" hidden="false" customHeight="false" outlineLevel="0" collapsed="false">
      <c r="A729" s="76" t="n">
        <v>725</v>
      </c>
      <c r="B729" s="77" t="n">
        <f aca="false">EOMONTH(Input!$C$7,A729)</f>
        <v>64984</v>
      </c>
      <c r="C729" s="76" t="n">
        <f aca="false">DATEDIF(Input!$C$23,$B729,"Y")</f>
        <v>100</v>
      </c>
      <c r="E729" s="78" t="n">
        <f aca="false">IF($B729&gt;Input!$C$31,0,Input!$C$26*(1+Input!$C$28/100)^(DATEDIF(Input!$C$7,$B729,"Y")))</f>
        <v>0</v>
      </c>
      <c r="F729" s="78" t="n">
        <f aca="false">-1*($E729*(Input!$C$10/100))</f>
        <v>-0</v>
      </c>
      <c r="G729" s="78" t="n">
        <f aca="false">-1*($E729*(Input!$C$11/100))</f>
        <v>-0</v>
      </c>
      <c r="H729" s="78" t="n">
        <f aca="false">IF($B729&lt;Input!$C$25,((Input!$C$29*(1+Input!$C$13/100)^(DATEDIF(Input!$C$7,$B729,"Y")))),0)</f>
        <v>0</v>
      </c>
      <c r="I729" s="78" t="n">
        <f aca="false">IF($B729&gt;Input!$C$31,0,IF($E729*(Input!$C$35/100)&gt;(Input!$C$12/12),-1*(Input!$C$12/12),-1*$E729*(Input!$C$35/100)))</f>
        <v>0</v>
      </c>
      <c r="J729" s="78" t="n">
        <f aca="false">IF($B729&gt;Input!$C$31,0,(-1)*($E729+$H729+$I729)*(Input!$C$8/100))</f>
        <v>0</v>
      </c>
      <c r="K729" s="78" t="n">
        <f aca="false">IF($B729&gt;Input!$C$31,0,(-1)*($E729+$H729+$I729)*(Input!$C$9/100))</f>
        <v>0</v>
      </c>
      <c r="L729" s="78" t="n">
        <f aca="false">IF($B729&lt;Input!$C$25,($E729+$F729+$G729+$H729+$I729+$J729+$K729),0)</f>
        <v>0</v>
      </c>
    </row>
    <row r="730" customFormat="false" ht="12.8" hidden="false" customHeight="false" outlineLevel="0" collapsed="false">
      <c r="A730" s="76" t="n">
        <v>726</v>
      </c>
      <c r="B730" s="77" t="n">
        <f aca="false">EOMONTH(Input!$C$7,A730)</f>
        <v>65015</v>
      </c>
      <c r="C730" s="76" t="n">
        <f aca="false">DATEDIF(Input!$C$23,$B730,"Y")</f>
        <v>100</v>
      </c>
      <c r="E730" s="78" t="n">
        <f aca="false">IF($B730&gt;Input!$C$31,0,Input!$C$26*(1+Input!$C$28/100)^(DATEDIF(Input!$C$7,$B730,"Y")))</f>
        <v>0</v>
      </c>
      <c r="F730" s="78" t="n">
        <f aca="false">-1*($E730*(Input!$C$10/100))</f>
        <v>-0</v>
      </c>
      <c r="G730" s="78" t="n">
        <f aca="false">-1*($E730*(Input!$C$11/100))</f>
        <v>-0</v>
      </c>
      <c r="H730" s="78" t="n">
        <f aca="false">IF($B730&lt;Input!$C$25,((Input!$C$29*(1+Input!$C$13/100)^(DATEDIF(Input!$C$7,$B730,"Y")))),0)</f>
        <v>0</v>
      </c>
      <c r="I730" s="78" t="n">
        <f aca="false">IF($B730&gt;Input!$C$31,0,IF($E730*(Input!$C$35/100)&gt;(Input!$C$12/12),-1*(Input!$C$12/12),-1*$E730*(Input!$C$35/100)))</f>
        <v>0</v>
      </c>
      <c r="J730" s="78" t="n">
        <f aca="false">IF($B730&gt;Input!$C$31,0,(-1)*($E730+$H730+$I730)*(Input!$C$8/100))</f>
        <v>0</v>
      </c>
      <c r="K730" s="78" t="n">
        <f aca="false">IF($B730&gt;Input!$C$31,0,(-1)*($E730+$H730+$I730)*(Input!$C$9/100))</f>
        <v>0</v>
      </c>
      <c r="L730" s="78" t="n">
        <f aca="false">IF($B730&lt;Input!$C$25,($E730+$F730+$G730+$H730+$I730+$J730+$K730),0)</f>
        <v>0</v>
      </c>
    </row>
    <row r="731" customFormat="false" ht="12.8" hidden="false" customHeight="false" outlineLevel="0" collapsed="false">
      <c r="A731" s="76" t="n">
        <v>727</v>
      </c>
      <c r="B731" s="77" t="n">
        <f aca="false">EOMONTH(Input!$C$7,A731)</f>
        <v>65046</v>
      </c>
      <c r="C731" s="76" t="n">
        <f aca="false">DATEDIF(Input!$C$23,$B731,"Y")</f>
        <v>100</v>
      </c>
      <c r="E731" s="78" t="n">
        <f aca="false">IF($B731&gt;Input!$C$31,0,Input!$C$26*(1+Input!$C$28/100)^(DATEDIF(Input!$C$7,$B731,"Y")))</f>
        <v>0</v>
      </c>
      <c r="F731" s="78" t="n">
        <f aca="false">-1*($E731*(Input!$C$10/100))</f>
        <v>-0</v>
      </c>
      <c r="G731" s="78" t="n">
        <f aca="false">-1*($E731*(Input!$C$11/100))</f>
        <v>-0</v>
      </c>
      <c r="H731" s="78" t="n">
        <f aca="false">IF($B731&lt;Input!$C$25,((Input!$C$29*(1+Input!$C$13/100)^(DATEDIF(Input!$C$7,$B731,"Y")))),0)</f>
        <v>0</v>
      </c>
      <c r="I731" s="78" t="n">
        <f aca="false">IF($B731&gt;Input!$C$31,0,IF($E731*(Input!$C$35/100)&gt;(Input!$C$12/12),-1*(Input!$C$12/12),-1*$E731*(Input!$C$35/100)))</f>
        <v>0</v>
      </c>
      <c r="J731" s="78" t="n">
        <f aca="false">IF($B731&gt;Input!$C$31,0,(-1)*($E731+$H731+$I731)*(Input!$C$8/100))</f>
        <v>0</v>
      </c>
      <c r="K731" s="78" t="n">
        <f aca="false">IF($B731&gt;Input!$C$31,0,(-1)*($E731+$H731+$I731)*(Input!$C$9/100))</f>
        <v>0</v>
      </c>
      <c r="L731" s="78" t="n">
        <f aca="false">IF($B731&lt;Input!$C$25,($E731+$F731+$G731+$H731+$I731+$J731+$K731),0)</f>
        <v>0</v>
      </c>
    </row>
    <row r="732" customFormat="false" ht="12.8" hidden="false" customHeight="false" outlineLevel="0" collapsed="false">
      <c r="A732" s="76" t="n">
        <v>728</v>
      </c>
      <c r="B732" s="77" t="n">
        <f aca="false">EOMONTH(Input!$C$7,A732)</f>
        <v>65074</v>
      </c>
      <c r="C732" s="76" t="n">
        <f aca="false">DATEDIF(Input!$C$23,$B732,"Y")</f>
        <v>100</v>
      </c>
      <c r="E732" s="78" t="n">
        <f aca="false">IF($B732&gt;Input!$C$31,0,Input!$C$26*(1+Input!$C$28/100)^(DATEDIF(Input!$C$7,$B732,"Y")))</f>
        <v>0</v>
      </c>
      <c r="F732" s="78" t="n">
        <f aca="false">-1*($E732*(Input!$C$10/100))</f>
        <v>-0</v>
      </c>
      <c r="G732" s="78" t="n">
        <f aca="false">-1*($E732*(Input!$C$11/100))</f>
        <v>-0</v>
      </c>
      <c r="H732" s="78" t="n">
        <f aca="false">IF($B732&lt;Input!$C$25,((Input!$C$29*(1+Input!$C$13/100)^(DATEDIF(Input!$C$7,$B732,"Y")))),0)</f>
        <v>0</v>
      </c>
      <c r="I732" s="78" t="n">
        <f aca="false">IF($B732&gt;Input!$C$31,0,IF($E732*(Input!$C$35/100)&gt;(Input!$C$12/12),-1*(Input!$C$12/12),-1*$E732*(Input!$C$35/100)))</f>
        <v>0</v>
      </c>
      <c r="J732" s="78" t="n">
        <f aca="false">IF($B732&gt;Input!$C$31,0,(-1)*($E732+$H732+$I732)*(Input!$C$8/100))</f>
        <v>0</v>
      </c>
      <c r="K732" s="78" t="n">
        <f aca="false">IF($B732&gt;Input!$C$31,0,(-1)*($E732+$H732+$I732)*(Input!$C$9/100))</f>
        <v>0</v>
      </c>
      <c r="L732" s="78" t="n">
        <f aca="false">IF($B732&lt;Input!$C$25,($E732+$F732+$G732+$H732+$I732+$J732+$K732),0)</f>
        <v>0</v>
      </c>
    </row>
    <row r="733" customFormat="false" ht="12.8" hidden="false" customHeight="false" outlineLevel="0" collapsed="false">
      <c r="A733" s="76" t="n">
        <v>729</v>
      </c>
      <c r="B733" s="77" t="n">
        <f aca="false">EOMONTH(Input!$C$7,A733)</f>
        <v>65105</v>
      </c>
      <c r="C733" s="76" t="n">
        <f aca="false">DATEDIF(Input!$C$23,$B733,"Y")</f>
        <v>100</v>
      </c>
      <c r="E733" s="78" t="n">
        <f aca="false">IF($B733&gt;Input!$C$31,0,Input!$C$26*(1+Input!$C$28/100)^(DATEDIF(Input!$C$7,$B733,"Y")))</f>
        <v>0</v>
      </c>
      <c r="F733" s="78" t="n">
        <f aca="false">-1*($E733*(Input!$C$10/100))</f>
        <v>-0</v>
      </c>
      <c r="G733" s="78" t="n">
        <f aca="false">-1*($E733*(Input!$C$11/100))</f>
        <v>-0</v>
      </c>
      <c r="H733" s="78" t="n">
        <f aca="false">IF($B733&lt;Input!$C$25,((Input!$C$29*(1+Input!$C$13/100)^(DATEDIF(Input!$C$7,$B733,"Y")))),0)</f>
        <v>0</v>
      </c>
      <c r="I733" s="78" t="n">
        <f aca="false">IF($B733&gt;Input!$C$31,0,IF($E733*(Input!$C$35/100)&gt;(Input!$C$12/12),-1*(Input!$C$12/12),-1*$E733*(Input!$C$35/100)))</f>
        <v>0</v>
      </c>
      <c r="J733" s="78" t="n">
        <f aca="false">IF($B733&gt;Input!$C$31,0,(-1)*($E733+$H733+$I733)*(Input!$C$8/100))</f>
        <v>0</v>
      </c>
      <c r="K733" s="78" t="n">
        <f aca="false">IF($B733&gt;Input!$C$31,0,(-1)*($E733+$H733+$I733)*(Input!$C$9/100))</f>
        <v>0</v>
      </c>
      <c r="L733" s="78" t="n">
        <f aca="false">IF($B733&lt;Input!$C$25,($E733+$F733+$G733+$H733+$I733+$J733+$K733),0)</f>
        <v>0</v>
      </c>
    </row>
    <row r="734" customFormat="false" ht="12.8" hidden="false" customHeight="false" outlineLevel="0" collapsed="false">
      <c r="A734" s="76" t="n">
        <v>730</v>
      </c>
      <c r="B734" s="77" t="n">
        <f aca="false">EOMONTH(Input!$C$7,A734)</f>
        <v>65135</v>
      </c>
      <c r="C734" s="76" t="n">
        <f aca="false">DATEDIF(Input!$C$23,$B734,"Y")</f>
        <v>100</v>
      </c>
      <c r="E734" s="78" t="n">
        <f aca="false">IF($B734&gt;Input!$C$31,0,Input!$C$26*(1+Input!$C$28/100)^(DATEDIF(Input!$C$7,$B734,"Y")))</f>
        <v>0</v>
      </c>
      <c r="F734" s="78" t="n">
        <f aca="false">-1*($E734*(Input!$C$10/100))</f>
        <v>-0</v>
      </c>
      <c r="G734" s="78" t="n">
        <f aca="false">-1*($E734*(Input!$C$11/100))</f>
        <v>-0</v>
      </c>
      <c r="H734" s="78" t="n">
        <f aca="false">IF($B734&lt;Input!$C$25,((Input!$C$29*(1+Input!$C$13/100)^(DATEDIF(Input!$C$7,$B734,"Y")))),0)</f>
        <v>0</v>
      </c>
      <c r="I734" s="78" t="n">
        <f aca="false">IF($B734&gt;Input!$C$31,0,IF($E734*(Input!$C$35/100)&gt;(Input!$C$12/12),-1*(Input!$C$12/12),-1*$E734*(Input!$C$35/100)))</f>
        <v>0</v>
      </c>
      <c r="J734" s="78" t="n">
        <f aca="false">IF($B734&gt;Input!$C$31,0,(-1)*($E734+$H734+$I734)*(Input!$C$8/100))</f>
        <v>0</v>
      </c>
      <c r="K734" s="78" t="n">
        <f aca="false">IF($B734&gt;Input!$C$31,0,(-1)*($E734+$H734+$I734)*(Input!$C$9/100))</f>
        <v>0</v>
      </c>
      <c r="L734" s="78" t="n">
        <f aca="false">IF($B734&lt;Input!$C$25,($E734+$F734+$G734+$H734+$I734+$J734+$K734),0)</f>
        <v>0</v>
      </c>
    </row>
    <row r="735" customFormat="false" ht="12.8" hidden="false" customHeight="false" outlineLevel="0" collapsed="false">
      <c r="A735" s="76" t="n">
        <v>731</v>
      </c>
      <c r="B735" s="77" t="n">
        <f aca="false">EOMONTH(Input!$C$7,A735)</f>
        <v>65166</v>
      </c>
      <c r="C735" s="76" t="n">
        <f aca="false">DATEDIF(Input!$C$23,$B735,"Y")</f>
        <v>101</v>
      </c>
      <c r="E735" s="78" t="n">
        <f aca="false">IF($B735&gt;Input!$C$31,0,Input!$C$26*(1+Input!$C$28/100)^(DATEDIF(Input!$C$7,$B735,"Y")))</f>
        <v>0</v>
      </c>
      <c r="F735" s="78" t="n">
        <f aca="false">-1*($E735*(Input!$C$10/100))</f>
        <v>-0</v>
      </c>
      <c r="G735" s="78" t="n">
        <f aca="false">-1*($E735*(Input!$C$11/100))</f>
        <v>-0</v>
      </c>
      <c r="H735" s="78" t="n">
        <f aca="false">IF($B735&lt;Input!$C$25,((Input!$C$29*(1+Input!$C$13/100)^(DATEDIF(Input!$C$7,$B735,"Y")))),0)</f>
        <v>0</v>
      </c>
      <c r="I735" s="78" t="n">
        <f aca="false">IF($B735&gt;Input!$C$31,0,IF($E735*(Input!$C$35/100)&gt;(Input!$C$12/12),-1*(Input!$C$12/12),-1*$E735*(Input!$C$35/100)))</f>
        <v>0</v>
      </c>
      <c r="J735" s="78" t="n">
        <f aca="false">IF($B735&gt;Input!$C$31,0,(-1)*($E735+$H735+$I735)*(Input!$C$8/100))</f>
        <v>0</v>
      </c>
      <c r="K735" s="78" t="n">
        <f aca="false">IF($B735&gt;Input!$C$31,0,(-1)*($E735+$H735+$I735)*(Input!$C$9/100))</f>
        <v>0</v>
      </c>
      <c r="L735" s="78" t="n">
        <f aca="false">IF($B735&lt;Input!$C$25,($E735+$F735+$G735+$H735+$I735+$J735+$K735),0)</f>
        <v>0</v>
      </c>
    </row>
    <row r="736" customFormat="false" ht="12.8" hidden="false" customHeight="false" outlineLevel="0" collapsed="false">
      <c r="A736" s="76" t="n">
        <v>732</v>
      </c>
      <c r="B736" s="77" t="n">
        <f aca="false">EOMONTH(Input!$C$7,A736)</f>
        <v>65196</v>
      </c>
      <c r="C736" s="76" t="n">
        <f aca="false">DATEDIF(Input!$C$23,$B736,"Y")</f>
        <v>101</v>
      </c>
      <c r="E736" s="78" t="n">
        <f aca="false">IF($B736&gt;Input!$C$31,0,Input!$C$26*(1+Input!$C$28/100)^(DATEDIF(Input!$C$7,$B736,"Y")))</f>
        <v>0</v>
      </c>
      <c r="F736" s="78" t="n">
        <f aca="false">-1*($E736*(Input!$C$10/100))</f>
        <v>-0</v>
      </c>
      <c r="G736" s="78" t="n">
        <f aca="false">-1*($E736*(Input!$C$11/100))</f>
        <v>-0</v>
      </c>
      <c r="H736" s="78" t="n">
        <f aca="false">IF($B736&lt;Input!$C$25,((Input!$C$29*(1+Input!$C$13/100)^(DATEDIF(Input!$C$7,$B736,"Y")))),0)</f>
        <v>0</v>
      </c>
      <c r="I736" s="78" t="n">
        <f aca="false">IF($B736&gt;Input!$C$31,0,IF($E736*(Input!$C$35/100)&gt;(Input!$C$12/12),-1*(Input!$C$12/12),-1*$E736*(Input!$C$35/100)))</f>
        <v>0</v>
      </c>
      <c r="J736" s="78" t="n">
        <f aca="false">IF($B736&gt;Input!$C$31,0,(-1)*($E736+$H736+$I736)*(Input!$C$8/100))</f>
        <v>0</v>
      </c>
      <c r="K736" s="78" t="n">
        <f aca="false">IF($B736&gt;Input!$C$31,0,(-1)*($E736+$H736+$I736)*(Input!$C$9/100))</f>
        <v>0</v>
      </c>
      <c r="L736" s="78" t="n">
        <f aca="false">IF($B736&lt;Input!$C$25,($E736+$F736+$G736+$H736+$I736+$J736+$K736),0)</f>
        <v>0</v>
      </c>
    </row>
    <row r="737" customFormat="false" ht="12.8" hidden="false" customHeight="false" outlineLevel="0" collapsed="false">
      <c r="A737" s="76" t="n">
        <v>733</v>
      </c>
      <c r="B737" s="77" t="n">
        <f aca="false">EOMONTH(Input!$C$7,A737)</f>
        <v>65227</v>
      </c>
      <c r="C737" s="76" t="n">
        <f aca="false">DATEDIF(Input!$C$23,$B737,"Y")</f>
        <v>101</v>
      </c>
      <c r="E737" s="78" t="n">
        <f aca="false">IF($B737&gt;Input!$C$31,0,Input!$C$26*(1+Input!$C$28/100)^(DATEDIF(Input!$C$7,$B737,"Y")))</f>
        <v>0</v>
      </c>
      <c r="F737" s="78" t="n">
        <f aca="false">-1*($E737*(Input!$C$10/100))</f>
        <v>-0</v>
      </c>
      <c r="G737" s="78" t="n">
        <f aca="false">-1*($E737*(Input!$C$11/100))</f>
        <v>-0</v>
      </c>
      <c r="H737" s="78" t="n">
        <f aca="false">IF($B737&lt;Input!$C$25,((Input!$C$29*(1+Input!$C$13/100)^(DATEDIF(Input!$C$7,$B737,"Y")))),0)</f>
        <v>0</v>
      </c>
      <c r="I737" s="78" t="n">
        <f aca="false">IF($B737&gt;Input!$C$31,0,IF($E737*(Input!$C$35/100)&gt;(Input!$C$12/12),-1*(Input!$C$12/12),-1*$E737*(Input!$C$35/100)))</f>
        <v>0</v>
      </c>
      <c r="J737" s="78" t="n">
        <f aca="false">IF($B737&gt;Input!$C$31,0,(-1)*($E737+$H737+$I737)*(Input!$C$8/100))</f>
        <v>0</v>
      </c>
      <c r="K737" s="78" t="n">
        <f aca="false">IF($B737&gt;Input!$C$31,0,(-1)*($E737+$H737+$I737)*(Input!$C$9/100))</f>
        <v>0</v>
      </c>
      <c r="L737" s="78" t="n">
        <f aca="false">IF($B737&lt;Input!$C$25,($E737+$F737+$G737+$H737+$I737+$J737+$K737),0)</f>
        <v>0</v>
      </c>
    </row>
    <row r="738" customFormat="false" ht="12.8" hidden="false" customHeight="false" outlineLevel="0" collapsed="false">
      <c r="A738" s="76" t="n">
        <v>734</v>
      </c>
      <c r="B738" s="77" t="n">
        <f aca="false">EOMONTH(Input!$C$7,A738)</f>
        <v>65258</v>
      </c>
      <c r="C738" s="76" t="n">
        <f aca="false">DATEDIF(Input!$C$23,$B738,"Y")</f>
        <v>101</v>
      </c>
      <c r="E738" s="78" t="n">
        <f aca="false">IF($B738&gt;Input!$C$31,0,Input!$C$26*(1+Input!$C$28/100)^(DATEDIF(Input!$C$7,$B738,"Y")))</f>
        <v>0</v>
      </c>
      <c r="F738" s="78" t="n">
        <f aca="false">-1*($E738*(Input!$C$10/100))</f>
        <v>-0</v>
      </c>
      <c r="G738" s="78" t="n">
        <f aca="false">-1*($E738*(Input!$C$11/100))</f>
        <v>-0</v>
      </c>
      <c r="H738" s="78" t="n">
        <f aca="false">IF($B738&lt;Input!$C$25,((Input!$C$29*(1+Input!$C$13/100)^(DATEDIF(Input!$C$7,$B738,"Y")))),0)</f>
        <v>0</v>
      </c>
      <c r="I738" s="78" t="n">
        <f aca="false">IF($B738&gt;Input!$C$31,0,IF($E738*(Input!$C$35/100)&gt;(Input!$C$12/12),-1*(Input!$C$12/12),-1*$E738*(Input!$C$35/100)))</f>
        <v>0</v>
      </c>
      <c r="J738" s="78" t="n">
        <f aca="false">IF($B738&gt;Input!$C$31,0,(-1)*($E738+$H738+$I738)*(Input!$C$8/100))</f>
        <v>0</v>
      </c>
      <c r="K738" s="78" t="n">
        <f aca="false">IF($B738&gt;Input!$C$31,0,(-1)*($E738+$H738+$I738)*(Input!$C$9/100))</f>
        <v>0</v>
      </c>
      <c r="L738" s="78" t="n">
        <f aca="false">IF($B738&lt;Input!$C$25,($E738+$F738+$G738+$H738+$I738+$J738+$K738),0)</f>
        <v>0</v>
      </c>
    </row>
    <row r="739" customFormat="false" ht="12.8" hidden="false" customHeight="false" outlineLevel="0" collapsed="false">
      <c r="A739" s="76" t="n">
        <v>735</v>
      </c>
      <c r="B739" s="77" t="n">
        <f aca="false">EOMONTH(Input!$C$7,A739)</f>
        <v>65288</v>
      </c>
      <c r="C739" s="76" t="n">
        <f aca="false">DATEDIF(Input!$C$23,$B739,"Y")</f>
        <v>101</v>
      </c>
      <c r="E739" s="78" t="n">
        <f aca="false">IF($B739&gt;Input!$C$31,0,Input!$C$26*(1+Input!$C$28/100)^(DATEDIF(Input!$C$7,$B739,"Y")))</f>
        <v>0</v>
      </c>
      <c r="F739" s="78" t="n">
        <f aca="false">-1*($E739*(Input!$C$10/100))</f>
        <v>-0</v>
      </c>
      <c r="G739" s="78" t="n">
        <f aca="false">-1*($E739*(Input!$C$11/100))</f>
        <v>-0</v>
      </c>
      <c r="H739" s="78" t="n">
        <f aca="false">IF($B739&lt;Input!$C$25,((Input!$C$29*(1+Input!$C$13/100)^(DATEDIF(Input!$C$7,$B739,"Y")))),0)</f>
        <v>0</v>
      </c>
      <c r="I739" s="78" t="n">
        <f aca="false">IF($B739&gt;Input!$C$31,0,IF($E739*(Input!$C$35/100)&gt;(Input!$C$12/12),-1*(Input!$C$12/12),-1*$E739*(Input!$C$35/100)))</f>
        <v>0</v>
      </c>
      <c r="J739" s="78" t="n">
        <f aca="false">IF($B739&gt;Input!$C$31,0,(-1)*($E739+$H739+$I739)*(Input!$C$8/100))</f>
        <v>0</v>
      </c>
      <c r="K739" s="78" t="n">
        <f aca="false">IF($B739&gt;Input!$C$31,0,(-1)*($E739+$H739+$I739)*(Input!$C$9/100))</f>
        <v>0</v>
      </c>
      <c r="L739" s="78" t="n">
        <f aca="false">IF($B739&lt;Input!$C$25,($E739+$F739+$G739+$H739+$I739+$J739+$K739),0)</f>
        <v>0</v>
      </c>
    </row>
    <row r="740" customFormat="false" ht="12.8" hidden="false" customHeight="false" outlineLevel="0" collapsed="false">
      <c r="A740" s="76" t="n">
        <v>736</v>
      </c>
      <c r="B740" s="77" t="n">
        <f aca="false">EOMONTH(Input!$C$7,A740)</f>
        <v>65319</v>
      </c>
      <c r="C740" s="76" t="n">
        <f aca="false">DATEDIF(Input!$C$23,$B740,"Y")</f>
        <v>101</v>
      </c>
      <c r="E740" s="78" t="n">
        <f aca="false">IF($B740&gt;Input!$C$31,0,Input!$C$26*(1+Input!$C$28/100)^(DATEDIF(Input!$C$7,$B740,"Y")))</f>
        <v>0</v>
      </c>
      <c r="F740" s="78" t="n">
        <f aca="false">-1*($E740*(Input!$C$10/100))</f>
        <v>-0</v>
      </c>
      <c r="G740" s="78" t="n">
        <f aca="false">-1*($E740*(Input!$C$11/100))</f>
        <v>-0</v>
      </c>
      <c r="H740" s="78" t="n">
        <f aca="false">IF($B740&lt;Input!$C$25,((Input!$C$29*(1+Input!$C$13/100)^(DATEDIF(Input!$C$7,$B740,"Y")))),0)</f>
        <v>0</v>
      </c>
      <c r="I740" s="78" t="n">
        <f aca="false">IF($B740&gt;Input!$C$31,0,IF($E740*(Input!$C$35/100)&gt;(Input!$C$12/12),-1*(Input!$C$12/12),-1*$E740*(Input!$C$35/100)))</f>
        <v>0</v>
      </c>
      <c r="J740" s="78" t="n">
        <f aca="false">IF($B740&gt;Input!$C$31,0,(-1)*($E740+$H740+$I740)*(Input!$C$8/100))</f>
        <v>0</v>
      </c>
      <c r="K740" s="78" t="n">
        <f aca="false">IF($B740&gt;Input!$C$31,0,(-1)*($E740+$H740+$I740)*(Input!$C$9/100))</f>
        <v>0</v>
      </c>
      <c r="L740" s="78" t="n">
        <f aca="false">IF($B740&lt;Input!$C$25,($E740+$F740+$G740+$H740+$I740+$J740+$K740),0)</f>
        <v>0</v>
      </c>
    </row>
    <row r="741" customFormat="false" ht="12.8" hidden="false" customHeight="false" outlineLevel="0" collapsed="false">
      <c r="A741" s="76" t="n">
        <v>737</v>
      </c>
      <c r="B741" s="77" t="n">
        <f aca="false">EOMONTH(Input!$C$7,A741)</f>
        <v>65349</v>
      </c>
      <c r="C741" s="76" t="n">
        <f aca="false">DATEDIF(Input!$C$23,$B741,"Y")</f>
        <v>101</v>
      </c>
      <c r="E741" s="78" t="n">
        <f aca="false">IF($B741&gt;Input!$C$31,0,Input!$C$26*(1+Input!$C$28/100)^(DATEDIF(Input!$C$7,$B741,"Y")))</f>
        <v>0</v>
      </c>
      <c r="F741" s="78" t="n">
        <f aca="false">-1*($E741*(Input!$C$10/100))</f>
        <v>-0</v>
      </c>
      <c r="G741" s="78" t="n">
        <f aca="false">-1*($E741*(Input!$C$11/100))</f>
        <v>-0</v>
      </c>
      <c r="H741" s="78" t="n">
        <f aca="false">IF($B741&lt;Input!$C$25,((Input!$C$29*(1+Input!$C$13/100)^(DATEDIF(Input!$C$7,$B741,"Y")))),0)</f>
        <v>0</v>
      </c>
      <c r="I741" s="78" t="n">
        <f aca="false">IF($B741&gt;Input!$C$31,0,IF($E741*(Input!$C$35/100)&gt;(Input!$C$12/12),-1*(Input!$C$12/12),-1*$E741*(Input!$C$35/100)))</f>
        <v>0</v>
      </c>
      <c r="J741" s="78" t="n">
        <f aca="false">IF($B741&gt;Input!$C$31,0,(-1)*($E741+$H741+$I741)*(Input!$C$8/100))</f>
        <v>0</v>
      </c>
      <c r="K741" s="78" t="n">
        <f aca="false">IF($B741&gt;Input!$C$31,0,(-1)*($E741+$H741+$I741)*(Input!$C$9/100))</f>
        <v>0</v>
      </c>
      <c r="L741" s="78" t="n">
        <f aca="false">IF($B741&lt;Input!$C$25,($E741+$F741+$G741+$H741+$I741+$J741+$K741),0)</f>
        <v>0</v>
      </c>
    </row>
    <row r="742" customFormat="false" ht="12.8" hidden="false" customHeight="false" outlineLevel="0" collapsed="false">
      <c r="A742" s="76" t="n">
        <v>738</v>
      </c>
      <c r="B742" s="77" t="n">
        <f aca="false">EOMONTH(Input!$C$7,A742)</f>
        <v>65380</v>
      </c>
      <c r="C742" s="76" t="n">
        <f aca="false">DATEDIF(Input!$C$23,$B742,"Y")</f>
        <v>101</v>
      </c>
      <c r="E742" s="78" t="n">
        <f aca="false">IF($B742&gt;Input!$C$31,0,Input!$C$26*(1+Input!$C$28/100)^(DATEDIF(Input!$C$7,$B742,"Y")))</f>
        <v>0</v>
      </c>
      <c r="F742" s="78" t="n">
        <f aca="false">-1*($E742*(Input!$C$10/100))</f>
        <v>-0</v>
      </c>
      <c r="G742" s="78" t="n">
        <f aca="false">-1*($E742*(Input!$C$11/100))</f>
        <v>-0</v>
      </c>
      <c r="H742" s="78" t="n">
        <f aca="false">IF($B742&lt;Input!$C$25,((Input!$C$29*(1+Input!$C$13/100)^(DATEDIF(Input!$C$7,$B742,"Y")))),0)</f>
        <v>0</v>
      </c>
      <c r="I742" s="78" t="n">
        <f aca="false">IF($B742&gt;Input!$C$31,0,IF($E742*(Input!$C$35/100)&gt;(Input!$C$12/12),-1*(Input!$C$12/12),-1*$E742*(Input!$C$35/100)))</f>
        <v>0</v>
      </c>
      <c r="J742" s="78" t="n">
        <f aca="false">IF($B742&gt;Input!$C$31,0,(-1)*($E742+$H742+$I742)*(Input!$C$8/100))</f>
        <v>0</v>
      </c>
      <c r="K742" s="78" t="n">
        <f aca="false">IF($B742&gt;Input!$C$31,0,(-1)*($E742+$H742+$I742)*(Input!$C$9/100))</f>
        <v>0</v>
      </c>
      <c r="L742" s="78" t="n">
        <f aca="false">IF($B742&lt;Input!$C$25,($E742+$F742+$G742+$H742+$I742+$J742+$K742),0)</f>
        <v>0</v>
      </c>
    </row>
    <row r="743" customFormat="false" ht="12.8" hidden="false" customHeight="false" outlineLevel="0" collapsed="false">
      <c r="A743" s="76" t="n">
        <v>739</v>
      </c>
      <c r="B743" s="77" t="n">
        <f aca="false">EOMONTH(Input!$C$7,A743)</f>
        <v>65411</v>
      </c>
      <c r="C743" s="76" t="n">
        <f aca="false">DATEDIF(Input!$C$23,$B743,"Y")</f>
        <v>101</v>
      </c>
      <c r="E743" s="78" t="n">
        <f aca="false">IF($B743&gt;Input!$C$31,0,Input!$C$26*(1+Input!$C$28/100)^(DATEDIF(Input!$C$7,$B743,"Y")))</f>
        <v>0</v>
      </c>
      <c r="F743" s="78" t="n">
        <f aca="false">-1*($E743*(Input!$C$10/100))</f>
        <v>-0</v>
      </c>
      <c r="G743" s="78" t="n">
        <f aca="false">-1*($E743*(Input!$C$11/100))</f>
        <v>-0</v>
      </c>
      <c r="H743" s="78" t="n">
        <f aca="false">IF($B743&lt;Input!$C$25,((Input!$C$29*(1+Input!$C$13/100)^(DATEDIF(Input!$C$7,$B743,"Y")))),0)</f>
        <v>0</v>
      </c>
      <c r="I743" s="78" t="n">
        <f aca="false">IF($B743&gt;Input!$C$31,0,IF($E743*(Input!$C$35/100)&gt;(Input!$C$12/12),-1*(Input!$C$12/12),-1*$E743*(Input!$C$35/100)))</f>
        <v>0</v>
      </c>
      <c r="J743" s="78" t="n">
        <f aca="false">IF($B743&gt;Input!$C$31,0,(-1)*($E743+$H743+$I743)*(Input!$C$8/100))</f>
        <v>0</v>
      </c>
      <c r="K743" s="78" t="n">
        <f aca="false">IF($B743&gt;Input!$C$31,0,(-1)*($E743+$H743+$I743)*(Input!$C$9/100))</f>
        <v>0</v>
      </c>
      <c r="L743" s="78" t="n">
        <f aca="false">IF($B743&lt;Input!$C$25,($E743+$F743+$G743+$H743+$I743+$J743+$K743),0)</f>
        <v>0</v>
      </c>
    </row>
    <row r="744" customFormat="false" ht="12.8" hidden="false" customHeight="false" outlineLevel="0" collapsed="false">
      <c r="A744" s="76" t="n">
        <v>740</v>
      </c>
      <c r="B744" s="77" t="n">
        <f aca="false">EOMONTH(Input!$C$7,A744)</f>
        <v>65439</v>
      </c>
      <c r="C744" s="76" t="n">
        <f aca="false">DATEDIF(Input!$C$23,$B744,"Y")</f>
        <v>101</v>
      </c>
      <c r="E744" s="78" t="n">
        <f aca="false">IF($B744&gt;Input!$C$31,0,Input!$C$26*(1+Input!$C$28/100)^(DATEDIF(Input!$C$7,$B744,"Y")))</f>
        <v>0</v>
      </c>
      <c r="F744" s="78" t="n">
        <f aca="false">-1*($E744*(Input!$C$10/100))</f>
        <v>-0</v>
      </c>
      <c r="G744" s="78" t="n">
        <f aca="false">-1*($E744*(Input!$C$11/100))</f>
        <v>-0</v>
      </c>
      <c r="H744" s="78" t="n">
        <f aca="false">IF($B744&lt;Input!$C$25,((Input!$C$29*(1+Input!$C$13/100)^(DATEDIF(Input!$C$7,$B744,"Y")))),0)</f>
        <v>0</v>
      </c>
      <c r="I744" s="78" t="n">
        <f aca="false">IF($B744&gt;Input!$C$31,0,IF($E744*(Input!$C$35/100)&gt;(Input!$C$12/12),-1*(Input!$C$12/12),-1*$E744*(Input!$C$35/100)))</f>
        <v>0</v>
      </c>
      <c r="J744" s="78" t="n">
        <f aca="false">IF($B744&gt;Input!$C$31,0,(-1)*($E744+$H744+$I744)*(Input!$C$8/100))</f>
        <v>0</v>
      </c>
      <c r="K744" s="78" t="n">
        <f aca="false">IF($B744&gt;Input!$C$31,0,(-1)*($E744+$H744+$I744)*(Input!$C$9/100))</f>
        <v>0</v>
      </c>
      <c r="L744" s="78" t="n">
        <f aca="false">IF($B744&lt;Input!$C$25,($E744+$F744+$G744+$H744+$I744+$J744+$K744),0)</f>
        <v>0</v>
      </c>
    </row>
    <row r="745" customFormat="false" ht="12.8" hidden="false" customHeight="false" outlineLevel="0" collapsed="false">
      <c r="A745" s="76" t="n">
        <v>741</v>
      </c>
      <c r="B745" s="77" t="n">
        <f aca="false">EOMONTH(Input!$C$7,A745)</f>
        <v>65470</v>
      </c>
      <c r="C745" s="76" t="n">
        <f aca="false">DATEDIF(Input!$C$23,$B745,"Y")</f>
        <v>101</v>
      </c>
      <c r="E745" s="78" t="n">
        <f aca="false">IF($B745&gt;Input!$C$31,0,Input!$C$26*(1+Input!$C$28/100)^(DATEDIF(Input!$C$7,$B745,"Y")))</f>
        <v>0</v>
      </c>
      <c r="F745" s="78" t="n">
        <f aca="false">-1*($E745*(Input!$C$10/100))</f>
        <v>-0</v>
      </c>
      <c r="G745" s="78" t="n">
        <f aca="false">-1*($E745*(Input!$C$11/100))</f>
        <v>-0</v>
      </c>
      <c r="H745" s="78" t="n">
        <f aca="false">IF($B745&lt;Input!$C$25,((Input!$C$29*(1+Input!$C$13/100)^(DATEDIF(Input!$C$7,$B745,"Y")))),0)</f>
        <v>0</v>
      </c>
      <c r="I745" s="78" t="n">
        <f aca="false">IF($B745&gt;Input!$C$31,0,IF($E745*(Input!$C$35/100)&gt;(Input!$C$12/12),-1*(Input!$C$12/12),-1*$E745*(Input!$C$35/100)))</f>
        <v>0</v>
      </c>
      <c r="J745" s="78" t="n">
        <f aca="false">IF($B745&gt;Input!$C$31,0,(-1)*($E745+$H745+$I745)*(Input!$C$8/100))</f>
        <v>0</v>
      </c>
      <c r="K745" s="78" t="n">
        <f aca="false">IF($B745&gt;Input!$C$31,0,(-1)*($E745+$H745+$I745)*(Input!$C$9/100))</f>
        <v>0</v>
      </c>
      <c r="L745" s="78" t="n">
        <f aca="false">IF($B745&lt;Input!$C$25,($E745+$F745+$G745+$H745+$I745+$J745+$K745),0)</f>
        <v>0</v>
      </c>
    </row>
    <row r="746" customFormat="false" ht="12.8" hidden="false" customHeight="false" outlineLevel="0" collapsed="false">
      <c r="A746" s="76" t="n">
        <v>742</v>
      </c>
      <c r="B746" s="77" t="n">
        <f aca="false">EOMONTH(Input!$C$7,A746)</f>
        <v>65500</v>
      </c>
      <c r="C746" s="76" t="n">
        <f aca="false">DATEDIF(Input!$C$23,$B746,"Y")</f>
        <v>101</v>
      </c>
      <c r="E746" s="78" t="n">
        <f aca="false">IF($B746&gt;Input!$C$31,0,Input!$C$26*(1+Input!$C$28/100)^(DATEDIF(Input!$C$7,$B746,"Y")))</f>
        <v>0</v>
      </c>
      <c r="F746" s="78" t="n">
        <f aca="false">-1*($E746*(Input!$C$10/100))</f>
        <v>-0</v>
      </c>
      <c r="G746" s="78" t="n">
        <f aca="false">-1*($E746*(Input!$C$11/100))</f>
        <v>-0</v>
      </c>
      <c r="H746" s="78" t="n">
        <f aca="false">IF($B746&lt;Input!$C$25,((Input!$C$29*(1+Input!$C$13/100)^(DATEDIF(Input!$C$7,$B746,"Y")))),0)</f>
        <v>0</v>
      </c>
      <c r="I746" s="78" t="n">
        <f aca="false">IF($B746&gt;Input!$C$31,0,IF($E746*(Input!$C$35/100)&gt;(Input!$C$12/12),-1*(Input!$C$12/12),-1*$E746*(Input!$C$35/100)))</f>
        <v>0</v>
      </c>
      <c r="J746" s="78" t="n">
        <f aca="false">IF($B746&gt;Input!$C$31,0,(-1)*($E746+$H746+$I746)*(Input!$C$8/100))</f>
        <v>0</v>
      </c>
      <c r="K746" s="78" t="n">
        <f aca="false">IF($B746&gt;Input!$C$31,0,(-1)*($E746+$H746+$I746)*(Input!$C$9/100))</f>
        <v>0</v>
      </c>
      <c r="L746" s="78" t="n">
        <f aca="false">IF($B746&lt;Input!$C$25,($E746+$F746+$G746+$H746+$I746+$J746+$K746),0)</f>
        <v>0</v>
      </c>
    </row>
    <row r="747" customFormat="false" ht="12.8" hidden="false" customHeight="false" outlineLevel="0" collapsed="false">
      <c r="A747" s="76" t="n">
        <v>743</v>
      </c>
      <c r="B747" s="77" t="n">
        <f aca="false">EOMONTH(Input!$C$7,A747)</f>
        <v>65531</v>
      </c>
      <c r="C747" s="76" t="n">
        <f aca="false">DATEDIF(Input!$C$23,$B747,"Y")</f>
        <v>102</v>
      </c>
      <c r="E747" s="78" t="n">
        <f aca="false">IF($B747&gt;Input!$C$31,0,Input!$C$26*(1+Input!$C$28/100)^(DATEDIF(Input!$C$7,$B747,"Y")))</f>
        <v>0</v>
      </c>
      <c r="F747" s="78" t="n">
        <f aca="false">-1*($E747*(Input!$C$10/100))</f>
        <v>-0</v>
      </c>
      <c r="G747" s="78" t="n">
        <f aca="false">-1*($E747*(Input!$C$11/100))</f>
        <v>-0</v>
      </c>
      <c r="H747" s="78" t="n">
        <f aca="false">IF($B747&lt;Input!$C$25,((Input!$C$29*(1+Input!$C$13/100)^(DATEDIF(Input!$C$7,$B747,"Y")))),0)</f>
        <v>0</v>
      </c>
      <c r="I747" s="78" t="n">
        <f aca="false">IF($B747&gt;Input!$C$31,0,IF($E747*(Input!$C$35/100)&gt;(Input!$C$12/12),-1*(Input!$C$12/12),-1*$E747*(Input!$C$35/100)))</f>
        <v>0</v>
      </c>
      <c r="J747" s="78" t="n">
        <f aca="false">IF($B747&gt;Input!$C$31,0,(-1)*($E747+$H747+$I747)*(Input!$C$8/100))</f>
        <v>0</v>
      </c>
      <c r="K747" s="78" t="n">
        <f aca="false">IF($B747&gt;Input!$C$31,0,(-1)*($E747+$H747+$I747)*(Input!$C$9/100))</f>
        <v>0</v>
      </c>
      <c r="L747" s="78" t="n">
        <f aca="false">IF($B747&lt;Input!$C$25,($E747+$F747+$G747+$H747+$I747+$J747+$K747),0)</f>
        <v>0</v>
      </c>
    </row>
    <row r="748" customFormat="false" ht="12.8" hidden="false" customHeight="false" outlineLevel="0" collapsed="false">
      <c r="A748" s="76" t="n">
        <v>744</v>
      </c>
      <c r="B748" s="77" t="n">
        <f aca="false">EOMONTH(Input!$C$7,A748)</f>
        <v>65561</v>
      </c>
      <c r="C748" s="76" t="n">
        <f aca="false">DATEDIF(Input!$C$23,$B748,"Y")</f>
        <v>102</v>
      </c>
      <c r="E748" s="78" t="n">
        <f aca="false">IF($B748&gt;Input!$C$31,0,Input!$C$26*(1+Input!$C$28/100)^(DATEDIF(Input!$C$7,$B748,"Y")))</f>
        <v>0</v>
      </c>
      <c r="F748" s="78" t="n">
        <f aca="false">-1*($E748*(Input!$C$10/100))</f>
        <v>-0</v>
      </c>
      <c r="G748" s="78" t="n">
        <f aca="false">-1*($E748*(Input!$C$11/100))</f>
        <v>-0</v>
      </c>
      <c r="H748" s="78" t="n">
        <f aca="false">IF($B748&lt;Input!$C$25,((Input!$C$29*(1+Input!$C$13/100)^(DATEDIF(Input!$C$7,$B748,"Y")))),0)</f>
        <v>0</v>
      </c>
      <c r="I748" s="78" t="n">
        <f aca="false">IF($B748&gt;Input!$C$31,0,IF($E748*(Input!$C$35/100)&gt;(Input!$C$12/12),-1*(Input!$C$12/12),-1*$E748*(Input!$C$35/100)))</f>
        <v>0</v>
      </c>
      <c r="J748" s="78" t="n">
        <f aca="false">IF($B748&gt;Input!$C$31,0,(-1)*($E748+$H748+$I748)*(Input!$C$8/100))</f>
        <v>0</v>
      </c>
      <c r="K748" s="78" t="n">
        <f aca="false">IF($B748&gt;Input!$C$31,0,(-1)*($E748+$H748+$I748)*(Input!$C$9/100))</f>
        <v>0</v>
      </c>
      <c r="L748" s="78" t="n">
        <f aca="false">IF($B748&lt;Input!$C$25,($E748+$F748+$G748+$H748+$I748+$J748+$K748),0)</f>
        <v>0</v>
      </c>
    </row>
    <row r="749" customFormat="false" ht="12.8" hidden="false" customHeight="false" outlineLevel="0" collapsed="false">
      <c r="A749" s="76" t="n">
        <v>745</v>
      </c>
      <c r="B749" s="77" t="n">
        <f aca="false">EOMONTH(Input!$C$7,A749)</f>
        <v>65592</v>
      </c>
      <c r="C749" s="76" t="n">
        <f aca="false">DATEDIF(Input!$C$23,$B749,"Y")</f>
        <v>102</v>
      </c>
      <c r="E749" s="78" t="n">
        <f aca="false">IF($B749&gt;Input!$C$31,0,Input!$C$26*(1+Input!$C$28/100)^(DATEDIF(Input!$C$7,$B749,"Y")))</f>
        <v>0</v>
      </c>
      <c r="F749" s="78" t="n">
        <f aca="false">-1*($E749*(Input!$C$10/100))</f>
        <v>-0</v>
      </c>
      <c r="G749" s="78" t="n">
        <f aca="false">-1*($E749*(Input!$C$11/100))</f>
        <v>-0</v>
      </c>
      <c r="H749" s="78" t="n">
        <f aca="false">IF($B749&lt;Input!$C$25,((Input!$C$29*(1+Input!$C$13/100)^(DATEDIF(Input!$C$7,$B749,"Y")))),0)</f>
        <v>0</v>
      </c>
      <c r="I749" s="78" t="n">
        <f aca="false">IF($B749&gt;Input!$C$31,0,IF($E749*(Input!$C$35/100)&gt;(Input!$C$12/12),-1*(Input!$C$12/12),-1*$E749*(Input!$C$35/100)))</f>
        <v>0</v>
      </c>
      <c r="J749" s="78" t="n">
        <f aca="false">IF($B749&gt;Input!$C$31,0,(-1)*($E749+$H749+$I749)*(Input!$C$8/100))</f>
        <v>0</v>
      </c>
      <c r="K749" s="78" t="n">
        <f aca="false">IF($B749&gt;Input!$C$31,0,(-1)*($E749+$H749+$I749)*(Input!$C$9/100))</f>
        <v>0</v>
      </c>
      <c r="L749" s="78" t="n">
        <f aca="false">IF($B749&lt;Input!$C$25,($E749+$F749+$G749+$H749+$I749+$J749+$K749),0)</f>
        <v>0</v>
      </c>
    </row>
    <row r="750" customFormat="false" ht="12.8" hidden="false" customHeight="false" outlineLevel="0" collapsed="false">
      <c r="A750" s="76" t="n">
        <v>746</v>
      </c>
      <c r="B750" s="77" t="n">
        <f aca="false">EOMONTH(Input!$C$7,A750)</f>
        <v>65623</v>
      </c>
      <c r="C750" s="76" t="n">
        <f aca="false">DATEDIF(Input!$C$23,$B750,"Y")</f>
        <v>102</v>
      </c>
      <c r="E750" s="78" t="n">
        <f aca="false">IF($B750&gt;Input!$C$31,0,Input!$C$26*(1+Input!$C$28/100)^(DATEDIF(Input!$C$7,$B750,"Y")))</f>
        <v>0</v>
      </c>
      <c r="F750" s="78" t="n">
        <f aca="false">-1*($E750*(Input!$C$10/100))</f>
        <v>-0</v>
      </c>
      <c r="G750" s="78" t="n">
        <f aca="false">-1*($E750*(Input!$C$11/100))</f>
        <v>-0</v>
      </c>
      <c r="H750" s="78" t="n">
        <f aca="false">IF($B750&lt;Input!$C$25,((Input!$C$29*(1+Input!$C$13/100)^(DATEDIF(Input!$C$7,$B750,"Y")))),0)</f>
        <v>0</v>
      </c>
      <c r="I750" s="78" t="n">
        <f aca="false">IF($B750&gt;Input!$C$31,0,IF($E750*(Input!$C$35/100)&gt;(Input!$C$12/12),-1*(Input!$C$12/12),-1*$E750*(Input!$C$35/100)))</f>
        <v>0</v>
      </c>
      <c r="J750" s="78" t="n">
        <f aca="false">IF($B750&gt;Input!$C$31,0,(-1)*($E750+$H750+$I750)*(Input!$C$8/100))</f>
        <v>0</v>
      </c>
      <c r="K750" s="78" t="n">
        <f aca="false">IF($B750&gt;Input!$C$31,0,(-1)*($E750+$H750+$I750)*(Input!$C$9/100))</f>
        <v>0</v>
      </c>
      <c r="L750" s="78" t="n">
        <f aca="false">IF($B750&lt;Input!$C$25,($E750+$F750+$G750+$H750+$I750+$J750+$K750),0)</f>
        <v>0</v>
      </c>
    </row>
    <row r="751" customFormat="false" ht="12.8" hidden="false" customHeight="false" outlineLevel="0" collapsed="false">
      <c r="A751" s="76" t="n">
        <v>747</v>
      </c>
      <c r="B751" s="77" t="n">
        <f aca="false">EOMONTH(Input!$C$7,A751)</f>
        <v>65653</v>
      </c>
      <c r="C751" s="76" t="n">
        <f aca="false">DATEDIF(Input!$C$23,$B751,"Y")</f>
        <v>102</v>
      </c>
      <c r="E751" s="78" t="n">
        <f aca="false">IF($B751&gt;Input!$C$31,0,Input!$C$26*(1+Input!$C$28/100)^(DATEDIF(Input!$C$7,$B751,"Y")))</f>
        <v>0</v>
      </c>
      <c r="F751" s="78" t="n">
        <f aca="false">-1*($E751*(Input!$C$10/100))</f>
        <v>-0</v>
      </c>
      <c r="G751" s="78" t="n">
        <f aca="false">-1*($E751*(Input!$C$11/100))</f>
        <v>-0</v>
      </c>
      <c r="H751" s="78" t="n">
        <f aca="false">IF($B751&lt;Input!$C$25,((Input!$C$29*(1+Input!$C$13/100)^(DATEDIF(Input!$C$7,$B751,"Y")))),0)</f>
        <v>0</v>
      </c>
      <c r="I751" s="78" t="n">
        <f aca="false">IF($B751&gt;Input!$C$31,0,IF($E751*(Input!$C$35/100)&gt;(Input!$C$12/12),-1*(Input!$C$12/12),-1*$E751*(Input!$C$35/100)))</f>
        <v>0</v>
      </c>
      <c r="J751" s="78" t="n">
        <f aca="false">IF($B751&gt;Input!$C$31,0,(-1)*($E751+$H751+$I751)*(Input!$C$8/100))</f>
        <v>0</v>
      </c>
      <c r="K751" s="78" t="n">
        <f aca="false">IF($B751&gt;Input!$C$31,0,(-1)*($E751+$H751+$I751)*(Input!$C$9/100))</f>
        <v>0</v>
      </c>
      <c r="L751" s="78" t="n">
        <f aca="false">IF($B751&lt;Input!$C$25,($E751+$F751+$G751+$H751+$I751+$J751+$K751),0)</f>
        <v>0</v>
      </c>
    </row>
    <row r="752" customFormat="false" ht="12.8" hidden="false" customHeight="false" outlineLevel="0" collapsed="false">
      <c r="A752" s="76" t="n">
        <v>748</v>
      </c>
      <c r="B752" s="77" t="n">
        <f aca="false">EOMONTH(Input!$C$7,A752)</f>
        <v>65684</v>
      </c>
      <c r="C752" s="76" t="n">
        <f aca="false">DATEDIF(Input!$C$23,$B752,"Y")</f>
        <v>102</v>
      </c>
      <c r="E752" s="78" t="n">
        <f aca="false">IF($B752&gt;Input!$C$31,0,Input!$C$26*(1+Input!$C$28/100)^(DATEDIF(Input!$C$7,$B752,"Y")))</f>
        <v>0</v>
      </c>
      <c r="F752" s="78" t="n">
        <f aca="false">-1*($E752*(Input!$C$10/100))</f>
        <v>-0</v>
      </c>
      <c r="G752" s="78" t="n">
        <f aca="false">-1*($E752*(Input!$C$11/100))</f>
        <v>-0</v>
      </c>
      <c r="H752" s="78" t="n">
        <f aca="false">IF($B752&lt;Input!$C$25,((Input!$C$29*(1+Input!$C$13/100)^(DATEDIF(Input!$C$7,$B752,"Y")))),0)</f>
        <v>0</v>
      </c>
      <c r="I752" s="78" t="n">
        <f aca="false">IF($B752&gt;Input!$C$31,0,IF($E752*(Input!$C$35/100)&gt;(Input!$C$12/12),-1*(Input!$C$12/12),-1*$E752*(Input!$C$35/100)))</f>
        <v>0</v>
      </c>
      <c r="J752" s="78" t="n">
        <f aca="false">IF($B752&gt;Input!$C$31,0,(-1)*($E752+$H752+$I752)*(Input!$C$8/100))</f>
        <v>0</v>
      </c>
      <c r="K752" s="78" t="n">
        <f aca="false">IF($B752&gt;Input!$C$31,0,(-1)*($E752+$H752+$I752)*(Input!$C$9/100))</f>
        <v>0</v>
      </c>
      <c r="L752" s="78" t="n">
        <f aca="false">IF($B752&lt;Input!$C$25,($E752+$F752+$G752+$H752+$I752+$J752+$K752),0)</f>
        <v>0</v>
      </c>
    </row>
    <row r="753" customFormat="false" ht="12.8" hidden="false" customHeight="false" outlineLevel="0" collapsed="false">
      <c r="A753" s="76" t="n">
        <v>749</v>
      </c>
      <c r="B753" s="77" t="n">
        <f aca="false">EOMONTH(Input!$C$7,A753)</f>
        <v>65714</v>
      </c>
      <c r="C753" s="76" t="n">
        <f aca="false">DATEDIF(Input!$C$23,$B753,"Y")</f>
        <v>102</v>
      </c>
      <c r="E753" s="78" t="n">
        <f aca="false">IF($B753&gt;Input!$C$31,0,Input!$C$26*(1+Input!$C$28/100)^(DATEDIF(Input!$C$7,$B753,"Y")))</f>
        <v>0</v>
      </c>
      <c r="F753" s="78" t="n">
        <f aca="false">-1*($E753*(Input!$C$10/100))</f>
        <v>-0</v>
      </c>
      <c r="G753" s="78" t="n">
        <f aca="false">-1*($E753*(Input!$C$11/100))</f>
        <v>-0</v>
      </c>
      <c r="H753" s="78" t="n">
        <f aca="false">IF($B753&lt;Input!$C$25,((Input!$C$29*(1+Input!$C$13/100)^(DATEDIF(Input!$C$7,$B753,"Y")))),0)</f>
        <v>0</v>
      </c>
      <c r="I753" s="78" t="n">
        <f aca="false">IF($B753&gt;Input!$C$31,0,IF($E753*(Input!$C$35/100)&gt;(Input!$C$12/12),-1*(Input!$C$12/12),-1*$E753*(Input!$C$35/100)))</f>
        <v>0</v>
      </c>
      <c r="J753" s="78" t="n">
        <f aca="false">IF($B753&gt;Input!$C$31,0,(-1)*($E753+$H753+$I753)*(Input!$C$8/100))</f>
        <v>0</v>
      </c>
      <c r="K753" s="78" t="n">
        <f aca="false">IF($B753&gt;Input!$C$31,0,(-1)*($E753+$H753+$I753)*(Input!$C$9/100))</f>
        <v>0</v>
      </c>
      <c r="L753" s="78" t="n">
        <f aca="false">IF($B753&lt;Input!$C$25,($E753+$F753+$G753+$H753+$I753+$J753+$K753),0)</f>
        <v>0</v>
      </c>
    </row>
    <row r="754" customFormat="false" ht="12.8" hidden="false" customHeight="false" outlineLevel="0" collapsed="false">
      <c r="A754" s="76" t="n">
        <v>750</v>
      </c>
      <c r="B754" s="77" t="n">
        <f aca="false">EOMONTH(Input!$C$7,A754)</f>
        <v>65745</v>
      </c>
      <c r="C754" s="76" t="n">
        <f aca="false">DATEDIF(Input!$C$23,$B754,"Y")</f>
        <v>102</v>
      </c>
      <c r="E754" s="78" t="n">
        <f aca="false">IF($B754&gt;Input!$C$31,0,Input!$C$26*(1+Input!$C$28/100)^(DATEDIF(Input!$C$7,$B754,"Y")))</f>
        <v>0</v>
      </c>
      <c r="F754" s="78" t="n">
        <f aca="false">-1*($E754*(Input!$C$10/100))</f>
        <v>-0</v>
      </c>
      <c r="G754" s="78" t="n">
        <f aca="false">-1*($E754*(Input!$C$11/100))</f>
        <v>-0</v>
      </c>
      <c r="H754" s="78" t="n">
        <f aca="false">IF($B754&lt;Input!$C$25,((Input!$C$29*(1+Input!$C$13/100)^(DATEDIF(Input!$C$7,$B754,"Y")))),0)</f>
        <v>0</v>
      </c>
      <c r="I754" s="78" t="n">
        <f aca="false">IF($B754&gt;Input!$C$31,0,IF($E754*(Input!$C$35/100)&gt;(Input!$C$12/12),-1*(Input!$C$12/12),-1*$E754*(Input!$C$35/100)))</f>
        <v>0</v>
      </c>
      <c r="J754" s="78" t="n">
        <f aca="false">IF($B754&gt;Input!$C$31,0,(-1)*($E754+$H754+$I754)*(Input!$C$8/100))</f>
        <v>0</v>
      </c>
      <c r="K754" s="78" t="n">
        <f aca="false">IF($B754&gt;Input!$C$31,0,(-1)*($E754+$H754+$I754)*(Input!$C$9/100))</f>
        <v>0</v>
      </c>
      <c r="L754" s="78" t="n">
        <f aca="false">IF($B754&lt;Input!$C$25,($E754+$F754+$G754+$H754+$I754+$J754+$K754),0)</f>
        <v>0</v>
      </c>
    </row>
    <row r="755" customFormat="false" ht="12.8" hidden="false" customHeight="false" outlineLevel="0" collapsed="false">
      <c r="A755" s="76" t="n">
        <v>751</v>
      </c>
      <c r="B755" s="77" t="n">
        <f aca="false">EOMONTH(Input!$C$7,A755)</f>
        <v>65776</v>
      </c>
      <c r="C755" s="76" t="n">
        <f aca="false">DATEDIF(Input!$C$23,$B755,"Y")</f>
        <v>102</v>
      </c>
      <c r="E755" s="78" t="n">
        <f aca="false">IF($B755&gt;Input!$C$31,0,Input!$C$26*(1+Input!$C$28/100)^(DATEDIF(Input!$C$7,$B755,"Y")))</f>
        <v>0</v>
      </c>
      <c r="F755" s="78" t="n">
        <f aca="false">-1*($E755*(Input!$C$10/100))</f>
        <v>-0</v>
      </c>
      <c r="G755" s="78" t="n">
        <f aca="false">-1*($E755*(Input!$C$11/100))</f>
        <v>-0</v>
      </c>
      <c r="H755" s="78" t="n">
        <f aca="false">IF($B755&lt;Input!$C$25,((Input!$C$29*(1+Input!$C$13/100)^(DATEDIF(Input!$C$7,$B755,"Y")))),0)</f>
        <v>0</v>
      </c>
      <c r="I755" s="78" t="n">
        <f aca="false">IF($B755&gt;Input!$C$31,0,IF($E755*(Input!$C$35/100)&gt;(Input!$C$12/12),-1*(Input!$C$12/12),-1*$E755*(Input!$C$35/100)))</f>
        <v>0</v>
      </c>
      <c r="J755" s="78" t="n">
        <f aca="false">IF($B755&gt;Input!$C$31,0,(-1)*($E755+$H755+$I755)*(Input!$C$8/100))</f>
        <v>0</v>
      </c>
      <c r="K755" s="78" t="n">
        <f aca="false">IF($B755&gt;Input!$C$31,0,(-1)*($E755+$H755+$I755)*(Input!$C$9/100))</f>
        <v>0</v>
      </c>
      <c r="L755" s="78" t="n">
        <f aca="false">IF($B755&lt;Input!$C$25,($E755+$F755+$G755+$H755+$I755+$J755+$K755),0)</f>
        <v>0</v>
      </c>
    </row>
    <row r="756" customFormat="false" ht="12.8" hidden="false" customHeight="false" outlineLevel="0" collapsed="false">
      <c r="A756" s="76" t="n">
        <v>752</v>
      </c>
      <c r="B756" s="77" t="n">
        <f aca="false">EOMONTH(Input!$C$7,A756)</f>
        <v>65805</v>
      </c>
      <c r="C756" s="76" t="n">
        <f aca="false">DATEDIF(Input!$C$23,$B756,"Y")</f>
        <v>102</v>
      </c>
      <c r="E756" s="78" t="n">
        <f aca="false">IF($B756&gt;Input!$C$31,0,Input!$C$26*(1+Input!$C$28/100)^(DATEDIF(Input!$C$7,$B756,"Y")))</f>
        <v>0</v>
      </c>
      <c r="F756" s="78" t="n">
        <f aca="false">-1*($E756*(Input!$C$10/100))</f>
        <v>-0</v>
      </c>
      <c r="G756" s="78" t="n">
        <f aca="false">-1*($E756*(Input!$C$11/100))</f>
        <v>-0</v>
      </c>
      <c r="H756" s="78" t="n">
        <f aca="false">IF($B756&lt;Input!$C$25,((Input!$C$29*(1+Input!$C$13/100)^(DATEDIF(Input!$C$7,$B756,"Y")))),0)</f>
        <v>0</v>
      </c>
      <c r="I756" s="78" t="n">
        <f aca="false">IF($B756&gt;Input!$C$31,0,IF($E756*(Input!$C$35/100)&gt;(Input!$C$12/12),-1*(Input!$C$12/12),-1*$E756*(Input!$C$35/100)))</f>
        <v>0</v>
      </c>
      <c r="J756" s="78" t="n">
        <f aca="false">IF($B756&gt;Input!$C$31,0,(-1)*($E756+$H756+$I756)*(Input!$C$8/100))</f>
        <v>0</v>
      </c>
      <c r="K756" s="78" t="n">
        <f aca="false">IF($B756&gt;Input!$C$31,0,(-1)*($E756+$H756+$I756)*(Input!$C$9/100))</f>
        <v>0</v>
      </c>
      <c r="L756" s="78" t="n">
        <f aca="false">IF($B756&lt;Input!$C$25,($E756+$F756+$G756+$H756+$I756+$J756+$K756),0)</f>
        <v>0</v>
      </c>
    </row>
    <row r="757" customFormat="false" ht="12.8" hidden="false" customHeight="false" outlineLevel="0" collapsed="false">
      <c r="A757" s="76" t="n">
        <v>753</v>
      </c>
      <c r="B757" s="77" t="n">
        <f aca="false">EOMONTH(Input!$C$7,A757)</f>
        <v>65836</v>
      </c>
      <c r="C757" s="76" t="n">
        <f aca="false">DATEDIF(Input!$C$23,$B757,"Y")</f>
        <v>102</v>
      </c>
      <c r="E757" s="78" t="n">
        <f aca="false">IF($B757&gt;Input!$C$31,0,Input!$C$26*(1+Input!$C$28/100)^(DATEDIF(Input!$C$7,$B757,"Y")))</f>
        <v>0</v>
      </c>
      <c r="F757" s="78" t="n">
        <f aca="false">-1*($E757*(Input!$C$10/100))</f>
        <v>-0</v>
      </c>
      <c r="G757" s="78" t="n">
        <f aca="false">-1*($E757*(Input!$C$11/100))</f>
        <v>-0</v>
      </c>
      <c r="H757" s="78" t="n">
        <f aca="false">IF($B757&lt;Input!$C$25,((Input!$C$29*(1+Input!$C$13/100)^(DATEDIF(Input!$C$7,$B757,"Y")))),0)</f>
        <v>0</v>
      </c>
      <c r="I757" s="78" t="n">
        <f aca="false">IF($B757&gt;Input!$C$31,0,IF($E757*(Input!$C$35/100)&gt;(Input!$C$12/12),-1*(Input!$C$12/12),-1*$E757*(Input!$C$35/100)))</f>
        <v>0</v>
      </c>
      <c r="J757" s="78" t="n">
        <f aca="false">IF($B757&gt;Input!$C$31,0,(-1)*($E757+$H757+$I757)*(Input!$C$8/100))</f>
        <v>0</v>
      </c>
      <c r="K757" s="78" t="n">
        <f aca="false">IF($B757&gt;Input!$C$31,0,(-1)*($E757+$H757+$I757)*(Input!$C$9/100))</f>
        <v>0</v>
      </c>
      <c r="L757" s="78" t="n">
        <f aca="false">IF($B757&lt;Input!$C$25,($E757+$F757+$G757+$H757+$I757+$J757+$K757),0)</f>
        <v>0</v>
      </c>
    </row>
    <row r="758" customFormat="false" ht="12.8" hidden="false" customHeight="false" outlineLevel="0" collapsed="false">
      <c r="A758" s="76" t="n">
        <v>754</v>
      </c>
      <c r="B758" s="77" t="n">
        <f aca="false">EOMONTH(Input!$C$7,A758)</f>
        <v>65866</v>
      </c>
      <c r="C758" s="76" t="n">
        <f aca="false">DATEDIF(Input!$C$23,$B758,"Y")</f>
        <v>102</v>
      </c>
      <c r="E758" s="78" t="n">
        <f aca="false">IF($B758&gt;Input!$C$31,0,Input!$C$26*(1+Input!$C$28/100)^(DATEDIF(Input!$C$7,$B758,"Y")))</f>
        <v>0</v>
      </c>
      <c r="F758" s="78" t="n">
        <f aca="false">-1*($E758*(Input!$C$10/100))</f>
        <v>-0</v>
      </c>
      <c r="G758" s="78" t="n">
        <f aca="false">-1*($E758*(Input!$C$11/100))</f>
        <v>-0</v>
      </c>
      <c r="H758" s="78" t="n">
        <f aca="false">IF($B758&lt;Input!$C$25,((Input!$C$29*(1+Input!$C$13/100)^(DATEDIF(Input!$C$7,$B758,"Y")))),0)</f>
        <v>0</v>
      </c>
      <c r="I758" s="78" t="n">
        <f aca="false">IF($B758&gt;Input!$C$31,0,IF($E758*(Input!$C$35/100)&gt;(Input!$C$12/12),-1*(Input!$C$12/12),-1*$E758*(Input!$C$35/100)))</f>
        <v>0</v>
      </c>
      <c r="J758" s="78" t="n">
        <f aca="false">IF($B758&gt;Input!$C$31,0,(-1)*($E758+$H758+$I758)*(Input!$C$8/100))</f>
        <v>0</v>
      </c>
      <c r="K758" s="78" t="n">
        <f aca="false">IF($B758&gt;Input!$C$31,0,(-1)*($E758+$H758+$I758)*(Input!$C$9/100))</f>
        <v>0</v>
      </c>
      <c r="L758" s="78" t="n">
        <f aca="false">IF($B758&lt;Input!$C$25,($E758+$F758+$G758+$H758+$I758+$J758+$K758),0)</f>
        <v>0</v>
      </c>
    </row>
    <row r="759" customFormat="false" ht="12.8" hidden="false" customHeight="false" outlineLevel="0" collapsed="false">
      <c r="A759" s="76" t="n">
        <v>755</v>
      </c>
      <c r="B759" s="77" t="n">
        <f aca="false">EOMONTH(Input!$C$7,A759)</f>
        <v>65897</v>
      </c>
      <c r="C759" s="76" t="n">
        <f aca="false">DATEDIF(Input!$C$23,$B759,"Y")</f>
        <v>103</v>
      </c>
      <c r="E759" s="78" t="n">
        <f aca="false">IF($B759&gt;Input!$C$31,0,Input!$C$26*(1+Input!$C$28/100)^(DATEDIF(Input!$C$7,$B759,"Y")))</f>
        <v>0</v>
      </c>
      <c r="F759" s="78" t="n">
        <f aca="false">-1*($E759*(Input!$C$10/100))</f>
        <v>-0</v>
      </c>
      <c r="G759" s="78" t="n">
        <f aca="false">-1*($E759*(Input!$C$11/100))</f>
        <v>-0</v>
      </c>
      <c r="H759" s="78" t="n">
        <f aca="false">IF($B759&lt;Input!$C$25,((Input!$C$29*(1+Input!$C$13/100)^(DATEDIF(Input!$C$7,$B759,"Y")))),0)</f>
        <v>0</v>
      </c>
      <c r="I759" s="78" t="n">
        <f aca="false">IF($B759&gt;Input!$C$31,0,IF($E759*(Input!$C$35/100)&gt;(Input!$C$12/12),-1*(Input!$C$12/12),-1*$E759*(Input!$C$35/100)))</f>
        <v>0</v>
      </c>
      <c r="J759" s="78" t="n">
        <f aca="false">IF($B759&gt;Input!$C$31,0,(-1)*($E759+$H759+$I759)*(Input!$C$8/100))</f>
        <v>0</v>
      </c>
      <c r="K759" s="78" t="n">
        <f aca="false">IF($B759&gt;Input!$C$31,0,(-1)*($E759+$H759+$I759)*(Input!$C$9/100))</f>
        <v>0</v>
      </c>
      <c r="L759" s="78" t="n">
        <f aca="false">IF($B759&lt;Input!$C$25,($E759+$F759+$G759+$H759+$I759+$J759+$K759),0)</f>
        <v>0</v>
      </c>
    </row>
    <row r="760" customFormat="false" ht="12.8" hidden="false" customHeight="false" outlineLevel="0" collapsed="false">
      <c r="A760" s="76" t="n">
        <v>756</v>
      </c>
      <c r="B760" s="77" t="n">
        <f aca="false">EOMONTH(Input!$C$7,A760)</f>
        <v>65927</v>
      </c>
      <c r="C760" s="76" t="n">
        <f aca="false">DATEDIF(Input!$C$23,$B760,"Y")</f>
        <v>103</v>
      </c>
      <c r="E760" s="78" t="n">
        <f aca="false">IF($B760&gt;Input!$C$31,0,Input!$C$26*(1+Input!$C$28/100)^(DATEDIF(Input!$C$7,$B760,"Y")))</f>
        <v>0</v>
      </c>
      <c r="F760" s="78" t="n">
        <f aca="false">-1*($E760*(Input!$C$10/100))</f>
        <v>-0</v>
      </c>
      <c r="G760" s="78" t="n">
        <f aca="false">-1*($E760*(Input!$C$11/100))</f>
        <v>-0</v>
      </c>
      <c r="H760" s="78" t="n">
        <f aca="false">IF($B760&lt;Input!$C$25,((Input!$C$29*(1+Input!$C$13/100)^(DATEDIF(Input!$C$7,$B760,"Y")))),0)</f>
        <v>0</v>
      </c>
      <c r="I760" s="78" t="n">
        <f aca="false">IF($B760&gt;Input!$C$31,0,IF($E760*(Input!$C$35/100)&gt;(Input!$C$12/12),-1*(Input!$C$12/12),-1*$E760*(Input!$C$35/100)))</f>
        <v>0</v>
      </c>
      <c r="J760" s="78" t="n">
        <f aca="false">IF($B760&gt;Input!$C$31,0,(-1)*($E760+$H760+$I760)*(Input!$C$8/100))</f>
        <v>0</v>
      </c>
      <c r="K760" s="78" t="n">
        <f aca="false">IF($B760&gt;Input!$C$31,0,(-1)*($E760+$H760+$I760)*(Input!$C$9/100))</f>
        <v>0</v>
      </c>
      <c r="L760" s="78" t="n">
        <f aca="false">IF($B760&lt;Input!$C$25,($E760+$F760+$G760+$H760+$I760+$J760+$K760),0)</f>
        <v>0</v>
      </c>
    </row>
    <row r="761" customFormat="false" ht="12.8" hidden="false" customHeight="false" outlineLevel="0" collapsed="false">
      <c r="A761" s="76" t="n">
        <v>757</v>
      </c>
      <c r="B761" s="77" t="n">
        <f aca="false">EOMONTH(Input!$C$7,A761)</f>
        <v>65958</v>
      </c>
      <c r="C761" s="76" t="n">
        <f aca="false">DATEDIF(Input!$C$23,$B761,"Y")</f>
        <v>103</v>
      </c>
      <c r="E761" s="78" t="n">
        <f aca="false">IF($B761&gt;Input!$C$31,0,Input!$C$26*(1+Input!$C$28/100)^(DATEDIF(Input!$C$7,$B761,"Y")))</f>
        <v>0</v>
      </c>
      <c r="F761" s="78" t="n">
        <f aca="false">-1*($E761*(Input!$C$10/100))</f>
        <v>-0</v>
      </c>
      <c r="G761" s="78" t="n">
        <f aca="false">-1*($E761*(Input!$C$11/100))</f>
        <v>-0</v>
      </c>
      <c r="H761" s="78" t="n">
        <f aca="false">IF($B761&lt;Input!$C$25,((Input!$C$29*(1+Input!$C$13/100)^(DATEDIF(Input!$C$7,$B761,"Y")))),0)</f>
        <v>0</v>
      </c>
      <c r="I761" s="78" t="n">
        <f aca="false">IF($B761&gt;Input!$C$31,0,IF($E761*(Input!$C$35/100)&gt;(Input!$C$12/12),-1*(Input!$C$12/12),-1*$E761*(Input!$C$35/100)))</f>
        <v>0</v>
      </c>
      <c r="J761" s="78" t="n">
        <f aca="false">IF($B761&gt;Input!$C$31,0,(-1)*($E761+$H761+$I761)*(Input!$C$8/100))</f>
        <v>0</v>
      </c>
      <c r="K761" s="78" t="n">
        <f aca="false">IF($B761&gt;Input!$C$31,0,(-1)*($E761+$H761+$I761)*(Input!$C$9/100))</f>
        <v>0</v>
      </c>
      <c r="L761" s="78" t="n">
        <f aca="false">IF($B761&lt;Input!$C$25,($E761+$F761+$G761+$H761+$I761+$J761+$K761),0)</f>
        <v>0</v>
      </c>
    </row>
    <row r="762" customFormat="false" ht="12.8" hidden="false" customHeight="false" outlineLevel="0" collapsed="false">
      <c r="A762" s="76" t="n">
        <v>758</v>
      </c>
      <c r="B762" s="77" t="n">
        <f aca="false">EOMONTH(Input!$C$7,A762)</f>
        <v>65989</v>
      </c>
      <c r="C762" s="76" t="n">
        <f aca="false">DATEDIF(Input!$C$23,$B762,"Y")</f>
        <v>103</v>
      </c>
      <c r="E762" s="78" t="n">
        <f aca="false">IF($B762&gt;Input!$C$31,0,Input!$C$26*(1+Input!$C$28/100)^(DATEDIF(Input!$C$7,$B762,"Y")))</f>
        <v>0</v>
      </c>
      <c r="F762" s="78" t="n">
        <f aca="false">-1*($E762*(Input!$C$10/100))</f>
        <v>-0</v>
      </c>
      <c r="G762" s="78" t="n">
        <f aca="false">-1*($E762*(Input!$C$11/100))</f>
        <v>-0</v>
      </c>
      <c r="H762" s="78" t="n">
        <f aca="false">IF($B762&lt;Input!$C$25,((Input!$C$29*(1+Input!$C$13/100)^(DATEDIF(Input!$C$7,$B762,"Y")))),0)</f>
        <v>0</v>
      </c>
      <c r="I762" s="78" t="n">
        <f aca="false">IF($B762&gt;Input!$C$31,0,IF($E762*(Input!$C$35/100)&gt;(Input!$C$12/12),-1*(Input!$C$12/12),-1*$E762*(Input!$C$35/100)))</f>
        <v>0</v>
      </c>
      <c r="J762" s="78" t="n">
        <f aca="false">IF($B762&gt;Input!$C$31,0,(-1)*($E762+$H762+$I762)*(Input!$C$8/100))</f>
        <v>0</v>
      </c>
      <c r="K762" s="78" t="n">
        <f aca="false">IF($B762&gt;Input!$C$31,0,(-1)*($E762+$H762+$I762)*(Input!$C$9/100))</f>
        <v>0</v>
      </c>
      <c r="L762" s="78" t="n">
        <f aca="false">IF($B762&lt;Input!$C$25,($E762+$F762+$G762+$H762+$I762+$J762+$K762),0)</f>
        <v>0</v>
      </c>
    </row>
    <row r="763" customFormat="false" ht="12.8" hidden="false" customHeight="false" outlineLevel="0" collapsed="false">
      <c r="A763" s="76" t="n">
        <v>759</v>
      </c>
      <c r="B763" s="77" t="n">
        <f aca="false">EOMONTH(Input!$C$7,A763)</f>
        <v>66019</v>
      </c>
      <c r="C763" s="76" t="n">
        <f aca="false">DATEDIF(Input!$C$23,$B763,"Y")</f>
        <v>103</v>
      </c>
      <c r="E763" s="78" t="n">
        <f aca="false">IF($B763&gt;Input!$C$31,0,Input!$C$26*(1+Input!$C$28/100)^(DATEDIF(Input!$C$7,$B763,"Y")))</f>
        <v>0</v>
      </c>
      <c r="F763" s="78" t="n">
        <f aca="false">-1*($E763*(Input!$C$10/100))</f>
        <v>-0</v>
      </c>
      <c r="G763" s="78" t="n">
        <f aca="false">-1*($E763*(Input!$C$11/100))</f>
        <v>-0</v>
      </c>
      <c r="H763" s="78" t="n">
        <f aca="false">IF($B763&lt;Input!$C$25,((Input!$C$29*(1+Input!$C$13/100)^(DATEDIF(Input!$C$7,$B763,"Y")))),0)</f>
        <v>0</v>
      </c>
      <c r="I763" s="78" t="n">
        <f aca="false">IF($B763&gt;Input!$C$31,0,IF($E763*(Input!$C$35/100)&gt;(Input!$C$12/12),-1*(Input!$C$12/12),-1*$E763*(Input!$C$35/100)))</f>
        <v>0</v>
      </c>
      <c r="J763" s="78" t="n">
        <f aca="false">IF($B763&gt;Input!$C$31,0,(-1)*($E763+$H763+$I763)*(Input!$C$8/100))</f>
        <v>0</v>
      </c>
      <c r="K763" s="78" t="n">
        <f aca="false">IF($B763&gt;Input!$C$31,0,(-1)*($E763+$H763+$I763)*(Input!$C$9/100))</f>
        <v>0</v>
      </c>
      <c r="L763" s="78" t="n">
        <f aca="false">IF($B763&lt;Input!$C$25,($E763+$F763+$G763+$H763+$I763+$J763+$K763),0)</f>
        <v>0</v>
      </c>
    </row>
    <row r="764" customFormat="false" ht="12.8" hidden="false" customHeight="false" outlineLevel="0" collapsed="false">
      <c r="A764" s="76" t="n">
        <v>760</v>
      </c>
      <c r="B764" s="77" t="n">
        <f aca="false">EOMONTH(Input!$C$7,A764)</f>
        <v>66050</v>
      </c>
      <c r="C764" s="76" t="n">
        <f aca="false">DATEDIF(Input!$C$23,$B764,"Y")</f>
        <v>103</v>
      </c>
      <c r="E764" s="78" t="n">
        <f aca="false">IF($B764&gt;Input!$C$31,0,Input!$C$26*(1+Input!$C$28/100)^(DATEDIF(Input!$C$7,$B764,"Y")))</f>
        <v>0</v>
      </c>
      <c r="F764" s="78" t="n">
        <f aca="false">-1*($E764*(Input!$C$10/100))</f>
        <v>-0</v>
      </c>
      <c r="G764" s="78" t="n">
        <f aca="false">-1*($E764*(Input!$C$11/100))</f>
        <v>-0</v>
      </c>
      <c r="H764" s="78" t="n">
        <f aca="false">IF($B764&lt;Input!$C$25,((Input!$C$29*(1+Input!$C$13/100)^(DATEDIF(Input!$C$7,$B764,"Y")))),0)</f>
        <v>0</v>
      </c>
      <c r="I764" s="78" t="n">
        <f aca="false">IF($B764&gt;Input!$C$31,0,IF($E764*(Input!$C$35/100)&gt;(Input!$C$12/12),-1*(Input!$C$12/12),-1*$E764*(Input!$C$35/100)))</f>
        <v>0</v>
      </c>
      <c r="J764" s="78" t="n">
        <f aca="false">IF($B764&gt;Input!$C$31,0,(-1)*($E764+$H764+$I764)*(Input!$C$8/100))</f>
        <v>0</v>
      </c>
      <c r="K764" s="78" t="n">
        <f aca="false">IF($B764&gt;Input!$C$31,0,(-1)*($E764+$H764+$I764)*(Input!$C$9/100))</f>
        <v>0</v>
      </c>
      <c r="L764" s="78" t="n">
        <f aca="false">IF($B764&lt;Input!$C$25,($E764+$F764+$G764+$H764+$I764+$J764+$K764),0)</f>
        <v>0</v>
      </c>
    </row>
    <row r="765" customFormat="false" ht="12.8" hidden="false" customHeight="false" outlineLevel="0" collapsed="false">
      <c r="A765" s="76" t="n">
        <v>761</v>
      </c>
      <c r="B765" s="77" t="n">
        <f aca="false">EOMONTH(Input!$C$7,A765)</f>
        <v>66080</v>
      </c>
      <c r="C765" s="76" t="n">
        <f aca="false">DATEDIF(Input!$C$23,$B765,"Y")</f>
        <v>103</v>
      </c>
      <c r="E765" s="78" t="n">
        <f aca="false">IF($B765&gt;Input!$C$31,0,Input!$C$26*(1+Input!$C$28/100)^(DATEDIF(Input!$C$7,$B765,"Y")))</f>
        <v>0</v>
      </c>
      <c r="F765" s="78" t="n">
        <f aca="false">-1*($E765*(Input!$C$10/100))</f>
        <v>-0</v>
      </c>
      <c r="G765" s="78" t="n">
        <f aca="false">-1*($E765*(Input!$C$11/100))</f>
        <v>-0</v>
      </c>
      <c r="H765" s="78" t="n">
        <f aca="false">IF($B765&lt;Input!$C$25,((Input!$C$29*(1+Input!$C$13/100)^(DATEDIF(Input!$C$7,$B765,"Y")))),0)</f>
        <v>0</v>
      </c>
      <c r="I765" s="78" t="n">
        <f aca="false">IF($B765&gt;Input!$C$31,0,IF($E765*(Input!$C$35/100)&gt;(Input!$C$12/12),-1*(Input!$C$12/12),-1*$E765*(Input!$C$35/100)))</f>
        <v>0</v>
      </c>
      <c r="J765" s="78" t="n">
        <f aca="false">IF($B765&gt;Input!$C$31,0,(-1)*($E765+$H765+$I765)*(Input!$C$8/100))</f>
        <v>0</v>
      </c>
      <c r="K765" s="78" t="n">
        <f aca="false">IF($B765&gt;Input!$C$31,0,(-1)*($E765+$H765+$I765)*(Input!$C$9/100))</f>
        <v>0</v>
      </c>
      <c r="L765" s="78" t="n">
        <f aca="false">IF($B765&lt;Input!$C$25,($E765+$F765+$G765+$H765+$I765+$J765+$K765),0)</f>
        <v>0</v>
      </c>
    </row>
    <row r="766" customFormat="false" ht="12.8" hidden="false" customHeight="false" outlineLevel="0" collapsed="false">
      <c r="A766" s="76" t="n">
        <v>762</v>
      </c>
      <c r="B766" s="77" t="n">
        <f aca="false">EOMONTH(Input!$C$7,A766)</f>
        <v>66111</v>
      </c>
      <c r="C766" s="76" t="n">
        <f aca="false">DATEDIF(Input!$C$23,$B766,"Y")</f>
        <v>103</v>
      </c>
      <c r="E766" s="78" t="n">
        <f aca="false">IF($B766&gt;Input!$C$31,0,Input!$C$26*(1+Input!$C$28/100)^(DATEDIF(Input!$C$7,$B766,"Y")))</f>
        <v>0</v>
      </c>
      <c r="F766" s="78" t="n">
        <f aca="false">-1*($E766*(Input!$C$10/100))</f>
        <v>-0</v>
      </c>
      <c r="G766" s="78" t="n">
        <f aca="false">-1*($E766*(Input!$C$11/100))</f>
        <v>-0</v>
      </c>
      <c r="H766" s="78" t="n">
        <f aca="false">IF($B766&lt;Input!$C$25,((Input!$C$29*(1+Input!$C$13/100)^(DATEDIF(Input!$C$7,$B766,"Y")))),0)</f>
        <v>0</v>
      </c>
      <c r="I766" s="78" t="n">
        <f aca="false">IF($B766&gt;Input!$C$31,0,IF($E766*(Input!$C$35/100)&gt;(Input!$C$12/12),-1*(Input!$C$12/12),-1*$E766*(Input!$C$35/100)))</f>
        <v>0</v>
      </c>
      <c r="J766" s="78" t="n">
        <f aca="false">IF($B766&gt;Input!$C$31,0,(-1)*($E766+$H766+$I766)*(Input!$C$8/100))</f>
        <v>0</v>
      </c>
      <c r="K766" s="78" t="n">
        <f aca="false">IF($B766&gt;Input!$C$31,0,(-1)*($E766+$H766+$I766)*(Input!$C$9/100))</f>
        <v>0</v>
      </c>
      <c r="L766" s="78" t="n">
        <f aca="false">IF($B766&lt;Input!$C$25,($E766+$F766+$G766+$H766+$I766+$J766+$K766),0)</f>
        <v>0</v>
      </c>
    </row>
    <row r="767" customFormat="false" ht="12.8" hidden="false" customHeight="false" outlineLevel="0" collapsed="false">
      <c r="A767" s="76" t="n">
        <v>763</v>
      </c>
      <c r="B767" s="77" t="n">
        <f aca="false">EOMONTH(Input!$C$7,A767)</f>
        <v>66142</v>
      </c>
      <c r="C767" s="76" t="n">
        <f aca="false">DATEDIF(Input!$C$23,$B767,"Y")</f>
        <v>103</v>
      </c>
      <c r="E767" s="78" t="n">
        <f aca="false">IF($B767&gt;Input!$C$31,0,Input!$C$26*(1+Input!$C$28/100)^(DATEDIF(Input!$C$7,$B767,"Y")))</f>
        <v>0</v>
      </c>
      <c r="F767" s="78" t="n">
        <f aca="false">-1*($E767*(Input!$C$10/100))</f>
        <v>-0</v>
      </c>
      <c r="G767" s="78" t="n">
        <f aca="false">-1*($E767*(Input!$C$11/100))</f>
        <v>-0</v>
      </c>
      <c r="H767" s="78" t="n">
        <f aca="false">IF($B767&lt;Input!$C$25,((Input!$C$29*(1+Input!$C$13/100)^(DATEDIF(Input!$C$7,$B767,"Y")))),0)</f>
        <v>0</v>
      </c>
      <c r="I767" s="78" t="n">
        <f aca="false">IF($B767&gt;Input!$C$31,0,IF($E767*(Input!$C$35/100)&gt;(Input!$C$12/12),-1*(Input!$C$12/12),-1*$E767*(Input!$C$35/100)))</f>
        <v>0</v>
      </c>
      <c r="J767" s="78" t="n">
        <f aca="false">IF($B767&gt;Input!$C$31,0,(-1)*($E767+$H767+$I767)*(Input!$C$8/100))</f>
        <v>0</v>
      </c>
      <c r="K767" s="78" t="n">
        <f aca="false">IF($B767&gt;Input!$C$31,0,(-1)*($E767+$H767+$I767)*(Input!$C$9/100))</f>
        <v>0</v>
      </c>
      <c r="L767" s="78" t="n">
        <f aca="false">IF($B767&lt;Input!$C$25,($E767+$F767+$G767+$H767+$I767+$J767+$K767),0)</f>
        <v>0</v>
      </c>
    </row>
    <row r="768" customFormat="false" ht="12.8" hidden="false" customHeight="false" outlineLevel="0" collapsed="false">
      <c r="A768" s="76" t="n">
        <v>764</v>
      </c>
      <c r="B768" s="77" t="n">
        <f aca="false">EOMONTH(Input!$C$7,A768)</f>
        <v>66170</v>
      </c>
      <c r="C768" s="76" t="n">
        <f aca="false">DATEDIF(Input!$C$23,$B768,"Y")</f>
        <v>103</v>
      </c>
      <c r="E768" s="78" t="n">
        <f aca="false">IF($B768&gt;Input!$C$31,0,Input!$C$26*(1+Input!$C$28/100)^(DATEDIF(Input!$C$7,$B768,"Y")))</f>
        <v>0</v>
      </c>
      <c r="F768" s="78" t="n">
        <f aca="false">-1*($E768*(Input!$C$10/100))</f>
        <v>-0</v>
      </c>
      <c r="G768" s="78" t="n">
        <f aca="false">-1*($E768*(Input!$C$11/100))</f>
        <v>-0</v>
      </c>
      <c r="H768" s="78" t="n">
        <f aca="false">IF($B768&lt;Input!$C$25,((Input!$C$29*(1+Input!$C$13/100)^(DATEDIF(Input!$C$7,$B768,"Y")))),0)</f>
        <v>0</v>
      </c>
      <c r="I768" s="78" t="n">
        <f aca="false">IF($B768&gt;Input!$C$31,0,IF($E768*(Input!$C$35/100)&gt;(Input!$C$12/12),-1*(Input!$C$12/12),-1*$E768*(Input!$C$35/100)))</f>
        <v>0</v>
      </c>
      <c r="J768" s="78" t="n">
        <f aca="false">IF($B768&gt;Input!$C$31,0,(-1)*($E768+$H768+$I768)*(Input!$C$8/100))</f>
        <v>0</v>
      </c>
      <c r="K768" s="78" t="n">
        <f aca="false">IF($B768&gt;Input!$C$31,0,(-1)*($E768+$H768+$I768)*(Input!$C$9/100))</f>
        <v>0</v>
      </c>
      <c r="L768" s="78" t="n">
        <f aca="false">IF($B768&lt;Input!$C$25,($E768+$F768+$G768+$H768+$I768+$J768+$K768),0)</f>
        <v>0</v>
      </c>
    </row>
    <row r="769" customFormat="false" ht="12.8" hidden="false" customHeight="false" outlineLevel="0" collapsed="false">
      <c r="A769" s="76" t="n">
        <v>765</v>
      </c>
      <c r="B769" s="77" t="n">
        <f aca="false">EOMONTH(Input!$C$7,A769)</f>
        <v>66201</v>
      </c>
      <c r="C769" s="76" t="n">
        <f aca="false">DATEDIF(Input!$C$23,$B769,"Y")</f>
        <v>103</v>
      </c>
      <c r="E769" s="78" t="n">
        <f aca="false">IF($B769&gt;Input!$C$31,0,Input!$C$26*(1+Input!$C$28/100)^(DATEDIF(Input!$C$7,$B769,"Y")))</f>
        <v>0</v>
      </c>
      <c r="F769" s="78" t="n">
        <f aca="false">-1*($E769*(Input!$C$10/100))</f>
        <v>-0</v>
      </c>
      <c r="G769" s="78" t="n">
        <f aca="false">-1*($E769*(Input!$C$11/100))</f>
        <v>-0</v>
      </c>
      <c r="H769" s="78" t="n">
        <f aca="false">IF($B769&lt;Input!$C$25,((Input!$C$29*(1+Input!$C$13/100)^(DATEDIF(Input!$C$7,$B769,"Y")))),0)</f>
        <v>0</v>
      </c>
      <c r="I769" s="78" t="n">
        <f aca="false">IF($B769&gt;Input!$C$31,0,IF($E769*(Input!$C$35/100)&gt;(Input!$C$12/12),-1*(Input!$C$12/12),-1*$E769*(Input!$C$35/100)))</f>
        <v>0</v>
      </c>
      <c r="J769" s="78" t="n">
        <f aca="false">IF($B769&gt;Input!$C$31,0,(-1)*($E769+$H769+$I769)*(Input!$C$8/100))</f>
        <v>0</v>
      </c>
      <c r="K769" s="78" t="n">
        <f aca="false">IF($B769&gt;Input!$C$31,0,(-1)*($E769+$H769+$I769)*(Input!$C$9/100))</f>
        <v>0</v>
      </c>
      <c r="L769" s="78" t="n">
        <f aca="false">IF($B769&lt;Input!$C$25,($E769+$F769+$G769+$H769+$I769+$J769+$K769),0)</f>
        <v>0</v>
      </c>
    </row>
    <row r="770" customFormat="false" ht="12.8" hidden="false" customHeight="false" outlineLevel="0" collapsed="false">
      <c r="A770" s="76" t="n">
        <v>766</v>
      </c>
      <c r="B770" s="77" t="n">
        <f aca="false">EOMONTH(Input!$C$7,A770)</f>
        <v>66231</v>
      </c>
      <c r="C770" s="76" t="n">
        <f aca="false">DATEDIF(Input!$C$23,$B770,"Y")</f>
        <v>103</v>
      </c>
      <c r="E770" s="78" t="n">
        <f aca="false">IF($B770&gt;Input!$C$31,0,Input!$C$26*(1+Input!$C$28/100)^(DATEDIF(Input!$C$7,$B770,"Y")))</f>
        <v>0</v>
      </c>
      <c r="F770" s="78" t="n">
        <f aca="false">-1*($E770*(Input!$C$10/100))</f>
        <v>-0</v>
      </c>
      <c r="G770" s="78" t="n">
        <f aca="false">-1*($E770*(Input!$C$11/100))</f>
        <v>-0</v>
      </c>
      <c r="H770" s="78" t="n">
        <f aca="false">IF($B770&lt;Input!$C$25,((Input!$C$29*(1+Input!$C$13/100)^(DATEDIF(Input!$C$7,$B770,"Y")))),0)</f>
        <v>0</v>
      </c>
      <c r="I770" s="78" t="n">
        <f aca="false">IF($B770&gt;Input!$C$31,0,IF($E770*(Input!$C$35/100)&gt;(Input!$C$12/12),-1*(Input!$C$12/12),-1*$E770*(Input!$C$35/100)))</f>
        <v>0</v>
      </c>
      <c r="J770" s="78" t="n">
        <f aca="false">IF($B770&gt;Input!$C$31,0,(-1)*($E770+$H770+$I770)*(Input!$C$8/100))</f>
        <v>0</v>
      </c>
      <c r="K770" s="78" t="n">
        <f aca="false">IF($B770&gt;Input!$C$31,0,(-1)*($E770+$H770+$I770)*(Input!$C$9/100))</f>
        <v>0</v>
      </c>
      <c r="L770" s="78" t="n">
        <f aca="false">IF($B770&lt;Input!$C$25,($E770+$F770+$G770+$H770+$I770+$J770+$K770),0)</f>
        <v>0</v>
      </c>
    </row>
    <row r="771" customFormat="false" ht="12.8" hidden="false" customHeight="false" outlineLevel="0" collapsed="false">
      <c r="A771" s="76" t="n">
        <v>767</v>
      </c>
      <c r="B771" s="77" t="n">
        <f aca="false">EOMONTH(Input!$C$7,A771)</f>
        <v>66262</v>
      </c>
      <c r="C771" s="76" t="n">
        <f aca="false">DATEDIF(Input!$C$23,$B771,"Y")</f>
        <v>104</v>
      </c>
      <c r="E771" s="78" t="n">
        <f aca="false">IF($B771&gt;Input!$C$31,0,Input!$C$26*(1+Input!$C$28/100)^(DATEDIF(Input!$C$7,$B771,"Y")))</f>
        <v>0</v>
      </c>
      <c r="F771" s="78" t="n">
        <f aca="false">-1*($E771*(Input!$C$10/100))</f>
        <v>-0</v>
      </c>
      <c r="G771" s="78" t="n">
        <f aca="false">-1*($E771*(Input!$C$11/100))</f>
        <v>-0</v>
      </c>
      <c r="H771" s="78" t="n">
        <f aca="false">IF($B771&lt;Input!$C$25,((Input!$C$29*(1+Input!$C$13/100)^(DATEDIF(Input!$C$7,$B771,"Y")))),0)</f>
        <v>0</v>
      </c>
      <c r="I771" s="78" t="n">
        <f aca="false">IF($B771&gt;Input!$C$31,0,IF($E771*(Input!$C$35/100)&gt;(Input!$C$12/12),-1*(Input!$C$12/12),-1*$E771*(Input!$C$35/100)))</f>
        <v>0</v>
      </c>
      <c r="J771" s="78" t="n">
        <f aca="false">IF($B771&gt;Input!$C$31,0,(-1)*($E771+$H771+$I771)*(Input!$C$8/100))</f>
        <v>0</v>
      </c>
      <c r="K771" s="78" t="n">
        <f aca="false">IF($B771&gt;Input!$C$31,0,(-1)*($E771+$H771+$I771)*(Input!$C$9/100))</f>
        <v>0</v>
      </c>
      <c r="L771" s="78" t="n">
        <f aca="false">IF($B771&lt;Input!$C$25,($E771+$F771+$G771+$H771+$I771+$J771+$K771),0)</f>
        <v>0</v>
      </c>
    </row>
    <row r="772" customFormat="false" ht="12.8" hidden="false" customHeight="false" outlineLevel="0" collapsed="false">
      <c r="A772" s="76" t="n">
        <v>768</v>
      </c>
      <c r="B772" s="77" t="n">
        <f aca="false">EOMONTH(Input!$C$7,A772)</f>
        <v>66292</v>
      </c>
      <c r="C772" s="76" t="n">
        <f aca="false">DATEDIF(Input!$C$23,$B772,"Y")</f>
        <v>104</v>
      </c>
      <c r="E772" s="78" t="n">
        <f aca="false">IF($B772&gt;Input!$C$31,0,Input!$C$26*(1+Input!$C$28/100)^(DATEDIF(Input!$C$7,$B772,"Y")))</f>
        <v>0</v>
      </c>
      <c r="F772" s="78" t="n">
        <f aca="false">-1*($E772*(Input!$C$10/100))</f>
        <v>-0</v>
      </c>
      <c r="G772" s="78" t="n">
        <f aca="false">-1*($E772*(Input!$C$11/100))</f>
        <v>-0</v>
      </c>
      <c r="H772" s="78" t="n">
        <f aca="false">IF($B772&lt;Input!$C$25,((Input!$C$29*(1+Input!$C$13/100)^(DATEDIF(Input!$C$7,$B772,"Y")))),0)</f>
        <v>0</v>
      </c>
      <c r="I772" s="78" t="n">
        <f aca="false">IF($B772&gt;Input!$C$31,0,IF($E772*(Input!$C$35/100)&gt;(Input!$C$12/12),-1*(Input!$C$12/12),-1*$E772*(Input!$C$35/100)))</f>
        <v>0</v>
      </c>
      <c r="J772" s="78" t="n">
        <f aca="false">IF($B772&gt;Input!$C$31,0,(-1)*($E772+$H772+$I772)*(Input!$C$8/100))</f>
        <v>0</v>
      </c>
      <c r="K772" s="78" t="n">
        <f aca="false">IF($B772&gt;Input!$C$31,0,(-1)*($E772+$H772+$I772)*(Input!$C$9/100))</f>
        <v>0</v>
      </c>
      <c r="L772" s="78" t="n">
        <f aca="false">IF($B772&lt;Input!$C$25,($E772+$F772+$G772+$H772+$I772+$J772+$K772),0)</f>
        <v>0</v>
      </c>
    </row>
    <row r="773" customFormat="false" ht="12.8" hidden="false" customHeight="false" outlineLevel="0" collapsed="false">
      <c r="A773" s="76" t="n">
        <v>769</v>
      </c>
      <c r="B773" s="77" t="n">
        <f aca="false">EOMONTH(Input!$C$7,A773)</f>
        <v>66323</v>
      </c>
      <c r="C773" s="76" t="n">
        <f aca="false">DATEDIF(Input!$C$23,$B773,"Y")</f>
        <v>104</v>
      </c>
      <c r="E773" s="78" t="n">
        <f aca="false">IF($B773&gt;Input!$C$31,0,Input!$C$26*(1+Input!$C$28/100)^(DATEDIF(Input!$C$7,$B773,"Y")))</f>
        <v>0</v>
      </c>
      <c r="F773" s="78" t="n">
        <f aca="false">-1*($E773*(Input!$C$10/100))</f>
        <v>-0</v>
      </c>
      <c r="G773" s="78" t="n">
        <f aca="false">-1*($E773*(Input!$C$11/100))</f>
        <v>-0</v>
      </c>
      <c r="H773" s="78" t="n">
        <f aca="false">IF($B773&lt;Input!$C$25,((Input!$C$29*(1+Input!$C$13/100)^(DATEDIF(Input!$C$7,$B773,"Y")))),0)</f>
        <v>0</v>
      </c>
      <c r="I773" s="78" t="n">
        <f aca="false">IF($B773&gt;Input!$C$31,0,IF($E773*(Input!$C$35/100)&gt;(Input!$C$12/12),-1*(Input!$C$12/12),-1*$E773*(Input!$C$35/100)))</f>
        <v>0</v>
      </c>
      <c r="J773" s="78" t="n">
        <f aca="false">IF($B773&gt;Input!$C$31,0,(-1)*($E773+$H773+$I773)*(Input!$C$8/100))</f>
        <v>0</v>
      </c>
      <c r="K773" s="78" t="n">
        <f aca="false">IF($B773&gt;Input!$C$31,0,(-1)*($E773+$H773+$I773)*(Input!$C$9/100))</f>
        <v>0</v>
      </c>
      <c r="L773" s="78" t="n">
        <f aca="false">IF($B773&lt;Input!$C$25,($E773+$F773+$G773+$H773+$I773+$J773+$K773),0)</f>
        <v>0</v>
      </c>
    </row>
    <row r="774" customFormat="false" ht="12.8" hidden="false" customHeight="false" outlineLevel="0" collapsed="false">
      <c r="A774" s="76" t="n">
        <v>770</v>
      </c>
      <c r="B774" s="77" t="n">
        <f aca="false">EOMONTH(Input!$C$7,A774)</f>
        <v>66354</v>
      </c>
      <c r="C774" s="76" t="n">
        <f aca="false">DATEDIF(Input!$C$23,$B774,"Y")</f>
        <v>104</v>
      </c>
      <c r="E774" s="78" t="n">
        <f aca="false">IF($B774&gt;Input!$C$31,0,Input!$C$26*(1+Input!$C$28/100)^(DATEDIF(Input!$C$7,$B774,"Y")))</f>
        <v>0</v>
      </c>
      <c r="F774" s="78" t="n">
        <f aca="false">-1*($E774*(Input!$C$10/100))</f>
        <v>-0</v>
      </c>
      <c r="G774" s="78" t="n">
        <f aca="false">-1*($E774*(Input!$C$11/100))</f>
        <v>-0</v>
      </c>
      <c r="H774" s="78" t="n">
        <f aca="false">IF($B774&lt;Input!$C$25,((Input!$C$29*(1+Input!$C$13/100)^(DATEDIF(Input!$C$7,$B774,"Y")))),0)</f>
        <v>0</v>
      </c>
      <c r="I774" s="78" t="n">
        <f aca="false">IF($B774&gt;Input!$C$31,0,IF($E774*(Input!$C$35/100)&gt;(Input!$C$12/12),-1*(Input!$C$12/12),-1*$E774*(Input!$C$35/100)))</f>
        <v>0</v>
      </c>
      <c r="J774" s="78" t="n">
        <f aca="false">IF($B774&gt;Input!$C$31,0,(-1)*($E774+$H774+$I774)*(Input!$C$8/100))</f>
        <v>0</v>
      </c>
      <c r="K774" s="78" t="n">
        <f aca="false">IF($B774&gt;Input!$C$31,0,(-1)*($E774+$H774+$I774)*(Input!$C$9/100))</f>
        <v>0</v>
      </c>
      <c r="L774" s="78" t="n">
        <f aca="false">IF($B774&lt;Input!$C$25,($E774+$F774+$G774+$H774+$I774+$J774+$K774),0)</f>
        <v>0</v>
      </c>
    </row>
    <row r="775" customFormat="false" ht="12.8" hidden="false" customHeight="false" outlineLevel="0" collapsed="false">
      <c r="A775" s="76" t="n">
        <v>771</v>
      </c>
      <c r="B775" s="77" t="n">
        <f aca="false">EOMONTH(Input!$C$7,A775)</f>
        <v>66384</v>
      </c>
      <c r="C775" s="76" t="n">
        <f aca="false">DATEDIF(Input!$C$23,$B775,"Y")</f>
        <v>104</v>
      </c>
      <c r="E775" s="78" t="n">
        <f aca="false">IF($B775&gt;Input!$C$31,0,Input!$C$26*(1+Input!$C$28/100)^(DATEDIF(Input!$C$7,$B775,"Y")))</f>
        <v>0</v>
      </c>
      <c r="F775" s="78" t="n">
        <f aca="false">-1*($E775*(Input!$C$10/100))</f>
        <v>-0</v>
      </c>
      <c r="G775" s="78" t="n">
        <f aca="false">-1*($E775*(Input!$C$11/100))</f>
        <v>-0</v>
      </c>
      <c r="H775" s="78" t="n">
        <f aca="false">IF($B775&lt;Input!$C$25,((Input!$C$29*(1+Input!$C$13/100)^(DATEDIF(Input!$C$7,$B775,"Y")))),0)</f>
        <v>0</v>
      </c>
      <c r="I775" s="78" t="n">
        <f aca="false">IF($B775&gt;Input!$C$31,0,IF($E775*(Input!$C$35/100)&gt;(Input!$C$12/12),-1*(Input!$C$12/12),-1*$E775*(Input!$C$35/100)))</f>
        <v>0</v>
      </c>
      <c r="J775" s="78" t="n">
        <f aca="false">IF($B775&gt;Input!$C$31,0,(-1)*($E775+$H775+$I775)*(Input!$C$8/100))</f>
        <v>0</v>
      </c>
      <c r="K775" s="78" t="n">
        <f aca="false">IF($B775&gt;Input!$C$31,0,(-1)*($E775+$H775+$I775)*(Input!$C$9/100))</f>
        <v>0</v>
      </c>
      <c r="L775" s="78" t="n">
        <f aca="false">IF($B775&lt;Input!$C$25,($E775+$F775+$G775+$H775+$I775+$J775+$K775),0)</f>
        <v>0</v>
      </c>
    </row>
    <row r="776" customFormat="false" ht="12.8" hidden="false" customHeight="false" outlineLevel="0" collapsed="false">
      <c r="A776" s="76" t="n">
        <v>772</v>
      </c>
      <c r="B776" s="77" t="n">
        <f aca="false">EOMONTH(Input!$C$7,A776)</f>
        <v>66415</v>
      </c>
      <c r="C776" s="76" t="n">
        <f aca="false">DATEDIF(Input!$C$23,$B776,"Y")</f>
        <v>104</v>
      </c>
      <c r="E776" s="78" t="n">
        <f aca="false">IF($B776&gt;Input!$C$31,0,Input!$C$26*(1+Input!$C$28/100)^(DATEDIF(Input!$C$7,$B776,"Y")))</f>
        <v>0</v>
      </c>
      <c r="F776" s="78" t="n">
        <f aca="false">-1*($E776*(Input!$C$10/100))</f>
        <v>-0</v>
      </c>
      <c r="G776" s="78" t="n">
        <f aca="false">-1*($E776*(Input!$C$11/100))</f>
        <v>-0</v>
      </c>
      <c r="H776" s="78" t="n">
        <f aca="false">IF($B776&lt;Input!$C$25,((Input!$C$29*(1+Input!$C$13/100)^(DATEDIF(Input!$C$7,$B776,"Y")))),0)</f>
        <v>0</v>
      </c>
      <c r="I776" s="78" t="n">
        <f aca="false">IF($B776&gt;Input!$C$31,0,IF($E776*(Input!$C$35/100)&gt;(Input!$C$12/12),-1*(Input!$C$12/12),-1*$E776*(Input!$C$35/100)))</f>
        <v>0</v>
      </c>
      <c r="J776" s="78" t="n">
        <f aca="false">IF($B776&gt;Input!$C$31,0,(-1)*($E776+$H776+$I776)*(Input!$C$8/100))</f>
        <v>0</v>
      </c>
      <c r="K776" s="78" t="n">
        <f aca="false">IF($B776&gt;Input!$C$31,0,(-1)*($E776+$H776+$I776)*(Input!$C$9/100))</f>
        <v>0</v>
      </c>
      <c r="L776" s="78" t="n">
        <f aca="false">IF($B776&lt;Input!$C$25,($E776+$F776+$G776+$H776+$I776+$J776+$K776),0)</f>
        <v>0</v>
      </c>
    </row>
    <row r="777" customFormat="false" ht="12.8" hidden="false" customHeight="false" outlineLevel="0" collapsed="false">
      <c r="A777" s="76" t="n">
        <v>773</v>
      </c>
      <c r="B777" s="77" t="n">
        <f aca="false">EOMONTH(Input!$C$7,A777)</f>
        <v>66445</v>
      </c>
      <c r="C777" s="76" t="n">
        <f aca="false">DATEDIF(Input!$C$23,$B777,"Y")</f>
        <v>104</v>
      </c>
      <c r="E777" s="78" t="n">
        <f aca="false">IF($B777&gt;Input!$C$31,0,Input!$C$26*(1+Input!$C$28/100)^(DATEDIF(Input!$C$7,$B777,"Y")))</f>
        <v>0</v>
      </c>
      <c r="F777" s="78" t="n">
        <f aca="false">-1*($E777*(Input!$C$10/100))</f>
        <v>-0</v>
      </c>
      <c r="G777" s="78" t="n">
        <f aca="false">-1*($E777*(Input!$C$11/100))</f>
        <v>-0</v>
      </c>
      <c r="H777" s="78" t="n">
        <f aca="false">IF($B777&lt;Input!$C$25,((Input!$C$29*(1+Input!$C$13/100)^(DATEDIF(Input!$C$7,$B777,"Y")))),0)</f>
        <v>0</v>
      </c>
      <c r="I777" s="78" t="n">
        <f aca="false">IF($B777&gt;Input!$C$31,0,IF($E777*(Input!$C$35/100)&gt;(Input!$C$12/12),-1*(Input!$C$12/12),-1*$E777*(Input!$C$35/100)))</f>
        <v>0</v>
      </c>
      <c r="J777" s="78" t="n">
        <f aca="false">IF($B777&gt;Input!$C$31,0,(-1)*($E777+$H777+$I777)*(Input!$C$8/100))</f>
        <v>0</v>
      </c>
      <c r="K777" s="78" t="n">
        <f aca="false">IF($B777&gt;Input!$C$31,0,(-1)*($E777+$H777+$I777)*(Input!$C$9/100))</f>
        <v>0</v>
      </c>
      <c r="L777" s="78" t="n">
        <f aca="false">IF($B777&lt;Input!$C$25,($E777+$F777+$G777+$H777+$I777+$J777+$K777),0)</f>
        <v>0</v>
      </c>
    </row>
    <row r="778" customFormat="false" ht="12.8" hidden="false" customHeight="false" outlineLevel="0" collapsed="false">
      <c r="A778" s="76" t="n">
        <v>774</v>
      </c>
      <c r="B778" s="77" t="n">
        <f aca="false">EOMONTH(Input!$C$7,A778)</f>
        <v>66476</v>
      </c>
      <c r="C778" s="76" t="n">
        <f aca="false">DATEDIF(Input!$C$23,$B778,"Y")</f>
        <v>104</v>
      </c>
      <c r="E778" s="78" t="n">
        <f aca="false">IF($B778&gt;Input!$C$31,0,Input!$C$26*(1+Input!$C$28/100)^(DATEDIF(Input!$C$7,$B778,"Y")))</f>
        <v>0</v>
      </c>
      <c r="F778" s="78" t="n">
        <f aca="false">-1*($E778*(Input!$C$10/100))</f>
        <v>-0</v>
      </c>
      <c r="G778" s="78" t="n">
        <f aca="false">-1*($E778*(Input!$C$11/100))</f>
        <v>-0</v>
      </c>
      <c r="H778" s="78" t="n">
        <f aca="false">IF($B778&lt;Input!$C$25,((Input!$C$29*(1+Input!$C$13/100)^(DATEDIF(Input!$C$7,$B778,"Y")))),0)</f>
        <v>0</v>
      </c>
      <c r="I778" s="78" t="n">
        <f aca="false">IF($B778&gt;Input!$C$31,0,IF($E778*(Input!$C$35/100)&gt;(Input!$C$12/12),-1*(Input!$C$12/12),-1*$E778*(Input!$C$35/100)))</f>
        <v>0</v>
      </c>
      <c r="J778" s="78" t="n">
        <f aca="false">IF($B778&gt;Input!$C$31,0,(-1)*($E778+$H778+$I778)*(Input!$C$8/100))</f>
        <v>0</v>
      </c>
      <c r="K778" s="78" t="n">
        <f aca="false">IF($B778&gt;Input!$C$31,0,(-1)*($E778+$H778+$I778)*(Input!$C$9/100))</f>
        <v>0</v>
      </c>
      <c r="L778" s="78" t="n">
        <f aca="false">IF($B778&lt;Input!$C$25,($E778+$F778+$G778+$H778+$I778+$J778+$K778),0)</f>
        <v>0</v>
      </c>
    </row>
    <row r="779" customFormat="false" ht="12.8" hidden="false" customHeight="false" outlineLevel="0" collapsed="false">
      <c r="A779" s="76" t="n">
        <v>775</v>
      </c>
      <c r="B779" s="77" t="n">
        <f aca="false">EOMONTH(Input!$C$7,A779)</f>
        <v>66507</v>
      </c>
      <c r="C779" s="76" t="n">
        <f aca="false">DATEDIF(Input!$C$23,$B779,"Y")</f>
        <v>104</v>
      </c>
      <c r="E779" s="78" t="n">
        <f aca="false">IF($B779&gt;Input!$C$31,0,Input!$C$26*(1+Input!$C$28/100)^(DATEDIF(Input!$C$7,$B779,"Y")))</f>
        <v>0</v>
      </c>
      <c r="F779" s="78" t="n">
        <f aca="false">-1*($E779*(Input!$C$10/100))</f>
        <v>-0</v>
      </c>
      <c r="G779" s="78" t="n">
        <f aca="false">-1*($E779*(Input!$C$11/100))</f>
        <v>-0</v>
      </c>
      <c r="H779" s="78" t="n">
        <f aca="false">IF($B779&lt;Input!$C$25,((Input!$C$29*(1+Input!$C$13/100)^(DATEDIF(Input!$C$7,$B779,"Y")))),0)</f>
        <v>0</v>
      </c>
      <c r="I779" s="78" t="n">
        <f aca="false">IF($B779&gt;Input!$C$31,0,IF($E779*(Input!$C$35/100)&gt;(Input!$C$12/12),-1*(Input!$C$12/12),-1*$E779*(Input!$C$35/100)))</f>
        <v>0</v>
      </c>
      <c r="J779" s="78" t="n">
        <f aca="false">IF($B779&gt;Input!$C$31,0,(-1)*($E779+$H779+$I779)*(Input!$C$8/100))</f>
        <v>0</v>
      </c>
      <c r="K779" s="78" t="n">
        <f aca="false">IF($B779&gt;Input!$C$31,0,(-1)*($E779+$H779+$I779)*(Input!$C$9/100))</f>
        <v>0</v>
      </c>
      <c r="L779" s="78" t="n">
        <f aca="false">IF($B779&lt;Input!$C$25,($E779+$F779+$G779+$H779+$I779+$J779+$K779),0)</f>
        <v>0</v>
      </c>
    </row>
    <row r="780" customFormat="false" ht="12.8" hidden="false" customHeight="false" outlineLevel="0" collapsed="false">
      <c r="A780" s="76" t="n">
        <v>776</v>
      </c>
      <c r="B780" s="77" t="n">
        <f aca="false">EOMONTH(Input!$C$7,A780)</f>
        <v>66535</v>
      </c>
      <c r="C780" s="76" t="n">
        <f aca="false">DATEDIF(Input!$C$23,$B780,"Y")</f>
        <v>104</v>
      </c>
      <c r="E780" s="78" t="n">
        <f aca="false">IF($B780&gt;Input!$C$31,0,Input!$C$26*(1+Input!$C$28/100)^(DATEDIF(Input!$C$7,$B780,"Y")))</f>
        <v>0</v>
      </c>
      <c r="F780" s="78" t="n">
        <f aca="false">-1*($E780*(Input!$C$10/100))</f>
        <v>-0</v>
      </c>
      <c r="G780" s="78" t="n">
        <f aca="false">-1*($E780*(Input!$C$11/100))</f>
        <v>-0</v>
      </c>
      <c r="H780" s="78" t="n">
        <f aca="false">IF($B780&lt;Input!$C$25,((Input!$C$29*(1+Input!$C$13/100)^(DATEDIF(Input!$C$7,$B780,"Y")))),0)</f>
        <v>0</v>
      </c>
      <c r="I780" s="78" t="n">
        <f aca="false">IF($B780&gt;Input!$C$31,0,IF($E780*(Input!$C$35/100)&gt;(Input!$C$12/12),-1*(Input!$C$12/12),-1*$E780*(Input!$C$35/100)))</f>
        <v>0</v>
      </c>
      <c r="J780" s="78" t="n">
        <f aca="false">IF($B780&gt;Input!$C$31,0,(-1)*($E780+$H780+$I780)*(Input!$C$8/100))</f>
        <v>0</v>
      </c>
      <c r="K780" s="78" t="n">
        <f aca="false">IF($B780&gt;Input!$C$31,0,(-1)*($E780+$H780+$I780)*(Input!$C$9/100))</f>
        <v>0</v>
      </c>
      <c r="L780" s="78" t="n">
        <f aca="false">IF($B780&lt;Input!$C$25,($E780+$F780+$G780+$H780+$I780+$J780+$K780),0)</f>
        <v>0</v>
      </c>
    </row>
    <row r="781" customFormat="false" ht="12.8" hidden="false" customHeight="false" outlineLevel="0" collapsed="false">
      <c r="A781" s="76" t="n">
        <v>777</v>
      </c>
      <c r="B781" s="77" t="n">
        <f aca="false">EOMONTH(Input!$C$7,A781)</f>
        <v>66566</v>
      </c>
      <c r="C781" s="76" t="n">
        <f aca="false">DATEDIF(Input!$C$23,$B781,"Y")</f>
        <v>104</v>
      </c>
      <c r="E781" s="78" t="n">
        <f aca="false">IF($B781&gt;Input!$C$31,0,Input!$C$26*(1+Input!$C$28/100)^(DATEDIF(Input!$C$7,$B781,"Y")))</f>
        <v>0</v>
      </c>
      <c r="F781" s="78" t="n">
        <f aca="false">-1*($E781*(Input!$C$10/100))</f>
        <v>-0</v>
      </c>
      <c r="G781" s="78" t="n">
        <f aca="false">-1*($E781*(Input!$C$11/100))</f>
        <v>-0</v>
      </c>
      <c r="H781" s="78" t="n">
        <f aca="false">IF($B781&lt;Input!$C$25,((Input!$C$29*(1+Input!$C$13/100)^(DATEDIF(Input!$C$7,$B781,"Y")))),0)</f>
        <v>0</v>
      </c>
      <c r="I781" s="78" t="n">
        <f aca="false">IF($B781&gt;Input!$C$31,0,IF($E781*(Input!$C$35/100)&gt;(Input!$C$12/12),-1*(Input!$C$12/12),-1*$E781*(Input!$C$35/100)))</f>
        <v>0</v>
      </c>
      <c r="J781" s="78" t="n">
        <f aca="false">IF($B781&gt;Input!$C$31,0,(-1)*($E781+$H781+$I781)*(Input!$C$8/100))</f>
        <v>0</v>
      </c>
      <c r="K781" s="78" t="n">
        <f aca="false">IF($B781&gt;Input!$C$31,0,(-1)*($E781+$H781+$I781)*(Input!$C$9/100))</f>
        <v>0</v>
      </c>
      <c r="L781" s="78" t="n">
        <f aca="false">IF($B781&lt;Input!$C$25,($E781+$F781+$G781+$H781+$I781+$J781+$K781),0)</f>
        <v>0</v>
      </c>
    </row>
    <row r="782" customFormat="false" ht="12.8" hidden="false" customHeight="false" outlineLevel="0" collapsed="false">
      <c r="A782" s="76" t="n">
        <v>778</v>
      </c>
      <c r="B782" s="77" t="n">
        <f aca="false">EOMONTH(Input!$C$7,A782)</f>
        <v>66596</v>
      </c>
      <c r="C782" s="76" t="n">
        <f aca="false">DATEDIF(Input!$C$23,$B782,"Y")</f>
        <v>104</v>
      </c>
      <c r="E782" s="78" t="n">
        <f aca="false">IF($B782&gt;Input!$C$31,0,Input!$C$26*(1+Input!$C$28/100)^(DATEDIF(Input!$C$7,$B782,"Y")))</f>
        <v>0</v>
      </c>
      <c r="F782" s="78" t="n">
        <f aca="false">-1*($E782*(Input!$C$10/100))</f>
        <v>-0</v>
      </c>
      <c r="G782" s="78" t="n">
        <f aca="false">-1*($E782*(Input!$C$11/100))</f>
        <v>-0</v>
      </c>
      <c r="H782" s="78" t="n">
        <f aca="false">IF($B782&lt;Input!$C$25,((Input!$C$29*(1+Input!$C$13/100)^(DATEDIF(Input!$C$7,$B782,"Y")))),0)</f>
        <v>0</v>
      </c>
      <c r="I782" s="78" t="n">
        <f aca="false">IF($B782&gt;Input!$C$31,0,IF($E782*(Input!$C$35/100)&gt;(Input!$C$12/12),-1*(Input!$C$12/12),-1*$E782*(Input!$C$35/100)))</f>
        <v>0</v>
      </c>
      <c r="J782" s="78" t="n">
        <f aca="false">IF($B782&gt;Input!$C$31,0,(-1)*($E782+$H782+$I782)*(Input!$C$8/100))</f>
        <v>0</v>
      </c>
      <c r="K782" s="78" t="n">
        <f aca="false">IF($B782&gt;Input!$C$31,0,(-1)*($E782+$H782+$I782)*(Input!$C$9/100))</f>
        <v>0</v>
      </c>
      <c r="L782" s="78" t="n">
        <f aca="false">IF($B782&lt;Input!$C$25,($E782+$F782+$G782+$H782+$I782+$J782+$K782),0)</f>
        <v>0</v>
      </c>
    </row>
    <row r="783" customFormat="false" ht="12.8" hidden="false" customHeight="false" outlineLevel="0" collapsed="false">
      <c r="A783" s="76" t="n">
        <v>779</v>
      </c>
      <c r="B783" s="77" t="n">
        <f aca="false">EOMONTH(Input!$C$7,A783)</f>
        <v>66627</v>
      </c>
      <c r="C783" s="76" t="n">
        <f aca="false">DATEDIF(Input!$C$23,$B783,"Y")</f>
        <v>105</v>
      </c>
      <c r="E783" s="78" t="n">
        <f aca="false">IF($B783&gt;Input!$C$31,0,Input!$C$26*(1+Input!$C$28/100)^(DATEDIF(Input!$C$7,$B783,"Y")))</f>
        <v>0</v>
      </c>
      <c r="F783" s="78" t="n">
        <f aca="false">-1*($E783*(Input!$C$10/100))</f>
        <v>-0</v>
      </c>
      <c r="G783" s="78" t="n">
        <f aca="false">-1*($E783*(Input!$C$11/100))</f>
        <v>-0</v>
      </c>
      <c r="H783" s="78" t="n">
        <f aca="false">IF($B783&lt;Input!$C$25,((Input!$C$29*(1+Input!$C$13/100)^(DATEDIF(Input!$C$7,$B783,"Y")))),0)</f>
        <v>0</v>
      </c>
      <c r="I783" s="78" t="n">
        <f aca="false">IF($B783&gt;Input!$C$31,0,IF($E783*(Input!$C$35/100)&gt;(Input!$C$12/12),-1*(Input!$C$12/12),-1*$E783*(Input!$C$35/100)))</f>
        <v>0</v>
      </c>
      <c r="J783" s="78" t="n">
        <f aca="false">IF($B783&gt;Input!$C$31,0,(-1)*($E783+$H783+$I783)*(Input!$C$8/100))</f>
        <v>0</v>
      </c>
      <c r="K783" s="78" t="n">
        <f aca="false">IF($B783&gt;Input!$C$31,0,(-1)*($E783+$H783+$I783)*(Input!$C$9/100))</f>
        <v>0</v>
      </c>
      <c r="L783" s="78" t="n">
        <f aca="false">IF($B783&lt;Input!$C$25,($E783+$F783+$G783+$H783+$I783+$J783+$K783),0)</f>
        <v>0</v>
      </c>
    </row>
    <row r="784" customFormat="false" ht="12.8" hidden="false" customHeight="false" outlineLevel="0" collapsed="false">
      <c r="A784" s="76" t="n">
        <v>780</v>
      </c>
      <c r="B784" s="77" t="n">
        <f aca="false">EOMONTH(Input!$C$7,A784)</f>
        <v>66657</v>
      </c>
      <c r="C784" s="76" t="n">
        <f aca="false">DATEDIF(Input!$C$23,$B784,"Y")</f>
        <v>105</v>
      </c>
      <c r="E784" s="78" t="n">
        <f aca="false">IF($B784&gt;Input!$C$31,0,Input!$C$26*(1+Input!$C$28/100)^(DATEDIF(Input!$C$7,$B784,"Y")))</f>
        <v>0</v>
      </c>
      <c r="F784" s="78" t="n">
        <f aca="false">-1*($E784*(Input!$C$10/100))</f>
        <v>-0</v>
      </c>
      <c r="G784" s="78" t="n">
        <f aca="false">-1*($E784*(Input!$C$11/100))</f>
        <v>-0</v>
      </c>
      <c r="H784" s="78" t="n">
        <f aca="false">IF($B784&lt;Input!$C$25,((Input!$C$29*(1+Input!$C$13/100)^(DATEDIF(Input!$C$7,$B784,"Y")))),0)</f>
        <v>0</v>
      </c>
      <c r="I784" s="78" t="n">
        <f aca="false">IF($B784&gt;Input!$C$31,0,IF($E784*(Input!$C$35/100)&gt;(Input!$C$12/12),-1*(Input!$C$12/12),-1*$E784*(Input!$C$35/100)))</f>
        <v>0</v>
      </c>
      <c r="J784" s="78" t="n">
        <f aca="false">IF($B784&gt;Input!$C$31,0,(-1)*($E784+$H784+$I784)*(Input!$C$8/100))</f>
        <v>0</v>
      </c>
      <c r="K784" s="78" t="n">
        <f aca="false">IF($B784&gt;Input!$C$31,0,(-1)*($E784+$H784+$I784)*(Input!$C$9/100))</f>
        <v>0</v>
      </c>
      <c r="L784" s="78" t="n">
        <f aca="false">IF($B784&lt;Input!$C$25,($E784+$F784+$G784+$H784+$I784+$J784+$K784),0)</f>
        <v>0</v>
      </c>
    </row>
    <row r="785" customFormat="false" ht="12.8" hidden="false" customHeight="false" outlineLevel="0" collapsed="false">
      <c r="A785" s="76" t="n">
        <v>781</v>
      </c>
      <c r="B785" s="77" t="n">
        <f aca="false">EOMONTH(Input!$C$7,A785)</f>
        <v>66688</v>
      </c>
      <c r="C785" s="76" t="n">
        <f aca="false">DATEDIF(Input!$C$23,$B785,"Y")</f>
        <v>105</v>
      </c>
      <c r="E785" s="78" t="n">
        <f aca="false">IF($B785&gt;Input!$C$31,0,Input!$C$26*(1+Input!$C$28/100)^(DATEDIF(Input!$C$7,$B785,"Y")))</f>
        <v>0</v>
      </c>
      <c r="F785" s="78" t="n">
        <f aca="false">-1*($E785*(Input!$C$10/100))</f>
        <v>-0</v>
      </c>
      <c r="G785" s="78" t="n">
        <f aca="false">-1*($E785*(Input!$C$11/100))</f>
        <v>-0</v>
      </c>
      <c r="H785" s="78" t="n">
        <f aca="false">IF($B785&lt;Input!$C$25,((Input!$C$29*(1+Input!$C$13/100)^(DATEDIF(Input!$C$7,$B785,"Y")))),0)</f>
        <v>0</v>
      </c>
      <c r="I785" s="78" t="n">
        <f aca="false">IF($B785&gt;Input!$C$31,0,IF($E785*(Input!$C$35/100)&gt;(Input!$C$12/12),-1*(Input!$C$12/12),-1*$E785*(Input!$C$35/100)))</f>
        <v>0</v>
      </c>
      <c r="J785" s="78" t="n">
        <f aca="false">IF($B785&gt;Input!$C$31,0,(-1)*($E785+$H785+$I785)*(Input!$C$8/100))</f>
        <v>0</v>
      </c>
      <c r="K785" s="78" t="n">
        <f aca="false">IF($B785&gt;Input!$C$31,0,(-1)*($E785+$H785+$I785)*(Input!$C$9/100))</f>
        <v>0</v>
      </c>
      <c r="L785" s="78" t="n">
        <f aca="false">IF($B785&lt;Input!$C$25,($E785+$F785+$G785+$H785+$I785+$J785+$K785),0)</f>
        <v>0</v>
      </c>
    </row>
    <row r="786" customFormat="false" ht="12.8" hidden="false" customHeight="false" outlineLevel="0" collapsed="false">
      <c r="A786" s="76" t="n">
        <v>782</v>
      </c>
      <c r="B786" s="77" t="n">
        <f aca="false">EOMONTH(Input!$C$7,A786)</f>
        <v>66719</v>
      </c>
      <c r="C786" s="76" t="n">
        <f aca="false">DATEDIF(Input!$C$23,$B786,"Y")</f>
        <v>105</v>
      </c>
      <c r="E786" s="78" t="n">
        <f aca="false">IF($B786&gt;Input!$C$31,0,Input!$C$26*(1+Input!$C$28/100)^(DATEDIF(Input!$C$7,$B786,"Y")))</f>
        <v>0</v>
      </c>
      <c r="F786" s="78" t="n">
        <f aca="false">-1*($E786*(Input!$C$10/100))</f>
        <v>-0</v>
      </c>
      <c r="G786" s="78" t="n">
        <f aca="false">-1*($E786*(Input!$C$11/100))</f>
        <v>-0</v>
      </c>
      <c r="H786" s="78" t="n">
        <f aca="false">IF($B786&lt;Input!$C$25,((Input!$C$29*(1+Input!$C$13/100)^(DATEDIF(Input!$C$7,$B786,"Y")))),0)</f>
        <v>0</v>
      </c>
      <c r="I786" s="78" t="n">
        <f aca="false">IF($B786&gt;Input!$C$31,0,IF($E786*(Input!$C$35/100)&gt;(Input!$C$12/12),-1*(Input!$C$12/12),-1*$E786*(Input!$C$35/100)))</f>
        <v>0</v>
      </c>
      <c r="J786" s="78" t="n">
        <f aca="false">IF($B786&gt;Input!$C$31,0,(-1)*($E786+$H786+$I786)*(Input!$C$8/100))</f>
        <v>0</v>
      </c>
      <c r="K786" s="78" t="n">
        <f aca="false">IF($B786&gt;Input!$C$31,0,(-1)*($E786+$H786+$I786)*(Input!$C$9/100))</f>
        <v>0</v>
      </c>
      <c r="L786" s="78" t="n">
        <f aca="false">IF($B786&lt;Input!$C$25,($E786+$F786+$G786+$H786+$I786+$J786+$K786),0)</f>
        <v>0</v>
      </c>
    </row>
    <row r="787" customFormat="false" ht="12.8" hidden="false" customHeight="false" outlineLevel="0" collapsed="false">
      <c r="A787" s="76" t="n">
        <v>783</v>
      </c>
      <c r="B787" s="77" t="n">
        <f aca="false">EOMONTH(Input!$C$7,A787)</f>
        <v>66749</v>
      </c>
      <c r="C787" s="76" t="n">
        <f aca="false">DATEDIF(Input!$C$23,$B787,"Y")</f>
        <v>105</v>
      </c>
      <c r="E787" s="78" t="n">
        <f aca="false">IF($B787&gt;Input!$C$31,0,Input!$C$26*(1+Input!$C$28/100)^(DATEDIF(Input!$C$7,$B787,"Y")))</f>
        <v>0</v>
      </c>
      <c r="F787" s="78" t="n">
        <f aca="false">-1*($E787*(Input!$C$10/100))</f>
        <v>-0</v>
      </c>
      <c r="G787" s="78" t="n">
        <f aca="false">-1*($E787*(Input!$C$11/100))</f>
        <v>-0</v>
      </c>
      <c r="H787" s="78" t="n">
        <f aca="false">IF($B787&lt;Input!$C$25,((Input!$C$29*(1+Input!$C$13/100)^(DATEDIF(Input!$C$7,$B787,"Y")))),0)</f>
        <v>0</v>
      </c>
      <c r="I787" s="78" t="n">
        <f aca="false">IF($B787&gt;Input!$C$31,0,IF($E787*(Input!$C$35/100)&gt;(Input!$C$12/12),-1*(Input!$C$12/12),-1*$E787*(Input!$C$35/100)))</f>
        <v>0</v>
      </c>
      <c r="J787" s="78" t="n">
        <f aca="false">IF($B787&gt;Input!$C$31,0,(-1)*($E787+$H787+$I787)*(Input!$C$8/100))</f>
        <v>0</v>
      </c>
      <c r="K787" s="78" t="n">
        <f aca="false">IF($B787&gt;Input!$C$31,0,(-1)*($E787+$H787+$I787)*(Input!$C$9/100))</f>
        <v>0</v>
      </c>
      <c r="L787" s="78" t="n">
        <f aca="false">IF($B787&lt;Input!$C$25,($E787+$F787+$G787+$H787+$I787+$J787+$K787),0)</f>
        <v>0</v>
      </c>
    </row>
    <row r="788" customFormat="false" ht="12.8" hidden="false" customHeight="false" outlineLevel="0" collapsed="false">
      <c r="A788" s="76" t="n">
        <v>784</v>
      </c>
      <c r="B788" s="77" t="n">
        <f aca="false">EOMONTH(Input!$C$7,A788)</f>
        <v>66780</v>
      </c>
      <c r="C788" s="76" t="n">
        <f aca="false">DATEDIF(Input!$C$23,$B788,"Y")</f>
        <v>105</v>
      </c>
      <c r="E788" s="78" t="n">
        <f aca="false">IF($B788&gt;Input!$C$31,0,Input!$C$26*(1+Input!$C$28/100)^(DATEDIF(Input!$C$7,$B788,"Y")))</f>
        <v>0</v>
      </c>
      <c r="F788" s="78" t="n">
        <f aca="false">-1*($E788*(Input!$C$10/100))</f>
        <v>-0</v>
      </c>
      <c r="G788" s="78" t="n">
        <f aca="false">-1*($E788*(Input!$C$11/100))</f>
        <v>-0</v>
      </c>
      <c r="H788" s="78" t="n">
        <f aca="false">IF($B788&lt;Input!$C$25,((Input!$C$29*(1+Input!$C$13/100)^(DATEDIF(Input!$C$7,$B788,"Y")))),0)</f>
        <v>0</v>
      </c>
      <c r="I788" s="78" t="n">
        <f aca="false">IF($B788&gt;Input!$C$31,0,IF($E788*(Input!$C$35/100)&gt;(Input!$C$12/12),-1*(Input!$C$12/12),-1*$E788*(Input!$C$35/100)))</f>
        <v>0</v>
      </c>
      <c r="J788" s="78" t="n">
        <f aca="false">IF($B788&gt;Input!$C$31,0,(-1)*($E788+$H788+$I788)*(Input!$C$8/100))</f>
        <v>0</v>
      </c>
      <c r="K788" s="78" t="n">
        <f aca="false">IF($B788&gt;Input!$C$31,0,(-1)*($E788+$H788+$I788)*(Input!$C$9/100))</f>
        <v>0</v>
      </c>
      <c r="L788" s="78" t="n">
        <f aca="false">IF($B788&lt;Input!$C$25,($E788+$F788+$G788+$H788+$I788+$J788+$K788),0)</f>
        <v>0</v>
      </c>
    </row>
    <row r="789" customFormat="false" ht="12.8" hidden="false" customHeight="false" outlineLevel="0" collapsed="false">
      <c r="A789" s="76" t="n">
        <v>785</v>
      </c>
      <c r="B789" s="77" t="n">
        <f aca="false">EOMONTH(Input!$C$7,A789)</f>
        <v>66810</v>
      </c>
      <c r="C789" s="76" t="n">
        <f aca="false">DATEDIF(Input!$C$23,$B789,"Y")</f>
        <v>105</v>
      </c>
      <c r="E789" s="78" t="n">
        <f aca="false">IF($B789&gt;Input!$C$31,0,Input!$C$26*(1+Input!$C$28/100)^(DATEDIF(Input!$C$7,$B789,"Y")))</f>
        <v>0</v>
      </c>
      <c r="F789" s="78" t="n">
        <f aca="false">-1*($E789*(Input!$C$10/100))</f>
        <v>-0</v>
      </c>
      <c r="G789" s="78" t="n">
        <f aca="false">-1*($E789*(Input!$C$11/100))</f>
        <v>-0</v>
      </c>
      <c r="H789" s="78" t="n">
        <f aca="false">IF($B789&lt;Input!$C$25,((Input!$C$29*(1+Input!$C$13/100)^(DATEDIF(Input!$C$7,$B789,"Y")))),0)</f>
        <v>0</v>
      </c>
      <c r="I789" s="78" t="n">
        <f aca="false">IF($B789&gt;Input!$C$31,0,IF($E789*(Input!$C$35/100)&gt;(Input!$C$12/12),-1*(Input!$C$12/12),-1*$E789*(Input!$C$35/100)))</f>
        <v>0</v>
      </c>
      <c r="J789" s="78" t="n">
        <f aca="false">IF($B789&gt;Input!$C$31,0,(-1)*($E789+$H789+$I789)*(Input!$C$8/100))</f>
        <v>0</v>
      </c>
      <c r="K789" s="78" t="n">
        <f aca="false">IF($B789&gt;Input!$C$31,0,(-1)*($E789+$H789+$I789)*(Input!$C$9/100))</f>
        <v>0</v>
      </c>
      <c r="L789" s="78" t="n">
        <f aca="false">IF($B789&lt;Input!$C$25,($E789+$F789+$G789+$H789+$I789+$J789+$K789),0)</f>
        <v>0</v>
      </c>
    </row>
    <row r="790" customFormat="false" ht="12.8" hidden="false" customHeight="false" outlineLevel="0" collapsed="false">
      <c r="A790" s="76" t="n">
        <v>786</v>
      </c>
      <c r="B790" s="77" t="n">
        <f aca="false">EOMONTH(Input!$C$7,A790)</f>
        <v>66841</v>
      </c>
      <c r="C790" s="76" t="n">
        <f aca="false">DATEDIF(Input!$C$23,$B790,"Y")</f>
        <v>105</v>
      </c>
      <c r="E790" s="78" t="n">
        <f aca="false">IF($B790&gt;Input!$C$31,0,Input!$C$26*(1+Input!$C$28/100)^(DATEDIF(Input!$C$7,$B790,"Y")))</f>
        <v>0</v>
      </c>
      <c r="F790" s="78" t="n">
        <f aca="false">-1*($E790*(Input!$C$10/100))</f>
        <v>-0</v>
      </c>
      <c r="G790" s="78" t="n">
        <f aca="false">-1*($E790*(Input!$C$11/100))</f>
        <v>-0</v>
      </c>
      <c r="H790" s="78" t="n">
        <f aca="false">IF($B790&lt;Input!$C$25,((Input!$C$29*(1+Input!$C$13/100)^(DATEDIF(Input!$C$7,$B790,"Y")))),0)</f>
        <v>0</v>
      </c>
      <c r="I790" s="78" t="n">
        <f aca="false">IF($B790&gt;Input!$C$31,0,IF($E790*(Input!$C$35/100)&gt;(Input!$C$12/12),-1*(Input!$C$12/12),-1*$E790*(Input!$C$35/100)))</f>
        <v>0</v>
      </c>
      <c r="J790" s="78" t="n">
        <f aca="false">IF($B790&gt;Input!$C$31,0,(-1)*($E790+$H790+$I790)*(Input!$C$8/100))</f>
        <v>0</v>
      </c>
      <c r="K790" s="78" t="n">
        <f aca="false">IF($B790&gt;Input!$C$31,0,(-1)*($E790+$H790+$I790)*(Input!$C$9/100))</f>
        <v>0</v>
      </c>
      <c r="L790" s="78" t="n">
        <f aca="false">IF($B790&lt;Input!$C$25,($E790+$F790+$G790+$H790+$I790+$J790+$K790),0)</f>
        <v>0</v>
      </c>
    </row>
    <row r="791" customFormat="false" ht="12.8" hidden="false" customHeight="false" outlineLevel="0" collapsed="false">
      <c r="A791" s="76" t="n">
        <v>787</v>
      </c>
      <c r="B791" s="77" t="n">
        <f aca="false">EOMONTH(Input!$C$7,A791)</f>
        <v>66872</v>
      </c>
      <c r="C791" s="76" t="n">
        <f aca="false">DATEDIF(Input!$C$23,$B791,"Y")</f>
        <v>105</v>
      </c>
      <c r="E791" s="78" t="n">
        <f aca="false">IF($B791&gt;Input!$C$31,0,Input!$C$26*(1+Input!$C$28/100)^(DATEDIF(Input!$C$7,$B791,"Y")))</f>
        <v>0</v>
      </c>
      <c r="F791" s="78" t="n">
        <f aca="false">-1*($E791*(Input!$C$10/100))</f>
        <v>-0</v>
      </c>
      <c r="G791" s="78" t="n">
        <f aca="false">-1*($E791*(Input!$C$11/100))</f>
        <v>-0</v>
      </c>
      <c r="H791" s="78" t="n">
        <f aca="false">IF($B791&lt;Input!$C$25,((Input!$C$29*(1+Input!$C$13/100)^(DATEDIF(Input!$C$7,$B791,"Y")))),0)</f>
        <v>0</v>
      </c>
      <c r="I791" s="78" t="n">
        <f aca="false">IF($B791&gt;Input!$C$31,0,IF($E791*(Input!$C$35/100)&gt;(Input!$C$12/12),-1*(Input!$C$12/12),-1*$E791*(Input!$C$35/100)))</f>
        <v>0</v>
      </c>
      <c r="J791" s="78" t="n">
        <f aca="false">IF($B791&gt;Input!$C$31,0,(-1)*($E791+$H791+$I791)*(Input!$C$8/100))</f>
        <v>0</v>
      </c>
      <c r="K791" s="78" t="n">
        <f aca="false">IF($B791&gt;Input!$C$31,0,(-1)*($E791+$H791+$I791)*(Input!$C$9/100))</f>
        <v>0</v>
      </c>
      <c r="L791" s="78" t="n">
        <f aca="false">IF($B791&lt;Input!$C$25,($E791+$F791+$G791+$H791+$I791+$J791+$K791),0)</f>
        <v>0</v>
      </c>
    </row>
    <row r="792" customFormat="false" ht="12.8" hidden="false" customHeight="false" outlineLevel="0" collapsed="false">
      <c r="A792" s="76" t="n">
        <v>788</v>
      </c>
      <c r="B792" s="77" t="n">
        <f aca="false">EOMONTH(Input!$C$7,A792)</f>
        <v>66900</v>
      </c>
      <c r="C792" s="76" t="n">
        <f aca="false">DATEDIF(Input!$C$23,$B792,"Y")</f>
        <v>105</v>
      </c>
      <c r="E792" s="78" t="n">
        <f aca="false">IF($B792&gt;Input!$C$31,0,Input!$C$26*(1+Input!$C$28/100)^(DATEDIF(Input!$C$7,$B792,"Y")))</f>
        <v>0</v>
      </c>
      <c r="F792" s="78" t="n">
        <f aca="false">-1*($E792*(Input!$C$10/100))</f>
        <v>-0</v>
      </c>
      <c r="G792" s="78" t="n">
        <f aca="false">-1*($E792*(Input!$C$11/100))</f>
        <v>-0</v>
      </c>
      <c r="H792" s="78" t="n">
        <f aca="false">IF($B792&lt;Input!$C$25,((Input!$C$29*(1+Input!$C$13/100)^(DATEDIF(Input!$C$7,$B792,"Y")))),0)</f>
        <v>0</v>
      </c>
      <c r="I792" s="78" t="n">
        <f aca="false">IF($B792&gt;Input!$C$31,0,IF($E792*(Input!$C$35/100)&gt;(Input!$C$12/12),-1*(Input!$C$12/12),-1*$E792*(Input!$C$35/100)))</f>
        <v>0</v>
      </c>
      <c r="J792" s="78" t="n">
        <f aca="false">IF($B792&gt;Input!$C$31,0,(-1)*($E792+$H792+$I792)*(Input!$C$8/100))</f>
        <v>0</v>
      </c>
      <c r="K792" s="78" t="n">
        <f aca="false">IF($B792&gt;Input!$C$31,0,(-1)*($E792+$H792+$I792)*(Input!$C$9/100))</f>
        <v>0</v>
      </c>
      <c r="L792" s="78" t="n">
        <f aca="false">IF($B792&lt;Input!$C$25,($E792+$F792+$G792+$H792+$I792+$J792+$K792),0)</f>
        <v>0</v>
      </c>
    </row>
    <row r="793" customFormat="false" ht="12.8" hidden="false" customHeight="false" outlineLevel="0" collapsed="false">
      <c r="A793" s="76" t="n">
        <v>789</v>
      </c>
      <c r="B793" s="77" t="n">
        <f aca="false">EOMONTH(Input!$C$7,A793)</f>
        <v>66931</v>
      </c>
      <c r="C793" s="76" t="n">
        <f aca="false">DATEDIF(Input!$C$23,$B793,"Y")</f>
        <v>105</v>
      </c>
      <c r="E793" s="78" t="n">
        <f aca="false">IF($B793&gt;Input!$C$31,0,Input!$C$26*(1+Input!$C$28/100)^(DATEDIF(Input!$C$7,$B793,"Y")))</f>
        <v>0</v>
      </c>
      <c r="F793" s="78" t="n">
        <f aca="false">-1*($E793*(Input!$C$10/100))</f>
        <v>-0</v>
      </c>
      <c r="G793" s="78" t="n">
        <f aca="false">-1*($E793*(Input!$C$11/100))</f>
        <v>-0</v>
      </c>
      <c r="H793" s="78" t="n">
        <f aca="false">IF($B793&lt;Input!$C$25,((Input!$C$29*(1+Input!$C$13/100)^(DATEDIF(Input!$C$7,$B793,"Y")))),0)</f>
        <v>0</v>
      </c>
      <c r="I793" s="78" t="n">
        <f aca="false">IF($B793&gt;Input!$C$31,0,IF($E793*(Input!$C$35/100)&gt;(Input!$C$12/12),-1*(Input!$C$12/12),-1*$E793*(Input!$C$35/100)))</f>
        <v>0</v>
      </c>
      <c r="J793" s="78" t="n">
        <f aca="false">IF($B793&gt;Input!$C$31,0,(-1)*($E793+$H793+$I793)*(Input!$C$8/100))</f>
        <v>0</v>
      </c>
      <c r="K793" s="78" t="n">
        <f aca="false">IF($B793&gt;Input!$C$31,0,(-1)*($E793+$H793+$I793)*(Input!$C$9/100))</f>
        <v>0</v>
      </c>
      <c r="L793" s="78" t="n">
        <f aca="false">IF($B793&lt;Input!$C$25,($E793+$F793+$G793+$H793+$I793+$J793+$K793),0)</f>
        <v>0</v>
      </c>
    </row>
    <row r="794" customFormat="false" ht="12.8" hidden="false" customHeight="false" outlineLevel="0" collapsed="false">
      <c r="A794" s="76" t="n">
        <v>790</v>
      </c>
      <c r="B794" s="77" t="n">
        <f aca="false">EOMONTH(Input!$C$7,A794)</f>
        <v>66961</v>
      </c>
      <c r="C794" s="76" t="n">
        <f aca="false">DATEDIF(Input!$C$23,$B794,"Y")</f>
        <v>105</v>
      </c>
      <c r="E794" s="78" t="n">
        <f aca="false">IF($B794&gt;Input!$C$31,0,Input!$C$26*(1+Input!$C$28/100)^(DATEDIF(Input!$C$7,$B794,"Y")))</f>
        <v>0</v>
      </c>
      <c r="F794" s="78" t="n">
        <f aca="false">-1*($E794*(Input!$C$10/100))</f>
        <v>-0</v>
      </c>
      <c r="G794" s="78" t="n">
        <f aca="false">-1*($E794*(Input!$C$11/100))</f>
        <v>-0</v>
      </c>
      <c r="H794" s="78" t="n">
        <f aca="false">IF($B794&lt;Input!$C$25,((Input!$C$29*(1+Input!$C$13/100)^(DATEDIF(Input!$C$7,$B794,"Y")))),0)</f>
        <v>0</v>
      </c>
      <c r="I794" s="78" t="n">
        <f aca="false">IF($B794&gt;Input!$C$31,0,IF($E794*(Input!$C$35/100)&gt;(Input!$C$12/12),-1*(Input!$C$12/12),-1*$E794*(Input!$C$35/100)))</f>
        <v>0</v>
      </c>
      <c r="J794" s="78" t="n">
        <f aca="false">IF($B794&gt;Input!$C$31,0,(-1)*($E794+$H794+$I794)*(Input!$C$8/100))</f>
        <v>0</v>
      </c>
      <c r="K794" s="78" t="n">
        <f aca="false">IF($B794&gt;Input!$C$31,0,(-1)*($E794+$H794+$I794)*(Input!$C$9/100))</f>
        <v>0</v>
      </c>
      <c r="L794" s="78" t="n">
        <f aca="false">IF($B794&lt;Input!$C$25,($E794+$F794+$G794+$H794+$I794+$J794+$K794),0)</f>
        <v>0</v>
      </c>
    </row>
    <row r="795" customFormat="false" ht="12.8" hidden="false" customHeight="false" outlineLevel="0" collapsed="false">
      <c r="A795" s="76" t="n">
        <v>791</v>
      </c>
      <c r="B795" s="77" t="n">
        <f aca="false">EOMONTH(Input!$C$7,A795)</f>
        <v>66992</v>
      </c>
      <c r="C795" s="76" t="n">
        <f aca="false">DATEDIF(Input!$C$23,$B795,"Y")</f>
        <v>106</v>
      </c>
      <c r="E795" s="78" t="n">
        <f aca="false">IF($B795&gt;Input!$C$31,0,Input!$C$26*(1+Input!$C$28/100)^(DATEDIF(Input!$C$7,$B795,"Y")))</f>
        <v>0</v>
      </c>
      <c r="F795" s="78" t="n">
        <f aca="false">-1*($E795*(Input!$C$10/100))</f>
        <v>-0</v>
      </c>
      <c r="G795" s="78" t="n">
        <f aca="false">-1*($E795*(Input!$C$11/100))</f>
        <v>-0</v>
      </c>
      <c r="H795" s="78" t="n">
        <f aca="false">IF($B795&lt;Input!$C$25,((Input!$C$29*(1+Input!$C$13/100)^(DATEDIF(Input!$C$7,$B795,"Y")))),0)</f>
        <v>0</v>
      </c>
      <c r="I795" s="78" t="n">
        <f aca="false">IF($B795&gt;Input!$C$31,0,IF($E795*(Input!$C$35/100)&gt;(Input!$C$12/12),-1*(Input!$C$12/12),-1*$E795*(Input!$C$35/100)))</f>
        <v>0</v>
      </c>
      <c r="J795" s="78" t="n">
        <f aca="false">IF($B795&gt;Input!$C$31,0,(-1)*($E795+$H795+$I795)*(Input!$C$8/100))</f>
        <v>0</v>
      </c>
      <c r="K795" s="78" t="n">
        <f aca="false">IF($B795&gt;Input!$C$31,0,(-1)*($E795+$H795+$I795)*(Input!$C$9/100))</f>
        <v>0</v>
      </c>
      <c r="L795" s="78" t="n">
        <f aca="false">IF($B795&lt;Input!$C$25,($E795+$F795+$G795+$H795+$I795+$J795+$K795),0)</f>
        <v>0</v>
      </c>
    </row>
    <row r="796" customFormat="false" ht="12.8" hidden="false" customHeight="false" outlineLevel="0" collapsed="false">
      <c r="A796" s="76" t="n">
        <v>792</v>
      </c>
      <c r="B796" s="77" t="n">
        <f aca="false">EOMONTH(Input!$C$7,A796)</f>
        <v>67022</v>
      </c>
      <c r="C796" s="76" t="n">
        <f aca="false">DATEDIF(Input!$C$23,$B796,"Y")</f>
        <v>106</v>
      </c>
      <c r="E796" s="78" t="n">
        <f aca="false">IF($B796&gt;Input!$C$31,0,Input!$C$26*(1+Input!$C$28/100)^(DATEDIF(Input!$C$7,$B796,"Y")))</f>
        <v>0</v>
      </c>
      <c r="F796" s="78" t="n">
        <f aca="false">-1*($E796*(Input!$C$10/100))</f>
        <v>-0</v>
      </c>
      <c r="G796" s="78" t="n">
        <f aca="false">-1*($E796*(Input!$C$11/100))</f>
        <v>-0</v>
      </c>
      <c r="H796" s="78" t="n">
        <f aca="false">IF($B796&lt;Input!$C$25,((Input!$C$29*(1+Input!$C$13/100)^(DATEDIF(Input!$C$7,$B796,"Y")))),0)</f>
        <v>0</v>
      </c>
      <c r="I796" s="78" t="n">
        <f aca="false">IF($B796&gt;Input!$C$31,0,IF($E796*(Input!$C$35/100)&gt;(Input!$C$12/12),-1*(Input!$C$12/12),-1*$E796*(Input!$C$35/100)))</f>
        <v>0</v>
      </c>
      <c r="J796" s="78" t="n">
        <f aca="false">IF($B796&gt;Input!$C$31,0,(-1)*($E796+$H796+$I796)*(Input!$C$8/100))</f>
        <v>0</v>
      </c>
      <c r="K796" s="78" t="n">
        <f aca="false">IF($B796&gt;Input!$C$31,0,(-1)*($E796+$H796+$I796)*(Input!$C$9/100))</f>
        <v>0</v>
      </c>
      <c r="L796" s="78" t="n">
        <f aca="false">IF($B796&lt;Input!$C$25,($E796+$F796+$G796+$H796+$I796+$J796+$K796),0)</f>
        <v>0</v>
      </c>
    </row>
    <row r="797" customFormat="false" ht="12.8" hidden="false" customHeight="false" outlineLevel="0" collapsed="false">
      <c r="A797" s="76" t="n">
        <v>793</v>
      </c>
      <c r="B797" s="77" t="n">
        <f aca="false">EOMONTH(Input!$C$7,A797)</f>
        <v>67053</v>
      </c>
      <c r="C797" s="76" t="n">
        <f aca="false">DATEDIF(Input!$C$23,$B797,"Y")</f>
        <v>106</v>
      </c>
      <c r="E797" s="78" t="n">
        <f aca="false">IF($B797&gt;Input!$C$31,0,Input!$C$26*(1+Input!$C$28/100)^(DATEDIF(Input!$C$7,$B797,"Y")))</f>
        <v>0</v>
      </c>
      <c r="F797" s="78" t="n">
        <f aca="false">-1*($E797*(Input!$C$10/100))</f>
        <v>-0</v>
      </c>
      <c r="G797" s="78" t="n">
        <f aca="false">-1*($E797*(Input!$C$11/100))</f>
        <v>-0</v>
      </c>
      <c r="H797" s="78" t="n">
        <f aca="false">IF($B797&lt;Input!$C$25,((Input!$C$29*(1+Input!$C$13/100)^(DATEDIF(Input!$C$7,$B797,"Y")))),0)</f>
        <v>0</v>
      </c>
      <c r="I797" s="78" t="n">
        <f aca="false">IF($B797&gt;Input!$C$31,0,IF($E797*(Input!$C$35/100)&gt;(Input!$C$12/12),-1*(Input!$C$12/12),-1*$E797*(Input!$C$35/100)))</f>
        <v>0</v>
      </c>
      <c r="J797" s="78" t="n">
        <f aca="false">IF($B797&gt;Input!$C$31,0,(-1)*($E797+$H797+$I797)*(Input!$C$8/100))</f>
        <v>0</v>
      </c>
      <c r="K797" s="78" t="n">
        <f aca="false">IF($B797&gt;Input!$C$31,0,(-1)*($E797+$H797+$I797)*(Input!$C$9/100))</f>
        <v>0</v>
      </c>
      <c r="L797" s="78" t="n">
        <f aca="false">IF($B797&lt;Input!$C$25,($E797+$F797+$G797+$H797+$I797+$J797+$K797),0)</f>
        <v>0</v>
      </c>
    </row>
    <row r="798" customFormat="false" ht="12.8" hidden="false" customHeight="false" outlineLevel="0" collapsed="false">
      <c r="A798" s="76" t="n">
        <v>794</v>
      </c>
      <c r="B798" s="77" t="n">
        <f aca="false">EOMONTH(Input!$C$7,A798)</f>
        <v>67084</v>
      </c>
      <c r="C798" s="76" t="n">
        <f aca="false">DATEDIF(Input!$C$23,$B798,"Y")</f>
        <v>106</v>
      </c>
      <c r="E798" s="78" t="n">
        <f aca="false">IF($B798&gt;Input!$C$31,0,Input!$C$26*(1+Input!$C$28/100)^(DATEDIF(Input!$C$7,$B798,"Y")))</f>
        <v>0</v>
      </c>
      <c r="F798" s="78" t="n">
        <f aca="false">-1*($E798*(Input!$C$10/100))</f>
        <v>-0</v>
      </c>
      <c r="G798" s="78" t="n">
        <f aca="false">-1*($E798*(Input!$C$11/100))</f>
        <v>-0</v>
      </c>
      <c r="H798" s="78" t="n">
        <f aca="false">IF($B798&lt;Input!$C$25,((Input!$C$29*(1+Input!$C$13/100)^(DATEDIF(Input!$C$7,$B798,"Y")))),0)</f>
        <v>0</v>
      </c>
      <c r="I798" s="78" t="n">
        <f aca="false">IF($B798&gt;Input!$C$31,0,IF($E798*(Input!$C$35/100)&gt;(Input!$C$12/12),-1*(Input!$C$12/12),-1*$E798*(Input!$C$35/100)))</f>
        <v>0</v>
      </c>
      <c r="J798" s="78" t="n">
        <f aca="false">IF($B798&gt;Input!$C$31,0,(-1)*($E798+$H798+$I798)*(Input!$C$8/100))</f>
        <v>0</v>
      </c>
      <c r="K798" s="78" t="n">
        <f aca="false">IF($B798&gt;Input!$C$31,0,(-1)*($E798+$H798+$I798)*(Input!$C$9/100))</f>
        <v>0</v>
      </c>
      <c r="L798" s="78" t="n">
        <f aca="false">IF($B798&lt;Input!$C$25,($E798+$F798+$G798+$H798+$I798+$J798+$K798),0)</f>
        <v>0</v>
      </c>
    </row>
    <row r="799" customFormat="false" ht="12.8" hidden="false" customHeight="false" outlineLevel="0" collapsed="false">
      <c r="A799" s="76" t="n">
        <v>795</v>
      </c>
      <c r="B799" s="77" t="n">
        <f aca="false">EOMONTH(Input!$C$7,A799)</f>
        <v>67114</v>
      </c>
      <c r="C799" s="76" t="n">
        <f aca="false">DATEDIF(Input!$C$23,$B799,"Y")</f>
        <v>106</v>
      </c>
      <c r="E799" s="78" t="n">
        <f aca="false">IF($B799&gt;Input!$C$31,0,Input!$C$26*(1+Input!$C$28/100)^(DATEDIF(Input!$C$7,$B799,"Y")))</f>
        <v>0</v>
      </c>
      <c r="F799" s="78" t="n">
        <f aca="false">-1*($E799*(Input!$C$10/100))</f>
        <v>-0</v>
      </c>
      <c r="G799" s="78" t="n">
        <f aca="false">-1*($E799*(Input!$C$11/100))</f>
        <v>-0</v>
      </c>
      <c r="H799" s="78" t="n">
        <f aca="false">IF($B799&lt;Input!$C$25,((Input!$C$29*(1+Input!$C$13/100)^(DATEDIF(Input!$C$7,$B799,"Y")))),0)</f>
        <v>0</v>
      </c>
      <c r="I799" s="78" t="n">
        <f aca="false">IF($B799&gt;Input!$C$31,0,IF($E799*(Input!$C$35/100)&gt;(Input!$C$12/12),-1*(Input!$C$12/12),-1*$E799*(Input!$C$35/100)))</f>
        <v>0</v>
      </c>
      <c r="J799" s="78" t="n">
        <f aca="false">IF($B799&gt;Input!$C$31,0,(-1)*($E799+$H799+$I799)*(Input!$C$8/100))</f>
        <v>0</v>
      </c>
      <c r="K799" s="78" t="n">
        <f aca="false">IF($B799&gt;Input!$C$31,0,(-1)*($E799+$H799+$I799)*(Input!$C$9/100))</f>
        <v>0</v>
      </c>
      <c r="L799" s="78" t="n">
        <f aca="false">IF($B799&lt;Input!$C$25,($E799+$F799+$G799+$H799+$I799+$J799+$K799),0)</f>
        <v>0</v>
      </c>
    </row>
    <row r="800" customFormat="false" ht="12.8" hidden="false" customHeight="false" outlineLevel="0" collapsed="false">
      <c r="A800" s="76" t="n">
        <v>796</v>
      </c>
      <c r="B800" s="77" t="n">
        <f aca="false">EOMONTH(Input!$C$7,A800)</f>
        <v>67145</v>
      </c>
      <c r="C800" s="76" t="n">
        <f aca="false">DATEDIF(Input!$C$23,$B800,"Y")</f>
        <v>106</v>
      </c>
      <c r="E800" s="78" t="n">
        <f aca="false">IF($B800&gt;Input!$C$31,0,Input!$C$26*(1+Input!$C$28/100)^(DATEDIF(Input!$C$7,$B800,"Y")))</f>
        <v>0</v>
      </c>
      <c r="F800" s="78" t="n">
        <f aca="false">-1*($E800*(Input!$C$10/100))</f>
        <v>-0</v>
      </c>
      <c r="G800" s="78" t="n">
        <f aca="false">-1*($E800*(Input!$C$11/100))</f>
        <v>-0</v>
      </c>
      <c r="H800" s="78" t="n">
        <f aca="false">IF($B800&lt;Input!$C$25,((Input!$C$29*(1+Input!$C$13/100)^(DATEDIF(Input!$C$7,$B800,"Y")))),0)</f>
        <v>0</v>
      </c>
      <c r="I800" s="78" t="n">
        <f aca="false">IF($B800&gt;Input!$C$31,0,IF($E800*(Input!$C$35/100)&gt;(Input!$C$12/12),-1*(Input!$C$12/12),-1*$E800*(Input!$C$35/100)))</f>
        <v>0</v>
      </c>
      <c r="J800" s="78" t="n">
        <f aca="false">IF($B800&gt;Input!$C$31,0,(-1)*($E800+$H800+$I800)*(Input!$C$8/100))</f>
        <v>0</v>
      </c>
      <c r="K800" s="78" t="n">
        <f aca="false">IF($B800&gt;Input!$C$31,0,(-1)*($E800+$H800+$I800)*(Input!$C$9/100))</f>
        <v>0</v>
      </c>
      <c r="L800" s="78" t="n">
        <f aca="false">IF($B800&lt;Input!$C$25,($E800+$F800+$G800+$H800+$I800+$J800+$K800),0)</f>
        <v>0</v>
      </c>
    </row>
    <row r="801" customFormat="false" ht="12.8" hidden="false" customHeight="false" outlineLevel="0" collapsed="false">
      <c r="A801" s="76" t="n">
        <v>797</v>
      </c>
      <c r="B801" s="77" t="n">
        <f aca="false">EOMONTH(Input!$C$7,A801)</f>
        <v>67175</v>
      </c>
      <c r="C801" s="76" t="n">
        <f aca="false">DATEDIF(Input!$C$23,$B801,"Y")</f>
        <v>106</v>
      </c>
      <c r="E801" s="78" t="n">
        <f aca="false">IF($B801&gt;Input!$C$31,0,Input!$C$26*(1+Input!$C$28/100)^(DATEDIF(Input!$C$7,$B801,"Y")))</f>
        <v>0</v>
      </c>
      <c r="F801" s="78" t="n">
        <f aca="false">-1*($E801*(Input!$C$10/100))</f>
        <v>-0</v>
      </c>
      <c r="G801" s="78" t="n">
        <f aca="false">-1*($E801*(Input!$C$11/100))</f>
        <v>-0</v>
      </c>
      <c r="H801" s="78" t="n">
        <f aca="false">IF($B801&lt;Input!$C$25,((Input!$C$29*(1+Input!$C$13/100)^(DATEDIF(Input!$C$7,$B801,"Y")))),0)</f>
        <v>0</v>
      </c>
      <c r="I801" s="78" t="n">
        <f aca="false">IF($B801&gt;Input!$C$31,0,IF($E801*(Input!$C$35/100)&gt;(Input!$C$12/12),-1*(Input!$C$12/12),-1*$E801*(Input!$C$35/100)))</f>
        <v>0</v>
      </c>
      <c r="J801" s="78" t="n">
        <f aca="false">IF($B801&gt;Input!$C$31,0,(-1)*($E801+$H801+$I801)*(Input!$C$8/100))</f>
        <v>0</v>
      </c>
      <c r="K801" s="78" t="n">
        <f aca="false">IF($B801&gt;Input!$C$31,0,(-1)*($E801+$H801+$I801)*(Input!$C$9/100))</f>
        <v>0</v>
      </c>
      <c r="L801" s="78" t="n">
        <f aca="false">IF($B801&lt;Input!$C$25,($E801+$F801+$G801+$H801+$I801+$J801+$K801),0)</f>
        <v>0</v>
      </c>
    </row>
    <row r="802" customFormat="false" ht="12.8" hidden="false" customHeight="false" outlineLevel="0" collapsed="false">
      <c r="A802" s="76" t="n">
        <v>798</v>
      </c>
      <c r="B802" s="77" t="n">
        <f aca="false">EOMONTH(Input!$C$7,A802)</f>
        <v>67206</v>
      </c>
      <c r="C802" s="76" t="n">
        <f aca="false">DATEDIF(Input!$C$23,$B802,"Y")</f>
        <v>106</v>
      </c>
      <c r="E802" s="78" t="n">
        <f aca="false">IF($B802&gt;Input!$C$31,0,Input!$C$26*(1+Input!$C$28/100)^(DATEDIF(Input!$C$7,$B802,"Y")))</f>
        <v>0</v>
      </c>
      <c r="F802" s="78" t="n">
        <f aca="false">-1*($E802*(Input!$C$10/100))</f>
        <v>-0</v>
      </c>
      <c r="G802" s="78" t="n">
        <f aca="false">-1*($E802*(Input!$C$11/100))</f>
        <v>-0</v>
      </c>
      <c r="H802" s="78" t="n">
        <f aca="false">IF($B802&lt;Input!$C$25,((Input!$C$29*(1+Input!$C$13/100)^(DATEDIF(Input!$C$7,$B802,"Y")))),0)</f>
        <v>0</v>
      </c>
      <c r="I802" s="78" t="n">
        <f aca="false">IF($B802&gt;Input!$C$31,0,IF($E802*(Input!$C$35/100)&gt;(Input!$C$12/12),-1*(Input!$C$12/12),-1*$E802*(Input!$C$35/100)))</f>
        <v>0</v>
      </c>
      <c r="J802" s="78" t="n">
        <f aca="false">IF($B802&gt;Input!$C$31,0,(-1)*($E802+$H802+$I802)*(Input!$C$8/100))</f>
        <v>0</v>
      </c>
      <c r="K802" s="78" t="n">
        <f aca="false">IF($B802&gt;Input!$C$31,0,(-1)*($E802+$H802+$I802)*(Input!$C$9/100))</f>
        <v>0</v>
      </c>
      <c r="L802" s="78" t="n">
        <f aca="false">IF($B802&lt;Input!$C$25,($E802+$F802+$G802+$H802+$I802+$J802+$K802),0)</f>
        <v>0</v>
      </c>
    </row>
    <row r="803" customFormat="false" ht="12.8" hidden="false" customHeight="false" outlineLevel="0" collapsed="false">
      <c r="A803" s="76" t="n">
        <v>799</v>
      </c>
      <c r="B803" s="77" t="n">
        <f aca="false">EOMONTH(Input!$C$7,A803)</f>
        <v>67237</v>
      </c>
      <c r="C803" s="76" t="n">
        <f aca="false">DATEDIF(Input!$C$23,$B803,"Y")</f>
        <v>106</v>
      </c>
      <c r="E803" s="78" t="n">
        <f aca="false">IF($B803&gt;Input!$C$31,0,Input!$C$26*(1+Input!$C$28/100)^(DATEDIF(Input!$C$7,$B803,"Y")))</f>
        <v>0</v>
      </c>
      <c r="F803" s="78" t="n">
        <f aca="false">-1*($E803*(Input!$C$10/100))</f>
        <v>-0</v>
      </c>
      <c r="G803" s="78" t="n">
        <f aca="false">-1*($E803*(Input!$C$11/100))</f>
        <v>-0</v>
      </c>
      <c r="H803" s="78" t="n">
        <f aca="false">IF($B803&lt;Input!$C$25,((Input!$C$29*(1+Input!$C$13/100)^(DATEDIF(Input!$C$7,$B803,"Y")))),0)</f>
        <v>0</v>
      </c>
      <c r="I803" s="78" t="n">
        <f aca="false">IF($B803&gt;Input!$C$31,0,IF($E803*(Input!$C$35/100)&gt;(Input!$C$12/12),-1*(Input!$C$12/12),-1*$E803*(Input!$C$35/100)))</f>
        <v>0</v>
      </c>
      <c r="J803" s="78" t="n">
        <f aca="false">IF($B803&gt;Input!$C$31,0,(-1)*($E803+$H803+$I803)*(Input!$C$8/100))</f>
        <v>0</v>
      </c>
      <c r="K803" s="78" t="n">
        <f aca="false">IF($B803&gt;Input!$C$31,0,(-1)*($E803+$H803+$I803)*(Input!$C$9/100))</f>
        <v>0</v>
      </c>
      <c r="L803" s="78" t="n">
        <f aca="false">IF($B803&lt;Input!$C$25,($E803+$F803+$G803+$H803+$I803+$J803+$K803),0)</f>
        <v>0</v>
      </c>
    </row>
    <row r="804" customFormat="false" ht="12.8" hidden="false" customHeight="false" outlineLevel="0" collapsed="false">
      <c r="A804" s="76" t="n">
        <v>800</v>
      </c>
      <c r="B804" s="77" t="n">
        <f aca="false">EOMONTH(Input!$C$7,A804)</f>
        <v>67266</v>
      </c>
      <c r="C804" s="76" t="n">
        <f aca="false">DATEDIF(Input!$C$23,$B804,"Y")</f>
        <v>106</v>
      </c>
      <c r="E804" s="78" t="n">
        <f aca="false">IF($B804&gt;Input!$C$31,0,Input!$C$26*(1+Input!$C$28/100)^(DATEDIF(Input!$C$7,$B804,"Y")))</f>
        <v>0</v>
      </c>
      <c r="F804" s="78" t="n">
        <f aca="false">-1*($E804*(Input!$C$10/100))</f>
        <v>-0</v>
      </c>
      <c r="G804" s="78" t="n">
        <f aca="false">-1*($E804*(Input!$C$11/100))</f>
        <v>-0</v>
      </c>
      <c r="H804" s="78" t="n">
        <f aca="false">IF($B804&lt;Input!$C$25,((Input!$C$29*(1+Input!$C$13/100)^(DATEDIF(Input!$C$7,$B804,"Y")))),0)</f>
        <v>0</v>
      </c>
      <c r="I804" s="78" t="n">
        <f aca="false">IF($B804&gt;Input!$C$31,0,IF($E804*(Input!$C$35/100)&gt;(Input!$C$12/12),-1*(Input!$C$12/12),-1*$E804*(Input!$C$35/100)))</f>
        <v>0</v>
      </c>
      <c r="J804" s="78" t="n">
        <f aca="false">IF($B804&gt;Input!$C$31,0,(-1)*($E804+$H804+$I804)*(Input!$C$8/100))</f>
        <v>0</v>
      </c>
      <c r="K804" s="78" t="n">
        <f aca="false">IF($B804&gt;Input!$C$31,0,(-1)*($E804+$H804+$I804)*(Input!$C$9/100))</f>
        <v>0</v>
      </c>
      <c r="L804" s="78" t="n">
        <f aca="false">IF($B804&lt;Input!$C$25,($E804+$F804+$G804+$H804+$I804+$J804+$K804),0)</f>
        <v>0</v>
      </c>
    </row>
    <row r="805" customFormat="false" ht="12.8" hidden="false" customHeight="false" outlineLevel="0" collapsed="false">
      <c r="A805" s="76" t="n">
        <v>801</v>
      </c>
      <c r="B805" s="77" t="n">
        <f aca="false">EOMONTH(Input!$C$7,A805)</f>
        <v>67297</v>
      </c>
      <c r="C805" s="76" t="n">
        <f aca="false">DATEDIF(Input!$C$23,$B805,"Y")</f>
        <v>106</v>
      </c>
      <c r="E805" s="78" t="n">
        <f aca="false">IF($B805&gt;Input!$C$31,0,Input!$C$26*(1+Input!$C$28/100)^(DATEDIF(Input!$C$7,$B805,"Y")))</f>
        <v>0</v>
      </c>
      <c r="F805" s="78" t="n">
        <f aca="false">-1*($E805*(Input!$C$10/100))</f>
        <v>-0</v>
      </c>
      <c r="G805" s="78" t="n">
        <f aca="false">-1*($E805*(Input!$C$11/100))</f>
        <v>-0</v>
      </c>
      <c r="H805" s="78" t="n">
        <f aca="false">IF($B805&lt;Input!$C$25,((Input!$C$29*(1+Input!$C$13/100)^(DATEDIF(Input!$C$7,$B805,"Y")))),0)</f>
        <v>0</v>
      </c>
      <c r="I805" s="78" t="n">
        <f aca="false">IF($B805&gt;Input!$C$31,0,IF($E805*(Input!$C$35/100)&gt;(Input!$C$12/12),-1*(Input!$C$12/12),-1*$E805*(Input!$C$35/100)))</f>
        <v>0</v>
      </c>
      <c r="J805" s="78" t="n">
        <f aca="false">IF($B805&gt;Input!$C$31,0,(-1)*($E805+$H805+$I805)*(Input!$C$8/100))</f>
        <v>0</v>
      </c>
      <c r="K805" s="78" t="n">
        <f aca="false">IF($B805&gt;Input!$C$31,0,(-1)*($E805+$H805+$I805)*(Input!$C$9/100))</f>
        <v>0</v>
      </c>
      <c r="L805" s="78" t="n">
        <f aca="false">IF($B805&lt;Input!$C$25,($E805+$F805+$G805+$H805+$I805+$J805+$K805),0)</f>
        <v>0</v>
      </c>
    </row>
    <row r="806" customFormat="false" ht="12.8" hidden="false" customHeight="false" outlineLevel="0" collapsed="false">
      <c r="A806" s="76" t="n">
        <v>802</v>
      </c>
      <c r="B806" s="77" t="n">
        <f aca="false">EOMONTH(Input!$C$7,A806)</f>
        <v>67327</v>
      </c>
      <c r="C806" s="76" t="n">
        <f aca="false">DATEDIF(Input!$C$23,$B806,"Y")</f>
        <v>106</v>
      </c>
      <c r="E806" s="78" t="n">
        <f aca="false">IF($B806&gt;Input!$C$31,0,Input!$C$26*(1+Input!$C$28/100)^(DATEDIF(Input!$C$7,$B806,"Y")))</f>
        <v>0</v>
      </c>
      <c r="F806" s="78" t="n">
        <f aca="false">-1*($E806*(Input!$C$10/100))</f>
        <v>-0</v>
      </c>
      <c r="G806" s="78" t="n">
        <f aca="false">-1*($E806*(Input!$C$11/100))</f>
        <v>-0</v>
      </c>
      <c r="H806" s="78" t="n">
        <f aca="false">IF($B806&lt;Input!$C$25,((Input!$C$29*(1+Input!$C$13/100)^(DATEDIF(Input!$C$7,$B806,"Y")))),0)</f>
        <v>0</v>
      </c>
      <c r="I806" s="78" t="n">
        <f aca="false">IF($B806&gt;Input!$C$31,0,IF($E806*(Input!$C$35/100)&gt;(Input!$C$12/12),-1*(Input!$C$12/12),-1*$E806*(Input!$C$35/100)))</f>
        <v>0</v>
      </c>
      <c r="J806" s="78" t="n">
        <f aca="false">IF($B806&gt;Input!$C$31,0,(-1)*($E806+$H806+$I806)*(Input!$C$8/100))</f>
        <v>0</v>
      </c>
      <c r="K806" s="78" t="n">
        <f aca="false">IF($B806&gt;Input!$C$31,0,(-1)*($E806+$H806+$I806)*(Input!$C$9/100))</f>
        <v>0</v>
      </c>
      <c r="L806" s="78" t="n">
        <f aca="false">IF($B806&lt;Input!$C$25,($E806+$F806+$G806+$H806+$I806+$J806+$K806),0)</f>
        <v>0</v>
      </c>
    </row>
    <row r="807" customFormat="false" ht="12.8" hidden="false" customHeight="false" outlineLevel="0" collapsed="false">
      <c r="A807" s="76" t="n">
        <v>803</v>
      </c>
      <c r="B807" s="77" t="n">
        <f aca="false">EOMONTH(Input!$C$7,A807)</f>
        <v>67358</v>
      </c>
      <c r="C807" s="76" t="n">
        <f aca="false">DATEDIF(Input!$C$23,$B807,"Y")</f>
        <v>107</v>
      </c>
      <c r="E807" s="78" t="n">
        <f aca="false">IF($B807&gt;Input!$C$31,0,Input!$C$26*(1+Input!$C$28/100)^(DATEDIF(Input!$C$7,$B807,"Y")))</f>
        <v>0</v>
      </c>
      <c r="F807" s="78" t="n">
        <f aca="false">-1*($E807*(Input!$C$10/100))</f>
        <v>-0</v>
      </c>
      <c r="G807" s="78" t="n">
        <f aca="false">-1*($E807*(Input!$C$11/100))</f>
        <v>-0</v>
      </c>
      <c r="H807" s="78" t="n">
        <f aca="false">IF($B807&lt;Input!$C$25,((Input!$C$29*(1+Input!$C$13/100)^(DATEDIF(Input!$C$7,$B807,"Y")))),0)</f>
        <v>0</v>
      </c>
      <c r="I807" s="78" t="n">
        <f aca="false">IF($B807&gt;Input!$C$31,0,IF($E807*(Input!$C$35/100)&gt;(Input!$C$12/12),-1*(Input!$C$12/12),-1*$E807*(Input!$C$35/100)))</f>
        <v>0</v>
      </c>
      <c r="J807" s="78" t="n">
        <f aca="false">IF($B807&gt;Input!$C$31,0,(-1)*($E807+$H807+$I807)*(Input!$C$8/100))</f>
        <v>0</v>
      </c>
      <c r="K807" s="78" t="n">
        <f aca="false">IF($B807&gt;Input!$C$31,0,(-1)*($E807+$H807+$I807)*(Input!$C$9/100))</f>
        <v>0</v>
      </c>
      <c r="L807" s="78" t="n">
        <f aca="false">IF($B807&lt;Input!$C$25,($E807+$F807+$G807+$H807+$I807+$J807+$K807),0)</f>
        <v>0</v>
      </c>
    </row>
    <row r="808" customFormat="false" ht="12.8" hidden="false" customHeight="false" outlineLevel="0" collapsed="false">
      <c r="A808" s="76" t="n">
        <v>804</v>
      </c>
      <c r="B808" s="77" t="n">
        <f aca="false">EOMONTH(Input!$C$7,A808)</f>
        <v>67388</v>
      </c>
      <c r="C808" s="76" t="n">
        <f aca="false">DATEDIF(Input!$C$23,$B808,"Y")</f>
        <v>107</v>
      </c>
      <c r="E808" s="78" t="n">
        <f aca="false">IF($B808&gt;Input!$C$31,0,Input!$C$26*(1+Input!$C$28/100)^(DATEDIF(Input!$C$7,$B808,"Y")))</f>
        <v>0</v>
      </c>
      <c r="F808" s="78" t="n">
        <f aca="false">-1*($E808*(Input!$C$10/100))</f>
        <v>-0</v>
      </c>
      <c r="G808" s="78" t="n">
        <f aca="false">-1*($E808*(Input!$C$11/100))</f>
        <v>-0</v>
      </c>
      <c r="H808" s="78" t="n">
        <f aca="false">IF($B808&lt;Input!$C$25,((Input!$C$29*(1+Input!$C$13/100)^(DATEDIF(Input!$C$7,$B808,"Y")))),0)</f>
        <v>0</v>
      </c>
      <c r="I808" s="78" t="n">
        <f aca="false">IF($B808&gt;Input!$C$31,0,IF($E808*(Input!$C$35/100)&gt;(Input!$C$12/12),-1*(Input!$C$12/12),-1*$E808*(Input!$C$35/100)))</f>
        <v>0</v>
      </c>
      <c r="J808" s="78" t="n">
        <f aca="false">IF($B808&gt;Input!$C$31,0,(-1)*($E808+$H808+$I808)*(Input!$C$8/100))</f>
        <v>0</v>
      </c>
      <c r="K808" s="78" t="n">
        <f aca="false">IF($B808&gt;Input!$C$31,0,(-1)*($E808+$H808+$I808)*(Input!$C$9/100))</f>
        <v>0</v>
      </c>
      <c r="L808" s="78" t="n">
        <f aca="false">IF($B808&lt;Input!$C$25,($E808+$F808+$G808+$H808+$I808+$J808+$K808),0)</f>
        <v>0</v>
      </c>
    </row>
    <row r="809" customFormat="false" ht="12.8" hidden="false" customHeight="false" outlineLevel="0" collapsed="false">
      <c r="A809" s="76" t="n">
        <v>805</v>
      </c>
      <c r="B809" s="77" t="n">
        <f aca="false">EOMONTH(Input!$C$7,A809)</f>
        <v>67419</v>
      </c>
      <c r="C809" s="76" t="n">
        <f aca="false">DATEDIF(Input!$C$23,$B809,"Y")</f>
        <v>107</v>
      </c>
      <c r="E809" s="78" t="n">
        <f aca="false">IF($B809&gt;Input!$C$31,0,Input!$C$26*(1+Input!$C$28/100)^(DATEDIF(Input!$C$7,$B809,"Y")))</f>
        <v>0</v>
      </c>
      <c r="F809" s="78" t="n">
        <f aca="false">-1*($E809*(Input!$C$10/100))</f>
        <v>-0</v>
      </c>
      <c r="G809" s="78" t="n">
        <f aca="false">-1*($E809*(Input!$C$11/100))</f>
        <v>-0</v>
      </c>
      <c r="H809" s="78" t="n">
        <f aca="false">IF($B809&lt;Input!$C$25,((Input!$C$29*(1+Input!$C$13/100)^(DATEDIF(Input!$C$7,$B809,"Y")))),0)</f>
        <v>0</v>
      </c>
      <c r="I809" s="78" t="n">
        <f aca="false">IF($B809&gt;Input!$C$31,0,IF($E809*(Input!$C$35/100)&gt;(Input!$C$12/12),-1*(Input!$C$12/12),-1*$E809*(Input!$C$35/100)))</f>
        <v>0</v>
      </c>
      <c r="J809" s="78" t="n">
        <f aca="false">IF($B809&gt;Input!$C$31,0,(-1)*($E809+$H809+$I809)*(Input!$C$8/100))</f>
        <v>0</v>
      </c>
      <c r="K809" s="78" t="n">
        <f aca="false">IF($B809&gt;Input!$C$31,0,(-1)*($E809+$H809+$I809)*(Input!$C$9/100))</f>
        <v>0</v>
      </c>
      <c r="L809" s="78" t="n">
        <f aca="false">IF($B809&lt;Input!$C$25,($E809+$F809+$G809+$H809+$I809+$J809+$K809),0)</f>
        <v>0</v>
      </c>
    </row>
    <row r="810" customFormat="false" ht="12.8" hidden="false" customHeight="false" outlineLevel="0" collapsed="false">
      <c r="A810" s="76" t="n">
        <v>806</v>
      </c>
      <c r="B810" s="77" t="n">
        <f aca="false">EOMONTH(Input!$C$7,A810)</f>
        <v>67450</v>
      </c>
      <c r="C810" s="76" t="n">
        <f aca="false">DATEDIF(Input!$C$23,$B810,"Y")</f>
        <v>107</v>
      </c>
      <c r="E810" s="78" t="n">
        <f aca="false">IF($B810&gt;Input!$C$31,0,Input!$C$26*(1+Input!$C$28/100)^(DATEDIF(Input!$C$7,$B810,"Y")))</f>
        <v>0</v>
      </c>
      <c r="F810" s="78" t="n">
        <f aca="false">-1*($E810*(Input!$C$10/100))</f>
        <v>-0</v>
      </c>
      <c r="G810" s="78" t="n">
        <f aca="false">-1*($E810*(Input!$C$11/100))</f>
        <v>-0</v>
      </c>
      <c r="H810" s="78" t="n">
        <f aca="false">IF($B810&lt;Input!$C$25,((Input!$C$29*(1+Input!$C$13/100)^(DATEDIF(Input!$C$7,$B810,"Y")))),0)</f>
        <v>0</v>
      </c>
      <c r="I810" s="78" t="n">
        <f aca="false">IF($B810&gt;Input!$C$31,0,IF($E810*(Input!$C$35/100)&gt;(Input!$C$12/12),-1*(Input!$C$12/12),-1*$E810*(Input!$C$35/100)))</f>
        <v>0</v>
      </c>
      <c r="J810" s="78" t="n">
        <f aca="false">IF($B810&gt;Input!$C$31,0,(-1)*($E810+$H810+$I810)*(Input!$C$8/100))</f>
        <v>0</v>
      </c>
      <c r="K810" s="78" t="n">
        <f aca="false">IF($B810&gt;Input!$C$31,0,(-1)*($E810+$H810+$I810)*(Input!$C$9/100))</f>
        <v>0</v>
      </c>
      <c r="L810" s="78" t="n">
        <f aca="false">IF($B810&lt;Input!$C$25,($E810+$F810+$G810+$H810+$I810+$J810+$K810),0)</f>
        <v>0</v>
      </c>
    </row>
    <row r="811" customFormat="false" ht="12.8" hidden="false" customHeight="false" outlineLevel="0" collapsed="false">
      <c r="A811" s="76" t="n">
        <v>807</v>
      </c>
      <c r="B811" s="77" t="n">
        <f aca="false">EOMONTH(Input!$C$7,A811)</f>
        <v>67480</v>
      </c>
      <c r="C811" s="76" t="n">
        <f aca="false">DATEDIF(Input!$C$23,$B811,"Y")</f>
        <v>107</v>
      </c>
      <c r="E811" s="78" t="n">
        <f aca="false">IF($B811&gt;Input!$C$31,0,Input!$C$26*(1+Input!$C$28/100)^(DATEDIF(Input!$C$7,$B811,"Y")))</f>
        <v>0</v>
      </c>
      <c r="F811" s="78" t="n">
        <f aca="false">-1*($E811*(Input!$C$10/100))</f>
        <v>-0</v>
      </c>
      <c r="G811" s="78" t="n">
        <f aca="false">-1*($E811*(Input!$C$11/100))</f>
        <v>-0</v>
      </c>
      <c r="H811" s="78" t="n">
        <f aca="false">IF($B811&lt;Input!$C$25,((Input!$C$29*(1+Input!$C$13/100)^(DATEDIF(Input!$C$7,$B811,"Y")))),0)</f>
        <v>0</v>
      </c>
      <c r="I811" s="78" t="n">
        <f aca="false">IF($B811&gt;Input!$C$31,0,IF($E811*(Input!$C$35/100)&gt;(Input!$C$12/12),-1*(Input!$C$12/12),-1*$E811*(Input!$C$35/100)))</f>
        <v>0</v>
      </c>
      <c r="J811" s="78" t="n">
        <f aca="false">IF($B811&gt;Input!$C$31,0,(-1)*($E811+$H811+$I811)*(Input!$C$8/100))</f>
        <v>0</v>
      </c>
      <c r="K811" s="78" t="n">
        <f aca="false">IF($B811&gt;Input!$C$31,0,(-1)*($E811+$H811+$I811)*(Input!$C$9/100))</f>
        <v>0</v>
      </c>
      <c r="L811" s="78" t="n">
        <f aca="false">IF($B811&lt;Input!$C$25,($E811+$F811+$G811+$H811+$I811+$J811+$K811),0)</f>
        <v>0</v>
      </c>
    </row>
    <row r="812" customFormat="false" ht="12.8" hidden="false" customHeight="false" outlineLevel="0" collapsed="false">
      <c r="A812" s="76" t="n">
        <v>808</v>
      </c>
      <c r="B812" s="77" t="n">
        <f aca="false">EOMONTH(Input!$C$7,A812)</f>
        <v>67511</v>
      </c>
      <c r="C812" s="76" t="n">
        <f aca="false">DATEDIF(Input!$C$23,$B812,"Y")</f>
        <v>107</v>
      </c>
      <c r="E812" s="78" t="n">
        <f aca="false">IF($B812&gt;Input!$C$31,0,Input!$C$26*(1+Input!$C$28/100)^(DATEDIF(Input!$C$7,$B812,"Y")))</f>
        <v>0</v>
      </c>
      <c r="F812" s="78" t="n">
        <f aca="false">-1*($E812*(Input!$C$10/100))</f>
        <v>-0</v>
      </c>
      <c r="G812" s="78" t="n">
        <f aca="false">-1*($E812*(Input!$C$11/100))</f>
        <v>-0</v>
      </c>
      <c r="H812" s="78" t="n">
        <f aca="false">IF($B812&lt;Input!$C$25,((Input!$C$29*(1+Input!$C$13/100)^(DATEDIF(Input!$C$7,$B812,"Y")))),0)</f>
        <v>0</v>
      </c>
      <c r="I812" s="78" t="n">
        <f aca="false">IF($B812&gt;Input!$C$31,0,IF($E812*(Input!$C$35/100)&gt;(Input!$C$12/12),-1*(Input!$C$12/12),-1*$E812*(Input!$C$35/100)))</f>
        <v>0</v>
      </c>
      <c r="J812" s="78" t="n">
        <f aca="false">IF($B812&gt;Input!$C$31,0,(-1)*($E812+$H812+$I812)*(Input!$C$8/100))</f>
        <v>0</v>
      </c>
      <c r="K812" s="78" t="n">
        <f aca="false">IF($B812&gt;Input!$C$31,0,(-1)*($E812+$H812+$I812)*(Input!$C$9/100))</f>
        <v>0</v>
      </c>
      <c r="L812" s="78" t="n">
        <f aca="false">IF($B812&lt;Input!$C$25,($E812+$F812+$G812+$H812+$I812+$J812+$K812),0)</f>
        <v>0</v>
      </c>
    </row>
    <row r="813" customFormat="false" ht="12.8" hidden="false" customHeight="false" outlineLevel="0" collapsed="false">
      <c r="A813" s="76" t="n">
        <v>809</v>
      </c>
      <c r="B813" s="77" t="n">
        <f aca="false">EOMONTH(Input!$C$7,A813)</f>
        <v>67541</v>
      </c>
      <c r="C813" s="76" t="n">
        <f aca="false">DATEDIF(Input!$C$23,$B813,"Y")</f>
        <v>107</v>
      </c>
      <c r="E813" s="78" t="n">
        <f aca="false">IF($B813&gt;Input!$C$31,0,Input!$C$26*(1+Input!$C$28/100)^(DATEDIF(Input!$C$7,$B813,"Y")))</f>
        <v>0</v>
      </c>
      <c r="F813" s="78" t="n">
        <f aca="false">-1*($E813*(Input!$C$10/100))</f>
        <v>-0</v>
      </c>
      <c r="G813" s="78" t="n">
        <f aca="false">-1*($E813*(Input!$C$11/100))</f>
        <v>-0</v>
      </c>
      <c r="H813" s="78" t="n">
        <f aca="false">IF($B813&lt;Input!$C$25,((Input!$C$29*(1+Input!$C$13/100)^(DATEDIF(Input!$C$7,$B813,"Y")))),0)</f>
        <v>0</v>
      </c>
      <c r="I813" s="78" t="n">
        <f aca="false">IF($B813&gt;Input!$C$31,0,IF($E813*(Input!$C$35/100)&gt;(Input!$C$12/12),-1*(Input!$C$12/12),-1*$E813*(Input!$C$35/100)))</f>
        <v>0</v>
      </c>
      <c r="J813" s="78" t="n">
        <f aca="false">IF($B813&gt;Input!$C$31,0,(-1)*($E813+$H813+$I813)*(Input!$C$8/100))</f>
        <v>0</v>
      </c>
      <c r="K813" s="78" t="n">
        <f aca="false">IF($B813&gt;Input!$C$31,0,(-1)*($E813+$H813+$I813)*(Input!$C$9/100))</f>
        <v>0</v>
      </c>
      <c r="L813" s="78" t="n">
        <f aca="false">IF($B813&lt;Input!$C$25,($E813+$F813+$G813+$H813+$I813+$J813+$K813),0)</f>
        <v>0</v>
      </c>
    </row>
    <row r="814" customFormat="false" ht="12.8" hidden="false" customHeight="false" outlineLevel="0" collapsed="false">
      <c r="A814" s="76" t="n">
        <v>810</v>
      </c>
      <c r="B814" s="77" t="n">
        <f aca="false">EOMONTH(Input!$C$7,A814)</f>
        <v>67572</v>
      </c>
      <c r="C814" s="76" t="n">
        <f aca="false">DATEDIF(Input!$C$23,$B814,"Y")</f>
        <v>107</v>
      </c>
      <c r="E814" s="78" t="n">
        <f aca="false">IF($B814&gt;Input!$C$31,0,Input!$C$26*(1+Input!$C$28/100)^(DATEDIF(Input!$C$7,$B814,"Y")))</f>
        <v>0</v>
      </c>
      <c r="F814" s="78" t="n">
        <f aca="false">-1*($E814*(Input!$C$10/100))</f>
        <v>-0</v>
      </c>
      <c r="G814" s="78" t="n">
        <f aca="false">-1*($E814*(Input!$C$11/100))</f>
        <v>-0</v>
      </c>
      <c r="H814" s="78" t="n">
        <f aca="false">IF($B814&lt;Input!$C$25,((Input!$C$29*(1+Input!$C$13/100)^(DATEDIF(Input!$C$7,$B814,"Y")))),0)</f>
        <v>0</v>
      </c>
      <c r="I814" s="78" t="n">
        <f aca="false">IF($B814&gt;Input!$C$31,0,IF($E814*(Input!$C$35/100)&gt;(Input!$C$12/12),-1*(Input!$C$12/12),-1*$E814*(Input!$C$35/100)))</f>
        <v>0</v>
      </c>
      <c r="J814" s="78" t="n">
        <f aca="false">IF($B814&gt;Input!$C$31,0,(-1)*($E814+$H814+$I814)*(Input!$C$8/100))</f>
        <v>0</v>
      </c>
      <c r="K814" s="78" t="n">
        <f aca="false">IF($B814&gt;Input!$C$31,0,(-1)*($E814+$H814+$I814)*(Input!$C$9/100))</f>
        <v>0</v>
      </c>
      <c r="L814" s="78" t="n">
        <f aca="false">IF($B814&lt;Input!$C$25,($E814+$F814+$G814+$H814+$I814+$J814+$K814),0)</f>
        <v>0</v>
      </c>
    </row>
    <row r="815" customFormat="false" ht="12.8" hidden="false" customHeight="false" outlineLevel="0" collapsed="false">
      <c r="A815" s="76" t="n">
        <v>811</v>
      </c>
      <c r="B815" s="77" t="n">
        <f aca="false">EOMONTH(Input!$C$7,A815)</f>
        <v>67603</v>
      </c>
      <c r="C815" s="76" t="n">
        <f aca="false">DATEDIF(Input!$C$23,$B815,"Y")</f>
        <v>107</v>
      </c>
      <c r="E815" s="78" t="n">
        <f aca="false">IF($B815&gt;Input!$C$31,0,Input!$C$26*(1+Input!$C$28/100)^(DATEDIF(Input!$C$7,$B815,"Y")))</f>
        <v>0</v>
      </c>
      <c r="F815" s="78" t="n">
        <f aca="false">-1*($E815*(Input!$C$10/100))</f>
        <v>-0</v>
      </c>
      <c r="G815" s="78" t="n">
        <f aca="false">-1*($E815*(Input!$C$11/100))</f>
        <v>-0</v>
      </c>
      <c r="H815" s="78" t="n">
        <f aca="false">IF($B815&lt;Input!$C$25,((Input!$C$29*(1+Input!$C$13/100)^(DATEDIF(Input!$C$7,$B815,"Y")))),0)</f>
        <v>0</v>
      </c>
      <c r="I815" s="78" t="n">
        <f aca="false">IF($B815&gt;Input!$C$31,0,IF($E815*(Input!$C$35/100)&gt;(Input!$C$12/12),-1*(Input!$C$12/12),-1*$E815*(Input!$C$35/100)))</f>
        <v>0</v>
      </c>
      <c r="J815" s="78" t="n">
        <f aca="false">IF($B815&gt;Input!$C$31,0,(-1)*($E815+$H815+$I815)*(Input!$C$8/100))</f>
        <v>0</v>
      </c>
      <c r="K815" s="78" t="n">
        <f aca="false">IF($B815&gt;Input!$C$31,0,(-1)*($E815+$H815+$I815)*(Input!$C$9/100))</f>
        <v>0</v>
      </c>
      <c r="L815" s="78" t="n">
        <f aca="false">IF($B815&lt;Input!$C$25,($E815+$F815+$G815+$H815+$I815+$J815+$K815),0)</f>
        <v>0</v>
      </c>
    </row>
    <row r="816" customFormat="false" ht="12.8" hidden="false" customHeight="false" outlineLevel="0" collapsed="false">
      <c r="A816" s="76" t="n">
        <v>812</v>
      </c>
      <c r="B816" s="77" t="n">
        <f aca="false">EOMONTH(Input!$C$7,A816)</f>
        <v>67631</v>
      </c>
      <c r="C816" s="76" t="n">
        <f aca="false">DATEDIF(Input!$C$23,$B816,"Y")</f>
        <v>107</v>
      </c>
      <c r="E816" s="78" t="n">
        <f aca="false">IF($B816&gt;Input!$C$31,0,Input!$C$26*(1+Input!$C$28/100)^(DATEDIF(Input!$C$7,$B816,"Y")))</f>
        <v>0</v>
      </c>
      <c r="F816" s="78" t="n">
        <f aca="false">-1*($E816*(Input!$C$10/100))</f>
        <v>-0</v>
      </c>
      <c r="G816" s="78" t="n">
        <f aca="false">-1*($E816*(Input!$C$11/100))</f>
        <v>-0</v>
      </c>
      <c r="H816" s="78" t="n">
        <f aca="false">IF($B816&lt;Input!$C$25,((Input!$C$29*(1+Input!$C$13/100)^(DATEDIF(Input!$C$7,$B816,"Y")))),0)</f>
        <v>0</v>
      </c>
      <c r="I816" s="78" t="n">
        <f aca="false">IF($B816&gt;Input!$C$31,0,IF($E816*(Input!$C$35/100)&gt;(Input!$C$12/12),-1*(Input!$C$12/12),-1*$E816*(Input!$C$35/100)))</f>
        <v>0</v>
      </c>
      <c r="J816" s="78" t="n">
        <f aca="false">IF($B816&gt;Input!$C$31,0,(-1)*($E816+$H816+$I816)*(Input!$C$8/100))</f>
        <v>0</v>
      </c>
      <c r="K816" s="78" t="n">
        <f aca="false">IF($B816&gt;Input!$C$31,0,(-1)*($E816+$H816+$I816)*(Input!$C$9/100))</f>
        <v>0</v>
      </c>
      <c r="L816" s="78" t="n">
        <f aca="false">IF($B816&lt;Input!$C$25,($E816+$F816+$G816+$H816+$I816+$J816+$K816),0)</f>
        <v>0</v>
      </c>
    </row>
    <row r="817" customFormat="false" ht="12.8" hidden="false" customHeight="false" outlineLevel="0" collapsed="false">
      <c r="A817" s="76" t="n">
        <v>813</v>
      </c>
      <c r="B817" s="77" t="n">
        <f aca="false">EOMONTH(Input!$C$7,A817)</f>
        <v>67662</v>
      </c>
      <c r="C817" s="76" t="n">
        <f aca="false">DATEDIF(Input!$C$23,$B817,"Y")</f>
        <v>107</v>
      </c>
      <c r="E817" s="78" t="n">
        <f aca="false">IF($B817&gt;Input!$C$31,0,Input!$C$26*(1+Input!$C$28/100)^(DATEDIF(Input!$C$7,$B817,"Y")))</f>
        <v>0</v>
      </c>
      <c r="F817" s="78" t="n">
        <f aca="false">-1*($E817*(Input!$C$10/100))</f>
        <v>-0</v>
      </c>
      <c r="G817" s="78" t="n">
        <f aca="false">-1*($E817*(Input!$C$11/100))</f>
        <v>-0</v>
      </c>
      <c r="H817" s="78" t="n">
        <f aca="false">IF($B817&lt;Input!$C$25,((Input!$C$29*(1+Input!$C$13/100)^(DATEDIF(Input!$C$7,$B817,"Y")))),0)</f>
        <v>0</v>
      </c>
      <c r="I817" s="78" t="n">
        <f aca="false">IF($B817&gt;Input!$C$31,0,IF($E817*(Input!$C$35/100)&gt;(Input!$C$12/12),-1*(Input!$C$12/12),-1*$E817*(Input!$C$35/100)))</f>
        <v>0</v>
      </c>
      <c r="J817" s="78" t="n">
        <f aca="false">IF($B817&gt;Input!$C$31,0,(-1)*($E817+$H817+$I817)*(Input!$C$8/100))</f>
        <v>0</v>
      </c>
      <c r="K817" s="78" t="n">
        <f aca="false">IF($B817&gt;Input!$C$31,0,(-1)*($E817+$H817+$I817)*(Input!$C$9/100))</f>
        <v>0</v>
      </c>
      <c r="L817" s="78" t="n">
        <f aca="false">IF($B817&lt;Input!$C$25,($E817+$F817+$G817+$H817+$I817+$J817+$K817),0)</f>
        <v>0</v>
      </c>
    </row>
    <row r="818" customFormat="false" ht="12.8" hidden="false" customHeight="false" outlineLevel="0" collapsed="false">
      <c r="A818" s="76" t="n">
        <v>814</v>
      </c>
      <c r="B818" s="77" t="n">
        <f aca="false">EOMONTH(Input!$C$7,A818)</f>
        <v>67692</v>
      </c>
      <c r="C818" s="76" t="n">
        <f aca="false">DATEDIF(Input!$C$23,$B818,"Y")</f>
        <v>107</v>
      </c>
      <c r="E818" s="78" t="n">
        <f aca="false">IF($B818&gt;Input!$C$31,0,Input!$C$26*(1+Input!$C$28/100)^(DATEDIF(Input!$C$7,$B818,"Y")))</f>
        <v>0</v>
      </c>
      <c r="F818" s="78" t="n">
        <f aca="false">-1*($E818*(Input!$C$10/100))</f>
        <v>-0</v>
      </c>
      <c r="G818" s="78" t="n">
        <f aca="false">-1*($E818*(Input!$C$11/100))</f>
        <v>-0</v>
      </c>
      <c r="H818" s="78" t="n">
        <f aca="false">IF($B818&lt;Input!$C$25,((Input!$C$29*(1+Input!$C$13/100)^(DATEDIF(Input!$C$7,$B818,"Y")))),0)</f>
        <v>0</v>
      </c>
      <c r="I818" s="78" t="n">
        <f aca="false">IF($B818&gt;Input!$C$31,0,IF($E818*(Input!$C$35/100)&gt;(Input!$C$12/12),-1*(Input!$C$12/12),-1*$E818*(Input!$C$35/100)))</f>
        <v>0</v>
      </c>
      <c r="J818" s="78" t="n">
        <f aca="false">IF($B818&gt;Input!$C$31,0,(-1)*($E818+$H818+$I818)*(Input!$C$8/100))</f>
        <v>0</v>
      </c>
      <c r="K818" s="78" t="n">
        <f aca="false">IF($B818&gt;Input!$C$31,0,(-1)*($E818+$H818+$I818)*(Input!$C$9/100))</f>
        <v>0</v>
      </c>
      <c r="L818" s="78" t="n">
        <f aca="false">IF($B818&lt;Input!$C$25,($E818+$F818+$G818+$H818+$I818+$J818+$K818),0)</f>
        <v>0</v>
      </c>
    </row>
    <row r="819" customFormat="false" ht="12.8" hidden="false" customHeight="false" outlineLevel="0" collapsed="false">
      <c r="A819" s="76" t="n">
        <v>815</v>
      </c>
      <c r="B819" s="77" t="n">
        <f aca="false">EOMONTH(Input!$C$7,A819)</f>
        <v>67723</v>
      </c>
      <c r="C819" s="76" t="n">
        <f aca="false">DATEDIF(Input!$C$23,$B819,"Y")</f>
        <v>108</v>
      </c>
      <c r="E819" s="78" t="n">
        <f aca="false">IF($B819&gt;Input!$C$31,0,Input!$C$26*(1+Input!$C$28/100)^(DATEDIF(Input!$C$7,$B819,"Y")))</f>
        <v>0</v>
      </c>
      <c r="F819" s="78" t="n">
        <f aca="false">-1*($E819*(Input!$C$10/100))</f>
        <v>-0</v>
      </c>
      <c r="G819" s="78" t="n">
        <f aca="false">-1*($E819*(Input!$C$11/100))</f>
        <v>-0</v>
      </c>
      <c r="H819" s="78" t="n">
        <f aca="false">IF($B819&lt;Input!$C$25,((Input!$C$29*(1+Input!$C$13/100)^(DATEDIF(Input!$C$7,$B819,"Y")))),0)</f>
        <v>0</v>
      </c>
      <c r="I819" s="78" t="n">
        <f aca="false">IF($B819&gt;Input!$C$31,0,IF($E819*(Input!$C$35/100)&gt;(Input!$C$12/12),-1*(Input!$C$12/12),-1*$E819*(Input!$C$35/100)))</f>
        <v>0</v>
      </c>
      <c r="J819" s="78" t="n">
        <f aca="false">IF($B819&gt;Input!$C$31,0,(-1)*($E819+$H819+$I819)*(Input!$C$8/100))</f>
        <v>0</v>
      </c>
      <c r="K819" s="78" t="n">
        <f aca="false">IF($B819&gt;Input!$C$31,0,(-1)*($E819+$H819+$I819)*(Input!$C$9/100))</f>
        <v>0</v>
      </c>
      <c r="L819" s="78" t="n">
        <f aca="false">IF($B819&lt;Input!$C$25,($E819+$F819+$G819+$H819+$I819+$J819+$K819),0)</f>
        <v>0</v>
      </c>
    </row>
    <row r="820" customFormat="false" ht="12.8" hidden="false" customHeight="false" outlineLevel="0" collapsed="false">
      <c r="A820" s="76" t="n">
        <v>816</v>
      </c>
      <c r="B820" s="77" t="n">
        <f aca="false">EOMONTH(Input!$C$7,A820)</f>
        <v>67753</v>
      </c>
      <c r="C820" s="76" t="n">
        <f aca="false">DATEDIF(Input!$C$23,$B820,"Y")</f>
        <v>108</v>
      </c>
      <c r="E820" s="78" t="n">
        <f aca="false">IF($B820&gt;Input!$C$31,0,Input!$C$26*(1+Input!$C$28/100)^(DATEDIF(Input!$C$7,$B820,"Y")))</f>
        <v>0</v>
      </c>
      <c r="F820" s="78" t="n">
        <f aca="false">-1*($E820*(Input!$C$10/100))</f>
        <v>-0</v>
      </c>
      <c r="G820" s="78" t="n">
        <f aca="false">-1*($E820*(Input!$C$11/100))</f>
        <v>-0</v>
      </c>
      <c r="H820" s="78" t="n">
        <f aca="false">IF($B820&lt;Input!$C$25,((Input!$C$29*(1+Input!$C$13/100)^(DATEDIF(Input!$C$7,$B820,"Y")))),0)</f>
        <v>0</v>
      </c>
      <c r="I820" s="78" t="n">
        <f aca="false">IF($B820&gt;Input!$C$31,0,IF($E820*(Input!$C$35/100)&gt;(Input!$C$12/12),-1*(Input!$C$12/12),-1*$E820*(Input!$C$35/100)))</f>
        <v>0</v>
      </c>
      <c r="J820" s="78" t="n">
        <f aca="false">IF($B820&gt;Input!$C$31,0,(-1)*($E820+$H820+$I820)*(Input!$C$8/100))</f>
        <v>0</v>
      </c>
      <c r="K820" s="78" t="n">
        <f aca="false">IF($B820&gt;Input!$C$31,0,(-1)*($E820+$H820+$I820)*(Input!$C$9/100))</f>
        <v>0</v>
      </c>
      <c r="L820" s="78" t="n">
        <f aca="false">IF($B820&lt;Input!$C$25,($E820+$F820+$G820+$H820+$I820+$J820+$K820),0)</f>
        <v>0</v>
      </c>
    </row>
    <row r="821" customFormat="false" ht="12.8" hidden="false" customHeight="false" outlineLevel="0" collapsed="false">
      <c r="A821" s="76" t="n">
        <v>817</v>
      </c>
      <c r="B821" s="77" t="n">
        <f aca="false">EOMONTH(Input!$C$7,A821)</f>
        <v>67784</v>
      </c>
      <c r="C821" s="76" t="n">
        <f aca="false">DATEDIF(Input!$C$23,$B821,"Y")</f>
        <v>108</v>
      </c>
      <c r="E821" s="78" t="n">
        <f aca="false">IF($B821&gt;Input!$C$31,0,Input!$C$26*(1+Input!$C$28/100)^(DATEDIF(Input!$C$7,$B821,"Y")))</f>
        <v>0</v>
      </c>
      <c r="F821" s="78" t="n">
        <f aca="false">-1*($E821*(Input!$C$10/100))</f>
        <v>-0</v>
      </c>
      <c r="G821" s="78" t="n">
        <f aca="false">-1*($E821*(Input!$C$11/100))</f>
        <v>-0</v>
      </c>
      <c r="H821" s="78" t="n">
        <f aca="false">IF($B821&lt;Input!$C$25,((Input!$C$29*(1+Input!$C$13/100)^(DATEDIF(Input!$C$7,$B821,"Y")))),0)</f>
        <v>0</v>
      </c>
      <c r="I821" s="78" t="n">
        <f aca="false">IF($B821&gt;Input!$C$31,0,IF($E821*(Input!$C$35/100)&gt;(Input!$C$12/12),-1*(Input!$C$12/12),-1*$E821*(Input!$C$35/100)))</f>
        <v>0</v>
      </c>
      <c r="J821" s="78" t="n">
        <f aca="false">IF($B821&gt;Input!$C$31,0,(-1)*($E821+$H821+$I821)*(Input!$C$8/100))</f>
        <v>0</v>
      </c>
      <c r="K821" s="78" t="n">
        <f aca="false">IF($B821&gt;Input!$C$31,0,(-1)*($E821+$H821+$I821)*(Input!$C$9/100))</f>
        <v>0</v>
      </c>
      <c r="L821" s="78" t="n">
        <f aca="false">IF($B821&lt;Input!$C$25,($E821+$F821+$G821+$H821+$I821+$J821+$K821),0)</f>
        <v>0</v>
      </c>
    </row>
    <row r="822" customFormat="false" ht="12.8" hidden="false" customHeight="false" outlineLevel="0" collapsed="false">
      <c r="A822" s="76" t="n">
        <v>818</v>
      </c>
      <c r="B822" s="77" t="n">
        <f aca="false">EOMONTH(Input!$C$7,A822)</f>
        <v>67815</v>
      </c>
      <c r="C822" s="76" t="n">
        <f aca="false">DATEDIF(Input!$C$23,$B822,"Y")</f>
        <v>108</v>
      </c>
      <c r="E822" s="78" t="n">
        <f aca="false">IF($B822&gt;Input!$C$31,0,Input!$C$26*(1+Input!$C$28/100)^(DATEDIF(Input!$C$7,$B822,"Y")))</f>
        <v>0</v>
      </c>
      <c r="F822" s="78" t="n">
        <f aca="false">-1*($E822*(Input!$C$10/100))</f>
        <v>-0</v>
      </c>
      <c r="G822" s="78" t="n">
        <f aca="false">-1*($E822*(Input!$C$11/100))</f>
        <v>-0</v>
      </c>
      <c r="H822" s="78" t="n">
        <f aca="false">IF($B822&lt;Input!$C$25,((Input!$C$29*(1+Input!$C$13/100)^(DATEDIF(Input!$C$7,$B822,"Y")))),0)</f>
        <v>0</v>
      </c>
      <c r="I822" s="78" t="n">
        <f aca="false">IF($B822&gt;Input!$C$31,0,IF($E822*(Input!$C$35/100)&gt;(Input!$C$12/12),-1*(Input!$C$12/12),-1*$E822*(Input!$C$35/100)))</f>
        <v>0</v>
      </c>
      <c r="J822" s="78" t="n">
        <f aca="false">IF($B822&gt;Input!$C$31,0,(-1)*($E822+$H822+$I822)*(Input!$C$8/100))</f>
        <v>0</v>
      </c>
      <c r="K822" s="78" t="n">
        <f aca="false">IF($B822&gt;Input!$C$31,0,(-1)*($E822+$H822+$I822)*(Input!$C$9/100))</f>
        <v>0</v>
      </c>
      <c r="L822" s="78" t="n">
        <f aca="false">IF($B822&lt;Input!$C$25,($E822+$F822+$G822+$H822+$I822+$J822+$K822),0)</f>
        <v>0</v>
      </c>
    </row>
    <row r="823" customFormat="false" ht="12.8" hidden="false" customHeight="false" outlineLevel="0" collapsed="false">
      <c r="A823" s="76" t="n">
        <v>819</v>
      </c>
      <c r="B823" s="77" t="n">
        <f aca="false">EOMONTH(Input!$C$7,A823)</f>
        <v>67845</v>
      </c>
      <c r="C823" s="76" t="n">
        <f aca="false">DATEDIF(Input!$C$23,$B823,"Y")</f>
        <v>108</v>
      </c>
      <c r="E823" s="78" t="n">
        <f aca="false">IF($B823&gt;Input!$C$31,0,Input!$C$26*(1+Input!$C$28/100)^(DATEDIF(Input!$C$7,$B823,"Y")))</f>
        <v>0</v>
      </c>
      <c r="F823" s="78" t="n">
        <f aca="false">-1*($E823*(Input!$C$10/100))</f>
        <v>-0</v>
      </c>
      <c r="G823" s="78" t="n">
        <f aca="false">-1*($E823*(Input!$C$11/100))</f>
        <v>-0</v>
      </c>
      <c r="H823" s="78" t="n">
        <f aca="false">IF($B823&lt;Input!$C$25,((Input!$C$29*(1+Input!$C$13/100)^(DATEDIF(Input!$C$7,$B823,"Y")))),0)</f>
        <v>0</v>
      </c>
      <c r="I823" s="78" t="n">
        <f aca="false">IF($B823&gt;Input!$C$31,0,IF($E823*(Input!$C$35/100)&gt;(Input!$C$12/12),-1*(Input!$C$12/12),-1*$E823*(Input!$C$35/100)))</f>
        <v>0</v>
      </c>
      <c r="J823" s="78" t="n">
        <f aca="false">IF($B823&gt;Input!$C$31,0,(-1)*($E823+$H823+$I823)*(Input!$C$8/100))</f>
        <v>0</v>
      </c>
      <c r="K823" s="78" t="n">
        <f aca="false">IF($B823&gt;Input!$C$31,0,(-1)*($E823+$H823+$I823)*(Input!$C$9/100))</f>
        <v>0</v>
      </c>
      <c r="L823" s="78" t="n">
        <f aca="false">IF($B823&lt;Input!$C$25,($E823+$F823+$G823+$H823+$I823+$J823+$K823),0)</f>
        <v>0</v>
      </c>
    </row>
    <row r="824" customFormat="false" ht="12.8" hidden="false" customHeight="false" outlineLevel="0" collapsed="false">
      <c r="A824" s="76" t="n">
        <v>820</v>
      </c>
      <c r="B824" s="77" t="n">
        <f aca="false">EOMONTH(Input!$C$7,A824)</f>
        <v>67876</v>
      </c>
      <c r="C824" s="76" t="n">
        <f aca="false">DATEDIF(Input!$C$23,$B824,"Y")</f>
        <v>108</v>
      </c>
      <c r="E824" s="78" t="n">
        <f aca="false">IF($B824&gt;Input!$C$31,0,Input!$C$26*(1+Input!$C$28/100)^(DATEDIF(Input!$C$7,$B824,"Y")))</f>
        <v>0</v>
      </c>
      <c r="F824" s="78" t="n">
        <f aca="false">-1*($E824*(Input!$C$10/100))</f>
        <v>-0</v>
      </c>
      <c r="G824" s="78" t="n">
        <f aca="false">-1*($E824*(Input!$C$11/100))</f>
        <v>-0</v>
      </c>
      <c r="H824" s="78" t="n">
        <f aca="false">IF($B824&lt;Input!$C$25,((Input!$C$29*(1+Input!$C$13/100)^(DATEDIF(Input!$C$7,$B824,"Y")))),0)</f>
        <v>0</v>
      </c>
      <c r="I824" s="78" t="n">
        <f aca="false">IF($B824&gt;Input!$C$31,0,IF($E824*(Input!$C$35/100)&gt;(Input!$C$12/12),-1*(Input!$C$12/12),-1*$E824*(Input!$C$35/100)))</f>
        <v>0</v>
      </c>
      <c r="J824" s="78" t="n">
        <f aca="false">IF($B824&gt;Input!$C$31,0,(-1)*($E824+$H824+$I824)*(Input!$C$8/100))</f>
        <v>0</v>
      </c>
      <c r="K824" s="78" t="n">
        <f aca="false">IF($B824&gt;Input!$C$31,0,(-1)*($E824+$H824+$I824)*(Input!$C$9/100))</f>
        <v>0</v>
      </c>
      <c r="L824" s="78" t="n">
        <f aca="false">IF($B824&lt;Input!$C$25,($E824+$F824+$G824+$H824+$I824+$J824+$K824),0)</f>
        <v>0</v>
      </c>
    </row>
    <row r="825" customFormat="false" ht="12.8" hidden="false" customHeight="false" outlineLevel="0" collapsed="false">
      <c r="A825" s="76" t="n">
        <v>821</v>
      </c>
      <c r="B825" s="77" t="n">
        <f aca="false">EOMONTH(Input!$C$7,A825)</f>
        <v>67906</v>
      </c>
      <c r="C825" s="76" t="n">
        <f aca="false">DATEDIF(Input!$C$23,$B825,"Y")</f>
        <v>108</v>
      </c>
      <c r="E825" s="78" t="n">
        <f aca="false">IF($B825&gt;Input!$C$31,0,Input!$C$26*(1+Input!$C$28/100)^(DATEDIF(Input!$C$7,$B825,"Y")))</f>
        <v>0</v>
      </c>
      <c r="F825" s="78" t="n">
        <f aca="false">-1*($E825*(Input!$C$10/100))</f>
        <v>-0</v>
      </c>
      <c r="G825" s="78" t="n">
        <f aca="false">-1*($E825*(Input!$C$11/100))</f>
        <v>-0</v>
      </c>
      <c r="H825" s="78" t="n">
        <f aca="false">IF($B825&lt;Input!$C$25,((Input!$C$29*(1+Input!$C$13/100)^(DATEDIF(Input!$C$7,$B825,"Y")))),0)</f>
        <v>0</v>
      </c>
      <c r="I825" s="78" t="n">
        <f aca="false">IF($B825&gt;Input!$C$31,0,IF($E825*(Input!$C$35/100)&gt;(Input!$C$12/12),-1*(Input!$C$12/12),-1*$E825*(Input!$C$35/100)))</f>
        <v>0</v>
      </c>
      <c r="J825" s="78" t="n">
        <f aca="false">IF($B825&gt;Input!$C$31,0,(-1)*($E825+$H825+$I825)*(Input!$C$8/100))</f>
        <v>0</v>
      </c>
      <c r="K825" s="78" t="n">
        <f aca="false">IF($B825&gt;Input!$C$31,0,(-1)*($E825+$H825+$I825)*(Input!$C$9/100))</f>
        <v>0</v>
      </c>
      <c r="L825" s="78" t="n">
        <f aca="false">IF($B825&lt;Input!$C$25,($E825+$F825+$G825+$H825+$I825+$J825+$K825),0)</f>
        <v>0</v>
      </c>
    </row>
    <row r="826" customFormat="false" ht="12.8" hidden="false" customHeight="false" outlineLevel="0" collapsed="false">
      <c r="A826" s="76" t="n">
        <v>822</v>
      </c>
      <c r="B826" s="77" t="n">
        <f aca="false">EOMONTH(Input!$C$7,A826)</f>
        <v>67937</v>
      </c>
      <c r="C826" s="76" t="n">
        <f aca="false">DATEDIF(Input!$C$23,$B826,"Y")</f>
        <v>108</v>
      </c>
      <c r="E826" s="78" t="n">
        <f aca="false">IF($B826&gt;Input!$C$31,0,Input!$C$26*(1+Input!$C$28/100)^(DATEDIF(Input!$C$7,$B826,"Y")))</f>
        <v>0</v>
      </c>
      <c r="F826" s="78" t="n">
        <f aca="false">-1*($E826*(Input!$C$10/100))</f>
        <v>-0</v>
      </c>
      <c r="G826" s="78" t="n">
        <f aca="false">-1*($E826*(Input!$C$11/100))</f>
        <v>-0</v>
      </c>
      <c r="H826" s="78" t="n">
        <f aca="false">IF($B826&lt;Input!$C$25,((Input!$C$29*(1+Input!$C$13/100)^(DATEDIF(Input!$C$7,$B826,"Y")))),0)</f>
        <v>0</v>
      </c>
      <c r="I826" s="78" t="n">
        <f aca="false">IF($B826&gt;Input!$C$31,0,IF($E826*(Input!$C$35/100)&gt;(Input!$C$12/12),-1*(Input!$C$12/12),-1*$E826*(Input!$C$35/100)))</f>
        <v>0</v>
      </c>
      <c r="J826" s="78" t="n">
        <f aca="false">IF($B826&gt;Input!$C$31,0,(-1)*($E826+$H826+$I826)*(Input!$C$8/100))</f>
        <v>0</v>
      </c>
      <c r="K826" s="78" t="n">
        <f aca="false">IF($B826&gt;Input!$C$31,0,(-1)*($E826+$H826+$I826)*(Input!$C$9/100))</f>
        <v>0</v>
      </c>
      <c r="L826" s="78" t="n">
        <f aca="false">IF($B826&lt;Input!$C$25,($E826+$F826+$G826+$H826+$I826+$J826+$K826),0)</f>
        <v>0</v>
      </c>
    </row>
    <row r="827" customFormat="false" ht="12.8" hidden="false" customHeight="false" outlineLevel="0" collapsed="false">
      <c r="A827" s="76" t="n">
        <v>823</v>
      </c>
      <c r="B827" s="77" t="n">
        <f aca="false">EOMONTH(Input!$C$7,A827)</f>
        <v>67968</v>
      </c>
      <c r="C827" s="76" t="n">
        <f aca="false">DATEDIF(Input!$C$23,$B827,"Y")</f>
        <v>108</v>
      </c>
      <c r="E827" s="78" t="n">
        <f aca="false">IF($B827&gt;Input!$C$31,0,Input!$C$26*(1+Input!$C$28/100)^(DATEDIF(Input!$C$7,$B827,"Y")))</f>
        <v>0</v>
      </c>
      <c r="F827" s="78" t="n">
        <f aca="false">-1*($E827*(Input!$C$10/100))</f>
        <v>-0</v>
      </c>
      <c r="G827" s="78" t="n">
        <f aca="false">-1*($E827*(Input!$C$11/100))</f>
        <v>-0</v>
      </c>
      <c r="H827" s="78" t="n">
        <f aca="false">IF($B827&lt;Input!$C$25,((Input!$C$29*(1+Input!$C$13/100)^(DATEDIF(Input!$C$7,$B827,"Y")))),0)</f>
        <v>0</v>
      </c>
      <c r="I827" s="78" t="n">
        <f aca="false">IF($B827&gt;Input!$C$31,0,IF($E827*(Input!$C$35/100)&gt;(Input!$C$12/12),-1*(Input!$C$12/12),-1*$E827*(Input!$C$35/100)))</f>
        <v>0</v>
      </c>
      <c r="J827" s="78" t="n">
        <f aca="false">IF($B827&gt;Input!$C$31,0,(-1)*($E827+$H827+$I827)*(Input!$C$8/100))</f>
        <v>0</v>
      </c>
      <c r="K827" s="78" t="n">
        <f aca="false">IF($B827&gt;Input!$C$31,0,(-1)*($E827+$H827+$I827)*(Input!$C$9/100))</f>
        <v>0</v>
      </c>
      <c r="L827" s="78" t="n">
        <f aca="false">IF($B827&lt;Input!$C$25,($E827+$F827+$G827+$H827+$I827+$J827+$K827),0)</f>
        <v>0</v>
      </c>
    </row>
    <row r="828" customFormat="false" ht="12.8" hidden="false" customHeight="false" outlineLevel="0" collapsed="false">
      <c r="A828" s="76" t="n">
        <v>824</v>
      </c>
      <c r="B828" s="77" t="n">
        <f aca="false">EOMONTH(Input!$C$7,A828)</f>
        <v>67996</v>
      </c>
      <c r="C828" s="76" t="n">
        <f aca="false">DATEDIF(Input!$C$23,$B828,"Y")</f>
        <v>108</v>
      </c>
      <c r="E828" s="78" t="n">
        <f aca="false">IF($B828&gt;Input!$C$31,0,Input!$C$26*(1+Input!$C$28/100)^(DATEDIF(Input!$C$7,$B828,"Y")))</f>
        <v>0</v>
      </c>
      <c r="F828" s="78" t="n">
        <f aca="false">-1*($E828*(Input!$C$10/100))</f>
        <v>-0</v>
      </c>
      <c r="G828" s="78" t="n">
        <f aca="false">-1*($E828*(Input!$C$11/100))</f>
        <v>-0</v>
      </c>
      <c r="H828" s="78" t="n">
        <f aca="false">IF($B828&lt;Input!$C$25,((Input!$C$29*(1+Input!$C$13/100)^(DATEDIF(Input!$C$7,$B828,"Y")))),0)</f>
        <v>0</v>
      </c>
      <c r="I828" s="78" t="n">
        <f aca="false">IF($B828&gt;Input!$C$31,0,IF($E828*(Input!$C$35/100)&gt;(Input!$C$12/12),-1*(Input!$C$12/12),-1*$E828*(Input!$C$35/100)))</f>
        <v>0</v>
      </c>
      <c r="J828" s="78" t="n">
        <f aca="false">IF($B828&gt;Input!$C$31,0,(-1)*($E828+$H828+$I828)*(Input!$C$8/100))</f>
        <v>0</v>
      </c>
      <c r="K828" s="78" t="n">
        <f aca="false">IF($B828&gt;Input!$C$31,0,(-1)*($E828+$H828+$I828)*(Input!$C$9/100))</f>
        <v>0</v>
      </c>
      <c r="L828" s="78" t="n">
        <f aca="false">IF($B828&lt;Input!$C$25,($E828+$F828+$G828+$H828+$I828+$J828+$K828),0)</f>
        <v>0</v>
      </c>
    </row>
    <row r="829" customFormat="false" ht="12.8" hidden="false" customHeight="false" outlineLevel="0" collapsed="false">
      <c r="A829" s="76" t="n">
        <v>825</v>
      </c>
      <c r="B829" s="77" t="n">
        <f aca="false">EOMONTH(Input!$C$7,A829)</f>
        <v>68027</v>
      </c>
      <c r="C829" s="76" t="n">
        <f aca="false">DATEDIF(Input!$C$23,$B829,"Y")</f>
        <v>108</v>
      </c>
      <c r="E829" s="78" t="n">
        <f aca="false">IF($B829&gt;Input!$C$31,0,Input!$C$26*(1+Input!$C$28/100)^(DATEDIF(Input!$C$7,$B829,"Y")))</f>
        <v>0</v>
      </c>
      <c r="F829" s="78" t="n">
        <f aca="false">-1*($E829*(Input!$C$10/100))</f>
        <v>-0</v>
      </c>
      <c r="G829" s="78" t="n">
        <f aca="false">-1*($E829*(Input!$C$11/100))</f>
        <v>-0</v>
      </c>
      <c r="H829" s="78" t="n">
        <f aca="false">IF($B829&lt;Input!$C$25,((Input!$C$29*(1+Input!$C$13/100)^(DATEDIF(Input!$C$7,$B829,"Y")))),0)</f>
        <v>0</v>
      </c>
      <c r="I829" s="78" t="n">
        <f aca="false">IF($B829&gt;Input!$C$31,0,IF($E829*(Input!$C$35/100)&gt;(Input!$C$12/12),-1*(Input!$C$12/12),-1*$E829*(Input!$C$35/100)))</f>
        <v>0</v>
      </c>
      <c r="J829" s="78" t="n">
        <f aca="false">IF($B829&gt;Input!$C$31,0,(-1)*($E829+$H829+$I829)*(Input!$C$8/100))</f>
        <v>0</v>
      </c>
      <c r="K829" s="78" t="n">
        <f aca="false">IF($B829&gt;Input!$C$31,0,(-1)*($E829+$H829+$I829)*(Input!$C$9/100))</f>
        <v>0</v>
      </c>
      <c r="L829" s="78" t="n">
        <f aca="false">IF($B829&lt;Input!$C$25,($E829+$F829+$G829+$H829+$I829+$J829+$K829),0)</f>
        <v>0</v>
      </c>
    </row>
    <row r="830" customFormat="false" ht="12.8" hidden="false" customHeight="false" outlineLevel="0" collapsed="false">
      <c r="A830" s="76" t="n">
        <v>826</v>
      </c>
      <c r="B830" s="77" t="n">
        <f aca="false">EOMONTH(Input!$C$7,A830)</f>
        <v>68057</v>
      </c>
      <c r="C830" s="76" t="n">
        <f aca="false">DATEDIF(Input!$C$23,$B830,"Y")</f>
        <v>108</v>
      </c>
      <c r="E830" s="78" t="n">
        <f aca="false">IF($B830&gt;Input!$C$31,0,Input!$C$26*(1+Input!$C$28/100)^(DATEDIF(Input!$C$7,$B830,"Y")))</f>
        <v>0</v>
      </c>
      <c r="F830" s="78" t="n">
        <f aca="false">-1*($E830*(Input!$C$10/100))</f>
        <v>-0</v>
      </c>
      <c r="G830" s="78" t="n">
        <f aca="false">-1*($E830*(Input!$C$11/100))</f>
        <v>-0</v>
      </c>
      <c r="H830" s="78" t="n">
        <f aca="false">IF($B830&lt;Input!$C$25,((Input!$C$29*(1+Input!$C$13/100)^(DATEDIF(Input!$C$7,$B830,"Y")))),0)</f>
        <v>0</v>
      </c>
      <c r="I830" s="78" t="n">
        <f aca="false">IF($B830&gt;Input!$C$31,0,IF($E830*(Input!$C$35/100)&gt;(Input!$C$12/12),-1*(Input!$C$12/12),-1*$E830*(Input!$C$35/100)))</f>
        <v>0</v>
      </c>
      <c r="J830" s="78" t="n">
        <f aca="false">IF($B830&gt;Input!$C$31,0,(-1)*($E830+$H830+$I830)*(Input!$C$8/100))</f>
        <v>0</v>
      </c>
      <c r="K830" s="78" t="n">
        <f aca="false">IF($B830&gt;Input!$C$31,0,(-1)*($E830+$H830+$I830)*(Input!$C$9/100))</f>
        <v>0</v>
      </c>
      <c r="L830" s="78" t="n">
        <f aca="false">IF($B830&lt;Input!$C$25,($E830+$F830+$G830+$H830+$I830+$J830+$K830),0)</f>
        <v>0</v>
      </c>
    </row>
    <row r="831" customFormat="false" ht="12.8" hidden="false" customHeight="false" outlineLevel="0" collapsed="false">
      <c r="A831" s="76" t="n">
        <v>827</v>
      </c>
      <c r="B831" s="77" t="n">
        <f aca="false">EOMONTH(Input!$C$7,A831)</f>
        <v>68088</v>
      </c>
      <c r="C831" s="76" t="n">
        <f aca="false">DATEDIF(Input!$C$23,$B831,"Y")</f>
        <v>109</v>
      </c>
      <c r="E831" s="78" t="n">
        <f aca="false">IF($B831&gt;Input!$C$31,0,Input!$C$26*(1+Input!$C$28/100)^(DATEDIF(Input!$C$7,$B831,"Y")))</f>
        <v>0</v>
      </c>
      <c r="F831" s="78" t="n">
        <f aca="false">-1*($E831*(Input!$C$10/100))</f>
        <v>-0</v>
      </c>
      <c r="G831" s="78" t="n">
        <f aca="false">-1*($E831*(Input!$C$11/100))</f>
        <v>-0</v>
      </c>
      <c r="H831" s="78" t="n">
        <f aca="false">IF($B831&lt;Input!$C$25,((Input!$C$29*(1+Input!$C$13/100)^(DATEDIF(Input!$C$7,$B831,"Y")))),0)</f>
        <v>0</v>
      </c>
      <c r="I831" s="78" t="n">
        <f aca="false">IF($B831&gt;Input!$C$31,0,IF($E831*(Input!$C$35/100)&gt;(Input!$C$12/12),-1*(Input!$C$12/12),-1*$E831*(Input!$C$35/100)))</f>
        <v>0</v>
      </c>
      <c r="J831" s="78" t="n">
        <f aca="false">IF($B831&gt;Input!$C$31,0,(-1)*($E831+$H831+$I831)*(Input!$C$8/100))</f>
        <v>0</v>
      </c>
      <c r="K831" s="78" t="n">
        <f aca="false">IF($B831&gt;Input!$C$31,0,(-1)*($E831+$H831+$I831)*(Input!$C$9/100))</f>
        <v>0</v>
      </c>
      <c r="L831" s="78" t="n">
        <f aca="false">IF($B831&lt;Input!$C$25,($E831+$F831+$G831+$H831+$I831+$J831+$K831),0)</f>
        <v>0</v>
      </c>
    </row>
    <row r="832" customFormat="false" ht="12.8" hidden="false" customHeight="false" outlineLevel="0" collapsed="false">
      <c r="A832" s="76" t="n">
        <v>828</v>
      </c>
      <c r="B832" s="77" t="n">
        <f aca="false">EOMONTH(Input!$C$7,A832)</f>
        <v>68118</v>
      </c>
      <c r="C832" s="76" t="n">
        <f aca="false">DATEDIF(Input!$C$23,$B832,"Y")</f>
        <v>109</v>
      </c>
      <c r="E832" s="78" t="n">
        <f aca="false">IF($B832&gt;Input!$C$31,0,Input!$C$26*(1+Input!$C$28/100)^(DATEDIF(Input!$C$7,$B832,"Y")))</f>
        <v>0</v>
      </c>
      <c r="F832" s="78" t="n">
        <f aca="false">-1*($E832*(Input!$C$10/100))</f>
        <v>-0</v>
      </c>
      <c r="G832" s="78" t="n">
        <f aca="false">-1*($E832*(Input!$C$11/100))</f>
        <v>-0</v>
      </c>
      <c r="H832" s="78" t="n">
        <f aca="false">IF($B832&lt;Input!$C$25,((Input!$C$29*(1+Input!$C$13/100)^(DATEDIF(Input!$C$7,$B832,"Y")))),0)</f>
        <v>0</v>
      </c>
      <c r="I832" s="78" t="n">
        <f aca="false">IF($B832&gt;Input!$C$31,0,IF($E832*(Input!$C$35/100)&gt;(Input!$C$12/12),-1*(Input!$C$12/12),-1*$E832*(Input!$C$35/100)))</f>
        <v>0</v>
      </c>
      <c r="J832" s="78" t="n">
        <f aca="false">IF($B832&gt;Input!$C$31,0,(-1)*($E832+$H832+$I832)*(Input!$C$8/100))</f>
        <v>0</v>
      </c>
      <c r="K832" s="78" t="n">
        <f aca="false">IF($B832&gt;Input!$C$31,0,(-1)*($E832+$H832+$I832)*(Input!$C$9/100))</f>
        <v>0</v>
      </c>
      <c r="L832" s="78" t="n">
        <f aca="false">IF($B832&lt;Input!$C$25,($E832+$F832+$G832+$H832+$I832+$J832+$K832),0)</f>
        <v>0</v>
      </c>
    </row>
    <row r="833" customFormat="false" ht="12.8" hidden="false" customHeight="false" outlineLevel="0" collapsed="false">
      <c r="A833" s="76" t="n">
        <v>829</v>
      </c>
      <c r="B833" s="77" t="n">
        <f aca="false">EOMONTH(Input!$C$7,A833)</f>
        <v>68149</v>
      </c>
      <c r="C833" s="76" t="n">
        <f aca="false">DATEDIF(Input!$C$23,$B833,"Y")</f>
        <v>109</v>
      </c>
      <c r="E833" s="78" t="n">
        <f aca="false">IF($B833&gt;Input!$C$31,0,Input!$C$26*(1+Input!$C$28/100)^(DATEDIF(Input!$C$7,$B833,"Y")))</f>
        <v>0</v>
      </c>
      <c r="F833" s="78" t="n">
        <f aca="false">-1*($E833*(Input!$C$10/100))</f>
        <v>-0</v>
      </c>
      <c r="G833" s="78" t="n">
        <f aca="false">-1*($E833*(Input!$C$11/100))</f>
        <v>-0</v>
      </c>
      <c r="H833" s="78" t="n">
        <f aca="false">IF($B833&lt;Input!$C$25,((Input!$C$29*(1+Input!$C$13/100)^(DATEDIF(Input!$C$7,$B833,"Y")))),0)</f>
        <v>0</v>
      </c>
      <c r="I833" s="78" t="n">
        <f aca="false">IF($B833&gt;Input!$C$31,0,IF($E833*(Input!$C$35/100)&gt;(Input!$C$12/12),-1*(Input!$C$12/12),-1*$E833*(Input!$C$35/100)))</f>
        <v>0</v>
      </c>
      <c r="J833" s="78" t="n">
        <f aca="false">IF($B833&gt;Input!$C$31,0,(-1)*($E833+$H833+$I833)*(Input!$C$8/100))</f>
        <v>0</v>
      </c>
      <c r="K833" s="78" t="n">
        <f aca="false">IF($B833&gt;Input!$C$31,0,(-1)*($E833+$H833+$I833)*(Input!$C$9/100))</f>
        <v>0</v>
      </c>
      <c r="L833" s="78" t="n">
        <f aca="false">IF($B833&lt;Input!$C$25,($E833+$F833+$G833+$H833+$I833+$J833+$K833),0)</f>
        <v>0</v>
      </c>
    </row>
    <row r="834" customFormat="false" ht="12.8" hidden="false" customHeight="false" outlineLevel="0" collapsed="false">
      <c r="A834" s="76" t="n">
        <v>830</v>
      </c>
      <c r="B834" s="77" t="n">
        <f aca="false">EOMONTH(Input!$C$7,A834)</f>
        <v>68180</v>
      </c>
      <c r="C834" s="76" t="n">
        <f aca="false">DATEDIF(Input!$C$23,$B834,"Y")</f>
        <v>109</v>
      </c>
      <c r="E834" s="78" t="n">
        <f aca="false">IF($B834&gt;Input!$C$31,0,Input!$C$26*(1+Input!$C$28/100)^(DATEDIF(Input!$C$7,$B834,"Y")))</f>
        <v>0</v>
      </c>
      <c r="F834" s="78" t="n">
        <f aca="false">-1*($E834*(Input!$C$10/100))</f>
        <v>-0</v>
      </c>
      <c r="G834" s="78" t="n">
        <f aca="false">-1*($E834*(Input!$C$11/100))</f>
        <v>-0</v>
      </c>
      <c r="H834" s="78" t="n">
        <f aca="false">IF($B834&lt;Input!$C$25,((Input!$C$29*(1+Input!$C$13/100)^(DATEDIF(Input!$C$7,$B834,"Y")))),0)</f>
        <v>0</v>
      </c>
      <c r="I834" s="78" t="n">
        <f aca="false">IF($B834&gt;Input!$C$31,0,IF($E834*(Input!$C$35/100)&gt;(Input!$C$12/12),-1*(Input!$C$12/12),-1*$E834*(Input!$C$35/100)))</f>
        <v>0</v>
      </c>
      <c r="J834" s="78" t="n">
        <f aca="false">IF($B834&gt;Input!$C$31,0,(-1)*($E834+$H834+$I834)*(Input!$C$8/100))</f>
        <v>0</v>
      </c>
      <c r="K834" s="78" t="n">
        <f aca="false">IF($B834&gt;Input!$C$31,0,(-1)*($E834+$H834+$I834)*(Input!$C$9/100))</f>
        <v>0</v>
      </c>
      <c r="L834" s="78" t="n">
        <f aca="false">IF($B834&lt;Input!$C$25,($E834+$F834+$G834+$H834+$I834+$J834+$K834),0)</f>
        <v>0</v>
      </c>
    </row>
    <row r="835" customFormat="false" ht="12.8" hidden="false" customHeight="false" outlineLevel="0" collapsed="false">
      <c r="A835" s="76" t="n">
        <v>831</v>
      </c>
      <c r="B835" s="77" t="n">
        <f aca="false">EOMONTH(Input!$C$7,A835)</f>
        <v>68210</v>
      </c>
      <c r="C835" s="76" t="n">
        <f aca="false">DATEDIF(Input!$C$23,$B835,"Y")</f>
        <v>109</v>
      </c>
      <c r="E835" s="78" t="n">
        <f aca="false">IF($B835&gt;Input!$C$31,0,Input!$C$26*(1+Input!$C$28/100)^(DATEDIF(Input!$C$7,$B835,"Y")))</f>
        <v>0</v>
      </c>
      <c r="F835" s="78" t="n">
        <f aca="false">-1*($E835*(Input!$C$10/100))</f>
        <v>-0</v>
      </c>
      <c r="G835" s="78" t="n">
        <f aca="false">-1*($E835*(Input!$C$11/100))</f>
        <v>-0</v>
      </c>
      <c r="H835" s="78" t="n">
        <f aca="false">IF($B835&lt;Input!$C$25,((Input!$C$29*(1+Input!$C$13/100)^(DATEDIF(Input!$C$7,$B835,"Y")))),0)</f>
        <v>0</v>
      </c>
      <c r="I835" s="78" t="n">
        <f aca="false">IF($B835&gt;Input!$C$31,0,IF($E835*(Input!$C$35/100)&gt;(Input!$C$12/12),-1*(Input!$C$12/12),-1*$E835*(Input!$C$35/100)))</f>
        <v>0</v>
      </c>
      <c r="J835" s="78" t="n">
        <f aca="false">IF($B835&gt;Input!$C$31,0,(-1)*($E835+$H835+$I835)*(Input!$C$8/100))</f>
        <v>0</v>
      </c>
      <c r="K835" s="78" t="n">
        <f aca="false">IF($B835&gt;Input!$C$31,0,(-1)*($E835+$H835+$I835)*(Input!$C$9/100))</f>
        <v>0</v>
      </c>
      <c r="L835" s="78" t="n">
        <f aca="false">IF($B835&lt;Input!$C$25,($E835+$F835+$G835+$H835+$I835+$J835+$K835),0)</f>
        <v>0</v>
      </c>
    </row>
    <row r="836" customFormat="false" ht="12.8" hidden="false" customHeight="false" outlineLevel="0" collapsed="false">
      <c r="A836" s="76" t="n">
        <v>832</v>
      </c>
      <c r="B836" s="77" t="n">
        <f aca="false">EOMONTH(Input!$C$7,A836)</f>
        <v>68241</v>
      </c>
      <c r="C836" s="76" t="n">
        <f aca="false">DATEDIF(Input!$C$23,$B836,"Y")</f>
        <v>109</v>
      </c>
      <c r="E836" s="78" t="n">
        <f aca="false">IF($B836&gt;Input!$C$31,0,Input!$C$26*(1+Input!$C$28/100)^(DATEDIF(Input!$C$7,$B836,"Y")))</f>
        <v>0</v>
      </c>
      <c r="F836" s="78" t="n">
        <f aca="false">-1*($E836*(Input!$C$10/100))</f>
        <v>-0</v>
      </c>
      <c r="G836" s="78" t="n">
        <f aca="false">-1*($E836*(Input!$C$11/100))</f>
        <v>-0</v>
      </c>
      <c r="H836" s="78" t="n">
        <f aca="false">IF($B836&lt;Input!$C$25,((Input!$C$29*(1+Input!$C$13/100)^(DATEDIF(Input!$C$7,$B836,"Y")))),0)</f>
        <v>0</v>
      </c>
      <c r="I836" s="78" t="n">
        <f aca="false">IF($B836&gt;Input!$C$31,0,IF($E836*(Input!$C$35/100)&gt;(Input!$C$12/12),-1*(Input!$C$12/12),-1*$E836*(Input!$C$35/100)))</f>
        <v>0</v>
      </c>
      <c r="J836" s="78" t="n">
        <f aca="false">IF($B836&gt;Input!$C$31,0,(-1)*($E836+$H836+$I836)*(Input!$C$8/100))</f>
        <v>0</v>
      </c>
      <c r="K836" s="78" t="n">
        <f aca="false">IF($B836&gt;Input!$C$31,0,(-1)*($E836+$H836+$I836)*(Input!$C$9/100))</f>
        <v>0</v>
      </c>
      <c r="L836" s="78" t="n">
        <f aca="false">IF($B836&lt;Input!$C$25,($E836+$F836+$G836+$H836+$I836+$J836+$K836),0)</f>
        <v>0</v>
      </c>
    </row>
    <row r="837" customFormat="false" ht="12.8" hidden="false" customHeight="false" outlineLevel="0" collapsed="false">
      <c r="A837" s="76" t="n">
        <v>833</v>
      </c>
      <c r="B837" s="77" t="n">
        <f aca="false">EOMONTH(Input!$C$7,A837)</f>
        <v>68271</v>
      </c>
      <c r="C837" s="76" t="n">
        <f aca="false">DATEDIF(Input!$C$23,$B837,"Y")</f>
        <v>109</v>
      </c>
      <c r="E837" s="78" t="n">
        <f aca="false">IF($B837&gt;Input!$C$31,0,Input!$C$26*(1+Input!$C$28/100)^(DATEDIF(Input!$C$7,$B837,"Y")))</f>
        <v>0</v>
      </c>
      <c r="F837" s="78" t="n">
        <f aca="false">-1*($E837*(Input!$C$10/100))</f>
        <v>-0</v>
      </c>
      <c r="G837" s="78" t="n">
        <f aca="false">-1*($E837*(Input!$C$11/100))</f>
        <v>-0</v>
      </c>
      <c r="H837" s="78" t="n">
        <f aca="false">IF($B837&lt;Input!$C$25,((Input!$C$29*(1+Input!$C$13/100)^(DATEDIF(Input!$C$7,$B837,"Y")))),0)</f>
        <v>0</v>
      </c>
      <c r="I837" s="78" t="n">
        <f aca="false">IF($B837&gt;Input!$C$31,0,IF($E837*(Input!$C$35/100)&gt;(Input!$C$12/12),-1*(Input!$C$12/12),-1*$E837*(Input!$C$35/100)))</f>
        <v>0</v>
      </c>
      <c r="J837" s="78" t="n">
        <f aca="false">IF($B837&gt;Input!$C$31,0,(-1)*($E837+$H837+$I837)*(Input!$C$8/100))</f>
        <v>0</v>
      </c>
      <c r="K837" s="78" t="n">
        <f aca="false">IF($B837&gt;Input!$C$31,0,(-1)*($E837+$H837+$I837)*(Input!$C$9/100))</f>
        <v>0</v>
      </c>
      <c r="L837" s="78" t="n">
        <f aca="false">IF($B837&lt;Input!$C$25,($E837+$F837+$G837+$H837+$I837+$J837+$K837),0)</f>
        <v>0</v>
      </c>
    </row>
    <row r="838" customFormat="false" ht="12.8" hidden="false" customHeight="false" outlineLevel="0" collapsed="false">
      <c r="A838" s="76" t="n">
        <v>834</v>
      </c>
      <c r="B838" s="77" t="n">
        <f aca="false">EOMONTH(Input!$C$7,A838)</f>
        <v>68302</v>
      </c>
      <c r="C838" s="76" t="n">
        <f aca="false">DATEDIF(Input!$C$23,$B838,"Y")</f>
        <v>109</v>
      </c>
      <c r="E838" s="78" t="n">
        <f aca="false">IF($B838&gt;Input!$C$31,0,Input!$C$26*(1+Input!$C$28/100)^(DATEDIF(Input!$C$7,$B838,"Y")))</f>
        <v>0</v>
      </c>
      <c r="F838" s="78" t="n">
        <f aca="false">-1*($E838*(Input!$C$10/100))</f>
        <v>-0</v>
      </c>
      <c r="G838" s="78" t="n">
        <f aca="false">-1*($E838*(Input!$C$11/100))</f>
        <v>-0</v>
      </c>
      <c r="H838" s="78" t="n">
        <f aca="false">IF($B838&lt;Input!$C$25,((Input!$C$29*(1+Input!$C$13/100)^(DATEDIF(Input!$C$7,$B838,"Y")))),0)</f>
        <v>0</v>
      </c>
      <c r="I838" s="78" t="n">
        <f aca="false">IF($B838&gt;Input!$C$31,0,IF($E838*(Input!$C$35/100)&gt;(Input!$C$12/12),-1*(Input!$C$12/12),-1*$E838*(Input!$C$35/100)))</f>
        <v>0</v>
      </c>
      <c r="J838" s="78" t="n">
        <f aca="false">IF($B838&gt;Input!$C$31,0,(-1)*($E838+$H838+$I838)*(Input!$C$8/100))</f>
        <v>0</v>
      </c>
      <c r="K838" s="78" t="n">
        <f aca="false">IF($B838&gt;Input!$C$31,0,(-1)*($E838+$H838+$I838)*(Input!$C$9/100))</f>
        <v>0</v>
      </c>
      <c r="L838" s="78" t="n">
        <f aca="false">IF($B838&lt;Input!$C$25,($E838+$F838+$G838+$H838+$I838+$J838+$K838),0)</f>
        <v>0</v>
      </c>
    </row>
    <row r="839" customFormat="false" ht="12.8" hidden="false" customHeight="false" outlineLevel="0" collapsed="false">
      <c r="A839" s="76" t="n">
        <v>835</v>
      </c>
      <c r="B839" s="77" t="n">
        <f aca="false">EOMONTH(Input!$C$7,A839)</f>
        <v>68333</v>
      </c>
      <c r="C839" s="76" t="n">
        <f aca="false">DATEDIF(Input!$C$23,$B839,"Y")</f>
        <v>109</v>
      </c>
      <c r="E839" s="78" t="n">
        <f aca="false">IF($B839&gt;Input!$C$31,0,Input!$C$26*(1+Input!$C$28/100)^(DATEDIF(Input!$C$7,$B839,"Y")))</f>
        <v>0</v>
      </c>
      <c r="F839" s="78" t="n">
        <f aca="false">-1*($E839*(Input!$C$10/100))</f>
        <v>-0</v>
      </c>
      <c r="G839" s="78" t="n">
        <f aca="false">-1*($E839*(Input!$C$11/100))</f>
        <v>-0</v>
      </c>
      <c r="H839" s="78" t="n">
        <f aca="false">IF($B839&lt;Input!$C$25,((Input!$C$29*(1+Input!$C$13/100)^(DATEDIF(Input!$C$7,$B839,"Y")))),0)</f>
        <v>0</v>
      </c>
      <c r="I839" s="78" t="n">
        <f aca="false">IF($B839&gt;Input!$C$31,0,IF($E839*(Input!$C$35/100)&gt;(Input!$C$12/12),-1*(Input!$C$12/12),-1*$E839*(Input!$C$35/100)))</f>
        <v>0</v>
      </c>
      <c r="J839" s="78" t="n">
        <f aca="false">IF($B839&gt;Input!$C$31,0,(-1)*($E839+$H839+$I839)*(Input!$C$8/100))</f>
        <v>0</v>
      </c>
      <c r="K839" s="78" t="n">
        <f aca="false">IF($B839&gt;Input!$C$31,0,(-1)*($E839+$H839+$I839)*(Input!$C$9/100))</f>
        <v>0</v>
      </c>
      <c r="L839" s="78" t="n">
        <f aca="false">IF($B839&lt;Input!$C$25,($E839+$F839+$G839+$H839+$I839+$J839+$K839),0)</f>
        <v>0</v>
      </c>
    </row>
    <row r="840" customFormat="false" ht="12.8" hidden="false" customHeight="false" outlineLevel="0" collapsed="false">
      <c r="A840" s="76" t="n">
        <v>836</v>
      </c>
      <c r="B840" s="77" t="n">
        <f aca="false">EOMONTH(Input!$C$7,A840)</f>
        <v>68361</v>
      </c>
      <c r="C840" s="76" t="n">
        <f aca="false">DATEDIF(Input!$C$23,$B840,"Y")</f>
        <v>109</v>
      </c>
      <c r="E840" s="78" t="n">
        <f aca="false">IF($B840&gt;Input!$C$31,0,Input!$C$26*(1+Input!$C$28/100)^(DATEDIF(Input!$C$7,$B840,"Y")))</f>
        <v>0</v>
      </c>
      <c r="F840" s="78" t="n">
        <f aca="false">-1*($E840*(Input!$C$10/100))</f>
        <v>-0</v>
      </c>
      <c r="G840" s="78" t="n">
        <f aca="false">-1*($E840*(Input!$C$11/100))</f>
        <v>-0</v>
      </c>
      <c r="H840" s="78" t="n">
        <f aca="false">IF($B840&lt;Input!$C$25,((Input!$C$29*(1+Input!$C$13/100)^(DATEDIF(Input!$C$7,$B840,"Y")))),0)</f>
        <v>0</v>
      </c>
      <c r="I840" s="78" t="n">
        <f aca="false">IF($B840&gt;Input!$C$31,0,IF($E840*(Input!$C$35/100)&gt;(Input!$C$12/12),-1*(Input!$C$12/12),-1*$E840*(Input!$C$35/100)))</f>
        <v>0</v>
      </c>
      <c r="J840" s="78" t="n">
        <f aca="false">IF($B840&gt;Input!$C$31,0,(-1)*($E840+$H840+$I840)*(Input!$C$8/100))</f>
        <v>0</v>
      </c>
      <c r="K840" s="78" t="n">
        <f aca="false">IF($B840&gt;Input!$C$31,0,(-1)*($E840+$H840+$I840)*(Input!$C$9/100))</f>
        <v>0</v>
      </c>
      <c r="L840" s="78" t="n">
        <f aca="false">IF($B840&lt;Input!$C$25,($E840+$F840+$G840+$H840+$I840+$J840+$K840),0)</f>
        <v>0</v>
      </c>
    </row>
    <row r="841" customFormat="false" ht="12.8" hidden="false" customHeight="false" outlineLevel="0" collapsed="false">
      <c r="A841" s="76" t="n">
        <v>837</v>
      </c>
      <c r="B841" s="77" t="n">
        <f aca="false">EOMONTH(Input!$C$7,A841)</f>
        <v>68392</v>
      </c>
      <c r="C841" s="76" t="n">
        <f aca="false">DATEDIF(Input!$C$23,$B841,"Y")</f>
        <v>109</v>
      </c>
      <c r="E841" s="78" t="n">
        <f aca="false">IF($B841&gt;Input!$C$31,0,Input!$C$26*(1+Input!$C$28/100)^(DATEDIF(Input!$C$7,$B841,"Y")))</f>
        <v>0</v>
      </c>
      <c r="F841" s="78" t="n">
        <f aca="false">-1*($E841*(Input!$C$10/100))</f>
        <v>-0</v>
      </c>
      <c r="G841" s="78" t="n">
        <f aca="false">-1*($E841*(Input!$C$11/100))</f>
        <v>-0</v>
      </c>
      <c r="H841" s="78" t="n">
        <f aca="false">IF($B841&lt;Input!$C$25,((Input!$C$29*(1+Input!$C$13/100)^(DATEDIF(Input!$C$7,$B841,"Y")))),0)</f>
        <v>0</v>
      </c>
      <c r="I841" s="78" t="n">
        <f aca="false">IF($B841&gt;Input!$C$31,0,IF($E841*(Input!$C$35/100)&gt;(Input!$C$12/12),-1*(Input!$C$12/12),-1*$E841*(Input!$C$35/100)))</f>
        <v>0</v>
      </c>
      <c r="J841" s="78" t="n">
        <f aca="false">IF($B841&gt;Input!$C$31,0,(-1)*($E841+$H841+$I841)*(Input!$C$8/100))</f>
        <v>0</v>
      </c>
      <c r="K841" s="78" t="n">
        <f aca="false">IF($B841&gt;Input!$C$31,0,(-1)*($E841+$H841+$I841)*(Input!$C$9/100))</f>
        <v>0</v>
      </c>
      <c r="L841" s="78" t="n">
        <f aca="false">IF($B841&lt;Input!$C$25,($E841+$F841+$G841+$H841+$I841+$J841+$K841),0)</f>
        <v>0</v>
      </c>
    </row>
    <row r="842" customFormat="false" ht="12.8" hidden="false" customHeight="false" outlineLevel="0" collapsed="false">
      <c r="A842" s="76" t="n">
        <v>838</v>
      </c>
      <c r="B842" s="77" t="n">
        <f aca="false">EOMONTH(Input!$C$7,A842)</f>
        <v>68422</v>
      </c>
      <c r="C842" s="76" t="n">
        <f aca="false">DATEDIF(Input!$C$23,$B842,"Y")</f>
        <v>109</v>
      </c>
      <c r="E842" s="78" t="n">
        <f aca="false">IF($B842&gt;Input!$C$31,0,Input!$C$26*(1+Input!$C$28/100)^(DATEDIF(Input!$C$7,$B842,"Y")))</f>
        <v>0</v>
      </c>
      <c r="F842" s="78" t="n">
        <f aca="false">-1*($E842*(Input!$C$10/100))</f>
        <v>-0</v>
      </c>
      <c r="G842" s="78" t="n">
        <f aca="false">-1*($E842*(Input!$C$11/100))</f>
        <v>-0</v>
      </c>
      <c r="H842" s="78" t="n">
        <f aca="false">IF($B842&lt;Input!$C$25,((Input!$C$29*(1+Input!$C$13/100)^(DATEDIF(Input!$C$7,$B842,"Y")))),0)</f>
        <v>0</v>
      </c>
      <c r="I842" s="78" t="n">
        <f aca="false">IF($B842&gt;Input!$C$31,0,IF($E842*(Input!$C$35/100)&gt;(Input!$C$12/12),-1*(Input!$C$12/12),-1*$E842*(Input!$C$35/100)))</f>
        <v>0</v>
      </c>
      <c r="J842" s="78" t="n">
        <f aca="false">IF($B842&gt;Input!$C$31,0,(-1)*($E842+$H842+$I842)*(Input!$C$8/100))</f>
        <v>0</v>
      </c>
      <c r="K842" s="78" t="n">
        <f aca="false">IF($B842&gt;Input!$C$31,0,(-1)*($E842+$H842+$I842)*(Input!$C$9/100))</f>
        <v>0</v>
      </c>
      <c r="L842" s="78" t="n">
        <f aca="false">IF($B842&lt;Input!$C$25,($E842+$F842+$G842+$H842+$I842+$J842+$K842),0)</f>
        <v>0</v>
      </c>
    </row>
    <row r="843" customFormat="false" ht="12.8" hidden="false" customHeight="false" outlineLevel="0" collapsed="false">
      <c r="A843" s="76" t="n">
        <v>839</v>
      </c>
      <c r="B843" s="77" t="n">
        <f aca="false">EOMONTH(Input!$C$7,A843)</f>
        <v>68453</v>
      </c>
      <c r="C843" s="76" t="n">
        <f aca="false">DATEDIF(Input!$C$23,$B843,"Y")</f>
        <v>110</v>
      </c>
      <c r="E843" s="78" t="n">
        <f aca="false">IF($B843&gt;Input!$C$31,0,Input!$C$26*(1+Input!$C$28/100)^(DATEDIF(Input!$C$7,$B843,"Y")))</f>
        <v>0</v>
      </c>
      <c r="F843" s="78" t="n">
        <f aca="false">-1*($E843*(Input!$C$10/100))</f>
        <v>-0</v>
      </c>
      <c r="G843" s="78" t="n">
        <f aca="false">-1*($E843*(Input!$C$11/100))</f>
        <v>-0</v>
      </c>
      <c r="H843" s="78" t="n">
        <f aca="false">IF($B843&lt;Input!$C$25,((Input!$C$29*(1+Input!$C$13/100)^(DATEDIF(Input!$C$7,$B843,"Y")))),0)</f>
        <v>0</v>
      </c>
      <c r="I843" s="78" t="n">
        <f aca="false">IF($B843&gt;Input!$C$31,0,IF($E843*(Input!$C$35/100)&gt;(Input!$C$12/12),-1*(Input!$C$12/12),-1*$E843*(Input!$C$35/100)))</f>
        <v>0</v>
      </c>
      <c r="J843" s="78" t="n">
        <f aca="false">IF($B843&gt;Input!$C$31,0,(-1)*($E843+$H843+$I843)*(Input!$C$8/100))</f>
        <v>0</v>
      </c>
      <c r="K843" s="78" t="n">
        <f aca="false">IF($B843&gt;Input!$C$31,0,(-1)*($E843+$H843+$I843)*(Input!$C$9/100))</f>
        <v>0</v>
      </c>
      <c r="L843" s="78" t="n">
        <f aca="false">IF($B843&lt;Input!$C$25,($E843+$F843+$G843+$H843+$I843+$J843+$K843),0)</f>
        <v>0</v>
      </c>
    </row>
    <row r="844" customFormat="false" ht="12.8" hidden="false" customHeight="false" outlineLevel="0" collapsed="false">
      <c r="A844" s="76" t="n">
        <v>840</v>
      </c>
      <c r="B844" s="77" t="n">
        <f aca="false">EOMONTH(Input!$C$7,A844)</f>
        <v>68483</v>
      </c>
      <c r="C844" s="76" t="n">
        <f aca="false">DATEDIF(Input!$C$23,$B844,"Y")</f>
        <v>110</v>
      </c>
      <c r="E844" s="78" t="n">
        <f aca="false">IF($B844&gt;Input!$C$31,0,Input!$C$26*(1+Input!$C$28/100)^(DATEDIF(Input!$C$7,$B844,"Y")))</f>
        <v>0</v>
      </c>
      <c r="F844" s="78" t="n">
        <f aca="false">-1*($E844*(Input!$C$10/100))</f>
        <v>-0</v>
      </c>
      <c r="G844" s="78" t="n">
        <f aca="false">-1*($E844*(Input!$C$11/100))</f>
        <v>-0</v>
      </c>
      <c r="H844" s="78" t="n">
        <f aca="false">IF($B844&lt;Input!$C$25,((Input!$C$29*(1+Input!$C$13/100)^(DATEDIF(Input!$C$7,$B844,"Y")))),0)</f>
        <v>0</v>
      </c>
      <c r="I844" s="78" t="n">
        <f aca="false">IF($B844&gt;Input!$C$31,0,IF($E844*(Input!$C$35/100)&gt;(Input!$C$12/12),-1*(Input!$C$12/12),-1*$E844*(Input!$C$35/100)))</f>
        <v>0</v>
      </c>
      <c r="J844" s="78" t="n">
        <f aca="false">IF($B844&gt;Input!$C$31,0,(-1)*($E844+$H844+$I844)*(Input!$C$8/100))</f>
        <v>0</v>
      </c>
      <c r="K844" s="78" t="n">
        <f aca="false">IF($B844&gt;Input!$C$31,0,(-1)*($E844+$H844+$I844)*(Input!$C$9/100))</f>
        <v>0</v>
      </c>
      <c r="L844" s="78" t="n">
        <f aca="false">IF($B844&lt;Input!$C$25,($E844+$F844+$G844+$H844+$I844+$J844+$K844),0)</f>
        <v>0</v>
      </c>
    </row>
    <row r="845" customFormat="false" ht="12.8" hidden="false" customHeight="false" outlineLevel="0" collapsed="false">
      <c r="A845" s="76" t="n">
        <v>841</v>
      </c>
      <c r="B845" s="77" t="n">
        <f aca="false">EOMONTH(Input!$C$7,A845)</f>
        <v>68514</v>
      </c>
      <c r="C845" s="76" t="n">
        <f aca="false">DATEDIF(Input!$C$23,$B845,"Y")</f>
        <v>110</v>
      </c>
      <c r="E845" s="78" t="n">
        <f aca="false">IF($B845&gt;Input!$C$31,0,Input!$C$26*(1+Input!$C$28/100)^(DATEDIF(Input!$C$7,$B845,"Y")))</f>
        <v>0</v>
      </c>
      <c r="F845" s="78" t="n">
        <f aca="false">-1*($E845*(Input!$C$10/100))</f>
        <v>-0</v>
      </c>
      <c r="G845" s="78" t="n">
        <f aca="false">-1*($E845*(Input!$C$11/100))</f>
        <v>-0</v>
      </c>
      <c r="H845" s="78" t="n">
        <f aca="false">IF($B845&lt;Input!$C$25,((Input!$C$29*(1+Input!$C$13/100)^(DATEDIF(Input!$C$7,$B845,"Y")))),0)</f>
        <v>0</v>
      </c>
      <c r="I845" s="78" t="n">
        <f aca="false">IF($B845&gt;Input!$C$31,0,IF($E845*(Input!$C$35/100)&gt;(Input!$C$12/12),-1*(Input!$C$12/12),-1*$E845*(Input!$C$35/100)))</f>
        <v>0</v>
      </c>
      <c r="J845" s="78" t="n">
        <f aca="false">IF($B845&gt;Input!$C$31,0,(-1)*($E845+$H845+$I845)*(Input!$C$8/100))</f>
        <v>0</v>
      </c>
      <c r="K845" s="78" t="n">
        <f aca="false">IF($B845&gt;Input!$C$31,0,(-1)*($E845+$H845+$I845)*(Input!$C$9/100))</f>
        <v>0</v>
      </c>
      <c r="L845" s="78" t="n">
        <f aca="false">IF($B845&lt;Input!$C$25,($E845+$F845+$G845+$H845+$I845+$J845+$K845),0)</f>
        <v>0</v>
      </c>
    </row>
    <row r="846" customFormat="false" ht="12.8" hidden="false" customHeight="false" outlineLevel="0" collapsed="false">
      <c r="A846" s="76" t="n">
        <v>842</v>
      </c>
      <c r="B846" s="77" t="n">
        <f aca="false">EOMONTH(Input!$C$7,A846)</f>
        <v>68545</v>
      </c>
      <c r="C846" s="76" t="n">
        <f aca="false">DATEDIF(Input!$C$23,$B846,"Y")</f>
        <v>110</v>
      </c>
      <c r="E846" s="78" t="n">
        <f aca="false">IF($B846&gt;Input!$C$31,0,Input!$C$26*(1+Input!$C$28/100)^(DATEDIF(Input!$C$7,$B846,"Y")))</f>
        <v>0</v>
      </c>
      <c r="F846" s="78" t="n">
        <f aca="false">-1*($E846*(Input!$C$10/100))</f>
        <v>-0</v>
      </c>
      <c r="G846" s="78" t="n">
        <f aca="false">-1*($E846*(Input!$C$11/100))</f>
        <v>-0</v>
      </c>
      <c r="H846" s="78" t="n">
        <f aca="false">IF($B846&lt;Input!$C$25,((Input!$C$29*(1+Input!$C$13/100)^(DATEDIF(Input!$C$7,$B846,"Y")))),0)</f>
        <v>0</v>
      </c>
      <c r="I846" s="78" t="n">
        <f aca="false">IF($B846&gt;Input!$C$31,0,IF($E846*(Input!$C$35/100)&gt;(Input!$C$12/12),-1*(Input!$C$12/12),-1*$E846*(Input!$C$35/100)))</f>
        <v>0</v>
      </c>
      <c r="J846" s="78" t="n">
        <f aca="false">IF($B846&gt;Input!$C$31,0,(-1)*($E846+$H846+$I846)*(Input!$C$8/100))</f>
        <v>0</v>
      </c>
      <c r="K846" s="78" t="n">
        <f aca="false">IF($B846&gt;Input!$C$31,0,(-1)*($E846+$H846+$I846)*(Input!$C$9/100))</f>
        <v>0</v>
      </c>
      <c r="L846" s="78" t="n">
        <f aca="false">IF($B846&lt;Input!$C$25,($E846+$F846+$G846+$H846+$I846+$J846+$K846),0)</f>
        <v>0</v>
      </c>
    </row>
    <row r="847" customFormat="false" ht="12.8" hidden="false" customHeight="false" outlineLevel="0" collapsed="false">
      <c r="A847" s="76" t="n">
        <v>843</v>
      </c>
      <c r="B847" s="77" t="n">
        <f aca="false">EOMONTH(Input!$C$7,A847)</f>
        <v>68575</v>
      </c>
      <c r="C847" s="76" t="n">
        <f aca="false">DATEDIF(Input!$C$23,$B847,"Y")</f>
        <v>110</v>
      </c>
      <c r="E847" s="78" t="n">
        <f aca="false">IF($B847&gt;Input!$C$31,0,Input!$C$26*(1+Input!$C$28/100)^(DATEDIF(Input!$C$7,$B847,"Y")))</f>
        <v>0</v>
      </c>
      <c r="F847" s="78" t="n">
        <f aca="false">-1*($E847*(Input!$C$10/100))</f>
        <v>-0</v>
      </c>
      <c r="G847" s="78" t="n">
        <f aca="false">-1*($E847*(Input!$C$11/100))</f>
        <v>-0</v>
      </c>
      <c r="H847" s="78" t="n">
        <f aca="false">IF($B847&lt;Input!$C$25,((Input!$C$29*(1+Input!$C$13/100)^(DATEDIF(Input!$C$7,$B847,"Y")))),0)</f>
        <v>0</v>
      </c>
      <c r="I847" s="78" t="n">
        <f aca="false">IF($B847&gt;Input!$C$31,0,IF($E847*(Input!$C$35/100)&gt;(Input!$C$12/12),-1*(Input!$C$12/12),-1*$E847*(Input!$C$35/100)))</f>
        <v>0</v>
      </c>
      <c r="J847" s="78" t="n">
        <f aca="false">IF($B847&gt;Input!$C$31,0,(-1)*($E847+$H847+$I847)*(Input!$C$8/100))</f>
        <v>0</v>
      </c>
      <c r="K847" s="78" t="n">
        <f aca="false">IF($B847&gt;Input!$C$31,0,(-1)*($E847+$H847+$I847)*(Input!$C$9/100))</f>
        <v>0</v>
      </c>
      <c r="L847" s="78" t="n">
        <f aca="false">IF($B847&lt;Input!$C$25,($E847+$F847+$G847+$H847+$I847+$J847+$K847),0)</f>
        <v>0</v>
      </c>
    </row>
    <row r="848" customFormat="false" ht="12.8" hidden="false" customHeight="false" outlineLevel="0" collapsed="false">
      <c r="A848" s="76" t="n">
        <v>844</v>
      </c>
      <c r="B848" s="77" t="n">
        <f aca="false">EOMONTH(Input!$C$7,A848)</f>
        <v>68606</v>
      </c>
      <c r="C848" s="76" t="n">
        <f aca="false">DATEDIF(Input!$C$23,$B848,"Y")</f>
        <v>110</v>
      </c>
      <c r="E848" s="78" t="n">
        <f aca="false">IF($B848&gt;Input!$C$31,0,Input!$C$26*(1+Input!$C$28/100)^(DATEDIF(Input!$C$7,$B848,"Y")))</f>
        <v>0</v>
      </c>
      <c r="F848" s="78" t="n">
        <f aca="false">-1*($E848*(Input!$C$10/100))</f>
        <v>-0</v>
      </c>
      <c r="G848" s="78" t="n">
        <f aca="false">-1*($E848*(Input!$C$11/100))</f>
        <v>-0</v>
      </c>
      <c r="H848" s="78" t="n">
        <f aca="false">IF($B848&lt;Input!$C$25,((Input!$C$29*(1+Input!$C$13/100)^(DATEDIF(Input!$C$7,$B848,"Y")))),0)</f>
        <v>0</v>
      </c>
      <c r="I848" s="78" t="n">
        <f aca="false">IF($B848&gt;Input!$C$31,0,IF($E848*(Input!$C$35/100)&gt;(Input!$C$12/12),-1*(Input!$C$12/12),-1*$E848*(Input!$C$35/100)))</f>
        <v>0</v>
      </c>
      <c r="J848" s="78" t="n">
        <f aca="false">IF($B848&gt;Input!$C$31,0,(-1)*($E848+$H848+$I848)*(Input!$C$8/100))</f>
        <v>0</v>
      </c>
      <c r="K848" s="78" t="n">
        <f aca="false">IF($B848&gt;Input!$C$31,0,(-1)*($E848+$H848+$I848)*(Input!$C$9/100))</f>
        <v>0</v>
      </c>
      <c r="L848" s="78" t="n">
        <f aca="false">IF($B848&lt;Input!$C$25,($E848+$F848+$G848+$H848+$I848+$J848+$K848),0)</f>
        <v>0</v>
      </c>
    </row>
    <row r="849" customFormat="false" ht="12.8" hidden="false" customHeight="false" outlineLevel="0" collapsed="false">
      <c r="A849" s="76" t="n">
        <v>845</v>
      </c>
      <c r="B849" s="77" t="n">
        <f aca="false">EOMONTH(Input!$C$7,A849)</f>
        <v>68636</v>
      </c>
      <c r="C849" s="76" t="n">
        <f aca="false">DATEDIF(Input!$C$23,$B849,"Y")</f>
        <v>110</v>
      </c>
      <c r="E849" s="78" t="n">
        <f aca="false">IF($B849&gt;Input!$C$31,0,Input!$C$26*(1+Input!$C$28/100)^(DATEDIF(Input!$C$7,$B849,"Y")))</f>
        <v>0</v>
      </c>
      <c r="F849" s="78" t="n">
        <f aca="false">-1*($E849*(Input!$C$10/100))</f>
        <v>-0</v>
      </c>
      <c r="G849" s="78" t="n">
        <f aca="false">-1*($E849*(Input!$C$11/100))</f>
        <v>-0</v>
      </c>
      <c r="H849" s="78" t="n">
        <f aca="false">IF($B849&lt;Input!$C$25,((Input!$C$29*(1+Input!$C$13/100)^(DATEDIF(Input!$C$7,$B849,"Y")))),0)</f>
        <v>0</v>
      </c>
      <c r="I849" s="78" t="n">
        <f aca="false">IF($B849&gt;Input!$C$31,0,IF($E849*(Input!$C$35/100)&gt;(Input!$C$12/12),-1*(Input!$C$12/12),-1*$E849*(Input!$C$35/100)))</f>
        <v>0</v>
      </c>
      <c r="J849" s="78" t="n">
        <f aca="false">IF($B849&gt;Input!$C$31,0,(-1)*($E849+$H849+$I849)*(Input!$C$8/100))</f>
        <v>0</v>
      </c>
      <c r="K849" s="78" t="n">
        <f aca="false">IF($B849&gt;Input!$C$31,0,(-1)*($E849+$H849+$I849)*(Input!$C$9/100))</f>
        <v>0</v>
      </c>
      <c r="L849" s="78" t="n">
        <f aca="false">IF($B849&lt;Input!$C$25,($E849+$F849+$G849+$H849+$I849+$J849+$K849),0)</f>
        <v>0</v>
      </c>
    </row>
    <row r="850" customFormat="false" ht="12.8" hidden="false" customHeight="false" outlineLevel="0" collapsed="false">
      <c r="A850" s="76" t="n">
        <v>846</v>
      </c>
      <c r="B850" s="77" t="n">
        <f aca="false">EOMONTH(Input!$C$7,A850)</f>
        <v>68667</v>
      </c>
      <c r="C850" s="76" t="n">
        <f aca="false">DATEDIF(Input!$C$23,$B850,"Y")</f>
        <v>110</v>
      </c>
      <c r="E850" s="78" t="n">
        <f aca="false">IF($B850&gt;Input!$C$31,0,Input!$C$26*(1+Input!$C$28/100)^(DATEDIF(Input!$C$7,$B850,"Y")))</f>
        <v>0</v>
      </c>
      <c r="F850" s="78" t="n">
        <f aca="false">-1*($E850*(Input!$C$10/100))</f>
        <v>-0</v>
      </c>
      <c r="G850" s="78" t="n">
        <f aca="false">-1*($E850*(Input!$C$11/100))</f>
        <v>-0</v>
      </c>
      <c r="H850" s="78" t="n">
        <f aca="false">IF($B850&lt;Input!$C$25,((Input!$C$29*(1+Input!$C$13/100)^(DATEDIF(Input!$C$7,$B850,"Y")))),0)</f>
        <v>0</v>
      </c>
      <c r="I850" s="78" t="n">
        <f aca="false">IF($B850&gt;Input!$C$31,0,IF($E850*(Input!$C$35/100)&gt;(Input!$C$12/12),-1*(Input!$C$12/12),-1*$E850*(Input!$C$35/100)))</f>
        <v>0</v>
      </c>
      <c r="J850" s="78" t="n">
        <f aca="false">IF($B850&gt;Input!$C$31,0,(-1)*($E850+$H850+$I850)*(Input!$C$8/100))</f>
        <v>0</v>
      </c>
      <c r="K850" s="78" t="n">
        <f aca="false">IF($B850&gt;Input!$C$31,0,(-1)*($E850+$H850+$I850)*(Input!$C$9/100))</f>
        <v>0</v>
      </c>
      <c r="L850" s="78" t="n">
        <f aca="false">IF($B850&lt;Input!$C$25,($E850+$F850+$G850+$H850+$I850+$J850+$K850),0)</f>
        <v>0</v>
      </c>
    </row>
    <row r="851" customFormat="false" ht="12.8" hidden="false" customHeight="false" outlineLevel="0" collapsed="false">
      <c r="A851" s="76" t="n">
        <v>847</v>
      </c>
      <c r="B851" s="77" t="n">
        <f aca="false">EOMONTH(Input!$C$7,A851)</f>
        <v>68698</v>
      </c>
      <c r="C851" s="76" t="n">
        <f aca="false">DATEDIF(Input!$C$23,$B851,"Y")</f>
        <v>110</v>
      </c>
      <c r="E851" s="78" t="n">
        <f aca="false">IF($B851&gt;Input!$C$31,0,Input!$C$26*(1+Input!$C$28/100)^(DATEDIF(Input!$C$7,$B851,"Y")))</f>
        <v>0</v>
      </c>
      <c r="F851" s="78" t="n">
        <f aca="false">-1*($E851*(Input!$C$10/100))</f>
        <v>-0</v>
      </c>
      <c r="G851" s="78" t="n">
        <f aca="false">-1*($E851*(Input!$C$11/100))</f>
        <v>-0</v>
      </c>
      <c r="H851" s="78" t="n">
        <f aca="false">IF($B851&lt;Input!$C$25,((Input!$C$29*(1+Input!$C$13/100)^(DATEDIF(Input!$C$7,$B851,"Y")))),0)</f>
        <v>0</v>
      </c>
      <c r="I851" s="78" t="n">
        <f aca="false">IF($B851&gt;Input!$C$31,0,IF($E851*(Input!$C$35/100)&gt;(Input!$C$12/12),-1*(Input!$C$12/12),-1*$E851*(Input!$C$35/100)))</f>
        <v>0</v>
      </c>
      <c r="J851" s="78" t="n">
        <f aca="false">IF($B851&gt;Input!$C$31,0,(-1)*($E851+$H851+$I851)*(Input!$C$8/100))</f>
        <v>0</v>
      </c>
      <c r="K851" s="78" t="n">
        <f aca="false">IF($B851&gt;Input!$C$31,0,(-1)*($E851+$H851+$I851)*(Input!$C$9/100))</f>
        <v>0</v>
      </c>
      <c r="L851" s="78" t="n">
        <f aca="false">IF($B851&lt;Input!$C$25,($E851+$F851+$G851+$H851+$I851+$J851+$K851),0)</f>
        <v>0</v>
      </c>
    </row>
    <row r="852" customFormat="false" ht="12.8" hidden="false" customHeight="false" outlineLevel="0" collapsed="false">
      <c r="A852" s="76" t="n">
        <v>848</v>
      </c>
      <c r="B852" s="77" t="n">
        <f aca="false">EOMONTH(Input!$C$7,A852)</f>
        <v>68727</v>
      </c>
      <c r="C852" s="76" t="n">
        <f aca="false">DATEDIF(Input!$C$23,$B852,"Y")</f>
        <v>110</v>
      </c>
      <c r="E852" s="78" t="n">
        <f aca="false">IF($B852&gt;Input!$C$31,0,Input!$C$26*(1+Input!$C$28/100)^(DATEDIF(Input!$C$7,$B852,"Y")))</f>
        <v>0</v>
      </c>
      <c r="F852" s="78" t="n">
        <f aca="false">-1*($E852*(Input!$C$10/100))</f>
        <v>-0</v>
      </c>
      <c r="G852" s="78" t="n">
        <f aca="false">-1*($E852*(Input!$C$11/100))</f>
        <v>-0</v>
      </c>
      <c r="H852" s="78" t="n">
        <f aca="false">IF($B852&lt;Input!$C$25,((Input!$C$29*(1+Input!$C$13/100)^(DATEDIF(Input!$C$7,$B852,"Y")))),0)</f>
        <v>0</v>
      </c>
      <c r="I852" s="78" t="n">
        <f aca="false">IF($B852&gt;Input!$C$31,0,IF($E852*(Input!$C$35/100)&gt;(Input!$C$12/12),-1*(Input!$C$12/12),-1*$E852*(Input!$C$35/100)))</f>
        <v>0</v>
      </c>
      <c r="J852" s="78" t="n">
        <f aca="false">IF($B852&gt;Input!$C$31,0,(-1)*($E852+$H852+$I852)*(Input!$C$8/100))</f>
        <v>0</v>
      </c>
      <c r="K852" s="78" t="n">
        <f aca="false">IF($B852&gt;Input!$C$31,0,(-1)*($E852+$H852+$I852)*(Input!$C$9/100))</f>
        <v>0</v>
      </c>
      <c r="L852" s="78" t="n">
        <f aca="false">IF($B852&lt;Input!$C$25,($E852+$F852+$G852+$H852+$I852+$J852+$K852),0)</f>
        <v>0</v>
      </c>
    </row>
    <row r="853" customFormat="false" ht="12.8" hidden="false" customHeight="false" outlineLevel="0" collapsed="false">
      <c r="A853" s="76" t="n">
        <v>849</v>
      </c>
      <c r="B853" s="77" t="n">
        <f aca="false">EOMONTH(Input!$C$7,A853)</f>
        <v>68758</v>
      </c>
      <c r="C853" s="76" t="n">
        <f aca="false">DATEDIF(Input!$C$23,$B853,"Y")</f>
        <v>110</v>
      </c>
      <c r="E853" s="78" t="n">
        <f aca="false">IF($B853&gt;Input!$C$31,0,Input!$C$26*(1+Input!$C$28/100)^(DATEDIF(Input!$C$7,$B853,"Y")))</f>
        <v>0</v>
      </c>
      <c r="F853" s="78" t="n">
        <f aca="false">-1*($E853*(Input!$C$10/100))</f>
        <v>-0</v>
      </c>
      <c r="G853" s="78" t="n">
        <f aca="false">-1*($E853*(Input!$C$11/100))</f>
        <v>-0</v>
      </c>
      <c r="H853" s="78" t="n">
        <f aca="false">IF($B853&lt;Input!$C$25,((Input!$C$29*(1+Input!$C$13/100)^(DATEDIF(Input!$C$7,$B853,"Y")))),0)</f>
        <v>0</v>
      </c>
      <c r="I853" s="78" t="n">
        <f aca="false">IF($B853&gt;Input!$C$31,0,IF($E853*(Input!$C$35/100)&gt;(Input!$C$12/12),-1*(Input!$C$12/12),-1*$E853*(Input!$C$35/100)))</f>
        <v>0</v>
      </c>
      <c r="J853" s="78" t="n">
        <f aca="false">IF($B853&gt;Input!$C$31,0,(-1)*($E853+$H853+$I853)*(Input!$C$8/100))</f>
        <v>0</v>
      </c>
      <c r="K853" s="78" t="n">
        <f aca="false">IF($B853&gt;Input!$C$31,0,(-1)*($E853+$H853+$I853)*(Input!$C$9/100))</f>
        <v>0</v>
      </c>
      <c r="L853" s="78" t="n">
        <f aca="false">IF($B853&lt;Input!$C$25,($E853+$F853+$G853+$H853+$I853+$J853+$K853),0)</f>
        <v>0</v>
      </c>
    </row>
    <row r="854" customFormat="false" ht="12.8" hidden="false" customHeight="false" outlineLevel="0" collapsed="false">
      <c r="A854" s="76" t="n">
        <v>850</v>
      </c>
      <c r="B854" s="77" t="n">
        <f aca="false">EOMONTH(Input!$C$7,A854)</f>
        <v>68788</v>
      </c>
      <c r="C854" s="76" t="n">
        <f aca="false">DATEDIF(Input!$C$23,$B854,"Y")</f>
        <v>110</v>
      </c>
      <c r="E854" s="78" t="n">
        <f aca="false">IF($B854&gt;Input!$C$31,0,Input!$C$26*(1+Input!$C$28/100)^(DATEDIF(Input!$C$7,$B854,"Y")))</f>
        <v>0</v>
      </c>
      <c r="F854" s="78" t="n">
        <f aca="false">-1*($E854*(Input!$C$10/100))</f>
        <v>-0</v>
      </c>
      <c r="G854" s="78" t="n">
        <f aca="false">-1*($E854*(Input!$C$11/100))</f>
        <v>-0</v>
      </c>
      <c r="H854" s="78" t="n">
        <f aca="false">IF($B854&lt;Input!$C$25,((Input!$C$29*(1+Input!$C$13/100)^(DATEDIF(Input!$C$7,$B854,"Y")))),0)</f>
        <v>0</v>
      </c>
      <c r="I854" s="78" t="n">
        <f aca="false">IF($B854&gt;Input!$C$31,0,IF($E854*(Input!$C$35/100)&gt;(Input!$C$12/12),-1*(Input!$C$12/12),-1*$E854*(Input!$C$35/100)))</f>
        <v>0</v>
      </c>
      <c r="J854" s="78" t="n">
        <f aca="false">IF($B854&gt;Input!$C$31,0,(-1)*($E854+$H854+$I854)*(Input!$C$8/100))</f>
        <v>0</v>
      </c>
      <c r="K854" s="78" t="n">
        <f aca="false">IF($B854&gt;Input!$C$31,0,(-1)*($E854+$H854+$I854)*(Input!$C$9/100))</f>
        <v>0</v>
      </c>
      <c r="L854" s="78" t="n">
        <f aca="false">IF($B854&lt;Input!$C$25,($E854+$F854+$G854+$H854+$I854+$J854+$K854),0)</f>
        <v>0</v>
      </c>
    </row>
    <row r="855" customFormat="false" ht="12.8" hidden="false" customHeight="false" outlineLevel="0" collapsed="false">
      <c r="A855" s="76" t="n">
        <v>851</v>
      </c>
      <c r="B855" s="77" t="n">
        <f aca="false">EOMONTH(Input!$C$7,A855)</f>
        <v>68819</v>
      </c>
      <c r="C855" s="76" t="n">
        <f aca="false">DATEDIF(Input!$C$23,$B855,"Y")</f>
        <v>111</v>
      </c>
      <c r="E855" s="78" t="n">
        <f aca="false">IF($B855&gt;Input!$C$31,0,Input!$C$26*(1+Input!$C$28/100)^(DATEDIF(Input!$C$7,$B855,"Y")))</f>
        <v>0</v>
      </c>
      <c r="F855" s="78" t="n">
        <f aca="false">-1*($E855*(Input!$C$10/100))</f>
        <v>-0</v>
      </c>
      <c r="G855" s="78" t="n">
        <f aca="false">-1*($E855*(Input!$C$11/100))</f>
        <v>-0</v>
      </c>
      <c r="H855" s="78" t="n">
        <f aca="false">IF($B855&lt;Input!$C$25,((Input!$C$29*(1+Input!$C$13/100)^(DATEDIF(Input!$C$7,$B855,"Y")))),0)</f>
        <v>0</v>
      </c>
      <c r="I855" s="78" t="n">
        <f aca="false">IF($B855&gt;Input!$C$31,0,IF($E855*(Input!$C$35/100)&gt;(Input!$C$12/12),-1*(Input!$C$12/12),-1*$E855*(Input!$C$35/100)))</f>
        <v>0</v>
      </c>
      <c r="J855" s="78" t="n">
        <f aca="false">IF($B855&gt;Input!$C$31,0,(-1)*($E855+$H855+$I855)*(Input!$C$8/100))</f>
        <v>0</v>
      </c>
      <c r="K855" s="78" t="n">
        <f aca="false">IF($B855&gt;Input!$C$31,0,(-1)*($E855+$H855+$I855)*(Input!$C$9/100))</f>
        <v>0</v>
      </c>
      <c r="L855" s="78" t="n">
        <f aca="false">IF($B855&lt;Input!$C$25,($E855+$F855+$G855+$H855+$I855+$J855+$K855),0)</f>
        <v>0</v>
      </c>
    </row>
    <row r="856" customFormat="false" ht="12.8" hidden="false" customHeight="false" outlineLevel="0" collapsed="false">
      <c r="A856" s="76" t="n">
        <v>852</v>
      </c>
      <c r="B856" s="77" t="n">
        <f aca="false">EOMONTH(Input!$C$7,A856)</f>
        <v>68849</v>
      </c>
      <c r="C856" s="76" t="n">
        <f aca="false">DATEDIF(Input!$C$23,$B856,"Y")</f>
        <v>111</v>
      </c>
      <c r="E856" s="78" t="n">
        <f aca="false">IF($B856&gt;Input!$C$31,0,Input!$C$26*(1+Input!$C$28/100)^(DATEDIF(Input!$C$7,$B856,"Y")))</f>
        <v>0</v>
      </c>
      <c r="F856" s="78" t="n">
        <f aca="false">-1*($E856*(Input!$C$10/100))</f>
        <v>-0</v>
      </c>
      <c r="G856" s="78" t="n">
        <f aca="false">-1*($E856*(Input!$C$11/100))</f>
        <v>-0</v>
      </c>
      <c r="H856" s="78" t="n">
        <f aca="false">IF($B856&lt;Input!$C$25,((Input!$C$29*(1+Input!$C$13/100)^(DATEDIF(Input!$C$7,$B856,"Y")))),0)</f>
        <v>0</v>
      </c>
      <c r="I856" s="78" t="n">
        <f aca="false">IF($B856&gt;Input!$C$31,0,IF($E856*(Input!$C$35/100)&gt;(Input!$C$12/12),-1*(Input!$C$12/12),-1*$E856*(Input!$C$35/100)))</f>
        <v>0</v>
      </c>
      <c r="J856" s="78" t="n">
        <f aca="false">IF($B856&gt;Input!$C$31,0,(-1)*($E856+$H856+$I856)*(Input!$C$8/100))</f>
        <v>0</v>
      </c>
      <c r="K856" s="78" t="n">
        <f aca="false">IF($B856&gt;Input!$C$31,0,(-1)*($E856+$H856+$I856)*(Input!$C$9/100))</f>
        <v>0</v>
      </c>
      <c r="L856" s="78" t="n">
        <f aca="false">IF($B856&lt;Input!$C$25,($E856+$F856+$G856+$H856+$I856+$J856+$K856),0)</f>
        <v>0</v>
      </c>
    </row>
    <row r="857" customFormat="false" ht="12.8" hidden="false" customHeight="false" outlineLevel="0" collapsed="false">
      <c r="A857" s="76" t="n">
        <v>853</v>
      </c>
      <c r="B857" s="77" t="n">
        <f aca="false">EOMONTH(Input!$C$7,A857)</f>
        <v>68880</v>
      </c>
      <c r="C857" s="76" t="n">
        <f aca="false">DATEDIF(Input!$C$23,$B857,"Y")</f>
        <v>111</v>
      </c>
      <c r="E857" s="78" t="n">
        <f aca="false">IF($B857&gt;Input!$C$31,0,Input!$C$26*(1+Input!$C$28/100)^(DATEDIF(Input!$C$7,$B857,"Y")))</f>
        <v>0</v>
      </c>
      <c r="F857" s="78" t="n">
        <f aca="false">-1*($E857*(Input!$C$10/100))</f>
        <v>-0</v>
      </c>
      <c r="G857" s="78" t="n">
        <f aca="false">-1*($E857*(Input!$C$11/100))</f>
        <v>-0</v>
      </c>
      <c r="H857" s="78" t="n">
        <f aca="false">IF($B857&lt;Input!$C$25,((Input!$C$29*(1+Input!$C$13/100)^(DATEDIF(Input!$C$7,$B857,"Y")))),0)</f>
        <v>0</v>
      </c>
      <c r="I857" s="78" t="n">
        <f aca="false">IF($B857&gt;Input!$C$31,0,IF($E857*(Input!$C$35/100)&gt;(Input!$C$12/12),-1*(Input!$C$12/12),-1*$E857*(Input!$C$35/100)))</f>
        <v>0</v>
      </c>
      <c r="J857" s="78" t="n">
        <f aca="false">IF($B857&gt;Input!$C$31,0,(-1)*($E857+$H857+$I857)*(Input!$C$8/100))</f>
        <v>0</v>
      </c>
      <c r="K857" s="78" t="n">
        <f aca="false">IF($B857&gt;Input!$C$31,0,(-1)*($E857+$H857+$I857)*(Input!$C$9/100))</f>
        <v>0</v>
      </c>
      <c r="L857" s="78" t="n">
        <f aca="false">IF($B857&lt;Input!$C$25,($E857+$F857+$G857+$H857+$I857+$J857+$K857),0)</f>
        <v>0</v>
      </c>
    </row>
    <row r="858" customFormat="false" ht="12.8" hidden="false" customHeight="false" outlineLevel="0" collapsed="false">
      <c r="A858" s="76" t="n">
        <v>854</v>
      </c>
      <c r="B858" s="77" t="n">
        <f aca="false">EOMONTH(Input!$C$7,A858)</f>
        <v>68911</v>
      </c>
      <c r="C858" s="76" t="n">
        <f aca="false">DATEDIF(Input!$C$23,$B858,"Y")</f>
        <v>111</v>
      </c>
      <c r="E858" s="78" t="n">
        <f aca="false">IF($B858&gt;Input!$C$31,0,Input!$C$26*(1+Input!$C$28/100)^(DATEDIF(Input!$C$7,$B858,"Y")))</f>
        <v>0</v>
      </c>
      <c r="F858" s="78" t="n">
        <f aca="false">-1*($E858*(Input!$C$10/100))</f>
        <v>-0</v>
      </c>
      <c r="G858" s="78" t="n">
        <f aca="false">-1*($E858*(Input!$C$11/100))</f>
        <v>-0</v>
      </c>
      <c r="H858" s="78" t="n">
        <f aca="false">IF($B858&lt;Input!$C$25,((Input!$C$29*(1+Input!$C$13/100)^(DATEDIF(Input!$C$7,$B858,"Y")))),0)</f>
        <v>0</v>
      </c>
      <c r="I858" s="78" t="n">
        <f aca="false">IF($B858&gt;Input!$C$31,0,IF($E858*(Input!$C$35/100)&gt;(Input!$C$12/12),-1*(Input!$C$12/12),-1*$E858*(Input!$C$35/100)))</f>
        <v>0</v>
      </c>
      <c r="J858" s="78" t="n">
        <f aca="false">IF($B858&gt;Input!$C$31,0,(-1)*($E858+$H858+$I858)*(Input!$C$8/100))</f>
        <v>0</v>
      </c>
      <c r="K858" s="78" t="n">
        <f aca="false">IF($B858&gt;Input!$C$31,0,(-1)*($E858+$H858+$I858)*(Input!$C$9/100))</f>
        <v>0</v>
      </c>
      <c r="L858" s="78" t="n">
        <f aca="false">IF($B858&lt;Input!$C$25,($E858+$F858+$G858+$H858+$I858+$J858+$K858),0)</f>
        <v>0</v>
      </c>
    </row>
    <row r="859" customFormat="false" ht="12.8" hidden="false" customHeight="false" outlineLevel="0" collapsed="false">
      <c r="A859" s="76" t="n">
        <v>855</v>
      </c>
      <c r="B859" s="77" t="n">
        <f aca="false">EOMONTH(Input!$C$7,A859)</f>
        <v>68941</v>
      </c>
      <c r="C859" s="76" t="n">
        <f aca="false">DATEDIF(Input!$C$23,$B859,"Y")</f>
        <v>111</v>
      </c>
      <c r="E859" s="78" t="n">
        <f aca="false">IF($B859&gt;Input!$C$31,0,Input!$C$26*(1+Input!$C$28/100)^(DATEDIF(Input!$C$7,$B859,"Y")))</f>
        <v>0</v>
      </c>
      <c r="F859" s="78" t="n">
        <f aca="false">-1*($E859*(Input!$C$10/100))</f>
        <v>-0</v>
      </c>
      <c r="G859" s="78" t="n">
        <f aca="false">-1*($E859*(Input!$C$11/100))</f>
        <v>-0</v>
      </c>
      <c r="H859" s="78" t="n">
        <f aca="false">IF($B859&lt;Input!$C$25,((Input!$C$29*(1+Input!$C$13/100)^(DATEDIF(Input!$C$7,$B859,"Y")))),0)</f>
        <v>0</v>
      </c>
      <c r="I859" s="78" t="n">
        <f aca="false">IF($B859&gt;Input!$C$31,0,IF($E859*(Input!$C$35/100)&gt;(Input!$C$12/12),-1*(Input!$C$12/12),-1*$E859*(Input!$C$35/100)))</f>
        <v>0</v>
      </c>
      <c r="J859" s="78" t="n">
        <f aca="false">IF($B859&gt;Input!$C$31,0,(-1)*($E859+$H859+$I859)*(Input!$C$8/100))</f>
        <v>0</v>
      </c>
      <c r="K859" s="78" t="n">
        <f aca="false">IF($B859&gt;Input!$C$31,0,(-1)*($E859+$H859+$I859)*(Input!$C$9/100))</f>
        <v>0</v>
      </c>
      <c r="L859" s="78" t="n">
        <f aca="false">IF($B859&lt;Input!$C$25,($E859+$F859+$G859+$H859+$I859+$J859+$K859),0)</f>
        <v>0</v>
      </c>
    </row>
    <row r="860" customFormat="false" ht="12.8" hidden="false" customHeight="false" outlineLevel="0" collapsed="false">
      <c r="A860" s="76" t="n">
        <v>856</v>
      </c>
      <c r="B860" s="77" t="n">
        <f aca="false">EOMONTH(Input!$C$7,A860)</f>
        <v>68972</v>
      </c>
      <c r="C860" s="76" t="n">
        <f aca="false">DATEDIF(Input!$C$23,$B860,"Y")</f>
        <v>111</v>
      </c>
      <c r="E860" s="78" t="n">
        <f aca="false">IF($B860&gt;Input!$C$31,0,Input!$C$26*(1+Input!$C$28/100)^(DATEDIF(Input!$C$7,$B860,"Y")))</f>
        <v>0</v>
      </c>
      <c r="F860" s="78" t="n">
        <f aca="false">-1*($E860*(Input!$C$10/100))</f>
        <v>-0</v>
      </c>
      <c r="G860" s="78" t="n">
        <f aca="false">-1*($E860*(Input!$C$11/100))</f>
        <v>-0</v>
      </c>
      <c r="H860" s="78" t="n">
        <f aca="false">IF($B860&lt;Input!$C$25,((Input!$C$29*(1+Input!$C$13/100)^(DATEDIF(Input!$C$7,$B860,"Y")))),0)</f>
        <v>0</v>
      </c>
      <c r="I860" s="78" t="n">
        <f aca="false">IF($B860&gt;Input!$C$31,0,IF($E860*(Input!$C$35/100)&gt;(Input!$C$12/12),-1*(Input!$C$12/12),-1*$E860*(Input!$C$35/100)))</f>
        <v>0</v>
      </c>
      <c r="J860" s="78" t="n">
        <f aca="false">IF($B860&gt;Input!$C$31,0,(-1)*($E860+$H860+$I860)*(Input!$C$8/100))</f>
        <v>0</v>
      </c>
      <c r="K860" s="78" t="n">
        <f aca="false">IF($B860&gt;Input!$C$31,0,(-1)*($E860+$H860+$I860)*(Input!$C$9/100))</f>
        <v>0</v>
      </c>
      <c r="L860" s="78" t="n">
        <f aca="false">IF($B860&lt;Input!$C$25,($E860+$F860+$G860+$H860+$I860+$J860+$K860),0)</f>
        <v>0</v>
      </c>
    </row>
    <row r="861" customFormat="false" ht="12.8" hidden="false" customHeight="false" outlineLevel="0" collapsed="false">
      <c r="A861" s="76" t="n">
        <v>857</v>
      </c>
      <c r="B861" s="77" t="n">
        <f aca="false">EOMONTH(Input!$C$7,A861)</f>
        <v>69002</v>
      </c>
      <c r="C861" s="76" t="n">
        <f aca="false">DATEDIF(Input!$C$23,$B861,"Y")</f>
        <v>111</v>
      </c>
      <c r="E861" s="78" t="n">
        <f aca="false">IF($B861&gt;Input!$C$31,0,Input!$C$26*(1+Input!$C$28/100)^(DATEDIF(Input!$C$7,$B861,"Y")))</f>
        <v>0</v>
      </c>
      <c r="F861" s="78" t="n">
        <f aca="false">-1*($E861*(Input!$C$10/100))</f>
        <v>-0</v>
      </c>
      <c r="G861" s="78" t="n">
        <f aca="false">-1*($E861*(Input!$C$11/100))</f>
        <v>-0</v>
      </c>
      <c r="H861" s="78" t="n">
        <f aca="false">IF($B861&lt;Input!$C$25,((Input!$C$29*(1+Input!$C$13/100)^(DATEDIF(Input!$C$7,$B861,"Y")))),0)</f>
        <v>0</v>
      </c>
      <c r="I861" s="78" t="n">
        <f aca="false">IF($B861&gt;Input!$C$31,0,IF($E861*(Input!$C$35/100)&gt;(Input!$C$12/12),-1*(Input!$C$12/12),-1*$E861*(Input!$C$35/100)))</f>
        <v>0</v>
      </c>
      <c r="J861" s="78" t="n">
        <f aca="false">IF($B861&gt;Input!$C$31,0,(-1)*($E861+$H861+$I861)*(Input!$C$8/100))</f>
        <v>0</v>
      </c>
      <c r="K861" s="78" t="n">
        <f aca="false">IF($B861&gt;Input!$C$31,0,(-1)*($E861+$H861+$I861)*(Input!$C$9/100))</f>
        <v>0</v>
      </c>
      <c r="L861" s="78" t="n">
        <f aca="false">IF($B861&lt;Input!$C$25,($E861+$F861+$G861+$H861+$I861+$J861+$K861),0)</f>
        <v>0</v>
      </c>
    </row>
    <row r="862" customFormat="false" ht="12.8" hidden="false" customHeight="false" outlineLevel="0" collapsed="false">
      <c r="A862" s="76" t="n">
        <v>858</v>
      </c>
      <c r="B862" s="77" t="n">
        <f aca="false">EOMONTH(Input!$C$7,A862)</f>
        <v>69033</v>
      </c>
      <c r="C862" s="76" t="n">
        <f aca="false">DATEDIF(Input!$C$23,$B862,"Y")</f>
        <v>111</v>
      </c>
      <c r="E862" s="78" t="n">
        <f aca="false">IF($B862&gt;Input!$C$31,0,Input!$C$26*(1+Input!$C$28/100)^(DATEDIF(Input!$C$7,$B862,"Y")))</f>
        <v>0</v>
      </c>
      <c r="F862" s="78" t="n">
        <f aca="false">-1*($E862*(Input!$C$10/100))</f>
        <v>-0</v>
      </c>
      <c r="G862" s="78" t="n">
        <f aca="false">-1*($E862*(Input!$C$11/100))</f>
        <v>-0</v>
      </c>
      <c r="H862" s="78" t="n">
        <f aca="false">IF($B862&lt;Input!$C$25,((Input!$C$29*(1+Input!$C$13/100)^(DATEDIF(Input!$C$7,$B862,"Y")))),0)</f>
        <v>0</v>
      </c>
      <c r="I862" s="78" t="n">
        <f aca="false">IF($B862&gt;Input!$C$31,0,IF($E862*(Input!$C$35/100)&gt;(Input!$C$12/12),-1*(Input!$C$12/12),-1*$E862*(Input!$C$35/100)))</f>
        <v>0</v>
      </c>
      <c r="J862" s="78" t="n">
        <f aca="false">IF($B862&gt;Input!$C$31,0,(-1)*($E862+$H862+$I862)*(Input!$C$8/100))</f>
        <v>0</v>
      </c>
      <c r="K862" s="78" t="n">
        <f aca="false">IF($B862&gt;Input!$C$31,0,(-1)*($E862+$H862+$I862)*(Input!$C$9/100))</f>
        <v>0</v>
      </c>
      <c r="L862" s="78" t="n">
        <f aca="false">IF($B862&lt;Input!$C$25,($E862+$F862+$G862+$H862+$I862+$J862+$K862),0)</f>
        <v>0</v>
      </c>
    </row>
    <row r="863" customFormat="false" ht="12.8" hidden="false" customHeight="false" outlineLevel="0" collapsed="false">
      <c r="A863" s="76" t="n">
        <v>859</v>
      </c>
      <c r="B863" s="77" t="n">
        <f aca="false">EOMONTH(Input!$C$7,A863)</f>
        <v>69064</v>
      </c>
      <c r="C863" s="76" t="n">
        <f aca="false">DATEDIF(Input!$C$23,$B863,"Y")</f>
        <v>111</v>
      </c>
      <c r="E863" s="78" t="n">
        <f aca="false">IF($B863&gt;Input!$C$31,0,Input!$C$26*(1+Input!$C$28/100)^(DATEDIF(Input!$C$7,$B863,"Y")))</f>
        <v>0</v>
      </c>
      <c r="F863" s="78" t="n">
        <f aca="false">-1*($E863*(Input!$C$10/100))</f>
        <v>-0</v>
      </c>
      <c r="G863" s="78" t="n">
        <f aca="false">-1*($E863*(Input!$C$11/100))</f>
        <v>-0</v>
      </c>
      <c r="H863" s="78" t="n">
        <f aca="false">IF($B863&lt;Input!$C$25,((Input!$C$29*(1+Input!$C$13/100)^(DATEDIF(Input!$C$7,$B863,"Y")))),0)</f>
        <v>0</v>
      </c>
      <c r="I863" s="78" t="n">
        <f aca="false">IF($B863&gt;Input!$C$31,0,IF($E863*(Input!$C$35/100)&gt;(Input!$C$12/12),-1*(Input!$C$12/12),-1*$E863*(Input!$C$35/100)))</f>
        <v>0</v>
      </c>
      <c r="J863" s="78" t="n">
        <f aca="false">IF($B863&gt;Input!$C$31,0,(-1)*($E863+$H863+$I863)*(Input!$C$8/100))</f>
        <v>0</v>
      </c>
      <c r="K863" s="78" t="n">
        <f aca="false">IF($B863&gt;Input!$C$31,0,(-1)*($E863+$H863+$I863)*(Input!$C$9/100))</f>
        <v>0</v>
      </c>
      <c r="L863" s="78" t="n">
        <f aca="false">IF($B863&lt;Input!$C$25,($E863+$F863+$G863+$H863+$I863+$J863+$K863),0)</f>
        <v>0</v>
      </c>
    </row>
    <row r="864" customFormat="false" ht="12.8" hidden="false" customHeight="false" outlineLevel="0" collapsed="false">
      <c r="A864" s="76" t="n">
        <v>860</v>
      </c>
      <c r="B864" s="77" t="n">
        <f aca="false">EOMONTH(Input!$C$7,A864)</f>
        <v>69092</v>
      </c>
      <c r="C864" s="76" t="n">
        <f aca="false">DATEDIF(Input!$C$23,$B864,"Y")</f>
        <v>111</v>
      </c>
      <c r="E864" s="78" t="n">
        <f aca="false">IF($B864&gt;Input!$C$31,0,Input!$C$26*(1+Input!$C$28/100)^(DATEDIF(Input!$C$7,$B864,"Y")))</f>
        <v>0</v>
      </c>
      <c r="F864" s="78" t="n">
        <f aca="false">-1*($E864*(Input!$C$10/100))</f>
        <v>-0</v>
      </c>
      <c r="G864" s="78" t="n">
        <f aca="false">-1*($E864*(Input!$C$11/100))</f>
        <v>-0</v>
      </c>
      <c r="H864" s="78" t="n">
        <f aca="false">IF($B864&lt;Input!$C$25,((Input!$C$29*(1+Input!$C$13/100)^(DATEDIF(Input!$C$7,$B864,"Y")))),0)</f>
        <v>0</v>
      </c>
      <c r="I864" s="78" t="n">
        <f aca="false">IF($B864&gt;Input!$C$31,0,IF($E864*(Input!$C$35/100)&gt;(Input!$C$12/12),-1*(Input!$C$12/12),-1*$E864*(Input!$C$35/100)))</f>
        <v>0</v>
      </c>
      <c r="J864" s="78" t="n">
        <f aca="false">IF($B864&gt;Input!$C$31,0,(-1)*($E864+$H864+$I864)*(Input!$C$8/100))</f>
        <v>0</v>
      </c>
      <c r="K864" s="78" t="n">
        <f aca="false">IF($B864&gt;Input!$C$31,0,(-1)*($E864+$H864+$I864)*(Input!$C$9/100))</f>
        <v>0</v>
      </c>
      <c r="L864" s="78" t="n">
        <f aca="false">IF($B864&lt;Input!$C$25,($E864+$F864+$G864+$H864+$I864+$J864+$K864),0)</f>
        <v>0</v>
      </c>
    </row>
    <row r="865" customFormat="false" ht="12.8" hidden="false" customHeight="false" outlineLevel="0" collapsed="false">
      <c r="A865" s="76" t="n">
        <v>861</v>
      </c>
      <c r="B865" s="77" t="n">
        <f aca="false">EOMONTH(Input!$C$7,A865)</f>
        <v>69123</v>
      </c>
      <c r="C865" s="76" t="n">
        <f aca="false">DATEDIF(Input!$C$23,$B865,"Y")</f>
        <v>111</v>
      </c>
      <c r="E865" s="78" t="n">
        <f aca="false">IF($B865&gt;Input!$C$31,0,Input!$C$26*(1+Input!$C$28/100)^(DATEDIF(Input!$C$7,$B865,"Y")))</f>
        <v>0</v>
      </c>
      <c r="F865" s="78" t="n">
        <f aca="false">-1*($E865*(Input!$C$10/100))</f>
        <v>-0</v>
      </c>
      <c r="G865" s="78" t="n">
        <f aca="false">-1*($E865*(Input!$C$11/100))</f>
        <v>-0</v>
      </c>
      <c r="H865" s="78" t="n">
        <f aca="false">IF($B865&lt;Input!$C$25,((Input!$C$29*(1+Input!$C$13/100)^(DATEDIF(Input!$C$7,$B865,"Y")))),0)</f>
        <v>0</v>
      </c>
      <c r="I865" s="78" t="n">
        <f aca="false">IF($B865&gt;Input!$C$31,0,IF($E865*(Input!$C$35/100)&gt;(Input!$C$12/12),-1*(Input!$C$12/12),-1*$E865*(Input!$C$35/100)))</f>
        <v>0</v>
      </c>
      <c r="J865" s="78" t="n">
        <f aca="false">IF($B865&gt;Input!$C$31,0,(-1)*($E865+$H865+$I865)*(Input!$C$8/100))</f>
        <v>0</v>
      </c>
      <c r="K865" s="78" t="n">
        <f aca="false">IF($B865&gt;Input!$C$31,0,(-1)*($E865+$H865+$I865)*(Input!$C$9/100))</f>
        <v>0</v>
      </c>
      <c r="L865" s="78" t="n">
        <f aca="false">IF($B865&lt;Input!$C$25,($E865+$F865+$G865+$H865+$I865+$J865+$K865),0)</f>
        <v>0</v>
      </c>
    </row>
    <row r="866" customFormat="false" ht="12.8" hidden="false" customHeight="false" outlineLevel="0" collapsed="false">
      <c r="A866" s="76" t="n">
        <v>862</v>
      </c>
      <c r="B866" s="77" t="n">
        <f aca="false">EOMONTH(Input!$C$7,A866)</f>
        <v>69153</v>
      </c>
      <c r="C866" s="76" t="n">
        <f aca="false">DATEDIF(Input!$C$23,$B866,"Y")</f>
        <v>111</v>
      </c>
      <c r="E866" s="78" t="n">
        <f aca="false">IF($B866&gt;Input!$C$31,0,Input!$C$26*(1+Input!$C$28/100)^(DATEDIF(Input!$C$7,$B866,"Y")))</f>
        <v>0</v>
      </c>
      <c r="F866" s="78" t="n">
        <f aca="false">-1*($E866*(Input!$C$10/100))</f>
        <v>-0</v>
      </c>
      <c r="G866" s="78" t="n">
        <f aca="false">-1*($E866*(Input!$C$11/100))</f>
        <v>-0</v>
      </c>
      <c r="H866" s="78" t="n">
        <f aca="false">IF($B866&lt;Input!$C$25,((Input!$C$29*(1+Input!$C$13/100)^(DATEDIF(Input!$C$7,$B866,"Y")))),0)</f>
        <v>0</v>
      </c>
      <c r="I866" s="78" t="n">
        <f aca="false">IF($B866&gt;Input!$C$31,0,IF($E866*(Input!$C$35/100)&gt;(Input!$C$12/12),-1*(Input!$C$12/12),-1*$E866*(Input!$C$35/100)))</f>
        <v>0</v>
      </c>
      <c r="J866" s="78" t="n">
        <f aca="false">IF($B866&gt;Input!$C$31,0,(-1)*($E866+$H866+$I866)*(Input!$C$8/100))</f>
        <v>0</v>
      </c>
      <c r="K866" s="78" t="n">
        <f aca="false">IF($B866&gt;Input!$C$31,0,(-1)*($E866+$H866+$I866)*(Input!$C$9/100))</f>
        <v>0</v>
      </c>
      <c r="L866" s="78" t="n">
        <f aca="false">IF($B866&lt;Input!$C$25,($E866+$F866+$G866+$H866+$I866+$J866+$K866),0)</f>
        <v>0</v>
      </c>
    </row>
    <row r="867" customFormat="false" ht="12.8" hidden="false" customHeight="false" outlineLevel="0" collapsed="false">
      <c r="A867" s="76" t="n">
        <v>863</v>
      </c>
      <c r="B867" s="77" t="n">
        <f aca="false">EOMONTH(Input!$C$7,A867)</f>
        <v>69184</v>
      </c>
      <c r="C867" s="76" t="n">
        <f aca="false">DATEDIF(Input!$C$23,$B867,"Y")</f>
        <v>112</v>
      </c>
      <c r="E867" s="78" t="n">
        <f aca="false">IF($B867&gt;Input!$C$31,0,Input!$C$26*(1+Input!$C$28/100)^(DATEDIF(Input!$C$7,$B867,"Y")))</f>
        <v>0</v>
      </c>
      <c r="F867" s="78" t="n">
        <f aca="false">-1*($E867*(Input!$C$10/100))</f>
        <v>-0</v>
      </c>
      <c r="G867" s="78" t="n">
        <f aca="false">-1*($E867*(Input!$C$11/100))</f>
        <v>-0</v>
      </c>
      <c r="H867" s="78" t="n">
        <f aca="false">IF($B867&lt;Input!$C$25,((Input!$C$29*(1+Input!$C$13/100)^(DATEDIF(Input!$C$7,$B867,"Y")))),0)</f>
        <v>0</v>
      </c>
      <c r="I867" s="78" t="n">
        <f aca="false">IF($B867&gt;Input!$C$31,0,IF($E867*(Input!$C$35/100)&gt;(Input!$C$12/12),-1*(Input!$C$12/12),-1*$E867*(Input!$C$35/100)))</f>
        <v>0</v>
      </c>
      <c r="J867" s="78" t="n">
        <f aca="false">IF($B867&gt;Input!$C$31,0,(-1)*($E867+$H867+$I867)*(Input!$C$8/100))</f>
        <v>0</v>
      </c>
      <c r="K867" s="78" t="n">
        <f aca="false">IF($B867&gt;Input!$C$31,0,(-1)*($E867+$H867+$I867)*(Input!$C$9/100))</f>
        <v>0</v>
      </c>
      <c r="L867" s="78" t="n">
        <f aca="false">IF($B867&lt;Input!$C$25,($E867+$F867+$G867+$H867+$I867+$J867+$K867),0)</f>
        <v>0</v>
      </c>
    </row>
    <row r="868" customFormat="false" ht="12.8" hidden="false" customHeight="false" outlineLevel="0" collapsed="false">
      <c r="A868" s="76" t="n">
        <v>864</v>
      </c>
      <c r="B868" s="77" t="n">
        <f aca="false">EOMONTH(Input!$C$7,A868)</f>
        <v>69214</v>
      </c>
      <c r="C868" s="76" t="n">
        <f aca="false">DATEDIF(Input!$C$23,$B868,"Y")</f>
        <v>112</v>
      </c>
      <c r="E868" s="78" t="n">
        <f aca="false">IF($B868&gt;Input!$C$31,0,Input!$C$26*(1+Input!$C$28/100)^(DATEDIF(Input!$C$7,$B868,"Y")))</f>
        <v>0</v>
      </c>
      <c r="F868" s="78" t="n">
        <f aca="false">-1*($E868*(Input!$C$10/100))</f>
        <v>-0</v>
      </c>
      <c r="G868" s="78" t="n">
        <f aca="false">-1*($E868*(Input!$C$11/100))</f>
        <v>-0</v>
      </c>
      <c r="H868" s="78" t="n">
        <f aca="false">IF($B868&lt;Input!$C$25,((Input!$C$29*(1+Input!$C$13/100)^(DATEDIF(Input!$C$7,$B868,"Y")))),0)</f>
        <v>0</v>
      </c>
      <c r="I868" s="78" t="n">
        <f aca="false">IF($B868&gt;Input!$C$31,0,IF($E868*(Input!$C$35/100)&gt;(Input!$C$12/12),-1*(Input!$C$12/12),-1*$E868*(Input!$C$35/100)))</f>
        <v>0</v>
      </c>
      <c r="J868" s="78" t="n">
        <f aca="false">IF($B868&gt;Input!$C$31,0,(-1)*($E868+$H868+$I868)*(Input!$C$8/100))</f>
        <v>0</v>
      </c>
      <c r="K868" s="78" t="n">
        <f aca="false">IF($B868&gt;Input!$C$31,0,(-1)*($E868+$H868+$I868)*(Input!$C$9/100))</f>
        <v>0</v>
      </c>
      <c r="L868" s="78" t="n">
        <f aca="false">IF($B868&lt;Input!$C$25,($E868+$F868+$G868+$H868+$I868+$J868+$K868),0)</f>
        <v>0</v>
      </c>
    </row>
    <row r="869" customFormat="false" ht="12.8" hidden="false" customHeight="false" outlineLevel="0" collapsed="false">
      <c r="A869" s="76" t="n">
        <v>865</v>
      </c>
      <c r="B869" s="77" t="n">
        <f aca="false">EOMONTH(Input!$C$7,A869)</f>
        <v>69245</v>
      </c>
      <c r="C869" s="76" t="n">
        <f aca="false">DATEDIF(Input!$C$23,$B869,"Y")</f>
        <v>112</v>
      </c>
      <c r="E869" s="78" t="n">
        <f aca="false">IF($B869&gt;Input!$C$31,0,Input!$C$26*(1+Input!$C$28/100)^(DATEDIF(Input!$C$7,$B869,"Y")))</f>
        <v>0</v>
      </c>
      <c r="F869" s="78" t="n">
        <f aca="false">-1*($E869*(Input!$C$10/100))</f>
        <v>-0</v>
      </c>
      <c r="G869" s="78" t="n">
        <f aca="false">-1*($E869*(Input!$C$11/100))</f>
        <v>-0</v>
      </c>
      <c r="H869" s="78" t="n">
        <f aca="false">IF($B869&lt;Input!$C$25,((Input!$C$29*(1+Input!$C$13/100)^(DATEDIF(Input!$C$7,$B869,"Y")))),0)</f>
        <v>0</v>
      </c>
      <c r="I869" s="78" t="n">
        <f aca="false">IF($B869&gt;Input!$C$31,0,IF($E869*(Input!$C$35/100)&gt;(Input!$C$12/12),-1*(Input!$C$12/12),-1*$E869*(Input!$C$35/100)))</f>
        <v>0</v>
      </c>
      <c r="J869" s="78" t="n">
        <f aca="false">IF($B869&gt;Input!$C$31,0,(-1)*($E869+$H869+$I869)*(Input!$C$8/100))</f>
        <v>0</v>
      </c>
      <c r="K869" s="78" t="n">
        <f aca="false">IF($B869&gt;Input!$C$31,0,(-1)*($E869+$H869+$I869)*(Input!$C$9/100))</f>
        <v>0</v>
      </c>
      <c r="L869" s="78" t="n">
        <f aca="false">IF($B869&lt;Input!$C$25,($E869+$F869+$G869+$H869+$I869+$J869+$K869),0)</f>
        <v>0</v>
      </c>
    </row>
    <row r="870" customFormat="false" ht="12.8" hidden="false" customHeight="false" outlineLevel="0" collapsed="false">
      <c r="A870" s="76" t="n">
        <v>866</v>
      </c>
      <c r="B870" s="77" t="n">
        <f aca="false">EOMONTH(Input!$C$7,A870)</f>
        <v>69276</v>
      </c>
      <c r="C870" s="76" t="n">
        <f aca="false">DATEDIF(Input!$C$23,$B870,"Y")</f>
        <v>112</v>
      </c>
      <c r="E870" s="78" t="n">
        <f aca="false">IF($B870&gt;Input!$C$31,0,Input!$C$26*(1+Input!$C$28/100)^(DATEDIF(Input!$C$7,$B870,"Y")))</f>
        <v>0</v>
      </c>
      <c r="F870" s="78" t="n">
        <f aca="false">-1*($E870*(Input!$C$10/100))</f>
        <v>-0</v>
      </c>
      <c r="G870" s="78" t="n">
        <f aca="false">-1*($E870*(Input!$C$11/100))</f>
        <v>-0</v>
      </c>
      <c r="H870" s="78" t="n">
        <f aca="false">IF($B870&lt;Input!$C$25,((Input!$C$29*(1+Input!$C$13/100)^(DATEDIF(Input!$C$7,$B870,"Y")))),0)</f>
        <v>0</v>
      </c>
      <c r="I870" s="78" t="n">
        <f aca="false">IF($B870&gt;Input!$C$31,0,IF($E870*(Input!$C$35/100)&gt;(Input!$C$12/12),-1*(Input!$C$12/12),-1*$E870*(Input!$C$35/100)))</f>
        <v>0</v>
      </c>
      <c r="J870" s="78" t="n">
        <f aca="false">IF($B870&gt;Input!$C$31,0,(-1)*($E870+$H870+$I870)*(Input!$C$8/100))</f>
        <v>0</v>
      </c>
      <c r="K870" s="78" t="n">
        <f aca="false">IF($B870&gt;Input!$C$31,0,(-1)*($E870+$H870+$I870)*(Input!$C$9/100))</f>
        <v>0</v>
      </c>
      <c r="L870" s="78" t="n">
        <f aca="false">IF($B870&lt;Input!$C$25,($E870+$F870+$G870+$H870+$I870+$J870+$K870),0)</f>
        <v>0</v>
      </c>
    </row>
    <row r="871" customFormat="false" ht="12.8" hidden="false" customHeight="false" outlineLevel="0" collapsed="false">
      <c r="A871" s="76" t="n">
        <v>867</v>
      </c>
      <c r="B871" s="77" t="n">
        <f aca="false">EOMONTH(Input!$C$7,A871)</f>
        <v>69306</v>
      </c>
      <c r="C871" s="76" t="n">
        <f aca="false">DATEDIF(Input!$C$23,$B871,"Y")</f>
        <v>112</v>
      </c>
      <c r="E871" s="78" t="n">
        <f aca="false">IF($B871&gt;Input!$C$31,0,Input!$C$26*(1+Input!$C$28/100)^(DATEDIF(Input!$C$7,$B871,"Y")))</f>
        <v>0</v>
      </c>
      <c r="F871" s="78" t="n">
        <f aca="false">-1*($E871*(Input!$C$10/100))</f>
        <v>-0</v>
      </c>
      <c r="G871" s="78" t="n">
        <f aca="false">-1*($E871*(Input!$C$11/100))</f>
        <v>-0</v>
      </c>
      <c r="H871" s="78" t="n">
        <f aca="false">IF($B871&lt;Input!$C$25,((Input!$C$29*(1+Input!$C$13/100)^(DATEDIF(Input!$C$7,$B871,"Y")))),0)</f>
        <v>0</v>
      </c>
      <c r="I871" s="78" t="n">
        <f aca="false">IF($B871&gt;Input!$C$31,0,IF($E871*(Input!$C$35/100)&gt;(Input!$C$12/12),-1*(Input!$C$12/12),-1*$E871*(Input!$C$35/100)))</f>
        <v>0</v>
      </c>
      <c r="J871" s="78" t="n">
        <f aca="false">IF($B871&gt;Input!$C$31,0,(-1)*($E871+$H871+$I871)*(Input!$C$8/100))</f>
        <v>0</v>
      </c>
      <c r="K871" s="78" t="n">
        <f aca="false">IF($B871&gt;Input!$C$31,0,(-1)*($E871+$H871+$I871)*(Input!$C$9/100))</f>
        <v>0</v>
      </c>
      <c r="L871" s="78" t="n">
        <f aca="false">IF($B871&lt;Input!$C$25,($E871+$F871+$G871+$H871+$I871+$J871+$K871),0)</f>
        <v>0</v>
      </c>
    </row>
    <row r="872" customFormat="false" ht="12.8" hidden="false" customHeight="false" outlineLevel="0" collapsed="false">
      <c r="A872" s="76" t="n">
        <v>868</v>
      </c>
      <c r="B872" s="77" t="n">
        <f aca="false">EOMONTH(Input!$C$7,A872)</f>
        <v>69337</v>
      </c>
      <c r="C872" s="76" t="n">
        <f aca="false">DATEDIF(Input!$C$23,$B872,"Y")</f>
        <v>112</v>
      </c>
      <c r="E872" s="78" t="n">
        <f aca="false">IF($B872&gt;Input!$C$31,0,Input!$C$26*(1+Input!$C$28/100)^(DATEDIF(Input!$C$7,$B872,"Y")))</f>
        <v>0</v>
      </c>
      <c r="F872" s="78" t="n">
        <f aca="false">-1*($E872*(Input!$C$10/100))</f>
        <v>-0</v>
      </c>
      <c r="G872" s="78" t="n">
        <f aca="false">-1*($E872*(Input!$C$11/100))</f>
        <v>-0</v>
      </c>
      <c r="H872" s="78" t="n">
        <f aca="false">IF($B872&lt;Input!$C$25,((Input!$C$29*(1+Input!$C$13/100)^(DATEDIF(Input!$C$7,$B872,"Y")))),0)</f>
        <v>0</v>
      </c>
      <c r="I872" s="78" t="n">
        <f aca="false">IF($B872&gt;Input!$C$31,0,IF($E872*(Input!$C$35/100)&gt;(Input!$C$12/12),-1*(Input!$C$12/12),-1*$E872*(Input!$C$35/100)))</f>
        <v>0</v>
      </c>
      <c r="J872" s="78" t="n">
        <f aca="false">IF($B872&gt;Input!$C$31,0,(-1)*($E872+$H872+$I872)*(Input!$C$8/100))</f>
        <v>0</v>
      </c>
      <c r="K872" s="78" t="n">
        <f aca="false">IF($B872&gt;Input!$C$31,0,(-1)*($E872+$H872+$I872)*(Input!$C$9/100))</f>
        <v>0</v>
      </c>
      <c r="L872" s="78" t="n">
        <f aca="false">IF($B872&lt;Input!$C$25,($E872+$F872+$G872+$H872+$I872+$J872+$K872),0)</f>
        <v>0</v>
      </c>
    </row>
    <row r="873" customFormat="false" ht="12.8" hidden="false" customHeight="false" outlineLevel="0" collapsed="false">
      <c r="A873" s="76" t="n">
        <v>869</v>
      </c>
      <c r="B873" s="77" t="n">
        <f aca="false">EOMONTH(Input!$C$7,A873)</f>
        <v>69367</v>
      </c>
      <c r="C873" s="76" t="n">
        <f aca="false">DATEDIF(Input!$C$23,$B873,"Y")</f>
        <v>112</v>
      </c>
      <c r="E873" s="78" t="n">
        <f aca="false">IF($B873&gt;Input!$C$31,0,Input!$C$26*(1+Input!$C$28/100)^(DATEDIF(Input!$C$7,$B873,"Y")))</f>
        <v>0</v>
      </c>
      <c r="F873" s="78" t="n">
        <f aca="false">-1*($E873*(Input!$C$10/100))</f>
        <v>-0</v>
      </c>
      <c r="G873" s="78" t="n">
        <f aca="false">-1*($E873*(Input!$C$11/100))</f>
        <v>-0</v>
      </c>
      <c r="H873" s="78" t="n">
        <f aca="false">IF($B873&lt;Input!$C$25,((Input!$C$29*(1+Input!$C$13/100)^(DATEDIF(Input!$C$7,$B873,"Y")))),0)</f>
        <v>0</v>
      </c>
      <c r="I873" s="78" t="n">
        <f aca="false">IF($B873&gt;Input!$C$31,0,IF($E873*(Input!$C$35/100)&gt;(Input!$C$12/12),-1*(Input!$C$12/12),-1*$E873*(Input!$C$35/100)))</f>
        <v>0</v>
      </c>
      <c r="J873" s="78" t="n">
        <f aca="false">IF($B873&gt;Input!$C$31,0,(-1)*($E873+$H873+$I873)*(Input!$C$8/100))</f>
        <v>0</v>
      </c>
      <c r="K873" s="78" t="n">
        <f aca="false">IF($B873&gt;Input!$C$31,0,(-1)*($E873+$H873+$I873)*(Input!$C$9/100))</f>
        <v>0</v>
      </c>
      <c r="L873" s="78" t="n">
        <f aca="false">IF($B873&lt;Input!$C$25,($E873+$F873+$G873+$H873+$I873+$J873+$K873),0)</f>
        <v>0</v>
      </c>
    </row>
    <row r="874" customFormat="false" ht="12.8" hidden="false" customHeight="false" outlineLevel="0" collapsed="false">
      <c r="A874" s="76" t="n">
        <v>870</v>
      </c>
      <c r="B874" s="77" t="n">
        <f aca="false">EOMONTH(Input!$C$7,A874)</f>
        <v>69398</v>
      </c>
      <c r="C874" s="76" t="n">
        <f aca="false">DATEDIF(Input!$C$23,$B874,"Y")</f>
        <v>112</v>
      </c>
      <c r="E874" s="78" t="n">
        <f aca="false">IF($B874&gt;Input!$C$31,0,Input!$C$26*(1+Input!$C$28/100)^(DATEDIF(Input!$C$7,$B874,"Y")))</f>
        <v>0</v>
      </c>
      <c r="F874" s="78" t="n">
        <f aca="false">-1*($E874*(Input!$C$10/100))</f>
        <v>-0</v>
      </c>
      <c r="G874" s="78" t="n">
        <f aca="false">-1*($E874*(Input!$C$11/100))</f>
        <v>-0</v>
      </c>
      <c r="H874" s="78" t="n">
        <f aca="false">IF($B874&lt;Input!$C$25,((Input!$C$29*(1+Input!$C$13/100)^(DATEDIF(Input!$C$7,$B874,"Y")))),0)</f>
        <v>0</v>
      </c>
      <c r="I874" s="78" t="n">
        <f aca="false">IF($B874&gt;Input!$C$31,0,IF($E874*(Input!$C$35/100)&gt;(Input!$C$12/12),-1*(Input!$C$12/12),-1*$E874*(Input!$C$35/100)))</f>
        <v>0</v>
      </c>
      <c r="J874" s="78" t="n">
        <f aca="false">IF($B874&gt;Input!$C$31,0,(-1)*($E874+$H874+$I874)*(Input!$C$8/100))</f>
        <v>0</v>
      </c>
      <c r="K874" s="78" t="n">
        <f aca="false">IF($B874&gt;Input!$C$31,0,(-1)*($E874+$H874+$I874)*(Input!$C$9/100))</f>
        <v>0</v>
      </c>
      <c r="L874" s="78" t="n">
        <f aca="false">IF($B874&lt;Input!$C$25,($E874+$F874+$G874+$H874+$I874+$J874+$K874),0)</f>
        <v>0</v>
      </c>
    </row>
    <row r="875" customFormat="false" ht="12.8" hidden="false" customHeight="false" outlineLevel="0" collapsed="false">
      <c r="A875" s="76" t="n">
        <v>871</v>
      </c>
      <c r="B875" s="77" t="n">
        <f aca="false">EOMONTH(Input!$C$7,A875)</f>
        <v>69429</v>
      </c>
      <c r="C875" s="76" t="n">
        <f aca="false">DATEDIF(Input!$C$23,$B875,"Y")</f>
        <v>112</v>
      </c>
      <c r="E875" s="78" t="n">
        <f aca="false">IF($B875&gt;Input!$C$31,0,Input!$C$26*(1+Input!$C$28/100)^(DATEDIF(Input!$C$7,$B875,"Y")))</f>
        <v>0</v>
      </c>
      <c r="F875" s="78" t="n">
        <f aca="false">-1*($E875*(Input!$C$10/100))</f>
        <v>-0</v>
      </c>
      <c r="G875" s="78" t="n">
        <f aca="false">-1*($E875*(Input!$C$11/100))</f>
        <v>-0</v>
      </c>
      <c r="H875" s="78" t="n">
        <f aca="false">IF($B875&lt;Input!$C$25,((Input!$C$29*(1+Input!$C$13/100)^(DATEDIF(Input!$C$7,$B875,"Y")))),0)</f>
        <v>0</v>
      </c>
      <c r="I875" s="78" t="n">
        <f aca="false">IF($B875&gt;Input!$C$31,0,IF($E875*(Input!$C$35/100)&gt;(Input!$C$12/12),-1*(Input!$C$12/12),-1*$E875*(Input!$C$35/100)))</f>
        <v>0</v>
      </c>
      <c r="J875" s="78" t="n">
        <f aca="false">IF($B875&gt;Input!$C$31,0,(-1)*($E875+$H875+$I875)*(Input!$C$8/100))</f>
        <v>0</v>
      </c>
      <c r="K875" s="78" t="n">
        <f aca="false">IF($B875&gt;Input!$C$31,0,(-1)*($E875+$H875+$I875)*(Input!$C$9/100))</f>
        <v>0</v>
      </c>
      <c r="L875" s="78" t="n">
        <f aca="false">IF($B875&lt;Input!$C$25,($E875+$F875+$G875+$H875+$I875+$J875+$K875),0)</f>
        <v>0</v>
      </c>
    </row>
    <row r="876" customFormat="false" ht="12.8" hidden="false" customHeight="false" outlineLevel="0" collapsed="false">
      <c r="A876" s="76" t="n">
        <v>872</v>
      </c>
      <c r="B876" s="77" t="n">
        <f aca="false">EOMONTH(Input!$C$7,A876)</f>
        <v>69457</v>
      </c>
      <c r="C876" s="76" t="n">
        <f aca="false">DATEDIF(Input!$C$23,$B876,"Y")</f>
        <v>112</v>
      </c>
      <c r="E876" s="78" t="n">
        <f aca="false">IF($B876&gt;Input!$C$31,0,Input!$C$26*(1+Input!$C$28/100)^(DATEDIF(Input!$C$7,$B876,"Y")))</f>
        <v>0</v>
      </c>
      <c r="F876" s="78" t="n">
        <f aca="false">-1*($E876*(Input!$C$10/100))</f>
        <v>-0</v>
      </c>
      <c r="G876" s="78" t="n">
        <f aca="false">-1*($E876*(Input!$C$11/100))</f>
        <v>-0</v>
      </c>
      <c r="H876" s="78" t="n">
        <f aca="false">IF($B876&lt;Input!$C$25,((Input!$C$29*(1+Input!$C$13/100)^(DATEDIF(Input!$C$7,$B876,"Y")))),0)</f>
        <v>0</v>
      </c>
      <c r="I876" s="78" t="n">
        <f aca="false">IF($B876&gt;Input!$C$31,0,IF($E876*(Input!$C$35/100)&gt;(Input!$C$12/12),-1*(Input!$C$12/12),-1*$E876*(Input!$C$35/100)))</f>
        <v>0</v>
      </c>
      <c r="J876" s="78" t="n">
        <f aca="false">IF($B876&gt;Input!$C$31,0,(-1)*($E876+$H876+$I876)*(Input!$C$8/100))</f>
        <v>0</v>
      </c>
      <c r="K876" s="78" t="n">
        <f aca="false">IF($B876&gt;Input!$C$31,0,(-1)*($E876+$H876+$I876)*(Input!$C$9/100))</f>
        <v>0</v>
      </c>
      <c r="L876" s="78" t="n">
        <f aca="false">IF($B876&lt;Input!$C$25,($E876+$F876+$G876+$H876+$I876+$J876+$K876),0)</f>
        <v>0</v>
      </c>
    </row>
    <row r="877" customFormat="false" ht="12.8" hidden="false" customHeight="false" outlineLevel="0" collapsed="false">
      <c r="A877" s="76" t="n">
        <v>873</v>
      </c>
      <c r="B877" s="77" t="n">
        <f aca="false">EOMONTH(Input!$C$7,A877)</f>
        <v>69488</v>
      </c>
      <c r="C877" s="76" t="n">
        <f aca="false">DATEDIF(Input!$C$23,$B877,"Y")</f>
        <v>112</v>
      </c>
      <c r="E877" s="78" t="n">
        <f aca="false">IF($B877&gt;Input!$C$31,0,Input!$C$26*(1+Input!$C$28/100)^(DATEDIF(Input!$C$7,$B877,"Y")))</f>
        <v>0</v>
      </c>
      <c r="F877" s="78" t="n">
        <f aca="false">-1*($E877*(Input!$C$10/100))</f>
        <v>-0</v>
      </c>
      <c r="G877" s="78" t="n">
        <f aca="false">-1*($E877*(Input!$C$11/100))</f>
        <v>-0</v>
      </c>
      <c r="H877" s="78" t="n">
        <f aca="false">IF($B877&lt;Input!$C$25,((Input!$C$29*(1+Input!$C$13/100)^(DATEDIF(Input!$C$7,$B877,"Y")))),0)</f>
        <v>0</v>
      </c>
      <c r="I877" s="78" t="n">
        <f aca="false">IF($B877&gt;Input!$C$31,0,IF($E877*(Input!$C$35/100)&gt;(Input!$C$12/12),-1*(Input!$C$12/12),-1*$E877*(Input!$C$35/100)))</f>
        <v>0</v>
      </c>
      <c r="J877" s="78" t="n">
        <f aca="false">IF($B877&gt;Input!$C$31,0,(-1)*($E877+$H877+$I877)*(Input!$C$8/100))</f>
        <v>0</v>
      </c>
      <c r="K877" s="78" t="n">
        <f aca="false">IF($B877&gt;Input!$C$31,0,(-1)*($E877+$H877+$I877)*(Input!$C$9/100))</f>
        <v>0</v>
      </c>
      <c r="L877" s="78" t="n">
        <f aca="false">IF($B877&lt;Input!$C$25,($E877+$F877+$G877+$H877+$I877+$J877+$K877),0)</f>
        <v>0</v>
      </c>
    </row>
    <row r="878" customFormat="false" ht="12.8" hidden="false" customHeight="false" outlineLevel="0" collapsed="false">
      <c r="A878" s="76" t="n">
        <v>874</v>
      </c>
      <c r="B878" s="77" t="n">
        <f aca="false">EOMONTH(Input!$C$7,A878)</f>
        <v>69518</v>
      </c>
      <c r="C878" s="76" t="n">
        <f aca="false">DATEDIF(Input!$C$23,$B878,"Y")</f>
        <v>112</v>
      </c>
      <c r="E878" s="78" t="n">
        <f aca="false">IF($B878&gt;Input!$C$31,0,Input!$C$26*(1+Input!$C$28/100)^(DATEDIF(Input!$C$7,$B878,"Y")))</f>
        <v>0</v>
      </c>
      <c r="F878" s="78" t="n">
        <f aca="false">-1*($E878*(Input!$C$10/100))</f>
        <v>-0</v>
      </c>
      <c r="G878" s="78" t="n">
        <f aca="false">-1*($E878*(Input!$C$11/100))</f>
        <v>-0</v>
      </c>
      <c r="H878" s="78" t="n">
        <f aca="false">IF($B878&lt;Input!$C$25,((Input!$C$29*(1+Input!$C$13/100)^(DATEDIF(Input!$C$7,$B878,"Y")))),0)</f>
        <v>0</v>
      </c>
      <c r="I878" s="78" t="n">
        <f aca="false">IF($B878&gt;Input!$C$31,0,IF($E878*(Input!$C$35/100)&gt;(Input!$C$12/12),-1*(Input!$C$12/12),-1*$E878*(Input!$C$35/100)))</f>
        <v>0</v>
      </c>
      <c r="J878" s="78" t="n">
        <f aca="false">IF($B878&gt;Input!$C$31,0,(-1)*($E878+$H878+$I878)*(Input!$C$8/100))</f>
        <v>0</v>
      </c>
      <c r="K878" s="78" t="n">
        <f aca="false">IF($B878&gt;Input!$C$31,0,(-1)*($E878+$H878+$I878)*(Input!$C$9/100))</f>
        <v>0</v>
      </c>
      <c r="L878" s="78" t="n">
        <f aca="false">IF($B878&lt;Input!$C$25,($E878+$F878+$G878+$H878+$I878+$J878+$K878),0)</f>
        <v>0</v>
      </c>
    </row>
    <row r="879" customFormat="false" ht="12.8" hidden="false" customHeight="false" outlineLevel="0" collapsed="false">
      <c r="A879" s="76" t="n">
        <v>875</v>
      </c>
      <c r="B879" s="77" t="n">
        <f aca="false">EOMONTH(Input!$C$7,A879)</f>
        <v>69549</v>
      </c>
      <c r="C879" s="76" t="n">
        <f aca="false">DATEDIF(Input!$C$23,$B879,"Y")</f>
        <v>113</v>
      </c>
      <c r="E879" s="78" t="n">
        <f aca="false">IF($B879&gt;Input!$C$31,0,Input!$C$26*(1+Input!$C$28/100)^(DATEDIF(Input!$C$7,$B879,"Y")))</f>
        <v>0</v>
      </c>
      <c r="F879" s="78" t="n">
        <f aca="false">-1*($E879*(Input!$C$10/100))</f>
        <v>-0</v>
      </c>
      <c r="G879" s="78" t="n">
        <f aca="false">-1*($E879*(Input!$C$11/100))</f>
        <v>-0</v>
      </c>
      <c r="H879" s="78" t="n">
        <f aca="false">IF($B879&lt;Input!$C$25,((Input!$C$29*(1+Input!$C$13/100)^(DATEDIF(Input!$C$7,$B879,"Y")))),0)</f>
        <v>0</v>
      </c>
      <c r="I879" s="78" t="n">
        <f aca="false">IF($B879&gt;Input!$C$31,0,IF($E879*(Input!$C$35/100)&gt;(Input!$C$12/12),-1*(Input!$C$12/12),-1*$E879*(Input!$C$35/100)))</f>
        <v>0</v>
      </c>
      <c r="J879" s="78" t="n">
        <f aca="false">IF($B879&gt;Input!$C$31,0,(-1)*($E879+$H879+$I879)*(Input!$C$8/100))</f>
        <v>0</v>
      </c>
      <c r="K879" s="78" t="n">
        <f aca="false">IF($B879&gt;Input!$C$31,0,(-1)*($E879+$H879+$I879)*(Input!$C$9/100))</f>
        <v>0</v>
      </c>
      <c r="L879" s="78" t="n">
        <f aca="false">IF($B879&lt;Input!$C$25,($E879+$F879+$G879+$H879+$I879+$J879+$K879),0)</f>
        <v>0</v>
      </c>
    </row>
    <row r="880" customFormat="false" ht="12.8" hidden="false" customHeight="false" outlineLevel="0" collapsed="false">
      <c r="A880" s="76" t="n">
        <v>876</v>
      </c>
      <c r="B880" s="77" t="n">
        <f aca="false">EOMONTH(Input!$C$7,A880)</f>
        <v>69579</v>
      </c>
      <c r="C880" s="76" t="n">
        <f aca="false">DATEDIF(Input!$C$23,$B880,"Y")</f>
        <v>113</v>
      </c>
      <c r="E880" s="78" t="n">
        <f aca="false">IF($B880&gt;Input!$C$31,0,Input!$C$26*(1+Input!$C$28/100)^(DATEDIF(Input!$C$7,$B880,"Y")))</f>
        <v>0</v>
      </c>
      <c r="F880" s="78" t="n">
        <f aca="false">-1*($E880*(Input!$C$10/100))</f>
        <v>-0</v>
      </c>
      <c r="G880" s="78" t="n">
        <f aca="false">-1*($E880*(Input!$C$11/100))</f>
        <v>-0</v>
      </c>
      <c r="H880" s="78" t="n">
        <f aca="false">IF($B880&lt;Input!$C$25,((Input!$C$29*(1+Input!$C$13/100)^(DATEDIF(Input!$C$7,$B880,"Y")))),0)</f>
        <v>0</v>
      </c>
      <c r="I880" s="78" t="n">
        <f aca="false">IF($B880&gt;Input!$C$31,0,IF($E880*(Input!$C$35/100)&gt;(Input!$C$12/12),-1*(Input!$C$12/12),-1*$E880*(Input!$C$35/100)))</f>
        <v>0</v>
      </c>
      <c r="J880" s="78" t="n">
        <f aca="false">IF($B880&gt;Input!$C$31,0,(-1)*($E880+$H880+$I880)*(Input!$C$8/100))</f>
        <v>0</v>
      </c>
      <c r="K880" s="78" t="n">
        <f aca="false">IF($B880&gt;Input!$C$31,0,(-1)*($E880+$H880+$I880)*(Input!$C$9/100))</f>
        <v>0</v>
      </c>
      <c r="L880" s="78" t="n">
        <f aca="false">IF($B880&lt;Input!$C$25,($E880+$F880+$G880+$H880+$I880+$J880+$K880),0)</f>
        <v>0</v>
      </c>
    </row>
    <row r="881" customFormat="false" ht="12.8" hidden="false" customHeight="false" outlineLevel="0" collapsed="false">
      <c r="A881" s="76" t="n">
        <v>877</v>
      </c>
      <c r="B881" s="77" t="n">
        <f aca="false">EOMONTH(Input!$C$7,A881)</f>
        <v>69610</v>
      </c>
      <c r="C881" s="76" t="n">
        <f aca="false">DATEDIF(Input!$C$23,$B881,"Y")</f>
        <v>113</v>
      </c>
      <c r="E881" s="78" t="n">
        <f aca="false">IF($B881&gt;Input!$C$31,0,Input!$C$26*(1+Input!$C$28/100)^(DATEDIF(Input!$C$7,$B881,"Y")))</f>
        <v>0</v>
      </c>
      <c r="F881" s="78" t="n">
        <f aca="false">-1*($E881*(Input!$C$10/100))</f>
        <v>-0</v>
      </c>
      <c r="G881" s="78" t="n">
        <f aca="false">-1*($E881*(Input!$C$11/100))</f>
        <v>-0</v>
      </c>
      <c r="H881" s="78" t="n">
        <f aca="false">IF($B881&lt;Input!$C$25,((Input!$C$29*(1+Input!$C$13/100)^(DATEDIF(Input!$C$7,$B881,"Y")))),0)</f>
        <v>0</v>
      </c>
      <c r="I881" s="78" t="n">
        <f aca="false">IF($B881&gt;Input!$C$31,0,IF($E881*(Input!$C$35/100)&gt;(Input!$C$12/12),-1*(Input!$C$12/12),-1*$E881*(Input!$C$35/100)))</f>
        <v>0</v>
      </c>
      <c r="J881" s="78" t="n">
        <f aca="false">IF($B881&gt;Input!$C$31,0,(-1)*($E881+$H881+$I881)*(Input!$C$8/100))</f>
        <v>0</v>
      </c>
      <c r="K881" s="78" t="n">
        <f aca="false">IF($B881&gt;Input!$C$31,0,(-1)*($E881+$H881+$I881)*(Input!$C$9/100))</f>
        <v>0</v>
      </c>
      <c r="L881" s="78" t="n">
        <f aca="false">IF($B881&lt;Input!$C$25,($E881+$F881+$G881+$H881+$I881+$J881+$K881),0)</f>
        <v>0</v>
      </c>
    </row>
    <row r="882" customFormat="false" ht="12.8" hidden="false" customHeight="false" outlineLevel="0" collapsed="false">
      <c r="A882" s="76" t="n">
        <v>878</v>
      </c>
      <c r="B882" s="77" t="n">
        <f aca="false">EOMONTH(Input!$C$7,A882)</f>
        <v>69641</v>
      </c>
      <c r="C882" s="76" t="n">
        <f aca="false">DATEDIF(Input!$C$23,$B882,"Y")</f>
        <v>113</v>
      </c>
      <c r="E882" s="78" t="n">
        <f aca="false">IF($B882&gt;Input!$C$31,0,Input!$C$26*(1+Input!$C$28/100)^(DATEDIF(Input!$C$7,$B882,"Y")))</f>
        <v>0</v>
      </c>
      <c r="F882" s="78" t="n">
        <f aca="false">-1*($E882*(Input!$C$10/100))</f>
        <v>-0</v>
      </c>
      <c r="G882" s="78" t="n">
        <f aca="false">-1*($E882*(Input!$C$11/100))</f>
        <v>-0</v>
      </c>
      <c r="H882" s="78" t="n">
        <f aca="false">IF($B882&lt;Input!$C$25,((Input!$C$29*(1+Input!$C$13/100)^(DATEDIF(Input!$C$7,$B882,"Y")))),0)</f>
        <v>0</v>
      </c>
      <c r="I882" s="78" t="n">
        <f aca="false">IF($B882&gt;Input!$C$31,0,IF($E882*(Input!$C$35/100)&gt;(Input!$C$12/12),-1*(Input!$C$12/12),-1*$E882*(Input!$C$35/100)))</f>
        <v>0</v>
      </c>
      <c r="J882" s="78" t="n">
        <f aca="false">IF($B882&gt;Input!$C$31,0,(-1)*($E882+$H882+$I882)*(Input!$C$8/100))</f>
        <v>0</v>
      </c>
      <c r="K882" s="78" t="n">
        <f aca="false">IF($B882&gt;Input!$C$31,0,(-1)*($E882+$H882+$I882)*(Input!$C$9/100))</f>
        <v>0</v>
      </c>
      <c r="L882" s="78" t="n">
        <f aca="false">IF($B882&lt;Input!$C$25,($E882+$F882+$G882+$H882+$I882+$J882+$K882),0)</f>
        <v>0</v>
      </c>
    </row>
    <row r="883" customFormat="false" ht="12.8" hidden="false" customHeight="false" outlineLevel="0" collapsed="false">
      <c r="A883" s="76" t="n">
        <v>879</v>
      </c>
      <c r="B883" s="77" t="n">
        <f aca="false">EOMONTH(Input!$C$7,A883)</f>
        <v>69671</v>
      </c>
      <c r="C883" s="76" t="n">
        <f aca="false">DATEDIF(Input!$C$23,$B883,"Y")</f>
        <v>113</v>
      </c>
      <c r="E883" s="78" t="n">
        <f aca="false">IF($B883&gt;Input!$C$31,0,Input!$C$26*(1+Input!$C$28/100)^(DATEDIF(Input!$C$7,$B883,"Y")))</f>
        <v>0</v>
      </c>
      <c r="F883" s="78" t="n">
        <f aca="false">-1*($E883*(Input!$C$10/100))</f>
        <v>-0</v>
      </c>
      <c r="G883" s="78" t="n">
        <f aca="false">-1*($E883*(Input!$C$11/100))</f>
        <v>-0</v>
      </c>
      <c r="H883" s="78" t="n">
        <f aca="false">IF($B883&lt;Input!$C$25,((Input!$C$29*(1+Input!$C$13/100)^(DATEDIF(Input!$C$7,$B883,"Y")))),0)</f>
        <v>0</v>
      </c>
      <c r="I883" s="78" t="n">
        <f aca="false">IF($B883&gt;Input!$C$31,0,IF($E883*(Input!$C$35/100)&gt;(Input!$C$12/12),-1*(Input!$C$12/12),-1*$E883*(Input!$C$35/100)))</f>
        <v>0</v>
      </c>
      <c r="J883" s="78" t="n">
        <f aca="false">IF($B883&gt;Input!$C$31,0,(-1)*($E883+$H883+$I883)*(Input!$C$8/100))</f>
        <v>0</v>
      </c>
      <c r="K883" s="78" t="n">
        <f aca="false">IF($B883&gt;Input!$C$31,0,(-1)*($E883+$H883+$I883)*(Input!$C$9/100))</f>
        <v>0</v>
      </c>
      <c r="L883" s="78" t="n">
        <f aca="false">IF($B883&lt;Input!$C$25,($E883+$F883+$G883+$H883+$I883+$J883+$K883),0)</f>
        <v>0</v>
      </c>
    </row>
    <row r="884" customFormat="false" ht="12.8" hidden="false" customHeight="false" outlineLevel="0" collapsed="false">
      <c r="A884" s="76" t="n">
        <v>880</v>
      </c>
      <c r="B884" s="77" t="n">
        <f aca="false">EOMONTH(Input!$C$7,A884)</f>
        <v>69702</v>
      </c>
      <c r="C884" s="76" t="n">
        <f aca="false">DATEDIF(Input!$C$23,$B884,"Y")</f>
        <v>113</v>
      </c>
      <c r="E884" s="78" t="n">
        <f aca="false">IF($B884&gt;Input!$C$31,0,Input!$C$26*(1+Input!$C$28/100)^(DATEDIF(Input!$C$7,$B884,"Y")))</f>
        <v>0</v>
      </c>
      <c r="F884" s="78" t="n">
        <f aca="false">-1*($E884*(Input!$C$10/100))</f>
        <v>-0</v>
      </c>
      <c r="G884" s="78" t="n">
        <f aca="false">-1*($E884*(Input!$C$11/100))</f>
        <v>-0</v>
      </c>
      <c r="H884" s="78" t="n">
        <f aca="false">IF($B884&lt;Input!$C$25,((Input!$C$29*(1+Input!$C$13/100)^(DATEDIF(Input!$C$7,$B884,"Y")))),0)</f>
        <v>0</v>
      </c>
      <c r="I884" s="78" t="n">
        <f aca="false">IF($B884&gt;Input!$C$31,0,IF($E884*(Input!$C$35/100)&gt;(Input!$C$12/12),-1*(Input!$C$12/12),-1*$E884*(Input!$C$35/100)))</f>
        <v>0</v>
      </c>
      <c r="J884" s="78" t="n">
        <f aca="false">IF($B884&gt;Input!$C$31,0,(-1)*($E884+$H884+$I884)*(Input!$C$8/100))</f>
        <v>0</v>
      </c>
      <c r="K884" s="78" t="n">
        <f aca="false">IF($B884&gt;Input!$C$31,0,(-1)*($E884+$H884+$I884)*(Input!$C$9/100))</f>
        <v>0</v>
      </c>
      <c r="L884" s="78" t="n">
        <f aca="false">IF($B884&lt;Input!$C$25,($E884+$F884+$G884+$H884+$I884+$J884+$K884),0)</f>
        <v>0</v>
      </c>
    </row>
    <row r="885" customFormat="false" ht="12.8" hidden="false" customHeight="false" outlineLevel="0" collapsed="false">
      <c r="A885" s="76" t="n">
        <v>881</v>
      </c>
      <c r="B885" s="77" t="n">
        <f aca="false">EOMONTH(Input!$C$7,A885)</f>
        <v>69732</v>
      </c>
      <c r="C885" s="76" t="n">
        <f aca="false">DATEDIF(Input!$C$23,$B885,"Y")</f>
        <v>113</v>
      </c>
      <c r="E885" s="78" t="n">
        <f aca="false">IF($B885&gt;Input!$C$31,0,Input!$C$26*(1+Input!$C$28/100)^(DATEDIF(Input!$C$7,$B885,"Y")))</f>
        <v>0</v>
      </c>
      <c r="F885" s="78" t="n">
        <f aca="false">-1*($E885*(Input!$C$10/100))</f>
        <v>-0</v>
      </c>
      <c r="G885" s="78" t="n">
        <f aca="false">-1*($E885*(Input!$C$11/100))</f>
        <v>-0</v>
      </c>
      <c r="H885" s="78" t="n">
        <f aca="false">IF($B885&lt;Input!$C$25,((Input!$C$29*(1+Input!$C$13/100)^(DATEDIF(Input!$C$7,$B885,"Y")))),0)</f>
        <v>0</v>
      </c>
      <c r="I885" s="78" t="n">
        <f aca="false">IF($B885&gt;Input!$C$31,0,IF($E885*(Input!$C$35/100)&gt;(Input!$C$12/12),-1*(Input!$C$12/12),-1*$E885*(Input!$C$35/100)))</f>
        <v>0</v>
      </c>
      <c r="J885" s="78" t="n">
        <f aca="false">IF($B885&gt;Input!$C$31,0,(-1)*($E885+$H885+$I885)*(Input!$C$8/100))</f>
        <v>0</v>
      </c>
      <c r="K885" s="78" t="n">
        <f aca="false">IF($B885&gt;Input!$C$31,0,(-1)*($E885+$H885+$I885)*(Input!$C$9/100))</f>
        <v>0</v>
      </c>
      <c r="L885" s="78" t="n">
        <f aca="false">IF($B885&lt;Input!$C$25,($E885+$F885+$G885+$H885+$I885+$J885+$K885),0)</f>
        <v>0</v>
      </c>
    </row>
    <row r="886" customFormat="false" ht="12.8" hidden="false" customHeight="false" outlineLevel="0" collapsed="false">
      <c r="A886" s="76" t="n">
        <v>882</v>
      </c>
      <c r="B886" s="77" t="n">
        <f aca="false">EOMONTH(Input!$C$7,A886)</f>
        <v>69763</v>
      </c>
      <c r="C886" s="76" t="n">
        <f aca="false">DATEDIF(Input!$C$23,$B886,"Y")</f>
        <v>113</v>
      </c>
      <c r="E886" s="78" t="n">
        <f aca="false">IF($B886&gt;Input!$C$31,0,Input!$C$26*(1+Input!$C$28/100)^(DATEDIF(Input!$C$7,$B886,"Y")))</f>
        <v>0</v>
      </c>
      <c r="F886" s="78" t="n">
        <f aca="false">-1*($E886*(Input!$C$10/100))</f>
        <v>-0</v>
      </c>
      <c r="G886" s="78" t="n">
        <f aca="false">-1*($E886*(Input!$C$11/100))</f>
        <v>-0</v>
      </c>
      <c r="H886" s="78" t="n">
        <f aca="false">IF($B886&lt;Input!$C$25,((Input!$C$29*(1+Input!$C$13/100)^(DATEDIF(Input!$C$7,$B886,"Y")))),0)</f>
        <v>0</v>
      </c>
      <c r="I886" s="78" t="n">
        <f aca="false">IF($B886&gt;Input!$C$31,0,IF($E886*(Input!$C$35/100)&gt;(Input!$C$12/12),-1*(Input!$C$12/12),-1*$E886*(Input!$C$35/100)))</f>
        <v>0</v>
      </c>
      <c r="J886" s="78" t="n">
        <f aca="false">IF($B886&gt;Input!$C$31,0,(-1)*($E886+$H886+$I886)*(Input!$C$8/100))</f>
        <v>0</v>
      </c>
      <c r="K886" s="78" t="n">
        <f aca="false">IF($B886&gt;Input!$C$31,0,(-1)*($E886+$H886+$I886)*(Input!$C$9/100))</f>
        <v>0</v>
      </c>
      <c r="L886" s="78" t="n">
        <f aca="false">IF($B886&lt;Input!$C$25,($E886+$F886+$G886+$H886+$I886+$J886+$K886),0)</f>
        <v>0</v>
      </c>
    </row>
    <row r="887" customFormat="false" ht="12.8" hidden="false" customHeight="false" outlineLevel="0" collapsed="false">
      <c r="A887" s="76" t="n">
        <v>883</v>
      </c>
      <c r="B887" s="77" t="n">
        <f aca="false">EOMONTH(Input!$C$7,A887)</f>
        <v>69794</v>
      </c>
      <c r="C887" s="76" t="n">
        <f aca="false">DATEDIF(Input!$C$23,$B887,"Y")</f>
        <v>113</v>
      </c>
      <c r="E887" s="78" t="n">
        <f aca="false">IF($B887&gt;Input!$C$31,0,Input!$C$26*(1+Input!$C$28/100)^(DATEDIF(Input!$C$7,$B887,"Y")))</f>
        <v>0</v>
      </c>
      <c r="F887" s="78" t="n">
        <f aca="false">-1*($E887*(Input!$C$10/100))</f>
        <v>-0</v>
      </c>
      <c r="G887" s="78" t="n">
        <f aca="false">-1*($E887*(Input!$C$11/100))</f>
        <v>-0</v>
      </c>
      <c r="H887" s="78" t="n">
        <f aca="false">IF($B887&lt;Input!$C$25,((Input!$C$29*(1+Input!$C$13/100)^(DATEDIF(Input!$C$7,$B887,"Y")))),0)</f>
        <v>0</v>
      </c>
      <c r="I887" s="78" t="n">
        <f aca="false">IF($B887&gt;Input!$C$31,0,IF($E887*(Input!$C$35/100)&gt;(Input!$C$12/12),-1*(Input!$C$12/12),-1*$E887*(Input!$C$35/100)))</f>
        <v>0</v>
      </c>
      <c r="J887" s="78" t="n">
        <f aca="false">IF($B887&gt;Input!$C$31,0,(-1)*($E887+$H887+$I887)*(Input!$C$8/100))</f>
        <v>0</v>
      </c>
      <c r="K887" s="78" t="n">
        <f aca="false">IF($B887&gt;Input!$C$31,0,(-1)*($E887+$H887+$I887)*(Input!$C$9/100))</f>
        <v>0</v>
      </c>
      <c r="L887" s="78" t="n">
        <f aca="false">IF($B887&lt;Input!$C$25,($E887+$F887+$G887+$H887+$I887+$J887+$K887),0)</f>
        <v>0</v>
      </c>
    </row>
    <row r="888" customFormat="false" ht="12.8" hidden="false" customHeight="false" outlineLevel="0" collapsed="false">
      <c r="A888" s="76" t="n">
        <v>884</v>
      </c>
      <c r="B888" s="77" t="n">
        <f aca="false">EOMONTH(Input!$C$7,A888)</f>
        <v>69822</v>
      </c>
      <c r="C888" s="76" t="n">
        <f aca="false">DATEDIF(Input!$C$23,$B888,"Y")</f>
        <v>113</v>
      </c>
      <c r="E888" s="78" t="n">
        <f aca="false">IF($B888&gt;Input!$C$31,0,Input!$C$26*(1+Input!$C$28/100)^(DATEDIF(Input!$C$7,$B888,"Y")))</f>
        <v>0</v>
      </c>
      <c r="F888" s="78" t="n">
        <f aca="false">-1*($E888*(Input!$C$10/100))</f>
        <v>-0</v>
      </c>
      <c r="G888" s="78" t="n">
        <f aca="false">-1*($E888*(Input!$C$11/100))</f>
        <v>-0</v>
      </c>
      <c r="H888" s="78" t="n">
        <f aca="false">IF($B888&lt;Input!$C$25,((Input!$C$29*(1+Input!$C$13/100)^(DATEDIF(Input!$C$7,$B888,"Y")))),0)</f>
        <v>0</v>
      </c>
      <c r="I888" s="78" t="n">
        <f aca="false">IF($B888&gt;Input!$C$31,0,IF($E888*(Input!$C$35/100)&gt;(Input!$C$12/12),-1*(Input!$C$12/12),-1*$E888*(Input!$C$35/100)))</f>
        <v>0</v>
      </c>
      <c r="J888" s="78" t="n">
        <f aca="false">IF($B888&gt;Input!$C$31,0,(-1)*($E888+$H888+$I888)*(Input!$C$8/100))</f>
        <v>0</v>
      </c>
      <c r="K888" s="78" t="n">
        <f aca="false">IF($B888&gt;Input!$C$31,0,(-1)*($E888+$H888+$I888)*(Input!$C$9/100))</f>
        <v>0</v>
      </c>
      <c r="L888" s="78" t="n">
        <f aca="false">IF($B888&lt;Input!$C$25,($E888+$F888+$G888+$H888+$I888+$J888+$K888),0)</f>
        <v>0</v>
      </c>
    </row>
    <row r="889" customFormat="false" ht="12.8" hidden="false" customHeight="false" outlineLevel="0" collapsed="false">
      <c r="A889" s="76" t="n">
        <v>885</v>
      </c>
      <c r="B889" s="77" t="n">
        <f aca="false">EOMONTH(Input!$C$7,A889)</f>
        <v>69853</v>
      </c>
      <c r="C889" s="76" t="n">
        <f aca="false">DATEDIF(Input!$C$23,$B889,"Y")</f>
        <v>113</v>
      </c>
      <c r="E889" s="78" t="n">
        <f aca="false">IF($B889&gt;Input!$C$31,0,Input!$C$26*(1+Input!$C$28/100)^(DATEDIF(Input!$C$7,$B889,"Y")))</f>
        <v>0</v>
      </c>
      <c r="F889" s="78" t="n">
        <f aca="false">-1*($E889*(Input!$C$10/100))</f>
        <v>-0</v>
      </c>
      <c r="G889" s="78" t="n">
        <f aca="false">-1*($E889*(Input!$C$11/100))</f>
        <v>-0</v>
      </c>
      <c r="H889" s="78" t="n">
        <f aca="false">IF($B889&lt;Input!$C$25,((Input!$C$29*(1+Input!$C$13/100)^(DATEDIF(Input!$C$7,$B889,"Y")))),0)</f>
        <v>0</v>
      </c>
      <c r="I889" s="78" t="n">
        <f aca="false">IF($B889&gt;Input!$C$31,0,IF($E889*(Input!$C$35/100)&gt;(Input!$C$12/12),-1*(Input!$C$12/12),-1*$E889*(Input!$C$35/100)))</f>
        <v>0</v>
      </c>
      <c r="J889" s="78" t="n">
        <f aca="false">IF($B889&gt;Input!$C$31,0,(-1)*($E889+$H889+$I889)*(Input!$C$8/100))</f>
        <v>0</v>
      </c>
      <c r="K889" s="78" t="n">
        <f aca="false">IF($B889&gt;Input!$C$31,0,(-1)*($E889+$H889+$I889)*(Input!$C$9/100))</f>
        <v>0</v>
      </c>
      <c r="L889" s="78" t="n">
        <f aca="false">IF($B889&lt;Input!$C$25,($E889+$F889+$G889+$H889+$I889+$J889+$K889),0)</f>
        <v>0</v>
      </c>
    </row>
    <row r="890" customFormat="false" ht="12.8" hidden="false" customHeight="false" outlineLevel="0" collapsed="false">
      <c r="A890" s="76" t="n">
        <v>886</v>
      </c>
      <c r="B890" s="77" t="n">
        <f aca="false">EOMONTH(Input!$C$7,A890)</f>
        <v>69883</v>
      </c>
      <c r="C890" s="76" t="n">
        <f aca="false">DATEDIF(Input!$C$23,$B890,"Y")</f>
        <v>113</v>
      </c>
      <c r="E890" s="78" t="n">
        <f aca="false">IF($B890&gt;Input!$C$31,0,Input!$C$26*(1+Input!$C$28/100)^(DATEDIF(Input!$C$7,$B890,"Y")))</f>
        <v>0</v>
      </c>
      <c r="F890" s="78" t="n">
        <f aca="false">-1*($E890*(Input!$C$10/100))</f>
        <v>-0</v>
      </c>
      <c r="G890" s="78" t="n">
        <f aca="false">-1*($E890*(Input!$C$11/100))</f>
        <v>-0</v>
      </c>
      <c r="H890" s="78" t="n">
        <f aca="false">IF($B890&lt;Input!$C$25,((Input!$C$29*(1+Input!$C$13/100)^(DATEDIF(Input!$C$7,$B890,"Y")))),0)</f>
        <v>0</v>
      </c>
      <c r="I890" s="78" t="n">
        <f aca="false">IF($B890&gt;Input!$C$31,0,IF($E890*(Input!$C$35/100)&gt;(Input!$C$12/12),-1*(Input!$C$12/12),-1*$E890*(Input!$C$35/100)))</f>
        <v>0</v>
      </c>
      <c r="J890" s="78" t="n">
        <f aca="false">IF($B890&gt;Input!$C$31,0,(-1)*($E890+$H890+$I890)*(Input!$C$8/100))</f>
        <v>0</v>
      </c>
      <c r="K890" s="78" t="n">
        <f aca="false">IF($B890&gt;Input!$C$31,0,(-1)*($E890+$H890+$I890)*(Input!$C$9/100))</f>
        <v>0</v>
      </c>
      <c r="L890" s="78" t="n">
        <f aca="false">IF($B890&lt;Input!$C$25,($E890+$F890+$G890+$H890+$I890+$J890+$K890),0)</f>
        <v>0</v>
      </c>
    </row>
    <row r="891" customFormat="false" ht="12.8" hidden="false" customHeight="false" outlineLevel="0" collapsed="false">
      <c r="A891" s="76" t="n">
        <v>887</v>
      </c>
      <c r="B891" s="77" t="n">
        <f aca="false">EOMONTH(Input!$C$7,A891)</f>
        <v>69914</v>
      </c>
      <c r="C891" s="76" t="n">
        <f aca="false">DATEDIF(Input!$C$23,$B891,"Y")</f>
        <v>114</v>
      </c>
      <c r="E891" s="78" t="n">
        <f aca="false">IF($B891&gt;Input!$C$31,0,Input!$C$26*(1+Input!$C$28/100)^(DATEDIF(Input!$C$7,$B891,"Y")))</f>
        <v>0</v>
      </c>
      <c r="F891" s="78" t="n">
        <f aca="false">-1*($E891*(Input!$C$10/100))</f>
        <v>-0</v>
      </c>
      <c r="G891" s="78" t="n">
        <f aca="false">-1*($E891*(Input!$C$11/100))</f>
        <v>-0</v>
      </c>
      <c r="H891" s="78" t="n">
        <f aca="false">IF($B891&lt;Input!$C$25,((Input!$C$29*(1+Input!$C$13/100)^(DATEDIF(Input!$C$7,$B891,"Y")))),0)</f>
        <v>0</v>
      </c>
      <c r="I891" s="78" t="n">
        <f aca="false">IF($B891&gt;Input!$C$31,0,IF($E891*(Input!$C$35/100)&gt;(Input!$C$12/12),-1*(Input!$C$12/12),-1*$E891*(Input!$C$35/100)))</f>
        <v>0</v>
      </c>
      <c r="J891" s="78" t="n">
        <f aca="false">IF($B891&gt;Input!$C$31,0,(-1)*($E891+$H891+$I891)*(Input!$C$8/100))</f>
        <v>0</v>
      </c>
      <c r="K891" s="78" t="n">
        <f aca="false">IF($B891&gt;Input!$C$31,0,(-1)*($E891+$H891+$I891)*(Input!$C$9/100))</f>
        <v>0</v>
      </c>
      <c r="L891" s="78" t="n">
        <f aca="false">IF($B891&lt;Input!$C$25,($E891+$F891+$G891+$H891+$I891+$J891+$K891),0)</f>
        <v>0</v>
      </c>
    </row>
    <row r="892" customFormat="false" ht="12.8" hidden="false" customHeight="false" outlineLevel="0" collapsed="false">
      <c r="A892" s="76" t="n">
        <v>888</v>
      </c>
      <c r="B892" s="77" t="n">
        <f aca="false">EOMONTH(Input!$C$7,A892)</f>
        <v>69944</v>
      </c>
      <c r="C892" s="76" t="n">
        <f aca="false">DATEDIF(Input!$C$23,$B892,"Y")</f>
        <v>114</v>
      </c>
      <c r="E892" s="78" t="n">
        <f aca="false">IF($B892&gt;Input!$C$31,0,Input!$C$26*(1+Input!$C$28/100)^(DATEDIF(Input!$C$7,$B892,"Y")))</f>
        <v>0</v>
      </c>
      <c r="F892" s="78" t="n">
        <f aca="false">-1*($E892*(Input!$C$10/100))</f>
        <v>-0</v>
      </c>
      <c r="G892" s="78" t="n">
        <f aca="false">-1*($E892*(Input!$C$11/100))</f>
        <v>-0</v>
      </c>
      <c r="H892" s="78" t="n">
        <f aca="false">IF($B892&lt;Input!$C$25,((Input!$C$29*(1+Input!$C$13/100)^(DATEDIF(Input!$C$7,$B892,"Y")))),0)</f>
        <v>0</v>
      </c>
      <c r="I892" s="78" t="n">
        <f aca="false">IF($B892&gt;Input!$C$31,0,IF($E892*(Input!$C$35/100)&gt;(Input!$C$12/12),-1*(Input!$C$12/12),-1*$E892*(Input!$C$35/100)))</f>
        <v>0</v>
      </c>
      <c r="J892" s="78" t="n">
        <f aca="false">IF($B892&gt;Input!$C$31,0,(-1)*($E892+$H892+$I892)*(Input!$C$8/100))</f>
        <v>0</v>
      </c>
      <c r="K892" s="78" t="n">
        <f aca="false">IF($B892&gt;Input!$C$31,0,(-1)*($E892+$H892+$I892)*(Input!$C$9/100))</f>
        <v>0</v>
      </c>
      <c r="L892" s="78" t="n">
        <f aca="false">IF($B892&lt;Input!$C$25,($E892+$F892+$G892+$H892+$I892+$J892+$K892),0)</f>
        <v>0</v>
      </c>
    </row>
    <row r="893" customFormat="false" ht="12.8" hidden="false" customHeight="false" outlineLevel="0" collapsed="false">
      <c r="A893" s="76" t="n">
        <v>889</v>
      </c>
      <c r="B893" s="77" t="n">
        <f aca="false">EOMONTH(Input!$C$7,A893)</f>
        <v>69975</v>
      </c>
      <c r="C893" s="76" t="n">
        <f aca="false">DATEDIF(Input!$C$23,$B893,"Y")</f>
        <v>114</v>
      </c>
      <c r="E893" s="78" t="n">
        <f aca="false">IF($B893&gt;Input!$C$31,0,Input!$C$26*(1+Input!$C$28/100)^(DATEDIF(Input!$C$7,$B893,"Y")))</f>
        <v>0</v>
      </c>
      <c r="F893" s="78" t="n">
        <f aca="false">-1*($E893*(Input!$C$10/100))</f>
        <v>-0</v>
      </c>
      <c r="G893" s="78" t="n">
        <f aca="false">-1*($E893*(Input!$C$11/100))</f>
        <v>-0</v>
      </c>
      <c r="H893" s="78" t="n">
        <f aca="false">IF($B893&lt;Input!$C$25,((Input!$C$29*(1+Input!$C$13/100)^(DATEDIF(Input!$C$7,$B893,"Y")))),0)</f>
        <v>0</v>
      </c>
      <c r="I893" s="78" t="n">
        <f aca="false">IF($B893&gt;Input!$C$31,0,IF($E893*(Input!$C$35/100)&gt;(Input!$C$12/12),-1*(Input!$C$12/12),-1*$E893*(Input!$C$35/100)))</f>
        <v>0</v>
      </c>
      <c r="J893" s="78" t="n">
        <f aca="false">IF($B893&gt;Input!$C$31,0,(-1)*($E893+$H893+$I893)*(Input!$C$8/100))</f>
        <v>0</v>
      </c>
      <c r="K893" s="78" t="n">
        <f aca="false">IF($B893&gt;Input!$C$31,0,(-1)*($E893+$H893+$I893)*(Input!$C$9/100))</f>
        <v>0</v>
      </c>
      <c r="L893" s="78" t="n">
        <f aca="false">IF($B893&lt;Input!$C$25,($E893+$F893+$G893+$H893+$I893+$J893+$K893),0)</f>
        <v>0</v>
      </c>
    </row>
    <row r="894" customFormat="false" ht="12.8" hidden="false" customHeight="false" outlineLevel="0" collapsed="false">
      <c r="A894" s="76" t="n">
        <v>890</v>
      </c>
      <c r="B894" s="77" t="n">
        <f aca="false">EOMONTH(Input!$C$7,A894)</f>
        <v>70006</v>
      </c>
      <c r="C894" s="76" t="n">
        <f aca="false">DATEDIF(Input!$C$23,$B894,"Y")</f>
        <v>114</v>
      </c>
      <c r="E894" s="78" t="n">
        <f aca="false">IF($B894&gt;Input!$C$31,0,Input!$C$26*(1+Input!$C$28/100)^(DATEDIF(Input!$C$7,$B894,"Y")))</f>
        <v>0</v>
      </c>
      <c r="F894" s="78" t="n">
        <f aca="false">-1*($E894*(Input!$C$10/100))</f>
        <v>-0</v>
      </c>
      <c r="G894" s="78" t="n">
        <f aca="false">-1*($E894*(Input!$C$11/100))</f>
        <v>-0</v>
      </c>
      <c r="H894" s="78" t="n">
        <f aca="false">IF($B894&lt;Input!$C$25,((Input!$C$29*(1+Input!$C$13/100)^(DATEDIF(Input!$C$7,$B894,"Y")))),0)</f>
        <v>0</v>
      </c>
      <c r="I894" s="78" t="n">
        <f aca="false">IF($B894&gt;Input!$C$31,0,IF($E894*(Input!$C$35/100)&gt;(Input!$C$12/12),-1*(Input!$C$12/12),-1*$E894*(Input!$C$35/100)))</f>
        <v>0</v>
      </c>
      <c r="J894" s="78" t="n">
        <f aca="false">IF($B894&gt;Input!$C$31,0,(-1)*($E894+$H894+$I894)*(Input!$C$8/100))</f>
        <v>0</v>
      </c>
      <c r="K894" s="78" t="n">
        <f aca="false">IF($B894&gt;Input!$C$31,0,(-1)*($E894+$H894+$I894)*(Input!$C$9/100))</f>
        <v>0</v>
      </c>
      <c r="L894" s="78" t="n">
        <f aca="false">IF($B894&lt;Input!$C$25,($E894+$F894+$G894+$H894+$I894+$J894+$K894),0)</f>
        <v>0</v>
      </c>
    </row>
    <row r="895" customFormat="false" ht="12.8" hidden="false" customHeight="false" outlineLevel="0" collapsed="false">
      <c r="A895" s="76" t="n">
        <v>891</v>
      </c>
      <c r="B895" s="77" t="n">
        <f aca="false">EOMONTH(Input!$C$7,A895)</f>
        <v>70036</v>
      </c>
      <c r="C895" s="76" t="n">
        <f aca="false">DATEDIF(Input!$C$23,$B895,"Y")</f>
        <v>114</v>
      </c>
      <c r="E895" s="78" t="n">
        <f aca="false">IF($B895&gt;Input!$C$31,0,Input!$C$26*(1+Input!$C$28/100)^(DATEDIF(Input!$C$7,$B895,"Y")))</f>
        <v>0</v>
      </c>
      <c r="F895" s="78" t="n">
        <f aca="false">-1*($E895*(Input!$C$10/100))</f>
        <v>-0</v>
      </c>
      <c r="G895" s="78" t="n">
        <f aca="false">-1*($E895*(Input!$C$11/100))</f>
        <v>-0</v>
      </c>
      <c r="H895" s="78" t="n">
        <f aca="false">IF($B895&lt;Input!$C$25,((Input!$C$29*(1+Input!$C$13/100)^(DATEDIF(Input!$C$7,$B895,"Y")))),0)</f>
        <v>0</v>
      </c>
      <c r="I895" s="78" t="n">
        <f aca="false">IF($B895&gt;Input!$C$31,0,IF($E895*(Input!$C$35/100)&gt;(Input!$C$12/12),-1*(Input!$C$12/12),-1*$E895*(Input!$C$35/100)))</f>
        <v>0</v>
      </c>
      <c r="J895" s="78" t="n">
        <f aca="false">IF($B895&gt;Input!$C$31,0,(-1)*($E895+$H895+$I895)*(Input!$C$8/100))</f>
        <v>0</v>
      </c>
      <c r="K895" s="78" t="n">
        <f aca="false">IF($B895&gt;Input!$C$31,0,(-1)*($E895+$H895+$I895)*(Input!$C$9/100))</f>
        <v>0</v>
      </c>
      <c r="L895" s="78" t="n">
        <f aca="false">IF($B895&lt;Input!$C$25,($E895+$F895+$G895+$H895+$I895+$J895+$K895),0)</f>
        <v>0</v>
      </c>
    </row>
    <row r="896" customFormat="false" ht="12.8" hidden="false" customHeight="false" outlineLevel="0" collapsed="false">
      <c r="A896" s="76" t="n">
        <v>892</v>
      </c>
      <c r="B896" s="77" t="n">
        <f aca="false">EOMONTH(Input!$C$7,A896)</f>
        <v>70067</v>
      </c>
      <c r="C896" s="76" t="n">
        <f aca="false">DATEDIF(Input!$C$23,$B896,"Y")</f>
        <v>114</v>
      </c>
      <c r="E896" s="78" t="n">
        <f aca="false">IF($B896&gt;Input!$C$31,0,Input!$C$26*(1+Input!$C$28/100)^(DATEDIF(Input!$C$7,$B896,"Y")))</f>
        <v>0</v>
      </c>
      <c r="F896" s="78" t="n">
        <f aca="false">-1*($E896*(Input!$C$10/100))</f>
        <v>-0</v>
      </c>
      <c r="G896" s="78" t="n">
        <f aca="false">-1*($E896*(Input!$C$11/100))</f>
        <v>-0</v>
      </c>
      <c r="H896" s="78" t="n">
        <f aca="false">IF($B896&lt;Input!$C$25,((Input!$C$29*(1+Input!$C$13/100)^(DATEDIF(Input!$C$7,$B896,"Y")))),0)</f>
        <v>0</v>
      </c>
      <c r="I896" s="78" t="n">
        <f aca="false">IF($B896&gt;Input!$C$31,0,IF($E896*(Input!$C$35/100)&gt;(Input!$C$12/12),-1*(Input!$C$12/12),-1*$E896*(Input!$C$35/100)))</f>
        <v>0</v>
      </c>
      <c r="J896" s="78" t="n">
        <f aca="false">IF($B896&gt;Input!$C$31,0,(-1)*($E896+$H896+$I896)*(Input!$C$8/100))</f>
        <v>0</v>
      </c>
      <c r="K896" s="78" t="n">
        <f aca="false">IF($B896&gt;Input!$C$31,0,(-1)*($E896+$H896+$I896)*(Input!$C$9/100))</f>
        <v>0</v>
      </c>
      <c r="L896" s="78" t="n">
        <f aca="false">IF($B896&lt;Input!$C$25,($E896+$F896+$G896+$H896+$I896+$J896+$K896),0)</f>
        <v>0</v>
      </c>
    </row>
    <row r="897" customFormat="false" ht="12.8" hidden="false" customHeight="false" outlineLevel="0" collapsed="false">
      <c r="A897" s="76" t="n">
        <v>893</v>
      </c>
      <c r="B897" s="77" t="n">
        <f aca="false">EOMONTH(Input!$C$7,A897)</f>
        <v>70097</v>
      </c>
      <c r="C897" s="76" t="n">
        <f aca="false">DATEDIF(Input!$C$23,$B897,"Y")</f>
        <v>114</v>
      </c>
      <c r="E897" s="78" t="n">
        <f aca="false">IF($B897&gt;Input!$C$31,0,Input!$C$26*(1+Input!$C$28/100)^(DATEDIF(Input!$C$7,$B897,"Y")))</f>
        <v>0</v>
      </c>
      <c r="F897" s="78" t="n">
        <f aca="false">-1*($E897*(Input!$C$10/100))</f>
        <v>-0</v>
      </c>
      <c r="G897" s="78" t="n">
        <f aca="false">-1*($E897*(Input!$C$11/100))</f>
        <v>-0</v>
      </c>
      <c r="H897" s="78" t="n">
        <f aca="false">IF($B897&lt;Input!$C$25,((Input!$C$29*(1+Input!$C$13/100)^(DATEDIF(Input!$C$7,$B897,"Y")))),0)</f>
        <v>0</v>
      </c>
      <c r="I897" s="78" t="n">
        <f aca="false">IF($B897&gt;Input!$C$31,0,IF($E897*(Input!$C$35/100)&gt;(Input!$C$12/12),-1*(Input!$C$12/12),-1*$E897*(Input!$C$35/100)))</f>
        <v>0</v>
      </c>
      <c r="J897" s="78" t="n">
        <f aca="false">IF($B897&gt;Input!$C$31,0,(-1)*($E897+$H897+$I897)*(Input!$C$8/100))</f>
        <v>0</v>
      </c>
      <c r="K897" s="78" t="n">
        <f aca="false">IF($B897&gt;Input!$C$31,0,(-1)*($E897+$H897+$I897)*(Input!$C$9/100))</f>
        <v>0</v>
      </c>
      <c r="L897" s="78" t="n">
        <f aca="false">IF($B897&lt;Input!$C$25,($E897+$F897+$G897+$H897+$I897+$J897+$K897),0)</f>
        <v>0</v>
      </c>
    </row>
    <row r="898" customFormat="false" ht="12.8" hidden="false" customHeight="false" outlineLevel="0" collapsed="false">
      <c r="A898" s="76" t="n">
        <v>894</v>
      </c>
      <c r="B898" s="77" t="n">
        <f aca="false">EOMONTH(Input!$C$7,A898)</f>
        <v>70128</v>
      </c>
      <c r="C898" s="76" t="n">
        <f aca="false">DATEDIF(Input!$C$23,$B898,"Y")</f>
        <v>114</v>
      </c>
      <c r="E898" s="78" t="n">
        <f aca="false">IF($B898&gt;Input!$C$31,0,Input!$C$26*(1+Input!$C$28/100)^(DATEDIF(Input!$C$7,$B898,"Y")))</f>
        <v>0</v>
      </c>
      <c r="F898" s="78" t="n">
        <f aca="false">-1*($E898*(Input!$C$10/100))</f>
        <v>-0</v>
      </c>
      <c r="G898" s="78" t="n">
        <f aca="false">-1*($E898*(Input!$C$11/100))</f>
        <v>-0</v>
      </c>
      <c r="H898" s="78" t="n">
        <f aca="false">IF($B898&lt;Input!$C$25,((Input!$C$29*(1+Input!$C$13/100)^(DATEDIF(Input!$C$7,$B898,"Y")))),0)</f>
        <v>0</v>
      </c>
      <c r="I898" s="78" t="n">
        <f aca="false">IF($B898&gt;Input!$C$31,0,IF($E898*(Input!$C$35/100)&gt;(Input!$C$12/12),-1*(Input!$C$12/12),-1*$E898*(Input!$C$35/100)))</f>
        <v>0</v>
      </c>
      <c r="J898" s="78" t="n">
        <f aca="false">IF($B898&gt;Input!$C$31,0,(-1)*($E898+$H898+$I898)*(Input!$C$8/100))</f>
        <v>0</v>
      </c>
      <c r="K898" s="78" t="n">
        <f aca="false">IF($B898&gt;Input!$C$31,0,(-1)*($E898+$H898+$I898)*(Input!$C$9/100))</f>
        <v>0</v>
      </c>
      <c r="L898" s="78" t="n">
        <f aca="false">IF($B898&lt;Input!$C$25,($E898+$F898+$G898+$H898+$I898+$J898+$K898),0)</f>
        <v>0</v>
      </c>
    </row>
    <row r="899" customFormat="false" ht="12.8" hidden="false" customHeight="false" outlineLevel="0" collapsed="false">
      <c r="A899" s="76" t="n">
        <v>895</v>
      </c>
      <c r="B899" s="77" t="n">
        <f aca="false">EOMONTH(Input!$C$7,A899)</f>
        <v>70159</v>
      </c>
      <c r="C899" s="76" t="n">
        <f aca="false">DATEDIF(Input!$C$23,$B899,"Y")</f>
        <v>114</v>
      </c>
      <c r="E899" s="78" t="n">
        <f aca="false">IF($B899&gt;Input!$C$31,0,Input!$C$26*(1+Input!$C$28/100)^(DATEDIF(Input!$C$7,$B899,"Y")))</f>
        <v>0</v>
      </c>
      <c r="F899" s="78" t="n">
        <f aca="false">-1*($E899*(Input!$C$10/100))</f>
        <v>-0</v>
      </c>
      <c r="G899" s="78" t="n">
        <f aca="false">-1*($E899*(Input!$C$11/100))</f>
        <v>-0</v>
      </c>
      <c r="H899" s="78" t="n">
        <f aca="false">IF($B899&lt;Input!$C$25,((Input!$C$29*(1+Input!$C$13/100)^(DATEDIF(Input!$C$7,$B899,"Y")))),0)</f>
        <v>0</v>
      </c>
      <c r="I899" s="78" t="n">
        <f aca="false">IF($B899&gt;Input!$C$31,0,IF($E899*(Input!$C$35/100)&gt;(Input!$C$12/12),-1*(Input!$C$12/12),-1*$E899*(Input!$C$35/100)))</f>
        <v>0</v>
      </c>
      <c r="J899" s="78" t="n">
        <f aca="false">IF($B899&gt;Input!$C$31,0,(-1)*($E899+$H899+$I899)*(Input!$C$8/100))</f>
        <v>0</v>
      </c>
      <c r="K899" s="78" t="n">
        <f aca="false">IF($B899&gt;Input!$C$31,0,(-1)*($E899+$H899+$I899)*(Input!$C$9/100))</f>
        <v>0</v>
      </c>
      <c r="L899" s="78" t="n">
        <f aca="false">IF($B899&lt;Input!$C$25,($E899+$F899+$G899+$H899+$I899+$J899+$K899),0)</f>
        <v>0</v>
      </c>
    </row>
    <row r="900" customFormat="false" ht="12.8" hidden="false" customHeight="false" outlineLevel="0" collapsed="false">
      <c r="A900" s="76" t="n">
        <v>896</v>
      </c>
      <c r="B900" s="77" t="n">
        <f aca="false">EOMONTH(Input!$C$7,A900)</f>
        <v>70188</v>
      </c>
      <c r="C900" s="76" t="n">
        <f aca="false">DATEDIF(Input!$C$23,$B900,"Y")</f>
        <v>114</v>
      </c>
      <c r="E900" s="78" t="n">
        <f aca="false">IF($B900&gt;Input!$C$31,0,Input!$C$26*(1+Input!$C$28/100)^(DATEDIF(Input!$C$7,$B900,"Y")))</f>
        <v>0</v>
      </c>
      <c r="F900" s="78" t="n">
        <f aca="false">-1*($E900*(Input!$C$10/100))</f>
        <v>-0</v>
      </c>
      <c r="G900" s="78" t="n">
        <f aca="false">-1*($E900*(Input!$C$11/100))</f>
        <v>-0</v>
      </c>
      <c r="H900" s="78" t="n">
        <f aca="false">IF($B900&lt;Input!$C$25,((Input!$C$29*(1+Input!$C$13/100)^(DATEDIF(Input!$C$7,$B900,"Y")))),0)</f>
        <v>0</v>
      </c>
      <c r="I900" s="78" t="n">
        <f aca="false">IF($B900&gt;Input!$C$31,0,IF($E900*(Input!$C$35/100)&gt;(Input!$C$12/12),-1*(Input!$C$12/12),-1*$E900*(Input!$C$35/100)))</f>
        <v>0</v>
      </c>
      <c r="J900" s="78" t="n">
        <f aca="false">IF($B900&gt;Input!$C$31,0,(-1)*($E900+$H900+$I900)*(Input!$C$8/100))</f>
        <v>0</v>
      </c>
      <c r="K900" s="78" t="n">
        <f aca="false">IF($B900&gt;Input!$C$31,0,(-1)*($E900+$H900+$I900)*(Input!$C$9/100))</f>
        <v>0</v>
      </c>
      <c r="L900" s="78" t="n">
        <f aca="false">IF($B900&lt;Input!$C$25,($E900+$F900+$G900+$H900+$I900+$J900+$K900),0)</f>
        <v>0</v>
      </c>
    </row>
    <row r="901" customFormat="false" ht="12.8" hidden="false" customHeight="false" outlineLevel="0" collapsed="false">
      <c r="A901" s="76" t="n">
        <v>897</v>
      </c>
      <c r="B901" s="77" t="n">
        <f aca="false">EOMONTH(Input!$C$7,A901)</f>
        <v>70219</v>
      </c>
      <c r="C901" s="76" t="n">
        <f aca="false">DATEDIF(Input!$C$23,$B901,"Y")</f>
        <v>114</v>
      </c>
      <c r="E901" s="78" t="n">
        <f aca="false">IF($B901&gt;Input!$C$31,0,Input!$C$26*(1+Input!$C$28/100)^(DATEDIF(Input!$C$7,$B901,"Y")))</f>
        <v>0</v>
      </c>
      <c r="F901" s="78" t="n">
        <f aca="false">-1*($E901*(Input!$C$10/100))</f>
        <v>-0</v>
      </c>
      <c r="G901" s="78" t="n">
        <f aca="false">-1*($E901*(Input!$C$11/100))</f>
        <v>-0</v>
      </c>
      <c r="H901" s="78" t="n">
        <f aca="false">IF($B901&lt;Input!$C$25,((Input!$C$29*(1+Input!$C$13/100)^(DATEDIF(Input!$C$7,$B901,"Y")))),0)</f>
        <v>0</v>
      </c>
      <c r="I901" s="78" t="n">
        <f aca="false">IF($B901&gt;Input!$C$31,0,IF($E901*(Input!$C$35/100)&gt;(Input!$C$12/12),-1*(Input!$C$12/12),-1*$E901*(Input!$C$35/100)))</f>
        <v>0</v>
      </c>
      <c r="J901" s="78" t="n">
        <f aca="false">IF($B901&gt;Input!$C$31,0,(-1)*($E901+$H901+$I901)*(Input!$C$8/100))</f>
        <v>0</v>
      </c>
      <c r="K901" s="78" t="n">
        <f aca="false">IF($B901&gt;Input!$C$31,0,(-1)*($E901+$H901+$I901)*(Input!$C$9/100))</f>
        <v>0</v>
      </c>
      <c r="L901" s="78" t="n">
        <f aca="false">IF($B901&lt;Input!$C$25,($E901+$F901+$G901+$H901+$I901+$J901+$K901),0)</f>
        <v>0</v>
      </c>
    </row>
    <row r="902" customFormat="false" ht="12.8" hidden="false" customHeight="false" outlineLevel="0" collapsed="false">
      <c r="A902" s="76" t="n">
        <v>898</v>
      </c>
      <c r="B902" s="77" t="n">
        <f aca="false">EOMONTH(Input!$C$7,A902)</f>
        <v>70249</v>
      </c>
      <c r="C902" s="76" t="n">
        <f aca="false">DATEDIF(Input!$C$23,$B902,"Y")</f>
        <v>114</v>
      </c>
      <c r="E902" s="78" t="n">
        <f aca="false">IF($B902&gt;Input!$C$31,0,Input!$C$26*(1+Input!$C$28/100)^(DATEDIF(Input!$C$7,$B902,"Y")))</f>
        <v>0</v>
      </c>
      <c r="F902" s="78" t="n">
        <f aca="false">-1*($E902*(Input!$C$10/100))</f>
        <v>-0</v>
      </c>
      <c r="G902" s="78" t="n">
        <f aca="false">-1*($E902*(Input!$C$11/100))</f>
        <v>-0</v>
      </c>
      <c r="H902" s="78" t="n">
        <f aca="false">IF($B902&lt;Input!$C$25,((Input!$C$29*(1+Input!$C$13/100)^(DATEDIF(Input!$C$7,$B902,"Y")))),0)</f>
        <v>0</v>
      </c>
      <c r="I902" s="78" t="n">
        <f aca="false">IF($B902&gt;Input!$C$31,0,IF($E902*(Input!$C$35/100)&gt;(Input!$C$12/12),-1*(Input!$C$12/12),-1*$E902*(Input!$C$35/100)))</f>
        <v>0</v>
      </c>
      <c r="J902" s="78" t="n">
        <f aca="false">IF($B902&gt;Input!$C$31,0,(-1)*($E902+$H902+$I902)*(Input!$C$8/100))</f>
        <v>0</v>
      </c>
      <c r="K902" s="78" t="n">
        <f aca="false">IF($B902&gt;Input!$C$31,0,(-1)*($E902+$H902+$I902)*(Input!$C$9/100))</f>
        <v>0</v>
      </c>
      <c r="L902" s="78" t="n">
        <f aca="false">IF($B902&lt;Input!$C$25,($E902+$F902+$G902+$H902+$I902+$J902+$K902),0)</f>
        <v>0</v>
      </c>
    </row>
    <row r="903" customFormat="false" ht="12.8" hidden="false" customHeight="false" outlineLevel="0" collapsed="false">
      <c r="A903" s="76" t="n">
        <v>899</v>
      </c>
      <c r="B903" s="77" t="n">
        <f aca="false">EOMONTH(Input!$C$7,A903)</f>
        <v>70280</v>
      </c>
      <c r="C903" s="76" t="n">
        <f aca="false">DATEDIF(Input!$C$23,$B903,"Y")</f>
        <v>115</v>
      </c>
      <c r="E903" s="78" t="n">
        <f aca="false">IF($B903&gt;Input!$C$31,0,Input!$C$26*(1+Input!$C$28/100)^(DATEDIF(Input!$C$7,$B903,"Y")))</f>
        <v>0</v>
      </c>
      <c r="F903" s="78" t="n">
        <f aca="false">-1*($E903*(Input!$C$10/100))</f>
        <v>-0</v>
      </c>
      <c r="G903" s="78" t="n">
        <f aca="false">-1*($E903*(Input!$C$11/100))</f>
        <v>-0</v>
      </c>
      <c r="H903" s="78" t="n">
        <f aca="false">IF($B903&lt;Input!$C$25,((Input!$C$29*(1+Input!$C$13/100)^(DATEDIF(Input!$C$7,$B903,"Y")))),0)</f>
        <v>0</v>
      </c>
      <c r="I903" s="78" t="n">
        <f aca="false">IF($B903&gt;Input!$C$31,0,IF($E903*(Input!$C$35/100)&gt;(Input!$C$12/12),-1*(Input!$C$12/12),-1*$E903*(Input!$C$35/100)))</f>
        <v>0</v>
      </c>
      <c r="J903" s="78" t="n">
        <f aca="false">IF($B903&gt;Input!$C$31,0,(-1)*($E903+$H903+$I903)*(Input!$C$8/100))</f>
        <v>0</v>
      </c>
      <c r="K903" s="78" t="n">
        <f aca="false">IF($B903&gt;Input!$C$31,0,(-1)*($E903+$H903+$I903)*(Input!$C$9/100))</f>
        <v>0</v>
      </c>
      <c r="L903" s="78" t="n">
        <f aca="false">IF($B903&lt;Input!$C$25,($E903+$F903+$G903+$H903+$I903+$J903+$K903),0)</f>
        <v>0</v>
      </c>
    </row>
    <row r="904" customFormat="false" ht="12.8" hidden="false" customHeight="false" outlineLevel="0" collapsed="false">
      <c r="A904" s="76" t="n">
        <v>900</v>
      </c>
      <c r="B904" s="77" t="n">
        <f aca="false">EOMONTH(Input!$C$7,A904)</f>
        <v>70310</v>
      </c>
      <c r="C904" s="76" t="n">
        <f aca="false">DATEDIF(Input!$C$23,$B904,"Y")</f>
        <v>115</v>
      </c>
      <c r="E904" s="78" t="n">
        <f aca="false">IF($B904&gt;Input!$C$31,0,Input!$C$26*(1+Input!$C$28/100)^(DATEDIF(Input!$C$7,$B904,"Y")))</f>
        <v>0</v>
      </c>
      <c r="F904" s="78" t="n">
        <f aca="false">-1*($E904*(Input!$C$10/100))</f>
        <v>-0</v>
      </c>
      <c r="G904" s="78" t="n">
        <f aca="false">-1*($E904*(Input!$C$11/100))</f>
        <v>-0</v>
      </c>
      <c r="H904" s="78" t="n">
        <f aca="false">IF($B904&lt;Input!$C$25,((Input!$C$29*(1+Input!$C$13/100)^(DATEDIF(Input!$C$7,$B904,"Y")))),0)</f>
        <v>0</v>
      </c>
      <c r="I904" s="78" t="n">
        <f aca="false">IF($B904&gt;Input!$C$31,0,IF($E904*(Input!$C$35/100)&gt;(Input!$C$12/12),-1*(Input!$C$12/12),-1*$E904*(Input!$C$35/100)))</f>
        <v>0</v>
      </c>
      <c r="J904" s="78" t="n">
        <f aca="false">IF($B904&gt;Input!$C$31,0,(-1)*($E904+$H904+$I904)*(Input!$C$8/100))</f>
        <v>0</v>
      </c>
      <c r="K904" s="78" t="n">
        <f aca="false">IF($B904&gt;Input!$C$31,0,(-1)*($E904+$H904+$I904)*(Input!$C$9/100))</f>
        <v>0</v>
      </c>
      <c r="L904" s="78" t="n">
        <f aca="false">IF($B904&lt;Input!$C$25,($E904+$F904+$G904+$H904+$I904+$J904+$K904),0)</f>
        <v>0</v>
      </c>
    </row>
    <row r="905" customFormat="false" ht="12.8" hidden="false" customHeight="false" outlineLevel="0" collapsed="false">
      <c r="A905" s="76" t="n">
        <v>901</v>
      </c>
      <c r="B905" s="77" t="n">
        <f aca="false">EOMONTH(Input!$C$7,A905)</f>
        <v>70341</v>
      </c>
      <c r="C905" s="76" t="n">
        <f aca="false">DATEDIF(Input!$C$23,$B905,"Y")</f>
        <v>115</v>
      </c>
      <c r="E905" s="78" t="n">
        <f aca="false">IF($B905&gt;Input!$C$31,0,Input!$C$26*(1+Input!$C$28/100)^(DATEDIF(Input!$C$7,$B905,"Y")))</f>
        <v>0</v>
      </c>
      <c r="F905" s="78" t="n">
        <f aca="false">-1*($E905*(Input!$C$10/100))</f>
        <v>-0</v>
      </c>
      <c r="G905" s="78" t="n">
        <f aca="false">-1*($E905*(Input!$C$11/100))</f>
        <v>-0</v>
      </c>
      <c r="H905" s="78" t="n">
        <f aca="false">IF($B905&lt;Input!$C$25,((Input!$C$29*(1+Input!$C$13/100)^(DATEDIF(Input!$C$7,$B905,"Y")))),0)</f>
        <v>0</v>
      </c>
      <c r="I905" s="78" t="n">
        <f aca="false">IF($B905&gt;Input!$C$31,0,IF($E905*(Input!$C$35/100)&gt;(Input!$C$12/12),-1*(Input!$C$12/12),-1*$E905*(Input!$C$35/100)))</f>
        <v>0</v>
      </c>
      <c r="J905" s="78" t="n">
        <f aca="false">IF($B905&gt;Input!$C$31,0,(-1)*($E905+$H905+$I905)*(Input!$C$8/100))</f>
        <v>0</v>
      </c>
      <c r="K905" s="78" t="n">
        <f aca="false">IF($B905&gt;Input!$C$31,0,(-1)*($E905+$H905+$I905)*(Input!$C$9/100))</f>
        <v>0</v>
      </c>
      <c r="L905" s="78" t="n">
        <f aca="false">IF($B905&lt;Input!$C$25,($E905+$F905+$G905+$H905+$I905+$J905+$K905),0)</f>
        <v>0</v>
      </c>
    </row>
    <row r="906" customFormat="false" ht="12.8" hidden="false" customHeight="false" outlineLevel="0" collapsed="false">
      <c r="A906" s="76" t="n">
        <v>902</v>
      </c>
      <c r="B906" s="77" t="n">
        <f aca="false">EOMONTH(Input!$C$7,A906)</f>
        <v>70372</v>
      </c>
      <c r="C906" s="76" t="n">
        <f aca="false">DATEDIF(Input!$C$23,$B906,"Y")</f>
        <v>115</v>
      </c>
      <c r="E906" s="78" t="n">
        <f aca="false">IF($B906&gt;Input!$C$31,0,Input!$C$26*(1+Input!$C$28/100)^(DATEDIF(Input!$C$7,$B906,"Y")))</f>
        <v>0</v>
      </c>
      <c r="F906" s="78" t="n">
        <f aca="false">-1*($E906*(Input!$C$10/100))</f>
        <v>-0</v>
      </c>
      <c r="G906" s="78" t="n">
        <f aca="false">-1*($E906*(Input!$C$11/100))</f>
        <v>-0</v>
      </c>
      <c r="H906" s="78" t="n">
        <f aca="false">IF($B906&lt;Input!$C$25,((Input!$C$29*(1+Input!$C$13/100)^(DATEDIF(Input!$C$7,$B906,"Y")))),0)</f>
        <v>0</v>
      </c>
      <c r="I906" s="78" t="n">
        <f aca="false">IF($B906&gt;Input!$C$31,0,IF($E906*(Input!$C$35/100)&gt;(Input!$C$12/12),-1*(Input!$C$12/12),-1*$E906*(Input!$C$35/100)))</f>
        <v>0</v>
      </c>
      <c r="J906" s="78" t="n">
        <f aca="false">IF($B906&gt;Input!$C$31,0,(-1)*($E906+$H906+$I906)*(Input!$C$8/100))</f>
        <v>0</v>
      </c>
      <c r="K906" s="78" t="n">
        <f aca="false">IF($B906&gt;Input!$C$31,0,(-1)*($E906+$H906+$I906)*(Input!$C$9/100))</f>
        <v>0</v>
      </c>
      <c r="L906" s="78" t="n">
        <f aca="false">IF($B906&lt;Input!$C$25,($E906+$F906+$G906+$H906+$I906+$J906+$K906),0)</f>
        <v>0</v>
      </c>
    </row>
    <row r="907" customFormat="false" ht="12.8" hidden="false" customHeight="false" outlineLevel="0" collapsed="false">
      <c r="A907" s="76" t="n">
        <v>903</v>
      </c>
      <c r="B907" s="77" t="n">
        <f aca="false">EOMONTH(Input!$C$7,A907)</f>
        <v>70402</v>
      </c>
      <c r="C907" s="76" t="n">
        <f aca="false">DATEDIF(Input!$C$23,$B907,"Y")</f>
        <v>115</v>
      </c>
      <c r="E907" s="78" t="n">
        <f aca="false">IF($B907&gt;Input!$C$31,0,Input!$C$26*(1+Input!$C$28/100)^(DATEDIF(Input!$C$7,$B907,"Y")))</f>
        <v>0</v>
      </c>
      <c r="F907" s="78" t="n">
        <f aca="false">-1*($E907*(Input!$C$10/100))</f>
        <v>-0</v>
      </c>
      <c r="G907" s="78" t="n">
        <f aca="false">-1*($E907*(Input!$C$11/100))</f>
        <v>-0</v>
      </c>
      <c r="H907" s="78" t="n">
        <f aca="false">IF($B907&lt;Input!$C$25,((Input!$C$29*(1+Input!$C$13/100)^(DATEDIF(Input!$C$7,$B907,"Y")))),0)</f>
        <v>0</v>
      </c>
      <c r="I907" s="78" t="n">
        <f aca="false">IF($B907&gt;Input!$C$31,0,IF($E907*(Input!$C$35/100)&gt;(Input!$C$12/12),-1*(Input!$C$12/12),-1*$E907*(Input!$C$35/100)))</f>
        <v>0</v>
      </c>
      <c r="J907" s="78" t="n">
        <f aca="false">IF($B907&gt;Input!$C$31,0,(-1)*($E907+$H907+$I907)*(Input!$C$8/100))</f>
        <v>0</v>
      </c>
      <c r="K907" s="78" t="n">
        <f aca="false">IF($B907&gt;Input!$C$31,0,(-1)*($E907+$H907+$I907)*(Input!$C$9/100))</f>
        <v>0</v>
      </c>
      <c r="L907" s="78" t="n">
        <f aca="false">IF($B907&lt;Input!$C$25,($E907+$F907+$G907+$H907+$I907+$J907+$K907),0)</f>
        <v>0</v>
      </c>
    </row>
    <row r="908" customFormat="false" ht="12.8" hidden="false" customHeight="false" outlineLevel="0" collapsed="false">
      <c r="A908" s="76" t="n">
        <v>904</v>
      </c>
      <c r="B908" s="77" t="n">
        <f aca="false">EOMONTH(Input!$C$7,A908)</f>
        <v>70433</v>
      </c>
      <c r="C908" s="76" t="n">
        <f aca="false">DATEDIF(Input!$C$23,$B908,"Y")</f>
        <v>115</v>
      </c>
      <c r="E908" s="78" t="n">
        <f aca="false">IF($B908&gt;Input!$C$31,0,Input!$C$26*(1+Input!$C$28/100)^(DATEDIF(Input!$C$7,$B908,"Y")))</f>
        <v>0</v>
      </c>
      <c r="F908" s="78" t="n">
        <f aca="false">-1*($E908*(Input!$C$10/100))</f>
        <v>-0</v>
      </c>
      <c r="G908" s="78" t="n">
        <f aca="false">-1*($E908*(Input!$C$11/100))</f>
        <v>-0</v>
      </c>
      <c r="H908" s="78" t="n">
        <f aca="false">IF($B908&lt;Input!$C$25,((Input!$C$29*(1+Input!$C$13/100)^(DATEDIF(Input!$C$7,$B908,"Y")))),0)</f>
        <v>0</v>
      </c>
      <c r="I908" s="78" t="n">
        <f aca="false">IF($B908&gt;Input!$C$31,0,IF($E908*(Input!$C$35/100)&gt;(Input!$C$12/12),-1*(Input!$C$12/12),-1*$E908*(Input!$C$35/100)))</f>
        <v>0</v>
      </c>
      <c r="J908" s="78" t="n">
        <f aca="false">IF($B908&gt;Input!$C$31,0,(-1)*($E908+$H908+$I908)*(Input!$C$8/100))</f>
        <v>0</v>
      </c>
      <c r="K908" s="78" t="n">
        <f aca="false">IF($B908&gt;Input!$C$31,0,(-1)*($E908+$H908+$I908)*(Input!$C$9/100))</f>
        <v>0</v>
      </c>
      <c r="L908" s="78" t="n">
        <f aca="false">IF($B908&lt;Input!$C$25,($E908+$F908+$G908+$H908+$I908+$J908+$K908),0)</f>
        <v>0</v>
      </c>
    </row>
    <row r="909" customFormat="false" ht="12.8" hidden="false" customHeight="false" outlineLevel="0" collapsed="false">
      <c r="A909" s="76" t="n">
        <v>905</v>
      </c>
      <c r="B909" s="77" t="n">
        <f aca="false">EOMONTH(Input!$C$7,A909)</f>
        <v>70463</v>
      </c>
      <c r="C909" s="76" t="n">
        <f aca="false">DATEDIF(Input!$C$23,$B909,"Y")</f>
        <v>115</v>
      </c>
      <c r="E909" s="78" t="n">
        <f aca="false">IF($B909&gt;Input!$C$31,0,Input!$C$26*(1+Input!$C$28/100)^(DATEDIF(Input!$C$7,$B909,"Y")))</f>
        <v>0</v>
      </c>
      <c r="F909" s="78" t="n">
        <f aca="false">-1*($E909*(Input!$C$10/100))</f>
        <v>-0</v>
      </c>
      <c r="G909" s="78" t="n">
        <f aca="false">-1*($E909*(Input!$C$11/100))</f>
        <v>-0</v>
      </c>
      <c r="H909" s="78" t="n">
        <f aca="false">IF($B909&lt;Input!$C$25,((Input!$C$29*(1+Input!$C$13/100)^(DATEDIF(Input!$C$7,$B909,"Y")))),0)</f>
        <v>0</v>
      </c>
      <c r="I909" s="78" t="n">
        <f aca="false">IF($B909&gt;Input!$C$31,0,IF($E909*(Input!$C$35/100)&gt;(Input!$C$12/12),-1*(Input!$C$12/12),-1*$E909*(Input!$C$35/100)))</f>
        <v>0</v>
      </c>
      <c r="J909" s="78" t="n">
        <f aca="false">IF($B909&gt;Input!$C$31,0,(-1)*($E909+$H909+$I909)*(Input!$C$8/100))</f>
        <v>0</v>
      </c>
      <c r="K909" s="78" t="n">
        <f aca="false">IF($B909&gt;Input!$C$31,0,(-1)*($E909+$H909+$I909)*(Input!$C$9/100))</f>
        <v>0</v>
      </c>
      <c r="L909" s="78" t="n">
        <f aca="false">IF($B909&lt;Input!$C$25,($E909+$F909+$G909+$H909+$I909+$J909+$K909),0)</f>
        <v>0</v>
      </c>
    </row>
    <row r="910" customFormat="false" ht="12.8" hidden="false" customHeight="false" outlineLevel="0" collapsed="false">
      <c r="A910" s="76" t="n">
        <v>906</v>
      </c>
      <c r="B910" s="77" t="n">
        <f aca="false">EOMONTH(Input!$C$7,A910)</f>
        <v>70494</v>
      </c>
      <c r="C910" s="76" t="n">
        <f aca="false">DATEDIF(Input!$C$23,$B910,"Y")</f>
        <v>115</v>
      </c>
      <c r="E910" s="78" t="n">
        <f aca="false">IF($B910&gt;Input!$C$31,0,Input!$C$26*(1+Input!$C$28/100)^(DATEDIF(Input!$C$7,$B910,"Y")))</f>
        <v>0</v>
      </c>
      <c r="F910" s="78" t="n">
        <f aca="false">-1*($E910*(Input!$C$10/100))</f>
        <v>-0</v>
      </c>
      <c r="G910" s="78" t="n">
        <f aca="false">-1*($E910*(Input!$C$11/100))</f>
        <v>-0</v>
      </c>
      <c r="H910" s="78" t="n">
        <f aca="false">IF($B910&lt;Input!$C$25,((Input!$C$29*(1+Input!$C$13/100)^(DATEDIF(Input!$C$7,$B910,"Y")))),0)</f>
        <v>0</v>
      </c>
      <c r="I910" s="78" t="n">
        <f aca="false">IF($B910&gt;Input!$C$31,0,IF($E910*(Input!$C$35/100)&gt;(Input!$C$12/12),-1*(Input!$C$12/12),-1*$E910*(Input!$C$35/100)))</f>
        <v>0</v>
      </c>
      <c r="J910" s="78" t="n">
        <f aca="false">IF($B910&gt;Input!$C$31,0,(-1)*($E910+$H910+$I910)*(Input!$C$8/100))</f>
        <v>0</v>
      </c>
      <c r="K910" s="78" t="n">
        <f aca="false">IF($B910&gt;Input!$C$31,0,(-1)*($E910+$H910+$I910)*(Input!$C$9/100))</f>
        <v>0</v>
      </c>
      <c r="L910" s="78" t="n">
        <f aca="false">IF($B910&lt;Input!$C$25,($E910+$F910+$G910+$H910+$I910+$J910+$K910),0)</f>
        <v>0</v>
      </c>
    </row>
    <row r="911" customFormat="false" ht="12.8" hidden="false" customHeight="false" outlineLevel="0" collapsed="false">
      <c r="A911" s="76" t="n">
        <v>907</v>
      </c>
      <c r="B911" s="77" t="n">
        <f aca="false">EOMONTH(Input!$C$7,A911)</f>
        <v>70525</v>
      </c>
      <c r="C911" s="76" t="n">
        <f aca="false">DATEDIF(Input!$C$23,$B911,"Y")</f>
        <v>115</v>
      </c>
      <c r="E911" s="78" t="n">
        <f aca="false">IF($B911&gt;Input!$C$31,0,Input!$C$26*(1+Input!$C$28/100)^(DATEDIF(Input!$C$7,$B911,"Y")))</f>
        <v>0</v>
      </c>
      <c r="F911" s="78" t="n">
        <f aca="false">-1*($E911*(Input!$C$10/100))</f>
        <v>-0</v>
      </c>
      <c r="G911" s="78" t="n">
        <f aca="false">-1*($E911*(Input!$C$11/100))</f>
        <v>-0</v>
      </c>
      <c r="H911" s="78" t="n">
        <f aca="false">IF($B911&lt;Input!$C$25,((Input!$C$29*(1+Input!$C$13/100)^(DATEDIF(Input!$C$7,$B911,"Y")))),0)</f>
        <v>0</v>
      </c>
      <c r="I911" s="78" t="n">
        <f aca="false">IF($B911&gt;Input!$C$31,0,IF($E911*(Input!$C$35/100)&gt;(Input!$C$12/12),-1*(Input!$C$12/12),-1*$E911*(Input!$C$35/100)))</f>
        <v>0</v>
      </c>
      <c r="J911" s="78" t="n">
        <f aca="false">IF($B911&gt;Input!$C$31,0,(-1)*($E911+$H911+$I911)*(Input!$C$8/100))</f>
        <v>0</v>
      </c>
      <c r="K911" s="78" t="n">
        <f aca="false">IF($B911&gt;Input!$C$31,0,(-1)*($E911+$H911+$I911)*(Input!$C$9/100))</f>
        <v>0</v>
      </c>
      <c r="L911" s="78" t="n">
        <f aca="false">IF($B911&lt;Input!$C$25,($E911+$F911+$G911+$H911+$I911+$J911+$K911),0)</f>
        <v>0</v>
      </c>
    </row>
    <row r="912" customFormat="false" ht="12.8" hidden="false" customHeight="false" outlineLevel="0" collapsed="false">
      <c r="A912" s="76" t="n">
        <v>908</v>
      </c>
      <c r="B912" s="77" t="n">
        <f aca="false">EOMONTH(Input!$C$7,A912)</f>
        <v>70553</v>
      </c>
      <c r="C912" s="76" t="n">
        <f aca="false">DATEDIF(Input!$C$23,$B912,"Y")</f>
        <v>115</v>
      </c>
      <c r="E912" s="78" t="n">
        <f aca="false">IF($B912&gt;Input!$C$31,0,Input!$C$26*(1+Input!$C$28/100)^(DATEDIF(Input!$C$7,$B912,"Y")))</f>
        <v>0</v>
      </c>
      <c r="F912" s="78" t="n">
        <f aca="false">-1*($E912*(Input!$C$10/100))</f>
        <v>-0</v>
      </c>
      <c r="G912" s="78" t="n">
        <f aca="false">-1*($E912*(Input!$C$11/100))</f>
        <v>-0</v>
      </c>
      <c r="H912" s="78" t="n">
        <f aca="false">IF($B912&lt;Input!$C$25,((Input!$C$29*(1+Input!$C$13/100)^(DATEDIF(Input!$C$7,$B912,"Y")))),0)</f>
        <v>0</v>
      </c>
      <c r="I912" s="78" t="n">
        <f aca="false">IF($B912&gt;Input!$C$31,0,IF($E912*(Input!$C$35/100)&gt;(Input!$C$12/12),-1*(Input!$C$12/12),-1*$E912*(Input!$C$35/100)))</f>
        <v>0</v>
      </c>
      <c r="J912" s="78" t="n">
        <f aca="false">IF($B912&gt;Input!$C$31,0,(-1)*($E912+$H912+$I912)*(Input!$C$8/100))</f>
        <v>0</v>
      </c>
      <c r="K912" s="78" t="n">
        <f aca="false">IF($B912&gt;Input!$C$31,0,(-1)*($E912+$H912+$I912)*(Input!$C$9/100))</f>
        <v>0</v>
      </c>
      <c r="L912" s="78" t="n">
        <f aca="false">IF($B912&lt;Input!$C$25,($E912+$F912+$G912+$H912+$I912+$J912+$K912),0)</f>
        <v>0</v>
      </c>
    </row>
    <row r="913" customFormat="false" ht="12.8" hidden="false" customHeight="false" outlineLevel="0" collapsed="false">
      <c r="A913" s="76" t="n">
        <v>909</v>
      </c>
      <c r="B913" s="77" t="n">
        <f aca="false">EOMONTH(Input!$C$7,A913)</f>
        <v>70584</v>
      </c>
      <c r="C913" s="76" t="n">
        <f aca="false">DATEDIF(Input!$C$23,$B913,"Y")</f>
        <v>115</v>
      </c>
      <c r="E913" s="78" t="n">
        <f aca="false">IF($B913&gt;Input!$C$31,0,Input!$C$26*(1+Input!$C$28/100)^(DATEDIF(Input!$C$7,$B913,"Y")))</f>
        <v>0</v>
      </c>
      <c r="F913" s="78" t="n">
        <f aca="false">-1*($E913*(Input!$C$10/100))</f>
        <v>-0</v>
      </c>
      <c r="G913" s="78" t="n">
        <f aca="false">-1*($E913*(Input!$C$11/100))</f>
        <v>-0</v>
      </c>
      <c r="H913" s="78" t="n">
        <f aca="false">IF($B913&lt;Input!$C$25,((Input!$C$29*(1+Input!$C$13/100)^(DATEDIF(Input!$C$7,$B913,"Y")))),0)</f>
        <v>0</v>
      </c>
      <c r="I913" s="78" t="n">
        <f aca="false">IF($B913&gt;Input!$C$31,0,IF($E913*(Input!$C$35/100)&gt;(Input!$C$12/12),-1*(Input!$C$12/12),-1*$E913*(Input!$C$35/100)))</f>
        <v>0</v>
      </c>
      <c r="J913" s="78" t="n">
        <f aca="false">IF($B913&gt;Input!$C$31,0,(-1)*($E913+$H913+$I913)*(Input!$C$8/100))</f>
        <v>0</v>
      </c>
      <c r="K913" s="78" t="n">
        <f aca="false">IF($B913&gt;Input!$C$31,0,(-1)*($E913+$H913+$I913)*(Input!$C$9/100))</f>
        <v>0</v>
      </c>
      <c r="L913" s="78" t="n">
        <f aca="false">IF($B913&lt;Input!$C$25,($E913+$F913+$G913+$H913+$I913+$J913+$K913),0)</f>
        <v>0</v>
      </c>
    </row>
    <row r="914" customFormat="false" ht="12.8" hidden="false" customHeight="false" outlineLevel="0" collapsed="false">
      <c r="A914" s="76" t="n">
        <v>910</v>
      </c>
      <c r="B914" s="77" t="n">
        <f aca="false">EOMONTH(Input!$C$7,A914)</f>
        <v>70614</v>
      </c>
      <c r="C914" s="76" t="n">
        <f aca="false">DATEDIF(Input!$C$23,$B914,"Y")</f>
        <v>115</v>
      </c>
      <c r="E914" s="78" t="n">
        <f aca="false">IF($B914&gt;Input!$C$31,0,Input!$C$26*(1+Input!$C$28/100)^(DATEDIF(Input!$C$7,$B914,"Y")))</f>
        <v>0</v>
      </c>
      <c r="F914" s="78" t="n">
        <f aca="false">-1*($E914*(Input!$C$10/100))</f>
        <v>-0</v>
      </c>
      <c r="G914" s="78" t="n">
        <f aca="false">-1*($E914*(Input!$C$11/100))</f>
        <v>-0</v>
      </c>
      <c r="H914" s="78" t="n">
        <f aca="false">IF($B914&lt;Input!$C$25,((Input!$C$29*(1+Input!$C$13/100)^(DATEDIF(Input!$C$7,$B914,"Y")))),0)</f>
        <v>0</v>
      </c>
      <c r="I914" s="78" t="n">
        <f aca="false">IF($B914&gt;Input!$C$31,0,IF($E914*(Input!$C$35/100)&gt;(Input!$C$12/12),-1*(Input!$C$12/12),-1*$E914*(Input!$C$35/100)))</f>
        <v>0</v>
      </c>
      <c r="J914" s="78" t="n">
        <f aca="false">IF($B914&gt;Input!$C$31,0,(-1)*($E914+$H914+$I914)*(Input!$C$8/100))</f>
        <v>0</v>
      </c>
      <c r="K914" s="78" t="n">
        <f aca="false">IF($B914&gt;Input!$C$31,0,(-1)*($E914+$H914+$I914)*(Input!$C$9/100))</f>
        <v>0</v>
      </c>
      <c r="L914" s="78" t="n">
        <f aca="false">IF($B914&lt;Input!$C$25,($E914+$F914+$G914+$H914+$I914+$J914+$K914),0)</f>
        <v>0</v>
      </c>
    </row>
    <row r="915" customFormat="false" ht="12.8" hidden="false" customHeight="false" outlineLevel="0" collapsed="false">
      <c r="A915" s="76" t="n">
        <v>911</v>
      </c>
      <c r="B915" s="77" t="n">
        <f aca="false">EOMONTH(Input!$C$7,A915)</f>
        <v>70645</v>
      </c>
      <c r="C915" s="76" t="n">
        <f aca="false">DATEDIF(Input!$C$23,$B915,"Y")</f>
        <v>116</v>
      </c>
      <c r="E915" s="78" t="n">
        <f aca="false">IF($B915&gt;Input!$C$31,0,Input!$C$26*(1+Input!$C$28/100)^(DATEDIF(Input!$C$7,$B915,"Y")))</f>
        <v>0</v>
      </c>
      <c r="F915" s="78" t="n">
        <f aca="false">-1*($E915*(Input!$C$10/100))</f>
        <v>-0</v>
      </c>
      <c r="G915" s="78" t="n">
        <f aca="false">-1*($E915*(Input!$C$11/100))</f>
        <v>-0</v>
      </c>
      <c r="H915" s="78" t="n">
        <f aca="false">IF($B915&lt;Input!$C$25,((Input!$C$29*(1+Input!$C$13/100)^(DATEDIF(Input!$C$7,$B915,"Y")))),0)</f>
        <v>0</v>
      </c>
      <c r="I915" s="78" t="n">
        <f aca="false">IF($B915&gt;Input!$C$31,0,IF($E915*(Input!$C$35/100)&gt;(Input!$C$12/12),-1*(Input!$C$12/12),-1*$E915*(Input!$C$35/100)))</f>
        <v>0</v>
      </c>
      <c r="J915" s="78" t="n">
        <f aca="false">IF($B915&gt;Input!$C$31,0,(-1)*($E915+$H915+$I915)*(Input!$C$8/100))</f>
        <v>0</v>
      </c>
      <c r="K915" s="78" t="n">
        <f aca="false">IF($B915&gt;Input!$C$31,0,(-1)*($E915+$H915+$I915)*(Input!$C$9/100))</f>
        <v>0</v>
      </c>
      <c r="L915" s="78" t="n">
        <f aca="false">IF($B915&lt;Input!$C$25,($E915+$F915+$G915+$H915+$I915+$J915+$K915),0)</f>
        <v>0</v>
      </c>
    </row>
    <row r="916" customFormat="false" ht="12.8" hidden="false" customHeight="false" outlineLevel="0" collapsed="false">
      <c r="A916" s="76" t="n">
        <v>912</v>
      </c>
      <c r="B916" s="77" t="n">
        <f aca="false">EOMONTH(Input!$C$7,A916)</f>
        <v>70675</v>
      </c>
      <c r="C916" s="76" t="n">
        <f aca="false">DATEDIF(Input!$C$23,$B916,"Y")</f>
        <v>116</v>
      </c>
      <c r="E916" s="78" t="n">
        <f aca="false">IF($B916&gt;Input!$C$31,0,Input!$C$26*(1+Input!$C$28/100)^(DATEDIF(Input!$C$7,$B916,"Y")))</f>
        <v>0</v>
      </c>
      <c r="F916" s="78" t="n">
        <f aca="false">-1*($E916*(Input!$C$10/100))</f>
        <v>-0</v>
      </c>
      <c r="G916" s="78" t="n">
        <f aca="false">-1*($E916*(Input!$C$11/100))</f>
        <v>-0</v>
      </c>
      <c r="H916" s="78" t="n">
        <f aca="false">IF($B916&lt;Input!$C$25,((Input!$C$29*(1+Input!$C$13/100)^(DATEDIF(Input!$C$7,$B916,"Y")))),0)</f>
        <v>0</v>
      </c>
      <c r="I916" s="78" t="n">
        <f aca="false">IF($B916&gt;Input!$C$31,0,IF($E916*(Input!$C$35/100)&gt;(Input!$C$12/12),-1*(Input!$C$12/12),-1*$E916*(Input!$C$35/100)))</f>
        <v>0</v>
      </c>
      <c r="J916" s="78" t="n">
        <f aca="false">IF($B916&gt;Input!$C$31,0,(-1)*($E916+$H916+$I916)*(Input!$C$8/100))</f>
        <v>0</v>
      </c>
      <c r="K916" s="78" t="n">
        <f aca="false">IF($B916&gt;Input!$C$31,0,(-1)*($E916+$H916+$I916)*(Input!$C$9/100))</f>
        <v>0</v>
      </c>
      <c r="L916" s="78" t="n">
        <f aca="false">IF($B916&lt;Input!$C$25,($E916+$F916+$G916+$H916+$I916+$J916+$K916),0)</f>
        <v>0</v>
      </c>
    </row>
    <row r="917" customFormat="false" ht="12.8" hidden="false" customHeight="false" outlineLevel="0" collapsed="false">
      <c r="A917" s="76" t="n">
        <v>913</v>
      </c>
      <c r="B917" s="77" t="n">
        <f aca="false">EOMONTH(Input!$C$7,A917)</f>
        <v>70706</v>
      </c>
      <c r="C917" s="76" t="n">
        <f aca="false">DATEDIF(Input!$C$23,$B917,"Y")</f>
        <v>116</v>
      </c>
      <c r="E917" s="78" t="n">
        <f aca="false">IF($B917&gt;Input!$C$31,0,Input!$C$26*(1+Input!$C$28/100)^(DATEDIF(Input!$C$7,$B917,"Y")))</f>
        <v>0</v>
      </c>
      <c r="F917" s="78" t="n">
        <f aca="false">-1*($E917*(Input!$C$10/100))</f>
        <v>-0</v>
      </c>
      <c r="G917" s="78" t="n">
        <f aca="false">-1*($E917*(Input!$C$11/100))</f>
        <v>-0</v>
      </c>
      <c r="H917" s="78" t="n">
        <f aca="false">IF($B917&lt;Input!$C$25,((Input!$C$29*(1+Input!$C$13/100)^(DATEDIF(Input!$C$7,$B917,"Y")))),0)</f>
        <v>0</v>
      </c>
      <c r="I917" s="78" t="n">
        <f aca="false">IF($B917&gt;Input!$C$31,0,IF($E917*(Input!$C$35/100)&gt;(Input!$C$12/12),-1*(Input!$C$12/12),-1*$E917*(Input!$C$35/100)))</f>
        <v>0</v>
      </c>
      <c r="J917" s="78" t="n">
        <f aca="false">IF($B917&gt;Input!$C$31,0,(-1)*($E917+$H917+$I917)*(Input!$C$8/100))</f>
        <v>0</v>
      </c>
      <c r="K917" s="78" t="n">
        <f aca="false">IF($B917&gt;Input!$C$31,0,(-1)*($E917+$H917+$I917)*(Input!$C$9/100))</f>
        <v>0</v>
      </c>
      <c r="L917" s="78" t="n">
        <f aca="false">IF($B917&lt;Input!$C$25,($E917+$F917+$G917+$H917+$I917+$J917+$K917),0)</f>
        <v>0</v>
      </c>
    </row>
    <row r="918" customFormat="false" ht="12.8" hidden="false" customHeight="false" outlineLevel="0" collapsed="false">
      <c r="A918" s="76" t="n">
        <v>914</v>
      </c>
      <c r="B918" s="77" t="n">
        <f aca="false">EOMONTH(Input!$C$7,A918)</f>
        <v>70737</v>
      </c>
      <c r="C918" s="76" t="n">
        <f aca="false">DATEDIF(Input!$C$23,$B918,"Y")</f>
        <v>116</v>
      </c>
      <c r="E918" s="78" t="n">
        <f aca="false">IF($B918&gt;Input!$C$31,0,Input!$C$26*(1+Input!$C$28/100)^(DATEDIF(Input!$C$7,$B918,"Y")))</f>
        <v>0</v>
      </c>
      <c r="F918" s="78" t="n">
        <f aca="false">-1*($E918*(Input!$C$10/100))</f>
        <v>-0</v>
      </c>
      <c r="G918" s="78" t="n">
        <f aca="false">-1*($E918*(Input!$C$11/100))</f>
        <v>-0</v>
      </c>
      <c r="H918" s="78" t="n">
        <f aca="false">IF($B918&lt;Input!$C$25,((Input!$C$29*(1+Input!$C$13/100)^(DATEDIF(Input!$C$7,$B918,"Y")))),0)</f>
        <v>0</v>
      </c>
      <c r="I918" s="78" t="n">
        <f aca="false">IF($B918&gt;Input!$C$31,0,IF($E918*(Input!$C$35/100)&gt;(Input!$C$12/12),-1*(Input!$C$12/12),-1*$E918*(Input!$C$35/100)))</f>
        <v>0</v>
      </c>
      <c r="J918" s="78" t="n">
        <f aca="false">IF($B918&gt;Input!$C$31,0,(-1)*($E918+$H918+$I918)*(Input!$C$8/100))</f>
        <v>0</v>
      </c>
      <c r="K918" s="78" t="n">
        <f aca="false">IF($B918&gt;Input!$C$31,0,(-1)*($E918+$H918+$I918)*(Input!$C$9/100))</f>
        <v>0</v>
      </c>
      <c r="L918" s="78" t="n">
        <f aca="false">IF($B918&lt;Input!$C$25,($E918+$F918+$G918+$H918+$I918+$J918+$K918),0)</f>
        <v>0</v>
      </c>
    </row>
    <row r="919" customFormat="false" ht="12.8" hidden="false" customHeight="false" outlineLevel="0" collapsed="false">
      <c r="A919" s="76" t="n">
        <v>915</v>
      </c>
      <c r="B919" s="77" t="n">
        <f aca="false">EOMONTH(Input!$C$7,A919)</f>
        <v>70767</v>
      </c>
      <c r="C919" s="76" t="n">
        <f aca="false">DATEDIF(Input!$C$23,$B919,"Y")</f>
        <v>116</v>
      </c>
      <c r="E919" s="78" t="n">
        <f aca="false">IF($B919&gt;Input!$C$31,0,Input!$C$26*(1+Input!$C$28/100)^(DATEDIF(Input!$C$7,$B919,"Y")))</f>
        <v>0</v>
      </c>
      <c r="F919" s="78" t="n">
        <f aca="false">-1*($E919*(Input!$C$10/100))</f>
        <v>-0</v>
      </c>
      <c r="G919" s="78" t="n">
        <f aca="false">-1*($E919*(Input!$C$11/100))</f>
        <v>-0</v>
      </c>
      <c r="H919" s="78" t="n">
        <f aca="false">IF($B919&lt;Input!$C$25,((Input!$C$29*(1+Input!$C$13/100)^(DATEDIF(Input!$C$7,$B919,"Y")))),0)</f>
        <v>0</v>
      </c>
      <c r="I919" s="78" t="n">
        <f aca="false">IF($B919&gt;Input!$C$31,0,IF($E919*(Input!$C$35/100)&gt;(Input!$C$12/12),-1*(Input!$C$12/12),-1*$E919*(Input!$C$35/100)))</f>
        <v>0</v>
      </c>
      <c r="J919" s="78" t="n">
        <f aca="false">IF($B919&gt;Input!$C$31,0,(-1)*($E919+$H919+$I919)*(Input!$C$8/100))</f>
        <v>0</v>
      </c>
      <c r="K919" s="78" t="n">
        <f aca="false">IF($B919&gt;Input!$C$31,0,(-1)*($E919+$H919+$I919)*(Input!$C$9/100))</f>
        <v>0</v>
      </c>
      <c r="L919" s="78" t="n">
        <f aca="false">IF($B919&lt;Input!$C$25,($E919+$F919+$G919+$H919+$I919+$J919+$K919),0)</f>
        <v>0</v>
      </c>
    </row>
    <row r="920" customFormat="false" ht="12.8" hidden="false" customHeight="false" outlineLevel="0" collapsed="false">
      <c r="A920" s="76" t="n">
        <v>916</v>
      </c>
      <c r="B920" s="77" t="n">
        <f aca="false">EOMONTH(Input!$C$7,A920)</f>
        <v>70798</v>
      </c>
      <c r="C920" s="76" t="n">
        <f aca="false">DATEDIF(Input!$C$23,$B920,"Y")</f>
        <v>116</v>
      </c>
      <c r="E920" s="78" t="n">
        <f aca="false">IF($B920&gt;Input!$C$31,0,Input!$C$26*(1+Input!$C$28/100)^(DATEDIF(Input!$C$7,$B920,"Y")))</f>
        <v>0</v>
      </c>
      <c r="F920" s="78" t="n">
        <f aca="false">-1*($E920*(Input!$C$10/100))</f>
        <v>-0</v>
      </c>
      <c r="G920" s="78" t="n">
        <f aca="false">-1*($E920*(Input!$C$11/100))</f>
        <v>-0</v>
      </c>
      <c r="H920" s="78" t="n">
        <f aca="false">IF($B920&lt;Input!$C$25,((Input!$C$29*(1+Input!$C$13/100)^(DATEDIF(Input!$C$7,$B920,"Y")))),0)</f>
        <v>0</v>
      </c>
      <c r="I920" s="78" t="n">
        <f aca="false">IF($B920&gt;Input!$C$31,0,IF($E920*(Input!$C$35/100)&gt;(Input!$C$12/12),-1*(Input!$C$12/12),-1*$E920*(Input!$C$35/100)))</f>
        <v>0</v>
      </c>
      <c r="J920" s="78" t="n">
        <f aca="false">IF($B920&gt;Input!$C$31,0,(-1)*($E920+$H920+$I920)*(Input!$C$8/100))</f>
        <v>0</v>
      </c>
      <c r="K920" s="78" t="n">
        <f aca="false">IF($B920&gt;Input!$C$31,0,(-1)*($E920+$H920+$I920)*(Input!$C$9/100))</f>
        <v>0</v>
      </c>
      <c r="L920" s="78" t="n">
        <f aca="false">IF($B920&lt;Input!$C$25,($E920+$F920+$G920+$H920+$I920+$J920+$K920),0)</f>
        <v>0</v>
      </c>
    </row>
    <row r="921" customFormat="false" ht="12.8" hidden="false" customHeight="false" outlineLevel="0" collapsed="false">
      <c r="A921" s="76" t="n">
        <v>917</v>
      </c>
      <c r="B921" s="77" t="n">
        <f aca="false">EOMONTH(Input!$C$7,A921)</f>
        <v>70828</v>
      </c>
      <c r="C921" s="76" t="n">
        <f aca="false">DATEDIF(Input!$C$23,$B921,"Y")</f>
        <v>116</v>
      </c>
      <c r="E921" s="78" t="n">
        <f aca="false">IF($B921&gt;Input!$C$31,0,Input!$C$26*(1+Input!$C$28/100)^(DATEDIF(Input!$C$7,$B921,"Y")))</f>
        <v>0</v>
      </c>
      <c r="F921" s="78" t="n">
        <f aca="false">-1*($E921*(Input!$C$10/100))</f>
        <v>-0</v>
      </c>
      <c r="G921" s="78" t="n">
        <f aca="false">-1*($E921*(Input!$C$11/100))</f>
        <v>-0</v>
      </c>
      <c r="H921" s="78" t="n">
        <f aca="false">IF($B921&lt;Input!$C$25,((Input!$C$29*(1+Input!$C$13/100)^(DATEDIF(Input!$C$7,$B921,"Y")))),0)</f>
        <v>0</v>
      </c>
      <c r="I921" s="78" t="n">
        <f aca="false">IF($B921&gt;Input!$C$31,0,IF($E921*(Input!$C$35/100)&gt;(Input!$C$12/12),-1*(Input!$C$12/12),-1*$E921*(Input!$C$35/100)))</f>
        <v>0</v>
      </c>
      <c r="J921" s="78" t="n">
        <f aca="false">IF($B921&gt;Input!$C$31,0,(-1)*($E921+$H921+$I921)*(Input!$C$8/100))</f>
        <v>0</v>
      </c>
      <c r="K921" s="78" t="n">
        <f aca="false">IF($B921&gt;Input!$C$31,0,(-1)*($E921+$H921+$I921)*(Input!$C$9/100))</f>
        <v>0</v>
      </c>
      <c r="L921" s="78" t="n">
        <f aca="false">IF($B921&lt;Input!$C$25,($E921+$F921+$G921+$H921+$I921+$J921+$K921),0)</f>
        <v>0</v>
      </c>
    </row>
    <row r="922" customFormat="false" ht="12.8" hidden="false" customHeight="false" outlineLevel="0" collapsed="false">
      <c r="A922" s="76" t="n">
        <v>918</v>
      </c>
      <c r="B922" s="77" t="n">
        <f aca="false">EOMONTH(Input!$C$7,A922)</f>
        <v>70859</v>
      </c>
      <c r="C922" s="76" t="n">
        <f aca="false">DATEDIF(Input!$C$23,$B922,"Y")</f>
        <v>116</v>
      </c>
      <c r="E922" s="78" t="n">
        <f aca="false">IF($B922&gt;Input!$C$31,0,Input!$C$26*(1+Input!$C$28/100)^(DATEDIF(Input!$C$7,$B922,"Y")))</f>
        <v>0</v>
      </c>
      <c r="F922" s="78" t="n">
        <f aca="false">-1*($E922*(Input!$C$10/100))</f>
        <v>-0</v>
      </c>
      <c r="G922" s="78" t="n">
        <f aca="false">-1*($E922*(Input!$C$11/100))</f>
        <v>-0</v>
      </c>
      <c r="H922" s="78" t="n">
        <f aca="false">IF($B922&lt;Input!$C$25,((Input!$C$29*(1+Input!$C$13/100)^(DATEDIF(Input!$C$7,$B922,"Y")))),0)</f>
        <v>0</v>
      </c>
      <c r="I922" s="78" t="n">
        <f aca="false">IF($B922&gt;Input!$C$31,0,IF($E922*(Input!$C$35/100)&gt;(Input!$C$12/12),-1*(Input!$C$12/12),-1*$E922*(Input!$C$35/100)))</f>
        <v>0</v>
      </c>
      <c r="J922" s="78" t="n">
        <f aca="false">IF($B922&gt;Input!$C$31,0,(-1)*($E922+$H922+$I922)*(Input!$C$8/100))</f>
        <v>0</v>
      </c>
      <c r="K922" s="78" t="n">
        <f aca="false">IF($B922&gt;Input!$C$31,0,(-1)*($E922+$H922+$I922)*(Input!$C$9/100))</f>
        <v>0</v>
      </c>
      <c r="L922" s="78" t="n">
        <f aca="false">IF($B922&lt;Input!$C$25,($E922+$F922+$G922+$H922+$I922+$J922+$K922),0)</f>
        <v>0</v>
      </c>
    </row>
    <row r="923" customFormat="false" ht="12.8" hidden="false" customHeight="false" outlineLevel="0" collapsed="false">
      <c r="A923" s="76" t="n">
        <v>919</v>
      </c>
      <c r="B923" s="77" t="n">
        <f aca="false">EOMONTH(Input!$C$7,A923)</f>
        <v>70890</v>
      </c>
      <c r="C923" s="76" t="n">
        <f aca="false">DATEDIF(Input!$C$23,$B923,"Y")</f>
        <v>116</v>
      </c>
      <c r="E923" s="78" t="n">
        <f aca="false">IF($B923&gt;Input!$C$31,0,Input!$C$26*(1+Input!$C$28/100)^(DATEDIF(Input!$C$7,$B923,"Y")))</f>
        <v>0</v>
      </c>
      <c r="F923" s="78" t="n">
        <f aca="false">-1*($E923*(Input!$C$10/100))</f>
        <v>-0</v>
      </c>
      <c r="G923" s="78" t="n">
        <f aca="false">-1*($E923*(Input!$C$11/100))</f>
        <v>-0</v>
      </c>
      <c r="H923" s="78" t="n">
        <f aca="false">IF($B923&lt;Input!$C$25,((Input!$C$29*(1+Input!$C$13/100)^(DATEDIF(Input!$C$7,$B923,"Y")))),0)</f>
        <v>0</v>
      </c>
      <c r="I923" s="78" t="n">
        <f aca="false">IF($B923&gt;Input!$C$31,0,IF($E923*(Input!$C$35/100)&gt;(Input!$C$12/12),-1*(Input!$C$12/12),-1*$E923*(Input!$C$35/100)))</f>
        <v>0</v>
      </c>
      <c r="J923" s="78" t="n">
        <f aca="false">IF($B923&gt;Input!$C$31,0,(-1)*($E923+$H923+$I923)*(Input!$C$8/100))</f>
        <v>0</v>
      </c>
      <c r="K923" s="78" t="n">
        <f aca="false">IF($B923&gt;Input!$C$31,0,(-1)*($E923+$H923+$I923)*(Input!$C$9/100))</f>
        <v>0</v>
      </c>
      <c r="L923" s="78" t="n">
        <f aca="false">IF($B923&lt;Input!$C$25,($E923+$F923+$G923+$H923+$I923+$J923+$K923),0)</f>
        <v>0</v>
      </c>
    </row>
    <row r="924" customFormat="false" ht="12.8" hidden="false" customHeight="false" outlineLevel="0" collapsed="false">
      <c r="A924" s="76" t="n">
        <v>920</v>
      </c>
      <c r="B924" s="77" t="n">
        <f aca="false">EOMONTH(Input!$C$7,A924)</f>
        <v>70918</v>
      </c>
      <c r="C924" s="76" t="n">
        <f aca="false">DATEDIF(Input!$C$23,$B924,"Y")</f>
        <v>116</v>
      </c>
      <c r="E924" s="78" t="n">
        <f aca="false">IF($B924&gt;Input!$C$31,0,Input!$C$26*(1+Input!$C$28/100)^(DATEDIF(Input!$C$7,$B924,"Y")))</f>
        <v>0</v>
      </c>
      <c r="F924" s="78" t="n">
        <f aca="false">-1*($E924*(Input!$C$10/100))</f>
        <v>-0</v>
      </c>
      <c r="G924" s="78" t="n">
        <f aca="false">-1*($E924*(Input!$C$11/100))</f>
        <v>-0</v>
      </c>
      <c r="H924" s="78" t="n">
        <f aca="false">IF($B924&lt;Input!$C$25,((Input!$C$29*(1+Input!$C$13/100)^(DATEDIF(Input!$C$7,$B924,"Y")))),0)</f>
        <v>0</v>
      </c>
      <c r="I924" s="78" t="n">
        <f aca="false">IF($B924&gt;Input!$C$31,0,IF($E924*(Input!$C$35/100)&gt;(Input!$C$12/12),-1*(Input!$C$12/12),-1*$E924*(Input!$C$35/100)))</f>
        <v>0</v>
      </c>
      <c r="J924" s="78" t="n">
        <f aca="false">IF($B924&gt;Input!$C$31,0,(-1)*($E924+$H924+$I924)*(Input!$C$8/100))</f>
        <v>0</v>
      </c>
      <c r="K924" s="78" t="n">
        <f aca="false">IF($B924&gt;Input!$C$31,0,(-1)*($E924+$H924+$I924)*(Input!$C$9/100))</f>
        <v>0</v>
      </c>
      <c r="L924" s="78" t="n">
        <f aca="false">IF($B924&lt;Input!$C$25,($E924+$F924+$G924+$H924+$I924+$J924+$K924),0)</f>
        <v>0</v>
      </c>
    </row>
    <row r="925" customFormat="false" ht="12.8" hidden="false" customHeight="false" outlineLevel="0" collapsed="false">
      <c r="A925" s="76" t="n">
        <v>921</v>
      </c>
      <c r="B925" s="77" t="n">
        <f aca="false">EOMONTH(Input!$C$7,A925)</f>
        <v>70949</v>
      </c>
      <c r="C925" s="76" t="n">
        <f aca="false">DATEDIF(Input!$C$23,$B925,"Y")</f>
        <v>116</v>
      </c>
      <c r="E925" s="78" t="n">
        <f aca="false">IF($B925&gt;Input!$C$31,0,Input!$C$26*(1+Input!$C$28/100)^(DATEDIF(Input!$C$7,$B925,"Y")))</f>
        <v>0</v>
      </c>
      <c r="F925" s="78" t="n">
        <f aca="false">-1*($E925*(Input!$C$10/100))</f>
        <v>-0</v>
      </c>
      <c r="G925" s="78" t="n">
        <f aca="false">-1*($E925*(Input!$C$11/100))</f>
        <v>-0</v>
      </c>
      <c r="H925" s="78" t="n">
        <f aca="false">IF($B925&lt;Input!$C$25,((Input!$C$29*(1+Input!$C$13/100)^(DATEDIF(Input!$C$7,$B925,"Y")))),0)</f>
        <v>0</v>
      </c>
      <c r="I925" s="78" t="n">
        <f aca="false">IF($B925&gt;Input!$C$31,0,IF($E925*(Input!$C$35/100)&gt;(Input!$C$12/12),-1*(Input!$C$12/12),-1*$E925*(Input!$C$35/100)))</f>
        <v>0</v>
      </c>
      <c r="J925" s="78" t="n">
        <f aca="false">IF($B925&gt;Input!$C$31,0,(-1)*($E925+$H925+$I925)*(Input!$C$8/100))</f>
        <v>0</v>
      </c>
      <c r="K925" s="78" t="n">
        <f aca="false">IF($B925&gt;Input!$C$31,0,(-1)*($E925+$H925+$I925)*(Input!$C$9/100))</f>
        <v>0</v>
      </c>
      <c r="L925" s="78" t="n">
        <f aca="false">IF($B925&lt;Input!$C$25,($E925+$F925+$G925+$H925+$I925+$J925+$K925),0)</f>
        <v>0</v>
      </c>
    </row>
    <row r="926" customFormat="false" ht="12.8" hidden="false" customHeight="false" outlineLevel="0" collapsed="false">
      <c r="A926" s="76" t="n">
        <v>922</v>
      </c>
      <c r="B926" s="77" t="n">
        <f aca="false">EOMONTH(Input!$C$7,A926)</f>
        <v>70979</v>
      </c>
      <c r="C926" s="76" t="n">
        <f aca="false">DATEDIF(Input!$C$23,$B926,"Y")</f>
        <v>116</v>
      </c>
      <c r="E926" s="78" t="n">
        <f aca="false">IF($B926&gt;Input!$C$31,0,Input!$C$26*(1+Input!$C$28/100)^(DATEDIF(Input!$C$7,$B926,"Y")))</f>
        <v>0</v>
      </c>
      <c r="F926" s="78" t="n">
        <f aca="false">-1*($E926*(Input!$C$10/100))</f>
        <v>-0</v>
      </c>
      <c r="G926" s="78" t="n">
        <f aca="false">-1*($E926*(Input!$C$11/100))</f>
        <v>-0</v>
      </c>
      <c r="H926" s="78" t="n">
        <f aca="false">IF($B926&lt;Input!$C$25,((Input!$C$29*(1+Input!$C$13/100)^(DATEDIF(Input!$C$7,$B926,"Y")))),0)</f>
        <v>0</v>
      </c>
      <c r="I926" s="78" t="n">
        <f aca="false">IF($B926&gt;Input!$C$31,0,IF($E926*(Input!$C$35/100)&gt;(Input!$C$12/12),-1*(Input!$C$12/12),-1*$E926*(Input!$C$35/100)))</f>
        <v>0</v>
      </c>
      <c r="J926" s="78" t="n">
        <f aca="false">IF($B926&gt;Input!$C$31,0,(-1)*($E926+$H926+$I926)*(Input!$C$8/100))</f>
        <v>0</v>
      </c>
      <c r="K926" s="78" t="n">
        <f aca="false">IF($B926&gt;Input!$C$31,0,(-1)*($E926+$H926+$I926)*(Input!$C$9/100))</f>
        <v>0</v>
      </c>
      <c r="L926" s="78" t="n">
        <f aca="false">IF($B926&lt;Input!$C$25,($E926+$F926+$G926+$H926+$I926+$J926+$K926),0)</f>
        <v>0</v>
      </c>
    </row>
    <row r="927" customFormat="false" ht="12.8" hidden="false" customHeight="false" outlineLevel="0" collapsed="false">
      <c r="A927" s="76" t="n">
        <v>923</v>
      </c>
      <c r="B927" s="77" t="n">
        <f aca="false">EOMONTH(Input!$C$7,A927)</f>
        <v>71010</v>
      </c>
      <c r="C927" s="76" t="n">
        <f aca="false">DATEDIF(Input!$C$23,$B927,"Y")</f>
        <v>117</v>
      </c>
      <c r="E927" s="78" t="n">
        <f aca="false">IF($B927&gt;Input!$C$31,0,Input!$C$26*(1+Input!$C$28/100)^(DATEDIF(Input!$C$7,$B927,"Y")))</f>
        <v>0</v>
      </c>
      <c r="F927" s="78" t="n">
        <f aca="false">-1*($E927*(Input!$C$10/100))</f>
        <v>-0</v>
      </c>
      <c r="G927" s="78" t="n">
        <f aca="false">-1*($E927*(Input!$C$11/100))</f>
        <v>-0</v>
      </c>
      <c r="H927" s="78" t="n">
        <f aca="false">IF($B927&lt;Input!$C$25,((Input!$C$29*(1+Input!$C$13/100)^(DATEDIF(Input!$C$7,$B927,"Y")))),0)</f>
        <v>0</v>
      </c>
      <c r="I927" s="78" t="n">
        <f aca="false">IF($B927&gt;Input!$C$31,0,IF($E927*(Input!$C$35/100)&gt;(Input!$C$12/12),-1*(Input!$C$12/12),-1*$E927*(Input!$C$35/100)))</f>
        <v>0</v>
      </c>
      <c r="J927" s="78" t="n">
        <f aca="false">IF($B927&gt;Input!$C$31,0,(-1)*($E927+$H927+$I927)*(Input!$C$8/100))</f>
        <v>0</v>
      </c>
      <c r="K927" s="78" t="n">
        <f aca="false">IF($B927&gt;Input!$C$31,0,(-1)*($E927+$H927+$I927)*(Input!$C$9/100))</f>
        <v>0</v>
      </c>
      <c r="L927" s="78" t="n">
        <f aca="false">IF($B927&lt;Input!$C$25,($E927+$F927+$G927+$H927+$I927+$J927+$K927),0)</f>
        <v>0</v>
      </c>
    </row>
    <row r="928" customFormat="false" ht="12.8" hidden="false" customHeight="false" outlineLevel="0" collapsed="false">
      <c r="A928" s="76" t="n">
        <v>924</v>
      </c>
      <c r="B928" s="77" t="n">
        <f aca="false">EOMONTH(Input!$C$7,A928)</f>
        <v>71040</v>
      </c>
      <c r="C928" s="76" t="n">
        <f aca="false">DATEDIF(Input!$C$23,$B928,"Y")</f>
        <v>117</v>
      </c>
      <c r="E928" s="78" t="n">
        <f aca="false">IF($B928&gt;Input!$C$31,0,Input!$C$26*(1+Input!$C$28/100)^(DATEDIF(Input!$C$7,$B928,"Y")))</f>
        <v>0</v>
      </c>
      <c r="F928" s="78" t="n">
        <f aca="false">-1*($E928*(Input!$C$10/100))</f>
        <v>-0</v>
      </c>
      <c r="G928" s="78" t="n">
        <f aca="false">-1*($E928*(Input!$C$11/100))</f>
        <v>-0</v>
      </c>
      <c r="H928" s="78" t="n">
        <f aca="false">IF($B928&lt;Input!$C$25,((Input!$C$29*(1+Input!$C$13/100)^(DATEDIF(Input!$C$7,$B928,"Y")))),0)</f>
        <v>0</v>
      </c>
      <c r="I928" s="78" t="n">
        <f aca="false">IF($B928&gt;Input!$C$31,0,IF($E928*(Input!$C$35/100)&gt;(Input!$C$12/12),-1*(Input!$C$12/12),-1*$E928*(Input!$C$35/100)))</f>
        <v>0</v>
      </c>
      <c r="J928" s="78" t="n">
        <f aca="false">IF($B928&gt;Input!$C$31,0,(-1)*($E928+$H928+$I928)*(Input!$C$8/100))</f>
        <v>0</v>
      </c>
      <c r="K928" s="78" t="n">
        <f aca="false">IF($B928&gt;Input!$C$31,0,(-1)*($E928+$H928+$I928)*(Input!$C$9/100))</f>
        <v>0</v>
      </c>
      <c r="L928" s="78" t="n">
        <f aca="false">IF($B928&lt;Input!$C$25,($E928+$F928+$G928+$H928+$I928+$J928+$K928),0)</f>
        <v>0</v>
      </c>
    </row>
    <row r="929" customFormat="false" ht="12.8" hidden="false" customHeight="false" outlineLevel="0" collapsed="false">
      <c r="A929" s="76" t="n">
        <v>925</v>
      </c>
      <c r="B929" s="77" t="n">
        <f aca="false">EOMONTH(Input!$C$7,A929)</f>
        <v>71071</v>
      </c>
      <c r="C929" s="76" t="n">
        <f aca="false">DATEDIF(Input!$C$23,$B929,"Y")</f>
        <v>117</v>
      </c>
      <c r="E929" s="78" t="n">
        <f aca="false">IF($B929&gt;Input!$C$31,0,Input!$C$26*(1+Input!$C$28/100)^(DATEDIF(Input!$C$7,$B929,"Y")))</f>
        <v>0</v>
      </c>
      <c r="F929" s="78" t="n">
        <f aca="false">-1*($E929*(Input!$C$10/100))</f>
        <v>-0</v>
      </c>
      <c r="G929" s="78" t="n">
        <f aca="false">-1*($E929*(Input!$C$11/100))</f>
        <v>-0</v>
      </c>
      <c r="H929" s="78" t="n">
        <f aca="false">IF($B929&lt;Input!$C$25,((Input!$C$29*(1+Input!$C$13/100)^(DATEDIF(Input!$C$7,$B929,"Y")))),0)</f>
        <v>0</v>
      </c>
      <c r="I929" s="78" t="n">
        <f aca="false">IF($B929&gt;Input!$C$31,0,IF($E929*(Input!$C$35/100)&gt;(Input!$C$12/12),-1*(Input!$C$12/12),-1*$E929*(Input!$C$35/100)))</f>
        <v>0</v>
      </c>
      <c r="J929" s="78" t="n">
        <f aca="false">IF($B929&gt;Input!$C$31,0,(-1)*($E929+$H929+$I929)*(Input!$C$8/100))</f>
        <v>0</v>
      </c>
      <c r="K929" s="78" t="n">
        <f aca="false">IF($B929&gt;Input!$C$31,0,(-1)*($E929+$H929+$I929)*(Input!$C$9/100))</f>
        <v>0</v>
      </c>
      <c r="L929" s="78" t="n">
        <f aca="false">IF($B929&lt;Input!$C$25,($E929+$F929+$G929+$H929+$I929+$J929+$K929),0)</f>
        <v>0</v>
      </c>
    </row>
    <row r="930" customFormat="false" ht="12.8" hidden="false" customHeight="false" outlineLevel="0" collapsed="false">
      <c r="A930" s="76" t="n">
        <v>926</v>
      </c>
      <c r="B930" s="77" t="n">
        <f aca="false">EOMONTH(Input!$C$7,A930)</f>
        <v>71102</v>
      </c>
      <c r="C930" s="76" t="n">
        <f aca="false">DATEDIF(Input!$C$23,$B930,"Y")</f>
        <v>117</v>
      </c>
      <c r="E930" s="78" t="n">
        <f aca="false">IF($B930&gt;Input!$C$31,0,Input!$C$26*(1+Input!$C$28/100)^(DATEDIF(Input!$C$7,$B930,"Y")))</f>
        <v>0</v>
      </c>
      <c r="F930" s="78" t="n">
        <f aca="false">-1*($E930*(Input!$C$10/100))</f>
        <v>-0</v>
      </c>
      <c r="G930" s="78" t="n">
        <f aca="false">-1*($E930*(Input!$C$11/100))</f>
        <v>-0</v>
      </c>
      <c r="H930" s="78" t="n">
        <f aca="false">IF($B930&lt;Input!$C$25,((Input!$C$29*(1+Input!$C$13/100)^(DATEDIF(Input!$C$7,$B930,"Y")))),0)</f>
        <v>0</v>
      </c>
      <c r="I930" s="78" t="n">
        <f aca="false">IF($B930&gt;Input!$C$31,0,IF($E930*(Input!$C$35/100)&gt;(Input!$C$12/12),-1*(Input!$C$12/12),-1*$E930*(Input!$C$35/100)))</f>
        <v>0</v>
      </c>
      <c r="J930" s="78" t="n">
        <f aca="false">IF($B930&gt;Input!$C$31,0,(-1)*($E930+$H930+$I930)*(Input!$C$8/100))</f>
        <v>0</v>
      </c>
      <c r="K930" s="78" t="n">
        <f aca="false">IF($B930&gt;Input!$C$31,0,(-1)*($E930+$H930+$I930)*(Input!$C$9/100))</f>
        <v>0</v>
      </c>
      <c r="L930" s="78" t="n">
        <f aca="false">IF($B930&lt;Input!$C$25,($E930+$F930+$G930+$H930+$I930+$J930+$K930),0)</f>
        <v>0</v>
      </c>
    </row>
    <row r="931" customFormat="false" ht="12.8" hidden="false" customHeight="false" outlineLevel="0" collapsed="false">
      <c r="A931" s="76" t="n">
        <v>927</v>
      </c>
      <c r="B931" s="77" t="n">
        <f aca="false">EOMONTH(Input!$C$7,A931)</f>
        <v>71132</v>
      </c>
      <c r="C931" s="76" t="n">
        <f aca="false">DATEDIF(Input!$C$23,$B931,"Y")</f>
        <v>117</v>
      </c>
      <c r="E931" s="78" t="n">
        <f aca="false">IF($B931&gt;Input!$C$31,0,Input!$C$26*(1+Input!$C$28/100)^(DATEDIF(Input!$C$7,$B931,"Y")))</f>
        <v>0</v>
      </c>
      <c r="F931" s="78" t="n">
        <f aca="false">-1*($E931*(Input!$C$10/100))</f>
        <v>-0</v>
      </c>
      <c r="G931" s="78" t="n">
        <f aca="false">-1*($E931*(Input!$C$11/100))</f>
        <v>-0</v>
      </c>
      <c r="H931" s="78" t="n">
        <f aca="false">IF($B931&lt;Input!$C$25,((Input!$C$29*(1+Input!$C$13/100)^(DATEDIF(Input!$C$7,$B931,"Y")))),0)</f>
        <v>0</v>
      </c>
      <c r="I931" s="78" t="n">
        <f aca="false">IF($B931&gt;Input!$C$31,0,IF($E931*(Input!$C$35/100)&gt;(Input!$C$12/12),-1*(Input!$C$12/12),-1*$E931*(Input!$C$35/100)))</f>
        <v>0</v>
      </c>
      <c r="J931" s="78" t="n">
        <f aca="false">IF($B931&gt;Input!$C$31,0,(-1)*($E931+$H931+$I931)*(Input!$C$8/100))</f>
        <v>0</v>
      </c>
      <c r="K931" s="78" t="n">
        <f aca="false">IF($B931&gt;Input!$C$31,0,(-1)*($E931+$H931+$I931)*(Input!$C$9/100))</f>
        <v>0</v>
      </c>
      <c r="L931" s="78" t="n">
        <f aca="false">IF($B931&lt;Input!$C$25,($E931+$F931+$G931+$H931+$I931+$J931+$K931),0)</f>
        <v>0</v>
      </c>
    </row>
    <row r="932" customFormat="false" ht="12.8" hidden="false" customHeight="false" outlineLevel="0" collapsed="false">
      <c r="A932" s="76" t="n">
        <v>928</v>
      </c>
      <c r="B932" s="77" t="n">
        <f aca="false">EOMONTH(Input!$C$7,A932)</f>
        <v>71163</v>
      </c>
      <c r="C932" s="76" t="n">
        <f aca="false">DATEDIF(Input!$C$23,$B932,"Y")</f>
        <v>117</v>
      </c>
      <c r="E932" s="78" t="n">
        <f aca="false">IF($B932&gt;Input!$C$31,0,Input!$C$26*(1+Input!$C$28/100)^(DATEDIF(Input!$C$7,$B932,"Y")))</f>
        <v>0</v>
      </c>
      <c r="F932" s="78" t="n">
        <f aca="false">-1*($E932*(Input!$C$10/100))</f>
        <v>-0</v>
      </c>
      <c r="G932" s="78" t="n">
        <f aca="false">-1*($E932*(Input!$C$11/100))</f>
        <v>-0</v>
      </c>
      <c r="H932" s="78" t="n">
        <f aca="false">IF($B932&lt;Input!$C$25,((Input!$C$29*(1+Input!$C$13/100)^(DATEDIF(Input!$C$7,$B932,"Y")))),0)</f>
        <v>0</v>
      </c>
      <c r="I932" s="78" t="n">
        <f aca="false">IF($B932&gt;Input!$C$31,0,IF($E932*(Input!$C$35/100)&gt;(Input!$C$12/12),-1*(Input!$C$12/12),-1*$E932*(Input!$C$35/100)))</f>
        <v>0</v>
      </c>
      <c r="J932" s="78" t="n">
        <f aca="false">IF($B932&gt;Input!$C$31,0,(-1)*($E932+$H932+$I932)*(Input!$C$8/100))</f>
        <v>0</v>
      </c>
      <c r="K932" s="78" t="n">
        <f aca="false">IF($B932&gt;Input!$C$31,0,(-1)*($E932+$H932+$I932)*(Input!$C$9/100))</f>
        <v>0</v>
      </c>
      <c r="L932" s="78" t="n">
        <f aca="false">IF($B932&lt;Input!$C$25,($E932+$F932+$G932+$H932+$I932+$J932+$K932),0)</f>
        <v>0</v>
      </c>
    </row>
    <row r="933" customFormat="false" ht="12.8" hidden="false" customHeight="false" outlineLevel="0" collapsed="false">
      <c r="A933" s="76" t="n">
        <v>929</v>
      </c>
      <c r="B933" s="77" t="n">
        <f aca="false">EOMONTH(Input!$C$7,A933)</f>
        <v>71193</v>
      </c>
      <c r="C933" s="76" t="n">
        <f aca="false">DATEDIF(Input!$C$23,$B933,"Y")</f>
        <v>117</v>
      </c>
      <c r="E933" s="78" t="n">
        <f aca="false">IF($B933&gt;Input!$C$31,0,Input!$C$26*(1+Input!$C$28/100)^(DATEDIF(Input!$C$7,$B933,"Y")))</f>
        <v>0</v>
      </c>
      <c r="F933" s="78" t="n">
        <f aca="false">-1*($E933*(Input!$C$10/100))</f>
        <v>-0</v>
      </c>
      <c r="G933" s="78" t="n">
        <f aca="false">-1*($E933*(Input!$C$11/100))</f>
        <v>-0</v>
      </c>
      <c r="H933" s="78" t="n">
        <f aca="false">IF($B933&lt;Input!$C$25,((Input!$C$29*(1+Input!$C$13/100)^(DATEDIF(Input!$C$7,$B933,"Y")))),0)</f>
        <v>0</v>
      </c>
      <c r="I933" s="78" t="n">
        <f aca="false">IF($B933&gt;Input!$C$31,0,IF($E933*(Input!$C$35/100)&gt;(Input!$C$12/12),-1*(Input!$C$12/12),-1*$E933*(Input!$C$35/100)))</f>
        <v>0</v>
      </c>
      <c r="J933" s="78" t="n">
        <f aca="false">IF($B933&gt;Input!$C$31,0,(-1)*($E933+$H933+$I933)*(Input!$C$8/100))</f>
        <v>0</v>
      </c>
      <c r="K933" s="78" t="n">
        <f aca="false">IF($B933&gt;Input!$C$31,0,(-1)*($E933+$H933+$I933)*(Input!$C$9/100))</f>
        <v>0</v>
      </c>
      <c r="L933" s="78" t="n">
        <f aca="false">IF($B933&lt;Input!$C$25,($E933+$F933+$G933+$H933+$I933+$J933+$K933),0)</f>
        <v>0</v>
      </c>
    </row>
    <row r="934" customFormat="false" ht="12.8" hidden="false" customHeight="false" outlineLevel="0" collapsed="false">
      <c r="A934" s="76" t="n">
        <v>930</v>
      </c>
      <c r="B934" s="77" t="n">
        <f aca="false">EOMONTH(Input!$C$7,A934)</f>
        <v>71224</v>
      </c>
      <c r="C934" s="76" t="n">
        <f aca="false">DATEDIF(Input!$C$23,$B934,"Y")</f>
        <v>117</v>
      </c>
      <c r="E934" s="78" t="n">
        <f aca="false">IF($B934&gt;Input!$C$31,0,Input!$C$26*(1+Input!$C$28/100)^(DATEDIF(Input!$C$7,$B934,"Y")))</f>
        <v>0</v>
      </c>
      <c r="F934" s="78" t="n">
        <f aca="false">-1*($E934*(Input!$C$10/100))</f>
        <v>-0</v>
      </c>
      <c r="G934" s="78" t="n">
        <f aca="false">-1*($E934*(Input!$C$11/100))</f>
        <v>-0</v>
      </c>
      <c r="H934" s="78" t="n">
        <f aca="false">IF($B934&lt;Input!$C$25,((Input!$C$29*(1+Input!$C$13/100)^(DATEDIF(Input!$C$7,$B934,"Y")))),0)</f>
        <v>0</v>
      </c>
      <c r="I934" s="78" t="n">
        <f aca="false">IF($B934&gt;Input!$C$31,0,IF($E934*(Input!$C$35/100)&gt;(Input!$C$12/12),-1*(Input!$C$12/12),-1*$E934*(Input!$C$35/100)))</f>
        <v>0</v>
      </c>
      <c r="J934" s="78" t="n">
        <f aca="false">IF($B934&gt;Input!$C$31,0,(-1)*($E934+$H934+$I934)*(Input!$C$8/100))</f>
        <v>0</v>
      </c>
      <c r="K934" s="78" t="n">
        <f aca="false">IF($B934&gt;Input!$C$31,0,(-1)*($E934+$H934+$I934)*(Input!$C$9/100))</f>
        <v>0</v>
      </c>
      <c r="L934" s="78" t="n">
        <f aca="false">IF($B934&lt;Input!$C$25,($E934+$F934+$G934+$H934+$I934+$J934+$K934),0)</f>
        <v>0</v>
      </c>
    </row>
    <row r="935" customFormat="false" ht="12.8" hidden="false" customHeight="false" outlineLevel="0" collapsed="false">
      <c r="A935" s="76" t="n">
        <v>931</v>
      </c>
      <c r="B935" s="77" t="n">
        <f aca="false">EOMONTH(Input!$C$7,A935)</f>
        <v>71255</v>
      </c>
      <c r="C935" s="76" t="n">
        <f aca="false">DATEDIF(Input!$C$23,$B935,"Y")</f>
        <v>117</v>
      </c>
      <c r="E935" s="78" t="n">
        <f aca="false">IF($B935&gt;Input!$C$31,0,Input!$C$26*(1+Input!$C$28/100)^(DATEDIF(Input!$C$7,$B935,"Y")))</f>
        <v>0</v>
      </c>
      <c r="F935" s="78" t="n">
        <f aca="false">-1*($E935*(Input!$C$10/100))</f>
        <v>-0</v>
      </c>
      <c r="G935" s="78" t="n">
        <f aca="false">-1*($E935*(Input!$C$11/100))</f>
        <v>-0</v>
      </c>
      <c r="H935" s="78" t="n">
        <f aca="false">IF($B935&lt;Input!$C$25,((Input!$C$29*(1+Input!$C$13/100)^(DATEDIF(Input!$C$7,$B935,"Y")))),0)</f>
        <v>0</v>
      </c>
      <c r="I935" s="78" t="n">
        <f aca="false">IF($B935&gt;Input!$C$31,0,IF($E935*(Input!$C$35/100)&gt;(Input!$C$12/12),-1*(Input!$C$12/12),-1*$E935*(Input!$C$35/100)))</f>
        <v>0</v>
      </c>
      <c r="J935" s="78" t="n">
        <f aca="false">IF($B935&gt;Input!$C$31,0,(-1)*($E935+$H935+$I935)*(Input!$C$8/100))</f>
        <v>0</v>
      </c>
      <c r="K935" s="78" t="n">
        <f aca="false">IF($B935&gt;Input!$C$31,0,(-1)*($E935+$H935+$I935)*(Input!$C$9/100))</f>
        <v>0</v>
      </c>
      <c r="L935" s="78" t="n">
        <f aca="false">IF($B935&lt;Input!$C$25,($E935+$F935+$G935+$H935+$I935+$J935+$K935),0)</f>
        <v>0</v>
      </c>
    </row>
    <row r="936" customFormat="false" ht="12.8" hidden="false" customHeight="false" outlineLevel="0" collapsed="false">
      <c r="A936" s="76" t="n">
        <v>932</v>
      </c>
      <c r="B936" s="77" t="n">
        <f aca="false">EOMONTH(Input!$C$7,A936)</f>
        <v>71283</v>
      </c>
      <c r="C936" s="76" t="n">
        <f aca="false">DATEDIF(Input!$C$23,$B936,"Y")</f>
        <v>117</v>
      </c>
      <c r="E936" s="78" t="n">
        <f aca="false">IF($B936&gt;Input!$C$31,0,Input!$C$26*(1+Input!$C$28/100)^(DATEDIF(Input!$C$7,$B936,"Y")))</f>
        <v>0</v>
      </c>
      <c r="F936" s="78" t="n">
        <f aca="false">-1*($E936*(Input!$C$10/100))</f>
        <v>-0</v>
      </c>
      <c r="G936" s="78" t="n">
        <f aca="false">-1*($E936*(Input!$C$11/100))</f>
        <v>-0</v>
      </c>
      <c r="H936" s="78" t="n">
        <f aca="false">IF($B936&lt;Input!$C$25,((Input!$C$29*(1+Input!$C$13/100)^(DATEDIF(Input!$C$7,$B936,"Y")))),0)</f>
        <v>0</v>
      </c>
      <c r="I936" s="78" t="n">
        <f aca="false">IF($B936&gt;Input!$C$31,0,IF($E936*(Input!$C$35/100)&gt;(Input!$C$12/12),-1*(Input!$C$12/12),-1*$E936*(Input!$C$35/100)))</f>
        <v>0</v>
      </c>
      <c r="J936" s="78" t="n">
        <f aca="false">IF($B936&gt;Input!$C$31,0,(-1)*($E936+$H936+$I936)*(Input!$C$8/100))</f>
        <v>0</v>
      </c>
      <c r="K936" s="78" t="n">
        <f aca="false">IF($B936&gt;Input!$C$31,0,(-1)*($E936+$H936+$I936)*(Input!$C$9/100))</f>
        <v>0</v>
      </c>
      <c r="L936" s="78" t="n">
        <f aca="false">IF($B936&lt;Input!$C$25,($E936+$F936+$G936+$H936+$I936+$J936+$K936),0)</f>
        <v>0</v>
      </c>
    </row>
    <row r="937" customFormat="false" ht="12.8" hidden="false" customHeight="false" outlineLevel="0" collapsed="false">
      <c r="A937" s="76" t="n">
        <v>933</v>
      </c>
      <c r="B937" s="77" t="n">
        <f aca="false">EOMONTH(Input!$C$7,A937)</f>
        <v>71314</v>
      </c>
      <c r="C937" s="76" t="n">
        <f aca="false">DATEDIF(Input!$C$23,$B937,"Y")</f>
        <v>117</v>
      </c>
      <c r="E937" s="78" t="n">
        <f aca="false">IF($B937&gt;Input!$C$31,0,Input!$C$26*(1+Input!$C$28/100)^(DATEDIF(Input!$C$7,$B937,"Y")))</f>
        <v>0</v>
      </c>
      <c r="F937" s="78" t="n">
        <f aca="false">-1*($E937*(Input!$C$10/100))</f>
        <v>-0</v>
      </c>
      <c r="G937" s="78" t="n">
        <f aca="false">-1*($E937*(Input!$C$11/100))</f>
        <v>-0</v>
      </c>
      <c r="H937" s="78" t="n">
        <f aca="false">IF($B937&lt;Input!$C$25,((Input!$C$29*(1+Input!$C$13/100)^(DATEDIF(Input!$C$7,$B937,"Y")))),0)</f>
        <v>0</v>
      </c>
      <c r="I937" s="78" t="n">
        <f aca="false">IF($B937&gt;Input!$C$31,0,IF($E937*(Input!$C$35/100)&gt;(Input!$C$12/12),-1*(Input!$C$12/12),-1*$E937*(Input!$C$35/100)))</f>
        <v>0</v>
      </c>
      <c r="J937" s="78" t="n">
        <f aca="false">IF($B937&gt;Input!$C$31,0,(-1)*($E937+$H937+$I937)*(Input!$C$8/100))</f>
        <v>0</v>
      </c>
      <c r="K937" s="78" t="n">
        <f aca="false">IF($B937&gt;Input!$C$31,0,(-1)*($E937+$H937+$I937)*(Input!$C$9/100))</f>
        <v>0</v>
      </c>
      <c r="L937" s="78" t="n">
        <f aca="false">IF($B937&lt;Input!$C$25,($E937+$F937+$G937+$H937+$I937+$J937+$K937),0)</f>
        <v>0</v>
      </c>
    </row>
    <row r="938" customFormat="false" ht="12.8" hidden="false" customHeight="false" outlineLevel="0" collapsed="false">
      <c r="A938" s="76" t="n">
        <v>934</v>
      </c>
      <c r="B938" s="77" t="n">
        <f aca="false">EOMONTH(Input!$C$7,A938)</f>
        <v>71344</v>
      </c>
      <c r="C938" s="76" t="n">
        <f aca="false">DATEDIF(Input!$C$23,$B938,"Y")</f>
        <v>117</v>
      </c>
      <c r="E938" s="78" t="n">
        <f aca="false">IF($B938&gt;Input!$C$31,0,Input!$C$26*(1+Input!$C$28/100)^(DATEDIF(Input!$C$7,$B938,"Y")))</f>
        <v>0</v>
      </c>
      <c r="F938" s="78" t="n">
        <f aca="false">-1*($E938*(Input!$C$10/100))</f>
        <v>-0</v>
      </c>
      <c r="G938" s="78" t="n">
        <f aca="false">-1*($E938*(Input!$C$11/100))</f>
        <v>-0</v>
      </c>
      <c r="H938" s="78" t="n">
        <f aca="false">IF($B938&lt;Input!$C$25,((Input!$C$29*(1+Input!$C$13/100)^(DATEDIF(Input!$C$7,$B938,"Y")))),0)</f>
        <v>0</v>
      </c>
      <c r="I938" s="78" t="n">
        <f aca="false">IF($B938&gt;Input!$C$31,0,IF($E938*(Input!$C$35/100)&gt;(Input!$C$12/12),-1*(Input!$C$12/12),-1*$E938*(Input!$C$35/100)))</f>
        <v>0</v>
      </c>
      <c r="J938" s="78" t="n">
        <f aca="false">IF($B938&gt;Input!$C$31,0,(-1)*($E938+$H938+$I938)*(Input!$C$8/100))</f>
        <v>0</v>
      </c>
      <c r="K938" s="78" t="n">
        <f aca="false">IF($B938&gt;Input!$C$31,0,(-1)*($E938+$H938+$I938)*(Input!$C$9/100))</f>
        <v>0</v>
      </c>
      <c r="L938" s="78" t="n">
        <f aca="false">IF($B938&lt;Input!$C$25,($E938+$F938+$G938+$H938+$I938+$J938+$K938),0)</f>
        <v>0</v>
      </c>
    </row>
    <row r="939" customFormat="false" ht="12.8" hidden="false" customHeight="false" outlineLevel="0" collapsed="false">
      <c r="A939" s="76" t="n">
        <v>935</v>
      </c>
      <c r="B939" s="77" t="n">
        <f aca="false">EOMONTH(Input!$C$7,A939)</f>
        <v>71375</v>
      </c>
      <c r="C939" s="76" t="n">
        <f aca="false">DATEDIF(Input!$C$23,$B939,"Y")</f>
        <v>118</v>
      </c>
      <c r="E939" s="78" t="n">
        <f aca="false">IF($B939&gt;Input!$C$31,0,Input!$C$26*(1+Input!$C$28/100)^(DATEDIF(Input!$C$7,$B939,"Y")))</f>
        <v>0</v>
      </c>
      <c r="F939" s="78" t="n">
        <f aca="false">-1*($E939*(Input!$C$10/100))</f>
        <v>-0</v>
      </c>
      <c r="G939" s="78" t="n">
        <f aca="false">-1*($E939*(Input!$C$11/100))</f>
        <v>-0</v>
      </c>
      <c r="H939" s="78" t="n">
        <f aca="false">IF($B939&lt;Input!$C$25,((Input!$C$29*(1+Input!$C$13/100)^(DATEDIF(Input!$C$7,$B939,"Y")))),0)</f>
        <v>0</v>
      </c>
      <c r="I939" s="78" t="n">
        <f aca="false">IF($B939&gt;Input!$C$31,0,IF($E939*(Input!$C$35/100)&gt;(Input!$C$12/12),-1*(Input!$C$12/12),-1*$E939*(Input!$C$35/100)))</f>
        <v>0</v>
      </c>
      <c r="J939" s="78" t="n">
        <f aca="false">IF($B939&gt;Input!$C$31,0,(-1)*($E939+$H939+$I939)*(Input!$C$8/100))</f>
        <v>0</v>
      </c>
      <c r="K939" s="78" t="n">
        <f aca="false">IF($B939&gt;Input!$C$31,0,(-1)*($E939+$H939+$I939)*(Input!$C$9/100))</f>
        <v>0</v>
      </c>
      <c r="L939" s="78" t="n">
        <f aca="false">IF($B939&lt;Input!$C$25,($E939+$F939+$G939+$H939+$I939+$J939+$K939),0)</f>
        <v>0</v>
      </c>
    </row>
    <row r="940" customFormat="false" ht="12.8" hidden="false" customHeight="false" outlineLevel="0" collapsed="false">
      <c r="A940" s="76" t="n">
        <v>936</v>
      </c>
      <c r="B940" s="77" t="n">
        <f aca="false">EOMONTH(Input!$C$7,A940)</f>
        <v>71405</v>
      </c>
      <c r="C940" s="76" t="n">
        <f aca="false">DATEDIF(Input!$C$23,$B940,"Y")</f>
        <v>118</v>
      </c>
      <c r="E940" s="78" t="n">
        <f aca="false">IF($B940&gt;Input!$C$31,0,Input!$C$26*(1+Input!$C$28/100)^(DATEDIF(Input!$C$7,$B940,"Y")))</f>
        <v>0</v>
      </c>
      <c r="F940" s="78" t="n">
        <f aca="false">-1*($E940*(Input!$C$10/100))</f>
        <v>-0</v>
      </c>
      <c r="G940" s="78" t="n">
        <f aca="false">-1*($E940*(Input!$C$11/100))</f>
        <v>-0</v>
      </c>
      <c r="H940" s="78" t="n">
        <f aca="false">IF($B940&lt;Input!$C$25,((Input!$C$29*(1+Input!$C$13/100)^(DATEDIF(Input!$C$7,$B940,"Y")))),0)</f>
        <v>0</v>
      </c>
      <c r="I940" s="78" t="n">
        <f aca="false">IF($B940&gt;Input!$C$31,0,IF($E940*(Input!$C$35/100)&gt;(Input!$C$12/12),-1*(Input!$C$12/12),-1*$E940*(Input!$C$35/100)))</f>
        <v>0</v>
      </c>
      <c r="J940" s="78" t="n">
        <f aca="false">IF($B940&gt;Input!$C$31,0,(-1)*($E940+$H940+$I940)*(Input!$C$8/100))</f>
        <v>0</v>
      </c>
      <c r="K940" s="78" t="n">
        <f aca="false">IF($B940&gt;Input!$C$31,0,(-1)*($E940+$H940+$I940)*(Input!$C$9/100))</f>
        <v>0</v>
      </c>
      <c r="L940" s="78" t="n">
        <f aca="false">IF($B940&lt;Input!$C$25,($E940+$F940+$G940+$H940+$I940+$J940+$K940),0)</f>
        <v>0</v>
      </c>
    </row>
    <row r="941" customFormat="false" ht="12.8" hidden="false" customHeight="false" outlineLevel="0" collapsed="false">
      <c r="A941" s="76" t="n">
        <v>937</v>
      </c>
      <c r="B941" s="77" t="n">
        <f aca="false">EOMONTH(Input!$C$7,A941)</f>
        <v>71436</v>
      </c>
      <c r="C941" s="76" t="n">
        <f aca="false">DATEDIF(Input!$C$23,$B941,"Y")</f>
        <v>118</v>
      </c>
      <c r="E941" s="78" t="n">
        <f aca="false">IF($B941&gt;Input!$C$31,0,Input!$C$26*(1+Input!$C$28/100)^(DATEDIF(Input!$C$7,$B941,"Y")))</f>
        <v>0</v>
      </c>
      <c r="F941" s="78" t="n">
        <f aca="false">-1*($E941*(Input!$C$10/100))</f>
        <v>-0</v>
      </c>
      <c r="G941" s="78" t="n">
        <f aca="false">-1*($E941*(Input!$C$11/100))</f>
        <v>-0</v>
      </c>
      <c r="H941" s="78" t="n">
        <f aca="false">IF($B941&lt;Input!$C$25,((Input!$C$29*(1+Input!$C$13/100)^(DATEDIF(Input!$C$7,$B941,"Y")))),0)</f>
        <v>0</v>
      </c>
      <c r="I941" s="78" t="n">
        <f aca="false">IF($B941&gt;Input!$C$31,0,IF($E941*(Input!$C$35/100)&gt;(Input!$C$12/12),-1*(Input!$C$12/12),-1*$E941*(Input!$C$35/100)))</f>
        <v>0</v>
      </c>
      <c r="J941" s="78" t="n">
        <f aca="false">IF($B941&gt;Input!$C$31,0,(-1)*($E941+$H941+$I941)*(Input!$C$8/100))</f>
        <v>0</v>
      </c>
      <c r="K941" s="78" t="n">
        <f aca="false">IF($B941&gt;Input!$C$31,0,(-1)*($E941+$H941+$I941)*(Input!$C$9/100))</f>
        <v>0</v>
      </c>
      <c r="L941" s="78" t="n">
        <f aca="false">IF($B941&lt;Input!$C$25,($E941+$F941+$G941+$H941+$I941+$J941+$K941),0)</f>
        <v>0</v>
      </c>
    </row>
    <row r="942" customFormat="false" ht="12.8" hidden="false" customHeight="false" outlineLevel="0" collapsed="false">
      <c r="A942" s="76" t="n">
        <v>938</v>
      </c>
      <c r="B942" s="77" t="n">
        <f aca="false">EOMONTH(Input!$C$7,A942)</f>
        <v>71467</v>
      </c>
      <c r="C942" s="76" t="n">
        <f aca="false">DATEDIF(Input!$C$23,$B942,"Y")</f>
        <v>118</v>
      </c>
      <c r="E942" s="78" t="n">
        <f aca="false">IF($B942&gt;Input!$C$31,0,Input!$C$26*(1+Input!$C$28/100)^(DATEDIF(Input!$C$7,$B942,"Y")))</f>
        <v>0</v>
      </c>
      <c r="F942" s="78" t="n">
        <f aca="false">-1*($E942*(Input!$C$10/100))</f>
        <v>-0</v>
      </c>
      <c r="G942" s="78" t="n">
        <f aca="false">-1*($E942*(Input!$C$11/100))</f>
        <v>-0</v>
      </c>
      <c r="H942" s="78" t="n">
        <f aca="false">IF($B942&lt;Input!$C$25,((Input!$C$29*(1+Input!$C$13/100)^(DATEDIF(Input!$C$7,$B942,"Y")))),0)</f>
        <v>0</v>
      </c>
      <c r="I942" s="78" t="n">
        <f aca="false">IF($B942&gt;Input!$C$31,0,IF($E942*(Input!$C$35/100)&gt;(Input!$C$12/12),-1*(Input!$C$12/12),-1*$E942*(Input!$C$35/100)))</f>
        <v>0</v>
      </c>
      <c r="J942" s="78" t="n">
        <f aca="false">IF($B942&gt;Input!$C$31,0,(-1)*($E942+$H942+$I942)*(Input!$C$8/100))</f>
        <v>0</v>
      </c>
      <c r="K942" s="78" t="n">
        <f aca="false">IF($B942&gt;Input!$C$31,0,(-1)*($E942+$H942+$I942)*(Input!$C$9/100))</f>
        <v>0</v>
      </c>
      <c r="L942" s="78" t="n">
        <f aca="false">IF($B942&lt;Input!$C$25,($E942+$F942+$G942+$H942+$I942+$J942+$K942),0)</f>
        <v>0</v>
      </c>
    </row>
    <row r="943" customFormat="false" ht="12.8" hidden="false" customHeight="false" outlineLevel="0" collapsed="false">
      <c r="A943" s="76" t="n">
        <v>939</v>
      </c>
      <c r="B943" s="77" t="n">
        <f aca="false">EOMONTH(Input!$C$7,A943)</f>
        <v>71497</v>
      </c>
      <c r="C943" s="76" t="n">
        <f aca="false">DATEDIF(Input!$C$23,$B943,"Y")</f>
        <v>118</v>
      </c>
      <c r="E943" s="78" t="n">
        <f aca="false">IF($B943&gt;Input!$C$31,0,Input!$C$26*(1+Input!$C$28/100)^(DATEDIF(Input!$C$7,$B943,"Y")))</f>
        <v>0</v>
      </c>
      <c r="F943" s="78" t="n">
        <f aca="false">-1*($E943*(Input!$C$10/100))</f>
        <v>-0</v>
      </c>
      <c r="G943" s="78" t="n">
        <f aca="false">-1*($E943*(Input!$C$11/100))</f>
        <v>-0</v>
      </c>
      <c r="H943" s="78" t="n">
        <f aca="false">IF($B943&lt;Input!$C$25,((Input!$C$29*(1+Input!$C$13/100)^(DATEDIF(Input!$C$7,$B943,"Y")))),0)</f>
        <v>0</v>
      </c>
      <c r="I943" s="78" t="n">
        <f aca="false">IF($B943&gt;Input!$C$31,0,IF($E943*(Input!$C$35/100)&gt;(Input!$C$12/12),-1*(Input!$C$12/12),-1*$E943*(Input!$C$35/100)))</f>
        <v>0</v>
      </c>
      <c r="J943" s="78" t="n">
        <f aca="false">IF($B943&gt;Input!$C$31,0,(-1)*($E943+$H943+$I943)*(Input!$C$8/100))</f>
        <v>0</v>
      </c>
      <c r="K943" s="78" t="n">
        <f aca="false">IF($B943&gt;Input!$C$31,0,(-1)*($E943+$H943+$I943)*(Input!$C$9/100))</f>
        <v>0</v>
      </c>
      <c r="L943" s="78" t="n">
        <f aca="false">IF($B943&lt;Input!$C$25,($E943+$F943+$G943+$H943+$I943+$J943+$K943),0)</f>
        <v>0</v>
      </c>
    </row>
    <row r="944" customFormat="false" ht="12.8" hidden="false" customHeight="false" outlineLevel="0" collapsed="false">
      <c r="A944" s="76" t="n">
        <v>940</v>
      </c>
      <c r="B944" s="77" t="n">
        <f aca="false">EOMONTH(Input!$C$7,A944)</f>
        <v>71528</v>
      </c>
      <c r="C944" s="76" t="n">
        <f aca="false">DATEDIF(Input!$C$23,$B944,"Y")</f>
        <v>118</v>
      </c>
      <c r="E944" s="78" t="n">
        <f aca="false">IF($B944&gt;Input!$C$31,0,Input!$C$26*(1+Input!$C$28/100)^(DATEDIF(Input!$C$7,$B944,"Y")))</f>
        <v>0</v>
      </c>
      <c r="F944" s="78" t="n">
        <f aca="false">-1*($E944*(Input!$C$10/100))</f>
        <v>-0</v>
      </c>
      <c r="G944" s="78" t="n">
        <f aca="false">-1*($E944*(Input!$C$11/100))</f>
        <v>-0</v>
      </c>
      <c r="H944" s="78" t="n">
        <f aca="false">IF($B944&lt;Input!$C$25,((Input!$C$29*(1+Input!$C$13/100)^(DATEDIF(Input!$C$7,$B944,"Y")))),0)</f>
        <v>0</v>
      </c>
      <c r="I944" s="78" t="n">
        <f aca="false">IF($B944&gt;Input!$C$31,0,IF($E944*(Input!$C$35/100)&gt;(Input!$C$12/12),-1*(Input!$C$12/12),-1*$E944*(Input!$C$35/100)))</f>
        <v>0</v>
      </c>
      <c r="J944" s="78" t="n">
        <f aca="false">IF($B944&gt;Input!$C$31,0,(-1)*($E944+$H944+$I944)*(Input!$C$8/100))</f>
        <v>0</v>
      </c>
      <c r="K944" s="78" t="n">
        <f aca="false">IF($B944&gt;Input!$C$31,0,(-1)*($E944+$H944+$I944)*(Input!$C$9/100))</f>
        <v>0</v>
      </c>
      <c r="L944" s="78" t="n">
        <f aca="false">IF($B944&lt;Input!$C$25,($E944+$F944+$G944+$H944+$I944+$J944+$K944),0)</f>
        <v>0</v>
      </c>
    </row>
    <row r="945" customFormat="false" ht="12.8" hidden="false" customHeight="false" outlineLevel="0" collapsed="false">
      <c r="A945" s="76" t="n">
        <v>941</v>
      </c>
      <c r="B945" s="77" t="n">
        <f aca="false">EOMONTH(Input!$C$7,A945)</f>
        <v>71558</v>
      </c>
      <c r="C945" s="76" t="n">
        <f aca="false">DATEDIF(Input!$C$23,$B945,"Y")</f>
        <v>118</v>
      </c>
      <c r="E945" s="78" t="n">
        <f aca="false">IF($B945&gt;Input!$C$31,0,Input!$C$26*(1+Input!$C$28/100)^(DATEDIF(Input!$C$7,$B945,"Y")))</f>
        <v>0</v>
      </c>
      <c r="F945" s="78" t="n">
        <f aca="false">-1*($E945*(Input!$C$10/100))</f>
        <v>-0</v>
      </c>
      <c r="G945" s="78" t="n">
        <f aca="false">-1*($E945*(Input!$C$11/100))</f>
        <v>-0</v>
      </c>
      <c r="H945" s="78" t="n">
        <f aca="false">IF($B945&lt;Input!$C$25,((Input!$C$29*(1+Input!$C$13/100)^(DATEDIF(Input!$C$7,$B945,"Y")))),0)</f>
        <v>0</v>
      </c>
      <c r="I945" s="78" t="n">
        <f aca="false">IF($B945&gt;Input!$C$31,0,IF($E945*(Input!$C$35/100)&gt;(Input!$C$12/12),-1*(Input!$C$12/12),-1*$E945*(Input!$C$35/100)))</f>
        <v>0</v>
      </c>
      <c r="J945" s="78" t="n">
        <f aca="false">IF($B945&gt;Input!$C$31,0,(-1)*($E945+$H945+$I945)*(Input!$C$8/100))</f>
        <v>0</v>
      </c>
      <c r="K945" s="78" t="n">
        <f aca="false">IF($B945&gt;Input!$C$31,0,(-1)*($E945+$H945+$I945)*(Input!$C$9/100))</f>
        <v>0</v>
      </c>
      <c r="L945" s="78" t="n">
        <f aca="false">IF($B945&lt;Input!$C$25,($E945+$F945+$G945+$H945+$I945+$J945+$K945),0)</f>
        <v>0</v>
      </c>
    </row>
    <row r="946" customFormat="false" ht="12.8" hidden="false" customHeight="false" outlineLevel="0" collapsed="false">
      <c r="A946" s="76" t="n">
        <v>942</v>
      </c>
      <c r="B946" s="77" t="n">
        <f aca="false">EOMONTH(Input!$C$7,A946)</f>
        <v>71589</v>
      </c>
      <c r="C946" s="76" t="n">
        <f aca="false">DATEDIF(Input!$C$23,$B946,"Y")</f>
        <v>118</v>
      </c>
      <c r="E946" s="78" t="n">
        <f aca="false">IF($B946&gt;Input!$C$31,0,Input!$C$26*(1+Input!$C$28/100)^(DATEDIF(Input!$C$7,$B946,"Y")))</f>
        <v>0</v>
      </c>
      <c r="F946" s="78" t="n">
        <f aca="false">-1*($E946*(Input!$C$10/100))</f>
        <v>-0</v>
      </c>
      <c r="G946" s="78" t="n">
        <f aca="false">-1*($E946*(Input!$C$11/100))</f>
        <v>-0</v>
      </c>
      <c r="H946" s="78" t="n">
        <f aca="false">IF($B946&lt;Input!$C$25,((Input!$C$29*(1+Input!$C$13/100)^(DATEDIF(Input!$C$7,$B946,"Y")))),0)</f>
        <v>0</v>
      </c>
      <c r="I946" s="78" t="n">
        <f aca="false">IF($B946&gt;Input!$C$31,0,IF($E946*(Input!$C$35/100)&gt;(Input!$C$12/12),-1*(Input!$C$12/12),-1*$E946*(Input!$C$35/100)))</f>
        <v>0</v>
      </c>
      <c r="J946" s="78" t="n">
        <f aca="false">IF($B946&gt;Input!$C$31,0,(-1)*($E946+$H946+$I946)*(Input!$C$8/100))</f>
        <v>0</v>
      </c>
      <c r="K946" s="78" t="n">
        <f aca="false">IF($B946&gt;Input!$C$31,0,(-1)*($E946+$H946+$I946)*(Input!$C$9/100))</f>
        <v>0</v>
      </c>
      <c r="L946" s="78" t="n">
        <f aca="false">IF($B946&lt;Input!$C$25,($E946+$F946+$G946+$H946+$I946+$J946+$K946),0)</f>
        <v>0</v>
      </c>
    </row>
    <row r="947" customFormat="false" ht="12.8" hidden="false" customHeight="false" outlineLevel="0" collapsed="false">
      <c r="A947" s="76" t="n">
        <v>943</v>
      </c>
      <c r="B947" s="77" t="n">
        <f aca="false">EOMONTH(Input!$C$7,A947)</f>
        <v>71620</v>
      </c>
      <c r="C947" s="76" t="n">
        <f aca="false">DATEDIF(Input!$C$23,$B947,"Y")</f>
        <v>118</v>
      </c>
      <c r="E947" s="78" t="n">
        <f aca="false">IF($B947&gt;Input!$C$31,0,Input!$C$26*(1+Input!$C$28/100)^(DATEDIF(Input!$C$7,$B947,"Y")))</f>
        <v>0</v>
      </c>
      <c r="F947" s="78" t="n">
        <f aca="false">-1*($E947*(Input!$C$10/100))</f>
        <v>-0</v>
      </c>
      <c r="G947" s="78" t="n">
        <f aca="false">-1*($E947*(Input!$C$11/100))</f>
        <v>-0</v>
      </c>
      <c r="H947" s="78" t="n">
        <f aca="false">IF($B947&lt;Input!$C$25,((Input!$C$29*(1+Input!$C$13/100)^(DATEDIF(Input!$C$7,$B947,"Y")))),0)</f>
        <v>0</v>
      </c>
      <c r="I947" s="78" t="n">
        <f aca="false">IF($B947&gt;Input!$C$31,0,IF($E947*(Input!$C$35/100)&gt;(Input!$C$12/12),-1*(Input!$C$12/12),-1*$E947*(Input!$C$35/100)))</f>
        <v>0</v>
      </c>
      <c r="J947" s="78" t="n">
        <f aca="false">IF($B947&gt;Input!$C$31,0,(-1)*($E947+$H947+$I947)*(Input!$C$8/100))</f>
        <v>0</v>
      </c>
      <c r="K947" s="78" t="n">
        <f aca="false">IF($B947&gt;Input!$C$31,0,(-1)*($E947+$H947+$I947)*(Input!$C$9/100))</f>
        <v>0</v>
      </c>
      <c r="L947" s="78" t="n">
        <f aca="false">IF($B947&lt;Input!$C$25,($E947+$F947+$G947+$H947+$I947+$J947+$K947),0)</f>
        <v>0</v>
      </c>
    </row>
    <row r="948" customFormat="false" ht="12.8" hidden="false" customHeight="false" outlineLevel="0" collapsed="false">
      <c r="A948" s="76" t="n">
        <v>944</v>
      </c>
      <c r="B948" s="77" t="n">
        <f aca="false">EOMONTH(Input!$C$7,A948)</f>
        <v>71649</v>
      </c>
      <c r="C948" s="76" t="n">
        <f aca="false">DATEDIF(Input!$C$23,$B948,"Y")</f>
        <v>118</v>
      </c>
      <c r="E948" s="78" t="n">
        <f aca="false">IF($B948&gt;Input!$C$31,0,Input!$C$26*(1+Input!$C$28/100)^(DATEDIF(Input!$C$7,$B948,"Y")))</f>
        <v>0</v>
      </c>
      <c r="F948" s="78" t="n">
        <f aca="false">-1*($E948*(Input!$C$10/100))</f>
        <v>-0</v>
      </c>
      <c r="G948" s="78" t="n">
        <f aca="false">-1*($E948*(Input!$C$11/100))</f>
        <v>-0</v>
      </c>
      <c r="H948" s="78" t="n">
        <f aca="false">IF($B948&lt;Input!$C$25,((Input!$C$29*(1+Input!$C$13/100)^(DATEDIF(Input!$C$7,$B948,"Y")))),0)</f>
        <v>0</v>
      </c>
      <c r="I948" s="78" t="n">
        <f aca="false">IF($B948&gt;Input!$C$31,0,IF($E948*(Input!$C$35/100)&gt;(Input!$C$12/12),-1*(Input!$C$12/12),-1*$E948*(Input!$C$35/100)))</f>
        <v>0</v>
      </c>
      <c r="J948" s="78" t="n">
        <f aca="false">IF($B948&gt;Input!$C$31,0,(-1)*($E948+$H948+$I948)*(Input!$C$8/100))</f>
        <v>0</v>
      </c>
      <c r="K948" s="78" t="n">
        <f aca="false">IF($B948&gt;Input!$C$31,0,(-1)*($E948+$H948+$I948)*(Input!$C$9/100))</f>
        <v>0</v>
      </c>
      <c r="L948" s="78" t="n">
        <f aca="false">IF($B948&lt;Input!$C$25,($E948+$F948+$G948+$H948+$I948+$J948+$K948),0)</f>
        <v>0</v>
      </c>
    </row>
    <row r="949" customFormat="false" ht="12.8" hidden="false" customHeight="false" outlineLevel="0" collapsed="false">
      <c r="A949" s="76" t="n">
        <v>945</v>
      </c>
      <c r="B949" s="77" t="n">
        <f aca="false">EOMONTH(Input!$C$7,A949)</f>
        <v>71680</v>
      </c>
      <c r="C949" s="76" t="n">
        <f aca="false">DATEDIF(Input!$C$23,$B949,"Y")</f>
        <v>118</v>
      </c>
      <c r="E949" s="78" t="n">
        <f aca="false">IF($B949&gt;Input!$C$31,0,Input!$C$26*(1+Input!$C$28/100)^(DATEDIF(Input!$C$7,$B949,"Y")))</f>
        <v>0</v>
      </c>
      <c r="F949" s="78" t="n">
        <f aca="false">-1*($E949*(Input!$C$10/100))</f>
        <v>-0</v>
      </c>
      <c r="G949" s="78" t="n">
        <f aca="false">-1*($E949*(Input!$C$11/100))</f>
        <v>-0</v>
      </c>
      <c r="H949" s="78" t="n">
        <f aca="false">IF($B949&lt;Input!$C$25,((Input!$C$29*(1+Input!$C$13/100)^(DATEDIF(Input!$C$7,$B949,"Y")))),0)</f>
        <v>0</v>
      </c>
      <c r="I949" s="78" t="n">
        <f aca="false">IF($B949&gt;Input!$C$31,0,IF($E949*(Input!$C$35/100)&gt;(Input!$C$12/12),-1*(Input!$C$12/12),-1*$E949*(Input!$C$35/100)))</f>
        <v>0</v>
      </c>
      <c r="J949" s="78" t="n">
        <f aca="false">IF($B949&gt;Input!$C$31,0,(-1)*($E949+$H949+$I949)*(Input!$C$8/100))</f>
        <v>0</v>
      </c>
      <c r="K949" s="78" t="n">
        <f aca="false">IF($B949&gt;Input!$C$31,0,(-1)*($E949+$H949+$I949)*(Input!$C$9/100))</f>
        <v>0</v>
      </c>
      <c r="L949" s="78" t="n">
        <f aca="false">IF($B949&lt;Input!$C$25,($E949+$F949+$G949+$H949+$I949+$J949+$K949),0)</f>
        <v>0</v>
      </c>
    </row>
    <row r="950" customFormat="false" ht="12.8" hidden="false" customHeight="false" outlineLevel="0" collapsed="false">
      <c r="A950" s="76" t="n">
        <v>946</v>
      </c>
      <c r="B950" s="77" t="n">
        <f aca="false">EOMONTH(Input!$C$7,A950)</f>
        <v>71710</v>
      </c>
      <c r="C950" s="76" t="n">
        <f aca="false">DATEDIF(Input!$C$23,$B950,"Y")</f>
        <v>118</v>
      </c>
      <c r="E950" s="78" t="n">
        <f aca="false">IF($B950&gt;Input!$C$31,0,Input!$C$26*(1+Input!$C$28/100)^(DATEDIF(Input!$C$7,$B950,"Y")))</f>
        <v>0</v>
      </c>
      <c r="F950" s="78" t="n">
        <f aca="false">-1*($E950*(Input!$C$10/100))</f>
        <v>-0</v>
      </c>
      <c r="G950" s="78" t="n">
        <f aca="false">-1*($E950*(Input!$C$11/100))</f>
        <v>-0</v>
      </c>
      <c r="H950" s="78" t="n">
        <f aca="false">IF($B950&lt;Input!$C$25,((Input!$C$29*(1+Input!$C$13/100)^(DATEDIF(Input!$C$7,$B950,"Y")))),0)</f>
        <v>0</v>
      </c>
      <c r="I950" s="78" t="n">
        <f aca="false">IF($B950&gt;Input!$C$31,0,IF($E950*(Input!$C$35/100)&gt;(Input!$C$12/12),-1*(Input!$C$12/12),-1*$E950*(Input!$C$35/100)))</f>
        <v>0</v>
      </c>
      <c r="J950" s="78" t="n">
        <f aca="false">IF($B950&gt;Input!$C$31,0,(-1)*($E950+$H950+$I950)*(Input!$C$8/100))</f>
        <v>0</v>
      </c>
      <c r="K950" s="78" t="n">
        <f aca="false">IF($B950&gt;Input!$C$31,0,(-1)*($E950+$H950+$I950)*(Input!$C$9/100))</f>
        <v>0</v>
      </c>
      <c r="L950" s="78" t="n">
        <f aca="false">IF($B950&lt;Input!$C$25,($E950+$F950+$G950+$H950+$I950+$J950+$K950),0)</f>
        <v>0</v>
      </c>
    </row>
    <row r="951" customFormat="false" ht="12.8" hidden="false" customHeight="false" outlineLevel="0" collapsed="false">
      <c r="A951" s="76" t="n">
        <v>947</v>
      </c>
      <c r="B951" s="77" t="n">
        <f aca="false">EOMONTH(Input!$C$7,A951)</f>
        <v>71741</v>
      </c>
      <c r="C951" s="76" t="n">
        <f aca="false">DATEDIF(Input!$C$23,$B951,"Y")</f>
        <v>119</v>
      </c>
      <c r="E951" s="78" t="n">
        <f aca="false">IF($B951&gt;Input!$C$31,0,Input!$C$26*(1+Input!$C$28/100)^(DATEDIF(Input!$C$7,$B951,"Y")))</f>
        <v>0</v>
      </c>
      <c r="F951" s="78" t="n">
        <f aca="false">-1*($E951*(Input!$C$10/100))</f>
        <v>-0</v>
      </c>
      <c r="G951" s="78" t="n">
        <f aca="false">-1*($E951*(Input!$C$11/100))</f>
        <v>-0</v>
      </c>
      <c r="H951" s="78" t="n">
        <f aca="false">IF($B951&lt;Input!$C$25,((Input!$C$29*(1+Input!$C$13/100)^(DATEDIF(Input!$C$7,$B951,"Y")))),0)</f>
        <v>0</v>
      </c>
      <c r="I951" s="78" t="n">
        <f aca="false">IF($B951&gt;Input!$C$31,0,IF($E951*(Input!$C$35/100)&gt;(Input!$C$12/12),-1*(Input!$C$12/12),-1*$E951*(Input!$C$35/100)))</f>
        <v>0</v>
      </c>
      <c r="J951" s="78" t="n">
        <f aca="false">IF($B951&gt;Input!$C$31,0,(-1)*($E951+$H951+$I951)*(Input!$C$8/100))</f>
        <v>0</v>
      </c>
      <c r="K951" s="78" t="n">
        <f aca="false">IF($B951&gt;Input!$C$31,0,(-1)*($E951+$H951+$I951)*(Input!$C$9/100))</f>
        <v>0</v>
      </c>
      <c r="L951" s="78" t="n">
        <f aca="false">IF($B951&lt;Input!$C$25,($E951+$F951+$G951+$H951+$I951+$J951+$K951),0)</f>
        <v>0</v>
      </c>
    </row>
    <row r="952" customFormat="false" ht="12.8" hidden="false" customHeight="false" outlineLevel="0" collapsed="false">
      <c r="A952" s="76" t="n">
        <v>948</v>
      </c>
      <c r="B952" s="77" t="n">
        <f aca="false">EOMONTH(Input!$C$7,A952)</f>
        <v>71771</v>
      </c>
      <c r="C952" s="76" t="n">
        <f aca="false">DATEDIF(Input!$C$23,$B952,"Y")</f>
        <v>119</v>
      </c>
      <c r="E952" s="78" t="n">
        <f aca="false">IF($B952&gt;Input!$C$31,0,Input!$C$26*(1+Input!$C$28/100)^(DATEDIF(Input!$C$7,$B952,"Y")))</f>
        <v>0</v>
      </c>
      <c r="F952" s="78" t="n">
        <f aca="false">-1*($E952*(Input!$C$10/100))</f>
        <v>-0</v>
      </c>
      <c r="G952" s="78" t="n">
        <f aca="false">-1*($E952*(Input!$C$11/100))</f>
        <v>-0</v>
      </c>
      <c r="H952" s="78" t="n">
        <f aca="false">IF($B952&lt;Input!$C$25,((Input!$C$29*(1+Input!$C$13/100)^(DATEDIF(Input!$C$7,$B952,"Y")))),0)</f>
        <v>0</v>
      </c>
      <c r="I952" s="78" t="n">
        <f aca="false">IF($B952&gt;Input!$C$31,0,IF($E952*(Input!$C$35/100)&gt;(Input!$C$12/12),-1*(Input!$C$12/12),-1*$E952*(Input!$C$35/100)))</f>
        <v>0</v>
      </c>
      <c r="J952" s="78" t="n">
        <f aca="false">IF($B952&gt;Input!$C$31,0,(-1)*($E952+$H952+$I952)*(Input!$C$8/100))</f>
        <v>0</v>
      </c>
      <c r="K952" s="78" t="n">
        <f aca="false">IF($B952&gt;Input!$C$31,0,(-1)*($E952+$H952+$I952)*(Input!$C$9/100))</f>
        <v>0</v>
      </c>
      <c r="L952" s="78" t="n">
        <f aca="false">IF($B952&lt;Input!$C$25,($E952+$F952+$G952+$H952+$I952+$J952+$K952),0)</f>
        <v>0</v>
      </c>
    </row>
    <row r="953" customFormat="false" ht="12.8" hidden="false" customHeight="false" outlineLevel="0" collapsed="false">
      <c r="A953" s="76" t="n">
        <v>949</v>
      </c>
      <c r="B953" s="77" t="n">
        <f aca="false">EOMONTH(Input!$C$7,A953)</f>
        <v>71802</v>
      </c>
      <c r="C953" s="76" t="n">
        <f aca="false">DATEDIF(Input!$C$23,$B953,"Y")</f>
        <v>119</v>
      </c>
      <c r="E953" s="78" t="n">
        <f aca="false">IF($B953&gt;Input!$C$31,0,Input!$C$26*(1+Input!$C$28/100)^(DATEDIF(Input!$C$7,$B953,"Y")))</f>
        <v>0</v>
      </c>
      <c r="F953" s="78" t="n">
        <f aca="false">-1*($E953*(Input!$C$10/100))</f>
        <v>-0</v>
      </c>
      <c r="G953" s="78" t="n">
        <f aca="false">-1*($E953*(Input!$C$11/100))</f>
        <v>-0</v>
      </c>
      <c r="H953" s="78" t="n">
        <f aca="false">IF($B953&lt;Input!$C$25,((Input!$C$29*(1+Input!$C$13/100)^(DATEDIF(Input!$C$7,$B953,"Y")))),0)</f>
        <v>0</v>
      </c>
      <c r="I953" s="78" t="n">
        <f aca="false">IF($B953&gt;Input!$C$31,0,IF($E953*(Input!$C$35/100)&gt;(Input!$C$12/12),-1*(Input!$C$12/12),-1*$E953*(Input!$C$35/100)))</f>
        <v>0</v>
      </c>
      <c r="J953" s="78" t="n">
        <f aca="false">IF($B953&gt;Input!$C$31,0,(-1)*($E953+$H953+$I953)*(Input!$C$8/100))</f>
        <v>0</v>
      </c>
      <c r="K953" s="78" t="n">
        <f aca="false">IF($B953&gt;Input!$C$31,0,(-1)*($E953+$H953+$I953)*(Input!$C$9/100))</f>
        <v>0</v>
      </c>
      <c r="L953" s="78" t="n">
        <f aca="false">IF($B953&lt;Input!$C$25,($E953+$F953+$G953+$H953+$I953+$J953+$K953),0)</f>
        <v>0</v>
      </c>
    </row>
    <row r="954" customFormat="false" ht="12.8" hidden="false" customHeight="false" outlineLevel="0" collapsed="false">
      <c r="A954" s="76" t="n">
        <v>950</v>
      </c>
      <c r="B954" s="77" t="n">
        <f aca="false">EOMONTH(Input!$C$7,A954)</f>
        <v>71833</v>
      </c>
      <c r="C954" s="76" t="n">
        <f aca="false">DATEDIF(Input!$C$23,$B954,"Y")</f>
        <v>119</v>
      </c>
      <c r="E954" s="78" t="n">
        <f aca="false">IF($B954&gt;Input!$C$31,0,Input!$C$26*(1+Input!$C$28/100)^(DATEDIF(Input!$C$7,$B954,"Y")))</f>
        <v>0</v>
      </c>
      <c r="F954" s="78" t="n">
        <f aca="false">-1*($E954*(Input!$C$10/100))</f>
        <v>-0</v>
      </c>
      <c r="G954" s="78" t="n">
        <f aca="false">-1*($E954*(Input!$C$11/100))</f>
        <v>-0</v>
      </c>
      <c r="H954" s="78" t="n">
        <f aca="false">IF($B954&lt;Input!$C$25,((Input!$C$29*(1+Input!$C$13/100)^(DATEDIF(Input!$C$7,$B954,"Y")))),0)</f>
        <v>0</v>
      </c>
      <c r="I954" s="78" t="n">
        <f aca="false">IF($B954&gt;Input!$C$31,0,IF($E954*(Input!$C$35/100)&gt;(Input!$C$12/12),-1*(Input!$C$12/12),-1*$E954*(Input!$C$35/100)))</f>
        <v>0</v>
      </c>
      <c r="J954" s="78" t="n">
        <f aca="false">IF($B954&gt;Input!$C$31,0,(-1)*($E954+$H954+$I954)*(Input!$C$8/100))</f>
        <v>0</v>
      </c>
      <c r="K954" s="78" t="n">
        <f aca="false">IF($B954&gt;Input!$C$31,0,(-1)*($E954+$H954+$I954)*(Input!$C$9/100))</f>
        <v>0</v>
      </c>
      <c r="L954" s="78" t="n">
        <f aca="false">IF($B954&lt;Input!$C$25,($E954+$F954+$G954+$H954+$I954+$J954+$K954),0)</f>
        <v>0</v>
      </c>
    </row>
    <row r="955" customFormat="false" ht="12.8" hidden="false" customHeight="false" outlineLevel="0" collapsed="false">
      <c r="A955" s="76" t="n">
        <v>951</v>
      </c>
      <c r="B955" s="77" t="n">
        <f aca="false">EOMONTH(Input!$C$7,A955)</f>
        <v>71863</v>
      </c>
      <c r="C955" s="76" t="n">
        <f aca="false">DATEDIF(Input!$C$23,$B955,"Y")</f>
        <v>119</v>
      </c>
      <c r="E955" s="78" t="n">
        <f aca="false">IF($B955&gt;Input!$C$31,0,Input!$C$26*(1+Input!$C$28/100)^(DATEDIF(Input!$C$7,$B955,"Y")))</f>
        <v>0</v>
      </c>
      <c r="F955" s="78" t="n">
        <f aca="false">-1*($E955*(Input!$C$10/100))</f>
        <v>-0</v>
      </c>
      <c r="G955" s="78" t="n">
        <f aca="false">-1*($E955*(Input!$C$11/100))</f>
        <v>-0</v>
      </c>
      <c r="H955" s="78" t="n">
        <f aca="false">IF($B955&lt;Input!$C$25,((Input!$C$29*(1+Input!$C$13/100)^(DATEDIF(Input!$C$7,$B955,"Y")))),0)</f>
        <v>0</v>
      </c>
      <c r="I955" s="78" t="n">
        <f aca="false">IF($B955&gt;Input!$C$31,0,IF($E955*(Input!$C$35/100)&gt;(Input!$C$12/12),-1*(Input!$C$12/12),-1*$E955*(Input!$C$35/100)))</f>
        <v>0</v>
      </c>
      <c r="J955" s="78" t="n">
        <f aca="false">IF($B955&gt;Input!$C$31,0,(-1)*($E955+$H955+$I955)*(Input!$C$8/100))</f>
        <v>0</v>
      </c>
      <c r="K955" s="78" t="n">
        <f aca="false">IF($B955&gt;Input!$C$31,0,(-1)*($E955+$H955+$I955)*(Input!$C$9/100))</f>
        <v>0</v>
      </c>
      <c r="L955" s="78" t="n">
        <f aca="false">IF($B955&lt;Input!$C$25,($E955+$F955+$G955+$H955+$I955+$J955+$K955),0)</f>
        <v>0</v>
      </c>
    </row>
    <row r="956" customFormat="false" ht="12.8" hidden="false" customHeight="false" outlineLevel="0" collapsed="false">
      <c r="A956" s="76" t="n">
        <v>952</v>
      </c>
      <c r="B956" s="77" t="n">
        <f aca="false">EOMONTH(Input!$C$7,A956)</f>
        <v>71894</v>
      </c>
      <c r="C956" s="76" t="n">
        <f aca="false">DATEDIF(Input!$C$23,$B956,"Y")</f>
        <v>119</v>
      </c>
      <c r="E956" s="78" t="n">
        <f aca="false">IF($B956&gt;Input!$C$31,0,Input!$C$26*(1+Input!$C$28/100)^(DATEDIF(Input!$C$7,$B956,"Y")))</f>
        <v>0</v>
      </c>
      <c r="F956" s="78" t="n">
        <f aca="false">-1*($E956*(Input!$C$10/100))</f>
        <v>-0</v>
      </c>
      <c r="G956" s="78" t="n">
        <f aca="false">-1*($E956*(Input!$C$11/100))</f>
        <v>-0</v>
      </c>
      <c r="H956" s="78" t="n">
        <f aca="false">IF($B956&lt;Input!$C$25,((Input!$C$29*(1+Input!$C$13/100)^(DATEDIF(Input!$C$7,$B956,"Y")))),0)</f>
        <v>0</v>
      </c>
      <c r="I956" s="78" t="n">
        <f aca="false">IF($B956&gt;Input!$C$31,0,IF($E956*(Input!$C$35/100)&gt;(Input!$C$12/12),-1*(Input!$C$12/12),-1*$E956*(Input!$C$35/100)))</f>
        <v>0</v>
      </c>
      <c r="J956" s="78" t="n">
        <f aca="false">IF($B956&gt;Input!$C$31,0,(-1)*($E956+$H956+$I956)*(Input!$C$8/100))</f>
        <v>0</v>
      </c>
      <c r="K956" s="78" t="n">
        <f aca="false">IF($B956&gt;Input!$C$31,0,(-1)*($E956+$H956+$I956)*(Input!$C$9/100))</f>
        <v>0</v>
      </c>
      <c r="L956" s="78" t="n">
        <f aca="false">IF($B956&lt;Input!$C$25,($E956+$F956+$G956+$H956+$I956+$J956+$K956),0)</f>
        <v>0</v>
      </c>
    </row>
    <row r="957" customFormat="false" ht="12.8" hidden="false" customHeight="false" outlineLevel="0" collapsed="false">
      <c r="A957" s="76" t="n">
        <v>953</v>
      </c>
      <c r="B957" s="77" t="n">
        <f aca="false">EOMONTH(Input!$C$7,A957)</f>
        <v>71924</v>
      </c>
      <c r="C957" s="76" t="n">
        <f aca="false">DATEDIF(Input!$C$23,$B957,"Y")</f>
        <v>119</v>
      </c>
      <c r="E957" s="78" t="n">
        <f aca="false">IF($B957&gt;Input!$C$31,0,Input!$C$26*(1+Input!$C$28/100)^(DATEDIF(Input!$C$7,$B957,"Y")))</f>
        <v>0</v>
      </c>
      <c r="F957" s="78" t="n">
        <f aca="false">-1*($E957*(Input!$C$10/100))</f>
        <v>-0</v>
      </c>
      <c r="G957" s="78" t="n">
        <f aca="false">-1*($E957*(Input!$C$11/100))</f>
        <v>-0</v>
      </c>
      <c r="H957" s="78" t="n">
        <f aca="false">IF($B957&lt;Input!$C$25,((Input!$C$29*(1+Input!$C$13/100)^(DATEDIF(Input!$C$7,$B957,"Y")))),0)</f>
        <v>0</v>
      </c>
      <c r="I957" s="78" t="n">
        <f aca="false">IF($B957&gt;Input!$C$31,0,IF($E957*(Input!$C$35/100)&gt;(Input!$C$12/12),-1*(Input!$C$12/12),-1*$E957*(Input!$C$35/100)))</f>
        <v>0</v>
      </c>
      <c r="J957" s="78" t="n">
        <f aca="false">IF($B957&gt;Input!$C$31,0,(-1)*($E957+$H957+$I957)*(Input!$C$8/100))</f>
        <v>0</v>
      </c>
      <c r="K957" s="78" t="n">
        <f aca="false">IF($B957&gt;Input!$C$31,0,(-1)*($E957+$H957+$I957)*(Input!$C$9/100))</f>
        <v>0</v>
      </c>
      <c r="L957" s="78" t="n">
        <f aca="false">IF($B957&lt;Input!$C$25,($E957+$F957+$G957+$H957+$I957+$J957+$K957),0)</f>
        <v>0</v>
      </c>
    </row>
    <row r="958" customFormat="false" ht="12.8" hidden="false" customHeight="false" outlineLevel="0" collapsed="false">
      <c r="A958" s="76" t="n">
        <v>954</v>
      </c>
      <c r="B958" s="77" t="n">
        <f aca="false">EOMONTH(Input!$C$7,A958)</f>
        <v>71955</v>
      </c>
      <c r="C958" s="76" t="n">
        <f aca="false">DATEDIF(Input!$C$23,$B958,"Y")</f>
        <v>119</v>
      </c>
      <c r="E958" s="78" t="n">
        <f aca="false">IF($B958&gt;Input!$C$31,0,Input!$C$26*(1+Input!$C$28/100)^(DATEDIF(Input!$C$7,$B958,"Y")))</f>
        <v>0</v>
      </c>
      <c r="F958" s="78" t="n">
        <f aca="false">-1*($E958*(Input!$C$10/100))</f>
        <v>-0</v>
      </c>
      <c r="G958" s="78" t="n">
        <f aca="false">-1*($E958*(Input!$C$11/100))</f>
        <v>-0</v>
      </c>
      <c r="H958" s="78" t="n">
        <f aca="false">IF($B958&lt;Input!$C$25,((Input!$C$29*(1+Input!$C$13/100)^(DATEDIF(Input!$C$7,$B958,"Y")))),0)</f>
        <v>0</v>
      </c>
      <c r="I958" s="78" t="n">
        <f aca="false">IF($B958&gt;Input!$C$31,0,IF($E958*(Input!$C$35/100)&gt;(Input!$C$12/12),-1*(Input!$C$12/12),-1*$E958*(Input!$C$35/100)))</f>
        <v>0</v>
      </c>
      <c r="J958" s="78" t="n">
        <f aca="false">IF($B958&gt;Input!$C$31,0,(-1)*($E958+$H958+$I958)*(Input!$C$8/100))</f>
        <v>0</v>
      </c>
      <c r="K958" s="78" t="n">
        <f aca="false">IF($B958&gt;Input!$C$31,0,(-1)*($E958+$H958+$I958)*(Input!$C$9/100))</f>
        <v>0</v>
      </c>
      <c r="L958" s="78" t="n">
        <f aca="false">IF($B958&lt;Input!$C$25,($E958+$F958+$G958+$H958+$I958+$J958+$K958),0)</f>
        <v>0</v>
      </c>
    </row>
    <row r="959" customFormat="false" ht="12.8" hidden="false" customHeight="false" outlineLevel="0" collapsed="false">
      <c r="A959" s="76" t="n">
        <v>955</v>
      </c>
      <c r="B959" s="77" t="n">
        <f aca="false">EOMONTH(Input!$C$7,A959)</f>
        <v>71986</v>
      </c>
      <c r="C959" s="76" t="n">
        <f aca="false">DATEDIF(Input!$C$23,$B959,"Y")</f>
        <v>119</v>
      </c>
      <c r="E959" s="78" t="n">
        <f aca="false">IF($B959&gt;Input!$C$31,0,Input!$C$26*(1+Input!$C$28/100)^(DATEDIF(Input!$C$7,$B959,"Y")))</f>
        <v>0</v>
      </c>
      <c r="F959" s="78" t="n">
        <f aca="false">-1*($E959*(Input!$C$10/100))</f>
        <v>-0</v>
      </c>
      <c r="G959" s="78" t="n">
        <f aca="false">-1*($E959*(Input!$C$11/100))</f>
        <v>-0</v>
      </c>
      <c r="H959" s="78" t="n">
        <f aca="false">IF($B959&lt;Input!$C$25,((Input!$C$29*(1+Input!$C$13/100)^(DATEDIF(Input!$C$7,$B959,"Y")))),0)</f>
        <v>0</v>
      </c>
      <c r="I959" s="78" t="n">
        <f aca="false">IF($B959&gt;Input!$C$31,0,IF($E959*(Input!$C$35/100)&gt;(Input!$C$12/12),-1*(Input!$C$12/12),-1*$E959*(Input!$C$35/100)))</f>
        <v>0</v>
      </c>
      <c r="J959" s="78" t="n">
        <f aca="false">IF($B959&gt;Input!$C$31,0,(-1)*($E959+$H959+$I959)*(Input!$C$8/100))</f>
        <v>0</v>
      </c>
      <c r="K959" s="78" t="n">
        <f aca="false">IF($B959&gt;Input!$C$31,0,(-1)*($E959+$H959+$I959)*(Input!$C$9/100))</f>
        <v>0</v>
      </c>
      <c r="L959" s="78" t="n">
        <f aca="false">IF($B959&lt;Input!$C$25,($E959+$F959+$G959+$H959+$I959+$J959+$K959),0)</f>
        <v>0</v>
      </c>
    </row>
    <row r="960" customFormat="false" ht="12.8" hidden="false" customHeight="false" outlineLevel="0" collapsed="false">
      <c r="A960" s="76" t="n">
        <v>956</v>
      </c>
      <c r="B960" s="77" t="n">
        <f aca="false">EOMONTH(Input!$C$7,A960)</f>
        <v>72014</v>
      </c>
      <c r="C960" s="76" t="n">
        <f aca="false">DATEDIF(Input!$C$23,$B960,"Y")</f>
        <v>119</v>
      </c>
      <c r="E960" s="78" t="n">
        <f aca="false">IF($B960&gt;Input!$C$31,0,Input!$C$26*(1+Input!$C$28/100)^(DATEDIF(Input!$C$7,$B960,"Y")))</f>
        <v>0</v>
      </c>
      <c r="F960" s="78" t="n">
        <f aca="false">-1*($E960*(Input!$C$10/100))</f>
        <v>-0</v>
      </c>
      <c r="G960" s="78" t="n">
        <f aca="false">-1*($E960*(Input!$C$11/100))</f>
        <v>-0</v>
      </c>
      <c r="H960" s="78" t="n">
        <f aca="false">IF($B960&lt;Input!$C$25,((Input!$C$29*(1+Input!$C$13/100)^(DATEDIF(Input!$C$7,$B960,"Y")))),0)</f>
        <v>0</v>
      </c>
      <c r="I960" s="78" t="n">
        <f aca="false">IF($B960&gt;Input!$C$31,0,IF($E960*(Input!$C$35/100)&gt;(Input!$C$12/12),-1*(Input!$C$12/12),-1*$E960*(Input!$C$35/100)))</f>
        <v>0</v>
      </c>
      <c r="J960" s="78" t="n">
        <f aca="false">IF($B960&gt;Input!$C$31,0,(-1)*($E960+$H960+$I960)*(Input!$C$8/100))</f>
        <v>0</v>
      </c>
      <c r="K960" s="78" t="n">
        <f aca="false">IF($B960&gt;Input!$C$31,0,(-1)*($E960+$H960+$I960)*(Input!$C$9/100))</f>
        <v>0</v>
      </c>
      <c r="L960" s="78" t="n">
        <f aca="false">IF($B960&lt;Input!$C$25,($E960+$F960+$G960+$H960+$I960+$J960+$K960),0)</f>
        <v>0</v>
      </c>
    </row>
    <row r="961" customFormat="false" ht="12.8" hidden="false" customHeight="false" outlineLevel="0" collapsed="false">
      <c r="A961" s="76" t="n">
        <v>957</v>
      </c>
      <c r="B961" s="77" t="n">
        <f aca="false">EOMONTH(Input!$C$7,A961)</f>
        <v>72045</v>
      </c>
      <c r="C961" s="76" t="n">
        <f aca="false">DATEDIF(Input!$C$23,$B961,"Y")</f>
        <v>119</v>
      </c>
      <c r="E961" s="78" t="n">
        <f aca="false">IF($B961&gt;Input!$C$31,0,Input!$C$26*(1+Input!$C$28/100)^(DATEDIF(Input!$C$7,$B961,"Y")))</f>
        <v>0</v>
      </c>
      <c r="F961" s="78" t="n">
        <f aca="false">-1*($E961*(Input!$C$10/100))</f>
        <v>-0</v>
      </c>
      <c r="G961" s="78" t="n">
        <f aca="false">-1*($E961*(Input!$C$11/100))</f>
        <v>-0</v>
      </c>
      <c r="H961" s="78" t="n">
        <f aca="false">IF($B961&lt;Input!$C$25,((Input!$C$29*(1+Input!$C$13/100)^(DATEDIF(Input!$C$7,$B961,"Y")))),0)</f>
        <v>0</v>
      </c>
      <c r="I961" s="78" t="n">
        <f aca="false">IF($B961&gt;Input!$C$31,0,IF($E961*(Input!$C$35/100)&gt;(Input!$C$12/12),-1*(Input!$C$12/12),-1*$E961*(Input!$C$35/100)))</f>
        <v>0</v>
      </c>
      <c r="J961" s="78" t="n">
        <f aca="false">IF($B961&gt;Input!$C$31,0,(-1)*($E961+$H961+$I961)*(Input!$C$8/100))</f>
        <v>0</v>
      </c>
      <c r="K961" s="78" t="n">
        <f aca="false">IF($B961&gt;Input!$C$31,0,(-1)*($E961+$H961+$I961)*(Input!$C$9/100))</f>
        <v>0</v>
      </c>
      <c r="L961" s="78" t="n">
        <f aca="false">IF($B961&lt;Input!$C$25,($E961+$F961+$G961+$H961+$I961+$J961+$K961),0)</f>
        <v>0</v>
      </c>
    </row>
    <row r="962" customFormat="false" ht="12.8" hidden="false" customHeight="false" outlineLevel="0" collapsed="false">
      <c r="A962" s="76" t="n">
        <v>958</v>
      </c>
      <c r="B962" s="77" t="n">
        <f aca="false">EOMONTH(Input!$C$7,A962)</f>
        <v>72075</v>
      </c>
      <c r="C962" s="76" t="n">
        <f aca="false">DATEDIF(Input!$C$23,$B962,"Y")</f>
        <v>119</v>
      </c>
      <c r="E962" s="78" t="n">
        <f aca="false">IF($B962&gt;Input!$C$31,0,Input!$C$26*(1+Input!$C$28/100)^(DATEDIF(Input!$C$7,$B962,"Y")))</f>
        <v>0</v>
      </c>
      <c r="F962" s="78" t="n">
        <f aca="false">-1*($E962*(Input!$C$10/100))</f>
        <v>-0</v>
      </c>
      <c r="G962" s="78" t="n">
        <f aca="false">-1*($E962*(Input!$C$11/100))</f>
        <v>-0</v>
      </c>
      <c r="H962" s="78" t="n">
        <f aca="false">IF($B962&lt;Input!$C$25,((Input!$C$29*(1+Input!$C$13/100)^(DATEDIF(Input!$C$7,$B962,"Y")))),0)</f>
        <v>0</v>
      </c>
      <c r="I962" s="78" t="n">
        <f aca="false">IF($B962&gt;Input!$C$31,0,IF($E962*(Input!$C$35/100)&gt;(Input!$C$12/12),-1*(Input!$C$12/12),-1*$E962*(Input!$C$35/100)))</f>
        <v>0</v>
      </c>
      <c r="J962" s="78" t="n">
        <f aca="false">IF($B962&gt;Input!$C$31,0,(-1)*($E962+$H962+$I962)*(Input!$C$8/100))</f>
        <v>0</v>
      </c>
      <c r="K962" s="78" t="n">
        <f aca="false">IF($B962&gt;Input!$C$31,0,(-1)*($E962+$H962+$I962)*(Input!$C$9/100))</f>
        <v>0</v>
      </c>
      <c r="L962" s="78" t="n">
        <f aca="false">IF($B962&lt;Input!$C$25,($E962+$F962+$G962+$H962+$I962+$J962+$K962),0)</f>
        <v>0</v>
      </c>
    </row>
    <row r="963" customFormat="false" ht="12.8" hidden="false" customHeight="false" outlineLevel="0" collapsed="false">
      <c r="A963" s="76" t="n">
        <v>959</v>
      </c>
      <c r="B963" s="77" t="n">
        <f aca="false">EOMONTH(Input!$C$7,A963)</f>
        <v>72106</v>
      </c>
      <c r="C963" s="76" t="n">
        <f aca="false">DATEDIF(Input!$C$23,$B963,"Y")</f>
        <v>120</v>
      </c>
      <c r="E963" s="78" t="n">
        <f aca="false">IF($B963&gt;Input!$C$31,0,Input!$C$26*(1+Input!$C$28/100)^(DATEDIF(Input!$C$7,$B963,"Y")))</f>
        <v>0</v>
      </c>
      <c r="F963" s="78" t="n">
        <f aca="false">-1*($E963*(Input!$C$10/100))</f>
        <v>-0</v>
      </c>
      <c r="G963" s="78" t="n">
        <f aca="false">-1*($E963*(Input!$C$11/100))</f>
        <v>-0</v>
      </c>
      <c r="H963" s="78" t="n">
        <f aca="false">IF($B963&lt;Input!$C$25,((Input!$C$29*(1+Input!$C$13/100)^(DATEDIF(Input!$C$7,$B963,"Y")))),0)</f>
        <v>0</v>
      </c>
      <c r="I963" s="78" t="n">
        <f aca="false">IF($B963&gt;Input!$C$31,0,IF($E963*(Input!$C$35/100)&gt;(Input!$C$12/12),-1*(Input!$C$12/12),-1*$E963*(Input!$C$35/100)))</f>
        <v>0</v>
      </c>
      <c r="J963" s="78" t="n">
        <f aca="false">IF($B963&gt;Input!$C$31,0,(-1)*($E963+$H963+$I963)*(Input!$C$8/100))</f>
        <v>0</v>
      </c>
      <c r="K963" s="78" t="n">
        <f aca="false">IF($B963&gt;Input!$C$31,0,(-1)*($E963+$H963+$I963)*(Input!$C$9/100))</f>
        <v>0</v>
      </c>
      <c r="L963" s="78" t="n">
        <f aca="false">IF($B963&lt;Input!$C$25,($E963+$F963+$G963+$H963+$I963+$J963+$K963),0)</f>
        <v>0</v>
      </c>
    </row>
    <row r="964" customFormat="false" ht="12.8" hidden="false" customHeight="false" outlineLevel="0" collapsed="false">
      <c r="A964" s="76" t="n">
        <v>960</v>
      </c>
      <c r="B964" s="77" t="n">
        <f aca="false">EOMONTH(Input!$C$7,A964)</f>
        <v>72136</v>
      </c>
      <c r="C964" s="76" t="n">
        <f aca="false">DATEDIF(Input!$C$23,$B964,"Y")</f>
        <v>120</v>
      </c>
      <c r="E964" s="78" t="n">
        <f aca="false">IF($B964&gt;Input!$C$31,0,Input!$C$26*(1+Input!$C$28/100)^(DATEDIF(Input!$C$7,$B964,"Y")))</f>
        <v>0</v>
      </c>
      <c r="F964" s="78" t="n">
        <f aca="false">-1*($E964*(Input!$C$10/100))</f>
        <v>-0</v>
      </c>
      <c r="G964" s="78" t="n">
        <f aca="false">-1*($E964*(Input!$C$11/100))</f>
        <v>-0</v>
      </c>
      <c r="H964" s="78" t="n">
        <f aca="false">IF($B964&lt;Input!$C$25,((Input!$C$29*(1+Input!$C$13/100)^(DATEDIF(Input!$C$7,$B964,"Y")))),0)</f>
        <v>0</v>
      </c>
      <c r="I964" s="78" t="n">
        <f aca="false">IF($B964&gt;Input!$C$31,0,IF($E964*(Input!$C$35/100)&gt;(Input!$C$12/12),-1*(Input!$C$12/12),-1*$E964*(Input!$C$35/100)))</f>
        <v>0</v>
      </c>
      <c r="J964" s="78" t="n">
        <f aca="false">IF($B964&gt;Input!$C$31,0,(-1)*($E964+$H964+$I964)*(Input!$C$8/100))</f>
        <v>0</v>
      </c>
      <c r="K964" s="78" t="n">
        <f aca="false">IF($B964&gt;Input!$C$31,0,(-1)*($E964+$H964+$I964)*(Input!$C$9/100))</f>
        <v>0</v>
      </c>
      <c r="L964" s="78" t="n">
        <f aca="false">IF($B964&lt;Input!$C$25,($E964+$F964+$G964+$H964+$I964+$J964+$K964),0)</f>
        <v>0</v>
      </c>
    </row>
    <row r="965" customFormat="false" ht="12.8" hidden="false" customHeight="false" outlineLevel="0" collapsed="false">
      <c r="A965" s="76" t="n">
        <v>961</v>
      </c>
      <c r="B965" s="77" t="n">
        <f aca="false">EOMONTH(Input!$C$7,A965)</f>
        <v>72167</v>
      </c>
      <c r="C965" s="76" t="n">
        <f aca="false">DATEDIF(Input!$C$23,$B965,"Y")</f>
        <v>120</v>
      </c>
      <c r="E965" s="78" t="n">
        <f aca="false">IF($B965&gt;Input!$C$31,0,Input!$C$26*(1+Input!$C$28/100)^(DATEDIF(Input!$C$7,$B965,"Y")))</f>
        <v>0</v>
      </c>
      <c r="F965" s="78" t="n">
        <f aca="false">-1*($E965*(Input!$C$10/100))</f>
        <v>-0</v>
      </c>
      <c r="G965" s="78" t="n">
        <f aca="false">-1*($E965*(Input!$C$11/100))</f>
        <v>-0</v>
      </c>
      <c r="H965" s="78" t="n">
        <f aca="false">IF($B965&lt;Input!$C$25,((Input!$C$29*(1+Input!$C$13/100)^(DATEDIF(Input!$C$7,$B965,"Y")))),0)</f>
        <v>0</v>
      </c>
      <c r="I965" s="78" t="n">
        <f aca="false">IF($B965&gt;Input!$C$31,0,IF($E965*(Input!$C$35/100)&gt;(Input!$C$12/12),-1*(Input!$C$12/12),-1*$E965*(Input!$C$35/100)))</f>
        <v>0</v>
      </c>
      <c r="J965" s="78" t="n">
        <f aca="false">IF($B965&gt;Input!$C$31,0,(-1)*($E965+$H965+$I965)*(Input!$C$8/100))</f>
        <v>0</v>
      </c>
      <c r="K965" s="78" t="n">
        <f aca="false">IF($B965&gt;Input!$C$31,0,(-1)*($E965+$H965+$I965)*(Input!$C$9/100))</f>
        <v>0</v>
      </c>
      <c r="L965" s="78" t="n">
        <f aca="false">IF($B965&lt;Input!$C$25,($E965+$F965+$G965+$H965+$I965+$J965+$K965),0)</f>
        <v>0</v>
      </c>
    </row>
    <row r="966" customFormat="false" ht="12.8" hidden="false" customHeight="false" outlineLevel="0" collapsed="false">
      <c r="A966" s="76" t="n">
        <v>962</v>
      </c>
      <c r="B966" s="77" t="n">
        <f aca="false">EOMONTH(Input!$C$7,A966)</f>
        <v>72198</v>
      </c>
      <c r="C966" s="76" t="n">
        <f aca="false">DATEDIF(Input!$C$23,$B966,"Y")</f>
        <v>120</v>
      </c>
      <c r="E966" s="78" t="n">
        <f aca="false">IF($B966&gt;Input!$C$31,0,Input!$C$26*(1+Input!$C$28/100)^(DATEDIF(Input!$C$7,$B966,"Y")))</f>
        <v>0</v>
      </c>
      <c r="F966" s="78" t="n">
        <f aca="false">-1*($E966*(Input!$C$10/100))</f>
        <v>-0</v>
      </c>
      <c r="G966" s="78" t="n">
        <f aca="false">-1*($E966*(Input!$C$11/100))</f>
        <v>-0</v>
      </c>
      <c r="H966" s="78" t="n">
        <f aca="false">IF($B966&lt;Input!$C$25,((Input!$C$29*(1+Input!$C$13/100)^(DATEDIF(Input!$C$7,$B966,"Y")))),0)</f>
        <v>0</v>
      </c>
      <c r="I966" s="78" t="n">
        <f aca="false">IF($B966&gt;Input!$C$31,0,IF($E966*(Input!$C$35/100)&gt;(Input!$C$12/12),-1*(Input!$C$12/12),-1*$E966*(Input!$C$35/100)))</f>
        <v>0</v>
      </c>
      <c r="J966" s="78" t="n">
        <f aca="false">IF($B966&gt;Input!$C$31,0,(-1)*($E966+$H966+$I966)*(Input!$C$8/100))</f>
        <v>0</v>
      </c>
      <c r="K966" s="78" t="n">
        <f aca="false">IF($B966&gt;Input!$C$31,0,(-1)*($E966+$H966+$I966)*(Input!$C$9/100))</f>
        <v>0</v>
      </c>
      <c r="L966" s="78" t="n">
        <f aca="false">IF($B966&lt;Input!$C$25,($E966+$F966+$G966+$H966+$I966+$J966+$K966),0)</f>
        <v>0</v>
      </c>
    </row>
    <row r="967" customFormat="false" ht="12.8" hidden="false" customHeight="false" outlineLevel="0" collapsed="false">
      <c r="A967" s="76" t="n">
        <v>963</v>
      </c>
      <c r="B967" s="77" t="n">
        <f aca="false">EOMONTH(Input!$C$7,A967)</f>
        <v>72228</v>
      </c>
      <c r="C967" s="76" t="n">
        <f aca="false">DATEDIF(Input!$C$23,$B967,"Y")</f>
        <v>120</v>
      </c>
      <c r="E967" s="78" t="n">
        <f aca="false">IF($B967&gt;Input!$C$31,0,Input!$C$26*(1+Input!$C$28/100)^(DATEDIF(Input!$C$7,$B967,"Y")))</f>
        <v>0</v>
      </c>
      <c r="F967" s="78" t="n">
        <f aca="false">-1*($E967*(Input!$C$10/100))</f>
        <v>-0</v>
      </c>
      <c r="G967" s="78" t="n">
        <f aca="false">-1*($E967*(Input!$C$11/100))</f>
        <v>-0</v>
      </c>
      <c r="H967" s="78" t="n">
        <f aca="false">IF($B967&lt;Input!$C$25,((Input!$C$29*(1+Input!$C$13/100)^(DATEDIF(Input!$C$7,$B967,"Y")))),0)</f>
        <v>0</v>
      </c>
      <c r="I967" s="78" t="n">
        <f aca="false">IF($B967&gt;Input!$C$31,0,IF($E967*(Input!$C$35/100)&gt;(Input!$C$12/12),-1*(Input!$C$12/12),-1*$E967*(Input!$C$35/100)))</f>
        <v>0</v>
      </c>
      <c r="J967" s="78" t="n">
        <f aca="false">IF($B967&gt;Input!$C$31,0,(-1)*($E967+$H967+$I967)*(Input!$C$8/100))</f>
        <v>0</v>
      </c>
      <c r="K967" s="78" t="n">
        <f aca="false">IF($B967&gt;Input!$C$31,0,(-1)*($E967+$H967+$I967)*(Input!$C$9/100))</f>
        <v>0</v>
      </c>
      <c r="L967" s="78" t="n">
        <f aca="false">IF($B967&lt;Input!$C$25,($E967+$F967+$G967+$H967+$I967+$J967+$K967),0)</f>
        <v>0</v>
      </c>
    </row>
    <row r="968" customFormat="false" ht="12.8" hidden="false" customHeight="false" outlineLevel="0" collapsed="false">
      <c r="A968" s="76" t="n">
        <v>964</v>
      </c>
      <c r="B968" s="77" t="n">
        <f aca="false">EOMONTH(Input!$C$7,A968)</f>
        <v>72259</v>
      </c>
      <c r="C968" s="76" t="n">
        <f aca="false">DATEDIF(Input!$C$23,$B968,"Y")</f>
        <v>120</v>
      </c>
      <c r="E968" s="78" t="n">
        <f aca="false">IF($B968&gt;Input!$C$31,0,Input!$C$26*(1+Input!$C$28/100)^(DATEDIF(Input!$C$7,$B968,"Y")))</f>
        <v>0</v>
      </c>
      <c r="F968" s="78" t="n">
        <f aca="false">-1*($E968*(Input!$C$10/100))</f>
        <v>-0</v>
      </c>
      <c r="G968" s="78" t="n">
        <f aca="false">-1*($E968*(Input!$C$11/100))</f>
        <v>-0</v>
      </c>
      <c r="H968" s="78" t="n">
        <f aca="false">IF($B968&lt;Input!$C$25,((Input!$C$29*(1+Input!$C$13/100)^(DATEDIF(Input!$C$7,$B968,"Y")))),0)</f>
        <v>0</v>
      </c>
      <c r="I968" s="78" t="n">
        <f aca="false">IF($B968&gt;Input!$C$31,0,IF($E968*(Input!$C$35/100)&gt;(Input!$C$12/12),-1*(Input!$C$12/12),-1*$E968*(Input!$C$35/100)))</f>
        <v>0</v>
      </c>
      <c r="J968" s="78" t="n">
        <f aca="false">IF($B968&gt;Input!$C$31,0,(-1)*($E968+$H968+$I968)*(Input!$C$8/100))</f>
        <v>0</v>
      </c>
      <c r="K968" s="78" t="n">
        <f aca="false">IF($B968&gt;Input!$C$31,0,(-1)*($E968+$H968+$I968)*(Input!$C$9/100))</f>
        <v>0</v>
      </c>
      <c r="L968" s="78" t="n">
        <f aca="false">IF($B968&lt;Input!$C$25,($E968+$F968+$G968+$H968+$I968+$J968+$K968),0)</f>
        <v>0</v>
      </c>
    </row>
    <row r="969" customFormat="false" ht="12.8" hidden="false" customHeight="false" outlineLevel="0" collapsed="false">
      <c r="A969" s="76" t="n">
        <v>965</v>
      </c>
      <c r="B969" s="77" t="n">
        <f aca="false">EOMONTH(Input!$C$7,A969)</f>
        <v>72289</v>
      </c>
      <c r="C969" s="76" t="n">
        <f aca="false">DATEDIF(Input!$C$23,$B969,"Y")</f>
        <v>120</v>
      </c>
      <c r="E969" s="78" t="n">
        <f aca="false">IF($B969&gt;Input!$C$31,0,Input!$C$26*(1+Input!$C$28/100)^(DATEDIF(Input!$C$7,$B969,"Y")))</f>
        <v>0</v>
      </c>
      <c r="F969" s="78" t="n">
        <f aca="false">-1*($E969*(Input!$C$10/100))</f>
        <v>-0</v>
      </c>
      <c r="G969" s="78" t="n">
        <f aca="false">-1*($E969*(Input!$C$11/100))</f>
        <v>-0</v>
      </c>
      <c r="H969" s="78" t="n">
        <f aca="false">IF($B969&lt;Input!$C$25,((Input!$C$29*(1+Input!$C$13/100)^(DATEDIF(Input!$C$7,$B969,"Y")))),0)</f>
        <v>0</v>
      </c>
      <c r="I969" s="78" t="n">
        <f aca="false">IF($B969&gt;Input!$C$31,0,IF($E969*(Input!$C$35/100)&gt;(Input!$C$12/12),-1*(Input!$C$12/12),-1*$E969*(Input!$C$35/100)))</f>
        <v>0</v>
      </c>
      <c r="J969" s="78" t="n">
        <f aca="false">IF($B969&gt;Input!$C$31,0,(-1)*($E969+$H969+$I969)*(Input!$C$8/100))</f>
        <v>0</v>
      </c>
      <c r="K969" s="78" t="n">
        <f aca="false">IF($B969&gt;Input!$C$31,0,(-1)*($E969+$H969+$I969)*(Input!$C$9/100))</f>
        <v>0</v>
      </c>
      <c r="L969" s="78" t="n">
        <f aca="false">IF($B969&lt;Input!$C$25,($E969+$F969+$G969+$H969+$I969+$J969+$K969),0)</f>
        <v>0</v>
      </c>
    </row>
    <row r="970" customFormat="false" ht="12.8" hidden="false" customHeight="false" outlineLevel="0" collapsed="false">
      <c r="A970" s="76" t="n">
        <v>966</v>
      </c>
      <c r="B970" s="77" t="n">
        <f aca="false">EOMONTH(Input!$C$7,A970)</f>
        <v>72320</v>
      </c>
      <c r="C970" s="76" t="n">
        <f aca="false">DATEDIF(Input!$C$23,$B970,"Y")</f>
        <v>120</v>
      </c>
      <c r="E970" s="78" t="n">
        <f aca="false">IF($B970&gt;Input!$C$31,0,Input!$C$26*(1+Input!$C$28/100)^(DATEDIF(Input!$C$7,$B970,"Y")))</f>
        <v>0</v>
      </c>
      <c r="F970" s="78" t="n">
        <f aca="false">-1*($E970*(Input!$C$10/100))</f>
        <v>-0</v>
      </c>
      <c r="G970" s="78" t="n">
        <f aca="false">-1*($E970*(Input!$C$11/100))</f>
        <v>-0</v>
      </c>
      <c r="H970" s="78" t="n">
        <f aca="false">IF($B970&lt;Input!$C$25,((Input!$C$29*(1+Input!$C$13/100)^(DATEDIF(Input!$C$7,$B970,"Y")))),0)</f>
        <v>0</v>
      </c>
      <c r="I970" s="78" t="n">
        <f aca="false">IF($B970&gt;Input!$C$31,0,IF($E970*(Input!$C$35/100)&gt;(Input!$C$12/12),-1*(Input!$C$12/12),-1*$E970*(Input!$C$35/100)))</f>
        <v>0</v>
      </c>
      <c r="J970" s="78" t="n">
        <f aca="false">IF($B970&gt;Input!$C$31,0,(-1)*($E970+$H970+$I970)*(Input!$C$8/100))</f>
        <v>0</v>
      </c>
      <c r="K970" s="78" t="n">
        <f aca="false">IF($B970&gt;Input!$C$31,0,(-1)*($E970+$H970+$I970)*(Input!$C$9/100))</f>
        <v>0</v>
      </c>
      <c r="L970" s="78" t="n">
        <f aca="false">IF($B970&lt;Input!$C$25,($E970+$F970+$G970+$H970+$I970+$J970+$K970),0)</f>
        <v>0</v>
      </c>
    </row>
    <row r="971" customFormat="false" ht="12.8" hidden="false" customHeight="false" outlineLevel="0" collapsed="false">
      <c r="A971" s="76" t="n">
        <v>967</v>
      </c>
      <c r="B971" s="77" t="n">
        <f aca="false">EOMONTH(Input!$C$7,A971)</f>
        <v>72351</v>
      </c>
      <c r="C971" s="76" t="n">
        <f aca="false">DATEDIF(Input!$C$23,$B971,"Y")</f>
        <v>120</v>
      </c>
      <c r="E971" s="78" t="n">
        <f aca="false">IF($B971&gt;Input!$C$31,0,Input!$C$26*(1+Input!$C$28/100)^(DATEDIF(Input!$C$7,$B971,"Y")))</f>
        <v>0</v>
      </c>
      <c r="F971" s="78" t="n">
        <f aca="false">-1*($E971*(Input!$C$10/100))</f>
        <v>-0</v>
      </c>
      <c r="G971" s="78" t="n">
        <f aca="false">-1*($E971*(Input!$C$11/100))</f>
        <v>-0</v>
      </c>
      <c r="H971" s="78" t="n">
        <f aca="false">IF($B971&lt;Input!$C$25,((Input!$C$29*(1+Input!$C$13/100)^(DATEDIF(Input!$C$7,$B971,"Y")))),0)</f>
        <v>0</v>
      </c>
      <c r="I971" s="78" t="n">
        <f aca="false">IF($B971&gt;Input!$C$31,0,IF($E971*(Input!$C$35/100)&gt;(Input!$C$12/12),-1*(Input!$C$12/12),-1*$E971*(Input!$C$35/100)))</f>
        <v>0</v>
      </c>
      <c r="J971" s="78" t="n">
        <f aca="false">IF($B971&gt;Input!$C$31,0,(-1)*($E971+$H971+$I971)*(Input!$C$8/100))</f>
        <v>0</v>
      </c>
      <c r="K971" s="78" t="n">
        <f aca="false">IF($B971&gt;Input!$C$31,0,(-1)*($E971+$H971+$I971)*(Input!$C$9/100))</f>
        <v>0</v>
      </c>
      <c r="L971" s="78" t="n">
        <f aca="false">IF($B971&lt;Input!$C$25,($E971+$F971+$G971+$H971+$I971+$J971+$K971),0)</f>
        <v>0</v>
      </c>
    </row>
    <row r="972" customFormat="false" ht="12.8" hidden="false" customHeight="false" outlineLevel="0" collapsed="false">
      <c r="A972" s="76" t="n">
        <v>968</v>
      </c>
      <c r="B972" s="77" t="n">
        <f aca="false">EOMONTH(Input!$C$7,A972)</f>
        <v>72379</v>
      </c>
      <c r="C972" s="76" t="n">
        <f aca="false">DATEDIF(Input!$C$23,$B972,"Y")</f>
        <v>120</v>
      </c>
      <c r="E972" s="78" t="n">
        <f aca="false">IF($B972&gt;Input!$C$31,0,Input!$C$26*(1+Input!$C$28/100)^(DATEDIF(Input!$C$7,$B972,"Y")))</f>
        <v>0</v>
      </c>
      <c r="F972" s="78" t="n">
        <f aca="false">-1*($E972*(Input!$C$10/100))</f>
        <v>-0</v>
      </c>
      <c r="G972" s="78" t="n">
        <f aca="false">-1*($E972*(Input!$C$11/100))</f>
        <v>-0</v>
      </c>
      <c r="H972" s="78" t="n">
        <f aca="false">IF($B972&lt;Input!$C$25,((Input!$C$29*(1+Input!$C$13/100)^(DATEDIF(Input!$C$7,$B972,"Y")))),0)</f>
        <v>0</v>
      </c>
      <c r="I972" s="78" t="n">
        <f aca="false">IF($B972&gt;Input!$C$31,0,IF($E972*(Input!$C$35/100)&gt;(Input!$C$12/12),-1*(Input!$C$12/12),-1*$E972*(Input!$C$35/100)))</f>
        <v>0</v>
      </c>
      <c r="J972" s="78" t="n">
        <f aca="false">IF($B972&gt;Input!$C$31,0,(-1)*($E972+$H972+$I972)*(Input!$C$8/100))</f>
        <v>0</v>
      </c>
      <c r="K972" s="78" t="n">
        <f aca="false">IF($B972&gt;Input!$C$31,0,(-1)*($E972+$H972+$I972)*(Input!$C$9/100))</f>
        <v>0</v>
      </c>
      <c r="L972" s="78" t="n">
        <f aca="false">IF($B972&lt;Input!$C$25,($E972+$F972+$G972+$H972+$I972+$J972+$K972),0)</f>
        <v>0</v>
      </c>
    </row>
    <row r="973" customFormat="false" ht="12.8" hidden="false" customHeight="false" outlineLevel="0" collapsed="false">
      <c r="A973" s="76" t="n">
        <v>969</v>
      </c>
      <c r="B973" s="77" t="n">
        <f aca="false">EOMONTH(Input!$C$7,A973)</f>
        <v>72410</v>
      </c>
      <c r="C973" s="76" t="n">
        <f aca="false">DATEDIF(Input!$C$23,$B973,"Y")</f>
        <v>120</v>
      </c>
      <c r="E973" s="78" t="n">
        <f aca="false">IF($B973&gt;Input!$C$31,0,Input!$C$26*(1+Input!$C$28/100)^(DATEDIF(Input!$C$7,$B973,"Y")))</f>
        <v>0</v>
      </c>
      <c r="F973" s="78" t="n">
        <f aca="false">-1*($E973*(Input!$C$10/100))</f>
        <v>-0</v>
      </c>
      <c r="G973" s="78" t="n">
        <f aca="false">-1*($E973*(Input!$C$11/100))</f>
        <v>-0</v>
      </c>
      <c r="H973" s="78" t="n">
        <f aca="false">IF($B973&lt;Input!$C$25,((Input!$C$29*(1+Input!$C$13/100)^(DATEDIF(Input!$C$7,$B973,"Y")))),0)</f>
        <v>0</v>
      </c>
      <c r="I973" s="78" t="n">
        <f aca="false">IF($B973&gt;Input!$C$31,0,IF($E973*(Input!$C$35/100)&gt;(Input!$C$12/12),-1*(Input!$C$12/12),-1*$E973*(Input!$C$35/100)))</f>
        <v>0</v>
      </c>
      <c r="J973" s="78" t="n">
        <f aca="false">IF($B973&gt;Input!$C$31,0,(-1)*($E973+$H973+$I973)*(Input!$C$8/100))</f>
        <v>0</v>
      </c>
      <c r="K973" s="78" t="n">
        <f aca="false">IF($B973&gt;Input!$C$31,0,(-1)*($E973+$H973+$I973)*(Input!$C$9/100))</f>
        <v>0</v>
      </c>
      <c r="L973" s="78" t="n">
        <f aca="false">IF($B973&lt;Input!$C$25,($E973+$F973+$G973+$H973+$I973+$J973+$K973),0)</f>
        <v>0</v>
      </c>
    </row>
    <row r="974" customFormat="false" ht="12.8" hidden="false" customHeight="false" outlineLevel="0" collapsed="false">
      <c r="A974" s="76" t="n">
        <v>970</v>
      </c>
      <c r="B974" s="77" t="n">
        <f aca="false">EOMONTH(Input!$C$7,A974)</f>
        <v>72440</v>
      </c>
      <c r="C974" s="76" t="n">
        <f aca="false">DATEDIF(Input!$C$23,$B974,"Y")</f>
        <v>120</v>
      </c>
      <c r="E974" s="78" t="n">
        <f aca="false">IF($B974&gt;Input!$C$31,0,Input!$C$26*(1+Input!$C$28/100)^(DATEDIF(Input!$C$7,$B974,"Y")))</f>
        <v>0</v>
      </c>
      <c r="F974" s="78" t="n">
        <f aca="false">-1*($E974*(Input!$C$10/100))</f>
        <v>-0</v>
      </c>
      <c r="G974" s="78" t="n">
        <f aca="false">-1*($E974*(Input!$C$11/100))</f>
        <v>-0</v>
      </c>
      <c r="H974" s="78" t="n">
        <f aca="false">IF($B974&lt;Input!$C$25,((Input!$C$29*(1+Input!$C$13/100)^(DATEDIF(Input!$C$7,$B974,"Y")))),0)</f>
        <v>0</v>
      </c>
      <c r="I974" s="78" t="n">
        <f aca="false">IF($B974&gt;Input!$C$31,0,IF($E974*(Input!$C$35/100)&gt;(Input!$C$12/12),-1*(Input!$C$12/12),-1*$E974*(Input!$C$35/100)))</f>
        <v>0</v>
      </c>
      <c r="J974" s="78" t="n">
        <f aca="false">IF($B974&gt;Input!$C$31,0,(-1)*($E974+$H974+$I974)*(Input!$C$8/100))</f>
        <v>0</v>
      </c>
      <c r="K974" s="78" t="n">
        <f aca="false">IF($B974&gt;Input!$C$31,0,(-1)*($E974+$H974+$I974)*(Input!$C$9/100))</f>
        <v>0</v>
      </c>
      <c r="L974" s="78" t="n">
        <f aca="false">IF($B974&lt;Input!$C$25,($E974+$F974+$G974+$H974+$I974+$J974+$K974),0)</f>
        <v>0</v>
      </c>
    </row>
    <row r="975" customFormat="false" ht="12.8" hidden="false" customHeight="false" outlineLevel="0" collapsed="false">
      <c r="A975" s="76" t="n">
        <v>971</v>
      </c>
      <c r="B975" s="77" t="n">
        <f aca="false">EOMONTH(Input!$C$7,A975)</f>
        <v>72471</v>
      </c>
      <c r="C975" s="76" t="n">
        <f aca="false">DATEDIF(Input!$C$23,$B975,"Y")</f>
        <v>121</v>
      </c>
      <c r="E975" s="78" t="n">
        <f aca="false">IF($B975&gt;Input!$C$31,0,Input!$C$26*(1+Input!$C$28/100)^(DATEDIF(Input!$C$7,$B975,"Y")))</f>
        <v>0</v>
      </c>
      <c r="F975" s="78" t="n">
        <f aca="false">-1*($E975*(Input!$C$10/100))</f>
        <v>-0</v>
      </c>
      <c r="G975" s="78" t="n">
        <f aca="false">-1*($E975*(Input!$C$11/100))</f>
        <v>-0</v>
      </c>
      <c r="H975" s="78" t="n">
        <f aca="false">IF($B975&lt;Input!$C$25,((Input!$C$29*(1+Input!$C$13/100)^(DATEDIF(Input!$C$7,$B975,"Y")))),0)</f>
        <v>0</v>
      </c>
      <c r="I975" s="78" t="n">
        <f aca="false">IF($B975&gt;Input!$C$31,0,IF($E975*(Input!$C$35/100)&gt;(Input!$C$12/12),-1*(Input!$C$12/12),-1*$E975*(Input!$C$35/100)))</f>
        <v>0</v>
      </c>
      <c r="J975" s="78" t="n">
        <f aca="false">IF($B975&gt;Input!$C$31,0,(-1)*($E975+$H975+$I975)*(Input!$C$8/100))</f>
        <v>0</v>
      </c>
      <c r="K975" s="78" t="n">
        <f aca="false">IF($B975&gt;Input!$C$31,0,(-1)*($E975+$H975+$I975)*(Input!$C$9/100))</f>
        <v>0</v>
      </c>
      <c r="L975" s="78" t="n">
        <f aca="false">IF($B975&lt;Input!$C$25,($E975+$F975+$G975+$H975+$I975+$J975+$K975),0)</f>
        <v>0</v>
      </c>
    </row>
    <row r="976" customFormat="false" ht="12.8" hidden="false" customHeight="false" outlineLevel="0" collapsed="false">
      <c r="A976" s="76" t="n">
        <v>972</v>
      </c>
      <c r="B976" s="77" t="n">
        <f aca="false">EOMONTH(Input!$C$7,A976)</f>
        <v>72501</v>
      </c>
      <c r="C976" s="76" t="n">
        <f aca="false">DATEDIF(Input!$C$23,$B976,"Y")</f>
        <v>121</v>
      </c>
      <c r="E976" s="78" t="n">
        <f aca="false">IF($B976&gt;Input!$C$31,0,Input!$C$26*(1+Input!$C$28/100)^(DATEDIF(Input!$C$7,$B976,"Y")))</f>
        <v>0</v>
      </c>
      <c r="F976" s="78" t="n">
        <f aca="false">-1*($E976*(Input!$C$10/100))</f>
        <v>-0</v>
      </c>
      <c r="G976" s="78" t="n">
        <f aca="false">-1*($E976*(Input!$C$11/100))</f>
        <v>-0</v>
      </c>
      <c r="H976" s="78" t="n">
        <f aca="false">IF($B976&lt;Input!$C$25,((Input!$C$29*(1+Input!$C$13/100)^(DATEDIF(Input!$C$7,$B976,"Y")))),0)</f>
        <v>0</v>
      </c>
      <c r="I976" s="78" t="n">
        <f aca="false">IF($B976&gt;Input!$C$31,0,IF($E976*(Input!$C$35/100)&gt;(Input!$C$12/12),-1*(Input!$C$12/12),-1*$E976*(Input!$C$35/100)))</f>
        <v>0</v>
      </c>
      <c r="J976" s="78" t="n">
        <f aca="false">IF($B976&gt;Input!$C$31,0,(-1)*($E976+$H976+$I976)*(Input!$C$8/100))</f>
        <v>0</v>
      </c>
      <c r="K976" s="78" t="n">
        <f aca="false">IF($B976&gt;Input!$C$31,0,(-1)*($E976+$H976+$I976)*(Input!$C$9/100))</f>
        <v>0</v>
      </c>
      <c r="L976" s="78" t="n">
        <f aca="false">IF($B976&lt;Input!$C$25,($E976+$F976+$G976+$H976+$I976+$J976+$K976),0)</f>
        <v>0</v>
      </c>
    </row>
    <row r="977" customFormat="false" ht="12.8" hidden="false" customHeight="false" outlineLevel="0" collapsed="false">
      <c r="A977" s="76" t="n">
        <v>973</v>
      </c>
      <c r="B977" s="77" t="n">
        <f aca="false">EOMONTH(Input!$C$7,A977)</f>
        <v>72532</v>
      </c>
      <c r="C977" s="76" t="n">
        <f aca="false">DATEDIF(Input!$C$23,$B977,"Y")</f>
        <v>121</v>
      </c>
      <c r="E977" s="78" t="n">
        <f aca="false">IF($B977&gt;Input!$C$31,0,Input!$C$26*(1+Input!$C$28/100)^(DATEDIF(Input!$C$7,$B977,"Y")))</f>
        <v>0</v>
      </c>
      <c r="F977" s="78" t="n">
        <f aca="false">-1*($E977*(Input!$C$10/100))</f>
        <v>-0</v>
      </c>
      <c r="G977" s="78" t="n">
        <f aca="false">-1*($E977*(Input!$C$11/100))</f>
        <v>-0</v>
      </c>
      <c r="H977" s="78" t="n">
        <f aca="false">IF($B977&lt;Input!$C$25,((Input!$C$29*(1+Input!$C$13/100)^(DATEDIF(Input!$C$7,$B977,"Y")))),0)</f>
        <v>0</v>
      </c>
      <c r="I977" s="78" t="n">
        <f aca="false">IF($B977&gt;Input!$C$31,0,IF($E977*(Input!$C$35/100)&gt;(Input!$C$12/12),-1*(Input!$C$12/12),-1*$E977*(Input!$C$35/100)))</f>
        <v>0</v>
      </c>
      <c r="J977" s="78" t="n">
        <f aca="false">IF($B977&gt;Input!$C$31,0,(-1)*($E977+$H977+$I977)*(Input!$C$8/100))</f>
        <v>0</v>
      </c>
      <c r="K977" s="78" t="n">
        <f aca="false">IF($B977&gt;Input!$C$31,0,(-1)*($E977+$H977+$I977)*(Input!$C$9/100))</f>
        <v>0</v>
      </c>
      <c r="L977" s="78" t="n">
        <f aca="false">IF($B977&lt;Input!$C$25,($E977+$F977+$G977+$H977+$I977+$J977+$K977),0)</f>
        <v>0</v>
      </c>
    </row>
    <row r="978" customFormat="false" ht="12.8" hidden="false" customHeight="false" outlineLevel="0" collapsed="false">
      <c r="A978" s="76" t="n">
        <v>974</v>
      </c>
      <c r="B978" s="77" t="n">
        <f aca="false">EOMONTH(Input!$C$7,A978)</f>
        <v>72563</v>
      </c>
      <c r="C978" s="76" t="n">
        <f aca="false">DATEDIF(Input!$C$23,$B978,"Y")</f>
        <v>121</v>
      </c>
      <c r="E978" s="78" t="n">
        <f aca="false">IF($B978&gt;Input!$C$31,0,Input!$C$26*(1+Input!$C$28/100)^(DATEDIF(Input!$C$7,$B978,"Y")))</f>
        <v>0</v>
      </c>
      <c r="F978" s="78" t="n">
        <f aca="false">-1*($E978*(Input!$C$10/100))</f>
        <v>-0</v>
      </c>
      <c r="G978" s="78" t="n">
        <f aca="false">-1*($E978*(Input!$C$11/100))</f>
        <v>-0</v>
      </c>
      <c r="H978" s="78" t="n">
        <f aca="false">IF($B978&lt;Input!$C$25,((Input!$C$29*(1+Input!$C$13/100)^(DATEDIF(Input!$C$7,$B978,"Y")))),0)</f>
        <v>0</v>
      </c>
      <c r="I978" s="78" t="n">
        <f aca="false">IF($B978&gt;Input!$C$31,0,IF($E978*(Input!$C$35/100)&gt;(Input!$C$12/12),-1*(Input!$C$12/12),-1*$E978*(Input!$C$35/100)))</f>
        <v>0</v>
      </c>
      <c r="J978" s="78" t="n">
        <f aca="false">IF($B978&gt;Input!$C$31,0,(-1)*($E978+$H978+$I978)*(Input!$C$8/100))</f>
        <v>0</v>
      </c>
      <c r="K978" s="78" t="n">
        <f aca="false">IF($B978&gt;Input!$C$31,0,(-1)*($E978+$H978+$I978)*(Input!$C$9/100))</f>
        <v>0</v>
      </c>
      <c r="L978" s="78" t="n">
        <f aca="false">IF($B978&lt;Input!$C$25,($E978+$F978+$G978+$H978+$I978+$J978+$K978),0)</f>
        <v>0</v>
      </c>
    </row>
    <row r="979" customFormat="false" ht="12.8" hidden="false" customHeight="false" outlineLevel="0" collapsed="false">
      <c r="A979" s="76" t="n">
        <v>975</v>
      </c>
      <c r="B979" s="77" t="n">
        <f aca="false">EOMONTH(Input!$C$7,A979)</f>
        <v>72593</v>
      </c>
      <c r="C979" s="76" t="n">
        <f aca="false">DATEDIF(Input!$C$23,$B979,"Y")</f>
        <v>121</v>
      </c>
      <c r="E979" s="78" t="n">
        <f aca="false">IF($B979&gt;Input!$C$31,0,Input!$C$26*(1+Input!$C$28/100)^(DATEDIF(Input!$C$7,$B979,"Y")))</f>
        <v>0</v>
      </c>
      <c r="F979" s="78" t="n">
        <f aca="false">-1*($E979*(Input!$C$10/100))</f>
        <v>-0</v>
      </c>
      <c r="G979" s="78" t="n">
        <f aca="false">-1*($E979*(Input!$C$11/100))</f>
        <v>-0</v>
      </c>
      <c r="H979" s="78" t="n">
        <f aca="false">IF($B979&lt;Input!$C$25,((Input!$C$29*(1+Input!$C$13/100)^(DATEDIF(Input!$C$7,$B979,"Y")))),0)</f>
        <v>0</v>
      </c>
      <c r="I979" s="78" t="n">
        <f aca="false">IF($B979&gt;Input!$C$31,0,IF($E979*(Input!$C$35/100)&gt;(Input!$C$12/12),-1*(Input!$C$12/12),-1*$E979*(Input!$C$35/100)))</f>
        <v>0</v>
      </c>
      <c r="J979" s="78" t="n">
        <f aca="false">IF($B979&gt;Input!$C$31,0,(-1)*($E979+$H979+$I979)*(Input!$C$8/100))</f>
        <v>0</v>
      </c>
      <c r="K979" s="78" t="n">
        <f aca="false">IF($B979&gt;Input!$C$31,0,(-1)*($E979+$H979+$I979)*(Input!$C$9/100))</f>
        <v>0</v>
      </c>
      <c r="L979" s="78" t="n">
        <f aca="false">IF($B979&lt;Input!$C$25,($E979+$F979+$G979+$H979+$I979+$J979+$K979),0)</f>
        <v>0</v>
      </c>
    </row>
    <row r="980" customFormat="false" ht="12.8" hidden="false" customHeight="false" outlineLevel="0" collapsed="false">
      <c r="A980" s="76" t="n">
        <v>976</v>
      </c>
      <c r="B980" s="77" t="n">
        <f aca="false">EOMONTH(Input!$C$7,A980)</f>
        <v>72624</v>
      </c>
      <c r="C980" s="76" t="n">
        <f aca="false">DATEDIF(Input!$C$23,$B980,"Y")</f>
        <v>121</v>
      </c>
      <c r="E980" s="78" t="n">
        <f aca="false">IF($B980&gt;Input!$C$31,0,Input!$C$26*(1+Input!$C$28/100)^(DATEDIF(Input!$C$7,$B980,"Y")))</f>
        <v>0</v>
      </c>
      <c r="F980" s="78" t="n">
        <f aca="false">-1*($E980*(Input!$C$10/100))</f>
        <v>-0</v>
      </c>
      <c r="G980" s="78" t="n">
        <f aca="false">-1*($E980*(Input!$C$11/100))</f>
        <v>-0</v>
      </c>
      <c r="H980" s="78" t="n">
        <f aca="false">IF($B980&lt;Input!$C$25,((Input!$C$29*(1+Input!$C$13/100)^(DATEDIF(Input!$C$7,$B980,"Y")))),0)</f>
        <v>0</v>
      </c>
      <c r="I980" s="78" t="n">
        <f aca="false">IF($B980&gt;Input!$C$31,0,IF($E980*(Input!$C$35/100)&gt;(Input!$C$12/12),-1*(Input!$C$12/12),-1*$E980*(Input!$C$35/100)))</f>
        <v>0</v>
      </c>
      <c r="J980" s="78" t="n">
        <f aca="false">IF($B980&gt;Input!$C$31,0,(-1)*($E980+$H980+$I980)*(Input!$C$8/100))</f>
        <v>0</v>
      </c>
      <c r="K980" s="78" t="n">
        <f aca="false">IF($B980&gt;Input!$C$31,0,(-1)*($E980+$H980+$I980)*(Input!$C$9/100))</f>
        <v>0</v>
      </c>
      <c r="L980" s="78" t="n">
        <f aca="false">IF($B980&lt;Input!$C$25,($E980+$F980+$G980+$H980+$I980+$J980+$K980),0)</f>
        <v>0</v>
      </c>
    </row>
    <row r="981" customFormat="false" ht="12.8" hidden="false" customHeight="false" outlineLevel="0" collapsed="false">
      <c r="A981" s="76" t="n">
        <v>977</v>
      </c>
      <c r="B981" s="77" t="n">
        <f aca="false">EOMONTH(Input!$C$7,A981)</f>
        <v>72654</v>
      </c>
      <c r="C981" s="76" t="n">
        <f aca="false">DATEDIF(Input!$C$23,$B981,"Y")</f>
        <v>121</v>
      </c>
      <c r="E981" s="78" t="n">
        <f aca="false">IF($B981&gt;Input!$C$31,0,Input!$C$26*(1+Input!$C$28/100)^(DATEDIF(Input!$C$7,$B981,"Y")))</f>
        <v>0</v>
      </c>
      <c r="F981" s="78" t="n">
        <f aca="false">-1*($E981*(Input!$C$10/100))</f>
        <v>-0</v>
      </c>
      <c r="G981" s="78" t="n">
        <f aca="false">-1*($E981*(Input!$C$11/100))</f>
        <v>-0</v>
      </c>
      <c r="H981" s="78" t="n">
        <f aca="false">IF($B981&lt;Input!$C$25,((Input!$C$29*(1+Input!$C$13/100)^(DATEDIF(Input!$C$7,$B981,"Y")))),0)</f>
        <v>0</v>
      </c>
      <c r="I981" s="78" t="n">
        <f aca="false">IF($B981&gt;Input!$C$31,0,IF($E981*(Input!$C$35/100)&gt;(Input!$C$12/12),-1*(Input!$C$12/12),-1*$E981*(Input!$C$35/100)))</f>
        <v>0</v>
      </c>
      <c r="J981" s="78" t="n">
        <f aca="false">IF($B981&gt;Input!$C$31,0,(-1)*($E981+$H981+$I981)*(Input!$C$8/100))</f>
        <v>0</v>
      </c>
      <c r="K981" s="78" t="n">
        <f aca="false">IF($B981&gt;Input!$C$31,0,(-1)*($E981+$H981+$I981)*(Input!$C$9/100))</f>
        <v>0</v>
      </c>
      <c r="L981" s="78" t="n">
        <f aca="false">IF($B981&lt;Input!$C$25,($E981+$F981+$G981+$H981+$I981+$J981+$K981),0)</f>
        <v>0</v>
      </c>
    </row>
    <row r="982" customFormat="false" ht="12.8" hidden="false" customHeight="false" outlineLevel="0" collapsed="false">
      <c r="A982" s="76" t="n">
        <v>978</v>
      </c>
      <c r="B982" s="77" t="n">
        <f aca="false">EOMONTH(Input!$C$7,A982)</f>
        <v>72685</v>
      </c>
      <c r="C982" s="76" t="n">
        <f aca="false">DATEDIF(Input!$C$23,$B982,"Y")</f>
        <v>121</v>
      </c>
      <c r="E982" s="78" t="n">
        <f aca="false">IF($B982&gt;Input!$C$31,0,Input!$C$26*(1+Input!$C$28/100)^(DATEDIF(Input!$C$7,$B982,"Y")))</f>
        <v>0</v>
      </c>
      <c r="F982" s="78" t="n">
        <f aca="false">-1*($E982*(Input!$C$10/100))</f>
        <v>-0</v>
      </c>
      <c r="G982" s="78" t="n">
        <f aca="false">-1*($E982*(Input!$C$11/100))</f>
        <v>-0</v>
      </c>
      <c r="H982" s="78" t="n">
        <f aca="false">IF($B982&lt;Input!$C$25,((Input!$C$29*(1+Input!$C$13/100)^(DATEDIF(Input!$C$7,$B982,"Y")))),0)</f>
        <v>0</v>
      </c>
      <c r="I982" s="78" t="n">
        <f aca="false">IF($B982&gt;Input!$C$31,0,IF($E982*(Input!$C$35/100)&gt;(Input!$C$12/12),-1*(Input!$C$12/12),-1*$E982*(Input!$C$35/100)))</f>
        <v>0</v>
      </c>
      <c r="J982" s="78" t="n">
        <f aca="false">IF($B982&gt;Input!$C$31,0,(-1)*($E982+$H982+$I982)*(Input!$C$8/100))</f>
        <v>0</v>
      </c>
      <c r="K982" s="78" t="n">
        <f aca="false">IF($B982&gt;Input!$C$31,0,(-1)*($E982+$H982+$I982)*(Input!$C$9/100))</f>
        <v>0</v>
      </c>
      <c r="L982" s="78" t="n">
        <f aca="false">IF($B982&lt;Input!$C$25,($E982+$F982+$G982+$H982+$I982+$J982+$K982),0)</f>
        <v>0</v>
      </c>
    </row>
    <row r="983" customFormat="false" ht="12.8" hidden="false" customHeight="false" outlineLevel="0" collapsed="false">
      <c r="A983" s="76" t="n">
        <v>979</v>
      </c>
      <c r="B983" s="77" t="n">
        <f aca="false">EOMONTH(Input!$C$7,A983)</f>
        <v>72716</v>
      </c>
      <c r="C983" s="76" t="n">
        <f aca="false">DATEDIF(Input!$C$23,$B983,"Y")</f>
        <v>121</v>
      </c>
      <c r="E983" s="78" t="n">
        <f aca="false">IF($B983&gt;Input!$C$31,0,Input!$C$26*(1+Input!$C$28/100)^(DATEDIF(Input!$C$7,$B983,"Y")))</f>
        <v>0</v>
      </c>
      <c r="F983" s="78" t="n">
        <f aca="false">-1*($E983*(Input!$C$10/100))</f>
        <v>-0</v>
      </c>
      <c r="G983" s="78" t="n">
        <f aca="false">-1*($E983*(Input!$C$11/100))</f>
        <v>-0</v>
      </c>
      <c r="H983" s="78" t="n">
        <f aca="false">IF($B983&lt;Input!$C$25,((Input!$C$29*(1+Input!$C$13/100)^(DATEDIF(Input!$C$7,$B983,"Y")))),0)</f>
        <v>0</v>
      </c>
      <c r="I983" s="78" t="n">
        <f aca="false">IF($B983&gt;Input!$C$31,0,IF($E983*(Input!$C$35/100)&gt;(Input!$C$12/12),-1*(Input!$C$12/12),-1*$E983*(Input!$C$35/100)))</f>
        <v>0</v>
      </c>
      <c r="J983" s="78" t="n">
        <f aca="false">IF($B983&gt;Input!$C$31,0,(-1)*($E983+$H983+$I983)*(Input!$C$8/100))</f>
        <v>0</v>
      </c>
      <c r="K983" s="78" t="n">
        <f aca="false">IF($B983&gt;Input!$C$31,0,(-1)*($E983+$H983+$I983)*(Input!$C$9/100))</f>
        <v>0</v>
      </c>
      <c r="L983" s="78" t="n">
        <f aca="false">IF($B983&lt;Input!$C$25,($E983+$F983+$G983+$H983+$I983+$J983+$K983),0)</f>
        <v>0</v>
      </c>
    </row>
    <row r="984" customFormat="false" ht="12.8" hidden="false" customHeight="false" outlineLevel="0" collapsed="false">
      <c r="A984" s="76" t="n">
        <v>980</v>
      </c>
      <c r="B984" s="77" t="n">
        <f aca="false">EOMONTH(Input!$C$7,A984)</f>
        <v>72744</v>
      </c>
      <c r="C984" s="76" t="n">
        <f aca="false">DATEDIF(Input!$C$23,$B984,"Y")</f>
        <v>121</v>
      </c>
      <c r="E984" s="78" t="n">
        <f aca="false">IF($B984&gt;Input!$C$31,0,Input!$C$26*(1+Input!$C$28/100)^(DATEDIF(Input!$C$7,$B984,"Y")))</f>
        <v>0</v>
      </c>
      <c r="F984" s="78" t="n">
        <f aca="false">-1*($E984*(Input!$C$10/100))</f>
        <v>-0</v>
      </c>
      <c r="G984" s="78" t="n">
        <f aca="false">-1*($E984*(Input!$C$11/100))</f>
        <v>-0</v>
      </c>
      <c r="H984" s="78" t="n">
        <f aca="false">IF($B984&lt;Input!$C$25,((Input!$C$29*(1+Input!$C$13/100)^(DATEDIF(Input!$C$7,$B984,"Y")))),0)</f>
        <v>0</v>
      </c>
      <c r="I984" s="78" t="n">
        <f aca="false">IF($B984&gt;Input!$C$31,0,IF($E984*(Input!$C$35/100)&gt;(Input!$C$12/12),-1*(Input!$C$12/12),-1*$E984*(Input!$C$35/100)))</f>
        <v>0</v>
      </c>
      <c r="J984" s="78" t="n">
        <f aca="false">IF($B984&gt;Input!$C$31,0,(-1)*($E984+$H984+$I984)*(Input!$C$8/100))</f>
        <v>0</v>
      </c>
      <c r="K984" s="78" t="n">
        <f aca="false">IF($B984&gt;Input!$C$31,0,(-1)*($E984+$H984+$I984)*(Input!$C$9/100))</f>
        <v>0</v>
      </c>
      <c r="L984" s="78" t="n">
        <f aca="false">IF($B984&lt;Input!$C$25,($E984+$F984+$G984+$H984+$I984+$J984+$K984),0)</f>
        <v>0</v>
      </c>
    </row>
    <row r="985" customFormat="false" ht="12.8" hidden="false" customHeight="false" outlineLevel="0" collapsed="false">
      <c r="A985" s="76" t="n">
        <v>981</v>
      </c>
      <c r="B985" s="77" t="n">
        <f aca="false">EOMONTH(Input!$C$7,A985)</f>
        <v>72775</v>
      </c>
      <c r="C985" s="76" t="n">
        <f aca="false">DATEDIF(Input!$C$23,$B985,"Y")</f>
        <v>121</v>
      </c>
      <c r="E985" s="78" t="n">
        <f aca="false">IF($B985&gt;Input!$C$31,0,Input!$C$26*(1+Input!$C$28/100)^(DATEDIF(Input!$C$7,$B985,"Y")))</f>
        <v>0</v>
      </c>
      <c r="F985" s="78" t="n">
        <f aca="false">-1*($E985*(Input!$C$10/100))</f>
        <v>-0</v>
      </c>
      <c r="G985" s="78" t="n">
        <f aca="false">-1*($E985*(Input!$C$11/100))</f>
        <v>-0</v>
      </c>
      <c r="H985" s="78" t="n">
        <f aca="false">IF($B985&lt;Input!$C$25,((Input!$C$29*(1+Input!$C$13/100)^(DATEDIF(Input!$C$7,$B985,"Y")))),0)</f>
        <v>0</v>
      </c>
      <c r="I985" s="78" t="n">
        <f aca="false">IF($B985&gt;Input!$C$31,0,IF($E985*(Input!$C$35/100)&gt;(Input!$C$12/12),-1*(Input!$C$12/12),-1*$E985*(Input!$C$35/100)))</f>
        <v>0</v>
      </c>
      <c r="J985" s="78" t="n">
        <f aca="false">IF($B985&gt;Input!$C$31,0,(-1)*($E985+$H985+$I985)*(Input!$C$8/100))</f>
        <v>0</v>
      </c>
      <c r="K985" s="78" t="n">
        <f aca="false">IF($B985&gt;Input!$C$31,0,(-1)*($E985+$H985+$I985)*(Input!$C$9/100))</f>
        <v>0</v>
      </c>
      <c r="L985" s="78" t="n">
        <f aca="false">IF($B985&lt;Input!$C$25,($E985+$F985+$G985+$H985+$I985+$J985+$K985),0)</f>
        <v>0</v>
      </c>
    </row>
    <row r="986" customFormat="false" ht="12.8" hidden="false" customHeight="false" outlineLevel="0" collapsed="false">
      <c r="A986" s="76" t="n">
        <v>982</v>
      </c>
      <c r="B986" s="77" t="n">
        <f aca="false">EOMONTH(Input!$C$7,A986)</f>
        <v>72805</v>
      </c>
      <c r="C986" s="76" t="n">
        <f aca="false">DATEDIF(Input!$C$23,$B986,"Y")</f>
        <v>121</v>
      </c>
      <c r="E986" s="78" t="n">
        <f aca="false">IF($B986&gt;Input!$C$31,0,Input!$C$26*(1+Input!$C$28/100)^(DATEDIF(Input!$C$7,$B986,"Y")))</f>
        <v>0</v>
      </c>
      <c r="F986" s="78" t="n">
        <f aca="false">-1*($E986*(Input!$C$10/100))</f>
        <v>-0</v>
      </c>
      <c r="G986" s="78" t="n">
        <f aca="false">-1*($E986*(Input!$C$11/100))</f>
        <v>-0</v>
      </c>
      <c r="H986" s="78" t="n">
        <f aca="false">IF($B986&lt;Input!$C$25,((Input!$C$29*(1+Input!$C$13/100)^(DATEDIF(Input!$C$7,$B986,"Y")))),0)</f>
        <v>0</v>
      </c>
      <c r="I986" s="78" t="n">
        <f aca="false">IF($B986&gt;Input!$C$31,0,IF($E986*(Input!$C$35/100)&gt;(Input!$C$12/12),-1*(Input!$C$12/12),-1*$E986*(Input!$C$35/100)))</f>
        <v>0</v>
      </c>
      <c r="J986" s="78" t="n">
        <f aca="false">IF($B986&gt;Input!$C$31,0,(-1)*($E986+$H986+$I986)*(Input!$C$8/100))</f>
        <v>0</v>
      </c>
      <c r="K986" s="78" t="n">
        <f aca="false">IF($B986&gt;Input!$C$31,0,(-1)*($E986+$H986+$I986)*(Input!$C$9/100))</f>
        <v>0</v>
      </c>
      <c r="L986" s="78" t="n">
        <f aca="false">IF($B986&lt;Input!$C$25,($E986+$F986+$G986+$H986+$I986+$J986+$K986),0)</f>
        <v>0</v>
      </c>
    </row>
    <row r="987" customFormat="false" ht="12.8" hidden="false" customHeight="false" outlineLevel="0" collapsed="false">
      <c r="A987" s="76" t="n">
        <v>983</v>
      </c>
      <c r="B987" s="77" t="n">
        <f aca="false">EOMONTH(Input!$C$7,A987)</f>
        <v>72836</v>
      </c>
      <c r="C987" s="76" t="n">
        <f aca="false">DATEDIF(Input!$C$23,$B987,"Y")</f>
        <v>122</v>
      </c>
      <c r="E987" s="78" t="n">
        <f aca="false">IF($B987&gt;Input!$C$31,0,Input!$C$26*(1+Input!$C$28/100)^(DATEDIF(Input!$C$7,$B987,"Y")))</f>
        <v>0</v>
      </c>
      <c r="F987" s="78" t="n">
        <f aca="false">-1*($E987*(Input!$C$10/100))</f>
        <v>-0</v>
      </c>
      <c r="G987" s="78" t="n">
        <f aca="false">-1*($E987*(Input!$C$11/100))</f>
        <v>-0</v>
      </c>
      <c r="H987" s="78" t="n">
        <f aca="false">IF($B987&lt;Input!$C$25,((Input!$C$29*(1+Input!$C$13/100)^(DATEDIF(Input!$C$7,$B987,"Y")))),0)</f>
        <v>0</v>
      </c>
      <c r="I987" s="78" t="n">
        <f aca="false">IF($B987&gt;Input!$C$31,0,IF($E987*(Input!$C$35/100)&gt;(Input!$C$12/12),-1*(Input!$C$12/12),-1*$E987*(Input!$C$35/100)))</f>
        <v>0</v>
      </c>
      <c r="J987" s="78" t="n">
        <f aca="false">IF($B987&gt;Input!$C$31,0,(-1)*($E987+$H987+$I987)*(Input!$C$8/100))</f>
        <v>0</v>
      </c>
      <c r="K987" s="78" t="n">
        <f aca="false">IF($B987&gt;Input!$C$31,0,(-1)*($E987+$H987+$I987)*(Input!$C$9/100))</f>
        <v>0</v>
      </c>
      <c r="L987" s="78" t="n">
        <f aca="false">IF($B987&lt;Input!$C$25,($E987+$F987+$G987+$H987+$I987+$J987+$K987),0)</f>
        <v>0</v>
      </c>
    </row>
    <row r="988" customFormat="false" ht="12.8" hidden="false" customHeight="false" outlineLevel="0" collapsed="false">
      <c r="A988" s="76" t="n">
        <v>984</v>
      </c>
      <c r="B988" s="77" t="n">
        <f aca="false">EOMONTH(Input!$C$7,A988)</f>
        <v>72866</v>
      </c>
      <c r="C988" s="76" t="n">
        <f aca="false">DATEDIF(Input!$C$23,$B988,"Y")</f>
        <v>122</v>
      </c>
      <c r="E988" s="78" t="n">
        <f aca="false">IF($B988&gt;Input!$C$31,0,Input!$C$26*(1+Input!$C$28/100)^(DATEDIF(Input!$C$7,$B988,"Y")))</f>
        <v>0</v>
      </c>
      <c r="F988" s="78" t="n">
        <f aca="false">-1*($E988*(Input!$C$10/100))</f>
        <v>-0</v>
      </c>
      <c r="G988" s="78" t="n">
        <f aca="false">-1*($E988*(Input!$C$11/100))</f>
        <v>-0</v>
      </c>
      <c r="H988" s="78" t="n">
        <f aca="false">IF($B988&lt;Input!$C$25,((Input!$C$29*(1+Input!$C$13/100)^(DATEDIF(Input!$C$7,$B988,"Y")))),0)</f>
        <v>0</v>
      </c>
      <c r="I988" s="78" t="n">
        <f aca="false">IF($B988&gt;Input!$C$31,0,IF($E988*(Input!$C$35/100)&gt;(Input!$C$12/12),-1*(Input!$C$12/12),-1*$E988*(Input!$C$35/100)))</f>
        <v>0</v>
      </c>
      <c r="J988" s="78" t="n">
        <f aca="false">IF($B988&gt;Input!$C$31,0,(-1)*($E988+$H988+$I988)*(Input!$C$8/100))</f>
        <v>0</v>
      </c>
      <c r="K988" s="78" t="n">
        <f aca="false">IF($B988&gt;Input!$C$31,0,(-1)*($E988+$H988+$I988)*(Input!$C$9/100))</f>
        <v>0</v>
      </c>
      <c r="L988" s="78" t="n">
        <f aca="false">IF($B988&lt;Input!$C$25,($E988+$F988+$G988+$H988+$I988+$J988+$K988),0)</f>
        <v>0</v>
      </c>
    </row>
    <row r="989" customFormat="false" ht="12.8" hidden="false" customHeight="false" outlineLevel="0" collapsed="false">
      <c r="A989" s="76" t="n">
        <v>985</v>
      </c>
      <c r="B989" s="77" t="n">
        <f aca="false">EOMONTH(Input!$C$7,A989)</f>
        <v>72897</v>
      </c>
      <c r="C989" s="76" t="n">
        <f aca="false">DATEDIF(Input!$C$23,$B989,"Y")</f>
        <v>122</v>
      </c>
      <c r="E989" s="78" t="n">
        <f aca="false">IF($B989&gt;Input!$C$31,0,Input!$C$26*(1+Input!$C$28/100)^(DATEDIF(Input!$C$7,$B989,"Y")))</f>
        <v>0</v>
      </c>
      <c r="F989" s="78" t="n">
        <f aca="false">-1*($E989*(Input!$C$10/100))</f>
        <v>-0</v>
      </c>
      <c r="G989" s="78" t="n">
        <f aca="false">-1*($E989*(Input!$C$11/100))</f>
        <v>-0</v>
      </c>
      <c r="H989" s="78" t="n">
        <f aca="false">IF($B989&lt;Input!$C$25,((Input!$C$29*(1+Input!$C$13/100)^(DATEDIF(Input!$C$7,$B989,"Y")))),0)</f>
        <v>0</v>
      </c>
      <c r="I989" s="78" t="n">
        <f aca="false">IF($B989&gt;Input!$C$31,0,IF($E989*(Input!$C$35/100)&gt;(Input!$C$12/12),-1*(Input!$C$12/12),-1*$E989*(Input!$C$35/100)))</f>
        <v>0</v>
      </c>
      <c r="J989" s="78" t="n">
        <f aca="false">IF($B989&gt;Input!$C$31,0,(-1)*($E989+$H989+$I989)*(Input!$C$8/100))</f>
        <v>0</v>
      </c>
      <c r="K989" s="78" t="n">
        <f aca="false">IF($B989&gt;Input!$C$31,0,(-1)*($E989+$H989+$I989)*(Input!$C$9/100))</f>
        <v>0</v>
      </c>
      <c r="L989" s="78" t="n">
        <f aca="false">IF($B989&lt;Input!$C$25,($E989+$F989+$G989+$H989+$I989+$J989+$K989),0)</f>
        <v>0</v>
      </c>
    </row>
    <row r="990" customFormat="false" ht="12.8" hidden="false" customHeight="false" outlineLevel="0" collapsed="false">
      <c r="A990" s="76" t="n">
        <v>986</v>
      </c>
      <c r="B990" s="77" t="n">
        <f aca="false">EOMONTH(Input!$C$7,A990)</f>
        <v>72928</v>
      </c>
      <c r="C990" s="76" t="n">
        <f aca="false">DATEDIF(Input!$C$23,$B990,"Y")</f>
        <v>122</v>
      </c>
      <c r="E990" s="78" t="n">
        <f aca="false">IF($B990&gt;Input!$C$31,0,Input!$C$26*(1+Input!$C$28/100)^(DATEDIF(Input!$C$7,$B990,"Y")))</f>
        <v>0</v>
      </c>
      <c r="F990" s="78" t="n">
        <f aca="false">-1*($E990*(Input!$C$10/100))</f>
        <v>-0</v>
      </c>
      <c r="G990" s="78" t="n">
        <f aca="false">-1*($E990*(Input!$C$11/100))</f>
        <v>-0</v>
      </c>
      <c r="H990" s="78" t="n">
        <f aca="false">IF($B990&lt;Input!$C$25,((Input!$C$29*(1+Input!$C$13/100)^(DATEDIF(Input!$C$7,$B990,"Y")))),0)</f>
        <v>0</v>
      </c>
      <c r="I990" s="78" t="n">
        <f aca="false">IF($B990&gt;Input!$C$31,0,IF($E990*(Input!$C$35/100)&gt;(Input!$C$12/12),-1*(Input!$C$12/12),-1*$E990*(Input!$C$35/100)))</f>
        <v>0</v>
      </c>
      <c r="J990" s="78" t="n">
        <f aca="false">IF($B990&gt;Input!$C$31,0,(-1)*($E990+$H990+$I990)*(Input!$C$8/100))</f>
        <v>0</v>
      </c>
      <c r="K990" s="78" t="n">
        <f aca="false">IF($B990&gt;Input!$C$31,0,(-1)*($E990+$H990+$I990)*(Input!$C$9/100))</f>
        <v>0</v>
      </c>
      <c r="L990" s="78" t="n">
        <f aca="false">IF($B990&lt;Input!$C$25,($E990+$F990+$G990+$H990+$I990+$J990+$K990),0)</f>
        <v>0</v>
      </c>
    </row>
    <row r="991" customFormat="false" ht="12.8" hidden="false" customHeight="false" outlineLevel="0" collapsed="false">
      <c r="A991" s="76" t="n">
        <v>987</v>
      </c>
      <c r="B991" s="77" t="n">
        <f aca="false">EOMONTH(Input!$C$7,A991)</f>
        <v>72958</v>
      </c>
      <c r="C991" s="76" t="n">
        <f aca="false">DATEDIF(Input!$C$23,$B991,"Y")</f>
        <v>122</v>
      </c>
      <c r="E991" s="78" t="n">
        <f aca="false">IF($B991&gt;Input!$C$31,0,Input!$C$26*(1+Input!$C$28/100)^(DATEDIF(Input!$C$7,$B991,"Y")))</f>
        <v>0</v>
      </c>
      <c r="F991" s="78" t="n">
        <f aca="false">-1*($E991*(Input!$C$10/100))</f>
        <v>-0</v>
      </c>
      <c r="G991" s="78" t="n">
        <f aca="false">-1*($E991*(Input!$C$11/100))</f>
        <v>-0</v>
      </c>
      <c r="H991" s="78" t="n">
        <f aca="false">IF($B991&lt;Input!$C$25,((Input!$C$29*(1+Input!$C$13/100)^(DATEDIF(Input!$C$7,$B991,"Y")))),0)</f>
        <v>0</v>
      </c>
      <c r="I991" s="78" t="n">
        <f aca="false">IF($B991&gt;Input!$C$31,0,IF($E991*(Input!$C$35/100)&gt;(Input!$C$12/12),-1*(Input!$C$12/12),-1*$E991*(Input!$C$35/100)))</f>
        <v>0</v>
      </c>
      <c r="J991" s="78" t="n">
        <f aca="false">IF($B991&gt;Input!$C$31,0,(-1)*($E991+$H991+$I991)*(Input!$C$8/100))</f>
        <v>0</v>
      </c>
      <c r="K991" s="78" t="n">
        <f aca="false">IF($B991&gt;Input!$C$31,0,(-1)*($E991+$H991+$I991)*(Input!$C$9/100))</f>
        <v>0</v>
      </c>
      <c r="L991" s="78" t="n">
        <f aca="false">IF($B991&lt;Input!$C$25,($E991+$F991+$G991+$H991+$I991+$J991+$K991),0)</f>
        <v>0</v>
      </c>
    </row>
    <row r="992" customFormat="false" ht="12.8" hidden="false" customHeight="false" outlineLevel="0" collapsed="false">
      <c r="A992" s="76" t="n">
        <v>988</v>
      </c>
      <c r="B992" s="77" t="n">
        <f aca="false">EOMONTH(Input!$C$7,A992)</f>
        <v>72989</v>
      </c>
      <c r="C992" s="76" t="n">
        <f aca="false">DATEDIF(Input!$C$23,$B992,"Y")</f>
        <v>122</v>
      </c>
      <c r="E992" s="78" t="n">
        <f aca="false">IF($B992&gt;Input!$C$31,0,Input!$C$26*(1+Input!$C$28/100)^(DATEDIF(Input!$C$7,$B992,"Y")))</f>
        <v>0</v>
      </c>
      <c r="F992" s="78" t="n">
        <f aca="false">-1*($E992*(Input!$C$10/100))</f>
        <v>-0</v>
      </c>
      <c r="G992" s="78" t="n">
        <f aca="false">-1*($E992*(Input!$C$11/100))</f>
        <v>-0</v>
      </c>
      <c r="H992" s="78" t="n">
        <f aca="false">IF($B992&lt;Input!$C$25,((Input!$C$29*(1+Input!$C$13/100)^(DATEDIF(Input!$C$7,$B992,"Y")))),0)</f>
        <v>0</v>
      </c>
      <c r="I992" s="78" t="n">
        <f aca="false">IF($B992&gt;Input!$C$31,0,IF($E992*(Input!$C$35/100)&gt;(Input!$C$12/12),-1*(Input!$C$12/12),-1*$E992*(Input!$C$35/100)))</f>
        <v>0</v>
      </c>
      <c r="J992" s="78" t="n">
        <f aca="false">IF($B992&gt;Input!$C$31,0,(-1)*($E992+$H992+$I992)*(Input!$C$8/100))</f>
        <v>0</v>
      </c>
      <c r="K992" s="78" t="n">
        <f aca="false">IF($B992&gt;Input!$C$31,0,(-1)*($E992+$H992+$I992)*(Input!$C$9/100))</f>
        <v>0</v>
      </c>
      <c r="L992" s="78" t="n">
        <f aca="false">IF($B992&lt;Input!$C$25,($E992+$F992+$G992+$H992+$I992+$J992+$K992),0)</f>
        <v>0</v>
      </c>
    </row>
    <row r="993" customFormat="false" ht="12.8" hidden="false" customHeight="false" outlineLevel="0" collapsed="false">
      <c r="A993" s="76" t="n">
        <v>989</v>
      </c>
      <c r="B993" s="77" t="n">
        <f aca="false">EOMONTH(Input!$C$7,A993)</f>
        <v>73019</v>
      </c>
      <c r="C993" s="76" t="n">
        <f aca="false">DATEDIF(Input!$C$23,$B993,"Y")</f>
        <v>122</v>
      </c>
      <c r="E993" s="78" t="n">
        <f aca="false">IF($B993&gt;Input!$C$31,0,Input!$C$26*(1+Input!$C$28/100)^(DATEDIF(Input!$C$7,$B993,"Y")))</f>
        <v>0</v>
      </c>
      <c r="F993" s="78" t="n">
        <f aca="false">-1*($E993*(Input!$C$10/100))</f>
        <v>-0</v>
      </c>
      <c r="G993" s="78" t="n">
        <f aca="false">-1*($E993*(Input!$C$11/100))</f>
        <v>-0</v>
      </c>
      <c r="H993" s="78" t="n">
        <f aca="false">IF($B993&lt;Input!$C$25,((Input!$C$29*(1+Input!$C$13/100)^(DATEDIF(Input!$C$7,$B993,"Y")))),0)</f>
        <v>0</v>
      </c>
      <c r="I993" s="78" t="n">
        <f aca="false">IF($B993&gt;Input!$C$31,0,IF($E993*(Input!$C$35/100)&gt;(Input!$C$12/12),-1*(Input!$C$12/12),-1*$E993*(Input!$C$35/100)))</f>
        <v>0</v>
      </c>
      <c r="J993" s="78" t="n">
        <f aca="false">IF($B993&gt;Input!$C$31,0,(-1)*($E993+$H993+$I993)*(Input!$C$8/100))</f>
        <v>0</v>
      </c>
      <c r="K993" s="78" t="n">
        <f aca="false">IF($B993&gt;Input!$C$31,0,(-1)*($E993+$H993+$I993)*(Input!$C$9/100))</f>
        <v>0</v>
      </c>
      <c r="L993" s="78" t="n">
        <f aca="false">IF($B993&lt;Input!$C$25,($E993+$F993+$G993+$H993+$I993+$J993+$K993),0)</f>
        <v>0</v>
      </c>
    </row>
    <row r="994" customFormat="false" ht="12.8" hidden="false" customHeight="false" outlineLevel="0" collapsed="false">
      <c r="A994" s="76" t="n">
        <v>990</v>
      </c>
      <c r="B994" s="77" t="n">
        <f aca="false">EOMONTH(Input!$C$7,A994)</f>
        <v>73050</v>
      </c>
      <c r="C994" s="76" t="n">
        <f aca="false">DATEDIF(Input!$C$23,$B994,"Y")</f>
        <v>122</v>
      </c>
      <c r="E994" s="78" t="n">
        <f aca="false">IF($B994&gt;Input!$C$31,0,Input!$C$26*(1+Input!$C$28/100)^(DATEDIF(Input!$C$7,$B994,"Y")))</f>
        <v>0</v>
      </c>
      <c r="F994" s="78" t="n">
        <f aca="false">-1*($E994*(Input!$C$10/100))</f>
        <v>-0</v>
      </c>
      <c r="G994" s="78" t="n">
        <f aca="false">-1*($E994*(Input!$C$11/100))</f>
        <v>-0</v>
      </c>
      <c r="H994" s="78" t="n">
        <f aca="false">IF($B994&lt;Input!$C$25,((Input!$C$29*(1+Input!$C$13/100)^(DATEDIF(Input!$C$7,$B994,"Y")))),0)</f>
        <v>0</v>
      </c>
      <c r="I994" s="78" t="n">
        <f aca="false">IF($B994&gt;Input!$C$31,0,IF($E994*(Input!$C$35/100)&gt;(Input!$C$12/12),-1*(Input!$C$12/12),-1*$E994*(Input!$C$35/100)))</f>
        <v>0</v>
      </c>
      <c r="J994" s="78" t="n">
        <f aca="false">IF($B994&gt;Input!$C$31,0,(-1)*($E994+$H994+$I994)*(Input!$C$8/100))</f>
        <v>0</v>
      </c>
      <c r="K994" s="78" t="n">
        <f aca="false">IF($B994&gt;Input!$C$31,0,(-1)*($E994+$H994+$I994)*(Input!$C$9/100))</f>
        <v>0</v>
      </c>
      <c r="L994" s="78" t="n">
        <f aca="false">IF($B994&lt;Input!$C$25,($E994+$F994+$G994+$H994+$I994+$J994+$K994),0)</f>
        <v>0</v>
      </c>
    </row>
    <row r="995" customFormat="false" ht="12.8" hidden="false" customHeight="false" outlineLevel="0" collapsed="false">
      <c r="A995" s="76" t="n">
        <v>991</v>
      </c>
      <c r="B995" s="77" t="n">
        <f aca="false">EOMONTH(Input!$C$7,A995)</f>
        <v>73081</v>
      </c>
      <c r="C995" s="76" t="n">
        <f aca="false">DATEDIF(Input!$C$23,$B995,"Y")</f>
        <v>122</v>
      </c>
      <c r="E995" s="78" t="n">
        <f aca="false">IF($B995&gt;Input!$C$31,0,Input!$C$26*(1+Input!$C$28/100)^(DATEDIF(Input!$C$7,$B995,"Y")))</f>
        <v>0</v>
      </c>
      <c r="F995" s="78" t="n">
        <f aca="false">-1*($E995*(Input!$C$10/100))</f>
        <v>-0</v>
      </c>
      <c r="G995" s="78" t="n">
        <f aca="false">-1*($E995*(Input!$C$11/100))</f>
        <v>-0</v>
      </c>
      <c r="H995" s="78" t="n">
        <f aca="false">IF($B995&lt;Input!$C$25,((Input!$C$29*(1+Input!$C$13/100)^(DATEDIF(Input!$C$7,$B995,"Y")))),0)</f>
        <v>0</v>
      </c>
      <c r="I995" s="78" t="n">
        <f aca="false">IF($B995&gt;Input!$C$31,0,IF($E995*(Input!$C$35/100)&gt;(Input!$C$12/12),-1*(Input!$C$12/12),-1*$E995*(Input!$C$35/100)))</f>
        <v>0</v>
      </c>
      <c r="J995" s="78" t="n">
        <f aca="false">IF($B995&gt;Input!$C$31,0,(-1)*($E995+$H995+$I995)*(Input!$C$8/100))</f>
        <v>0</v>
      </c>
      <c r="K995" s="78" t="n">
        <f aca="false">IF($B995&gt;Input!$C$31,0,(-1)*($E995+$H995+$I995)*(Input!$C$9/100))</f>
        <v>0</v>
      </c>
      <c r="L995" s="78" t="n">
        <f aca="false">IF($B995&lt;Input!$C$25,($E995+$F995+$G995+$H995+$I995+$J995+$K995),0)</f>
        <v>0</v>
      </c>
    </row>
    <row r="996" customFormat="false" ht="12.8" hidden="false" customHeight="false" outlineLevel="0" collapsed="false">
      <c r="A996" s="76" t="n">
        <v>992</v>
      </c>
      <c r="B996" s="77" t="n">
        <f aca="false">EOMONTH(Input!$C$7,A996)</f>
        <v>73109</v>
      </c>
      <c r="C996" s="76" t="n">
        <f aca="false">DATEDIF(Input!$C$23,$B996,"Y")</f>
        <v>122</v>
      </c>
      <c r="E996" s="78" t="n">
        <f aca="false">IF($B996&gt;Input!$C$31,0,Input!$C$26*(1+Input!$C$28/100)^(DATEDIF(Input!$C$7,$B996,"Y")))</f>
        <v>0</v>
      </c>
      <c r="F996" s="78" t="n">
        <f aca="false">-1*($E996*(Input!$C$10/100))</f>
        <v>-0</v>
      </c>
      <c r="G996" s="78" t="n">
        <f aca="false">-1*($E996*(Input!$C$11/100))</f>
        <v>-0</v>
      </c>
      <c r="H996" s="78" t="n">
        <f aca="false">IF($B996&lt;Input!$C$25,((Input!$C$29*(1+Input!$C$13/100)^(DATEDIF(Input!$C$7,$B996,"Y")))),0)</f>
        <v>0</v>
      </c>
      <c r="I996" s="78" t="n">
        <f aca="false">IF($B996&gt;Input!$C$31,0,IF($E996*(Input!$C$35/100)&gt;(Input!$C$12/12),-1*(Input!$C$12/12),-1*$E996*(Input!$C$35/100)))</f>
        <v>0</v>
      </c>
      <c r="J996" s="78" t="n">
        <f aca="false">IF($B996&gt;Input!$C$31,0,(-1)*($E996+$H996+$I996)*(Input!$C$8/100))</f>
        <v>0</v>
      </c>
      <c r="K996" s="78" t="n">
        <f aca="false">IF($B996&gt;Input!$C$31,0,(-1)*($E996+$H996+$I996)*(Input!$C$9/100))</f>
        <v>0</v>
      </c>
      <c r="L996" s="78" t="n">
        <f aca="false">IF($B996&lt;Input!$C$25,($E996+$F996+$G996+$H996+$I996+$J996+$K996),0)</f>
        <v>0</v>
      </c>
    </row>
    <row r="997" customFormat="false" ht="12.8" hidden="false" customHeight="false" outlineLevel="0" collapsed="false">
      <c r="A997" s="76" t="n">
        <v>993</v>
      </c>
      <c r="B997" s="77" t="n">
        <f aca="false">EOMONTH(Input!$C$7,A997)</f>
        <v>73140</v>
      </c>
      <c r="C997" s="76" t="n">
        <f aca="false">DATEDIF(Input!$C$23,$B997,"Y")</f>
        <v>122</v>
      </c>
      <c r="E997" s="78" t="n">
        <f aca="false">IF($B997&gt;Input!$C$31,0,Input!$C$26*(1+Input!$C$28/100)^(DATEDIF(Input!$C$7,$B997,"Y")))</f>
        <v>0</v>
      </c>
      <c r="F997" s="78" t="n">
        <f aca="false">-1*($E997*(Input!$C$10/100))</f>
        <v>-0</v>
      </c>
      <c r="G997" s="78" t="n">
        <f aca="false">-1*($E997*(Input!$C$11/100))</f>
        <v>-0</v>
      </c>
      <c r="H997" s="78" t="n">
        <f aca="false">IF($B997&lt;Input!$C$25,((Input!$C$29*(1+Input!$C$13/100)^(DATEDIF(Input!$C$7,$B997,"Y")))),0)</f>
        <v>0</v>
      </c>
      <c r="I997" s="78" t="n">
        <f aca="false">IF($B997&gt;Input!$C$31,0,IF($E997*(Input!$C$35/100)&gt;(Input!$C$12/12),-1*(Input!$C$12/12),-1*$E997*(Input!$C$35/100)))</f>
        <v>0</v>
      </c>
      <c r="J997" s="78" t="n">
        <f aca="false">IF($B997&gt;Input!$C$31,0,(-1)*($E997+$H997+$I997)*(Input!$C$8/100))</f>
        <v>0</v>
      </c>
      <c r="K997" s="78" t="n">
        <f aca="false">IF($B997&gt;Input!$C$31,0,(-1)*($E997+$H997+$I997)*(Input!$C$9/100))</f>
        <v>0</v>
      </c>
      <c r="L997" s="78" t="n">
        <f aca="false">IF($B997&lt;Input!$C$25,($E997+$F997+$G997+$H997+$I997+$J997+$K997),0)</f>
        <v>0</v>
      </c>
    </row>
    <row r="998" customFormat="false" ht="12.8" hidden="false" customHeight="false" outlineLevel="0" collapsed="false">
      <c r="A998" s="76" t="n">
        <v>994</v>
      </c>
      <c r="B998" s="77" t="n">
        <f aca="false">EOMONTH(Input!$C$7,A998)</f>
        <v>73170</v>
      </c>
      <c r="C998" s="76" t="n">
        <f aca="false">DATEDIF(Input!$C$23,$B998,"Y")</f>
        <v>122</v>
      </c>
      <c r="E998" s="78" t="n">
        <f aca="false">IF($B998&gt;Input!$C$31,0,Input!$C$26*(1+Input!$C$28/100)^(DATEDIF(Input!$C$7,$B998,"Y")))</f>
        <v>0</v>
      </c>
      <c r="F998" s="78" t="n">
        <f aca="false">-1*($E998*(Input!$C$10/100))</f>
        <v>-0</v>
      </c>
      <c r="G998" s="78" t="n">
        <f aca="false">-1*($E998*(Input!$C$11/100))</f>
        <v>-0</v>
      </c>
      <c r="H998" s="78" t="n">
        <f aca="false">IF($B998&lt;Input!$C$25,((Input!$C$29*(1+Input!$C$13/100)^(DATEDIF(Input!$C$7,$B998,"Y")))),0)</f>
        <v>0</v>
      </c>
      <c r="I998" s="78" t="n">
        <f aca="false">IF($B998&gt;Input!$C$31,0,IF($E998*(Input!$C$35/100)&gt;(Input!$C$12/12),-1*(Input!$C$12/12),-1*$E998*(Input!$C$35/100)))</f>
        <v>0</v>
      </c>
      <c r="J998" s="78" t="n">
        <f aca="false">IF($B998&gt;Input!$C$31,0,(-1)*($E998+$H998+$I998)*(Input!$C$8/100))</f>
        <v>0</v>
      </c>
      <c r="K998" s="78" t="n">
        <f aca="false">IF($B998&gt;Input!$C$31,0,(-1)*($E998+$H998+$I998)*(Input!$C$9/100))</f>
        <v>0</v>
      </c>
      <c r="L998" s="78" t="n">
        <f aca="false">IF($B998&lt;Input!$C$25,($E998+$F998+$G998+$H998+$I998+$J998+$K998),0)</f>
        <v>0</v>
      </c>
    </row>
    <row r="999" customFormat="false" ht="12.8" hidden="false" customHeight="false" outlineLevel="0" collapsed="false">
      <c r="A999" s="76" t="n">
        <v>995</v>
      </c>
      <c r="B999" s="77" t="n">
        <f aca="false">EOMONTH(Input!$C$7,A999)</f>
        <v>73201</v>
      </c>
      <c r="C999" s="76" t="n">
        <f aca="false">DATEDIF(Input!$C$23,$B999,"Y")</f>
        <v>123</v>
      </c>
      <c r="E999" s="78" t="n">
        <f aca="false">IF($B999&gt;Input!$C$31,0,Input!$C$26*(1+Input!$C$28/100)^(DATEDIF(Input!$C$7,$B999,"Y")))</f>
        <v>0</v>
      </c>
      <c r="F999" s="78" t="n">
        <f aca="false">-1*($E999*(Input!$C$10/100))</f>
        <v>-0</v>
      </c>
      <c r="G999" s="78" t="n">
        <f aca="false">-1*($E999*(Input!$C$11/100))</f>
        <v>-0</v>
      </c>
      <c r="H999" s="78" t="n">
        <f aca="false">IF($B999&lt;Input!$C$25,((Input!$C$29*(1+Input!$C$13/100)^(DATEDIF(Input!$C$7,$B999,"Y")))),0)</f>
        <v>0</v>
      </c>
      <c r="I999" s="78" t="n">
        <f aca="false">IF($B999&gt;Input!$C$31,0,IF($E999*(Input!$C$35/100)&gt;(Input!$C$12/12),-1*(Input!$C$12/12),-1*$E999*(Input!$C$35/100)))</f>
        <v>0</v>
      </c>
      <c r="J999" s="78" t="n">
        <f aca="false">IF($B999&gt;Input!$C$31,0,(-1)*($E999+$H999+$I999)*(Input!$C$8/100))</f>
        <v>0</v>
      </c>
      <c r="K999" s="78" t="n">
        <f aca="false">IF($B999&gt;Input!$C$31,0,(-1)*($E999+$H999+$I999)*(Input!$C$9/100))</f>
        <v>0</v>
      </c>
      <c r="L999" s="78" t="n">
        <f aca="false">IF($B999&lt;Input!$C$25,($E999+$F999+$G999+$H999+$I999+$J999+$K999),0)</f>
        <v>0</v>
      </c>
    </row>
    <row r="1000" customFormat="false" ht="12.8" hidden="false" customHeight="false" outlineLevel="0" collapsed="false">
      <c r="A1000" s="76" t="n">
        <v>996</v>
      </c>
      <c r="B1000" s="77" t="n">
        <f aca="false">EOMONTH(Input!$C$7,A1000)</f>
        <v>73231</v>
      </c>
      <c r="C1000" s="76" t="n">
        <f aca="false">DATEDIF(Input!$C$23,$B1000,"Y")</f>
        <v>123</v>
      </c>
      <c r="E1000" s="78" t="n">
        <f aca="false">IF($B1000&gt;Input!$C$31,0,Input!$C$26*(1+Input!$C$28/100)^(DATEDIF(Input!$C$7,$B1000,"Y")))</f>
        <v>0</v>
      </c>
      <c r="F1000" s="78" t="n">
        <f aca="false">-1*($E1000*(Input!$C$10/100))</f>
        <v>-0</v>
      </c>
      <c r="G1000" s="78" t="n">
        <f aca="false">-1*($E1000*(Input!$C$11/100))</f>
        <v>-0</v>
      </c>
      <c r="H1000" s="78" t="n">
        <f aca="false">IF($B1000&lt;Input!$C$25,((Input!$C$29*(1+Input!$C$13/100)^(DATEDIF(Input!$C$7,$B1000,"Y")))),0)</f>
        <v>0</v>
      </c>
      <c r="I1000" s="78" t="n">
        <f aca="false">IF($B1000&gt;Input!$C$31,0,IF($E1000*(Input!$C$35/100)&gt;(Input!$C$12/12),-1*(Input!$C$12/12),-1*$E1000*(Input!$C$35/100)))</f>
        <v>0</v>
      </c>
      <c r="J1000" s="78" t="n">
        <f aca="false">IF($B1000&gt;Input!$C$31,0,(-1)*($E1000+$H1000+$I1000)*(Input!$C$8/100))</f>
        <v>0</v>
      </c>
      <c r="K1000" s="78" t="n">
        <f aca="false">IF($B1000&gt;Input!$C$31,0,(-1)*($E1000+$H1000+$I1000)*(Input!$C$9/100))</f>
        <v>0</v>
      </c>
      <c r="L1000" s="78" t="n">
        <f aca="false">IF($B1000&lt;Input!$C$25,($E1000+$F1000+$G1000+$H1000+$I1000+$J1000+$K1000),0)</f>
        <v>0</v>
      </c>
    </row>
    <row r="1001" customFormat="false" ht="12.8" hidden="false" customHeight="false" outlineLevel="0" collapsed="false">
      <c r="A1001" s="76" t="n">
        <v>997</v>
      </c>
      <c r="B1001" s="77" t="n">
        <f aca="false">EOMONTH(Input!$C$7,A1001)</f>
        <v>73262</v>
      </c>
      <c r="C1001" s="76" t="n">
        <f aca="false">DATEDIF(Input!$C$23,$B1001,"Y")</f>
        <v>123</v>
      </c>
      <c r="E1001" s="78" t="n">
        <f aca="false">IF($B1001&gt;Input!$C$31,0,Input!$C$26*(1+Input!$C$28/100)^(DATEDIF(Input!$C$7,$B1001,"Y")))</f>
        <v>0</v>
      </c>
      <c r="F1001" s="78" t="n">
        <f aca="false">-1*($E1001*(Input!$C$10/100))</f>
        <v>-0</v>
      </c>
      <c r="G1001" s="78" t="n">
        <f aca="false">-1*($E1001*(Input!$C$11/100))</f>
        <v>-0</v>
      </c>
      <c r="H1001" s="78" t="n">
        <f aca="false">IF($B1001&lt;Input!$C$25,((Input!$C$29*(1+Input!$C$13/100)^(DATEDIF(Input!$C$7,$B1001,"Y")))),0)</f>
        <v>0</v>
      </c>
      <c r="I1001" s="78" t="n">
        <f aca="false">IF($B1001&gt;Input!$C$31,0,IF($E1001*(Input!$C$35/100)&gt;(Input!$C$12/12),-1*(Input!$C$12/12),-1*$E1001*(Input!$C$35/100)))</f>
        <v>0</v>
      </c>
      <c r="J1001" s="78" t="n">
        <f aca="false">IF($B1001&gt;Input!$C$31,0,(-1)*($E1001+$H1001+$I1001)*(Input!$C$8/100))</f>
        <v>0</v>
      </c>
      <c r="K1001" s="78" t="n">
        <f aca="false">IF($B1001&gt;Input!$C$31,0,(-1)*($E1001+$H1001+$I1001)*(Input!$C$9/100))</f>
        <v>0</v>
      </c>
      <c r="L1001" s="78" t="n">
        <f aca="false">IF($B1001&lt;Input!$C$25,($E1001+$F1001+$G1001+$H1001+$I1001+$J1001+$K1001),0)</f>
        <v>0</v>
      </c>
    </row>
    <row r="1002" customFormat="false" ht="12.8" hidden="false" customHeight="false" outlineLevel="0" collapsed="false">
      <c r="A1002" s="76" t="n">
        <v>998</v>
      </c>
      <c r="B1002" s="77" t="n">
        <f aca="false">EOMONTH(Input!$C$7,A1002)</f>
        <v>73293</v>
      </c>
      <c r="C1002" s="76" t="n">
        <f aca="false">DATEDIF(Input!$C$23,$B1002,"Y")</f>
        <v>123</v>
      </c>
      <c r="E1002" s="78" t="n">
        <f aca="false">IF($B1002&gt;Input!$C$31,0,Input!$C$26*(1+Input!$C$28/100)^(DATEDIF(Input!$C$7,$B1002,"Y")))</f>
        <v>0</v>
      </c>
      <c r="F1002" s="78" t="n">
        <f aca="false">-1*($E1002*(Input!$C$10/100))</f>
        <v>-0</v>
      </c>
      <c r="G1002" s="78" t="n">
        <f aca="false">-1*($E1002*(Input!$C$11/100))</f>
        <v>-0</v>
      </c>
      <c r="H1002" s="78" t="n">
        <f aca="false">IF($B1002&lt;Input!$C$25,((Input!$C$29*(1+Input!$C$13/100)^(DATEDIF(Input!$C$7,$B1002,"Y")))),0)</f>
        <v>0</v>
      </c>
      <c r="I1002" s="78" t="n">
        <f aca="false">IF($B1002&gt;Input!$C$31,0,IF($E1002*(Input!$C$35/100)&gt;(Input!$C$12/12),-1*(Input!$C$12/12),-1*$E1002*(Input!$C$35/100)))</f>
        <v>0</v>
      </c>
      <c r="J1002" s="78" t="n">
        <f aca="false">IF($B1002&gt;Input!$C$31,0,(-1)*($E1002+$H1002+$I1002)*(Input!$C$8/100))</f>
        <v>0</v>
      </c>
      <c r="K1002" s="78" t="n">
        <f aca="false">IF($B1002&gt;Input!$C$31,0,(-1)*($E1002+$H1002+$I1002)*(Input!$C$9/100))</f>
        <v>0</v>
      </c>
      <c r="L1002" s="78" t="n">
        <f aca="false">IF($B1002&lt;Input!$C$25,($E1002+$F1002+$G1002+$H1002+$I1002+$J1002+$K1002),0)</f>
        <v>0</v>
      </c>
    </row>
    <row r="1003" customFormat="false" ht="12.8" hidden="false" customHeight="false" outlineLevel="0" collapsed="false">
      <c r="A1003" s="76" t="n">
        <v>999</v>
      </c>
      <c r="B1003" s="77" t="n">
        <f aca="false">EOMONTH(Input!$C$7,A1003)</f>
        <v>73323</v>
      </c>
      <c r="C1003" s="76" t="n">
        <f aca="false">DATEDIF(Input!$C$23,$B1003,"Y")</f>
        <v>123</v>
      </c>
      <c r="E1003" s="78" t="n">
        <f aca="false">IF($B1003&gt;Input!$C$31,0,Input!$C$26*(1+Input!$C$28/100)^(DATEDIF(Input!$C$7,$B1003,"Y")))</f>
        <v>0</v>
      </c>
      <c r="F1003" s="78" t="n">
        <f aca="false">-1*($E1003*(Input!$C$10/100))</f>
        <v>-0</v>
      </c>
      <c r="G1003" s="78" t="n">
        <f aca="false">-1*($E1003*(Input!$C$11/100))</f>
        <v>-0</v>
      </c>
      <c r="H1003" s="78" t="n">
        <f aca="false">IF($B1003&lt;Input!$C$25,((Input!$C$29*(1+Input!$C$13/100)^(DATEDIF(Input!$C$7,$B1003,"Y")))),0)</f>
        <v>0</v>
      </c>
      <c r="I1003" s="78" t="n">
        <f aca="false">IF($B1003&gt;Input!$C$31,0,IF($E1003*(Input!$C$35/100)&gt;(Input!$C$12/12),-1*(Input!$C$12/12),-1*$E1003*(Input!$C$35/100)))</f>
        <v>0</v>
      </c>
      <c r="J1003" s="78" t="n">
        <f aca="false">IF($B1003&gt;Input!$C$31,0,(-1)*($E1003+$H1003+$I1003)*(Input!$C$8/100))</f>
        <v>0</v>
      </c>
      <c r="K1003" s="78" t="n">
        <f aca="false">IF($B1003&gt;Input!$C$31,0,(-1)*($E1003+$H1003+$I1003)*(Input!$C$9/100))</f>
        <v>0</v>
      </c>
      <c r="L1003" s="78" t="n">
        <f aca="false">IF($B1003&lt;Input!$C$25,($E1003+$F1003+$G1003+$H1003+$I1003+$J1003+$K1003),0)</f>
        <v>0</v>
      </c>
    </row>
    <row r="1004" customFormat="false" ht="12.8" hidden="false" customHeight="false" outlineLevel="0" collapsed="false">
      <c r="A1004" s="76" t="n">
        <v>1000</v>
      </c>
      <c r="B1004" s="77" t="n">
        <f aca="false">EOMONTH(Input!$C$7,A1004)</f>
        <v>73354</v>
      </c>
      <c r="C1004" s="76" t="n">
        <f aca="false">DATEDIF(Input!$C$23,$B1004,"Y")</f>
        <v>123</v>
      </c>
      <c r="E1004" s="78" t="n">
        <f aca="false">IF($B1004&gt;Input!$C$31,0,Input!$C$26*(1+Input!$C$28/100)^(DATEDIF(Input!$C$7,$B1004,"Y")))</f>
        <v>0</v>
      </c>
      <c r="F1004" s="78" t="n">
        <f aca="false">-1*($E1004*(Input!$C$10/100))</f>
        <v>-0</v>
      </c>
      <c r="G1004" s="78" t="n">
        <f aca="false">-1*($E1004*(Input!$C$11/100))</f>
        <v>-0</v>
      </c>
      <c r="H1004" s="78" t="n">
        <f aca="false">IF($B1004&lt;Input!$C$25,((Input!$C$29*(1+Input!$C$13/100)^(DATEDIF(Input!$C$7,$B1004,"Y")))),0)</f>
        <v>0</v>
      </c>
      <c r="I1004" s="78" t="n">
        <f aca="false">IF($B1004&gt;Input!$C$31,0,IF($E1004*(Input!$C$35/100)&gt;(Input!$C$12/12),-1*(Input!$C$12/12),-1*$E1004*(Input!$C$35/100)))</f>
        <v>0</v>
      </c>
      <c r="J1004" s="78" t="n">
        <f aca="false">IF($B1004&gt;Input!$C$31,0,(-1)*($E1004+$H1004+$I1004)*(Input!$C$8/100))</f>
        <v>0</v>
      </c>
      <c r="K1004" s="78" t="n">
        <f aca="false">IF($B1004&gt;Input!$C$31,0,(-1)*($E1004+$H1004+$I1004)*(Input!$C$9/100))</f>
        <v>0</v>
      </c>
      <c r="L1004" s="78" t="n">
        <f aca="false">IF($B1004&lt;Input!$C$25,($E1004+$F1004+$G1004+$H1004+$I1004+$J1004+$K1004),0)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76" width="11.69"/>
    <col collapsed="false" customWidth="true" hidden="false" outlineLevel="0" max="2" min="2" style="77" width="10.83"/>
    <col collapsed="false" customWidth="true" hidden="false" outlineLevel="0" max="3" min="3" style="76" width="4.89"/>
    <col collapsed="false" customWidth="true" hidden="false" outlineLevel="0" max="4" min="4" style="76" width="1.29"/>
    <col collapsed="false" customWidth="true" hidden="false" outlineLevel="0" max="5" min="5" style="78" width="12.64"/>
    <col collapsed="false" customWidth="true" hidden="false" outlineLevel="0" max="6" min="6" style="78" width="9.02"/>
    <col collapsed="false" customWidth="true" hidden="false" outlineLevel="0" max="7" min="7" style="78" width="9.4"/>
    <col collapsed="false" customWidth="true" hidden="false" outlineLevel="0" max="8" min="8" style="76" width="16.13"/>
    <col collapsed="false" customWidth="true" hidden="false" outlineLevel="0" max="9" min="9" style="76" width="7.6"/>
    <col collapsed="false" customWidth="true" hidden="false" outlineLevel="0" max="10" min="10" style="76" width="10.83"/>
    <col collapsed="false" customWidth="false" hidden="false" outlineLevel="0" max="11" min="11" style="76" width="11.6"/>
    <col collapsed="false" customWidth="true" hidden="false" outlineLevel="0" max="12" min="12" style="76" width="8.12"/>
    <col collapsed="false" customWidth="false" hidden="false" outlineLevel="0" max="256" min="13" style="76" width="11.57"/>
  </cols>
  <sheetData>
    <row r="1" customFormat="false" ht="19.25" hidden="false" customHeight="false" outlineLevel="0" collapsed="false">
      <c r="A1" s="79" t="str">
        <f aca="false">Input!$G$22</f>
        <v>Timmy</v>
      </c>
      <c r="B1" s="79" t="s">
        <v>204</v>
      </c>
    </row>
    <row r="3" s="83" customFormat="true" ht="12.05" hidden="false" customHeight="false" outlineLevel="0" collapsed="false">
      <c r="A3" s="83" t="s">
        <v>177</v>
      </c>
      <c r="B3" s="84" t="s">
        <v>178</v>
      </c>
      <c r="C3" s="83" t="s">
        <v>179</v>
      </c>
      <c r="E3" s="85" t="s">
        <v>205</v>
      </c>
      <c r="F3" s="85" t="s">
        <v>206</v>
      </c>
      <c r="G3" s="85" t="s">
        <v>207</v>
      </c>
      <c r="H3" s="83" t="s">
        <v>208</v>
      </c>
      <c r="I3" s="83" t="s">
        <v>209</v>
      </c>
      <c r="J3" s="83" t="s">
        <v>210</v>
      </c>
      <c r="K3" s="83" t="s">
        <v>211</v>
      </c>
      <c r="L3" s="83" t="s">
        <v>212</v>
      </c>
    </row>
    <row r="4" customFormat="false" ht="12.8" hidden="false" customHeight="false" outlineLevel="0" collapsed="false">
      <c r="A4" s="76" t="n">
        <v>0</v>
      </c>
      <c r="B4" s="77" t="n">
        <f aca="false">EOMONTH(Input!$C$7,A4)</f>
        <v>42916</v>
      </c>
      <c r="C4" s="76" t="n">
        <f aca="false">DATEDIF(Input!$G$23,$B4,"Y")</f>
        <v>40</v>
      </c>
      <c r="E4" s="78" t="n">
        <f aca="false">Input!$G$26</f>
        <v>5000</v>
      </c>
      <c r="F4" s="78" t="n">
        <f aca="false">-1*($E4*(Input!$C$10/100))</f>
        <v>-310</v>
      </c>
      <c r="G4" s="78" t="n">
        <f aca="false">-1*($E4*(Input!$C$11/100))</f>
        <v>-72.5</v>
      </c>
      <c r="H4" s="78" t="n">
        <f aca="false">IF($B4&lt;Input!$G$25,((Input!$G$29*(1+Input!$C$13/100)^(DATEDIF(Input!$C$7,$B4,"Y")))),0)</f>
        <v>-250</v>
      </c>
      <c r="I4" s="78" t="n">
        <f aca="false">IF($B4&gt;Input!$G$31,0,IF($E4*(Input!$G$35/100)&gt;(Input!$C$12/12),-1*(Input!$C$12/12),-1*$E4*(Input!$G$35/100)))</f>
        <v>-200</v>
      </c>
      <c r="J4" s="78" t="n">
        <f aca="false">IF($B4&gt;Input!$G$31,0,(-1)*($E4+$H4+$I4)*(Input!$C$8/100))</f>
        <v>-455</v>
      </c>
      <c r="K4" s="78" t="n">
        <f aca="false">IF($B4&gt;Input!$G$31,0,(-1)*($E4+$H4+$I4)*(Input!$C$9/100))</f>
        <v>-223.86</v>
      </c>
      <c r="L4" s="78" t="n">
        <f aca="false">IF($B4&lt;Input!$G$25,($E4+$F4+$G4+$H4+$I4+$J4+$K4),0)</f>
        <v>3488.64</v>
      </c>
    </row>
    <row r="5" customFormat="false" ht="12.8" hidden="false" customHeight="false" outlineLevel="0" collapsed="false">
      <c r="A5" s="76" t="n">
        <v>1</v>
      </c>
      <c r="B5" s="77" t="n">
        <f aca="false">EOMONTH(Input!$C$7,A5)</f>
        <v>42947</v>
      </c>
      <c r="C5" s="76" t="n">
        <f aca="false">DATEDIF(Input!$G$23,$B5,"Y")</f>
        <v>40</v>
      </c>
      <c r="E5" s="78" t="n">
        <f aca="false">IF($B5&gt;Input!$G$31,0,Input!$G$26*(1+Input!$G$28/100)^(DATEDIF(Input!$C$7,$B5,"Y")))</f>
        <v>5000</v>
      </c>
      <c r="F5" s="78" t="n">
        <f aca="false">-1*($E5*(Input!$C$10/100))</f>
        <v>-310</v>
      </c>
      <c r="G5" s="78" t="n">
        <f aca="false">-1*($E5*(Input!$C$11/100))</f>
        <v>-72.5</v>
      </c>
      <c r="H5" s="78" t="n">
        <f aca="false">IF($B5&lt;Input!$G$25,((Input!$G$29*(1+Input!$C$13/100)^(DATEDIF(Input!$C$7,$B5,"Y")))),0)</f>
        <v>-250</v>
      </c>
      <c r="I5" s="78" t="n">
        <f aca="false">IF($B5&gt;Input!$G$31,0,IF($E5*(Input!$G$35/100)&gt;(Input!$C$12/12),-1*(Input!$C$12/12),-1*$E5*(Input!$G$35/100)))</f>
        <v>-200</v>
      </c>
      <c r="J5" s="78" t="n">
        <f aca="false">IF($B5&gt;Input!$G$31,0,(-1)*($E5+$H5+$I5)*(Input!$C$8/100))</f>
        <v>-455</v>
      </c>
      <c r="K5" s="78" t="n">
        <f aca="false">IF($B5&gt;Input!$G$31,0,(-1)*($E5+$H5+$I5)*(Input!$C$9/100))</f>
        <v>-223.86</v>
      </c>
      <c r="L5" s="78" t="n">
        <f aca="false">IF($B5&lt;Input!$G$25,($E5+$F5+$G5+$H5+$I5+$J5+$K5),0)</f>
        <v>3488.64</v>
      </c>
    </row>
    <row r="6" customFormat="false" ht="12.8" hidden="false" customHeight="false" outlineLevel="0" collapsed="false">
      <c r="A6" s="76" t="n">
        <v>2</v>
      </c>
      <c r="B6" s="77" t="n">
        <f aca="false">EOMONTH(Input!$C$7,A6)</f>
        <v>42978</v>
      </c>
      <c r="C6" s="76" t="n">
        <f aca="false">DATEDIF(Input!$G$23,$B6,"Y")</f>
        <v>40</v>
      </c>
      <c r="E6" s="78" t="n">
        <f aca="false">IF($B6&gt;Input!$G$31,0,Input!$G$26*(1+Input!$G$28/100)^(DATEDIF(Input!$C$7,$B6,"Y")))</f>
        <v>5000</v>
      </c>
      <c r="F6" s="78" t="n">
        <f aca="false">-1*($E6*(Input!$C$10/100))</f>
        <v>-310</v>
      </c>
      <c r="G6" s="78" t="n">
        <f aca="false">-1*($E6*(Input!$C$11/100))</f>
        <v>-72.5</v>
      </c>
      <c r="H6" s="78" t="n">
        <f aca="false">IF($B6&lt;Input!$G$25,((Input!$G$29*(1+Input!$C$13/100)^(DATEDIF(Input!$C$7,$B6,"Y")))),0)</f>
        <v>-250</v>
      </c>
      <c r="I6" s="78" t="n">
        <f aca="false">IF($B6&gt;Input!$G$31,0,IF($E6*(Input!$G$35/100)&gt;(Input!$C$12/12),-1*(Input!$C$12/12),-1*$E6*(Input!$G$35/100)))</f>
        <v>-200</v>
      </c>
      <c r="J6" s="78" t="n">
        <f aca="false">IF($B6&gt;Input!$G$31,0,(-1)*($E6+$H6+$I6)*(Input!$C$8/100))</f>
        <v>-455</v>
      </c>
      <c r="K6" s="78" t="n">
        <f aca="false">IF($B6&gt;Input!$G$31,0,(-1)*($E6+$H6+$I6)*(Input!$C$9/100))</f>
        <v>-223.86</v>
      </c>
      <c r="L6" s="78" t="n">
        <f aca="false">IF($B6&lt;Input!$G$25,($E6+$F6+$G6+$H6+$I6+$J6+$K6),0)</f>
        <v>3488.64</v>
      </c>
    </row>
    <row r="7" customFormat="false" ht="12.8" hidden="false" customHeight="false" outlineLevel="0" collapsed="false">
      <c r="A7" s="76" t="n">
        <v>3</v>
      </c>
      <c r="B7" s="77" t="n">
        <f aca="false">EOMONTH(Input!$C$7,A7)</f>
        <v>43008</v>
      </c>
      <c r="C7" s="76" t="n">
        <f aca="false">DATEDIF(Input!$G$23,$B7,"Y")</f>
        <v>40</v>
      </c>
      <c r="E7" s="78" t="n">
        <f aca="false">IF($B7&gt;Input!$G$31,0,Input!$G$26*(1+Input!$G$28/100)^(DATEDIF(Input!$C$7,$B7,"Y")))</f>
        <v>5000</v>
      </c>
      <c r="F7" s="78" t="n">
        <f aca="false">-1*($E7*(Input!$C$10/100))</f>
        <v>-310</v>
      </c>
      <c r="G7" s="78" t="n">
        <f aca="false">-1*($E7*(Input!$C$11/100))</f>
        <v>-72.5</v>
      </c>
      <c r="H7" s="78" t="n">
        <f aca="false">IF($B7&lt;Input!$G$25,((Input!$G$29*(1+Input!$C$13/100)^(DATEDIF(Input!$C$7,$B7,"Y")))),0)</f>
        <v>-250</v>
      </c>
      <c r="I7" s="78" t="n">
        <f aca="false">IF($B7&gt;Input!$G$31,0,IF($E7*(Input!$G$35/100)&gt;(Input!$C$12/12),-1*(Input!$C$12/12),-1*$E7*(Input!$G$35/100)))</f>
        <v>-200</v>
      </c>
      <c r="J7" s="78" t="n">
        <f aca="false">IF($B7&gt;Input!$G$31,0,(-1)*($E7+$H7+$I7)*(Input!$C$8/100))</f>
        <v>-455</v>
      </c>
      <c r="K7" s="78" t="n">
        <f aca="false">IF($B7&gt;Input!$G$31,0,(-1)*($E7+$H7+$I7)*(Input!$C$9/100))</f>
        <v>-223.86</v>
      </c>
      <c r="L7" s="78" t="n">
        <f aca="false">IF($B7&lt;Input!$G$25,($E7+$F7+$G7+$H7+$I7+$J7+$K7),0)</f>
        <v>3488.64</v>
      </c>
    </row>
    <row r="8" customFormat="false" ht="12.8" hidden="false" customHeight="false" outlineLevel="0" collapsed="false">
      <c r="A8" s="76" t="n">
        <v>4</v>
      </c>
      <c r="B8" s="77" t="n">
        <f aca="false">EOMONTH(Input!$C$7,A8)</f>
        <v>43039</v>
      </c>
      <c r="C8" s="76" t="n">
        <f aca="false">DATEDIF(Input!$G$23,$B8,"Y")</f>
        <v>40</v>
      </c>
      <c r="E8" s="78" t="n">
        <f aca="false">IF($B8&gt;Input!$G$31,0,Input!$G$26*(1+Input!$G$28/100)^(DATEDIF(Input!$C$7,$B8,"Y")))</f>
        <v>5000</v>
      </c>
      <c r="F8" s="78" t="n">
        <f aca="false">-1*($E8*(Input!$C$10/100))</f>
        <v>-310</v>
      </c>
      <c r="G8" s="78" t="n">
        <f aca="false">-1*($E8*(Input!$C$11/100))</f>
        <v>-72.5</v>
      </c>
      <c r="H8" s="78" t="n">
        <f aca="false">IF($B8&lt;Input!$G$25,((Input!$G$29*(1+Input!$C$13/100)^(DATEDIF(Input!$C$7,$B8,"Y")))),0)</f>
        <v>-250</v>
      </c>
      <c r="I8" s="78" t="n">
        <f aca="false">IF($B8&gt;Input!$G$31,0,IF($E8*(Input!$G$35/100)&gt;(Input!$C$12/12),-1*(Input!$C$12/12),-1*$E8*(Input!$G$35/100)))</f>
        <v>-200</v>
      </c>
      <c r="J8" s="78" t="n">
        <f aca="false">IF($B8&gt;Input!$G$31,0,(-1)*($E8+$H8+$I8)*(Input!$C$8/100))</f>
        <v>-455</v>
      </c>
      <c r="K8" s="78" t="n">
        <f aca="false">IF($B8&gt;Input!$G$31,0,(-1)*($E8+$H8+$I8)*(Input!$C$9/100))</f>
        <v>-223.86</v>
      </c>
      <c r="L8" s="78" t="n">
        <f aca="false">IF($B8&lt;Input!$G$25,($E8+$F8+$G8+$H8+$I8+$J8+$K8),0)</f>
        <v>3488.64</v>
      </c>
    </row>
    <row r="9" customFormat="false" ht="12.8" hidden="false" customHeight="false" outlineLevel="0" collapsed="false">
      <c r="A9" s="76" t="n">
        <v>5</v>
      </c>
      <c r="B9" s="77" t="n">
        <f aca="false">EOMONTH(Input!$C$7,A9)</f>
        <v>43069</v>
      </c>
      <c r="C9" s="76" t="n">
        <f aca="false">DATEDIF(Input!$G$23,$B9,"Y")</f>
        <v>40</v>
      </c>
      <c r="E9" s="78" t="n">
        <f aca="false">IF($B9&gt;Input!$G$31,0,Input!$G$26*(1+Input!$G$28/100)^(DATEDIF(Input!$C$7,$B9,"Y")))</f>
        <v>5000</v>
      </c>
      <c r="F9" s="78" t="n">
        <f aca="false">-1*($E9*(Input!$C$10/100))</f>
        <v>-310</v>
      </c>
      <c r="G9" s="78" t="n">
        <f aca="false">-1*($E9*(Input!$C$11/100))</f>
        <v>-72.5</v>
      </c>
      <c r="H9" s="78" t="n">
        <f aca="false">IF($B9&lt;Input!$G$25,((Input!$G$29*(1+Input!$C$13/100)^(DATEDIF(Input!$C$7,$B9,"Y")))),0)</f>
        <v>-250</v>
      </c>
      <c r="I9" s="78" t="n">
        <f aca="false">IF($B9&gt;Input!$G$31,0,IF($E9*(Input!$G$35/100)&gt;(Input!$C$12/12),-1*(Input!$C$12/12),-1*$E9*(Input!$G$35/100)))</f>
        <v>-200</v>
      </c>
      <c r="J9" s="78" t="n">
        <f aca="false">IF($B9&gt;Input!$G$31,0,(-1)*($E9+$H9+$I9)*(Input!$C$8/100))</f>
        <v>-455</v>
      </c>
      <c r="K9" s="78" t="n">
        <f aca="false">IF($B9&gt;Input!$G$31,0,(-1)*($E9+$H9+$I9)*(Input!$C$9/100))</f>
        <v>-223.86</v>
      </c>
      <c r="L9" s="78" t="n">
        <f aca="false">IF($B9&lt;Input!$G$25,($E9+$F9+$G9+$H9+$I9+$J9+$K9),0)</f>
        <v>3488.64</v>
      </c>
    </row>
    <row r="10" customFormat="false" ht="12.8" hidden="false" customHeight="false" outlineLevel="0" collapsed="false">
      <c r="A10" s="76" t="n">
        <v>6</v>
      </c>
      <c r="B10" s="77" t="n">
        <f aca="false">EOMONTH(Input!$C$7,A10)</f>
        <v>43100</v>
      </c>
      <c r="C10" s="76" t="n">
        <f aca="false">DATEDIF(Input!$G$23,$B10,"Y")</f>
        <v>40</v>
      </c>
      <c r="E10" s="78" t="n">
        <f aca="false">IF($B10&gt;Input!$G$31,0,Input!$G$26*(1+Input!$G$28/100)^(DATEDIF(Input!$C$7,$B10,"Y")))</f>
        <v>5000</v>
      </c>
      <c r="F10" s="78" t="n">
        <f aca="false">-1*($E10*(Input!$C$10/100))</f>
        <v>-310</v>
      </c>
      <c r="G10" s="78" t="n">
        <f aca="false">-1*($E10*(Input!$C$11/100))</f>
        <v>-72.5</v>
      </c>
      <c r="H10" s="78" t="n">
        <f aca="false">IF($B10&lt;Input!$G$25,((Input!$G$29*(1+Input!$C$13/100)^(DATEDIF(Input!$C$7,$B10,"Y")))),0)</f>
        <v>-250</v>
      </c>
      <c r="I10" s="78" t="n">
        <f aca="false">IF($B10&gt;Input!$G$31,0,IF($E10*(Input!$G$35/100)&gt;(Input!$C$12/12),-1*(Input!$C$12/12),-1*$E10*(Input!$G$35/100)))</f>
        <v>-200</v>
      </c>
      <c r="J10" s="78" t="n">
        <f aca="false">IF($B10&gt;Input!$G$31,0,(-1)*($E10+$H10+$I10)*(Input!$C$8/100))</f>
        <v>-455</v>
      </c>
      <c r="K10" s="78" t="n">
        <f aca="false">IF($B10&gt;Input!$G$31,0,(-1)*($E10+$H10+$I10)*(Input!$C$9/100))</f>
        <v>-223.86</v>
      </c>
      <c r="L10" s="78" t="n">
        <f aca="false">IF($B10&lt;Input!$G$25,($E10+$F10+$G10+$H10+$I10+$J10+$K10),0)</f>
        <v>3488.64</v>
      </c>
    </row>
    <row r="11" customFormat="false" ht="12.8" hidden="false" customHeight="false" outlineLevel="0" collapsed="false">
      <c r="A11" s="76" t="n">
        <v>7</v>
      </c>
      <c r="B11" s="77" t="n">
        <f aca="false">EOMONTH(Input!$C$7,A11)</f>
        <v>43131</v>
      </c>
      <c r="C11" s="76" t="n">
        <f aca="false">DATEDIF(Input!$G$23,$B11,"Y")</f>
        <v>40</v>
      </c>
      <c r="E11" s="78" t="n">
        <f aca="false">IF($B11&gt;Input!$G$31,0,Input!$G$26*(1+Input!$G$28/100)^(DATEDIF(Input!$C$7,$B11,"Y")))</f>
        <v>5000</v>
      </c>
      <c r="F11" s="78" t="n">
        <f aca="false">-1*($E11*(Input!$C$10/100))</f>
        <v>-310</v>
      </c>
      <c r="G11" s="78" t="n">
        <f aca="false">-1*($E11*(Input!$C$11/100))</f>
        <v>-72.5</v>
      </c>
      <c r="H11" s="78" t="n">
        <f aca="false">IF($B11&lt;Input!$G$25,((Input!$G$29*(1+Input!$C$13/100)^(DATEDIF(Input!$C$7,$B11,"Y")))),0)</f>
        <v>-250</v>
      </c>
      <c r="I11" s="78" t="n">
        <f aca="false">IF($B11&gt;Input!$G$31,0,IF($E11*(Input!$G$35/100)&gt;(Input!$C$12/12),-1*(Input!$C$12/12),-1*$E11*(Input!$G$35/100)))</f>
        <v>-200</v>
      </c>
      <c r="J11" s="78" t="n">
        <f aca="false">IF($B11&gt;Input!$G$31,0,(-1)*($E11+$H11+$I11)*(Input!$C$8/100))</f>
        <v>-455</v>
      </c>
      <c r="K11" s="78" t="n">
        <f aca="false">IF($B11&gt;Input!$G$31,0,(-1)*($E11+$H11+$I11)*(Input!$C$9/100))</f>
        <v>-223.86</v>
      </c>
      <c r="L11" s="78" t="n">
        <f aca="false">IF($B11&lt;Input!$G$25,($E11+$F11+$G11+$H11+$I11+$J11+$K11),0)</f>
        <v>3488.64</v>
      </c>
    </row>
    <row r="12" customFormat="false" ht="12.8" hidden="false" customHeight="false" outlineLevel="0" collapsed="false">
      <c r="A12" s="76" t="n">
        <v>8</v>
      </c>
      <c r="B12" s="77" t="n">
        <f aca="false">EOMONTH(Input!$C$7,A12)</f>
        <v>43159</v>
      </c>
      <c r="C12" s="76" t="n">
        <f aca="false">DATEDIF(Input!$G$23,$B12,"Y")</f>
        <v>40</v>
      </c>
      <c r="E12" s="78" t="n">
        <f aca="false">IF($B12&gt;Input!$G$31,0,Input!$G$26*(1+Input!$G$28/100)^(DATEDIF(Input!$C$7,$B12,"Y")))</f>
        <v>5000</v>
      </c>
      <c r="F12" s="78" t="n">
        <f aca="false">-1*($E12*(Input!$C$10/100))</f>
        <v>-310</v>
      </c>
      <c r="G12" s="78" t="n">
        <f aca="false">-1*($E12*(Input!$C$11/100))</f>
        <v>-72.5</v>
      </c>
      <c r="H12" s="78" t="n">
        <f aca="false">IF($B12&lt;Input!$G$25,((Input!$G$29*(1+Input!$C$13/100)^(DATEDIF(Input!$C$7,$B12,"Y")))),0)</f>
        <v>-250</v>
      </c>
      <c r="I12" s="78" t="n">
        <f aca="false">IF($B12&gt;Input!$G$31,0,IF($E12*(Input!$G$35/100)&gt;(Input!$C$12/12),-1*(Input!$C$12/12),-1*$E12*(Input!$G$35/100)))</f>
        <v>-200</v>
      </c>
      <c r="J12" s="78" t="n">
        <f aca="false">IF($B12&gt;Input!$G$31,0,(-1)*($E12+$H12+$I12)*(Input!$C$8/100))</f>
        <v>-455</v>
      </c>
      <c r="K12" s="78" t="n">
        <f aca="false">IF($B12&gt;Input!$G$31,0,(-1)*($E12+$H12+$I12)*(Input!$C$9/100))</f>
        <v>-223.86</v>
      </c>
      <c r="L12" s="78" t="n">
        <f aca="false">IF($B12&lt;Input!$G$25,($E12+$F12+$G12+$H12+$I12+$J12+$K12),0)</f>
        <v>3488.64</v>
      </c>
    </row>
    <row r="13" customFormat="false" ht="12.8" hidden="false" customHeight="false" outlineLevel="0" collapsed="false">
      <c r="A13" s="76" t="n">
        <v>9</v>
      </c>
      <c r="B13" s="77" t="n">
        <f aca="false">EOMONTH(Input!$C$7,A13)</f>
        <v>43190</v>
      </c>
      <c r="C13" s="76" t="n">
        <f aca="false">DATEDIF(Input!$G$23,$B13,"Y")</f>
        <v>40</v>
      </c>
      <c r="E13" s="78" t="n">
        <f aca="false">IF($B13&gt;Input!$G$31,0,Input!$G$26*(1+Input!$G$28/100)^(DATEDIF(Input!$C$7,$B13,"Y")))</f>
        <v>5000</v>
      </c>
      <c r="F13" s="78" t="n">
        <f aca="false">-1*($E13*(Input!$C$10/100))</f>
        <v>-310</v>
      </c>
      <c r="G13" s="78" t="n">
        <f aca="false">-1*($E13*(Input!$C$11/100))</f>
        <v>-72.5</v>
      </c>
      <c r="H13" s="78" t="n">
        <f aca="false">IF($B13&lt;Input!$G$25,((Input!$G$29*(1+Input!$C$13/100)^(DATEDIF(Input!$C$7,$B13,"Y")))),0)</f>
        <v>-250</v>
      </c>
      <c r="I13" s="78" t="n">
        <f aca="false">IF($B13&gt;Input!$G$31,0,IF($E13*(Input!$G$35/100)&gt;(Input!$C$12/12),-1*(Input!$C$12/12),-1*$E13*(Input!$G$35/100)))</f>
        <v>-200</v>
      </c>
      <c r="J13" s="78" t="n">
        <f aca="false">IF($B13&gt;Input!$G$31,0,(-1)*($E13+$H13+$I13)*(Input!$C$8/100))</f>
        <v>-455</v>
      </c>
      <c r="K13" s="78" t="n">
        <f aca="false">IF($B13&gt;Input!$G$31,0,(-1)*($E13+$H13+$I13)*(Input!$C$9/100))</f>
        <v>-223.86</v>
      </c>
      <c r="L13" s="78" t="n">
        <f aca="false">IF($B13&lt;Input!$G$25,($E13+$F13+$G13+$H13+$I13+$J13+$K13),0)</f>
        <v>3488.64</v>
      </c>
    </row>
    <row r="14" customFormat="false" ht="12.8" hidden="false" customHeight="false" outlineLevel="0" collapsed="false">
      <c r="A14" s="76" t="n">
        <v>10</v>
      </c>
      <c r="B14" s="77" t="n">
        <f aca="false">EOMONTH(Input!$C$7,A14)</f>
        <v>43220</v>
      </c>
      <c r="C14" s="76" t="n">
        <f aca="false">DATEDIF(Input!$G$23,$B14,"Y")</f>
        <v>40</v>
      </c>
      <c r="E14" s="78" t="n">
        <f aca="false">IF($B14&gt;Input!$G$31,0,Input!$G$26*(1+Input!$G$28/100)^(DATEDIF(Input!$C$7,$B14,"Y")))</f>
        <v>5000</v>
      </c>
      <c r="F14" s="78" t="n">
        <f aca="false">-1*($E14*(Input!$C$10/100))</f>
        <v>-310</v>
      </c>
      <c r="G14" s="78" t="n">
        <f aca="false">-1*($E14*(Input!$C$11/100))</f>
        <v>-72.5</v>
      </c>
      <c r="H14" s="78" t="n">
        <f aca="false">IF($B14&lt;Input!$G$25,((Input!$G$29*(1+Input!$C$13/100)^(DATEDIF(Input!$C$7,$B14,"Y")))),0)</f>
        <v>-250</v>
      </c>
      <c r="I14" s="78" t="n">
        <f aca="false">IF($B14&gt;Input!$G$31,0,IF($E14*(Input!$G$35/100)&gt;(Input!$C$12/12),-1*(Input!$C$12/12),-1*$E14*(Input!$G$35/100)))</f>
        <v>-200</v>
      </c>
      <c r="J14" s="78" t="n">
        <f aca="false">IF($B14&gt;Input!$G$31,0,(-1)*($E14+$H14+$I14)*(Input!$C$8/100))</f>
        <v>-455</v>
      </c>
      <c r="K14" s="78" t="n">
        <f aca="false">IF($B14&gt;Input!$G$31,0,(-1)*($E14+$H14+$I14)*(Input!$C$9/100))</f>
        <v>-223.86</v>
      </c>
      <c r="L14" s="78" t="n">
        <f aca="false">IF($B14&lt;Input!$G$25,($E14+$F14+$G14+$H14+$I14+$J14+$K14),0)</f>
        <v>3488.64</v>
      </c>
    </row>
    <row r="15" customFormat="false" ht="12.8" hidden="false" customHeight="false" outlineLevel="0" collapsed="false">
      <c r="A15" s="76" t="n">
        <v>11</v>
      </c>
      <c r="B15" s="77" t="n">
        <f aca="false">EOMONTH(Input!$C$7,A15)</f>
        <v>43251</v>
      </c>
      <c r="C15" s="76" t="n">
        <f aca="false">DATEDIF(Input!$G$23,$B15,"Y")</f>
        <v>41</v>
      </c>
      <c r="E15" s="78" t="n">
        <f aca="false">IF($B15&gt;Input!$G$31,0,Input!$G$26*(1+Input!$G$28/100)^(DATEDIF(Input!$C$7,$B15,"Y")))</f>
        <v>5000</v>
      </c>
      <c r="F15" s="78" t="n">
        <f aca="false">-1*($E15*(Input!$C$10/100))</f>
        <v>-310</v>
      </c>
      <c r="G15" s="78" t="n">
        <f aca="false">-1*($E15*(Input!$C$11/100))</f>
        <v>-72.5</v>
      </c>
      <c r="H15" s="78" t="n">
        <f aca="false">IF($B15&lt;Input!$G$25,((Input!$G$29*(1+Input!$C$13/100)^(DATEDIF(Input!$C$7,$B15,"Y")))),0)</f>
        <v>-250</v>
      </c>
      <c r="I15" s="78" t="n">
        <f aca="false">IF($B15&gt;Input!$G$31,0,IF($E15*(Input!$G$35/100)&gt;(Input!$C$12/12),-1*(Input!$C$12/12),-1*$E15*(Input!$G$35/100)))</f>
        <v>-200</v>
      </c>
      <c r="J15" s="78" t="n">
        <f aca="false">IF($B15&gt;Input!$G$31,0,(-1)*($E15+$H15+$I15)*(Input!$C$8/100))</f>
        <v>-455</v>
      </c>
      <c r="K15" s="78" t="n">
        <f aca="false">IF($B15&gt;Input!$G$31,0,(-1)*($E15+$H15+$I15)*(Input!$C$9/100))</f>
        <v>-223.86</v>
      </c>
      <c r="L15" s="78" t="n">
        <f aca="false">IF($B15&lt;Input!$G$25,($E15+$F15+$G15+$H15+$I15+$J15+$K15),0)</f>
        <v>3488.64</v>
      </c>
    </row>
    <row r="16" customFormat="false" ht="12.8" hidden="false" customHeight="false" outlineLevel="0" collapsed="false">
      <c r="A16" s="76" t="n">
        <v>12</v>
      </c>
      <c r="B16" s="77" t="n">
        <f aca="false">EOMONTH(Input!$C$7,A16)</f>
        <v>43281</v>
      </c>
      <c r="C16" s="76" t="n">
        <f aca="false">DATEDIF(Input!$G$23,$B16,"Y")</f>
        <v>41</v>
      </c>
      <c r="E16" s="78" t="n">
        <f aca="false">IF($B16&gt;Input!$G$31,0,Input!$G$26*(1+Input!$G$28/100)^(DATEDIF(Input!$C$7,$B16,"Y")))</f>
        <v>5100</v>
      </c>
      <c r="F16" s="78" t="n">
        <f aca="false">-1*($E16*(Input!$C$10/100))</f>
        <v>-316.2</v>
      </c>
      <c r="G16" s="78" t="n">
        <f aca="false">-1*($E16*(Input!$C$11/100))</f>
        <v>-73.95</v>
      </c>
      <c r="H16" s="78" t="n">
        <f aca="false">IF($B16&lt;Input!$G$25,((Input!$G$29*(1+Input!$C$13/100)^(DATEDIF(Input!$C$7,$B16,"Y")))),0)</f>
        <v>-265</v>
      </c>
      <c r="I16" s="78" t="n">
        <f aca="false">IF($B16&gt;Input!$G$31,0,IF($E16*(Input!$G$35/100)&gt;(Input!$C$12/12),-1*(Input!$C$12/12),-1*$E16*(Input!$G$35/100)))</f>
        <v>-204</v>
      </c>
      <c r="J16" s="78" t="n">
        <f aca="false">IF($B16&gt;Input!$G$31,0,(-1)*($E16+$H16+$I16)*(Input!$C$8/100))</f>
        <v>-463.1</v>
      </c>
      <c r="K16" s="78" t="n">
        <f aca="false">IF($B16&gt;Input!$G$31,0,(-1)*($E16+$H16+$I16)*(Input!$C$9/100))</f>
        <v>-227.8452</v>
      </c>
      <c r="L16" s="78" t="n">
        <f aca="false">IF($B16&lt;Input!$G$25,($E16+$F16+$G16+$H16+$I16+$J16+$K16),0)</f>
        <v>3549.9048</v>
      </c>
    </row>
    <row r="17" customFormat="false" ht="12.8" hidden="false" customHeight="false" outlineLevel="0" collapsed="false">
      <c r="A17" s="76" t="n">
        <v>13</v>
      </c>
      <c r="B17" s="77" t="n">
        <f aca="false">EOMONTH(Input!$C$7,A17)</f>
        <v>43312</v>
      </c>
      <c r="C17" s="76" t="n">
        <f aca="false">DATEDIF(Input!$G$23,$B17,"Y")</f>
        <v>41</v>
      </c>
      <c r="E17" s="78" t="n">
        <f aca="false">IF($B17&gt;Input!$G$31,0,Input!$G$26*(1+Input!$G$28/100)^(DATEDIF(Input!$C$7,$B17,"Y")))</f>
        <v>5100</v>
      </c>
      <c r="F17" s="78" t="n">
        <f aca="false">-1*($E17*(Input!$C$10/100))</f>
        <v>-316.2</v>
      </c>
      <c r="G17" s="78" t="n">
        <f aca="false">-1*($E17*(Input!$C$11/100))</f>
        <v>-73.95</v>
      </c>
      <c r="H17" s="78" t="n">
        <f aca="false">IF($B17&lt;Input!$G$25,((Input!$G$29*(1+Input!$C$13/100)^(DATEDIF(Input!$C$7,$B17,"Y")))),0)</f>
        <v>-265</v>
      </c>
      <c r="I17" s="78" t="n">
        <f aca="false">IF($B17&gt;Input!$G$31,0,IF($E17*(Input!$G$35/100)&gt;(Input!$C$12/12),-1*(Input!$C$12/12),-1*$E17*(Input!$G$35/100)))</f>
        <v>-204</v>
      </c>
      <c r="J17" s="78" t="n">
        <f aca="false">IF($B17&gt;Input!$G$31,0,(-1)*($E17+$H17+$I17)*(Input!$C$8/100))</f>
        <v>-463.1</v>
      </c>
      <c r="K17" s="78" t="n">
        <f aca="false">IF($B17&gt;Input!$G$31,0,(-1)*($E17+$H17+$I17)*(Input!$C$9/100))</f>
        <v>-227.8452</v>
      </c>
      <c r="L17" s="78" t="n">
        <f aca="false">IF($B17&lt;Input!$G$25,($E17+$F17+$G17+$H17+$I17+$J17+$K17),0)</f>
        <v>3549.9048</v>
      </c>
    </row>
    <row r="18" customFormat="false" ht="12.8" hidden="false" customHeight="false" outlineLevel="0" collapsed="false">
      <c r="A18" s="76" t="n">
        <v>14</v>
      </c>
      <c r="B18" s="77" t="n">
        <f aca="false">EOMONTH(Input!$C$7,A18)</f>
        <v>43343</v>
      </c>
      <c r="C18" s="76" t="n">
        <f aca="false">DATEDIF(Input!$G$23,$B18,"Y")</f>
        <v>41</v>
      </c>
      <c r="E18" s="78" t="n">
        <f aca="false">IF($B18&gt;Input!$G$31,0,Input!$G$26*(1+Input!$G$28/100)^(DATEDIF(Input!$C$7,$B18,"Y")))</f>
        <v>5100</v>
      </c>
      <c r="F18" s="78" t="n">
        <f aca="false">-1*($E18*(Input!$C$10/100))</f>
        <v>-316.2</v>
      </c>
      <c r="G18" s="78" t="n">
        <f aca="false">-1*($E18*(Input!$C$11/100))</f>
        <v>-73.95</v>
      </c>
      <c r="H18" s="78" t="n">
        <f aca="false">IF($B18&lt;Input!$G$25,((Input!$G$29*(1+Input!$C$13/100)^(DATEDIF(Input!$C$7,$B18,"Y")))),0)</f>
        <v>-265</v>
      </c>
      <c r="I18" s="78" t="n">
        <f aca="false">IF($B18&gt;Input!$G$31,0,IF($E18*(Input!$G$35/100)&gt;(Input!$C$12/12),-1*(Input!$C$12/12),-1*$E18*(Input!$G$35/100)))</f>
        <v>-204</v>
      </c>
      <c r="J18" s="78" t="n">
        <f aca="false">IF($B18&gt;Input!$G$31,0,(-1)*($E18+$H18+$I18)*(Input!$C$8/100))</f>
        <v>-463.1</v>
      </c>
      <c r="K18" s="78" t="n">
        <f aca="false">IF($B18&gt;Input!$G$31,0,(-1)*($E18+$H18+$I18)*(Input!$C$9/100))</f>
        <v>-227.8452</v>
      </c>
      <c r="L18" s="78" t="n">
        <f aca="false">IF($B18&lt;Input!$G$25,($E18+$F18+$G18+$H18+$I18+$J18+$K18),0)</f>
        <v>3549.9048</v>
      </c>
    </row>
    <row r="19" customFormat="false" ht="12.8" hidden="false" customHeight="false" outlineLevel="0" collapsed="false">
      <c r="A19" s="76" t="n">
        <v>15</v>
      </c>
      <c r="B19" s="77" t="n">
        <f aca="false">EOMONTH(Input!$C$7,A19)</f>
        <v>43373</v>
      </c>
      <c r="C19" s="76" t="n">
        <f aca="false">DATEDIF(Input!$G$23,$B19,"Y")</f>
        <v>41</v>
      </c>
      <c r="E19" s="78" t="n">
        <f aca="false">IF($B19&gt;Input!$G$31,0,Input!$G$26*(1+Input!$G$28/100)^(DATEDIF(Input!$C$7,$B19,"Y")))</f>
        <v>5100</v>
      </c>
      <c r="F19" s="78" t="n">
        <f aca="false">-1*($E19*(Input!$C$10/100))</f>
        <v>-316.2</v>
      </c>
      <c r="G19" s="78" t="n">
        <f aca="false">-1*($E19*(Input!$C$11/100))</f>
        <v>-73.95</v>
      </c>
      <c r="H19" s="78" t="n">
        <f aca="false">IF($B19&lt;Input!$G$25,((Input!$G$29*(1+Input!$C$13/100)^(DATEDIF(Input!$C$7,$B19,"Y")))),0)</f>
        <v>-265</v>
      </c>
      <c r="I19" s="78" t="n">
        <f aca="false">IF($B19&gt;Input!$G$31,0,IF($E19*(Input!$G$35/100)&gt;(Input!$C$12/12),-1*(Input!$C$12/12),-1*$E19*(Input!$G$35/100)))</f>
        <v>-204</v>
      </c>
      <c r="J19" s="78" t="n">
        <f aca="false">IF($B19&gt;Input!$G$31,0,(-1)*($E19+$H19+$I19)*(Input!$C$8/100))</f>
        <v>-463.1</v>
      </c>
      <c r="K19" s="78" t="n">
        <f aca="false">IF($B19&gt;Input!$G$31,0,(-1)*($E19+$H19+$I19)*(Input!$C$9/100))</f>
        <v>-227.8452</v>
      </c>
      <c r="L19" s="78" t="n">
        <f aca="false">IF($B19&lt;Input!$G$25,($E19+$F19+$G19+$H19+$I19+$J19+$K19),0)</f>
        <v>3549.9048</v>
      </c>
    </row>
    <row r="20" customFormat="false" ht="12.8" hidden="false" customHeight="false" outlineLevel="0" collapsed="false">
      <c r="A20" s="76" t="n">
        <v>16</v>
      </c>
      <c r="B20" s="77" t="n">
        <f aca="false">EOMONTH(Input!$C$7,A20)</f>
        <v>43404</v>
      </c>
      <c r="C20" s="76" t="n">
        <f aca="false">DATEDIF(Input!$G$23,$B20,"Y")</f>
        <v>41</v>
      </c>
      <c r="E20" s="78" t="n">
        <f aca="false">IF($B20&gt;Input!$G$31,0,Input!$G$26*(1+Input!$G$28/100)^(DATEDIF(Input!$C$7,$B20,"Y")))</f>
        <v>5100</v>
      </c>
      <c r="F20" s="78" t="n">
        <f aca="false">-1*($E20*(Input!$C$10/100))</f>
        <v>-316.2</v>
      </c>
      <c r="G20" s="78" t="n">
        <f aca="false">-1*($E20*(Input!$C$11/100))</f>
        <v>-73.95</v>
      </c>
      <c r="H20" s="78" t="n">
        <f aca="false">IF($B20&lt;Input!$G$25,((Input!$G$29*(1+Input!$C$13/100)^(DATEDIF(Input!$C$7,$B20,"Y")))),0)</f>
        <v>-265</v>
      </c>
      <c r="I20" s="78" t="n">
        <f aca="false">IF($B20&gt;Input!$G$31,0,IF($E20*(Input!$G$35/100)&gt;(Input!$C$12/12),-1*(Input!$C$12/12),-1*$E20*(Input!$G$35/100)))</f>
        <v>-204</v>
      </c>
      <c r="J20" s="78" t="n">
        <f aca="false">IF($B20&gt;Input!$G$31,0,(-1)*($E20+$H20+$I20)*(Input!$C$8/100))</f>
        <v>-463.1</v>
      </c>
      <c r="K20" s="78" t="n">
        <f aca="false">IF($B20&gt;Input!$G$31,0,(-1)*($E20+$H20+$I20)*(Input!$C$9/100))</f>
        <v>-227.8452</v>
      </c>
      <c r="L20" s="78" t="n">
        <f aca="false">IF($B20&lt;Input!$G$25,($E20+$F20+$G20+$H20+$I20+$J20+$K20),0)</f>
        <v>3549.9048</v>
      </c>
    </row>
    <row r="21" customFormat="false" ht="12.8" hidden="false" customHeight="false" outlineLevel="0" collapsed="false">
      <c r="A21" s="76" t="n">
        <v>17</v>
      </c>
      <c r="B21" s="77" t="n">
        <f aca="false">EOMONTH(Input!$C$7,A21)</f>
        <v>43434</v>
      </c>
      <c r="C21" s="76" t="n">
        <f aca="false">DATEDIF(Input!$G$23,$B21,"Y")</f>
        <v>41</v>
      </c>
      <c r="E21" s="78" t="n">
        <f aca="false">IF($B21&gt;Input!$G$31,0,Input!$G$26*(1+Input!$G$28/100)^(DATEDIF(Input!$C$7,$B21,"Y")))</f>
        <v>5100</v>
      </c>
      <c r="F21" s="78" t="n">
        <f aca="false">-1*($E21*(Input!$C$10/100))</f>
        <v>-316.2</v>
      </c>
      <c r="G21" s="78" t="n">
        <f aca="false">-1*($E21*(Input!$C$11/100))</f>
        <v>-73.95</v>
      </c>
      <c r="H21" s="78" t="n">
        <f aca="false">IF($B21&lt;Input!$G$25,((Input!$G$29*(1+Input!$C$13/100)^(DATEDIF(Input!$C$7,$B21,"Y")))),0)</f>
        <v>-265</v>
      </c>
      <c r="I21" s="78" t="n">
        <f aca="false">IF($B21&gt;Input!$G$31,0,IF($E21*(Input!$G$35/100)&gt;(Input!$C$12/12),-1*(Input!$C$12/12),-1*$E21*(Input!$G$35/100)))</f>
        <v>-204</v>
      </c>
      <c r="J21" s="78" t="n">
        <f aca="false">IF($B21&gt;Input!$G$31,0,(-1)*($E21+$H21+$I21)*(Input!$C$8/100))</f>
        <v>-463.1</v>
      </c>
      <c r="K21" s="78" t="n">
        <f aca="false">IF($B21&gt;Input!$G$31,0,(-1)*($E21+$H21+$I21)*(Input!$C$9/100))</f>
        <v>-227.8452</v>
      </c>
      <c r="L21" s="78" t="n">
        <f aca="false">IF($B21&lt;Input!$G$25,($E21+$F21+$G21+$H21+$I21+$J21+$K21),0)</f>
        <v>3549.9048</v>
      </c>
    </row>
    <row r="22" customFormat="false" ht="12.8" hidden="false" customHeight="false" outlineLevel="0" collapsed="false">
      <c r="A22" s="76" t="n">
        <v>18</v>
      </c>
      <c r="B22" s="77" t="n">
        <f aca="false">EOMONTH(Input!$C$7,A22)</f>
        <v>43465</v>
      </c>
      <c r="C22" s="76" t="n">
        <f aca="false">DATEDIF(Input!$G$23,$B22,"Y")</f>
        <v>41</v>
      </c>
      <c r="E22" s="78" t="n">
        <f aca="false">IF($B22&gt;Input!$G$31,0,Input!$G$26*(1+Input!$G$28/100)^(DATEDIF(Input!$C$7,$B22,"Y")))</f>
        <v>5100</v>
      </c>
      <c r="F22" s="78" t="n">
        <f aca="false">-1*($E22*(Input!$C$10/100))</f>
        <v>-316.2</v>
      </c>
      <c r="G22" s="78" t="n">
        <f aca="false">-1*($E22*(Input!$C$11/100))</f>
        <v>-73.95</v>
      </c>
      <c r="H22" s="78" t="n">
        <f aca="false">IF($B22&lt;Input!$G$25,((Input!$G$29*(1+Input!$C$13/100)^(DATEDIF(Input!$C$7,$B22,"Y")))),0)</f>
        <v>-265</v>
      </c>
      <c r="I22" s="78" t="n">
        <f aca="false">IF($B22&gt;Input!$G$31,0,IF($E22*(Input!$G$35/100)&gt;(Input!$C$12/12),-1*(Input!$C$12/12),-1*$E22*(Input!$G$35/100)))</f>
        <v>-204</v>
      </c>
      <c r="J22" s="78" t="n">
        <f aca="false">IF($B22&gt;Input!$G$31,0,(-1)*($E22+$H22+$I22)*(Input!$C$8/100))</f>
        <v>-463.1</v>
      </c>
      <c r="K22" s="78" t="n">
        <f aca="false">IF($B22&gt;Input!$G$31,0,(-1)*($E22+$H22+$I22)*(Input!$C$9/100))</f>
        <v>-227.8452</v>
      </c>
      <c r="L22" s="78" t="n">
        <f aca="false">IF($B22&lt;Input!$G$25,($E22+$F22+$G22+$H22+$I22+$J22+$K22),0)</f>
        <v>3549.9048</v>
      </c>
    </row>
    <row r="23" customFormat="false" ht="12.8" hidden="false" customHeight="false" outlineLevel="0" collapsed="false">
      <c r="A23" s="76" t="n">
        <v>19</v>
      </c>
      <c r="B23" s="77" t="n">
        <f aca="false">EOMONTH(Input!$C$7,A23)</f>
        <v>43496</v>
      </c>
      <c r="C23" s="76" t="n">
        <f aca="false">DATEDIF(Input!$G$23,$B23,"Y")</f>
        <v>41</v>
      </c>
      <c r="E23" s="78" t="n">
        <f aca="false">IF($B23&gt;Input!$G$31,0,Input!$G$26*(1+Input!$G$28/100)^(DATEDIF(Input!$C$7,$B23,"Y")))</f>
        <v>5100</v>
      </c>
      <c r="F23" s="78" t="n">
        <f aca="false">-1*($E23*(Input!$C$10/100))</f>
        <v>-316.2</v>
      </c>
      <c r="G23" s="78" t="n">
        <f aca="false">-1*($E23*(Input!$C$11/100))</f>
        <v>-73.95</v>
      </c>
      <c r="H23" s="78" t="n">
        <f aca="false">IF($B23&lt;Input!$G$25,((Input!$G$29*(1+Input!$C$13/100)^(DATEDIF(Input!$C$7,$B23,"Y")))),0)</f>
        <v>-265</v>
      </c>
      <c r="I23" s="78" t="n">
        <f aca="false">IF($B23&gt;Input!$G$31,0,IF($E23*(Input!$G$35/100)&gt;(Input!$C$12/12),-1*(Input!$C$12/12),-1*$E23*(Input!$G$35/100)))</f>
        <v>-204</v>
      </c>
      <c r="J23" s="78" t="n">
        <f aca="false">IF($B23&gt;Input!$G$31,0,(-1)*($E23+$H23+$I23)*(Input!$C$8/100))</f>
        <v>-463.1</v>
      </c>
      <c r="K23" s="78" t="n">
        <f aca="false">IF($B23&gt;Input!$G$31,0,(-1)*($E23+$H23+$I23)*(Input!$C$9/100))</f>
        <v>-227.8452</v>
      </c>
      <c r="L23" s="78" t="n">
        <f aca="false">IF($B23&lt;Input!$G$25,($E23+$F23+$G23+$H23+$I23+$J23+$K23),0)</f>
        <v>3549.9048</v>
      </c>
    </row>
    <row r="24" customFormat="false" ht="12.8" hidden="false" customHeight="false" outlineLevel="0" collapsed="false">
      <c r="A24" s="76" t="n">
        <v>20</v>
      </c>
      <c r="B24" s="77" t="n">
        <f aca="false">EOMONTH(Input!$C$7,A24)</f>
        <v>43524</v>
      </c>
      <c r="C24" s="76" t="n">
        <f aca="false">DATEDIF(Input!$G$23,$B24,"Y")</f>
        <v>41</v>
      </c>
      <c r="E24" s="78" t="n">
        <f aca="false">IF($B24&gt;Input!$G$31,0,Input!$G$26*(1+Input!$G$28/100)^(DATEDIF(Input!$C$7,$B24,"Y")))</f>
        <v>5100</v>
      </c>
      <c r="F24" s="78" t="n">
        <f aca="false">-1*($E24*(Input!$C$10/100))</f>
        <v>-316.2</v>
      </c>
      <c r="G24" s="78" t="n">
        <f aca="false">-1*($E24*(Input!$C$11/100))</f>
        <v>-73.95</v>
      </c>
      <c r="H24" s="78" t="n">
        <f aca="false">IF($B24&lt;Input!$G$25,((Input!$G$29*(1+Input!$C$13/100)^(DATEDIF(Input!$C$7,$B24,"Y")))),0)</f>
        <v>-265</v>
      </c>
      <c r="I24" s="78" t="n">
        <f aca="false">IF($B24&gt;Input!$G$31,0,IF($E24*(Input!$G$35/100)&gt;(Input!$C$12/12),-1*(Input!$C$12/12),-1*$E24*(Input!$G$35/100)))</f>
        <v>-204</v>
      </c>
      <c r="J24" s="78" t="n">
        <f aca="false">IF($B24&gt;Input!$G$31,0,(-1)*($E24+$H24+$I24)*(Input!$C$8/100))</f>
        <v>-463.1</v>
      </c>
      <c r="K24" s="78" t="n">
        <f aca="false">IF($B24&gt;Input!$G$31,0,(-1)*($E24+$H24+$I24)*(Input!$C$9/100))</f>
        <v>-227.8452</v>
      </c>
      <c r="L24" s="78" t="n">
        <f aca="false">IF($B24&lt;Input!$G$25,($E24+$F24+$G24+$H24+$I24+$J24+$K24),0)</f>
        <v>3549.9048</v>
      </c>
    </row>
    <row r="25" customFormat="false" ht="12.8" hidden="false" customHeight="false" outlineLevel="0" collapsed="false">
      <c r="A25" s="76" t="n">
        <v>21</v>
      </c>
      <c r="B25" s="77" t="n">
        <f aca="false">EOMONTH(Input!$C$7,A25)</f>
        <v>43555</v>
      </c>
      <c r="C25" s="76" t="n">
        <f aca="false">DATEDIF(Input!$G$23,$B25,"Y")</f>
        <v>41</v>
      </c>
      <c r="E25" s="78" t="n">
        <f aca="false">IF($B25&gt;Input!$G$31,0,Input!$G$26*(1+Input!$G$28/100)^(DATEDIF(Input!$C$7,$B25,"Y")))</f>
        <v>5100</v>
      </c>
      <c r="F25" s="78" t="n">
        <f aca="false">-1*($E25*(Input!$C$10/100))</f>
        <v>-316.2</v>
      </c>
      <c r="G25" s="78" t="n">
        <f aca="false">-1*($E25*(Input!$C$11/100))</f>
        <v>-73.95</v>
      </c>
      <c r="H25" s="78" t="n">
        <f aca="false">IF($B25&lt;Input!$G$25,((Input!$G$29*(1+Input!$C$13/100)^(DATEDIF(Input!$C$7,$B25,"Y")))),0)</f>
        <v>-265</v>
      </c>
      <c r="I25" s="78" t="n">
        <f aca="false">IF($B25&gt;Input!$G$31,0,IF($E25*(Input!$G$35/100)&gt;(Input!$C$12/12),-1*(Input!$C$12/12),-1*$E25*(Input!$G$35/100)))</f>
        <v>-204</v>
      </c>
      <c r="J25" s="78" t="n">
        <f aca="false">IF($B25&gt;Input!$G$31,0,(-1)*($E25+$H25+$I25)*(Input!$C$8/100))</f>
        <v>-463.1</v>
      </c>
      <c r="K25" s="78" t="n">
        <f aca="false">IF($B25&gt;Input!$G$31,0,(-1)*($E25+$H25+$I25)*(Input!$C$9/100))</f>
        <v>-227.8452</v>
      </c>
      <c r="L25" s="78" t="n">
        <f aca="false">IF($B25&lt;Input!$G$25,($E25+$F25+$G25+$H25+$I25+$J25+$K25),0)</f>
        <v>3549.9048</v>
      </c>
    </row>
    <row r="26" customFormat="false" ht="12.8" hidden="false" customHeight="false" outlineLevel="0" collapsed="false">
      <c r="A26" s="76" t="n">
        <v>22</v>
      </c>
      <c r="B26" s="77" t="n">
        <f aca="false">EOMONTH(Input!$C$7,A26)</f>
        <v>43585</v>
      </c>
      <c r="C26" s="76" t="n">
        <f aca="false">DATEDIF(Input!$G$23,$B26,"Y")</f>
        <v>41</v>
      </c>
      <c r="E26" s="78" t="n">
        <f aca="false">IF($B26&gt;Input!$G$31,0,Input!$G$26*(1+Input!$G$28/100)^(DATEDIF(Input!$C$7,$B26,"Y")))</f>
        <v>5100</v>
      </c>
      <c r="F26" s="78" t="n">
        <f aca="false">-1*($E26*(Input!$C$10/100))</f>
        <v>-316.2</v>
      </c>
      <c r="G26" s="78" t="n">
        <f aca="false">-1*($E26*(Input!$C$11/100))</f>
        <v>-73.95</v>
      </c>
      <c r="H26" s="78" t="n">
        <f aca="false">IF($B26&lt;Input!$G$25,((Input!$G$29*(1+Input!$C$13/100)^(DATEDIF(Input!$C$7,$B26,"Y")))),0)</f>
        <v>-265</v>
      </c>
      <c r="I26" s="78" t="n">
        <f aca="false">IF($B26&gt;Input!$G$31,0,IF($E26*(Input!$G$35/100)&gt;(Input!$C$12/12),-1*(Input!$C$12/12),-1*$E26*(Input!$G$35/100)))</f>
        <v>-204</v>
      </c>
      <c r="J26" s="78" t="n">
        <f aca="false">IF($B26&gt;Input!$G$31,0,(-1)*($E26+$H26+$I26)*(Input!$C$8/100))</f>
        <v>-463.1</v>
      </c>
      <c r="K26" s="78" t="n">
        <f aca="false">IF($B26&gt;Input!$G$31,0,(-1)*($E26+$H26+$I26)*(Input!$C$9/100))</f>
        <v>-227.8452</v>
      </c>
      <c r="L26" s="78" t="n">
        <f aca="false">IF($B26&lt;Input!$G$25,($E26+$F26+$G26+$H26+$I26+$J26+$K26),0)</f>
        <v>3549.9048</v>
      </c>
    </row>
    <row r="27" customFormat="false" ht="12.8" hidden="false" customHeight="false" outlineLevel="0" collapsed="false">
      <c r="A27" s="76" t="n">
        <v>23</v>
      </c>
      <c r="B27" s="77" t="n">
        <f aca="false">EOMONTH(Input!$C$7,A27)</f>
        <v>43616</v>
      </c>
      <c r="C27" s="76" t="n">
        <f aca="false">DATEDIF(Input!$G$23,$B27,"Y")</f>
        <v>42</v>
      </c>
      <c r="E27" s="78" t="n">
        <f aca="false">IF($B27&gt;Input!$G$31,0,Input!$G$26*(1+Input!$G$28/100)^(DATEDIF(Input!$C$7,$B27,"Y")))</f>
        <v>5100</v>
      </c>
      <c r="F27" s="78" t="n">
        <f aca="false">-1*($E27*(Input!$C$10/100))</f>
        <v>-316.2</v>
      </c>
      <c r="G27" s="78" t="n">
        <f aca="false">-1*($E27*(Input!$C$11/100))</f>
        <v>-73.95</v>
      </c>
      <c r="H27" s="78" t="n">
        <f aca="false">IF($B27&lt;Input!$G$25,((Input!$G$29*(1+Input!$C$13/100)^(DATEDIF(Input!$C$7,$B27,"Y")))),0)</f>
        <v>-265</v>
      </c>
      <c r="I27" s="78" t="n">
        <f aca="false">IF($B27&gt;Input!$G$31,0,IF($E27*(Input!$G$35/100)&gt;(Input!$C$12/12),-1*(Input!$C$12/12),-1*$E27*(Input!$G$35/100)))</f>
        <v>-204</v>
      </c>
      <c r="J27" s="78" t="n">
        <f aca="false">IF($B27&gt;Input!$G$31,0,(-1)*($E27+$H27+$I27)*(Input!$C$8/100))</f>
        <v>-463.1</v>
      </c>
      <c r="K27" s="78" t="n">
        <f aca="false">IF($B27&gt;Input!$G$31,0,(-1)*($E27+$H27+$I27)*(Input!$C$9/100))</f>
        <v>-227.8452</v>
      </c>
      <c r="L27" s="78" t="n">
        <f aca="false">IF($B27&lt;Input!$G$25,($E27+$F27+$G27+$H27+$I27+$J27+$K27),0)</f>
        <v>3549.9048</v>
      </c>
    </row>
    <row r="28" customFormat="false" ht="12.8" hidden="false" customHeight="false" outlineLevel="0" collapsed="false">
      <c r="A28" s="76" t="n">
        <v>24</v>
      </c>
      <c r="B28" s="77" t="n">
        <f aca="false">EOMONTH(Input!$C$7,A28)</f>
        <v>43646</v>
      </c>
      <c r="C28" s="76" t="n">
        <f aca="false">DATEDIF(Input!$G$23,$B28,"Y")</f>
        <v>42</v>
      </c>
      <c r="E28" s="78" t="n">
        <f aca="false">IF($B28&gt;Input!$G$31,0,Input!$G$26*(1+Input!$G$28/100)^(DATEDIF(Input!$C$7,$B28,"Y")))</f>
        <v>5202</v>
      </c>
      <c r="F28" s="78" t="n">
        <f aca="false">-1*($E28*(Input!$C$10/100))</f>
        <v>-322.524</v>
      </c>
      <c r="G28" s="78" t="n">
        <f aca="false">-1*($E28*(Input!$C$11/100))</f>
        <v>-75.429</v>
      </c>
      <c r="H28" s="78" t="n">
        <f aca="false">IF($B28&lt;Input!$G$25,((Input!$G$29*(1+Input!$C$13/100)^(DATEDIF(Input!$C$7,$B28,"Y")))),0)</f>
        <v>-280.9</v>
      </c>
      <c r="I28" s="78" t="n">
        <f aca="false">IF($B28&gt;Input!$G$31,0,IF($E28*(Input!$G$35/100)&gt;(Input!$C$12/12),-1*(Input!$C$12/12),-1*$E28*(Input!$G$35/100)))</f>
        <v>-208.08</v>
      </c>
      <c r="J28" s="78" t="n">
        <f aca="false">IF($B28&gt;Input!$G$31,0,(-1)*($E28+$H28+$I28)*(Input!$C$8/100))</f>
        <v>-471.302</v>
      </c>
      <c r="K28" s="78" t="n">
        <f aca="false">IF($B28&gt;Input!$G$31,0,(-1)*($E28+$H28+$I28)*(Input!$C$9/100))</f>
        <v>-231.880584</v>
      </c>
      <c r="L28" s="78" t="n">
        <f aca="false">IF($B28&lt;Input!$G$25,($E28+$F28+$G28+$H28+$I28+$J28+$K28),0)</f>
        <v>3611.884416</v>
      </c>
    </row>
    <row r="29" customFormat="false" ht="12.8" hidden="false" customHeight="false" outlineLevel="0" collapsed="false">
      <c r="A29" s="76" t="n">
        <v>25</v>
      </c>
      <c r="B29" s="77" t="n">
        <f aca="false">EOMONTH(Input!$C$7,A29)</f>
        <v>43677</v>
      </c>
      <c r="C29" s="76" t="n">
        <f aca="false">DATEDIF(Input!$G$23,$B29,"Y")</f>
        <v>42</v>
      </c>
      <c r="E29" s="78" t="n">
        <f aca="false">IF($B29&gt;Input!$G$31,0,Input!$G$26*(1+Input!$G$28/100)^(DATEDIF(Input!$C$7,$B29,"Y")))</f>
        <v>5202</v>
      </c>
      <c r="F29" s="78" t="n">
        <f aca="false">-1*($E29*(Input!$C$10/100))</f>
        <v>-322.524</v>
      </c>
      <c r="G29" s="78" t="n">
        <f aca="false">-1*($E29*(Input!$C$11/100))</f>
        <v>-75.429</v>
      </c>
      <c r="H29" s="78" t="n">
        <f aca="false">IF($B29&lt;Input!$G$25,((Input!$G$29*(1+Input!$C$13/100)^(DATEDIF(Input!$C$7,$B29,"Y")))),0)</f>
        <v>-280.9</v>
      </c>
      <c r="I29" s="78" t="n">
        <f aca="false">IF($B29&gt;Input!$G$31,0,IF($E29*(Input!$G$35/100)&gt;(Input!$C$12/12),-1*(Input!$C$12/12),-1*$E29*(Input!$G$35/100)))</f>
        <v>-208.08</v>
      </c>
      <c r="J29" s="78" t="n">
        <f aca="false">IF($B29&gt;Input!$G$31,0,(-1)*($E29+$H29+$I29)*(Input!$C$8/100))</f>
        <v>-471.302</v>
      </c>
      <c r="K29" s="78" t="n">
        <f aca="false">IF($B29&gt;Input!$G$31,0,(-1)*($E29+$H29+$I29)*(Input!$C$9/100))</f>
        <v>-231.880584</v>
      </c>
      <c r="L29" s="78" t="n">
        <f aca="false">IF($B29&lt;Input!$G$25,($E29+$F29+$G29+$H29+$I29+$J29+$K29),0)</f>
        <v>3611.884416</v>
      </c>
    </row>
    <row r="30" customFormat="false" ht="12.8" hidden="false" customHeight="false" outlineLevel="0" collapsed="false">
      <c r="A30" s="76" t="n">
        <v>26</v>
      </c>
      <c r="B30" s="77" t="n">
        <f aca="false">EOMONTH(Input!$C$7,A30)</f>
        <v>43708</v>
      </c>
      <c r="C30" s="76" t="n">
        <f aca="false">DATEDIF(Input!$G$23,$B30,"Y")</f>
        <v>42</v>
      </c>
      <c r="E30" s="78" t="n">
        <f aca="false">IF($B30&gt;Input!$G$31,0,Input!$G$26*(1+Input!$G$28/100)^(DATEDIF(Input!$C$7,$B30,"Y")))</f>
        <v>5202</v>
      </c>
      <c r="F30" s="78" t="n">
        <f aca="false">-1*($E30*(Input!$C$10/100))</f>
        <v>-322.524</v>
      </c>
      <c r="G30" s="78" t="n">
        <f aca="false">-1*($E30*(Input!$C$11/100))</f>
        <v>-75.429</v>
      </c>
      <c r="H30" s="78" t="n">
        <f aca="false">IF($B30&lt;Input!$G$25,((Input!$G$29*(1+Input!$C$13/100)^(DATEDIF(Input!$C$7,$B30,"Y")))),0)</f>
        <v>-280.9</v>
      </c>
      <c r="I30" s="78" t="n">
        <f aca="false">IF($B30&gt;Input!$G$31,0,IF($E30*(Input!$G$35/100)&gt;(Input!$C$12/12),-1*(Input!$C$12/12),-1*$E30*(Input!$G$35/100)))</f>
        <v>-208.08</v>
      </c>
      <c r="J30" s="78" t="n">
        <f aca="false">IF($B30&gt;Input!$G$31,0,(-1)*($E30+$H30+$I30)*(Input!$C$8/100))</f>
        <v>-471.302</v>
      </c>
      <c r="K30" s="78" t="n">
        <f aca="false">IF($B30&gt;Input!$G$31,0,(-1)*($E30+$H30+$I30)*(Input!$C$9/100))</f>
        <v>-231.880584</v>
      </c>
      <c r="L30" s="78" t="n">
        <f aca="false">IF($B30&lt;Input!$G$25,($E30+$F30+$G30+$H30+$I30+$J30+$K30),0)</f>
        <v>3611.884416</v>
      </c>
    </row>
    <row r="31" customFormat="false" ht="12.8" hidden="false" customHeight="false" outlineLevel="0" collapsed="false">
      <c r="A31" s="76" t="n">
        <v>27</v>
      </c>
      <c r="B31" s="77" t="n">
        <f aca="false">EOMONTH(Input!$C$7,A31)</f>
        <v>43738</v>
      </c>
      <c r="C31" s="76" t="n">
        <f aca="false">DATEDIF(Input!$G$23,$B31,"Y")</f>
        <v>42</v>
      </c>
      <c r="E31" s="78" t="n">
        <f aca="false">IF($B31&gt;Input!$G$31,0,Input!$G$26*(1+Input!$G$28/100)^(DATEDIF(Input!$C$7,$B31,"Y")))</f>
        <v>5202</v>
      </c>
      <c r="F31" s="78" t="n">
        <f aca="false">-1*($E31*(Input!$C$10/100))</f>
        <v>-322.524</v>
      </c>
      <c r="G31" s="78" t="n">
        <f aca="false">-1*($E31*(Input!$C$11/100))</f>
        <v>-75.429</v>
      </c>
      <c r="H31" s="78" t="n">
        <f aca="false">IF($B31&lt;Input!$G$25,((Input!$G$29*(1+Input!$C$13/100)^(DATEDIF(Input!$C$7,$B31,"Y")))),0)</f>
        <v>-280.9</v>
      </c>
      <c r="I31" s="78" t="n">
        <f aca="false">IF($B31&gt;Input!$G$31,0,IF($E31*(Input!$G$35/100)&gt;(Input!$C$12/12),-1*(Input!$C$12/12),-1*$E31*(Input!$G$35/100)))</f>
        <v>-208.08</v>
      </c>
      <c r="J31" s="78" t="n">
        <f aca="false">IF($B31&gt;Input!$G$31,0,(-1)*($E31+$H31+$I31)*(Input!$C$8/100))</f>
        <v>-471.302</v>
      </c>
      <c r="K31" s="78" t="n">
        <f aca="false">IF($B31&gt;Input!$G$31,0,(-1)*($E31+$H31+$I31)*(Input!$C$9/100))</f>
        <v>-231.880584</v>
      </c>
      <c r="L31" s="78" t="n">
        <f aca="false">IF($B31&lt;Input!$G$25,($E31+$F31+$G31+$H31+$I31+$J31+$K31),0)</f>
        <v>3611.884416</v>
      </c>
    </row>
    <row r="32" customFormat="false" ht="12.8" hidden="false" customHeight="false" outlineLevel="0" collapsed="false">
      <c r="A32" s="76" t="n">
        <v>28</v>
      </c>
      <c r="B32" s="77" t="n">
        <f aca="false">EOMONTH(Input!$C$7,A32)</f>
        <v>43769</v>
      </c>
      <c r="C32" s="76" t="n">
        <f aca="false">DATEDIF(Input!$G$23,$B32,"Y")</f>
        <v>42</v>
      </c>
      <c r="E32" s="78" t="n">
        <f aca="false">IF($B32&gt;Input!$G$31,0,Input!$G$26*(1+Input!$G$28/100)^(DATEDIF(Input!$C$7,$B32,"Y")))</f>
        <v>5202</v>
      </c>
      <c r="F32" s="78" t="n">
        <f aca="false">-1*($E32*(Input!$C$10/100))</f>
        <v>-322.524</v>
      </c>
      <c r="G32" s="78" t="n">
        <f aca="false">-1*($E32*(Input!$C$11/100))</f>
        <v>-75.429</v>
      </c>
      <c r="H32" s="78" t="n">
        <f aca="false">IF($B32&lt;Input!$G$25,((Input!$G$29*(1+Input!$C$13/100)^(DATEDIF(Input!$C$7,$B32,"Y")))),0)</f>
        <v>-280.9</v>
      </c>
      <c r="I32" s="78" t="n">
        <f aca="false">IF($B32&gt;Input!$G$31,0,IF($E32*(Input!$G$35/100)&gt;(Input!$C$12/12),-1*(Input!$C$12/12),-1*$E32*(Input!$G$35/100)))</f>
        <v>-208.08</v>
      </c>
      <c r="J32" s="78" t="n">
        <f aca="false">IF($B32&gt;Input!$G$31,0,(-1)*($E32+$H32+$I32)*(Input!$C$8/100))</f>
        <v>-471.302</v>
      </c>
      <c r="K32" s="78" t="n">
        <f aca="false">IF($B32&gt;Input!$G$31,0,(-1)*($E32+$H32+$I32)*(Input!$C$9/100))</f>
        <v>-231.880584</v>
      </c>
      <c r="L32" s="78" t="n">
        <f aca="false">IF($B32&lt;Input!$G$25,($E32+$F32+$G32+$H32+$I32+$J32+$K32),0)</f>
        <v>3611.884416</v>
      </c>
    </row>
    <row r="33" customFormat="false" ht="12.8" hidden="false" customHeight="false" outlineLevel="0" collapsed="false">
      <c r="A33" s="76" t="n">
        <v>29</v>
      </c>
      <c r="B33" s="77" t="n">
        <f aca="false">EOMONTH(Input!$C$7,A33)</f>
        <v>43799</v>
      </c>
      <c r="C33" s="76" t="n">
        <f aca="false">DATEDIF(Input!$G$23,$B33,"Y")</f>
        <v>42</v>
      </c>
      <c r="E33" s="78" t="n">
        <f aca="false">IF($B33&gt;Input!$G$31,0,Input!$G$26*(1+Input!$G$28/100)^(DATEDIF(Input!$C$7,$B33,"Y")))</f>
        <v>5202</v>
      </c>
      <c r="F33" s="78" t="n">
        <f aca="false">-1*($E33*(Input!$C$10/100))</f>
        <v>-322.524</v>
      </c>
      <c r="G33" s="78" t="n">
        <f aca="false">-1*($E33*(Input!$C$11/100))</f>
        <v>-75.429</v>
      </c>
      <c r="H33" s="78" t="n">
        <f aca="false">IF($B33&lt;Input!$G$25,((Input!$G$29*(1+Input!$C$13/100)^(DATEDIF(Input!$C$7,$B33,"Y")))),0)</f>
        <v>-280.9</v>
      </c>
      <c r="I33" s="78" t="n">
        <f aca="false">IF($B33&gt;Input!$G$31,0,IF($E33*(Input!$G$35/100)&gt;(Input!$C$12/12),-1*(Input!$C$12/12),-1*$E33*(Input!$G$35/100)))</f>
        <v>-208.08</v>
      </c>
      <c r="J33" s="78" t="n">
        <f aca="false">IF($B33&gt;Input!$G$31,0,(-1)*($E33+$H33+$I33)*(Input!$C$8/100))</f>
        <v>-471.302</v>
      </c>
      <c r="K33" s="78" t="n">
        <f aca="false">IF($B33&gt;Input!$G$31,0,(-1)*($E33+$H33+$I33)*(Input!$C$9/100))</f>
        <v>-231.880584</v>
      </c>
      <c r="L33" s="78" t="n">
        <f aca="false">IF($B33&lt;Input!$G$25,($E33+$F33+$G33+$H33+$I33+$J33+$K33),0)</f>
        <v>3611.884416</v>
      </c>
    </row>
    <row r="34" customFormat="false" ht="12.8" hidden="false" customHeight="false" outlineLevel="0" collapsed="false">
      <c r="A34" s="76" t="n">
        <v>30</v>
      </c>
      <c r="B34" s="77" t="n">
        <f aca="false">EOMONTH(Input!$C$7,A34)</f>
        <v>43830</v>
      </c>
      <c r="C34" s="76" t="n">
        <f aca="false">DATEDIF(Input!$G$23,$B34,"Y")</f>
        <v>42</v>
      </c>
      <c r="E34" s="78" t="n">
        <f aca="false">IF($B34&gt;Input!$G$31,0,Input!$G$26*(1+Input!$G$28/100)^(DATEDIF(Input!$C$7,$B34,"Y")))</f>
        <v>5202</v>
      </c>
      <c r="F34" s="78" t="n">
        <f aca="false">-1*($E34*(Input!$C$10/100))</f>
        <v>-322.524</v>
      </c>
      <c r="G34" s="78" t="n">
        <f aca="false">-1*($E34*(Input!$C$11/100))</f>
        <v>-75.429</v>
      </c>
      <c r="H34" s="78" t="n">
        <f aca="false">IF($B34&lt;Input!$G$25,((Input!$G$29*(1+Input!$C$13/100)^(DATEDIF(Input!$C$7,$B34,"Y")))),0)</f>
        <v>-280.9</v>
      </c>
      <c r="I34" s="78" t="n">
        <f aca="false">IF($B34&gt;Input!$G$31,0,IF($E34*(Input!$G$35/100)&gt;(Input!$C$12/12),-1*(Input!$C$12/12),-1*$E34*(Input!$G$35/100)))</f>
        <v>-208.08</v>
      </c>
      <c r="J34" s="78" t="n">
        <f aca="false">IF($B34&gt;Input!$G$31,0,(-1)*($E34+$H34+$I34)*(Input!$C$8/100))</f>
        <v>-471.302</v>
      </c>
      <c r="K34" s="78" t="n">
        <f aca="false">IF($B34&gt;Input!$G$31,0,(-1)*($E34+$H34+$I34)*(Input!$C$9/100))</f>
        <v>-231.880584</v>
      </c>
      <c r="L34" s="78" t="n">
        <f aca="false">IF($B34&lt;Input!$G$25,($E34+$F34+$G34+$H34+$I34+$J34+$K34),0)</f>
        <v>3611.884416</v>
      </c>
    </row>
    <row r="35" customFormat="false" ht="12.8" hidden="false" customHeight="false" outlineLevel="0" collapsed="false">
      <c r="A35" s="76" t="n">
        <v>31</v>
      </c>
      <c r="B35" s="77" t="n">
        <f aca="false">EOMONTH(Input!$C$7,A35)</f>
        <v>43861</v>
      </c>
      <c r="C35" s="76" t="n">
        <f aca="false">DATEDIF(Input!$G$23,$B35,"Y")</f>
        <v>42</v>
      </c>
      <c r="E35" s="78" t="n">
        <f aca="false">IF($B35&gt;Input!$G$31,0,Input!$G$26*(1+Input!$G$28/100)^(DATEDIF(Input!$C$7,$B35,"Y")))</f>
        <v>5202</v>
      </c>
      <c r="F35" s="78" t="n">
        <f aca="false">-1*($E35*(Input!$C$10/100))</f>
        <v>-322.524</v>
      </c>
      <c r="G35" s="78" t="n">
        <f aca="false">-1*($E35*(Input!$C$11/100))</f>
        <v>-75.429</v>
      </c>
      <c r="H35" s="78" t="n">
        <f aca="false">IF($B35&lt;Input!$G$25,((Input!$G$29*(1+Input!$C$13/100)^(DATEDIF(Input!$C$7,$B35,"Y")))),0)</f>
        <v>-280.9</v>
      </c>
      <c r="I35" s="78" t="n">
        <f aca="false">IF($B35&gt;Input!$G$31,0,IF($E35*(Input!$G$35/100)&gt;(Input!$C$12/12),-1*(Input!$C$12/12),-1*$E35*(Input!$G$35/100)))</f>
        <v>-208.08</v>
      </c>
      <c r="J35" s="78" t="n">
        <f aca="false">IF($B35&gt;Input!$G$31,0,(-1)*($E35+$H35+$I35)*(Input!$C$8/100))</f>
        <v>-471.302</v>
      </c>
      <c r="K35" s="78" t="n">
        <f aca="false">IF($B35&gt;Input!$G$31,0,(-1)*($E35+$H35+$I35)*(Input!$C$9/100))</f>
        <v>-231.880584</v>
      </c>
      <c r="L35" s="78" t="n">
        <f aca="false">IF($B35&lt;Input!$G$25,($E35+$F35+$G35+$H35+$I35+$J35+$K35),0)</f>
        <v>3611.884416</v>
      </c>
    </row>
    <row r="36" customFormat="false" ht="12.8" hidden="false" customHeight="false" outlineLevel="0" collapsed="false">
      <c r="A36" s="76" t="n">
        <v>32</v>
      </c>
      <c r="B36" s="77" t="n">
        <f aca="false">EOMONTH(Input!$C$7,A36)</f>
        <v>43890</v>
      </c>
      <c r="C36" s="76" t="n">
        <f aca="false">DATEDIF(Input!$G$23,$B36,"Y")</f>
        <v>42</v>
      </c>
      <c r="E36" s="78" t="n">
        <f aca="false">IF($B36&gt;Input!$G$31,0,Input!$G$26*(1+Input!$G$28/100)^(DATEDIF(Input!$C$7,$B36,"Y")))</f>
        <v>5202</v>
      </c>
      <c r="F36" s="78" t="n">
        <f aca="false">-1*($E36*(Input!$C$10/100))</f>
        <v>-322.524</v>
      </c>
      <c r="G36" s="78" t="n">
        <f aca="false">-1*($E36*(Input!$C$11/100))</f>
        <v>-75.429</v>
      </c>
      <c r="H36" s="78" t="n">
        <f aca="false">IF($B36&lt;Input!$G$25,((Input!$G$29*(1+Input!$C$13/100)^(DATEDIF(Input!$C$7,$B36,"Y")))),0)</f>
        <v>-280.9</v>
      </c>
      <c r="I36" s="78" t="n">
        <f aca="false">IF($B36&gt;Input!$G$31,0,IF($E36*(Input!$G$35/100)&gt;(Input!$C$12/12),-1*(Input!$C$12/12),-1*$E36*(Input!$G$35/100)))</f>
        <v>-208.08</v>
      </c>
      <c r="J36" s="78" t="n">
        <f aca="false">IF($B36&gt;Input!$G$31,0,(-1)*($E36+$H36+$I36)*(Input!$C$8/100))</f>
        <v>-471.302</v>
      </c>
      <c r="K36" s="78" t="n">
        <f aca="false">IF($B36&gt;Input!$G$31,0,(-1)*($E36+$H36+$I36)*(Input!$C$9/100))</f>
        <v>-231.880584</v>
      </c>
      <c r="L36" s="78" t="n">
        <f aca="false">IF($B36&lt;Input!$G$25,($E36+$F36+$G36+$H36+$I36+$J36+$K36),0)</f>
        <v>3611.884416</v>
      </c>
    </row>
    <row r="37" customFormat="false" ht="12.8" hidden="false" customHeight="false" outlineLevel="0" collapsed="false">
      <c r="A37" s="76" t="n">
        <v>33</v>
      </c>
      <c r="B37" s="77" t="n">
        <f aca="false">EOMONTH(Input!$C$7,A37)</f>
        <v>43921</v>
      </c>
      <c r="C37" s="76" t="n">
        <f aca="false">DATEDIF(Input!$G$23,$B37,"Y")</f>
        <v>42</v>
      </c>
      <c r="E37" s="78" t="n">
        <f aca="false">IF($B37&gt;Input!$G$31,0,Input!$G$26*(1+Input!$G$28/100)^(DATEDIF(Input!$C$7,$B37,"Y")))</f>
        <v>5202</v>
      </c>
      <c r="F37" s="78" t="n">
        <f aca="false">-1*($E37*(Input!$C$10/100))</f>
        <v>-322.524</v>
      </c>
      <c r="G37" s="78" t="n">
        <f aca="false">-1*($E37*(Input!$C$11/100))</f>
        <v>-75.429</v>
      </c>
      <c r="H37" s="78" t="n">
        <f aca="false">IF($B37&lt;Input!$G$25,((Input!$G$29*(1+Input!$C$13/100)^(DATEDIF(Input!$C$7,$B37,"Y")))),0)</f>
        <v>-280.9</v>
      </c>
      <c r="I37" s="78" t="n">
        <f aca="false">IF($B37&gt;Input!$G$31,0,IF($E37*(Input!$G$35/100)&gt;(Input!$C$12/12),-1*(Input!$C$12/12),-1*$E37*(Input!$G$35/100)))</f>
        <v>-208.08</v>
      </c>
      <c r="J37" s="78" t="n">
        <f aca="false">IF($B37&gt;Input!$G$31,0,(-1)*($E37+$H37+$I37)*(Input!$C$8/100))</f>
        <v>-471.302</v>
      </c>
      <c r="K37" s="78" t="n">
        <f aca="false">IF($B37&gt;Input!$G$31,0,(-1)*($E37+$H37+$I37)*(Input!$C$9/100))</f>
        <v>-231.880584</v>
      </c>
      <c r="L37" s="78" t="n">
        <f aca="false">IF($B37&lt;Input!$G$25,($E37+$F37+$G37+$H37+$I37+$J37+$K37),0)</f>
        <v>3611.884416</v>
      </c>
    </row>
    <row r="38" customFormat="false" ht="12.8" hidden="false" customHeight="false" outlineLevel="0" collapsed="false">
      <c r="A38" s="76" t="n">
        <v>34</v>
      </c>
      <c r="B38" s="77" t="n">
        <f aca="false">EOMONTH(Input!$C$7,A38)</f>
        <v>43951</v>
      </c>
      <c r="C38" s="76" t="n">
        <f aca="false">DATEDIF(Input!$G$23,$B38,"Y")</f>
        <v>42</v>
      </c>
      <c r="E38" s="78" t="n">
        <f aca="false">IF($B38&gt;Input!$G$31,0,Input!$G$26*(1+Input!$G$28/100)^(DATEDIF(Input!$C$7,$B38,"Y")))</f>
        <v>5202</v>
      </c>
      <c r="F38" s="78" t="n">
        <f aca="false">-1*($E38*(Input!$C$10/100))</f>
        <v>-322.524</v>
      </c>
      <c r="G38" s="78" t="n">
        <f aca="false">-1*($E38*(Input!$C$11/100))</f>
        <v>-75.429</v>
      </c>
      <c r="H38" s="78" t="n">
        <f aca="false">IF($B38&lt;Input!$G$25,((Input!$G$29*(1+Input!$C$13/100)^(DATEDIF(Input!$C$7,$B38,"Y")))),0)</f>
        <v>-280.9</v>
      </c>
      <c r="I38" s="78" t="n">
        <f aca="false">IF($B38&gt;Input!$G$31,0,IF($E38*(Input!$G$35/100)&gt;(Input!$C$12/12),-1*(Input!$C$12/12),-1*$E38*(Input!$G$35/100)))</f>
        <v>-208.08</v>
      </c>
      <c r="J38" s="78" t="n">
        <f aca="false">IF($B38&gt;Input!$G$31,0,(-1)*($E38+$H38+$I38)*(Input!$C$8/100))</f>
        <v>-471.302</v>
      </c>
      <c r="K38" s="78" t="n">
        <f aca="false">IF($B38&gt;Input!$G$31,0,(-1)*($E38+$H38+$I38)*(Input!$C$9/100))</f>
        <v>-231.880584</v>
      </c>
      <c r="L38" s="78" t="n">
        <f aca="false">IF($B38&lt;Input!$G$25,($E38+$F38+$G38+$H38+$I38+$J38+$K38),0)</f>
        <v>3611.884416</v>
      </c>
    </row>
    <row r="39" customFormat="false" ht="12.8" hidden="false" customHeight="false" outlineLevel="0" collapsed="false">
      <c r="A39" s="76" t="n">
        <v>35</v>
      </c>
      <c r="B39" s="77" t="n">
        <f aca="false">EOMONTH(Input!$C$7,A39)</f>
        <v>43982</v>
      </c>
      <c r="C39" s="76" t="n">
        <f aca="false">DATEDIF(Input!$G$23,$B39,"Y")</f>
        <v>43</v>
      </c>
      <c r="E39" s="78" t="n">
        <f aca="false">IF($B39&gt;Input!$G$31,0,Input!$G$26*(1+Input!$G$28/100)^(DATEDIF(Input!$C$7,$B39,"Y")))</f>
        <v>5202</v>
      </c>
      <c r="F39" s="78" t="n">
        <f aca="false">-1*($E39*(Input!$C$10/100))</f>
        <v>-322.524</v>
      </c>
      <c r="G39" s="78" t="n">
        <f aca="false">-1*($E39*(Input!$C$11/100))</f>
        <v>-75.429</v>
      </c>
      <c r="H39" s="78" t="n">
        <f aca="false">IF($B39&lt;Input!$G$25,((Input!$G$29*(1+Input!$C$13/100)^(DATEDIF(Input!$C$7,$B39,"Y")))),0)</f>
        <v>-280.9</v>
      </c>
      <c r="I39" s="78" t="n">
        <f aca="false">IF($B39&gt;Input!$G$31,0,IF($E39*(Input!$G$35/100)&gt;(Input!$C$12/12),-1*(Input!$C$12/12),-1*$E39*(Input!$G$35/100)))</f>
        <v>-208.08</v>
      </c>
      <c r="J39" s="78" t="n">
        <f aca="false">IF($B39&gt;Input!$G$31,0,(-1)*($E39+$H39+$I39)*(Input!$C$8/100))</f>
        <v>-471.302</v>
      </c>
      <c r="K39" s="78" t="n">
        <f aca="false">IF($B39&gt;Input!$G$31,0,(-1)*($E39+$H39+$I39)*(Input!$C$9/100))</f>
        <v>-231.880584</v>
      </c>
      <c r="L39" s="78" t="n">
        <f aca="false">IF($B39&lt;Input!$G$25,($E39+$F39+$G39+$H39+$I39+$J39+$K39),0)</f>
        <v>3611.884416</v>
      </c>
    </row>
    <row r="40" customFormat="false" ht="12.8" hidden="false" customHeight="false" outlineLevel="0" collapsed="false">
      <c r="A40" s="76" t="n">
        <v>36</v>
      </c>
      <c r="B40" s="77" t="n">
        <f aca="false">EOMONTH(Input!$C$7,A40)</f>
        <v>44012</v>
      </c>
      <c r="C40" s="76" t="n">
        <f aca="false">DATEDIF(Input!$G$23,$B40,"Y")</f>
        <v>43</v>
      </c>
      <c r="E40" s="78" t="n">
        <f aca="false">IF($B40&gt;Input!$G$31,0,Input!$G$26*(1+Input!$G$28/100)^(DATEDIF(Input!$C$7,$B40,"Y")))</f>
        <v>5306.04</v>
      </c>
      <c r="F40" s="78" t="n">
        <f aca="false">-1*($E40*(Input!$C$10/100))</f>
        <v>-328.97448</v>
      </c>
      <c r="G40" s="78" t="n">
        <f aca="false">-1*($E40*(Input!$C$11/100))</f>
        <v>-76.93758</v>
      </c>
      <c r="H40" s="78" t="n">
        <f aca="false">IF($B40&lt;Input!$G$25,((Input!$G$29*(1+Input!$C$13/100)^(DATEDIF(Input!$C$7,$B40,"Y")))),0)</f>
        <v>-297.754</v>
      </c>
      <c r="I40" s="78" t="n">
        <f aca="false">IF($B40&gt;Input!$G$31,0,IF($E40*(Input!$G$35/100)&gt;(Input!$C$12/12),-1*(Input!$C$12/12),-1*$E40*(Input!$G$35/100)))</f>
        <v>-212.2416</v>
      </c>
      <c r="J40" s="78" t="n">
        <f aca="false">IF($B40&gt;Input!$G$31,0,(-1)*($E40+$H40+$I40)*(Input!$C$8/100))</f>
        <v>-479.60444</v>
      </c>
      <c r="K40" s="78" t="n">
        <f aca="false">IF($B40&gt;Input!$G$31,0,(-1)*($E40+$H40+$I40)*(Input!$C$9/100))</f>
        <v>-235.96538448</v>
      </c>
      <c r="L40" s="78" t="n">
        <f aca="false">IF($B40&lt;Input!$G$25,($E40+$F40+$G40+$H40+$I40+$J40+$K40),0)</f>
        <v>3674.56251552</v>
      </c>
    </row>
    <row r="41" customFormat="false" ht="12.8" hidden="false" customHeight="false" outlineLevel="0" collapsed="false">
      <c r="A41" s="76" t="n">
        <v>37</v>
      </c>
      <c r="B41" s="77" t="n">
        <f aca="false">EOMONTH(Input!$C$7,A41)</f>
        <v>44043</v>
      </c>
      <c r="C41" s="76" t="n">
        <f aca="false">DATEDIF(Input!$G$23,$B41,"Y")</f>
        <v>43</v>
      </c>
      <c r="E41" s="78" t="n">
        <f aca="false">IF($B41&gt;Input!$G$31,0,Input!$G$26*(1+Input!$G$28/100)^(DATEDIF(Input!$C$7,$B41,"Y")))</f>
        <v>5306.04</v>
      </c>
      <c r="F41" s="78" t="n">
        <f aca="false">-1*($E41*(Input!$C$10/100))</f>
        <v>-328.97448</v>
      </c>
      <c r="G41" s="78" t="n">
        <f aca="false">-1*($E41*(Input!$C$11/100))</f>
        <v>-76.93758</v>
      </c>
      <c r="H41" s="78" t="n">
        <f aca="false">IF($B41&lt;Input!$G$25,((Input!$G$29*(1+Input!$C$13/100)^(DATEDIF(Input!$C$7,$B41,"Y")))),0)</f>
        <v>-297.754</v>
      </c>
      <c r="I41" s="78" t="n">
        <f aca="false">IF($B41&gt;Input!$G$31,0,IF($E41*(Input!$G$35/100)&gt;(Input!$C$12/12),-1*(Input!$C$12/12),-1*$E41*(Input!$G$35/100)))</f>
        <v>-212.2416</v>
      </c>
      <c r="J41" s="78" t="n">
        <f aca="false">IF($B41&gt;Input!$G$31,0,(-1)*($E41+$H41+$I41)*(Input!$C$8/100))</f>
        <v>-479.60444</v>
      </c>
      <c r="K41" s="78" t="n">
        <f aca="false">IF($B41&gt;Input!$G$31,0,(-1)*($E41+$H41+$I41)*(Input!$C$9/100))</f>
        <v>-235.96538448</v>
      </c>
      <c r="L41" s="78" t="n">
        <f aca="false">IF($B41&lt;Input!$G$25,($E41+$F41+$G41+$H41+$I41+$J41+$K41),0)</f>
        <v>3674.56251552</v>
      </c>
    </row>
    <row r="42" customFormat="false" ht="12.8" hidden="false" customHeight="false" outlineLevel="0" collapsed="false">
      <c r="A42" s="76" t="n">
        <v>38</v>
      </c>
      <c r="B42" s="77" t="n">
        <f aca="false">EOMONTH(Input!$C$7,A42)</f>
        <v>44074</v>
      </c>
      <c r="C42" s="76" t="n">
        <f aca="false">DATEDIF(Input!$G$23,$B42,"Y")</f>
        <v>43</v>
      </c>
      <c r="E42" s="78" t="n">
        <f aca="false">IF($B42&gt;Input!$G$31,0,Input!$G$26*(1+Input!$G$28/100)^(DATEDIF(Input!$C$7,$B42,"Y")))</f>
        <v>5306.04</v>
      </c>
      <c r="F42" s="78" t="n">
        <f aca="false">-1*($E42*(Input!$C$10/100))</f>
        <v>-328.97448</v>
      </c>
      <c r="G42" s="78" t="n">
        <f aca="false">-1*($E42*(Input!$C$11/100))</f>
        <v>-76.93758</v>
      </c>
      <c r="H42" s="78" t="n">
        <f aca="false">IF($B42&lt;Input!$G$25,((Input!$G$29*(1+Input!$C$13/100)^(DATEDIF(Input!$C$7,$B42,"Y")))),0)</f>
        <v>-297.754</v>
      </c>
      <c r="I42" s="78" t="n">
        <f aca="false">IF($B42&gt;Input!$G$31,0,IF($E42*(Input!$G$35/100)&gt;(Input!$C$12/12),-1*(Input!$C$12/12),-1*$E42*(Input!$G$35/100)))</f>
        <v>-212.2416</v>
      </c>
      <c r="J42" s="78" t="n">
        <f aca="false">IF($B42&gt;Input!$G$31,0,(-1)*($E42+$H42+$I42)*(Input!$C$8/100))</f>
        <v>-479.60444</v>
      </c>
      <c r="K42" s="78" t="n">
        <f aca="false">IF($B42&gt;Input!$G$31,0,(-1)*($E42+$H42+$I42)*(Input!$C$9/100))</f>
        <v>-235.96538448</v>
      </c>
      <c r="L42" s="78" t="n">
        <f aca="false">IF($B42&lt;Input!$G$25,($E42+$F42+$G42+$H42+$I42+$J42+$K42),0)</f>
        <v>3674.56251552</v>
      </c>
    </row>
    <row r="43" customFormat="false" ht="12.8" hidden="false" customHeight="false" outlineLevel="0" collapsed="false">
      <c r="A43" s="76" t="n">
        <v>39</v>
      </c>
      <c r="B43" s="77" t="n">
        <f aca="false">EOMONTH(Input!$C$7,A43)</f>
        <v>44104</v>
      </c>
      <c r="C43" s="76" t="n">
        <f aca="false">DATEDIF(Input!$G$23,$B43,"Y")</f>
        <v>43</v>
      </c>
      <c r="E43" s="78" t="n">
        <f aca="false">IF($B43&gt;Input!$G$31,0,Input!$G$26*(1+Input!$G$28/100)^(DATEDIF(Input!$C$7,$B43,"Y")))</f>
        <v>5306.04</v>
      </c>
      <c r="F43" s="78" t="n">
        <f aca="false">-1*($E43*(Input!$C$10/100))</f>
        <v>-328.97448</v>
      </c>
      <c r="G43" s="78" t="n">
        <f aca="false">-1*($E43*(Input!$C$11/100))</f>
        <v>-76.93758</v>
      </c>
      <c r="H43" s="78" t="n">
        <f aca="false">IF($B43&lt;Input!$G$25,((Input!$G$29*(1+Input!$C$13/100)^(DATEDIF(Input!$C$7,$B43,"Y")))),0)</f>
        <v>-297.754</v>
      </c>
      <c r="I43" s="78" t="n">
        <f aca="false">IF($B43&gt;Input!$G$31,0,IF($E43*(Input!$G$35/100)&gt;(Input!$C$12/12),-1*(Input!$C$12/12),-1*$E43*(Input!$G$35/100)))</f>
        <v>-212.2416</v>
      </c>
      <c r="J43" s="78" t="n">
        <f aca="false">IF($B43&gt;Input!$G$31,0,(-1)*($E43+$H43+$I43)*(Input!$C$8/100))</f>
        <v>-479.60444</v>
      </c>
      <c r="K43" s="78" t="n">
        <f aca="false">IF($B43&gt;Input!$G$31,0,(-1)*($E43+$H43+$I43)*(Input!$C$9/100))</f>
        <v>-235.96538448</v>
      </c>
      <c r="L43" s="78" t="n">
        <f aca="false">IF($B43&lt;Input!$G$25,($E43+$F43+$G43+$H43+$I43+$J43+$K43),0)</f>
        <v>3674.56251552</v>
      </c>
    </row>
    <row r="44" customFormat="false" ht="12.8" hidden="false" customHeight="false" outlineLevel="0" collapsed="false">
      <c r="A44" s="76" t="n">
        <v>40</v>
      </c>
      <c r="B44" s="77" t="n">
        <f aca="false">EOMONTH(Input!$C$7,A44)</f>
        <v>44135</v>
      </c>
      <c r="C44" s="76" t="n">
        <f aca="false">DATEDIF(Input!$G$23,$B44,"Y")</f>
        <v>43</v>
      </c>
      <c r="E44" s="78" t="n">
        <f aca="false">IF($B44&gt;Input!$G$31,0,Input!$G$26*(1+Input!$G$28/100)^(DATEDIF(Input!$C$7,$B44,"Y")))</f>
        <v>5306.04</v>
      </c>
      <c r="F44" s="78" t="n">
        <f aca="false">-1*($E44*(Input!$C$10/100))</f>
        <v>-328.97448</v>
      </c>
      <c r="G44" s="78" t="n">
        <f aca="false">-1*($E44*(Input!$C$11/100))</f>
        <v>-76.93758</v>
      </c>
      <c r="H44" s="78" t="n">
        <f aca="false">IF($B44&lt;Input!$G$25,((Input!$G$29*(1+Input!$C$13/100)^(DATEDIF(Input!$C$7,$B44,"Y")))),0)</f>
        <v>-297.754</v>
      </c>
      <c r="I44" s="78" t="n">
        <f aca="false">IF($B44&gt;Input!$G$31,0,IF($E44*(Input!$G$35/100)&gt;(Input!$C$12/12),-1*(Input!$C$12/12),-1*$E44*(Input!$G$35/100)))</f>
        <v>-212.2416</v>
      </c>
      <c r="J44" s="78" t="n">
        <f aca="false">IF($B44&gt;Input!$G$31,0,(-1)*($E44+$H44+$I44)*(Input!$C$8/100))</f>
        <v>-479.60444</v>
      </c>
      <c r="K44" s="78" t="n">
        <f aca="false">IF($B44&gt;Input!$G$31,0,(-1)*($E44+$H44+$I44)*(Input!$C$9/100))</f>
        <v>-235.96538448</v>
      </c>
      <c r="L44" s="78" t="n">
        <f aca="false">IF($B44&lt;Input!$G$25,($E44+$F44+$G44+$H44+$I44+$J44+$K44),0)</f>
        <v>3674.56251552</v>
      </c>
    </row>
    <row r="45" customFormat="false" ht="12.8" hidden="false" customHeight="false" outlineLevel="0" collapsed="false">
      <c r="A45" s="76" t="n">
        <v>41</v>
      </c>
      <c r="B45" s="77" t="n">
        <f aca="false">EOMONTH(Input!$C$7,A45)</f>
        <v>44165</v>
      </c>
      <c r="C45" s="76" t="n">
        <f aca="false">DATEDIF(Input!$G$23,$B45,"Y")</f>
        <v>43</v>
      </c>
      <c r="E45" s="78" t="n">
        <f aca="false">IF($B45&gt;Input!$G$31,0,Input!$G$26*(1+Input!$G$28/100)^(DATEDIF(Input!$C$7,$B45,"Y")))</f>
        <v>5306.04</v>
      </c>
      <c r="F45" s="78" t="n">
        <f aca="false">-1*($E45*(Input!$C$10/100))</f>
        <v>-328.97448</v>
      </c>
      <c r="G45" s="78" t="n">
        <f aca="false">-1*($E45*(Input!$C$11/100))</f>
        <v>-76.93758</v>
      </c>
      <c r="H45" s="78" t="n">
        <f aca="false">IF($B45&lt;Input!$G$25,((Input!$G$29*(1+Input!$C$13/100)^(DATEDIF(Input!$C$7,$B45,"Y")))),0)</f>
        <v>-297.754</v>
      </c>
      <c r="I45" s="78" t="n">
        <f aca="false">IF($B45&gt;Input!$G$31,0,IF($E45*(Input!$G$35/100)&gt;(Input!$C$12/12),-1*(Input!$C$12/12),-1*$E45*(Input!$G$35/100)))</f>
        <v>-212.2416</v>
      </c>
      <c r="J45" s="78" t="n">
        <f aca="false">IF($B45&gt;Input!$G$31,0,(-1)*($E45+$H45+$I45)*(Input!$C$8/100))</f>
        <v>-479.60444</v>
      </c>
      <c r="K45" s="78" t="n">
        <f aca="false">IF($B45&gt;Input!$G$31,0,(-1)*($E45+$H45+$I45)*(Input!$C$9/100))</f>
        <v>-235.96538448</v>
      </c>
      <c r="L45" s="78" t="n">
        <f aca="false">IF($B45&lt;Input!$G$25,($E45+$F45+$G45+$H45+$I45+$J45+$K45),0)</f>
        <v>3674.56251552</v>
      </c>
    </row>
    <row r="46" customFormat="false" ht="12.8" hidden="false" customHeight="false" outlineLevel="0" collapsed="false">
      <c r="A46" s="76" t="n">
        <v>42</v>
      </c>
      <c r="B46" s="77" t="n">
        <f aca="false">EOMONTH(Input!$C$7,A46)</f>
        <v>44196</v>
      </c>
      <c r="C46" s="76" t="n">
        <f aca="false">DATEDIF(Input!$G$23,$B46,"Y")</f>
        <v>43</v>
      </c>
      <c r="E46" s="78" t="n">
        <f aca="false">IF($B46&gt;Input!$G$31,0,Input!$G$26*(1+Input!$G$28/100)^(DATEDIF(Input!$C$7,$B46,"Y")))</f>
        <v>5306.04</v>
      </c>
      <c r="F46" s="78" t="n">
        <f aca="false">-1*($E46*(Input!$C$10/100))</f>
        <v>-328.97448</v>
      </c>
      <c r="G46" s="78" t="n">
        <f aca="false">-1*($E46*(Input!$C$11/100))</f>
        <v>-76.93758</v>
      </c>
      <c r="H46" s="78" t="n">
        <f aca="false">IF($B46&lt;Input!$G$25,((Input!$G$29*(1+Input!$C$13/100)^(DATEDIF(Input!$C$7,$B46,"Y")))),0)</f>
        <v>-297.754</v>
      </c>
      <c r="I46" s="78" t="n">
        <f aca="false">IF($B46&gt;Input!$G$31,0,IF($E46*(Input!$G$35/100)&gt;(Input!$C$12/12),-1*(Input!$C$12/12),-1*$E46*(Input!$G$35/100)))</f>
        <v>-212.2416</v>
      </c>
      <c r="J46" s="78" t="n">
        <f aca="false">IF($B46&gt;Input!$G$31,0,(-1)*($E46+$H46+$I46)*(Input!$C$8/100))</f>
        <v>-479.60444</v>
      </c>
      <c r="K46" s="78" t="n">
        <f aca="false">IF($B46&gt;Input!$G$31,0,(-1)*($E46+$H46+$I46)*(Input!$C$9/100))</f>
        <v>-235.96538448</v>
      </c>
      <c r="L46" s="78" t="n">
        <f aca="false">IF($B46&lt;Input!$G$25,($E46+$F46+$G46+$H46+$I46+$J46+$K46),0)</f>
        <v>3674.56251552</v>
      </c>
    </row>
    <row r="47" customFormat="false" ht="12.8" hidden="false" customHeight="false" outlineLevel="0" collapsed="false">
      <c r="A47" s="76" t="n">
        <v>43</v>
      </c>
      <c r="B47" s="77" t="n">
        <f aca="false">EOMONTH(Input!$C$7,A47)</f>
        <v>44227</v>
      </c>
      <c r="C47" s="76" t="n">
        <f aca="false">DATEDIF(Input!$G$23,$B47,"Y")</f>
        <v>43</v>
      </c>
      <c r="E47" s="78" t="n">
        <f aca="false">IF($B47&gt;Input!$G$31,0,Input!$G$26*(1+Input!$G$28/100)^(DATEDIF(Input!$C$7,$B47,"Y")))</f>
        <v>5306.04</v>
      </c>
      <c r="F47" s="78" t="n">
        <f aca="false">-1*($E47*(Input!$C$10/100))</f>
        <v>-328.97448</v>
      </c>
      <c r="G47" s="78" t="n">
        <f aca="false">-1*($E47*(Input!$C$11/100))</f>
        <v>-76.93758</v>
      </c>
      <c r="H47" s="78" t="n">
        <f aca="false">IF($B47&lt;Input!$G$25,((Input!$G$29*(1+Input!$C$13/100)^(DATEDIF(Input!$C$7,$B47,"Y")))),0)</f>
        <v>-297.754</v>
      </c>
      <c r="I47" s="78" t="n">
        <f aca="false">IF($B47&gt;Input!$G$31,0,IF($E47*(Input!$G$35/100)&gt;(Input!$C$12/12),-1*(Input!$C$12/12),-1*$E47*(Input!$G$35/100)))</f>
        <v>-212.2416</v>
      </c>
      <c r="J47" s="78" t="n">
        <f aca="false">IF($B47&gt;Input!$G$31,0,(-1)*($E47+$H47+$I47)*(Input!$C$8/100))</f>
        <v>-479.60444</v>
      </c>
      <c r="K47" s="78" t="n">
        <f aca="false">IF($B47&gt;Input!$G$31,0,(-1)*($E47+$H47+$I47)*(Input!$C$9/100))</f>
        <v>-235.96538448</v>
      </c>
      <c r="L47" s="78" t="n">
        <f aca="false">IF($B47&lt;Input!$G$25,($E47+$F47+$G47+$H47+$I47+$J47+$K47),0)</f>
        <v>3674.56251552</v>
      </c>
    </row>
    <row r="48" customFormat="false" ht="12.8" hidden="false" customHeight="false" outlineLevel="0" collapsed="false">
      <c r="A48" s="76" t="n">
        <v>44</v>
      </c>
      <c r="B48" s="77" t="n">
        <f aca="false">EOMONTH(Input!$C$7,A48)</f>
        <v>44255</v>
      </c>
      <c r="C48" s="76" t="n">
        <f aca="false">DATEDIF(Input!$G$23,$B48,"Y")</f>
        <v>43</v>
      </c>
      <c r="E48" s="78" t="n">
        <f aca="false">IF($B48&gt;Input!$G$31,0,Input!$G$26*(1+Input!$G$28/100)^(DATEDIF(Input!$C$7,$B48,"Y")))</f>
        <v>5306.04</v>
      </c>
      <c r="F48" s="78" t="n">
        <f aca="false">-1*($E48*(Input!$C$10/100))</f>
        <v>-328.97448</v>
      </c>
      <c r="G48" s="78" t="n">
        <f aca="false">-1*($E48*(Input!$C$11/100))</f>
        <v>-76.93758</v>
      </c>
      <c r="H48" s="78" t="n">
        <f aca="false">IF($B48&lt;Input!$G$25,((Input!$G$29*(1+Input!$C$13/100)^(DATEDIF(Input!$C$7,$B48,"Y")))),0)</f>
        <v>-297.754</v>
      </c>
      <c r="I48" s="78" t="n">
        <f aca="false">IF($B48&gt;Input!$G$31,0,IF($E48*(Input!$G$35/100)&gt;(Input!$C$12/12),-1*(Input!$C$12/12),-1*$E48*(Input!$G$35/100)))</f>
        <v>-212.2416</v>
      </c>
      <c r="J48" s="78" t="n">
        <f aca="false">IF($B48&gt;Input!$G$31,0,(-1)*($E48+$H48+$I48)*(Input!$C$8/100))</f>
        <v>-479.60444</v>
      </c>
      <c r="K48" s="78" t="n">
        <f aca="false">IF($B48&gt;Input!$G$31,0,(-1)*($E48+$H48+$I48)*(Input!$C$9/100))</f>
        <v>-235.96538448</v>
      </c>
      <c r="L48" s="78" t="n">
        <f aca="false">IF($B48&lt;Input!$G$25,($E48+$F48+$G48+$H48+$I48+$J48+$K48),0)</f>
        <v>3674.56251552</v>
      </c>
    </row>
    <row r="49" customFormat="false" ht="12.8" hidden="false" customHeight="false" outlineLevel="0" collapsed="false">
      <c r="A49" s="76" t="n">
        <v>45</v>
      </c>
      <c r="B49" s="77" t="n">
        <f aca="false">EOMONTH(Input!$C$7,A49)</f>
        <v>44286</v>
      </c>
      <c r="C49" s="76" t="n">
        <f aca="false">DATEDIF(Input!$G$23,$B49,"Y")</f>
        <v>43</v>
      </c>
      <c r="E49" s="78" t="n">
        <f aca="false">IF($B49&gt;Input!$G$31,0,Input!$G$26*(1+Input!$G$28/100)^(DATEDIF(Input!$C$7,$B49,"Y")))</f>
        <v>5306.04</v>
      </c>
      <c r="F49" s="78" t="n">
        <f aca="false">-1*($E49*(Input!$C$10/100))</f>
        <v>-328.97448</v>
      </c>
      <c r="G49" s="78" t="n">
        <f aca="false">-1*($E49*(Input!$C$11/100))</f>
        <v>-76.93758</v>
      </c>
      <c r="H49" s="78" t="n">
        <f aca="false">IF($B49&lt;Input!$G$25,((Input!$G$29*(1+Input!$C$13/100)^(DATEDIF(Input!$C$7,$B49,"Y")))),0)</f>
        <v>-297.754</v>
      </c>
      <c r="I49" s="78" t="n">
        <f aca="false">IF($B49&gt;Input!$G$31,0,IF($E49*(Input!$G$35/100)&gt;(Input!$C$12/12),-1*(Input!$C$12/12),-1*$E49*(Input!$G$35/100)))</f>
        <v>-212.2416</v>
      </c>
      <c r="J49" s="78" t="n">
        <f aca="false">IF($B49&gt;Input!$G$31,0,(-1)*($E49+$H49+$I49)*(Input!$C$8/100))</f>
        <v>-479.60444</v>
      </c>
      <c r="K49" s="78" t="n">
        <f aca="false">IF($B49&gt;Input!$G$31,0,(-1)*($E49+$H49+$I49)*(Input!$C$9/100))</f>
        <v>-235.96538448</v>
      </c>
      <c r="L49" s="78" t="n">
        <f aca="false">IF($B49&lt;Input!$G$25,($E49+$F49+$G49+$H49+$I49+$J49+$K49),0)</f>
        <v>3674.56251552</v>
      </c>
    </row>
    <row r="50" customFormat="false" ht="12.8" hidden="false" customHeight="false" outlineLevel="0" collapsed="false">
      <c r="A50" s="76" t="n">
        <v>46</v>
      </c>
      <c r="B50" s="77" t="n">
        <f aca="false">EOMONTH(Input!$C$7,A50)</f>
        <v>44316</v>
      </c>
      <c r="C50" s="76" t="n">
        <f aca="false">DATEDIF(Input!$G$23,$B50,"Y")</f>
        <v>43</v>
      </c>
      <c r="E50" s="78" t="n">
        <f aca="false">IF($B50&gt;Input!$G$31,0,Input!$G$26*(1+Input!$G$28/100)^(DATEDIF(Input!$C$7,$B50,"Y")))</f>
        <v>5306.04</v>
      </c>
      <c r="F50" s="78" t="n">
        <f aca="false">-1*($E50*(Input!$C$10/100))</f>
        <v>-328.97448</v>
      </c>
      <c r="G50" s="78" t="n">
        <f aca="false">-1*($E50*(Input!$C$11/100))</f>
        <v>-76.93758</v>
      </c>
      <c r="H50" s="78" t="n">
        <f aca="false">IF($B50&lt;Input!$G$25,((Input!$G$29*(1+Input!$C$13/100)^(DATEDIF(Input!$C$7,$B50,"Y")))),0)</f>
        <v>-297.754</v>
      </c>
      <c r="I50" s="78" t="n">
        <f aca="false">IF($B50&gt;Input!$G$31,0,IF($E50*(Input!$G$35/100)&gt;(Input!$C$12/12),-1*(Input!$C$12/12),-1*$E50*(Input!$G$35/100)))</f>
        <v>-212.2416</v>
      </c>
      <c r="J50" s="78" t="n">
        <f aca="false">IF($B50&gt;Input!$G$31,0,(-1)*($E50+$H50+$I50)*(Input!$C$8/100))</f>
        <v>-479.60444</v>
      </c>
      <c r="K50" s="78" t="n">
        <f aca="false">IF($B50&gt;Input!$G$31,0,(-1)*($E50+$H50+$I50)*(Input!$C$9/100))</f>
        <v>-235.96538448</v>
      </c>
      <c r="L50" s="78" t="n">
        <f aca="false">IF($B50&lt;Input!$G$25,($E50+$F50+$G50+$H50+$I50+$J50+$K50),0)</f>
        <v>3674.56251552</v>
      </c>
    </row>
    <row r="51" customFormat="false" ht="12.8" hidden="false" customHeight="false" outlineLevel="0" collapsed="false">
      <c r="A51" s="76" t="n">
        <v>47</v>
      </c>
      <c r="B51" s="77" t="n">
        <f aca="false">EOMONTH(Input!$C$7,A51)</f>
        <v>44347</v>
      </c>
      <c r="C51" s="76" t="n">
        <f aca="false">DATEDIF(Input!$G$23,$B51,"Y")</f>
        <v>44</v>
      </c>
      <c r="E51" s="78" t="n">
        <f aca="false">IF($B51&gt;Input!$G$31,0,Input!$G$26*(1+Input!$G$28/100)^(DATEDIF(Input!$C$7,$B51,"Y")))</f>
        <v>5306.04</v>
      </c>
      <c r="F51" s="78" t="n">
        <f aca="false">-1*($E51*(Input!$C$10/100))</f>
        <v>-328.97448</v>
      </c>
      <c r="G51" s="78" t="n">
        <f aca="false">-1*($E51*(Input!$C$11/100))</f>
        <v>-76.93758</v>
      </c>
      <c r="H51" s="78" t="n">
        <f aca="false">IF($B51&lt;Input!$G$25,((Input!$G$29*(1+Input!$C$13/100)^(DATEDIF(Input!$C$7,$B51,"Y")))),0)</f>
        <v>-297.754</v>
      </c>
      <c r="I51" s="78" t="n">
        <f aca="false">IF($B51&gt;Input!$G$31,0,IF($E51*(Input!$G$35/100)&gt;(Input!$C$12/12),-1*(Input!$C$12/12),-1*$E51*(Input!$G$35/100)))</f>
        <v>-212.2416</v>
      </c>
      <c r="J51" s="78" t="n">
        <f aca="false">IF($B51&gt;Input!$G$31,0,(-1)*($E51+$H51+$I51)*(Input!$C$8/100))</f>
        <v>-479.60444</v>
      </c>
      <c r="K51" s="78" t="n">
        <f aca="false">IF($B51&gt;Input!$G$31,0,(-1)*($E51+$H51+$I51)*(Input!$C$9/100))</f>
        <v>-235.96538448</v>
      </c>
      <c r="L51" s="78" t="n">
        <f aca="false">IF($B51&lt;Input!$G$25,($E51+$F51+$G51+$H51+$I51+$J51+$K51),0)</f>
        <v>3674.56251552</v>
      </c>
    </row>
    <row r="52" customFormat="false" ht="12.8" hidden="false" customHeight="false" outlineLevel="0" collapsed="false">
      <c r="A52" s="76" t="n">
        <v>48</v>
      </c>
      <c r="B52" s="77" t="n">
        <f aca="false">EOMONTH(Input!$C$7,A52)</f>
        <v>44377</v>
      </c>
      <c r="C52" s="76" t="n">
        <f aca="false">DATEDIF(Input!$G$23,$B52,"Y")</f>
        <v>44</v>
      </c>
      <c r="E52" s="78" t="n">
        <f aca="false">IF($B52&gt;Input!$G$31,0,Input!$G$26*(1+Input!$G$28/100)^(DATEDIF(Input!$C$7,$B52,"Y")))</f>
        <v>5412.1608</v>
      </c>
      <c r="F52" s="78" t="n">
        <f aca="false">-1*($E52*(Input!$C$10/100))</f>
        <v>-335.5539696</v>
      </c>
      <c r="G52" s="78" t="n">
        <f aca="false">-1*($E52*(Input!$C$11/100))</f>
        <v>-78.4763316</v>
      </c>
      <c r="H52" s="78" t="n">
        <f aca="false">IF($B52&lt;Input!$G$25,((Input!$G$29*(1+Input!$C$13/100)^(DATEDIF(Input!$C$7,$B52,"Y")))),0)</f>
        <v>-315.61924</v>
      </c>
      <c r="I52" s="78" t="n">
        <f aca="false">IF($B52&gt;Input!$G$31,0,IF($E52*(Input!$G$35/100)&gt;(Input!$C$12/12),-1*(Input!$C$12/12),-1*$E52*(Input!$G$35/100)))</f>
        <v>-216.486432</v>
      </c>
      <c r="J52" s="78" t="n">
        <f aca="false">IF($B52&gt;Input!$G$31,0,(-1)*($E52+$H52+$I52)*(Input!$C$8/100))</f>
        <v>-488.0055128</v>
      </c>
      <c r="K52" s="78" t="n">
        <f aca="false">IF($B52&gt;Input!$G$31,0,(-1)*($E52+$H52+$I52)*(Input!$C$9/100))</f>
        <v>-240.0987122976</v>
      </c>
      <c r="L52" s="78" t="n">
        <f aca="false">IF($B52&lt;Input!$G$25,($E52+$F52+$G52+$H52+$I52+$J52+$K52),0)</f>
        <v>3737.9206017024</v>
      </c>
    </row>
    <row r="53" customFormat="false" ht="12.8" hidden="false" customHeight="false" outlineLevel="0" collapsed="false">
      <c r="A53" s="76" t="n">
        <v>49</v>
      </c>
      <c r="B53" s="77" t="n">
        <f aca="false">EOMONTH(Input!$C$7,A53)</f>
        <v>44408</v>
      </c>
      <c r="C53" s="76" t="n">
        <f aca="false">DATEDIF(Input!$G$23,$B53,"Y")</f>
        <v>44</v>
      </c>
      <c r="E53" s="78" t="n">
        <f aca="false">IF($B53&gt;Input!$G$31,0,Input!$G$26*(1+Input!$G$28/100)^(DATEDIF(Input!$C$7,$B53,"Y")))</f>
        <v>5412.1608</v>
      </c>
      <c r="F53" s="78" t="n">
        <f aca="false">-1*($E53*(Input!$C$10/100))</f>
        <v>-335.5539696</v>
      </c>
      <c r="G53" s="78" t="n">
        <f aca="false">-1*($E53*(Input!$C$11/100))</f>
        <v>-78.4763316</v>
      </c>
      <c r="H53" s="78" t="n">
        <f aca="false">IF($B53&lt;Input!$G$25,((Input!$G$29*(1+Input!$C$13/100)^(DATEDIF(Input!$C$7,$B53,"Y")))),0)</f>
        <v>-315.61924</v>
      </c>
      <c r="I53" s="78" t="n">
        <f aca="false">IF($B53&gt;Input!$G$31,0,IF($E53*(Input!$G$35/100)&gt;(Input!$C$12/12),-1*(Input!$C$12/12),-1*$E53*(Input!$G$35/100)))</f>
        <v>-216.486432</v>
      </c>
      <c r="J53" s="78" t="n">
        <f aca="false">IF($B53&gt;Input!$G$31,0,(-1)*($E53+$H53+$I53)*(Input!$C$8/100))</f>
        <v>-488.0055128</v>
      </c>
      <c r="K53" s="78" t="n">
        <f aca="false">IF($B53&gt;Input!$G$31,0,(-1)*($E53+$H53+$I53)*(Input!$C$9/100))</f>
        <v>-240.0987122976</v>
      </c>
      <c r="L53" s="78" t="n">
        <f aca="false">IF($B53&lt;Input!$G$25,($E53+$F53+$G53+$H53+$I53+$J53+$K53),0)</f>
        <v>3737.9206017024</v>
      </c>
    </row>
    <row r="54" customFormat="false" ht="12.8" hidden="false" customHeight="false" outlineLevel="0" collapsed="false">
      <c r="A54" s="76" t="n">
        <v>50</v>
      </c>
      <c r="B54" s="77" t="n">
        <f aca="false">EOMONTH(Input!$C$7,A54)</f>
        <v>44439</v>
      </c>
      <c r="C54" s="76" t="n">
        <f aca="false">DATEDIF(Input!$G$23,$B54,"Y")</f>
        <v>44</v>
      </c>
      <c r="E54" s="78" t="n">
        <f aca="false">IF($B54&gt;Input!$G$31,0,Input!$G$26*(1+Input!$G$28/100)^(DATEDIF(Input!$C$7,$B54,"Y")))</f>
        <v>5412.1608</v>
      </c>
      <c r="F54" s="78" t="n">
        <f aca="false">-1*($E54*(Input!$C$10/100))</f>
        <v>-335.5539696</v>
      </c>
      <c r="G54" s="78" t="n">
        <f aca="false">-1*($E54*(Input!$C$11/100))</f>
        <v>-78.4763316</v>
      </c>
      <c r="H54" s="78" t="n">
        <f aca="false">IF($B54&lt;Input!$G$25,((Input!$G$29*(1+Input!$C$13/100)^(DATEDIF(Input!$C$7,$B54,"Y")))),0)</f>
        <v>-315.61924</v>
      </c>
      <c r="I54" s="78" t="n">
        <f aca="false">IF($B54&gt;Input!$G$31,0,IF($E54*(Input!$G$35/100)&gt;(Input!$C$12/12),-1*(Input!$C$12/12),-1*$E54*(Input!$G$35/100)))</f>
        <v>-216.486432</v>
      </c>
      <c r="J54" s="78" t="n">
        <f aca="false">IF($B54&gt;Input!$G$31,0,(-1)*($E54+$H54+$I54)*(Input!$C$8/100))</f>
        <v>-488.0055128</v>
      </c>
      <c r="K54" s="78" t="n">
        <f aca="false">IF($B54&gt;Input!$G$31,0,(-1)*($E54+$H54+$I54)*(Input!$C$9/100))</f>
        <v>-240.0987122976</v>
      </c>
      <c r="L54" s="78" t="n">
        <f aca="false">IF($B54&lt;Input!$G$25,($E54+$F54+$G54+$H54+$I54+$J54+$K54),0)</f>
        <v>3737.9206017024</v>
      </c>
    </row>
    <row r="55" customFormat="false" ht="12.8" hidden="false" customHeight="false" outlineLevel="0" collapsed="false">
      <c r="A55" s="76" t="n">
        <v>51</v>
      </c>
      <c r="B55" s="77" t="n">
        <f aca="false">EOMONTH(Input!$C$7,A55)</f>
        <v>44469</v>
      </c>
      <c r="C55" s="76" t="n">
        <f aca="false">DATEDIF(Input!$G$23,$B55,"Y")</f>
        <v>44</v>
      </c>
      <c r="E55" s="78" t="n">
        <f aca="false">IF($B55&gt;Input!$G$31,0,Input!$G$26*(1+Input!$G$28/100)^(DATEDIF(Input!$C$7,$B55,"Y")))</f>
        <v>5412.1608</v>
      </c>
      <c r="F55" s="78" t="n">
        <f aca="false">-1*($E55*(Input!$C$10/100))</f>
        <v>-335.5539696</v>
      </c>
      <c r="G55" s="78" t="n">
        <f aca="false">-1*($E55*(Input!$C$11/100))</f>
        <v>-78.4763316</v>
      </c>
      <c r="H55" s="78" t="n">
        <f aca="false">IF($B55&lt;Input!$G$25,((Input!$G$29*(1+Input!$C$13/100)^(DATEDIF(Input!$C$7,$B55,"Y")))),0)</f>
        <v>-315.61924</v>
      </c>
      <c r="I55" s="78" t="n">
        <f aca="false">IF($B55&gt;Input!$G$31,0,IF($E55*(Input!$G$35/100)&gt;(Input!$C$12/12),-1*(Input!$C$12/12),-1*$E55*(Input!$G$35/100)))</f>
        <v>-216.486432</v>
      </c>
      <c r="J55" s="78" t="n">
        <f aca="false">IF($B55&gt;Input!$G$31,0,(-1)*($E55+$H55+$I55)*(Input!$C$8/100))</f>
        <v>-488.0055128</v>
      </c>
      <c r="K55" s="78" t="n">
        <f aca="false">IF($B55&gt;Input!$G$31,0,(-1)*($E55+$H55+$I55)*(Input!$C$9/100))</f>
        <v>-240.0987122976</v>
      </c>
      <c r="L55" s="78" t="n">
        <f aca="false">IF($B55&lt;Input!$G$25,($E55+$F55+$G55+$H55+$I55+$J55+$K55),0)</f>
        <v>3737.9206017024</v>
      </c>
    </row>
    <row r="56" customFormat="false" ht="12.8" hidden="false" customHeight="false" outlineLevel="0" collapsed="false">
      <c r="A56" s="76" t="n">
        <v>52</v>
      </c>
      <c r="B56" s="77" t="n">
        <f aca="false">EOMONTH(Input!$C$7,A56)</f>
        <v>44500</v>
      </c>
      <c r="C56" s="76" t="n">
        <f aca="false">DATEDIF(Input!$G$23,$B56,"Y")</f>
        <v>44</v>
      </c>
      <c r="E56" s="78" t="n">
        <f aca="false">IF($B56&gt;Input!$G$31,0,Input!$G$26*(1+Input!$G$28/100)^(DATEDIF(Input!$C$7,$B56,"Y")))</f>
        <v>5412.1608</v>
      </c>
      <c r="F56" s="78" t="n">
        <f aca="false">-1*($E56*(Input!$C$10/100))</f>
        <v>-335.5539696</v>
      </c>
      <c r="G56" s="78" t="n">
        <f aca="false">-1*($E56*(Input!$C$11/100))</f>
        <v>-78.4763316</v>
      </c>
      <c r="H56" s="78" t="n">
        <f aca="false">IF($B56&lt;Input!$G$25,((Input!$G$29*(1+Input!$C$13/100)^(DATEDIF(Input!$C$7,$B56,"Y")))),0)</f>
        <v>-315.61924</v>
      </c>
      <c r="I56" s="78" t="n">
        <f aca="false">IF($B56&gt;Input!$G$31,0,IF($E56*(Input!$G$35/100)&gt;(Input!$C$12/12),-1*(Input!$C$12/12),-1*$E56*(Input!$G$35/100)))</f>
        <v>-216.486432</v>
      </c>
      <c r="J56" s="78" t="n">
        <f aca="false">IF($B56&gt;Input!$G$31,0,(-1)*($E56+$H56+$I56)*(Input!$C$8/100))</f>
        <v>-488.0055128</v>
      </c>
      <c r="K56" s="78" t="n">
        <f aca="false">IF($B56&gt;Input!$G$31,0,(-1)*($E56+$H56+$I56)*(Input!$C$9/100))</f>
        <v>-240.0987122976</v>
      </c>
      <c r="L56" s="78" t="n">
        <f aca="false">IF($B56&lt;Input!$G$25,($E56+$F56+$G56+$H56+$I56+$J56+$K56),0)</f>
        <v>3737.9206017024</v>
      </c>
    </row>
    <row r="57" customFormat="false" ht="12.8" hidden="false" customHeight="false" outlineLevel="0" collapsed="false">
      <c r="A57" s="76" t="n">
        <v>53</v>
      </c>
      <c r="B57" s="77" t="n">
        <f aca="false">EOMONTH(Input!$C$7,A57)</f>
        <v>44530</v>
      </c>
      <c r="C57" s="76" t="n">
        <f aca="false">DATEDIF(Input!$G$23,$B57,"Y")</f>
        <v>44</v>
      </c>
      <c r="E57" s="78" t="n">
        <f aca="false">IF($B57&gt;Input!$G$31,0,Input!$G$26*(1+Input!$G$28/100)^(DATEDIF(Input!$C$7,$B57,"Y")))</f>
        <v>5412.1608</v>
      </c>
      <c r="F57" s="78" t="n">
        <f aca="false">-1*($E57*(Input!$C$10/100))</f>
        <v>-335.5539696</v>
      </c>
      <c r="G57" s="78" t="n">
        <f aca="false">-1*($E57*(Input!$C$11/100))</f>
        <v>-78.4763316</v>
      </c>
      <c r="H57" s="78" t="n">
        <f aca="false">IF($B57&lt;Input!$G$25,((Input!$G$29*(1+Input!$C$13/100)^(DATEDIF(Input!$C$7,$B57,"Y")))),0)</f>
        <v>-315.61924</v>
      </c>
      <c r="I57" s="78" t="n">
        <f aca="false">IF($B57&gt;Input!$G$31,0,IF($E57*(Input!$G$35/100)&gt;(Input!$C$12/12),-1*(Input!$C$12/12),-1*$E57*(Input!$G$35/100)))</f>
        <v>-216.486432</v>
      </c>
      <c r="J57" s="78" t="n">
        <f aca="false">IF($B57&gt;Input!$G$31,0,(-1)*($E57+$H57+$I57)*(Input!$C$8/100))</f>
        <v>-488.0055128</v>
      </c>
      <c r="K57" s="78" t="n">
        <f aca="false">IF($B57&gt;Input!$G$31,0,(-1)*($E57+$H57+$I57)*(Input!$C$9/100))</f>
        <v>-240.0987122976</v>
      </c>
      <c r="L57" s="78" t="n">
        <f aca="false">IF($B57&lt;Input!$G$25,($E57+$F57+$G57+$H57+$I57+$J57+$K57),0)</f>
        <v>3737.9206017024</v>
      </c>
    </row>
    <row r="58" customFormat="false" ht="12.8" hidden="false" customHeight="false" outlineLevel="0" collapsed="false">
      <c r="A58" s="76" t="n">
        <v>54</v>
      </c>
      <c r="B58" s="77" t="n">
        <f aca="false">EOMONTH(Input!$C$7,A58)</f>
        <v>44561</v>
      </c>
      <c r="C58" s="76" t="n">
        <f aca="false">DATEDIF(Input!$G$23,$B58,"Y")</f>
        <v>44</v>
      </c>
      <c r="E58" s="78" t="n">
        <f aca="false">IF($B58&gt;Input!$G$31,0,Input!$G$26*(1+Input!$G$28/100)^(DATEDIF(Input!$C$7,$B58,"Y")))</f>
        <v>5412.1608</v>
      </c>
      <c r="F58" s="78" t="n">
        <f aca="false">-1*($E58*(Input!$C$10/100))</f>
        <v>-335.5539696</v>
      </c>
      <c r="G58" s="78" t="n">
        <f aca="false">-1*($E58*(Input!$C$11/100))</f>
        <v>-78.4763316</v>
      </c>
      <c r="H58" s="78" t="n">
        <f aca="false">IF($B58&lt;Input!$G$25,((Input!$G$29*(1+Input!$C$13/100)^(DATEDIF(Input!$C$7,$B58,"Y")))),0)</f>
        <v>-315.61924</v>
      </c>
      <c r="I58" s="78" t="n">
        <f aca="false">IF($B58&gt;Input!$G$31,0,IF($E58*(Input!$G$35/100)&gt;(Input!$C$12/12),-1*(Input!$C$12/12),-1*$E58*(Input!$G$35/100)))</f>
        <v>-216.486432</v>
      </c>
      <c r="J58" s="78" t="n">
        <f aca="false">IF($B58&gt;Input!$G$31,0,(-1)*($E58+$H58+$I58)*(Input!$C$8/100))</f>
        <v>-488.0055128</v>
      </c>
      <c r="K58" s="78" t="n">
        <f aca="false">IF($B58&gt;Input!$G$31,0,(-1)*($E58+$H58+$I58)*(Input!$C$9/100))</f>
        <v>-240.0987122976</v>
      </c>
      <c r="L58" s="78" t="n">
        <f aca="false">IF($B58&lt;Input!$G$25,($E58+$F58+$G58+$H58+$I58+$J58+$K58),0)</f>
        <v>3737.9206017024</v>
      </c>
    </row>
    <row r="59" customFormat="false" ht="12.8" hidden="false" customHeight="false" outlineLevel="0" collapsed="false">
      <c r="A59" s="76" t="n">
        <v>55</v>
      </c>
      <c r="B59" s="77" t="n">
        <f aca="false">EOMONTH(Input!$C$7,A59)</f>
        <v>44592</v>
      </c>
      <c r="C59" s="76" t="n">
        <f aca="false">DATEDIF(Input!$G$23,$B59,"Y")</f>
        <v>44</v>
      </c>
      <c r="E59" s="78" t="n">
        <f aca="false">IF($B59&gt;Input!$G$31,0,Input!$G$26*(1+Input!$G$28/100)^(DATEDIF(Input!$C$7,$B59,"Y")))</f>
        <v>5412.1608</v>
      </c>
      <c r="F59" s="78" t="n">
        <f aca="false">-1*($E59*(Input!$C$10/100))</f>
        <v>-335.5539696</v>
      </c>
      <c r="G59" s="78" t="n">
        <f aca="false">-1*($E59*(Input!$C$11/100))</f>
        <v>-78.4763316</v>
      </c>
      <c r="H59" s="78" t="n">
        <f aca="false">IF($B59&lt;Input!$G$25,((Input!$G$29*(1+Input!$C$13/100)^(DATEDIF(Input!$C$7,$B59,"Y")))),0)</f>
        <v>-315.61924</v>
      </c>
      <c r="I59" s="78" t="n">
        <f aca="false">IF($B59&gt;Input!$G$31,0,IF($E59*(Input!$G$35/100)&gt;(Input!$C$12/12),-1*(Input!$C$12/12),-1*$E59*(Input!$G$35/100)))</f>
        <v>-216.486432</v>
      </c>
      <c r="J59" s="78" t="n">
        <f aca="false">IF($B59&gt;Input!$G$31,0,(-1)*($E59+$H59+$I59)*(Input!$C$8/100))</f>
        <v>-488.0055128</v>
      </c>
      <c r="K59" s="78" t="n">
        <f aca="false">IF($B59&gt;Input!$G$31,0,(-1)*($E59+$H59+$I59)*(Input!$C$9/100))</f>
        <v>-240.0987122976</v>
      </c>
      <c r="L59" s="78" t="n">
        <f aca="false">IF($B59&lt;Input!$G$25,($E59+$F59+$G59+$H59+$I59+$J59+$K59),0)</f>
        <v>3737.9206017024</v>
      </c>
    </row>
    <row r="60" customFormat="false" ht="12.8" hidden="false" customHeight="false" outlineLevel="0" collapsed="false">
      <c r="A60" s="76" t="n">
        <v>56</v>
      </c>
      <c r="B60" s="77" t="n">
        <f aca="false">EOMONTH(Input!$C$7,A60)</f>
        <v>44620</v>
      </c>
      <c r="C60" s="76" t="n">
        <f aca="false">DATEDIF(Input!$G$23,$B60,"Y")</f>
        <v>44</v>
      </c>
      <c r="E60" s="78" t="n">
        <f aca="false">IF($B60&gt;Input!$G$31,0,Input!$G$26*(1+Input!$G$28/100)^(DATEDIF(Input!$C$7,$B60,"Y")))</f>
        <v>5412.1608</v>
      </c>
      <c r="F60" s="78" t="n">
        <f aca="false">-1*($E60*(Input!$C$10/100))</f>
        <v>-335.5539696</v>
      </c>
      <c r="G60" s="78" t="n">
        <f aca="false">-1*($E60*(Input!$C$11/100))</f>
        <v>-78.4763316</v>
      </c>
      <c r="H60" s="78" t="n">
        <f aca="false">IF($B60&lt;Input!$G$25,((Input!$G$29*(1+Input!$C$13/100)^(DATEDIF(Input!$C$7,$B60,"Y")))),0)</f>
        <v>-315.61924</v>
      </c>
      <c r="I60" s="78" t="n">
        <f aca="false">IF($B60&gt;Input!$G$31,0,IF($E60*(Input!$G$35/100)&gt;(Input!$C$12/12),-1*(Input!$C$12/12),-1*$E60*(Input!$G$35/100)))</f>
        <v>-216.486432</v>
      </c>
      <c r="J60" s="78" t="n">
        <f aca="false">IF($B60&gt;Input!$G$31,0,(-1)*($E60+$H60+$I60)*(Input!$C$8/100))</f>
        <v>-488.0055128</v>
      </c>
      <c r="K60" s="78" t="n">
        <f aca="false">IF($B60&gt;Input!$G$31,0,(-1)*($E60+$H60+$I60)*(Input!$C$9/100))</f>
        <v>-240.0987122976</v>
      </c>
      <c r="L60" s="78" t="n">
        <f aca="false">IF($B60&lt;Input!$G$25,($E60+$F60+$G60+$H60+$I60+$J60+$K60),0)</f>
        <v>3737.9206017024</v>
      </c>
    </row>
    <row r="61" customFormat="false" ht="12.8" hidden="false" customHeight="false" outlineLevel="0" collapsed="false">
      <c r="A61" s="76" t="n">
        <v>57</v>
      </c>
      <c r="B61" s="77" t="n">
        <f aca="false">EOMONTH(Input!$C$7,A61)</f>
        <v>44651</v>
      </c>
      <c r="C61" s="76" t="n">
        <f aca="false">DATEDIF(Input!$G$23,$B61,"Y")</f>
        <v>44</v>
      </c>
      <c r="E61" s="78" t="n">
        <f aca="false">IF($B61&gt;Input!$G$31,0,Input!$G$26*(1+Input!$G$28/100)^(DATEDIF(Input!$C$7,$B61,"Y")))</f>
        <v>5412.1608</v>
      </c>
      <c r="F61" s="78" t="n">
        <f aca="false">-1*($E61*(Input!$C$10/100))</f>
        <v>-335.5539696</v>
      </c>
      <c r="G61" s="78" t="n">
        <f aca="false">-1*($E61*(Input!$C$11/100))</f>
        <v>-78.4763316</v>
      </c>
      <c r="H61" s="78" t="n">
        <f aca="false">IF($B61&lt;Input!$G$25,((Input!$G$29*(1+Input!$C$13/100)^(DATEDIF(Input!$C$7,$B61,"Y")))),0)</f>
        <v>-315.61924</v>
      </c>
      <c r="I61" s="78" t="n">
        <f aca="false">IF($B61&gt;Input!$G$31,0,IF($E61*(Input!$G$35/100)&gt;(Input!$C$12/12),-1*(Input!$C$12/12),-1*$E61*(Input!$G$35/100)))</f>
        <v>-216.486432</v>
      </c>
      <c r="J61" s="78" t="n">
        <f aca="false">IF($B61&gt;Input!$G$31,0,(-1)*($E61+$H61+$I61)*(Input!$C$8/100))</f>
        <v>-488.0055128</v>
      </c>
      <c r="K61" s="78" t="n">
        <f aca="false">IF($B61&gt;Input!$G$31,0,(-1)*($E61+$H61+$I61)*(Input!$C$9/100))</f>
        <v>-240.0987122976</v>
      </c>
      <c r="L61" s="78" t="n">
        <f aca="false">IF($B61&lt;Input!$G$25,($E61+$F61+$G61+$H61+$I61+$J61+$K61),0)</f>
        <v>3737.9206017024</v>
      </c>
    </row>
    <row r="62" customFormat="false" ht="12.8" hidden="false" customHeight="false" outlineLevel="0" collapsed="false">
      <c r="A62" s="76" t="n">
        <v>58</v>
      </c>
      <c r="B62" s="77" t="n">
        <f aca="false">EOMONTH(Input!$C$7,A62)</f>
        <v>44681</v>
      </c>
      <c r="C62" s="76" t="n">
        <f aca="false">DATEDIF(Input!$G$23,$B62,"Y")</f>
        <v>44</v>
      </c>
      <c r="E62" s="78" t="n">
        <f aca="false">IF($B62&gt;Input!$G$31,0,Input!$G$26*(1+Input!$G$28/100)^(DATEDIF(Input!$C$7,$B62,"Y")))</f>
        <v>5412.1608</v>
      </c>
      <c r="F62" s="78" t="n">
        <f aca="false">-1*($E62*(Input!$C$10/100))</f>
        <v>-335.5539696</v>
      </c>
      <c r="G62" s="78" t="n">
        <f aca="false">-1*($E62*(Input!$C$11/100))</f>
        <v>-78.4763316</v>
      </c>
      <c r="H62" s="78" t="n">
        <f aca="false">IF($B62&lt;Input!$G$25,((Input!$G$29*(1+Input!$C$13/100)^(DATEDIF(Input!$C$7,$B62,"Y")))),0)</f>
        <v>-315.61924</v>
      </c>
      <c r="I62" s="78" t="n">
        <f aca="false">IF($B62&gt;Input!$G$31,0,IF($E62*(Input!$G$35/100)&gt;(Input!$C$12/12),-1*(Input!$C$12/12),-1*$E62*(Input!$G$35/100)))</f>
        <v>-216.486432</v>
      </c>
      <c r="J62" s="78" t="n">
        <f aca="false">IF($B62&gt;Input!$G$31,0,(-1)*($E62+$H62+$I62)*(Input!$C$8/100))</f>
        <v>-488.0055128</v>
      </c>
      <c r="K62" s="78" t="n">
        <f aca="false">IF($B62&gt;Input!$G$31,0,(-1)*($E62+$H62+$I62)*(Input!$C$9/100))</f>
        <v>-240.0987122976</v>
      </c>
      <c r="L62" s="78" t="n">
        <f aca="false">IF($B62&lt;Input!$G$25,($E62+$F62+$G62+$H62+$I62+$J62+$K62),0)</f>
        <v>3737.9206017024</v>
      </c>
    </row>
    <row r="63" customFormat="false" ht="12.8" hidden="false" customHeight="false" outlineLevel="0" collapsed="false">
      <c r="A63" s="76" t="n">
        <v>59</v>
      </c>
      <c r="B63" s="77" t="n">
        <f aca="false">EOMONTH(Input!$C$7,A63)</f>
        <v>44712</v>
      </c>
      <c r="C63" s="76" t="n">
        <f aca="false">DATEDIF(Input!$G$23,$B63,"Y")</f>
        <v>45</v>
      </c>
      <c r="E63" s="78" t="n">
        <f aca="false">IF($B63&gt;Input!$G$31,0,Input!$G$26*(1+Input!$G$28/100)^(DATEDIF(Input!$C$7,$B63,"Y")))</f>
        <v>5412.1608</v>
      </c>
      <c r="F63" s="78" t="n">
        <f aca="false">-1*($E63*(Input!$C$10/100))</f>
        <v>-335.5539696</v>
      </c>
      <c r="G63" s="78" t="n">
        <f aca="false">-1*($E63*(Input!$C$11/100))</f>
        <v>-78.4763316</v>
      </c>
      <c r="H63" s="78" t="n">
        <f aca="false">IF($B63&lt;Input!$G$25,((Input!$G$29*(1+Input!$C$13/100)^(DATEDIF(Input!$C$7,$B63,"Y")))),0)</f>
        <v>-315.61924</v>
      </c>
      <c r="I63" s="78" t="n">
        <f aca="false">IF($B63&gt;Input!$G$31,0,IF($E63*(Input!$G$35/100)&gt;(Input!$C$12/12),-1*(Input!$C$12/12),-1*$E63*(Input!$G$35/100)))</f>
        <v>-216.486432</v>
      </c>
      <c r="J63" s="78" t="n">
        <f aca="false">IF($B63&gt;Input!$G$31,0,(-1)*($E63+$H63+$I63)*(Input!$C$8/100))</f>
        <v>-488.0055128</v>
      </c>
      <c r="K63" s="78" t="n">
        <f aca="false">IF($B63&gt;Input!$G$31,0,(-1)*($E63+$H63+$I63)*(Input!$C$9/100))</f>
        <v>-240.0987122976</v>
      </c>
      <c r="L63" s="78" t="n">
        <f aca="false">IF($B63&lt;Input!$G$25,($E63+$F63+$G63+$H63+$I63+$J63+$K63),0)</f>
        <v>3737.9206017024</v>
      </c>
    </row>
    <row r="64" customFormat="false" ht="12.8" hidden="false" customHeight="false" outlineLevel="0" collapsed="false">
      <c r="A64" s="76" t="n">
        <v>60</v>
      </c>
      <c r="B64" s="77" t="n">
        <f aca="false">EOMONTH(Input!$C$7,A64)</f>
        <v>44742</v>
      </c>
      <c r="C64" s="76" t="n">
        <f aca="false">DATEDIF(Input!$G$23,$B64,"Y")</f>
        <v>45</v>
      </c>
      <c r="E64" s="78" t="n">
        <f aca="false">IF($B64&gt;Input!$G$31,0,Input!$G$26*(1+Input!$G$28/100)^(DATEDIF(Input!$C$7,$B64,"Y")))</f>
        <v>5520.404016</v>
      </c>
      <c r="F64" s="78" t="n">
        <f aca="false">-1*($E64*(Input!$C$10/100))</f>
        <v>-342.265048992</v>
      </c>
      <c r="G64" s="78" t="n">
        <f aca="false">-1*($E64*(Input!$C$11/100))</f>
        <v>-80.045858232</v>
      </c>
      <c r="H64" s="78" t="n">
        <f aca="false">IF($B64&lt;Input!$G$25,((Input!$G$29*(1+Input!$C$13/100)^(DATEDIF(Input!$C$7,$B64,"Y")))),0)</f>
        <v>-334.5563944</v>
      </c>
      <c r="I64" s="78" t="n">
        <f aca="false">IF($B64&gt;Input!$G$31,0,IF($E64*(Input!$G$35/100)&gt;(Input!$C$12/12),-1*(Input!$C$12/12),-1*$E64*(Input!$G$35/100)))</f>
        <v>-220.81616064</v>
      </c>
      <c r="J64" s="78" t="n">
        <f aca="false">IF($B64&gt;Input!$G$31,0,(-1)*($E64+$H64+$I64)*(Input!$C$8/100))</f>
        <v>-496.503146096</v>
      </c>
      <c r="K64" s="78" t="n">
        <f aca="false">IF($B64&gt;Input!$G$31,0,(-1)*($E64+$H64+$I64)*(Input!$C$9/100))</f>
        <v>-244.279547879232</v>
      </c>
      <c r="L64" s="78" t="n">
        <f aca="false">IF($B64&lt;Input!$G$25,($E64+$F64+$G64+$H64+$I64+$J64+$K64),0)</f>
        <v>3801.93785976077</v>
      </c>
    </row>
    <row r="65" customFormat="false" ht="12.8" hidden="false" customHeight="false" outlineLevel="0" collapsed="false">
      <c r="A65" s="76" t="n">
        <v>61</v>
      </c>
      <c r="B65" s="77" t="n">
        <f aca="false">EOMONTH(Input!$C$7,A65)</f>
        <v>44773</v>
      </c>
      <c r="C65" s="76" t="n">
        <f aca="false">DATEDIF(Input!$G$23,$B65,"Y")</f>
        <v>45</v>
      </c>
      <c r="E65" s="78" t="n">
        <f aca="false">IF($B65&gt;Input!$G$31,0,Input!$G$26*(1+Input!$G$28/100)^(DATEDIF(Input!$C$7,$B65,"Y")))</f>
        <v>5520.404016</v>
      </c>
      <c r="F65" s="78" t="n">
        <f aca="false">-1*($E65*(Input!$C$10/100))</f>
        <v>-342.265048992</v>
      </c>
      <c r="G65" s="78" t="n">
        <f aca="false">-1*($E65*(Input!$C$11/100))</f>
        <v>-80.045858232</v>
      </c>
      <c r="H65" s="78" t="n">
        <f aca="false">IF($B65&lt;Input!$G$25,((Input!$G$29*(1+Input!$C$13/100)^(DATEDIF(Input!$C$7,$B65,"Y")))),0)</f>
        <v>-334.5563944</v>
      </c>
      <c r="I65" s="78" t="n">
        <f aca="false">IF($B65&gt;Input!$G$31,0,IF($E65*(Input!$G$35/100)&gt;(Input!$C$12/12),-1*(Input!$C$12/12),-1*$E65*(Input!$G$35/100)))</f>
        <v>-220.81616064</v>
      </c>
      <c r="J65" s="78" t="n">
        <f aca="false">IF($B65&gt;Input!$G$31,0,(-1)*($E65+$H65+$I65)*(Input!$C$8/100))</f>
        <v>-496.503146096</v>
      </c>
      <c r="K65" s="78" t="n">
        <f aca="false">IF($B65&gt;Input!$G$31,0,(-1)*($E65+$H65+$I65)*(Input!$C$9/100))</f>
        <v>-244.279547879232</v>
      </c>
      <c r="L65" s="78" t="n">
        <f aca="false">IF($B65&lt;Input!$G$25,($E65+$F65+$G65+$H65+$I65+$J65+$K65),0)</f>
        <v>3801.93785976077</v>
      </c>
    </row>
    <row r="66" customFormat="false" ht="12.8" hidden="false" customHeight="false" outlineLevel="0" collapsed="false">
      <c r="A66" s="76" t="n">
        <v>62</v>
      </c>
      <c r="B66" s="77" t="n">
        <f aca="false">EOMONTH(Input!$C$7,A66)</f>
        <v>44804</v>
      </c>
      <c r="C66" s="76" t="n">
        <f aca="false">DATEDIF(Input!$G$23,$B66,"Y")</f>
        <v>45</v>
      </c>
      <c r="E66" s="78" t="n">
        <f aca="false">IF($B66&gt;Input!$G$31,0,Input!$G$26*(1+Input!$G$28/100)^(DATEDIF(Input!$C$7,$B66,"Y")))</f>
        <v>5520.404016</v>
      </c>
      <c r="F66" s="78" t="n">
        <f aca="false">-1*($E66*(Input!$C$10/100))</f>
        <v>-342.265048992</v>
      </c>
      <c r="G66" s="78" t="n">
        <f aca="false">-1*($E66*(Input!$C$11/100))</f>
        <v>-80.045858232</v>
      </c>
      <c r="H66" s="78" t="n">
        <f aca="false">IF($B66&lt;Input!$G$25,((Input!$G$29*(1+Input!$C$13/100)^(DATEDIF(Input!$C$7,$B66,"Y")))),0)</f>
        <v>-334.5563944</v>
      </c>
      <c r="I66" s="78" t="n">
        <f aca="false">IF($B66&gt;Input!$G$31,0,IF($E66*(Input!$G$35/100)&gt;(Input!$C$12/12),-1*(Input!$C$12/12),-1*$E66*(Input!$G$35/100)))</f>
        <v>-220.81616064</v>
      </c>
      <c r="J66" s="78" t="n">
        <f aca="false">IF($B66&gt;Input!$G$31,0,(-1)*($E66+$H66+$I66)*(Input!$C$8/100))</f>
        <v>-496.503146096</v>
      </c>
      <c r="K66" s="78" t="n">
        <f aca="false">IF($B66&gt;Input!$G$31,0,(-1)*($E66+$H66+$I66)*(Input!$C$9/100))</f>
        <v>-244.279547879232</v>
      </c>
      <c r="L66" s="78" t="n">
        <f aca="false">IF($B66&lt;Input!$G$25,($E66+$F66+$G66+$H66+$I66+$J66+$K66),0)</f>
        <v>3801.93785976077</v>
      </c>
    </row>
    <row r="67" customFormat="false" ht="12.8" hidden="false" customHeight="false" outlineLevel="0" collapsed="false">
      <c r="A67" s="76" t="n">
        <v>63</v>
      </c>
      <c r="B67" s="77" t="n">
        <f aca="false">EOMONTH(Input!$C$7,A67)</f>
        <v>44834</v>
      </c>
      <c r="C67" s="76" t="n">
        <f aca="false">DATEDIF(Input!$G$23,$B67,"Y")</f>
        <v>45</v>
      </c>
      <c r="E67" s="78" t="n">
        <f aca="false">IF($B67&gt;Input!$G$31,0,Input!$G$26*(1+Input!$G$28/100)^(DATEDIF(Input!$C$7,$B67,"Y")))</f>
        <v>5520.404016</v>
      </c>
      <c r="F67" s="78" t="n">
        <f aca="false">-1*($E67*(Input!$C$10/100))</f>
        <v>-342.265048992</v>
      </c>
      <c r="G67" s="78" t="n">
        <f aca="false">-1*($E67*(Input!$C$11/100))</f>
        <v>-80.045858232</v>
      </c>
      <c r="H67" s="78" t="n">
        <f aca="false">IF($B67&lt;Input!$G$25,((Input!$G$29*(1+Input!$C$13/100)^(DATEDIF(Input!$C$7,$B67,"Y")))),0)</f>
        <v>-334.5563944</v>
      </c>
      <c r="I67" s="78" t="n">
        <f aca="false">IF($B67&gt;Input!$G$31,0,IF($E67*(Input!$G$35/100)&gt;(Input!$C$12/12),-1*(Input!$C$12/12),-1*$E67*(Input!$G$35/100)))</f>
        <v>-220.81616064</v>
      </c>
      <c r="J67" s="78" t="n">
        <f aca="false">IF($B67&gt;Input!$G$31,0,(-1)*($E67+$H67+$I67)*(Input!$C$8/100))</f>
        <v>-496.503146096</v>
      </c>
      <c r="K67" s="78" t="n">
        <f aca="false">IF($B67&gt;Input!$G$31,0,(-1)*($E67+$H67+$I67)*(Input!$C$9/100))</f>
        <v>-244.279547879232</v>
      </c>
      <c r="L67" s="78" t="n">
        <f aca="false">IF($B67&lt;Input!$G$25,($E67+$F67+$G67+$H67+$I67+$J67+$K67),0)</f>
        <v>3801.93785976077</v>
      </c>
    </row>
    <row r="68" customFormat="false" ht="12.8" hidden="false" customHeight="false" outlineLevel="0" collapsed="false">
      <c r="A68" s="76" t="n">
        <v>64</v>
      </c>
      <c r="B68" s="77" t="n">
        <f aca="false">EOMONTH(Input!$C$7,A68)</f>
        <v>44865</v>
      </c>
      <c r="C68" s="76" t="n">
        <f aca="false">DATEDIF(Input!$G$23,$B68,"Y")</f>
        <v>45</v>
      </c>
      <c r="E68" s="78" t="n">
        <f aca="false">IF($B68&gt;Input!$G$31,0,Input!$G$26*(1+Input!$G$28/100)^(DATEDIF(Input!$C$7,$B68,"Y")))</f>
        <v>5520.404016</v>
      </c>
      <c r="F68" s="78" t="n">
        <f aca="false">-1*($E68*(Input!$C$10/100))</f>
        <v>-342.265048992</v>
      </c>
      <c r="G68" s="78" t="n">
        <f aca="false">-1*($E68*(Input!$C$11/100))</f>
        <v>-80.045858232</v>
      </c>
      <c r="H68" s="78" t="n">
        <f aca="false">IF($B68&lt;Input!$G$25,((Input!$G$29*(1+Input!$C$13/100)^(DATEDIF(Input!$C$7,$B68,"Y")))),0)</f>
        <v>-334.5563944</v>
      </c>
      <c r="I68" s="78" t="n">
        <f aca="false">IF($B68&gt;Input!$G$31,0,IF($E68*(Input!$G$35/100)&gt;(Input!$C$12/12),-1*(Input!$C$12/12),-1*$E68*(Input!$G$35/100)))</f>
        <v>-220.81616064</v>
      </c>
      <c r="J68" s="78" t="n">
        <f aca="false">IF($B68&gt;Input!$G$31,0,(-1)*($E68+$H68+$I68)*(Input!$C$8/100))</f>
        <v>-496.503146096</v>
      </c>
      <c r="K68" s="78" t="n">
        <f aca="false">IF($B68&gt;Input!$G$31,0,(-1)*($E68+$H68+$I68)*(Input!$C$9/100))</f>
        <v>-244.279547879232</v>
      </c>
      <c r="L68" s="78" t="n">
        <f aca="false">IF($B68&lt;Input!$G$25,($E68+$F68+$G68+$H68+$I68+$J68+$K68),0)</f>
        <v>3801.93785976077</v>
      </c>
    </row>
    <row r="69" customFormat="false" ht="12.8" hidden="false" customHeight="false" outlineLevel="0" collapsed="false">
      <c r="A69" s="76" t="n">
        <v>65</v>
      </c>
      <c r="B69" s="77" t="n">
        <f aca="false">EOMONTH(Input!$C$7,A69)</f>
        <v>44895</v>
      </c>
      <c r="C69" s="76" t="n">
        <f aca="false">DATEDIF(Input!$G$23,$B69,"Y")</f>
        <v>45</v>
      </c>
      <c r="E69" s="78" t="n">
        <f aca="false">IF($B69&gt;Input!$G$31,0,Input!$G$26*(1+Input!$G$28/100)^(DATEDIF(Input!$C$7,$B69,"Y")))</f>
        <v>5520.404016</v>
      </c>
      <c r="F69" s="78" t="n">
        <f aca="false">-1*($E69*(Input!$C$10/100))</f>
        <v>-342.265048992</v>
      </c>
      <c r="G69" s="78" t="n">
        <f aca="false">-1*($E69*(Input!$C$11/100))</f>
        <v>-80.045858232</v>
      </c>
      <c r="H69" s="78" t="n">
        <f aca="false">IF($B69&lt;Input!$G$25,((Input!$G$29*(1+Input!$C$13/100)^(DATEDIF(Input!$C$7,$B69,"Y")))),0)</f>
        <v>-334.5563944</v>
      </c>
      <c r="I69" s="78" t="n">
        <f aca="false">IF($B69&gt;Input!$G$31,0,IF($E69*(Input!$G$35/100)&gt;(Input!$C$12/12),-1*(Input!$C$12/12),-1*$E69*(Input!$G$35/100)))</f>
        <v>-220.81616064</v>
      </c>
      <c r="J69" s="78" t="n">
        <f aca="false">IF($B69&gt;Input!$G$31,0,(-1)*($E69+$H69+$I69)*(Input!$C$8/100))</f>
        <v>-496.503146096</v>
      </c>
      <c r="K69" s="78" t="n">
        <f aca="false">IF($B69&gt;Input!$G$31,0,(-1)*($E69+$H69+$I69)*(Input!$C$9/100))</f>
        <v>-244.279547879232</v>
      </c>
      <c r="L69" s="78" t="n">
        <f aca="false">IF($B69&lt;Input!$G$25,($E69+$F69+$G69+$H69+$I69+$J69+$K69),0)</f>
        <v>3801.93785976077</v>
      </c>
    </row>
    <row r="70" customFormat="false" ht="12.8" hidden="false" customHeight="false" outlineLevel="0" collapsed="false">
      <c r="A70" s="76" t="n">
        <v>66</v>
      </c>
      <c r="B70" s="77" t="n">
        <f aca="false">EOMONTH(Input!$C$7,A70)</f>
        <v>44926</v>
      </c>
      <c r="C70" s="76" t="n">
        <f aca="false">DATEDIF(Input!$G$23,$B70,"Y")</f>
        <v>45</v>
      </c>
      <c r="E70" s="78" t="n">
        <f aca="false">IF($B70&gt;Input!$G$31,0,Input!$G$26*(1+Input!$G$28/100)^(DATEDIF(Input!$C$7,$B70,"Y")))</f>
        <v>5520.404016</v>
      </c>
      <c r="F70" s="78" t="n">
        <f aca="false">-1*($E70*(Input!$C$10/100))</f>
        <v>-342.265048992</v>
      </c>
      <c r="G70" s="78" t="n">
        <f aca="false">-1*($E70*(Input!$C$11/100))</f>
        <v>-80.045858232</v>
      </c>
      <c r="H70" s="78" t="n">
        <f aca="false">IF($B70&lt;Input!$G$25,((Input!$G$29*(1+Input!$C$13/100)^(DATEDIF(Input!$C$7,$B70,"Y")))),0)</f>
        <v>-334.5563944</v>
      </c>
      <c r="I70" s="78" t="n">
        <f aca="false">IF($B70&gt;Input!$G$31,0,IF($E70*(Input!$G$35/100)&gt;(Input!$C$12/12),-1*(Input!$C$12/12),-1*$E70*(Input!$G$35/100)))</f>
        <v>-220.81616064</v>
      </c>
      <c r="J70" s="78" t="n">
        <f aca="false">IF($B70&gt;Input!$G$31,0,(-1)*($E70+$H70+$I70)*(Input!$C$8/100))</f>
        <v>-496.503146096</v>
      </c>
      <c r="K70" s="78" t="n">
        <f aca="false">IF($B70&gt;Input!$G$31,0,(-1)*($E70+$H70+$I70)*(Input!$C$9/100))</f>
        <v>-244.279547879232</v>
      </c>
      <c r="L70" s="78" t="n">
        <f aca="false">IF($B70&lt;Input!$G$25,($E70+$F70+$G70+$H70+$I70+$J70+$K70),0)</f>
        <v>3801.93785976077</v>
      </c>
    </row>
    <row r="71" customFormat="false" ht="12.8" hidden="false" customHeight="false" outlineLevel="0" collapsed="false">
      <c r="A71" s="76" t="n">
        <v>67</v>
      </c>
      <c r="B71" s="77" t="n">
        <f aca="false">EOMONTH(Input!$C$7,A71)</f>
        <v>44957</v>
      </c>
      <c r="C71" s="76" t="n">
        <f aca="false">DATEDIF(Input!$G$23,$B71,"Y")</f>
        <v>45</v>
      </c>
      <c r="E71" s="78" t="n">
        <f aca="false">IF($B71&gt;Input!$G$31,0,Input!$G$26*(1+Input!$G$28/100)^(DATEDIF(Input!$C$7,$B71,"Y")))</f>
        <v>5520.404016</v>
      </c>
      <c r="F71" s="78" t="n">
        <f aca="false">-1*($E71*(Input!$C$10/100))</f>
        <v>-342.265048992</v>
      </c>
      <c r="G71" s="78" t="n">
        <f aca="false">-1*($E71*(Input!$C$11/100))</f>
        <v>-80.045858232</v>
      </c>
      <c r="H71" s="78" t="n">
        <f aca="false">IF($B71&lt;Input!$G$25,((Input!$G$29*(1+Input!$C$13/100)^(DATEDIF(Input!$C$7,$B71,"Y")))),0)</f>
        <v>-334.5563944</v>
      </c>
      <c r="I71" s="78" t="n">
        <f aca="false">IF($B71&gt;Input!$G$31,0,IF($E71*(Input!$G$35/100)&gt;(Input!$C$12/12),-1*(Input!$C$12/12),-1*$E71*(Input!$G$35/100)))</f>
        <v>-220.81616064</v>
      </c>
      <c r="J71" s="78" t="n">
        <f aca="false">IF($B71&gt;Input!$G$31,0,(-1)*($E71+$H71+$I71)*(Input!$C$8/100))</f>
        <v>-496.503146096</v>
      </c>
      <c r="K71" s="78" t="n">
        <f aca="false">IF($B71&gt;Input!$G$31,0,(-1)*($E71+$H71+$I71)*(Input!$C$9/100))</f>
        <v>-244.279547879232</v>
      </c>
      <c r="L71" s="78" t="n">
        <f aca="false">IF($B71&lt;Input!$G$25,($E71+$F71+$G71+$H71+$I71+$J71+$K71),0)</f>
        <v>3801.93785976077</v>
      </c>
    </row>
    <row r="72" customFormat="false" ht="12.8" hidden="false" customHeight="false" outlineLevel="0" collapsed="false">
      <c r="A72" s="76" t="n">
        <v>68</v>
      </c>
      <c r="B72" s="77" t="n">
        <f aca="false">EOMONTH(Input!$C$7,A72)</f>
        <v>44985</v>
      </c>
      <c r="C72" s="76" t="n">
        <f aca="false">DATEDIF(Input!$G$23,$B72,"Y")</f>
        <v>45</v>
      </c>
      <c r="E72" s="78" t="n">
        <f aca="false">IF($B72&gt;Input!$G$31,0,Input!$G$26*(1+Input!$G$28/100)^(DATEDIF(Input!$C$7,$B72,"Y")))</f>
        <v>5520.404016</v>
      </c>
      <c r="F72" s="78" t="n">
        <f aca="false">-1*($E72*(Input!$C$10/100))</f>
        <v>-342.265048992</v>
      </c>
      <c r="G72" s="78" t="n">
        <f aca="false">-1*($E72*(Input!$C$11/100))</f>
        <v>-80.045858232</v>
      </c>
      <c r="H72" s="78" t="n">
        <f aca="false">IF($B72&lt;Input!$G$25,((Input!$G$29*(1+Input!$C$13/100)^(DATEDIF(Input!$C$7,$B72,"Y")))),0)</f>
        <v>-334.5563944</v>
      </c>
      <c r="I72" s="78" t="n">
        <f aca="false">IF($B72&gt;Input!$G$31,0,IF($E72*(Input!$G$35/100)&gt;(Input!$C$12/12),-1*(Input!$C$12/12),-1*$E72*(Input!$G$35/100)))</f>
        <v>-220.81616064</v>
      </c>
      <c r="J72" s="78" t="n">
        <f aca="false">IF($B72&gt;Input!$G$31,0,(-1)*($E72+$H72+$I72)*(Input!$C$8/100))</f>
        <v>-496.503146096</v>
      </c>
      <c r="K72" s="78" t="n">
        <f aca="false">IF($B72&gt;Input!$G$31,0,(-1)*($E72+$H72+$I72)*(Input!$C$9/100))</f>
        <v>-244.279547879232</v>
      </c>
      <c r="L72" s="78" t="n">
        <f aca="false">IF($B72&lt;Input!$G$25,($E72+$F72+$G72+$H72+$I72+$J72+$K72),0)</f>
        <v>3801.93785976077</v>
      </c>
    </row>
    <row r="73" customFormat="false" ht="12.8" hidden="false" customHeight="false" outlineLevel="0" collapsed="false">
      <c r="A73" s="76" t="n">
        <v>69</v>
      </c>
      <c r="B73" s="77" t="n">
        <f aca="false">EOMONTH(Input!$C$7,A73)</f>
        <v>45016</v>
      </c>
      <c r="C73" s="76" t="n">
        <f aca="false">DATEDIF(Input!$G$23,$B73,"Y")</f>
        <v>45</v>
      </c>
      <c r="E73" s="78" t="n">
        <f aca="false">IF($B73&gt;Input!$G$31,0,Input!$G$26*(1+Input!$G$28/100)^(DATEDIF(Input!$C$7,$B73,"Y")))</f>
        <v>5520.404016</v>
      </c>
      <c r="F73" s="78" t="n">
        <f aca="false">-1*($E73*(Input!$C$10/100))</f>
        <v>-342.265048992</v>
      </c>
      <c r="G73" s="78" t="n">
        <f aca="false">-1*($E73*(Input!$C$11/100))</f>
        <v>-80.045858232</v>
      </c>
      <c r="H73" s="78" t="n">
        <f aca="false">IF($B73&lt;Input!$G$25,((Input!$G$29*(1+Input!$C$13/100)^(DATEDIF(Input!$C$7,$B73,"Y")))),0)</f>
        <v>-334.5563944</v>
      </c>
      <c r="I73" s="78" t="n">
        <f aca="false">IF($B73&gt;Input!$G$31,0,IF($E73*(Input!$G$35/100)&gt;(Input!$C$12/12),-1*(Input!$C$12/12),-1*$E73*(Input!$G$35/100)))</f>
        <v>-220.81616064</v>
      </c>
      <c r="J73" s="78" t="n">
        <f aca="false">IF($B73&gt;Input!$G$31,0,(-1)*($E73+$H73+$I73)*(Input!$C$8/100))</f>
        <v>-496.503146096</v>
      </c>
      <c r="K73" s="78" t="n">
        <f aca="false">IF($B73&gt;Input!$G$31,0,(-1)*($E73+$H73+$I73)*(Input!$C$9/100))</f>
        <v>-244.279547879232</v>
      </c>
      <c r="L73" s="78" t="n">
        <f aca="false">IF($B73&lt;Input!$G$25,($E73+$F73+$G73+$H73+$I73+$J73+$K73),0)</f>
        <v>3801.93785976077</v>
      </c>
    </row>
    <row r="74" customFormat="false" ht="12.8" hidden="false" customHeight="false" outlineLevel="0" collapsed="false">
      <c r="A74" s="76" t="n">
        <v>70</v>
      </c>
      <c r="B74" s="77" t="n">
        <f aca="false">EOMONTH(Input!$C$7,A74)</f>
        <v>45046</v>
      </c>
      <c r="C74" s="76" t="n">
        <f aca="false">DATEDIF(Input!$G$23,$B74,"Y")</f>
        <v>45</v>
      </c>
      <c r="E74" s="78" t="n">
        <f aca="false">IF($B74&gt;Input!$G$31,0,Input!$G$26*(1+Input!$G$28/100)^(DATEDIF(Input!$C$7,$B74,"Y")))</f>
        <v>5520.404016</v>
      </c>
      <c r="F74" s="78" t="n">
        <f aca="false">-1*($E74*(Input!$C$10/100))</f>
        <v>-342.265048992</v>
      </c>
      <c r="G74" s="78" t="n">
        <f aca="false">-1*($E74*(Input!$C$11/100))</f>
        <v>-80.045858232</v>
      </c>
      <c r="H74" s="78" t="n">
        <f aca="false">IF($B74&lt;Input!$G$25,((Input!$G$29*(1+Input!$C$13/100)^(DATEDIF(Input!$C$7,$B74,"Y")))),0)</f>
        <v>-334.5563944</v>
      </c>
      <c r="I74" s="78" t="n">
        <f aca="false">IF($B74&gt;Input!$G$31,0,IF($E74*(Input!$G$35/100)&gt;(Input!$C$12/12),-1*(Input!$C$12/12),-1*$E74*(Input!$G$35/100)))</f>
        <v>-220.81616064</v>
      </c>
      <c r="J74" s="78" t="n">
        <f aca="false">IF($B74&gt;Input!$G$31,0,(-1)*($E74+$H74+$I74)*(Input!$C$8/100))</f>
        <v>-496.503146096</v>
      </c>
      <c r="K74" s="78" t="n">
        <f aca="false">IF($B74&gt;Input!$G$31,0,(-1)*($E74+$H74+$I74)*(Input!$C$9/100))</f>
        <v>-244.279547879232</v>
      </c>
      <c r="L74" s="78" t="n">
        <f aca="false">IF($B74&lt;Input!$G$25,($E74+$F74+$G74+$H74+$I74+$J74+$K74),0)</f>
        <v>3801.93785976077</v>
      </c>
    </row>
    <row r="75" customFormat="false" ht="12.8" hidden="false" customHeight="false" outlineLevel="0" collapsed="false">
      <c r="A75" s="76" t="n">
        <v>71</v>
      </c>
      <c r="B75" s="77" t="n">
        <f aca="false">EOMONTH(Input!$C$7,A75)</f>
        <v>45077</v>
      </c>
      <c r="C75" s="76" t="n">
        <f aca="false">DATEDIF(Input!$G$23,$B75,"Y")</f>
        <v>46</v>
      </c>
      <c r="E75" s="78" t="n">
        <f aca="false">IF($B75&gt;Input!$G$31,0,Input!$G$26*(1+Input!$G$28/100)^(DATEDIF(Input!$C$7,$B75,"Y")))</f>
        <v>5520.404016</v>
      </c>
      <c r="F75" s="78" t="n">
        <f aca="false">-1*($E75*(Input!$C$10/100))</f>
        <v>-342.265048992</v>
      </c>
      <c r="G75" s="78" t="n">
        <f aca="false">-1*($E75*(Input!$C$11/100))</f>
        <v>-80.045858232</v>
      </c>
      <c r="H75" s="78" t="n">
        <f aca="false">IF($B75&lt;Input!$G$25,((Input!$G$29*(1+Input!$C$13/100)^(DATEDIF(Input!$C$7,$B75,"Y")))),0)</f>
        <v>-334.5563944</v>
      </c>
      <c r="I75" s="78" t="n">
        <f aca="false">IF($B75&gt;Input!$G$31,0,IF($E75*(Input!$G$35/100)&gt;(Input!$C$12/12),-1*(Input!$C$12/12),-1*$E75*(Input!$G$35/100)))</f>
        <v>-220.81616064</v>
      </c>
      <c r="J75" s="78" t="n">
        <f aca="false">IF($B75&gt;Input!$G$31,0,(-1)*($E75+$H75+$I75)*(Input!$C$8/100))</f>
        <v>-496.503146096</v>
      </c>
      <c r="K75" s="78" t="n">
        <f aca="false">IF($B75&gt;Input!$G$31,0,(-1)*($E75+$H75+$I75)*(Input!$C$9/100))</f>
        <v>-244.279547879232</v>
      </c>
      <c r="L75" s="78" t="n">
        <f aca="false">IF($B75&lt;Input!$G$25,($E75+$F75+$G75+$H75+$I75+$J75+$K75),0)</f>
        <v>3801.93785976077</v>
      </c>
    </row>
    <row r="76" customFormat="false" ht="12.8" hidden="false" customHeight="false" outlineLevel="0" collapsed="false">
      <c r="A76" s="76" t="n">
        <v>72</v>
      </c>
      <c r="B76" s="77" t="n">
        <f aca="false">EOMONTH(Input!$C$7,A76)</f>
        <v>45107</v>
      </c>
      <c r="C76" s="76" t="n">
        <f aca="false">DATEDIF(Input!$G$23,$B76,"Y")</f>
        <v>46</v>
      </c>
      <c r="E76" s="78" t="n">
        <f aca="false">IF($B76&gt;Input!$G$31,0,Input!$G$26*(1+Input!$G$28/100)^(DATEDIF(Input!$C$7,$B76,"Y")))</f>
        <v>5630.81209632</v>
      </c>
      <c r="F76" s="78" t="n">
        <f aca="false">-1*($E76*(Input!$C$10/100))</f>
        <v>-349.11034997184</v>
      </c>
      <c r="G76" s="78" t="n">
        <f aca="false">-1*($E76*(Input!$C$11/100))</f>
        <v>-81.64677539664</v>
      </c>
      <c r="H76" s="78" t="n">
        <f aca="false">IF($B76&lt;Input!$G$25,((Input!$G$29*(1+Input!$C$13/100)^(DATEDIF(Input!$C$7,$B76,"Y")))),0)</f>
        <v>-354.629778064</v>
      </c>
      <c r="I76" s="78" t="n">
        <f aca="false">IF($B76&gt;Input!$G$31,0,IF($E76*(Input!$G$35/100)&gt;(Input!$C$12/12),-1*(Input!$C$12/12),-1*$E76*(Input!$G$35/100)))</f>
        <v>-225.2324838528</v>
      </c>
      <c r="J76" s="78" t="n">
        <f aca="false">IF($B76&gt;Input!$G$31,0,(-1)*($E76+$H76+$I76)*(Input!$C$8/100))</f>
        <v>-505.09498344032</v>
      </c>
      <c r="K76" s="78" t="n">
        <f aca="false">IF($B76&gt;Input!$G$31,0,(-1)*($E76+$H76+$I76)*(Input!$C$9/100))</f>
        <v>-248.506731852637</v>
      </c>
      <c r="L76" s="78" t="n">
        <f aca="false">IF($B76&lt;Input!$G$25,($E76+$F76+$G76+$H76+$I76+$J76+$K76),0)</f>
        <v>3866.59099374176</v>
      </c>
    </row>
    <row r="77" customFormat="false" ht="12.8" hidden="false" customHeight="false" outlineLevel="0" collapsed="false">
      <c r="A77" s="76" t="n">
        <v>73</v>
      </c>
      <c r="B77" s="77" t="n">
        <f aca="false">EOMONTH(Input!$C$7,A77)</f>
        <v>45138</v>
      </c>
      <c r="C77" s="76" t="n">
        <f aca="false">DATEDIF(Input!$G$23,$B77,"Y")</f>
        <v>46</v>
      </c>
      <c r="E77" s="78" t="n">
        <f aca="false">IF($B77&gt;Input!$G$31,0,Input!$G$26*(1+Input!$G$28/100)^(DATEDIF(Input!$C$7,$B77,"Y")))</f>
        <v>5630.81209632</v>
      </c>
      <c r="F77" s="78" t="n">
        <f aca="false">-1*($E77*(Input!$C$10/100))</f>
        <v>-349.11034997184</v>
      </c>
      <c r="G77" s="78" t="n">
        <f aca="false">-1*($E77*(Input!$C$11/100))</f>
        <v>-81.64677539664</v>
      </c>
      <c r="H77" s="78" t="n">
        <f aca="false">IF($B77&lt;Input!$G$25,((Input!$G$29*(1+Input!$C$13/100)^(DATEDIF(Input!$C$7,$B77,"Y")))),0)</f>
        <v>-354.629778064</v>
      </c>
      <c r="I77" s="78" t="n">
        <f aca="false">IF($B77&gt;Input!$G$31,0,IF($E77*(Input!$G$35/100)&gt;(Input!$C$12/12),-1*(Input!$C$12/12),-1*$E77*(Input!$G$35/100)))</f>
        <v>-225.2324838528</v>
      </c>
      <c r="J77" s="78" t="n">
        <f aca="false">IF($B77&gt;Input!$G$31,0,(-1)*($E77+$H77+$I77)*(Input!$C$8/100))</f>
        <v>-505.09498344032</v>
      </c>
      <c r="K77" s="78" t="n">
        <f aca="false">IF($B77&gt;Input!$G$31,0,(-1)*($E77+$H77+$I77)*(Input!$C$9/100))</f>
        <v>-248.506731852637</v>
      </c>
      <c r="L77" s="78" t="n">
        <f aca="false">IF($B77&lt;Input!$G$25,($E77+$F77+$G77+$H77+$I77+$J77+$K77),0)</f>
        <v>3866.59099374176</v>
      </c>
    </row>
    <row r="78" customFormat="false" ht="12.8" hidden="false" customHeight="false" outlineLevel="0" collapsed="false">
      <c r="A78" s="76" t="n">
        <v>74</v>
      </c>
      <c r="B78" s="77" t="n">
        <f aca="false">EOMONTH(Input!$C$7,A78)</f>
        <v>45169</v>
      </c>
      <c r="C78" s="76" t="n">
        <f aca="false">DATEDIF(Input!$G$23,$B78,"Y")</f>
        <v>46</v>
      </c>
      <c r="E78" s="78" t="n">
        <f aca="false">IF($B78&gt;Input!$G$31,0,Input!$G$26*(1+Input!$G$28/100)^(DATEDIF(Input!$C$7,$B78,"Y")))</f>
        <v>5630.81209632</v>
      </c>
      <c r="F78" s="78" t="n">
        <f aca="false">-1*($E78*(Input!$C$10/100))</f>
        <v>-349.11034997184</v>
      </c>
      <c r="G78" s="78" t="n">
        <f aca="false">-1*($E78*(Input!$C$11/100))</f>
        <v>-81.64677539664</v>
      </c>
      <c r="H78" s="78" t="n">
        <f aca="false">IF($B78&lt;Input!$G$25,((Input!$G$29*(1+Input!$C$13/100)^(DATEDIF(Input!$C$7,$B78,"Y")))),0)</f>
        <v>-354.629778064</v>
      </c>
      <c r="I78" s="78" t="n">
        <f aca="false">IF($B78&gt;Input!$G$31,0,IF($E78*(Input!$G$35/100)&gt;(Input!$C$12/12),-1*(Input!$C$12/12),-1*$E78*(Input!$G$35/100)))</f>
        <v>-225.2324838528</v>
      </c>
      <c r="J78" s="78" t="n">
        <f aca="false">IF($B78&gt;Input!$G$31,0,(-1)*($E78+$H78+$I78)*(Input!$C$8/100))</f>
        <v>-505.09498344032</v>
      </c>
      <c r="K78" s="78" t="n">
        <f aca="false">IF($B78&gt;Input!$G$31,0,(-1)*($E78+$H78+$I78)*(Input!$C$9/100))</f>
        <v>-248.506731852637</v>
      </c>
      <c r="L78" s="78" t="n">
        <f aca="false">IF($B78&lt;Input!$G$25,($E78+$F78+$G78+$H78+$I78+$J78+$K78),0)</f>
        <v>3866.59099374176</v>
      </c>
    </row>
    <row r="79" customFormat="false" ht="12.8" hidden="false" customHeight="false" outlineLevel="0" collapsed="false">
      <c r="A79" s="76" t="n">
        <v>75</v>
      </c>
      <c r="B79" s="77" t="n">
        <f aca="false">EOMONTH(Input!$C$7,A79)</f>
        <v>45199</v>
      </c>
      <c r="C79" s="76" t="n">
        <f aca="false">DATEDIF(Input!$G$23,$B79,"Y")</f>
        <v>46</v>
      </c>
      <c r="E79" s="78" t="n">
        <f aca="false">IF($B79&gt;Input!$G$31,0,Input!$G$26*(1+Input!$G$28/100)^(DATEDIF(Input!$C$7,$B79,"Y")))</f>
        <v>5630.81209632</v>
      </c>
      <c r="F79" s="78" t="n">
        <f aca="false">-1*($E79*(Input!$C$10/100))</f>
        <v>-349.11034997184</v>
      </c>
      <c r="G79" s="78" t="n">
        <f aca="false">-1*($E79*(Input!$C$11/100))</f>
        <v>-81.64677539664</v>
      </c>
      <c r="H79" s="78" t="n">
        <f aca="false">IF($B79&lt;Input!$G$25,((Input!$G$29*(1+Input!$C$13/100)^(DATEDIF(Input!$C$7,$B79,"Y")))),0)</f>
        <v>-354.629778064</v>
      </c>
      <c r="I79" s="78" t="n">
        <f aca="false">IF($B79&gt;Input!$G$31,0,IF($E79*(Input!$G$35/100)&gt;(Input!$C$12/12),-1*(Input!$C$12/12),-1*$E79*(Input!$G$35/100)))</f>
        <v>-225.2324838528</v>
      </c>
      <c r="J79" s="78" t="n">
        <f aca="false">IF($B79&gt;Input!$G$31,0,(-1)*($E79+$H79+$I79)*(Input!$C$8/100))</f>
        <v>-505.09498344032</v>
      </c>
      <c r="K79" s="78" t="n">
        <f aca="false">IF($B79&gt;Input!$G$31,0,(-1)*($E79+$H79+$I79)*(Input!$C$9/100))</f>
        <v>-248.506731852637</v>
      </c>
      <c r="L79" s="78" t="n">
        <f aca="false">IF($B79&lt;Input!$G$25,($E79+$F79+$G79+$H79+$I79+$J79+$K79),0)</f>
        <v>3866.59099374176</v>
      </c>
    </row>
    <row r="80" customFormat="false" ht="12.8" hidden="false" customHeight="false" outlineLevel="0" collapsed="false">
      <c r="A80" s="76" t="n">
        <v>76</v>
      </c>
      <c r="B80" s="77" t="n">
        <f aca="false">EOMONTH(Input!$C$7,A80)</f>
        <v>45230</v>
      </c>
      <c r="C80" s="76" t="n">
        <f aca="false">DATEDIF(Input!$G$23,$B80,"Y")</f>
        <v>46</v>
      </c>
      <c r="E80" s="78" t="n">
        <f aca="false">IF($B80&gt;Input!$G$31,0,Input!$G$26*(1+Input!$G$28/100)^(DATEDIF(Input!$C$7,$B80,"Y")))</f>
        <v>5630.81209632</v>
      </c>
      <c r="F80" s="78" t="n">
        <f aca="false">-1*($E80*(Input!$C$10/100))</f>
        <v>-349.11034997184</v>
      </c>
      <c r="G80" s="78" t="n">
        <f aca="false">-1*($E80*(Input!$C$11/100))</f>
        <v>-81.64677539664</v>
      </c>
      <c r="H80" s="78" t="n">
        <f aca="false">IF($B80&lt;Input!$G$25,((Input!$G$29*(1+Input!$C$13/100)^(DATEDIF(Input!$C$7,$B80,"Y")))),0)</f>
        <v>-354.629778064</v>
      </c>
      <c r="I80" s="78" t="n">
        <f aca="false">IF($B80&gt;Input!$G$31,0,IF($E80*(Input!$G$35/100)&gt;(Input!$C$12/12),-1*(Input!$C$12/12),-1*$E80*(Input!$G$35/100)))</f>
        <v>-225.2324838528</v>
      </c>
      <c r="J80" s="78" t="n">
        <f aca="false">IF($B80&gt;Input!$G$31,0,(-1)*($E80+$H80+$I80)*(Input!$C$8/100))</f>
        <v>-505.09498344032</v>
      </c>
      <c r="K80" s="78" t="n">
        <f aca="false">IF($B80&gt;Input!$G$31,0,(-1)*($E80+$H80+$I80)*(Input!$C$9/100))</f>
        <v>-248.506731852637</v>
      </c>
      <c r="L80" s="78" t="n">
        <f aca="false">IF($B80&lt;Input!$G$25,($E80+$F80+$G80+$H80+$I80+$J80+$K80),0)</f>
        <v>3866.59099374176</v>
      </c>
    </row>
    <row r="81" customFormat="false" ht="12.8" hidden="false" customHeight="false" outlineLevel="0" collapsed="false">
      <c r="A81" s="76" t="n">
        <v>77</v>
      </c>
      <c r="B81" s="77" t="n">
        <f aca="false">EOMONTH(Input!$C$7,A81)</f>
        <v>45260</v>
      </c>
      <c r="C81" s="76" t="n">
        <f aca="false">DATEDIF(Input!$G$23,$B81,"Y")</f>
        <v>46</v>
      </c>
      <c r="E81" s="78" t="n">
        <f aca="false">IF($B81&gt;Input!$G$31,0,Input!$G$26*(1+Input!$G$28/100)^(DATEDIF(Input!$C$7,$B81,"Y")))</f>
        <v>5630.81209632</v>
      </c>
      <c r="F81" s="78" t="n">
        <f aca="false">-1*($E81*(Input!$C$10/100))</f>
        <v>-349.11034997184</v>
      </c>
      <c r="G81" s="78" t="n">
        <f aca="false">-1*($E81*(Input!$C$11/100))</f>
        <v>-81.64677539664</v>
      </c>
      <c r="H81" s="78" t="n">
        <f aca="false">IF($B81&lt;Input!$G$25,((Input!$G$29*(1+Input!$C$13/100)^(DATEDIF(Input!$C$7,$B81,"Y")))),0)</f>
        <v>-354.629778064</v>
      </c>
      <c r="I81" s="78" t="n">
        <f aca="false">IF($B81&gt;Input!$G$31,0,IF($E81*(Input!$G$35/100)&gt;(Input!$C$12/12),-1*(Input!$C$12/12),-1*$E81*(Input!$G$35/100)))</f>
        <v>-225.2324838528</v>
      </c>
      <c r="J81" s="78" t="n">
        <f aca="false">IF($B81&gt;Input!$G$31,0,(-1)*($E81+$H81+$I81)*(Input!$C$8/100))</f>
        <v>-505.09498344032</v>
      </c>
      <c r="K81" s="78" t="n">
        <f aca="false">IF($B81&gt;Input!$G$31,0,(-1)*($E81+$H81+$I81)*(Input!$C$9/100))</f>
        <v>-248.506731852637</v>
      </c>
      <c r="L81" s="78" t="n">
        <f aca="false">IF($B81&lt;Input!$G$25,($E81+$F81+$G81+$H81+$I81+$J81+$K81),0)</f>
        <v>3866.59099374176</v>
      </c>
    </row>
    <row r="82" customFormat="false" ht="12.8" hidden="false" customHeight="false" outlineLevel="0" collapsed="false">
      <c r="A82" s="76" t="n">
        <v>78</v>
      </c>
      <c r="B82" s="77" t="n">
        <f aca="false">EOMONTH(Input!$C$7,A82)</f>
        <v>45291</v>
      </c>
      <c r="C82" s="76" t="n">
        <f aca="false">DATEDIF(Input!$G$23,$B82,"Y")</f>
        <v>46</v>
      </c>
      <c r="E82" s="78" t="n">
        <f aca="false">IF($B82&gt;Input!$G$31,0,Input!$G$26*(1+Input!$G$28/100)^(DATEDIF(Input!$C$7,$B82,"Y")))</f>
        <v>5630.81209632</v>
      </c>
      <c r="F82" s="78" t="n">
        <f aca="false">-1*($E82*(Input!$C$10/100))</f>
        <v>-349.11034997184</v>
      </c>
      <c r="G82" s="78" t="n">
        <f aca="false">-1*($E82*(Input!$C$11/100))</f>
        <v>-81.64677539664</v>
      </c>
      <c r="H82" s="78" t="n">
        <f aca="false">IF($B82&lt;Input!$G$25,((Input!$G$29*(1+Input!$C$13/100)^(DATEDIF(Input!$C$7,$B82,"Y")))),0)</f>
        <v>-354.629778064</v>
      </c>
      <c r="I82" s="78" t="n">
        <f aca="false">IF($B82&gt;Input!$G$31,0,IF($E82*(Input!$G$35/100)&gt;(Input!$C$12/12),-1*(Input!$C$12/12),-1*$E82*(Input!$G$35/100)))</f>
        <v>-225.2324838528</v>
      </c>
      <c r="J82" s="78" t="n">
        <f aca="false">IF($B82&gt;Input!$G$31,0,(-1)*($E82+$H82+$I82)*(Input!$C$8/100))</f>
        <v>-505.09498344032</v>
      </c>
      <c r="K82" s="78" t="n">
        <f aca="false">IF($B82&gt;Input!$G$31,0,(-1)*($E82+$H82+$I82)*(Input!$C$9/100))</f>
        <v>-248.506731852637</v>
      </c>
      <c r="L82" s="78" t="n">
        <f aca="false">IF($B82&lt;Input!$G$25,($E82+$F82+$G82+$H82+$I82+$J82+$K82),0)</f>
        <v>3866.59099374176</v>
      </c>
    </row>
    <row r="83" customFormat="false" ht="12.8" hidden="false" customHeight="false" outlineLevel="0" collapsed="false">
      <c r="A83" s="76" t="n">
        <v>79</v>
      </c>
      <c r="B83" s="77" t="n">
        <f aca="false">EOMONTH(Input!$C$7,A83)</f>
        <v>45322</v>
      </c>
      <c r="C83" s="76" t="n">
        <f aca="false">DATEDIF(Input!$G$23,$B83,"Y")</f>
        <v>46</v>
      </c>
      <c r="E83" s="78" t="n">
        <f aca="false">IF($B83&gt;Input!$G$31,0,Input!$G$26*(1+Input!$G$28/100)^(DATEDIF(Input!$C$7,$B83,"Y")))</f>
        <v>5630.81209632</v>
      </c>
      <c r="F83" s="78" t="n">
        <f aca="false">-1*($E83*(Input!$C$10/100))</f>
        <v>-349.11034997184</v>
      </c>
      <c r="G83" s="78" t="n">
        <f aca="false">-1*($E83*(Input!$C$11/100))</f>
        <v>-81.64677539664</v>
      </c>
      <c r="H83" s="78" t="n">
        <f aca="false">IF($B83&lt;Input!$G$25,((Input!$G$29*(1+Input!$C$13/100)^(DATEDIF(Input!$C$7,$B83,"Y")))),0)</f>
        <v>-354.629778064</v>
      </c>
      <c r="I83" s="78" t="n">
        <f aca="false">IF($B83&gt;Input!$G$31,0,IF($E83*(Input!$G$35/100)&gt;(Input!$C$12/12),-1*(Input!$C$12/12),-1*$E83*(Input!$G$35/100)))</f>
        <v>-225.2324838528</v>
      </c>
      <c r="J83" s="78" t="n">
        <f aca="false">IF($B83&gt;Input!$G$31,0,(-1)*($E83+$H83+$I83)*(Input!$C$8/100))</f>
        <v>-505.09498344032</v>
      </c>
      <c r="K83" s="78" t="n">
        <f aca="false">IF($B83&gt;Input!$G$31,0,(-1)*($E83+$H83+$I83)*(Input!$C$9/100))</f>
        <v>-248.506731852637</v>
      </c>
      <c r="L83" s="78" t="n">
        <f aca="false">IF($B83&lt;Input!$G$25,($E83+$F83+$G83+$H83+$I83+$J83+$K83),0)</f>
        <v>3866.59099374176</v>
      </c>
    </row>
    <row r="84" customFormat="false" ht="12.8" hidden="false" customHeight="false" outlineLevel="0" collapsed="false">
      <c r="A84" s="76" t="n">
        <v>80</v>
      </c>
      <c r="B84" s="77" t="n">
        <f aca="false">EOMONTH(Input!$C$7,A84)</f>
        <v>45351</v>
      </c>
      <c r="C84" s="76" t="n">
        <f aca="false">DATEDIF(Input!$G$23,$B84,"Y")</f>
        <v>46</v>
      </c>
      <c r="E84" s="78" t="n">
        <f aca="false">IF($B84&gt;Input!$G$31,0,Input!$G$26*(1+Input!$G$28/100)^(DATEDIF(Input!$C$7,$B84,"Y")))</f>
        <v>5630.81209632</v>
      </c>
      <c r="F84" s="78" t="n">
        <f aca="false">-1*($E84*(Input!$C$10/100))</f>
        <v>-349.11034997184</v>
      </c>
      <c r="G84" s="78" t="n">
        <f aca="false">-1*($E84*(Input!$C$11/100))</f>
        <v>-81.64677539664</v>
      </c>
      <c r="H84" s="78" t="n">
        <f aca="false">IF($B84&lt;Input!$G$25,((Input!$G$29*(1+Input!$C$13/100)^(DATEDIF(Input!$C$7,$B84,"Y")))),0)</f>
        <v>-354.629778064</v>
      </c>
      <c r="I84" s="78" t="n">
        <f aca="false">IF($B84&gt;Input!$G$31,0,IF($E84*(Input!$G$35/100)&gt;(Input!$C$12/12),-1*(Input!$C$12/12),-1*$E84*(Input!$G$35/100)))</f>
        <v>-225.2324838528</v>
      </c>
      <c r="J84" s="78" t="n">
        <f aca="false">IF($B84&gt;Input!$G$31,0,(-1)*($E84+$H84+$I84)*(Input!$C$8/100))</f>
        <v>-505.09498344032</v>
      </c>
      <c r="K84" s="78" t="n">
        <f aca="false">IF($B84&gt;Input!$G$31,0,(-1)*($E84+$H84+$I84)*(Input!$C$9/100))</f>
        <v>-248.506731852637</v>
      </c>
      <c r="L84" s="78" t="n">
        <f aca="false">IF($B84&lt;Input!$G$25,($E84+$F84+$G84+$H84+$I84+$J84+$K84),0)</f>
        <v>3866.59099374176</v>
      </c>
    </row>
    <row r="85" customFormat="false" ht="12.8" hidden="false" customHeight="false" outlineLevel="0" collapsed="false">
      <c r="A85" s="76" t="n">
        <v>81</v>
      </c>
      <c r="B85" s="77" t="n">
        <f aca="false">EOMONTH(Input!$C$7,A85)</f>
        <v>45382</v>
      </c>
      <c r="C85" s="76" t="n">
        <f aca="false">DATEDIF(Input!$G$23,$B85,"Y")</f>
        <v>46</v>
      </c>
      <c r="E85" s="78" t="n">
        <f aca="false">IF($B85&gt;Input!$G$31,0,Input!$G$26*(1+Input!$G$28/100)^(DATEDIF(Input!$C$7,$B85,"Y")))</f>
        <v>5630.81209632</v>
      </c>
      <c r="F85" s="78" t="n">
        <f aca="false">-1*($E85*(Input!$C$10/100))</f>
        <v>-349.11034997184</v>
      </c>
      <c r="G85" s="78" t="n">
        <f aca="false">-1*($E85*(Input!$C$11/100))</f>
        <v>-81.64677539664</v>
      </c>
      <c r="H85" s="78" t="n">
        <f aca="false">IF($B85&lt;Input!$G$25,((Input!$G$29*(1+Input!$C$13/100)^(DATEDIF(Input!$C$7,$B85,"Y")))),0)</f>
        <v>-354.629778064</v>
      </c>
      <c r="I85" s="78" t="n">
        <f aca="false">IF($B85&gt;Input!$G$31,0,IF($E85*(Input!$G$35/100)&gt;(Input!$C$12/12),-1*(Input!$C$12/12),-1*$E85*(Input!$G$35/100)))</f>
        <v>-225.2324838528</v>
      </c>
      <c r="J85" s="78" t="n">
        <f aca="false">IF($B85&gt;Input!$G$31,0,(-1)*($E85+$H85+$I85)*(Input!$C$8/100))</f>
        <v>-505.09498344032</v>
      </c>
      <c r="K85" s="78" t="n">
        <f aca="false">IF($B85&gt;Input!$G$31,0,(-1)*($E85+$H85+$I85)*(Input!$C$9/100))</f>
        <v>-248.506731852637</v>
      </c>
      <c r="L85" s="78" t="n">
        <f aca="false">IF($B85&lt;Input!$G$25,($E85+$F85+$G85+$H85+$I85+$J85+$K85),0)</f>
        <v>3866.59099374176</v>
      </c>
    </row>
    <row r="86" customFormat="false" ht="12.8" hidden="false" customHeight="false" outlineLevel="0" collapsed="false">
      <c r="A86" s="76" t="n">
        <v>82</v>
      </c>
      <c r="B86" s="77" t="n">
        <f aca="false">EOMONTH(Input!$C$7,A86)</f>
        <v>45412</v>
      </c>
      <c r="C86" s="76" t="n">
        <f aca="false">DATEDIF(Input!$G$23,$B86,"Y")</f>
        <v>46</v>
      </c>
      <c r="E86" s="78" t="n">
        <f aca="false">IF($B86&gt;Input!$G$31,0,Input!$G$26*(1+Input!$G$28/100)^(DATEDIF(Input!$C$7,$B86,"Y")))</f>
        <v>5630.81209632</v>
      </c>
      <c r="F86" s="78" t="n">
        <f aca="false">-1*($E86*(Input!$C$10/100))</f>
        <v>-349.11034997184</v>
      </c>
      <c r="G86" s="78" t="n">
        <f aca="false">-1*($E86*(Input!$C$11/100))</f>
        <v>-81.64677539664</v>
      </c>
      <c r="H86" s="78" t="n">
        <f aca="false">IF($B86&lt;Input!$G$25,((Input!$G$29*(1+Input!$C$13/100)^(DATEDIF(Input!$C$7,$B86,"Y")))),0)</f>
        <v>-354.629778064</v>
      </c>
      <c r="I86" s="78" t="n">
        <f aca="false">IF($B86&gt;Input!$G$31,0,IF($E86*(Input!$G$35/100)&gt;(Input!$C$12/12),-1*(Input!$C$12/12),-1*$E86*(Input!$G$35/100)))</f>
        <v>-225.2324838528</v>
      </c>
      <c r="J86" s="78" t="n">
        <f aca="false">IF($B86&gt;Input!$G$31,0,(-1)*($E86+$H86+$I86)*(Input!$C$8/100))</f>
        <v>-505.09498344032</v>
      </c>
      <c r="K86" s="78" t="n">
        <f aca="false">IF($B86&gt;Input!$G$31,0,(-1)*($E86+$H86+$I86)*(Input!$C$9/100))</f>
        <v>-248.506731852637</v>
      </c>
      <c r="L86" s="78" t="n">
        <f aca="false">IF($B86&lt;Input!$G$25,($E86+$F86+$G86+$H86+$I86+$J86+$K86),0)</f>
        <v>3866.59099374176</v>
      </c>
    </row>
    <row r="87" customFormat="false" ht="12.8" hidden="false" customHeight="false" outlineLevel="0" collapsed="false">
      <c r="A87" s="76" t="n">
        <v>83</v>
      </c>
      <c r="B87" s="77" t="n">
        <f aca="false">EOMONTH(Input!$C$7,A87)</f>
        <v>45443</v>
      </c>
      <c r="C87" s="76" t="n">
        <f aca="false">DATEDIF(Input!$G$23,$B87,"Y")</f>
        <v>47</v>
      </c>
      <c r="E87" s="78" t="n">
        <f aca="false">IF($B87&gt;Input!$G$31,0,Input!$G$26*(1+Input!$G$28/100)^(DATEDIF(Input!$C$7,$B87,"Y")))</f>
        <v>5630.81209632</v>
      </c>
      <c r="F87" s="78" t="n">
        <f aca="false">-1*($E87*(Input!$C$10/100))</f>
        <v>-349.11034997184</v>
      </c>
      <c r="G87" s="78" t="n">
        <f aca="false">-1*($E87*(Input!$C$11/100))</f>
        <v>-81.64677539664</v>
      </c>
      <c r="H87" s="78" t="n">
        <f aca="false">IF($B87&lt;Input!$G$25,((Input!$G$29*(1+Input!$C$13/100)^(DATEDIF(Input!$C$7,$B87,"Y")))),0)</f>
        <v>-354.629778064</v>
      </c>
      <c r="I87" s="78" t="n">
        <f aca="false">IF($B87&gt;Input!$G$31,0,IF($E87*(Input!$G$35/100)&gt;(Input!$C$12/12),-1*(Input!$C$12/12),-1*$E87*(Input!$G$35/100)))</f>
        <v>-225.2324838528</v>
      </c>
      <c r="J87" s="78" t="n">
        <f aca="false">IF($B87&gt;Input!$G$31,0,(-1)*($E87+$H87+$I87)*(Input!$C$8/100))</f>
        <v>-505.09498344032</v>
      </c>
      <c r="K87" s="78" t="n">
        <f aca="false">IF($B87&gt;Input!$G$31,0,(-1)*($E87+$H87+$I87)*(Input!$C$9/100))</f>
        <v>-248.506731852637</v>
      </c>
      <c r="L87" s="78" t="n">
        <f aca="false">IF($B87&lt;Input!$G$25,($E87+$F87+$G87+$H87+$I87+$J87+$K87),0)</f>
        <v>3866.59099374176</v>
      </c>
    </row>
    <row r="88" customFormat="false" ht="12.8" hidden="false" customHeight="false" outlineLevel="0" collapsed="false">
      <c r="A88" s="76" t="n">
        <v>84</v>
      </c>
      <c r="B88" s="77" t="n">
        <f aca="false">EOMONTH(Input!$C$7,A88)</f>
        <v>45473</v>
      </c>
      <c r="C88" s="76" t="n">
        <f aca="false">DATEDIF(Input!$G$23,$B88,"Y")</f>
        <v>47</v>
      </c>
      <c r="E88" s="78" t="n">
        <f aca="false">IF($B88&gt;Input!$G$31,0,Input!$G$26*(1+Input!$G$28/100)^(DATEDIF(Input!$C$7,$B88,"Y")))</f>
        <v>5743.4283382464</v>
      </c>
      <c r="F88" s="78" t="n">
        <f aca="false">-1*($E88*(Input!$C$10/100))</f>
        <v>-356.092556971277</v>
      </c>
      <c r="G88" s="78" t="n">
        <f aca="false">-1*($E88*(Input!$C$11/100))</f>
        <v>-83.2797109045728</v>
      </c>
      <c r="H88" s="78" t="n">
        <f aca="false">IF($B88&lt;Input!$G$25,((Input!$G$29*(1+Input!$C$13/100)^(DATEDIF(Input!$C$7,$B88,"Y")))),0)</f>
        <v>-375.90756474784</v>
      </c>
      <c r="I88" s="78" t="n">
        <f aca="false">IF($B88&gt;Input!$G$31,0,IF($E88*(Input!$G$35/100)&gt;(Input!$C$12/12),-1*(Input!$C$12/12),-1*$E88*(Input!$G$35/100)))</f>
        <v>-229.737133529856</v>
      </c>
      <c r="J88" s="78" t="n">
        <f aca="false">IF($B88&gt;Input!$G$31,0,(-1)*($E88+$H88+$I88)*(Input!$C$8/100))</f>
        <v>-513.77836399687</v>
      </c>
      <c r="K88" s="78" t="n">
        <f aca="false">IF($B88&gt;Input!$G$31,0,(-1)*($E88+$H88+$I88)*(Input!$C$9/100))</f>
        <v>-252.77895508646</v>
      </c>
      <c r="L88" s="78" t="n">
        <f aca="false">IF($B88&lt;Input!$G$25,($E88+$F88+$G88+$H88+$I88+$J88+$K88),0)</f>
        <v>3931.85405300952</v>
      </c>
    </row>
    <row r="89" customFormat="false" ht="12.8" hidden="false" customHeight="false" outlineLevel="0" collapsed="false">
      <c r="A89" s="76" t="n">
        <v>85</v>
      </c>
      <c r="B89" s="77" t="n">
        <f aca="false">EOMONTH(Input!$C$7,A89)</f>
        <v>45504</v>
      </c>
      <c r="C89" s="76" t="n">
        <f aca="false">DATEDIF(Input!$G$23,$B89,"Y")</f>
        <v>47</v>
      </c>
      <c r="E89" s="78" t="n">
        <f aca="false">IF($B89&gt;Input!$G$31,0,Input!$G$26*(1+Input!$G$28/100)^(DATEDIF(Input!$C$7,$B89,"Y")))</f>
        <v>5743.4283382464</v>
      </c>
      <c r="F89" s="78" t="n">
        <f aca="false">-1*($E89*(Input!$C$10/100))</f>
        <v>-356.092556971277</v>
      </c>
      <c r="G89" s="78" t="n">
        <f aca="false">-1*($E89*(Input!$C$11/100))</f>
        <v>-83.2797109045728</v>
      </c>
      <c r="H89" s="78" t="n">
        <f aca="false">IF($B89&lt;Input!$G$25,((Input!$G$29*(1+Input!$C$13/100)^(DATEDIF(Input!$C$7,$B89,"Y")))),0)</f>
        <v>-375.90756474784</v>
      </c>
      <c r="I89" s="78" t="n">
        <f aca="false">IF($B89&gt;Input!$G$31,0,IF($E89*(Input!$G$35/100)&gt;(Input!$C$12/12),-1*(Input!$C$12/12),-1*$E89*(Input!$G$35/100)))</f>
        <v>-229.737133529856</v>
      </c>
      <c r="J89" s="78" t="n">
        <f aca="false">IF($B89&gt;Input!$G$31,0,(-1)*($E89+$H89+$I89)*(Input!$C$8/100))</f>
        <v>-513.77836399687</v>
      </c>
      <c r="K89" s="78" t="n">
        <f aca="false">IF($B89&gt;Input!$G$31,0,(-1)*($E89+$H89+$I89)*(Input!$C$9/100))</f>
        <v>-252.77895508646</v>
      </c>
      <c r="L89" s="78" t="n">
        <f aca="false">IF($B89&lt;Input!$G$25,($E89+$F89+$G89+$H89+$I89+$J89+$K89),0)</f>
        <v>3931.85405300952</v>
      </c>
    </row>
    <row r="90" customFormat="false" ht="12.8" hidden="false" customHeight="false" outlineLevel="0" collapsed="false">
      <c r="A90" s="76" t="n">
        <v>86</v>
      </c>
      <c r="B90" s="77" t="n">
        <f aca="false">EOMONTH(Input!$C$7,A90)</f>
        <v>45535</v>
      </c>
      <c r="C90" s="76" t="n">
        <f aca="false">DATEDIF(Input!$G$23,$B90,"Y")</f>
        <v>47</v>
      </c>
      <c r="E90" s="78" t="n">
        <f aca="false">IF($B90&gt;Input!$G$31,0,Input!$G$26*(1+Input!$G$28/100)^(DATEDIF(Input!$C$7,$B90,"Y")))</f>
        <v>5743.4283382464</v>
      </c>
      <c r="F90" s="78" t="n">
        <f aca="false">-1*($E90*(Input!$C$10/100))</f>
        <v>-356.092556971277</v>
      </c>
      <c r="G90" s="78" t="n">
        <f aca="false">-1*($E90*(Input!$C$11/100))</f>
        <v>-83.2797109045728</v>
      </c>
      <c r="H90" s="78" t="n">
        <f aca="false">IF($B90&lt;Input!$G$25,((Input!$G$29*(1+Input!$C$13/100)^(DATEDIF(Input!$C$7,$B90,"Y")))),0)</f>
        <v>-375.90756474784</v>
      </c>
      <c r="I90" s="78" t="n">
        <f aca="false">IF($B90&gt;Input!$G$31,0,IF($E90*(Input!$G$35/100)&gt;(Input!$C$12/12),-1*(Input!$C$12/12),-1*$E90*(Input!$G$35/100)))</f>
        <v>-229.737133529856</v>
      </c>
      <c r="J90" s="78" t="n">
        <f aca="false">IF($B90&gt;Input!$G$31,0,(-1)*($E90+$H90+$I90)*(Input!$C$8/100))</f>
        <v>-513.77836399687</v>
      </c>
      <c r="K90" s="78" t="n">
        <f aca="false">IF($B90&gt;Input!$G$31,0,(-1)*($E90+$H90+$I90)*(Input!$C$9/100))</f>
        <v>-252.77895508646</v>
      </c>
      <c r="L90" s="78" t="n">
        <f aca="false">IF($B90&lt;Input!$G$25,($E90+$F90+$G90+$H90+$I90+$J90+$K90),0)</f>
        <v>3931.85405300952</v>
      </c>
    </row>
    <row r="91" customFormat="false" ht="12.8" hidden="false" customHeight="false" outlineLevel="0" collapsed="false">
      <c r="A91" s="76" t="n">
        <v>87</v>
      </c>
      <c r="B91" s="77" t="n">
        <f aca="false">EOMONTH(Input!$C$7,A91)</f>
        <v>45565</v>
      </c>
      <c r="C91" s="76" t="n">
        <f aca="false">DATEDIF(Input!$G$23,$B91,"Y")</f>
        <v>47</v>
      </c>
      <c r="E91" s="78" t="n">
        <f aca="false">IF($B91&gt;Input!$G$31,0,Input!$G$26*(1+Input!$G$28/100)^(DATEDIF(Input!$C$7,$B91,"Y")))</f>
        <v>5743.4283382464</v>
      </c>
      <c r="F91" s="78" t="n">
        <f aca="false">-1*($E91*(Input!$C$10/100))</f>
        <v>-356.092556971277</v>
      </c>
      <c r="G91" s="78" t="n">
        <f aca="false">-1*($E91*(Input!$C$11/100))</f>
        <v>-83.2797109045728</v>
      </c>
      <c r="H91" s="78" t="n">
        <f aca="false">IF($B91&lt;Input!$G$25,((Input!$G$29*(1+Input!$C$13/100)^(DATEDIF(Input!$C$7,$B91,"Y")))),0)</f>
        <v>-375.90756474784</v>
      </c>
      <c r="I91" s="78" t="n">
        <f aca="false">IF($B91&gt;Input!$G$31,0,IF($E91*(Input!$G$35/100)&gt;(Input!$C$12/12),-1*(Input!$C$12/12),-1*$E91*(Input!$G$35/100)))</f>
        <v>-229.737133529856</v>
      </c>
      <c r="J91" s="78" t="n">
        <f aca="false">IF($B91&gt;Input!$G$31,0,(-1)*($E91+$H91+$I91)*(Input!$C$8/100))</f>
        <v>-513.77836399687</v>
      </c>
      <c r="K91" s="78" t="n">
        <f aca="false">IF($B91&gt;Input!$G$31,0,(-1)*($E91+$H91+$I91)*(Input!$C$9/100))</f>
        <v>-252.77895508646</v>
      </c>
      <c r="L91" s="78" t="n">
        <f aca="false">IF($B91&lt;Input!$G$25,($E91+$F91+$G91+$H91+$I91+$J91+$K91),0)</f>
        <v>3931.85405300952</v>
      </c>
    </row>
    <row r="92" customFormat="false" ht="12.8" hidden="false" customHeight="false" outlineLevel="0" collapsed="false">
      <c r="A92" s="76" t="n">
        <v>88</v>
      </c>
      <c r="B92" s="77" t="n">
        <f aca="false">EOMONTH(Input!$C$7,A92)</f>
        <v>45596</v>
      </c>
      <c r="C92" s="76" t="n">
        <f aca="false">DATEDIF(Input!$G$23,$B92,"Y")</f>
        <v>47</v>
      </c>
      <c r="E92" s="78" t="n">
        <f aca="false">IF($B92&gt;Input!$G$31,0,Input!$G$26*(1+Input!$G$28/100)^(DATEDIF(Input!$C$7,$B92,"Y")))</f>
        <v>5743.4283382464</v>
      </c>
      <c r="F92" s="78" t="n">
        <f aca="false">-1*($E92*(Input!$C$10/100))</f>
        <v>-356.092556971277</v>
      </c>
      <c r="G92" s="78" t="n">
        <f aca="false">-1*($E92*(Input!$C$11/100))</f>
        <v>-83.2797109045728</v>
      </c>
      <c r="H92" s="78" t="n">
        <f aca="false">IF($B92&lt;Input!$G$25,((Input!$G$29*(1+Input!$C$13/100)^(DATEDIF(Input!$C$7,$B92,"Y")))),0)</f>
        <v>-375.90756474784</v>
      </c>
      <c r="I92" s="78" t="n">
        <f aca="false">IF($B92&gt;Input!$G$31,0,IF($E92*(Input!$G$35/100)&gt;(Input!$C$12/12),-1*(Input!$C$12/12),-1*$E92*(Input!$G$35/100)))</f>
        <v>-229.737133529856</v>
      </c>
      <c r="J92" s="78" t="n">
        <f aca="false">IF($B92&gt;Input!$G$31,0,(-1)*($E92+$H92+$I92)*(Input!$C$8/100))</f>
        <v>-513.77836399687</v>
      </c>
      <c r="K92" s="78" t="n">
        <f aca="false">IF($B92&gt;Input!$G$31,0,(-1)*($E92+$H92+$I92)*(Input!$C$9/100))</f>
        <v>-252.77895508646</v>
      </c>
      <c r="L92" s="78" t="n">
        <f aca="false">IF($B92&lt;Input!$G$25,($E92+$F92+$G92+$H92+$I92+$J92+$K92),0)</f>
        <v>3931.85405300952</v>
      </c>
    </row>
    <row r="93" customFormat="false" ht="12.8" hidden="false" customHeight="false" outlineLevel="0" collapsed="false">
      <c r="A93" s="76" t="n">
        <v>89</v>
      </c>
      <c r="B93" s="77" t="n">
        <f aca="false">EOMONTH(Input!$C$7,A93)</f>
        <v>45626</v>
      </c>
      <c r="C93" s="76" t="n">
        <f aca="false">DATEDIF(Input!$G$23,$B93,"Y")</f>
        <v>47</v>
      </c>
      <c r="E93" s="78" t="n">
        <f aca="false">IF($B93&gt;Input!$G$31,0,Input!$G$26*(1+Input!$G$28/100)^(DATEDIF(Input!$C$7,$B93,"Y")))</f>
        <v>5743.4283382464</v>
      </c>
      <c r="F93" s="78" t="n">
        <f aca="false">-1*($E93*(Input!$C$10/100))</f>
        <v>-356.092556971277</v>
      </c>
      <c r="G93" s="78" t="n">
        <f aca="false">-1*($E93*(Input!$C$11/100))</f>
        <v>-83.2797109045728</v>
      </c>
      <c r="H93" s="78" t="n">
        <f aca="false">IF($B93&lt;Input!$G$25,((Input!$G$29*(1+Input!$C$13/100)^(DATEDIF(Input!$C$7,$B93,"Y")))),0)</f>
        <v>-375.90756474784</v>
      </c>
      <c r="I93" s="78" t="n">
        <f aca="false">IF($B93&gt;Input!$G$31,0,IF($E93*(Input!$G$35/100)&gt;(Input!$C$12/12),-1*(Input!$C$12/12),-1*$E93*(Input!$G$35/100)))</f>
        <v>-229.737133529856</v>
      </c>
      <c r="J93" s="78" t="n">
        <f aca="false">IF($B93&gt;Input!$G$31,0,(-1)*($E93+$H93+$I93)*(Input!$C$8/100))</f>
        <v>-513.77836399687</v>
      </c>
      <c r="K93" s="78" t="n">
        <f aca="false">IF($B93&gt;Input!$G$31,0,(-1)*($E93+$H93+$I93)*(Input!$C$9/100))</f>
        <v>-252.77895508646</v>
      </c>
      <c r="L93" s="78" t="n">
        <f aca="false">IF($B93&lt;Input!$G$25,($E93+$F93+$G93+$H93+$I93+$J93+$K93),0)</f>
        <v>3931.85405300952</v>
      </c>
    </row>
    <row r="94" customFormat="false" ht="12.8" hidden="false" customHeight="false" outlineLevel="0" collapsed="false">
      <c r="A94" s="76" t="n">
        <v>90</v>
      </c>
      <c r="B94" s="77" t="n">
        <f aca="false">EOMONTH(Input!$C$7,A94)</f>
        <v>45657</v>
      </c>
      <c r="C94" s="76" t="n">
        <f aca="false">DATEDIF(Input!$G$23,$B94,"Y")</f>
        <v>47</v>
      </c>
      <c r="E94" s="78" t="n">
        <f aca="false">IF($B94&gt;Input!$G$31,0,Input!$G$26*(1+Input!$G$28/100)^(DATEDIF(Input!$C$7,$B94,"Y")))</f>
        <v>5743.4283382464</v>
      </c>
      <c r="F94" s="78" t="n">
        <f aca="false">-1*($E94*(Input!$C$10/100))</f>
        <v>-356.092556971277</v>
      </c>
      <c r="G94" s="78" t="n">
        <f aca="false">-1*($E94*(Input!$C$11/100))</f>
        <v>-83.2797109045728</v>
      </c>
      <c r="H94" s="78" t="n">
        <f aca="false">IF($B94&lt;Input!$G$25,((Input!$G$29*(1+Input!$C$13/100)^(DATEDIF(Input!$C$7,$B94,"Y")))),0)</f>
        <v>-375.90756474784</v>
      </c>
      <c r="I94" s="78" t="n">
        <f aca="false">IF($B94&gt;Input!$G$31,0,IF($E94*(Input!$G$35/100)&gt;(Input!$C$12/12),-1*(Input!$C$12/12),-1*$E94*(Input!$G$35/100)))</f>
        <v>-229.737133529856</v>
      </c>
      <c r="J94" s="78" t="n">
        <f aca="false">IF($B94&gt;Input!$G$31,0,(-1)*($E94+$H94+$I94)*(Input!$C$8/100))</f>
        <v>-513.77836399687</v>
      </c>
      <c r="K94" s="78" t="n">
        <f aca="false">IF($B94&gt;Input!$G$31,0,(-1)*($E94+$H94+$I94)*(Input!$C$9/100))</f>
        <v>-252.77895508646</v>
      </c>
      <c r="L94" s="78" t="n">
        <f aca="false">IF($B94&lt;Input!$G$25,($E94+$F94+$G94+$H94+$I94+$J94+$K94),0)</f>
        <v>3931.85405300952</v>
      </c>
    </row>
    <row r="95" customFormat="false" ht="12.8" hidden="false" customHeight="false" outlineLevel="0" collapsed="false">
      <c r="A95" s="76" t="n">
        <v>91</v>
      </c>
      <c r="B95" s="77" t="n">
        <f aca="false">EOMONTH(Input!$C$7,A95)</f>
        <v>45688</v>
      </c>
      <c r="C95" s="76" t="n">
        <f aca="false">DATEDIF(Input!$G$23,$B95,"Y")</f>
        <v>47</v>
      </c>
      <c r="E95" s="78" t="n">
        <f aca="false">IF($B95&gt;Input!$G$31,0,Input!$G$26*(1+Input!$G$28/100)^(DATEDIF(Input!$C$7,$B95,"Y")))</f>
        <v>5743.4283382464</v>
      </c>
      <c r="F95" s="78" t="n">
        <f aca="false">-1*($E95*(Input!$C$10/100))</f>
        <v>-356.092556971277</v>
      </c>
      <c r="G95" s="78" t="n">
        <f aca="false">-1*($E95*(Input!$C$11/100))</f>
        <v>-83.2797109045728</v>
      </c>
      <c r="H95" s="78" t="n">
        <f aca="false">IF($B95&lt;Input!$G$25,((Input!$G$29*(1+Input!$C$13/100)^(DATEDIF(Input!$C$7,$B95,"Y")))),0)</f>
        <v>-375.90756474784</v>
      </c>
      <c r="I95" s="78" t="n">
        <f aca="false">IF($B95&gt;Input!$G$31,0,IF($E95*(Input!$G$35/100)&gt;(Input!$C$12/12),-1*(Input!$C$12/12),-1*$E95*(Input!$G$35/100)))</f>
        <v>-229.737133529856</v>
      </c>
      <c r="J95" s="78" t="n">
        <f aca="false">IF($B95&gt;Input!$G$31,0,(-1)*($E95+$H95+$I95)*(Input!$C$8/100))</f>
        <v>-513.77836399687</v>
      </c>
      <c r="K95" s="78" t="n">
        <f aca="false">IF($B95&gt;Input!$G$31,0,(-1)*($E95+$H95+$I95)*(Input!$C$9/100))</f>
        <v>-252.77895508646</v>
      </c>
      <c r="L95" s="78" t="n">
        <f aca="false">IF($B95&lt;Input!$G$25,($E95+$F95+$G95+$H95+$I95+$J95+$K95),0)</f>
        <v>3931.85405300952</v>
      </c>
    </row>
    <row r="96" customFormat="false" ht="12.8" hidden="false" customHeight="false" outlineLevel="0" collapsed="false">
      <c r="A96" s="76" t="n">
        <v>92</v>
      </c>
      <c r="B96" s="77" t="n">
        <f aca="false">EOMONTH(Input!$C$7,A96)</f>
        <v>45716</v>
      </c>
      <c r="C96" s="76" t="n">
        <f aca="false">DATEDIF(Input!$G$23,$B96,"Y")</f>
        <v>47</v>
      </c>
      <c r="E96" s="78" t="n">
        <f aca="false">IF($B96&gt;Input!$G$31,0,Input!$G$26*(1+Input!$G$28/100)^(DATEDIF(Input!$C$7,$B96,"Y")))</f>
        <v>5743.4283382464</v>
      </c>
      <c r="F96" s="78" t="n">
        <f aca="false">-1*($E96*(Input!$C$10/100))</f>
        <v>-356.092556971277</v>
      </c>
      <c r="G96" s="78" t="n">
        <f aca="false">-1*($E96*(Input!$C$11/100))</f>
        <v>-83.2797109045728</v>
      </c>
      <c r="H96" s="78" t="n">
        <f aca="false">IF($B96&lt;Input!$G$25,((Input!$G$29*(1+Input!$C$13/100)^(DATEDIF(Input!$C$7,$B96,"Y")))),0)</f>
        <v>-375.90756474784</v>
      </c>
      <c r="I96" s="78" t="n">
        <f aca="false">IF($B96&gt;Input!$G$31,0,IF($E96*(Input!$G$35/100)&gt;(Input!$C$12/12),-1*(Input!$C$12/12),-1*$E96*(Input!$G$35/100)))</f>
        <v>-229.737133529856</v>
      </c>
      <c r="J96" s="78" t="n">
        <f aca="false">IF($B96&gt;Input!$G$31,0,(-1)*($E96+$H96+$I96)*(Input!$C$8/100))</f>
        <v>-513.77836399687</v>
      </c>
      <c r="K96" s="78" t="n">
        <f aca="false">IF($B96&gt;Input!$G$31,0,(-1)*($E96+$H96+$I96)*(Input!$C$9/100))</f>
        <v>-252.77895508646</v>
      </c>
      <c r="L96" s="78" t="n">
        <f aca="false">IF($B96&lt;Input!$G$25,($E96+$F96+$G96+$H96+$I96+$J96+$K96),0)</f>
        <v>3931.85405300952</v>
      </c>
    </row>
    <row r="97" customFormat="false" ht="12.8" hidden="false" customHeight="false" outlineLevel="0" collapsed="false">
      <c r="A97" s="76" t="n">
        <v>93</v>
      </c>
      <c r="B97" s="77" t="n">
        <f aca="false">EOMONTH(Input!$C$7,A97)</f>
        <v>45747</v>
      </c>
      <c r="C97" s="76" t="n">
        <f aca="false">DATEDIF(Input!$G$23,$B97,"Y")</f>
        <v>47</v>
      </c>
      <c r="E97" s="78" t="n">
        <f aca="false">IF($B97&gt;Input!$G$31,0,Input!$G$26*(1+Input!$G$28/100)^(DATEDIF(Input!$C$7,$B97,"Y")))</f>
        <v>5743.4283382464</v>
      </c>
      <c r="F97" s="78" t="n">
        <f aca="false">-1*($E97*(Input!$C$10/100))</f>
        <v>-356.092556971277</v>
      </c>
      <c r="G97" s="78" t="n">
        <f aca="false">-1*($E97*(Input!$C$11/100))</f>
        <v>-83.2797109045728</v>
      </c>
      <c r="H97" s="78" t="n">
        <f aca="false">IF($B97&lt;Input!$G$25,((Input!$G$29*(1+Input!$C$13/100)^(DATEDIF(Input!$C$7,$B97,"Y")))),0)</f>
        <v>-375.90756474784</v>
      </c>
      <c r="I97" s="78" t="n">
        <f aca="false">IF($B97&gt;Input!$G$31,0,IF($E97*(Input!$G$35/100)&gt;(Input!$C$12/12),-1*(Input!$C$12/12),-1*$E97*(Input!$G$35/100)))</f>
        <v>-229.737133529856</v>
      </c>
      <c r="J97" s="78" t="n">
        <f aca="false">IF($B97&gt;Input!$G$31,0,(-1)*($E97+$H97+$I97)*(Input!$C$8/100))</f>
        <v>-513.77836399687</v>
      </c>
      <c r="K97" s="78" t="n">
        <f aca="false">IF($B97&gt;Input!$G$31,0,(-1)*($E97+$H97+$I97)*(Input!$C$9/100))</f>
        <v>-252.77895508646</v>
      </c>
      <c r="L97" s="78" t="n">
        <f aca="false">IF($B97&lt;Input!$G$25,($E97+$F97+$G97+$H97+$I97+$J97+$K97),0)</f>
        <v>3931.85405300952</v>
      </c>
    </row>
    <row r="98" customFormat="false" ht="12.8" hidden="false" customHeight="false" outlineLevel="0" collapsed="false">
      <c r="A98" s="76" t="n">
        <v>94</v>
      </c>
      <c r="B98" s="77" t="n">
        <f aca="false">EOMONTH(Input!$C$7,A98)</f>
        <v>45777</v>
      </c>
      <c r="C98" s="76" t="n">
        <f aca="false">DATEDIF(Input!$G$23,$B98,"Y")</f>
        <v>47</v>
      </c>
      <c r="E98" s="78" t="n">
        <f aca="false">IF($B98&gt;Input!$G$31,0,Input!$G$26*(1+Input!$G$28/100)^(DATEDIF(Input!$C$7,$B98,"Y")))</f>
        <v>5743.4283382464</v>
      </c>
      <c r="F98" s="78" t="n">
        <f aca="false">-1*($E98*(Input!$C$10/100))</f>
        <v>-356.092556971277</v>
      </c>
      <c r="G98" s="78" t="n">
        <f aca="false">-1*($E98*(Input!$C$11/100))</f>
        <v>-83.2797109045728</v>
      </c>
      <c r="H98" s="78" t="n">
        <f aca="false">IF($B98&lt;Input!$G$25,((Input!$G$29*(1+Input!$C$13/100)^(DATEDIF(Input!$C$7,$B98,"Y")))),0)</f>
        <v>-375.90756474784</v>
      </c>
      <c r="I98" s="78" t="n">
        <f aca="false">IF($B98&gt;Input!$G$31,0,IF($E98*(Input!$G$35/100)&gt;(Input!$C$12/12),-1*(Input!$C$12/12),-1*$E98*(Input!$G$35/100)))</f>
        <v>-229.737133529856</v>
      </c>
      <c r="J98" s="78" t="n">
        <f aca="false">IF($B98&gt;Input!$G$31,0,(-1)*($E98+$H98+$I98)*(Input!$C$8/100))</f>
        <v>-513.77836399687</v>
      </c>
      <c r="K98" s="78" t="n">
        <f aca="false">IF($B98&gt;Input!$G$31,0,(-1)*($E98+$H98+$I98)*(Input!$C$9/100))</f>
        <v>-252.77895508646</v>
      </c>
      <c r="L98" s="78" t="n">
        <f aca="false">IF($B98&lt;Input!$G$25,($E98+$F98+$G98+$H98+$I98+$J98+$K98),0)</f>
        <v>3931.85405300952</v>
      </c>
    </row>
    <row r="99" customFormat="false" ht="12.8" hidden="false" customHeight="false" outlineLevel="0" collapsed="false">
      <c r="A99" s="76" t="n">
        <v>95</v>
      </c>
      <c r="B99" s="77" t="n">
        <f aca="false">EOMONTH(Input!$C$7,A99)</f>
        <v>45808</v>
      </c>
      <c r="C99" s="76" t="n">
        <f aca="false">DATEDIF(Input!$G$23,$B99,"Y")</f>
        <v>48</v>
      </c>
      <c r="E99" s="78" t="n">
        <f aca="false">IF($B99&gt;Input!$G$31,0,Input!$G$26*(1+Input!$G$28/100)^(DATEDIF(Input!$C$7,$B99,"Y")))</f>
        <v>5743.4283382464</v>
      </c>
      <c r="F99" s="78" t="n">
        <f aca="false">-1*($E99*(Input!$C$10/100))</f>
        <v>-356.092556971277</v>
      </c>
      <c r="G99" s="78" t="n">
        <f aca="false">-1*($E99*(Input!$C$11/100))</f>
        <v>-83.2797109045728</v>
      </c>
      <c r="H99" s="78" t="n">
        <f aca="false">IF($B99&lt;Input!$G$25,((Input!$G$29*(1+Input!$C$13/100)^(DATEDIF(Input!$C$7,$B99,"Y")))),0)</f>
        <v>-375.90756474784</v>
      </c>
      <c r="I99" s="78" t="n">
        <f aca="false">IF($B99&gt;Input!$G$31,0,IF($E99*(Input!$G$35/100)&gt;(Input!$C$12/12),-1*(Input!$C$12/12),-1*$E99*(Input!$G$35/100)))</f>
        <v>-229.737133529856</v>
      </c>
      <c r="J99" s="78" t="n">
        <f aca="false">IF($B99&gt;Input!$G$31,0,(-1)*($E99+$H99+$I99)*(Input!$C$8/100))</f>
        <v>-513.77836399687</v>
      </c>
      <c r="K99" s="78" t="n">
        <f aca="false">IF($B99&gt;Input!$G$31,0,(-1)*($E99+$H99+$I99)*(Input!$C$9/100))</f>
        <v>-252.77895508646</v>
      </c>
      <c r="L99" s="78" t="n">
        <f aca="false">IF($B99&lt;Input!$G$25,($E99+$F99+$G99+$H99+$I99+$J99+$K99),0)</f>
        <v>3931.85405300952</v>
      </c>
    </row>
    <row r="100" customFormat="false" ht="12.8" hidden="false" customHeight="false" outlineLevel="0" collapsed="false">
      <c r="A100" s="76" t="n">
        <v>96</v>
      </c>
      <c r="B100" s="77" t="n">
        <f aca="false">EOMONTH(Input!$C$7,A100)</f>
        <v>45838</v>
      </c>
      <c r="C100" s="76" t="n">
        <f aca="false">DATEDIF(Input!$G$23,$B100,"Y")</f>
        <v>48</v>
      </c>
      <c r="E100" s="78" t="n">
        <f aca="false">IF($B100&gt;Input!$G$31,0,Input!$G$26*(1+Input!$G$28/100)^(DATEDIF(Input!$C$7,$B100,"Y")))</f>
        <v>5858.29690501133</v>
      </c>
      <c r="F100" s="78" t="n">
        <f aca="false">-1*($E100*(Input!$C$10/100))</f>
        <v>-363.214408110702</v>
      </c>
      <c r="G100" s="78" t="n">
        <f aca="false">-1*($E100*(Input!$C$11/100))</f>
        <v>-84.9453051226643</v>
      </c>
      <c r="H100" s="78" t="n">
        <f aca="false">IF($B100&lt;Input!$G$25,((Input!$G$29*(1+Input!$C$13/100)^(DATEDIF(Input!$C$7,$B100,"Y")))),0)</f>
        <v>-398.462018632711</v>
      </c>
      <c r="I100" s="78" t="n">
        <f aca="false">IF($B100&gt;Input!$G$31,0,IF($E100*(Input!$G$35/100)&gt;(Input!$C$12/12),-1*(Input!$C$12/12),-1*$E100*(Input!$G$35/100)))</f>
        <v>-234.331876200453</v>
      </c>
      <c r="J100" s="78" t="n">
        <f aca="false">IF($B100&gt;Input!$G$31,0,(-1)*($E100+$H100+$I100)*(Input!$C$8/100))</f>
        <v>-522.550301017817</v>
      </c>
      <c r="K100" s="78" t="n">
        <f aca="false">IF($B100&gt;Input!$G$31,0,(-1)*($E100+$H100+$I100)*(Input!$C$9/100))</f>
        <v>-257.094748100766</v>
      </c>
      <c r="L100" s="78" t="n">
        <f aca="false">IF($B100&lt;Input!$G$25,($E100+$F100+$G100+$H100+$I100+$J100+$K100),0)</f>
        <v>3997.69824782622</v>
      </c>
    </row>
    <row r="101" customFormat="false" ht="12.8" hidden="false" customHeight="false" outlineLevel="0" collapsed="false">
      <c r="A101" s="76" t="n">
        <v>97</v>
      </c>
      <c r="B101" s="77" t="n">
        <f aca="false">EOMONTH(Input!$C$7,A101)</f>
        <v>45869</v>
      </c>
      <c r="C101" s="76" t="n">
        <f aca="false">DATEDIF(Input!$G$23,$B101,"Y")</f>
        <v>48</v>
      </c>
      <c r="E101" s="78" t="n">
        <f aca="false">IF($B101&gt;Input!$G$31,0,Input!$G$26*(1+Input!$G$28/100)^(DATEDIF(Input!$C$7,$B101,"Y")))</f>
        <v>5858.29690501133</v>
      </c>
      <c r="F101" s="78" t="n">
        <f aca="false">-1*($E101*(Input!$C$10/100))</f>
        <v>-363.214408110702</v>
      </c>
      <c r="G101" s="78" t="n">
        <f aca="false">-1*($E101*(Input!$C$11/100))</f>
        <v>-84.9453051226643</v>
      </c>
      <c r="H101" s="78" t="n">
        <f aca="false">IF($B101&lt;Input!$G$25,((Input!$G$29*(1+Input!$C$13/100)^(DATEDIF(Input!$C$7,$B101,"Y")))),0)</f>
        <v>-398.462018632711</v>
      </c>
      <c r="I101" s="78" t="n">
        <f aca="false">IF($B101&gt;Input!$G$31,0,IF($E101*(Input!$G$35/100)&gt;(Input!$C$12/12),-1*(Input!$C$12/12),-1*$E101*(Input!$G$35/100)))</f>
        <v>-234.331876200453</v>
      </c>
      <c r="J101" s="78" t="n">
        <f aca="false">IF($B101&gt;Input!$G$31,0,(-1)*($E101+$H101+$I101)*(Input!$C$8/100))</f>
        <v>-522.550301017817</v>
      </c>
      <c r="K101" s="78" t="n">
        <f aca="false">IF($B101&gt;Input!$G$31,0,(-1)*($E101+$H101+$I101)*(Input!$C$9/100))</f>
        <v>-257.094748100766</v>
      </c>
      <c r="L101" s="78" t="n">
        <f aca="false">IF($B101&lt;Input!$G$25,($E101+$F101+$G101+$H101+$I101+$J101+$K101),0)</f>
        <v>3997.69824782622</v>
      </c>
    </row>
    <row r="102" customFormat="false" ht="12.8" hidden="false" customHeight="false" outlineLevel="0" collapsed="false">
      <c r="A102" s="76" t="n">
        <v>98</v>
      </c>
      <c r="B102" s="77" t="n">
        <f aca="false">EOMONTH(Input!$C$7,A102)</f>
        <v>45900</v>
      </c>
      <c r="C102" s="76" t="n">
        <f aca="false">DATEDIF(Input!$G$23,$B102,"Y")</f>
        <v>48</v>
      </c>
      <c r="E102" s="78" t="n">
        <f aca="false">IF($B102&gt;Input!$G$31,0,Input!$G$26*(1+Input!$G$28/100)^(DATEDIF(Input!$C$7,$B102,"Y")))</f>
        <v>5858.29690501133</v>
      </c>
      <c r="F102" s="78" t="n">
        <f aca="false">-1*($E102*(Input!$C$10/100))</f>
        <v>-363.214408110702</v>
      </c>
      <c r="G102" s="78" t="n">
        <f aca="false">-1*($E102*(Input!$C$11/100))</f>
        <v>-84.9453051226643</v>
      </c>
      <c r="H102" s="78" t="n">
        <f aca="false">IF($B102&lt;Input!$G$25,((Input!$G$29*(1+Input!$C$13/100)^(DATEDIF(Input!$C$7,$B102,"Y")))),0)</f>
        <v>-398.462018632711</v>
      </c>
      <c r="I102" s="78" t="n">
        <f aca="false">IF($B102&gt;Input!$G$31,0,IF($E102*(Input!$G$35/100)&gt;(Input!$C$12/12),-1*(Input!$C$12/12),-1*$E102*(Input!$G$35/100)))</f>
        <v>-234.331876200453</v>
      </c>
      <c r="J102" s="78" t="n">
        <f aca="false">IF($B102&gt;Input!$G$31,0,(-1)*($E102+$H102+$I102)*(Input!$C$8/100))</f>
        <v>-522.550301017817</v>
      </c>
      <c r="K102" s="78" t="n">
        <f aca="false">IF($B102&gt;Input!$G$31,0,(-1)*($E102+$H102+$I102)*(Input!$C$9/100))</f>
        <v>-257.094748100766</v>
      </c>
      <c r="L102" s="78" t="n">
        <f aca="false">IF($B102&lt;Input!$G$25,($E102+$F102+$G102+$H102+$I102+$J102+$K102),0)</f>
        <v>3997.69824782622</v>
      </c>
    </row>
    <row r="103" customFormat="false" ht="12.8" hidden="false" customHeight="false" outlineLevel="0" collapsed="false">
      <c r="A103" s="76" t="n">
        <v>99</v>
      </c>
      <c r="B103" s="77" t="n">
        <f aca="false">EOMONTH(Input!$C$7,A103)</f>
        <v>45930</v>
      </c>
      <c r="C103" s="76" t="n">
        <f aca="false">DATEDIF(Input!$G$23,$B103,"Y")</f>
        <v>48</v>
      </c>
      <c r="E103" s="78" t="n">
        <f aca="false">IF($B103&gt;Input!$G$31,0,Input!$G$26*(1+Input!$G$28/100)^(DATEDIF(Input!$C$7,$B103,"Y")))</f>
        <v>5858.29690501133</v>
      </c>
      <c r="F103" s="78" t="n">
        <f aca="false">-1*($E103*(Input!$C$10/100))</f>
        <v>-363.214408110702</v>
      </c>
      <c r="G103" s="78" t="n">
        <f aca="false">-1*($E103*(Input!$C$11/100))</f>
        <v>-84.9453051226643</v>
      </c>
      <c r="H103" s="78" t="n">
        <f aca="false">IF($B103&lt;Input!$G$25,((Input!$G$29*(1+Input!$C$13/100)^(DATEDIF(Input!$C$7,$B103,"Y")))),0)</f>
        <v>-398.462018632711</v>
      </c>
      <c r="I103" s="78" t="n">
        <f aca="false">IF($B103&gt;Input!$G$31,0,IF($E103*(Input!$G$35/100)&gt;(Input!$C$12/12),-1*(Input!$C$12/12),-1*$E103*(Input!$G$35/100)))</f>
        <v>-234.331876200453</v>
      </c>
      <c r="J103" s="78" t="n">
        <f aca="false">IF($B103&gt;Input!$G$31,0,(-1)*($E103+$H103+$I103)*(Input!$C$8/100))</f>
        <v>-522.550301017817</v>
      </c>
      <c r="K103" s="78" t="n">
        <f aca="false">IF($B103&gt;Input!$G$31,0,(-1)*($E103+$H103+$I103)*(Input!$C$9/100))</f>
        <v>-257.094748100766</v>
      </c>
      <c r="L103" s="78" t="n">
        <f aca="false">IF($B103&lt;Input!$G$25,($E103+$F103+$G103+$H103+$I103+$J103+$K103),0)</f>
        <v>3997.69824782622</v>
      </c>
    </row>
    <row r="104" customFormat="false" ht="12.8" hidden="false" customHeight="false" outlineLevel="0" collapsed="false">
      <c r="A104" s="76" t="n">
        <v>100</v>
      </c>
      <c r="B104" s="77" t="n">
        <f aca="false">EOMONTH(Input!$C$7,A104)</f>
        <v>45961</v>
      </c>
      <c r="C104" s="76" t="n">
        <f aca="false">DATEDIF(Input!$G$23,$B104,"Y")</f>
        <v>48</v>
      </c>
      <c r="E104" s="78" t="n">
        <f aca="false">IF($B104&gt;Input!$G$31,0,Input!$G$26*(1+Input!$G$28/100)^(DATEDIF(Input!$C$7,$B104,"Y")))</f>
        <v>5858.29690501133</v>
      </c>
      <c r="F104" s="78" t="n">
        <f aca="false">-1*($E104*(Input!$C$10/100))</f>
        <v>-363.214408110702</v>
      </c>
      <c r="G104" s="78" t="n">
        <f aca="false">-1*($E104*(Input!$C$11/100))</f>
        <v>-84.9453051226643</v>
      </c>
      <c r="H104" s="78" t="n">
        <f aca="false">IF($B104&lt;Input!$G$25,((Input!$G$29*(1+Input!$C$13/100)^(DATEDIF(Input!$C$7,$B104,"Y")))),0)</f>
        <v>-398.462018632711</v>
      </c>
      <c r="I104" s="78" t="n">
        <f aca="false">IF($B104&gt;Input!$G$31,0,IF($E104*(Input!$G$35/100)&gt;(Input!$C$12/12),-1*(Input!$C$12/12),-1*$E104*(Input!$G$35/100)))</f>
        <v>-234.331876200453</v>
      </c>
      <c r="J104" s="78" t="n">
        <f aca="false">IF($B104&gt;Input!$G$31,0,(-1)*($E104+$H104+$I104)*(Input!$C$8/100))</f>
        <v>-522.550301017817</v>
      </c>
      <c r="K104" s="78" t="n">
        <f aca="false">IF($B104&gt;Input!$G$31,0,(-1)*($E104+$H104+$I104)*(Input!$C$9/100))</f>
        <v>-257.094748100766</v>
      </c>
      <c r="L104" s="78" t="n">
        <f aca="false">IF($B104&lt;Input!$G$25,($E104+$F104+$G104+$H104+$I104+$J104+$K104),0)</f>
        <v>3997.69824782622</v>
      </c>
    </row>
    <row r="105" customFormat="false" ht="12.8" hidden="false" customHeight="false" outlineLevel="0" collapsed="false">
      <c r="A105" s="76" t="n">
        <v>101</v>
      </c>
      <c r="B105" s="77" t="n">
        <f aca="false">EOMONTH(Input!$C$7,A105)</f>
        <v>45991</v>
      </c>
      <c r="C105" s="76" t="n">
        <f aca="false">DATEDIF(Input!$G$23,$B105,"Y")</f>
        <v>48</v>
      </c>
      <c r="E105" s="78" t="n">
        <f aca="false">IF($B105&gt;Input!$G$31,0,Input!$G$26*(1+Input!$G$28/100)^(DATEDIF(Input!$C$7,$B105,"Y")))</f>
        <v>5858.29690501133</v>
      </c>
      <c r="F105" s="78" t="n">
        <f aca="false">-1*($E105*(Input!$C$10/100))</f>
        <v>-363.214408110702</v>
      </c>
      <c r="G105" s="78" t="n">
        <f aca="false">-1*($E105*(Input!$C$11/100))</f>
        <v>-84.9453051226643</v>
      </c>
      <c r="H105" s="78" t="n">
        <f aca="false">IF($B105&lt;Input!$G$25,((Input!$G$29*(1+Input!$C$13/100)^(DATEDIF(Input!$C$7,$B105,"Y")))),0)</f>
        <v>-398.462018632711</v>
      </c>
      <c r="I105" s="78" t="n">
        <f aca="false">IF($B105&gt;Input!$G$31,0,IF($E105*(Input!$G$35/100)&gt;(Input!$C$12/12),-1*(Input!$C$12/12),-1*$E105*(Input!$G$35/100)))</f>
        <v>-234.331876200453</v>
      </c>
      <c r="J105" s="78" t="n">
        <f aca="false">IF($B105&gt;Input!$G$31,0,(-1)*($E105+$H105+$I105)*(Input!$C$8/100))</f>
        <v>-522.550301017817</v>
      </c>
      <c r="K105" s="78" t="n">
        <f aca="false">IF($B105&gt;Input!$G$31,0,(-1)*($E105+$H105+$I105)*(Input!$C$9/100))</f>
        <v>-257.094748100766</v>
      </c>
      <c r="L105" s="78" t="n">
        <f aca="false">IF($B105&lt;Input!$G$25,($E105+$F105+$G105+$H105+$I105+$J105+$K105),0)</f>
        <v>3997.69824782622</v>
      </c>
    </row>
    <row r="106" customFormat="false" ht="12.8" hidden="false" customHeight="false" outlineLevel="0" collapsed="false">
      <c r="A106" s="76" t="n">
        <v>102</v>
      </c>
      <c r="B106" s="77" t="n">
        <f aca="false">EOMONTH(Input!$C$7,A106)</f>
        <v>46022</v>
      </c>
      <c r="C106" s="76" t="n">
        <f aca="false">DATEDIF(Input!$G$23,$B106,"Y")</f>
        <v>48</v>
      </c>
      <c r="E106" s="78" t="n">
        <f aca="false">IF($B106&gt;Input!$G$31,0,Input!$G$26*(1+Input!$G$28/100)^(DATEDIF(Input!$C$7,$B106,"Y")))</f>
        <v>5858.29690501133</v>
      </c>
      <c r="F106" s="78" t="n">
        <f aca="false">-1*($E106*(Input!$C$10/100))</f>
        <v>-363.214408110702</v>
      </c>
      <c r="G106" s="78" t="n">
        <f aca="false">-1*($E106*(Input!$C$11/100))</f>
        <v>-84.9453051226643</v>
      </c>
      <c r="H106" s="78" t="n">
        <f aca="false">IF($B106&lt;Input!$G$25,((Input!$G$29*(1+Input!$C$13/100)^(DATEDIF(Input!$C$7,$B106,"Y")))),0)</f>
        <v>-398.462018632711</v>
      </c>
      <c r="I106" s="78" t="n">
        <f aca="false">IF($B106&gt;Input!$G$31,0,IF($E106*(Input!$G$35/100)&gt;(Input!$C$12/12),-1*(Input!$C$12/12),-1*$E106*(Input!$G$35/100)))</f>
        <v>-234.331876200453</v>
      </c>
      <c r="J106" s="78" t="n">
        <f aca="false">IF($B106&gt;Input!$G$31,0,(-1)*($E106+$H106+$I106)*(Input!$C$8/100))</f>
        <v>-522.550301017817</v>
      </c>
      <c r="K106" s="78" t="n">
        <f aca="false">IF($B106&gt;Input!$G$31,0,(-1)*($E106+$H106+$I106)*(Input!$C$9/100))</f>
        <v>-257.094748100766</v>
      </c>
      <c r="L106" s="78" t="n">
        <f aca="false">IF($B106&lt;Input!$G$25,($E106+$F106+$G106+$H106+$I106+$J106+$K106),0)</f>
        <v>3997.69824782622</v>
      </c>
    </row>
    <row r="107" customFormat="false" ht="12.8" hidden="false" customHeight="false" outlineLevel="0" collapsed="false">
      <c r="A107" s="76" t="n">
        <v>103</v>
      </c>
      <c r="B107" s="77" t="n">
        <f aca="false">EOMONTH(Input!$C$7,A107)</f>
        <v>46053</v>
      </c>
      <c r="C107" s="76" t="n">
        <f aca="false">DATEDIF(Input!$G$23,$B107,"Y")</f>
        <v>48</v>
      </c>
      <c r="E107" s="78" t="n">
        <f aca="false">IF($B107&gt;Input!$G$31,0,Input!$G$26*(1+Input!$G$28/100)^(DATEDIF(Input!$C$7,$B107,"Y")))</f>
        <v>5858.29690501133</v>
      </c>
      <c r="F107" s="78" t="n">
        <f aca="false">-1*($E107*(Input!$C$10/100))</f>
        <v>-363.214408110702</v>
      </c>
      <c r="G107" s="78" t="n">
        <f aca="false">-1*($E107*(Input!$C$11/100))</f>
        <v>-84.9453051226643</v>
      </c>
      <c r="H107" s="78" t="n">
        <f aca="false">IF($B107&lt;Input!$G$25,((Input!$G$29*(1+Input!$C$13/100)^(DATEDIF(Input!$C$7,$B107,"Y")))),0)</f>
        <v>-398.462018632711</v>
      </c>
      <c r="I107" s="78" t="n">
        <f aca="false">IF($B107&gt;Input!$G$31,0,IF($E107*(Input!$G$35/100)&gt;(Input!$C$12/12),-1*(Input!$C$12/12),-1*$E107*(Input!$G$35/100)))</f>
        <v>-234.331876200453</v>
      </c>
      <c r="J107" s="78" t="n">
        <f aca="false">IF($B107&gt;Input!$G$31,0,(-1)*($E107+$H107+$I107)*(Input!$C$8/100))</f>
        <v>-522.550301017817</v>
      </c>
      <c r="K107" s="78" t="n">
        <f aca="false">IF($B107&gt;Input!$G$31,0,(-1)*($E107+$H107+$I107)*(Input!$C$9/100))</f>
        <v>-257.094748100766</v>
      </c>
      <c r="L107" s="78" t="n">
        <f aca="false">IF($B107&lt;Input!$G$25,($E107+$F107+$G107+$H107+$I107+$J107+$K107),0)</f>
        <v>3997.69824782622</v>
      </c>
    </row>
    <row r="108" customFormat="false" ht="12.8" hidden="false" customHeight="false" outlineLevel="0" collapsed="false">
      <c r="A108" s="76" t="n">
        <v>104</v>
      </c>
      <c r="B108" s="77" t="n">
        <f aca="false">EOMONTH(Input!$C$7,A108)</f>
        <v>46081</v>
      </c>
      <c r="C108" s="76" t="n">
        <f aca="false">DATEDIF(Input!$G$23,$B108,"Y")</f>
        <v>48</v>
      </c>
      <c r="E108" s="78" t="n">
        <f aca="false">IF($B108&gt;Input!$G$31,0,Input!$G$26*(1+Input!$G$28/100)^(DATEDIF(Input!$C$7,$B108,"Y")))</f>
        <v>5858.29690501133</v>
      </c>
      <c r="F108" s="78" t="n">
        <f aca="false">-1*($E108*(Input!$C$10/100))</f>
        <v>-363.214408110702</v>
      </c>
      <c r="G108" s="78" t="n">
        <f aca="false">-1*($E108*(Input!$C$11/100))</f>
        <v>-84.9453051226643</v>
      </c>
      <c r="H108" s="78" t="n">
        <f aca="false">IF($B108&lt;Input!$G$25,((Input!$G$29*(1+Input!$C$13/100)^(DATEDIF(Input!$C$7,$B108,"Y")))),0)</f>
        <v>-398.462018632711</v>
      </c>
      <c r="I108" s="78" t="n">
        <f aca="false">IF($B108&gt;Input!$G$31,0,IF($E108*(Input!$G$35/100)&gt;(Input!$C$12/12),-1*(Input!$C$12/12),-1*$E108*(Input!$G$35/100)))</f>
        <v>-234.331876200453</v>
      </c>
      <c r="J108" s="78" t="n">
        <f aca="false">IF($B108&gt;Input!$G$31,0,(-1)*($E108+$H108+$I108)*(Input!$C$8/100))</f>
        <v>-522.550301017817</v>
      </c>
      <c r="K108" s="78" t="n">
        <f aca="false">IF($B108&gt;Input!$G$31,0,(-1)*($E108+$H108+$I108)*(Input!$C$9/100))</f>
        <v>-257.094748100766</v>
      </c>
      <c r="L108" s="78" t="n">
        <f aca="false">IF($B108&lt;Input!$G$25,($E108+$F108+$G108+$H108+$I108+$J108+$K108),0)</f>
        <v>3997.69824782622</v>
      </c>
    </row>
    <row r="109" customFormat="false" ht="12.8" hidden="false" customHeight="false" outlineLevel="0" collapsed="false">
      <c r="A109" s="76" t="n">
        <v>105</v>
      </c>
      <c r="B109" s="77" t="n">
        <f aca="false">EOMONTH(Input!$C$7,A109)</f>
        <v>46112</v>
      </c>
      <c r="C109" s="76" t="n">
        <f aca="false">DATEDIF(Input!$G$23,$B109,"Y")</f>
        <v>48</v>
      </c>
      <c r="E109" s="78" t="n">
        <f aca="false">IF($B109&gt;Input!$G$31,0,Input!$G$26*(1+Input!$G$28/100)^(DATEDIF(Input!$C$7,$B109,"Y")))</f>
        <v>5858.29690501133</v>
      </c>
      <c r="F109" s="78" t="n">
        <f aca="false">-1*($E109*(Input!$C$10/100))</f>
        <v>-363.214408110702</v>
      </c>
      <c r="G109" s="78" t="n">
        <f aca="false">-1*($E109*(Input!$C$11/100))</f>
        <v>-84.9453051226643</v>
      </c>
      <c r="H109" s="78" t="n">
        <f aca="false">IF($B109&lt;Input!$G$25,((Input!$G$29*(1+Input!$C$13/100)^(DATEDIF(Input!$C$7,$B109,"Y")))),0)</f>
        <v>-398.462018632711</v>
      </c>
      <c r="I109" s="78" t="n">
        <f aca="false">IF($B109&gt;Input!$G$31,0,IF($E109*(Input!$G$35/100)&gt;(Input!$C$12/12),-1*(Input!$C$12/12),-1*$E109*(Input!$G$35/100)))</f>
        <v>-234.331876200453</v>
      </c>
      <c r="J109" s="78" t="n">
        <f aca="false">IF($B109&gt;Input!$G$31,0,(-1)*($E109+$H109+$I109)*(Input!$C$8/100))</f>
        <v>-522.550301017817</v>
      </c>
      <c r="K109" s="78" t="n">
        <f aca="false">IF($B109&gt;Input!$G$31,0,(-1)*($E109+$H109+$I109)*(Input!$C$9/100))</f>
        <v>-257.094748100766</v>
      </c>
      <c r="L109" s="78" t="n">
        <f aca="false">IF($B109&lt;Input!$G$25,($E109+$F109+$G109+$H109+$I109+$J109+$K109),0)</f>
        <v>3997.69824782622</v>
      </c>
    </row>
    <row r="110" customFormat="false" ht="12.8" hidden="false" customHeight="false" outlineLevel="0" collapsed="false">
      <c r="A110" s="76" t="n">
        <v>106</v>
      </c>
      <c r="B110" s="77" t="n">
        <f aca="false">EOMONTH(Input!$C$7,A110)</f>
        <v>46142</v>
      </c>
      <c r="C110" s="76" t="n">
        <f aca="false">DATEDIF(Input!$G$23,$B110,"Y")</f>
        <v>48</v>
      </c>
      <c r="E110" s="78" t="n">
        <f aca="false">IF($B110&gt;Input!$G$31,0,Input!$G$26*(1+Input!$G$28/100)^(DATEDIF(Input!$C$7,$B110,"Y")))</f>
        <v>5858.29690501133</v>
      </c>
      <c r="F110" s="78" t="n">
        <f aca="false">-1*($E110*(Input!$C$10/100))</f>
        <v>-363.214408110702</v>
      </c>
      <c r="G110" s="78" t="n">
        <f aca="false">-1*($E110*(Input!$C$11/100))</f>
        <v>-84.9453051226643</v>
      </c>
      <c r="H110" s="78" t="n">
        <f aca="false">IF($B110&lt;Input!$G$25,((Input!$G$29*(1+Input!$C$13/100)^(DATEDIF(Input!$C$7,$B110,"Y")))),0)</f>
        <v>-398.462018632711</v>
      </c>
      <c r="I110" s="78" t="n">
        <f aca="false">IF($B110&gt;Input!$G$31,0,IF($E110*(Input!$G$35/100)&gt;(Input!$C$12/12),-1*(Input!$C$12/12),-1*$E110*(Input!$G$35/100)))</f>
        <v>-234.331876200453</v>
      </c>
      <c r="J110" s="78" t="n">
        <f aca="false">IF($B110&gt;Input!$G$31,0,(-1)*($E110+$H110+$I110)*(Input!$C$8/100))</f>
        <v>-522.550301017817</v>
      </c>
      <c r="K110" s="78" t="n">
        <f aca="false">IF($B110&gt;Input!$G$31,0,(-1)*($E110+$H110+$I110)*(Input!$C$9/100))</f>
        <v>-257.094748100766</v>
      </c>
      <c r="L110" s="78" t="n">
        <f aca="false">IF($B110&lt;Input!$G$25,($E110+$F110+$G110+$H110+$I110+$J110+$K110),0)</f>
        <v>3997.69824782622</v>
      </c>
    </row>
    <row r="111" customFormat="false" ht="12.8" hidden="false" customHeight="false" outlineLevel="0" collapsed="false">
      <c r="A111" s="76" t="n">
        <v>107</v>
      </c>
      <c r="B111" s="77" t="n">
        <f aca="false">EOMONTH(Input!$C$7,A111)</f>
        <v>46173</v>
      </c>
      <c r="C111" s="76" t="n">
        <f aca="false">DATEDIF(Input!$G$23,$B111,"Y")</f>
        <v>49</v>
      </c>
      <c r="E111" s="78" t="n">
        <f aca="false">IF($B111&gt;Input!$G$31,0,Input!$G$26*(1+Input!$G$28/100)^(DATEDIF(Input!$C$7,$B111,"Y")))</f>
        <v>5858.29690501133</v>
      </c>
      <c r="F111" s="78" t="n">
        <f aca="false">-1*($E111*(Input!$C$10/100))</f>
        <v>-363.214408110702</v>
      </c>
      <c r="G111" s="78" t="n">
        <f aca="false">-1*($E111*(Input!$C$11/100))</f>
        <v>-84.9453051226643</v>
      </c>
      <c r="H111" s="78" t="n">
        <f aca="false">IF($B111&lt;Input!$G$25,((Input!$G$29*(1+Input!$C$13/100)^(DATEDIF(Input!$C$7,$B111,"Y")))),0)</f>
        <v>-398.462018632711</v>
      </c>
      <c r="I111" s="78" t="n">
        <f aca="false">IF($B111&gt;Input!$G$31,0,IF($E111*(Input!$G$35/100)&gt;(Input!$C$12/12),-1*(Input!$C$12/12),-1*$E111*(Input!$G$35/100)))</f>
        <v>-234.331876200453</v>
      </c>
      <c r="J111" s="78" t="n">
        <f aca="false">IF($B111&gt;Input!$G$31,0,(-1)*($E111+$H111+$I111)*(Input!$C$8/100))</f>
        <v>-522.550301017817</v>
      </c>
      <c r="K111" s="78" t="n">
        <f aca="false">IF($B111&gt;Input!$G$31,0,(-1)*($E111+$H111+$I111)*(Input!$C$9/100))</f>
        <v>-257.094748100766</v>
      </c>
      <c r="L111" s="78" t="n">
        <f aca="false">IF($B111&lt;Input!$G$25,($E111+$F111+$G111+$H111+$I111+$J111+$K111),0)</f>
        <v>3997.69824782622</v>
      </c>
    </row>
    <row r="112" customFormat="false" ht="12.8" hidden="false" customHeight="false" outlineLevel="0" collapsed="false">
      <c r="A112" s="76" t="n">
        <v>108</v>
      </c>
      <c r="B112" s="77" t="n">
        <f aca="false">EOMONTH(Input!$C$7,A112)</f>
        <v>46203</v>
      </c>
      <c r="C112" s="76" t="n">
        <f aca="false">DATEDIF(Input!$G$23,$B112,"Y")</f>
        <v>49</v>
      </c>
      <c r="E112" s="78" t="n">
        <f aca="false">IF($B112&gt;Input!$G$31,0,Input!$G$26*(1+Input!$G$28/100)^(DATEDIF(Input!$C$7,$B112,"Y")))</f>
        <v>5975.46284311156</v>
      </c>
      <c r="F112" s="78" t="n">
        <f aca="false">-1*($E112*(Input!$C$10/100))</f>
        <v>-370.478696272916</v>
      </c>
      <c r="G112" s="78" t="n">
        <f aca="false">-1*($E112*(Input!$C$11/100))</f>
        <v>-86.6442112251175</v>
      </c>
      <c r="H112" s="78" t="n">
        <f aca="false">IF($B112&lt;Input!$G$25,((Input!$G$29*(1+Input!$C$13/100)^(DATEDIF(Input!$C$7,$B112,"Y")))),0)</f>
        <v>-422.369739750673</v>
      </c>
      <c r="I112" s="78" t="n">
        <f aca="false">IF($B112&gt;Input!$G$31,0,IF($E112*(Input!$G$35/100)&gt;(Input!$C$12/12),-1*(Input!$C$12/12),-1*$E112*(Input!$G$35/100)))</f>
        <v>-239.018513724462</v>
      </c>
      <c r="J112" s="78" t="n">
        <f aca="false">IF($B112&gt;Input!$G$31,0,(-1)*($E112+$H112+$I112)*(Input!$C$8/100))</f>
        <v>-531.407458963642</v>
      </c>
      <c r="K112" s="78" t="n">
        <f aca="false">IF($B112&gt;Input!$G$31,0,(-1)*($E112+$H112+$I112)*(Input!$C$9/100))</f>
        <v>-261.452469810112</v>
      </c>
      <c r="L112" s="78" t="n">
        <f aca="false">IF($B112&lt;Input!$G$25,($E112+$F112+$G112+$H112+$I112+$J112+$K112),0)</f>
        <v>4064.09175336463</v>
      </c>
    </row>
    <row r="113" customFormat="false" ht="12.8" hidden="false" customHeight="false" outlineLevel="0" collapsed="false">
      <c r="A113" s="76" t="n">
        <v>109</v>
      </c>
      <c r="B113" s="77" t="n">
        <f aca="false">EOMONTH(Input!$C$7,A113)</f>
        <v>46234</v>
      </c>
      <c r="C113" s="76" t="n">
        <f aca="false">DATEDIF(Input!$G$23,$B113,"Y")</f>
        <v>49</v>
      </c>
      <c r="E113" s="78" t="n">
        <f aca="false">IF($B113&gt;Input!$G$31,0,Input!$G$26*(1+Input!$G$28/100)^(DATEDIF(Input!$C$7,$B113,"Y")))</f>
        <v>5975.46284311156</v>
      </c>
      <c r="F113" s="78" t="n">
        <f aca="false">-1*($E113*(Input!$C$10/100))</f>
        <v>-370.478696272916</v>
      </c>
      <c r="G113" s="78" t="n">
        <f aca="false">-1*($E113*(Input!$C$11/100))</f>
        <v>-86.6442112251175</v>
      </c>
      <c r="H113" s="78" t="n">
        <f aca="false">IF($B113&lt;Input!$G$25,((Input!$G$29*(1+Input!$C$13/100)^(DATEDIF(Input!$C$7,$B113,"Y")))),0)</f>
        <v>-422.369739750673</v>
      </c>
      <c r="I113" s="78" t="n">
        <f aca="false">IF($B113&gt;Input!$G$31,0,IF($E113*(Input!$G$35/100)&gt;(Input!$C$12/12),-1*(Input!$C$12/12),-1*$E113*(Input!$G$35/100)))</f>
        <v>-239.018513724462</v>
      </c>
      <c r="J113" s="78" t="n">
        <f aca="false">IF($B113&gt;Input!$G$31,0,(-1)*($E113+$H113+$I113)*(Input!$C$8/100))</f>
        <v>-531.407458963642</v>
      </c>
      <c r="K113" s="78" t="n">
        <f aca="false">IF($B113&gt;Input!$G$31,0,(-1)*($E113+$H113+$I113)*(Input!$C$9/100))</f>
        <v>-261.452469810112</v>
      </c>
      <c r="L113" s="78" t="n">
        <f aca="false">IF($B113&lt;Input!$G$25,($E113+$F113+$G113+$H113+$I113+$J113+$K113),0)</f>
        <v>4064.09175336463</v>
      </c>
    </row>
    <row r="114" customFormat="false" ht="12.8" hidden="false" customHeight="false" outlineLevel="0" collapsed="false">
      <c r="A114" s="76" t="n">
        <v>110</v>
      </c>
      <c r="B114" s="77" t="n">
        <f aca="false">EOMONTH(Input!$C$7,A114)</f>
        <v>46265</v>
      </c>
      <c r="C114" s="76" t="n">
        <f aca="false">DATEDIF(Input!$G$23,$B114,"Y")</f>
        <v>49</v>
      </c>
      <c r="E114" s="78" t="n">
        <f aca="false">IF($B114&gt;Input!$G$31,0,Input!$G$26*(1+Input!$G$28/100)^(DATEDIF(Input!$C$7,$B114,"Y")))</f>
        <v>5975.46284311156</v>
      </c>
      <c r="F114" s="78" t="n">
        <f aca="false">-1*($E114*(Input!$C$10/100))</f>
        <v>-370.478696272916</v>
      </c>
      <c r="G114" s="78" t="n">
        <f aca="false">-1*($E114*(Input!$C$11/100))</f>
        <v>-86.6442112251175</v>
      </c>
      <c r="H114" s="78" t="n">
        <f aca="false">IF($B114&lt;Input!$G$25,((Input!$G$29*(1+Input!$C$13/100)^(DATEDIF(Input!$C$7,$B114,"Y")))),0)</f>
        <v>-422.369739750673</v>
      </c>
      <c r="I114" s="78" t="n">
        <f aca="false">IF($B114&gt;Input!$G$31,0,IF($E114*(Input!$G$35/100)&gt;(Input!$C$12/12),-1*(Input!$C$12/12),-1*$E114*(Input!$G$35/100)))</f>
        <v>-239.018513724462</v>
      </c>
      <c r="J114" s="78" t="n">
        <f aca="false">IF($B114&gt;Input!$G$31,0,(-1)*($E114+$H114+$I114)*(Input!$C$8/100))</f>
        <v>-531.407458963642</v>
      </c>
      <c r="K114" s="78" t="n">
        <f aca="false">IF($B114&gt;Input!$G$31,0,(-1)*($E114+$H114+$I114)*(Input!$C$9/100))</f>
        <v>-261.452469810112</v>
      </c>
      <c r="L114" s="78" t="n">
        <f aca="false">IF($B114&lt;Input!$G$25,($E114+$F114+$G114+$H114+$I114+$J114+$K114),0)</f>
        <v>4064.09175336463</v>
      </c>
    </row>
    <row r="115" customFormat="false" ht="12.8" hidden="false" customHeight="false" outlineLevel="0" collapsed="false">
      <c r="A115" s="76" t="n">
        <v>111</v>
      </c>
      <c r="B115" s="77" t="n">
        <f aca="false">EOMONTH(Input!$C$7,A115)</f>
        <v>46295</v>
      </c>
      <c r="C115" s="76" t="n">
        <f aca="false">DATEDIF(Input!$G$23,$B115,"Y")</f>
        <v>49</v>
      </c>
      <c r="E115" s="78" t="n">
        <f aca="false">IF($B115&gt;Input!$G$31,0,Input!$G$26*(1+Input!$G$28/100)^(DATEDIF(Input!$C$7,$B115,"Y")))</f>
        <v>5975.46284311156</v>
      </c>
      <c r="F115" s="78" t="n">
        <f aca="false">-1*($E115*(Input!$C$10/100))</f>
        <v>-370.478696272916</v>
      </c>
      <c r="G115" s="78" t="n">
        <f aca="false">-1*($E115*(Input!$C$11/100))</f>
        <v>-86.6442112251175</v>
      </c>
      <c r="H115" s="78" t="n">
        <f aca="false">IF($B115&lt;Input!$G$25,((Input!$G$29*(1+Input!$C$13/100)^(DATEDIF(Input!$C$7,$B115,"Y")))),0)</f>
        <v>-422.369739750673</v>
      </c>
      <c r="I115" s="78" t="n">
        <f aca="false">IF($B115&gt;Input!$G$31,0,IF($E115*(Input!$G$35/100)&gt;(Input!$C$12/12),-1*(Input!$C$12/12),-1*$E115*(Input!$G$35/100)))</f>
        <v>-239.018513724462</v>
      </c>
      <c r="J115" s="78" t="n">
        <f aca="false">IF($B115&gt;Input!$G$31,0,(-1)*($E115+$H115+$I115)*(Input!$C$8/100))</f>
        <v>-531.407458963642</v>
      </c>
      <c r="K115" s="78" t="n">
        <f aca="false">IF($B115&gt;Input!$G$31,0,(-1)*($E115+$H115+$I115)*(Input!$C$9/100))</f>
        <v>-261.452469810112</v>
      </c>
      <c r="L115" s="78" t="n">
        <f aca="false">IF($B115&lt;Input!$G$25,($E115+$F115+$G115+$H115+$I115+$J115+$K115),0)</f>
        <v>4064.09175336463</v>
      </c>
    </row>
    <row r="116" customFormat="false" ht="12.8" hidden="false" customHeight="false" outlineLevel="0" collapsed="false">
      <c r="A116" s="76" t="n">
        <v>112</v>
      </c>
      <c r="B116" s="77" t="n">
        <f aca="false">EOMONTH(Input!$C$7,A116)</f>
        <v>46326</v>
      </c>
      <c r="C116" s="76" t="n">
        <f aca="false">DATEDIF(Input!$G$23,$B116,"Y")</f>
        <v>49</v>
      </c>
      <c r="E116" s="78" t="n">
        <f aca="false">IF($B116&gt;Input!$G$31,0,Input!$G$26*(1+Input!$G$28/100)^(DATEDIF(Input!$C$7,$B116,"Y")))</f>
        <v>5975.46284311156</v>
      </c>
      <c r="F116" s="78" t="n">
        <f aca="false">-1*($E116*(Input!$C$10/100))</f>
        <v>-370.478696272916</v>
      </c>
      <c r="G116" s="78" t="n">
        <f aca="false">-1*($E116*(Input!$C$11/100))</f>
        <v>-86.6442112251175</v>
      </c>
      <c r="H116" s="78" t="n">
        <f aca="false">IF($B116&lt;Input!$G$25,((Input!$G$29*(1+Input!$C$13/100)^(DATEDIF(Input!$C$7,$B116,"Y")))),0)</f>
        <v>-422.369739750673</v>
      </c>
      <c r="I116" s="78" t="n">
        <f aca="false">IF($B116&gt;Input!$G$31,0,IF($E116*(Input!$G$35/100)&gt;(Input!$C$12/12),-1*(Input!$C$12/12),-1*$E116*(Input!$G$35/100)))</f>
        <v>-239.018513724462</v>
      </c>
      <c r="J116" s="78" t="n">
        <f aca="false">IF($B116&gt;Input!$G$31,0,(-1)*($E116+$H116+$I116)*(Input!$C$8/100))</f>
        <v>-531.407458963642</v>
      </c>
      <c r="K116" s="78" t="n">
        <f aca="false">IF($B116&gt;Input!$G$31,0,(-1)*($E116+$H116+$I116)*(Input!$C$9/100))</f>
        <v>-261.452469810112</v>
      </c>
      <c r="L116" s="78" t="n">
        <f aca="false">IF($B116&lt;Input!$G$25,($E116+$F116+$G116+$H116+$I116+$J116+$K116),0)</f>
        <v>4064.09175336463</v>
      </c>
    </row>
    <row r="117" customFormat="false" ht="12.8" hidden="false" customHeight="false" outlineLevel="0" collapsed="false">
      <c r="A117" s="76" t="n">
        <v>113</v>
      </c>
      <c r="B117" s="77" t="n">
        <f aca="false">EOMONTH(Input!$C$7,A117)</f>
        <v>46356</v>
      </c>
      <c r="C117" s="76" t="n">
        <f aca="false">DATEDIF(Input!$G$23,$B117,"Y")</f>
        <v>49</v>
      </c>
      <c r="E117" s="78" t="n">
        <f aca="false">IF($B117&gt;Input!$G$31,0,Input!$G$26*(1+Input!$G$28/100)^(DATEDIF(Input!$C$7,$B117,"Y")))</f>
        <v>5975.46284311156</v>
      </c>
      <c r="F117" s="78" t="n">
        <f aca="false">-1*($E117*(Input!$C$10/100))</f>
        <v>-370.478696272916</v>
      </c>
      <c r="G117" s="78" t="n">
        <f aca="false">-1*($E117*(Input!$C$11/100))</f>
        <v>-86.6442112251175</v>
      </c>
      <c r="H117" s="78" t="n">
        <f aca="false">IF($B117&lt;Input!$G$25,((Input!$G$29*(1+Input!$C$13/100)^(DATEDIF(Input!$C$7,$B117,"Y")))),0)</f>
        <v>-422.369739750673</v>
      </c>
      <c r="I117" s="78" t="n">
        <f aca="false">IF($B117&gt;Input!$G$31,0,IF($E117*(Input!$G$35/100)&gt;(Input!$C$12/12),-1*(Input!$C$12/12),-1*$E117*(Input!$G$35/100)))</f>
        <v>-239.018513724462</v>
      </c>
      <c r="J117" s="78" t="n">
        <f aca="false">IF($B117&gt;Input!$G$31,0,(-1)*($E117+$H117+$I117)*(Input!$C$8/100))</f>
        <v>-531.407458963642</v>
      </c>
      <c r="K117" s="78" t="n">
        <f aca="false">IF($B117&gt;Input!$G$31,0,(-1)*($E117+$H117+$I117)*(Input!$C$9/100))</f>
        <v>-261.452469810112</v>
      </c>
      <c r="L117" s="78" t="n">
        <f aca="false">IF($B117&lt;Input!$G$25,($E117+$F117+$G117+$H117+$I117+$J117+$K117),0)</f>
        <v>4064.09175336463</v>
      </c>
    </row>
    <row r="118" customFormat="false" ht="12.8" hidden="false" customHeight="false" outlineLevel="0" collapsed="false">
      <c r="A118" s="76" t="n">
        <v>114</v>
      </c>
      <c r="B118" s="77" t="n">
        <f aca="false">EOMONTH(Input!$C$7,A118)</f>
        <v>46387</v>
      </c>
      <c r="C118" s="76" t="n">
        <f aca="false">DATEDIF(Input!$G$23,$B118,"Y")</f>
        <v>49</v>
      </c>
      <c r="E118" s="78" t="n">
        <f aca="false">IF($B118&gt;Input!$G$31,0,Input!$G$26*(1+Input!$G$28/100)^(DATEDIF(Input!$C$7,$B118,"Y")))</f>
        <v>5975.46284311156</v>
      </c>
      <c r="F118" s="78" t="n">
        <f aca="false">-1*($E118*(Input!$C$10/100))</f>
        <v>-370.478696272916</v>
      </c>
      <c r="G118" s="78" t="n">
        <f aca="false">-1*($E118*(Input!$C$11/100))</f>
        <v>-86.6442112251175</v>
      </c>
      <c r="H118" s="78" t="n">
        <f aca="false">IF($B118&lt;Input!$G$25,((Input!$G$29*(1+Input!$C$13/100)^(DATEDIF(Input!$C$7,$B118,"Y")))),0)</f>
        <v>-422.369739750673</v>
      </c>
      <c r="I118" s="78" t="n">
        <f aca="false">IF($B118&gt;Input!$G$31,0,IF($E118*(Input!$G$35/100)&gt;(Input!$C$12/12),-1*(Input!$C$12/12),-1*$E118*(Input!$G$35/100)))</f>
        <v>-239.018513724462</v>
      </c>
      <c r="J118" s="78" t="n">
        <f aca="false">IF($B118&gt;Input!$G$31,0,(-1)*($E118+$H118+$I118)*(Input!$C$8/100))</f>
        <v>-531.407458963642</v>
      </c>
      <c r="K118" s="78" t="n">
        <f aca="false">IF($B118&gt;Input!$G$31,0,(-1)*($E118+$H118+$I118)*(Input!$C$9/100))</f>
        <v>-261.452469810112</v>
      </c>
      <c r="L118" s="78" t="n">
        <f aca="false">IF($B118&lt;Input!$G$25,($E118+$F118+$G118+$H118+$I118+$J118+$K118),0)</f>
        <v>4064.09175336463</v>
      </c>
    </row>
    <row r="119" customFormat="false" ht="12.8" hidden="false" customHeight="false" outlineLevel="0" collapsed="false">
      <c r="A119" s="76" t="n">
        <v>115</v>
      </c>
      <c r="B119" s="77" t="n">
        <f aca="false">EOMONTH(Input!$C$7,A119)</f>
        <v>46418</v>
      </c>
      <c r="C119" s="76" t="n">
        <f aca="false">DATEDIF(Input!$G$23,$B119,"Y")</f>
        <v>49</v>
      </c>
      <c r="E119" s="78" t="n">
        <f aca="false">IF($B119&gt;Input!$G$31,0,Input!$G$26*(1+Input!$G$28/100)^(DATEDIF(Input!$C$7,$B119,"Y")))</f>
        <v>5975.46284311156</v>
      </c>
      <c r="F119" s="78" t="n">
        <f aca="false">-1*($E119*(Input!$C$10/100))</f>
        <v>-370.478696272916</v>
      </c>
      <c r="G119" s="78" t="n">
        <f aca="false">-1*($E119*(Input!$C$11/100))</f>
        <v>-86.6442112251175</v>
      </c>
      <c r="H119" s="78" t="n">
        <f aca="false">IF($B119&lt;Input!$G$25,((Input!$G$29*(1+Input!$C$13/100)^(DATEDIF(Input!$C$7,$B119,"Y")))),0)</f>
        <v>-422.369739750673</v>
      </c>
      <c r="I119" s="78" t="n">
        <f aca="false">IF($B119&gt;Input!$G$31,0,IF($E119*(Input!$G$35/100)&gt;(Input!$C$12/12),-1*(Input!$C$12/12),-1*$E119*(Input!$G$35/100)))</f>
        <v>-239.018513724462</v>
      </c>
      <c r="J119" s="78" t="n">
        <f aca="false">IF($B119&gt;Input!$G$31,0,(-1)*($E119+$H119+$I119)*(Input!$C$8/100))</f>
        <v>-531.407458963642</v>
      </c>
      <c r="K119" s="78" t="n">
        <f aca="false">IF($B119&gt;Input!$G$31,0,(-1)*($E119+$H119+$I119)*(Input!$C$9/100))</f>
        <v>-261.452469810112</v>
      </c>
      <c r="L119" s="78" t="n">
        <f aca="false">IF($B119&lt;Input!$G$25,($E119+$F119+$G119+$H119+$I119+$J119+$K119),0)</f>
        <v>4064.09175336463</v>
      </c>
    </row>
    <row r="120" customFormat="false" ht="12.8" hidden="false" customHeight="false" outlineLevel="0" collapsed="false">
      <c r="A120" s="76" t="n">
        <v>116</v>
      </c>
      <c r="B120" s="77" t="n">
        <f aca="false">EOMONTH(Input!$C$7,A120)</f>
        <v>46446</v>
      </c>
      <c r="C120" s="76" t="n">
        <f aca="false">DATEDIF(Input!$G$23,$B120,"Y")</f>
        <v>49</v>
      </c>
      <c r="E120" s="78" t="n">
        <f aca="false">IF($B120&gt;Input!$G$31,0,Input!$G$26*(1+Input!$G$28/100)^(DATEDIF(Input!$C$7,$B120,"Y")))</f>
        <v>5975.46284311156</v>
      </c>
      <c r="F120" s="78" t="n">
        <f aca="false">-1*($E120*(Input!$C$10/100))</f>
        <v>-370.478696272916</v>
      </c>
      <c r="G120" s="78" t="n">
        <f aca="false">-1*($E120*(Input!$C$11/100))</f>
        <v>-86.6442112251175</v>
      </c>
      <c r="H120" s="78" t="n">
        <f aca="false">IF($B120&lt;Input!$G$25,((Input!$G$29*(1+Input!$C$13/100)^(DATEDIF(Input!$C$7,$B120,"Y")))),0)</f>
        <v>-422.369739750673</v>
      </c>
      <c r="I120" s="78" t="n">
        <f aca="false">IF($B120&gt;Input!$G$31,0,IF($E120*(Input!$G$35/100)&gt;(Input!$C$12/12),-1*(Input!$C$12/12),-1*$E120*(Input!$G$35/100)))</f>
        <v>-239.018513724462</v>
      </c>
      <c r="J120" s="78" t="n">
        <f aca="false">IF($B120&gt;Input!$G$31,0,(-1)*($E120+$H120+$I120)*(Input!$C$8/100))</f>
        <v>-531.407458963642</v>
      </c>
      <c r="K120" s="78" t="n">
        <f aca="false">IF($B120&gt;Input!$G$31,0,(-1)*($E120+$H120+$I120)*(Input!$C$9/100))</f>
        <v>-261.452469810112</v>
      </c>
      <c r="L120" s="78" t="n">
        <f aca="false">IF($B120&lt;Input!$G$25,($E120+$F120+$G120+$H120+$I120+$J120+$K120),0)</f>
        <v>4064.09175336463</v>
      </c>
    </row>
    <row r="121" customFormat="false" ht="12.8" hidden="false" customHeight="false" outlineLevel="0" collapsed="false">
      <c r="A121" s="76" t="n">
        <v>117</v>
      </c>
      <c r="B121" s="77" t="n">
        <f aca="false">EOMONTH(Input!$C$7,A121)</f>
        <v>46477</v>
      </c>
      <c r="C121" s="76" t="n">
        <f aca="false">DATEDIF(Input!$G$23,$B121,"Y")</f>
        <v>49</v>
      </c>
      <c r="E121" s="78" t="n">
        <f aca="false">IF($B121&gt;Input!$G$31,0,Input!$G$26*(1+Input!$G$28/100)^(DATEDIF(Input!$C$7,$B121,"Y")))</f>
        <v>5975.46284311156</v>
      </c>
      <c r="F121" s="78" t="n">
        <f aca="false">-1*($E121*(Input!$C$10/100))</f>
        <v>-370.478696272916</v>
      </c>
      <c r="G121" s="78" t="n">
        <f aca="false">-1*($E121*(Input!$C$11/100))</f>
        <v>-86.6442112251175</v>
      </c>
      <c r="H121" s="78" t="n">
        <f aca="false">IF($B121&lt;Input!$G$25,((Input!$G$29*(1+Input!$C$13/100)^(DATEDIF(Input!$C$7,$B121,"Y")))),0)</f>
        <v>-422.369739750673</v>
      </c>
      <c r="I121" s="78" t="n">
        <f aca="false">IF($B121&gt;Input!$G$31,0,IF($E121*(Input!$G$35/100)&gt;(Input!$C$12/12),-1*(Input!$C$12/12),-1*$E121*(Input!$G$35/100)))</f>
        <v>-239.018513724462</v>
      </c>
      <c r="J121" s="78" t="n">
        <f aca="false">IF($B121&gt;Input!$G$31,0,(-1)*($E121+$H121+$I121)*(Input!$C$8/100))</f>
        <v>-531.407458963642</v>
      </c>
      <c r="K121" s="78" t="n">
        <f aca="false">IF($B121&gt;Input!$G$31,0,(-1)*($E121+$H121+$I121)*(Input!$C$9/100))</f>
        <v>-261.452469810112</v>
      </c>
      <c r="L121" s="78" t="n">
        <f aca="false">IF($B121&lt;Input!$G$25,($E121+$F121+$G121+$H121+$I121+$J121+$K121),0)</f>
        <v>4064.09175336463</v>
      </c>
    </row>
    <row r="122" customFormat="false" ht="12.8" hidden="false" customHeight="false" outlineLevel="0" collapsed="false">
      <c r="A122" s="76" t="n">
        <v>118</v>
      </c>
      <c r="B122" s="77" t="n">
        <f aca="false">EOMONTH(Input!$C$7,A122)</f>
        <v>46507</v>
      </c>
      <c r="C122" s="76" t="n">
        <f aca="false">DATEDIF(Input!$G$23,$B122,"Y")</f>
        <v>49</v>
      </c>
      <c r="E122" s="78" t="n">
        <f aca="false">IF($B122&gt;Input!$G$31,0,Input!$G$26*(1+Input!$G$28/100)^(DATEDIF(Input!$C$7,$B122,"Y")))</f>
        <v>5975.46284311156</v>
      </c>
      <c r="F122" s="78" t="n">
        <f aca="false">-1*($E122*(Input!$C$10/100))</f>
        <v>-370.478696272916</v>
      </c>
      <c r="G122" s="78" t="n">
        <f aca="false">-1*($E122*(Input!$C$11/100))</f>
        <v>-86.6442112251175</v>
      </c>
      <c r="H122" s="78" t="n">
        <f aca="false">IF($B122&lt;Input!$G$25,((Input!$G$29*(1+Input!$C$13/100)^(DATEDIF(Input!$C$7,$B122,"Y")))),0)</f>
        <v>-422.369739750673</v>
      </c>
      <c r="I122" s="78" t="n">
        <f aca="false">IF($B122&gt;Input!$G$31,0,IF($E122*(Input!$G$35/100)&gt;(Input!$C$12/12),-1*(Input!$C$12/12),-1*$E122*(Input!$G$35/100)))</f>
        <v>-239.018513724462</v>
      </c>
      <c r="J122" s="78" t="n">
        <f aca="false">IF($B122&gt;Input!$G$31,0,(-1)*($E122+$H122+$I122)*(Input!$C$8/100))</f>
        <v>-531.407458963642</v>
      </c>
      <c r="K122" s="78" t="n">
        <f aca="false">IF($B122&gt;Input!$G$31,0,(-1)*($E122+$H122+$I122)*(Input!$C$9/100))</f>
        <v>-261.452469810112</v>
      </c>
      <c r="L122" s="78" t="n">
        <f aca="false">IF($B122&lt;Input!$G$25,($E122+$F122+$G122+$H122+$I122+$J122+$K122),0)</f>
        <v>4064.09175336463</v>
      </c>
    </row>
    <row r="123" customFormat="false" ht="12.8" hidden="false" customHeight="false" outlineLevel="0" collapsed="false">
      <c r="A123" s="76" t="n">
        <v>119</v>
      </c>
      <c r="B123" s="77" t="n">
        <f aca="false">EOMONTH(Input!$C$7,A123)</f>
        <v>46538</v>
      </c>
      <c r="C123" s="76" t="n">
        <f aca="false">DATEDIF(Input!$G$23,$B123,"Y")</f>
        <v>50</v>
      </c>
      <c r="E123" s="78" t="n">
        <f aca="false">IF($B123&gt;Input!$G$31,0,Input!$G$26*(1+Input!$G$28/100)^(DATEDIF(Input!$C$7,$B123,"Y")))</f>
        <v>5975.46284311156</v>
      </c>
      <c r="F123" s="78" t="n">
        <f aca="false">-1*($E123*(Input!$C$10/100))</f>
        <v>-370.478696272916</v>
      </c>
      <c r="G123" s="78" t="n">
        <f aca="false">-1*($E123*(Input!$C$11/100))</f>
        <v>-86.6442112251175</v>
      </c>
      <c r="H123" s="78" t="n">
        <f aca="false">IF($B123&lt;Input!$G$25,((Input!$G$29*(1+Input!$C$13/100)^(DATEDIF(Input!$C$7,$B123,"Y")))),0)</f>
        <v>-422.369739750673</v>
      </c>
      <c r="I123" s="78" t="n">
        <f aca="false">IF($B123&gt;Input!$G$31,0,IF($E123*(Input!$G$35/100)&gt;(Input!$C$12/12),-1*(Input!$C$12/12),-1*$E123*(Input!$G$35/100)))</f>
        <v>-239.018513724462</v>
      </c>
      <c r="J123" s="78" t="n">
        <f aca="false">IF($B123&gt;Input!$G$31,0,(-1)*($E123+$H123+$I123)*(Input!$C$8/100))</f>
        <v>-531.407458963642</v>
      </c>
      <c r="K123" s="78" t="n">
        <f aca="false">IF($B123&gt;Input!$G$31,0,(-1)*($E123+$H123+$I123)*(Input!$C$9/100))</f>
        <v>-261.452469810112</v>
      </c>
      <c r="L123" s="78" t="n">
        <f aca="false">IF($B123&lt;Input!$G$25,($E123+$F123+$G123+$H123+$I123+$J123+$K123),0)</f>
        <v>4064.09175336463</v>
      </c>
    </row>
    <row r="124" customFormat="false" ht="12.8" hidden="false" customHeight="false" outlineLevel="0" collapsed="false">
      <c r="A124" s="76" t="n">
        <v>120</v>
      </c>
      <c r="B124" s="77" t="n">
        <f aca="false">EOMONTH(Input!$C$7,A124)</f>
        <v>46568</v>
      </c>
      <c r="C124" s="76" t="n">
        <f aca="false">DATEDIF(Input!$G$23,$B124,"Y")</f>
        <v>50</v>
      </c>
      <c r="E124" s="78" t="n">
        <f aca="false">IF($B124&gt;Input!$G$31,0,Input!$G$26*(1+Input!$G$28/100)^(DATEDIF(Input!$C$7,$B124,"Y")))</f>
        <v>6094.97209997379</v>
      </c>
      <c r="F124" s="78" t="n">
        <f aca="false">-1*($E124*(Input!$C$10/100))</f>
        <v>-377.888270198375</v>
      </c>
      <c r="G124" s="78" t="n">
        <f aca="false">-1*($E124*(Input!$C$11/100))</f>
        <v>-88.3770954496199</v>
      </c>
      <c r="H124" s="78" t="n">
        <f aca="false">IF($B124&lt;Input!$G$25,((Input!$G$29*(1+Input!$C$13/100)^(DATEDIF(Input!$C$7,$B124,"Y")))),0)</f>
        <v>-447.711924135714</v>
      </c>
      <c r="I124" s="78" t="n">
        <f aca="false">IF($B124&gt;Input!$G$31,0,IF($E124*(Input!$G$35/100)&gt;(Input!$C$12/12),-1*(Input!$C$12/12),-1*$E124*(Input!$G$35/100)))</f>
        <v>-243.798883998951</v>
      </c>
      <c r="J124" s="78" t="n">
        <f aca="false">IF($B124&gt;Input!$G$31,0,(-1)*($E124+$H124+$I124)*(Input!$C$8/100))</f>
        <v>-540.346129183912</v>
      </c>
      <c r="K124" s="78" t="n">
        <f aca="false">IF($B124&gt;Input!$G$31,0,(-1)*($E124+$H124+$I124)*(Input!$C$9/100))</f>
        <v>-265.850295558485</v>
      </c>
      <c r="L124" s="78" t="n">
        <f aca="false">IF($B124&lt;Input!$G$25,($E124+$F124+$G124+$H124+$I124+$J124+$K124),0)</f>
        <v>4130.99950144873</v>
      </c>
    </row>
    <row r="125" customFormat="false" ht="12.8" hidden="false" customHeight="false" outlineLevel="0" collapsed="false">
      <c r="A125" s="76" t="n">
        <v>121</v>
      </c>
      <c r="B125" s="77" t="n">
        <f aca="false">EOMONTH(Input!$C$7,A125)</f>
        <v>46599</v>
      </c>
      <c r="C125" s="76" t="n">
        <f aca="false">DATEDIF(Input!$G$23,$B125,"Y")</f>
        <v>50</v>
      </c>
      <c r="E125" s="78" t="n">
        <f aca="false">IF($B125&gt;Input!$G$31,0,Input!$G$26*(1+Input!$G$28/100)^(DATEDIF(Input!$C$7,$B125,"Y")))</f>
        <v>6094.97209997379</v>
      </c>
      <c r="F125" s="78" t="n">
        <f aca="false">-1*($E125*(Input!$C$10/100))</f>
        <v>-377.888270198375</v>
      </c>
      <c r="G125" s="78" t="n">
        <f aca="false">-1*($E125*(Input!$C$11/100))</f>
        <v>-88.3770954496199</v>
      </c>
      <c r="H125" s="78" t="n">
        <f aca="false">IF($B125&lt;Input!$G$25,((Input!$G$29*(1+Input!$C$13/100)^(DATEDIF(Input!$C$7,$B125,"Y")))),0)</f>
        <v>-447.711924135714</v>
      </c>
      <c r="I125" s="78" t="n">
        <f aca="false">IF($B125&gt;Input!$G$31,0,IF($E125*(Input!$G$35/100)&gt;(Input!$C$12/12),-1*(Input!$C$12/12),-1*$E125*(Input!$G$35/100)))</f>
        <v>-243.798883998951</v>
      </c>
      <c r="J125" s="78" t="n">
        <f aca="false">IF($B125&gt;Input!$G$31,0,(-1)*($E125+$H125+$I125)*(Input!$C$8/100))</f>
        <v>-540.346129183912</v>
      </c>
      <c r="K125" s="78" t="n">
        <f aca="false">IF($B125&gt;Input!$G$31,0,(-1)*($E125+$H125+$I125)*(Input!$C$9/100))</f>
        <v>-265.850295558485</v>
      </c>
      <c r="L125" s="78" t="n">
        <f aca="false">IF($B125&lt;Input!$G$25,($E125+$F125+$G125+$H125+$I125+$J125+$K125),0)</f>
        <v>4130.99950144873</v>
      </c>
    </row>
    <row r="126" customFormat="false" ht="12.8" hidden="false" customHeight="false" outlineLevel="0" collapsed="false">
      <c r="A126" s="76" t="n">
        <v>122</v>
      </c>
      <c r="B126" s="77" t="n">
        <f aca="false">EOMONTH(Input!$C$7,A126)</f>
        <v>46630</v>
      </c>
      <c r="C126" s="76" t="n">
        <f aca="false">DATEDIF(Input!$G$23,$B126,"Y")</f>
        <v>50</v>
      </c>
      <c r="E126" s="78" t="n">
        <f aca="false">IF($B126&gt;Input!$G$31,0,Input!$G$26*(1+Input!$G$28/100)^(DATEDIF(Input!$C$7,$B126,"Y")))</f>
        <v>6094.97209997379</v>
      </c>
      <c r="F126" s="78" t="n">
        <f aca="false">-1*($E126*(Input!$C$10/100))</f>
        <v>-377.888270198375</v>
      </c>
      <c r="G126" s="78" t="n">
        <f aca="false">-1*($E126*(Input!$C$11/100))</f>
        <v>-88.3770954496199</v>
      </c>
      <c r="H126" s="78" t="n">
        <f aca="false">IF($B126&lt;Input!$G$25,((Input!$G$29*(1+Input!$C$13/100)^(DATEDIF(Input!$C$7,$B126,"Y")))),0)</f>
        <v>-447.711924135714</v>
      </c>
      <c r="I126" s="78" t="n">
        <f aca="false">IF($B126&gt;Input!$G$31,0,IF($E126*(Input!$G$35/100)&gt;(Input!$C$12/12),-1*(Input!$C$12/12),-1*$E126*(Input!$G$35/100)))</f>
        <v>-243.798883998951</v>
      </c>
      <c r="J126" s="78" t="n">
        <f aca="false">IF($B126&gt;Input!$G$31,0,(-1)*($E126+$H126+$I126)*(Input!$C$8/100))</f>
        <v>-540.346129183912</v>
      </c>
      <c r="K126" s="78" t="n">
        <f aca="false">IF($B126&gt;Input!$G$31,0,(-1)*($E126+$H126+$I126)*(Input!$C$9/100))</f>
        <v>-265.850295558485</v>
      </c>
      <c r="L126" s="78" t="n">
        <f aca="false">IF($B126&lt;Input!$G$25,($E126+$F126+$G126+$H126+$I126+$J126+$K126),0)</f>
        <v>4130.99950144873</v>
      </c>
    </row>
    <row r="127" customFormat="false" ht="12.8" hidden="false" customHeight="false" outlineLevel="0" collapsed="false">
      <c r="A127" s="76" t="n">
        <v>123</v>
      </c>
      <c r="B127" s="77" t="n">
        <f aca="false">EOMONTH(Input!$C$7,A127)</f>
        <v>46660</v>
      </c>
      <c r="C127" s="76" t="n">
        <f aca="false">DATEDIF(Input!$G$23,$B127,"Y")</f>
        <v>50</v>
      </c>
      <c r="E127" s="78" t="n">
        <f aca="false">IF($B127&gt;Input!$G$31,0,Input!$G$26*(1+Input!$G$28/100)^(DATEDIF(Input!$C$7,$B127,"Y")))</f>
        <v>6094.97209997379</v>
      </c>
      <c r="F127" s="78" t="n">
        <f aca="false">-1*($E127*(Input!$C$10/100))</f>
        <v>-377.888270198375</v>
      </c>
      <c r="G127" s="78" t="n">
        <f aca="false">-1*($E127*(Input!$C$11/100))</f>
        <v>-88.3770954496199</v>
      </c>
      <c r="H127" s="78" t="n">
        <f aca="false">IF($B127&lt;Input!$G$25,((Input!$G$29*(1+Input!$C$13/100)^(DATEDIF(Input!$C$7,$B127,"Y")))),0)</f>
        <v>-447.711924135714</v>
      </c>
      <c r="I127" s="78" t="n">
        <f aca="false">IF($B127&gt;Input!$G$31,0,IF($E127*(Input!$G$35/100)&gt;(Input!$C$12/12),-1*(Input!$C$12/12),-1*$E127*(Input!$G$35/100)))</f>
        <v>-243.798883998951</v>
      </c>
      <c r="J127" s="78" t="n">
        <f aca="false">IF($B127&gt;Input!$G$31,0,(-1)*($E127+$H127+$I127)*(Input!$C$8/100))</f>
        <v>-540.346129183912</v>
      </c>
      <c r="K127" s="78" t="n">
        <f aca="false">IF($B127&gt;Input!$G$31,0,(-1)*($E127+$H127+$I127)*(Input!$C$9/100))</f>
        <v>-265.850295558485</v>
      </c>
      <c r="L127" s="78" t="n">
        <f aca="false">IF($B127&lt;Input!$G$25,($E127+$F127+$G127+$H127+$I127+$J127+$K127),0)</f>
        <v>4130.99950144873</v>
      </c>
    </row>
    <row r="128" customFormat="false" ht="12.8" hidden="false" customHeight="false" outlineLevel="0" collapsed="false">
      <c r="A128" s="76" t="n">
        <v>124</v>
      </c>
      <c r="B128" s="77" t="n">
        <f aca="false">EOMONTH(Input!$C$7,A128)</f>
        <v>46691</v>
      </c>
      <c r="C128" s="76" t="n">
        <f aca="false">DATEDIF(Input!$G$23,$B128,"Y")</f>
        <v>50</v>
      </c>
      <c r="E128" s="78" t="n">
        <f aca="false">IF($B128&gt;Input!$G$31,0,Input!$G$26*(1+Input!$G$28/100)^(DATEDIF(Input!$C$7,$B128,"Y")))</f>
        <v>6094.97209997379</v>
      </c>
      <c r="F128" s="78" t="n">
        <f aca="false">-1*($E128*(Input!$C$10/100))</f>
        <v>-377.888270198375</v>
      </c>
      <c r="G128" s="78" t="n">
        <f aca="false">-1*($E128*(Input!$C$11/100))</f>
        <v>-88.3770954496199</v>
      </c>
      <c r="H128" s="78" t="n">
        <f aca="false">IF($B128&lt;Input!$G$25,((Input!$G$29*(1+Input!$C$13/100)^(DATEDIF(Input!$C$7,$B128,"Y")))),0)</f>
        <v>-447.711924135714</v>
      </c>
      <c r="I128" s="78" t="n">
        <f aca="false">IF($B128&gt;Input!$G$31,0,IF($E128*(Input!$G$35/100)&gt;(Input!$C$12/12),-1*(Input!$C$12/12),-1*$E128*(Input!$G$35/100)))</f>
        <v>-243.798883998951</v>
      </c>
      <c r="J128" s="78" t="n">
        <f aca="false">IF($B128&gt;Input!$G$31,0,(-1)*($E128+$H128+$I128)*(Input!$C$8/100))</f>
        <v>-540.346129183912</v>
      </c>
      <c r="K128" s="78" t="n">
        <f aca="false">IF($B128&gt;Input!$G$31,0,(-1)*($E128+$H128+$I128)*(Input!$C$9/100))</f>
        <v>-265.850295558485</v>
      </c>
      <c r="L128" s="78" t="n">
        <f aca="false">IF($B128&lt;Input!$G$25,($E128+$F128+$G128+$H128+$I128+$J128+$K128),0)</f>
        <v>4130.99950144873</v>
      </c>
    </row>
    <row r="129" customFormat="false" ht="12.8" hidden="false" customHeight="false" outlineLevel="0" collapsed="false">
      <c r="A129" s="76" t="n">
        <v>125</v>
      </c>
      <c r="B129" s="77" t="n">
        <f aca="false">EOMONTH(Input!$C$7,A129)</f>
        <v>46721</v>
      </c>
      <c r="C129" s="76" t="n">
        <f aca="false">DATEDIF(Input!$G$23,$B129,"Y")</f>
        <v>50</v>
      </c>
      <c r="E129" s="78" t="n">
        <f aca="false">IF($B129&gt;Input!$G$31,0,Input!$G$26*(1+Input!$G$28/100)^(DATEDIF(Input!$C$7,$B129,"Y")))</f>
        <v>6094.97209997379</v>
      </c>
      <c r="F129" s="78" t="n">
        <f aca="false">-1*($E129*(Input!$C$10/100))</f>
        <v>-377.888270198375</v>
      </c>
      <c r="G129" s="78" t="n">
        <f aca="false">-1*($E129*(Input!$C$11/100))</f>
        <v>-88.3770954496199</v>
      </c>
      <c r="H129" s="78" t="n">
        <f aca="false">IF($B129&lt;Input!$G$25,((Input!$G$29*(1+Input!$C$13/100)^(DATEDIF(Input!$C$7,$B129,"Y")))),0)</f>
        <v>-447.711924135714</v>
      </c>
      <c r="I129" s="78" t="n">
        <f aca="false">IF($B129&gt;Input!$G$31,0,IF($E129*(Input!$G$35/100)&gt;(Input!$C$12/12),-1*(Input!$C$12/12),-1*$E129*(Input!$G$35/100)))</f>
        <v>-243.798883998951</v>
      </c>
      <c r="J129" s="78" t="n">
        <f aca="false">IF($B129&gt;Input!$G$31,0,(-1)*($E129+$H129+$I129)*(Input!$C$8/100))</f>
        <v>-540.346129183912</v>
      </c>
      <c r="K129" s="78" t="n">
        <f aca="false">IF($B129&gt;Input!$G$31,0,(-1)*($E129+$H129+$I129)*(Input!$C$9/100))</f>
        <v>-265.850295558485</v>
      </c>
      <c r="L129" s="78" t="n">
        <f aca="false">IF($B129&lt;Input!$G$25,($E129+$F129+$G129+$H129+$I129+$J129+$K129),0)</f>
        <v>4130.99950144873</v>
      </c>
    </row>
    <row r="130" customFormat="false" ht="12.8" hidden="false" customHeight="false" outlineLevel="0" collapsed="false">
      <c r="A130" s="76" t="n">
        <v>126</v>
      </c>
      <c r="B130" s="77" t="n">
        <f aca="false">EOMONTH(Input!$C$7,A130)</f>
        <v>46752</v>
      </c>
      <c r="C130" s="76" t="n">
        <f aca="false">DATEDIF(Input!$G$23,$B130,"Y")</f>
        <v>50</v>
      </c>
      <c r="E130" s="78" t="n">
        <f aca="false">IF($B130&gt;Input!$G$31,0,Input!$G$26*(1+Input!$G$28/100)^(DATEDIF(Input!$C$7,$B130,"Y")))</f>
        <v>6094.97209997379</v>
      </c>
      <c r="F130" s="78" t="n">
        <f aca="false">-1*($E130*(Input!$C$10/100))</f>
        <v>-377.888270198375</v>
      </c>
      <c r="G130" s="78" t="n">
        <f aca="false">-1*($E130*(Input!$C$11/100))</f>
        <v>-88.3770954496199</v>
      </c>
      <c r="H130" s="78" t="n">
        <f aca="false">IF($B130&lt;Input!$G$25,((Input!$G$29*(1+Input!$C$13/100)^(DATEDIF(Input!$C$7,$B130,"Y")))),0)</f>
        <v>-447.711924135714</v>
      </c>
      <c r="I130" s="78" t="n">
        <f aca="false">IF($B130&gt;Input!$G$31,0,IF($E130*(Input!$G$35/100)&gt;(Input!$C$12/12),-1*(Input!$C$12/12),-1*$E130*(Input!$G$35/100)))</f>
        <v>-243.798883998951</v>
      </c>
      <c r="J130" s="78" t="n">
        <f aca="false">IF($B130&gt;Input!$G$31,0,(-1)*($E130+$H130+$I130)*(Input!$C$8/100))</f>
        <v>-540.346129183912</v>
      </c>
      <c r="K130" s="78" t="n">
        <f aca="false">IF($B130&gt;Input!$G$31,0,(-1)*($E130+$H130+$I130)*(Input!$C$9/100))</f>
        <v>-265.850295558485</v>
      </c>
      <c r="L130" s="78" t="n">
        <f aca="false">IF($B130&lt;Input!$G$25,($E130+$F130+$G130+$H130+$I130+$J130+$K130),0)</f>
        <v>4130.99950144873</v>
      </c>
    </row>
    <row r="131" customFormat="false" ht="12.8" hidden="false" customHeight="false" outlineLevel="0" collapsed="false">
      <c r="A131" s="76" t="n">
        <v>127</v>
      </c>
      <c r="B131" s="77" t="n">
        <f aca="false">EOMONTH(Input!$C$7,A131)</f>
        <v>46783</v>
      </c>
      <c r="C131" s="76" t="n">
        <f aca="false">DATEDIF(Input!$G$23,$B131,"Y")</f>
        <v>50</v>
      </c>
      <c r="E131" s="78" t="n">
        <f aca="false">IF($B131&gt;Input!$G$31,0,Input!$G$26*(1+Input!$G$28/100)^(DATEDIF(Input!$C$7,$B131,"Y")))</f>
        <v>6094.97209997379</v>
      </c>
      <c r="F131" s="78" t="n">
        <f aca="false">-1*($E131*(Input!$C$10/100))</f>
        <v>-377.888270198375</v>
      </c>
      <c r="G131" s="78" t="n">
        <f aca="false">-1*($E131*(Input!$C$11/100))</f>
        <v>-88.3770954496199</v>
      </c>
      <c r="H131" s="78" t="n">
        <f aca="false">IF($B131&lt;Input!$G$25,((Input!$G$29*(1+Input!$C$13/100)^(DATEDIF(Input!$C$7,$B131,"Y")))),0)</f>
        <v>-447.711924135714</v>
      </c>
      <c r="I131" s="78" t="n">
        <f aca="false">IF($B131&gt;Input!$G$31,0,IF($E131*(Input!$G$35/100)&gt;(Input!$C$12/12),-1*(Input!$C$12/12),-1*$E131*(Input!$G$35/100)))</f>
        <v>-243.798883998951</v>
      </c>
      <c r="J131" s="78" t="n">
        <f aca="false">IF($B131&gt;Input!$G$31,0,(-1)*($E131+$H131+$I131)*(Input!$C$8/100))</f>
        <v>-540.346129183912</v>
      </c>
      <c r="K131" s="78" t="n">
        <f aca="false">IF($B131&gt;Input!$G$31,0,(-1)*($E131+$H131+$I131)*(Input!$C$9/100))</f>
        <v>-265.850295558485</v>
      </c>
      <c r="L131" s="78" t="n">
        <f aca="false">IF($B131&lt;Input!$G$25,($E131+$F131+$G131+$H131+$I131+$J131+$K131),0)</f>
        <v>4130.99950144873</v>
      </c>
    </row>
    <row r="132" customFormat="false" ht="12.8" hidden="false" customHeight="false" outlineLevel="0" collapsed="false">
      <c r="A132" s="76" t="n">
        <v>128</v>
      </c>
      <c r="B132" s="77" t="n">
        <f aca="false">EOMONTH(Input!$C$7,A132)</f>
        <v>46812</v>
      </c>
      <c r="C132" s="76" t="n">
        <f aca="false">DATEDIF(Input!$G$23,$B132,"Y")</f>
        <v>50</v>
      </c>
      <c r="E132" s="78" t="n">
        <f aca="false">IF($B132&gt;Input!$G$31,0,Input!$G$26*(1+Input!$G$28/100)^(DATEDIF(Input!$C$7,$B132,"Y")))</f>
        <v>6094.97209997379</v>
      </c>
      <c r="F132" s="78" t="n">
        <f aca="false">-1*($E132*(Input!$C$10/100))</f>
        <v>-377.888270198375</v>
      </c>
      <c r="G132" s="78" t="n">
        <f aca="false">-1*($E132*(Input!$C$11/100))</f>
        <v>-88.3770954496199</v>
      </c>
      <c r="H132" s="78" t="n">
        <f aca="false">IF($B132&lt;Input!$G$25,((Input!$G$29*(1+Input!$C$13/100)^(DATEDIF(Input!$C$7,$B132,"Y")))),0)</f>
        <v>-447.711924135714</v>
      </c>
      <c r="I132" s="78" t="n">
        <f aca="false">IF($B132&gt;Input!$G$31,0,IF($E132*(Input!$G$35/100)&gt;(Input!$C$12/12),-1*(Input!$C$12/12),-1*$E132*(Input!$G$35/100)))</f>
        <v>-243.798883998951</v>
      </c>
      <c r="J132" s="78" t="n">
        <f aca="false">IF($B132&gt;Input!$G$31,0,(-1)*($E132+$H132+$I132)*(Input!$C$8/100))</f>
        <v>-540.346129183912</v>
      </c>
      <c r="K132" s="78" t="n">
        <f aca="false">IF($B132&gt;Input!$G$31,0,(-1)*($E132+$H132+$I132)*(Input!$C$9/100))</f>
        <v>-265.850295558485</v>
      </c>
      <c r="L132" s="78" t="n">
        <f aca="false">IF($B132&lt;Input!$G$25,($E132+$F132+$G132+$H132+$I132+$J132+$K132),0)</f>
        <v>4130.99950144873</v>
      </c>
    </row>
    <row r="133" customFormat="false" ht="12.8" hidden="false" customHeight="false" outlineLevel="0" collapsed="false">
      <c r="A133" s="76" t="n">
        <v>129</v>
      </c>
      <c r="B133" s="77" t="n">
        <f aca="false">EOMONTH(Input!$C$7,A133)</f>
        <v>46843</v>
      </c>
      <c r="C133" s="76" t="n">
        <f aca="false">DATEDIF(Input!$G$23,$B133,"Y")</f>
        <v>50</v>
      </c>
      <c r="E133" s="78" t="n">
        <f aca="false">IF($B133&gt;Input!$G$31,0,Input!$G$26*(1+Input!$G$28/100)^(DATEDIF(Input!$C$7,$B133,"Y")))</f>
        <v>6094.97209997379</v>
      </c>
      <c r="F133" s="78" t="n">
        <f aca="false">-1*($E133*(Input!$C$10/100))</f>
        <v>-377.888270198375</v>
      </c>
      <c r="G133" s="78" t="n">
        <f aca="false">-1*($E133*(Input!$C$11/100))</f>
        <v>-88.3770954496199</v>
      </c>
      <c r="H133" s="78" t="n">
        <f aca="false">IF($B133&lt;Input!$G$25,((Input!$G$29*(1+Input!$C$13/100)^(DATEDIF(Input!$C$7,$B133,"Y")))),0)</f>
        <v>-447.711924135714</v>
      </c>
      <c r="I133" s="78" t="n">
        <f aca="false">IF($B133&gt;Input!$G$31,0,IF($E133*(Input!$G$35/100)&gt;(Input!$C$12/12),-1*(Input!$C$12/12),-1*$E133*(Input!$G$35/100)))</f>
        <v>-243.798883998951</v>
      </c>
      <c r="J133" s="78" t="n">
        <f aca="false">IF($B133&gt;Input!$G$31,0,(-1)*($E133+$H133+$I133)*(Input!$C$8/100))</f>
        <v>-540.346129183912</v>
      </c>
      <c r="K133" s="78" t="n">
        <f aca="false">IF($B133&gt;Input!$G$31,0,(-1)*($E133+$H133+$I133)*(Input!$C$9/100))</f>
        <v>-265.850295558485</v>
      </c>
      <c r="L133" s="78" t="n">
        <f aca="false">IF($B133&lt;Input!$G$25,($E133+$F133+$G133+$H133+$I133+$J133+$K133),0)</f>
        <v>4130.99950144873</v>
      </c>
    </row>
    <row r="134" customFormat="false" ht="12.8" hidden="false" customHeight="false" outlineLevel="0" collapsed="false">
      <c r="A134" s="76" t="n">
        <v>130</v>
      </c>
      <c r="B134" s="77" t="n">
        <f aca="false">EOMONTH(Input!$C$7,A134)</f>
        <v>46873</v>
      </c>
      <c r="C134" s="76" t="n">
        <f aca="false">DATEDIF(Input!$G$23,$B134,"Y")</f>
        <v>50</v>
      </c>
      <c r="E134" s="78" t="n">
        <f aca="false">IF($B134&gt;Input!$G$31,0,Input!$G$26*(1+Input!$G$28/100)^(DATEDIF(Input!$C$7,$B134,"Y")))</f>
        <v>6094.97209997379</v>
      </c>
      <c r="F134" s="78" t="n">
        <f aca="false">-1*($E134*(Input!$C$10/100))</f>
        <v>-377.888270198375</v>
      </c>
      <c r="G134" s="78" t="n">
        <f aca="false">-1*($E134*(Input!$C$11/100))</f>
        <v>-88.3770954496199</v>
      </c>
      <c r="H134" s="78" t="n">
        <f aca="false">IF($B134&lt;Input!$G$25,((Input!$G$29*(1+Input!$C$13/100)^(DATEDIF(Input!$C$7,$B134,"Y")))),0)</f>
        <v>-447.711924135714</v>
      </c>
      <c r="I134" s="78" t="n">
        <f aca="false">IF($B134&gt;Input!$G$31,0,IF($E134*(Input!$G$35/100)&gt;(Input!$C$12/12),-1*(Input!$C$12/12),-1*$E134*(Input!$G$35/100)))</f>
        <v>-243.798883998951</v>
      </c>
      <c r="J134" s="78" t="n">
        <f aca="false">IF($B134&gt;Input!$G$31,0,(-1)*($E134+$H134+$I134)*(Input!$C$8/100))</f>
        <v>-540.346129183912</v>
      </c>
      <c r="K134" s="78" t="n">
        <f aca="false">IF($B134&gt;Input!$G$31,0,(-1)*($E134+$H134+$I134)*(Input!$C$9/100))</f>
        <v>-265.850295558485</v>
      </c>
      <c r="L134" s="78" t="n">
        <f aca="false">IF($B134&lt;Input!$G$25,($E134+$F134+$G134+$H134+$I134+$J134+$K134),0)</f>
        <v>4130.99950144873</v>
      </c>
    </row>
    <row r="135" customFormat="false" ht="12.8" hidden="false" customHeight="false" outlineLevel="0" collapsed="false">
      <c r="A135" s="76" t="n">
        <v>131</v>
      </c>
      <c r="B135" s="77" t="n">
        <f aca="false">EOMONTH(Input!$C$7,A135)</f>
        <v>46904</v>
      </c>
      <c r="C135" s="76" t="n">
        <f aca="false">DATEDIF(Input!$G$23,$B135,"Y")</f>
        <v>51</v>
      </c>
      <c r="E135" s="78" t="n">
        <f aca="false">IF($B135&gt;Input!$G$31,0,Input!$G$26*(1+Input!$G$28/100)^(DATEDIF(Input!$C$7,$B135,"Y")))</f>
        <v>6094.97209997379</v>
      </c>
      <c r="F135" s="78" t="n">
        <f aca="false">-1*($E135*(Input!$C$10/100))</f>
        <v>-377.888270198375</v>
      </c>
      <c r="G135" s="78" t="n">
        <f aca="false">-1*($E135*(Input!$C$11/100))</f>
        <v>-88.3770954496199</v>
      </c>
      <c r="H135" s="78" t="n">
        <f aca="false">IF($B135&lt;Input!$G$25,((Input!$G$29*(1+Input!$C$13/100)^(DATEDIF(Input!$C$7,$B135,"Y")))),0)</f>
        <v>-447.711924135714</v>
      </c>
      <c r="I135" s="78" t="n">
        <f aca="false">IF($B135&gt;Input!$G$31,0,IF($E135*(Input!$G$35/100)&gt;(Input!$C$12/12),-1*(Input!$C$12/12),-1*$E135*(Input!$G$35/100)))</f>
        <v>-243.798883998951</v>
      </c>
      <c r="J135" s="78" t="n">
        <f aca="false">IF($B135&gt;Input!$G$31,0,(-1)*($E135+$H135+$I135)*(Input!$C$8/100))</f>
        <v>-540.346129183912</v>
      </c>
      <c r="K135" s="78" t="n">
        <f aca="false">IF($B135&gt;Input!$G$31,0,(-1)*($E135+$H135+$I135)*(Input!$C$9/100))</f>
        <v>-265.850295558485</v>
      </c>
      <c r="L135" s="78" t="n">
        <f aca="false">IF($B135&lt;Input!$G$25,($E135+$F135+$G135+$H135+$I135+$J135+$K135),0)</f>
        <v>4130.99950144873</v>
      </c>
    </row>
    <row r="136" customFormat="false" ht="12.8" hidden="false" customHeight="false" outlineLevel="0" collapsed="false">
      <c r="A136" s="76" t="n">
        <v>132</v>
      </c>
      <c r="B136" s="77" t="n">
        <f aca="false">EOMONTH(Input!$C$7,A136)</f>
        <v>46934</v>
      </c>
      <c r="C136" s="76" t="n">
        <f aca="false">DATEDIF(Input!$G$23,$B136,"Y")</f>
        <v>51</v>
      </c>
      <c r="E136" s="78" t="n">
        <f aca="false">IF($B136&gt;Input!$G$31,0,Input!$G$26*(1+Input!$G$28/100)^(DATEDIF(Input!$C$7,$B136,"Y")))</f>
        <v>6216.87154197326</v>
      </c>
      <c r="F136" s="78" t="n">
        <f aca="false">-1*($E136*(Input!$C$10/100))</f>
        <v>-385.446035602342</v>
      </c>
      <c r="G136" s="78" t="n">
        <f aca="false">-1*($E136*(Input!$C$11/100))</f>
        <v>-90.1446373586123</v>
      </c>
      <c r="H136" s="78" t="n">
        <f aca="false">IF($B136&lt;Input!$G$25,((Input!$G$29*(1+Input!$C$13/100)^(DATEDIF(Input!$C$7,$B136,"Y")))),0)</f>
        <v>-474.574639583857</v>
      </c>
      <c r="I136" s="78" t="n">
        <f aca="false">IF($B136&gt;Input!$G$31,0,IF($E136*(Input!$G$35/100)&gt;(Input!$C$12/12),-1*(Input!$C$12/12),-1*$E136*(Input!$G$35/100)))</f>
        <v>-248.67486167893</v>
      </c>
      <c r="J136" s="78" t="n">
        <f aca="false">IF($B136&gt;Input!$G$31,0,(-1)*($E136+$H136+$I136)*(Input!$C$8/100))</f>
        <v>-549.362204071047</v>
      </c>
      <c r="K136" s="78" t="n">
        <f aca="false">IF($B136&gt;Input!$G$31,0,(-1)*($E136+$H136+$I136)*(Input!$C$9/100))</f>
        <v>-270.286204402955</v>
      </c>
      <c r="L136" s="78" t="n">
        <f aca="false">IF($B136&lt;Input!$G$25,($E136+$F136+$G136+$H136+$I136+$J136+$K136),0)</f>
        <v>4198.38295927552</v>
      </c>
    </row>
    <row r="137" customFormat="false" ht="12.8" hidden="false" customHeight="false" outlineLevel="0" collapsed="false">
      <c r="A137" s="76" t="n">
        <v>133</v>
      </c>
      <c r="B137" s="77" t="n">
        <f aca="false">EOMONTH(Input!$C$7,A137)</f>
        <v>46965</v>
      </c>
      <c r="C137" s="76" t="n">
        <f aca="false">DATEDIF(Input!$G$23,$B137,"Y")</f>
        <v>51</v>
      </c>
      <c r="E137" s="78" t="n">
        <f aca="false">IF($B137&gt;Input!$G$31,0,Input!$G$26*(1+Input!$G$28/100)^(DATEDIF(Input!$C$7,$B137,"Y")))</f>
        <v>6216.87154197326</v>
      </c>
      <c r="F137" s="78" t="n">
        <f aca="false">-1*($E137*(Input!$C$10/100))</f>
        <v>-385.446035602342</v>
      </c>
      <c r="G137" s="78" t="n">
        <f aca="false">-1*($E137*(Input!$C$11/100))</f>
        <v>-90.1446373586123</v>
      </c>
      <c r="H137" s="78" t="n">
        <f aca="false">IF($B137&lt;Input!$G$25,((Input!$G$29*(1+Input!$C$13/100)^(DATEDIF(Input!$C$7,$B137,"Y")))),0)</f>
        <v>-474.574639583857</v>
      </c>
      <c r="I137" s="78" t="n">
        <f aca="false">IF($B137&gt;Input!$G$31,0,IF($E137*(Input!$G$35/100)&gt;(Input!$C$12/12),-1*(Input!$C$12/12),-1*$E137*(Input!$G$35/100)))</f>
        <v>-248.67486167893</v>
      </c>
      <c r="J137" s="78" t="n">
        <f aca="false">IF($B137&gt;Input!$G$31,0,(-1)*($E137+$H137+$I137)*(Input!$C$8/100))</f>
        <v>-549.362204071047</v>
      </c>
      <c r="K137" s="78" t="n">
        <f aca="false">IF($B137&gt;Input!$G$31,0,(-1)*($E137+$H137+$I137)*(Input!$C$9/100))</f>
        <v>-270.286204402955</v>
      </c>
      <c r="L137" s="78" t="n">
        <f aca="false">IF($B137&lt;Input!$G$25,($E137+$F137+$G137+$H137+$I137+$J137+$K137),0)</f>
        <v>4198.38295927552</v>
      </c>
    </row>
    <row r="138" customFormat="false" ht="12.8" hidden="false" customHeight="false" outlineLevel="0" collapsed="false">
      <c r="A138" s="76" t="n">
        <v>134</v>
      </c>
      <c r="B138" s="77" t="n">
        <f aca="false">EOMONTH(Input!$C$7,A138)</f>
        <v>46996</v>
      </c>
      <c r="C138" s="76" t="n">
        <f aca="false">DATEDIF(Input!$G$23,$B138,"Y")</f>
        <v>51</v>
      </c>
      <c r="E138" s="78" t="n">
        <f aca="false">IF($B138&gt;Input!$G$31,0,Input!$G$26*(1+Input!$G$28/100)^(DATEDIF(Input!$C$7,$B138,"Y")))</f>
        <v>6216.87154197326</v>
      </c>
      <c r="F138" s="78" t="n">
        <f aca="false">-1*($E138*(Input!$C$10/100))</f>
        <v>-385.446035602342</v>
      </c>
      <c r="G138" s="78" t="n">
        <f aca="false">-1*($E138*(Input!$C$11/100))</f>
        <v>-90.1446373586123</v>
      </c>
      <c r="H138" s="78" t="n">
        <f aca="false">IF($B138&lt;Input!$G$25,((Input!$G$29*(1+Input!$C$13/100)^(DATEDIF(Input!$C$7,$B138,"Y")))),0)</f>
        <v>-474.574639583857</v>
      </c>
      <c r="I138" s="78" t="n">
        <f aca="false">IF($B138&gt;Input!$G$31,0,IF($E138*(Input!$G$35/100)&gt;(Input!$C$12/12),-1*(Input!$C$12/12),-1*$E138*(Input!$G$35/100)))</f>
        <v>-248.67486167893</v>
      </c>
      <c r="J138" s="78" t="n">
        <f aca="false">IF($B138&gt;Input!$G$31,0,(-1)*($E138+$H138+$I138)*(Input!$C$8/100))</f>
        <v>-549.362204071047</v>
      </c>
      <c r="K138" s="78" t="n">
        <f aca="false">IF($B138&gt;Input!$G$31,0,(-1)*($E138+$H138+$I138)*(Input!$C$9/100))</f>
        <v>-270.286204402955</v>
      </c>
      <c r="L138" s="78" t="n">
        <f aca="false">IF($B138&lt;Input!$G$25,($E138+$F138+$G138+$H138+$I138+$J138+$K138),0)</f>
        <v>4198.38295927552</v>
      </c>
    </row>
    <row r="139" customFormat="false" ht="12.8" hidden="false" customHeight="false" outlineLevel="0" collapsed="false">
      <c r="A139" s="76" t="n">
        <v>135</v>
      </c>
      <c r="B139" s="77" t="n">
        <f aca="false">EOMONTH(Input!$C$7,A139)</f>
        <v>47026</v>
      </c>
      <c r="C139" s="76" t="n">
        <f aca="false">DATEDIF(Input!$G$23,$B139,"Y")</f>
        <v>51</v>
      </c>
      <c r="E139" s="78" t="n">
        <f aca="false">IF($B139&gt;Input!$G$31,0,Input!$G$26*(1+Input!$G$28/100)^(DATEDIF(Input!$C$7,$B139,"Y")))</f>
        <v>6216.87154197326</v>
      </c>
      <c r="F139" s="78" t="n">
        <f aca="false">-1*($E139*(Input!$C$10/100))</f>
        <v>-385.446035602342</v>
      </c>
      <c r="G139" s="78" t="n">
        <f aca="false">-1*($E139*(Input!$C$11/100))</f>
        <v>-90.1446373586123</v>
      </c>
      <c r="H139" s="78" t="n">
        <f aca="false">IF($B139&lt;Input!$G$25,((Input!$G$29*(1+Input!$C$13/100)^(DATEDIF(Input!$C$7,$B139,"Y")))),0)</f>
        <v>-474.574639583857</v>
      </c>
      <c r="I139" s="78" t="n">
        <f aca="false">IF($B139&gt;Input!$G$31,0,IF($E139*(Input!$G$35/100)&gt;(Input!$C$12/12),-1*(Input!$C$12/12),-1*$E139*(Input!$G$35/100)))</f>
        <v>-248.67486167893</v>
      </c>
      <c r="J139" s="78" t="n">
        <f aca="false">IF($B139&gt;Input!$G$31,0,(-1)*($E139+$H139+$I139)*(Input!$C$8/100))</f>
        <v>-549.362204071047</v>
      </c>
      <c r="K139" s="78" t="n">
        <f aca="false">IF($B139&gt;Input!$G$31,0,(-1)*($E139+$H139+$I139)*(Input!$C$9/100))</f>
        <v>-270.286204402955</v>
      </c>
      <c r="L139" s="78" t="n">
        <f aca="false">IF($B139&lt;Input!$G$25,($E139+$F139+$G139+$H139+$I139+$J139+$K139),0)</f>
        <v>4198.38295927552</v>
      </c>
    </row>
    <row r="140" customFormat="false" ht="12.8" hidden="false" customHeight="false" outlineLevel="0" collapsed="false">
      <c r="A140" s="76" t="n">
        <v>136</v>
      </c>
      <c r="B140" s="77" t="n">
        <f aca="false">EOMONTH(Input!$C$7,A140)</f>
        <v>47057</v>
      </c>
      <c r="C140" s="76" t="n">
        <f aca="false">DATEDIF(Input!$G$23,$B140,"Y")</f>
        <v>51</v>
      </c>
      <c r="E140" s="78" t="n">
        <f aca="false">IF($B140&gt;Input!$G$31,0,Input!$G$26*(1+Input!$G$28/100)^(DATEDIF(Input!$C$7,$B140,"Y")))</f>
        <v>6216.87154197326</v>
      </c>
      <c r="F140" s="78" t="n">
        <f aca="false">-1*($E140*(Input!$C$10/100))</f>
        <v>-385.446035602342</v>
      </c>
      <c r="G140" s="78" t="n">
        <f aca="false">-1*($E140*(Input!$C$11/100))</f>
        <v>-90.1446373586123</v>
      </c>
      <c r="H140" s="78" t="n">
        <f aca="false">IF($B140&lt;Input!$G$25,((Input!$G$29*(1+Input!$C$13/100)^(DATEDIF(Input!$C$7,$B140,"Y")))),0)</f>
        <v>-474.574639583857</v>
      </c>
      <c r="I140" s="78" t="n">
        <f aca="false">IF($B140&gt;Input!$G$31,0,IF($E140*(Input!$G$35/100)&gt;(Input!$C$12/12),-1*(Input!$C$12/12),-1*$E140*(Input!$G$35/100)))</f>
        <v>-248.67486167893</v>
      </c>
      <c r="J140" s="78" t="n">
        <f aca="false">IF($B140&gt;Input!$G$31,0,(-1)*($E140+$H140+$I140)*(Input!$C$8/100))</f>
        <v>-549.362204071047</v>
      </c>
      <c r="K140" s="78" t="n">
        <f aca="false">IF($B140&gt;Input!$G$31,0,(-1)*($E140+$H140+$I140)*(Input!$C$9/100))</f>
        <v>-270.286204402955</v>
      </c>
      <c r="L140" s="78" t="n">
        <f aca="false">IF($B140&lt;Input!$G$25,($E140+$F140+$G140+$H140+$I140+$J140+$K140),0)</f>
        <v>4198.38295927552</v>
      </c>
    </row>
    <row r="141" customFormat="false" ht="12.8" hidden="false" customHeight="false" outlineLevel="0" collapsed="false">
      <c r="A141" s="76" t="n">
        <v>137</v>
      </c>
      <c r="B141" s="77" t="n">
        <f aca="false">EOMONTH(Input!$C$7,A141)</f>
        <v>47087</v>
      </c>
      <c r="C141" s="76" t="n">
        <f aca="false">DATEDIF(Input!$G$23,$B141,"Y")</f>
        <v>51</v>
      </c>
      <c r="E141" s="78" t="n">
        <f aca="false">IF($B141&gt;Input!$G$31,0,Input!$G$26*(1+Input!$G$28/100)^(DATEDIF(Input!$C$7,$B141,"Y")))</f>
        <v>6216.87154197326</v>
      </c>
      <c r="F141" s="78" t="n">
        <f aca="false">-1*($E141*(Input!$C$10/100))</f>
        <v>-385.446035602342</v>
      </c>
      <c r="G141" s="78" t="n">
        <f aca="false">-1*($E141*(Input!$C$11/100))</f>
        <v>-90.1446373586123</v>
      </c>
      <c r="H141" s="78" t="n">
        <f aca="false">IF($B141&lt;Input!$G$25,((Input!$G$29*(1+Input!$C$13/100)^(DATEDIF(Input!$C$7,$B141,"Y")))),0)</f>
        <v>-474.574639583857</v>
      </c>
      <c r="I141" s="78" t="n">
        <f aca="false">IF($B141&gt;Input!$G$31,0,IF($E141*(Input!$G$35/100)&gt;(Input!$C$12/12),-1*(Input!$C$12/12),-1*$E141*(Input!$G$35/100)))</f>
        <v>-248.67486167893</v>
      </c>
      <c r="J141" s="78" t="n">
        <f aca="false">IF($B141&gt;Input!$G$31,0,(-1)*($E141+$H141+$I141)*(Input!$C$8/100))</f>
        <v>-549.362204071047</v>
      </c>
      <c r="K141" s="78" t="n">
        <f aca="false">IF($B141&gt;Input!$G$31,0,(-1)*($E141+$H141+$I141)*(Input!$C$9/100))</f>
        <v>-270.286204402955</v>
      </c>
      <c r="L141" s="78" t="n">
        <f aca="false">IF($B141&lt;Input!$G$25,($E141+$F141+$G141+$H141+$I141+$J141+$K141),0)</f>
        <v>4198.38295927552</v>
      </c>
    </row>
    <row r="142" customFormat="false" ht="12.8" hidden="false" customHeight="false" outlineLevel="0" collapsed="false">
      <c r="A142" s="76" t="n">
        <v>138</v>
      </c>
      <c r="B142" s="77" t="n">
        <f aca="false">EOMONTH(Input!$C$7,A142)</f>
        <v>47118</v>
      </c>
      <c r="C142" s="76" t="n">
        <f aca="false">DATEDIF(Input!$G$23,$B142,"Y")</f>
        <v>51</v>
      </c>
      <c r="E142" s="78" t="n">
        <f aca="false">IF($B142&gt;Input!$G$31,0,Input!$G$26*(1+Input!$G$28/100)^(DATEDIF(Input!$C$7,$B142,"Y")))</f>
        <v>6216.87154197326</v>
      </c>
      <c r="F142" s="78" t="n">
        <f aca="false">-1*($E142*(Input!$C$10/100))</f>
        <v>-385.446035602342</v>
      </c>
      <c r="G142" s="78" t="n">
        <f aca="false">-1*($E142*(Input!$C$11/100))</f>
        <v>-90.1446373586123</v>
      </c>
      <c r="H142" s="78" t="n">
        <f aca="false">IF($B142&lt;Input!$G$25,((Input!$G$29*(1+Input!$C$13/100)^(DATEDIF(Input!$C$7,$B142,"Y")))),0)</f>
        <v>-474.574639583857</v>
      </c>
      <c r="I142" s="78" t="n">
        <f aca="false">IF($B142&gt;Input!$G$31,0,IF($E142*(Input!$G$35/100)&gt;(Input!$C$12/12),-1*(Input!$C$12/12),-1*$E142*(Input!$G$35/100)))</f>
        <v>-248.67486167893</v>
      </c>
      <c r="J142" s="78" t="n">
        <f aca="false">IF($B142&gt;Input!$G$31,0,(-1)*($E142+$H142+$I142)*(Input!$C$8/100))</f>
        <v>-549.362204071047</v>
      </c>
      <c r="K142" s="78" t="n">
        <f aca="false">IF($B142&gt;Input!$G$31,0,(-1)*($E142+$H142+$I142)*(Input!$C$9/100))</f>
        <v>-270.286204402955</v>
      </c>
      <c r="L142" s="78" t="n">
        <f aca="false">IF($B142&lt;Input!$G$25,($E142+$F142+$G142+$H142+$I142+$J142+$K142),0)</f>
        <v>4198.38295927552</v>
      </c>
    </row>
    <row r="143" customFormat="false" ht="12.8" hidden="false" customHeight="false" outlineLevel="0" collapsed="false">
      <c r="A143" s="76" t="n">
        <v>139</v>
      </c>
      <c r="B143" s="77" t="n">
        <f aca="false">EOMONTH(Input!$C$7,A143)</f>
        <v>47149</v>
      </c>
      <c r="C143" s="76" t="n">
        <f aca="false">DATEDIF(Input!$G$23,$B143,"Y")</f>
        <v>51</v>
      </c>
      <c r="E143" s="78" t="n">
        <f aca="false">IF($B143&gt;Input!$G$31,0,Input!$G$26*(1+Input!$G$28/100)^(DATEDIF(Input!$C$7,$B143,"Y")))</f>
        <v>6216.87154197326</v>
      </c>
      <c r="F143" s="78" t="n">
        <f aca="false">-1*($E143*(Input!$C$10/100))</f>
        <v>-385.446035602342</v>
      </c>
      <c r="G143" s="78" t="n">
        <f aca="false">-1*($E143*(Input!$C$11/100))</f>
        <v>-90.1446373586123</v>
      </c>
      <c r="H143" s="78" t="n">
        <f aca="false">IF($B143&lt;Input!$G$25,((Input!$G$29*(1+Input!$C$13/100)^(DATEDIF(Input!$C$7,$B143,"Y")))),0)</f>
        <v>-474.574639583857</v>
      </c>
      <c r="I143" s="78" t="n">
        <f aca="false">IF($B143&gt;Input!$G$31,0,IF($E143*(Input!$G$35/100)&gt;(Input!$C$12/12),-1*(Input!$C$12/12),-1*$E143*(Input!$G$35/100)))</f>
        <v>-248.67486167893</v>
      </c>
      <c r="J143" s="78" t="n">
        <f aca="false">IF($B143&gt;Input!$G$31,0,(-1)*($E143+$H143+$I143)*(Input!$C$8/100))</f>
        <v>-549.362204071047</v>
      </c>
      <c r="K143" s="78" t="n">
        <f aca="false">IF($B143&gt;Input!$G$31,0,(-1)*($E143+$H143+$I143)*(Input!$C$9/100))</f>
        <v>-270.286204402955</v>
      </c>
      <c r="L143" s="78" t="n">
        <f aca="false">IF($B143&lt;Input!$G$25,($E143+$F143+$G143+$H143+$I143+$J143+$K143),0)</f>
        <v>4198.38295927552</v>
      </c>
    </row>
    <row r="144" customFormat="false" ht="12.8" hidden="false" customHeight="false" outlineLevel="0" collapsed="false">
      <c r="A144" s="76" t="n">
        <v>140</v>
      </c>
      <c r="B144" s="77" t="n">
        <f aca="false">EOMONTH(Input!$C$7,A144)</f>
        <v>47177</v>
      </c>
      <c r="C144" s="76" t="n">
        <f aca="false">DATEDIF(Input!$G$23,$B144,"Y")</f>
        <v>51</v>
      </c>
      <c r="E144" s="78" t="n">
        <f aca="false">IF($B144&gt;Input!$G$31,0,Input!$G$26*(1+Input!$G$28/100)^(DATEDIF(Input!$C$7,$B144,"Y")))</f>
        <v>6216.87154197326</v>
      </c>
      <c r="F144" s="78" t="n">
        <f aca="false">-1*($E144*(Input!$C$10/100))</f>
        <v>-385.446035602342</v>
      </c>
      <c r="G144" s="78" t="n">
        <f aca="false">-1*($E144*(Input!$C$11/100))</f>
        <v>-90.1446373586123</v>
      </c>
      <c r="H144" s="78" t="n">
        <f aca="false">IF($B144&lt;Input!$G$25,((Input!$G$29*(1+Input!$C$13/100)^(DATEDIF(Input!$C$7,$B144,"Y")))),0)</f>
        <v>-474.574639583857</v>
      </c>
      <c r="I144" s="78" t="n">
        <f aca="false">IF($B144&gt;Input!$G$31,0,IF($E144*(Input!$G$35/100)&gt;(Input!$C$12/12),-1*(Input!$C$12/12),-1*$E144*(Input!$G$35/100)))</f>
        <v>-248.67486167893</v>
      </c>
      <c r="J144" s="78" t="n">
        <f aca="false">IF($B144&gt;Input!$G$31,0,(-1)*($E144+$H144+$I144)*(Input!$C$8/100))</f>
        <v>-549.362204071047</v>
      </c>
      <c r="K144" s="78" t="n">
        <f aca="false">IF($B144&gt;Input!$G$31,0,(-1)*($E144+$H144+$I144)*(Input!$C$9/100))</f>
        <v>-270.286204402955</v>
      </c>
      <c r="L144" s="78" t="n">
        <f aca="false">IF($B144&lt;Input!$G$25,($E144+$F144+$G144+$H144+$I144+$J144+$K144),0)</f>
        <v>4198.38295927552</v>
      </c>
    </row>
    <row r="145" customFormat="false" ht="12.8" hidden="false" customHeight="false" outlineLevel="0" collapsed="false">
      <c r="A145" s="76" t="n">
        <v>141</v>
      </c>
      <c r="B145" s="77" t="n">
        <f aca="false">EOMONTH(Input!$C$7,A145)</f>
        <v>47208</v>
      </c>
      <c r="C145" s="76" t="n">
        <f aca="false">DATEDIF(Input!$G$23,$B145,"Y")</f>
        <v>51</v>
      </c>
      <c r="E145" s="78" t="n">
        <f aca="false">IF($B145&gt;Input!$G$31,0,Input!$G$26*(1+Input!$G$28/100)^(DATEDIF(Input!$C$7,$B145,"Y")))</f>
        <v>6216.87154197326</v>
      </c>
      <c r="F145" s="78" t="n">
        <f aca="false">-1*($E145*(Input!$C$10/100))</f>
        <v>-385.446035602342</v>
      </c>
      <c r="G145" s="78" t="n">
        <f aca="false">-1*($E145*(Input!$C$11/100))</f>
        <v>-90.1446373586123</v>
      </c>
      <c r="H145" s="78" t="n">
        <f aca="false">IF($B145&lt;Input!$G$25,((Input!$G$29*(1+Input!$C$13/100)^(DATEDIF(Input!$C$7,$B145,"Y")))),0)</f>
        <v>-474.574639583857</v>
      </c>
      <c r="I145" s="78" t="n">
        <f aca="false">IF($B145&gt;Input!$G$31,0,IF($E145*(Input!$G$35/100)&gt;(Input!$C$12/12),-1*(Input!$C$12/12),-1*$E145*(Input!$G$35/100)))</f>
        <v>-248.67486167893</v>
      </c>
      <c r="J145" s="78" t="n">
        <f aca="false">IF($B145&gt;Input!$G$31,0,(-1)*($E145+$H145+$I145)*(Input!$C$8/100))</f>
        <v>-549.362204071047</v>
      </c>
      <c r="K145" s="78" t="n">
        <f aca="false">IF($B145&gt;Input!$G$31,0,(-1)*($E145+$H145+$I145)*(Input!$C$9/100))</f>
        <v>-270.286204402955</v>
      </c>
      <c r="L145" s="78" t="n">
        <f aca="false">IF($B145&lt;Input!$G$25,($E145+$F145+$G145+$H145+$I145+$J145+$K145),0)</f>
        <v>4198.38295927552</v>
      </c>
    </row>
    <row r="146" customFormat="false" ht="12.8" hidden="false" customHeight="false" outlineLevel="0" collapsed="false">
      <c r="A146" s="76" t="n">
        <v>142</v>
      </c>
      <c r="B146" s="77" t="n">
        <f aca="false">EOMONTH(Input!$C$7,A146)</f>
        <v>47238</v>
      </c>
      <c r="C146" s="76" t="n">
        <f aca="false">DATEDIF(Input!$G$23,$B146,"Y")</f>
        <v>51</v>
      </c>
      <c r="E146" s="78" t="n">
        <f aca="false">IF($B146&gt;Input!$G$31,0,Input!$G$26*(1+Input!$G$28/100)^(DATEDIF(Input!$C$7,$B146,"Y")))</f>
        <v>6216.87154197326</v>
      </c>
      <c r="F146" s="78" t="n">
        <f aca="false">-1*($E146*(Input!$C$10/100))</f>
        <v>-385.446035602342</v>
      </c>
      <c r="G146" s="78" t="n">
        <f aca="false">-1*($E146*(Input!$C$11/100))</f>
        <v>-90.1446373586123</v>
      </c>
      <c r="H146" s="78" t="n">
        <f aca="false">IF($B146&lt;Input!$G$25,((Input!$G$29*(1+Input!$C$13/100)^(DATEDIF(Input!$C$7,$B146,"Y")))),0)</f>
        <v>-474.574639583857</v>
      </c>
      <c r="I146" s="78" t="n">
        <f aca="false">IF($B146&gt;Input!$G$31,0,IF($E146*(Input!$G$35/100)&gt;(Input!$C$12/12),-1*(Input!$C$12/12),-1*$E146*(Input!$G$35/100)))</f>
        <v>-248.67486167893</v>
      </c>
      <c r="J146" s="78" t="n">
        <f aca="false">IF($B146&gt;Input!$G$31,0,(-1)*($E146+$H146+$I146)*(Input!$C$8/100))</f>
        <v>-549.362204071047</v>
      </c>
      <c r="K146" s="78" t="n">
        <f aca="false">IF($B146&gt;Input!$G$31,0,(-1)*($E146+$H146+$I146)*(Input!$C$9/100))</f>
        <v>-270.286204402955</v>
      </c>
      <c r="L146" s="78" t="n">
        <f aca="false">IF($B146&lt;Input!$G$25,($E146+$F146+$G146+$H146+$I146+$J146+$K146),0)</f>
        <v>4198.38295927552</v>
      </c>
    </row>
    <row r="147" customFormat="false" ht="12.8" hidden="false" customHeight="false" outlineLevel="0" collapsed="false">
      <c r="A147" s="76" t="n">
        <v>143</v>
      </c>
      <c r="B147" s="77" t="n">
        <f aca="false">EOMONTH(Input!$C$7,A147)</f>
        <v>47269</v>
      </c>
      <c r="C147" s="76" t="n">
        <f aca="false">DATEDIF(Input!$G$23,$B147,"Y")</f>
        <v>52</v>
      </c>
      <c r="E147" s="78" t="n">
        <f aca="false">IF($B147&gt;Input!$G$31,0,Input!$G$26*(1+Input!$G$28/100)^(DATEDIF(Input!$C$7,$B147,"Y")))</f>
        <v>6216.87154197326</v>
      </c>
      <c r="F147" s="78" t="n">
        <f aca="false">-1*($E147*(Input!$C$10/100))</f>
        <v>-385.446035602342</v>
      </c>
      <c r="G147" s="78" t="n">
        <f aca="false">-1*($E147*(Input!$C$11/100))</f>
        <v>-90.1446373586123</v>
      </c>
      <c r="H147" s="78" t="n">
        <f aca="false">IF($B147&lt;Input!$G$25,((Input!$G$29*(1+Input!$C$13/100)^(DATEDIF(Input!$C$7,$B147,"Y")))),0)</f>
        <v>-474.574639583857</v>
      </c>
      <c r="I147" s="78" t="n">
        <f aca="false">IF($B147&gt;Input!$G$31,0,IF($E147*(Input!$G$35/100)&gt;(Input!$C$12/12),-1*(Input!$C$12/12),-1*$E147*(Input!$G$35/100)))</f>
        <v>-248.67486167893</v>
      </c>
      <c r="J147" s="78" t="n">
        <f aca="false">IF($B147&gt;Input!$G$31,0,(-1)*($E147+$H147+$I147)*(Input!$C$8/100))</f>
        <v>-549.362204071047</v>
      </c>
      <c r="K147" s="78" t="n">
        <f aca="false">IF($B147&gt;Input!$G$31,0,(-1)*($E147+$H147+$I147)*(Input!$C$9/100))</f>
        <v>-270.286204402955</v>
      </c>
      <c r="L147" s="78" t="n">
        <f aca="false">IF($B147&lt;Input!$G$25,($E147+$F147+$G147+$H147+$I147+$J147+$K147),0)</f>
        <v>4198.38295927552</v>
      </c>
    </row>
    <row r="148" customFormat="false" ht="12.8" hidden="false" customHeight="false" outlineLevel="0" collapsed="false">
      <c r="A148" s="76" t="n">
        <v>144</v>
      </c>
      <c r="B148" s="77" t="n">
        <f aca="false">EOMONTH(Input!$C$7,A148)</f>
        <v>47299</v>
      </c>
      <c r="C148" s="76" t="n">
        <f aca="false">DATEDIF(Input!$G$23,$B148,"Y")</f>
        <v>52</v>
      </c>
      <c r="E148" s="78" t="n">
        <f aca="false">IF($B148&gt;Input!$G$31,0,Input!$G$26*(1+Input!$G$28/100)^(DATEDIF(Input!$C$7,$B148,"Y")))</f>
        <v>6341.20897281273</v>
      </c>
      <c r="F148" s="78" t="n">
        <f aca="false">-1*($E148*(Input!$C$10/100))</f>
        <v>-393.154956314389</v>
      </c>
      <c r="G148" s="78" t="n">
        <f aca="false">-1*($E148*(Input!$C$11/100))</f>
        <v>-91.9475301057845</v>
      </c>
      <c r="H148" s="78" t="n">
        <f aca="false">IF($B148&lt;Input!$G$25,((Input!$G$29*(1+Input!$C$13/100)^(DATEDIF(Input!$C$7,$B148,"Y")))),0)</f>
        <v>-503.049117958888</v>
      </c>
      <c r="I148" s="78" t="n">
        <f aca="false">IF($B148&gt;Input!$G$31,0,IF($E148*(Input!$G$35/100)&gt;(Input!$C$12/12),-1*(Input!$C$12/12),-1*$E148*(Input!$G$35/100)))</f>
        <v>-253.648358912509</v>
      </c>
      <c r="J148" s="78" t="n">
        <f aca="false">IF($B148&gt;Input!$G$31,0,(-1)*($E148+$H148+$I148)*(Input!$C$8/100))</f>
        <v>-558.451149594133</v>
      </c>
      <c r="K148" s="78" t="n">
        <f aca="false">IF($B148&gt;Input!$G$31,0,(-1)*($E148+$H148+$I148)*(Input!$C$9/100))</f>
        <v>-274.757965600313</v>
      </c>
      <c r="L148" s="78" t="n">
        <f aca="false">IF($B148&lt;Input!$G$25,($E148+$F148+$G148+$H148+$I148+$J148+$K148),0)</f>
        <v>4266.19989432671</v>
      </c>
    </row>
    <row r="149" customFormat="false" ht="12.8" hidden="false" customHeight="false" outlineLevel="0" collapsed="false">
      <c r="A149" s="76" t="n">
        <v>145</v>
      </c>
      <c r="B149" s="77" t="n">
        <f aca="false">EOMONTH(Input!$C$7,A149)</f>
        <v>47330</v>
      </c>
      <c r="C149" s="76" t="n">
        <f aca="false">DATEDIF(Input!$G$23,$B149,"Y")</f>
        <v>52</v>
      </c>
      <c r="E149" s="78" t="n">
        <f aca="false">IF($B149&gt;Input!$G$31,0,Input!$G$26*(1+Input!$G$28/100)^(DATEDIF(Input!$C$7,$B149,"Y")))</f>
        <v>6341.20897281273</v>
      </c>
      <c r="F149" s="78" t="n">
        <f aca="false">-1*($E149*(Input!$C$10/100))</f>
        <v>-393.154956314389</v>
      </c>
      <c r="G149" s="78" t="n">
        <f aca="false">-1*($E149*(Input!$C$11/100))</f>
        <v>-91.9475301057845</v>
      </c>
      <c r="H149" s="78" t="n">
        <f aca="false">IF($B149&lt;Input!$G$25,((Input!$G$29*(1+Input!$C$13/100)^(DATEDIF(Input!$C$7,$B149,"Y")))),0)</f>
        <v>-503.049117958888</v>
      </c>
      <c r="I149" s="78" t="n">
        <f aca="false">IF($B149&gt;Input!$G$31,0,IF($E149*(Input!$G$35/100)&gt;(Input!$C$12/12),-1*(Input!$C$12/12),-1*$E149*(Input!$G$35/100)))</f>
        <v>-253.648358912509</v>
      </c>
      <c r="J149" s="78" t="n">
        <f aca="false">IF($B149&gt;Input!$G$31,0,(-1)*($E149+$H149+$I149)*(Input!$C$8/100))</f>
        <v>-558.451149594133</v>
      </c>
      <c r="K149" s="78" t="n">
        <f aca="false">IF($B149&gt;Input!$G$31,0,(-1)*($E149+$H149+$I149)*(Input!$C$9/100))</f>
        <v>-274.757965600313</v>
      </c>
      <c r="L149" s="78" t="n">
        <f aca="false">IF($B149&lt;Input!$G$25,($E149+$F149+$G149+$H149+$I149+$J149+$K149),0)</f>
        <v>4266.19989432671</v>
      </c>
    </row>
    <row r="150" customFormat="false" ht="12.8" hidden="false" customHeight="false" outlineLevel="0" collapsed="false">
      <c r="A150" s="76" t="n">
        <v>146</v>
      </c>
      <c r="B150" s="77" t="n">
        <f aca="false">EOMONTH(Input!$C$7,A150)</f>
        <v>47361</v>
      </c>
      <c r="C150" s="76" t="n">
        <f aca="false">DATEDIF(Input!$G$23,$B150,"Y")</f>
        <v>52</v>
      </c>
      <c r="E150" s="78" t="n">
        <f aca="false">IF($B150&gt;Input!$G$31,0,Input!$G$26*(1+Input!$G$28/100)^(DATEDIF(Input!$C$7,$B150,"Y")))</f>
        <v>6341.20897281273</v>
      </c>
      <c r="F150" s="78" t="n">
        <f aca="false">-1*($E150*(Input!$C$10/100))</f>
        <v>-393.154956314389</v>
      </c>
      <c r="G150" s="78" t="n">
        <f aca="false">-1*($E150*(Input!$C$11/100))</f>
        <v>-91.9475301057845</v>
      </c>
      <c r="H150" s="78" t="n">
        <f aca="false">IF($B150&lt;Input!$G$25,((Input!$G$29*(1+Input!$C$13/100)^(DATEDIF(Input!$C$7,$B150,"Y")))),0)</f>
        <v>-503.049117958888</v>
      </c>
      <c r="I150" s="78" t="n">
        <f aca="false">IF($B150&gt;Input!$G$31,0,IF($E150*(Input!$G$35/100)&gt;(Input!$C$12/12),-1*(Input!$C$12/12),-1*$E150*(Input!$G$35/100)))</f>
        <v>-253.648358912509</v>
      </c>
      <c r="J150" s="78" t="n">
        <f aca="false">IF($B150&gt;Input!$G$31,0,(-1)*($E150+$H150+$I150)*(Input!$C$8/100))</f>
        <v>-558.451149594133</v>
      </c>
      <c r="K150" s="78" t="n">
        <f aca="false">IF($B150&gt;Input!$G$31,0,(-1)*($E150+$H150+$I150)*(Input!$C$9/100))</f>
        <v>-274.757965600313</v>
      </c>
      <c r="L150" s="78" t="n">
        <f aca="false">IF($B150&lt;Input!$G$25,($E150+$F150+$G150+$H150+$I150+$J150+$K150),0)</f>
        <v>4266.19989432671</v>
      </c>
    </row>
    <row r="151" customFormat="false" ht="12.8" hidden="false" customHeight="false" outlineLevel="0" collapsed="false">
      <c r="A151" s="76" t="n">
        <v>147</v>
      </c>
      <c r="B151" s="77" t="n">
        <f aca="false">EOMONTH(Input!$C$7,A151)</f>
        <v>47391</v>
      </c>
      <c r="C151" s="76" t="n">
        <f aca="false">DATEDIF(Input!$G$23,$B151,"Y")</f>
        <v>52</v>
      </c>
      <c r="E151" s="78" t="n">
        <f aca="false">IF($B151&gt;Input!$G$31,0,Input!$G$26*(1+Input!$G$28/100)^(DATEDIF(Input!$C$7,$B151,"Y")))</f>
        <v>6341.20897281273</v>
      </c>
      <c r="F151" s="78" t="n">
        <f aca="false">-1*($E151*(Input!$C$10/100))</f>
        <v>-393.154956314389</v>
      </c>
      <c r="G151" s="78" t="n">
        <f aca="false">-1*($E151*(Input!$C$11/100))</f>
        <v>-91.9475301057845</v>
      </c>
      <c r="H151" s="78" t="n">
        <f aca="false">IF($B151&lt;Input!$G$25,((Input!$G$29*(1+Input!$C$13/100)^(DATEDIF(Input!$C$7,$B151,"Y")))),0)</f>
        <v>-503.049117958888</v>
      </c>
      <c r="I151" s="78" t="n">
        <f aca="false">IF($B151&gt;Input!$G$31,0,IF($E151*(Input!$G$35/100)&gt;(Input!$C$12/12),-1*(Input!$C$12/12),-1*$E151*(Input!$G$35/100)))</f>
        <v>-253.648358912509</v>
      </c>
      <c r="J151" s="78" t="n">
        <f aca="false">IF($B151&gt;Input!$G$31,0,(-1)*($E151+$H151+$I151)*(Input!$C$8/100))</f>
        <v>-558.451149594133</v>
      </c>
      <c r="K151" s="78" t="n">
        <f aca="false">IF($B151&gt;Input!$G$31,0,(-1)*($E151+$H151+$I151)*(Input!$C$9/100))</f>
        <v>-274.757965600313</v>
      </c>
      <c r="L151" s="78" t="n">
        <f aca="false">IF($B151&lt;Input!$G$25,($E151+$F151+$G151+$H151+$I151+$J151+$K151),0)</f>
        <v>4266.19989432671</v>
      </c>
    </row>
    <row r="152" customFormat="false" ht="12.8" hidden="false" customHeight="false" outlineLevel="0" collapsed="false">
      <c r="A152" s="76" t="n">
        <v>148</v>
      </c>
      <c r="B152" s="77" t="n">
        <f aca="false">EOMONTH(Input!$C$7,A152)</f>
        <v>47422</v>
      </c>
      <c r="C152" s="76" t="n">
        <f aca="false">DATEDIF(Input!$G$23,$B152,"Y")</f>
        <v>52</v>
      </c>
      <c r="E152" s="78" t="n">
        <f aca="false">IF($B152&gt;Input!$G$31,0,Input!$G$26*(1+Input!$G$28/100)^(DATEDIF(Input!$C$7,$B152,"Y")))</f>
        <v>6341.20897281273</v>
      </c>
      <c r="F152" s="78" t="n">
        <f aca="false">-1*($E152*(Input!$C$10/100))</f>
        <v>-393.154956314389</v>
      </c>
      <c r="G152" s="78" t="n">
        <f aca="false">-1*($E152*(Input!$C$11/100))</f>
        <v>-91.9475301057845</v>
      </c>
      <c r="H152" s="78" t="n">
        <f aca="false">IF($B152&lt;Input!$G$25,((Input!$G$29*(1+Input!$C$13/100)^(DATEDIF(Input!$C$7,$B152,"Y")))),0)</f>
        <v>-503.049117958888</v>
      </c>
      <c r="I152" s="78" t="n">
        <f aca="false">IF($B152&gt;Input!$G$31,0,IF($E152*(Input!$G$35/100)&gt;(Input!$C$12/12),-1*(Input!$C$12/12),-1*$E152*(Input!$G$35/100)))</f>
        <v>-253.648358912509</v>
      </c>
      <c r="J152" s="78" t="n">
        <f aca="false">IF($B152&gt;Input!$G$31,0,(-1)*($E152+$H152+$I152)*(Input!$C$8/100))</f>
        <v>-558.451149594133</v>
      </c>
      <c r="K152" s="78" t="n">
        <f aca="false">IF($B152&gt;Input!$G$31,0,(-1)*($E152+$H152+$I152)*(Input!$C$9/100))</f>
        <v>-274.757965600313</v>
      </c>
      <c r="L152" s="78" t="n">
        <f aca="false">IF($B152&lt;Input!$G$25,($E152+$F152+$G152+$H152+$I152+$J152+$K152),0)</f>
        <v>4266.19989432671</v>
      </c>
    </row>
    <row r="153" customFormat="false" ht="12.8" hidden="false" customHeight="false" outlineLevel="0" collapsed="false">
      <c r="A153" s="76" t="n">
        <v>149</v>
      </c>
      <c r="B153" s="77" t="n">
        <f aca="false">EOMONTH(Input!$C$7,A153)</f>
        <v>47452</v>
      </c>
      <c r="C153" s="76" t="n">
        <f aca="false">DATEDIF(Input!$G$23,$B153,"Y")</f>
        <v>52</v>
      </c>
      <c r="E153" s="78" t="n">
        <f aca="false">IF($B153&gt;Input!$G$31,0,Input!$G$26*(1+Input!$G$28/100)^(DATEDIF(Input!$C$7,$B153,"Y")))</f>
        <v>6341.20897281273</v>
      </c>
      <c r="F153" s="78" t="n">
        <f aca="false">-1*($E153*(Input!$C$10/100))</f>
        <v>-393.154956314389</v>
      </c>
      <c r="G153" s="78" t="n">
        <f aca="false">-1*($E153*(Input!$C$11/100))</f>
        <v>-91.9475301057845</v>
      </c>
      <c r="H153" s="78" t="n">
        <f aca="false">IF($B153&lt;Input!$G$25,((Input!$G$29*(1+Input!$C$13/100)^(DATEDIF(Input!$C$7,$B153,"Y")))),0)</f>
        <v>-503.049117958888</v>
      </c>
      <c r="I153" s="78" t="n">
        <f aca="false">IF($B153&gt;Input!$G$31,0,IF($E153*(Input!$G$35/100)&gt;(Input!$C$12/12),-1*(Input!$C$12/12),-1*$E153*(Input!$G$35/100)))</f>
        <v>-253.648358912509</v>
      </c>
      <c r="J153" s="78" t="n">
        <f aca="false">IF($B153&gt;Input!$G$31,0,(-1)*($E153+$H153+$I153)*(Input!$C$8/100))</f>
        <v>-558.451149594133</v>
      </c>
      <c r="K153" s="78" t="n">
        <f aca="false">IF($B153&gt;Input!$G$31,0,(-1)*($E153+$H153+$I153)*(Input!$C$9/100))</f>
        <v>-274.757965600313</v>
      </c>
      <c r="L153" s="78" t="n">
        <f aca="false">IF($B153&lt;Input!$G$25,($E153+$F153+$G153+$H153+$I153+$J153+$K153),0)</f>
        <v>4266.19989432671</v>
      </c>
    </row>
    <row r="154" customFormat="false" ht="12.8" hidden="false" customHeight="false" outlineLevel="0" collapsed="false">
      <c r="A154" s="76" t="n">
        <v>150</v>
      </c>
      <c r="B154" s="77" t="n">
        <f aca="false">EOMONTH(Input!$C$7,A154)</f>
        <v>47483</v>
      </c>
      <c r="C154" s="76" t="n">
        <f aca="false">DATEDIF(Input!$G$23,$B154,"Y")</f>
        <v>52</v>
      </c>
      <c r="E154" s="78" t="n">
        <f aca="false">IF($B154&gt;Input!$G$31,0,Input!$G$26*(1+Input!$G$28/100)^(DATEDIF(Input!$C$7,$B154,"Y")))</f>
        <v>6341.20897281273</v>
      </c>
      <c r="F154" s="78" t="n">
        <f aca="false">-1*($E154*(Input!$C$10/100))</f>
        <v>-393.154956314389</v>
      </c>
      <c r="G154" s="78" t="n">
        <f aca="false">-1*($E154*(Input!$C$11/100))</f>
        <v>-91.9475301057845</v>
      </c>
      <c r="H154" s="78" t="n">
        <f aca="false">IF($B154&lt;Input!$G$25,((Input!$G$29*(1+Input!$C$13/100)^(DATEDIF(Input!$C$7,$B154,"Y")))),0)</f>
        <v>-503.049117958888</v>
      </c>
      <c r="I154" s="78" t="n">
        <f aca="false">IF($B154&gt;Input!$G$31,0,IF($E154*(Input!$G$35/100)&gt;(Input!$C$12/12),-1*(Input!$C$12/12),-1*$E154*(Input!$G$35/100)))</f>
        <v>-253.648358912509</v>
      </c>
      <c r="J154" s="78" t="n">
        <f aca="false">IF($B154&gt;Input!$G$31,0,(-1)*($E154+$H154+$I154)*(Input!$C$8/100))</f>
        <v>-558.451149594133</v>
      </c>
      <c r="K154" s="78" t="n">
        <f aca="false">IF($B154&gt;Input!$G$31,0,(-1)*($E154+$H154+$I154)*(Input!$C$9/100))</f>
        <v>-274.757965600313</v>
      </c>
      <c r="L154" s="78" t="n">
        <f aca="false">IF($B154&lt;Input!$G$25,($E154+$F154+$G154+$H154+$I154+$J154+$K154),0)</f>
        <v>4266.19989432671</v>
      </c>
    </row>
    <row r="155" customFormat="false" ht="12.8" hidden="false" customHeight="false" outlineLevel="0" collapsed="false">
      <c r="A155" s="76" t="n">
        <v>151</v>
      </c>
      <c r="B155" s="77" t="n">
        <f aca="false">EOMONTH(Input!$C$7,A155)</f>
        <v>47514</v>
      </c>
      <c r="C155" s="76" t="n">
        <f aca="false">DATEDIF(Input!$G$23,$B155,"Y")</f>
        <v>52</v>
      </c>
      <c r="E155" s="78" t="n">
        <f aca="false">IF($B155&gt;Input!$G$31,0,Input!$G$26*(1+Input!$G$28/100)^(DATEDIF(Input!$C$7,$B155,"Y")))</f>
        <v>6341.20897281273</v>
      </c>
      <c r="F155" s="78" t="n">
        <f aca="false">-1*($E155*(Input!$C$10/100))</f>
        <v>-393.154956314389</v>
      </c>
      <c r="G155" s="78" t="n">
        <f aca="false">-1*($E155*(Input!$C$11/100))</f>
        <v>-91.9475301057845</v>
      </c>
      <c r="H155" s="78" t="n">
        <f aca="false">IF($B155&lt;Input!$G$25,((Input!$G$29*(1+Input!$C$13/100)^(DATEDIF(Input!$C$7,$B155,"Y")))),0)</f>
        <v>-503.049117958888</v>
      </c>
      <c r="I155" s="78" t="n">
        <f aca="false">IF($B155&gt;Input!$G$31,0,IF($E155*(Input!$G$35/100)&gt;(Input!$C$12/12),-1*(Input!$C$12/12),-1*$E155*(Input!$G$35/100)))</f>
        <v>-253.648358912509</v>
      </c>
      <c r="J155" s="78" t="n">
        <f aca="false">IF($B155&gt;Input!$G$31,0,(-1)*($E155+$H155+$I155)*(Input!$C$8/100))</f>
        <v>-558.451149594133</v>
      </c>
      <c r="K155" s="78" t="n">
        <f aca="false">IF($B155&gt;Input!$G$31,0,(-1)*($E155+$H155+$I155)*(Input!$C$9/100))</f>
        <v>-274.757965600313</v>
      </c>
      <c r="L155" s="78" t="n">
        <f aca="false">IF($B155&lt;Input!$G$25,($E155+$F155+$G155+$H155+$I155+$J155+$K155),0)</f>
        <v>4266.19989432671</v>
      </c>
    </row>
    <row r="156" customFormat="false" ht="12.8" hidden="false" customHeight="false" outlineLevel="0" collapsed="false">
      <c r="A156" s="76" t="n">
        <v>152</v>
      </c>
      <c r="B156" s="77" t="n">
        <f aca="false">EOMONTH(Input!$C$7,A156)</f>
        <v>47542</v>
      </c>
      <c r="C156" s="76" t="n">
        <f aca="false">DATEDIF(Input!$G$23,$B156,"Y")</f>
        <v>52</v>
      </c>
      <c r="E156" s="78" t="n">
        <f aca="false">IF($B156&gt;Input!$G$31,0,Input!$G$26*(1+Input!$G$28/100)^(DATEDIF(Input!$C$7,$B156,"Y")))</f>
        <v>6341.20897281273</v>
      </c>
      <c r="F156" s="78" t="n">
        <f aca="false">-1*($E156*(Input!$C$10/100))</f>
        <v>-393.154956314389</v>
      </c>
      <c r="G156" s="78" t="n">
        <f aca="false">-1*($E156*(Input!$C$11/100))</f>
        <v>-91.9475301057845</v>
      </c>
      <c r="H156" s="78" t="n">
        <f aca="false">IF($B156&lt;Input!$G$25,((Input!$G$29*(1+Input!$C$13/100)^(DATEDIF(Input!$C$7,$B156,"Y")))),0)</f>
        <v>-503.049117958888</v>
      </c>
      <c r="I156" s="78" t="n">
        <f aca="false">IF($B156&gt;Input!$G$31,0,IF($E156*(Input!$G$35/100)&gt;(Input!$C$12/12),-1*(Input!$C$12/12),-1*$E156*(Input!$G$35/100)))</f>
        <v>-253.648358912509</v>
      </c>
      <c r="J156" s="78" t="n">
        <f aca="false">IF($B156&gt;Input!$G$31,0,(-1)*($E156+$H156+$I156)*(Input!$C$8/100))</f>
        <v>-558.451149594133</v>
      </c>
      <c r="K156" s="78" t="n">
        <f aca="false">IF($B156&gt;Input!$G$31,0,(-1)*($E156+$H156+$I156)*(Input!$C$9/100))</f>
        <v>-274.757965600313</v>
      </c>
      <c r="L156" s="78" t="n">
        <f aca="false">IF($B156&lt;Input!$G$25,($E156+$F156+$G156+$H156+$I156+$J156+$K156),0)</f>
        <v>4266.19989432671</v>
      </c>
    </row>
    <row r="157" customFormat="false" ht="12.8" hidden="false" customHeight="false" outlineLevel="0" collapsed="false">
      <c r="A157" s="76" t="n">
        <v>153</v>
      </c>
      <c r="B157" s="77" t="n">
        <f aca="false">EOMONTH(Input!$C$7,A157)</f>
        <v>47573</v>
      </c>
      <c r="C157" s="76" t="n">
        <f aca="false">DATEDIF(Input!$G$23,$B157,"Y")</f>
        <v>52</v>
      </c>
      <c r="E157" s="78" t="n">
        <f aca="false">IF($B157&gt;Input!$G$31,0,Input!$G$26*(1+Input!$G$28/100)^(DATEDIF(Input!$C$7,$B157,"Y")))</f>
        <v>6341.20897281273</v>
      </c>
      <c r="F157" s="78" t="n">
        <f aca="false">-1*($E157*(Input!$C$10/100))</f>
        <v>-393.154956314389</v>
      </c>
      <c r="G157" s="78" t="n">
        <f aca="false">-1*($E157*(Input!$C$11/100))</f>
        <v>-91.9475301057845</v>
      </c>
      <c r="H157" s="78" t="n">
        <f aca="false">IF($B157&lt;Input!$G$25,((Input!$G$29*(1+Input!$C$13/100)^(DATEDIF(Input!$C$7,$B157,"Y")))),0)</f>
        <v>-503.049117958888</v>
      </c>
      <c r="I157" s="78" t="n">
        <f aca="false">IF($B157&gt;Input!$G$31,0,IF($E157*(Input!$G$35/100)&gt;(Input!$C$12/12),-1*(Input!$C$12/12),-1*$E157*(Input!$G$35/100)))</f>
        <v>-253.648358912509</v>
      </c>
      <c r="J157" s="78" t="n">
        <f aca="false">IF($B157&gt;Input!$G$31,0,(-1)*($E157+$H157+$I157)*(Input!$C$8/100))</f>
        <v>-558.451149594133</v>
      </c>
      <c r="K157" s="78" t="n">
        <f aca="false">IF($B157&gt;Input!$G$31,0,(-1)*($E157+$H157+$I157)*(Input!$C$9/100))</f>
        <v>-274.757965600313</v>
      </c>
      <c r="L157" s="78" t="n">
        <f aca="false">IF($B157&lt;Input!$G$25,($E157+$F157+$G157+$H157+$I157+$J157+$K157),0)</f>
        <v>4266.19989432671</v>
      </c>
    </row>
    <row r="158" customFormat="false" ht="12.8" hidden="false" customHeight="false" outlineLevel="0" collapsed="false">
      <c r="A158" s="76" t="n">
        <v>154</v>
      </c>
      <c r="B158" s="77" t="n">
        <f aca="false">EOMONTH(Input!$C$7,A158)</f>
        <v>47603</v>
      </c>
      <c r="C158" s="76" t="n">
        <f aca="false">DATEDIF(Input!$G$23,$B158,"Y")</f>
        <v>52</v>
      </c>
      <c r="E158" s="78" t="n">
        <f aca="false">IF($B158&gt;Input!$G$31,0,Input!$G$26*(1+Input!$G$28/100)^(DATEDIF(Input!$C$7,$B158,"Y")))</f>
        <v>6341.20897281273</v>
      </c>
      <c r="F158" s="78" t="n">
        <f aca="false">-1*($E158*(Input!$C$10/100))</f>
        <v>-393.154956314389</v>
      </c>
      <c r="G158" s="78" t="n">
        <f aca="false">-1*($E158*(Input!$C$11/100))</f>
        <v>-91.9475301057845</v>
      </c>
      <c r="H158" s="78" t="n">
        <f aca="false">IF($B158&lt;Input!$G$25,((Input!$G$29*(1+Input!$C$13/100)^(DATEDIF(Input!$C$7,$B158,"Y")))),0)</f>
        <v>-503.049117958888</v>
      </c>
      <c r="I158" s="78" t="n">
        <f aca="false">IF($B158&gt;Input!$G$31,0,IF($E158*(Input!$G$35/100)&gt;(Input!$C$12/12),-1*(Input!$C$12/12),-1*$E158*(Input!$G$35/100)))</f>
        <v>-253.648358912509</v>
      </c>
      <c r="J158" s="78" t="n">
        <f aca="false">IF($B158&gt;Input!$G$31,0,(-1)*($E158+$H158+$I158)*(Input!$C$8/100))</f>
        <v>-558.451149594133</v>
      </c>
      <c r="K158" s="78" t="n">
        <f aca="false">IF($B158&gt;Input!$G$31,0,(-1)*($E158+$H158+$I158)*(Input!$C$9/100))</f>
        <v>-274.757965600313</v>
      </c>
      <c r="L158" s="78" t="n">
        <f aca="false">IF($B158&lt;Input!$G$25,($E158+$F158+$G158+$H158+$I158+$J158+$K158),0)</f>
        <v>4266.19989432671</v>
      </c>
    </row>
    <row r="159" customFormat="false" ht="12.8" hidden="false" customHeight="false" outlineLevel="0" collapsed="false">
      <c r="A159" s="76" t="n">
        <v>155</v>
      </c>
      <c r="B159" s="77" t="n">
        <f aca="false">EOMONTH(Input!$C$7,A159)</f>
        <v>47634</v>
      </c>
      <c r="C159" s="76" t="n">
        <f aca="false">DATEDIF(Input!$G$23,$B159,"Y")</f>
        <v>53</v>
      </c>
      <c r="E159" s="78" t="n">
        <f aca="false">IF($B159&gt;Input!$G$31,0,Input!$G$26*(1+Input!$G$28/100)^(DATEDIF(Input!$C$7,$B159,"Y")))</f>
        <v>6341.20897281273</v>
      </c>
      <c r="F159" s="78" t="n">
        <f aca="false">-1*($E159*(Input!$C$10/100))</f>
        <v>-393.154956314389</v>
      </c>
      <c r="G159" s="78" t="n">
        <f aca="false">-1*($E159*(Input!$C$11/100))</f>
        <v>-91.9475301057845</v>
      </c>
      <c r="H159" s="78" t="n">
        <f aca="false">IF($B159&lt;Input!$G$25,((Input!$G$29*(1+Input!$C$13/100)^(DATEDIF(Input!$C$7,$B159,"Y")))),0)</f>
        <v>-503.049117958888</v>
      </c>
      <c r="I159" s="78" t="n">
        <f aca="false">IF($B159&gt;Input!$G$31,0,IF($E159*(Input!$G$35/100)&gt;(Input!$C$12/12),-1*(Input!$C$12/12),-1*$E159*(Input!$G$35/100)))</f>
        <v>-253.648358912509</v>
      </c>
      <c r="J159" s="78" t="n">
        <f aca="false">IF($B159&gt;Input!$G$31,0,(-1)*($E159+$H159+$I159)*(Input!$C$8/100))</f>
        <v>-558.451149594133</v>
      </c>
      <c r="K159" s="78" t="n">
        <f aca="false">IF($B159&gt;Input!$G$31,0,(-1)*($E159+$H159+$I159)*(Input!$C$9/100))</f>
        <v>-274.757965600313</v>
      </c>
      <c r="L159" s="78" t="n">
        <f aca="false">IF($B159&lt;Input!$G$25,($E159+$F159+$G159+$H159+$I159+$J159+$K159),0)</f>
        <v>4266.19989432671</v>
      </c>
    </row>
    <row r="160" customFormat="false" ht="12.8" hidden="false" customHeight="false" outlineLevel="0" collapsed="false">
      <c r="A160" s="76" t="n">
        <v>156</v>
      </c>
      <c r="B160" s="77" t="n">
        <f aca="false">EOMONTH(Input!$C$7,A160)</f>
        <v>47664</v>
      </c>
      <c r="C160" s="76" t="n">
        <f aca="false">DATEDIF(Input!$G$23,$B160,"Y")</f>
        <v>53</v>
      </c>
      <c r="E160" s="78" t="n">
        <f aca="false">IF($B160&gt;Input!$G$31,0,Input!$G$26*(1+Input!$G$28/100)^(DATEDIF(Input!$C$7,$B160,"Y")))</f>
        <v>6468.03315226898</v>
      </c>
      <c r="F160" s="78" t="n">
        <f aca="false">-1*($E160*(Input!$C$10/100))</f>
        <v>-401.018055440677</v>
      </c>
      <c r="G160" s="78" t="n">
        <f aca="false">-1*($E160*(Input!$C$11/100))</f>
        <v>-93.7864807079002</v>
      </c>
      <c r="H160" s="78" t="n">
        <f aca="false">IF($B160&lt;Input!$G$25,((Input!$G$29*(1+Input!$C$13/100)^(DATEDIF(Input!$C$7,$B160,"Y")))),0)</f>
        <v>-533.232065036421</v>
      </c>
      <c r="I160" s="78" t="n">
        <f aca="false">IF($B160&gt;Input!$G$31,0,IF($E160*(Input!$G$35/100)&gt;(Input!$C$12/12),-1*(Input!$C$12/12),-1*$E160*(Input!$G$35/100)))</f>
        <v>-258.721326090759</v>
      </c>
      <c r="J160" s="78" t="n">
        <f aca="false">IF($B160&gt;Input!$G$31,0,(-1)*($E160+$H160+$I160)*(Input!$C$8/100))</f>
        <v>-567.60797611418</v>
      </c>
      <c r="K160" s="78" t="n">
        <f aca="false">IF($B160&gt;Input!$G$31,0,(-1)*($E160+$H160+$I160)*(Input!$C$9/100))</f>
        <v>-279.263124248177</v>
      </c>
      <c r="L160" s="78" t="n">
        <f aca="false">IF($B160&lt;Input!$G$25,($E160+$F160+$G160+$H160+$I160+$J160+$K160),0)</f>
        <v>4334.40412463087</v>
      </c>
    </row>
    <row r="161" customFormat="false" ht="12.8" hidden="false" customHeight="false" outlineLevel="0" collapsed="false">
      <c r="A161" s="76" t="n">
        <v>157</v>
      </c>
      <c r="B161" s="77" t="n">
        <f aca="false">EOMONTH(Input!$C$7,A161)</f>
        <v>47695</v>
      </c>
      <c r="C161" s="76" t="n">
        <f aca="false">DATEDIF(Input!$G$23,$B161,"Y")</f>
        <v>53</v>
      </c>
      <c r="E161" s="78" t="n">
        <f aca="false">IF($B161&gt;Input!$G$31,0,Input!$G$26*(1+Input!$G$28/100)^(DATEDIF(Input!$C$7,$B161,"Y")))</f>
        <v>6468.03315226898</v>
      </c>
      <c r="F161" s="78" t="n">
        <f aca="false">-1*($E161*(Input!$C$10/100))</f>
        <v>-401.018055440677</v>
      </c>
      <c r="G161" s="78" t="n">
        <f aca="false">-1*($E161*(Input!$C$11/100))</f>
        <v>-93.7864807079002</v>
      </c>
      <c r="H161" s="78" t="n">
        <f aca="false">IF($B161&lt;Input!$G$25,((Input!$G$29*(1+Input!$C$13/100)^(DATEDIF(Input!$C$7,$B161,"Y")))),0)</f>
        <v>-533.232065036421</v>
      </c>
      <c r="I161" s="78" t="n">
        <f aca="false">IF($B161&gt;Input!$G$31,0,IF($E161*(Input!$G$35/100)&gt;(Input!$C$12/12),-1*(Input!$C$12/12),-1*$E161*(Input!$G$35/100)))</f>
        <v>-258.721326090759</v>
      </c>
      <c r="J161" s="78" t="n">
        <f aca="false">IF($B161&gt;Input!$G$31,0,(-1)*($E161+$H161+$I161)*(Input!$C$8/100))</f>
        <v>-567.60797611418</v>
      </c>
      <c r="K161" s="78" t="n">
        <f aca="false">IF($B161&gt;Input!$G$31,0,(-1)*($E161+$H161+$I161)*(Input!$C$9/100))</f>
        <v>-279.263124248177</v>
      </c>
      <c r="L161" s="78" t="n">
        <f aca="false">IF($B161&lt;Input!$G$25,($E161+$F161+$G161+$H161+$I161+$J161+$K161),0)</f>
        <v>4334.40412463087</v>
      </c>
    </row>
    <row r="162" customFormat="false" ht="12.8" hidden="false" customHeight="false" outlineLevel="0" collapsed="false">
      <c r="A162" s="76" t="n">
        <v>158</v>
      </c>
      <c r="B162" s="77" t="n">
        <f aca="false">EOMONTH(Input!$C$7,A162)</f>
        <v>47726</v>
      </c>
      <c r="C162" s="76" t="n">
        <f aca="false">DATEDIF(Input!$G$23,$B162,"Y")</f>
        <v>53</v>
      </c>
      <c r="E162" s="78" t="n">
        <f aca="false">IF($B162&gt;Input!$G$31,0,Input!$G$26*(1+Input!$G$28/100)^(DATEDIF(Input!$C$7,$B162,"Y")))</f>
        <v>6468.03315226898</v>
      </c>
      <c r="F162" s="78" t="n">
        <f aca="false">-1*($E162*(Input!$C$10/100))</f>
        <v>-401.018055440677</v>
      </c>
      <c r="G162" s="78" t="n">
        <f aca="false">-1*($E162*(Input!$C$11/100))</f>
        <v>-93.7864807079002</v>
      </c>
      <c r="H162" s="78" t="n">
        <f aca="false">IF($B162&lt;Input!$G$25,((Input!$G$29*(1+Input!$C$13/100)^(DATEDIF(Input!$C$7,$B162,"Y")))),0)</f>
        <v>-533.232065036421</v>
      </c>
      <c r="I162" s="78" t="n">
        <f aca="false">IF($B162&gt;Input!$G$31,0,IF($E162*(Input!$G$35/100)&gt;(Input!$C$12/12),-1*(Input!$C$12/12),-1*$E162*(Input!$G$35/100)))</f>
        <v>-258.721326090759</v>
      </c>
      <c r="J162" s="78" t="n">
        <f aca="false">IF($B162&gt;Input!$G$31,0,(-1)*($E162+$H162+$I162)*(Input!$C$8/100))</f>
        <v>-567.60797611418</v>
      </c>
      <c r="K162" s="78" t="n">
        <f aca="false">IF($B162&gt;Input!$G$31,0,(-1)*($E162+$H162+$I162)*(Input!$C$9/100))</f>
        <v>-279.263124248177</v>
      </c>
      <c r="L162" s="78" t="n">
        <f aca="false">IF($B162&lt;Input!$G$25,($E162+$F162+$G162+$H162+$I162+$J162+$K162),0)</f>
        <v>4334.40412463087</v>
      </c>
    </row>
    <row r="163" customFormat="false" ht="12.8" hidden="false" customHeight="false" outlineLevel="0" collapsed="false">
      <c r="A163" s="76" t="n">
        <v>159</v>
      </c>
      <c r="B163" s="77" t="n">
        <f aca="false">EOMONTH(Input!$C$7,A163)</f>
        <v>47756</v>
      </c>
      <c r="C163" s="76" t="n">
        <f aca="false">DATEDIF(Input!$G$23,$B163,"Y")</f>
        <v>53</v>
      </c>
      <c r="E163" s="78" t="n">
        <f aca="false">IF($B163&gt;Input!$G$31,0,Input!$G$26*(1+Input!$G$28/100)^(DATEDIF(Input!$C$7,$B163,"Y")))</f>
        <v>6468.03315226898</v>
      </c>
      <c r="F163" s="78" t="n">
        <f aca="false">-1*($E163*(Input!$C$10/100))</f>
        <v>-401.018055440677</v>
      </c>
      <c r="G163" s="78" t="n">
        <f aca="false">-1*($E163*(Input!$C$11/100))</f>
        <v>-93.7864807079002</v>
      </c>
      <c r="H163" s="78" t="n">
        <f aca="false">IF($B163&lt;Input!$G$25,((Input!$G$29*(1+Input!$C$13/100)^(DATEDIF(Input!$C$7,$B163,"Y")))),0)</f>
        <v>-533.232065036421</v>
      </c>
      <c r="I163" s="78" t="n">
        <f aca="false">IF($B163&gt;Input!$G$31,0,IF($E163*(Input!$G$35/100)&gt;(Input!$C$12/12),-1*(Input!$C$12/12),-1*$E163*(Input!$G$35/100)))</f>
        <v>-258.721326090759</v>
      </c>
      <c r="J163" s="78" t="n">
        <f aca="false">IF($B163&gt;Input!$G$31,0,(-1)*($E163+$H163+$I163)*(Input!$C$8/100))</f>
        <v>-567.60797611418</v>
      </c>
      <c r="K163" s="78" t="n">
        <f aca="false">IF($B163&gt;Input!$G$31,0,(-1)*($E163+$H163+$I163)*(Input!$C$9/100))</f>
        <v>-279.263124248177</v>
      </c>
      <c r="L163" s="78" t="n">
        <f aca="false">IF($B163&lt;Input!$G$25,($E163+$F163+$G163+$H163+$I163+$J163+$K163),0)</f>
        <v>4334.40412463087</v>
      </c>
    </row>
    <row r="164" customFormat="false" ht="12.8" hidden="false" customHeight="false" outlineLevel="0" collapsed="false">
      <c r="A164" s="76" t="n">
        <v>160</v>
      </c>
      <c r="B164" s="77" t="n">
        <f aca="false">EOMONTH(Input!$C$7,A164)</f>
        <v>47787</v>
      </c>
      <c r="C164" s="76" t="n">
        <f aca="false">DATEDIF(Input!$G$23,$B164,"Y")</f>
        <v>53</v>
      </c>
      <c r="E164" s="78" t="n">
        <f aca="false">IF($B164&gt;Input!$G$31,0,Input!$G$26*(1+Input!$G$28/100)^(DATEDIF(Input!$C$7,$B164,"Y")))</f>
        <v>6468.03315226898</v>
      </c>
      <c r="F164" s="78" t="n">
        <f aca="false">-1*($E164*(Input!$C$10/100))</f>
        <v>-401.018055440677</v>
      </c>
      <c r="G164" s="78" t="n">
        <f aca="false">-1*($E164*(Input!$C$11/100))</f>
        <v>-93.7864807079002</v>
      </c>
      <c r="H164" s="78" t="n">
        <f aca="false">IF($B164&lt;Input!$G$25,((Input!$G$29*(1+Input!$C$13/100)^(DATEDIF(Input!$C$7,$B164,"Y")))),0)</f>
        <v>-533.232065036421</v>
      </c>
      <c r="I164" s="78" t="n">
        <f aca="false">IF($B164&gt;Input!$G$31,0,IF($E164*(Input!$G$35/100)&gt;(Input!$C$12/12),-1*(Input!$C$12/12),-1*$E164*(Input!$G$35/100)))</f>
        <v>-258.721326090759</v>
      </c>
      <c r="J164" s="78" t="n">
        <f aca="false">IF($B164&gt;Input!$G$31,0,(-1)*($E164+$H164+$I164)*(Input!$C$8/100))</f>
        <v>-567.60797611418</v>
      </c>
      <c r="K164" s="78" t="n">
        <f aca="false">IF($B164&gt;Input!$G$31,0,(-1)*($E164+$H164+$I164)*(Input!$C$9/100))</f>
        <v>-279.263124248177</v>
      </c>
      <c r="L164" s="78" t="n">
        <f aca="false">IF($B164&lt;Input!$G$25,($E164+$F164+$G164+$H164+$I164+$J164+$K164),0)</f>
        <v>4334.40412463087</v>
      </c>
    </row>
    <row r="165" customFormat="false" ht="12.8" hidden="false" customHeight="false" outlineLevel="0" collapsed="false">
      <c r="A165" s="76" t="n">
        <v>161</v>
      </c>
      <c r="B165" s="77" t="n">
        <f aca="false">EOMONTH(Input!$C$7,A165)</f>
        <v>47817</v>
      </c>
      <c r="C165" s="76" t="n">
        <f aca="false">DATEDIF(Input!$G$23,$B165,"Y")</f>
        <v>53</v>
      </c>
      <c r="E165" s="78" t="n">
        <f aca="false">IF($B165&gt;Input!$G$31,0,Input!$G$26*(1+Input!$G$28/100)^(DATEDIF(Input!$C$7,$B165,"Y")))</f>
        <v>6468.03315226898</v>
      </c>
      <c r="F165" s="78" t="n">
        <f aca="false">-1*($E165*(Input!$C$10/100))</f>
        <v>-401.018055440677</v>
      </c>
      <c r="G165" s="78" t="n">
        <f aca="false">-1*($E165*(Input!$C$11/100))</f>
        <v>-93.7864807079002</v>
      </c>
      <c r="H165" s="78" t="n">
        <f aca="false">IF($B165&lt;Input!$G$25,((Input!$G$29*(1+Input!$C$13/100)^(DATEDIF(Input!$C$7,$B165,"Y")))),0)</f>
        <v>-533.232065036421</v>
      </c>
      <c r="I165" s="78" t="n">
        <f aca="false">IF($B165&gt;Input!$G$31,0,IF($E165*(Input!$G$35/100)&gt;(Input!$C$12/12),-1*(Input!$C$12/12),-1*$E165*(Input!$G$35/100)))</f>
        <v>-258.721326090759</v>
      </c>
      <c r="J165" s="78" t="n">
        <f aca="false">IF($B165&gt;Input!$G$31,0,(-1)*($E165+$H165+$I165)*(Input!$C$8/100))</f>
        <v>-567.60797611418</v>
      </c>
      <c r="K165" s="78" t="n">
        <f aca="false">IF($B165&gt;Input!$G$31,0,(-1)*($E165+$H165+$I165)*(Input!$C$9/100))</f>
        <v>-279.263124248177</v>
      </c>
      <c r="L165" s="78" t="n">
        <f aca="false">IF($B165&lt;Input!$G$25,($E165+$F165+$G165+$H165+$I165+$J165+$K165),0)</f>
        <v>4334.40412463087</v>
      </c>
    </row>
    <row r="166" customFormat="false" ht="12.8" hidden="false" customHeight="false" outlineLevel="0" collapsed="false">
      <c r="A166" s="76" t="n">
        <v>162</v>
      </c>
      <c r="B166" s="77" t="n">
        <f aca="false">EOMONTH(Input!$C$7,A166)</f>
        <v>47848</v>
      </c>
      <c r="C166" s="76" t="n">
        <f aca="false">DATEDIF(Input!$G$23,$B166,"Y")</f>
        <v>53</v>
      </c>
      <c r="E166" s="78" t="n">
        <f aca="false">IF($B166&gt;Input!$G$31,0,Input!$G$26*(1+Input!$G$28/100)^(DATEDIF(Input!$C$7,$B166,"Y")))</f>
        <v>6468.03315226898</v>
      </c>
      <c r="F166" s="78" t="n">
        <f aca="false">-1*($E166*(Input!$C$10/100))</f>
        <v>-401.018055440677</v>
      </c>
      <c r="G166" s="78" t="n">
        <f aca="false">-1*($E166*(Input!$C$11/100))</f>
        <v>-93.7864807079002</v>
      </c>
      <c r="H166" s="78" t="n">
        <f aca="false">IF($B166&lt;Input!$G$25,((Input!$G$29*(1+Input!$C$13/100)^(DATEDIF(Input!$C$7,$B166,"Y")))),0)</f>
        <v>-533.232065036421</v>
      </c>
      <c r="I166" s="78" t="n">
        <f aca="false">IF($B166&gt;Input!$G$31,0,IF($E166*(Input!$G$35/100)&gt;(Input!$C$12/12),-1*(Input!$C$12/12),-1*$E166*(Input!$G$35/100)))</f>
        <v>-258.721326090759</v>
      </c>
      <c r="J166" s="78" t="n">
        <f aca="false">IF($B166&gt;Input!$G$31,0,(-1)*($E166+$H166+$I166)*(Input!$C$8/100))</f>
        <v>-567.60797611418</v>
      </c>
      <c r="K166" s="78" t="n">
        <f aca="false">IF($B166&gt;Input!$G$31,0,(-1)*($E166+$H166+$I166)*(Input!$C$9/100))</f>
        <v>-279.263124248177</v>
      </c>
      <c r="L166" s="78" t="n">
        <f aca="false">IF($B166&lt;Input!$G$25,($E166+$F166+$G166+$H166+$I166+$J166+$K166),0)</f>
        <v>4334.40412463087</v>
      </c>
    </row>
    <row r="167" customFormat="false" ht="12.8" hidden="false" customHeight="false" outlineLevel="0" collapsed="false">
      <c r="A167" s="76" t="n">
        <v>163</v>
      </c>
      <c r="B167" s="77" t="n">
        <f aca="false">EOMONTH(Input!$C$7,A167)</f>
        <v>47879</v>
      </c>
      <c r="C167" s="76" t="n">
        <f aca="false">DATEDIF(Input!$G$23,$B167,"Y")</f>
        <v>53</v>
      </c>
      <c r="E167" s="78" t="n">
        <f aca="false">IF($B167&gt;Input!$G$31,0,Input!$G$26*(1+Input!$G$28/100)^(DATEDIF(Input!$C$7,$B167,"Y")))</f>
        <v>6468.03315226898</v>
      </c>
      <c r="F167" s="78" t="n">
        <f aca="false">-1*($E167*(Input!$C$10/100))</f>
        <v>-401.018055440677</v>
      </c>
      <c r="G167" s="78" t="n">
        <f aca="false">-1*($E167*(Input!$C$11/100))</f>
        <v>-93.7864807079002</v>
      </c>
      <c r="H167" s="78" t="n">
        <f aca="false">IF($B167&lt;Input!$G$25,((Input!$G$29*(1+Input!$C$13/100)^(DATEDIF(Input!$C$7,$B167,"Y")))),0)</f>
        <v>-533.232065036421</v>
      </c>
      <c r="I167" s="78" t="n">
        <f aca="false">IF($B167&gt;Input!$G$31,0,IF($E167*(Input!$G$35/100)&gt;(Input!$C$12/12),-1*(Input!$C$12/12),-1*$E167*(Input!$G$35/100)))</f>
        <v>-258.721326090759</v>
      </c>
      <c r="J167" s="78" t="n">
        <f aca="false">IF($B167&gt;Input!$G$31,0,(-1)*($E167+$H167+$I167)*(Input!$C$8/100))</f>
        <v>-567.60797611418</v>
      </c>
      <c r="K167" s="78" t="n">
        <f aca="false">IF($B167&gt;Input!$G$31,0,(-1)*($E167+$H167+$I167)*(Input!$C$9/100))</f>
        <v>-279.263124248177</v>
      </c>
      <c r="L167" s="78" t="n">
        <f aca="false">IF($B167&lt;Input!$G$25,($E167+$F167+$G167+$H167+$I167+$J167+$K167),0)</f>
        <v>4334.40412463087</v>
      </c>
    </row>
    <row r="168" customFormat="false" ht="12.8" hidden="false" customHeight="false" outlineLevel="0" collapsed="false">
      <c r="A168" s="76" t="n">
        <v>164</v>
      </c>
      <c r="B168" s="77" t="n">
        <f aca="false">EOMONTH(Input!$C$7,A168)</f>
        <v>47907</v>
      </c>
      <c r="C168" s="76" t="n">
        <f aca="false">DATEDIF(Input!$G$23,$B168,"Y")</f>
        <v>53</v>
      </c>
      <c r="E168" s="78" t="n">
        <f aca="false">IF($B168&gt;Input!$G$31,0,Input!$G$26*(1+Input!$G$28/100)^(DATEDIF(Input!$C$7,$B168,"Y")))</f>
        <v>6468.03315226898</v>
      </c>
      <c r="F168" s="78" t="n">
        <f aca="false">-1*($E168*(Input!$C$10/100))</f>
        <v>-401.018055440677</v>
      </c>
      <c r="G168" s="78" t="n">
        <f aca="false">-1*($E168*(Input!$C$11/100))</f>
        <v>-93.7864807079002</v>
      </c>
      <c r="H168" s="78" t="n">
        <f aca="false">IF($B168&lt;Input!$G$25,((Input!$G$29*(1+Input!$C$13/100)^(DATEDIF(Input!$C$7,$B168,"Y")))),0)</f>
        <v>-533.232065036421</v>
      </c>
      <c r="I168" s="78" t="n">
        <f aca="false">IF($B168&gt;Input!$G$31,0,IF($E168*(Input!$G$35/100)&gt;(Input!$C$12/12),-1*(Input!$C$12/12),-1*$E168*(Input!$G$35/100)))</f>
        <v>-258.721326090759</v>
      </c>
      <c r="J168" s="78" t="n">
        <f aca="false">IF($B168&gt;Input!$G$31,0,(-1)*($E168+$H168+$I168)*(Input!$C$8/100))</f>
        <v>-567.60797611418</v>
      </c>
      <c r="K168" s="78" t="n">
        <f aca="false">IF($B168&gt;Input!$G$31,0,(-1)*($E168+$H168+$I168)*(Input!$C$9/100))</f>
        <v>-279.263124248177</v>
      </c>
      <c r="L168" s="78" t="n">
        <f aca="false">IF($B168&lt;Input!$G$25,($E168+$F168+$G168+$H168+$I168+$J168+$K168),0)</f>
        <v>4334.40412463087</v>
      </c>
    </row>
    <row r="169" customFormat="false" ht="12.8" hidden="false" customHeight="false" outlineLevel="0" collapsed="false">
      <c r="A169" s="76" t="n">
        <v>165</v>
      </c>
      <c r="B169" s="77" t="n">
        <f aca="false">EOMONTH(Input!$C$7,A169)</f>
        <v>47938</v>
      </c>
      <c r="C169" s="76" t="n">
        <f aca="false">DATEDIF(Input!$G$23,$B169,"Y")</f>
        <v>53</v>
      </c>
      <c r="E169" s="78" t="n">
        <f aca="false">IF($B169&gt;Input!$G$31,0,Input!$G$26*(1+Input!$G$28/100)^(DATEDIF(Input!$C$7,$B169,"Y")))</f>
        <v>6468.03315226898</v>
      </c>
      <c r="F169" s="78" t="n">
        <f aca="false">-1*($E169*(Input!$C$10/100))</f>
        <v>-401.018055440677</v>
      </c>
      <c r="G169" s="78" t="n">
        <f aca="false">-1*($E169*(Input!$C$11/100))</f>
        <v>-93.7864807079002</v>
      </c>
      <c r="H169" s="78" t="n">
        <f aca="false">IF($B169&lt;Input!$G$25,((Input!$G$29*(1+Input!$C$13/100)^(DATEDIF(Input!$C$7,$B169,"Y")))),0)</f>
        <v>-533.232065036421</v>
      </c>
      <c r="I169" s="78" t="n">
        <f aca="false">IF($B169&gt;Input!$G$31,0,IF($E169*(Input!$G$35/100)&gt;(Input!$C$12/12),-1*(Input!$C$12/12),-1*$E169*(Input!$G$35/100)))</f>
        <v>-258.721326090759</v>
      </c>
      <c r="J169" s="78" t="n">
        <f aca="false">IF($B169&gt;Input!$G$31,0,(-1)*($E169+$H169+$I169)*(Input!$C$8/100))</f>
        <v>-567.60797611418</v>
      </c>
      <c r="K169" s="78" t="n">
        <f aca="false">IF($B169&gt;Input!$G$31,0,(-1)*($E169+$H169+$I169)*(Input!$C$9/100))</f>
        <v>-279.263124248177</v>
      </c>
      <c r="L169" s="78" t="n">
        <f aca="false">IF($B169&lt;Input!$G$25,($E169+$F169+$G169+$H169+$I169+$J169+$K169),0)</f>
        <v>4334.40412463087</v>
      </c>
    </row>
    <row r="170" customFormat="false" ht="12.8" hidden="false" customHeight="false" outlineLevel="0" collapsed="false">
      <c r="A170" s="76" t="n">
        <v>166</v>
      </c>
      <c r="B170" s="77" t="n">
        <f aca="false">EOMONTH(Input!$C$7,A170)</f>
        <v>47968</v>
      </c>
      <c r="C170" s="76" t="n">
        <f aca="false">DATEDIF(Input!$G$23,$B170,"Y")</f>
        <v>53</v>
      </c>
      <c r="E170" s="78" t="n">
        <f aca="false">IF($B170&gt;Input!$G$31,0,Input!$G$26*(1+Input!$G$28/100)^(DATEDIF(Input!$C$7,$B170,"Y")))</f>
        <v>6468.03315226898</v>
      </c>
      <c r="F170" s="78" t="n">
        <f aca="false">-1*($E170*(Input!$C$10/100))</f>
        <v>-401.018055440677</v>
      </c>
      <c r="G170" s="78" t="n">
        <f aca="false">-1*($E170*(Input!$C$11/100))</f>
        <v>-93.7864807079002</v>
      </c>
      <c r="H170" s="78" t="n">
        <f aca="false">IF($B170&lt;Input!$G$25,((Input!$G$29*(1+Input!$C$13/100)^(DATEDIF(Input!$C$7,$B170,"Y")))),0)</f>
        <v>-533.232065036421</v>
      </c>
      <c r="I170" s="78" t="n">
        <f aca="false">IF($B170&gt;Input!$G$31,0,IF($E170*(Input!$G$35/100)&gt;(Input!$C$12/12),-1*(Input!$C$12/12),-1*$E170*(Input!$G$35/100)))</f>
        <v>-258.721326090759</v>
      </c>
      <c r="J170" s="78" t="n">
        <f aca="false">IF($B170&gt;Input!$G$31,0,(-1)*($E170+$H170+$I170)*(Input!$C$8/100))</f>
        <v>-567.60797611418</v>
      </c>
      <c r="K170" s="78" t="n">
        <f aca="false">IF($B170&gt;Input!$G$31,0,(-1)*($E170+$H170+$I170)*(Input!$C$9/100))</f>
        <v>-279.263124248177</v>
      </c>
      <c r="L170" s="78" t="n">
        <f aca="false">IF($B170&lt;Input!$G$25,($E170+$F170+$G170+$H170+$I170+$J170+$K170),0)</f>
        <v>4334.40412463087</v>
      </c>
    </row>
    <row r="171" customFormat="false" ht="12.8" hidden="false" customHeight="false" outlineLevel="0" collapsed="false">
      <c r="A171" s="76" t="n">
        <v>167</v>
      </c>
      <c r="B171" s="77" t="n">
        <f aca="false">EOMONTH(Input!$C$7,A171)</f>
        <v>47999</v>
      </c>
      <c r="C171" s="76" t="n">
        <f aca="false">DATEDIF(Input!$G$23,$B171,"Y")</f>
        <v>54</v>
      </c>
      <c r="E171" s="78" t="n">
        <f aca="false">IF($B171&gt;Input!$G$31,0,Input!$G$26*(1+Input!$G$28/100)^(DATEDIF(Input!$C$7,$B171,"Y")))</f>
        <v>6468.03315226898</v>
      </c>
      <c r="F171" s="78" t="n">
        <f aca="false">-1*($E171*(Input!$C$10/100))</f>
        <v>-401.018055440677</v>
      </c>
      <c r="G171" s="78" t="n">
        <f aca="false">-1*($E171*(Input!$C$11/100))</f>
        <v>-93.7864807079002</v>
      </c>
      <c r="H171" s="78" t="n">
        <f aca="false">IF($B171&lt;Input!$G$25,((Input!$G$29*(1+Input!$C$13/100)^(DATEDIF(Input!$C$7,$B171,"Y")))),0)</f>
        <v>-533.232065036421</v>
      </c>
      <c r="I171" s="78" t="n">
        <f aca="false">IF($B171&gt;Input!$G$31,0,IF($E171*(Input!$G$35/100)&gt;(Input!$C$12/12),-1*(Input!$C$12/12),-1*$E171*(Input!$G$35/100)))</f>
        <v>-258.721326090759</v>
      </c>
      <c r="J171" s="78" t="n">
        <f aca="false">IF($B171&gt;Input!$G$31,0,(-1)*($E171+$H171+$I171)*(Input!$C$8/100))</f>
        <v>-567.60797611418</v>
      </c>
      <c r="K171" s="78" t="n">
        <f aca="false">IF($B171&gt;Input!$G$31,0,(-1)*($E171+$H171+$I171)*(Input!$C$9/100))</f>
        <v>-279.263124248177</v>
      </c>
      <c r="L171" s="78" t="n">
        <f aca="false">IF($B171&lt;Input!$G$25,($E171+$F171+$G171+$H171+$I171+$J171+$K171),0)</f>
        <v>4334.40412463087</v>
      </c>
    </row>
    <row r="172" customFormat="false" ht="12.8" hidden="false" customHeight="false" outlineLevel="0" collapsed="false">
      <c r="A172" s="76" t="n">
        <v>168</v>
      </c>
      <c r="B172" s="77" t="n">
        <f aca="false">EOMONTH(Input!$C$7,A172)</f>
        <v>48029</v>
      </c>
      <c r="C172" s="76" t="n">
        <f aca="false">DATEDIF(Input!$G$23,$B172,"Y")</f>
        <v>54</v>
      </c>
      <c r="E172" s="78" t="n">
        <f aca="false">IF($B172&gt;Input!$G$31,0,Input!$G$26*(1+Input!$G$28/100)^(DATEDIF(Input!$C$7,$B172,"Y")))</f>
        <v>6597.39381531436</v>
      </c>
      <c r="F172" s="78" t="n">
        <f aca="false">-1*($E172*(Input!$C$10/100))</f>
        <v>-409.03841654949</v>
      </c>
      <c r="G172" s="78" t="n">
        <f aca="false">-1*($E172*(Input!$C$11/100))</f>
        <v>-95.6622103220582</v>
      </c>
      <c r="H172" s="78" t="n">
        <f aca="false">IF($B172&lt;Input!$G$25,((Input!$G$29*(1+Input!$C$13/100)^(DATEDIF(Input!$C$7,$B172,"Y")))),0)</f>
        <v>-565.225988938607</v>
      </c>
      <c r="I172" s="78" t="n">
        <f aca="false">IF($B172&gt;Input!$G$31,0,IF($E172*(Input!$G$35/100)&gt;(Input!$C$12/12),-1*(Input!$C$12/12),-1*$E172*(Input!$G$35/100)))</f>
        <v>-263.895752612574</v>
      </c>
      <c r="J172" s="78" t="n">
        <f aca="false">IF($B172&gt;Input!$G$31,0,(-1)*($E172+$H172+$I172)*(Input!$C$8/100))</f>
        <v>-576.827207376318</v>
      </c>
      <c r="K172" s="78" t="n">
        <f aca="false">IF($B172&gt;Input!$G$31,0,(-1)*($E172+$H172+$I172)*(Input!$C$9/100))</f>
        <v>-283.798986029148</v>
      </c>
      <c r="L172" s="78" t="n">
        <f aca="false">IF($B172&lt;Input!$G$25,($E172+$F172+$G172+$H172+$I172+$J172+$K172),0)</f>
        <v>4402.94525348617</v>
      </c>
    </row>
    <row r="173" customFormat="false" ht="12.8" hidden="false" customHeight="false" outlineLevel="0" collapsed="false">
      <c r="A173" s="76" t="n">
        <v>169</v>
      </c>
      <c r="B173" s="77" t="n">
        <f aca="false">EOMONTH(Input!$C$7,A173)</f>
        <v>48060</v>
      </c>
      <c r="C173" s="76" t="n">
        <f aca="false">DATEDIF(Input!$G$23,$B173,"Y")</f>
        <v>54</v>
      </c>
      <c r="E173" s="78" t="n">
        <f aca="false">IF($B173&gt;Input!$G$31,0,Input!$G$26*(1+Input!$G$28/100)^(DATEDIF(Input!$C$7,$B173,"Y")))</f>
        <v>6597.39381531436</v>
      </c>
      <c r="F173" s="78" t="n">
        <f aca="false">-1*($E173*(Input!$C$10/100))</f>
        <v>-409.03841654949</v>
      </c>
      <c r="G173" s="78" t="n">
        <f aca="false">-1*($E173*(Input!$C$11/100))</f>
        <v>-95.6622103220582</v>
      </c>
      <c r="H173" s="78" t="n">
        <f aca="false">IF($B173&lt;Input!$G$25,((Input!$G$29*(1+Input!$C$13/100)^(DATEDIF(Input!$C$7,$B173,"Y")))),0)</f>
        <v>-565.225988938607</v>
      </c>
      <c r="I173" s="78" t="n">
        <f aca="false">IF($B173&gt;Input!$G$31,0,IF($E173*(Input!$G$35/100)&gt;(Input!$C$12/12),-1*(Input!$C$12/12),-1*$E173*(Input!$G$35/100)))</f>
        <v>-263.895752612574</v>
      </c>
      <c r="J173" s="78" t="n">
        <f aca="false">IF($B173&gt;Input!$G$31,0,(-1)*($E173+$H173+$I173)*(Input!$C$8/100))</f>
        <v>-576.827207376318</v>
      </c>
      <c r="K173" s="78" t="n">
        <f aca="false">IF($B173&gt;Input!$G$31,0,(-1)*($E173+$H173+$I173)*(Input!$C$9/100))</f>
        <v>-283.798986029148</v>
      </c>
      <c r="L173" s="78" t="n">
        <f aca="false">IF($B173&lt;Input!$G$25,($E173+$F173+$G173+$H173+$I173+$J173+$K173),0)</f>
        <v>4402.94525348617</v>
      </c>
    </row>
    <row r="174" customFormat="false" ht="12.8" hidden="false" customHeight="false" outlineLevel="0" collapsed="false">
      <c r="A174" s="76" t="n">
        <v>170</v>
      </c>
      <c r="B174" s="77" t="n">
        <f aca="false">EOMONTH(Input!$C$7,A174)</f>
        <v>48091</v>
      </c>
      <c r="C174" s="76" t="n">
        <f aca="false">DATEDIF(Input!$G$23,$B174,"Y")</f>
        <v>54</v>
      </c>
      <c r="E174" s="78" t="n">
        <f aca="false">IF($B174&gt;Input!$G$31,0,Input!$G$26*(1+Input!$G$28/100)^(DATEDIF(Input!$C$7,$B174,"Y")))</f>
        <v>6597.39381531436</v>
      </c>
      <c r="F174" s="78" t="n">
        <f aca="false">-1*($E174*(Input!$C$10/100))</f>
        <v>-409.03841654949</v>
      </c>
      <c r="G174" s="78" t="n">
        <f aca="false">-1*($E174*(Input!$C$11/100))</f>
        <v>-95.6622103220582</v>
      </c>
      <c r="H174" s="78" t="n">
        <f aca="false">IF($B174&lt;Input!$G$25,((Input!$G$29*(1+Input!$C$13/100)^(DATEDIF(Input!$C$7,$B174,"Y")))),0)</f>
        <v>-565.225988938607</v>
      </c>
      <c r="I174" s="78" t="n">
        <f aca="false">IF($B174&gt;Input!$G$31,0,IF($E174*(Input!$G$35/100)&gt;(Input!$C$12/12),-1*(Input!$C$12/12),-1*$E174*(Input!$G$35/100)))</f>
        <v>-263.895752612574</v>
      </c>
      <c r="J174" s="78" t="n">
        <f aca="false">IF($B174&gt;Input!$G$31,0,(-1)*($E174+$H174+$I174)*(Input!$C$8/100))</f>
        <v>-576.827207376318</v>
      </c>
      <c r="K174" s="78" t="n">
        <f aca="false">IF($B174&gt;Input!$G$31,0,(-1)*($E174+$H174+$I174)*(Input!$C$9/100))</f>
        <v>-283.798986029148</v>
      </c>
      <c r="L174" s="78" t="n">
        <f aca="false">IF($B174&lt;Input!$G$25,($E174+$F174+$G174+$H174+$I174+$J174+$K174),0)</f>
        <v>4402.94525348617</v>
      </c>
    </row>
    <row r="175" customFormat="false" ht="12.8" hidden="false" customHeight="false" outlineLevel="0" collapsed="false">
      <c r="A175" s="76" t="n">
        <v>171</v>
      </c>
      <c r="B175" s="77" t="n">
        <f aca="false">EOMONTH(Input!$C$7,A175)</f>
        <v>48121</v>
      </c>
      <c r="C175" s="76" t="n">
        <f aca="false">DATEDIF(Input!$G$23,$B175,"Y")</f>
        <v>54</v>
      </c>
      <c r="E175" s="78" t="n">
        <f aca="false">IF($B175&gt;Input!$G$31,0,Input!$G$26*(1+Input!$G$28/100)^(DATEDIF(Input!$C$7,$B175,"Y")))</f>
        <v>6597.39381531436</v>
      </c>
      <c r="F175" s="78" t="n">
        <f aca="false">-1*($E175*(Input!$C$10/100))</f>
        <v>-409.03841654949</v>
      </c>
      <c r="G175" s="78" t="n">
        <f aca="false">-1*($E175*(Input!$C$11/100))</f>
        <v>-95.6622103220582</v>
      </c>
      <c r="H175" s="78" t="n">
        <f aca="false">IF($B175&lt;Input!$G$25,((Input!$G$29*(1+Input!$C$13/100)^(DATEDIF(Input!$C$7,$B175,"Y")))),0)</f>
        <v>-565.225988938607</v>
      </c>
      <c r="I175" s="78" t="n">
        <f aca="false">IF($B175&gt;Input!$G$31,0,IF($E175*(Input!$G$35/100)&gt;(Input!$C$12/12),-1*(Input!$C$12/12),-1*$E175*(Input!$G$35/100)))</f>
        <v>-263.895752612574</v>
      </c>
      <c r="J175" s="78" t="n">
        <f aca="false">IF($B175&gt;Input!$G$31,0,(-1)*($E175+$H175+$I175)*(Input!$C$8/100))</f>
        <v>-576.827207376318</v>
      </c>
      <c r="K175" s="78" t="n">
        <f aca="false">IF($B175&gt;Input!$G$31,0,(-1)*($E175+$H175+$I175)*(Input!$C$9/100))</f>
        <v>-283.798986029148</v>
      </c>
      <c r="L175" s="78" t="n">
        <f aca="false">IF($B175&lt;Input!$G$25,($E175+$F175+$G175+$H175+$I175+$J175+$K175),0)</f>
        <v>4402.94525348617</v>
      </c>
    </row>
    <row r="176" customFormat="false" ht="12.8" hidden="false" customHeight="false" outlineLevel="0" collapsed="false">
      <c r="A176" s="76" t="n">
        <v>172</v>
      </c>
      <c r="B176" s="77" t="n">
        <f aca="false">EOMONTH(Input!$C$7,A176)</f>
        <v>48152</v>
      </c>
      <c r="C176" s="76" t="n">
        <f aca="false">DATEDIF(Input!$G$23,$B176,"Y")</f>
        <v>54</v>
      </c>
      <c r="E176" s="78" t="n">
        <f aca="false">IF($B176&gt;Input!$G$31,0,Input!$G$26*(1+Input!$G$28/100)^(DATEDIF(Input!$C$7,$B176,"Y")))</f>
        <v>6597.39381531436</v>
      </c>
      <c r="F176" s="78" t="n">
        <f aca="false">-1*($E176*(Input!$C$10/100))</f>
        <v>-409.03841654949</v>
      </c>
      <c r="G176" s="78" t="n">
        <f aca="false">-1*($E176*(Input!$C$11/100))</f>
        <v>-95.6622103220582</v>
      </c>
      <c r="H176" s="78" t="n">
        <f aca="false">IF($B176&lt;Input!$G$25,((Input!$G$29*(1+Input!$C$13/100)^(DATEDIF(Input!$C$7,$B176,"Y")))),0)</f>
        <v>-565.225988938607</v>
      </c>
      <c r="I176" s="78" t="n">
        <f aca="false">IF($B176&gt;Input!$G$31,0,IF($E176*(Input!$G$35/100)&gt;(Input!$C$12/12),-1*(Input!$C$12/12),-1*$E176*(Input!$G$35/100)))</f>
        <v>-263.895752612574</v>
      </c>
      <c r="J176" s="78" t="n">
        <f aca="false">IF($B176&gt;Input!$G$31,0,(-1)*($E176+$H176+$I176)*(Input!$C$8/100))</f>
        <v>-576.827207376318</v>
      </c>
      <c r="K176" s="78" t="n">
        <f aca="false">IF($B176&gt;Input!$G$31,0,(-1)*($E176+$H176+$I176)*(Input!$C$9/100))</f>
        <v>-283.798986029148</v>
      </c>
      <c r="L176" s="78" t="n">
        <f aca="false">IF($B176&lt;Input!$G$25,($E176+$F176+$G176+$H176+$I176+$J176+$K176),0)</f>
        <v>4402.94525348617</v>
      </c>
    </row>
    <row r="177" customFormat="false" ht="12.8" hidden="false" customHeight="false" outlineLevel="0" collapsed="false">
      <c r="A177" s="76" t="n">
        <v>173</v>
      </c>
      <c r="B177" s="77" t="n">
        <f aca="false">EOMONTH(Input!$C$7,A177)</f>
        <v>48182</v>
      </c>
      <c r="C177" s="76" t="n">
        <f aca="false">DATEDIF(Input!$G$23,$B177,"Y")</f>
        <v>54</v>
      </c>
      <c r="E177" s="78" t="n">
        <f aca="false">IF($B177&gt;Input!$G$31,0,Input!$G$26*(1+Input!$G$28/100)^(DATEDIF(Input!$C$7,$B177,"Y")))</f>
        <v>6597.39381531436</v>
      </c>
      <c r="F177" s="78" t="n">
        <f aca="false">-1*($E177*(Input!$C$10/100))</f>
        <v>-409.03841654949</v>
      </c>
      <c r="G177" s="78" t="n">
        <f aca="false">-1*($E177*(Input!$C$11/100))</f>
        <v>-95.6622103220582</v>
      </c>
      <c r="H177" s="78" t="n">
        <f aca="false">IF($B177&lt;Input!$G$25,((Input!$G$29*(1+Input!$C$13/100)^(DATEDIF(Input!$C$7,$B177,"Y")))),0)</f>
        <v>-565.225988938607</v>
      </c>
      <c r="I177" s="78" t="n">
        <f aca="false">IF($B177&gt;Input!$G$31,0,IF($E177*(Input!$G$35/100)&gt;(Input!$C$12/12),-1*(Input!$C$12/12),-1*$E177*(Input!$G$35/100)))</f>
        <v>-263.895752612574</v>
      </c>
      <c r="J177" s="78" t="n">
        <f aca="false">IF($B177&gt;Input!$G$31,0,(-1)*($E177+$H177+$I177)*(Input!$C$8/100))</f>
        <v>-576.827207376318</v>
      </c>
      <c r="K177" s="78" t="n">
        <f aca="false">IF($B177&gt;Input!$G$31,0,(-1)*($E177+$H177+$I177)*(Input!$C$9/100))</f>
        <v>-283.798986029148</v>
      </c>
      <c r="L177" s="78" t="n">
        <f aca="false">IF($B177&lt;Input!$G$25,($E177+$F177+$G177+$H177+$I177+$J177+$K177),0)</f>
        <v>4402.94525348617</v>
      </c>
    </row>
    <row r="178" customFormat="false" ht="12.8" hidden="false" customHeight="false" outlineLevel="0" collapsed="false">
      <c r="A178" s="76" t="n">
        <v>174</v>
      </c>
      <c r="B178" s="77" t="n">
        <f aca="false">EOMONTH(Input!$C$7,A178)</f>
        <v>48213</v>
      </c>
      <c r="C178" s="76" t="n">
        <f aca="false">DATEDIF(Input!$G$23,$B178,"Y")</f>
        <v>54</v>
      </c>
      <c r="E178" s="78" t="n">
        <f aca="false">IF($B178&gt;Input!$G$31,0,Input!$G$26*(1+Input!$G$28/100)^(DATEDIF(Input!$C$7,$B178,"Y")))</f>
        <v>6597.39381531436</v>
      </c>
      <c r="F178" s="78" t="n">
        <f aca="false">-1*($E178*(Input!$C$10/100))</f>
        <v>-409.03841654949</v>
      </c>
      <c r="G178" s="78" t="n">
        <f aca="false">-1*($E178*(Input!$C$11/100))</f>
        <v>-95.6622103220582</v>
      </c>
      <c r="H178" s="78" t="n">
        <f aca="false">IF($B178&lt;Input!$G$25,((Input!$G$29*(1+Input!$C$13/100)^(DATEDIF(Input!$C$7,$B178,"Y")))),0)</f>
        <v>-565.225988938607</v>
      </c>
      <c r="I178" s="78" t="n">
        <f aca="false">IF($B178&gt;Input!$G$31,0,IF($E178*(Input!$G$35/100)&gt;(Input!$C$12/12),-1*(Input!$C$12/12),-1*$E178*(Input!$G$35/100)))</f>
        <v>-263.895752612574</v>
      </c>
      <c r="J178" s="78" t="n">
        <f aca="false">IF($B178&gt;Input!$G$31,0,(-1)*($E178+$H178+$I178)*(Input!$C$8/100))</f>
        <v>-576.827207376318</v>
      </c>
      <c r="K178" s="78" t="n">
        <f aca="false">IF($B178&gt;Input!$G$31,0,(-1)*($E178+$H178+$I178)*(Input!$C$9/100))</f>
        <v>-283.798986029148</v>
      </c>
      <c r="L178" s="78" t="n">
        <f aca="false">IF($B178&lt;Input!$G$25,($E178+$F178+$G178+$H178+$I178+$J178+$K178),0)</f>
        <v>4402.94525348617</v>
      </c>
    </row>
    <row r="179" customFormat="false" ht="12.8" hidden="false" customHeight="false" outlineLevel="0" collapsed="false">
      <c r="A179" s="76" t="n">
        <v>175</v>
      </c>
      <c r="B179" s="77" t="n">
        <f aca="false">EOMONTH(Input!$C$7,A179)</f>
        <v>48244</v>
      </c>
      <c r="C179" s="76" t="n">
        <f aca="false">DATEDIF(Input!$G$23,$B179,"Y")</f>
        <v>54</v>
      </c>
      <c r="E179" s="78" t="n">
        <f aca="false">IF($B179&gt;Input!$G$31,0,Input!$G$26*(1+Input!$G$28/100)^(DATEDIF(Input!$C$7,$B179,"Y")))</f>
        <v>6597.39381531436</v>
      </c>
      <c r="F179" s="78" t="n">
        <f aca="false">-1*($E179*(Input!$C$10/100))</f>
        <v>-409.03841654949</v>
      </c>
      <c r="G179" s="78" t="n">
        <f aca="false">-1*($E179*(Input!$C$11/100))</f>
        <v>-95.6622103220582</v>
      </c>
      <c r="H179" s="78" t="n">
        <f aca="false">IF($B179&lt;Input!$G$25,((Input!$G$29*(1+Input!$C$13/100)^(DATEDIF(Input!$C$7,$B179,"Y")))),0)</f>
        <v>-565.225988938607</v>
      </c>
      <c r="I179" s="78" t="n">
        <f aca="false">IF($B179&gt;Input!$G$31,0,IF($E179*(Input!$G$35/100)&gt;(Input!$C$12/12),-1*(Input!$C$12/12),-1*$E179*(Input!$G$35/100)))</f>
        <v>-263.895752612574</v>
      </c>
      <c r="J179" s="78" t="n">
        <f aca="false">IF($B179&gt;Input!$G$31,0,(-1)*($E179+$H179+$I179)*(Input!$C$8/100))</f>
        <v>-576.827207376318</v>
      </c>
      <c r="K179" s="78" t="n">
        <f aca="false">IF($B179&gt;Input!$G$31,0,(-1)*($E179+$H179+$I179)*(Input!$C$9/100))</f>
        <v>-283.798986029148</v>
      </c>
      <c r="L179" s="78" t="n">
        <f aca="false">IF($B179&lt;Input!$G$25,($E179+$F179+$G179+$H179+$I179+$J179+$K179),0)</f>
        <v>4402.94525348617</v>
      </c>
    </row>
    <row r="180" customFormat="false" ht="12.8" hidden="false" customHeight="false" outlineLevel="0" collapsed="false">
      <c r="A180" s="76" t="n">
        <v>176</v>
      </c>
      <c r="B180" s="77" t="n">
        <f aca="false">EOMONTH(Input!$C$7,A180)</f>
        <v>48273</v>
      </c>
      <c r="C180" s="76" t="n">
        <f aca="false">DATEDIF(Input!$G$23,$B180,"Y")</f>
        <v>54</v>
      </c>
      <c r="E180" s="78" t="n">
        <f aca="false">IF($B180&gt;Input!$G$31,0,Input!$G$26*(1+Input!$G$28/100)^(DATEDIF(Input!$C$7,$B180,"Y")))</f>
        <v>6597.39381531436</v>
      </c>
      <c r="F180" s="78" t="n">
        <f aca="false">-1*($E180*(Input!$C$10/100))</f>
        <v>-409.03841654949</v>
      </c>
      <c r="G180" s="78" t="n">
        <f aca="false">-1*($E180*(Input!$C$11/100))</f>
        <v>-95.6622103220582</v>
      </c>
      <c r="H180" s="78" t="n">
        <f aca="false">IF($B180&lt;Input!$G$25,((Input!$G$29*(1+Input!$C$13/100)^(DATEDIF(Input!$C$7,$B180,"Y")))),0)</f>
        <v>-565.225988938607</v>
      </c>
      <c r="I180" s="78" t="n">
        <f aca="false">IF($B180&gt;Input!$G$31,0,IF($E180*(Input!$G$35/100)&gt;(Input!$C$12/12),-1*(Input!$C$12/12),-1*$E180*(Input!$G$35/100)))</f>
        <v>-263.895752612574</v>
      </c>
      <c r="J180" s="78" t="n">
        <f aca="false">IF($B180&gt;Input!$G$31,0,(-1)*($E180+$H180+$I180)*(Input!$C$8/100))</f>
        <v>-576.827207376318</v>
      </c>
      <c r="K180" s="78" t="n">
        <f aca="false">IF($B180&gt;Input!$G$31,0,(-1)*($E180+$H180+$I180)*(Input!$C$9/100))</f>
        <v>-283.798986029148</v>
      </c>
      <c r="L180" s="78" t="n">
        <f aca="false">IF($B180&lt;Input!$G$25,($E180+$F180+$G180+$H180+$I180+$J180+$K180),0)</f>
        <v>4402.94525348617</v>
      </c>
    </row>
    <row r="181" customFormat="false" ht="12.8" hidden="false" customHeight="false" outlineLevel="0" collapsed="false">
      <c r="A181" s="76" t="n">
        <v>177</v>
      </c>
      <c r="B181" s="77" t="n">
        <f aca="false">EOMONTH(Input!$C$7,A181)</f>
        <v>48304</v>
      </c>
      <c r="C181" s="76" t="n">
        <f aca="false">DATEDIF(Input!$G$23,$B181,"Y")</f>
        <v>54</v>
      </c>
      <c r="E181" s="78" t="n">
        <f aca="false">IF($B181&gt;Input!$G$31,0,Input!$G$26*(1+Input!$G$28/100)^(DATEDIF(Input!$C$7,$B181,"Y")))</f>
        <v>6597.39381531436</v>
      </c>
      <c r="F181" s="78" t="n">
        <f aca="false">-1*($E181*(Input!$C$10/100))</f>
        <v>-409.03841654949</v>
      </c>
      <c r="G181" s="78" t="n">
        <f aca="false">-1*($E181*(Input!$C$11/100))</f>
        <v>-95.6622103220582</v>
      </c>
      <c r="H181" s="78" t="n">
        <f aca="false">IF($B181&lt;Input!$G$25,((Input!$G$29*(1+Input!$C$13/100)^(DATEDIF(Input!$C$7,$B181,"Y")))),0)</f>
        <v>-565.225988938607</v>
      </c>
      <c r="I181" s="78" t="n">
        <f aca="false">IF($B181&gt;Input!$G$31,0,IF($E181*(Input!$G$35/100)&gt;(Input!$C$12/12),-1*(Input!$C$12/12),-1*$E181*(Input!$G$35/100)))</f>
        <v>-263.895752612574</v>
      </c>
      <c r="J181" s="78" t="n">
        <f aca="false">IF($B181&gt;Input!$G$31,0,(-1)*($E181+$H181+$I181)*(Input!$C$8/100))</f>
        <v>-576.827207376318</v>
      </c>
      <c r="K181" s="78" t="n">
        <f aca="false">IF($B181&gt;Input!$G$31,0,(-1)*($E181+$H181+$I181)*(Input!$C$9/100))</f>
        <v>-283.798986029148</v>
      </c>
      <c r="L181" s="78" t="n">
        <f aca="false">IF($B181&lt;Input!$G$25,($E181+$F181+$G181+$H181+$I181+$J181+$K181),0)</f>
        <v>4402.94525348617</v>
      </c>
    </row>
    <row r="182" customFormat="false" ht="12.8" hidden="false" customHeight="false" outlineLevel="0" collapsed="false">
      <c r="A182" s="76" t="n">
        <v>178</v>
      </c>
      <c r="B182" s="77" t="n">
        <f aca="false">EOMONTH(Input!$C$7,A182)</f>
        <v>48334</v>
      </c>
      <c r="C182" s="76" t="n">
        <f aca="false">DATEDIF(Input!$G$23,$B182,"Y")</f>
        <v>54</v>
      </c>
      <c r="E182" s="78" t="n">
        <f aca="false">IF($B182&gt;Input!$G$31,0,Input!$G$26*(1+Input!$G$28/100)^(DATEDIF(Input!$C$7,$B182,"Y")))</f>
        <v>6597.39381531436</v>
      </c>
      <c r="F182" s="78" t="n">
        <f aca="false">-1*($E182*(Input!$C$10/100))</f>
        <v>-409.03841654949</v>
      </c>
      <c r="G182" s="78" t="n">
        <f aca="false">-1*($E182*(Input!$C$11/100))</f>
        <v>-95.6622103220582</v>
      </c>
      <c r="H182" s="78" t="n">
        <f aca="false">IF($B182&lt;Input!$G$25,((Input!$G$29*(1+Input!$C$13/100)^(DATEDIF(Input!$C$7,$B182,"Y")))),0)</f>
        <v>-565.225988938607</v>
      </c>
      <c r="I182" s="78" t="n">
        <f aca="false">IF($B182&gt;Input!$G$31,0,IF($E182*(Input!$G$35/100)&gt;(Input!$C$12/12),-1*(Input!$C$12/12),-1*$E182*(Input!$G$35/100)))</f>
        <v>-263.895752612574</v>
      </c>
      <c r="J182" s="78" t="n">
        <f aca="false">IF($B182&gt;Input!$G$31,0,(-1)*($E182+$H182+$I182)*(Input!$C$8/100))</f>
        <v>-576.827207376318</v>
      </c>
      <c r="K182" s="78" t="n">
        <f aca="false">IF($B182&gt;Input!$G$31,0,(-1)*($E182+$H182+$I182)*(Input!$C$9/100))</f>
        <v>-283.798986029148</v>
      </c>
      <c r="L182" s="78" t="n">
        <f aca="false">IF($B182&lt;Input!$G$25,($E182+$F182+$G182+$H182+$I182+$J182+$K182),0)</f>
        <v>4402.94525348617</v>
      </c>
    </row>
    <row r="183" customFormat="false" ht="12.8" hidden="false" customHeight="false" outlineLevel="0" collapsed="false">
      <c r="A183" s="76" t="n">
        <v>179</v>
      </c>
      <c r="B183" s="77" t="n">
        <f aca="false">EOMONTH(Input!$C$7,A183)</f>
        <v>48365</v>
      </c>
      <c r="C183" s="76" t="n">
        <f aca="false">DATEDIF(Input!$G$23,$B183,"Y")</f>
        <v>55</v>
      </c>
      <c r="E183" s="78" t="n">
        <f aca="false">IF($B183&gt;Input!$G$31,0,Input!$G$26*(1+Input!$G$28/100)^(DATEDIF(Input!$C$7,$B183,"Y")))</f>
        <v>6597.39381531436</v>
      </c>
      <c r="F183" s="78" t="n">
        <f aca="false">-1*($E183*(Input!$C$10/100))</f>
        <v>-409.03841654949</v>
      </c>
      <c r="G183" s="78" t="n">
        <f aca="false">-1*($E183*(Input!$C$11/100))</f>
        <v>-95.6622103220582</v>
      </c>
      <c r="H183" s="78" t="n">
        <f aca="false">IF($B183&lt;Input!$G$25,((Input!$G$29*(1+Input!$C$13/100)^(DATEDIF(Input!$C$7,$B183,"Y")))),0)</f>
        <v>-565.225988938607</v>
      </c>
      <c r="I183" s="78" t="n">
        <f aca="false">IF($B183&gt;Input!$G$31,0,IF($E183*(Input!$G$35/100)&gt;(Input!$C$12/12),-1*(Input!$C$12/12),-1*$E183*(Input!$G$35/100)))</f>
        <v>-263.895752612574</v>
      </c>
      <c r="J183" s="78" t="n">
        <f aca="false">IF($B183&gt;Input!$G$31,0,(-1)*($E183+$H183+$I183)*(Input!$C$8/100))</f>
        <v>-576.827207376318</v>
      </c>
      <c r="K183" s="78" t="n">
        <f aca="false">IF($B183&gt;Input!$G$31,0,(-1)*($E183+$H183+$I183)*(Input!$C$9/100))</f>
        <v>-283.798986029148</v>
      </c>
      <c r="L183" s="78" t="n">
        <f aca="false">IF($B183&lt;Input!$G$25,($E183+$F183+$G183+$H183+$I183+$J183+$K183),0)</f>
        <v>4402.94525348617</v>
      </c>
    </row>
    <row r="184" customFormat="false" ht="12.8" hidden="false" customHeight="false" outlineLevel="0" collapsed="false">
      <c r="A184" s="76" t="n">
        <v>180</v>
      </c>
      <c r="B184" s="77" t="n">
        <f aca="false">EOMONTH(Input!$C$7,A184)</f>
        <v>48395</v>
      </c>
      <c r="C184" s="76" t="n">
        <f aca="false">DATEDIF(Input!$G$23,$B184,"Y")</f>
        <v>55</v>
      </c>
      <c r="E184" s="78" t="n">
        <f aca="false">IF($B184&gt;Input!$G$31,0,Input!$G$26*(1+Input!$G$28/100)^(DATEDIF(Input!$C$7,$B184,"Y")))</f>
        <v>6729.34169162065</v>
      </c>
      <c r="F184" s="78" t="n">
        <f aca="false">-1*($E184*(Input!$C$10/100))</f>
        <v>-417.21918488048</v>
      </c>
      <c r="G184" s="78" t="n">
        <f aca="false">-1*($E184*(Input!$C$11/100))</f>
        <v>-97.5754545284994</v>
      </c>
      <c r="H184" s="78" t="n">
        <f aca="false">IF($B184&lt;Input!$G$25,((Input!$G$29*(1+Input!$C$13/100)^(DATEDIF(Input!$C$7,$B184,"Y")))),0)</f>
        <v>-599.139548274923</v>
      </c>
      <c r="I184" s="78" t="n">
        <f aca="false">IF($B184&gt;Input!$G$31,0,IF($E184*(Input!$G$35/100)&gt;(Input!$C$12/12),-1*(Input!$C$12/12),-1*$E184*(Input!$G$35/100)))</f>
        <v>-269.173667664826</v>
      </c>
      <c r="J184" s="78" t="n">
        <f aca="false">IF($B184&gt;Input!$G$31,0,(-1)*($E184+$H184+$I184)*(Input!$C$8/100))</f>
        <v>-586.10284756809</v>
      </c>
      <c r="K184" s="78" t="n">
        <f aca="false">IF($B184&gt;Input!$G$31,0,(-1)*($E184+$H184+$I184)*(Input!$C$9/100))</f>
        <v>-288.3626010035</v>
      </c>
      <c r="L184" s="78" t="n">
        <f aca="false">IF($B184&lt;Input!$G$25,($E184+$F184+$G184+$H184+$I184+$J184+$K184),0)</f>
        <v>4471.76838770033</v>
      </c>
    </row>
    <row r="185" customFormat="false" ht="12.8" hidden="false" customHeight="false" outlineLevel="0" collapsed="false">
      <c r="A185" s="76" t="n">
        <v>181</v>
      </c>
      <c r="B185" s="77" t="n">
        <f aca="false">EOMONTH(Input!$C$7,A185)</f>
        <v>48426</v>
      </c>
      <c r="C185" s="76" t="n">
        <f aca="false">DATEDIF(Input!$G$23,$B185,"Y")</f>
        <v>55</v>
      </c>
      <c r="E185" s="78" t="n">
        <f aca="false">IF($B185&gt;Input!$G$31,0,Input!$G$26*(1+Input!$G$28/100)^(DATEDIF(Input!$C$7,$B185,"Y")))</f>
        <v>6729.34169162065</v>
      </c>
      <c r="F185" s="78" t="n">
        <f aca="false">-1*($E185*(Input!$C$10/100))</f>
        <v>-417.21918488048</v>
      </c>
      <c r="G185" s="78" t="n">
        <f aca="false">-1*($E185*(Input!$C$11/100))</f>
        <v>-97.5754545284994</v>
      </c>
      <c r="H185" s="78" t="n">
        <f aca="false">IF($B185&lt;Input!$G$25,((Input!$G$29*(1+Input!$C$13/100)^(DATEDIF(Input!$C$7,$B185,"Y")))),0)</f>
        <v>-599.139548274923</v>
      </c>
      <c r="I185" s="78" t="n">
        <f aca="false">IF($B185&gt;Input!$G$31,0,IF($E185*(Input!$G$35/100)&gt;(Input!$C$12/12),-1*(Input!$C$12/12),-1*$E185*(Input!$G$35/100)))</f>
        <v>-269.173667664826</v>
      </c>
      <c r="J185" s="78" t="n">
        <f aca="false">IF($B185&gt;Input!$G$31,0,(-1)*($E185+$H185+$I185)*(Input!$C$8/100))</f>
        <v>-586.10284756809</v>
      </c>
      <c r="K185" s="78" t="n">
        <f aca="false">IF($B185&gt;Input!$G$31,0,(-1)*($E185+$H185+$I185)*(Input!$C$9/100))</f>
        <v>-288.3626010035</v>
      </c>
      <c r="L185" s="78" t="n">
        <f aca="false">IF($B185&lt;Input!$G$25,($E185+$F185+$G185+$H185+$I185+$J185+$K185),0)</f>
        <v>4471.76838770033</v>
      </c>
    </row>
    <row r="186" customFormat="false" ht="12.8" hidden="false" customHeight="false" outlineLevel="0" collapsed="false">
      <c r="A186" s="76" t="n">
        <v>182</v>
      </c>
      <c r="B186" s="77" t="n">
        <f aca="false">EOMONTH(Input!$C$7,A186)</f>
        <v>48457</v>
      </c>
      <c r="C186" s="76" t="n">
        <f aca="false">DATEDIF(Input!$G$23,$B186,"Y")</f>
        <v>55</v>
      </c>
      <c r="E186" s="78" t="n">
        <f aca="false">IF($B186&gt;Input!$G$31,0,Input!$G$26*(1+Input!$G$28/100)^(DATEDIF(Input!$C$7,$B186,"Y")))</f>
        <v>6729.34169162065</v>
      </c>
      <c r="F186" s="78" t="n">
        <f aca="false">-1*($E186*(Input!$C$10/100))</f>
        <v>-417.21918488048</v>
      </c>
      <c r="G186" s="78" t="n">
        <f aca="false">-1*($E186*(Input!$C$11/100))</f>
        <v>-97.5754545284994</v>
      </c>
      <c r="H186" s="78" t="n">
        <f aca="false">IF($B186&lt;Input!$G$25,((Input!$G$29*(1+Input!$C$13/100)^(DATEDIF(Input!$C$7,$B186,"Y")))),0)</f>
        <v>-599.139548274923</v>
      </c>
      <c r="I186" s="78" t="n">
        <f aca="false">IF($B186&gt;Input!$G$31,0,IF($E186*(Input!$G$35/100)&gt;(Input!$C$12/12),-1*(Input!$C$12/12),-1*$E186*(Input!$G$35/100)))</f>
        <v>-269.173667664826</v>
      </c>
      <c r="J186" s="78" t="n">
        <f aca="false">IF($B186&gt;Input!$G$31,0,(-1)*($E186+$H186+$I186)*(Input!$C$8/100))</f>
        <v>-586.10284756809</v>
      </c>
      <c r="K186" s="78" t="n">
        <f aca="false">IF($B186&gt;Input!$G$31,0,(-1)*($E186+$H186+$I186)*(Input!$C$9/100))</f>
        <v>-288.3626010035</v>
      </c>
      <c r="L186" s="78" t="n">
        <f aca="false">IF($B186&lt;Input!$G$25,($E186+$F186+$G186+$H186+$I186+$J186+$K186),0)</f>
        <v>4471.76838770033</v>
      </c>
    </row>
    <row r="187" customFormat="false" ht="12.8" hidden="false" customHeight="false" outlineLevel="0" collapsed="false">
      <c r="A187" s="76" t="n">
        <v>183</v>
      </c>
      <c r="B187" s="77" t="n">
        <f aca="false">EOMONTH(Input!$C$7,A187)</f>
        <v>48487</v>
      </c>
      <c r="C187" s="76" t="n">
        <f aca="false">DATEDIF(Input!$G$23,$B187,"Y")</f>
        <v>55</v>
      </c>
      <c r="E187" s="78" t="n">
        <f aca="false">IF($B187&gt;Input!$G$31,0,Input!$G$26*(1+Input!$G$28/100)^(DATEDIF(Input!$C$7,$B187,"Y")))</f>
        <v>6729.34169162065</v>
      </c>
      <c r="F187" s="78" t="n">
        <f aca="false">-1*($E187*(Input!$C$10/100))</f>
        <v>-417.21918488048</v>
      </c>
      <c r="G187" s="78" t="n">
        <f aca="false">-1*($E187*(Input!$C$11/100))</f>
        <v>-97.5754545284994</v>
      </c>
      <c r="H187" s="78" t="n">
        <f aca="false">IF($B187&lt;Input!$G$25,((Input!$G$29*(1+Input!$C$13/100)^(DATEDIF(Input!$C$7,$B187,"Y")))),0)</f>
        <v>-599.139548274923</v>
      </c>
      <c r="I187" s="78" t="n">
        <f aca="false">IF($B187&gt;Input!$G$31,0,IF($E187*(Input!$G$35/100)&gt;(Input!$C$12/12),-1*(Input!$C$12/12),-1*$E187*(Input!$G$35/100)))</f>
        <v>-269.173667664826</v>
      </c>
      <c r="J187" s="78" t="n">
        <f aca="false">IF($B187&gt;Input!$G$31,0,(-1)*($E187+$H187+$I187)*(Input!$C$8/100))</f>
        <v>-586.10284756809</v>
      </c>
      <c r="K187" s="78" t="n">
        <f aca="false">IF($B187&gt;Input!$G$31,0,(-1)*($E187+$H187+$I187)*(Input!$C$9/100))</f>
        <v>-288.3626010035</v>
      </c>
      <c r="L187" s="78" t="n">
        <f aca="false">IF($B187&lt;Input!$G$25,($E187+$F187+$G187+$H187+$I187+$J187+$K187),0)</f>
        <v>4471.76838770033</v>
      </c>
    </row>
    <row r="188" customFormat="false" ht="12.8" hidden="false" customHeight="false" outlineLevel="0" collapsed="false">
      <c r="A188" s="76" t="n">
        <v>184</v>
      </c>
      <c r="B188" s="77" t="n">
        <f aca="false">EOMONTH(Input!$C$7,A188)</f>
        <v>48518</v>
      </c>
      <c r="C188" s="76" t="n">
        <f aca="false">DATEDIF(Input!$G$23,$B188,"Y")</f>
        <v>55</v>
      </c>
      <c r="E188" s="78" t="n">
        <f aca="false">IF($B188&gt;Input!$G$31,0,Input!$G$26*(1+Input!$G$28/100)^(DATEDIF(Input!$C$7,$B188,"Y")))</f>
        <v>6729.34169162065</v>
      </c>
      <c r="F188" s="78" t="n">
        <f aca="false">-1*($E188*(Input!$C$10/100))</f>
        <v>-417.21918488048</v>
      </c>
      <c r="G188" s="78" t="n">
        <f aca="false">-1*($E188*(Input!$C$11/100))</f>
        <v>-97.5754545284994</v>
      </c>
      <c r="H188" s="78" t="n">
        <f aca="false">IF($B188&lt;Input!$G$25,((Input!$G$29*(1+Input!$C$13/100)^(DATEDIF(Input!$C$7,$B188,"Y")))),0)</f>
        <v>-599.139548274923</v>
      </c>
      <c r="I188" s="78" t="n">
        <f aca="false">IF($B188&gt;Input!$G$31,0,IF($E188*(Input!$G$35/100)&gt;(Input!$C$12/12),-1*(Input!$C$12/12),-1*$E188*(Input!$G$35/100)))</f>
        <v>-269.173667664826</v>
      </c>
      <c r="J188" s="78" t="n">
        <f aca="false">IF($B188&gt;Input!$G$31,0,(-1)*($E188+$H188+$I188)*(Input!$C$8/100))</f>
        <v>-586.10284756809</v>
      </c>
      <c r="K188" s="78" t="n">
        <f aca="false">IF($B188&gt;Input!$G$31,0,(-1)*($E188+$H188+$I188)*(Input!$C$9/100))</f>
        <v>-288.3626010035</v>
      </c>
      <c r="L188" s="78" t="n">
        <f aca="false">IF($B188&lt;Input!$G$25,($E188+$F188+$G188+$H188+$I188+$J188+$K188),0)</f>
        <v>4471.76838770033</v>
      </c>
    </row>
    <row r="189" customFormat="false" ht="12.8" hidden="false" customHeight="false" outlineLevel="0" collapsed="false">
      <c r="A189" s="76" t="n">
        <v>185</v>
      </c>
      <c r="B189" s="77" t="n">
        <f aca="false">EOMONTH(Input!$C$7,A189)</f>
        <v>48548</v>
      </c>
      <c r="C189" s="76" t="n">
        <f aca="false">DATEDIF(Input!$G$23,$B189,"Y")</f>
        <v>55</v>
      </c>
      <c r="E189" s="78" t="n">
        <f aca="false">IF($B189&gt;Input!$G$31,0,Input!$G$26*(1+Input!$G$28/100)^(DATEDIF(Input!$C$7,$B189,"Y")))</f>
        <v>6729.34169162065</v>
      </c>
      <c r="F189" s="78" t="n">
        <f aca="false">-1*($E189*(Input!$C$10/100))</f>
        <v>-417.21918488048</v>
      </c>
      <c r="G189" s="78" t="n">
        <f aca="false">-1*($E189*(Input!$C$11/100))</f>
        <v>-97.5754545284994</v>
      </c>
      <c r="H189" s="78" t="n">
        <f aca="false">IF($B189&lt;Input!$G$25,((Input!$G$29*(1+Input!$C$13/100)^(DATEDIF(Input!$C$7,$B189,"Y")))),0)</f>
        <v>-599.139548274923</v>
      </c>
      <c r="I189" s="78" t="n">
        <f aca="false">IF($B189&gt;Input!$G$31,0,IF($E189*(Input!$G$35/100)&gt;(Input!$C$12/12),-1*(Input!$C$12/12),-1*$E189*(Input!$G$35/100)))</f>
        <v>-269.173667664826</v>
      </c>
      <c r="J189" s="78" t="n">
        <f aca="false">IF($B189&gt;Input!$G$31,0,(-1)*($E189+$H189+$I189)*(Input!$C$8/100))</f>
        <v>-586.10284756809</v>
      </c>
      <c r="K189" s="78" t="n">
        <f aca="false">IF($B189&gt;Input!$G$31,0,(-1)*($E189+$H189+$I189)*(Input!$C$9/100))</f>
        <v>-288.3626010035</v>
      </c>
      <c r="L189" s="78" t="n">
        <f aca="false">IF($B189&lt;Input!$G$25,($E189+$F189+$G189+$H189+$I189+$J189+$K189),0)</f>
        <v>4471.76838770033</v>
      </c>
    </row>
    <row r="190" customFormat="false" ht="12.8" hidden="false" customHeight="false" outlineLevel="0" collapsed="false">
      <c r="A190" s="76" t="n">
        <v>186</v>
      </c>
      <c r="B190" s="77" t="n">
        <f aca="false">EOMONTH(Input!$C$7,A190)</f>
        <v>48579</v>
      </c>
      <c r="C190" s="76" t="n">
        <f aca="false">DATEDIF(Input!$G$23,$B190,"Y")</f>
        <v>55</v>
      </c>
      <c r="E190" s="78" t="n">
        <f aca="false">IF($B190&gt;Input!$G$31,0,Input!$G$26*(1+Input!$G$28/100)^(DATEDIF(Input!$C$7,$B190,"Y")))</f>
        <v>6729.34169162065</v>
      </c>
      <c r="F190" s="78" t="n">
        <f aca="false">-1*($E190*(Input!$C$10/100))</f>
        <v>-417.21918488048</v>
      </c>
      <c r="G190" s="78" t="n">
        <f aca="false">-1*($E190*(Input!$C$11/100))</f>
        <v>-97.5754545284994</v>
      </c>
      <c r="H190" s="78" t="n">
        <f aca="false">IF($B190&lt;Input!$G$25,((Input!$G$29*(1+Input!$C$13/100)^(DATEDIF(Input!$C$7,$B190,"Y")))),0)</f>
        <v>-599.139548274923</v>
      </c>
      <c r="I190" s="78" t="n">
        <f aca="false">IF($B190&gt;Input!$G$31,0,IF($E190*(Input!$G$35/100)&gt;(Input!$C$12/12),-1*(Input!$C$12/12),-1*$E190*(Input!$G$35/100)))</f>
        <v>-269.173667664826</v>
      </c>
      <c r="J190" s="78" t="n">
        <f aca="false">IF($B190&gt;Input!$G$31,0,(-1)*($E190+$H190+$I190)*(Input!$C$8/100))</f>
        <v>-586.10284756809</v>
      </c>
      <c r="K190" s="78" t="n">
        <f aca="false">IF($B190&gt;Input!$G$31,0,(-1)*($E190+$H190+$I190)*(Input!$C$9/100))</f>
        <v>-288.3626010035</v>
      </c>
      <c r="L190" s="78" t="n">
        <f aca="false">IF($B190&lt;Input!$G$25,($E190+$F190+$G190+$H190+$I190+$J190+$K190),0)</f>
        <v>4471.76838770033</v>
      </c>
    </row>
    <row r="191" customFormat="false" ht="12.8" hidden="false" customHeight="false" outlineLevel="0" collapsed="false">
      <c r="A191" s="76" t="n">
        <v>187</v>
      </c>
      <c r="B191" s="77" t="n">
        <f aca="false">EOMONTH(Input!$C$7,A191)</f>
        <v>48610</v>
      </c>
      <c r="C191" s="76" t="n">
        <f aca="false">DATEDIF(Input!$G$23,$B191,"Y")</f>
        <v>55</v>
      </c>
      <c r="E191" s="78" t="n">
        <f aca="false">IF($B191&gt;Input!$G$31,0,Input!$G$26*(1+Input!$G$28/100)^(DATEDIF(Input!$C$7,$B191,"Y")))</f>
        <v>6729.34169162065</v>
      </c>
      <c r="F191" s="78" t="n">
        <f aca="false">-1*($E191*(Input!$C$10/100))</f>
        <v>-417.21918488048</v>
      </c>
      <c r="G191" s="78" t="n">
        <f aca="false">-1*($E191*(Input!$C$11/100))</f>
        <v>-97.5754545284994</v>
      </c>
      <c r="H191" s="78" t="n">
        <f aca="false">IF($B191&lt;Input!$G$25,((Input!$G$29*(1+Input!$C$13/100)^(DATEDIF(Input!$C$7,$B191,"Y")))),0)</f>
        <v>-599.139548274923</v>
      </c>
      <c r="I191" s="78" t="n">
        <f aca="false">IF($B191&gt;Input!$G$31,0,IF($E191*(Input!$G$35/100)&gt;(Input!$C$12/12),-1*(Input!$C$12/12),-1*$E191*(Input!$G$35/100)))</f>
        <v>-269.173667664826</v>
      </c>
      <c r="J191" s="78" t="n">
        <f aca="false">IF($B191&gt;Input!$G$31,0,(-1)*($E191+$H191+$I191)*(Input!$C$8/100))</f>
        <v>-586.10284756809</v>
      </c>
      <c r="K191" s="78" t="n">
        <f aca="false">IF($B191&gt;Input!$G$31,0,(-1)*($E191+$H191+$I191)*(Input!$C$9/100))</f>
        <v>-288.3626010035</v>
      </c>
      <c r="L191" s="78" t="n">
        <f aca="false">IF($B191&lt;Input!$G$25,($E191+$F191+$G191+$H191+$I191+$J191+$K191),0)</f>
        <v>4471.76838770033</v>
      </c>
    </row>
    <row r="192" customFormat="false" ht="12.8" hidden="false" customHeight="false" outlineLevel="0" collapsed="false">
      <c r="A192" s="76" t="n">
        <v>188</v>
      </c>
      <c r="B192" s="77" t="n">
        <f aca="false">EOMONTH(Input!$C$7,A192)</f>
        <v>48638</v>
      </c>
      <c r="C192" s="76" t="n">
        <f aca="false">DATEDIF(Input!$G$23,$B192,"Y")</f>
        <v>55</v>
      </c>
      <c r="E192" s="78" t="n">
        <f aca="false">IF($B192&gt;Input!$G$31,0,Input!$G$26*(1+Input!$G$28/100)^(DATEDIF(Input!$C$7,$B192,"Y")))</f>
        <v>6729.34169162065</v>
      </c>
      <c r="F192" s="78" t="n">
        <f aca="false">-1*($E192*(Input!$C$10/100))</f>
        <v>-417.21918488048</v>
      </c>
      <c r="G192" s="78" t="n">
        <f aca="false">-1*($E192*(Input!$C$11/100))</f>
        <v>-97.5754545284994</v>
      </c>
      <c r="H192" s="78" t="n">
        <f aca="false">IF($B192&lt;Input!$G$25,((Input!$G$29*(1+Input!$C$13/100)^(DATEDIF(Input!$C$7,$B192,"Y")))),0)</f>
        <v>-599.139548274923</v>
      </c>
      <c r="I192" s="78" t="n">
        <f aca="false">IF($B192&gt;Input!$G$31,0,IF($E192*(Input!$G$35/100)&gt;(Input!$C$12/12),-1*(Input!$C$12/12),-1*$E192*(Input!$G$35/100)))</f>
        <v>-269.173667664826</v>
      </c>
      <c r="J192" s="78" t="n">
        <f aca="false">IF($B192&gt;Input!$G$31,0,(-1)*($E192+$H192+$I192)*(Input!$C$8/100))</f>
        <v>-586.10284756809</v>
      </c>
      <c r="K192" s="78" t="n">
        <f aca="false">IF($B192&gt;Input!$G$31,0,(-1)*($E192+$H192+$I192)*(Input!$C$9/100))</f>
        <v>-288.3626010035</v>
      </c>
      <c r="L192" s="78" t="n">
        <f aca="false">IF($B192&lt;Input!$G$25,($E192+$F192+$G192+$H192+$I192+$J192+$K192),0)</f>
        <v>4471.76838770033</v>
      </c>
    </row>
    <row r="193" customFormat="false" ht="12.8" hidden="false" customHeight="false" outlineLevel="0" collapsed="false">
      <c r="A193" s="76" t="n">
        <v>189</v>
      </c>
      <c r="B193" s="77" t="n">
        <f aca="false">EOMONTH(Input!$C$7,A193)</f>
        <v>48669</v>
      </c>
      <c r="C193" s="76" t="n">
        <f aca="false">DATEDIF(Input!$G$23,$B193,"Y")</f>
        <v>55</v>
      </c>
      <c r="E193" s="78" t="n">
        <f aca="false">IF($B193&gt;Input!$G$31,0,Input!$G$26*(1+Input!$G$28/100)^(DATEDIF(Input!$C$7,$B193,"Y")))</f>
        <v>6729.34169162065</v>
      </c>
      <c r="F193" s="78" t="n">
        <f aca="false">-1*($E193*(Input!$C$10/100))</f>
        <v>-417.21918488048</v>
      </c>
      <c r="G193" s="78" t="n">
        <f aca="false">-1*($E193*(Input!$C$11/100))</f>
        <v>-97.5754545284994</v>
      </c>
      <c r="H193" s="78" t="n">
        <f aca="false">IF($B193&lt;Input!$G$25,((Input!$G$29*(1+Input!$C$13/100)^(DATEDIF(Input!$C$7,$B193,"Y")))),0)</f>
        <v>-599.139548274923</v>
      </c>
      <c r="I193" s="78" t="n">
        <f aca="false">IF($B193&gt;Input!$G$31,0,IF($E193*(Input!$G$35/100)&gt;(Input!$C$12/12),-1*(Input!$C$12/12),-1*$E193*(Input!$G$35/100)))</f>
        <v>-269.173667664826</v>
      </c>
      <c r="J193" s="78" t="n">
        <f aca="false">IF($B193&gt;Input!$G$31,0,(-1)*($E193+$H193+$I193)*(Input!$C$8/100))</f>
        <v>-586.10284756809</v>
      </c>
      <c r="K193" s="78" t="n">
        <f aca="false">IF($B193&gt;Input!$G$31,0,(-1)*($E193+$H193+$I193)*(Input!$C$9/100))</f>
        <v>-288.3626010035</v>
      </c>
      <c r="L193" s="78" t="n">
        <f aca="false">IF($B193&lt;Input!$G$25,($E193+$F193+$G193+$H193+$I193+$J193+$K193),0)</f>
        <v>4471.76838770033</v>
      </c>
    </row>
    <row r="194" customFormat="false" ht="12.8" hidden="false" customHeight="false" outlineLevel="0" collapsed="false">
      <c r="A194" s="76" t="n">
        <v>190</v>
      </c>
      <c r="B194" s="77" t="n">
        <f aca="false">EOMONTH(Input!$C$7,A194)</f>
        <v>48699</v>
      </c>
      <c r="C194" s="76" t="n">
        <f aca="false">DATEDIF(Input!$G$23,$B194,"Y")</f>
        <v>55</v>
      </c>
      <c r="E194" s="78" t="n">
        <f aca="false">IF($B194&gt;Input!$G$31,0,Input!$G$26*(1+Input!$G$28/100)^(DATEDIF(Input!$C$7,$B194,"Y")))</f>
        <v>6729.34169162065</v>
      </c>
      <c r="F194" s="78" t="n">
        <f aca="false">-1*($E194*(Input!$C$10/100))</f>
        <v>-417.21918488048</v>
      </c>
      <c r="G194" s="78" t="n">
        <f aca="false">-1*($E194*(Input!$C$11/100))</f>
        <v>-97.5754545284994</v>
      </c>
      <c r="H194" s="78" t="n">
        <f aca="false">IF($B194&lt;Input!$G$25,((Input!$G$29*(1+Input!$C$13/100)^(DATEDIF(Input!$C$7,$B194,"Y")))),0)</f>
        <v>-599.139548274923</v>
      </c>
      <c r="I194" s="78" t="n">
        <f aca="false">IF($B194&gt;Input!$G$31,0,IF($E194*(Input!$G$35/100)&gt;(Input!$C$12/12),-1*(Input!$C$12/12),-1*$E194*(Input!$G$35/100)))</f>
        <v>-269.173667664826</v>
      </c>
      <c r="J194" s="78" t="n">
        <f aca="false">IF($B194&gt;Input!$G$31,0,(-1)*($E194+$H194+$I194)*(Input!$C$8/100))</f>
        <v>-586.10284756809</v>
      </c>
      <c r="K194" s="78" t="n">
        <f aca="false">IF($B194&gt;Input!$G$31,0,(-1)*($E194+$H194+$I194)*(Input!$C$9/100))</f>
        <v>-288.3626010035</v>
      </c>
      <c r="L194" s="78" t="n">
        <f aca="false">IF($B194&lt;Input!$G$25,($E194+$F194+$G194+$H194+$I194+$J194+$K194),0)</f>
        <v>4471.76838770033</v>
      </c>
    </row>
    <row r="195" customFormat="false" ht="12.8" hidden="false" customHeight="false" outlineLevel="0" collapsed="false">
      <c r="A195" s="76" t="n">
        <v>191</v>
      </c>
      <c r="B195" s="77" t="n">
        <f aca="false">EOMONTH(Input!$C$7,A195)</f>
        <v>48730</v>
      </c>
      <c r="C195" s="76" t="n">
        <f aca="false">DATEDIF(Input!$G$23,$B195,"Y")</f>
        <v>56</v>
      </c>
      <c r="E195" s="78" t="n">
        <f aca="false">IF($B195&gt;Input!$G$31,0,Input!$G$26*(1+Input!$G$28/100)^(DATEDIF(Input!$C$7,$B195,"Y")))</f>
        <v>6729.34169162065</v>
      </c>
      <c r="F195" s="78" t="n">
        <f aca="false">-1*($E195*(Input!$C$10/100))</f>
        <v>-417.21918488048</v>
      </c>
      <c r="G195" s="78" t="n">
        <f aca="false">-1*($E195*(Input!$C$11/100))</f>
        <v>-97.5754545284994</v>
      </c>
      <c r="H195" s="78" t="n">
        <f aca="false">IF($B195&lt;Input!$G$25,((Input!$G$29*(1+Input!$C$13/100)^(DATEDIF(Input!$C$7,$B195,"Y")))),0)</f>
        <v>-599.139548274923</v>
      </c>
      <c r="I195" s="78" t="n">
        <f aca="false">IF($B195&gt;Input!$G$31,0,IF($E195*(Input!$G$35/100)&gt;(Input!$C$12/12),-1*(Input!$C$12/12),-1*$E195*(Input!$G$35/100)))</f>
        <v>-269.173667664826</v>
      </c>
      <c r="J195" s="78" t="n">
        <f aca="false">IF($B195&gt;Input!$G$31,0,(-1)*($E195+$H195+$I195)*(Input!$C$8/100))</f>
        <v>-586.10284756809</v>
      </c>
      <c r="K195" s="78" t="n">
        <f aca="false">IF($B195&gt;Input!$G$31,0,(-1)*($E195+$H195+$I195)*(Input!$C$9/100))</f>
        <v>-288.3626010035</v>
      </c>
      <c r="L195" s="78" t="n">
        <f aca="false">IF($B195&lt;Input!$G$25,($E195+$F195+$G195+$H195+$I195+$J195+$K195),0)</f>
        <v>4471.76838770033</v>
      </c>
    </row>
    <row r="196" customFormat="false" ht="12.8" hidden="false" customHeight="false" outlineLevel="0" collapsed="false">
      <c r="A196" s="76" t="n">
        <v>192</v>
      </c>
      <c r="B196" s="77" t="n">
        <f aca="false">EOMONTH(Input!$C$7,A196)</f>
        <v>48760</v>
      </c>
      <c r="C196" s="76" t="n">
        <f aca="false">DATEDIF(Input!$G$23,$B196,"Y")</f>
        <v>56</v>
      </c>
      <c r="E196" s="78" t="n">
        <f aca="false">IF($B196&gt;Input!$G$31,0,Input!$G$26*(1+Input!$G$28/100)^(DATEDIF(Input!$C$7,$B196,"Y")))</f>
        <v>6863.92852545306</v>
      </c>
      <c r="F196" s="78" t="n">
        <f aca="false">-1*($E196*(Input!$C$10/100))</f>
        <v>-425.56356857809</v>
      </c>
      <c r="G196" s="78" t="n">
        <f aca="false">-1*($E196*(Input!$C$11/100))</f>
        <v>-99.5269636190694</v>
      </c>
      <c r="H196" s="78" t="n">
        <f aca="false">IF($B196&lt;Input!$G$25,((Input!$G$29*(1+Input!$C$13/100)^(DATEDIF(Input!$C$7,$B196,"Y")))),0)</f>
        <v>-635.087921171418</v>
      </c>
      <c r="I196" s="78" t="n">
        <f aca="false">IF($B196&gt;Input!$G$31,0,IF($E196*(Input!$G$35/100)&gt;(Input!$C$12/12),-1*(Input!$C$12/12),-1*$E196*(Input!$G$35/100)))</f>
        <v>-274.557141018122</v>
      </c>
      <c r="J196" s="78" t="n">
        <f aca="false">IF($B196&gt;Input!$G$31,0,(-1)*($E196+$H196+$I196)*(Input!$C$8/100))</f>
        <v>-595.428346326352</v>
      </c>
      <c r="K196" s="78" t="n">
        <f aca="false">IF($B196&gt;Input!$G$31,0,(-1)*($E196+$H196+$I196)*(Input!$C$9/100))</f>
        <v>-292.950746392565</v>
      </c>
      <c r="L196" s="78" t="n">
        <f aca="false">IF($B196&lt;Input!$G$25,($E196+$F196+$G196+$H196+$I196+$J196+$K196),0)</f>
        <v>4540.81383834744</v>
      </c>
    </row>
    <row r="197" customFormat="false" ht="12.8" hidden="false" customHeight="false" outlineLevel="0" collapsed="false">
      <c r="A197" s="76" t="n">
        <v>193</v>
      </c>
      <c r="B197" s="77" t="n">
        <f aca="false">EOMONTH(Input!$C$7,A197)</f>
        <v>48791</v>
      </c>
      <c r="C197" s="76" t="n">
        <f aca="false">DATEDIF(Input!$G$23,$B197,"Y")</f>
        <v>56</v>
      </c>
      <c r="E197" s="78" t="n">
        <f aca="false">IF($B197&gt;Input!$G$31,0,Input!$G$26*(1+Input!$G$28/100)^(DATEDIF(Input!$C$7,$B197,"Y")))</f>
        <v>6863.92852545306</v>
      </c>
      <c r="F197" s="78" t="n">
        <f aca="false">-1*($E197*(Input!$C$10/100))</f>
        <v>-425.56356857809</v>
      </c>
      <c r="G197" s="78" t="n">
        <f aca="false">-1*($E197*(Input!$C$11/100))</f>
        <v>-99.5269636190694</v>
      </c>
      <c r="H197" s="78" t="n">
        <f aca="false">IF($B197&lt;Input!$G$25,((Input!$G$29*(1+Input!$C$13/100)^(DATEDIF(Input!$C$7,$B197,"Y")))),0)</f>
        <v>-635.087921171418</v>
      </c>
      <c r="I197" s="78" t="n">
        <f aca="false">IF($B197&gt;Input!$G$31,0,IF($E197*(Input!$G$35/100)&gt;(Input!$C$12/12),-1*(Input!$C$12/12),-1*$E197*(Input!$G$35/100)))</f>
        <v>-274.557141018122</v>
      </c>
      <c r="J197" s="78" t="n">
        <f aca="false">IF($B197&gt;Input!$G$31,0,(-1)*($E197+$H197+$I197)*(Input!$C$8/100))</f>
        <v>-595.428346326352</v>
      </c>
      <c r="K197" s="78" t="n">
        <f aca="false">IF($B197&gt;Input!$G$31,0,(-1)*($E197+$H197+$I197)*(Input!$C$9/100))</f>
        <v>-292.950746392565</v>
      </c>
      <c r="L197" s="78" t="n">
        <f aca="false">IF($B197&lt;Input!$G$25,($E197+$F197+$G197+$H197+$I197+$J197+$K197),0)</f>
        <v>4540.81383834744</v>
      </c>
    </row>
    <row r="198" customFormat="false" ht="12.8" hidden="false" customHeight="false" outlineLevel="0" collapsed="false">
      <c r="A198" s="76" t="n">
        <v>194</v>
      </c>
      <c r="B198" s="77" t="n">
        <f aca="false">EOMONTH(Input!$C$7,A198)</f>
        <v>48822</v>
      </c>
      <c r="C198" s="76" t="n">
        <f aca="false">DATEDIF(Input!$G$23,$B198,"Y")</f>
        <v>56</v>
      </c>
      <c r="E198" s="78" t="n">
        <f aca="false">IF($B198&gt;Input!$G$31,0,Input!$G$26*(1+Input!$G$28/100)^(DATEDIF(Input!$C$7,$B198,"Y")))</f>
        <v>6863.92852545306</v>
      </c>
      <c r="F198" s="78" t="n">
        <f aca="false">-1*($E198*(Input!$C$10/100))</f>
        <v>-425.56356857809</v>
      </c>
      <c r="G198" s="78" t="n">
        <f aca="false">-1*($E198*(Input!$C$11/100))</f>
        <v>-99.5269636190694</v>
      </c>
      <c r="H198" s="78" t="n">
        <f aca="false">IF($B198&lt;Input!$G$25,((Input!$G$29*(1+Input!$C$13/100)^(DATEDIF(Input!$C$7,$B198,"Y")))),0)</f>
        <v>-635.087921171418</v>
      </c>
      <c r="I198" s="78" t="n">
        <f aca="false">IF($B198&gt;Input!$G$31,0,IF($E198*(Input!$G$35/100)&gt;(Input!$C$12/12),-1*(Input!$C$12/12),-1*$E198*(Input!$G$35/100)))</f>
        <v>-274.557141018122</v>
      </c>
      <c r="J198" s="78" t="n">
        <f aca="false">IF($B198&gt;Input!$G$31,0,(-1)*($E198+$H198+$I198)*(Input!$C$8/100))</f>
        <v>-595.428346326352</v>
      </c>
      <c r="K198" s="78" t="n">
        <f aca="false">IF($B198&gt;Input!$G$31,0,(-1)*($E198+$H198+$I198)*(Input!$C$9/100))</f>
        <v>-292.950746392565</v>
      </c>
      <c r="L198" s="78" t="n">
        <f aca="false">IF($B198&lt;Input!$G$25,($E198+$F198+$G198+$H198+$I198+$J198+$K198),0)</f>
        <v>4540.81383834744</v>
      </c>
    </row>
    <row r="199" customFormat="false" ht="12.8" hidden="false" customHeight="false" outlineLevel="0" collapsed="false">
      <c r="A199" s="76" t="n">
        <v>195</v>
      </c>
      <c r="B199" s="77" t="n">
        <f aca="false">EOMONTH(Input!$C$7,A199)</f>
        <v>48852</v>
      </c>
      <c r="C199" s="76" t="n">
        <f aca="false">DATEDIF(Input!$G$23,$B199,"Y")</f>
        <v>56</v>
      </c>
      <c r="E199" s="78" t="n">
        <f aca="false">IF($B199&gt;Input!$G$31,0,Input!$G$26*(1+Input!$G$28/100)^(DATEDIF(Input!$C$7,$B199,"Y")))</f>
        <v>6863.92852545306</v>
      </c>
      <c r="F199" s="78" t="n">
        <f aca="false">-1*($E199*(Input!$C$10/100))</f>
        <v>-425.56356857809</v>
      </c>
      <c r="G199" s="78" t="n">
        <f aca="false">-1*($E199*(Input!$C$11/100))</f>
        <v>-99.5269636190694</v>
      </c>
      <c r="H199" s="78" t="n">
        <f aca="false">IF($B199&lt;Input!$G$25,((Input!$G$29*(1+Input!$C$13/100)^(DATEDIF(Input!$C$7,$B199,"Y")))),0)</f>
        <v>-635.087921171418</v>
      </c>
      <c r="I199" s="78" t="n">
        <f aca="false">IF($B199&gt;Input!$G$31,0,IF($E199*(Input!$G$35/100)&gt;(Input!$C$12/12),-1*(Input!$C$12/12),-1*$E199*(Input!$G$35/100)))</f>
        <v>-274.557141018122</v>
      </c>
      <c r="J199" s="78" t="n">
        <f aca="false">IF($B199&gt;Input!$G$31,0,(-1)*($E199+$H199+$I199)*(Input!$C$8/100))</f>
        <v>-595.428346326352</v>
      </c>
      <c r="K199" s="78" t="n">
        <f aca="false">IF($B199&gt;Input!$G$31,0,(-1)*($E199+$H199+$I199)*(Input!$C$9/100))</f>
        <v>-292.950746392565</v>
      </c>
      <c r="L199" s="78" t="n">
        <f aca="false">IF($B199&lt;Input!$G$25,($E199+$F199+$G199+$H199+$I199+$J199+$K199),0)</f>
        <v>4540.81383834744</v>
      </c>
    </row>
    <row r="200" customFormat="false" ht="12.8" hidden="false" customHeight="false" outlineLevel="0" collapsed="false">
      <c r="A200" s="76" t="n">
        <v>196</v>
      </c>
      <c r="B200" s="77" t="n">
        <f aca="false">EOMONTH(Input!$C$7,A200)</f>
        <v>48883</v>
      </c>
      <c r="C200" s="76" t="n">
        <f aca="false">DATEDIF(Input!$G$23,$B200,"Y")</f>
        <v>56</v>
      </c>
      <c r="E200" s="78" t="n">
        <f aca="false">IF($B200&gt;Input!$G$31,0,Input!$G$26*(1+Input!$G$28/100)^(DATEDIF(Input!$C$7,$B200,"Y")))</f>
        <v>6863.92852545306</v>
      </c>
      <c r="F200" s="78" t="n">
        <f aca="false">-1*($E200*(Input!$C$10/100))</f>
        <v>-425.56356857809</v>
      </c>
      <c r="G200" s="78" t="n">
        <f aca="false">-1*($E200*(Input!$C$11/100))</f>
        <v>-99.5269636190694</v>
      </c>
      <c r="H200" s="78" t="n">
        <f aca="false">IF($B200&lt;Input!$G$25,((Input!$G$29*(1+Input!$C$13/100)^(DATEDIF(Input!$C$7,$B200,"Y")))),0)</f>
        <v>-635.087921171418</v>
      </c>
      <c r="I200" s="78" t="n">
        <f aca="false">IF($B200&gt;Input!$G$31,0,IF($E200*(Input!$G$35/100)&gt;(Input!$C$12/12),-1*(Input!$C$12/12),-1*$E200*(Input!$G$35/100)))</f>
        <v>-274.557141018122</v>
      </c>
      <c r="J200" s="78" t="n">
        <f aca="false">IF($B200&gt;Input!$G$31,0,(-1)*($E200+$H200+$I200)*(Input!$C$8/100))</f>
        <v>-595.428346326352</v>
      </c>
      <c r="K200" s="78" t="n">
        <f aca="false">IF($B200&gt;Input!$G$31,0,(-1)*($E200+$H200+$I200)*(Input!$C$9/100))</f>
        <v>-292.950746392565</v>
      </c>
      <c r="L200" s="78" t="n">
        <f aca="false">IF($B200&lt;Input!$G$25,($E200+$F200+$G200+$H200+$I200+$J200+$K200),0)</f>
        <v>4540.81383834744</v>
      </c>
    </row>
    <row r="201" customFormat="false" ht="12.8" hidden="false" customHeight="false" outlineLevel="0" collapsed="false">
      <c r="A201" s="76" t="n">
        <v>197</v>
      </c>
      <c r="B201" s="77" t="n">
        <f aca="false">EOMONTH(Input!$C$7,A201)</f>
        <v>48913</v>
      </c>
      <c r="C201" s="76" t="n">
        <f aca="false">DATEDIF(Input!$G$23,$B201,"Y")</f>
        <v>56</v>
      </c>
      <c r="E201" s="78" t="n">
        <f aca="false">IF($B201&gt;Input!$G$31,0,Input!$G$26*(1+Input!$G$28/100)^(DATEDIF(Input!$C$7,$B201,"Y")))</f>
        <v>6863.92852545306</v>
      </c>
      <c r="F201" s="78" t="n">
        <f aca="false">-1*($E201*(Input!$C$10/100))</f>
        <v>-425.56356857809</v>
      </c>
      <c r="G201" s="78" t="n">
        <f aca="false">-1*($E201*(Input!$C$11/100))</f>
        <v>-99.5269636190694</v>
      </c>
      <c r="H201" s="78" t="n">
        <f aca="false">IF($B201&lt;Input!$G$25,((Input!$G$29*(1+Input!$C$13/100)^(DATEDIF(Input!$C$7,$B201,"Y")))),0)</f>
        <v>-635.087921171418</v>
      </c>
      <c r="I201" s="78" t="n">
        <f aca="false">IF($B201&gt;Input!$G$31,0,IF($E201*(Input!$G$35/100)&gt;(Input!$C$12/12),-1*(Input!$C$12/12),-1*$E201*(Input!$G$35/100)))</f>
        <v>-274.557141018122</v>
      </c>
      <c r="J201" s="78" t="n">
        <f aca="false">IF($B201&gt;Input!$G$31,0,(-1)*($E201+$H201+$I201)*(Input!$C$8/100))</f>
        <v>-595.428346326352</v>
      </c>
      <c r="K201" s="78" t="n">
        <f aca="false">IF($B201&gt;Input!$G$31,0,(-1)*($E201+$H201+$I201)*(Input!$C$9/100))</f>
        <v>-292.950746392565</v>
      </c>
      <c r="L201" s="78" t="n">
        <f aca="false">IF($B201&lt;Input!$G$25,($E201+$F201+$G201+$H201+$I201+$J201+$K201),0)</f>
        <v>4540.81383834744</v>
      </c>
    </row>
    <row r="202" customFormat="false" ht="12.8" hidden="false" customHeight="false" outlineLevel="0" collapsed="false">
      <c r="A202" s="76" t="n">
        <v>198</v>
      </c>
      <c r="B202" s="77" t="n">
        <f aca="false">EOMONTH(Input!$C$7,A202)</f>
        <v>48944</v>
      </c>
      <c r="C202" s="76" t="n">
        <f aca="false">DATEDIF(Input!$G$23,$B202,"Y")</f>
        <v>56</v>
      </c>
      <c r="E202" s="78" t="n">
        <f aca="false">IF($B202&gt;Input!$G$31,0,Input!$G$26*(1+Input!$G$28/100)^(DATEDIF(Input!$C$7,$B202,"Y")))</f>
        <v>6863.92852545306</v>
      </c>
      <c r="F202" s="78" t="n">
        <f aca="false">-1*($E202*(Input!$C$10/100))</f>
        <v>-425.56356857809</v>
      </c>
      <c r="G202" s="78" t="n">
        <f aca="false">-1*($E202*(Input!$C$11/100))</f>
        <v>-99.5269636190694</v>
      </c>
      <c r="H202" s="78" t="n">
        <f aca="false">IF($B202&lt;Input!$G$25,((Input!$G$29*(1+Input!$C$13/100)^(DATEDIF(Input!$C$7,$B202,"Y")))),0)</f>
        <v>-635.087921171418</v>
      </c>
      <c r="I202" s="78" t="n">
        <f aca="false">IF($B202&gt;Input!$G$31,0,IF($E202*(Input!$G$35/100)&gt;(Input!$C$12/12),-1*(Input!$C$12/12),-1*$E202*(Input!$G$35/100)))</f>
        <v>-274.557141018122</v>
      </c>
      <c r="J202" s="78" t="n">
        <f aca="false">IF($B202&gt;Input!$G$31,0,(-1)*($E202+$H202+$I202)*(Input!$C$8/100))</f>
        <v>-595.428346326352</v>
      </c>
      <c r="K202" s="78" t="n">
        <f aca="false">IF($B202&gt;Input!$G$31,0,(-1)*($E202+$H202+$I202)*(Input!$C$9/100))</f>
        <v>-292.950746392565</v>
      </c>
      <c r="L202" s="78" t="n">
        <f aca="false">IF($B202&lt;Input!$G$25,($E202+$F202+$G202+$H202+$I202+$J202+$K202),0)</f>
        <v>4540.81383834744</v>
      </c>
    </row>
    <row r="203" customFormat="false" ht="12.8" hidden="false" customHeight="false" outlineLevel="0" collapsed="false">
      <c r="A203" s="76" t="n">
        <v>199</v>
      </c>
      <c r="B203" s="77" t="n">
        <f aca="false">EOMONTH(Input!$C$7,A203)</f>
        <v>48975</v>
      </c>
      <c r="C203" s="76" t="n">
        <f aca="false">DATEDIF(Input!$G$23,$B203,"Y")</f>
        <v>56</v>
      </c>
      <c r="E203" s="78" t="n">
        <f aca="false">IF($B203&gt;Input!$G$31,0,Input!$G$26*(1+Input!$G$28/100)^(DATEDIF(Input!$C$7,$B203,"Y")))</f>
        <v>6863.92852545306</v>
      </c>
      <c r="F203" s="78" t="n">
        <f aca="false">-1*($E203*(Input!$C$10/100))</f>
        <v>-425.56356857809</v>
      </c>
      <c r="G203" s="78" t="n">
        <f aca="false">-1*($E203*(Input!$C$11/100))</f>
        <v>-99.5269636190694</v>
      </c>
      <c r="H203" s="78" t="n">
        <f aca="false">IF($B203&lt;Input!$G$25,((Input!$G$29*(1+Input!$C$13/100)^(DATEDIF(Input!$C$7,$B203,"Y")))),0)</f>
        <v>-635.087921171418</v>
      </c>
      <c r="I203" s="78" t="n">
        <f aca="false">IF($B203&gt;Input!$G$31,0,IF($E203*(Input!$G$35/100)&gt;(Input!$C$12/12),-1*(Input!$C$12/12),-1*$E203*(Input!$G$35/100)))</f>
        <v>-274.557141018122</v>
      </c>
      <c r="J203" s="78" t="n">
        <f aca="false">IF($B203&gt;Input!$G$31,0,(-1)*($E203+$H203+$I203)*(Input!$C$8/100))</f>
        <v>-595.428346326352</v>
      </c>
      <c r="K203" s="78" t="n">
        <f aca="false">IF($B203&gt;Input!$G$31,0,(-1)*($E203+$H203+$I203)*(Input!$C$9/100))</f>
        <v>-292.950746392565</v>
      </c>
      <c r="L203" s="78" t="n">
        <f aca="false">IF($B203&lt;Input!$G$25,($E203+$F203+$G203+$H203+$I203+$J203+$K203),0)</f>
        <v>4540.81383834744</v>
      </c>
    </row>
    <row r="204" customFormat="false" ht="12.8" hidden="false" customHeight="false" outlineLevel="0" collapsed="false">
      <c r="A204" s="76" t="n">
        <v>200</v>
      </c>
      <c r="B204" s="77" t="n">
        <f aca="false">EOMONTH(Input!$C$7,A204)</f>
        <v>49003</v>
      </c>
      <c r="C204" s="76" t="n">
        <f aca="false">DATEDIF(Input!$G$23,$B204,"Y")</f>
        <v>56</v>
      </c>
      <c r="E204" s="78" t="n">
        <f aca="false">IF($B204&gt;Input!$G$31,0,Input!$G$26*(1+Input!$G$28/100)^(DATEDIF(Input!$C$7,$B204,"Y")))</f>
        <v>6863.92852545306</v>
      </c>
      <c r="F204" s="78" t="n">
        <f aca="false">-1*($E204*(Input!$C$10/100))</f>
        <v>-425.56356857809</v>
      </c>
      <c r="G204" s="78" t="n">
        <f aca="false">-1*($E204*(Input!$C$11/100))</f>
        <v>-99.5269636190694</v>
      </c>
      <c r="H204" s="78" t="n">
        <f aca="false">IF($B204&lt;Input!$G$25,((Input!$G$29*(1+Input!$C$13/100)^(DATEDIF(Input!$C$7,$B204,"Y")))),0)</f>
        <v>-635.087921171418</v>
      </c>
      <c r="I204" s="78" t="n">
        <f aca="false">IF($B204&gt;Input!$G$31,0,IF($E204*(Input!$G$35/100)&gt;(Input!$C$12/12),-1*(Input!$C$12/12),-1*$E204*(Input!$G$35/100)))</f>
        <v>-274.557141018122</v>
      </c>
      <c r="J204" s="78" t="n">
        <f aca="false">IF($B204&gt;Input!$G$31,0,(-1)*($E204+$H204+$I204)*(Input!$C$8/100))</f>
        <v>-595.428346326352</v>
      </c>
      <c r="K204" s="78" t="n">
        <f aca="false">IF($B204&gt;Input!$G$31,0,(-1)*($E204+$H204+$I204)*(Input!$C$9/100))</f>
        <v>-292.950746392565</v>
      </c>
      <c r="L204" s="78" t="n">
        <f aca="false">IF($B204&lt;Input!$G$25,($E204+$F204+$G204+$H204+$I204+$J204+$K204),0)</f>
        <v>4540.81383834744</v>
      </c>
    </row>
    <row r="205" customFormat="false" ht="12.8" hidden="false" customHeight="false" outlineLevel="0" collapsed="false">
      <c r="A205" s="76" t="n">
        <v>201</v>
      </c>
      <c r="B205" s="77" t="n">
        <f aca="false">EOMONTH(Input!$C$7,A205)</f>
        <v>49034</v>
      </c>
      <c r="C205" s="76" t="n">
        <f aca="false">DATEDIF(Input!$G$23,$B205,"Y")</f>
        <v>56</v>
      </c>
      <c r="E205" s="78" t="n">
        <f aca="false">IF($B205&gt;Input!$G$31,0,Input!$G$26*(1+Input!$G$28/100)^(DATEDIF(Input!$C$7,$B205,"Y")))</f>
        <v>6863.92852545306</v>
      </c>
      <c r="F205" s="78" t="n">
        <f aca="false">-1*($E205*(Input!$C$10/100))</f>
        <v>-425.56356857809</v>
      </c>
      <c r="G205" s="78" t="n">
        <f aca="false">-1*($E205*(Input!$C$11/100))</f>
        <v>-99.5269636190694</v>
      </c>
      <c r="H205" s="78" t="n">
        <f aca="false">IF($B205&lt;Input!$G$25,((Input!$G$29*(1+Input!$C$13/100)^(DATEDIF(Input!$C$7,$B205,"Y")))),0)</f>
        <v>-635.087921171418</v>
      </c>
      <c r="I205" s="78" t="n">
        <f aca="false">IF($B205&gt;Input!$G$31,0,IF($E205*(Input!$G$35/100)&gt;(Input!$C$12/12),-1*(Input!$C$12/12),-1*$E205*(Input!$G$35/100)))</f>
        <v>-274.557141018122</v>
      </c>
      <c r="J205" s="78" t="n">
        <f aca="false">IF($B205&gt;Input!$G$31,0,(-1)*($E205+$H205+$I205)*(Input!$C$8/100))</f>
        <v>-595.428346326352</v>
      </c>
      <c r="K205" s="78" t="n">
        <f aca="false">IF($B205&gt;Input!$G$31,0,(-1)*($E205+$H205+$I205)*(Input!$C$9/100))</f>
        <v>-292.950746392565</v>
      </c>
      <c r="L205" s="78" t="n">
        <f aca="false">IF($B205&lt;Input!$G$25,($E205+$F205+$G205+$H205+$I205+$J205+$K205),0)</f>
        <v>4540.81383834744</v>
      </c>
    </row>
    <row r="206" customFormat="false" ht="12.8" hidden="false" customHeight="false" outlineLevel="0" collapsed="false">
      <c r="A206" s="76" t="n">
        <v>202</v>
      </c>
      <c r="B206" s="77" t="n">
        <f aca="false">EOMONTH(Input!$C$7,A206)</f>
        <v>49064</v>
      </c>
      <c r="C206" s="76" t="n">
        <f aca="false">DATEDIF(Input!$G$23,$B206,"Y")</f>
        <v>56</v>
      </c>
      <c r="E206" s="78" t="n">
        <f aca="false">IF($B206&gt;Input!$G$31,0,Input!$G$26*(1+Input!$G$28/100)^(DATEDIF(Input!$C$7,$B206,"Y")))</f>
        <v>6863.92852545306</v>
      </c>
      <c r="F206" s="78" t="n">
        <f aca="false">-1*($E206*(Input!$C$10/100))</f>
        <v>-425.56356857809</v>
      </c>
      <c r="G206" s="78" t="n">
        <f aca="false">-1*($E206*(Input!$C$11/100))</f>
        <v>-99.5269636190694</v>
      </c>
      <c r="H206" s="78" t="n">
        <f aca="false">IF($B206&lt;Input!$G$25,((Input!$G$29*(1+Input!$C$13/100)^(DATEDIF(Input!$C$7,$B206,"Y")))),0)</f>
        <v>-635.087921171418</v>
      </c>
      <c r="I206" s="78" t="n">
        <f aca="false">IF($B206&gt;Input!$G$31,0,IF($E206*(Input!$G$35/100)&gt;(Input!$C$12/12),-1*(Input!$C$12/12),-1*$E206*(Input!$G$35/100)))</f>
        <v>-274.557141018122</v>
      </c>
      <c r="J206" s="78" t="n">
        <f aca="false">IF($B206&gt;Input!$G$31,0,(-1)*($E206+$H206+$I206)*(Input!$C$8/100))</f>
        <v>-595.428346326352</v>
      </c>
      <c r="K206" s="78" t="n">
        <f aca="false">IF($B206&gt;Input!$G$31,0,(-1)*($E206+$H206+$I206)*(Input!$C$9/100))</f>
        <v>-292.950746392565</v>
      </c>
      <c r="L206" s="78" t="n">
        <f aca="false">IF($B206&lt;Input!$G$25,($E206+$F206+$G206+$H206+$I206+$J206+$K206),0)</f>
        <v>4540.81383834744</v>
      </c>
    </row>
    <row r="207" customFormat="false" ht="12.8" hidden="false" customHeight="false" outlineLevel="0" collapsed="false">
      <c r="A207" s="76" t="n">
        <v>203</v>
      </c>
      <c r="B207" s="77" t="n">
        <f aca="false">EOMONTH(Input!$C$7,A207)</f>
        <v>49095</v>
      </c>
      <c r="C207" s="76" t="n">
        <f aca="false">DATEDIF(Input!$G$23,$B207,"Y")</f>
        <v>57</v>
      </c>
      <c r="E207" s="78" t="n">
        <f aca="false">IF($B207&gt;Input!$G$31,0,Input!$G$26*(1+Input!$G$28/100)^(DATEDIF(Input!$C$7,$B207,"Y")))</f>
        <v>6863.92852545306</v>
      </c>
      <c r="F207" s="78" t="n">
        <f aca="false">-1*($E207*(Input!$C$10/100))</f>
        <v>-425.56356857809</v>
      </c>
      <c r="G207" s="78" t="n">
        <f aca="false">-1*($E207*(Input!$C$11/100))</f>
        <v>-99.5269636190694</v>
      </c>
      <c r="H207" s="78" t="n">
        <f aca="false">IF($B207&lt;Input!$G$25,((Input!$G$29*(1+Input!$C$13/100)^(DATEDIF(Input!$C$7,$B207,"Y")))),0)</f>
        <v>-635.087921171418</v>
      </c>
      <c r="I207" s="78" t="n">
        <f aca="false">IF($B207&gt;Input!$G$31,0,IF($E207*(Input!$G$35/100)&gt;(Input!$C$12/12),-1*(Input!$C$12/12),-1*$E207*(Input!$G$35/100)))</f>
        <v>-274.557141018122</v>
      </c>
      <c r="J207" s="78" t="n">
        <f aca="false">IF($B207&gt;Input!$G$31,0,(-1)*($E207+$H207+$I207)*(Input!$C$8/100))</f>
        <v>-595.428346326352</v>
      </c>
      <c r="K207" s="78" t="n">
        <f aca="false">IF($B207&gt;Input!$G$31,0,(-1)*($E207+$H207+$I207)*(Input!$C$9/100))</f>
        <v>-292.950746392565</v>
      </c>
      <c r="L207" s="78" t="n">
        <f aca="false">IF($B207&lt;Input!$G$25,($E207+$F207+$G207+$H207+$I207+$J207+$K207),0)</f>
        <v>4540.81383834744</v>
      </c>
    </row>
    <row r="208" customFormat="false" ht="12.8" hidden="false" customHeight="false" outlineLevel="0" collapsed="false">
      <c r="A208" s="76" t="n">
        <v>204</v>
      </c>
      <c r="B208" s="77" t="n">
        <f aca="false">EOMONTH(Input!$C$7,A208)</f>
        <v>49125</v>
      </c>
      <c r="C208" s="76" t="n">
        <f aca="false">DATEDIF(Input!$G$23,$B208,"Y")</f>
        <v>57</v>
      </c>
      <c r="E208" s="78" t="n">
        <f aca="false">IF($B208&gt;Input!$G$31,0,Input!$G$26*(1+Input!$G$28/100)^(DATEDIF(Input!$C$7,$B208,"Y")))</f>
        <v>7001.20709596212</v>
      </c>
      <c r="F208" s="78" t="n">
        <f aca="false">-1*($E208*(Input!$C$10/100))</f>
        <v>-434.074839949652</v>
      </c>
      <c r="G208" s="78" t="n">
        <f aca="false">-1*($E208*(Input!$C$11/100))</f>
        <v>-101.517502891451</v>
      </c>
      <c r="H208" s="78" t="n">
        <f aca="false">IF($B208&lt;Input!$G$25,((Input!$G$29*(1+Input!$C$13/100)^(DATEDIF(Input!$C$7,$B208,"Y")))),0)</f>
        <v>-673.193196441703</v>
      </c>
      <c r="I208" s="78" t="n">
        <f aca="false">IF($B208&gt;Input!$G$31,0,IF($E208*(Input!$G$35/100)&gt;(Input!$C$12/12),-1*(Input!$C$12/12),-1*$E208*(Input!$G$35/100)))</f>
        <v>-280.048283838485</v>
      </c>
      <c r="J208" s="78" t="n">
        <f aca="false">IF($B208&gt;Input!$G$31,0,(-1)*($E208+$H208+$I208)*(Input!$C$8/100))</f>
        <v>-604.796561568194</v>
      </c>
      <c r="K208" s="78" t="n">
        <f aca="false">IF($B208&gt;Input!$G$31,0,(-1)*($E208+$H208+$I208)*(Input!$C$9/100))</f>
        <v>-297.559908291551</v>
      </c>
      <c r="L208" s="78" t="n">
        <f aca="false">IF($B208&lt;Input!$G$25,($E208+$F208+$G208+$H208+$I208+$J208+$K208),0)</f>
        <v>4610.01680298109</v>
      </c>
    </row>
    <row r="209" customFormat="false" ht="12.8" hidden="false" customHeight="false" outlineLevel="0" collapsed="false">
      <c r="A209" s="76" t="n">
        <v>205</v>
      </c>
      <c r="B209" s="77" t="n">
        <f aca="false">EOMONTH(Input!$C$7,A209)</f>
        <v>49156</v>
      </c>
      <c r="C209" s="76" t="n">
        <f aca="false">DATEDIF(Input!$G$23,$B209,"Y")</f>
        <v>57</v>
      </c>
      <c r="E209" s="78" t="n">
        <f aca="false">IF($B209&gt;Input!$G$31,0,Input!$G$26*(1+Input!$G$28/100)^(DATEDIF(Input!$C$7,$B209,"Y")))</f>
        <v>7001.20709596212</v>
      </c>
      <c r="F209" s="78" t="n">
        <f aca="false">-1*($E209*(Input!$C$10/100))</f>
        <v>-434.074839949652</v>
      </c>
      <c r="G209" s="78" t="n">
        <f aca="false">-1*($E209*(Input!$C$11/100))</f>
        <v>-101.517502891451</v>
      </c>
      <c r="H209" s="78" t="n">
        <f aca="false">IF($B209&lt;Input!$G$25,((Input!$G$29*(1+Input!$C$13/100)^(DATEDIF(Input!$C$7,$B209,"Y")))),0)</f>
        <v>-673.193196441703</v>
      </c>
      <c r="I209" s="78" t="n">
        <f aca="false">IF($B209&gt;Input!$G$31,0,IF($E209*(Input!$G$35/100)&gt;(Input!$C$12/12),-1*(Input!$C$12/12),-1*$E209*(Input!$G$35/100)))</f>
        <v>-280.048283838485</v>
      </c>
      <c r="J209" s="78" t="n">
        <f aca="false">IF($B209&gt;Input!$G$31,0,(-1)*($E209+$H209+$I209)*(Input!$C$8/100))</f>
        <v>-604.796561568194</v>
      </c>
      <c r="K209" s="78" t="n">
        <f aca="false">IF($B209&gt;Input!$G$31,0,(-1)*($E209+$H209+$I209)*(Input!$C$9/100))</f>
        <v>-297.559908291551</v>
      </c>
      <c r="L209" s="78" t="n">
        <f aca="false">IF($B209&lt;Input!$G$25,($E209+$F209+$G209+$H209+$I209+$J209+$K209),0)</f>
        <v>4610.01680298109</v>
      </c>
    </row>
    <row r="210" customFormat="false" ht="12.8" hidden="false" customHeight="false" outlineLevel="0" collapsed="false">
      <c r="A210" s="76" t="n">
        <v>206</v>
      </c>
      <c r="B210" s="77" t="n">
        <f aca="false">EOMONTH(Input!$C$7,A210)</f>
        <v>49187</v>
      </c>
      <c r="C210" s="76" t="n">
        <f aca="false">DATEDIF(Input!$G$23,$B210,"Y")</f>
        <v>57</v>
      </c>
      <c r="E210" s="78" t="n">
        <f aca="false">IF($B210&gt;Input!$G$31,0,Input!$G$26*(1+Input!$G$28/100)^(DATEDIF(Input!$C$7,$B210,"Y")))</f>
        <v>7001.20709596212</v>
      </c>
      <c r="F210" s="78" t="n">
        <f aca="false">-1*($E210*(Input!$C$10/100))</f>
        <v>-434.074839949652</v>
      </c>
      <c r="G210" s="78" t="n">
        <f aca="false">-1*($E210*(Input!$C$11/100))</f>
        <v>-101.517502891451</v>
      </c>
      <c r="H210" s="78" t="n">
        <f aca="false">IF($B210&lt;Input!$G$25,((Input!$G$29*(1+Input!$C$13/100)^(DATEDIF(Input!$C$7,$B210,"Y")))),0)</f>
        <v>-673.193196441703</v>
      </c>
      <c r="I210" s="78" t="n">
        <f aca="false">IF($B210&gt;Input!$G$31,0,IF($E210*(Input!$G$35/100)&gt;(Input!$C$12/12),-1*(Input!$C$12/12),-1*$E210*(Input!$G$35/100)))</f>
        <v>-280.048283838485</v>
      </c>
      <c r="J210" s="78" t="n">
        <f aca="false">IF($B210&gt;Input!$G$31,0,(-1)*($E210+$H210+$I210)*(Input!$C$8/100))</f>
        <v>-604.796561568194</v>
      </c>
      <c r="K210" s="78" t="n">
        <f aca="false">IF($B210&gt;Input!$G$31,0,(-1)*($E210+$H210+$I210)*(Input!$C$9/100))</f>
        <v>-297.559908291551</v>
      </c>
      <c r="L210" s="78" t="n">
        <f aca="false">IF($B210&lt;Input!$G$25,($E210+$F210+$G210+$H210+$I210+$J210+$K210),0)</f>
        <v>4610.01680298109</v>
      </c>
    </row>
    <row r="211" customFormat="false" ht="12.8" hidden="false" customHeight="false" outlineLevel="0" collapsed="false">
      <c r="A211" s="76" t="n">
        <v>207</v>
      </c>
      <c r="B211" s="77" t="n">
        <f aca="false">EOMONTH(Input!$C$7,A211)</f>
        <v>49217</v>
      </c>
      <c r="C211" s="76" t="n">
        <f aca="false">DATEDIF(Input!$G$23,$B211,"Y")</f>
        <v>57</v>
      </c>
      <c r="E211" s="78" t="n">
        <f aca="false">IF($B211&gt;Input!$G$31,0,Input!$G$26*(1+Input!$G$28/100)^(DATEDIF(Input!$C$7,$B211,"Y")))</f>
        <v>7001.20709596212</v>
      </c>
      <c r="F211" s="78" t="n">
        <f aca="false">-1*($E211*(Input!$C$10/100))</f>
        <v>-434.074839949652</v>
      </c>
      <c r="G211" s="78" t="n">
        <f aca="false">-1*($E211*(Input!$C$11/100))</f>
        <v>-101.517502891451</v>
      </c>
      <c r="H211" s="78" t="n">
        <f aca="false">IF($B211&lt;Input!$G$25,((Input!$G$29*(1+Input!$C$13/100)^(DATEDIF(Input!$C$7,$B211,"Y")))),0)</f>
        <v>-673.193196441703</v>
      </c>
      <c r="I211" s="78" t="n">
        <f aca="false">IF($B211&gt;Input!$G$31,0,IF($E211*(Input!$G$35/100)&gt;(Input!$C$12/12),-1*(Input!$C$12/12),-1*$E211*(Input!$G$35/100)))</f>
        <v>-280.048283838485</v>
      </c>
      <c r="J211" s="78" t="n">
        <f aca="false">IF($B211&gt;Input!$G$31,0,(-1)*($E211+$H211+$I211)*(Input!$C$8/100))</f>
        <v>-604.796561568194</v>
      </c>
      <c r="K211" s="78" t="n">
        <f aca="false">IF($B211&gt;Input!$G$31,0,(-1)*($E211+$H211+$I211)*(Input!$C$9/100))</f>
        <v>-297.559908291551</v>
      </c>
      <c r="L211" s="78" t="n">
        <f aca="false">IF($B211&lt;Input!$G$25,($E211+$F211+$G211+$H211+$I211+$J211+$K211),0)</f>
        <v>4610.01680298109</v>
      </c>
    </row>
    <row r="212" customFormat="false" ht="12.8" hidden="false" customHeight="false" outlineLevel="0" collapsed="false">
      <c r="A212" s="76" t="n">
        <v>208</v>
      </c>
      <c r="B212" s="77" t="n">
        <f aca="false">EOMONTH(Input!$C$7,A212)</f>
        <v>49248</v>
      </c>
      <c r="C212" s="76" t="n">
        <f aca="false">DATEDIF(Input!$G$23,$B212,"Y")</f>
        <v>57</v>
      </c>
      <c r="E212" s="78" t="n">
        <f aca="false">IF($B212&gt;Input!$G$31,0,Input!$G$26*(1+Input!$G$28/100)^(DATEDIF(Input!$C$7,$B212,"Y")))</f>
        <v>7001.20709596212</v>
      </c>
      <c r="F212" s="78" t="n">
        <f aca="false">-1*($E212*(Input!$C$10/100))</f>
        <v>-434.074839949652</v>
      </c>
      <c r="G212" s="78" t="n">
        <f aca="false">-1*($E212*(Input!$C$11/100))</f>
        <v>-101.517502891451</v>
      </c>
      <c r="H212" s="78" t="n">
        <f aca="false">IF($B212&lt;Input!$G$25,((Input!$G$29*(1+Input!$C$13/100)^(DATEDIF(Input!$C$7,$B212,"Y")))),0)</f>
        <v>-673.193196441703</v>
      </c>
      <c r="I212" s="78" t="n">
        <f aca="false">IF($B212&gt;Input!$G$31,0,IF($E212*(Input!$G$35/100)&gt;(Input!$C$12/12),-1*(Input!$C$12/12),-1*$E212*(Input!$G$35/100)))</f>
        <v>-280.048283838485</v>
      </c>
      <c r="J212" s="78" t="n">
        <f aca="false">IF($B212&gt;Input!$G$31,0,(-1)*($E212+$H212+$I212)*(Input!$C$8/100))</f>
        <v>-604.796561568194</v>
      </c>
      <c r="K212" s="78" t="n">
        <f aca="false">IF($B212&gt;Input!$G$31,0,(-1)*($E212+$H212+$I212)*(Input!$C$9/100))</f>
        <v>-297.559908291551</v>
      </c>
      <c r="L212" s="78" t="n">
        <f aca="false">IF($B212&lt;Input!$G$25,($E212+$F212+$G212+$H212+$I212+$J212+$K212),0)</f>
        <v>4610.01680298109</v>
      </c>
    </row>
    <row r="213" customFormat="false" ht="12.8" hidden="false" customHeight="false" outlineLevel="0" collapsed="false">
      <c r="A213" s="76" t="n">
        <v>209</v>
      </c>
      <c r="B213" s="77" t="n">
        <f aca="false">EOMONTH(Input!$C$7,A213)</f>
        <v>49278</v>
      </c>
      <c r="C213" s="76" t="n">
        <f aca="false">DATEDIF(Input!$G$23,$B213,"Y")</f>
        <v>57</v>
      </c>
      <c r="E213" s="78" t="n">
        <f aca="false">IF($B213&gt;Input!$G$31,0,Input!$G$26*(1+Input!$G$28/100)^(DATEDIF(Input!$C$7,$B213,"Y")))</f>
        <v>7001.20709596212</v>
      </c>
      <c r="F213" s="78" t="n">
        <f aca="false">-1*($E213*(Input!$C$10/100))</f>
        <v>-434.074839949652</v>
      </c>
      <c r="G213" s="78" t="n">
        <f aca="false">-1*($E213*(Input!$C$11/100))</f>
        <v>-101.517502891451</v>
      </c>
      <c r="H213" s="78" t="n">
        <f aca="false">IF($B213&lt;Input!$G$25,((Input!$G$29*(1+Input!$C$13/100)^(DATEDIF(Input!$C$7,$B213,"Y")))),0)</f>
        <v>-673.193196441703</v>
      </c>
      <c r="I213" s="78" t="n">
        <f aca="false">IF($B213&gt;Input!$G$31,0,IF($E213*(Input!$G$35/100)&gt;(Input!$C$12/12),-1*(Input!$C$12/12),-1*$E213*(Input!$G$35/100)))</f>
        <v>-280.048283838485</v>
      </c>
      <c r="J213" s="78" t="n">
        <f aca="false">IF($B213&gt;Input!$G$31,0,(-1)*($E213+$H213+$I213)*(Input!$C$8/100))</f>
        <v>-604.796561568194</v>
      </c>
      <c r="K213" s="78" t="n">
        <f aca="false">IF($B213&gt;Input!$G$31,0,(-1)*($E213+$H213+$I213)*(Input!$C$9/100))</f>
        <v>-297.559908291551</v>
      </c>
      <c r="L213" s="78" t="n">
        <f aca="false">IF($B213&lt;Input!$G$25,($E213+$F213+$G213+$H213+$I213+$J213+$K213),0)</f>
        <v>4610.01680298109</v>
      </c>
    </row>
    <row r="214" customFormat="false" ht="12.8" hidden="false" customHeight="false" outlineLevel="0" collapsed="false">
      <c r="A214" s="76" t="n">
        <v>210</v>
      </c>
      <c r="B214" s="77" t="n">
        <f aca="false">EOMONTH(Input!$C$7,A214)</f>
        <v>49309</v>
      </c>
      <c r="C214" s="76" t="n">
        <f aca="false">DATEDIF(Input!$G$23,$B214,"Y")</f>
        <v>57</v>
      </c>
      <c r="E214" s="78" t="n">
        <f aca="false">IF($B214&gt;Input!$G$31,0,Input!$G$26*(1+Input!$G$28/100)^(DATEDIF(Input!$C$7,$B214,"Y")))</f>
        <v>7001.20709596212</v>
      </c>
      <c r="F214" s="78" t="n">
        <f aca="false">-1*($E214*(Input!$C$10/100))</f>
        <v>-434.074839949652</v>
      </c>
      <c r="G214" s="78" t="n">
        <f aca="false">-1*($E214*(Input!$C$11/100))</f>
        <v>-101.517502891451</v>
      </c>
      <c r="H214" s="78" t="n">
        <f aca="false">IF($B214&lt;Input!$G$25,((Input!$G$29*(1+Input!$C$13/100)^(DATEDIF(Input!$C$7,$B214,"Y")))),0)</f>
        <v>-673.193196441703</v>
      </c>
      <c r="I214" s="78" t="n">
        <f aca="false">IF($B214&gt;Input!$G$31,0,IF($E214*(Input!$G$35/100)&gt;(Input!$C$12/12),-1*(Input!$C$12/12),-1*$E214*(Input!$G$35/100)))</f>
        <v>-280.048283838485</v>
      </c>
      <c r="J214" s="78" t="n">
        <f aca="false">IF($B214&gt;Input!$G$31,0,(-1)*($E214+$H214+$I214)*(Input!$C$8/100))</f>
        <v>-604.796561568194</v>
      </c>
      <c r="K214" s="78" t="n">
        <f aca="false">IF($B214&gt;Input!$G$31,0,(-1)*($E214+$H214+$I214)*(Input!$C$9/100))</f>
        <v>-297.559908291551</v>
      </c>
      <c r="L214" s="78" t="n">
        <f aca="false">IF($B214&lt;Input!$G$25,($E214+$F214+$G214+$H214+$I214+$J214+$K214),0)</f>
        <v>4610.01680298109</v>
      </c>
    </row>
    <row r="215" customFormat="false" ht="12.8" hidden="false" customHeight="false" outlineLevel="0" collapsed="false">
      <c r="A215" s="76" t="n">
        <v>211</v>
      </c>
      <c r="B215" s="77" t="n">
        <f aca="false">EOMONTH(Input!$C$7,A215)</f>
        <v>49340</v>
      </c>
      <c r="C215" s="76" t="n">
        <f aca="false">DATEDIF(Input!$G$23,$B215,"Y")</f>
        <v>57</v>
      </c>
      <c r="E215" s="78" t="n">
        <f aca="false">IF($B215&gt;Input!$G$31,0,Input!$G$26*(1+Input!$G$28/100)^(DATEDIF(Input!$C$7,$B215,"Y")))</f>
        <v>7001.20709596212</v>
      </c>
      <c r="F215" s="78" t="n">
        <f aca="false">-1*($E215*(Input!$C$10/100))</f>
        <v>-434.074839949652</v>
      </c>
      <c r="G215" s="78" t="n">
        <f aca="false">-1*($E215*(Input!$C$11/100))</f>
        <v>-101.517502891451</v>
      </c>
      <c r="H215" s="78" t="n">
        <f aca="false">IF($B215&lt;Input!$G$25,((Input!$G$29*(1+Input!$C$13/100)^(DATEDIF(Input!$C$7,$B215,"Y")))),0)</f>
        <v>-673.193196441703</v>
      </c>
      <c r="I215" s="78" t="n">
        <f aca="false">IF($B215&gt;Input!$G$31,0,IF($E215*(Input!$G$35/100)&gt;(Input!$C$12/12),-1*(Input!$C$12/12),-1*$E215*(Input!$G$35/100)))</f>
        <v>-280.048283838485</v>
      </c>
      <c r="J215" s="78" t="n">
        <f aca="false">IF($B215&gt;Input!$G$31,0,(-1)*($E215+$H215+$I215)*(Input!$C$8/100))</f>
        <v>-604.796561568194</v>
      </c>
      <c r="K215" s="78" t="n">
        <f aca="false">IF($B215&gt;Input!$G$31,0,(-1)*($E215+$H215+$I215)*(Input!$C$9/100))</f>
        <v>-297.559908291551</v>
      </c>
      <c r="L215" s="78" t="n">
        <f aca="false">IF($B215&lt;Input!$G$25,($E215+$F215+$G215+$H215+$I215+$J215+$K215),0)</f>
        <v>4610.01680298109</v>
      </c>
    </row>
    <row r="216" customFormat="false" ht="12.8" hidden="false" customHeight="false" outlineLevel="0" collapsed="false">
      <c r="A216" s="76" t="n">
        <v>212</v>
      </c>
      <c r="B216" s="77" t="n">
        <f aca="false">EOMONTH(Input!$C$7,A216)</f>
        <v>49368</v>
      </c>
      <c r="C216" s="76" t="n">
        <f aca="false">DATEDIF(Input!$G$23,$B216,"Y")</f>
        <v>57</v>
      </c>
      <c r="E216" s="78" t="n">
        <f aca="false">IF($B216&gt;Input!$G$31,0,Input!$G$26*(1+Input!$G$28/100)^(DATEDIF(Input!$C$7,$B216,"Y")))</f>
        <v>7001.20709596212</v>
      </c>
      <c r="F216" s="78" t="n">
        <f aca="false">-1*($E216*(Input!$C$10/100))</f>
        <v>-434.074839949652</v>
      </c>
      <c r="G216" s="78" t="n">
        <f aca="false">-1*($E216*(Input!$C$11/100))</f>
        <v>-101.517502891451</v>
      </c>
      <c r="H216" s="78" t="n">
        <f aca="false">IF($B216&lt;Input!$G$25,((Input!$G$29*(1+Input!$C$13/100)^(DATEDIF(Input!$C$7,$B216,"Y")))),0)</f>
        <v>-673.193196441703</v>
      </c>
      <c r="I216" s="78" t="n">
        <f aca="false">IF($B216&gt;Input!$G$31,0,IF($E216*(Input!$G$35/100)&gt;(Input!$C$12/12),-1*(Input!$C$12/12),-1*$E216*(Input!$G$35/100)))</f>
        <v>-280.048283838485</v>
      </c>
      <c r="J216" s="78" t="n">
        <f aca="false">IF($B216&gt;Input!$G$31,0,(-1)*($E216+$H216+$I216)*(Input!$C$8/100))</f>
        <v>-604.796561568194</v>
      </c>
      <c r="K216" s="78" t="n">
        <f aca="false">IF($B216&gt;Input!$G$31,0,(-1)*($E216+$H216+$I216)*(Input!$C$9/100))</f>
        <v>-297.559908291551</v>
      </c>
      <c r="L216" s="78" t="n">
        <f aca="false">IF($B216&lt;Input!$G$25,($E216+$F216+$G216+$H216+$I216+$J216+$K216),0)</f>
        <v>4610.01680298109</v>
      </c>
    </row>
    <row r="217" customFormat="false" ht="12.8" hidden="false" customHeight="false" outlineLevel="0" collapsed="false">
      <c r="A217" s="76" t="n">
        <v>213</v>
      </c>
      <c r="B217" s="77" t="n">
        <f aca="false">EOMONTH(Input!$C$7,A217)</f>
        <v>49399</v>
      </c>
      <c r="C217" s="76" t="n">
        <f aca="false">DATEDIF(Input!$G$23,$B217,"Y")</f>
        <v>57</v>
      </c>
      <c r="E217" s="78" t="n">
        <f aca="false">IF($B217&gt;Input!$G$31,0,Input!$G$26*(1+Input!$G$28/100)^(DATEDIF(Input!$C$7,$B217,"Y")))</f>
        <v>7001.20709596212</v>
      </c>
      <c r="F217" s="78" t="n">
        <f aca="false">-1*($E217*(Input!$C$10/100))</f>
        <v>-434.074839949652</v>
      </c>
      <c r="G217" s="78" t="n">
        <f aca="false">-1*($E217*(Input!$C$11/100))</f>
        <v>-101.517502891451</v>
      </c>
      <c r="H217" s="78" t="n">
        <f aca="false">IF($B217&lt;Input!$G$25,((Input!$G$29*(1+Input!$C$13/100)^(DATEDIF(Input!$C$7,$B217,"Y")))),0)</f>
        <v>-673.193196441703</v>
      </c>
      <c r="I217" s="78" t="n">
        <f aca="false">IF($B217&gt;Input!$G$31,0,IF($E217*(Input!$G$35/100)&gt;(Input!$C$12/12),-1*(Input!$C$12/12),-1*$E217*(Input!$G$35/100)))</f>
        <v>-280.048283838485</v>
      </c>
      <c r="J217" s="78" t="n">
        <f aca="false">IF($B217&gt;Input!$G$31,0,(-1)*($E217+$H217+$I217)*(Input!$C$8/100))</f>
        <v>-604.796561568194</v>
      </c>
      <c r="K217" s="78" t="n">
        <f aca="false">IF($B217&gt;Input!$G$31,0,(-1)*($E217+$H217+$I217)*(Input!$C$9/100))</f>
        <v>-297.559908291551</v>
      </c>
      <c r="L217" s="78" t="n">
        <f aca="false">IF($B217&lt;Input!$G$25,($E217+$F217+$G217+$H217+$I217+$J217+$K217),0)</f>
        <v>4610.01680298109</v>
      </c>
    </row>
    <row r="218" customFormat="false" ht="12.8" hidden="false" customHeight="false" outlineLevel="0" collapsed="false">
      <c r="A218" s="76" t="n">
        <v>214</v>
      </c>
      <c r="B218" s="77" t="n">
        <f aca="false">EOMONTH(Input!$C$7,A218)</f>
        <v>49429</v>
      </c>
      <c r="C218" s="76" t="n">
        <f aca="false">DATEDIF(Input!$G$23,$B218,"Y")</f>
        <v>57</v>
      </c>
      <c r="E218" s="78" t="n">
        <f aca="false">IF($B218&gt;Input!$G$31,0,Input!$G$26*(1+Input!$G$28/100)^(DATEDIF(Input!$C$7,$B218,"Y")))</f>
        <v>7001.20709596212</v>
      </c>
      <c r="F218" s="78" t="n">
        <f aca="false">-1*($E218*(Input!$C$10/100))</f>
        <v>-434.074839949652</v>
      </c>
      <c r="G218" s="78" t="n">
        <f aca="false">-1*($E218*(Input!$C$11/100))</f>
        <v>-101.517502891451</v>
      </c>
      <c r="H218" s="78" t="n">
        <f aca="false">IF($B218&lt;Input!$G$25,((Input!$G$29*(1+Input!$C$13/100)^(DATEDIF(Input!$C$7,$B218,"Y")))),0)</f>
        <v>-673.193196441703</v>
      </c>
      <c r="I218" s="78" t="n">
        <f aca="false">IF($B218&gt;Input!$G$31,0,IF($E218*(Input!$G$35/100)&gt;(Input!$C$12/12),-1*(Input!$C$12/12),-1*$E218*(Input!$G$35/100)))</f>
        <v>-280.048283838485</v>
      </c>
      <c r="J218" s="78" t="n">
        <f aca="false">IF($B218&gt;Input!$G$31,0,(-1)*($E218+$H218+$I218)*(Input!$C$8/100))</f>
        <v>-604.796561568194</v>
      </c>
      <c r="K218" s="78" t="n">
        <f aca="false">IF($B218&gt;Input!$G$31,0,(-1)*($E218+$H218+$I218)*(Input!$C$9/100))</f>
        <v>-297.559908291551</v>
      </c>
      <c r="L218" s="78" t="n">
        <f aca="false">IF($B218&lt;Input!$G$25,($E218+$F218+$G218+$H218+$I218+$J218+$K218),0)</f>
        <v>4610.01680298109</v>
      </c>
    </row>
    <row r="219" customFormat="false" ht="12.8" hidden="false" customHeight="false" outlineLevel="0" collapsed="false">
      <c r="A219" s="76" t="n">
        <v>215</v>
      </c>
      <c r="B219" s="77" t="n">
        <f aca="false">EOMONTH(Input!$C$7,A219)</f>
        <v>49460</v>
      </c>
      <c r="C219" s="76" t="n">
        <f aca="false">DATEDIF(Input!$G$23,$B219,"Y")</f>
        <v>58</v>
      </c>
      <c r="E219" s="78" t="n">
        <f aca="false">IF($B219&gt;Input!$G$31,0,Input!$G$26*(1+Input!$G$28/100)^(DATEDIF(Input!$C$7,$B219,"Y")))</f>
        <v>7001.20709596212</v>
      </c>
      <c r="F219" s="78" t="n">
        <f aca="false">-1*($E219*(Input!$C$10/100))</f>
        <v>-434.074839949652</v>
      </c>
      <c r="G219" s="78" t="n">
        <f aca="false">-1*($E219*(Input!$C$11/100))</f>
        <v>-101.517502891451</v>
      </c>
      <c r="H219" s="78" t="n">
        <f aca="false">IF($B219&lt;Input!$G$25,((Input!$G$29*(1+Input!$C$13/100)^(DATEDIF(Input!$C$7,$B219,"Y")))),0)</f>
        <v>-673.193196441703</v>
      </c>
      <c r="I219" s="78" t="n">
        <f aca="false">IF($B219&gt;Input!$G$31,0,IF($E219*(Input!$G$35/100)&gt;(Input!$C$12/12),-1*(Input!$C$12/12),-1*$E219*(Input!$G$35/100)))</f>
        <v>-280.048283838485</v>
      </c>
      <c r="J219" s="78" t="n">
        <f aca="false">IF($B219&gt;Input!$G$31,0,(-1)*($E219+$H219+$I219)*(Input!$C$8/100))</f>
        <v>-604.796561568194</v>
      </c>
      <c r="K219" s="78" t="n">
        <f aca="false">IF($B219&gt;Input!$G$31,0,(-1)*($E219+$H219+$I219)*(Input!$C$9/100))</f>
        <v>-297.559908291551</v>
      </c>
      <c r="L219" s="78" t="n">
        <f aca="false">IF($B219&lt;Input!$G$25,($E219+$F219+$G219+$H219+$I219+$J219+$K219),0)</f>
        <v>4610.01680298109</v>
      </c>
    </row>
    <row r="220" customFormat="false" ht="12.8" hidden="false" customHeight="false" outlineLevel="0" collapsed="false">
      <c r="A220" s="76" t="n">
        <v>216</v>
      </c>
      <c r="B220" s="77" t="n">
        <f aca="false">EOMONTH(Input!$C$7,A220)</f>
        <v>49490</v>
      </c>
      <c r="C220" s="76" t="n">
        <f aca="false">DATEDIF(Input!$G$23,$B220,"Y")</f>
        <v>58</v>
      </c>
      <c r="E220" s="78" t="n">
        <f aca="false">IF($B220&gt;Input!$G$31,0,Input!$G$26*(1+Input!$G$28/100)^(DATEDIF(Input!$C$7,$B220,"Y")))</f>
        <v>7141.23123788137</v>
      </c>
      <c r="F220" s="78" t="n">
        <f aca="false">-1*($E220*(Input!$C$10/100))</f>
        <v>-442.756336748645</v>
      </c>
      <c r="G220" s="78" t="n">
        <f aca="false">-1*($E220*(Input!$C$11/100))</f>
        <v>-103.54785294928</v>
      </c>
      <c r="H220" s="78" t="n">
        <f aca="false">IF($B220&lt;Input!$G$25,((Input!$G$29*(1+Input!$C$13/100)^(DATEDIF(Input!$C$7,$B220,"Y")))),0)</f>
        <v>-713.584788228206</v>
      </c>
      <c r="I220" s="78" t="n">
        <f aca="false">IF($B220&gt;Input!$G$31,0,IF($E220*(Input!$G$35/100)&gt;(Input!$C$12/12),-1*(Input!$C$12/12),-1*$E220*(Input!$G$35/100)))</f>
        <v>-285.649249515255</v>
      </c>
      <c r="J220" s="78" t="n">
        <f aca="false">IF($B220&gt;Input!$G$31,0,(-1)*($E220+$H220+$I220)*(Input!$C$8/100))</f>
        <v>-614.199720013791</v>
      </c>
      <c r="K220" s="78" t="n">
        <f aca="false">IF($B220&gt;Input!$G$31,0,(-1)*($E220+$H220+$I220)*(Input!$C$9/100))</f>
        <v>-302.186262246785</v>
      </c>
      <c r="L220" s="78" t="n">
        <f aca="false">IF($B220&lt;Input!$G$25,($E220+$F220+$G220+$H220+$I220+$J220+$K220),0)</f>
        <v>4679.30702817941</v>
      </c>
    </row>
    <row r="221" customFormat="false" ht="12.8" hidden="false" customHeight="false" outlineLevel="0" collapsed="false">
      <c r="A221" s="76" t="n">
        <v>217</v>
      </c>
      <c r="B221" s="77" t="n">
        <f aca="false">EOMONTH(Input!$C$7,A221)</f>
        <v>49521</v>
      </c>
      <c r="C221" s="76" t="n">
        <f aca="false">DATEDIF(Input!$G$23,$B221,"Y")</f>
        <v>58</v>
      </c>
      <c r="E221" s="78" t="n">
        <f aca="false">IF($B221&gt;Input!$G$31,0,Input!$G$26*(1+Input!$G$28/100)^(DATEDIF(Input!$C$7,$B221,"Y")))</f>
        <v>7141.23123788137</v>
      </c>
      <c r="F221" s="78" t="n">
        <f aca="false">-1*($E221*(Input!$C$10/100))</f>
        <v>-442.756336748645</v>
      </c>
      <c r="G221" s="78" t="n">
        <f aca="false">-1*($E221*(Input!$C$11/100))</f>
        <v>-103.54785294928</v>
      </c>
      <c r="H221" s="78" t="n">
        <f aca="false">IF($B221&lt;Input!$G$25,((Input!$G$29*(1+Input!$C$13/100)^(DATEDIF(Input!$C$7,$B221,"Y")))),0)</f>
        <v>-713.584788228206</v>
      </c>
      <c r="I221" s="78" t="n">
        <f aca="false">IF($B221&gt;Input!$G$31,0,IF($E221*(Input!$G$35/100)&gt;(Input!$C$12/12),-1*(Input!$C$12/12),-1*$E221*(Input!$G$35/100)))</f>
        <v>-285.649249515255</v>
      </c>
      <c r="J221" s="78" t="n">
        <f aca="false">IF($B221&gt;Input!$G$31,0,(-1)*($E221+$H221+$I221)*(Input!$C$8/100))</f>
        <v>-614.199720013791</v>
      </c>
      <c r="K221" s="78" t="n">
        <f aca="false">IF($B221&gt;Input!$G$31,0,(-1)*($E221+$H221+$I221)*(Input!$C$9/100))</f>
        <v>-302.186262246785</v>
      </c>
      <c r="L221" s="78" t="n">
        <f aca="false">IF($B221&lt;Input!$G$25,($E221+$F221+$G221+$H221+$I221+$J221+$K221),0)</f>
        <v>4679.30702817941</v>
      </c>
    </row>
    <row r="222" customFormat="false" ht="12.8" hidden="false" customHeight="false" outlineLevel="0" collapsed="false">
      <c r="A222" s="76" t="n">
        <v>218</v>
      </c>
      <c r="B222" s="77" t="n">
        <f aca="false">EOMONTH(Input!$C$7,A222)</f>
        <v>49552</v>
      </c>
      <c r="C222" s="76" t="n">
        <f aca="false">DATEDIF(Input!$G$23,$B222,"Y")</f>
        <v>58</v>
      </c>
      <c r="E222" s="78" t="n">
        <f aca="false">IF($B222&gt;Input!$G$31,0,Input!$G$26*(1+Input!$G$28/100)^(DATEDIF(Input!$C$7,$B222,"Y")))</f>
        <v>7141.23123788137</v>
      </c>
      <c r="F222" s="78" t="n">
        <f aca="false">-1*($E222*(Input!$C$10/100))</f>
        <v>-442.756336748645</v>
      </c>
      <c r="G222" s="78" t="n">
        <f aca="false">-1*($E222*(Input!$C$11/100))</f>
        <v>-103.54785294928</v>
      </c>
      <c r="H222" s="78" t="n">
        <f aca="false">IF($B222&lt;Input!$G$25,((Input!$G$29*(1+Input!$C$13/100)^(DATEDIF(Input!$C$7,$B222,"Y")))),0)</f>
        <v>-713.584788228206</v>
      </c>
      <c r="I222" s="78" t="n">
        <f aca="false">IF($B222&gt;Input!$G$31,0,IF($E222*(Input!$G$35/100)&gt;(Input!$C$12/12),-1*(Input!$C$12/12),-1*$E222*(Input!$G$35/100)))</f>
        <v>-285.649249515255</v>
      </c>
      <c r="J222" s="78" t="n">
        <f aca="false">IF($B222&gt;Input!$G$31,0,(-1)*($E222+$H222+$I222)*(Input!$C$8/100))</f>
        <v>-614.199720013791</v>
      </c>
      <c r="K222" s="78" t="n">
        <f aca="false">IF($B222&gt;Input!$G$31,0,(-1)*($E222+$H222+$I222)*(Input!$C$9/100))</f>
        <v>-302.186262246785</v>
      </c>
      <c r="L222" s="78" t="n">
        <f aca="false">IF($B222&lt;Input!$G$25,($E222+$F222+$G222+$H222+$I222+$J222+$K222),0)</f>
        <v>4679.30702817941</v>
      </c>
    </row>
    <row r="223" customFormat="false" ht="12.8" hidden="false" customHeight="false" outlineLevel="0" collapsed="false">
      <c r="A223" s="76" t="n">
        <v>219</v>
      </c>
      <c r="B223" s="77" t="n">
        <f aca="false">EOMONTH(Input!$C$7,A223)</f>
        <v>49582</v>
      </c>
      <c r="C223" s="76" t="n">
        <f aca="false">DATEDIF(Input!$G$23,$B223,"Y")</f>
        <v>58</v>
      </c>
      <c r="E223" s="78" t="n">
        <f aca="false">IF($B223&gt;Input!$G$31,0,Input!$G$26*(1+Input!$G$28/100)^(DATEDIF(Input!$C$7,$B223,"Y")))</f>
        <v>7141.23123788137</v>
      </c>
      <c r="F223" s="78" t="n">
        <f aca="false">-1*($E223*(Input!$C$10/100))</f>
        <v>-442.756336748645</v>
      </c>
      <c r="G223" s="78" t="n">
        <f aca="false">-1*($E223*(Input!$C$11/100))</f>
        <v>-103.54785294928</v>
      </c>
      <c r="H223" s="78" t="n">
        <f aca="false">IF($B223&lt;Input!$G$25,((Input!$G$29*(1+Input!$C$13/100)^(DATEDIF(Input!$C$7,$B223,"Y")))),0)</f>
        <v>-713.584788228206</v>
      </c>
      <c r="I223" s="78" t="n">
        <f aca="false">IF($B223&gt;Input!$G$31,0,IF($E223*(Input!$G$35/100)&gt;(Input!$C$12/12),-1*(Input!$C$12/12),-1*$E223*(Input!$G$35/100)))</f>
        <v>-285.649249515255</v>
      </c>
      <c r="J223" s="78" t="n">
        <f aca="false">IF($B223&gt;Input!$G$31,0,(-1)*($E223+$H223+$I223)*(Input!$C$8/100))</f>
        <v>-614.199720013791</v>
      </c>
      <c r="K223" s="78" t="n">
        <f aca="false">IF($B223&gt;Input!$G$31,0,(-1)*($E223+$H223+$I223)*(Input!$C$9/100))</f>
        <v>-302.186262246785</v>
      </c>
      <c r="L223" s="78" t="n">
        <f aca="false">IF($B223&lt;Input!$G$25,($E223+$F223+$G223+$H223+$I223+$J223+$K223),0)</f>
        <v>4679.30702817941</v>
      </c>
    </row>
    <row r="224" customFormat="false" ht="12.8" hidden="false" customHeight="false" outlineLevel="0" collapsed="false">
      <c r="A224" s="76" t="n">
        <v>220</v>
      </c>
      <c r="B224" s="77" t="n">
        <f aca="false">EOMONTH(Input!$C$7,A224)</f>
        <v>49613</v>
      </c>
      <c r="C224" s="76" t="n">
        <f aca="false">DATEDIF(Input!$G$23,$B224,"Y")</f>
        <v>58</v>
      </c>
      <c r="E224" s="78" t="n">
        <f aca="false">IF($B224&gt;Input!$G$31,0,Input!$G$26*(1+Input!$G$28/100)^(DATEDIF(Input!$C$7,$B224,"Y")))</f>
        <v>7141.23123788137</v>
      </c>
      <c r="F224" s="78" t="n">
        <f aca="false">-1*($E224*(Input!$C$10/100))</f>
        <v>-442.756336748645</v>
      </c>
      <c r="G224" s="78" t="n">
        <f aca="false">-1*($E224*(Input!$C$11/100))</f>
        <v>-103.54785294928</v>
      </c>
      <c r="H224" s="78" t="n">
        <f aca="false">IF($B224&lt;Input!$G$25,((Input!$G$29*(1+Input!$C$13/100)^(DATEDIF(Input!$C$7,$B224,"Y")))),0)</f>
        <v>-713.584788228206</v>
      </c>
      <c r="I224" s="78" t="n">
        <f aca="false">IF($B224&gt;Input!$G$31,0,IF($E224*(Input!$G$35/100)&gt;(Input!$C$12/12),-1*(Input!$C$12/12),-1*$E224*(Input!$G$35/100)))</f>
        <v>-285.649249515255</v>
      </c>
      <c r="J224" s="78" t="n">
        <f aca="false">IF($B224&gt;Input!$G$31,0,(-1)*($E224+$H224+$I224)*(Input!$C$8/100))</f>
        <v>-614.199720013791</v>
      </c>
      <c r="K224" s="78" t="n">
        <f aca="false">IF($B224&gt;Input!$G$31,0,(-1)*($E224+$H224+$I224)*(Input!$C$9/100))</f>
        <v>-302.186262246785</v>
      </c>
      <c r="L224" s="78" t="n">
        <f aca="false">IF($B224&lt;Input!$G$25,($E224+$F224+$G224+$H224+$I224+$J224+$K224),0)</f>
        <v>4679.30702817941</v>
      </c>
    </row>
    <row r="225" customFormat="false" ht="12.8" hidden="false" customHeight="false" outlineLevel="0" collapsed="false">
      <c r="A225" s="76" t="n">
        <v>221</v>
      </c>
      <c r="B225" s="77" t="n">
        <f aca="false">EOMONTH(Input!$C$7,A225)</f>
        <v>49643</v>
      </c>
      <c r="C225" s="76" t="n">
        <f aca="false">DATEDIF(Input!$G$23,$B225,"Y")</f>
        <v>58</v>
      </c>
      <c r="E225" s="78" t="n">
        <f aca="false">IF($B225&gt;Input!$G$31,0,Input!$G$26*(1+Input!$G$28/100)^(DATEDIF(Input!$C$7,$B225,"Y")))</f>
        <v>7141.23123788137</v>
      </c>
      <c r="F225" s="78" t="n">
        <f aca="false">-1*($E225*(Input!$C$10/100))</f>
        <v>-442.756336748645</v>
      </c>
      <c r="G225" s="78" t="n">
        <f aca="false">-1*($E225*(Input!$C$11/100))</f>
        <v>-103.54785294928</v>
      </c>
      <c r="H225" s="78" t="n">
        <f aca="false">IF($B225&lt;Input!$G$25,((Input!$G$29*(1+Input!$C$13/100)^(DATEDIF(Input!$C$7,$B225,"Y")))),0)</f>
        <v>-713.584788228206</v>
      </c>
      <c r="I225" s="78" t="n">
        <f aca="false">IF($B225&gt;Input!$G$31,0,IF($E225*(Input!$G$35/100)&gt;(Input!$C$12/12),-1*(Input!$C$12/12),-1*$E225*(Input!$G$35/100)))</f>
        <v>-285.649249515255</v>
      </c>
      <c r="J225" s="78" t="n">
        <f aca="false">IF($B225&gt;Input!$G$31,0,(-1)*($E225+$H225+$I225)*(Input!$C$8/100))</f>
        <v>-614.199720013791</v>
      </c>
      <c r="K225" s="78" t="n">
        <f aca="false">IF($B225&gt;Input!$G$31,0,(-1)*($E225+$H225+$I225)*(Input!$C$9/100))</f>
        <v>-302.186262246785</v>
      </c>
      <c r="L225" s="78" t="n">
        <f aca="false">IF($B225&lt;Input!$G$25,($E225+$F225+$G225+$H225+$I225+$J225+$K225),0)</f>
        <v>4679.30702817941</v>
      </c>
    </row>
    <row r="226" customFormat="false" ht="12.8" hidden="false" customHeight="false" outlineLevel="0" collapsed="false">
      <c r="A226" s="76" t="n">
        <v>222</v>
      </c>
      <c r="B226" s="77" t="n">
        <f aca="false">EOMONTH(Input!$C$7,A226)</f>
        <v>49674</v>
      </c>
      <c r="C226" s="76" t="n">
        <f aca="false">DATEDIF(Input!$G$23,$B226,"Y")</f>
        <v>58</v>
      </c>
      <c r="E226" s="78" t="n">
        <f aca="false">IF($B226&gt;Input!$G$31,0,Input!$G$26*(1+Input!$G$28/100)^(DATEDIF(Input!$C$7,$B226,"Y")))</f>
        <v>7141.23123788137</v>
      </c>
      <c r="F226" s="78" t="n">
        <f aca="false">-1*($E226*(Input!$C$10/100))</f>
        <v>-442.756336748645</v>
      </c>
      <c r="G226" s="78" t="n">
        <f aca="false">-1*($E226*(Input!$C$11/100))</f>
        <v>-103.54785294928</v>
      </c>
      <c r="H226" s="78" t="n">
        <f aca="false">IF($B226&lt;Input!$G$25,((Input!$G$29*(1+Input!$C$13/100)^(DATEDIF(Input!$C$7,$B226,"Y")))),0)</f>
        <v>-713.584788228206</v>
      </c>
      <c r="I226" s="78" t="n">
        <f aca="false">IF($B226&gt;Input!$G$31,0,IF($E226*(Input!$G$35/100)&gt;(Input!$C$12/12),-1*(Input!$C$12/12),-1*$E226*(Input!$G$35/100)))</f>
        <v>-285.649249515255</v>
      </c>
      <c r="J226" s="78" t="n">
        <f aca="false">IF($B226&gt;Input!$G$31,0,(-1)*($E226+$H226+$I226)*(Input!$C$8/100))</f>
        <v>-614.199720013791</v>
      </c>
      <c r="K226" s="78" t="n">
        <f aca="false">IF($B226&gt;Input!$G$31,0,(-1)*($E226+$H226+$I226)*(Input!$C$9/100))</f>
        <v>-302.186262246785</v>
      </c>
      <c r="L226" s="78" t="n">
        <f aca="false">IF($B226&lt;Input!$G$25,($E226+$F226+$G226+$H226+$I226+$J226+$K226),0)</f>
        <v>4679.30702817941</v>
      </c>
    </row>
    <row r="227" customFormat="false" ht="12.8" hidden="false" customHeight="false" outlineLevel="0" collapsed="false">
      <c r="A227" s="76" t="n">
        <v>223</v>
      </c>
      <c r="B227" s="77" t="n">
        <f aca="false">EOMONTH(Input!$C$7,A227)</f>
        <v>49705</v>
      </c>
      <c r="C227" s="76" t="n">
        <f aca="false">DATEDIF(Input!$G$23,$B227,"Y")</f>
        <v>58</v>
      </c>
      <c r="E227" s="78" t="n">
        <f aca="false">IF($B227&gt;Input!$G$31,0,Input!$G$26*(1+Input!$G$28/100)^(DATEDIF(Input!$C$7,$B227,"Y")))</f>
        <v>7141.23123788137</v>
      </c>
      <c r="F227" s="78" t="n">
        <f aca="false">-1*($E227*(Input!$C$10/100))</f>
        <v>-442.756336748645</v>
      </c>
      <c r="G227" s="78" t="n">
        <f aca="false">-1*($E227*(Input!$C$11/100))</f>
        <v>-103.54785294928</v>
      </c>
      <c r="H227" s="78" t="n">
        <f aca="false">IF($B227&lt;Input!$G$25,((Input!$G$29*(1+Input!$C$13/100)^(DATEDIF(Input!$C$7,$B227,"Y")))),0)</f>
        <v>-713.584788228206</v>
      </c>
      <c r="I227" s="78" t="n">
        <f aca="false">IF($B227&gt;Input!$G$31,0,IF($E227*(Input!$G$35/100)&gt;(Input!$C$12/12),-1*(Input!$C$12/12),-1*$E227*(Input!$G$35/100)))</f>
        <v>-285.649249515255</v>
      </c>
      <c r="J227" s="78" t="n">
        <f aca="false">IF($B227&gt;Input!$G$31,0,(-1)*($E227+$H227+$I227)*(Input!$C$8/100))</f>
        <v>-614.199720013791</v>
      </c>
      <c r="K227" s="78" t="n">
        <f aca="false">IF($B227&gt;Input!$G$31,0,(-1)*($E227+$H227+$I227)*(Input!$C$9/100))</f>
        <v>-302.186262246785</v>
      </c>
      <c r="L227" s="78" t="n">
        <f aca="false">IF($B227&lt;Input!$G$25,($E227+$F227+$G227+$H227+$I227+$J227+$K227),0)</f>
        <v>4679.30702817941</v>
      </c>
    </row>
    <row r="228" customFormat="false" ht="12.8" hidden="false" customHeight="false" outlineLevel="0" collapsed="false">
      <c r="A228" s="76" t="n">
        <v>224</v>
      </c>
      <c r="B228" s="77" t="n">
        <f aca="false">EOMONTH(Input!$C$7,A228)</f>
        <v>49734</v>
      </c>
      <c r="C228" s="76" t="n">
        <f aca="false">DATEDIF(Input!$G$23,$B228,"Y")</f>
        <v>58</v>
      </c>
      <c r="E228" s="78" t="n">
        <f aca="false">IF($B228&gt;Input!$G$31,0,Input!$G$26*(1+Input!$G$28/100)^(DATEDIF(Input!$C$7,$B228,"Y")))</f>
        <v>7141.23123788137</v>
      </c>
      <c r="F228" s="78" t="n">
        <f aca="false">-1*($E228*(Input!$C$10/100))</f>
        <v>-442.756336748645</v>
      </c>
      <c r="G228" s="78" t="n">
        <f aca="false">-1*($E228*(Input!$C$11/100))</f>
        <v>-103.54785294928</v>
      </c>
      <c r="H228" s="78" t="n">
        <f aca="false">IF($B228&lt;Input!$G$25,((Input!$G$29*(1+Input!$C$13/100)^(DATEDIF(Input!$C$7,$B228,"Y")))),0)</f>
        <v>-713.584788228206</v>
      </c>
      <c r="I228" s="78" t="n">
        <f aca="false">IF($B228&gt;Input!$G$31,0,IF($E228*(Input!$G$35/100)&gt;(Input!$C$12/12),-1*(Input!$C$12/12),-1*$E228*(Input!$G$35/100)))</f>
        <v>-285.649249515255</v>
      </c>
      <c r="J228" s="78" t="n">
        <f aca="false">IF($B228&gt;Input!$G$31,0,(-1)*($E228+$H228+$I228)*(Input!$C$8/100))</f>
        <v>-614.199720013791</v>
      </c>
      <c r="K228" s="78" t="n">
        <f aca="false">IF($B228&gt;Input!$G$31,0,(-1)*($E228+$H228+$I228)*(Input!$C$9/100))</f>
        <v>-302.186262246785</v>
      </c>
      <c r="L228" s="78" t="n">
        <f aca="false">IF($B228&lt;Input!$G$25,($E228+$F228+$G228+$H228+$I228+$J228+$K228),0)</f>
        <v>4679.30702817941</v>
      </c>
    </row>
    <row r="229" customFormat="false" ht="12.8" hidden="false" customHeight="false" outlineLevel="0" collapsed="false">
      <c r="A229" s="76" t="n">
        <v>225</v>
      </c>
      <c r="B229" s="77" t="n">
        <f aca="false">EOMONTH(Input!$C$7,A229)</f>
        <v>49765</v>
      </c>
      <c r="C229" s="76" t="n">
        <f aca="false">DATEDIF(Input!$G$23,$B229,"Y")</f>
        <v>58</v>
      </c>
      <c r="E229" s="78" t="n">
        <f aca="false">IF($B229&gt;Input!$G$31,0,Input!$G$26*(1+Input!$G$28/100)^(DATEDIF(Input!$C$7,$B229,"Y")))</f>
        <v>7141.23123788137</v>
      </c>
      <c r="F229" s="78" t="n">
        <f aca="false">-1*($E229*(Input!$C$10/100))</f>
        <v>-442.756336748645</v>
      </c>
      <c r="G229" s="78" t="n">
        <f aca="false">-1*($E229*(Input!$C$11/100))</f>
        <v>-103.54785294928</v>
      </c>
      <c r="H229" s="78" t="n">
        <f aca="false">IF($B229&lt;Input!$G$25,((Input!$G$29*(1+Input!$C$13/100)^(DATEDIF(Input!$C$7,$B229,"Y")))),0)</f>
        <v>-713.584788228206</v>
      </c>
      <c r="I229" s="78" t="n">
        <f aca="false">IF($B229&gt;Input!$G$31,0,IF($E229*(Input!$G$35/100)&gt;(Input!$C$12/12),-1*(Input!$C$12/12),-1*$E229*(Input!$G$35/100)))</f>
        <v>-285.649249515255</v>
      </c>
      <c r="J229" s="78" t="n">
        <f aca="false">IF($B229&gt;Input!$G$31,0,(-1)*($E229+$H229+$I229)*(Input!$C$8/100))</f>
        <v>-614.199720013791</v>
      </c>
      <c r="K229" s="78" t="n">
        <f aca="false">IF($B229&gt;Input!$G$31,0,(-1)*($E229+$H229+$I229)*(Input!$C$9/100))</f>
        <v>-302.186262246785</v>
      </c>
      <c r="L229" s="78" t="n">
        <f aca="false">IF($B229&lt;Input!$G$25,($E229+$F229+$G229+$H229+$I229+$J229+$K229),0)</f>
        <v>4679.30702817941</v>
      </c>
    </row>
    <row r="230" customFormat="false" ht="12.8" hidden="false" customHeight="false" outlineLevel="0" collapsed="false">
      <c r="A230" s="76" t="n">
        <v>226</v>
      </c>
      <c r="B230" s="77" t="n">
        <f aca="false">EOMONTH(Input!$C$7,A230)</f>
        <v>49795</v>
      </c>
      <c r="C230" s="76" t="n">
        <f aca="false">DATEDIF(Input!$G$23,$B230,"Y")</f>
        <v>58</v>
      </c>
      <c r="E230" s="78" t="n">
        <f aca="false">IF($B230&gt;Input!$G$31,0,Input!$G$26*(1+Input!$G$28/100)^(DATEDIF(Input!$C$7,$B230,"Y")))</f>
        <v>7141.23123788137</v>
      </c>
      <c r="F230" s="78" t="n">
        <f aca="false">-1*($E230*(Input!$C$10/100))</f>
        <v>-442.756336748645</v>
      </c>
      <c r="G230" s="78" t="n">
        <f aca="false">-1*($E230*(Input!$C$11/100))</f>
        <v>-103.54785294928</v>
      </c>
      <c r="H230" s="78" t="n">
        <f aca="false">IF($B230&lt;Input!$G$25,((Input!$G$29*(1+Input!$C$13/100)^(DATEDIF(Input!$C$7,$B230,"Y")))),0)</f>
        <v>-713.584788228206</v>
      </c>
      <c r="I230" s="78" t="n">
        <f aca="false">IF($B230&gt;Input!$G$31,0,IF($E230*(Input!$G$35/100)&gt;(Input!$C$12/12),-1*(Input!$C$12/12),-1*$E230*(Input!$G$35/100)))</f>
        <v>-285.649249515255</v>
      </c>
      <c r="J230" s="78" t="n">
        <f aca="false">IF($B230&gt;Input!$G$31,0,(-1)*($E230+$H230+$I230)*(Input!$C$8/100))</f>
        <v>-614.199720013791</v>
      </c>
      <c r="K230" s="78" t="n">
        <f aca="false">IF($B230&gt;Input!$G$31,0,(-1)*($E230+$H230+$I230)*(Input!$C$9/100))</f>
        <v>-302.186262246785</v>
      </c>
      <c r="L230" s="78" t="n">
        <f aca="false">IF($B230&lt;Input!$G$25,($E230+$F230+$G230+$H230+$I230+$J230+$K230),0)</f>
        <v>4679.30702817941</v>
      </c>
    </row>
    <row r="231" customFormat="false" ht="12.8" hidden="false" customHeight="false" outlineLevel="0" collapsed="false">
      <c r="A231" s="76" t="n">
        <v>227</v>
      </c>
      <c r="B231" s="77" t="n">
        <f aca="false">EOMONTH(Input!$C$7,A231)</f>
        <v>49826</v>
      </c>
      <c r="C231" s="76" t="n">
        <f aca="false">DATEDIF(Input!$G$23,$B231,"Y")</f>
        <v>59</v>
      </c>
      <c r="E231" s="78" t="n">
        <f aca="false">IF($B231&gt;Input!$G$31,0,Input!$G$26*(1+Input!$G$28/100)^(DATEDIF(Input!$C$7,$B231,"Y")))</f>
        <v>7141.23123788137</v>
      </c>
      <c r="F231" s="78" t="n">
        <f aca="false">-1*($E231*(Input!$C$10/100))</f>
        <v>-442.756336748645</v>
      </c>
      <c r="G231" s="78" t="n">
        <f aca="false">-1*($E231*(Input!$C$11/100))</f>
        <v>-103.54785294928</v>
      </c>
      <c r="H231" s="78" t="n">
        <f aca="false">IF($B231&lt;Input!$G$25,((Input!$G$29*(1+Input!$C$13/100)^(DATEDIF(Input!$C$7,$B231,"Y")))),0)</f>
        <v>-713.584788228206</v>
      </c>
      <c r="I231" s="78" t="n">
        <f aca="false">IF($B231&gt;Input!$G$31,0,IF($E231*(Input!$G$35/100)&gt;(Input!$C$12/12),-1*(Input!$C$12/12),-1*$E231*(Input!$G$35/100)))</f>
        <v>-285.649249515255</v>
      </c>
      <c r="J231" s="78" t="n">
        <f aca="false">IF($B231&gt;Input!$G$31,0,(-1)*($E231+$H231+$I231)*(Input!$C$8/100))</f>
        <v>-614.199720013791</v>
      </c>
      <c r="K231" s="78" t="n">
        <f aca="false">IF($B231&gt;Input!$G$31,0,(-1)*($E231+$H231+$I231)*(Input!$C$9/100))</f>
        <v>-302.186262246785</v>
      </c>
      <c r="L231" s="78" t="n">
        <f aca="false">IF($B231&lt;Input!$G$25,($E231+$F231+$G231+$H231+$I231+$J231+$K231),0)</f>
        <v>4679.30702817941</v>
      </c>
    </row>
    <row r="232" customFormat="false" ht="12.8" hidden="false" customHeight="false" outlineLevel="0" collapsed="false">
      <c r="A232" s="76" t="n">
        <v>228</v>
      </c>
      <c r="B232" s="77" t="n">
        <f aca="false">EOMONTH(Input!$C$7,A232)</f>
        <v>49856</v>
      </c>
      <c r="C232" s="76" t="n">
        <f aca="false">DATEDIF(Input!$G$23,$B232,"Y")</f>
        <v>59</v>
      </c>
      <c r="E232" s="78" t="n">
        <f aca="false">IF($B232&gt;Input!$G$31,0,Input!$G$26*(1+Input!$G$28/100)^(DATEDIF(Input!$C$7,$B232,"Y")))</f>
        <v>7284.05586263899</v>
      </c>
      <c r="F232" s="78" t="n">
        <f aca="false">-1*($E232*(Input!$C$10/100))</f>
        <v>-451.611463483618</v>
      </c>
      <c r="G232" s="78" t="n">
        <f aca="false">-1*($E232*(Input!$C$11/100))</f>
        <v>-105.618810008265</v>
      </c>
      <c r="H232" s="78" t="n">
        <f aca="false">IF($B232&lt;Input!$G$25,((Input!$G$29*(1+Input!$C$13/100)^(DATEDIF(Input!$C$7,$B232,"Y")))),0)</f>
        <v>-756.399875521898</v>
      </c>
      <c r="I232" s="78" t="n">
        <f aca="false">IF($B232&gt;Input!$G$31,0,IF($E232*(Input!$G$35/100)&gt;(Input!$C$12/12),-1*(Input!$C$12/12),-1*$E232*(Input!$G$35/100)))</f>
        <v>-291.36223450556</v>
      </c>
      <c r="J232" s="78" t="n">
        <f aca="false">IF($B232&gt;Input!$G$31,0,(-1)*($E232+$H232+$I232)*(Input!$C$8/100))</f>
        <v>-623.629375261154</v>
      </c>
      <c r="K232" s="78" t="n">
        <f aca="false">IF($B232&gt;Input!$G$31,0,(-1)*($E232+$H232+$I232)*(Input!$C$9/100))</f>
        <v>-306.825652628488</v>
      </c>
      <c r="L232" s="78" t="n">
        <f aca="false">IF($B232&lt;Input!$G$25,($E232+$F232+$G232+$H232+$I232+$J232+$K232),0)</f>
        <v>4748.60845123001</v>
      </c>
    </row>
    <row r="233" customFormat="false" ht="12.8" hidden="false" customHeight="false" outlineLevel="0" collapsed="false">
      <c r="A233" s="76" t="n">
        <v>229</v>
      </c>
      <c r="B233" s="77" t="n">
        <f aca="false">EOMONTH(Input!$C$7,A233)</f>
        <v>49887</v>
      </c>
      <c r="C233" s="76" t="n">
        <f aca="false">DATEDIF(Input!$G$23,$B233,"Y")</f>
        <v>59</v>
      </c>
      <c r="E233" s="78" t="n">
        <f aca="false">IF($B233&gt;Input!$G$31,0,Input!$G$26*(1+Input!$G$28/100)^(DATEDIF(Input!$C$7,$B233,"Y")))</f>
        <v>7284.05586263899</v>
      </c>
      <c r="F233" s="78" t="n">
        <f aca="false">-1*($E233*(Input!$C$10/100))</f>
        <v>-451.611463483618</v>
      </c>
      <c r="G233" s="78" t="n">
        <f aca="false">-1*($E233*(Input!$C$11/100))</f>
        <v>-105.618810008265</v>
      </c>
      <c r="H233" s="78" t="n">
        <f aca="false">IF($B233&lt;Input!$G$25,((Input!$G$29*(1+Input!$C$13/100)^(DATEDIF(Input!$C$7,$B233,"Y")))),0)</f>
        <v>-756.399875521898</v>
      </c>
      <c r="I233" s="78" t="n">
        <f aca="false">IF($B233&gt;Input!$G$31,0,IF($E233*(Input!$G$35/100)&gt;(Input!$C$12/12),-1*(Input!$C$12/12),-1*$E233*(Input!$G$35/100)))</f>
        <v>-291.36223450556</v>
      </c>
      <c r="J233" s="78" t="n">
        <f aca="false">IF($B233&gt;Input!$G$31,0,(-1)*($E233+$H233+$I233)*(Input!$C$8/100))</f>
        <v>-623.629375261154</v>
      </c>
      <c r="K233" s="78" t="n">
        <f aca="false">IF($B233&gt;Input!$G$31,0,(-1)*($E233+$H233+$I233)*(Input!$C$9/100))</f>
        <v>-306.825652628488</v>
      </c>
      <c r="L233" s="78" t="n">
        <f aca="false">IF($B233&lt;Input!$G$25,($E233+$F233+$G233+$H233+$I233+$J233+$K233),0)</f>
        <v>4748.60845123001</v>
      </c>
    </row>
    <row r="234" customFormat="false" ht="12.8" hidden="false" customHeight="false" outlineLevel="0" collapsed="false">
      <c r="A234" s="76" t="n">
        <v>230</v>
      </c>
      <c r="B234" s="77" t="n">
        <f aca="false">EOMONTH(Input!$C$7,A234)</f>
        <v>49918</v>
      </c>
      <c r="C234" s="76" t="n">
        <f aca="false">DATEDIF(Input!$G$23,$B234,"Y")</f>
        <v>59</v>
      </c>
      <c r="E234" s="78" t="n">
        <f aca="false">IF($B234&gt;Input!$G$31,0,Input!$G$26*(1+Input!$G$28/100)^(DATEDIF(Input!$C$7,$B234,"Y")))</f>
        <v>7284.05586263899</v>
      </c>
      <c r="F234" s="78" t="n">
        <f aca="false">-1*($E234*(Input!$C$10/100))</f>
        <v>-451.611463483618</v>
      </c>
      <c r="G234" s="78" t="n">
        <f aca="false">-1*($E234*(Input!$C$11/100))</f>
        <v>-105.618810008265</v>
      </c>
      <c r="H234" s="78" t="n">
        <f aca="false">IF($B234&lt;Input!$G$25,((Input!$G$29*(1+Input!$C$13/100)^(DATEDIF(Input!$C$7,$B234,"Y")))),0)</f>
        <v>-756.399875521898</v>
      </c>
      <c r="I234" s="78" t="n">
        <f aca="false">IF($B234&gt;Input!$G$31,0,IF($E234*(Input!$G$35/100)&gt;(Input!$C$12/12),-1*(Input!$C$12/12),-1*$E234*(Input!$G$35/100)))</f>
        <v>-291.36223450556</v>
      </c>
      <c r="J234" s="78" t="n">
        <f aca="false">IF($B234&gt;Input!$G$31,0,(-1)*($E234+$H234+$I234)*(Input!$C$8/100))</f>
        <v>-623.629375261154</v>
      </c>
      <c r="K234" s="78" t="n">
        <f aca="false">IF($B234&gt;Input!$G$31,0,(-1)*($E234+$H234+$I234)*(Input!$C$9/100))</f>
        <v>-306.825652628488</v>
      </c>
      <c r="L234" s="78" t="n">
        <f aca="false">IF($B234&lt;Input!$G$25,($E234+$F234+$G234+$H234+$I234+$J234+$K234),0)</f>
        <v>4748.60845123001</v>
      </c>
    </row>
    <row r="235" customFormat="false" ht="12.8" hidden="false" customHeight="false" outlineLevel="0" collapsed="false">
      <c r="A235" s="76" t="n">
        <v>231</v>
      </c>
      <c r="B235" s="77" t="n">
        <f aca="false">EOMONTH(Input!$C$7,A235)</f>
        <v>49948</v>
      </c>
      <c r="C235" s="76" t="n">
        <f aca="false">DATEDIF(Input!$G$23,$B235,"Y")</f>
        <v>59</v>
      </c>
      <c r="E235" s="78" t="n">
        <f aca="false">IF($B235&gt;Input!$G$31,0,Input!$G$26*(1+Input!$G$28/100)^(DATEDIF(Input!$C$7,$B235,"Y")))</f>
        <v>7284.05586263899</v>
      </c>
      <c r="F235" s="78" t="n">
        <f aca="false">-1*($E235*(Input!$C$10/100))</f>
        <v>-451.611463483618</v>
      </c>
      <c r="G235" s="78" t="n">
        <f aca="false">-1*($E235*(Input!$C$11/100))</f>
        <v>-105.618810008265</v>
      </c>
      <c r="H235" s="78" t="n">
        <f aca="false">IF($B235&lt;Input!$G$25,((Input!$G$29*(1+Input!$C$13/100)^(DATEDIF(Input!$C$7,$B235,"Y")))),0)</f>
        <v>-756.399875521898</v>
      </c>
      <c r="I235" s="78" t="n">
        <f aca="false">IF($B235&gt;Input!$G$31,0,IF($E235*(Input!$G$35/100)&gt;(Input!$C$12/12),-1*(Input!$C$12/12),-1*$E235*(Input!$G$35/100)))</f>
        <v>-291.36223450556</v>
      </c>
      <c r="J235" s="78" t="n">
        <f aca="false">IF($B235&gt;Input!$G$31,0,(-1)*($E235+$H235+$I235)*(Input!$C$8/100))</f>
        <v>-623.629375261154</v>
      </c>
      <c r="K235" s="78" t="n">
        <f aca="false">IF($B235&gt;Input!$G$31,0,(-1)*($E235+$H235+$I235)*(Input!$C$9/100))</f>
        <v>-306.825652628488</v>
      </c>
      <c r="L235" s="78" t="n">
        <f aca="false">IF($B235&lt;Input!$G$25,($E235+$F235+$G235+$H235+$I235+$J235+$K235),0)</f>
        <v>4748.60845123001</v>
      </c>
    </row>
    <row r="236" customFormat="false" ht="12.8" hidden="false" customHeight="false" outlineLevel="0" collapsed="false">
      <c r="A236" s="76" t="n">
        <v>232</v>
      </c>
      <c r="B236" s="77" t="n">
        <f aca="false">EOMONTH(Input!$C$7,A236)</f>
        <v>49979</v>
      </c>
      <c r="C236" s="76" t="n">
        <f aca="false">DATEDIF(Input!$G$23,$B236,"Y")</f>
        <v>59</v>
      </c>
      <c r="E236" s="78" t="n">
        <f aca="false">IF($B236&gt;Input!$G$31,0,Input!$G$26*(1+Input!$G$28/100)^(DATEDIF(Input!$C$7,$B236,"Y")))</f>
        <v>7284.05586263899</v>
      </c>
      <c r="F236" s="78" t="n">
        <f aca="false">-1*($E236*(Input!$C$10/100))</f>
        <v>-451.611463483618</v>
      </c>
      <c r="G236" s="78" t="n">
        <f aca="false">-1*($E236*(Input!$C$11/100))</f>
        <v>-105.618810008265</v>
      </c>
      <c r="H236" s="78" t="n">
        <f aca="false">IF($B236&lt;Input!$G$25,((Input!$G$29*(1+Input!$C$13/100)^(DATEDIF(Input!$C$7,$B236,"Y")))),0)</f>
        <v>-756.399875521898</v>
      </c>
      <c r="I236" s="78" t="n">
        <f aca="false">IF($B236&gt;Input!$G$31,0,IF($E236*(Input!$G$35/100)&gt;(Input!$C$12/12),-1*(Input!$C$12/12),-1*$E236*(Input!$G$35/100)))</f>
        <v>-291.36223450556</v>
      </c>
      <c r="J236" s="78" t="n">
        <f aca="false">IF($B236&gt;Input!$G$31,0,(-1)*($E236+$H236+$I236)*(Input!$C$8/100))</f>
        <v>-623.629375261154</v>
      </c>
      <c r="K236" s="78" t="n">
        <f aca="false">IF($B236&gt;Input!$G$31,0,(-1)*($E236+$H236+$I236)*(Input!$C$9/100))</f>
        <v>-306.825652628488</v>
      </c>
      <c r="L236" s="78" t="n">
        <f aca="false">IF($B236&lt;Input!$G$25,($E236+$F236+$G236+$H236+$I236+$J236+$K236),0)</f>
        <v>4748.60845123001</v>
      </c>
    </row>
    <row r="237" customFormat="false" ht="12.8" hidden="false" customHeight="false" outlineLevel="0" collapsed="false">
      <c r="A237" s="76" t="n">
        <v>233</v>
      </c>
      <c r="B237" s="77" t="n">
        <f aca="false">EOMONTH(Input!$C$7,A237)</f>
        <v>50009</v>
      </c>
      <c r="C237" s="76" t="n">
        <f aca="false">DATEDIF(Input!$G$23,$B237,"Y")</f>
        <v>59</v>
      </c>
      <c r="E237" s="78" t="n">
        <f aca="false">IF($B237&gt;Input!$G$31,0,Input!$G$26*(1+Input!$G$28/100)^(DATEDIF(Input!$C$7,$B237,"Y")))</f>
        <v>7284.05586263899</v>
      </c>
      <c r="F237" s="78" t="n">
        <f aca="false">-1*($E237*(Input!$C$10/100))</f>
        <v>-451.611463483618</v>
      </c>
      <c r="G237" s="78" t="n">
        <f aca="false">-1*($E237*(Input!$C$11/100))</f>
        <v>-105.618810008265</v>
      </c>
      <c r="H237" s="78" t="n">
        <f aca="false">IF($B237&lt;Input!$G$25,((Input!$G$29*(1+Input!$C$13/100)^(DATEDIF(Input!$C$7,$B237,"Y")))),0)</f>
        <v>-756.399875521898</v>
      </c>
      <c r="I237" s="78" t="n">
        <f aca="false">IF($B237&gt;Input!$G$31,0,IF($E237*(Input!$G$35/100)&gt;(Input!$C$12/12),-1*(Input!$C$12/12),-1*$E237*(Input!$G$35/100)))</f>
        <v>-291.36223450556</v>
      </c>
      <c r="J237" s="78" t="n">
        <f aca="false">IF($B237&gt;Input!$G$31,0,(-1)*($E237+$H237+$I237)*(Input!$C$8/100))</f>
        <v>-623.629375261154</v>
      </c>
      <c r="K237" s="78" t="n">
        <f aca="false">IF($B237&gt;Input!$G$31,0,(-1)*($E237+$H237+$I237)*(Input!$C$9/100))</f>
        <v>-306.825652628488</v>
      </c>
      <c r="L237" s="78" t="n">
        <f aca="false">IF($B237&lt;Input!$G$25,($E237+$F237+$G237+$H237+$I237+$J237+$K237),0)</f>
        <v>4748.60845123001</v>
      </c>
    </row>
    <row r="238" customFormat="false" ht="12.8" hidden="false" customHeight="false" outlineLevel="0" collapsed="false">
      <c r="A238" s="76" t="n">
        <v>234</v>
      </c>
      <c r="B238" s="77" t="n">
        <f aca="false">EOMONTH(Input!$C$7,A238)</f>
        <v>50040</v>
      </c>
      <c r="C238" s="76" t="n">
        <f aca="false">DATEDIF(Input!$G$23,$B238,"Y")</f>
        <v>59</v>
      </c>
      <c r="E238" s="78" t="n">
        <f aca="false">IF($B238&gt;Input!$G$31,0,Input!$G$26*(1+Input!$G$28/100)^(DATEDIF(Input!$C$7,$B238,"Y")))</f>
        <v>7284.05586263899</v>
      </c>
      <c r="F238" s="78" t="n">
        <f aca="false">-1*($E238*(Input!$C$10/100))</f>
        <v>-451.611463483618</v>
      </c>
      <c r="G238" s="78" t="n">
        <f aca="false">-1*($E238*(Input!$C$11/100))</f>
        <v>-105.618810008265</v>
      </c>
      <c r="H238" s="78" t="n">
        <f aca="false">IF($B238&lt;Input!$G$25,((Input!$G$29*(1+Input!$C$13/100)^(DATEDIF(Input!$C$7,$B238,"Y")))),0)</f>
        <v>-756.399875521898</v>
      </c>
      <c r="I238" s="78" t="n">
        <f aca="false">IF($B238&gt;Input!$G$31,0,IF($E238*(Input!$G$35/100)&gt;(Input!$C$12/12),-1*(Input!$C$12/12),-1*$E238*(Input!$G$35/100)))</f>
        <v>-291.36223450556</v>
      </c>
      <c r="J238" s="78" t="n">
        <f aca="false">IF($B238&gt;Input!$G$31,0,(-1)*($E238+$H238+$I238)*(Input!$C$8/100))</f>
        <v>-623.629375261154</v>
      </c>
      <c r="K238" s="78" t="n">
        <f aca="false">IF($B238&gt;Input!$G$31,0,(-1)*($E238+$H238+$I238)*(Input!$C$9/100))</f>
        <v>-306.825652628488</v>
      </c>
      <c r="L238" s="78" t="n">
        <f aca="false">IF($B238&lt;Input!$G$25,($E238+$F238+$G238+$H238+$I238+$J238+$K238),0)</f>
        <v>4748.60845123001</v>
      </c>
    </row>
    <row r="239" customFormat="false" ht="12.8" hidden="false" customHeight="false" outlineLevel="0" collapsed="false">
      <c r="A239" s="76" t="n">
        <v>235</v>
      </c>
      <c r="B239" s="77" t="n">
        <f aca="false">EOMONTH(Input!$C$7,A239)</f>
        <v>50071</v>
      </c>
      <c r="C239" s="76" t="n">
        <f aca="false">DATEDIF(Input!$G$23,$B239,"Y")</f>
        <v>59</v>
      </c>
      <c r="E239" s="78" t="n">
        <f aca="false">IF($B239&gt;Input!$G$31,0,Input!$G$26*(1+Input!$G$28/100)^(DATEDIF(Input!$C$7,$B239,"Y")))</f>
        <v>7284.05586263899</v>
      </c>
      <c r="F239" s="78" t="n">
        <f aca="false">-1*($E239*(Input!$C$10/100))</f>
        <v>-451.611463483618</v>
      </c>
      <c r="G239" s="78" t="n">
        <f aca="false">-1*($E239*(Input!$C$11/100))</f>
        <v>-105.618810008265</v>
      </c>
      <c r="H239" s="78" t="n">
        <f aca="false">IF($B239&lt;Input!$G$25,((Input!$G$29*(1+Input!$C$13/100)^(DATEDIF(Input!$C$7,$B239,"Y")))),0)</f>
        <v>-756.399875521898</v>
      </c>
      <c r="I239" s="78" t="n">
        <f aca="false">IF($B239&gt;Input!$G$31,0,IF($E239*(Input!$G$35/100)&gt;(Input!$C$12/12),-1*(Input!$C$12/12),-1*$E239*(Input!$G$35/100)))</f>
        <v>-291.36223450556</v>
      </c>
      <c r="J239" s="78" t="n">
        <f aca="false">IF($B239&gt;Input!$G$31,0,(-1)*($E239+$H239+$I239)*(Input!$C$8/100))</f>
        <v>-623.629375261154</v>
      </c>
      <c r="K239" s="78" t="n">
        <f aca="false">IF($B239&gt;Input!$G$31,0,(-1)*($E239+$H239+$I239)*(Input!$C$9/100))</f>
        <v>-306.825652628488</v>
      </c>
      <c r="L239" s="78" t="n">
        <f aca="false">IF($B239&lt;Input!$G$25,($E239+$F239+$G239+$H239+$I239+$J239+$K239),0)</f>
        <v>4748.60845123001</v>
      </c>
    </row>
    <row r="240" customFormat="false" ht="12.8" hidden="false" customHeight="false" outlineLevel="0" collapsed="false">
      <c r="A240" s="76" t="n">
        <v>236</v>
      </c>
      <c r="B240" s="77" t="n">
        <f aca="false">EOMONTH(Input!$C$7,A240)</f>
        <v>50099</v>
      </c>
      <c r="C240" s="76" t="n">
        <f aca="false">DATEDIF(Input!$G$23,$B240,"Y")</f>
        <v>59</v>
      </c>
      <c r="E240" s="78" t="n">
        <f aca="false">IF($B240&gt;Input!$G$31,0,Input!$G$26*(1+Input!$G$28/100)^(DATEDIF(Input!$C$7,$B240,"Y")))</f>
        <v>7284.05586263899</v>
      </c>
      <c r="F240" s="78" t="n">
        <f aca="false">-1*($E240*(Input!$C$10/100))</f>
        <v>-451.611463483618</v>
      </c>
      <c r="G240" s="78" t="n">
        <f aca="false">-1*($E240*(Input!$C$11/100))</f>
        <v>-105.618810008265</v>
      </c>
      <c r="H240" s="78" t="n">
        <f aca="false">IF($B240&lt;Input!$G$25,((Input!$G$29*(1+Input!$C$13/100)^(DATEDIF(Input!$C$7,$B240,"Y")))),0)</f>
        <v>-756.399875521898</v>
      </c>
      <c r="I240" s="78" t="n">
        <f aca="false">IF($B240&gt;Input!$G$31,0,IF($E240*(Input!$G$35/100)&gt;(Input!$C$12/12),-1*(Input!$C$12/12),-1*$E240*(Input!$G$35/100)))</f>
        <v>-291.36223450556</v>
      </c>
      <c r="J240" s="78" t="n">
        <f aca="false">IF($B240&gt;Input!$G$31,0,(-1)*($E240+$H240+$I240)*(Input!$C$8/100))</f>
        <v>-623.629375261154</v>
      </c>
      <c r="K240" s="78" t="n">
        <f aca="false">IF($B240&gt;Input!$G$31,0,(-1)*($E240+$H240+$I240)*(Input!$C$9/100))</f>
        <v>-306.825652628488</v>
      </c>
      <c r="L240" s="78" t="n">
        <f aca="false">IF($B240&lt;Input!$G$25,($E240+$F240+$G240+$H240+$I240+$J240+$K240),0)</f>
        <v>4748.60845123001</v>
      </c>
    </row>
    <row r="241" customFormat="false" ht="12.8" hidden="false" customHeight="false" outlineLevel="0" collapsed="false">
      <c r="A241" s="76" t="n">
        <v>237</v>
      </c>
      <c r="B241" s="77" t="n">
        <f aca="false">EOMONTH(Input!$C$7,A241)</f>
        <v>50130</v>
      </c>
      <c r="C241" s="76" t="n">
        <f aca="false">DATEDIF(Input!$G$23,$B241,"Y")</f>
        <v>59</v>
      </c>
      <c r="E241" s="78" t="n">
        <f aca="false">IF($B241&gt;Input!$G$31,0,Input!$G$26*(1+Input!$G$28/100)^(DATEDIF(Input!$C$7,$B241,"Y")))</f>
        <v>7284.05586263899</v>
      </c>
      <c r="F241" s="78" t="n">
        <f aca="false">-1*($E241*(Input!$C$10/100))</f>
        <v>-451.611463483618</v>
      </c>
      <c r="G241" s="78" t="n">
        <f aca="false">-1*($E241*(Input!$C$11/100))</f>
        <v>-105.618810008265</v>
      </c>
      <c r="H241" s="78" t="n">
        <f aca="false">IF($B241&lt;Input!$G$25,((Input!$G$29*(1+Input!$C$13/100)^(DATEDIF(Input!$C$7,$B241,"Y")))),0)</f>
        <v>-756.399875521898</v>
      </c>
      <c r="I241" s="78" t="n">
        <f aca="false">IF($B241&gt;Input!$G$31,0,IF($E241*(Input!$G$35/100)&gt;(Input!$C$12/12),-1*(Input!$C$12/12),-1*$E241*(Input!$G$35/100)))</f>
        <v>-291.36223450556</v>
      </c>
      <c r="J241" s="78" t="n">
        <f aca="false">IF($B241&gt;Input!$G$31,0,(-1)*($E241+$H241+$I241)*(Input!$C$8/100))</f>
        <v>-623.629375261154</v>
      </c>
      <c r="K241" s="78" t="n">
        <f aca="false">IF($B241&gt;Input!$G$31,0,(-1)*($E241+$H241+$I241)*(Input!$C$9/100))</f>
        <v>-306.825652628488</v>
      </c>
      <c r="L241" s="78" t="n">
        <f aca="false">IF($B241&lt;Input!$G$25,($E241+$F241+$G241+$H241+$I241+$J241+$K241),0)</f>
        <v>4748.60845123001</v>
      </c>
    </row>
    <row r="242" customFormat="false" ht="12.8" hidden="false" customHeight="false" outlineLevel="0" collapsed="false">
      <c r="A242" s="76" t="n">
        <v>238</v>
      </c>
      <c r="B242" s="77" t="n">
        <f aca="false">EOMONTH(Input!$C$7,A242)</f>
        <v>50160</v>
      </c>
      <c r="C242" s="76" t="n">
        <f aca="false">DATEDIF(Input!$G$23,$B242,"Y")</f>
        <v>59</v>
      </c>
      <c r="E242" s="78" t="n">
        <f aca="false">IF($B242&gt;Input!$G$31,0,Input!$G$26*(1+Input!$G$28/100)^(DATEDIF(Input!$C$7,$B242,"Y")))</f>
        <v>7284.05586263899</v>
      </c>
      <c r="F242" s="78" t="n">
        <f aca="false">-1*($E242*(Input!$C$10/100))</f>
        <v>-451.611463483618</v>
      </c>
      <c r="G242" s="78" t="n">
        <f aca="false">-1*($E242*(Input!$C$11/100))</f>
        <v>-105.618810008265</v>
      </c>
      <c r="H242" s="78" t="n">
        <f aca="false">IF($B242&lt;Input!$G$25,((Input!$G$29*(1+Input!$C$13/100)^(DATEDIF(Input!$C$7,$B242,"Y")))),0)</f>
        <v>-756.399875521898</v>
      </c>
      <c r="I242" s="78" t="n">
        <f aca="false">IF($B242&gt;Input!$G$31,0,IF($E242*(Input!$G$35/100)&gt;(Input!$C$12/12),-1*(Input!$C$12/12),-1*$E242*(Input!$G$35/100)))</f>
        <v>-291.36223450556</v>
      </c>
      <c r="J242" s="78" t="n">
        <f aca="false">IF($B242&gt;Input!$G$31,0,(-1)*($E242+$H242+$I242)*(Input!$C$8/100))</f>
        <v>-623.629375261154</v>
      </c>
      <c r="K242" s="78" t="n">
        <f aca="false">IF($B242&gt;Input!$G$31,0,(-1)*($E242+$H242+$I242)*(Input!$C$9/100))</f>
        <v>-306.825652628488</v>
      </c>
      <c r="L242" s="78" t="n">
        <f aca="false">IF($B242&lt;Input!$G$25,($E242+$F242+$G242+$H242+$I242+$J242+$K242),0)</f>
        <v>4748.60845123001</v>
      </c>
    </row>
    <row r="243" customFormat="false" ht="12.8" hidden="false" customHeight="false" outlineLevel="0" collapsed="false">
      <c r="A243" s="76" t="n">
        <v>239</v>
      </c>
      <c r="B243" s="77" t="n">
        <f aca="false">EOMONTH(Input!$C$7,A243)</f>
        <v>50191</v>
      </c>
      <c r="C243" s="76" t="n">
        <f aca="false">DATEDIF(Input!$G$23,$B243,"Y")</f>
        <v>60</v>
      </c>
      <c r="E243" s="78" t="n">
        <f aca="false">IF($B243&gt;Input!$G$31,0,Input!$G$26*(1+Input!$G$28/100)^(DATEDIF(Input!$C$7,$B243,"Y")))</f>
        <v>7284.05586263899</v>
      </c>
      <c r="F243" s="78" t="n">
        <f aca="false">-1*($E243*(Input!$C$10/100))</f>
        <v>-451.611463483618</v>
      </c>
      <c r="G243" s="78" t="n">
        <f aca="false">-1*($E243*(Input!$C$11/100))</f>
        <v>-105.618810008265</v>
      </c>
      <c r="H243" s="78" t="n">
        <f aca="false">IF($B243&lt;Input!$G$25,((Input!$G$29*(1+Input!$C$13/100)^(DATEDIF(Input!$C$7,$B243,"Y")))),0)</f>
        <v>-756.399875521898</v>
      </c>
      <c r="I243" s="78" t="n">
        <f aca="false">IF($B243&gt;Input!$G$31,0,IF($E243*(Input!$G$35/100)&gt;(Input!$C$12/12),-1*(Input!$C$12/12),-1*$E243*(Input!$G$35/100)))</f>
        <v>-291.36223450556</v>
      </c>
      <c r="J243" s="78" t="n">
        <f aca="false">IF($B243&gt;Input!$G$31,0,(-1)*($E243+$H243+$I243)*(Input!$C$8/100))</f>
        <v>-623.629375261154</v>
      </c>
      <c r="K243" s="78" t="n">
        <f aca="false">IF($B243&gt;Input!$G$31,0,(-1)*($E243+$H243+$I243)*(Input!$C$9/100))</f>
        <v>-306.825652628488</v>
      </c>
      <c r="L243" s="78" t="n">
        <f aca="false">IF($B243&lt;Input!$G$25,($E243+$F243+$G243+$H243+$I243+$J243+$K243),0)</f>
        <v>4748.60845123001</v>
      </c>
    </row>
    <row r="244" customFormat="false" ht="12.8" hidden="false" customHeight="false" outlineLevel="0" collapsed="false">
      <c r="A244" s="76" t="n">
        <v>240</v>
      </c>
      <c r="B244" s="77" t="n">
        <f aca="false">EOMONTH(Input!$C$7,A244)</f>
        <v>50221</v>
      </c>
      <c r="C244" s="76" t="n">
        <f aca="false">DATEDIF(Input!$G$23,$B244,"Y")</f>
        <v>60</v>
      </c>
      <c r="E244" s="78" t="n">
        <f aca="false">IF($B244&gt;Input!$G$31,0,Input!$G$26*(1+Input!$G$28/100)^(DATEDIF(Input!$C$7,$B244,"Y")))</f>
        <v>7429.73697989177</v>
      </c>
      <c r="F244" s="78" t="n">
        <f aca="false">-1*($E244*(Input!$C$10/100))</f>
        <v>-460.64369275329</v>
      </c>
      <c r="G244" s="78" t="n">
        <f aca="false">-1*($E244*(Input!$C$11/100))</f>
        <v>-107.731186208431</v>
      </c>
      <c r="H244" s="78" t="n">
        <f aca="false">IF($B244&lt;Input!$G$25,((Input!$G$29*(1+Input!$C$13/100)^(DATEDIF(Input!$C$7,$B244,"Y")))),0)</f>
        <v>-801.783868053212</v>
      </c>
      <c r="I244" s="78" t="n">
        <f aca="false">IF($B244&gt;Input!$G$31,0,IF($E244*(Input!$G$35/100)&gt;(Input!$C$12/12),-1*(Input!$C$12/12),-1*$E244*(Input!$G$35/100)))</f>
        <v>-297.189479195671</v>
      </c>
      <c r="J244" s="78" t="n">
        <f aca="false">IF($B244&gt;Input!$G$31,0,(-1)*($E244+$H244+$I244)*(Input!$C$8/100))</f>
        <v>-633.076363264289</v>
      </c>
      <c r="K244" s="78" t="n">
        <f aca="false">IF($B244&gt;Input!$G$31,0,(-1)*($E244+$H244+$I244)*(Input!$C$9/100))</f>
        <v>-311.47357072603</v>
      </c>
      <c r="L244" s="78" t="n">
        <f aca="false">IF($B244&lt;Input!$G$25,($E244+$F244+$G244+$H244+$I244+$J244+$K244),0)</f>
        <v>4817.83881969085</v>
      </c>
    </row>
    <row r="245" customFormat="false" ht="12.8" hidden="false" customHeight="false" outlineLevel="0" collapsed="false">
      <c r="A245" s="76" t="n">
        <v>241</v>
      </c>
      <c r="B245" s="77" t="n">
        <f aca="false">EOMONTH(Input!$C$7,A245)</f>
        <v>50252</v>
      </c>
      <c r="C245" s="76" t="n">
        <f aca="false">DATEDIF(Input!$G$23,$B245,"Y")</f>
        <v>60</v>
      </c>
      <c r="E245" s="78" t="n">
        <f aca="false">IF($B245&gt;Input!$G$31,0,Input!$G$26*(1+Input!$G$28/100)^(DATEDIF(Input!$C$7,$B245,"Y")))</f>
        <v>7429.73697989177</v>
      </c>
      <c r="F245" s="78" t="n">
        <f aca="false">-1*($E245*(Input!$C$10/100))</f>
        <v>-460.64369275329</v>
      </c>
      <c r="G245" s="78" t="n">
        <f aca="false">-1*($E245*(Input!$C$11/100))</f>
        <v>-107.731186208431</v>
      </c>
      <c r="H245" s="78" t="n">
        <f aca="false">IF($B245&lt;Input!$G$25,((Input!$G$29*(1+Input!$C$13/100)^(DATEDIF(Input!$C$7,$B245,"Y")))),0)</f>
        <v>-801.783868053212</v>
      </c>
      <c r="I245" s="78" t="n">
        <f aca="false">IF($B245&gt;Input!$G$31,0,IF($E245*(Input!$G$35/100)&gt;(Input!$C$12/12),-1*(Input!$C$12/12),-1*$E245*(Input!$G$35/100)))</f>
        <v>-297.189479195671</v>
      </c>
      <c r="J245" s="78" t="n">
        <f aca="false">IF($B245&gt;Input!$G$31,0,(-1)*($E245+$H245+$I245)*(Input!$C$8/100))</f>
        <v>-633.076363264289</v>
      </c>
      <c r="K245" s="78" t="n">
        <f aca="false">IF($B245&gt;Input!$G$31,0,(-1)*($E245+$H245+$I245)*(Input!$C$9/100))</f>
        <v>-311.47357072603</v>
      </c>
      <c r="L245" s="78" t="n">
        <f aca="false">IF($B245&lt;Input!$G$25,($E245+$F245+$G245+$H245+$I245+$J245+$K245),0)</f>
        <v>4817.83881969085</v>
      </c>
    </row>
    <row r="246" customFormat="false" ht="12.8" hidden="false" customHeight="false" outlineLevel="0" collapsed="false">
      <c r="A246" s="76" t="n">
        <v>242</v>
      </c>
      <c r="B246" s="77" t="n">
        <f aca="false">EOMONTH(Input!$C$7,A246)</f>
        <v>50283</v>
      </c>
      <c r="C246" s="76" t="n">
        <f aca="false">DATEDIF(Input!$G$23,$B246,"Y")</f>
        <v>60</v>
      </c>
      <c r="E246" s="78" t="n">
        <f aca="false">IF($B246&gt;Input!$G$31,0,Input!$G$26*(1+Input!$G$28/100)^(DATEDIF(Input!$C$7,$B246,"Y")))</f>
        <v>7429.73697989177</v>
      </c>
      <c r="F246" s="78" t="n">
        <f aca="false">-1*($E246*(Input!$C$10/100))</f>
        <v>-460.64369275329</v>
      </c>
      <c r="G246" s="78" t="n">
        <f aca="false">-1*($E246*(Input!$C$11/100))</f>
        <v>-107.731186208431</v>
      </c>
      <c r="H246" s="78" t="n">
        <f aca="false">IF($B246&lt;Input!$G$25,((Input!$G$29*(1+Input!$C$13/100)^(DATEDIF(Input!$C$7,$B246,"Y")))),0)</f>
        <v>-801.783868053212</v>
      </c>
      <c r="I246" s="78" t="n">
        <f aca="false">IF($B246&gt;Input!$G$31,0,IF($E246*(Input!$G$35/100)&gt;(Input!$C$12/12),-1*(Input!$C$12/12),-1*$E246*(Input!$G$35/100)))</f>
        <v>-297.189479195671</v>
      </c>
      <c r="J246" s="78" t="n">
        <f aca="false">IF($B246&gt;Input!$G$31,0,(-1)*($E246+$H246+$I246)*(Input!$C$8/100))</f>
        <v>-633.076363264289</v>
      </c>
      <c r="K246" s="78" t="n">
        <f aca="false">IF($B246&gt;Input!$G$31,0,(-1)*($E246+$H246+$I246)*(Input!$C$9/100))</f>
        <v>-311.47357072603</v>
      </c>
      <c r="L246" s="78" t="n">
        <f aca="false">IF($B246&lt;Input!$G$25,($E246+$F246+$G246+$H246+$I246+$J246+$K246),0)</f>
        <v>4817.83881969085</v>
      </c>
    </row>
    <row r="247" customFormat="false" ht="12.8" hidden="false" customHeight="false" outlineLevel="0" collapsed="false">
      <c r="A247" s="76" t="n">
        <v>243</v>
      </c>
      <c r="B247" s="77" t="n">
        <f aca="false">EOMONTH(Input!$C$7,A247)</f>
        <v>50313</v>
      </c>
      <c r="C247" s="76" t="n">
        <f aca="false">DATEDIF(Input!$G$23,$B247,"Y")</f>
        <v>60</v>
      </c>
      <c r="E247" s="78" t="n">
        <f aca="false">IF($B247&gt;Input!$G$31,0,Input!$G$26*(1+Input!$G$28/100)^(DATEDIF(Input!$C$7,$B247,"Y")))</f>
        <v>7429.73697989177</v>
      </c>
      <c r="F247" s="78" t="n">
        <f aca="false">-1*($E247*(Input!$C$10/100))</f>
        <v>-460.64369275329</v>
      </c>
      <c r="G247" s="78" t="n">
        <f aca="false">-1*($E247*(Input!$C$11/100))</f>
        <v>-107.731186208431</v>
      </c>
      <c r="H247" s="78" t="n">
        <f aca="false">IF($B247&lt;Input!$G$25,((Input!$G$29*(1+Input!$C$13/100)^(DATEDIF(Input!$C$7,$B247,"Y")))),0)</f>
        <v>-801.783868053212</v>
      </c>
      <c r="I247" s="78" t="n">
        <f aca="false">IF($B247&gt;Input!$G$31,0,IF($E247*(Input!$G$35/100)&gt;(Input!$C$12/12),-1*(Input!$C$12/12),-1*$E247*(Input!$G$35/100)))</f>
        <v>-297.189479195671</v>
      </c>
      <c r="J247" s="78" t="n">
        <f aca="false">IF($B247&gt;Input!$G$31,0,(-1)*($E247+$H247+$I247)*(Input!$C$8/100))</f>
        <v>-633.076363264289</v>
      </c>
      <c r="K247" s="78" t="n">
        <f aca="false">IF($B247&gt;Input!$G$31,0,(-1)*($E247+$H247+$I247)*(Input!$C$9/100))</f>
        <v>-311.47357072603</v>
      </c>
      <c r="L247" s="78" t="n">
        <f aca="false">IF($B247&lt;Input!$G$25,($E247+$F247+$G247+$H247+$I247+$J247+$K247),0)</f>
        <v>4817.83881969085</v>
      </c>
    </row>
    <row r="248" customFormat="false" ht="12.8" hidden="false" customHeight="false" outlineLevel="0" collapsed="false">
      <c r="A248" s="76" t="n">
        <v>244</v>
      </c>
      <c r="B248" s="77" t="n">
        <f aca="false">EOMONTH(Input!$C$7,A248)</f>
        <v>50344</v>
      </c>
      <c r="C248" s="76" t="n">
        <f aca="false">DATEDIF(Input!$G$23,$B248,"Y")</f>
        <v>60</v>
      </c>
      <c r="E248" s="78" t="n">
        <f aca="false">IF($B248&gt;Input!$G$31,0,Input!$G$26*(1+Input!$G$28/100)^(DATEDIF(Input!$C$7,$B248,"Y")))</f>
        <v>7429.73697989177</v>
      </c>
      <c r="F248" s="78" t="n">
        <f aca="false">-1*($E248*(Input!$C$10/100))</f>
        <v>-460.64369275329</v>
      </c>
      <c r="G248" s="78" t="n">
        <f aca="false">-1*($E248*(Input!$C$11/100))</f>
        <v>-107.731186208431</v>
      </c>
      <c r="H248" s="78" t="n">
        <f aca="false">IF($B248&lt;Input!$G$25,((Input!$G$29*(1+Input!$C$13/100)^(DATEDIF(Input!$C$7,$B248,"Y")))),0)</f>
        <v>-801.783868053212</v>
      </c>
      <c r="I248" s="78" t="n">
        <f aca="false">IF($B248&gt;Input!$G$31,0,IF($E248*(Input!$G$35/100)&gt;(Input!$C$12/12),-1*(Input!$C$12/12),-1*$E248*(Input!$G$35/100)))</f>
        <v>-297.189479195671</v>
      </c>
      <c r="J248" s="78" t="n">
        <f aca="false">IF($B248&gt;Input!$G$31,0,(-1)*($E248+$H248+$I248)*(Input!$C$8/100))</f>
        <v>-633.076363264289</v>
      </c>
      <c r="K248" s="78" t="n">
        <f aca="false">IF($B248&gt;Input!$G$31,0,(-1)*($E248+$H248+$I248)*(Input!$C$9/100))</f>
        <v>-311.47357072603</v>
      </c>
      <c r="L248" s="78" t="n">
        <f aca="false">IF($B248&lt;Input!$G$25,($E248+$F248+$G248+$H248+$I248+$J248+$K248),0)</f>
        <v>4817.83881969085</v>
      </c>
    </row>
    <row r="249" customFormat="false" ht="12.8" hidden="false" customHeight="false" outlineLevel="0" collapsed="false">
      <c r="A249" s="76" t="n">
        <v>245</v>
      </c>
      <c r="B249" s="77" t="n">
        <f aca="false">EOMONTH(Input!$C$7,A249)</f>
        <v>50374</v>
      </c>
      <c r="C249" s="76" t="n">
        <f aca="false">DATEDIF(Input!$G$23,$B249,"Y")</f>
        <v>60</v>
      </c>
      <c r="E249" s="78" t="n">
        <f aca="false">IF($B249&gt;Input!$G$31,0,Input!$G$26*(1+Input!$G$28/100)^(DATEDIF(Input!$C$7,$B249,"Y")))</f>
        <v>7429.73697989177</v>
      </c>
      <c r="F249" s="78" t="n">
        <f aca="false">-1*($E249*(Input!$C$10/100))</f>
        <v>-460.64369275329</v>
      </c>
      <c r="G249" s="78" t="n">
        <f aca="false">-1*($E249*(Input!$C$11/100))</f>
        <v>-107.731186208431</v>
      </c>
      <c r="H249" s="78" t="n">
        <f aca="false">IF($B249&lt;Input!$G$25,((Input!$G$29*(1+Input!$C$13/100)^(DATEDIF(Input!$C$7,$B249,"Y")))),0)</f>
        <v>-801.783868053212</v>
      </c>
      <c r="I249" s="78" t="n">
        <f aca="false">IF($B249&gt;Input!$G$31,0,IF($E249*(Input!$G$35/100)&gt;(Input!$C$12/12),-1*(Input!$C$12/12),-1*$E249*(Input!$G$35/100)))</f>
        <v>-297.189479195671</v>
      </c>
      <c r="J249" s="78" t="n">
        <f aca="false">IF($B249&gt;Input!$G$31,0,(-1)*($E249+$H249+$I249)*(Input!$C$8/100))</f>
        <v>-633.076363264289</v>
      </c>
      <c r="K249" s="78" t="n">
        <f aca="false">IF($B249&gt;Input!$G$31,0,(-1)*($E249+$H249+$I249)*(Input!$C$9/100))</f>
        <v>-311.47357072603</v>
      </c>
      <c r="L249" s="78" t="n">
        <f aca="false">IF($B249&lt;Input!$G$25,($E249+$F249+$G249+$H249+$I249+$J249+$K249),0)</f>
        <v>4817.83881969085</v>
      </c>
    </row>
    <row r="250" customFormat="false" ht="12.8" hidden="false" customHeight="false" outlineLevel="0" collapsed="false">
      <c r="A250" s="76" t="n">
        <v>246</v>
      </c>
      <c r="B250" s="77" t="n">
        <f aca="false">EOMONTH(Input!$C$7,A250)</f>
        <v>50405</v>
      </c>
      <c r="C250" s="76" t="n">
        <f aca="false">DATEDIF(Input!$G$23,$B250,"Y")</f>
        <v>60</v>
      </c>
      <c r="E250" s="78" t="n">
        <f aca="false">IF($B250&gt;Input!$G$31,0,Input!$G$26*(1+Input!$G$28/100)^(DATEDIF(Input!$C$7,$B250,"Y")))</f>
        <v>7429.73697989177</v>
      </c>
      <c r="F250" s="78" t="n">
        <f aca="false">-1*($E250*(Input!$C$10/100))</f>
        <v>-460.64369275329</v>
      </c>
      <c r="G250" s="78" t="n">
        <f aca="false">-1*($E250*(Input!$C$11/100))</f>
        <v>-107.731186208431</v>
      </c>
      <c r="H250" s="78" t="n">
        <f aca="false">IF($B250&lt;Input!$G$25,((Input!$G$29*(1+Input!$C$13/100)^(DATEDIF(Input!$C$7,$B250,"Y")))),0)</f>
        <v>-801.783868053212</v>
      </c>
      <c r="I250" s="78" t="n">
        <f aca="false">IF($B250&gt;Input!$G$31,0,IF($E250*(Input!$G$35/100)&gt;(Input!$C$12/12),-1*(Input!$C$12/12),-1*$E250*(Input!$G$35/100)))</f>
        <v>-297.189479195671</v>
      </c>
      <c r="J250" s="78" t="n">
        <f aca="false">IF($B250&gt;Input!$G$31,0,(-1)*($E250+$H250+$I250)*(Input!$C$8/100))</f>
        <v>-633.076363264289</v>
      </c>
      <c r="K250" s="78" t="n">
        <f aca="false">IF($B250&gt;Input!$G$31,0,(-1)*($E250+$H250+$I250)*(Input!$C$9/100))</f>
        <v>-311.47357072603</v>
      </c>
      <c r="L250" s="78" t="n">
        <f aca="false">IF($B250&lt;Input!$G$25,($E250+$F250+$G250+$H250+$I250+$J250+$K250),0)</f>
        <v>4817.83881969085</v>
      </c>
    </row>
    <row r="251" customFormat="false" ht="12.8" hidden="false" customHeight="false" outlineLevel="0" collapsed="false">
      <c r="A251" s="76" t="n">
        <v>247</v>
      </c>
      <c r="B251" s="77" t="n">
        <f aca="false">EOMONTH(Input!$C$7,A251)</f>
        <v>50436</v>
      </c>
      <c r="C251" s="76" t="n">
        <f aca="false">DATEDIF(Input!$G$23,$B251,"Y")</f>
        <v>60</v>
      </c>
      <c r="E251" s="78" t="n">
        <f aca="false">IF($B251&gt;Input!$G$31,0,Input!$G$26*(1+Input!$G$28/100)^(DATEDIF(Input!$C$7,$B251,"Y")))</f>
        <v>7429.73697989177</v>
      </c>
      <c r="F251" s="78" t="n">
        <f aca="false">-1*($E251*(Input!$C$10/100))</f>
        <v>-460.64369275329</v>
      </c>
      <c r="G251" s="78" t="n">
        <f aca="false">-1*($E251*(Input!$C$11/100))</f>
        <v>-107.731186208431</v>
      </c>
      <c r="H251" s="78" t="n">
        <f aca="false">IF($B251&lt;Input!$G$25,((Input!$G$29*(1+Input!$C$13/100)^(DATEDIF(Input!$C$7,$B251,"Y")))),0)</f>
        <v>-801.783868053212</v>
      </c>
      <c r="I251" s="78" t="n">
        <f aca="false">IF($B251&gt;Input!$G$31,0,IF($E251*(Input!$G$35/100)&gt;(Input!$C$12/12),-1*(Input!$C$12/12),-1*$E251*(Input!$G$35/100)))</f>
        <v>-297.189479195671</v>
      </c>
      <c r="J251" s="78" t="n">
        <f aca="false">IF($B251&gt;Input!$G$31,0,(-1)*($E251+$H251+$I251)*(Input!$C$8/100))</f>
        <v>-633.076363264289</v>
      </c>
      <c r="K251" s="78" t="n">
        <f aca="false">IF($B251&gt;Input!$G$31,0,(-1)*($E251+$H251+$I251)*(Input!$C$9/100))</f>
        <v>-311.47357072603</v>
      </c>
      <c r="L251" s="78" t="n">
        <f aca="false">IF($B251&lt;Input!$G$25,($E251+$F251+$G251+$H251+$I251+$J251+$K251),0)</f>
        <v>4817.83881969085</v>
      </c>
    </row>
    <row r="252" customFormat="false" ht="12.8" hidden="false" customHeight="false" outlineLevel="0" collapsed="false">
      <c r="A252" s="76" t="n">
        <v>248</v>
      </c>
      <c r="B252" s="77" t="n">
        <f aca="false">EOMONTH(Input!$C$7,A252)</f>
        <v>50464</v>
      </c>
      <c r="C252" s="76" t="n">
        <f aca="false">DATEDIF(Input!$G$23,$B252,"Y")</f>
        <v>60</v>
      </c>
      <c r="E252" s="78" t="n">
        <f aca="false">IF($B252&gt;Input!$G$31,0,Input!$G$26*(1+Input!$G$28/100)^(DATEDIF(Input!$C$7,$B252,"Y")))</f>
        <v>7429.73697989177</v>
      </c>
      <c r="F252" s="78" t="n">
        <f aca="false">-1*($E252*(Input!$C$10/100))</f>
        <v>-460.64369275329</v>
      </c>
      <c r="G252" s="78" t="n">
        <f aca="false">-1*($E252*(Input!$C$11/100))</f>
        <v>-107.731186208431</v>
      </c>
      <c r="H252" s="78" t="n">
        <f aca="false">IF($B252&lt;Input!$G$25,((Input!$G$29*(1+Input!$C$13/100)^(DATEDIF(Input!$C$7,$B252,"Y")))),0)</f>
        <v>-801.783868053212</v>
      </c>
      <c r="I252" s="78" t="n">
        <f aca="false">IF($B252&gt;Input!$G$31,0,IF($E252*(Input!$G$35/100)&gt;(Input!$C$12/12),-1*(Input!$C$12/12),-1*$E252*(Input!$G$35/100)))</f>
        <v>-297.189479195671</v>
      </c>
      <c r="J252" s="78" t="n">
        <f aca="false">IF($B252&gt;Input!$G$31,0,(-1)*($E252+$H252+$I252)*(Input!$C$8/100))</f>
        <v>-633.076363264289</v>
      </c>
      <c r="K252" s="78" t="n">
        <f aca="false">IF($B252&gt;Input!$G$31,0,(-1)*($E252+$H252+$I252)*(Input!$C$9/100))</f>
        <v>-311.47357072603</v>
      </c>
      <c r="L252" s="78" t="n">
        <f aca="false">IF($B252&lt;Input!$G$25,($E252+$F252+$G252+$H252+$I252+$J252+$K252),0)</f>
        <v>4817.83881969085</v>
      </c>
    </row>
    <row r="253" customFormat="false" ht="12.8" hidden="false" customHeight="false" outlineLevel="0" collapsed="false">
      <c r="A253" s="76" t="n">
        <v>249</v>
      </c>
      <c r="B253" s="77" t="n">
        <f aca="false">EOMONTH(Input!$C$7,A253)</f>
        <v>50495</v>
      </c>
      <c r="C253" s="76" t="n">
        <f aca="false">DATEDIF(Input!$G$23,$B253,"Y")</f>
        <v>60</v>
      </c>
      <c r="E253" s="78" t="n">
        <f aca="false">IF($B253&gt;Input!$G$31,0,Input!$G$26*(1+Input!$G$28/100)^(DATEDIF(Input!$C$7,$B253,"Y")))</f>
        <v>7429.73697989177</v>
      </c>
      <c r="F253" s="78" t="n">
        <f aca="false">-1*($E253*(Input!$C$10/100))</f>
        <v>-460.64369275329</v>
      </c>
      <c r="G253" s="78" t="n">
        <f aca="false">-1*($E253*(Input!$C$11/100))</f>
        <v>-107.731186208431</v>
      </c>
      <c r="H253" s="78" t="n">
        <f aca="false">IF($B253&lt;Input!$G$25,((Input!$G$29*(1+Input!$C$13/100)^(DATEDIF(Input!$C$7,$B253,"Y")))),0)</f>
        <v>-801.783868053212</v>
      </c>
      <c r="I253" s="78" t="n">
        <f aca="false">IF($B253&gt;Input!$G$31,0,IF($E253*(Input!$G$35/100)&gt;(Input!$C$12/12),-1*(Input!$C$12/12),-1*$E253*(Input!$G$35/100)))</f>
        <v>-297.189479195671</v>
      </c>
      <c r="J253" s="78" t="n">
        <f aca="false">IF($B253&gt;Input!$G$31,0,(-1)*($E253+$H253+$I253)*(Input!$C$8/100))</f>
        <v>-633.076363264289</v>
      </c>
      <c r="K253" s="78" t="n">
        <f aca="false">IF($B253&gt;Input!$G$31,0,(-1)*($E253+$H253+$I253)*(Input!$C$9/100))</f>
        <v>-311.47357072603</v>
      </c>
      <c r="L253" s="78" t="n">
        <f aca="false">IF($B253&lt;Input!$G$25,($E253+$F253+$G253+$H253+$I253+$J253+$K253),0)</f>
        <v>4817.83881969085</v>
      </c>
    </row>
    <row r="254" customFormat="false" ht="12.8" hidden="false" customHeight="false" outlineLevel="0" collapsed="false">
      <c r="A254" s="76" t="n">
        <v>250</v>
      </c>
      <c r="B254" s="77" t="n">
        <f aca="false">EOMONTH(Input!$C$7,A254)</f>
        <v>50525</v>
      </c>
      <c r="C254" s="76" t="n">
        <f aca="false">DATEDIF(Input!$G$23,$B254,"Y")</f>
        <v>60</v>
      </c>
      <c r="E254" s="78" t="n">
        <f aca="false">IF($B254&gt;Input!$G$31,0,Input!$G$26*(1+Input!$G$28/100)^(DATEDIF(Input!$C$7,$B254,"Y")))</f>
        <v>7429.73697989177</v>
      </c>
      <c r="F254" s="78" t="n">
        <f aca="false">-1*($E254*(Input!$C$10/100))</f>
        <v>-460.64369275329</v>
      </c>
      <c r="G254" s="78" t="n">
        <f aca="false">-1*($E254*(Input!$C$11/100))</f>
        <v>-107.731186208431</v>
      </c>
      <c r="H254" s="78" t="n">
        <f aca="false">IF($B254&lt;Input!$G$25,((Input!$G$29*(1+Input!$C$13/100)^(DATEDIF(Input!$C$7,$B254,"Y")))),0)</f>
        <v>-801.783868053212</v>
      </c>
      <c r="I254" s="78" t="n">
        <f aca="false">IF($B254&gt;Input!$G$31,0,IF($E254*(Input!$G$35/100)&gt;(Input!$C$12/12),-1*(Input!$C$12/12),-1*$E254*(Input!$G$35/100)))</f>
        <v>-297.189479195671</v>
      </c>
      <c r="J254" s="78" t="n">
        <f aca="false">IF($B254&gt;Input!$G$31,0,(-1)*($E254+$H254+$I254)*(Input!$C$8/100))</f>
        <v>-633.076363264289</v>
      </c>
      <c r="K254" s="78" t="n">
        <f aca="false">IF($B254&gt;Input!$G$31,0,(-1)*($E254+$H254+$I254)*(Input!$C$9/100))</f>
        <v>-311.47357072603</v>
      </c>
      <c r="L254" s="78" t="n">
        <f aca="false">IF($B254&lt;Input!$G$25,($E254+$F254+$G254+$H254+$I254+$J254+$K254),0)</f>
        <v>4817.83881969085</v>
      </c>
    </row>
    <row r="255" customFormat="false" ht="12.8" hidden="false" customHeight="false" outlineLevel="0" collapsed="false">
      <c r="A255" s="76" t="n">
        <v>251</v>
      </c>
      <c r="B255" s="77" t="n">
        <f aca="false">EOMONTH(Input!$C$7,A255)</f>
        <v>50556</v>
      </c>
      <c r="C255" s="76" t="n">
        <f aca="false">DATEDIF(Input!$G$23,$B255,"Y")</f>
        <v>61</v>
      </c>
      <c r="E255" s="78" t="n">
        <f aca="false">IF($B255&gt;Input!$G$31,0,Input!$G$26*(1+Input!$G$28/100)^(DATEDIF(Input!$C$7,$B255,"Y")))</f>
        <v>7429.73697989177</v>
      </c>
      <c r="F255" s="78" t="n">
        <f aca="false">-1*($E255*(Input!$C$10/100))</f>
        <v>-460.64369275329</v>
      </c>
      <c r="G255" s="78" t="n">
        <f aca="false">-1*($E255*(Input!$C$11/100))</f>
        <v>-107.731186208431</v>
      </c>
      <c r="H255" s="78" t="n">
        <f aca="false">IF($B255&lt;Input!$G$25,((Input!$G$29*(1+Input!$C$13/100)^(DATEDIF(Input!$C$7,$B255,"Y")))),0)</f>
        <v>-801.783868053212</v>
      </c>
      <c r="I255" s="78" t="n">
        <f aca="false">IF($B255&gt;Input!$G$31,0,IF($E255*(Input!$G$35/100)&gt;(Input!$C$12/12),-1*(Input!$C$12/12),-1*$E255*(Input!$G$35/100)))</f>
        <v>-297.189479195671</v>
      </c>
      <c r="J255" s="78" t="n">
        <f aca="false">IF($B255&gt;Input!$G$31,0,(-1)*($E255+$H255+$I255)*(Input!$C$8/100))</f>
        <v>-633.076363264289</v>
      </c>
      <c r="K255" s="78" t="n">
        <f aca="false">IF($B255&gt;Input!$G$31,0,(-1)*($E255+$H255+$I255)*(Input!$C$9/100))</f>
        <v>-311.47357072603</v>
      </c>
      <c r="L255" s="78" t="n">
        <f aca="false">IF($B255&lt;Input!$G$25,($E255+$F255+$G255+$H255+$I255+$J255+$K255),0)</f>
        <v>4817.83881969085</v>
      </c>
    </row>
    <row r="256" customFormat="false" ht="12.8" hidden="false" customHeight="false" outlineLevel="0" collapsed="false">
      <c r="A256" s="76" t="n">
        <v>252</v>
      </c>
      <c r="B256" s="77" t="n">
        <f aca="false">EOMONTH(Input!$C$7,A256)</f>
        <v>50586</v>
      </c>
      <c r="C256" s="76" t="n">
        <f aca="false">DATEDIF(Input!$G$23,$B256,"Y")</f>
        <v>61</v>
      </c>
      <c r="E256" s="78" t="n">
        <f aca="false">IF($B256&gt;Input!$G$31,0,Input!$G$26*(1+Input!$G$28/100)^(DATEDIF(Input!$C$7,$B256,"Y")))</f>
        <v>7578.33171948961</v>
      </c>
      <c r="F256" s="78" t="n">
        <f aca="false">-1*($E256*(Input!$C$10/100))</f>
        <v>-469.856566608356</v>
      </c>
      <c r="G256" s="78" t="n">
        <f aca="false">-1*($E256*(Input!$C$11/100))</f>
        <v>-109.885809932599</v>
      </c>
      <c r="H256" s="78" t="n">
        <f aca="false">IF($B256&lt;Input!$G$25,((Input!$G$29*(1+Input!$C$13/100)^(DATEDIF(Input!$C$7,$B256,"Y")))),0)</f>
        <v>-849.890900136405</v>
      </c>
      <c r="I256" s="78" t="n">
        <f aca="false">IF($B256&gt;Input!$G$31,0,IF($E256*(Input!$G$35/100)&gt;(Input!$C$12/12),-1*(Input!$C$12/12),-1*$E256*(Input!$G$35/100)))</f>
        <v>-303.133268779584</v>
      </c>
      <c r="J256" s="78" t="n">
        <f aca="false">IF($B256&gt;Input!$G$31,0,(-1)*($E256+$H256+$I256)*(Input!$C$8/100))</f>
        <v>-642.530755057362</v>
      </c>
      <c r="K256" s="78" t="n">
        <f aca="false">IF($B256&gt;Input!$G$31,0,(-1)*($E256+$H256+$I256)*(Input!$C$9/100))</f>
        <v>-316.125131488222</v>
      </c>
      <c r="L256" s="78" t="n">
        <f aca="false">IF($B256&lt;Input!$G$25,($E256+$F256+$G256+$H256+$I256+$J256+$K256),0)</f>
        <v>4886.90928748708</v>
      </c>
    </row>
    <row r="257" customFormat="false" ht="12.8" hidden="false" customHeight="false" outlineLevel="0" collapsed="false">
      <c r="A257" s="76" t="n">
        <v>253</v>
      </c>
      <c r="B257" s="77" t="n">
        <f aca="false">EOMONTH(Input!$C$7,A257)</f>
        <v>50617</v>
      </c>
      <c r="C257" s="76" t="n">
        <f aca="false">DATEDIF(Input!$G$23,$B257,"Y")</f>
        <v>61</v>
      </c>
      <c r="E257" s="78" t="n">
        <f aca="false">IF($B257&gt;Input!$G$31,0,Input!$G$26*(1+Input!$G$28/100)^(DATEDIF(Input!$C$7,$B257,"Y")))</f>
        <v>7578.33171948961</v>
      </c>
      <c r="F257" s="78" t="n">
        <f aca="false">-1*($E257*(Input!$C$10/100))</f>
        <v>-469.856566608356</v>
      </c>
      <c r="G257" s="78" t="n">
        <f aca="false">-1*($E257*(Input!$C$11/100))</f>
        <v>-109.885809932599</v>
      </c>
      <c r="H257" s="78" t="n">
        <f aca="false">IF($B257&lt;Input!$G$25,((Input!$G$29*(1+Input!$C$13/100)^(DATEDIF(Input!$C$7,$B257,"Y")))),0)</f>
        <v>-849.890900136405</v>
      </c>
      <c r="I257" s="78" t="n">
        <f aca="false">IF($B257&gt;Input!$G$31,0,IF($E257*(Input!$G$35/100)&gt;(Input!$C$12/12),-1*(Input!$C$12/12),-1*$E257*(Input!$G$35/100)))</f>
        <v>-303.133268779584</v>
      </c>
      <c r="J257" s="78" t="n">
        <f aca="false">IF($B257&gt;Input!$G$31,0,(-1)*($E257+$H257+$I257)*(Input!$C$8/100))</f>
        <v>-642.530755057362</v>
      </c>
      <c r="K257" s="78" t="n">
        <f aca="false">IF($B257&gt;Input!$G$31,0,(-1)*($E257+$H257+$I257)*(Input!$C$9/100))</f>
        <v>-316.125131488222</v>
      </c>
      <c r="L257" s="78" t="n">
        <f aca="false">IF($B257&lt;Input!$G$25,($E257+$F257+$G257+$H257+$I257+$J257+$K257),0)</f>
        <v>4886.90928748708</v>
      </c>
    </row>
    <row r="258" customFormat="false" ht="12.8" hidden="false" customHeight="false" outlineLevel="0" collapsed="false">
      <c r="A258" s="76" t="n">
        <v>254</v>
      </c>
      <c r="B258" s="77" t="n">
        <f aca="false">EOMONTH(Input!$C$7,A258)</f>
        <v>50648</v>
      </c>
      <c r="C258" s="76" t="n">
        <f aca="false">DATEDIF(Input!$G$23,$B258,"Y")</f>
        <v>61</v>
      </c>
      <c r="E258" s="78" t="n">
        <f aca="false">IF($B258&gt;Input!$G$31,0,Input!$G$26*(1+Input!$G$28/100)^(DATEDIF(Input!$C$7,$B258,"Y")))</f>
        <v>7578.33171948961</v>
      </c>
      <c r="F258" s="78" t="n">
        <f aca="false">-1*($E258*(Input!$C$10/100))</f>
        <v>-469.856566608356</v>
      </c>
      <c r="G258" s="78" t="n">
        <f aca="false">-1*($E258*(Input!$C$11/100))</f>
        <v>-109.885809932599</v>
      </c>
      <c r="H258" s="78" t="n">
        <f aca="false">IF($B258&lt;Input!$G$25,((Input!$G$29*(1+Input!$C$13/100)^(DATEDIF(Input!$C$7,$B258,"Y")))),0)</f>
        <v>-849.890900136405</v>
      </c>
      <c r="I258" s="78" t="n">
        <f aca="false">IF($B258&gt;Input!$G$31,0,IF($E258*(Input!$G$35/100)&gt;(Input!$C$12/12),-1*(Input!$C$12/12),-1*$E258*(Input!$G$35/100)))</f>
        <v>-303.133268779584</v>
      </c>
      <c r="J258" s="78" t="n">
        <f aca="false">IF($B258&gt;Input!$G$31,0,(-1)*($E258+$H258+$I258)*(Input!$C$8/100))</f>
        <v>-642.530755057362</v>
      </c>
      <c r="K258" s="78" t="n">
        <f aca="false">IF($B258&gt;Input!$G$31,0,(-1)*($E258+$H258+$I258)*(Input!$C$9/100))</f>
        <v>-316.125131488222</v>
      </c>
      <c r="L258" s="78" t="n">
        <f aca="false">IF($B258&lt;Input!$G$25,($E258+$F258+$G258+$H258+$I258+$J258+$K258),0)</f>
        <v>4886.90928748708</v>
      </c>
    </row>
    <row r="259" customFormat="false" ht="12.8" hidden="false" customHeight="false" outlineLevel="0" collapsed="false">
      <c r="A259" s="76" t="n">
        <v>255</v>
      </c>
      <c r="B259" s="77" t="n">
        <f aca="false">EOMONTH(Input!$C$7,A259)</f>
        <v>50678</v>
      </c>
      <c r="C259" s="76" t="n">
        <f aca="false">DATEDIF(Input!$G$23,$B259,"Y")</f>
        <v>61</v>
      </c>
      <c r="E259" s="78" t="n">
        <f aca="false">IF($B259&gt;Input!$G$31,0,Input!$G$26*(1+Input!$G$28/100)^(DATEDIF(Input!$C$7,$B259,"Y")))</f>
        <v>7578.33171948961</v>
      </c>
      <c r="F259" s="78" t="n">
        <f aca="false">-1*($E259*(Input!$C$10/100))</f>
        <v>-469.856566608356</v>
      </c>
      <c r="G259" s="78" t="n">
        <f aca="false">-1*($E259*(Input!$C$11/100))</f>
        <v>-109.885809932599</v>
      </c>
      <c r="H259" s="78" t="n">
        <f aca="false">IF($B259&lt;Input!$G$25,((Input!$G$29*(1+Input!$C$13/100)^(DATEDIF(Input!$C$7,$B259,"Y")))),0)</f>
        <v>-849.890900136405</v>
      </c>
      <c r="I259" s="78" t="n">
        <f aca="false">IF($B259&gt;Input!$G$31,0,IF($E259*(Input!$G$35/100)&gt;(Input!$C$12/12),-1*(Input!$C$12/12),-1*$E259*(Input!$G$35/100)))</f>
        <v>-303.133268779584</v>
      </c>
      <c r="J259" s="78" t="n">
        <f aca="false">IF($B259&gt;Input!$G$31,0,(-1)*($E259+$H259+$I259)*(Input!$C$8/100))</f>
        <v>-642.530755057362</v>
      </c>
      <c r="K259" s="78" t="n">
        <f aca="false">IF($B259&gt;Input!$G$31,0,(-1)*($E259+$H259+$I259)*(Input!$C$9/100))</f>
        <v>-316.125131488222</v>
      </c>
      <c r="L259" s="78" t="n">
        <f aca="false">IF($B259&lt;Input!$G$25,($E259+$F259+$G259+$H259+$I259+$J259+$K259),0)</f>
        <v>4886.90928748708</v>
      </c>
    </row>
    <row r="260" customFormat="false" ht="12.8" hidden="false" customHeight="false" outlineLevel="0" collapsed="false">
      <c r="A260" s="76" t="n">
        <v>256</v>
      </c>
      <c r="B260" s="77" t="n">
        <f aca="false">EOMONTH(Input!$C$7,A260)</f>
        <v>50709</v>
      </c>
      <c r="C260" s="76" t="n">
        <f aca="false">DATEDIF(Input!$G$23,$B260,"Y")</f>
        <v>61</v>
      </c>
      <c r="E260" s="78" t="n">
        <f aca="false">IF($B260&gt;Input!$G$31,0,Input!$G$26*(1+Input!$G$28/100)^(DATEDIF(Input!$C$7,$B260,"Y")))</f>
        <v>7578.33171948961</v>
      </c>
      <c r="F260" s="78" t="n">
        <f aca="false">-1*($E260*(Input!$C$10/100))</f>
        <v>-469.856566608356</v>
      </c>
      <c r="G260" s="78" t="n">
        <f aca="false">-1*($E260*(Input!$C$11/100))</f>
        <v>-109.885809932599</v>
      </c>
      <c r="H260" s="78" t="n">
        <f aca="false">IF($B260&lt;Input!$G$25,((Input!$G$29*(1+Input!$C$13/100)^(DATEDIF(Input!$C$7,$B260,"Y")))),0)</f>
        <v>-849.890900136405</v>
      </c>
      <c r="I260" s="78" t="n">
        <f aca="false">IF($B260&gt;Input!$G$31,0,IF($E260*(Input!$G$35/100)&gt;(Input!$C$12/12),-1*(Input!$C$12/12),-1*$E260*(Input!$G$35/100)))</f>
        <v>-303.133268779584</v>
      </c>
      <c r="J260" s="78" t="n">
        <f aca="false">IF($B260&gt;Input!$G$31,0,(-1)*($E260+$H260+$I260)*(Input!$C$8/100))</f>
        <v>-642.530755057362</v>
      </c>
      <c r="K260" s="78" t="n">
        <f aca="false">IF($B260&gt;Input!$G$31,0,(-1)*($E260+$H260+$I260)*(Input!$C$9/100))</f>
        <v>-316.125131488222</v>
      </c>
      <c r="L260" s="78" t="n">
        <f aca="false">IF($B260&lt;Input!$G$25,($E260+$F260+$G260+$H260+$I260+$J260+$K260),0)</f>
        <v>4886.90928748708</v>
      </c>
    </row>
    <row r="261" customFormat="false" ht="12.8" hidden="false" customHeight="false" outlineLevel="0" collapsed="false">
      <c r="A261" s="76" t="n">
        <v>257</v>
      </c>
      <c r="B261" s="77" t="n">
        <f aca="false">EOMONTH(Input!$C$7,A261)</f>
        <v>50739</v>
      </c>
      <c r="C261" s="76" t="n">
        <f aca="false">DATEDIF(Input!$G$23,$B261,"Y")</f>
        <v>61</v>
      </c>
      <c r="E261" s="78" t="n">
        <f aca="false">IF($B261&gt;Input!$G$31,0,Input!$G$26*(1+Input!$G$28/100)^(DATEDIF(Input!$C$7,$B261,"Y")))</f>
        <v>7578.33171948961</v>
      </c>
      <c r="F261" s="78" t="n">
        <f aca="false">-1*($E261*(Input!$C$10/100))</f>
        <v>-469.856566608356</v>
      </c>
      <c r="G261" s="78" t="n">
        <f aca="false">-1*($E261*(Input!$C$11/100))</f>
        <v>-109.885809932599</v>
      </c>
      <c r="H261" s="78" t="n">
        <f aca="false">IF($B261&lt;Input!$G$25,((Input!$G$29*(1+Input!$C$13/100)^(DATEDIF(Input!$C$7,$B261,"Y")))),0)</f>
        <v>-849.890900136405</v>
      </c>
      <c r="I261" s="78" t="n">
        <f aca="false">IF($B261&gt;Input!$G$31,0,IF($E261*(Input!$G$35/100)&gt;(Input!$C$12/12),-1*(Input!$C$12/12),-1*$E261*(Input!$G$35/100)))</f>
        <v>-303.133268779584</v>
      </c>
      <c r="J261" s="78" t="n">
        <f aca="false">IF($B261&gt;Input!$G$31,0,(-1)*($E261+$H261+$I261)*(Input!$C$8/100))</f>
        <v>-642.530755057362</v>
      </c>
      <c r="K261" s="78" t="n">
        <f aca="false">IF($B261&gt;Input!$G$31,0,(-1)*($E261+$H261+$I261)*(Input!$C$9/100))</f>
        <v>-316.125131488222</v>
      </c>
      <c r="L261" s="78" t="n">
        <f aca="false">IF($B261&lt;Input!$G$25,($E261+$F261+$G261+$H261+$I261+$J261+$K261),0)</f>
        <v>4886.90928748708</v>
      </c>
    </row>
    <row r="262" customFormat="false" ht="12.8" hidden="false" customHeight="false" outlineLevel="0" collapsed="false">
      <c r="A262" s="76" t="n">
        <v>258</v>
      </c>
      <c r="B262" s="77" t="n">
        <f aca="false">EOMONTH(Input!$C$7,A262)</f>
        <v>50770</v>
      </c>
      <c r="C262" s="76" t="n">
        <f aca="false">DATEDIF(Input!$G$23,$B262,"Y")</f>
        <v>61</v>
      </c>
      <c r="E262" s="78" t="n">
        <f aca="false">IF($B262&gt;Input!$G$31,0,Input!$G$26*(1+Input!$G$28/100)^(DATEDIF(Input!$C$7,$B262,"Y")))</f>
        <v>7578.33171948961</v>
      </c>
      <c r="F262" s="78" t="n">
        <f aca="false">-1*($E262*(Input!$C$10/100))</f>
        <v>-469.856566608356</v>
      </c>
      <c r="G262" s="78" t="n">
        <f aca="false">-1*($E262*(Input!$C$11/100))</f>
        <v>-109.885809932599</v>
      </c>
      <c r="H262" s="78" t="n">
        <f aca="false">IF($B262&lt;Input!$G$25,((Input!$G$29*(1+Input!$C$13/100)^(DATEDIF(Input!$C$7,$B262,"Y")))),0)</f>
        <v>-849.890900136405</v>
      </c>
      <c r="I262" s="78" t="n">
        <f aca="false">IF($B262&gt;Input!$G$31,0,IF($E262*(Input!$G$35/100)&gt;(Input!$C$12/12),-1*(Input!$C$12/12),-1*$E262*(Input!$G$35/100)))</f>
        <v>-303.133268779584</v>
      </c>
      <c r="J262" s="78" t="n">
        <f aca="false">IF($B262&gt;Input!$G$31,0,(-1)*($E262+$H262+$I262)*(Input!$C$8/100))</f>
        <v>-642.530755057362</v>
      </c>
      <c r="K262" s="78" t="n">
        <f aca="false">IF($B262&gt;Input!$G$31,0,(-1)*($E262+$H262+$I262)*(Input!$C$9/100))</f>
        <v>-316.125131488222</v>
      </c>
      <c r="L262" s="78" t="n">
        <f aca="false">IF($B262&lt;Input!$G$25,($E262+$F262+$G262+$H262+$I262+$J262+$K262),0)</f>
        <v>4886.90928748708</v>
      </c>
    </row>
    <row r="263" customFormat="false" ht="12.8" hidden="false" customHeight="false" outlineLevel="0" collapsed="false">
      <c r="A263" s="76" t="n">
        <v>259</v>
      </c>
      <c r="B263" s="77" t="n">
        <f aca="false">EOMONTH(Input!$C$7,A263)</f>
        <v>50801</v>
      </c>
      <c r="C263" s="76" t="n">
        <f aca="false">DATEDIF(Input!$G$23,$B263,"Y")</f>
        <v>61</v>
      </c>
      <c r="E263" s="78" t="n">
        <f aca="false">IF($B263&gt;Input!$G$31,0,Input!$G$26*(1+Input!$G$28/100)^(DATEDIF(Input!$C$7,$B263,"Y")))</f>
        <v>7578.33171948961</v>
      </c>
      <c r="F263" s="78" t="n">
        <f aca="false">-1*($E263*(Input!$C$10/100))</f>
        <v>-469.856566608356</v>
      </c>
      <c r="G263" s="78" t="n">
        <f aca="false">-1*($E263*(Input!$C$11/100))</f>
        <v>-109.885809932599</v>
      </c>
      <c r="H263" s="78" t="n">
        <f aca="false">IF($B263&lt;Input!$G$25,((Input!$G$29*(1+Input!$C$13/100)^(DATEDIF(Input!$C$7,$B263,"Y")))),0)</f>
        <v>-849.890900136405</v>
      </c>
      <c r="I263" s="78" t="n">
        <f aca="false">IF($B263&gt;Input!$G$31,0,IF($E263*(Input!$G$35/100)&gt;(Input!$C$12/12),-1*(Input!$C$12/12),-1*$E263*(Input!$G$35/100)))</f>
        <v>-303.133268779584</v>
      </c>
      <c r="J263" s="78" t="n">
        <f aca="false">IF($B263&gt;Input!$G$31,0,(-1)*($E263+$H263+$I263)*(Input!$C$8/100))</f>
        <v>-642.530755057362</v>
      </c>
      <c r="K263" s="78" t="n">
        <f aca="false">IF($B263&gt;Input!$G$31,0,(-1)*($E263+$H263+$I263)*(Input!$C$9/100))</f>
        <v>-316.125131488222</v>
      </c>
      <c r="L263" s="78" t="n">
        <f aca="false">IF($B263&lt;Input!$G$25,($E263+$F263+$G263+$H263+$I263+$J263+$K263),0)</f>
        <v>4886.90928748708</v>
      </c>
    </row>
    <row r="264" customFormat="false" ht="12.8" hidden="false" customHeight="false" outlineLevel="0" collapsed="false">
      <c r="A264" s="76" t="n">
        <v>260</v>
      </c>
      <c r="B264" s="77" t="n">
        <f aca="false">EOMONTH(Input!$C$7,A264)</f>
        <v>50829</v>
      </c>
      <c r="C264" s="76" t="n">
        <f aca="false">DATEDIF(Input!$G$23,$B264,"Y")</f>
        <v>61</v>
      </c>
      <c r="E264" s="78" t="n">
        <f aca="false">IF($B264&gt;Input!$G$31,0,Input!$G$26*(1+Input!$G$28/100)^(DATEDIF(Input!$C$7,$B264,"Y")))</f>
        <v>7578.33171948961</v>
      </c>
      <c r="F264" s="78" t="n">
        <f aca="false">-1*($E264*(Input!$C$10/100))</f>
        <v>-469.856566608356</v>
      </c>
      <c r="G264" s="78" t="n">
        <f aca="false">-1*($E264*(Input!$C$11/100))</f>
        <v>-109.885809932599</v>
      </c>
      <c r="H264" s="78" t="n">
        <f aca="false">IF($B264&lt;Input!$G$25,((Input!$G$29*(1+Input!$C$13/100)^(DATEDIF(Input!$C$7,$B264,"Y")))),0)</f>
        <v>-849.890900136405</v>
      </c>
      <c r="I264" s="78" t="n">
        <f aca="false">IF($B264&gt;Input!$G$31,0,IF($E264*(Input!$G$35/100)&gt;(Input!$C$12/12),-1*(Input!$C$12/12),-1*$E264*(Input!$G$35/100)))</f>
        <v>-303.133268779584</v>
      </c>
      <c r="J264" s="78" t="n">
        <f aca="false">IF($B264&gt;Input!$G$31,0,(-1)*($E264+$H264+$I264)*(Input!$C$8/100))</f>
        <v>-642.530755057362</v>
      </c>
      <c r="K264" s="78" t="n">
        <f aca="false">IF($B264&gt;Input!$G$31,0,(-1)*($E264+$H264+$I264)*(Input!$C$9/100))</f>
        <v>-316.125131488222</v>
      </c>
      <c r="L264" s="78" t="n">
        <f aca="false">IF($B264&lt;Input!$G$25,($E264+$F264+$G264+$H264+$I264+$J264+$K264),0)</f>
        <v>4886.90928748708</v>
      </c>
    </row>
    <row r="265" customFormat="false" ht="12.8" hidden="false" customHeight="false" outlineLevel="0" collapsed="false">
      <c r="A265" s="76" t="n">
        <v>261</v>
      </c>
      <c r="B265" s="77" t="n">
        <f aca="false">EOMONTH(Input!$C$7,A265)</f>
        <v>50860</v>
      </c>
      <c r="C265" s="76" t="n">
        <f aca="false">DATEDIF(Input!$G$23,$B265,"Y")</f>
        <v>61</v>
      </c>
      <c r="E265" s="78" t="n">
        <f aca="false">IF($B265&gt;Input!$G$31,0,Input!$G$26*(1+Input!$G$28/100)^(DATEDIF(Input!$C$7,$B265,"Y")))</f>
        <v>7578.33171948961</v>
      </c>
      <c r="F265" s="78" t="n">
        <f aca="false">-1*($E265*(Input!$C$10/100))</f>
        <v>-469.856566608356</v>
      </c>
      <c r="G265" s="78" t="n">
        <f aca="false">-1*($E265*(Input!$C$11/100))</f>
        <v>-109.885809932599</v>
      </c>
      <c r="H265" s="78" t="n">
        <f aca="false">IF($B265&lt;Input!$G$25,((Input!$G$29*(1+Input!$C$13/100)^(DATEDIF(Input!$C$7,$B265,"Y")))),0)</f>
        <v>-849.890900136405</v>
      </c>
      <c r="I265" s="78" t="n">
        <f aca="false">IF($B265&gt;Input!$G$31,0,IF($E265*(Input!$G$35/100)&gt;(Input!$C$12/12),-1*(Input!$C$12/12),-1*$E265*(Input!$G$35/100)))</f>
        <v>-303.133268779584</v>
      </c>
      <c r="J265" s="78" t="n">
        <f aca="false">IF($B265&gt;Input!$G$31,0,(-1)*($E265+$H265+$I265)*(Input!$C$8/100))</f>
        <v>-642.530755057362</v>
      </c>
      <c r="K265" s="78" t="n">
        <f aca="false">IF($B265&gt;Input!$G$31,0,(-1)*($E265+$H265+$I265)*(Input!$C$9/100))</f>
        <v>-316.125131488222</v>
      </c>
      <c r="L265" s="78" t="n">
        <f aca="false">IF($B265&lt;Input!$G$25,($E265+$F265+$G265+$H265+$I265+$J265+$K265),0)</f>
        <v>4886.90928748708</v>
      </c>
    </row>
    <row r="266" customFormat="false" ht="12.8" hidden="false" customHeight="false" outlineLevel="0" collapsed="false">
      <c r="A266" s="76" t="n">
        <v>262</v>
      </c>
      <c r="B266" s="77" t="n">
        <f aca="false">EOMONTH(Input!$C$7,A266)</f>
        <v>50890</v>
      </c>
      <c r="C266" s="76" t="n">
        <f aca="false">DATEDIF(Input!$G$23,$B266,"Y")</f>
        <v>61</v>
      </c>
      <c r="E266" s="78" t="n">
        <f aca="false">IF($B266&gt;Input!$G$31,0,Input!$G$26*(1+Input!$G$28/100)^(DATEDIF(Input!$C$7,$B266,"Y")))</f>
        <v>7578.33171948961</v>
      </c>
      <c r="F266" s="78" t="n">
        <f aca="false">-1*($E266*(Input!$C$10/100))</f>
        <v>-469.856566608356</v>
      </c>
      <c r="G266" s="78" t="n">
        <f aca="false">-1*($E266*(Input!$C$11/100))</f>
        <v>-109.885809932599</v>
      </c>
      <c r="H266" s="78" t="n">
        <f aca="false">IF($B266&lt;Input!$G$25,((Input!$G$29*(1+Input!$C$13/100)^(DATEDIF(Input!$C$7,$B266,"Y")))),0)</f>
        <v>-849.890900136405</v>
      </c>
      <c r="I266" s="78" t="n">
        <f aca="false">IF($B266&gt;Input!$G$31,0,IF($E266*(Input!$G$35/100)&gt;(Input!$C$12/12),-1*(Input!$C$12/12),-1*$E266*(Input!$G$35/100)))</f>
        <v>-303.133268779584</v>
      </c>
      <c r="J266" s="78" t="n">
        <f aca="false">IF($B266&gt;Input!$G$31,0,(-1)*($E266+$H266+$I266)*(Input!$C$8/100))</f>
        <v>-642.530755057362</v>
      </c>
      <c r="K266" s="78" t="n">
        <f aca="false">IF($B266&gt;Input!$G$31,0,(-1)*($E266+$H266+$I266)*(Input!$C$9/100))</f>
        <v>-316.125131488222</v>
      </c>
      <c r="L266" s="78" t="n">
        <f aca="false">IF($B266&lt;Input!$G$25,($E266+$F266+$G266+$H266+$I266+$J266+$K266),0)</f>
        <v>4886.90928748708</v>
      </c>
    </row>
    <row r="267" customFormat="false" ht="12.8" hidden="false" customHeight="false" outlineLevel="0" collapsed="false">
      <c r="A267" s="76" t="n">
        <v>263</v>
      </c>
      <c r="B267" s="77" t="n">
        <f aca="false">EOMONTH(Input!$C$7,A267)</f>
        <v>50921</v>
      </c>
      <c r="C267" s="76" t="n">
        <f aca="false">DATEDIF(Input!$G$23,$B267,"Y")</f>
        <v>62</v>
      </c>
      <c r="E267" s="78" t="n">
        <f aca="false">IF($B267&gt;Input!$G$31,0,Input!$G$26*(1+Input!$G$28/100)^(DATEDIF(Input!$C$7,$B267,"Y")))</f>
        <v>7578.33171948961</v>
      </c>
      <c r="F267" s="78" t="n">
        <f aca="false">-1*($E267*(Input!$C$10/100))</f>
        <v>-469.856566608356</v>
      </c>
      <c r="G267" s="78" t="n">
        <f aca="false">-1*($E267*(Input!$C$11/100))</f>
        <v>-109.885809932599</v>
      </c>
      <c r="H267" s="78" t="n">
        <f aca="false">IF($B267&lt;Input!$G$25,((Input!$G$29*(1+Input!$C$13/100)^(DATEDIF(Input!$C$7,$B267,"Y")))),0)</f>
        <v>-849.890900136405</v>
      </c>
      <c r="I267" s="78" t="n">
        <f aca="false">IF($B267&gt;Input!$G$31,0,IF($E267*(Input!$G$35/100)&gt;(Input!$C$12/12),-1*(Input!$C$12/12),-1*$E267*(Input!$G$35/100)))</f>
        <v>-303.133268779584</v>
      </c>
      <c r="J267" s="78" t="n">
        <f aca="false">IF($B267&gt;Input!$G$31,0,(-1)*($E267+$H267+$I267)*(Input!$C$8/100))</f>
        <v>-642.530755057362</v>
      </c>
      <c r="K267" s="78" t="n">
        <f aca="false">IF($B267&gt;Input!$G$31,0,(-1)*($E267+$H267+$I267)*(Input!$C$9/100))</f>
        <v>-316.125131488222</v>
      </c>
      <c r="L267" s="78" t="n">
        <f aca="false">IF($B267&lt;Input!$G$25,($E267+$F267+$G267+$H267+$I267+$J267+$K267),0)</f>
        <v>4886.90928748708</v>
      </c>
    </row>
    <row r="268" customFormat="false" ht="12.8" hidden="false" customHeight="false" outlineLevel="0" collapsed="false">
      <c r="A268" s="76" t="n">
        <v>264</v>
      </c>
      <c r="B268" s="77" t="n">
        <f aca="false">EOMONTH(Input!$C$7,A268)</f>
        <v>50951</v>
      </c>
      <c r="C268" s="76" t="n">
        <f aca="false">DATEDIF(Input!$G$23,$B268,"Y")</f>
        <v>62</v>
      </c>
      <c r="E268" s="78" t="n">
        <f aca="false">IF($B268&gt;Input!$G$31,0,Input!$G$26*(1+Input!$G$28/100)^(DATEDIF(Input!$C$7,$B268,"Y")))</f>
        <v>7729.8983538794</v>
      </c>
      <c r="F268" s="78" t="n">
        <f aca="false">-1*($E268*(Input!$C$10/100))</f>
        <v>-479.253697940523</v>
      </c>
      <c r="G268" s="78" t="n">
        <f aca="false">-1*($E268*(Input!$C$11/100))</f>
        <v>-112.083526131251</v>
      </c>
      <c r="H268" s="78" t="n">
        <f aca="false">IF($B268&lt;Input!$G$25,((Input!$G$29*(1+Input!$C$13/100)^(DATEDIF(Input!$C$7,$B268,"Y")))),0)</f>
        <v>-900.884354144589</v>
      </c>
      <c r="I268" s="78" t="n">
        <f aca="false">IF($B268&gt;Input!$G$31,0,IF($E268*(Input!$G$35/100)&gt;(Input!$C$12/12),-1*(Input!$C$12/12),-1*$E268*(Input!$G$35/100)))</f>
        <v>-309.195934155176</v>
      </c>
      <c r="J268" s="78" t="n">
        <f aca="false">IF($B268&gt;Input!$G$31,0,(-1)*($E268+$H268+$I268)*(Input!$C$8/100))</f>
        <v>-651.981806557964</v>
      </c>
      <c r="K268" s="78" t="n">
        <f aca="false">IF($B268&gt;Input!$G$31,0,(-1)*($E268+$H268+$I268)*(Input!$C$9/100))</f>
        <v>-320.775048826518</v>
      </c>
      <c r="L268" s="78" t="n">
        <f aca="false">IF($B268&lt;Input!$G$25,($E268+$F268+$G268+$H268+$I268+$J268+$K268),0)</f>
        <v>4955.72398612338</v>
      </c>
    </row>
    <row r="269" customFormat="false" ht="12.8" hidden="false" customHeight="false" outlineLevel="0" collapsed="false">
      <c r="A269" s="76" t="n">
        <v>265</v>
      </c>
      <c r="B269" s="77" t="n">
        <f aca="false">EOMONTH(Input!$C$7,A269)</f>
        <v>50982</v>
      </c>
      <c r="C269" s="76" t="n">
        <f aca="false">DATEDIF(Input!$G$23,$B269,"Y")</f>
        <v>62</v>
      </c>
      <c r="E269" s="78" t="n">
        <f aca="false">IF($B269&gt;Input!$G$31,0,Input!$G$26*(1+Input!$G$28/100)^(DATEDIF(Input!$C$7,$B269,"Y")))</f>
        <v>7729.8983538794</v>
      </c>
      <c r="F269" s="78" t="n">
        <f aca="false">-1*($E269*(Input!$C$10/100))</f>
        <v>-479.253697940523</v>
      </c>
      <c r="G269" s="78" t="n">
        <f aca="false">-1*($E269*(Input!$C$11/100))</f>
        <v>-112.083526131251</v>
      </c>
      <c r="H269" s="78" t="n">
        <f aca="false">IF($B269&lt;Input!$G$25,((Input!$G$29*(1+Input!$C$13/100)^(DATEDIF(Input!$C$7,$B269,"Y")))),0)</f>
        <v>-900.884354144589</v>
      </c>
      <c r="I269" s="78" t="n">
        <f aca="false">IF($B269&gt;Input!$G$31,0,IF($E269*(Input!$G$35/100)&gt;(Input!$C$12/12),-1*(Input!$C$12/12),-1*$E269*(Input!$G$35/100)))</f>
        <v>-309.195934155176</v>
      </c>
      <c r="J269" s="78" t="n">
        <f aca="false">IF($B269&gt;Input!$G$31,0,(-1)*($E269+$H269+$I269)*(Input!$C$8/100))</f>
        <v>-651.981806557964</v>
      </c>
      <c r="K269" s="78" t="n">
        <f aca="false">IF($B269&gt;Input!$G$31,0,(-1)*($E269+$H269+$I269)*(Input!$C$9/100))</f>
        <v>-320.775048826518</v>
      </c>
      <c r="L269" s="78" t="n">
        <f aca="false">IF($B269&lt;Input!$G$25,($E269+$F269+$G269+$H269+$I269+$J269+$K269),0)</f>
        <v>4955.72398612338</v>
      </c>
    </row>
    <row r="270" customFormat="false" ht="12.8" hidden="false" customHeight="false" outlineLevel="0" collapsed="false">
      <c r="A270" s="76" t="n">
        <v>266</v>
      </c>
      <c r="B270" s="77" t="n">
        <f aca="false">EOMONTH(Input!$C$7,A270)</f>
        <v>51013</v>
      </c>
      <c r="C270" s="76" t="n">
        <f aca="false">DATEDIF(Input!$G$23,$B270,"Y")</f>
        <v>62</v>
      </c>
      <c r="E270" s="78" t="n">
        <f aca="false">IF($B270&gt;Input!$G$31,0,Input!$G$26*(1+Input!$G$28/100)^(DATEDIF(Input!$C$7,$B270,"Y")))</f>
        <v>7729.8983538794</v>
      </c>
      <c r="F270" s="78" t="n">
        <f aca="false">-1*($E270*(Input!$C$10/100))</f>
        <v>-479.253697940523</v>
      </c>
      <c r="G270" s="78" t="n">
        <f aca="false">-1*($E270*(Input!$C$11/100))</f>
        <v>-112.083526131251</v>
      </c>
      <c r="H270" s="78" t="n">
        <f aca="false">IF($B270&lt;Input!$G$25,((Input!$G$29*(1+Input!$C$13/100)^(DATEDIF(Input!$C$7,$B270,"Y")))),0)</f>
        <v>-900.884354144589</v>
      </c>
      <c r="I270" s="78" t="n">
        <f aca="false">IF($B270&gt;Input!$G$31,0,IF($E270*(Input!$G$35/100)&gt;(Input!$C$12/12),-1*(Input!$C$12/12),-1*$E270*(Input!$G$35/100)))</f>
        <v>-309.195934155176</v>
      </c>
      <c r="J270" s="78" t="n">
        <f aca="false">IF($B270&gt;Input!$G$31,0,(-1)*($E270+$H270+$I270)*(Input!$C$8/100))</f>
        <v>-651.981806557964</v>
      </c>
      <c r="K270" s="78" t="n">
        <f aca="false">IF($B270&gt;Input!$G$31,0,(-1)*($E270+$H270+$I270)*(Input!$C$9/100))</f>
        <v>-320.775048826518</v>
      </c>
      <c r="L270" s="78" t="n">
        <f aca="false">IF($B270&lt;Input!$G$25,($E270+$F270+$G270+$H270+$I270+$J270+$K270),0)</f>
        <v>4955.72398612338</v>
      </c>
    </row>
    <row r="271" customFormat="false" ht="12.8" hidden="false" customHeight="false" outlineLevel="0" collapsed="false">
      <c r="A271" s="76" t="n">
        <v>267</v>
      </c>
      <c r="B271" s="77" t="n">
        <f aca="false">EOMONTH(Input!$C$7,A271)</f>
        <v>51043</v>
      </c>
      <c r="C271" s="76" t="n">
        <f aca="false">DATEDIF(Input!$G$23,$B271,"Y")</f>
        <v>62</v>
      </c>
      <c r="E271" s="78" t="n">
        <f aca="false">IF($B271&gt;Input!$G$31,0,Input!$G$26*(1+Input!$G$28/100)^(DATEDIF(Input!$C$7,$B271,"Y")))</f>
        <v>7729.8983538794</v>
      </c>
      <c r="F271" s="78" t="n">
        <f aca="false">-1*($E271*(Input!$C$10/100))</f>
        <v>-479.253697940523</v>
      </c>
      <c r="G271" s="78" t="n">
        <f aca="false">-1*($E271*(Input!$C$11/100))</f>
        <v>-112.083526131251</v>
      </c>
      <c r="H271" s="78" t="n">
        <f aca="false">IF($B271&lt;Input!$G$25,((Input!$G$29*(1+Input!$C$13/100)^(DATEDIF(Input!$C$7,$B271,"Y")))),0)</f>
        <v>-900.884354144589</v>
      </c>
      <c r="I271" s="78" t="n">
        <f aca="false">IF($B271&gt;Input!$G$31,0,IF($E271*(Input!$G$35/100)&gt;(Input!$C$12/12),-1*(Input!$C$12/12),-1*$E271*(Input!$G$35/100)))</f>
        <v>-309.195934155176</v>
      </c>
      <c r="J271" s="78" t="n">
        <f aca="false">IF($B271&gt;Input!$G$31,0,(-1)*($E271+$H271+$I271)*(Input!$C$8/100))</f>
        <v>-651.981806557964</v>
      </c>
      <c r="K271" s="78" t="n">
        <f aca="false">IF($B271&gt;Input!$G$31,0,(-1)*($E271+$H271+$I271)*(Input!$C$9/100))</f>
        <v>-320.775048826518</v>
      </c>
      <c r="L271" s="78" t="n">
        <f aca="false">IF($B271&lt;Input!$G$25,($E271+$F271+$G271+$H271+$I271+$J271+$K271),0)</f>
        <v>4955.72398612338</v>
      </c>
    </row>
    <row r="272" customFormat="false" ht="12.8" hidden="false" customHeight="false" outlineLevel="0" collapsed="false">
      <c r="A272" s="76" t="n">
        <v>268</v>
      </c>
      <c r="B272" s="77" t="n">
        <f aca="false">EOMONTH(Input!$C$7,A272)</f>
        <v>51074</v>
      </c>
      <c r="C272" s="76" t="n">
        <f aca="false">DATEDIF(Input!$G$23,$B272,"Y")</f>
        <v>62</v>
      </c>
      <c r="E272" s="78" t="n">
        <f aca="false">IF($B272&gt;Input!$G$31,0,Input!$G$26*(1+Input!$G$28/100)^(DATEDIF(Input!$C$7,$B272,"Y")))</f>
        <v>7729.8983538794</v>
      </c>
      <c r="F272" s="78" t="n">
        <f aca="false">-1*($E272*(Input!$C$10/100))</f>
        <v>-479.253697940523</v>
      </c>
      <c r="G272" s="78" t="n">
        <f aca="false">-1*($E272*(Input!$C$11/100))</f>
        <v>-112.083526131251</v>
      </c>
      <c r="H272" s="78" t="n">
        <f aca="false">IF($B272&lt;Input!$G$25,((Input!$G$29*(1+Input!$C$13/100)^(DATEDIF(Input!$C$7,$B272,"Y")))),0)</f>
        <v>-900.884354144589</v>
      </c>
      <c r="I272" s="78" t="n">
        <f aca="false">IF($B272&gt;Input!$G$31,0,IF($E272*(Input!$G$35/100)&gt;(Input!$C$12/12),-1*(Input!$C$12/12),-1*$E272*(Input!$G$35/100)))</f>
        <v>-309.195934155176</v>
      </c>
      <c r="J272" s="78" t="n">
        <f aca="false">IF($B272&gt;Input!$G$31,0,(-1)*($E272+$H272+$I272)*(Input!$C$8/100))</f>
        <v>-651.981806557964</v>
      </c>
      <c r="K272" s="78" t="n">
        <f aca="false">IF($B272&gt;Input!$G$31,0,(-1)*($E272+$H272+$I272)*(Input!$C$9/100))</f>
        <v>-320.775048826518</v>
      </c>
      <c r="L272" s="78" t="n">
        <f aca="false">IF($B272&lt;Input!$G$25,($E272+$F272+$G272+$H272+$I272+$J272+$K272),0)</f>
        <v>4955.72398612338</v>
      </c>
    </row>
    <row r="273" customFormat="false" ht="12.8" hidden="false" customHeight="false" outlineLevel="0" collapsed="false">
      <c r="A273" s="76" t="n">
        <v>269</v>
      </c>
      <c r="B273" s="77" t="n">
        <f aca="false">EOMONTH(Input!$C$7,A273)</f>
        <v>51104</v>
      </c>
      <c r="C273" s="76" t="n">
        <f aca="false">DATEDIF(Input!$G$23,$B273,"Y")</f>
        <v>62</v>
      </c>
      <c r="E273" s="78" t="n">
        <f aca="false">IF($B273&gt;Input!$G$31,0,Input!$G$26*(1+Input!$G$28/100)^(DATEDIF(Input!$C$7,$B273,"Y")))</f>
        <v>7729.8983538794</v>
      </c>
      <c r="F273" s="78" t="n">
        <f aca="false">-1*($E273*(Input!$C$10/100))</f>
        <v>-479.253697940523</v>
      </c>
      <c r="G273" s="78" t="n">
        <f aca="false">-1*($E273*(Input!$C$11/100))</f>
        <v>-112.083526131251</v>
      </c>
      <c r="H273" s="78" t="n">
        <f aca="false">IF($B273&lt;Input!$G$25,((Input!$G$29*(1+Input!$C$13/100)^(DATEDIF(Input!$C$7,$B273,"Y")))),0)</f>
        <v>-900.884354144589</v>
      </c>
      <c r="I273" s="78" t="n">
        <f aca="false">IF($B273&gt;Input!$G$31,0,IF($E273*(Input!$G$35/100)&gt;(Input!$C$12/12),-1*(Input!$C$12/12),-1*$E273*(Input!$G$35/100)))</f>
        <v>-309.195934155176</v>
      </c>
      <c r="J273" s="78" t="n">
        <f aca="false">IF($B273&gt;Input!$G$31,0,(-1)*($E273+$H273+$I273)*(Input!$C$8/100))</f>
        <v>-651.981806557964</v>
      </c>
      <c r="K273" s="78" t="n">
        <f aca="false">IF($B273&gt;Input!$G$31,0,(-1)*($E273+$H273+$I273)*(Input!$C$9/100))</f>
        <v>-320.775048826518</v>
      </c>
      <c r="L273" s="78" t="n">
        <f aca="false">IF($B273&lt;Input!$G$25,($E273+$F273+$G273+$H273+$I273+$J273+$K273),0)</f>
        <v>4955.72398612338</v>
      </c>
    </row>
    <row r="274" customFormat="false" ht="12.8" hidden="false" customHeight="false" outlineLevel="0" collapsed="false">
      <c r="A274" s="76" t="n">
        <v>270</v>
      </c>
      <c r="B274" s="77" t="n">
        <f aca="false">EOMONTH(Input!$C$7,A274)</f>
        <v>51135</v>
      </c>
      <c r="C274" s="76" t="n">
        <f aca="false">DATEDIF(Input!$G$23,$B274,"Y")</f>
        <v>62</v>
      </c>
      <c r="E274" s="78" t="n">
        <f aca="false">IF($B274&gt;Input!$G$31,0,Input!$G$26*(1+Input!$G$28/100)^(DATEDIF(Input!$C$7,$B274,"Y")))</f>
        <v>7729.8983538794</v>
      </c>
      <c r="F274" s="78" t="n">
        <f aca="false">-1*($E274*(Input!$C$10/100))</f>
        <v>-479.253697940523</v>
      </c>
      <c r="G274" s="78" t="n">
        <f aca="false">-1*($E274*(Input!$C$11/100))</f>
        <v>-112.083526131251</v>
      </c>
      <c r="H274" s="78" t="n">
        <f aca="false">IF($B274&lt;Input!$G$25,((Input!$G$29*(1+Input!$C$13/100)^(DATEDIF(Input!$C$7,$B274,"Y")))),0)</f>
        <v>-900.884354144589</v>
      </c>
      <c r="I274" s="78" t="n">
        <f aca="false">IF($B274&gt;Input!$G$31,0,IF($E274*(Input!$G$35/100)&gt;(Input!$C$12/12),-1*(Input!$C$12/12),-1*$E274*(Input!$G$35/100)))</f>
        <v>-309.195934155176</v>
      </c>
      <c r="J274" s="78" t="n">
        <f aca="false">IF($B274&gt;Input!$G$31,0,(-1)*($E274+$H274+$I274)*(Input!$C$8/100))</f>
        <v>-651.981806557964</v>
      </c>
      <c r="K274" s="78" t="n">
        <f aca="false">IF($B274&gt;Input!$G$31,0,(-1)*($E274+$H274+$I274)*(Input!$C$9/100))</f>
        <v>-320.775048826518</v>
      </c>
      <c r="L274" s="78" t="n">
        <f aca="false">IF($B274&lt;Input!$G$25,($E274+$F274+$G274+$H274+$I274+$J274+$K274),0)</f>
        <v>4955.72398612338</v>
      </c>
    </row>
    <row r="275" customFormat="false" ht="12.8" hidden="false" customHeight="false" outlineLevel="0" collapsed="false">
      <c r="A275" s="76" t="n">
        <v>271</v>
      </c>
      <c r="B275" s="77" t="n">
        <f aca="false">EOMONTH(Input!$C$7,A275)</f>
        <v>51166</v>
      </c>
      <c r="C275" s="76" t="n">
        <f aca="false">DATEDIF(Input!$G$23,$B275,"Y")</f>
        <v>62</v>
      </c>
      <c r="E275" s="78" t="n">
        <f aca="false">IF($B275&gt;Input!$G$31,0,Input!$G$26*(1+Input!$G$28/100)^(DATEDIF(Input!$C$7,$B275,"Y")))</f>
        <v>7729.8983538794</v>
      </c>
      <c r="F275" s="78" t="n">
        <f aca="false">-1*($E275*(Input!$C$10/100))</f>
        <v>-479.253697940523</v>
      </c>
      <c r="G275" s="78" t="n">
        <f aca="false">-1*($E275*(Input!$C$11/100))</f>
        <v>-112.083526131251</v>
      </c>
      <c r="H275" s="78" t="n">
        <f aca="false">IF($B275&lt;Input!$G$25,((Input!$G$29*(1+Input!$C$13/100)^(DATEDIF(Input!$C$7,$B275,"Y")))),0)</f>
        <v>-900.884354144589</v>
      </c>
      <c r="I275" s="78" t="n">
        <f aca="false">IF($B275&gt;Input!$G$31,0,IF($E275*(Input!$G$35/100)&gt;(Input!$C$12/12),-1*(Input!$C$12/12),-1*$E275*(Input!$G$35/100)))</f>
        <v>-309.195934155176</v>
      </c>
      <c r="J275" s="78" t="n">
        <f aca="false">IF($B275&gt;Input!$G$31,0,(-1)*($E275+$H275+$I275)*(Input!$C$8/100))</f>
        <v>-651.981806557964</v>
      </c>
      <c r="K275" s="78" t="n">
        <f aca="false">IF($B275&gt;Input!$G$31,0,(-1)*($E275+$H275+$I275)*(Input!$C$9/100))</f>
        <v>-320.775048826518</v>
      </c>
      <c r="L275" s="78" t="n">
        <f aca="false">IF($B275&lt;Input!$G$25,($E275+$F275+$G275+$H275+$I275+$J275+$K275),0)</f>
        <v>4955.72398612338</v>
      </c>
    </row>
    <row r="276" customFormat="false" ht="12.8" hidden="false" customHeight="false" outlineLevel="0" collapsed="false">
      <c r="A276" s="76" t="n">
        <v>272</v>
      </c>
      <c r="B276" s="77" t="n">
        <f aca="false">EOMONTH(Input!$C$7,A276)</f>
        <v>51195</v>
      </c>
      <c r="C276" s="76" t="n">
        <f aca="false">DATEDIF(Input!$G$23,$B276,"Y")</f>
        <v>62</v>
      </c>
      <c r="E276" s="78" t="n">
        <f aca="false">IF($B276&gt;Input!$G$31,0,Input!$G$26*(1+Input!$G$28/100)^(DATEDIF(Input!$C$7,$B276,"Y")))</f>
        <v>7729.8983538794</v>
      </c>
      <c r="F276" s="78" t="n">
        <f aca="false">-1*($E276*(Input!$C$10/100))</f>
        <v>-479.253697940523</v>
      </c>
      <c r="G276" s="78" t="n">
        <f aca="false">-1*($E276*(Input!$C$11/100))</f>
        <v>-112.083526131251</v>
      </c>
      <c r="H276" s="78" t="n">
        <f aca="false">IF($B276&lt;Input!$G$25,((Input!$G$29*(1+Input!$C$13/100)^(DATEDIF(Input!$C$7,$B276,"Y")))),0)</f>
        <v>-900.884354144589</v>
      </c>
      <c r="I276" s="78" t="n">
        <f aca="false">IF($B276&gt;Input!$G$31,0,IF($E276*(Input!$G$35/100)&gt;(Input!$C$12/12),-1*(Input!$C$12/12),-1*$E276*(Input!$G$35/100)))</f>
        <v>-309.195934155176</v>
      </c>
      <c r="J276" s="78" t="n">
        <f aca="false">IF($B276&gt;Input!$G$31,0,(-1)*($E276+$H276+$I276)*(Input!$C$8/100))</f>
        <v>-651.981806557964</v>
      </c>
      <c r="K276" s="78" t="n">
        <f aca="false">IF($B276&gt;Input!$G$31,0,(-1)*($E276+$H276+$I276)*(Input!$C$9/100))</f>
        <v>-320.775048826518</v>
      </c>
      <c r="L276" s="78" t="n">
        <f aca="false">IF($B276&lt;Input!$G$25,($E276+$F276+$G276+$H276+$I276+$J276+$K276),0)</f>
        <v>4955.72398612338</v>
      </c>
    </row>
    <row r="277" customFormat="false" ht="12.8" hidden="false" customHeight="false" outlineLevel="0" collapsed="false">
      <c r="A277" s="76" t="n">
        <v>273</v>
      </c>
      <c r="B277" s="77" t="n">
        <f aca="false">EOMONTH(Input!$C$7,A277)</f>
        <v>51226</v>
      </c>
      <c r="C277" s="76" t="n">
        <f aca="false">DATEDIF(Input!$G$23,$B277,"Y")</f>
        <v>62</v>
      </c>
      <c r="E277" s="78" t="n">
        <f aca="false">IF($B277&gt;Input!$G$31,0,Input!$G$26*(1+Input!$G$28/100)^(DATEDIF(Input!$C$7,$B277,"Y")))</f>
        <v>7729.8983538794</v>
      </c>
      <c r="F277" s="78" t="n">
        <f aca="false">-1*($E277*(Input!$C$10/100))</f>
        <v>-479.253697940523</v>
      </c>
      <c r="G277" s="78" t="n">
        <f aca="false">-1*($E277*(Input!$C$11/100))</f>
        <v>-112.083526131251</v>
      </c>
      <c r="H277" s="78" t="n">
        <f aca="false">IF($B277&lt;Input!$G$25,((Input!$G$29*(1+Input!$C$13/100)^(DATEDIF(Input!$C$7,$B277,"Y")))),0)</f>
        <v>-900.884354144589</v>
      </c>
      <c r="I277" s="78" t="n">
        <f aca="false">IF($B277&gt;Input!$G$31,0,IF($E277*(Input!$G$35/100)&gt;(Input!$C$12/12),-1*(Input!$C$12/12),-1*$E277*(Input!$G$35/100)))</f>
        <v>-309.195934155176</v>
      </c>
      <c r="J277" s="78" t="n">
        <f aca="false">IF($B277&gt;Input!$G$31,0,(-1)*($E277+$H277+$I277)*(Input!$C$8/100))</f>
        <v>-651.981806557964</v>
      </c>
      <c r="K277" s="78" t="n">
        <f aca="false">IF($B277&gt;Input!$G$31,0,(-1)*($E277+$H277+$I277)*(Input!$C$9/100))</f>
        <v>-320.775048826518</v>
      </c>
      <c r="L277" s="78" t="n">
        <f aca="false">IF($B277&lt;Input!$G$25,($E277+$F277+$G277+$H277+$I277+$J277+$K277),0)</f>
        <v>4955.72398612338</v>
      </c>
    </row>
    <row r="278" customFormat="false" ht="12.8" hidden="false" customHeight="false" outlineLevel="0" collapsed="false">
      <c r="A278" s="76" t="n">
        <v>274</v>
      </c>
      <c r="B278" s="77" t="n">
        <f aca="false">EOMONTH(Input!$C$7,A278)</f>
        <v>51256</v>
      </c>
      <c r="C278" s="76" t="n">
        <f aca="false">DATEDIF(Input!$G$23,$B278,"Y")</f>
        <v>62</v>
      </c>
      <c r="E278" s="78" t="n">
        <f aca="false">IF($B278&gt;Input!$G$31,0,Input!$G$26*(1+Input!$G$28/100)^(DATEDIF(Input!$C$7,$B278,"Y")))</f>
        <v>7729.8983538794</v>
      </c>
      <c r="F278" s="78" t="n">
        <f aca="false">-1*($E278*(Input!$C$10/100))</f>
        <v>-479.253697940523</v>
      </c>
      <c r="G278" s="78" t="n">
        <f aca="false">-1*($E278*(Input!$C$11/100))</f>
        <v>-112.083526131251</v>
      </c>
      <c r="H278" s="78" t="n">
        <f aca="false">IF($B278&lt;Input!$G$25,((Input!$G$29*(1+Input!$C$13/100)^(DATEDIF(Input!$C$7,$B278,"Y")))),0)</f>
        <v>-900.884354144589</v>
      </c>
      <c r="I278" s="78" t="n">
        <f aca="false">IF($B278&gt;Input!$G$31,0,IF($E278*(Input!$G$35/100)&gt;(Input!$C$12/12),-1*(Input!$C$12/12),-1*$E278*(Input!$G$35/100)))</f>
        <v>-309.195934155176</v>
      </c>
      <c r="J278" s="78" t="n">
        <f aca="false">IF($B278&gt;Input!$G$31,0,(-1)*($E278+$H278+$I278)*(Input!$C$8/100))</f>
        <v>-651.981806557964</v>
      </c>
      <c r="K278" s="78" t="n">
        <f aca="false">IF($B278&gt;Input!$G$31,0,(-1)*($E278+$H278+$I278)*(Input!$C$9/100))</f>
        <v>-320.775048826518</v>
      </c>
      <c r="L278" s="78" t="n">
        <f aca="false">IF($B278&lt;Input!$G$25,($E278+$F278+$G278+$H278+$I278+$J278+$K278),0)</f>
        <v>4955.72398612338</v>
      </c>
    </row>
    <row r="279" customFormat="false" ht="12.8" hidden="false" customHeight="false" outlineLevel="0" collapsed="false">
      <c r="A279" s="76" t="n">
        <v>275</v>
      </c>
      <c r="B279" s="77" t="n">
        <f aca="false">EOMONTH(Input!$C$7,A279)</f>
        <v>51287</v>
      </c>
      <c r="C279" s="76" t="n">
        <f aca="false">DATEDIF(Input!$G$23,$B279,"Y")</f>
        <v>63</v>
      </c>
      <c r="E279" s="78" t="n">
        <f aca="false">IF($B279&gt;Input!$G$31,0,Input!$G$26*(1+Input!$G$28/100)^(DATEDIF(Input!$C$7,$B279,"Y")))</f>
        <v>7729.8983538794</v>
      </c>
      <c r="F279" s="78" t="n">
        <f aca="false">-1*($E279*(Input!$C$10/100))</f>
        <v>-479.253697940523</v>
      </c>
      <c r="G279" s="78" t="n">
        <f aca="false">-1*($E279*(Input!$C$11/100))</f>
        <v>-112.083526131251</v>
      </c>
      <c r="H279" s="78" t="n">
        <f aca="false">IF($B279&lt;Input!$G$25,((Input!$G$29*(1+Input!$C$13/100)^(DATEDIF(Input!$C$7,$B279,"Y")))),0)</f>
        <v>-900.884354144589</v>
      </c>
      <c r="I279" s="78" t="n">
        <f aca="false">IF($B279&gt;Input!$G$31,0,IF($E279*(Input!$G$35/100)&gt;(Input!$C$12/12),-1*(Input!$C$12/12),-1*$E279*(Input!$G$35/100)))</f>
        <v>-309.195934155176</v>
      </c>
      <c r="J279" s="78" t="n">
        <f aca="false">IF($B279&gt;Input!$G$31,0,(-1)*($E279+$H279+$I279)*(Input!$C$8/100))</f>
        <v>-651.981806557964</v>
      </c>
      <c r="K279" s="78" t="n">
        <f aca="false">IF($B279&gt;Input!$G$31,0,(-1)*($E279+$H279+$I279)*(Input!$C$9/100))</f>
        <v>-320.775048826518</v>
      </c>
      <c r="L279" s="78" t="n">
        <f aca="false">IF($B279&lt;Input!$G$25,($E279+$F279+$G279+$H279+$I279+$J279+$K279),0)</f>
        <v>4955.72398612338</v>
      </c>
    </row>
    <row r="280" customFormat="false" ht="12.8" hidden="false" customHeight="false" outlineLevel="0" collapsed="false">
      <c r="A280" s="76" t="n">
        <v>276</v>
      </c>
      <c r="B280" s="77" t="n">
        <f aca="false">EOMONTH(Input!$C$7,A280)</f>
        <v>51317</v>
      </c>
      <c r="C280" s="76" t="n">
        <f aca="false">DATEDIF(Input!$G$23,$B280,"Y")</f>
        <v>63</v>
      </c>
      <c r="E280" s="78" t="n">
        <f aca="false">IF($B280&gt;Input!$G$31,0,Input!$G$26*(1+Input!$G$28/100)^(DATEDIF(Input!$C$7,$B280,"Y")))</f>
        <v>7884.49632095699</v>
      </c>
      <c r="F280" s="78" t="n">
        <f aca="false">-1*($E280*(Input!$C$10/100))</f>
        <v>-488.838771899333</v>
      </c>
      <c r="G280" s="78" t="n">
        <f aca="false">-1*($E280*(Input!$C$11/100))</f>
        <v>-114.325196653876</v>
      </c>
      <c r="H280" s="78" t="n">
        <f aca="false">IF($B280&lt;Input!$G$25,((Input!$G$29*(1+Input!$C$13/100)^(DATEDIF(Input!$C$7,$B280,"Y")))),0)</f>
        <v>-954.937415393264</v>
      </c>
      <c r="I280" s="78" t="n">
        <f aca="false">IF($B280&gt;Input!$G$31,0,IF($E280*(Input!$G$35/100)&gt;(Input!$C$12/12),-1*(Input!$C$12/12),-1*$E280*(Input!$G$35/100)))</f>
        <v>-315.37985283828</v>
      </c>
      <c r="J280" s="78" t="n">
        <f aca="false">IF($B280&gt;Input!$G$31,0,(-1)*($E280+$H280+$I280)*(Input!$C$8/100))</f>
        <v>-661.417905272545</v>
      </c>
      <c r="K280" s="78" t="n">
        <f aca="false">IF($B280&gt;Input!$G$31,0,(-1)*($E280+$H280+$I280)*(Input!$C$9/100))</f>
        <v>-325.417609394092</v>
      </c>
      <c r="L280" s="78" t="n">
        <f aca="false">IF($B280&lt;Input!$G$25,($E280+$F280+$G280+$H280+$I280+$J280+$K280),0)</f>
        <v>5024.1795695056</v>
      </c>
    </row>
    <row r="281" customFormat="false" ht="12.8" hidden="false" customHeight="false" outlineLevel="0" collapsed="false">
      <c r="A281" s="76" t="n">
        <v>277</v>
      </c>
      <c r="B281" s="77" t="n">
        <f aca="false">EOMONTH(Input!$C$7,A281)</f>
        <v>51348</v>
      </c>
      <c r="C281" s="76" t="n">
        <f aca="false">DATEDIF(Input!$G$23,$B281,"Y")</f>
        <v>63</v>
      </c>
      <c r="E281" s="78" t="n">
        <f aca="false">IF($B281&gt;Input!$G$31,0,Input!$G$26*(1+Input!$G$28/100)^(DATEDIF(Input!$C$7,$B281,"Y")))</f>
        <v>7884.49632095699</v>
      </c>
      <c r="F281" s="78" t="n">
        <f aca="false">-1*($E281*(Input!$C$10/100))</f>
        <v>-488.838771899333</v>
      </c>
      <c r="G281" s="78" t="n">
        <f aca="false">-1*($E281*(Input!$C$11/100))</f>
        <v>-114.325196653876</v>
      </c>
      <c r="H281" s="78" t="n">
        <f aca="false">IF($B281&lt;Input!$G$25,((Input!$G$29*(1+Input!$C$13/100)^(DATEDIF(Input!$C$7,$B281,"Y")))),0)</f>
        <v>-954.937415393264</v>
      </c>
      <c r="I281" s="78" t="n">
        <f aca="false">IF($B281&gt;Input!$G$31,0,IF($E281*(Input!$G$35/100)&gt;(Input!$C$12/12),-1*(Input!$C$12/12),-1*$E281*(Input!$G$35/100)))</f>
        <v>-315.37985283828</v>
      </c>
      <c r="J281" s="78" t="n">
        <f aca="false">IF($B281&gt;Input!$G$31,0,(-1)*($E281+$H281+$I281)*(Input!$C$8/100))</f>
        <v>-661.417905272545</v>
      </c>
      <c r="K281" s="78" t="n">
        <f aca="false">IF($B281&gt;Input!$G$31,0,(-1)*($E281+$H281+$I281)*(Input!$C$9/100))</f>
        <v>-325.417609394092</v>
      </c>
      <c r="L281" s="78" t="n">
        <f aca="false">IF($B281&lt;Input!$G$25,($E281+$F281+$G281+$H281+$I281+$J281+$K281),0)</f>
        <v>5024.1795695056</v>
      </c>
    </row>
    <row r="282" customFormat="false" ht="12.8" hidden="false" customHeight="false" outlineLevel="0" collapsed="false">
      <c r="A282" s="76" t="n">
        <v>278</v>
      </c>
      <c r="B282" s="77" t="n">
        <f aca="false">EOMONTH(Input!$C$7,A282)</f>
        <v>51379</v>
      </c>
      <c r="C282" s="76" t="n">
        <f aca="false">DATEDIF(Input!$G$23,$B282,"Y")</f>
        <v>63</v>
      </c>
      <c r="E282" s="78" t="n">
        <f aca="false">IF($B282&gt;Input!$G$31,0,Input!$G$26*(1+Input!$G$28/100)^(DATEDIF(Input!$C$7,$B282,"Y")))</f>
        <v>7884.49632095699</v>
      </c>
      <c r="F282" s="78" t="n">
        <f aca="false">-1*($E282*(Input!$C$10/100))</f>
        <v>-488.838771899333</v>
      </c>
      <c r="G282" s="78" t="n">
        <f aca="false">-1*($E282*(Input!$C$11/100))</f>
        <v>-114.325196653876</v>
      </c>
      <c r="H282" s="78" t="n">
        <f aca="false">IF($B282&lt;Input!$G$25,((Input!$G$29*(1+Input!$C$13/100)^(DATEDIF(Input!$C$7,$B282,"Y")))),0)</f>
        <v>-954.937415393264</v>
      </c>
      <c r="I282" s="78" t="n">
        <f aca="false">IF($B282&gt;Input!$G$31,0,IF($E282*(Input!$G$35/100)&gt;(Input!$C$12/12),-1*(Input!$C$12/12),-1*$E282*(Input!$G$35/100)))</f>
        <v>-315.37985283828</v>
      </c>
      <c r="J282" s="78" t="n">
        <f aca="false">IF($B282&gt;Input!$G$31,0,(-1)*($E282+$H282+$I282)*(Input!$C$8/100))</f>
        <v>-661.417905272545</v>
      </c>
      <c r="K282" s="78" t="n">
        <f aca="false">IF($B282&gt;Input!$G$31,0,(-1)*($E282+$H282+$I282)*(Input!$C$9/100))</f>
        <v>-325.417609394092</v>
      </c>
      <c r="L282" s="78" t="n">
        <f aca="false">IF($B282&lt;Input!$G$25,($E282+$F282+$G282+$H282+$I282+$J282+$K282),0)</f>
        <v>5024.1795695056</v>
      </c>
    </row>
    <row r="283" customFormat="false" ht="12.8" hidden="false" customHeight="false" outlineLevel="0" collapsed="false">
      <c r="A283" s="76" t="n">
        <v>279</v>
      </c>
      <c r="B283" s="77" t="n">
        <f aca="false">EOMONTH(Input!$C$7,A283)</f>
        <v>51409</v>
      </c>
      <c r="C283" s="76" t="n">
        <f aca="false">DATEDIF(Input!$G$23,$B283,"Y")</f>
        <v>63</v>
      </c>
      <c r="E283" s="78" t="n">
        <f aca="false">IF($B283&gt;Input!$G$31,0,Input!$G$26*(1+Input!$G$28/100)^(DATEDIF(Input!$C$7,$B283,"Y")))</f>
        <v>7884.49632095699</v>
      </c>
      <c r="F283" s="78" t="n">
        <f aca="false">-1*($E283*(Input!$C$10/100))</f>
        <v>-488.838771899333</v>
      </c>
      <c r="G283" s="78" t="n">
        <f aca="false">-1*($E283*(Input!$C$11/100))</f>
        <v>-114.325196653876</v>
      </c>
      <c r="H283" s="78" t="n">
        <f aca="false">IF($B283&lt;Input!$G$25,((Input!$G$29*(1+Input!$C$13/100)^(DATEDIF(Input!$C$7,$B283,"Y")))),0)</f>
        <v>-954.937415393264</v>
      </c>
      <c r="I283" s="78" t="n">
        <f aca="false">IF($B283&gt;Input!$G$31,0,IF($E283*(Input!$G$35/100)&gt;(Input!$C$12/12),-1*(Input!$C$12/12),-1*$E283*(Input!$G$35/100)))</f>
        <v>-315.37985283828</v>
      </c>
      <c r="J283" s="78" t="n">
        <f aca="false">IF($B283&gt;Input!$G$31,0,(-1)*($E283+$H283+$I283)*(Input!$C$8/100))</f>
        <v>-661.417905272545</v>
      </c>
      <c r="K283" s="78" t="n">
        <f aca="false">IF($B283&gt;Input!$G$31,0,(-1)*($E283+$H283+$I283)*(Input!$C$9/100))</f>
        <v>-325.417609394092</v>
      </c>
      <c r="L283" s="78" t="n">
        <f aca="false">IF($B283&lt;Input!$G$25,($E283+$F283+$G283+$H283+$I283+$J283+$K283),0)</f>
        <v>5024.1795695056</v>
      </c>
    </row>
    <row r="284" customFormat="false" ht="12.8" hidden="false" customHeight="false" outlineLevel="0" collapsed="false">
      <c r="A284" s="76" t="n">
        <v>280</v>
      </c>
      <c r="B284" s="77" t="n">
        <f aca="false">EOMONTH(Input!$C$7,A284)</f>
        <v>51440</v>
      </c>
      <c r="C284" s="76" t="n">
        <f aca="false">DATEDIF(Input!$G$23,$B284,"Y")</f>
        <v>63</v>
      </c>
      <c r="E284" s="78" t="n">
        <f aca="false">IF($B284&gt;Input!$G$31,0,Input!$G$26*(1+Input!$G$28/100)^(DATEDIF(Input!$C$7,$B284,"Y")))</f>
        <v>7884.49632095699</v>
      </c>
      <c r="F284" s="78" t="n">
        <f aca="false">-1*($E284*(Input!$C$10/100))</f>
        <v>-488.838771899333</v>
      </c>
      <c r="G284" s="78" t="n">
        <f aca="false">-1*($E284*(Input!$C$11/100))</f>
        <v>-114.325196653876</v>
      </c>
      <c r="H284" s="78" t="n">
        <f aca="false">IF($B284&lt;Input!$G$25,((Input!$G$29*(1+Input!$C$13/100)^(DATEDIF(Input!$C$7,$B284,"Y")))),0)</f>
        <v>-954.937415393264</v>
      </c>
      <c r="I284" s="78" t="n">
        <f aca="false">IF($B284&gt;Input!$G$31,0,IF($E284*(Input!$G$35/100)&gt;(Input!$C$12/12),-1*(Input!$C$12/12),-1*$E284*(Input!$G$35/100)))</f>
        <v>-315.37985283828</v>
      </c>
      <c r="J284" s="78" t="n">
        <f aca="false">IF($B284&gt;Input!$G$31,0,(-1)*($E284+$H284+$I284)*(Input!$C$8/100))</f>
        <v>-661.417905272545</v>
      </c>
      <c r="K284" s="78" t="n">
        <f aca="false">IF($B284&gt;Input!$G$31,0,(-1)*($E284+$H284+$I284)*(Input!$C$9/100))</f>
        <v>-325.417609394092</v>
      </c>
      <c r="L284" s="78" t="n">
        <f aca="false">IF($B284&lt;Input!$G$25,($E284+$F284+$G284+$H284+$I284+$J284+$K284),0)</f>
        <v>5024.1795695056</v>
      </c>
    </row>
    <row r="285" customFormat="false" ht="12.8" hidden="false" customHeight="false" outlineLevel="0" collapsed="false">
      <c r="A285" s="76" t="n">
        <v>281</v>
      </c>
      <c r="B285" s="77" t="n">
        <f aca="false">EOMONTH(Input!$C$7,A285)</f>
        <v>51470</v>
      </c>
      <c r="C285" s="76" t="n">
        <f aca="false">DATEDIF(Input!$G$23,$B285,"Y")</f>
        <v>63</v>
      </c>
      <c r="E285" s="78" t="n">
        <f aca="false">IF($B285&gt;Input!$G$31,0,Input!$G$26*(1+Input!$G$28/100)^(DATEDIF(Input!$C$7,$B285,"Y")))</f>
        <v>7884.49632095699</v>
      </c>
      <c r="F285" s="78" t="n">
        <f aca="false">-1*($E285*(Input!$C$10/100))</f>
        <v>-488.838771899333</v>
      </c>
      <c r="G285" s="78" t="n">
        <f aca="false">-1*($E285*(Input!$C$11/100))</f>
        <v>-114.325196653876</v>
      </c>
      <c r="H285" s="78" t="n">
        <f aca="false">IF($B285&lt;Input!$G$25,((Input!$G$29*(1+Input!$C$13/100)^(DATEDIF(Input!$C$7,$B285,"Y")))),0)</f>
        <v>-954.937415393264</v>
      </c>
      <c r="I285" s="78" t="n">
        <f aca="false">IF($B285&gt;Input!$G$31,0,IF($E285*(Input!$G$35/100)&gt;(Input!$C$12/12),-1*(Input!$C$12/12),-1*$E285*(Input!$G$35/100)))</f>
        <v>-315.37985283828</v>
      </c>
      <c r="J285" s="78" t="n">
        <f aca="false">IF($B285&gt;Input!$G$31,0,(-1)*($E285+$H285+$I285)*(Input!$C$8/100))</f>
        <v>-661.417905272545</v>
      </c>
      <c r="K285" s="78" t="n">
        <f aca="false">IF($B285&gt;Input!$G$31,0,(-1)*($E285+$H285+$I285)*(Input!$C$9/100))</f>
        <v>-325.417609394092</v>
      </c>
      <c r="L285" s="78" t="n">
        <f aca="false">IF($B285&lt;Input!$G$25,($E285+$F285+$G285+$H285+$I285+$J285+$K285),0)</f>
        <v>5024.1795695056</v>
      </c>
    </row>
    <row r="286" customFormat="false" ht="12.8" hidden="false" customHeight="false" outlineLevel="0" collapsed="false">
      <c r="A286" s="76" t="n">
        <v>282</v>
      </c>
      <c r="B286" s="77" t="n">
        <f aca="false">EOMONTH(Input!$C$7,A286)</f>
        <v>51501</v>
      </c>
      <c r="C286" s="76" t="n">
        <f aca="false">DATEDIF(Input!$G$23,$B286,"Y")</f>
        <v>63</v>
      </c>
      <c r="E286" s="78" t="n">
        <f aca="false">IF($B286&gt;Input!$G$31,0,Input!$G$26*(1+Input!$G$28/100)^(DATEDIF(Input!$C$7,$B286,"Y")))</f>
        <v>7884.49632095699</v>
      </c>
      <c r="F286" s="78" t="n">
        <f aca="false">-1*($E286*(Input!$C$10/100))</f>
        <v>-488.838771899333</v>
      </c>
      <c r="G286" s="78" t="n">
        <f aca="false">-1*($E286*(Input!$C$11/100))</f>
        <v>-114.325196653876</v>
      </c>
      <c r="H286" s="78" t="n">
        <f aca="false">IF($B286&lt;Input!$G$25,((Input!$G$29*(1+Input!$C$13/100)^(DATEDIF(Input!$C$7,$B286,"Y")))),0)</f>
        <v>-954.937415393264</v>
      </c>
      <c r="I286" s="78" t="n">
        <f aca="false">IF($B286&gt;Input!$G$31,0,IF($E286*(Input!$G$35/100)&gt;(Input!$C$12/12),-1*(Input!$C$12/12),-1*$E286*(Input!$G$35/100)))</f>
        <v>-315.37985283828</v>
      </c>
      <c r="J286" s="78" t="n">
        <f aca="false">IF($B286&gt;Input!$G$31,0,(-1)*($E286+$H286+$I286)*(Input!$C$8/100))</f>
        <v>-661.417905272545</v>
      </c>
      <c r="K286" s="78" t="n">
        <f aca="false">IF($B286&gt;Input!$G$31,0,(-1)*($E286+$H286+$I286)*(Input!$C$9/100))</f>
        <v>-325.417609394092</v>
      </c>
      <c r="L286" s="78" t="n">
        <f aca="false">IF($B286&lt;Input!$G$25,($E286+$F286+$G286+$H286+$I286+$J286+$K286),0)</f>
        <v>5024.1795695056</v>
      </c>
    </row>
    <row r="287" customFormat="false" ht="12.8" hidden="false" customHeight="false" outlineLevel="0" collapsed="false">
      <c r="A287" s="76" t="n">
        <v>283</v>
      </c>
      <c r="B287" s="77" t="n">
        <f aca="false">EOMONTH(Input!$C$7,A287)</f>
        <v>51532</v>
      </c>
      <c r="C287" s="76" t="n">
        <f aca="false">DATEDIF(Input!$G$23,$B287,"Y")</f>
        <v>63</v>
      </c>
      <c r="E287" s="78" t="n">
        <f aca="false">IF($B287&gt;Input!$G$31,0,Input!$G$26*(1+Input!$G$28/100)^(DATEDIF(Input!$C$7,$B287,"Y")))</f>
        <v>7884.49632095699</v>
      </c>
      <c r="F287" s="78" t="n">
        <f aca="false">-1*($E287*(Input!$C$10/100))</f>
        <v>-488.838771899333</v>
      </c>
      <c r="G287" s="78" t="n">
        <f aca="false">-1*($E287*(Input!$C$11/100))</f>
        <v>-114.325196653876</v>
      </c>
      <c r="H287" s="78" t="n">
        <f aca="false">IF($B287&lt;Input!$G$25,((Input!$G$29*(1+Input!$C$13/100)^(DATEDIF(Input!$C$7,$B287,"Y")))),0)</f>
        <v>-954.937415393264</v>
      </c>
      <c r="I287" s="78" t="n">
        <f aca="false">IF($B287&gt;Input!$G$31,0,IF($E287*(Input!$G$35/100)&gt;(Input!$C$12/12),-1*(Input!$C$12/12),-1*$E287*(Input!$G$35/100)))</f>
        <v>-315.37985283828</v>
      </c>
      <c r="J287" s="78" t="n">
        <f aca="false">IF($B287&gt;Input!$G$31,0,(-1)*($E287+$H287+$I287)*(Input!$C$8/100))</f>
        <v>-661.417905272545</v>
      </c>
      <c r="K287" s="78" t="n">
        <f aca="false">IF($B287&gt;Input!$G$31,0,(-1)*($E287+$H287+$I287)*(Input!$C$9/100))</f>
        <v>-325.417609394092</v>
      </c>
      <c r="L287" s="78" t="n">
        <f aca="false">IF($B287&lt;Input!$G$25,($E287+$F287+$G287+$H287+$I287+$J287+$K287),0)</f>
        <v>5024.1795695056</v>
      </c>
    </row>
    <row r="288" customFormat="false" ht="12.8" hidden="false" customHeight="false" outlineLevel="0" collapsed="false">
      <c r="A288" s="76" t="n">
        <v>284</v>
      </c>
      <c r="B288" s="77" t="n">
        <f aca="false">EOMONTH(Input!$C$7,A288)</f>
        <v>51560</v>
      </c>
      <c r="C288" s="76" t="n">
        <f aca="false">DATEDIF(Input!$G$23,$B288,"Y")</f>
        <v>63</v>
      </c>
      <c r="E288" s="78" t="n">
        <f aca="false">IF($B288&gt;Input!$G$31,0,Input!$G$26*(1+Input!$G$28/100)^(DATEDIF(Input!$C$7,$B288,"Y")))</f>
        <v>7884.49632095699</v>
      </c>
      <c r="F288" s="78" t="n">
        <f aca="false">-1*($E288*(Input!$C$10/100))</f>
        <v>-488.838771899333</v>
      </c>
      <c r="G288" s="78" t="n">
        <f aca="false">-1*($E288*(Input!$C$11/100))</f>
        <v>-114.325196653876</v>
      </c>
      <c r="H288" s="78" t="n">
        <f aca="false">IF($B288&lt;Input!$G$25,((Input!$G$29*(1+Input!$C$13/100)^(DATEDIF(Input!$C$7,$B288,"Y")))),0)</f>
        <v>-954.937415393264</v>
      </c>
      <c r="I288" s="78" t="n">
        <f aca="false">IF($B288&gt;Input!$G$31,0,IF($E288*(Input!$G$35/100)&gt;(Input!$C$12/12),-1*(Input!$C$12/12),-1*$E288*(Input!$G$35/100)))</f>
        <v>-315.37985283828</v>
      </c>
      <c r="J288" s="78" t="n">
        <f aca="false">IF($B288&gt;Input!$G$31,0,(-1)*($E288+$H288+$I288)*(Input!$C$8/100))</f>
        <v>-661.417905272545</v>
      </c>
      <c r="K288" s="78" t="n">
        <f aca="false">IF($B288&gt;Input!$G$31,0,(-1)*($E288+$H288+$I288)*(Input!$C$9/100))</f>
        <v>-325.417609394092</v>
      </c>
      <c r="L288" s="78" t="n">
        <f aca="false">IF($B288&lt;Input!$G$25,($E288+$F288+$G288+$H288+$I288+$J288+$K288),0)</f>
        <v>5024.1795695056</v>
      </c>
    </row>
    <row r="289" customFormat="false" ht="12.8" hidden="false" customHeight="false" outlineLevel="0" collapsed="false">
      <c r="A289" s="76" t="n">
        <v>285</v>
      </c>
      <c r="B289" s="77" t="n">
        <f aca="false">EOMONTH(Input!$C$7,A289)</f>
        <v>51591</v>
      </c>
      <c r="C289" s="76" t="n">
        <f aca="false">DATEDIF(Input!$G$23,$B289,"Y")</f>
        <v>63</v>
      </c>
      <c r="E289" s="78" t="n">
        <f aca="false">IF($B289&gt;Input!$G$31,0,Input!$G$26*(1+Input!$G$28/100)^(DATEDIF(Input!$C$7,$B289,"Y")))</f>
        <v>7884.49632095699</v>
      </c>
      <c r="F289" s="78" t="n">
        <f aca="false">-1*($E289*(Input!$C$10/100))</f>
        <v>-488.838771899333</v>
      </c>
      <c r="G289" s="78" t="n">
        <f aca="false">-1*($E289*(Input!$C$11/100))</f>
        <v>-114.325196653876</v>
      </c>
      <c r="H289" s="78" t="n">
        <f aca="false">IF($B289&lt;Input!$G$25,((Input!$G$29*(1+Input!$C$13/100)^(DATEDIF(Input!$C$7,$B289,"Y")))),0)</f>
        <v>-954.937415393264</v>
      </c>
      <c r="I289" s="78" t="n">
        <f aca="false">IF($B289&gt;Input!$G$31,0,IF($E289*(Input!$G$35/100)&gt;(Input!$C$12/12),-1*(Input!$C$12/12),-1*$E289*(Input!$G$35/100)))</f>
        <v>-315.37985283828</v>
      </c>
      <c r="J289" s="78" t="n">
        <f aca="false">IF($B289&gt;Input!$G$31,0,(-1)*($E289+$H289+$I289)*(Input!$C$8/100))</f>
        <v>-661.417905272545</v>
      </c>
      <c r="K289" s="78" t="n">
        <f aca="false">IF($B289&gt;Input!$G$31,0,(-1)*($E289+$H289+$I289)*(Input!$C$9/100))</f>
        <v>-325.417609394092</v>
      </c>
      <c r="L289" s="78" t="n">
        <f aca="false">IF($B289&lt;Input!$G$25,($E289+$F289+$G289+$H289+$I289+$J289+$K289),0)</f>
        <v>5024.1795695056</v>
      </c>
    </row>
    <row r="290" customFormat="false" ht="12.8" hidden="false" customHeight="false" outlineLevel="0" collapsed="false">
      <c r="A290" s="76" t="n">
        <v>286</v>
      </c>
      <c r="B290" s="77" t="n">
        <f aca="false">EOMONTH(Input!$C$7,A290)</f>
        <v>51621</v>
      </c>
      <c r="C290" s="76" t="n">
        <f aca="false">DATEDIF(Input!$G$23,$B290,"Y")</f>
        <v>63</v>
      </c>
      <c r="E290" s="78" t="n">
        <f aca="false">IF($B290&gt;Input!$G$31,0,Input!$G$26*(1+Input!$G$28/100)^(DATEDIF(Input!$C$7,$B290,"Y")))</f>
        <v>7884.49632095699</v>
      </c>
      <c r="F290" s="78" t="n">
        <f aca="false">-1*($E290*(Input!$C$10/100))</f>
        <v>-488.838771899333</v>
      </c>
      <c r="G290" s="78" t="n">
        <f aca="false">-1*($E290*(Input!$C$11/100))</f>
        <v>-114.325196653876</v>
      </c>
      <c r="H290" s="78" t="n">
        <f aca="false">IF($B290&lt;Input!$G$25,((Input!$G$29*(1+Input!$C$13/100)^(DATEDIF(Input!$C$7,$B290,"Y")))),0)</f>
        <v>-954.937415393264</v>
      </c>
      <c r="I290" s="78" t="n">
        <f aca="false">IF($B290&gt;Input!$G$31,0,IF($E290*(Input!$G$35/100)&gt;(Input!$C$12/12),-1*(Input!$C$12/12),-1*$E290*(Input!$G$35/100)))</f>
        <v>-315.37985283828</v>
      </c>
      <c r="J290" s="78" t="n">
        <f aca="false">IF($B290&gt;Input!$G$31,0,(-1)*($E290+$H290+$I290)*(Input!$C$8/100))</f>
        <v>-661.417905272545</v>
      </c>
      <c r="K290" s="78" t="n">
        <f aca="false">IF($B290&gt;Input!$G$31,0,(-1)*($E290+$H290+$I290)*(Input!$C$9/100))</f>
        <v>-325.417609394092</v>
      </c>
      <c r="L290" s="78" t="n">
        <f aca="false">IF($B290&lt;Input!$G$25,($E290+$F290+$G290+$H290+$I290+$J290+$K290),0)</f>
        <v>5024.1795695056</v>
      </c>
    </row>
    <row r="291" customFormat="false" ht="12.8" hidden="false" customHeight="false" outlineLevel="0" collapsed="false">
      <c r="A291" s="76" t="n">
        <v>287</v>
      </c>
      <c r="B291" s="77" t="n">
        <f aca="false">EOMONTH(Input!$C$7,A291)</f>
        <v>51652</v>
      </c>
      <c r="C291" s="76" t="n">
        <f aca="false">DATEDIF(Input!$G$23,$B291,"Y")</f>
        <v>64</v>
      </c>
      <c r="E291" s="78" t="n">
        <f aca="false">IF($B291&gt;Input!$G$31,0,Input!$G$26*(1+Input!$G$28/100)^(DATEDIF(Input!$C$7,$B291,"Y")))</f>
        <v>7884.49632095699</v>
      </c>
      <c r="F291" s="78" t="n">
        <f aca="false">-1*($E291*(Input!$C$10/100))</f>
        <v>-488.838771899333</v>
      </c>
      <c r="G291" s="78" t="n">
        <f aca="false">-1*($E291*(Input!$C$11/100))</f>
        <v>-114.325196653876</v>
      </c>
      <c r="H291" s="78" t="n">
        <f aca="false">IF($B291&lt;Input!$G$25,((Input!$G$29*(1+Input!$C$13/100)^(DATEDIF(Input!$C$7,$B291,"Y")))),0)</f>
        <v>-954.937415393264</v>
      </c>
      <c r="I291" s="78" t="n">
        <f aca="false">IF($B291&gt;Input!$G$31,0,IF($E291*(Input!$G$35/100)&gt;(Input!$C$12/12),-1*(Input!$C$12/12),-1*$E291*(Input!$G$35/100)))</f>
        <v>-315.37985283828</v>
      </c>
      <c r="J291" s="78" t="n">
        <f aca="false">IF($B291&gt;Input!$G$31,0,(-1)*($E291+$H291+$I291)*(Input!$C$8/100))</f>
        <v>-661.417905272545</v>
      </c>
      <c r="K291" s="78" t="n">
        <f aca="false">IF($B291&gt;Input!$G$31,0,(-1)*($E291+$H291+$I291)*(Input!$C$9/100))</f>
        <v>-325.417609394092</v>
      </c>
      <c r="L291" s="78" t="n">
        <f aca="false">IF($B291&lt;Input!$G$25,($E291+$F291+$G291+$H291+$I291+$J291+$K291),0)</f>
        <v>5024.1795695056</v>
      </c>
    </row>
    <row r="292" customFormat="false" ht="12.8" hidden="false" customHeight="false" outlineLevel="0" collapsed="false">
      <c r="A292" s="76" t="n">
        <v>288</v>
      </c>
      <c r="B292" s="77" t="n">
        <f aca="false">EOMONTH(Input!$C$7,A292)</f>
        <v>51682</v>
      </c>
      <c r="C292" s="76" t="n">
        <f aca="false">DATEDIF(Input!$G$23,$B292,"Y")</f>
        <v>64</v>
      </c>
      <c r="E292" s="78" t="n">
        <f aca="false">IF($B292&gt;Input!$G$31,0,Input!$G$26*(1+Input!$G$28/100)^(DATEDIF(Input!$C$7,$B292,"Y")))</f>
        <v>8042.18624737613</v>
      </c>
      <c r="F292" s="78" t="n">
        <f aca="false">-1*($E292*(Input!$C$10/100))</f>
        <v>-498.61554733732</v>
      </c>
      <c r="G292" s="78" t="n">
        <f aca="false">-1*($E292*(Input!$C$11/100))</f>
        <v>-116.611700586954</v>
      </c>
      <c r="H292" s="78" t="n">
        <f aca="false">IF($B292&lt;Input!$G$25,((Input!$G$29*(1+Input!$C$13/100)^(DATEDIF(Input!$C$7,$B292,"Y")))),0)</f>
        <v>-1012.23366031686</v>
      </c>
      <c r="I292" s="78" t="n">
        <f aca="false">IF($B292&gt;Input!$G$31,0,IF($E292*(Input!$G$35/100)&gt;(Input!$C$12/12),-1*(Input!$C$12/12),-1*$E292*(Input!$G$35/100)))</f>
        <v>-321.687449895045</v>
      </c>
      <c r="J292" s="78" t="n">
        <f aca="false">IF($B292&gt;Input!$G$31,0,(-1)*($E292+$H292+$I292)*(Input!$C$8/100))</f>
        <v>-670.826513716423</v>
      </c>
      <c r="K292" s="78" t="n">
        <f aca="false">IF($B292&gt;Input!$G$31,0,(-1)*($E292+$H292+$I292)*(Input!$C$9/100))</f>
        <v>-330.04664474848</v>
      </c>
      <c r="L292" s="78" t="n">
        <f aca="false">IF($B292&lt;Input!$G$25,($E292+$F292+$G292+$H292+$I292+$J292+$K292),0)</f>
        <v>5092.16473077505</v>
      </c>
    </row>
    <row r="293" customFormat="false" ht="12.8" hidden="false" customHeight="false" outlineLevel="0" collapsed="false">
      <c r="A293" s="76" t="n">
        <v>289</v>
      </c>
      <c r="B293" s="77" t="n">
        <f aca="false">EOMONTH(Input!$C$7,A293)</f>
        <v>51713</v>
      </c>
      <c r="C293" s="76" t="n">
        <f aca="false">DATEDIF(Input!$G$23,$B293,"Y")</f>
        <v>64</v>
      </c>
      <c r="E293" s="78" t="n">
        <f aca="false">IF($B293&gt;Input!$G$31,0,Input!$G$26*(1+Input!$G$28/100)^(DATEDIF(Input!$C$7,$B293,"Y")))</f>
        <v>8042.18624737613</v>
      </c>
      <c r="F293" s="78" t="n">
        <f aca="false">-1*($E293*(Input!$C$10/100))</f>
        <v>-498.61554733732</v>
      </c>
      <c r="G293" s="78" t="n">
        <f aca="false">-1*($E293*(Input!$C$11/100))</f>
        <v>-116.611700586954</v>
      </c>
      <c r="H293" s="78" t="n">
        <f aca="false">IF($B293&lt;Input!$G$25,((Input!$G$29*(1+Input!$C$13/100)^(DATEDIF(Input!$C$7,$B293,"Y")))),0)</f>
        <v>-1012.23366031686</v>
      </c>
      <c r="I293" s="78" t="n">
        <f aca="false">IF($B293&gt;Input!$G$31,0,IF($E293*(Input!$G$35/100)&gt;(Input!$C$12/12),-1*(Input!$C$12/12),-1*$E293*(Input!$G$35/100)))</f>
        <v>-321.687449895045</v>
      </c>
      <c r="J293" s="78" t="n">
        <f aca="false">IF($B293&gt;Input!$G$31,0,(-1)*($E293+$H293+$I293)*(Input!$C$8/100))</f>
        <v>-670.826513716423</v>
      </c>
      <c r="K293" s="78" t="n">
        <f aca="false">IF($B293&gt;Input!$G$31,0,(-1)*($E293+$H293+$I293)*(Input!$C$9/100))</f>
        <v>-330.04664474848</v>
      </c>
      <c r="L293" s="78" t="n">
        <f aca="false">IF($B293&lt;Input!$G$25,($E293+$F293+$G293+$H293+$I293+$J293+$K293),0)</f>
        <v>5092.16473077505</v>
      </c>
    </row>
    <row r="294" customFormat="false" ht="12.8" hidden="false" customHeight="false" outlineLevel="0" collapsed="false">
      <c r="A294" s="76" t="n">
        <v>290</v>
      </c>
      <c r="B294" s="77" t="n">
        <f aca="false">EOMONTH(Input!$C$7,A294)</f>
        <v>51744</v>
      </c>
      <c r="C294" s="76" t="n">
        <f aca="false">DATEDIF(Input!$G$23,$B294,"Y")</f>
        <v>64</v>
      </c>
      <c r="E294" s="78" t="n">
        <f aca="false">IF($B294&gt;Input!$G$31,0,Input!$G$26*(1+Input!$G$28/100)^(DATEDIF(Input!$C$7,$B294,"Y")))</f>
        <v>8042.18624737613</v>
      </c>
      <c r="F294" s="78" t="n">
        <f aca="false">-1*($E294*(Input!$C$10/100))</f>
        <v>-498.61554733732</v>
      </c>
      <c r="G294" s="78" t="n">
        <f aca="false">-1*($E294*(Input!$C$11/100))</f>
        <v>-116.611700586954</v>
      </c>
      <c r="H294" s="78" t="n">
        <f aca="false">IF($B294&lt;Input!$G$25,((Input!$G$29*(1+Input!$C$13/100)^(DATEDIF(Input!$C$7,$B294,"Y")))),0)</f>
        <v>-1012.23366031686</v>
      </c>
      <c r="I294" s="78" t="n">
        <f aca="false">IF($B294&gt;Input!$G$31,0,IF($E294*(Input!$G$35/100)&gt;(Input!$C$12/12),-1*(Input!$C$12/12),-1*$E294*(Input!$G$35/100)))</f>
        <v>-321.687449895045</v>
      </c>
      <c r="J294" s="78" t="n">
        <f aca="false">IF($B294&gt;Input!$G$31,0,(-1)*($E294+$H294+$I294)*(Input!$C$8/100))</f>
        <v>-670.826513716423</v>
      </c>
      <c r="K294" s="78" t="n">
        <f aca="false">IF($B294&gt;Input!$G$31,0,(-1)*($E294+$H294+$I294)*(Input!$C$9/100))</f>
        <v>-330.04664474848</v>
      </c>
      <c r="L294" s="78" t="n">
        <f aca="false">IF($B294&lt;Input!$G$25,($E294+$F294+$G294+$H294+$I294+$J294+$K294),0)</f>
        <v>5092.16473077505</v>
      </c>
    </row>
    <row r="295" customFormat="false" ht="12.8" hidden="false" customHeight="false" outlineLevel="0" collapsed="false">
      <c r="A295" s="76" t="n">
        <v>291</v>
      </c>
      <c r="B295" s="77" t="n">
        <f aca="false">EOMONTH(Input!$C$7,A295)</f>
        <v>51774</v>
      </c>
      <c r="C295" s="76" t="n">
        <f aca="false">DATEDIF(Input!$G$23,$B295,"Y")</f>
        <v>64</v>
      </c>
      <c r="E295" s="78" t="n">
        <f aca="false">IF($B295&gt;Input!$G$31,0,Input!$G$26*(1+Input!$G$28/100)^(DATEDIF(Input!$C$7,$B295,"Y")))</f>
        <v>8042.18624737613</v>
      </c>
      <c r="F295" s="78" t="n">
        <f aca="false">-1*($E295*(Input!$C$10/100))</f>
        <v>-498.61554733732</v>
      </c>
      <c r="G295" s="78" t="n">
        <f aca="false">-1*($E295*(Input!$C$11/100))</f>
        <v>-116.611700586954</v>
      </c>
      <c r="H295" s="78" t="n">
        <f aca="false">IF($B295&lt;Input!$G$25,((Input!$G$29*(1+Input!$C$13/100)^(DATEDIF(Input!$C$7,$B295,"Y")))),0)</f>
        <v>-1012.23366031686</v>
      </c>
      <c r="I295" s="78" t="n">
        <f aca="false">IF($B295&gt;Input!$G$31,0,IF($E295*(Input!$G$35/100)&gt;(Input!$C$12/12),-1*(Input!$C$12/12),-1*$E295*(Input!$G$35/100)))</f>
        <v>-321.687449895045</v>
      </c>
      <c r="J295" s="78" t="n">
        <f aca="false">IF($B295&gt;Input!$G$31,0,(-1)*($E295+$H295+$I295)*(Input!$C$8/100))</f>
        <v>-670.826513716423</v>
      </c>
      <c r="K295" s="78" t="n">
        <f aca="false">IF($B295&gt;Input!$G$31,0,(-1)*($E295+$H295+$I295)*(Input!$C$9/100))</f>
        <v>-330.04664474848</v>
      </c>
      <c r="L295" s="78" t="n">
        <f aca="false">IF($B295&lt;Input!$G$25,($E295+$F295+$G295+$H295+$I295+$J295+$K295),0)</f>
        <v>5092.16473077505</v>
      </c>
    </row>
    <row r="296" customFormat="false" ht="12.8" hidden="false" customHeight="false" outlineLevel="0" collapsed="false">
      <c r="A296" s="76" t="n">
        <v>292</v>
      </c>
      <c r="B296" s="77" t="n">
        <f aca="false">EOMONTH(Input!$C$7,A296)</f>
        <v>51805</v>
      </c>
      <c r="C296" s="76" t="n">
        <f aca="false">DATEDIF(Input!$G$23,$B296,"Y")</f>
        <v>64</v>
      </c>
      <c r="E296" s="78" t="n">
        <f aca="false">IF($B296&gt;Input!$G$31,0,Input!$G$26*(1+Input!$G$28/100)^(DATEDIF(Input!$C$7,$B296,"Y")))</f>
        <v>8042.18624737613</v>
      </c>
      <c r="F296" s="78" t="n">
        <f aca="false">-1*($E296*(Input!$C$10/100))</f>
        <v>-498.61554733732</v>
      </c>
      <c r="G296" s="78" t="n">
        <f aca="false">-1*($E296*(Input!$C$11/100))</f>
        <v>-116.611700586954</v>
      </c>
      <c r="H296" s="78" t="n">
        <f aca="false">IF($B296&lt;Input!$G$25,((Input!$G$29*(1+Input!$C$13/100)^(DATEDIF(Input!$C$7,$B296,"Y")))),0)</f>
        <v>-1012.23366031686</v>
      </c>
      <c r="I296" s="78" t="n">
        <f aca="false">IF($B296&gt;Input!$G$31,0,IF($E296*(Input!$G$35/100)&gt;(Input!$C$12/12),-1*(Input!$C$12/12),-1*$E296*(Input!$G$35/100)))</f>
        <v>-321.687449895045</v>
      </c>
      <c r="J296" s="78" t="n">
        <f aca="false">IF($B296&gt;Input!$G$31,0,(-1)*($E296+$H296+$I296)*(Input!$C$8/100))</f>
        <v>-670.826513716423</v>
      </c>
      <c r="K296" s="78" t="n">
        <f aca="false">IF($B296&gt;Input!$G$31,0,(-1)*($E296+$H296+$I296)*(Input!$C$9/100))</f>
        <v>-330.04664474848</v>
      </c>
      <c r="L296" s="78" t="n">
        <f aca="false">IF($B296&lt;Input!$G$25,($E296+$F296+$G296+$H296+$I296+$J296+$K296),0)</f>
        <v>5092.16473077505</v>
      </c>
    </row>
    <row r="297" customFormat="false" ht="12.8" hidden="false" customHeight="false" outlineLevel="0" collapsed="false">
      <c r="A297" s="76" t="n">
        <v>293</v>
      </c>
      <c r="B297" s="77" t="n">
        <f aca="false">EOMONTH(Input!$C$7,A297)</f>
        <v>51835</v>
      </c>
      <c r="C297" s="76" t="n">
        <f aca="false">DATEDIF(Input!$G$23,$B297,"Y")</f>
        <v>64</v>
      </c>
      <c r="E297" s="78" t="n">
        <f aca="false">IF($B297&gt;Input!$G$31,0,Input!$G$26*(1+Input!$G$28/100)^(DATEDIF(Input!$C$7,$B297,"Y")))</f>
        <v>8042.18624737613</v>
      </c>
      <c r="F297" s="78" t="n">
        <f aca="false">-1*($E297*(Input!$C$10/100))</f>
        <v>-498.61554733732</v>
      </c>
      <c r="G297" s="78" t="n">
        <f aca="false">-1*($E297*(Input!$C$11/100))</f>
        <v>-116.611700586954</v>
      </c>
      <c r="H297" s="78" t="n">
        <f aca="false">IF($B297&lt;Input!$G$25,((Input!$G$29*(1+Input!$C$13/100)^(DATEDIF(Input!$C$7,$B297,"Y")))),0)</f>
        <v>-1012.23366031686</v>
      </c>
      <c r="I297" s="78" t="n">
        <f aca="false">IF($B297&gt;Input!$G$31,0,IF($E297*(Input!$G$35/100)&gt;(Input!$C$12/12),-1*(Input!$C$12/12),-1*$E297*(Input!$G$35/100)))</f>
        <v>-321.687449895045</v>
      </c>
      <c r="J297" s="78" t="n">
        <f aca="false">IF($B297&gt;Input!$G$31,0,(-1)*($E297+$H297+$I297)*(Input!$C$8/100))</f>
        <v>-670.826513716423</v>
      </c>
      <c r="K297" s="78" t="n">
        <f aca="false">IF($B297&gt;Input!$G$31,0,(-1)*($E297+$H297+$I297)*(Input!$C$9/100))</f>
        <v>-330.04664474848</v>
      </c>
      <c r="L297" s="78" t="n">
        <f aca="false">IF($B297&lt;Input!$G$25,($E297+$F297+$G297+$H297+$I297+$J297+$K297),0)</f>
        <v>5092.16473077505</v>
      </c>
    </row>
    <row r="298" customFormat="false" ht="12.8" hidden="false" customHeight="false" outlineLevel="0" collapsed="false">
      <c r="A298" s="76" t="n">
        <v>294</v>
      </c>
      <c r="B298" s="77" t="n">
        <f aca="false">EOMONTH(Input!$C$7,A298)</f>
        <v>51866</v>
      </c>
      <c r="C298" s="76" t="n">
        <f aca="false">DATEDIF(Input!$G$23,$B298,"Y")</f>
        <v>64</v>
      </c>
      <c r="E298" s="78" t="n">
        <f aca="false">IF($B298&gt;Input!$G$31,0,Input!$G$26*(1+Input!$G$28/100)^(DATEDIF(Input!$C$7,$B298,"Y")))</f>
        <v>8042.18624737613</v>
      </c>
      <c r="F298" s="78" t="n">
        <f aca="false">-1*($E298*(Input!$C$10/100))</f>
        <v>-498.61554733732</v>
      </c>
      <c r="G298" s="78" t="n">
        <f aca="false">-1*($E298*(Input!$C$11/100))</f>
        <v>-116.611700586954</v>
      </c>
      <c r="H298" s="78" t="n">
        <f aca="false">IF($B298&lt;Input!$G$25,((Input!$G$29*(1+Input!$C$13/100)^(DATEDIF(Input!$C$7,$B298,"Y")))),0)</f>
        <v>-1012.23366031686</v>
      </c>
      <c r="I298" s="78" t="n">
        <f aca="false">IF($B298&gt;Input!$G$31,0,IF($E298*(Input!$G$35/100)&gt;(Input!$C$12/12),-1*(Input!$C$12/12),-1*$E298*(Input!$G$35/100)))</f>
        <v>-321.687449895045</v>
      </c>
      <c r="J298" s="78" t="n">
        <f aca="false">IF($B298&gt;Input!$G$31,0,(-1)*($E298+$H298+$I298)*(Input!$C$8/100))</f>
        <v>-670.826513716423</v>
      </c>
      <c r="K298" s="78" t="n">
        <f aca="false">IF($B298&gt;Input!$G$31,0,(-1)*($E298+$H298+$I298)*(Input!$C$9/100))</f>
        <v>-330.04664474848</v>
      </c>
      <c r="L298" s="78" t="n">
        <f aca="false">IF($B298&lt;Input!$G$25,($E298+$F298+$G298+$H298+$I298+$J298+$K298),0)</f>
        <v>5092.16473077505</v>
      </c>
    </row>
    <row r="299" customFormat="false" ht="12.8" hidden="false" customHeight="false" outlineLevel="0" collapsed="false">
      <c r="A299" s="76" t="n">
        <v>295</v>
      </c>
      <c r="B299" s="77" t="n">
        <f aca="false">EOMONTH(Input!$C$7,A299)</f>
        <v>51897</v>
      </c>
      <c r="C299" s="76" t="n">
        <f aca="false">DATEDIF(Input!$G$23,$B299,"Y")</f>
        <v>64</v>
      </c>
      <c r="E299" s="78" t="n">
        <f aca="false">IF($B299&gt;Input!$G$31,0,Input!$G$26*(1+Input!$G$28/100)^(DATEDIF(Input!$C$7,$B299,"Y")))</f>
        <v>8042.18624737613</v>
      </c>
      <c r="F299" s="78" t="n">
        <f aca="false">-1*($E299*(Input!$C$10/100))</f>
        <v>-498.61554733732</v>
      </c>
      <c r="G299" s="78" t="n">
        <f aca="false">-1*($E299*(Input!$C$11/100))</f>
        <v>-116.611700586954</v>
      </c>
      <c r="H299" s="78" t="n">
        <f aca="false">IF($B299&lt;Input!$G$25,((Input!$G$29*(1+Input!$C$13/100)^(DATEDIF(Input!$C$7,$B299,"Y")))),0)</f>
        <v>-1012.23366031686</v>
      </c>
      <c r="I299" s="78" t="n">
        <f aca="false">IF($B299&gt;Input!$G$31,0,IF($E299*(Input!$G$35/100)&gt;(Input!$C$12/12),-1*(Input!$C$12/12),-1*$E299*(Input!$G$35/100)))</f>
        <v>-321.687449895045</v>
      </c>
      <c r="J299" s="78" t="n">
        <f aca="false">IF($B299&gt;Input!$G$31,0,(-1)*($E299+$H299+$I299)*(Input!$C$8/100))</f>
        <v>-670.826513716423</v>
      </c>
      <c r="K299" s="78" t="n">
        <f aca="false">IF($B299&gt;Input!$G$31,0,(-1)*($E299+$H299+$I299)*(Input!$C$9/100))</f>
        <v>-330.04664474848</v>
      </c>
      <c r="L299" s="78" t="n">
        <f aca="false">IF($B299&lt;Input!$G$25,($E299+$F299+$G299+$H299+$I299+$J299+$K299),0)</f>
        <v>5092.16473077505</v>
      </c>
    </row>
    <row r="300" customFormat="false" ht="12.8" hidden="false" customHeight="false" outlineLevel="0" collapsed="false">
      <c r="A300" s="76" t="n">
        <v>296</v>
      </c>
      <c r="B300" s="77" t="n">
        <f aca="false">EOMONTH(Input!$C$7,A300)</f>
        <v>51925</v>
      </c>
      <c r="C300" s="76" t="n">
        <f aca="false">DATEDIF(Input!$G$23,$B300,"Y")</f>
        <v>64</v>
      </c>
      <c r="E300" s="78" t="n">
        <f aca="false">IF($B300&gt;Input!$G$31,0,Input!$G$26*(1+Input!$G$28/100)^(DATEDIF(Input!$C$7,$B300,"Y")))</f>
        <v>8042.18624737613</v>
      </c>
      <c r="F300" s="78" t="n">
        <f aca="false">-1*($E300*(Input!$C$10/100))</f>
        <v>-498.61554733732</v>
      </c>
      <c r="G300" s="78" t="n">
        <f aca="false">-1*($E300*(Input!$C$11/100))</f>
        <v>-116.611700586954</v>
      </c>
      <c r="H300" s="78" t="n">
        <f aca="false">IF($B300&lt;Input!$G$25,((Input!$G$29*(1+Input!$C$13/100)^(DATEDIF(Input!$C$7,$B300,"Y")))),0)</f>
        <v>-1012.23366031686</v>
      </c>
      <c r="I300" s="78" t="n">
        <f aca="false">IF($B300&gt;Input!$G$31,0,IF($E300*(Input!$G$35/100)&gt;(Input!$C$12/12),-1*(Input!$C$12/12),-1*$E300*(Input!$G$35/100)))</f>
        <v>-321.687449895045</v>
      </c>
      <c r="J300" s="78" t="n">
        <f aca="false">IF($B300&gt;Input!$G$31,0,(-1)*($E300+$H300+$I300)*(Input!$C$8/100))</f>
        <v>-670.826513716423</v>
      </c>
      <c r="K300" s="78" t="n">
        <f aca="false">IF($B300&gt;Input!$G$31,0,(-1)*($E300+$H300+$I300)*(Input!$C$9/100))</f>
        <v>-330.04664474848</v>
      </c>
      <c r="L300" s="78" t="n">
        <f aca="false">IF($B300&lt;Input!$G$25,($E300+$F300+$G300+$H300+$I300+$J300+$K300),0)</f>
        <v>5092.16473077505</v>
      </c>
    </row>
    <row r="301" customFormat="false" ht="12.8" hidden="false" customHeight="false" outlineLevel="0" collapsed="false">
      <c r="A301" s="76" t="n">
        <v>297</v>
      </c>
      <c r="B301" s="77" t="n">
        <f aca="false">EOMONTH(Input!$C$7,A301)</f>
        <v>51956</v>
      </c>
      <c r="C301" s="76" t="n">
        <f aca="false">DATEDIF(Input!$G$23,$B301,"Y")</f>
        <v>64</v>
      </c>
      <c r="E301" s="78" t="n">
        <f aca="false">IF($B301&gt;Input!$G$31,0,Input!$G$26*(1+Input!$G$28/100)^(DATEDIF(Input!$C$7,$B301,"Y")))</f>
        <v>8042.18624737613</v>
      </c>
      <c r="F301" s="78" t="n">
        <f aca="false">-1*($E301*(Input!$C$10/100))</f>
        <v>-498.61554733732</v>
      </c>
      <c r="G301" s="78" t="n">
        <f aca="false">-1*($E301*(Input!$C$11/100))</f>
        <v>-116.611700586954</v>
      </c>
      <c r="H301" s="78" t="n">
        <f aca="false">IF($B301&lt;Input!$G$25,((Input!$G$29*(1+Input!$C$13/100)^(DATEDIF(Input!$C$7,$B301,"Y")))),0)</f>
        <v>-1012.23366031686</v>
      </c>
      <c r="I301" s="78" t="n">
        <f aca="false">IF($B301&gt;Input!$G$31,0,IF($E301*(Input!$G$35/100)&gt;(Input!$C$12/12),-1*(Input!$C$12/12),-1*$E301*(Input!$G$35/100)))</f>
        <v>-321.687449895045</v>
      </c>
      <c r="J301" s="78" t="n">
        <f aca="false">IF($B301&gt;Input!$G$31,0,(-1)*($E301+$H301+$I301)*(Input!$C$8/100))</f>
        <v>-670.826513716423</v>
      </c>
      <c r="K301" s="78" t="n">
        <f aca="false">IF($B301&gt;Input!$G$31,0,(-1)*($E301+$H301+$I301)*(Input!$C$9/100))</f>
        <v>-330.04664474848</v>
      </c>
      <c r="L301" s="78" t="n">
        <f aca="false">IF($B301&lt;Input!$G$25,($E301+$F301+$G301+$H301+$I301+$J301+$K301),0)</f>
        <v>5092.16473077505</v>
      </c>
    </row>
    <row r="302" customFormat="false" ht="12.8" hidden="false" customHeight="false" outlineLevel="0" collapsed="false">
      <c r="A302" s="76" t="n">
        <v>298</v>
      </c>
      <c r="B302" s="77" t="n">
        <f aca="false">EOMONTH(Input!$C$7,A302)</f>
        <v>51986</v>
      </c>
      <c r="C302" s="76" t="n">
        <f aca="false">DATEDIF(Input!$G$23,$B302,"Y")</f>
        <v>64</v>
      </c>
      <c r="E302" s="78" t="n">
        <f aca="false">IF($B302&gt;Input!$G$31,0,Input!$G$26*(1+Input!$G$28/100)^(DATEDIF(Input!$C$7,$B302,"Y")))</f>
        <v>8042.18624737613</v>
      </c>
      <c r="F302" s="78" t="n">
        <f aca="false">-1*($E302*(Input!$C$10/100))</f>
        <v>-498.61554733732</v>
      </c>
      <c r="G302" s="78" t="n">
        <f aca="false">-1*($E302*(Input!$C$11/100))</f>
        <v>-116.611700586954</v>
      </c>
      <c r="H302" s="78" t="n">
        <f aca="false">IF($B302&lt;Input!$G$25,((Input!$G$29*(1+Input!$C$13/100)^(DATEDIF(Input!$C$7,$B302,"Y")))),0)</f>
        <v>-1012.23366031686</v>
      </c>
      <c r="I302" s="78" t="n">
        <f aca="false">IF($B302&gt;Input!$G$31,0,IF($E302*(Input!$G$35/100)&gt;(Input!$C$12/12),-1*(Input!$C$12/12),-1*$E302*(Input!$G$35/100)))</f>
        <v>-321.687449895045</v>
      </c>
      <c r="J302" s="78" t="n">
        <f aca="false">IF($B302&gt;Input!$G$31,0,(-1)*($E302+$H302+$I302)*(Input!$C$8/100))</f>
        <v>-670.826513716423</v>
      </c>
      <c r="K302" s="78" t="n">
        <f aca="false">IF($B302&gt;Input!$G$31,0,(-1)*($E302+$H302+$I302)*(Input!$C$9/100))</f>
        <v>-330.04664474848</v>
      </c>
      <c r="L302" s="78" t="n">
        <f aca="false">IF($B302&lt;Input!$G$25,($E302+$F302+$G302+$H302+$I302+$J302+$K302),0)</f>
        <v>5092.16473077505</v>
      </c>
    </row>
    <row r="303" customFormat="false" ht="12.8" hidden="false" customHeight="false" outlineLevel="0" collapsed="false">
      <c r="A303" s="76" t="n">
        <v>299</v>
      </c>
      <c r="B303" s="77" t="n">
        <f aca="false">EOMONTH(Input!$C$7,A303)</f>
        <v>52017</v>
      </c>
      <c r="C303" s="76" t="n">
        <f aca="false">DATEDIF(Input!$G$23,$B303,"Y")</f>
        <v>65</v>
      </c>
      <c r="E303" s="78" t="n">
        <f aca="false">IF($B303&gt;Input!$G$31,0,Input!$G$26*(1+Input!$G$28/100)^(DATEDIF(Input!$C$7,$B303,"Y")))</f>
        <v>0</v>
      </c>
      <c r="F303" s="78" t="n">
        <f aca="false">-1*($E303*(Input!$C$10/100))</f>
        <v>-0</v>
      </c>
      <c r="G303" s="78" t="n">
        <f aca="false">-1*($E303*(Input!$C$11/100))</f>
        <v>-0</v>
      </c>
      <c r="H303" s="78" t="n">
        <f aca="false">IF($B303&lt;Input!$G$25,((Input!$G$29*(1+Input!$C$13/100)^(DATEDIF(Input!$C$7,$B303,"Y")))),0)</f>
        <v>-1012.23366031686</v>
      </c>
      <c r="I303" s="78" t="n">
        <f aca="false">IF($B303&gt;Input!$G$31,0,IF($E303*(Input!$G$35/100)&gt;(Input!$C$12/12),-1*(Input!$C$12/12),-1*$E303*(Input!$G$35/100)))</f>
        <v>0</v>
      </c>
      <c r="J303" s="78" t="n">
        <f aca="false">IF($B303&gt;Input!$G$31,0,(-1)*($E303+$H303+$I303)*(Input!$C$8/100))</f>
        <v>0</v>
      </c>
      <c r="K303" s="78" t="n">
        <f aca="false">IF($B303&gt;Input!$G$31,0,(-1)*($E303+$H303+$I303)*(Input!$C$9/100))</f>
        <v>0</v>
      </c>
      <c r="L303" s="78" t="n">
        <f aca="false">IF($B303&lt;Input!$G$25,($E303+$F303+$G303+$H303+$I303+$J303+$K303),0)</f>
        <v>-1012.23366031686</v>
      </c>
    </row>
    <row r="304" customFormat="false" ht="12.8" hidden="false" customHeight="false" outlineLevel="0" collapsed="false">
      <c r="A304" s="76" t="n">
        <v>300</v>
      </c>
      <c r="B304" s="77" t="n">
        <f aca="false">EOMONTH(Input!$C$7,A304)</f>
        <v>52047</v>
      </c>
      <c r="C304" s="76" t="n">
        <f aca="false">DATEDIF(Input!$G$23,$B304,"Y")</f>
        <v>65</v>
      </c>
      <c r="E304" s="78" t="n">
        <f aca="false">IF($B304&gt;Input!$G$31,0,Input!$G$26*(1+Input!$G$28/100)^(DATEDIF(Input!$C$7,$B304,"Y")))</f>
        <v>0</v>
      </c>
      <c r="F304" s="78" t="n">
        <f aca="false">-1*($E304*(Input!$C$10/100))</f>
        <v>-0</v>
      </c>
      <c r="G304" s="78" t="n">
        <f aca="false">-1*($E304*(Input!$C$11/100))</f>
        <v>-0</v>
      </c>
      <c r="H304" s="78" t="n">
        <f aca="false">IF($B304&lt;Input!$G$25,((Input!$G$29*(1+Input!$C$13/100)^(DATEDIF(Input!$C$7,$B304,"Y")))),0)</f>
        <v>-1072.96767993587</v>
      </c>
      <c r="I304" s="78" t="n">
        <f aca="false">IF($B304&gt;Input!$G$31,0,IF($E304*(Input!$G$35/100)&gt;(Input!$C$12/12),-1*(Input!$C$12/12),-1*$E304*(Input!$G$35/100)))</f>
        <v>0</v>
      </c>
      <c r="J304" s="78" t="n">
        <f aca="false">IF($B304&gt;Input!$G$31,0,(-1)*($E304+$H304+$I304)*(Input!$C$8/100))</f>
        <v>0</v>
      </c>
      <c r="K304" s="78" t="n">
        <f aca="false">IF($B304&gt;Input!$G$31,0,(-1)*($E304+$H304+$I304)*(Input!$C$9/100))</f>
        <v>0</v>
      </c>
      <c r="L304" s="78" t="n">
        <f aca="false">IF($B304&lt;Input!$G$25,($E304+$F304+$G304+$H304+$I304+$J304+$K304),0)</f>
        <v>-1072.96767993587</v>
      </c>
    </row>
    <row r="305" customFormat="false" ht="12.8" hidden="false" customHeight="false" outlineLevel="0" collapsed="false">
      <c r="A305" s="76" t="n">
        <v>301</v>
      </c>
      <c r="B305" s="77" t="n">
        <f aca="false">EOMONTH(Input!$C$7,A305)</f>
        <v>52078</v>
      </c>
      <c r="C305" s="76" t="n">
        <f aca="false">DATEDIF(Input!$G$23,$B305,"Y")</f>
        <v>65</v>
      </c>
      <c r="E305" s="78" t="n">
        <f aca="false">IF($B305&gt;Input!$G$31,0,Input!$G$26*(1+Input!$G$28/100)^(DATEDIF(Input!$C$7,$B305,"Y")))</f>
        <v>0</v>
      </c>
      <c r="F305" s="78" t="n">
        <f aca="false">-1*($E305*(Input!$C$10/100))</f>
        <v>-0</v>
      </c>
      <c r="G305" s="78" t="n">
        <f aca="false">-1*($E305*(Input!$C$11/100))</f>
        <v>-0</v>
      </c>
      <c r="H305" s="78" t="n">
        <f aca="false">IF($B305&lt;Input!$G$25,((Input!$G$29*(1+Input!$C$13/100)^(DATEDIF(Input!$C$7,$B305,"Y")))),0)</f>
        <v>-1072.96767993587</v>
      </c>
      <c r="I305" s="78" t="n">
        <f aca="false">IF($B305&gt;Input!$G$31,0,IF($E305*(Input!$G$35/100)&gt;(Input!$C$12/12),-1*(Input!$C$12/12),-1*$E305*(Input!$G$35/100)))</f>
        <v>0</v>
      </c>
      <c r="J305" s="78" t="n">
        <f aca="false">IF($B305&gt;Input!$G$31,0,(-1)*($E305+$H305+$I305)*(Input!$C$8/100))</f>
        <v>0</v>
      </c>
      <c r="K305" s="78" t="n">
        <f aca="false">IF($B305&gt;Input!$G$31,0,(-1)*($E305+$H305+$I305)*(Input!$C$9/100))</f>
        <v>0</v>
      </c>
      <c r="L305" s="78" t="n">
        <f aca="false">IF($B305&lt;Input!$G$25,($E305+$F305+$G305+$H305+$I305+$J305+$K305),0)</f>
        <v>-1072.96767993587</v>
      </c>
    </row>
    <row r="306" customFormat="false" ht="12.8" hidden="false" customHeight="false" outlineLevel="0" collapsed="false">
      <c r="A306" s="76" t="n">
        <v>302</v>
      </c>
      <c r="B306" s="77" t="n">
        <f aca="false">EOMONTH(Input!$C$7,A306)</f>
        <v>52109</v>
      </c>
      <c r="C306" s="76" t="n">
        <f aca="false">DATEDIF(Input!$G$23,$B306,"Y")</f>
        <v>65</v>
      </c>
      <c r="E306" s="78" t="n">
        <f aca="false">IF($B306&gt;Input!$G$31,0,Input!$G$26*(1+Input!$G$28/100)^(DATEDIF(Input!$C$7,$B306,"Y")))</f>
        <v>0</v>
      </c>
      <c r="F306" s="78" t="n">
        <f aca="false">-1*($E306*(Input!$C$10/100))</f>
        <v>-0</v>
      </c>
      <c r="G306" s="78" t="n">
        <f aca="false">-1*($E306*(Input!$C$11/100))</f>
        <v>-0</v>
      </c>
      <c r="H306" s="78" t="n">
        <f aca="false">IF($B306&lt;Input!$G$25,((Input!$G$29*(1+Input!$C$13/100)^(DATEDIF(Input!$C$7,$B306,"Y")))),0)</f>
        <v>-1072.96767993587</v>
      </c>
      <c r="I306" s="78" t="n">
        <f aca="false">IF($B306&gt;Input!$G$31,0,IF($E306*(Input!$G$35/100)&gt;(Input!$C$12/12),-1*(Input!$C$12/12),-1*$E306*(Input!$G$35/100)))</f>
        <v>0</v>
      </c>
      <c r="J306" s="78" t="n">
        <f aca="false">IF($B306&gt;Input!$G$31,0,(-1)*($E306+$H306+$I306)*(Input!$C$8/100))</f>
        <v>0</v>
      </c>
      <c r="K306" s="78" t="n">
        <f aca="false">IF($B306&gt;Input!$G$31,0,(-1)*($E306+$H306+$I306)*(Input!$C$9/100))</f>
        <v>0</v>
      </c>
      <c r="L306" s="78" t="n">
        <f aca="false">IF($B306&lt;Input!$G$25,($E306+$F306+$G306+$H306+$I306+$J306+$K306),0)</f>
        <v>-1072.96767993587</v>
      </c>
    </row>
    <row r="307" customFormat="false" ht="12.8" hidden="false" customHeight="false" outlineLevel="0" collapsed="false">
      <c r="A307" s="76" t="n">
        <v>303</v>
      </c>
      <c r="B307" s="77" t="n">
        <f aca="false">EOMONTH(Input!$C$7,A307)</f>
        <v>52139</v>
      </c>
      <c r="C307" s="76" t="n">
        <f aca="false">DATEDIF(Input!$G$23,$B307,"Y")</f>
        <v>65</v>
      </c>
      <c r="E307" s="78" t="n">
        <f aca="false">IF($B307&gt;Input!$G$31,0,Input!$G$26*(1+Input!$G$28/100)^(DATEDIF(Input!$C$7,$B307,"Y")))</f>
        <v>0</v>
      </c>
      <c r="F307" s="78" t="n">
        <f aca="false">-1*($E307*(Input!$C$10/100))</f>
        <v>-0</v>
      </c>
      <c r="G307" s="78" t="n">
        <f aca="false">-1*($E307*(Input!$C$11/100))</f>
        <v>-0</v>
      </c>
      <c r="H307" s="78" t="n">
        <f aca="false">IF($B307&lt;Input!$G$25,((Input!$G$29*(1+Input!$C$13/100)^(DATEDIF(Input!$C$7,$B307,"Y")))),0)</f>
        <v>-1072.96767993587</v>
      </c>
      <c r="I307" s="78" t="n">
        <f aca="false">IF($B307&gt;Input!$G$31,0,IF($E307*(Input!$G$35/100)&gt;(Input!$C$12/12),-1*(Input!$C$12/12),-1*$E307*(Input!$G$35/100)))</f>
        <v>0</v>
      </c>
      <c r="J307" s="78" t="n">
        <f aca="false">IF($B307&gt;Input!$G$31,0,(-1)*($E307+$H307+$I307)*(Input!$C$8/100))</f>
        <v>0</v>
      </c>
      <c r="K307" s="78" t="n">
        <f aca="false">IF($B307&gt;Input!$G$31,0,(-1)*($E307+$H307+$I307)*(Input!$C$9/100))</f>
        <v>0</v>
      </c>
      <c r="L307" s="78" t="n">
        <f aca="false">IF($B307&lt;Input!$G$25,($E307+$F307+$G307+$H307+$I307+$J307+$K307),0)</f>
        <v>-1072.96767993587</v>
      </c>
    </row>
    <row r="308" customFormat="false" ht="12.8" hidden="false" customHeight="false" outlineLevel="0" collapsed="false">
      <c r="A308" s="76" t="n">
        <v>304</v>
      </c>
      <c r="B308" s="77" t="n">
        <f aca="false">EOMONTH(Input!$C$7,A308)</f>
        <v>52170</v>
      </c>
      <c r="C308" s="76" t="n">
        <f aca="false">DATEDIF(Input!$G$23,$B308,"Y")</f>
        <v>65</v>
      </c>
      <c r="E308" s="78" t="n">
        <f aca="false">IF($B308&gt;Input!$G$31,0,Input!$G$26*(1+Input!$G$28/100)^(DATEDIF(Input!$C$7,$B308,"Y")))</f>
        <v>0</v>
      </c>
      <c r="F308" s="78" t="n">
        <f aca="false">-1*($E308*(Input!$C$10/100))</f>
        <v>-0</v>
      </c>
      <c r="G308" s="78" t="n">
        <f aca="false">-1*($E308*(Input!$C$11/100))</f>
        <v>-0</v>
      </c>
      <c r="H308" s="78" t="n">
        <f aca="false">IF($B308&lt;Input!$G$25,((Input!$G$29*(1+Input!$C$13/100)^(DATEDIF(Input!$C$7,$B308,"Y")))),0)</f>
        <v>-1072.96767993587</v>
      </c>
      <c r="I308" s="78" t="n">
        <f aca="false">IF($B308&gt;Input!$G$31,0,IF($E308*(Input!$G$35/100)&gt;(Input!$C$12/12),-1*(Input!$C$12/12),-1*$E308*(Input!$G$35/100)))</f>
        <v>0</v>
      </c>
      <c r="J308" s="78" t="n">
        <f aca="false">IF($B308&gt;Input!$G$31,0,(-1)*($E308+$H308+$I308)*(Input!$C$8/100))</f>
        <v>0</v>
      </c>
      <c r="K308" s="78" t="n">
        <f aca="false">IF($B308&gt;Input!$G$31,0,(-1)*($E308+$H308+$I308)*(Input!$C$9/100))</f>
        <v>0</v>
      </c>
      <c r="L308" s="78" t="n">
        <f aca="false">IF($B308&lt;Input!$G$25,($E308+$F308+$G308+$H308+$I308+$J308+$K308),0)</f>
        <v>-1072.96767993587</v>
      </c>
    </row>
    <row r="309" customFormat="false" ht="12.8" hidden="false" customHeight="false" outlineLevel="0" collapsed="false">
      <c r="A309" s="76" t="n">
        <v>305</v>
      </c>
      <c r="B309" s="77" t="n">
        <f aca="false">EOMONTH(Input!$C$7,A309)</f>
        <v>52200</v>
      </c>
      <c r="C309" s="76" t="n">
        <f aca="false">DATEDIF(Input!$G$23,$B309,"Y")</f>
        <v>65</v>
      </c>
      <c r="E309" s="78" t="n">
        <f aca="false">IF($B309&gt;Input!$G$31,0,Input!$G$26*(1+Input!$G$28/100)^(DATEDIF(Input!$C$7,$B309,"Y")))</f>
        <v>0</v>
      </c>
      <c r="F309" s="78" t="n">
        <f aca="false">-1*($E309*(Input!$C$10/100))</f>
        <v>-0</v>
      </c>
      <c r="G309" s="78" t="n">
        <f aca="false">-1*($E309*(Input!$C$11/100))</f>
        <v>-0</v>
      </c>
      <c r="H309" s="78" t="n">
        <f aca="false">IF($B309&lt;Input!$G$25,((Input!$G$29*(1+Input!$C$13/100)^(DATEDIF(Input!$C$7,$B309,"Y")))),0)</f>
        <v>-1072.96767993587</v>
      </c>
      <c r="I309" s="78" t="n">
        <f aca="false">IF($B309&gt;Input!$G$31,0,IF($E309*(Input!$G$35/100)&gt;(Input!$C$12/12),-1*(Input!$C$12/12),-1*$E309*(Input!$G$35/100)))</f>
        <v>0</v>
      </c>
      <c r="J309" s="78" t="n">
        <f aca="false">IF($B309&gt;Input!$G$31,0,(-1)*($E309+$H309+$I309)*(Input!$C$8/100))</f>
        <v>0</v>
      </c>
      <c r="K309" s="78" t="n">
        <f aca="false">IF($B309&gt;Input!$G$31,0,(-1)*($E309+$H309+$I309)*(Input!$C$9/100))</f>
        <v>0</v>
      </c>
      <c r="L309" s="78" t="n">
        <f aca="false">IF($B309&lt;Input!$G$25,($E309+$F309+$G309+$H309+$I309+$J309+$K309),0)</f>
        <v>-1072.96767993587</v>
      </c>
    </row>
    <row r="310" customFormat="false" ht="12.8" hidden="false" customHeight="false" outlineLevel="0" collapsed="false">
      <c r="A310" s="76" t="n">
        <v>306</v>
      </c>
      <c r="B310" s="77" t="n">
        <f aca="false">EOMONTH(Input!$C$7,A310)</f>
        <v>52231</v>
      </c>
      <c r="C310" s="76" t="n">
        <f aca="false">DATEDIF(Input!$G$23,$B310,"Y")</f>
        <v>65</v>
      </c>
      <c r="E310" s="78" t="n">
        <f aca="false">IF($B310&gt;Input!$G$31,0,Input!$G$26*(1+Input!$G$28/100)^(DATEDIF(Input!$C$7,$B310,"Y")))</f>
        <v>0</v>
      </c>
      <c r="F310" s="78" t="n">
        <f aca="false">-1*($E310*(Input!$C$10/100))</f>
        <v>-0</v>
      </c>
      <c r="G310" s="78" t="n">
        <f aca="false">-1*($E310*(Input!$C$11/100))</f>
        <v>-0</v>
      </c>
      <c r="H310" s="78" t="n">
        <f aca="false">IF($B310&lt;Input!$G$25,((Input!$G$29*(1+Input!$C$13/100)^(DATEDIF(Input!$C$7,$B310,"Y")))),0)</f>
        <v>-1072.96767993587</v>
      </c>
      <c r="I310" s="78" t="n">
        <f aca="false">IF($B310&gt;Input!$G$31,0,IF($E310*(Input!$G$35/100)&gt;(Input!$C$12/12),-1*(Input!$C$12/12),-1*$E310*(Input!$G$35/100)))</f>
        <v>0</v>
      </c>
      <c r="J310" s="78" t="n">
        <f aca="false">IF($B310&gt;Input!$G$31,0,(-1)*($E310+$H310+$I310)*(Input!$C$8/100))</f>
        <v>0</v>
      </c>
      <c r="K310" s="78" t="n">
        <f aca="false">IF($B310&gt;Input!$G$31,0,(-1)*($E310+$H310+$I310)*(Input!$C$9/100))</f>
        <v>0</v>
      </c>
      <c r="L310" s="78" t="n">
        <f aca="false">IF($B310&lt;Input!$G$25,($E310+$F310+$G310+$H310+$I310+$J310+$K310),0)</f>
        <v>-1072.96767993587</v>
      </c>
    </row>
    <row r="311" customFormat="false" ht="12.8" hidden="false" customHeight="false" outlineLevel="0" collapsed="false">
      <c r="A311" s="76" t="n">
        <v>307</v>
      </c>
      <c r="B311" s="77" t="n">
        <f aca="false">EOMONTH(Input!$C$7,A311)</f>
        <v>52262</v>
      </c>
      <c r="C311" s="76" t="n">
        <f aca="false">DATEDIF(Input!$G$23,$B311,"Y")</f>
        <v>65</v>
      </c>
      <c r="E311" s="78" t="n">
        <f aca="false">IF($B311&gt;Input!$G$31,0,Input!$G$26*(1+Input!$G$28/100)^(DATEDIF(Input!$C$7,$B311,"Y")))</f>
        <v>0</v>
      </c>
      <c r="F311" s="78" t="n">
        <f aca="false">-1*($E311*(Input!$C$10/100))</f>
        <v>-0</v>
      </c>
      <c r="G311" s="78" t="n">
        <f aca="false">-1*($E311*(Input!$C$11/100))</f>
        <v>-0</v>
      </c>
      <c r="H311" s="78" t="n">
        <f aca="false">IF($B311&lt;Input!$G$25,((Input!$G$29*(1+Input!$C$13/100)^(DATEDIF(Input!$C$7,$B311,"Y")))),0)</f>
        <v>-1072.96767993587</v>
      </c>
      <c r="I311" s="78" t="n">
        <f aca="false">IF($B311&gt;Input!$G$31,0,IF($E311*(Input!$G$35/100)&gt;(Input!$C$12/12),-1*(Input!$C$12/12),-1*$E311*(Input!$G$35/100)))</f>
        <v>0</v>
      </c>
      <c r="J311" s="78" t="n">
        <f aca="false">IF($B311&gt;Input!$G$31,0,(-1)*($E311+$H311+$I311)*(Input!$C$8/100))</f>
        <v>0</v>
      </c>
      <c r="K311" s="78" t="n">
        <f aca="false">IF($B311&gt;Input!$G$31,0,(-1)*($E311+$H311+$I311)*(Input!$C$9/100))</f>
        <v>0</v>
      </c>
      <c r="L311" s="78" t="n">
        <f aca="false">IF($B311&lt;Input!$G$25,($E311+$F311+$G311+$H311+$I311+$J311+$K311),0)</f>
        <v>-1072.96767993587</v>
      </c>
    </row>
    <row r="312" customFormat="false" ht="12.8" hidden="false" customHeight="false" outlineLevel="0" collapsed="false">
      <c r="A312" s="76" t="n">
        <v>308</v>
      </c>
      <c r="B312" s="77" t="n">
        <f aca="false">EOMONTH(Input!$C$7,A312)</f>
        <v>52290</v>
      </c>
      <c r="C312" s="76" t="n">
        <f aca="false">DATEDIF(Input!$G$23,$B312,"Y")</f>
        <v>65</v>
      </c>
      <c r="E312" s="78" t="n">
        <f aca="false">IF($B312&gt;Input!$G$31,0,Input!$G$26*(1+Input!$G$28/100)^(DATEDIF(Input!$C$7,$B312,"Y")))</f>
        <v>0</v>
      </c>
      <c r="F312" s="78" t="n">
        <f aca="false">-1*($E312*(Input!$C$10/100))</f>
        <v>-0</v>
      </c>
      <c r="G312" s="78" t="n">
        <f aca="false">-1*($E312*(Input!$C$11/100))</f>
        <v>-0</v>
      </c>
      <c r="H312" s="78" t="n">
        <f aca="false">IF($B312&lt;Input!$G$25,((Input!$G$29*(1+Input!$C$13/100)^(DATEDIF(Input!$C$7,$B312,"Y")))),0)</f>
        <v>-1072.96767993587</v>
      </c>
      <c r="I312" s="78" t="n">
        <f aca="false">IF($B312&gt;Input!$G$31,0,IF($E312*(Input!$G$35/100)&gt;(Input!$C$12/12),-1*(Input!$C$12/12),-1*$E312*(Input!$G$35/100)))</f>
        <v>0</v>
      </c>
      <c r="J312" s="78" t="n">
        <f aca="false">IF($B312&gt;Input!$G$31,0,(-1)*($E312+$H312+$I312)*(Input!$C$8/100))</f>
        <v>0</v>
      </c>
      <c r="K312" s="78" t="n">
        <f aca="false">IF($B312&gt;Input!$G$31,0,(-1)*($E312+$H312+$I312)*(Input!$C$9/100))</f>
        <v>0</v>
      </c>
      <c r="L312" s="78" t="n">
        <f aca="false">IF($B312&lt;Input!$G$25,($E312+$F312+$G312+$H312+$I312+$J312+$K312),0)</f>
        <v>-1072.96767993587</v>
      </c>
    </row>
    <row r="313" customFormat="false" ht="12.8" hidden="false" customHeight="false" outlineLevel="0" collapsed="false">
      <c r="A313" s="76" t="n">
        <v>309</v>
      </c>
      <c r="B313" s="77" t="n">
        <f aca="false">EOMONTH(Input!$C$7,A313)</f>
        <v>52321</v>
      </c>
      <c r="C313" s="76" t="n">
        <f aca="false">DATEDIF(Input!$G$23,$B313,"Y")</f>
        <v>65</v>
      </c>
      <c r="E313" s="78" t="n">
        <f aca="false">IF($B313&gt;Input!$G$31,0,Input!$G$26*(1+Input!$G$28/100)^(DATEDIF(Input!$C$7,$B313,"Y")))</f>
        <v>0</v>
      </c>
      <c r="F313" s="78" t="n">
        <f aca="false">-1*($E313*(Input!$C$10/100))</f>
        <v>-0</v>
      </c>
      <c r="G313" s="78" t="n">
        <f aca="false">-1*($E313*(Input!$C$11/100))</f>
        <v>-0</v>
      </c>
      <c r="H313" s="78" t="n">
        <f aca="false">IF($B313&lt;Input!$G$25,((Input!$G$29*(1+Input!$C$13/100)^(DATEDIF(Input!$C$7,$B313,"Y")))),0)</f>
        <v>-1072.96767993587</v>
      </c>
      <c r="I313" s="78" t="n">
        <f aca="false">IF($B313&gt;Input!$G$31,0,IF($E313*(Input!$G$35/100)&gt;(Input!$C$12/12),-1*(Input!$C$12/12),-1*$E313*(Input!$G$35/100)))</f>
        <v>0</v>
      </c>
      <c r="J313" s="78" t="n">
        <f aca="false">IF($B313&gt;Input!$G$31,0,(-1)*($E313+$H313+$I313)*(Input!$C$8/100))</f>
        <v>0</v>
      </c>
      <c r="K313" s="78" t="n">
        <f aca="false">IF($B313&gt;Input!$G$31,0,(-1)*($E313+$H313+$I313)*(Input!$C$9/100))</f>
        <v>0</v>
      </c>
      <c r="L313" s="78" t="n">
        <f aca="false">IF($B313&lt;Input!$G$25,($E313+$F313+$G313+$H313+$I313+$J313+$K313),0)</f>
        <v>-1072.96767993587</v>
      </c>
    </row>
    <row r="314" customFormat="false" ht="12.8" hidden="false" customHeight="false" outlineLevel="0" collapsed="false">
      <c r="A314" s="76" t="n">
        <v>310</v>
      </c>
      <c r="B314" s="77" t="n">
        <f aca="false">EOMONTH(Input!$C$7,A314)</f>
        <v>52351</v>
      </c>
      <c r="C314" s="76" t="n">
        <f aca="false">DATEDIF(Input!$G$23,$B314,"Y")</f>
        <v>65</v>
      </c>
      <c r="E314" s="78" t="n">
        <f aca="false">IF($B314&gt;Input!$G$31,0,Input!$G$26*(1+Input!$G$28/100)^(DATEDIF(Input!$C$7,$B314,"Y")))</f>
        <v>0</v>
      </c>
      <c r="F314" s="78" t="n">
        <f aca="false">-1*($E314*(Input!$C$10/100))</f>
        <v>-0</v>
      </c>
      <c r="G314" s="78" t="n">
        <f aca="false">-1*($E314*(Input!$C$11/100))</f>
        <v>-0</v>
      </c>
      <c r="H314" s="78" t="n">
        <f aca="false">IF($B314&lt;Input!$G$25,((Input!$G$29*(1+Input!$C$13/100)^(DATEDIF(Input!$C$7,$B314,"Y")))),0)</f>
        <v>-1072.96767993587</v>
      </c>
      <c r="I314" s="78" t="n">
        <f aca="false">IF($B314&gt;Input!$G$31,0,IF($E314*(Input!$G$35/100)&gt;(Input!$C$12/12),-1*(Input!$C$12/12),-1*$E314*(Input!$G$35/100)))</f>
        <v>0</v>
      </c>
      <c r="J314" s="78" t="n">
        <f aca="false">IF($B314&gt;Input!$G$31,0,(-1)*($E314+$H314+$I314)*(Input!$C$8/100))</f>
        <v>0</v>
      </c>
      <c r="K314" s="78" t="n">
        <f aca="false">IF($B314&gt;Input!$G$31,0,(-1)*($E314+$H314+$I314)*(Input!$C$9/100))</f>
        <v>0</v>
      </c>
      <c r="L314" s="78" t="n">
        <f aca="false">IF($B314&lt;Input!$G$25,($E314+$F314+$G314+$H314+$I314+$J314+$K314),0)</f>
        <v>-1072.96767993587</v>
      </c>
    </row>
    <row r="315" customFormat="false" ht="12.8" hidden="false" customHeight="false" outlineLevel="0" collapsed="false">
      <c r="A315" s="76" t="n">
        <v>311</v>
      </c>
      <c r="B315" s="77" t="n">
        <f aca="false">EOMONTH(Input!$C$7,A315)</f>
        <v>52382</v>
      </c>
      <c r="C315" s="76" t="n">
        <f aca="false">DATEDIF(Input!$G$23,$B315,"Y")</f>
        <v>66</v>
      </c>
      <c r="E315" s="78" t="n">
        <f aca="false">IF($B315&gt;Input!$G$31,0,Input!$G$26*(1+Input!$G$28/100)^(DATEDIF(Input!$C$7,$B315,"Y")))</f>
        <v>0</v>
      </c>
      <c r="F315" s="78" t="n">
        <f aca="false">-1*($E315*(Input!$C$10/100))</f>
        <v>-0</v>
      </c>
      <c r="G315" s="78" t="n">
        <f aca="false">-1*($E315*(Input!$C$11/100))</f>
        <v>-0</v>
      </c>
      <c r="H315" s="78" t="n">
        <f aca="false">IF($B315&lt;Input!$G$25,((Input!$G$29*(1+Input!$C$13/100)^(DATEDIF(Input!$C$7,$B315,"Y")))),0)</f>
        <v>-1072.96767993587</v>
      </c>
      <c r="I315" s="78" t="n">
        <f aca="false">IF($B315&gt;Input!$G$31,0,IF($E315*(Input!$G$35/100)&gt;(Input!$C$12/12),-1*(Input!$C$12/12),-1*$E315*(Input!$G$35/100)))</f>
        <v>0</v>
      </c>
      <c r="J315" s="78" t="n">
        <f aca="false">IF($B315&gt;Input!$G$31,0,(-1)*($E315+$H315+$I315)*(Input!$C$8/100))</f>
        <v>0</v>
      </c>
      <c r="K315" s="78" t="n">
        <f aca="false">IF($B315&gt;Input!$G$31,0,(-1)*($E315+$H315+$I315)*(Input!$C$9/100))</f>
        <v>0</v>
      </c>
      <c r="L315" s="78" t="n">
        <f aca="false">IF($B315&lt;Input!$G$25,($E315+$F315+$G315+$H315+$I315+$J315+$K315),0)</f>
        <v>-1072.96767993587</v>
      </c>
    </row>
    <row r="316" customFormat="false" ht="12.8" hidden="false" customHeight="false" outlineLevel="0" collapsed="false">
      <c r="A316" s="76" t="n">
        <v>312</v>
      </c>
      <c r="B316" s="77" t="n">
        <f aca="false">EOMONTH(Input!$C$7,A316)</f>
        <v>52412</v>
      </c>
      <c r="C316" s="76" t="n">
        <f aca="false">DATEDIF(Input!$G$23,$B316,"Y")</f>
        <v>66</v>
      </c>
      <c r="E316" s="78" t="n">
        <f aca="false">IF($B316&gt;Input!$G$31,0,Input!$G$26*(1+Input!$G$28/100)^(DATEDIF(Input!$C$7,$B316,"Y")))</f>
        <v>0</v>
      </c>
      <c r="F316" s="78" t="n">
        <f aca="false">-1*($E316*(Input!$C$10/100))</f>
        <v>-0</v>
      </c>
      <c r="G316" s="78" t="n">
        <f aca="false">-1*($E316*(Input!$C$11/100))</f>
        <v>-0</v>
      </c>
      <c r="H316" s="78" t="n">
        <f aca="false">IF($B316&lt;Input!$G$25,((Input!$G$29*(1+Input!$C$13/100)^(DATEDIF(Input!$C$7,$B316,"Y")))),0)</f>
        <v>-1137.34574073202</v>
      </c>
      <c r="I316" s="78" t="n">
        <f aca="false">IF($B316&gt;Input!$G$31,0,IF($E316*(Input!$G$35/100)&gt;(Input!$C$12/12),-1*(Input!$C$12/12),-1*$E316*(Input!$G$35/100)))</f>
        <v>0</v>
      </c>
      <c r="J316" s="78" t="n">
        <f aca="false">IF($B316&gt;Input!$G$31,0,(-1)*($E316+$H316+$I316)*(Input!$C$8/100))</f>
        <v>0</v>
      </c>
      <c r="K316" s="78" t="n">
        <f aca="false">IF($B316&gt;Input!$G$31,0,(-1)*($E316+$H316+$I316)*(Input!$C$9/100))</f>
        <v>0</v>
      </c>
      <c r="L316" s="78" t="n">
        <f aca="false">IF($B316&lt;Input!$G$25,($E316+$F316+$G316+$H316+$I316+$J316+$K316),0)</f>
        <v>-1137.34574073202</v>
      </c>
    </row>
    <row r="317" customFormat="false" ht="12.8" hidden="false" customHeight="false" outlineLevel="0" collapsed="false">
      <c r="A317" s="76" t="n">
        <v>313</v>
      </c>
      <c r="B317" s="77" t="n">
        <f aca="false">EOMONTH(Input!$C$7,A317)</f>
        <v>52443</v>
      </c>
      <c r="C317" s="76" t="n">
        <f aca="false">DATEDIF(Input!$G$23,$B317,"Y")</f>
        <v>66</v>
      </c>
      <c r="E317" s="78" t="n">
        <f aca="false">IF($B317&gt;Input!$G$31,0,Input!$G$26*(1+Input!$G$28/100)^(DATEDIF(Input!$C$7,$B317,"Y")))</f>
        <v>0</v>
      </c>
      <c r="F317" s="78" t="n">
        <f aca="false">-1*($E317*(Input!$C$10/100))</f>
        <v>-0</v>
      </c>
      <c r="G317" s="78" t="n">
        <f aca="false">-1*($E317*(Input!$C$11/100))</f>
        <v>-0</v>
      </c>
      <c r="H317" s="78" t="n">
        <f aca="false">IF($B317&lt;Input!$G$25,((Input!$G$29*(1+Input!$C$13/100)^(DATEDIF(Input!$C$7,$B317,"Y")))),0)</f>
        <v>-1137.34574073202</v>
      </c>
      <c r="I317" s="78" t="n">
        <f aca="false">IF($B317&gt;Input!$G$31,0,IF($E317*(Input!$G$35/100)&gt;(Input!$C$12/12),-1*(Input!$C$12/12),-1*$E317*(Input!$G$35/100)))</f>
        <v>0</v>
      </c>
      <c r="J317" s="78" t="n">
        <f aca="false">IF($B317&gt;Input!$G$31,0,(-1)*($E317+$H317+$I317)*(Input!$C$8/100))</f>
        <v>0</v>
      </c>
      <c r="K317" s="78" t="n">
        <f aca="false">IF($B317&gt;Input!$G$31,0,(-1)*($E317+$H317+$I317)*(Input!$C$9/100))</f>
        <v>0</v>
      </c>
      <c r="L317" s="78" t="n">
        <f aca="false">IF($B317&lt;Input!$G$25,($E317+$F317+$G317+$H317+$I317+$J317+$K317),0)</f>
        <v>-1137.34574073202</v>
      </c>
    </row>
    <row r="318" customFormat="false" ht="12.8" hidden="false" customHeight="false" outlineLevel="0" collapsed="false">
      <c r="A318" s="76" t="n">
        <v>314</v>
      </c>
      <c r="B318" s="77" t="n">
        <f aca="false">EOMONTH(Input!$C$7,A318)</f>
        <v>52474</v>
      </c>
      <c r="C318" s="76" t="n">
        <f aca="false">DATEDIF(Input!$G$23,$B318,"Y")</f>
        <v>66</v>
      </c>
      <c r="E318" s="78" t="n">
        <f aca="false">IF($B318&gt;Input!$G$31,0,Input!$G$26*(1+Input!$G$28/100)^(DATEDIF(Input!$C$7,$B318,"Y")))</f>
        <v>0</v>
      </c>
      <c r="F318" s="78" t="n">
        <f aca="false">-1*($E318*(Input!$C$10/100))</f>
        <v>-0</v>
      </c>
      <c r="G318" s="78" t="n">
        <f aca="false">-1*($E318*(Input!$C$11/100))</f>
        <v>-0</v>
      </c>
      <c r="H318" s="78" t="n">
        <f aca="false">IF($B318&lt;Input!$G$25,((Input!$G$29*(1+Input!$C$13/100)^(DATEDIF(Input!$C$7,$B318,"Y")))),0)</f>
        <v>-1137.34574073202</v>
      </c>
      <c r="I318" s="78" t="n">
        <f aca="false">IF($B318&gt;Input!$G$31,0,IF($E318*(Input!$G$35/100)&gt;(Input!$C$12/12),-1*(Input!$C$12/12),-1*$E318*(Input!$G$35/100)))</f>
        <v>0</v>
      </c>
      <c r="J318" s="78" t="n">
        <f aca="false">IF($B318&gt;Input!$G$31,0,(-1)*($E318+$H318+$I318)*(Input!$C$8/100))</f>
        <v>0</v>
      </c>
      <c r="K318" s="78" t="n">
        <f aca="false">IF($B318&gt;Input!$G$31,0,(-1)*($E318+$H318+$I318)*(Input!$C$9/100))</f>
        <v>0</v>
      </c>
      <c r="L318" s="78" t="n">
        <f aca="false">IF($B318&lt;Input!$G$25,($E318+$F318+$G318+$H318+$I318+$J318+$K318),0)</f>
        <v>-1137.34574073202</v>
      </c>
    </row>
    <row r="319" customFormat="false" ht="12.8" hidden="false" customHeight="false" outlineLevel="0" collapsed="false">
      <c r="A319" s="76" t="n">
        <v>315</v>
      </c>
      <c r="B319" s="77" t="n">
        <f aca="false">EOMONTH(Input!$C$7,A319)</f>
        <v>52504</v>
      </c>
      <c r="C319" s="76" t="n">
        <f aca="false">DATEDIF(Input!$G$23,$B319,"Y")</f>
        <v>66</v>
      </c>
      <c r="E319" s="78" t="n">
        <f aca="false">IF($B319&gt;Input!$G$31,0,Input!$G$26*(1+Input!$G$28/100)^(DATEDIF(Input!$C$7,$B319,"Y")))</f>
        <v>0</v>
      </c>
      <c r="F319" s="78" t="n">
        <f aca="false">-1*($E319*(Input!$C$10/100))</f>
        <v>-0</v>
      </c>
      <c r="G319" s="78" t="n">
        <f aca="false">-1*($E319*(Input!$C$11/100))</f>
        <v>-0</v>
      </c>
      <c r="H319" s="78" t="n">
        <f aca="false">IF($B319&lt;Input!$G$25,((Input!$G$29*(1+Input!$C$13/100)^(DATEDIF(Input!$C$7,$B319,"Y")))),0)</f>
        <v>-1137.34574073202</v>
      </c>
      <c r="I319" s="78" t="n">
        <f aca="false">IF($B319&gt;Input!$G$31,0,IF($E319*(Input!$G$35/100)&gt;(Input!$C$12/12),-1*(Input!$C$12/12),-1*$E319*(Input!$G$35/100)))</f>
        <v>0</v>
      </c>
      <c r="J319" s="78" t="n">
        <f aca="false">IF($B319&gt;Input!$G$31,0,(-1)*($E319+$H319+$I319)*(Input!$C$8/100))</f>
        <v>0</v>
      </c>
      <c r="K319" s="78" t="n">
        <f aca="false">IF($B319&gt;Input!$G$31,0,(-1)*($E319+$H319+$I319)*(Input!$C$9/100))</f>
        <v>0</v>
      </c>
      <c r="L319" s="78" t="n">
        <f aca="false">IF($B319&lt;Input!$G$25,($E319+$F319+$G319+$H319+$I319+$J319+$K319),0)</f>
        <v>-1137.34574073202</v>
      </c>
    </row>
    <row r="320" customFormat="false" ht="12.8" hidden="false" customHeight="false" outlineLevel="0" collapsed="false">
      <c r="A320" s="76" t="n">
        <v>316</v>
      </c>
      <c r="B320" s="77" t="n">
        <f aca="false">EOMONTH(Input!$C$7,A320)</f>
        <v>52535</v>
      </c>
      <c r="C320" s="76" t="n">
        <f aca="false">DATEDIF(Input!$G$23,$B320,"Y")</f>
        <v>66</v>
      </c>
      <c r="E320" s="78" t="n">
        <f aca="false">IF($B320&gt;Input!$G$31,0,Input!$G$26*(1+Input!$G$28/100)^(DATEDIF(Input!$C$7,$B320,"Y")))</f>
        <v>0</v>
      </c>
      <c r="F320" s="78" t="n">
        <f aca="false">-1*($E320*(Input!$C$10/100))</f>
        <v>-0</v>
      </c>
      <c r="G320" s="78" t="n">
        <f aca="false">-1*($E320*(Input!$C$11/100))</f>
        <v>-0</v>
      </c>
      <c r="H320" s="78" t="n">
        <f aca="false">IF($B320&lt;Input!$G$25,((Input!$G$29*(1+Input!$C$13/100)^(DATEDIF(Input!$C$7,$B320,"Y")))),0)</f>
        <v>-1137.34574073202</v>
      </c>
      <c r="I320" s="78" t="n">
        <f aca="false">IF($B320&gt;Input!$G$31,0,IF($E320*(Input!$G$35/100)&gt;(Input!$C$12/12),-1*(Input!$C$12/12),-1*$E320*(Input!$G$35/100)))</f>
        <v>0</v>
      </c>
      <c r="J320" s="78" t="n">
        <f aca="false">IF($B320&gt;Input!$G$31,0,(-1)*($E320+$H320+$I320)*(Input!$C$8/100))</f>
        <v>0</v>
      </c>
      <c r="K320" s="78" t="n">
        <f aca="false">IF($B320&gt;Input!$G$31,0,(-1)*($E320+$H320+$I320)*(Input!$C$9/100))</f>
        <v>0</v>
      </c>
      <c r="L320" s="78" t="n">
        <f aca="false">IF($B320&lt;Input!$G$25,($E320+$F320+$G320+$H320+$I320+$J320+$K320),0)</f>
        <v>-1137.34574073202</v>
      </c>
    </row>
    <row r="321" customFormat="false" ht="12.8" hidden="false" customHeight="false" outlineLevel="0" collapsed="false">
      <c r="A321" s="76" t="n">
        <v>317</v>
      </c>
      <c r="B321" s="77" t="n">
        <f aca="false">EOMONTH(Input!$C$7,A321)</f>
        <v>52565</v>
      </c>
      <c r="C321" s="76" t="n">
        <f aca="false">DATEDIF(Input!$G$23,$B321,"Y")</f>
        <v>66</v>
      </c>
      <c r="E321" s="78" t="n">
        <f aca="false">IF($B321&gt;Input!$G$31,0,Input!$G$26*(1+Input!$G$28/100)^(DATEDIF(Input!$C$7,$B321,"Y")))</f>
        <v>0</v>
      </c>
      <c r="F321" s="78" t="n">
        <f aca="false">-1*($E321*(Input!$C$10/100))</f>
        <v>-0</v>
      </c>
      <c r="G321" s="78" t="n">
        <f aca="false">-1*($E321*(Input!$C$11/100))</f>
        <v>-0</v>
      </c>
      <c r="H321" s="78" t="n">
        <f aca="false">IF($B321&lt;Input!$G$25,((Input!$G$29*(1+Input!$C$13/100)^(DATEDIF(Input!$C$7,$B321,"Y")))),0)</f>
        <v>-1137.34574073202</v>
      </c>
      <c r="I321" s="78" t="n">
        <f aca="false">IF($B321&gt;Input!$G$31,0,IF($E321*(Input!$G$35/100)&gt;(Input!$C$12/12),-1*(Input!$C$12/12),-1*$E321*(Input!$G$35/100)))</f>
        <v>0</v>
      </c>
      <c r="J321" s="78" t="n">
        <f aca="false">IF($B321&gt;Input!$G$31,0,(-1)*($E321+$H321+$I321)*(Input!$C$8/100))</f>
        <v>0</v>
      </c>
      <c r="K321" s="78" t="n">
        <f aca="false">IF($B321&gt;Input!$G$31,0,(-1)*($E321+$H321+$I321)*(Input!$C$9/100))</f>
        <v>0</v>
      </c>
      <c r="L321" s="78" t="n">
        <f aca="false">IF($B321&lt;Input!$G$25,($E321+$F321+$G321+$H321+$I321+$J321+$K321),0)</f>
        <v>-1137.34574073202</v>
      </c>
    </row>
    <row r="322" customFormat="false" ht="12.8" hidden="false" customHeight="false" outlineLevel="0" collapsed="false">
      <c r="A322" s="76" t="n">
        <v>318</v>
      </c>
      <c r="B322" s="77" t="n">
        <f aca="false">EOMONTH(Input!$C$7,A322)</f>
        <v>52596</v>
      </c>
      <c r="C322" s="76" t="n">
        <f aca="false">DATEDIF(Input!$G$23,$B322,"Y")</f>
        <v>66</v>
      </c>
      <c r="E322" s="78" t="n">
        <f aca="false">IF($B322&gt;Input!$G$31,0,Input!$G$26*(1+Input!$G$28/100)^(DATEDIF(Input!$C$7,$B322,"Y")))</f>
        <v>0</v>
      </c>
      <c r="F322" s="78" t="n">
        <f aca="false">-1*($E322*(Input!$C$10/100))</f>
        <v>-0</v>
      </c>
      <c r="G322" s="78" t="n">
        <f aca="false">-1*($E322*(Input!$C$11/100))</f>
        <v>-0</v>
      </c>
      <c r="H322" s="78" t="n">
        <f aca="false">IF($B322&lt;Input!$G$25,((Input!$G$29*(1+Input!$C$13/100)^(DATEDIF(Input!$C$7,$B322,"Y")))),0)</f>
        <v>-1137.34574073202</v>
      </c>
      <c r="I322" s="78" t="n">
        <f aca="false">IF($B322&gt;Input!$G$31,0,IF($E322*(Input!$G$35/100)&gt;(Input!$C$12/12),-1*(Input!$C$12/12),-1*$E322*(Input!$G$35/100)))</f>
        <v>0</v>
      </c>
      <c r="J322" s="78" t="n">
        <f aca="false">IF($B322&gt;Input!$G$31,0,(-1)*($E322+$H322+$I322)*(Input!$C$8/100))</f>
        <v>0</v>
      </c>
      <c r="K322" s="78" t="n">
        <f aca="false">IF($B322&gt;Input!$G$31,0,(-1)*($E322+$H322+$I322)*(Input!$C$9/100))</f>
        <v>0</v>
      </c>
      <c r="L322" s="78" t="n">
        <f aca="false">IF($B322&lt;Input!$G$25,($E322+$F322+$G322+$H322+$I322+$J322+$K322),0)</f>
        <v>-1137.34574073202</v>
      </c>
    </row>
    <row r="323" customFormat="false" ht="12.8" hidden="false" customHeight="false" outlineLevel="0" collapsed="false">
      <c r="A323" s="76" t="n">
        <v>319</v>
      </c>
      <c r="B323" s="77" t="n">
        <f aca="false">EOMONTH(Input!$C$7,A323)</f>
        <v>52627</v>
      </c>
      <c r="C323" s="76" t="n">
        <f aca="false">DATEDIF(Input!$G$23,$B323,"Y")</f>
        <v>66</v>
      </c>
      <c r="E323" s="78" t="n">
        <f aca="false">IF($B323&gt;Input!$G$31,0,Input!$G$26*(1+Input!$G$28/100)^(DATEDIF(Input!$C$7,$B323,"Y")))</f>
        <v>0</v>
      </c>
      <c r="F323" s="78" t="n">
        <f aca="false">-1*($E323*(Input!$C$10/100))</f>
        <v>-0</v>
      </c>
      <c r="G323" s="78" t="n">
        <f aca="false">-1*($E323*(Input!$C$11/100))</f>
        <v>-0</v>
      </c>
      <c r="H323" s="78" t="n">
        <f aca="false">IF($B323&lt;Input!$G$25,((Input!$G$29*(1+Input!$C$13/100)^(DATEDIF(Input!$C$7,$B323,"Y")))),0)</f>
        <v>-1137.34574073202</v>
      </c>
      <c r="I323" s="78" t="n">
        <f aca="false">IF($B323&gt;Input!$G$31,0,IF($E323*(Input!$G$35/100)&gt;(Input!$C$12/12),-1*(Input!$C$12/12),-1*$E323*(Input!$G$35/100)))</f>
        <v>0</v>
      </c>
      <c r="J323" s="78" t="n">
        <f aca="false">IF($B323&gt;Input!$G$31,0,(-1)*($E323+$H323+$I323)*(Input!$C$8/100))</f>
        <v>0</v>
      </c>
      <c r="K323" s="78" t="n">
        <f aca="false">IF($B323&gt;Input!$G$31,0,(-1)*($E323+$H323+$I323)*(Input!$C$9/100))</f>
        <v>0</v>
      </c>
      <c r="L323" s="78" t="n">
        <f aca="false">IF($B323&lt;Input!$G$25,($E323+$F323+$G323+$H323+$I323+$J323+$K323),0)</f>
        <v>-1137.34574073202</v>
      </c>
    </row>
    <row r="324" customFormat="false" ht="12.8" hidden="false" customHeight="false" outlineLevel="0" collapsed="false">
      <c r="A324" s="76" t="n">
        <v>320</v>
      </c>
      <c r="B324" s="77" t="n">
        <f aca="false">EOMONTH(Input!$C$7,A324)</f>
        <v>52656</v>
      </c>
      <c r="C324" s="76" t="n">
        <f aca="false">DATEDIF(Input!$G$23,$B324,"Y")</f>
        <v>66</v>
      </c>
      <c r="E324" s="78" t="n">
        <f aca="false">IF($B324&gt;Input!$G$31,0,Input!$G$26*(1+Input!$G$28/100)^(DATEDIF(Input!$C$7,$B324,"Y")))</f>
        <v>0</v>
      </c>
      <c r="F324" s="78" t="n">
        <f aca="false">-1*($E324*(Input!$C$10/100))</f>
        <v>-0</v>
      </c>
      <c r="G324" s="78" t="n">
        <f aca="false">-1*($E324*(Input!$C$11/100))</f>
        <v>-0</v>
      </c>
      <c r="H324" s="78" t="n">
        <f aca="false">IF($B324&lt;Input!$G$25,((Input!$G$29*(1+Input!$C$13/100)^(DATEDIF(Input!$C$7,$B324,"Y")))),0)</f>
        <v>-1137.34574073202</v>
      </c>
      <c r="I324" s="78" t="n">
        <f aca="false">IF($B324&gt;Input!$G$31,0,IF($E324*(Input!$G$35/100)&gt;(Input!$C$12/12),-1*(Input!$C$12/12),-1*$E324*(Input!$G$35/100)))</f>
        <v>0</v>
      </c>
      <c r="J324" s="78" t="n">
        <f aca="false">IF($B324&gt;Input!$G$31,0,(-1)*($E324+$H324+$I324)*(Input!$C$8/100))</f>
        <v>0</v>
      </c>
      <c r="K324" s="78" t="n">
        <f aca="false">IF($B324&gt;Input!$G$31,0,(-1)*($E324+$H324+$I324)*(Input!$C$9/100))</f>
        <v>0</v>
      </c>
      <c r="L324" s="78" t="n">
        <f aca="false">IF($B324&lt;Input!$G$25,($E324+$F324+$G324+$H324+$I324+$J324+$K324),0)</f>
        <v>-1137.34574073202</v>
      </c>
    </row>
    <row r="325" customFormat="false" ht="12.8" hidden="false" customHeight="false" outlineLevel="0" collapsed="false">
      <c r="A325" s="76" t="n">
        <v>321</v>
      </c>
      <c r="B325" s="77" t="n">
        <f aca="false">EOMONTH(Input!$C$7,A325)</f>
        <v>52687</v>
      </c>
      <c r="C325" s="76" t="n">
        <f aca="false">DATEDIF(Input!$G$23,$B325,"Y")</f>
        <v>66</v>
      </c>
      <c r="E325" s="78" t="n">
        <f aca="false">IF($B325&gt;Input!$G$31,0,Input!$G$26*(1+Input!$G$28/100)^(DATEDIF(Input!$C$7,$B325,"Y")))</f>
        <v>0</v>
      </c>
      <c r="F325" s="78" t="n">
        <f aca="false">-1*($E325*(Input!$C$10/100))</f>
        <v>-0</v>
      </c>
      <c r="G325" s="78" t="n">
        <f aca="false">-1*($E325*(Input!$C$11/100))</f>
        <v>-0</v>
      </c>
      <c r="H325" s="78" t="n">
        <f aca="false">IF($B325&lt;Input!$G$25,((Input!$G$29*(1+Input!$C$13/100)^(DATEDIF(Input!$C$7,$B325,"Y")))),0)</f>
        <v>-1137.34574073202</v>
      </c>
      <c r="I325" s="78" t="n">
        <f aca="false">IF($B325&gt;Input!$G$31,0,IF($E325*(Input!$G$35/100)&gt;(Input!$C$12/12),-1*(Input!$C$12/12),-1*$E325*(Input!$G$35/100)))</f>
        <v>0</v>
      </c>
      <c r="J325" s="78" t="n">
        <f aca="false">IF($B325&gt;Input!$G$31,0,(-1)*($E325+$H325+$I325)*(Input!$C$8/100))</f>
        <v>0</v>
      </c>
      <c r="K325" s="78" t="n">
        <f aca="false">IF($B325&gt;Input!$G$31,0,(-1)*($E325+$H325+$I325)*(Input!$C$9/100))</f>
        <v>0</v>
      </c>
      <c r="L325" s="78" t="n">
        <f aca="false">IF($B325&lt;Input!$G$25,($E325+$F325+$G325+$H325+$I325+$J325+$K325),0)</f>
        <v>-1137.34574073202</v>
      </c>
    </row>
    <row r="326" customFormat="false" ht="12.8" hidden="false" customHeight="false" outlineLevel="0" collapsed="false">
      <c r="A326" s="76" t="n">
        <v>322</v>
      </c>
      <c r="B326" s="77" t="n">
        <f aca="false">EOMONTH(Input!$C$7,A326)</f>
        <v>52717</v>
      </c>
      <c r="C326" s="76" t="n">
        <f aca="false">DATEDIF(Input!$G$23,$B326,"Y")</f>
        <v>66</v>
      </c>
      <c r="E326" s="78" t="n">
        <f aca="false">IF($B326&gt;Input!$G$31,0,Input!$G$26*(1+Input!$G$28/100)^(DATEDIF(Input!$C$7,$B326,"Y")))</f>
        <v>0</v>
      </c>
      <c r="F326" s="78" t="n">
        <f aca="false">-1*($E326*(Input!$C$10/100))</f>
        <v>-0</v>
      </c>
      <c r="G326" s="78" t="n">
        <f aca="false">-1*($E326*(Input!$C$11/100))</f>
        <v>-0</v>
      </c>
      <c r="H326" s="78" t="n">
        <f aca="false">IF($B326&lt;Input!$G$25,((Input!$G$29*(1+Input!$C$13/100)^(DATEDIF(Input!$C$7,$B326,"Y")))),0)</f>
        <v>-1137.34574073202</v>
      </c>
      <c r="I326" s="78" t="n">
        <f aca="false">IF($B326&gt;Input!$G$31,0,IF($E326*(Input!$G$35/100)&gt;(Input!$C$12/12),-1*(Input!$C$12/12),-1*$E326*(Input!$G$35/100)))</f>
        <v>0</v>
      </c>
      <c r="J326" s="78" t="n">
        <f aca="false">IF($B326&gt;Input!$G$31,0,(-1)*($E326+$H326+$I326)*(Input!$C$8/100))</f>
        <v>0</v>
      </c>
      <c r="K326" s="78" t="n">
        <f aca="false">IF($B326&gt;Input!$G$31,0,(-1)*($E326+$H326+$I326)*(Input!$C$9/100))</f>
        <v>0</v>
      </c>
      <c r="L326" s="78" t="n">
        <f aca="false">IF($B326&lt;Input!$G$25,($E326+$F326+$G326+$H326+$I326+$J326+$K326),0)</f>
        <v>-1137.34574073202</v>
      </c>
    </row>
    <row r="327" customFormat="false" ht="12.8" hidden="false" customHeight="false" outlineLevel="0" collapsed="false">
      <c r="A327" s="76" t="n">
        <v>323</v>
      </c>
      <c r="B327" s="77" t="n">
        <f aca="false">EOMONTH(Input!$C$7,A327)</f>
        <v>52748</v>
      </c>
      <c r="C327" s="76" t="n">
        <f aca="false">DATEDIF(Input!$G$23,$B327,"Y")</f>
        <v>67</v>
      </c>
      <c r="E327" s="78" t="n">
        <f aca="false">IF($B327&gt;Input!$G$31,0,Input!$G$26*(1+Input!$G$28/100)^(DATEDIF(Input!$C$7,$B327,"Y")))</f>
        <v>0</v>
      </c>
      <c r="F327" s="78" t="n">
        <f aca="false">-1*($E327*(Input!$C$10/100))</f>
        <v>-0</v>
      </c>
      <c r="G327" s="78" t="n">
        <f aca="false">-1*($E327*(Input!$C$11/100))</f>
        <v>-0</v>
      </c>
      <c r="H327" s="78" t="n">
        <f aca="false">IF($B327&lt;Input!$G$25,((Input!$G$29*(1+Input!$C$13/100)^(DATEDIF(Input!$C$7,$B327,"Y")))),0)</f>
        <v>-1137.34574073202</v>
      </c>
      <c r="I327" s="78" t="n">
        <f aca="false">IF($B327&gt;Input!$G$31,0,IF($E327*(Input!$G$35/100)&gt;(Input!$C$12/12),-1*(Input!$C$12/12),-1*$E327*(Input!$G$35/100)))</f>
        <v>0</v>
      </c>
      <c r="J327" s="78" t="n">
        <f aca="false">IF($B327&gt;Input!$G$31,0,(-1)*($E327+$H327+$I327)*(Input!$C$8/100))</f>
        <v>0</v>
      </c>
      <c r="K327" s="78" t="n">
        <f aca="false">IF($B327&gt;Input!$G$31,0,(-1)*($E327+$H327+$I327)*(Input!$C$9/100))</f>
        <v>0</v>
      </c>
      <c r="L327" s="78" t="n">
        <f aca="false">IF($B327&lt;Input!$G$25,($E327+$F327+$G327+$H327+$I327+$J327+$K327),0)</f>
        <v>-1137.34574073202</v>
      </c>
    </row>
    <row r="328" customFormat="false" ht="12.8" hidden="false" customHeight="false" outlineLevel="0" collapsed="false">
      <c r="A328" s="76" t="n">
        <v>324</v>
      </c>
      <c r="B328" s="77" t="n">
        <f aca="false">EOMONTH(Input!$C$7,A328)</f>
        <v>52778</v>
      </c>
      <c r="C328" s="76" t="n">
        <f aca="false">DATEDIF(Input!$G$23,$B328,"Y")</f>
        <v>67</v>
      </c>
      <c r="E328" s="78" t="n">
        <f aca="false">IF($B328&gt;Input!$G$31,0,Input!$G$26*(1+Input!$G$28/100)^(DATEDIF(Input!$C$7,$B328,"Y")))</f>
        <v>0</v>
      </c>
      <c r="F328" s="78" t="n">
        <f aca="false">-1*($E328*(Input!$C$10/100))</f>
        <v>-0</v>
      </c>
      <c r="G328" s="78" t="n">
        <f aca="false">-1*($E328*(Input!$C$11/100))</f>
        <v>-0</v>
      </c>
      <c r="H328" s="78" t="n">
        <f aca="false">IF($B328&lt;Input!$G$25,((Input!$G$29*(1+Input!$C$13/100)^(DATEDIF(Input!$C$7,$B328,"Y")))),0)</f>
        <v>-1205.58648517595</v>
      </c>
      <c r="I328" s="78" t="n">
        <f aca="false">IF($B328&gt;Input!$G$31,0,IF($E328*(Input!$G$35/100)&gt;(Input!$C$12/12),-1*(Input!$C$12/12),-1*$E328*(Input!$G$35/100)))</f>
        <v>0</v>
      </c>
      <c r="J328" s="78" t="n">
        <f aca="false">IF($B328&gt;Input!$G$31,0,(-1)*($E328+$H328+$I328)*(Input!$C$8/100))</f>
        <v>0</v>
      </c>
      <c r="K328" s="78" t="n">
        <f aca="false">IF($B328&gt;Input!$G$31,0,(-1)*($E328+$H328+$I328)*(Input!$C$9/100))</f>
        <v>0</v>
      </c>
      <c r="L328" s="78" t="n">
        <f aca="false">IF($B328&lt;Input!$G$25,($E328+$F328+$G328+$H328+$I328+$J328+$K328),0)</f>
        <v>-1205.58648517595</v>
      </c>
    </row>
    <row r="329" customFormat="false" ht="12.8" hidden="false" customHeight="false" outlineLevel="0" collapsed="false">
      <c r="A329" s="76" t="n">
        <v>325</v>
      </c>
      <c r="B329" s="77" t="n">
        <f aca="false">EOMONTH(Input!$C$7,A329)</f>
        <v>52809</v>
      </c>
      <c r="C329" s="76" t="n">
        <f aca="false">DATEDIF(Input!$G$23,$B329,"Y")</f>
        <v>67</v>
      </c>
      <c r="E329" s="78" t="n">
        <f aca="false">IF($B329&gt;Input!$G$31,0,Input!$G$26*(1+Input!$G$28/100)^(DATEDIF(Input!$C$7,$B329,"Y")))</f>
        <v>0</v>
      </c>
      <c r="F329" s="78" t="n">
        <f aca="false">-1*($E329*(Input!$C$10/100))</f>
        <v>-0</v>
      </c>
      <c r="G329" s="78" t="n">
        <f aca="false">-1*($E329*(Input!$C$11/100))</f>
        <v>-0</v>
      </c>
      <c r="H329" s="78" t="n">
        <f aca="false">IF($B329&lt;Input!$G$25,((Input!$G$29*(1+Input!$C$13/100)^(DATEDIF(Input!$C$7,$B329,"Y")))),0)</f>
        <v>-1205.58648517595</v>
      </c>
      <c r="I329" s="78" t="n">
        <f aca="false">IF($B329&gt;Input!$G$31,0,IF($E329*(Input!$G$35/100)&gt;(Input!$C$12/12),-1*(Input!$C$12/12),-1*$E329*(Input!$G$35/100)))</f>
        <v>0</v>
      </c>
      <c r="J329" s="78" t="n">
        <f aca="false">IF($B329&gt;Input!$G$31,0,(-1)*($E329+$H329+$I329)*(Input!$C$8/100))</f>
        <v>0</v>
      </c>
      <c r="K329" s="78" t="n">
        <f aca="false">IF($B329&gt;Input!$G$31,0,(-1)*($E329+$H329+$I329)*(Input!$C$9/100))</f>
        <v>0</v>
      </c>
      <c r="L329" s="78" t="n">
        <f aca="false">IF($B329&lt;Input!$G$25,($E329+$F329+$G329+$H329+$I329+$J329+$K329),0)</f>
        <v>-1205.58648517595</v>
      </c>
    </row>
    <row r="330" customFormat="false" ht="12.8" hidden="false" customHeight="false" outlineLevel="0" collapsed="false">
      <c r="A330" s="76" t="n">
        <v>326</v>
      </c>
      <c r="B330" s="77" t="n">
        <f aca="false">EOMONTH(Input!$C$7,A330)</f>
        <v>52840</v>
      </c>
      <c r="C330" s="76" t="n">
        <f aca="false">DATEDIF(Input!$G$23,$B330,"Y")</f>
        <v>67</v>
      </c>
      <c r="E330" s="78" t="n">
        <f aca="false">IF($B330&gt;Input!$G$31,0,Input!$G$26*(1+Input!$G$28/100)^(DATEDIF(Input!$C$7,$B330,"Y")))</f>
        <v>0</v>
      </c>
      <c r="F330" s="78" t="n">
        <f aca="false">-1*($E330*(Input!$C$10/100))</f>
        <v>-0</v>
      </c>
      <c r="G330" s="78" t="n">
        <f aca="false">-1*($E330*(Input!$C$11/100))</f>
        <v>-0</v>
      </c>
      <c r="H330" s="78" t="n">
        <f aca="false">IF($B330&lt;Input!$G$25,((Input!$G$29*(1+Input!$C$13/100)^(DATEDIF(Input!$C$7,$B330,"Y")))),0)</f>
        <v>-1205.58648517595</v>
      </c>
      <c r="I330" s="78" t="n">
        <f aca="false">IF($B330&gt;Input!$G$31,0,IF($E330*(Input!$G$35/100)&gt;(Input!$C$12/12),-1*(Input!$C$12/12),-1*$E330*(Input!$G$35/100)))</f>
        <v>0</v>
      </c>
      <c r="J330" s="78" t="n">
        <f aca="false">IF($B330&gt;Input!$G$31,0,(-1)*($E330+$H330+$I330)*(Input!$C$8/100))</f>
        <v>0</v>
      </c>
      <c r="K330" s="78" t="n">
        <f aca="false">IF($B330&gt;Input!$G$31,0,(-1)*($E330+$H330+$I330)*(Input!$C$9/100))</f>
        <v>0</v>
      </c>
      <c r="L330" s="78" t="n">
        <f aca="false">IF($B330&lt;Input!$G$25,($E330+$F330+$G330+$H330+$I330+$J330+$K330),0)</f>
        <v>-1205.58648517595</v>
      </c>
    </row>
    <row r="331" customFormat="false" ht="12.8" hidden="false" customHeight="false" outlineLevel="0" collapsed="false">
      <c r="A331" s="76" t="n">
        <v>327</v>
      </c>
      <c r="B331" s="77" t="n">
        <f aca="false">EOMONTH(Input!$C$7,A331)</f>
        <v>52870</v>
      </c>
      <c r="C331" s="76" t="n">
        <f aca="false">DATEDIF(Input!$G$23,$B331,"Y")</f>
        <v>67</v>
      </c>
      <c r="E331" s="78" t="n">
        <f aca="false">IF($B331&gt;Input!$G$31,0,Input!$G$26*(1+Input!$G$28/100)^(DATEDIF(Input!$C$7,$B331,"Y")))</f>
        <v>0</v>
      </c>
      <c r="F331" s="78" t="n">
        <f aca="false">-1*($E331*(Input!$C$10/100))</f>
        <v>-0</v>
      </c>
      <c r="G331" s="78" t="n">
        <f aca="false">-1*($E331*(Input!$C$11/100))</f>
        <v>-0</v>
      </c>
      <c r="H331" s="78" t="n">
        <f aca="false">IF($B331&lt;Input!$G$25,((Input!$G$29*(1+Input!$C$13/100)^(DATEDIF(Input!$C$7,$B331,"Y")))),0)</f>
        <v>-1205.58648517595</v>
      </c>
      <c r="I331" s="78" t="n">
        <f aca="false">IF($B331&gt;Input!$G$31,0,IF($E331*(Input!$G$35/100)&gt;(Input!$C$12/12),-1*(Input!$C$12/12),-1*$E331*(Input!$G$35/100)))</f>
        <v>0</v>
      </c>
      <c r="J331" s="78" t="n">
        <f aca="false">IF($B331&gt;Input!$G$31,0,(-1)*($E331+$H331+$I331)*(Input!$C$8/100))</f>
        <v>0</v>
      </c>
      <c r="K331" s="78" t="n">
        <f aca="false">IF($B331&gt;Input!$G$31,0,(-1)*($E331+$H331+$I331)*(Input!$C$9/100))</f>
        <v>0</v>
      </c>
      <c r="L331" s="78" t="n">
        <f aca="false">IF($B331&lt;Input!$G$25,($E331+$F331+$G331+$H331+$I331+$J331+$K331),0)</f>
        <v>-1205.58648517595</v>
      </c>
    </row>
    <row r="332" customFormat="false" ht="12.8" hidden="false" customHeight="false" outlineLevel="0" collapsed="false">
      <c r="A332" s="76" t="n">
        <v>328</v>
      </c>
      <c r="B332" s="77" t="n">
        <f aca="false">EOMONTH(Input!$C$7,A332)</f>
        <v>52901</v>
      </c>
      <c r="C332" s="76" t="n">
        <f aca="false">DATEDIF(Input!$G$23,$B332,"Y")</f>
        <v>67</v>
      </c>
      <c r="E332" s="78" t="n">
        <f aca="false">IF($B332&gt;Input!$G$31,0,Input!$G$26*(1+Input!$G$28/100)^(DATEDIF(Input!$C$7,$B332,"Y")))</f>
        <v>0</v>
      </c>
      <c r="F332" s="78" t="n">
        <f aca="false">-1*($E332*(Input!$C$10/100))</f>
        <v>-0</v>
      </c>
      <c r="G332" s="78" t="n">
        <f aca="false">-1*($E332*(Input!$C$11/100))</f>
        <v>-0</v>
      </c>
      <c r="H332" s="78" t="n">
        <f aca="false">IF($B332&lt;Input!$G$25,((Input!$G$29*(1+Input!$C$13/100)^(DATEDIF(Input!$C$7,$B332,"Y")))),0)</f>
        <v>-1205.58648517595</v>
      </c>
      <c r="I332" s="78" t="n">
        <f aca="false">IF($B332&gt;Input!$G$31,0,IF($E332*(Input!$G$35/100)&gt;(Input!$C$12/12),-1*(Input!$C$12/12),-1*$E332*(Input!$G$35/100)))</f>
        <v>0</v>
      </c>
      <c r="J332" s="78" t="n">
        <f aca="false">IF($B332&gt;Input!$G$31,0,(-1)*($E332+$H332+$I332)*(Input!$C$8/100))</f>
        <v>0</v>
      </c>
      <c r="K332" s="78" t="n">
        <f aca="false">IF($B332&gt;Input!$G$31,0,(-1)*($E332+$H332+$I332)*(Input!$C$9/100))</f>
        <v>0</v>
      </c>
      <c r="L332" s="78" t="n">
        <f aca="false">IF($B332&lt;Input!$G$25,($E332+$F332+$G332+$H332+$I332+$J332+$K332),0)</f>
        <v>-1205.58648517595</v>
      </c>
    </row>
    <row r="333" customFormat="false" ht="12.8" hidden="false" customHeight="false" outlineLevel="0" collapsed="false">
      <c r="A333" s="76" t="n">
        <v>329</v>
      </c>
      <c r="B333" s="77" t="n">
        <f aca="false">EOMONTH(Input!$C$7,A333)</f>
        <v>52931</v>
      </c>
      <c r="C333" s="76" t="n">
        <f aca="false">DATEDIF(Input!$G$23,$B333,"Y")</f>
        <v>67</v>
      </c>
      <c r="E333" s="78" t="n">
        <f aca="false">IF($B333&gt;Input!$G$31,0,Input!$G$26*(1+Input!$G$28/100)^(DATEDIF(Input!$C$7,$B333,"Y")))</f>
        <v>0</v>
      </c>
      <c r="F333" s="78" t="n">
        <f aca="false">-1*($E333*(Input!$C$10/100))</f>
        <v>-0</v>
      </c>
      <c r="G333" s="78" t="n">
        <f aca="false">-1*($E333*(Input!$C$11/100))</f>
        <v>-0</v>
      </c>
      <c r="H333" s="78" t="n">
        <f aca="false">IF($B333&lt;Input!$G$25,((Input!$G$29*(1+Input!$C$13/100)^(DATEDIF(Input!$C$7,$B333,"Y")))),0)</f>
        <v>-1205.58648517595</v>
      </c>
      <c r="I333" s="78" t="n">
        <f aca="false">IF($B333&gt;Input!$G$31,0,IF($E333*(Input!$G$35/100)&gt;(Input!$C$12/12),-1*(Input!$C$12/12),-1*$E333*(Input!$G$35/100)))</f>
        <v>0</v>
      </c>
      <c r="J333" s="78" t="n">
        <f aca="false">IF($B333&gt;Input!$G$31,0,(-1)*($E333+$H333+$I333)*(Input!$C$8/100))</f>
        <v>0</v>
      </c>
      <c r="K333" s="78" t="n">
        <f aca="false">IF($B333&gt;Input!$G$31,0,(-1)*($E333+$H333+$I333)*(Input!$C$9/100))</f>
        <v>0</v>
      </c>
      <c r="L333" s="78" t="n">
        <f aca="false">IF($B333&lt;Input!$G$25,($E333+$F333+$G333+$H333+$I333+$J333+$K333),0)</f>
        <v>-1205.58648517595</v>
      </c>
    </row>
    <row r="334" customFormat="false" ht="12.8" hidden="false" customHeight="false" outlineLevel="0" collapsed="false">
      <c r="A334" s="76" t="n">
        <v>330</v>
      </c>
      <c r="B334" s="77" t="n">
        <f aca="false">EOMONTH(Input!$C$7,A334)</f>
        <v>52962</v>
      </c>
      <c r="C334" s="76" t="n">
        <f aca="false">DATEDIF(Input!$G$23,$B334,"Y")</f>
        <v>67</v>
      </c>
      <c r="E334" s="78" t="n">
        <f aca="false">IF($B334&gt;Input!$G$31,0,Input!$G$26*(1+Input!$G$28/100)^(DATEDIF(Input!$C$7,$B334,"Y")))</f>
        <v>0</v>
      </c>
      <c r="F334" s="78" t="n">
        <f aca="false">-1*($E334*(Input!$C$10/100))</f>
        <v>-0</v>
      </c>
      <c r="G334" s="78" t="n">
        <f aca="false">-1*($E334*(Input!$C$11/100))</f>
        <v>-0</v>
      </c>
      <c r="H334" s="78" t="n">
        <f aca="false">IF($B334&lt;Input!$G$25,((Input!$G$29*(1+Input!$C$13/100)^(DATEDIF(Input!$C$7,$B334,"Y")))),0)</f>
        <v>-1205.58648517595</v>
      </c>
      <c r="I334" s="78" t="n">
        <f aca="false">IF($B334&gt;Input!$G$31,0,IF($E334*(Input!$G$35/100)&gt;(Input!$C$12/12),-1*(Input!$C$12/12),-1*$E334*(Input!$G$35/100)))</f>
        <v>0</v>
      </c>
      <c r="J334" s="78" t="n">
        <f aca="false">IF($B334&gt;Input!$G$31,0,(-1)*($E334+$H334+$I334)*(Input!$C$8/100))</f>
        <v>0</v>
      </c>
      <c r="K334" s="78" t="n">
        <f aca="false">IF($B334&gt;Input!$G$31,0,(-1)*($E334+$H334+$I334)*(Input!$C$9/100))</f>
        <v>0</v>
      </c>
      <c r="L334" s="78" t="n">
        <f aca="false">IF($B334&lt;Input!$G$25,($E334+$F334+$G334+$H334+$I334+$J334+$K334),0)</f>
        <v>-1205.58648517595</v>
      </c>
    </row>
    <row r="335" customFormat="false" ht="12.8" hidden="false" customHeight="false" outlineLevel="0" collapsed="false">
      <c r="A335" s="76" t="n">
        <v>331</v>
      </c>
      <c r="B335" s="77" t="n">
        <f aca="false">EOMONTH(Input!$C$7,A335)</f>
        <v>52993</v>
      </c>
      <c r="C335" s="76" t="n">
        <f aca="false">DATEDIF(Input!$G$23,$B335,"Y")</f>
        <v>67</v>
      </c>
      <c r="E335" s="78" t="n">
        <f aca="false">IF($B335&gt;Input!$G$31,0,Input!$G$26*(1+Input!$G$28/100)^(DATEDIF(Input!$C$7,$B335,"Y")))</f>
        <v>0</v>
      </c>
      <c r="F335" s="78" t="n">
        <f aca="false">-1*($E335*(Input!$C$10/100))</f>
        <v>-0</v>
      </c>
      <c r="G335" s="78" t="n">
        <f aca="false">-1*($E335*(Input!$C$11/100))</f>
        <v>-0</v>
      </c>
      <c r="H335" s="78" t="n">
        <f aca="false">IF($B335&lt;Input!$G$25,((Input!$G$29*(1+Input!$C$13/100)^(DATEDIF(Input!$C$7,$B335,"Y")))),0)</f>
        <v>-1205.58648517595</v>
      </c>
      <c r="I335" s="78" t="n">
        <f aca="false">IF($B335&gt;Input!$G$31,0,IF($E335*(Input!$G$35/100)&gt;(Input!$C$12/12),-1*(Input!$C$12/12),-1*$E335*(Input!$G$35/100)))</f>
        <v>0</v>
      </c>
      <c r="J335" s="78" t="n">
        <f aca="false">IF($B335&gt;Input!$G$31,0,(-1)*($E335+$H335+$I335)*(Input!$C$8/100))</f>
        <v>0</v>
      </c>
      <c r="K335" s="78" t="n">
        <f aca="false">IF($B335&gt;Input!$G$31,0,(-1)*($E335+$H335+$I335)*(Input!$C$9/100))</f>
        <v>0</v>
      </c>
      <c r="L335" s="78" t="n">
        <f aca="false">IF($B335&lt;Input!$G$25,($E335+$F335+$G335+$H335+$I335+$J335+$K335),0)</f>
        <v>-1205.58648517595</v>
      </c>
    </row>
    <row r="336" customFormat="false" ht="12.8" hidden="false" customHeight="false" outlineLevel="0" collapsed="false">
      <c r="A336" s="76" t="n">
        <v>332</v>
      </c>
      <c r="B336" s="77" t="n">
        <f aca="false">EOMONTH(Input!$C$7,A336)</f>
        <v>53021</v>
      </c>
      <c r="C336" s="76" t="n">
        <f aca="false">DATEDIF(Input!$G$23,$B336,"Y")</f>
        <v>67</v>
      </c>
      <c r="E336" s="78" t="n">
        <f aca="false">IF($B336&gt;Input!$G$31,0,Input!$G$26*(1+Input!$G$28/100)^(DATEDIF(Input!$C$7,$B336,"Y")))</f>
        <v>0</v>
      </c>
      <c r="F336" s="78" t="n">
        <f aca="false">-1*($E336*(Input!$C$10/100))</f>
        <v>-0</v>
      </c>
      <c r="G336" s="78" t="n">
        <f aca="false">-1*($E336*(Input!$C$11/100))</f>
        <v>-0</v>
      </c>
      <c r="H336" s="78" t="n">
        <f aca="false">IF($B336&lt;Input!$G$25,((Input!$G$29*(1+Input!$C$13/100)^(DATEDIF(Input!$C$7,$B336,"Y")))),0)</f>
        <v>-1205.58648517595</v>
      </c>
      <c r="I336" s="78" t="n">
        <f aca="false">IF($B336&gt;Input!$G$31,0,IF($E336*(Input!$G$35/100)&gt;(Input!$C$12/12),-1*(Input!$C$12/12),-1*$E336*(Input!$G$35/100)))</f>
        <v>0</v>
      </c>
      <c r="J336" s="78" t="n">
        <f aca="false">IF($B336&gt;Input!$G$31,0,(-1)*($E336+$H336+$I336)*(Input!$C$8/100))</f>
        <v>0</v>
      </c>
      <c r="K336" s="78" t="n">
        <f aca="false">IF($B336&gt;Input!$G$31,0,(-1)*($E336+$H336+$I336)*(Input!$C$9/100))</f>
        <v>0</v>
      </c>
      <c r="L336" s="78" t="n">
        <f aca="false">IF($B336&lt;Input!$G$25,($E336+$F336+$G336+$H336+$I336+$J336+$K336),0)</f>
        <v>-1205.58648517595</v>
      </c>
    </row>
    <row r="337" customFormat="false" ht="12.8" hidden="false" customHeight="false" outlineLevel="0" collapsed="false">
      <c r="A337" s="76" t="n">
        <v>333</v>
      </c>
      <c r="B337" s="77" t="n">
        <f aca="false">EOMONTH(Input!$C$7,A337)</f>
        <v>53052</v>
      </c>
      <c r="C337" s="76" t="n">
        <f aca="false">DATEDIF(Input!$G$23,$B337,"Y")</f>
        <v>67</v>
      </c>
      <c r="E337" s="78" t="n">
        <f aca="false">IF($B337&gt;Input!$G$31,0,Input!$G$26*(1+Input!$G$28/100)^(DATEDIF(Input!$C$7,$B337,"Y")))</f>
        <v>0</v>
      </c>
      <c r="F337" s="78" t="n">
        <f aca="false">-1*($E337*(Input!$C$10/100))</f>
        <v>-0</v>
      </c>
      <c r="G337" s="78" t="n">
        <f aca="false">-1*($E337*(Input!$C$11/100))</f>
        <v>-0</v>
      </c>
      <c r="H337" s="78" t="n">
        <f aca="false">IF($B337&lt;Input!$G$25,((Input!$G$29*(1+Input!$C$13/100)^(DATEDIF(Input!$C$7,$B337,"Y")))),0)</f>
        <v>-1205.58648517595</v>
      </c>
      <c r="I337" s="78" t="n">
        <f aca="false">IF($B337&gt;Input!$G$31,0,IF($E337*(Input!$G$35/100)&gt;(Input!$C$12/12),-1*(Input!$C$12/12),-1*$E337*(Input!$G$35/100)))</f>
        <v>0</v>
      </c>
      <c r="J337" s="78" t="n">
        <f aca="false">IF($B337&gt;Input!$G$31,0,(-1)*($E337+$H337+$I337)*(Input!$C$8/100))</f>
        <v>0</v>
      </c>
      <c r="K337" s="78" t="n">
        <f aca="false">IF($B337&gt;Input!$G$31,0,(-1)*($E337+$H337+$I337)*(Input!$C$9/100))</f>
        <v>0</v>
      </c>
      <c r="L337" s="78" t="n">
        <f aca="false">IF($B337&lt;Input!$G$25,($E337+$F337+$G337+$H337+$I337+$J337+$K337),0)</f>
        <v>-1205.58648517595</v>
      </c>
    </row>
    <row r="338" customFormat="false" ht="12.8" hidden="false" customHeight="false" outlineLevel="0" collapsed="false">
      <c r="A338" s="76" t="n">
        <v>334</v>
      </c>
      <c r="B338" s="77" t="n">
        <f aca="false">EOMONTH(Input!$C$7,A338)</f>
        <v>53082</v>
      </c>
      <c r="C338" s="76" t="n">
        <f aca="false">DATEDIF(Input!$G$23,$B338,"Y")</f>
        <v>67</v>
      </c>
      <c r="E338" s="78" t="n">
        <f aca="false">IF($B338&gt;Input!$G$31,0,Input!$G$26*(1+Input!$G$28/100)^(DATEDIF(Input!$C$7,$B338,"Y")))</f>
        <v>0</v>
      </c>
      <c r="F338" s="78" t="n">
        <f aca="false">-1*($E338*(Input!$C$10/100))</f>
        <v>-0</v>
      </c>
      <c r="G338" s="78" t="n">
        <f aca="false">-1*($E338*(Input!$C$11/100))</f>
        <v>-0</v>
      </c>
      <c r="H338" s="78" t="n">
        <f aca="false">IF($B338&lt;Input!$G$25,((Input!$G$29*(1+Input!$C$13/100)^(DATEDIF(Input!$C$7,$B338,"Y")))),0)</f>
        <v>-1205.58648517595</v>
      </c>
      <c r="I338" s="78" t="n">
        <f aca="false">IF($B338&gt;Input!$G$31,0,IF($E338*(Input!$G$35/100)&gt;(Input!$C$12/12),-1*(Input!$C$12/12),-1*$E338*(Input!$G$35/100)))</f>
        <v>0</v>
      </c>
      <c r="J338" s="78" t="n">
        <f aca="false">IF($B338&gt;Input!$G$31,0,(-1)*($E338+$H338+$I338)*(Input!$C$8/100))</f>
        <v>0</v>
      </c>
      <c r="K338" s="78" t="n">
        <f aca="false">IF($B338&gt;Input!$G$31,0,(-1)*($E338+$H338+$I338)*(Input!$C$9/100))</f>
        <v>0</v>
      </c>
      <c r="L338" s="78" t="n">
        <f aca="false">IF($B338&lt;Input!$G$25,($E338+$F338+$G338+$H338+$I338+$J338+$K338),0)</f>
        <v>-1205.58648517595</v>
      </c>
    </row>
    <row r="339" customFormat="false" ht="12.8" hidden="false" customHeight="false" outlineLevel="0" collapsed="false">
      <c r="A339" s="76" t="n">
        <v>335</v>
      </c>
      <c r="B339" s="77" t="n">
        <f aca="false">EOMONTH(Input!$C$7,A339)</f>
        <v>53113</v>
      </c>
      <c r="C339" s="76" t="n">
        <f aca="false">DATEDIF(Input!$G$23,$B339,"Y")</f>
        <v>68</v>
      </c>
      <c r="E339" s="78" t="n">
        <f aca="false">IF($B339&gt;Input!$G$31,0,Input!$G$26*(1+Input!$G$28/100)^(DATEDIF(Input!$C$7,$B339,"Y")))</f>
        <v>0</v>
      </c>
      <c r="F339" s="78" t="n">
        <f aca="false">-1*($E339*(Input!$C$10/100))</f>
        <v>-0</v>
      </c>
      <c r="G339" s="78" t="n">
        <f aca="false">-1*($E339*(Input!$C$11/100))</f>
        <v>-0</v>
      </c>
      <c r="H339" s="78" t="n">
        <f aca="false">IF($B339&lt;Input!$G$25,((Input!$G$29*(1+Input!$C$13/100)^(DATEDIF(Input!$C$7,$B339,"Y")))),0)</f>
        <v>-1205.58648517595</v>
      </c>
      <c r="I339" s="78" t="n">
        <f aca="false">IF($B339&gt;Input!$G$31,0,IF($E339*(Input!$G$35/100)&gt;(Input!$C$12/12),-1*(Input!$C$12/12),-1*$E339*(Input!$G$35/100)))</f>
        <v>0</v>
      </c>
      <c r="J339" s="78" t="n">
        <f aca="false">IF($B339&gt;Input!$G$31,0,(-1)*($E339+$H339+$I339)*(Input!$C$8/100))</f>
        <v>0</v>
      </c>
      <c r="K339" s="78" t="n">
        <f aca="false">IF($B339&gt;Input!$G$31,0,(-1)*($E339+$H339+$I339)*(Input!$C$9/100))</f>
        <v>0</v>
      </c>
      <c r="L339" s="78" t="n">
        <f aca="false">IF($B339&lt;Input!$G$25,($E339+$F339+$G339+$H339+$I339+$J339+$K339),0)</f>
        <v>-1205.58648517595</v>
      </c>
    </row>
    <row r="340" customFormat="false" ht="12.8" hidden="false" customHeight="false" outlineLevel="0" collapsed="false">
      <c r="A340" s="76" t="n">
        <v>336</v>
      </c>
      <c r="B340" s="77" t="n">
        <f aca="false">EOMONTH(Input!$C$7,A340)</f>
        <v>53143</v>
      </c>
      <c r="C340" s="76" t="n">
        <f aca="false">DATEDIF(Input!$G$23,$B340,"Y")</f>
        <v>68</v>
      </c>
      <c r="E340" s="78" t="n">
        <f aca="false">IF($B340&gt;Input!$G$31,0,Input!$G$26*(1+Input!$G$28/100)^(DATEDIF(Input!$C$7,$B340,"Y")))</f>
        <v>0</v>
      </c>
      <c r="F340" s="78" t="n">
        <f aca="false">-1*($E340*(Input!$C$10/100))</f>
        <v>-0</v>
      </c>
      <c r="G340" s="78" t="n">
        <f aca="false">-1*($E340*(Input!$C$11/100))</f>
        <v>-0</v>
      </c>
      <c r="H340" s="78" t="n">
        <f aca="false">IF($B340&lt;Input!$G$25,((Input!$G$29*(1+Input!$C$13/100)^(DATEDIF(Input!$C$7,$B340,"Y")))),0)</f>
        <v>-1277.9216742865</v>
      </c>
      <c r="I340" s="78" t="n">
        <f aca="false">IF($B340&gt;Input!$G$31,0,IF($E340*(Input!$G$35/100)&gt;(Input!$C$12/12),-1*(Input!$C$12/12),-1*$E340*(Input!$G$35/100)))</f>
        <v>0</v>
      </c>
      <c r="J340" s="78" t="n">
        <f aca="false">IF($B340&gt;Input!$G$31,0,(-1)*($E340+$H340+$I340)*(Input!$C$8/100))</f>
        <v>0</v>
      </c>
      <c r="K340" s="78" t="n">
        <f aca="false">IF($B340&gt;Input!$G$31,0,(-1)*($E340+$H340+$I340)*(Input!$C$9/100))</f>
        <v>0</v>
      </c>
      <c r="L340" s="78" t="n">
        <f aca="false">IF($B340&lt;Input!$G$25,($E340+$F340+$G340+$H340+$I340+$J340+$K340),0)</f>
        <v>-1277.9216742865</v>
      </c>
    </row>
    <row r="341" customFormat="false" ht="12.8" hidden="false" customHeight="false" outlineLevel="0" collapsed="false">
      <c r="A341" s="76" t="n">
        <v>337</v>
      </c>
      <c r="B341" s="77" t="n">
        <f aca="false">EOMONTH(Input!$C$7,A341)</f>
        <v>53174</v>
      </c>
      <c r="C341" s="76" t="n">
        <f aca="false">DATEDIF(Input!$G$23,$B341,"Y")</f>
        <v>68</v>
      </c>
      <c r="E341" s="78" t="n">
        <f aca="false">IF($B341&gt;Input!$G$31,0,Input!$G$26*(1+Input!$G$28/100)^(DATEDIF(Input!$C$7,$B341,"Y")))</f>
        <v>0</v>
      </c>
      <c r="F341" s="78" t="n">
        <f aca="false">-1*($E341*(Input!$C$10/100))</f>
        <v>-0</v>
      </c>
      <c r="G341" s="78" t="n">
        <f aca="false">-1*($E341*(Input!$C$11/100))</f>
        <v>-0</v>
      </c>
      <c r="H341" s="78" t="n">
        <f aca="false">IF($B341&lt;Input!$G$25,((Input!$G$29*(1+Input!$C$13/100)^(DATEDIF(Input!$C$7,$B341,"Y")))),0)</f>
        <v>-1277.9216742865</v>
      </c>
      <c r="I341" s="78" t="n">
        <f aca="false">IF($B341&gt;Input!$G$31,0,IF($E341*(Input!$G$35/100)&gt;(Input!$C$12/12),-1*(Input!$C$12/12),-1*$E341*(Input!$G$35/100)))</f>
        <v>0</v>
      </c>
      <c r="J341" s="78" t="n">
        <f aca="false">IF($B341&gt;Input!$G$31,0,(-1)*($E341+$H341+$I341)*(Input!$C$8/100))</f>
        <v>0</v>
      </c>
      <c r="K341" s="78" t="n">
        <f aca="false">IF($B341&gt;Input!$G$31,0,(-1)*($E341+$H341+$I341)*(Input!$C$9/100))</f>
        <v>0</v>
      </c>
      <c r="L341" s="78" t="n">
        <f aca="false">IF($B341&lt;Input!$G$25,($E341+$F341+$G341+$H341+$I341+$J341+$K341),0)</f>
        <v>-1277.9216742865</v>
      </c>
    </row>
    <row r="342" customFormat="false" ht="12.8" hidden="false" customHeight="false" outlineLevel="0" collapsed="false">
      <c r="A342" s="76" t="n">
        <v>338</v>
      </c>
      <c r="B342" s="77" t="n">
        <f aca="false">EOMONTH(Input!$C$7,A342)</f>
        <v>53205</v>
      </c>
      <c r="C342" s="76" t="n">
        <f aca="false">DATEDIF(Input!$G$23,$B342,"Y")</f>
        <v>68</v>
      </c>
      <c r="E342" s="78" t="n">
        <f aca="false">IF($B342&gt;Input!$G$31,0,Input!$G$26*(1+Input!$G$28/100)^(DATEDIF(Input!$C$7,$B342,"Y")))</f>
        <v>0</v>
      </c>
      <c r="F342" s="78" t="n">
        <f aca="false">-1*($E342*(Input!$C$10/100))</f>
        <v>-0</v>
      </c>
      <c r="G342" s="78" t="n">
        <f aca="false">-1*($E342*(Input!$C$11/100))</f>
        <v>-0</v>
      </c>
      <c r="H342" s="78" t="n">
        <f aca="false">IF($B342&lt;Input!$G$25,((Input!$G$29*(1+Input!$C$13/100)^(DATEDIF(Input!$C$7,$B342,"Y")))),0)</f>
        <v>-1277.9216742865</v>
      </c>
      <c r="I342" s="78" t="n">
        <f aca="false">IF($B342&gt;Input!$G$31,0,IF($E342*(Input!$G$35/100)&gt;(Input!$C$12/12),-1*(Input!$C$12/12),-1*$E342*(Input!$G$35/100)))</f>
        <v>0</v>
      </c>
      <c r="J342" s="78" t="n">
        <f aca="false">IF($B342&gt;Input!$G$31,0,(-1)*($E342+$H342+$I342)*(Input!$C$8/100))</f>
        <v>0</v>
      </c>
      <c r="K342" s="78" t="n">
        <f aca="false">IF($B342&gt;Input!$G$31,0,(-1)*($E342+$H342+$I342)*(Input!$C$9/100))</f>
        <v>0</v>
      </c>
      <c r="L342" s="78" t="n">
        <f aca="false">IF($B342&lt;Input!$G$25,($E342+$F342+$G342+$H342+$I342+$J342+$K342),0)</f>
        <v>-1277.9216742865</v>
      </c>
    </row>
    <row r="343" customFormat="false" ht="12.8" hidden="false" customHeight="false" outlineLevel="0" collapsed="false">
      <c r="A343" s="76" t="n">
        <v>339</v>
      </c>
      <c r="B343" s="77" t="n">
        <f aca="false">EOMONTH(Input!$C$7,A343)</f>
        <v>53235</v>
      </c>
      <c r="C343" s="76" t="n">
        <f aca="false">DATEDIF(Input!$G$23,$B343,"Y")</f>
        <v>68</v>
      </c>
      <c r="E343" s="78" t="n">
        <f aca="false">IF($B343&gt;Input!$G$31,0,Input!$G$26*(1+Input!$G$28/100)^(DATEDIF(Input!$C$7,$B343,"Y")))</f>
        <v>0</v>
      </c>
      <c r="F343" s="78" t="n">
        <f aca="false">-1*($E343*(Input!$C$10/100))</f>
        <v>-0</v>
      </c>
      <c r="G343" s="78" t="n">
        <f aca="false">-1*($E343*(Input!$C$11/100))</f>
        <v>-0</v>
      </c>
      <c r="H343" s="78" t="n">
        <f aca="false">IF($B343&lt;Input!$G$25,((Input!$G$29*(1+Input!$C$13/100)^(DATEDIF(Input!$C$7,$B343,"Y")))),0)</f>
        <v>-1277.9216742865</v>
      </c>
      <c r="I343" s="78" t="n">
        <f aca="false">IF($B343&gt;Input!$G$31,0,IF($E343*(Input!$G$35/100)&gt;(Input!$C$12/12),-1*(Input!$C$12/12),-1*$E343*(Input!$G$35/100)))</f>
        <v>0</v>
      </c>
      <c r="J343" s="78" t="n">
        <f aca="false">IF($B343&gt;Input!$G$31,0,(-1)*($E343+$H343+$I343)*(Input!$C$8/100))</f>
        <v>0</v>
      </c>
      <c r="K343" s="78" t="n">
        <f aca="false">IF($B343&gt;Input!$G$31,0,(-1)*($E343+$H343+$I343)*(Input!$C$9/100))</f>
        <v>0</v>
      </c>
      <c r="L343" s="78" t="n">
        <f aca="false">IF($B343&lt;Input!$G$25,($E343+$F343+$G343+$H343+$I343+$J343+$K343),0)</f>
        <v>-1277.9216742865</v>
      </c>
    </row>
    <row r="344" customFormat="false" ht="12.8" hidden="false" customHeight="false" outlineLevel="0" collapsed="false">
      <c r="A344" s="76" t="n">
        <v>340</v>
      </c>
      <c r="B344" s="77" t="n">
        <f aca="false">EOMONTH(Input!$C$7,A344)</f>
        <v>53266</v>
      </c>
      <c r="C344" s="76" t="n">
        <f aca="false">DATEDIF(Input!$G$23,$B344,"Y")</f>
        <v>68</v>
      </c>
      <c r="E344" s="78" t="n">
        <f aca="false">IF($B344&gt;Input!$G$31,0,Input!$G$26*(1+Input!$G$28/100)^(DATEDIF(Input!$C$7,$B344,"Y")))</f>
        <v>0</v>
      </c>
      <c r="F344" s="78" t="n">
        <f aca="false">-1*($E344*(Input!$C$10/100))</f>
        <v>-0</v>
      </c>
      <c r="G344" s="78" t="n">
        <f aca="false">-1*($E344*(Input!$C$11/100))</f>
        <v>-0</v>
      </c>
      <c r="H344" s="78" t="n">
        <f aca="false">IF($B344&lt;Input!$G$25,((Input!$G$29*(1+Input!$C$13/100)^(DATEDIF(Input!$C$7,$B344,"Y")))),0)</f>
        <v>-1277.9216742865</v>
      </c>
      <c r="I344" s="78" t="n">
        <f aca="false">IF($B344&gt;Input!$G$31,0,IF($E344*(Input!$G$35/100)&gt;(Input!$C$12/12),-1*(Input!$C$12/12),-1*$E344*(Input!$G$35/100)))</f>
        <v>0</v>
      </c>
      <c r="J344" s="78" t="n">
        <f aca="false">IF($B344&gt;Input!$G$31,0,(-1)*($E344+$H344+$I344)*(Input!$C$8/100))</f>
        <v>0</v>
      </c>
      <c r="K344" s="78" t="n">
        <f aca="false">IF($B344&gt;Input!$G$31,0,(-1)*($E344+$H344+$I344)*(Input!$C$9/100))</f>
        <v>0</v>
      </c>
      <c r="L344" s="78" t="n">
        <f aca="false">IF($B344&lt;Input!$G$25,($E344+$F344+$G344+$H344+$I344+$J344+$K344),0)</f>
        <v>-1277.9216742865</v>
      </c>
    </row>
    <row r="345" customFormat="false" ht="12.8" hidden="false" customHeight="false" outlineLevel="0" collapsed="false">
      <c r="A345" s="76" t="n">
        <v>341</v>
      </c>
      <c r="B345" s="77" t="n">
        <f aca="false">EOMONTH(Input!$C$7,A345)</f>
        <v>53296</v>
      </c>
      <c r="C345" s="76" t="n">
        <f aca="false">DATEDIF(Input!$G$23,$B345,"Y")</f>
        <v>68</v>
      </c>
      <c r="E345" s="78" t="n">
        <f aca="false">IF($B345&gt;Input!$G$31,0,Input!$G$26*(1+Input!$G$28/100)^(DATEDIF(Input!$C$7,$B345,"Y")))</f>
        <v>0</v>
      </c>
      <c r="F345" s="78" t="n">
        <f aca="false">-1*($E345*(Input!$C$10/100))</f>
        <v>-0</v>
      </c>
      <c r="G345" s="78" t="n">
        <f aca="false">-1*($E345*(Input!$C$11/100))</f>
        <v>-0</v>
      </c>
      <c r="H345" s="78" t="n">
        <f aca="false">IF($B345&lt;Input!$G$25,((Input!$G$29*(1+Input!$C$13/100)^(DATEDIF(Input!$C$7,$B345,"Y")))),0)</f>
        <v>-1277.9216742865</v>
      </c>
      <c r="I345" s="78" t="n">
        <f aca="false">IF($B345&gt;Input!$G$31,0,IF($E345*(Input!$G$35/100)&gt;(Input!$C$12/12),-1*(Input!$C$12/12),-1*$E345*(Input!$G$35/100)))</f>
        <v>0</v>
      </c>
      <c r="J345" s="78" t="n">
        <f aca="false">IF($B345&gt;Input!$G$31,0,(-1)*($E345+$H345+$I345)*(Input!$C$8/100))</f>
        <v>0</v>
      </c>
      <c r="K345" s="78" t="n">
        <f aca="false">IF($B345&gt;Input!$G$31,0,(-1)*($E345+$H345+$I345)*(Input!$C$9/100))</f>
        <v>0</v>
      </c>
      <c r="L345" s="78" t="n">
        <f aca="false">IF($B345&lt;Input!$G$25,($E345+$F345+$G345+$H345+$I345+$J345+$K345),0)</f>
        <v>-1277.9216742865</v>
      </c>
    </row>
    <row r="346" customFormat="false" ht="12.8" hidden="false" customHeight="false" outlineLevel="0" collapsed="false">
      <c r="A346" s="76" t="n">
        <v>342</v>
      </c>
      <c r="B346" s="77" t="n">
        <f aca="false">EOMONTH(Input!$C$7,A346)</f>
        <v>53327</v>
      </c>
      <c r="C346" s="76" t="n">
        <f aca="false">DATEDIF(Input!$G$23,$B346,"Y")</f>
        <v>68</v>
      </c>
      <c r="E346" s="78" t="n">
        <f aca="false">IF($B346&gt;Input!$G$31,0,Input!$G$26*(1+Input!$G$28/100)^(DATEDIF(Input!$C$7,$B346,"Y")))</f>
        <v>0</v>
      </c>
      <c r="F346" s="78" t="n">
        <f aca="false">-1*($E346*(Input!$C$10/100))</f>
        <v>-0</v>
      </c>
      <c r="G346" s="78" t="n">
        <f aca="false">-1*($E346*(Input!$C$11/100))</f>
        <v>-0</v>
      </c>
      <c r="H346" s="78" t="n">
        <f aca="false">IF($B346&lt;Input!$G$25,((Input!$G$29*(1+Input!$C$13/100)^(DATEDIF(Input!$C$7,$B346,"Y")))),0)</f>
        <v>-1277.9216742865</v>
      </c>
      <c r="I346" s="78" t="n">
        <f aca="false">IF($B346&gt;Input!$G$31,0,IF($E346*(Input!$G$35/100)&gt;(Input!$C$12/12),-1*(Input!$C$12/12),-1*$E346*(Input!$G$35/100)))</f>
        <v>0</v>
      </c>
      <c r="J346" s="78" t="n">
        <f aca="false">IF($B346&gt;Input!$G$31,0,(-1)*($E346+$H346+$I346)*(Input!$C$8/100))</f>
        <v>0</v>
      </c>
      <c r="K346" s="78" t="n">
        <f aca="false">IF($B346&gt;Input!$G$31,0,(-1)*($E346+$H346+$I346)*(Input!$C$9/100))</f>
        <v>0</v>
      </c>
      <c r="L346" s="78" t="n">
        <f aca="false">IF($B346&lt;Input!$G$25,($E346+$F346+$G346+$H346+$I346+$J346+$K346),0)</f>
        <v>-1277.9216742865</v>
      </c>
    </row>
    <row r="347" customFormat="false" ht="12.8" hidden="false" customHeight="false" outlineLevel="0" collapsed="false">
      <c r="A347" s="76" t="n">
        <v>343</v>
      </c>
      <c r="B347" s="77" t="n">
        <f aca="false">EOMONTH(Input!$C$7,A347)</f>
        <v>53358</v>
      </c>
      <c r="C347" s="76" t="n">
        <f aca="false">DATEDIF(Input!$G$23,$B347,"Y")</f>
        <v>68</v>
      </c>
      <c r="E347" s="78" t="n">
        <f aca="false">IF($B347&gt;Input!$G$31,0,Input!$G$26*(1+Input!$G$28/100)^(DATEDIF(Input!$C$7,$B347,"Y")))</f>
        <v>0</v>
      </c>
      <c r="F347" s="78" t="n">
        <f aca="false">-1*($E347*(Input!$C$10/100))</f>
        <v>-0</v>
      </c>
      <c r="G347" s="78" t="n">
        <f aca="false">-1*($E347*(Input!$C$11/100))</f>
        <v>-0</v>
      </c>
      <c r="H347" s="78" t="n">
        <f aca="false">IF($B347&lt;Input!$G$25,((Input!$G$29*(1+Input!$C$13/100)^(DATEDIF(Input!$C$7,$B347,"Y")))),0)</f>
        <v>-1277.9216742865</v>
      </c>
      <c r="I347" s="78" t="n">
        <f aca="false">IF($B347&gt;Input!$G$31,0,IF($E347*(Input!$G$35/100)&gt;(Input!$C$12/12),-1*(Input!$C$12/12),-1*$E347*(Input!$G$35/100)))</f>
        <v>0</v>
      </c>
      <c r="J347" s="78" t="n">
        <f aca="false">IF($B347&gt;Input!$G$31,0,(-1)*($E347+$H347+$I347)*(Input!$C$8/100))</f>
        <v>0</v>
      </c>
      <c r="K347" s="78" t="n">
        <f aca="false">IF($B347&gt;Input!$G$31,0,(-1)*($E347+$H347+$I347)*(Input!$C$9/100))</f>
        <v>0</v>
      </c>
      <c r="L347" s="78" t="n">
        <f aca="false">IF($B347&lt;Input!$G$25,($E347+$F347+$G347+$H347+$I347+$J347+$K347),0)</f>
        <v>-1277.9216742865</v>
      </c>
    </row>
    <row r="348" customFormat="false" ht="12.8" hidden="false" customHeight="false" outlineLevel="0" collapsed="false">
      <c r="A348" s="76" t="n">
        <v>344</v>
      </c>
      <c r="B348" s="77" t="n">
        <f aca="false">EOMONTH(Input!$C$7,A348)</f>
        <v>53386</v>
      </c>
      <c r="C348" s="76" t="n">
        <f aca="false">DATEDIF(Input!$G$23,$B348,"Y")</f>
        <v>68</v>
      </c>
      <c r="E348" s="78" t="n">
        <f aca="false">IF($B348&gt;Input!$G$31,0,Input!$G$26*(1+Input!$G$28/100)^(DATEDIF(Input!$C$7,$B348,"Y")))</f>
        <v>0</v>
      </c>
      <c r="F348" s="78" t="n">
        <f aca="false">-1*($E348*(Input!$C$10/100))</f>
        <v>-0</v>
      </c>
      <c r="G348" s="78" t="n">
        <f aca="false">-1*($E348*(Input!$C$11/100))</f>
        <v>-0</v>
      </c>
      <c r="H348" s="78" t="n">
        <f aca="false">IF($B348&lt;Input!$G$25,((Input!$G$29*(1+Input!$C$13/100)^(DATEDIF(Input!$C$7,$B348,"Y")))),0)</f>
        <v>-1277.9216742865</v>
      </c>
      <c r="I348" s="78" t="n">
        <f aca="false">IF($B348&gt;Input!$G$31,0,IF($E348*(Input!$G$35/100)&gt;(Input!$C$12/12),-1*(Input!$C$12/12),-1*$E348*(Input!$G$35/100)))</f>
        <v>0</v>
      </c>
      <c r="J348" s="78" t="n">
        <f aca="false">IF($B348&gt;Input!$G$31,0,(-1)*($E348+$H348+$I348)*(Input!$C$8/100))</f>
        <v>0</v>
      </c>
      <c r="K348" s="78" t="n">
        <f aca="false">IF($B348&gt;Input!$G$31,0,(-1)*($E348+$H348+$I348)*(Input!$C$9/100))</f>
        <v>0</v>
      </c>
      <c r="L348" s="78" t="n">
        <f aca="false">IF($B348&lt;Input!$G$25,($E348+$F348+$G348+$H348+$I348+$J348+$K348),0)</f>
        <v>-1277.9216742865</v>
      </c>
    </row>
    <row r="349" customFormat="false" ht="12.8" hidden="false" customHeight="false" outlineLevel="0" collapsed="false">
      <c r="A349" s="76" t="n">
        <v>345</v>
      </c>
      <c r="B349" s="77" t="n">
        <f aca="false">EOMONTH(Input!$C$7,A349)</f>
        <v>53417</v>
      </c>
      <c r="C349" s="76" t="n">
        <f aca="false">DATEDIF(Input!$G$23,$B349,"Y")</f>
        <v>68</v>
      </c>
      <c r="E349" s="78" t="n">
        <f aca="false">IF($B349&gt;Input!$G$31,0,Input!$G$26*(1+Input!$G$28/100)^(DATEDIF(Input!$C$7,$B349,"Y")))</f>
        <v>0</v>
      </c>
      <c r="F349" s="78" t="n">
        <f aca="false">-1*($E349*(Input!$C$10/100))</f>
        <v>-0</v>
      </c>
      <c r="G349" s="78" t="n">
        <f aca="false">-1*($E349*(Input!$C$11/100))</f>
        <v>-0</v>
      </c>
      <c r="H349" s="78" t="n">
        <f aca="false">IF($B349&lt;Input!$G$25,((Input!$G$29*(1+Input!$C$13/100)^(DATEDIF(Input!$C$7,$B349,"Y")))),0)</f>
        <v>-1277.9216742865</v>
      </c>
      <c r="I349" s="78" t="n">
        <f aca="false">IF($B349&gt;Input!$G$31,0,IF($E349*(Input!$G$35/100)&gt;(Input!$C$12/12),-1*(Input!$C$12/12),-1*$E349*(Input!$G$35/100)))</f>
        <v>0</v>
      </c>
      <c r="J349" s="78" t="n">
        <f aca="false">IF($B349&gt;Input!$G$31,0,(-1)*($E349+$H349+$I349)*(Input!$C$8/100))</f>
        <v>0</v>
      </c>
      <c r="K349" s="78" t="n">
        <f aca="false">IF($B349&gt;Input!$G$31,0,(-1)*($E349+$H349+$I349)*(Input!$C$9/100))</f>
        <v>0</v>
      </c>
      <c r="L349" s="78" t="n">
        <f aca="false">IF($B349&lt;Input!$G$25,($E349+$F349+$G349+$H349+$I349+$J349+$K349),0)</f>
        <v>-1277.9216742865</v>
      </c>
    </row>
    <row r="350" customFormat="false" ht="12.8" hidden="false" customHeight="false" outlineLevel="0" collapsed="false">
      <c r="A350" s="76" t="n">
        <v>346</v>
      </c>
      <c r="B350" s="77" t="n">
        <f aca="false">EOMONTH(Input!$C$7,A350)</f>
        <v>53447</v>
      </c>
      <c r="C350" s="76" t="n">
        <f aca="false">DATEDIF(Input!$G$23,$B350,"Y")</f>
        <v>68</v>
      </c>
      <c r="E350" s="78" t="n">
        <f aca="false">IF($B350&gt;Input!$G$31,0,Input!$G$26*(1+Input!$G$28/100)^(DATEDIF(Input!$C$7,$B350,"Y")))</f>
        <v>0</v>
      </c>
      <c r="F350" s="78" t="n">
        <f aca="false">-1*($E350*(Input!$C$10/100))</f>
        <v>-0</v>
      </c>
      <c r="G350" s="78" t="n">
        <f aca="false">-1*($E350*(Input!$C$11/100))</f>
        <v>-0</v>
      </c>
      <c r="H350" s="78" t="n">
        <f aca="false">IF($B350&lt;Input!$G$25,((Input!$G$29*(1+Input!$C$13/100)^(DATEDIF(Input!$C$7,$B350,"Y")))),0)</f>
        <v>-1277.9216742865</v>
      </c>
      <c r="I350" s="78" t="n">
        <f aca="false">IF($B350&gt;Input!$G$31,0,IF($E350*(Input!$G$35/100)&gt;(Input!$C$12/12),-1*(Input!$C$12/12),-1*$E350*(Input!$G$35/100)))</f>
        <v>0</v>
      </c>
      <c r="J350" s="78" t="n">
        <f aca="false">IF($B350&gt;Input!$G$31,0,(-1)*($E350+$H350+$I350)*(Input!$C$8/100))</f>
        <v>0</v>
      </c>
      <c r="K350" s="78" t="n">
        <f aca="false">IF($B350&gt;Input!$G$31,0,(-1)*($E350+$H350+$I350)*(Input!$C$9/100))</f>
        <v>0</v>
      </c>
      <c r="L350" s="78" t="n">
        <f aca="false">IF($B350&lt;Input!$G$25,($E350+$F350+$G350+$H350+$I350+$J350+$K350),0)</f>
        <v>-1277.9216742865</v>
      </c>
    </row>
    <row r="351" customFormat="false" ht="12.8" hidden="false" customHeight="false" outlineLevel="0" collapsed="false">
      <c r="A351" s="76" t="n">
        <v>347</v>
      </c>
      <c r="B351" s="77" t="n">
        <f aca="false">EOMONTH(Input!$C$7,A351)</f>
        <v>53478</v>
      </c>
      <c r="C351" s="76" t="n">
        <f aca="false">DATEDIF(Input!$G$23,$B351,"Y")</f>
        <v>69</v>
      </c>
      <c r="E351" s="78" t="n">
        <f aca="false">IF($B351&gt;Input!$G$31,0,Input!$G$26*(1+Input!$G$28/100)^(DATEDIF(Input!$C$7,$B351,"Y")))</f>
        <v>0</v>
      </c>
      <c r="F351" s="78" t="n">
        <f aca="false">-1*($E351*(Input!$C$10/100))</f>
        <v>-0</v>
      </c>
      <c r="G351" s="78" t="n">
        <f aca="false">-1*($E351*(Input!$C$11/100))</f>
        <v>-0</v>
      </c>
      <c r="H351" s="78" t="n">
        <f aca="false">IF($B351&lt;Input!$G$25,((Input!$G$29*(1+Input!$C$13/100)^(DATEDIF(Input!$C$7,$B351,"Y")))),0)</f>
        <v>-1277.9216742865</v>
      </c>
      <c r="I351" s="78" t="n">
        <f aca="false">IF($B351&gt;Input!$G$31,0,IF($E351*(Input!$G$35/100)&gt;(Input!$C$12/12),-1*(Input!$C$12/12),-1*$E351*(Input!$G$35/100)))</f>
        <v>0</v>
      </c>
      <c r="J351" s="78" t="n">
        <f aca="false">IF($B351&gt;Input!$G$31,0,(-1)*($E351+$H351+$I351)*(Input!$C$8/100))</f>
        <v>0</v>
      </c>
      <c r="K351" s="78" t="n">
        <f aca="false">IF($B351&gt;Input!$G$31,0,(-1)*($E351+$H351+$I351)*(Input!$C$9/100))</f>
        <v>0</v>
      </c>
      <c r="L351" s="78" t="n">
        <f aca="false">IF($B351&lt;Input!$G$25,($E351+$F351+$G351+$H351+$I351+$J351+$K351),0)</f>
        <v>-1277.9216742865</v>
      </c>
    </row>
    <row r="352" customFormat="false" ht="12.8" hidden="false" customHeight="false" outlineLevel="0" collapsed="false">
      <c r="A352" s="76" t="n">
        <v>348</v>
      </c>
      <c r="B352" s="77" t="n">
        <f aca="false">EOMONTH(Input!$C$7,A352)</f>
        <v>53508</v>
      </c>
      <c r="C352" s="76" t="n">
        <f aca="false">DATEDIF(Input!$G$23,$B352,"Y")</f>
        <v>69</v>
      </c>
      <c r="E352" s="78" t="n">
        <f aca="false">IF($B352&gt;Input!$G$31,0,Input!$G$26*(1+Input!$G$28/100)^(DATEDIF(Input!$C$7,$B352,"Y")))</f>
        <v>0</v>
      </c>
      <c r="F352" s="78" t="n">
        <f aca="false">-1*($E352*(Input!$C$10/100))</f>
        <v>-0</v>
      </c>
      <c r="G352" s="78" t="n">
        <f aca="false">-1*($E352*(Input!$C$11/100))</f>
        <v>-0</v>
      </c>
      <c r="H352" s="78" t="n">
        <f aca="false">IF($B352&lt;Input!$G$25,((Input!$G$29*(1+Input!$C$13/100)^(DATEDIF(Input!$C$7,$B352,"Y")))),0)</f>
        <v>-1354.59697474369</v>
      </c>
      <c r="I352" s="78" t="n">
        <f aca="false">IF($B352&gt;Input!$G$31,0,IF($E352*(Input!$G$35/100)&gt;(Input!$C$12/12),-1*(Input!$C$12/12),-1*$E352*(Input!$G$35/100)))</f>
        <v>0</v>
      </c>
      <c r="J352" s="78" t="n">
        <f aca="false">IF($B352&gt;Input!$G$31,0,(-1)*($E352+$H352+$I352)*(Input!$C$8/100))</f>
        <v>0</v>
      </c>
      <c r="K352" s="78" t="n">
        <f aca="false">IF($B352&gt;Input!$G$31,0,(-1)*($E352+$H352+$I352)*(Input!$C$9/100))</f>
        <v>0</v>
      </c>
      <c r="L352" s="78" t="n">
        <f aca="false">IF($B352&lt;Input!$G$25,($E352+$F352+$G352+$H352+$I352+$J352+$K352),0)</f>
        <v>-1354.59697474369</v>
      </c>
    </row>
    <row r="353" customFormat="false" ht="12.8" hidden="false" customHeight="false" outlineLevel="0" collapsed="false">
      <c r="A353" s="76" t="n">
        <v>349</v>
      </c>
      <c r="B353" s="77" t="n">
        <f aca="false">EOMONTH(Input!$C$7,A353)</f>
        <v>53539</v>
      </c>
      <c r="C353" s="76" t="n">
        <f aca="false">DATEDIF(Input!$G$23,$B353,"Y")</f>
        <v>69</v>
      </c>
      <c r="E353" s="78" t="n">
        <f aca="false">IF($B353&gt;Input!$G$31,0,Input!$G$26*(1+Input!$G$28/100)^(DATEDIF(Input!$C$7,$B353,"Y")))</f>
        <v>0</v>
      </c>
      <c r="F353" s="78" t="n">
        <f aca="false">-1*($E353*(Input!$C$10/100))</f>
        <v>-0</v>
      </c>
      <c r="G353" s="78" t="n">
        <f aca="false">-1*($E353*(Input!$C$11/100))</f>
        <v>-0</v>
      </c>
      <c r="H353" s="78" t="n">
        <f aca="false">IF($B353&lt;Input!$G$25,((Input!$G$29*(1+Input!$C$13/100)^(DATEDIF(Input!$C$7,$B353,"Y")))),0)</f>
        <v>-1354.59697474369</v>
      </c>
      <c r="I353" s="78" t="n">
        <f aca="false">IF($B353&gt;Input!$G$31,0,IF($E353*(Input!$G$35/100)&gt;(Input!$C$12/12),-1*(Input!$C$12/12),-1*$E353*(Input!$G$35/100)))</f>
        <v>0</v>
      </c>
      <c r="J353" s="78" t="n">
        <f aca="false">IF($B353&gt;Input!$G$31,0,(-1)*($E353+$H353+$I353)*(Input!$C$8/100))</f>
        <v>0</v>
      </c>
      <c r="K353" s="78" t="n">
        <f aca="false">IF($B353&gt;Input!$G$31,0,(-1)*($E353+$H353+$I353)*(Input!$C$9/100))</f>
        <v>0</v>
      </c>
      <c r="L353" s="78" t="n">
        <f aca="false">IF($B353&lt;Input!$G$25,($E353+$F353+$G353+$H353+$I353+$J353+$K353),0)</f>
        <v>-1354.59697474369</v>
      </c>
    </row>
    <row r="354" customFormat="false" ht="12.8" hidden="false" customHeight="false" outlineLevel="0" collapsed="false">
      <c r="A354" s="76" t="n">
        <v>350</v>
      </c>
      <c r="B354" s="77" t="n">
        <f aca="false">EOMONTH(Input!$C$7,A354)</f>
        <v>53570</v>
      </c>
      <c r="C354" s="76" t="n">
        <f aca="false">DATEDIF(Input!$G$23,$B354,"Y")</f>
        <v>69</v>
      </c>
      <c r="E354" s="78" t="n">
        <f aca="false">IF($B354&gt;Input!$G$31,0,Input!$G$26*(1+Input!$G$28/100)^(DATEDIF(Input!$C$7,$B354,"Y")))</f>
        <v>0</v>
      </c>
      <c r="F354" s="78" t="n">
        <f aca="false">-1*($E354*(Input!$C$10/100))</f>
        <v>-0</v>
      </c>
      <c r="G354" s="78" t="n">
        <f aca="false">-1*($E354*(Input!$C$11/100))</f>
        <v>-0</v>
      </c>
      <c r="H354" s="78" t="n">
        <f aca="false">IF($B354&lt;Input!$G$25,((Input!$G$29*(1+Input!$C$13/100)^(DATEDIF(Input!$C$7,$B354,"Y")))),0)</f>
        <v>-1354.59697474369</v>
      </c>
      <c r="I354" s="78" t="n">
        <f aca="false">IF($B354&gt;Input!$G$31,0,IF($E354*(Input!$G$35/100)&gt;(Input!$C$12/12),-1*(Input!$C$12/12),-1*$E354*(Input!$G$35/100)))</f>
        <v>0</v>
      </c>
      <c r="J354" s="78" t="n">
        <f aca="false">IF($B354&gt;Input!$G$31,0,(-1)*($E354+$H354+$I354)*(Input!$C$8/100))</f>
        <v>0</v>
      </c>
      <c r="K354" s="78" t="n">
        <f aca="false">IF($B354&gt;Input!$G$31,0,(-1)*($E354+$H354+$I354)*(Input!$C$9/100))</f>
        <v>0</v>
      </c>
      <c r="L354" s="78" t="n">
        <f aca="false">IF($B354&lt;Input!$G$25,($E354+$F354+$G354+$H354+$I354+$J354+$K354),0)</f>
        <v>-1354.59697474369</v>
      </c>
    </row>
    <row r="355" customFormat="false" ht="12.8" hidden="false" customHeight="false" outlineLevel="0" collapsed="false">
      <c r="A355" s="76" t="n">
        <v>351</v>
      </c>
      <c r="B355" s="77" t="n">
        <f aca="false">EOMONTH(Input!$C$7,A355)</f>
        <v>53600</v>
      </c>
      <c r="C355" s="76" t="n">
        <f aca="false">DATEDIF(Input!$G$23,$B355,"Y")</f>
        <v>69</v>
      </c>
      <c r="E355" s="78" t="n">
        <f aca="false">IF($B355&gt;Input!$G$31,0,Input!$G$26*(1+Input!$G$28/100)^(DATEDIF(Input!$C$7,$B355,"Y")))</f>
        <v>0</v>
      </c>
      <c r="F355" s="78" t="n">
        <f aca="false">-1*($E355*(Input!$C$10/100))</f>
        <v>-0</v>
      </c>
      <c r="G355" s="78" t="n">
        <f aca="false">-1*($E355*(Input!$C$11/100))</f>
        <v>-0</v>
      </c>
      <c r="H355" s="78" t="n">
        <f aca="false">IF($B355&lt;Input!$G$25,((Input!$G$29*(1+Input!$C$13/100)^(DATEDIF(Input!$C$7,$B355,"Y")))),0)</f>
        <v>-1354.59697474369</v>
      </c>
      <c r="I355" s="78" t="n">
        <f aca="false">IF($B355&gt;Input!$G$31,0,IF($E355*(Input!$G$35/100)&gt;(Input!$C$12/12),-1*(Input!$C$12/12),-1*$E355*(Input!$G$35/100)))</f>
        <v>0</v>
      </c>
      <c r="J355" s="78" t="n">
        <f aca="false">IF($B355&gt;Input!$G$31,0,(-1)*($E355+$H355+$I355)*(Input!$C$8/100))</f>
        <v>0</v>
      </c>
      <c r="K355" s="78" t="n">
        <f aca="false">IF($B355&gt;Input!$G$31,0,(-1)*($E355+$H355+$I355)*(Input!$C$9/100))</f>
        <v>0</v>
      </c>
      <c r="L355" s="78" t="n">
        <f aca="false">IF($B355&lt;Input!$G$25,($E355+$F355+$G355+$H355+$I355+$J355+$K355),0)</f>
        <v>-1354.59697474369</v>
      </c>
    </row>
    <row r="356" customFormat="false" ht="12.8" hidden="false" customHeight="false" outlineLevel="0" collapsed="false">
      <c r="A356" s="76" t="n">
        <v>352</v>
      </c>
      <c r="B356" s="77" t="n">
        <f aca="false">EOMONTH(Input!$C$7,A356)</f>
        <v>53631</v>
      </c>
      <c r="C356" s="76" t="n">
        <f aca="false">DATEDIF(Input!$G$23,$B356,"Y")</f>
        <v>69</v>
      </c>
      <c r="E356" s="78" t="n">
        <f aca="false">IF($B356&gt;Input!$G$31,0,Input!$G$26*(1+Input!$G$28/100)^(DATEDIF(Input!$C$7,$B356,"Y")))</f>
        <v>0</v>
      </c>
      <c r="F356" s="78" t="n">
        <f aca="false">-1*($E356*(Input!$C$10/100))</f>
        <v>-0</v>
      </c>
      <c r="G356" s="78" t="n">
        <f aca="false">-1*($E356*(Input!$C$11/100))</f>
        <v>-0</v>
      </c>
      <c r="H356" s="78" t="n">
        <f aca="false">IF($B356&lt;Input!$G$25,((Input!$G$29*(1+Input!$C$13/100)^(DATEDIF(Input!$C$7,$B356,"Y")))),0)</f>
        <v>-1354.59697474369</v>
      </c>
      <c r="I356" s="78" t="n">
        <f aca="false">IF($B356&gt;Input!$G$31,0,IF($E356*(Input!$G$35/100)&gt;(Input!$C$12/12),-1*(Input!$C$12/12),-1*$E356*(Input!$G$35/100)))</f>
        <v>0</v>
      </c>
      <c r="J356" s="78" t="n">
        <f aca="false">IF($B356&gt;Input!$G$31,0,(-1)*($E356+$H356+$I356)*(Input!$C$8/100))</f>
        <v>0</v>
      </c>
      <c r="K356" s="78" t="n">
        <f aca="false">IF($B356&gt;Input!$G$31,0,(-1)*($E356+$H356+$I356)*(Input!$C$9/100))</f>
        <v>0</v>
      </c>
      <c r="L356" s="78" t="n">
        <f aca="false">IF($B356&lt;Input!$G$25,($E356+$F356+$G356+$H356+$I356+$J356+$K356),0)</f>
        <v>-1354.59697474369</v>
      </c>
    </row>
    <row r="357" customFormat="false" ht="12.8" hidden="false" customHeight="false" outlineLevel="0" collapsed="false">
      <c r="A357" s="76" t="n">
        <v>353</v>
      </c>
      <c r="B357" s="77" t="n">
        <f aca="false">EOMONTH(Input!$C$7,A357)</f>
        <v>53661</v>
      </c>
      <c r="C357" s="76" t="n">
        <f aca="false">DATEDIF(Input!$G$23,$B357,"Y")</f>
        <v>69</v>
      </c>
      <c r="E357" s="78" t="n">
        <f aca="false">IF($B357&gt;Input!$G$31,0,Input!$G$26*(1+Input!$G$28/100)^(DATEDIF(Input!$C$7,$B357,"Y")))</f>
        <v>0</v>
      </c>
      <c r="F357" s="78" t="n">
        <f aca="false">-1*($E357*(Input!$C$10/100))</f>
        <v>-0</v>
      </c>
      <c r="G357" s="78" t="n">
        <f aca="false">-1*($E357*(Input!$C$11/100))</f>
        <v>-0</v>
      </c>
      <c r="H357" s="78" t="n">
        <f aca="false">IF($B357&lt;Input!$G$25,((Input!$G$29*(1+Input!$C$13/100)^(DATEDIF(Input!$C$7,$B357,"Y")))),0)</f>
        <v>-1354.59697474369</v>
      </c>
      <c r="I357" s="78" t="n">
        <f aca="false">IF($B357&gt;Input!$G$31,0,IF($E357*(Input!$G$35/100)&gt;(Input!$C$12/12),-1*(Input!$C$12/12),-1*$E357*(Input!$G$35/100)))</f>
        <v>0</v>
      </c>
      <c r="J357" s="78" t="n">
        <f aca="false">IF($B357&gt;Input!$G$31,0,(-1)*($E357+$H357+$I357)*(Input!$C$8/100))</f>
        <v>0</v>
      </c>
      <c r="K357" s="78" t="n">
        <f aca="false">IF($B357&gt;Input!$G$31,0,(-1)*($E357+$H357+$I357)*(Input!$C$9/100))</f>
        <v>0</v>
      </c>
      <c r="L357" s="78" t="n">
        <f aca="false">IF($B357&lt;Input!$G$25,($E357+$F357+$G357+$H357+$I357+$J357+$K357),0)</f>
        <v>-1354.59697474369</v>
      </c>
    </row>
    <row r="358" customFormat="false" ht="12.8" hidden="false" customHeight="false" outlineLevel="0" collapsed="false">
      <c r="A358" s="76" t="n">
        <v>354</v>
      </c>
      <c r="B358" s="77" t="n">
        <f aca="false">EOMONTH(Input!$C$7,A358)</f>
        <v>53692</v>
      </c>
      <c r="C358" s="76" t="n">
        <f aca="false">DATEDIF(Input!$G$23,$B358,"Y")</f>
        <v>69</v>
      </c>
      <c r="E358" s="78" t="n">
        <f aca="false">IF($B358&gt;Input!$G$31,0,Input!$G$26*(1+Input!$G$28/100)^(DATEDIF(Input!$C$7,$B358,"Y")))</f>
        <v>0</v>
      </c>
      <c r="F358" s="78" t="n">
        <f aca="false">-1*($E358*(Input!$C$10/100))</f>
        <v>-0</v>
      </c>
      <c r="G358" s="78" t="n">
        <f aca="false">-1*($E358*(Input!$C$11/100))</f>
        <v>-0</v>
      </c>
      <c r="H358" s="78" t="n">
        <f aca="false">IF($B358&lt;Input!$G$25,((Input!$G$29*(1+Input!$C$13/100)^(DATEDIF(Input!$C$7,$B358,"Y")))),0)</f>
        <v>-1354.59697474369</v>
      </c>
      <c r="I358" s="78" t="n">
        <f aca="false">IF($B358&gt;Input!$G$31,0,IF($E358*(Input!$G$35/100)&gt;(Input!$C$12/12),-1*(Input!$C$12/12),-1*$E358*(Input!$G$35/100)))</f>
        <v>0</v>
      </c>
      <c r="J358" s="78" t="n">
        <f aca="false">IF($B358&gt;Input!$G$31,0,(-1)*($E358+$H358+$I358)*(Input!$C$8/100))</f>
        <v>0</v>
      </c>
      <c r="K358" s="78" t="n">
        <f aca="false">IF($B358&gt;Input!$G$31,0,(-1)*($E358+$H358+$I358)*(Input!$C$9/100))</f>
        <v>0</v>
      </c>
      <c r="L358" s="78" t="n">
        <f aca="false">IF($B358&lt;Input!$G$25,($E358+$F358+$G358+$H358+$I358+$J358+$K358),0)</f>
        <v>-1354.59697474369</v>
      </c>
    </row>
    <row r="359" customFormat="false" ht="12.8" hidden="false" customHeight="false" outlineLevel="0" collapsed="false">
      <c r="A359" s="76" t="n">
        <v>355</v>
      </c>
      <c r="B359" s="77" t="n">
        <f aca="false">EOMONTH(Input!$C$7,A359)</f>
        <v>53723</v>
      </c>
      <c r="C359" s="76" t="n">
        <f aca="false">DATEDIF(Input!$G$23,$B359,"Y")</f>
        <v>69</v>
      </c>
      <c r="E359" s="78" t="n">
        <f aca="false">IF($B359&gt;Input!$G$31,0,Input!$G$26*(1+Input!$G$28/100)^(DATEDIF(Input!$C$7,$B359,"Y")))</f>
        <v>0</v>
      </c>
      <c r="F359" s="78" t="n">
        <f aca="false">-1*($E359*(Input!$C$10/100))</f>
        <v>-0</v>
      </c>
      <c r="G359" s="78" t="n">
        <f aca="false">-1*($E359*(Input!$C$11/100))</f>
        <v>-0</v>
      </c>
      <c r="H359" s="78" t="n">
        <f aca="false">IF($B359&lt;Input!$G$25,((Input!$G$29*(1+Input!$C$13/100)^(DATEDIF(Input!$C$7,$B359,"Y")))),0)</f>
        <v>-1354.59697474369</v>
      </c>
      <c r="I359" s="78" t="n">
        <f aca="false">IF($B359&gt;Input!$G$31,0,IF($E359*(Input!$G$35/100)&gt;(Input!$C$12/12),-1*(Input!$C$12/12),-1*$E359*(Input!$G$35/100)))</f>
        <v>0</v>
      </c>
      <c r="J359" s="78" t="n">
        <f aca="false">IF($B359&gt;Input!$G$31,0,(-1)*($E359+$H359+$I359)*(Input!$C$8/100))</f>
        <v>0</v>
      </c>
      <c r="K359" s="78" t="n">
        <f aca="false">IF($B359&gt;Input!$G$31,0,(-1)*($E359+$H359+$I359)*(Input!$C$9/100))</f>
        <v>0</v>
      </c>
      <c r="L359" s="78" t="n">
        <f aca="false">IF($B359&lt;Input!$G$25,($E359+$F359+$G359+$H359+$I359+$J359+$K359),0)</f>
        <v>-1354.59697474369</v>
      </c>
    </row>
    <row r="360" customFormat="false" ht="12.8" hidden="false" customHeight="false" outlineLevel="0" collapsed="false">
      <c r="A360" s="76" t="n">
        <v>356</v>
      </c>
      <c r="B360" s="77" t="n">
        <f aca="false">EOMONTH(Input!$C$7,A360)</f>
        <v>53751</v>
      </c>
      <c r="C360" s="76" t="n">
        <f aca="false">DATEDIF(Input!$G$23,$B360,"Y")</f>
        <v>69</v>
      </c>
      <c r="E360" s="78" t="n">
        <f aca="false">IF($B360&gt;Input!$G$31,0,Input!$G$26*(1+Input!$G$28/100)^(DATEDIF(Input!$C$7,$B360,"Y")))</f>
        <v>0</v>
      </c>
      <c r="F360" s="78" t="n">
        <f aca="false">-1*($E360*(Input!$C$10/100))</f>
        <v>-0</v>
      </c>
      <c r="G360" s="78" t="n">
        <f aca="false">-1*($E360*(Input!$C$11/100))</f>
        <v>-0</v>
      </c>
      <c r="H360" s="78" t="n">
        <f aca="false">IF($B360&lt;Input!$G$25,((Input!$G$29*(1+Input!$C$13/100)^(DATEDIF(Input!$C$7,$B360,"Y")))),0)</f>
        <v>-1354.59697474369</v>
      </c>
      <c r="I360" s="78" t="n">
        <f aca="false">IF($B360&gt;Input!$G$31,0,IF($E360*(Input!$G$35/100)&gt;(Input!$C$12/12),-1*(Input!$C$12/12),-1*$E360*(Input!$G$35/100)))</f>
        <v>0</v>
      </c>
      <c r="J360" s="78" t="n">
        <f aca="false">IF($B360&gt;Input!$G$31,0,(-1)*($E360+$H360+$I360)*(Input!$C$8/100))</f>
        <v>0</v>
      </c>
      <c r="K360" s="78" t="n">
        <f aca="false">IF($B360&gt;Input!$G$31,0,(-1)*($E360+$H360+$I360)*(Input!$C$9/100))</f>
        <v>0</v>
      </c>
      <c r="L360" s="78" t="n">
        <f aca="false">IF($B360&lt;Input!$G$25,($E360+$F360+$G360+$H360+$I360+$J360+$K360),0)</f>
        <v>-1354.59697474369</v>
      </c>
    </row>
    <row r="361" customFormat="false" ht="12.8" hidden="false" customHeight="false" outlineLevel="0" collapsed="false">
      <c r="A361" s="76" t="n">
        <v>357</v>
      </c>
      <c r="B361" s="77" t="n">
        <f aca="false">EOMONTH(Input!$C$7,A361)</f>
        <v>53782</v>
      </c>
      <c r="C361" s="76" t="n">
        <f aca="false">DATEDIF(Input!$G$23,$B361,"Y")</f>
        <v>69</v>
      </c>
      <c r="E361" s="78" t="n">
        <f aca="false">IF($B361&gt;Input!$G$31,0,Input!$G$26*(1+Input!$G$28/100)^(DATEDIF(Input!$C$7,$B361,"Y")))</f>
        <v>0</v>
      </c>
      <c r="F361" s="78" t="n">
        <f aca="false">-1*($E361*(Input!$C$10/100))</f>
        <v>-0</v>
      </c>
      <c r="G361" s="78" t="n">
        <f aca="false">-1*($E361*(Input!$C$11/100))</f>
        <v>-0</v>
      </c>
      <c r="H361" s="78" t="n">
        <f aca="false">IF($B361&lt;Input!$G$25,((Input!$G$29*(1+Input!$C$13/100)^(DATEDIF(Input!$C$7,$B361,"Y")))),0)</f>
        <v>-1354.59697474369</v>
      </c>
      <c r="I361" s="78" t="n">
        <f aca="false">IF($B361&gt;Input!$G$31,0,IF($E361*(Input!$G$35/100)&gt;(Input!$C$12/12),-1*(Input!$C$12/12),-1*$E361*(Input!$G$35/100)))</f>
        <v>0</v>
      </c>
      <c r="J361" s="78" t="n">
        <f aca="false">IF($B361&gt;Input!$G$31,0,(-1)*($E361+$H361+$I361)*(Input!$C$8/100))</f>
        <v>0</v>
      </c>
      <c r="K361" s="78" t="n">
        <f aca="false">IF($B361&gt;Input!$G$31,0,(-1)*($E361+$H361+$I361)*(Input!$C$9/100))</f>
        <v>0</v>
      </c>
      <c r="L361" s="78" t="n">
        <f aca="false">IF($B361&lt;Input!$G$25,($E361+$F361+$G361+$H361+$I361+$J361+$K361),0)</f>
        <v>-1354.59697474369</v>
      </c>
    </row>
    <row r="362" customFormat="false" ht="12.8" hidden="false" customHeight="false" outlineLevel="0" collapsed="false">
      <c r="A362" s="76" t="n">
        <v>358</v>
      </c>
      <c r="B362" s="77" t="n">
        <f aca="false">EOMONTH(Input!$C$7,A362)</f>
        <v>53812</v>
      </c>
      <c r="C362" s="76" t="n">
        <f aca="false">DATEDIF(Input!$G$23,$B362,"Y")</f>
        <v>69</v>
      </c>
      <c r="E362" s="78" t="n">
        <f aca="false">IF($B362&gt;Input!$G$31,0,Input!$G$26*(1+Input!$G$28/100)^(DATEDIF(Input!$C$7,$B362,"Y")))</f>
        <v>0</v>
      </c>
      <c r="F362" s="78" t="n">
        <f aca="false">-1*($E362*(Input!$C$10/100))</f>
        <v>-0</v>
      </c>
      <c r="G362" s="78" t="n">
        <f aca="false">-1*($E362*(Input!$C$11/100))</f>
        <v>-0</v>
      </c>
      <c r="H362" s="78" t="n">
        <f aca="false">IF($B362&lt;Input!$G$25,((Input!$G$29*(1+Input!$C$13/100)^(DATEDIF(Input!$C$7,$B362,"Y")))),0)</f>
        <v>-1354.59697474369</v>
      </c>
      <c r="I362" s="78" t="n">
        <f aca="false">IF($B362&gt;Input!$G$31,0,IF($E362*(Input!$G$35/100)&gt;(Input!$C$12/12),-1*(Input!$C$12/12),-1*$E362*(Input!$G$35/100)))</f>
        <v>0</v>
      </c>
      <c r="J362" s="78" t="n">
        <f aca="false">IF($B362&gt;Input!$G$31,0,(-1)*($E362+$H362+$I362)*(Input!$C$8/100))</f>
        <v>0</v>
      </c>
      <c r="K362" s="78" t="n">
        <f aca="false">IF($B362&gt;Input!$G$31,0,(-1)*($E362+$H362+$I362)*(Input!$C$9/100))</f>
        <v>0</v>
      </c>
      <c r="L362" s="78" t="n">
        <f aca="false">IF($B362&lt;Input!$G$25,($E362+$F362+$G362+$H362+$I362+$J362+$K362),0)</f>
        <v>-1354.59697474369</v>
      </c>
    </row>
    <row r="363" customFormat="false" ht="12.8" hidden="false" customHeight="false" outlineLevel="0" collapsed="false">
      <c r="A363" s="76" t="n">
        <v>359</v>
      </c>
      <c r="B363" s="77" t="n">
        <f aca="false">EOMONTH(Input!$C$7,A363)</f>
        <v>53843</v>
      </c>
      <c r="C363" s="76" t="n">
        <f aca="false">DATEDIF(Input!$G$23,$B363,"Y")</f>
        <v>70</v>
      </c>
      <c r="E363" s="78" t="n">
        <f aca="false">IF($B363&gt;Input!$G$31,0,Input!$G$26*(1+Input!$G$28/100)^(DATEDIF(Input!$C$7,$B363,"Y")))</f>
        <v>0</v>
      </c>
      <c r="F363" s="78" t="n">
        <f aca="false">-1*($E363*(Input!$C$10/100))</f>
        <v>-0</v>
      </c>
      <c r="G363" s="78" t="n">
        <f aca="false">-1*($E363*(Input!$C$11/100))</f>
        <v>-0</v>
      </c>
      <c r="H363" s="78" t="n">
        <f aca="false">IF($B363&lt;Input!$G$25,((Input!$G$29*(1+Input!$C$13/100)^(DATEDIF(Input!$C$7,$B363,"Y")))),0)</f>
        <v>-1354.59697474369</v>
      </c>
      <c r="I363" s="78" t="n">
        <f aca="false">IF($B363&gt;Input!$G$31,0,IF($E363*(Input!$G$35/100)&gt;(Input!$C$12/12),-1*(Input!$C$12/12),-1*$E363*(Input!$G$35/100)))</f>
        <v>0</v>
      </c>
      <c r="J363" s="78" t="n">
        <f aca="false">IF($B363&gt;Input!$G$31,0,(-1)*($E363+$H363+$I363)*(Input!$C$8/100))</f>
        <v>0</v>
      </c>
      <c r="K363" s="78" t="n">
        <f aca="false">IF($B363&gt;Input!$G$31,0,(-1)*($E363+$H363+$I363)*(Input!$C$9/100))</f>
        <v>0</v>
      </c>
      <c r="L363" s="78" t="n">
        <f aca="false">IF($B363&lt;Input!$G$25,($E363+$F363+$G363+$H363+$I363+$J363+$K363),0)</f>
        <v>-1354.59697474369</v>
      </c>
    </row>
    <row r="364" customFormat="false" ht="12.8" hidden="false" customHeight="false" outlineLevel="0" collapsed="false">
      <c r="A364" s="76" t="n">
        <v>360</v>
      </c>
      <c r="B364" s="77" t="n">
        <f aca="false">EOMONTH(Input!$C$7,A364)</f>
        <v>53873</v>
      </c>
      <c r="C364" s="76" t="n">
        <f aca="false">DATEDIF(Input!$G$23,$B364,"Y")</f>
        <v>70</v>
      </c>
      <c r="E364" s="78" t="n">
        <f aca="false">IF($B364&gt;Input!$G$31,0,Input!$G$26*(1+Input!$G$28/100)^(DATEDIF(Input!$C$7,$B364,"Y")))</f>
        <v>0</v>
      </c>
      <c r="F364" s="78" t="n">
        <f aca="false">-1*($E364*(Input!$C$10/100))</f>
        <v>-0</v>
      </c>
      <c r="G364" s="78" t="n">
        <f aca="false">-1*($E364*(Input!$C$11/100))</f>
        <v>-0</v>
      </c>
      <c r="H364" s="78" t="n">
        <f aca="false">IF($B364&lt;Input!$G$25,((Input!$G$29*(1+Input!$C$13/100)^(DATEDIF(Input!$C$7,$B364,"Y")))),0)</f>
        <v>-1435.87279322831</v>
      </c>
      <c r="I364" s="78" t="n">
        <f aca="false">IF($B364&gt;Input!$G$31,0,IF($E364*(Input!$G$35/100)&gt;(Input!$C$12/12),-1*(Input!$C$12/12),-1*$E364*(Input!$G$35/100)))</f>
        <v>0</v>
      </c>
      <c r="J364" s="78" t="n">
        <f aca="false">IF($B364&gt;Input!$G$31,0,(-1)*($E364+$H364+$I364)*(Input!$C$8/100))</f>
        <v>0</v>
      </c>
      <c r="K364" s="78" t="n">
        <f aca="false">IF($B364&gt;Input!$G$31,0,(-1)*($E364+$H364+$I364)*(Input!$C$9/100))</f>
        <v>0</v>
      </c>
      <c r="L364" s="78" t="n">
        <f aca="false">IF($B364&lt;Input!$G$25,($E364+$F364+$G364+$H364+$I364+$J364+$K364),0)</f>
        <v>-1435.87279322831</v>
      </c>
    </row>
    <row r="365" customFormat="false" ht="12.8" hidden="false" customHeight="false" outlineLevel="0" collapsed="false">
      <c r="A365" s="76" t="n">
        <v>361</v>
      </c>
      <c r="B365" s="77" t="n">
        <f aca="false">EOMONTH(Input!$C$7,A365)</f>
        <v>53904</v>
      </c>
      <c r="C365" s="76" t="n">
        <f aca="false">DATEDIF(Input!$G$23,$B365,"Y")</f>
        <v>70</v>
      </c>
      <c r="E365" s="78" t="n">
        <f aca="false">IF($B365&gt;Input!$G$31,0,Input!$G$26*(1+Input!$G$28/100)^(DATEDIF(Input!$C$7,$B365,"Y")))</f>
        <v>0</v>
      </c>
      <c r="F365" s="78" t="n">
        <f aca="false">-1*($E365*(Input!$C$10/100))</f>
        <v>-0</v>
      </c>
      <c r="G365" s="78" t="n">
        <f aca="false">-1*($E365*(Input!$C$11/100))</f>
        <v>-0</v>
      </c>
      <c r="H365" s="78" t="n">
        <f aca="false">IF($B365&lt;Input!$G$25,((Input!$G$29*(1+Input!$C$13/100)^(DATEDIF(Input!$C$7,$B365,"Y")))),0)</f>
        <v>-1435.87279322831</v>
      </c>
      <c r="I365" s="78" t="n">
        <f aca="false">IF($B365&gt;Input!$G$31,0,IF($E365*(Input!$G$35/100)&gt;(Input!$C$12/12),-1*(Input!$C$12/12),-1*$E365*(Input!$G$35/100)))</f>
        <v>0</v>
      </c>
      <c r="J365" s="78" t="n">
        <f aca="false">IF($B365&gt;Input!$G$31,0,(-1)*($E365+$H365+$I365)*(Input!$C$8/100))</f>
        <v>0</v>
      </c>
      <c r="K365" s="78" t="n">
        <f aca="false">IF($B365&gt;Input!$G$31,0,(-1)*($E365+$H365+$I365)*(Input!$C$9/100))</f>
        <v>0</v>
      </c>
      <c r="L365" s="78" t="n">
        <f aca="false">IF($B365&lt;Input!$G$25,($E365+$F365+$G365+$H365+$I365+$J365+$K365),0)</f>
        <v>-1435.87279322831</v>
      </c>
    </row>
    <row r="366" customFormat="false" ht="12.8" hidden="false" customHeight="false" outlineLevel="0" collapsed="false">
      <c r="A366" s="76" t="n">
        <v>362</v>
      </c>
      <c r="B366" s="77" t="n">
        <f aca="false">EOMONTH(Input!$C$7,A366)</f>
        <v>53935</v>
      </c>
      <c r="C366" s="76" t="n">
        <f aca="false">DATEDIF(Input!$G$23,$B366,"Y")</f>
        <v>70</v>
      </c>
      <c r="E366" s="78" t="n">
        <f aca="false">IF($B366&gt;Input!$G$31,0,Input!$G$26*(1+Input!$G$28/100)^(DATEDIF(Input!$C$7,$B366,"Y")))</f>
        <v>0</v>
      </c>
      <c r="F366" s="78" t="n">
        <f aca="false">-1*($E366*(Input!$C$10/100))</f>
        <v>-0</v>
      </c>
      <c r="G366" s="78" t="n">
        <f aca="false">-1*($E366*(Input!$C$11/100))</f>
        <v>-0</v>
      </c>
      <c r="H366" s="78" t="n">
        <f aca="false">IF($B366&lt;Input!$G$25,((Input!$G$29*(1+Input!$C$13/100)^(DATEDIF(Input!$C$7,$B366,"Y")))),0)</f>
        <v>-1435.87279322831</v>
      </c>
      <c r="I366" s="78" t="n">
        <f aca="false">IF($B366&gt;Input!$G$31,0,IF($E366*(Input!$G$35/100)&gt;(Input!$C$12/12),-1*(Input!$C$12/12),-1*$E366*(Input!$G$35/100)))</f>
        <v>0</v>
      </c>
      <c r="J366" s="78" t="n">
        <f aca="false">IF($B366&gt;Input!$G$31,0,(-1)*($E366+$H366+$I366)*(Input!$C$8/100))</f>
        <v>0</v>
      </c>
      <c r="K366" s="78" t="n">
        <f aca="false">IF($B366&gt;Input!$G$31,0,(-1)*($E366+$H366+$I366)*(Input!$C$9/100))</f>
        <v>0</v>
      </c>
      <c r="L366" s="78" t="n">
        <f aca="false">IF($B366&lt;Input!$G$25,($E366+$F366+$G366+$H366+$I366+$J366+$K366),0)</f>
        <v>-1435.87279322831</v>
      </c>
    </row>
    <row r="367" customFormat="false" ht="12.8" hidden="false" customHeight="false" outlineLevel="0" collapsed="false">
      <c r="A367" s="76" t="n">
        <v>363</v>
      </c>
      <c r="B367" s="77" t="n">
        <f aca="false">EOMONTH(Input!$C$7,A367)</f>
        <v>53965</v>
      </c>
      <c r="C367" s="76" t="n">
        <f aca="false">DATEDIF(Input!$G$23,$B367,"Y")</f>
        <v>70</v>
      </c>
      <c r="E367" s="78" t="n">
        <f aca="false">IF($B367&gt;Input!$G$31,0,Input!$G$26*(1+Input!$G$28/100)^(DATEDIF(Input!$C$7,$B367,"Y")))</f>
        <v>0</v>
      </c>
      <c r="F367" s="78" t="n">
        <f aca="false">-1*($E367*(Input!$C$10/100))</f>
        <v>-0</v>
      </c>
      <c r="G367" s="78" t="n">
        <f aca="false">-1*($E367*(Input!$C$11/100))</f>
        <v>-0</v>
      </c>
      <c r="H367" s="78" t="n">
        <f aca="false">IF($B367&lt;Input!$G$25,((Input!$G$29*(1+Input!$C$13/100)^(DATEDIF(Input!$C$7,$B367,"Y")))),0)</f>
        <v>-1435.87279322831</v>
      </c>
      <c r="I367" s="78" t="n">
        <f aca="false">IF($B367&gt;Input!$G$31,0,IF($E367*(Input!$G$35/100)&gt;(Input!$C$12/12),-1*(Input!$C$12/12),-1*$E367*(Input!$G$35/100)))</f>
        <v>0</v>
      </c>
      <c r="J367" s="78" t="n">
        <f aca="false">IF($B367&gt;Input!$G$31,0,(-1)*($E367+$H367+$I367)*(Input!$C$8/100))</f>
        <v>0</v>
      </c>
      <c r="K367" s="78" t="n">
        <f aca="false">IF($B367&gt;Input!$G$31,0,(-1)*($E367+$H367+$I367)*(Input!$C$9/100))</f>
        <v>0</v>
      </c>
      <c r="L367" s="78" t="n">
        <f aca="false">IF($B367&lt;Input!$G$25,($E367+$F367+$G367+$H367+$I367+$J367+$K367),0)</f>
        <v>-1435.87279322831</v>
      </c>
    </row>
    <row r="368" customFormat="false" ht="12.8" hidden="false" customHeight="false" outlineLevel="0" collapsed="false">
      <c r="A368" s="76" t="n">
        <v>364</v>
      </c>
      <c r="B368" s="77" t="n">
        <f aca="false">EOMONTH(Input!$C$7,A368)</f>
        <v>53996</v>
      </c>
      <c r="C368" s="76" t="n">
        <f aca="false">DATEDIF(Input!$G$23,$B368,"Y")</f>
        <v>70</v>
      </c>
      <c r="E368" s="78" t="n">
        <f aca="false">IF($B368&gt;Input!$G$31,0,Input!$G$26*(1+Input!$G$28/100)^(DATEDIF(Input!$C$7,$B368,"Y")))</f>
        <v>0</v>
      </c>
      <c r="F368" s="78" t="n">
        <f aca="false">-1*($E368*(Input!$C$10/100))</f>
        <v>-0</v>
      </c>
      <c r="G368" s="78" t="n">
        <f aca="false">-1*($E368*(Input!$C$11/100))</f>
        <v>-0</v>
      </c>
      <c r="H368" s="78" t="n">
        <f aca="false">IF($B368&lt;Input!$G$25,((Input!$G$29*(1+Input!$C$13/100)^(DATEDIF(Input!$C$7,$B368,"Y")))),0)</f>
        <v>-1435.87279322831</v>
      </c>
      <c r="I368" s="78" t="n">
        <f aca="false">IF($B368&gt;Input!$G$31,0,IF($E368*(Input!$G$35/100)&gt;(Input!$C$12/12),-1*(Input!$C$12/12),-1*$E368*(Input!$G$35/100)))</f>
        <v>0</v>
      </c>
      <c r="J368" s="78" t="n">
        <f aca="false">IF($B368&gt;Input!$G$31,0,(-1)*($E368+$H368+$I368)*(Input!$C$8/100))</f>
        <v>0</v>
      </c>
      <c r="K368" s="78" t="n">
        <f aca="false">IF($B368&gt;Input!$G$31,0,(-1)*($E368+$H368+$I368)*(Input!$C$9/100))</f>
        <v>0</v>
      </c>
      <c r="L368" s="78" t="n">
        <f aca="false">IF($B368&lt;Input!$G$25,($E368+$F368+$G368+$H368+$I368+$J368+$K368),0)</f>
        <v>-1435.87279322831</v>
      </c>
    </row>
    <row r="369" customFormat="false" ht="12.8" hidden="false" customHeight="false" outlineLevel="0" collapsed="false">
      <c r="A369" s="76" t="n">
        <v>365</v>
      </c>
      <c r="B369" s="77" t="n">
        <f aca="false">EOMONTH(Input!$C$7,A369)</f>
        <v>54026</v>
      </c>
      <c r="C369" s="76" t="n">
        <f aca="false">DATEDIF(Input!$G$23,$B369,"Y")</f>
        <v>70</v>
      </c>
      <c r="E369" s="78" t="n">
        <f aca="false">IF($B369&gt;Input!$G$31,0,Input!$G$26*(1+Input!$G$28/100)^(DATEDIF(Input!$C$7,$B369,"Y")))</f>
        <v>0</v>
      </c>
      <c r="F369" s="78" t="n">
        <f aca="false">-1*($E369*(Input!$C$10/100))</f>
        <v>-0</v>
      </c>
      <c r="G369" s="78" t="n">
        <f aca="false">-1*($E369*(Input!$C$11/100))</f>
        <v>-0</v>
      </c>
      <c r="H369" s="78" t="n">
        <f aca="false">IF($B369&lt;Input!$G$25,((Input!$G$29*(1+Input!$C$13/100)^(DATEDIF(Input!$C$7,$B369,"Y")))),0)</f>
        <v>-1435.87279322831</v>
      </c>
      <c r="I369" s="78" t="n">
        <f aca="false">IF($B369&gt;Input!$G$31,0,IF($E369*(Input!$G$35/100)&gt;(Input!$C$12/12),-1*(Input!$C$12/12),-1*$E369*(Input!$G$35/100)))</f>
        <v>0</v>
      </c>
      <c r="J369" s="78" t="n">
        <f aca="false">IF($B369&gt;Input!$G$31,0,(-1)*($E369+$H369+$I369)*(Input!$C$8/100))</f>
        <v>0</v>
      </c>
      <c r="K369" s="78" t="n">
        <f aca="false">IF($B369&gt;Input!$G$31,0,(-1)*($E369+$H369+$I369)*(Input!$C$9/100))</f>
        <v>0</v>
      </c>
      <c r="L369" s="78" t="n">
        <f aca="false">IF($B369&lt;Input!$G$25,($E369+$F369+$G369+$H369+$I369+$J369+$K369),0)</f>
        <v>-1435.87279322831</v>
      </c>
    </row>
    <row r="370" customFormat="false" ht="12.8" hidden="false" customHeight="false" outlineLevel="0" collapsed="false">
      <c r="A370" s="76" t="n">
        <v>366</v>
      </c>
      <c r="B370" s="77" t="n">
        <f aca="false">EOMONTH(Input!$C$7,A370)</f>
        <v>54057</v>
      </c>
      <c r="C370" s="76" t="n">
        <f aca="false">DATEDIF(Input!$G$23,$B370,"Y")</f>
        <v>70</v>
      </c>
      <c r="E370" s="78" t="n">
        <f aca="false">IF($B370&gt;Input!$G$31,0,Input!$G$26*(1+Input!$G$28/100)^(DATEDIF(Input!$C$7,$B370,"Y")))</f>
        <v>0</v>
      </c>
      <c r="F370" s="78" t="n">
        <f aca="false">-1*($E370*(Input!$C$10/100))</f>
        <v>-0</v>
      </c>
      <c r="G370" s="78" t="n">
        <f aca="false">-1*($E370*(Input!$C$11/100))</f>
        <v>-0</v>
      </c>
      <c r="H370" s="78" t="n">
        <f aca="false">IF($B370&lt;Input!$G$25,((Input!$G$29*(1+Input!$C$13/100)^(DATEDIF(Input!$C$7,$B370,"Y")))),0)</f>
        <v>-1435.87279322831</v>
      </c>
      <c r="I370" s="78" t="n">
        <f aca="false">IF($B370&gt;Input!$G$31,0,IF($E370*(Input!$G$35/100)&gt;(Input!$C$12/12),-1*(Input!$C$12/12),-1*$E370*(Input!$G$35/100)))</f>
        <v>0</v>
      </c>
      <c r="J370" s="78" t="n">
        <f aca="false">IF($B370&gt;Input!$G$31,0,(-1)*($E370+$H370+$I370)*(Input!$C$8/100))</f>
        <v>0</v>
      </c>
      <c r="K370" s="78" t="n">
        <f aca="false">IF($B370&gt;Input!$G$31,0,(-1)*($E370+$H370+$I370)*(Input!$C$9/100))</f>
        <v>0</v>
      </c>
      <c r="L370" s="78" t="n">
        <f aca="false">IF($B370&lt;Input!$G$25,($E370+$F370+$G370+$H370+$I370+$J370+$K370),0)</f>
        <v>-1435.87279322831</v>
      </c>
    </row>
    <row r="371" customFormat="false" ht="12.8" hidden="false" customHeight="false" outlineLevel="0" collapsed="false">
      <c r="A371" s="76" t="n">
        <v>367</v>
      </c>
      <c r="B371" s="77" t="n">
        <f aca="false">EOMONTH(Input!$C$7,A371)</f>
        <v>54088</v>
      </c>
      <c r="C371" s="76" t="n">
        <f aca="false">DATEDIF(Input!$G$23,$B371,"Y")</f>
        <v>70</v>
      </c>
      <c r="E371" s="78" t="n">
        <f aca="false">IF($B371&gt;Input!$G$31,0,Input!$G$26*(1+Input!$G$28/100)^(DATEDIF(Input!$C$7,$B371,"Y")))</f>
        <v>0</v>
      </c>
      <c r="F371" s="78" t="n">
        <f aca="false">-1*($E371*(Input!$C$10/100))</f>
        <v>-0</v>
      </c>
      <c r="G371" s="78" t="n">
        <f aca="false">-1*($E371*(Input!$C$11/100))</f>
        <v>-0</v>
      </c>
      <c r="H371" s="78" t="n">
        <f aca="false">IF($B371&lt;Input!$G$25,((Input!$G$29*(1+Input!$C$13/100)^(DATEDIF(Input!$C$7,$B371,"Y")))),0)</f>
        <v>-1435.87279322831</v>
      </c>
      <c r="I371" s="78" t="n">
        <f aca="false">IF($B371&gt;Input!$G$31,0,IF($E371*(Input!$G$35/100)&gt;(Input!$C$12/12),-1*(Input!$C$12/12),-1*$E371*(Input!$G$35/100)))</f>
        <v>0</v>
      </c>
      <c r="J371" s="78" t="n">
        <f aca="false">IF($B371&gt;Input!$G$31,0,(-1)*($E371+$H371+$I371)*(Input!$C$8/100))</f>
        <v>0</v>
      </c>
      <c r="K371" s="78" t="n">
        <f aca="false">IF($B371&gt;Input!$G$31,0,(-1)*($E371+$H371+$I371)*(Input!$C$9/100))</f>
        <v>0</v>
      </c>
      <c r="L371" s="78" t="n">
        <f aca="false">IF($B371&lt;Input!$G$25,($E371+$F371+$G371+$H371+$I371+$J371+$K371),0)</f>
        <v>-1435.87279322831</v>
      </c>
    </row>
    <row r="372" customFormat="false" ht="12.8" hidden="false" customHeight="false" outlineLevel="0" collapsed="false">
      <c r="A372" s="76" t="n">
        <v>368</v>
      </c>
      <c r="B372" s="77" t="n">
        <f aca="false">EOMONTH(Input!$C$7,A372)</f>
        <v>54117</v>
      </c>
      <c r="C372" s="76" t="n">
        <f aca="false">DATEDIF(Input!$G$23,$B372,"Y")</f>
        <v>70</v>
      </c>
      <c r="E372" s="78" t="n">
        <f aca="false">IF($B372&gt;Input!$G$31,0,Input!$G$26*(1+Input!$G$28/100)^(DATEDIF(Input!$C$7,$B372,"Y")))</f>
        <v>0</v>
      </c>
      <c r="F372" s="78" t="n">
        <f aca="false">-1*($E372*(Input!$C$10/100))</f>
        <v>-0</v>
      </c>
      <c r="G372" s="78" t="n">
        <f aca="false">-1*($E372*(Input!$C$11/100))</f>
        <v>-0</v>
      </c>
      <c r="H372" s="78" t="n">
        <f aca="false">IF($B372&lt;Input!$G$25,((Input!$G$29*(1+Input!$C$13/100)^(DATEDIF(Input!$C$7,$B372,"Y")))),0)</f>
        <v>-1435.87279322831</v>
      </c>
      <c r="I372" s="78" t="n">
        <f aca="false">IF($B372&gt;Input!$G$31,0,IF($E372*(Input!$G$35/100)&gt;(Input!$C$12/12),-1*(Input!$C$12/12),-1*$E372*(Input!$G$35/100)))</f>
        <v>0</v>
      </c>
      <c r="J372" s="78" t="n">
        <f aca="false">IF($B372&gt;Input!$G$31,0,(-1)*($E372+$H372+$I372)*(Input!$C$8/100))</f>
        <v>0</v>
      </c>
      <c r="K372" s="78" t="n">
        <f aca="false">IF($B372&gt;Input!$G$31,0,(-1)*($E372+$H372+$I372)*(Input!$C$9/100))</f>
        <v>0</v>
      </c>
      <c r="L372" s="78" t="n">
        <f aca="false">IF($B372&lt;Input!$G$25,($E372+$F372+$G372+$H372+$I372+$J372+$K372),0)</f>
        <v>-1435.87279322831</v>
      </c>
    </row>
    <row r="373" customFormat="false" ht="12.8" hidden="false" customHeight="false" outlineLevel="0" collapsed="false">
      <c r="A373" s="76" t="n">
        <v>369</v>
      </c>
      <c r="B373" s="77" t="n">
        <f aca="false">EOMONTH(Input!$C$7,A373)</f>
        <v>54148</v>
      </c>
      <c r="C373" s="76" t="n">
        <f aca="false">DATEDIF(Input!$G$23,$B373,"Y")</f>
        <v>70</v>
      </c>
      <c r="E373" s="78" t="n">
        <f aca="false">IF($B373&gt;Input!$G$31,0,Input!$G$26*(1+Input!$G$28/100)^(DATEDIF(Input!$C$7,$B373,"Y")))</f>
        <v>0</v>
      </c>
      <c r="F373" s="78" t="n">
        <f aca="false">-1*($E373*(Input!$C$10/100))</f>
        <v>-0</v>
      </c>
      <c r="G373" s="78" t="n">
        <f aca="false">-1*($E373*(Input!$C$11/100))</f>
        <v>-0</v>
      </c>
      <c r="H373" s="78" t="n">
        <f aca="false">IF($B373&lt;Input!$G$25,((Input!$G$29*(1+Input!$C$13/100)^(DATEDIF(Input!$C$7,$B373,"Y")))),0)</f>
        <v>-1435.87279322831</v>
      </c>
      <c r="I373" s="78" t="n">
        <f aca="false">IF($B373&gt;Input!$G$31,0,IF($E373*(Input!$G$35/100)&gt;(Input!$C$12/12),-1*(Input!$C$12/12),-1*$E373*(Input!$G$35/100)))</f>
        <v>0</v>
      </c>
      <c r="J373" s="78" t="n">
        <f aca="false">IF($B373&gt;Input!$G$31,0,(-1)*($E373+$H373+$I373)*(Input!$C$8/100))</f>
        <v>0</v>
      </c>
      <c r="K373" s="78" t="n">
        <f aca="false">IF($B373&gt;Input!$G$31,0,(-1)*($E373+$H373+$I373)*(Input!$C$9/100))</f>
        <v>0</v>
      </c>
      <c r="L373" s="78" t="n">
        <f aca="false">IF($B373&lt;Input!$G$25,($E373+$F373+$G373+$H373+$I373+$J373+$K373),0)</f>
        <v>-1435.87279322831</v>
      </c>
    </row>
    <row r="374" customFormat="false" ht="12.8" hidden="false" customHeight="false" outlineLevel="0" collapsed="false">
      <c r="A374" s="76" t="n">
        <v>370</v>
      </c>
      <c r="B374" s="77" t="n">
        <f aca="false">EOMONTH(Input!$C$7,A374)</f>
        <v>54178</v>
      </c>
      <c r="C374" s="76" t="n">
        <f aca="false">DATEDIF(Input!$G$23,$B374,"Y")</f>
        <v>70</v>
      </c>
      <c r="E374" s="78" t="n">
        <f aca="false">IF($B374&gt;Input!$G$31,0,Input!$G$26*(1+Input!$G$28/100)^(DATEDIF(Input!$C$7,$B374,"Y")))</f>
        <v>0</v>
      </c>
      <c r="F374" s="78" t="n">
        <f aca="false">-1*($E374*(Input!$C$10/100))</f>
        <v>-0</v>
      </c>
      <c r="G374" s="78" t="n">
        <f aca="false">-1*($E374*(Input!$C$11/100))</f>
        <v>-0</v>
      </c>
      <c r="H374" s="78" t="n">
        <f aca="false">IF($B374&lt;Input!$G$25,((Input!$G$29*(1+Input!$C$13/100)^(DATEDIF(Input!$C$7,$B374,"Y")))),0)</f>
        <v>-1435.87279322831</v>
      </c>
      <c r="I374" s="78" t="n">
        <f aca="false">IF($B374&gt;Input!$G$31,0,IF($E374*(Input!$G$35/100)&gt;(Input!$C$12/12),-1*(Input!$C$12/12),-1*$E374*(Input!$G$35/100)))</f>
        <v>0</v>
      </c>
      <c r="J374" s="78" t="n">
        <f aca="false">IF($B374&gt;Input!$G$31,0,(-1)*($E374+$H374+$I374)*(Input!$C$8/100))</f>
        <v>0</v>
      </c>
      <c r="K374" s="78" t="n">
        <f aca="false">IF($B374&gt;Input!$G$31,0,(-1)*($E374+$H374+$I374)*(Input!$C$9/100))</f>
        <v>0</v>
      </c>
      <c r="L374" s="78" t="n">
        <f aca="false">IF($B374&lt;Input!$G$25,($E374+$F374+$G374+$H374+$I374+$J374+$K374),0)</f>
        <v>-1435.87279322831</v>
      </c>
    </row>
    <row r="375" customFormat="false" ht="12.8" hidden="false" customHeight="false" outlineLevel="0" collapsed="false">
      <c r="A375" s="76" t="n">
        <v>371</v>
      </c>
      <c r="B375" s="77" t="n">
        <f aca="false">EOMONTH(Input!$C$7,A375)</f>
        <v>54209</v>
      </c>
      <c r="C375" s="76" t="n">
        <f aca="false">DATEDIF(Input!$G$23,$B375,"Y")</f>
        <v>71</v>
      </c>
      <c r="E375" s="78" t="n">
        <f aca="false">IF($B375&gt;Input!$G$31,0,Input!$G$26*(1+Input!$G$28/100)^(DATEDIF(Input!$C$7,$B375,"Y")))</f>
        <v>0</v>
      </c>
      <c r="F375" s="78" t="n">
        <f aca="false">-1*($E375*(Input!$C$10/100))</f>
        <v>-0</v>
      </c>
      <c r="G375" s="78" t="n">
        <f aca="false">-1*($E375*(Input!$C$11/100))</f>
        <v>-0</v>
      </c>
      <c r="H375" s="78" t="n">
        <f aca="false">IF($B375&lt;Input!$G$25,((Input!$G$29*(1+Input!$C$13/100)^(DATEDIF(Input!$C$7,$B375,"Y")))),0)</f>
        <v>-1435.87279322831</v>
      </c>
      <c r="I375" s="78" t="n">
        <f aca="false">IF($B375&gt;Input!$G$31,0,IF($E375*(Input!$G$35/100)&gt;(Input!$C$12/12),-1*(Input!$C$12/12),-1*$E375*(Input!$G$35/100)))</f>
        <v>0</v>
      </c>
      <c r="J375" s="78" t="n">
        <f aca="false">IF($B375&gt;Input!$G$31,0,(-1)*($E375+$H375+$I375)*(Input!$C$8/100))</f>
        <v>0</v>
      </c>
      <c r="K375" s="78" t="n">
        <f aca="false">IF($B375&gt;Input!$G$31,0,(-1)*($E375+$H375+$I375)*(Input!$C$9/100))</f>
        <v>0</v>
      </c>
      <c r="L375" s="78" t="n">
        <f aca="false">IF($B375&lt;Input!$G$25,($E375+$F375+$G375+$H375+$I375+$J375+$K375),0)</f>
        <v>-1435.87279322831</v>
      </c>
    </row>
    <row r="376" customFormat="false" ht="12.8" hidden="false" customHeight="false" outlineLevel="0" collapsed="false">
      <c r="A376" s="76" t="n">
        <v>372</v>
      </c>
      <c r="B376" s="77" t="n">
        <f aca="false">EOMONTH(Input!$C$7,A376)</f>
        <v>54239</v>
      </c>
      <c r="C376" s="76" t="n">
        <f aca="false">DATEDIF(Input!$G$23,$B376,"Y")</f>
        <v>71</v>
      </c>
      <c r="E376" s="78" t="n">
        <f aca="false">IF($B376&gt;Input!$G$31,0,Input!$G$26*(1+Input!$G$28/100)^(DATEDIF(Input!$C$7,$B376,"Y")))</f>
        <v>0</v>
      </c>
      <c r="F376" s="78" t="n">
        <f aca="false">-1*($E376*(Input!$C$10/100))</f>
        <v>-0</v>
      </c>
      <c r="G376" s="78" t="n">
        <f aca="false">-1*($E376*(Input!$C$11/100))</f>
        <v>-0</v>
      </c>
      <c r="H376" s="78" t="n">
        <f aca="false">IF($B376&lt;Input!$G$25,((Input!$G$29*(1+Input!$C$13/100)^(DATEDIF(Input!$C$7,$B376,"Y")))),0)</f>
        <v>-1522.02516082201</v>
      </c>
      <c r="I376" s="78" t="n">
        <f aca="false">IF($B376&gt;Input!$G$31,0,IF($E376*(Input!$G$35/100)&gt;(Input!$C$12/12),-1*(Input!$C$12/12),-1*$E376*(Input!$G$35/100)))</f>
        <v>0</v>
      </c>
      <c r="J376" s="78" t="n">
        <f aca="false">IF($B376&gt;Input!$G$31,0,(-1)*($E376+$H376+$I376)*(Input!$C$8/100))</f>
        <v>0</v>
      </c>
      <c r="K376" s="78" t="n">
        <f aca="false">IF($B376&gt;Input!$G$31,0,(-1)*($E376+$H376+$I376)*(Input!$C$9/100))</f>
        <v>0</v>
      </c>
      <c r="L376" s="78" t="n">
        <f aca="false">IF($B376&lt;Input!$G$25,($E376+$F376+$G376+$H376+$I376+$J376+$K376),0)</f>
        <v>-1522.02516082201</v>
      </c>
    </row>
    <row r="377" customFormat="false" ht="12.8" hidden="false" customHeight="false" outlineLevel="0" collapsed="false">
      <c r="A377" s="76" t="n">
        <v>373</v>
      </c>
      <c r="B377" s="77" t="n">
        <f aca="false">EOMONTH(Input!$C$7,A377)</f>
        <v>54270</v>
      </c>
      <c r="C377" s="76" t="n">
        <f aca="false">DATEDIF(Input!$G$23,$B377,"Y")</f>
        <v>71</v>
      </c>
      <c r="E377" s="78" t="n">
        <f aca="false">IF($B377&gt;Input!$G$31,0,Input!$G$26*(1+Input!$G$28/100)^(DATEDIF(Input!$C$7,$B377,"Y")))</f>
        <v>0</v>
      </c>
      <c r="F377" s="78" t="n">
        <f aca="false">-1*($E377*(Input!$C$10/100))</f>
        <v>-0</v>
      </c>
      <c r="G377" s="78" t="n">
        <f aca="false">-1*($E377*(Input!$C$11/100))</f>
        <v>-0</v>
      </c>
      <c r="H377" s="78" t="n">
        <f aca="false">IF($B377&lt;Input!$G$25,((Input!$G$29*(1+Input!$C$13/100)^(DATEDIF(Input!$C$7,$B377,"Y")))),0)</f>
        <v>-1522.02516082201</v>
      </c>
      <c r="I377" s="78" t="n">
        <f aca="false">IF($B377&gt;Input!$G$31,0,IF($E377*(Input!$G$35/100)&gt;(Input!$C$12/12),-1*(Input!$C$12/12),-1*$E377*(Input!$G$35/100)))</f>
        <v>0</v>
      </c>
      <c r="J377" s="78" t="n">
        <f aca="false">IF($B377&gt;Input!$G$31,0,(-1)*($E377+$H377+$I377)*(Input!$C$8/100))</f>
        <v>0</v>
      </c>
      <c r="K377" s="78" t="n">
        <f aca="false">IF($B377&gt;Input!$G$31,0,(-1)*($E377+$H377+$I377)*(Input!$C$9/100))</f>
        <v>0</v>
      </c>
      <c r="L377" s="78" t="n">
        <f aca="false">IF($B377&lt;Input!$G$25,($E377+$F377+$G377+$H377+$I377+$J377+$K377),0)</f>
        <v>-1522.02516082201</v>
      </c>
    </row>
    <row r="378" customFormat="false" ht="12.8" hidden="false" customHeight="false" outlineLevel="0" collapsed="false">
      <c r="A378" s="76" t="n">
        <v>374</v>
      </c>
      <c r="B378" s="77" t="n">
        <f aca="false">EOMONTH(Input!$C$7,A378)</f>
        <v>54301</v>
      </c>
      <c r="C378" s="76" t="n">
        <f aca="false">DATEDIF(Input!$G$23,$B378,"Y")</f>
        <v>71</v>
      </c>
      <c r="E378" s="78" t="n">
        <f aca="false">IF($B378&gt;Input!$G$31,0,Input!$G$26*(1+Input!$G$28/100)^(DATEDIF(Input!$C$7,$B378,"Y")))</f>
        <v>0</v>
      </c>
      <c r="F378" s="78" t="n">
        <f aca="false">-1*($E378*(Input!$C$10/100))</f>
        <v>-0</v>
      </c>
      <c r="G378" s="78" t="n">
        <f aca="false">-1*($E378*(Input!$C$11/100))</f>
        <v>-0</v>
      </c>
      <c r="H378" s="78" t="n">
        <f aca="false">IF($B378&lt;Input!$G$25,((Input!$G$29*(1+Input!$C$13/100)^(DATEDIF(Input!$C$7,$B378,"Y")))),0)</f>
        <v>-1522.02516082201</v>
      </c>
      <c r="I378" s="78" t="n">
        <f aca="false">IF($B378&gt;Input!$G$31,0,IF($E378*(Input!$G$35/100)&gt;(Input!$C$12/12),-1*(Input!$C$12/12),-1*$E378*(Input!$G$35/100)))</f>
        <v>0</v>
      </c>
      <c r="J378" s="78" t="n">
        <f aca="false">IF($B378&gt;Input!$G$31,0,(-1)*($E378+$H378+$I378)*(Input!$C$8/100))</f>
        <v>0</v>
      </c>
      <c r="K378" s="78" t="n">
        <f aca="false">IF($B378&gt;Input!$G$31,0,(-1)*($E378+$H378+$I378)*(Input!$C$9/100))</f>
        <v>0</v>
      </c>
      <c r="L378" s="78" t="n">
        <f aca="false">IF($B378&lt;Input!$G$25,($E378+$F378+$G378+$H378+$I378+$J378+$K378),0)</f>
        <v>-1522.02516082201</v>
      </c>
    </row>
    <row r="379" customFormat="false" ht="12.8" hidden="false" customHeight="false" outlineLevel="0" collapsed="false">
      <c r="A379" s="76" t="n">
        <v>375</v>
      </c>
      <c r="B379" s="77" t="n">
        <f aca="false">EOMONTH(Input!$C$7,A379)</f>
        <v>54331</v>
      </c>
      <c r="C379" s="76" t="n">
        <f aca="false">DATEDIF(Input!$G$23,$B379,"Y")</f>
        <v>71</v>
      </c>
      <c r="E379" s="78" t="n">
        <f aca="false">IF($B379&gt;Input!$G$31,0,Input!$G$26*(1+Input!$G$28/100)^(DATEDIF(Input!$C$7,$B379,"Y")))</f>
        <v>0</v>
      </c>
      <c r="F379" s="78" t="n">
        <f aca="false">-1*($E379*(Input!$C$10/100))</f>
        <v>-0</v>
      </c>
      <c r="G379" s="78" t="n">
        <f aca="false">-1*($E379*(Input!$C$11/100))</f>
        <v>-0</v>
      </c>
      <c r="H379" s="78" t="n">
        <f aca="false">IF($B379&lt;Input!$G$25,((Input!$G$29*(1+Input!$C$13/100)^(DATEDIF(Input!$C$7,$B379,"Y")))),0)</f>
        <v>-1522.02516082201</v>
      </c>
      <c r="I379" s="78" t="n">
        <f aca="false">IF($B379&gt;Input!$G$31,0,IF($E379*(Input!$G$35/100)&gt;(Input!$C$12/12),-1*(Input!$C$12/12),-1*$E379*(Input!$G$35/100)))</f>
        <v>0</v>
      </c>
      <c r="J379" s="78" t="n">
        <f aca="false">IF($B379&gt;Input!$G$31,0,(-1)*($E379+$H379+$I379)*(Input!$C$8/100))</f>
        <v>0</v>
      </c>
      <c r="K379" s="78" t="n">
        <f aca="false">IF($B379&gt;Input!$G$31,0,(-1)*($E379+$H379+$I379)*(Input!$C$9/100))</f>
        <v>0</v>
      </c>
      <c r="L379" s="78" t="n">
        <f aca="false">IF($B379&lt;Input!$G$25,($E379+$F379+$G379+$H379+$I379+$J379+$K379),0)</f>
        <v>-1522.02516082201</v>
      </c>
    </row>
    <row r="380" customFormat="false" ht="12.8" hidden="false" customHeight="false" outlineLevel="0" collapsed="false">
      <c r="A380" s="76" t="n">
        <v>376</v>
      </c>
      <c r="B380" s="77" t="n">
        <f aca="false">EOMONTH(Input!$C$7,A380)</f>
        <v>54362</v>
      </c>
      <c r="C380" s="76" t="n">
        <f aca="false">DATEDIF(Input!$G$23,$B380,"Y")</f>
        <v>71</v>
      </c>
      <c r="E380" s="78" t="n">
        <f aca="false">IF($B380&gt;Input!$G$31,0,Input!$G$26*(1+Input!$G$28/100)^(DATEDIF(Input!$C$7,$B380,"Y")))</f>
        <v>0</v>
      </c>
      <c r="F380" s="78" t="n">
        <f aca="false">-1*($E380*(Input!$C$10/100))</f>
        <v>-0</v>
      </c>
      <c r="G380" s="78" t="n">
        <f aca="false">-1*($E380*(Input!$C$11/100))</f>
        <v>-0</v>
      </c>
      <c r="H380" s="78" t="n">
        <f aca="false">IF($B380&lt;Input!$G$25,((Input!$G$29*(1+Input!$C$13/100)^(DATEDIF(Input!$C$7,$B380,"Y")))),0)</f>
        <v>-1522.02516082201</v>
      </c>
      <c r="I380" s="78" t="n">
        <f aca="false">IF($B380&gt;Input!$G$31,0,IF($E380*(Input!$G$35/100)&gt;(Input!$C$12/12),-1*(Input!$C$12/12),-1*$E380*(Input!$G$35/100)))</f>
        <v>0</v>
      </c>
      <c r="J380" s="78" t="n">
        <f aca="false">IF($B380&gt;Input!$G$31,0,(-1)*($E380+$H380+$I380)*(Input!$C$8/100))</f>
        <v>0</v>
      </c>
      <c r="K380" s="78" t="n">
        <f aca="false">IF($B380&gt;Input!$G$31,0,(-1)*($E380+$H380+$I380)*(Input!$C$9/100))</f>
        <v>0</v>
      </c>
      <c r="L380" s="78" t="n">
        <f aca="false">IF($B380&lt;Input!$G$25,($E380+$F380+$G380+$H380+$I380+$J380+$K380),0)</f>
        <v>-1522.02516082201</v>
      </c>
    </row>
    <row r="381" customFormat="false" ht="12.8" hidden="false" customHeight="false" outlineLevel="0" collapsed="false">
      <c r="A381" s="76" t="n">
        <v>377</v>
      </c>
      <c r="B381" s="77" t="n">
        <f aca="false">EOMONTH(Input!$C$7,A381)</f>
        <v>54392</v>
      </c>
      <c r="C381" s="76" t="n">
        <f aca="false">DATEDIF(Input!$G$23,$B381,"Y")</f>
        <v>71</v>
      </c>
      <c r="E381" s="78" t="n">
        <f aca="false">IF($B381&gt;Input!$G$31,0,Input!$G$26*(1+Input!$G$28/100)^(DATEDIF(Input!$C$7,$B381,"Y")))</f>
        <v>0</v>
      </c>
      <c r="F381" s="78" t="n">
        <f aca="false">-1*($E381*(Input!$C$10/100))</f>
        <v>-0</v>
      </c>
      <c r="G381" s="78" t="n">
        <f aca="false">-1*($E381*(Input!$C$11/100))</f>
        <v>-0</v>
      </c>
      <c r="H381" s="78" t="n">
        <f aca="false">IF($B381&lt;Input!$G$25,((Input!$G$29*(1+Input!$C$13/100)^(DATEDIF(Input!$C$7,$B381,"Y")))),0)</f>
        <v>-1522.02516082201</v>
      </c>
      <c r="I381" s="78" t="n">
        <f aca="false">IF($B381&gt;Input!$G$31,0,IF($E381*(Input!$G$35/100)&gt;(Input!$C$12/12),-1*(Input!$C$12/12),-1*$E381*(Input!$G$35/100)))</f>
        <v>0</v>
      </c>
      <c r="J381" s="78" t="n">
        <f aca="false">IF($B381&gt;Input!$G$31,0,(-1)*($E381+$H381+$I381)*(Input!$C$8/100))</f>
        <v>0</v>
      </c>
      <c r="K381" s="78" t="n">
        <f aca="false">IF($B381&gt;Input!$G$31,0,(-1)*($E381+$H381+$I381)*(Input!$C$9/100))</f>
        <v>0</v>
      </c>
      <c r="L381" s="78" t="n">
        <f aca="false">IF($B381&lt;Input!$G$25,($E381+$F381+$G381+$H381+$I381+$J381+$K381),0)</f>
        <v>-1522.02516082201</v>
      </c>
    </row>
    <row r="382" customFormat="false" ht="12.8" hidden="false" customHeight="false" outlineLevel="0" collapsed="false">
      <c r="A382" s="76" t="n">
        <v>378</v>
      </c>
      <c r="B382" s="77" t="n">
        <f aca="false">EOMONTH(Input!$C$7,A382)</f>
        <v>54423</v>
      </c>
      <c r="C382" s="76" t="n">
        <f aca="false">DATEDIF(Input!$G$23,$B382,"Y")</f>
        <v>71</v>
      </c>
      <c r="E382" s="78" t="n">
        <f aca="false">IF($B382&gt;Input!$G$31,0,Input!$G$26*(1+Input!$G$28/100)^(DATEDIF(Input!$C$7,$B382,"Y")))</f>
        <v>0</v>
      </c>
      <c r="F382" s="78" t="n">
        <f aca="false">-1*($E382*(Input!$C$10/100))</f>
        <v>-0</v>
      </c>
      <c r="G382" s="78" t="n">
        <f aca="false">-1*($E382*(Input!$C$11/100))</f>
        <v>-0</v>
      </c>
      <c r="H382" s="78" t="n">
        <f aca="false">IF($B382&lt;Input!$G$25,((Input!$G$29*(1+Input!$C$13/100)^(DATEDIF(Input!$C$7,$B382,"Y")))),0)</f>
        <v>-1522.02516082201</v>
      </c>
      <c r="I382" s="78" t="n">
        <f aca="false">IF($B382&gt;Input!$G$31,0,IF($E382*(Input!$G$35/100)&gt;(Input!$C$12/12),-1*(Input!$C$12/12),-1*$E382*(Input!$G$35/100)))</f>
        <v>0</v>
      </c>
      <c r="J382" s="78" t="n">
        <f aca="false">IF($B382&gt;Input!$G$31,0,(-1)*($E382+$H382+$I382)*(Input!$C$8/100))</f>
        <v>0</v>
      </c>
      <c r="K382" s="78" t="n">
        <f aca="false">IF($B382&gt;Input!$G$31,0,(-1)*($E382+$H382+$I382)*(Input!$C$9/100))</f>
        <v>0</v>
      </c>
      <c r="L382" s="78" t="n">
        <f aca="false">IF($B382&lt;Input!$G$25,($E382+$F382+$G382+$H382+$I382+$J382+$K382),0)</f>
        <v>-1522.02516082201</v>
      </c>
    </row>
    <row r="383" customFormat="false" ht="12.8" hidden="false" customHeight="false" outlineLevel="0" collapsed="false">
      <c r="A383" s="76" t="n">
        <v>379</v>
      </c>
      <c r="B383" s="77" t="n">
        <f aca="false">EOMONTH(Input!$C$7,A383)</f>
        <v>54454</v>
      </c>
      <c r="C383" s="76" t="n">
        <f aca="false">DATEDIF(Input!$G$23,$B383,"Y")</f>
        <v>71</v>
      </c>
      <c r="E383" s="78" t="n">
        <f aca="false">IF($B383&gt;Input!$G$31,0,Input!$G$26*(1+Input!$G$28/100)^(DATEDIF(Input!$C$7,$B383,"Y")))</f>
        <v>0</v>
      </c>
      <c r="F383" s="78" t="n">
        <f aca="false">-1*($E383*(Input!$C$10/100))</f>
        <v>-0</v>
      </c>
      <c r="G383" s="78" t="n">
        <f aca="false">-1*($E383*(Input!$C$11/100))</f>
        <v>-0</v>
      </c>
      <c r="H383" s="78" t="n">
        <f aca="false">IF($B383&lt;Input!$G$25,((Input!$G$29*(1+Input!$C$13/100)^(DATEDIF(Input!$C$7,$B383,"Y")))),0)</f>
        <v>-1522.02516082201</v>
      </c>
      <c r="I383" s="78" t="n">
        <f aca="false">IF($B383&gt;Input!$G$31,0,IF($E383*(Input!$G$35/100)&gt;(Input!$C$12/12),-1*(Input!$C$12/12),-1*$E383*(Input!$G$35/100)))</f>
        <v>0</v>
      </c>
      <c r="J383" s="78" t="n">
        <f aca="false">IF($B383&gt;Input!$G$31,0,(-1)*($E383+$H383+$I383)*(Input!$C$8/100))</f>
        <v>0</v>
      </c>
      <c r="K383" s="78" t="n">
        <f aca="false">IF($B383&gt;Input!$G$31,0,(-1)*($E383+$H383+$I383)*(Input!$C$9/100))</f>
        <v>0</v>
      </c>
      <c r="L383" s="78" t="n">
        <f aca="false">IF($B383&lt;Input!$G$25,($E383+$F383+$G383+$H383+$I383+$J383+$K383),0)</f>
        <v>-1522.02516082201</v>
      </c>
    </row>
    <row r="384" customFormat="false" ht="12.8" hidden="false" customHeight="false" outlineLevel="0" collapsed="false">
      <c r="A384" s="76" t="n">
        <v>380</v>
      </c>
      <c r="B384" s="77" t="n">
        <f aca="false">EOMONTH(Input!$C$7,A384)</f>
        <v>54482</v>
      </c>
      <c r="C384" s="76" t="n">
        <f aca="false">DATEDIF(Input!$G$23,$B384,"Y")</f>
        <v>71</v>
      </c>
      <c r="E384" s="78" t="n">
        <f aca="false">IF($B384&gt;Input!$G$31,0,Input!$G$26*(1+Input!$G$28/100)^(DATEDIF(Input!$C$7,$B384,"Y")))</f>
        <v>0</v>
      </c>
      <c r="F384" s="78" t="n">
        <f aca="false">-1*($E384*(Input!$C$10/100))</f>
        <v>-0</v>
      </c>
      <c r="G384" s="78" t="n">
        <f aca="false">-1*($E384*(Input!$C$11/100))</f>
        <v>-0</v>
      </c>
      <c r="H384" s="78" t="n">
        <f aca="false">IF($B384&lt;Input!$G$25,((Input!$G$29*(1+Input!$C$13/100)^(DATEDIF(Input!$C$7,$B384,"Y")))),0)</f>
        <v>-1522.02516082201</v>
      </c>
      <c r="I384" s="78" t="n">
        <f aca="false">IF($B384&gt;Input!$G$31,0,IF($E384*(Input!$G$35/100)&gt;(Input!$C$12/12),-1*(Input!$C$12/12),-1*$E384*(Input!$G$35/100)))</f>
        <v>0</v>
      </c>
      <c r="J384" s="78" t="n">
        <f aca="false">IF($B384&gt;Input!$G$31,0,(-1)*($E384+$H384+$I384)*(Input!$C$8/100))</f>
        <v>0</v>
      </c>
      <c r="K384" s="78" t="n">
        <f aca="false">IF($B384&gt;Input!$G$31,0,(-1)*($E384+$H384+$I384)*(Input!$C$9/100))</f>
        <v>0</v>
      </c>
      <c r="L384" s="78" t="n">
        <f aca="false">IF($B384&lt;Input!$G$25,($E384+$F384+$G384+$H384+$I384+$J384+$K384),0)</f>
        <v>-1522.02516082201</v>
      </c>
    </row>
    <row r="385" customFormat="false" ht="12.8" hidden="false" customHeight="false" outlineLevel="0" collapsed="false">
      <c r="A385" s="76" t="n">
        <v>381</v>
      </c>
      <c r="B385" s="77" t="n">
        <f aca="false">EOMONTH(Input!$C$7,A385)</f>
        <v>54513</v>
      </c>
      <c r="C385" s="76" t="n">
        <f aca="false">DATEDIF(Input!$G$23,$B385,"Y")</f>
        <v>71</v>
      </c>
      <c r="E385" s="78" t="n">
        <f aca="false">IF($B385&gt;Input!$G$31,0,Input!$G$26*(1+Input!$G$28/100)^(DATEDIF(Input!$C$7,$B385,"Y")))</f>
        <v>0</v>
      </c>
      <c r="F385" s="78" t="n">
        <f aca="false">-1*($E385*(Input!$C$10/100))</f>
        <v>-0</v>
      </c>
      <c r="G385" s="78" t="n">
        <f aca="false">-1*($E385*(Input!$C$11/100))</f>
        <v>-0</v>
      </c>
      <c r="H385" s="78" t="n">
        <f aca="false">IF($B385&lt;Input!$G$25,((Input!$G$29*(1+Input!$C$13/100)^(DATEDIF(Input!$C$7,$B385,"Y")))),0)</f>
        <v>-1522.02516082201</v>
      </c>
      <c r="I385" s="78" t="n">
        <f aca="false">IF($B385&gt;Input!$G$31,0,IF($E385*(Input!$G$35/100)&gt;(Input!$C$12/12),-1*(Input!$C$12/12),-1*$E385*(Input!$G$35/100)))</f>
        <v>0</v>
      </c>
      <c r="J385" s="78" t="n">
        <f aca="false">IF($B385&gt;Input!$G$31,0,(-1)*($E385+$H385+$I385)*(Input!$C$8/100))</f>
        <v>0</v>
      </c>
      <c r="K385" s="78" t="n">
        <f aca="false">IF($B385&gt;Input!$G$31,0,(-1)*($E385+$H385+$I385)*(Input!$C$9/100))</f>
        <v>0</v>
      </c>
      <c r="L385" s="78" t="n">
        <f aca="false">IF($B385&lt;Input!$G$25,($E385+$F385+$G385+$H385+$I385+$J385+$K385),0)</f>
        <v>-1522.02516082201</v>
      </c>
    </row>
    <row r="386" customFormat="false" ht="12.8" hidden="false" customHeight="false" outlineLevel="0" collapsed="false">
      <c r="A386" s="76" t="n">
        <v>382</v>
      </c>
      <c r="B386" s="77" t="n">
        <f aca="false">EOMONTH(Input!$C$7,A386)</f>
        <v>54543</v>
      </c>
      <c r="C386" s="76" t="n">
        <f aca="false">DATEDIF(Input!$G$23,$B386,"Y")</f>
        <v>71</v>
      </c>
      <c r="E386" s="78" t="n">
        <f aca="false">IF($B386&gt;Input!$G$31,0,Input!$G$26*(1+Input!$G$28/100)^(DATEDIF(Input!$C$7,$B386,"Y")))</f>
        <v>0</v>
      </c>
      <c r="F386" s="78" t="n">
        <f aca="false">-1*($E386*(Input!$C$10/100))</f>
        <v>-0</v>
      </c>
      <c r="G386" s="78" t="n">
        <f aca="false">-1*($E386*(Input!$C$11/100))</f>
        <v>-0</v>
      </c>
      <c r="H386" s="78" t="n">
        <f aca="false">IF($B386&lt;Input!$G$25,((Input!$G$29*(1+Input!$C$13/100)^(DATEDIF(Input!$C$7,$B386,"Y")))),0)</f>
        <v>-1522.02516082201</v>
      </c>
      <c r="I386" s="78" t="n">
        <f aca="false">IF($B386&gt;Input!$G$31,0,IF($E386*(Input!$G$35/100)&gt;(Input!$C$12/12),-1*(Input!$C$12/12),-1*$E386*(Input!$G$35/100)))</f>
        <v>0</v>
      </c>
      <c r="J386" s="78" t="n">
        <f aca="false">IF($B386&gt;Input!$G$31,0,(-1)*($E386+$H386+$I386)*(Input!$C$8/100))</f>
        <v>0</v>
      </c>
      <c r="K386" s="78" t="n">
        <f aca="false">IF($B386&gt;Input!$G$31,0,(-1)*($E386+$H386+$I386)*(Input!$C$9/100))</f>
        <v>0</v>
      </c>
      <c r="L386" s="78" t="n">
        <f aca="false">IF($B386&lt;Input!$G$25,($E386+$F386+$G386+$H386+$I386+$J386+$K386),0)</f>
        <v>-1522.02516082201</v>
      </c>
    </row>
    <row r="387" customFormat="false" ht="12.8" hidden="false" customHeight="false" outlineLevel="0" collapsed="false">
      <c r="A387" s="76" t="n">
        <v>383</v>
      </c>
      <c r="B387" s="77" t="n">
        <f aca="false">EOMONTH(Input!$C$7,A387)</f>
        <v>54574</v>
      </c>
      <c r="C387" s="76" t="n">
        <f aca="false">DATEDIF(Input!$G$23,$B387,"Y")</f>
        <v>72</v>
      </c>
      <c r="E387" s="78" t="n">
        <f aca="false">IF($B387&gt;Input!$G$31,0,Input!$G$26*(1+Input!$G$28/100)^(DATEDIF(Input!$C$7,$B387,"Y")))</f>
        <v>0</v>
      </c>
      <c r="F387" s="78" t="n">
        <f aca="false">-1*($E387*(Input!$C$10/100))</f>
        <v>-0</v>
      </c>
      <c r="G387" s="78" t="n">
        <f aca="false">-1*($E387*(Input!$C$11/100))</f>
        <v>-0</v>
      </c>
      <c r="H387" s="78" t="n">
        <f aca="false">IF($B387&lt;Input!$G$25,((Input!$G$29*(1+Input!$C$13/100)^(DATEDIF(Input!$C$7,$B387,"Y")))),0)</f>
        <v>-1522.02516082201</v>
      </c>
      <c r="I387" s="78" t="n">
        <f aca="false">IF($B387&gt;Input!$G$31,0,IF($E387*(Input!$G$35/100)&gt;(Input!$C$12/12),-1*(Input!$C$12/12),-1*$E387*(Input!$G$35/100)))</f>
        <v>0</v>
      </c>
      <c r="J387" s="78" t="n">
        <f aca="false">IF($B387&gt;Input!$G$31,0,(-1)*($E387+$H387+$I387)*(Input!$C$8/100))</f>
        <v>0</v>
      </c>
      <c r="K387" s="78" t="n">
        <f aca="false">IF($B387&gt;Input!$G$31,0,(-1)*($E387+$H387+$I387)*(Input!$C$9/100))</f>
        <v>0</v>
      </c>
      <c r="L387" s="78" t="n">
        <f aca="false">IF($B387&lt;Input!$G$25,($E387+$F387+$G387+$H387+$I387+$J387+$K387),0)</f>
        <v>-1522.02516082201</v>
      </c>
    </row>
    <row r="388" customFormat="false" ht="12.8" hidden="false" customHeight="false" outlineLevel="0" collapsed="false">
      <c r="A388" s="76" t="n">
        <v>384</v>
      </c>
      <c r="B388" s="77" t="n">
        <f aca="false">EOMONTH(Input!$C$7,A388)</f>
        <v>54604</v>
      </c>
      <c r="C388" s="76" t="n">
        <f aca="false">DATEDIF(Input!$G$23,$B388,"Y")</f>
        <v>72</v>
      </c>
      <c r="E388" s="78" t="n">
        <f aca="false">IF($B388&gt;Input!$G$31,0,Input!$G$26*(1+Input!$G$28/100)^(DATEDIF(Input!$C$7,$B388,"Y")))</f>
        <v>0</v>
      </c>
      <c r="F388" s="78" t="n">
        <f aca="false">-1*($E388*(Input!$C$10/100))</f>
        <v>-0</v>
      </c>
      <c r="G388" s="78" t="n">
        <f aca="false">-1*($E388*(Input!$C$11/100))</f>
        <v>-0</v>
      </c>
      <c r="H388" s="78" t="n">
        <f aca="false">IF($B388&lt;Input!$G$25,((Input!$G$29*(1+Input!$C$13/100)^(DATEDIF(Input!$C$7,$B388,"Y")))),0)</f>
        <v>-1613.34667047133</v>
      </c>
      <c r="I388" s="78" t="n">
        <f aca="false">IF($B388&gt;Input!$G$31,0,IF($E388*(Input!$G$35/100)&gt;(Input!$C$12/12),-1*(Input!$C$12/12),-1*$E388*(Input!$G$35/100)))</f>
        <v>0</v>
      </c>
      <c r="J388" s="78" t="n">
        <f aca="false">IF($B388&gt;Input!$G$31,0,(-1)*($E388+$H388+$I388)*(Input!$C$8/100))</f>
        <v>0</v>
      </c>
      <c r="K388" s="78" t="n">
        <f aca="false">IF($B388&gt;Input!$G$31,0,(-1)*($E388+$H388+$I388)*(Input!$C$9/100))</f>
        <v>0</v>
      </c>
      <c r="L388" s="78" t="n">
        <f aca="false">IF($B388&lt;Input!$G$25,($E388+$F388+$G388+$H388+$I388+$J388+$K388),0)</f>
        <v>-1613.34667047133</v>
      </c>
    </row>
    <row r="389" customFormat="false" ht="12.8" hidden="false" customHeight="false" outlineLevel="0" collapsed="false">
      <c r="A389" s="76" t="n">
        <v>385</v>
      </c>
      <c r="B389" s="77" t="n">
        <f aca="false">EOMONTH(Input!$C$7,A389)</f>
        <v>54635</v>
      </c>
      <c r="C389" s="76" t="n">
        <f aca="false">DATEDIF(Input!$G$23,$B389,"Y")</f>
        <v>72</v>
      </c>
      <c r="E389" s="78" t="n">
        <f aca="false">IF($B389&gt;Input!$G$31,0,Input!$G$26*(1+Input!$G$28/100)^(DATEDIF(Input!$C$7,$B389,"Y")))</f>
        <v>0</v>
      </c>
      <c r="F389" s="78" t="n">
        <f aca="false">-1*($E389*(Input!$C$10/100))</f>
        <v>-0</v>
      </c>
      <c r="G389" s="78" t="n">
        <f aca="false">-1*($E389*(Input!$C$11/100))</f>
        <v>-0</v>
      </c>
      <c r="H389" s="78" t="n">
        <f aca="false">IF($B389&lt;Input!$G$25,((Input!$G$29*(1+Input!$C$13/100)^(DATEDIF(Input!$C$7,$B389,"Y")))),0)</f>
        <v>-1613.34667047133</v>
      </c>
      <c r="I389" s="78" t="n">
        <f aca="false">IF($B389&gt;Input!$G$31,0,IF($E389*(Input!$G$35/100)&gt;(Input!$C$12/12),-1*(Input!$C$12/12),-1*$E389*(Input!$G$35/100)))</f>
        <v>0</v>
      </c>
      <c r="J389" s="78" t="n">
        <f aca="false">IF($B389&gt;Input!$G$31,0,(-1)*($E389+$H389+$I389)*(Input!$C$8/100))</f>
        <v>0</v>
      </c>
      <c r="K389" s="78" t="n">
        <f aca="false">IF($B389&gt;Input!$G$31,0,(-1)*($E389+$H389+$I389)*(Input!$C$9/100))</f>
        <v>0</v>
      </c>
      <c r="L389" s="78" t="n">
        <f aca="false">IF($B389&lt;Input!$G$25,($E389+$F389+$G389+$H389+$I389+$J389+$K389),0)</f>
        <v>-1613.34667047133</v>
      </c>
    </row>
    <row r="390" customFormat="false" ht="12.8" hidden="false" customHeight="false" outlineLevel="0" collapsed="false">
      <c r="A390" s="76" t="n">
        <v>386</v>
      </c>
      <c r="B390" s="77" t="n">
        <f aca="false">EOMONTH(Input!$C$7,A390)</f>
        <v>54666</v>
      </c>
      <c r="C390" s="76" t="n">
        <f aca="false">DATEDIF(Input!$G$23,$B390,"Y")</f>
        <v>72</v>
      </c>
      <c r="E390" s="78" t="n">
        <f aca="false">IF($B390&gt;Input!$G$31,0,Input!$G$26*(1+Input!$G$28/100)^(DATEDIF(Input!$C$7,$B390,"Y")))</f>
        <v>0</v>
      </c>
      <c r="F390" s="78" t="n">
        <f aca="false">-1*($E390*(Input!$C$10/100))</f>
        <v>-0</v>
      </c>
      <c r="G390" s="78" t="n">
        <f aca="false">-1*($E390*(Input!$C$11/100))</f>
        <v>-0</v>
      </c>
      <c r="H390" s="78" t="n">
        <f aca="false">IF($B390&lt;Input!$G$25,((Input!$G$29*(1+Input!$C$13/100)^(DATEDIF(Input!$C$7,$B390,"Y")))),0)</f>
        <v>-1613.34667047133</v>
      </c>
      <c r="I390" s="78" t="n">
        <f aca="false">IF($B390&gt;Input!$G$31,0,IF($E390*(Input!$G$35/100)&gt;(Input!$C$12/12),-1*(Input!$C$12/12),-1*$E390*(Input!$G$35/100)))</f>
        <v>0</v>
      </c>
      <c r="J390" s="78" t="n">
        <f aca="false">IF($B390&gt;Input!$G$31,0,(-1)*($E390+$H390+$I390)*(Input!$C$8/100))</f>
        <v>0</v>
      </c>
      <c r="K390" s="78" t="n">
        <f aca="false">IF($B390&gt;Input!$G$31,0,(-1)*($E390+$H390+$I390)*(Input!$C$9/100))</f>
        <v>0</v>
      </c>
      <c r="L390" s="78" t="n">
        <f aca="false">IF($B390&lt;Input!$G$25,($E390+$F390+$G390+$H390+$I390+$J390+$K390),0)</f>
        <v>-1613.34667047133</v>
      </c>
    </row>
    <row r="391" customFormat="false" ht="12.8" hidden="false" customHeight="false" outlineLevel="0" collapsed="false">
      <c r="A391" s="76" t="n">
        <v>387</v>
      </c>
      <c r="B391" s="77" t="n">
        <f aca="false">EOMONTH(Input!$C$7,A391)</f>
        <v>54696</v>
      </c>
      <c r="C391" s="76" t="n">
        <f aca="false">DATEDIF(Input!$G$23,$B391,"Y")</f>
        <v>72</v>
      </c>
      <c r="E391" s="78" t="n">
        <f aca="false">IF($B391&gt;Input!$G$31,0,Input!$G$26*(1+Input!$G$28/100)^(DATEDIF(Input!$C$7,$B391,"Y")))</f>
        <v>0</v>
      </c>
      <c r="F391" s="78" t="n">
        <f aca="false">-1*($E391*(Input!$C$10/100))</f>
        <v>-0</v>
      </c>
      <c r="G391" s="78" t="n">
        <f aca="false">-1*($E391*(Input!$C$11/100))</f>
        <v>-0</v>
      </c>
      <c r="H391" s="78" t="n">
        <f aca="false">IF($B391&lt;Input!$G$25,((Input!$G$29*(1+Input!$C$13/100)^(DATEDIF(Input!$C$7,$B391,"Y")))),0)</f>
        <v>-1613.34667047133</v>
      </c>
      <c r="I391" s="78" t="n">
        <f aca="false">IF($B391&gt;Input!$G$31,0,IF($E391*(Input!$G$35/100)&gt;(Input!$C$12/12),-1*(Input!$C$12/12),-1*$E391*(Input!$G$35/100)))</f>
        <v>0</v>
      </c>
      <c r="J391" s="78" t="n">
        <f aca="false">IF($B391&gt;Input!$G$31,0,(-1)*($E391+$H391+$I391)*(Input!$C$8/100))</f>
        <v>0</v>
      </c>
      <c r="K391" s="78" t="n">
        <f aca="false">IF($B391&gt;Input!$G$31,0,(-1)*($E391+$H391+$I391)*(Input!$C$9/100))</f>
        <v>0</v>
      </c>
      <c r="L391" s="78" t="n">
        <f aca="false">IF($B391&lt;Input!$G$25,($E391+$F391+$G391+$H391+$I391+$J391+$K391),0)</f>
        <v>-1613.34667047133</v>
      </c>
    </row>
    <row r="392" customFormat="false" ht="12.8" hidden="false" customHeight="false" outlineLevel="0" collapsed="false">
      <c r="A392" s="76" t="n">
        <v>388</v>
      </c>
      <c r="B392" s="77" t="n">
        <f aca="false">EOMONTH(Input!$C$7,A392)</f>
        <v>54727</v>
      </c>
      <c r="C392" s="76" t="n">
        <f aca="false">DATEDIF(Input!$G$23,$B392,"Y")</f>
        <v>72</v>
      </c>
      <c r="E392" s="78" t="n">
        <f aca="false">IF($B392&gt;Input!$G$31,0,Input!$G$26*(1+Input!$G$28/100)^(DATEDIF(Input!$C$7,$B392,"Y")))</f>
        <v>0</v>
      </c>
      <c r="F392" s="78" t="n">
        <f aca="false">-1*($E392*(Input!$C$10/100))</f>
        <v>-0</v>
      </c>
      <c r="G392" s="78" t="n">
        <f aca="false">-1*($E392*(Input!$C$11/100))</f>
        <v>-0</v>
      </c>
      <c r="H392" s="78" t="n">
        <f aca="false">IF($B392&lt;Input!$G$25,((Input!$G$29*(1+Input!$C$13/100)^(DATEDIF(Input!$C$7,$B392,"Y")))),0)</f>
        <v>-1613.34667047133</v>
      </c>
      <c r="I392" s="78" t="n">
        <f aca="false">IF($B392&gt;Input!$G$31,0,IF($E392*(Input!$G$35/100)&gt;(Input!$C$12/12),-1*(Input!$C$12/12),-1*$E392*(Input!$G$35/100)))</f>
        <v>0</v>
      </c>
      <c r="J392" s="78" t="n">
        <f aca="false">IF($B392&gt;Input!$G$31,0,(-1)*($E392+$H392+$I392)*(Input!$C$8/100))</f>
        <v>0</v>
      </c>
      <c r="K392" s="78" t="n">
        <f aca="false">IF($B392&gt;Input!$G$31,0,(-1)*($E392+$H392+$I392)*(Input!$C$9/100))</f>
        <v>0</v>
      </c>
      <c r="L392" s="78" t="n">
        <f aca="false">IF($B392&lt;Input!$G$25,($E392+$F392+$G392+$H392+$I392+$J392+$K392),0)</f>
        <v>-1613.34667047133</v>
      </c>
    </row>
    <row r="393" customFormat="false" ht="12.8" hidden="false" customHeight="false" outlineLevel="0" collapsed="false">
      <c r="A393" s="76" t="n">
        <v>389</v>
      </c>
      <c r="B393" s="77" t="n">
        <f aca="false">EOMONTH(Input!$C$7,A393)</f>
        <v>54757</v>
      </c>
      <c r="C393" s="76" t="n">
        <f aca="false">DATEDIF(Input!$G$23,$B393,"Y")</f>
        <v>72</v>
      </c>
      <c r="E393" s="78" t="n">
        <f aca="false">IF($B393&gt;Input!$G$31,0,Input!$G$26*(1+Input!$G$28/100)^(DATEDIF(Input!$C$7,$B393,"Y")))</f>
        <v>0</v>
      </c>
      <c r="F393" s="78" t="n">
        <f aca="false">-1*($E393*(Input!$C$10/100))</f>
        <v>-0</v>
      </c>
      <c r="G393" s="78" t="n">
        <f aca="false">-1*($E393*(Input!$C$11/100))</f>
        <v>-0</v>
      </c>
      <c r="H393" s="78" t="n">
        <f aca="false">IF($B393&lt;Input!$G$25,((Input!$G$29*(1+Input!$C$13/100)^(DATEDIF(Input!$C$7,$B393,"Y")))),0)</f>
        <v>-1613.34667047133</v>
      </c>
      <c r="I393" s="78" t="n">
        <f aca="false">IF($B393&gt;Input!$G$31,0,IF($E393*(Input!$G$35/100)&gt;(Input!$C$12/12),-1*(Input!$C$12/12),-1*$E393*(Input!$G$35/100)))</f>
        <v>0</v>
      </c>
      <c r="J393" s="78" t="n">
        <f aca="false">IF($B393&gt;Input!$G$31,0,(-1)*($E393+$H393+$I393)*(Input!$C$8/100))</f>
        <v>0</v>
      </c>
      <c r="K393" s="78" t="n">
        <f aca="false">IF($B393&gt;Input!$G$31,0,(-1)*($E393+$H393+$I393)*(Input!$C$9/100))</f>
        <v>0</v>
      </c>
      <c r="L393" s="78" t="n">
        <f aca="false">IF($B393&lt;Input!$G$25,($E393+$F393+$G393+$H393+$I393+$J393+$K393),0)</f>
        <v>-1613.34667047133</v>
      </c>
    </row>
    <row r="394" customFormat="false" ht="12.8" hidden="false" customHeight="false" outlineLevel="0" collapsed="false">
      <c r="A394" s="76" t="n">
        <v>390</v>
      </c>
      <c r="B394" s="77" t="n">
        <f aca="false">EOMONTH(Input!$C$7,A394)</f>
        <v>54788</v>
      </c>
      <c r="C394" s="76" t="n">
        <f aca="false">DATEDIF(Input!$G$23,$B394,"Y")</f>
        <v>72</v>
      </c>
      <c r="E394" s="78" t="n">
        <f aca="false">IF($B394&gt;Input!$G$31,0,Input!$G$26*(1+Input!$G$28/100)^(DATEDIF(Input!$C$7,$B394,"Y")))</f>
        <v>0</v>
      </c>
      <c r="F394" s="78" t="n">
        <f aca="false">-1*($E394*(Input!$C$10/100))</f>
        <v>-0</v>
      </c>
      <c r="G394" s="78" t="n">
        <f aca="false">-1*($E394*(Input!$C$11/100))</f>
        <v>-0</v>
      </c>
      <c r="H394" s="78" t="n">
        <f aca="false">IF($B394&lt;Input!$G$25,((Input!$G$29*(1+Input!$C$13/100)^(DATEDIF(Input!$C$7,$B394,"Y")))),0)</f>
        <v>-1613.34667047133</v>
      </c>
      <c r="I394" s="78" t="n">
        <f aca="false">IF($B394&gt;Input!$G$31,0,IF($E394*(Input!$G$35/100)&gt;(Input!$C$12/12),-1*(Input!$C$12/12),-1*$E394*(Input!$G$35/100)))</f>
        <v>0</v>
      </c>
      <c r="J394" s="78" t="n">
        <f aca="false">IF($B394&gt;Input!$G$31,0,(-1)*($E394+$H394+$I394)*(Input!$C$8/100))</f>
        <v>0</v>
      </c>
      <c r="K394" s="78" t="n">
        <f aca="false">IF($B394&gt;Input!$G$31,0,(-1)*($E394+$H394+$I394)*(Input!$C$9/100))</f>
        <v>0</v>
      </c>
      <c r="L394" s="78" t="n">
        <f aca="false">IF($B394&lt;Input!$G$25,($E394+$F394+$G394+$H394+$I394+$J394+$K394),0)</f>
        <v>-1613.34667047133</v>
      </c>
    </row>
    <row r="395" customFormat="false" ht="12.8" hidden="false" customHeight="false" outlineLevel="0" collapsed="false">
      <c r="A395" s="76" t="n">
        <v>391</v>
      </c>
      <c r="B395" s="77" t="n">
        <f aca="false">EOMONTH(Input!$C$7,A395)</f>
        <v>54819</v>
      </c>
      <c r="C395" s="76" t="n">
        <f aca="false">DATEDIF(Input!$G$23,$B395,"Y")</f>
        <v>72</v>
      </c>
      <c r="E395" s="78" t="n">
        <f aca="false">IF($B395&gt;Input!$G$31,0,Input!$G$26*(1+Input!$G$28/100)^(DATEDIF(Input!$C$7,$B395,"Y")))</f>
        <v>0</v>
      </c>
      <c r="F395" s="78" t="n">
        <f aca="false">-1*($E395*(Input!$C$10/100))</f>
        <v>-0</v>
      </c>
      <c r="G395" s="78" t="n">
        <f aca="false">-1*($E395*(Input!$C$11/100))</f>
        <v>-0</v>
      </c>
      <c r="H395" s="78" t="n">
        <f aca="false">IF($B395&lt;Input!$G$25,((Input!$G$29*(1+Input!$C$13/100)^(DATEDIF(Input!$C$7,$B395,"Y")))),0)</f>
        <v>-1613.34667047133</v>
      </c>
      <c r="I395" s="78" t="n">
        <f aca="false">IF($B395&gt;Input!$G$31,0,IF($E395*(Input!$G$35/100)&gt;(Input!$C$12/12),-1*(Input!$C$12/12),-1*$E395*(Input!$G$35/100)))</f>
        <v>0</v>
      </c>
      <c r="J395" s="78" t="n">
        <f aca="false">IF($B395&gt;Input!$G$31,0,(-1)*($E395+$H395+$I395)*(Input!$C$8/100))</f>
        <v>0</v>
      </c>
      <c r="K395" s="78" t="n">
        <f aca="false">IF($B395&gt;Input!$G$31,0,(-1)*($E395+$H395+$I395)*(Input!$C$9/100))</f>
        <v>0</v>
      </c>
      <c r="L395" s="78" t="n">
        <f aca="false">IF($B395&lt;Input!$G$25,($E395+$F395+$G395+$H395+$I395+$J395+$K395),0)</f>
        <v>-1613.34667047133</v>
      </c>
    </row>
    <row r="396" customFormat="false" ht="12.8" hidden="false" customHeight="false" outlineLevel="0" collapsed="false">
      <c r="A396" s="76" t="n">
        <v>392</v>
      </c>
      <c r="B396" s="77" t="n">
        <f aca="false">EOMONTH(Input!$C$7,A396)</f>
        <v>54847</v>
      </c>
      <c r="C396" s="76" t="n">
        <f aca="false">DATEDIF(Input!$G$23,$B396,"Y")</f>
        <v>72</v>
      </c>
      <c r="E396" s="78" t="n">
        <f aca="false">IF($B396&gt;Input!$G$31,0,Input!$G$26*(1+Input!$G$28/100)^(DATEDIF(Input!$C$7,$B396,"Y")))</f>
        <v>0</v>
      </c>
      <c r="F396" s="78" t="n">
        <f aca="false">-1*($E396*(Input!$C$10/100))</f>
        <v>-0</v>
      </c>
      <c r="G396" s="78" t="n">
        <f aca="false">-1*($E396*(Input!$C$11/100))</f>
        <v>-0</v>
      </c>
      <c r="H396" s="78" t="n">
        <f aca="false">IF($B396&lt;Input!$G$25,((Input!$G$29*(1+Input!$C$13/100)^(DATEDIF(Input!$C$7,$B396,"Y")))),0)</f>
        <v>-1613.34667047133</v>
      </c>
      <c r="I396" s="78" t="n">
        <f aca="false">IF($B396&gt;Input!$G$31,0,IF($E396*(Input!$G$35/100)&gt;(Input!$C$12/12),-1*(Input!$C$12/12),-1*$E396*(Input!$G$35/100)))</f>
        <v>0</v>
      </c>
      <c r="J396" s="78" t="n">
        <f aca="false">IF($B396&gt;Input!$G$31,0,(-1)*($E396+$H396+$I396)*(Input!$C$8/100))</f>
        <v>0</v>
      </c>
      <c r="K396" s="78" t="n">
        <f aca="false">IF($B396&gt;Input!$G$31,0,(-1)*($E396+$H396+$I396)*(Input!$C$9/100))</f>
        <v>0</v>
      </c>
      <c r="L396" s="78" t="n">
        <f aca="false">IF($B396&lt;Input!$G$25,($E396+$F396+$G396+$H396+$I396+$J396+$K396),0)</f>
        <v>-1613.34667047133</v>
      </c>
    </row>
    <row r="397" customFormat="false" ht="12.8" hidden="false" customHeight="false" outlineLevel="0" collapsed="false">
      <c r="A397" s="76" t="n">
        <v>393</v>
      </c>
      <c r="B397" s="77" t="n">
        <f aca="false">EOMONTH(Input!$C$7,A397)</f>
        <v>54878</v>
      </c>
      <c r="C397" s="76" t="n">
        <f aca="false">DATEDIF(Input!$G$23,$B397,"Y")</f>
        <v>72</v>
      </c>
      <c r="E397" s="78" t="n">
        <f aca="false">IF($B397&gt;Input!$G$31,0,Input!$G$26*(1+Input!$G$28/100)^(DATEDIF(Input!$C$7,$B397,"Y")))</f>
        <v>0</v>
      </c>
      <c r="F397" s="78" t="n">
        <f aca="false">-1*($E397*(Input!$C$10/100))</f>
        <v>-0</v>
      </c>
      <c r="G397" s="78" t="n">
        <f aca="false">-1*($E397*(Input!$C$11/100))</f>
        <v>-0</v>
      </c>
      <c r="H397" s="78" t="n">
        <f aca="false">IF($B397&lt;Input!$G$25,((Input!$G$29*(1+Input!$C$13/100)^(DATEDIF(Input!$C$7,$B397,"Y")))),0)</f>
        <v>-1613.34667047133</v>
      </c>
      <c r="I397" s="78" t="n">
        <f aca="false">IF($B397&gt;Input!$G$31,0,IF($E397*(Input!$G$35/100)&gt;(Input!$C$12/12),-1*(Input!$C$12/12),-1*$E397*(Input!$G$35/100)))</f>
        <v>0</v>
      </c>
      <c r="J397" s="78" t="n">
        <f aca="false">IF($B397&gt;Input!$G$31,0,(-1)*($E397+$H397+$I397)*(Input!$C$8/100))</f>
        <v>0</v>
      </c>
      <c r="K397" s="78" t="n">
        <f aca="false">IF($B397&gt;Input!$G$31,0,(-1)*($E397+$H397+$I397)*(Input!$C$9/100))</f>
        <v>0</v>
      </c>
      <c r="L397" s="78" t="n">
        <f aca="false">IF($B397&lt;Input!$G$25,($E397+$F397+$G397+$H397+$I397+$J397+$K397),0)</f>
        <v>-1613.34667047133</v>
      </c>
    </row>
    <row r="398" customFormat="false" ht="12.8" hidden="false" customHeight="false" outlineLevel="0" collapsed="false">
      <c r="A398" s="76" t="n">
        <v>394</v>
      </c>
      <c r="B398" s="77" t="n">
        <f aca="false">EOMONTH(Input!$C$7,A398)</f>
        <v>54908</v>
      </c>
      <c r="C398" s="76" t="n">
        <f aca="false">DATEDIF(Input!$G$23,$B398,"Y")</f>
        <v>72</v>
      </c>
      <c r="E398" s="78" t="n">
        <f aca="false">IF($B398&gt;Input!$G$31,0,Input!$G$26*(1+Input!$G$28/100)^(DATEDIF(Input!$C$7,$B398,"Y")))</f>
        <v>0</v>
      </c>
      <c r="F398" s="78" t="n">
        <f aca="false">-1*($E398*(Input!$C$10/100))</f>
        <v>-0</v>
      </c>
      <c r="G398" s="78" t="n">
        <f aca="false">-1*($E398*(Input!$C$11/100))</f>
        <v>-0</v>
      </c>
      <c r="H398" s="78" t="n">
        <f aca="false">IF($B398&lt;Input!$G$25,((Input!$G$29*(1+Input!$C$13/100)^(DATEDIF(Input!$C$7,$B398,"Y")))),0)</f>
        <v>-1613.34667047133</v>
      </c>
      <c r="I398" s="78" t="n">
        <f aca="false">IF($B398&gt;Input!$G$31,0,IF($E398*(Input!$G$35/100)&gt;(Input!$C$12/12),-1*(Input!$C$12/12),-1*$E398*(Input!$G$35/100)))</f>
        <v>0</v>
      </c>
      <c r="J398" s="78" t="n">
        <f aca="false">IF($B398&gt;Input!$G$31,0,(-1)*($E398+$H398+$I398)*(Input!$C$8/100))</f>
        <v>0</v>
      </c>
      <c r="K398" s="78" t="n">
        <f aca="false">IF($B398&gt;Input!$G$31,0,(-1)*($E398+$H398+$I398)*(Input!$C$9/100))</f>
        <v>0</v>
      </c>
      <c r="L398" s="78" t="n">
        <f aca="false">IF($B398&lt;Input!$G$25,($E398+$F398+$G398+$H398+$I398+$J398+$K398),0)</f>
        <v>-1613.34667047133</v>
      </c>
    </row>
    <row r="399" customFormat="false" ht="12.8" hidden="false" customHeight="false" outlineLevel="0" collapsed="false">
      <c r="A399" s="76" t="n">
        <v>395</v>
      </c>
      <c r="B399" s="77" t="n">
        <f aca="false">EOMONTH(Input!$C$7,A399)</f>
        <v>54939</v>
      </c>
      <c r="C399" s="76" t="n">
        <f aca="false">DATEDIF(Input!$G$23,$B399,"Y")</f>
        <v>73</v>
      </c>
      <c r="E399" s="78" t="n">
        <f aca="false">IF($B399&gt;Input!$G$31,0,Input!$G$26*(1+Input!$G$28/100)^(DATEDIF(Input!$C$7,$B399,"Y")))</f>
        <v>0</v>
      </c>
      <c r="F399" s="78" t="n">
        <f aca="false">-1*($E399*(Input!$C$10/100))</f>
        <v>-0</v>
      </c>
      <c r="G399" s="78" t="n">
        <f aca="false">-1*($E399*(Input!$C$11/100))</f>
        <v>-0</v>
      </c>
      <c r="H399" s="78" t="n">
        <f aca="false">IF($B399&lt;Input!$G$25,((Input!$G$29*(1+Input!$C$13/100)^(DATEDIF(Input!$C$7,$B399,"Y")))),0)</f>
        <v>-1613.34667047133</v>
      </c>
      <c r="I399" s="78" t="n">
        <f aca="false">IF($B399&gt;Input!$G$31,0,IF($E399*(Input!$G$35/100)&gt;(Input!$C$12/12),-1*(Input!$C$12/12),-1*$E399*(Input!$G$35/100)))</f>
        <v>0</v>
      </c>
      <c r="J399" s="78" t="n">
        <f aca="false">IF($B399&gt;Input!$G$31,0,(-1)*($E399+$H399+$I399)*(Input!$C$8/100))</f>
        <v>0</v>
      </c>
      <c r="K399" s="78" t="n">
        <f aca="false">IF($B399&gt;Input!$G$31,0,(-1)*($E399+$H399+$I399)*(Input!$C$9/100))</f>
        <v>0</v>
      </c>
      <c r="L399" s="78" t="n">
        <f aca="false">IF($B399&lt;Input!$G$25,($E399+$F399+$G399+$H399+$I399+$J399+$K399),0)</f>
        <v>-1613.34667047133</v>
      </c>
    </row>
    <row r="400" customFormat="false" ht="12.8" hidden="false" customHeight="false" outlineLevel="0" collapsed="false">
      <c r="A400" s="76" t="n">
        <v>396</v>
      </c>
      <c r="B400" s="77" t="n">
        <f aca="false">EOMONTH(Input!$C$7,A400)</f>
        <v>54969</v>
      </c>
      <c r="C400" s="76" t="n">
        <f aca="false">DATEDIF(Input!$G$23,$B400,"Y")</f>
        <v>73</v>
      </c>
      <c r="E400" s="78" t="n">
        <f aca="false">IF($B400&gt;Input!$G$31,0,Input!$G$26*(1+Input!$G$28/100)^(DATEDIF(Input!$C$7,$B400,"Y")))</f>
        <v>0</v>
      </c>
      <c r="F400" s="78" t="n">
        <f aca="false">-1*($E400*(Input!$C$10/100))</f>
        <v>-0</v>
      </c>
      <c r="G400" s="78" t="n">
        <f aca="false">-1*($E400*(Input!$C$11/100))</f>
        <v>-0</v>
      </c>
      <c r="H400" s="78" t="n">
        <f aca="false">IF($B400&lt;Input!$G$25,((Input!$G$29*(1+Input!$C$13/100)^(DATEDIF(Input!$C$7,$B400,"Y")))),0)</f>
        <v>-1710.14747069961</v>
      </c>
      <c r="I400" s="78" t="n">
        <f aca="false">IF($B400&gt;Input!$G$31,0,IF($E400*(Input!$G$35/100)&gt;(Input!$C$12/12),-1*(Input!$C$12/12),-1*$E400*(Input!$G$35/100)))</f>
        <v>0</v>
      </c>
      <c r="J400" s="78" t="n">
        <f aca="false">IF($B400&gt;Input!$G$31,0,(-1)*($E400+$H400+$I400)*(Input!$C$8/100))</f>
        <v>0</v>
      </c>
      <c r="K400" s="78" t="n">
        <f aca="false">IF($B400&gt;Input!$G$31,0,(-1)*($E400+$H400+$I400)*(Input!$C$9/100))</f>
        <v>0</v>
      </c>
      <c r="L400" s="78" t="n">
        <f aca="false">IF($B400&lt;Input!$G$25,($E400+$F400+$G400+$H400+$I400+$J400+$K400),0)</f>
        <v>-1710.14747069961</v>
      </c>
    </row>
    <row r="401" customFormat="false" ht="12.8" hidden="false" customHeight="false" outlineLevel="0" collapsed="false">
      <c r="A401" s="76" t="n">
        <v>397</v>
      </c>
      <c r="B401" s="77" t="n">
        <f aca="false">EOMONTH(Input!$C$7,A401)</f>
        <v>55000</v>
      </c>
      <c r="C401" s="76" t="n">
        <f aca="false">DATEDIF(Input!$G$23,$B401,"Y")</f>
        <v>73</v>
      </c>
      <c r="E401" s="78" t="n">
        <f aca="false">IF($B401&gt;Input!$G$31,0,Input!$G$26*(1+Input!$G$28/100)^(DATEDIF(Input!$C$7,$B401,"Y")))</f>
        <v>0</v>
      </c>
      <c r="F401" s="78" t="n">
        <f aca="false">-1*($E401*(Input!$C$10/100))</f>
        <v>-0</v>
      </c>
      <c r="G401" s="78" t="n">
        <f aca="false">-1*($E401*(Input!$C$11/100))</f>
        <v>-0</v>
      </c>
      <c r="H401" s="78" t="n">
        <f aca="false">IF($B401&lt;Input!$G$25,((Input!$G$29*(1+Input!$C$13/100)^(DATEDIF(Input!$C$7,$B401,"Y")))),0)</f>
        <v>-1710.14747069961</v>
      </c>
      <c r="I401" s="78" t="n">
        <f aca="false">IF($B401&gt;Input!$G$31,0,IF($E401*(Input!$G$35/100)&gt;(Input!$C$12/12),-1*(Input!$C$12/12),-1*$E401*(Input!$G$35/100)))</f>
        <v>0</v>
      </c>
      <c r="J401" s="78" t="n">
        <f aca="false">IF($B401&gt;Input!$G$31,0,(-1)*($E401+$H401+$I401)*(Input!$C$8/100))</f>
        <v>0</v>
      </c>
      <c r="K401" s="78" t="n">
        <f aca="false">IF($B401&gt;Input!$G$31,0,(-1)*($E401+$H401+$I401)*(Input!$C$9/100))</f>
        <v>0</v>
      </c>
      <c r="L401" s="78" t="n">
        <f aca="false">IF($B401&lt;Input!$G$25,($E401+$F401+$G401+$H401+$I401+$J401+$K401),0)</f>
        <v>-1710.14747069961</v>
      </c>
    </row>
    <row r="402" customFormat="false" ht="12.8" hidden="false" customHeight="false" outlineLevel="0" collapsed="false">
      <c r="A402" s="76" t="n">
        <v>398</v>
      </c>
      <c r="B402" s="77" t="n">
        <f aca="false">EOMONTH(Input!$C$7,A402)</f>
        <v>55031</v>
      </c>
      <c r="C402" s="76" t="n">
        <f aca="false">DATEDIF(Input!$G$23,$B402,"Y")</f>
        <v>73</v>
      </c>
      <c r="E402" s="78" t="n">
        <f aca="false">IF($B402&gt;Input!$G$31,0,Input!$G$26*(1+Input!$G$28/100)^(DATEDIF(Input!$C$7,$B402,"Y")))</f>
        <v>0</v>
      </c>
      <c r="F402" s="78" t="n">
        <f aca="false">-1*($E402*(Input!$C$10/100))</f>
        <v>-0</v>
      </c>
      <c r="G402" s="78" t="n">
        <f aca="false">-1*($E402*(Input!$C$11/100))</f>
        <v>-0</v>
      </c>
      <c r="H402" s="78" t="n">
        <f aca="false">IF($B402&lt;Input!$G$25,((Input!$G$29*(1+Input!$C$13/100)^(DATEDIF(Input!$C$7,$B402,"Y")))),0)</f>
        <v>-1710.14747069961</v>
      </c>
      <c r="I402" s="78" t="n">
        <f aca="false">IF($B402&gt;Input!$G$31,0,IF($E402*(Input!$G$35/100)&gt;(Input!$C$12/12),-1*(Input!$C$12/12),-1*$E402*(Input!$G$35/100)))</f>
        <v>0</v>
      </c>
      <c r="J402" s="78" t="n">
        <f aca="false">IF($B402&gt;Input!$G$31,0,(-1)*($E402+$H402+$I402)*(Input!$C$8/100))</f>
        <v>0</v>
      </c>
      <c r="K402" s="78" t="n">
        <f aca="false">IF($B402&gt;Input!$G$31,0,(-1)*($E402+$H402+$I402)*(Input!$C$9/100))</f>
        <v>0</v>
      </c>
      <c r="L402" s="78" t="n">
        <f aca="false">IF($B402&lt;Input!$G$25,($E402+$F402+$G402+$H402+$I402+$J402+$K402),0)</f>
        <v>-1710.14747069961</v>
      </c>
    </row>
    <row r="403" customFormat="false" ht="12.8" hidden="false" customHeight="false" outlineLevel="0" collapsed="false">
      <c r="A403" s="76" t="n">
        <v>399</v>
      </c>
      <c r="B403" s="77" t="n">
        <f aca="false">EOMONTH(Input!$C$7,A403)</f>
        <v>55061</v>
      </c>
      <c r="C403" s="76" t="n">
        <f aca="false">DATEDIF(Input!$G$23,$B403,"Y")</f>
        <v>73</v>
      </c>
      <c r="E403" s="78" t="n">
        <f aca="false">IF($B403&gt;Input!$G$31,0,Input!$G$26*(1+Input!$G$28/100)^(DATEDIF(Input!$C$7,$B403,"Y")))</f>
        <v>0</v>
      </c>
      <c r="F403" s="78" t="n">
        <f aca="false">-1*($E403*(Input!$C$10/100))</f>
        <v>-0</v>
      </c>
      <c r="G403" s="78" t="n">
        <f aca="false">-1*($E403*(Input!$C$11/100))</f>
        <v>-0</v>
      </c>
      <c r="H403" s="78" t="n">
        <f aca="false">IF($B403&lt;Input!$G$25,((Input!$G$29*(1+Input!$C$13/100)^(DATEDIF(Input!$C$7,$B403,"Y")))),0)</f>
        <v>-1710.14747069961</v>
      </c>
      <c r="I403" s="78" t="n">
        <f aca="false">IF($B403&gt;Input!$G$31,0,IF($E403*(Input!$G$35/100)&gt;(Input!$C$12/12),-1*(Input!$C$12/12),-1*$E403*(Input!$G$35/100)))</f>
        <v>0</v>
      </c>
      <c r="J403" s="78" t="n">
        <f aca="false">IF($B403&gt;Input!$G$31,0,(-1)*($E403+$H403+$I403)*(Input!$C$8/100))</f>
        <v>0</v>
      </c>
      <c r="K403" s="78" t="n">
        <f aca="false">IF($B403&gt;Input!$G$31,0,(-1)*($E403+$H403+$I403)*(Input!$C$9/100))</f>
        <v>0</v>
      </c>
      <c r="L403" s="78" t="n">
        <f aca="false">IF($B403&lt;Input!$G$25,($E403+$F403+$G403+$H403+$I403+$J403+$K403),0)</f>
        <v>-1710.14747069961</v>
      </c>
    </row>
    <row r="404" customFormat="false" ht="12.8" hidden="false" customHeight="false" outlineLevel="0" collapsed="false">
      <c r="A404" s="76" t="n">
        <v>400</v>
      </c>
      <c r="B404" s="77" t="n">
        <f aca="false">EOMONTH(Input!$C$7,A404)</f>
        <v>55092</v>
      </c>
      <c r="C404" s="76" t="n">
        <f aca="false">DATEDIF(Input!$G$23,$B404,"Y")</f>
        <v>73</v>
      </c>
      <c r="E404" s="78" t="n">
        <f aca="false">IF($B404&gt;Input!$G$31,0,Input!$G$26*(1+Input!$G$28/100)^(DATEDIF(Input!$C$7,$B404,"Y")))</f>
        <v>0</v>
      </c>
      <c r="F404" s="78" t="n">
        <f aca="false">-1*($E404*(Input!$C$10/100))</f>
        <v>-0</v>
      </c>
      <c r="G404" s="78" t="n">
        <f aca="false">-1*($E404*(Input!$C$11/100))</f>
        <v>-0</v>
      </c>
      <c r="H404" s="78" t="n">
        <f aca="false">IF($B404&lt;Input!$G$25,((Input!$G$29*(1+Input!$C$13/100)^(DATEDIF(Input!$C$7,$B404,"Y")))),0)</f>
        <v>-1710.14747069961</v>
      </c>
      <c r="I404" s="78" t="n">
        <f aca="false">IF($B404&gt;Input!$G$31,0,IF($E404*(Input!$G$35/100)&gt;(Input!$C$12/12),-1*(Input!$C$12/12),-1*$E404*(Input!$G$35/100)))</f>
        <v>0</v>
      </c>
      <c r="J404" s="78" t="n">
        <f aca="false">IF($B404&gt;Input!$G$31,0,(-1)*($E404+$H404+$I404)*(Input!$C$8/100))</f>
        <v>0</v>
      </c>
      <c r="K404" s="78" t="n">
        <f aca="false">IF($B404&gt;Input!$G$31,0,(-1)*($E404+$H404+$I404)*(Input!$C$9/100))</f>
        <v>0</v>
      </c>
      <c r="L404" s="78" t="n">
        <f aca="false">IF($B404&lt;Input!$G$25,($E404+$F404+$G404+$H404+$I404+$J404+$K404),0)</f>
        <v>-1710.14747069961</v>
      </c>
    </row>
    <row r="405" customFormat="false" ht="12.8" hidden="false" customHeight="false" outlineLevel="0" collapsed="false">
      <c r="A405" s="76" t="n">
        <v>401</v>
      </c>
      <c r="B405" s="77" t="n">
        <f aca="false">EOMONTH(Input!$C$7,A405)</f>
        <v>55122</v>
      </c>
      <c r="C405" s="76" t="n">
        <f aca="false">DATEDIF(Input!$G$23,$B405,"Y")</f>
        <v>73</v>
      </c>
      <c r="E405" s="78" t="n">
        <f aca="false">IF($B405&gt;Input!$G$31,0,Input!$G$26*(1+Input!$G$28/100)^(DATEDIF(Input!$C$7,$B405,"Y")))</f>
        <v>0</v>
      </c>
      <c r="F405" s="78" t="n">
        <f aca="false">-1*($E405*(Input!$C$10/100))</f>
        <v>-0</v>
      </c>
      <c r="G405" s="78" t="n">
        <f aca="false">-1*($E405*(Input!$C$11/100))</f>
        <v>-0</v>
      </c>
      <c r="H405" s="78" t="n">
        <f aca="false">IF($B405&lt;Input!$G$25,((Input!$G$29*(1+Input!$C$13/100)^(DATEDIF(Input!$C$7,$B405,"Y")))),0)</f>
        <v>-1710.14747069961</v>
      </c>
      <c r="I405" s="78" t="n">
        <f aca="false">IF($B405&gt;Input!$G$31,0,IF($E405*(Input!$G$35/100)&gt;(Input!$C$12/12),-1*(Input!$C$12/12),-1*$E405*(Input!$G$35/100)))</f>
        <v>0</v>
      </c>
      <c r="J405" s="78" t="n">
        <f aca="false">IF($B405&gt;Input!$G$31,0,(-1)*($E405+$H405+$I405)*(Input!$C$8/100))</f>
        <v>0</v>
      </c>
      <c r="K405" s="78" t="n">
        <f aca="false">IF($B405&gt;Input!$G$31,0,(-1)*($E405+$H405+$I405)*(Input!$C$9/100))</f>
        <v>0</v>
      </c>
      <c r="L405" s="78" t="n">
        <f aca="false">IF($B405&lt;Input!$G$25,($E405+$F405+$G405+$H405+$I405+$J405+$K405),0)</f>
        <v>-1710.14747069961</v>
      </c>
    </row>
    <row r="406" customFormat="false" ht="12.8" hidden="false" customHeight="false" outlineLevel="0" collapsed="false">
      <c r="A406" s="76" t="n">
        <v>402</v>
      </c>
      <c r="B406" s="77" t="n">
        <f aca="false">EOMONTH(Input!$C$7,A406)</f>
        <v>55153</v>
      </c>
      <c r="C406" s="76" t="n">
        <f aca="false">DATEDIF(Input!$G$23,$B406,"Y")</f>
        <v>73</v>
      </c>
      <c r="E406" s="78" t="n">
        <f aca="false">IF($B406&gt;Input!$G$31,0,Input!$G$26*(1+Input!$G$28/100)^(DATEDIF(Input!$C$7,$B406,"Y")))</f>
        <v>0</v>
      </c>
      <c r="F406" s="78" t="n">
        <f aca="false">-1*($E406*(Input!$C$10/100))</f>
        <v>-0</v>
      </c>
      <c r="G406" s="78" t="n">
        <f aca="false">-1*($E406*(Input!$C$11/100))</f>
        <v>-0</v>
      </c>
      <c r="H406" s="78" t="n">
        <f aca="false">IF($B406&lt;Input!$G$25,((Input!$G$29*(1+Input!$C$13/100)^(DATEDIF(Input!$C$7,$B406,"Y")))),0)</f>
        <v>-1710.14747069961</v>
      </c>
      <c r="I406" s="78" t="n">
        <f aca="false">IF($B406&gt;Input!$G$31,0,IF($E406*(Input!$G$35/100)&gt;(Input!$C$12/12),-1*(Input!$C$12/12),-1*$E406*(Input!$G$35/100)))</f>
        <v>0</v>
      </c>
      <c r="J406" s="78" t="n">
        <f aca="false">IF($B406&gt;Input!$G$31,0,(-1)*($E406+$H406+$I406)*(Input!$C$8/100))</f>
        <v>0</v>
      </c>
      <c r="K406" s="78" t="n">
        <f aca="false">IF($B406&gt;Input!$G$31,0,(-1)*($E406+$H406+$I406)*(Input!$C$9/100))</f>
        <v>0</v>
      </c>
      <c r="L406" s="78" t="n">
        <f aca="false">IF($B406&lt;Input!$G$25,($E406+$F406+$G406+$H406+$I406+$J406+$K406),0)</f>
        <v>-1710.14747069961</v>
      </c>
    </row>
    <row r="407" customFormat="false" ht="12.8" hidden="false" customHeight="false" outlineLevel="0" collapsed="false">
      <c r="A407" s="76" t="n">
        <v>403</v>
      </c>
      <c r="B407" s="77" t="n">
        <f aca="false">EOMONTH(Input!$C$7,A407)</f>
        <v>55184</v>
      </c>
      <c r="C407" s="76" t="n">
        <f aca="false">DATEDIF(Input!$G$23,$B407,"Y")</f>
        <v>73</v>
      </c>
      <c r="E407" s="78" t="n">
        <f aca="false">IF($B407&gt;Input!$G$31,0,Input!$G$26*(1+Input!$G$28/100)^(DATEDIF(Input!$C$7,$B407,"Y")))</f>
        <v>0</v>
      </c>
      <c r="F407" s="78" t="n">
        <f aca="false">-1*($E407*(Input!$C$10/100))</f>
        <v>-0</v>
      </c>
      <c r="G407" s="78" t="n">
        <f aca="false">-1*($E407*(Input!$C$11/100))</f>
        <v>-0</v>
      </c>
      <c r="H407" s="78" t="n">
        <f aca="false">IF($B407&lt;Input!$G$25,((Input!$G$29*(1+Input!$C$13/100)^(DATEDIF(Input!$C$7,$B407,"Y")))),0)</f>
        <v>-1710.14747069961</v>
      </c>
      <c r="I407" s="78" t="n">
        <f aca="false">IF($B407&gt;Input!$G$31,0,IF($E407*(Input!$G$35/100)&gt;(Input!$C$12/12),-1*(Input!$C$12/12),-1*$E407*(Input!$G$35/100)))</f>
        <v>0</v>
      </c>
      <c r="J407" s="78" t="n">
        <f aca="false">IF($B407&gt;Input!$G$31,0,(-1)*($E407+$H407+$I407)*(Input!$C$8/100))</f>
        <v>0</v>
      </c>
      <c r="K407" s="78" t="n">
        <f aca="false">IF($B407&gt;Input!$G$31,0,(-1)*($E407+$H407+$I407)*(Input!$C$9/100))</f>
        <v>0</v>
      </c>
      <c r="L407" s="78" t="n">
        <f aca="false">IF($B407&lt;Input!$G$25,($E407+$F407+$G407+$H407+$I407+$J407+$K407),0)</f>
        <v>-1710.14747069961</v>
      </c>
    </row>
    <row r="408" customFormat="false" ht="12.8" hidden="false" customHeight="false" outlineLevel="0" collapsed="false">
      <c r="A408" s="76" t="n">
        <v>404</v>
      </c>
      <c r="B408" s="77" t="n">
        <f aca="false">EOMONTH(Input!$C$7,A408)</f>
        <v>55212</v>
      </c>
      <c r="C408" s="76" t="n">
        <f aca="false">DATEDIF(Input!$G$23,$B408,"Y")</f>
        <v>73</v>
      </c>
      <c r="E408" s="78" t="n">
        <f aca="false">IF($B408&gt;Input!$G$31,0,Input!$G$26*(1+Input!$G$28/100)^(DATEDIF(Input!$C$7,$B408,"Y")))</f>
        <v>0</v>
      </c>
      <c r="F408" s="78" t="n">
        <f aca="false">-1*($E408*(Input!$C$10/100))</f>
        <v>-0</v>
      </c>
      <c r="G408" s="78" t="n">
        <f aca="false">-1*($E408*(Input!$C$11/100))</f>
        <v>-0</v>
      </c>
      <c r="H408" s="78" t="n">
        <f aca="false">IF($B408&lt;Input!$G$25,((Input!$G$29*(1+Input!$C$13/100)^(DATEDIF(Input!$C$7,$B408,"Y")))),0)</f>
        <v>-1710.14747069961</v>
      </c>
      <c r="I408" s="78" t="n">
        <f aca="false">IF($B408&gt;Input!$G$31,0,IF($E408*(Input!$G$35/100)&gt;(Input!$C$12/12),-1*(Input!$C$12/12),-1*$E408*(Input!$G$35/100)))</f>
        <v>0</v>
      </c>
      <c r="J408" s="78" t="n">
        <f aca="false">IF($B408&gt;Input!$G$31,0,(-1)*($E408+$H408+$I408)*(Input!$C$8/100))</f>
        <v>0</v>
      </c>
      <c r="K408" s="78" t="n">
        <f aca="false">IF($B408&gt;Input!$G$31,0,(-1)*($E408+$H408+$I408)*(Input!$C$9/100))</f>
        <v>0</v>
      </c>
      <c r="L408" s="78" t="n">
        <f aca="false">IF($B408&lt;Input!$G$25,($E408+$F408+$G408+$H408+$I408+$J408+$K408),0)</f>
        <v>-1710.14747069961</v>
      </c>
    </row>
    <row r="409" customFormat="false" ht="12.8" hidden="false" customHeight="false" outlineLevel="0" collapsed="false">
      <c r="A409" s="76" t="n">
        <v>405</v>
      </c>
      <c r="B409" s="77" t="n">
        <f aca="false">EOMONTH(Input!$C$7,A409)</f>
        <v>55243</v>
      </c>
      <c r="C409" s="76" t="n">
        <f aca="false">DATEDIF(Input!$G$23,$B409,"Y")</f>
        <v>73</v>
      </c>
      <c r="E409" s="78" t="n">
        <f aca="false">IF($B409&gt;Input!$G$31,0,Input!$G$26*(1+Input!$G$28/100)^(DATEDIF(Input!$C$7,$B409,"Y")))</f>
        <v>0</v>
      </c>
      <c r="F409" s="78" t="n">
        <f aca="false">-1*($E409*(Input!$C$10/100))</f>
        <v>-0</v>
      </c>
      <c r="G409" s="78" t="n">
        <f aca="false">-1*($E409*(Input!$C$11/100))</f>
        <v>-0</v>
      </c>
      <c r="H409" s="78" t="n">
        <f aca="false">IF($B409&lt;Input!$G$25,((Input!$G$29*(1+Input!$C$13/100)^(DATEDIF(Input!$C$7,$B409,"Y")))),0)</f>
        <v>-1710.14747069961</v>
      </c>
      <c r="I409" s="78" t="n">
        <f aca="false">IF($B409&gt;Input!$G$31,0,IF($E409*(Input!$G$35/100)&gt;(Input!$C$12/12),-1*(Input!$C$12/12),-1*$E409*(Input!$G$35/100)))</f>
        <v>0</v>
      </c>
      <c r="J409" s="78" t="n">
        <f aca="false">IF($B409&gt;Input!$G$31,0,(-1)*($E409+$H409+$I409)*(Input!$C$8/100))</f>
        <v>0</v>
      </c>
      <c r="K409" s="78" t="n">
        <f aca="false">IF($B409&gt;Input!$G$31,0,(-1)*($E409+$H409+$I409)*(Input!$C$9/100))</f>
        <v>0</v>
      </c>
      <c r="L409" s="78" t="n">
        <f aca="false">IF($B409&lt;Input!$G$25,($E409+$F409+$G409+$H409+$I409+$J409+$K409),0)</f>
        <v>-1710.14747069961</v>
      </c>
    </row>
    <row r="410" customFormat="false" ht="12.8" hidden="false" customHeight="false" outlineLevel="0" collapsed="false">
      <c r="A410" s="76" t="n">
        <v>406</v>
      </c>
      <c r="B410" s="77" t="n">
        <f aca="false">EOMONTH(Input!$C$7,A410)</f>
        <v>55273</v>
      </c>
      <c r="C410" s="76" t="n">
        <f aca="false">DATEDIF(Input!$G$23,$B410,"Y")</f>
        <v>73</v>
      </c>
      <c r="E410" s="78" t="n">
        <f aca="false">IF($B410&gt;Input!$G$31,0,Input!$G$26*(1+Input!$G$28/100)^(DATEDIF(Input!$C$7,$B410,"Y")))</f>
        <v>0</v>
      </c>
      <c r="F410" s="78" t="n">
        <f aca="false">-1*($E410*(Input!$C$10/100))</f>
        <v>-0</v>
      </c>
      <c r="G410" s="78" t="n">
        <f aca="false">-1*($E410*(Input!$C$11/100))</f>
        <v>-0</v>
      </c>
      <c r="H410" s="78" t="n">
        <f aca="false">IF($B410&lt;Input!$G$25,((Input!$G$29*(1+Input!$C$13/100)^(DATEDIF(Input!$C$7,$B410,"Y")))),0)</f>
        <v>-1710.14747069961</v>
      </c>
      <c r="I410" s="78" t="n">
        <f aca="false">IF($B410&gt;Input!$G$31,0,IF($E410*(Input!$G$35/100)&gt;(Input!$C$12/12),-1*(Input!$C$12/12),-1*$E410*(Input!$G$35/100)))</f>
        <v>0</v>
      </c>
      <c r="J410" s="78" t="n">
        <f aca="false">IF($B410&gt;Input!$G$31,0,(-1)*($E410+$H410+$I410)*(Input!$C$8/100))</f>
        <v>0</v>
      </c>
      <c r="K410" s="78" t="n">
        <f aca="false">IF($B410&gt;Input!$G$31,0,(-1)*($E410+$H410+$I410)*(Input!$C$9/100))</f>
        <v>0</v>
      </c>
      <c r="L410" s="78" t="n">
        <f aca="false">IF($B410&lt;Input!$G$25,($E410+$F410+$G410+$H410+$I410+$J410+$K410),0)</f>
        <v>-1710.14747069961</v>
      </c>
    </row>
    <row r="411" customFormat="false" ht="12.8" hidden="false" customHeight="false" outlineLevel="0" collapsed="false">
      <c r="A411" s="76" t="n">
        <v>407</v>
      </c>
      <c r="B411" s="77" t="n">
        <f aca="false">EOMONTH(Input!$C$7,A411)</f>
        <v>55304</v>
      </c>
      <c r="C411" s="76" t="n">
        <f aca="false">DATEDIF(Input!$G$23,$B411,"Y")</f>
        <v>74</v>
      </c>
      <c r="E411" s="78" t="n">
        <f aca="false">IF($B411&gt;Input!$G$31,0,Input!$G$26*(1+Input!$G$28/100)^(DATEDIF(Input!$C$7,$B411,"Y")))</f>
        <v>0</v>
      </c>
      <c r="F411" s="78" t="n">
        <f aca="false">-1*($E411*(Input!$C$10/100))</f>
        <v>-0</v>
      </c>
      <c r="G411" s="78" t="n">
        <f aca="false">-1*($E411*(Input!$C$11/100))</f>
        <v>-0</v>
      </c>
      <c r="H411" s="78" t="n">
        <f aca="false">IF($B411&lt;Input!$G$25,((Input!$G$29*(1+Input!$C$13/100)^(DATEDIF(Input!$C$7,$B411,"Y")))),0)</f>
        <v>-1710.14747069961</v>
      </c>
      <c r="I411" s="78" t="n">
        <f aca="false">IF($B411&gt;Input!$G$31,0,IF($E411*(Input!$G$35/100)&gt;(Input!$C$12/12),-1*(Input!$C$12/12),-1*$E411*(Input!$G$35/100)))</f>
        <v>0</v>
      </c>
      <c r="J411" s="78" t="n">
        <f aca="false">IF($B411&gt;Input!$G$31,0,(-1)*($E411+$H411+$I411)*(Input!$C$8/100))</f>
        <v>0</v>
      </c>
      <c r="K411" s="78" t="n">
        <f aca="false">IF($B411&gt;Input!$G$31,0,(-1)*($E411+$H411+$I411)*(Input!$C$9/100))</f>
        <v>0</v>
      </c>
      <c r="L411" s="78" t="n">
        <f aca="false">IF($B411&lt;Input!$G$25,($E411+$F411+$G411+$H411+$I411+$J411+$K411),0)</f>
        <v>-1710.14747069961</v>
      </c>
    </row>
    <row r="412" customFormat="false" ht="12.8" hidden="false" customHeight="false" outlineLevel="0" collapsed="false">
      <c r="A412" s="76" t="n">
        <v>408</v>
      </c>
      <c r="B412" s="77" t="n">
        <f aca="false">EOMONTH(Input!$C$7,A412)</f>
        <v>55334</v>
      </c>
      <c r="C412" s="76" t="n">
        <f aca="false">DATEDIF(Input!$G$23,$B412,"Y")</f>
        <v>74</v>
      </c>
      <c r="E412" s="78" t="n">
        <f aca="false">IF($B412&gt;Input!$G$31,0,Input!$G$26*(1+Input!$G$28/100)^(DATEDIF(Input!$C$7,$B412,"Y")))</f>
        <v>0</v>
      </c>
      <c r="F412" s="78" t="n">
        <f aca="false">-1*($E412*(Input!$C$10/100))</f>
        <v>-0</v>
      </c>
      <c r="G412" s="78" t="n">
        <f aca="false">-1*($E412*(Input!$C$11/100))</f>
        <v>-0</v>
      </c>
      <c r="H412" s="78" t="n">
        <f aca="false">IF($B412&lt;Input!$G$25,((Input!$G$29*(1+Input!$C$13/100)^(DATEDIF(Input!$C$7,$B412,"Y")))),0)</f>
        <v>-1812.75631894159</v>
      </c>
      <c r="I412" s="78" t="n">
        <f aca="false">IF($B412&gt;Input!$G$31,0,IF($E412*(Input!$G$35/100)&gt;(Input!$C$12/12),-1*(Input!$C$12/12),-1*$E412*(Input!$G$35/100)))</f>
        <v>0</v>
      </c>
      <c r="J412" s="78" t="n">
        <f aca="false">IF($B412&gt;Input!$G$31,0,(-1)*($E412+$H412+$I412)*(Input!$C$8/100))</f>
        <v>0</v>
      </c>
      <c r="K412" s="78" t="n">
        <f aca="false">IF($B412&gt;Input!$G$31,0,(-1)*($E412+$H412+$I412)*(Input!$C$9/100))</f>
        <v>0</v>
      </c>
      <c r="L412" s="78" t="n">
        <f aca="false">IF($B412&lt;Input!$G$25,($E412+$F412+$G412+$H412+$I412+$J412+$K412),0)</f>
        <v>-1812.75631894159</v>
      </c>
    </row>
    <row r="413" customFormat="false" ht="12.8" hidden="false" customHeight="false" outlineLevel="0" collapsed="false">
      <c r="A413" s="76" t="n">
        <v>409</v>
      </c>
      <c r="B413" s="77" t="n">
        <f aca="false">EOMONTH(Input!$C$7,A413)</f>
        <v>55365</v>
      </c>
      <c r="C413" s="76" t="n">
        <f aca="false">DATEDIF(Input!$G$23,$B413,"Y")</f>
        <v>74</v>
      </c>
      <c r="E413" s="78" t="n">
        <f aca="false">IF($B413&gt;Input!$G$31,0,Input!$G$26*(1+Input!$G$28/100)^(DATEDIF(Input!$C$7,$B413,"Y")))</f>
        <v>0</v>
      </c>
      <c r="F413" s="78" t="n">
        <f aca="false">-1*($E413*(Input!$C$10/100))</f>
        <v>-0</v>
      </c>
      <c r="G413" s="78" t="n">
        <f aca="false">-1*($E413*(Input!$C$11/100))</f>
        <v>-0</v>
      </c>
      <c r="H413" s="78" t="n">
        <f aca="false">IF($B413&lt;Input!$G$25,((Input!$G$29*(1+Input!$C$13/100)^(DATEDIF(Input!$C$7,$B413,"Y")))),0)</f>
        <v>-1812.75631894159</v>
      </c>
      <c r="I413" s="78" t="n">
        <f aca="false">IF($B413&gt;Input!$G$31,0,IF($E413*(Input!$G$35/100)&gt;(Input!$C$12/12),-1*(Input!$C$12/12),-1*$E413*(Input!$G$35/100)))</f>
        <v>0</v>
      </c>
      <c r="J413" s="78" t="n">
        <f aca="false">IF($B413&gt;Input!$G$31,0,(-1)*($E413+$H413+$I413)*(Input!$C$8/100))</f>
        <v>0</v>
      </c>
      <c r="K413" s="78" t="n">
        <f aca="false">IF($B413&gt;Input!$G$31,0,(-1)*($E413+$H413+$I413)*(Input!$C$9/100))</f>
        <v>0</v>
      </c>
      <c r="L413" s="78" t="n">
        <f aca="false">IF($B413&lt;Input!$G$25,($E413+$F413+$G413+$H413+$I413+$J413+$K413),0)</f>
        <v>-1812.75631894159</v>
      </c>
    </row>
    <row r="414" customFormat="false" ht="12.8" hidden="false" customHeight="false" outlineLevel="0" collapsed="false">
      <c r="A414" s="76" t="n">
        <v>410</v>
      </c>
      <c r="B414" s="77" t="n">
        <f aca="false">EOMONTH(Input!$C$7,A414)</f>
        <v>55396</v>
      </c>
      <c r="C414" s="76" t="n">
        <f aca="false">DATEDIF(Input!$G$23,$B414,"Y")</f>
        <v>74</v>
      </c>
      <c r="E414" s="78" t="n">
        <f aca="false">IF($B414&gt;Input!$G$31,0,Input!$G$26*(1+Input!$G$28/100)^(DATEDIF(Input!$C$7,$B414,"Y")))</f>
        <v>0</v>
      </c>
      <c r="F414" s="78" t="n">
        <f aca="false">-1*($E414*(Input!$C$10/100))</f>
        <v>-0</v>
      </c>
      <c r="G414" s="78" t="n">
        <f aca="false">-1*($E414*(Input!$C$11/100))</f>
        <v>-0</v>
      </c>
      <c r="H414" s="78" t="n">
        <f aca="false">IF($B414&lt;Input!$G$25,((Input!$G$29*(1+Input!$C$13/100)^(DATEDIF(Input!$C$7,$B414,"Y")))),0)</f>
        <v>-1812.75631894159</v>
      </c>
      <c r="I414" s="78" t="n">
        <f aca="false">IF($B414&gt;Input!$G$31,0,IF($E414*(Input!$G$35/100)&gt;(Input!$C$12/12),-1*(Input!$C$12/12),-1*$E414*(Input!$G$35/100)))</f>
        <v>0</v>
      </c>
      <c r="J414" s="78" t="n">
        <f aca="false">IF($B414&gt;Input!$G$31,0,(-1)*($E414+$H414+$I414)*(Input!$C$8/100))</f>
        <v>0</v>
      </c>
      <c r="K414" s="78" t="n">
        <f aca="false">IF($B414&gt;Input!$G$31,0,(-1)*($E414+$H414+$I414)*(Input!$C$9/100))</f>
        <v>0</v>
      </c>
      <c r="L414" s="78" t="n">
        <f aca="false">IF($B414&lt;Input!$G$25,($E414+$F414+$G414+$H414+$I414+$J414+$K414),0)</f>
        <v>-1812.75631894159</v>
      </c>
    </row>
    <row r="415" customFormat="false" ht="12.8" hidden="false" customHeight="false" outlineLevel="0" collapsed="false">
      <c r="A415" s="76" t="n">
        <v>411</v>
      </c>
      <c r="B415" s="77" t="n">
        <f aca="false">EOMONTH(Input!$C$7,A415)</f>
        <v>55426</v>
      </c>
      <c r="C415" s="76" t="n">
        <f aca="false">DATEDIF(Input!$G$23,$B415,"Y")</f>
        <v>74</v>
      </c>
      <c r="E415" s="78" t="n">
        <f aca="false">IF($B415&gt;Input!$G$31,0,Input!$G$26*(1+Input!$G$28/100)^(DATEDIF(Input!$C$7,$B415,"Y")))</f>
        <v>0</v>
      </c>
      <c r="F415" s="78" t="n">
        <f aca="false">-1*($E415*(Input!$C$10/100))</f>
        <v>-0</v>
      </c>
      <c r="G415" s="78" t="n">
        <f aca="false">-1*($E415*(Input!$C$11/100))</f>
        <v>-0</v>
      </c>
      <c r="H415" s="78" t="n">
        <f aca="false">IF($B415&lt;Input!$G$25,((Input!$G$29*(1+Input!$C$13/100)^(DATEDIF(Input!$C$7,$B415,"Y")))),0)</f>
        <v>-1812.75631894159</v>
      </c>
      <c r="I415" s="78" t="n">
        <f aca="false">IF($B415&gt;Input!$G$31,0,IF($E415*(Input!$G$35/100)&gt;(Input!$C$12/12),-1*(Input!$C$12/12),-1*$E415*(Input!$G$35/100)))</f>
        <v>0</v>
      </c>
      <c r="J415" s="78" t="n">
        <f aca="false">IF($B415&gt;Input!$G$31,0,(-1)*($E415+$H415+$I415)*(Input!$C$8/100))</f>
        <v>0</v>
      </c>
      <c r="K415" s="78" t="n">
        <f aca="false">IF($B415&gt;Input!$G$31,0,(-1)*($E415+$H415+$I415)*(Input!$C$9/100))</f>
        <v>0</v>
      </c>
      <c r="L415" s="78" t="n">
        <f aca="false">IF($B415&lt;Input!$G$25,($E415+$F415+$G415+$H415+$I415+$J415+$K415),0)</f>
        <v>-1812.75631894159</v>
      </c>
    </row>
    <row r="416" customFormat="false" ht="12.8" hidden="false" customHeight="false" outlineLevel="0" collapsed="false">
      <c r="A416" s="76" t="n">
        <v>412</v>
      </c>
      <c r="B416" s="77" t="n">
        <f aca="false">EOMONTH(Input!$C$7,A416)</f>
        <v>55457</v>
      </c>
      <c r="C416" s="76" t="n">
        <f aca="false">DATEDIF(Input!$G$23,$B416,"Y")</f>
        <v>74</v>
      </c>
      <c r="E416" s="78" t="n">
        <f aca="false">IF($B416&gt;Input!$G$31,0,Input!$G$26*(1+Input!$G$28/100)^(DATEDIF(Input!$C$7,$B416,"Y")))</f>
        <v>0</v>
      </c>
      <c r="F416" s="78" t="n">
        <f aca="false">-1*($E416*(Input!$C$10/100))</f>
        <v>-0</v>
      </c>
      <c r="G416" s="78" t="n">
        <f aca="false">-1*($E416*(Input!$C$11/100))</f>
        <v>-0</v>
      </c>
      <c r="H416" s="78" t="n">
        <f aca="false">IF($B416&lt;Input!$G$25,((Input!$G$29*(1+Input!$C$13/100)^(DATEDIF(Input!$C$7,$B416,"Y")))),0)</f>
        <v>-1812.75631894159</v>
      </c>
      <c r="I416" s="78" t="n">
        <f aca="false">IF($B416&gt;Input!$G$31,0,IF($E416*(Input!$G$35/100)&gt;(Input!$C$12/12),-1*(Input!$C$12/12),-1*$E416*(Input!$G$35/100)))</f>
        <v>0</v>
      </c>
      <c r="J416" s="78" t="n">
        <f aca="false">IF($B416&gt;Input!$G$31,0,(-1)*($E416+$H416+$I416)*(Input!$C$8/100))</f>
        <v>0</v>
      </c>
      <c r="K416" s="78" t="n">
        <f aca="false">IF($B416&gt;Input!$G$31,0,(-1)*($E416+$H416+$I416)*(Input!$C$9/100))</f>
        <v>0</v>
      </c>
      <c r="L416" s="78" t="n">
        <f aca="false">IF($B416&lt;Input!$G$25,($E416+$F416+$G416+$H416+$I416+$J416+$K416),0)</f>
        <v>-1812.75631894159</v>
      </c>
    </row>
    <row r="417" customFormat="false" ht="12.8" hidden="false" customHeight="false" outlineLevel="0" collapsed="false">
      <c r="A417" s="76" t="n">
        <v>413</v>
      </c>
      <c r="B417" s="77" t="n">
        <f aca="false">EOMONTH(Input!$C$7,A417)</f>
        <v>55487</v>
      </c>
      <c r="C417" s="76" t="n">
        <f aca="false">DATEDIF(Input!$G$23,$B417,"Y")</f>
        <v>74</v>
      </c>
      <c r="E417" s="78" t="n">
        <f aca="false">IF($B417&gt;Input!$G$31,0,Input!$G$26*(1+Input!$G$28/100)^(DATEDIF(Input!$C$7,$B417,"Y")))</f>
        <v>0</v>
      </c>
      <c r="F417" s="78" t="n">
        <f aca="false">-1*($E417*(Input!$C$10/100))</f>
        <v>-0</v>
      </c>
      <c r="G417" s="78" t="n">
        <f aca="false">-1*($E417*(Input!$C$11/100))</f>
        <v>-0</v>
      </c>
      <c r="H417" s="78" t="n">
        <f aca="false">IF($B417&lt;Input!$G$25,((Input!$G$29*(1+Input!$C$13/100)^(DATEDIF(Input!$C$7,$B417,"Y")))),0)</f>
        <v>-1812.75631894159</v>
      </c>
      <c r="I417" s="78" t="n">
        <f aca="false">IF($B417&gt;Input!$G$31,0,IF($E417*(Input!$G$35/100)&gt;(Input!$C$12/12),-1*(Input!$C$12/12),-1*$E417*(Input!$G$35/100)))</f>
        <v>0</v>
      </c>
      <c r="J417" s="78" t="n">
        <f aca="false">IF($B417&gt;Input!$G$31,0,(-1)*($E417+$H417+$I417)*(Input!$C$8/100))</f>
        <v>0</v>
      </c>
      <c r="K417" s="78" t="n">
        <f aca="false">IF($B417&gt;Input!$G$31,0,(-1)*($E417+$H417+$I417)*(Input!$C$9/100))</f>
        <v>0</v>
      </c>
      <c r="L417" s="78" t="n">
        <f aca="false">IF($B417&lt;Input!$G$25,($E417+$F417+$G417+$H417+$I417+$J417+$K417),0)</f>
        <v>-1812.75631894159</v>
      </c>
    </row>
    <row r="418" customFormat="false" ht="12.8" hidden="false" customHeight="false" outlineLevel="0" collapsed="false">
      <c r="A418" s="76" t="n">
        <v>414</v>
      </c>
      <c r="B418" s="77" t="n">
        <f aca="false">EOMONTH(Input!$C$7,A418)</f>
        <v>55518</v>
      </c>
      <c r="C418" s="76" t="n">
        <f aca="false">DATEDIF(Input!$G$23,$B418,"Y")</f>
        <v>74</v>
      </c>
      <c r="E418" s="78" t="n">
        <f aca="false">IF($B418&gt;Input!$G$31,0,Input!$G$26*(1+Input!$G$28/100)^(DATEDIF(Input!$C$7,$B418,"Y")))</f>
        <v>0</v>
      </c>
      <c r="F418" s="78" t="n">
        <f aca="false">-1*($E418*(Input!$C$10/100))</f>
        <v>-0</v>
      </c>
      <c r="G418" s="78" t="n">
        <f aca="false">-1*($E418*(Input!$C$11/100))</f>
        <v>-0</v>
      </c>
      <c r="H418" s="78" t="n">
        <f aca="false">IF($B418&lt;Input!$G$25,((Input!$G$29*(1+Input!$C$13/100)^(DATEDIF(Input!$C$7,$B418,"Y")))),0)</f>
        <v>-1812.75631894159</v>
      </c>
      <c r="I418" s="78" t="n">
        <f aca="false">IF($B418&gt;Input!$G$31,0,IF($E418*(Input!$G$35/100)&gt;(Input!$C$12/12),-1*(Input!$C$12/12),-1*$E418*(Input!$G$35/100)))</f>
        <v>0</v>
      </c>
      <c r="J418" s="78" t="n">
        <f aca="false">IF($B418&gt;Input!$G$31,0,(-1)*($E418+$H418+$I418)*(Input!$C$8/100))</f>
        <v>0</v>
      </c>
      <c r="K418" s="78" t="n">
        <f aca="false">IF($B418&gt;Input!$G$31,0,(-1)*($E418+$H418+$I418)*(Input!$C$9/100))</f>
        <v>0</v>
      </c>
      <c r="L418" s="78" t="n">
        <f aca="false">IF($B418&lt;Input!$G$25,($E418+$F418+$G418+$H418+$I418+$J418+$K418),0)</f>
        <v>-1812.75631894159</v>
      </c>
    </row>
    <row r="419" customFormat="false" ht="12.8" hidden="false" customHeight="false" outlineLevel="0" collapsed="false">
      <c r="A419" s="76" t="n">
        <v>415</v>
      </c>
      <c r="B419" s="77" t="n">
        <f aca="false">EOMONTH(Input!$C$7,A419)</f>
        <v>55549</v>
      </c>
      <c r="C419" s="76" t="n">
        <f aca="false">DATEDIF(Input!$G$23,$B419,"Y")</f>
        <v>74</v>
      </c>
      <c r="E419" s="78" t="n">
        <f aca="false">IF($B419&gt;Input!$G$31,0,Input!$G$26*(1+Input!$G$28/100)^(DATEDIF(Input!$C$7,$B419,"Y")))</f>
        <v>0</v>
      </c>
      <c r="F419" s="78" t="n">
        <f aca="false">-1*($E419*(Input!$C$10/100))</f>
        <v>-0</v>
      </c>
      <c r="G419" s="78" t="n">
        <f aca="false">-1*($E419*(Input!$C$11/100))</f>
        <v>-0</v>
      </c>
      <c r="H419" s="78" t="n">
        <f aca="false">IF($B419&lt;Input!$G$25,((Input!$G$29*(1+Input!$C$13/100)^(DATEDIF(Input!$C$7,$B419,"Y")))),0)</f>
        <v>-1812.75631894159</v>
      </c>
      <c r="I419" s="78" t="n">
        <f aca="false">IF($B419&gt;Input!$G$31,0,IF($E419*(Input!$G$35/100)&gt;(Input!$C$12/12),-1*(Input!$C$12/12),-1*$E419*(Input!$G$35/100)))</f>
        <v>0</v>
      </c>
      <c r="J419" s="78" t="n">
        <f aca="false">IF($B419&gt;Input!$G$31,0,(-1)*($E419+$H419+$I419)*(Input!$C$8/100))</f>
        <v>0</v>
      </c>
      <c r="K419" s="78" t="n">
        <f aca="false">IF($B419&gt;Input!$G$31,0,(-1)*($E419+$H419+$I419)*(Input!$C$9/100))</f>
        <v>0</v>
      </c>
      <c r="L419" s="78" t="n">
        <f aca="false">IF($B419&lt;Input!$G$25,($E419+$F419+$G419+$H419+$I419+$J419+$K419),0)</f>
        <v>-1812.75631894159</v>
      </c>
    </row>
    <row r="420" customFormat="false" ht="12.8" hidden="false" customHeight="false" outlineLevel="0" collapsed="false">
      <c r="A420" s="76" t="n">
        <v>416</v>
      </c>
      <c r="B420" s="77" t="n">
        <f aca="false">EOMONTH(Input!$C$7,A420)</f>
        <v>55578</v>
      </c>
      <c r="C420" s="76" t="n">
        <f aca="false">DATEDIF(Input!$G$23,$B420,"Y")</f>
        <v>74</v>
      </c>
      <c r="E420" s="78" t="n">
        <f aca="false">IF($B420&gt;Input!$G$31,0,Input!$G$26*(1+Input!$G$28/100)^(DATEDIF(Input!$C$7,$B420,"Y")))</f>
        <v>0</v>
      </c>
      <c r="F420" s="78" t="n">
        <f aca="false">-1*($E420*(Input!$C$10/100))</f>
        <v>-0</v>
      </c>
      <c r="G420" s="78" t="n">
        <f aca="false">-1*($E420*(Input!$C$11/100))</f>
        <v>-0</v>
      </c>
      <c r="H420" s="78" t="n">
        <f aca="false">IF($B420&lt;Input!$G$25,((Input!$G$29*(1+Input!$C$13/100)^(DATEDIF(Input!$C$7,$B420,"Y")))),0)</f>
        <v>-1812.75631894159</v>
      </c>
      <c r="I420" s="78" t="n">
        <f aca="false">IF($B420&gt;Input!$G$31,0,IF($E420*(Input!$G$35/100)&gt;(Input!$C$12/12),-1*(Input!$C$12/12),-1*$E420*(Input!$G$35/100)))</f>
        <v>0</v>
      </c>
      <c r="J420" s="78" t="n">
        <f aca="false">IF($B420&gt;Input!$G$31,0,(-1)*($E420+$H420+$I420)*(Input!$C$8/100))</f>
        <v>0</v>
      </c>
      <c r="K420" s="78" t="n">
        <f aca="false">IF($B420&gt;Input!$G$31,0,(-1)*($E420+$H420+$I420)*(Input!$C$9/100))</f>
        <v>0</v>
      </c>
      <c r="L420" s="78" t="n">
        <f aca="false">IF($B420&lt;Input!$G$25,($E420+$F420+$G420+$H420+$I420+$J420+$K420),0)</f>
        <v>-1812.75631894159</v>
      </c>
    </row>
    <row r="421" customFormat="false" ht="12.8" hidden="false" customHeight="false" outlineLevel="0" collapsed="false">
      <c r="A421" s="76" t="n">
        <v>417</v>
      </c>
      <c r="B421" s="77" t="n">
        <f aca="false">EOMONTH(Input!$C$7,A421)</f>
        <v>55609</v>
      </c>
      <c r="C421" s="76" t="n">
        <f aca="false">DATEDIF(Input!$G$23,$B421,"Y")</f>
        <v>74</v>
      </c>
      <c r="E421" s="78" t="n">
        <f aca="false">IF($B421&gt;Input!$G$31,0,Input!$G$26*(1+Input!$G$28/100)^(DATEDIF(Input!$C$7,$B421,"Y")))</f>
        <v>0</v>
      </c>
      <c r="F421" s="78" t="n">
        <f aca="false">-1*($E421*(Input!$C$10/100))</f>
        <v>-0</v>
      </c>
      <c r="G421" s="78" t="n">
        <f aca="false">-1*($E421*(Input!$C$11/100))</f>
        <v>-0</v>
      </c>
      <c r="H421" s="78" t="n">
        <f aca="false">IF($B421&lt;Input!$G$25,((Input!$G$29*(1+Input!$C$13/100)^(DATEDIF(Input!$C$7,$B421,"Y")))),0)</f>
        <v>-1812.75631894159</v>
      </c>
      <c r="I421" s="78" t="n">
        <f aca="false">IF($B421&gt;Input!$G$31,0,IF($E421*(Input!$G$35/100)&gt;(Input!$C$12/12),-1*(Input!$C$12/12),-1*$E421*(Input!$G$35/100)))</f>
        <v>0</v>
      </c>
      <c r="J421" s="78" t="n">
        <f aca="false">IF($B421&gt;Input!$G$31,0,(-1)*($E421+$H421+$I421)*(Input!$C$8/100))</f>
        <v>0</v>
      </c>
      <c r="K421" s="78" t="n">
        <f aca="false">IF($B421&gt;Input!$G$31,0,(-1)*($E421+$H421+$I421)*(Input!$C$9/100))</f>
        <v>0</v>
      </c>
      <c r="L421" s="78" t="n">
        <f aca="false">IF($B421&lt;Input!$G$25,($E421+$F421+$G421+$H421+$I421+$J421+$K421),0)</f>
        <v>-1812.75631894159</v>
      </c>
    </row>
    <row r="422" customFormat="false" ht="12.8" hidden="false" customHeight="false" outlineLevel="0" collapsed="false">
      <c r="A422" s="76" t="n">
        <v>418</v>
      </c>
      <c r="B422" s="77" t="n">
        <f aca="false">EOMONTH(Input!$C$7,A422)</f>
        <v>55639</v>
      </c>
      <c r="C422" s="76" t="n">
        <f aca="false">DATEDIF(Input!$G$23,$B422,"Y")</f>
        <v>74</v>
      </c>
      <c r="E422" s="78" t="n">
        <f aca="false">IF($B422&gt;Input!$G$31,0,Input!$G$26*(1+Input!$G$28/100)^(DATEDIF(Input!$C$7,$B422,"Y")))</f>
        <v>0</v>
      </c>
      <c r="F422" s="78" t="n">
        <f aca="false">-1*($E422*(Input!$C$10/100))</f>
        <v>-0</v>
      </c>
      <c r="G422" s="78" t="n">
        <f aca="false">-1*($E422*(Input!$C$11/100))</f>
        <v>-0</v>
      </c>
      <c r="H422" s="78" t="n">
        <f aca="false">IF($B422&lt;Input!$G$25,((Input!$G$29*(1+Input!$C$13/100)^(DATEDIF(Input!$C$7,$B422,"Y")))),0)</f>
        <v>-1812.75631894159</v>
      </c>
      <c r="I422" s="78" t="n">
        <f aca="false">IF($B422&gt;Input!$G$31,0,IF($E422*(Input!$G$35/100)&gt;(Input!$C$12/12),-1*(Input!$C$12/12),-1*$E422*(Input!$G$35/100)))</f>
        <v>0</v>
      </c>
      <c r="J422" s="78" t="n">
        <f aca="false">IF($B422&gt;Input!$G$31,0,(-1)*($E422+$H422+$I422)*(Input!$C$8/100))</f>
        <v>0</v>
      </c>
      <c r="K422" s="78" t="n">
        <f aca="false">IF($B422&gt;Input!$G$31,0,(-1)*($E422+$H422+$I422)*(Input!$C$9/100))</f>
        <v>0</v>
      </c>
      <c r="L422" s="78" t="n">
        <f aca="false">IF($B422&lt;Input!$G$25,($E422+$F422+$G422+$H422+$I422+$J422+$K422),0)</f>
        <v>-1812.75631894159</v>
      </c>
    </row>
    <row r="423" customFormat="false" ht="12.8" hidden="false" customHeight="false" outlineLevel="0" collapsed="false">
      <c r="A423" s="76" t="n">
        <v>419</v>
      </c>
      <c r="B423" s="77" t="n">
        <f aca="false">EOMONTH(Input!$C$7,A423)</f>
        <v>55670</v>
      </c>
      <c r="C423" s="76" t="n">
        <f aca="false">DATEDIF(Input!$G$23,$B423,"Y")</f>
        <v>75</v>
      </c>
      <c r="E423" s="78" t="n">
        <f aca="false">IF($B423&gt;Input!$G$31,0,Input!$G$26*(1+Input!$G$28/100)^(DATEDIF(Input!$C$7,$B423,"Y")))</f>
        <v>0</v>
      </c>
      <c r="F423" s="78" t="n">
        <f aca="false">-1*($E423*(Input!$C$10/100))</f>
        <v>-0</v>
      </c>
      <c r="G423" s="78" t="n">
        <f aca="false">-1*($E423*(Input!$C$11/100))</f>
        <v>-0</v>
      </c>
      <c r="H423" s="78" t="n">
        <f aca="false">IF($B423&lt;Input!$G$25,((Input!$G$29*(1+Input!$C$13/100)^(DATEDIF(Input!$C$7,$B423,"Y")))),0)</f>
        <v>-1812.75631894159</v>
      </c>
      <c r="I423" s="78" t="n">
        <f aca="false">IF($B423&gt;Input!$G$31,0,IF($E423*(Input!$G$35/100)&gt;(Input!$C$12/12),-1*(Input!$C$12/12),-1*$E423*(Input!$G$35/100)))</f>
        <v>0</v>
      </c>
      <c r="J423" s="78" t="n">
        <f aca="false">IF($B423&gt;Input!$G$31,0,(-1)*($E423+$H423+$I423)*(Input!$C$8/100))</f>
        <v>0</v>
      </c>
      <c r="K423" s="78" t="n">
        <f aca="false">IF($B423&gt;Input!$G$31,0,(-1)*($E423+$H423+$I423)*(Input!$C$9/100))</f>
        <v>0</v>
      </c>
      <c r="L423" s="78" t="n">
        <f aca="false">IF($B423&lt;Input!$G$25,($E423+$F423+$G423+$H423+$I423+$J423+$K423),0)</f>
        <v>-1812.75631894159</v>
      </c>
    </row>
    <row r="424" customFormat="false" ht="12.8" hidden="false" customHeight="false" outlineLevel="0" collapsed="false">
      <c r="A424" s="76" t="n">
        <v>420</v>
      </c>
      <c r="B424" s="77" t="n">
        <f aca="false">EOMONTH(Input!$C$7,A424)</f>
        <v>55700</v>
      </c>
      <c r="C424" s="76" t="n">
        <f aca="false">DATEDIF(Input!$G$23,$B424,"Y")</f>
        <v>75</v>
      </c>
      <c r="E424" s="78" t="n">
        <f aca="false">IF($B424&gt;Input!$G$31,0,Input!$G$26*(1+Input!$G$28/100)^(DATEDIF(Input!$C$7,$B424,"Y")))</f>
        <v>0</v>
      </c>
      <c r="F424" s="78" t="n">
        <f aca="false">-1*($E424*(Input!$C$10/100))</f>
        <v>-0</v>
      </c>
      <c r="G424" s="78" t="n">
        <f aca="false">-1*($E424*(Input!$C$11/100))</f>
        <v>-0</v>
      </c>
      <c r="H424" s="78" t="n">
        <f aca="false">IF($B424&lt;Input!$G$25,((Input!$G$29*(1+Input!$C$13/100)^(DATEDIF(Input!$C$7,$B424,"Y")))),0)</f>
        <v>-1921.52169807809</v>
      </c>
      <c r="I424" s="78" t="n">
        <f aca="false">IF($B424&gt;Input!$G$31,0,IF($E424*(Input!$G$35/100)&gt;(Input!$C$12/12),-1*(Input!$C$12/12),-1*$E424*(Input!$G$35/100)))</f>
        <v>0</v>
      </c>
      <c r="J424" s="78" t="n">
        <f aca="false">IF($B424&gt;Input!$G$31,0,(-1)*($E424+$H424+$I424)*(Input!$C$8/100))</f>
        <v>0</v>
      </c>
      <c r="K424" s="78" t="n">
        <f aca="false">IF($B424&gt;Input!$G$31,0,(-1)*($E424+$H424+$I424)*(Input!$C$9/100))</f>
        <v>0</v>
      </c>
      <c r="L424" s="78" t="n">
        <f aca="false">IF($B424&lt;Input!$G$25,($E424+$F424+$G424+$H424+$I424+$J424+$K424),0)</f>
        <v>-1921.52169807809</v>
      </c>
    </row>
    <row r="425" customFormat="false" ht="12.8" hidden="false" customHeight="false" outlineLevel="0" collapsed="false">
      <c r="A425" s="76" t="n">
        <v>421</v>
      </c>
      <c r="B425" s="77" t="n">
        <f aca="false">EOMONTH(Input!$C$7,A425)</f>
        <v>55731</v>
      </c>
      <c r="C425" s="76" t="n">
        <f aca="false">DATEDIF(Input!$G$23,$B425,"Y")</f>
        <v>75</v>
      </c>
      <c r="E425" s="78" t="n">
        <f aca="false">IF($B425&gt;Input!$G$31,0,Input!$G$26*(1+Input!$G$28/100)^(DATEDIF(Input!$C$7,$B425,"Y")))</f>
        <v>0</v>
      </c>
      <c r="F425" s="78" t="n">
        <f aca="false">-1*($E425*(Input!$C$10/100))</f>
        <v>-0</v>
      </c>
      <c r="G425" s="78" t="n">
        <f aca="false">-1*($E425*(Input!$C$11/100))</f>
        <v>-0</v>
      </c>
      <c r="H425" s="78" t="n">
        <f aca="false">IF($B425&lt;Input!$G$25,((Input!$G$29*(1+Input!$C$13/100)^(DATEDIF(Input!$C$7,$B425,"Y")))),0)</f>
        <v>-1921.52169807809</v>
      </c>
      <c r="I425" s="78" t="n">
        <f aca="false">IF($B425&gt;Input!$G$31,0,IF($E425*(Input!$G$35/100)&gt;(Input!$C$12/12),-1*(Input!$C$12/12),-1*$E425*(Input!$G$35/100)))</f>
        <v>0</v>
      </c>
      <c r="J425" s="78" t="n">
        <f aca="false">IF($B425&gt;Input!$G$31,0,(-1)*($E425+$H425+$I425)*(Input!$C$8/100))</f>
        <v>0</v>
      </c>
      <c r="K425" s="78" t="n">
        <f aca="false">IF($B425&gt;Input!$G$31,0,(-1)*($E425+$H425+$I425)*(Input!$C$9/100))</f>
        <v>0</v>
      </c>
      <c r="L425" s="78" t="n">
        <f aca="false">IF($B425&lt;Input!$G$25,($E425+$F425+$G425+$H425+$I425+$J425+$K425),0)</f>
        <v>-1921.52169807809</v>
      </c>
    </row>
    <row r="426" customFormat="false" ht="12.8" hidden="false" customHeight="false" outlineLevel="0" collapsed="false">
      <c r="A426" s="76" t="n">
        <v>422</v>
      </c>
      <c r="B426" s="77" t="n">
        <f aca="false">EOMONTH(Input!$C$7,A426)</f>
        <v>55762</v>
      </c>
      <c r="C426" s="76" t="n">
        <f aca="false">DATEDIF(Input!$G$23,$B426,"Y")</f>
        <v>75</v>
      </c>
      <c r="E426" s="78" t="n">
        <f aca="false">IF($B426&gt;Input!$G$31,0,Input!$G$26*(1+Input!$G$28/100)^(DATEDIF(Input!$C$7,$B426,"Y")))</f>
        <v>0</v>
      </c>
      <c r="F426" s="78" t="n">
        <f aca="false">-1*($E426*(Input!$C$10/100))</f>
        <v>-0</v>
      </c>
      <c r="G426" s="78" t="n">
        <f aca="false">-1*($E426*(Input!$C$11/100))</f>
        <v>-0</v>
      </c>
      <c r="H426" s="78" t="n">
        <f aca="false">IF($B426&lt;Input!$G$25,((Input!$G$29*(1+Input!$C$13/100)^(DATEDIF(Input!$C$7,$B426,"Y")))),0)</f>
        <v>-1921.52169807809</v>
      </c>
      <c r="I426" s="78" t="n">
        <f aca="false">IF($B426&gt;Input!$G$31,0,IF($E426*(Input!$G$35/100)&gt;(Input!$C$12/12),-1*(Input!$C$12/12),-1*$E426*(Input!$G$35/100)))</f>
        <v>0</v>
      </c>
      <c r="J426" s="78" t="n">
        <f aca="false">IF($B426&gt;Input!$G$31,0,(-1)*($E426+$H426+$I426)*(Input!$C$8/100))</f>
        <v>0</v>
      </c>
      <c r="K426" s="78" t="n">
        <f aca="false">IF($B426&gt;Input!$G$31,0,(-1)*($E426+$H426+$I426)*(Input!$C$9/100))</f>
        <v>0</v>
      </c>
      <c r="L426" s="78" t="n">
        <f aca="false">IF($B426&lt;Input!$G$25,($E426+$F426+$G426+$H426+$I426+$J426+$K426),0)</f>
        <v>-1921.52169807809</v>
      </c>
    </row>
    <row r="427" customFormat="false" ht="12.8" hidden="false" customHeight="false" outlineLevel="0" collapsed="false">
      <c r="A427" s="76" t="n">
        <v>423</v>
      </c>
      <c r="B427" s="77" t="n">
        <f aca="false">EOMONTH(Input!$C$7,A427)</f>
        <v>55792</v>
      </c>
      <c r="C427" s="76" t="n">
        <f aca="false">DATEDIF(Input!$G$23,$B427,"Y")</f>
        <v>75</v>
      </c>
      <c r="E427" s="78" t="n">
        <f aca="false">IF($B427&gt;Input!$G$31,0,Input!$G$26*(1+Input!$G$28/100)^(DATEDIF(Input!$C$7,$B427,"Y")))</f>
        <v>0</v>
      </c>
      <c r="F427" s="78" t="n">
        <f aca="false">-1*($E427*(Input!$C$10/100))</f>
        <v>-0</v>
      </c>
      <c r="G427" s="78" t="n">
        <f aca="false">-1*($E427*(Input!$C$11/100))</f>
        <v>-0</v>
      </c>
      <c r="H427" s="78" t="n">
        <f aca="false">IF($B427&lt;Input!$G$25,((Input!$G$29*(1+Input!$C$13/100)^(DATEDIF(Input!$C$7,$B427,"Y")))),0)</f>
        <v>-1921.52169807809</v>
      </c>
      <c r="I427" s="78" t="n">
        <f aca="false">IF($B427&gt;Input!$G$31,0,IF($E427*(Input!$G$35/100)&gt;(Input!$C$12/12),-1*(Input!$C$12/12),-1*$E427*(Input!$G$35/100)))</f>
        <v>0</v>
      </c>
      <c r="J427" s="78" t="n">
        <f aca="false">IF($B427&gt;Input!$G$31,0,(-1)*($E427+$H427+$I427)*(Input!$C$8/100))</f>
        <v>0</v>
      </c>
      <c r="K427" s="78" t="n">
        <f aca="false">IF($B427&gt;Input!$G$31,0,(-1)*($E427+$H427+$I427)*(Input!$C$9/100))</f>
        <v>0</v>
      </c>
      <c r="L427" s="78" t="n">
        <f aca="false">IF($B427&lt;Input!$G$25,($E427+$F427+$G427+$H427+$I427+$J427+$K427),0)</f>
        <v>-1921.52169807809</v>
      </c>
    </row>
    <row r="428" customFormat="false" ht="12.8" hidden="false" customHeight="false" outlineLevel="0" collapsed="false">
      <c r="A428" s="76" t="n">
        <v>424</v>
      </c>
      <c r="B428" s="77" t="n">
        <f aca="false">EOMONTH(Input!$C$7,A428)</f>
        <v>55823</v>
      </c>
      <c r="C428" s="76" t="n">
        <f aca="false">DATEDIF(Input!$G$23,$B428,"Y")</f>
        <v>75</v>
      </c>
      <c r="E428" s="78" t="n">
        <f aca="false">IF($B428&gt;Input!$G$31,0,Input!$G$26*(1+Input!$G$28/100)^(DATEDIF(Input!$C$7,$B428,"Y")))</f>
        <v>0</v>
      </c>
      <c r="F428" s="78" t="n">
        <f aca="false">-1*($E428*(Input!$C$10/100))</f>
        <v>-0</v>
      </c>
      <c r="G428" s="78" t="n">
        <f aca="false">-1*($E428*(Input!$C$11/100))</f>
        <v>-0</v>
      </c>
      <c r="H428" s="78" t="n">
        <f aca="false">IF($B428&lt;Input!$G$25,((Input!$G$29*(1+Input!$C$13/100)^(DATEDIF(Input!$C$7,$B428,"Y")))),0)</f>
        <v>-1921.52169807809</v>
      </c>
      <c r="I428" s="78" t="n">
        <f aca="false">IF($B428&gt;Input!$G$31,0,IF($E428*(Input!$G$35/100)&gt;(Input!$C$12/12),-1*(Input!$C$12/12),-1*$E428*(Input!$G$35/100)))</f>
        <v>0</v>
      </c>
      <c r="J428" s="78" t="n">
        <f aca="false">IF($B428&gt;Input!$G$31,0,(-1)*($E428+$H428+$I428)*(Input!$C$8/100))</f>
        <v>0</v>
      </c>
      <c r="K428" s="78" t="n">
        <f aca="false">IF($B428&gt;Input!$G$31,0,(-1)*($E428+$H428+$I428)*(Input!$C$9/100))</f>
        <v>0</v>
      </c>
      <c r="L428" s="78" t="n">
        <f aca="false">IF($B428&lt;Input!$G$25,($E428+$F428+$G428+$H428+$I428+$J428+$K428),0)</f>
        <v>-1921.52169807809</v>
      </c>
    </row>
    <row r="429" customFormat="false" ht="12.8" hidden="false" customHeight="false" outlineLevel="0" collapsed="false">
      <c r="A429" s="76" t="n">
        <v>425</v>
      </c>
      <c r="B429" s="77" t="n">
        <f aca="false">EOMONTH(Input!$C$7,A429)</f>
        <v>55853</v>
      </c>
      <c r="C429" s="76" t="n">
        <f aca="false">DATEDIF(Input!$G$23,$B429,"Y")</f>
        <v>75</v>
      </c>
      <c r="E429" s="78" t="n">
        <f aca="false">IF($B429&gt;Input!$G$31,0,Input!$G$26*(1+Input!$G$28/100)^(DATEDIF(Input!$C$7,$B429,"Y")))</f>
        <v>0</v>
      </c>
      <c r="F429" s="78" t="n">
        <f aca="false">-1*($E429*(Input!$C$10/100))</f>
        <v>-0</v>
      </c>
      <c r="G429" s="78" t="n">
        <f aca="false">-1*($E429*(Input!$C$11/100))</f>
        <v>-0</v>
      </c>
      <c r="H429" s="78" t="n">
        <f aca="false">IF($B429&lt;Input!$G$25,((Input!$G$29*(1+Input!$C$13/100)^(DATEDIF(Input!$C$7,$B429,"Y")))),0)</f>
        <v>-1921.52169807809</v>
      </c>
      <c r="I429" s="78" t="n">
        <f aca="false">IF($B429&gt;Input!$G$31,0,IF($E429*(Input!$G$35/100)&gt;(Input!$C$12/12),-1*(Input!$C$12/12),-1*$E429*(Input!$G$35/100)))</f>
        <v>0</v>
      </c>
      <c r="J429" s="78" t="n">
        <f aca="false">IF($B429&gt;Input!$G$31,0,(-1)*($E429+$H429+$I429)*(Input!$C$8/100))</f>
        <v>0</v>
      </c>
      <c r="K429" s="78" t="n">
        <f aca="false">IF($B429&gt;Input!$G$31,0,(-1)*($E429+$H429+$I429)*(Input!$C$9/100))</f>
        <v>0</v>
      </c>
      <c r="L429" s="78" t="n">
        <f aca="false">IF($B429&lt;Input!$G$25,($E429+$F429+$G429+$H429+$I429+$J429+$K429),0)</f>
        <v>-1921.52169807809</v>
      </c>
    </row>
    <row r="430" customFormat="false" ht="12.8" hidden="false" customHeight="false" outlineLevel="0" collapsed="false">
      <c r="A430" s="76" t="n">
        <v>426</v>
      </c>
      <c r="B430" s="77" t="n">
        <f aca="false">EOMONTH(Input!$C$7,A430)</f>
        <v>55884</v>
      </c>
      <c r="C430" s="76" t="n">
        <f aca="false">DATEDIF(Input!$G$23,$B430,"Y")</f>
        <v>75</v>
      </c>
      <c r="E430" s="78" t="n">
        <f aca="false">IF($B430&gt;Input!$G$31,0,Input!$G$26*(1+Input!$G$28/100)^(DATEDIF(Input!$C$7,$B430,"Y")))</f>
        <v>0</v>
      </c>
      <c r="F430" s="78" t="n">
        <f aca="false">-1*($E430*(Input!$C$10/100))</f>
        <v>-0</v>
      </c>
      <c r="G430" s="78" t="n">
        <f aca="false">-1*($E430*(Input!$C$11/100))</f>
        <v>-0</v>
      </c>
      <c r="H430" s="78" t="n">
        <f aca="false">IF($B430&lt;Input!$G$25,((Input!$G$29*(1+Input!$C$13/100)^(DATEDIF(Input!$C$7,$B430,"Y")))),0)</f>
        <v>-1921.52169807809</v>
      </c>
      <c r="I430" s="78" t="n">
        <f aca="false">IF($B430&gt;Input!$G$31,0,IF($E430*(Input!$G$35/100)&gt;(Input!$C$12/12),-1*(Input!$C$12/12),-1*$E430*(Input!$G$35/100)))</f>
        <v>0</v>
      </c>
      <c r="J430" s="78" t="n">
        <f aca="false">IF($B430&gt;Input!$G$31,0,(-1)*($E430+$H430+$I430)*(Input!$C$8/100))</f>
        <v>0</v>
      </c>
      <c r="K430" s="78" t="n">
        <f aca="false">IF($B430&gt;Input!$G$31,0,(-1)*($E430+$H430+$I430)*(Input!$C$9/100))</f>
        <v>0</v>
      </c>
      <c r="L430" s="78" t="n">
        <f aca="false">IF($B430&lt;Input!$G$25,($E430+$F430+$G430+$H430+$I430+$J430+$K430),0)</f>
        <v>-1921.52169807809</v>
      </c>
    </row>
    <row r="431" customFormat="false" ht="12.8" hidden="false" customHeight="false" outlineLevel="0" collapsed="false">
      <c r="A431" s="76" t="n">
        <v>427</v>
      </c>
      <c r="B431" s="77" t="n">
        <f aca="false">EOMONTH(Input!$C$7,A431)</f>
        <v>55915</v>
      </c>
      <c r="C431" s="76" t="n">
        <f aca="false">DATEDIF(Input!$G$23,$B431,"Y")</f>
        <v>75</v>
      </c>
      <c r="E431" s="78" t="n">
        <f aca="false">IF($B431&gt;Input!$G$31,0,Input!$G$26*(1+Input!$G$28/100)^(DATEDIF(Input!$C$7,$B431,"Y")))</f>
        <v>0</v>
      </c>
      <c r="F431" s="78" t="n">
        <f aca="false">-1*($E431*(Input!$C$10/100))</f>
        <v>-0</v>
      </c>
      <c r="G431" s="78" t="n">
        <f aca="false">-1*($E431*(Input!$C$11/100))</f>
        <v>-0</v>
      </c>
      <c r="H431" s="78" t="n">
        <f aca="false">IF($B431&lt;Input!$G$25,((Input!$G$29*(1+Input!$C$13/100)^(DATEDIF(Input!$C$7,$B431,"Y")))),0)</f>
        <v>-1921.52169807809</v>
      </c>
      <c r="I431" s="78" t="n">
        <f aca="false">IF($B431&gt;Input!$G$31,0,IF($E431*(Input!$G$35/100)&gt;(Input!$C$12/12),-1*(Input!$C$12/12),-1*$E431*(Input!$G$35/100)))</f>
        <v>0</v>
      </c>
      <c r="J431" s="78" t="n">
        <f aca="false">IF($B431&gt;Input!$G$31,0,(-1)*($E431+$H431+$I431)*(Input!$C$8/100))</f>
        <v>0</v>
      </c>
      <c r="K431" s="78" t="n">
        <f aca="false">IF($B431&gt;Input!$G$31,0,(-1)*($E431+$H431+$I431)*(Input!$C$9/100))</f>
        <v>0</v>
      </c>
      <c r="L431" s="78" t="n">
        <f aca="false">IF($B431&lt;Input!$G$25,($E431+$F431+$G431+$H431+$I431+$J431+$K431),0)</f>
        <v>-1921.52169807809</v>
      </c>
    </row>
    <row r="432" customFormat="false" ht="12.8" hidden="false" customHeight="false" outlineLevel="0" collapsed="false">
      <c r="A432" s="76" t="n">
        <v>428</v>
      </c>
      <c r="B432" s="77" t="n">
        <f aca="false">EOMONTH(Input!$C$7,A432)</f>
        <v>55943</v>
      </c>
      <c r="C432" s="76" t="n">
        <f aca="false">DATEDIF(Input!$G$23,$B432,"Y")</f>
        <v>75</v>
      </c>
      <c r="E432" s="78" t="n">
        <f aca="false">IF($B432&gt;Input!$G$31,0,Input!$G$26*(1+Input!$G$28/100)^(DATEDIF(Input!$C$7,$B432,"Y")))</f>
        <v>0</v>
      </c>
      <c r="F432" s="78" t="n">
        <f aca="false">-1*($E432*(Input!$C$10/100))</f>
        <v>-0</v>
      </c>
      <c r="G432" s="78" t="n">
        <f aca="false">-1*($E432*(Input!$C$11/100))</f>
        <v>-0</v>
      </c>
      <c r="H432" s="78" t="n">
        <f aca="false">IF($B432&lt;Input!$G$25,((Input!$G$29*(1+Input!$C$13/100)^(DATEDIF(Input!$C$7,$B432,"Y")))),0)</f>
        <v>-1921.52169807809</v>
      </c>
      <c r="I432" s="78" t="n">
        <f aca="false">IF($B432&gt;Input!$G$31,0,IF($E432*(Input!$G$35/100)&gt;(Input!$C$12/12),-1*(Input!$C$12/12),-1*$E432*(Input!$G$35/100)))</f>
        <v>0</v>
      </c>
      <c r="J432" s="78" t="n">
        <f aca="false">IF($B432&gt;Input!$G$31,0,(-1)*($E432+$H432+$I432)*(Input!$C$8/100))</f>
        <v>0</v>
      </c>
      <c r="K432" s="78" t="n">
        <f aca="false">IF($B432&gt;Input!$G$31,0,(-1)*($E432+$H432+$I432)*(Input!$C$9/100))</f>
        <v>0</v>
      </c>
      <c r="L432" s="78" t="n">
        <f aca="false">IF($B432&lt;Input!$G$25,($E432+$F432+$G432+$H432+$I432+$J432+$K432),0)</f>
        <v>-1921.52169807809</v>
      </c>
    </row>
    <row r="433" customFormat="false" ht="12.8" hidden="false" customHeight="false" outlineLevel="0" collapsed="false">
      <c r="A433" s="76" t="n">
        <v>429</v>
      </c>
      <c r="B433" s="77" t="n">
        <f aca="false">EOMONTH(Input!$C$7,A433)</f>
        <v>55974</v>
      </c>
      <c r="C433" s="76" t="n">
        <f aca="false">DATEDIF(Input!$G$23,$B433,"Y")</f>
        <v>75</v>
      </c>
      <c r="E433" s="78" t="n">
        <f aca="false">IF($B433&gt;Input!$G$31,0,Input!$G$26*(1+Input!$G$28/100)^(DATEDIF(Input!$C$7,$B433,"Y")))</f>
        <v>0</v>
      </c>
      <c r="F433" s="78" t="n">
        <f aca="false">-1*($E433*(Input!$C$10/100))</f>
        <v>-0</v>
      </c>
      <c r="G433" s="78" t="n">
        <f aca="false">-1*($E433*(Input!$C$11/100))</f>
        <v>-0</v>
      </c>
      <c r="H433" s="78" t="n">
        <f aca="false">IF($B433&lt;Input!$G$25,((Input!$G$29*(1+Input!$C$13/100)^(DATEDIF(Input!$C$7,$B433,"Y")))),0)</f>
        <v>-1921.52169807809</v>
      </c>
      <c r="I433" s="78" t="n">
        <f aca="false">IF($B433&gt;Input!$G$31,0,IF($E433*(Input!$G$35/100)&gt;(Input!$C$12/12),-1*(Input!$C$12/12),-1*$E433*(Input!$G$35/100)))</f>
        <v>0</v>
      </c>
      <c r="J433" s="78" t="n">
        <f aca="false">IF($B433&gt;Input!$G$31,0,(-1)*($E433+$H433+$I433)*(Input!$C$8/100))</f>
        <v>0</v>
      </c>
      <c r="K433" s="78" t="n">
        <f aca="false">IF($B433&gt;Input!$G$31,0,(-1)*($E433+$H433+$I433)*(Input!$C$9/100))</f>
        <v>0</v>
      </c>
      <c r="L433" s="78" t="n">
        <f aca="false">IF($B433&lt;Input!$G$25,($E433+$F433+$G433+$H433+$I433+$J433+$K433),0)</f>
        <v>-1921.52169807809</v>
      </c>
    </row>
    <row r="434" customFormat="false" ht="12.8" hidden="false" customHeight="false" outlineLevel="0" collapsed="false">
      <c r="A434" s="76" t="n">
        <v>430</v>
      </c>
      <c r="B434" s="77" t="n">
        <f aca="false">EOMONTH(Input!$C$7,A434)</f>
        <v>56004</v>
      </c>
      <c r="C434" s="76" t="n">
        <f aca="false">DATEDIF(Input!$G$23,$B434,"Y")</f>
        <v>75</v>
      </c>
      <c r="E434" s="78" t="n">
        <f aca="false">IF($B434&gt;Input!$G$31,0,Input!$G$26*(1+Input!$G$28/100)^(DATEDIF(Input!$C$7,$B434,"Y")))</f>
        <v>0</v>
      </c>
      <c r="F434" s="78" t="n">
        <f aca="false">-1*($E434*(Input!$C$10/100))</f>
        <v>-0</v>
      </c>
      <c r="G434" s="78" t="n">
        <f aca="false">-1*($E434*(Input!$C$11/100))</f>
        <v>-0</v>
      </c>
      <c r="H434" s="78" t="n">
        <f aca="false">IF($B434&lt;Input!$G$25,((Input!$G$29*(1+Input!$C$13/100)^(DATEDIF(Input!$C$7,$B434,"Y")))),0)</f>
        <v>-1921.52169807809</v>
      </c>
      <c r="I434" s="78" t="n">
        <f aca="false">IF($B434&gt;Input!$G$31,0,IF($E434*(Input!$G$35/100)&gt;(Input!$C$12/12),-1*(Input!$C$12/12),-1*$E434*(Input!$G$35/100)))</f>
        <v>0</v>
      </c>
      <c r="J434" s="78" t="n">
        <f aca="false">IF($B434&gt;Input!$G$31,0,(-1)*($E434+$H434+$I434)*(Input!$C$8/100))</f>
        <v>0</v>
      </c>
      <c r="K434" s="78" t="n">
        <f aca="false">IF($B434&gt;Input!$G$31,0,(-1)*($E434+$H434+$I434)*(Input!$C$9/100))</f>
        <v>0</v>
      </c>
      <c r="L434" s="78" t="n">
        <f aca="false">IF($B434&lt;Input!$G$25,($E434+$F434+$G434+$H434+$I434+$J434+$K434),0)</f>
        <v>-1921.52169807809</v>
      </c>
    </row>
    <row r="435" customFormat="false" ht="12.8" hidden="false" customHeight="false" outlineLevel="0" collapsed="false">
      <c r="A435" s="76" t="n">
        <v>431</v>
      </c>
      <c r="B435" s="77" t="n">
        <f aca="false">EOMONTH(Input!$C$7,A435)</f>
        <v>56035</v>
      </c>
      <c r="C435" s="76" t="n">
        <f aca="false">DATEDIF(Input!$G$23,$B435,"Y")</f>
        <v>76</v>
      </c>
      <c r="E435" s="78" t="n">
        <f aca="false">IF($B435&gt;Input!$G$31,0,Input!$G$26*(1+Input!$G$28/100)^(DATEDIF(Input!$C$7,$B435,"Y")))</f>
        <v>0</v>
      </c>
      <c r="F435" s="78" t="n">
        <f aca="false">-1*($E435*(Input!$C$10/100))</f>
        <v>-0</v>
      </c>
      <c r="G435" s="78" t="n">
        <f aca="false">-1*($E435*(Input!$C$11/100))</f>
        <v>-0</v>
      </c>
      <c r="H435" s="78" t="n">
        <f aca="false">IF($B435&lt;Input!$G$25,((Input!$G$29*(1+Input!$C$13/100)^(DATEDIF(Input!$C$7,$B435,"Y")))),0)</f>
        <v>-1921.52169807809</v>
      </c>
      <c r="I435" s="78" t="n">
        <f aca="false">IF($B435&gt;Input!$G$31,0,IF($E435*(Input!$G$35/100)&gt;(Input!$C$12/12),-1*(Input!$C$12/12),-1*$E435*(Input!$G$35/100)))</f>
        <v>0</v>
      </c>
      <c r="J435" s="78" t="n">
        <f aca="false">IF($B435&gt;Input!$G$31,0,(-1)*($E435+$H435+$I435)*(Input!$C$8/100))</f>
        <v>0</v>
      </c>
      <c r="K435" s="78" t="n">
        <f aca="false">IF($B435&gt;Input!$G$31,0,(-1)*($E435+$H435+$I435)*(Input!$C$9/100))</f>
        <v>0</v>
      </c>
      <c r="L435" s="78" t="n">
        <f aca="false">IF($B435&lt;Input!$G$25,($E435+$F435+$G435+$H435+$I435+$J435+$K435),0)</f>
        <v>-1921.52169807809</v>
      </c>
    </row>
    <row r="436" customFormat="false" ht="12.8" hidden="false" customHeight="false" outlineLevel="0" collapsed="false">
      <c r="A436" s="76" t="n">
        <v>432</v>
      </c>
      <c r="B436" s="77" t="n">
        <f aca="false">EOMONTH(Input!$C$7,A436)</f>
        <v>56065</v>
      </c>
      <c r="C436" s="76" t="n">
        <f aca="false">DATEDIF(Input!$G$23,$B436,"Y")</f>
        <v>76</v>
      </c>
      <c r="E436" s="78" t="n">
        <f aca="false">IF($B436&gt;Input!$G$31,0,Input!$G$26*(1+Input!$G$28/100)^(DATEDIF(Input!$C$7,$B436,"Y")))</f>
        <v>0</v>
      </c>
      <c r="F436" s="78" t="n">
        <f aca="false">-1*($E436*(Input!$C$10/100))</f>
        <v>-0</v>
      </c>
      <c r="G436" s="78" t="n">
        <f aca="false">-1*($E436*(Input!$C$11/100))</f>
        <v>-0</v>
      </c>
      <c r="H436" s="78" t="n">
        <f aca="false">IF($B436&lt;Input!$G$25,((Input!$G$29*(1+Input!$C$13/100)^(DATEDIF(Input!$C$7,$B436,"Y")))),0)</f>
        <v>-2036.81299996277</v>
      </c>
      <c r="I436" s="78" t="n">
        <f aca="false">IF($B436&gt;Input!$G$31,0,IF($E436*(Input!$G$35/100)&gt;(Input!$C$12/12),-1*(Input!$C$12/12),-1*$E436*(Input!$G$35/100)))</f>
        <v>0</v>
      </c>
      <c r="J436" s="78" t="n">
        <f aca="false">IF($B436&gt;Input!$G$31,0,(-1)*($E436+$H436+$I436)*(Input!$C$8/100))</f>
        <v>0</v>
      </c>
      <c r="K436" s="78" t="n">
        <f aca="false">IF($B436&gt;Input!$G$31,0,(-1)*($E436+$H436+$I436)*(Input!$C$9/100))</f>
        <v>0</v>
      </c>
      <c r="L436" s="78" t="n">
        <f aca="false">IF($B436&lt;Input!$G$25,($E436+$F436+$G436+$H436+$I436+$J436+$K436),0)</f>
        <v>-2036.81299996277</v>
      </c>
    </row>
    <row r="437" customFormat="false" ht="12.8" hidden="false" customHeight="false" outlineLevel="0" collapsed="false">
      <c r="A437" s="76" t="n">
        <v>433</v>
      </c>
      <c r="B437" s="77" t="n">
        <f aca="false">EOMONTH(Input!$C$7,A437)</f>
        <v>56096</v>
      </c>
      <c r="C437" s="76" t="n">
        <f aca="false">DATEDIF(Input!$G$23,$B437,"Y")</f>
        <v>76</v>
      </c>
      <c r="E437" s="78" t="n">
        <f aca="false">IF($B437&gt;Input!$G$31,0,Input!$G$26*(1+Input!$G$28/100)^(DATEDIF(Input!$C$7,$B437,"Y")))</f>
        <v>0</v>
      </c>
      <c r="F437" s="78" t="n">
        <f aca="false">-1*($E437*(Input!$C$10/100))</f>
        <v>-0</v>
      </c>
      <c r="G437" s="78" t="n">
        <f aca="false">-1*($E437*(Input!$C$11/100))</f>
        <v>-0</v>
      </c>
      <c r="H437" s="78" t="n">
        <f aca="false">IF($B437&lt;Input!$G$25,((Input!$G$29*(1+Input!$C$13/100)^(DATEDIF(Input!$C$7,$B437,"Y")))),0)</f>
        <v>-2036.81299996277</v>
      </c>
      <c r="I437" s="78" t="n">
        <f aca="false">IF($B437&gt;Input!$G$31,0,IF($E437*(Input!$G$35/100)&gt;(Input!$C$12/12),-1*(Input!$C$12/12),-1*$E437*(Input!$G$35/100)))</f>
        <v>0</v>
      </c>
      <c r="J437" s="78" t="n">
        <f aca="false">IF($B437&gt;Input!$G$31,0,(-1)*($E437+$H437+$I437)*(Input!$C$8/100))</f>
        <v>0</v>
      </c>
      <c r="K437" s="78" t="n">
        <f aca="false">IF($B437&gt;Input!$G$31,0,(-1)*($E437+$H437+$I437)*(Input!$C$9/100))</f>
        <v>0</v>
      </c>
      <c r="L437" s="78" t="n">
        <f aca="false">IF($B437&lt;Input!$G$25,($E437+$F437+$G437+$H437+$I437+$J437+$K437),0)</f>
        <v>-2036.81299996277</v>
      </c>
    </row>
    <row r="438" customFormat="false" ht="12.8" hidden="false" customHeight="false" outlineLevel="0" collapsed="false">
      <c r="A438" s="76" t="n">
        <v>434</v>
      </c>
      <c r="B438" s="77" t="n">
        <f aca="false">EOMONTH(Input!$C$7,A438)</f>
        <v>56127</v>
      </c>
      <c r="C438" s="76" t="n">
        <f aca="false">DATEDIF(Input!$G$23,$B438,"Y")</f>
        <v>76</v>
      </c>
      <c r="E438" s="78" t="n">
        <f aca="false">IF($B438&gt;Input!$G$31,0,Input!$G$26*(1+Input!$G$28/100)^(DATEDIF(Input!$C$7,$B438,"Y")))</f>
        <v>0</v>
      </c>
      <c r="F438" s="78" t="n">
        <f aca="false">-1*($E438*(Input!$C$10/100))</f>
        <v>-0</v>
      </c>
      <c r="G438" s="78" t="n">
        <f aca="false">-1*($E438*(Input!$C$11/100))</f>
        <v>-0</v>
      </c>
      <c r="H438" s="78" t="n">
        <f aca="false">IF($B438&lt;Input!$G$25,((Input!$G$29*(1+Input!$C$13/100)^(DATEDIF(Input!$C$7,$B438,"Y")))),0)</f>
        <v>-2036.81299996277</v>
      </c>
      <c r="I438" s="78" t="n">
        <f aca="false">IF($B438&gt;Input!$G$31,0,IF($E438*(Input!$G$35/100)&gt;(Input!$C$12/12),-1*(Input!$C$12/12),-1*$E438*(Input!$G$35/100)))</f>
        <v>0</v>
      </c>
      <c r="J438" s="78" t="n">
        <f aca="false">IF($B438&gt;Input!$G$31,0,(-1)*($E438+$H438+$I438)*(Input!$C$8/100))</f>
        <v>0</v>
      </c>
      <c r="K438" s="78" t="n">
        <f aca="false">IF($B438&gt;Input!$G$31,0,(-1)*($E438+$H438+$I438)*(Input!$C$9/100))</f>
        <v>0</v>
      </c>
      <c r="L438" s="78" t="n">
        <f aca="false">IF($B438&lt;Input!$G$25,($E438+$F438+$G438+$H438+$I438+$J438+$K438),0)</f>
        <v>-2036.81299996277</v>
      </c>
    </row>
    <row r="439" customFormat="false" ht="12.8" hidden="false" customHeight="false" outlineLevel="0" collapsed="false">
      <c r="A439" s="76" t="n">
        <v>435</v>
      </c>
      <c r="B439" s="77" t="n">
        <f aca="false">EOMONTH(Input!$C$7,A439)</f>
        <v>56157</v>
      </c>
      <c r="C439" s="76" t="n">
        <f aca="false">DATEDIF(Input!$G$23,$B439,"Y")</f>
        <v>76</v>
      </c>
      <c r="E439" s="78" t="n">
        <f aca="false">IF($B439&gt;Input!$G$31,0,Input!$G$26*(1+Input!$G$28/100)^(DATEDIF(Input!$C$7,$B439,"Y")))</f>
        <v>0</v>
      </c>
      <c r="F439" s="78" t="n">
        <f aca="false">-1*($E439*(Input!$C$10/100))</f>
        <v>-0</v>
      </c>
      <c r="G439" s="78" t="n">
        <f aca="false">-1*($E439*(Input!$C$11/100))</f>
        <v>-0</v>
      </c>
      <c r="H439" s="78" t="n">
        <f aca="false">IF($B439&lt;Input!$G$25,((Input!$G$29*(1+Input!$C$13/100)^(DATEDIF(Input!$C$7,$B439,"Y")))),0)</f>
        <v>-2036.81299996277</v>
      </c>
      <c r="I439" s="78" t="n">
        <f aca="false">IF($B439&gt;Input!$G$31,0,IF($E439*(Input!$G$35/100)&gt;(Input!$C$12/12),-1*(Input!$C$12/12),-1*$E439*(Input!$G$35/100)))</f>
        <v>0</v>
      </c>
      <c r="J439" s="78" t="n">
        <f aca="false">IF($B439&gt;Input!$G$31,0,(-1)*($E439+$H439+$I439)*(Input!$C$8/100))</f>
        <v>0</v>
      </c>
      <c r="K439" s="78" t="n">
        <f aca="false">IF($B439&gt;Input!$G$31,0,(-1)*($E439+$H439+$I439)*(Input!$C$9/100))</f>
        <v>0</v>
      </c>
      <c r="L439" s="78" t="n">
        <f aca="false">IF($B439&lt;Input!$G$25,($E439+$F439+$G439+$H439+$I439+$J439+$K439),0)</f>
        <v>-2036.81299996277</v>
      </c>
    </row>
    <row r="440" customFormat="false" ht="12.8" hidden="false" customHeight="false" outlineLevel="0" collapsed="false">
      <c r="A440" s="76" t="n">
        <v>436</v>
      </c>
      <c r="B440" s="77" t="n">
        <f aca="false">EOMONTH(Input!$C$7,A440)</f>
        <v>56188</v>
      </c>
      <c r="C440" s="76" t="n">
        <f aca="false">DATEDIF(Input!$G$23,$B440,"Y")</f>
        <v>76</v>
      </c>
      <c r="E440" s="78" t="n">
        <f aca="false">IF($B440&gt;Input!$G$31,0,Input!$G$26*(1+Input!$G$28/100)^(DATEDIF(Input!$C$7,$B440,"Y")))</f>
        <v>0</v>
      </c>
      <c r="F440" s="78" t="n">
        <f aca="false">-1*($E440*(Input!$C$10/100))</f>
        <v>-0</v>
      </c>
      <c r="G440" s="78" t="n">
        <f aca="false">-1*($E440*(Input!$C$11/100))</f>
        <v>-0</v>
      </c>
      <c r="H440" s="78" t="n">
        <f aca="false">IF($B440&lt;Input!$G$25,((Input!$G$29*(1+Input!$C$13/100)^(DATEDIF(Input!$C$7,$B440,"Y")))),0)</f>
        <v>-2036.81299996277</v>
      </c>
      <c r="I440" s="78" t="n">
        <f aca="false">IF($B440&gt;Input!$G$31,0,IF($E440*(Input!$G$35/100)&gt;(Input!$C$12/12),-1*(Input!$C$12/12),-1*$E440*(Input!$G$35/100)))</f>
        <v>0</v>
      </c>
      <c r="J440" s="78" t="n">
        <f aca="false">IF($B440&gt;Input!$G$31,0,(-1)*($E440+$H440+$I440)*(Input!$C$8/100))</f>
        <v>0</v>
      </c>
      <c r="K440" s="78" t="n">
        <f aca="false">IF($B440&gt;Input!$G$31,0,(-1)*($E440+$H440+$I440)*(Input!$C$9/100))</f>
        <v>0</v>
      </c>
      <c r="L440" s="78" t="n">
        <f aca="false">IF($B440&lt;Input!$G$25,($E440+$F440+$G440+$H440+$I440+$J440+$K440),0)</f>
        <v>-2036.81299996277</v>
      </c>
    </row>
    <row r="441" customFormat="false" ht="12.8" hidden="false" customHeight="false" outlineLevel="0" collapsed="false">
      <c r="A441" s="76" t="n">
        <v>437</v>
      </c>
      <c r="B441" s="77" t="n">
        <f aca="false">EOMONTH(Input!$C$7,A441)</f>
        <v>56218</v>
      </c>
      <c r="C441" s="76" t="n">
        <f aca="false">DATEDIF(Input!$G$23,$B441,"Y")</f>
        <v>76</v>
      </c>
      <c r="E441" s="78" t="n">
        <f aca="false">IF($B441&gt;Input!$G$31,0,Input!$G$26*(1+Input!$G$28/100)^(DATEDIF(Input!$C$7,$B441,"Y")))</f>
        <v>0</v>
      </c>
      <c r="F441" s="78" t="n">
        <f aca="false">-1*($E441*(Input!$C$10/100))</f>
        <v>-0</v>
      </c>
      <c r="G441" s="78" t="n">
        <f aca="false">-1*($E441*(Input!$C$11/100))</f>
        <v>-0</v>
      </c>
      <c r="H441" s="78" t="n">
        <f aca="false">IF($B441&lt;Input!$G$25,((Input!$G$29*(1+Input!$C$13/100)^(DATEDIF(Input!$C$7,$B441,"Y")))),0)</f>
        <v>-2036.81299996277</v>
      </c>
      <c r="I441" s="78" t="n">
        <f aca="false">IF($B441&gt;Input!$G$31,0,IF($E441*(Input!$G$35/100)&gt;(Input!$C$12/12),-1*(Input!$C$12/12),-1*$E441*(Input!$G$35/100)))</f>
        <v>0</v>
      </c>
      <c r="J441" s="78" t="n">
        <f aca="false">IF($B441&gt;Input!$G$31,0,(-1)*($E441+$H441+$I441)*(Input!$C$8/100))</f>
        <v>0</v>
      </c>
      <c r="K441" s="78" t="n">
        <f aca="false">IF($B441&gt;Input!$G$31,0,(-1)*($E441+$H441+$I441)*(Input!$C$9/100))</f>
        <v>0</v>
      </c>
      <c r="L441" s="78" t="n">
        <f aca="false">IF($B441&lt;Input!$G$25,($E441+$F441+$G441+$H441+$I441+$J441+$K441),0)</f>
        <v>-2036.81299996277</v>
      </c>
    </row>
    <row r="442" customFormat="false" ht="12.8" hidden="false" customHeight="false" outlineLevel="0" collapsed="false">
      <c r="A442" s="76" t="n">
        <v>438</v>
      </c>
      <c r="B442" s="77" t="n">
        <f aca="false">EOMONTH(Input!$C$7,A442)</f>
        <v>56249</v>
      </c>
      <c r="C442" s="76" t="n">
        <f aca="false">DATEDIF(Input!$G$23,$B442,"Y")</f>
        <v>76</v>
      </c>
      <c r="E442" s="78" t="n">
        <f aca="false">IF($B442&gt;Input!$G$31,0,Input!$G$26*(1+Input!$G$28/100)^(DATEDIF(Input!$C$7,$B442,"Y")))</f>
        <v>0</v>
      </c>
      <c r="F442" s="78" t="n">
        <f aca="false">-1*($E442*(Input!$C$10/100))</f>
        <v>-0</v>
      </c>
      <c r="G442" s="78" t="n">
        <f aca="false">-1*($E442*(Input!$C$11/100))</f>
        <v>-0</v>
      </c>
      <c r="H442" s="78" t="n">
        <f aca="false">IF($B442&lt;Input!$G$25,((Input!$G$29*(1+Input!$C$13/100)^(DATEDIF(Input!$C$7,$B442,"Y")))),0)</f>
        <v>-2036.81299996277</v>
      </c>
      <c r="I442" s="78" t="n">
        <f aca="false">IF($B442&gt;Input!$G$31,0,IF($E442*(Input!$G$35/100)&gt;(Input!$C$12/12),-1*(Input!$C$12/12),-1*$E442*(Input!$G$35/100)))</f>
        <v>0</v>
      </c>
      <c r="J442" s="78" t="n">
        <f aca="false">IF($B442&gt;Input!$G$31,0,(-1)*($E442+$H442+$I442)*(Input!$C$8/100))</f>
        <v>0</v>
      </c>
      <c r="K442" s="78" t="n">
        <f aca="false">IF($B442&gt;Input!$G$31,0,(-1)*($E442+$H442+$I442)*(Input!$C$9/100))</f>
        <v>0</v>
      </c>
      <c r="L442" s="78" t="n">
        <f aca="false">IF($B442&lt;Input!$G$25,($E442+$F442+$G442+$H442+$I442+$J442+$K442),0)</f>
        <v>-2036.81299996277</v>
      </c>
    </row>
    <row r="443" customFormat="false" ht="12.8" hidden="false" customHeight="false" outlineLevel="0" collapsed="false">
      <c r="A443" s="76" t="n">
        <v>439</v>
      </c>
      <c r="B443" s="77" t="n">
        <f aca="false">EOMONTH(Input!$C$7,A443)</f>
        <v>56280</v>
      </c>
      <c r="C443" s="76" t="n">
        <f aca="false">DATEDIF(Input!$G$23,$B443,"Y")</f>
        <v>76</v>
      </c>
      <c r="E443" s="78" t="n">
        <f aca="false">IF($B443&gt;Input!$G$31,0,Input!$G$26*(1+Input!$G$28/100)^(DATEDIF(Input!$C$7,$B443,"Y")))</f>
        <v>0</v>
      </c>
      <c r="F443" s="78" t="n">
        <f aca="false">-1*($E443*(Input!$C$10/100))</f>
        <v>-0</v>
      </c>
      <c r="G443" s="78" t="n">
        <f aca="false">-1*($E443*(Input!$C$11/100))</f>
        <v>-0</v>
      </c>
      <c r="H443" s="78" t="n">
        <f aca="false">IF($B443&lt;Input!$G$25,((Input!$G$29*(1+Input!$C$13/100)^(DATEDIF(Input!$C$7,$B443,"Y")))),0)</f>
        <v>-2036.81299996277</v>
      </c>
      <c r="I443" s="78" t="n">
        <f aca="false">IF($B443&gt;Input!$G$31,0,IF($E443*(Input!$G$35/100)&gt;(Input!$C$12/12),-1*(Input!$C$12/12),-1*$E443*(Input!$G$35/100)))</f>
        <v>0</v>
      </c>
      <c r="J443" s="78" t="n">
        <f aca="false">IF($B443&gt;Input!$G$31,0,(-1)*($E443+$H443+$I443)*(Input!$C$8/100))</f>
        <v>0</v>
      </c>
      <c r="K443" s="78" t="n">
        <f aca="false">IF($B443&gt;Input!$G$31,0,(-1)*($E443+$H443+$I443)*(Input!$C$9/100))</f>
        <v>0</v>
      </c>
      <c r="L443" s="78" t="n">
        <f aca="false">IF($B443&lt;Input!$G$25,($E443+$F443+$G443+$H443+$I443+$J443+$K443),0)</f>
        <v>-2036.81299996277</v>
      </c>
    </row>
    <row r="444" customFormat="false" ht="12.8" hidden="false" customHeight="false" outlineLevel="0" collapsed="false">
      <c r="A444" s="76" t="n">
        <v>440</v>
      </c>
      <c r="B444" s="77" t="n">
        <f aca="false">EOMONTH(Input!$C$7,A444)</f>
        <v>56308</v>
      </c>
      <c r="C444" s="76" t="n">
        <f aca="false">DATEDIF(Input!$G$23,$B444,"Y")</f>
        <v>76</v>
      </c>
      <c r="E444" s="78" t="n">
        <f aca="false">IF($B444&gt;Input!$G$31,0,Input!$G$26*(1+Input!$G$28/100)^(DATEDIF(Input!$C$7,$B444,"Y")))</f>
        <v>0</v>
      </c>
      <c r="F444" s="78" t="n">
        <f aca="false">-1*($E444*(Input!$C$10/100))</f>
        <v>-0</v>
      </c>
      <c r="G444" s="78" t="n">
        <f aca="false">-1*($E444*(Input!$C$11/100))</f>
        <v>-0</v>
      </c>
      <c r="H444" s="78" t="n">
        <f aca="false">IF($B444&lt;Input!$G$25,((Input!$G$29*(1+Input!$C$13/100)^(DATEDIF(Input!$C$7,$B444,"Y")))),0)</f>
        <v>-2036.81299996277</v>
      </c>
      <c r="I444" s="78" t="n">
        <f aca="false">IF($B444&gt;Input!$G$31,0,IF($E444*(Input!$G$35/100)&gt;(Input!$C$12/12),-1*(Input!$C$12/12),-1*$E444*(Input!$G$35/100)))</f>
        <v>0</v>
      </c>
      <c r="J444" s="78" t="n">
        <f aca="false">IF($B444&gt;Input!$G$31,0,(-1)*($E444+$H444+$I444)*(Input!$C$8/100))</f>
        <v>0</v>
      </c>
      <c r="K444" s="78" t="n">
        <f aca="false">IF($B444&gt;Input!$G$31,0,(-1)*($E444+$H444+$I444)*(Input!$C$9/100))</f>
        <v>0</v>
      </c>
      <c r="L444" s="78" t="n">
        <f aca="false">IF($B444&lt;Input!$G$25,($E444+$F444+$G444+$H444+$I444+$J444+$K444),0)</f>
        <v>-2036.81299996277</v>
      </c>
    </row>
    <row r="445" customFormat="false" ht="12.8" hidden="false" customHeight="false" outlineLevel="0" collapsed="false">
      <c r="A445" s="76" t="n">
        <v>441</v>
      </c>
      <c r="B445" s="77" t="n">
        <f aca="false">EOMONTH(Input!$C$7,A445)</f>
        <v>56339</v>
      </c>
      <c r="C445" s="76" t="n">
        <f aca="false">DATEDIF(Input!$G$23,$B445,"Y")</f>
        <v>76</v>
      </c>
      <c r="E445" s="78" t="n">
        <f aca="false">IF($B445&gt;Input!$G$31,0,Input!$G$26*(1+Input!$G$28/100)^(DATEDIF(Input!$C$7,$B445,"Y")))</f>
        <v>0</v>
      </c>
      <c r="F445" s="78" t="n">
        <f aca="false">-1*($E445*(Input!$C$10/100))</f>
        <v>-0</v>
      </c>
      <c r="G445" s="78" t="n">
        <f aca="false">-1*($E445*(Input!$C$11/100))</f>
        <v>-0</v>
      </c>
      <c r="H445" s="78" t="n">
        <f aca="false">IF($B445&lt;Input!$G$25,((Input!$G$29*(1+Input!$C$13/100)^(DATEDIF(Input!$C$7,$B445,"Y")))),0)</f>
        <v>-2036.81299996277</v>
      </c>
      <c r="I445" s="78" t="n">
        <f aca="false">IF($B445&gt;Input!$G$31,0,IF($E445*(Input!$G$35/100)&gt;(Input!$C$12/12),-1*(Input!$C$12/12),-1*$E445*(Input!$G$35/100)))</f>
        <v>0</v>
      </c>
      <c r="J445" s="78" t="n">
        <f aca="false">IF($B445&gt;Input!$G$31,0,(-1)*($E445+$H445+$I445)*(Input!$C$8/100))</f>
        <v>0</v>
      </c>
      <c r="K445" s="78" t="n">
        <f aca="false">IF($B445&gt;Input!$G$31,0,(-1)*($E445+$H445+$I445)*(Input!$C$9/100))</f>
        <v>0</v>
      </c>
      <c r="L445" s="78" t="n">
        <f aca="false">IF($B445&lt;Input!$G$25,($E445+$F445+$G445+$H445+$I445+$J445+$K445),0)</f>
        <v>-2036.81299996277</v>
      </c>
    </row>
    <row r="446" customFormat="false" ht="12.8" hidden="false" customHeight="false" outlineLevel="0" collapsed="false">
      <c r="A446" s="76" t="n">
        <v>442</v>
      </c>
      <c r="B446" s="77" t="n">
        <f aca="false">EOMONTH(Input!$C$7,A446)</f>
        <v>56369</v>
      </c>
      <c r="C446" s="76" t="n">
        <f aca="false">DATEDIF(Input!$G$23,$B446,"Y")</f>
        <v>76</v>
      </c>
      <c r="E446" s="78" t="n">
        <f aca="false">IF($B446&gt;Input!$G$31,0,Input!$G$26*(1+Input!$G$28/100)^(DATEDIF(Input!$C$7,$B446,"Y")))</f>
        <v>0</v>
      </c>
      <c r="F446" s="78" t="n">
        <f aca="false">-1*($E446*(Input!$C$10/100))</f>
        <v>-0</v>
      </c>
      <c r="G446" s="78" t="n">
        <f aca="false">-1*($E446*(Input!$C$11/100))</f>
        <v>-0</v>
      </c>
      <c r="H446" s="78" t="n">
        <f aca="false">IF($B446&lt;Input!$G$25,((Input!$G$29*(1+Input!$C$13/100)^(DATEDIF(Input!$C$7,$B446,"Y")))),0)</f>
        <v>-2036.81299996277</v>
      </c>
      <c r="I446" s="78" t="n">
        <f aca="false">IF($B446&gt;Input!$G$31,0,IF($E446*(Input!$G$35/100)&gt;(Input!$C$12/12),-1*(Input!$C$12/12),-1*$E446*(Input!$G$35/100)))</f>
        <v>0</v>
      </c>
      <c r="J446" s="78" t="n">
        <f aca="false">IF($B446&gt;Input!$G$31,0,(-1)*($E446+$H446+$I446)*(Input!$C$8/100))</f>
        <v>0</v>
      </c>
      <c r="K446" s="78" t="n">
        <f aca="false">IF($B446&gt;Input!$G$31,0,(-1)*($E446+$H446+$I446)*(Input!$C$9/100))</f>
        <v>0</v>
      </c>
      <c r="L446" s="78" t="n">
        <f aca="false">IF($B446&lt;Input!$G$25,($E446+$F446+$G446+$H446+$I446+$J446+$K446),0)</f>
        <v>-2036.81299996277</v>
      </c>
    </row>
    <row r="447" customFormat="false" ht="12.8" hidden="false" customHeight="false" outlineLevel="0" collapsed="false">
      <c r="A447" s="76" t="n">
        <v>443</v>
      </c>
      <c r="B447" s="77" t="n">
        <f aca="false">EOMONTH(Input!$C$7,A447)</f>
        <v>56400</v>
      </c>
      <c r="C447" s="76" t="n">
        <f aca="false">DATEDIF(Input!$G$23,$B447,"Y")</f>
        <v>77</v>
      </c>
      <c r="E447" s="78" t="n">
        <f aca="false">IF($B447&gt;Input!$G$31,0,Input!$G$26*(1+Input!$G$28/100)^(DATEDIF(Input!$C$7,$B447,"Y")))</f>
        <v>0</v>
      </c>
      <c r="F447" s="78" t="n">
        <f aca="false">-1*($E447*(Input!$C$10/100))</f>
        <v>-0</v>
      </c>
      <c r="G447" s="78" t="n">
        <f aca="false">-1*($E447*(Input!$C$11/100))</f>
        <v>-0</v>
      </c>
      <c r="H447" s="78" t="n">
        <f aca="false">IF($B447&lt;Input!$G$25,((Input!$G$29*(1+Input!$C$13/100)^(DATEDIF(Input!$C$7,$B447,"Y")))),0)</f>
        <v>-2036.81299996277</v>
      </c>
      <c r="I447" s="78" t="n">
        <f aca="false">IF($B447&gt;Input!$G$31,0,IF($E447*(Input!$G$35/100)&gt;(Input!$C$12/12),-1*(Input!$C$12/12),-1*$E447*(Input!$G$35/100)))</f>
        <v>0</v>
      </c>
      <c r="J447" s="78" t="n">
        <f aca="false">IF($B447&gt;Input!$G$31,0,(-1)*($E447+$H447+$I447)*(Input!$C$8/100))</f>
        <v>0</v>
      </c>
      <c r="K447" s="78" t="n">
        <f aca="false">IF($B447&gt;Input!$G$31,0,(-1)*($E447+$H447+$I447)*(Input!$C$9/100))</f>
        <v>0</v>
      </c>
      <c r="L447" s="78" t="n">
        <f aca="false">IF($B447&lt;Input!$G$25,($E447+$F447+$G447+$H447+$I447+$J447+$K447),0)</f>
        <v>-2036.81299996277</v>
      </c>
    </row>
    <row r="448" customFormat="false" ht="12.8" hidden="false" customHeight="false" outlineLevel="0" collapsed="false">
      <c r="A448" s="76" t="n">
        <v>444</v>
      </c>
      <c r="B448" s="77" t="n">
        <f aca="false">EOMONTH(Input!$C$7,A448)</f>
        <v>56430</v>
      </c>
      <c r="C448" s="76" t="n">
        <f aca="false">DATEDIF(Input!$G$23,$B448,"Y")</f>
        <v>77</v>
      </c>
      <c r="E448" s="78" t="n">
        <f aca="false">IF($B448&gt;Input!$G$31,0,Input!$G$26*(1+Input!$G$28/100)^(DATEDIF(Input!$C$7,$B448,"Y")))</f>
        <v>0</v>
      </c>
      <c r="F448" s="78" t="n">
        <f aca="false">-1*($E448*(Input!$C$10/100))</f>
        <v>-0</v>
      </c>
      <c r="G448" s="78" t="n">
        <f aca="false">-1*($E448*(Input!$C$11/100))</f>
        <v>-0</v>
      </c>
      <c r="H448" s="78" t="n">
        <f aca="false">IF($B448&lt;Input!$G$25,((Input!$G$29*(1+Input!$C$13/100)^(DATEDIF(Input!$C$7,$B448,"Y")))),0)</f>
        <v>-2159.02177996054</v>
      </c>
      <c r="I448" s="78" t="n">
        <f aca="false">IF($B448&gt;Input!$G$31,0,IF($E448*(Input!$G$35/100)&gt;(Input!$C$12/12),-1*(Input!$C$12/12),-1*$E448*(Input!$G$35/100)))</f>
        <v>0</v>
      </c>
      <c r="J448" s="78" t="n">
        <f aca="false">IF($B448&gt;Input!$G$31,0,(-1)*($E448+$H448+$I448)*(Input!$C$8/100))</f>
        <v>0</v>
      </c>
      <c r="K448" s="78" t="n">
        <f aca="false">IF($B448&gt;Input!$G$31,0,(-1)*($E448+$H448+$I448)*(Input!$C$9/100))</f>
        <v>0</v>
      </c>
      <c r="L448" s="78" t="n">
        <f aca="false">IF($B448&lt;Input!$G$25,($E448+$F448+$G448+$H448+$I448+$J448+$K448),0)</f>
        <v>-2159.02177996054</v>
      </c>
    </row>
    <row r="449" customFormat="false" ht="12.8" hidden="false" customHeight="false" outlineLevel="0" collapsed="false">
      <c r="A449" s="76" t="n">
        <v>445</v>
      </c>
      <c r="B449" s="77" t="n">
        <f aca="false">EOMONTH(Input!$C$7,A449)</f>
        <v>56461</v>
      </c>
      <c r="C449" s="76" t="n">
        <f aca="false">DATEDIF(Input!$G$23,$B449,"Y")</f>
        <v>77</v>
      </c>
      <c r="E449" s="78" t="n">
        <f aca="false">IF($B449&gt;Input!$G$31,0,Input!$G$26*(1+Input!$G$28/100)^(DATEDIF(Input!$C$7,$B449,"Y")))</f>
        <v>0</v>
      </c>
      <c r="F449" s="78" t="n">
        <f aca="false">-1*($E449*(Input!$C$10/100))</f>
        <v>-0</v>
      </c>
      <c r="G449" s="78" t="n">
        <f aca="false">-1*($E449*(Input!$C$11/100))</f>
        <v>-0</v>
      </c>
      <c r="H449" s="78" t="n">
        <f aca="false">IF($B449&lt;Input!$G$25,((Input!$G$29*(1+Input!$C$13/100)^(DATEDIF(Input!$C$7,$B449,"Y")))),0)</f>
        <v>-2159.02177996054</v>
      </c>
      <c r="I449" s="78" t="n">
        <f aca="false">IF($B449&gt;Input!$G$31,0,IF($E449*(Input!$G$35/100)&gt;(Input!$C$12/12),-1*(Input!$C$12/12),-1*$E449*(Input!$G$35/100)))</f>
        <v>0</v>
      </c>
      <c r="J449" s="78" t="n">
        <f aca="false">IF($B449&gt;Input!$G$31,0,(-1)*($E449+$H449+$I449)*(Input!$C$8/100))</f>
        <v>0</v>
      </c>
      <c r="K449" s="78" t="n">
        <f aca="false">IF($B449&gt;Input!$G$31,0,(-1)*($E449+$H449+$I449)*(Input!$C$9/100))</f>
        <v>0</v>
      </c>
      <c r="L449" s="78" t="n">
        <f aca="false">IF($B449&lt;Input!$G$25,($E449+$F449+$G449+$H449+$I449+$J449+$K449),0)</f>
        <v>-2159.02177996054</v>
      </c>
    </row>
    <row r="450" customFormat="false" ht="12.8" hidden="false" customHeight="false" outlineLevel="0" collapsed="false">
      <c r="A450" s="76" t="n">
        <v>446</v>
      </c>
      <c r="B450" s="77" t="n">
        <f aca="false">EOMONTH(Input!$C$7,A450)</f>
        <v>56492</v>
      </c>
      <c r="C450" s="76" t="n">
        <f aca="false">DATEDIF(Input!$G$23,$B450,"Y")</f>
        <v>77</v>
      </c>
      <c r="E450" s="78" t="n">
        <f aca="false">IF($B450&gt;Input!$G$31,0,Input!$G$26*(1+Input!$G$28/100)^(DATEDIF(Input!$C$7,$B450,"Y")))</f>
        <v>0</v>
      </c>
      <c r="F450" s="78" t="n">
        <f aca="false">-1*($E450*(Input!$C$10/100))</f>
        <v>-0</v>
      </c>
      <c r="G450" s="78" t="n">
        <f aca="false">-1*($E450*(Input!$C$11/100))</f>
        <v>-0</v>
      </c>
      <c r="H450" s="78" t="n">
        <f aca="false">IF($B450&lt;Input!$G$25,((Input!$G$29*(1+Input!$C$13/100)^(DATEDIF(Input!$C$7,$B450,"Y")))),0)</f>
        <v>-2159.02177996054</v>
      </c>
      <c r="I450" s="78" t="n">
        <f aca="false">IF($B450&gt;Input!$G$31,0,IF($E450*(Input!$G$35/100)&gt;(Input!$C$12/12),-1*(Input!$C$12/12),-1*$E450*(Input!$G$35/100)))</f>
        <v>0</v>
      </c>
      <c r="J450" s="78" t="n">
        <f aca="false">IF($B450&gt;Input!$G$31,0,(-1)*($E450+$H450+$I450)*(Input!$C$8/100))</f>
        <v>0</v>
      </c>
      <c r="K450" s="78" t="n">
        <f aca="false">IF($B450&gt;Input!$G$31,0,(-1)*($E450+$H450+$I450)*(Input!$C$9/100))</f>
        <v>0</v>
      </c>
      <c r="L450" s="78" t="n">
        <f aca="false">IF($B450&lt;Input!$G$25,($E450+$F450+$G450+$H450+$I450+$J450+$K450),0)</f>
        <v>-2159.02177996054</v>
      </c>
    </row>
    <row r="451" customFormat="false" ht="12.8" hidden="false" customHeight="false" outlineLevel="0" collapsed="false">
      <c r="A451" s="76" t="n">
        <v>447</v>
      </c>
      <c r="B451" s="77" t="n">
        <f aca="false">EOMONTH(Input!$C$7,A451)</f>
        <v>56522</v>
      </c>
      <c r="C451" s="76" t="n">
        <f aca="false">DATEDIF(Input!$G$23,$B451,"Y")</f>
        <v>77</v>
      </c>
      <c r="E451" s="78" t="n">
        <f aca="false">IF($B451&gt;Input!$G$31,0,Input!$G$26*(1+Input!$G$28/100)^(DATEDIF(Input!$C$7,$B451,"Y")))</f>
        <v>0</v>
      </c>
      <c r="F451" s="78" t="n">
        <f aca="false">-1*($E451*(Input!$C$10/100))</f>
        <v>-0</v>
      </c>
      <c r="G451" s="78" t="n">
        <f aca="false">-1*($E451*(Input!$C$11/100))</f>
        <v>-0</v>
      </c>
      <c r="H451" s="78" t="n">
        <f aca="false">IF($B451&lt;Input!$G$25,((Input!$G$29*(1+Input!$C$13/100)^(DATEDIF(Input!$C$7,$B451,"Y")))),0)</f>
        <v>-2159.02177996054</v>
      </c>
      <c r="I451" s="78" t="n">
        <f aca="false">IF($B451&gt;Input!$G$31,0,IF($E451*(Input!$G$35/100)&gt;(Input!$C$12/12),-1*(Input!$C$12/12),-1*$E451*(Input!$G$35/100)))</f>
        <v>0</v>
      </c>
      <c r="J451" s="78" t="n">
        <f aca="false">IF($B451&gt;Input!$G$31,0,(-1)*($E451+$H451+$I451)*(Input!$C$8/100))</f>
        <v>0</v>
      </c>
      <c r="K451" s="78" t="n">
        <f aca="false">IF($B451&gt;Input!$G$31,0,(-1)*($E451+$H451+$I451)*(Input!$C$9/100))</f>
        <v>0</v>
      </c>
      <c r="L451" s="78" t="n">
        <f aca="false">IF($B451&lt;Input!$G$25,($E451+$F451+$G451+$H451+$I451+$J451+$K451),0)</f>
        <v>-2159.02177996054</v>
      </c>
    </row>
    <row r="452" customFormat="false" ht="12.8" hidden="false" customHeight="false" outlineLevel="0" collapsed="false">
      <c r="A452" s="76" t="n">
        <v>448</v>
      </c>
      <c r="B452" s="77" t="n">
        <f aca="false">EOMONTH(Input!$C$7,A452)</f>
        <v>56553</v>
      </c>
      <c r="C452" s="76" t="n">
        <f aca="false">DATEDIF(Input!$G$23,$B452,"Y")</f>
        <v>77</v>
      </c>
      <c r="E452" s="78" t="n">
        <f aca="false">IF($B452&gt;Input!$G$31,0,Input!$G$26*(1+Input!$G$28/100)^(DATEDIF(Input!$C$7,$B452,"Y")))</f>
        <v>0</v>
      </c>
      <c r="F452" s="78" t="n">
        <f aca="false">-1*($E452*(Input!$C$10/100))</f>
        <v>-0</v>
      </c>
      <c r="G452" s="78" t="n">
        <f aca="false">-1*($E452*(Input!$C$11/100))</f>
        <v>-0</v>
      </c>
      <c r="H452" s="78" t="n">
        <f aca="false">IF($B452&lt;Input!$G$25,((Input!$G$29*(1+Input!$C$13/100)^(DATEDIF(Input!$C$7,$B452,"Y")))),0)</f>
        <v>-2159.02177996054</v>
      </c>
      <c r="I452" s="78" t="n">
        <f aca="false">IF($B452&gt;Input!$G$31,0,IF($E452*(Input!$G$35/100)&gt;(Input!$C$12/12),-1*(Input!$C$12/12),-1*$E452*(Input!$G$35/100)))</f>
        <v>0</v>
      </c>
      <c r="J452" s="78" t="n">
        <f aca="false">IF($B452&gt;Input!$G$31,0,(-1)*($E452+$H452+$I452)*(Input!$C$8/100))</f>
        <v>0</v>
      </c>
      <c r="K452" s="78" t="n">
        <f aca="false">IF($B452&gt;Input!$G$31,0,(-1)*($E452+$H452+$I452)*(Input!$C$9/100))</f>
        <v>0</v>
      </c>
      <c r="L452" s="78" t="n">
        <f aca="false">IF($B452&lt;Input!$G$25,($E452+$F452+$G452+$H452+$I452+$J452+$K452),0)</f>
        <v>-2159.02177996054</v>
      </c>
    </row>
    <row r="453" customFormat="false" ht="12.8" hidden="false" customHeight="false" outlineLevel="0" collapsed="false">
      <c r="A453" s="76" t="n">
        <v>449</v>
      </c>
      <c r="B453" s="77" t="n">
        <f aca="false">EOMONTH(Input!$C$7,A453)</f>
        <v>56583</v>
      </c>
      <c r="C453" s="76" t="n">
        <f aca="false">DATEDIF(Input!$G$23,$B453,"Y")</f>
        <v>77</v>
      </c>
      <c r="E453" s="78" t="n">
        <f aca="false">IF($B453&gt;Input!$G$31,0,Input!$G$26*(1+Input!$G$28/100)^(DATEDIF(Input!$C$7,$B453,"Y")))</f>
        <v>0</v>
      </c>
      <c r="F453" s="78" t="n">
        <f aca="false">-1*($E453*(Input!$C$10/100))</f>
        <v>-0</v>
      </c>
      <c r="G453" s="78" t="n">
        <f aca="false">-1*($E453*(Input!$C$11/100))</f>
        <v>-0</v>
      </c>
      <c r="H453" s="78" t="n">
        <f aca="false">IF($B453&lt;Input!$G$25,((Input!$G$29*(1+Input!$C$13/100)^(DATEDIF(Input!$C$7,$B453,"Y")))),0)</f>
        <v>-2159.02177996054</v>
      </c>
      <c r="I453" s="78" t="n">
        <f aca="false">IF($B453&gt;Input!$G$31,0,IF($E453*(Input!$G$35/100)&gt;(Input!$C$12/12),-1*(Input!$C$12/12),-1*$E453*(Input!$G$35/100)))</f>
        <v>0</v>
      </c>
      <c r="J453" s="78" t="n">
        <f aca="false">IF($B453&gt;Input!$G$31,0,(-1)*($E453+$H453+$I453)*(Input!$C$8/100))</f>
        <v>0</v>
      </c>
      <c r="K453" s="78" t="n">
        <f aca="false">IF($B453&gt;Input!$G$31,0,(-1)*($E453+$H453+$I453)*(Input!$C$9/100))</f>
        <v>0</v>
      </c>
      <c r="L453" s="78" t="n">
        <f aca="false">IF($B453&lt;Input!$G$25,($E453+$F453+$G453+$H453+$I453+$J453+$K453),0)</f>
        <v>-2159.02177996054</v>
      </c>
    </row>
    <row r="454" customFormat="false" ht="12.8" hidden="false" customHeight="false" outlineLevel="0" collapsed="false">
      <c r="A454" s="76" t="n">
        <v>450</v>
      </c>
      <c r="B454" s="77" t="n">
        <f aca="false">EOMONTH(Input!$C$7,A454)</f>
        <v>56614</v>
      </c>
      <c r="C454" s="76" t="n">
        <f aca="false">DATEDIF(Input!$G$23,$B454,"Y")</f>
        <v>77</v>
      </c>
      <c r="E454" s="78" t="n">
        <f aca="false">IF($B454&gt;Input!$G$31,0,Input!$G$26*(1+Input!$G$28/100)^(DATEDIF(Input!$C$7,$B454,"Y")))</f>
        <v>0</v>
      </c>
      <c r="F454" s="78" t="n">
        <f aca="false">-1*($E454*(Input!$C$10/100))</f>
        <v>-0</v>
      </c>
      <c r="G454" s="78" t="n">
        <f aca="false">-1*($E454*(Input!$C$11/100))</f>
        <v>-0</v>
      </c>
      <c r="H454" s="78" t="n">
        <f aca="false">IF($B454&lt;Input!$G$25,((Input!$G$29*(1+Input!$C$13/100)^(DATEDIF(Input!$C$7,$B454,"Y")))),0)</f>
        <v>-2159.02177996054</v>
      </c>
      <c r="I454" s="78" t="n">
        <f aca="false">IF($B454&gt;Input!$G$31,0,IF($E454*(Input!$G$35/100)&gt;(Input!$C$12/12),-1*(Input!$C$12/12),-1*$E454*(Input!$G$35/100)))</f>
        <v>0</v>
      </c>
      <c r="J454" s="78" t="n">
        <f aca="false">IF($B454&gt;Input!$G$31,0,(-1)*($E454+$H454+$I454)*(Input!$C$8/100))</f>
        <v>0</v>
      </c>
      <c r="K454" s="78" t="n">
        <f aca="false">IF($B454&gt;Input!$G$31,0,(-1)*($E454+$H454+$I454)*(Input!$C$9/100))</f>
        <v>0</v>
      </c>
      <c r="L454" s="78" t="n">
        <f aca="false">IF($B454&lt;Input!$G$25,($E454+$F454+$G454+$H454+$I454+$J454+$K454),0)</f>
        <v>-2159.02177996054</v>
      </c>
    </row>
    <row r="455" customFormat="false" ht="12.8" hidden="false" customHeight="false" outlineLevel="0" collapsed="false">
      <c r="A455" s="76" t="n">
        <v>451</v>
      </c>
      <c r="B455" s="77" t="n">
        <f aca="false">EOMONTH(Input!$C$7,A455)</f>
        <v>56645</v>
      </c>
      <c r="C455" s="76" t="n">
        <f aca="false">DATEDIF(Input!$G$23,$B455,"Y")</f>
        <v>77</v>
      </c>
      <c r="E455" s="78" t="n">
        <f aca="false">IF($B455&gt;Input!$G$31,0,Input!$G$26*(1+Input!$G$28/100)^(DATEDIF(Input!$C$7,$B455,"Y")))</f>
        <v>0</v>
      </c>
      <c r="F455" s="78" t="n">
        <f aca="false">-1*($E455*(Input!$C$10/100))</f>
        <v>-0</v>
      </c>
      <c r="G455" s="78" t="n">
        <f aca="false">-1*($E455*(Input!$C$11/100))</f>
        <v>-0</v>
      </c>
      <c r="H455" s="78" t="n">
        <f aca="false">IF($B455&lt;Input!$G$25,((Input!$G$29*(1+Input!$C$13/100)^(DATEDIF(Input!$C$7,$B455,"Y")))),0)</f>
        <v>-2159.02177996054</v>
      </c>
      <c r="I455" s="78" t="n">
        <f aca="false">IF($B455&gt;Input!$G$31,0,IF($E455*(Input!$G$35/100)&gt;(Input!$C$12/12),-1*(Input!$C$12/12),-1*$E455*(Input!$G$35/100)))</f>
        <v>0</v>
      </c>
      <c r="J455" s="78" t="n">
        <f aca="false">IF($B455&gt;Input!$G$31,0,(-1)*($E455+$H455+$I455)*(Input!$C$8/100))</f>
        <v>0</v>
      </c>
      <c r="K455" s="78" t="n">
        <f aca="false">IF($B455&gt;Input!$G$31,0,(-1)*($E455+$H455+$I455)*(Input!$C$9/100))</f>
        <v>0</v>
      </c>
      <c r="L455" s="78" t="n">
        <f aca="false">IF($B455&lt;Input!$G$25,($E455+$F455+$G455+$H455+$I455+$J455+$K455),0)</f>
        <v>-2159.02177996054</v>
      </c>
    </row>
    <row r="456" customFormat="false" ht="12.8" hidden="false" customHeight="false" outlineLevel="0" collapsed="false">
      <c r="A456" s="76" t="n">
        <v>452</v>
      </c>
      <c r="B456" s="77" t="n">
        <f aca="false">EOMONTH(Input!$C$7,A456)</f>
        <v>56673</v>
      </c>
      <c r="C456" s="76" t="n">
        <f aca="false">DATEDIF(Input!$G$23,$B456,"Y")</f>
        <v>77</v>
      </c>
      <c r="E456" s="78" t="n">
        <f aca="false">IF($B456&gt;Input!$G$31,0,Input!$G$26*(1+Input!$G$28/100)^(DATEDIF(Input!$C$7,$B456,"Y")))</f>
        <v>0</v>
      </c>
      <c r="F456" s="78" t="n">
        <f aca="false">-1*($E456*(Input!$C$10/100))</f>
        <v>-0</v>
      </c>
      <c r="G456" s="78" t="n">
        <f aca="false">-1*($E456*(Input!$C$11/100))</f>
        <v>-0</v>
      </c>
      <c r="H456" s="78" t="n">
        <f aca="false">IF($B456&lt;Input!$G$25,((Input!$G$29*(1+Input!$C$13/100)^(DATEDIF(Input!$C$7,$B456,"Y")))),0)</f>
        <v>-2159.02177996054</v>
      </c>
      <c r="I456" s="78" t="n">
        <f aca="false">IF($B456&gt;Input!$G$31,0,IF($E456*(Input!$G$35/100)&gt;(Input!$C$12/12),-1*(Input!$C$12/12),-1*$E456*(Input!$G$35/100)))</f>
        <v>0</v>
      </c>
      <c r="J456" s="78" t="n">
        <f aca="false">IF($B456&gt;Input!$G$31,0,(-1)*($E456+$H456+$I456)*(Input!$C$8/100))</f>
        <v>0</v>
      </c>
      <c r="K456" s="78" t="n">
        <f aca="false">IF($B456&gt;Input!$G$31,0,(-1)*($E456+$H456+$I456)*(Input!$C$9/100))</f>
        <v>0</v>
      </c>
      <c r="L456" s="78" t="n">
        <f aca="false">IF($B456&lt;Input!$G$25,($E456+$F456+$G456+$H456+$I456+$J456+$K456),0)</f>
        <v>-2159.02177996054</v>
      </c>
    </row>
    <row r="457" customFormat="false" ht="12.8" hidden="false" customHeight="false" outlineLevel="0" collapsed="false">
      <c r="A457" s="76" t="n">
        <v>453</v>
      </c>
      <c r="B457" s="77" t="n">
        <f aca="false">EOMONTH(Input!$C$7,A457)</f>
        <v>56704</v>
      </c>
      <c r="C457" s="76" t="n">
        <f aca="false">DATEDIF(Input!$G$23,$B457,"Y")</f>
        <v>77</v>
      </c>
      <c r="E457" s="78" t="n">
        <f aca="false">IF($B457&gt;Input!$G$31,0,Input!$G$26*(1+Input!$G$28/100)^(DATEDIF(Input!$C$7,$B457,"Y")))</f>
        <v>0</v>
      </c>
      <c r="F457" s="78" t="n">
        <f aca="false">-1*($E457*(Input!$C$10/100))</f>
        <v>-0</v>
      </c>
      <c r="G457" s="78" t="n">
        <f aca="false">-1*($E457*(Input!$C$11/100))</f>
        <v>-0</v>
      </c>
      <c r="H457" s="78" t="n">
        <f aca="false">IF($B457&lt;Input!$G$25,((Input!$G$29*(1+Input!$C$13/100)^(DATEDIF(Input!$C$7,$B457,"Y")))),0)</f>
        <v>-2159.02177996054</v>
      </c>
      <c r="I457" s="78" t="n">
        <f aca="false">IF($B457&gt;Input!$G$31,0,IF($E457*(Input!$G$35/100)&gt;(Input!$C$12/12),-1*(Input!$C$12/12),-1*$E457*(Input!$G$35/100)))</f>
        <v>0</v>
      </c>
      <c r="J457" s="78" t="n">
        <f aca="false">IF($B457&gt;Input!$G$31,0,(-1)*($E457+$H457+$I457)*(Input!$C$8/100))</f>
        <v>0</v>
      </c>
      <c r="K457" s="78" t="n">
        <f aca="false">IF($B457&gt;Input!$G$31,0,(-1)*($E457+$H457+$I457)*(Input!$C$9/100))</f>
        <v>0</v>
      </c>
      <c r="L457" s="78" t="n">
        <f aca="false">IF($B457&lt;Input!$G$25,($E457+$F457+$G457+$H457+$I457+$J457+$K457),0)</f>
        <v>-2159.02177996054</v>
      </c>
    </row>
    <row r="458" customFormat="false" ht="12.8" hidden="false" customHeight="false" outlineLevel="0" collapsed="false">
      <c r="A458" s="76" t="n">
        <v>454</v>
      </c>
      <c r="B458" s="77" t="n">
        <f aca="false">EOMONTH(Input!$C$7,A458)</f>
        <v>56734</v>
      </c>
      <c r="C458" s="76" t="n">
        <f aca="false">DATEDIF(Input!$G$23,$B458,"Y")</f>
        <v>77</v>
      </c>
      <c r="E458" s="78" t="n">
        <f aca="false">IF($B458&gt;Input!$G$31,0,Input!$G$26*(1+Input!$G$28/100)^(DATEDIF(Input!$C$7,$B458,"Y")))</f>
        <v>0</v>
      </c>
      <c r="F458" s="78" t="n">
        <f aca="false">-1*($E458*(Input!$C$10/100))</f>
        <v>-0</v>
      </c>
      <c r="G458" s="78" t="n">
        <f aca="false">-1*($E458*(Input!$C$11/100))</f>
        <v>-0</v>
      </c>
      <c r="H458" s="78" t="n">
        <f aca="false">IF($B458&lt;Input!$G$25,((Input!$G$29*(1+Input!$C$13/100)^(DATEDIF(Input!$C$7,$B458,"Y")))),0)</f>
        <v>-2159.02177996054</v>
      </c>
      <c r="I458" s="78" t="n">
        <f aca="false">IF($B458&gt;Input!$G$31,0,IF($E458*(Input!$G$35/100)&gt;(Input!$C$12/12),-1*(Input!$C$12/12),-1*$E458*(Input!$G$35/100)))</f>
        <v>0</v>
      </c>
      <c r="J458" s="78" t="n">
        <f aca="false">IF($B458&gt;Input!$G$31,0,(-1)*($E458+$H458+$I458)*(Input!$C$8/100))</f>
        <v>0</v>
      </c>
      <c r="K458" s="78" t="n">
        <f aca="false">IF($B458&gt;Input!$G$31,0,(-1)*($E458+$H458+$I458)*(Input!$C$9/100))</f>
        <v>0</v>
      </c>
      <c r="L458" s="78" t="n">
        <f aca="false">IF($B458&lt;Input!$G$25,($E458+$F458+$G458+$H458+$I458+$J458+$K458),0)</f>
        <v>-2159.02177996054</v>
      </c>
    </row>
    <row r="459" customFormat="false" ht="12.8" hidden="false" customHeight="false" outlineLevel="0" collapsed="false">
      <c r="A459" s="76" t="n">
        <v>455</v>
      </c>
      <c r="B459" s="77" t="n">
        <f aca="false">EOMONTH(Input!$C$7,A459)</f>
        <v>56765</v>
      </c>
      <c r="C459" s="76" t="n">
        <f aca="false">DATEDIF(Input!$G$23,$B459,"Y")</f>
        <v>78</v>
      </c>
      <c r="E459" s="78" t="n">
        <f aca="false">IF($B459&gt;Input!$G$31,0,Input!$G$26*(1+Input!$G$28/100)^(DATEDIF(Input!$C$7,$B459,"Y")))</f>
        <v>0</v>
      </c>
      <c r="F459" s="78" t="n">
        <f aca="false">-1*($E459*(Input!$C$10/100))</f>
        <v>-0</v>
      </c>
      <c r="G459" s="78" t="n">
        <f aca="false">-1*($E459*(Input!$C$11/100))</f>
        <v>-0</v>
      </c>
      <c r="H459" s="78" t="n">
        <f aca="false">IF($B459&lt;Input!$G$25,((Input!$G$29*(1+Input!$C$13/100)^(DATEDIF(Input!$C$7,$B459,"Y")))),0)</f>
        <v>-2159.02177996054</v>
      </c>
      <c r="I459" s="78" t="n">
        <f aca="false">IF($B459&gt;Input!$G$31,0,IF($E459*(Input!$G$35/100)&gt;(Input!$C$12/12),-1*(Input!$C$12/12),-1*$E459*(Input!$G$35/100)))</f>
        <v>0</v>
      </c>
      <c r="J459" s="78" t="n">
        <f aca="false">IF($B459&gt;Input!$G$31,0,(-1)*($E459+$H459+$I459)*(Input!$C$8/100))</f>
        <v>0</v>
      </c>
      <c r="K459" s="78" t="n">
        <f aca="false">IF($B459&gt;Input!$G$31,0,(-1)*($E459+$H459+$I459)*(Input!$C$9/100))</f>
        <v>0</v>
      </c>
      <c r="L459" s="78" t="n">
        <f aca="false">IF($B459&lt;Input!$G$25,($E459+$F459+$G459+$H459+$I459+$J459+$K459),0)</f>
        <v>-2159.02177996054</v>
      </c>
    </row>
    <row r="460" customFormat="false" ht="12.8" hidden="false" customHeight="false" outlineLevel="0" collapsed="false">
      <c r="A460" s="76" t="n">
        <v>456</v>
      </c>
      <c r="B460" s="77" t="n">
        <f aca="false">EOMONTH(Input!$C$7,A460)</f>
        <v>56795</v>
      </c>
      <c r="C460" s="76" t="n">
        <f aca="false">DATEDIF(Input!$G$23,$B460,"Y")</f>
        <v>78</v>
      </c>
      <c r="E460" s="78" t="n">
        <f aca="false">IF($B460&gt;Input!$G$31,0,Input!$G$26*(1+Input!$G$28/100)^(DATEDIF(Input!$C$7,$B460,"Y")))</f>
        <v>0</v>
      </c>
      <c r="F460" s="78" t="n">
        <f aca="false">-1*($E460*(Input!$C$10/100))</f>
        <v>-0</v>
      </c>
      <c r="G460" s="78" t="n">
        <f aca="false">-1*($E460*(Input!$C$11/100))</f>
        <v>-0</v>
      </c>
      <c r="H460" s="78" t="n">
        <f aca="false">IF($B460&lt;Input!$G$25,((Input!$G$29*(1+Input!$C$13/100)^(DATEDIF(Input!$C$7,$B460,"Y")))),0)</f>
        <v>-2288.56308675817</v>
      </c>
      <c r="I460" s="78" t="n">
        <f aca="false">IF($B460&gt;Input!$G$31,0,IF($E460*(Input!$G$35/100)&gt;(Input!$C$12/12),-1*(Input!$C$12/12),-1*$E460*(Input!$G$35/100)))</f>
        <v>0</v>
      </c>
      <c r="J460" s="78" t="n">
        <f aca="false">IF($B460&gt;Input!$G$31,0,(-1)*($E460+$H460+$I460)*(Input!$C$8/100))</f>
        <v>0</v>
      </c>
      <c r="K460" s="78" t="n">
        <f aca="false">IF($B460&gt;Input!$G$31,0,(-1)*($E460+$H460+$I460)*(Input!$C$9/100))</f>
        <v>0</v>
      </c>
      <c r="L460" s="78" t="n">
        <f aca="false">IF($B460&lt;Input!$G$25,($E460+$F460+$G460+$H460+$I460+$J460+$K460),0)</f>
        <v>-2288.56308675817</v>
      </c>
    </row>
    <row r="461" customFormat="false" ht="12.8" hidden="false" customHeight="false" outlineLevel="0" collapsed="false">
      <c r="A461" s="76" t="n">
        <v>457</v>
      </c>
      <c r="B461" s="77" t="n">
        <f aca="false">EOMONTH(Input!$C$7,A461)</f>
        <v>56826</v>
      </c>
      <c r="C461" s="76" t="n">
        <f aca="false">DATEDIF(Input!$G$23,$B461,"Y")</f>
        <v>78</v>
      </c>
      <c r="E461" s="78" t="n">
        <f aca="false">IF($B461&gt;Input!$G$31,0,Input!$G$26*(1+Input!$G$28/100)^(DATEDIF(Input!$C$7,$B461,"Y")))</f>
        <v>0</v>
      </c>
      <c r="F461" s="78" t="n">
        <f aca="false">-1*($E461*(Input!$C$10/100))</f>
        <v>-0</v>
      </c>
      <c r="G461" s="78" t="n">
        <f aca="false">-1*($E461*(Input!$C$11/100))</f>
        <v>-0</v>
      </c>
      <c r="H461" s="78" t="n">
        <f aca="false">IF($B461&lt;Input!$G$25,((Input!$G$29*(1+Input!$C$13/100)^(DATEDIF(Input!$C$7,$B461,"Y")))),0)</f>
        <v>-2288.56308675817</v>
      </c>
      <c r="I461" s="78" t="n">
        <f aca="false">IF($B461&gt;Input!$G$31,0,IF($E461*(Input!$G$35/100)&gt;(Input!$C$12/12),-1*(Input!$C$12/12),-1*$E461*(Input!$G$35/100)))</f>
        <v>0</v>
      </c>
      <c r="J461" s="78" t="n">
        <f aca="false">IF($B461&gt;Input!$G$31,0,(-1)*($E461+$H461+$I461)*(Input!$C$8/100))</f>
        <v>0</v>
      </c>
      <c r="K461" s="78" t="n">
        <f aca="false">IF($B461&gt;Input!$G$31,0,(-1)*($E461+$H461+$I461)*(Input!$C$9/100))</f>
        <v>0</v>
      </c>
      <c r="L461" s="78" t="n">
        <f aca="false">IF($B461&lt;Input!$G$25,($E461+$F461+$G461+$H461+$I461+$J461+$K461),0)</f>
        <v>-2288.56308675817</v>
      </c>
    </row>
    <row r="462" customFormat="false" ht="12.8" hidden="false" customHeight="false" outlineLevel="0" collapsed="false">
      <c r="A462" s="76" t="n">
        <v>458</v>
      </c>
      <c r="B462" s="77" t="n">
        <f aca="false">EOMONTH(Input!$C$7,A462)</f>
        <v>56857</v>
      </c>
      <c r="C462" s="76" t="n">
        <f aca="false">DATEDIF(Input!$G$23,$B462,"Y")</f>
        <v>78</v>
      </c>
      <c r="E462" s="78" t="n">
        <f aca="false">IF($B462&gt;Input!$G$31,0,Input!$G$26*(1+Input!$G$28/100)^(DATEDIF(Input!$C$7,$B462,"Y")))</f>
        <v>0</v>
      </c>
      <c r="F462" s="78" t="n">
        <f aca="false">-1*($E462*(Input!$C$10/100))</f>
        <v>-0</v>
      </c>
      <c r="G462" s="78" t="n">
        <f aca="false">-1*($E462*(Input!$C$11/100))</f>
        <v>-0</v>
      </c>
      <c r="H462" s="78" t="n">
        <f aca="false">IF($B462&lt;Input!$G$25,((Input!$G$29*(1+Input!$C$13/100)^(DATEDIF(Input!$C$7,$B462,"Y")))),0)</f>
        <v>-2288.56308675817</v>
      </c>
      <c r="I462" s="78" t="n">
        <f aca="false">IF($B462&gt;Input!$G$31,0,IF($E462*(Input!$G$35/100)&gt;(Input!$C$12/12),-1*(Input!$C$12/12),-1*$E462*(Input!$G$35/100)))</f>
        <v>0</v>
      </c>
      <c r="J462" s="78" t="n">
        <f aca="false">IF($B462&gt;Input!$G$31,0,(-1)*($E462+$H462+$I462)*(Input!$C$8/100))</f>
        <v>0</v>
      </c>
      <c r="K462" s="78" t="n">
        <f aca="false">IF($B462&gt;Input!$G$31,0,(-1)*($E462+$H462+$I462)*(Input!$C$9/100))</f>
        <v>0</v>
      </c>
      <c r="L462" s="78" t="n">
        <f aca="false">IF($B462&lt;Input!$G$25,($E462+$F462+$G462+$H462+$I462+$J462+$K462),0)</f>
        <v>-2288.56308675817</v>
      </c>
    </row>
    <row r="463" customFormat="false" ht="12.8" hidden="false" customHeight="false" outlineLevel="0" collapsed="false">
      <c r="A463" s="76" t="n">
        <v>459</v>
      </c>
      <c r="B463" s="77" t="n">
        <f aca="false">EOMONTH(Input!$C$7,A463)</f>
        <v>56887</v>
      </c>
      <c r="C463" s="76" t="n">
        <f aca="false">DATEDIF(Input!$G$23,$B463,"Y")</f>
        <v>78</v>
      </c>
      <c r="E463" s="78" t="n">
        <f aca="false">IF($B463&gt;Input!$G$31,0,Input!$G$26*(1+Input!$G$28/100)^(DATEDIF(Input!$C$7,$B463,"Y")))</f>
        <v>0</v>
      </c>
      <c r="F463" s="78" t="n">
        <f aca="false">-1*($E463*(Input!$C$10/100))</f>
        <v>-0</v>
      </c>
      <c r="G463" s="78" t="n">
        <f aca="false">-1*($E463*(Input!$C$11/100))</f>
        <v>-0</v>
      </c>
      <c r="H463" s="78" t="n">
        <f aca="false">IF($B463&lt;Input!$G$25,((Input!$G$29*(1+Input!$C$13/100)^(DATEDIF(Input!$C$7,$B463,"Y")))),0)</f>
        <v>-2288.56308675817</v>
      </c>
      <c r="I463" s="78" t="n">
        <f aca="false">IF($B463&gt;Input!$G$31,0,IF($E463*(Input!$G$35/100)&gt;(Input!$C$12/12),-1*(Input!$C$12/12),-1*$E463*(Input!$G$35/100)))</f>
        <v>0</v>
      </c>
      <c r="J463" s="78" t="n">
        <f aca="false">IF($B463&gt;Input!$G$31,0,(-1)*($E463+$H463+$I463)*(Input!$C$8/100))</f>
        <v>0</v>
      </c>
      <c r="K463" s="78" t="n">
        <f aca="false">IF($B463&gt;Input!$G$31,0,(-1)*($E463+$H463+$I463)*(Input!$C$9/100))</f>
        <v>0</v>
      </c>
      <c r="L463" s="78" t="n">
        <f aca="false">IF($B463&lt;Input!$G$25,($E463+$F463+$G463+$H463+$I463+$J463+$K463),0)</f>
        <v>-2288.56308675817</v>
      </c>
    </row>
    <row r="464" customFormat="false" ht="12.8" hidden="false" customHeight="false" outlineLevel="0" collapsed="false">
      <c r="A464" s="76" t="n">
        <v>460</v>
      </c>
      <c r="B464" s="77" t="n">
        <f aca="false">EOMONTH(Input!$C$7,A464)</f>
        <v>56918</v>
      </c>
      <c r="C464" s="76" t="n">
        <f aca="false">DATEDIF(Input!$G$23,$B464,"Y")</f>
        <v>78</v>
      </c>
      <c r="E464" s="78" t="n">
        <f aca="false">IF($B464&gt;Input!$G$31,0,Input!$G$26*(1+Input!$G$28/100)^(DATEDIF(Input!$C$7,$B464,"Y")))</f>
        <v>0</v>
      </c>
      <c r="F464" s="78" t="n">
        <f aca="false">-1*($E464*(Input!$C$10/100))</f>
        <v>-0</v>
      </c>
      <c r="G464" s="78" t="n">
        <f aca="false">-1*($E464*(Input!$C$11/100))</f>
        <v>-0</v>
      </c>
      <c r="H464" s="78" t="n">
        <f aca="false">IF($B464&lt;Input!$G$25,((Input!$G$29*(1+Input!$C$13/100)^(DATEDIF(Input!$C$7,$B464,"Y")))),0)</f>
        <v>-2288.56308675817</v>
      </c>
      <c r="I464" s="78" t="n">
        <f aca="false">IF($B464&gt;Input!$G$31,0,IF($E464*(Input!$G$35/100)&gt;(Input!$C$12/12),-1*(Input!$C$12/12),-1*$E464*(Input!$G$35/100)))</f>
        <v>0</v>
      </c>
      <c r="J464" s="78" t="n">
        <f aca="false">IF($B464&gt;Input!$G$31,0,(-1)*($E464+$H464+$I464)*(Input!$C$8/100))</f>
        <v>0</v>
      </c>
      <c r="K464" s="78" t="n">
        <f aca="false">IF($B464&gt;Input!$G$31,0,(-1)*($E464+$H464+$I464)*(Input!$C$9/100))</f>
        <v>0</v>
      </c>
      <c r="L464" s="78" t="n">
        <f aca="false">IF($B464&lt;Input!$G$25,($E464+$F464+$G464+$H464+$I464+$J464+$K464),0)</f>
        <v>-2288.56308675817</v>
      </c>
    </row>
    <row r="465" customFormat="false" ht="12.8" hidden="false" customHeight="false" outlineLevel="0" collapsed="false">
      <c r="A465" s="76" t="n">
        <v>461</v>
      </c>
      <c r="B465" s="77" t="n">
        <f aca="false">EOMONTH(Input!$C$7,A465)</f>
        <v>56948</v>
      </c>
      <c r="C465" s="76" t="n">
        <f aca="false">DATEDIF(Input!$G$23,$B465,"Y")</f>
        <v>78</v>
      </c>
      <c r="E465" s="78" t="n">
        <f aca="false">IF($B465&gt;Input!$G$31,0,Input!$G$26*(1+Input!$G$28/100)^(DATEDIF(Input!$C$7,$B465,"Y")))</f>
        <v>0</v>
      </c>
      <c r="F465" s="78" t="n">
        <f aca="false">-1*($E465*(Input!$C$10/100))</f>
        <v>-0</v>
      </c>
      <c r="G465" s="78" t="n">
        <f aca="false">-1*($E465*(Input!$C$11/100))</f>
        <v>-0</v>
      </c>
      <c r="H465" s="78" t="n">
        <f aca="false">IF($B465&lt;Input!$G$25,((Input!$G$29*(1+Input!$C$13/100)^(DATEDIF(Input!$C$7,$B465,"Y")))),0)</f>
        <v>-2288.56308675817</v>
      </c>
      <c r="I465" s="78" t="n">
        <f aca="false">IF($B465&gt;Input!$G$31,0,IF($E465*(Input!$G$35/100)&gt;(Input!$C$12/12),-1*(Input!$C$12/12),-1*$E465*(Input!$G$35/100)))</f>
        <v>0</v>
      </c>
      <c r="J465" s="78" t="n">
        <f aca="false">IF($B465&gt;Input!$G$31,0,(-1)*($E465+$H465+$I465)*(Input!$C$8/100))</f>
        <v>0</v>
      </c>
      <c r="K465" s="78" t="n">
        <f aca="false">IF($B465&gt;Input!$G$31,0,(-1)*($E465+$H465+$I465)*(Input!$C$9/100))</f>
        <v>0</v>
      </c>
      <c r="L465" s="78" t="n">
        <f aca="false">IF($B465&lt;Input!$G$25,($E465+$F465+$G465+$H465+$I465+$J465+$K465),0)</f>
        <v>-2288.56308675817</v>
      </c>
    </row>
    <row r="466" customFormat="false" ht="12.8" hidden="false" customHeight="false" outlineLevel="0" collapsed="false">
      <c r="A466" s="76" t="n">
        <v>462</v>
      </c>
      <c r="B466" s="77" t="n">
        <f aca="false">EOMONTH(Input!$C$7,A466)</f>
        <v>56979</v>
      </c>
      <c r="C466" s="76" t="n">
        <f aca="false">DATEDIF(Input!$G$23,$B466,"Y")</f>
        <v>78</v>
      </c>
      <c r="E466" s="78" t="n">
        <f aca="false">IF($B466&gt;Input!$G$31,0,Input!$G$26*(1+Input!$G$28/100)^(DATEDIF(Input!$C$7,$B466,"Y")))</f>
        <v>0</v>
      </c>
      <c r="F466" s="78" t="n">
        <f aca="false">-1*($E466*(Input!$C$10/100))</f>
        <v>-0</v>
      </c>
      <c r="G466" s="78" t="n">
        <f aca="false">-1*($E466*(Input!$C$11/100))</f>
        <v>-0</v>
      </c>
      <c r="H466" s="78" t="n">
        <f aca="false">IF($B466&lt;Input!$G$25,((Input!$G$29*(1+Input!$C$13/100)^(DATEDIF(Input!$C$7,$B466,"Y")))),0)</f>
        <v>-2288.56308675817</v>
      </c>
      <c r="I466" s="78" t="n">
        <f aca="false">IF($B466&gt;Input!$G$31,0,IF($E466*(Input!$G$35/100)&gt;(Input!$C$12/12),-1*(Input!$C$12/12),-1*$E466*(Input!$G$35/100)))</f>
        <v>0</v>
      </c>
      <c r="J466" s="78" t="n">
        <f aca="false">IF($B466&gt;Input!$G$31,0,(-1)*($E466+$H466+$I466)*(Input!$C$8/100))</f>
        <v>0</v>
      </c>
      <c r="K466" s="78" t="n">
        <f aca="false">IF($B466&gt;Input!$G$31,0,(-1)*($E466+$H466+$I466)*(Input!$C$9/100))</f>
        <v>0</v>
      </c>
      <c r="L466" s="78" t="n">
        <f aca="false">IF($B466&lt;Input!$G$25,($E466+$F466+$G466+$H466+$I466+$J466+$K466),0)</f>
        <v>-2288.56308675817</v>
      </c>
    </row>
    <row r="467" customFormat="false" ht="12.8" hidden="false" customHeight="false" outlineLevel="0" collapsed="false">
      <c r="A467" s="76" t="n">
        <v>463</v>
      </c>
      <c r="B467" s="77" t="n">
        <f aca="false">EOMONTH(Input!$C$7,A467)</f>
        <v>57010</v>
      </c>
      <c r="C467" s="76" t="n">
        <f aca="false">DATEDIF(Input!$G$23,$B467,"Y")</f>
        <v>78</v>
      </c>
      <c r="E467" s="78" t="n">
        <f aca="false">IF($B467&gt;Input!$G$31,0,Input!$G$26*(1+Input!$G$28/100)^(DATEDIF(Input!$C$7,$B467,"Y")))</f>
        <v>0</v>
      </c>
      <c r="F467" s="78" t="n">
        <f aca="false">-1*($E467*(Input!$C$10/100))</f>
        <v>-0</v>
      </c>
      <c r="G467" s="78" t="n">
        <f aca="false">-1*($E467*(Input!$C$11/100))</f>
        <v>-0</v>
      </c>
      <c r="H467" s="78" t="n">
        <f aca="false">IF($B467&lt;Input!$G$25,((Input!$G$29*(1+Input!$C$13/100)^(DATEDIF(Input!$C$7,$B467,"Y")))),0)</f>
        <v>-2288.56308675817</v>
      </c>
      <c r="I467" s="78" t="n">
        <f aca="false">IF($B467&gt;Input!$G$31,0,IF($E467*(Input!$G$35/100)&gt;(Input!$C$12/12),-1*(Input!$C$12/12),-1*$E467*(Input!$G$35/100)))</f>
        <v>0</v>
      </c>
      <c r="J467" s="78" t="n">
        <f aca="false">IF($B467&gt;Input!$G$31,0,(-1)*($E467+$H467+$I467)*(Input!$C$8/100))</f>
        <v>0</v>
      </c>
      <c r="K467" s="78" t="n">
        <f aca="false">IF($B467&gt;Input!$G$31,0,(-1)*($E467+$H467+$I467)*(Input!$C$9/100))</f>
        <v>0</v>
      </c>
      <c r="L467" s="78" t="n">
        <f aca="false">IF($B467&lt;Input!$G$25,($E467+$F467+$G467+$H467+$I467+$J467+$K467),0)</f>
        <v>-2288.56308675817</v>
      </c>
    </row>
    <row r="468" customFormat="false" ht="12.8" hidden="false" customHeight="false" outlineLevel="0" collapsed="false">
      <c r="A468" s="76" t="n">
        <v>464</v>
      </c>
      <c r="B468" s="77" t="n">
        <f aca="false">EOMONTH(Input!$C$7,A468)</f>
        <v>57039</v>
      </c>
      <c r="C468" s="76" t="n">
        <f aca="false">DATEDIF(Input!$G$23,$B468,"Y")</f>
        <v>78</v>
      </c>
      <c r="E468" s="78" t="n">
        <f aca="false">IF($B468&gt;Input!$G$31,0,Input!$G$26*(1+Input!$G$28/100)^(DATEDIF(Input!$C$7,$B468,"Y")))</f>
        <v>0</v>
      </c>
      <c r="F468" s="78" t="n">
        <f aca="false">-1*($E468*(Input!$C$10/100))</f>
        <v>-0</v>
      </c>
      <c r="G468" s="78" t="n">
        <f aca="false">-1*($E468*(Input!$C$11/100))</f>
        <v>-0</v>
      </c>
      <c r="H468" s="78" t="n">
        <f aca="false">IF($B468&lt;Input!$G$25,((Input!$G$29*(1+Input!$C$13/100)^(DATEDIF(Input!$C$7,$B468,"Y")))),0)</f>
        <v>-2288.56308675817</v>
      </c>
      <c r="I468" s="78" t="n">
        <f aca="false">IF($B468&gt;Input!$G$31,0,IF($E468*(Input!$G$35/100)&gt;(Input!$C$12/12),-1*(Input!$C$12/12),-1*$E468*(Input!$G$35/100)))</f>
        <v>0</v>
      </c>
      <c r="J468" s="78" t="n">
        <f aca="false">IF($B468&gt;Input!$G$31,0,(-1)*($E468+$H468+$I468)*(Input!$C$8/100))</f>
        <v>0</v>
      </c>
      <c r="K468" s="78" t="n">
        <f aca="false">IF($B468&gt;Input!$G$31,0,(-1)*($E468+$H468+$I468)*(Input!$C$9/100))</f>
        <v>0</v>
      </c>
      <c r="L468" s="78" t="n">
        <f aca="false">IF($B468&lt;Input!$G$25,($E468+$F468+$G468+$H468+$I468+$J468+$K468),0)</f>
        <v>-2288.56308675817</v>
      </c>
    </row>
    <row r="469" customFormat="false" ht="12.8" hidden="false" customHeight="false" outlineLevel="0" collapsed="false">
      <c r="A469" s="76" t="n">
        <v>465</v>
      </c>
      <c r="B469" s="77" t="n">
        <f aca="false">EOMONTH(Input!$C$7,A469)</f>
        <v>57070</v>
      </c>
      <c r="C469" s="76" t="n">
        <f aca="false">DATEDIF(Input!$G$23,$B469,"Y")</f>
        <v>78</v>
      </c>
      <c r="E469" s="78" t="n">
        <f aca="false">IF($B469&gt;Input!$G$31,0,Input!$G$26*(1+Input!$G$28/100)^(DATEDIF(Input!$C$7,$B469,"Y")))</f>
        <v>0</v>
      </c>
      <c r="F469" s="78" t="n">
        <f aca="false">-1*($E469*(Input!$C$10/100))</f>
        <v>-0</v>
      </c>
      <c r="G469" s="78" t="n">
        <f aca="false">-1*($E469*(Input!$C$11/100))</f>
        <v>-0</v>
      </c>
      <c r="H469" s="78" t="n">
        <f aca="false">IF($B469&lt;Input!$G$25,((Input!$G$29*(1+Input!$C$13/100)^(DATEDIF(Input!$C$7,$B469,"Y")))),0)</f>
        <v>-2288.56308675817</v>
      </c>
      <c r="I469" s="78" t="n">
        <f aca="false">IF($B469&gt;Input!$G$31,0,IF($E469*(Input!$G$35/100)&gt;(Input!$C$12/12),-1*(Input!$C$12/12),-1*$E469*(Input!$G$35/100)))</f>
        <v>0</v>
      </c>
      <c r="J469" s="78" t="n">
        <f aca="false">IF($B469&gt;Input!$G$31,0,(-1)*($E469+$H469+$I469)*(Input!$C$8/100))</f>
        <v>0</v>
      </c>
      <c r="K469" s="78" t="n">
        <f aca="false">IF($B469&gt;Input!$G$31,0,(-1)*($E469+$H469+$I469)*(Input!$C$9/100))</f>
        <v>0</v>
      </c>
      <c r="L469" s="78" t="n">
        <f aca="false">IF($B469&lt;Input!$G$25,($E469+$F469+$G469+$H469+$I469+$J469+$K469),0)</f>
        <v>-2288.56308675817</v>
      </c>
    </row>
    <row r="470" customFormat="false" ht="12.8" hidden="false" customHeight="false" outlineLevel="0" collapsed="false">
      <c r="A470" s="76" t="n">
        <v>466</v>
      </c>
      <c r="B470" s="77" t="n">
        <f aca="false">EOMONTH(Input!$C$7,A470)</f>
        <v>57100</v>
      </c>
      <c r="C470" s="76" t="n">
        <f aca="false">DATEDIF(Input!$G$23,$B470,"Y")</f>
        <v>78</v>
      </c>
      <c r="E470" s="78" t="n">
        <f aca="false">IF($B470&gt;Input!$G$31,0,Input!$G$26*(1+Input!$G$28/100)^(DATEDIF(Input!$C$7,$B470,"Y")))</f>
        <v>0</v>
      </c>
      <c r="F470" s="78" t="n">
        <f aca="false">-1*($E470*(Input!$C$10/100))</f>
        <v>-0</v>
      </c>
      <c r="G470" s="78" t="n">
        <f aca="false">-1*($E470*(Input!$C$11/100))</f>
        <v>-0</v>
      </c>
      <c r="H470" s="78" t="n">
        <f aca="false">IF($B470&lt;Input!$G$25,((Input!$G$29*(1+Input!$C$13/100)^(DATEDIF(Input!$C$7,$B470,"Y")))),0)</f>
        <v>-2288.56308675817</v>
      </c>
      <c r="I470" s="78" t="n">
        <f aca="false">IF($B470&gt;Input!$G$31,0,IF($E470*(Input!$G$35/100)&gt;(Input!$C$12/12),-1*(Input!$C$12/12),-1*$E470*(Input!$G$35/100)))</f>
        <v>0</v>
      </c>
      <c r="J470" s="78" t="n">
        <f aca="false">IF($B470&gt;Input!$G$31,0,(-1)*($E470+$H470+$I470)*(Input!$C$8/100))</f>
        <v>0</v>
      </c>
      <c r="K470" s="78" t="n">
        <f aca="false">IF($B470&gt;Input!$G$31,0,(-1)*($E470+$H470+$I470)*(Input!$C$9/100))</f>
        <v>0</v>
      </c>
      <c r="L470" s="78" t="n">
        <f aca="false">IF($B470&lt;Input!$G$25,($E470+$F470+$G470+$H470+$I470+$J470+$K470),0)</f>
        <v>-2288.56308675817</v>
      </c>
    </row>
    <row r="471" customFormat="false" ht="12.8" hidden="false" customHeight="false" outlineLevel="0" collapsed="false">
      <c r="A471" s="76" t="n">
        <v>467</v>
      </c>
      <c r="B471" s="77" t="n">
        <f aca="false">EOMONTH(Input!$C$7,A471)</f>
        <v>57131</v>
      </c>
      <c r="C471" s="76" t="n">
        <f aca="false">DATEDIF(Input!$G$23,$B471,"Y")</f>
        <v>79</v>
      </c>
      <c r="E471" s="78" t="n">
        <f aca="false">IF($B471&gt;Input!$G$31,0,Input!$G$26*(1+Input!$G$28/100)^(DATEDIF(Input!$C$7,$B471,"Y")))</f>
        <v>0</v>
      </c>
      <c r="F471" s="78" t="n">
        <f aca="false">-1*($E471*(Input!$C$10/100))</f>
        <v>-0</v>
      </c>
      <c r="G471" s="78" t="n">
        <f aca="false">-1*($E471*(Input!$C$11/100))</f>
        <v>-0</v>
      </c>
      <c r="H471" s="78" t="n">
        <f aca="false">IF($B471&lt;Input!$G$25,((Input!$G$29*(1+Input!$C$13/100)^(DATEDIF(Input!$C$7,$B471,"Y")))),0)</f>
        <v>-2288.56308675817</v>
      </c>
      <c r="I471" s="78" t="n">
        <f aca="false">IF($B471&gt;Input!$G$31,0,IF($E471*(Input!$G$35/100)&gt;(Input!$C$12/12),-1*(Input!$C$12/12),-1*$E471*(Input!$G$35/100)))</f>
        <v>0</v>
      </c>
      <c r="J471" s="78" t="n">
        <f aca="false">IF($B471&gt;Input!$G$31,0,(-1)*($E471+$H471+$I471)*(Input!$C$8/100))</f>
        <v>0</v>
      </c>
      <c r="K471" s="78" t="n">
        <f aca="false">IF($B471&gt;Input!$G$31,0,(-1)*($E471+$H471+$I471)*(Input!$C$9/100))</f>
        <v>0</v>
      </c>
      <c r="L471" s="78" t="n">
        <f aca="false">IF($B471&lt;Input!$G$25,($E471+$F471+$G471+$H471+$I471+$J471+$K471),0)</f>
        <v>-2288.56308675817</v>
      </c>
    </row>
    <row r="472" customFormat="false" ht="12.8" hidden="false" customHeight="false" outlineLevel="0" collapsed="false">
      <c r="A472" s="76" t="n">
        <v>468</v>
      </c>
      <c r="B472" s="77" t="n">
        <f aca="false">EOMONTH(Input!$C$7,A472)</f>
        <v>57161</v>
      </c>
      <c r="C472" s="76" t="n">
        <f aca="false">DATEDIF(Input!$G$23,$B472,"Y")</f>
        <v>79</v>
      </c>
      <c r="E472" s="78" t="n">
        <f aca="false">IF($B472&gt;Input!$G$31,0,Input!$G$26*(1+Input!$G$28/100)^(DATEDIF(Input!$C$7,$B472,"Y")))</f>
        <v>0</v>
      </c>
      <c r="F472" s="78" t="n">
        <f aca="false">-1*($E472*(Input!$C$10/100))</f>
        <v>-0</v>
      </c>
      <c r="G472" s="78" t="n">
        <f aca="false">-1*($E472*(Input!$C$11/100))</f>
        <v>-0</v>
      </c>
      <c r="H472" s="78" t="n">
        <f aca="false">IF($B472&lt;Input!$G$25,((Input!$G$29*(1+Input!$C$13/100)^(DATEDIF(Input!$C$7,$B472,"Y")))),0)</f>
        <v>-2425.87687196366</v>
      </c>
      <c r="I472" s="78" t="n">
        <f aca="false">IF($B472&gt;Input!$G$31,0,IF($E472*(Input!$G$35/100)&gt;(Input!$C$12/12),-1*(Input!$C$12/12),-1*$E472*(Input!$G$35/100)))</f>
        <v>0</v>
      </c>
      <c r="J472" s="78" t="n">
        <f aca="false">IF($B472&gt;Input!$G$31,0,(-1)*($E472+$H472+$I472)*(Input!$C$8/100))</f>
        <v>0</v>
      </c>
      <c r="K472" s="78" t="n">
        <f aca="false">IF($B472&gt;Input!$G$31,0,(-1)*($E472+$H472+$I472)*(Input!$C$9/100))</f>
        <v>0</v>
      </c>
      <c r="L472" s="78" t="n">
        <f aca="false">IF($B472&lt;Input!$G$25,($E472+$F472+$G472+$H472+$I472+$J472+$K472),0)</f>
        <v>-2425.87687196366</v>
      </c>
    </row>
    <row r="473" customFormat="false" ht="12.8" hidden="false" customHeight="false" outlineLevel="0" collapsed="false">
      <c r="A473" s="76" t="n">
        <v>469</v>
      </c>
      <c r="B473" s="77" t="n">
        <f aca="false">EOMONTH(Input!$C$7,A473)</f>
        <v>57192</v>
      </c>
      <c r="C473" s="76" t="n">
        <f aca="false">DATEDIF(Input!$G$23,$B473,"Y")</f>
        <v>79</v>
      </c>
      <c r="E473" s="78" t="n">
        <f aca="false">IF($B473&gt;Input!$G$31,0,Input!$G$26*(1+Input!$G$28/100)^(DATEDIF(Input!$C$7,$B473,"Y")))</f>
        <v>0</v>
      </c>
      <c r="F473" s="78" t="n">
        <f aca="false">-1*($E473*(Input!$C$10/100))</f>
        <v>-0</v>
      </c>
      <c r="G473" s="78" t="n">
        <f aca="false">-1*($E473*(Input!$C$11/100))</f>
        <v>-0</v>
      </c>
      <c r="H473" s="78" t="n">
        <f aca="false">IF($B473&lt;Input!$G$25,((Input!$G$29*(1+Input!$C$13/100)^(DATEDIF(Input!$C$7,$B473,"Y")))),0)</f>
        <v>-2425.87687196366</v>
      </c>
      <c r="I473" s="78" t="n">
        <f aca="false">IF($B473&gt;Input!$G$31,0,IF($E473*(Input!$G$35/100)&gt;(Input!$C$12/12),-1*(Input!$C$12/12),-1*$E473*(Input!$G$35/100)))</f>
        <v>0</v>
      </c>
      <c r="J473" s="78" t="n">
        <f aca="false">IF($B473&gt;Input!$G$31,0,(-1)*($E473+$H473+$I473)*(Input!$C$8/100))</f>
        <v>0</v>
      </c>
      <c r="K473" s="78" t="n">
        <f aca="false">IF($B473&gt;Input!$G$31,0,(-1)*($E473+$H473+$I473)*(Input!$C$9/100))</f>
        <v>0</v>
      </c>
      <c r="L473" s="78" t="n">
        <f aca="false">IF($B473&lt;Input!$G$25,($E473+$F473+$G473+$H473+$I473+$J473+$K473),0)</f>
        <v>-2425.87687196366</v>
      </c>
    </row>
    <row r="474" customFormat="false" ht="12.8" hidden="false" customHeight="false" outlineLevel="0" collapsed="false">
      <c r="A474" s="76" t="n">
        <v>470</v>
      </c>
      <c r="B474" s="77" t="n">
        <f aca="false">EOMONTH(Input!$C$7,A474)</f>
        <v>57223</v>
      </c>
      <c r="C474" s="76" t="n">
        <f aca="false">DATEDIF(Input!$G$23,$B474,"Y")</f>
        <v>79</v>
      </c>
      <c r="E474" s="78" t="n">
        <f aca="false">IF($B474&gt;Input!$G$31,0,Input!$G$26*(1+Input!$G$28/100)^(DATEDIF(Input!$C$7,$B474,"Y")))</f>
        <v>0</v>
      </c>
      <c r="F474" s="78" t="n">
        <f aca="false">-1*($E474*(Input!$C$10/100))</f>
        <v>-0</v>
      </c>
      <c r="G474" s="78" t="n">
        <f aca="false">-1*($E474*(Input!$C$11/100))</f>
        <v>-0</v>
      </c>
      <c r="H474" s="78" t="n">
        <f aca="false">IF($B474&lt;Input!$G$25,((Input!$G$29*(1+Input!$C$13/100)^(DATEDIF(Input!$C$7,$B474,"Y")))),0)</f>
        <v>-2425.87687196366</v>
      </c>
      <c r="I474" s="78" t="n">
        <f aca="false">IF($B474&gt;Input!$G$31,0,IF($E474*(Input!$G$35/100)&gt;(Input!$C$12/12),-1*(Input!$C$12/12),-1*$E474*(Input!$G$35/100)))</f>
        <v>0</v>
      </c>
      <c r="J474" s="78" t="n">
        <f aca="false">IF($B474&gt;Input!$G$31,0,(-1)*($E474+$H474+$I474)*(Input!$C$8/100))</f>
        <v>0</v>
      </c>
      <c r="K474" s="78" t="n">
        <f aca="false">IF($B474&gt;Input!$G$31,0,(-1)*($E474+$H474+$I474)*(Input!$C$9/100))</f>
        <v>0</v>
      </c>
      <c r="L474" s="78" t="n">
        <f aca="false">IF($B474&lt;Input!$G$25,($E474+$F474+$G474+$H474+$I474+$J474+$K474),0)</f>
        <v>-2425.87687196366</v>
      </c>
    </row>
    <row r="475" customFormat="false" ht="12.8" hidden="false" customHeight="false" outlineLevel="0" collapsed="false">
      <c r="A475" s="76" t="n">
        <v>471</v>
      </c>
      <c r="B475" s="77" t="n">
        <f aca="false">EOMONTH(Input!$C$7,A475)</f>
        <v>57253</v>
      </c>
      <c r="C475" s="76" t="n">
        <f aca="false">DATEDIF(Input!$G$23,$B475,"Y")</f>
        <v>79</v>
      </c>
      <c r="E475" s="78" t="n">
        <f aca="false">IF($B475&gt;Input!$G$31,0,Input!$G$26*(1+Input!$G$28/100)^(DATEDIF(Input!$C$7,$B475,"Y")))</f>
        <v>0</v>
      </c>
      <c r="F475" s="78" t="n">
        <f aca="false">-1*($E475*(Input!$C$10/100))</f>
        <v>-0</v>
      </c>
      <c r="G475" s="78" t="n">
        <f aca="false">-1*($E475*(Input!$C$11/100))</f>
        <v>-0</v>
      </c>
      <c r="H475" s="78" t="n">
        <f aca="false">IF($B475&lt;Input!$G$25,((Input!$G$29*(1+Input!$C$13/100)^(DATEDIF(Input!$C$7,$B475,"Y")))),0)</f>
        <v>-2425.87687196366</v>
      </c>
      <c r="I475" s="78" t="n">
        <f aca="false">IF($B475&gt;Input!$G$31,0,IF($E475*(Input!$G$35/100)&gt;(Input!$C$12/12),-1*(Input!$C$12/12),-1*$E475*(Input!$G$35/100)))</f>
        <v>0</v>
      </c>
      <c r="J475" s="78" t="n">
        <f aca="false">IF($B475&gt;Input!$G$31,0,(-1)*($E475+$H475+$I475)*(Input!$C$8/100))</f>
        <v>0</v>
      </c>
      <c r="K475" s="78" t="n">
        <f aca="false">IF($B475&gt;Input!$G$31,0,(-1)*($E475+$H475+$I475)*(Input!$C$9/100))</f>
        <v>0</v>
      </c>
      <c r="L475" s="78" t="n">
        <f aca="false">IF($B475&lt;Input!$G$25,($E475+$F475+$G475+$H475+$I475+$J475+$K475),0)</f>
        <v>-2425.87687196366</v>
      </c>
    </row>
    <row r="476" customFormat="false" ht="12.8" hidden="false" customHeight="false" outlineLevel="0" collapsed="false">
      <c r="A476" s="76" t="n">
        <v>472</v>
      </c>
      <c r="B476" s="77" t="n">
        <f aca="false">EOMONTH(Input!$C$7,A476)</f>
        <v>57284</v>
      </c>
      <c r="C476" s="76" t="n">
        <f aca="false">DATEDIF(Input!$G$23,$B476,"Y")</f>
        <v>79</v>
      </c>
      <c r="E476" s="78" t="n">
        <f aca="false">IF($B476&gt;Input!$G$31,0,Input!$G$26*(1+Input!$G$28/100)^(DATEDIF(Input!$C$7,$B476,"Y")))</f>
        <v>0</v>
      </c>
      <c r="F476" s="78" t="n">
        <f aca="false">-1*($E476*(Input!$C$10/100))</f>
        <v>-0</v>
      </c>
      <c r="G476" s="78" t="n">
        <f aca="false">-1*($E476*(Input!$C$11/100))</f>
        <v>-0</v>
      </c>
      <c r="H476" s="78" t="n">
        <f aca="false">IF($B476&lt;Input!$G$25,((Input!$G$29*(1+Input!$C$13/100)^(DATEDIF(Input!$C$7,$B476,"Y")))),0)</f>
        <v>-2425.87687196366</v>
      </c>
      <c r="I476" s="78" t="n">
        <f aca="false">IF($B476&gt;Input!$G$31,0,IF($E476*(Input!$G$35/100)&gt;(Input!$C$12/12),-1*(Input!$C$12/12),-1*$E476*(Input!$G$35/100)))</f>
        <v>0</v>
      </c>
      <c r="J476" s="78" t="n">
        <f aca="false">IF($B476&gt;Input!$G$31,0,(-1)*($E476+$H476+$I476)*(Input!$C$8/100))</f>
        <v>0</v>
      </c>
      <c r="K476" s="78" t="n">
        <f aca="false">IF($B476&gt;Input!$G$31,0,(-1)*($E476+$H476+$I476)*(Input!$C$9/100))</f>
        <v>0</v>
      </c>
      <c r="L476" s="78" t="n">
        <f aca="false">IF($B476&lt;Input!$G$25,($E476+$F476+$G476+$H476+$I476+$J476+$K476),0)</f>
        <v>-2425.87687196366</v>
      </c>
    </row>
    <row r="477" customFormat="false" ht="12.8" hidden="false" customHeight="false" outlineLevel="0" collapsed="false">
      <c r="A477" s="76" t="n">
        <v>473</v>
      </c>
      <c r="B477" s="77" t="n">
        <f aca="false">EOMONTH(Input!$C$7,A477)</f>
        <v>57314</v>
      </c>
      <c r="C477" s="76" t="n">
        <f aca="false">DATEDIF(Input!$G$23,$B477,"Y")</f>
        <v>79</v>
      </c>
      <c r="E477" s="78" t="n">
        <f aca="false">IF($B477&gt;Input!$G$31,0,Input!$G$26*(1+Input!$G$28/100)^(DATEDIF(Input!$C$7,$B477,"Y")))</f>
        <v>0</v>
      </c>
      <c r="F477" s="78" t="n">
        <f aca="false">-1*($E477*(Input!$C$10/100))</f>
        <v>-0</v>
      </c>
      <c r="G477" s="78" t="n">
        <f aca="false">-1*($E477*(Input!$C$11/100))</f>
        <v>-0</v>
      </c>
      <c r="H477" s="78" t="n">
        <f aca="false">IF($B477&lt;Input!$G$25,((Input!$G$29*(1+Input!$C$13/100)^(DATEDIF(Input!$C$7,$B477,"Y")))),0)</f>
        <v>-2425.87687196366</v>
      </c>
      <c r="I477" s="78" t="n">
        <f aca="false">IF($B477&gt;Input!$G$31,0,IF($E477*(Input!$G$35/100)&gt;(Input!$C$12/12),-1*(Input!$C$12/12),-1*$E477*(Input!$G$35/100)))</f>
        <v>0</v>
      </c>
      <c r="J477" s="78" t="n">
        <f aca="false">IF($B477&gt;Input!$G$31,0,(-1)*($E477+$H477+$I477)*(Input!$C$8/100))</f>
        <v>0</v>
      </c>
      <c r="K477" s="78" t="n">
        <f aca="false">IF($B477&gt;Input!$G$31,0,(-1)*($E477+$H477+$I477)*(Input!$C$9/100))</f>
        <v>0</v>
      </c>
      <c r="L477" s="78" t="n">
        <f aca="false">IF($B477&lt;Input!$G$25,($E477+$F477+$G477+$H477+$I477+$J477+$K477),0)</f>
        <v>-2425.87687196366</v>
      </c>
    </row>
    <row r="478" customFormat="false" ht="12.8" hidden="false" customHeight="false" outlineLevel="0" collapsed="false">
      <c r="A478" s="76" t="n">
        <v>474</v>
      </c>
      <c r="B478" s="77" t="n">
        <f aca="false">EOMONTH(Input!$C$7,A478)</f>
        <v>57345</v>
      </c>
      <c r="C478" s="76" t="n">
        <f aca="false">DATEDIF(Input!$G$23,$B478,"Y")</f>
        <v>79</v>
      </c>
      <c r="E478" s="78" t="n">
        <f aca="false">IF($B478&gt;Input!$G$31,0,Input!$G$26*(1+Input!$G$28/100)^(DATEDIF(Input!$C$7,$B478,"Y")))</f>
        <v>0</v>
      </c>
      <c r="F478" s="78" t="n">
        <f aca="false">-1*($E478*(Input!$C$10/100))</f>
        <v>-0</v>
      </c>
      <c r="G478" s="78" t="n">
        <f aca="false">-1*($E478*(Input!$C$11/100))</f>
        <v>-0</v>
      </c>
      <c r="H478" s="78" t="n">
        <f aca="false">IF($B478&lt;Input!$G$25,((Input!$G$29*(1+Input!$C$13/100)^(DATEDIF(Input!$C$7,$B478,"Y")))),0)</f>
        <v>-2425.87687196366</v>
      </c>
      <c r="I478" s="78" t="n">
        <f aca="false">IF($B478&gt;Input!$G$31,0,IF($E478*(Input!$G$35/100)&gt;(Input!$C$12/12),-1*(Input!$C$12/12),-1*$E478*(Input!$G$35/100)))</f>
        <v>0</v>
      </c>
      <c r="J478" s="78" t="n">
        <f aca="false">IF($B478&gt;Input!$G$31,0,(-1)*($E478+$H478+$I478)*(Input!$C$8/100))</f>
        <v>0</v>
      </c>
      <c r="K478" s="78" t="n">
        <f aca="false">IF($B478&gt;Input!$G$31,0,(-1)*($E478+$H478+$I478)*(Input!$C$9/100))</f>
        <v>0</v>
      </c>
      <c r="L478" s="78" t="n">
        <f aca="false">IF($B478&lt;Input!$G$25,($E478+$F478+$G478+$H478+$I478+$J478+$K478),0)</f>
        <v>-2425.87687196366</v>
      </c>
    </row>
    <row r="479" customFormat="false" ht="12.8" hidden="false" customHeight="false" outlineLevel="0" collapsed="false">
      <c r="A479" s="76" t="n">
        <v>475</v>
      </c>
      <c r="B479" s="77" t="n">
        <f aca="false">EOMONTH(Input!$C$7,A479)</f>
        <v>57376</v>
      </c>
      <c r="C479" s="76" t="n">
        <f aca="false">DATEDIF(Input!$G$23,$B479,"Y")</f>
        <v>79</v>
      </c>
      <c r="E479" s="78" t="n">
        <f aca="false">IF($B479&gt;Input!$G$31,0,Input!$G$26*(1+Input!$G$28/100)^(DATEDIF(Input!$C$7,$B479,"Y")))</f>
        <v>0</v>
      </c>
      <c r="F479" s="78" t="n">
        <f aca="false">-1*($E479*(Input!$C$10/100))</f>
        <v>-0</v>
      </c>
      <c r="G479" s="78" t="n">
        <f aca="false">-1*($E479*(Input!$C$11/100))</f>
        <v>-0</v>
      </c>
      <c r="H479" s="78" t="n">
        <f aca="false">IF($B479&lt;Input!$G$25,((Input!$G$29*(1+Input!$C$13/100)^(DATEDIF(Input!$C$7,$B479,"Y")))),0)</f>
        <v>-2425.87687196366</v>
      </c>
      <c r="I479" s="78" t="n">
        <f aca="false">IF($B479&gt;Input!$G$31,0,IF($E479*(Input!$G$35/100)&gt;(Input!$C$12/12),-1*(Input!$C$12/12),-1*$E479*(Input!$G$35/100)))</f>
        <v>0</v>
      </c>
      <c r="J479" s="78" t="n">
        <f aca="false">IF($B479&gt;Input!$G$31,0,(-1)*($E479+$H479+$I479)*(Input!$C$8/100))</f>
        <v>0</v>
      </c>
      <c r="K479" s="78" t="n">
        <f aca="false">IF($B479&gt;Input!$G$31,0,(-1)*($E479+$H479+$I479)*(Input!$C$9/100))</f>
        <v>0</v>
      </c>
      <c r="L479" s="78" t="n">
        <f aca="false">IF($B479&lt;Input!$G$25,($E479+$F479+$G479+$H479+$I479+$J479+$K479),0)</f>
        <v>-2425.87687196366</v>
      </c>
    </row>
    <row r="480" customFormat="false" ht="12.8" hidden="false" customHeight="false" outlineLevel="0" collapsed="false">
      <c r="A480" s="76" t="n">
        <v>476</v>
      </c>
      <c r="B480" s="77" t="n">
        <f aca="false">EOMONTH(Input!$C$7,A480)</f>
        <v>57404</v>
      </c>
      <c r="C480" s="76" t="n">
        <f aca="false">DATEDIF(Input!$G$23,$B480,"Y")</f>
        <v>79</v>
      </c>
      <c r="E480" s="78" t="n">
        <f aca="false">IF($B480&gt;Input!$G$31,0,Input!$G$26*(1+Input!$G$28/100)^(DATEDIF(Input!$C$7,$B480,"Y")))</f>
        <v>0</v>
      </c>
      <c r="F480" s="78" t="n">
        <f aca="false">-1*($E480*(Input!$C$10/100))</f>
        <v>-0</v>
      </c>
      <c r="G480" s="78" t="n">
        <f aca="false">-1*($E480*(Input!$C$11/100))</f>
        <v>-0</v>
      </c>
      <c r="H480" s="78" t="n">
        <f aca="false">IF($B480&lt;Input!$G$25,((Input!$G$29*(1+Input!$C$13/100)^(DATEDIF(Input!$C$7,$B480,"Y")))),0)</f>
        <v>-2425.87687196366</v>
      </c>
      <c r="I480" s="78" t="n">
        <f aca="false">IF($B480&gt;Input!$G$31,0,IF($E480*(Input!$G$35/100)&gt;(Input!$C$12/12),-1*(Input!$C$12/12),-1*$E480*(Input!$G$35/100)))</f>
        <v>0</v>
      </c>
      <c r="J480" s="78" t="n">
        <f aca="false">IF($B480&gt;Input!$G$31,0,(-1)*($E480+$H480+$I480)*(Input!$C$8/100))</f>
        <v>0</v>
      </c>
      <c r="K480" s="78" t="n">
        <f aca="false">IF($B480&gt;Input!$G$31,0,(-1)*($E480+$H480+$I480)*(Input!$C$9/100))</f>
        <v>0</v>
      </c>
      <c r="L480" s="78" t="n">
        <f aca="false">IF($B480&lt;Input!$G$25,($E480+$F480+$G480+$H480+$I480+$J480+$K480),0)</f>
        <v>-2425.87687196366</v>
      </c>
    </row>
    <row r="481" customFormat="false" ht="12.8" hidden="false" customHeight="false" outlineLevel="0" collapsed="false">
      <c r="A481" s="76" t="n">
        <v>477</v>
      </c>
      <c r="B481" s="77" t="n">
        <f aca="false">EOMONTH(Input!$C$7,A481)</f>
        <v>57435</v>
      </c>
      <c r="C481" s="76" t="n">
        <f aca="false">DATEDIF(Input!$G$23,$B481,"Y")</f>
        <v>79</v>
      </c>
      <c r="E481" s="78" t="n">
        <f aca="false">IF($B481&gt;Input!$G$31,0,Input!$G$26*(1+Input!$G$28/100)^(DATEDIF(Input!$C$7,$B481,"Y")))</f>
        <v>0</v>
      </c>
      <c r="F481" s="78" t="n">
        <f aca="false">-1*($E481*(Input!$C$10/100))</f>
        <v>-0</v>
      </c>
      <c r="G481" s="78" t="n">
        <f aca="false">-1*($E481*(Input!$C$11/100))</f>
        <v>-0</v>
      </c>
      <c r="H481" s="78" t="n">
        <f aca="false">IF($B481&lt;Input!$G$25,((Input!$G$29*(1+Input!$C$13/100)^(DATEDIF(Input!$C$7,$B481,"Y")))),0)</f>
        <v>-2425.87687196366</v>
      </c>
      <c r="I481" s="78" t="n">
        <f aca="false">IF($B481&gt;Input!$G$31,0,IF($E481*(Input!$G$35/100)&gt;(Input!$C$12/12),-1*(Input!$C$12/12),-1*$E481*(Input!$G$35/100)))</f>
        <v>0</v>
      </c>
      <c r="J481" s="78" t="n">
        <f aca="false">IF($B481&gt;Input!$G$31,0,(-1)*($E481+$H481+$I481)*(Input!$C$8/100))</f>
        <v>0</v>
      </c>
      <c r="K481" s="78" t="n">
        <f aca="false">IF($B481&gt;Input!$G$31,0,(-1)*($E481+$H481+$I481)*(Input!$C$9/100))</f>
        <v>0</v>
      </c>
      <c r="L481" s="78" t="n">
        <f aca="false">IF($B481&lt;Input!$G$25,($E481+$F481+$G481+$H481+$I481+$J481+$K481),0)</f>
        <v>-2425.87687196366</v>
      </c>
    </row>
    <row r="482" customFormat="false" ht="12.8" hidden="false" customHeight="false" outlineLevel="0" collapsed="false">
      <c r="A482" s="76" t="n">
        <v>478</v>
      </c>
      <c r="B482" s="77" t="n">
        <f aca="false">EOMONTH(Input!$C$7,A482)</f>
        <v>57465</v>
      </c>
      <c r="C482" s="76" t="n">
        <f aca="false">DATEDIF(Input!$G$23,$B482,"Y")</f>
        <v>79</v>
      </c>
      <c r="E482" s="78" t="n">
        <f aca="false">IF($B482&gt;Input!$G$31,0,Input!$G$26*(1+Input!$G$28/100)^(DATEDIF(Input!$C$7,$B482,"Y")))</f>
        <v>0</v>
      </c>
      <c r="F482" s="78" t="n">
        <f aca="false">-1*($E482*(Input!$C$10/100))</f>
        <v>-0</v>
      </c>
      <c r="G482" s="78" t="n">
        <f aca="false">-1*($E482*(Input!$C$11/100))</f>
        <v>-0</v>
      </c>
      <c r="H482" s="78" t="n">
        <f aca="false">IF($B482&lt;Input!$G$25,((Input!$G$29*(1+Input!$C$13/100)^(DATEDIF(Input!$C$7,$B482,"Y")))),0)</f>
        <v>-2425.87687196366</v>
      </c>
      <c r="I482" s="78" t="n">
        <f aca="false">IF($B482&gt;Input!$G$31,0,IF($E482*(Input!$G$35/100)&gt;(Input!$C$12/12),-1*(Input!$C$12/12),-1*$E482*(Input!$G$35/100)))</f>
        <v>0</v>
      </c>
      <c r="J482" s="78" t="n">
        <f aca="false">IF($B482&gt;Input!$G$31,0,(-1)*($E482+$H482+$I482)*(Input!$C$8/100))</f>
        <v>0</v>
      </c>
      <c r="K482" s="78" t="n">
        <f aca="false">IF($B482&gt;Input!$G$31,0,(-1)*($E482+$H482+$I482)*(Input!$C$9/100))</f>
        <v>0</v>
      </c>
      <c r="L482" s="78" t="n">
        <f aca="false">IF($B482&lt;Input!$G$25,($E482+$F482+$G482+$H482+$I482+$J482+$K482),0)</f>
        <v>-2425.87687196366</v>
      </c>
    </row>
    <row r="483" customFormat="false" ht="12.8" hidden="false" customHeight="false" outlineLevel="0" collapsed="false">
      <c r="A483" s="76" t="n">
        <v>479</v>
      </c>
      <c r="B483" s="77" t="n">
        <f aca="false">EOMONTH(Input!$C$7,A483)</f>
        <v>57496</v>
      </c>
      <c r="C483" s="76" t="n">
        <f aca="false">DATEDIF(Input!$G$23,$B483,"Y")</f>
        <v>80</v>
      </c>
      <c r="E483" s="78" t="n">
        <f aca="false">IF($B483&gt;Input!$G$31,0,Input!$G$26*(1+Input!$G$28/100)^(DATEDIF(Input!$C$7,$B483,"Y")))</f>
        <v>0</v>
      </c>
      <c r="F483" s="78" t="n">
        <f aca="false">-1*($E483*(Input!$C$10/100))</f>
        <v>-0</v>
      </c>
      <c r="G483" s="78" t="n">
        <f aca="false">-1*($E483*(Input!$C$11/100))</f>
        <v>-0</v>
      </c>
      <c r="H483" s="78" t="n">
        <f aca="false">IF($B483&lt;Input!$G$25,((Input!$G$29*(1+Input!$C$13/100)^(DATEDIF(Input!$C$7,$B483,"Y")))),0)</f>
        <v>-2425.87687196366</v>
      </c>
      <c r="I483" s="78" t="n">
        <f aca="false">IF($B483&gt;Input!$G$31,0,IF($E483*(Input!$G$35/100)&gt;(Input!$C$12/12),-1*(Input!$C$12/12),-1*$E483*(Input!$G$35/100)))</f>
        <v>0</v>
      </c>
      <c r="J483" s="78" t="n">
        <f aca="false">IF($B483&gt;Input!$G$31,0,(-1)*($E483+$H483+$I483)*(Input!$C$8/100))</f>
        <v>0</v>
      </c>
      <c r="K483" s="78" t="n">
        <f aca="false">IF($B483&gt;Input!$G$31,0,(-1)*($E483+$H483+$I483)*(Input!$C$9/100))</f>
        <v>0</v>
      </c>
      <c r="L483" s="78" t="n">
        <f aca="false">IF($B483&lt;Input!$G$25,($E483+$F483+$G483+$H483+$I483+$J483+$K483),0)</f>
        <v>-2425.87687196366</v>
      </c>
    </row>
    <row r="484" customFormat="false" ht="12.8" hidden="false" customHeight="false" outlineLevel="0" collapsed="false">
      <c r="A484" s="76" t="n">
        <v>480</v>
      </c>
      <c r="B484" s="77" t="n">
        <f aca="false">EOMONTH(Input!$C$7,A484)</f>
        <v>57526</v>
      </c>
      <c r="C484" s="76" t="n">
        <f aca="false">DATEDIF(Input!$G$23,$B484,"Y")</f>
        <v>80</v>
      </c>
      <c r="E484" s="78" t="n">
        <f aca="false">IF($B484&gt;Input!$G$31,0,Input!$G$26*(1+Input!$G$28/100)^(DATEDIF(Input!$C$7,$B484,"Y")))</f>
        <v>0</v>
      </c>
      <c r="F484" s="78" t="n">
        <f aca="false">-1*($E484*(Input!$C$10/100))</f>
        <v>-0</v>
      </c>
      <c r="G484" s="78" t="n">
        <f aca="false">-1*($E484*(Input!$C$11/100))</f>
        <v>-0</v>
      </c>
      <c r="H484" s="78" t="n">
        <f aca="false">IF($B484&lt;Input!$G$25,((Input!$G$29*(1+Input!$C$13/100)^(DATEDIF(Input!$C$7,$B484,"Y")))),0)</f>
        <v>-2571.42948428148</v>
      </c>
      <c r="I484" s="78" t="n">
        <f aca="false">IF($B484&gt;Input!$G$31,0,IF($E484*(Input!$G$35/100)&gt;(Input!$C$12/12),-1*(Input!$C$12/12),-1*$E484*(Input!$G$35/100)))</f>
        <v>0</v>
      </c>
      <c r="J484" s="78" t="n">
        <f aca="false">IF($B484&gt;Input!$G$31,0,(-1)*($E484+$H484+$I484)*(Input!$C$8/100))</f>
        <v>0</v>
      </c>
      <c r="K484" s="78" t="n">
        <f aca="false">IF($B484&gt;Input!$G$31,0,(-1)*($E484+$H484+$I484)*(Input!$C$9/100))</f>
        <v>0</v>
      </c>
      <c r="L484" s="78" t="n">
        <f aca="false">IF($B484&lt;Input!$G$25,($E484+$F484+$G484+$H484+$I484+$J484+$K484),0)</f>
        <v>-2571.42948428148</v>
      </c>
    </row>
    <row r="485" customFormat="false" ht="12.8" hidden="false" customHeight="false" outlineLevel="0" collapsed="false">
      <c r="A485" s="76" t="n">
        <v>481</v>
      </c>
      <c r="B485" s="77" t="n">
        <f aca="false">EOMONTH(Input!$C$7,A485)</f>
        <v>57557</v>
      </c>
      <c r="C485" s="76" t="n">
        <f aca="false">DATEDIF(Input!$G$23,$B485,"Y")</f>
        <v>80</v>
      </c>
      <c r="E485" s="78" t="n">
        <f aca="false">IF($B485&gt;Input!$G$31,0,Input!$G$26*(1+Input!$G$28/100)^(DATEDIF(Input!$C$7,$B485,"Y")))</f>
        <v>0</v>
      </c>
      <c r="F485" s="78" t="n">
        <f aca="false">-1*($E485*(Input!$C$10/100))</f>
        <v>-0</v>
      </c>
      <c r="G485" s="78" t="n">
        <f aca="false">-1*($E485*(Input!$C$11/100))</f>
        <v>-0</v>
      </c>
      <c r="H485" s="78" t="n">
        <f aca="false">IF($B485&lt;Input!$G$25,((Input!$G$29*(1+Input!$C$13/100)^(DATEDIF(Input!$C$7,$B485,"Y")))),0)</f>
        <v>-2571.42948428148</v>
      </c>
      <c r="I485" s="78" t="n">
        <f aca="false">IF($B485&gt;Input!$G$31,0,IF($E485*(Input!$G$35/100)&gt;(Input!$C$12/12),-1*(Input!$C$12/12),-1*$E485*(Input!$G$35/100)))</f>
        <v>0</v>
      </c>
      <c r="J485" s="78" t="n">
        <f aca="false">IF($B485&gt;Input!$G$31,0,(-1)*($E485+$H485+$I485)*(Input!$C$8/100))</f>
        <v>0</v>
      </c>
      <c r="K485" s="78" t="n">
        <f aca="false">IF($B485&gt;Input!$G$31,0,(-1)*($E485+$H485+$I485)*(Input!$C$9/100))</f>
        <v>0</v>
      </c>
      <c r="L485" s="78" t="n">
        <f aca="false">IF($B485&lt;Input!$G$25,($E485+$F485+$G485+$H485+$I485+$J485+$K485),0)</f>
        <v>-2571.42948428148</v>
      </c>
    </row>
    <row r="486" customFormat="false" ht="12.8" hidden="false" customHeight="false" outlineLevel="0" collapsed="false">
      <c r="A486" s="76" t="n">
        <v>482</v>
      </c>
      <c r="B486" s="77" t="n">
        <f aca="false">EOMONTH(Input!$C$7,A486)</f>
        <v>57588</v>
      </c>
      <c r="C486" s="76" t="n">
        <f aca="false">DATEDIF(Input!$G$23,$B486,"Y")</f>
        <v>80</v>
      </c>
      <c r="E486" s="78" t="n">
        <f aca="false">IF($B486&gt;Input!$G$31,0,Input!$G$26*(1+Input!$G$28/100)^(DATEDIF(Input!$C$7,$B486,"Y")))</f>
        <v>0</v>
      </c>
      <c r="F486" s="78" t="n">
        <f aca="false">-1*($E486*(Input!$C$10/100))</f>
        <v>-0</v>
      </c>
      <c r="G486" s="78" t="n">
        <f aca="false">-1*($E486*(Input!$C$11/100))</f>
        <v>-0</v>
      </c>
      <c r="H486" s="78" t="n">
        <f aca="false">IF($B486&lt;Input!$G$25,((Input!$G$29*(1+Input!$C$13/100)^(DATEDIF(Input!$C$7,$B486,"Y")))),0)</f>
        <v>-2571.42948428148</v>
      </c>
      <c r="I486" s="78" t="n">
        <f aca="false">IF($B486&gt;Input!$G$31,0,IF($E486*(Input!$G$35/100)&gt;(Input!$C$12/12),-1*(Input!$C$12/12),-1*$E486*(Input!$G$35/100)))</f>
        <v>0</v>
      </c>
      <c r="J486" s="78" t="n">
        <f aca="false">IF($B486&gt;Input!$G$31,0,(-1)*($E486+$H486+$I486)*(Input!$C$8/100))</f>
        <v>0</v>
      </c>
      <c r="K486" s="78" t="n">
        <f aca="false">IF($B486&gt;Input!$G$31,0,(-1)*($E486+$H486+$I486)*(Input!$C$9/100))</f>
        <v>0</v>
      </c>
      <c r="L486" s="78" t="n">
        <f aca="false">IF($B486&lt;Input!$G$25,($E486+$F486+$G486+$H486+$I486+$J486+$K486),0)</f>
        <v>-2571.42948428148</v>
      </c>
    </row>
    <row r="487" customFormat="false" ht="12.8" hidden="false" customHeight="false" outlineLevel="0" collapsed="false">
      <c r="A487" s="76" t="n">
        <v>483</v>
      </c>
      <c r="B487" s="77" t="n">
        <f aca="false">EOMONTH(Input!$C$7,A487)</f>
        <v>57618</v>
      </c>
      <c r="C487" s="76" t="n">
        <f aca="false">DATEDIF(Input!$G$23,$B487,"Y")</f>
        <v>80</v>
      </c>
      <c r="E487" s="78" t="n">
        <f aca="false">IF($B487&gt;Input!$G$31,0,Input!$G$26*(1+Input!$G$28/100)^(DATEDIF(Input!$C$7,$B487,"Y")))</f>
        <v>0</v>
      </c>
      <c r="F487" s="78" t="n">
        <f aca="false">-1*($E487*(Input!$C$10/100))</f>
        <v>-0</v>
      </c>
      <c r="G487" s="78" t="n">
        <f aca="false">-1*($E487*(Input!$C$11/100))</f>
        <v>-0</v>
      </c>
      <c r="H487" s="78" t="n">
        <f aca="false">IF($B487&lt;Input!$G$25,((Input!$G$29*(1+Input!$C$13/100)^(DATEDIF(Input!$C$7,$B487,"Y")))),0)</f>
        <v>-2571.42948428148</v>
      </c>
      <c r="I487" s="78" t="n">
        <f aca="false">IF($B487&gt;Input!$G$31,0,IF($E487*(Input!$G$35/100)&gt;(Input!$C$12/12),-1*(Input!$C$12/12),-1*$E487*(Input!$G$35/100)))</f>
        <v>0</v>
      </c>
      <c r="J487" s="78" t="n">
        <f aca="false">IF($B487&gt;Input!$G$31,0,(-1)*($E487+$H487+$I487)*(Input!$C$8/100))</f>
        <v>0</v>
      </c>
      <c r="K487" s="78" t="n">
        <f aca="false">IF($B487&gt;Input!$G$31,0,(-1)*($E487+$H487+$I487)*(Input!$C$9/100))</f>
        <v>0</v>
      </c>
      <c r="L487" s="78" t="n">
        <f aca="false">IF($B487&lt;Input!$G$25,($E487+$F487+$G487+$H487+$I487+$J487+$K487),0)</f>
        <v>-2571.42948428148</v>
      </c>
    </row>
    <row r="488" customFormat="false" ht="12.8" hidden="false" customHeight="false" outlineLevel="0" collapsed="false">
      <c r="A488" s="76" t="n">
        <v>484</v>
      </c>
      <c r="B488" s="77" t="n">
        <f aca="false">EOMONTH(Input!$C$7,A488)</f>
        <v>57649</v>
      </c>
      <c r="C488" s="76" t="n">
        <f aca="false">DATEDIF(Input!$G$23,$B488,"Y")</f>
        <v>80</v>
      </c>
      <c r="E488" s="78" t="n">
        <f aca="false">IF($B488&gt;Input!$G$31,0,Input!$G$26*(1+Input!$G$28/100)^(DATEDIF(Input!$C$7,$B488,"Y")))</f>
        <v>0</v>
      </c>
      <c r="F488" s="78" t="n">
        <f aca="false">-1*($E488*(Input!$C$10/100))</f>
        <v>-0</v>
      </c>
      <c r="G488" s="78" t="n">
        <f aca="false">-1*($E488*(Input!$C$11/100))</f>
        <v>-0</v>
      </c>
      <c r="H488" s="78" t="n">
        <f aca="false">IF($B488&lt;Input!$G$25,((Input!$G$29*(1+Input!$C$13/100)^(DATEDIF(Input!$C$7,$B488,"Y")))),0)</f>
        <v>-2571.42948428148</v>
      </c>
      <c r="I488" s="78" t="n">
        <f aca="false">IF($B488&gt;Input!$G$31,0,IF($E488*(Input!$G$35/100)&gt;(Input!$C$12/12),-1*(Input!$C$12/12),-1*$E488*(Input!$G$35/100)))</f>
        <v>0</v>
      </c>
      <c r="J488" s="78" t="n">
        <f aca="false">IF($B488&gt;Input!$G$31,0,(-1)*($E488+$H488+$I488)*(Input!$C$8/100))</f>
        <v>0</v>
      </c>
      <c r="K488" s="78" t="n">
        <f aca="false">IF($B488&gt;Input!$G$31,0,(-1)*($E488+$H488+$I488)*(Input!$C$9/100))</f>
        <v>0</v>
      </c>
      <c r="L488" s="78" t="n">
        <f aca="false">IF($B488&lt;Input!$G$25,($E488+$F488+$G488+$H488+$I488+$J488+$K488),0)</f>
        <v>-2571.42948428148</v>
      </c>
    </row>
    <row r="489" customFormat="false" ht="12.8" hidden="false" customHeight="false" outlineLevel="0" collapsed="false">
      <c r="A489" s="76" t="n">
        <v>485</v>
      </c>
      <c r="B489" s="77" t="n">
        <f aca="false">EOMONTH(Input!$C$7,A489)</f>
        <v>57679</v>
      </c>
      <c r="C489" s="76" t="n">
        <f aca="false">DATEDIF(Input!$G$23,$B489,"Y")</f>
        <v>80</v>
      </c>
      <c r="E489" s="78" t="n">
        <f aca="false">IF($B489&gt;Input!$G$31,0,Input!$G$26*(1+Input!$G$28/100)^(DATEDIF(Input!$C$7,$B489,"Y")))</f>
        <v>0</v>
      </c>
      <c r="F489" s="78" t="n">
        <f aca="false">-1*($E489*(Input!$C$10/100))</f>
        <v>-0</v>
      </c>
      <c r="G489" s="78" t="n">
        <f aca="false">-1*($E489*(Input!$C$11/100))</f>
        <v>-0</v>
      </c>
      <c r="H489" s="78" t="n">
        <f aca="false">IF($B489&lt;Input!$G$25,((Input!$G$29*(1+Input!$C$13/100)^(DATEDIF(Input!$C$7,$B489,"Y")))),0)</f>
        <v>-2571.42948428148</v>
      </c>
      <c r="I489" s="78" t="n">
        <f aca="false">IF($B489&gt;Input!$G$31,0,IF($E489*(Input!$G$35/100)&gt;(Input!$C$12/12),-1*(Input!$C$12/12),-1*$E489*(Input!$G$35/100)))</f>
        <v>0</v>
      </c>
      <c r="J489" s="78" t="n">
        <f aca="false">IF($B489&gt;Input!$G$31,0,(-1)*($E489+$H489+$I489)*(Input!$C$8/100))</f>
        <v>0</v>
      </c>
      <c r="K489" s="78" t="n">
        <f aca="false">IF($B489&gt;Input!$G$31,0,(-1)*($E489+$H489+$I489)*(Input!$C$9/100))</f>
        <v>0</v>
      </c>
      <c r="L489" s="78" t="n">
        <f aca="false">IF($B489&lt;Input!$G$25,($E489+$F489+$G489+$H489+$I489+$J489+$K489),0)</f>
        <v>-2571.42948428148</v>
      </c>
    </row>
    <row r="490" customFormat="false" ht="12.8" hidden="false" customHeight="false" outlineLevel="0" collapsed="false">
      <c r="A490" s="76" t="n">
        <v>486</v>
      </c>
      <c r="B490" s="77" t="n">
        <f aca="false">EOMONTH(Input!$C$7,A490)</f>
        <v>57710</v>
      </c>
      <c r="C490" s="76" t="n">
        <f aca="false">DATEDIF(Input!$G$23,$B490,"Y")</f>
        <v>80</v>
      </c>
      <c r="E490" s="78" t="n">
        <f aca="false">IF($B490&gt;Input!$G$31,0,Input!$G$26*(1+Input!$G$28/100)^(DATEDIF(Input!$C$7,$B490,"Y")))</f>
        <v>0</v>
      </c>
      <c r="F490" s="78" t="n">
        <f aca="false">-1*($E490*(Input!$C$10/100))</f>
        <v>-0</v>
      </c>
      <c r="G490" s="78" t="n">
        <f aca="false">-1*($E490*(Input!$C$11/100))</f>
        <v>-0</v>
      </c>
      <c r="H490" s="78" t="n">
        <f aca="false">IF($B490&lt;Input!$G$25,((Input!$G$29*(1+Input!$C$13/100)^(DATEDIF(Input!$C$7,$B490,"Y")))),0)</f>
        <v>-2571.42948428148</v>
      </c>
      <c r="I490" s="78" t="n">
        <f aca="false">IF($B490&gt;Input!$G$31,0,IF($E490*(Input!$G$35/100)&gt;(Input!$C$12/12),-1*(Input!$C$12/12),-1*$E490*(Input!$G$35/100)))</f>
        <v>0</v>
      </c>
      <c r="J490" s="78" t="n">
        <f aca="false">IF($B490&gt;Input!$G$31,0,(-1)*($E490+$H490+$I490)*(Input!$C$8/100))</f>
        <v>0</v>
      </c>
      <c r="K490" s="78" t="n">
        <f aca="false">IF($B490&gt;Input!$G$31,0,(-1)*($E490+$H490+$I490)*(Input!$C$9/100))</f>
        <v>0</v>
      </c>
      <c r="L490" s="78" t="n">
        <f aca="false">IF($B490&lt;Input!$G$25,($E490+$F490+$G490+$H490+$I490+$J490+$K490),0)</f>
        <v>-2571.42948428148</v>
      </c>
    </row>
    <row r="491" customFormat="false" ht="12.8" hidden="false" customHeight="false" outlineLevel="0" collapsed="false">
      <c r="A491" s="76" t="n">
        <v>487</v>
      </c>
      <c r="B491" s="77" t="n">
        <f aca="false">EOMONTH(Input!$C$7,A491)</f>
        <v>57741</v>
      </c>
      <c r="C491" s="76" t="n">
        <f aca="false">DATEDIF(Input!$G$23,$B491,"Y")</f>
        <v>80</v>
      </c>
      <c r="E491" s="78" t="n">
        <f aca="false">IF($B491&gt;Input!$G$31,0,Input!$G$26*(1+Input!$G$28/100)^(DATEDIF(Input!$C$7,$B491,"Y")))</f>
        <v>0</v>
      </c>
      <c r="F491" s="78" t="n">
        <f aca="false">-1*($E491*(Input!$C$10/100))</f>
        <v>-0</v>
      </c>
      <c r="G491" s="78" t="n">
        <f aca="false">-1*($E491*(Input!$C$11/100))</f>
        <v>-0</v>
      </c>
      <c r="H491" s="78" t="n">
        <f aca="false">IF($B491&lt;Input!$G$25,((Input!$G$29*(1+Input!$C$13/100)^(DATEDIF(Input!$C$7,$B491,"Y")))),0)</f>
        <v>-2571.42948428148</v>
      </c>
      <c r="I491" s="78" t="n">
        <f aca="false">IF($B491&gt;Input!$G$31,0,IF($E491*(Input!$G$35/100)&gt;(Input!$C$12/12),-1*(Input!$C$12/12),-1*$E491*(Input!$G$35/100)))</f>
        <v>0</v>
      </c>
      <c r="J491" s="78" t="n">
        <f aca="false">IF($B491&gt;Input!$G$31,0,(-1)*($E491+$H491+$I491)*(Input!$C$8/100))</f>
        <v>0</v>
      </c>
      <c r="K491" s="78" t="n">
        <f aca="false">IF($B491&gt;Input!$G$31,0,(-1)*($E491+$H491+$I491)*(Input!$C$9/100))</f>
        <v>0</v>
      </c>
      <c r="L491" s="78" t="n">
        <f aca="false">IF($B491&lt;Input!$G$25,($E491+$F491+$G491+$H491+$I491+$J491+$K491),0)</f>
        <v>-2571.42948428148</v>
      </c>
    </row>
    <row r="492" customFormat="false" ht="12.8" hidden="false" customHeight="false" outlineLevel="0" collapsed="false">
      <c r="A492" s="76" t="n">
        <v>488</v>
      </c>
      <c r="B492" s="77" t="n">
        <f aca="false">EOMONTH(Input!$C$7,A492)</f>
        <v>57769</v>
      </c>
      <c r="C492" s="76" t="n">
        <f aca="false">DATEDIF(Input!$G$23,$B492,"Y")</f>
        <v>80</v>
      </c>
      <c r="E492" s="78" t="n">
        <f aca="false">IF($B492&gt;Input!$G$31,0,Input!$G$26*(1+Input!$G$28/100)^(DATEDIF(Input!$C$7,$B492,"Y")))</f>
        <v>0</v>
      </c>
      <c r="F492" s="78" t="n">
        <f aca="false">-1*($E492*(Input!$C$10/100))</f>
        <v>-0</v>
      </c>
      <c r="G492" s="78" t="n">
        <f aca="false">-1*($E492*(Input!$C$11/100))</f>
        <v>-0</v>
      </c>
      <c r="H492" s="78" t="n">
        <f aca="false">IF($B492&lt;Input!$G$25,((Input!$G$29*(1+Input!$C$13/100)^(DATEDIF(Input!$C$7,$B492,"Y")))),0)</f>
        <v>-2571.42948428148</v>
      </c>
      <c r="I492" s="78" t="n">
        <f aca="false">IF($B492&gt;Input!$G$31,0,IF($E492*(Input!$G$35/100)&gt;(Input!$C$12/12),-1*(Input!$C$12/12),-1*$E492*(Input!$G$35/100)))</f>
        <v>0</v>
      </c>
      <c r="J492" s="78" t="n">
        <f aca="false">IF($B492&gt;Input!$G$31,0,(-1)*($E492+$H492+$I492)*(Input!$C$8/100))</f>
        <v>0</v>
      </c>
      <c r="K492" s="78" t="n">
        <f aca="false">IF($B492&gt;Input!$G$31,0,(-1)*($E492+$H492+$I492)*(Input!$C$9/100))</f>
        <v>0</v>
      </c>
      <c r="L492" s="78" t="n">
        <f aca="false">IF($B492&lt;Input!$G$25,($E492+$F492+$G492+$H492+$I492+$J492+$K492),0)</f>
        <v>-2571.42948428148</v>
      </c>
    </row>
    <row r="493" customFormat="false" ht="12.8" hidden="false" customHeight="false" outlineLevel="0" collapsed="false">
      <c r="A493" s="76" t="n">
        <v>489</v>
      </c>
      <c r="B493" s="77" t="n">
        <f aca="false">EOMONTH(Input!$C$7,A493)</f>
        <v>57800</v>
      </c>
      <c r="C493" s="76" t="n">
        <f aca="false">DATEDIF(Input!$G$23,$B493,"Y")</f>
        <v>80</v>
      </c>
      <c r="E493" s="78" t="n">
        <f aca="false">IF($B493&gt;Input!$G$31,0,Input!$G$26*(1+Input!$G$28/100)^(DATEDIF(Input!$C$7,$B493,"Y")))</f>
        <v>0</v>
      </c>
      <c r="F493" s="78" t="n">
        <f aca="false">-1*($E493*(Input!$C$10/100))</f>
        <v>-0</v>
      </c>
      <c r="G493" s="78" t="n">
        <f aca="false">-1*($E493*(Input!$C$11/100))</f>
        <v>-0</v>
      </c>
      <c r="H493" s="78" t="n">
        <f aca="false">IF($B493&lt;Input!$G$25,((Input!$G$29*(1+Input!$C$13/100)^(DATEDIF(Input!$C$7,$B493,"Y")))),0)</f>
        <v>-2571.42948428148</v>
      </c>
      <c r="I493" s="78" t="n">
        <f aca="false">IF($B493&gt;Input!$G$31,0,IF($E493*(Input!$G$35/100)&gt;(Input!$C$12/12),-1*(Input!$C$12/12),-1*$E493*(Input!$G$35/100)))</f>
        <v>0</v>
      </c>
      <c r="J493" s="78" t="n">
        <f aca="false">IF($B493&gt;Input!$G$31,0,(-1)*($E493+$H493+$I493)*(Input!$C$8/100))</f>
        <v>0</v>
      </c>
      <c r="K493" s="78" t="n">
        <f aca="false">IF($B493&gt;Input!$G$31,0,(-1)*($E493+$H493+$I493)*(Input!$C$9/100))</f>
        <v>0</v>
      </c>
      <c r="L493" s="78" t="n">
        <f aca="false">IF($B493&lt;Input!$G$25,($E493+$F493+$G493+$H493+$I493+$J493+$K493),0)</f>
        <v>-2571.42948428148</v>
      </c>
    </row>
    <row r="494" customFormat="false" ht="12.8" hidden="false" customHeight="false" outlineLevel="0" collapsed="false">
      <c r="A494" s="76" t="n">
        <v>490</v>
      </c>
      <c r="B494" s="77" t="n">
        <f aca="false">EOMONTH(Input!$C$7,A494)</f>
        <v>57830</v>
      </c>
      <c r="C494" s="76" t="n">
        <f aca="false">DATEDIF(Input!$G$23,$B494,"Y")</f>
        <v>80</v>
      </c>
      <c r="E494" s="78" t="n">
        <f aca="false">IF($B494&gt;Input!$G$31,0,Input!$G$26*(1+Input!$G$28/100)^(DATEDIF(Input!$C$7,$B494,"Y")))</f>
        <v>0</v>
      </c>
      <c r="F494" s="78" t="n">
        <f aca="false">-1*($E494*(Input!$C$10/100))</f>
        <v>-0</v>
      </c>
      <c r="G494" s="78" t="n">
        <f aca="false">-1*($E494*(Input!$C$11/100))</f>
        <v>-0</v>
      </c>
      <c r="H494" s="78" t="n">
        <f aca="false">IF($B494&lt;Input!$G$25,((Input!$G$29*(1+Input!$C$13/100)^(DATEDIF(Input!$C$7,$B494,"Y")))),0)</f>
        <v>-2571.42948428148</v>
      </c>
      <c r="I494" s="78" t="n">
        <f aca="false">IF($B494&gt;Input!$G$31,0,IF($E494*(Input!$G$35/100)&gt;(Input!$C$12/12),-1*(Input!$C$12/12),-1*$E494*(Input!$G$35/100)))</f>
        <v>0</v>
      </c>
      <c r="J494" s="78" t="n">
        <f aca="false">IF($B494&gt;Input!$G$31,0,(-1)*($E494+$H494+$I494)*(Input!$C$8/100))</f>
        <v>0</v>
      </c>
      <c r="K494" s="78" t="n">
        <f aca="false">IF($B494&gt;Input!$G$31,0,(-1)*($E494+$H494+$I494)*(Input!$C$9/100))</f>
        <v>0</v>
      </c>
      <c r="L494" s="78" t="n">
        <f aca="false">IF($B494&lt;Input!$G$25,($E494+$F494+$G494+$H494+$I494+$J494+$K494),0)</f>
        <v>-2571.42948428148</v>
      </c>
    </row>
    <row r="495" customFormat="false" ht="12.8" hidden="false" customHeight="false" outlineLevel="0" collapsed="false">
      <c r="A495" s="76" t="n">
        <v>491</v>
      </c>
      <c r="B495" s="77" t="n">
        <f aca="false">EOMONTH(Input!$C$7,A495)</f>
        <v>57861</v>
      </c>
      <c r="C495" s="76" t="n">
        <f aca="false">DATEDIF(Input!$G$23,$B495,"Y")</f>
        <v>81</v>
      </c>
      <c r="E495" s="78" t="n">
        <f aca="false">IF($B495&gt;Input!$G$31,0,Input!$G$26*(1+Input!$G$28/100)^(DATEDIF(Input!$C$7,$B495,"Y")))</f>
        <v>0</v>
      </c>
      <c r="F495" s="78" t="n">
        <f aca="false">-1*($E495*(Input!$C$10/100))</f>
        <v>-0</v>
      </c>
      <c r="G495" s="78" t="n">
        <f aca="false">-1*($E495*(Input!$C$11/100))</f>
        <v>-0</v>
      </c>
      <c r="H495" s="78" t="n">
        <f aca="false">IF($B495&lt;Input!$G$25,((Input!$G$29*(1+Input!$C$13/100)^(DATEDIF(Input!$C$7,$B495,"Y")))),0)</f>
        <v>-2571.42948428148</v>
      </c>
      <c r="I495" s="78" t="n">
        <f aca="false">IF($B495&gt;Input!$G$31,0,IF($E495*(Input!$G$35/100)&gt;(Input!$C$12/12),-1*(Input!$C$12/12),-1*$E495*(Input!$G$35/100)))</f>
        <v>0</v>
      </c>
      <c r="J495" s="78" t="n">
        <f aca="false">IF($B495&gt;Input!$G$31,0,(-1)*($E495+$H495+$I495)*(Input!$C$8/100))</f>
        <v>0</v>
      </c>
      <c r="K495" s="78" t="n">
        <f aca="false">IF($B495&gt;Input!$G$31,0,(-1)*($E495+$H495+$I495)*(Input!$C$9/100))</f>
        <v>0</v>
      </c>
      <c r="L495" s="78" t="n">
        <f aca="false">IF($B495&lt;Input!$G$25,($E495+$F495+$G495+$H495+$I495+$J495+$K495),0)</f>
        <v>-2571.42948428148</v>
      </c>
    </row>
    <row r="496" customFormat="false" ht="12.8" hidden="false" customHeight="false" outlineLevel="0" collapsed="false">
      <c r="A496" s="76" t="n">
        <v>492</v>
      </c>
      <c r="B496" s="77" t="n">
        <f aca="false">EOMONTH(Input!$C$7,A496)</f>
        <v>57891</v>
      </c>
      <c r="C496" s="76" t="n">
        <f aca="false">DATEDIF(Input!$G$23,$B496,"Y")</f>
        <v>81</v>
      </c>
      <c r="E496" s="78" t="n">
        <f aca="false">IF($B496&gt;Input!$G$31,0,Input!$G$26*(1+Input!$G$28/100)^(DATEDIF(Input!$C$7,$B496,"Y")))</f>
        <v>0</v>
      </c>
      <c r="F496" s="78" t="n">
        <f aca="false">-1*($E496*(Input!$C$10/100))</f>
        <v>-0</v>
      </c>
      <c r="G496" s="78" t="n">
        <f aca="false">-1*($E496*(Input!$C$11/100))</f>
        <v>-0</v>
      </c>
      <c r="H496" s="78" t="n">
        <f aca="false">IF($B496&lt;Input!$G$25,((Input!$G$29*(1+Input!$C$13/100)^(DATEDIF(Input!$C$7,$B496,"Y")))),0)</f>
        <v>-2725.71525333837</v>
      </c>
      <c r="I496" s="78" t="n">
        <f aca="false">IF($B496&gt;Input!$G$31,0,IF($E496*(Input!$G$35/100)&gt;(Input!$C$12/12),-1*(Input!$C$12/12),-1*$E496*(Input!$G$35/100)))</f>
        <v>0</v>
      </c>
      <c r="J496" s="78" t="n">
        <f aca="false">IF($B496&gt;Input!$G$31,0,(-1)*($E496+$H496+$I496)*(Input!$C$8/100))</f>
        <v>0</v>
      </c>
      <c r="K496" s="78" t="n">
        <f aca="false">IF($B496&gt;Input!$G$31,0,(-1)*($E496+$H496+$I496)*(Input!$C$9/100))</f>
        <v>0</v>
      </c>
      <c r="L496" s="78" t="n">
        <f aca="false">IF($B496&lt;Input!$G$25,($E496+$F496+$G496+$H496+$I496+$J496+$K496),0)</f>
        <v>-2725.71525333837</v>
      </c>
    </row>
    <row r="497" customFormat="false" ht="12.8" hidden="false" customHeight="false" outlineLevel="0" collapsed="false">
      <c r="A497" s="76" t="n">
        <v>493</v>
      </c>
      <c r="B497" s="77" t="n">
        <f aca="false">EOMONTH(Input!$C$7,A497)</f>
        <v>57922</v>
      </c>
      <c r="C497" s="76" t="n">
        <f aca="false">DATEDIF(Input!$G$23,$B497,"Y")</f>
        <v>81</v>
      </c>
      <c r="E497" s="78" t="n">
        <f aca="false">IF($B497&gt;Input!$G$31,0,Input!$G$26*(1+Input!$G$28/100)^(DATEDIF(Input!$C$7,$B497,"Y")))</f>
        <v>0</v>
      </c>
      <c r="F497" s="78" t="n">
        <f aca="false">-1*($E497*(Input!$C$10/100))</f>
        <v>-0</v>
      </c>
      <c r="G497" s="78" t="n">
        <f aca="false">-1*($E497*(Input!$C$11/100))</f>
        <v>-0</v>
      </c>
      <c r="H497" s="78" t="n">
        <f aca="false">IF($B497&lt;Input!$G$25,((Input!$G$29*(1+Input!$C$13/100)^(DATEDIF(Input!$C$7,$B497,"Y")))),0)</f>
        <v>-2725.71525333837</v>
      </c>
      <c r="I497" s="78" t="n">
        <f aca="false">IF($B497&gt;Input!$G$31,0,IF($E497*(Input!$G$35/100)&gt;(Input!$C$12/12),-1*(Input!$C$12/12),-1*$E497*(Input!$G$35/100)))</f>
        <v>0</v>
      </c>
      <c r="J497" s="78" t="n">
        <f aca="false">IF($B497&gt;Input!$G$31,0,(-1)*($E497+$H497+$I497)*(Input!$C$8/100))</f>
        <v>0</v>
      </c>
      <c r="K497" s="78" t="n">
        <f aca="false">IF($B497&gt;Input!$G$31,0,(-1)*($E497+$H497+$I497)*(Input!$C$9/100))</f>
        <v>0</v>
      </c>
      <c r="L497" s="78" t="n">
        <f aca="false">IF($B497&lt;Input!$G$25,($E497+$F497+$G497+$H497+$I497+$J497+$K497),0)</f>
        <v>-2725.71525333837</v>
      </c>
    </row>
    <row r="498" customFormat="false" ht="12.8" hidden="false" customHeight="false" outlineLevel="0" collapsed="false">
      <c r="A498" s="76" t="n">
        <v>494</v>
      </c>
      <c r="B498" s="77" t="n">
        <f aca="false">EOMONTH(Input!$C$7,A498)</f>
        <v>57953</v>
      </c>
      <c r="C498" s="76" t="n">
        <f aca="false">DATEDIF(Input!$G$23,$B498,"Y")</f>
        <v>81</v>
      </c>
      <c r="E498" s="78" t="n">
        <f aca="false">IF($B498&gt;Input!$G$31,0,Input!$G$26*(1+Input!$G$28/100)^(DATEDIF(Input!$C$7,$B498,"Y")))</f>
        <v>0</v>
      </c>
      <c r="F498" s="78" t="n">
        <f aca="false">-1*($E498*(Input!$C$10/100))</f>
        <v>-0</v>
      </c>
      <c r="G498" s="78" t="n">
        <f aca="false">-1*($E498*(Input!$C$11/100))</f>
        <v>-0</v>
      </c>
      <c r="H498" s="78" t="n">
        <f aca="false">IF($B498&lt;Input!$G$25,((Input!$G$29*(1+Input!$C$13/100)^(DATEDIF(Input!$C$7,$B498,"Y")))),0)</f>
        <v>-2725.71525333837</v>
      </c>
      <c r="I498" s="78" t="n">
        <f aca="false">IF($B498&gt;Input!$G$31,0,IF($E498*(Input!$G$35/100)&gt;(Input!$C$12/12),-1*(Input!$C$12/12),-1*$E498*(Input!$G$35/100)))</f>
        <v>0</v>
      </c>
      <c r="J498" s="78" t="n">
        <f aca="false">IF($B498&gt;Input!$G$31,0,(-1)*($E498+$H498+$I498)*(Input!$C$8/100))</f>
        <v>0</v>
      </c>
      <c r="K498" s="78" t="n">
        <f aca="false">IF($B498&gt;Input!$G$31,0,(-1)*($E498+$H498+$I498)*(Input!$C$9/100))</f>
        <v>0</v>
      </c>
      <c r="L498" s="78" t="n">
        <f aca="false">IF($B498&lt;Input!$G$25,($E498+$F498+$G498+$H498+$I498+$J498+$K498),0)</f>
        <v>-2725.71525333837</v>
      </c>
    </row>
    <row r="499" customFormat="false" ht="12.8" hidden="false" customHeight="false" outlineLevel="0" collapsed="false">
      <c r="A499" s="76" t="n">
        <v>495</v>
      </c>
      <c r="B499" s="77" t="n">
        <f aca="false">EOMONTH(Input!$C$7,A499)</f>
        <v>57983</v>
      </c>
      <c r="C499" s="76" t="n">
        <f aca="false">DATEDIF(Input!$G$23,$B499,"Y")</f>
        <v>81</v>
      </c>
      <c r="E499" s="78" t="n">
        <f aca="false">IF($B499&gt;Input!$G$31,0,Input!$G$26*(1+Input!$G$28/100)^(DATEDIF(Input!$C$7,$B499,"Y")))</f>
        <v>0</v>
      </c>
      <c r="F499" s="78" t="n">
        <f aca="false">-1*($E499*(Input!$C$10/100))</f>
        <v>-0</v>
      </c>
      <c r="G499" s="78" t="n">
        <f aca="false">-1*($E499*(Input!$C$11/100))</f>
        <v>-0</v>
      </c>
      <c r="H499" s="78" t="n">
        <f aca="false">IF($B499&lt;Input!$G$25,((Input!$G$29*(1+Input!$C$13/100)^(DATEDIF(Input!$C$7,$B499,"Y")))),0)</f>
        <v>-2725.71525333837</v>
      </c>
      <c r="I499" s="78" t="n">
        <f aca="false">IF($B499&gt;Input!$G$31,0,IF($E499*(Input!$G$35/100)&gt;(Input!$C$12/12),-1*(Input!$C$12/12),-1*$E499*(Input!$G$35/100)))</f>
        <v>0</v>
      </c>
      <c r="J499" s="78" t="n">
        <f aca="false">IF($B499&gt;Input!$G$31,0,(-1)*($E499+$H499+$I499)*(Input!$C$8/100))</f>
        <v>0</v>
      </c>
      <c r="K499" s="78" t="n">
        <f aca="false">IF($B499&gt;Input!$G$31,0,(-1)*($E499+$H499+$I499)*(Input!$C$9/100))</f>
        <v>0</v>
      </c>
      <c r="L499" s="78" t="n">
        <f aca="false">IF($B499&lt;Input!$G$25,($E499+$F499+$G499+$H499+$I499+$J499+$K499),0)</f>
        <v>-2725.71525333837</v>
      </c>
    </row>
    <row r="500" customFormat="false" ht="12.8" hidden="false" customHeight="false" outlineLevel="0" collapsed="false">
      <c r="A500" s="76" t="n">
        <v>496</v>
      </c>
      <c r="B500" s="77" t="n">
        <f aca="false">EOMONTH(Input!$C$7,A500)</f>
        <v>58014</v>
      </c>
      <c r="C500" s="76" t="n">
        <f aca="false">DATEDIF(Input!$G$23,$B500,"Y")</f>
        <v>81</v>
      </c>
      <c r="E500" s="78" t="n">
        <f aca="false">IF($B500&gt;Input!$G$31,0,Input!$G$26*(1+Input!$G$28/100)^(DATEDIF(Input!$C$7,$B500,"Y")))</f>
        <v>0</v>
      </c>
      <c r="F500" s="78" t="n">
        <f aca="false">-1*($E500*(Input!$C$10/100))</f>
        <v>-0</v>
      </c>
      <c r="G500" s="78" t="n">
        <f aca="false">-1*($E500*(Input!$C$11/100))</f>
        <v>-0</v>
      </c>
      <c r="H500" s="78" t="n">
        <f aca="false">IF($B500&lt;Input!$G$25,((Input!$G$29*(1+Input!$C$13/100)^(DATEDIF(Input!$C$7,$B500,"Y")))),0)</f>
        <v>-2725.71525333837</v>
      </c>
      <c r="I500" s="78" t="n">
        <f aca="false">IF($B500&gt;Input!$G$31,0,IF($E500*(Input!$G$35/100)&gt;(Input!$C$12/12),-1*(Input!$C$12/12),-1*$E500*(Input!$G$35/100)))</f>
        <v>0</v>
      </c>
      <c r="J500" s="78" t="n">
        <f aca="false">IF($B500&gt;Input!$G$31,0,(-1)*($E500+$H500+$I500)*(Input!$C$8/100))</f>
        <v>0</v>
      </c>
      <c r="K500" s="78" t="n">
        <f aca="false">IF($B500&gt;Input!$G$31,0,(-1)*($E500+$H500+$I500)*(Input!$C$9/100))</f>
        <v>0</v>
      </c>
      <c r="L500" s="78" t="n">
        <f aca="false">IF($B500&lt;Input!$G$25,($E500+$F500+$G500+$H500+$I500+$J500+$K500),0)</f>
        <v>-2725.71525333837</v>
      </c>
    </row>
    <row r="501" customFormat="false" ht="12.8" hidden="false" customHeight="false" outlineLevel="0" collapsed="false">
      <c r="A501" s="76" t="n">
        <v>497</v>
      </c>
      <c r="B501" s="77" t="n">
        <f aca="false">EOMONTH(Input!$C$7,A501)</f>
        <v>58044</v>
      </c>
      <c r="C501" s="76" t="n">
        <f aca="false">DATEDIF(Input!$G$23,$B501,"Y")</f>
        <v>81</v>
      </c>
      <c r="E501" s="78" t="n">
        <f aca="false">IF($B501&gt;Input!$G$31,0,Input!$G$26*(1+Input!$G$28/100)^(DATEDIF(Input!$C$7,$B501,"Y")))</f>
        <v>0</v>
      </c>
      <c r="F501" s="78" t="n">
        <f aca="false">-1*($E501*(Input!$C$10/100))</f>
        <v>-0</v>
      </c>
      <c r="G501" s="78" t="n">
        <f aca="false">-1*($E501*(Input!$C$11/100))</f>
        <v>-0</v>
      </c>
      <c r="H501" s="78" t="n">
        <f aca="false">IF($B501&lt;Input!$G$25,((Input!$G$29*(1+Input!$C$13/100)^(DATEDIF(Input!$C$7,$B501,"Y")))),0)</f>
        <v>-2725.71525333837</v>
      </c>
      <c r="I501" s="78" t="n">
        <f aca="false">IF($B501&gt;Input!$G$31,0,IF($E501*(Input!$G$35/100)&gt;(Input!$C$12/12),-1*(Input!$C$12/12),-1*$E501*(Input!$G$35/100)))</f>
        <v>0</v>
      </c>
      <c r="J501" s="78" t="n">
        <f aca="false">IF($B501&gt;Input!$G$31,0,(-1)*($E501+$H501+$I501)*(Input!$C$8/100))</f>
        <v>0</v>
      </c>
      <c r="K501" s="78" t="n">
        <f aca="false">IF($B501&gt;Input!$G$31,0,(-1)*($E501+$H501+$I501)*(Input!$C$9/100))</f>
        <v>0</v>
      </c>
      <c r="L501" s="78" t="n">
        <f aca="false">IF($B501&lt;Input!$G$25,($E501+$F501+$G501+$H501+$I501+$J501+$K501),0)</f>
        <v>-2725.71525333837</v>
      </c>
    </row>
    <row r="502" customFormat="false" ht="12.8" hidden="false" customHeight="false" outlineLevel="0" collapsed="false">
      <c r="A502" s="76" t="n">
        <v>498</v>
      </c>
      <c r="B502" s="77" t="n">
        <f aca="false">EOMONTH(Input!$C$7,A502)</f>
        <v>58075</v>
      </c>
      <c r="C502" s="76" t="n">
        <f aca="false">DATEDIF(Input!$G$23,$B502,"Y")</f>
        <v>81</v>
      </c>
      <c r="E502" s="78" t="n">
        <f aca="false">IF($B502&gt;Input!$G$31,0,Input!$G$26*(1+Input!$G$28/100)^(DATEDIF(Input!$C$7,$B502,"Y")))</f>
        <v>0</v>
      </c>
      <c r="F502" s="78" t="n">
        <f aca="false">-1*($E502*(Input!$C$10/100))</f>
        <v>-0</v>
      </c>
      <c r="G502" s="78" t="n">
        <f aca="false">-1*($E502*(Input!$C$11/100))</f>
        <v>-0</v>
      </c>
      <c r="H502" s="78" t="n">
        <f aca="false">IF($B502&lt;Input!$G$25,((Input!$G$29*(1+Input!$C$13/100)^(DATEDIF(Input!$C$7,$B502,"Y")))),0)</f>
        <v>-2725.71525333837</v>
      </c>
      <c r="I502" s="78" t="n">
        <f aca="false">IF($B502&gt;Input!$G$31,0,IF($E502*(Input!$G$35/100)&gt;(Input!$C$12/12),-1*(Input!$C$12/12),-1*$E502*(Input!$G$35/100)))</f>
        <v>0</v>
      </c>
      <c r="J502" s="78" t="n">
        <f aca="false">IF($B502&gt;Input!$G$31,0,(-1)*($E502+$H502+$I502)*(Input!$C$8/100))</f>
        <v>0</v>
      </c>
      <c r="K502" s="78" t="n">
        <f aca="false">IF($B502&gt;Input!$G$31,0,(-1)*($E502+$H502+$I502)*(Input!$C$9/100))</f>
        <v>0</v>
      </c>
      <c r="L502" s="78" t="n">
        <f aca="false">IF($B502&lt;Input!$G$25,($E502+$F502+$G502+$H502+$I502+$J502+$K502),0)</f>
        <v>-2725.71525333837</v>
      </c>
    </row>
    <row r="503" customFormat="false" ht="12.8" hidden="false" customHeight="false" outlineLevel="0" collapsed="false">
      <c r="A503" s="76" t="n">
        <v>499</v>
      </c>
      <c r="B503" s="77" t="n">
        <f aca="false">EOMONTH(Input!$C$7,A503)</f>
        <v>58106</v>
      </c>
      <c r="C503" s="76" t="n">
        <f aca="false">DATEDIF(Input!$G$23,$B503,"Y")</f>
        <v>81</v>
      </c>
      <c r="E503" s="78" t="n">
        <f aca="false">IF($B503&gt;Input!$G$31,0,Input!$G$26*(1+Input!$G$28/100)^(DATEDIF(Input!$C$7,$B503,"Y")))</f>
        <v>0</v>
      </c>
      <c r="F503" s="78" t="n">
        <f aca="false">-1*($E503*(Input!$C$10/100))</f>
        <v>-0</v>
      </c>
      <c r="G503" s="78" t="n">
        <f aca="false">-1*($E503*(Input!$C$11/100))</f>
        <v>-0</v>
      </c>
      <c r="H503" s="78" t="n">
        <f aca="false">IF($B503&lt;Input!$G$25,((Input!$G$29*(1+Input!$C$13/100)^(DATEDIF(Input!$C$7,$B503,"Y")))),0)</f>
        <v>-2725.71525333837</v>
      </c>
      <c r="I503" s="78" t="n">
        <f aca="false">IF($B503&gt;Input!$G$31,0,IF($E503*(Input!$G$35/100)&gt;(Input!$C$12/12),-1*(Input!$C$12/12),-1*$E503*(Input!$G$35/100)))</f>
        <v>0</v>
      </c>
      <c r="J503" s="78" t="n">
        <f aca="false">IF($B503&gt;Input!$G$31,0,(-1)*($E503+$H503+$I503)*(Input!$C$8/100))</f>
        <v>0</v>
      </c>
      <c r="K503" s="78" t="n">
        <f aca="false">IF($B503&gt;Input!$G$31,0,(-1)*($E503+$H503+$I503)*(Input!$C$9/100))</f>
        <v>0</v>
      </c>
      <c r="L503" s="78" t="n">
        <f aca="false">IF($B503&lt;Input!$G$25,($E503+$F503+$G503+$H503+$I503+$J503+$K503),0)</f>
        <v>-2725.71525333837</v>
      </c>
    </row>
    <row r="504" customFormat="false" ht="12.8" hidden="false" customHeight="false" outlineLevel="0" collapsed="false">
      <c r="A504" s="76" t="n">
        <v>500</v>
      </c>
      <c r="B504" s="77" t="n">
        <f aca="false">EOMONTH(Input!$C$7,A504)</f>
        <v>58134</v>
      </c>
      <c r="C504" s="76" t="n">
        <f aca="false">DATEDIF(Input!$G$23,$B504,"Y")</f>
        <v>81</v>
      </c>
      <c r="E504" s="78" t="n">
        <f aca="false">IF($B504&gt;Input!$G$31,0,Input!$G$26*(1+Input!$G$28/100)^(DATEDIF(Input!$C$7,$B504,"Y")))</f>
        <v>0</v>
      </c>
      <c r="F504" s="78" t="n">
        <f aca="false">-1*($E504*(Input!$C$10/100))</f>
        <v>-0</v>
      </c>
      <c r="G504" s="78" t="n">
        <f aca="false">-1*($E504*(Input!$C$11/100))</f>
        <v>-0</v>
      </c>
      <c r="H504" s="78" t="n">
        <f aca="false">IF($B504&lt;Input!$G$25,((Input!$G$29*(1+Input!$C$13/100)^(DATEDIF(Input!$C$7,$B504,"Y")))),0)</f>
        <v>-2725.71525333837</v>
      </c>
      <c r="I504" s="78" t="n">
        <f aca="false">IF($B504&gt;Input!$G$31,0,IF($E504*(Input!$G$35/100)&gt;(Input!$C$12/12),-1*(Input!$C$12/12),-1*$E504*(Input!$G$35/100)))</f>
        <v>0</v>
      </c>
      <c r="J504" s="78" t="n">
        <f aca="false">IF($B504&gt;Input!$G$31,0,(-1)*($E504+$H504+$I504)*(Input!$C$8/100))</f>
        <v>0</v>
      </c>
      <c r="K504" s="78" t="n">
        <f aca="false">IF($B504&gt;Input!$G$31,0,(-1)*($E504+$H504+$I504)*(Input!$C$9/100))</f>
        <v>0</v>
      </c>
      <c r="L504" s="78" t="n">
        <f aca="false">IF($B504&lt;Input!$G$25,($E504+$F504+$G504+$H504+$I504+$J504+$K504),0)</f>
        <v>-2725.71525333837</v>
      </c>
    </row>
    <row r="505" customFormat="false" ht="12.8" hidden="false" customHeight="false" outlineLevel="0" collapsed="false">
      <c r="A505" s="76" t="n">
        <v>501</v>
      </c>
      <c r="B505" s="77" t="n">
        <f aca="false">EOMONTH(Input!$C$7,A505)</f>
        <v>58165</v>
      </c>
      <c r="C505" s="76" t="n">
        <f aca="false">DATEDIF(Input!$G$23,$B505,"Y")</f>
        <v>81</v>
      </c>
      <c r="E505" s="78" t="n">
        <f aca="false">IF($B505&gt;Input!$G$31,0,Input!$G$26*(1+Input!$G$28/100)^(DATEDIF(Input!$C$7,$B505,"Y")))</f>
        <v>0</v>
      </c>
      <c r="F505" s="78" t="n">
        <f aca="false">-1*($E505*(Input!$C$10/100))</f>
        <v>-0</v>
      </c>
      <c r="G505" s="78" t="n">
        <f aca="false">-1*($E505*(Input!$C$11/100))</f>
        <v>-0</v>
      </c>
      <c r="H505" s="78" t="n">
        <f aca="false">IF($B505&lt;Input!$G$25,((Input!$G$29*(1+Input!$C$13/100)^(DATEDIF(Input!$C$7,$B505,"Y")))),0)</f>
        <v>-2725.71525333837</v>
      </c>
      <c r="I505" s="78" t="n">
        <f aca="false">IF($B505&gt;Input!$G$31,0,IF($E505*(Input!$G$35/100)&gt;(Input!$C$12/12),-1*(Input!$C$12/12),-1*$E505*(Input!$G$35/100)))</f>
        <v>0</v>
      </c>
      <c r="J505" s="78" t="n">
        <f aca="false">IF($B505&gt;Input!$G$31,0,(-1)*($E505+$H505+$I505)*(Input!$C$8/100))</f>
        <v>0</v>
      </c>
      <c r="K505" s="78" t="n">
        <f aca="false">IF($B505&gt;Input!$G$31,0,(-1)*($E505+$H505+$I505)*(Input!$C$9/100))</f>
        <v>0</v>
      </c>
      <c r="L505" s="78" t="n">
        <f aca="false">IF($B505&lt;Input!$G$25,($E505+$F505+$G505+$H505+$I505+$J505+$K505),0)</f>
        <v>-2725.71525333837</v>
      </c>
    </row>
    <row r="506" customFormat="false" ht="12.8" hidden="false" customHeight="false" outlineLevel="0" collapsed="false">
      <c r="A506" s="76" t="n">
        <v>502</v>
      </c>
      <c r="B506" s="77" t="n">
        <f aca="false">EOMONTH(Input!$C$7,A506)</f>
        <v>58195</v>
      </c>
      <c r="C506" s="76" t="n">
        <f aca="false">DATEDIF(Input!$G$23,$B506,"Y")</f>
        <v>81</v>
      </c>
      <c r="E506" s="78" t="n">
        <f aca="false">IF($B506&gt;Input!$G$31,0,Input!$G$26*(1+Input!$G$28/100)^(DATEDIF(Input!$C$7,$B506,"Y")))</f>
        <v>0</v>
      </c>
      <c r="F506" s="78" t="n">
        <f aca="false">-1*($E506*(Input!$C$10/100))</f>
        <v>-0</v>
      </c>
      <c r="G506" s="78" t="n">
        <f aca="false">-1*($E506*(Input!$C$11/100))</f>
        <v>-0</v>
      </c>
      <c r="H506" s="78" t="n">
        <f aca="false">IF($B506&lt;Input!$G$25,((Input!$G$29*(1+Input!$C$13/100)^(DATEDIF(Input!$C$7,$B506,"Y")))),0)</f>
        <v>-2725.71525333837</v>
      </c>
      <c r="I506" s="78" t="n">
        <f aca="false">IF($B506&gt;Input!$G$31,0,IF($E506*(Input!$G$35/100)&gt;(Input!$C$12/12),-1*(Input!$C$12/12),-1*$E506*(Input!$G$35/100)))</f>
        <v>0</v>
      </c>
      <c r="J506" s="78" t="n">
        <f aca="false">IF($B506&gt;Input!$G$31,0,(-1)*($E506+$H506+$I506)*(Input!$C$8/100))</f>
        <v>0</v>
      </c>
      <c r="K506" s="78" t="n">
        <f aca="false">IF($B506&gt;Input!$G$31,0,(-1)*($E506+$H506+$I506)*(Input!$C$9/100))</f>
        <v>0</v>
      </c>
      <c r="L506" s="78" t="n">
        <f aca="false">IF($B506&lt;Input!$G$25,($E506+$F506+$G506+$H506+$I506+$J506+$K506),0)</f>
        <v>-2725.71525333837</v>
      </c>
    </row>
    <row r="507" customFormat="false" ht="12.8" hidden="false" customHeight="false" outlineLevel="0" collapsed="false">
      <c r="A507" s="76" t="n">
        <v>503</v>
      </c>
      <c r="B507" s="77" t="n">
        <f aca="false">EOMONTH(Input!$C$7,A507)</f>
        <v>58226</v>
      </c>
      <c r="C507" s="76" t="n">
        <f aca="false">DATEDIF(Input!$G$23,$B507,"Y")</f>
        <v>82</v>
      </c>
      <c r="E507" s="78" t="n">
        <f aca="false">IF($B507&gt;Input!$G$31,0,Input!$G$26*(1+Input!$G$28/100)^(DATEDIF(Input!$C$7,$B507,"Y")))</f>
        <v>0</v>
      </c>
      <c r="F507" s="78" t="n">
        <f aca="false">-1*($E507*(Input!$C$10/100))</f>
        <v>-0</v>
      </c>
      <c r="G507" s="78" t="n">
        <f aca="false">-1*($E507*(Input!$C$11/100))</f>
        <v>-0</v>
      </c>
      <c r="H507" s="78" t="n">
        <f aca="false">IF($B507&lt;Input!$G$25,((Input!$G$29*(1+Input!$C$13/100)^(DATEDIF(Input!$C$7,$B507,"Y")))),0)</f>
        <v>-2725.71525333837</v>
      </c>
      <c r="I507" s="78" t="n">
        <f aca="false">IF($B507&gt;Input!$G$31,0,IF($E507*(Input!$G$35/100)&gt;(Input!$C$12/12),-1*(Input!$C$12/12),-1*$E507*(Input!$G$35/100)))</f>
        <v>0</v>
      </c>
      <c r="J507" s="78" t="n">
        <f aca="false">IF($B507&gt;Input!$G$31,0,(-1)*($E507+$H507+$I507)*(Input!$C$8/100))</f>
        <v>0</v>
      </c>
      <c r="K507" s="78" t="n">
        <f aca="false">IF($B507&gt;Input!$G$31,0,(-1)*($E507+$H507+$I507)*(Input!$C$9/100))</f>
        <v>0</v>
      </c>
      <c r="L507" s="78" t="n">
        <f aca="false">IF($B507&lt;Input!$G$25,($E507+$F507+$G507+$H507+$I507+$J507+$K507),0)</f>
        <v>-2725.71525333837</v>
      </c>
    </row>
    <row r="508" customFormat="false" ht="12.8" hidden="false" customHeight="false" outlineLevel="0" collapsed="false">
      <c r="A508" s="76" t="n">
        <v>504</v>
      </c>
      <c r="B508" s="77" t="n">
        <f aca="false">EOMONTH(Input!$C$7,A508)</f>
        <v>58256</v>
      </c>
      <c r="C508" s="76" t="n">
        <f aca="false">DATEDIF(Input!$G$23,$B508,"Y")</f>
        <v>82</v>
      </c>
      <c r="E508" s="78" t="n">
        <f aca="false">IF($B508&gt;Input!$G$31,0,Input!$G$26*(1+Input!$G$28/100)^(DATEDIF(Input!$C$7,$B508,"Y")))</f>
        <v>0</v>
      </c>
      <c r="F508" s="78" t="n">
        <f aca="false">-1*($E508*(Input!$C$10/100))</f>
        <v>-0</v>
      </c>
      <c r="G508" s="78" t="n">
        <f aca="false">-1*($E508*(Input!$C$11/100))</f>
        <v>-0</v>
      </c>
      <c r="H508" s="78" t="n">
        <f aca="false">IF($B508&lt;Input!$G$25,((Input!$G$29*(1+Input!$C$13/100)^(DATEDIF(Input!$C$7,$B508,"Y")))),0)</f>
        <v>-2889.25816853867</v>
      </c>
      <c r="I508" s="78" t="n">
        <f aca="false">IF($B508&gt;Input!$G$31,0,IF($E508*(Input!$G$35/100)&gt;(Input!$C$12/12),-1*(Input!$C$12/12),-1*$E508*(Input!$G$35/100)))</f>
        <v>0</v>
      </c>
      <c r="J508" s="78" t="n">
        <f aca="false">IF($B508&gt;Input!$G$31,0,(-1)*($E508+$H508+$I508)*(Input!$C$8/100))</f>
        <v>0</v>
      </c>
      <c r="K508" s="78" t="n">
        <f aca="false">IF($B508&gt;Input!$G$31,0,(-1)*($E508+$H508+$I508)*(Input!$C$9/100))</f>
        <v>0</v>
      </c>
      <c r="L508" s="78" t="n">
        <f aca="false">IF($B508&lt;Input!$G$25,($E508+$F508+$G508+$H508+$I508+$J508+$K508),0)</f>
        <v>-2889.25816853867</v>
      </c>
    </row>
    <row r="509" customFormat="false" ht="12.8" hidden="false" customHeight="false" outlineLevel="0" collapsed="false">
      <c r="A509" s="76" t="n">
        <v>505</v>
      </c>
      <c r="B509" s="77" t="n">
        <f aca="false">EOMONTH(Input!$C$7,A509)</f>
        <v>58287</v>
      </c>
      <c r="C509" s="76" t="n">
        <f aca="false">DATEDIF(Input!$G$23,$B509,"Y")</f>
        <v>82</v>
      </c>
      <c r="E509" s="78" t="n">
        <f aca="false">IF($B509&gt;Input!$G$31,0,Input!$G$26*(1+Input!$G$28/100)^(DATEDIF(Input!$C$7,$B509,"Y")))</f>
        <v>0</v>
      </c>
      <c r="F509" s="78" t="n">
        <f aca="false">-1*($E509*(Input!$C$10/100))</f>
        <v>-0</v>
      </c>
      <c r="G509" s="78" t="n">
        <f aca="false">-1*($E509*(Input!$C$11/100))</f>
        <v>-0</v>
      </c>
      <c r="H509" s="78" t="n">
        <f aca="false">IF($B509&lt;Input!$G$25,((Input!$G$29*(1+Input!$C$13/100)^(DATEDIF(Input!$C$7,$B509,"Y")))),0)</f>
        <v>-2889.25816853867</v>
      </c>
      <c r="I509" s="78" t="n">
        <f aca="false">IF($B509&gt;Input!$G$31,0,IF($E509*(Input!$G$35/100)&gt;(Input!$C$12/12),-1*(Input!$C$12/12),-1*$E509*(Input!$G$35/100)))</f>
        <v>0</v>
      </c>
      <c r="J509" s="78" t="n">
        <f aca="false">IF($B509&gt;Input!$G$31,0,(-1)*($E509+$H509+$I509)*(Input!$C$8/100))</f>
        <v>0</v>
      </c>
      <c r="K509" s="78" t="n">
        <f aca="false">IF($B509&gt;Input!$G$31,0,(-1)*($E509+$H509+$I509)*(Input!$C$9/100))</f>
        <v>0</v>
      </c>
      <c r="L509" s="78" t="n">
        <f aca="false">IF($B509&lt;Input!$G$25,($E509+$F509+$G509+$H509+$I509+$J509+$K509),0)</f>
        <v>-2889.25816853867</v>
      </c>
    </row>
    <row r="510" customFormat="false" ht="12.8" hidden="false" customHeight="false" outlineLevel="0" collapsed="false">
      <c r="A510" s="76" t="n">
        <v>506</v>
      </c>
      <c r="B510" s="77" t="n">
        <f aca="false">EOMONTH(Input!$C$7,A510)</f>
        <v>58318</v>
      </c>
      <c r="C510" s="76" t="n">
        <f aca="false">DATEDIF(Input!$G$23,$B510,"Y")</f>
        <v>82</v>
      </c>
      <c r="E510" s="78" t="n">
        <f aca="false">IF($B510&gt;Input!$G$31,0,Input!$G$26*(1+Input!$G$28/100)^(DATEDIF(Input!$C$7,$B510,"Y")))</f>
        <v>0</v>
      </c>
      <c r="F510" s="78" t="n">
        <f aca="false">-1*($E510*(Input!$C$10/100))</f>
        <v>-0</v>
      </c>
      <c r="G510" s="78" t="n">
        <f aca="false">-1*($E510*(Input!$C$11/100))</f>
        <v>-0</v>
      </c>
      <c r="H510" s="78" t="n">
        <f aca="false">IF($B510&lt;Input!$G$25,((Input!$G$29*(1+Input!$C$13/100)^(DATEDIF(Input!$C$7,$B510,"Y")))),0)</f>
        <v>-2889.25816853867</v>
      </c>
      <c r="I510" s="78" t="n">
        <f aca="false">IF($B510&gt;Input!$G$31,0,IF($E510*(Input!$G$35/100)&gt;(Input!$C$12/12),-1*(Input!$C$12/12),-1*$E510*(Input!$G$35/100)))</f>
        <v>0</v>
      </c>
      <c r="J510" s="78" t="n">
        <f aca="false">IF($B510&gt;Input!$G$31,0,(-1)*($E510+$H510+$I510)*(Input!$C$8/100))</f>
        <v>0</v>
      </c>
      <c r="K510" s="78" t="n">
        <f aca="false">IF($B510&gt;Input!$G$31,0,(-1)*($E510+$H510+$I510)*(Input!$C$9/100))</f>
        <v>0</v>
      </c>
      <c r="L510" s="78" t="n">
        <f aca="false">IF($B510&lt;Input!$G$25,($E510+$F510+$G510+$H510+$I510+$J510+$K510),0)</f>
        <v>-2889.25816853867</v>
      </c>
    </row>
    <row r="511" customFormat="false" ht="12.8" hidden="false" customHeight="false" outlineLevel="0" collapsed="false">
      <c r="A511" s="76" t="n">
        <v>507</v>
      </c>
      <c r="B511" s="77" t="n">
        <f aca="false">EOMONTH(Input!$C$7,A511)</f>
        <v>58348</v>
      </c>
      <c r="C511" s="76" t="n">
        <f aca="false">DATEDIF(Input!$G$23,$B511,"Y")</f>
        <v>82</v>
      </c>
      <c r="E511" s="78" t="n">
        <f aca="false">IF($B511&gt;Input!$G$31,0,Input!$G$26*(1+Input!$G$28/100)^(DATEDIF(Input!$C$7,$B511,"Y")))</f>
        <v>0</v>
      </c>
      <c r="F511" s="78" t="n">
        <f aca="false">-1*($E511*(Input!$C$10/100))</f>
        <v>-0</v>
      </c>
      <c r="G511" s="78" t="n">
        <f aca="false">-1*($E511*(Input!$C$11/100))</f>
        <v>-0</v>
      </c>
      <c r="H511" s="78" t="n">
        <f aca="false">IF($B511&lt;Input!$G$25,((Input!$G$29*(1+Input!$C$13/100)^(DATEDIF(Input!$C$7,$B511,"Y")))),0)</f>
        <v>-2889.25816853867</v>
      </c>
      <c r="I511" s="78" t="n">
        <f aca="false">IF($B511&gt;Input!$G$31,0,IF($E511*(Input!$G$35/100)&gt;(Input!$C$12/12),-1*(Input!$C$12/12),-1*$E511*(Input!$G$35/100)))</f>
        <v>0</v>
      </c>
      <c r="J511" s="78" t="n">
        <f aca="false">IF($B511&gt;Input!$G$31,0,(-1)*($E511+$H511+$I511)*(Input!$C$8/100))</f>
        <v>0</v>
      </c>
      <c r="K511" s="78" t="n">
        <f aca="false">IF($B511&gt;Input!$G$31,0,(-1)*($E511+$H511+$I511)*(Input!$C$9/100))</f>
        <v>0</v>
      </c>
      <c r="L511" s="78" t="n">
        <f aca="false">IF($B511&lt;Input!$G$25,($E511+$F511+$G511+$H511+$I511+$J511+$K511),0)</f>
        <v>-2889.25816853867</v>
      </c>
    </row>
    <row r="512" customFormat="false" ht="12.8" hidden="false" customHeight="false" outlineLevel="0" collapsed="false">
      <c r="A512" s="76" t="n">
        <v>508</v>
      </c>
      <c r="B512" s="77" t="n">
        <f aca="false">EOMONTH(Input!$C$7,A512)</f>
        <v>58379</v>
      </c>
      <c r="C512" s="76" t="n">
        <f aca="false">DATEDIF(Input!$G$23,$B512,"Y")</f>
        <v>82</v>
      </c>
      <c r="E512" s="78" t="n">
        <f aca="false">IF($B512&gt;Input!$G$31,0,Input!$G$26*(1+Input!$G$28/100)^(DATEDIF(Input!$C$7,$B512,"Y")))</f>
        <v>0</v>
      </c>
      <c r="F512" s="78" t="n">
        <f aca="false">-1*($E512*(Input!$C$10/100))</f>
        <v>-0</v>
      </c>
      <c r="G512" s="78" t="n">
        <f aca="false">-1*($E512*(Input!$C$11/100))</f>
        <v>-0</v>
      </c>
      <c r="H512" s="78" t="n">
        <f aca="false">IF($B512&lt;Input!$G$25,((Input!$G$29*(1+Input!$C$13/100)^(DATEDIF(Input!$C$7,$B512,"Y")))),0)</f>
        <v>-2889.25816853867</v>
      </c>
      <c r="I512" s="78" t="n">
        <f aca="false">IF($B512&gt;Input!$G$31,0,IF($E512*(Input!$G$35/100)&gt;(Input!$C$12/12),-1*(Input!$C$12/12),-1*$E512*(Input!$G$35/100)))</f>
        <v>0</v>
      </c>
      <c r="J512" s="78" t="n">
        <f aca="false">IF($B512&gt;Input!$G$31,0,(-1)*($E512+$H512+$I512)*(Input!$C$8/100))</f>
        <v>0</v>
      </c>
      <c r="K512" s="78" t="n">
        <f aca="false">IF($B512&gt;Input!$G$31,0,(-1)*($E512+$H512+$I512)*(Input!$C$9/100))</f>
        <v>0</v>
      </c>
      <c r="L512" s="78" t="n">
        <f aca="false">IF($B512&lt;Input!$G$25,($E512+$F512+$G512+$H512+$I512+$J512+$K512),0)</f>
        <v>-2889.25816853867</v>
      </c>
    </row>
    <row r="513" customFormat="false" ht="12.8" hidden="false" customHeight="false" outlineLevel="0" collapsed="false">
      <c r="A513" s="76" t="n">
        <v>509</v>
      </c>
      <c r="B513" s="77" t="n">
        <f aca="false">EOMONTH(Input!$C$7,A513)</f>
        <v>58409</v>
      </c>
      <c r="C513" s="76" t="n">
        <f aca="false">DATEDIF(Input!$G$23,$B513,"Y")</f>
        <v>82</v>
      </c>
      <c r="E513" s="78" t="n">
        <f aca="false">IF($B513&gt;Input!$G$31,0,Input!$G$26*(1+Input!$G$28/100)^(DATEDIF(Input!$C$7,$B513,"Y")))</f>
        <v>0</v>
      </c>
      <c r="F513" s="78" t="n">
        <f aca="false">-1*($E513*(Input!$C$10/100))</f>
        <v>-0</v>
      </c>
      <c r="G513" s="78" t="n">
        <f aca="false">-1*($E513*(Input!$C$11/100))</f>
        <v>-0</v>
      </c>
      <c r="H513" s="78" t="n">
        <f aca="false">IF($B513&lt;Input!$G$25,((Input!$G$29*(1+Input!$C$13/100)^(DATEDIF(Input!$C$7,$B513,"Y")))),0)</f>
        <v>-2889.25816853867</v>
      </c>
      <c r="I513" s="78" t="n">
        <f aca="false">IF($B513&gt;Input!$G$31,0,IF($E513*(Input!$G$35/100)&gt;(Input!$C$12/12),-1*(Input!$C$12/12),-1*$E513*(Input!$G$35/100)))</f>
        <v>0</v>
      </c>
      <c r="J513" s="78" t="n">
        <f aca="false">IF($B513&gt;Input!$G$31,0,(-1)*($E513+$H513+$I513)*(Input!$C$8/100))</f>
        <v>0</v>
      </c>
      <c r="K513" s="78" t="n">
        <f aca="false">IF($B513&gt;Input!$G$31,0,(-1)*($E513+$H513+$I513)*(Input!$C$9/100))</f>
        <v>0</v>
      </c>
      <c r="L513" s="78" t="n">
        <f aca="false">IF($B513&lt;Input!$G$25,($E513+$F513+$G513+$H513+$I513+$J513+$K513),0)</f>
        <v>-2889.25816853867</v>
      </c>
    </row>
    <row r="514" customFormat="false" ht="12.8" hidden="false" customHeight="false" outlineLevel="0" collapsed="false">
      <c r="A514" s="76" t="n">
        <v>510</v>
      </c>
      <c r="B514" s="77" t="n">
        <f aca="false">EOMONTH(Input!$C$7,A514)</f>
        <v>58440</v>
      </c>
      <c r="C514" s="76" t="n">
        <f aca="false">DATEDIF(Input!$G$23,$B514,"Y")</f>
        <v>82</v>
      </c>
      <c r="E514" s="78" t="n">
        <f aca="false">IF($B514&gt;Input!$G$31,0,Input!$G$26*(1+Input!$G$28/100)^(DATEDIF(Input!$C$7,$B514,"Y")))</f>
        <v>0</v>
      </c>
      <c r="F514" s="78" t="n">
        <f aca="false">-1*($E514*(Input!$C$10/100))</f>
        <v>-0</v>
      </c>
      <c r="G514" s="78" t="n">
        <f aca="false">-1*($E514*(Input!$C$11/100))</f>
        <v>-0</v>
      </c>
      <c r="H514" s="78" t="n">
        <f aca="false">IF($B514&lt;Input!$G$25,((Input!$G$29*(1+Input!$C$13/100)^(DATEDIF(Input!$C$7,$B514,"Y")))),0)</f>
        <v>-2889.25816853867</v>
      </c>
      <c r="I514" s="78" t="n">
        <f aca="false">IF($B514&gt;Input!$G$31,0,IF($E514*(Input!$G$35/100)&gt;(Input!$C$12/12),-1*(Input!$C$12/12),-1*$E514*(Input!$G$35/100)))</f>
        <v>0</v>
      </c>
      <c r="J514" s="78" t="n">
        <f aca="false">IF($B514&gt;Input!$G$31,0,(-1)*($E514+$H514+$I514)*(Input!$C$8/100))</f>
        <v>0</v>
      </c>
      <c r="K514" s="78" t="n">
        <f aca="false">IF($B514&gt;Input!$G$31,0,(-1)*($E514+$H514+$I514)*(Input!$C$9/100))</f>
        <v>0</v>
      </c>
      <c r="L514" s="78" t="n">
        <f aca="false">IF($B514&lt;Input!$G$25,($E514+$F514+$G514+$H514+$I514+$J514+$K514),0)</f>
        <v>-2889.25816853867</v>
      </c>
    </row>
    <row r="515" customFormat="false" ht="12.8" hidden="false" customHeight="false" outlineLevel="0" collapsed="false">
      <c r="A515" s="76" t="n">
        <v>511</v>
      </c>
      <c r="B515" s="77" t="n">
        <f aca="false">EOMONTH(Input!$C$7,A515)</f>
        <v>58471</v>
      </c>
      <c r="C515" s="76" t="n">
        <f aca="false">DATEDIF(Input!$G$23,$B515,"Y")</f>
        <v>82</v>
      </c>
      <c r="E515" s="78" t="n">
        <f aca="false">IF($B515&gt;Input!$G$31,0,Input!$G$26*(1+Input!$G$28/100)^(DATEDIF(Input!$C$7,$B515,"Y")))</f>
        <v>0</v>
      </c>
      <c r="F515" s="78" t="n">
        <f aca="false">-1*($E515*(Input!$C$10/100))</f>
        <v>-0</v>
      </c>
      <c r="G515" s="78" t="n">
        <f aca="false">-1*($E515*(Input!$C$11/100))</f>
        <v>-0</v>
      </c>
      <c r="H515" s="78" t="n">
        <f aca="false">IF($B515&lt;Input!$G$25,((Input!$G$29*(1+Input!$C$13/100)^(DATEDIF(Input!$C$7,$B515,"Y")))),0)</f>
        <v>-2889.25816853867</v>
      </c>
      <c r="I515" s="78" t="n">
        <f aca="false">IF($B515&gt;Input!$G$31,0,IF($E515*(Input!$G$35/100)&gt;(Input!$C$12/12),-1*(Input!$C$12/12),-1*$E515*(Input!$G$35/100)))</f>
        <v>0</v>
      </c>
      <c r="J515" s="78" t="n">
        <f aca="false">IF($B515&gt;Input!$G$31,0,(-1)*($E515+$H515+$I515)*(Input!$C$8/100))</f>
        <v>0</v>
      </c>
      <c r="K515" s="78" t="n">
        <f aca="false">IF($B515&gt;Input!$G$31,0,(-1)*($E515+$H515+$I515)*(Input!$C$9/100))</f>
        <v>0</v>
      </c>
      <c r="L515" s="78" t="n">
        <f aca="false">IF($B515&lt;Input!$G$25,($E515+$F515+$G515+$H515+$I515+$J515+$K515),0)</f>
        <v>-2889.25816853867</v>
      </c>
    </row>
    <row r="516" customFormat="false" ht="12.8" hidden="false" customHeight="false" outlineLevel="0" collapsed="false">
      <c r="A516" s="76" t="n">
        <v>512</v>
      </c>
      <c r="B516" s="77" t="n">
        <f aca="false">EOMONTH(Input!$C$7,A516)</f>
        <v>58500</v>
      </c>
      <c r="C516" s="76" t="n">
        <f aca="false">DATEDIF(Input!$G$23,$B516,"Y")</f>
        <v>82</v>
      </c>
      <c r="E516" s="78" t="n">
        <f aca="false">IF($B516&gt;Input!$G$31,0,Input!$G$26*(1+Input!$G$28/100)^(DATEDIF(Input!$C$7,$B516,"Y")))</f>
        <v>0</v>
      </c>
      <c r="F516" s="78" t="n">
        <f aca="false">-1*($E516*(Input!$C$10/100))</f>
        <v>-0</v>
      </c>
      <c r="G516" s="78" t="n">
        <f aca="false">-1*($E516*(Input!$C$11/100))</f>
        <v>-0</v>
      </c>
      <c r="H516" s="78" t="n">
        <f aca="false">IF($B516&lt;Input!$G$25,((Input!$G$29*(1+Input!$C$13/100)^(DATEDIF(Input!$C$7,$B516,"Y")))),0)</f>
        <v>-2889.25816853867</v>
      </c>
      <c r="I516" s="78" t="n">
        <f aca="false">IF($B516&gt;Input!$G$31,0,IF($E516*(Input!$G$35/100)&gt;(Input!$C$12/12),-1*(Input!$C$12/12),-1*$E516*(Input!$G$35/100)))</f>
        <v>0</v>
      </c>
      <c r="J516" s="78" t="n">
        <f aca="false">IF($B516&gt;Input!$G$31,0,(-1)*($E516+$H516+$I516)*(Input!$C$8/100))</f>
        <v>0</v>
      </c>
      <c r="K516" s="78" t="n">
        <f aca="false">IF($B516&gt;Input!$G$31,0,(-1)*($E516+$H516+$I516)*(Input!$C$9/100))</f>
        <v>0</v>
      </c>
      <c r="L516" s="78" t="n">
        <f aca="false">IF($B516&lt;Input!$G$25,($E516+$F516+$G516+$H516+$I516+$J516+$K516),0)</f>
        <v>-2889.25816853867</v>
      </c>
    </row>
    <row r="517" customFormat="false" ht="12.8" hidden="false" customHeight="false" outlineLevel="0" collapsed="false">
      <c r="A517" s="76" t="n">
        <v>513</v>
      </c>
      <c r="B517" s="77" t="n">
        <f aca="false">EOMONTH(Input!$C$7,A517)</f>
        <v>58531</v>
      </c>
      <c r="C517" s="76" t="n">
        <f aca="false">DATEDIF(Input!$G$23,$B517,"Y")</f>
        <v>82</v>
      </c>
      <c r="E517" s="78" t="n">
        <f aca="false">IF($B517&gt;Input!$G$31,0,Input!$G$26*(1+Input!$G$28/100)^(DATEDIF(Input!$C$7,$B517,"Y")))</f>
        <v>0</v>
      </c>
      <c r="F517" s="78" t="n">
        <f aca="false">-1*($E517*(Input!$C$10/100))</f>
        <v>-0</v>
      </c>
      <c r="G517" s="78" t="n">
        <f aca="false">-1*($E517*(Input!$C$11/100))</f>
        <v>-0</v>
      </c>
      <c r="H517" s="78" t="n">
        <f aca="false">IF($B517&lt;Input!$G$25,((Input!$G$29*(1+Input!$C$13/100)^(DATEDIF(Input!$C$7,$B517,"Y")))),0)</f>
        <v>-2889.25816853867</v>
      </c>
      <c r="I517" s="78" t="n">
        <f aca="false">IF($B517&gt;Input!$G$31,0,IF($E517*(Input!$G$35/100)&gt;(Input!$C$12/12),-1*(Input!$C$12/12),-1*$E517*(Input!$G$35/100)))</f>
        <v>0</v>
      </c>
      <c r="J517" s="78" t="n">
        <f aca="false">IF($B517&gt;Input!$G$31,0,(-1)*($E517+$H517+$I517)*(Input!$C$8/100))</f>
        <v>0</v>
      </c>
      <c r="K517" s="78" t="n">
        <f aca="false">IF($B517&gt;Input!$G$31,0,(-1)*($E517+$H517+$I517)*(Input!$C$9/100))</f>
        <v>0</v>
      </c>
      <c r="L517" s="78" t="n">
        <f aca="false">IF($B517&lt;Input!$G$25,($E517+$F517+$G517+$H517+$I517+$J517+$K517),0)</f>
        <v>-2889.25816853867</v>
      </c>
    </row>
    <row r="518" customFormat="false" ht="12.8" hidden="false" customHeight="false" outlineLevel="0" collapsed="false">
      <c r="A518" s="76" t="n">
        <v>514</v>
      </c>
      <c r="B518" s="77" t="n">
        <f aca="false">EOMONTH(Input!$C$7,A518)</f>
        <v>58561</v>
      </c>
      <c r="C518" s="76" t="n">
        <f aca="false">DATEDIF(Input!$G$23,$B518,"Y")</f>
        <v>82</v>
      </c>
      <c r="E518" s="78" t="n">
        <f aca="false">IF($B518&gt;Input!$G$31,0,Input!$G$26*(1+Input!$G$28/100)^(DATEDIF(Input!$C$7,$B518,"Y")))</f>
        <v>0</v>
      </c>
      <c r="F518" s="78" t="n">
        <f aca="false">-1*($E518*(Input!$C$10/100))</f>
        <v>-0</v>
      </c>
      <c r="G518" s="78" t="n">
        <f aca="false">-1*($E518*(Input!$C$11/100))</f>
        <v>-0</v>
      </c>
      <c r="H518" s="78" t="n">
        <f aca="false">IF($B518&lt;Input!$G$25,((Input!$G$29*(1+Input!$C$13/100)^(DATEDIF(Input!$C$7,$B518,"Y")))),0)</f>
        <v>-2889.25816853867</v>
      </c>
      <c r="I518" s="78" t="n">
        <f aca="false">IF($B518&gt;Input!$G$31,0,IF($E518*(Input!$G$35/100)&gt;(Input!$C$12/12),-1*(Input!$C$12/12),-1*$E518*(Input!$G$35/100)))</f>
        <v>0</v>
      </c>
      <c r="J518" s="78" t="n">
        <f aca="false">IF($B518&gt;Input!$G$31,0,(-1)*($E518+$H518+$I518)*(Input!$C$8/100))</f>
        <v>0</v>
      </c>
      <c r="K518" s="78" t="n">
        <f aca="false">IF($B518&gt;Input!$G$31,0,(-1)*($E518+$H518+$I518)*(Input!$C$9/100))</f>
        <v>0</v>
      </c>
      <c r="L518" s="78" t="n">
        <f aca="false">IF($B518&lt;Input!$G$25,($E518+$F518+$G518+$H518+$I518+$J518+$K518),0)</f>
        <v>-2889.25816853867</v>
      </c>
    </row>
    <row r="519" customFormat="false" ht="12.8" hidden="false" customHeight="false" outlineLevel="0" collapsed="false">
      <c r="A519" s="76" t="n">
        <v>515</v>
      </c>
      <c r="B519" s="77" t="n">
        <f aca="false">EOMONTH(Input!$C$7,A519)</f>
        <v>58592</v>
      </c>
      <c r="C519" s="76" t="n">
        <f aca="false">DATEDIF(Input!$G$23,$B519,"Y")</f>
        <v>83</v>
      </c>
      <c r="E519" s="78" t="n">
        <f aca="false">IF($B519&gt;Input!$G$31,0,Input!$G$26*(1+Input!$G$28/100)^(DATEDIF(Input!$C$7,$B519,"Y")))</f>
        <v>0</v>
      </c>
      <c r="F519" s="78" t="n">
        <f aca="false">-1*($E519*(Input!$C$10/100))</f>
        <v>-0</v>
      </c>
      <c r="G519" s="78" t="n">
        <f aca="false">-1*($E519*(Input!$C$11/100))</f>
        <v>-0</v>
      </c>
      <c r="H519" s="78" t="n">
        <f aca="false">IF($B519&lt;Input!$G$25,((Input!$G$29*(1+Input!$C$13/100)^(DATEDIF(Input!$C$7,$B519,"Y")))),0)</f>
        <v>-2889.25816853867</v>
      </c>
      <c r="I519" s="78" t="n">
        <f aca="false">IF($B519&gt;Input!$G$31,0,IF($E519*(Input!$G$35/100)&gt;(Input!$C$12/12),-1*(Input!$C$12/12),-1*$E519*(Input!$G$35/100)))</f>
        <v>0</v>
      </c>
      <c r="J519" s="78" t="n">
        <f aca="false">IF($B519&gt;Input!$G$31,0,(-1)*($E519+$H519+$I519)*(Input!$C$8/100))</f>
        <v>0</v>
      </c>
      <c r="K519" s="78" t="n">
        <f aca="false">IF($B519&gt;Input!$G$31,0,(-1)*($E519+$H519+$I519)*(Input!$C$9/100))</f>
        <v>0</v>
      </c>
      <c r="L519" s="78" t="n">
        <f aca="false">IF($B519&lt;Input!$G$25,($E519+$F519+$G519+$H519+$I519+$J519+$K519),0)</f>
        <v>-2889.25816853867</v>
      </c>
    </row>
    <row r="520" customFormat="false" ht="12.8" hidden="false" customHeight="false" outlineLevel="0" collapsed="false">
      <c r="A520" s="76" t="n">
        <v>516</v>
      </c>
      <c r="B520" s="77" t="n">
        <f aca="false">EOMONTH(Input!$C$7,A520)</f>
        <v>58622</v>
      </c>
      <c r="C520" s="76" t="n">
        <f aca="false">DATEDIF(Input!$G$23,$B520,"Y")</f>
        <v>83</v>
      </c>
      <c r="E520" s="78" t="n">
        <f aca="false">IF($B520&gt;Input!$G$31,0,Input!$G$26*(1+Input!$G$28/100)^(DATEDIF(Input!$C$7,$B520,"Y")))</f>
        <v>0</v>
      </c>
      <c r="F520" s="78" t="n">
        <f aca="false">-1*($E520*(Input!$C$10/100))</f>
        <v>-0</v>
      </c>
      <c r="G520" s="78" t="n">
        <f aca="false">-1*($E520*(Input!$C$11/100))</f>
        <v>-0</v>
      </c>
      <c r="H520" s="78" t="n">
        <f aca="false">IF($B520&lt;Input!$G$25,((Input!$G$29*(1+Input!$C$13/100)^(DATEDIF(Input!$C$7,$B520,"Y")))),0)</f>
        <v>-3062.61365865099</v>
      </c>
      <c r="I520" s="78" t="n">
        <f aca="false">IF($B520&gt;Input!$G$31,0,IF($E520*(Input!$G$35/100)&gt;(Input!$C$12/12),-1*(Input!$C$12/12),-1*$E520*(Input!$G$35/100)))</f>
        <v>0</v>
      </c>
      <c r="J520" s="78" t="n">
        <f aca="false">IF($B520&gt;Input!$G$31,0,(-1)*($E520+$H520+$I520)*(Input!$C$8/100))</f>
        <v>0</v>
      </c>
      <c r="K520" s="78" t="n">
        <f aca="false">IF($B520&gt;Input!$G$31,0,(-1)*($E520+$H520+$I520)*(Input!$C$9/100))</f>
        <v>0</v>
      </c>
      <c r="L520" s="78" t="n">
        <f aca="false">IF($B520&lt;Input!$G$25,($E520+$F520+$G520+$H520+$I520+$J520+$K520),0)</f>
        <v>-3062.61365865099</v>
      </c>
    </row>
    <row r="521" customFormat="false" ht="12.8" hidden="false" customHeight="false" outlineLevel="0" collapsed="false">
      <c r="A521" s="76" t="n">
        <v>517</v>
      </c>
      <c r="B521" s="77" t="n">
        <f aca="false">EOMONTH(Input!$C$7,A521)</f>
        <v>58653</v>
      </c>
      <c r="C521" s="76" t="n">
        <f aca="false">DATEDIF(Input!$G$23,$B521,"Y")</f>
        <v>83</v>
      </c>
      <c r="E521" s="78" t="n">
        <f aca="false">IF($B521&gt;Input!$G$31,0,Input!$G$26*(1+Input!$G$28/100)^(DATEDIF(Input!$C$7,$B521,"Y")))</f>
        <v>0</v>
      </c>
      <c r="F521" s="78" t="n">
        <f aca="false">-1*($E521*(Input!$C$10/100))</f>
        <v>-0</v>
      </c>
      <c r="G521" s="78" t="n">
        <f aca="false">-1*($E521*(Input!$C$11/100))</f>
        <v>-0</v>
      </c>
      <c r="H521" s="78" t="n">
        <f aca="false">IF($B521&lt;Input!$G$25,((Input!$G$29*(1+Input!$C$13/100)^(DATEDIF(Input!$C$7,$B521,"Y")))),0)</f>
        <v>-3062.61365865099</v>
      </c>
      <c r="I521" s="78" t="n">
        <f aca="false">IF($B521&gt;Input!$G$31,0,IF($E521*(Input!$G$35/100)&gt;(Input!$C$12/12),-1*(Input!$C$12/12),-1*$E521*(Input!$G$35/100)))</f>
        <v>0</v>
      </c>
      <c r="J521" s="78" t="n">
        <f aca="false">IF($B521&gt;Input!$G$31,0,(-1)*($E521+$H521+$I521)*(Input!$C$8/100))</f>
        <v>0</v>
      </c>
      <c r="K521" s="78" t="n">
        <f aca="false">IF($B521&gt;Input!$G$31,0,(-1)*($E521+$H521+$I521)*(Input!$C$9/100))</f>
        <v>0</v>
      </c>
      <c r="L521" s="78" t="n">
        <f aca="false">IF($B521&lt;Input!$G$25,($E521+$F521+$G521+$H521+$I521+$J521+$K521),0)</f>
        <v>-3062.61365865099</v>
      </c>
    </row>
    <row r="522" customFormat="false" ht="12.8" hidden="false" customHeight="false" outlineLevel="0" collapsed="false">
      <c r="A522" s="76" t="n">
        <v>518</v>
      </c>
      <c r="B522" s="77" t="n">
        <f aca="false">EOMONTH(Input!$C$7,A522)</f>
        <v>58684</v>
      </c>
      <c r="C522" s="76" t="n">
        <f aca="false">DATEDIF(Input!$G$23,$B522,"Y")</f>
        <v>83</v>
      </c>
      <c r="E522" s="78" t="n">
        <f aca="false">IF($B522&gt;Input!$G$31,0,Input!$G$26*(1+Input!$G$28/100)^(DATEDIF(Input!$C$7,$B522,"Y")))</f>
        <v>0</v>
      </c>
      <c r="F522" s="78" t="n">
        <f aca="false">-1*($E522*(Input!$C$10/100))</f>
        <v>-0</v>
      </c>
      <c r="G522" s="78" t="n">
        <f aca="false">-1*($E522*(Input!$C$11/100))</f>
        <v>-0</v>
      </c>
      <c r="H522" s="78" t="n">
        <f aca="false">IF($B522&lt;Input!$G$25,((Input!$G$29*(1+Input!$C$13/100)^(DATEDIF(Input!$C$7,$B522,"Y")))),0)</f>
        <v>-3062.61365865099</v>
      </c>
      <c r="I522" s="78" t="n">
        <f aca="false">IF($B522&gt;Input!$G$31,0,IF($E522*(Input!$G$35/100)&gt;(Input!$C$12/12),-1*(Input!$C$12/12),-1*$E522*(Input!$G$35/100)))</f>
        <v>0</v>
      </c>
      <c r="J522" s="78" t="n">
        <f aca="false">IF($B522&gt;Input!$G$31,0,(-1)*($E522+$H522+$I522)*(Input!$C$8/100))</f>
        <v>0</v>
      </c>
      <c r="K522" s="78" t="n">
        <f aca="false">IF($B522&gt;Input!$G$31,0,(-1)*($E522+$H522+$I522)*(Input!$C$9/100))</f>
        <v>0</v>
      </c>
      <c r="L522" s="78" t="n">
        <f aca="false">IF($B522&lt;Input!$G$25,($E522+$F522+$G522+$H522+$I522+$J522+$K522),0)</f>
        <v>-3062.61365865099</v>
      </c>
    </row>
    <row r="523" customFormat="false" ht="12.8" hidden="false" customHeight="false" outlineLevel="0" collapsed="false">
      <c r="A523" s="76" t="n">
        <v>519</v>
      </c>
      <c r="B523" s="77" t="n">
        <f aca="false">EOMONTH(Input!$C$7,A523)</f>
        <v>58714</v>
      </c>
      <c r="C523" s="76" t="n">
        <f aca="false">DATEDIF(Input!$G$23,$B523,"Y")</f>
        <v>83</v>
      </c>
      <c r="E523" s="78" t="n">
        <f aca="false">IF($B523&gt;Input!$G$31,0,Input!$G$26*(1+Input!$G$28/100)^(DATEDIF(Input!$C$7,$B523,"Y")))</f>
        <v>0</v>
      </c>
      <c r="F523" s="78" t="n">
        <f aca="false">-1*($E523*(Input!$C$10/100))</f>
        <v>-0</v>
      </c>
      <c r="G523" s="78" t="n">
        <f aca="false">-1*($E523*(Input!$C$11/100))</f>
        <v>-0</v>
      </c>
      <c r="H523" s="78" t="n">
        <f aca="false">IF($B523&lt;Input!$G$25,((Input!$G$29*(1+Input!$C$13/100)^(DATEDIF(Input!$C$7,$B523,"Y")))),0)</f>
        <v>-3062.61365865099</v>
      </c>
      <c r="I523" s="78" t="n">
        <f aca="false">IF($B523&gt;Input!$G$31,0,IF($E523*(Input!$G$35/100)&gt;(Input!$C$12/12),-1*(Input!$C$12/12),-1*$E523*(Input!$G$35/100)))</f>
        <v>0</v>
      </c>
      <c r="J523" s="78" t="n">
        <f aca="false">IF($B523&gt;Input!$G$31,0,(-1)*($E523+$H523+$I523)*(Input!$C$8/100))</f>
        <v>0</v>
      </c>
      <c r="K523" s="78" t="n">
        <f aca="false">IF($B523&gt;Input!$G$31,0,(-1)*($E523+$H523+$I523)*(Input!$C$9/100))</f>
        <v>0</v>
      </c>
      <c r="L523" s="78" t="n">
        <f aca="false">IF($B523&lt;Input!$G$25,($E523+$F523+$G523+$H523+$I523+$J523+$K523),0)</f>
        <v>-3062.61365865099</v>
      </c>
    </row>
    <row r="524" customFormat="false" ht="12.8" hidden="false" customHeight="false" outlineLevel="0" collapsed="false">
      <c r="A524" s="76" t="n">
        <v>520</v>
      </c>
      <c r="B524" s="77" t="n">
        <f aca="false">EOMONTH(Input!$C$7,A524)</f>
        <v>58745</v>
      </c>
      <c r="C524" s="76" t="n">
        <f aca="false">DATEDIF(Input!$G$23,$B524,"Y")</f>
        <v>83</v>
      </c>
      <c r="E524" s="78" t="n">
        <f aca="false">IF($B524&gt;Input!$G$31,0,Input!$G$26*(1+Input!$G$28/100)^(DATEDIF(Input!$C$7,$B524,"Y")))</f>
        <v>0</v>
      </c>
      <c r="F524" s="78" t="n">
        <f aca="false">-1*($E524*(Input!$C$10/100))</f>
        <v>-0</v>
      </c>
      <c r="G524" s="78" t="n">
        <f aca="false">-1*($E524*(Input!$C$11/100))</f>
        <v>-0</v>
      </c>
      <c r="H524" s="78" t="n">
        <f aca="false">IF($B524&lt;Input!$G$25,((Input!$G$29*(1+Input!$C$13/100)^(DATEDIF(Input!$C$7,$B524,"Y")))),0)</f>
        <v>-3062.61365865099</v>
      </c>
      <c r="I524" s="78" t="n">
        <f aca="false">IF($B524&gt;Input!$G$31,0,IF($E524*(Input!$G$35/100)&gt;(Input!$C$12/12),-1*(Input!$C$12/12),-1*$E524*(Input!$G$35/100)))</f>
        <v>0</v>
      </c>
      <c r="J524" s="78" t="n">
        <f aca="false">IF($B524&gt;Input!$G$31,0,(-1)*($E524+$H524+$I524)*(Input!$C$8/100))</f>
        <v>0</v>
      </c>
      <c r="K524" s="78" t="n">
        <f aca="false">IF($B524&gt;Input!$G$31,0,(-1)*($E524+$H524+$I524)*(Input!$C$9/100))</f>
        <v>0</v>
      </c>
      <c r="L524" s="78" t="n">
        <f aca="false">IF($B524&lt;Input!$G$25,($E524+$F524+$G524+$H524+$I524+$J524+$K524),0)</f>
        <v>-3062.61365865099</v>
      </c>
    </row>
    <row r="525" customFormat="false" ht="12.8" hidden="false" customHeight="false" outlineLevel="0" collapsed="false">
      <c r="A525" s="76" t="n">
        <v>521</v>
      </c>
      <c r="B525" s="77" t="n">
        <f aca="false">EOMONTH(Input!$C$7,A525)</f>
        <v>58775</v>
      </c>
      <c r="C525" s="76" t="n">
        <f aca="false">DATEDIF(Input!$G$23,$B525,"Y")</f>
        <v>83</v>
      </c>
      <c r="E525" s="78" t="n">
        <f aca="false">IF($B525&gt;Input!$G$31,0,Input!$G$26*(1+Input!$G$28/100)^(DATEDIF(Input!$C$7,$B525,"Y")))</f>
        <v>0</v>
      </c>
      <c r="F525" s="78" t="n">
        <f aca="false">-1*($E525*(Input!$C$10/100))</f>
        <v>-0</v>
      </c>
      <c r="G525" s="78" t="n">
        <f aca="false">-1*($E525*(Input!$C$11/100))</f>
        <v>-0</v>
      </c>
      <c r="H525" s="78" t="n">
        <f aca="false">IF($B525&lt;Input!$G$25,((Input!$G$29*(1+Input!$C$13/100)^(DATEDIF(Input!$C$7,$B525,"Y")))),0)</f>
        <v>-3062.61365865099</v>
      </c>
      <c r="I525" s="78" t="n">
        <f aca="false">IF($B525&gt;Input!$G$31,0,IF($E525*(Input!$G$35/100)&gt;(Input!$C$12/12),-1*(Input!$C$12/12),-1*$E525*(Input!$G$35/100)))</f>
        <v>0</v>
      </c>
      <c r="J525" s="78" t="n">
        <f aca="false">IF($B525&gt;Input!$G$31,0,(-1)*($E525+$H525+$I525)*(Input!$C$8/100))</f>
        <v>0</v>
      </c>
      <c r="K525" s="78" t="n">
        <f aca="false">IF($B525&gt;Input!$G$31,0,(-1)*($E525+$H525+$I525)*(Input!$C$9/100))</f>
        <v>0</v>
      </c>
      <c r="L525" s="78" t="n">
        <f aca="false">IF($B525&lt;Input!$G$25,($E525+$F525+$G525+$H525+$I525+$J525+$K525),0)</f>
        <v>-3062.61365865099</v>
      </c>
    </row>
    <row r="526" customFormat="false" ht="12.8" hidden="false" customHeight="false" outlineLevel="0" collapsed="false">
      <c r="A526" s="76" t="n">
        <v>522</v>
      </c>
      <c r="B526" s="77" t="n">
        <f aca="false">EOMONTH(Input!$C$7,A526)</f>
        <v>58806</v>
      </c>
      <c r="C526" s="76" t="n">
        <f aca="false">DATEDIF(Input!$G$23,$B526,"Y")</f>
        <v>83</v>
      </c>
      <c r="E526" s="78" t="n">
        <f aca="false">IF($B526&gt;Input!$G$31,0,Input!$G$26*(1+Input!$G$28/100)^(DATEDIF(Input!$C$7,$B526,"Y")))</f>
        <v>0</v>
      </c>
      <c r="F526" s="78" t="n">
        <f aca="false">-1*($E526*(Input!$C$10/100))</f>
        <v>-0</v>
      </c>
      <c r="G526" s="78" t="n">
        <f aca="false">-1*($E526*(Input!$C$11/100))</f>
        <v>-0</v>
      </c>
      <c r="H526" s="78" t="n">
        <f aca="false">IF($B526&lt;Input!$G$25,((Input!$G$29*(1+Input!$C$13/100)^(DATEDIF(Input!$C$7,$B526,"Y")))),0)</f>
        <v>-3062.61365865099</v>
      </c>
      <c r="I526" s="78" t="n">
        <f aca="false">IF($B526&gt;Input!$G$31,0,IF($E526*(Input!$G$35/100)&gt;(Input!$C$12/12),-1*(Input!$C$12/12),-1*$E526*(Input!$G$35/100)))</f>
        <v>0</v>
      </c>
      <c r="J526" s="78" t="n">
        <f aca="false">IF($B526&gt;Input!$G$31,0,(-1)*($E526+$H526+$I526)*(Input!$C$8/100))</f>
        <v>0</v>
      </c>
      <c r="K526" s="78" t="n">
        <f aca="false">IF($B526&gt;Input!$G$31,0,(-1)*($E526+$H526+$I526)*(Input!$C$9/100))</f>
        <v>0</v>
      </c>
      <c r="L526" s="78" t="n">
        <f aca="false">IF($B526&lt;Input!$G$25,($E526+$F526+$G526+$H526+$I526+$J526+$K526),0)</f>
        <v>-3062.61365865099</v>
      </c>
    </row>
    <row r="527" customFormat="false" ht="12.8" hidden="false" customHeight="false" outlineLevel="0" collapsed="false">
      <c r="A527" s="76" t="n">
        <v>523</v>
      </c>
      <c r="B527" s="77" t="n">
        <f aca="false">EOMONTH(Input!$C$7,A527)</f>
        <v>58837</v>
      </c>
      <c r="C527" s="76" t="n">
        <f aca="false">DATEDIF(Input!$G$23,$B527,"Y")</f>
        <v>83</v>
      </c>
      <c r="E527" s="78" t="n">
        <f aca="false">IF($B527&gt;Input!$G$31,0,Input!$G$26*(1+Input!$G$28/100)^(DATEDIF(Input!$C$7,$B527,"Y")))</f>
        <v>0</v>
      </c>
      <c r="F527" s="78" t="n">
        <f aca="false">-1*($E527*(Input!$C$10/100))</f>
        <v>-0</v>
      </c>
      <c r="G527" s="78" t="n">
        <f aca="false">-1*($E527*(Input!$C$11/100))</f>
        <v>-0</v>
      </c>
      <c r="H527" s="78" t="n">
        <f aca="false">IF($B527&lt;Input!$G$25,((Input!$G$29*(1+Input!$C$13/100)^(DATEDIF(Input!$C$7,$B527,"Y")))),0)</f>
        <v>-3062.61365865099</v>
      </c>
      <c r="I527" s="78" t="n">
        <f aca="false">IF($B527&gt;Input!$G$31,0,IF($E527*(Input!$G$35/100)&gt;(Input!$C$12/12),-1*(Input!$C$12/12),-1*$E527*(Input!$G$35/100)))</f>
        <v>0</v>
      </c>
      <c r="J527" s="78" t="n">
        <f aca="false">IF($B527&gt;Input!$G$31,0,(-1)*($E527+$H527+$I527)*(Input!$C$8/100))</f>
        <v>0</v>
      </c>
      <c r="K527" s="78" t="n">
        <f aca="false">IF($B527&gt;Input!$G$31,0,(-1)*($E527+$H527+$I527)*(Input!$C$9/100))</f>
        <v>0</v>
      </c>
      <c r="L527" s="78" t="n">
        <f aca="false">IF($B527&lt;Input!$G$25,($E527+$F527+$G527+$H527+$I527+$J527+$K527),0)</f>
        <v>-3062.61365865099</v>
      </c>
    </row>
    <row r="528" customFormat="false" ht="12.8" hidden="false" customHeight="false" outlineLevel="0" collapsed="false">
      <c r="A528" s="76" t="n">
        <v>524</v>
      </c>
      <c r="B528" s="77" t="n">
        <f aca="false">EOMONTH(Input!$C$7,A528)</f>
        <v>58865</v>
      </c>
      <c r="C528" s="76" t="n">
        <f aca="false">DATEDIF(Input!$G$23,$B528,"Y")</f>
        <v>83</v>
      </c>
      <c r="E528" s="78" t="n">
        <f aca="false">IF($B528&gt;Input!$G$31,0,Input!$G$26*(1+Input!$G$28/100)^(DATEDIF(Input!$C$7,$B528,"Y")))</f>
        <v>0</v>
      </c>
      <c r="F528" s="78" t="n">
        <f aca="false">-1*($E528*(Input!$C$10/100))</f>
        <v>-0</v>
      </c>
      <c r="G528" s="78" t="n">
        <f aca="false">-1*($E528*(Input!$C$11/100))</f>
        <v>-0</v>
      </c>
      <c r="H528" s="78" t="n">
        <f aca="false">IF($B528&lt;Input!$G$25,((Input!$G$29*(1+Input!$C$13/100)^(DATEDIF(Input!$C$7,$B528,"Y")))),0)</f>
        <v>-3062.61365865099</v>
      </c>
      <c r="I528" s="78" t="n">
        <f aca="false">IF($B528&gt;Input!$G$31,0,IF($E528*(Input!$G$35/100)&gt;(Input!$C$12/12),-1*(Input!$C$12/12),-1*$E528*(Input!$G$35/100)))</f>
        <v>0</v>
      </c>
      <c r="J528" s="78" t="n">
        <f aca="false">IF($B528&gt;Input!$G$31,0,(-1)*($E528+$H528+$I528)*(Input!$C$8/100))</f>
        <v>0</v>
      </c>
      <c r="K528" s="78" t="n">
        <f aca="false">IF($B528&gt;Input!$G$31,0,(-1)*($E528+$H528+$I528)*(Input!$C$9/100))</f>
        <v>0</v>
      </c>
      <c r="L528" s="78" t="n">
        <f aca="false">IF($B528&lt;Input!$G$25,($E528+$F528+$G528+$H528+$I528+$J528+$K528),0)</f>
        <v>-3062.61365865099</v>
      </c>
    </row>
    <row r="529" customFormat="false" ht="12.8" hidden="false" customHeight="false" outlineLevel="0" collapsed="false">
      <c r="A529" s="76" t="n">
        <v>525</v>
      </c>
      <c r="B529" s="77" t="n">
        <f aca="false">EOMONTH(Input!$C$7,A529)</f>
        <v>58896</v>
      </c>
      <c r="C529" s="76" t="n">
        <f aca="false">DATEDIF(Input!$G$23,$B529,"Y")</f>
        <v>83</v>
      </c>
      <c r="E529" s="78" t="n">
        <f aca="false">IF($B529&gt;Input!$G$31,0,Input!$G$26*(1+Input!$G$28/100)^(DATEDIF(Input!$C$7,$B529,"Y")))</f>
        <v>0</v>
      </c>
      <c r="F529" s="78" t="n">
        <f aca="false">-1*($E529*(Input!$C$10/100))</f>
        <v>-0</v>
      </c>
      <c r="G529" s="78" t="n">
        <f aca="false">-1*($E529*(Input!$C$11/100))</f>
        <v>-0</v>
      </c>
      <c r="H529" s="78" t="n">
        <f aca="false">IF($B529&lt;Input!$G$25,((Input!$G$29*(1+Input!$C$13/100)^(DATEDIF(Input!$C$7,$B529,"Y")))),0)</f>
        <v>-3062.61365865099</v>
      </c>
      <c r="I529" s="78" t="n">
        <f aca="false">IF($B529&gt;Input!$G$31,0,IF($E529*(Input!$G$35/100)&gt;(Input!$C$12/12),-1*(Input!$C$12/12),-1*$E529*(Input!$G$35/100)))</f>
        <v>0</v>
      </c>
      <c r="J529" s="78" t="n">
        <f aca="false">IF($B529&gt;Input!$G$31,0,(-1)*($E529+$H529+$I529)*(Input!$C$8/100))</f>
        <v>0</v>
      </c>
      <c r="K529" s="78" t="n">
        <f aca="false">IF($B529&gt;Input!$G$31,0,(-1)*($E529+$H529+$I529)*(Input!$C$9/100))</f>
        <v>0</v>
      </c>
      <c r="L529" s="78" t="n">
        <f aca="false">IF($B529&lt;Input!$G$25,($E529+$F529+$G529+$H529+$I529+$J529+$K529),0)</f>
        <v>-3062.61365865099</v>
      </c>
    </row>
    <row r="530" customFormat="false" ht="12.8" hidden="false" customHeight="false" outlineLevel="0" collapsed="false">
      <c r="A530" s="76" t="n">
        <v>526</v>
      </c>
      <c r="B530" s="77" t="n">
        <f aca="false">EOMONTH(Input!$C$7,A530)</f>
        <v>58926</v>
      </c>
      <c r="C530" s="76" t="n">
        <f aca="false">DATEDIF(Input!$G$23,$B530,"Y")</f>
        <v>83</v>
      </c>
      <c r="E530" s="78" t="n">
        <f aca="false">IF($B530&gt;Input!$G$31,0,Input!$G$26*(1+Input!$G$28/100)^(DATEDIF(Input!$C$7,$B530,"Y")))</f>
        <v>0</v>
      </c>
      <c r="F530" s="78" t="n">
        <f aca="false">-1*($E530*(Input!$C$10/100))</f>
        <v>-0</v>
      </c>
      <c r="G530" s="78" t="n">
        <f aca="false">-1*($E530*(Input!$C$11/100))</f>
        <v>-0</v>
      </c>
      <c r="H530" s="78" t="n">
        <f aca="false">IF($B530&lt;Input!$G$25,((Input!$G$29*(1+Input!$C$13/100)^(DATEDIF(Input!$C$7,$B530,"Y")))),0)</f>
        <v>-3062.61365865099</v>
      </c>
      <c r="I530" s="78" t="n">
        <f aca="false">IF($B530&gt;Input!$G$31,0,IF($E530*(Input!$G$35/100)&gt;(Input!$C$12/12),-1*(Input!$C$12/12),-1*$E530*(Input!$G$35/100)))</f>
        <v>0</v>
      </c>
      <c r="J530" s="78" t="n">
        <f aca="false">IF($B530&gt;Input!$G$31,0,(-1)*($E530+$H530+$I530)*(Input!$C$8/100))</f>
        <v>0</v>
      </c>
      <c r="K530" s="78" t="n">
        <f aca="false">IF($B530&gt;Input!$G$31,0,(-1)*($E530+$H530+$I530)*(Input!$C$9/100))</f>
        <v>0</v>
      </c>
      <c r="L530" s="78" t="n">
        <f aca="false">IF($B530&lt;Input!$G$25,($E530+$F530+$G530+$H530+$I530+$J530+$K530),0)</f>
        <v>-3062.61365865099</v>
      </c>
    </row>
    <row r="531" customFormat="false" ht="12.8" hidden="false" customHeight="false" outlineLevel="0" collapsed="false">
      <c r="A531" s="76" t="n">
        <v>527</v>
      </c>
      <c r="B531" s="77" t="n">
        <f aca="false">EOMONTH(Input!$C$7,A531)</f>
        <v>58957</v>
      </c>
      <c r="C531" s="76" t="n">
        <f aca="false">DATEDIF(Input!$G$23,$B531,"Y")</f>
        <v>84</v>
      </c>
      <c r="E531" s="78" t="n">
        <f aca="false">IF($B531&gt;Input!$G$31,0,Input!$G$26*(1+Input!$G$28/100)^(DATEDIF(Input!$C$7,$B531,"Y")))</f>
        <v>0</v>
      </c>
      <c r="F531" s="78" t="n">
        <f aca="false">-1*($E531*(Input!$C$10/100))</f>
        <v>-0</v>
      </c>
      <c r="G531" s="78" t="n">
        <f aca="false">-1*($E531*(Input!$C$11/100))</f>
        <v>-0</v>
      </c>
      <c r="H531" s="78" t="n">
        <f aca="false">IF($B531&lt;Input!$G$25,((Input!$G$29*(1+Input!$C$13/100)^(DATEDIF(Input!$C$7,$B531,"Y")))),0)</f>
        <v>-3062.61365865099</v>
      </c>
      <c r="I531" s="78" t="n">
        <f aca="false">IF($B531&gt;Input!$G$31,0,IF($E531*(Input!$G$35/100)&gt;(Input!$C$12/12),-1*(Input!$C$12/12),-1*$E531*(Input!$G$35/100)))</f>
        <v>0</v>
      </c>
      <c r="J531" s="78" t="n">
        <f aca="false">IF($B531&gt;Input!$G$31,0,(-1)*($E531+$H531+$I531)*(Input!$C$8/100))</f>
        <v>0</v>
      </c>
      <c r="K531" s="78" t="n">
        <f aca="false">IF($B531&gt;Input!$G$31,0,(-1)*($E531+$H531+$I531)*(Input!$C$9/100))</f>
        <v>0</v>
      </c>
      <c r="L531" s="78" t="n">
        <f aca="false">IF($B531&lt;Input!$G$25,($E531+$F531+$G531+$H531+$I531+$J531+$K531),0)</f>
        <v>-3062.61365865099</v>
      </c>
    </row>
    <row r="532" customFormat="false" ht="12.8" hidden="false" customHeight="false" outlineLevel="0" collapsed="false">
      <c r="A532" s="76" t="n">
        <v>528</v>
      </c>
      <c r="B532" s="77" t="n">
        <f aca="false">EOMONTH(Input!$C$7,A532)</f>
        <v>58987</v>
      </c>
      <c r="C532" s="76" t="n">
        <f aca="false">DATEDIF(Input!$G$23,$B532,"Y")</f>
        <v>84</v>
      </c>
      <c r="E532" s="78" t="n">
        <f aca="false">IF($B532&gt;Input!$G$31,0,Input!$G$26*(1+Input!$G$28/100)^(DATEDIF(Input!$C$7,$B532,"Y")))</f>
        <v>0</v>
      </c>
      <c r="F532" s="78" t="n">
        <f aca="false">-1*($E532*(Input!$C$10/100))</f>
        <v>-0</v>
      </c>
      <c r="G532" s="78" t="n">
        <f aca="false">-1*($E532*(Input!$C$11/100))</f>
        <v>-0</v>
      </c>
      <c r="H532" s="78" t="n">
        <f aca="false">IF($B532&lt;Input!$G$25,((Input!$G$29*(1+Input!$C$13/100)^(DATEDIF(Input!$C$7,$B532,"Y")))),0)</f>
        <v>-3246.37047817005</v>
      </c>
      <c r="I532" s="78" t="n">
        <f aca="false">IF($B532&gt;Input!$G$31,0,IF($E532*(Input!$G$35/100)&gt;(Input!$C$12/12),-1*(Input!$C$12/12),-1*$E532*(Input!$G$35/100)))</f>
        <v>0</v>
      </c>
      <c r="J532" s="78" t="n">
        <f aca="false">IF($B532&gt;Input!$G$31,0,(-1)*($E532+$H532+$I532)*(Input!$C$8/100))</f>
        <v>0</v>
      </c>
      <c r="K532" s="78" t="n">
        <f aca="false">IF($B532&gt;Input!$G$31,0,(-1)*($E532+$H532+$I532)*(Input!$C$9/100))</f>
        <v>0</v>
      </c>
      <c r="L532" s="78" t="n">
        <f aca="false">IF($B532&lt;Input!$G$25,($E532+$F532+$G532+$H532+$I532+$J532+$K532),0)</f>
        <v>-3246.37047817005</v>
      </c>
    </row>
    <row r="533" customFormat="false" ht="12.8" hidden="false" customHeight="false" outlineLevel="0" collapsed="false">
      <c r="A533" s="76" t="n">
        <v>529</v>
      </c>
      <c r="B533" s="77" t="n">
        <f aca="false">EOMONTH(Input!$C$7,A533)</f>
        <v>59018</v>
      </c>
      <c r="C533" s="76" t="n">
        <f aca="false">DATEDIF(Input!$G$23,$B533,"Y")</f>
        <v>84</v>
      </c>
      <c r="E533" s="78" t="n">
        <f aca="false">IF($B533&gt;Input!$G$31,0,Input!$G$26*(1+Input!$G$28/100)^(DATEDIF(Input!$C$7,$B533,"Y")))</f>
        <v>0</v>
      </c>
      <c r="F533" s="78" t="n">
        <f aca="false">-1*($E533*(Input!$C$10/100))</f>
        <v>-0</v>
      </c>
      <c r="G533" s="78" t="n">
        <f aca="false">-1*($E533*(Input!$C$11/100))</f>
        <v>-0</v>
      </c>
      <c r="H533" s="78" t="n">
        <f aca="false">IF($B533&lt;Input!$G$25,((Input!$G$29*(1+Input!$C$13/100)^(DATEDIF(Input!$C$7,$B533,"Y")))),0)</f>
        <v>-3246.37047817005</v>
      </c>
      <c r="I533" s="78" t="n">
        <f aca="false">IF($B533&gt;Input!$G$31,0,IF($E533*(Input!$G$35/100)&gt;(Input!$C$12/12),-1*(Input!$C$12/12),-1*$E533*(Input!$G$35/100)))</f>
        <v>0</v>
      </c>
      <c r="J533" s="78" t="n">
        <f aca="false">IF($B533&gt;Input!$G$31,0,(-1)*($E533+$H533+$I533)*(Input!$C$8/100))</f>
        <v>0</v>
      </c>
      <c r="K533" s="78" t="n">
        <f aca="false">IF($B533&gt;Input!$G$31,0,(-1)*($E533+$H533+$I533)*(Input!$C$9/100))</f>
        <v>0</v>
      </c>
      <c r="L533" s="78" t="n">
        <f aca="false">IF($B533&lt;Input!$G$25,($E533+$F533+$G533+$H533+$I533+$J533+$K533),0)</f>
        <v>-3246.37047817005</v>
      </c>
    </row>
    <row r="534" customFormat="false" ht="12.8" hidden="false" customHeight="false" outlineLevel="0" collapsed="false">
      <c r="A534" s="76" t="n">
        <v>530</v>
      </c>
      <c r="B534" s="77" t="n">
        <f aca="false">EOMONTH(Input!$C$7,A534)</f>
        <v>59049</v>
      </c>
      <c r="C534" s="76" t="n">
        <f aca="false">DATEDIF(Input!$G$23,$B534,"Y")</f>
        <v>84</v>
      </c>
      <c r="E534" s="78" t="n">
        <f aca="false">IF($B534&gt;Input!$G$31,0,Input!$G$26*(1+Input!$G$28/100)^(DATEDIF(Input!$C$7,$B534,"Y")))</f>
        <v>0</v>
      </c>
      <c r="F534" s="78" t="n">
        <f aca="false">-1*($E534*(Input!$C$10/100))</f>
        <v>-0</v>
      </c>
      <c r="G534" s="78" t="n">
        <f aca="false">-1*($E534*(Input!$C$11/100))</f>
        <v>-0</v>
      </c>
      <c r="H534" s="78" t="n">
        <f aca="false">IF($B534&lt;Input!$G$25,((Input!$G$29*(1+Input!$C$13/100)^(DATEDIF(Input!$C$7,$B534,"Y")))),0)</f>
        <v>-3246.37047817005</v>
      </c>
      <c r="I534" s="78" t="n">
        <f aca="false">IF($B534&gt;Input!$G$31,0,IF($E534*(Input!$G$35/100)&gt;(Input!$C$12/12),-1*(Input!$C$12/12),-1*$E534*(Input!$G$35/100)))</f>
        <v>0</v>
      </c>
      <c r="J534" s="78" t="n">
        <f aca="false">IF($B534&gt;Input!$G$31,0,(-1)*($E534+$H534+$I534)*(Input!$C$8/100))</f>
        <v>0</v>
      </c>
      <c r="K534" s="78" t="n">
        <f aca="false">IF($B534&gt;Input!$G$31,0,(-1)*($E534+$H534+$I534)*(Input!$C$9/100))</f>
        <v>0</v>
      </c>
      <c r="L534" s="78" t="n">
        <f aca="false">IF($B534&lt;Input!$G$25,($E534+$F534+$G534+$H534+$I534+$J534+$K534),0)</f>
        <v>-3246.37047817005</v>
      </c>
    </row>
    <row r="535" customFormat="false" ht="12.8" hidden="false" customHeight="false" outlineLevel="0" collapsed="false">
      <c r="A535" s="76" t="n">
        <v>531</v>
      </c>
      <c r="B535" s="77" t="n">
        <f aca="false">EOMONTH(Input!$C$7,A535)</f>
        <v>59079</v>
      </c>
      <c r="C535" s="76" t="n">
        <f aca="false">DATEDIF(Input!$G$23,$B535,"Y")</f>
        <v>84</v>
      </c>
      <c r="E535" s="78" t="n">
        <f aca="false">IF($B535&gt;Input!$G$31,0,Input!$G$26*(1+Input!$G$28/100)^(DATEDIF(Input!$C$7,$B535,"Y")))</f>
        <v>0</v>
      </c>
      <c r="F535" s="78" t="n">
        <f aca="false">-1*($E535*(Input!$C$10/100))</f>
        <v>-0</v>
      </c>
      <c r="G535" s="78" t="n">
        <f aca="false">-1*($E535*(Input!$C$11/100))</f>
        <v>-0</v>
      </c>
      <c r="H535" s="78" t="n">
        <f aca="false">IF($B535&lt;Input!$G$25,((Input!$G$29*(1+Input!$C$13/100)^(DATEDIF(Input!$C$7,$B535,"Y")))),0)</f>
        <v>-3246.37047817005</v>
      </c>
      <c r="I535" s="78" t="n">
        <f aca="false">IF($B535&gt;Input!$G$31,0,IF($E535*(Input!$G$35/100)&gt;(Input!$C$12/12),-1*(Input!$C$12/12),-1*$E535*(Input!$G$35/100)))</f>
        <v>0</v>
      </c>
      <c r="J535" s="78" t="n">
        <f aca="false">IF($B535&gt;Input!$G$31,0,(-1)*($E535+$H535+$I535)*(Input!$C$8/100))</f>
        <v>0</v>
      </c>
      <c r="K535" s="78" t="n">
        <f aca="false">IF($B535&gt;Input!$G$31,0,(-1)*($E535+$H535+$I535)*(Input!$C$9/100))</f>
        <v>0</v>
      </c>
      <c r="L535" s="78" t="n">
        <f aca="false">IF($B535&lt;Input!$G$25,($E535+$F535+$G535+$H535+$I535+$J535+$K535),0)</f>
        <v>-3246.37047817005</v>
      </c>
    </row>
    <row r="536" customFormat="false" ht="12.8" hidden="false" customHeight="false" outlineLevel="0" collapsed="false">
      <c r="A536" s="76" t="n">
        <v>532</v>
      </c>
      <c r="B536" s="77" t="n">
        <f aca="false">EOMONTH(Input!$C$7,A536)</f>
        <v>59110</v>
      </c>
      <c r="C536" s="76" t="n">
        <f aca="false">DATEDIF(Input!$G$23,$B536,"Y")</f>
        <v>84</v>
      </c>
      <c r="E536" s="78" t="n">
        <f aca="false">IF($B536&gt;Input!$G$31,0,Input!$G$26*(1+Input!$G$28/100)^(DATEDIF(Input!$C$7,$B536,"Y")))</f>
        <v>0</v>
      </c>
      <c r="F536" s="78" t="n">
        <f aca="false">-1*($E536*(Input!$C$10/100))</f>
        <v>-0</v>
      </c>
      <c r="G536" s="78" t="n">
        <f aca="false">-1*($E536*(Input!$C$11/100))</f>
        <v>-0</v>
      </c>
      <c r="H536" s="78" t="n">
        <f aca="false">IF($B536&lt;Input!$G$25,((Input!$G$29*(1+Input!$C$13/100)^(DATEDIF(Input!$C$7,$B536,"Y")))),0)</f>
        <v>-3246.37047817005</v>
      </c>
      <c r="I536" s="78" t="n">
        <f aca="false">IF($B536&gt;Input!$G$31,0,IF($E536*(Input!$G$35/100)&gt;(Input!$C$12/12),-1*(Input!$C$12/12),-1*$E536*(Input!$G$35/100)))</f>
        <v>0</v>
      </c>
      <c r="J536" s="78" t="n">
        <f aca="false">IF($B536&gt;Input!$G$31,0,(-1)*($E536+$H536+$I536)*(Input!$C$8/100))</f>
        <v>0</v>
      </c>
      <c r="K536" s="78" t="n">
        <f aca="false">IF($B536&gt;Input!$G$31,0,(-1)*($E536+$H536+$I536)*(Input!$C$9/100))</f>
        <v>0</v>
      </c>
      <c r="L536" s="78" t="n">
        <f aca="false">IF($B536&lt;Input!$G$25,($E536+$F536+$G536+$H536+$I536+$J536+$K536),0)</f>
        <v>-3246.37047817005</v>
      </c>
    </row>
    <row r="537" customFormat="false" ht="12.8" hidden="false" customHeight="false" outlineLevel="0" collapsed="false">
      <c r="A537" s="76" t="n">
        <v>533</v>
      </c>
      <c r="B537" s="77" t="n">
        <f aca="false">EOMONTH(Input!$C$7,A537)</f>
        <v>59140</v>
      </c>
      <c r="C537" s="76" t="n">
        <f aca="false">DATEDIF(Input!$G$23,$B537,"Y")</f>
        <v>84</v>
      </c>
      <c r="E537" s="78" t="n">
        <f aca="false">IF($B537&gt;Input!$G$31,0,Input!$G$26*(1+Input!$G$28/100)^(DATEDIF(Input!$C$7,$B537,"Y")))</f>
        <v>0</v>
      </c>
      <c r="F537" s="78" t="n">
        <f aca="false">-1*($E537*(Input!$C$10/100))</f>
        <v>-0</v>
      </c>
      <c r="G537" s="78" t="n">
        <f aca="false">-1*($E537*(Input!$C$11/100))</f>
        <v>-0</v>
      </c>
      <c r="H537" s="78" t="n">
        <f aca="false">IF($B537&lt;Input!$G$25,((Input!$G$29*(1+Input!$C$13/100)^(DATEDIF(Input!$C$7,$B537,"Y")))),0)</f>
        <v>-3246.37047817005</v>
      </c>
      <c r="I537" s="78" t="n">
        <f aca="false">IF($B537&gt;Input!$G$31,0,IF($E537*(Input!$G$35/100)&gt;(Input!$C$12/12),-1*(Input!$C$12/12),-1*$E537*(Input!$G$35/100)))</f>
        <v>0</v>
      </c>
      <c r="J537" s="78" t="n">
        <f aca="false">IF($B537&gt;Input!$G$31,0,(-1)*($E537+$H537+$I537)*(Input!$C$8/100))</f>
        <v>0</v>
      </c>
      <c r="K537" s="78" t="n">
        <f aca="false">IF($B537&gt;Input!$G$31,0,(-1)*($E537+$H537+$I537)*(Input!$C$9/100))</f>
        <v>0</v>
      </c>
      <c r="L537" s="78" t="n">
        <f aca="false">IF($B537&lt;Input!$G$25,($E537+$F537+$G537+$H537+$I537+$J537+$K537),0)</f>
        <v>-3246.37047817005</v>
      </c>
    </row>
    <row r="538" customFormat="false" ht="12.8" hidden="false" customHeight="false" outlineLevel="0" collapsed="false">
      <c r="A538" s="76" t="n">
        <v>534</v>
      </c>
      <c r="B538" s="77" t="n">
        <f aca="false">EOMONTH(Input!$C$7,A538)</f>
        <v>59171</v>
      </c>
      <c r="C538" s="76" t="n">
        <f aca="false">DATEDIF(Input!$G$23,$B538,"Y")</f>
        <v>84</v>
      </c>
      <c r="E538" s="78" t="n">
        <f aca="false">IF($B538&gt;Input!$G$31,0,Input!$G$26*(1+Input!$G$28/100)^(DATEDIF(Input!$C$7,$B538,"Y")))</f>
        <v>0</v>
      </c>
      <c r="F538" s="78" t="n">
        <f aca="false">-1*($E538*(Input!$C$10/100))</f>
        <v>-0</v>
      </c>
      <c r="G538" s="78" t="n">
        <f aca="false">-1*($E538*(Input!$C$11/100))</f>
        <v>-0</v>
      </c>
      <c r="H538" s="78" t="n">
        <f aca="false">IF($B538&lt;Input!$G$25,((Input!$G$29*(1+Input!$C$13/100)^(DATEDIF(Input!$C$7,$B538,"Y")))),0)</f>
        <v>-3246.37047817005</v>
      </c>
      <c r="I538" s="78" t="n">
        <f aca="false">IF($B538&gt;Input!$G$31,0,IF($E538*(Input!$G$35/100)&gt;(Input!$C$12/12),-1*(Input!$C$12/12),-1*$E538*(Input!$G$35/100)))</f>
        <v>0</v>
      </c>
      <c r="J538" s="78" t="n">
        <f aca="false">IF($B538&gt;Input!$G$31,0,(-1)*($E538+$H538+$I538)*(Input!$C$8/100))</f>
        <v>0</v>
      </c>
      <c r="K538" s="78" t="n">
        <f aca="false">IF($B538&gt;Input!$G$31,0,(-1)*($E538+$H538+$I538)*(Input!$C$9/100))</f>
        <v>0</v>
      </c>
      <c r="L538" s="78" t="n">
        <f aca="false">IF($B538&lt;Input!$G$25,($E538+$F538+$G538+$H538+$I538+$J538+$K538),0)</f>
        <v>-3246.37047817005</v>
      </c>
    </row>
    <row r="539" customFormat="false" ht="12.8" hidden="false" customHeight="false" outlineLevel="0" collapsed="false">
      <c r="A539" s="76" t="n">
        <v>535</v>
      </c>
      <c r="B539" s="77" t="n">
        <f aca="false">EOMONTH(Input!$C$7,A539)</f>
        <v>59202</v>
      </c>
      <c r="C539" s="76" t="n">
        <f aca="false">DATEDIF(Input!$G$23,$B539,"Y")</f>
        <v>84</v>
      </c>
      <c r="E539" s="78" t="n">
        <f aca="false">IF($B539&gt;Input!$G$31,0,Input!$G$26*(1+Input!$G$28/100)^(DATEDIF(Input!$C$7,$B539,"Y")))</f>
        <v>0</v>
      </c>
      <c r="F539" s="78" t="n">
        <f aca="false">-1*($E539*(Input!$C$10/100))</f>
        <v>-0</v>
      </c>
      <c r="G539" s="78" t="n">
        <f aca="false">-1*($E539*(Input!$C$11/100))</f>
        <v>-0</v>
      </c>
      <c r="H539" s="78" t="n">
        <f aca="false">IF($B539&lt;Input!$G$25,((Input!$G$29*(1+Input!$C$13/100)^(DATEDIF(Input!$C$7,$B539,"Y")))),0)</f>
        <v>-3246.37047817005</v>
      </c>
      <c r="I539" s="78" t="n">
        <f aca="false">IF($B539&gt;Input!$G$31,0,IF($E539*(Input!$G$35/100)&gt;(Input!$C$12/12),-1*(Input!$C$12/12),-1*$E539*(Input!$G$35/100)))</f>
        <v>0</v>
      </c>
      <c r="J539" s="78" t="n">
        <f aca="false">IF($B539&gt;Input!$G$31,0,(-1)*($E539+$H539+$I539)*(Input!$C$8/100))</f>
        <v>0</v>
      </c>
      <c r="K539" s="78" t="n">
        <f aca="false">IF($B539&gt;Input!$G$31,0,(-1)*($E539+$H539+$I539)*(Input!$C$9/100))</f>
        <v>0</v>
      </c>
      <c r="L539" s="78" t="n">
        <f aca="false">IF($B539&lt;Input!$G$25,($E539+$F539+$G539+$H539+$I539+$J539+$K539),0)</f>
        <v>-3246.37047817005</v>
      </c>
    </row>
    <row r="540" customFormat="false" ht="12.8" hidden="false" customHeight="false" outlineLevel="0" collapsed="false">
      <c r="A540" s="76" t="n">
        <v>536</v>
      </c>
      <c r="B540" s="77" t="n">
        <f aca="false">EOMONTH(Input!$C$7,A540)</f>
        <v>59230</v>
      </c>
      <c r="C540" s="76" t="n">
        <f aca="false">DATEDIF(Input!$G$23,$B540,"Y")</f>
        <v>84</v>
      </c>
      <c r="E540" s="78" t="n">
        <f aca="false">IF($B540&gt;Input!$G$31,0,Input!$G$26*(1+Input!$G$28/100)^(DATEDIF(Input!$C$7,$B540,"Y")))</f>
        <v>0</v>
      </c>
      <c r="F540" s="78" t="n">
        <f aca="false">-1*($E540*(Input!$C$10/100))</f>
        <v>-0</v>
      </c>
      <c r="G540" s="78" t="n">
        <f aca="false">-1*($E540*(Input!$C$11/100))</f>
        <v>-0</v>
      </c>
      <c r="H540" s="78" t="n">
        <f aca="false">IF($B540&lt;Input!$G$25,((Input!$G$29*(1+Input!$C$13/100)^(DATEDIF(Input!$C$7,$B540,"Y")))),0)</f>
        <v>-3246.37047817005</v>
      </c>
      <c r="I540" s="78" t="n">
        <f aca="false">IF($B540&gt;Input!$G$31,0,IF($E540*(Input!$G$35/100)&gt;(Input!$C$12/12),-1*(Input!$C$12/12),-1*$E540*(Input!$G$35/100)))</f>
        <v>0</v>
      </c>
      <c r="J540" s="78" t="n">
        <f aca="false">IF($B540&gt;Input!$G$31,0,(-1)*($E540+$H540+$I540)*(Input!$C$8/100))</f>
        <v>0</v>
      </c>
      <c r="K540" s="78" t="n">
        <f aca="false">IF($B540&gt;Input!$G$31,0,(-1)*($E540+$H540+$I540)*(Input!$C$9/100))</f>
        <v>0</v>
      </c>
      <c r="L540" s="78" t="n">
        <f aca="false">IF($B540&lt;Input!$G$25,($E540+$F540+$G540+$H540+$I540+$J540+$K540),0)</f>
        <v>-3246.37047817005</v>
      </c>
    </row>
    <row r="541" customFormat="false" ht="12.8" hidden="false" customHeight="false" outlineLevel="0" collapsed="false">
      <c r="A541" s="76" t="n">
        <v>537</v>
      </c>
      <c r="B541" s="77" t="n">
        <f aca="false">EOMONTH(Input!$C$7,A541)</f>
        <v>59261</v>
      </c>
      <c r="C541" s="76" t="n">
        <f aca="false">DATEDIF(Input!$G$23,$B541,"Y")</f>
        <v>84</v>
      </c>
      <c r="E541" s="78" t="n">
        <f aca="false">IF($B541&gt;Input!$G$31,0,Input!$G$26*(1+Input!$G$28/100)^(DATEDIF(Input!$C$7,$B541,"Y")))</f>
        <v>0</v>
      </c>
      <c r="F541" s="78" t="n">
        <f aca="false">-1*($E541*(Input!$C$10/100))</f>
        <v>-0</v>
      </c>
      <c r="G541" s="78" t="n">
        <f aca="false">-1*($E541*(Input!$C$11/100))</f>
        <v>-0</v>
      </c>
      <c r="H541" s="78" t="n">
        <f aca="false">IF($B541&lt;Input!$G$25,((Input!$G$29*(1+Input!$C$13/100)^(DATEDIF(Input!$C$7,$B541,"Y")))),0)</f>
        <v>-3246.37047817005</v>
      </c>
      <c r="I541" s="78" t="n">
        <f aca="false">IF($B541&gt;Input!$G$31,0,IF($E541*(Input!$G$35/100)&gt;(Input!$C$12/12),-1*(Input!$C$12/12),-1*$E541*(Input!$G$35/100)))</f>
        <v>0</v>
      </c>
      <c r="J541" s="78" t="n">
        <f aca="false">IF($B541&gt;Input!$G$31,0,(-1)*($E541+$H541+$I541)*(Input!$C$8/100))</f>
        <v>0</v>
      </c>
      <c r="K541" s="78" t="n">
        <f aca="false">IF($B541&gt;Input!$G$31,0,(-1)*($E541+$H541+$I541)*(Input!$C$9/100))</f>
        <v>0</v>
      </c>
      <c r="L541" s="78" t="n">
        <f aca="false">IF($B541&lt;Input!$G$25,($E541+$F541+$G541+$H541+$I541+$J541+$K541),0)</f>
        <v>-3246.37047817005</v>
      </c>
    </row>
    <row r="542" customFormat="false" ht="12.8" hidden="false" customHeight="false" outlineLevel="0" collapsed="false">
      <c r="A542" s="76" t="n">
        <v>538</v>
      </c>
      <c r="B542" s="77" t="n">
        <f aca="false">EOMONTH(Input!$C$7,A542)</f>
        <v>59291</v>
      </c>
      <c r="C542" s="76" t="n">
        <f aca="false">DATEDIF(Input!$G$23,$B542,"Y")</f>
        <v>84</v>
      </c>
      <c r="E542" s="78" t="n">
        <f aca="false">IF($B542&gt;Input!$G$31,0,Input!$G$26*(1+Input!$G$28/100)^(DATEDIF(Input!$C$7,$B542,"Y")))</f>
        <v>0</v>
      </c>
      <c r="F542" s="78" t="n">
        <f aca="false">-1*($E542*(Input!$C$10/100))</f>
        <v>-0</v>
      </c>
      <c r="G542" s="78" t="n">
        <f aca="false">-1*($E542*(Input!$C$11/100))</f>
        <v>-0</v>
      </c>
      <c r="H542" s="78" t="n">
        <f aca="false">IF($B542&lt;Input!$G$25,((Input!$G$29*(1+Input!$C$13/100)^(DATEDIF(Input!$C$7,$B542,"Y")))),0)</f>
        <v>-3246.37047817005</v>
      </c>
      <c r="I542" s="78" t="n">
        <f aca="false">IF($B542&gt;Input!$G$31,0,IF($E542*(Input!$G$35/100)&gt;(Input!$C$12/12),-1*(Input!$C$12/12),-1*$E542*(Input!$G$35/100)))</f>
        <v>0</v>
      </c>
      <c r="J542" s="78" t="n">
        <f aca="false">IF($B542&gt;Input!$G$31,0,(-1)*($E542+$H542+$I542)*(Input!$C$8/100))</f>
        <v>0</v>
      </c>
      <c r="K542" s="78" t="n">
        <f aca="false">IF($B542&gt;Input!$G$31,0,(-1)*($E542+$H542+$I542)*(Input!$C$9/100))</f>
        <v>0</v>
      </c>
      <c r="L542" s="78" t="n">
        <f aca="false">IF($B542&lt;Input!$G$25,($E542+$F542+$G542+$H542+$I542+$J542+$K542),0)</f>
        <v>-3246.37047817005</v>
      </c>
    </row>
    <row r="543" customFormat="false" ht="12.8" hidden="false" customHeight="false" outlineLevel="0" collapsed="false">
      <c r="A543" s="76" t="n">
        <v>539</v>
      </c>
      <c r="B543" s="77" t="n">
        <f aca="false">EOMONTH(Input!$C$7,A543)</f>
        <v>59322</v>
      </c>
      <c r="C543" s="76" t="n">
        <f aca="false">DATEDIF(Input!$G$23,$B543,"Y")</f>
        <v>85</v>
      </c>
      <c r="E543" s="78" t="n">
        <f aca="false">IF($B543&gt;Input!$G$31,0,Input!$G$26*(1+Input!$G$28/100)^(DATEDIF(Input!$C$7,$B543,"Y")))</f>
        <v>0</v>
      </c>
      <c r="F543" s="78" t="n">
        <f aca="false">-1*($E543*(Input!$C$10/100))</f>
        <v>-0</v>
      </c>
      <c r="G543" s="78" t="n">
        <f aca="false">-1*($E543*(Input!$C$11/100))</f>
        <v>-0</v>
      </c>
      <c r="H543" s="78" t="n">
        <f aca="false">IF($B543&lt;Input!$G$25,((Input!$G$29*(1+Input!$C$13/100)^(DATEDIF(Input!$C$7,$B543,"Y")))),0)</f>
        <v>0</v>
      </c>
      <c r="I543" s="78" t="n">
        <f aca="false">IF($B543&gt;Input!$G$31,0,IF($E543*(Input!$G$35/100)&gt;(Input!$C$12/12),-1*(Input!$C$12/12),-1*$E543*(Input!$G$35/100)))</f>
        <v>0</v>
      </c>
      <c r="J543" s="78" t="n">
        <f aca="false">IF($B543&gt;Input!$G$31,0,(-1)*($E543+$H543+$I543)*(Input!$C$8/100))</f>
        <v>0</v>
      </c>
      <c r="K543" s="78" t="n">
        <f aca="false">IF($B543&gt;Input!$G$31,0,(-1)*($E543+$H543+$I543)*(Input!$C$9/100))</f>
        <v>0</v>
      </c>
      <c r="L543" s="78" t="n">
        <f aca="false">IF($B543&lt;Input!$G$25,($E543+$F543+$G543+$H543+$I543+$J543+$K543),0)</f>
        <v>0</v>
      </c>
    </row>
    <row r="544" customFormat="false" ht="12.8" hidden="false" customHeight="false" outlineLevel="0" collapsed="false">
      <c r="A544" s="76" t="n">
        <v>540</v>
      </c>
      <c r="B544" s="77" t="n">
        <f aca="false">EOMONTH(Input!$C$7,A544)</f>
        <v>59352</v>
      </c>
      <c r="C544" s="76" t="n">
        <f aca="false">DATEDIF(Input!$G$23,$B544,"Y")</f>
        <v>85</v>
      </c>
      <c r="E544" s="78" t="n">
        <f aca="false">IF($B544&gt;Input!$G$31,0,Input!$G$26*(1+Input!$G$28/100)^(DATEDIF(Input!$C$7,$B544,"Y")))</f>
        <v>0</v>
      </c>
      <c r="F544" s="78" t="n">
        <f aca="false">-1*($E544*(Input!$C$10/100))</f>
        <v>-0</v>
      </c>
      <c r="G544" s="78" t="n">
        <f aca="false">-1*($E544*(Input!$C$11/100))</f>
        <v>-0</v>
      </c>
      <c r="H544" s="78" t="n">
        <f aca="false">IF($B544&lt;Input!$G$25,((Input!$G$29*(1+Input!$C$13/100)^(DATEDIF(Input!$C$7,$B544,"Y")))),0)</f>
        <v>0</v>
      </c>
      <c r="I544" s="78" t="n">
        <f aca="false">IF($B544&gt;Input!$G$31,0,IF($E544*(Input!$G$35/100)&gt;(Input!$C$12/12),-1*(Input!$C$12/12),-1*$E544*(Input!$G$35/100)))</f>
        <v>0</v>
      </c>
      <c r="J544" s="78" t="n">
        <f aca="false">IF($B544&gt;Input!$G$31,0,(-1)*($E544+$H544+$I544)*(Input!$C$8/100))</f>
        <v>0</v>
      </c>
      <c r="K544" s="78" t="n">
        <f aca="false">IF($B544&gt;Input!$G$31,0,(-1)*($E544+$H544+$I544)*(Input!$C$9/100))</f>
        <v>0</v>
      </c>
      <c r="L544" s="78" t="n">
        <f aca="false">IF($B544&lt;Input!$G$25,($E544+$F544+$G544+$H544+$I544+$J544+$K544),0)</f>
        <v>0</v>
      </c>
    </row>
    <row r="545" customFormat="false" ht="12.8" hidden="false" customHeight="false" outlineLevel="0" collapsed="false">
      <c r="A545" s="76" t="n">
        <v>541</v>
      </c>
      <c r="B545" s="77" t="n">
        <f aca="false">EOMONTH(Input!$C$7,A545)</f>
        <v>59383</v>
      </c>
      <c r="C545" s="76" t="n">
        <f aca="false">DATEDIF(Input!$G$23,$B545,"Y")</f>
        <v>85</v>
      </c>
      <c r="E545" s="78" t="n">
        <f aca="false">IF($B545&gt;Input!$G$31,0,Input!$G$26*(1+Input!$G$28/100)^(DATEDIF(Input!$C$7,$B545,"Y")))</f>
        <v>0</v>
      </c>
      <c r="F545" s="78" t="n">
        <f aca="false">-1*($E545*(Input!$C$10/100))</f>
        <v>-0</v>
      </c>
      <c r="G545" s="78" t="n">
        <f aca="false">-1*($E545*(Input!$C$11/100))</f>
        <v>-0</v>
      </c>
      <c r="H545" s="78" t="n">
        <f aca="false">IF($B545&lt;Input!$G$25,((Input!$G$29*(1+Input!$C$13/100)^(DATEDIF(Input!$C$7,$B545,"Y")))),0)</f>
        <v>0</v>
      </c>
      <c r="I545" s="78" t="n">
        <f aca="false">IF($B545&gt;Input!$G$31,0,IF($E545*(Input!$G$35/100)&gt;(Input!$C$12/12),-1*(Input!$C$12/12),-1*$E545*(Input!$G$35/100)))</f>
        <v>0</v>
      </c>
      <c r="J545" s="78" t="n">
        <f aca="false">IF($B545&gt;Input!$G$31,0,(-1)*($E545+$H545+$I545)*(Input!$C$8/100))</f>
        <v>0</v>
      </c>
      <c r="K545" s="78" t="n">
        <f aca="false">IF($B545&gt;Input!$G$31,0,(-1)*($E545+$H545+$I545)*(Input!$C$9/100))</f>
        <v>0</v>
      </c>
      <c r="L545" s="78" t="n">
        <f aca="false">IF($B545&lt;Input!$G$25,($E545+$F545+$G545+$H545+$I545+$J545+$K545),0)</f>
        <v>0</v>
      </c>
    </row>
    <row r="546" customFormat="false" ht="12.8" hidden="false" customHeight="false" outlineLevel="0" collapsed="false">
      <c r="A546" s="76" t="n">
        <v>542</v>
      </c>
      <c r="B546" s="77" t="n">
        <f aca="false">EOMONTH(Input!$C$7,A546)</f>
        <v>59414</v>
      </c>
      <c r="C546" s="76" t="n">
        <f aca="false">DATEDIF(Input!$G$23,$B546,"Y")</f>
        <v>85</v>
      </c>
      <c r="E546" s="78" t="n">
        <f aca="false">IF($B546&gt;Input!$G$31,0,Input!$G$26*(1+Input!$G$28/100)^(DATEDIF(Input!$C$7,$B546,"Y")))</f>
        <v>0</v>
      </c>
      <c r="F546" s="78" t="n">
        <f aca="false">-1*($E546*(Input!$C$10/100))</f>
        <v>-0</v>
      </c>
      <c r="G546" s="78" t="n">
        <f aca="false">-1*($E546*(Input!$C$11/100))</f>
        <v>-0</v>
      </c>
      <c r="H546" s="78" t="n">
        <f aca="false">IF($B546&lt;Input!$G$25,((Input!$G$29*(1+Input!$C$13/100)^(DATEDIF(Input!$C$7,$B546,"Y")))),0)</f>
        <v>0</v>
      </c>
      <c r="I546" s="78" t="n">
        <f aca="false">IF($B546&gt;Input!$G$31,0,IF($E546*(Input!$G$35/100)&gt;(Input!$C$12/12),-1*(Input!$C$12/12),-1*$E546*(Input!$G$35/100)))</f>
        <v>0</v>
      </c>
      <c r="J546" s="78" t="n">
        <f aca="false">IF($B546&gt;Input!$G$31,0,(-1)*($E546+$H546+$I546)*(Input!$C$8/100))</f>
        <v>0</v>
      </c>
      <c r="K546" s="78" t="n">
        <f aca="false">IF($B546&gt;Input!$G$31,0,(-1)*($E546+$H546+$I546)*(Input!$C$9/100))</f>
        <v>0</v>
      </c>
      <c r="L546" s="78" t="n">
        <f aca="false">IF($B546&lt;Input!$G$25,($E546+$F546+$G546+$H546+$I546+$J546+$K546),0)</f>
        <v>0</v>
      </c>
    </row>
    <row r="547" customFormat="false" ht="12.8" hidden="false" customHeight="false" outlineLevel="0" collapsed="false">
      <c r="A547" s="76" t="n">
        <v>543</v>
      </c>
      <c r="B547" s="77" t="n">
        <f aca="false">EOMONTH(Input!$C$7,A547)</f>
        <v>59444</v>
      </c>
      <c r="C547" s="76" t="n">
        <f aca="false">DATEDIF(Input!$G$23,$B547,"Y")</f>
        <v>85</v>
      </c>
      <c r="E547" s="78" t="n">
        <f aca="false">IF($B547&gt;Input!$G$31,0,Input!$G$26*(1+Input!$G$28/100)^(DATEDIF(Input!$C$7,$B547,"Y")))</f>
        <v>0</v>
      </c>
      <c r="F547" s="78" t="n">
        <f aca="false">-1*($E547*(Input!$C$10/100))</f>
        <v>-0</v>
      </c>
      <c r="G547" s="78" t="n">
        <f aca="false">-1*($E547*(Input!$C$11/100))</f>
        <v>-0</v>
      </c>
      <c r="H547" s="78" t="n">
        <f aca="false">IF($B547&lt;Input!$G$25,((Input!$G$29*(1+Input!$C$13/100)^(DATEDIF(Input!$C$7,$B547,"Y")))),0)</f>
        <v>0</v>
      </c>
      <c r="I547" s="78" t="n">
        <f aca="false">IF($B547&gt;Input!$G$31,0,IF($E547*(Input!$G$35/100)&gt;(Input!$C$12/12),-1*(Input!$C$12/12),-1*$E547*(Input!$G$35/100)))</f>
        <v>0</v>
      </c>
      <c r="J547" s="78" t="n">
        <f aca="false">IF($B547&gt;Input!$G$31,0,(-1)*($E547+$H547+$I547)*(Input!$C$8/100))</f>
        <v>0</v>
      </c>
      <c r="K547" s="78" t="n">
        <f aca="false">IF($B547&gt;Input!$G$31,0,(-1)*($E547+$H547+$I547)*(Input!$C$9/100))</f>
        <v>0</v>
      </c>
      <c r="L547" s="78" t="n">
        <f aca="false">IF($B547&lt;Input!$G$25,($E547+$F547+$G547+$H547+$I547+$J547+$K547),0)</f>
        <v>0</v>
      </c>
    </row>
    <row r="548" customFormat="false" ht="12.8" hidden="false" customHeight="false" outlineLevel="0" collapsed="false">
      <c r="A548" s="76" t="n">
        <v>544</v>
      </c>
      <c r="B548" s="77" t="n">
        <f aca="false">EOMONTH(Input!$C$7,A548)</f>
        <v>59475</v>
      </c>
      <c r="C548" s="76" t="n">
        <f aca="false">DATEDIF(Input!$G$23,$B548,"Y")</f>
        <v>85</v>
      </c>
      <c r="E548" s="78" t="n">
        <f aca="false">IF($B548&gt;Input!$G$31,0,Input!$G$26*(1+Input!$G$28/100)^(DATEDIF(Input!$C$7,$B548,"Y")))</f>
        <v>0</v>
      </c>
      <c r="F548" s="78" t="n">
        <f aca="false">-1*($E548*(Input!$C$10/100))</f>
        <v>-0</v>
      </c>
      <c r="G548" s="78" t="n">
        <f aca="false">-1*($E548*(Input!$C$11/100))</f>
        <v>-0</v>
      </c>
      <c r="H548" s="78" t="n">
        <f aca="false">IF($B548&lt;Input!$G$25,((Input!$G$29*(1+Input!$C$13/100)^(DATEDIF(Input!$C$7,$B548,"Y")))),0)</f>
        <v>0</v>
      </c>
      <c r="I548" s="78" t="n">
        <f aca="false">IF($B548&gt;Input!$G$31,0,IF($E548*(Input!$G$35/100)&gt;(Input!$C$12/12),-1*(Input!$C$12/12),-1*$E548*(Input!$G$35/100)))</f>
        <v>0</v>
      </c>
      <c r="J548" s="78" t="n">
        <f aca="false">IF($B548&gt;Input!$G$31,0,(-1)*($E548+$H548+$I548)*(Input!$C$8/100))</f>
        <v>0</v>
      </c>
      <c r="K548" s="78" t="n">
        <f aca="false">IF($B548&gt;Input!$G$31,0,(-1)*($E548+$H548+$I548)*(Input!$C$9/100))</f>
        <v>0</v>
      </c>
      <c r="L548" s="78" t="n">
        <f aca="false">IF($B548&lt;Input!$G$25,($E548+$F548+$G548+$H548+$I548+$J548+$K548),0)</f>
        <v>0</v>
      </c>
    </row>
    <row r="549" customFormat="false" ht="12.8" hidden="false" customHeight="false" outlineLevel="0" collapsed="false">
      <c r="A549" s="76" t="n">
        <v>545</v>
      </c>
      <c r="B549" s="77" t="n">
        <f aca="false">EOMONTH(Input!$C$7,A549)</f>
        <v>59505</v>
      </c>
      <c r="C549" s="76" t="n">
        <f aca="false">DATEDIF(Input!$G$23,$B549,"Y")</f>
        <v>85</v>
      </c>
      <c r="E549" s="78" t="n">
        <f aca="false">IF($B549&gt;Input!$G$31,0,Input!$G$26*(1+Input!$G$28/100)^(DATEDIF(Input!$C$7,$B549,"Y")))</f>
        <v>0</v>
      </c>
      <c r="F549" s="78" t="n">
        <f aca="false">-1*($E549*(Input!$C$10/100))</f>
        <v>-0</v>
      </c>
      <c r="G549" s="78" t="n">
        <f aca="false">-1*($E549*(Input!$C$11/100))</f>
        <v>-0</v>
      </c>
      <c r="H549" s="78" t="n">
        <f aca="false">IF($B549&lt;Input!$G$25,((Input!$G$29*(1+Input!$C$13/100)^(DATEDIF(Input!$C$7,$B549,"Y")))),0)</f>
        <v>0</v>
      </c>
      <c r="I549" s="78" t="n">
        <f aca="false">IF($B549&gt;Input!$G$31,0,IF($E549*(Input!$G$35/100)&gt;(Input!$C$12/12),-1*(Input!$C$12/12),-1*$E549*(Input!$G$35/100)))</f>
        <v>0</v>
      </c>
      <c r="J549" s="78" t="n">
        <f aca="false">IF($B549&gt;Input!$G$31,0,(-1)*($E549+$H549+$I549)*(Input!$C$8/100))</f>
        <v>0</v>
      </c>
      <c r="K549" s="78" t="n">
        <f aca="false">IF($B549&gt;Input!$G$31,0,(-1)*($E549+$H549+$I549)*(Input!$C$9/100))</f>
        <v>0</v>
      </c>
      <c r="L549" s="78" t="n">
        <f aca="false">IF($B549&lt;Input!$G$25,($E549+$F549+$G549+$H549+$I549+$J549+$K549),0)</f>
        <v>0</v>
      </c>
    </row>
    <row r="550" customFormat="false" ht="12.8" hidden="false" customHeight="false" outlineLevel="0" collapsed="false">
      <c r="A550" s="76" t="n">
        <v>546</v>
      </c>
      <c r="B550" s="77" t="n">
        <f aca="false">EOMONTH(Input!$C$7,A550)</f>
        <v>59536</v>
      </c>
      <c r="C550" s="76" t="n">
        <f aca="false">DATEDIF(Input!$G$23,$B550,"Y")</f>
        <v>85</v>
      </c>
      <c r="E550" s="78" t="n">
        <f aca="false">IF($B550&gt;Input!$G$31,0,Input!$G$26*(1+Input!$G$28/100)^(DATEDIF(Input!$C$7,$B550,"Y")))</f>
        <v>0</v>
      </c>
      <c r="F550" s="78" t="n">
        <f aca="false">-1*($E550*(Input!$C$10/100))</f>
        <v>-0</v>
      </c>
      <c r="G550" s="78" t="n">
        <f aca="false">-1*($E550*(Input!$C$11/100))</f>
        <v>-0</v>
      </c>
      <c r="H550" s="78" t="n">
        <f aca="false">IF($B550&lt;Input!$G$25,((Input!$G$29*(1+Input!$C$13/100)^(DATEDIF(Input!$C$7,$B550,"Y")))),0)</f>
        <v>0</v>
      </c>
      <c r="I550" s="78" t="n">
        <f aca="false">IF($B550&gt;Input!$G$31,0,IF($E550*(Input!$G$35/100)&gt;(Input!$C$12/12),-1*(Input!$C$12/12),-1*$E550*(Input!$G$35/100)))</f>
        <v>0</v>
      </c>
      <c r="J550" s="78" t="n">
        <f aca="false">IF($B550&gt;Input!$G$31,0,(-1)*($E550+$H550+$I550)*(Input!$C$8/100))</f>
        <v>0</v>
      </c>
      <c r="K550" s="78" t="n">
        <f aca="false">IF($B550&gt;Input!$G$31,0,(-1)*($E550+$H550+$I550)*(Input!$C$9/100))</f>
        <v>0</v>
      </c>
      <c r="L550" s="78" t="n">
        <f aca="false">IF($B550&lt;Input!$G$25,($E550+$F550+$G550+$H550+$I550+$J550+$K550),0)</f>
        <v>0</v>
      </c>
    </row>
    <row r="551" customFormat="false" ht="12.8" hidden="false" customHeight="false" outlineLevel="0" collapsed="false">
      <c r="A551" s="76" t="n">
        <v>547</v>
      </c>
      <c r="B551" s="77" t="n">
        <f aca="false">EOMONTH(Input!$C$7,A551)</f>
        <v>59567</v>
      </c>
      <c r="C551" s="76" t="n">
        <f aca="false">DATEDIF(Input!$G$23,$B551,"Y")</f>
        <v>85</v>
      </c>
      <c r="E551" s="78" t="n">
        <f aca="false">IF($B551&gt;Input!$G$31,0,Input!$G$26*(1+Input!$G$28/100)^(DATEDIF(Input!$C$7,$B551,"Y")))</f>
        <v>0</v>
      </c>
      <c r="F551" s="78" t="n">
        <f aca="false">-1*($E551*(Input!$C$10/100))</f>
        <v>-0</v>
      </c>
      <c r="G551" s="78" t="n">
        <f aca="false">-1*($E551*(Input!$C$11/100))</f>
        <v>-0</v>
      </c>
      <c r="H551" s="78" t="n">
        <f aca="false">IF($B551&lt;Input!$G$25,((Input!$G$29*(1+Input!$C$13/100)^(DATEDIF(Input!$C$7,$B551,"Y")))),0)</f>
        <v>0</v>
      </c>
      <c r="I551" s="78" t="n">
        <f aca="false">IF($B551&gt;Input!$G$31,0,IF($E551*(Input!$G$35/100)&gt;(Input!$C$12/12),-1*(Input!$C$12/12),-1*$E551*(Input!$G$35/100)))</f>
        <v>0</v>
      </c>
      <c r="J551" s="78" t="n">
        <f aca="false">IF($B551&gt;Input!$G$31,0,(-1)*($E551+$H551+$I551)*(Input!$C$8/100))</f>
        <v>0</v>
      </c>
      <c r="K551" s="78" t="n">
        <f aca="false">IF($B551&gt;Input!$G$31,0,(-1)*($E551+$H551+$I551)*(Input!$C$9/100))</f>
        <v>0</v>
      </c>
      <c r="L551" s="78" t="n">
        <f aca="false">IF($B551&lt;Input!$G$25,($E551+$F551+$G551+$H551+$I551+$J551+$K551),0)</f>
        <v>0</v>
      </c>
    </row>
    <row r="552" customFormat="false" ht="12.8" hidden="false" customHeight="false" outlineLevel="0" collapsed="false">
      <c r="A552" s="76" t="n">
        <v>548</v>
      </c>
      <c r="B552" s="77" t="n">
        <f aca="false">EOMONTH(Input!$C$7,A552)</f>
        <v>59595</v>
      </c>
      <c r="C552" s="76" t="n">
        <f aca="false">DATEDIF(Input!$G$23,$B552,"Y")</f>
        <v>85</v>
      </c>
      <c r="E552" s="78" t="n">
        <f aca="false">IF($B552&gt;Input!$G$31,0,Input!$G$26*(1+Input!$G$28/100)^(DATEDIF(Input!$C$7,$B552,"Y")))</f>
        <v>0</v>
      </c>
      <c r="F552" s="78" t="n">
        <f aca="false">-1*($E552*(Input!$C$10/100))</f>
        <v>-0</v>
      </c>
      <c r="G552" s="78" t="n">
        <f aca="false">-1*($E552*(Input!$C$11/100))</f>
        <v>-0</v>
      </c>
      <c r="H552" s="78" t="n">
        <f aca="false">IF($B552&lt;Input!$G$25,((Input!$G$29*(1+Input!$C$13/100)^(DATEDIF(Input!$C$7,$B552,"Y")))),0)</f>
        <v>0</v>
      </c>
      <c r="I552" s="78" t="n">
        <f aca="false">IF($B552&gt;Input!$G$31,0,IF($E552*(Input!$G$35/100)&gt;(Input!$C$12/12),-1*(Input!$C$12/12),-1*$E552*(Input!$G$35/100)))</f>
        <v>0</v>
      </c>
      <c r="J552" s="78" t="n">
        <f aca="false">IF($B552&gt;Input!$G$31,0,(-1)*($E552+$H552+$I552)*(Input!$C$8/100))</f>
        <v>0</v>
      </c>
      <c r="K552" s="78" t="n">
        <f aca="false">IF($B552&gt;Input!$G$31,0,(-1)*($E552+$H552+$I552)*(Input!$C$9/100))</f>
        <v>0</v>
      </c>
      <c r="L552" s="78" t="n">
        <f aca="false">IF($B552&lt;Input!$G$25,($E552+$F552+$G552+$H552+$I552+$J552+$K552),0)</f>
        <v>0</v>
      </c>
    </row>
    <row r="553" customFormat="false" ht="12.8" hidden="false" customHeight="false" outlineLevel="0" collapsed="false">
      <c r="A553" s="76" t="n">
        <v>549</v>
      </c>
      <c r="B553" s="77" t="n">
        <f aca="false">EOMONTH(Input!$C$7,A553)</f>
        <v>59626</v>
      </c>
      <c r="C553" s="76" t="n">
        <f aca="false">DATEDIF(Input!$G$23,$B553,"Y")</f>
        <v>85</v>
      </c>
      <c r="E553" s="78" t="n">
        <f aca="false">IF($B553&gt;Input!$G$31,0,Input!$G$26*(1+Input!$G$28/100)^(DATEDIF(Input!$C$7,$B553,"Y")))</f>
        <v>0</v>
      </c>
      <c r="F553" s="78" t="n">
        <f aca="false">-1*($E553*(Input!$C$10/100))</f>
        <v>-0</v>
      </c>
      <c r="G553" s="78" t="n">
        <f aca="false">-1*($E553*(Input!$C$11/100))</f>
        <v>-0</v>
      </c>
      <c r="H553" s="78" t="n">
        <f aca="false">IF($B553&lt;Input!$G$25,((Input!$G$29*(1+Input!$C$13/100)^(DATEDIF(Input!$C$7,$B553,"Y")))),0)</f>
        <v>0</v>
      </c>
      <c r="I553" s="78" t="n">
        <f aca="false">IF($B553&gt;Input!$G$31,0,IF($E553*(Input!$G$35/100)&gt;(Input!$C$12/12),-1*(Input!$C$12/12),-1*$E553*(Input!$G$35/100)))</f>
        <v>0</v>
      </c>
      <c r="J553" s="78" t="n">
        <f aca="false">IF($B553&gt;Input!$G$31,0,(-1)*($E553+$H553+$I553)*(Input!$C$8/100))</f>
        <v>0</v>
      </c>
      <c r="K553" s="78" t="n">
        <f aca="false">IF($B553&gt;Input!$G$31,0,(-1)*($E553+$H553+$I553)*(Input!$C$9/100))</f>
        <v>0</v>
      </c>
      <c r="L553" s="78" t="n">
        <f aca="false">IF($B553&lt;Input!$G$25,($E553+$F553+$G553+$H553+$I553+$J553+$K553),0)</f>
        <v>0</v>
      </c>
    </row>
    <row r="554" customFormat="false" ht="12.8" hidden="false" customHeight="false" outlineLevel="0" collapsed="false">
      <c r="A554" s="76" t="n">
        <v>550</v>
      </c>
      <c r="B554" s="77" t="n">
        <f aca="false">EOMONTH(Input!$C$7,A554)</f>
        <v>59656</v>
      </c>
      <c r="C554" s="76" t="n">
        <f aca="false">DATEDIF(Input!$G$23,$B554,"Y")</f>
        <v>85</v>
      </c>
      <c r="E554" s="78" t="n">
        <f aca="false">IF($B554&gt;Input!$G$31,0,Input!$G$26*(1+Input!$G$28/100)^(DATEDIF(Input!$C$7,$B554,"Y")))</f>
        <v>0</v>
      </c>
      <c r="F554" s="78" t="n">
        <f aca="false">-1*($E554*(Input!$C$10/100))</f>
        <v>-0</v>
      </c>
      <c r="G554" s="78" t="n">
        <f aca="false">-1*($E554*(Input!$C$11/100))</f>
        <v>-0</v>
      </c>
      <c r="H554" s="78" t="n">
        <f aca="false">IF($B554&lt;Input!$G$25,((Input!$G$29*(1+Input!$C$13/100)^(DATEDIF(Input!$C$7,$B554,"Y")))),0)</f>
        <v>0</v>
      </c>
      <c r="I554" s="78" t="n">
        <f aca="false">IF($B554&gt;Input!$G$31,0,IF($E554*(Input!$G$35/100)&gt;(Input!$C$12/12),-1*(Input!$C$12/12),-1*$E554*(Input!$G$35/100)))</f>
        <v>0</v>
      </c>
      <c r="J554" s="78" t="n">
        <f aca="false">IF($B554&gt;Input!$G$31,0,(-1)*($E554+$H554+$I554)*(Input!$C$8/100))</f>
        <v>0</v>
      </c>
      <c r="K554" s="78" t="n">
        <f aca="false">IF($B554&gt;Input!$G$31,0,(-1)*($E554+$H554+$I554)*(Input!$C$9/100))</f>
        <v>0</v>
      </c>
      <c r="L554" s="78" t="n">
        <f aca="false">IF($B554&lt;Input!$G$25,($E554+$F554+$G554+$H554+$I554+$J554+$K554),0)</f>
        <v>0</v>
      </c>
    </row>
    <row r="555" customFormat="false" ht="12.8" hidden="false" customHeight="false" outlineLevel="0" collapsed="false">
      <c r="A555" s="76" t="n">
        <v>551</v>
      </c>
      <c r="B555" s="77" t="n">
        <f aca="false">EOMONTH(Input!$C$7,A555)</f>
        <v>59687</v>
      </c>
      <c r="C555" s="76" t="n">
        <f aca="false">DATEDIF(Input!$G$23,$B555,"Y")</f>
        <v>86</v>
      </c>
      <c r="E555" s="78" t="n">
        <f aca="false">IF($B555&gt;Input!$G$31,0,Input!$G$26*(1+Input!$G$28/100)^(DATEDIF(Input!$C$7,$B555,"Y")))</f>
        <v>0</v>
      </c>
      <c r="F555" s="78" t="n">
        <f aca="false">-1*($E555*(Input!$C$10/100))</f>
        <v>-0</v>
      </c>
      <c r="G555" s="78" t="n">
        <f aca="false">-1*($E555*(Input!$C$11/100))</f>
        <v>-0</v>
      </c>
      <c r="H555" s="78" t="n">
        <f aca="false">IF($B555&lt;Input!$G$25,((Input!$G$29*(1+Input!$C$13/100)^(DATEDIF(Input!$C$7,$B555,"Y")))),0)</f>
        <v>0</v>
      </c>
      <c r="I555" s="78" t="n">
        <f aca="false">IF($B555&gt;Input!$G$31,0,IF($E555*(Input!$G$35/100)&gt;(Input!$C$12/12),-1*(Input!$C$12/12),-1*$E555*(Input!$G$35/100)))</f>
        <v>0</v>
      </c>
      <c r="J555" s="78" t="n">
        <f aca="false">IF($B555&gt;Input!$G$31,0,(-1)*($E555+$H555+$I555)*(Input!$C$8/100))</f>
        <v>0</v>
      </c>
      <c r="K555" s="78" t="n">
        <f aca="false">IF($B555&gt;Input!$G$31,0,(-1)*($E555+$H555+$I555)*(Input!$C$9/100))</f>
        <v>0</v>
      </c>
      <c r="L555" s="78" t="n">
        <f aca="false">IF($B555&lt;Input!$G$25,($E555+$F555+$G555+$H555+$I555+$J555+$K555),0)</f>
        <v>0</v>
      </c>
    </row>
    <row r="556" customFormat="false" ht="12.8" hidden="false" customHeight="false" outlineLevel="0" collapsed="false">
      <c r="A556" s="76" t="n">
        <v>552</v>
      </c>
      <c r="B556" s="77" t="n">
        <f aca="false">EOMONTH(Input!$C$7,A556)</f>
        <v>59717</v>
      </c>
      <c r="C556" s="76" t="n">
        <f aca="false">DATEDIF(Input!$G$23,$B556,"Y")</f>
        <v>86</v>
      </c>
      <c r="E556" s="78" t="n">
        <f aca="false">IF($B556&gt;Input!$G$31,0,Input!$G$26*(1+Input!$G$28/100)^(DATEDIF(Input!$C$7,$B556,"Y")))</f>
        <v>0</v>
      </c>
      <c r="F556" s="78" t="n">
        <f aca="false">-1*($E556*(Input!$C$10/100))</f>
        <v>-0</v>
      </c>
      <c r="G556" s="78" t="n">
        <f aca="false">-1*($E556*(Input!$C$11/100))</f>
        <v>-0</v>
      </c>
      <c r="H556" s="78" t="n">
        <f aca="false">IF($B556&lt;Input!$G$25,((Input!$G$29*(1+Input!$C$13/100)^(DATEDIF(Input!$C$7,$B556,"Y")))),0)</f>
        <v>0</v>
      </c>
      <c r="I556" s="78" t="n">
        <f aca="false">IF($B556&gt;Input!$G$31,0,IF($E556*(Input!$G$35/100)&gt;(Input!$C$12/12),-1*(Input!$C$12/12),-1*$E556*(Input!$G$35/100)))</f>
        <v>0</v>
      </c>
      <c r="J556" s="78" t="n">
        <f aca="false">IF($B556&gt;Input!$G$31,0,(-1)*($E556+$H556+$I556)*(Input!$C$8/100))</f>
        <v>0</v>
      </c>
      <c r="K556" s="78" t="n">
        <f aca="false">IF($B556&gt;Input!$G$31,0,(-1)*($E556+$H556+$I556)*(Input!$C$9/100))</f>
        <v>0</v>
      </c>
      <c r="L556" s="78" t="n">
        <f aca="false">IF($B556&lt;Input!$G$25,($E556+$F556+$G556+$H556+$I556+$J556+$K556),0)</f>
        <v>0</v>
      </c>
    </row>
    <row r="557" customFormat="false" ht="12.8" hidden="false" customHeight="false" outlineLevel="0" collapsed="false">
      <c r="A557" s="76" t="n">
        <v>553</v>
      </c>
      <c r="B557" s="77" t="n">
        <f aca="false">EOMONTH(Input!$C$7,A557)</f>
        <v>59748</v>
      </c>
      <c r="C557" s="76" t="n">
        <f aca="false">DATEDIF(Input!$G$23,$B557,"Y")</f>
        <v>86</v>
      </c>
      <c r="E557" s="78" t="n">
        <f aca="false">IF($B557&gt;Input!$G$31,0,Input!$G$26*(1+Input!$G$28/100)^(DATEDIF(Input!$C$7,$B557,"Y")))</f>
        <v>0</v>
      </c>
      <c r="F557" s="78" t="n">
        <f aca="false">-1*($E557*(Input!$C$10/100))</f>
        <v>-0</v>
      </c>
      <c r="G557" s="78" t="n">
        <f aca="false">-1*($E557*(Input!$C$11/100))</f>
        <v>-0</v>
      </c>
      <c r="H557" s="78" t="n">
        <f aca="false">IF($B557&lt;Input!$G$25,((Input!$G$29*(1+Input!$C$13/100)^(DATEDIF(Input!$C$7,$B557,"Y")))),0)</f>
        <v>0</v>
      </c>
      <c r="I557" s="78" t="n">
        <f aca="false">IF($B557&gt;Input!$G$31,0,IF($E557*(Input!$G$35/100)&gt;(Input!$C$12/12),-1*(Input!$C$12/12),-1*$E557*(Input!$G$35/100)))</f>
        <v>0</v>
      </c>
      <c r="J557" s="78" t="n">
        <f aca="false">IF($B557&gt;Input!$G$31,0,(-1)*($E557+$H557+$I557)*(Input!$C$8/100))</f>
        <v>0</v>
      </c>
      <c r="K557" s="78" t="n">
        <f aca="false">IF($B557&gt;Input!$G$31,0,(-1)*($E557+$H557+$I557)*(Input!$C$9/100))</f>
        <v>0</v>
      </c>
      <c r="L557" s="78" t="n">
        <f aca="false">IF($B557&lt;Input!$G$25,($E557+$F557+$G557+$H557+$I557+$J557+$K557),0)</f>
        <v>0</v>
      </c>
    </row>
    <row r="558" customFormat="false" ht="12.8" hidden="false" customHeight="false" outlineLevel="0" collapsed="false">
      <c r="A558" s="76" t="n">
        <v>554</v>
      </c>
      <c r="B558" s="77" t="n">
        <f aca="false">EOMONTH(Input!$C$7,A558)</f>
        <v>59779</v>
      </c>
      <c r="C558" s="76" t="n">
        <f aca="false">DATEDIF(Input!$G$23,$B558,"Y")</f>
        <v>86</v>
      </c>
      <c r="E558" s="78" t="n">
        <f aca="false">IF($B558&gt;Input!$G$31,0,Input!$G$26*(1+Input!$G$28/100)^(DATEDIF(Input!$C$7,$B558,"Y")))</f>
        <v>0</v>
      </c>
      <c r="F558" s="78" t="n">
        <f aca="false">-1*($E558*(Input!$C$10/100))</f>
        <v>-0</v>
      </c>
      <c r="G558" s="78" t="n">
        <f aca="false">-1*($E558*(Input!$C$11/100))</f>
        <v>-0</v>
      </c>
      <c r="H558" s="78" t="n">
        <f aca="false">IF($B558&lt;Input!$G$25,((Input!$G$29*(1+Input!$C$13/100)^(DATEDIF(Input!$C$7,$B558,"Y")))),0)</f>
        <v>0</v>
      </c>
      <c r="I558" s="78" t="n">
        <f aca="false">IF($B558&gt;Input!$G$31,0,IF($E558*(Input!$G$35/100)&gt;(Input!$C$12/12),-1*(Input!$C$12/12),-1*$E558*(Input!$G$35/100)))</f>
        <v>0</v>
      </c>
      <c r="J558" s="78" t="n">
        <f aca="false">IF($B558&gt;Input!$G$31,0,(-1)*($E558+$H558+$I558)*(Input!$C$8/100))</f>
        <v>0</v>
      </c>
      <c r="K558" s="78" t="n">
        <f aca="false">IF($B558&gt;Input!$G$31,0,(-1)*($E558+$H558+$I558)*(Input!$C$9/100))</f>
        <v>0</v>
      </c>
      <c r="L558" s="78" t="n">
        <f aca="false">IF($B558&lt;Input!$G$25,($E558+$F558+$G558+$H558+$I558+$J558+$K558),0)</f>
        <v>0</v>
      </c>
    </row>
    <row r="559" customFormat="false" ht="12.8" hidden="false" customHeight="false" outlineLevel="0" collapsed="false">
      <c r="A559" s="76" t="n">
        <v>555</v>
      </c>
      <c r="B559" s="77" t="n">
        <f aca="false">EOMONTH(Input!$C$7,A559)</f>
        <v>59809</v>
      </c>
      <c r="C559" s="76" t="n">
        <f aca="false">DATEDIF(Input!$G$23,$B559,"Y")</f>
        <v>86</v>
      </c>
      <c r="E559" s="78" t="n">
        <f aca="false">IF($B559&gt;Input!$G$31,0,Input!$G$26*(1+Input!$G$28/100)^(DATEDIF(Input!$C$7,$B559,"Y")))</f>
        <v>0</v>
      </c>
      <c r="F559" s="78" t="n">
        <f aca="false">-1*($E559*(Input!$C$10/100))</f>
        <v>-0</v>
      </c>
      <c r="G559" s="78" t="n">
        <f aca="false">-1*($E559*(Input!$C$11/100))</f>
        <v>-0</v>
      </c>
      <c r="H559" s="78" t="n">
        <f aca="false">IF($B559&lt;Input!$G$25,((Input!$G$29*(1+Input!$C$13/100)^(DATEDIF(Input!$C$7,$B559,"Y")))),0)</f>
        <v>0</v>
      </c>
      <c r="I559" s="78" t="n">
        <f aca="false">IF($B559&gt;Input!$G$31,0,IF($E559*(Input!$G$35/100)&gt;(Input!$C$12/12),-1*(Input!$C$12/12),-1*$E559*(Input!$G$35/100)))</f>
        <v>0</v>
      </c>
      <c r="J559" s="78" t="n">
        <f aca="false">IF($B559&gt;Input!$G$31,0,(-1)*($E559+$H559+$I559)*(Input!$C$8/100))</f>
        <v>0</v>
      </c>
      <c r="K559" s="78" t="n">
        <f aca="false">IF($B559&gt;Input!$G$31,0,(-1)*($E559+$H559+$I559)*(Input!$C$9/100))</f>
        <v>0</v>
      </c>
      <c r="L559" s="78" t="n">
        <f aca="false">IF($B559&lt;Input!$G$25,($E559+$F559+$G559+$H559+$I559+$J559+$K559),0)</f>
        <v>0</v>
      </c>
    </row>
    <row r="560" customFormat="false" ht="12.8" hidden="false" customHeight="false" outlineLevel="0" collapsed="false">
      <c r="A560" s="76" t="n">
        <v>556</v>
      </c>
      <c r="B560" s="77" t="n">
        <f aca="false">EOMONTH(Input!$C$7,A560)</f>
        <v>59840</v>
      </c>
      <c r="C560" s="76" t="n">
        <f aca="false">DATEDIF(Input!$G$23,$B560,"Y")</f>
        <v>86</v>
      </c>
      <c r="E560" s="78" t="n">
        <f aca="false">IF($B560&gt;Input!$G$31,0,Input!$G$26*(1+Input!$G$28/100)^(DATEDIF(Input!$C$7,$B560,"Y")))</f>
        <v>0</v>
      </c>
      <c r="F560" s="78" t="n">
        <f aca="false">-1*($E560*(Input!$C$10/100))</f>
        <v>-0</v>
      </c>
      <c r="G560" s="78" t="n">
        <f aca="false">-1*($E560*(Input!$C$11/100))</f>
        <v>-0</v>
      </c>
      <c r="H560" s="78" t="n">
        <f aca="false">IF($B560&lt;Input!$G$25,((Input!$G$29*(1+Input!$C$13/100)^(DATEDIF(Input!$C$7,$B560,"Y")))),0)</f>
        <v>0</v>
      </c>
      <c r="I560" s="78" t="n">
        <f aca="false">IF($B560&gt;Input!$G$31,0,IF($E560*(Input!$G$35/100)&gt;(Input!$C$12/12),-1*(Input!$C$12/12),-1*$E560*(Input!$G$35/100)))</f>
        <v>0</v>
      </c>
      <c r="J560" s="78" t="n">
        <f aca="false">IF($B560&gt;Input!$G$31,0,(-1)*($E560+$H560+$I560)*(Input!$C$8/100))</f>
        <v>0</v>
      </c>
      <c r="K560" s="78" t="n">
        <f aca="false">IF($B560&gt;Input!$G$31,0,(-1)*($E560+$H560+$I560)*(Input!$C$9/100))</f>
        <v>0</v>
      </c>
      <c r="L560" s="78" t="n">
        <f aca="false">IF($B560&lt;Input!$G$25,($E560+$F560+$G560+$H560+$I560+$J560+$K560),0)</f>
        <v>0</v>
      </c>
    </row>
    <row r="561" customFormat="false" ht="12.8" hidden="false" customHeight="false" outlineLevel="0" collapsed="false">
      <c r="A561" s="76" t="n">
        <v>557</v>
      </c>
      <c r="B561" s="77" t="n">
        <f aca="false">EOMONTH(Input!$C$7,A561)</f>
        <v>59870</v>
      </c>
      <c r="C561" s="76" t="n">
        <f aca="false">DATEDIF(Input!$G$23,$B561,"Y")</f>
        <v>86</v>
      </c>
      <c r="E561" s="78" t="n">
        <f aca="false">IF($B561&gt;Input!$G$31,0,Input!$G$26*(1+Input!$G$28/100)^(DATEDIF(Input!$C$7,$B561,"Y")))</f>
        <v>0</v>
      </c>
      <c r="F561" s="78" t="n">
        <f aca="false">-1*($E561*(Input!$C$10/100))</f>
        <v>-0</v>
      </c>
      <c r="G561" s="78" t="n">
        <f aca="false">-1*($E561*(Input!$C$11/100))</f>
        <v>-0</v>
      </c>
      <c r="H561" s="78" t="n">
        <f aca="false">IF($B561&lt;Input!$G$25,((Input!$G$29*(1+Input!$C$13/100)^(DATEDIF(Input!$C$7,$B561,"Y")))),0)</f>
        <v>0</v>
      </c>
      <c r="I561" s="78" t="n">
        <f aca="false">IF($B561&gt;Input!$G$31,0,IF($E561*(Input!$G$35/100)&gt;(Input!$C$12/12),-1*(Input!$C$12/12),-1*$E561*(Input!$G$35/100)))</f>
        <v>0</v>
      </c>
      <c r="J561" s="78" t="n">
        <f aca="false">IF($B561&gt;Input!$G$31,0,(-1)*($E561+$H561+$I561)*(Input!$C$8/100))</f>
        <v>0</v>
      </c>
      <c r="K561" s="78" t="n">
        <f aca="false">IF($B561&gt;Input!$G$31,0,(-1)*($E561+$H561+$I561)*(Input!$C$9/100))</f>
        <v>0</v>
      </c>
      <c r="L561" s="78" t="n">
        <f aca="false">IF($B561&lt;Input!$G$25,($E561+$F561+$G561+$H561+$I561+$J561+$K561),0)</f>
        <v>0</v>
      </c>
    </row>
    <row r="562" customFormat="false" ht="12.8" hidden="false" customHeight="false" outlineLevel="0" collapsed="false">
      <c r="A562" s="76" t="n">
        <v>558</v>
      </c>
      <c r="B562" s="77" t="n">
        <f aca="false">EOMONTH(Input!$C$7,A562)</f>
        <v>59901</v>
      </c>
      <c r="C562" s="76" t="n">
        <f aca="false">DATEDIF(Input!$G$23,$B562,"Y")</f>
        <v>86</v>
      </c>
      <c r="E562" s="78" t="n">
        <f aca="false">IF($B562&gt;Input!$G$31,0,Input!$G$26*(1+Input!$G$28/100)^(DATEDIF(Input!$C$7,$B562,"Y")))</f>
        <v>0</v>
      </c>
      <c r="F562" s="78" t="n">
        <f aca="false">-1*($E562*(Input!$C$10/100))</f>
        <v>-0</v>
      </c>
      <c r="G562" s="78" t="n">
        <f aca="false">-1*($E562*(Input!$C$11/100))</f>
        <v>-0</v>
      </c>
      <c r="H562" s="78" t="n">
        <f aca="false">IF($B562&lt;Input!$G$25,((Input!$G$29*(1+Input!$C$13/100)^(DATEDIF(Input!$C$7,$B562,"Y")))),0)</f>
        <v>0</v>
      </c>
      <c r="I562" s="78" t="n">
        <f aca="false">IF($B562&gt;Input!$G$31,0,IF($E562*(Input!$G$35/100)&gt;(Input!$C$12/12),-1*(Input!$C$12/12),-1*$E562*(Input!$G$35/100)))</f>
        <v>0</v>
      </c>
      <c r="J562" s="78" t="n">
        <f aca="false">IF($B562&gt;Input!$G$31,0,(-1)*($E562+$H562+$I562)*(Input!$C$8/100))</f>
        <v>0</v>
      </c>
      <c r="K562" s="78" t="n">
        <f aca="false">IF($B562&gt;Input!$G$31,0,(-1)*($E562+$H562+$I562)*(Input!$C$9/100))</f>
        <v>0</v>
      </c>
      <c r="L562" s="78" t="n">
        <f aca="false">IF($B562&lt;Input!$G$25,($E562+$F562+$G562+$H562+$I562+$J562+$K562),0)</f>
        <v>0</v>
      </c>
    </row>
    <row r="563" customFormat="false" ht="12.8" hidden="false" customHeight="false" outlineLevel="0" collapsed="false">
      <c r="A563" s="76" t="n">
        <v>559</v>
      </c>
      <c r="B563" s="77" t="n">
        <f aca="false">EOMONTH(Input!$C$7,A563)</f>
        <v>59932</v>
      </c>
      <c r="C563" s="76" t="n">
        <f aca="false">DATEDIF(Input!$G$23,$B563,"Y")</f>
        <v>86</v>
      </c>
      <c r="E563" s="78" t="n">
        <f aca="false">IF($B563&gt;Input!$G$31,0,Input!$G$26*(1+Input!$G$28/100)^(DATEDIF(Input!$C$7,$B563,"Y")))</f>
        <v>0</v>
      </c>
      <c r="F563" s="78" t="n">
        <f aca="false">-1*($E563*(Input!$C$10/100))</f>
        <v>-0</v>
      </c>
      <c r="G563" s="78" t="n">
        <f aca="false">-1*($E563*(Input!$C$11/100))</f>
        <v>-0</v>
      </c>
      <c r="H563" s="78" t="n">
        <f aca="false">IF($B563&lt;Input!$G$25,((Input!$G$29*(1+Input!$C$13/100)^(DATEDIF(Input!$C$7,$B563,"Y")))),0)</f>
        <v>0</v>
      </c>
      <c r="I563" s="78" t="n">
        <f aca="false">IF($B563&gt;Input!$G$31,0,IF($E563*(Input!$G$35/100)&gt;(Input!$C$12/12),-1*(Input!$C$12/12),-1*$E563*(Input!$G$35/100)))</f>
        <v>0</v>
      </c>
      <c r="J563" s="78" t="n">
        <f aca="false">IF($B563&gt;Input!$G$31,0,(-1)*($E563+$H563+$I563)*(Input!$C$8/100))</f>
        <v>0</v>
      </c>
      <c r="K563" s="78" t="n">
        <f aca="false">IF($B563&gt;Input!$G$31,0,(-1)*($E563+$H563+$I563)*(Input!$C$9/100))</f>
        <v>0</v>
      </c>
      <c r="L563" s="78" t="n">
        <f aca="false">IF($B563&lt;Input!$G$25,($E563+$F563+$G563+$H563+$I563+$J563+$K563),0)</f>
        <v>0</v>
      </c>
    </row>
    <row r="564" customFormat="false" ht="12.8" hidden="false" customHeight="false" outlineLevel="0" collapsed="false">
      <c r="A564" s="76" t="n">
        <v>560</v>
      </c>
      <c r="B564" s="77" t="n">
        <f aca="false">EOMONTH(Input!$C$7,A564)</f>
        <v>59961</v>
      </c>
      <c r="C564" s="76" t="n">
        <f aca="false">DATEDIF(Input!$G$23,$B564,"Y")</f>
        <v>86</v>
      </c>
      <c r="E564" s="78" t="n">
        <f aca="false">IF($B564&gt;Input!$G$31,0,Input!$G$26*(1+Input!$G$28/100)^(DATEDIF(Input!$C$7,$B564,"Y")))</f>
        <v>0</v>
      </c>
      <c r="F564" s="78" t="n">
        <f aca="false">-1*($E564*(Input!$C$10/100))</f>
        <v>-0</v>
      </c>
      <c r="G564" s="78" t="n">
        <f aca="false">-1*($E564*(Input!$C$11/100))</f>
        <v>-0</v>
      </c>
      <c r="H564" s="78" t="n">
        <f aca="false">IF($B564&lt;Input!$G$25,((Input!$G$29*(1+Input!$C$13/100)^(DATEDIF(Input!$C$7,$B564,"Y")))),0)</f>
        <v>0</v>
      </c>
      <c r="I564" s="78" t="n">
        <f aca="false">IF($B564&gt;Input!$G$31,0,IF($E564*(Input!$G$35/100)&gt;(Input!$C$12/12),-1*(Input!$C$12/12),-1*$E564*(Input!$G$35/100)))</f>
        <v>0</v>
      </c>
      <c r="J564" s="78" t="n">
        <f aca="false">IF($B564&gt;Input!$G$31,0,(-1)*($E564+$H564+$I564)*(Input!$C$8/100))</f>
        <v>0</v>
      </c>
      <c r="K564" s="78" t="n">
        <f aca="false">IF($B564&gt;Input!$G$31,0,(-1)*($E564+$H564+$I564)*(Input!$C$9/100))</f>
        <v>0</v>
      </c>
      <c r="L564" s="78" t="n">
        <f aca="false">IF($B564&lt;Input!$G$25,($E564+$F564+$G564+$H564+$I564+$J564+$K564),0)</f>
        <v>0</v>
      </c>
    </row>
    <row r="565" customFormat="false" ht="12.8" hidden="false" customHeight="false" outlineLevel="0" collapsed="false">
      <c r="A565" s="76" t="n">
        <v>561</v>
      </c>
      <c r="B565" s="77" t="n">
        <f aca="false">EOMONTH(Input!$C$7,A565)</f>
        <v>59992</v>
      </c>
      <c r="C565" s="76" t="n">
        <f aca="false">DATEDIF(Input!$G$23,$B565,"Y")</f>
        <v>86</v>
      </c>
      <c r="E565" s="78" t="n">
        <f aca="false">IF($B565&gt;Input!$G$31,0,Input!$G$26*(1+Input!$G$28/100)^(DATEDIF(Input!$C$7,$B565,"Y")))</f>
        <v>0</v>
      </c>
      <c r="F565" s="78" t="n">
        <f aca="false">-1*($E565*(Input!$C$10/100))</f>
        <v>-0</v>
      </c>
      <c r="G565" s="78" t="n">
        <f aca="false">-1*($E565*(Input!$C$11/100))</f>
        <v>-0</v>
      </c>
      <c r="H565" s="78" t="n">
        <f aca="false">IF($B565&lt;Input!$G$25,((Input!$G$29*(1+Input!$C$13/100)^(DATEDIF(Input!$C$7,$B565,"Y")))),0)</f>
        <v>0</v>
      </c>
      <c r="I565" s="78" t="n">
        <f aca="false">IF($B565&gt;Input!$G$31,0,IF($E565*(Input!$G$35/100)&gt;(Input!$C$12/12),-1*(Input!$C$12/12),-1*$E565*(Input!$G$35/100)))</f>
        <v>0</v>
      </c>
      <c r="J565" s="78" t="n">
        <f aca="false">IF($B565&gt;Input!$G$31,0,(-1)*($E565+$H565+$I565)*(Input!$C$8/100))</f>
        <v>0</v>
      </c>
      <c r="K565" s="78" t="n">
        <f aca="false">IF($B565&gt;Input!$G$31,0,(-1)*($E565+$H565+$I565)*(Input!$C$9/100))</f>
        <v>0</v>
      </c>
      <c r="L565" s="78" t="n">
        <f aca="false">IF($B565&lt;Input!$G$25,($E565+$F565+$G565+$H565+$I565+$J565+$K565),0)</f>
        <v>0</v>
      </c>
    </row>
    <row r="566" customFormat="false" ht="12.8" hidden="false" customHeight="false" outlineLevel="0" collapsed="false">
      <c r="A566" s="76" t="n">
        <v>562</v>
      </c>
      <c r="B566" s="77" t="n">
        <f aca="false">EOMONTH(Input!$C$7,A566)</f>
        <v>60022</v>
      </c>
      <c r="C566" s="76" t="n">
        <f aca="false">DATEDIF(Input!$G$23,$B566,"Y")</f>
        <v>86</v>
      </c>
      <c r="E566" s="78" t="n">
        <f aca="false">IF($B566&gt;Input!$G$31,0,Input!$G$26*(1+Input!$G$28/100)^(DATEDIF(Input!$C$7,$B566,"Y")))</f>
        <v>0</v>
      </c>
      <c r="F566" s="78" t="n">
        <f aca="false">-1*($E566*(Input!$C$10/100))</f>
        <v>-0</v>
      </c>
      <c r="G566" s="78" t="n">
        <f aca="false">-1*($E566*(Input!$C$11/100))</f>
        <v>-0</v>
      </c>
      <c r="H566" s="78" t="n">
        <f aca="false">IF($B566&lt;Input!$G$25,((Input!$G$29*(1+Input!$C$13/100)^(DATEDIF(Input!$C$7,$B566,"Y")))),0)</f>
        <v>0</v>
      </c>
      <c r="I566" s="78" t="n">
        <f aca="false">IF($B566&gt;Input!$G$31,0,IF($E566*(Input!$G$35/100)&gt;(Input!$C$12/12),-1*(Input!$C$12/12),-1*$E566*(Input!$G$35/100)))</f>
        <v>0</v>
      </c>
      <c r="J566" s="78" t="n">
        <f aca="false">IF($B566&gt;Input!$G$31,0,(-1)*($E566+$H566+$I566)*(Input!$C$8/100))</f>
        <v>0</v>
      </c>
      <c r="K566" s="78" t="n">
        <f aca="false">IF($B566&gt;Input!$G$31,0,(-1)*($E566+$H566+$I566)*(Input!$C$9/100))</f>
        <v>0</v>
      </c>
      <c r="L566" s="78" t="n">
        <f aca="false">IF($B566&lt;Input!$G$25,($E566+$F566+$G566+$H566+$I566+$J566+$K566),0)</f>
        <v>0</v>
      </c>
    </row>
    <row r="567" customFormat="false" ht="12.8" hidden="false" customHeight="false" outlineLevel="0" collapsed="false">
      <c r="A567" s="76" t="n">
        <v>563</v>
      </c>
      <c r="B567" s="77" t="n">
        <f aca="false">EOMONTH(Input!$C$7,A567)</f>
        <v>60053</v>
      </c>
      <c r="C567" s="76" t="n">
        <f aca="false">DATEDIF(Input!$G$23,$B567,"Y")</f>
        <v>87</v>
      </c>
      <c r="E567" s="78" t="n">
        <f aca="false">IF($B567&gt;Input!$G$31,0,Input!$G$26*(1+Input!$G$28/100)^(DATEDIF(Input!$C$7,$B567,"Y")))</f>
        <v>0</v>
      </c>
      <c r="F567" s="78" t="n">
        <f aca="false">-1*($E567*(Input!$C$10/100))</f>
        <v>-0</v>
      </c>
      <c r="G567" s="78" t="n">
        <f aca="false">-1*($E567*(Input!$C$11/100))</f>
        <v>-0</v>
      </c>
      <c r="H567" s="78" t="n">
        <f aca="false">IF($B567&lt;Input!$G$25,((Input!$G$29*(1+Input!$C$13/100)^(DATEDIF(Input!$C$7,$B567,"Y")))),0)</f>
        <v>0</v>
      </c>
      <c r="I567" s="78" t="n">
        <f aca="false">IF($B567&gt;Input!$G$31,0,IF($E567*(Input!$G$35/100)&gt;(Input!$C$12/12),-1*(Input!$C$12/12),-1*$E567*(Input!$G$35/100)))</f>
        <v>0</v>
      </c>
      <c r="J567" s="78" t="n">
        <f aca="false">IF($B567&gt;Input!$G$31,0,(-1)*($E567+$H567+$I567)*(Input!$C$8/100))</f>
        <v>0</v>
      </c>
      <c r="K567" s="78" t="n">
        <f aca="false">IF($B567&gt;Input!$G$31,0,(-1)*($E567+$H567+$I567)*(Input!$C$9/100))</f>
        <v>0</v>
      </c>
      <c r="L567" s="78" t="n">
        <f aca="false">IF($B567&lt;Input!$G$25,($E567+$F567+$G567+$H567+$I567+$J567+$K567),0)</f>
        <v>0</v>
      </c>
    </row>
    <row r="568" customFormat="false" ht="12.8" hidden="false" customHeight="false" outlineLevel="0" collapsed="false">
      <c r="A568" s="76" t="n">
        <v>564</v>
      </c>
      <c r="B568" s="77" t="n">
        <f aca="false">EOMONTH(Input!$C$7,A568)</f>
        <v>60083</v>
      </c>
      <c r="C568" s="76" t="n">
        <f aca="false">DATEDIF(Input!$G$23,$B568,"Y")</f>
        <v>87</v>
      </c>
      <c r="E568" s="78" t="n">
        <f aca="false">IF($B568&gt;Input!$G$31,0,Input!$G$26*(1+Input!$G$28/100)^(DATEDIF(Input!$C$7,$B568,"Y")))</f>
        <v>0</v>
      </c>
      <c r="F568" s="78" t="n">
        <f aca="false">-1*($E568*(Input!$C$10/100))</f>
        <v>-0</v>
      </c>
      <c r="G568" s="78" t="n">
        <f aca="false">-1*($E568*(Input!$C$11/100))</f>
        <v>-0</v>
      </c>
      <c r="H568" s="78" t="n">
        <f aca="false">IF($B568&lt;Input!$G$25,((Input!$G$29*(1+Input!$C$13/100)^(DATEDIF(Input!$C$7,$B568,"Y")))),0)</f>
        <v>0</v>
      </c>
      <c r="I568" s="78" t="n">
        <f aca="false">IF($B568&gt;Input!$G$31,0,IF($E568*(Input!$G$35/100)&gt;(Input!$C$12/12),-1*(Input!$C$12/12),-1*$E568*(Input!$G$35/100)))</f>
        <v>0</v>
      </c>
      <c r="J568" s="78" t="n">
        <f aca="false">IF($B568&gt;Input!$G$31,0,(-1)*($E568+$H568+$I568)*(Input!$C$8/100))</f>
        <v>0</v>
      </c>
      <c r="K568" s="78" t="n">
        <f aca="false">IF($B568&gt;Input!$G$31,0,(-1)*($E568+$H568+$I568)*(Input!$C$9/100))</f>
        <v>0</v>
      </c>
      <c r="L568" s="78" t="n">
        <f aca="false">IF($B568&lt;Input!$G$25,($E568+$F568+$G568+$H568+$I568+$J568+$K568),0)</f>
        <v>0</v>
      </c>
    </row>
    <row r="569" customFormat="false" ht="12.8" hidden="false" customHeight="false" outlineLevel="0" collapsed="false">
      <c r="A569" s="76" t="n">
        <v>565</v>
      </c>
      <c r="B569" s="77" t="n">
        <f aca="false">EOMONTH(Input!$C$7,A569)</f>
        <v>60114</v>
      </c>
      <c r="C569" s="76" t="n">
        <f aca="false">DATEDIF(Input!$G$23,$B569,"Y")</f>
        <v>87</v>
      </c>
      <c r="E569" s="78" t="n">
        <f aca="false">IF($B569&gt;Input!$G$31,0,Input!$G$26*(1+Input!$G$28/100)^(DATEDIF(Input!$C$7,$B569,"Y")))</f>
        <v>0</v>
      </c>
      <c r="F569" s="78" t="n">
        <f aca="false">-1*($E569*(Input!$C$10/100))</f>
        <v>-0</v>
      </c>
      <c r="G569" s="78" t="n">
        <f aca="false">-1*($E569*(Input!$C$11/100))</f>
        <v>-0</v>
      </c>
      <c r="H569" s="78" t="n">
        <f aca="false">IF($B569&lt;Input!$G$25,((Input!$G$29*(1+Input!$C$13/100)^(DATEDIF(Input!$C$7,$B569,"Y")))),0)</f>
        <v>0</v>
      </c>
      <c r="I569" s="78" t="n">
        <f aca="false">IF($B569&gt;Input!$G$31,0,IF($E569*(Input!$G$35/100)&gt;(Input!$C$12/12),-1*(Input!$C$12/12),-1*$E569*(Input!$G$35/100)))</f>
        <v>0</v>
      </c>
      <c r="J569" s="78" t="n">
        <f aca="false">IF($B569&gt;Input!$G$31,0,(-1)*($E569+$H569+$I569)*(Input!$C$8/100))</f>
        <v>0</v>
      </c>
      <c r="K569" s="78" t="n">
        <f aca="false">IF($B569&gt;Input!$G$31,0,(-1)*($E569+$H569+$I569)*(Input!$C$9/100))</f>
        <v>0</v>
      </c>
      <c r="L569" s="78" t="n">
        <f aca="false">IF($B569&lt;Input!$G$25,($E569+$F569+$G569+$H569+$I569+$J569+$K569),0)</f>
        <v>0</v>
      </c>
    </row>
    <row r="570" customFormat="false" ht="12.8" hidden="false" customHeight="false" outlineLevel="0" collapsed="false">
      <c r="A570" s="76" t="n">
        <v>566</v>
      </c>
      <c r="B570" s="77" t="n">
        <f aca="false">EOMONTH(Input!$C$7,A570)</f>
        <v>60145</v>
      </c>
      <c r="C570" s="76" t="n">
        <f aca="false">DATEDIF(Input!$G$23,$B570,"Y")</f>
        <v>87</v>
      </c>
      <c r="E570" s="78" t="n">
        <f aca="false">IF($B570&gt;Input!$G$31,0,Input!$G$26*(1+Input!$G$28/100)^(DATEDIF(Input!$C$7,$B570,"Y")))</f>
        <v>0</v>
      </c>
      <c r="F570" s="78" t="n">
        <f aca="false">-1*($E570*(Input!$C$10/100))</f>
        <v>-0</v>
      </c>
      <c r="G570" s="78" t="n">
        <f aca="false">-1*($E570*(Input!$C$11/100))</f>
        <v>-0</v>
      </c>
      <c r="H570" s="78" t="n">
        <f aca="false">IF($B570&lt;Input!$G$25,((Input!$G$29*(1+Input!$C$13/100)^(DATEDIF(Input!$C$7,$B570,"Y")))),0)</f>
        <v>0</v>
      </c>
      <c r="I570" s="78" t="n">
        <f aca="false">IF($B570&gt;Input!$G$31,0,IF($E570*(Input!$G$35/100)&gt;(Input!$C$12/12),-1*(Input!$C$12/12),-1*$E570*(Input!$G$35/100)))</f>
        <v>0</v>
      </c>
      <c r="J570" s="78" t="n">
        <f aca="false">IF($B570&gt;Input!$G$31,0,(-1)*($E570+$H570+$I570)*(Input!$C$8/100))</f>
        <v>0</v>
      </c>
      <c r="K570" s="78" t="n">
        <f aca="false">IF($B570&gt;Input!$G$31,0,(-1)*($E570+$H570+$I570)*(Input!$C$9/100))</f>
        <v>0</v>
      </c>
      <c r="L570" s="78" t="n">
        <f aca="false">IF($B570&lt;Input!$G$25,($E570+$F570+$G570+$H570+$I570+$J570+$K570),0)</f>
        <v>0</v>
      </c>
    </row>
    <row r="571" customFormat="false" ht="12.8" hidden="false" customHeight="false" outlineLevel="0" collapsed="false">
      <c r="A571" s="76" t="n">
        <v>567</v>
      </c>
      <c r="B571" s="77" t="n">
        <f aca="false">EOMONTH(Input!$C$7,A571)</f>
        <v>60175</v>
      </c>
      <c r="C571" s="76" t="n">
        <f aca="false">DATEDIF(Input!$G$23,$B571,"Y")</f>
        <v>87</v>
      </c>
      <c r="E571" s="78" t="n">
        <f aca="false">IF($B571&gt;Input!$G$31,0,Input!$G$26*(1+Input!$G$28/100)^(DATEDIF(Input!$C$7,$B571,"Y")))</f>
        <v>0</v>
      </c>
      <c r="F571" s="78" t="n">
        <f aca="false">-1*($E571*(Input!$C$10/100))</f>
        <v>-0</v>
      </c>
      <c r="G571" s="78" t="n">
        <f aca="false">-1*($E571*(Input!$C$11/100))</f>
        <v>-0</v>
      </c>
      <c r="H571" s="78" t="n">
        <f aca="false">IF($B571&lt;Input!$G$25,((Input!$G$29*(1+Input!$C$13/100)^(DATEDIF(Input!$C$7,$B571,"Y")))),0)</f>
        <v>0</v>
      </c>
      <c r="I571" s="78" t="n">
        <f aca="false">IF($B571&gt;Input!$G$31,0,IF($E571*(Input!$G$35/100)&gt;(Input!$C$12/12),-1*(Input!$C$12/12),-1*$E571*(Input!$G$35/100)))</f>
        <v>0</v>
      </c>
      <c r="J571" s="78" t="n">
        <f aca="false">IF($B571&gt;Input!$G$31,0,(-1)*($E571+$H571+$I571)*(Input!$C$8/100))</f>
        <v>0</v>
      </c>
      <c r="K571" s="78" t="n">
        <f aca="false">IF($B571&gt;Input!$G$31,0,(-1)*($E571+$H571+$I571)*(Input!$C$9/100))</f>
        <v>0</v>
      </c>
      <c r="L571" s="78" t="n">
        <f aca="false">IF($B571&lt;Input!$G$25,($E571+$F571+$G571+$H571+$I571+$J571+$K571),0)</f>
        <v>0</v>
      </c>
    </row>
    <row r="572" customFormat="false" ht="12.8" hidden="false" customHeight="false" outlineLevel="0" collapsed="false">
      <c r="A572" s="76" t="n">
        <v>568</v>
      </c>
      <c r="B572" s="77" t="n">
        <f aca="false">EOMONTH(Input!$C$7,A572)</f>
        <v>60206</v>
      </c>
      <c r="C572" s="76" t="n">
        <f aca="false">DATEDIF(Input!$G$23,$B572,"Y")</f>
        <v>87</v>
      </c>
      <c r="E572" s="78" t="n">
        <f aca="false">IF($B572&gt;Input!$G$31,0,Input!$G$26*(1+Input!$G$28/100)^(DATEDIF(Input!$C$7,$B572,"Y")))</f>
        <v>0</v>
      </c>
      <c r="F572" s="78" t="n">
        <f aca="false">-1*($E572*(Input!$C$10/100))</f>
        <v>-0</v>
      </c>
      <c r="G572" s="78" t="n">
        <f aca="false">-1*($E572*(Input!$C$11/100))</f>
        <v>-0</v>
      </c>
      <c r="H572" s="78" t="n">
        <f aca="false">IF($B572&lt;Input!$G$25,((Input!$G$29*(1+Input!$C$13/100)^(DATEDIF(Input!$C$7,$B572,"Y")))),0)</f>
        <v>0</v>
      </c>
      <c r="I572" s="78" t="n">
        <f aca="false">IF($B572&gt;Input!$G$31,0,IF($E572*(Input!$G$35/100)&gt;(Input!$C$12/12),-1*(Input!$C$12/12),-1*$E572*(Input!$G$35/100)))</f>
        <v>0</v>
      </c>
      <c r="J572" s="78" t="n">
        <f aca="false">IF($B572&gt;Input!$G$31,0,(-1)*($E572+$H572+$I572)*(Input!$C$8/100))</f>
        <v>0</v>
      </c>
      <c r="K572" s="78" t="n">
        <f aca="false">IF($B572&gt;Input!$G$31,0,(-1)*($E572+$H572+$I572)*(Input!$C$9/100))</f>
        <v>0</v>
      </c>
      <c r="L572" s="78" t="n">
        <f aca="false">IF($B572&lt;Input!$G$25,($E572+$F572+$G572+$H572+$I572+$J572+$K572),0)</f>
        <v>0</v>
      </c>
    </row>
    <row r="573" customFormat="false" ht="12.8" hidden="false" customHeight="false" outlineLevel="0" collapsed="false">
      <c r="A573" s="76" t="n">
        <v>569</v>
      </c>
      <c r="B573" s="77" t="n">
        <f aca="false">EOMONTH(Input!$C$7,A573)</f>
        <v>60236</v>
      </c>
      <c r="C573" s="76" t="n">
        <f aca="false">DATEDIF(Input!$G$23,$B573,"Y")</f>
        <v>87</v>
      </c>
      <c r="E573" s="78" t="n">
        <f aca="false">IF($B573&gt;Input!$G$31,0,Input!$G$26*(1+Input!$G$28/100)^(DATEDIF(Input!$C$7,$B573,"Y")))</f>
        <v>0</v>
      </c>
      <c r="F573" s="78" t="n">
        <f aca="false">-1*($E573*(Input!$C$10/100))</f>
        <v>-0</v>
      </c>
      <c r="G573" s="78" t="n">
        <f aca="false">-1*($E573*(Input!$C$11/100))</f>
        <v>-0</v>
      </c>
      <c r="H573" s="78" t="n">
        <f aca="false">IF($B573&lt;Input!$G$25,((Input!$G$29*(1+Input!$C$13/100)^(DATEDIF(Input!$C$7,$B573,"Y")))),0)</f>
        <v>0</v>
      </c>
      <c r="I573" s="78" t="n">
        <f aca="false">IF($B573&gt;Input!$G$31,0,IF($E573*(Input!$G$35/100)&gt;(Input!$C$12/12),-1*(Input!$C$12/12),-1*$E573*(Input!$G$35/100)))</f>
        <v>0</v>
      </c>
      <c r="J573" s="78" t="n">
        <f aca="false">IF($B573&gt;Input!$G$31,0,(-1)*($E573+$H573+$I573)*(Input!$C$8/100))</f>
        <v>0</v>
      </c>
      <c r="K573" s="78" t="n">
        <f aca="false">IF($B573&gt;Input!$G$31,0,(-1)*($E573+$H573+$I573)*(Input!$C$9/100))</f>
        <v>0</v>
      </c>
      <c r="L573" s="78" t="n">
        <f aca="false">IF($B573&lt;Input!$G$25,($E573+$F573+$G573+$H573+$I573+$J573+$K573),0)</f>
        <v>0</v>
      </c>
    </row>
    <row r="574" customFormat="false" ht="12.8" hidden="false" customHeight="false" outlineLevel="0" collapsed="false">
      <c r="A574" s="76" t="n">
        <v>570</v>
      </c>
      <c r="B574" s="77" t="n">
        <f aca="false">EOMONTH(Input!$C$7,A574)</f>
        <v>60267</v>
      </c>
      <c r="C574" s="76" t="n">
        <f aca="false">DATEDIF(Input!$G$23,$B574,"Y")</f>
        <v>87</v>
      </c>
      <c r="E574" s="78" t="n">
        <f aca="false">IF($B574&gt;Input!$G$31,0,Input!$G$26*(1+Input!$G$28/100)^(DATEDIF(Input!$C$7,$B574,"Y")))</f>
        <v>0</v>
      </c>
      <c r="F574" s="78" t="n">
        <f aca="false">-1*($E574*(Input!$C$10/100))</f>
        <v>-0</v>
      </c>
      <c r="G574" s="78" t="n">
        <f aca="false">-1*($E574*(Input!$C$11/100))</f>
        <v>-0</v>
      </c>
      <c r="H574" s="78" t="n">
        <f aca="false">IF($B574&lt;Input!$G$25,((Input!$G$29*(1+Input!$C$13/100)^(DATEDIF(Input!$C$7,$B574,"Y")))),0)</f>
        <v>0</v>
      </c>
      <c r="I574" s="78" t="n">
        <f aca="false">IF($B574&gt;Input!$G$31,0,IF($E574*(Input!$G$35/100)&gt;(Input!$C$12/12),-1*(Input!$C$12/12),-1*$E574*(Input!$G$35/100)))</f>
        <v>0</v>
      </c>
      <c r="J574" s="78" t="n">
        <f aca="false">IF($B574&gt;Input!$G$31,0,(-1)*($E574+$H574+$I574)*(Input!$C$8/100))</f>
        <v>0</v>
      </c>
      <c r="K574" s="78" t="n">
        <f aca="false">IF($B574&gt;Input!$G$31,0,(-1)*($E574+$H574+$I574)*(Input!$C$9/100))</f>
        <v>0</v>
      </c>
      <c r="L574" s="78" t="n">
        <f aca="false">IF($B574&lt;Input!$G$25,($E574+$F574+$G574+$H574+$I574+$J574+$K574),0)</f>
        <v>0</v>
      </c>
    </row>
    <row r="575" customFormat="false" ht="12.8" hidden="false" customHeight="false" outlineLevel="0" collapsed="false">
      <c r="A575" s="76" t="n">
        <v>571</v>
      </c>
      <c r="B575" s="77" t="n">
        <f aca="false">EOMONTH(Input!$C$7,A575)</f>
        <v>60298</v>
      </c>
      <c r="C575" s="76" t="n">
        <f aca="false">DATEDIF(Input!$G$23,$B575,"Y")</f>
        <v>87</v>
      </c>
      <c r="E575" s="78" t="n">
        <f aca="false">IF($B575&gt;Input!$G$31,0,Input!$G$26*(1+Input!$G$28/100)^(DATEDIF(Input!$C$7,$B575,"Y")))</f>
        <v>0</v>
      </c>
      <c r="F575" s="78" t="n">
        <f aca="false">-1*($E575*(Input!$C$10/100))</f>
        <v>-0</v>
      </c>
      <c r="G575" s="78" t="n">
        <f aca="false">-1*($E575*(Input!$C$11/100))</f>
        <v>-0</v>
      </c>
      <c r="H575" s="78" t="n">
        <f aca="false">IF($B575&lt;Input!$G$25,((Input!$G$29*(1+Input!$C$13/100)^(DATEDIF(Input!$C$7,$B575,"Y")))),0)</f>
        <v>0</v>
      </c>
      <c r="I575" s="78" t="n">
        <f aca="false">IF($B575&gt;Input!$G$31,0,IF($E575*(Input!$G$35/100)&gt;(Input!$C$12/12),-1*(Input!$C$12/12),-1*$E575*(Input!$G$35/100)))</f>
        <v>0</v>
      </c>
      <c r="J575" s="78" t="n">
        <f aca="false">IF($B575&gt;Input!$G$31,0,(-1)*($E575+$H575+$I575)*(Input!$C$8/100))</f>
        <v>0</v>
      </c>
      <c r="K575" s="78" t="n">
        <f aca="false">IF($B575&gt;Input!$G$31,0,(-1)*($E575+$H575+$I575)*(Input!$C$9/100))</f>
        <v>0</v>
      </c>
      <c r="L575" s="78" t="n">
        <f aca="false">IF($B575&lt;Input!$G$25,($E575+$F575+$G575+$H575+$I575+$J575+$K575),0)</f>
        <v>0</v>
      </c>
    </row>
    <row r="576" customFormat="false" ht="12.8" hidden="false" customHeight="false" outlineLevel="0" collapsed="false">
      <c r="A576" s="76" t="n">
        <v>572</v>
      </c>
      <c r="B576" s="77" t="n">
        <f aca="false">EOMONTH(Input!$C$7,A576)</f>
        <v>60326</v>
      </c>
      <c r="C576" s="76" t="n">
        <f aca="false">DATEDIF(Input!$G$23,$B576,"Y")</f>
        <v>87</v>
      </c>
      <c r="E576" s="78" t="n">
        <f aca="false">IF($B576&gt;Input!$G$31,0,Input!$G$26*(1+Input!$G$28/100)^(DATEDIF(Input!$C$7,$B576,"Y")))</f>
        <v>0</v>
      </c>
      <c r="F576" s="78" t="n">
        <f aca="false">-1*($E576*(Input!$C$10/100))</f>
        <v>-0</v>
      </c>
      <c r="G576" s="78" t="n">
        <f aca="false">-1*($E576*(Input!$C$11/100))</f>
        <v>-0</v>
      </c>
      <c r="H576" s="78" t="n">
        <f aca="false">IF($B576&lt;Input!$G$25,((Input!$G$29*(1+Input!$C$13/100)^(DATEDIF(Input!$C$7,$B576,"Y")))),0)</f>
        <v>0</v>
      </c>
      <c r="I576" s="78" t="n">
        <f aca="false">IF($B576&gt;Input!$G$31,0,IF($E576*(Input!$G$35/100)&gt;(Input!$C$12/12),-1*(Input!$C$12/12),-1*$E576*(Input!$G$35/100)))</f>
        <v>0</v>
      </c>
      <c r="J576" s="78" t="n">
        <f aca="false">IF($B576&gt;Input!$G$31,0,(-1)*($E576+$H576+$I576)*(Input!$C$8/100))</f>
        <v>0</v>
      </c>
      <c r="K576" s="78" t="n">
        <f aca="false">IF($B576&gt;Input!$G$31,0,(-1)*($E576+$H576+$I576)*(Input!$C$9/100))</f>
        <v>0</v>
      </c>
      <c r="L576" s="78" t="n">
        <f aca="false">IF($B576&lt;Input!$G$25,($E576+$F576+$G576+$H576+$I576+$J576+$K576),0)</f>
        <v>0</v>
      </c>
    </row>
    <row r="577" customFormat="false" ht="12.8" hidden="false" customHeight="false" outlineLevel="0" collapsed="false">
      <c r="A577" s="76" t="n">
        <v>573</v>
      </c>
      <c r="B577" s="77" t="n">
        <f aca="false">EOMONTH(Input!$C$7,A577)</f>
        <v>60357</v>
      </c>
      <c r="C577" s="76" t="n">
        <f aca="false">DATEDIF(Input!$G$23,$B577,"Y")</f>
        <v>87</v>
      </c>
      <c r="E577" s="78" t="n">
        <f aca="false">IF($B577&gt;Input!$G$31,0,Input!$G$26*(1+Input!$G$28/100)^(DATEDIF(Input!$C$7,$B577,"Y")))</f>
        <v>0</v>
      </c>
      <c r="F577" s="78" t="n">
        <f aca="false">-1*($E577*(Input!$C$10/100))</f>
        <v>-0</v>
      </c>
      <c r="G577" s="78" t="n">
        <f aca="false">-1*($E577*(Input!$C$11/100))</f>
        <v>-0</v>
      </c>
      <c r="H577" s="78" t="n">
        <f aca="false">IF($B577&lt;Input!$G$25,((Input!$G$29*(1+Input!$C$13/100)^(DATEDIF(Input!$C$7,$B577,"Y")))),0)</f>
        <v>0</v>
      </c>
      <c r="I577" s="78" t="n">
        <f aca="false">IF($B577&gt;Input!$G$31,0,IF($E577*(Input!$G$35/100)&gt;(Input!$C$12/12),-1*(Input!$C$12/12),-1*$E577*(Input!$G$35/100)))</f>
        <v>0</v>
      </c>
      <c r="J577" s="78" t="n">
        <f aca="false">IF($B577&gt;Input!$G$31,0,(-1)*($E577+$H577+$I577)*(Input!$C$8/100))</f>
        <v>0</v>
      </c>
      <c r="K577" s="78" t="n">
        <f aca="false">IF($B577&gt;Input!$G$31,0,(-1)*($E577+$H577+$I577)*(Input!$C$9/100))</f>
        <v>0</v>
      </c>
      <c r="L577" s="78" t="n">
        <f aca="false">IF($B577&lt;Input!$G$25,($E577+$F577+$G577+$H577+$I577+$J577+$K577),0)</f>
        <v>0</v>
      </c>
    </row>
    <row r="578" customFormat="false" ht="12.8" hidden="false" customHeight="false" outlineLevel="0" collapsed="false">
      <c r="A578" s="76" t="n">
        <v>574</v>
      </c>
      <c r="B578" s="77" t="n">
        <f aca="false">EOMONTH(Input!$C$7,A578)</f>
        <v>60387</v>
      </c>
      <c r="C578" s="76" t="n">
        <f aca="false">DATEDIF(Input!$G$23,$B578,"Y")</f>
        <v>87</v>
      </c>
      <c r="E578" s="78" t="n">
        <f aca="false">IF($B578&gt;Input!$G$31,0,Input!$G$26*(1+Input!$G$28/100)^(DATEDIF(Input!$C$7,$B578,"Y")))</f>
        <v>0</v>
      </c>
      <c r="F578" s="78" t="n">
        <f aca="false">-1*($E578*(Input!$C$10/100))</f>
        <v>-0</v>
      </c>
      <c r="G578" s="78" t="n">
        <f aca="false">-1*($E578*(Input!$C$11/100))</f>
        <v>-0</v>
      </c>
      <c r="H578" s="78" t="n">
        <f aca="false">IF($B578&lt;Input!$G$25,((Input!$G$29*(1+Input!$C$13/100)^(DATEDIF(Input!$C$7,$B578,"Y")))),0)</f>
        <v>0</v>
      </c>
      <c r="I578" s="78" t="n">
        <f aca="false">IF($B578&gt;Input!$G$31,0,IF($E578*(Input!$G$35/100)&gt;(Input!$C$12/12),-1*(Input!$C$12/12),-1*$E578*(Input!$G$35/100)))</f>
        <v>0</v>
      </c>
      <c r="J578" s="78" t="n">
        <f aca="false">IF($B578&gt;Input!$G$31,0,(-1)*($E578+$H578+$I578)*(Input!$C$8/100))</f>
        <v>0</v>
      </c>
      <c r="K578" s="78" t="n">
        <f aca="false">IF($B578&gt;Input!$G$31,0,(-1)*($E578+$H578+$I578)*(Input!$C$9/100))</f>
        <v>0</v>
      </c>
      <c r="L578" s="78" t="n">
        <f aca="false">IF($B578&lt;Input!$G$25,($E578+$F578+$G578+$H578+$I578+$J578+$K578),0)</f>
        <v>0</v>
      </c>
    </row>
    <row r="579" customFormat="false" ht="12.8" hidden="false" customHeight="false" outlineLevel="0" collapsed="false">
      <c r="A579" s="76" t="n">
        <v>575</v>
      </c>
      <c r="B579" s="77" t="n">
        <f aca="false">EOMONTH(Input!$C$7,A579)</f>
        <v>60418</v>
      </c>
      <c r="C579" s="76" t="n">
        <f aca="false">DATEDIF(Input!$G$23,$B579,"Y")</f>
        <v>88</v>
      </c>
      <c r="E579" s="78" t="n">
        <f aca="false">IF($B579&gt;Input!$G$31,0,Input!$G$26*(1+Input!$G$28/100)^(DATEDIF(Input!$C$7,$B579,"Y")))</f>
        <v>0</v>
      </c>
      <c r="F579" s="78" t="n">
        <f aca="false">-1*($E579*(Input!$C$10/100))</f>
        <v>-0</v>
      </c>
      <c r="G579" s="78" t="n">
        <f aca="false">-1*($E579*(Input!$C$11/100))</f>
        <v>-0</v>
      </c>
      <c r="H579" s="78" t="n">
        <f aca="false">IF($B579&lt;Input!$G$25,((Input!$G$29*(1+Input!$C$13/100)^(DATEDIF(Input!$C$7,$B579,"Y")))),0)</f>
        <v>0</v>
      </c>
      <c r="I579" s="78" t="n">
        <f aca="false">IF($B579&gt;Input!$G$31,0,IF($E579*(Input!$G$35/100)&gt;(Input!$C$12/12),-1*(Input!$C$12/12),-1*$E579*(Input!$G$35/100)))</f>
        <v>0</v>
      </c>
      <c r="J579" s="78" t="n">
        <f aca="false">IF($B579&gt;Input!$G$31,0,(-1)*($E579+$H579+$I579)*(Input!$C$8/100))</f>
        <v>0</v>
      </c>
      <c r="K579" s="78" t="n">
        <f aca="false">IF($B579&gt;Input!$G$31,0,(-1)*($E579+$H579+$I579)*(Input!$C$9/100))</f>
        <v>0</v>
      </c>
      <c r="L579" s="78" t="n">
        <f aca="false">IF($B579&lt;Input!$G$25,($E579+$F579+$G579+$H579+$I579+$J579+$K579),0)</f>
        <v>0</v>
      </c>
    </row>
    <row r="580" customFormat="false" ht="12.8" hidden="false" customHeight="false" outlineLevel="0" collapsed="false">
      <c r="A580" s="76" t="n">
        <v>576</v>
      </c>
      <c r="B580" s="77" t="n">
        <f aca="false">EOMONTH(Input!$C$7,A580)</f>
        <v>60448</v>
      </c>
      <c r="C580" s="76" t="n">
        <f aca="false">DATEDIF(Input!$G$23,$B580,"Y")</f>
        <v>88</v>
      </c>
      <c r="E580" s="78" t="n">
        <f aca="false">IF($B580&gt;Input!$G$31,0,Input!$G$26*(1+Input!$G$28/100)^(DATEDIF(Input!$C$7,$B580,"Y")))</f>
        <v>0</v>
      </c>
      <c r="F580" s="78" t="n">
        <f aca="false">-1*($E580*(Input!$C$10/100))</f>
        <v>-0</v>
      </c>
      <c r="G580" s="78" t="n">
        <f aca="false">-1*($E580*(Input!$C$11/100))</f>
        <v>-0</v>
      </c>
      <c r="H580" s="78" t="n">
        <f aca="false">IF($B580&lt;Input!$G$25,((Input!$G$29*(1+Input!$C$13/100)^(DATEDIF(Input!$C$7,$B580,"Y")))),0)</f>
        <v>0</v>
      </c>
      <c r="I580" s="78" t="n">
        <f aca="false">IF($B580&gt;Input!$G$31,0,IF($E580*(Input!$G$35/100)&gt;(Input!$C$12/12),-1*(Input!$C$12/12),-1*$E580*(Input!$G$35/100)))</f>
        <v>0</v>
      </c>
      <c r="J580" s="78" t="n">
        <f aca="false">IF($B580&gt;Input!$G$31,0,(-1)*($E580+$H580+$I580)*(Input!$C$8/100))</f>
        <v>0</v>
      </c>
      <c r="K580" s="78" t="n">
        <f aca="false">IF($B580&gt;Input!$G$31,0,(-1)*($E580+$H580+$I580)*(Input!$C$9/100))</f>
        <v>0</v>
      </c>
      <c r="L580" s="78" t="n">
        <f aca="false">IF($B580&lt;Input!$G$25,($E580+$F580+$G580+$H580+$I580+$J580+$K580),0)</f>
        <v>0</v>
      </c>
    </row>
    <row r="581" customFormat="false" ht="12.8" hidden="false" customHeight="false" outlineLevel="0" collapsed="false">
      <c r="A581" s="76" t="n">
        <v>577</v>
      </c>
      <c r="B581" s="77" t="n">
        <f aca="false">EOMONTH(Input!$C$7,A581)</f>
        <v>60479</v>
      </c>
      <c r="C581" s="76" t="n">
        <f aca="false">DATEDIF(Input!$G$23,$B581,"Y")</f>
        <v>88</v>
      </c>
      <c r="E581" s="78" t="n">
        <f aca="false">IF($B581&gt;Input!$G$31,0,Input!$G$26*(1+Input!$G$28/100)^(DATEDIF(Input!$C$7,$B581,"Y")))</f>
        <v>0</v>
      </c>
      <c r="F581" s="78" t="n">
        <f aca="false">-1*($E581*(Input!$C$10/100))</f>
        <v>-0</v>
      </c>
      <c r="G581" s="78" t="n">
        <f aca="false">-1*($E581*(Input!$C$11/100))</f>
        <v>-0</v>
      </c>
      <c r="H581" s="78" t="n">
        <f aca="false">IF($B581&lt;Input!$G$25,((Input!$G$29*(1+Input!$C$13/100)^(DATEDIF(Input!$C$7,$B581,"Y")))),0)</f>
        <v>0</v>
      </c>
      <c r="I581" s="78" t="n">
        <f aca="false">IF($B581&gt;Input!$G$31,0,IF($E581*(Input!$G$35/100)&gt;(Input!$C$12/12),-1*(Input!$C$12/12),-1*$E581*(Input!$G$35/100)))</f>
        <v>0</v>
      </c>
      <c r="J581" s="78" t="n">
        <f aca="false">IF($B581&gt;Input!$G$31,0,(-1)*($E581+$H581+$I581)*(Input!$C$8/100))</f>
        <v>0</v>
      </c>
      <c r="K581" s="78" t="n">
        <f aca="false">IF($B581&gt;Input!$G$31,0,(-1)*($E581+$H581+$I581)*(Input!$C$9/100))</f>
        <v>0</v>
      </c>
      <c r="L581" s="78" t="n">
        <f aca="false">IF($B581&lt;Input!$G$25,($E581+$F581+$G581+$H581+$I581+$J581+$K581),0)</f>
        <v>0</v>
      </c>
    </row>
    <row r="582" customFormat="false" ht="12.8" hidden="false" customHeight="false" outlineLevel="0" collapsed="false">
      <c r="A582" s="76" t="n">
        <v>578</v>
      </c>
      <c r="B582" s="77" t="n">
        <f aca="false">EOMONTH(Input!$C$7,A582)</f>
        <v>60510</v>
      </c>
      <c r="C582" s="76" t="n">
        <f aca="false">DATEDIF(Input!$G$23,$B582,"Y")</f>
        <v>88</v>
      </c>
      <c r="E582" s="78" t="n">
        <f aca="false">IF($B582&gt;Input!$G$31,0,Input!$G$26*(1+Input!$G$28/100)^(DATEDIF(Input!$C$7,$B582,"Y")))</f>
        <v>0</v>
      </c>
      <c r="F582" s="78" t="n">
        <f aca="false">-1*($E582*(Input!$C$10/100))</f>
        <v>-0</v>
      </c>
      <c r="G582" s="78" t="n">
        <f aca="false">-1*($E582*(Input!$C$11/100))</f>
        <v>-0</v>
      </c>
      <c r="H582" s="78" t="n">
        <f aca="false">IF($B582&lt;Input!$G$25,((Input!$G$29*(1+Input!$C$13/100)^(DATEDIF(Input!$C$7,$B582,"Y")))),0)</f>
        <v>0</v>
      </c>
      <c r="I582" s="78" t="n">
        <f aca="false">IF($B582&gt;Input!$G$31,0,IF($E582*(Input!$G$35/100)&gt;(Input!$C$12/12),-1*(Input!$C$12/12),-1*$E582*(Input!$G$35/100)))</f>
        <v>0</v>
      </c>
      <c r="J582" s="78" t="n">
        <f aca="false">IF($B582&gt;Input!$G$31,0,(-1)*($E582+$H582+$I582)*(Input!$C$8/100))</f>
        <v>0</v>
      </c>
      <c r="K582" s="78" t="n">
        <f aca="false">IF($B582&gt;Input!$G$31,0,(-1)*($E582+$H582+$I582)*(Input!$C$9/100))</f>
        <v>0</v>
      </c>
      <c r="L582" s="78" t="n">
        <f aca="false">IF($B582&lt;Input!$G$25,($E582+$F582+$G582+$H582+$I582+$J582+$K582),0)</f>
        <v>0</v>
      </c>
    </row>
    <row r="583" customFormat="false" ht="12.8" hidden="false" customHeight="false" outlineLevel="0" collapsed="false">
      <c r="A583" s="76" t="n">
        <v>579</v>
      </c>
      <c r="B583" s="77" t="n">
        <f aca="false">EOMONTH(Input!$C$7,A583)</f>
        <v>60540</v>
      </c>
      <c r="C583" s="76" t="n">
        <f aca="false">DATEDIF(Input!$G$23,$B583,"Y")</f>
        <v>88</v>
      </c>
      <c r="E583" s="78" t="n">
        <f aca="false">IF($B583&gt;Input!$G$31,0,Input!$G$26*(1+Input!$G$28/100)^(DATEDIF(Input!$C$7,$B583,"Y")))</f>
        <v>0</v>
      </c>
      <c r="F583" s="78" t="n">
        <f aca="false">-1*($E583*(Input!$C$10/100))</f>
        <v>-0</v>
      </c>
      <c r="G583" s="78" t="n">
        <f aca="false">-1*($E583*(Input!$C$11/100))</f>
        <v>-0</v>
      </c>
      <c r="H583" s="78" t="n">
        <f aca="false">IF($B583&lt;Input!$G$25,((Input!$G$29*(1+Input!$C$13/100)^(DATEDIF(Input!$C$7,$B583,"Y")))),0)</f>
        <v>0</v>
      </c>
      <c r="I583" s="78" t="n">
        <f aca="false">IF($B583&gt;Input!$G$31,0,IF($E583*(Input!$G$35/100)&gt;(Input!$C$12/12),-1*(Input!$C$12/12),-1*$E583*(Input!$G$35/100)))</f>
        <v>0</v>
      </c>
      <c r="J583" s="78" t="n">
        <f aca="false">IF($B583&gt;Input!$G$31,0,(-1)*($E583+$H583+$I583)*(Input!$C$8/100))</f>
        <v>0</v>
      </c>
      <c r="K583" s="78" t="n">
        <f aca="false">IF($B583&gt;Input!$G$31,0,(-1)*($E583+$H583+$I583)*(Input!$C$9/100))</f>
        <v>0</v>
      </c>
      <c r="L583" s="78" t="n">
        <f aca="false">IF($B583&lt;Input!$G$25,($E583+$F583+$G583+$H583+$I583+$J583+$K583),0)</f>
        <v>0</v>
      </c>
    </row>
    <row r="584" customFormat="false" ht="12.8" hidden="false" customHeight="false" outlineLevel="0" collapsed="false">
      <c r="A584" s="76" t="n">
        <v>580</v>
      </c>
      <c r="B584" s="77" t="n">
        <f aca="false">EOMONTH(Input!$C$7,A584)</f>
        <v>60571</v>
      </c>
      <c r="C584" s="76" t="n">
        <f aca="false">DATEDIF(Input!$G$23,$B584,"Y")</f>
        <v>88</v>
      </c>
      <c r="E584" s="78" t="n">
        <f aca="false">IF($B584&gt;Input!$G$31,0,Input!$G$26*(1+Input!$G$28/100)^(DATEDIF(Input!$C$7,$B584,"Y")))</f>
        <v>0</v>
      </c>
      <c r="F584" s="78" t="n">
        <f aca="false">-1*($E584*(Input!$C$10/100))</f>
        <v>-0</v>
      </c>
      <c r="G584" s="78" t="n">
        <f aca="false">-1*($E584*(Input!$C$11/100))</f>
        <v>-0</v>
      </c>
      <c r="H584" s="78" t="n">
        <f aca="false">IF($B584&lt;Input!$G$25,((Input!$G$29*(1+Input!$C$13/100)^(DATEDIF(Input!$C$7,$B584,"Y")))),0)</f>
        <v>0</v>
      </c>
      <c r="I584" s="78" t="n">
        <f aca="false">IF($B584&gt;Input!$G$31,0,IF($E584*(Input!$G$35/100)&gt;(Input!$C$12/12),-1*(Input!$C$12/12),-1*$E584*(Input!$G$35/100)))</f>
        <v>0</v>
      </c>
      <c r="J584" s="78" t="n">
        <f aca="false">IF($B584&gt;Input!$G$31,0,(-1)*($E584+$H584+$I584)*(Input!$C$8/100))</f>
        <v>0</v>
      </c>
      <c r="K584" s="78" t="n">
        <f aca="false">IF($B584&gt;Input!$G$31,0,(-1)*($E584+$H584+$I584)*(Input!$C$9/100))</f>
        <v>0</v>
      </c>
      <c r="L584" s="78" t="n">
        <f aca="false">IF($B584&lt;Input!$G$25,($E584+$F584+$G584+$H584+$I584+$J584+$K584),0)</f>
        <v>0</v>
      </c>
    </row>
    <row r="585" customFormat="false" ht="12.8" hidden="false" customHeight="false" outlineLevel="0" collapsed="false">
      <c r="A585" s="76" t="n">
        <v>581</v>
      </c>
      <c r="B585" s="77" t="n">
        <f aca="false">EOMONTH(Input!$C$7,A585)</f>
        <v>60601</v>
      </c>
      <c r="C585" s="76" t="n">
        <f aca="false">DATEDIF(Input!$G$23,$B585,"Y")</f>
        <v>88</v>
      </c>
      <c r="E585" s="78" t="n">
        <f aca="false">IF($B585&gt;Input!$G$31,0,Input!$G$26*(1+Input!$G$28/100)^(DATEDIF(Input!$C$7,$B585,"Y")))</f>
        <v>0</v>
      </c>
      <c r="F585" s="78" t="n">
        <f aca="false">-1*($E585*(Input!$C$10/100))</f>
        <v>-0</v>
      </c>
      <c r="G585" s="78" t="n">
        <f aca="false">-1*($E585*(Input!$C$11/100))</f>
        <v>-0</v>
      </c>
      <c r="H585" s="78" t="n">
        <f aca="false">IF($B585&lt;Input!$G$25,((Input!$G$29*(1+Input!$C$13/100)^(DATEDIF(Input!$C$7,$B585,"Y")))),0)</f>
        <v>0</v>
      </c>
      <c r="I585" s="78" t="n">
        <f aca="false">IF($B585&gt;Input!$G$31,0,IF($E585*(Input!$G$35/100)&gt;(Input!$C$12/12),-1*(Input!$C$12/12),-1*$E585*(Input!$G$35/100)))</f>
        <v>0</v>
      </c>
      <c r="J585" s="78" t="n">
        <f aca="false">IF($B585&gt;Input!$G$31,0,(-1)*($E585+$H585+$I585)*(Input!$C$8/100))</f>
        <v>0</v>
      </c>
      <c r="K585" s="78" t="n">
        <f aca="false">IF($B585&gt;Input!$G$31,0,(-1)*($E585+$H585+$I585)*(Input!$C$9/100))</f>
        <v>0</v>
      </c>
      <c r="L585" s="78" t="n">
        <f aca="false">IF($B585&lt;Input!$G$25,($E585+$F585+$G585+$H585+$I585+$J585+$K585),0)</f>
        <v>0</v>
      </c>
    </row>
    <row r="586" customFormat="false" ht="12.8" hidden="false" customHeight="false" outlineLevel="0" collapsed="false">
      <c r="A586" s="76" t="n">
        <v>582</v>
      </c>
      <c r="B586" s="77" t="n">
        <f aca="false">EOMONTH(Input!$C$7,A586)</f>
        <v>60632</v>
      </c>
      <c r="C586" s="76" t="n">
        <f aca="false">DATEDIF(Input!$G$23,$B586,"Y")</f>
        <v>88</v>
      </c>
      <c r="E586" s="78" t="n">
        <f aca="false">IF($B586&gt;Input!$G$31,0,Input!$G$26*(1+Input!$G$28/100)^(DATEDIF(Input!$C$7,$B586,"Y")))</f>
        <v>0</v>
      </c>
      <c r="F586" s="78" t="n">
        <f aca="false">-1*($E586*(Input!$C$10/100))</f>
        <v>-0</v>
      </c>
      <c r="G586" s="78" t="n">
        <f aca="false">-1*($E586*(Input!$C$11/100))</f>
        <v>-0</v>
      </c>
      <c r="H586" s="78" t="n">
        <f aca="false">IF($B586&lt;Input!$G$25,((Input!$G$29*(1+Input!$C$13/100)^(DATEDIF(Input!$C$7,$B586,"Y")))),0)</f>
        <v>0</v>
      </c>
      <c r="I586" s="78" t="n">
        <f aca="false">IF($B586&gt;Input!$G$31,0,IF($E586*(Input!$G$35/100)&gt;(Input!$C$12/12),-1*(Input!$C$12/12),-1*$E586*(Input!$G$35/100)))</f>
        <v>0</v>
      </c>
      <c r="J586" s="78" t="n">
        <f aca="false">IF($B586&gt;Input!$G$31,0,(-1)*($E586+$H586+$I586)*(Input!$C$8/100))</f>
        <v>0</v>
      </c>
      <c r="K586" s="78" t="n">
        <f aca="false">IF($B586&gt;Input!$G$31,0,(-1)*($E586+$H586+$I586)*(Input!$C$9/100))</f>
        <v>0</v>
      </c>
      <c r="L586" s="78" t="n">
        <f aca="false">IF($B586&lt;Input!$G$25,($E586+$F586+$G586+$H586+$I586+$J586+$K586),0)</f>
        <v>0</v>
      </c>
    </row>
    <row r="587" customFormat="false" ht="12.8" hidden="false" customHeight="false" outlineLevel="0" collapsed="false">
      <c r="A587" s="76" t="n">
        <v>583</v>
      </c>
      <c r="B587" s="77" t="n">
        <f aca="false">EOMONTH(Input!$C$7,A587)</f>
        <v>60663</v>
      </c>
      <c r="C587" s="76" t="n">
        <f aca="false">DATEDIF(Input!$G$23,$B587,"Y")</f>
        <v>88</v>
      </c>
      <c r="E587" s="78" t="n">
        <f aca="false">IF($B587&gt;Input!$G$31,0,Input!$G$26*(1+Input!$G$28/100)^(DATEDIF(Input!$C$7,$B587,"Y")))</f>
        <v>0</v>
      </c>
      <c r="F587" s="78" t="n">
        <f aca="false">-1*($E587*(Input!$C$10/100))</f>
        <v>-0</v>
      </c>
      <c r="G587" s="78" t="n">
        <f aca="false">-1*($E587*(Input!$C$11/100))</f>
        <v>-0</v>
      </c>
      <c r="H587" s="78" t="n">
        <f aca="false">IF($B587&lt;Input!$G$25,((Input!$G$29*(1+Input!$C$13/100)^(DATEDIF(Input!$C$7,$B587,"Y")))),0)</f>
        <v>0</v>
      </c>
      <c r="I587" s="78" t="n">
        <f aca="false">IF($B587&gt;Input!$G$31,0,IF($E587*(Input!$G$35/100)&gt;(Input!$C$12/12),-1*(Input!$C$12/12),-1*$E587*(Input!$G$35/100)))</f>
        <v>0</v>
      </c>
      <c r="J587" s="78" t="n">
        <f aca="false">IF($B587&gt;Input!$G$31,0,(-1)*($E587+$H587+$I587)*(Input!$C$8/100))</f>
        <v>0</v>
      </c>
      <c r="K587" s="78" t="n">
        <f aca="false">IF($B587&gt;Input!$G$31,0,(-1)*($E587+$H587+$I587)*(Input!$C$9/100))</f>
        <v>0</v>
      </c>
      <c r="L587" s="78" t="n">
        <f aca="false">IF($B587&lt;Input!$G$25,($E587+$F587+$G587+$H587+$I587+$J587+$K587),0)</f>
        <v>0</v>
      </c>
    </row>
    <row r="588" customFormat="false" ht="12.8" hidden="false" customHeight="false" outlineLevel="0" collapsed="false">
      <c r="A588" s="76" t="n">
        <v>584</v>
      </c>
      <c r="B588" s="77" t="n">
        <f aca="false">EOMONTH(Input!$C$7,A588)</f>
        <v>60691</v>
      </c>
      <c r="C588" s="76" t="n">
        <f aca="false">DATEDIF(Input!$G$23,$B588,"Y")</f>
        <v>88</v>
      </c>
      <c r="E588" s="78" t="n">
        <f aca="false">IF($B588&gt;Input!$G$31,0,Input!$G$26*(1+Input!$G$28/100)^(DATEDIF(Input!$C$7,$B588,"Y")))</f>
        <v>0</v>
      </c>
      <c r="F588" s="78" t="n">
        <f aca="false">-1*($E588*(Input!$C$10/100))</f>
        <v>-0</v>
      </c>
      <c r="G588" s="78" t="n">
        <f aca="false">-1*($E588*(Input!$C$11/100))</f>
        <v>-0</v>
      </c>
      <c r="H588" s="78" t="n">
        <f aca="false">IF($B588&lt;Input!$G$25,((Input!$G$29*(1+Input!$C$13/100)^(DATEDIF(Input!$C$7,$B588,"Y")))),0)</f>
        <v>0</v>
      </c>
      <c r="I588" s="78" t="n">
        <f aca="false">IF($B588&gt;Input!$G$31,0,IF($E588*(Input!$G$35/100)&gt;(Input!$C$12/12),-1*(Input!$C$12/12),-1*$E588*(Input!$G$35/100)))</f>
        <v>0</v>
      </c>
      <c r="J588" s="78" t="n">
        <f aca="false">IF($B588&gt;Input!$G$31,0,(-1)*($E588+$H588+$I588)*(Input!$C$8/100))</f>
        <v>0</v>
      </c>
      <c r="K588" s="78" t="n">
        <f aca="false">IF($B588&gt;Input!$G$31,0,(-1)*($E588+$H588+$I588)*(Input!$C$9/100))</f>
        <v>0</v>
      </c>
      <c r="L588" s="78" t="n">
        <f aca="false">IF($B588&lt;Input!$G$25,($E588+$F588+$G588+$H588+$I588+$J588+$K588),0)</f>
        <v>0</v>
      </c>
    </row>
    <row r="589" customFormat="false" ht="12.8" hidden="false" customHeight="false" outlineLevel="0" collapsed="false">
      <c r="A589" s="76" t="n">
        <v>585</v>
      </c>
      <c r="B589" s="77" t="n">
        <f aca="false">EOMONTH(Input!$C$7,A589)</f>
        <v>60722</v>
      </c>
      <c r="C589" s="76" t="n">
        <f aca="false">DATEDIF(Input!$G$23,$B589,"Y")</f>
        <v>88</v>
      </c>
      <c r="E589" s="78" t="n">
        <f aca="false">IF($B589&gt;Input!$G$31,0,Input!$G$26*(1+Input!$G$28/100)^(DATEDIF(Input!$C$7,$B589,"Y")))</f>
        <v>0</v>
      </c>
      <c r="F589" s="78" t="n">
        <f aca="false">-1*($E589*(Input!$C$10/100))</f>
        <v>-0</v>
      </c>
      <c r="G589" s="78" t="n">
        <f aca="false">-1*($E589*(Input!$C$11/100))</f>
        <v>-0</v>
      </c>
      <c r="H589" s="78" t="n">
        <f aca="false">IF($B589&lt;Input!$G$25,((Input!$G$29*(1+Input!$C$13/100)^(DATEDIF(Input!$C$7,$B589,"Y")))),0)</f>
        <v>0</v>
      </c>
      <c r="I589" s="78" t="n">
        <f aca="false">IF($B589&gt;Input!$G$31,0,IF($E589*(Input!$G$35/100)&gt;(Input!$C$12/12),-1*(Input!$C$12/12),-1*$E589*(Input!$G$35/100)))</f>
        <v>0</v>
      </c>
      <c r="J589" s="78" t="n">
        <f aca="false">IF($B589&gt;Input!$G$31,0,(-1)*($E589+$H589+$I589)*(Input!$C$8/100))</f>
        <v>0</v>
      </c>
      <c r="K589" s="78" t="n">
        <f aca="false">IF($B589&gt;Input!$G$31,0,(-1)*($E589+$H589+$I589)*(Input!$C$9/100))</f>
        <v>0</v>
      </c>
      <c r="L589" s="78" t="n">
        <f aca="false">IF($B589&lt;Input!$G$25,($E589+$F589+$G589+$H589+$I589+$J589+$K589),0)</f>
        <v>0</v>
      </c>
    </row>
    <row r="590" customFormat="false" ht="12.8" hidden="false" customHeight="false" outlineLevel="0" collapsed="false">
      <c r="A590" s="76" t="n">
        <v>586</v>
      </c>
      <c r="B590" s="77" t="n">
        <f aca="false">EOMONTH(Input!$C$7,A590)</f>
        <v>60752</v>
      </c>
      <c r="C590" s="76" t="n">
        <f aca="false">DATEDIF(Input!$G$23,$B590,"Y")</f>
        <v>88</v>
      </c>
      <c r="E590" s="78" t="n">
        <f aca="false">IF($B590&gt;Input!$G$31,0,Input!$G$26*(1+Input!$G$28/100)^(DATEDIF(Input!$C$7,$B590,"Y")))</f>
        <v>0</v>
      </c>
      <c r="F590" s="78" t="n">
        <f aca="false">-1*($E590*(Input!$C$10/100))</f>
        <v>-0</v>
      </c>
      <c r="G590" s="78" t="n">
        <f aca="false">-1*($E590*(Input!$C$11/100))</f>
        <v>-0</v>
      </c>
      <c r="H590" s="78" t="n">
        <f aca="false">IF($B590&lt;Input!$G$25,((Input!$G$29*(1+Input!$C$13/100)^(DATEDIF(Input!$C$7,$B590,"Y")))),0)</f>
        <v>0</v>
      </c>
      <c r="I590" s="78" t="n">
        <f aca="false">IF($B590&gt;Input!$G$31,0,IF($E590*(Input!$G$35/100)&gt;(Input!$C$12/12),-1*(Input!$C$12/12),-1*$E590*(Input!$G$35/100)))</f>
        <v>0</v>
      </c>
      <c r="J590" s="78" t="n">
        <f aca="false">IF($B590&gt;Input!$G$31,0,(-1)*($E590+$H590+$I590)*(Input!$C$8/100))</f>
        <v>0</v>
      </c>
      <c r="K590" s="78" t="n">
        <f aca="false">IF($B590&gt;Input!$G$31,0,(-1)*($E590+$H590+$I590)*(Input!$C$9/100))</f>
        <v>0</v>
      </c>
      <c r="L590" s="78" t="n">
        <f aca="false">IF($B590&lt;Input!$G$25,($E590+$F590+$G590+$H590+$I590+$J590+$K590),0)</f>
        <v>0</v>
      </c>
    </row>
    <row r="591" customFormat="false" ht="12.8" hidden="false" customHeight="false" outlineLevel="0" collapsed="false">
      <c r="A591" s="76" t="n">
        <v>587</v>
      </c>
      <c r="B591" s="77" t="n">
        <f aca="false">EOMONTH(Input!$C$7,A591)</f>
        <v>60783</v>
      </c>
      <c r="C591" s="76" t="n">
        <f aca="false">DATEDIF(Input!$G$23,$B591,"Y")</f>
        <v>89</v>
      </c>
      <c r="E591" s="78" t="n">
        <f aca="false">IF($B591&gt;Input!$G$31,0,Input!$G$26*(1+Input!$G$28/100)^(DATEDIF(Input!$C$7,$B591,"Y")))</f>
        <v>0</v>
      </c>
      <c r="F591" s="78" t="n">
        <f aca="false">-1*($E591*(Input!$C$10/100))</f>
        <v>-0</v>
      </c>
      <c r="G591" s="78" t="n">
        <f aca="false">-1*($E591*(Input!$C$11/100))</f>
        <v>-0</v>
      </c>
      <c r="H591" s="78" t="n">
        <f aca="false">IF($B591&lt;Input!$G$25,((Input!$G$29*(1+Input!$C$13/100)^(DATEDIF(Input!$C$7,$B591,"Y")))),0)</f>
        <v>0</v>
      </c>
      <c r="I591" s="78" t="n">
        <f aca="false">IF($B591&gt;Input!$G$31,0,IF($E591*(Input!$G$35/100)&gt;(Input!$C$12/12),-1*(Input!$C$12/12),-1*$E591*(Input!$G$35/100)))</f>
        <v>0</v>
      </c>
      <c r="J591" s="78" t="n">
        <f aca="false">IF($B591&gt;Input!$G$31,0,(-1)*($E591+$H591+$I591)*(Input!$C$8/100))</f>
        <v>0</v>
      </c>
      <c r="K591" s="78" t="n">
        <f aca="false">IF($B591&gt;Input!$G$31,0,(-1)*($E591+$H591+$I591)*(Input!$C$9/100))</f>
        <v>0</v>
      </c>
      <c r="L591" s="78" t="n">
        <f aca="false">IF($B591&lt;Input!$G$25,($E591+$F591+$G591+$H591+$I591+$J591+$K591),0)</f>
        <v>0</v>
      </c>
    </row>
    <row r="592" customFormat="false" ht="12.8" hidden="false" customHeight="false" outlineLevel="0" collapsed="false">
      <c r="A592" s="76" t="n">
        <v>588</v>
      </c>
      <c r="B592" s="77" t="n">
        <f aca="false">EOMONTH(Input!$C$7,A592)</f>
        <v>60813</v>
      </c>
      <c r="C592" s="76" t="n">
        <f aca="false">DATEDIF(Input!$G$23,$B592,"Y")</f>
        <v>89</v>
      </c>
      <c r="E592" s="78" t="n">
        <f aca="false">IF($B592&gt;Input!$G$31,0,Input!$G$26*(1+Input!$G$28/100)^(DATEDIF(Input!$C$7,$B592,"Y")))</f>
        <v>0</v>
      </c>
      <c r="F592" s="78" t="n">
        <f aca="false">-1*($E592*(Input!$C$10/100))</f>
        <v>-0</v>
      </c>
      <c r="G592" s="78" t="n">
        <f aca="false">-1*($E592*(Input!$C$11/100))</f>
        <v>-0</v>
      </c>
      <c r="H592" s="78" t="n">
        <f aca="false">IF($B592&lt;Input!$G$25,((Input!$G$29*(1+Input!$C$13/100)^(DATEDIF(Input!$C$7,$B592,"Y")))),0)</f>
        <v>0</v>
      </c>
      <c r="I592" s="78" t="n">
        <f aca="false">IF($B592&gt;Input!$G$31,0,IF($E592*(Input!$G$35/100)&gt;(Input!$C$12/12),-1*(Input!$C$12/12),-1*$E592*(Input!$G$35/100)))</f>
        <v>0</v>
      </c>
      <c r="J592" s="78" t="n">
        <f aca="false">IF($B592&gt;Input!$G$31,0,(-1)*($E592+$H592+$I592)*(Input!$C$8/100))</f>
        <v>0</v>
      </c>
      <c r="K592" s="78" t="n">
        <f aca="false">IF($B592&gt;Input!$G$31,0,(-1)*($E592+$H592+$I592)*(Input!$C$9/100))</f>
        <v>0</v>
      </c>
      <c r="L592" s="78" t="n">
        <f aca="false">IF($B592&lt;Input!$G$25,($E592+$F592+$G592+$H592+$I592+$J592+$K592),0)</f>
        <v>0</v>
      </c>
    </row>
    <row r="593" customFormat="false" ht="12.8" hidden="false" customHeight="false" outlineLevel="0" collapsed="false">
      <c r="A593" s="76" t="n">
        <v>589</v>
      </c>
      <c r="B593" s="77" t="n">
        <f aca="false">EOMONTH(Input!$C$7,A593)</f>
        <v>60844</v>
      </c>
      <c r="C593" s="76" t="n">
        <f aca="false">DATEDIF(Input!$G$23,$B593,"Y")</f>
        <v>89</v>
      </c>
      <c r="E593" s="78" t="n">
        <f aca="false">IF($B593&gt;Input!$G$31,0,Input!$G$26*(1+Input!$G$28/100)^(DATEDIF(Input!$C$7,$B593,"Y")))</f>
        <v>0</v>
      </c>
      <c r="F593" s="78" t="n">
        <f aca="false">-1*($E593*(Input!$C$10/100))</f>
        <v>-0</v>
      </c>
      <c r="G593" s="78" t="n">
        <f aca="false">-1*($E593*(Input!$C$11/100))</f>
        <v>-0</v>
      </c>
      <c r="H593" s="78" t="n">
        <f aca="false">IF($B593&lt;Input!$G$25,((Input!$G$29*(1+Input!$C$13/100)^(DATEDIF(Input!$C$7,$B593,"Y")))),0)</f>
        <v>0</v>
      </c>
      <c r="I593" s="78" t="n">
        <f aca="false">IF($B593&gt;Input!$G$31,0,IF($E593*(Input!$G$35/100)&gt;(Input!$C$12/12),-1*(Input!$C$12/12),-1*$E593*(Input!$G$35/100)))</f>
        <v>0</v>
      </c>
      <c r="J593" s="78" t="n">
        <f aca="false">IF($B593&gt;Input!$G$31,0,(-1)*($E593+$H593+$I593)*(Input!$C$8/100))</f>
        <v>0</v>
      </c>
      <c r="K593" s="78" t="n">
        <f aca="false">IF($B593&gt;Input!$G$31,0,(-1)*($E593+$H593+$I593)*(Input!$C$9/100))</f>
        <v>0</v>
      </c>
      <c r="L593" s="78" t="n">
        <f aca="false">IF($B593&lt;Input!$G$25,($E593+$F593+$G593+$H593+$I593+$J593+$K593),0)</f>
        <v>0</v>
      </c>
    </row>
    <row r="594" customFormat="false" ht="12.8" hidden="false" customHeight="false" outlineLevel="0" collapsed="false">
      <c r="A594" s="76" t="n">
        <v>590</v>
      </c>
      <c r="B594" s="77" t="n">
        <f aca="false">EOMONTH(Input!$C$7,A594)</f>
        <v>60875</v>
      </c>
      <c r="C594" s="76" t="n">
        <f aca="false">DATEDIF(Input!$G$23,$B594,"Y")</f>
        <v>89</v>
      </c>
      <c r="E594" s="78" t="n">
        <f aca="false">IF($B594&gt;Input!$G$31,0,Input!$G$26*(1+Input!$G$28/100)^(DATEDIF(Input!$C$7,$B594,"Y")))</f>
        <v>0</v>
      </c>
      <c r="F594" s="78" t="n">
        <f aca="false">-1*($E594*(Input!$C$10/100))</f>
        <v>-0</v>
      </c>
      <c r="G594" s="78" t="n">
        <f aca="false">-1*($E594*(Input!$C$11/100))</f>
        <v>-0</v>
      </c>
      <c r="H594" s="78" t="n">
        <f aca="false">IF($B594&lt;Input!$G$25,((Input!$G$29*(1+Input!$C$13/100)^(DATEDIF(Input!$C$7,$B594,"Y")))),0)</f>
        <v>0</v>
      </c>
      <c r="I594" s="78" t="n">
        <f aca="false">IF($B594&gt;Input!$G$31,0,IF($E594*(Input!$G$35/100)&gt;(Input!$C$12/12),-1*(Input!$C$12/12),-1*$E594*(Input!$G$35/100)))</f>
        <v>0</v>
      </c>
      <c r="J594" s="78" t="n">
        <f aca="false">IF($B594&gt;Input!$G$31,0,(-1)*($E594+$H594+$I594)*(Input!$C$8/100))</f>
        <v>0</v>
      </c>
      <c r="K594" s="78" t="n">
        <f aca="false">IF($B594&gt;Input!$G$31,0,(-1)*($E594+$H594+$I594)*(Input!$C$9/100))</f>
        <v>0</v>
      </c>
      <c r="L594" s="78" t="n">
        <f aca="false">IF($B594&lt;Input!$G$25,($E594+$F594+$G594+$H594+$I594+$J594+$K594),0)</f>
        <v>0</v>
      </c>
    </row>
    <row r="595" customFormat="false" ht="12.8" hidden="false" customHeight="false" outlineLevel="0" collapsed="false">
      <c r="A595" s="76" t="n">
        <v>591</v>
      </c>
      <c r="B595" s="77" t="n">
        <f aca="false">EOMONTH(Input!$C$7,A595)</f>
        <v>60905</v>
      </c>
      <c r="C595" s="76" t="n">
        <f aca="false">DATEDIF(Input!$G$23,$B595,"Y")</f>
        <v>89</v>
      </c>
      <c r="E595" s="78" t="n">
        <f aca="false">IF($B595&gt;Input!$G$31,0,Input!$G$26*(1+Input!$G$28/100)^(DATEDIF(Input!$C$7,$B595,"Y")))</f>
        <v>0</v>
      </c>
      <c r="F595" s="78" t="n">
        <f aca="false">-1*($E595*(Input!$C$10/100))</f>
        <v>-0</v>
      </c>
      <c r="G595" s="78" t="n">
        <f aca="false">-1*($E595*(Input!$C$11/100))</f>
        <v>-0</v>
      </c>
      <c r="H595" s="78" t="n">
        <f aca="false">IF($B595&lt;Input!$G$25,((Input!$G$29*(1+Input!$C$13/100)^(DATEDIF(Input!$C$7,$B595,"Y")))),0)</f>
        <v>0</v>
      </c>
      <c r="I595" s="78" t="n">
        <f aca="false">IF($B595&gt;Input!$G$31,0,IF($E595*(Input!$G$35/100)&gt;(Input!$C$12/12),-1*(Input!$C$12/12),-1*$E595*(Input!$G$35/100)))</f>
        <v>0</v>
      </c>
      <c r="J595" s="78" t="n">
        <f aca="false">IF($B595&gt;Input!$G$31,0,(-1)*($E595+$H595+$I595)*(Input!$C$8/100))</f>
        <v>0</v>
      </c>
      <c r="K595" s="78" t="n">
        <f aca="false">IF($B595&gt;Input!$G$31,0,(-1)*($E595+$H595+$I595)*(Input!$C$9/100))</f>
        <v>0</v>
      </c>
      <c r="L595" s="78" t="n">
        <f aca="false">IF($B595&lt;Input!$G$25,($E595+$F595+$G595+$H595+$I595+$J595+$K595),0)</f>
        <v>0</v>
      </c>
    </row>
    <row r="596" customFormat="false" ht="12.8" hidden="false" customHeight="false" outlineLevel="0" collapsed="false">
      <c r="A596" s="76" t="n">
        <v>592</v>
      </c>
      <c r="B596" s="77" t="n">
        <f aca="false">EOMONTH(Input!$C$7,A596)</f>
        <v>60936</v>
      </c>
      <c r="C596" s="76" t="n">
        <f aca="false">DATEDIF(Input!$G$23,$B596,"Y")</f>
        <v>89</v>
      </c>
      <c r="E596" s="78" t="n">
        <f aca="false">IF($B596&gt;Input!$G$31,0,Input!$G$26*(1+Input!$G$28/100)^(DATEDIF(Input!$C$7,$B596,"Y")))</f>
        <v>0</v>
      </c>
      <c r="F596" s="78" t="n">
        <f aca="false">-1*($E596*(Input!$C$10/100))</f>
        <v>-0</v>
      </c>
      <c r="G596" s="78" t="n">
        <f aca="false">-1*($E596*(Input!$C$11/100))</f>
        <v>-0</v>
      </c>
      <c r="H596" s="78" t="n">
        <f aca="false">IF($B596&lt;Input!$G$25,((Input!$G$29*(1+Input!$C$13/100)^(DATEDIF(Input!$C$7,$B596,"Y")))),0)</f>
        <v>0</v>
      </c>
      <c r="I596" s="78" t="n">
        <f aca="false">IF($B596&gt;Input!$G$31,0,IF($E596*(Input!$G$35/100)&gt;(Input!$C$12/12),-1*(Input!$C$12/12),-1*$E596*(Input!$G$35/100)))</f>
        <v>0</v>
      </c>
      <c r="J596" s="78" t="n">
        <f aca="false">IF($B596&gt;Input!$G$31,0,(-1)*($E596+$H596+$I596)*(Input!$C$8/100))</f>
        <v>0</v>
      </c>
      <c r="K596" s="78" t="n">
        <f aca="false">IF($B596&gt;Input!$G$31,0,(-1)*($E596+$H596+$I596)*(Input!$C$9/100))</f>
        <v>0</v>
      </c>
      <c r="L596" s="78" t="n">
        <f aca="false">IF($B596&lt;Input!$G$25,($E596+$F596+$G596+$H596+$I596+$J596+$K596),0)</f>
        <v>0</v>
      </c>
    </row>
    <row r="597" customFormat="false" ht="12.8" hidden="false" customHeight="false" outlineLevel="0" collapsed="false">
      <c r="A597" s="76" t="n">
        <v>593</v>
      </c>
      <c r="B597" s="77" t="n">
        <f aca="false">EOMONTH(Input!$C$7,A597)</f>
        <v>60966</v>
      </c>
      <c r="C597" s="76" t="n">
        <f aca="false">DATEDIF(Input!$G$23,$B597,"Y")</f>
        <v>89</v>
      </c>
      <c r="E597" s="78" t="n">
        <f aca="false">IF($B597&gt;Input!$G$31,0,Input!$G$26*(1+Input!$G$28/100)^(DATEDIF(Input!$C$7,$B597,"Y")))</f>
        <v>0</v>
      </c>
      <c r="F597" s="78" t="n">
        <f aca="false">-1*($E597*(Input!$C$10/100))</f>
        <v>-0</v>
      </c>
      <c r="G597" s="78" t="n">
        <f aca="false">-1*($E597*(Input!$C$11/100))</f>
        <v>-0</v>
      </c>
      <c r="H597" s="78" t="n">
        <f aca="false">IF($B597&lt;Input!$G$25,((Input!$G$29*(1+Input!$C$13/100)^(DATEDIF(Input!$C$7,$B597,"Y")))),0)</f>
        <v>0</v>
      </c>
      <c r="I597" s="78" t="n">
        <f aca="false">IF($B597&gt;Input!$G$31,0,IF($E597*(Input!$G$35/100)&gt;(Input!$C$12/12),-1*(Input!$C$12/12),-1*$E597*(Input!$G$35/100)))</f>
        <v>0</v>
      </c>
      <c r="J597" s="78" t="n">
        <f aca="false">IF($B597&gt;Input!$G$31,0,(-1)*($E597+$H597+$I597)*(Input!$C$8/100))</f>
        <v>0</v>
      </c>
      <c r="K597" s="78" t="n">
        <f aca="false">IF($B597&gt;Input!$G$31,0,(-1)*($E597+$H597+$I597)*(Input!$C$9/100))</f>
        <v>0</v>
      </c>
      <c r="L597" s="78" t="n">
        <f aca="false">IF($B597&lt;Input!$G$25,($E597+$F597+$G597+$H597+$I597+$J597+$K597),0)</f>
        <v>0</v>
      </c>
    </row>
    <row r="598" customFormat="false" ht="12.8" hidden="false" customHeight="false" outlineLevel="0" collapsed="false">
      <c r="A598" s="76" t="n">
        <v>594</v>
      </c>
      <c r="B598" s="77" t="n">
        <f aca="false">EOMONTH(Input!$C$7,A598)</f>
        <v>60997</v>
      </c>
      <c r="C598" s="76" t="n">
        <f aca="false">DATEDIF(Input!$G$23,$B598,"Y")</f>
        <v>89</v>
      </c>
      <c r="E598" s="78" t="n">
        <f aca="false">IF($B598&gt;Input!$G$31,0,Input!$G$26*(1+Input!$G$28/100)^(DATEDIF(Input!$C$7,$B598,"Y")))</f>
        <v>0</v>
      </c>
      <c r="F598" s="78" t="n">
        <f aca="false">-1*($E598*(Input!$C$10/100))</f>
        <v>-0</v>
      </c>
      <c r="G598" s="78" t="n">
        <f aca="false">-1*($E598*(Input!$C$11/100))</f>
        <v>-0</v>
      </c>
      <c r="H598" s="78" t="n">
        <f aca="false">IF($B598&lt;Input!$G$25,((Input!$G$29*(1+Input!$C$13/100)^(DATEDIF(Input!$C$7,$B598,"Y")))),0)</f>
        <v>0</v>
      </c>
      <c r="I598" s="78" t="n">
        <f aca="false">IF($B598&gt;Input!$G$31,0,IF($E598*(Input!$G$35/100)&gt;(Input!$C$12/12),-1*(Input!$C$12/12),-1*$E598*(Input!$G$35/100)))</f>
        <v>0</v>
      </c>
      <c r="J598" s="78" t="n">
        <f aca="false">IF($B598&gt;Input!$G$31,0,(-1)*($E598+$H598+$I598)*(Input!$C$8/100))</f>
        <v>0</v>
      </c>
      <c r="K598" s="78" t="n">
        <f aca="false">IF($B598&gt;Input!$G$31,0,(-1)*($E598+$H598+$I598)*(Input!$C$9/100))</f>
        <v>0</v>
      </c>
      <c r="L598" s="78" t="n">
        <f aca="false">IF($B598&lt;Input!$G$25,($E598+$F598+$G598+$H598+$I598+$J598+$K598),0)</f>
        <v>0</v>
      </c>
    </row>
    <row r="599" customFormat="false" ht="12.8" hidden="false" customHeight="false" outlineLevel="0" collapsed="false">
      <c r="A599" s="76" t="n">
        <v>595</v>
      </c>
      <c r="B599" s="77" t="n">
        <f aca="false">EOMONTH(Input!$C$7,A599)</f>
        <v>61028</v>
      </c>
      <c r="C599" s="76" t="n">
        <f aca="false">DATEDIF(Input!$G$23,$B599,"Y")</f>
        <v>89</v>
      </c>
      <c r="E599" s="78" t="n">
        <f aca="false">IF($B599&gt;Input!$G$31,0,Input!$G$26*(1+Input!$G$28/100)^(DATEDIF(Input!$C$7,$B599,"Y")))</f>
        <v>0</v>
      </c>
      <c r="F599" s="78" t="n">
        <f aca="false">-1*($E599*(Input!$C$10/100))</f>
        <v>-0</v>
      </c>
      <c r="G599" s="78" t="n">
        <f aca="false">-1*($E599*(Input!$C$11/100))</f>
        <v>-0</v>
      </c>
      <c r="H599" s="78" t="n">
        <f aca="false">IF($B599&lt;Input!$G$25,((Input!$G$29*(1+Input!$C$13/100)^(DATEDIF(Input!$C$7,$B599,"Y")))),0)</f>
        <v>0</v>
      </c>
      <c r="I599" s="78" t="n">
        <f aca="false">IF($B599&gt;Input!$G$31,0,IF($E599*(Input!$G$35/100)&gt;(Input!$C$12/12),-1*(Input!$C$12/12),-1*$E599*(Input!$G$35/100)))</f>
        <v>0</v>
      </c>
      <c r="J599" s="78" t="n">
        <f aca="false">IF($B599&gt;Input!$G$31,0,(-1)*($E599+$H599+$I599)*(Input!$C$8/100))</f>
        <v>0</v>
      </c>
      <c r="K599" s="78" t="n">
        <f aca="false">IF($B599&gt;Input!$G$31,0,(-1)*($E599+$H599+$I599)*(Input!$C$9/100))</f>
        <v>0</v>
      </c>
      <c r="L599" s="78" t="n">
        <f aca="false">IF($B599&lt;Input!$G$25,($E599+$F599+$G599+$H599+$I599+$J599+$K599),0)</f>
        <v>0</v>
      </c>
    </row>
    <row r="600" customFormat="false" ht="12.8" hidden="false" customHeight="false" outlineLevel="0" collapsed="false">
      <c r="A600" s="76" t="n">
        <v>596</v>
      </c>
      <c r="B600" s="77" t="n">
        <f aca="false">EOMONTH(Input!$C$7,A600)</f>
        <v>61056</v>
      </c>
      <c r="C600" s="76" t="n">
        <f aca="false">DATEDIF(Input!$G$23,$B600,"Y")</f>
        <v>89</v>
      </c>
      <c r="E600" s="78" t="n">
        <f aca="false">IF($B600&gt;Input!$G$31,0,Input!$G$26*(1+Input!$G$28/100)^(DATEDIF(Input!$C$7,$B600,"Y")))</f>
        <v>0</v>
      </c>
      <c r="F600" s="78" t="n">
        <f aca="false">-1*($E600*(Input!$C$10/100))</f>
        <v>-0</v>
      </c>
      <c r="G600" s="78" t="n">
        <f aca="false">-1*($E600*(Input!$C$11/100))</f>
        <v>-0</v>
      </c>
      <c r="H600" s="78" t="n">
        <f aca="false">IF($B600&lt;Input!$G$25,((Input!$G$29*(1+Input!$C$13/100)^(DATEDIF(Input!$C$7,$B600,"Y")))),0)</f>
        <v>0</v>
      </c>
      <c r="I600" s="78" t="n">
        <f aca="false">IF($B600&gt;Input!$G$31,0,IF($E600*(Input!$G$35/100)&gt;(Input!$C$12/12),-1*(Input!$C$12/12),-1*$E600*(Input!$G$35/100)))</f>
        <v>0</v>
      </c>
      <c r="J600" s="78" t="n">
        <f aca="false">IF($B600&gt;Input!$G$31,0,(-1)*($E600+$H600+$I600)*(Input!$C$8/100))</f>
        <v>0</v>
      </c>
      <c r="K600" s="78" t="n">
        <f aca="false">IF($B600&gt;Input!$G$31,0,(-1)*($E600+$H600+$I600)*(Input!$C$9/100))</f>
        <v>0</v>
      </c>
      <c r="L600" s="78" t="n">
        <f aca="false">IF($B600&lt;Input!$G$25,($E600+$F600+$G600+$H600+$I600+$J600+$K600),0)</f>
        <v>0</v>
      </c>
    </row>
    <row r="601" customFormat="false" ht="12.8" hidden="false" customHeight="false" outlineLevel="0" collapsed="false">
      <c r="A601" s="76" t="n">
        <v>597</v>
      </c>
      <c r="B601" s="77" t="n">
        <f aca="false">EOMONTH(Input!$C$7,A601)</f>
        <v>61087</v>
      </c>
      <c r="C601" s="76" t="n">
        <f aca="false">DATEDIF(Input!$G$23,$B601,"Y")</f>
        <v>89</v>
      </c>
      <c r="E601" s="78" t="n">
        <f aca="false">IF($B601&gt;Input!$G$31,0,Input!$G$26*(1+Input!$G$28/100)^(DATEDIF(Input!$C$7,$B601,"Y")))</f>
        <v>0</v>
      </c>
      <c r="F601" s="78" t="n">
        <f aca="false">-1*($E601*(Input!$C$10/100))</f>
        <v>-0</v>
      </c>
      <c r="G601" s="78" t="n">
        <f aca="false">-1*($E601*(Input!$C$11/100))</f>
        <v>-0</v>
      </c>
      <c r="H601" s="78" t="n">
        <f aca="false">IF($B601&lt;Input!$G$25,((Input!$G$29*(1+Input!$C$13/100)^(DATEDIF(Input!$C$7,$B601,"Y")))),0)</f>
        <v>0</v>
      </c>
      <c r="I601" s="78" t="n">
        <f aca="false">IF($B601&gt;Input!$G$31,0,IF($E601*(Input!$G$35/100)&gt;(Input!$C$12/12),-1*(Input!$C$12/12),-1*$E601*(Input!$G$35/100)))</f>
        <v>0</v>
      </c>
      <c r="J601" s="78" t="n">
        <f aca="false">IF($B601&gt;Input!$G$31,0,(-1)*($E601+$H601+$I601)*(Input!$C$8/100))</f>
        <v>0</v>
      </c>
      <c r="K601" s="78" t="n">
        <f aca="false">IF($B601&gt;Input!$G$31,0,(-1)*($E601+$H601+$I601)*(Input!$C$9/100))</f>
        <v>0</v>
      </c>
      <c r="L601" s="78" t="n">
        <f aca="false">IF($B601&lt;Input!$G$25,($E601+$F601+$G601+$H601+$I601+$J601+$K601),0)</f>
        <v>0</v>
      </c>
    </row>
    <row r="602" customFormat="false" ht="12.8" hidden="false" customHeight="false" outlineLevel="0" collapsed="false">
      <c r="A602" s="76" t="n">
        <v>598</v>
      </c>
      <c r="B602" s="77" t="n">
        <f aca="false">EOMONTH(Input!$C$7,A602)</f>
        <v>61117</v>
      </c>
      <c r="C602" s="76" t="n">
        <f aca="false">DATEDIF(Input!$G$23,$B602,"Y")</f>
        <v>89</v>
      </c>
      <c r="E602" s="78" t="n">
        <f aca="false">IF($B602&gt;Input!$G$31,0,Input!$G$26*(1+Input!$G$28/100)^(DATEDIF(Input!$C$7,$B602,"Y")))</f>
        <v>0</v>
      </c>
      <c r="F602" s="78" t="n">
        <f aca="false">-1*($E602*(Input!$C$10/100))</f>
        <v>-0</v>
      </c>
      <c r="G602" s="78" t="n">
        <f aca="false">-1*($E602*(Input!$C$11/100))</f>
        <v>-0</v>
      </c>
      <c r="H602" s="78" t="n">
        <f aca="false">IF($B602&lt;Input!$G$25,((Input!$G$29*(1+Input!$C$13/100)^(DATEDIF(Input!$C$7,$B602,"Y")))),0)</f>
        <v>0</v>
      </c>
      <c r="I602" s="78" t="n">
        <f aca="false">IF($B602&gt;Input!$G$31,0,IF($E602*(Input!$G$35/100)&gt;(Input!$C$12/12),-1*(Input!$C$12/12),-1*$E602*(Input!$G$35/100)))</f>
        <v>0</v>
      </c>
      <c r="J602" s="78" t="n">
        <f aca="false">IF($B602&gt;Input!$G$31,0,(-1)*($E602+$H602+$I602)*(Input!$C$8/100))</f>
        <v>0</v>
      </c>
      <c r="K602" s="78" t="n">
        <f aca="false">IF($B602&gt;Input!$G$31,0,(-1)*($E602+$H602+$I602)*(Input!$C$9/100))</f>
        <v>0</v>
      </c>
      <c r="L602" s="78" t="n">
        <f aca="false">IF($B602&lt;Input!$G$25,($E602+$F602+$G602+$H602+$I602+$J602+$K602),0)</f>
        <v>0</v>
      </c>
    </row>
    <row r="603" customFormat="false" ht="12.8" hidden="false" customHeight="false" outlineLevel="0" collapsed="false">
      <c r="A603" s="76" t="n">
        <v>599</v>
      </c>
      <c r="B603" s="77" t="n">
        <f aca="false">EOMONTH(Input!$C$7,A603)</f>
        <v>61148</v>
      </c>
      <c r="C603" s="76" t="n">
        <f aca="false">DATEDIF(Input!$G$23,$B603,"Y")</f>
        <v>90</v>
      </c>
      <c r="E603" s="78" t="n">
        <f aca="false">IF($B603&gt;Input!$G$31,0,Input!$G$26*(1+Input!$G$28/100)^(DATEDIF(Input!$C$7,$B603,"Y")))</f>
        <v>0</v>
      </c>
      <c r="F603" s="78" t="n">
        <f aca="false">-1*($E603*(Input!$C$10/100))</f>
        <v>-0</v>
      </c>
      <c r="G603" s="78" t="n">
        <f aca="false">-1*($E603*(Input!$C$11/100))</f>
        <v>-0</v>
      </c>
      <c r="H603" s="78" t="n">
        <f aca="false">IF($B603&lt;Input!$G$25,((Input!$G$29*(1+Input!$C$13/100)^(DATEDIF(Input!$C$7,$B603,"Y")))),0)</f>
        <v>0</v>
      </c>
      <c r="I603" s="78" t="n">
        <f aca="false">IF($B603&gt;Input!$G$31,0,IF($E603*(Input!$G$35/100)&gt;(Input!$C$12/12),-1*(Input!$C$12/12),-1*$E603*(Input!$G$35/100)))</f>
        <v>0</v>
      </c>
      <c r="J603" s="78" t="n">
        <f aca="false">IF($B603&gt;Input!$G$31,0,(-1)*($E603+$H603+$I603)*(Input!$C$8/100))</f>
        <v>0</v>
      </c>
      <c r="K603" s="78" t="n">
        <f aca="false">IF($B603&gt;Input!$G$31,0,(-1)*($E603+$H603+$I603)*(Input!$C$9/100))</f>
        <v>0</v>
      </c>
      <c r="L603" s="78" t="n">
        <f aca="false">IF($B603&lt;Input!$G$25,($E603+$F603+$G603+$H603+$I603+$J603+$K603),0)</f>
        <v>0</v>
      </c>
    </row>
    <row r="604" customFormat="false" ht="12.8" hidden="false" customHeight="false" outlineLevel="0" collapsed="false">
      <c r="A604" s="76" t="n">
        <v>600</v>
      </c>
      <c r="B604" s="77" t="n">
        <f aca="false">EOMONTH(Input!$C$7,A604)</f>
        <v>61178</v>
      </c>
      <c r="C604" s="76" t="n">
        <f aca="false">DATEDIF(Input!$G$23,$B604,"Y")</f>
        <v>90</v>
      </c>
      <c r="E604" s="78" t="n">
        <f aca="false">IF($B604&gt;Input!$G$31,0,Input!$G$26*(1+Input!$G$28/100)^(DATEDIF(Input!$C$7,$B604,"Y")))</f>
        <v>0</v>
      </c>
      <c r="F604" s="78" t="n">
        <f aca="false">-1*($E604*(Input!$C$10/100))</f>
        <v>-0</v>
      </c>
      <c r="G604" s="78" t="n">
        <f aca="false">-1*($E604*(Input!$C$11/100))</f>
        <v>-0</v>
      </c>
      <c r="H604" s="78" t="n">
        <f aca="false">IF($B604&lt;Input!$G$25,((Input!$G$29*(1+Input!$C$13/100)^(DATEDIF(Input!$C$7,$B604,"Y")))),0)</f>
        <v>0</v>
      </c>
      <c r="I604" s="78" t="n">
        <f aca="false">IF($B604&gt;Input!$G$31,0,IF($E604*(Input!$G$35/100)&gt;(Input!$C$12/12),-1*(Input!$C$12/12),-1*$E604*(Input!$G$35/100)))</f>
        <v>0</v>
      </c>
      <c r="J604" s="78" t="n">
        <f aca="false">IF($B604&gt;Input!$G$31,0,(-1)*($E604+$H604+$I604)*(Input!$C$8/100))</f>
        <v>0</v>
      </c>
      <c r="K604" s="78" t="n">
        <f aca="false">IF($B604&gt;Input!$G$31,0,(-1)*($E604+$H604+$I604)*(Input!$C$9/100))</f>
        <v>0</v>
      </c>
      <c r="L604" s="78" t="n">
        <f aca="false">IF($B604&lt;Input!$G$25,($E604+$F604+$G604+$H604+$I604+$J604+$K604),0)</f>
        <v>0</v>
      </c>
    </row>
    <row r="605" customFormat="false" ht="12.8" hidden="false" customHeight="false" outlineLevel="0" collapsed="false">
      <c r="A605" s="76" t="n">
        <v>601</v>
      </c>
      <c r="B605" s="77" t="n">
        <f aca="false">EOMONTH(Input!$C$7,A605)</f>
        <v>61209</v>
      </c>
      <c r="C605" s="76" t="n">
        <f aca="false">DATEDIF(Input!$G$23,$B605,"Y")</f>
        <v>90</v>
      </c>
      <c r="E605" s="78" t="n">
        <f aca="false">IF($B605&gt;Input!$G$31,0,Input!$G$26*(1+Input!$G$28/100)^(DATEDIF(Input!$C$7,$B605,"Y")))</f>
        <v>0</v>
      </c>
      <c r="F605" s="78" t="n">
        <f aca="false">-1*($E605*(Input!$C$10/100))</f>
        <v>-0</v>
      </c>
      <c r="G605" s="78" t="n">
        <f aca="false">-1*($E605*(Input!$C$11/100))</f>
        <v>-0</v>
      </c>
      <c r="H605" s="78" t="n">
        <f aca="false">IF($B605&lt;Input!$G$25,((Input!$G$29*(1+Input!$C$13/100)^(DATEDIF(Input!$C$7,$B605,"Y")))),0)</f>
        <v>0</v>
      </c>
      <c r="I605" s="78" t="n">
        <f aca="false">IF($B605&gt;Input!$G$31,0,IF($E605*(Input!$G$35/100)&gt;(Input!$C$12/12),-1*(Input!$C$12/12),-1*$E605*(Input!$G$35/100)))</f>
        <v>0</v>
      </c>
      <c r="J605" s="78" t="n">
        <f aca="false">IF($B605&gt;Input!$G$31,0,(-1)*($E605+$H605+$I605)*(Input!$C$8/100))</f>
        <v>0</v>
      </c>
      <c r="K605" s="78" t="n">
        <f aca="false">IF($B605&gt;Input!$G$31,0,(-1)*($E605+$H605+$I605)*(Input!$C$9/100))</f>
        <v>0</v>
      </c>
      <c r="L605" s="78" t="n">
        <f aca="false">IF($B605&lt;Input!$G$25,($E605+$F605+$G605+$H605+$I605+$J605+$K605),0)</f>
        <v>0</v>
      </c>
    </row>
    <row r="606" customFormat="false" ht="12.8" hidden="false" customHeight="false" outlineLevel="0" collapsed="false">
      <c r="A606" s="76" t="n">
        <v>602</v>
      </c>
      <c r="B606" s="77" t="n">
        <f aca="false">EOMONTH(Input!$C$7,A606)</f>
        <v>61240</v>
      </c>
      <c r="C606" s="76" t="n">
        <f aca="false">DATEDIF(Input!$G$23,$B606,"Y")</f>
        <v>90</v>
      </c>
      <c r="E606" s="78" t="n">
        <f aca="false">IF($B606&gt;Input!$G$31,0,Input!$G$26*(1+Input!$G$28/100)^(DATEDIF(Input!$C$7,$B606,"Y")))</f>
        <v>0</v>
      </c>
      <c r="F606" s="78" t="n">
        <f aca="false">-1*($E606*(Input!$C$10/100))</f>
        <v>-0</v>
      </c>
      <c r="G606" s="78" t="n">
        <f aca="false">-1*($E606*(Input!$C$11/100))</f>
        <v>-0</v>
      </c>
      <c r="H606" s="78" t="n">
        <f aca="false">IF($B606&lt;Input!$G$25,((Input!$G$29*(1+Input!$C$13/100)^(DATEDIF(Input!$C$7,$B606,"Y")))),0)</f>
        <v>0</v>
      </c>
      <c r="I606" s="78" t="n">
        <f aca="false">IF($B606&gt;Input!$G$31,0,IF($E606*(Input!$G$35/100)&gt;(Input!$C$12/12),-1*(Input!$C$12/12),-1*$E606*(Input!$G$35/100)))</f>
        <v>0</v>
      </c>
      <c r="J606" s="78" t="n">
        <f aca="false">IF($B606&gt;Input!$G$31,0,(-1)*($E606+$H606+$I606)*(Input!$C$8/100))</f>
        <v>0</v>
      </c>
      <c r="K606" s="78" t="n">
        <f aca="false">IF($B606&gt;Input!$G$31,0,(-1)*($E606+$H606+$I606)*(Input!$C$9/100))</f>
        <v>0</v>
      </c>
      <c r="L606" s="78" t="n">
        <f aca="false">IF($B606&lt;Input!$G$25,($E606+$F606+$G606+$H606+$I606+$J606+$K606),0)</f>
        <v>0</v>
      </c>
    </row>
    <row r="607" customFormat="false" ht="12.8" hidden="false" customHeight="false" outlineLevel="0" collapsed="false">
      <c r="A607" s="76" t="n">
        <v>603</v>
      </c>
      <c r="B607" s="77" t="n">
        <f aca="false">EOMONTH(Input!$C$7,A607)</f>
        <v>61270</v>
      </c>
      <c r="C607" s="76" t="n">
        <f aca="false">DATEDIF(Input!$G$23,$B607,"Y")</f>
        <v>90</v>
      </c>
      <c r="E607" s="78" t="n">
        <f aca="false">IF($B607&gt;Input!$G$31,0,Input!$G$26*(1+Input!$G$28/100)^(DATEDIF(Input!$C$7,$B607,"Y")))</f>
        <v>0</v>
      </c>
      <c r="F607" s="78" t="n">
        <f aca="false">-1*($E607*(Input!$C$10/100))</f>
        <v>-0</v>
      </c>
      <c r="G607" s="78" t="n">
        <f aca="false">-1*($E607*(Input!$C$11/100))</f>
        <v>-0</v>
      </c>
      <c r="H607" s="78" t="n">
        <f aca="false">IF($B607&lt;Input!$G$25,((Input!$G$29*(1+Input!$C$13/100)^(DATEDIF(Input!$C$7,$B607,"Y")))),0)</f>
        <v>0</v>
      </c>
      <c r="I607" s="78" t="n">
        <f aca="false">IF($B607&gt;Input!$G$31,0,IF($E607*(Input!$G$35/100)&gt;(Input!$C$12/12),-1*(Input!$C$12/12),-1*$E607*(Input!$G$35/100)))</f>
        <v>0</v>
      </c>
      <c r="J607" s="78" t="n">
        <f aca="false">IF($B607&gt;Input!$G$31,0,(-1)*($E607+$H607+$I607)*(Input!$C$8/100))</f>
        <v>0</v>
      </c>
      <c r="K607" s="78" t="n">
        <f aca="false">IF($B607&gt;Input!$G$31,0,(-1)*($E607+$H607+$I607)*(Input!$C$9/100))</f>
        <v>0</v>
      </c>
      <c r="L607" s="78" t="n">
        <f aca="false">IF($B607&lt;Input!$G$25,($E607+$F607+$G607+$H607+$I607+$J607+$K607),0)</f>
        <v>0</v>
      </c>
    </row>
    <row r="608" customFormat="false" ht="12.8" hidden="false" customHeight="false" outlineLevel="0" collapsed="false">
      <c r="A608" s="76" t="n">
        <v>604</v>
      </c>
      <c r="B608" s="77" t="n">
        <f aca="false">EOMONTH(Input!$C$7,A608)</f>
        <v>61301</v>
      </c>
      <c r="C608" s="76" t="n">
        <f aca="false">DATEDIF(Input!$G$23,$B608,"Y")</f>
        <v>90</v>
      </c>
      <c r="E608" s="78" t="n">
        <f aca="false">IF($B608&gt;Input!$G$31,0,Input!$G$26*(1+Input!$G$28/100)^(DATEDIF(Input!$C$7,$B608,"Y")))</f>
        <v>0</v>
      </c>
      <c r="F608" s="78" t="n">
        <f aca="false">-1*($E608*(Input!$C$10/100))</f>
        <v>-0</v>
      </c>
      <c r="G608" s="78" t="n">
        <f aca="false">-1*($E608*(Input!$C$11/100))</f>
        <v>-0</v>
      </c>
      <c r="H608" s="78" t="n">
        <f aca="false">IF($B608&lt;Input!$G$25,((Input!$G$29*(1+Input!$C$13/100)^(DATEDIF(Input!$C$7,$B608,"Y")))),0)</f>
        <v>0</v>
      </c>
      <c r="I608" s="78" t="n">
        <f aca="false">IF($B608&gt;Input!$G$31,0,IF($E608*(Input!$G$35/100)&gt;(Input!$C$12/12),-1*(Input!$C$12/12),-1*$E608*(Input!$G$35/100)))</f>
        <v>0</v>
      </c>
      <c r="J608" s="78" t="n">
        <f aca="false">IF($B608&gt;Input!$G$31,0,(-1)*($E608+$H608+$I608)*(Input!$C$8/100))</f>
        <v>0</v>
      </c>
      <c r="K608" s="78" t="n">
        <f aca="false">IF($B608&gt;Input!$G$31,0,(-1)*($E608+$H608+$I608)*(Input!$C$9/100))</f>
        <v>0</v>
      </c>
      <c r="L608" s="78" t="n">
        <f aca="false">IF($B608&lt;Input!$G$25,($E608+$F608+$G608+$H608+$I608+$J608+$K608),0)</f>
        <v>0</v>
      </c>
    </row>
    <row r="609" customFormat="false" ht="12.8" hidden="false" customHeight="false" outlineLevel="0" collapsed="false">
      <c r="A609" s="76" t="n">
        <v>605</v>
      </c>
      <c r="B609" s="77" t="n">
        <f aca="false">EOMONTH(Input!$C$7,A609)</f>
        <v>61331</v>
      </c>
      <c r="C609" s="76" t="n">
        <f aca="false">DATEDIF(Input!$G$23,$B609,"Y")</f>
        <v>90</v>
      </c>
      <c r="E609" s="78" t="n">
        <f aca="false">IF($B609&gt;Input!$G$31,0,Input!$G$26*(1+Input!$G$28/100)^(DATEDIF(Input!$C$7,$B609,"Y")))</f>
        <v>0</v>
      </c>
      <c r="F609" s="78" t="n">
        <f aca="false">-1*($E609*(Input!$C$10/100))</f>
        <v>-0</v>
      </c>
      <c r="G609" s="78" t="n">
        <f aca="false">-1*($E609*(Input!$C$11/100))</f>
        <v>-0</v>
      </c>
      <c r="H609" s="78" t="n">
        <f aca="false">IF($B609&lt;Input!$G$25,((Input!$G$29*(1+Input!$C$13/100)^(DATEDIF(Input!$C$7,$B609,"Y")))),0)</f>
        <v>0</v>
      </c>
      <c r="I609" s="78" t="n">
        <f aca="false">IF($B609&gt;Input!$G$31,0,IF($E609*(Input!$G$35/100)&gt;(Input!$C$12/12),-1*(Input!$C$12/12),-1*$E609*(Input!$G$35/100)))</f>
        <v>0</v>
      </c>
      <c r="J609" s="78" t="n">
        <f aca="false">IF($B609&gt;Input!$G$31,0,(-1)*($E609+$H609+$I609)*(Input!$C$8/100))</f>
        <v>0</v>
      </c>
      <c r="K609" s="78" t="n">
        <f aca="false">IF($B609&gt;Input!$G$31,0,(-1)*($E609+$H609+$I609)*(Input!$C$9/100))</f>
        <v>0</v>
      </c>
      <c r="L609" s="78" t="n">
        <f aca="false">IF($B609&lt;Input!$G$25,($E609+$F609+$G609+$H609+$I609+$J609+$K609),0)</f>
        <v>0</v>
      </c>
    </row>
    <row r="610" customFormat="false" ht="12.8" hidden="false" customHeight="false" outlineLevel="0" collapsed="false">
      <c r="A610" s="76" t="n">
        <v>606</v>
      </c>
      <c r="B610" s="77" t="n">
        <f aca="false">EOMONTH(Input!$C$7,A610)</f>
        <v>61362</v>
      </c>
      <c r="C610" s="76" t="n">
        <f aca="false">DATEDIF(Input!$G$23,$B610,"Y")</f>
        <v>90</v>
      </c>
      <c r="E610" s="78" t="n">
        <f aca="false">IF($B610&gt;Input!$G$31,0,Input!$G$26*(1+Input!$G$28/100)^(DATEDIF(Input!$C$7,$B610,"Y")))</f>
        <v>0</v>
      </c>
      <c r="F610" s="78" t="n">
        <f aca="false">-1*($E610*(Input!$C$10/100))</f>
        <v>-0</v>
      </c>
      <c r="G610" s="78" t="n">
        <f aca="false">-1*($E610*(Input!$C$11/100))</f>
        <v>-0</v>
      </c>
      <c r="H610" s="78" t="n">
        <f aca="false">IF($B610&lt;Input!$G$25,((Input!$G$29*(1+Input!$C$13/100)^(DATEDIF(Input!$C$7,$B610,"Y")))),0)</f>
        <v>0</v>
      </c>
      <c r="I610" s="78" t="n">
        <f aca="false">IF($B610&gt;Input!$G$31,0,IF($E610*(Input!$G$35/100)&gt;(Input!$C$12/12),-1*(Input!$C$12/12),-1*$E610*(Input!$G$35/100)))</f>
        <v>0</v>
      </c>
      <c r="J610" s="78" t="n">
        <f aca="false">IF($B610&gt;Input!$G$31,0,(-1)*($E610+$H610+$I610)*(Input!$C$8/100))</f>
        <v>0</v>
      </c>
      <c r="K610" s="78" t="n">
        <f aca="false">IF($B610&gt;Input!$G$31,0,(-1)*($E610+$H610+$I610)*(Input!$C$9/100))</f>
        <v>0</v>
      </c>
      <c r="L610" s="78" t="n">
        <f aca="false">IF($B610&lt;Input!$G$25,($E610+$F610+$G610+$H610+$I610+$J610+$K610),0)</f>
        <v>0</v>
      </c>
    </row>
    <row r="611" customFormat="false" ht="12.8" hidden="false" customHeight="false" outlineLevel="0" collapsed="false">
      <c r="A611" s="76" t="n">
        <v>607</v>
      </c>
      <c r="B611" s="77" t="n">
        <f aca="false">EOMONTH(Input!$C$7,A611)</f>
        <v>61393</v>
      </c>
      <c r="C611" s="76" t="n">
        <f aca="false">DATEDIF(Input!$G$23,$B611,"Y")</f>
        <v>90</v>
      </c>
      <c r="E611" s="78" t="n">
        <f aca="false">IF($B611&gt;Input!$G$31,0,Input!$G$26*(1+Input!$G$28/100)^(DATEDIF(Input!$C$7,$B611,"Y")))</f>
        <v>0</v>
      </c>
      <c r="F611" s="78" t="n">
        <f aca="false">-1*($E611*(Input!$C$10/100))</f>
        <v>-0</v>
      </c>
      <c r="G611" s="78" t="n">
        <f aca="false">-1*($E611*(Input!$C$11/100))</f>
        <v>-0</v>
      </c>
      <c r="H611" s="78" t="n">
        <f aca="false">IF($B611&lt;Input!$G$25,((Input!$G$29*(1+Input!$C$13/100)^(DATEDIF(Input!$C$7,$B611,"Y")))),0)</f>
        <v>0</v>
      </c>
      <c r="I611" s="78" t="n">
        <f aca="false">IF($B611&gt;Input!$G$31,0,IF($E611*(Input!$G$35/100)&gt;(Input!$C$12/12),-1*(Input!$C$12/12),-1*$E611*(Input!$G$35/100)))</f>
        <v>0</v>
      </c>
      <c r="J611" s="78" t="n">
        <f aca="false">IF($B611&gt;Input!$G$31,0,(-1)*($E611+$H611+$I611)*(Input!$C$8/100))</f>
        <v>0</v>
      </c>
      <c r="K611" s="78" t="n">
        <f aca="false">IF($B611&gt;Input!$G$31,0,(-1)*($E611+$H611+$I611)*(Input!$C$9/100))</f>
        <v>0</v>
      </c>
      <c r="L611" s="78" t="n">
        <f aca="false">IF($B611&lt;Input!$G$25,($E611+$F611+$G611+$H611+$I611+$J611+$K611),0)</f>
        <v>0</v>
      </c>
    </row>
    <row r="612" customFormat="false" ht="12.8" hidden="false" customHeight="false" outlineLevel="0" collapsed="false">
      <c r="A612" s="76" t="n">
        <v>608</v>
      </c>
      <c r="B612" s="77" t="n">
        <f aca="false">EOMONTH(Input!$C$7,A612)</f>
        <v>61422</v>
      </c>
      <c r="C612" s="76" t="n">
        <f aca="false">DATEDIF(Input!$G$23,$B612,"Y")</f>
        <v>90</v>
      </c>
      <c r="E612" s="78" t="n">
        <f aca="false">IF($B612&gt;Input!$G$31,0,Input!$G$26*(1+Input!$G$28/100)^(DATEDIF(Input!$C$7,$B612,"Y")))</f>
        <v>0</v>
      </c>
      <c r="F612" s="78" t="n">
        <f aca="false">-1*($E612*(Input!$C$10/100))</f>
        <v>-0</v>
      </c>
      <c r="G612" s="78" t="n">
        <f aca="false">-1*($E612*(Input!$C$11/100))</f>
        <v>-0</v>
      </c>
      <c r="H612" s="78" t="n">
        <f aca="false">IF($B612&lt;Input!$G$25,((Input!$G$29*(1+Input!$C$13/100)^(DATEDIF(Input!$C$7,$B612,"Y")))),0)</f>
        <v>0</v>
      </c>
      <c r="I612" s="78" t="n">
        <f aca="false">IF($B612&gt;Input!$G$31,0,IF($E612*(Input!$G$35/100)&gt;(Input!$C$12/12),-1*(Input!$C$12/12),-1*$E612*(Input!$G$35/100)))</f>
        <v>0</v>
      </c>
      <c r="J612" s="78" t="n">
        <f aca="false">IF($B612&gt;Input!$G$31,0,(-1)*($E612+$H612+$I612)*(Input!$C$8/100))</f>
        <v>0</v>
      </c>
      <c r="K612" s="78" t="n">
        <f aca="false">IF($B612&gt;Input!$G$31,0,(-1)*($E612+$H612+$I612)*(Input!$C$9/100))</f>
        <v>0</v>
      </c>
      <c r="L612" s="78" t="n">
        <f aca="false">IF($B612&lt;Input!$G$25,($E612+$F612+$G612+$H612+$I612+$J612+$K612),0)</f>
        <v>0</v>
      </c>
    </row>
    <row r="613" customFormat="false" ht="12.8" hidden="false" customHeight="false" outlineLevel="0" collapsed="false">
      <c r="A613" s="76" t="n">
        <v>609</v>
      </c>
      <c r="B613" s="77" t="n">
        <f aca="false">EOMONTH(Input!$C$7,A613)</f>
        <v>61453</v>
      </c>
      <c r="C613" s="76" t="n">
        <f aca="false">DATEDIF(Input!$G$23,$B613,"Y")</f>
        <v>90</v>
      </c>
      <c r="E613" s="78" t="n">
        <f aca="false">IF($B613&gt;Input!$G$31,0,Input!$G$26*(1+Input!$G$28/100)^(DATEDIF(Input!$C$7,$B613,"Y")))</f>
        <v>0</v>
      </c>
      <c r="F613" s="78" t="n">
        <f aca="false">-1*($E613*(Input!$C$10/100))</f>
        <v>-0</v>
      </c>
      <c r="G613" s="78" t="n">
        <f aca="false">-1*($E613*(Input!$C$11/100))</f>
        <v>-0</v>
      </c>
      <c r="H613" s="78" t="n">
        <f aca="false">IF($B613&lt;Input!$G$25,((Input!$G$29*(1+Input!$C$13/100)^(DATEDIF(Input!$C$7,$B613,"Y")))),0)</f>
        <v>0</v>
      </c>
      <c r="I613" s="78" t="n">
        <f aca="false">IF($B613&gt;Input!$G$31,0,IF($E613*(Input!$G$35/100)&gt;(Input!$C$12/12),-1*(Input!$C$12/12),-1*$E613*(Input!$G$35/100)))</f>
        <v>0</v>
      </c>
      <c r="J613" s="78" t="n">
        <f aca="false">IF($B613&gt;Input!$G$31,0,(-1)*($E613+$H613+$I613)*(Input!$C$8/100))</f>
        <v>0</v>
      </c>
      <c r="K613" s="78" t="n">
        <f aca="false">IF($B613&gt;Input!$G$31,0,(-1)*($E613+$H613+$I613)*(Input!$C$9/100))</f>
        <v>0</v>
      </c>
      <c r="L613" s="78" t="n">
        <f aca="false">IF($B613&lt;Input!$G$25,($E613+$F613+$G613+$H613+$I613+$J613+$K613),0)</f>
        <v>0</v>
      </c>
    </row>
    <row r="614" customFormat="false" ht="12.8" hidden="false" customHeight="false" outlineLevel="0" collapsed="false">
      <c r="A614" s="76" t="n">
        <v>610</v>
      </c>
      <c r="B614" s="77" t="n">
        <f aca="false">EOMONTH(Input!$C$7,A614)</f>
        <v>61483</v>
      </c>
      <c r="C614" s="76" t="n">
        <f aca="false">DATEDIF(Input!$G$23,$B614,"Y")</f>
        <v>90</v>
      </c>
      <c r="E614" s="78" t="n">
        <f aca="false">IF($B614&gt;Input!$G$31,0,Input!$G$26*(1+Input!$G$28/100)^(DATEDIF(Input!$C$7,$B614,"Y")))</f>
        <v>0</v>
      </c>
      <c r="F614" s="78" t="n">
        <f aca="false">-1*($E614*(Input!$C$10/100))</f>
        <v>-0</v>
      </c>
      <c r="G614" s="78" t="n">
        <f aca="false">-1*($E614*(Input!$C$11/100))</f>
        <v>-0</v>
      </c>
      <c r="H614" s="78" t="n">
        <f aca="false">IF($B614&lt;Input!$G$25,((Input!$G$29*(1+Input!$C$13/100)^(DATEDIF(Input!$C$7,$B614,"Y")))),0)</f>
        <v>0</v>
      </c>
      <c r="I614" s="78" t="n">
        <f aca="false">IF($B614&gt;Input!$G$31,0,IF($E614*(Input!$G$35/100)&gt;(Input!$C$12/12),-1*(Input!$C$12/12),-1*$E614*(Input!$G$35/100)))</f>
        <v>0</v>
      </c>
      <c r="J614" s="78" t="n">
        <f aca="false">IF($B614&gt;Input!$G$31,0,(-1)*($E614+$H614+$I614)*(Input!$C$8/100))</f>
        <v>0</v>
      </c>
      <c r="K614" s="78" t="n">
        <f aca="false">IF($B614&gt;Input!$G$31,0,(-1)*($E614+$H614+$I614)*(Input!$C$9/100))</f>
        <v>0</v>
      </c>
      <c r="L614" s="78" t="n">
        <f aca="false">IF($B614&lt;Input!$G$25,($E614+$F614+$G614+$H614+$I614+$J614+$K614),0)</f>
        <v>0</v>
      </c>
    </row>
    <row r="615" customFormat="false" ht="12.8" hidden="false" customHeight="false" outlineLevel="0" collapsed="false">
      <c r="A615" s="76" t="n">
        <v>611</v>
      </c>
      <c r="B615" s="77" t="n">
        <f aca="false">EOMONTH(Input!$C$7,A615)</f>
        <v>61514</v>
      </c>
      <c r="C615" s="76" t="n">
        <f aca="false">DATEDIF(Input!$G$23,$B615,"Y")</f>
        <v>91</v>
      </c>
      <c r="E615" s="78" t="n">
        <f aca="false">IF($B615&gt;Input!$G$31,0,Input!$G$26*(1+Input!$G$28/100)^(DATEDIF(Input!$C$7,$B615,"Y")))</f>
        <v>0</v>
      </c>
      <c r="F615" s="78" t="n">
        <f aca="false">-1*($E615*(Input!$C$10/100))</f>
        <v>-0</v>
      </c>
      <c r="G615" s="78" t="n">
        <f aca="false">-1*($E615*(Input!$C$11/100))</f>
        <v>-0</v>
      </c>
      <c r="H615" s="78" t="n">
        <f aca="false">IF($B615&lt;Input!$G$25,((Input!$G$29*(1+Input!$C$13/100)^(DATEDIF(Input!$C$7,$B615,"Y")))),0)</f>
        <v>0</v>
      </c>
      <c r="I615" s="78" t="n">
        <f aca="false">IF($B615&gt;Input!$G$31,0,IF($E615*(Input!$G$35/100)&gt;(Input!$C$12/12),-1*(Input!$C$12/12),-1*$E615*(Input!$G$35/100)))</f>
        <v>0</v>
      </c>
      <c r="J615" s="78" t="n">
        <f aca="false">IF($B615&gt;Input!$G$31,0,(-1)*($E615+$H615+$I615)*(Input!$C$8/100))</f>
        <v>0</v>
      </c>
      <c r="K615" s="78" t="n">
        <f aca="false">IF($B615&gt;Input!$G$31,0,(-1)*($E615+$H615+$I615)*(Input!$C$9/100))</f>
        <v>0</v>
      </c>
      <c r="L615" s="78" t="n">
        <f aca="false">IF($B615&lt;Input!$G$25,($E615+$F615+$G615+$H615+$I615+$J615+$K615),0)</f>
        <v>0</v>
      </c>
    </row>
    <row r="616" customFormat="false" ht="12.8" hidden="false" customHeight="false" outlineLevel="0" collapsed="false">
      <c r="A616" s="76" t="n">
        <v>612</v>
      </c>
      <c r="B616" s="77" t="n">
        <f aca="false">EOMONTH(Input!$C$7,A616)</f>
        <v>61544</v>
      </c>
      <c r="C616" s="76" t="n">
        <f aca="false">DATEDIF(Input!$G$23,$B616,"Y")</f>
        <v>91</v>
      </c>
      <c r="E616" s="78" t="n">
        <f aca="false">IF($B616&gt;Input!$G$31,0,Input!$G$26*(1+Input!$G$28/100)^(DATEDIF(Input!$C$7,$B616,"Y")))</f>
        <v>0</v>
      </c>
      <c r="F616" s="78" t="n">
        <f aca="false">-1*($E616*(Input!$C$10/100))</f>
        <v>-0</v>
      </c>
      <c r="G616" s="78" t="n">
        <f aca="false">-1*($E616*(Input!$C$11/100))</f>
        <v>-0</v>
      </c>
      <c r="H616" s="78" t="n">
        <f aca="false">IF($B616&lt;Input!$G$25,((Input!$G$29*(1+Input!$C$13/100)^(DATEDIF(Input!$C$7,$B616,"Y")))),0)</f>
        <v>0</v>
      </c>
      <c r="I616" s="78" t="n">
        <f aca="false">IF($B616&gt;Input!$G$31,0,IF($E616*(Input!$G$35/100)&gt;(Input!$C$12/12),-1*(Input!$C$12/12),-1*$E616*(Input!$G$35/100)))</f>
        <v>0</v>
      </c>
      <c r="J616" s="78" t="n">
        <f aca="false">IF($B616&gt;Input!$G$31,0,(-1)*($E616+$H616+$I616)*(Input!$C$8/100))</f>
        <v>0</v>
      </c>
      <c r="K616" s="78" t="n">
        <f aca="false">IF($B616&gt;Input!$G$31,0,(-1)*($E616+$H616+$I616)*(Input!$C$9/100))</f>
        <v>0</v>
      </c>
      <c r="L616" s="78" t="n">
        <f aca="false">IF($B616&lt;Input!$G$25,($E616+$F616+$G616+$H616+$I616+$J616+$K616),0)</f>
        <v>0</v>
      </c>
    </row>
    <row r="617" customFormat="false" ht="12.8" hidden="false" customHeight="false" outlineLevel="0" collapsed="false">
      <c r="A617" s="76" t="n">
        <v>613</v>
      </c>
      <c r="B617" s="77" t="n">
        <f aca="false">EOMONTH(Input!$C$7,A617)</f>
        <v>61575</v>
      </c>
      <c r="C617" s="76" t="n">
        <f aca="false">DATEDIF(Input!$G$23,$B617,"Y")</f>
        <v>91</v>
      </c>
      <c r="E617" s="78" t="n">
        <f aca="false">IF($B617&gt;Input!$G$31,0,Input!$G$26*(1+Input!$G$28/100)^(DATEDIF(Input!$C$7,$B617,"Y")))</f>
        <v>0</v>
      </c>
      <c r="F617" s="78" t="n">
        <f aca="false">-1*($E617*(Input!$C$10/100))</f>
        <v>-0</v>
      </c>
      <c r="G617" s="78" t="n">
        <f aca="false">-1*($E617*(Input!$C$11/100))</f>
        <v>-0</v>
      </c>
      <c r="H617" s="78" t="n">
        <f aca="false">IF($B617&lt;Input!$G$25,((Input!$G$29*(1+Input!$C$13/100)^(DATEDIF(Input!$C$7,$B617,"Y")))),0)</f>
        <v>0</v>
      </c>
      <c r="I617" s="78" t="n">
        <f aca="false">IF($B617&gt;Input!$G$31,0,IF($E617*(Input!$G$35/100)&gt;(Input!$C$12/12),-1*(Input!$C$12/12),-1*$E617*(Input!$G$35/100)))</f>
        <v>0</v>
      </c>
      <c r="J617" s="78" t="n">
        <f aca="false">IF($B617&gt;Input!$G$31,0,(-1)*($E617+$H617+$I617)*(Input!$C$8/100))</f>
        <v>0</v>
      </c>
      <c r="K617" s="78" t="n">
        <f aca="false">IF($B617&gt;Input!$G$31,0,(-1)*($E617+$H617+$I617)*(Input!$C$9/100))</f>
        <v>0</v>
      </c>
      <c r="L617" s="78" t="n">
        <f aca="false">IF($B617&lt;Input!$G$25,($E617+$F617+$G617+$H617+$I617+$J617+$K617),0)</f>
        <v>0</v>
      </c>
    </row>
    <row r="618" customFormat="false" ht="12.8" hidden="false" customHeight="false" outlineLevel="0" collapsed="false">
      <c r="A618" s="76" t="n">
        <v>614</v>
      </c>
      <c r="B618" s="77" t="n">
        <f aca="false">EOMONTH(Input!$C$7,A618)</f>
        <v>61606</v>
      </c>
      <c r="C618" s="76" t="n">
        <f aca="false">DATEDIF(Input!$G$23,$B618,"Y")</f>
        <v>91</v>
      </c>
      <c r="E618" s="78" t="n">
        <f aca="false">IF($B618&gt;Input!$G$31,0,Input!$G$26*(1+Input!$G$28/100)^(DATEDIF(Input!$C$7,$B618,"Y")))</f>
        <v>0</v>
      </c>
      <c r="F618" s="78" t="n">
        <f aca="false">-1*($E618*(Input!$C$10/100))</f>
        <v>-0</v>
      </c>
      <c r="G618" s="78" t="n">
        <f aca="false">-1*($E618*(Input!$C$11/100))</f>
        <v>-0</v>
      </c>
      <c r="H618" s="78" t="n">
        <f aca="false">IF($B618&lt;Input!$G$25,((Input!$G$29*(1+Input!$C$13/100)^(DATEDIF(Input!$C$7,$B618,"Y")))),0)</f>
        <v>0</v>
      </c>
      <c r="I618" s="78" t="n">
        <f aca="false">IF($B618&gt;Input!$G$31,0,IF($E618*(Input!$G$35/100)&gt;(Input!$C$12/12),-1*(Input!$C$12/12),-1*$E618*(Input!$G$35/100)))</f>
        <v>0</v>
      </c>
      <c r="J618" s="78" t="n">
        <f aca="false">IF($B618&gt;Input!$G$31,0,(-1)*($E618+$H618+$I618)*(Input!$C$8/100))</f>
        <v>0</v>
      </c>
      <c r="K618" s="78" t="n">
        <f aca="false">IF($B618&gt;Input!$G$31,0,(-1)*($E618+$H618+$I618)*(Input!$C$9/100))</f>
        <v>0</v>
      </c>
      <c r="L618" s="78" t="n">
        <f aca="false">IF($B618&lt;Input!$G$25,($E618+$F618+$G618+$H618+$I618+$J618+$K618),0)</f>
        <v>0</v>
      </c>
    </row>
    <row r="619" customFormat="false" ht="12.8" hidden="false" customHeight="false" outlineLevel="0" collapsed="false">
      <c r="A619" s="76" t="n">
        <v>615</v>
      </c>
      <c r="B619" s="77" t="n">
        <f aca="false">EOMONTH(Input!$C$7,A619)</f>
        <v>61636</v>
      </c>
      <c r="C619" s="76" t="n">
        <f aca="false">DATEDIF(Input!$G$23,$B619,"Y")</f>
        <v>91</v>
      </c>
      <c r="E619" s="78" t="n">
        <f aca="false">IF($B619&gt;Input!$G$31,0,Input!$G$26*(1+Input!$G$28/100)^(DATEDIF(Input!$C$7,$B619,"Y")))</f>
        <v>0</v>
      </c>
      <c r="F619" s="78" t="n">
        <f aca="false">-1*($E619*(Input!$C$10/100))</f>
        <v>-0</v>
      </c>
      <c r="G619" s="78" t="n">
        <f aca="false">-1*($E619*(Input!$C$11/100))</f>
        <v>-0</v>
      </c>
      <c r="H619" s="78" t="n">
        <f aca="false">IF($B619&lt;Input!$G$25,((Input!$G$29*(1+Input!$C$13/100)^(DATEDIF(Input!$C$7,$B619,"Y")))),0)</f>
        <v>0</v>
      </c>
      <c r="I619" s="78" t="n">
        <f aca="false">IF($B619&gt;Input!$G$31,0,IF($E619*(Input!$G$35/100)&gt;(Input!$C$12/12),-1*(Input!$C$12/12),-1*$E619*(Input!$G$35/100)))</f>
        <v>0</v>
      </c>
      <c r="J619" s="78" t="n">
        <f aca="false">IF($B619&gt;Input!$G$31,0,(-1)*($E619+$H619+$I619)*(Input!$C$8/100))</f>
        <v>0</v>
      </c>
      <c r="K619" s="78" t="n">
        <f aca="false">IF($B619&gt;Input!$G$31,0,(-1)*($E619+$H619+$I619)*(Input!$C$9/100))</f>
        <v>0</v>
      </c>
      <c r="L619" s="78" t="n">
        <f aca="false">IF($B619&lt;Input!$G$25,($E619+$F619+$G619+$H619+$I619+$J619+$K619),0)</f>
        <v>0</v>
      </c>
    </row>
    <row r="620" customFormat="false" ht="12.8" hidden="false" customHeight="false" outlineLevel="0" collapsed="false">
      <c r="A620" s="76" t="n">
        <v>616</v>
      </c>
      <c r="B620" s="77" t="n">
        <f aca="false">EOMONTH(Input!$C$7,A620)</f>
        <v>61667</v>
      </c>
      <c r="C620" s="76" t="n">
        <f aca="false">DATEDIF(Input!$G$23,$B620,"Y")</f>
        <v>91</v>
      </c>
      <c r="E620" s="78" t="n">
        <f aca="false">IF($B620&gt;Input!$G$31,0,Input!$G$26*(1+Input!$G$28/100)^(DATEDIF(Input!$C$7,$B620,"Y")))</f>
        <v>0</v>
      </c>
      <c r="F620" s="78" t="n">
        <f aca="false">-1*($E620*(Input!$C$10/100))</f>
        <v>-0</v>
      </c>
      <c r="G620" s="78" t="n">
        <f aca="false">-1*($E620*(Input!$C$11/100))</f>
        <v>-0</v>
      </c>
      <c r="H620" s="78" t="n">
        <f aca="false">IF($B620&lt;Input!$G$25,((Input!$G$29*(1+Input!$C$13/100)^(DATEDIF(Input!$C$7,$B620,"Y")))),0)</f>
        <v>0</v>
      </c>
      <c r="I620" s="78" t="n">
        <f aca="false">IF($B620&gt;Input!$G$31,0,IF($E620*(Input!$G$35/100)&gt;(Input!$C$12/12),-1*(Input!$C$12/12),-1*$E620*(Input!$G$35/100)))</f>
        <v>0</v>
      </c>
      <c r="J620" s="78" t="n">
        <f aca="false">IF($B620&gt;Input!$G$31,0,(-1)*($E620+$H620+$I620)*(Input!$C$8/100))</f>
        <v>0</v>
      </c>
      <c r="K620" s="78" t="n">
        <f aca="false">IF($B620&gt;Input!$G$31,0,(-1)*($E620+$H620+$I620)*(Input!$C$9/100))</f>
        <v>0</v>
      </c>
      <c r="L620" s="78" t="n">
        <f aca="false">IF($B620&lt;Input!$G$25,($E620+$F620+$G620+$H620+$I620+$J620+$K620),0)</f>
        <v>0</v>
      </c>
    </row>
    <row r="621" customFormat="false" ht="12.8" hidden="false" customHeight="false" outlineLevel="0" collapsed="false">
      <c r="A621" s="76" t="n">
        <v>617</v>
      </c>
      <c r="B621" s="77" t="n">
        <f aca="false">EOMONTH(Input!$C$7,A621)</f>
        <v>61697</v>
      </c>
      <c r="C621" s="76" t="n">
        <f aca="false">DATEDIF(Input!$G$23,$B621,"Y")</f>
        <v>91</v>
      </c>
      <c r="E621" s="78" t="n">
        <f aca="false">IF($B621&gt;Input!$G$31,0,Input!$G$26*(1+Input!$G$28/100)^(DATEDIF(Input!$C$7,$B621,"Y")))</f>
        <v>0</v>
      </c>
      <c r="F621" s="78" t="n">
        <f aca="false">-1*($E621*(Input!$C$10/100))</f>
        <v>-0</v>
      </c>
      <c r="G621" s="78" t="n">
        <f aca="false">-1*($E621*(Input!$C$11/100))</f>
        <v>-0</v>
      </c>
      <c r="H621" s="78" t="n">
        <f aca="false">IF($B621&lt;Input!$G$25,((Input!$G$29*(1+Input!$C$13/100)^(DATEDIF(Input!$C$7,$B621,"Y")))),0)</f>
        <v>0</v>
      </c>
      <c r="I621" s="78" t="n">
        <f aca="false">IF($B621&gt;Input!$G$31,0,IF($E621*(Input!$G$35/100)&gt;(Input!$C$12/12),-1*(Input!$C$12/12),-1*$E621*(Input!$G$35/100)))</f>
        <v>0</v>
      </c>
      <c r="J621" s="78" t="n">
        <f aca="false">IF($B621&gt;Input!$G$31,0,(-1)*($E621+$H621+$I621)*(Input!$C$8/100))</f>
        <v>0</v>
      </c>
      <c r="K621" s="78" t="n">
        <f aca="false">IF($B621&gt;Input!$G$31,0,(-1)*($E621+$H621+$I621)*(Input!$C$9/100))</f>
        <v>0</v>
      </c>
      <c r="L621" s="78" t="n">
        <f aca="false">IF($B621&lt;Input!$G$25,($E621+$F621+$G621+$H621+$I621+$J621+$K621),0)</f>
        <v>0</v>
      </c>
    </row>
    <row r="622" customFormat="false" ht="12.8" hidden="false" customHeight="false" outlineLevel="0" collapsed="false">
      <c r="A622" s="76" t="n">
        <v>618</v>
      </c>
      <c r="B622" s="77" t="n">
        <f aca="false">EOMONTH(Input!$C$7,A622)</f>
        <v>61728</v>
      </c>
      <c r="C622" s="76" t="n">
        <f aca="false">DATEDIF(Input!$G$23,$B622,"Y")</f>
        <v>91</v>
      </c>
      <c r="E622" s="78" t="n">
        <f aca="false">IF($B622&gt;Input!$G$31,0,Input!$G$26*(1+Input!$G$28/100)^(DATEDIF(Input!$C$7,$B622,"Y")))</f>
        <v>0</v>
      </c>
      <c r="F622" s="78" t="n">
        <f aca="false">-1*($E622*(Input!$C$10/100))</f>
        <v>-0</v>
      </c>
      <c r="G622" s="78" t="n">
        <f aca="false">-1*($E622*(Input!$C$11/100))</f>
        <v>-0</v>
      </c>
      <c r="H622" s="78" t="n">
        <f aca="false">IF($B622&lt;Input!$G$25,((Input!$G$29*(1+Input!$C$13/100)^(DATEDIF(Input!$C$7,$B622,"Y")))),0)</f>
        <v>0</v>
      </c>
      <c r="I622" s="78" t="n">
        <f aca="false">IF($B622&gt;Input!$G$31,0,IF($E622*(Input!$G$35/100)&gt;(Input!$C$12/12),-1*(Input!$C$12/12),-1*$E622*(Input!$G$35/100)))</f>
        <v>0</v>
      </c>
      <c r="J622" s="78" t="n">
        <f aca="false">IF($B622&gt;Input!$G$31,0,(-1)*($E622+$H622+$I622)*(Input!$C$8/100))</f>
        <v>0</v>
      </c>
      <c r="K622" s="78" t="n">
        <f aca="false">IF($B622&gt;Input!$G$31,0,(-1)*($E622+$H622+$I622)*(Input!$C$9/100))</f>
        <v>0</v>
      </c>
      <c r="L622" s="78" t="n">
        <f aca="false">IF($B622&lt;Input!$G$25,($E622+$F622+$G622+$H622+$I622+$J622+$K622),0)</f>
        <v>0</v>
      </c>
    </row>
    <row r="623" customFormat="false" ht="12.8" hidden="false" customHeight="false" outlineLevel="0" collapsed="false">
      <c r="A623" s="76" t="n">
        <v>619</v>
      </c>
      <c r="B623" s="77" t="n">
        <f aca="false">EOMONTH(Input!$C$7,A623)</f>
        <v>61759</v>
      </c>
      <c r="C623" s="76" t="n">
        <f aca="false">DATEDIF(Input!$G$23,$B623,"Y")</f>
        <v>91</v>
      </c>
      <c r="E623" s="78" t="n">
        <f aca="false">IF($B623&gt;Input!$G$31,0,Input!$G$26*(1+Input!$G$28/100)^(DATEDIF(Input!$C$7,$B623,"Y")))</f>
        <v>0</v>
      </c>
      <c r="F623" s="78" t="n">
        <f aca="false">-1*($E623*(Input!$C$10/100))</f>
        <v>-0</v>
      </c>
      <c r="G623" s="78" t="n">
        <f aca="false">-1*($E623*(Input!$C$11/100))</f>
        <v>-0</v>
      </c>
      <c r="H623" s="78" t="n">
        <f aca="false">IF($B623&lt;Input!$G$25,((Input!$G$29*(1+Input!$C$13/100)^(DATEDIF(Input!$C$7,$B623,"Y")))),0)</f>
        <v>0</v>
      </c>
      <c r="I623" s="78" t="n">
        <f aca="false">IF($B623&gt;Input!$G$31,0,IF($E623*(Input!$G$35/100)&gt;(Input!$C$12/12),-1*(Input!$C$12/12),-1*$E623*(Input!$G$35/100)))</f>
        <v>0</v>
      </c>
      <c r="J623" s="78" t="n">
        <f aca="false">IF($B623&gt;Input!$G$31,0,(-1)*($E623+$H623+$I623)*(Input!$C$8/100))</f>
        <v>0</v>
      </c>
      <c r="K623" s="78" t="n">
        <f aca="false">IF($B623&gt;Input!$G$31,0,(-1)*($E623+$H623+$I623)*(Input!$C$9/100))</f>
        <v>0</v>
      </c>
      <c r="L623" s="78" t="n">
        <f aca="false">IF($B623&lt;Input!$G$25,($E623+$F623+$G623+$H623+$I623+$J623+$K623),0)</f>
        <v>0</v>
      </c>
    </row>
    <row r="624" customFormat="false" ht="12.8" hidden="false" customHeight="false" outlineLevel="0" collapsed="false">
      <c r="A624" s="76" t="n">
        <v>620</v>
      </c>
      <c r="B624" s="77" t="n">
        <f aca="false">EOMONTH(Input!$C$7,A624)</f>
        <v>61787</v>
      </c>
      <c r="C624" s="76" t="n">
        <f aca="false">DATEDIF(Input!$G$23,$B624,"Y")</f>
        <v>91</v>
      </c>
      <c r="E624" s="78" t="n">
        <f aca="false">IF($B624&gt;Input!$G$31,0,Input!$G$26*(1+Input!$G$28/100)^(DATEDIF(Input!$C$7,$B624,"Y")))</f>
        <v>0</v>
      </c>
      <c r="F624" s="78" t="n">
        <f aca="false">-1*($E624*(Input!$C$10/100))</f>
        <v>-0</v>
      </c>
      <c r="G624" s="78" t="n">
        <f aca="false">-1*($E624*(Input!$C$11/100))</f>
        <v>-0</v>
      </c>
      <c r="H624" s="78" t="n">
        <f aca="false">IF($B624&lt;Input!$G$25,((Input!$G$29*(1+Input!$C$13/100)^(DATEDIF(Input!$C$7,$B624,"Y")))),0)</f>
        <v>0</v>
      </c>
      <c r="I624" s="78" t="n">
        <f aca="false">IF($B624&gt;Input!$G$31,0,IF($E624*(Input!$G$35/100)&gt;(Input!$C$12/12),-1*(Input!$C$12/12),-1*$E624*(Input!$G$35/100)))</f>
        <v>0</v>
      </c>
      <c r="J624" s="78" t="n">
        <f aca="false">IF($B624&gt;Input!$G$31,0,(-1)*($E624+$H624+$I624)*(Input!$C$8/100))</f>
        <v>0</v>
      </c>
      <c r="K624" s="78" t="n">
        <f aca="false">IF($B624&gt;Input!$G$31,0,(-1)*($E624+$H624+$I624)*(Input!$C$9/100))</f>
        <v>0</v>
      </c>
      <c r="L624" s="78" t="n">
        <f aca="false">IF($B624&lt;Input!$G$25,($E624+$F624+$G624+$H624+$I624+$J624+$K624),0)</f>
        <v>0</v>
      </c>
    </row>
    <row r="625" customFormat="false" ht="12.8" hidden="false" customHeight="false" outlineLevel="0" collapsed="false">
      <c r="A625" s="76" t="n">
        <v>621</v>
      </c>
      <c r="B625" s="77" t="n">
        <f aca="false">EOMONTH(Input!$C$7,A625)</f>
        <v>61818</v>
      </c>
      <c r="C625" s="76" t="n">
        <f aca="false">DATEDIF(Input!$G$23,$B625,"Y")</f>
        <v>91</v>
      </c>
      <c r="E625" s="78" t="n">
        <f aca="false">IF($B625&gt;Input!$G$31,0,Input!$G$26*(1+Input!$G$28/100)^(DATEDIF(Input!$C$7,$B625,"Y")))</f>
        <v>0</v>
      </c>
      <c r="F625" s="78" t="n">
        <f aca="false">-1*($E625*(Input!$C$10/100))</f>
        <v>-0</v>
      </c>
      <c r="G625" s="78" t="n">
        <f aca="false">-1*($E625*(Input!$C$11/100))</f>
        <v>-0</v>
      </c>
      <c r="H625" s="78" t="n">
        <f aca="false">IF($B625&lt;Input!$G$25,((Input!$G$29*(1+Input!$C$13/100)^(DATEDIF(Input!$C$7,$B625,"Y")))),0)</f>
        <v>0</v>
      </c>
      <c r="I625" s="78" t="n">
        <f aca="false">IF($B625&gt;Input!$G$31,0,IF($E625*(Input!$G$35/100)&gt;(Input!$C$12/12),-1*(Input!$C$12/12),-1*$E625*(Input!$G$35/100)))</f>
        <v>0</v>
      </c>
      <c r="J625" s="78" t="n">
        <f aca="false">IF($B625&gt;Input!$G$31,0,(-1)*($E625+$H625+$I625)*(Input!$C$8/100))</f>
        <v>0</v>
      </c>
      <c r="K625" s="78" t="n">
        <f aca="false">IF($B625&gt;Input!$G$31,0,(-1)*($E625+$H625+$I625)*(Input!$C$9/100))</f>
        <v>0</v>
      </c>
      <c r="L625" s="78" t="n">
        <f aca="false">IF($B625&lt;Input!$G$25,($E625+$F625+$G625+$H625+$I625+$J625+$K625),0)</f>
        <v>0</v>
      </c>
    </row>
    <row r="626" customFormat="false" ht="12.8" hidden="false" customHeight="false" outlineLevel="0" collapsed="false">
      <c r="A626" s="76" t="n">
        <v>622</v>
      </c>
      <c r="B626" s="77" t="n">
        <f aca="false">EOMONTH(Input!$C$7,A626)</f>
        <v>61848</v>
      </c>
      <c r="C626" s="76" t="n">
        <f aca="false">DATEDIF(Input!$G$23,$B626,"Y")</f>
        <v>91</v>
      </c>
      <c r="E626" s="78" t="n">
        <f aca="false">IF($B626&gt;Input!$G$31,0,Input!$G$26*(1+Input!$G$28/100)^(DATEDIF(Input!$C$7,$B626,"Y")))</f>
        <v>0</v>
      </c>
      <c r="F626" s="78" t="n">
        <f aca="false">-1*($E626*(Input!$C$10/100))</f>
        <v>-0</v>
      </c>
      <c r="G626" s="78" t="n">
        <f aca="false">-1*($E626*(Input!$C$11/100))</f>
        <v>-0</v>
      </c>
      <c r="H626" s="78" t="n">
        <f aca="false">IF($B626&lt;Input!$G$25,((Input!$G$29*(1+Input!$C$13/100)^(DATEDIF(Input!$C$7,$B626,"Y")))),0)</f>
        <v>0</v>
      </c>
      <c r="I626" s="78" t="n">
        <f aca="false">IF($B626&gt;Input!$G$31,0,IF($E626*(Input!$G$35/100)&gt;(Input!$C$12/12),-1*(Input!$C$12/12),-1*$E626*(Input!$G$35/100)))</f>
        <v>0</v>
      </c>
      <c r="J626" s="78" t="n">
        <f aca="false">IF($B626&gt;Input!$G$31,0,(-1)*($E626+$H626+$I626)*(Input!$C$8/100))</f>
        <v>0</v>
      </c>
      <c r="K626" s="78" t="n">
        <f aca="false">IF($B626&gt;Input!$G$31,0,(-1)*($E626+$H626+$I626)*(Input!$C$9/100))</f>
        <v>0</v>
      </c>
      <c r="L626" s="78" t="n">
        <f aca="false">IF($B626&lt;Input!$G$25,($E626+$F626+$G626+$H626+$I626+$J626+$K626),0)</f>
        <v>0</v>
      </c>
    </row>
    <row r="627" customFormat="false" ht="12.8" hidden="false" customHeight="false" outlineLevel="0" collapsed="false">
      <c r="A627" s="76" t="n">
        <v>623</v>
      </c>
      <c r="B627" s="77" t="n">
        <f aca="false">EOMONTH(Input!$C$7,A627)</f>
        <v>61879</v>
      </c>
      <c r="C627" s="76" t="n">
        <f aca="false">DATEDIF(Input!$G$23,$B627,"Y")</f>
        <v>92</v>
      </c>
      <c r="E627" s="78" t="n">
        <f aca="false">IF($B627&gt;Input!$G$31,0,Input!$G$26*(1+Input!$G$28/100)^(DATEDIF(Input!$C$7,$B627,"Y")))</f>
        <v>0</v>
      </c>
      <c r="F627" s="78" t="n">
        <f aca="false">-1*($E627*(Input!$C$10/100))</f>
        <v>-0</v>
      </c>
      <c r="G627" s="78" t="n">
        <f aca="false">-1*($E627*(Input!$C$11/100))</f>
        <v>-0</v>
      </c>
      <c r="H627" s="78" t="n">
        <f aca="false">IF($B627&lt;Input!$G$25,((Input!$G$29*(1+Input!$C$13/100)^(DATEDIF(Input!$C$7,$B627,"Y")))),0)</f>
        <v>0</v>
      </c>
      <c r="I627" s="78" t="n">
        <f aca="false">IF($B627&gt;Input!$G$31,0,IF($E627*(Input!$G$35/100)&gt;(Input!$C$12/12),-1*(Input!$C$12/12),-1*$E627*(Input!$G$35/100)))</f>
        <v>0</v>
      </c>
      <c r="J627" s="78" t="n">
        <f aca="false">IF($B627&gt;Input!$G$31,0,(-1)*($E627+$H627+$I627)*(Input!$C$8/100))</f>
        <v>0</v>
      </c>
      <c r="K627" s="78" t="n">
        <f aca="false">IF($B627&gt;Input!$G$31,0,(-1)*($E627+$H627+$I627)*(Input!$C$9/100))</f>
        <v>0</v>
      </c>
      <c r="L627" s="78" t="n">
        <f aca="false">IF($B627&lt;Input!$G$25,($E627+$F627+$G627+$H627+$I627+$J627+$K627),0)</f>
        <v>0</v>
      </c>
    </row>
    <row r="628" customFormat="false" ht="12.8" hidden="false" customHeight="false" outlineLevel="0" collapsed="false">
      <c r="A628" s="76" t="n">
        <v>624</v>
      </c>
      <c r="B628" s="77" t="n">
        <f aca="false">EOMONTH(Input!$C$7,A628)</f>
        <v>61909</v>
      </c>
      <c r="C628" s="76" t="n">
        <f aca="false">DATEDIF(Input!$G$23,$B628,"Y")</f>
        <v>92</v>
      </c>
      <c r="E628" s="78" t="n">
        <f aca="false">IF($B628&gt;Input!$G$31,0,Input!$G$26*(1+Input!$G$28/100)^(DATEDIF(Input!$C$7,$B628,"Y")))</f>
        <v>0</v>
      </c>
      <c r="F628" s="78" t="n">
        <f aca="false">-1*($E628*(Input!$C$10/100))</f>
        <v>-0</v>
      </c>
      <c r="G628" s="78" t="n">
        <f aca="false">-1*($E628*(Input!$C$11/100))</f>
        <v>-0</v>
      </c>
      <c r="H628" s="78" t="n">
        <f aca="false">IF($B628&lt;Input!$G$25,((Input!$G$29*(1+Input!$C$13/100)^(DATEDIF(Input!$C$7,$B628,"Y")))),0)</f>
        <v>0</v>
      </c>
      <c r="I628" s="78" t="n">
        <f aca="false">IF($B628&gt;Input!$G$31,0,IF($E628*(Input!$G$35/100)&gt;(Input!$C$12/12),-1*(Input!$C$12/12),-1*$E628*(Input!$G$35/100)))</f>
        <v>0</v>
      </c>
      <c r="J628" s="78" t="n">
        <f aca="false">IF($B628&gt;Input!$G$31,0,(-1)*($E628+$H628+$I628)*(Input!$C$8/100))</f>
        <v>0</v>
      </c>
      <c r="K628" s="78" t="n">
        <f aca="false">IF($B628&gt;Input!$G$31,0,(-1)*($E628+$H628+$I628)*(Input!$C$9/100))</f>
        <v>0</v>
      </c>
      <c r="L628" s="78" t="n">
        <f aca="false">IF($B628&lt;Input!$G$25,($E628+$F628+$G628+$H628+$I628+$J628+$K628),0)</f>
        <v>0</v>
      </c>
    </row>
    <row r="629" customFormat="false" ht="12.8" hidden="false" customHeight="false" outlineLevel="0" collapsed="false">
      <c r="A629" s="76" t="n">
        <v>625</v>
      </c>
      <c r="B629" s="77" t="n">
        <f aca="false">EOMONTH(Input!$C$7,A629)</f>
        <v>61940</v>
      </c>
      <c r="C629" s="76" t="n">
        <f aca="false">DATEDIF(Input!$G$23,$B629,"Y")</f>
        <v>92</v>
      </c>
      <c r="E629" s="78" t="n">
        <f aca="false">IF($B629&gt;Input!$G$31,0,Input!$G$26*(1+Input!$G$28/100)^(DATEDIF(Input!$C$7,$B629,"Y")))</f>
        <v>0</v>
      </c>
      <c r="F629" s="78" t="n">
        <f aca="false">-1*($E629*(Input!$C$10/100))</f>
        <v>-0</v>
      </c>
      <c r="G629" s="78" t="n">
        <f aca="false">-1*($E629*(Input!$C$11/100))</f>
        <v>-0</v>
      </c>
      <c r="H629" s="78" t="n">
        <f aca="false">IF($B629&lt;Input!$G$25,((Input!$G$29*(1+Input!$C$13/100)^(DATEDIF(Input!$C$7,$B629,"Y")))),0)</f>
        <v>0</v>
      </c>
      <c r="I629" s="78" t="n">
        <f aca="false">IF($B629&gt;Input!$G$31,0,IF($E629*(Input!$G$35/100)&gt;(Input!$C$12/12),-1*(Input!$C$12/12),-1*$E629*(Input!$G$35/100)))</f>
        <v>0</v>
      </c>
      <c r="J629" s="78" t="n">
        <f aca="false">IF($B629&gt;Input!$G$31,0,(-1)*($E629+$H629+$I629)*(Input!$C$8/100))</f>
        <v>0</v>
      </c>
      <c r="K629" s="78" t="n">
        <f aca="false">IF($B629&gt;Input!$G$31,0,(-1)*($E629+$H629+$I629)*(Input!$C$9/100))</f>
        <v>0</v>
      </c>
      <c r="L629" s="78" t="n">
        <f aca="false">IF($B629&lt;Input!$G$25,($E629+$F629+$G629+$H629+$I629+$J629+$K629),0)</f>
        <v>0</v>
      </c>
    </row>
    <row r="630" customFormat="false" ht="12.8" hidden="false" customHeight="false" outlineLevel="0" collapsed="false">
      <c r="A630" s="76" t="n">
        <v>626</v>
      </c>
      <c r="B630" s="77" t="n">
        <f aca="false">EOMONTH(Input!$C$7,A630)</f>
        <v>61971</v>
      </c>
      <c r="C630" s="76" t="n">
        <f aca="false">DATEDIF(Input!$G$23,$B630,"Y")</f>
        <v>92</v>
      </c>
      <c r="E630" s="78" t="n">
        <f aca="false">IF($B630&gt;Input!$G$31,0,Input!$G$26*(1+Input!$G$28/100)^(DATEDIF(Input!$C$7,$B630,"Y")))</f>
        <v>0</v>
      </c>
      <c r="F630" s="78" t="n">
        <f aca="false">-1*($E630*(Input!$C$10/100))</f>
        <v>-0</v>
      </c>
      <c r="G630" s="78" t="n">
        <f aca="false">-1*($E630*(Input!$C$11/100))</f>
        <v>-0</v>
      </c>
      <c r="H630" s="78" t="n">
        <f aca="false">IF($B630&lt;Input!$G$25,((Input!$G$29*(1+Input!$C$13/100)^(DATEDIF(Input!$C$7,$B630,"Y")))),0)</f>
        <v>0</v>
      </c>
      <c r="I630" s="78" t="n">
        <f aca="false">IF($B630&gt;Input!$G$31,0,IF($E630*(Input!$G$35/100)&gt;(Input!$C$12/12),-1*(Input!$C$12/12),-1*$E630*(Input!$G$35/100)))</f>
        <v>0</v>
      </c>
      <c r="J630" s="78" t="n">
        <f aca="false">IF($B630&gt;Input!$G$31,0,(-1)*($E630+$H630+$I630)*(Input!$C$8/100))</f>
        <v>0</v>
      </c>
      <c r="K630" s="78" t="n">
        <f aca="false">IF($B630&gt;Input!$G$31,0,(-1)*($E630+$H630+$I630)*(Input!$C$9/100))</f>
        <v>0</v>
      </c>
      <c r="L630" s="78" t="n">
        <f aca="false">IF($B630&lt;Input!$G$25,($E630+$F630+$G630+$H630+$I630+$J630+$K630),0)</f>
        <v>0</v>
      </c>
    </row>
    <row r="631" customFormat="false" ht="12.8" hidden="false" customHeight="false" outlineLevel="0" collapsed="false">
      <c r="A631" s="76" t="n">
        <v>627</v>
      </c>
      <c r="B631" s="77" t="n">
        <f aca="false">EOMONTH(Input!$C$7,A631)</f>
        <v>62001</v>
      </c>
      <c r="C631" s="76" t="n">
        <f aca="false">DATEDIF(Input!$G$23,$B631,"Y")</f>
        <v>92</v>
      </c>
      <c r="E631" s="78" t="n">
        <f aca="false">IF($B631&gt;Input!$G$31,0,Input!$G$26*(1+Input!$G$28/100)^(DATEDIF(Input!$C$7,$B631,"Y")))</f>
        <v>0</v>
      </c>
      <c r="F631" s="78" t="n">
        <f aca="false">-1*($E631*(Input!$C$10/100))</f>
        <v>-0</v>
      </c>
      <c r="G631" s="78" t="n">
        <f aca="false">-1*($E631*(Input!$C$11/100))</f>
        <v>-0</v>
      </c>
      <c r="H631" s="78" t="n">
        <f aca="false">IF($B631&lt;Input!$G$25,((Input!$G$29*(1+Input!$C$13/100)^(DATEDIF(Input!$C$7,$B631,"Y")))),0)</f>
        <v>0</v>
      </c>
      <c r="I631" s="78" t="n">
        <f aca="false">IF($B631&gt;Input!$G$31,0,IF($E631*(Input!$G$35/100)&gt;(Input!$C$12/12),-1*(Input!$C$12/12),-1*$E631*(Input!$G$35/100)))</f>
        <v>0</v>
      </c>
      <c r="J631" s="78" t="n">
        <f aca="false">IF($B631&gt;Input!$G$31,0,(-1)*($E631+$H631+$I631)*(Input!$C$8/100))</f>
        <v>0</v>
      </c>
      <c r="K631" s="78" t="n">
        <f aca="false">IF($B631&gt;Input!$G$31,0,(-1)*($E631+$H631+$I631)*(Input!$C$9/100))</f>
        <v>0</v>
      </c>
      <c r="L631" s="78" t="n">
        <f aca="false">IF($B631&lt;Input!$G$25,($E631+$F631+$G631+$H631+$I631+$J631+$K631),0)</f>
        <v>0</v>
      </c>
    </row>
    <row r="632" customFormat="false" ht="12.8" hidden="false" customHeight="false" outlineLevel="0" collapsed="false">
      <c r="A632" s="76" t="n">
        <v>628</v>
      </c>
      <c r="B632" s="77" t="n">
        <f aca="false">EOMONTH(Input!$C$7,A632)</f>
        <v>62032</v>
      </c>
      <c r="C632" s="76" t="n">
        <f aca="false">DATEDIF(Input!$G$23,$B632,"Y")</f>
        <v>92</v>
      </c>
      <c r="E632" s="78" t="n">
        <f aca="false">IF($B632&gt;Input!$G$31,0,Input!$G$26*(1+Input!$G$28/100)^(DATEDIF(Input!$C$7,$B632,"Y")))</f>
        <v>0</v>
      </c>
      <c r="F632" s="78" t="n">
        <f aca="false">-1*($E632*(Input!$C$10/100))</f>
        <v>-0</v>
      </c>
      <c r="G632" s="78" t="n">
        <f aca="false">-1*($E632*(Input!$C$11/100))</f>
        <v>-0</v>
      </c>
      <c r="H632" s="78" t="n">
        <f aca="false">IF($B632&lt;Input!$G$25,((Input!$G$29*(1+Input!$C$13/100)^(DATEDIF(Input!$C$7,$B632,"Y")))),0)</f>
        <v>0</v>
      </c>
      <c r="I632" s="78" t="n">
        <f aca="false">IF($B632&gt;Input!$G$31,0,IF($E632*(Input!$G$35/100)&gt;(Input!$C$12/12),-1*(Input!$C$12/12),-1*$E632*(Input!$G$35/100)))</f>
        <v>0</v>
      </c>
      <c r="J632" s="78" t="n">
        <f aca="false">IF($B632&gt;Input!$G$31,0,(-1)*($E632+$H632+$I632)*(Input!$C$8/100))</f>
        <v>0</v>
      </c>
      <c r="K632" s="78" t="n">
        <f aca="false">IF($B632&gt;Input!$G$31,0,(-1)*($E632+$H632+$I632)*(Input!$C$9/100))</f>
        <v>0</v>
      </c>
      <c r="L632" s="78" t="n">
        <f aca="false">IF($B632&lt;Input!$G$25,($E632+$F632+$G632+$H632+$I632+$J632+$K632),0)</f>
        <v>0</v>
      </c>
    </row>
    <row r="633" customFormat="false" ht="12.8" hidden="false" customHeight="false" outlineLevel="0" collapsed="false">
      <c r="A633" s="76" t="n">
        <v>629</v>
      </c>
      <c r="B633" s="77" t="n">
        <f aca="false">EOMONTH(Input!$C$7,A633)</f>
        <v>62062</v>
      </c>
      <c r="C633" s="76" t="n">
        <f aca="false">DATEDIF(Input!$G$23,$B633,"Y")</f>
        <v>92</v>
      </c>
      <c r="E633" s="78" t="n">
        <f aca="false">IF($B633&gt;Input!$G$31,0,Input!$G$26*(1+Input!$G$28/100)^(DATEDIF(Input!$C$7,$B633,"Y")))</f>
        <v>0</v>
      </c>
      <c r="F633" s="78" t="n">
        <f aca="false">-1*($E633*(Input!$C$10/100))</f>
        <v>-0</v>
      </c>
      <c r="G633" s="78" t="n">
        <f aca="false">-1*($E633*(Input!$C$11/100))</f>
        <v>-0</v>
      </c>
      <c r="H633" s="78" t="n">
        <f aca="false">IF($B633&lt;Input!$G$25,((Input!$G$29*(1+Input!$C$13/100)^(DATEDIF(Input!$C$7,$B633,"Y")))),0)</f>
        <v>0</v>
      </c>
      <c r="I633" s="78" t="n">
        <f aca="false">IF($B633&gt;Input!$G$31,0,IF($E633*(Input!$G$35/100)&gt;(Input!$C$12/12),-1*(Input!$C$12/12),-1*$E633*(Input!$G$35/100)))</f>
        <v>0</v>
      </c>
      <c r="J633" s="78" t="n">
        <f aca="false">IF($B633&gt;Input!$G$31,0,(-1)*($E633+$H633+$I633)*(Input!$C$8/100))</f>
        <v>0</v>
      </c>
      <c r="K633" s="78" t="n">
        <f aca="false">IF($B633&gt;Input!$G$31,0,(-1)*($E633+$H633+$I633)*(Input!$C$9/100))</f>
        <v>0</v>
      </c>
      <c r="L633" s="78" t="n">
        <f aca="false">IF($B633&lt;Input!$G$25,($E633+$F633+$G633+$H633+$I633+$J633+$K633),0)</f>
        <v>0</v>
      </c>
    </row>
    <row r="634" customFormat="false" ht="12.8" hidden="false" customHeight="false" outlineLevel="0" collapsed="false">
      <c r="A634" s="76" t="n">
        <v>630</v>
      </c>
      <c r="B634" s="77" t="n">
        <f aca="false">EOMONTH(Input!$C$7,A634)</f>
        <v>62093</v>
      </c>
      <c r="C634" s="76" t="n">
        <f aca="false">DATEDIF(Input!$G$23,$B634,"Y")</f>
        <v>92</v>
      </c>
      <c r="E634" s="78" t="n">
        <f aca="false">IF($B634&gt;Input!$G$31,0,Input!$G$26*(1+Input!$G$28/100)^(DATEDIF(Input!$C$7,$B634,"Y")))</f>
        <v>0</v>
      </c>
      <c r="F634" s="78" t="n">
        <f aca="false">-1*($E634*(Input!$C$10/100))</f>
        <v>-0</v>
      </c>
      <c r="G634" s="78" t="n">
        <f aca="false">-1*($E634*(Input!$C$11/100))</f>
        <v>-0</v>
      </c>
      <c r="H634" s="78" t="n">
        <f aca="false">IF($B634&lt;Input!$G$25,((Input!$G$29*(1+Input!$C$13/100)^(DATEDIF(Input!$C$7,$B634,"Y")))),0)</f>
        <v>0</v>
      </c>
      <c r="I634" s="78" t="n">
        <f aca="false">IF($B634&gt;Input!$G$31,0,IF($E634*(Input!$G$35/100)&gt;(Input!$C$12/12),-1*(Input!$C$12/12),-1*$E634*(Input!$G$35/100)))</f>
        <v>0</v>
      </c>
      <c r="J634" s="78" t="n">
        <f aca="false">IF($B634&gt;Input!$G$31,0,(-1)*($E634+$H634+$I634)*(Input!$C$8/100))</f>
        <v>0</v>
      </c>
      <c r="K634" s="78" t="n">
        <f aca="false">IF($B634&gt;Input!$G$31,0,(-1)*($E634+$H634+$I634)*(Input!$C$9/100))</f>
        <v>0</v>
      </c>
      <c r="L634" s="78" t="n">
        <f aca="false">IF($B634&lt;Input!$G$25,($E634+$F634+$G634+$H634+$I634+$J634+$K634),0)</f>
        <v>0</v>
      </c>
    </row>
    <row r="635" customFormat="false" ht="12.8" hidden="false" customHeight="false" outlineLevel="0" collapsed="false">
      <c r="A635" s="76" t="n">
        <v>631</v>
      </c>
      <c r="B635" s="77" t="n">
        <f aca="false">EOMONTH(Input!$C$7,A635)</f>
        <v>62124</v>
      </c>
      <c r="C635" s="76" t="n">
        <f aca="false">DATEDIF(Input!$G$23,$B635,"Y")</f>
        <v>92</v>
      </c>
      <c r="E635" s="78" t="n">
        <f aca="false">IF($B635&gt;Input!$G$31,0,Input!$G$26*(1+Input!$G$28/100)^(DATEDIF(Input!$C$7,$B635,"Y")))</f>
        <v>0</v>
      </c>
      <c r="F635" s="78" t="n">
        <f aca="false">-1*($E635*(Input!$C$10/100))</f>
        <v>-0</v>
      </c>
      <c r="G635" s="78" t="n">
        <f aca="false">-1*($E635*(Input!$C$11/100))</f>
        <v>-0</v>
      </c>
      <c r="H635" s="78" t="n">
        <f aca="false">IF($B635&lt;Input!$G$25,((Input!$G$29*(1+Input!$C$13/100)^(DATEDIF(Input!$C$7,$B635,"Y")))),0)</f>
        <v>0</v>
      </c>
      <c r="I635" s="78" t="n">
        <f aca="false">IF($B635&gt;Input!$G$31,0,IF($E635*(Input!$G$35/100)&gt;(Input!$C$12/12),-1*(Input!$C$12/12),-1*$E635*(Input!$G$35/100)))</f>
        <v>0</v>
      </c>
      <c r="J635" s="78" t="n">
        <f aca="false">IF($B635&gt;Input!$G$31,0,(-1)*($E635+$H635+$I635)*(Input!$C$8/100))</f>
        <v>0</v>
      </c>
      <c r="K635" s="78" t="n">
        <f aca="false">IF($B635&gt;Input!$G$31,0,(-1)*($E635+$H635+$I635)*(Input!$C$9/100))</f>
        <v>0</v>
      </c>
      <c r="L635" s="78" t="n">
        <f aca="false">IF($B635&lt;Input!$G$25,($E635+$F635+$G635+$H635+$I635+$J635+$K635),0)</f>
        <v>0</v>
      </c>
    </row>
    <row r="636" customFormat="false" ht="12.8" hidden="false" customHeight="false" outlineLevel="0" collapsed="false">
      <c r="A636" s="76" t="n">
        <v>632</v>
      </c>
      <c r="B636" s="77" t="n">
        <f aca="false">EOMONTH(Input!$C$7,A636)</f>
        <v>62152</v>
      </c>
      <c r="C636" s="76" t="n">
        <f aca="false">DATEDIF(Input!$G$23,$B636,"Y")</f>
        <v>92</v>
      </c>
      <c r="E636" s="78" t="n">
        <f aca="false">IF($B636&gt;Input!$G$31,0,Input!$G$26*(1+Input!$G$28/100)^(DATEDIF(Input!$C$7,$B636,"Y")))</f>
        <v>0</v>
      </c>
      <c r="F636" s="78" t="n">
        <f aca="false">-1*($E636*(Input!$C$10/100))</f>
        <v>-0</v>
      </c>
      <c r="G636" s="78" t="n">
        <f aca="false">-1*($E636*(Input!$C$11/100))</f>
        <v>-0</v>
      </c>
      <c r="H636" s="78" t="n">
        <f aca="false">IF($B636&lt;Input!$G$25,((Input!$G$29*(1+Input!$C$13/100)^(DATEDIF(Input!$C$7,$B636,"Y")))),0)</f>
        <v>0</v>
      </c>
      <c r="I636" s="78" t="n">
        <f aca="false">IF($B636&gt;Input!$G$31,0,IF($E636*(Input!$G$35/100)&gt;(Input!$C$12/12),-1*(Input!$C$12/12),-1*$E636*(Input!$G$35/100)))</f>
        <v>0</v>
      </c>
      <c r="J636" s="78" t="n">
        <f aca="false">IF($B636&gt;Input!$G$31,0,(-1)*($E636+$H636+$I636)*(Input!$C$8/100))</f>
        <v>0</v>
      </c>
      <c r="K636" s="78" t="n">
        <f aca="false">IF($B636&gt;Input!$G$31,0,(-1)*($E636+$H636+$I636)*(Input!$C$9/100))</f>
        <v>0</v>
      </c>
      <c r="L636" s="78" t="n">
        <f aca="false">IF($B636&lt;Input!$G$25,($E636+$F636+$G636+$H636+$I636+$J636+$K636),0)</f>
        <v>0</v>
      </c>
    </row>
    <row r="637" customFormat="false" ht="12.8" hidden="false" customHeight="false" outlineLevel="0" collapsed="false">
      <c r="A637" s="76" t="n">
        <v>633</v>
      </c>
      <c r="B637" s="77" t="n">
        <f aca="false">EOMONTH(Input!$C$7,A637)</f>
        <v>62183</v>
      </c>
      <c r="C637" s="76" t="n">
        <f aca="false">DATEDIF(Input!$G$23,$B637,"Y")</f>
        <v>92</v>
      </c>
      <c r="E637" s="78" t="n">
        <f aca="false">IF($B637&gt;Input!$G$31,0,Input!$G$26*(1+Input!$G$28/100)^(DATEDIF(Input!$C$7,$B637,"Y")))</f>
        <v>0</v>
      </c>
      <c r="F637" s="78" t="n">
        <f aca="false">-1*($E637*(Input!$C$10/100))</f>
        <v>-0</v>
      </c>
      <c r="G637" s="78" t="n">
        <f aca="false">-1*($E637*(Input!$C$11/100))</f>
        <v>-0</v>
      </c>
      <c r="H637" s="78" t="n">
        <f aca="false">IF($B637&lt;Input!$G$25,((Input!$G$29*(1+Input!$C$13/100)^(DATEDIF(Input!$C$7,$B637,"Y")))),0)</f>
        <v>0</v>
      </c>
      <c r="I637" s="78" t="n">
        <f aca="false">IF($B637&gt;Input!$G$31,0,IF($E637*(Input!$G$35/100)&gt;(Input!$C$12/12),-1*(Input!$C$12/12),-1*$E637*(Input!$G$35/100)))</f>
        <v>0</v>
      </c>
      <c r="J637" s="78" t="n">
        <f aca="false">IF($B637&gt;Input!$G$31,0,(-1)*($E637+$H637+$I637)*(Input!$C$8/100))</f>
        <v>0</v>
      </c>
      <c r="K637" s="78" t="n">
        <f aca="false">IF($B637&gt;Input!$G$31,0,(-1)*($E637+$H637+$I637)*(Input!$C$9/100))</f>
        <v>0</v>
      </c>
      <c r="L637" s="78" t="n">
        <f aca="false">IF($B637&lt;Input!$G$25,($E637+$F637+$G637+$H637+$I637+$J637+$K637),0)</f>
        <v>0</v>
      </c>
    </row>
    <row r="638" customFormat="false" ht="12.8" hidden="false" customHeight="false" outlineLevel="0" collapsed="false">
      <c r="A638" s="76" t="n">
        <v>634</v>
      </c>
      <c r="B638" s="77" t="n">
        <f aca="false">EOMONTH(Input!$C$7,A638)</f>
        <v>62213</v>
      </c>
      <c r="C638" s="76" t="n">
        <f aca="false">DATEDIF(Input!$G$23,$B638,"Y")</f>
        <v>92</v>
      </c>
      <c r="E638" s="78" t="n">
        <f aca="false">IF($B638&gt;Input!$G$31,0,Input!$G$26*(1+Input!$G$28/100)^(DATEDIF(Input!$C$7,$B638,"Y")))</f>
        <v>0</v>
      </c>
      <c r="F638" s="78" t="n">
        <f aca="false">-1*($E638*(Input!$C$10/100))</f>
        <v>-0</v>
      </c>
      <c r="G638" s="78" t="n">
        <f aca="false">-1*($E638*(Input!$C$11/100))</f>
        <v>-0</v>
      </c>
      <c r="H638" s="78" t="n">
        <f aca="false">IF($B638&lt;Input!$G$25,((Input!$G$29*(1+Input!$C$13/100)^(DATEDIF(Input!$C$7,$B638,"Y")))),0)</f>
        <v>0</v>
      </c>
      <c r="I638" s="78" t="n">
        <f aca="false">IF($B638&gt;Input!$G$31,0,IF($E638*(Input!$G$35/100)&gt;(Input!$C$12/12),-1*(Input!$C$12/12),-1*$E638*(Input!$G$35/100)))</f>
        <v>0</v>
      </c>
      <c r="J638" s="78" t="n">
        <f aca="false">IF($B638&gt;Input!$G$31,0,(-1)*($E638+$H638+$I638)*(Input!$C$8/100))</f>
        <v>0</v>
      </c>
      <c r="K638" s="78" t="n">
        <f aca="false">IF($B638&gt;Input!$G$31,0,(-1)*($E638+$H638+$I638)*(Input!$C$9/100))</f>
        <v>0</v>
      </c>
      <c r="L638" s="78" t="n">
        <f aca="false">IF($B638&lt;Input!$G$25,($E638+$F638+$G638+$H638+$I638+$J638+$K638),0)</f>
        <v>0</v>
      </c>
    </row>
    <row r="639" customFormat="false" ht="12.8" hidden="false" customHeight="false" outlineLevel="0" collapsed="false">
      <c r="A639" s="76" t="n">
        <v>635</v>
      </c>
      <c r="B639" s="77" t="n">
        <f aca="false">EOMONTH(Input!$C$7,A639)</f>
        <v>62244</v>
      </c>
      <c r="C639" s="76" t="n">
        <f aca="false">DATEDIF(Input!$G$23,$B639,"Y")</f>
        <v>93</v>
      </c>
      <c r="E639" s="78" t="n">
        <f aca="false">IF($B639&gt;Input!$G$31,0,Input!$G$26*(1+Input!$G$28/100)^(DATEDIF(Input!$C$7,$B639,"Y")))</f>
        <v>0</v>
      </c>
      <c r="F639" s="78" t="n">
        <f aca="false">-1*($E639*(Input!$C$10/100))</f>
        <v>-0</v>
      </c>
      <c r="G639" s="78" t="n">
        <f aca="false">-1*($E639*(Input!$C$11/100))</f>
        <v>-0</v>
      </c>
      <c r="H639" s="78" t="n">
        <f aca="false">IF($B639&lt;Input!$G$25,((Input!$G$29*(1+Input!$C$13/100)^(DATEDIF(Input!$C$7,$B639,"Y")))),0)</f>
        <v>0</v>
      </c>
      <c r="I639" s="78" t="n">
        <f aca="false">IF($B639&gt;Input!$G$31,0,IF($E639*(Input!$G$35/100)&gt;(Input!$C$12/12),-1*(Input!$C$12/12),-1*$E639*(Input!$G$35/100)))</f>
        <v>0</v>
      </c>
      <c r="J639" s="78" t="n">
        <f aca="false">IF($B639&gt;Input!$G$31,0,(-1)*($E639+$H639+$I639)*(Input!$C$8/100))</f>
        <v>0</v>
      </c>
      <c r="K639" s="78" t="n">
        <f aca="false">IF($B639&gt;Input!$G$31,0,(-1)*($E639+$H639+$I639)*(Input!$C$9/100))</f>
        <v>0</v>
      </c>
      <c r="L639" s="78" t="n">
        <f aca="false">IF($B639&lt;Input!$G$25,($E639+$F639+$G639+$H639+$I639+$J639+$K639),0)</f>
        <v>0</v>
      </c>
    </row>
    <row r="640" customFormat="false" ht="12.8" hidden="false" customHeight="false" outlineLevel="0" collapsed="false">
      <c r="A640" s="76" t="n">
        <v>636</v>
      </c>
      <c r="B640" s="77" t="n">
        <f aca="false">EOMONTH(Input!$C$7,A640)</f>
        <v>62274</v>
      </c>
      <c r="C640" s="76" t="n">
        <f aca="false">DATEDIF(Input!$G$23,$B640,"Y")</f>
        <v>93</v>
      </c>
      <c r="E640" s="78" t="n">
        <f aca="false">IF($B640&gt;Input!$G$31,0,Input!$G$26*(1+Input!$G$28/100)^(DATEDIF(Input!$C$7,$B640,"Y")))</f>
        <v>0</v>
      </c>
      <c r="F640" s="78" t="n">
        <f aca="false">-1*($E640*(Input!$C$10/100))</f>
        <v>-0</v>
      </c>
      <c r="G640" s="78" t="n">
        <f aca="false">-1*($E640*(Input!$C$11/100))</f>
        <v>-0</v>
      </c>
      <c r="H640" s="78" t="n">
        <f aca="false">IF($B640&lt;Input!$G$25,((Input!$G$29*(1+Input!$C$13/100)^(DATEDIF(Input!$C$7,$B640,"Y")))),0)</f>
        <v>0</v>
      </c>
      <c r="I640" s="78" t="n">
        <f aca="false">IF($B640&gt;Input!$G$31,0,IF($E640*(Input!$G$35/100)&gt;(Input!$C$12/12),-1*(Input!$C$12/12),-1*$E640*(Input!$G$35/100)))</f>
        <v>0</v>
      </c>
      <c r="J640" s="78" t="n">
        <f aca="false">IF($B640&gt;Input!$G$31,0,(-1)*($E640+$H640+$I640)*(Input!$C$8/100))</f>
        <v>0</v>
      </c>
      <c r="K640" s="78" t="n">
        <f aca="false">IF($B640&gt;Input!$G$31,0,(-1)*($E640+$H640+$I640)*(Input!$C$9/100))</f>
        <v>0</v>
      </c>
      <c r="L640" s="78" t="n">
        <f aca="false">IF($B640&lt;Input!$G$25,($E640+$F640+$G640+$H640+$I640+$J640+$K640),0)</f>
        <v>0</v>
      </c>
    </row>
    <row r="641" customFormat="false" ht="12.8" hidden="false" customHeight="false" outlineLevel="0" collapsed="false">
      <c r="A641" s="76" t="n">
        <v>637</v>
      </c>
      <c r="B641" s="77" t="n">
        <f aca="false">EOMONTH(Input!$C$7,A641)</f>
        <v>62305</v>
      </c>
      <c r="C641" s="76" t="n">
        <f aca="false">DATEDIF(Input!$G$23,$B641,"Y")</f>
        <v>93</v>
      </c>
      <c r="E641" s="78" t="n">
        <f aca="false">IF($B641&gt;Input!$G$31,0,Input!$G$26*(1+Input!$G$28/100)^(DATEDIF(Input!$C$7,$B641,"Y")))</f>
        <v>0</v>
      </c>
      <c r="F641" s="78" t="n">
        <f aca="false">-1*($E641*(Input!$C$10/100))</f>
        <v>-0</v>
      </c>
      <c r="G641" s="78" t="n">
        <f aca="false">-1*($E641*(Input!$C$11/100))</f>
        <v>-0</v>
      </c>
      <c r="H641" s="78" t="n">
        <f aca="false">IF($B641&lt;Input!$G$25,((Input!$G$29*(1+Input!$C$13/100)^(DATEDIF(Input!$C$7,$B641,"Y")))),0)</f>
        <v>0</v>
      </c>
      <c r="I641" s="78" t="n">
        <f aca="false">IF($B641&gt;Input!$G$31,0,IF($E641*(Input!$G$35/100)&gt;(Input!$C$12/12),-1*(Input!$C$12/12),-1*$E641*(Input!$G$35/100)))</f>
        <v>0</v>
      </c>
      <c r="J641" s="78" t="n">
        <f aca="false">IF($B641&gt;Input!$G$31,0,(-1)*($E641+$H641+$I641)*(Input!$C$8/100))</f>
        <v>0</v>
      </c>
      <c r="K641" s="78" t="n">
        <f aca="false">IF($B641&gt;Input!$G$31,0,(-1)*($E641+$H641+$I641)*(Input!$C$9/100))</f>
        <v>0</v>
      </c>
      <c r="L641" s="78" t="n">
        <f aca="false">IF($B641&lt;Input!$G$25,($E641+$F641+$G641+$H641+$I641+$J641+$K641),0)</f>
        <v>0</v>
      </c>
    </row>
    <row r="642" customFormat="false" ht="12.8" hidden="false" customHeight="false" outlineLevel="0" collapsed="false">
      <c r="A642" s="76" t="n">
        <v>638</v>
      </c>
      <c r="B642" s="77" t="n">
        <f aca="false">EOMONTH(Input!$C$7,A642)</f>
        <v>62336</v>
      </c>
      <c r="C642" s="76" t="n">
        <f aca="false">DATEDIF(Input!$G$23,$B642,"Y")</f>
        <v>93</v>
      </c>
      <c r="E642" s="78" t="n">
        <f aca="false">IF($B642&gt;Input!$G$31,0,Input!$G$26*(1+Input!$G$28/100)^(DATEDIF(Input!$C$7,$B642,"Y")))</f>
        <v>0</v>
      </c>
      <c r="F642" s="78" t="n">
        <f aca="false">-1*($E642*(Input!$C$10/100))</f>
        <v>-0</v>
      </c>
      <c r="G642" s="78" t="n">
        <f aca="false">-1*($E642*(Input!$C$11/100))</f>
        <v>-0</v>
      </c>
      <c r="H642" s="78" t="n">
        <f aca="false">IF($B642&lt;Input!$G$25,((Input!$G$29*(1+Input!$C$13/100)^(DATEDIF(Input!$C$7,$B642,"Y")))),0)</f>
        <v>0</v>
      </c>
      <c r="I642" s="78" t="n">
        <f aca="false">IF($B642&gt;Input!$G$31,0,IF($E642*(Input!$G$35/100)&gt;(Input!$C$12/12),-1*(Input!$C$12/12),-1*$E642*(Input!$G$35/100)))</f>
        <v>0</v>
      </c>
      <c r="J642" s="78" t="n">
        <f aca="false">IF($B642&gt;Input!$G$31,0,(-1)*($E642+$H642+$I642)*(Input!$C$8/100))</f>
        <v>0</v>
      </c>
      <c r="K642" s="78" t="n">
        <f aca="false">IF($B642&gt;Input!$G$31,0,(-1)*($E642+$H642+$I642)*(Input!$C$9/100))</f>
        <v>0</v>
      </c>
      <c r="L642" s="78" t="n">
        <f aca="false">IF($B642&lt;Input!$G$25,($E642+$F642+$G642+$H642+$I642+$J642+$K642),0)</f>
        <v>0</v>
      </c>
    </row>
    <row r="643" customFormat="false" ht="12.8" hidden="false" customHeight="false" outlineLevel="0" collapsed="false">
      <c r="A643" s="76" t="n">
        <v>639</v>
      </c>
      <c r="B643" s="77" t="n">
        <f aca="false">EOMONTH(Input!$C$7,A643)</f>
        <v>62366</v>
      </c>
      <c r="C643" s="76" t="n">
        <f aca="false">DATEDIF(Input!$G$23,$B643,"Y")</f>
        <v>93</v>
      </c>
      <c r="E643" s="78" t="n">
        <f aca="false">IF($B643&gt;Input!$G$31,0,Input!$G$26*(1+Input!$G$28/100)^(DATEDIF(Input!$C$7,$B643,"Y")))</f>
        <v>0</v>
      </c>
      <c r="F643" s="78" t="n">
        <f aca="false">-1*($E643*(Input!$C$10/100))</f>
        <v>-0</v>
      </c>
      <c r="G643" s="78" t="n">
        <f aca="false">-1*($E643*(Input!$C$11/100))</f>
        <v>-0</v>
      </c>
      <c r="H643" s="78" t="n">
        <f aca="false">IF($B643&lt;Input!$G$25,((Input!$G$29*(1+Input!$C$13/100)^(DATEDIF(Input!$C$7,$B643,"Y")))),0)</f>
        <v>0</v>
      </c>
      <c r="I643" s="78" t="n">
        <f aca="false">IF($B643&gt;Input!$G$31,0,IF($E643*(Input!$G$35/100)&gt;(Input!$C$12/12),-1*(Input!$C$12/12),-1*$E643*(Input!$G$35/100)))</f>
        <v>0</v>
      </c>
      <c r="J643" s="78" t="n">
        <f aca="false">IF($B643&gt;Input!$G$31,0,(-1)*($E643+$H643+$I643)*(Input!$C$8/100))</f>
        <v>0</v>
      </c>
      <c r="K643" s="78" t="n">
        <f aca="false">IF($B643&gt;Input!$G$31,0,(-1)*($E643+$H643+$I643)*(Input!$C$9/100))</f>
        <v>0</v>
      </c>
      <c r="L643" s="78" t="n">
        <f aca="false">IF($B643&lt;Input!$G$25,($E643+$F643+$G643+$H643+$I643+$J643+$K643),0)</f>
        <v>0</v>
      </c>
    </row>
    <row r="644" customFormat="false" ht="12.8" hidden="false" customHeight="false" outlineLevel="0" collapsed="false">
      <c r="A644" s="76" t="n">
        <v>640</v>
      </c>
      <c r="B644" s="77" t="n">
        <f aca="false">EOMONTH(Input!$C$7,A644)</f>
        <v>62397</v>
      </c>
      <c r="C644" s="76" t="n">
        <f aca="false">DATEDIF(Input!$G$23,$B644,"Y")</f>
        <v>93</v>
      </c>
      <c r="E644" s="78" t="n">
        <f aca="false">IF($B644&gt;Input!$G$31,0,Input!$G$26*(1+Input!$G$28/100)^(DATEDIF(Input!$C$7,$B644,"Y")))</f>
        <v>0</v>
      </c>
      <c r="F644" s="78" t="n">
        <f aca="false">-1*($E644*(Input!$C$10/100))</f>
        <v>-0</v>
      </c>
      <c r="G644" s="78" t="n">
        <f aca="false">-1*($E644*(Input!$C$11/100))</f>
        <v>-0</v>
      </c>
      <c r="H644" s="78" t="n">
        <f aca="false">IF($B644&lt;Input!$G$25,((Input!$G$29*(1+Input!$C$13/100)^(DATEDIF(Input!$C$7,$B644,"Y")))),0)</f>
        <v>0</v>
      </c>
      <c r="I644" s="78" t="n">
        <f aca="false">IF($B644&gt;Input!$G$31,0,IF($E644*(Input!$G$35/100)&gt;(Input!$C$12/12),-1*(Input!$C$12/12),-1*$E644*(Input!$G$35/100)))</f>
        <v>0</v>
      </c>
      <c r="J644" s="78" t="n">
        <f aca="false">IF($B644&gt;Input!$G$31,0,(-1)*($E644+$H644+$I644)*(Input!$C$8/100))</f>
        <v>0</v>
      </c>
      <c r="K644" s="78" t="n">
        <f aca="false">IF($B644&gt;Input!$G$31,0,(-1)*($E644+$H644+$I644)*(Input!$C$9/100))</f>
        <v>0</v>
      </c>
      <c r="L644" s="78" t="n">
        <f aca="false">IF($B644&lt;Input!$G$25,($E644+$F644+$G644+$H644+$I644+$J644+$K644),0)</f>
        <v>0</v>
      </c>
    </row>
    <row r="645" customFormat="false" ht="12.8" hidden="false" customHeight="false" outlineLevel="0" collapsed="false">
      <c r="A645" s="76" t="n">
        <v>641</v>
      </c>
      <c r="B645" s="77" t="n">
        <f aca="false">EOMONTH(Input!$C$7,A645)</f>
        <v>62427</v>
      </c>
      <c r="C645" s="76" t="n">
        <f aca="false">DATEDIF(Input!$G$23,$B645,"Y")</f>
        <v>93</v>
      </c>
      <c r="E645" s="78" t="n">
        <f aca="false">IF($B645&gt;Input!$G$31,0,Input!$G$26*(1+Input!$G$28/100)^(DATEDIF(Input!$C$7,$B645,"Y")))</f>
        <v>0</v>
      </c>
      <c r="F645" s="78" t="n">
        <f aca="false">-1*($E645*(Input!$C$10/100))</f>
        <v>-0</v>
      </c>
      <c r="G645" s="78" t="n">
        <f aca="false">-1*($E645*(Input!$C$11/100))</f>
        <v>-0</v>
      </c>
      <c r="H645" s="78" t="n">
        <f aca="false">IF($B645&lt;Input!$G$25,((Input!$G$29*(1+Input!$C$13/100)^(DATEDIF(Input!$C$7,$B645,"Y")))),0)</f>
        <v>0</v>
      </c>
      <c r="I645" s="78" t="n">
        <f aca="false">IF($B645&gt;Input!$G$31,0,IF($E645*(Input!$G$35/100)&gt;(Input!$C$12/12),-1*(Input!$C$12/12),-1*$E645*(Input!$G$35/100)))</f>
        <v>0</v>
      </c>
      <c r="J645" s="78" t="n">
        <f aca="false">IF($B645&gt;Input!$G$31,0,(-1)*($E645+$H645+$I645)*(Input!$C$8/100))</f>
        <v>0</v>
      </c>
      <c r="K645" s="78" t="n">
        <f aca="false">IF($B645&gt;Input!$G$31,0,(-1)*($E645+$H645+$I645)*(Input!$C$9/100))</f>
        <v>0</v>
      </c>
      <c r="L645" s="78" t="n">
        <f aca="false">IF($B645&lt;Input!$G$25,($E645+$F645+$G645+$H645+$I645+$J645+$K645),0)</f>
        <v>0</v>
      </c>
    </row>
    <row r="646" customFormat="false" ht="12.8" hidden="false" customHeight="false" outlineLevel="0" collapsed="false">
      <c r="A646" s="76" t="n">
        <v>642</v>
      </c>
      <c r="B646" s="77" t="n">
        <f aca="false">EOMONTH(Input!$C$7,A646)</f>
        <v>62458</v>
      </c>
      <c r="C646" s="76" t="n">
        <f aca="false">DATEDIF(Input!$G$23,$B646,"Y")</f>
        <v>93</v>
      </c>
      <c r="E646" s="78" t="n">
        <f aca="false">IF($B646&gt;Input!$G$31,0,Input!$G$26*(1+Input!$G$28/100)^(DATEDIF(Input!$C$7,$B646,"Y")))</f>
        <v>0</v>
      </c>
      <c r="F646" s="78" t="n">
        <f aca="false">-1*($E646*(Input!$C$10/100))</f>
        <v>-0</v>
      </c>
      <c r="G646" s="78" t="n">
        <f aca="false">-1*($E646*(Input!$C$11/100))</f>
        <v>-0</v>
      </c>
      <c r="H646" s="78" t="n">
        <f aca="false">IF($B646&lt;Input!$G$25,((Input!$G$29*(1+Input!$C$13/100)^(DATEDIF(Input!$C$7,$B646,"Y")))),0)</f>
        <v>0</v>
      </c>
      <c r="I646" s="78" t="n">
        <f aca="false">IF($B646&gt;Input!$G$31,0,IF($E646*(Input!$G$35/100)&gt;(Input!$C$12/12),-1*(Input!$C$12/12),-1*$E646*(Input!$G$35/100)))</f>
        <v>0</v>
      </c>
      <c r="J646" s="78" t="n">
        <f aca="false">IF($B646&gt;Input!$G$31,0,(-1)*($E646+$H646+$I646)*(Input!$C$8/100))</f>
        <v>0</v>
      </c>
      <c r="K646" s="78" t="n">
        <f aca="false">IF($B646&gt;Input!$G$31,0,(-1)*($E646+$H646+$I646)*(Input!$C$9/100))</f>
        <v>0</v>
      </c>
      <c r="L646" s="78" t="n">
        <f aca="false">IF($B646&lt;Input!$G$25,($E646+$F646+$G646+$H646+$I646+$J646+$K646),0)</f>
        <v>0</v>
      </c>
    </row>
    <row r="647" customFormat="false" ht="12.8" hidden="false" customHeight="false" outlineLevel="0" collapsed="false">
      <c r="A647" s="76" t="n">
        <v>643</v>
      </c>
      <c r="B647" s="77" t="n">
        <f aca="false">EOMONTH(Input!$C$7,A647)</f>
        <v>62489</v>
      </c>
      <c r="C647" s="76" t="n">
        <f aca="false">DATEDIF(Input!$G$23,$B647,"Y")</f>
        <v>93</v>
      </c>
      <c r="E647" s="78" t="n">
        <f aca="false">IF($B647&gt;Input!$G$31,0,Input!$G$26*(1+Input!$G$28/100)^(DATEDIF(Input!$C$7,$B647,"Y")))</f>
        <v>0</v>
      </c>
      <c r="F647" s="78" t="n">
        <f aca="false">-1*($E647*(Input!$C$10/100))</f>
        <v>-0</v>
      </c>
      <c r="G647" s="78" t="n">
        <f aca="false">-1*($E647*(Input!$C$11/100))</f>
        <v>-0</v>
      </c>
      <c r="H647" s="78" t="n">
        <f aca="false">IF($B647&lt;Input!$G$25,((Input!$G$29*(1+Input!$C$13/100)^(DATEDIF(Input!$C$7,$B647,"Y")))),0)</f>
        <v>0</v>
      </c>
      <c r="I647" s="78" t="n">
        <f aca="false">IF($B647&gt;Input!$G$31,0,IF($E647*(Input!$G$35/100)&gt;(Input!$C$12/12),-1*(Input!$C$12/12),-1*$E647*(Input!$G$35/100)))</f>
        <v>0</v>
      </c>
      <c r="J647" s="78" t="n">
        <f aca="false">IF($B647&gt;Input!$G$31,0,(-1)*($E647+$H647+$I647)*(Input!$C$8/100))</f>
        <v>0</v>
      </c>
      <c r="K647" s="78" t="n">
        <f aca="false">IF($B647&gt;Input!$G$31,0,(-1)*($E647+$H647+$I647)*(Input!$C$9/100))</f>
        <v>0</v>
      </c>
      <c r="L647" s="78" t="n">
        <f aca="false">IF($B647&lt;Input!$G$25,($E647+$F647+$G647+$H647+$I647+$J647+$K647),0)</f>
        <v>0</v>
      </c>
    </row>
    <row r="648" customFormat="false" ht="12.8" hidden="false" customHeight="false" outlineLevel="0" collapsed="false">
      <c r="A648" s="76" t="n">
        <v>644</v>
      </c>
      <c r="B648" s="77" t="n">
        <f aca="false">EOMONTH(Input!$C$7,A648)</f>
        <v>62517</v>
      </c>
      <c r="C648" s="76" t="n">
        <f aca="false">DATEDIF(Input!$G$23,$B648,"Y")</f>
        <v>93</v>
      </c>
      <c r="E648" s="78" t="n">
        <f aca="false">IF($B648&gt;Input!$G$31,0,Input!$G$26*(1+Input!$G$28/100)^(DATEDIF(Input!$C$7,$B648,"Y")))</f>
        <v>0</v>
      </c>
      <c r="F648" s="78" t="n">
        <f aca="false">-1*($E648*(Input!$C$10/100))</f>
        <v>-0</v>
      </c>
      <c r="G648" s="78" t="n">
        <f aca="false">-1*($E648*(Input!$C$11/100))</f>
        <v>-0</v>
      </c>
      <c r="H648" s="78" t="n">
        <f aca="false">IF($B648&lt;Input!$G$25,((Input!$G$29*(1+Input!$C$13/100)^(DATEDIF(Input!$C$7,$B648,"Y")))),0)</f>
        <v>0</v>
      </c>
      <c r="I648" s="78" t="n">
        <f aca="false">IF($B648&gt;Input!$G$31,0,IF($E648*(Input!$G$35/100)&gt;(Input!$C$12/12),-1*(Input!$C$12/12),-1*$E648*(Input!$G$35/100)))</f>
        <v>0</v>
      </c>
      <c r="J648" s="78" t="n">
        <f aca="false">IF($B648&gt;Input!$G$31,0,(-1)*($E648+$H648+$I648)*(Input!$C$8/100))</f>
        <v>0</v>
      </c>
      <c r="K648" s="78" t="n">
        <f aca="false">IF($B648&gt;Input!$G$31,0,(-1)*($E648+$H648+$I648)*(Input!$C$9/100))</f>
        <v>0</v>
      </c>
      <c r="L648" s="78" t="n">
        <f aca="false">IF($B648&lt;Input!$G$25,($E648+$F648+$G648+$H648+$I648+$J648+$K648),0)</f>
        <v>0</v>
      </c>
    </row>
    <row r="649" customFormat="false" ht="12.8" hidden="false" customHeight="false" outlineLevel="0" collapsed="false">
      <c r="A649" s="76" t="n">
        <v>645</v>
      </c>
      <c r="B649" s="77" t="n">
        <f aca="false">EOMONTH(Input!$C$7,A649)</f>
        <v>62548</v>
      </c>
      <c r="C649" s="76" t="n">
        <f aca="false">DATEDIF(Input!$G$23,$B649,"Y")</f>
        <v>93</v>
      </c>
      <c r="E649" s="78" t="n">
        <f aca="false">IF($B649&gt;Input!$G$31,0,Input!$G$26*(1+Input!$G$28/100)^(DATEDIF(Input!$C$7,$B649,"Y")))</f>
        <v>0</v>
      </c>
      <c r="F649" s="78" t="n">
        <f aca="false">-1*($E649*(Input!$C$10/100))</f>
        <v>-0</v>
      </c>
      <c r="G649" s="78" t="n">
        <f aca="false">-1*($E649*(Input!$C$11/100))</f>
        <v>-0</v>
      </c>
      <c r="H649" s="78" t="n">
        <f aca="false">IF($B649&lt;Input!$G$25,((Input!$G$29*(1+Input!$C$13/100)^(DATEDIF(Input!$C$7,$B649,"Y")))),0)</f>
        <v>0</v>
      </c>
      <c r="I649" s="78" t="n">
        <f aca="false">IF($B649&gt;Input!$G$31,0,IF($E649*(Input!$G$35/100)&gt;(Input!$C$12/12),-1*(Input!$C$12/12),-1*$E649*(Input!$G$35/100)))</f>
        <v>0</v>
      </c>
      <c r="J649" s="78" t="n">
        <f aca="false">IF($B649&gt;Input!$G$31,0,(-1)*($E649+$H649+$I649)*(Input!$C$8/100))</f>
        <v>0</v>
      </c>
      <c r="K649" s="78" t="n">
        <f aca="false">IF($B649&gt;Input!$G$31,0,(-1)*($E649+$H649+$I649)*(Input!$C$9/100))</f>
        <v>0</v>
      </c>
      <c r="L649" s="78" t="n">
        <f aca="false">IF($B649&lt;Input!$G$25,($E649+$F649+$G649+$H649+$I649+$J649+$K649),0)</f>
        <v>0</v>
      </c>
    </row>
    <row r="650" customFormat="false" ht="12.8" hidden="false" customHeight="false" outlineLevel="0" collapsed="false">
      <c r="A650" s="76" t="n">
        <v>646</v>
      </c>
      <c r="B650" s="77" t="n">
        <f aca="false">EOMONTH(Input!$C$7,A650)</f>
        <v>62578</v>
      </c>
      <c r="C650" s="76" t="n">
        <f aca="false">DATEDIF(Input!$G$23,$B650,"Y")</f>
        <v>93</v>
      </c>
      <c r="E650" s="78" t="n">
        <f aca="false">IF($B650&gt;Input!$G$31,0,Input!$G$26*(1+Input!$G$28/100)^(DATEDIF(Input!$C$7,$B650,"Y")))</f>
        <v>0</v>
      </c>
      <c r="F650" s="78" t="n">
        <f aca="false">-1*($E650*(Input!$C$10/100))</f>
        <v>-0</v>
      </c>
      <c r="G650" s="78" t="n">
        <f aca="false">-1*($E650*(Input!$C$11/100))</f>
        <v>-0</v>
      </c>
      <c r="H650" s="78" t="n">
        <f aca="false">IF($B650&lt;Input!$G$25,((Input!$G$29*(1+Input!$C$13/100)^(DATEDIF(Input!$C$7,$B650,"Y")))),0)</f>
        <v>0</v>
      </c>
      <c r="I650" s="78" t="n">
        <f aca="false">IF($B650&gt;Input!$G$31,0,IF($E650*(Input!$G$35/100)&gt;(Input!$C$12/12),-1*(Input!$C$12/12),-1*$E650*(Input!$G$35/100)))</f>
        <v>0</v>
      </c>
      <c r="J650" s="78" t="n">
        <f aca="false">IF($B650&gt;Input!$G$31,0,(-1)*($E650+$H650+$I650)*(Input!$C$8/100))</f>
        <v>0</v>
      </c>
      <c r="K650" s="78" t="n">
        <f aca="false">IF($B650&gt;Input!$G$31,0,(-1)*($E650+$H650+$I650)*(Input!$C$9/100))</f>
        <v>0</v>
      </c>
      <c r="L650" s="78" t="n">
        <f aca="false">IF($B650&lt;Input!$G$25,($E650+$F650+$G650+$H650+$I650+$J650+$K650),0)</f>
        <v>0</v>
      </c>
    </row>
    <row r="651" customFormat="false" ht="12.8" hidden="false" customHeight="false" outlineLevel="0" collapsed="false">
      <c r="A651" s="76" t="n">
        <v>647</v>
      </c>
      <c r="B651" s="77" t="n">
        <f aca="false">EOMONTH(Input!$C$7,A651)</f>
        <v>62609</v>
      </c>
      <c r="C651" s="76" t="n">
        <f aca="false">DATEDIF(Input!$G$23,$B651,"Y")</f>
        <v>94</v>
      </c>
      <c r="E651" s="78" t="n">
        <f aca="false">IF($B651&gt;Input!$G$31,0,Input!$G$26*(1+Input!$G$28/100)^(DATEDIF(Input!$C$7,$B651,"Y")))</f>
        <v>0</v>
      </c>
      <c r="F651" s="78" t="n">
        <f aca="false">-1*($E651*(Input!$C$10/100))</f>
        <v>-0</v>
      </c>
      <c r="G651" s="78" t="n">
        <f aca="false">-1*($E651*(Input!$C$11/100))</f>
        <v>-0</v>
      </c>
      <c r="H651" s="78" t="n">
        <f aca="false">IF($B651&lt;Input!$G$25,((Input!$G$29*(1+Input!$C$13/100)^(DATEDIF(Input!$C$7,$B651,"Y")))),0)</f>
        <v>0</v>
      </c>
      <c r="I651" s="78" t="n">
        <f aca="false">IF($B651&gt;Input!$G$31,0,IF($E651*(Input!$G$35/100)&gt;(Input!$C$12/12),-1*(Input!$C$12/12),-1*$E651*(Input!$G$35/100)))</f>
        <v>0</v>
      </c>
      <c r="J651" s="78" t="n">
        <f aca="false">IF($B651&gt;Input!$G$31,0,(-1)*($E651+$H651+$I651)*(Input!$C$8/100))</f>
        <v>0</v>
      </c>
      <c r="K651" s="78" t="n">
        <f aca="false">IF($B651&gt;Input!$G$31,0,(-1)*($E651+$H651+$I651)*(Input!$C$9/100))</f>
        <v>0</v>
      </c>
      <c r="L651" s="78" t="n">
        <f aca="false">IF($B651&lt;Input!$G$25,($E651+$F651+$G651+$H651+$I651+$J651+$K651),0)</f>
        <v>0</v>
      </c>
    </row>
    <row r="652" customFormat="false" ht="12.8" hidden="false" customHeight="false" outlineLevel="0" collapsed="false">
      <c r="A652" s="76" t="n">
        <v>648</v>
      </c>
      <c r="B652" s="77" t="n">
        <f aca="false">EOMONTH(Input!$C$7,A652)</f>
        <v>62639</v>
      </c>
      <c r="C652" s="76" t="n">
        <f aca="false">DATEDIF(Input!$G$23,$B652,"Y")</f>
        <v>94</v>
      </c>
      <c r="E652" s="78" t="n">
        <f aca="false">IF($B652&gt;Input!$G$31,0,Input!$G$26*(1+Input!$G$28/100)^(DATEDIF(Input!$C$7,$B652,"Y")))</f>
        <v>0</v>
      </c>
      <c r="F652" s="78" t="n">
        <f aca="false">-1*($E652*(Input!$C$10/100))</f>
        <v>-0</v>
      </c>
      <c r="G652" s="78" t="n">
        <f aca="false">-1*($E652*(Input!$C$11/100))</f>
        <v>-0</v>
      </c>
      <c r="H652" s="78" t="n">
        <f aca="false">IF($B652&lt;Input!$G$25,((Input!$G$29*(1+Input!$C$13/100)^(DATEDIF(Input!$C$7,$B652,"Y")))),0)</f>
        <v>0</v>
      </c>
      <c r="I652" s="78" t="n">
        <f aca="false">IF($B652&gt;Input!$G$31,0,IF($E652*(Input!$G$35/100)&gt;(Input!$C$12/12),-1*(Input!$C$12/12),-1*$E652*(Input!$G$35/100)))</f>
        <v>0</v>
      </c>
      <c r="J652" s="78" t="n">
        <f aca="false">IF($B652&gt;Input!$G$31,0,(-1)*($E652+$H652+$I652)*(Input!$C$8/100))</f>
        <v>0</v>
      </c>
      <c r="K652" s="78" t="n">
        <f aca="false">IF($B652&gt;Input!$G$31,0,(-1)*($E652+$H652+$I652)*(Input!$C$9/100))</f>
        <v>0</v>
      </c>
      <c r="L652" s="78" t="n">
        <f aca="false">IF($B652&lt;Input!$G$25,($E652+$F652+$G652+$H652+$I652+$J652+$K652),0)</f>
        <v>0</v>
      </c>
    </row>
    <row r="653" customFormat="false" ht="12.8" hidden="false" customHeight="false" outlineLevel="0" collapsed="false">
      <c r="A653" s="76" t="n">
        <v>649</v>
      </c>
      <c r="B653" s="77" t="n">
        <f aca="false">EOMONTH(Input!$C$7,A653)</f>
        <v>62670</v>
      </c>
      <c r="C653" s="76" t="n">
        <f aca="false">DATEDIF(Input!$G$23,$B653,"Y")</f>
        <v>94</v>
      </c>
      <c r="E653" s="78" t="n">
        <f aca="false">IF($B653&gt;Input!$G$31,0,Input!$G$26*(1+Input!$G$28/100)^(DATEDIF(Input!$C$7,$B653,"Y")))</f>
        <v>0</v>
      </c>
      <c r="F653" s="78" t="n">
        <f aca="false">-1*($E653*(Input!$C$10/100))</f>
        <v>-0</v>
      </c>
      <c r="G653" s="78" t="n">
        <f aca="false">-1*($E653*(Input!$C$11/100))</f>
        <v>-0</v>
      </c>
      <c r="H653" s="78" t="n">
        <f aca="false">IF($B653&lt;Input!$G$25,((Input!$G$29*(1+Input!$C$13/100)^(DATEDIF(Input!$C$7,$B653,"Y")))),0)</f>
        <v>0</v>
      </c>
      <c r="I653" s="78" t="n">
        <f aca="false">IF($B653&gt;Input!$G$31,0,IF($E653*(Input!$G$35/100)&gt;(Input!$C$12/12),-1*(Input!$C$12/12),-1*$E653*(Input!$G$35/100)))</f>
        <v>0</v>
      </c>
      <c r="J653" s="78" t="n">
        <f aca="false">IF($B653&gt;Input!$G$31,0,(-1)*($E653+$H653+$I653)*(Input!$C$8/100))</f>
        <v>0</v>
      </c>
      <c r="K653" s="78" t="n">
        <f aca="false">IF($B653&gt;Input!$G$31,0,(-1)*($E653+$H653+$I653)*(Input!$C$9/100))</f>
        <v>0</v>
      </c>
      <c r="L653" s="78" t="n">
        <f aca="false">IF($B653&lt;Input!$G$25,($E653+$F653+$G653+$H653+$I653+$J653+$K653),0)</f>
        <v>0</v>
      </c>
    </row>
    <row r="654" customFormat="false" ht="12.8" hidden="false" customHeight="false" outlineLevel="0" collapsed="false">
      <c r="A654" s="76" t="n">
        <v>650</v>
      </c>
      <c r="B654" s="77" t="n">
        <f aca="false">EOMONTH(Input!$C$7,A654)</f>
        <v>62701</v>
      </c>
      <c r="C654" s="76" t="n">
        <f aca="false">DATEDIF(Input!$G$23,$B654,"Y")</f>
        <v>94</v>
      </c>
      <c r="E654" s="78" t="n">
        <f aca="false">IF($B654&gt;Input!$G$31,0,Input!$G$26*(1+Input!$G$28/100)^(DATEDIF(Input!$C$7,$B654,"Y")))</f>
        <v>0</v>
      </c>
      <c r="F654" s="78" t="n">
        <f aca="false">-1*($E654*(Input!$C$10/100))</f>
        <v>-0</v>
      </c>
      <c r="G654" s="78" t="n">
        <f aca="false">-1*($E654*(Input!$C$11/100))</f>
        <v>-0</v>
      </c>
      <c r="H654" s="78" t="n">
        <f aca="false">IF($B654&lt;Input!$G$25,((Input!$G$29*(1+Input!$C$13/100)^(DATEDIF(Input!$C$7,$B654,"Y")))),0)</f>
        <v>0</v>
      </c>
      <c r="I654" s="78" t="n">
        <f aca="false">IF($B654&gt;Input!$G$31,0,IF($E654*(Input!$G$35/100)&gt;(Input!$C$12/12),-1*(Input!$C$12/12),-1*$E654*(Input!$G$35/100)))</f>
        <v>0</v>
      </c>
      <c r="J654" s="78" t="n">
        <f aca="false">IF($B654&gt;Input!$G$31,0,(-1)*($E654+$H654+$I654)*(Input!$C$8/100))</f>
        <v>0</v>
      </c>
      <c r="K654" s="78" t="n">
        <f aca="false">IF($B654&gt;Input!$G$31,0,(-1)*($E654+$H654+$I654)*(Input!$C$9/100))</f>
        <v>0</v>
      </c>
      <c r="L654" s="78" t="n">
        <f aca="false">IF($B654&lt;Input!$G$25,($E654+$F654+$G654+$H654+$I654+$J654+$K654),0)</f>
        <v>0</v>
      </c>
    </row>
    <row r="655" customFormat="false" ht="12.8" hidden="false" customHeight="false" outlineLevel="0" collapsed="false">
      <c r="A655" s="76" t="n">
        <v>651</v>
      </c>
      <c r="B655" s="77" t="n">
        <f aca="false">EOMONTH(Input!$C$7,A655)</f>
        <v>62731</v>
      </c>
      <c r="C655" s="76" t="n">
        <f aca="false">DATEDIF(Input!$G$23,$B655,"Y")</f>
        <v>94</v>
      </c>
      <c r="E655" s="78" t="n">
        <f aca="false">IF($B655&gt;Input!$G$31,0,Input!$G$26*(1+Input!$G$28/100)^(DATEDIF(Input!$C$7,$B655,"Y")))</f>
        <v>0</v>
      </c>
      <c r="F655" s="78" t="n">
        <f aca="false">-1*($E655*(Input!$C$10/100))</f>
        <v>-0</v>
      </c>
      <c r="G655" s="78" t="n">
        <f aca="false">-1*($E655*(Input!$C$11/100))</f>
        <v>-0</v>
      </c>
      <c r="H655" s="78" t="n">
        <f aca="false">IF($B655&lt;Input!$G$25,((Input!$G$29*(1+Input!$C$13/100)^(DATEDIF(Input!$C$7,$B655,"Y")))),0)</f>
        <v>0</v>
      </c>
      <c r="I655" s="78" t="n">
        <f aca="false">IF($B655&gt;Input!$G$31,0,IF($E655*(Input!$G$35/100)&gt;(Input!$C$12/12),-1*(Input!$C$12/12),-1*$E655*(Input!$G$35/100)))</f>
        <v>0</v>
      </c>
      <c r="J655" s="78" t="n">
        <f aca="false">IF($B655&gt;Input!$G$31,0,(-1)*($E655+$H655+$I655)*(Input!$C$8/100))</f>
        <v>0</v>
      </c>
      <c r="K655" s="78" t="n">
        <f aca="false">IF($B655&gt;Input!$G$31,0,(-1)*($E655+$H655+$I655)*(Input!$C$9/100))</f>
        <v>0</v>
      </c>
      <c r="L655" s="78" t="n">
        <f aca="false">IF($B655&lt;Input!$G$25,($E655+$F655+$G655+$H655+$I655+$J655+$K655),0)</f>
        <v>0</v>
      </c>
    </row>
    <row r="656" customFormat="false" ht="12.8" hidden="false" customHeight="false" outlineLevel="0" collapsed="false">
      <c r="A656" s="76" t="n">
        <v>652</v>
      </c>
      <c r="B656" s="77" t="n">
        <f aca="false">EOMONTH(Input!$C$7,A656)</f>
        <v>62762</v>
      </c>
      <c r="C656" s="76" t="n">
        <f aca="false">DATEDIF(Input!$G$23,$B656,"Y")</f>
        <v>94</v>
      </c>
      <c r="E656" s="78" t="n">
        <f aca="false">IF($B656&gt;Input!$G$31,0,Input!$G$26*(1+Input!$G$28/100)^(DATEDIF(Input!$C$7,$B656,"Y")))</f>
        <v>0</v>
      </c>
      <c r="F656" s="78" t="n">
        <f aca="false">-1*($E656*(Input!$C$10/100))</f>
        <v>-0</v>
      </c>
      <c r="G656" s="78" t="n">
        <f aca="false">-1*($E656*(Input!$C$11/100))</f>
        <v>-0</v>
      </c>
      <c r="H656" s="78" t="n">
        <f aca="false">IF($B656&lt;Input!$G$25,((Input!$G$29*(1+Input!$C$13/100)^(DATEDIF(Input!$C$7,$B656,"Y")))),0)</f>
        <v>0</v>
      </c>
      <c r="I656" s="78" t="n">
        <f aca="false">IF($B656&gt;Input!$G$31,0,IF($E656*(Input!$G$35/100)&gt;(Input!$C$12/12),-1*(Input!$C$12/12),-1*$E656*(Input!$G$35/100)))</f>
        <v>0</v>
      </c>
      <c r="J656" s="78" t="n">
        <f aca="false">IF($B656&gt;Input!$G$31,0,(-1)*($E656+$H656+$I656)*(Input!$C$8/100))</f>
        <v>0</v>
      </c>
      <c r="K656" s="78" t="n">
        <f aca="false">IF($B656&gt;Input!$G$31,0,(-1)*($E656+$H656+$I656)*(Input!$C$9/100))</f>
        <v>0</v>
      </c>
      <c r="L656" s="78" t="n">
        <f aca="false">IF($B656&lt;Input!$G$25,($E656+$F656+$G656+$H656+$I656+$J656+$K656),0)</f>
        <v>0</v>
      </c>
    </row>
    <row r="657" customFormat="false" ht="12.8" hidden="false" customHeight="false" outlineLevel="0" collapsed="false">
      <c r="A657" s="76" t="n">
        <v>653</v>
      </c>
      <c r="B657" s="77" t="n">
        <f aca="false">EOMONTH(Input!$C$7,A657)</f>
        <v>62792</v>
      </c>
      <c r="C657" s="76" t="n">
        <f aca="false">DATEDIF(Input!$G$23,$B657,"Y")</f>
        <v>94</v>
      </c>
      <c r="E657" s="78" t="n">
        <f aca="false">IF($B657&gt;Input!$G$31,0,Input!$G$26*(1+Input!$G$28/100)^(DATEDIF(Input!$C$7,$B657,"Y")))</f>
        <v>0</v>
      </c>
      <c r="F657" s="78" t="n">
        <f aca="false">-1*($E657*(Input!$C$10/100))</f>
        <v>-0</v>
      </c>
      <c r="G657" s="78" t="n">
        <f aca="false">-1*($E657*(Input!$C$11/100))</f>
        <v>-0</v>
      </c>
      <c r="H657" s="78" t="n">
        <f aca="false">IF($B657&lt;Input!$G$25,((Input!$G$29*(1+Input!$C$13/100)^(DATEDIF(Input!$C$7,$B657,"Y")))),0)</f>
        <v>0</v>
      </c>
      <c r="I657" s="78" t="n">
        <f aca="false">IF($B657&gt;Input!$G$31,0,IF($E657*(Input!$G$35/100)&gt;(Input!$C$12/12),-1*(Input!$C$12/12),-1*$E657*(Input!$G$35/100)))</f>
        <v>0</v>
      </c>
      <c r="J657" s="78" t="n">
        <f aca="false">IF($B657&gt;Input!$G$31,0,(-1)*($E657+$H657+$I657)*(Input!$C$8/100))</f>
        <v>0</v>
      </c>
      <c r="K657" s="78" t="n">
        <f aca="false">IF($B657&gt;Input!$G$31,0,(-1)*($E657+$H657+$I657)*(Input!$C$9/100))</f>
        <v>0</v>
      </c>
      <c r="L657" s="78" t="n">
        <f aca="false">IF($B657&lt;Input!$G$25,($E657+$F657+$G657+$H657+$I657+$J657+$K657),0)</f>
        <v>0</v>
      </c>
    </row>
    <row r="658" customFormat="false" ht="12.8" hidden="false" customHeight="false" outlineLevel="0" collapsed="false">
      <c r="A658" s="76" t="n">
        <v>654</v>
      </c>
      <c r="B658" s="77" t="n">
        <f aca="false">EOMONTH(Input!$C$7,A658)</f>
        <v>62823</v>
      </c>
      <c r="C658" s="76" t="n">
        <f aca="false">DATEDIF(Input!$G$23,$B658,"Y")</f>
        <v>94</v>
      </c>
      <c r="E658" s="78" t="n">
        <f aca="false">IF($B658&gt;Input!$G$31,0,Input!$G$26*(1+Input!$G$28/100)^(DATEDIF(Input!$C$7,$B658,"Y")))</f>
        <v>0</v>
      </c>
      <c r="F658" s="78" t="n">
        <f aca="false">-1*($E658*(Input!$C$10/100))</f>
        <v>-0</v>
      </c>
      <c r="G658" s="78" t="n">
        <f aca="false">-1*($E658*(Input!$C$11/100))</f>
        <v>-0</v>
      </c>
      <c r="H658" s="78" t="n">
        <f aca="false">IF($B658&lt;Input!$G$25,((Input!$G$29*(1+Input!$C$13/100)^(DATEDIF(Input!$C$7,$B658,"Y")))),0)</f>
        <v>0</v>
      </c>
      <c r="I658" s="78" t="n">
        <f aca="false">IF($B658&gt;Input!$G$31,0,IF($E658*(Input!$G$35/100)&gt;(Input!$C$12/12),-1*(Input!$C$12/12),-1*$E658*(Input!$G$35/100)))</f>
        <v>0</v>
      </c>
      <c r="J658" s="78" t="n">
        <f aca="false">IF($B658&gt;Input!$G$31,0,(-1)*($E658+$H658+$I658)*(Input!$C$8/100))</f>
        <v>0</v>
      </c>
      <c r="K658" s="78" t="n">
        <f aca="false">IF($B658&gt;Input!$G$31,0,(-1)*($E658+$H658+$I658)*(Input!$C$9/100))</f>
        <v>0</v>
      </c>
      <c r="L658" s="78" t="n">
        <f aca="false">IF($B658&lt;Input!$G$25,($E658+$F658+$G658+$H658+$I658+$J658+$K658),0)</f>
        <v>0</v>
      </c>
    </row>
    <row r="659" customFormat="false" ht="12.8" hidden="false" customHeight="false" outlineLevel="0" collapsed="false">
      <c r="A659" s="76" t="n">
        <v>655</v>
      </c>
      <c r="B659" s="77" t="n">
        <f aca="false">EOMONTH(Input!$C$7,A659)</f>
        <v>62854</v>
      </c>
      <c r="C659" s="76" t="n">
        <f aca="false">DATEDIF(Input!$G$23,$B659,"Y")</f>
        <v>94</v>
      </c>
      <c r="E659" s="78" t="n">
        <f aca="false">IF($B659&gt;Input!$G$31,0,Input!$G$26*(1+Input!$G$28/100)^(DATEDIF(Input!$C$7,$B659,"Y")))</f>
        <v>0</v>
      </c>
      <c r="F659" s="78" t="n">
        <f aca="false">-1*($E659*(Input!$C$10/100))</f>
        <v>-0</v>
      </c>
      <c r="G659" s="78" t="n">
        <f aca="false">-1*($E659*(Input!$C$11/100))</f>
        <v>-0</v>
      </c>
      <c r="H659" s="78" t="n">
        <f aca="false">IF($B659&lt;Input!$G$25,((Input!$G$29*(1+Input!$C$13/100)^(DATEDIF(Input!$C$7,$B659,"Y")))),0)</f>
        <v>0</v>
      </c>
      <c r="I659" s="78" t="n">
        <f aca="false">IF($B659&gt;Input!$G$31,0,IF($E659*(Input!$G$35/100)&gt;(Input!$C$12/12),-1*(Input!$C$12/12),-1*$E659*(Input!$G$35/100)))</f>
        <v>0</v>
      </c>
      <c r="J659" s="78" t="n">
        <f aca="false">IF($B659&gt;Input!$G$31,0,(-1)*($E659+$H659+$I659)*(Input!$C$8/100))</f>
        <v>0</v>
      </c>
      <c r="K659" s="78" t="n">
        <f aca="false">IF($B659&gt;Input!$G$31,0,(-1)*($E659+$H659+$I659)*(Input!$C$9/100))</f>
        <v>0</v>
      </c>
      <c r="L659" s="78" t="n">
        <f aca="false">IF($B659&lt;Input!$G$25,($E659+$F659+$G659+$H659+$I659+$J659+$K659),0)</f>
        <v>0</v>
      </c>
    </row>
    <row r="660" customFormat="false" ht="12.8" hidden="false" customHeight="false" outlineLevel="0" collapsed="false">
      <c r="A660" s="76" t="n">
        <v>656</v>
      </c>
      <c r="B660" s="77" t="n">
        <f aca="false">EOMONTH(Input!$C$7,A660)</f>
        <v>62883</v>
      </c>
      <c r="C660" s="76" t="n">
        <f aca="false">DATEDIF(Input!$G$23,$B660,"Y")</f>
        <v>94</v>
      </c>
      <c r="E660" s="78" t="n">
        <f aca="false">IF($B660&gt;Input!$G$31,0,Input!$G$26*(1+Input!$G$28/100)^(DATEDIF(Input!$C$7,$B660,"Y")))</f>
        <v>0</v>
      </c>
      <c r="F660" s="78" t="n">
        <f aca="false">-1*($E660*(Input!$C$10/100))</f>
        <v>-0</v>
      </c>
      <c r="G660" s="78" t="n">
        <f aca="false">-1*($E660*(Input!$C$11/100))</f>
        <v>-0</v>
      </c>
      <c r="H660" s="78" t="n">
        <f aca="false">IF($B660&lt;Input!$G$25,((Input!$G$29*(1+Input!$C$13/100)^(DATEDIF(Input!$C$7,$B660,"Y")))),0)</f>
        <v>0</v>
      </c>
      <c r="I660" s="78" t="n">
        <f aca="false">IF($B660&gt;Input!$G$31,0,IF($E660*(Input!$G$35/100)&gt;(Input!$C$12/12),-1*(Input!$C$12/12),-1*$E660*(Input!$G$35/100)))</f>
        <v>0</v>
      </c>
      <c r="J660" s="78" t="n">
        <f aca="false">IF($B660&gt;Input!$G$31,0,(-1)*($E660+$H660+$I660)*(Input!$C$8/100))</f>
        <v>0</v>
      </c>
      <c r="K660" s="78" t="n">
        <f aca="false">IF($B660&gt;Input!$G$31,0,(-1)*($E660+$H660+$I660)*(Input!$C$9/100))</f>
        <v>0</v>
      </c>
      <c r="L660" s="78" t="n">
        <f aca="false">IF($B660&lt;Input!$G$25,($E660+$F660+$G660+$H660+$I660+$J660+$K660),0)</f>
        <v>0</v>
      </c>
    </row>
    <row r="661" customFormat="false" ht="12.8" hidden="false" customHeight="false" outlineLevel="0" collapsed="false">
      <c r="A661" s="76" t="n">
        <v>657</v>
      </c>
      <c r="B661" s="77" t="n">
        <f aca="false">EOMONTH(Input!$C$7,A661)</f>
        <v>62914</v>
      </c>
      <c r="C661" s="76" t="n">
        <f aca="false">DATEDIF(Input!$G$23,$B661,"Y")</f>
        <v>94</v>
      </c>
      <c r="E661" s="78" t="n">
        <f aca="false">IF($B661&gt;Input!$G$31,0,Input!$G$26*(1+Input!$G$28/100)^(DATEDIF(Input!$C$7,$B661,"Y")))</f>
        <v>0</v>
      </c>
      <c r="F661" s="78" t="n">
        <f aca="false">-1*($E661*(Input!$C$10/100))</f>
        <v>-0</v>
      </c>
      <c r="G661" s="78" t="n">
        <f aca="false">-1*($E661*(Input!$C$11/100))</f>
        <v>-0</v>
      </c>
      <c r="H661" s="78" t="n">
        <f aca="false">IF($B661&lt;Input!$G$25,((Input!$G$29*(1+Input!$C$13/100)^(DATEDIF(Input!$C$7,$B661,"Y")))),0)</f>
        <v>0</v>
      </c>
      <c r="I661" s="78" t="n">
        <f aca="false">IF($B661&gt;Input!$G$31,0,IF($E661*(Input!$G$35/100)&gt;(Input!$C$12/12),-1*(Input!$C$12/12),-1*$E661*(Input!$G$35/100)))</f>
        <v>0</v>
      </c>
      <c r="J661" s="78" t="n">
        <f aca="false">IF($B661&gt;Input!$G$31,0,(-1)*($E661+$H661+$I661)*(Input!$C$8/100))</f>
        <v>0</v>
      </c>
      <c r="K661" s="78" t="n">
        <f aca="false">IF($B661&gt;Input!$G$31,0,(-1)*($E661+$H661+$I661)*(Input!$C$9/100))</f>
        <v>0</v>
      </c>
      <c r="L661" s="78" t="n">
        <f aca="false">IF($B661&lt;Input!$G$25,($E661+$F661+$G661+$H661+$I661+$J661+$K661),0)</f>
        <v>0</v>
      </c>
    </row>
    <row r="662" customFormat="false" ht="12.8" hidden="false" customHeight="false" outlineLevel="0" collapsed="false">
      <c r="A662" s="76" t="n">
        <v>658</v>
      </c>
      <c r="B662" s="77" t="n">
        <f aca="false">EOMONTH(Input!$C$7,A662)</f>
        <v>62944</v>
      </c>
      <c r="C662" s="76" t="n">
        <f aca="false">DATEDIF(Input!$G$23,$B662,"Y")</f>
        <v>94</v>
      </c>
      <c r="E662" s="78" t="n">
        <f aca="false">IF($B662&gt;Input!$G$31,0,Input!$G$26*(1+Input!$G$28/100)^(DATEDIF(Input!$C$7,$B662,"Y")))</f>
        <v>0</v>
      </c>
      <c r="F662" s="78" t="n">
        <f aca="false">-1*($E662*(Input!$C$10/100))</f>
        <v>-0</v>
      </c>
      <c r="G662" s="78" t="n">
        <f aca="false">-1*($E662*(Input!$C$11/100))</f>
        <v>-0</v>
      </c>
      <c r="H662" s="78" t="n">
        <f aca="false">IF($B662&lt;Input!$G$25,((Input!$G$29*(1+Input!$C$13/100)^(DATEDIF(Input!$C$7,$B662,"Y")))),0)</f>
        <v>0</v>
      </c>
      <c r="I662" s="78" t="n">
        <f aca="false">IF($B662&gt;Input!$G$31,0,IF($E662*(Input!$G$35/100)&gt;(Input!$C$12/12),-1*(Input!$C$12/12),-1*$E662*(Input!$G$35/100)))</f>
        <v>0</v>
      </c>
      <c r="J662" s="78" t="n">
        <f aca="false">IF($B662&gt;Input!$G$31,0,(-1)*($E662+$H662+$I662)*(Input!$C$8/100))</f>
        <v>0</v>
      </c>
      <c r="K662" s="78" t="n">
        <f aca="false">IF($B662&gt;Input!$G$31,0,(-1)*($E662+$H662+$I662)*(Input!$C$9/100))</f>
        <v>0</v>
      </c>
      <c r="L662" s="78" t="n">
        <f aca="false">IF($B662&lt;Input!$G$25,($E662+$F662+$G662+$H662+$I662+$J662+$K662),0)</f>
        <v>0</v>
      </c>
    </row>
    <row r="663" customFormat="false" ht="12.8" hidden="false" customHeight="false" outlineLevel="0" collapsed="false">
      <c r="A663" s="76" t="n">
        <v>659</v>
      </c>
      <c r="B663" s="77" t="n">
        <f aca="false">EOMONTH(Input!$C$7,A663)</f>
        <v>62975</v>
      </c>
      <c r="C663" s="76" t="n">
        <f aca="false">DATEDIF(Input!$G$23,$B663,"Y")</f>
        <v>95</v>
      </c>
      <c r="E663" s="78" t="n">
        <f aca="false">IF($B663&gt;Input!$G$31,0,Input!$G$26*(1+Input!$G$28/100)^(DATEDIF(Input!$C$7,$B663,"Y")))</f>
        <v>0</v>
      </c>
      <c r="F663" s="78" t="n">
        <f aca="false">-1*($E663*(Input!$C$10/100))</f>
        <v>-0</v>
      </c>
      <c r="G663" s="78" t="n">
        <f aca="false">-1*($E663*(Input!$C$11/100))</f>
        <v>-0</v>
      </c>
      <c r="H663" s="78" t="n">
        <f aca="false">IF($B663&lt;Input!$G$25,((Input!$G$29*(1+Input!$C$13/100)^(DATEDIF(Input!$C$7,$B663,"Y")))),0)</f>
        <v>0</v>
      </c>
      <c r="I663" s="78" t="n">
        <f aca="false">IF($B663&gt;Input!$G$31,0,IF($E663*(Input!$G$35/100)&gt;(Input!$C$12/12),-1*(Input!$C$12/12),-1*$E663*(Input!$G$35/100)))</f>
        <v>0</v>
      </c>
      <c r="J663" s="78" t="n">
        <f aca="false">IF($B663&gt;Input!$G$31,0,(-1)*($E663+$H663+$I663)*(Input!$C$8/100))</f>
        <v>0</v>
      </c>
      <c r="K663" s="78" t="n">
        <f aca="false">IF($B663&gt;Input!$G$31,0,(-1)*($E663+$H663+$I663)*(Input!$C$9/100))</f>
        <v>0</v>
      </c>
      <c r="L663" s="78" t="n">
        <f aca="false">IF($B663&lt;Input!$G$25,($E663+$F663+$G663+$H663+$I663+$J663+$K663),0)</f>
        <v>0</v>
      </c>
    </row>
    <row r="664" customFormat="false" ht="12.8" hidden="false" customHeight="false" outlineLevel="0" collapsed="false">
      <c r="A664" s="76" t="n">
        <v>660</v>
      </c>
      <c r="B664" s="77" t="n">
        <f aca="false">EOMONTH(Input!$C$7,A664)</f>
        <v>63005</v>
      </c>
      <c r="C664" s="76" t="n">
        <f aca="false">DATEDIF(Input!$G$23,$B664,"Y")</f>
        <v>95</v>
      </c>
      <c r="E664" s="78" t="n">
        <f aca="false">IF($B664&gt;Input!$G$31,0,Input!$G$26*(1+Input!$G$28/100)^(DATEDIF(Input!$C$7,$B664,"Y")))</f>
        <v>0</v>
      </c>
      <c r="F664" s="78" t="n">
        <f aca="false">-1*($E664*(Input!$C$10/100))</f>
        <v>-0</v>
      </c>
      <c r="G664" s="78" t="n">
        <f aca="false">-1*($E664*(Input!$C$11/100))</f>
        <v>-0</v>
      </c>
      <c r="H664" s="78" t="n">
        <f aca="false">IF($B664&lt;Input!$G$25,((Input!$G$29*(1+Input!$C$13/100)^(DATEDIF(Input!$C$7,$B664,"Y")))),0)</f>
        <v>0</v>
      </c>
      <c r="I664" s="78" t="n">
        <f aca="false">IF($B664&gt;Input!$G$31,0,IF($E664*(Input!$G$35/100)&gt;(Input!$C$12/12),-1*(Input!$C$12/12),-1*$E664*(Input!$G$35/100)))</f>
        <v>0</v>
      </c>
      <c r="J664" s="78" t="n">
        <f aca="false">IF($B664&gt;Input!$G$31,0,(-1)*($E664+$H664+$I664)*(Input!$C$8/100))</f>
        <v>0</v>
      </c>
      <c r="K664" s="78" t="n">
        <f aca="false">IF($B664&gt;Input!$G$31,0,(-1)*($E664+$H664+$I664)*(Input!$C$9/100))</f>
        <v>0</v>
      </c>
      <c r="L664" s="78" t="n">
        <f aca="false">IF($B664&lt;Input!$G$25,($E664+$F664+$G664+$H664+$I664+$J664+$K664),0)</f>
        <v>0</v>
      </c>
    </row>
    <row r="665" customFormat="false" ht="12.8" hidden="false" customHeight="false" outlineLevel="0" collapsed="false">
      <c r="A665" s="76" t="n">
        <v>661</v>
      </c>
      <c r="B665" s="77" t="n">
        <f aca="false">EOMONTH(Input!$C$7,A665)</f>
        <v>63036</v>
      </c>
      <c r="C665" s="76" t="n">
        <f aca="false">DATEDIF(Input!$G$23,$B665,"Y")</f>
        <v>95</v>
      </c>
      <c r="E665" s="78" t="n">
        <f aca="false">IF($B665&gt;Input!$G$31,0,Input!$G$26*(1+Input!$G$28/100)^(DATEDIF(Input!$C$7,$B665,"Y")))</f>
        <v>0</v>
      </c>
      <c r="F665" s="78" t="n">
        <f aca="false">-1*($E665*(Input!$C$10/100))</f>
        <v>-0</v>
      </c>
      <c r="G665" s="78" t="n">
        <f aca="false">-1*($E665*(Input!$C$11/100))</f>
        <v>-0</v>
      </c>
      <c r="H665" s="78" t="n">
        <f aca="false">IF($B665&lt;Input!$G$25,((Input!$G$29*(1+Input!$C$13/100)^(DATEDIF(Input!$C$7,$B665,"Y")))),0)</f>
        <v>0</v>
      </c>
      <c r="I665" s="78" t="n">
        <f aca="false">IF($B665&gt;Input!$G$31,0,IF($E665*(Input!$G$35/100)&gt;(Input!$C$12/12),-1*(Input!$C$12/12),-1*$E665*(Input!$G$35/100)))</f>
        <v>0</v>
      </c>
      <c r="J665" s="78" t="n">
        <f aca="false">IF($B665&gt;Input!$G$31,0,(-1)*($E665+$H665+$I665)*(Input!$C$8/100))</f>
        <v>0</v>
      </c>
      <c r="K665" s="78" t="n">
        <f aca="false">IF($B665&gt;Input!$G$31,0,(-1)*($E665+$H665+$I665)*(Input!$C$9/100))</f>
        <v>0</v>
      </c>
      <c r="L665" s="78" t="n">
        <f aca="false">IF($B665&lt;Input!$G$25,($E665+$F665+$G665+$H665+$I665+$J665+$K665),0)</f>
        <v>0</v>
      </c>
    </row>
    <row r="666" customFormat="false" ht="12.8" hidden="false" customHeight="false" outlineLevel="0" collapsed="false">
      <c r="A666" s="76" t="n">
        <v>662</v>
      </c>
      <c r="B666" s="77" t="n">
        <f aca="false">EOMONTH(Input!$C$7,A666)</f>
        <v>63067</v>
      </c>
      <c r="C666" s="76" t="n">
        <f aca="false">DATEDIF(Input!$G$23,$B666,"Y")</f>
        <v>95</v>
      </c>
      <c r="E666" s="78" t="n">
        <f aca="false">IF($B666&gt;Input!$G$31,0,Input!$G$26*(1+Input!$G$28/100)^(DATEDIF(Input!$C$7,$B666,"Y")))</f>
        <v>0</v>
      </c>
      <c r="F666" s="78" t="n">
        <f aca="false">-1*($E666*(Input!$C$10/100))</f>
        <v>-0</v>
      </c>
      <c r="G666" s="78" t="n">
        <f aca="false">-1*($E666*(Input!$C$11/100))</f>
        <v>-0</v>
      </c>
      <c r="H666" s="78" t="n">
        <f aca="false">IF($B666&lt;Input!$G$25,((Input!$G$29*(1+Input!$C$13/100)^(DATEDIF(Input!$C$7,$B666,"Y")))),0)</f>
        <v>0</v>
      </c>
      <c r="I666" s="78" t="n">
        <f aca="false">IF($B666&gt;Input!$G$31,0,IF($E666*(Input!$G$35/100)&gt;(Input!$C$12/12),-1*(Input!$C$12/12),-1*$E666*(Input!$G$35/100)))</f>
        <v>0</v>
      </c>
      <c r="J666" s="78" t="n">
        <f aca="false">IF($B666&gt;Input!$G$31,0,(-1)*($E666+$H666+$I666)*(Input!$C$8/100))</f>
        <v>0</v>
      </c>
      <c r="K666" s="78" t="n">
        <f aca="false">IF($B666&gt;Input!$G$31,0,(-1)*($E666+$H666+$I666)*(Input!$C$9/100))</f>
        <v>0</v>
      </c>
      <c r="L666" s="78" t="n">
        <f aca="false">IF($B666&lt;Input!$G$25,($E666+$F666+$G666+$H666+$I666+$J666+$K666),0)</f>
        <v>0</v>
      </c>
    </row>
    <row r="667" customFormat="false" ht="12.8" hidden="false" customHeight="false" outlineLevel="0" collapsed="false">
      <c r="A667" s="76" t="n">
        <v>663</v>
      </c>
      <c r="B667" s="77" t="n">
        <f aca="false">EOMONTH(Input!$C$7,A667)</f>
        <v>63097</v>
      </c>
      <c r="C667" s="76" t="n">
        <f aca="false">DATEDIF(Input!$G$23,$B667,"Y")</f>
        <v>95</v>
      </c>
      <c r="E667" s="78" t="n">
        <f aca="false">IF($B667&gt;Input!$G$31,0,Input!$G$26*(1+Input!$G$28/100)^(DATEDIF(Input!$C$7,$B667,"Y")))</f>
        <v>0</v>
      </c>
      <c r="F667" s="78" t="n">
        <f aca="false">-1*($E667*(Input!$C$10/100))</f>
        <v>-0</v>
      </c>
      <c r="G667" s="78" t="n">
        <f aca="false">-1*($E667*(Input!$C$11/100))</f>
        <v>-0</v>
      </c>
      <c r="H667" s="78" t="n">
        <f aca="false">IF($B667&lt;Input!$G$25,((Input!$G$29*(1+Input!$C$13/100)^(DATEDIF(Input!$C$7,$B667,"Y")))),0)</f>
        <v>0</v>
      </c>
      <c r="I667" s="78" t="n">
        <f aca="false">IF($B667&gt;Input!$G$31,0,IF($E667*(Input!$G$35/100)&gt;(Input!$C$12/12),-1*(Input!$C$12/12),-1*$E667*(Input!$G$35/100)))</f>
        <v>0</v>
      </c>
      <c r="J667" s="78" t="n">
        <f aca="false">IF($B667&gt;Input!$G$31,0,(-1)*($E667+$H667+$I667)*(Input!$C$8/100))</f>
        <v>0</v>
      </c>
      <c r="K667" s="78" t="n">
        <f aca="false">IF($B667&gt;Input!$G$31,0,(-1)*($E667+$H667+$I667)*(Input!$C$9/100))</f>
        <v>0</v>
      </c>
      <c r="L667" s="78" t="n">
        <f aca="false">IF($B667&lt;Input!$G$25,($E667+$F667+$G667+$H667+$I667+$J667+$K667),0)</f>
        <v>0</v>
      </c>
    </row>
    <row r="668" customFormat="false" ht="12.8" hidden="false" customHeight="false" outlineLevel="0" collapsed="false">
      <c r="A668" s="76" t="n">
        <v>664</v>
      </c>
      <c r="B668" s="77" t="n">
        <f aca="false">EOMONTH(Input!$C$7,A668)</f>
        <v>63128</v>
      </c>
      <c r="C668" s="76" t="n">
        <f aca="false">DATEDIF(Input!$G$23,$B668,"Y")</f>
        <v>95</v>
      </c>
      <c r="E668" s="78" t="n">
        <f aca="false">IF($B668&gt;Input!$G$31,0,Input!$G$26*(1+Input!$G$28/100)^(DATEDIF(Input!$C$7,$B668,"Y")))</f>
        <v>0</v>
      </c>
      <c r="F668" s="78" t="n">
        <f aca="false">-1*($E668*(Input!$C$10/100))</f>
        <v>-0</v>
      </c>
      <c r="G668" s="78" t="n">
        <f aca="false">-1*($E668*(Input!$C$11/100))</f>
        <v>-0</v>
      </c>
      <c r="H668" s="78" t="n">
        <f aca="false">IF($B668&lt;Input!$G$25,((Input!$G$29*(1+Input!$C$13/100)^(DATEDIF(Input!$C$7,$B668,"Y")))),0)</f>
        <v>0</v>
      </c>
      <c r="I668" s="78" t="n">
        <f aca="false">IF($B668&gt;Input!$G$31,0,IF($E668*(Input!$G$35/100)&gt;(Input!$C$12/12),-1*(Input!$C$12/12),-1*$E668*(Input!$G$35/100)))</f>
        <v>0</v>
      </c>
      <c r="J668" s="78" t="n">
        <f aca="false">IF($B668&gt;Input!$G$31,0,(-1)*($E668+$H668+$I668)*(Input!$C$8/100))</f>
        <v>0</v>
      </c>
      <c r="K668" s="78" t="n">
        <f aca="false">IF($B668&gt;Input!$G$31,0,(-1)*($E668+$H668+$I668)*(Input!$C$9/100))</f>
        <v>0</v>
      </c>
      <c r="L668" s="78" t="n">
        <f aca="false">IF($B668&lt;Input!$G$25,($E668+$F668+$G668+$H668+$I668+$J668+$K668),0)</f>
        <v>0</v>
      </c>
    </row>
    <row r="669" customFormat="false" ht="12.8" hidden="false" customHeight="false" outlineLevel="0" collapsed="false">
      <c r="A669" s="76" t="n">
        <v>665</v>
      </c>
      <c r="B669" s="77" t="n">
        <f aca="false">EOMONTH(Input!$C$7,A669)</f>
        <v>63158</v>
      </c>
      <c r="C669" s="76" t="n">
        <f aca="false">DATEDIF(Input!$G$23,$B669,"Y")</f>
        <v>95</v>
      </c>
      <c r="E669" s="78" t="n">
        <f aca="false">IF($B669&gt;Input!$G$31,0,Input!$G$26*(1+Input!$G$28/100)^(DATEDIF(Input!$C$7,$B669,"Y")))</f>
        <v>0</v>
      </c>
      <c r="F669" s="78" t="n">
        <f aca="false">-1*($E669*(Input!$C$10/100))</f>
        <v>-0</v>
      </c>
      <c r="G669" s="78" t="n">
        <f aca="false">-1*($E669*(Input!$C$11/100))</f>
        <v>-0</v>
      </c>
      <c r="H669" s="78" t="n">
        <f aca="false">IF($B669&lt;Input!$G$25,((Input!$G$29*(1+Input!$C$13/100)^(DATEDIF(Input!$C$7,$B669,"Y")))),0)</f>
        <v>0</v>
      </c>
      <c r="I669" s="78" t="n">
        <f aca="false">IF($B669&gt;Input!$G$31,0,IF($E669*(Input!$G$35/100)&gt;(Input!$C$12/12),-1*(Input!$C$12/12),-1*$E669*(Input!$G$35/100)))</f>
        <v>0</v>
      </c>
      <c r="J669" s="78" t="n">
        <f aca="false">IF($B669&gt;Input!$G$31,0,(-1)*($E669+$H669+$I669)*(Input!$C$8/100))</f>
        <v>0</v>
      </c>
      <c r="K669" s="78" t="n">
        <f aca="false">IF($B669&gt;Input!$G$31,0,(-1)*($E669+$H669+$I669)*(Input!$C$9/100))</f>
        <v>0</v>
      </c>
      <c r="L669" s="78" t="n">
        <f aca="false">IF($B669&lt;Input!$G$25,($E669+$F669+$G669+$H669+$I669+$J669+$K669),0)</f>
        <v>0</v>
      </c>
    </row>
    <row r="670" customFormat="false" ht="12.8" hidden="false" customHeight="false" outlineLevel="0" collapsed="false">
      <c r="A670" s="76" t="n">
        <v>666</v>
      </c>
      <c r="B670" s="77" t="n">
        <f aca="false">EOMONTH(Input!$C$7,A670)</f>
        <v>63189</v>
      </c>
      <c r="C670" s="76" t="n">
        <f aca="false">DATEDIF(Input!$G$23,$B670,"Y")</f>
        <v>95</v>
      </c>
      <c r="E670" s="78" t="n">
        <f aca="false">IF($B670&gt;Input!$G$31,0,Input!$G$26*(1+Input!$G$28/100)^(DATEDIF(Input!$C$7,$B670,"Y")))</f>
        <v>0</v>
      </c>
      <c r="F670" s="78" t="n">
        <f aca="false">-1*($E670*(Input!$C$10/100))</f>
        <v>-0</v>
      </c>
      <c r="G670" s="78" t="n">
        <f aca="false">-1*($E670*(Input!$C$11/100))</f>
        <v>-0</v>
      </c>
      <c r="H670" s="78" t="n">
        <f aca="false">IF($B670&lt;Input!$G$25,((Input!$G$29*(1+Input!$C$13/100)^(DATEDIF(Input!$C$7,$B670,"Y")))),0)</f>
        <v>0</v>
      </c>
      <c r="I670" s="78" t="n">
        <f aca="false">IF($B670&gt;Input!$G$31,0,IF($E670*(Input!$G$35/100)&gt;(Input!$C$12/12),-1*(Input!$C$12/12),-1*$E670*(Input!$G$35/100)))</f>
        <v>0</v>
      </c>
      <c r="J670" s="78" t="n">
        <f aca="false">IF($B670&gt;Input!$G$31,0,(-1)*($E670+$H670+$I670)*(Input!$C$8/100))</f>
        <v>0</v>
      </c>
      <c r="K670" s="78" t="n">
        <f aca="false">IF($B670&gt;Input!$G$31,0,(-1)*($E670+$H670+$I670)*(Input!$C$9/100))</f>
        <v>0</v>
      </c>
      <c r="L670" s="78" t="n">
        <f aca="false">IF($B670&lt;Input!$G$25,($E670+$F670+$G670+$H670+$I670+$J670+$K670),0)</f>
        <v>0</v>
      </c>
    </row>
    <row r="671" customFormat="false" ht="12.8" hidden="false" customHeight="false" outlineLevel="0" collapsed="false">
      <c r="A671" s="76" t="n">
        <v>667</v>
      </c>
      <c r="B671" s="77" t="n">
        <f aca="false">EOMONTH(Input!$C$7,A671)</f>
        <v>63220</v>
      </c>
      <c r="C671" s="76" t="n">
        <f aca="false">DATEDIF(Input!$G$23,$B671,"Y")</f>
        <v>95</v>
      </c>
      <c r="E671" s="78" t="n">
        <f aca="false">IF($B671&gt;Input!$G$31,0,Input!$G$26*(1+Input!$G$28/100)^(DATEDIF(Input!$C$7,$B671,"Y")))</f>
        <v>0</v>
      </c>
      <c r="F671" s="78" t="n">
        <f aca="false">-1*($E671*(Input!$C$10/100))</f>
        <v>-0</v>
      </c>
      <c r="G671" s="78" t="n">
        <f aca="false">-1*($E671*(Input!$C$11/100))</f>
        <v>-0</v>
      </c>
      <c r="H671" s="78" t="n">
        <f aca="false">IF($B671&lt;Input!$G$25,((Input!$G$29*(1+Input!$C$13/100)^(DATEDIF(Input!$C$7,$B671,"Y")))),0)</f>
        <v>0</v>
      </c>
      <c r="I671" s="78" t="n">
        <f aca="false">IF($B671&gt;Input!$G$31,0,IF($E671*(Input!$G$35/100)&gt;(Input!$C$12/12),-1*(Input!$C$12/12),-1*$E671*(Input!$G$35/100)))</f>
        <v>0</v>
      </c>
      <c r="J671" s="78" t="n">
        <f aca="false">IF($B671&gt;Input!$G$31,0,(-1)*($E671+$H671+$I671)*(Input!$C$8/100))</f>
        <v>0</v>
      </c>
      <c r="K671" s="78" t="n">
        <f aca="false">IF($B671&gt;Input!$G$31,0,(-1)*($E671+$H671+$I671)*(Input!$C$9/100))</f>
        <v>0</v>
      </c>
      <c r="L671" s="78" t="n">
        <f aca="false">IF($B671&lt;Input!$G$25,($E671+$F671+$G671+$H671+$I671+$J671+$K671),0)</f>
        <v>0</v>
      </c>
    </row>
    <row r="672" customFormat="false" ht="12.8" hidden="false" customHeight="false" outlineLevel="0" collapsed="false">
      <c r="A672" s="76" t="n">
        <v>668</v>
      </c>
      <c r="B672" s="77" t="n">
        <f aca="false">EOMONTH(Input!$C$7,A672)</f>
        <v>63248</v>
      </c>
      <c r="C672" s="76" t="n">
        <f aca="false">DATEDIF(Input!$G$23,$B672,"Y")</f>
        <v>95</v>
      </c>
      <c r="E672" s="78" t="n">
        <f aca="false">IF($B672&gt;Input!$G$31,0,Input!$G$26*(1+Input!$G$28/100)^(DATEDIF(Input!$C$7,$B672,"Y")))</f>
        <v>0</v>
      </c>
      <c r="F672" s="78" t="n">
        <f aca="false">-1*($E672*(Input!$C$10/100))</f>
        <v>-0</v>
      </c>
      <c r="G672" s="78" t="n">
        <f aca="false">-1*($E672*(Input!$C$11/100))</f>
        <v>-0</v>
      </c>
      <c r="H672" s="78" t="n">
        <f aca="false">IF($B672&lt;Input!$G$25,((Input!$G$29*(1+Input!$C$13/100)^(DATEDIF(Input!$C$7,$B672,"Y")))),0)</f>
        <v>0</v>
      </c>
      <c r="I672" s="78" t="n">
        <f aca="false">IF($B672&gt;Input!$G$31,0,IF($E672*(Input!$G$35/100)&gt;(Input!$C$12/12),-1*(Input!$C$12/12),-1*$E672*(Input!$G$35/100)))</f>
        <v>0</v>
      </c>
      <c r="J672" s="78" t="n">
        <f aca="false">IF($B672&gt;Input!$G$31,0,(-1)*($E672+$H672+$I672)*(Input!$C$8/100))</f>
        <v>0</v>
      </c>
      <c r="K672" s="78" t="n">
        <f aca="false">IF($B672&gt;Input!$G$31,0,(-1)*($E672+$H672+$I672)*(Input!$C$9/100))</f>
        <v>0</v>
      </c>
      <c r="L672" s="78" t="n">
        <f aca="false">IF($B672&lt;Input!$G$25,($E672+$F672+$G672+$H672+$I672+$J672+$K672),0)</f>
        <v>0</v>
      </c>
    </row>
    <row r="673" customFormat="false" ht="12.8" hidden="false" customHeight="false" outlineLevel="0" collapsed="false">
      <c r="A673" s="76" t="n">
        <v>669</v>
      </c>
      <c r="B673" s="77" t="n">
        <f aca="false">EOMONTH(Input!$C$7,A673)</f>
        <v>63279</v>
      </c>
      <c r="C673" s="76" t="n">
        <f aca="false">DATEDIF(Input!$G$23,$B673,"Y")</f>
        <v>95</v>
      </c>
      <c r="E673" s="78" t="n">
        <f aca="false">IF($B673&gt;Input!$G$31,0,Input!$G$26*(1+Input!$G$28/100)^(DATEDIF(Input!$C$7,$B673,"Y")))</f>
        <v>0</v>
      </c>
      <c r="F673" s="78" t="n">
        <f aca="false">-1*($E673*(Input!$C$10/100))</f>
        <v>-0</v>
      </c>
      <c r="G673" s="78" t="n">
        <f aca="false">-1*($E673*(Input!$C$11/100))</f>
        <v>-0</v>
      </c>
      <c r="H673" s="78" t="n">
        <f aca="false">IF($B673&lt;Input!$G$25,((Input!$G$29*(1+Input!$C$13/100)^(DATEDIF(Input!$C$7,$B673,"Y")))),0)</f>
        <v>0</v>
      </c>
      <c r="I673" s="78" t="n">
        <f aca="false">IF($B673&gt;Input!$G$31,0,IF($E673*(Input!$G$35/100)&gt;(Input!$C$12/12),-1*(Input!$C$12/12),-1*$E673*(Input!$G$35/100)))</f>
        <v>0</v>
      </c>
      <c r="J673" s="78" t="n">
        <f aca="false">IF($B673&gt;Input!$G$31,0,(-1)*($E673+$H673+$I673)*(Input!$C$8/100))</f>
        <v>0</v>
      </c>
      <c r="K673" s="78" t="n">
        <f aca="false">IF($B673&gt;Input!$G$31,0,(-1)*($E673+$H673+$I673)*(Input!$C$9/100))</f>
        <v>0</v>
      </c>
      <c r="L673" s="78" t="n">
        <f aca="false">IF($B673&lt;Input!$G$25,($E673+$F673+$G673+$H673+$I673+$J673+$K673),0)</f>
        <v>0</v>
      </c>
    </row>
    <row r="674" customFormat="false" ht="12.8" hidden="false" customHeight="false" outlineLevel="0" collapsed="false">
      <c r="A674" s="76" t="n">
        <v>670</v>
      </c>
      <c r="B674" s="77" t="n">
        <f aca="false">EOMONTH(Input!$C$7,A674)</f>
        <v>63309</v>
      </c>
      <c r="C674" s="76" t="n">
        <f aca="false">DATEDIF(Input!$G$23,$B674,"Y")</f>
        <v>95</v>
      </c>
      <c r="E674" s="78" t="n">
        <f aca="false">IF($B674&gt;Input!$G$31,0,Input!$G$26*(1+Input!$G$28/100)^(DATEDIF(Input!$C$7,$B674,"Y")))</f>
        <v>0</v>
      </c>
      <c r="F674" s="78" t="n">
        <f aca="false">-1*($E674*(Input!$C$10/100))</f>
        <v>-0</v>
      </c>
      <c r="G674" s="78" t="n">
        <f aca="false">-1*($E674*(Input!$C$11/100))</f>
        <v>-0</v>
      </c>
      <c r="H674" s="78" t="n">
        <f aca="false">IF($B674&lt;Input!$G$25,((Input!$G$29*(1+Input!$C$13/100)^(DATEDIF(Input!$C$7,$B674,"Y")))),0)</f>
        <v>0</v>
      </c>
      <c r="I674" s="78" t="n">
        <f aca="false">IF($B674&gt;Input!$G$31,0,IF($E674*(Input!$G$35/100)&gt;(Input!$C$12/12),-1*(Input!$C$12/12),-1*$E674*(Input!$G$35/100)))</f>
        <v>0</v>
      </c>
      <c r="J674" s="78" t="n">
        <f aca="false">IF($B674&gt;Input!$G$31,0,(-1)*($E674+$H674+$I674)*(Input!$C$8/100))</f>
        <v>0</v>
      </c>
      <c r="K674" s="78" t="n">
        <f aca="false">IF($B674&gt;Input!$G$31,0,(-1)*($E674+$H674+$I674)*(Input!$C$9/100))</f>
        <v>0</v>
      </c>
      <c r="L674" s="78" t="n">
        <f aca="false">IF($B674&lt;Input!$G$25,($E674+$F674+$G674+$H674+$I674+$J674+$K674),0)</f>
        <v>0</v>
      </c>
    </row>
    <row r="675" customFormat="false" ht="12.8" hidden="false" customHeight="false" outlineLevel="0" collapsed="false">
      <c r="A675" s="76" t="n">
        <v>671</v>
      </c>
      <c r="B675" s="77" t="n">
        <f aca="false">EOMONTH(Input!$C$7,A675)</f>
        <v>63340</v>
      </c>
      <c r="C675" s="76" t="n">
        <f aca="false">DATEDIF(Input!$G$23,$B675,"Y")</f>
        <v>96</v>
      </c>
      <c r="E675" s="78" t="n">
        <f aca="false">IF($B675&gt;Input!$G$31,0,Input!$G$26*(1+Input!$G$28/100)^(DATEDIF(Input!$C$7,$B675,"Y")))</f>
        <v>0</v>
      </c>
      <c r="F675" s="78" t="n">
        <f aca="false">-1*($E675*(Input!$C$10/100))</f>
        <v>-0</v>
      </c>
      <c r="G675" s="78" t="n">
        <f aca="false">-1*($E675*(Input!$C$11/100))</f>
        <v>-0</v>
      </c>
      <c r="H675" s="78" t="n">
        <f aca="false">IF($B675&lt;Input!$G$25,((Input!$G$29*(1+Input!$C$13/100)^(DATEDIF(Input!$C$7,$B675,"Y")))),0)</f>
        <v>0</v>
      </c>
      <c r="I675" s="78" t="n">
        <f aca="false">IF($B675&gt;Input!$G$31,0,IF($E675*(Input!$G$35/100)&gt;(Input!$C$12/12),-1*(Input!$C$12/12),-1*$E675*(Input!$G$35/100)))</f>
        <v>0</v>
      </c>
      <c r="J675" s="78" t="n">
        <f aca="false">IF($B675&gt;Input!$G$31,0,(-1)*($E675+$H675+$I675)*(Input!$C$8/100))</f>
        <v>0</v>
      </c>
      <c r="K675" s="78" t="n">
        <f aca="false">IF($B675&gt;Input!$G$31,0,(-1)*($E675+$H675+$I675)*(Input!$C$9/100))</f>
        <v>0</v>
      </c>
      <c r="L675" s="78" t="n">
        <f aca="false">IF($B675&lt;Input!$G$25,($E675+$F675+$G675+$H675+$I675+$J675+$K675),0)</f>
        <v>0</v>
      </c>
    </row>
    <row r="676" customFormat="false" ht="12.8" hidden="false" customHeight="false" outlineLevel="0" collapsed="false">
      <c r="A676" s="76" t="n">
        <v>672</v>
      </c>
      <c r="B676" s="77" t="n">
        <f aca="false">EOMONTH(Input!$C$7,A676)</f>
        <v>63370</v>
      </c>
      <c r="C676" s="76" t="n">
        <f aca="false">DATEDIF(Input!$G$23,$B676,"Y")</f>
        <v>96</v>
      </c>
      <c r="E676" s="78" t="n">
        <f aca="false">IF($B676&gt;Input!$G$31,0,Input!$G$26*(1+Input!$G$28/100)^(DATEDIF(Input!$C$7,$B676,"Y")))</f>
        <v>0</v>
      </c>
      <c r="F676" s="78" t="n">
        <f aca="false">-1*($E676*(Input!$C$10/100))</f>
        <v>-0</v>
      </c>
      <c r="G676" s="78" t="n">
        <f aca="false">-1*($E676*(Input!$C$11/100))</f>
        <v>-0</v>
      </c>
      <c r="H676" s="78" t="n">
        <f aca="false">IF($B676&lt;Input!$G$25,((Input!$G$29*(1+Input!$C$13/100)^(DATEDIF(Input!$C$7,$B676,"Y")))),0)</f>
        <v>0</v>
      </c>
      <c r="I676" s="78" t="n">
        <f aca="false">IF($B676&gt;Input!$G$31,0,IF($E676*(Input!$G$35/100)&gt;(Input!$C$12/12),-1*(Input!$C$12/12),-1*$E676*(Input!$G$35/100)))</f>
        <v>0</v>
      </c>
      <c r="J676" s="78" t="n">
        <f aca="false">IF($B676&gt;Input!$G$31,0,(-1)*($E676+$H676+$I676)*(Input!$C$8/100))</f>
        <v>0</v>
      </c>
      <c r="K676" s="78" t="n">
        <f aca="false">IF($B676&gt;Input!$G$31,0,(-1)*($E676+$H676+$I676)*(Input!$C$9/100))</f>
        <v>0</v>
      </c>
      <c r="L676" s="78" t="n">
        <f aca="false">IF($B676&lt;Input!$G$25,($E676+$F676+$G676+$H676+$I676+$J676+$K676),0)</f>
        <v>0</v>
      </c>
    </row>
    <row r="677" customFormat="false" ht="12.8" hidden="false" customHeight="false" outlineLevel="0" collapsed="false">
      <c r="A677" s="76" t="n">
        <v>673</v>
      </c>
      <c r="B677" s="77" t="n">
        <f aca="false">EOMONTH(Input!$C$7,A677)</f>
        <v>63401</v>
      </c>
      <c r="C677" s="76" t="n">
        <f aca="false">DATEDIF(Input!$G$23,$B677,"Y")</f>
        <v>96</v>
      </c>
      <c r="E677" s="78" t="n">
        <f aca="false">IF($B677&gt;Input!$G$31,0,Input!$G$26*(1+Input!$G$28/100)^(DATEDIF(Input!$C$7,$B677,"Y")))</f>
        <v>0</v>
      </c>
      <c r="F677" s="78" t="n">
        <f aca="false">-1*($E677*(Input!$C$10/100))</f>
        <v>-0</v>
      </c>
      <c r="G677" s="78" t="n">
        <f aca="false">-1*($E677*(Input!$C$11/100))</f>
        <v>-0</v>
      </c>
      <c r="H677" s="78" t="n">
        <f aca="false">IF($B677&lt;Input!$G$25,((Input!$G$29*(1+Input!$C$13/100)^(DATEDIF(Input!$C$7,$B677,"Y")))),0)</f>
        <v>0</v>
      </c>
      <c r="I677" s="78" t="n">
        <f aca="false">IF($B677&gt;Input!$G$31,0,IF($E677*(Input!$G$35/100)&gt;(Input!$C$12/12),-1*(Input!$C$12/12),-1*$E677*(Input!$G$35/100)))</f>
        <v>0</v>
      </c>
      <c r="J677" s="78" t="n">
        <f aca="false">IF($B677&gt;Input!$G$31,0,(-1)*($E677+$H677+$I677)*(Input!$C$8/100))</f>
        <v>0</v>
      </c>
      <c r="K677" s="78" t="n">
        <f aca="false">IF($B677&gt;Input!$G$31,0,(-1)*($E677+$H677+$I677)*(Input!$C$9/100))</f>
        <v>0</v>
      </c>
      <c r="L677" s="78" t="n">
        <f aca="false">IF($B677&lt;Input!$G$25,($E677+$F677+$G677+$H677+$I677+$J677+$K677),0)</f>
        <v>0</v>
      </c>
    </row>
    <row r="678" customFormat="false" ht="12.8" hidden="false" customHeight="false" outlineLevel="0" collapsed="false">
      <c r="A678" s="76" t="n">
        <v>674</v>
      </c>
      <c r="B678" s="77" t="n">
        <f aca="false">EOMONTH(Input!$C$7,A678)</f>
        <v>63432</v>
      </c>
      <c r="C678" s="76" t="n">
        <f aca="false">DATEDIF(Input!$G$23,$B678,"Y")</f>
        <v>96</v>
      </c>
      <c r="E678" s="78" t="n">
        <f aca="false">IF($B678&gt;Input!$G$31,0,Input!$G$26*(1+Input!$G$28/100)^(DATEDIF(Input!$C$7,$B678,"Y")))</f>
        <v>0</v>
      </c>
      <c r="F678" s="78" t="n">
        <f aca="false">-1*($E678*(Input!$C$10/100))</f>
        <v>-0</v>
      </c>
      <c r="G678" s="78" t="n">
        <f aca="false">-1*($E678*(Input!$C$11/100))</f>
        <v>-0</v>
      </c>
      <c r="H678" s="78" t="n">
        <f aca="false">IF($B678&lt;Input!$G$25,((Input!$G$29*(1+Input!$C$13/100)^(DATEDIF(Input!$C$7,$B678,"Y")))),0)</f>
        <v>0</v>
      </c>
      <c r="I678" s="78" t="n">
        <f aca="false">IF($B678&gt;Input!$G$31,0,IF($E678*(Input!$G$35/100)&gt;(Input!$C$12/12),-1*(Input!$C$12/12),-1*$E678*(Input!$G$35/100)))</f>
        <v>0</v>
      </c>
      <c r="J678" s="78" t="n">
        <f aca="false">IF($B678&gt;Input!$G$31,0,(-1)*($E678+$H678+$I678)*(Input!$C$8/100))</f>
        <v>0</v>
      </c>
      <c r="K678" s="78" t="n">
        <f aca="false">IF($B678&gt;Input!$G$31,0,(-1)*($E678+$H678+$I678)*(Input!$C$9/100))</f>
        <v>0</v>
      </c>
      <c r="L678" s="78" t="n">
        <f aca="false">IF($B678&lt;Input!$G$25,($E678+$F678+$G678+$H678+$I678+$J678+$K678),0)</f>
        <v>0</v>
      </c>
    </row>
    <row r="679" customFormat="false" ht="12.8" hidden="false" customHeight="false" outlineLevel="0" collapsed="false">
      <c r="A679" s="76" t="n">
        <v>675</v>
      </c>
      <c r="B679" s="77" t="n">
        <f aca="false">EOMONTH(Input!$C$7,A679)</f>
        <v>63462</v>
      </c>
      <c r="C679" s="76" t="n">
        <f aca="false">DATEDIF(Input!$G$23,$B679,"Y")</f>
        <v>96</v>
      </c>
      <c r="E679" s="78" t="n">
        <f aca="false">IF($B679&gt;Input!$G$31,0,Input!$G$26*(1+Input!$G$28/100)^(DATEDIF(Input!$C$7,$B679,"Y")))</f>
        <v>0</v>
      </c>
      <c r="F679" s="78" t="n">
        <f aca="false">-1*($E679*(Input!$C$10/100))</f>
        <v>-0</v>
      </c>
      <c r="G679" s="78" t="n">
        <f aca="false">-1*($E679*(Input!$C$11/100))</f>
        <v>-0</v>
      </c>
      <c r="H679" s="78" t="n">
        <f aca="false">IF($B679&lt;Input!$G$25,((Input!$G$29*(1+Input!$C$13/100)^(DATEDIF(Input!$C$7,$B679,"Y")))),0)</f>
        <v>0</v>
      </c>
      <c r="I679" s="78" t="n">
        <f aca="false">IF($B679&gt;Input!$G$31,0,IF($E679*(Input!$G$35/100)&gt;(Input!$C$12/12),-1*(Input!$C$12/12),-1*$E679*(Input!$G$35/100)))</f>
        <v>0</v>
      </c>
      <c r="J679" s="78" t="n">
        <f aca="false">IF($B679&gt;Input!$G$31,0,(-1)*($E679+$H679+$I679)*(Input!$C$8/100))</f>
        <v>0</v>
      </c>
      <c r="K679" s="78" t="n">
        <f aca="false">IF($B679&gt;Input!$G$31,0,(-1)*($E679+$H679+$I679)*(Input!$C$9/100))</f>
        <v>0</v>
      </c>
      <c r="L679" s="78" t="n">
        <f aca="false">IF($B679&lt;Input!$G$25,($E679+$F679+$G679+$H679+$I679+$J679+$K679),0)</f>
        <v>0</v>
      </c>
    </row>
    <row r="680" customFormat="false" ht="12.8" hidden="false" customHeight="false" outlineLevel="0" collapsed="false">
      <c r="A680" s="76" t="n">
        <v>676</v>
      </c>
      <c r="B680" s="77" t="n">
        <f aca="false">EOMONTH(Input!$C$7,A680)</f>
        <v>63493</v>
      </c>
      <c r="C680" s="76" t="n">
        <f aca="false">DATEDIF(Input!$G$23,$B680,"Y")</f>
        <v>96</v>
      </c>
      <c r="E680" s="78" t="n">
        <f aca="false">IF($B680&gt;Input!$G$31,0,Input!$G$26*(1+Input!$G$28/100)^(DATEDIF(Input!$C$7,$B680,"Y")))</f>
        <v>0</v>
      </c>
      <c r="F680" s="78" t="n">
        <f aca="false">-1*($E680*(Input!$C$10/100))</f>
        <v>-0</v>
      </c>
      <c r="G680" s="78" t="n">
        <f aca="false">-1*($E680*(Input!$C$11/100))</f>
        <v>-0</v>
      </c>
      <c r="H680" s="78" t="n">
        <f aca="false">IF($B680&lt;Input!$G$25,((Input!$G$29*(1+Input!$C$13/100)^(DATEDIF(Input!$C$7,$B680,"Y")))),0)</f>
        <v>0</v>
      </c>
      <c r="I680" s="78" t="n">
        <f aca="false">IF($B680&gt;Input!$G$31,0,IF($E680*(Input!$G$35/100)&gt;(Input!$C$12/12),-1*(Input!$C$12/12),-1*$E680*(Input!$G$35/100)))</f>
        <v>0</v>
      </c>
      <c r="J680" s="78" t="n">
        <f aca="false">IF($B680&gt;Input!$G$31,0,(-1)*($E680+$H680+$I680)*(Input!$C$8/100))</f>
        <v>0</v>
      </c>
      <c r="K680" s="78" t="n">
        <f aca="false">IF($B680&gt;Input!$G$31,0,(-1)*($E680+$H680+$I680)*(Input!$C$9/100))</f>
        <v>0</v>
      </c>
      <c r="L680" s="78" t="n">
        <f aca="false">IF($B680&lt;Input!$G$25,($E680+$F680+$G680+$H680+$I680+$J680+$K680),0)</f>
        <v>0</v>
      </c>
    </row>
    <row r="681" customFormat="false" ht="12.8" hidden="false" customHeight="false" outlineLevel="0" collapsed="false">
      <c r="A681" s="76" t="n">
        <v>677</v>
      </c>
      <c r="B681" s="77" t="n">
        <f aca="false">EOMONTH(Input!$C$7,A681)</f>
        <v>63523</v>
      </c>
      <c r="C681" s="76" t="n">
        <f aca="false">DATEDIF(Input!$G$23,$B681,"Y")</f>
        <v>96</v>
      </c>
      <c r="E681" s="78" t="n">
        <f aca="false">IF($B681&gt;Input!$G$31,0,Input!$G$26*(1+Input!$G$28/100)^(DATEDIF(Input!$C$7,$B681,"Y")))</f>
        <v>0</v>
      </c>
      <c r="F681" s="78" t="n">
        <f aca="false">-1*($E681*(Input!$C$10/100))</f>
        <v>-0</v>
      </c>
      <c r="G681" s="78" t="n">
        <f aca="false">-1*($E681*(Input!$C$11/100))</f>
        <v>-0</v>
      </c>
      <c r="H681" s="78" t="n">
        <f aca="false">IF($B681&lt;Input!$G$25,((Input!$G$29*(1+Input!$C$13/100)^(DATEDIF(Input!$C$7,$B681,"Y")))),0)</f>
        <v>0</v>
      </c>
      <c r="I681" s="78" t="n">
        <f aca="false">IF($B681&gt;Input!$G$31,0,IF($E681*(Input!$G$35/100)&gt;(Input!$C$12/12),-1*(Input!$C$12/12),-1*$E681*(Input!$G$35/100)))</f>
        <v>0</v>
      </c>
      <c r="J681" s="78" t="n">
        <f aca="false">IF($B681&gt;Input!$G$31,0,(-1)*($E681+$H681+$I681)*(Input!$C$8/100))</f>
        <v>0</v>
      </c>
      <c r="K681" s="78" t="n">
        <f aca="false">IF($B681&gt;Input!$G$31,0,(-1)*($E681+$H681+$I681)*(Input!$C$9/100))</f>
        <v>0</v>
      </c>
      <c r="L681" s="78" t="n">
        <f aca="false">IF($B681&lt;Input!$G$25,($E681+$F681+$G681+$H681+$I681+$J681+$K681),0)</f>
        <v>0</v>
      </c>
    </row>
    <row r="682" customFormat="false" ht="12.8" hidden="false" customHeight="false" outlineLevel="0" collapsed="false">
      <c r="A682" s="76" t="n">
        <v>678</v>
      </c>
      <c r="B682" s="77" t="n">
        <f aca="false">EOMONTH(Input!$C$7,A682)</f>
        <v>63554</v>
      </c>
      <c r="C682" s="76" t="n">
        <f aca="false">DATEDIF(Input!$G$23,$B682,"Y")</f>
        <v>96</v>
      </c>
      <c r="E682" s="78" t="n">
        <f aca="false">IF($B682&gt;Input!$G$31,0,Input!$G$26*(1+Input!$G$28/100)^(DATEDIF(Input!$C$7,$B682,"Y")))</f>
        <v>0</v>
      </c>
      <c r="F682" s="78" t="n">
        <f aca="false">-1*($E682*(Input!$C$10/100))</f>
        <v>-0</v>
      </c>
      <c r="G682" s="78" t="n">
        <f aca="false">-1*($E682*(Input!$C$11/100))</f>
        <v>-0</v>
      </c>
      <c r="H682" s="78" t="n">
        <f aca="false">IF($B682&lt;Input!$G$25,((Input!$G$29*(1+Input!$C$13/100)^(DATEDIF(Input!$C$7,$B682,"Y")))),0)</f>
        <v>0</v>
      </c>
      <c r="I682" s="78" t="n">
        <f aca="false">IF($B682&gt;Input!$G$31,0,IF($E682*(Input!$G$35/100)&gt;(Input!$C$12/12),-1*(Input!$C$12/12),-1*$E682*(Input!$G$35/100)))</f>
        <v>0</v>
      </c>
      <c r="J682" s="78" t="n">
        <f aca="false">IF($B682&gt;Input!$G$31,0,(-1)*($E682+$H682+$I682)*(Input!$C$8/100))</f>
        <v>0</v>
      </c>
      <c r="K682" s="78" t="n">
        <f aca="false">IF($B682&gt;Input!$G$31,0,(-1)*($E682+$H682+$I682)*(Input!$C$9/100))</f>
        <v>0</v>
      </c>
      <c r="L682" s="78" t="n">
        <f aca="false">IF($B682&lt;Input!$G$25,($E682+$F682+$G682+$H682+$I682+$J682+$K682),0)</f>
        <v>0</v>
      </c>
    </row>
    <row r="683" customFormat="false" ht="12.8" hidden="false" customHeight="false" outlineLevel="0" collapsed="false">
      <c r="A683" s="76" t="n">
        <v>679</v>
      </c>
      <c r="B683" s="77" t="n">
        <f aca="false">EOMONTH(Input!$C$7,A683)</f>
        <v>63585</v>
      </c>
      <c r="C683" s="76" t="n">
        <f aca="false">DATEDIF(Input!$G$23,$B683,"Y")</f>
        <v>96</v>
      </c>
      <c r="E683" s="78" t="n">
        <f aca="false">IF($B683&gt;Input!$G$31,0,Input!$G$26*(1+Input!$G$28/100)^(DATEDIF(Input!$C$7,$B683,"Y")))</f>
        <v>0</v>
      </c>
      <c r="F683" s="78" t="n">
        <f aca="false">-1*($E683*(Input!$C$10/100))</f>
        <v>-0</v>
      </c>
      <c r="G683" s="78" t="n">
        <f aca="false">-1*($E683*(Input!$C$11/100))</f>
        <v>-0</v>
      </c>
      <c r="H683" s="78" t="n">
        <f aca="false">IF($B683&lt;Input!$G$25,((Input!$G$29*(1+Input!$C$13/100)^(DATEDIF(Input!$C$7,$B683,"Y")))),0)</f>
        <v>0</v>
      </c>
      <c r="I683" s="78" t="n">
        <f aca="false">IF($B683&gt;Input!$G$31,0,IF($E683*(Input!$G$35/100)&gt;(Input!$C$12/12),-1*(Input!$C$12/12),-1*$E683*(Input!$G$35/100)))</f>
        <v>0</v>
      </c>
      <c r="J683" s="78" t="n">
        <f aca="false">IF($B683&gt;Input!$G$31,0,(-1)*($E683+$H683+$I683)*(Input!$C$8/100))</f>
        <v>0</v>
      </c>
      <c r="K683" s="78" t="n">
        <f aca="false">IF($B683&gt;Input!$G$31,0,(-1)*($E683+$H683+$I683)*(Input!$C$9/100))</f>
        <v>0</v>
      </c>
      <c r="L683" s="78" t="n">
        <f aca="false">IF($B683&lt;Input!$G$25,($E683+$F683+$G683+$H683+$I683+$J683+$K683),0)</f>
        <v>0</v>
      </c>
    </row>
    <row r="684" customFormat="false" ht="12.8" hidden="false" customHeight="false" outlineLevel="0" collapsed="false">
      <c r="A684" s="76" t="n">
        <v>680</v>
      </c>
      <c r="B684" s="77" t="n">
        <f aca="false">EOMONTH(Input!$C$7,A684)</f>
        <v>63613</v>
      </c>
      <c r="C684" s="76" t="n">
        <f aca="false">DATEDIF(Input!$G$23,$B684,"Y")</f>
        <v>96</v>
      </c>
      <c r="E684" s="78" t="n">
        <f aca="false">IF($B684&gt;Input!$G$31,0,Input!$G$26*(1+Input!$G$28/100)^(DATEDIF(Input!$C$7,$B684,"Y")))</f>
        <v>0</v>
      </c>
      <c r="F684" s="78" t="n">
        <f aca="false">-1*($E684*(Input!$C$10/100))</f>
        <v>-0</v>
      </c>
      <c r="G684" s="78" t="n">
        <f aca="false">-1*($E684*(Input!$C$11/100))</f>
        <v>-0</v>
      </c>
      <c r="H684" s="78" t="n">
        <f aca="false">IF($B684&lt;Input!$G$25,((Input!$G$29*(1+Input!$C$13/100)^(DATEDIF(Input!$C$7,$B684,"Y")))),0)</f>
        <v>0</v>
      </c>
      <c r="I684" s="78" t="n">
        <f aca="false">IF($B684&gt;Input!$G$31,0,IF($E684*(Input!$G$35/100)&gt;(Input!$C$12/12),-1*(Input!$C$12/12),-1*$E684*(Input!$G$35/100)))</f>
        <v>0</v>
      </c>
      <c r="J684" s="78" t="n">
        <f aca="false">IF($B684&gt;Input!$G$31,0,(-1)*($E684+$H684+$I684)*(Input!$C$8/100))</f>
        <v>0</v>
      </c>
      <c r="K684" s="78" t="n">
        <f aca="false">IF($B684&gt;Input!$G$31,0,(-1)*($E684+$H684+$I684)*(Input!$C$9/100))</f>
        <v>0</v>
      </c>
      <c r="L684" s="78" t="n">
        <f aca="false">IF($B684&lt;Input!$G$25,($E684+$F684+$G684+$H684+$I684+$J684+$K684),0)</f>
        <v>0</v>
      </c>
    </row>
    <row r="685" customFormat="false" ht="12.8" hidden="false" customHeight="false" outlineLevel="0" collapsed="false">
      <c r="A685" s="76" t="n">
        <v>681</v>
      </c>
      <c r="B685" s="77" t="n">
        <f aca="false">EOMONTH(Input!$C$7,A685)</f>
        <v>63644</v>
      </c>
      <c r="C685" s="76" t="n">
        <f aca="false">DATEDIF(Input!$G$23,$B685,"Y")</f>
        <v>96</v>
      </c>
      <c r="E685" s="78" t="n">
        <f aca="false">IF($B685&gt;Input!$G$31,0,Input!$G$26*(1+Input!$G$28/100)^(DATEDIF(Input!$C$7,$B685,"Y")))</f>
        <v>0</v>
      </c>
      <c r="F685" s="78" t="n">
        <f aca="false">-1*($E685*(Input!$C$10/100))</f>
        <v>-0</v>
      </c>
      <c r="G685" s="78" t="n">
        <f aca="false">-1*($E685*(Input!$C$11/100))</f>
        <v>-0</v>
      </c>
      <c r="H685" s="78" t="n">
        <f aca="false">IF($B685&lt;Input!$G$25,((Input!$G$29*(1+Input!$C$13/100)^(DATEDIF(Input!$C$7,$B685,"Y")))),0)</f>
        <v>0</v>
      </c>
      <c r="I685" s="78" t="n">
        <f aca="false">IF($B685&gt;Input!$G$31,0,IF($E685*(Input!$G$35/100)&gt;(Input!$C$12/12),-1*(Input!$C$12/12),-1*$E685*(Input!$G$35/100)))</f>
        <v>0</v>
      </c>
      <c r="J685" s="78" t="n">
        <f aca="false">IF($B685&gt;Input!$G$31,0,(-1)*($E685+$H685+$I685)*(Input!$C$8/100))</f>
        <v>0</v>
      </c>
      <c r="K685" s="78" t="n">
        <f aca="false">IF($B685&gt;Input!$G$31,0,(-1)*($E685+$H685+$I685)*(Input!$C$9/100))</f>
        <v>0</v>
      </c>
      <c r="L685" s="78" t="n">
        <f aca="false">IF($B685&lt;Input!$G$25,($E685+$F685+$G685+$H685+$I685+$J685+$K685),0)</f>
        <v>0</v>
      </c>
    </row>
    <row r="686" customFormat="false" ht="12.8" hidden="false" customHeight="false" outlineLevel="0" collapsed="false">
      <c r="A686" s="76" t="n">
        <v>682</v>
      </c>
      <c r="B686" s="77" t="n">
        <f aca="false">EOMONTH(Input!$C$7,A686)</f>
        <v>63674</v>
      </c>
      <c r="C686" s="76" t="n">
        <f aca="false">DATEDIF(Input!$G$23,$B686,"Y")</f>
        <v>96</v>
      </c>
      <c r="E686" s="78" t="n">
        <f aca="false">IF($B686&gt;Input!$G$31,0,Input!$G$26*(1+Input!$G$28/100)^(DATEDIF(Input!$C$7,$B686,"Y")))</f>
        <v>0</v>
      </c>
      <c r="F686" s="78" t="n">
        <f aca="false">-1*($E686*(Input!$C$10/100))</f>
        <v>-0</v>
      </c>
      <c r="G686" s="78" t="n">
        <f aca="false">-1*($E686*(Input!$C$11/100))</f>
        <v>-0</v>
      </c>
      <c r="H686" s="78" t="n">
        <f aca="false">IF($B686&lt;Input!$G$25,((Input!$G$29*(1+Input!$C$13/100)^(DATEDIF(Input!$C$7,$B686,"Y")))),0)</f>
        <v>0</v>
      </c>
      <c r="I686" s="78" t="n">
        <f aca="false">IF($B686&gt;Input!$G$31,0,IF($E686*(Input!$G$35/100)&gt;(Input!$C$12/12),-1*(Input!$C$12/12),-1*$E686*(Input!$G$35/100)))</f>
        <v>0</v>
      </c>
      <c r="J686" s="78" t="n">
        <f aca="false">IF($B686&gt;Input!$G$31,0,(-1)*($E686+$H686+$I686)*(Input!$C$8/100))</f>
        <v>0</v>
      </c>
      <c r="K686" s="78" t="n">
        <f aca="false">IF($B686&gt;Input!$G$31,0,(-1)*($E686+$H686+$I686)*(Input!$C$9/100))</f>
        <v>0</v>
      </c>
      <c r="L686" s="78" t="n">
        <f aca="false">IF($B686&lt;Input!$G$25,($E686+$F686+$G686+$H686+$I686+$J686+$K686),0)</f>
        <v>0</v>
      </c>
    </row>
    <row r="687" customFormat="false" ht="12.8" hidden="false" customHeight="false" outlineLevel="0" collapsed="false">
      <c r="A687" s="76" t="n">
        <v>683</v>
      </c>
      <c r="B687" s="77" t="n">
        <f aca="false">EOMONTH(Input!$C$7,A687)</f>
        <v>63705</v>
      </c>
      <c r="C687" s="76" t="n">
        <f aca="false">DATEDIF(Input!$G$23,$B687,"Y")</f>
        <v>97</v>
      </c>
      <c r="E687" s="78" t="n">
        <f aca="false">IF($B687&gt;Input!$G$31,0,Input!$G$26*(1+Input!$G$28/100)^(DATEDIF(Input!$C$7,$B687,"Y")))</f>
        <v>0</v>
      </c>
      <c r="F687" s="78" t="n">
        <f aca="false">-1*($E687*(Input!$C$10/100))</f>
        <v>-0</v>
      </c>
      <c r="G687" s="78" t="n">
        <f aca="false">-1*($E687*(Input!$C$11/100))</f>
        <v>-0</v>
      </c>
      <c r="H687" s="78" t="n">
        <f aca="false">IF($B687&lt;Input!$G$25,((Input!$G$29*(1+Input!$C$13/100)^(DATEDIF(Input!$C$7,$B687,"Y")))),0)</f>
        <v>0</v>
      </c>
      <c r="I687" s="78" t="n">
        <f aca="false">IF($B687&gt;Input!$G$31,0,IF($E687*(Input!$G$35/100)&gt;(Input!$C$12/12),-1*(Input!$C$12/12),-1*$E687*(Input!$G$35/100)))</f>
        <v>0</v>
      </c>
      <c r="J687" s="78" t="n">
        <f aca="false">IF($B687&gt;Input!$G$31,0,(-1)*($E687+$H687+$I687)*(Input!$C$8/100))</f>
        <v>0</v>
      </c>
      <c r="K687" s="78" t="n">
        <f aca="false">IF($B687&gt;Input!$G$31,0,(-1)*($E687+$H687+$I687)*(Input!$C$9/100))</f>
        <v>0</v>
      </c>
      <c r="L687" s="78" t="n">
        <f aca="false">IF($B687&lt;Input!$G$25,($E687+$F687+$G687+$H687+$I687+$J687+$K687),0)</f>
        <v>0</v>
      </c>
    </row>
    <row r="688" customFormat="false" ht="12.8" hidden="false" customHeight="false" outlineLevel="0" collapsed="false">
      <c r="A688" s="76" t="n">
        <v>684</v>
      </c>
      <c r="B688" s="77" t="n">
        <f aca="false">EOMONTH(Input!$C$7,A688)</f>
        <v>63735</v>
      </c>
      <c r="C688" s="76" t="n">
        <f aca="false">DATEDIF(Input!$G$23,$B688,"Y")</f>
        <v>97</v>
      </c>
      <c r="E688" s="78" t="n">
        <f aca="false">IF($B688&gt;Input!$G$31,0,Input!$G$26*(1+Input!$G$28/100)^(DATEDIF(Input!$C$7,$B688,"Y")))</f>
        <v>0</v>
      </c>
      <c r="F688" s="78" t="n">
        <f aca="false">-1*($E688*(Input!$C$10/100))</f>
        <v>-0</v>
      </c>
      <c r="G688" s="78" t="n">
        <f aca="false">-1*($E688*(Input!$C$11/100))</f>
        <v>-0</v>
      </c>
      <c r="H688" s="78" t="n">
        <f aca="false">IF($B688&lt;Input!$G$25,((Input!$G$29*(1+Input!$C$13/100)^(DATEDIF(Input!$C$7,$B688,"Y")))),0)</f>
        <v>0</v>
      </c>
      <c r="I688" s="78" t="n">
        <f aca="false">IF($B688&gt;Input!$G$31,0,IF($E688*(Input!$G$35/100)&gt;(Input!$C$12/12),-1*(Input!$C$12/12),-1*$E688*(Input!$G$35/100)))</f>
        <v>0</v>
      </c>
      <c r="J688" s="78" t="n">
        <f aca="false">IF($B688&gt;Input!$G$31,0,(-1)*($E688+$H688+$I688)*(Input!$C$8/100))</f>
        <v>0</v>
      </c>
      <c r="K688" s="78" t="n">
        <f aca="false">IF($B688&gt;Input!$G$31,0,(-1)*($E688+$H688+$I688)*(Input!$C$9/100))</f>
        <v>0</v>
      </c>
      <c r="L688" s="78" t="n">
        <f aca="false">IF($B688&lt;Input!$G$25,($E688+$F688+$G688+$H688+$I688+$J688+$K688),0)</f>
        <v>0</v>
      </c>
    </row>
    <row r="689" customFormat="false" ht="12.8" hidden="false" customHeight="false" outlineLevel="0" collapsed="false">
      <c r="A689" s="76" t="n">
        <v>685</v>
      </c>
      <c r="B689" s="77" t="n">
        <f aca="false">EOMONTH(Input!$C$7,A689)</f>
        <v>63766</v>
      </c>
      <c r="C689" s="76" t="n">
        <f aca="false">DATEDIF(Input!$G$23,$B689,"Y")</f>
        <v>97</v>
      </c>
      <c r="E689" s="78" t="n">
        <f aca="false">IF($B689&gt;Input!$G$31,0,Input!$G$26*(1+Input!$G$28/100)^(DATEDIF(Input!$C$7,$B689,"Y")))</f>
        <v>0</v>
      </c>
      <c r="F689" s="78" t="n">
        <f aca="false">-1*($E689*(Input!$C$10/100))</f>
        <v>-0</v>
      </c>
      <c r="G689" s="78" t="n">
        <f aca="false">-1*($E689*(Input!$C$11/100))</f>
        <v>-0</v>
      </c>
      <c r="H689" s="78" t="n">
        <f aca="false">IF($B689&lt;Input!$G$25,((Input!$G$29*(1+Input!$C$13/100)^(DATEDIF(Input!$C$7,$B689,"Y")))),0)</f>
        <v>0</v>
      </c>
      <c r="I689" s="78" t="n">
        <f aca="false">IF($B689&gt;Input!$G$31,0,IF($E689*(Input!$G$35/100)&gt;(Input!$C$12/12),-1*(Input!$C$12/12),-1*$E689*(Input!$G$35/100)))</f>
        <v>0</v>
      </c>
      <c r="J689" s="78" t="n">
        <f aca="false">IF($B689&gt;Input!$G$31,0,(-1)*($E689+$H689+$I689)*(Input!$C$8/100))</f>
        <v>0</v>
      </c>
      <c r="K689" s="78" t="n">
        <f aca="false">IF($B689&gt;Input!$G$31,0,(-1)*($E689+$H689+$I689)*(Input!$C$9/100))</f>
        <v>0</v>
      </c>
      <c r="L689" s="78" t="n">
        <f aca="false">IF($B689&lt;Input!$G$25,($E689+$F689+$G689+$H689+$I689+$J689+$K689),0)</f>
        <v>0</v>
      </c>
    </row>
    <row r="690" customFormat="false" ht="12.8" hidden="false" customHeight="false" outlineLevel="0" collapsed="false">
      <c r="A690" s="76" t="n">
        <v>686</v>
      </c>
      <c r="B690" s="77" t="n">
        <f aca="false">EOMONTH(Input!$C$7,A690)</f>
        <v>63797</v>
      </c>
      <c r="C690" s="76" t="n">
        <f aca="false">DATEDIF(Input!$G$23,$B690,"Y")</f>
        <v>97</v>
      </c>
      <c r="E690" s="78" t="n">
        <f aca="false">IF($B690&gt;Input!$G$31,0,Input!$G$26*(1+Input!$G$28/100)^(DATEDIF(Input!$C$7,$B690,"Y")))</f>
        <v>0</v>
      </c>
      <c r="F690" s="78" t="n">
        <f aca="false">-1*($E690*(Input!$C$10/100))</f>
        <v>-0</v>
      </c>
      <c r="G690" s="78" t="n">
        <f aca="false">-1*($E690*(Input!$C$11/100))</f>
        <v>-0</v>
      </c>
      <c r="H690" s="78" t="n">
        <f aca="false">IF($B690&lt;Input!$G$25,((Input!$G$29*(1+Input!$C$13/100)^(DATEDIF(Input!$C$7,$B690,"Y")))),0)</f>
        <v>0</v>
      </c>
      <c r="I690" s="78" t="n">
        <f aca="false">IF($B690&gt;Input!$G$31,0,IF($E690*(Input!$G$35/100)&gt;(Input!$C$12/12),-1*(Input!$C$12/12),-1*$E690*(Input!$G$35/100)))</f>
        <v>0</v>
      </c>
      <c r="J690" s="78" t="n">
        <f aca="false">IF($B690&gt;Input!$G$31,0,(-1)*($E690+$H690+$I690)*(Input!$C$8/100))</f>
        <v>0</v>
      </c>
      <c r="K690" s="78" t="n">
        <f aca="false">IF($B690&gt;Input!$G$31,0,(-1)*($E690+$H690+$I690)*(Input!$C$9/100))</f>
        <v>0</v>
      </c>
      <c r="L690" s="78" t="n">
        <f aca="false">IF($B690&lt;Input!$G$25,($E690+$F690+$G690+$H690+$I690+$J690+$K690),0)</f>
        <v>0</v>
      </c>
    </row>
    <row r="691" customFormat="false" ht="12.8" hidden="false" customHeight="false" outlineLevel="0" collapsed="false">
      <c r="A691" s="76" t="n">
        <v>687</v>
      </c>
      <c r="B691" s="77" t="n">
        <f aca="false">EOMONTH(Input!$C$7,A691)</f>
        <v>63827</v>
      </c>
      <c r="C691" s="76" t="n">
        <f aca="false">DATEDIF(Input!$G$23,$B691,"Y")</f>
        <v>97</v>
      </c>
      <c r="E691" s="78" t="n">
        <f aca="false">IF($B691&gt;Input!$G$31,0,Input!$G$26*(1+Input!$G$28/100)^(DATEDIF(Input!$C$7,$B691,"Y")))</f>
        <v>0</v>
      </c>
      <c r="F691" s="78" t="n">
        <f aca="false">-1*($E691*(Input!$C$10/100))</f>
        <v>-0</v>
      </c>
      <c r="G691" s="78" t="n">
        <f aca="false">-1*($E691*(Input!$C$11/100))</f>
        <v>-0</v>
      </c>
      <c r="H691" s="78" t="n">
        <f aca="false">IF($B691&lt;Input!$G$25,((Input!$G$29*(1+Input!$C$13/100)^(DATEDIF(Input!$C$7,$B691,"Y")))),0)</f>
        <v>0</v>
      </c>
      <c r="I691" s="78" t="n">
        <f aca="false">IF($B691&gt;Input!$G$31,0,IF($E691*(Input!$G$35/100)&gt;(Input!$C$12/12),-1*(Input!$C$12/12),-1*$E691*(Input!$G$35/100)))</f>
        <v>0</v>
      </c>
      <c r="J691" s="78" t="n">
        <f aca="false">IF($B691&gt;Input!$G$31,0,(-1)*($E691+$H691+$I691)*(Input!$C$8/100))</f>
        <v>0</v>
      </c>
      <c r="K691" s="78" t="n">
        <f aca="false">IF($B691&gt;Input!$G$31,0,(-1)*($E691+$H691+$I691)*(Input!$C$9/100))</f>
        <v>0</v>
      </c>
      <c r="L691" s="78" t="n">
        <f aca="false">IF($B691&lt;Input!$G$25,($E691+$F691+$G691+$H691+$I691+$J691+$K691),0)</f>
        <v>0</v>
      </c>
    </row>
    <row r="692" customFormat="false" ht="12.8" hidden="false" customHeight="false" outlineLevel="0" collapsed="false">
      <c r="A692" s="76" t="n">
        <v>688</v>
      </c>
      <c r="B692" s="77" t="n">
        <f aca="false">EOMONTH(Input!$C$7,A692)</f>
        <v>63858</v>
      </c>
      <c r="C692" s="76" t="n">
        <f aca="false">DATEDIF(Input!$G$23,$B692,"Y")</f>
        <v>97</v>
      </c>
      <c r="E692" s="78" t="n">
        <f aca="false">IF($B692&gt;Input!$G$31,0,Input!$G$26*(1+Input!$G$28/100)^(DATEDIF(Input!$C$7,$B692,"Y")))</f>
        <v>0</v>
      </c>
      <c r="F692" s="78" t="n">
        <f aca="false">-1*($E692*(Input!$C$10/100))</f>
        <v>-0</v>
      </c>
      <c r="G692" s="78" t="n">
        <f aca="false">-1*($E692*(Input!$C$11/100))</f>
        <v>-0</v>
      </c>
      <c r="H692" s="78" t="n">
        <f aca="false">IF($B692&lt;Input!$G$25,((Input!$G$29*(1+Input!$C$13/100)^(DATEDIF(Input!$C$7,$B692,"Y")))),0)</f>
        <v>0</v>
      </c>
      <c r="I692" s="78" t="n">
        <f aca="false">IF($B692&gt;Input!$G$31,0,IF($E692*(Input!$G$35/100)&gt;(Input!$C$12/12),-1*(Input!$C$12/12),-1*$E692*(Input!$G$35/100)))</f>
        <v>0</v>
      </c>
      <c r="J692" s="78" t="n">
        <f aca="false">IF($B692&gt;Input!$G$31,0,(-1)*($E692+$H692+$I692)*(Input!$C$8/100))</f>
        <v>0</v>
      </c>
      <c r="K692" s="78" t="n">
        <f aca="false">IF($B692&gt;Input!$G$31,0,(-1)*($E692+$H692+$I692)*(Input!$C$9/100))</f>
        <v>0</v>
      </c>
      <c r="L692" s="78" t="n">
        <f aca="false">IF($B692&lt;Input!$G$25,($E692+$F692+$G692+$H692+$I692+$J692+$K692),0)</f>
        <v>0</v>
      </c>
    </row>
    <row r="693" customFormat="false" ht="12.8" hidden="false" customHeight="false" outlineLevel="0" collapsed="false">
      <c r="A693" s="76" t="n">
        <v>689</v>
      </c>
      <c r="B693" s="77" t="n">
        <f aca="false">EOMONTH(Input!$C$7,A693)</f>
        <v>63888</v>
      </c>
      <c r="C693" s="76" t="n">
        <f aca="false">DATEDIF(Input!$G$23,$B693,"Y")</f>
        <v>97</v>
      </c>
      <c r="E693" s="78" t="n">
        <f aca="false">IF($B693&gt;Input!$G$31,0,Input!$G$26*(1+Input!$G$28/100)^(DATEDIF(Input!$C$7,$B693,"Y")))</f>
        <v>0</v>
      </c>
      <c r="F693" s="78" t="n">
        <f aca="false">-1*($E693*(Input!$C$10/100))</f>
        <v>-0</v>
      </c>
      <c r="G693" s="78" t="n">
        <f aca="false">-1*($E693*(Input!$C$11/100))</f>
        <v>-0</v>
      </c>
      <c r="H693" s="78" t="n">
        <f aca="false">IF($B693&lt;Input!$G$25,((Input!$G$29*(1+Input!$C$13/100)^(DATEDIF(Input!$C$7,$B693,"Y")))),0)</f>
        <v>0</v>
      </c>
      <c r="I693" s="78" t="n">
        <f aca="false">IF($B693&gt;Input!$G$31,0,IF($E693*(Input!$G$35/100)&gt;(Input!$C$12/12),-1*(Input!$C$12/12),-1*$E693*(Input!$G$35/100)))</f>
        <v>0</v>
      </c>
      <c r="J693" s="78" t="n">
        <f aca="false">IF($B693&gt;Input!$G$31,0,(-1)*($E693+$H693+$I693)*(Input!$C$8/100))</f>
        <v>0</v>
      </c>
      <c r="K693" s="78" t="n">
        <f aca="false">IF($B693&gt;Input!$G$31,0,(-1)*($E693+$H693+$I693)*(Input!$C$9/100))</f>
        <v>0</v>
      </c>
      <c r="L693" s="78" t="n">
        <f aca="false">IF($B693&lt;Input!$G$25,($E693+$F693+$G693+$H693+$I693+$J693+$K693),0)</f>
        <v>0</v>
      </c>
    </row>
    <row r="694" customFormat="false" ht="12.8" hidden="false" customHeight="false" outlineLevel="0" collapsed="false">
      <c r="A694" s="76" t="n">
        <v>690</v>
      </c>
      <c r="B694" s="77" t="n">
        <f aca="false">EOMONTH(Input!$C$7,A694)</f>
        <v>63919</v>
      </c>
      <c r="C694" s="76" t="n">
        <f aca="false">DATEDIF(Input!$G$23,$B694,"Y")</f>
        <v>97</v>
      </c>
      <c r="E694" s="78" t="n">
        <f aca="false">IF($B694&gt;Input!$G$31,0,Input!$G$26*(1+Input!$G$28/100)^(DATEDIF(Input!$C$7,$B694,"Y")))</f>
        <v>0</v>
      </c>
      <c r="F694" s="78" t="n">
        <f aca="false">-1*($E694*(Input!$C$10/100))</f>
        <v>-0</v>
      </c>
      <c r="G694" s="78" t="n">
        <f aca="false">-1*($E694*(Input!$C$11/100))</f>
        <v>-0</v>
      </c>
      <c r="H694" s="78" t="n">
        <f aca="false">IF($B694&lt;Input!$G$25,((Input!$G$29*(1+Input!$C$13/100)^(DATEDIF(Input!$C$7,$B694,"Y")))),0)</f>
        <v>0</v>
      </c>
      <c r="I694" s="78" t="n">
        <f aca="false">IF($B694&gt;Input!$G$31,0,IF($E694*(Input!$G$35/100)&gt;(Input!$C$12/12),-1*(Input!$C$12/12),-1*$E694*(Input!$G$35/100)))</f>
        <v>0</v>
      </c>
      <c r="J694" s="78" t="n">
        <f aca="false">IF($B694&gt;Input!$G$31,0,(-1)*($E694+$H694+$I694)*(Input!$C$8/100))</f>
        <v>0</v>
      </c>
      <c r="K694" s="78" t="n">
        <f aca="false">IF($B694&gt;Input!$G$31,0,(-1)*($E694+$H694+$I694)*(Input!$C$9/100))</f>
        <v>0</v>
      </c>
      <c r="L694" s="78" t="n">
        <f aca="false">IF($B694&lt;Input!$G$25,($E694+$F694+$G694+$H694+$I694+$J694+$K694),0)</f>
        <v>0</v>
      </c>
    </row>
    <row r="695" customFormat="false" ht="12.8" hidden="false" customHeight="false" outlineLevel="0" collapsed="false">
      <c r="A695" s="76" t="n">
        <v>691</v>
      </c>
      <c r="B695" s="77" t="n">
        <f aca="false">EOMONTH(Input!$C$7,A695)</f>
        <v>63950</v>
      </c>
      <c r="C695" s="76" t="n">
        <f aca="false">DATEDIF(Input!$G$23,$B695,"Y")</f>
        <v>97</v>
      </c>
      <c r="E695" s="78" t="n">
        <f aca="false">IF($B695&gt;Input!$G$31,0,Input!$G$26*(1+Input!$G$28/100)^(DATEDIF(Input!$C$7,$B695,"Y")))</f>
        <v>0</v>
      </c>
      <c r="F695" s="78" t="n">
        <f aca="false">-1*($E695*(Input!$C$10/100))</f>
        <v>-0</v>
      </c>
      <c r="G695" s="78" t="n">
        <f aca="false">-1*($E695*(Input!$C$11/100))</f>
        <v>-0</v>
      </c>
      <c r="H695" s="78" t="n">
        <f aca="false">IF($B695&lt;Input!$G$25,((Input!$G$29*(1+Input!$C$13/100)^(DATEDIF(Input!$C$7,$B695,"Y")))),0)</f>
        <v>0</v>
      </c>
      <c r="I695" s="78" t="n">
        <f aca="false">IF($B695&gt;Input!$G$31,0,IF($E695*(Input!$G$35/100)&gt;(Input!$C$12/12),-1*(Input!$C$12/12),-1*$E695*(Input!$G$35/100)))</f>
        <v>0</v>
      </c>
      <c r="J695" s="78" t="n">
        <f aca="false">IF($B695&gt;Input!$G$31,0,(-1)*($E695+$H695+$I695)*(Input!$C$8/100))</f>
        <v>0</v>
      </c>
      <c r="K695" s="78" t="n">
        <f aca="false">IF($B695&gt;Input!$G$31,0,(-1)*($E695+$H695+$I695)*(Input!$C$9/100))</f>
        <v>0</v>
      </c>
      <c r="L695" s="78" t="n">
        <f aca="false">IF($B695&lt;Input!$G$25,($E695+$F695+$G695+$H695+$I695+$J695+$K695),0)</f>
        <v>0</v>
      </c>
    </row>
    <row r="696" customFormat="false" ht="12.8" hidden="false" customHeight="false" outlineLevel="0" collapsed="false">
      <c r="A696" s="76" t="n">
        <v>692</v>
      </c>
      <c r="B696" s="77" t="n">
        <f aca="false">EOMONTH(Input!$C$7,A696)</f>
        <v>63978</v>
      </c>
      <c r="C696" s="76" t="n">
        <f aca="false">DATEDIF(Input!$G$23,$B696,"Y")</f>
        <v>97</v>
      </c>
      <c r="E696" s="78" t="n">
        <f aca="false">IF($B696&gt;Input!$G$31,0,Input!$G$26*(1+Input!$G$28/100)^(DATEDIF(Input!$C$7,$B696,"Y")))</f>
        <v>0</v>
      </c>
      <c r="F696" s="78" t="n">
        <f aca="false">-1*($E696*(Input!$C$10/100))</f>
        <v>-0</v>
      </c>
      <c r="G696" s="78" t="n">
        <f aca="false">-1*($E696*(Input!$C$11/100))</f>
        <v>-0</v>
      </c>
      <c r="H696" s="78" t="n">
        <f aca="false">IF($B696&lt;Input!$G$25,((Input!$G$29*(1+Input!$C$13/100)^(DATEDIF(Input!$C$7,$B696,"Y")))),0)</f>
        <v>0</v>
      </c>
      <c r="I696" s="78" t="n">
        <f aca="false">IF($B696&gt;Input!$G$31,0,IF($E696*(Input!$G$35/100)&gt;(Input!$C$12/12),-1*(Input!$C$12/12),-1*$E696*(Input!$G$35/100)))</f>
        <v>0</v>
      </c>
      <c r="J696" s="78" t="n">
        <f aca="false">IF($B696&gt;Input!$G$31,0,(-1)*($E696+$H696+$I696)*(Input!$C$8/100))</f>
        <v>0</v>
      </c>
      <c r="K696" s="78" t="n">
        <f aca="false">IF($B696&gt;Input!$G$31,0,(-1)*($E696+$H696+$I696)*(Input!$C$9/100))</f>
        <v>0</v>
      </c>
      <c r="L696" s="78" t="n">
        <f aca="false">IF($B696&lt;Input!$G$25,($E696+$F696+$G696+$H696+$I696+$J696+$K696),0)</f>
        <v>0</v>
      </c>
    </row>
    <row r="697" customFormat="false" ht="12.8" hidden="false" customHeight="false" outlineLevel="0" collapsed="false">
      <c r="A697" s="76" t="n">
        <v>693</v>
      </c>
      <c r="B697" s="77" t="n">
        <f aca="false">EOMONTH(Input!$C$7,A697)</f>
        <v>64009</v>
      </c>
      <c r="C697" s="76" t="n">
        <f aca="false">DATEDIF(Input!$G$23,$B697,"Y")</f>
        <v>97</v>
      </c>
      <c r="E697" s="78" t="n">
        <f aca="false">IF($B697&gt;Input!$G$31,0,Input!$G$26*(1+Input!$G$28/100)^(DATEDIF(Input!$C$7,$B697,"Y")))</f>
        <v>0</v>
      </c>
      <c r="F697" s="78" t="n">
        <f aca="false">-1*($E697*(Input!$C$10/100))</f>
        <v>-0</v>
      </c>
      <c r="G697" s="78" t="n">
        <f aca="false">-1*($E697*(Input!$C$11/100))</f>
        <v>-0</v>
      </c>
      <c r="H697" s="78" t="n">
        <f aca="false">IF($B697&lt;Input!$G$25,((Input!$G$29*(1+Input!$C$13/100)^(DATEDIF(Input!$C$7,$B697,"Y")))),0)</f>
        <v>0</v>
      </c>
      <c r="I697" s="78" t="n">
        <f aca="false">IF($B697&gt;Input!$G$31,0,IF($E697*(Input!$G$35/100)&gt;(Input!$C$12/12),-1*(Input!$C$12/12),-1*$E697*(Input!$G$35/100)))</f>
        <v>0</v>
      </c>
      <c r="J697" s="78" t="n">
        <f aca="false">IF($B697&gt;Input!$G$31,0,(-1)*($E697+$H697+$I697)*(Input!$C$8/100))</f>
        <v>0</v>
      </c>
      <c r="K697" s="78" t="n">
        <f aca="false">IF($B697&gt;Input!$G$31,0,(-1)*($E697+$H697+$I697)*(Input!$C$9/100))</f>
        <v>0</v>
      </c>
      <c r="L697" s="78" t="n">
        <f aca="false">IF($B697&lt;Input!$G$25,($E697+$F697+$G697+$H697+$I697+$J697+$K697),0)</f>
        <v>0</v>
      </c>
    </row>
    <row r="698" customFormat="false" ht="12.8" hidden="false" customHeight="false" outlineLevel="0" collapsed="false">
      <c r="A698" s="76" t="n">
        <v>694</v>
      </c>
      <c r="B698" s="77" t="n">
        <f aca="false">EOMONTH(Input!$C$7,A698)</f>
        <v>64039</v>
      </c>
      <c r="C698" s="76" t="n">
        <f aca="false">DATEDIF(Input!$G$23,$B698,"Y")</f>
        <v>97</v>
      </c>
      <c r="E698" s="78" t="n">
        <f aca="false">IF($B698&gt;Input!$G$31,0,Input!$G$26*(1+Input!$G$28/100)^(DATEDIF(Input!$C$7,$B698,"Y")))</f>
        <v>0</v>
      </c>
      <c r="F698" s="78" t="n">
        <f aca="false">-1*($E698*(Input!$C$10/100))</f>
        <v>-0</v>
      </c>
      <c r="G698" s="78" t="n">
        <f aca="false">-1*($E698*(Input!$C$11/100))</f>
        <v>-0</v>
      </c>
      <c r="H698" s="78" t="n">
        <f aca="false">IF($B698&lt;Input!$G$25,((Input!$G$29*(1+Input!$C$13/100)^(DATEDIF(Input!$C$7,$B698,"Y")))),0)</f>
        <v>0</v>
      </c>
      <c r="I698" s="78" t="n">
        <f aca="false">IF($B698&gt;Input!$G$31,0,IF($E698*(Input!$G$35/100)&gt;(Input!$C$12/12),-1*(Input!$C$12/12),-1*$E698*(Input!$G$35/100)))</f>
        <v>0</v>
      </c>
      <c r="J698" s="78" t="n">
        <f aca="false">IF($B698&gt;Input!$G$31,0,(-1)*($E698+$H698+$I698)*(Input!$C$8/100))</f>
        <v>0</v>
      </c>
      <c r="K698" s="78" t="n">
        <f aca="false">IF($B698&gt;Input!$G$31,0,(-1)*($E698+$H698+$I698)*(Input!$C$9/100))</f>
        <v>0</v>
      </c>
      <c r="L698" s="78" t="n">
        <f aca="false">IF($B698&lt;Input!$G$25,($E698+$F698+$G698+$H698+$I698+$J698+$K698),0)</f>
        <v>0</v>
      </c>
    </row>
    <row r="699" customFormat="false" ht="12.8" hidden="false" customHeight="false" outlineLevel="0" collapsed="false">
      <c r="A699" s="76" t="n">
        <v>695</v>
      </c>
      <c r="B699" s="77" t="n">
        <f aca="false">EOMONTH(Input!$C$7,A699)</f>
        <v>64070</v>
      </c>
      <c r="C699" s="76" t="n">
        <f aca="false">DATEDIF(Input!$G$23,$B699,"Y")</f>
        <v>98</v>
      </c>
      <c r="E699" s="78" t="n">
        <f aca="false">IF($B699&gt;Input!$G$31,0,Input!$G$26*(1+Input!$G$28/100)^(DATEDIF(Input!$C$7,$B699,"Y")))</f>
        <v>0</v>
      </c>
      <c r="F699" s="78" t="n">
        <f aca="false">-1*($E699*(Input!$C$10/100))</f>
        <v>-0</v>
      </c>
      <c r="G699" s="78" t="n">
        <f aca="false">-1*($E699*(Input!$C$11/100))</f>
        <v>-0</v>
      </c>
      <c r="H699" s="78" t="n">
        <f aca="false">IF($B699&lt;Input!$G$25,((Input!$G$29*(1+Input!$C$13/100)^(DATEDIF(Input!$C$7,$B699,"Y")))),0)</f>
        <v>0</v>
      </c>
      <c r="I699" s="78" t="n">
        <f aca="false">IF($B699&gt;Input!$G$31,0,IF($E699*(Input!$G$35/100)&gt;(Input!$C$12/12),-1*(Input!$C$12/12),-1*$E699*(Input!$G$35/100)))</f>
        <v>0</v>
      </c>
      <c r="J699" s="78" t="n">
        <f aca="false">IF($B699&gt;Input!$G$31,0,(-1)*($E699+$H699+$I699)*(Input!$C$8/100))</f>
        <v>0</v>
      </c>
      <c r="K699" s="78" t="n">
        <f aca="false">IF($B699&gt;Input!$G$31,0,(-1)*($E699+$H699+$I699)*(Input!$C$9/100))</f>
        <v>0</v>
      </c>
      <c r="L699" s="78" t="n">
        <f aca="false">IF($B699&lt;Input!$G$25,($E699+$F699+$G699+$H699+$I699+$J699+$K699),0)</f>
        <v>0</v>
      </c>
    </row>
    <row r="700" customFormat="false" ht="12.8" hidden="false" customHeight="false" outlineLevel="0" collapsed="false">
      <c r="A700" s="76" t="n">
        <v>696</v>
      </c>
      <c r="B700" s="77" t="n">
        <f aca="false">EOMONTH(Input!$C$7,A700)</f>
        <v>64100</v>
      </c>
      <c r="C700" s="76" t="n">
        <f aca="false">DATEDIF(Input!$G$23,$B700,"Y")</f>
        <v>98</v>
      </c>
      <c r="E700" s="78" t="n">
        <f aca="false">IF($B700&gt;Input!$G$31,0,Input!$G$26*(1+Input!$G$28/100)^(DATEDIF(Input!$C$7,$B700,"Y")))</f>
        <v>0</v>
      </c>
      <c r="F700" s="78" t="n">
        <f aca="false">-1*($E700*(Input!$C$10/100))</f>
        <v>-0</v>
      </c>
      <c r="G700" s="78" t="n">
        <f aca="false">-1*($E700*(Input!$C$11/100))</f>
        <v>-0</v>
      </c>
      <c r="H700" s="78" t="n">
        <f aca="false">IF($B700&lt;Input!$G$25,((Input!$G$29*(1+Input!$C$13/100)^(DATEDIF(Input!$C$7,$B700,"Y")))),0)</f>
        <v>0</v>
      </c>
      <c r="I700" s="78" t="n">
        <f aca="false">IF($B700&gt;Input!$G$31,0,IF($E700*(Input!$G$35/100)&gt;(Input!$C$12/12),-1*(Input!$C$12/12),-1*$E700*(Input!$G$35/100)))</f>
        <v>0</v>
      </c>
      <c r="J700" s="78" t="n">
        <f aca="false">IF($B700&gt;Input!$G$31,0,(-1)*($E700+$H700+$I700)*(Input!$C$8/100))</f>
        <v>0</v>
      </c>
      <c r="K700" s="78" t="n">
        <f aca="false">IF($B700&gt;Input!$G$31,0,(-1)*($E700+$H700+$I700)*(Input!$C$9/100))</f>
        <v>0</v>
      </c>
      <c r="L700" s="78" t="n">
        <f aca="false">IF($B700&lt;Input!$G$25,($E700+$F700+$G700+$H700+$I700+$J700+$K700),0)</f>
        <v>0</v>
      </c>
    </row>
    <row r="701" customFormat="false" ht="12.8" hidden="false" customHeight="false" outlineLevel="0" collapsed="false">
      <c r="A701" s="76" t="n">
        <v>697</v>
      </c>
      <c r="B701" s="77" t="n">
        <f aca="false">EOMONTH(Input!$C$7,A701)</f>
        <v>64131</v>
      </c>
      <c r="C701" s="76" t="n">
        <f aca="false">DATEDIF(Input!$G$23,$B701,"Y")</f>
        <v>98</v>
      </c>
      <c r="E701" s="78" t="n">
        <f aca="false">IF($B701&gt;Input!$G$31,0,Input!$G$26*(1+Input!$G$28/100)^(DATEDIF(Input!$C$7,$B701,"Y")))</f>
        <v>0</v>
      </c>
      <c r="F701" s="78" t="n">
        <f aca="false">-1*($E701*(Input!$C$10/100))</f>
        <v>-0</v>
      </c>
      <c r="G701" s="78" t="n">
        <f aca="false">-1*($E701*(Input!$C$11/100))</f>
        <v>-0</v>
      </c>
      <c r="H701" s="78" t="n">
        <f aca="false">IF($B701&lt;Input!$G$25,((Input!$G$29*(1+Input!$C$13/100)^(DATEDIF(Input!$C$7,$B701,"Y")))),0)</f>
        <v>0</v>
      </c>
      <c r="I701" s="78" t="n">
        <f aca="false">IF($B701&gt;Input!$G$31,0,IF($E701*(Input!$G$35/100)&gt;(Input!$C$12/12),-1*(Input!$C$12/12),-1*$E701*(Input!$G$35/100)))</f>
        <v>0</v>
      </c>
      <c r="J701" s="78" t="n">
        <f aca="false">IF($B701&gt;Input!$G$31,0,(-1)*($E701+$H701+$I701)*(Input!$C$8/100))</f>
        <v>0</v>
      </c>
      <c r="K701" s="78" t="n">
        <f aca="false">IF($B701&gt;Input!$G$31,0,(-1)*($E701+$H701+$I701)*(Input!$C$9/100))</f>
        <v>0</v>
      </c>
      <c r="L701" s="78" t="n">
        <f aca="false">IF($B701&lt;Input!$G$25,($E701+$F701+$G701+$H701+$I701+$J701+$K701),0)</f>
        <v>0</v>
      </c>
    </row>
    <row r="702" customFormat="false" ht="12.8" hidden="false" customHeight="false" outlineLevel="0" collapsed="false">
      <c r="A702" s="76" t="n">
        <v>698</v>
      </c>
      <c r="B702" s="77" t="n">
        <f aca="false">EOMONTH(Input!$C$7,A702)</f>
        <v>64162</v>
      </c>
      <c r="C702" s="76" t="n">
        <f aca="false">DATEDIF(Input!$G$23,$B702,"Y")</f>
        <v>98</v>
      </c>
      <c r="E702" s="78" t="n">
        <f aca="false">IF($B702&gt;Input!$G$31,0,Input!$G$26*(1+Input!$G$28/100)^(DATEDIF(Input!$C$7,$B702,"Y")))</f>
        <v>0</v>
      </c>
      <c r="F702" s="78" t="n">
        <f aca="false">-1*($E702*(Input!$C$10/100))</f>
        <v>-0</v>
      </c>
      <c r="G702" s="78" t="n">
        <f aca="false">-1*($E702*(Input!$C$11/100))</f>
        <v>-0</v>
      </c>
      <c r="H702" s="78" t="n">
        <f aca="false">IF($B702&lt;Input!$G$25,((Input!$G$29*(1+Input!$C$13/100)^(DATEDIF(Input!$C$7,$B702,"Y")))),0)</f>
        <v>0</v>
      </c>
      <c r="I702" s="78" t="n">
        <f aca="false">IF($B702&gt;Input!$G$31,0,IF($E702*(Input!$G$35/100)&gt;(Input!$C$12/12),-1*(Input!$C$12/12),-1*$E702*(Input!$G$35/100)))</f>
        <v>0</v>
      </c>
      <c r="J702" s="78" t="n">
        <f aca="false">IF($B702&gt;Input!$G$31,0,(-1)*($E702+$H702+$I702)*(Input!$C$8/100))</f>
        <v>0</v>
      </c>
      <c r="K702" s="78" t="n">
        <f aca="false">IF($B702&gt;Input!$G$31,0,(-1)*($E702+$H702+$I702)*(Input!$C$9/100))</f>
        <v>0</v>
      </c>
      <c r="L702" s="78" t="n">
        <f aca="false">IF($B702&lt;Input!$G$25,($E702+$F702+$G702+$H702+$I702+$J702+$K702),0)</f>
        <v>0</v>
      </c>
    </row>
    <row r="703" customFormat="false" ht="12.8" hidden="false" customHeight="false" outlineLevel="0" collapsed="false">
      <c r="A703" s="76" t="n">
        <v>699</v>
      </c>
      <c r="B703" s="77" t="n">
        <f aca="false">EOMONTH(Input!$C$7,A703)</f>
        <v>64192</v>
      </c>
      <c r="C703" s="76" t="n">
        <f aca="false">DATEDIF(Input!$G$23,$B703,"Y")</f>
        <v>98</v>
      </c>
      <c r="E703" s="78" t="n">
        <f aca="false">IF($B703&gt;Input!$G$31,0,Input!$G$26*(1+Input!$G$28/100)^(DATEDIF(Input!$C$7,$B703,"Y")))</f>
        <v>0</v>
      </c>
      <c r="F703" s="78" t="n">
        <f aca="false">-1*($E703*(Input!$C$10/100))</f>
        <v>-0</v>
      </c>
      <c r="G703" s="78" t="n">
        <f aca="false">-1*($E703*(Input!$C$11/100))</f>
        <v>-0</v>
      </c>
      <c r="H703" s="78" t="n">
        <f aca="false">IF($B703&lt;Input!$G$25,((Input!$G$29*(1+Input!$C$13/100)^(DATEDIF(Input!$C$7,$B703,"Y")))),0)</f>
        <v>0</v>
      </c>
      <c r="I703" s="78" t="n">
        <f aca="false">IF($B703&gt;Input!$G$31,0,IF($E703*(Input!$G$35/100)&gt;(Input!$C$12/12),-1*(Input!$C$12/12),-1*$E703*(Input!$G$35/100)))</f>
        <v>0</v>
      </c>
      <c r="J703" s="78" t="n">
        <f aca="false">IF($B703&gt;Input!$G$31,0,(-1)*($E703+$H703+$I703)*(Input!$C$8/100))</f>
        <v>0</v>
      </c>
      <c r="K703" s="78" t="n">
        <f aca="false">IF($B703&gt;Input!$G$31,0,(-1)*($E703+$H703+$I703)*(Input!$C$9/100))</f>
        <v>0</v>
      </c>
      <c r="L703" s="78" t="n">
        <f aca="false">IF($B703&lt;Input!$G$25,($E703+$F703+$G703+$H703+$I703+$J703+$K703),0)</f>
        <v>0</v>
      </c>
    </row>
    <row r="704" customFormat="false" ht="12.8" hidden="false" customHeight="false" outlineLevel="0" collapsed="false">
      <c r="A704" s="76" t="n">
        <v>700</v>
      </c>
      <c r="B704" s="77" t="n">
        <f aca="false">EOMONTH(Input!$C$7,A704)</f>
        <v>64223</v>
      </c>
      <c r="C704" s="76" t="n">
        <f aca="false">DATEDIF(Input!$G$23,$B704,"Y")</f>
        <v>98</v>
      </c>
      <c r="E704" s="78" t="n">
        <f aca="false">IF($B704&gt;Input!$G$31,0,Input!$G$26*(1+Input!$G$28/100)^(DATEDIF(Input!$C$7,$B704,"Y")))</f>
        <v>0</v>
      </c>
      <c r="F704" s="78" t="n">
        <f aca="false">-1*($E704*(Input!$C$10/100))</f>
        <v>-0</v>
      </c>
      <c r="G704" s="78" t="n">
        <f aca="false">-1*($E704*(Input!$C$11/100))</f>
        <v>-0</v>
      </c>
      <c r="H704" s="78" t="n">
        <f aca="false">IF($B704&lt;Input!$G$25,((Input!$G$29*(1+Input!$C$13/100)^(DATEDIF(Input!$C$7,$B704,"Y")))),0)</f>
        <v>0</v>
      </c>
      <c r="I704" s="78" t="n">
        <f aca="false">IF($B704&gt;Input!$G$31,0,IF($E704*(Input!$G$35/100)&gt;(Input!$C$12/12),-1*(Input!$C$12/12),-1*$E704*(Input!$G$35/100)))</f>
        <v>0</v>
      </c>
      <c r="J704" s="78" t="n">
        <f aca="false">IF($B704&gt;Input!$G$31,0,(-1)*($E704+$H704+$I704)*(Input!$C$8/100))</f>
        <v>0</v>
      </c>
      <c r="K704" s="78" t="n">
        <f aca="false">IF($B704&gt;Input!$G$31,0,(-1)*($E704+$H704+$I704)*(Input!$C$9/100))</f>
        <v>0</v>
      </c>
      <c r="L704" s="78" t="n">
        <f aca="false">IF($B704&lt;Input!$G$25,($E704+$F704+$G704+$H704+$I704+$J704+$K704),0)</f>
        <v>0</v>
      </c>
    </row>
    <row r="705" customFormat="false" ht="12.8" hidden="false" customHeight="false" outlineLevel="0" collapsed="false">
      <c r="A705" s="76" t="n">
        <v>701</v>
      </c>
      <c r="B705" s="77" t="n">
        <f aca="false">EOMONTH(Input!$C$7,A705)</f>
        <v>64253</v>
      </c>
      <c r="C705" s="76" t="n">
        <f aca="false">DATEDIF(Input!$G$23,$B705,"Y")</f>
        <v>98</v>
      </c>
      <c r="E705" s="78" t="n">
        <f aca="false">IF($B705&gt;Input!$G$31,0,Input!$G$26*(1+Input!$G$28/100)^(DATEDIF(Input!$C$7,$B705,"Y")))</f>
        <v>0</v>
      </c>
      <c r="F705" s="78" t="n">
        <f aca="false">-1*($E705*(Input!$C$10/100))</f>
        <v>-0</v>
      </c>
      <c r="G705" s="78" t="n">
        <f aca="false">-1*($E705*(Input!$C$11/100))</f>
        <v>-0</v>
      </c>
      <c r="H705" s="78" t="n">
        <f aca="false">IF($B705&lt;Input!$G$25,((Input!$G$29*(1+Input!$C$13/100)^(DATEDIF(Input!$C$7,$B705,"Y")))),0)</f>
        <v>0</v>
      </c>
      <c r="I705" s="78" t="n">
        <f aca="false">IF($B705&gt;Input!$G$31,0,IF($E705*(Input!$G$35/100)&gt;(Input!$C$12/12),-1*(Input!$C$12/12),-1*$E705*(Input!$G$35/100)))</f>
        <v>0</v>
      </c>
      <c r="J705" s="78" t="n">
        <f aca="false">IF($B705&gt;Input!$G$31,0,(-1)*($E705+$H705+$I705)*(Input!$C$8/100))</f>
        <v>0</v>
      </c>
      <c r="K705" s="78" t="n">
        <f aca="false">IF($B705&gt;Input!$G$31,0,(-1)*($E705+$H705+$I705)*(Input!$C$9/100))</f>
        <v>0</v>
      </c>
      <c r="L705" s="78" t="n">
        <f aca="false">IF($B705&lt;Input!$G$25,($E705+$F705+$G705+$H705+$I705+$J705+$K705),0)</f>
        <v>0</v>
      </c>
    </row>
    <row r="706" customFormat="false" ht="12.8" hidden="false" customHeight="false" outlineLevel="0" collapsed="false">
      <c r="A706" s="76" t="n">
        <v>702</v>
      </c>
      <c r="B706" s="77" t="n">
        <f aca="false">EOMONTH(Input!$C$7,A706)</f>
        <v>64284</v>
      </c>
      <c r="C706" s="76" t="n">
        <f aca="false">DATEDIF(Input!$G$23,$B706,"Y")</f>
        <v>98</v>
      </c>
      <c r="E706" s="78" t="n">
        <f aca="false">IF($B706&gt;Input!$G$31,0,Input!$G$26*(1+Input!$G$28/100)^(DATEDIF(Input!$C$7,$B706,"Y")))</f>
        <v>0</v>
      </c>
      <c r="F706" s="78" t="n">
        <f aca="false">-1*($E706*(Input!$C$10/100))</f>
        <v>-0</v>
      </c>
      <c r="G706" s="78" t="n">
        <f aca="false">-1*($E706*(Input!$C$11/100))</f>
        <v>-0</v>
      </c>
      <c r="H706" s="78" t="n">
        <f aca="false">IF($B706&lt;Input!$G$25,((Input!$G$29*(1+Input!$C$13/100)^(DATEDIF(Input!$C$7,$B706,"Y")))),0)</f>
        <v>0</v>
      </c>
      <c r="I706" s="78" t="n">
        <f aca="false">IF($B706&gt;Input!$G$31,0,IF($E706*(Input!$G$35/100)&gt;(Input!$C$12/12),-1*(Input!$C$12/12),-1*$E706*(Input!$G$35/100)))</f>
        <v>0</v>
      </c>
      <c r="J706" s="78" t="n">
        <f aca="false">IF($B706&gt;Input!$G$31,0,(-1)*($E706+$H706+$I706)*(Input!$C$8/100))</f>
        <v>0</v>
      </c>
      <c r="K706" s="78" t="n">
        <f aca="false">IF($B706&gt;Input!$G$31,0,(-1)*($E706+$H706+$I706)*(Input!$C$9/100))</f>
        <v>0</v>
      </c>
      <c r="L706" s="78" t="n">
        <f aca="false">IF($B706&lt;Input!$G$25,($E706+$F706+$G706+$H706+$I706+$J706+$K706),0)</f>
        <v>0</v>
      </c>
    </row>
    <row r="707" customFormat="false" ht="12.8" hidden="false" customHeight="false" outlineLevel="0" collapsed="false">
      <c r="A707" s="76" t="n">
        <v>703</v>
      </c>
      <c r="B707" s="77" t="n">
        <f aca="false">EOMONTH(Input!$C$7,A707)</f>
        <v>64315</v>
      </c>
      <c r="C707" s="76" t="n">
        <f aca="false">DATEDIF(Input!$G$23,$B707,"Y")</f>
        <v>98</v>
      </c>
      <c r="E707" s="78" t="n">
        <f aca="false">IF($B707&gt;Input!$G$31,0,Input!$G$26*(1+Input!$G$28/100)^(DATEDIF(Input!$C$7,$B707,"Y")))</f>
        <v>0</v>
      </c>
      <c r="F707" s="78" t="n">
        <f aca="false">-1*($E707*(Input!$C$10/100))</f>
        <v>-0</v>
      </c>
      <c r="G707" s="78" t="n">
        <f aca="false">-1*($E707*(Input!$C$11/100))</f>
        <v>-0</v>
      </c>
      <c r="H707" s="78" t="n">
        <f aca="false">IF($B707&lt;Input!$G$25,((Input!$G$29*(1+Input!$C$13/100)^(DATEDIF(Input!$C$7,$B707,"Y")))),0)</f>
        <v>0</v>
      </c>
      <c r="I707" s="78" t="n">
        <f aca="false">IF($B707&gt;Input!$G$31,0,IF($E707*(Input!$G$35/100)&gt;(Input!$C$12/12),-1*(Input!$C$12/12),-1*$E707*(Input!$G$35/100)))</f>
        <v>0</v>
      </c>
      <c r="J707" s="78" t="n">
        <f aca="false">IF($B707&gt;Input!$G$31,0,(-1)*($E707+$H707+$I707)*(Input!$C$8/100))</f>
        <v>0</v>
      </c>
      <c r="K707" s="78" t="n">
        <f aca="false">IF($B707&gt;Input!$G$31,0,(-1)*($E707+$H707+$I707)*(Input!$C$9/100))</f>
        <v>0</v>
      </c>
      <c r="L707" s="78" t="n">
        <f aca="false">IF($B707&lt;Input!$G$25,($E707+$F707+$G707+$H707+$I707+$J707+$K707),0)</f>
        <v>0</v>
      </c>
    </row>
    <row r="708" customFormat="false" ht="12.8" hidden="false" customHeight="false" outlineLevel="0" collapsed="false">
      <c r="A708" s="76" t="n">
        <v>704</v>
      </c>
      <c r="B708" s="77" t="n">
        <f aca="false">EOMONTH(Input!$C$7,A708)</f>
        <v>64344</v>
      </c>
      <c r="C708" s="76" t="n">
        <f aca="false">DATEDIF(Input!$G$23,$B708,"Y")</f>
        <v>98</v>
      </c>
      <c r="E708" s="78" t="n">
        <f aca="false">IF($B708&gt;Input!$G$31,0,Input!$G$26*(1+Input!$G$28/100)^(DATEDIF(Input!$C$7,$B708,"Y")))</f>
        <v>0</v>
      </c>
      <c r="F708" s="78" t="n">
        <f aca="false">-1*($E708*(Input!$C$10/100))</f>
        <v>-0</v>
      </c>
      <c r="G708" s="78" t="n">
        <f aca="false">-1*($E708*(Input!$C$11/100))</f>
        <v>-0</v>
      </c>
      <c r="H708" s="78" t="n">
        <f aca="false">IF($B708&lt;Input!$G$25,((Input!$G$29*(1+Input!$C$13/100)^(DATEDIF(Input!$C$7,$B708,"Y")))),0)</f>
        <v>0</v>
      </c>
      <c r="I708" s="78" t="n">
        <f aca="false">IF($B708&gt;Input!$G$31,0,IF($E708*(Input!$G$35/100)&gt;(Input!$C$12/12),-1*(Input!$C$12/12),-1*$E708*(Input!$G$35/100)))</f>
        <v>0</v>
      </c>
      <c r="J708" s="78" t="n">
        <f aca="false">IF($B708&gt;Input!$G$31,0,(-1)*($E708+$H708+$I708)*(Input!$C$8/100))</f>
        <v>0</v>
      </c>
      <c r="K708" s="78" t="n">
        <f aca="false">IF($B708&gt;Input!$G$31,0,(-1)*($E708+$H708+$I708)*(Input!$C$9/100))</f>
        <v>0</v>
      </c>
      <c r="L708" s="78" t="n">
        <f aca="false">IF($B708&lt;Input!$G$25,($E708+$F708+$G708+$H708+$I708+$J708+$K708),0)</f>
        <v>0</v>
      </c>
    </row>
    <row r="709" customFormat="false" ht="12.8" hidden="false" customHeight="false" outlineLevel="0" collapsed="false">
      <c r="A709" s="76" t="n">
        <v>705</v>
      </c>
      <c r="B709" s="77" t="n">
        <f aca="false">EOMONTH(Input!$C$7,A709)</f>
        <v>64375</v>
      </c>
      <c r="C709" s="76" t="n">
        <f aca="false">DATEDIF(Input!$G$23,$B709,"Y")</f>
        <v>98</v>
      </c>
      <c r="E709" s="78" t="n">
        <f aca="false">IF($B709&gt;Input!$G$31,0,Input!$G$26*(1+Input!$G$28/100)^(DATEDIF(Input!$C$7,$B709,"Y")))</f>
        <v>0</v>
      </c>
      <c r="F709" s="78" t="n">
        <f aca="false">-1*($E709*(Input!$C$10/100))</f>
        <v>-0</v>
      </c>
      <c r="G709" s="78" t="n">
        <f aca="false">-1*($E709*(Input!$C$11/100))</f>
        <v>-0</v>
      </c>
      <c r="H709" s="78" t="n">
        <f aca="false">IF($B709&lt;Input!$G$25,((Input!$G$29*(1+Input!$C$13/100)^(DATEDIF(Input!$C$7,$B709,"Y")))),0)</f>
        <v>0</v>
      </c>
      <c r="I709" s="78" t="n">
        <f aca="false">IF($B709&gt;Input!$G$31,0,IF($E709*(Input!$G$35/100)&gt;(Input!$C$12/12),-1*(Input!$C$12/12),-1*$E709*(Input!$G$35/100)))</f>
        <v>0</v>
      </c>
      <c r="J709" s="78" t="n">
        <f aca="false">IF($B709&gt;Input!$G$31,0,(-1)*($E709+$H709+$I709)*(Input!$C$8/100))</f>
        <v>0</v>
      </c>
      <c r="K709" s="78" t="n">
        <f aca="false">IF($B709&gt;Input!$G$31,0,(-1)*($E709+$H709+$I709)*(Input!$C$9/100))</f>
        <v>0</v>
      </c>
      <c r="L709" s="78" t="n">
        <f aca="false">IF($B709&lt;Input!$G$25,($E709+$F709+$G709+$H709+$I709+$J709+$K709),0)</f>
        <v>0</v>
      </c>
    </row>
    <row r="710" customFormat="false" ht="12.8" hidden="false" customHeight="false" outlineLevel="0" collapsed="false">
      <c r="A710" s="76" t="n">
        <v>706</v>
      </c>
      <c r="B710" s="77" t="n">
        <f aca="false">EOMONTH(Input!$C$7,A710)</f>
        <v>64405</v>
      </c>
      <c r="C710" s="76" t="n">
        <f aca="false">DATEDIF(Input!$G$23,$B710,"Y")</f>
        <v>98</v>
      </c>
      <c r="E710" s="78" t="n">
        <f aca="false">IF($B710&gt;Input!$G$31,0,Input!$G$26*(1+Input!$G$28/100)^(DATEDIF(Input!$C$7,$B710,"Y")))</f>
        <v>0</v>
      </c>
      <c r="F710" s="78" t="n">
        <f aca="false">-1*($E710*(Input!$C$10/100))</f>
        <v>-0</v>
      </c>
      <c r="G710" s="78" t="n">
        <f aca="false">-1*($E710*(Input!$C$11/100))</f>
        <v>-0</v>
      </c>
      <c r="H710" s="78" t="n">
        <f aca="false">IF($B710&lt;Input!$G$25,((Input!$G$29*(1+Input!$C$13/100)^(DATEDIF(Input!$C$7,$B710,"Y")))),0)</f>
        <v>0</v>
      </c>
      <c r="I710" s="78" t="n">
        <f aca="false">IF($B710&gt;Input!$G$31,0,IF($E710*(Input!$G$35/100)&gt;(Input!$C$12/12),-1*(Input!$C$12/12),-1*$E710*(Input!$G$35/100)))</f>
        <v>0</v>
      </c>
      <c r="J710" s="78" t="n">
        <f aca="false">IF($B710&gt;Input!$G$31,0,(-1)*($E710+$H710+$I710)*(Input!$C$8/100))</f>
        <v>0</v>
      </c>
      <c r="K710" s="78" t="n">
        <f aca="false">IF($B710&gt;Input!$G$31,0,(-1)*($E710+$H710+$I710)*(Input!$C$9/100))</f>
        <v>0</v>
      </c>
      <c r="L710" s="78" t="n">
        <f aca="false">IF($B710&lt;Input!$G$25,($E710+$F710+$G710+$H710+$I710+$J710+$K710),0)</f>
        <v>0</v>
      </c>
    </row>
    <row r="711" customFormat="false" ht="12.8" hidden="false" customHeight="false" outlineLevel="0" collapsed="false">
      <c r="A711" s="76" t="n">
        <v>707</v>
      </c>
      <c r="B711" s="77" t="n">
        <f aca="false">EOMONTH(Input!$C$7,A711)</f>
        <v>64436</v>
      </c>
      <c r="C711" s="76" t="n">
        <f aca="false">DATEDIF(Input!$G$23,$B711,"Y")</f>
        <v>99</v>
      </c>
      <c r="E711" s="78" t="n">
        <f aca="false">IF($B711&gt;Input!$G$31,0,Input!$G$26*(1+Input!$G$28/100)^(DATEDIF(Input!$C$7,$B711,"Y")))</f>
        <v>0</v>
      </c>
      <c r="F711" s="78" t="n">
        <f aca="false">-1*($E711*(Input!$C$10/100))</f>
        <v>-0</v>
      </c>
      <c r="G711" s="78" t="n">
        <f aca="false">-1*($E711*(Input!$C$11/100))</f>
        <v>-0</v>
      </c>
      <c r="H711" s="78" t="n">
        <f aca="false">IF($B711&lt;Input!$G$25,((Input!$G$29*(1+Input!$C$13/100)^(DATEDIF(Input!$C$7,$B711,"Y")))),0)</f>
        <v>0</v>
      </c>
      <c r="I711" s="78" t="n">
        <f aca="false">IF($B711&gt;Input!$G$31,0,IF($E711*(Input!$G$35/100)&gt;(Input!$C$12/12),-1*(Input!$C$12/12),-1*$E711*(Input!$G$35/100)))</f>
        <v>0</v>
      </c>
      <c r="J711" s="78" t="n">
        <f aca="false">IF($B711&gt;Input!$G$31,0,(-1)*($E711+$H711+$I711)*(Input!$C$8/100))</f>
        <v>0</v>
      </c>
      <c r="K711" s="78" t="n">
        <f aca="false">IF($B711&gt;Input!$G$31,0,(-1)*($E711+$H711+$I711)*(Input!$C$9/100))</f>
        <v>0</v>
      </c>
      <c r="L711" s="78" t="n">
        <f aca="false">IF($B711&lt;Input!$G$25,($E711+$F711+$G711+$H711+$I711+$J711+$K711),0)</f>
        <v>0</v>
      </c>
    </row>
    <row r="712" customFormat="false" ht="12.8" hidden="false" customHeight="false" outlineLevel="0" collapsed="false">
      <c r="A712" s="76" t="n">
        <v>708</v>
      </c>
      <c r="B712" s="77" t="n">
        <f aca="false">EOMONTH(Input!$C$7,A712)</f>
        <v>64466</v>
      </c>
      <c r="C712" s="76" t="n">
        <f aca="false">DATEDIF(Input!$G$23,$B712,"Y")</f>
        <v>99</v>
      </c>
      <c r="E712" s="78" t="n">
        <f aca="false">IF($B712&gt;Input!$G$31,0,Input!$G$26*(1+Input!$G$28/100)^(DATEDIF(Input!$C$7,$B712,"Y")))</f>
        <v>0</v>
      </c>
      <c r="F712" s="78" t="n">
        <f aca="false">-1*($E712*(Input!$C$10/100))</f>
        <v>-0</v>
      </c>
      <c r="G712" s="78" t="n">
        <f aca="false">-1*($E712*(Input!$C$11/100))</f>
        <v>-0</v>
      </c>
      <c r="H712" s="78" t="n">
        <f aca="false">IF($B712&lt;Input!$G$25,((Input!$G$29*(1+Input!$C$13/100)^(DATEDIF(Input!$C$7,$B712,"Y")))),0)</f>
        <v>0</v>
      </c>
      <c r="I712" s="78" t="n">
        <f aca="false">IF($B712&gt;Input!$G$31,0,IF($E712*(Input!$G$35/100)&gt;(Input!$C$12/12),-1*(Input!$C$12/12),-1*$E712*(Input!$G$35/100)))</f>
        <v>0</v>
      </c>
      <c r="J712" s="78" t="n">
        <f aca="false">IF($B712&gt;Input!$G$31,0,(-1)*($E712+$H712+$I712)*(Input!$C$8/100))</f>
        <v>0</v>
      </c>
      <c r="K712" s="78" t="n">
        <f aca="false">IF($B712&gt;Input!$G$31,0,(-1)*($E712+$H712+$I712)*(Input!$C$9/100))</f>
        <v>0</v>
      </c>
      <c r="L712" s="78" t="n">
        <f aca="false">IF($B712&lt;Input!$G$25,($E712+$F712+$G712+$H712+$I712+$J712+$K712),0)</f>
        <v>0</v>
      </c>
    </row>
    <row r="713" customFormat="false" ht="12.8" hidden="false" customHeight="false" outlineLevel="0" collapsed="false">
      <c r="A713" s="76" t="n">
        <v>709</v>
      </c>
      <c r="B713" s="77" t="n">
        <f aca="false">EOMONTH(Input!$C$7,A713)</f>
        <v>64497</v>
      </c>
      <c r="C713" s="76" t="n">
        <f aca="false">DATEDIF(Input!$G$23,$B713,"Y")</f>
        <v>99</v>
      </c>
      <c r="E713" s="78" t="n">
        <f aca="false">IF($B713&gt;Input!$G$31,0,Input!$G$26*(1+Input!$G$28/100)^(DATEDIF(Input!$C$7,$B713,"Y")))</f>
        <v>0</v>
      </c>
      <c r="F713" s="78" t="n">
        <f aca="false">-1*($E713*(Input!$C$10/100))</f>
        <v>-0</v>
      </c>
      <c r="G713" s="78" t="n">
        <f aca="false">-1*($E713*(Input!$C$11/100))</f>
        <v>-0</v>
      </c>
      <c r="H713" s="78" t="n">
        <f aca="false">IF($B713&lt;Input!$G$25,((Input!$G$29*(1+Input!$C$13/100)^(DATEDIF(Input!$C$7,$B713,"Y")))),0)</f>
        <v>0</v>
      </c>
      <c r="I713" s="78" t="n">
        <f aca="false">IF($B713&gt;Input!$G$31,0,IF($E713*(Input!$G$35/100)&gt;(Input!$C$12/12),-1*(Input!$C$12/12),-1*$E713*(Input!$G$35/100)))</f>
        <v>0</v>
      </c>
      <c r="J713" s="78" t="n">
        <f aca="false">IF($B713&gt;Input!$G$31,0,(-1)*($E713+$H713+$I713)*(Input!$C$8/100))</f>
        <v>0</v>
      </c>
      <c r="K713" s="78" t="n">
        <f aca="false">IF($B713&gt;Input!$G$31,0,(-1)*($E713+$H713+$I713)*(Input!$C$9/100))</f>
        <v>0</v>
      </c>
      <c r="L713" s="78" t="n">
        <f aca="false">IF($B713&lt;Input!$G$25,($E713+$F713+$G713+$H713+$I713+$J713+$K713),0)</f>
        <v>0</v>
      </c>
    </row>
    <row r="714" customFormat="false" ht="12.8" hidden="false" customHeight="false" outlineLevel="0" collapsed="false">
      <c r="A714" s="76" t="n">
        <v>710</v>
      </c>
      <c r="B714" s="77" t="n">
        <f aca="false">EOMONTH(Input!$C$7,A714)</f>
        <v>64528</v>
      </c>
      <c r="C714" s="76" t="n">
        <f aca="false">DATEDIF(Input!$G$23,$B714,"Y")</f>
        <v>99</v>
      </c>
      <c r="E714" s="78" t="n">
        <f aca="false">IF($B714&gt;Input!$G$31,0,Input!$G$26*(1+Input!$G$28/100)^(DATEDIF(Input!$C$7,$B714,"Y")))</f>
        <v>0</v>
      </c>
      <c r="F714" s="78" t="n">
        <f aca="false">-1*($E714*(Input!$C$10/100))</f>
        <v>-0</v>
      </c>
      <c r="G714" s="78" t="n">
        <f aca="false">-1*($E714*(Input!$C$11/100))</f>
        <v>-0</v>
      </c>
      <c r="H714" s="78" t="n">
        <f aca="false">IF($B714&lt;Input!$G$25,((Input!$G$29*(1+Input!$C$13/100)^(DATEDIF(Input!$C$7,$B714,"Y")))),0)</f>
        <v>0</v>
      </c>
      <c r="I714" s="78" t="n">
        <f aca="false">IF($B714&gt;Input!$G$31,0,IF($E714*(Input!$G$35/100)&gt;(Input!$C$12/12),-1*(Input!$C$12/12),-1*$E714*(Input!$G$35/100)))</f>
        <v>0</v>
      </c>
      <c r="J714" s="78" t="n">
        <f aca="false">IF($B714&gt;Input!$G$31,0,(-1)*($E714+$H714+$I714)*(Input!$C$8/100))</f>
        <v>0</v>
      </c>
      <c r="K714" s="78" t="n">
        <f aca="false">IF($B714&gt;Input!$G$31,0,(-1)*($E714+$H714+$I714)*(Input!$C$9/100))</f>
        <v>0</v>
      </c>
      <c r="L714" s="78" t="n">
        <f aca="false">IF($B714&lt;Input!$G$25,($E714+$F714+$G714+$H714+$I714+$J714+$K714),0)</f>
        <v>0</v>
      </c>
    </row>
    <row r="715" customFormat="false" ht="12.8" hidden="false" customHeight="false" outlineLevel="0" collapsed="false">
      <c r="A715" s="76" t="n">
        <v>711</v>
      </c>
      <c r="B715" s="77" t="n">
        <f aca="false">EOMONTH(Input!$C$7,A715)</f>
        <v>64558</v>
      </c>
      <c r="C715" s="76" t="n">
        <f aca="false">DATEDIF(Input!$G$23,$B715,"Y")</f>
        <v>99</v>
      </c>
      <c r="E715" s="78" t="n">
        <f aca="false">IF($B715&gt;Input!$G$31,0,Input!$G$26*(1+Input!$G$28/100)^(DATEDIF(Input!$C$7,$B715,"Y")))</f>
        <v>0</v>
      </c>
      <c r="F715" s="78" t="n">
        <f aca="false">-1*($E715*(Input!$C$10/100))</f>
        <v>-0</v>
      </c>
      <c r="G715" s="78" t="n">
        <f aca="false">-1*($E715*(Input!$C$11/100))</f>
        <v>-0</v>
      </c>
      <c r="H715" s="78" t="n">
        <f aca="false">IF($B715&lt;Input!$G$25,((Input!$G$29*(1+Input!$C$13/100)^(DATEDIF(Input!$C$7,$B715,"Y")))),0)</f>
        <v>0</v>
      </c>
      <c r="I715" s="78" t="n">
        <f aca="false">IF($B715&gt;Input!$G$31,0,IF($E715*(Input!$G$35/100)&gt;(Input!$C$12/12),-1*(Input!$C$12/12),-1*$E715*(Input!$G$35/100)))</f>
        <v>0</v>
      </c>
      <c r="J715" s="78" t="n">
        <f aca="false">IF($B715&gt;Input!$G$31,0,(-1)*($E715+$H715+$I715)*(Input!$C$8/100))</f>
        <v>0</v>
      </c>
      <c r="K715" s="78" t="n">
        <f aca="false">IF($B715&gt;Input!$G$31,0,(-1)*($E715+$H715+$I715)*(Input!$C$9/100))</f>
        <v>0</v>
      </c>
      <c r="L715" s="78" t="n">
        <f aca="false">IF($B715&lt;Input!$G$25,($E715+$F715+$G715+$H715+$I715+$J715+$K715),0)</f>
        <v>0</v>
      </c>
    </row>
    <row r="716" customFormat="false" ht="12.8" hidden="false" customHeight="false" outlineLevel="0" collapsed="false">
      <c r="A716" s="76" t="n">
        <v>712</v>
      </c>
      <c r="B716" s="77" t="n">
        <f aca="false">EOMONTH(Input!$C$7,A716)</f>
        <v>64589</v>
      </c>
      <c r="C716" s="76" t="n">
        <f aca="false">DATEDIF(Input!$G$23,$B716,"Y")</f>
        <v>99</v>
      </c>
      <c r="E716" s="78" t="n">
        <f aca="false">IF($B716&gt;Input!$G$31,0,Input!$G$26*(1+Input!$G$28/100)^(DATEDIF(Input!$C$7,$B716,"Y")))</f>
        <v>0</v>
      </c>
      <c r="F716" s="78" t="n">
        <f aca="false">-1*($E716*(Input!$C$10/100))</f>
        <v>-0</v>
      </c>
      <c r="G716" s="78" t="n">
        <f aca="false">-1*($E716*(Input!$C$11/100))</f>
        <v>-0</v>
      </c>
      <c r="H716" s="78" t="n">
        <f aca="false">IF($B716&lt;Input!$G$25,((Input!$G$29*(1+Input!$C$13/100)^(DATEDIF(Input!$C$7,$B716,"Y")))),0)</f>
        <v>0</v>
      </c>
      <c r="I716" s="78" t="n">
        <f aca="false">IF($B716&gt;Input!$G$31,0,IF($E716*(Input!$G$35/100)&gt;(Input!$C$12/12),-1*(Input!$C$12/12),-1*$E716*(Input!$G$35/100)))</f>
        <v>0</v>
      </c>
      <c r="J716" s="78" t="n">
        <f aca="false">IF($B716&gt;Input!$G$31,0,(-1)*($E716+$H716+$I716)*(Input!$C$8/100))</f>
        <v>0</v>
      </c>
      <c r="K716" s="78" t="n">
        <f aca="false">IF($B716&gt;Input!$G$31,0,(-1)*($E716+$H716+$I716)*(Input!$C$9/100))</f>
        <v>0</v>
      </c>
      <c r="L716" s="78" t="n">
        <f aca="false">IF($B716&lt;Input!$G$25,($E716+$F716+$G716+$H716+$I716+$J716+$K716),0)</f>
        <v>0</v>
      </c>
    </row>
    <row r="717" customFormat="false" ht="12.8" hidden="false" customHeight="false" outlineLevel="0" collapsed="false">
      <c r="A717" s="76" t="n">
        <v>713</v>
      </c>
      <c r="B717" s="77" t="n">
        <f aca="false">EOMONTH(Input!$C$7,A717)</f>
        <v>64619</v>
      </c>
      <c r="C717" s="76" t="n">
        <f aca="false">DATEDIF(Input!$G$23,$B717,"Y")</f>
        <v>99</v>
      </c>
      <c r="E717" s="78" t="n">
        <f aca="false">IF($B717&gt;Input!$G$31,0,Input!$G$26*(1+Input!$G$28/100)^(DATEDIF(Input!$C$7,$B717,"Y")))</f>
        <v>0</v>
      </c>
      <c r="F717" s="78" t="n">
        <f aca="false">-1*($E717*(Input!$C$10/100))</f>
        <v>-0</v>
      </c>
      <c r="G717" s="78" t="n">
        <f aca="false">-1*($E717*(Input!$C$11/100))</f>
        <v>-0</v>
      </c>
      <c r="H717" s="78" t="n">
        <f aca="false">IF($B717&lt;Input!$G$25,((Input!$G$29*(1+Input!$C$13/100)^(DATEDIF(Input!$C$7,$B717,"Y")))),0)</f>
        <v>0</v>
      </c>
      <c r="I717" s="78" t="n">
        <f aca="false">IF($B717&gt;Input!$G$31,0,IF($E717*(Input!$G$35/100)&gt;(Input!$C$12/12),-1*(Input!$C$12/12),-1*$E717*(Input!$G$35/100)))</f>
        <v>0</v>
      </c>
      <c r="J717" s="78" t="n">
        <f aca="false">IF($B717&gt;Input!$G$31,0,(-1)*($E717+$H717+$I717)*(Input!$C$8/100))</f>
        <v>0</v>
      </c>
      <c r="K717" s="78" t="n">
        <f aca="false">IF($B717&gt;Input!$G$31,0,(-1)*($E717+$H717+$I717)*(Input!$C$9/100))</f>
        <v>0</v>
      </c>
      <c r="L717" s="78" t="n">
        <f aca="false">IF($B717&lt;Input!$G$25,($E717+$F717+$G717+$H717+$I717+$J717+$K717),0)</f>
        <v>0</v>
      </c>
    </row>
    <row r="718" customFormat="false" ht="12.8" hidden="false" customHeight="false" outlineLevel="0" collapsed="false">
      <c r="A718" s="76" t="n">
        <v>714</v>
      </c>
      <c r="B718" s="77" t="n">
        <f aca="false">EOMONTH(Input!$C$7,A718)</f>
        <v>64650</v>
      </c>
      <c r="C718" s="76" t="n">
        <f aca="false">DATEDIF(Input!$G$23,$B718,"Y")</f>
        <v>99</v>
      </c>
      <c r="E718" s="78" t="n">
        <f aca="false">IF($B718&gt;Input!$G$31,0,Input!$G$26*(1+Input!$G$28/100)^(DATEDIF(Input!$C$7,$B718,"Y")))</f>
        <v>0</v>
      </c>
      <c r="F718" s="78" t="n">
        <f aca="false">-1*($E718*(Input!$C$10/100))</f>
        <v>-0</v>
      </c>
      <c r="G718" s="78" t="n">
        <f aca="false">-1*($E718*(Input!$C$11/100))</f>
        <v>-0</v>
      </c>
      <c r="H718" s="78" t="n">
        <f aca="false">IF($B718&lt;Input!$G$25,((Input!$G$29*(1+Input!$C$13/100)^(DATEDIF(Input!$C$7,$B718,"Y")))),0)</f>
        <v>0</v>
      </c>
      <c r="I718" s="78" t="n">
        <f aca="false">IF($B718&gt;Input!$G$31,0,IF($E718*(Input!$G$35/100)&gt;(Input!$C$12/12),-1*(Input!$C$12/12),-1*$E718*(Input!$G$35/100)))</f>
        <v>0</v>
      </c>
      <c r="J718" s="78" t="n">
        <f aca="false">IF($B718&gt;Input!$G$31,0,(-1)*($E718+$H718+$I718)*(Input!$C$8/100))</f>
        <v>0</v>
      </c>
      <c r="K718" s="78" t="n">
        <f aca="false">IF($B718&gt;Input!$G$31,0,(-1)*($E718+$H718+$I718)*(Input!$C$9/100))</f>
        <v>0</v>
      </c>
      <c r="L718" s="78" t="n">
        <f aca="false">IF($B718&lt;Input!$G$25,($E718+$F718+$G718+$H718+$I718+$J718+$K718),0)</f>
        <v>0</v>
      </c>
    </row>
    <row r="719" customFormat="false" ht="12.8" hidden="false" customHeight="false" outlineLevel="0" collapsed="false">
      <c r="A719" s="76" t="n">
        <v>715</v>
      </c>
      <c r="B719" s="77" t="n">
        <f aca="false">EOMONTH(Input!$C$7,A719)</f>
        <v>64681</v>
      </c>
      <c r="C719" s="76" t="n">
        <f aca="false">DATEDIF(Input!$G$23,$B719,"Y")</f>
        <v>99</v>
      </c>
      <c r="E719" s="78" t="n">
        <f aca="false">IF($B719&gt;Input!$G$31,0,Input!$G$26*(1+Input!$G$28/100)^(DATEDIF(Input!$C$7,$B719,"Y")))</f>
        <v>0</v>
      </c>
      <c r="F719" s="78" t="n">
        <f aca="false">-1*($E719*(Input!$C$10/100))</f>
        <v>-0</v>
      </c>
      <c r="G719" s="78" t="n">
        <f aca="false">-1*($E719*(Input!$C$11/100))</f>
        <v>-0</v>
      </c>
      <c r="H719" s="78" t="n">
        <f aca="false">IF($B719&lt;Input!$G$25,((Input!$G$29*(1+Input!$C$13/100)^(DATEDIF(Input!$C$7,$B719,"Y")))),0)</f>
        <v>0</v>
      </c>
      <c r="I719" s="78" t="n">
        <f aca="false">IF($B719&gt;Input!$G$31,0,IF($E719*(Input!$G$35/100)&gt;(Input!$C$12/12),-1*(Input!$C$12/12),-1*$E719*(Input!$G$35/100)))</f>
        <v>0</v>
      </c>
      <c r="J719" s="78" t="n">
        <f aca="false">IF($B719&gt;Input!$G$31,0,(-1)*($E719+$H719+$I719)*(Input!$C$8/100))</f>
        <v>0</v>
      </c>
      <c r="K719" s="78" t="n">
        <f aca="false">IF($B719&gt;Input!$G$31,0,(-1)*($E719+$H719+$I719)*(Input!$C$9/100))</f>
        <v>0</v>
      </c>
      <c r="L719" s="78" t="n">
        <f aca="false">IF($B719&lt;Input!$G$25,($E719+$F719+$G719+$H719+$I719+$J719+$K719),0)</f>
        <v>0</v>
      </c>
    </row>
    <row r="720" customFormat="false" ht="12.8" hidden="false" customHeight="false" outlineLevel="0" collapsed="false">
      <c r="A720" s="76" t="n">
        <v>716</v>
      </c>
      <c r="B720" s="77" t="n">
        <f aca="false">EOMONTH(Input!$C$7,A720)</f>
        <v>64709</v>
      </c>
      <c r="C720" s="76" t="n">
        <f aca="false">DATEDIF(Input!$G$23,$B720,"Y")</f>
        <v>99</v>
      </c>
      <c r="E720" s="78" t="n">
        <f aca="false">IF($B720&gt;Input!$G$31,0,Input!$G$26*(1+Input!$G$28/100)^(DATEDIF(Input!$C$7,$B720,"Y")))</f>
        <v>0</v>
      </c>
      <c r="F720" s="78" t="n">
        <f aca="false">-1*($E720*(Input!$C$10/100))</f>
        <v>-0</v>
      </c>
      <c r="G720" s="78" t="n">
        <f aca="false">-1*($E720*(Input!$C$11/100))</f>
        <v>-0</v>
      </c>
      <c r="H720" s="78" t="n">
        <f aca="false">IF($B720&lt;Input!$G$25,((Input!$G$29*(1+Input!$C$13/100)^(DATEDIF(Input!$C$7,$B720,"Y")))),0)</f>
        <v>0</v>
      </c>
      <c r="I720" s="78" t="n">
        <f aca="false">IF($B720&gt;Input!$G$31,0,IF($E720*(Input!$G$35/100)&gt;(Input!$C$12/12),-1*(Input!$C$12/12),-1*$E720*(Input!$G$35/100)))</f>
        <v>0</v>
      </c>
      <c r="J720" s="78" t="n">
        <f aca="false">IF($B720&gt;Input!$G$31,0,(-1)*($E720+$H720+$I720)*(Input!$C$8/100))</f>
        <v>0</v>
      </c>
      <c r="K720" s="78" t="n">
        <f aca="false">IF($B720&gt;Input!$G$31,0,(-1)*($E720+$H720+$I720)*(Input!$C$9/100))</f>
        <v>0</v>
      </c>
      <c r="L720" s="78" t="n">
        <f aca="false">IF($B720&lt;Input!$G$25,($E720+$F720+$G720+$H720+$I720+$J720+$K720),0)</f>
        <v>0</v>
      </c>
    </row>
    <row r="721" customFormat="false" ht="12.8" hidden="false" customHeight="false" outlineLevel="0" collapsed="false">
      <c r="A721" s="76" t="n">
        <v>717</v>
      </c>
      <c r="B721" s="77" t="n">
        <f aca="false">EOMONTH(Input!$C$7,A721)</f>
        <v>64740</v>
      </c>
      <c r="C721" s="76" t="n">
        <f aca="false">DATEDIF(Input!$G$23,$B721,"Y")</f>
        <v>99</v>
      </c>
      <c r="E721" s="78" t="n">
        <f aca="false">IF($B721&gt;Input!$G$31,0,Input!$G$26*(1+Input!$G$28/100)^(DATEDIF(Input!$C$7,$B721,"Y")))</f>
        <v>0</v>
      </c>
      <c r="F721" s="78" t="n">
        <f aca="false">-1*($E721*(Input!$C$10/100))</f>
        <v>-0</v>
      </c>
      <c r="G721" s="78" t="n">
        <f aca="false">-1*($E721*(Input!$C$11/100))</f>
        <v>-0</v>
      </c>
      <c r="H721" s="78" t="n">
        <f aca="false">IF($B721&lt;Input!$G$25,((Input!$G$29*(1+Input!$C$13/100)^(DATEDIF(Input!$C$7,$B721,"Y")))),0)</f>
        <v>0</v>
      </c>
      <c r="I721" s="78" t="n">
        <f aca="false">IF($B721&gt;Input!$G$31,0,IF($E721*(Input!$G$35/100)&gt;(Input!$C$12/12),-1*(Input!$C$12/12),-1*$E721*(Input!$G$35/100)))</f>
        <v>0</v>
      </c>
      <c r="J721" s="78" t="n">
        <f aca="false">IF($B721&gt;Input!$G$31,0,(-1)*($E721+$H721+$I721)*(Input!$C$8/100))</f>
        <v>0</v>
      </c>
      <c r="K721" s="78" t="n">
        <f aca="false">IF($B721&gt;Input!$G$31,0,(-1)*($E721+$H721+$I721)*(Input!$C$9/100))</f>
        <v>0</v>
      </c>
      <c r="L721" s="78" t="n">
        <f aca="false">IF($B721&lt;Input!$G$25,($E721+$F721+$G721+$H721+$I721+$J721+$K721),0)</f>
        <v>0</v>
      </c>
    </row>
    <row r="722" customFormat="false" ht="12.8" hidden="false" customHeight="false" outlineLevel="0" collapsed="false">
      <c r="A722" s="76" t="n">
        <v>718</v>
      </c>
      <c r="B722" s="77" t="n">
        <f aca="false">EOMONTH(Input!$C$7,A722)</f>
        <v>64770</v>
      </c>
      <c r="C722" s="76" t="n">
        <f aca="false">DATEDIF(Input!$G$23,$B722,"Y")</f>
        <v>99</v>
      </c>
      <c r="E722" s="78" t="n">
        <f aca="false">IF($B722&gt;Input!$G$31,0,Input!$G$26*(1+Input!$G$28/100)^(DATEDIF(Input!$C$7,$B722,"Y")))</f>
        <v>0</v>
      </c>
      <c r="F722" s="78" t="n">
        <f aca="false">-1*($E722*(Input!$C$10/100))</f>
        <v>-0</v>
      </c>
      <c r="G722" s="78" t="n">
        <f aca="false">-1*($E722*(Input!$C$11/100))</f>
        <v>-0</v>
      </c>
      <c r="H722" s="78" t="n">
        <f aca="false">IF($B722&lt;Input!$G$25,((Input!$G$29*(1+Input!$C$13/100)^(DATEDIF(Input!$C$7,$B722,"Y")))),0)</f>
        <v>0</v>
      </c>
      <c r="I722" s="78" t="n">
        <f aca="false">IF($B722&gt;Input!$G$31,0,IF($E722*(Input!$G$35/100)&gt;(Input!$C$12/12),-1*(Input!$C$12/12),-1*$E722*(Input!$G$35/100)))</f>
        <v>0</v>
      </c>
      <c r="J722" s="78" t="n">
        <f aca="false">IF($B722&gt;Input!$G$31,0,(-1)*($E722+$H722+$I722)*(Input!$C$8/100))</f>
        <v>0</v>
      </c>
      <c r="K722" s="78" t="n">
        <f aca="false">IF($B722&gt;Input!$G$31,0,(-1)*($E722+$H722+$I722)*(Input!$C$9/100))</f>
        <v>0</v>
      </c>
      <c r="L722" s="78" t="n">
        <f aca="false">IF($B722&lt;Input!$G$25,($E722+$F722+$G722+$H722+$I722+$J722+$K722),0)</f>
        <v>0</v>
      </c>
    </row>
    <row r="723" customFormat="false" ht="12.8" hidden="false" customHeight="false" outlineLevel="0" collapsed="false">
      <c r="A723" s="76" t="n">
        <v>719</v>
      </c>
      <c r="B723" s="77" t="n">
        <f aca="false">EOMONTH(Input!$C$7,A723)</f>
        <v>64801</v>
      </c>
      <c r="C723" s="76" t="n">
        <f aca="false">DATEDIF(Input!$G$23,$B723,"Y")</f>
        <v>100</v>
      </c>
      <c r="E723" s="78" t="n">
        <f aca="false">IF($B723&gt;Input!$G$31,0,Input!$G$26*(1+Input!$G$28/100)^(DATEDIF(Input!$C$7,$B723,"Y")))</f>
        <v>0</v>
      </c>
      <c r="F723" s="78" t="n">
        <f aca="false">-1*($E723*(Input!$C$10/100))</f>
        <v>-0</v>
      </c>
      <c r="G723" s="78" t="n">
        <f aca="false">-1*($E723*(Input!$C$11/100))</f>
        <v>-0</v>
      </c>
      <c r="H723" s="78" t="n">
        <f aca="false">IF($B723&lt;Input!$G$25,((Input!$G$29*(1+Input!$C$13/100)^(DATEDIF(Input!$C$7,$B723,"Y")))),0)</f>
        <v>0</v>
      </c>
      <c r="I723" s="78" t="n">
        <f aca="false">IF($B723&gt;Input!$G$31,0,IF($E723*(Input!$G$35/100)&gt;(Input!$C$12/12),-1*(Input!$C$12/12),-1*$E723*(Input!$G$35/100)))</f>
        <v>0</v>
      </c>
      <c r="J723" s="78" t="n">
        <f aca="false">IF($B723&gt;Input!$G$31,0,(-1)*($E723+$H723+$I723)*(Input!$C$8/100))</f>
        <v>0</v>
      </c>
      <c r="K723" s="78" t="n">
        <f aca="false">IF($B723&gt;Input!$G$31,0,(-1)*($E723+$H723+$I723)*(Input!$C$9/100))</f>
        <v>0</v>
      </c>
      <c r="L723" s="78" t="n">
        <f aca="false">IF($B723&lt;Input!$G$25,($E723+$F723+$G723+$H723+$I723+$J723+$K723),0)</f>
        <v>0</v>
      </c>
    </row>
    <row r="724" customFormat="false" ht="12.8" hidden="false" customHeight="false" outlineLevel="0" collapsed="false">
      <c r="A724" s="76" t="n">
        <v>720</v>
      </c>
      <c r="B724" s="77" t="n">
        <f aca="false">EOMONTH(Input!$C$7,A724)</f>
        <v>64831</v>
      </c>
      <c r="C724" s="76" t="n">
        <f aca="false">DATEDIF(Input!$G$23,$B724,"Y")</f>
        <v>100</v>
      </c>
      <c r="E724" s="78" t="n">
        <f aca="false">IF($B724&gt;Input!$G$31,0,Input!$G$26*(1+Input!$G$28/100)^(DATEDIF(Input!$C$7,$B724,"Y")))</f>
        <v>0</v>
      </c>
      <c r="F724" s="78" t="n">
        <f aca="false">-1*($E724*(Input!$C$10/100))</f>
        <v>-0</v>
      </c>
      <c r="G724" s="78" t="n">
        <f aca="false">-1*($E724*(Input!$C$11/100))</f>
        <v>-0</v>
      </c>
      <c r="H724" s="78" t="n">
        <f aca="false">IF($B724&lt;Input!$G$25,((Input!$G$29*(1+Input!$C$13/100)^(DATEDIF(Input!$C$7,$B724,"Y")))),0)</f>
        <v>0</v>
      </c>
      <c r="I724" s="78" t="n">
        <f aca="false">IF($B724&gt;Input!$G$31,0,IF($E724*(Input!$G$35/100)&gt;(Input!$C$12/12),-1*(Input!$C$12/12),-1*$E724*(Input!$G$35/100)))</f>
        <v>0</v>
      </c>
      <c r="J724" s="78" t="n">
        <f aca="false">IF($B724&gt;Input!$G$31,0,(-1)*($E724+$H724+$I724)*(Input!$C$8/100))</f>
        <v>0</v>
      </c>
      <c r="K724" s="78" t="n">
        <f aca="false">IF($B724&gt;Input!$G$31,0,(-1)*($E724+$H724+$I724)*(Input!$C$9/100))</f>
        <v>0</v>
      </c>
      <c r="L724" s="78" t="n">
        <f aca="false">IF($B724&lt;Input!$G$25,($E724+$F724+$G724+$H724+$I724+$J724+$K724),0)</f>
        <v>0</v>
      </c>
    </row>
    <row r="725" customFormat="false" ht="12.8" hidden="false" customHeight="false" outlineLevel="0" collapsed="false">
      <c r="A725" s="76" t="n">
        <v>721</v>
      </c>
      <c r="B725" s="77" t="n">
        <f aca="false">EOMONTH(Input!$C$7,A725)</f>
        <v>64862</v>
      </c>
      <c r="C725" s="76" t="n">
        <f aca="false">DATEDIF(Input!$G$23,$B725,"Y")</f>
        <v>100</v>
      </c>
      <c r="E725" s="78" t="n">
        <f aca="false">IF($B725&gt;Input!$G$31,0,Input!$G$26*(1+Input!$G$28/100)^(DATEDIF(Input!$C$7,$B725,"Y")))</f>
        <v>0</v>
      </c>
      <c r="F725" s="78" t="n">
        <f aca="false">-1*($E725*(Input!$C$10/100))</f>
        <v>-0</v>
      </c>
      <c r="G725" s="78" t="n">
        <f aca="false">-1*($E725*(Input!$C$11/100))</f>
        <v>-0</v>
      </c>
      <c r="H725" s="78" t="n">
        <f aca="false">IF($B725&lt;Input!$G$25,((Input!$G$29*(1+Input!$C$13/100)^(DATEDIF(Input!$C$7,$B725,"Y")))),0)</f>
        <v>0</v>
      </c>
      <c r="I725" s="78" t="n">
        <f aca="false">IF($B725&gt;Input!$G$31,0,IF($E725*(Input!$G$35/100)&gt;(Input!$C$12/12),-1*(Input!$C$12/12),-1*$E725*(Input!$G$35/100)))</f>
        <v>0</v>
      </c>
      <c r="J725" s="78" t="n">
        <f aca="false">IF($B725&gt;Input!$G$31,0,(-1)*($E725+$H725+$I725)*(Input!$C$8/100))</f>
        <v>0</v>
      </c>
      <c r="K725" s="78" t="n">
        <f aca="false">IF($B725&gt;Input!$G$31,0,(-1)*($E725+$H725+$I725)*(Input!$C$9/100))</f>
        <v>0</v>
      </c>
      <c r="L725" s="78" t="n">
        <f aca="false">IF($B725&lt;Input!$G$25,($E725+$F725+$G725+$H725+$I725+$J725+$K725),0)</f>
        <v>0</v>
      </c>
    </row>
    <row r="726" customFormat="false" ht="12.8" hidden="false" customHeight="false" outlineLevel="0" collapsed="false">
      <c r="A726" s="76" t="n">
        <v>722</v>
      </c>
      <c r="B726" s="77" t="n">
        <f aca="false">EOMONTH(Input!$C$7,A726)</f>
        <v>64893</v>
      </c>
      <c r="C726" s="76" t="n">
        <f aca="false">DATEDIF(Input!$G$23,$B726,"Y")</f>
        <v>100</v>
      </c>
      <c r="E726" s="78" t="n">
        <f aca="false">IF($B726&gt;Input!$G$31,0,Input!$G$26*(1+Input!$G$28/100)^(DATEDIF(Input!$C$7,$B726,"Y")))</f>
        <v>0</v>
      </c>
      <c r="F726" s="78" t="n">
        <f aca="false">-1*($E726*(Input!$C$10/100))</f>
        <v>-0</v>
      </c>
      <c r="G726" s="78" t="n">
        <f aca="false">-1*($E726*(Input!$C$11/100))</f>
        <v>-0</v>
      </c>
      <c r="H726" s="78" t="n">
        <f aca="false">IF($B726&lt;Input!$G$25,((Input!$G$29*(1+Input!$C$13/100)^(DATEDIF(Input!$C$7,$B726,"Y")))),0)</f>
        <v>0</v>
      </c>
      <c r="I726" s="78" t="n">
        <f aca="false">IF($B726&gt;Input!$G$31,0,IF($E726*(Input!$G$35/100)&gt;(Input!$C$12/12),-1*(Input!$C$12/12),-1*$E726*(Input!$G$35/100)))</f>
        <v>0</v>
      </c>
      <c r="J726" s="78" t="n">
        <f aca="false">IF($B726&gt;Input!$G$31,0,(-1)*($E726+$H726+$I726)*(Input!$C$8/100))</f>
        <v>0</v>
      </c>
      <c r="K726" s="78" t="n">
        <f aca="false">IF($B726&gt;Input!$G$31,0,(-1)*($E726+$H726+$I726)*(Input!$C$9/100))</f>
        <v>0</v>
      </c>
      <c r="L726" s="78" t="n">
        <f aca="false">IF($B726&lt;Input!$G$25,($E726+$F726+$G726+$H726+$I726+$J726+$K726),0)</f>
        <v>0</v>
      </c>
    </row>
    <row r="727" customFormat="false" ht="12.8" hidden="false" customHeight="false" outlineLevel="0" collapsed="false">
      <c r="A727" s="76" t="n">
        <v>723</v>
      </c>
      <c r="B727" s="77" t="n">
        <f aca="false">EOMONTH(Input!$C$7,A727)</f>
        <v>64923</v>
      </c>
      <c r="C727" s="76" t="n">
        <f aca="false">DATEDIF(Input!$G$23,$B727,"Y")</f>
        <v>100</v>
      </c>
      <c r="E727" s="78" t="n">
        <f aca="false">IF($B727&gt;Input!$G$31,0,Input!$G$26*(1+Input!$G$28/100)^(DATEDIF(Input!$C$7,$B727,"Y")))</f>
        <v>0</v>
      </c>
      <c r="F727" s="78" t="n">
        <f aca="false">-1*($E727*(Input!$C$10/100))</f>
        <v>-0</v>
      </c>
      <c r="G727" s="78" t="n">
        <f aca="false">-1*($E727*(Input!$C$11/100))</f>
        <v>-0</v>
      </c>
      <c r="H727" s="78" t="n">
        <f aca="false">IF($B727&lt;Input!$G$25,((Input!$G$29*(1+Input!$C$13/100)^(DATEDIF(Input!$C$7,$B727,"Y")))),0)</f>
        <v>0</v>
      </c>
      <c r="I727" s="78" t="n">
        <f aca="false">IF($B727&gt;Input!$G$31,0,IF($E727*(Input!$G$35/100)&gt;(Input!$C$12/12),-1*(Input!$C$12/12),-1*$E727*(Input!$G$35/100)))</f>
        <v>0</v>
      </c>
      <c r="J727" s="78" t="n">
        <f aca="false">IF($B727&gt;Input!$G$31,0,(-1)*($E727+$H727+$I727)*(Input!$C$8/100))</f>
        <v>0</v>
      </c>
      <c r="K727" s="78" t="n">
        <f aca="false">IF($B727&gt;Input!$G$31,0,(-1)*($E727+$H727+$I727)*(Input!$C$9/100))</f>
        <v>0</v>
      </c>
      <c r="L727" s="78" t="n">
        <f aca="false">IF($B727&lt;Input!$G$25,($E727+$F727+$G727+$H727+$I727+$J727+$K727),0)</f>
        <v>0</v>
      </c>
    </row>
    <row r="728" customFormat="false" ht="12.8" hidden="false" customHeight="false" outlineLevel="0" collapsed="false">
      <c r="A728" s="76" t="n">
        <v>724</v>
      </c>
      <c r="B728" s="77" t="n">
        <f aca="false">EOMONTH(Input!$C$7,A728)</f>
        <v>64954</v>
      </c>
      <c r="C728" s="76" t="n">
        <f aca="false">DATEDIF(Input!$G$23,$B728,"Y")</f>
        <v>100</v>
      </c>
      <c r="E728" s="78" t="n">
        <f aca="false">IF($B728&gt;Input!$G$31,0,Input!$G$26*(1+Input!$G$28/100)^(DATEDIF(Input!$C$7,$B728,"Y")))</f>
        <v>0</v>
      </c>
      <c r="F728" s="78" t="n">
        <f aca="false">-1*($E728*(Input!$C$10/100))</f>
        <v>-0</v>
      </c>
      <c r="G728" s="78" t="n">
        <f aca="false">-1*($E728*(Input!$C$11/100))</f>
        <v>-0</v>
      </c>
      <c r="H728" s="78" t="n">
        <f aca="false">IF($B728&lt;Input!$G$25,((Input!$G$29*(1+Input!$C$13/100)^(DATEDIF(Input!$C$7,$B728,"Y")))),0)</f>
        <v>0</v>
      </c>
      <c r="I728" s="78" t="n">
        <f aca="false">IF($B728&gt;Input!$G$31,0,IF($E728*(Input!$G$35/100)&gt;(Input!$C$12/12),-1*(Input!$C$12/12),-1*$E728*(Input!$G$35/100)))</f>
        <v>0</v>
      </c>
      <c r="J728" s="78" t="n">
        <f aca="false">IF($B728&gt;Input!$G$31,0,(-1)*($E728+$H728+$I728)*(Input!$C$8/100))</f>
        <v>0</v>
      </c>
      <c r="K728" s="78" t="n">
        <f aca="false">IF($B728&gt;Input!$G$31,0,(-1)*($E728+$H728+$I728)*(Input!$C$9/100))</f>
        <v>0</v>
      </c>
      <c r="L728" s="78" t="n">
        <f aca="false">IF($B728&lt;Input!$G$25,($E728+$F728+$G728+$H728+$I728+$J728+$K728),0)</f>
        <v>0</v>
      </c>
    </row>
    <row r="729" customFormat="false" ht="12.8" hidden="false" customHeight="false" outlineLevel="0" collapsed="false">
      <c r="A729" s="76" t="n">
        <v>725</v>
      </c>
      <c r="B729" s="77" t="n">
        <f aca="false">EOMONTH(Input!$C$7,A729)</f>
        <v>64984</v>
      </c>
      <c r="C729" s="76" t="n">
        <f aca="false">DATEDIF(Input!$G$23,$B729,"Y")</f>
        <v>100</v>
      </c>
      <c r="E729" s="78" t="n">
        <f aca="false">IF($B729&gt;Input!$G$31,0,Input!$G$26*(1+Input!$G$28/100)^(DATEDIF(Input!$C$7,$B729,"Y")))</f>
        <v>0</v>
      </c>
      <c r="F729" s="78" t="n">
        <f aca="false">-1*($E729*(Input!$C$10/100))</f>
        <v>-0</v>
      </c>
      <c r="G729" s="78" t="n">
        <f aca="false">-1*($E729*(Input!$C$11/100))</f>
        <v>-0</v>
      </c>
      <c r="H729" s="78" t="n">
        <f aca="false">IF($B729&lt;Input!$G$25,((Input!$G$29*(1+Input!$C$13/100)^(DATEDIF(Input!$C$7,$B729,"Y")))),0)</f>
        <v>0</v>
      </c>
      <c r="I729" s="78" t="n">
        <f aca="false">IF($B729&gt;Input!$G$31,0,IF($E729*(Input!$G$35/100)&gt;(Input!$C$12/12),-1*(Input!$C$12/12),-1*$E729*(Input!$G$35/100)))</f>
        <v>0</v>
      </c>
      <c r="J729" s="78" t="n">
        <f aca="false">IF($B729&gt;Input!$G$31,0,(-1)*($E729+$H729+$I729)*(Input!$C$8/100))</f>
        <v>0</v>
      </c>
      <c r="K729" s="78" t="n">
        <f aca="false">IF($B729&gt;Input!$G$31,0,(-1)*($E729+$H729+$I729)*(Input!$C$9/100))</f>
        <v>0</v>
      </c>
      <c r="L729" s="78" t="n">
        <f aca="false">IF($B729&lt;Input!$G$25,($E729+$F729+$G729+$H729+$I729+$J729+$K729),0)</f>
        <v>0</v>
      </c>
    </row>
    <row r="730" customFormat="false" ht="12.8" hidden="false" customHeight="false" outlineLevel="0" collapsed="false">
      <c r="A730" s="76" t="n">
        <v>726</v>
      </c>
      <c r="B730" s="77" t="n">
        <f aca="false">EOMONTH(Input!$C$7,A730)</f>
        <v>65015</v>
      </c>
      <c r="C730" s="76" t="n">
        <f aca="false">DATEDIF(Input!$G$23,$B730,"Y")</f>
        <v>100</v>
      </c>
      <c r="E730" s="78" t="n">
        <f aca="false">IF($B730&gt;Input!$G$31,0,Input!$G$26*(1+Input!$G$28/100)^(DATEDIF(Input!$C$7,$B730,"Y")))</f>
        <v>0</v>
      </c>
      <c r="F730" s="78" t="n">
        <f aca="false">-1*($E730*(Input!$C$10/100))</f>
        <v>-0</v>
      </c>
      <c r="G730" s="78" t="n">
        <f aca="false">-1*($E730*(Input!$C$11/100))</f>
        <v>-0</v>
      </c>
      <c r="H730" s="78" t="n">
        <f aca="false">IF($B730&lt;Input!$G$25,((Input!$G$29*(1+Input!$C$13/100)^(DATEDIF(Input!$C$7,$B730,"Y")))),0)</f>
        <v>0</v>
      </c>
      <c r="I730" s="78" t="n">
        <f aca="false">IF($B730&gt;Input!$G$31,0,IF($E730*(Input!$G$35/100)&gt;(Input!$C$12/12),-1*(Input!$C$12/12),-1*$E730*(Input!$G$35/100)))</f>
        <v>0</v>
      </c>
      <c r="J730" s="78" t="n">
        <f aca="false">IF($B730&gt;Input!$G$31,0,(-1)*($E730+$H730+$I730)*(Input!$C$8/100))</f>
        <v>0</v>
      </c>
      <c r="K730" s="78" t="n">
        <f aca="false">IF($B730&gt;Input!$G$31,0,(-1)*($E730+$H730+$I730)*(Input!$C$9/100))</f>
        <v>0</v>
      </c>
      <c r="L730" s="78" t="n">
        <f aca="false">IF($B730&lt;Input!$G$25,($E730+$F730+$G730+$H730+$I730+$J730+$K730),0)</f>
        <v>0</v>
      </c>
    </row>
    <row r="731" customFormat="false" ht="12.8" hidden="false" customHeight="false" outlineLevel="0" collapsed="false">
      <c r="A731" s="76" t="n">
        <v>727</v>
      </c>
      <c r="B731" s="77" t="n">
        <f aca="false">EOMONTH(Input!$C$7,A731)</f>
        <v>65046</v>
      </c>
      <c r="C731" s="76" t="n">
        <f aca="false">DATEDIF(Input!$G$23,$B731,"Y")</f>
        <v>100</v>
      </c>
      <c r="E731" s="78" t="n">
        <f aca="false">IF($B731&gt;Input!$G$31,0,Input!$G$26*(1+Input!$G$28/100)^(DATEDIF(Input!$C$7,$B731,"Y")))</f>
        <v>0</v>
      </c>
      <c r="F731" s="78" t="n">
        <f aca="false">-1*($E731*(Input!$C$10/100))</f>
        <v>-0</v>
      </c>
      <c r="G731" s="78" t="n">
        <f aca="false">-1*($E731*(Input!$C$11/100))</f>
        <v>-0</v>
      </c>
      <c r="H731" s="78" t="n">
        <f aca="false">IF($B731&lt;Input!$G$25,((Input!$G$29*(1+Input!$C$13/100)^(DATEDIF(Input!$C$7,$B731,"Y")))),0)</f>
        <v>0</v>
      </c>
      <c r="I731" s="78" t="n">
        <f aca="false">IF($B731&gt;Input!$G$31,0,IF($E731*(Input!$G$35/100)&gt;(Input!$C$12/12),-1*(Input!$C$12/12),-1*$E731*(Input!$G$35/100)))</f>
        <v>0</v>
      </c>
      <c r="J731" s="78" t="n">
        <f aca="false">IF($B731&gt;Input!$G$31,0,(-1)*($E731+$H731+$I731)*(Input!$C$8/100))</f>
        <v>0</v>
      </c>
      <c r="K731" s="78" t="n">
        <f aca="false">IF($B731&gt;Input!$G$31,0,(-1)*($E731+$H731+$I731)*(Input!$C$9/100))</f>
        <v>0</v>
      </c>
      <c r="L731" s="78" t="n">
        <f aca="false">IF($B731&lt;Input!$G$25,($E731+$F731+$G731+$H731+$I731+$J731+$K731),0)</f>
        <v>0</v>
      </c>
    </row>
    <row r="732" customFormat="false" ht="12.8" hidden="false" customHeight="false" outlineLevel="0" collapsed="false">
      <c r="A732" s="76" t="n">
        <v>728</v>
      </c>
      <c r="B732" s="77" t="n">
        <f aca="false">EOMONTH(Input!$C$7,A732)</f>
        <v>65074</v>
      </c>
      <c r="C732" s="76" t="n">
        <f aca="false">DATEDIF(Input!$G$23,$B732,"Y")</f>
        <v>100</v>
      </c>
      <c r="E732" s="78" t="n">
        <f aca="false">IF($B732&gt;Input!$G$31,0,Input!$G$26*(1+Input!$G$28/100)^(DATEDIF(Input!$C$7,$B732,"Y")))</f>
        <v>0</v>
      </c>
      <c r="F732" s="78" t="n">
        <f aca="false">-1*($E732*(Input!$C$10/100))</f>
        <v>-0</v>
      </c>
      <c r="G732" s="78" t="n">
        <f aca="false">-1*($E732*(Input!$C$11/100))</f>
        <v>-0</v>
      </c>
      <c r="H732" s="78" t="n">
        <f aca="false">IF($B732&lt;Input!$G$25,((Input!$G$29*(1+Input!$C$13/100)^(DATEDIF(Input!$C$7,$B732,"Y")))),0)</f>
        <v>0</v>
      </c>
      <c r="I732" s="78" t="n">
        <f aca="false">IF($B732&gt;Input!$G$31,0,IF($E732*(Input!$G$35/100)&gt;(Input!$C$12/12),-1*(Input!$C$12/12),-1*$E732*(Input!$G$35/100)))</f>
        <v>0</v>
      </c>
      <c r="J732" s="78" t="n">
        <f aca="false">IF($B732&gt;Input!$G$31,0,(-1)*($E732+$H732+$I732)*(Input!$C$8/100))</f>
        <v>0</v>
      </c>
      <c r="K732" s="78" t="n">
        <f aca="false">IF($B732&gt;Input!$G$31,0,(-1)*($E732+$H732+$I732)*(Input!$C$9/100))</f>
        <v>0</v>
      </c>
      <c r="L732" s="78" t="n">
        <f aca="false">IF($B732&lt;Input!$G$25,($E732+$F732+$G732+$H732+$I732+$J732+$K732),0)</f>
        <v>0</v>
      </c>
    </row>
    <row r="733" customFormat="false" ht="12.8" hidden="false" customHeight="false" outlineLevel="0" collapsed="false">
      <c r="A733" s="76" t="n">
        <v>729</v>
      </c>
      <c r="B733" s="77" t="n">
        <f aca="false">EOMONTH(Input!$C$7,A733)</f>
        <v>65105</v>
      </c>
      <c r="C733" s="76" t="n">
        <f aca="false">DATEDIF(Input!$G$23,$B733,"Y")</f>
        <v>100</v>
      </c>
      <c r="E733" s="78" t="n">
        <f aca="false">IF($B733&gt;Input!$G$31,0,Input!$G$26*(1+Input!$G$28/100)^(DATEDIF(Input!$C$7,$B733,"Y")))</f>
        <v>0</v>
      </c>
      <c r="F733" s="78" t="n">
        <f aca="false">-1*($E733*(Input!$C$10/100))</f>
        <v>-0</v>
      </c>
      <c r="G733" s="78" t="n">
        <f aca="false">-1*($E733*(Input!$C$11/100))</f>
        <v>-0</v>
      </c>
      <c r="H733" s="78" t="n">
        <f aca="false">IF($B733&lt;Input!$G$25,((Input!$G$29*(1+Input!$C$13/100)^(DATEDIF(Input!$C$7,$B733,"Y")))),0)</f>
        <v>0</v>
      </c>
      <c r="I733" s="78" t="n">
        <f aca="false">IF($B733&gt;Input!$G$31,0,IF($E733*(Input!$G$35/100)&gt;(Input!$C$12/12),-1*(Input!$C$12/12),-1*$E733*(Input!$G$35/100)))</f>
        <v>0</v>
      </c>
      <c r="J733" s="78" t="n">
        <f aca="false">IF($B733&gt;Input!$G$31,0,(-1)*($E733+$H733+$I733)*(Input!$C$8/100))</f>
        <v>0</v>
      </c>
      <c r="K733" s="78" t="n">
        <f aca="false">IF($B733&gt;Input!$G$31,0,(-1)*($E733+$H733+$I733)*(Input!$C$9/100))</f>
        <v>0</v>
      </c>
      <c r="L733" s="78" t="n">
        <f aca="false">IF($B733&lt;Input!$G$25,($E733+$F733+$G733+$H733+$I733+$J733+$K733),0)</f>
        <v>0</v>
      </c>
    </row>
    <row r="734" customFormat="false" ht="12.8" hidden="false" customHeight="false" outlineLevel="0" collapsed="false">
      <c r="A734" s="76" t="n">
        <v>730</v>
      </c>
      <c r="B734" s="77" t="n">
        <f aca="false">EOMONTH(Input!$C$7,A734)</f>
        <v>65135</v>
      </c>
      <c r="C734" s="76" t="n">
        <f aca="false">DATEDIF(Input!$G$23,$B734,"Y")</f>
        <v>100</v>
      </c>
      <c r="E734" s="78" t="n">
        <f aca="false">IF($B734&gt;Input!$G$31,0,Input!$G$26*(1+Input!$G$28/100)^(DATEDIF(Input!$C$7,$B734,"Y")))</f>
        <v>0</v>
      </c>
      <c r="F734" s="78" t="n">
        <f aca="false">-1*($E734*(Input!$C$10/100))</f>
        <v>-0</v>
      </c>
      <c r="G734" s="78" t="n">
        <f aca="false">-1*($E734*(Input!$C$11/100))</f>
        <v>-0</v>
      </c>
      <c r="H734" s="78" t="n">
        <f aca="false">IF($B734&lt;Input!$G$25,((Input!$G$29*(1+Input!$C$13/100)^(DATEDIF(Input!$C$7,$B734,"Y")))),0)</f>
        <v>0</v>
      </c>
      <c r="I734" s="78" t="n">
        <f aca="false">IF($B734&gt;Input!$G$31,0,IF($E734*(Input!$G$35/100)&gt;(Input!$C$12/12),-1*(Input!$C$12/12),-1*$E734*(Input!$G$35/100)))</f>
        <v>0</v>
      </c>
      <c r="J734" s="78" t="n">
        <f aca="false">IF($B734&gt;Input!$G$31,0,(-1)*($E734+$H734+$I734)*(Input!$C$8/100))</f>
        <v>0</v>
      </c>
      <c r="K734" s="78" t="n">
        <f aca="false">IF($B734&gt;Input!$G$31,0,(-1)*($E734+$H734+$I734)*(Input!$C$9/100))</f>
        <v>0</v>
      </c>
      <c r="L734" s="78" t="n">
        <f aca="false">IF($B734&lt;Input!$G$25,($E734+$F734+$G734+$H734+$I734+$J734+$K734),0)</f>
        <v>0</v>
      </c>
    </row>
    <row r="735" customFormat="false" ht="12.8" hidden="false" customHeight="false" outlineLevel="0" collapsed="false">
      <c r="A735" s="76" t="n">
        <v>731</v>
      </c>
      <c r="B735" s="77" t="n">
        <f aca="false">EOMONTH(Input!$C$7,A735)</f>
        <v>65166</v>
      </c>
      <c r="C735" s="76" t="n">
        <f aca="false">DATEDIF(Input!$G$23,$B735,"Y")</f>
        <v>101</v>
      </c>
      <c r="E735" s="78" t="n">
        <f aca="false">IF($B735&gt;Input!$G$31,0,Input!$G$26*(1+Input!$G$28/100)^(DATEDIF(Input!$C$7,$B735,"Y")))</f>
        <v>0</v>
      </c>
      <c r="F735" s="78" t="n">
        <f aca="false">-1*($E735*(Input!$C$10/100))</f>
        <v>-0</v>
      </c>
      <c r="G735" s="78" t="n">
        <f aca="false">-1*($E735*(Input!$C$11/100))</f>
        <v>-0</v>
      </c>
      <c r="H735" s="78" t="n">
        <f aca="false">IF($B735&lt;Input!$G$25,((Input!$G$29*(1+Input!$C$13/100)^(DATEDIF(Input!$C$7,$B735,"Y")))),0)</f>
        <v>0</v>
      </c>
      <c r="I735" s="78" t="n">
        <f aca="false">IF($B735&gt;Input!$G$31,0,IF($E735*(Input!$G$35/100)&gt;(Input!$C$12/12),-1*(Input!$C$12/12),-1*$E735*(Input!$G$35/100)))</f>
        <v>0</v>
      </c>
      <c r="J735" s="78" t="n">
        <f aca="false">IF($B735&gt;Input!$G$31,0,(-1)*($E735+$H735+$I735)*(Input!$C$8/100))</f>
        <v>0</v>
      </c>
      <c r="K735" s="78" t="n">
        <f aca="false">IF($B735&gt;Input!$G$31,0,(-1)*($E735+$H735+$I735)*(Input!$C$9/100))</f>
        <v>0</v>
      </c>
      <c r="L735" s="78" t="n">
        <f aca="false">IF($B735&lt;Input!$G$25,($E735+$F735+$G735+$H735+$I735+$J735+$K735),0)</f>
        <v>0</v>
      </c>
    </row>
    <row r="736" customFormat="false" ht="12.8" hidden="false" customHeight="false" outlineLevel="0" collapsed="false">
      <c r="A736" s="76" t="n">
        <v>732</v>
      </c>
      <c r="B736" s="77" t="n">
        <f aca="false">EOMONTH(Input!$C$7,A736)</f>
        <v>65196</v>
      </c>
      <c r="C736" s="76" t="n">
        <f aca="false">DATEDIF(Input!$G$23,$B736,"Y")</f>
        <v>101</v>
      </c>
      <c r="E736" s="78" t="n">
        <f aca="false">IF($B736&gt;Input!$G$31,0,Input!$G$26*(1+Input!$G$28/100)^(DATEDIF(Input!$C$7,$B736,"Y")))</f>
        <v>0</v>
      </c>
      <c r="F736" s="78" t="n">
        <f aca="false">-1*($E736*(Input!$C$10/100))</f>
        <v>-0</v>
      </c>
      <c r="G736" s="78" t="n">
        <f aca="false">-1*($E736*(Input!$C$11/100))</f>
        <v>-0</v>
      </c>
      <c r="H736" s="78" t="n">
        <f aca="false">IF($B736&lt;Input!$G$25,((Input!$G$29*(1+Input!$C$13/100)^(DATEDIF(Input!$C$7,$B736,"Y")))),0)</f>
        <v>0</v>
      </c>
      <c r="I736" s="78" t="n">
        <f aca="false">IF($B736&gt;Input!$G$31,0,IF($E736*(Input!$G$35/100)&gt;(Input!$C$12/12),-1*(Input!$C$12/12),-1*$E736*(Input!$G$35/100)))</f>
        <v>0</v>
      </c>
      <c r="J736" s="78" t="n">
        <f aca="false">IF($B736&gt;Input!$G$31,0,(-1)*($E736+$H736+$I736)*(Input!$C$8/100))</f>
        <v>0</v>
      </c>
      <c r="K736" s="78" t="n">
        <f aca="false">IF($B736&gt;Input!$G$31,0,(-1)*($E736+$H736+$I736)*(Input!$C$9/100))</f>
        <v>0</v>
      </c>
      <c r="L736" s="78" t="n">
        <f aca="false">IF($B736&lt;Input!$G$25,($E736+$F736+$G736+$H736+$I736+$J736+$K736),0)</f>
        <v>0</v>
      </c>
    </row>
    <row r="737" customFormat="false" ht="12.8" hidden="false" customHeight="false" outlineLevel="0" collapsed="false">
      <c r="A737" s="76" t="n">
        <v>733</v>
      </c>
      <c r="B737" s="77" t="n">
        <f aca="false">EOMONTH(Input!$C$7,A737)</f>
        <v>65227</v>
      </c>
      <c r="C737" s="76" t="n">
        <f aca="false">DATEDIF(Input!$G$23,$B737,"Y")</f>
        <v>101</v>
      </c>
      <c r="E737" s="78" t="n">
        <f aca="false">IF($B737&gt;Input!$G$31,0,Input!$G$26*(1+Input!$G$28/100)^(DATEDIF(Input!$C$7,$B737,"Y")))</f>
        <v>0</v>
      </c>
      <c r="F737" s="78" t="n">
        <f aca="false">-1*($E737*(Input!$C$10/100))</f>
        <v>-0</v>
      </c>
      <c r="G737" s="78" t="n">
        <f aca="false">-1*($E737*(Input!$C$11/100))</f>
        <v>-0</v>
      </c>
      <c r="H737" s="78" t="n">
        <f aca="false">IF($B737&lt;Input!$G$25,((Input!$G$29*(1+Input!$C$13/100)^(DATEDIF(Input!$C$7,$B737,"Y")))),0)</f>
        <v>0</v>
      </c>
      <c r="I737" s="78" t="n">
        <f aca="false">IF($B737&gt;Input!$G$31,0,IF($E737*(Input!$G$35/100)&gt;(Input!$C$12/12),-1*(Input!$C$12/12),-1*$E737*(Input!$G$35/100)))</f>
        <v>0</v>
      </c>
      <c r="J737" s="78" t="n">
        <f aca="false">IF($B737&gt;Input!$G$31,0,(-1)*($E737+$H737+$I737)*(Input!$C$8/100))</f>
        <v>0</v>
      </c>
      <c r="K737" s="78" t="n">
        <f aca="false">IF($B737&gt;Input!$G$31,0,(-1)*($E737+$H737+$I737)*(Input!$C$9/100))</f>
        <v>0</v>
      </c>
      <c r="L737" s="78" t="n">
        <f aca="false">IF($B737&lt;Input!$G$25,($E737+$F737+$G737+$H737+$I737+$J737+$K737),0)</f>
        <v>0</v>
      </c>
    </row>
    <row r="738" customFormat="false" ht="12.8" hidden="false" customHeight="false" outlineLevel="0" collapsed="false">
      <c r="A738" s="76" t="n">
        <v>734</v>
      </c>
      <c r="B738" s="77" t="n">
        <f aca="false">EOMONTH(Input!$C$7,A738)</f>
        <v>65258</v>
      </c>
      <c r="C738" s="76" t="n">
        <f aca="false">DATEDIF(Input!$G$23,$B738,"Y")</f>
        <v>101</v>
      </c>
      <c r="E738" s="78" t="n">
        <f aca="false">IF($B738&gt;Input!$G$31,0,Input!$G$26*(1+Input!$G$28/100)^(DATEDIF(Input!$C$7,$B738,"Y")))</f>
        <v>0</v>
      </c>
      <c r="F738" s="78" t="n">
        <f aca="false">-1*($E738*(Input!$C$10/100))</f>
        <v>-0</v>
      </c>
      <c r="G738" s="78" t="n">
        <f aca="false">-1*($E738*(Input!$C$11/100))</f>
        <v>-0</v>
      </c>
      <c r="H738" s="78" t="n">
        <f aca="false">IF($B738&lt;Input!$G$25,((Input!$G$29*(1+Input!$C$13/100)^(DATEDIF(Input!$C$7,$B738,"Y")))),0)</f>
        <v>0</v>
      </c>
      <c r="I738" s="78" t="n">
        <f aca="false">IF($B738&gt;Input!$G$31,0,IF($E738*(Input!$G$35/100)&gt;(Input!$C$12/12),-1*(Input!$C$12/12),-1*$E738*(Input!$G$35/100)))</f>
        <v>0</v>
      </c>
      <c r="J738" s="78" t="n">
        <f aca="false">IF($B738&gt;Input!$G$31,0,(-1)*($E738+$H738+$I738)*(Input!$C$8/100))</f>
        <v>0</v>
      </c>
      <c r="K738" s="78" t="n">
        <f aca="false">IF($B738&gt;Input!$G$31,0,(-1)*($E738+$H738+$I738)*(Input!$C$9/100))</f>
        <v>0</v>
      </c>
      <c r="L738" s="78" t="n">
        <f aca="false">IF($B738&lt;Input!$G$25,($E738+$F738+$G738+$H738+$I738+$J738+$K738),0)</f>
        <v>0</v>
      </c>
    </row>
    <row r="739" customFormat="false" ht="12.8" hidden="false" customHeight="false" outlineLevel="0" collapsed="false">
      <c r="A739" s="76" t="n">
        <v>735</v>
      </c>
      <c r="B739" s="77" t="n">
        <f aca="false">EOMONTH(Input!$C$7,A739)</f>
        <v>65288</v>
      </c>
      <c r="C739" s="76" t="n">
        <f aca="false">DATEDIF(Input!$G$23,$B739,"Y")</f>
        <v>101</v>
      </c>
      <c r="E739" s="78" t="n">
        <f aca="false">IF($B739&gt;Input!$G$31,0,Input!$G$26*(1+Input!$G$28/100)^(DATEDIF(Input!$C$7,$B739,"Y")))</f>
        <v>0</v>
      </c>
      <c r="F739" s="78" t="n">
        <f aca="false">-1*($E739*(Input!$C$10/100))</f>
        <v>-0</v>
      </c>
      <c r="G739" s="78" t="n">
        <f aca="false">-1*($E739*(Input!$C$11/100))</f>
        <v>-0</v>
      </c>
      <c r="H739" s="78" t="n">
        <f aca="false">IF($B739&lt;Input!$G$25,((Input!$G$29*(1+Input!$C$13/100)^(DATEDIF(Input!$C$7,$B739,"Y")))),0)</f>
        <v>0</v>
      </c>
      <c r="I739" s="78" t="n">
        <f aca="false">IF($B739&gt;Input!$G$31,0,IF($E739*(Input!$G$35/100)&gt;(Input!$C$12/12),-1*(Input!$C$12/12),-1*$E739*(Input!$G$35/100)))</f>
        <v>0</v>
      </c>
      <c r="J739" s="78" t="n">
        <f aca="false">IF($B739&gt;Input!$G$31,0,(-1)*($E739+$H739+$I739)*(Input!$C$8/100))</f>
        <v>0</v>
      </c>
      <c r="K739" s="78" t="n">
        <f aca="false">IF($B739&gt;Input!$G$31,0,(-1)*($E739+$H739+$I739)*(Input!$C$9/100))</f>
        <v>0</v>
      </c>
      <c r="L739" s="78" t="n">
        <f aca="false">IF($B739&lt;Input!$G$25,($E739+$F739+$G739+$H739+$I739+$J739+$K739),0)</f>
        <v>0</v>
      </c>
    </row>
    <row r="740" customFormat="false" ht="12.8" hidden="false" customHeight="false" outlineLevel="0" collapsed="false">
      <c r="A740" s="76" t="n">
        <v>736</v>
      </c>
      <c r="B740" s="77" t="n">
        <f aca="false">EOMONTH(Input!$C$7,A740)</f>
        <v>65319</v>
      </c>
      <c r="C740" s="76" t="n">
        <f aca="false">DATEDIF(Input!$G$23,$B740,"Y")</f>
        <v>101</v>
      </c>
      <c r="E740" s="78" t="n">
        <f aca="false">IF($B740&gt;Input!$G$31,0,Input!$G$26*(1+Input!$G$28/100)^(DATEDIF(Input!$C$7,$B740,"Y")))</f>
        <v>0</v>
      </c>
      <c r="F740" s="78" t="n">
        <f aca="false">-1*($E740*(Input!$C$10/100))</f>
        <v>-0</v>
      </c>
      <c r="G740" s="78" t="n">
        <f aca="false">-1*($E740*(Input!$C$11/100))</f>
        <v>-0</v>
      </c>
      <c r="H740" s="78" t="n">
        <f aca="false">IF($B740&lt;Input!$G$25,((Input!$G$29*(1+Input!$C$13/100)^(DATEDIF(Input!$C$7,$B740,"Y")))),0)</f>
        <v>0</v>
      </c>
      <c r="I740" s="78" t="n">
        <f aca="false">IF($B740&gt;Input!$G$31,0,IF($E740*(Input!$G$35/100)&gt;(Input!$C$12/12),-1*(Input!$C$12/12),-1*$E740*(Input!$G$35/100)))</f>
        <v>0</v>
      </c>
      <c r="J740" s="78" t="n">
        <f aca="false">IF($B740&gt;Input!$G$31,0,(-1)*($E740+$H740+$I740)*(Input!$C$8/100))</f>
        <v>0</v>
      </c>
      <c r="K740" s="78" t="n">
        <f aca="false">IF($B740&gt;Input!$G$31,0,(-1)*($E740+$H740+$I740)*(Input!$C$9/100))</f>
        <v>0</v>
      </c>
      <c r="L740" s="78" t="n">
        <f aca="false">IF($B740&lt;Input!$G$25,($E740+$F740+$G740+$H740+$I740+$J740+$K740),0)</f>
        <v>0</v>
      </c>
    </row>
    <row r="741" customFormat="false" ht="12.8" hidden="false" customHeight="false" outlineLevel="0" collapsed="false">
      <c r="A741" s="76" t="n">
        <v>737</v>
      </c>
      <c r="B741" s="77" t="n">
        <f aca="false">EOMONTH(Input!$C$7,A741)</f>
        <v>65349</v>
      </c>
      <c r="C741" s="76" t="n">
        <f aca="false">DATEDIF(Input!$G$23,$B741,"Y")</f>
        <v>101</v>
      </c>
      <c r="E741" s="78" t="n">
        <f aca="false">IF($B741&gt;Input!$G$31,0,Input!$G$26*(1+Input!$G$28/100)^(DATEDIF(Input!$C$7,$B741,"Y")))</f>
        <v>0</v>
      </c>
      <c r="F741" s="78" t="n">
        <f aca="false">-1*($E741*(Input!$C$10/100))</f>
        <v>-0</v>
      </c>
      <c r="G741" s="78" t="n">
        <f aca="false">-1*($E741*(Input!$C$11/100))</f>
        <v>-0</v>
      </c>
      <c r="H741" s="78" t="n">
        <f aca="false">IF($B741&lt;Input!$G$25,((Input!$G$29*(1+Input!$C$13/100)^(DATEDIF(Input!$C$7,$B741,"Y")))),0)</f>
        <v>0</v>
      </c>
      <c r="I741" s="78" t="n">
        <f aca="false">IF($B741&gt;Input!$G$31,0,IF($E741*(Input!$G$35/100)&gt;(Input!$C$12/12),-1*(Input!$C$12/12),-1*$E741*(Input!$G$35/100)))</f>
        <v>0</v>
      </c>
      <c r="J741" s="78" t="n">
        <f aca="false">IF($B741&gt;Input!$G$31,0,(-1)*($E741+$H741+$I741)*(Input!$C$8/100))</f>
        <v>0</v>
      </c>
      <c r="K741" s="78" t="n">
        <f aca="false">IF($B741&gt;Input!$G$31,0,(-1)*($E741+$H741+$I741)*(Input!$C$9/100))</f>
        <v>0</v>
      </c>
      <c r="L741" s="78" t="n">
        <f aca="false">IF($B741&lt;Input!$G$25,($E741+$F741+$G741+$H741+$I741+$J741+$K741),0)</f>
        <v>0</v>
      </c>
    </row>
    <row r="742" customFormat="false" ht="12.8" hidden="false" customHeight="false" outlineLevel="0" collapsed="false">
      <c r="A742" s="76" t="n">
        <v>738</v>
      </c>
      <c r="B742" s="77" t="n">
        <f aca="false">EOMONTH(Input!$C$7,A742)</f>
        <v>65380</v>
      </c>
      <c r="C742" s="76" t="n">
        <f aca="false">DATEDIF(Input!$G$23,$B742,"Y")</f>
        <v>101</v>
      </c>
      <c r="E742" s="78" t="n">
        <f aca="false">IF($B742&gt;Input!$G$31,0,Input!$G$26*(1+Input!$G$28/100)^(DATEDIF(Input!$C$7,$B742,"Y")))</f>
        <v>0</v>
      </c>
      <c r="F742" s="78" t="n">
        <f aca="false">-1*($E742*(Input!$C$10/100))</f>
        <v>-0</v>
      </c>
      <c r="G742" s="78" t="n">
        <f aca="false">-1*($E742*(Input!$C$11/100))</f>
        <v>-0</v>
      </c>
      <c r="H742" s="78" t="n">
        <f aca="false">IF($B742&lt;Input!$G$25,((Input!$G$29*(1+Input!$C$13/100)^(DATEDIF(Input!$C$7,$B742,"Y")))),0)</f>
        <v>0</v>
      </c>
      <c r="I742" s="78" t="n">
        <f aca="false">IF($B742&gt;Input!$G$31,0,IF($E742*(Input!$G$35/100)&gt;(Input!$C$12/12),-1*(Input!$C$12/12),-1*$E742*(Input!$G$35/100)))</f>
        <v>0</v>
      </c>
      <c r="J742" s="78" t="n">
        <f aca="false">IF($B742&gt;Input!$G$31,0,(-1)*($E742+$H742+$I742)*(Input!$C$8/100))</f>
        <v>0</v>
      </c>
      <c r="K742" s="78" t="n">
        <f aca="false">IF($B742&gt;Input!$G$31,0,(-1)*($E742+$H742+$I742)*(Input!$C$9/100))</f>
        <v>0</v>
      </c>
      <c r="L742" s="78" t="n">
        <f aca="false">IF($B742&lt;Input!$G$25,($E742+$F742+$G742+$H742+$I742+$J742+$K742),0)</f>
        <v>0</v>
      </c>
    </row>
    <row r="743" customFormat="false" ht="12.8" hidden="false" customHeight="false" outlineLevel="0" collapsed="false">
      <c r="A743" s="76" t="n">
        <v>739</v>
      </c>
      <c r="B743" s="77" t="n">
        <f aca="false">EOMONTH(Input!$C$7,A743)</f>
        <v>65411</v>
      </c>
      <c r="C743" s="76" t="n">
        <f aca="false">DATEDIF(Input!$G$23,$B743,"Y")</f>
        <v>101</v>
      </c>
      <c r="E743" s="78" t="n">
        <f aca="false">IF($B743&gt;Input!$G$31,0,Input!$G$26*(1+Input!$G$28/100)^(DATEDIF(Input!$C$7,$B743,"Y")))</f>
        <v>0</v>
      </c>
      <c r="F743" s="78" t="n">
        <f aca="false">-1*($E743*(Input!$C$10/100))</f>
        <v>-0</v>
      </c>
      <c r="G743" s="78" t="n">
        <f aca="false">-1*($E743*(Input!$C$11/100))</f>
        <v>-0</v>
      </c>
      <c r="H743" s="78" t="n">
        <f aca="false">IF($B743&lt;Input!$G$25,((Input!$G$29*(1+Input!$C$13/100)^(DATEDIF(Input!$C$7,$B743,"Y")))),0)</f>
        <v>0</v>
      </c>
      <c r="I743" s="78" t="n">
        <f aca="false">IF($B743&gt;Input!$G$31,0,IF($E743*(Input!$G$35/100)&gt;(Input!$C$12/12),-1*(Input!$C$12/12),-1*$E743*(Input!$G$35/100)))</f>
        <v>0</v>
      </c>
      <c r="J743" s="78" t="n">
        <f aca="false">IF($B743&gt;Input!$G$31,0,(-1)*($E743+$H743+$I743)*(Input!$C$8/100))</f>
        <v>0</v>
      </c>
      <c r="K743" s="78" t="n">
        <f aca="false">IF($B743&gt;Input!$G$31,0,(-1)*($E743+$H743+$I743)*(Input!$C$9/100))</f>
        <v>0</v>
      </c>
      <c r="L743" s="78" t="n">
        <f aca="false">IF($B743&lt;Input!$G$25,($E743+$F743+$G743+$H743+$I743+$J743+$K743),0)</f>
        <v>0</v>
      </c>
    </row>
    <row r="744" customFormat="false" ht="12.8" hidden="false" customHeight="false" outlineLevel="0" collapsed="false">
      <c r="A744" s="76" t="n">
        <v>740</v>
      </c>
      <c r="B744" s="77" t="n">
        <f aca="false">EOMONTH(Input!$C$7,A744)</f>
        <v>65439</v>
      </c>
      <c r="C744" s="76" t="n">
        <f aca="false">DATEDIF(Input!$G$23,$B744,"Y")</f>
        <v>101</v>
      </c>
      <c r="E744" s="78" t="n">
        <f aca="false">IF($B744&gt;Input!$G$31,0,Input!$G$26*(1+Input!$G$28/100)^(DATEDIF(Input!$C$7,$B744,"Y")))</f>
        <v>0</v>
      </c>
      <c r="F744" s="78" t="n">
        <f aca="false">-1*($E744*(Input!$C$10/100))</f>
        <v>-0</v>
      </c>
      <c r="G744" s="78" t="n">
        <f aca="false">-1*($E744*(Input!$C$11/100))</f>
        <v>-0</v>
      </c>
      <c r="H744" s="78" t="n">
        <f aca="false">IF($B744&lt;Input!$G$25,((Input!$G$29*(1+Input!$C$13/100)^(DATEDIF(Input!$C$7,$B744,"Y")))),0)</f>
        <v>0</v>
      </c>
      <c r="I744" s="78" t="n">
        <f aca="false">IF($B744&gt;Input!$G$31,0,IF($E744*(Input!$G$35/100)&gt;(Input!$C$12/12),-1*(Input!$C$12/12),-1*$E744*(Input!$G$35/100)))</f>
        <v>0</v>
      </c>
      <c r="J744" s="78" t="n">
        <f aca="false">IF($B744&gt;Input!$G$31,0,(-1)*($E744+$H744+$I744)*(Input!$C$8/100))</f>
        <v>0</v>
      </c>
      <c r="K744" s="78" t="n">
        <f aca="false">IF($B744&gt;Input!$G$31,0,(-1)*($E744+$H744+$I744)*(Input!$C$9/100))</f>
        <v>0</v>
      </c>
      <c r="L744" s="78" t="n">
        <f aca="false">IF($B744&lt;Input!$G$25,($E744+$F744+$G744+$H744+$I744+$J744+$K744),0)</f>
        <v>0</v>
      </c>
    </row>
    <row r="745" customFormat="false" ht="12.8" hidden="false" customHeight="false" outlineLevel="0" collapsed="false">
      <c r="A745" s="76" t="n">
        <v>741</v>
      </c>
      <c r="B745" s="77" t="n">
        <f aca="false">EOMONTH(Input!$C$7,A745)</f>
        <v>65470</v>
      </c>
      <c r="C745" s="76" t="n">
        <f aca="false">DATEDIF(Input!$G$23,$B745,"Y")</f>
        <v>101</v>
      </c>
      <c r="E745" s="78" t="n">
        <f aca="false">IF($B745&gt;Input!$G$31,0,Input!$G$26*(1+Input!$G$28/100)^(DATEDIF(Input!$C$7,$B745,"Y")))</f>
        <v>0</v>
      </c>
      <c r="F745" s="78" t="n">
        <f aca="false">-1*($E745*(Input!$C$10/100))</f>
        <v>-0</v>
      </c>
      <c r="G745" s="78" t="n">
        <f aca="false">-1*($E745*(Input!$C$11/100))</f>
        <v>-0</v>
      </c>
      <c r="H745" s="78" t="n">
        <f aca="false">IF($B745&lt;Input!$G$25,((Input!$G$29*(1+Input!$C$13/100)^(DATEDIF(Input!$C$7,$B745,"Y")))),0)</f>
        <v>0</v>
      </c>
      <c r="I745" s="78" t="n">
        <f aca="false">IF($B745&gt;Input!$G$31,0,IF($E745*(Input!$G$35/100)&gt;(Input!$C$12/12),-1*(Input!$C$12/12),-1*$E745*(Input!$G$35/100)))</f>
        <v>0</v>
      </c>
      <c r="J745" s="78" t="n">
        <f aca="false">IF($B745&gt;Input!$G$31,0,(-1)*($E745+$H745+$I745)*(Input!$C$8/100))</f>
        <v>0</v>
      </c>
      <c r="K745" s="78" t="n">
        <f aca="false">IF($B745&gt;Input!$G$31,0,(-1)*($E745+$H745+$I745)*(Input!$C$9/100))</f>
        <v>0</v>
      </c>
      <c r="L745" s="78" t="n">
        <f aca="false">IF($B745&lt;Input!$G$25,($E745+$F745+$G745+$H745+$I745+$J745+$K745),0)</f>
        <v>0</v>
      </c>
    </row>
    <row r="746" customFormat="false" ht="12.8" hidden="false" customHeight="false" outlineLevel="0" collapsed="false">
      <c r="A746" s="76" t="n">
        <v>742</v>
      </c>
      <c r="B746" s="77" t="n">
        <f aca="false">EOMONTH(Input!$C$7,A746)</f>
        <v>65500</v>
      </c>
      <c r="C746" s="76" t="n">
        <f aca="false">DATEDIF(Input!$G$23,$B746,"Y")</f>
        <v>101</v>
      </c>
      <c r="E746" s="78" t="n">
        <f aca="false">IF($B746&gt;Input!$G$31,0,Input!$G$26*(1+Input!$G$28/100)^(DATEDIF(Input!$C$7,$B746,"Y")))</f>
        <v>0</v>
      </c>
      <c r="F746" s="78" t="n">
        <f aca="false">-1*($E746*(Input!$C$10/100))</f>
        <v>-0</v>
      </c>
      <c r="G746" s="78" t="n">
        <f aca="false">-1*($E746*(Input!$C$11/100))</f>
        <v>-0</v>
      </c>
      <c r="H746" s="78" t="n">
        <f aca="false">IF($B746&lt;Input!$G$25,((Input!$G$29*(1+Input!$C$13/100)^(DATEDIF(Input!$C$7,$B746,"Y")))),0)</f>
        <v>0</v>
      </c>
      <c r="I746" s="78" t="n">
        <f aca="false">IF($B746&gt;Input!$G$31,0,IF($E746*(Input!$G$35/100)&gt;(Input!$C$12/12),-1*(Input!$C$12/12),-1*$E746*(Input!$G$35/100)))</f>
        <v>0</v>
      </c>
      <c r="J746" s="78" t="n">
        <f aca="false">IF($B746&gt;Input!$G$31,0,(-1)*($E746+$H746+$I746)*(Input!$C$8/100))</f>
        <v>0</v>
      </c>
      <c r="K746" s="78" t="n">
        <f aca="false">IF($B746&gt;Input!$G$31,0,(-1)*($E746+$H746+$I746)*(Input!$C$9/100))</f>
        <v>0</v>
      </c>
      <c r="L746" s="78" t="n">
        <f aca="false">IF($B746&lt;Input!$G$25,($E746+$F746+$G746+$H746+$I746+$J746+$K746),0)</f>
        <v>0</v>
      </c>
    </row>
    <row r="747" customFormat="false" ht="12.8" hidden="false" customHeight="false" outlineLevel="0" collapsed="false">
      <c r="A747" s="76" t="n">
        <v>743</v>
      </c>
      <c r="B747" s="77" t="n">
        <f aca="false">EOMONTH(Input!$C$7,A747)</f>
        <v>65531</v>
      </c>
      <c r="C747" s="76" t="n">
        <f aca="false">DATEDIF(Input!$G$23,$B747,"Y")</f>
        <v>102</v>
      </c>
      <c r="E747" s="78" t="n">
        <f aca="false">IF($B747&gt;Input!$G$31,0,Input!$G$26*(1+Input!$G$28/100)^(DATEDIF(Input!$C$7,$B747,"Y")))</f>
        <v>0</v>
      </c>
      <c r="F747" s="78" t="n">
        <f aca="false">-1*($E747*(Input!$C$10/100))</f>
        <v>-0</v>
      </c>
      <c r="G747" s="78" t="n">
        <f aca="false">-1*($E747*(Input!$C$11/100))</f>
        <v>-0</v>
      </c>
      <c r="H747" s="78" t="n">
        <f aca="false">IF($B747&lt;Input!$G$25,((Input!$G$29*(1+Input!$C$13/100)^(DATEDIF(Input!$C$7,$B747,"Y")))),0)</f>
        <v>0</v>
      </c>
      <c r="I747" s="78" t="n">
        <f aca="false">IF($B747&gt;Input!$G$31,0,IF($E747*(Input!$G$35/100)&gt;(Input!$C$12/12),-1*(Input!$C$12/12),-1*$E747*(Input!$G$35/100)))</f>
        <v>0</v>
      </c>
      <c r="J747" s="78" t="n">
        <f aca="false">IF($B747&gt;Input!$G$31,0,(-1)*($E747+$H747+$I747)*(Input!$C$8/100))</f>
        <v>0</v>
      </c>
      <c r="K747" s="78" t="n">
        <f aca="false">IF($B747&gt;Input!$G$31,0,(-1)*($E747+$H747+$I747)*(Input!$C$9/100))</f>
        <v>0</v>
      </c>
      <c r="L747" s="78" t="n">
        <f aca="false">IF($B747&lt;Input!$G$25,($E747+$F747+$G747+$H747+$I747+$J747+$K747),0)</f>
        <v>0</v>
      </c>
    </row>
    <row r="748" customFormat="false" ht="12.8" hidden="false" customHeight="false" outlineLevel="0" collapsed="false">
      <c r="A748" s="76" t="n">
        <v>744</v>
      </c>
      <c r="B748" s="77" t="n">
        <f aca="false">EOMONTH(Input!$C$7,A748)</f>
        <v>65561</v>
      </c>
      <c r="C748" s="76" t="n">
        <f aca="false">DATEDIF(Input!$G$23,$B748,"Y")</f>
        <v>102</v>
      </c>
      <c r="E748" s="78" t="n">
        <f aca="false">IF($B748&gt;Input!$G$31,0,Input!$G$26*(1+Input!$G$28/100)^(DATEDIF(Input!$C$7,$B748,"Y")))</f>
        <v>0</v>
      </c>
      <c r="F748" s="78" t="n">
        <f aca="false">-1*($E748*(Input!$C$10/100))</f>
        <v>-0</v>
      </c>
      <c r="G748" s="78" t="n">
        <f aca="false">-1*($E748*(Input!$C$11/100))</f>
        <v>-0</v>
      </c>
      <c r="H748" s="78" t="n">
        <f aca="false">IF($B748&lt;Input!$G$25,((Input!$G$29*(1+Input!$C$13/100)^(DATEDIF(Input!$C$7,$B748,"Y")))),0)</f>
        <v>0</v>
      </c>
      <c r="I748" s="78" t="n">
        <f aca="false">IF($B748&gt;Input!$G$31,0,IF($E748*(Input!$G$35/100)&gt;(Input!$C$12/12),-1*(Input!$C$12/12),-1*$E748*(Input!$G$35/100)))</f>
        <v>0</v>
      </c>
      <c r="J748" s="78" t="n">
        <f aca="false">IF($B748&gt;Input!$G$31,0,(-1)*($E748+$H748+$I748)*(Input!$C$8/100))</f>
        <v>0</v>
      </c>
      <c r="K748" s="78" t="n">
        <f aca="false">IF($B748&gt;Input!$G$31,0,(-1)*($E748+$H748+$I748)*(Input!$C$9/100))</f>
        <v>0</v>
      </c>
      <c r="L748" s="78" t="n">
        <f aca="false">IF($B748&lt;Input!$G$25,($E748+$F748+$G748+$H748+$I748+$J748+$K748),0)</f>
        <v>0</v>
      </c>
    </row>
    <row r="749" customFormat="false" ht="12.8" hidden="false" customHeight="false" outlineLevel="0" collapsed="false">
      <c r="A749" s="76" t="n">
        <v>745</v>
      </c>
      <c r="B749" s="77" t="n">
        <f aca="false">EOMONTH(Input!$C$7,A749)</f>
        <v>65592</v>
      </c>
      <c r="C749" s="76" t="n">
        <f aca="false">DATEDIF(Input!$G$23,$B749,"Y")</f>
        <v>102</v>
      </c>
      <c r="E749" s="78" t="n">
        <f aca="false">IF($B749&gt;Input!$G$31,0,Input!$G$26*(1+Input!$G$28/100)^(DATEDIF(Input!$C$7,$B749,"Y")))</f>
        <v>0</v>
      </c>
      <c r="F749" s="78" t="n">
        <f aca="false">-1*($E749*(Input!$C$10/100))</f>
        <v>-0</v>
      </c>
      <c r="G749" s="78" t="n">
        <f aca="false">-1*($E749*(Input!$C$11/100))</f>
        <v>-0</v>
      </c>
      <c r="H749" s="78" t="n">
        <f aca="false">IF($B749&lt;Input!$G$25,((Input!$G$29*(1+Input!$C$13/100)^(DATEDIF(Input!$C$7,$B749,"Y")))),0)</f>
        <v>0</v>
      </c>
      <c r="I749" s="78" t="n">
        <f aca="false">IF($B749&gt;Input!$G$31,0,IF($E749*(Input!$G$35/100)&gt;(Input!$C$12/12),-1*(Input!$C$12/12),-1*$E749*(Input!$G$35/100)))</f>
        <v>0</v>
      </c>
      <c r="J749" s="78" t="n">
        <f aca="false">IF($B749&gt;Input!$G$31,0,(-1)*($E749+$H749+$I749)*(Input!$C$8/100))</f>
        <v>0</v>
      </c>
      <c r="K749" s="78" t="n">
        <f aca="false">IF($B749&gt;Input!$G$31,0,(-1)*($E749+$H749+$I749)*(Input!$C$9/100))</f>
        <v>0</v>
      </c>
      <c r="L749" s="78" t="n">
        <f aca="false">IF($B749&lt;Input!$G$25,($E749+$F749+$G749+$H749+$I749+$J749+$K749),0)</f>
        <v>0</v>
      </c>
    </row>
    <row r="750" customFormat="false" ht="12.8" hidden="false" customHeight="false" outlineLevel="0" collapsed="false">
      <c r="A750" s="76" t="n">
        <v>746</v>
      </c>
      <c r="B750" s="77" t="n">
        <f aca="false">EOMONTH(Input!$C$7,A750)</f>
        <v>65623</v>
      </c>
      <c r="C750" s="76" t="n">
        <f aca="false">DATEDIF(Input!$G$23,$B750,"Y")</f>
        <v>102</v>
      </c>
      <c r="E750" s="78" t="n">
        <f aca="false">IF($B750&gt;Input!$G$31,0,Input!$G$26*(1+Input!$G$28/100)^(DATEDIF(Input!$C$7,$B750,"Y")))</f>
        <v>0</v>
      </c>
      <c r="F750" s="78" t="n">
        <f aca="false">-1*($E750*(Input!$C$10/100))</f>
        <v>-0</v>
      </c>
      <c r="G750" s="78" t="n">
        <f aca="false">-1*($E750*(Input!$C$11/100))</f>
        <v>-0</v>
      </c>
      <c r="H750" s="78" t="n">
        <f aca="false">IF($B750&lt;Input!$G$25,((Input!$G$29*(1+Input!$C$13/100)^(DATEDIF(Input!$C$7,$B750,"Y")))),0)</f>
        <v>0</v>
      </c>
      <c r="I750" s="78" t="n">
        <f aca="false">IF($B750&gt;Input!$G$31,0,IF($E750*(Input!$G$35/100)&gt;(Input!$C$12/12),-1*(Input!$C$12/12),-1*$E750*(Input!$G$35/100)))</f>
        <v>0</v>
      </c>
      <c r="J750" s="78" t="n">
        <f aca="false">IF($B750&gt;Input!$G$31,0,(-1)*($E750+$H750+$I750)*(Input!$C$8/100))</f>
        <v>0</v>
      </c>
      <c r="K750" s="78" t="n">
        <f aca="false">IF($B750&gt;Input!$G$31,0,(-1)*($E750+$H750+$I750)*(Input!$C$9/100))</f>
        <v>0</v>
      </c>
      <c r="L750" s="78" t="n">
        <f aca="false">IF($B750&lt;Input!$G$25,($E750+$F750+$G750+$H750+$I750+$J750+$K750),0)</f>
        <v>0</v>
      </c>
    </row>
    <row r="751" customFormat="false" ht="12.8" hidden="false" customHeight="false" outlineLevel="0" collapsed="false">
      <c r="A751" s="76" t="n">
        <v>747</v>
      </c>
      <c r="B751" s="77" t="n">
        <f aca="false">EOMONTH(Input!$C$7,A751)</f>
        <v>65653</v>
      </c>
      <c r="C751" s="76" t="n">
        <f aca="false">DATEDIF(Input!$G$23,$B751,"Y")</f>
        <v>102</v>
      </c>
      <c r="E751" s="78" t="n">
        <f aca="false">IF($B751&gt;Input!$G$31,0,Input!$G$26*(1+Input!$G$28/100)^(DATEDIF(Input!$C$7,$B751,"Y")))</f>
        <v>0</v>
      </c>
      <c r="F751" s="78" t="n">
        <f aca="false">-1*($E751*(Input!$C$10/100))</f>
        <v>-0</v>
      </c>
      <c r="G751" s="78" t="n">
        <f aca="false">-1*($E751*(Input!$C$11/100))</f>
        <v>-0</v>
      </c>
      <c r="H751" s="78" t="n">
        <f aca="false">IF($B751&lt;Input!$G$25,((Input!$G$29*(1+Input!$C$13/100)^(DATEDIF(Input!$C$7,$B751,"Y")))),0)</f>
        <v>0</v>
      </c>
      <c r="I751" s="78" t="n">
        <f aca="false">IF($B751&gt;Input!$G$31,0,IF($E751*(Input!$G$35/100)&gt;(Input!$C$12/12),-1*(Input!$C$12/12),-1*$E751*(Input!$G$35/100)))</f>
        <v>0</v>
      </c>
      <c r="J751" s="78" t="n">
        <f aca="false">IF($B751&gt;Input!$G$31,0,(-1)*($E751+$H751+$I751)*(Input!$C$8/100))</f>
        <v>0</v>
      </c>
      <c r="K751" s="78" t="n">
        <f aca="false">IF($B751&gt;Input!$G$31,0,(-1)*($E751+$H751+$I751)*(Input!$C$9/100))</f>
        <v>0</v>
      </c>
      <c r="L751" s="78" t="n">
        <f aca="false">IF($B751&lt;Input!$G$25,($E751+$F751+$G751+$H751+$I751+$J751+$K751),0)</f>
        <v>0</v>
      </c>
    </row>
    <row r="752" customFormat="false" ht="12.8" hidden="false" customHeight="false" outlineLevel="0" collapsed="false">
      <c r="A752" s="76" t="n">
        <v>748</v>
      </c>
      <c r="B752" s="77" t="n">
        <f aca="false">EOMONTH(Input!$C$7,A752)</f>
        <v>65684</v>
      </c>
      <c r="C752" s="76" t="n">
        <f aca="false">DATEDIF(Input!$G$23,$B752,"Y")</f>
        <v>102</v>
      </c>
      <c r="E752" s="78" t="n">
        <f aca="false">IF($B752&gt;Input!$G$31,0,Input!$G$26*(1+Input!$G$28/100)^(DATEDIF(Input!$C$7,$B752,"Y")))</f>
        <v>0</v>
      </c>
      <c r="F752" s="78" t="n">
        <f aca="false">-1*($E752*(Input!$C$10/100))</f>
        <v>-0</v>
      </c>
      <c r="G752" s="78" t="n">
        <f aca="false">-1*($E752*(Input!$C$11/100))</f>
        <v>-0</v>
      </c>
      <c r="H752" s="78" t="n">
        <f aca="false">IF($B752&lt;Input!$G$25,((Input!$G$29*(1+Input!$C$13/100)^(DATEDIF(Input!$C$7,$B752,"Y")))),0)</f>
        <v>0</v>
      </c>
      <c r="I752" s="78" t="n">
        <f aca="false">IF($B752&gt;Input!$G$31,0,IF($E752*(Input!$G$35/100)&gt;(Input!$C$12/12),-1*(Input!$C$12/12),-1*$E752*(Input!$G$35/100)))</f>
        <v>0</v>
      </c>
      <c r="J752" s="78" t="n">
        <f aca="false">IF($B752&gt;Input!$G$31,0,(-1)*($E752+$H752+$I752)*(Input!$C$8/100))</f>
        <v>0</v>
      </c>
      <c r="K752" s="78" t="n">
        <f aca="false">IF($B752&gt;Input!$G$31,0,(-1)*($E752+$H752+$I752)*(Input!$C$9/100))</f>
        <v>0</v>
      </c>
      <c r="L752" s="78" t="n">
        <f aca="false">IF($B752&lt;Input!$G$25,($E752+$F752+$G752+$H752+$I752+$J752+$K752),0)</f>
        <v>0</v>
      </c>
    </row>
    <row r="753" customFormat="false" ht="12.8" hidden="false" customHeight="false" outlineLevel="0" collapsed="false">
      <c r="A753" s="76" t="n">
        <v>749</v>
      </c>
      <c r="B753" s="77" t="n">
        <f aca="false">EOMONTH(Input!$C$7,A753)</f>
        <v>65714</v>
      </c>
      <c r="C753" s="76" t="n">
        <f aca="false">DATEDIF(Input!$G$23,$B753,"Y")</f>
        <v>102</v>
      </c>
      <c r="E753" s="78" t="n">
        <f aca="false">IF($B753&gt;Input!$G$31,0,Input!$G$26*(1+Input!$G$28/100)^(DATEDIF(Input!$C$7,$B753,"Y")))</f>
        <v>0</v>
      </c>
      <c r="F753" s="78" t="n">
        <f aca="false">-1*($E753*(Input!$C$10/100))</f>
        <v>-0</v>
      </c>
      <c r="G753" s="78" t="n">
        <f aca="false">-1*($E753*(Input!$C$11/100))</f>
        <v>-0</v>
      </c>
      <c r="H753" s="78" t="n">
        <f aca="false">IF($B753&lt;Input!$G$25,((Input!$G$29*(1+Input!$C$13/100)^(DATEDIF(Input!$C$7,$B753,"Y")))),0)</f>
        <v>0</v>
      </c>
      <c r="I753" s="78" t="n">
        <f aca="false">IF($B753&gt;Input!$G$31,0,IF($E753*(Input!$G$35/100)&gt;(Input!$C$12/12),-1*(Input!$C$12/12),-1*$E753*(Input!$G$35/100)))</f>
        <v>0</v>
      </c>
      <c r="J753" s="78" t="n">
        <f aca="false">IF($B753&gt;Input!$G$31,0,(-1)*($E753+$H753+$I753)*(Input!$C$8/100))</f>
        <v>0</v>
      </c>
      <c r="K753" s="78" t="n">
        <f aca="false">IF($B753&gt;Input!$G$31,0,(-1)*($E753+$H753+$I753)*(Input!$C$9/100))</f>
        <v>0</v>
      </c>
      <c r="L753" s="78" t="n">
        <f aca="false">IF($B753&lt;Input!$G$25,($E753+$F753+$G753+$H753+$I753+$J753+$K753),0)</f>
        <v>0</v>
      </c>
    </row>
    <row r="754" customFormat="false" ht="12.8" hidden="false" customHeight="false" outlineLevel="0" collapsed="false">
      <c r="A754" s="76" t="n">
        <v>750</v>
      </c>
      <c r="B754" s="77" t="n">
        <f aca="false">EOMONTH(Input!$C$7,A754)</f>
        <v>65745</v>
      </c>
      <c r="C754" s="76" t="n">
        <f aca="false">DATEDIF(Input!$G$23,$B754,"Y")</f>
        <v>102</v>
      </c>
      <c r="E754" s="78" t="n">
        <f aca="false">IF($B754&gt;Input!$G$31,0,Input!$G$26*(1+Input!$G$28/100)^(DATEDIF(Input!$C$7,$B754,"Y")))</f>
        <v>0</v>
      </c>
      <c r="F754" s="78" t="n">
        <f aca="false">-1*($E754*(Input!$C$10/100))</f>
        <v>-0</v>
      </c>
      <c r="G754" s="78" t="n">
        <f aca="false">-1*($E754*(Input!$C$11/100))</f>
        <v>-0</v>
      </c>
      <c r="H754" s="78" t="n">
        <f aca="false">IF($B754&lt;Input!$G$25,((Input!$G$29*(1+Input!$C$13/100)^(DATEDIF(Input!$C$7,$B754,"Y")))),0)</f>
        <v>0</v>
      </c>
      <c r="I754" s="78" t="n">
        <f aca="false">IF($B754&gt;Input!$G$31,0,IF($E754*(Input!$G$35/100)&gt;(Input!$C$12/12),-1*(Input!$C$12/12),-1*$E754*(Input!$G$35/100)))</f>
        <v>0</v>
      </c>
      <c r="J754" s="78" t="n">
        <f aca="false">IF($B754&gt;Input!$G$31,0,(-1)*($E754+$H754+$I754)*(Input!$C$8/100))</f>
        <v>0</v>
      </c>
      <c r="K754" s="78" t="n">
        <f aca="false">IF($B754&gt;Input!$G$31,0,(-1)*($E754+$H754+$I754)*(Input!$C$9/100))</f>
        <v>0</v>
      </c>
      <c r="L754" s="78" t="n">
        <f aca="false">IF($B754&lt;Input!$G$25,($E754+$F754+$G754+$H754+$I754+$J754+$K754),0)</f>
        <v>0</v>
      </c>
    </row>
    <row r="755" customFormat="false" ht="12.8" hidden="false" customHeight="false" outlineLevel="0" collapsed="false">
      <c r="A755" s="76" t="n">
        <v>751</v>
      </c>
      <c r="B755" s="77" t="n">
        <f aca="false">EOMONTH(Input!$C$7,A755)</f>
        <v>65776</v>
      </c>
      <c r="C755" s="76" t="n">
        <f aca="false">DATEDIF(Input!$G$23,$B755,"Y")</f>
        <v>102</v>
      </c>
      <c r="E755" s="78" t="n">
        <f aca="false">IF($B755&gt;Input!$G$31,0,Input!$G$26*(1+Input!$G$28/100)^(DATEDIF(Input!$C$7,$B755,"Y")))</f>
        <v>0</v>
      </c>
      <c r="F755" s="78" t="n">
        <f aca="false">-1*($E755*(Input!$C$10/100))</f>
        <v>-0</v>
      </c>
      <c r="G755" s="78" t="n">
        <f aca="false">-1*($E755*(Input!$C$11/100))</f>
        <v>-0</v>
      </c>
      <c r="H755" s="78" t="n">
        <f aca="false">IF($B755&lt;Input!$G$25,((Input!$G$29*(1+Input!$C$13/100)^(DATEDIF(Input!$C$7,$B755,"Y")))),0)</f>
        <v>0</v>
      </c>
      <c r="I755" s="78" t="n">
        <f aca="false">IF($B755&gt;Input!$G$31,0,IF($E755*(Input!$G$35/100)&gt;(Input!$C$12/12),-1*(Input!$C$12/12),-1*$E755*(Input!$G$35/100)))</f>
        <v>0</v>
      </c>
      <c r="J755" s="78" t="n">
        <f aca="false">IF($B755&gt;Input!$G$31,0,(-1)*($E755+$H755+$I755)*(Input!$C$8/100))</f>
        <v>0</v>
      </c>
      <c r="K755" s="78" t="n">
        <f aca="false">IF($B755&gt;Input!$G$31,0,(-1)*($E755+$H755+$I755)*(Input!$C$9/100))</f>
        <v>0</v>
      </c>
      <c r="L755" s="78" t="n">
        <f aca="false">IF($B755&lt;Input!$G$25,($E755+$F755+$G755+$H755+$I755+$J755+$K755),0)</f>
        <v>0</v>
      </c>
    </row>
    <row r="756" customFormat="false" ht="12.8" hidden="false" customHeight="false" outlineLevel="0" collapsed="false">
      <c r="A756" s="76" t="n">
        <v>752</v>
      </c>
      <c r="B756" s="77" t="n">
        <f aca="false">EOMONTH(Input!$C$7,A756)</f>
        <v>65805</v>
      </c>
      <c r="C756" s="76" t="n">
        <f aca="false">DATEDIF(Input!$G$23,$B756,"Y")</f>
        <v>102</v>
      </c>
      <c r="E756" s="78" t="n">
        <f aca="false">IF($B756&gt;Input!$G$31,0,Input!$G$26*(1+Input!$G$28/100)^(DATEDIF(Input!$C$7,$B756,"Y")))</f>
        <v>0</v>
      </c>
      <c r="F756" s="78" t="n">
        <f aca="false">-1*($E756*(Input!$C$10/100))</f>
        <v>-0</v>
      </c>
      <c r="G756" s="78" t="n">
        <f aca="false">-1*($E756*(Input!$C$11/100))</f>
        <v>-0</v>
      </c>
      <c r="H756" s="78" t="n">
        <f aca="false">IF($B756&lt;Input!$G$25,((Input!$G$29*(1+Input!$C$13/100)^(DATEDIF(Input!$C$7,$B756,"Y")))),0)</f>
        <v>0</v>
      </c>
      <c r="I756" s="78" t="n">
        <f aca="false">IF($B756&gt;Input!$G$31,0,IF($E756*(Input!$G$35/100)&gt;(Input!$C$12/12),-1*(Input!$C$12/12),-1*$E756*(Input!$G$35/100)))</f>
        <v>0</v>
      </c>
      <c r="J756" s="78" t="n">
        <f aca="false">IF($B756&gt;Input!$G$31,0,(-1)*($E756+$H756+$I756)*(Input!$C$8/100))</f>
        <v>0</v>
      </c>
      <c r="K756" s="78" t="n">
        <f aca="false">IF($B756&gt;Input!$G$31,0,(-1)*($E756+$H756+$I756)*(Input!$C$9/100))</f>
        <v>0</v>
      </c>
      <c r="L756" s="78" t="n">
        <f aca="false">IF($B756&lt;Input!$G$25,($E756+$F756+$G756+$H756+$I756+$J756+$K756),0)</f>
        <v>0</v>
      </c>
    </row>
    <row r="757" customFormat="false" ht="12.8" hidden="false" customHeight="false" outlineLevel="0" collapsed="false">
      <c r="A757" s="76" t="n">
        <v>753</v>
      </c>
      <c r="B757" s="77" t="n">
        <f aca="false">EOMONTH(Input!$C$7,A757)</f>
        <v>65836</v>
      </c>
      <c r="C757" s="76" t="n">
        <f aca="false">DATEDIF(Input!$G$23,$B757,"Y")</f>
        <v>102</v>
      </c>
      <c r="E757" s="78" t="n">
        <f aca="false">IF($B757&gt;Input!$G$31,0,Input!$G$26*(1+Input!$G$28/100)^(DATEDIF(Input!$C$7,$B757,"Y")))</f>
        <v>0</v>
      </c>
      <c r="F757" s="78" t="n">
        <f aca="false">-1*($E757*(Input!$C$10/100))</f>
        <v>-0</v>
      </c>
      <c r="G757" s="78" t="n">
        <f aca="false">-1*($E757*(Input!$C$11/100))</f>
        <v>-0</v>
      </c>
      <c r="H757" s="78" t="n">
        <f aca="false">IF($B757&lt;Input!$G$25,((Input!$G$29*(1+Input!$C$13/100)^(DATEDIF(Input!$C$7,$B757,"Y")))),0)</f>
        <v>0</v>
      </c>
      <c r="I757" s="78" t="n">
        <f aca="false">IF($B757&gt;Input!$G$31,0,IF($E757*(Input!$G$35/100)&gt;(Input!$C$12/12),-1*(Input!$C$12/12),-1*$E757*(Input!$G$35/100)))</f>
        <v>0</v>
      </c>
      <c r="J757" s="78" t="n">
        <f aca="false">IF($B757&gt;Input!$G$31,0,(-1)*($E757+$H757+$I757)*(Input!$C$8/100))</f>
        <v>0</v>
      </c>
      <c r="K757" s="78" t="n">
        <f aca="false">IF($B757&gt;Input!$G$31,0,(-1)*($E757+$H757+$I757)*(Input!$C$9/100))</f>
        <v>0</v>
      </c>
      <c r="L757" s="78" t="n">
        <f aca="false">IF($B757&lt;Input!$G$25,($E757+$F757+$G757+$H757+$I757+$J757+$K757),0)</f>
        <v>0</v>
      </c>
    </row>
    <row r="758" customFormat="false" ht="12.8" hidden="false" customHeight="false" outlineLevel="0" collapsed="false">
      <c r="A758" s="76" t="n">
        <v>754</v>
      </c>
      <c r="B758" s="77" t="n">
        <f aca="false">EOMONTH(Input!$C$7,A758)</f>
        <v>65866</v>
      </c>
      <c r="C758" s="76" t="n">
        <f aca="false">DATEDIF(Input!$G$23,$B758,"Y")</f>
        <v>102</v>
      </c>
      <c r="E758" s="78" t="n">
        <f aca="false">IF($B758&gt;Input!$G$31,0,Input!$G$26*(1+Input!$G$28/100)^(DATEDIF(Input!$C$7,$B758,"Y")))</f>
        <v>0</v>
      </c>
      <c r="F758" s="78" t="n">
        <f aca="false">-1*($E758*(Input!$C$10/100))</f>
        <v>-0</v>
      </c>
      <c r="G758" s="78" t="n">
        <f aca="false">-1*($E758*(Input!$C$11/100))</f>
        <v>-0</v>
      </c>
      <c r="H758" s="78" t="n">
        <f aca="false">IF($B758&lt;Input!$G$25,((Input!$G$29*(1+Input!$C$13/100)^(DATEDIF(Input!$C$7,$B758,"Y")))),0)</f>
        <v>0</v>
      </c>
      <c r="I758" s="78" t="n">
        <f aca="false">IF($B758&gt;Input!$G$31,0,IF($E758*(Input!$G$35/100)&gt;(Input!$C$12/12),-1*(Input!$C$12/12),-1*$E758*(Input!$G$35/100)))</f>
        <v>0</v>
      </c>
      <c r="J758" s="78" t="n">
        <f aca="false">IF($B758&gt;Input!$G$31,0,(-1)*($E758+$H758+$I758)*(Input!$C$8/100))</f>
        <v>0</v>
      </c>
      <c r="K758" s="78" t="n">
        <f aca="false">IF($B758&gt;Input!$G$31,0,(-1)*($E758+$H758+$I758)*(Input!$C$9/100))</f>
        <v>0</v>
      </c>
      <c r="L758" s="78" t="n">
        <f aca="false">IF($B758&lt;Input!$G$25,($E758+$F758+$G758+$H758+$I758+$J758+$K758),0)</f>
        <v>0</v>
      </c>
    </row>
    <row r="759" customFormat="false" ht="12.8" hidden="false" customHeight="false" outlineLevel="0" collapsed="false">
      <c r="A759" s="76" t="n">
        <v>755</v>
      </c>
      <c r="B759" s="77" t="n">
        <f aca="false">EOMONTH(Input!$C$7,A759)</f>
        <v>65897</v>
      </c>
      <c r="C759" s="76" t="n">
        <f aca="false">DATEDIF(Input!$G$23,$B759,"Y")</f>
        <v>103</v>
      </c>
      <c r="E759" s="78" t="n">
        <f aca="false">IF($B759&gt;Input!$G$31,0,Input!$G$26*(1+Input!$G$28/100)^(DATEDIF(Input!$C$7,$B759,"Y")))</f>
        <v>0</v>
      </c>
      <c r="F759" s="78" t="n">
        <f aca="false">-1*($E759*(Input!$C$10/100))</f>
        <v>-0</v>
      </c>
      <c r="G759" s="78" t="n">
        <f aca="false">-1*($E759*(Input!$C$11/100))</f>
        <v>-0</v>
      </c>
      <c r="H759" s="78" t="n">
        <f aca="false">IF($B759&lt;Input!$G$25,((Input!$G$29*(1+Input!$C$13/100)^(DATEDIF(Input!$C$7,$B759,"Y")))),0)</f>
        <v>0</v>
      </c>
      <c r="I759" s="78" t="n">
        <f aca="false">IF($B759&gt;Input!$G$31,0,IF($E759*(Input!$G$35/100)&gt;(Input!$C$12/12),-1*(Input!$C$12/12),-1*$E759*(Input!$G$35/100)))</f>
        <v>0</v>
      </c>
      <c r="J759" s="78" t="n">
        <f aca="false">IF($B759&gt;Input!$G$31,0,(-1)*($E759+$H759+$I759)*(Input!$C$8/100))</f>
        <v>0</v>
      </c>
      <c r="K759" s="78" t="n">
        <f aca="false">IF($B759&gt;Input!$G$31,0,(-1)*($E759+$H759+$I759)*(Input!$C$9/100))</f>
        <v>0</v>
      </c>
      <c r="L759" s="78" t="n">
        <f aca="false">IF($B759&lt;Input!$G$25,($E759+$F759+$G759+$H759+$I759+$J759+$K759),0)</f>
        <v>0</v>
      </c>
    </row>
    <row r="760" customFormat="false" ht="12.8" hidden="false" customHeight="false" outlineLevel="0" collapsed="false">
      <c r="A760" s="76" t="n">
        <v>756</v>
      </c>
      <c r="B760" s="77" t="n">
        <f aca="false">EOMONTH(Input!$C$7,A760)</f>
        <v>65927</v>
      </c>
      <c r="C760" s="76" t="n">
        <f aca="false">DATEDIF(Input!$G$23,$B760,"Y")</f>
        <v>103</v>
      </c>
      <c r="E760" s="78" t="n">
        <f aca="false">IF($B760&gt;Input!$G$31,0,Input!$G$26*(1+Input!$G$28/100)^(DATEDIF(Input!$C$7,$B760,"Y")))</f>
        <v>0</v>
      </c>
      <c r="F760" s="78" t="n">
        <f aca="false">-1*($E760*(Input!$C$10/100))</f>
        <v>-0</v>
      </c>
      <c r="G760" s="78" t="n">
        <f aca="false">-1*($E760*(Input!$C$11/100))</f>
        <v>-0</v>
      </c>
      <c r="H760" s="78" t="n">
        <f aca="false">IF($B760&lt;Input!$G$25,((Input!$G$29*(1+Input!$C$13/100)^(DATEDIF(Input!$C$7,$B760,"Y")))),0)</f>
        <v>0</v>
      </c>
      <c r="I760" s="78" t="n">
        <f aca="false">IF($B760&gt;Input!$G$31,0,IF($E760*(Input!$G$35/100)&gt;(Input!$C$12/12),-1*(Input!$C$12/12),-1*$E760*(Input!$G$35/100)))</f>
        <v>0</v>
      </c>
      <c r="J760" s="78" t="n">
        <f aca="false">IF($B760&gt;Input!$G$31,0,(-1)*($E760+$H760+$I760)*(Input!$C$8/100))</f>
        <v>0</v>
      </c>
      <c r="K760" s="78" t="n">
        <f aca="false">IF($B760&gt;Input!$G$31,0,(-1)*($E760+$H760+$I760)*(Input!$C$9/100))</f>
        <v>0</v>
      </c>
      <c r="L760" s="78" t="n">
        <f aca="false">IF($B760&lt;Input!$G$25,($E760+$F760+$G760+$H760+$I760+$J760+$K760),0)</f>
        <v>0</v>
      </c>
    </row>
    <row r="761" customFormat="false" ht="12.8" hidden="false" customHeight="false" outlineLevel="0" collapsed="false">
      <c r="A761" s="76" t="n">
        <v>757</v>
      </c>
      <c r="B761" s="77" t="n">
        <f aca="false">EOMONTH(Input!$C$7,A761)</f>
        <v>65958</v>
      </c>
      <c r="C761" s="76" t="n">
        <f aca="false">DATEDIF(Input!$G$23,$B761,"Y")</f>
        <v>103</v>
      </c>
      <c r="E761" s="78" t="n">
        <f aca="false">IF($B761&gt;Input!$G$31,0,Input!$G$26*(1+Input!$G$28/100)^(DATEDIF(Input!$C$7,$B761,"Y")))</f>
        <v>0</v>
      </c>
      <c r="F761" s="78" t="n">
        <f aca="false">-1*($E761*(Input!$C$10/100))</f>
        <v>-0</v>
      </c>
      <c r="G761" s="78" t="n">
        <f aca="false">-1*($E761*(Input!$C$11/100))</f>
        <v>-0</v>
      </c>
      <c r="H761" s="78" t="n">
        <f aca="false">IF($B761&lt;Input!$G$25,((Input!$G$29*(1+Input!$C$13/100)^(DATEDIF(Input!$C$7,$B761,"Y")))),0)</f>
        <v>0</v>
      </c>
      <c r="I761" s="78" t="n">
        <f aca="false">IF($B761&gt;Input!$G$31,0,IF($E761*(Input!$G$35/100)&gt;(Input!$C$12/12),-1*(Input!$C$12/12),-1*$E761*(Input!$G$35/100)))</f>
        <v>0</v>
      </c>
      <c r="J761" s="78" t="n">
        <f aca="false">IF($B761&gt;Input!$G$31,0,(-1)*($E761+$H761+$I761)*(Input!$C$8/100))</f>
        <v>0</v>
      </c>
      <c r="K761" s="78" t="n">
        <f aca="false">IF($B761&gt;Input!$G$31,0,(-1)*($E761+$H761+$I761)*(Input!$C$9/100))</f>
        <v>0</v>
      </c>
      <c r="L761" s="78" t="n">
        <f aca="false">IF($B761&lt;Input!$G$25,($E761+$F761+$G761+$H761+$I761+$J761+$K761),0)</f>
        <v>0</v>
      </c>
    </row>
    <row r="762" customFormat="false" ht="12.8" hidden="false" customHeight="false" outlineLevel="0" collapsed="false">
      <c r="A762" s="76" t="n">
        <v>758</v>
      </c>
      <c r="B762" s="77" t="n">
        <f aca="false">EOMONTH(Input!$C$7,A762)</f>
        <v>65989</v>
      </c>
      <c r="C762" s="76" t="n">
        <f aca="false">DATEDIF(Input!$G$23,$B762,"Y")</f>
        <v>103</v>
      </c>
      <c r="E762" s="78" t="n">
        <f aca="false">IF($B762&gt;Input!$G$31,0,Input!$G$26*(1+Input!$G$28/100)^(DATEDIF(Input!$C$7,$B762,"Y")))</f>
        <v>0</v>
      </c>
      <c r="F762" s="78" t="n">
        <f aca="false">-1*($E762*(Input!$C$10/100))</f>
        <v>-0</v>
      </c>
      <c r="G762" s="78" t="n">
        <f aca="false">-1*($E762*(Input!$C$11/100))</f>
        <v>-0</v>
      </c>
      <c r="H762" s="78" t="n">
        <f aca="false">IF($B762&lt;Input!$G$25,((Input!$G$29*(1+Input!$C$13/100)^(DATEDIF(Input!$C$7,$B762,"Y")))),0)</f>
        <v>0</v>
      </c>
      <c r="I762" s="78" t="n">
        <f aca="false">IF($B762&gt;Input!$G$31,0,IF($E762*(Input!$G$35/100)&gt;(Input!$C$12/12),-1*(Input!$C$12/12),-1*$E762*(Input!$G$35/100)))</f>
        <v>0</v>
      </c>
      <c r="J762" s="78" t="n">
        <f aca="false">IF($B762&gt;Input!$G$31,0,(-1)*($E762+$H762+$I762)*(Input!$C$8/100))</f>
        <v>0</v>
      </c>
      <c r="K762" s="78" t="n">
        <f aca="false">IF($B762&gt;Input!$G$31,0,(-1)*($E762+$H762+$I762)*(Input!$C$9/100))</f>
        <v>0</v>
      </c>
      <c r="L762" s="78" t="n">
        <f aca="false">IF($B762&lt;Input!$G$25,($E762+$F762+$G762+$H762+$I762+$J762+$K762),0)</f>
        <v>0</v>
      </c>
    </row>
    <row r="763" customFormat="false" ht="12.8" hidden="false" customHeight="false" outlineLevel="0" collapsed="false">
      <c r="A763" s="76" t="n">
        <v>759</v>
      </c>
      <c r="B763" s="77" t="n">
        <f aca="false">EOMONTH(Input!$C$7,A763)</f>
        <v>66019</v>
      </c>
      <c r="C763" s="76" t="n">
        <f aca="false">DATEDIF(Input!$G$23,$B763,"Y")</f>
        <v>103</v>
      </c>
      <c r="E763" s="78" t="n">
        <f aca="false">IF($B763&gt;Input!$G$31,0,Input!$G$26*(1+Input!$G$28/100)^(DATEDIF(Input!$C$7,$B763,"Y")))</f>
        <v>0</v>
      </c>
      <c r="F763" s="78" t="n">
        <f aca="false">-1*($E763*(Input!$C$10/100))</f>
        <v>-0</v>
      </c>
      <c r="G763" s="78" t="n">
        <f aca="false">-1*($E763*(Input!$C$11/100))</f>
        <v>-0</v>
      </c>
      <c r="H763" s="78" t="n">
        <f aca="false">IF($B763&lt;Input!$G$25,((Input!$G$29*(1+Input!$C$13/100)^(DATEDIF(Input!$C$7,$B763,"Y")))),0)</f>
        <v>0</v>
      </c>
      <c r="I763" s="78" t="n">
        <f aca="false">IF($B763&gt;Input!$G$31,0,IF($E763*(Input!$G$35/100)&gt;(Input!$C$12/12),-1*(Input!$C$12/12),-1*$E763*(Input!$G$35/100)))</f>
        <v>0</v>
      </c>
      <c r="J763" s="78" t="n">
        <f aca="false">IF($B763&gt;Input!$G$31,0,(-1)*($E763+$H763+$I763)*(Input!$C$8/100))</f>
        <v>0</v>
      </c>
      <c r="K763" s="78" t="n">
        <f aca="false">IF($B763&gt;Input!$G$31,0,(-1)*($E763+$H763+$I763)*(Input!$C$9/100))</f>
        <v>0</v>
      </c>
      <c r="L763" s="78" t="n">
        <f aca="false">IF($B763&lt;Input!$G$25,($E763+$F763+$G763+$H763+$I763+$J763+$K763),0)</f>
        <v>0</v>
      </c>
    </row>
    <row r="764" customFormat="false" ht="12.8" hidden="false" customHeight="false" outlineLevel="0" collapsed="false">
      <c r="A764" s="76" t="n">
        <v>760</v>
      </c>
      <c r="B764" s="77" t="n">
        <f aca="false">EOMONTH(Input!$C$7,A764)</f>
        <v>66050</v>
      </c>
      <c r="C764" s="76" t="n">
        <f aca="false">DATEDIF(Input!$G$23,$B764,"Y")</f>
        <v>103</v>
      </c>
      <c r="E764" s="78" t="n">
        <f aca="false">IF($B764&gt;Input!$G$31,0,Input!$G$26*(1+Input!$G$28/100)^(DATEDIF(Input!$C$7,$B764,"Y")))</f>
        <v>0</v>
      </c>
      <c r="F764" s="78" t="n">
        <f aca="false">-1*($E764*(Input!$C$10/100))</f>
        <v>-0</v>
      </c>
      <c r="G764" s="78" t="n">
        <f aca="false">-1*($E764*(Input!$C$11/100))</f>
        <v>-0</v>
      </c>
      <c r="H764" s="78" t="n">
        <f aca="false">IF($B764&lt;Input!$G$25,((Input!$G$29*(1+Input!$C$13/100)^(DATEDIF(Input!$C$7,$B764,"Y")))),0)</f>
        <v>0</v>
      </c>
      <c r="I764" s="78" t="n">
        <f aca="false">IF($B764&gt;Input!$G$31,0,IF($E764*(Input!$G$35/100)&gt;(Input!$C$12/12),-1*(Input!$C$12/12),-1*$E764*(Input!$G$35/100)))</f>
        <v>0</v>
      </c>
      <c r="J764" s="78" t="n">
        <f aca="false">IF($B764&gt;Input!$G$31,0,(-1)*($E764+$H764+$I764)*(Input!$C$8/100))</f>
        <v>0</v>
      </c>
      <c r="K764" s="78" t="n">
        <f aca="false">IF($B764&gt;Input!$G$31,0,(-1)*($E764+$H764+$I764)*(Input!$C$9/100))</f>
        <v>0</v>
      </c>
      <c r="L764" s="78" t="n">
        <f aca="false">IF($B764&lt;Input!$G$25,($E764+$F764+$G764+$H764+$I764+$J764+$K764),0)</f>
        <v>0</v>
      </c>
    </row>
    <row r="765" customFormat="false" ht="12.8" hidden="false" customHeight="false" outlineLevel="0" collapsed="false">
      <c r="A765" s="76" t="n">
        <v>761</v>
      </c>
      <c r="B765" s="77" t="n">
        <f aca="false">EOMONTH(Input!$C$7,A765)</f>
        <v>66080</v>
      </c>
      <c r="C765" s="76" t="n">
        <f aca="false">DATEDIF(Input!$G$23,$B765,"Y")</f>
        <v>103</v>
      </c>
      <c r="E765" s="78" t="n">
        <f aca="false">IF($B765&gt;Input!$G$31,0,Input!$G$26*(1+Input!$G$28/100)^(DATEDIF(Input!$C$7,$B765,"Y")))</f>
        <v>0</v>
      </c>
      <c r="F765" s="78" t="n">
        <f aca="false">-1*($E765*(Input!$C$10/100))</f>
        <v>-0</v>
      </c>
      <c r="G765" s="78" t="n">
        <f aca="false">-1*($E765*(Input!$C$11/100))</f>
        <v>-0</v>
      </c>
      <c r="H765" s="78" t="n">
        <f aca="false">IF($B765&lt;Input!$G$25,((Input!$G$29*(1+Input!$C$13/100)^(DATEDIF(Input!$C$7,$B765,"Y")))),0)</f>
        <v>0</v>
      </c>
      <c r="I765" s="78" t="n">
        <f aca="false">IF($B765&gt;Input!$G$31,0,IF($E765*(Input!$G$35/100)&gt;(Input!$C$12/12),-1*(Input!$C$12/12),-1*$E765*(Input!$G$35/100)))</f>
        <v>0</v>
      </c>
      <c r="J765" s="78" t="n">
        <f aca="false">IF($B765&gt;Input!$G$31,0,(-1)*($E765+$H765+$I765)*(Input!$C$8/100))</f>
        <v>0</v>
      </c>
      <c r="K765" s="78" t="n">
        <f aca="false">IF($B765&gt;Input!$G$31,0,(-1)*($E765+$H765+$I765)*(Input!$C$9/100))</f>
        <v>0</v>
      </c>
      <c r="L765" s="78" t="n">
        <f aca="false">IF($B765&lt;Input!$G$25,($E765+$F765+$G765+$H765+$I765+$J765+$K765),0)</f>
        <v>0</v>
      </c>
    </row>
    <row r="766" customFormat="false" ht="12.8" hidden="false" customHeight="false" outlineLevel="0" collapsed="false">
      <c r="A766" s="76" t="n">
        <v>762</v>
      </c>
      <c r="B766" s="77" t="n">
        <f aca="false">EOMONTH(Input!$C$7,A766)</f>
        <v>66111</v>
      </c>
      <c r="C766" s="76" t="n">
        <f aca="false">DATEDIF(Input!$G$23,$B766,"Y")</f>
        <v>103</v>
      </c>
      <c r="E766" s="78" t="n">
        <f aca="false">IF($B766&gt;Input!$G$31,0,Input!$G$26*(1+Input!$G$28/100)^(DATEDIF(Input!$C$7,$B766,"Y")))</f>
        <v>0</v>
      </c>
      <c r="F766" s="78" t="n">
        <f aca="false">-1*($E766*(Input!$C$10/100))</f>
        <v>-0</v>
      </c>
      <c r="G766" s="78" t="n">
        <f aca="false">-1*($E766*(Input!$C$11/100))</f>
        <v>-0</v>
      </c>
      <c r="H766" s="78" t="n">
        <f aca="false">IF($B766&lt;Input!$G$25,((Input!$G$29*(1+Input!$C$13/100)^(DATEDIF(Input!$C$7,$B766,"Y")))),0)</f>
        <v>0</v>
      </c>
      <c r="I766" s="78" t="n">
        <f aca="false">IF($B766&gt;Input!$G$31,0,IF($E766*(Input!$G$35/100)&gt;(Input!$C$12/12),-1*(Input!$C$12/12),-1*$E766*(Input!$G$35/100)))</f>
        <v>0</v>
      </c>
      <c r="J766" s="78" t="n">
        <f aca="false">IF($B766&gt;Input!$G$31,0,(-1)*($E766+$H766+$I766)*(Input!$C$8/100))</f>
        <v>0</v>
      </c>
      <c r="K766" s="78" t="n">
        <f aca="false">IF($B766&gt;Input!$G$31,0,(-1)*($E766+$H766+$I766)*(Input!$C$9/100))</f>
        <v>0</v>
      </c>
      <c r="L766" s="78" t="n">
        <f aca="false">IF($B766&lt;Input!$G$25,($E766+$F766+$G766+$H766+$I766+$J766+$K766),0)</f>
        <v>0</v>
      </c>
    </row>
    <row r="767" customFormat="false" ht="12.8" hidden="false" customHeight="false" outlineLevel="0" collapsed="false">
      <c r="A767" s="76" t="n">
        <v>763</v>
      </c>
      <c r="B767" s="77" t="n">
        <f aca="false">EOMONTH(Input!$C$7,A767)</f>
        <v>66142</v>
      </c>
      <c r="C767" s="76" t="n">
        <f aca="false">DATEDIF(Input!$G$23,$B767,"Y")</f>
        <v>103</v>
      </c>
      <c r="E767" s="78" t="n">
        <f aca="false">IF($B767&gt;Input!$G$31,0,Input!$G$26*(1+Input!$G$28/100)^(DATEDIF(Input!$C$7,$B767,"Y")))</f>
        <v>0</v>
      </c>
      <c r="F767" s="78" t="n">
        <f aca="false">-1*($E767*(Input!$C$10/100))</f>
        <v>-0</v>
      </c>
      <c r="G767" s="78" t="n">
        <f aca="false">-1*($E767*(Input!$C$11/100))</f>
        <v>-0</v>
      </c>
      <c r="H767" s="78" t="n">
        <f aca="false">IF($B767&lt;Input!$G$25,((Input!$G$29*(1+Input!$C$13/100)^(DATEDIF(Input!$C$7,$B767,"Y")))),0)</f>
        <v>0</v>
      </c>
      <c r="I767" s="78" t="n">
        <f aca="false">IF($B767&gt;Input!$G$31,0,IF($E767*(Input!$G$35/100)&gt;(Input!$C$12/12),-1*(Input!$C$12/12),-1*$E767*(Input!$G$35/100)))</f>
        <v>0</v>
      </c>
      <c r="J767" s="78" t="n">
        <f aca="false">IF($B767&gt;Input!$G$31,0,(-1)*($E767+$H767+$I767)*(Input!$C$8/100))</f>
        <v>0</v>
      </c>
      <c r="K767" s="78" t="n">
        <f aca="false">IF($B767&gt;Input!$G$31,0,(-1)*($E767+$H767+$I767)*(Input!$C$9/100))</f>
        <v>0</v>
      </c>
      <c r="L767" s="78" t="n">
        <f aca="false">IF($B767&lt;Input!$G$25,($E767+$F767+$G767+$H767+$I767+$J767+$K767),0)</f>
        <v>0</v>
      </c>
    </row>
    <row r="768" customFormat="false" ht="12.8" hidden="false" customHeight="false" outlineLevel="0" collapsed="false">
      <c r="A768" s="76" t="n">
        <v>764</v>
      </c>
      <c r="B768" s="77" t="n">
        <f aca="false">EOMONTH(Input!$C$7,A768)</f>
        <v>66170</v>
      </c>
      <c r="C768" s="76" t="n">
        <f aca="false">DATEDIF(Input!$G$23,$B768,"Y")</f>
        <v>103</v>
      </c>
      <c r="E768" s="78" t="n">
        <f aca="false">IF($B768&gt;Input!$G$31,0,Input!$G$26*(1+Input!$G$28/100)^(DATEDIF(Input!$C$7,$B768,"Y")))</f>
        <v>0</v>
      </c>
      <c r="F768" s="78" t="n">
        <f aca="false">-1*($E768*(Input!$C$10/100))</f>
        <v>-0</v>
      </c>
      <c r="G768" s="78" t="n">
        <f aca="false">-1*($E768*(Input!$C$11/100))</f>
        <v>-0</v>
      </c>
      <c r="H768" s="78" t="n">
        <f aca="false">IF($B768&lt;Input!$G$25,((Input!$G$29*(1+Input!$C$13/100)^(DATEDIF(Input!$C$7,$B768,"Y")))),0)</f>
        <v>0</v>
      </c>
      <c r="I768" s="78" t="n">
        <f aca="false">IF($B768&gt;Input!$G$31,0,IF($E768*(Input!$G$35/100)&gt;(Input!$C$12/12),-1*(Input!$C$12/12),-1*$E768*(Input!$G$35/100)))</f>
        <v>0</v>
      </c>
      <c r="J768" s="78" t="n">
        <f aca="false">IF($B768&gt;Input!$G$31,0,(-1)*($E768+$H768+$I768)*(Input!$C$8/100))</f>
        <v>0</v>
      </c>
      <c r="K768" s="78" t="n">
        <f aca="false">IF($B768&gt;Input!$G$31,0,(-1)*($E768+$H768+$I768)*(Input!$C$9/100))</f>
        <v>0</v>
      </c>
      <c r="L768" s="78" t="n">
        <f aca="false">IF($B768&lt;Input!$G$25,($E768+$F768+$G768+$H768+$I768+$J768+$K768),0)</f>
        <v>0</v>
      </c>
    </row>
    <row r="769" customFormat="false" ht="12.8" hidden="false" customHeight="false" outlineLevel="0" collapsed="false">
      <c r="A769" s="76" t="n">
        <v>765</v>
      </c>
      <c r="B769" s="77" t="n">
        <f aca="false">EOMONTH(Input!$C$7,A769)</f>
        <v>66201</v>
      </c>
      <c r="C769" s="76" t="n">
        <f aca="false">DATEDIF(Input!$G$23,$B769,"Y")</f>
        <v>103</v>
      </c>
      <c r="E769" s="78" t="n">
        <f aca="false">IF($B769&gt;Input!$G$31,0,Input!$G$26*(1+Input!$G$28/100)^(DATEDIF(Input!$C$7,$B769,"Y")))</f>
        <v>0</v>
      </c>
      <c r="F769" s="78" t="n">
        <f aca="false">-1*($E769*(Input!$C$10/100))</f>
        <v>-0</v>
      </c>
      <c r="G769" s="78" t="n">
        <f aca="false">-1*($E769*(Input!$C$11/100))</f>
        <v>-0</v>
      </c>
      <c r="H769" s="78" t="n">
        <f aca="false">IF($B769&lt;Input!$G$25,((Input!$G$29*(1+Input!$C$13/100)^(DATEDIF(Input!$C$7,$B769,"Y")))),0)</f>
        <v>0</v>
      </c>
      <c r="I769" s="78" t="n">
        <f aca="false">IF($B769&gt;Input!$G$31,0,IF($E769*(Input!$G$35/100)&gt;(Input!$C$12/12),-1*(Input!$C$12/12),-1*$E769*(Input!$G$35/100)))</f>
        <v>0</v>
      </c>
      <c r="J769" s="78" t="n">
        <f aca="false">IF($B769&gt;Input!$G$31,0,(-1)*($E769+$H769+$I769)*(Input!$C$8/100))</f>
        <v>0</v>
      </c>
      <c r="K769" s="78" t="n">
        <f aca="false">IF($B769&gt;Input!$G$31,0,(-1)*($E769+$H769+$I769)*(Input!$C$9/100))</f>
        <v>0</v>
      </c>
      <c r="L769" s="78" t="n">
        <f aca="false">IF($B769&lt;Input!$G$25,($E769+$F769+$G769+$H769+$I769+$J769+$K769),0)</f>
        <v>0</v>
      </c>
    </row>
    <row r="770" customFormat="false" ht="12.8" hidden="false" customHeight="false" outlineLevel="0" collapsed="false">
      <c r="A770" s="76" t="n">
        <v>766</v>
      </c>
      <c r="B770" s="77" t="n">
        <f aca="false">EOMONTH(Input!$C$7,A770)</f>
        <v>66231</v>
      </c>
      <c r="C770" s="76" t="n">
        <f aca="false">DATEDIF(Input!$G$23,$B770,"Y")</f>
        <v>103</v>
      </c>
      <c r="E770" s="78" t="n">
        <f aca="false">IF($B770&gt;Input!$G$31,0,Input!$G$26*(1+Input!$G$28/100)^(DATEDIF(Input!$C$7,$B770,"Y")))</f>
        <v>0</v>
      </c>
      <c r="F770" s="78" t="n">
        <f aca="false">-1*($E770*(Input!$C$10/100))</f>
        <v>-0</v>
      </c>
      <c r="G770" s="78" t="n">
        <f aca="false">-1*($E770*(Input!$C$11/100))</f>
        <v>-0</v>
      </c>
      <c r="H770" s="78" t="n">
        <f aca="false">IF($B770&lt;Input!$G$25,((Input!$G$29*(1+Input!$C$13/100)^(DATEDIF(Input!$C$7,$B770,"Y")))),0)</f>
        <v>0</v>
      </c>
      <c r="I770" s="78" t="n">
        <f aca="false">IF($B770&gt;Input!$G$31,0,IF($E770*(Input!$G$35/100)&gt;(Input!$C$12/12),-1*(Input!$C$12/12),-1*$E770*(Input!$G$35/100)))</f>
        <v>0</v>
      </c>
      <c r="J770" s="78" t="n">
        <f aca="false">IF($B770&gt;Input!$G$31,0,(-1)*($E770+$H770+$I770)*(Input!$C$8/100))</f>
        <v>0</v>
      </c>
      <c r="K770" s="78" t="n">
        <f aca="false">IF($B770&gt;Input!$G$31,0,(-1)*($E770+$H770+$I770)*(Input!$C$9/100))</f>
        <v>0</v>
      </c>
      <c r="L770" s="78" t="n">
        <f aca="false">IF($B770&lt;Input!$G$25,($E770+$F770+$G770+$H770+$I770+$J770+$K770),0)</f>
        <v>0</v>
      </c>
    </row>
    <row r="771" customFormat="false" ht="12.8" hidden="false" customHeight="false" outlineLevel="0" collapsed="false">
      <c r="A771" s="76" t="n">
        <v>767</v>
      </c>
      <c r="B771" s="77" t="n">
        <f aca="false">EOMONTH(Input!$C$7,A771)</f>
        <v>66262</v>
      </c>
      <c r="C771" s="76" t="n">
        <f aca="false">DATEDIF(Input!$G$23,$B771,"Y")</f>
        <v>104</v>
      </c>
      <c r="E771" s="78" t="n">
        <f aca="false">IF($B771&gt;Input!$G$31,0,Input!$G$26*(1+Input!$G$28/100)^(DATEDIF(Input!$C$7,$B771,"Y")))</f>
        <v>0</v>
      </c>
      <c r="F771" s="78" t="n">
        <f aca="false">-1*($E771*(Input!$C$10/100))</f>
        <v>-0</v>
      </c>
      <c r="G771" s="78" t="n">
        <f aca="false">-1*($E771*(Input!$C$11/100))</f>
        <v>-0</v>
      </c>
      <c r="H771" s="78" t="n">
        <f aca="false">IF($B771&lt;Input!$G$25,((Input!$G$29*(1+Input!$C$13/100)^(DATEDIF(Input!$C$7,$B771,"Y")))),0)</f>
        <v>0</v>
      </c>
      <c r="I771" s="78" t="n">
        <f aca="false">IF($B771&gt;Input!$G$31,0,IF($E771*(Input!$G$35/100)&gt;(Input!$C$12/12),-1*(Input!$C$12/12),-1*$E771*(Input!$G$35/100)))</f>
        <v>0</v>
      </c>
      <c r="J771" s="78" t="n">
        <f aca="false">IF($B771&gt;Input!$G$31,0,(-1)*($E771+$H771+$I771)*(Input!$C$8/100))</f>
        <v>0</v>
      </c>
      <c r="K771" s="78" t="n">
        <f aca="false">IF($B771&gt;Input!$G$31,0,(-1)*($E771+$H771+$I771)*(Input!$C$9/100))</f>
        <v>0</v>
      </c>
      <c r="L771" s="78" t="n">
        <f aca="false">IF($B771&lt;Input!$G$25,($E771+$F771+$G771+$H771+$I771+$J771+$K771),0)</f>
        <v>0</v>
      </c>
    </row>
    <row r="772" customFormat="false" ht="12.8" hidden="false" customHeight="false" outlineLevel="0" collapsed="false">
      <c r="A772" s="76" t="n">
        <v>768</v>
      </c>
      <c r="B772" s="77" t="n">
        <f aca="false">EOMONTH(Input!$C$7,A772)</f>
        <v>66292</v>
      </c>
      <c r="C772" s="76" t="n">
        <f aca="false">DATEDIF(Input!$G$23,$B772,"Y")</f>
        <v>104</v>
      </c>
      <c r="E772" s="78" t="n">
        <f aca="false">IF($B772&gt;Input!$G$31,0,Input!$G$26*(1+Input!$G$28/100)^(DATEDIF(Input!$C$7,$B772,"Y")))</f>
        <v>0</v>
      </c>
      <c r="F772" s="78" t="n">
        <f aca="false">-1*($E772*(Input!$C$10/100))</f>
        <v>-0</v>
      </c>
      <c r="G772" s="78" t="n">
        <f aca="false">-1*($E772*(Input!$C$11/100))</f>
        <v>-0</v>
      </c>
      <c r="H772" s="78" t="n">
        <f aca="false">IF($B772&lt;Input!$G$25,((Input!$G$29*(1+Input!$C$13/100)^(DATEDIF(Input!$C$7,$B772,"Y")))),0)</f>
        <v>0</v>
      </c>
      <c r="I772" s="78" t="n">
        <f aca="false">IF($B772&gt;Input!$G$31,0,IF($E772*(Input!$G$35/100)&gt;(Input!$C$12/12),-1*(Input!$C$12/12),-1*$E772*(Input!$G$35/100)))</f>
        <v>0</v>
      </c>
      <c r="J772" s="78" t="n">
        <f aca="false">IF($B772&gt;Input!$G$31,0,(-1)*($E772+$H772+$I772)*(Input!$C$8/100))</f>
        <v>0</v>
      </c>
      <c r="K772" s="78" t="n">
        <f aca="false">IF($B772&gt;Input!$G$31,0,(-1)*($E772+$H772+$I772)*(Input!$C$9/100))</f>
        <v>0</v>
      </c>
      <c r="L772" s="78" t="n">
        <f aca="false">IF($B772&lt;Input!$G$25,($E772+$F772+$G772+$H772+$I772+$J772+$K772),0)</f>
        <v>0</v>
      </c>
    </row>
    <row r="773" customFormat="false" ht="12.8" hidden="false" customHeight="false" outlineLevel="0" collapsed="false">
      <c r="A773" s="76" t="n">
        <v>769</v>
      </c>
      <c r="B773" s="77" t="n">
        <f aca="false">EOMONTH(Input!$C$7,A773)</f>
        <v>66323</v>
      </c>
      <c r="C773" s="76" t="n">
        <f aca="false">DATEDIF(Input!$G$23,$B773,"Y")</f>
        <v>104</v>
      </c>
      <c r="E773" s="78" t="n">
        <f aca="false">IF($B773&gt;Input!$G$31,0,Input!$G$26*(1+Input!$G$28/100)^(DATEDIF(Input!$C$7,$B773,"Y")))</f>
        <v>0</v>
      </c>
      <c r="F773" s="78" t="n">
        <f aca="false">-1*($E773*(Input!$C$10/100))</f>
        <v>-0</v>
      </c>
      <c r="G773" s="78" t="n">
        <f aca="false">-1*($E773*(Input!$C$11/100))</f>
        <v>-0</v>
      </c>
      <c r="H773" s="78" t="n">
        <f aca="false">IF($B773&lt;Input!$G$25,((Input!$G$29*(1+Input!$C$13/100)^(DATEDIF(Input!$C$7,$B773,"Y")))),0)</f>
        <v>0</v>
      </c>
      <c r="I773" s="78" t="n">
        <f aca="false">IF($B773&gt;Input!$G$31,0,IF($E773*(Input!$G$35/100)&gt;(Input!$C$12/12),-1*(Input!$C$12/12),-1*$E773*(Input!$G$35/100)))</f>
        <v>0</v>
      </c>
      <c r="J773" s="78" t="n">
        <f aca="false">IF($B773&gt;Input!$G$31,0,(-1)*($E773+$H773+$I773)*(Input!$C$8/100))</f>
        <v>0</v>
      </c>
      <c r="K773" s="78" t="n">
        <f aca="false">IF($B773&gt;Input!$G$31,0,(-1)*($E773+$H773+$I773)*(Input!$C$9/100))</f>
        <v>0</v>
      </c>
      <c r="L773" s="78" t="n">
        <f aca="false">IF($B773&lt;Input!$G$25,($E773+$F773+$G773+$H773+$I773+$J773+$K773),0)</f>
        <v>0</v>
      </c>
    </row>
    <row r="774" customFormat="false" ht="12.8" hidden="false" customHeight="false" outlineLevel="0" collapsed="false">
      <c r="A774" s="76" t="n">
        <v>770</v>
      </c>
      <c r="B774" s="77" t="n">
        <f aca="false">EOMONTH(Input!$C$7,A774)</f>
        <v>66354</v>
      </c>
      <c r="C774" s="76" t="n">
        <f aca="false">DATEDIF(Input!$G$23,$B774,"Y")</f>
        <v>104</v>
      </c>
      <c r="E774" s="78" t="n">
        <f aca="false">IF($B774&gt;Input!$G$31,0,Input!$G$26*(1+Input!$G$28/100)^(DATEDIF(Input!$C$7,$B774,"Y")))</f>
        <v>0</v>
      </c>
      <c r="F774" s="78" t="n">
        <f aca="false">-1*($E774*(Input!$C$10/100))</f>
        <v>-0</v>
      </c>
      <c r="G774" s="78" t="n">
        <f aca="false">-1*($E774*(Input!$C$11/100))</f>
        <v>-0</v>
      </c>
      <c r="H774" s="78" t="n">
        <f aca="false">IF($B774&lt;Input!$G$25,((Input!$G$29*(1+Input!$C$13/100)^(DATEDIF(Input!$C$7,$B774,"Y")))),0)</f>
        <v>0</v>
      </c>
      <c r="I774" s="78" t="n">
        <f aca="false">IF($B774&gt;Input!$G$31,0,IF($E774*(Input!$G$35/100)&gt;(Input!$C$12/12),-1*(Input!$C$12/12),-1*$E774*(Input!$G$35/100)))</f>
        <v>0</v>
      </c>
      <c r="J774" s="78" t="n">
        <f aca="false">IF($B774&gt;Input!$G$31,0,(-1)*($E774+$H774+$I774)*(Input!$C$8/100))</f>
        <v>0</v>
      </c>
      <c r="K774" s="78" t="n">
        <f aca="false">IF($B774&gt;Input!$G$31,0,(-1)*($E774+$H774+$I774)*(Input!$C$9/100))</f>
        <v>0</v>
      </c>
      <c r="L774" s="78" t="n">
        <f aca="false">IF($B774&lt;Input!$G$25,($E774+$F774+$G774+$H774+$I774+$J774+$K774),0)</f>
        <v>0</v>
      </c>
    </row>
    <row r="775" customFormat="false" ht="12.8" hidden="false" customHeight="false" outlineLevel="0" collapsed="false">
      <c r="A775" s="76" t="n">
        <v>771</v>
      </c>
      <c r="B775" s="77" t="n">
        <f aca="false">EOMONTH(Input!$C$7,A775)</f>
        <v>66384</v>
      </c>
      <c r="C775" s="76" t="n">
        <f aca="false">DATEDIF(Input!$G$23,$B775,"Y")</f>
        <v>104</v>
      </c>
      <c r="E775" s="78" t="n">
        <f aca="false">IF($B775&gt;Input!$G$31,0,Input!$G$26*(1+Input!$G$28/100)^(DATEDIF(Input!$C$7,$B775,"Y")))</f>
        <v>0</v>
      </c>
      <c r="F775" s="78" t="n">
        <f aca="false">-1*($E775*(Input!$C$10/100))</f>
        <v>-0</v>
      </c>
      <c r="G775" s="78" t="n">
        <f aca="false">-1*($E775*(Input!$C$11/100))</f>
        <v>-0</v>
      </c>
      <c r="H775" s="78" t="n">
        <f aca="false">IF($B775&lt;Input!$G$25,((Input!$G$29*(1+Input!$C$13/100)^(DATEDIF(Input!$C$7,$B775,"Y")))),0)</f>
        <v>0</v>
      </c>
      <c r="I775" s="78" t="n">
        <f aca="false">IF($B775&gt;Input!$G$31,0,IF($E775*(Input!$G$35/100)&gt;(Input!$C$12/12),-1*(Input!$C$12/12),-1*$E775*(Input!$G$35/100)))</f>
        <v>0</v>
      </c>
      <c r="J775" s="78" t="n">
        <f aca="false">IF($B775&gt;Input!$G$31,0,(-1)*($E775+$H775+$I775)*(Input!$C$8/100))</f>
        <v>0</v>
      </c>
      <c r="K775" s="78" t="n">
        <f aca="false">IF($B775&gt;Input!$G$31,0,(-1)*($E775+$H775+$I775)*(Input!$C$9/100))</f>
        <v>0</v>
      </c>
      <c r="L775" s="78" t="n">
        <f aca="false">IF($B775&lt;Input!$G$25,($E775+$F775+$G775+$H775+$I775+$J775+$K775),0)</f>
        <v>0</v>
      </c>
    </row>
    <row r="776" customFormat="false" ht="12.8" hidden="false" customHeight="false" outlineLevel="0" collapsed="false">
      <c r="A776" s="76" t="n">
        <v>772</v>
      </c>
      <c r="B776" s="77" t="n">
        <f aca="false">EOMONTH(Input!$C$7,A776)</f>
        <v>66415</v>
      </c>
      <c r="C776" s="76" t="n">
        <f aca="false">DATEDIF(Input!$G$23,$B776,"Y")</f>
        <v>104</v>
      </c>
      <c r="E776" s="78" t="n">
        <f aca="false">IF($B776&gt;Input!$G$31,0,Input!$G$26*(1+Input!$G$28/100)^(DATEDIF(Input!$C$7,$B776,"Y")))</f>
        <v>0</v>
      </c>
      <c r="F776" s="78" t="n">
        <f aca="false">-1*($E776*(Input!$C$10/100))</f>
        <v>-0</v>
      </c>
      <c r="G776" s="78" t="n">
        <f aca="false">-1*($E776*(Input!$C$11/100))</f>
        <v>-0</v>
      </c>
      <c r="H776" s="78" t="n">
        <f aca="false">IF($B776&lt;Input!$G$25,((Input!$G$29*(1+Input!$C$13/100)^(DATEDIF(Input!$C$7,$B776,"Y")))),0)</f>
        <v>0</v>
      </c>
      <c r="I776" s="78" t="n">
        <f aca="false">IF($B776&gt;Input!$G$31,0,IF($E776*(Input!$G$35/100)&gt;(Input!$C$12/12),-1*(Input!$C$12/12),-1*$E776*(Input!$G$35/100)))</f>
        <v>0</v>
      </c>
      <c r="J776" s="78" t="n">
        <f aca="false">IF($B776&gt;Input!$G$31,0,(-1)*($E776+$H776+$I776)*(Input!$C$8/100))</f>
        <v>0</v>
      </c>
      <c r="K776" s="78" t="n">
        <f aca="false">IF($B776&gt;Input!$G$31,0,(-1)*($E776+$H776+$I776)*(Input!$C$9/100))</f>
        <v>0</v>
      </c>
      <c r="L776" s="78" t="n">
        <f aca="false">IF($B776&lt;Input!$G$25,($E776+$F776+$G776+$H776+$I776+$J776+$K776),0)</f>
        <v>0</v>
      </c>
    </row>
    <row r="777" customFormat="false" ht="12.8" hidden="false" customHeight="false" outlineLevel="0" collapsed="false">
      <c r="A777" s="76" t="n">
        <v>773</v>
      </c>
      <c r="B777" s="77" t="n">
        <f aca="false">EOMONTH(Input!$C$7,A777)</f>
        <v>66445</v>
      </c>
      <c r="C777" s="76" t="n">
        <f aca="false">DATEDIF(Input!$G$23,$B777,"Y")</f>
        <v>104</v>
      </c>
      <c r="E777" s="78" t="n">
        <f aca="false">IF($B777&gt;Input!$G$31,0,Input!$G$26*(1+Input!$G$28/100)^(DATEDIF(Input!$C$7,$B777,"Y")))</f>
        <v>0</v>
      </c>
      <c r="F777" s="78" t="n">
        <f aca="false">-1*($E777*(Input!$C$10/100))</f>
        <v>-0</v>
      </c>
      <c r="G777" s="78" t="n">
        <f aca="false">-1*($E777*(Input!$C$11/100))</f>
        <v>-0</v>
      </c>
      <c r="H777" s="78" t="n">
        <f aca="false">IF($B777&lt;Input!$G$25,((Input!$G$29*(1+Input!$C$13/100)^(DATEDIF(Input!$C$7,$B777,"Y")))),0)</f>
        <v>0</v>
      </c>
      <c r="I777" s="78" t="n">
        <f aca="false">IF($B777&gt;Input!$G$31,0,IF($E777*(Input!$G$35/100)&gt;(Input!$C$12/12),-1*(Input!$C$12/12),-1*$E777*(Input!$G$35/100)))</f>
        <v>0</v>
      </c>
      <c r="J777" s="78" t="n">
        <f aca="false">IF($B777&gt;Input!$G$31,0,(-1)*($E777+$H777+$I777)*(Input!$C$8/100))</f>
        <v>0</v>
      </c>
      <c r="K777" s="78" t="n">
        <f aca="false">IF($B777&gt;Input!$G$31,0,(-1)*($E777+$H777+$I777)*(Input!$C$9/100))</f>
        <v>0</v>
      </c>
      <c r="L777" s="78" t="n">
        <f aca="false">IF($B777&lt;Input!$G$25,($E777+$F777+$G777+$H777+$I777+$J777+$K777),0)</f>
        <v>0</v>
      </c>
    </row>
    <row r="778" customFormat="false" ht="12.8" hidden="false" customHeight="false" outlineLevel="0" collapsed="false">
      <c r="A778" s="76" t="n">
        <v>774</v>
      </c>
      <c r="B778" s="77" t="n">
        <f aca="false">EOMONTH(Input!$C$7,A778)</f>
        <v>66476</v>
      </c>
      <c r="C778" s="76" t="n">
        <f aca="false">DATEDIF(Input!$G$23,$B778,"Y")</f>
        <v>104</v>
      </c>
      <c r="E778" s="78" t="n">
        <f aca="false">IF($B778&gt;Input!$G$31,0,Input!$G$26*(1+Input!$G$28/100)^(DATEDIF(Input!$C$7,$B778,"Y")))</f>
        <v>0</v>
      </c>
      <c r="F778" s="78" t="n">
        <f aca="false">-1*($E778*(Input!$C$10/100))</f>
        <v>-0</v>
      </c>
      <c r="G778" s="78" t="n">
        <f aca="false">-1*($E778*(Input!$C$11/100))</f>
        <v>-0</v>
      </c>
      <c r="H778" s="78" t="n">
        <f aca="false">IF($B778&lt;Input!$G$25,((Input!$G$29*(1+Input!$C$13/100)^(DATEDIF(Input!$C$7,$B778,"Y")))),0)</f>
        <v>0</v>
      </c>
      <c r="I778" s="78" t="n">
        <f aca="false">IF($B778&gt;Input!$G$31,0,IF($E778*(Input!$G$35/100)&gt;(Input!$C$12/12),-1*(Input!$C$12/12),-1*$E778*(Input!$G$35/100)))</f>
        <v>0</v>
      </c>
      <c r="J778" s="78" t="n">
        <f aca="false">IF($B778&gt;Input!$G$31,0,(-1)*($E778+$H778+$I778)*(Input!$C$8/100))</f>
        <v>0</v>
      </c>
      <c r="K778" s="78" t="n">
        <f aca="false">IF($B778&gt;Input!$G$31,0,(-1)*($E778+$H778+$I778)*(Input!$C$9/100))</f>
        <v>0</v>
      </c>
      <c r="L778" s="78" t="n">
        <f aca="false">IF($B778&lt;Input!$G$25,($E778+$F778+$G778+$H778+$I778+$J778+$K778),0)</f>
        <v>0</v>
      </c>
    </row>
    <row r="779" customFormat="false" ht="12.8" hidden="false" customHeight="false" outlineLevel="0" collapsed="false">
      <c r="A779" s="76" t="n">
        <v>775</v>
      </c>
      <c r="B779" s="77" t="n">
        <f aca="false">EOMONTH(Input!$C$7,A779)</f>
        <v>66507</v>
      </c>
      <c r="C779" s="76" t="n">
        <f aca="false">DATEDIF(Input!$G$23,$B779,"Y")</f>
        <v>104</v>
      </c>
      <c r="E779" s="78" t="n">
        <f aca="false">IF($B779&gt;Input!$G$31,0,Input!$G$26*(1+Input!$G$28/100)^(DATEDIF(Input!$C$7,$B779,"Y")))</f>
        <v>0</v>
      </c>
      <c r="F779" s="78" t="n">
        <f aca="false">-1*($E779*(Input!$C$10/100))</f>
        <v>-0</v>
      </c>
      <c r="G779" s="78" t="n">
        <f aca="false">-1*($E779*(Input!$C$11/100))</f>
        <v>-0</v>
      </c>
      <c r="H779" s="78" t="n">
        <f aca="false">IF($B779&lt;Input!$G$25,((Input!$G$29*(1+Input!$C$13/100)^(DATEDIF(Input!$C$7,$B779,"Y")))),0)</f>
        <v>0</v>
      </c>
      <c r="I779" s="78" t="n">
        <f aca="false">IF($B779&gt;Input!$G$31,0,IF($E779*(Input!$G$35/100)&gt;(Input!$C$12/12),-1*(Input!$C$12/12),-1*$E779*(Input!$G$35/100)))</f>
        <v>0</v>
      </c>
      <c r="J779" s="78" t="n">
        <f aca="false">IF($B779&gt;Input!$G$31,0,(-1)*($E779+$H779+$I779)*(Input!$C$8/100))</f>
        <v>0</v>
      </c>
      <c r="K779" s="78" t="n">
        <f aca="false">IF($B779&gt;Input!$G$31,0,(-1)*($E779+$H779+$I779)*(Input!$C$9/100))</f>
        <v>0</v>
      </c>
      <c r="L779" s="78" t="n">
        <f aca="false">IF($B779&lt;Input!$G$25,($E779+$F779+$G779+$H779+$I779+$J779+$K779),0)</f>
        <v>0</v>
      </c>
    </row>
    <row r="780" customFormat="false" ht="12.8" hidden="false" customHeight="false" outlineLevel="0" collapsed="false">
      <c r="A780" s="76" t="n">
        <v>776</v>
      </c>
      <c r="B780" s="77" t="n">
        <f aca="false">EOMONTH(Input!$C$7,A780)</f>
        <v>66535</v>
      </c>
      <c r="C780" s="76" t="n">
        <f aca="false">DATEDIF(Input!$G$23,$B780,"Y")</f>
        <v>104</v>
      </c>
      <c r="E780" s="78" t="n">
        <f aca="false">IF($B780&gt;Input!$G$31,0,Input!$G$26*(1+Input!$G$28/100)^(DATEDIF(Input!$C$7,$B780,"Y")))</f>
        <v>0</v>
      </c>
      <c r="F780" s="78" t="n">
        <f aca="false">-1*($E780*(Input!$C$10/100))</f>
        <v>-0</v>
      </c>
      <c r="G780" s="78" t="n">
        <f aca="false">-1*($E780*(Input!$C$11/100))</f>
        <v>-0</v>
      </c>
      <c r="H780" s="78" t="n">
        <f aca="false">IF($B780&lt;Input!$G$25,((Input!$G$29*(1+Input!$C$13/100)^(DATEDIF(Input!$C$7,$B780,"Y")))),0)</f>
        <v>0</v>
      </c>
      <c r="I780" s="78" t="n">
        <f aca="false">IF($B780&gt;Input!$G$31,0,IF($E780*(Input!$G$35/100)&gt;(Input!$C$12/12),-1*(Input!$C$12/12),-1*$E780*(Input!$G$35/100)))</f>
        <v>0</v>
      </c>
      <c r="J780" s="78" t="n">
        <f aca="false">IF($B780&gt;Input!$G$31,0,(-1)*($E780+$H780+$I780)*(Input!$C$8/100))</f>
        <v>0</v>
      </c>
      <c r="K780" s="78" t="n">
        <f aca="false">IF($B780&gt;Input!$G$31,0,(-1)*($E780+$H780+$I780)*(Input!$C$9/100))</f>
        <v>0</v>
      </c>
      <c r="L780" s="78" t="n">
        <f aca="false">IF($B780&lt;Input!$G$25,($E780+$F780+$G780+$H780+$I780+$J780+$K780),0)</f>
        <v>0</v>
      </c>
    </row>
    <row r="781" customFormat="false" ht="12.8" hidden="false" customHeight="false" outlineLevel="0" collapsed="false">
      <c r="A781" s="76" t="n">
        <v>777</v>
      </c>
      <c r="B781" s="77" t="n">
        <f aca="false">EOMONTH(Input!$C$7,A781)</f>
        <v>66566</v>
      </c>
      <c r="C781" s="76" t="n">
        <f aca="false">DATEDIF(Input!$G$23,$B781,"Y")</f>
        <v>104</v>
      </c>
      <c r="E781" s="78" t="n">
        <f aca="false">IF($B781&gt;Input!$G$31,0,Input!$G$26*(1+Input!$G$28/100)^(DATEDIF(Input!$C$7,$B781,"Y")))</f>
        <v>0</v>
      </c>
      <c r="F781" s="78" t="n">
        <f aca="false">-1*($E781*(Input!$C$10/100))</f>
        <v>-0</v>
      </c>
      <c r="G781" s="78" t="n">
        <f aca="false">-1*($E781*(Input!$C$11/100))</f>
        <v>-0</v>
      </c>
      <c r="H781" s="78" t="n">
        <f aca="false">IF($B781&lt;Input!$G$25,((Input!$G$29*(1+Input!$C$13/100)^(DATEDIF(Input!$C$7,$B781,"Y")))),0)</f>
        <v>0</v>
      </c>
      <c r="I781" s="78" t="n">
        <f aca="false">IF($B781&gt;Input!$G$31,0,IF($E781*(Input!$G$35/100)&gt;(Input!$C$12/12),-1*(Input!$C$12/12),-1*$E781*(Input!$G$35/100)))</f>
        <v>0</v>
      </c>
      <c r="J781" s="78" t="n">
        <f aca="false">IF($B781&gt;Input!$G$31,0,(-1)*($E781+$H781+$I781)*(Input!$C$8/100))</f>
        <v>0</v>
      </c>
      <c r="K781" s="78" t="n">
        <f aca="false">IF($B781&gt;Input!$G$31,0,(-1)*($E781+$H781+$I781)*(Input!$C$9/100))</f>
        <v>0</v>
      </c>
      <c r="L781" s="78" t="n">
        <f aca="false">IF($B781&lt;Input!$G$25,($E781+$F781+$G781+$H781+$I781+$J781+$K781),0)</f>
        <v>0</v>
      </c>
    </row>
    <row r="782" customFormat="false" ht="12.8" hidden="false" customHeight="false" outlineLevel="0" collapsed="false">
      <c r="A782" s="76" t="n">
        <v>778</v>
      </c>
      <c r="B782" s="77" t="n">
        <f aca="false">EOMONTH(Input!$C$7,A782)</f>
        <v>66596</v>
      </c>
      <c r="C782" s="76" t="n">
        <f aca="false">DATEDIF(Input!$G$23,$B782,"Y")</f>
        <v>104</v>
      </c>
      <c r="E782" s="78" t="n">
        <f aca="false">IF($B782&gt;Input!$G$31,0,Input!$G$26*(1+Input!$G$28/100)^(DATEDIF(Input!$C$7,$B782,"Y")))</f>
        <v>0</v>
      </c>
      <c r="F782" s="78" t="n">
        <f aca="false">-1*($E782*(Input!$C$10/100))</f>
        <v>-0</v>
      </c>
      <c r="G782" s="78" t="n">
        <f aca="false">-1*($E782*(Input!$C$11/100))</f>
        <v>-0</v>
      </c>
      <c r="H782" s="78" t="n">
        <f aca="false">IF($B782&lt;Input!$G$25,((Input!$G$29*(1+Input!$C$13/100)^(DATEDIF(Input!$C$7,$B782,"Y")))),0)</f>
        <v>0</v>
      </c>
      <c r="I782" s="78" t="n">
        <f aca="false">IF($B782&gt;Input!$G$31,0,IF($E782*(Input!$G$35/100)&gt;(Input!$C$12/12),-1*(Input!$C$12/12),-1*$E782*(Input!$G$35/100)))</f>
        <v>0</v>
      </c>
      <c r="J782" s="78" t="n">
        <f aca="false">IF($B782&gt;Input!$G$31,0,(-1)*($E782+$H782+$I782)*(Input!$C$8/100))</f>
        <v>0</v>
      </c>
      <c r="K782" s="78" t="n">
        <f aca="false">IF($B782&gt;Input!$G$31,0,(-1)*($E782+$H782+$I782)*(Input!$C$9/100))</f>
        <v>0</v>
      </c>
      <c r="L782" s="78" t="n">
        <f aca="false">IF($B782&lt;Input!$G$25,($E782+$F782+$G782+$H782+$I782+$J782+$K782),0)</f>
        <v>0</v>
      </c>
    </row>
    <row r="783" customFormat="false" ht="12.8" hidden="false" customHeight="false" outlineLevel="0" collapsed="false">
      <c r="A783" s="76" t="n">
        <v>779</v>
      </c>
      <c r="B783" s="77" t="n">
        <f aca="false">EOMONTH(Input!$C$7,A783)</f>
        <v>66627</v>
      </c>
      <c r="C783" s="76" t="n">
        <f aca="false">DATEDIF(Input!$G$23,$B783,"Y")</f>
        <v>105</v>
      </c>
      <c r="E783" s="78" t="n">
        <f aca="false">IF($B783&gt;Input!$G$31,0,Input!$G$26*(1+Input!$G$28/100)^(DATEDIF(Input!$C$7,$B783,"Y")))</f>
        <v>0</v>
      </c>
      <c r="F783" s="78" t="n">
        <f aca="false">-1*($E783*(Input!$C$10/100))</f>
        <v>-0</v>
      </c>
      <c r="G783" s="78" t="n">
        <f aca="false">-1*($E783*(Input!$C$11/100))</f>
        <v>-0</v>
      </c>
      <c r="H783" s="78" t="n">
        <f aca="false">IF($B783&lt;Input!$G$25,((Input!$G$29*(1+Input!$C$13/100)^(DATEDIF(Input!$C$7,$B783,"Y")))),0)</f>
        <v>0</v>
      </c>
      <c r="I783" s="78" t="n">
        <f aca="false">IF($B783&gt;Input!$G$31,0,IF($E783*(Input!$G$35/100)&gt;(Input!$C$12/12),-1*(Input!$C$12/12),-1*$E783*(Input!$G$35/100)))</f>
        <v>0</v>
      </c>
      <c r="J783" s="78" t="n">
        <f aca="false">IF($B783&gt;Input!$G$31,0,(-1)*($E783+$H783+$I783)*(Input!$C$8/100))</f>
        <v>0</v>
      </c>
      <c r="K783" s="78" t="n">
        <f aca="false">IF($B783&gt;Input!$G$31,0,(-1)*($E783+$H783+$I783)*(Input!$C$9/100))</f>
        <v>0</v>
      </c>
      <c r="L783" s="78" t="n">
        <f aca="false">IF($B783&lt;Input!$G$25,($E783+$F783+$G783+$H783+$I783+$J783+$K783),0)</f>
        <v>0</v>
      </c>
    </row>
    <row r="784" customFormat="false" ht="12.8" hidden="false" customHeight="false" outlineLevel="0" collapsed="false">
      <c r="A784" s="76" t="n">
        <v>780</v>
      </c>
      <c r="B784" s="77" t="n">
        <f aca="false">EOMONTH(Input!$C$7,A784)</f>
        <v>66657</v>
      </c>
      <c r="C784" s="76" t="n">
        <f aca="false">DATEDIF(Input!$G$23,$B784,"Y")</f>
        <v>105</v>
      </c>
      <c r="E784" s="78" t="n">
        <f aca="false">IF($B784&gt;Input!$G$31,0,Input!$G$26*(1+Input!$G$28/100)^(DATEDIF(Input!$C$7,$B784,"Y")))</f>
        <v>0</v>
      </c>
      <c r="F784" s="78" t="n">
        <f aca="false">-1*($E784*(Input!$C$10/100))</f>
        <v>-0</v>
      </c>
      <c r="G784" s="78" t="n">
        <f aca="false">-1*($E784*(Input!$C$11/100))</f>
        <v>-0</v>
      </c>
      <c r="H784" s="78" t="n">
        <f aca="false">IF($B784&lt;Input!$G$25,((Input!$G$29*(1+Input!$C$13/100)^(DATEDIF(Input!$C$7,$B784,"Y")))),0)</f>
        <v>0</v>
      </c>
      <c r="I784" s="78" t="n">
        <f aca="false">IF($B784&gt;Input!$G$31,0,IF($E784*(Input!$G$35/100)&gt;(Input!$C$12/12),-1*(Input!$C$12/12),-1*$E784*(Input!$G$35/100)))</f>
        <v>0</v>
      </c>
      <c r="J784" s="78" t="n">
        <f aca="false">IF($B784&gt;Input!$G$31,0,(-1)*($E784+$H784+$I784)*(Input!$C$8/100))</f>
        <v>0</v>
      </c>
      <c r="K784" s="78" t="n">
        <f aca="false">IF($B784&gt;Input!$G$31,0,(-1)*($E784+$H784+$I784)*(Input!$C$9/100))</f>
        <v>0</v>
      </c>
      <c r="L784" s="78" t="n">
        <f aca="false">IF($B784&lt;Input!$G$25,($E784+$F784+$G784+$H784+$I784+$J784+$K784),0)</f>
        <v>0</v>
      </c>
    </row>
    <row r="785" customFormat="false" ht="12.8" hidden="false" customHeight="false" outlineLevel="0" collapsed="false">
      <c r="A785" s="76" t="n">
        <v>781</v>
      </c>
      <c r="B785" s="77" t="n">
        <f aca="false">EOMONTH(Input!$C$7,A785)</f>
        <v>66688</v>
      </c>
      <c r="C785" s="76" t="n">
        <f aca="false">DATEDIF(Input!$G$23,$B785,"Y")</f>
        <v>105</v>
      </c>
      <c r="E785" s="78" t="n">
        <f aca="false">IF($B785&gt;Input!$G$31,0,Input!$G$26*(1+Input!$G$28/100)^(DATEDIF(Input!$C$7,$B785,"Y")))</f>
        <v>0</v>
      </c>
      <c r="F785" s="78" t="n">
        <f aca="false">-1*($E785*(Input!$C$10/100))</f>
        <v>-0</v>
      </c>
      <c r="G785" s="78" t="n">
        <f aca="false">-1*($E785*(Input!$C$11/100))</f>
        <v>-0</v>
      </c>
      <c r="H785" s="78" t="n">
        <f aca="false">IF($B785&lt;Input!$G$25,((Input!$G$29*(1+Input!$C$13/100)^(DATEDIF(Input!$C$7,$B785,"Y")))),0)</f>
        <v>0</v>
      </c>
      <c r="I785" s="78" t="n">
        <f aca="false">IF($B785&gt;Input!$G$31,0,IF($E785*(Input!$G$35/100)&gt;(Input!$C$12/12),-1*(Input!$C$12/12),-1*$E785*(Input!$G$35/100)))</f>
        <v>0</v>
      </c>
      <c r="J785" s="78" t="n">
        <f aca="false">IF($B785&gt;Input!$G$31,0,(-1)*($E785+$H785+$I785)*(Input!$C$8/100))</f>
        <v>0</v>
      </c>
      <c r="K785" s="78" t="n">
        <f aca="false">IF($B785&gt;Input!$G$31,0,(-1)*($E785+$H785+$I785)*(Input!$C$9/100))</f>
        <v>0</v>
      </c>
      <c r="L785" s="78" t="n">
        <f aca="false">IF($B785&lt;Input!$G$25,($E785+$F785+$G785+$H785+$I785+$J785+$K785),0)</f>
        <v>0</v>
      </c>
    </row>
    <row r="786" customFormat="false" ht="12.8" hidden="false" customHeight="false" outlineLevel="0" collapsed="false">
      <c r="A786" s="76" t="n">
        <v>782</v>
      </c>
      <c r="B786" s="77" t="n">
        <f aca="false">EOMONTH(Input!$C$7,A786)</f>
        <v>66719</v>
      </c>
      <c r="C786" s="76" t="n">
        <f aca="false">DATEDIF(Input!$G$23,$B786,"Y")</f>
        <v>105</v>
      </c>
      <c r="E786" s="78" t="n">
        <f aca="false">IF($B786&gt;Input!$G$31,0,Input!$G$26*(1+Input!$G$28/100)^(DATEDIF(Input!$C$7,$B786,"Y")))</f>
        <v>0</v>
      </c>
      <c r="F786" s="78" t="n">
        <f aca="false">-1*($E786*(Input!$C$10/100))</f>
        <v>-0</v>
      </c>
      <c r="G786" s="78" t="n">
        <f aca="false">-1*($E786*(Input!$C$11/100))</f>
        <v>-0</v>
      </c>
      <c r="H786" s="78" t="n">
        <f aca="false">IF($B786&lt;Input!$G$25,((Input!$G$29*(1+Input!$C$13/100)^(DATEDIF(Input!$C$7,$B786,"Y")))),0)</f>
        <v>0</v>
      </c>
      <c r="I786" s="78" t="n">
        <f aca="false">IF($B786&gt;Input!$G$31,0,IF($E786*(Input!$G$35/100)&gt;(Input!$C$12/12),-1*(Input!$C$12/12),-1*$E786*(Input!$G$35/100)))</f>
        <v>0</v>
      </c>
      <c r="J786" s="78" t="n">
        <f aca="false">IF($B786&gt;Input!$G$31,0,(-1)*($E786+$H786+$I786)*(Input!$C$8/100))</f>
        <v>0</v>
      </c>
      <c r="K786" s="78" t="n">
        <f aca="false">IF($B786&gt;Input!$G$31,0,(-1)*($E786+$H786+$I786)*(Input!$C$9/100))</f>
        <v>0</v>
      </c>
      <c r="L786" s="78" t="n">
        <f aca="false">IF($B786&lt;Input!$G$25,($E786+$F786+$G786+$H786+$I786+$J786+$K786),0)</f>
        <v>0</v>
      </c>
    </row>
    <row r="787" customFormat="false" ht="12.8" hidden="false" customHeight="false" outlineLevel="0" collapsed="false">
      <c r="A787" s="76" t="n">
        <v>783</v>
      </c>
      <c r="B787" s="77" t="n">
        <f aca="false">EOMONTH(Input!$C$7,A787)</f>
        <v>66749</v>
      </c>
      <c r="C787" s="76" t="n">
        <f aca="false">DATEDIF(Input!$G$23,$B787,"Y")</f>
        <v>105</v>
      </c>
      <c r="E787" s="78" t="n">
        <f aca="false">IF($B787&gt;Input!$G$31,0,Input!$G$26*(1+Input!$G$28/100)^(DATEDIF(Input!$C$7,$B787,"Y")))</f>
        <v>0</v>
      </c>
      <c r="F787" s="78" t="n">
        <f aca="false">-1*($E787*(Input!$C$10/100))</f>
        <v>-0</v>
      </c>
      <c r="G787" s="78" t="n">
        <f aca="false">-1*($E787*(Input!$C$11/100))</f>
        <v>-0</v>
      </c>
      <c r="H787" s="78" t="n">
        <f aca="false">IF($B787&lt;Input!$G$25,((Input!$G$29*(1+Input!$C$13/100)^(DATEDIF(Input!$C$7,$B787,"Y")))),0)</f>
        <v>0</v>
      </c>
      <c r="I787" s="78" t="n">
        <f aca="false">IF($B787&gt;Input!$G$31,0,IF($E787*(Input!$G$35/100)&gt;(Input!$C$12/12),-1*(Input!$C$12/12),-1*$E787*(Input!$G$35/100)))</f>
        <v>0</v>
      </c>
      <c r="J787" s="78" t="n">
        <f aca="false">IF($B787&gt;Input!$G$31,0,(-1)*($E787+$H787+$I787)*(Input!$C$8/100))</f>
        <v>0</v>
      </c>
      <c r="K787" s="78" t="n">
        <f aca="false">IF($B787&gt;Input!$G$31,0,(-1)*($E787+$H787+$I787)*(Input!$C$9/100))</f>
        <v>0</v>
      </c>
      <c r="L787" s="78" t="n">
        <f aca="false">IF($B787&lt;Input!$G$25,($E787+$F787+$G787+$H787+$I787+$J787+$K787),0)</f>
        <v>0</v>
      </c>
    </row>
    <row r="788" customFormat="false" ht="12.8" hidden="false" customHeight="false" outlineLevel="0" collapsed="false">
      <c r="A788" s="76" t="n">
        <v>784</v>
      </c>
      <c r="B788" s="77" t="n">
        <f aca="false">EOMONTH(Input!$C$7,A788)</f>
        <v>66780</v>
      </c>
      <c r="C788" s="76" t="n">
        <f aca="false">DATEDIF(Input!$G$23,$B788,"Y")</f>
        <v>105</v>
      </c>
      <c r="E788" s="78" t="n">
        <f aca="false">IF($B788&gt;Input!$G$31,0,Input!$G$26*(1+Input!$G$28/100)^(DATEDIF(Input!$C$7,$B788,"Y")))</f>
        <v>0</v>
      </c>
      <c r="F788" s="78" t="n">
        <f aca="false">-1*($E788*(Input!$C$10/100))</f>
        <v>-0</v>
      </c>
      <c r="G788" s="78" t="n">
        <f aca="false">-1*($E788*(Input!$C$11/100))</f>
        <v>-0</v>
      </c>
      <c r="H788" s="78" t="n">
        <f aca="false">IF($B788&lt;Input!$G$25,((Input!$G$29*(1+Input!$C$13/100)^(DATEDIF(Input!$C$7,$B788,"Y")))),0)</f>
        <v>0</v>
      </c>
      <c r="I788" s="78" t="n">
        <f aca="false">IF($B788&gt;Input!$G$31,0,IF($E788*(Input!$G$35/100)&gt;(Input!$C$12/12),-1*(Input!$C$12/12),-1*$E788*(Input!$G$35/100)))</f>
        <v>0</v>
      </c>
      <c r="J788" s="78" t="n">
        <f aca="false">IF($B788&gt;Input!$G$31,0,(-1)*($E788+$H788+$I788)*(Input!$C$8/100))</f>
        <v>0</v>
      </c>
      <c r="K788" s="78" t="n">
        <f aca="false">IF($B788&gt;Input!$G$31,0,(-1)*($E788+$H788+$I788)*(Input!$C$9/100))</f>
        <v>0</v>
      </c>
      <c r="L788" s="78" t="n">
        <f aca="false">IF($B788&lt;Input!$G$25,($E788+$F788+$G788+$H788+$I788+$J788+$K788),0)</f>
        <v>0</v>
      </c>
    </row>
    <row r="789" customFormat="false" ht="12.8" hidden="false" customHeight="false" outlineLevel="0" collapsed="false">
      <c r="A789" s="76" t="n">
        <v>785</v>
      </c>
      <c r="B789" s="77" t="n">
        <f aca="false">EOMONTH(Input!$C$7,A789)</f>
        <v>66810</v>
      </c>
      <c r="C789" s="76" t="n">
        <f aca="false">DATEDIF(Input!$G$23,$B789,"Y")</f>
        <v>105</v>
      </c>
      <c r="E789" s="78" t="n">
        <f aca="false">IF($B789&gt;Input!$G$31,0,Input!$G$26*(1+Input!$G$28/100)^(DATEDIF(Input!$C$7,$B789,"Y")))</f>
        <v>0</v>
      </c>
      <c r="F789" s="78" t="n">
        <f aca="false">-1*($E789*(Input!$C$10/100))</f>
        <v>-0</v>
      </c>
      <c r="G789" s="78" t="n">
        <f aca="false">-1*($E789*(Input!$C$11/100))</f>
        <v>-0</v>
      </c>
      <c r="H789" s="78" t="n">
        <f aca="false">IF($B789&lt;Input!$G$25,((Input!$G$29*(1+Input!$C$13/100)^(DATEDIF(Input!$C$7,$B789,"Y")))),0)</f>
        <v>0</v>
      </c>
      <c r="I789" s="78" t="n">
        <f aca="false">IF($B789&gt;Input!$G$31,0,IF($E789*(Input!$G$35/100)&gt;(Input!$C$12/12),-1*(Input!$C$12/12),-1*$E789*(Input!$G$35/100)))</f>
        <v>0</v>
      </c>
      <c r="J789" s="78" t="n">
        <f aca="false">IF($B789&gt;Input!$G$31,0,(-1)*($E789+$H789+$I789)*(Input!$C$8/100))</f>
        <v>0</v>
      </c>
      <c r="K789" s="78" t="n">
        <f aca="false">IF($B789&gt;Input!$G$31,0,(-1)*($E789+$H789+$I789)*(Input!$C$9/100))</f>
        <v>0</v>
      </c>
      <c r="L789" s="78" t="n">
        <f aca="false">IF($B789&lt;Input!$G$25,($E789+$F789+$G789+$H789+$I789+$J789+$K789),0)</f>
        <v>0</v>
      </c>
    </row>
    <row r="790" customFormat="false" ht="12.8" hidden="false" customHeight="false" outlineLevel="0" collapsed="false">
      <c r="A790" s="76" t="n">
        <v>786</v>
      </c>
      <c r="B790" s="77" t="n">
        <f aca="false">EOMONTH(Input!$C$7,A790)</f>
        <v>66841</v>
      </c>
      <c r="C790" s="76" t="n">
        <f aca="false">DATEDIF(Input!$G$23,$B790,"Y")</f>
        <v>105</v>
      </c>
      <c r="E790" s="78" t="n">
        <f aca="false">IF($B790&gt;Input!$G$31,0,Input!$G$26*(1+Input!$G$28/100)^(DATEDIF(Input!$C$7,$B790,"Y")))</f>
        <v>0</v>
      </c>
      <c r="F790" s="78" t="n">
        <f aca="false">-1*($E790*(Input!$C$10/100))</f>
        <v>-0</v>
      </c>
      <c r="G790" s="78" t="n">
        <f aca="false">-1*($E790*(Input!$C$11/100))</f>
        <v>-0</v>
      </c>
      <c r="H790" s="78" t="n">
        <f aca="false">IF($B790&lt;Input!$G$25,((Input!$G$29*(1+Input!$C$13/100)^(DATEDIF(Input!$C$7,$B790,"Y")))),0)</f>
        <v>0</v>
      </c>
      <c r="I790" s="78" t="n">
        <f aca="false">IF($B790&gt;Input!$G$31,0,IF($E790*(Input!$G$35/100)&gt;(Input!$C$12/12),-1*(Input!$C$12/12),-1*$E790*(Input!$G$35/100)))</f>
        <v>0</v>
      </c>
      <c r="J790" s="78" t="n">
        <f aca="false">IF($B790&gt;Input!$G$31,0,(-1)*($E790+$H790+$I790)*(Input!$C$8/100))</f>
        <v>0</v>
      </c>
      <c r="K790" s="78" t="n">
        <f aca="false">IF($B790&gt;Input!$G$31,0,(-1)*($E790+$H790+$I790)*(Input!$C$9/100))</f>
        <v>0</v>
      </c>
      <c r="L790" s="78" t="n">
        <f aca="false">IF($B790&lt;Input!$G$25,($E790+$F790+$G790+$H790+$I790+$J790+$K790),0)</f>
        <v>0</v>
      </c>
    </row>
    <row r="791" customFormat="false" ht="12.8" hidden="false" customHeight="false" outlineLevel="0" collapsed="false">
      <c r="A791" s="76" t="n">
        <v>787</v>
      </c>
      <c r="B791" s="77" t="n">
        <f aca="false">EOMONTH(Input!$C$7,A791)</f>
        <v>66872</v>
      </c>
      <c r="C791" s="76" t="n">
        <f aca="false">DATEDIF(Input!$G$23,$B791,"Y")</f>
        <v>105</v>
      </c>
      <c r="E791" s="78" t="n">
        <f aca="false">IF($B791&gt;Input!$G$31,0,Input!$G$26*(1+Input!$G$28/100)^(DATEDIF(Input!$C$7,$B791,"Y")))</f>
        <v>0</v>
      </c>
      <c r="F791" s="78" t="n">
        <f aca="false">-1*($E791*(Input!$C$10/100))</f>
        <v>-0</v>
      </c>
      <c r="G791" s="78" t="n">
        <f aca="false">-1*($E791*(Input!$C$11/100))</f>
        <v>-0</v>
      </c>
      <c r="H791" s="78" t="n">
        <f aca="false">IF($B791&lt;Input!$G$25,((Input!$G$29*(1+Input!$C$13/100)^(DATEDIF(Input!$C$7,$B791,"Y")))),0)</f>
        <v>0</v>
      </c>
      <c r="I791" s="78" t="n">
        <f aca="false">IF($B791&gt;Input!$G$31,0,IF($E791*(Input!$G$35/100)&gt;(Input!$C$12/12),-1*(Input!$C$12/12),-1*$E791*(Input!$G$35/100)))</f>
        <v>0</v>
      </c>
      <c r="J791" s="78" t="n">
        <f aca="false">IF($B791&gt;Input!$G$31,0,(-1)*($E791+$H791+$I791)*(Input!$C$8/100))</f>
        <v>0</v>
      </c>
      <c r="K791" s="78" t="n">
        <f aca="false">IF($B791&gt;Input!$G$31,0,(-1)*($E791+$H791+$I791)*(Input!$C$9/100))</f>
        <v>0</v>
      </c>
      <c r="L791" s="78" t="n">
        <f aca="false">IF($B791&lt;Input!$G$25,($E791+$F791+$G791+$H791+$I791+$J791+$K791),0)</f>
        <v>0</v>
      </c>
    </row>
    <row r="792" customFormat="false" ht="12.8" hidden="false" customHeight="false" outlineLevel="0" collapsed="false">
      <c r="A792" s="76" t="n">
        <v>788</v>
      </c>
      <c r="B792" s="77" t="n">
        <f aca="false">EOMONTH(Input!$C$7,A792)</f>
        <v>66900</v>
      </c>
      <c r="C792" s="76" t="n">
        <f aca="false">DATEDIF(Input!$G$23,$B792,"Y")</f>
        <v>105</v>
      </c>
      <c r="E792" s="78" t="n">
        <f aca="false">IF($B792&gt;Input!$G$31,0,Input!$G$26*(1+Input!$G$28/100)^(DATEDIF(Input!$C$7,$B792,"Y")))</f>
        <v>0</v>
      </c>
      <c r="F792" s="78" t="n">
        <f aca="false">-1*($E792*(Input!$C$10/100))</f>
        <v>-0</v>
      </c>
      <c r="G792" s="78" t="n">
        <f aca="false">-1*($E792*(Input!$C$11/100))</f>
        <v>-0</v>
      </c>
      <c r="H792" s="78" t="n">
        <f aca="false">IF($B792&lt;Input!$G$25,((Input!$G$29*(1+Input!$C$13/100)^(DATEDIF(Input!$C$7,$B792,"Y")))),0)</f>
        <v>0</v>
      </c>
      <c r="I792" s="78" t="n">
        <f aca="false">IF($B792&gt;Input!$G$31,0,IF($E792*(Input!$G$35/100)&gt;(Input!$C$12/12),-1*(Input!$C$12/12),-1*$E792*(Input!$G$35/100)))</f>
        <v>0</v>
      </c>
      <c r="J792" s="78" t="n">
        <f aca="false">IF($B792&gt;Input!$G$31,0,(-1)*($E792+$H792+$I792)*(Input!$C$8/100))</f>
        <v>0</v>
      </c>
      <c r="K792" s="78" t="n">
        <f aca="false">IF($B792&gt;Input!$G$31,0,(-1)*($E792+$H792+$I792)*(Input!$C$9/100))</f>
        <v>0</v>
      </c>
      <c r="L792" s="78" t="n">
        <f aca="false">IF($B792&lt;Input!$G$25,($E792+$F792+$G792+$H792+$I792+$J792+$K792),0)</f>
        <v>0</v>
      </c>
    </row>
    <row r="793" customFormat="false" ht="12.8" hidden="false" customHeight="false" outlineLevel="0" collapsed="false">
      <c r="A793" s="76" t="n">
        <v>789</v>
      </c>
      <c r="B793" s="77" t="n">
        <f aca="false">EOMONTH(Input!$C$7,A793)</f>
        <v>66931</v>
      </c>
      <c r="C793" s="76" t="n">
        <f aca="false">DATEDIF(Input!$G$23,$B793,"Y")</f>
        <v>105</v>
      </c>
      <c r="E793" s="78" t="n">
        <f aca="false">IF($B793&gt;Input!$G$31,0,Input!$G$26*(1+Input!$G$28/100)^(DATEDIF(Input!$C$7,$B793,"Y")))</f>
        <v>0</v>
      </c>
      <c r="F793" s="78" t="n">
        <f aca="false">-1*($E793*(Input!$C$10/100))</f>
        <v>-0</v>
      </c>
      <c r="G793" s="78" t="n">
        <f aca="false">-1*($E793*(Input!$C$11/100))</f>
        <v>-0</v>
      </c>
      <c r="H793" s="78" t="n">
        <f aca="false">IF($B793&lt;Input!$G$25,((Input!$G$29*(1+Input!$C$13/100)^(DATEDIF(Input!$C$7,$B793,"Y")))),0)</f>
        <v>0</v>
      </c>
      <c r="I793" s="78" t="n">
        <f aca="false">IF($B793&gt;Input!$G$31,0,IF($E793*(Input!$G$35/100)&gt;(Input!$C$12/12),-1*(Input!$C$12/12),-1*$E793*(Input!$G$35/100)))</f>
        <v>0</v>
      </c>
      <c r="J793" s="78" t="n">
        <f aca="false">IF($B793&gt;Input!$G$31,0,(-1)*($E793+$H793+$I793)*(Input!$C$8/100))</f>
        <v>0</v>
      </c>
      <c r="K793" s="78" t="n">
        <f aca="false">IF($B793&gt;Input!$G$31,0,(-1)*($E793+$H793+$I793)*(Input!$C$9/100))</f>
        <v>0</v>
      </c>
      <c r="L793" s="78" t="n">
        <f aca="false">IF($B793&lt;Input!$G$25,($E793+$F793+$G793+$H793+$I793+$J793+$K793),0)</f>
        <v>0</v>
      </c>
    </row>
    <row r="794" customFormat="false" ht="12.8" hidden="false" customHeight="false" outlineLevel="0" collapsed="false">
      <c r="A794" s="76" t="n">
        <v>790</v>
      </c>
      <c r="B794" s="77" t="n">
        <f aca="false">EOMONTH(Input!$C$7,A794)</f>
        <v>66961</v>
      </c>
      <c r="C794" s="76" t="n">
        <f aca="false">DATEDIF(Input!$G$23,$B794,"Y")</f>
        <v>105</v>
      </c>
      <c r="E794" s="78" t="n">
        <f aca="false">IF($B794&gt;Input!$G$31,0,Input!$G$26*(1+Input!$G$28/100)^(DATEDIF(Input!$C$7,$B794,"Y")))</f>
        <v>0</v>
      </c>
      <c r="F794" s="78" t="n">
        <f aca="false">-1*($E794*(Input!$C$10/100))</f>
        <v>-0</v>
      </c>
      <c r="G794" s="78" t="n">
        <f aca="false">-1*($E794*(Input!$C$11/100))</f>
        <v>-0</v>
      </c>
      <c r="H794" s="78" t="n">
        <f aca="false">IF($B794&lt;Input!$G$25,((Input!$G$29*(1+Input!$C$13/100)^(DATEDIF(Input!$C$7,$B794,"Y")))),0)</f>
        <v>0</v>
      </c>
      <c r="I794" s="78" t="n">
        <f aca="false">IF($B794&gt;Input!$G$31,0,IF($E794*(Input!$G$35/100)&gt;(Input!$C$12/12),-1*(Input!$C$12/12),-1*$E794*(Input!$G$35/100)))</f>
        <v>0</v>
      </c>
      <c r="J794" s="78" t="n">
        <f aca="false">IF($B794&gt;Input!$G$31,0,(-1)*($E794+$H794+$I794)*(Input!$C$8/100))</f>
        <v>0</v>
      </c>
      <c r="K794" s="78" t="n">
        <f aca="false">IF($B794&gt;Input!$G$31,0,(-1)*($E794+$H794+$I794)*(Input!$C$9/100))</f>
        <v>0</v>
      </c>
      <c r="L794" s="78" t="n">
        <f aca="false">IF($B794&lt;Input!$G$25,($E794+$F794+$G794+$H794+$I794+$J794+$K794),0)</f>
        <v>0</v>
      </c>
    </row>
    <row r="795" customFormat="false" ht="12.8" hidden="false" customHeight="false" outlineLevel="0" collapsed="false">
      <c r="A795" s="76" t="n">
        <v>791</v>
      </c>
      <c r="B795" s="77" t="n">
        <f aca="false">EOMONTH(Input!$C$7,A795)</f>
        <v>66992</v>
      </c>
      <c r="C795" s="76" t="n">
        <f aca="false">DATEDIF(Input!$G$23,$B795,"Y")</f>
        <v>106</v>
      </c>
      <c r="E795" s="78" t="n">
        <f aca="false">IF($B795&gt;Input!$G$31,0,Input!$G$26*(1+Input!$G$28/100)^(DATEDIF(Input!$C$7,$B795,"Y")))</f>
        <v>0</v>
      </c>
      <c r="F795" s="78" t="n">
        <f aca="false">-1*($E795*(Input!$C$10/100))</f>
        <v>-0</v>
      </c>
      <c r="G795" s="78" t="n">
        <f aca="false">-1*($E795*(Input!$C$11/100))</f>
        <v>-0</v>
      </c>
      <c r="H795" s="78" t="n">
        <f aca="false">IF($B795&lt;Input!$G$25,((Input!$G$29*(1+Input!$C$13/100)^(DATEDIF(Input!$C$7,$B795,"Y")))),0)</f>
        <v>0</v>
      </c>
      <c r="I795" s="78" t="n">
        <f aca="false">IF($B795&gt;Input!$G$31,0,IF($E795*(Input!$G$35/100)&gt;(Input!$C$12/12),-1*(Input!$C$12/12),-1*$E795*(Input!$G$35/100)))</f>
        <v>0</v>
      </c>
      <c r="J795" s="78" t="n">
        <f aca="false">IF($B795&gt;Input!$G$31,0,(-1)*($E795+$H795+$I795)*(Input!$C$8/100))</f>
        <v>0</v>
      </c>
      <c r="K795" s="78" t="n">
        <f aca="false">IF($B795&gt;Input!$G$31,0,(-1)*($E795+$H795+$I795)*(Input!$C$9/100))</f>
        <v>0</v>
      </c>
      <c r="L795" s="78" t="n">
        <f aca="false">IF($B795&lt;Input!$G$25,($E795+$F795+$G795+$H795+$I795+$J795+$K795),0)</f>
        <v>0</v>
      </c>
    </row>
    <row r="796" customFormat="false" ht="12.8" hidden="false" customHeight="false" outlineLevel="0" collapsed="false">
      <c r="A796" s="76" t="n">
        <v>792</v>
      </c>
      <c r="B796" s="77" t="n">
        <f aca="false">EOMONTH(Input!$C$7,A796)</f>
        <v>67022</v>
      </c>
      <c r="C796" s="76" t="n">
        <f aca="false">DATEDIF(Input!$G$23,$B796,"Y")</f>
        <v>106</v>
      </c>
      <c r="E796" s="78" t="n">
        <f aca="false">IF($B796&gt;Input!$G$31,0,Input!$G$26*(1+Input!$G$28/100)^(DATEDIF(Input!$C$7,$B796,"Y")))</f>
        <v>0</v>
      </c>
      <c r="F796" s="78" t="n">
        <f aca="false">-1*($E796*(Input!$C$10/100))</f>
        <v>-0</v>
      </c>
      <c r="G796" s="78" t="n">
        <f aca="false">-1*($E796*(Input!$C$11/100))</f>
        <v>-0</v>
      </c>
      <c r="H796" s="78" t="n">
        <f aca="false">IF($B796&lt;Input!$G$25,((Input!$G$29*(1+Input!$C$13/100)^(DATEDIF(Input!$C$7,$B796,"Y")))),0)</f>
        <v>0</v>
      </c>
      <c r="I796" s="78" t="n">
        <f aca="false">IF($B796&gt;Input!$G$31,0,IF($E796*(Input!$G$35/100)&gt;(Input!$C$12/12),-1*(Input!$C$12/12),-1*$E796*(Input!$G$35/100)))</f>
        <v>0</v>
      </c>
      <c r="J796" s="78" t="n">
        <f aca="false">IF($B796&gt;Input!$G$31,0,(-1)*($E796+$H796+$I796)*(Input!$C$8/100))</f>
        <v>0</v>
      </c>
      <c r="K796" s="78" t="n">
        <f aca="false">IF($B796&gt;Input!$G$31,0,(-1)*($E796+$H796+$I796)*(Input!$C$9/100))</f>
        <v>0</v>
      </c>
      <c r="L796" s="78" t="n">
        <f aca="false">IF($B796&lt;Input!$G$25,($E796+$F796+$G796+$H796+$I796+$J796+$K796),0)</f>
        <v>0</v>
      </c>
    </row>
    <row r="797" customFormat="false" ht="12.8" hidden="false" customHeight="false" outlineLevel="0" collapsed="false">
      <c r="A797" s="76" t="n">
        <v>793</v>
      </c>
      <c r="B797" s="77" t="n">
        <f aca="false">EOMONTH(Input!$C$7,A797)</f>
        <v>67053</v>
      </c>
      <c r="C797" s="76" t="n">
        <f aca="false">DATEDIF(Input!$G$23,$B797,"Y")</f>
        <v>106</v>
      </c>
      <c r="E797" s="78" t="n">
        <f aca="false">IF($B797&gt;Input!$G$31,0,Input!$G$26*(1+Input!$G$28/100)^(DATEDIF(Input!$C$7,$B797,"Y")))</f>
        <v>0</v>
      </c>
      <c r="F797" s="78" t="n">
        <f aca="false">-1*($E797*(Input!$C$10/100))</f>
        <v>-0</v>
      </c>
      <c r="G797" s="78" t="n">
        <f aca="false">-1*($E797*(Input!$C$11/100))</f>
        <v>-0</v>
      </c>
      <c r="H797" s="78" t="n">
        <f aca="false">IF($B797&lt;Input!$G$25,((Input!$G$29*(1+Input!$C$13/100)^(DATEDIF(Input!$C$7,$B797,"Y")))),0)</f>
        <v>0</v>
      </c>
      <c r="I797" s="78" t="n">
        <f aca="false">IF($B797&gt;Input!$G$31,0,IF($E797*(Input!$G$35/100)&gt;(Input!$C$12/12),-1*(Input!$C$12/12),-1*$E797*(Input!$G$35/100)))</f>
        <v>0</v>
      </c>
      <c r="J797" s="78" t="n">
        <f aca="false">IF($B797&gt;Input!$G$31,0,(-1)*($E797+$H797+$I797)*(Input!$C$8/100))</f>
        <v>0</v>
      </c>
      <c r="K797" s="78" t="n">
        <f aca="false">IF($B797&gt;Input!$G$31,0,(-1)*($E797+$H797+$I797)*(Input!$C$9/100))</f>
        <v>0</v>
      </c>
      <c r="L797" s="78" t="n">
        <f aca="false">IF($B797&lt;Input!$G$25,($E797+$F797+$G797+$H797+$I797+$J797+$K797),0)</f>
        <v>0</v>
      </c>
    </row>
    <row r="798" customFormat="false" ht="12.8" hidden="false" customHeight="false" outlineLevel="0" collapsed="false">
      <c r="A798" s="76" t="n">
        <v>794</v>
      </c>
      <c r="B798" s="77" t="n">
        <f aca="false">EOMONTH(Input!$C$7,A798)</f>
        <v>67084</v>
      </c>
      <c r="C798" s="76" t="n">
        <f aca="false">DATEDIF(Input!$G$23,$B798,"Y")</f>
        <v>106</v>
      </c>
      <c r="E798" s="78" t="n">
        <f aca="false">IF($B798&gt;Input!$G$31,0,Input!$G$26*(1+Input!$G$28/100)^(DATEDIF(Input!$C$7,$B798,"Y")))</f>
        <v>0</v>
      </c>
      <c r="F798" s="78" t="n">
        <f aca="false">-1*($E798*(Input!$C$10/100))</f>
        <v>-0</v>
      </c>
      <c r="G798" s="78" t="n">
        <f aca="false">-1*($E798*(Input!$C$11/100))</f>
        <v>-0</v>
      </c>
      <c r="H798" s="78" t="n">
        <f aca="false">IF($B798&lt;Input!$G$25,((Input!$G$29*(1+Input!$C$13/100)^(DATEDIF(Input!$C$7,$B798,"Y")))),0)</f>
        <v>0</v>
      </c>
      <c r="I798" s="78" t="n">
        <f aca="false">IF($B798&gt;Input!$G$31,0,IF($E798*(Input!$G$35/100)&gt;(Input!$C$12/12),-1*(Input!$C$12/12),-1*$E798*(Input!$G$35/100)))</f>
        <v>0</v>
      </c>
      <c r="J798" s="78" t="n">
        <f aca="false">IF($B798&gt;Input!$G$31,0,(-1)*($E798+$H798+$I798)*(Input!$C$8/100))</f>
        <v>0</v>
      </c>
      <c r="K798" s="78" t="n">
        <f aca="false">IF($B798&gt;Input!$G$31,0,(-1)*($E798+$H798+$I798)*(Input!$C$9/100))</f>
        <v>0</v>
      </c>
      <c r="L798" s="78" t="n">
        <f aca="false">IF($B798&lt;Input!$G$25,($E798+$F798+$G798+$H798+$I798+$J798+$K798),0)</f>
        <v>0</v>
      </c>
    </row>
    <row r="799" customFormat="false" ht="12.8" hidden="false" customHeight="false" outlineLevel="0" collapsed="false">
      <c r="A799" s="76" t="n">
        <v>795</v>
      </c>
      <c r="B799" s="77" t="n">
        <f aca="false">EOMONTH(Input!$C$7,A799)</f>
        <v>67114</v>
      </c>
      <c r="C799" s="76" t="n">
        <f aca="false">DATEDIF(Input!$G$23,$B799,"Y")</f>
        <v>106</v>
      </c>
      <c r="E799" s="78" t="n">
        <f aca="false">IF($B799&gt;Input!$G$31,0,Input!$G$26*(1+Input!$G$28/100)^(DATEDIF(Input!$C$7,$B799,"Y")))</f>
        <v>0</v>
      </c>
      <c r="F799" s="78" t="n">
        <f aca="false">-1*($E799*(Input!$C$10/100))</f>
        <v>-0</v>
      </c>
      <c r="G799" s="78" t="n">
        <f aca="false">-1*($E799*(Input!$C$11/100))</f>
        <v>-0</v>
      </c>
      <c r="H799" s="78" t="n">
        <f aca="false">IF($B799&lt;Input!$G$25,((Input!$G$29*(1+Input!$C$13/100)^(DATEDIF(Input!$C$7,$B799,"Y")))),0)</f>
        <v>0</v>
      </c>
      <c r="I799" s="78" t="n">
        <f aca="false">IF($B799&gt;Input!$G$31,0,IF($E799*(Input!$G$35/100)&gt;(Input!$C$12/12),-1*(Input!$C$12/12),-1*$E799*(Input!$G$35/100)))</f>
        <v>0</v>
      </c>
      <c r="J799" s="78" t="n">
        <f aca="false">IF($B799&gt;Input!$G$31,0,(-1)*($E799+$H799+$I799)*(Input!$C$8/100))</f>
        <v>0</v>
      </c>
      <c r="K799" s="78" t="n">
        <f aca="false">IF($B799&gt;Input!$G$31,0,(-1)*($E799+$H799+$I799)*(Input!$C$9/100))</f>
        <v>0</v>
      </c>
      <c r="L799" s="78" t="n">
        <f aca="false">IF($B799&lt;Input!$G$25,($E799+$F799+$G799+$H799+$I799+$J799+$K799),0)</f>
        <v>0</v>
      </c>
    </row>
    <row r="800" customFormat="false" ht="12.8" hidden="false" customHeight="false" outlineLevel="0" collapsed="false">
      <c r="A800" s="76" t="n">
        <v>796</v>
      </c>
      <c r="B800" s="77" t="n">
        <f aca="false">EOMONTH(Input!$C$7,A800)</f>
        <v>67145</v>
      </c>
      <c r="C800" s="76" t="n">
        <f aca="false">DATEDIF(Input!$G$23,$B800,"Y")</f>
        <v>106</v>
      </c>
      <c r="E800" s="78" t="n">
        <f aca="false">IF($B800&gt;Input!$G$31,0,Input!$G$26*(1+Input!$G$28/100)^(DATEDIF(Input!$C$7,$B800,"Y")))</f>
        <v>0</v>
      </c>
      <c r="F800" s="78" t="n">
        <f aca="false">-1*($E800*(Input!$C$10/100))</f>
        <v>-0</v>
      </c>
      <c r="G800" s="78" t="n">
        <f aca="false">-1*($E800*(Input!$C$11/100))</f>
        <v>-0</v>
      </c>
      <c r="H800" s="78" t="n">
        <f aca="false">IF($B800&lt;Input!$G$25,((Input!$G$29*(1+Input!$C$13/100)^(DATEDIF(Input!$C$7,$B800,"Y")))),0)</f>
        <v>0</v>
      </c>
      <c r="I800" s="78" t="n">
        <f aca="false">IF($B800&gt;Input!$G$31,0,IF($E800*(Input!$G$35/100)&gt;(Input!$C$12/12),-1*(Input!$C$12/12),-1*$E800*(Input!$G$35/100)))</f>
        <v>0</v>
      </c>
      <c r="J800" s="78" t="n">
        <f aca="false">IF($B800&gt;Input!$G$31,0,(-1)*($E800+$H800+$I800)*(Input!$C$8/100))</f>
        <v>0</v>
      </c>
      <c r="K800" s="78" t="n">
        <f aca="false">IF($B800&gt;Input!$G$31,0,(-1)*($E800+$H800+$I800)*(Input!$C$9/100))</f>
        <v>0</v>
      </c>
      <c r="L800" s="78" t="n">
        <f aca="false">IF($B800&lt;Input!$G$25,($E800+$F800+$G800+$H800+$I800+$J800+$K800),0)</f>
        <v>0</v>
      </c>
    </row>
    <row r="801" customFormat="false" ht="12.8" hidden="false" customHeight="false" outlineLevel="0" collapsed="false">
      <c r="A801" s="76" t="n">
        <v>797</v>
      </c>
      <c r="B801" s="77" t="n">
        <f aca="false">EOMONTH(Input!$C$7,A801)</f>
        <v>67175</v>
      </c>
      <c r="C801" s="76" t="n">
        <f aca="false">DATEDIF(Input!$G$23,$B801,"Y")</f>
        <v>106</v>
      </c>
      <c r="E801" s="78" t="n">
        <f aca="false">IF($B801&gt;Input!$G$31,0,Input!$G$26*(1+Input!$G$28/100)^(DATEDIF(Input!$C$7,$B801,"Y")))</f>
        <v>0</v>
      </c>
      <c r="F801" s="78" t="n">
        <f aca="false">-1*($E801*(Input!$C$10/100))</f>
        <v>-0</v>
      </c>
      <c r="G801" s="78" t="n">
        <f aca="false">-1*($E801*(Input!$C$11/100))</f>
        <v>-0</v>
      </c>
      <c r="H801" s="78" t="n">
        <f aca="false">IF($B801&lt;Input!$G$25,((Input!$G$29*(1+Input!$C$13/100)^(DATEDIF(Input!$C$7,$B801,"Y")))),0)</f>
        <v>0</v>
      </c>
      <c r="I801" s="78" t="n">
        <f aca="false">IF($B801&gt;Input!$G$31,0,IF($E801*(Input!$G$35/100)&gt;(Input!$C$12/12),-1*(Input!$C$12/12),-1*$E801*(Input!$G$35/100)))</f>
        <v>0</v>
      </c>
      <c r="J801" s="78" t="n">
        <f aca="false">IF($B801&gt;Input!$G$31,0,(-1)*($E801+$H801+$I801)*(Input!$C$8/100))</f>
        <v>0</v>
      </c>
      <c r="K801" s="78" t="n">
        <f aca="false">IF($B801&gt;Input!$G$31,0,(-1)*($E801+$H801+$I801)*(Input!$C$9/100))</f>
        <v>0</v>
      </c>
      <c r="L801" s="78" t="n">
        <f aca="false">IF($B801&lt;Input!$G$25,($E801+$F801+$G801+$H801+$I801+$J801+$K801),0)</f>
        <v>0</v>
      </c>
    </row>
    <row r="802" customFormat="false" ht="12.8" hidden="false" customHeight="false" outlineLevel="0" collapsed="false">
      <c r="A802" s="76" t="n">
        <v>798</v>
      </c>
      <c r="B802" s="77" t="n">
        <f aca="false">EOMONTH(Input!$C$7,A802)</f>
        <v>67206</v>
      </c>
      <c r="C802" s="76" t="n">
        <f aca="false">DATEDIF(Input!$G$23,$B802,"Y")</f>
        <v>106</v>
      </c>
      <c r="E802" s="78" t="n">
        <f aca="false">IF($B802&gt;Input!$G$31,0,Input!$G$26*(1+Input!$G$28/100)^(DATEDIF(Input!$C$7,$B802,"Y")))</f>
        <v>0</v>
      </c>
      <c r="F802" s="78" t="n">
        <f aca="false">-1*($E802*(Input!$C$10/100))</f>
        <v>-0</v>
      </c>
      <c r="G802" s="78" t="n">
        <f aca="false">-1*($E802*(Input!$C$11/100))</f>
        <v>-0</v>
      </c>
      <c r="H802" s="78" t="n">
        <f aca="false">IF($B802&lt;Input!$G$25,((Input!$G$29*(1+Input!$C$13/100)^(DATEDIF(Input!$C$7,$B802,"Y")))),0)</f>
        <v>0</v>
      </c>
      <c r="I802" s="78" t="n">
        <f aca="false">IF($B802&gt;Input!$G$31,0,IF($E802*(Input!$G$35/100)&gt;(Input!$C$12/12),-1*(Input!$C$12/12),-1*$E802*(Input!$G$35/100)))</f>
        <v>0</v>
      </c>
      <c r="J802" s="78" t="n">
        <f aca="false">IF($B802&gt;Input!$G$31,0,(-1)*($E802+$H802+$I802)*(Input!$C$8/100))</f>
        <v>0</v>
      </c>
      <c r="K802" s="78" t="n">
        <f aca="false">IF($B802&gt;Input!$G$31,0,(-1)*($E802+$H802+$I802)*(Input!$C$9/100))</f>
        <v>0</v>
      </c>
      <c r="L802" s="78" t="n">
        <f aca="false">IF($B802&lt;Input!$G$25,($E802+$F802+$G802+$H802+$I802+$J802+$K802),0)</f>
        <v>0</v>
      </c>
    </row>
    <row r="803" customFormat="false" ht="12.8" hidden="false" customHeight="false" outlineLevel="0" collapsed="false">
      <c r="A803" s="76" t="n">
        <v>799</v>
      </c>
      <c r="B803" s="77" t="n">
        <f aca="false">EOMONTH(Input!$C$7,A803)</f>
        <v>67237</v>
      </c>
      <c r="C803" s="76" t="n">
        <f aca="false">DATEDIF(Input!$G$23,$B803,"Y")</f>
        <v>106</v>
      </c>
      <c r="E803" s="78" t="n">
        <f aca="false">IF($B803&gt;Input!$G$31,0,Input!$G$26*(1+Input!$G$28/100)^(DATEDIF(Input!$C$7,$B803,"Y")))</f>
        <v>0</v>
      </c>
      <c r="F803" s="78" t="n">
        <f aca="false">-1*($E803*(Input!$C$10/100))</f>
        <v>-0</v>
      </c>
      <c r="G803" s="78" t="n">
        <f aca="false">-1*($E803*(Input!$C$11/100))</f>
        <v>-0</v>
      </c>
      <c r="H803" s="78" t="n">
        <f aca="false">IF($B803&lt;Input!$G$25,((Input!$G$29*(1+Input!$C$13/100)^(DATEDIF(Input!$C$7,$B803,"Y")))),0)</f>
        <v>0</v>
      </c>
      <c r="I803" s="78" t="n">
        <f aca="false">IF($B803&gt;Input!$G$31,0,IF($E803*(Input!$G$35/100)&gt;(Input!$C$12/12),-1*(Input!$C$12/12),-1*$E803*(Input!$G$35/100)))</f>
        <v>0</v>
      </c>
      <c r="J803" s="78" t="n">
        <f aca="false">IF($B803&gt;Input!$G$31,0,(-1)*($E803+$H803+$I803)*(Input!$C$8/100))</f>
        <v>0</v>
      </c>
      <c r="K803" s="78" t="n">
        <f aca="false">IF($B803&gt;Input!$G$31,0,(-1)*($E803+$H803+$I803)*(Input!$C$9/100))</f>
        <v>0</v>
      </c>
      <c r="L803" s="78" t="n">
        <f aca="false">IF($B803&lt;Input!$G$25,($E803+$F803+$G803+$H803+$I803+$J803+$K803),0)</f>
        <v>0</v>
      </c>
    </row>
    <row r="804" customFormat="false" ht="12.8" hidden="false" customHeight="false" outlineLevel="0" collapsed="false">
      <c r="A804" s="76" t="n">
        <v>800</v>
      </c>
      <c r="B804" s="77" t="n">
        <f aca="false">EOMONTH(Input!$C$7,A804)</f>
        <v>67266</v>
      </c>
      <c r="C804" s="76" t="n">
        <f aca="false">DATEDIF(Input!$G$23,$B804,"Y")</f>
        <v>106</v>
      </c>
      <c r="E804" s="78" t="n">
        <f aca="false">IF($B804&gt;Input!$G$31,0,Input!$G$26*(1+Input!$G$28/100)^(DATEDIF(Input!$C$7,$B804,"Y")))</f>
        <v>0</v>
      </c>
      <c r="F804" s="78" t="n">
        <f aca="false">-1*($E804*(Input!$C$10/100))</f>
        <v>-0</v>
      </c>
      <c r="G804" s="78" t="n">
        <f aca="false">-1*($E804*(Input!$C$11/100))</f>
        <v>-0</v>
      </c>
      <c r="H804" s="78" t="n">
        <f aca="false">IF($B804&lt;Input!$G$25,((Input!$G$29*(1+Input!$C$13/100)^(DATEDIF(Input!$C$7,$B804,"Y")))),0)</f>
        <v>0</v>
      </c>
      <c r="I804" s="78" t="n">
        <f aca="false">IF($B804&gt;Input!$G$31,0,IF($E804*(Input!$G$35/100)&gt;(Input!$C$12/12),-1*(Input!$C$12/12),-1*$E804*(Input!$G$35/100)))</f>
        <v>0</v>
      </c>
      <c r="J804" s="78" t="n">
        <f aca="false">IF($B804&gt;Input!$G$31,0,(-1)*($E804+$H804+$I804)*(Input!$C$8/100))</f>
        <v>0</v>
      </c>
      <c r="K804" s="78" t="n">
        <f aca="false">IF($B804&gt;Input!$G$31,0,(-1)*($E804+$H804+$I804)*(Input!$C$9/100))</f>
        <v>0</v>
      </c>
      <c r="L804" s="78" t="n">
        <f aca="false">IF($B804&lt;Input!$G$25,($E804+$F804+$G804+$H804+$I804+$J804+$K804),0)</f>
        <v>0</v>
      </c>
    </row>
    <row r="805" customFormat="false" ht="12.8" hidden="false" customHeight="false" outlineLevel="0" collapsed="false">
      <c r="A805" s="76" t="n">
        <v>801</v>
      </c>
      <c r="B805" s="77" t="n">
        <f aca="false">EOMONTH(Input!$C$7,A805)</f>
        <v>67297</v>
      </c>
      <c r="C805" s="76" t="n">
        <f aca="false">DATEDIF(Input!$G$23,$B805,"Y")</f>
        <v>106</v>
      </c>
      <c r="E805" s="78" t="n">
        <f aca="false">IF($B805&gt;Input!$G$31,0,Input!$G$26*(1+Input!$G$28/100)^(DATEDIF(Input!$C$7,$B805,"Y")))</f>
        <v>0</v>
      </c>
      <c r="F805" s="78" t="n">
        <f aca="false">-1*($E805*(Input!$C$10/100))</f>
        <v>-0</v>
      </c>
      <c r="G805" s="78" t="n">
        <f aca="false">-1*($E805*(Input!$C$11/100))</f>
        <v>-0</v>
      </c>
      <c r="H805" s="78" t="n">
        <f aca="false">IF($B805&lt;Input!$G$25,((Input!$G$29*(1+Input!$C$13/100)^(DATEDIF(Input!$C$7,$B805,"Y")))),0)</f>
        <v>0</v>
      </c>
      <c r="I805" s="78" t="n">
        <f aca="false">IF($B805&gt;Input!$G$31,0,IF($E805*(Input!$G$35/100)&gt;(Input!$C$12/12),-1*(Input!$C$12/12),-1*$E805*(Input!$G$35/100)))</f>
        <v>0</v>
      </c>
      <c r="J805" s="78" t="n">
        <f aca="false">IF($B805&gt;Input!$G$31,0,(-1)*($E805+$H805+$I805)*(Input!$C$8/100))</f>
        <v>0</v>
      </c>
      <c r="K805" s="78" t="n">
        <f aca="false">IF($B805&gt;Input!$G$31,0,(-1)*($E805+$H805+$I805)*(Input!$C$9/100))</f>
        <v>0</v>
      </c>
      <c r="L805" s="78" t="n">
        <f aca="false">IF($B805&lt;Input!$G$25,($E805+$F805+$G805+$H805+$I805+$J805+$K805),0)</f>
        <v>0</v>
      </c>
    </row>
    <row r="806" customFormat="false" ht="12.8" hidden="false" customHeight="false" outlineLevel="0" collapsed="false">
      <c r="A806" s="76" t="n">
        <v>802</v>
      </c>
      <c r="B806" s="77" t="n">
        <f aca="false">EOMONTH(Input!$C$7,A806)</f>
        <v>67327</v>
      </c>
      <c r="C806" s="76" t="n">
        <f aca="false">DATEDIF(Input!$G$23,$B806,"Y")</f>
        <v>106</v>
      </c>
      <c r="E806" s="78" t="n">
        <f aca="false">IF($B806&gt;Input!$G$31,0,Input!$G$26*(1+Input!$G$28/100)^(DATEDIF(Input!$C$7,$B806,"Y")))</f>
        <v>0</v>
      </c>
      <c r="F806" s="78" t="n">
        <f aca="false">-1*($E806*(Input!$C$10/100))</f>
        <v>-0</v>
      </c>
      <c r="G806" s="78" t="n">
        <f aca="false">-1*($E806*(Input!$C$11/100))</f>
        <v>-0</v>
      </c>
      <c r="H806" s="78" t="n">
        <f aca="false">IF($B806&lt;Input!$G$25,((Input!$G$29*(1+Input!$C$13/100)^(DATEDIF(Input!$C$7,$B806,"Y")))),0)</f>
        <v>0</v>
      </c>
      <c r="I806" s="78" t="n">
        <f aca="false">IF($B806&gt;Input!$G$31,0,IF($E806*(Input!$G$35/100)&gt;(Input!$C$12/12),-1*(Input!$C$12/12),-1*$E806*(Input!$G$35/100)))</f>
        <v>0</v>
      </c>
      <c r="J806" s="78" t="n">
        <f aca="false">IF($B806&gt;Input!$G$31,0,(-1)*($E806+$H806+$I806)*(Input!$C$8/100))</f>
        <v>0</v>
      </c>
      <c r="K806" s="78" t="n">
        <f aca="false">IF($B806&gt;Input!$G$31,0,(-1)*($E806+$H806+$I806)*(Input!$C$9/100))</f>
        <v>0</v>
      </c>
      <c r="L806" s="78" t="n">
        <f aca="false">IF($B806&lt;Input!$G$25,($E806+$F806+$G806+$H806+$I806+$J806+$K806),0)</f>
        <v>0</v>
      </c>
    </row>
    <row r="807" customFormat="false" ht="12.8" hidden="false" customHeight="false" outlineLevel="0" collapsed="false">
      <c r="A807" s="76" t="n">
        <v>803</v>
      </c>
      <c r="B807" s="77" t="n">
        <f aca="false">EOMONTH(Input!$C$7,A807)</f>
        <v>67358</v>
      </c>
      <c r="C807" s="76" t="n">
        <f aca="false">DATEDIF(Input!$G$23,$B807,"Y")</f>
        <v>107</v>
      </c>
      <c r="E807" s="78" t="n">
        <f aca="false">IF($B807&gt;Input!$G$31,0,Input!$G$26*(1+Input!$G$28/100)^(DATEDIF(Input!$C$7,$B807,"Y")))</f>
        <v>0</v>
      </c>
      <c r="F807" s="78" t="n">
        <f aca="false">-1*($E807*(Input!$C$10/100))</f>
        <v>-0</v>
      </c>
      <c r="G807" s="78" t="n">
        <f aca="false">-1*($E807*(Input!$C$11/100))</f>
        <v>-0</v>
      </c>
      <c r="H807" s="78" t="n">
        <f aca="false">IF($B807&lt;Input!$G$25,((Input!$G$29*(1+Input!$C$13/100)^(DATEDIF(Input!$C$7,$B807,"Y")))),0)</f>
        <v>0</v>
      </c>
      <c r="I807" s="78" t="n">
        <f aca="false">IF($B807&gt;Input!$G$31,0,IF($E807*(Input!$G$35/100)&gt;(Input!$C$12/12),-1*(Input!$C$12/12),-1*$E807*(Input!$G$35/100)))</f>
        <v>0</v>
      </c>
      <c r="J807" s="78" t="n">
        <f aca="false">IF($B807&gt;Input!$G$31,0,(-1)*($E807+$H807+$I807)*(Input!$C$8/100))</f>
        <v>0</v>
      </c>
      <c r="K807" s="78" t="n">
        <f aca="false">IF($B807&gt;Input!$G$31,0,(-1)*($E807+$H807+$I807)*(Input!$C$9/100))</f>
        <v>0</v>
      </c>
      <c r="L807" s="78" t="n">
        <f aca="false">IF($B807&lt;Input!$G$25,($E807+$F807+$G807+$H807+$I807+$J807+$K807),0)</f>
        <v>0</v>
      </c>
    </row>
    <row r="808" customFormat="false" ht="12.8" hidden="false" customHeight="false" outlineLevel="0" collapsed="false">
      <c r="A808" s="76" t="n">
        <v>804</v>
      </c>
      <c r="B808" s="77" t="n">
        <f aca="false">EOMONTH(Input!$C$7,A808)</f>
        <v>67388</v>
      </c>
      <c r="C808" s="76" t="n">
        <f aca="false">DATEDIF(Input!$G$23,$B808,"Y")</f>
        <v>107</v>
      </c>
      <c r="E808" s="78" t="n">
        <f aca="false">IF($B808&gt;Input!$G$31,0,Input!$G$26*(1+Input!$G$28/100)^(DATEDIF(Input!$C$7,$B808,"Y")))</f>
        <v>0</v>
      </c>
      <c r="F808" s="78" t="n">
        <f aca="false">-1*($E808*(Input!$C$10/100))</f>
        <v>-0</v>
      </c>
      <c r="G808" s="78" t="n">
        <f aca="false">-1*($E808*(Input!$C$11/100))</f>
        <v>-0</v>
      </c>
      <c r="H808" s="78" t="n">
        <f aca="false">IF($B808&lt;Input!$G$25,((Input!$G$29*(1+Input!$C$13/100)^(DATEDIF(Input!$C$7,$B808,"Y")))),0)</f>
        <v>0</v>
      </c>
      <c r="I808" s="78" t="n">
        <f aca="false">IF($B808&gt;Input!$G$31,0,IF($E808*(Input!$G$35/100)&gt;(Input!$C$12/12),-1*(Input!$C$12/12),-1*$E808*(Input!$G$35/100)))</f>
        <v>0</v>
      </c>
      <c r="J808" s="78" t="n">
        <f aca="false">IF($B808&gt;Input!$G$31,0,(-1)*($E808+$H808+$I808)*(Input!$C$8/100))</f>
        <v>0</v>
      </c>
      <c r="K808" s="78" t="n">
        <f aca="false">IF($B808&gt;Input!$G$31,0,(-1)*($E808+$H808+$I808)*(Input!$C$9/100))</f>
        <v>0</v>
      </c>
      <c r="L808" s="78" t="n">
        <f aca="false">IF($B808&lt;Input!$G$25,($E808+$F808+$G808+$H808+$I808+$J808+$K808),0)</f>
        <v>0</v>
      </c>
    </row>
    <row r="809" customFormat="false" ht="12.8" hidden="false" customHeight="false" outlineLevel="0" collapsed="false">
      <c r="A809" s="76" t="n">
        <v>805</v>
      </c>
      <c r="B809" s="77" t="n">
        <f aca="false">EOMONTH(Input!$C$7,A809)</f>
        <v>67419</v>
      </c>
      <c r="C809" s="76" t="n">
        <f aca="false">DATEDIF(Input!$G$23,$B809,"Y")</f>
        <v>107</v>
      </c>
      <c r="E809" s="78" t="n">
        <f aca="false">IF($B809&gt;Input!$G$31,0,Input!$G$26*(1+Input!$G$28/100)^(DATEDIF(Input!$C$7,$B809,"Y")))</f>
        <v>0</v>
      </c>
      <c r="F809" s="78" t="n">
        <f aca="false">-1*($E809*(Input!$C$10/100))</f>
        <v>-0</v>
      </c>
      <c r="G809" s="78" t="n">
        <f aca="false">-1*($E809*(Input!$C$11/100))</f>
        <v>-0</v>
      </c>
      <c r="H809" s="78" t="n">
        <f aca="false">IF($B809&lt;Input!$G$25,((Input!$G$29*(1+Input!$C$13/100)^(DATEDIF(Input!$C$7,$B809,"Y")))),0)</f>
        <v>0</v>
      </c>
      <c r="I809" s="78" t="n">
        <f aca="false">IF($B809&gt;Input!$G$31,0,IF($E809*(Input!$G$35/100)&gt;(Input!$C$12/12),-1*(Input!$C$12/12),-1*$E809*(Input!$G$35/100)))</f>
        <v>0</v>
      </c>
      <c r="J809" s="78" t="n">
        <f aca="false">IF($B809&gt;Input!$G$31,0,(-1)*($E809+$H809+$I809)*(Input!$C$8/100))</f>
        <v>0</v>
      </c>
      <c r="K809" s="78" t="n">
        <f aca="false">IF($B809&gt;Input!$G$31,0,(-1)*($E809+$H809+$I809)*(Input!$C$9/100))</f>
        <v>0</v>
      </c>
      <c r="L809" s="78" t="n">
        <f aca="false">IF($B809&lt;Input!$G$25,($E809+$F809+$G809+$H809+$I809+$J809+$K809),0)</f>
        <v>0</v>
      </c>
    </row>
    <row r="810" customFormat="false" ht="12.8" hidden="false" customHeight="false" outlineLevel="0" collapsed="false">
      <c r="A810" s="76" t="n">
        <v>806</v>
      </c>
      <c r="B810" s="77" t="n">
        <f aca="false">EOMONTH(Input!$C$7,A810)</f>
        <v>67450</v>
      </c>
      <c r="C810" s="76" t="n">
        <f aca="false">DATEDIF(Input!$G$23,$B810,"Y")</f>
        <v>107</v>
      </c>
      <c r="E810" s="78" t="n">
        <f aca="false">IF($B810&gt;Input!$G$31,0,Input!$G$26*(1+Input!$G$28/100)^(DATEDIF(Input!$C$7,$B810,"Y")))</f>
        <v>0</v>
      </c>
      <c r="F810" s="78" t="n">
        <f aca="false">-1*($E810*(Input!$C$10/100))</f>
        <v>-0</v>
      </c>
      <c r="G810" s="78" t="n">
        <f aca="false">-1*($E810*(Input!$C$11/100))</f>
        <v>-0</v>
      </c>
      <c r="H810" s="78" t="n">
        <f aca="false">IF($B810&lt;Input!$G$25,((Input!$G$29*(1+Input!$C$13/100)^(DATEDIF(Input!$C$7,$B810,"Y")))),0)</f>
        <v>0</v>
      </c>
      <c r="I810" s="78" t="n">
        <f aca="false">IF($B810&gt;Input!$G$31,0,IF($E810*(Input!$G$35/100)&gt;(Input!$C$12/12),-1*(Input!$C$12/12),-1*$E810*(Input!$G$35/100)))</f>
        <v>0</v>
      </c>
      <c r="J810" s="78" t="n">
        <f aca="false">IF($B810&gt;Input!$G$31,0,(-1)*($E810+$H810+$I810)*(Input!$C$8/100))</f>
        <v>0</v>
      </c>
      <c r="K810" s="78" t="n">
        <f aca="false">IF($B810&gt;Input!$G$31,0,(-1)*($E810+$H810+$I810)*(Input!$C$9/100))</f>
        <v>0</v>
      </c>
      <c r="L810" s="78" t="n">
        <f aca="false">IF($B810&lt;Input!$G$25,($E810+$F810+$G810+$H810+$I810+$J810+$K810),0)</f>
        <v>0</v>
      </c>
    </row>
    <row r="811" customFormat="false" ht="12.8" hidden="false" customHeight="false" outlineLevel="0" collapsed="false">
      <c r="A811" s="76" t="n">
        <v>807</v>
      </c>
      <c r="B811" s="77" t="n">
        <f aca="false">EOMONTH(Input!$C$7,A811)</f>
        <v>67480</v>
      </c>
      <c r="C811" s="76" t="n">
        <f aca="false">DATEDIF(Input!$G$23,$B811,"Y")</f>
        <v>107</v>
      </c>
      <c r="E811" s="78" t="n">
        <f aca="false">IF($B811&gt;Input!$G$31,0,Input!$G$26*(1+Input!$G$28/100)^(DATEDIF(Input!$C$7,$B811,"Y")))</f>
        <v>0</v>
      </c>
      <c r="F811" s="78" t="n">
        <f aca="false">-1*($E811*(Input!$C$10/100))</f>
        <v>-0</v>
      </c>
      <c r="G811" s="78" t="n">
        <f aca="false">-1*($E811*(Input!$C$11/100))</f>
        <v>-0</v>
      </c>
      <c r="H811" s="78" t="n">
        <f aca="false">IF($B811&lt;Input!$G$25,((Input!$G$29*(1+Input!$C$13/100)^(DATEDIF(Input!$C$7,$B811,"Y")))),0)</f>
        <v>0</v>
      </c>
      <c r="I811" s="78" t="n">
        <f aca="false">IF($B811&gt;Input!$G$31,0,IF($E811*(Input!$G$35/100)&gt;(Input!$C$12/12),-1*(Input!$C$12/12),-1*$E811*(Input!$G$35/100)))</f>
        <v>0</v>
      </c>
      <c r="J811" s="78" t="n">
        <f aca="false">IF($B811&gt;Input!$G$31,0,(-1)*($E811+$H811+$I811)*(Input!$C$8/100))</f>
        <v>0</v>
      </c>
      <c r="K811" s="78" t="n">
        <f aca="false">IF($B811&gt;Input!$G$31,0,(-1)*($E811+$H811+$I811)*(Input!$C$9/100))</f>
        <v>0</v>
      </c>
      <c r="L811" s="78" t="n">
        <f aca="false">IF($B811&lt;Input!$G$25,($E811+$F811+$G811+$H811+$I811+$J811+$K811),0)</f>
        <v>0</v>
      </c>
    </row>
    <row r="812" customFormat="false" ht="12.8" hidden="false" customHeight="false" outlineLevel="0" collapsed="false">
      <c r="A812" s="76" t="n">
        <v>808</v>
      </c>
      <c r="B812" s="77" t="n">
        <f aca="false">EOMONTH(Input!$C$7,A812)</f>
        <v>67511</v>
      </c>
      <c r="C812" s="76" t="n">
        <f aca="false">DATEDIF(Input!$G$23,$B812,"Y")</f>
        <v>107</v>
      </c>
      <c r="E812" s="78" t="n">
        <f aca="false">IF($B812&gt;Input!$G$31,0,Input!$G$26*(1+Input!$G$28/100)^(DATEDIF(Input!$C$7,$B812,"Y")))</f>
        <v>0</v>
      </c>
      <c r="F812" s="78" t="n">
        <f aca="false">-1*($E812*(Input!$C$10/100))</f>
        <v>-0</v>
      </c>
      <c r="G812" s="78" t="n">
        <f aca="false">-1*($E812*(Input!$C$11/100))</f>
        <v>-0</v>
      </c>
      <c r="H812" s="78" t="n">
        <f aca="false">IF($B812&lt;Input!$G$25,((Input!$G$29*(1+Input!$C$13/100)^(DATEDIF(Input!$C$7,$B812,"Y")))),0)</f>
        <v>0</v>
      </c>
      <c r="I812" s="78" t="n">
        <f aca="false">IF($B812&gt;Input!$G$31,0,IF($E812*(Input!$G$35/100)&gt;(Input!$C$12/12),-1*(Input!$C$12/12),-1*$E812*(Input!$G$35/100)))</f>
        <v>0</v>
      </c>
      <c r="J812" s="78" t="n">
        <f aca="false">IF($B812&gt;Input!$G$31,0,(-1)*($E812+$H812+$I812)*(Input!$C$8/100))</f>
        <v>0</v>
      </c>
      <c r="K812" s="78" t="n">
        <f aca="false">IF($B812&gt;Input!$G$31,0,(-1)*($E812+$H812+$I812)*(Input!$C$9/100))</f>
        <v>0</v>
      </c>
      <c r="L812" s="78" t="n">
        <f aca="false">IF($B812&lt;Input!$G$25,($E812+$F812+$G812+$H812+$I812+$J812+$K812),0)</f>
        <v>0</v>
      </c>
    </row>
    <row r="813" customFormat="false" ht="12.8" hidden="false" customHeight="false" outlineLevel="0" collapsed="false">
      <c r="A813" s="76" t="n">
        <v>809</v>
      </c>
      <c r="B813" s="77" t="n">
        <f aca="false">EOMONTH(Input!$C$7,A813)</f>
        <v>67541</v>
      </c>
      <c r="C813" s="76" t="n">
        <f aca="false">DATEDIF(Input!$G$23,$B813,"Y")</f>
        <v>107</v>
      </c>
      <c r="E813" s="78" t="n">
        <f aca="false">IF($B813&gt;Input!$G$31,0,Input!$G$26*(1+Input!$G$28/100)^(DATEDIF(Input!$C$7,$B813,"Y")))</f>
        <v>0</v>
      </c>
      <c r="F813" s="78" t="n">
        <f aca="false">-1*($E813*(Input!$C$10/100))</f>
        <v>-0</v>
      </c>
      <c r="G813" s="78" t="n">
        <f aca="false">-1*($E813*(Input!$C$11/100))</f>
        <v>-0</v>
      </c>
      <c r="H813" s="78" t="n">
        <f aca="false">IF($B813&lt;Input!$G$25,((Input!$G$29*(1+Input!$C$13/100)^(DATEDIF(Input!$C$7,$B813,"Y")))),0)</f>
        <v>0</v>
      </c>
      <c r="I813" s="78" t="n">
        <f aca="false">IF($B813&gt;Input!$G$31,0,IF($E813*(Input!$G$35/100)&gt;(Input!$C$12/12),-1*(Input!$C$12/12),-1*$E813*(Input!$G$35/100)))</f>
        <v>0</v>
      </c>
      <c r="J813" s="78" t="n">
        <f aca="false">IF($B813&gt;Input!$G$31,0,(-1)*($E813+$H813+$I813)*(Input!$C$8/100))</f>
        <v>0</v>
      </c>
      <c r="K813" s="78" t="n">
        <f aca="false">IF($B813&gt;Input!$G$31,0,(-1)*($E813+$H813+$I813)*(Input!$C$9/100))</f>
        <v>0</v>
      </c>
      <c r="L813" s="78" t="n">
        <f aca="false">IF($B813&lt;Input!$G$25,($E813+$F813+$G813+$H813+$I813+$J813+$K813),0)</f>
        <v>0</v>
      </c>
    </row>
    <row r="814" customFormat="false" ht="12.8" hidden="false" customHeight="false" outlineLevel="0" collapsed="false">
      <c r="A814" s="76" t="n">
        <v>810</v>
      </c>
      <c r="B814" s="77" t="n">
        <f aca="false">EOMONTH(Input!$C$7,A814)</f>
        <v>67572</v>
      </c>
      <c r="C814" s="76" t="n">
        <f aca="false">DATEDIF(Input!$G$23,$B814,"Y")</f>
        <v>107</v>
      </c>
      <c r="E814" s="78" t="n">
        <f aca="false">IF($B814&gt;Input!$G$31,0,Input!$G$26*(1+Input!$G$28/100)^(DATEDIF(Input!$C$7,$B814,"Y")))</f>
        <v>0</v>
      </c>
      <c r="F814" s="78" t="n">
        <f aca="false">-1*($E814*(Input!$C$10/100))</f>
        <v>-0</v>
      </c>
      <c r="G814" s="78" t="n">
        <f aca="false">-1*($E814*(Input!$C$11/100))</f>
        <v>-0</v>
      </c>
      <c r="H814" s="78" t="n">
        <f aca="false">IF($B814&lt;Input!$G$25,((Input!$G$29*(1+Input!$C$13/100)^(DATEDIF(Input!$C$7,$B814,"Y")))),0)</f>
        <v>0</v>
      </c>
      <c r="I814" s="78" t="n">
        <f aca="false">IF($B814&gt;Input!$G$31,0,IF($E814*(Input!$G$35/100)&gt;(Input!$C$12/12),-1*(Input!$C$12/12),-1*$E814*(Input!$G$35/100)))</f>
        <v>0</v>
      </c>
      <c r="J814" s="78" t="n">
        <f aca="false">IF($B814&gt;Input!$G$31,0,(-1)*($E814+$H814+$I814)*(Input!$C$8/100))</f>
        <v>0</v>
      </c>
      <c r="K814" s="78" t="n">
        <f aca="false">IF($B814&gt;Input!$G$31,0,(-1)*($E814+$H814+$I814)*(Input!$C$9/100))</f>
        <v>0</v>
      </c>
      <c r="L814" s="78" t="n">
        <f aca="false">IF($B814&lt;Input!$G$25,($E814+$F814+$G814+$H814+$I814+$J814+$K814),0)</f>
        <v>0</v>
      </c>
    </row>
    <row r="815" customFormat="false" ht="12.8" hidden="false" customHeight="false" outlineLevel="0" collapsed="false">
      <c r="A815" s="76" t="n">
        <v>811</v>
      </c>
      <c r="B815" s="77" t="n">
        <f aca="false">EOMONTH(Input!$C$7,A815)</f>
        <v>67603</v>
      </c>
      <c r="C815" s="76" t="n">
        <f aca="false">DATEDIF(Input!$G$23,$B815,"Y")</f>
        <v>107</v>
      </c>
      <c r="E815" s="78" t="n">
        <f aca="false">IF($B815&gt;Input!$G$31,0,Input!$G$26*(1+Input!$G$28/100)^(DATEDIF(Input!$C$7,$B815,"Y")))</f>
        <v>0</v>
      </c>
      <c r="F815" s="78" t="n">
        <f aca="false">-1*($E815*(Input!$C$10/100))</f>
        <v>-0</v>
      </c>
      <c r="G815" s="78" t="n">
        <f aca="false">-1*($E815*(Input!$C$11/100))</f>
        <v>-0</v>
      </c>
      <c r="H815" s="78" t="n">
        <f aca="false">IF($B815&lt;Input!$G$25,((Input!$G$29*(1+Input!$C$13/100)^(DATEDIF(Input!$C$7,$B815,"Y")))),0)</f>
        <v>0</v>
      </c>
      <c r="I815" s="78" t="n">
        <f aca="false">IF($B815&gt;Input!$G$31,0,IF($E815*(Input!$G$35/100)&gt;(Input!$C$12/12),-1*(Input!$C$12/12),-1*$E815*(Input!$G$35/100)))</f>
        <v>0</v>
      </c>
      <c r="J815" s="78" t="n">
        <f aca="false">IF($B815&gt;Input!$G$31,0,(-1)*($E815+$H815+$I815)*(Input!$C$8/100))</f>
        <v>0</v>
      </c>
      <c r="K815" s="78" t="n">
        <f aca="false">IF($B815&gt;Input!$G$31,0,(-1)*($E815+$H815+$I815)*(Input!$C$9/100))</f>
        <v>0</v>
      </c>
      <c r="L815" s="78" t="n">
        <f aca="false">IF($B815&lt;Input!$G$25,($E815+$F815+$G815+$H815+$I815+$J815+$K815),0)</f>
        <v>0</v>
      </c>
    </row>
    <row r="816" customFormat="false" ht="12.8" hidden="false" customHeight="false" outlineLevel="0" collapsed="false">
      <c r="A816" s="76" t="n">
        <v>812</v>
      </c>
      <c r="B816" s="77" t="n">
        <f aca="false">EOMONTH(Input!$C$7,A816)</f>
        <v>67631</v>
      </c>
      <c r="C816" s="76" t="n">
        <f aca="false">DATEDIF(Input!$G$23,$B816,"Y")</f>
        <v>107</v>
      </c>
      <c r="E816" s="78" t="n">
        <f aca="false">IF($B816&gt;Input!$G$31,0,Input!$G$26*(1+Input!$G$28/100)^(DATEDIF(Input!$C$7,$B816,"Y")))</f>
        <v>0</v>
      </c>
      <c r="F816" s="78" t="n">
        <f aca="false">-1*($E816*(Input!$C$10/100))</f>
        <v>-0</v>
      </c>
      <c r="G816" s="78" t="n">
        <f aca="false">-1*($E816*(Input!$C$11/100))</f>
        <v>-0</v>
      </c>
      <c r="H816" s="78" t="n">
        <f aca="false">IF($B816&lt;Input!$G$25,((Input!$G$29*(1+Input!$C$13/100)^(DATEDIF(Input!$C$7,$B816,"Y")))),0)</f>
        <v>0</v>
      </c>
      <c r="I816" s="78" t="n">
        <f aca="false">IF($B816&gt;Input!$G$31,0,IF($E816*(Input!$G$35/100)&gt;(Input!$C$12/12),-1*(Input!$C$12/12),-1*$E816*(Input!$G$35/100)))</f>
        <v>0</v>
      </c>
      <c r="J816" s="78" t="n">
        <f aca="false">IF($B816&gt;Input!$G$31,0,(-1)*($E816+$H816+$I816)*(Input!$C$8/100))</f>
        <v>0</v>
      </c>
      <c r="K816" s="78" t="n">
        <f aca="false">IF($B816&gt;Input!$G$31,0,(-1)*($E816+$H816+$I816)*(Input!$C$9/100))</f>
        <v>0</v>
      </c>
      <c r="L816" s="78" t="n">
        <f aca="false">IF($B816&lt;Input!$G$25,($E816+$F816+$G816+$H816+$I816+$J816+$K816),0)</f>
        <v>0</v>
      </c>
    </row>
    <row r="817" customFormat="false" ht="12.8" hidden="false" customHeight="false" outlineLevel="0" collapsed="false">
      <c r="A817" s="76" t="n">
        <v>813</v>
      </c>
      <c r="B817" s="77" t="n">
        <f aca="false">EOMONTH(Input!$C$7,A817)</f>
        <v>67662</v>
      </c>
      <c r="C817" s="76" t="n">
        <f aca="false">DATEDIF(Input!$G$23,$B817,"Y")</f>
        <v>107</v>
      </c>
      <c r="E817" s="78" t="n">
        <f aca="false">IF($B817&gt;Input!$G$31,0,Input!$G$26*(1+Input!$G$28/100)^(DATEDIF(Input!$C$7,$B817,"Y")))</f>
        <v>0</v>
      </c>
      <c r="F817" s="78" t="n">
        <f aca="false">-1*($E817*(Input!$C$10/100))</f>
        <v>-0</v>
      </c>
      <c r="G817" s="78" t="n">
        <f aca="false">-1*($E817*(Input!$C$11/100))</f>
        <v>-0</v>
      </c>
      <c r="H817" s="78" t="n">
        <f aca="false">IF($B817&lt;Input!$G$25,((Input!$G$29*(1+Input!$C$13/100)^(DATEDIF(Input!$C$7,$B817,"Y")))),0)</f>
        <v>0</v>
      </c>
      <c r="I817" s="78" t="n">
        <f aca="false">IF($B817&gt;Input!$G$31,0,IF($E817*(Input!$G$35/100)&gt;(Input!$C$12/12),-1*(Input!$C$12/12),-1*$E817*(Input!$G$35/100)))</f>
        <v>0</v>
      </c>
      <c r="J817" s="78" t="n">
        <f aca="false">IF($B817&gt;Input!$G$31,0,(-1)*($E817+$H817+$I817)*(Input!$C$8/100))</f>
        <v>0</v>
      </c>
      <c r="K817" s="78" t="n">
        <f aca="false">IF($B817&gt;Input!$G$31,0,(-1)*($E817+$H817+$I817)*(Input!$C$9/100))</f>
        <v>0</v>
      </c>
      <c r="L817" s="78" t="n">
        <f aca="false">IF($B817&lt;Input!$G$25,($E817+$F817+$G817+$H817+$I817+$J817+$K817),0)</f>
        <v>0</v>
      </c>
    </row>
    <row r="818" customFormat="false" ht="12.8" hidden="false" customHeight="false" outlineLevel="0" collapsed="false">
      <c r="A818" s="76" t="n">
        <v>814</v>
      </c>
      <c r="B818" s="77" t="n">
        <f aca="false">EOMONTH(Input!$C$7,A818)</f>
        <v>67692</v>
      </c>
      <c r="C818" s="76" t="n">
        <f aca="false">DATEDIF(Input!$G$23,$B818,"Y")</f>
        <v>107</v>
      </c>
      <c r="E818" s="78" t="n">
        <f aca="false">IF($B818&gt;Input!$G$31,0,Input!$G$26*(1+Input!$G$28/100)^(DATEDIF(Input!$C$7,$B818,"Y")))</f>
        <v>0</v>
      </c>
      <c r="F818" s="78" t="n">
        <f aca="false">-1*($E818*(Input!$C$10/100))</f>
        <v>-0</v>
      </c>
      <c r="G818" s="78" t="n">
        <f aca="false">-1*($E818*(Input!$C$11/100))</f>
        <v>-0</v>
      </c>
      <c r="H818" s="78" t="n">
        <f aca="false">IF($B818&lt;Input!$G$25,((Input!$G$29*(1+Input!$C$13/100)^(DATEDIF(Input!$C$7,$B818,"Y")))),0)</f>
        <v>0</v>
      </c>
      <c r="I818" s="78" t="n">
        <f aca="false">IF($B818&gt;Input!$G$31,0,IF($E818*(Input!$G$35/100)&gt;(Input!$C$12/12),-1*(Input!$C$12/12),-1*$E818*(Input!$G$35/100)))</f>
        <v>0</v>
      </c>
      <c r="J818" s="78" t="n">
        <f aca="false">IF($B818&gt;Input!$G$31,0,(-1)*($E818+$H818+$I818)*(Input!$C$8/100))</f>
        <v>0</v>
      </c>
      <c r="K818" s="78" t="n">
        <f aca="false">IF($B818&gt;Input!$G$31,0,(-1)*($E818+$H818+$I818)*(Input!$C$9/100))</f>
        <v>0</v>
      </c>
      <c r="L818" s="78" t="n">
        <f aca="false">IF($B818&lt;Input!$G$25,($E818+$F818+$G818+$H818+$I818+$J818+$K818),0)</f>
        <v>0</v>
      </c>
    </row>
    <row r="819" customFormat="false" ht="12.8" hidden="false" customHeight="false" outlineLevel="0" collapsed="false">
      <c r="A819" s="76" t="n">
        <v>815</v>
      </c>
      <c r="B819" s="77" t="n">
        <f aca="false">EOMONTH(Input!$C$7,A819)</f>
        <v>67723</v>
      </c>
      <c r="C819" s="76" t="n">
        <f aca="false">DATEDIF(Input!$G$23,$B819,"Y")</f>
        <v>108</v>
      </c>
      <c r="E819" s="78" t="n">
        <f aca="false">IF($B819&gt;Input!$G$31,0,Input!$G$26*(1+Input!$G$28/100)^(DATEDIF(Input!$C$7,$B819,"Y")))</f>
        <v>0</v>
      </c>
      <c r="F819" s="78" t="n">
        <f aca="false">-1*($E819*(Input!$C$10/100))</f>
        <v>-0</v>
      </c>
      <c r="G819" s="78" t="n">
        <f aca="false">-1*($E819*(Input!$C$11/100))</f>
        <v>-0</v>
      </c>
      <c r="H819" s="78" t="n">
        <f aca="false">IF($B819&lt;Input!$G$25,((Input!$G$29*(1+Input!$C$13/100)^(DATEDIF(Input!$C$7,$B819,"Y")))),0)</f>
        <v>0</v>
      </c>
      <c r="I819" s="78" t="n">
        <f aca="false">IF($B819&gt;Input!$G$31,0,IF($E819*(Input!$G$35/100)&gt;(Input!$C$12/12),-1*(Input!$C$12/12),-1*$E819*(Input!$G$35/100)))</f>
        <v>0</v>
      </c>
      <c r="J819" s="78" t="n">
        <f aca="false">IF($B819&gt;Input!$G$31,0,(-1)*($E819+$H819+$I819)*(Input!$C$8/100))</f>
        <v>0</v>
      </c>
      <c r="K819" s="78" t="n">
        <f aca="false">IF($B819&gt;Input!$G$31,0,(-1)*($E819+$H819+$I819)*(Input!$C$9/100))</f>
        <v>0</v>
      </c>
      <c r="L819" s="78" t="n">
        <f aca="false">IF($B819&lt;Input!$G$25,($E819+$F819+$G819+$H819+$I819+$J819+$K819),0)</f>
        <v>0</v>
      </c>
    </row>
    <row r="820" customFormat="false" ht="12.8" hidden="false" customHeight="false" outlineLevel="0" collapsed="false">
      <c r="A820" s="76" t="n">
        <v>816</v>
      </c>
      <c r="B820" s="77" t="n">
        <f aca="false">EOMONTH(Input!$C$7,A820)</f>
        <v>67753</v>
      </c>
      <c r="C820" s="76" t="n">
        <f aca="false">DATEDIF(Input!$G$23,$B820,"Y")</f>
        <v>108</v>
      </c>
      <c r="E820" s="78" t="n">
        <f aca="false">IF($B820&gt;Input!$G$31,0,Input!$G$26*(1+Input!$G$28/100)^(DATEDIF(Input!$C$7,$B820,"Y")))</f>
        <v>0</v>
      </c>
      <c r="F820" s="78" t="n">
        <f aca="false">-1*($E820*(Input!$C$10/100))</f>
        <v>-0</v>
      </c>
      <c r="G820" s="78" t="n">
        <f aca="false">-1*($E820*(Input!$C$11/100))</f>
        <v>-0</v>
      </c>
      <c r="H820" s="78" t="n">
        <f aca="false">IF($B820&lt;Input!$G$25,((Input!$G$29*(1+Input!$C$13/100)^(DATEDIF(Input!$C$7,$B820,"Y")))),0)</f>
        <v>0</v>
      </c>
      <c r="I820" s="78" t="n">
        <f aca="false">IF($B820&gt;Input!$G$31,0,IF($E820*(Input!$G$35/100)&gt;(Input!$C$12/12),-1*(Input!$C$12/12),-1*$E820*(Input!$G$35/100)))</f>
        <v>0</v>
      </c>
      <c r="J820" s="78" t="n">
        <f aca="false">IF($B820&gt;Input!$G$31,0,(-1)*($E820+$H820+$I820)*(Input!$C$8/100))</f>
        <v>0</v>
      </c>
      <c r="K820" s="78" t="n">
        <f aca="false">IF($B820&gt;Input!$G$31,0,(-1)*($E820+$H820+$I820)*(Input!$C$9/100))</f>
        <v>0</v>
      </c>
      <c r="L820" s="78" t="n">
        <f aca="false">IF($B820&lt;Input!$G$25,($E820+$F820+$G820+$H820+$I820+$J820+$K820),0)</f>
        <v>0</v>
      </c>
    </row>
    <row r="821" customFormat="false" ht="12.8" hidden="false" customHeight="false" outlineLevel="0" collapsed="false">
      <c r="A821" s="76" t="n">
        <v>817</v>
      </c>
      <c r="B821" s="77" t="n">
        <f aca="false">EOMONTH(Input!$C$7,A821)</f>
        <v>67784</v>
      </c>
      <c r="C821" s="76" t="n">
        <f aca="false">DATEDIF(Input!$G$23,$B821,"Y")</f>
        <v>108</v>
      </c>
      <c r="E821" s="78" t="n">
        <f aca="false">IF($B821&gt;Input!$G$31,0,Input!$G$26*(1+Input!$G$28/100)^(DATEDIF(Input!$C$7,$B821,"Y")))</f>
        <v>0</v>
      </c>
      <c r="F821" s="78" t="n">
        <f aca="false">-1*($E821*(Input!$C$10/100))</f>
        <v>-0</v>
      </c>
      <c r="G821" s="78" t="n">
        <f aca="false">-1*($E821*(Input!$C$11/100))</f>
        <v>-0</v>
      </c>
      <c r="H821" s="78" t="n">
        <f aca="false">IF($B821&lt;Input!$G$25,((Input!$G$29*(1+Input!$C$13/100)^(DATEDIF(Input!$C$7,$B821,"Y")))),0)</f>
        <v>0</v>
      </c>
      <c r="I821" s="78" t="n">
        <f aca="false">IF($B821&gt;Input!$G$31,0,IF($E821*(Input!$G$35/100)&gt;(Input!$C$12/12),-1*(Input!$C$12/12),-1*$E821*(Input!$G$35/100)))</f>
        <v>0</v>
      </c>
      <c r="J821" s="78" t="n">
        <f aca="false">IF($B821&gt;Input!$G$31,0,(-1)*($E821+$H821+$I821)*(Input!$C$8/100))</f>
        <v>0</v>
      </c>
      <c r="K821" s="78" t="n">
        <f aca="false">IF($B821&gt;Input!$G$31,0,(-1)*($E821+$H821+$I821)*(Input!$C$9/100))</f>
        <v>0</v>
      </c>
      <c r="L821" s="78" t="n">
        <f aca="false">IF($B821&lt;Input!$G$25,($E821+$F821+$G821+$H821+$I821+$J821+$K821),0)</f>
        <v>0</v>
      </c>
    </row>
    <row r="822" customFormat="false" ht="12.8" hidden="false" customHeight="false" outlineLevel="0" collapsed="false">
      <c r="A822" s="76" t="n">
        <v>818</v>
      </c>
      <c r="B822" s="77" t="n">
        <f aca="false">EOMONTH(Input!$C$7,A822)</f>
        <v>67815</v>
      </c>
      <c r="C822" s="76" t="n">
        <f aca="false">DATEDIF(Input!$G$23,$B822,"Y")</f>
        <v>108</v>
      </c>
      <c r="E822" s="78" t="n">
        <f aca="false">IF($B822&gt;Input!$G$31,0,Input!$G$26*(1+Input!$G$28/100)^(DATEDIF(Input!$C$7,$B822,"Y")))</f>
        <v>0</v>
      </c>
      <c r="F822" s="78" t="n">
        <f aca="false">-1*($E822*(Input!$C$10/100))</f>
        <v>-0</v>
      </c>
      <c r="G822" s="78" t="n">
        <f aca="false">-1*($E822*(Input!$C$11/100))</f>
        <v>-0</v>
      </c>
      <c r="H822" s="78" t="n">
        <f aca="false">IF($B822&lt;Input!$G$25,((Input!$G$29*(1+Input!$C$13/100)^(DATEDIF(Input!$C$7,$B822,"Y")))),0)</f>
        <v>0</v>
      </c>
      <c r="I822" s="78" t="n">
        <f aca="false">IF($B822&gt;Input!$G$31,0,IF($E822*(Input!$G$35/100)&gt;(Input!$C$12/12),-1*(Input!$C$12/12),-1*$E822*(Input!$G$35/100)))</f>
        <v>0</v>
      </c>
      <c r="J822" s="78" t="n">
        <f aca="false">IF($B822&gt;Input!$G$31,0,(-1)*($E822+$H822+$I822)*(Input!$C$8/100))</f>
        <v>0</v>
      </c>
      <c r="K822" s="78" t="n">
        <f aca="false">IF($B822&gt;Input!$G$31,0,(-1)*($E822+$H822+$I822)*(Input!$C$9/100))</f>
        <v>0</v>
      </c>
      <c r="L822" s="78" t="n">
        <f aca="false">IF($B822&lt;Input!$G$25,($E822+$F822+$G822+$H822+$I822+$J822+$K822),0)</f>
        <v>0</v>
      </c>
    </row>
    <row r="823" customFormat="false" ht="12.8" hidden="false" customHeight="false" outlineLevel="0" collapsed="false">
      <c r="A823" s="76" t="n">
        <v>819</v>
      </c>
      <c r="B823" s="77" t="n">
        <f aca="false">EOMONTH(Input!$C$7,A823)</f>
        <v>67845</v>
      </c>
      <c r="C823" s="76" t="n">
        <f aca="false">DATEDIF(Input!$G$23,$B823,"Y")</f>
        <v>108</v>
      </c>
      <c r="E823" s="78" t="n">
        <f aca="false">IF($B823&gt;Input!$G$31,0,Input!$G$26*(1+Input!$G$28/100)^(DATEDIF(Input!$C$7,$B823,"Y")))</f>
        <v>0</v>
      </c>
      <c r="F823" s="78" t="n">
        <f aca="false">-1*($E823*(Input!$C$10/100))</f>
        <v>-0</v>
      </c>
      <c r="G823" s="78" t="n">
        <f aca="false">-1*($E823*(Input!$C$11/100))</f>
        <v>-0</v>
      </c>
      <c r="H823" s="78" t="n">
        <f aca="false">IF($B823&lt;Input!$G$25,((Input!$G$29*(1+Input!$C$13/100)^(DATEDIF(Input!$C$7,$B823,"Y")))),0)</f>
        <v>0</v>
      </c>
      <c r="I823" s="78" t="n">
        <f aca="false">IF($B823&gt;Input!$G$31,0,IF($E823*(Input!$G$35/100)&gt;(Input!$C$12/12),-1*(Input!$C$12/12),-1*$E823*(Input!$G$35/100)))</f>
        <v>0</v>
      </c>
      <c r="J823" s="78" t="n">
        <f aca="false">IF($B823&gt;Input!$G$31,0,(-1)*($E823+$H823+$I823)*(Input!$C$8/100))</f>
        <v>0</v>
      </c>
      <c r="K823" s="78" t="n">
        <f aca="false">IF($B823&gt;Input!$G$31,0,(-1)*($E823+$H823+$I823)*(Input!$C$9/100))</f>
        <v>0</v>
      </c>
      <c r="L823" s="78" t="n">
        <f aca="false">IF($B823&lt;Input!$G$25,($E823+$F823+$G823+$H823+$I823+$J823+$K823),0)</f>
        <v>0</v>
      </c>
    </row>
    <row r="824" customFormat="false" ht="12.8" hidden="false" customHeight="false" outlineLevel="0" collapsed="false">
      <c r="A824" s="76" t="n">
        <v>820</v>
      </c>
      <c r="B824" s="77" t="n">
        <f aca="false">EOMONTH(Input!$C$7,A824)</f>
        <v>67876</v>
      </c>
      <c r="C824" s="76" t="n">
        <f aca="false">DATEDIF(Input!$G$23,$B824,"Y")</f>
        <v>108</v>
      </c>
      <c r="E824" s="78" t="n">
        <f aca="false">IF($B824&gt;Input!$G$31,0,Input!$G$26*(1+Input!$G$28/100)^(DATEDIF(Input!$C$7,$B824,"Y")))</f>
        <v>0</v>
      </c>
      <c r="F824" s="78" t="n">
        <f aca="false">-1*($E824*(Input!$C$10/100))</f>
        <v>-0</v>
      </c>
      <c r="G824" s="78" t="n">
        <f aca="false">-1*($E824*(Input!$C$11/100))</f>
        <v>-0</v>
      </c>
      <c r="H824" s="78" t="n">
        <f aca="false">IF($B824&lt;Input!$G$25,((Input!$G$29*(1+Input!$C$13/100)^(DATEDIF(Input!$C$7,$B824,"Y")))),0)</f>
        <v>0</v>
      </c>
      <c r="I824" s="78" t="n">
        <f aca="false">IF($B824&gt;Input!$G$31,0,IF($E824*(Input!$G$35/100)&gt;(Input!$C$12/12),-1*(Input!$C$12/12),-1*$E824*(Input!$G$35/100)))</f>
        <v>0</v>
      </c>
      <c r="J824" s="78" t="n">
        <f aca="false">IF($B824&gt;Input!$G$31,0,(-1)*($E824+$H824+$I824)*(Input!$C$8/100))</f>
        <v>0</v>
      </c>
      <c r="K824" s="78" t="n">
        <f aca="false">IF($B824&gt;Input!$G$31,0,(-1)*($E824+$H824+$I824)*(Input!$C$9/100))</f>
        <v>0</v>
      </c>
      <c r="L824" s="78" t="n">
        <f aca="false">IF($B824&lt;Input!$G$25,($E824+$F824+$G824+$H824+$I824+$J824+$K824),0)</f>
        <v>0</v>
      </c>
    </row>
    <row r="825" customFormat="false" ht="12.8" hidden="false" customHeight="false" outlineLevel="0" collapsed="false">
      <c r="A825" s="76" t="n">
        <v>821</v>
      </c>
      <c r="B825" s="77" t="n">
        <f aca="false">EOMONTH(Input!$C$7,A825)</f>
        <v>67906</v>
      </c>
      <c r="C825" s="76" t="n">
        <f aca="false">DATEDIF(Input!$G$23,$B825,"Y")</f>
        <v>108</v>
      </c>
      <c r="E825" s="78" t="n">
        <f aca="false">IF($B825&gt;Input!$G$31,0,Input!$G$26*(1+Input!$G$28/100)^(DATEDIF(Input!$C$7,$B825,"Y")))</f>
        <v>0</v>
      </c>
      <c r="F825" s="78" t="n">
        <f aca="false">-1*($E825*(Input!$C$10/100))</f>
        <v>-0</v>
      </c>
      <c r="G825" s="78" t="n">
        <f aca="false">-1*($E825*(Input!$C$11/100))</f>
        <v>-0</v>
      </c>
      <c r="H825" s="78" t="n">
        <f aca="false">IF($B825&lt;Input!$G$25,((Input!$G$29*(1+Input!$C$13/100)^(DATEDIF(Input!$C$7,$B825,"Y")))),0)</f>
        <v>0</v>
      </c>
      <c r="I825" s="78" t="n">
        <f aca="false">IF($B825&gt;Input!$G$31,0,IF($E825*(Input!$G$35/100)&gt;(Input!$C$12/12),-1*(Input!$C$12/12),-1*$E825*(Input!$G$35/100)))</f>
        <v>0</v>
      </c>
      <c r="J825" s="78" t="n">
        <f aca="false">IF($B825&gt;Input!$G$31,0,(-1)*($E825+$H825+$I825)*(Input!$C$8/100))</f>
        <v>0</v>
      </c>
      <c r="K825" s="78" t="n">
        <f aca="false">IF($B825&gt;Input!$G$31,0,(-1)*($E825+$H825+$I825)*(Input!$C$9/100))</f>
        <v>0</v>
      </c>
      <c r="L825" s="78" t="n">
        <f aca="false">IF($B825&lt;Input!$G$25,($E825+$F825+$G825+$H825+$I825+$J825+$K825),0)</f>
        <v>0</v>
      </c>
    </row>
    <row r="826" customFormat="false" ht="12.8" hidden="false" customHeight="false" outlineLevel="0" collapsed="false">
      <c r="A826" s="76" t="n">
        <v>822</v>
      </c>
      <c r="B826" s="77" t="n">
        <f aca="false">EOMONTH(Input!$C$7,A826)</f>
        <v>67937</v>
      </c>
      <c r="C826" s="76" t="n">
        <f aca="false">DATEDIF(Input!$G$23,$B826,"Y")</f>
        <v>108</v>
      </c>
      <c r="E826" s="78" t="n">
        <f aca="false">IF($B826&gt;Input!$G$31,0,Input!$G$26*(1+Input!$G$28/100)^(DATEDIF(Input!$C$7,$B826,"Y")))</f>
        <v>0</v>
      </c>
      <c r="F826" s="78" t="n">
        <f aca="false">-1*($E826*(Input!$C$10/100))</f>
        <v>-0</v>
      </c>
      <c r="G826" s="78" t="n">
        <f aca="false">-1*($E826*(Input!$C$11/100))</f>
        <v>-0</v>
      </c>
      <c r="H826" s="78" t="n">
        <f aca="false">IF($B826&lt;Input!$G$25,((Input!$G$29*(1+Input!$C$13/100)^(DATEDIF(Input!$C$7,$B826,"Y")))),0)</f>
        <v>0</v>
      </c>
      <c r="I826" s="78" t="n">
        <f aca="false">IF($B826&gt;Input!$G$31,0,IF($E826*(Input!$G$35/100)&gt;(Input!$C$12/12),-1*(Input!$C$12/12),-1*$E826*(Input!$G$35/100)))</f>
        <v>0</v>
      </c>
      <c r="J826" s="78" t="n">
        <f aca="false">IF($B826&gt;Input!$G$31,0,(-1)*($E826+$H826+$I826)*(Input!$C$8/100))</f>
        <v>0</v>
      </c>
      <c r="K826" s="78" t="n">
        <f aca="false">IF($B826&gt;Input!$G$31,0,(-1)*($E826+$H826+$I826)*(Input!$C$9/100))</f>
        <v>0</v>
      </c>
      <c r="L826" s="78" t="n">
        <f aca="false">IF($B826&lt;Input!$G$25,($E826+$F826+$G826+$H826+$I826+$J826+$K826),0)</f>
        <v>0</v>
      </c>
    </row>
    <row r="827" customFormat="false" ht="12.8" hidden="false" customHeight="false" outlineLevel="0" collapsed="false">
      <c r="A827" s="76" t="n">
        <v>823</v>
      </c>
      <c r="B827" s="77" t="n">
        <f aca="false">EOMONTH(Input!$C$7,A827)</f>
        <v>67968</v>
      </c>
      <c r="C827" s="76" t="n">
        <f aca="false">DATEDIF(Input!$G$23,$B827,"Y")</f>
        <v>108</v>
      </c>
      <c r="E827" s="78" t="n">
        <f aca="false">IF($B827&gt;Input!$G$31,0,Input!$G$26*(1+Input!$G$28/100)^(DATEDIF(Input!$C$7,$B827,"Y")))</f>
        <v>0</v>
      </c>
      <c r="F827" s="78" t="n">
        <f aca="false">-1*($E827*(Input!$C$10/100))</f>
        <v>-0</v>
      </c>
      <c r="G827" s="78" t="n">
        <f aca="false">-1*($E827*(Input!$C$11/100))</f>
        <v>-0</v>
      </c>
      <c r="H827" s="78" t="n">
        <f aca="false">IF($B827&lt;Input!$G$25,((Input!$G$29*(1+Input!$C$13/100)^(DATEDIF(Input!$C$7,$B827,"Y")))),0)</f>
        <v>0</v>
      </c>
      <c r="I827" s="78" t="n">
        <f aca="false">IF($B827&gt;Input!$G$31,0,IF($E827*(Input!$G$35/100)&gt;(Input!$C$12/12),-1*(Input!$C$12/12),-1*$E827*(Input!$G$35/100)))</f>
        <v>0</v>
      </c>
      <c r="J827" s="78" t="n">
        <f aca="false">IF($B827&gt;Input!$G$31,0,(-1)*($E827+$H827+$I827)*(Input!$C$8/100))</f>
        <v>0</v>
      </c>
      <c r="K827" s="78" t="n">
        <f aca="false">IF($B827&gt;Input!$G$31,0,(-1)*($E827+$H827+$I827)*(Input!$C$9/100))</f>
        <v>0</v>
      </c>
      <c r="L827" s="78" t="n">
        <f aca="false">IF($B827&lt;Input!$G$25,($E827+$F827+$G827+$H827+$I827+$J827+$K827),0)</f>
        <v>0</v>
      </c>
    </row>
    <row r="828" customFormat="false" ht="12.8" hidden="false" customHeight="false" outlineLevel="0" collapsed="false">
      <c r="A828" s="76" t="n">
        <v>824</v>
      </c>
      <c r="B828" s="77" t="n">
        <f aca="false">EOMONTH(Input!$C$7,A828)</f>
        <v>67996</v>
      </c>
      <c r="C828" s="76" t="n">
        <f aca="false">DATEDIF(Input!$G$23,$B828,"Y")</f>
        <v>108</v>
      </c>
      <c r="E828" s="78" t="n">
        <f aca="false">IF($B828&gt;Input!$G$31,0,Input!$G$26*(1+Input!$G$28/100)^(DATEDIF(Input!$C$7,$B828,"Y")))</f>
        <v>0</v>
      </c>
      <c r="F828" s="78" t="n">
        <f aca="false">-1*($E828*(Input!$C$10/100))</f>
        <v>-0</v>
      </c>
      <c r="G828" s="78" t="n">
        <f aca="false">-1*($E828*(Input!$C$11/100))</f>
        <v>-0</v>
      </c>
      <c r="H828" s="78" t="n">
        <f aca="false">IF($B828&lt;Input!$G$25,((Input!$G$29*(1+Input!$C$13/100)^(DATEDIF(Input!$C$7,$B828,"Y")))),0)</f>
        <v>0</v>
      </c>
      <c r="I828" s="78" t="n">
        <f aca="false">IF($B828&gt;Input!$G$31,0,IF($E828*(Input!$G$35/100)&gt;(Input!$C$12/12),-1*(Input!$C$12/12),-1*$E828*(Input!$G$35/100)))</f>
        <v>0</v>
      </c>
      <c r="J828" s="78" t="n">
        <f aca="false">IF($B828&gt;Input!$G$31,0,(-1)*($E828+$H828+$I828)*(Input!$C$8/100))</f>
        <v>0</v>
      </c>
      <c r="K828" s="78" t="n">
        <f aca="false">IF($B828&gt;Input!$G$31,0,(-1)*($E828+$H828+$I828)*(Input!$C$9/100))</f>
        <v>0</v>
      </c>
      <c r="L828" s="78" t="n">
        <f aca="false">IF($B828&lt;Input!$G$25,($E828+$F828+$G828+$H828+$I828+$J828+$K828),0)</f>
        <v>0</v>
      </c>
    </row>
    <row r="829" customFormat="false" ht="12.8" hidden="false" customHeight="false" outlineLevel="0" collapsed="false">
      <c r="A829" s="76" t="n">
        <v>825</v>
      </c>
      <c r="B829" s="77" t="n">
        <f aca="false">EOMONTH(Input!$C$7,A829)</f>
        <v>68027</v>
      </c>
      <c r="C829" s="76" t="n">
        <f aca="false">DATEDIF(Input!$G$23,$B829,"Y")</f>
        <v>108</v>
      </c>
      <c r="E829" s="78" t="n">
        <f aca="false">IF($B829&gt;Input!$G$31,0,Input!$G$26*(1+Input!$G$28/100)^(DATEDIF(Input!$C$7,$B829,"Y")))</f>
        <v>0</v>
      </c>
      <c r="F829" s="78" t="n">
        <f aca="false">-1*($E829*(Input!$C$10/100))</f>
        <v>-0</v>
      </c>
      <c r="G829" s="78" t="n">
        <f aca="false">-1*($E829*(Input!$C$11/100))</f>
        <v>-0</v>
      </c>
      <c r="H829" s="78" t="n">
        <f aca="false">IF($B829&lt;Input!$G$25,((Input!$G$29*(1+Input!$C$13/100)^(DATEDIF(Input!$C$7,$B829,"Y")))),0)</f>
        <v>0</v>
      </c>
      <c r="I829" s="78" t="n">
        <f aca="false">IF($B829&gt;Input!$G$31,0,IF($E829*(Input!$G$35/100)&gt;(Input!$C$12/12),-1*(Input!$C$12/12),-1*$E829*(Input!$G$35/100)))</f>
        <v>0</v>
      </c>
      <c r="J829" s="78" t="n">
        <f aca="false">IF($B829&gt;Input!$G$31,0,(-1)*($E829+$H829+$I829)*(Input!$C$8/100))</f>
        <v>0</v>
      </c>
      <c r="K829" s="78" t="n">
        <f aca="false">IF($B829&gt;Input!$G$31,0,(-1)*($E829+$H829+$I829)*(Input!$C$9/100))</f>
        <v>0</v>
      </c>
      <c r="L829" s="78" t="n">
        <f aca="false">IF($B829&lt;Input!$G$25,($E829+$F829+$G829+$H829+$I829+$J829+$K829),0)</f>
        <v>0</v>
      </c>
    </row>
    <row r="830" customFormat="false" ht="12.8" hidden="false" customHeight="false" outlineLevel="0" collapsed="false">
      <c r="A830" s="76" t="n">
        <v>826</v>
      </c>
      <c r="B830" s="77" t="n">
        <f aca="false">EOMONTH(Input!$C$7,A830)</f>
        <v>68057</v>
      </c>
      <c r="C830" s="76" t="n">
        <f aca="false">DATEDIF(Input!$G$23,$B830,"Y")</f>
        <v>108</v>
      </c>
      <c r="E830" s="78" t="n">
        <f aca="false">IF($B830&gt;Input!$G$31,0,Input!$G$26*(1+Input!$G$28/100)^(DATEDIF(Input!$C$7,$B830,"Y")))</f>
        <v>0</v>
      </c>
      <c r="F830" s="78" t="n">
        <f aca="false">-1*($E830*(Input!$C$10/100))</f>
        <v>-0</v>
      </c>
      <c r="G830" s="78" t="n">
        <f aca="false">-1*($E830*(Input!$C$11/100))</f>
        <v>-0</v>
      </c>
      <c r="H830" s="78" t="n">
        <f aca="false">IF($B830&lt;Input!$G$25,((Input!$G$29*(1+Input!$C$13/100)^(DATEDIF(Input!$C$7,$B830,"Y")))),0)</f>
        <v>0</v>
      </c>
      <c r="I830" s="78" t="n">
        <f aca="false">IF($B830&gt;Input!$G$31,0,IF($E830*(Input!$G$35/100)&gt;(Input!$C$12/12),-1*(Input!$C$12/12),-1*$E830*(Input!$G$35/100)))</f>
        <v>0</v>
      </c>
      <c r="J830" s="78" t="n">
        <f aca="false">IF($B830&gt;Input!$G$31,0,(-1)*($E830+$H830+$I830)*(Input!$C$8/100))</f>
        <v>0</v>
      </c>
      <c r="K830" s="78" t="n">
        <f aca="false">IF($B830&gt;Input!$G$31,0,(-1)*($E830+$H830+$I830)*(Input!$C$9/100))</f>
        <v>0</v>
      </c>
      <c r="L830" s="78" t="n">
        <f aca="false">IF($B830&lt;Input!$G$25,($E830+$F830+$G830+$H830+$I830+$J830+$K830),0)</f>
        <v>0</v>
      </c>
    </row>
    <row r="831" customFormat="false" ht="12.8" hidden="false" customHeight="false" outlineLevel="0" collapsed="false">
      <c r="A831" s="76" t="n">
        <v>827</v>
      </c>
      <c r="B831" s="77" t="n">
        <f aca="false">EOMONTH(Input!$C$7,A831)</f>
        <v>68088</v>
      </c>
      <c r="C831" s="76" t="n">
        <f aca="false">DATEDIF(Input!$G$23,$B831,"Y")</f>
        <v>109</v>
      </c>
      <c r="E831" s="78" t="n">
        <f aca="false">IF($B831&gt;Input!$G$31,0,Input!$G$26*(1+Input!$G$28/100)^(DATEDIF(Input!$C$7,$B831,"Y")))</f>
        <v>0</v>
      </c>
      <c r="F831" s="78" t="n">
        <f aca="false">-1*($E831*(Input!$C$10/100))</f>
        <v>-0</v>
      </c>
      <c r="G831" s="78" t="n">
        <f aca="false">-1*($E831*(Input!$C$11/100))</f>
        <v>-0</v>
      </c>
      <c r="H831" s="78" t="n">
        <f aca="false">IF($B831&lt;Input!$G$25,((Input!$G$29*(1+Input!$C$13/100)^(DATEDIF(Input!$C$7,$B831,"Y")))),0)</f>
        <v>0</v>
      </c>
      <c r="I831" s="78" t="n">
        <f aca="false">IF($B831&gt;Input!$G$31,0,IF($E831*(Input!$G$35/100)&gt;(Input!$C$12/12),-1*(Input!$C$12/12),-1*$E831*(Input!$G$35/100)))</f>
        <v>0</v>
      </c>
      <c r="J831" s="78" t="n">
        <f aca="false">IF($B831&gt;Input!$G$31,0,(-1)*($E831+$H831+$I831)*(Input!$C$8/100))</f>
        <v>0</v>
      </c>
      <c r="K831" s="78" t="n">
        <f aca="false">IF($B831&gt;Input!$G$31,0,(-1)*($E831+$H831+$I831)*(Input!$C$9/100))</f>
        <v>0</v>
      </c>
      <c r="L831" s="78" t="n">
        <f aca="false">IF($B831&lt;Input!$G$25,($E831+$F831+$G831+$H831+$I831+$J831+$K831),0)</f>
        <v>0</v>
      </c>
    </row>
    <row r="832" customFormat="false" ht="12.8" hidden="false" customHeight="false" outlineLevel="0" collapsed="false">
      <c r="A832" s="76" t="n">
        <v>828</v>
      </c>
      <c r="B832" s="77" t="n">
        <f aca="false">EOMONTH(Input!$C$7,A832)</f>
        <v>68118</v>
      </c>
      <c r="C832" s="76" t="n">
        <f aca="false">DATEDIF(Input!$G$23,$B832,"Y")</f>
        <v>109</v>
      </c>
      <c r="E832" s="78" t="n">
        <f aca="false">IF($B832&gt;Input!$G$31,0,Input!$G$26*(1+Input!$G$28/100)^(DATEDIF(Input!$C$7,$B832,"Y")))</f>
        <v>0</v>
      </c>
      <c r="F832" s="78" t="n">
        <f aca="false">-1*($E832*(Input!$C$10/100))</f>
        <v>-0</v>
      </c>
      <c r="G832" s="78" t="n">
        <f aca="false">-1*($E832*(Input!$C$11/100))</f>
        <v>-0</v>
      </c>
      <c r="H832" s="78" t="n">
        <f aca="false">IF($B832&lt;Input!$G$25,((Input!$G$29*(1+Input!$C$13/100)^(DATEDIF(Input!$C$7,$B832,"Y")))),0)</f>
        <v>0</v>
      </c>
      <c r="I832" s="78" t="n">
        <f aca="false">IF($B832&gt;Input!$G$31,0,IF($E832*(Input!$G$35/100)&gt;(Input!$C$12/12),-1*(Input!$C$12/12),-1*$E832*(Input!$G$35/100)))</f>
        <v>0</v>
      </c>
      <c r="J832" s="78" t="n">
        <f aca="false">IF($B832&gt;Input!$G$31,0,(-1)*($E832+$H832+$I832)*(Input!$C$8/100))</f>
        <v>0</v>
      </c>
      <c r="K832" s="78" t="n">
        <f aca="false">IF($B832&gt;Input!$G$31,0,(-1)*($E832+$H832+$I832)*(Input!$C$9/100))</f>
        <v>0</v>
      </c>
      <c r="L832" s="78" t="n">
        <f aca="false">IF($B832&lt;Input!$G$25,($E832+$F832+$G832+$H832+$I832+$J832+$K832),0)</f>
        <v>0</v>
      </c>
    </row>
    <row r="833" customFormat="false" ht="12.8" hidden="false" customHeight="false" outlineLevel="0" collapsed="false">
      <c r="A833" s="76" t="n">
        <v>829</v>
      </c>
      <c r="B833" s="77" t="n">
        <f aca="false">EOMONTH(Input!$C$7,A833)</f>
        <v>68149</v>
      </c>
      <c r="C833" s="76" t="n">
        <f aca="false">DATEDIF(Input!$G$23,$B833,"Y")</f>
        <v>109</v>
      </c>
      <c r="E833" s="78" t="n">
        <f aca="false">IF($B833&gt;Input!$G$31,0,Input!$G$26*(1+Input!$G$28/100)^(DATEDIF(Input!$C$7,$B833,"Y")))</f>
        <v>0</v>
      </c>
      <c r="F833" s="78" t="n">
        <f aca="false">-1*($E833*(Input!$C$10/100))</f>
        <v>-0</v>
      </c>
      <c r="G833" s="78" t="n">
        <f aca="false">-1*($E833*(Input!$C$11/100))</f>
        <v>-0</v>
      </c>
      <c r="H833" s="78" t="n">
        <f aca="false">IF($B833&lt;Input!$G$25,((Input!$G$29*(1+Input!$C$13/100)^(DATEDIF(Input!$C$7,$B833,"Y")))),0)</f>
        <v>0</v>
      </c>
      <c r="I833" s="78" t="n">
        <f aca="false">IF($B833&gt;Input!$G$31,0,IF($E833*(Input!$G$35/100)&gt;(Input!$C$12/12),-1*(Input!$C$12/12),-1*$E833*(Input!$G$35/100)))</f>
        <v>0</v>
      </c>
      <c r="J833" s="78" t="n">
        <f aca="false">IF($B833&gt;Input!$G$31,0,(-1)*($E833+$H833+$I833)*(Input!$C$8/100))</f>
        <v>0</v>
      </c>
      <c r="K833" s="78" t="n">
        <f aca="false">IF($B833&gt;Input!$G$31,0,(-1)*($E833+$H833+$I833)*(Input!$C$9/100))</f>
        <v>0</v>
      </c>
      <c r="L833" s="78" t="n">
        <f aca="false">IF($B833&lt;Input!$G$25,($E833+$F833+$G833+$H833+$I833+$J833+$K833),0)</f>
        <v>0</v>
      </c>
    </row>
    <row r="834" customFormat="false" ht="12.8" hidden="false" customHeight="false" outlineLevel="0" collapsed="false">
      <c r="A834" s="76" t="n">
        <v>830</v>
      </c>
      <c r="B834" s="77" t="n">
        <f aca="false">EOMONTH(Input!$C$7,A834)</f>
        <v>68180</v>
      </c>
      <c r="C834" s="76" t="n">
        <f aca="false">DATEDIF(Input!$G$23,$B834,"Y")</f>
        <v>109</v>
      </c>
      <c r="E834" s="78" t="n">
        <f aca="false">IF($B834&gt;Input!$G$31,0,Input!$G$26*(1+Input!$G$28/100)^(DATEDIF(Input!$C$7,$B834,"Y")))</f>
        <v>0</v>
      </c>
      <c r="F834" s="78" t="n">
        <f aca="false">-1*($E834*(Input!$C$10/100))</f>
        <v>-0</v>
      </c>
      <c r="G834" s="78" t="n">
        <f aca="false">-1*($E834*(Input!$C$11/100))</f>
        <v>-0</v>
      </c>
      <c r="H834" s="78" t="n">
        <f aca="false">IF($B834&lt;Input!$G$25,((Input!$G$29*(1+Input!$C$13/100)^(DATEDIF(Input!$C$7,$B834,"Y")))),0)</f>
        <v>0</v>
      </c>
      <c r="I834" s="78" t="n">
        <f aca="false">IF($B834&gt;Input!$G$31,0,IF($E834*(Input!$G$35/100)&gt;(Input!$C$12/12),-1*(Input!$C$12/12),-1*$E834*(Input!$G$35/100)))</f>
        <v>0</v>
      </c>
      <c r="J834" s="78" t="n">
        <f aca="false">IF($B834&gt;Input!$G$31,0,(-1)*($E834+$H834+$I834)*(Input!$C$8/100))</f>
        <v>0</v>
      </c>
      <c r="K834" s="78" t="n">
        <f aca="false">IF($B834&gt;Input!$G$31,0,(-1)*($E834+$H834+$I834)*(Input!$C$9/100))</f>
        <v>0</v>
      </c>
      <c r="L834" s="78" t="n">
        <f aca="false">IF($B834&lt;Input!$G$25,($E834+$F834+$G834+$H834+$I834+$J834+$K834),0)</f>
        <v>0</v>
      </c>
    </row>
    <row r="835" customFormat="false" ht="12.8" hidden="false" customHeight="false" outlineLevel="0" collapsed="false">
      <c r="A835" s="76" t="n">
        <v>831</v>
      </c>
      <c r="B835" s="77" t="n">
        <f aca="false">EOMONTH(Input!$C$7,A835)</f>
        <v>68210</v>
      </c>
      <c r="C835" s="76" t="n">
        <f aca="false">DATEDIF(Input!$G$23,$B835,"Y")</f>
        <v>109</v>
      </c>
      <c r="E835" s="78" t="n">
        <f aca="false">IF($B835&gt;Input!$G$31,0,Input!$G$26*(1+Input!$G$28/100)^(DATEDIF(Input!$C$7,$B835,"Y")))</f>
        <v>0</v>
      </c>
      <c r="F835" s="78" t="n">
        <f aca="false">-1*($E835*(Input!$C$10/100))</f>
        <v>-0</v>
      </c>
      <c r="G835" s="78" t="n">
        <f aca="false">-1*($E835*(Input!$C$11/100))</f>
        <v>-0</v>
      </c>
      <c r="H835" s="78" t="n">
        <f aca="false">IF($B835&lt;Input!$G$25,((Input!$G$29*(1+Input!$C$13/100)^(DATEDIF(Input!$C$7,$B835,"Y")))),0)</f>
        <v>0</v>
      </c>
      <c r="I835" s="78" t="n">
        <f aca="false">IF($B835&gt;Input!$G$31,0,IF($E835*(Input!$G$35/100)&gt;(Input!$C$12/12),-1*(Input!$C$12/12),-1*$E835*(Input!$G$35/100)))</f>
        <v>0</v>
      </c>
      <c r="J835" s="78" t="n">
        <f aca="false">IF($B835&gt;Input!$G$31,0,(-1)*($E835+$H835+$I835)*(Input!$C$8/100))</f>
        <v>0</v>
      </c>
      <c r="K835" s="78" t="n">
        <f aca="false">IF($B835&gt;Input!$G$31,0,(-1)*($E835+$H835+$I835)*(Input!$C$9/100))</f>
        <v>0</v>
      </c>
      <c r="L835" s="78" t="n">
        <f aca="false">IF($B835&lt;Input!$G$25,($E835+$F835+$G835+$H835+$I835+$J835+$K835),0)</f>
        <v>0</v>
      </c>
    </row>
    <row r="836" customFormat="false" ht="12.8" hidden="false" customHeight="false" outlineLevel="0" collapsed="false">
      <c r="A836" s="76" t="n">
        <v>832</v>
      </c>
      <c r="B836" s="77" t="n">
        <f aca="false">EOMONTH(Input!$C$7,A836)</f>
        <v>68241</v>
      </c>
      <c r="C836" s="76" t="n">
        <f aca="false">DATEDIF(Input!$G$23,$B836,"Y")</f>
        <v>109</v>
      </c>
      <c r="E836" s="78" t="n">
        <f aca="false">IF($B836&gt;Input!$G$31,0,Input!$G$26*(1+Input!$G$28/100)^(DATEDIF(Input!$C$7,$B836,"Y")))</f>
        <v>0</v>
      </c>
      <c r="F836" s="78" t="n">
        <f aca="false">-1*($E836*(Input!$C$10/100))</f>
        <v>-0</v>
      </c>
      <c r="G836" s="78" t="n">
        <f aca="false">-1*($E836*(Input!$C$11/100))</f>
        <v>-0</v>
      </c>
      <c r="H836" s="78" t="n">
        <f aca="false">IF($B836&lt;Input!$G$25,((Input!$G$29*(1+Input!$C$13/100)^(DATEDIF(Input!$C$7,$B836,"Y")))),0)</f>
        <v>0</v>
      </c>
      <c r="I836" s="78" t="n">
        <f aca="false">IF($B836&gt;Input!$G$31,0,IF($E836*(Input!$G$35/100)&gt;(Input!$C$12/12),-1*(Input!$C$12/12),-1*$E836*(Input!$G$35/100)))</f>
        <v>0</v>
      </c>
      <c r="J836" s="78" t="n">
        <f aca="false">IF($B836&gt;Input!$G$31,0,(-1)*($E836+$H836+$I836)*(Input!$C$8/100))</f>
        <v>0</v>
      </c>
      <c r="K836" s="78" t="n">
        <f aca="false">IF($B836&gt;Input!$G$31,0,(-1)*($E836+$H836+$I836)*(Input!$C$9/100))</f>
        <v>0</v>
      </c>
      <c r="L836" s="78" t="n">
        <f aca="false">IF($B836&lt;Input!$G$25,($E836+$F836+$G836+$H836+$I836+$J836+$K836),0)</f>
        <v>0</v>
      </c>
    </row>
    <row r="837" customFormat="false" ht="12.8" hidden="false" customHeight="false" outlineLevel="0" collapsed="false">
      <c r="A837" s="76" t="n">
        <v>833</v>
      </c>
      <c r="B837" s="77" t="n">
        <f aca="false">EOMONTH(Input!$C$7,A837)</f>
        <v>68271</v>
      </c>
      <c r="C837" s="76" t="n">
        <f aca="false">DATEDIF(Input!$G$23,$B837,"Y")</f>
        <v>109</v>
      </c>
      <c r="E837" s="78" t="n">
        <f aca="false">IF($B837&gt;Input!$G$31,0,Input!$G$26*(1+Input!$G$28/100)^(DATEDIF(Input!$C$7,$B837,"Y")))</f>
        <v>0</v>
      </c>
      <c r="F837" s="78" t="n">
        <f aca="false">-1*($E837*(Input!$C$10/100))</f>
        <v>-0</v>
      </c>
      <c r="G837" s="78" t="n">
        <f aca="false">-1*($E837*(Input!$C$11/100))</f>
        <v>-0</v>
      </c>
      <c r="H837" s="78" t="n">
        <f aca="false">IF($B837&lt;Input!$G$25,((Input!$G$29*(1+Input!$C$13/100)^(DATEDIF(Input!$C$7,$B837,"Y")))),0)</f>
        <v>0</v>
      </c>
      <c r="I837" s="78" t="n">
        <f aca="false">IF($B837&gt;Input!$G$31,0,IF($E837*(Input!$G$35/100)&gt;(Input!$C$12/12),-1*(Input!$C$12/12),-1*$E837*(Input!$G$35/100)))</f>
        <v>0</v>
      </c>
      <c r="J837" s="78" t="n">
        <f aca="false">IF($B837&gt;Input!$G$31,0,(-1)*($E837+$H837+$I837)*(Input!$C$8/100))</f>
        <v>0</v>
      </c>
      <c r="K837" s="78" t="n">
        <f aca="false">IF($B837&gt;Input!$G$31,0,(-1)*($E837+$H837+$I837)*(Input!$C$9/100))</f>
        <v>0</v>
      </c>
      <c r="L837" s="78" t="n">
        <f aca="false">IF($B837&lt;Input!$G$25,($E837+$F837+$G837+$H837+$I837+$J837+$K837),0)</f>
        <v>0</v>
      </c>
    </row>
    <row r="838" customFormat="false" ht="12.8" hidden="false" customHeight="false" outlineLevel="0" collapsed="false">
      <c r="A838" s="76" t="n">
        <v>834</v>
      </c>
      <c r="B838" s="77" t="n">
        <f aca="false">EOMONTH(Input!$C$7,A838)</f>
        <v>68302</v>
      </c>
      <c r="C838" s="76" t="n">
        <f aca="false">DATEDIF(Input!$G$23,$B838,"Y")</f>
        <v>109</v>
      </c>
      <c r="E838" s="78" t="n">
        <f aca="false">IF($B838&gt;Input!$G$31,0,Input!$G$26*(1+Input!$G$28/100)^(DATEDIF(Input!$C$7,$B838,"Y")))</f>
        <v>0</v>
      </c>
      <c r="F838" s="78" t="n">
        <f aca="false">-1*($E838*(Input!$C$10/100))</f>
        <v>-0</v>
      </c>
      <c r="G838" s="78" t="n">
        <f aca="false">-1*($E838*(Input!$C$11/100))</f>
        <v>-0</v>
      </c>
      <c r="H838" s="78" t="n">
        <f aca="false">IF($B838&lt;Input!$G$25,((Input!$G$29*(1+Input!$C$13/100)^(DATEDIF(Input!$C$7,$B838,"Y")))),0)</f>
        <v>0</v>
      </c>
      <c r="I838" s="78" t="n">
        <f aca="false">IF($B838&gt;Input!$G$31,0,IF($E838*(Input!$G$35/100)&gt;(Input!$C$12/12),-1*(Input!$C$12/12),-1*$E838*(Input!$G$35/100)))</f>
        <v>0</v>
      </c>
      <c r="J838" s="78" t="n">
        <f aca="false">IF($B838&gt;Input!$G$31,0,(-1)*($E838+$H838+$I838)*(Input!$C$8/100))</f>
        <v>0</v>
      </c>
      <c r="K838" s="78" t="n">
        <f aca="false">IF($B838&gt;Input!$G$31,0,(-1)*($E838+$H838+$I838)*(Input!$C$9/100))</f>
        <v>0</v>
      </c>
      <c r="L838" s="78" t="n">
        <f aca="false">IF($B838&lt;Input!$G$25,($E838+$F838+$G838+$H838+$I838+$J838+$K838),0)</f>
        <v>0</v>
      </c>
    </row>
    <row r="839" customFormat="false" ht="12.8" hidden="false" customHeight="false" outlineLevel="0" collapsed="false">
      <c r="A839" s="76" t="n">
        <v>835</v>
      </c>
      <c r="B839" s="77" t="n">
        <f aca="false">EOMONTH(Input!$C$7,A839)</f>
        <v>68333</v>
      </c>
      <c r="C839" s="76" t="n">
        <f aca="false">DATEDIF(Input!$G$23,$B839,"Y")</f>
        <v>109</v>
      </c>
      <c r="E839" s="78" t="n">
        <f aca="false">IF($B839&gt;Input!$G$31,0,Input!$G$26*(1+Input!$G$28/100)^(DATEDIF(Input!$C$7,$B839,"Y")))</f>
        <v>0</v>
      </c>
      <c r="F839" s="78" t="n">
        <f aca="false">-1*($E839*(Input!$C$10/100))</f>
        <v>-0</v>
      </c>
      <c r="G839" s="78" t="n">
        <f aca="false">-1*($E839*(Input!$C$11/100))</f>
        <v>-0</v>
      </c>
      <c r="H839" s="78" t="n">
        <f aca="false">IF($B839&lt;Input!$G$25,((Input!$G$29*(1+Input!$C$13/100)^(DATEDIF(Input!$C$7,$B839,"Y")))),0)</f>
        <v>0</v>
      </c>
      <c r="I839" s="78" t="n">
        <f aca="false">IF($B839&gt;Input!$G$31,0,IF($E839*(Input!$G$35/100)&gt;(Input!$C$12/12),-1*(Input!$C$12/12),-1*$E839*(Input!$G$35/100)))</f>
        <v>0</v>
      </c>
      <c r="J839" s="78" t="n">
        <f aca="false">IF($B839&gt;Input!$G$31,0,(-1)*($E839+$H839+$I839)*(Input!$C$8/100))</f>
        <v>0</v>
      </c>
      <c r="K839" s="78" t="n">
        <f aca="false">IF($B839&gt;Input!$G$31,0,(-1)*($E839+$H839+$I839)*(Input!$C$9/100))</f>
        <v>0</v>
      </c>
      <c r="L839" s="78" t="n">
        <f aca="false">IF($B839&lt;Input!$G$25,($E839+$F839+$G839+$H839+$I839+$J839+$K839),0)</f>
        <v>0</v>
      </c>
    </row>
    <row r="840" customFormat="false" ht="12.8" hidden="false" customHeight="false" outlineLevel="0" collapsed="false">
      <c r="A840" s="76" t="n">
        <v>836</v>
      </c>
      <c r="B840" s="77" t="n">
        <f aca="false">EOMONTH(Input!$C$7,A840)</f>
        <v>68361</v>
      </c>
      <c r="C840" s="76" t="n">
        <f aca="false">DATEDIF(Input!$G$23,$B840,"Y")</f>
        <v>109</v>
      </c>
      <c r="E840" s="78" t="n">
        <f aca="false">IF($B840&gt;Input!$G$31,0,Input!$G$26*(1+Input!$G$28/100)^(DATEDIF(Input!$C$7,$B840,"Y")))</f>
        <v>0</v>
      </c>
      <c r="F840" s="78" t="n">
        <f aca="false">-1*($E840*(Input!$C$10/100))</f>
        <v>-0</v>
      </c>
      <c r="G840" s="78" t="n">
        <f aca="false">-1*($E840*(Input!$C$11/100))</f>
        <v>-0</v>
      </c>
      <c r="H840" s="78" t="n">
        <f aca="false">IF($B840&lt;Input!$G$25,((Input!$G$29*(1+Input!$C$13/100)^(DATEDIF(Input!$C$7,$B840,"Y")))),0)</f>
        <v>0</v>
      </c>
      <c r="I840" s="78" t="n">
        <f aca="false">IF($B840&gt;Input!$G$31,0,IF($E840*(Input!$G$35/100)&gt;(Input!$C$12/12),-1*(Input!$C$12/12),-1*$E840*(Input!$G$35/100)))</f>
        <v>0</v>
      </c>
      <c r="J840" s="78" t="n">
        <f aca="false">IF($B840&gt;Input!$G$31,0,(-1)*($E840+$H840+$I840)*(Input!$C$8/100))</f>
        <v>0</v>
      </c>
      <c r="K840" s="78" t="n">
        <f aca="false">IF($B840&gt;Input!$G$31,0,(-1)*($E840+$H840+$I840)*(Input!$C$9/100))</f>
        <v>0</v>
      </c>
      <c r="L840" s="78" t="n">
        <f aca="false">IF($B840&lt;Input!$G$25,($E840+$F840+$G840+$H840+$I840+$J840+$K840),0)</f>
        <v>0</v>
      </c>
    </row>
    <row r="841" customFormat="false" ht="12.8" hidden="false" customHeight="false" outlineLevel="0" collapsed="false">
      <c r="A841" s="76" t="n">
        <v>837</v>
      </c>
      <c r="B841" s="77" t="n">
        <f aca="false">EOMONTH(Input!$C$7,A841)</f>
        <v>68392</v>
      </c>
      <c r="C841" s="76" t="n">
        <f aca="false">DATEDIF(Input!$G$23,$B841,"Y")</f>
        <v>109</v>
      </c>
      <c r="E841" s="78" t="n">
        <f aca="false">IF($B841&gt;Input!$G$31,0,Input!$G$26*(1+Input!$G$28/100)^(DATEDIF(Input!$C$7,$B841,"Y")))</f>
        <v>0</v>
      </c>
      <c r="F841" s="78" t="n">
        <f aca="false">-1*($E841*(Input!$C$10/100))</f>
        <v>-0</v>
      </c>
      <c r="G841" s="78" t="n">
        <f aca="false">-1*($E841*(Input!$C$11/100))</f>
        <v>-0</v>
      </c>
      <c r="H841" s="78" t="n">
        <f aca="false">IF($B841&lt;Input!$G$25,((Input!$G$29*(1+Input!$C$13/100)^(DATEDIF(Input!$C$7,$B841,"Y")))),0)</f>
        <v>0</v>
      </c>
      <c r="I841" s="78" t="n">
        <f aca="false">IF($B841&gt;Input!$G$31,0,IF($E841*(Input!$G$35/100)&gt;(Input!$C$12/12),-1*(Input!$C$12/12),-1*$E841*(Input!$G$35/100)))</f>
        <v>0</v>
      </c>
      <c r="J841" s="78" t="n">
        <f aca="false">IF($B841&gt;Input!$G$31,0,(-1)*($E841+$H841+$I841)*(Input!$C$8/100))</f>
        <v>0</v>
      </c>
      <c r="K841" s="78" t="n">
        <f aca="false">IF($B841&gt;Input!$G$31,0,(-1)*($E841+$H841+$I841)*(Input!$C$9/100))</f>
        <v>0</v>
      </c>
      <c r="L841" s="78" t="n">
        <f aca="false">IF($B841&lt;Input!$G$25,($E841+$F841+$G841+$H841+$I841+$J841+$K841),0)</f>
        <v>0</v>
      </c>
    </row>
    <row r="842" customFormat="false" ht="12.8" hidden="false" customHeight="false" outlineLevel="0" collapsed="false">
      <c r="A842" s="76" t="n">
        <v>838</v>
      </c>
      <c r="B842" s="77" t="n">
        <f aca="false">EOMONTH(Input!$C$7,A842)</f>
        <v>68422</v>
      </c>
      <c r="C842" s="76" t="n">
        <f aca="false">DATEDIF(Input!$G$23,$B842,"Y")</f>
        <v>109</v>
      </c>
      <c r="E842" s="78" t="n">
        <f aca="false">IF($B842&gt;Input!$G$31,0,Input!$G$26*(1+Input!$G$28/100)^(DATEDIF(Input!$C$7,$B842,"Y")))</f>
        <v>0</v>
      </c>
      <c r="F842" s="78" t="n">
        <f aca="false">-1*($E842*(Input!$C$10/100))</f>
        <v>-0</v>
      </c>
      <c r="G842" s="78" t="n">
        <f aca="false">-1*($E842*(Input!$C$11/100))</f>
        <v>-0</v>
      </c>
      <c r="H842" s="78" t="n">
        <f aca="false">IF($B842&lt;Input!$G$25,((Input!$G$29*(1+Input!$C$13/100)^(DATEDIF(Input!$C$7,$B842,"Y")))),0)</f>
        <v>0</v>
      </c>
      <c r="I842" s="78" t="n">
        <f aca="false">IF($B842&gt;Input!$G$31,0,IF($E842*(Input!$G$35/100)&gt;(Input!$C$12/12),-1*(Input!$C$12/12),-1*$E842*(Input!$G$35/100)))</f>
        <v>0</v>
      </c>
      <c r="J842" s="78" t="n">
        <f aca="false">IF($B842&gt;Input!$G$31,0,(-1)*($E842+$H842+$I842)*(Input!$C$8/100))</f>
        <v>0</v>
      </c>
      <c r="K842" s="78" t="n">
        <f aca="false">IF($B842&gt;Input!$G$31,0,(-1)*($E842+$H842+$I842)*(Input!$C$9/100))</f>
        <v>0</v>
      </c>
      <c r="L842" s="78" t="n">
        <f aca="false">IF($B842&lt;Input!$G$25,($E842+$F842+$G842+$H842+$I842+$J842+$K842),0)</f>
        <v>0</v>
      </c>
    </row>
    <row r="843" customFormat="false" ht="12.8" hidden="false" customHeight="false" outlineLevel="0" collapsed="false">
      <c r="A843" s="76" t="n">
        <v>839</v>
      </c>
      <c r="B843" s="77" t="n">
        <f aca="false">EOMONTH(Input!$C$7,A843)</f>
        <v>68453</v>
      </c>
      <c r="C843" s="76" t="n">
        <f aca="false">DATEDIF(Input!$G$23,$B843,"Y")</f>
        <v>110</v>
      </c>
      <c r="E843" s="78" t="n">
        <f aca="false">IF($B843&gt;Input!$G$31,0,Input!$G$26*(1+Input!$G$28/100)^(DATEDIF(Input!$C$7,$B843,"Y")))</f>
        <v>0</v>
      </c>
      <c r="F843" s="78" t="n">
        <f aca="false">-1*($E843*(Input!$C$10/100))</f>
        <v>-0</v>
      </c>
      <c r="G843" s="78" t="n">
        <f aca="false">-1*($E843*(Input!$C$11/100))</f>
        <v>-0</v>
      </c>
      <c r="H843" s="78" t="n">
        <f aca="false">IF($B843&lt;Input!$G$25,((Input!$G$29*(1+Input!$C$13/100)^(DATEDIF(Input!$C$7,$B843,"Y")))),0)</f>
        <v>0</v>
      </c>
      <c r="I843" s="78" t="n">
        <f aca="false">IF($B843&gt;Input!$G$31,0,IF($E843*(Input!$G$35/100)&gt;(Input!$C$12/12),-1*(Input!$C$12/12),-1*$E843*(Input!$G$35/100)))</f>
        <v>0</v>
      </c>
      <c r="J843" s="78" t="n">
        <f aca="false">IF($B843&gt;Input!$G$31,0,(-1)*($E843+$H843+$I843)*(Input!$C$8/100))</f>
        <v>0</v>
      </c>
      <c r="K843" s="78" t="n">
        <f aca="false">IF($B843&gt;Input!$G$31,0,(-1)*($E843+$H843+$I843)*(Input!$C$9/100))</f>
        <v>0</v>
      </c>
      <c r="L843" s="78" t="n">
        <f aca="false">IF($B843&lt;Input!$G$25,($E843+$F843+$G843+$H843+$I843+$J843+$K843),0)</f>
        <v>0</v>
      </c>
    </row>
    <row r="844" customFormat="false" ht="12.8" hidden="false" customHeight="false" outlineLevel="0" collapsed="false">
      <c r="A844" s="76" t="n">
        <v>840</v>
      </c>
      <c r="B844" s="77" t="n">
        <f aca="false">EOMONTH(Input!$C$7,A844)</f>
        <v>68483</v>
      </c>
      <c r="C844" s="76" t="n">
        <f aca="false">DATEDIF(Input!$G$23,$B844,"Y")</f>
        <v>110</v>
      </c>
      <c r="E844" s="78" t="n">
        <f aca="false">IF($B844&gt;Input!$G$31,0,Input!$G$26*(1+Input!$G$28/100)^(DATEDIF(Input!$C$7,$B844,"Y")))</f>
        <v>0</v>
      </c>
      <c r="F844" s="78" t="n">
        <f aca="false">-1*($E844*(Input!$C$10/100))</f>
        <v>-0</v>
      </c>
      <c r="G844" s="78" t="n">
        <f aca="false">-1*($E844*(Input!$C$11/100))</f>
        <v>-0</v>
      </c>
      <c r="H844" s="78" t="n">
        <f aca="false">IF($B844&lt;Input!$G$25,((Input!$G$29*(1+Input!$C$13/100)^(DATEDIF(Input!$C$7,$B844,"Y")))),0)</f>
        <v>0</v>
      </c>
      <c r="I844" s="78" t="n">
        <f aca="false">IF($B844&gt;Input!$G$31,0,IF($E844*(Input!$G$35/100)&gt;(Input!$C$12/12),-1*(Input!$C$12/12),-1*$E844*(Input!$G$35/100)))</f>
        <v>0</v>
      </c>
      <c r="J844" s="78" t="n">
        <f aca="false">IF($B844&gt;Input!$G$31,0,(-1)*($E844+$H844+$I844)*(Input!$C$8/100))</f>
        <v>0</v>
      </c>
      <c r="K844" s="78" t="n">
        <f aca="false">IF($B844&gt;Input!$G$31,0,(-1)*($E844+$H844+$I844)*(Input!$C$9/100))</f>
        <v>0</v>
      </c>
      <c r="L844" s="78" t="n">
        <f aca="false">IF($B844&lt;Input!$G$25,($E844+$F844+$G844+$H844+$I844+$J844+$K844),0)</f>
        <v>0</v>
      </c>
    </row>
    <row r="845" customFormat="false" ht="12.8" hidden="false" customHeight="false" outlineLevel="0" collapsed="false">
      <c r="A845" s="76" t="n">
        <v>841</v>
      </c>
      <c r="B845" s="77" t="n">
        <f aca="false">EOMONTH(Input!$C$7,A845)</f>
        <v>68514</v>
      </c>
      <c r="C845" s="76" t="n">
        <f aca="false">DATEDIF(Input!$G$23,$B845,"Y")</f>
        <v>110</v>
      </c>
      <c r="E845" s="78" t="n">
        <f aca="false">IF($B845&gt;Input!$G$31,0,Input!$G$26*(1+Input!$G$28/100)^(DATEDIF(Input!$C$7,$B845,"Y")))</f>
        <v>0</v>
      </c>
      <c r="F845" s="78" t="n">
        <f aca="false">-1*($E845*(Input!$C$10/100))</f>
        <v>-0</v>
      </c>
      <c r="G845" s="78" t="n">
        <f aca="false">-1*($E845*(Input!$C$11/100))</f>
        <v>-0</v>
      </c>
      <c r="H845" s="78" t="n">
        <f aca="false">IF($B845&lt;Input!$G$25,((Input!$G$29*(1+Input!$C$13/100)^(DATEDIF(Input!$C$7,$B845,"Y")))),0)</f>
        <v>0</v>
      </c>
      <c r="I845" s="78" t="n">
        <f aca="false">IF($B845&gt;Input!$G$31,0,IF($E845*(Input!$G$35/100)&gt;(Input!$C$12/12),-1*(Input!$C$12/12),-1*$E845*(Input!$G$35/100)))</f>
        <v>0</v>
      </c>
      <c r="J845" s="78" t="n">
        <f aca="false">IF($B845&gt;Input!$G$31,0,(-1)*($E845+$H845+$I845)*(Input!$C$8/100))</f>
        <v>0</v>
      </c>
      <c r="K845" s="78" t="n">
        <f aca="false">IF($B845&gt;Input!$G$31,0,(-1)*($E845+$H845+$I845)*(Input!$C$9/100))</f>
        <v>0</v>
      </c>
      <c r="L845" s="78" t="n">
        <f aca="false">IF($B845&lt;Input!$G$25,($E845+$F845+$G845+$H845+$I845+$J845+$K845),0)</f>
        <v>0</v>
      </c>
    </row>
    <row r="846" customFormat="false" ht="12.8" hidden="false" customHeight="false" outlineLevel="0" collapsed="false">
      <c r="A846" s="76" t="n">
        <v>842</v>
      </c>
      <c r="B846" s="77" t="n">
        <f aca="false">EOMONTH(Input!$C$7,A846)</f>
        <v>68545</v>
      </c>
      <c r="C846" s="76" t="n">
        <f aca="false">DATEDIF(Input!$G$23,$B846,"Y")</f>
        <v>110</v>
      </c>
      <c r="E846" s="78" t="n">
        <f aca="false">IF($B846&gt;Input!$G$31,0,Input!$G$26*(1+Input!$G$28/100)^(DATEDIF(Input!$C$7,$B846,"Y")))</f>
        <v>0</v>
      </c>
      <c r="F846" s="78" t="n">
        <f aca="false">-1*($E846*(Input!$C$10/100))</f>
        <v>-0</v>
      </c>
      <c r="G846" s="78" t="n">
        <f aca="false">-1*($E846*(Input!$C$11/100))</f>
        <v>-0</v>
      </c>
      <c r="H846" s="78" t="n">
        <f aca="false">IF($B846&lt;Input!$G$25,((Input!$G$29*(1+Input!$C$13/100)^(DATEDIF(Input!$C$7,$B846,"Y")))),0)</f>
        <v>0</v>
      </c>
      <c r="I846" s="78" t="n">
        <f aca="false">IF($B846&gt;Input!$G$31,0,IF($E846*(Input!$G$35/100)&gt;(Input!$C$12/12),-1*(Input!$C$12/12),-1*$E846*(Input!$G$35/100)))</f>
        <v>0</v>
      </c>
      <c r="J846" s="78" t="n">
        <f aca="false">IF($B846&gt;Input!$G$31,0,(-1)*($E846+$H846+$I846)*(Input!$C$8/100))</f>
        <v>0</v>
      </c>
      <c r="K846" s="78" t="n">
        <f aca="false">IF($B846&gt;Input!$G$31,0,(-1)*($E846+$H846+$I846)*(Input!$C$9/100))</f>
        <v>0</v>
      </c>
      <c r="L846" s="78" t="n">
        <f aca="false">IF($B846&lt;Input!$G$25,($E846+$F846+$G846+$H846+$I846+$J846+$K846),0)</f>
        <v>0</v>
      </c>
    </row>
    <row r="847" customFormat="false" ht="12.8" hidden="false" customHeight="false" outlineLevel="0" collapsed="false">
      <c r="A847" s="76" t="n">
        <v>843</v>
      </c>
      <c r="B847" s="77" t="n">
        <f aca="false">EOMONTH(Input!$C$7,A847)</f>
        <v>68575</v>
      </c>
      <c r="C847" s="76" t="n">
        <f aca="false">DATEDIF(Input!$G$23,$B847,"Y")</f>
        <v>110</v>
      </c>
      <c r="E847" s="78" t="n">
        <f aca="false">IF($B847&gt;Input!$G$31,0,Input!$G$26*(1+Input!$G$28/100)^(DATEDIF(Input!$C$7,$B847,"Y")))</f>
        <v>0</v>
      </c>
      <c r="F847" s="78" t="n">
        <f aca="false">-1*($E847*(Input!$C$10/100))</f>
        <v>-0</v>
      </c>
      <c r="G847" s="78" t="n">
        <f aca="false">-1*($E847*(Input!$C$11/100))</f>
        <v>-0</v>
      </c>
      <c r="H847" s="78" t="n">
        <f aca="false">IF($B847&lt;Input!$G$25,((Input!$G$29*(1+Input!$C$13/100)^(DATEDIF(Input!$C$7,$B847,"Y")))),0)</f>
        <v>0</v>
      </c>
      <c r="I847" s="78" t="n">
        <f aca="false">IF($B847&gt;Input!$G$31,0,IF($E847*(Input!$G$35/100)&gt;(Input!$C$12/12),-1*(Input!$C$12/12),-1*$E847*(Input!$G$35/100)))</f>
        <v>0</v>
      </c>
      <c r="J847" s="78" t="n">
        <f aca="false">IF($B847&gt;Input!$G$31,0,(-1)*($E847+$H847+$I847)*(Input!$C$8/100))</f>
        <v>0</v>
      </c>
      <c r="K847" s="78" t="n">
        <f aca="false">IF($B847&gt;Input!$G$31,0,(-1)*($E847+$H847+$I847)*(Input!$C$9/100))</f>
        <v>0</v>
      </c>
      <c r="L847" s="78" t="n">
        <f aca="false">IF($B847&lt;Input!$G$25,($E847+$F847+$G847+$H847+$I847+$J847+$K847),0)</f>
        <v>0</v>
      </c>
    </row>
    <row r="848" customFormat="false" ht="12.8" hidden="false" customHeight="false" outlineLevel="0" collapsed="false">
      <c r="A848" s="76" t="n">
        <v>844</v>
      </c>
      <c r="B848" s="77" t="n">
        <f aca="false">EOMONTH(Input!$C$7,A848)</f>
        <v>68606</v>
      </c>
      <c r="C848" s="76" t="n">
        <f aca="false">DATEDIF(Input!$G$23,$B848,"Y")</f>
        <v>110</v>
      </c>
      <c r="E848" s="78" t="n">
        <f aca="false">IF($B848&gt;Input!$G$31,0,Input!$G$26*(1+Input!$G$28/100)^(DATEDIF(Input!$C$7,$B848,"Y")))</f>
        <v>0</v>
      </c>
      <c r="F848" s="78" t="n">
        <f aca="false">-1*($E848*(Input!$C$10/100))</f>
        <v>-0</v>
      </c>
      <c r="G848" s="78" t="n">
        <f aca="false">-1*($E848*(Input!$C$11/100))</f>
        <v>-0</v>
      </c>
      <c r="H848" s="78" t="n">
        <f aca="false">IF($B848&lt;Input!$G$25,((Input!$G$29*(1+Input!$C$13/100)^(DATEDIF(Input!$C$7,$B848,"Y")))),0)</f>
        <v>0</v>
      </c>
      <c r="I848" s="78" t="n">
        <f aca="false">IF($B848&gt;Input!$G$31,0,IF($E848*(Input!$G$35/100)&gt;(Input!$C$12/12),-1*(Input!$C$12/12),-1*$E848*(Input!$G$35/100)))</f>
        <v>0</v>
      </c>
      <c r="J848" s="78" t="n">
        <f aca="false">IF($B848&gt;Input!$G$31,0,(-1)*($E848+$H848+$I848)*(Input!$C$8/100))</f>
        <v>0</v>
      </c>
      <c r="K848" s="78" t="n">
        <f aca="false">IF($B848&gt;Input!$G$31,0,(-1)*($E848+$H848+$I848)*(Input!$C$9/100))</f>
        <v>0</v>
      </c>
      <c r="L848" s="78" t="n">
        <f aca="false">IF($B848&lt;Input!$G$25,($E848+$F848+$G848+$H848+$I848+$J848+$K848),0)</f>
        <v>0</v>
      </c>
    </row>
    <row r="849" customFormat="false" ht="12.8" hidden="false" customHeight="false" outlineLevel="0" collapsed="false">
      <c r="A849" s="76" t="n">
        <v>845</v>
      </c>
      <c r="B849" s="77" t="n">
        <f aca="false">EOMONTH(Input!$C$7,A849)</f>
        <v>68636</v>
      </c>
      <c r="C849" s="76" t="n">
        <f aca="false">DATEDIF(Input!$G$23,$B849,"Y")</f>
        <v>110</v>
      </c>
      <c r="E849" s="78" t="n">
        <f aca="false">IF($B849&gt;Input!$G$31,0,Input!$G$26*(1+Input!$G$28/100)^(DATEDIF(Input!$C$7,$B849,"Y")))</f>
        <v>0</v>
      </c>
      <c r="F849" s="78" t="n">
        <f aca="false">-1*($E849*(Input!$C$10/100))</f>
        <v>-0</v>
      </c>
      <c r="G849" s="78" t="n">
        <f aca="false">-1*($E849*(Input!$C$11/100))</f>
        <v>-0</v>
      </c>
      <c r="H849" s="78" t="n">
        <f aca="false">IF($B849&lt;Input!$G$25,((Input!$G$29*(1+Input!$C$13/100)^(DATEDIF(Input!$C$7,$B849,"Y")))),0)</f>
        <v>0</v>
      </c>
      <c r="I849" s="78" t="n">
        <f aca="false">IF($B849&gt;Input!$G$31,0,IF($E849*(Input!$G$35/100)&gt;(Input!$C$12/12),-1*(Input!$C$12/12),-1*$E849*(Input!$G$35/100)))</f>
        <v>0</v>
      </c>
      <c r="J849" s="78" t="n">
        <f aca="false">IF($B849&gt;Input!$G$31,0,(-1)*($E849+$H849+$I849)*(Input!$C$8/100))</f>
        <v>0</v>
      </c>
      <c r="K849" s="78" t="n">
        <f aca="false">IF($B849&gt;Input!$G$31,0,(-1)*($E849+$H849+$I849)*(Input!$C$9/100))</f>
        <v>0</v>
      </c>
      <c r="L849" s="78" t="n">
        <f aca="false">IF($B849&lt;Input!$G$25,($E849+$F849+$G849+$H849+$I849+$J849+$K849),0)</f>
        <v>0</v>
      </c>
    </row>
    <row r="850" customFormat="false" ht="12.8" hidden="false" customHeight="false" outlineLevel="0" collapsed="false">
      <c r="A850" s="76" t="n">
        <v>846</v>
      </c>
      <c r="B850" s="77" t="n">
        <f aca="false">EOMONTH(Input!$C$7,A850)</f>
        <v>68667</v>
      </c>
      <c r="C850" s="76" t="n">
        <f aca="false">DATEDIF(Input!$G$23,$B850,"Y")</f>
        <v>110</v>
      </c>
      <c r="E850" s="78" t="n">
        <f aca="false">IF($B850&gt;Input!$G$31,0,Input!$G$26*(1+Input!$G$28/100)^(DATEDIF(Input!$C$7,$B850,"Y")))</f>
        <v>0</v>
      </c>
      <c r="F850" s="78" t="n">
        <f aca="false">-1*($E850*(Input!$C$10/100))</f>
        <v>-0</v>
      </c>
      <c r="G850" s="78" t="n">
        <f aca="false">-1*($E850*(Input!$C$11/100))</f>
        <v>-0</v>
      </c>
      <c r="H850" s="78" t="n">
        <f aca="false">IF($B850&lt;Input!$G$25,((Input!$G$29*(1+Input!$C$13/100)^(DATEDIF(Input!$C$7,$B850,"Y")))),0)</f>
        <v>0</v>
      </c>
      <c r="I850" s="78" t="n">
        <f aca="false">IF($B850&gt;Input!$G$31,0,IF($E850*(Input!$G$35/100)&gt;(Input!$C$12/12),-1*(Input!$C$12/12),-1*$E850*(Input!$G$35/100)))</f>
        <v>0</v>
      </c>
      <c r="J850" s="78" t="n">
        <f aca="false">IF($B850&gt;Input!$G$31,0,(-1)*($E850+$H850+$I850)*(Input!$C$8/100))</f>
        <v>0</v>
      </c>
      <c r="K850" s="78" t="n">
        <f aca="false">IF($B850&gt;Input!$G$31,0,(-1)*($E850+$H850+$I850)*(Input!$C$9/100))</f>
        <v>0</v>
      </c>
      <c r="L850" s="78" t="n">
        <f aca="false">IF($B850&lt;Input!$G$25,($E850+$F850+$G850+$H850+$I850+$J850+$K850),0)</f>
        <v>0</v>
      </c>
    </row>
    <row r="851" customFormat="false" ht="12.8" hidden="false" customHeight="false" outlineLevel="0" collapsed="false">
      <c r="A851" s="76" t="n">
        <v>847</v>
      </c>
      <c r="B851" s="77" t="n">
        <f aca="false">EOMONTH(Input!$C$7,A851)</f>
        <v>68698</v>
      </c>
      <c r="C851" s="76" t="n">
        <f aca="false">DATEDIF(Input!$G$23,$B851,"Y")</f>
        <v>110</v>
      </c>
      <c r="E851" s="78" t="n">
        <f aca="false">IF($B851&gt;Input!$G$31,0,Input!$G$26*(1+Input!$G$28/100)^(DATEDIF(Input!$C$7,$B851,"Y")))</f>
        <v>0</v>
      </c>
      <c r="F851" s="78" t="n">
        <f aca="false">-1*($E851*(Input!$C$10/100))</f>
        <v>-0</v>
      </c>
      <c r="G851" s="78" t="n">
        <f aca="false">-1*($E851*(Input!$C$11/100))</f>
        <v>-0</v>
      </c>
      <c r="H851" s="78" t="n">
        <f aca="false">IF($B851&lt;Input!$G$25,((Input!$G$29*(1+Input!$C$13/100)^(DATEDIF(Input!$C$7,$B851,"Y")))),0)</f>
        <v>0</v>
      </c>
      <c r="I851" s="78" t="n">
        <f aca="false">IF($B851&gt;Input!$G$31,0,IF($E851*(Input!$G$35/100)&gt;(Input!$C$12/12),-1*(Input!$C$12/12),-1*$E851*(Input!$G$35/100)))</f>
        <v>0</v>
      </c>
      <c r="J851" s="78" t="n">
        <f aca="false">IF($B851&gt;Input!$G$31,0,(-1)*($E851+$H851+$I851)*(Input!$C$8/100))</f>
        <v>0</v>
      </c>
      <c r="K851" s="78" t="n">
        <f aca="false">IF($B851&gt;Input!$G$31,0,(-1)*($E851+$H851+$I851)*(Input!$C$9/100))</f>
        <v>0</v>
      </c>
      <c r="L851" s="78" t="n">
        <f aca="false">IF($B851&lt;Input!$G$25,($E851+$F851+$G851+$H851+$I851+$J851+$K851),0)</f>
        <v>0</v>
      </c>
    </row>
    <row r="852" customFormat="false" ht="12.8" hidden="false" customHeight="false" outlineLevel="0" collapsed="false">
      <c r="A852" s="76" t="n">
        <v>848</v>
      </c>
      <c r="B852" s="77" t="n">
        <f aca="false">EOMONTH(Input!$C$7,A852)</f>
        <v>68727</v>
      </c>
      <c r="C852" s="76" t="n">
        <f aca="false">DATEDIF(Input!$G$23,$B852,"Y")</f>
        <v>110</v>
      </c>
      <c r="E852" s="78" t="n">
        <f aca="false">IF($B852&gt;Input!$G$31,0,Input!$G$26*(1+Input!$G$28/100)^(DATEDIF(Input!$C$7,$B852,"Y")))</f>
        <v>0</v>
      </c>
      <c r="F852" s="78" t="n">
        <f aca="false">-1*($E852*(Input!$C$10/100))</f>
        <v>-0</v>
      </c>
      <c r="G852" s="78" t="n">
        <f aca="false">-1*($E852*(Input!$C$11/100))</f>
        <v>-0</v>
      </c>
      <c r="H852" s="78" t="n">
        <f aca="false">IF($B852&lt;Input!$G$25,((Input!$G$29*(1+Input!$C$13/100)^(DATEDIF(Input!$C$7,$B852,"Y")))),0)</f>
        <v>0</v>
      </c>
      <c r="I852" s="78" t="n">
        <f aca="false">IF($B852&gt;Input!$G$31,0,IF($E852*(Input!$G$35/100)&gt;(Input!$C$12/12),-1*(Input!$C$12/12),-1*$E852*(Input!$G$35/100)))</f>
        <v>0</v>
      </c>
      <c r="J852" s="78" t="n">
        <f aca="false">IF($B852&gt;Input!$G$31,0,(-1)*($E852+$H852+$I852)*(Input!$C$8/100))</f>
        <v>0</v>
      </c>
      <c r="K852" s="78" t="n">
        <f aca="false">IF($B852&gt;Input!$G$31,0,(-1)*($E852+$H852+$I852)*(Input!$C$9/100))</f>
        <v>0</v>
      </c>
      <c r="L852" s="78" t="n">
        <f aca="false">IF($B852&lt;Input!$G$25,($E852+$F852+$G852+$H852+$I852+$J852+$K852),0)</f>
        <v>0</v>
      </c>
    </row>
    <row r="853" customFormat="false" ht="12.8" hidden="false" customHeight="false" outlineLevel="0" collapsed="false">
      <c r="A853" s="76" t="n">
        <v>849</v>
      </c>
      <c r="B853" s="77" t="n">
        <f aca="false">EOMONTH(Input!$C$7,A853)</f>
        <v>68758</v>
      </c>
      <c r="C853" s="76" t="n">
        <f aca="false">DATEDIF(Input!$G$23,$B853,"Y")</f>
        <v>110</v>
      </c>
      <c r="E853" s="78" t="n">
        <f aca="false">IF($B853&gt;Input!$G$31,0,Input!$G$26*(1+Input!$G$28/100)^(DATEDIF(Input!$C$7,$B853,"Y")))</f>
        <v>0</v>
      </c>
      <c r="F853" s="78" t="n">
        <f aca="false">-1*($E853*(Input!$C$10/100))</f>
        <v>-0</v>
      </c>
      <c r="G853" s="78" t="n">
        <f aca="false">-1*($E853*(Input!$C$11/100))</f>
        <v>-0</v>
      </c>
      <c r="H853" s="78" t="n">
        <f aca="false">IF($B853&lt;Input!$G$25,((Input!$G$29*(1+Input!$C$13/100)^(DATEDIF(Input!$C$7,$B853,"Y")))),0)</f>
        <v>0</v>
      </c>
      <c r="I853" s="78" t="n">
        <f aca="false">IF($B853&gt;Input!$G$31,0,IF($E853*(Input!$G$35/100)&gt;(Input!$C$12/12),-1*(Input!$C$12/12),-1*$E853*(Input!$G$35/100)))</f>
        <v>0</v>
      </c>
      <c r="J853" s="78" t="n">
        <f aca="false">IF($B853&gt;Input!$G$31,0,(-1)*($E853+$H853+$I853)*(Input!$C$8/100))</f>
        <v>0</v>
      </c>
      <c r="K853" s="78" t="n">
        <f aca="false">IF($B853&gt;Input!$G$31,0,(-1)*($E853+$H853+$I853)*(Input!$C$9/100))</f>
        <v>0</v>
      </c>
      <c r="L853" s="78" t="n">
        <f aca="false">IF($B853&lt;Input!$G$25,($E853+$F853+$G853+$H853+$I853+$J853+$K853),0)</f>
        <v>0</v>
      </c>
    </row>
    <row r="854" customFormat="false" ht="12.8" hidden="false" customHeight="false" outlineLevel="0" collapsed="false">
      <c r="A854" s="76" t="n">
        <v>850</v>
      </c>
      <c r="B854" s="77" t="n">
        <f aca="false">EOMONTH(Input!$C$7,A854)</f>
        <v>68788</v>
      </c>
      <c r="C854" s="76" t="n">
        <f aca="false">DATEDIF(Input!$G$23,$B854,"Y")</f>
        <v>110</v>
      </c>
      <c r="E854" s="78" t="n">
        <f aca="false">IF($B854&gt;Input!$G$31,0,Input!$G$26*(1+Input!$G$28/100)^(DATEDIF(Input!$C$7,$B854,"Y")))</f>
        <v>0</v>
      </c>
      <c r="F854" s="78" t="n">
        <f aca="false">-1*($E854*(Input!$C$10/100))</f>
        <v>-0</v>
      </c>
      <c r="G854" s="78" t="n">
        <f aca="false">-1*($E854*(Input!$C$11/100))</f>
        <v>-0</v>
      </c>
      <c r="H854" s="78" t="n">
        <f aca="false">IF($B854&lt;Input!$G$25,((Input!$G$29*(1+Input!$C$13/100)^(DATEDIF(Input!$C$7,$B854,"Y")))),0)</f>
        <v>0</v>
      </c>
      <c r="I854" s="78" t="n">
        <f aca="false">IF($B854&gt;Input!$G$31,0,IF($E854*(Input!$G$35/100)&gt;(Input!$C$12/12),-1*(Input!$C$12/12),-1*$E854*(Input!$G$35/100)))</f>
        <v>0</v>
      </c>
      <c r="J854" s="78" t="n">
        <f aca="false">IF($B854&gt;Input!$G$31,0,(-1)*($E854+$H854+$I854)*(Input!$C$8/100))</f>
        <v>0</v>
      </c>
      <c r="K854" s="78" t="n">
        <f aca="false">IF($B854&gt;Input!$G$31,0,(-1)*($E854+$H854+$I854)*(Input!$C$9/100))</f>
        <v>0</v>
      </c>
      <c r="L854" s="78" t="n">
        <f aca="false">IF($B854&lt;Input!$G$25,($E854+$F854+$G854+$H854+$I854+$J854+$K854),0)</f>
        <v>0</v>
      </c>
    </row>
    <row r="855" customFormat="false" ht="12.8" hidden="false" customHeight="false" outlineLevel="0" collapsed="false">
      <c r="A855" s="76" t="n">
        <v>851</v>
      </c>
      <c r="B855" s="77" t="n">
        <f aca="false">EOMONTH(Input!$C$7,A855)</f>
        <v>68819</v>
      </c>
      <c r="C855" s="76" t="n">
        <f aca="false">DATEDIF(Input!$G$23,$B855,"Y")</f>
        <v>111</v>
      </c>
      <c r="E855" s="78" t="n">
        <f aca="false">IF($B855&gt;Input!$G$31,0,Input!$G$26*(1+Input!$G$28/100)^(DATEDIF(Input!$C$7,$B855,"Y")))</f>
        <v>0</v>
      </c>
      <c r="F855" s="78" t="n">
        <f aca="false">-1*($E855*(Input!$C$10/100))</f>
        <v>-0</v>
      </c>
      <c r="G855" s="78" t="n">
        <f aca="false">-1*($E855*(Input!$C$11/100))</f>
        <v>-0</v>
      </c>
      <c r="H855" s="78" t="n">
        <f aca="false">IF($B855&lt;Input!$G$25,((Input!$G$29*(1+Input!$C$13/100)^(DATEDIF(Input!$C$7,$B855,"Y")))),0)</f>
        <v>0</v>
      </c>
      <c r="I855" s="78" t="n">
        <f aca="false">IF($B855&gt;Input!$G$31,0,IF($E855*(Input!$G$35/100)&gt;(Input!$C$12/12),-1*(Input!$C$12/12),-1*$E855*(Input!$G$35/100)))</f>
        <v>0</v>
      </c>
      <c r="J855" s="78" t="n">
        <f aca="false">IF($B855&gt;Input!$G$31,0,(-1)*($E855+$H855+$I855)*(Input!$C$8/100))</f>
        <v>0</v>
      </c>
      <c r="K855" s="78" t="n">
        <f aca="false">IF($B855&gt;Input!$G$31,0,(-1)*($E855+$H855+$I855)*(Input!$C$9/100))</f>
        <v>0</v>
      </c>
      <c r="L855" s="78" t="n">
        <f aca="false">IF($B855&lt;Input!$G$25,($E855+$F855+$G855+$H855+$I855+$J855+$K855),0)</f>
        <v>0</v>
      </c>
    </row>
    <row r="856" customFormat="false" ht="12.8" hidden="false" customHeight="false" outlineLevel="0" collapsed="false">
      <c r="A856" s="76" t="n">
        <v>852</v>
      </c>
      <c r="B856" s="77" t="n">
        <f aca="false">EOMONTH(Input!$C$7,A856)</f>
        <v>68849</v>
      </c>
      <c r="C856" s="76" t="n">
        <f aca="false">DATEDIF(Input!$G$23,$B856,"Y")</f>
        <v>111</v>
      </c>
      <c r="E856" s="78" t="n">
        <f aca="false">IF($B856&gt;Input!$G$31,0,Input!$G$26*(1+Input!$G$28/100)^(DATEDIF(Input!$C$7,$B856,"Y")))</f>
        <v>0</v>
      </c>
      <c r="F856" s="78" t="n">
        <f aca="false">-1*($E856*(Input!$C$10/100))</f>
        <v>-0</v>
      </c>
      <c r="G856" s="78" t="n">
        <f aca="false">-1*($E856*(Input!$C$11/100))</f>
        <v>-0</v>
      </c>
      <c r="H856" s="78" t="n">
        <f aca="false">IF($B856&lt;Input!$G$25,((Input!$G$29*(1+Input!$C$13/100)^(DATEDIF(Input!$C$7,$B856,"Y")))),0)</f>
        <v>0</v>
      </c>
      <c r="I856" s="78" t="n">
        <f aca="false">IF($B856&gt;Input!$G$31,0,IF($E856*(Input!$G$35/100)&gt;(Input!$C$12/12),-1*(Input!$C$12/12),-1*$E856*(Input!$G$35/100)))</f>
        <v>0</v>
      </c>
      <c r="J856" s="78" t="n">
        <f aca="false">IF($B856&gt;Input!$G$31,0,(-1)*($E856+$H856+$I856)*(Input!$C$8/100))</f>
        <v>0</v>
      </c>
      <c r="K856" s="78" t="n">
        <f aca="false">IF($B856&gt;Input!$G$31,0,(-1)*($E856+$H856+$I856)*(Input!$C$9/100))</f>
        <v>0</v>
      </c>
      <c r="L856" s="78" t="n">
        <f aca="false">IF($B856&lt;Input!$G$25,($E856+$F856+$G856+$H856+$I856+$J856+$K856),0)</f>
        <v>0</v>
      </c>
    </row>
    <row r="857" customFormat="false" ht="12.8" hidden="false" customHeight="false" outlineLevel="0" collapsed="false">
      <c r="A857" s="76" t="n">
        <v>853</v>
      </c>
      <c r="B857" s="77" t="n">
        <f aca="false">EOMONTH(Input!$C$7,A857)</f>
        <v>68880</v>
      </c>
      <c r="C857" s="76" t="n">
        <f aca="false">DATEDIF(Input!$G$23,$B857,"Y")</f>
        <v>111</v>
      </c>
      <c r="E857" s="78" t="n">
        <f aca="false">IF($B857&gt;Input!$G$31,0,Input!$G$26*(1+Input!$G$28/100)^(DATEDIF(Input!$C$7,$B857,"Y")))</f>
        <v>0</v>
      </c>
      <c r="F857" s="78" t="n">
        <f aca="false">-1*($E857*(Input!$C$10/100))</f>
        <v>-0</v>
      </c>
      <c r="G857" s="78" t="n">
        <f aca="false">-1*($E857*(Input!$C$11/100))</f>
        <v>-0</v>
      </c>
      <c r="H857" s="78" t="n">
        <f aca="false">IF($B857&lt;Input!$G$25,((Input!$G$29*(1+Input!$C$13/100)^(DATEDIF(Input!$C$7,$B857,"Y")))),0)</f>
        <v>0</v>
      </c>
      <c r="I857" s="78" t="n">
        <f aca="false">IF($B857&gt;Input!$G$31,0,IF($E857*(Input!$G$35/100)&gt;(Input!$C$12/12),-1*(Input!$C$12/12),-1*$E857*(Input!$G$35/100)))</f>
        <v>0</v>
      </c>
      <c r="J857" s="78" t="n">
        <f aca="false">IF($B857&gt;Input!$G$31,0,(-1)*($E857+$H857+$I857)*(Input!$C$8/100))</f>
        <v>0</v>
      </c>
      <c r="K857" s="78" t="n">
        <f aca="false">IF($B857&gt;Input!$G$31,0,(-1)*($E857+$H857+$I857)*(Input!$C$9/100))</f>
        <v>0</v>
      </c>
      <c r="L857" s="78" t="n">
        <f aca="false">IF($B857&lt;Input!$G$25,($E857+$F857+$G857+$H857+$I857+$J857+$K857),0)</f>
        <v>0</v>
      </c>
    </row>
    <row r="858" customFormat="false" ht="12.8" hidden="false" customHeight="false" outlineLevel="0" collapsed="false">
      <c r="A858" s="76" t="n">
        <v>854</v>
      </c>
      <c r="B858" s="77" t="n">
        <f aca="false">EOMONTH(Input!$C$7,A858)</f>
        <v>68911</v>
      </c>
      <c r="C858" s="76" t="n">
        <f aca="false">DATEDIF(Input!$G$23,$B858,"Y")</f>
        <v>111</v>
      </c>
      <c r="E858" s="78" t="n">
        <f aca="false">IF($B858&gt;Input!$G$31,0,Input!$G$26*(1+Input!$G$28/100)^(DATEDIF(Input!$C$7,$B858,"Y")))</f>
        <v>0</v>
      </c>
      <c r="F858" s="78" t="n">
        <f aca="false">-1*($E858*(Input!$C$10/100))</f>
        <v>-0</v>
      </c>
      <c r="G858" s="78" t="n">
        <f aca="false">-1*($E858*(Input!$C$11/100))</f>
        <v>-0</v>
      </c>
      <c r="H858" s="78" t="n">
        <f aca="false">IF($B858&lt;Input!$G$25,((Input!$G$29*(1+Input!$C$13/100)^(DATEDIF(Input!$C$7,$B858,"Y")))),0)</f>
        <v>0</v>
      </c>
      <c r="I858" s="78" t="n">
        <f aca="false">IF($B858&gt;Input!$G$31,0,IF($E858*(Input!$G$35/100)&gt;(Input!$C$12/12),-1*(Input!$C$12/12),-1*$E858*(Input!$G$35/100)))</f>
        <v>0</v>
      </c>
      <c r="J858" s="78" t="n">
        <f aca="false">IF($B858&gt;Input!$G$31,0,(-1)*($E858+$H858+$I858)*(Input!$C$8/100))</f>
        <v>0</v>
      </c>
      <c r="K858" s="78" t="n">
        <f aca="false">IF($B858&gt;Input!$G$31,0,(-1)*($E858+$H858+$I858)*(Input!$C$9/100))</f>
        <v>0</v>
      </c>
      <c r="L858" s="78" t="n">
        <f aca="false">IF($B858&lt;Input!$G$25,($E858+$F858+$G858+$H858+$I858+$J858+$K858),0)</f>
        <v>0</v>
      </c>
    </row>
    <row r="859" customFormat="false" ht="12.8" hidden="false" customHeight="false" outlineLevel="0" collapsed="false">
      <c r="A859" s="76" t="n">
        <v>855</v>
      </c>
      <c r="B859" s="77" t="n">
        <f aca="false">EOMONTH(Input!$C$7,A859)</f>
        <v>68941</v>
      </c>
      <c r="C859" s="76" t="n">
        <f aca="false">DATEDIF(Input!$G$23,$B859,"Y")</f>
        <v>111</v>
      </c>
      <c r="E859" s="78" t="n">
        <f aca="false">IF($B859&gt;Input!$G$31,0,Input!$G$26*(1+Input!$G$28/100)^(DATEDIF(Input!$C$7,$B859,"Y")))</f>
        <v>0</v>
      </c>
      <c r="F859" s="78" t="n">
        <f aca="false">-1*($E859*(Input!$C$10/100))</f>
        <v>-0</v>
      </c>
      <c r="G859" s="78" t="n">
        <f aca="false">-1*($E859*(Input!$C$11/100))</f>
        <v>-0</v>
      </c>
      <c r="H859" s="78" t="n">
        <f aca="false">IF($B859&lt;Input!$G$25,((Input!$G$29*(1+Input!$C$13/100)^(DATEDIF(Input!$C$7,$B859,"Y")))),0)</f>
        <v>0</v>
      </c>
      <c r="I859" s="78" t="n">
        <f aca="false">IF($B859&gt;Input!$G$31,0,IF($E859*(Input!$G$35/100)&gt;(Input!$C$12/12),-1*(Input!$C$12/12),-1*$E859*(Input!$G$35/100)))</f>
        <v>0</v>
      </c>
      <c r="J859" s="78" t="n">
        <f aca="false">IF($B859&gt;Input!$G$31,0,(-1)*($E859+$H859+$I859)*(Input!$C$8/100))</f>
        <v>0</v>
      </c>
      <c r="K859" s="78" t="n">
        <f aca="false">IF($B859&gt;Input!$G$31,0,(-1)*($E859+$H859+$I859)*(Input!$C$9/100))</f>
        <v>0</v>
      </c>
      <c r="L859" s="78" t="n">
        <f aca="false">IF($B859&lt;Input!$G$25,($E859+$F859+$G859+$H859+$I859+$J859+$K859),0)</f>
        <v>0</v>
      </c>
    </row>
    <row r="860" customFormat="false" ht="12.8" hidden="false" customHeight="false" outlineLevel="0" collapsed="false">
      <c r="A860" s="76" t="n">
        <v>856</v>
      </c>
      <c r="B860" s="77" t="n">
        <f aca="false">EOMONTH(Input!$C$7,A860)</f>
        <v>68972</v>
      </c>
      <c r="C860" s="76" t="n">
        <f aca="false">DATEDIF(Input!$G$23,$B860,"Y")</f>
        <v>111</v>
      </c>
      <c r="E860" s="78" t="n">
        <f aca="false">IF($B860&gt;Input!$G$31,0,Input!$G$26*(1+Input!$G$28/100)^(DATEDIF(Input!$C$7,$B860,"Y")))</f>
        <v>0</v>
      </c>
      <c r="F860" s="78" t="n">
        <f aca="false">-1*($E860*(Input!$C$10/100))</f>
        <v>-0</v>
      </c>
      <c r="G860" s="78" t="n">
        <f aca="false">-1*($E860*(Input!$C$11/100))</f>
        <v>-0</v>
      </c>
      <c r="H860" s="78" t="n">
        <f aca="false">IF($B860&lt;Input!$G$25,((Input!$G$29*(1+Input!$C$13/100)^(DATEDIF(Input!$C$7,$B860,"Y")))),0)</f>
        <v>0</v>
      </c>
      <c r="I860" s="78" t="n">
        <f aca="false">IF($B860&gt;Input!$G$31,0,IF($E860*(Input!$G$35/100)&gt;(Input!$C$12/12),-1*(Input!$C$12/12),-1*$E860*(Input!$G$35/100)))</f>
        <v>0</v>
      </c>
      <c r="J860" s="78" t="n">
        <f aca="false">IF($B860&gt;Input!$G$31,0,(-1)*($E860+$H860+$I860)*(Input!$C$8/100))</f>
        <v>0</v>
      </c>
      <c r="K860" s="78" t="n">
        <f aca="false">IF($B860&gt;Input!$G$31,0,(-1)*($E860+$H860+$I860)*(Input!$C$9/100))</f>
        <v>0</v>
      </c>
      <c r="L860" s="78" t="n">
        <f aca="false">IF($B860&lt;Input!$G$25,($E860+$F860+$G860+$H860+$I860+$J860+$K860),0)</f>
        <v>0</v>
      </c>
    </row>
    <row r="861" customFormat="false" ht="12.8" hidden="false" customHeight="false" outlineLevel="0" collapsed="false">
      <c r="A861" s="76" t="n">
        <v>857</v>
      </c>
      <c r="B861" s="77" t="n">
        <f aca="false">EOMONTH(Input!$C$7,A861)</f>
        <v>69002</v>
      </c>
      <c r="C861" s="76" t="n">
        <f aca="false">DATEDIF(Input!$G$23,$B861,"Y")</f>
        <v>111</v>
      </c>
      <c r="E861" s="78" t="n">
        <f aca="false">IF($B861&gt;Input!$G$31,0,Input!$G$26*(1+Input!$G$28/100)^(DATEDIF(Input!$C$7,$B861,"Y")))</f>
        <v>0</v>
      </c>
      <c r="F861" s="78" t="n">
        <f aca="false">-1*($E861*(Input!$C$10/100))</f>
        <v>-0</v>
      </c>
      <c r="G861" s="78" t="n">
        <f aca="false">-1*($E861*(Input!$C$11/100))</f>
        <v>-0</v>
      </c>
      <c r="H861" s="78" t="n">
        <f aca="false">IF($B861&lt;Input!$G$25,((Input!$G$29*(1+Input!$C$13/100)^(DATEDIF(Input!$C$7,$B861,"Y")))),0)</f>
        <v>0</v>
      </c>
      <c r="I861" s="78" t="n">
        <f aca="false">IF($B861&gt;Input!$G$31,0,IF($E861*(Input!$G$35/100)&gt;(Input!$C$12/12),-1*(Input!$C$12/12),-1*$E861*(Input!$G$35/100)))</f>
        <v>0</v>
      </c>
      <c r="J861" s="78" t="n">
        <f aca="false">IF($B861&gt;Input!$G$31,0,(-1)*($E861+$H861+$I861)*(Input!$C$8/100))</f>
        <v>0</v>
      </c>
      <c r="K861" s="78" t="n">
        <f aca="false">IF($B861&gt;Input!$G$31,0,(-1)*($E861+$H861+$I861)*(Input!$C$9/100))</f>
        <v>0</v>
      </c>
      <c r="L861" s="78" t="n">
        <f aca="false">IF($B861&lt;Input!$G$25,($E861+$F861+$G861+$H861+$I861+$J861+$K861),0)</f>
        <v>0</v>
      </c>
    </row>
    <row r="862" customFormat="false" ht="12.8" hidden="false" customHeight="false" outlineLevel="0" collapsed="false">
      <c r="A862" s="76" t="n">
        <v>858</v>
      </c>
      <c r="B862" s="77" t="n">
        <f aca="false">EOMONTH(Input!$C$7,A862)</f>
        <v>69033</v>
      </c>
      <c r="C862" s="76" t="n">
        <f aca="false">DATEDIF(Input!$G$23,$B862,"Y")</f>
        <v>111</v>
      </c>
      <c r="E862" s="78" t="n">
        <f aca="false">IF($B862&gt;Input!$G$31,0,Input!$G$26*(1+Input!$G$28/100)^(DATEDIF(Input!$C$7,$B862,"Y")))</f>
        <v>0</v>
      </c>
      <c r="F862" s="78" t="n">
        <f aca="false">-1*($E862*(Input!$C$10/100))</f>
        <v>-0</v>
      </c>
      <c r="G862" s="78" t="n">
        <f aca="false">-1*($E862*(Input!$C$11/100))</f>
        <v>-0</v>
      </c>
      <c r="H862" s="78" t="n">
        <f aca="false">IF($B862&lt;Input!$G$25,((Input!$G$29*(1+Input!$C$13/100)^(DATEDIF(Input!$C$7,$B862,"Y")))),0)</f>
        <v>0</v>
      </c>
      <c r="I862" s="78" t="n">
        <f aca="false">IF($B862&gt;Input!$G$31,0,IF($E862*(Input!$G$35/100)&gt;(Input!$C$12/12),-1*(Input!$C$12/12),-1*$E862*(Input!$G$35/100)))</f>
        <v>0</v>
      </c>
      <c r="J862" s="78" t="n">
        <f aca="false">IF($B862&gt;Input!$G$31,0,(-1)*($E862+$H862+$I862)*(Input!$C$8/100))</f>
        <v>0</v>
      </c>
      <c r="K862" s="78" t="n">
        <f aca="false">IF($B862&gt;Input!$G$31,0,(-1)*($E862+$H862+$I862)*(Input!$C$9/100))</f>
        <v>0</v>
      </c>
      <c r="L862" s="78" t="n">
        <f aca="false">IF($B862&lt;Input!$G$25,($E862+$F862+$G862+$H862+$I862+$J862+$K862),0)</f>
        <v>0</v>
      </c>
    </row>
    <row r="863" customFormat="false" ht="12.8" hidden="false" customHeight="false" outlineLevel="0" collapsed="false">
      <c r="A863" s="76" t="n">
        <v>859</v>
      </c>
      <c r="B863" s="77" t="n">
        <f aca="false">EOMONTH(Input!$C$7,A863)</f>
        <v>69064</v>
      </c>
      <c r="C863" s="76" t="n">
        <f aca="false">DATEDIF(Input!$G$23,$B863,"Y")</f>
        <v>111</v>
      </c>
      <c r="E863" s="78" t="n">
        <f aca="false">IF($B863&gt;Input!$G$31,0,Input!$G$26*(1+Input!$G$28/100)^(DATEDIF(Input!$C$7,$B863,"Y")))</f>
        <v>0</v>
      </c>
      <c r="F863" s="78" t="n">
        <f aca="false">-1*($E863*(Input!$C$10/100))</f>
        <v>-0</v>
      </c>
      <c r="G863" s="78" t="n">
        <f aca="false">-1*($E863*(Input!$C$11/100))</f>
        <v>-0</v>
      </c>
      <c r="H863" s="78" t="n">
        <f aca="false">IF($B863&lt;Input!$G$25,((Input!$G$29*(1+Input!$C$13/100)^(DATEDIF(Input!$C$7,$B863,"Y")))),0)</f>
        <v>0</v>
      </c>
      <c r="I863" s="78" t="n">
        <f aca="false">IF($B863&gt;Input!$G$31,0,IF($E863*(Input!$G$35/100)&gt;(Input!$C$12/12),-1*(Input!$C$12/12),-1*$E863*(Input!$G$35/100)))</f>
        <v>0</v>
      </c>
      <c r="J863" s="78" t="n">
        <f aca="false">IF($B863&gt;Input!$G$31,0,(-1)*($E863+$H863+$I863)*(Input!$C$8/100))</f>
        <v>0</v>
      </c>
      <c r="K863" s="78" t="n">
        <f aca="false">IF($B863&gt;Input!$G$31,0,(-1)*($E863+$H863+$I863)*(Input!$C$9/100))</f>
        <v>0</v>
      </c>
      <c r="L863" s="78" t="n">
        <f aca="false">IF($B863&lt;Input!$G$25,($E863+$F863+$G863+$H863+$I863+$J863+$K863),0)</f>
        <v>0</v>
      </c>
    </row>
    <row r="864" customFormat="false" ht="12.8" hidden="false" customHeight="false" outlineLevel="0" collapsed="false">
      <c r="A864" s="76" t="n">
        <v>860</v>
      </c>
      <c r="B864" s="77" t="n">
        <f aca="false">EOMONTH(Input!$C$7,A864)</f>
        <v>69092</v>
      </c>
      <c r="C864" s="76" t="n">
        <f aca="false">DATEDIF(Input!$G$23,$B864,"Y")</f>
        <v>111</v>
      </c>
      <c r="E864" s="78" t="n">
        <f aca="false">IF($B864&gt;Input!$G$31,0,Input!$G$26*(1+Input!$G$28/100)^(DATEDIF(Input!$C$7,$B864,"Y")))</f>
        <v>0</v>
      </c>
      <c r="F864" s="78" t="n">
        <f aca="false">-1*($E864*(Input!$C$10/100))</f>
        <v>-0</v>
      </c>
      <c r="G864" s="78" t="n">
        <f aca="false">-1*($E864*(Input!$C$11/100))</f>
        <v>-0</v>
      </c>
      <c r="H864" s="78" t="n">
        <f aca="false">IF($B864&lt;Input!$G$25,((Input!$G$29*(1+Input!$C$13/100)^(DATEDIF(Input!$C$7,$B864,"Y")))),0)</f>
        <v>0</v>
      </c>
      <c r="I864" s="78" t="n">
        <f aca="false">IF($B864&gt;Input!$G$31,0,IF($E864*(Input!$G$35/100)&gt;(Input!$C$12/12),-1*(Input!$C$12/12),-1*$E864*(Input!$G$35/100)))</f>
        <v>0</v>
      </c>
      <c r="J864" s="78" t="n">
        <f aca="false">IF($B864&gt;Input!$G$31,0,(-1)*($E864+$H864+$I864)*(Input!$C$8/100))</f>
        <v>0</v>
      </c>
      <c r="K864" s="78" t="n">
        <f aca="false">IF($B864&gt;Input!$G$31,0,(-1)*($E864+$H864+$I864)*(Input!$C$9/100))</f>
        <v>0</v>
      </c>
      <c r="L864" s="78" t="n">
        <f aca="false">IF($B864&lt;Input!$G$25,($E864+$F864+$G864+$H864+$I864+$J864+$K864),0)</f>
        <v>0</v>
      </c>
    </row>
    <row r="865" customFormat="false" ht="12.8" hidden="false" customHeight="false" outlineLevel="0" collapsed="false">
      <c r="A865" s="76" t="n">
        <v>861</v>
      </c>
      <c r="B865" s="77" t="n">
        <f aca="false">EOMONTH(Input!$C$7,A865)</f>
        <v>69123</v>
      </c>
      <c r="C865" s="76" t="n">
        <f aca="false">DATEDIF(Input!$G$23,$B865,"Y")</f>
        <v>111</v>
      </c>
      <c r="E865" s="78" t="n">
        <f aca="false">IF($B865&gt;Input!$G$31,0,Input!$G$26*(1+Input!$G$28/100)^(DATEDIF(Input!$C$7,$B865,"Y")))</f>
        <v>0</v>
      </c>
      <c r="F865" s="78" t="n">
        <f aca="false">-1*($E865*(Input!$C$10/100))</f>
        <v>-0</v>
      </c>
      <c r="G865" s="78" t="n">
        <f aca="false">-1*($E865*(Input!$C$11/100))</f>
        <v>-0</v>
      </c>
      <c r="H865" s="78" t="n">
        <f aca="false">IF($B865&lt;Input!$G$25,((Input!$G$29*(1+Input!$C$13/100)^(DATEDIF(Input!$C$7,$B865,"Y")))),0)</f>
        <v>0</v>
      </c>
      <c r="I865" s="78" t="n">
        <f aca="false">IF($B865&gt;Input!$G$31,0,IF($E865*(Input!$G$35/100)&gt;(Input!$C$12/12),-1*(Input!$C$12/12),-1*$E865*(Input!$G$35/100)))</f>
        <v>0</v>
      </c>
      <c r="J865" s="78" t="n">
        <f aca="false">IF($B865&gt;Input!$G$31,0,(-1)*($E865+$H865+$I865)*(Input!$C$8/100))</f>
        <v>0</v>
      </c>
      <c r="K865" s="78" t="n">
        <f aca="false">IF($B865&gt;Input!$G$31,0,(-1)*($E865+$H865+$I865)*(Input!$C$9/100))</f>
        <v>0</v>
      </c>
      <c r="L865" s="78" t="n">
        <f aca="false">IF($B865&lt;Input!$G$25,($E865+$F865+$G865+$H865+$I865+$J865+$K865),0)</f>
        <v>0</v>
      </c>
    </row>
    <row r="866" customFormat="false" ht="12.8" hidden="false" customHeight="false" outlineLevel="0" collapsed="false">
      <c r="A866" s="76" t="n">
        <v>862</v>
      </c>
      <c r="B866" s="77" t="n">
        <f aca="false">EOMONTH(Input!$C$7,A866)</f>
        <v>69153</v>
      </c>
      <c r="C866" s="76" t="n">
        <f aca="false">DATEDIF(Input!$G$23,$B866,"Y")</f>
        <v>111</v>
      </c>
      <c r="E866" s="78" t="n">
        <f aca="false">IF($B866&gt;Input!$G$31,0,Input!$G$26*(1+Input!$G$28/100)^(DATEDIF(Input!$C$7,$B866,"Y")))</f>
        <v>0</v>
      </c>
      <c r="F866" s="78" t="n">
        <f aca="false">-1*($E866*(Input!$C$10/100))</f>
        <v>-0</v>
      </c>
      <c r="G866" s="78" t="n">
        <f aca="false">-1*($E866*(Input!$C$11/100))</f>
        <v>-0</v>
      </c>
      <c r="H866" s="78" t="n">
        <f aca="false">IF($B866&lt;Input!$G$25,((Input!$G$29*(1+Input!$C$13/100)^(DATEDIF(Input!$C$7,$B866,"Y")))),0)</f>
        <v>0</v>
      </c>
      <c r="I866" s="78" t="n">
        <f aca="false">IF($B866&gt;Input!$G$31,0,IF($E866*(Input!$G$35/100)&gt;(Input!$C$12/12),-1*(Input!$C$12/12),-1*$E866*(Input!$G$35/100)))</f>
        <v>0</v>
      </c>
      <c r="J866" s="78" t="n">
        <f aca="false">IF($B866&gt;Input!$G$31,0,(-1)*($E866+$H866+$I866)*(Input!$C$8/100))</f>
        <v>0</v>
      </c>
      <c r="K866" s="78" t="n">
        <f aca="false">IF($B866&gt;Input!$G$31,0,(-1)*($E866+$H866+$I866)*(Input!$C$9/100))</f>
        <v>0</v>
      </c>
      <c r="L866" s="78" t="n">
        <f aca="false">IF($B866&lt;Input!$G$25,($E866+$F866+$G866+$H866+$I866+$J866+$K866),0)</f>
        <v>0</v>
      </c>
    </row>
    <row r="867" customFormat="false" ht="12.8" hidden="false" customHeight="false" outlineLevel="0" collapsed="false">
      <c r="A867" s="76" t="n">
        <v>863</v>
      </c>
      <c r="B867" s="77" t="n">
        <f aca="false">EOMONTH(Input!$C$7,A867)</f>
        <v>69184</v>
      </c>
      <c r="C867" s="76" t="n">
        <f aca="false">DATEDIF(Input!$G$23,$B867,"Y")</f>
        <v>112</v>
      </c>
      <c r="E867" s="78" t="n">
        <f aca="false">IF($B867&gt;Input!$G$31,0,Input!$G$26*(1+Input!$G$28/100)^(DATEDIF(Input!$C$7,$B867,"Y")))</f>
        <v>0</v>
      </c>
      <c r="F867" s="78" t="n">
        <f aca="false">-1*($E867*(Input!$C$10/100))</f>
        <v>-0</v>
      </c>
      <c r="G867" s="78" t="n">
        <f aca="false">-1*($E867*(Input!$C$11/100))</f>
        <v>-0</v>
      </c>
      <c r="H867" s="78" t="n">
        <f aca="false">IF($B867&lt;Input!$G$25,((Input!$G$29*(1+Input!$C$13/100)^(DATEDIF(Input!$C$7,$B867,"Y")))),0)</f>
        <v>0</v>
      </c>
      <c r="I867" s="78" t="n">
        <f aca="false">IF($B867&gt;Input!$G$31,0,IF($E867*(Input!$G$35/100)&gt;(Input!$C$12/12),-1*(Input!$C$12/12),-1*$E867*(Input!$G$35/100)))</f>
        <v>0</v>
      </c>
      <c r="J867" s="78" t="n">
        <f aca="false">IF($B867&gt;Input!$G$31,0,(-1)*($E867+$H867+$I867)*(Input!$C$8/100))</f>
        <v>0</v>
      </c>
      <c r="K867" s="78" t="n">
        <f aca="false">IF($B867&gt;Input!$G$31,0,(-1)*($E867+$H867+$I867)*(Input!$C$9/100))</f>
        <v>0</v>
      </c>
      <c r="L867" s="78" t="n">
        <f aca="false">IF($B867&lt;Input!$G$25,($E867+$F867+$G867+$H867+$I867+$J867+$K867),0)</f>
        <v>0</v>
      </c>
    </row>
    <row r="868" customFormat="false" ht="12.8" hidden="false" customHeight="false" outlineLevel="0" collapsed="false">
      <c r="A868" s="76" t="n">
        <v>864</v>
      </c>
      <c r="B868" s="77" t="n">
        <f aca="false">EOMONTH(Input!$C$7,A868)</f>
        <v>69214</v>
      </c>
      <c r="C868" s="76" t="n">
        <f aca="false">DATEDIF(Input!$G$23,$B868,"Y")</f>
        <v>112</v>
      </c>
      <c r="E868" s="78" t="n">
        <f aca="false">IF($B868&gt;Input!$G$31,0,Input!$G$26*(1+Input!$G$28/100)^(DATEDIF(Input!$C$7,$B868,"Y")))</f>
        <v>0</v>
      </c>
      <c r="F868" s="78" t="n">
        <f aca="false">-1*($E868*(Input!$C$10/100))</f>
        <v>-0</v>
      </c>
      <c r="G868" s="78" t="n">
        <f aca="false">-1*($E868*(Input!$C$11/100))</f>
        <v>-0</v>
      </c>
      <c r="H868" s="78" t="n">
        <f aca="false">IF($B868&lt;Input!$G$25,((Input!$G$29*(1+Input!$C$13/100)^(DATEDIF(Input!$C$7,$B868,"Y")))),0)</f>
        <v>0</v>
      </c>
      <c r="I868" s="78" t="n">
        <f aca="false">IF($B868&gt;Input!$G$31,0,IF($E868*(Input!$G$35/100)&gt;(Input!$C$12/12),-1*(Input!$C$12/12),-1*$E868*(Input!$G$35/100)))</f>
        <v>0</v>
      </c>
      <c r="J868" s="78" t="n">
        <f aca="false">IF($B868&gt;Input!$G$31,0,(-1)*($E868+$H868+$I868)*(Input!$C$8/100))</f>
        <v>0</v>
      </c>
      <c r="K868" s="78" t="n">
        <f aca="false">IF($B868&gt;Input!$G$31,0,(-1)*($E868+$H868+$I868)*(Input!$C$9/100))</f>
        <v>0</v>
      </c>
      <c r="L868" s="78" t="n">
        <f aca="false">IF($B868&lt;Input!$G$25,($E868+$F868+$G868+$H868+$I868+$J868+$K868),0)</f>
        <v>0</v>
      </c>
    </row>
    <row r="869" customFormat="false" ht="12.8" hidden="false" customHeight="false" outlineLevel="0" collapsed="false">
      <c r="A869" s="76" t="n">
        <v>865</v>
      </c>
      <c r="B869" s="77" t="n">
        <f aca="false">EOMONTH(Input!$C$7,A869)</f>
        <v>69245</v>
      </c>
      <c r="C869" s="76" t="n">
        <f aca="false">DATEDIF(Input!$G$23,$B869,"Y")</f>
        <v>112</v>
      </c>
      <c r="E869" s="78" t="n">
        <f aca="false">IF($B869&gt;Input!$G$31,0,Input!$G$26*(1+Input!$G$28/100)^(DATEDIF(Input!$C$7,$B869,"Y")))</f>
        <v>0</v>
      </c>
      <c r="F869" s="78" t="n">
        <f aca="false">-1*($E869*(Input!$C$10/100))</f>
        <v>-0</v>
      </c>
      <c r="G869" s="78" t="n">
        <f aca="false">-1*($E869*(Input!$C$11/100))</f>
        <v>-0</v>
      </c>
      <c r="H869" s="78" t="n">
        <f aca="false">IF($B869&lt;Input!$G$25,((Input!$G$29*(1+Input!$C$13/100)^(DATEDIF(Input!$C$7,$B869,"Y")))),0)</f>
        <v>0</v>
      </c>
      <c r="I869" s="78" t="n">
        <f aca="false">IF($B869&gt;Input!$G$31,0,IF($E869*(Input!$G$35/100)&gt;(Input!$C$12/12),-1*(Input!$C$12/12),-1*$E869*(Input!$G$35/100)))</f>
        <v>0</v>
      </c>
      <c r="J869" s="78" t="n">
        <f aca="false">IF($B869&gt;Input!$G$31,0,(-1)*($E869+$H869+$I869)*(Input!$C$8/100))</f>
        <v>0</v>
      </c>
      <c r="K869" s="78" t="n">
        <f aca="false">IF($B869&gt;Input!$G$31,0,(-1)*($E869+$H869+$I869)*(Input!$C$9/100))</f>
        <v>0</v>
      </c>
      <c r="L869" s="78" t="n">
        <f aca="false">IF($B869&lt;Input!$G$25,($E869+$F869+$G869+$H869+$I869+$J869+$K869),0)</f>
        <v>0</v>
      </c>
    </row>
    <row r="870" customFormat="false" ht="12.8" hidden="false" customHeight="false" outlineLevel="0" collapsed="false">
      <c r="A870" s="76" t="n">
        <v>866</v>
      </c>
      <c r="B870" s="77" t="n">
        <f aca="false">EOMONTH(Input!$C$7,A870)</f>
        <v>69276</v>
      </c>
      <c r="C870" s="76" t="n">
        <f aca="false">DATEDIF(Input!$G$23,$B870,"Y")</f>
        <v>112</v>
      </c>
      <c r="E870" s="78" t="n">
        <f aca="false">IF($B870&gt;Input!$G$31,0,Input!$G$26*(1+Input!$G$28/100)^(DATEDIF(Input!$C$7,$B870,"Y")))</f>
        <v>0</v>
      </c>
      <c r="F870" s="78" t="n">
        <f aca="false">-1*($E870*(Input!$C$10/100))</f>
        <v>-0</v>
      </c>
      <c r="G870" s="78" t="n">
        <f aca="false">-1*($E870*(Input!$C$11/100))</f>
        <v>-0</v>
      </c>
      <c r="H870" s="78" t="n">
        <f aca="false">IF($B870&lt;Input!$G$25,((Input!$G$29*(1+Input!$C$13/100)^(DATEDIF(Input!$C$7,$B870,"Y")))),0)</f>
        <v>0</v>
      </c>
      <c r="I870" s="78" t="n">
        <f aca="false">IF($B870&gt;Input!$G$31,0,IF($E870*(Input!$G$35/100)&gt;(Input!$C$12/12),-1*(Input!$C$12/12),-1*$E870*(Input!$G$35/100)))</f>
        <v>0</v>
      </c>
      <c r="J870" s="78" t="n">
        <f aca="false">IF($B870&gt;Input!$G$31,0,(-1)*($E870+$H870+$I870)*(Input!$C$8/100))</f>
        <v>0</v>
      </c>
      <c r="K870" s="78" t="n">
        <f aca="false">IF($B870&gt;Input!$G$31,0,(-1)*($E870+$H870+$I870)*(Input!$C$9/100))</f>
        <v>0</v>
      </c>
      <c r="L870" s="78" t="n">
        <f aca="false">IF($B870&lt;Input!$G$25,($E870+$F870+$G870+$H870+$I870+$J870+$K870),0)</f>
        <v>0</v>
      </c>
    </row>
    <row r="871" customFormat="false" ht="12.8" hidden="false" customHeight="false" outlineLevel="0" collapsed="false">
      <c r="A871" s="76" t="n">
        <v>867</v>
      </c>
      <c r="B871" s="77" t="n">
        <f aca="false">EOMONTH(Input!$C$7,A871)</f>
        <v>69306</v>
      </c>
      <c r="C871" s="76" t="n">
        <f aca="false">DATEDIF(Input!$G$23,$B871,"Y")</f>
        <v>112</v>
      </c>
      <c r="E871" s="78" t="n">
        <f aca="false">IF($B871&gt;Input!$G$31,0,Input!$G$26*(1+Input!$G$28/100)^(DATEDIF(Input!$C$7,$B871,"Y")))</f>
        <v>0</v>
      </c>
      <c r="F871" s="78" t="n">
        <f aca="false">-1*($E871*(Input!$C$10/100))</f>
        <v>-0</v>
      </c>
      <c r="G871" s="78" t="n">
        <f aca="false">-1*($E871*(Input!$C$11/100))</f>
        <v>-0</v>
      </c>
      <c r="H871" s="78" t="n">
        <f aca="false">IF($B871&lt;Input!$G$25,((Input!$G$29*(1+Input!$C$13/100)^(DATEDIF(Input!$C$7,$B871,"Y")))),0)</f>
        <v>0</v>
      </c>
      <c r="I871" s="78" t="n">
        <f aca="false">IF($B871&gt;Input!$G$31,0,IF($E871*(Input!$G$35/100)&gt;(Input!$C$12/12),-1*(Input!$C$12/12),-1*$E871*(Input!$G$35/100)))</f>
        <v>0</v>
      </c>
      <c r="J871" s="78" t="n">
        <f aca="false">IF($B871&gt;Input!$G$31,0,(-1)*($E871+$H871+$I871)*(Input!$C$8/100))</f>
        <v>0</v>
      </c>
      <c r="K871" s="78" t="n">
        <f aca="false">IF($B871&gt;Input!$G$31,0,(-1)*($E871+$H871+$I871)*(Input!$C$9/100))</f>
        <v>0</v>
      </c>
      <c r="L871" s="78" t="n">
        <f aca="false">IF($B871&lt;Input!$G$25,($E871+$F871+$G871+$H871+$I871+$J871+$K871),0)</f>
        <v>0</v>
      </c>
    </row>
    <row r="872" customFormat="false" ht="12.8" hidden="false" customHeight="false" outlineLevel="0" collapsed="false">
      <c r="A872" s="76" t="n">
        <v>868</v>
      </c>
      <c r="B872" s="77" t="n">
        <f aca="false">EOMONTH(Input!$C$7,A872)</f>
        <v>69337</v>
      </c>
      <c r="C872" s="76" t="n">
        <f aca="false">DATEDIF(Input!$G$23,$B872,"Y")</f>
        <v>112</v>
      </c>
      <c r="E872" s="78" t="n">
        <f aca="false">IF($B872&gt;Input!$G$31,0,Input!$G$26*(1+Input!$G$28/100)^(DATEDIF(Input!$C$7,$B872,"Y")))</f>
        <v>0</v>
      </c>
      <c r="F872" s="78" t="n">
        <f aca="false">-1*($E872*(Input!$C$10/100))</f>
        <v>-0</v>
      </c>
      <c r="G872" s="78" t="n">
        <f aca="false">-1*($E872*(Input!$C$11/100))</f>
        <v>-0</v>
      </c>
      <c r="H872" s="78" t="n">
        <f aca="false">IF($B872&lt;Input!$G$25,((Input!$G$29*(1+Input!$C$13/100)^(DATEDIF(Input!$C$7,$B872,"Y")))),0)</f>
        <v>0</v>
      </c>
      <c r="I872" s="78" t="n">
        <f aca="false">IF($B872&gt;Input!$G$31,0,IF($E872*(Input!$G$35/100)&gt;(Input!$C$12/12),-1*(Input!$C$12/12),-1*$E872*(Input!$G$35/100)))</f>
        <v>0</v>
      </c>
      <c r="J872" s="78" t="n">
        <f aca="false">IF($B872&gt;Input!$G$31,0,(-1)*($E872+$H872+$I872)*(Input!$C$8/100))</f>
        <v>0</v>
      </c>
      <c r="K872" s="78" t="n">
        <f aca="false">IF($B872&gt;Input!$G$31,0,(-1)*($E872+$H872+$I872)*(Input!$C$9/100))</f>
        <v>0</v>
      </c>
      <c r="L872" s="78" t="n">
        <f aca="false">IF($B872&lt;Input!$G$25,($E872+$F872+$G872+$H872+$I872+$J872+$K872),0)</f>
        <v>0</v>
      </c>
    </row>
    <row r="873" customFormat="false" ht="12.8" hidden="false" customHeight="false" outlineLevel="0" collapsed="false">
      <c r="A873" s="76" t="n">
        <v>869</v>
      </c>
      <c r="B873" s="77" t="n">
        <f aca="false">EOMONTH(Input!$C$7,A873)</f>
        <v>69367</v>
      </c>
      <c r="C873" s="76" t="n">
        <f aca="false">DATEDIF(Input!$G$23,$B873,"Y")</f>
        <v>112</v>
      </c>
      <c r="E873" s="78" t="n">
        <f aca="false">IF($B873&gt;Input!$G$31,0,Input!$G$26*(1+Input!$G$28/100)^(DATEDIF(Input!$C$7,$B873,"Y")))</f>
        <v>0</v>
      </c>
      <c r="F873" s="78" t="n">
        <f aca="false">-1*($E873*(Input!$C$10/100))</f>
        <v>-0</v>
      </c>
      <c r="G873" s="78" t="n">
        <f aca="false">-1*($E873*(Input!$C$11/100))</f>
        <v>-0</v>
      </c>
      <c r="H873" s="78" t="n">
        <f aca="false">IF($B873&lt;Input!$G$25,((Input!$G$29*(1+Input!$C$13/100)^(DATEDIF(Input!$C$7,$B873,"Y")))),0)</f>
        <v>0</v>
      </c>
      <c r="I873" s="78" t="n">
        <f aca="false">IF($B873&gt;Input!$G$31,0,IF($E873*(Input!$G$35/100)&gt;(Input!$C$12/12),-1*(Input!$C$12/12),-1*$E873*(Input!$G$35/100)))</f>
        <v>0</v>
      </c>
      <c r="J873" s="78" t="n">
        <f aca="false">IF($B873&gt;Input!$G$31,0,(-1)*($E873+$H873+$I873)*(Input!$C$8/100))</f>
        <v>0</v>
      </c>
      <c r="K873" s="78" t="n">
        <f aca="false">IF($B873&gt;Input!$G$31,0,(-1)*($E873+$H873+$I873)*(Input!$C$9/100))</f>
        <v>0</v>
      </c>
      <c r="L873" s="78" t="n">
        <f aca="false">IF($B873&lt;Input!$G$25,($E873+$F873+$G873+$H873+$I873+$J873+$K873),0)</f>
        <v>0</v>
      </c>
    </row>
    <row r="874" customFormat="false" ht="12.8" hidden="false" customHeight="false" outlineLevel="0" collapsed="false">
      <c r="A874" s="76" t="n">
        <v>870</v>
      </c>
      <c r="B874" s="77" t="n">
        <f aca="false">EOMONTH(Input!$C$7,A874)</f>
        <v>69398</v>
      </c>
      <c r="C874" s="76" t="n">
        <f aca="false">DATEDIF(Input!$G$23,$B874,"Y")</f>
        <v>112</v>
      </c>
      <c r="E874" s="78" t="n">
        <f aca="false">IF($B874&gt;Input!$G$31,0,Input!$G$26*(1+Input!$G$28/100)^(DATEDIF(Input!$C$7,$B874,"Y")))</f>
        <v>0</v>
      </c>
      <c r="F874" s="78" t="n">
        <f aca="false">-1*($E874*(Input!$C$10/100))</f>
        <v>-0</v>
      </c>
      <c r="G874" s="78" t="n">
        <f aca="false">-1*($E874*(Input!$C$11/100))</f>
        <v>-0</v>
      </c>
      <c r="H874" s="78" t="n">
        <f aca="false">IF($B874&lt;Input!$G$25,((Input!$G$29*(1+Input!$C$13/100)^(DATEDIF(Input!$C$7,$B874,"Y")))),0)</f>
        <v>0</v>
      </c>
      <c r="I874" s="78" t="n">
        <f aca="false">IF($B874&gt;Input!$G$31,0,IF($E874*(Input!$G$35/100)&gt;(Input!$C$12/12),-1*(Input!$C$12/12),-1*$E874*(Input!$G$35/100)))</f>
        <v>0</v>
      </c>
      <c r="J874" s="78" t="n">
        <f aca="false">IF($B874&gt;Input!$G$31,0,(-1)*($E874+$H874+$I874)*(Input!$C$8/100))</f>
        <v>0</v>
      </c>
      <c r="K874" s="78" t="n">
        <f aca="false">IF($B874&gt;Input!$G$31,0,(-1)*($E874+$H874+$I874)*(Input!$C$9/100))</f>
        <v>0</v>
      </c>
      <c r="L874" s="78" t="n">
        <f aca="false">IF($B874&lt;Input!$G$25,($E874+$F874+$G874+$H874+$I874+$J874+$K874),0)</f>
        <v>0</v>
      </c>
    </row>
    <row r="875" customFormat="false" ht="12.8" hidden="false" customHeight="false" outlineLevel="0" collapsed="false">
      <c r="A875" s="76" t="n">
        <v>871</v>
      </c>
      <c r="B875" s="77" t="n">
        <f aca="false">EOMONTH(Input!$C$7,A875)</f>
        <v>69429</v>
      </c>
      <c r="C875" s="76" t="n">
        <f aca="false">DATEDIF(Input!$G$23,$B875,"Y")</f>
        <v>112</v>
      </c>
      <c r="E875" s="78" t="n">
        <f aca="false">IF($B875&gt;Input!$G$31,0,Input!$G$26*(1+Input!$G$28/100)^(DATEDIF(Input!$C$7,$B875,"Y")))</f>
        <v>0</v>
      </c>
      <c r="F875" s="78" t="n">
        <f aca="false">-1*($E875*(Input!$C$10/100))</f>
        <v>-0</v>
      </c>
      <c r="G875" s="78" t="n">
        <f aca="false">-1*($E875*(Input!$C$11/100))</f>
        <v>-0</v>
      </c>
      <c r="H875" s="78" t="n">
        <f aca="false">IF($B875&lt;Input!$G$25,((Input!$G$29*(1+Input!$C$13/100)^(DATEDIF(Input!$C$7,$B875,"Y")))),0)</f>
        <v>0</v>
      </c>
      <c r="I875" s="78" t="n">
        <f aca="false">IF($B875&gt;Input!$G$31,0,IF($E875*(Input!$G$35/100)&gt;(Input!$C$12/12),-1*(Input!$C$12/12),-1*$E875*(Input!$G$35/100)))</f>
        <v>0</v>
      </c>
      <c r="J875" s="78" t="n">
        <f aca="false">IF($B875&gt;Input!$G$31,0,(-1)*($E875+$H875+$I875)*(Input!$C$8/100))</f>
        <v>0</v>
      </c>
      <c r="K875" s="78" t="n">
        <f aca="false">IF($B875&gt;Input!$G$31,0,(-1)*($E875+$H875+$I875)*(Input!$C$9/100))</f>
        <v>0</v>
      </c>
      <c r="L875" s="78" t="n">
        <f aca="false">IF($B875&lt;Input!$G$25,($E875+$F875+$G875+$H875+$I875+$J875+$K875),0)</f>
        <v>0</v>
      </c>
    </row>
    <row r="876" customFormat="false" ht="12.8" hidden="false" customHeight="false" outlineLevel="0" collapsed="false">
      <c r="A876" s="76" t="n">
        <v>872</v>
      </c>
      <c r="B876" s="77" t="n">
        <f aca="false">EOMONTH(Input!$C$7,A876)</f>
        <v>69457</v>
      </c>
      <c r="C876" s="76" t="n">
        <f aca="false">DATEDIF(Input!$G$23,$B876,"Y")</f>
        <v>112</v>
      </c>
      <c r="E876" s="78" t="n">
        <f aca="false">IF($B876&gt;Input!$G$31,0,Input!$G$26*(1+Input!$G$28/100)^(DATEDIF(Input!$C$7,$B876,"Y")))</f>
        <v>0</v>
      </c>
      <c r="F876" s="78" t="n">
        <f aca="false">-1*($E876*(Input!$C$10/100))</f>
        <v>-0</v>
      </c>
      <c r="G876" s="78" t="n">
        <f aca="false">-1*($E876*(Input!$C$11/100))</f>
        <v>-0</v>
      </c>
      <c r="H876" s="78" t="n">
        <f aca="false">IF($B876&lt;Input!$G$25,((Input!$G$29*(1+Input!$C$13/100)^(DATEDIF(Input!$C$7,$B876,"Y")))),0)</f>
        <v>0</v>
      </c>
      <c r="I876" s="78" t="n">
        <f aca="false">IF($B876&gt;Input!$G$31,0,IF($E876*(Input!$G$35/100)&gt;(Input!$C$12/12),-1*(Input!$C$12/12),-1*$E876*(Input!$G$35/100)))</f>
        <v>0</v>
      </c>
      <c r="J876" s="78" t="n">
        <f aca="false">IF($B876&gt;Input!$G$31,0,(-1)*($E876+$H876+$I876)*(Input!$C$8/100))</f>
        <v>0</v>
      </c>
      <c r="K876" s="78" t="n">
        <f aca="false">IF($B876&gt;Input!$G$31,0,(-1)*($E876+$H876+$I876)*(Input!$C$9/100))</f>
        <v>0</v>
      </c>
      <c r="L876" s="78" t="n">
        <f aca="false">IF($B876&lt;Input!$G$25,($E876+$F876+$G876+$H876+$I876+$J876+$K876),0)</f>
        <v>0</v>
      </c>
    </row>
    <row r="877" customFormat="false" ht="12.8" hidden="false" customHeight="false" outlineLevel="0" collapsed="false">
      <c r="A877" s="76" t="n">
        <v>873</v>
      </c>
      <c r="B877" s="77" t="n">
        <f aca="false">EOMONTH(Input!$C$7,A877)</f>
        <v>69488</v>
      </c>
      <c r="C877" s="76" t="n">
        <f aca="false">DATEDIF(Input!$G$23,$B877,"Y")</f>
        <v>112</v>
      </c>
      <c r="E877" s="78" t="n">
        <f aca="false">IF($B877&gt;Input!$G$31,0,Input!$G$26*(1+Input!$G$28/100)^(DATEDIF(Input!$C$7,$B877,"Y")))</f>
        <v>0</v>
      </c>
      <c r="F877" s="78" t="n">
        <f aca="false">-1*($E877*(Input!$C$10/100))</f>
        <v>-0</v>
      </c>
      <c r="G877" s="78" t="n">
        <f aca="false">-1*($E877*(Input!$C$11/100))</f>
        <v>-0</v>
      </c>
      <c r="H877" s="78" t="n">
        <f aca="false">IF($B877&lt;Input!$G$25,((Input!$G$29*(1+Input!$C$13/100)^(DATEDIF(Input!$C$7,$B877,"Y")))),0)</f>
        <v>0</v>
      </c>
      <c r="I877" s="78" t="n">
        <f aca="false">IF($B877&gt;Input!$G$31,0,IF($E877*(Input!$G$35/100)&gt;(Input!$C$12/12),-1*(Input!$C$12/12),-1*$E877*(Input!$G$35/100)))</f>
        <v>0</v>
      </c>
      <c r="J877" s="78" t="n">
        <f aca="false">IF($B877&gt;Input!$G$31,0,(-1)*($E877+$H877+$I877)*(Input!$C$8/100))</f>
        <v>0</v>
      </c>
      <c r="K877" s="78" t="n">
        <f aca="false">IF($B877&gt;Input!$G$31,0,(-1)*($E877+$H877+$I877)*(Input!$C$9/100))</f>
        <v>0</v>
      </c>
      <c r="L877" s="78" t="n">
        <f aca="false">IF($B877&lt;Input!$G$25,($E877+$F877+$G877+$H877+$I877+$J877+$K877),0)</f>
        <v>0</v>
      </c>
    </row>
    <row r="878" customFormat="false" ht="12.8" hidden="false" customHeight="false" outlineLevel="0" collapsed="false">
      <c r="A878" s="76" t="n">
        <v>874</v>
      </c>
      <c r="B878" s="77" t="n">
        <f aca="false">EOMONTH(Input!$C$7,A878)</f>
        <v>69518</v>
      </c>
      <c r="C878" s="76" t="n">
        <f aca="false">DATEDIF(Input!$G$23,$B878,"Y")</f>
        <v>112</v>
      </c>
      <c r="E878" s="78" t="n">
        <f aca="false">IF($B878&gt;Input!$G$31,0,Input!$G$26*(1+Input!$G$28/100)^(DATEDIF(Input!$C$7,$B878,"Y")))</f>
        <v>0</v>
      </c>
      <c r="F878" s="78" t="n">
        <f aca="false">-1*($E878*(Input!$C$10/100))</f>
        <v>-0</v>
      </c>
      <c r="G878" s="78" t="n">
        <f aca="false">-1*($E878*(Input!$C$11/100))</f>
        <v>-0</v>
      </c>
      <c r="H878" s="78" t="n">
        <f aca="false">IF($B878&lt;Input!$G$25,((Input!$G$29*(1+Input!$C$13/100)^(DATEDIF(Input!$C$7,$B878,"Y")))),0)</f>
        <v>0</v>
      </c>
      <c r="I878" s="78" t="n">
        <f aca="false">IF($B878&gt;Input!$G$31,0,IF($E878*(Input!$G$35/100)&gt;(Input!$C$12/12),-1*(Input!$C$12/12),-1*$E878*(Input!$G$35/100)))</f>
        <v>0</v>
      </c>
      <c r="J878" s="78" t="n">
        <f aca="false">IF($B878&gt;Input!$G$31,0,(-1)*($E878+$H878+$I878)*(Input!$C$8/100))</f>
        <v>0</v>
      </c>
      <c r="K878" s="78" t="n">
        <f aca="false">IF($B878&gt;Input!$G$31,0,(-1)*($E878+$H878+$I878)*(Input!$C$9/100))</f>
        <v>0</v>
      </c>
      <c r="L878" s="78" t="n">
        <f aca="false">IF($B878&lt;Input!$G$25,($E878+$F878+$G878+$H878+$I878+$J878+$K878),0)</f>
        <v>0</v>
      </c>
    </row>
    <row r="879" customFormat="false" ht="12.8" hidden="false" customHeight="false" outlineLevel="0" collapsed="false">
      <c r="A879" s="76" t="n">
        <v>875</v>
      </c>
      <c r="B879" s="77" t="n">
        <f aca="false">EOMONTH(Input!$C$7,A879)</f>
        <v>69549</v>
      </c>
      <c r="C879" s="76" t="n">
        <f aca="false">DATEDIF(Input!$G$23,$B879,"Y")</f>
        <v>113</v>
      </c>
      <c r="E879" s="78" t="n">
        <f aca="false">IF($B879&gt;Input!$G$31,0,Input!$G$26*(1+Input!$G$28/100)^(DATEDIF(Input!$C$7,$B879,"Y")))</f>
        <v>0</v>
      </c>
      <c r="F879" s="78" t="n">
        <f aca="false">-1*($E879*(Input!$C$10/100))</f>
        <v>-0</v>
      </c>
      <c r="G879" s="78" t="n">
        <f aca="false">-1*($E879*(Input!$C$11/100))</f>
        <v>-0</v>
      </c>
      <c r="H879" s="78" t="n">
        <f aca="false">IF($B879&lt;Input!$G$25,((Input!$G$29*(1+Input!$C$13/100)^(DATEDIF(Input!$C$7,$B879,"Y")))),0)</f>
        <v>0</v>
      </c>
      <c r="I879" s="78" t="n">
        <f aca="false">IF($B879&gt;Input!$G$31,0,IF($E879*(Input!$G$35/100)&gt;(Input!$C$12/12),-1*(Input!$C$12/12),-1*$E879*(Input!$G$35/100)))</f>
        <v>0</v>
      </c>
      <c r="J879" s="78" t="n">
        <f aca="false">IF($B879&gt;Input!$G$31,0,(-1)*($E879+$H879+$I879)*(Input!$C$8/100))</f>
        <v>0</v>
      </c>
      <c r="K879" s="78" t="n">
        <f aca="false">IF($B879&gt;Input!$G$31,0,(-1)*($E879+$H879+$I879)*(Input!$C$9/100))</f>
        <v>0</v>
      </c>
      <c r="L879" s="78" t="n">
        <f aca="false">IF($B879&lt;Input!$G$25,($E879+$F879+$G879+$H879+$I879+$J879+$K879),0)</f>
        <v>0</v>
      </c>
    </row>
    <row r="880" customFormat="false" ht="12.8" hidden="false" customHeight="false" outlineLevel="0" collapsed="false">
      <c r="A880" s="76" t="n">
        <v>876</v>
      </c>
      <c r="B880" s="77" t="n">
        <f aca="false">EOMONTH(Input!$C$7,A880)</f>
        <v>69579</v>
      </c>
      <c r="C880" s="76" t="n">
        <f aca="false">DATEDIF(Input!$G$23,$B880,"Y")</f>
        <v>113</v>
      </c>
      <c r="E880" s="78" t="n">
        <f aca="false">IF($B880&gt;Input!$G$31,0,Input!$G$26*(1+Input!$G$28/100)^(DATEDIF(Input!$C$7,$B880,"Y")))</f>
        <v>0</v>
      </c>
      <c r="F880" s="78" t="n">
        <f aca="false">-1*($E880*(Input!$C$10/100))</f>
        <v>-0</v>
      </c>
      <c r="G880" s="78" t="n">
        <f aca="false">-1*($E880*(Input!$C$11/100))</f>
        <v>-0</v>
      </c>
      <c r="H880" s="78" t="n">
        <f aca="false">IF($B880&lt;Input!$G$25,((Input!$G$29*(1+Input!$C$13/100)^(DATEDIF(Input!$C$7,$B880,"Y")))),0)</f>
        <v>0</v>
      </c>
      <c r="I880" s="78" t="n">
        <f aca="false">IF($B880&gt;Input!$G$31,0,IF($E880*(Input!$G$35/100)&gt;(Input!$C$12/12),-1*(Input!$C$12/12),-1*$E880*(Input!$G$35/100)))</f>
        <v>0</v>
      </c>
      <c r="J880" s="78" t="n">
        <f aca="false">IF($B880&gt;Input!$G$31,0,(-1)*($E880+$H880+$I880)*(Input!$C$8/100))</f>
        <v>0</v>
      </c>
      <c r="K880" s="78" t="n">
        <f aca="false">IF($B880&gt;Input!$G$31,0,(-1)*($E880+$H880+$I880)*(Input!$C$9/100))</f>
        <v>0</v>
      </c>
      <c r="L880" s="78" t="n">
        <f aca="false">IF($B880&lt;Input!$G$25,($E880+$F880+$G880+$H880+$I880+$J880+$K880),0)</f>
        <v>0</v>
      </c>
    </row>
    <row r="881" customFormat="false" ht="12.8" hidden="false" customHeight="false" outlineLevel="0" collapsed="false">
      <c r="A881" s="76" t="n">
        <v>877</v>
      </c>
      <c r="B881" s="77" t="n">
        <f aca="false">EOMONTH(Input!$C$7,A881)</f>
        <v>69610</v>
      </c>
      <c r="C881" s="76" t="n">
        <f aca="false">DATEDIF(Input!$G$23,$B881,"Y")</f>
        <v>113</v>
      </c>
      <c r="E881" s="78" t="n">
        <f aca="false">IF($B881&gt;Input!$G$31,0,Input!$G$26*(1+Input!$G$28/100)^(DATEDIF(Input!$C$7,$B881,"Y")))</f>
        <v>0</v>
      </c>
      <c r="F881" s="78" t="n">
        <f aca="false">-1*($E881*(Input!$C$10/100))</f>
        <v>-0</v>
      </c>
      <c r="G881" s="78" t="n">
        <f aca="false">-1*($E881*(Input!$C$11/100))</f>
        <v>-0</v>
      </c>
      <c r="H881" s="78" t="n">
        <f aca="false">IF($B881&lt;Input!$G$25,((Input!$G$29*(1+Input!$C$13/100)^(DATEDIF(Input!$C$7,$B881,"Y")))),0)</f>
        <v>0</v>
      </c>
      <c r="I881" s="78" t="n">
        <f aca="false">IF($B881&gt;Input!$G$31,0,IF($E881*(Input!$G$35/100)&gt;(Input!$C$12/12),-1*(Input!$C$12/12),-1*$E881*(Input!$G$35/100)))</f>
        <v>0</v>
      </c>
      <c r="J881" s="78" t="n">
        <f aca="false">IF($B881&gt;Input!$G$31,0,(-1)*($E881+$H881+$I881)*(Input!$C$8/100))</f>
        <v>0</v>
      </c>
      <c r="K881" s="78" t="n">
        <f aca="false">IF($B881&gt;Input!$G$31,0,(-1)*($E881+$H881+$I881)*(Input!$C$9/100))</f>
        <v>0</v>
      </c>
      <c r="L881" s="78" t="n">
        <f aca="false">IF($B881&lt;Input!$G$25,($E881+$F881+$G881+$H881+$I881+$J881+$K881),0)</f>
        <v>0</v>
      </c>
    </row>
    <row r="882" customFormat="false" ht="12.8" hidden="false" customHeight="false" outlineLevel="0" collapsed="false">
      <c r="A882" s="76" t="n">
        <v>878</v>
      </c>
      <c r="B882" s="77" t="n">
        <f aca="false">EOMONTH(Input!$C$7,A882)</f>
        <v>69641</v>
      </c>
      <c r="C882" s="76" t="n">
        <f aca="false">DATEDIF(Input!$G$23,$B882,"Y")</f>
        <v>113</v>
      </c>
      <c r="E882" s="78" t="n">
        <f aca="false">IF($B882&gt;Input!$G$31,0,Input!$G$26*(1+Input!$G$28/100)^(DATEDIF(Input!$C$7,$B882,"Y")))</f>
        <v>0</v>
      </c>
      <c r="F882" s="78" t="n">
        <f aca="false">-1*($E882*(Input!$C$10/100))</f>
        <v>-0</v>
      </c>
      <c r="G882" s="78" t="n">
        <f aca="false">-1*($E882*(Input!$C$11/100))</f>
        <v>-0</v>
      </c>
      <c r="H882" s="78" t="n">
        <f aca="false">IF($B882&lt;Input!$G$25,((Input!$G$29*(1+Input!$C$13/100)^(DATEDIF(Input!$C$7,$B882,"Y")))),0)</f>
        <v>0</v>
      </c>
      <c r="I882" s="78" t="n">
        <f aca="false">IF($B882&gt;Input!$G$31,0,IF($E882*(Input!$G$35/100)&gt;(Input!$C$12/12),-1*(Input!$C$12/12),-1*$E882*(Input!$G$35/100)))</f>
        <v>0</v>
      </c>
      <c r="J882" s="78" t="n">
        <f aca="false">IF($B882&gt;Input!$G$31,0,(-1)*($E882+$H882+$I882)*(Input!$C$8/100))</f>
        <v>0</v>
      </c>
      <c r="K882" s="78" t="n">
        <f aca="false">IF($B882&gt;Input!$G$31,0,(-1)*($E882+$H882+$I882)*(Input!$C$9/100))</f>
        <v>0</v>
      </c>
      <c r="L882" s="78" t="n">
        <f aca="false">IF($B882&lt;Input!$G$25,($E882+$F882+$G882+$H882+$I882+$J882+$K882),0)</f>
        <v>0</v>
      </c>
    </row>
    <row r="883" customFormat="false" ht="12.8" hidden="false" customHeight="false" outlineLevel="0" collapsed="false">
      <c r="A883" s="76" t="n">
        <v>879</v>
      </c>
      <c r="B883" s="77" t="n">
        <f aca="false">EOMONTH(Input!$C$7,A883)</f>
        <v>69671</v>
      </c>
      <c r="C883" s="76" t="n">
        <f aca="false">DATEDIF(Input!$G$23,$B883,"Y")</f>
        <v>113</v>
      </c>
      <c r="E883" s="78" t="n">
        <f aca="false">IF($B883&gt;Input!$G$31,0,Input!$G$26*(1+Input!$G$28/100)^(DATEDIF(Input!$C$7,$B883,"Y")))</f>
        <v>0</v>
      </c>
      <c r="F883" s="78" t="n">
        <f aca="false">-1*($E883*(Input!$C$10/100))</f>
        <v>-0</v>
      </c>
      <c r="G883" s="78" t="n">
        <f aca="false">-1*($E883*(Input!$C$11/100))</f>
        <v>-0</v>
      </c>
      <c r="H883" s="78" t="n">
        <f aca="false">IF($B883&lt;Input!$G$25,((Input!$G$29*(1+Input!$C$13/100)^(DATEDIF(Input!$C$7,$B883,"Y")))),0)</f>
        <v>0</v>
      </c>
      <c r="I883" s="78" t="n">
        <f aca="false">IF($B883&gt;Input!$G$31,0,IF($E883*(Input!$G$35/100)&gt;(Input!$C$12/12),-1*(Input!$C$12/12),-1*$E883*(Input!$G$35/100)))</f>
        <v>0</v>
      </c>
      <c r="J883" s="78" t="n">
        <f aca="false">IF($B883&gt;Input!$G$31,0,(-1)*($E883+$H883+$I883)*(Input!$C$8/100))</f>
        <v>0</v>
      </c>
      <c r="K883" s="78" t="n">
        <f aca="false">IF($B883&gt;Input!$G$31,0,(-1)*($E883+$H883+$I883)*(Input!$C$9/100))</f>
        <v>0</v>
      </c>
      <c r="L883" s="78" t="n">
        <f aca="false">IF($B883&lt;Input!$G$25,($E883+$F883+$G883+$H883+$I883+$J883+$K883),0)</f>
        <v>0</v>
      </c>
    </row>
    <row r="884" customFormat="false" ht="12.8" hidden="false" customHeight="false" outlineLevel="0" collapsed="false">
      <c r="A884" s="76" t="n">
        <v>880</v>
      </c>
      <c r="B884" s="77" t="n">
        <f aca="false">EOMONTH(Input!$C$7,A884)</f>
        <v>69702</v>
      </c>
      <c r="C884" s="76" t="n">
        <f aca="false">DATEDIF(Input!$G$23,$B884,"Y")</f>
        <v>113</v>
      </c>
      <c r="E884" s="78" t="n">
        <f aca="false">IF($B884&gt;Input!$G$31,0,Input!$G$26*(1+Input!$G$28/100)^(DATEDIF(Input!$C$7,$B884,"Y")))</f>
        <v>0</v>
      </c>
      <c r="F884" s="78" t="n">
        <f aca="false">-1*($E884*(Input!$C$10/100))</f>
        <v>-0</v>
      </c>
      <c r="G884" s="78" t="n">
        <f aca="false">-1*($E884*(Input!$C$11/100))</f>
        <v>-0</v>
      </c>
      <c r="H884" s="78" t="n">
        <f aca="false">IF($B884&lt;Input!$G$25,((Input!$G$29*(1+Input!$C$13/100)^(DATEDIF(Input!$C$7,$B884,"Y")))),0)</f>
        <v>0</v>
      </c>
      <c r="I884" s="78" t="n">
        <f aca="false">IF($B884&gt;Input!$G$31,0,IF($E884*(Input!$G$35/100)&gt;(Input!$C$12/12),-1*(Input!$C$12/12),-1*$E884*(Input!$G$35/100)))</f>
        <v>0</v>
      </c>
      <c r="J884" s="78" t="n">
        <f aca="false">IF($B884&gt;Input!$G$31,0,(-1)*($E884+$H884+$I884)*(Input!$C$8/100))</f>
        <v>0</v>
      </c>
      <c r="K884" s="78" t="n">
        <f aca="false">IF($B884&gt;Input!$G$31,0,(-1)*($E884+$H884+$I884)*(Input!$C$9/100))</f>
        <v>0</v>
      </c>
      <c r="L884" s="78" t="n">
        <f aca="false">IF($B884&lt;Input!$G$25,($E884+$F884+$G884+$H884+$I884+$J884+$K884),0)</f>
        <v>0</v>
      </c>
    </row>
    <row r="885" customFormat="false" ht="12.8" hidden="false" customHeight="false" outlineLevel="0" collapsed="false">
      <c r="A885" s="76" t="n">
        <v>881</v>
      </c>
      <c r="B885" s="77" t="n">
        <f aca="false">EOMONTH(Input!$C$7,A885)</f>
        <v>69732</v>
      </c>
      <c r="C885" s="76" t="n">
        <f aca="false">DATEDIF(Input!$G$23,$B885,"Y")</f>
        <v>113</v>
      </c>
      <c r="E885" s="78" t="n">
        <f aca="false">IF($B885&gt;Input!$G$31,0,Input!$G$26*(1+Input!$G$28/100)^(DATEDIF(Input!$C$7,$B885,"Y")))</f>
        <v>0</v>
      </c>
      <c r="F885" s="78" t="n">
        <f aca="false">-1*($E885*(Input!$C$10/100))</f>
        <v>-0</v>
      </c>
      <c r="G885" s="78" t="n">
        <f aca="false">-1*($E885*(Input!$C$11/100))</f>
        <v>-0</v>
      </c>
      <c r="H885" s="78" t="n">
        <f aca="false">IF($B885&lt;Input!$G$25,((Input!$G$29*(1+Input!$C$13/100)^(DATEDIF(Input!$C$7,$B885,"Y")))),0)</f>
        <v>0</v>
      </c>
      <c r="I885" s="78" t="n">
        <f aca="false">IF($B885&gt;Input!$G$31,0,IF($E885*(Input!$G$35/100)&gt;(Input!$C$12/12),-1*(Input!$C$12/12),-1*$E885*(Input!$G$35/100)))</f>
        <v>0</v>
      </c>
      <c r="J885" s="78" t="n">
        <f aca="false">IF($B885&gt;Input!$G$31,0,(-1)*($E885+$H885+$I885)*(Input!$C$8/100))</f>
        <v>0</v>
      </c>
      <c r="K885" s="78" t="n">
        <f aca="false">IF($B885&gt;Input!$G$31,0,(-1)*($E885+$H885+$I885)*(Input!$C$9/100))</f>
        <v>0</v>
      </c>
      <c r="L885" s="78" t="n">
        <f aca="false">IF($B885&lt;Input!$G$25,($E885+$F885+$G885+$H885+$I885+$J885+$K885),0)</f>
        <v>0</v>
      </c>
    </row>
    <row r="886" customFormat="false" ht="12.8" hidden="false" customHeight="false" outlineLevel="0" collapsed="false">
      <c r="A886" s="76" t="n">
        <v>882</v>
      </c>
      <c r="B886" s="77" t="n">
        <f aca="false">EOMONTH(Input!$C$7,A886)</f>
        <v>69763</v>
      </c>
      <c r="C886" s="76" t="n">
        <f aca="false">DATEDIF(Input!$G$23,$B886,"Y")</f>
        <v>113</v>
      </c>
      <c r="E886" s="78" t="n">
        <f aca="false">IF($B886&gt;Input!$G$31,0,Input!$G$26*(1+Input!$G$28/100)^(DATEDIF(Input!$C$7,$B886,"Y")))</f>
        <v>0</v>
      </c>
      <c r="F886" s="78" t="n">
        <f aca="false">-1*($E886*(Input!$C$10/100))</f>
        <v>-0</v>
      </c>
      <c r="G886" s="78" t="n">
        <f aca="false">-1*($E886*(Input!$C$11/100))</f>
        <v>-0</v>
      </c>
      <c r="H886" s="78" t="n">
        <f aca="false">IF($B886&lt;Input!$G$25,((Input!$G$29*(1+Input!$C$13/100)^(DATEDIF(Input!$C$7,$B886,"Y")))),0)</f>
        <v>0</v>
      </c>
      <c r="I886" s="78" t="n">
        <f aca="false">IF($B886&gt;Input!$G$31,0,IF($E886*(Input!$G$35/100)&gt;(Input!$C$12/12),-1*(Input!$C$12/12),-1*$E886*(Input!$G$35/100)))</f>
        <v>0</v>
      </c>
      <c r="J886" s="78" t="n">
        <f aca="false">IF($B886&gt;Input!$G$31,0,(-1)*($E886+$H886+$I886)*(Input!$C$8/100))</f>
        <v>0</v>
      </c>
      <c r="K886" s="78" t="n">
        <f aca="false">IF($B886&gt;Input!$G$31,0,(-1)*($E886+$H886+$I886)*(Input!$C$9/100))</f>
        <v>0</v>
      </c>
      <c r="L886" s="78" t="n">
        <f aca="false">IF($B886&lt;Input!$G$25,($E886+$F886+$G886+$H886+$I886+$J886+$K886),0)</f>
        <v>0</v>
      </c>
    </row>
    <row r="887" customFormat="false" ht="12.8" hidden="false" customHeight="false" outlineLevel="0" collapsed="false">
      <c r="A887" s="76" t="n">
        <v>883</v>
      </c>
      <c r="B887" s="77" t="n">
        <f aca="false">EOMONTH(Input!$C$7,A887)</f>
        <v>69794</v>
      </c>
      <c r="C887" s="76" t="n">
        <f aca="false">DATEDIF(Input!$G$23,$B887,"Y")</f>
        <v>113</v>
      </c>
      <c r="E887" s="78" t="n">
        <f aca="false">IF($B887&gt;Input!$G$31,0,Input!$G$26*(1+Input!$G$28/100)^(DATEDIF(Input!$C$7,$B887,"Y")))</f>
        <v>0</v>
      </c>
      <c r="F887" s="78" t="n">
        <f aca="false">-1*($E887*(Input!$C$10/100))</f>
        <v>-0</v>
      </c>
      <c r="G887" s="78" t="n">
        <f aca="false">-1*($E887*(Input!$C$11/100))</f>
        <v>-0</v>
      </c>
      <c r="H887" s="78" t="n">
        <f aca="false">IF($B887&lt;Input!$G$25,((Input!$G$29*(1+Input!$C$13/100)^(DATEDIF(Input!$C$7,$B887,"Y")))),0)</f>
        <v>0</v>
      </c>
      <c r="I887" s="78" t="n">
        <f aca="false">IF($B887&gt;Input!$G$31,0,IF($E887*(Input!$G$35/100)&gt;(Input!$C$12/12),-1*(Input!$C$12/12),-1*$E887*(Input!$G$35/100)))</f>
        <v>0</v>
      </c>
      <c r="J887" s="78" t="n">
        <f aca="false">IF($B887&gt;Input!$G$31,0,(-1)*($E887+$H887+$I887)*(Input!$C$8/100))</f>
        <v>0</v>
      </c>
      <c r="K887" s="78" t="n">
        <f aca="false">IF($B887&gt;Input!$G$31,0,(-1)*($E887+$H887+$I887)*(Input!$C$9/100))</f>
        <v>0</v>
      </c>
      <c r="L887" s="78" t="n">
        <f aca="false">IF($B887&lt;Input!$G$25,($E887+$F887+$G887+$H887+$I887+$J887+$K887),0)</f>
        <v>0</v>
      </c>
    </row>
    <row r="888" customFormat="false" ht="12.8" hidden="false" customHeight="false" outlineLevel="0" collapsed="false">
      <c r="A888" s="76" t="n">
        <v>884</v>
      </c>
      <c r="B888" s="77" t="n">
        <f aca="false">EOMONTH(Input!$C$7,A888)</f>
        <v>69822</v>
      </c>
      <c r="C888" s="76" t="n">
        <f aca="false">DATEDIF(Input!$G$23,$B888,"Y")</f>
        <v>113</v>
      </c>
      <c r="E888" s="78" t="n">
        <f aca="false">IF($B888&gt;Input!$G$31,0,Input!$G$26*(1+Input!$G$28/100)^(DATEDIF(Input!$C$7,$B888,"Y")))</f>
        <v>0</v>
      </c>
      <c r="F888" s="78" t="n">
        <f aca="false">-1*($E888*(Input!$C$10/100))</f>
        <v>-0</v>
      </c>
      <c r="G888" s="78" t="n">
        <f aca="false">-1*($E888*(Input!$C$11/100))</f>
        <v>-0</v>
      </c>
      <c r="H888" s="78" t="n">
        <f aca="false">IF($B888&lt;Input!$G$25,((Input!$G$29*(1+Input!$C$13/100)^(DATEDIF(Input!$C$7,$B888,"Y")))),0)</f>
        <v>0</v>
      </c>
      <c r="I888" s="78" t="n">
        <f aca="false">IF($B888&gt;Input!$G$31,0,IF($E888*(Input!$G$35/100)&gt;(Input!$C$12/12),-1*(Input!$C$12/12),-1*$E888*(Input!$G$35/100)))</f>
        <v>0</v>
      </c>
      <c r="J888" s="78" t="n">
        <f aca="false">IF($B888&gt;Input!$G$31,0,(-1)*($E888+$H888+$I888)*(Input!$C$8/100))</f>
        <v>0</v>
      </c>
      <c r="K888" s="78" t="n">
        <f aca="false">IF($B888&gt;Input!$G$31,0,(-1)*($E888+$H888+$I888)*(Input!$C$9/100))</f>
        <v>0</v>
      </c>
      <c r="L888" s="78" t="n">
        <f aca="false">IF($B888&lt;Input!$G$25,($E888+$F888+$G888+$H888+$I888+$J888+$K888),0)</f>
        <v>0</v>
      </c>
    </row>
    <row r="889" customFormat="false" ht="12.8" hidden="false" customHeight="false" outlineLevel="0" collapsed="false">
      <c r="A889" s="76" t="n">
        <v>885</v>
      </c>
      <c r="B889" s="77" t="n">
        <f aca="false">EOMONTH(Input!$C$7,A889)</f>
        <v>69853</v>
      </c>
      <c r="C889" s="76" t="n">
        <f aca="false">DATEDIF(Input!$G$23,$B889,"Y")</f>
        <v>113</v>
      </c>
      <c r="E889" s="78" t="n">
        <f aca="false">IF($B889&gt;Input!$G$31,0,Input!$G$26*(1+Input!$G$28/100)^(DATEDIF(Input!$C$7,$B889,"Y")))</f>
        <v>0</v>
      </c>
      <c r="F889" s="78" t="n">
        <f aca="false">-1*($E889*(Input!$C$10/100))</f>
        <v>-0</v>
      </c>
      <c r="G889" s="78" t="n">
        <f aca="false">-1*($E889*(Input!$C$11/100))</f>
        <v>-0</v>
      </c>
      <c r="H889" s="78" t="n">
        <f aca="false">IF($B889&lt;Input!$G$25,((Input!$G$29*(1+Input!$C$13/100)^(DATEDIF(Input!$C$7,$B889,"Y")))),0)</f>
        <v>0</v>
      </c>
      <c r="I889" s="78" t="n">
        <f aca="false">IF($B889&gt;Input!$G$31,0,IF($E889*(Input!$G$35/100)&gt;(Input!$C$12/12),-1*(Input!$C$12/12),-1*$E889*(Input!$G$35/100)))</f>
        <v>0</v>
      </c>
      <c r="J889" s="78" t="n">
        <f aca="false">IF($B889&gt;Input!$G$31,0,(-1)*($E889+$H889+$I889)*(Input!$C$8/100))</f>
        <v>0</v>
      </c>
      <c r="K889" s="78" t="n">
        <f aca="false">IF($B889&gt;Input!$G$31,0,(-1)*($E889+$H889+$I889)*(Input!$C$9/100))</f>
        <v>0</v>
      </c>
      <c r="L889" s="78" t="n">
        <f aca="false">IF($B889&lt;Input!$G$25,($E889+$F889+$G889+$H889+$I889+$J889+$K889),0)</f>
        <v>0</v>
      </c>
    </row>
    <row r="890" customFormat="false" ht="12.8" hidden="false" customHeight="false" outlineLevel="0" collapsed="false">
      <c r="A890" s="76" t="n">
        <v>886</v>
      </c>
      <c r="B890" s="77" t="n">
        <f aca="false">EOMONTH(Input!$C$7,A890)</f>
        <v>69883</v>
      </c>
      <c r="C890" s="76" t="n">
        <f aca="false">DATEDIF(Input!$G$23,$B890,"Y")</f>
        <v>113</v>
      </c>
      <c r="E890" s="78" t="n">
        <f aca="false">IF($B890&gt;Input!$G$31,0,Input!$G$26*(1+Input!$G$28/100)^(DATEDIF(Input!$C$7,$B890,"Y")))</f>
        <v>0</v>
      </c>
      <c r="F890" s="78" t="n">
        <f aca="false">-1*($E890*(Input!$C$10/100))</f>
        <v>-0</v>
      </c>
      <c r="G890" s="78" t="n">
        <f aca="false">-1*($E890*(Input!$C$11/100))</f>
        <v>-0</v>
      </c>
      <c r="H890" s="78" t="n">
        <f aca="false">IF($B890&lt;Input!$G$25,((Input!$G$29*(1+Input!$C$13/100)^(DATEDIF(Input!$C$7,$B890,"Y")))),0)</f>
        <v>0</v>
      </c>
      <c r="I890" s="78" t="n">
        <f aca="false">IF($B890&gt;Input!$G$31,0,IF($E890*(Input!$G$35/100)&gt;(Input!$C$12/12),-1*(Input!$C$12/12),-1*$E890*(Input!$G$35/100)))</f>
        <v>0</v>
      </c>
      <c r="J890" s="78" t="n">
        <f aca="false">IF($B890&gt;Input!$G$31,0,(-1)*($E890+$H890+$I890)*(Input!$C$8/100))</f>
        <v>0</v>
      </c>
      <c r="K890" s="78" t="n">
        <f aca="false">IF($B890&gt;Input!$G$31,0,(-1)*($E890+$H890+$I890)*(Input!$C$9/100))</f>
        <v>0</v>
      </c>
      <c r="L890" s="78" t="n">
        <f aca="false">IF($B890&lt;Input!$G$25,($E890+$F890+$G890+$H890+$I890+$J890+$K890),0)</f>
        <v>0</v>
      </c>
    </row>
    <row r="891" customFormat="false" ht="12.8" hidden="false" customHeight="false" outlineLevel="0" collapsed="false">
      <c r="A891" s="76" t="n">
        <v>887</v>
      </c>
      <c r="B891" s="77" t="n">
        <f aca="false">EOMONTH(Input!$C$7,A891)</f>
        <v>69914</v>
      </c>
      <c r="C891" s="76" t="n">
        <f aca="false">DATEDIF(Input!$G$23,$B891,"Y")</f>
        <v>114</v>
      </c>
      <c r="E891" s="78" t="n">
        <f aca="false">IF($B891&gt;Input!$G$31,0,Input!$G$26*(1+Input!$G$28/100)^(DATEDIF(Input!$C$7,$B891,"Y")))</f>
        <v>0</v>
      </c>
      <c r="F891" s="78" t="n">
        <f aca="false">-1*($E891*(Input!$C$10/100))</f>
        <v>-0</v>
      </c>
      <c r="G891" s="78" t="n">
        <f aca="false">-1*($E891*(Input!$C$11/100))</f>
        <v>-0</v>
      </c>
      <c r="H891" s="78" t="n">
        <f aca="false">IF($B891&lt;Input!$G$25,((Input!$G$29*(1+Input!$C$13/100)^(DATEDIF(Input!$C$7,$B891,"Y")))),0)</f>
        <v>0</v>
      </c>
      <c r="I891" s="78" t="n">
        <f aca="false">IF($B891&gt;Input!$G$31,0,IF($E891*(Input!$G$35/100)&gt;(Input!$C$12/12),-1*(Input!$C$12/12),-1*$E891*(Input!$G$35/100)))</f>
        <v>0</v>
      </c>
      <c r="J891" s="78" t="n">
        <f aca="false">IF($B891&gt;Input!$G$31,0,(-1)*($E891+$H891+$I891)*(Input!$C$8/100))</f>
        <v>0</v>
      </c>
      <c r="K891" s="78" t="n">
        <f aca="false">IF($B891&gt;Input!$G$31,0,(-1)*($E891+$H891+$I891)*(Input!$C$9/100))</f>
        <v>0</v>
      </c>
      <c r="L891" s="78" t="n">
        <f aca="false">IF($B891&lt;Input!$G$25,($E891+$F891+$G891+$H891+$I891+$J891+$K891),0)</f>
        <v>0</v>
      </c>
    </row>
    <row r="892" customFormat="false" ht="12.8" hidden="false" customHeight="false" outlineLevel="0" collapsed="false">
      <c r="A892" s="76" t="n">
        <v>888</v>
      </c>
      <c r="B892" s="77" t="n">
        <f aca="false">EOMONTH(Input!$C$7,A892)</f>
        <v>69944</v>
      </c>
      <c r="C892" s="76" t="n">
        <f aca="false">DATEDIF(Input!$G$23,$B892,"Y")</f>
        <v>114</v>
      </c>
      <c r="E892" s="78" t="n">
        <f aca="false">IF($B892&gt;Input!$G$31,0,Input!$G$26*(1+Input!$G$28/100)^(DATEDIF(Input!$C$7,$B892,"Y")))</f>
        <v>0</v>
      </c>
      <c r="F892" s="78" t="n">
        <f aca="false">-1*($E892*(Input!$C$10/100))</f>
        <v>-0</v>
      </c>
      <c r="G892" s="78" t="n">
        <f aca="false">-1*($E892*(Input!$C$11/100))</f>
        <v>-0</v>
      </c>
      <c r="H892" s="78" t="n">
        <f aca="false">IF($B892&lt;Input!$G$25,((Input!$G$29*(1+Input!$C$13/100)^(DATEDIF(Input!$C$7,$B892,"Y")))),0)</f>
        <v>0</v>
      </c>
      <c r="I892" s="78" t="n">
        <f aca="false">IF($B892&gt;Input!$G$31,0,IF($E892*(Input!$G$35/100)&gt;(Input!$C$12/12),-1*(Input!$C$12/12),-1*$E892*(Input!$G$35/100)))</f>
        <v>0</v>
      </c>
      <c r="J892" s="78" t="n">
        <f aca="false">IF($B892&gt;Input!$G$31,0,(-1)*($E892+$H892+$I892)*(Input!$C$8/100))</f>
        <v>0</v>
      </c>
      <c r="K892" s="78" t="n">
        <f aca="false">IF($B892&gt;Input!$G$31,0,(-1)*($E892+$H892+$I892)*(Input!$C$9/100))</f>
        <v>0</v>
      </c>
      <c r="L892" s="78" t="n">
        <f aca="false">IF($B892&lt;Input!$G$25,($E892+$F892+$G892+$H892+$I892+$J892+$K892),0)</f>
        <v>0</v>
      </c>
    </row>
    <row r="893" customFormat="false" ht="12.8" hidden="false" customHeight="false" outlineLevel="0" collapsed="false">
      <c r="A893" s="76" t="n">
        <v>889</v>
      </c>
      <c r="B893" s="77" t="n">
        <f aca="false">EOMONTH(Input!$C$7,A893)</f>
        <v>69975</v>
      </c>
      <c r="C893" s="76" t="n">
        <f aca="false">DATEDIF(Input!$G$23,$B893,"Y")</f>
        <v>114</v>
      </c>
      <c r="E893" s="78" t="n">
        <f aca="false">IF($B893&gt;Input!$G$31,0,Input!$G$26*(1+Input!$G$28/100)^(DATEDIF(Input!$C$7,$B893,"Y")))</f>
        <v>0</v>
      </c>
      <c r="F893" s="78" t="n">
        <f aca="false">-1*($E893*(Input!$C$10/100))</f>
        <v>-0</v>
      </c>
      <c r="G893" s="78" t="n">
        <f aca="false">-1*($E893*(Input!$C$11/100))</f>
        <v>-0</v>
      </c>
      <c r="H893" s="78" t="n">
        <f aca="false">IF($B893&lt;Input!$G$25,((Input!$G$29*(1+Input!$C$13/100)^(DATEDIF(Input!$C$7,$B893,"Y")))),0)</f>
        <v>0</v>
      </c>
      <c r="I893" s="78" t="n">
        <f aca="false">IF($B893&gt;Input!$G$31,0,IF($E893*(Input!$G$35/100)&gt;(Input!$C$12/12),-1*(Input!$C$12/12),-1*$E893*(Input!$G$35/100)))</f>
        <v>0</v>
      </c>
      <c r="J893" s="78" t="n">
        <f aca="false">IF($B893&gt;Input!$G$31,0,(-1)*($E893+$H893+$I893)*(Input!$C$8/100))</f>
        <v>0</v>
      </c>
      <c r="K893" s="78" t="n">
        <f aca="false">IF($B893&gt;Input!$G$31,0,(-1)*($E893+$H893+$I893)*(Input!$C$9/100))</f>
        <v>0</v>
      </c>
      <c r="L893" s="78" t="n">
        <f aca="false">IF($B893&lt;Input!$G$25,($E893+$F893+$G893+$H893+$I893+$J893+$K893),0)</f>
        <v>0</v>
      </c>
    </row>
    <row r="894" customFormat="false" ht="12.8" hidden="false" customHeight="false" outlineLevel="0" collapsed="false">
      <c r="A894" s="76" t="n">
        <v>890</v>
      </c>
      <c r="B894" s="77" t="n">
        <f aca="false">EOMONTH(Input!$C$7,A894)</f>
        <v>70006</v>
      </c>
      <c r="C894" s="76" t="n">
        <f aca="false">DATEDIF(Input!$G$23,$B894,"Y")</f>
        <v>114</v>
      </c>
      <c r="E894" s="78" t="n">
        <f aca="false">IF($B894&gt;Input!$G$31,0,Input!$G$26*(1+Input!$G$28/100)^(DATEDIF(Input!$C$7,$B894,"Y")))</f>
        <v>0</v>
      </c>
      <c r="F894" s="78" t="n">
        <f aca="false">-1*($E894*(Input!$C$10/100))</f>
        <v>-0</v>
      </c>
      <c r="G894" s="78" t="n">
        <f aca="false">-1*($E894*(Input!$C$11/100))</f>
        <v>-0</v>
      </c>
      <c r="H894" s="78" t="n">
        <f aca="false">IF($B894&lt;Input!$G$25,((Input!$G$29*(1+Input!$C$13/100)^(DATEDIF(Input!$C$7,$B894,"Y")))),0)</f>
        <v>0</v>
      </c>
      <c r="I894" s="78" t="n">
        <f aca="false">IF($B894&gt;Input!$G$31,0,IF($E894*(Input!$G$35/100)&gt;(Input!$C$12/12),-1*(Input!$C$12/12),-1*$E894*(Input!$G$35/100)))</f>
        <v>0</v>
      </c>
      <c r="J894" s="78" t="n">
        <f aca="false">IF($B894&gt;Input!$G$31,0,(-1)*($E894+$H894+$I894)*(Input!$C$8/100))</f>
        <v>0</v>
      </c>
      <c r="K894" s="78" t="n">
        <f aca="false">IF($B894&gt;Input!$G$31,0,(-1)*($E894+$H894+$I894)*(Input!$C$9/100))</f>
        <v>0</v>
      </c>
      <c r="L894" s="78" t="n">
        <f aca="false">IF($B894&lt;Input!$G$25,($E894+$F894+$G894+$H894+$I894+$J894+$K894),0)</f>
        <v>0</v>
      </c>
    </row>
    <row r="895" customFormat="false" ht="12.8" hidden="false" customHeight="false" outlineLevel="0" collapsed="false">
      <c r="A895" s="76" t="n">
        <v>891</v>
      </c>
      <c r="B895" s="77" t="n">
        <f aca="false">EOMONTH(Input!$C$7,A895)</f>
        <v>70036</v>
      </c>
      <c r="C895" s="76" t="n">
        <f aca="false">DATEDIF(Input!$G$23,$B895,"Y")</f>
        <v>114</v>
      </c>
      <c r="E895" s="78" t="n">
        <f aca="false">IF($B895&gt;Input!$G$31,0,Input!$G$26*(1+Input!$G$28/100)^(DATEDIF(Input!$C$7,$B895,"Y")))</f>
        <v>0</v>
      </c>
      <c r="F895" s="78" t="n">
        <f aca="false">-1*($E895*(Input!$C$10/100))</f>
        <v>-0</v>
      </c>
      <c r="G895" s="78" t="n">
        <f aca="false">-1*($E895*(Input!$C$11/100))</f>
        <v>-0</v>
      </c>
      <c r="H895" s="78" t="n">
        <f aca="false">IF($B895&lt;Input!$G$25,((Input!$G$29*(1+Input!$C$13/100)^(DATEDIF(Input!$C$7,$B895,"Y")))),0)</f>
        <v>0</v>
      </c>
      <c r="I895" s="78" t="n">
        <f aca="false">IF($B895&gt;Input!$G$31,0,IF($E895*(Input!$G$35/100)&gt;(Input!$C$12/12),-1*(Input!$C$12/12),-1*$E895*(Input!$G$35/100)))</f>
        <v>0</v>
      </c>
      <c r="J895" s="78" t="n">
        <f aca="false">IF($B895&gt;Input!$G$31,0,(-1)*($E895+$H895+$I895)*(Input!$C$8/100))</f>
        <v>0</v>
      </c>
      <c r="K895" s="78" t="n">
        <f aca="false">IF($B895&gt;Input!$G$31,0,(-1)*($E895+$H895+$I895)*(Input!$C$9/100))</f>
        <v>0</v>
      </c>
      <c r="L895" s="78" t="n">
        <f aca="false">IF($B895&lt;Input!$G$25,($E895+$F895+$G895+$H895+$I895+$J895+$K895),0)</f>
        <v>0</v>
      </c>
    </row>
    <row r="896" customFormat="false" ht="12.8" hidden="false" customHeight="false" outlineLevel="0" collapsed="false">
      <c r="A896" s="76" t="n">
        <v>892</v>
      </c>
      <c r="B896" s="77" t="n">
        <f aca="false">EOMONTH(Input!$C$7,A896)</f>
        <v>70067</v>
      </c>
      <c r="C896" s="76" t="n">
        <f aca="false">DATEDIF(Input!$G$23,$B896,"Y")</f>
        <v>114</v>
      </c>
      <c r="E896" s="78" t="n">
        <f aca="false">IF($B896&gt;Input!$G$31,0,Input!$G$26*(1+Input!$G$28/100)^(DATEDIF(Input!$C$7,$B896,"Y")))</f>
        <v>0</v>
      </c>
      <c r="F896" s="78" t="n">
        <f aca="false">-1*($E896*(Input!$C$10/100))</f>
        <v>-0</v>
      </c>
      <c r="G896" s="78" t="n">
        <f aca="false">-1*($E896*(Input!$C$11/100))</f>
        <v>-0</v>
      </c>
      <c r="H896" s="78" t="n">
        <f aca="false">IF($B896&lt;Input!$G$25,((Input!$G$29*(1+Input!$C$13/100)^(DATEDIF(Input!$C$7,$B896,"Y")))),0)</f>
        <v>0</v>
      </c>
      <c r="I896" s="78" t="n">
        <f aca="false">IF($B896&gt;Input!$G$31,0,IF($E896*(Input!$G$35/100)&gt;(Input!$C$12/12),-1*(Input!$C$12/12),-1*$E896*(Input!$G$35/100)))</f>
        <v>0</v>
      </c>
      <c r="J896" s="78" t="n">
        <f aca="false">IF($B896&gt;Input!$G$31,0,(-1)*($E896+$H896+$I896)*(Input!$C$8/100))</f>
        <v>0</v>
      </c>
      <c r="K896" s="78" t="n">
        <f aca="false">IF($B896&gt;Input!$G$31,0,(-1)*($E896+$H896+$I896)*(Input!$C$9/100))</f>
        <v>0</v>
      </c>
      <c r="L896" s="78" t="n">
        <f aca="false">IF($B896&lt;Input!$G$25,($E896+$F896+$G896+$H896+$I896+$J896+$K896),0)</f>
        <v>0</v>
      </c>
    </row>
    <row r="897" customFormat="false" ht="12.8" hidden="false" customHeight="false" outlineLevel="0" collapsed="false">
      <c r="A897" s="76" t="n">
        <v>893</v>
      </c>
      <c r="B897" s="77" t="n">
        <f aca="false">EOMONTH(Input!$C$7,A897)</f>
        <v>70097</v>
      </c>
      <c r="C897" s="76" t="n">
        <f aca="false">DATEDIF(Input!$G$23,$B897,"Y")</f>
        <v>114</v>
      </c>
      <c r="E897" s="78" t="n">
        <f aca="false">IF($B897&gt;Input!$G$31,0,Input!$G$26*(1+Input!$G$28/100)^(DATEDIF(Input!$C$7,$B897,"Y")))</f>
        <v>0</v>
      </c>
      <c r="F897" s="78" t="n">
        <f aca="false">-1*($E897*(Input!$C$10/100))</f>
        <v>-0</v>
      </c>
      <c r="G897" s="78" t="n">
        <f aca="false">-1*($E897*(Input!$C$11/100))</f>
        <v>-0</v>
      </c>
      <c r="H897" s="78" t="n">
        <f aca="false">IF($B897&lt;Input!$G$25,((Input!$G$29*(1+Input!$C$13/100)^(DATEDIF(Input!$C$7,$B897,"Y")))),0)</f>
        <v>0</v>
      </c>
      <c r="I897" s="78" t="n">
        <f aca="false">IF($B897&gt;Input!$G$31,0,IF($E897*(Input!$G$35/100)&gt;(Input!$C$12/12),-1*(Input!$C$12/12),-1*$E897*(Input!$G$35/100)))</f>
        <v>0</v>
      </c>
      <c r="J897" s="78" t="n">
        <f aca="false">IF($B897&gt;Input!$G$31,0,(-1)*($E897+$H897+$I897)*(Input!$C$8/100))</f>
        <v>0</v>
      </c>
      <c r="K897" s="78" t="n">
        <f aca="false">IF($B897&gt;Input!$G$31,0,(-1)*($E897+$H897+$I897)*(Input!$C$9/100))</f>
        <v>0</v>
      </c>
      <c r="L897" s="78" t="n">
        <f aca="false">IF($B897&lt;Input!$G$25,($E897+$F897+$G897+$H897+$I897+$J897+$K897),0)</f>
        <v>0</v>
      </c>
    </row>
    <row r="898" customFormat="false" ht="12.8" hidden="false" customHeight="false" outlineLevel="0" collapsed="false">
      <c r="A898" s="76" t="n">
        <v>894</v>
      </c>
      <c r="B898" s="77" t="n">
        <f aca="false">EOMONTH(Input!$C$7,A898)</f>
        <v>70128</v>
      </c>
      <c r="C898" s="76" t="n">
        <f aca="false">DATEDIF(Input!$G$23,$B898,"Y")</f>
        <v>114</v>
      </c>
      <c r="E898" s="78" t="n">
        <f aca="false">IF($B898&gt;Input!$G$31,0,Input!$G$26*(1+Input!$G$28/100)^(DATEDIF(Input!$C$7,$B898,"Y")))</f>
        <v>0</v>
      </c>
      <c r="F898" s="78" t="n">
        <f aca="false">-1*($E898*(Input!$C$10/100))</f>
        <v>-0</v>
      </c>
      <c r="G898" s="78" t="n">
        <f aca="false">-1*($E898*(Input!$C$11/100))</f>
        <v>-0</v>
      </c>
      <c r="H898" s="78" t="n">
        <f aca="false">IF($B898&lt;Input!$G$25,((Input!$G$29*(1+Input!$C$13/100)^(DATEDIF(Input!$C$7,$B898,"Y")))),0)</f>
        <v>0</v>
      </c>
      <c r="I898" s="78" t="n">
        <f aca="false">IF($B898&gt;Input!$G$31,0,IF($E898*(Input!$G$35/100)&gt;(Input!$C$12/12),-1*(Input!$C$12/12),-1*$E898*(Input!$G$35/100)))</f>
        <v>0</v>
      </c>
      <c r="J898" s="78" t="n">
        <f aca="false">IF($B898&gt;Input!$G$31,0,(-1)*($E898+$H898+$I898)*(Input!$C$8/100))</f>
        <v>0</v>
      </c>
      <c r="K898" s="78" t="n">
        <f aca="false">IF($B898&gt;Input!$G$31,0,(-1)*($E898+$H898+$I898)*(Input!$C$9/100))</f>
        <v>0</v>
      </c>
      <c r="L898" s="78" t="n">
        <f aca="false">IF($B898&lt;Input!$G$25,($E898+$F898+$G898+$H898+$I898+$J898+$K898),0)</f>
        <v>0</v>
      </c>
    </row>
    <row r="899" customFormat="false" ht="12.8" hidden="false" customHeight="false" outlineLevel="0" collapsed="false">
      <c r="A899" s="76" t="n">
        <v>895</v>
      </c>
      <c r="B899" s="77" t="n">
        <f aca="false">EOMONTH(Input!$C$7,A899)</f>
        <v>70159</v>
      </c>
      <c r="C899" s="76" t="n">
        <f aca="false">DATEDIF(Input!$G$23,$B899,"Y")</f>
        <v>114</v>
      </c>
      <c r="E899" s="78" t="n">
        <f aca="false">IF($B899&gt;Input!$G$31,0,Input!$G$26*(1+Input!$G$28/100)^(DATEDIF(Input!$C$7,$B899,"Y")))</f>
        <v>0</v>
      </c>
      <c r="F899" s="78" t="n">
        <f aca="false">-1*($E899*(Input!$C$10/100))</f>
        <v>-0</v>
      </c>
      <c r="G899" s="78" t="n">
        <f aca="false">-1*($E899*(Input!$C$11/100))</f>
        <v>-0</v>
      </c>
      <c r="H899" s="78" t="n">
        <f aca="false">IF($B899&lt;Input!$G$25,((Input!$G$29*(1+Input!$C$13/100)^(DATEDIF(Input!$C$7,$B899,"Y")))),0)</f>
        <v>0</v>
      </c>
      <c r="I899" s="78" t="n">
        <f aca="false">IF($B899&gt;Input!$G$31,0,IF($E899*(Input!$G$35/100)&gt;(Input!$C$12/12),-1*(Input!$C$12/12),-1*$E899*(Input!$G$35/100)))</f>
        <v>0</v>
      </c>
      <c r="J899" s="78" t="n">
        <f aca="false">IF($B899&gt;Input!$G$31,0,(-1)*($E899+$H899+$I899)*(Input!$C$8/100))</f>
        <v>0</v>
      </c>
      <c r="K899" s="78" t="n">
        <f aca="false">IF($B899&gt;Input!$G$31,0,(-1)*($E899+$H899+$I899)*(Input!$C$9/100))</f>
        <v>0</v>
      </c>
      <c r="L899" s="78" t="n">
        <f aca="false">IF($B899&lt;Input!$G$25,($E899+$F899+$G899+$H899+$I899+$J899+$K899),0)</f>
        <v>0</v>
      </c>
    </row>
    <row r="900" customFormat="false" ht="12.8" hidden="false" customHeight="false" outlineLevel="0" collapsed="false">
      <c r="A900" s="76" t="n">
        <v>896</v>
      </c>
      <c r="B900" s="77" t="n">
        <f aca="false">EOMONTH(Input!$C$7,A900)</f>
        <v>70188</v>
      </c>
      <c r="C900" s="76" t="n">
        <f aca="false">DATEDIF(Input!$G$23,$B900,"Y")</f>
        <v>114</v>
      </c>
      <c r="E900" s="78" t="n">
        <f aca="false">IF($B900&gt;Input!$G$31,0,Input!$G$26*(1+Input!$G$28/100)^(DATEDIF(Input!$C$7,$B900,"Y")))</f>
        <v>0</v>
      </c>
      <c r="F900" s="78" t="n">
        <f aca="false">-1*($E900*(Input!$C$10/100))</f>
        <v>-0</v>
      </c>
      <c r="G900" s="78" t="n">
        <f aca="false">-1*($E900*(Input!$C$11/100))</f>
        <v>-0</v>
      </c>
      <c r="H900" s="78" t="n">
        <f aca="false">IF($B900&lt;Input!$G$25,((Input!$G$29*(1+Input!$C$13/100)^(DATEDIF(Input!$C$7,$B900,"Y")))),0)</f>
        <v>0</v>
      </c>
      <c r="I900" s="78" t="n">
        <f aca="false">IF($B900&gt;Input!$G$31,0,IF($E900*(Input!$G$35/100)&gt;(Input!$C$12/12),-1*(Input!$C$12/12),-1*$E900*(Input!$G$35/100)))</f>
        <v>0</v>
      </c>
      <c r="J900" s="78" t="n">
        <f aca="false">IF($B900&gt;Input!$G$31,0,(-1)*($E900+$H900+$I900)*(Input!$C$8/100))</f>
        <v>0</v>
      </c>
      <c r="K900" s="78" t="n">
        <f aca="false">IF($B900&gt;Input!$G$31,0,(-1)*($E900+$H900+$I900)*(Input!$C$9/100))</f>
        <v>0</v>
      </c>
      <c r="L900" s="78" t="n">
        <f aca="false">IF($B900&lt;Input!$G$25,($E900+$F900+$G900+$H900+$I900+$J900+$K900),0)</f>
        <v>0</v>
      </c>
    </row>
    <row r="901" customFormat="false" ht="12.8" hidden="false" customHeight="false" outlineLevel="0" collapsed="false">
      <c r="A901" s="76" t="n">
        <v>897</v>
      </c>
      <c r="B901" s="77" t="n">
        <f aca="false">EOMONTH(Input!$C$7,A901)</f>
        <v>70219</v>
      </c>
      <c r="C901" s="76" t="n">
        <f aca="false">DATEDIF(Input!$G$23,$B901,"Y")</f>
        <v>114</v>
      </c>
      <c r="E901" s="78" t="n">
        <f aca="false">IF($B901&gt;Input!$G$31,0,Input!$G$26*(1+Input!$G$28/100)^(DATEDIF(Input!$C$7,$B901,"Y")))</f>
        <v>0</v>
      </c>
      <c r="F901" s="78" t="n">
        <f aca="false">-1*($E901*(Input!$C$10/100))</f>
        <v>-0</v>
      </c>
      <c r="G901" s="78" t="n">
        <f aca="false">-1*($E901*(Input!$C$11/100))</f>
        <v>-0</v>
      </c>
      <c r="H901" s="78" t="n">
        <f aca="false">IF($B901&lt;Input!$G$25,((Input!$G$29*(1+Input!$C$13/100)^(DATEDIF(Input!$C$7,$B901,"Y")))),0)</f>
        <v>0</v>
      </c>
      <c r="I901" s="78" t="n">
        <f aca="false">IF($B901&gt;Input!$G$31,0,IF($E901*(Input!$G$35/100)&gt;(Input!$C$12/12),-1*(Input!$C$12/12),-1*$E901*(Input!$G$35/100)))</f>
        <v>0</v>
      </c>
      <c r="J901" s="78" t="n">
        <f aca="false">IF($B901&gt;Input!$G$31,0,(-1)*($E901+$H901+$I901)*(Input!$C$8/100))</f>
        <v>0</v>
      </c>
      <c r="K901" s="78" t="n">
        <f aca="false">IF($B901&gt;Input!$G$31,0,(-1)*($E901+$H901+$I901)*(Input!$C$9/100))</f>
        <v>0</v>
      </c>
      <c r="L901" s="78" t="n">
        <f aca="false">IF($B901&lt;Input!$G$25,($E901+$F901+$G901+$H901+$I901+$J901+$K901),0)</f>
        <v>0</v>
      </c>
    </row>
    <row r="902" customFormat="false" ht="12.8" hidden="false" customHeight="false" outlineLevel="0" collapsed="false">
      <c r="A902" s="76" t="n">
        <v>898</v>
      </c>
      <c r="B902" s="77" t="n">
        <f aca="false">EOMONTH(Input!$C$7,A902)</f>
        <v>70249</v>
      </c>
      <c r="C902" s="76" t="n">
        <f aca="false">DATEDIF(Input!$G$23,$B902,"Y")</f>
        <v>114</v>
      </c>
      <c r="E902" s="78" t="n">
        <f aca="false">IF($B902&gt;Input!$G$31,0,Input!$G$26*(1+Input!$G$28/100)^(DATEDIF(Input!$C$7,$B902,"Y")))</f>
        <v>0</v>
      </c>
      <c r="F902" s="78" t="n">
        <f aca="false">-1*($E902*(Input!$C$10/100))</f>
        <v>-0</v>
      </c>
      <c r="G902" s="78" t="n">
        <f aca="false">-1*($E902*(Input!$C$11/100))</f>
        <v>-0</v>
      </c>
      <c r="H902" s="78" t="n">
        <f aca="false">IF($B902&lt;Input!$G$25,((Input!$G$29*(1+Input!$C$13/100)^(DATEDIF(Input!$C$7,$B902,"Y")))),0)</f>
        <v>0</v>
      </c>
      <c r="I902" s="78" t="n">
        <f aca="false">IF($B902&gt;Input!$G$31,0,IF($E902*(Input!$G$35/100)&gt;(Input!$C$12/12),-1*(Input!$C$12/12),-1*$E902*(Input!$G$35/100)))</f>
        <v>0</v>
      </c>
      <c r="J902" s="78" t="n">
        <f aca="false">IF($B902&gt;Input!$G$31,0,(-1)*($E902+$H902+$I902)*(Input!$C$8/100))</f>
        <v>0</v>
      </c>
      <c r="K902" s="78" t="n">
        <f aca="false">IF($B902&gt;Input!$G$31,0,(-1)*($E902+$H902+$I902)*(Input!$C$9/100))</f>
        <v>0</v>
      </c>
      <c r="L902" s="78" t="n">
        <f aca="false">IF($B902&lt;Input!$G$25,($E902+$F902+$G902+$H902+$I902+$J902+$K902),0)</f>
        <v>0</v>
      </c>
    </row>
    <row r="903" customFormat="false" ht="12.8" hidden="false" customHeight="false" outlineLevel="0" collapsed="false">
      <c r="A903" s="76" t="n">
        <v>899</v>
      </c>
      <c r="B903" s="77" t="n">
        <f aca="false">EOMONTH(Input!$C$7,A903)</f>
        <v>70280</v>
      </c>
      <c r="C903" s="76" t="n">
        <f aca="false">DATEDIF(Input!$G$23,$B903,"Y")</f>
        <v>115</v>
      </c>
      <c r="E903" s="78" t="n">
        <f aca="false">IF($B903&gt;Input!$G$31,0,Input!$G$26*(1+Input!$G$28/100)^(DATEDIF(Input!$C$7,$B903,"Y")))</f>
        <v>0</v>
      </c>
      <c r="F903" s="78" t="n">
        <f aca="false">-1*($E903*(Input!$C$10/100))</f>
        <v>-0</v>
      </c>
      <c r="G903" s="78" t="n">
        <f aca="false">-1*($E903*(Input!$C$11/100))</f>
        <v>-0</v>
      </c>
      <c r="H903" s="78" t="n">
        <f aca="false">IF($B903&lt;Input!$G$25,((Input!$G$29*(1+Input!$C$13/100)^(DATEDIF(Input!$C$7,$B903,"Y")))),0)</f>
        <v>0</v>
      </c>
      <c r="I903" s="78" t="n">
        <f aca="false">IF($B903&gt;Input!$G$31,0,IF($E903*(Input!$G$35/100)&gt;(Input!$C$12/12),-1*(Input!$C$12/12),-1*$E903*(Input!$G$35/100)))</f>
        <v>0</v>
      </c>
      <c r="J903" s="78" t="n">
        <f aca="false">IF($B903&gt;Input!$G$31,0,(-1)*($E903+$H903+$I903)*(Input!$C$8/100))</f>
        <v>0</v>
      </c>
      <c r="K903" s="78" t="n">
        <f aca="false">IF($B903&gt;Input!$G$31,0,(-1)*($E903+$H903+$I903)*(Input!$C$9/100))</f>
        <v>0</v>
      </c>
      <c r="L903" s="78" t="n">
        <f aca="false">IF($B903&lt;Input!$G$25,($E903+$F903+$G903+$H903+$I903+$J903+$K903),0)</f>
        <v>0</v>
      </c>
    </row>
    <row r="904" customFormat="false" ht="12.8" hidden="false" customHeight="false" outlineLevel="0" collapsed="false">
      <c r="A904" s="76" t="n">
        <v>900</v>
      </c>
      <c r="B904" s="77" t="n">
        <f aca="false">EOMONTH(Input!$C$7,A904)</f>
        <v>70310</v>
      </c>
      <c r="C904" s="76" t="n">
        <f aca="false">DATEDIF(Input!$G$23,$B904,"Y")</f>
        <v>115</v>
      </c>
      <c r="E904" s="78" t="n">
        <f aca="false">IF($B904&gt;Input!$G$31,0,Input!$G$26*(1+Input!$G$28/100)^(DATEDIF(Input!$C$7,$B904,"Y")))</f>
        <v>0</v>
      </c>
      <c r="F904" s="78" t="n">
        <f aca="false">-1*($E904*(Input!$C$10/100))</f>
        <v>-0</v>
      </c>
      <c r="G904" s="78" t="n">
        <f aca="false">-1*($E904*(Input!$C$11/100))</f>
        <v>-0</v>
      </c>
      <c r="H904" s="78" t="n">
        <f aca="false">IF($B904&lt;Input!$G$25,((Input!$G$29*(1+Input!$C$13/100)^(DATEDIF(Input!$C$7,$B904,"Y")))),0)</f>
        <v>0</v>
      </c>
      <c r="I904" s="78" t="n">
        <f aca="false">IF($B904&gt;Input!$G$31,0,IF($E904*(Input!$G$35/100)&gt;(Input!$C$12/12),-1*(Input!$C$12/12),-1*$E904*(Input!$G$35/100)))</f>
        <v>0</v>
      </c>
      <c r="J904" s="78" t="n">
        <f aca="false">IF($B904&gt;Input!$G$31,0,(-1)*($E904+$H904+$I904)*(Input!$C$8/100))</f>
        <v>0</v>
      </c>
      <c r="K904" s="78" t="n">
        <f aca="false">IF($B904&gt;Input!$G$31,0,(-1)*($E904+$H904+$I904)*(Input!$C$9/100))</f>
        <v>0</v>
      </c>
      <c r="L904" s="78" t="n">
        <f aca="false">IF($B904&lt;Input!$G$25,($E904+$F904+$G904+$H904+$I904+$J904+$K904),0)</f>
        <v>0</v>
      </c>
    </row>
    <row r="905" customFormat="false" ht="12.8" hidden="false" customHeight="false" outlineLevel="0" collapsed="false">
      <c r="A905" s="76" t="n">
        <v>901</v>
      </c>
      <c r="B905" s="77" t="n">
        <f aca="false">EOMONTH(Input!$C$7,A905)</f>
        <v>70341</v>
      </c>
      <c r="C905" s="76" t="n">
        <f aca="false">DATEDIF(Input!$G$23,$B905,"Y")</f>
        <v>115</v>
      </c>
      <c r="E905" s="78" t="n">
        <f aca="false">IF($B905&gt;Input!$G$31,0,Input!$G$26*(1+Input!$G$28/100)^(DATEDIF(Input!$C$7,$B905,"Y")))</f>
        <v>0</v>
      </c>
      <c r="F905" s="78" t="n">
        <f aca="false">-1*($E905*(Input!$C$10/100))</f>
        <v>-0</v>
      </c>
      <c r="G905" s="78" t="n">
        <f aca="false">-1*($E905*(Input!$C$11/100))</f>
        <v>-0</v>
      </c>
      <c r="H905" s="78" t="n">
        <f aca="false">IF($B905&lt;Input!$G$25,((Input!$G$29*(1+Input!$C$13/100)^(DATEDIF(Input!$C$7,$B905,"Y")))),0)</f>
        <v>0</v>
      </c>
      <c r="I905" s="78" t="n">
        <f aca="false">IF($B905&gt;Input!$G$31,0,IF($E905*(Input!$G$35/100)&gt;(Input!$C$12/12),-1*(Input!$C$12/12),-1*$E905*(Input!$G$35/100)))</f>
        <v>0</v>
      </c>
      <c r="J905" s="78" t="n">
        <f aca="false">IF($B905&gt;Input!$G$31,0,(-1)*($E905+$H905+$I905)*(Input!$C$8/100))</f>
        <v>0</v>
      </c>
      <c r="K905" s="78" t="n">
        <f aca="false">IF($B905&gt;Input!$G$31,0,(-1)*($E905+$H905+$I905)*(Input!$C$9/100))</f>
        <v>0</v>
      </c>
      <c r="L905" s="78" t="n">
        <f aca="false">IF($B905&lt;Input!$G$25,($E905+$F905+$G905+$H905+$I905+$J905+$K905),0)</f>
        <v>0</v>
      </c>
    </row>
    <row r="906" customFormat="false" ht="12.8" hidden="false" customHeight="false" outlineLevel="0" collapsed="false">
      <c r="A906" s="76" t="n">
        <v>902</v>
      </c>
      <c r="B906" s="77" t="n">
        <f aca="false">EOMONTH(Input!$C$7,A906)</f>
        <v>70372</v>
      </c>
      <c r="C906" s="76" t="n">
        <f aca="false">DATEDIF(Input!$G$23,$B906,"Y")</f>
        <v>115</v>
      </c>
      <c r="E906" s="78" t="n">
        <f aca="false">IF($B906&gt;Input!$G$31,0,Input!$G$26*(1+Input!$G$28/100)^(DATEDIF(Input!$C$7,$B906,"Y")))</f>
        <v>0</v>
      </c>
      <c r="F906" s="78" t="n">
        <f aca="false">-1*($E906*(Input!$C$10/100))</f>
        <v>-0</v>
      </c>
      <c r="G906" s="78" t="n">
        <f aca="false">-1*($E906*(Input!$C$11/100))</f>
        <v>-0</v>
      </c>
      <c r="H906" s="78" t="n">
        <f aca="false">IF($B906&lt;Input!$G$25,((Input!$G$29*(1+Input!$C$13/100)^(DATEDIF(Input!$C$7,$B906,"Y")))),0)</f>
        <v>0</v>
      </c>
      <c r="I906" s="78" t="n">
        <f aca="false">IF($B906&gt;Input!$G$31,0,IF($E906*(Input!$G$35/100)&gt;(Input!$C$12/12),-1*(Input!$C$12/12),-1*$E906*(Input!$G$35/100)))</f>
        <v>0</v>
      </c>
      <c r="J906" s="78" t="n">
        <f aca="false">IF($B906&gt;Input!$G$31,0,(-1)*($E906+$H906+$I906)*(Input!$C$8/100))</f>
        <v>0</v>
      </c>
      <c r="K906" s="78" t="n">
        <f aca="false">IF($B906&gt;Input!$G$31,0,(-1)*($E906+$H906+$I906)*(Input!$C$9/100))</f>
        <v>0</v>
      </c>
      <c r="L906" s="78" t="n">
        <f aca="false">IF($B906&lt;Input!$G$25,($E906+$F906+$G906+$H906+$I906+$J906+$K906),0)</f>
        <v>0</v>
      </c>
    </row>
    <row r="907" customFormat="false" ht="12.8" hidden="false" customHeight="false" outlineLevel="0" collapsed="false">
      <c r="A907" s="76" t="n">
        <v>903</v>
      </c>
      <c r="B907" s="77" t="n">
        <f aca="false">EOMONTH(Input!$C$7,A907)</f>
        <v>70402</v>
      </c>
      <c r="C907" s="76" t="n">
        <f aca="false">DATEDIF(Input!$G$23,$B907,"Y")</f>
        <v>115</v>
      </c>
      <c r="E907" s="78" t="n">
        <f aca="false">IF($B907&gt;Input!$G$31,0,Input!$G$26*(1+Input!$G$28/100)^(DATEDIF(Input!$C$7,$B907,"Y")))</f>
        <v>0</v>
      </c>
      <c r="F907" s="78" t="n">
        <f aca="false">-1*($E907*(Input!$C$10/100))</f>
        <v>-0</v>
      </c>
      <c r="G907" s="78" t="n">
        <f aca="false">-1*($E907*(Input!$C$11/100))</f>
        <v>-0</v>
      </c>
      <c r="H907" s="78" t="n">
        <f aca="false">IF($B907&lt;Input!$G$25,((Input!$G$29*(1+Input!$C$13/100)^(DATEDIF(Input!$C$7,$B907,"Y")))),0)</f>
        <v>0</v>
      </c>
      <c r="I907" s="78" t="n">
        <f aca="false">IF($B907&gt;Input!$G$31,0,IF($E907*(Input!$G$35/100)&gt;(Input!$C$12/12),-1*(Input!$C$12/12),-1*$E907*(Input!$G$35/100)))</f>
        <v>0</v>
      </c>
      <c r="J907" s="78" t="n">
        <f aca="false">IF($B907&gt;Input!$G$31,0,(-1)*($E907+$H907+$I907)*(Input!$C$8/100))</f>
        <v>0</v>
      </c>
      <c r="K907" s="78" t="n">
        <f aca="false">IF($B907&gt;Input!$G$31,0,(-1)*($E907+$H907+$I907)*(Input!$C$9/100))</f>
        <v>0</v>
      </c>
      <c r="L907" s="78" t="n">
        <f aca="false">IF($B907&lt;Input!$G$25,($E907+$F907+$G907+$H907+$I907+$J907+$K907),0)</f>
        <v>0</v>
      </c>
    </row>
    <row r="908" customFormat="false" ht="12.8" hidden="false" customHeight="false" outlineLevel="0" collapsed="false">
      <c r="A908" s="76" t="n">
        <v>904</v>
      </c>
      <c r="B908" s="77" t="n">
        <f aca="false">EOMONTH(Input!$C$7,A908)</f>
        <v>70433</v>
      </c>
      <c r="C908" s="76" t="n">
        <f aca="false">DATEDIF(Input!$G$23,$B908,"Y")</f>
        <v>115</v>
      </c>
      <c r="E908" s="78" t="n">
        <f aca="false">IF($B908&gt;Input!$G$31,0,Input!$G$26*(1+Input!$G$28/100)^(DATEDIF(Input!$C$7,$B908,"Y")))</f>
        <v>0</v>
      </c>
      <c r="F908" s="78" t="n">
        <f aca="false">-1*($E908*(Input!$C$10/100))</f>
        <v>-0</v>
      </c>
      <c r="G908" s="78" t="n">
        <f aca="false">-1*($E908*(Input!$C$11/100))</f>
        <v>-0</v>
      </c>
      <c r="H908" s="78" t="n">
        <f aca="false">IF($B908&lt;Input!$G$25,((Input!$G$29*(1+Input!$C$13/100)^(DATEDIF(Input!$C$7,$B908,"Y")))),0)</f>
        <v>0</v>
      </c>
      <c r="I908" s="78" t="n">
        <f aca="false">IF($B908&gt;Input!$G$31,0,IF($E908*(Input!$G$35/100)&gt;(Input!$C$12/12),-1*(Input!$C$12/12),-1*$E908*(Input!$G$35/100)))</f>
        <v>0</v>
      </c>
      <c r="J908" s="78" t="n">
        <f aca="false">IF($B908&gt;Input!$G$31,0,(-1)*($E908+$H908+$I908)*(Input!$C$8/100))</f>
        <v>0</v>
      </c>
      <c r="K908" s="78" t="n">
        <f aca="false">IF($B908&gt;Input!$G$31,0,(-1)*($E908+$H908+$I908)*(Input!$C$9/100))</f>
        <v>0</v>
      </c>
      <c r="L908" s="78" t="n">
        <f aca="false">IF($B908&lt;Input!$G$25,($E908+$F908+$G908+$H908+$I908+$J908+$K908),0)</f>
        <v>0</v>
      </c>
    </row>
    <row r="909" customFormat="false" ht="12.8" hidden="false" customHeight="false" outlineLevel="0" collapsed="false">
      <c r="A909" s="76" t="n">
        <v>905</v>
      </c>
      <c r="B909" s="77" t="n">
        <f aca="false">EOMONTH(Input!$C$7,A909)</f>
        <v>70463</v>
      </c>
      <c r="C909" s="76" t="n">
        <f aca="false">DATEDIF(Input!$G$23,$B909,"Y")</f>
        <v>115</v>
      </c>
      <c r="E909" s="78" t="n">
        <f aca="false">IF($B909&gt;Input!$G$31,0,Input!$G$26*(1+Input!$G$28/100)^(DATEDIF(Input!$C$7,$B909,"Y")))</f>
        <v>0</v>
      </c>
      <c r="F909" s="78" t="n">
        <f aca="false">-1*($E909*(Input!$C$10/100))</f>
        <v>-0</v>
      </c>
      <c r="G909" s="78" t="n">
        <f aca="false">-1*($E909*(Input!$C$11/100))</f>
        <v>-0</v>
      </c>
      <c r="H909" s="78" t="n">
        <f aca="false">IF($B909&lt;Input!$G$25,((Input!$G$29*(1+Input!$C$13/100)^(DATEDIF(Input!$C$7,$B909,"Y")))),0)</f>
        <v>0</v>
      </c>
      <c r="I909" s="78" t="n">
        <f aca="false">IF($B909&gt;Input!$G$31,0,IF($E909*(Input!$G$35/100)&gt;(Input!$C$12/12),-1*(Input!$C$12/12),-1*$E909*(Input!$G$35/100)))</f>
        <v>0</v>
      </c>
      <c r="J909" s="78" t="n">
        <f aca="false">IF($B909&gt;Input!$G$31,0,(-1)*($E909+$H909+$I909)*(Input!$C$8/100))</f>
        <v>0</v>
      </c>
      <c r="K909" s="78" t="n">
        <f aca="false">IF($B909&gt;Input!$G$31,0,(-1)*($E909+$H909+$I909)*(Input!$C$9/100))</f>
        <v>0</v>
      </c>
      <c r="L909" s="78" t="n">
        <f aca="false">IF($B909&lt;Input!$G$25,($E909+$F909+$G909+$H909+$I909+$J909+$K909),0)</f>
        <v>0</v>
      </c>
    </row>
    <row r="910" customFormat="false" ht="12.8" hidden="false" customHeight="false" outlineLevel="0" collapsed="false">
      <c r="A910" s="76" t="n">
        <v>906</v>
      </c>
      <c r="B910" s="77" t="n">
        <f aca="false">EOMONTH(Input!$C$7,A910)</f>
        <v>70494</v>
      </c>
      <c r="C910" s="76" t="n">
        <f aca="false">DATEDIF(Input!$G$23,$B910,"Y")</f>
        <v>115</v>
      </c>
      <c r="E910" s="78" t="n">
        <f aca="false">IF($B910&gt;Input!$G$31,0,Input!$G$26*(1+Input!$G$28/100)^(DATEDIF(Input!$C$7,$B910,"Y")))</f>
        <v>0</v>
      </c>
      <c r="F910" s="78" t="n">
        <f aca="false">-1*($E910*(Input!$C$10/100))</f>
        <v>-0</v>
      </c>
      <c r="G910" s="78" t="n">
        <f aca="false">-1*($E910*(Input!$C$11/100))</f>
        <v>-0</v>
      </c>
      <c r="H910" s="78" t="n">
        <f aca="false">IF($B910&lt;Input!$G$25,((Input!$G$29*(1+Input!$C$13/100)^(DATEDIF(Input!$C$7,$B910,"Y")))),0)</f>
        <v>0</v>
      </c>
      <c r="I910" s="78" t="n">
        <f aca="false">IF($B910&gt;Input!$G$31,0,IF($E910*(Input!$G$35/100)&gt;(Input!$C$12/12),-1*(Input!$C$12/12),-1*$E910*(Input!$G$35/100)))</f>
        <v>0</v>
      </c>
      <c r="J910" s="78" t="n">
        <f aca="false">IF($B910&gt;Input!$G$31,0,(-1)*($E910+$H910+$I910)*(Input!$C$8/100))</f>
        <v>0</v>
      </c>
      <c r="K910" s="78" t="n">
        <f aca="false">IF($B910&gt;Input!$G$31,0,(-1)*($E910+$H910+$I910)*(Input!$C$9/100))</f>
        <v>0</v>
      </c>
      <c r="L910" s="78" t="n">
        <f aca="false">IF($B910&lt;Input!$G$25,($E910+$F910+$G910+$H910+$I910+$J910+$K910),0)</f>
        <v>0</v>
      </c>
    </row>
    <row r="911" customFormat="false" ht="12.8" hidden="false" customHeight="false" outlineLevel="0" collapsed="false">
      <c r="A911" s="76" t="n">
        <v>907</v>
      </c>
      <c r="B911" s="77" t="n">
        <f aca="false">EOMONTH(Input!$C$7,A911)</f>
        <v>70525</v>
      </c>
      <c r="C911" s="76" t="n">
        <f aca="false">DATEDIF(Input!$G$23,$B911,"Y")</f>
        <v>115</v>
      </c>
      <c r="E911" s="78" t="n">
        <f aca="false">IF($B911&gt;Input!$G$31,0,Input!$G$26*(1+Input!$G$28/100)^(DATEDIF(Input!$C$7,$B911,"Y")))</f>
        <v>0</v>
      </c>
      <c r="F911" s="78" t="n">
        <f aca="false">-1*($E911*(Input!$C$10/100))</f>
        <v>-0</v>
      </c>
      <c r="G911" s="78" t="n">
        <f aca="false">-1*($E911*(Input!$C$11/100))</f>
        <v>-0</v>
      </c>
      <c r="H911" s="78" t="n">
        <f aca="false">IF($B911&lt;Input!$G$25,((Input!$G$29*(1+Input!$C$13/100)^(DATEDIF(Input!$C$7,$B911,"Y")))),0)</f>
        <v>0</v>
      </c>
      <c r="I911" s="78" t="n">
        <f aca="false">IF($B911&gt;Input!$G$31,0,IF($E911*(Input!$G$35/100)&gt;(Input!$C$12/12),-1*(Input!$C$12/12),-1*$E911*(Input!$G$35/100)))</f>
        <v>0</v>
      </c>
      <c r="J911" s="78" t="n">
        <f aca="false">IF($B911&gt;Input!$G$31,0,(-1)*($E911+$H911+$I911)*(Input!$C$8/100))</f>
        <v>0</v>
      </c>
      <c r="K911" s="78" t="n">
        <f aca="false">IF($B911&gt;Input!$G$31,0,(-1)*($E911+$H911+$I911)*(Input!$C$9/100))</f>
        <v>0</v>
      </c>
      <c r="L911" s="78" t="n">
        <f aca="false">IF($B911&lt;Input!$G$25,($E911+$F911+$G911+$H911+$I911+$J911+$K911),0)</f>
        <v>0</v>
      </c>
    </row>
    <row r="912" customFormat="false" ht="12.8" hidden="false" customHeight="false" outlineLevel="0" collapsed="false">
      <c r="A912" s="76" t="n">
        <v>908</v>
      </c>
      <c r="B912" s="77" t="n">
        <f aca="false">EOMONTH(Input!$C$7,A912)</f>
        <v>70553</v>
      </c>
      <c r="C912" s="76" t="n">
        <f aca="false">DATEDIF(Input!$G$23,$B912,"Y")</f>
        <v>115</v>
      </c>
      <c r="E912" s="78" t="n">
        <f aca="false">IF($B912&gt;Input!$G$31,0,Input!$G$26*(1+Input!$G$28/100)^(DATEDIF(Input!$C$7,$B912,"Y")))</f>
        <v>0</v>
      </c>
      <c r="F912" s="78" t="n">
        <f aca="false">-1*($E912*(Input!$C$10/100))</f>
        <v>-0</v>
      </c>
      <c r="G912" s="78" t="n">
        <f aca="false">-1*($E912*(Input!$C$11/100))</f>
        <v>-0</v>
      </c>
      <c r="H912" s="78" t="n">
        <f aca="false">IF($B912&lt;Input!$G$25,((Input!$G$29*(1+Input!$C$13/100)^(DATEDIF(Input!$C$7,$B912,"Y")))),0)</f>
        <v>0</v>
      </c>
      <c r="I912" s="78" t="n">
        <f aca="false">IF($B912&gt;Input!$G$31,0,IF($E912*(Input!$G$35/100)&gt;(Input!$C$12/12),-1*(Input!$C$12/12),-1*$E912*(Input!$G$35/100)))</f>
        <v>0</v>
      </c>
      <c r="J912" s="78" t="n">
        <f aca="false">IF($B912&gt;Input!$G$31,0,(-1)*($E912+$H912+$I912)*(Input!$C$8/100))</f>
        <v>0</v>
      </c>
      <c r="K912" s="78" t="n">
        <f aca="false">IF($B912&gt;Input!$G$31,0,(-1)*($E912+$H912+$I912)*(Input!$C$9/100))</f>
        <v>0</v>
      </c>
      <c r="L912" s="78" t="n">
        <f aca="false">IF($B912&lt;Input!$G$25,($E912+$F912+$G912+$H912+$I912+$J912+$K912),0)</f>
        <v>0</v>
      </c>
    </row>
    <row r="913" customFormat="false" ht="12.8" hidden="false" customHeight="false" outlineLevel="0" collapsed="false">
      <c r="A913" s="76" t="n">
        <v>909</v>
      </c>
      <c r="B913" s="77" t="n">
        <f aca="false">EOMONTH(Input!$C$7,A913)</f>
        <v>70584</v>
      </c>
      <c r="C913" s="76" t="n">
        <f aca="false">DATEDIF(Input!$G$23,$B913,"Y")</f>
        <v>115</v>
      </c>
      <c r="E913" s="78" t="n">
        <f aca="false">IF($B913&gt;Input!$G$31,0,Input!$G$26*(1+Input!$G$28/100)^(DATEDIF(Input!$C$7,$B913,"Y")))</f>
        <v>0</v>
      </c>
      <c r="F913" s="78" t="n">
        <f aca="false">-1*($E913*(Input!$C$10/100))</f>
        <v>-0</v>
      </c>
      <c r="G913" s="78" t="n">
        <f aca="false">-1*($E913*(Input!$C$11/100))</f>
        <v>-0</v>
      </c>
      <c r="H913" s="78" t="n">
        <f aca="false">IF($B913&lt;Input!$G$25,((Input!$G$29*(1+Input!$C$13/100)^(DATEDIF(Input!$C$7,$B913,"Y")))),0)</f>
        <v>0</v>
      </c>
      <c r="I913" s="78" t="n">
        <f aca="false">IF($B913&gt;Input!$G$31,0,IF($E913*(Input!$G$35/100)&gt;(Input!$C$12/12),-1*(Input!$C$12/12),-1*$E913*(Input!$G$35/100)))</f>
        <v>0</v>
      </c>
      <c r="J913" s="78" t="n">
        <f aca="false">IF($B913&gt;Input!$G$31,0,(-1)*($E913+$H913+$I913)*(Input!$C$8/100))</f>
        <v>0</v>
      </c>
      <c r="K913" s="78" t="n">
        <f aca="false">IF($B913&gt;Input!$G$31,0,(-1)*($E913+$H913+$I913)*(Input!$C$9/100))</f>
        <v>0</v>
      </c>
      <c r="L913" s="78" t="n">
        <f aca="false">IF($B913&lt;Input!$G$25,($E913+$F913+$G913+$H913+$I913+$J913+$K913),0)</f>
        <v>0</v>
      </c>
    </row>
    <row r="914" customFormat="false" ht="12.8" hidden="false" customHeight="false" outlineLevel="0" collapsed="false">
      <c r="A914" s="76" t="n">
        <v>910</v>
      </c>
      <c r="B914" s="77" t="n">
        <f aca="false">EOMONTH(Input!$C$7,A914)</f>
        <v>70614</v>
      </c>
      <c r="C914" s="76" t="n">
        <f aca="false">DATEDIF(Input!$G$23,$B914,"Y")</f>
        <v>115</v>
      </c>
      <c r="E914" s="78" t="n">
        <f aca="false">IF($B914&gt;Input!$G$31,0,Input!$G$26*(1+Input!$G$28/100)^(DATEDIF(Input!$C$7,$B914,"Y")))</f>
        <v>0</v>
      </c>
      <c r="F914" s="78" t="n">
        <f aca="false">-1*($E914*(Input!$C$10/100))</f>
        <v>-0</v>
      </c>
      <c r="G914" s="78" t="n">
        <f aca="false">-1*($E914*(Input!$C$11/100))</f>
        <v>-0</v>
      </c>
      <c r="H914" s="78" t="n">
        <f aca="false">IF($B914&lt;Input!$G$25,((Input!$G$29*(1+Input!$C$13/100)^(DATEDIF(Input!$C$7,$B914,"Y")))),0)</f>
        <v>0</v>
      </c>
      <c r="I914" s="78" t="n">
        <f aca="false">IF($B914&gt;Input!$G$31,0,IF($E914*(Input!$G$35/100)&gt;(Input!$C$12/12),-1*(Input!$C$12/12),-1*$E914*(Input!$G$35/100)))</f>
        <v>0</v>
      </c>
      <c r="J914" s="78" t="n">
        <f aca="false">IF($B914&gt;Input!$G$31,0,(-1)*($E914+$H914+$I914)*(Input!$C$8/100))</f>
        <v>0</v>
      </c>
      <c r="K914" s="78" t="n">
        <f aca="false">IF($B914&gt;Input!$G$31,0,(-1)*($E914+$H914+$I914)*(Input!$C$9/100))</f>
        <v>0</v>
      </c>
      <c r="L914" s="78" t="n">
        <f aca="false">IF($B914&lt;Input!$G$25,($E914+$F914+$G914+$H914+$I914+$J914+$K914),0)</f>
        <v>0</v>
      </c>
    </row>
    <row r="915" customFormat="false" ht="12.8" hidden="false" customHeight="false" outlineLevel="0" collapsed="false">
      <c r="A915" s="76" t="n">
        <v>911</v>
      </c>
      <c r="B915" s="77" t="n">
        <f aca="false">EOMONTH(Input!$C$7,A915)</f>
        <v>70645</v>
      </c>
      <c r="C915" s="76" t="n">
        <f aca="false">DATEDIF(Input!$G$23,$B915,"Y")</f>
        <v>116</v>
      </c>
      <c r="E915" s="78" t="n">
        <f aca="false">IF($B915&gt;Input!$G$31,0,Input!$G$26*(1+Input!$G$28/100)^(DATEDIF(Input!$C$7,$B915,"Y")))</f>
        <v>0</v>
      </c>
      <c r="F915" s="78" t="n">
        <f aca="false">-1*($E915*(Input!$C$10/100))</f>
        <v>-0</v>
      </c>
      <c r="G915" s="78" t="n">
        <f aca="false">-1*($E915*(Input!$C$11/100))</f>
        <v>-0</v>
      </c>
      <c r="H915" s="78" t="n">
        <f aca="false">IF($B915&lt;Input!$G$25,((Input!$G$29*(1+Input!$C$13/100)^(DATEDIF(Input!$C$7,$B915,"Y")))),0)</f>
        <v>0</v>
      </c>
      <c r="I915" s="78" t="n">
        <f aca="false">IF($B915&gt;Input!$G$31,0,IF($E915*(Input!$G$35/100)&gt;(Input!$C$12/12),-1*(Input!$C$12/12),-1*$E915*(Input!$G$35/100)))</f>
        <v>0</v>
      </c>
      <c r="J915" s="78" t="n">
        <f aca="false">IF($B915&gt;Input!$G$31,0,(-1)*($E915+$H915+$I915)*(Input!$C$8/100))</f>
        <v>0</v>
      </c>
      <c r="K915" s="78" t="n">
        <f aca="false">IF($B915&gt;Input!$G$31,0,(-1)*($E915+$H915+$I915)*(Input!$C$9/100))</f>
        <v>0</v>
      </c>
      <c r="L915" s="78" t="n">
        <f aca="false">IF($B915&lt;Input!$G$25,($E915+$F915+$G915+$H915+$I915+$J915+$K915),0)</f>
        <v>0</v>
      </c>
    </row>
    <row r="916" customFormat="false" ht="12.8" hidden="false" customHeight="false" outlineLevel="0" collapsed="false">
      <c r="A916" s="76" t="n">
        <v>912</v>
      </c>
      <c r="B916" s="77" t="n">
        <f aca="false">EOMONTH(Input!$C$7,A916)</f>
        <v>70675</v>
      </c>
      <c r="C916" s="76" t="n">
        <f aca="false">DATEDIF(Input!$G$23,$B916,"Y")</f>
        <v>116</v>
      </c>
      <c r="E916" s="78" t="n">
        <f aca="false">IF($B916&gt;Input!$G$31,0,Input!$G$26*(1+Input!$G$28/100)^(DATEDIF(Input!$C$7,$B916,"Y")))</f>
        <v>0</v>
      </c>
      <c r="F916" s="78" t="n">
        <f aca="false">-1*($E916*(Input!$C$10/100))</f>
        <v>-0</v>
      </c>
      <c r="G916" s="78" t="n">
        <f aca="false">-1*($E916*(Input!$C$11/100))</f>
        <v>-0</v>
      </c>
      <c r="H916" s="78" t="n">
        <f aca="false">IF($B916&lt;Input!$G$25,((Input!$G$29*(1+Input!$C$13/100)^(DATEDIF(Input!$C$7,$B916,"Y")))),0)</f>
        <v>0</v>
      </c>
      <c r="I916" s="78" t="n">
        <f aca="false">IF($B916&gt;Input!$G$31,0,IF($E916*(Input!$G$35/100)&gt;(Input!$C$12/12),-1*(Input!$C$12/12),-1*$E916*(Input!$G$35/100)))</f>
        <v>0</v>
      </c>
      <c r="J916" s="78" t="n">
        <f aca="false">IF($B916&gt;Input!$G$31,0,(-1)*($E916+$H916+$I916)*(Input!$C$8/100))</f>
        <v>0</v>
      </c>
      <c r="K916" s="78" t="n">
        <f aca="false">IF($B916&gt;Input!$G$31,0,(-1)*($E916+$H916+$I916)*(Input!$C$9/100))</f>
        <v>0</v>
      </c>
      <c r="L916" s="78" t="n">
        <f aca="false">IF($B916&lt;Input!$G$25,($E916+$F916+$G916+$H916+$I916+$J916+$K916),0)</f>
        <v>0</v>
      </c>
    </row>
    <row r="917" customFormat="false" ht="12.8" hidden="false" customHeight="false" outlineLevel="0" collapsed="false">
      <c r="A917" s="76" t="n">
        <v>913</v>
      </c>
      <c r="B917" s="77" t="n">
        <f aca="false">EOMONTH(Input!$C$7,A917)</f>
        <v>70706</v>
      </c>
      <c r="C917" s="76" t="n">
        <f aca="false">DATEDIF(Input!$G$23,$B917,"Y")</f>
        <v>116</v>
      </c>
      <c r="E917" s="78" t="n">
        <f aca="false">IF($B917&gt;Input!$G$31,0,Input!$G$26*(1+Input!$G$28/100)^(DATEDIF(Input!$C$7,$B917,"Y")))</f>
        <v>0</v>
      </c>
      <c r="F917" s="78" t="n">
        <f aca="false">-1*($E917*(Input!$C$10/100))</f>
        <v>-0</v>
      </c>
      <c r="G917" s="78" t="n">
        <f aca="false">-1*($E917*(Input!$C$11/100))</f>
        <v>-0</v>
      </c>
      <c r="H917" s="78" t="n">
        <f aca="false">IF($B917&lt;Input!$G$25,((Input!$G$29*(1+Input!$C$13/100)^(DATEDIF(Input!$C$7,$B917,"Y")))),0)</f>
        <v>0</v>
      </c>
      <c r="I917" s="78" t="n">
        <f aca="false">IF($B917&gt;Input!$G$31,0,IF($E917*(Input!$G$35/100)&gt;(Input!$C$12/12),-1*(Input!$C$12/12),-1*$E917*(Input!$G$35/100)))</f>
        <v>0</v>
      </c>
      <c r="J917" s="78" t="n">
        <f aca="false">IF($B917&gt;Input!$G$31,0,(-1)*($E917+$H917+$I917)*(Input!$C$8/100))</f>
        <v>0</v>
      </c>
      <c r="K917" s="78" t="n">
        <f aca="false">IF($B917&gt;Input!$G$31,0,(-1)*($E917+$H917+$I917)*(Input!$C$9/100))</f>
        <v>0</v>
      </c>
      <c r="L917" s="78" t="n">
        <f aca="false">IF($B917&lt;Input!$G$25,($E917+$F917+$G917+$H917+$I917+$J917+$K917),0)</f>
        <v>0</v>
      </c>
    </row>
    <row r="918" customFormat="false" ht="12.8" hidden="false" customHeight="false" outlineLevel="0" collapsed="false">
      <c r="A918" s="76" t="n">
        <v>914</v>
      </c>
      <c r="B918" s="77" t="n">
        <f aca="false">EOMONTH(Input!$C$7,A918)</f>
        <v>70737</v>
      </c>
      <c r="C918" s="76" t="n">
        <f aca="false">DATEDIF(Input!$G$23,$B918,"Y")</f>
        <v>116</v>
      </c>
      <c r="E918" s="78" t="n">
        <f aca="false">IF($B918&gt;Input!$G$31,0,Input!$G$26*(1+Input!$G$28/100)^(DATEDIF(Input!$C$7,$B918,"Y")))</f>
        <v>0</v>
      </c>
      <c r="F918" s="78" t="n">
        <f aca="false">-1*($E918*(Input!$C$10/100))</f>
        <v>-0</v>
      </c>
      <c r="G918" s="78" t="n">
        <f aca="false">-1*($E918*(Input!$C$11/100))</f>
        <v>-0</v>
      </c>
      <c r="H918" s="78" t="n">
        <f aca="false">IF($B918&lt;Input!$G$25,((Input!$G$29*(1+Input!$C$13/100)^(DATEDIF(Input!$C$7,$B918,"Y")))),0)</f>
        <v>0</v>
      </c>
      <c r="I918" s="78" t="n">
        <f aca="false">IF($B918&gt;Input!$G$31,0,IF($E918*(Input!$G$35/100)&gt;(Input!$C$12/12),-1*(Input!$C$12/12),-1*$E918*(Input!$G$35/100)))</f>
        <v>0</v>
      </c>
      <c r="J918" s="78" t="n">
        <f aca="false">IF($B918&gt;Input!$G$31,0,(-1)*($E918+$H918+$I918)*(Input!$C$8/100))</f>
        <v>0</v>
      </c>
      <c r="K918" s="78" t="n">
        <f aca="false">IF($B918&gt;Input!$G$31,0,(-1)*($E918+$H918+$I918)*(Input!$C$9/100))</f>
        <v>0</v>
      </c>
      <c r="L918" s="78" t="n">
        <f aca="false">IF($B918&lt;Input!$G$25,($E918+$F918+$G918+$H918+$I918+$J918+$K918),0)</f>
        <v>0</v>
      </c>
    </row>
    <row r="919" customFormat="false" ht="12.8" hidden="false" customHeight="false" outlineLevel="0" collapsed="false">
      <c r="A919" s="76" t="n">
        <v>915</v>
      </c>
      <c r="B919" s="77" t="n">
        <f aca="false">EOMONTH(Input!$C$7,A919)</f>
        <v>70767</v>
      </c>
      <c r="C919" s="76" t="n">
        <f aca="false">DATEDIF(Input!$G$23,$B919,"Y")</f>
        <v>116</v>
      </c>
      <c r="E919" s="78" t="n">
        <f aca="false">IF($B919&gt;Input!$G$31,0,Input!$G$26*(1+Input!$G$28/100)^(DATEDIF(Input!$C$7,$B919,"Y")))</f>
        <v>0</v>
      </c>
      <c r="F919" s="78" t="n">
        <f aca="false">-1*($E919*(Input!$C$10/100))</f>
        <v>-0</v>
      </c>
      <c r="G919" s="78" t="n">
        <f aca="false">-1*($E919*(Input!$C$11/100))</f>
        <v>-0</v>
      </c>
      <c r="H919" s="78" t="n">
        <f aca="false">IF($B919&lt;Input!$G$25,((Input!$G$29*(1+Input!$C$13/100)^(DATEDIF(Input!$C$7,$B919,"Y")))),0)</f>
        <v>0</v>
      </c>
      <c r="I919" s="78" t="n">
        <f aca="false">IF($B919&gt;Input!$G$31,0,IF($E919*(Input!$G$35/100)&gt;(Input!$C$12/12),-1*(Input!$C$12/12),-1*$E919*(Input!$G$35/100)))</f>
        <v>0</v>
      </c>
      <c r="J919" s="78" t="n">
        <f aca="false">IF($B919&gt;Input!$G$31,0,(-1)*($E919+$H919+$I919)*(Input!$C$8/100))</f>
        <v>0</v>
      </c>
      <c r="K919" s="78" t="n">
        <f aca="false">IF($B919&gt;Input!$G$31,0,(-1)*($E919+$H919+$I919)*(Input!$C$9/100))</f>
        <v>0</v>
      </c>
      <c r="L919" s="78" t="n">
        <f aca="false">IF($B919&lt;Input!$G$25,($E919+$F919+$G919+$H919+$I919+$J919+$K919),0)</f>
        <v>0</v>
      </c>
    </row>
    <row r="920" customFormat="false" ht="12.8" hidden="false" customHeight="false" outlineLevel="0" collapsed="false">
      <c r="A920" s="76" t="n">
        <v>916</v>
      </c>
      <c r="B920" s="77" t="n">
        <f aca="false">EOMONTH(Input!$C$7,A920)</f>
        <v>70798</v>
      </c>
      <c r="C920" s="76" t="n">
        <f aca="false">DATEDIF(Input!$G$23,$B920,"Y")</f>
        <v>116</v>
      </c>
      <c r="E920" s="78" t="n">
        <f aca="false">IF($B920&gt;Input!$G$31,0,Input!$G$26*(1+Input!$G$28/100)^(DATEDIF(Input!$C$7,$B920,"Y")))</f>
        <v>0</v>
      </c>
      <c r="F920" s="78" t="n">
        <f aca="false">-1*($E920*(Input!$C$10/100))</f>
        <v>-0</v>
      </c>
      <c r="G920" s="78" t="n">
        <f aca="false">-1*($E920*(Input!$C$11/100))</f>
        <v>-0</v>
      </c>
      <c r="H920" s="78" t="n">
        <f aca="false">IF($B920&lt;Input!$G$25,((Input!$G$29*(1+Input!$C$13/100)^(DATEDIF(Input!$C$7,$B920,"Y")))),0)</f>
        <v>0</v>
      </c>
      <c r="I920" s="78" t="n">
        <f aca="false">IF($B920&gt;Input!$G$31,0,IF($E920*(Input!$G$35/100)&gt;(Input!$C$12/12),-1*(Input!$C$12/12),-1*$E920*(Input!$G$35/100)))</f>
        <v>0</v>
      </c>
      <c r="J920" s="78" t="n">
        <f aca="false">IF($B920&gt;Input!$G$31,0,(-1)*($E920+$H920+$I920)*(Input!$C$8/100))</f>
        <v>0</v>
      </c>
      <c r="K920" s="78" t="n">
        <f aca="false">IF($B920&gt;Input!$G$31,0,(-1)*($E920+$H920+$I920)*(Input!$C$9/100))</f>
        <v>0</v>
      </c>
      <c r="L920" s="78" t="n">
        <f aca="false">IF($B920&lt;Input!$G$25,($E920+$F920+$G920+$H920+$I920+$J920+$K920),0)</f>
        <v>0</v>
      </c>
    </row>
    <row r="921" customFormat="false" ht="12.8" hidden="false" customHeight="false" outlineLevel="0" collapsed="false">
      <c r="A921" s="76" t="n">
        <v>917</v>
      </c>
      <c r="B921" s="77" t="n">
        <f aca="false">EOMONTH(Input!$C$7,A921)</f>
        <v>70828</v>
      </c>
      <c r="C921" s="76" t="n">
        <f aca="false">DATEDIF(Input!$G$23,$B921,"Y")</f>
        <v>116</v>
      </c>
      <c r="E921" s="78" t="n">
        <f aca="false">IF($B921&gt;Input!$G$31,0,Input!$G$26*(1+Input!$G$28/100)^(DATEDIF(Input!$C$7,$B921,"Y")))</f>
        <v>0</v>
      </c>
      <c r="F921" s="78" t="n">
        <f aca="false">-1*($E921*(Input!$C$10/100))</f>
        <v>-0</v>
      </c>
      <c r="G921" s="78" t="n">
        <f aca="false">-1*($E921*(Input!$C$11/100))</f>
        <v>-0</v>
      </c>
      <c r="H921" s="78" t="n">
        <f aca="false">IF($B921&lt;Input!$G$25,((Input!$G$29*(1+Input!$C$13/100)^(DATEDIF(Input!$C$7,$B921,"Y")))),0)</f>
        <v>0</v>
      </c>
      <c r="I921" s="78" t="n">
        <f aca="false">IF($B921&gt;Input!$G$31,0,IF($E921*(Input!$G$35/100)&gt;(Input!$C$12/12),-1*(Input!$C$12/12),-1*$E921*(Input!$G$35/100)))</f>
        <v>0</v>
      </c>
      <c r="J921" s="78" t="n">
        <f aca="false">IF($B921&gt;Input!$G$31,0,(-1)*($E921+$H921+$I921)*(Input!$C$8/100))</f>
        <v>0</v>
      </c>
      <c r="K921" s="78" t="n">
        <f aca="false">IF($B921&gt;Input!$G$31,0,(-1)*($E921+$H921+$I921)*(Input!$C$9/100))</f>
        <v>0</v>
      </c>
      <c r="L921" s="78" t="n">
        <f aca="false">IF($B921&lt;Input!$G$25,($E921+$F921+$G921+$H921+$I921+$J921+$K921),0)</f>
        <v>0</v>
      </c>
    </row>
    <row r="922" customFormat="false" ht="12.8" hidden="false" customHeight="false" outlineLevel="0" collapsed="false">
      <c r="A922" s="76" t="n">
        <v>918</v>
      </c>
      <c r="B922" s="77" t="n">
        <f aca="false">EOMONTH(Input!$C$7,A922)</f>
        <v>70859</v>
      </c>
      <c r="C922" s="76" t="n">
        <f aca="false">DATEDIF(Input!$G$23,$B922,"Y")</f>
        <v>116</v>
      </c>
      <c r="E922" s="78" t="n">
        <f aca="false">IF($B922&gt;Input!$G$31,0,Input!$G$26*(1+Input!$G$28/100)^(DATEDIF(Input!$C$7,$B922,"Y")))</f>
        <v>0</v>
      </c>
      <c r="F922" s="78" t="n">
        <f aca="false">-1*($E922*(Input!$C$10/100))</f>
        <v>-0</v>
      </c>
      <c r="G922" s="78" t="n">
        <f aca="false">-1*($E922*(Input!$C$11/100))</f>
        <v>-0</v>
      </c>
      <c r="H922" s="78" t="n">
        <f aca="false">IF($B922&lt;Input!$G$25,((Input!$G$29*(1+Input!$C$13/100)^(DATEDIF(Input!$C$7,$B922,"Y")))),0)</f>
        <v>0</v>
      </c>
      <c r="I922" s="78" t="n">
        <f aca="false">IF($B922&gt;Input!$G$31,0,IF($E922*(Input!$G$35/100)&gt;(Input!$C$12/12),-1*(Input!$C$12/12),-1*$E922*(Input!$G$35/100)))</f>
        <v>0</v>
      </c>
      <c r="J922" s="78" t="n">
        <f aca="false">IF($B922&gt;Input!$G$31,0,(-1)*($E922+$H922+$I922)*(Input!$C$8/100))</f>
        <v>0</v>
      </c>
      <c r="K922" s="78" t="n">
        <f aca="false">IF($B922&gt;Input!$G$31,0,(-1)*($E922+$H922+$I922)*(Input!$C$9/100))</f>
        <v>0</v>
      </c>
      <c r="L922" s="78" t="n">
        <f aca="false">IF($B922&lt;Input!$G$25,($E922+$F922+$G922+$H922+$I922+$J922+$K922),0)</f>
        <v>0</v>
      </c>
    </row>
    <row r="923" customFormat="false" ht="12.8" hidden="false" customHeight="false" outlineLevel="0" collapsed="false">
      <c r="A923" s="76" t="n">
        <v>919</v>
      </c>
      <c r="B923" s="77" t="n">
        <f aca="false">EOMONTH(Input!$C$7,A923)</f>
        <v>70890</v>
      </c>
      <c r="C923" s="76" t="n">
        <f aca="false">DATEDIF(Input!$G$23,$B923,"Y")</f>
        <v>116</v>
      </c>
      <c r="E923" s="78" t="n">
        <f aca="false">IF($B923&gt;Input!$G$31,0,Input!$G$26*(1+Input!$G$28/100)^(DATEDIF(Input!$C$7,$B923,"Y")))</f>
        <v>0</v>
      </c>
      <c r="F923" s="78" t="n">
        <f aca="false">-1*($E923*(Input!$C$10/100))</f>
        <v>-0</v>
      </c>
      <c r="G923" s="78" t="n">
        <f aca="false">-1*($E923*(Input!$C$11/100))</f>
        <v>-0</v>
      </c>
      <c r="H923" s="78" t="n">
        <f aca="false">IF($B923&lt;Input!$G$25,((Input!$G$29*(1+Input!$C$13/100)^(DATEDIF(Input!$C$7,$B923,"Y")))),0)</f>
        <v>0</v>
      </c>
      <c r="I923" s="78" t="n">
        <f aca="false">IF($B923&gt;Input!$G$31,0,IF($E923*(Input!$G$35/100)&gt;(Input!$C$12/12),-1*(Input!$C$12/12),-1*$E923*(Input!$G$35/100)))</f>
        <v>0</v>
      </c>
      <c r="J923" s="78" t="n">
        <f aca="false">IF($B923&gt;Input!$G$31,0,(-1)*($E923+$H923+$I923)*(Input!$C$8/100))</f>
        <v>0</v>
      </c>
      <c r="K923" s="78" t="n">
        <f aca="false">IF($B923&gt;Input!$G$31,0,(-1)*($E923+$H923+$I923)*(Input!$C$9/100))</f>
        <v>0</v>
      </c>
      <c r="L923" s="78" t="n">
        <f aca="false">IF($B923&lt;Input!$G$25,($E923+$F923+$G923+$H923+$I923+$J923+$K923),0)</f>
        <v>0</v>
      </c>
    </row>
    <row r="924" customFormat="false" ht="12.8" hidden="false" customHeight="false" outlineLevel="0" collapsed="false">
      <c r="A924" s="76" t="n">
        <v>920</v>
      </c>
      <c r="B924" s="77" t="n">
        <f aca="false">EOMONTH(Input!$C$7,A924)</f>
        <v>70918</v>
      </c>
      <c r="C924" s="76" t="n">
        <f aca="false">DATEDIF(Input!$G$23,$B924,"Y")</f>
        <v>116</v>
      </c>
      <c r="E924" s="78" t="n">
        <f aca="false">IF($B924&gt;Input!$G$31,0,Input!$G$26*(1+Input!$G$28/100)^(DATEDIF(Input!$C$7,$B924,"Y")))</f>
        <v>0</v>
      </c>
      <c r="F924" s="78" t="n">
        <f aca="false">-1*($E924*(Input!$C$10/100))</f>
        <v>-0</v>
      </c>
      <c r="G924" s="78" t="n">
        <f aca="false">-1*($E924*(Input!$C$11/100))</f>
        <v>-0</v>
      </c>
      <c r="H924" s="78" t="n">
        <f aca="false">IF($B924&lt;Input!$G$25,((Input!$G$29*(1+Input!$C$13/100)^(DATEDIF(Input!$C$7,$B924,"Y")))),0)</f>
        <v>0</v>
      </c>
      <c r="I924" s="78" t="n">
        <f aca="false">IF($B924&gt;Input!$G$31,0,IF($E924*(Input!$G$35/100)&gt;(Input!$C$12/12),-1*(Input!$C$12/12),-1*$E924*(Input!$G$35/100)))</f>
        <v>0</v>
      </c>
      <c r="J924" s="78" t="n">
        <f aca="false">IF($B924&gt;Input!$G$31,0,(-1)*($E924+$H924+$I924)*(Input!$C$8/100))</f>
        <v>0</v>
      </c>
      <c r="K924" s="78" t="n">
        <f aca="false">IF($B924&gt;Input!$G$31,0,(-1)*($E924+$H924+$I924)*(Input!$C$9/100))</f>
        <v>0</v>
      </c>
      <c r="L924" s="78" t="n">
        <f aca="false">IF($B924&lt;Input!$G$25,($E924+$F924+$G924+$H924+$I924+$J924+$K924),0)</f>
        <v>0</v>
      </c>
    </row>
    <row r="925" customFormat="false" ht="12.8" hidden="false" customHeight="false" outlineLevel="0" collapsed="false">
      <c r="A925" s="76" t="n">
        <v>921</v>
      </c>
      <c r="B925" s="77" t="n">
        <f aca="false">EOMONTH(Input!$C$7,A925)</f>
        <v>70949</v>
      </c>
      <c r="C925" s="76" t="n">
        <f aca="false">DATEDIF(Input!$G$23,$B925,"Y")</f>
        <v>116</v>
      </c>
      <c r="E925" s="78" t="n">
        <f aca="false">IF($B925&gt;Input!$G$31,0,Input!$G$26*(1+Input!$G$28/100)^(DATEDIF(Input!$C$7,$B925,"Y")))</f>
        <v>0</v>
      </c>
      <c r="F925" s="78" t="n">
        <f aca="false">-1*($E925*(Input!$C$10/100))</f>
        <v>-0</v>
      </c>
      <c r="G925" s="78" t="n">
        <f aca="false">-1*($E925*(Input!$C$11/100))</f>
        <v>-0</v>
      </c>
      <c r="H925" s="78" t="n">
        <f aca="false">IF($B925&lt;Input!$G$25,((Input!$G$29*(1+Input!$C$13/100)^(DATEDIF(Input!$C$7,$B925,"Y")))),0)</f>
        <v>0</v>
      </c>
      <c r="I925" s="78" t="n">
        <f aca="false">IF($B925&gt;Input!$G$31,0,IF($E925*(Input!$G$35/100)&gt;(Input!$C$12/12),-1*(Input!$C$12/12),-1*$E925*(Input!$G$35/100)))</f>
        <v>0</v>
      </c>
      <c r="J925" s="78" t="n">
        <f aca="false">IF($B925&gt;Input!$G$31,0,(-1)*($E925+$H925+$I925)*(Input!$C$8/100))</f>
        <v>0</v>
      </c>
      <c r="K925" s="78" t="n">
        <f aca="false">IF($B925&gt;Input!$G$31,0,(-1)*($E925+$H925+$I925)*(Input!$C$9/100))</f>
        <v>0</v>
      </c>
      <c r="L925" s="78" t="n">
        <f aca="false">IF($B925&lt;Input!$G$25,($E925+$F925+$G925+$H925+$I925+$J925+$K925),0)</f>
        <v>0</v>
      </c>
    </row>
    <row r="926" customFormat="false" ht="12.8" hidden="false" customHeight="false" outlineLevel="0" collapsed="false">
      <c r="A926" s="76" t="n">
        <v>922</v>
      </c>
      <c r="B926" s="77" t="n">
        <f aca="false">EOMONTH(Input!$C$7,A926)</f>
        <v>70979</v>
      </c>
      <c r="C926" s="76" t="n">
        <f aca="false">DATEDIF(Input!$G$23,$B926,"Y")</f>
        <v>116</v>
      </c>
      <c r="E926" s="78" t="n">
        <f aca="false">IF($B926&gt;Input!$G$31,0,Input!$G$26*(1+Input!$G$28/100)^(DATEDIF(Input!$C$7,$B926,"Y")))</f>
        <v>0</v>
      </c>
      <c r="F926" s="78" t="n">
        <f aca="false">-1*($E926*(Input!$C$10/100))</f>
        <v>-0</v>
      </c>
      <c r="G926" s="78" t="n">
        <f aca="false">-1*($E926*(Input!$C$11/100))</f>
        <v>-0</v>
      </c>
      <c r="H926" s="78" t="n">
        <f aca="false">IF($B926&lt;Input!$G$25,((Input!$G$29*(1+Input!$C$13/100)^(DATEDIF(Input!$C$7,$B926,"Y")))),0)</f>
        <v>0</v>
      </c>
      <c r="I926" s="78" t="n">
        <f aca="false">IF($B926&gt;Input!$G$31,0,IF($E926*(Input!$G$35/100)&gt;(Input!$C$12/12),-1*(Input!$C$12/12),-1*$E926*(Input!$G$35/100)))</f>
        <v>0</v>
      </c>
      <c r="J926" s="78" t="n">
        <f aca="false">IF($B926&gt;Input!$G$31,0,(-1)*($E926+$H926+$I926)*(Input!$C$8/100))</f>
        <v>0</v>
      </c>
      <c r="K926" s="78" t="n">
        <f aca="false">IF($B926&gt;Input!$G$31,0,(-1)*($E926+$H926+$I926)*(Input!$C$9/100))</f>
        <v>0</v>
      </c>
      <c r="L926" s="78" t="n">
        <f aca="false">IF($B926&lt;Input!$G$25,($E926+$F926+$G926+$H926+$I926+$J926+$K926),0)</f>
        <v>0</v>
      </c>
    </row>
    <row r="927" customFormat="false" ht="12.8" hidden="false" customHeight="false" outlineLevel="0" collapsed="false">
      <c r="A927" s="76" t="n">
        <v>923</v>
      </c>
      <c r="B927" s="77" t="n">
        <f aca="false">EOMONTH(Input!$C$7,A927)</f>
        <v>71010</v>
      </c>
      <c r="C927" s="76" t="n">
        <f aca="false">DATEDIF(Input!$G$23,$B927,"Y")</f>
        <v>117</v>
      </c>
      <c r="E927" s="78" t="n">
        <f aca="false">IF($B927&gt;Input!$G$31,0,Input!$G$26*(1+Input!$G$28/100)^(DATEDIF(Input!$C$7,$B927,"Y")))</f>
        <v>0</v>
      </c>
      <c r="F927" s="78" t="n">
        <f aca="false">-1*($E927*(Input!$C$10/100))</f>
        <v>-0</v>
      </c>
      <c r="G927" s="78" t="n">
        <f aca="false">-1*($E927*(Input!$C$11/100))</f>
        <v>-0</v>
      </c>
      <c r="H927" s="78" t="n">
        <f aca="false">IF($B927&lt;Input!$G$25,((Input!$G$29*(1+Input!$C$13/100)^(DATEDIF(Input!$C$7,$B927,"Y")))),0)</f>
        <v>0</v>
      </c>
      <c r="I927" s="78" t="n">
        <f aca="false">IF($B927&gt;Input!$G$31,0,IF($E927*(Input!$G$35/100)&gt;(Input!$C$12/12),-1*(Input!$C$12/12),-1*$E927*(Input!$G$35/100)))</f>
        <v>0</v>
      </c>
      <c r="J927" s="78" t="n">
        <f aca="false">IF($B927&gt;Input!$G$31,0,(-1)*($E927+$H927+$I927)*(Input!$C$8/100))</f>
        <v>0</v>
      </c>
      <c r="K927" s="78" t="n">
        <f aca="false">IF($B927&gt;Input!$G$31,0,(-1)*($E927+$H927+$I927)*(Input!$C$9/100))</f>
        <v>0</v>
      </c>
      <c r="L927" s="78" t="n">
        <f aca="false">IF($B927&lt;Input!$G$25,($E927+$F927+$G927+$H927+$I927+$J927+$K927),0)</f>
        <v>0</v>
      </c>
    </row>
    <row r="928" customFormat="false" ht="12.8" hidden="false" customHeight="false" outlineLevel="0" collapsed="false">
      <c r="A928" s="76" t="n">
        <v>924</v>
      </c>
      <c r="B928" s="77" t="n">
        <f aca="false">EOMONTH(Input!$C$7,A928)</f>
        <v>71040</v>
      </c>
      <c r="C928" s="76" t="n">
        <f aca="false">DATEDIF(Input!$G$23,$B928,"Y")</f>
        <v>117</v>
      </c>
      <c r="E928" s="78" t="n">
        <f aca="false">IF($B928&gt;Input!$G$31,0,Input!$G$26*(1+Input!$G$28/100)^(DATEDIF(Input!$C$7,$B928,"Y")))</f>
        <v>0</v>
      </c>
      <c r="F928" s="78" t="n">
        <f aca="false">-1*($E928*(Input!$C$10/100))</f>
        <v>-0</v>
      </c>
      <c r="G928" s="78" t="n">
        <f aca="false">-1*($E928*(Input!$C$11/100))</f>
        <v>-0</v>
      </c>
      <c r="H928" s="78" t="n">
        <f aca="false">IF($B928&lt;Input!$G$25,((Input!$G$29*(1+Input!$C$13/100)^(DATEDIF(Input!$C$7,$B928,"Y")))),0)</f>
        <v>0</v>
      </c>
      <c r="I928" s="78" t="n">
        <f aca="false">IF($B928&gt;Input!$G$31,0,IF($E928*(Input!$G$35/100)&gt;(Input!$C$12/12),-1*(Input!$C$12/12),-1*$E928*(Input!$G$35/100)))</f>
        <v>0</v>
      </c>
      <c r="J928" s="78" t="n">
        <f aca="false">IF($B928&gt;Input!$G$31,0,(-1)*($E928+$H928+$I928)*(Input!$C$8/100))</f>
        <v>0</v>
      </c>
      <c r="K928" s="78" t="n">
        <f aca="false">IF($B928&gt;Input!$G$31,0,(-1)*($E928+$H928+$I928)*(Input!$C$9/100))</f>
        <v>0</v>
      </c>
      <c r="L928" s="78" t="n">
        <f aca="false">IF($B928&lt;Input!$G$25,($E928+$F928+$G928+$H928+$I928+$J928+$K928),0)</f>
        <v>0</v>
      </c>
    </row>
    <row r="929" customFormat="false" ht="12.8" hidden="false" customHeight="false" outlineLevel="0" collapsed="false">
      <c r="A929" s="76" t="n">
        <v>925</v>
      </c>
      <c r="B929" s="77" t="n">
        <f aca="false">EOMONTH(Input!$C$7,A929)</f>
        <v>71071</v>
      </c>
      <c r="C929" s="76" t="n">
        <f aca="false">DATEDIF(Input!$G$23,$B929,"Y")</f>
        <v>117</v>
      </c>
      <c r="E929" s="78" t="n">
        <f aca="false">IF($B929&gt;Input!$G$31,0,Input!$G$26*(1+Input!$G$28/100)^(DATEDIF(Input!$C$7,$B929,"Y")))</f>
        <v>0</v>
      </c>
      <c r="F929" s="78" t="n">
        <f aca="false">-1*($E929*(Input!$C$10/100))</f>
        <v>-0</v>
      </c>
      <c r="G929" s="78" t="n">
        <f aca="false">-1*($E929*(Input!$C$11/100))</f>
        <v>-0</v>
      </c>
      <c r="H929" s="78" t="n">
        <f aca="false">IF($B929&lt;Input!$G$25,((Input!$G$29*(1+Input!$C$13/100)^(DATEDIF(Input!$C$7,$B929,"Y")))),0)</f>
        <v>0</v>
      </c>
      <c r="I929" s="78" t="n">
        <f aca="false">IF($B929&gt;Input!$G$31,0,IF($E929*(Input!$G$35/100)&gt;(Input!$C$12/12),-1*(Input!$C$12/12),-1*$E929*(Input!$G$35/100)))</f>
        <v>0</v>
      </c>
      <c r="J929" s="78" t="n">
        <f aca="false">IF($B929&gt;Input!$G$31,0,(-1)*($E929+$H929+$I929)*(Input!$C$8/100))</f>
        <v>0</v>
      </c>
      <c r="K929" s="78" t="n">
        <f aca="false">IF($B929&gt;Input!$G$31,0,(-1)*($E929+$H929+$I929)*(Input!$C$9/100))</f>
        <v>0</v>
      </c>
      <c r="L929" s="78" t="n">
        <f aca="false">IF($B929&lt;Input!$G$25,($E929+$F929+$G929+$H929+$I929+$J929+$K929),0)</f>
        <v>0</v>
      </c>
    </row>
    <row r="930" customFormat="false" ht="12.8" hidden="false" customHeight="false" outlineLevel="0" collapsed="false">
      <c r="A930" s="76" t="n">
        <v>926</v>
      </c>
      <c r="B930" s="77" t="n">
        <f aca="false">EOMONTH(Input!$C$7,A930)</f>
        <v>71102</v>
      </c>
      <c r="C930" s="76" t="n">
        <f aca="false">DATEDIF(Input!$G$23,$B930,"Y")</f>
        <v>117</v>
      </c>
      <c r="E930" s="78" t="n">
        <f aca="false">IF($B930&gt;Input!$G$31,0,Input!$G$26*(1+Input!$G$28/100)^(DATEDIF(Input!$C$7,$B930,"Y")))</f>
        <v>0</v>
      </c>
      <c r="F930" s="78" t="n">
        <f aca="false">-1*($E930*(Input!$C$10/100))</f>
        <v>-0</v>
      </c>
      <c r="G930" s="78" t="n">
        <f aca="false">-1*($E930*(Input!$C$11/100))</f>
        <v>-0</v>
      </c>
      <c r="H930" s="78" t="n">
        <f aca="false">IF($B930&lt;Input!$G$25,((Input!$G$29*(1+Input!$C$13/100)^(DATEDIF(Input!$C$7,$B930,"Y")))),0)</f>
        <v>0</v>
      </c>
      <c r="I930" s="78" t="n">
        <f aca="false">IF($B930&gt;Input!$G$31,0,IF($E930*(Input!$G$35/100)&gt;(Input!$C$12/12),-1*(Input!$C$12/12),-1*$E930*(Input!$G$35/100)))</f>
        <v>0</v>
      </c>
      <c r="J930" s="78" t="n">
        <f aca="false">IF($B930&gt;Input!$G$31,0,(-1)*($E930+$H930+$I930)*(Input!$C$8/100))</f>
        <v>0</v>
      </c>
      <c r="K930" s="78" t="n">
        <f aca="false">IF($B930&gt;Input!$G$31,0,(-1)*($E930+$H930+$I930)*(Input!$C$9/100))</f>
        <v>0</v>
      </c>
      <c r="L930" s="78" t="n">
        <f aca="false">IF($B930&lt;Input!$G$25,($E930+$F930+$G930+$H930+$I930+$J930+$K930),0)</f>
        <v>0</v>
      </c>
    </row>
    <row r="931" customFormat="false" ht="12.8" hidden="false" customHeight="false" outlineLevel="0" collapsed="false">
      <c r="A931" s="76" t="n">
        <v>927</v>
      </c>
      <c r="B931" s="77" t="n">
        <f aca="false">EOMONTH(Input!$C$7,A931)</f>
        <v>71132</v>
      </c>
      <c r="C931" s="76" t="n">
        <f aca="false">DATEDIF(Input!$G$23,$B931,"Y")</f>
        <v>117</v>
      </c>
      <c r="E931" s="78" t="n">
        <f aca="false">IF($B931&gt;Input!$G$31,0,Input!$G$26*(1+Input!$G$28/100)^(DATEDIF(Input!$C$7,$B931,"Y")))</f>
        <v>0</v>
      </c>
      <c r="F931" s="78" t="n">
        <f aca="false">-1*($E931*(Input!$C$10/100))</f>
        <v>-0</v>
      </c>
      <c r="G931" s="78" t="n">
        <f aca="false">-1*($E931*(Input!$C$11/100))</f>
        <v>-0</v>
      </c>
      <c r="H931" s="78" t="n">
        <f aca="false">IF($B931&lt;Input!$G$25,((Input!$G$29*(1+Input!$C$13/100)^(DATEDIF(Input!$C$7,$B931,"Y")))),0)</f>
        <v>0</v>
      </c>
      <c r="I931" s="78" t="n">
        <f aca="false">IF($B931&gt;Input!$G$31,0,IF($E931*(Input!$G$35/100)&gt;(Input!$C$12/12),-1*(Input!$C$12/12),-1*$E931*(Input!$G$35/100)))</f>
        <v>0</v>
      </c>
      <c r="J931" s="78" t="n">
        <f aca="false">IF($B931&gt;Input!$G$31,0,(-1)*($E931+$H931+$I931)*(Input!$C$8/100))</f>
        <v>0</v>
      </c>
      <c r="K931" s="78" t="n">
        <f aca="false">IF($B931&gt;Input!$G$31,0,(-1)*($E931+$H931+$I931)*(Input!$C$9/100))</f>
        <v>0</v>
      </c>
      <c r="L931" s="78" t="n">
        <f aca="false">IF($B931&lt;Input!$G$25,($E931+$F931+$G931+$H931+$I931+$J931+$K931),0)</f>
        <v>0</v>
      </c>
    </row>
    <row r="932" customFormat="false" ht="12.8" hidden="false" customHeight="false" outlineLevel="0" collapsed="false">
      <c r="A932" s="76" t="n">
        <v>928</v>
      </c>
      <c r="B932" s="77" t="n">
        <f aca="false">EOMONTH(Input!$C$7,A932)</f>
        <v>71163</v>
      </c>
      <c r="C932" s="76" t="n">
        <f aca="false">DATEDIF(Input!$G$23,$B932,"Y")</f>
        <v>117</v>
      </c>
      <c r="E932" s="78" t="n">
        <f aca="false">IF($B932&gt;Input!$G$31,0,Input!$G$26*(1+Input!$G$28/100)^(DATEDIF(Input!$C$7,$B932,"Y")))</f>
        <v>0</v>
      </c>
      <c r="F932" s="78" t="n">
        <f aca="false">-1*($E932*(Input!$C$10/100))</f>
        <v>-0</v>
      </c>
      <c r="G932" s="78" t="n">
        <f aca="false">-1*($E932*(Input!$C$11/100))</f>
        <v>-0</v>
      </c>
      <c r="H932" s="78" t="n">
        <f aca="false">IF($B932&lt;Input!$G$25,((Input!$G$29*(1+Input!$C$13/100)^(DATEDIF(Input!$C$7,$B932,"Y")))),0)</f>
        <v>0</v>
      </c>
      <c r="I932" s="78" t="n">
        <f aca="false">IF($B932&gt;Input!$G$31,0,IF($E932*(Input!$G$35/100)&gt;(Input!$C$12/12),-1*(Input!$C$12/12),-1*$E932*(Input!$G$35/100)))</f>
        <v>0</v>
      </c>
      <c r="J932" s="78" t="n">
        <f aca="false">IF($B932&gt;Input!$G$31,0,(-1)*($E932+$H932+$I932)*(Input!$C$8/100))</f>
        <v>0</v>
      </c>
      <c r="K932" s="78" t="n">
        <f aca="false">IF($B932&gt;Input!$G$31,0,(-1)*($E932+$H932+$I932)*(Input!$C$9/100))</f>
        <v>0</v>
      </c>
      <c r="L932" s="78" t="n">
        <f aca="false">IF($B932&lt;Input!$G$25,($E932+$F932+$G932+$H932+$I932+$J932+$K932),0)</f>
        <v>0</v>
      </c>
    </row>
    <row r="933" customFormat="false" ht="12.8" hidden="false" customHeight="false" outlineLevel="0" collapsed="false">
      <c r="A933" s="76" t="n">
        <v>929</v>
      </c>
      <c r="B933" s="77" t="n">
        <f aca="false">EOMONTH(Input!$C$7,A933)</f>
        <v>71193</v>
      </c>
      <c r="C933" s="76" t="n">
        <f aca="false">DATEDIF(Input!$G$23,$B933,"Y")</f>
        <v>117</v>
      </c>
      <c r="E933" s="78" t="n">
        <f aca="false">IF($B933&gt;Input!$G$31,0,Input!$G$26*(1+Input!$G$28/100)^(DATEDIF(Input!$C$7,$B933,"Y")))</f>
        <v>0</v>
      </c>
      <c r="F933" s="78" t="n">
        <f aca="false">-1*($E933*(Input!$C$10/100))</f>
        <v>-0</v>
      </c>
      <c r="G933" s="78" t="n">
        <f aca="false">-1*($E933*(Input!$C$11/100))</f>
        <v>-0</v>
      </c>
      <c r="H933" s="78" t="n">
        <f aca="false">IF($B933&lt;Input!$G$25,((Input!$G$29*(1+Input!$C$13/100)^(DATEDIF(Input!$C$7,$B933,"Y")))),0)</f>
        <v>0</v>
      </c>
      <c r="I933" s="78" t="n">
        <f aca="false">IF($B933&gt;Input!$G$31,0,IF($E933*(Input!$G$35/100)&gt;(Input!$C$12/12),-1*(Input!$C$12/12),-1*$E933*(Input!$G$35/100)))</f>
        <v>0</v>
      </c>
      <c r="J933" s="78" t="n">
        <f aca="false">IF($B933&gt;Input!$G$31,0,(-1)*($E933+$H933+$I933)*(Input!$C$8/100))</f>
        <v>0</v>
      </c>
      <c r="K933" s="78" t="n">
        <f aca="false">IF($B933&gt;Input!$G$31,0,(-1)*($E933+$H933+$I933)*(Input!$C$9/100))</f>
        <v>0</v>
      </c>
      <c r="L933" s="78" t="n">
        <f aca="false">IF($B933&lt;Input!$G$25,($E933+$F933+$G933+$H933+$I933+$J933+$K933),0)</f>
        <v>0</v>
      </c>
    </row>
    <row r="934" customFormat="false" ht="12.8" hidden="false" customHeight="false" outlineLevel="0" collapsed="false">
      <c r="A934" s="76" t="n">
        <v>930</v>
      </c>
      <c r="B934" s="77" t="n">
        <f aca="false">EOMONTH(Input!$C$7,A934)</f>
        <v>71224</v>
      </c>
      <c r="C934" s="76" t="n">
        <f aca="false">DATEDIF(Input!$G$23,$B934,"Y")</f>
        <v>117</v>
      </c>
      <c r="E934" s="78" t="n">
        <f aca="false">IF($B934&gt;Input!$G$31,0,Input!$G$26*(1+Input!$G$28/100)^(DATEDIF(Input!$C$7,$B934,"Y")))</f>
        <v>0</v>
      </c>
      <c r="F934" s="78" t="n">
        <f aca="false">-1*($E934*(Input!$C$10/100))</f>
        <v>-0</v>
      </c>
      <c r="G934" s="78" t="n">
        <f aca="false">-1*($E934*(Input!$C$11/100))</f>
        <v>-0</v>
      </c>
      <c r="H934" s="78" t="n">
        <f aca="false">IF($B934&lt;Input!$G$25,((Input!$G$29*(1+Input!$C$13/100)^(DATEDIF(Input!$C$7,$B934,"Y")))),0)</f>
        <v>0</v>
      </c>
      <c r="I934" s="78" t="n">
        <f aca="false">IF($B934&gt;Input!$G$31,0,IF($E934*(Input!$G$35/100)&gt;(Input!$C$12/12),-1*(Input!$C$12/12),-1*$E934*(Input!$G$35/100)))</f>
        <v>0</v>
      </c>
      <c r="J934" s="78" t="n">
        <f aca="false">IF($B934&gt;Input!$G$31,0,(-1)*($E934+$H934+$I934)*(Input!$C$8/100))</f>
        <v>0</v>
      </c>
      <c r="K934" s="78" t="n">
        <f aca="false">IF($B934&gt;Input!$G$31,0,(-1)*($E934+$H934+$I934)*(Input!$C$9/100))</f>
        <v>0</v>
      </c>
      <c r="L934" s="78" t="n">
        <f aca="false">IF($B934&lt;Input!$G$25,($E934+$F934+$G934+$H934+$I934+$J934+$K934),0)</f>
        <v>0</v>
      </c>
    </row>
    <row r="935" customFormat="false" ht="12.8" hidden="false" customHeight="false" outlineLevel="0" collapsed="false">
      <c r="A935" s="76" t="n">
        <v>931</v>
      </c>
      <c r="B935" s="77" t="n">
        <f aca="false">EOMONTH(Input!$C$7,A935)</f>
        <v>71255</v>
      </c>
      <c r="C935" s="76" t="n">
        <f aca="false">DATEDIF(Input!$G$23,$B935,"Y")</f>
        <v>117</v>
      </c>
      <c r="E935" s="78" t="n">
        <f aca="false">IF($B935&gt;Input!$G$31,0,Input!$G$26*(1+Input!$G$28/100)^(DATEDIF(Input!$C$7,$B935,"Y")))</f>
        <v>0</v>
      </c>
      <c r="F935" s="78" t="n">
        <f aca="false">-1*($E935*(Input!$C$10/100))</f>
        <v>-0</v>
      </c>
      <c r="G935" s="78" t="n">
        <f aca="false">-1*($E935*(Input!$C$11/100))</f>
        <v>-0</v>
      </c>
      <c r="H935" s="78" t="n">
        <f aca="false">IF($B935&lt;Input!$G$25,((Input!$G$29*(1+Input!$C$13/100)^(DATEDIF(Input!$C$7,$B935,"Y")))),0)</f>
        <v>0</v>
      </c>
      <c r="I935" s="78" t="n">
        <f aca="false">IF($B935&gt;Input!$G$31,0,IF($E935*(Input!$G$35/100)&gt;(Input!$C$12/12),-1*(Input!$C$12/12),-1*$E935*(Input!$G$35/100)))</f>
        <v>0</v>
      </c>
      <c r="J935" s="78" t="n">
        <f aca="false">IF($B935&gt;Input!$G$31,0,(-1)*($E935+$H935+$I935)*(Input!$C$8/100))</f>
        <v>0</v>
      </c>
      <c r="K935" s="78" t="n">
        <f aca="false">IF($B935&gt;Input!$G$31,0,(-1)*($E935+$H935+$I935)*(Input!$C$9/100))</f>
        <v>0</v>
      </c>
      <c r="L935" s="78" t="n">
        <f aca="false">IF($B935&lt;Input!$G$25,($E935+$F935+$G935+$H935+$I935+$J935+$K935),0)</f>
        <v>0</v>
      </c>
    </row>
    <row r="936" customFormat="false" ht="12.8" hidden="false" customHeight="false" outlineLevel="0" collapsed="false">
      <c r="A936" s="76" t="n">
        <v>932</v>
      </c>
      <c r="B936" s="77" t="n">
        <f aca="false">EOMONTH(Input!$C$7,A936)</f>
        <v>71283</v>
      </c>
      <c r="C936" s="76" t="n">
        <f aca="false">DATEDIF(Input!$G$23,$B936,"Y")</f>
        <v>117</v>
      </c>
      <c r="E936" s="78" t="n">
        <f aca="false">IF($B936&gt;Input!$G$31,0,Input!$G$26*(1+Input!$G$28/100)^(DATEDIF(Input!$C$7,$B936,"Y")))</f>
        <v>0</v>
      </c>
      <c r="F936" s="78" t="n">
        <f aca="false">-1*($E936*(Input!$C$10/100))</f>
        <v>-0</v>
      </c>
      <c r="G936" s="78" t="n">
        <f aca="false">-1*($E936*(Input!$C$11/100))</f>
        <v>-0</v>
      </c>
      <c r="H936" s="78" t="n">
        <f aca="false">IF($B936&lt;Input!$G$25,((Input!$G$29*(1+Input!$C$13/100)^(DATEDIF(Input!$C$7,$B936,"Y")))),0)</f>
        <v>0</v>
      </c>
      <c r="I936" s="78" t="n">
        <f aca="false">IF($B936&gt;Input!$G$31,0,IF($E936*(Input!$G$35/100)&gt;(Input!$C$12/12),-1*(Input!$C$12/12),-1*$E936*(Input!$G$35/100)))</f>
        <v>0</v>
      </c>
      <c r="J936" s="78" t="n">
        <f aca="false">IF($B936&gt;Input!$G$31,0,(-1)*($E936+$H936+$I936)*(Input!$C$8/100))</f>
        <v>0</v>
      </c>
      <c r="K936" s="78" t="n">
        <f aca="false">IF($B936&gt;Input!$G$31,0,(-1)*($E936+$H936+$I936)*(Input!$C$9/100))</f>
        <v>0</v>
      </c>
      <c r="L936" s="78" t="n">
        <f aca="false">IF($B936&lt;Input!$G$25,($E936+$F936+$G936+$H936+$I936+$J936+$K936),0)</f>
        <v>0</v>
      </c>
    </row>
    <row r="937" customFormat="false" ht="12.8" hidden="false" customHeight="false" outlineLevel="0" collapsed="false">
      <c r="A937" s="76" t="n">
        <v>933</v>
      </c>
      <c r="B937" s="77" t="n">
        <f aca="false">EOMONTH(Input!$C$7,A937)</f>
        <v>71314</v>
      </c>
      <c r="C937" s="76" t="n">
        <f aca="false">DATEDIF(Input!$G$23,$B937,"Y")</f>
        <v>117</v>
      </c>
      <c r="E937" s="78" t="n">
        <f aca="false">IF($B937&gt;Input!$G$31,0,Input!$G$26*(1+Input!$G$28/100)^(DATEDIF(Input!$C$7,$B937,"Y")))</f>
        <v>0</v>
      </c>
      <c r="F937" s="78" t="n">
        <f aca="false">-1*($E937*(Input!$C$10/100))</f>
        <v>-0</v>
      </c>
      <c r="G937" s="78" t="n">
        <f aca="false">-1*($E937*(Input!$C$11/100))</f>
        <v>-0</v>
      </c>
      <c r="H937" s="78" t="n">
        <f aca="false">IF($B937&lt;Input!$G$25,((Input!$G$29*(1+Input!$C$13/100)^(DATEDIF(Input!$C$7,$B937,"Y")))),0)</f>
        <v>0</v>
      </c>
      <c r="I937" s="78" t="n">
        <f aca="false">IF($B937&gt;Input!$G$31,0,IF($E937*(Input!$G$35/100)&gt;(Input!$C$12/12),-1*(Input!$C$12/12),-1*$E937*(Input!$G$35/100)))</f>
        <v>0</v>
      </c>
      <c r="J937" s="78" t="n">
        <f aca="false">IF($B937&gt;Input!$G$31,0,(-1)*($E937+$H937+$I937)*(Input!$C$8/100))</f>
        <v>0</v>
      </c>
      <c r="K937" s="78" t="n">
        <f aca="false">IF($B937&gt;Input!$G$31,0,(-1)*($E937+$H937+$I937)*(Input!$C$9/100))</f>
        <v>0</v>
      </c>
      <c r="L937" s="78" t="n">
        <f aca="false">IF($B937&lt;Input!$G$25,($E937+$F937+$G937+$H937+$I937+$J937+$K937),0)</f>
        <v>0</v>
      </c>
    </row>
    <row r="938" customFormat="false" ht="12.8" hidden="false" customHeight="false" outlineLevel="0" collapsed="false">
      <c r="A938" s="76" t="n">
        <v>934</v>
      </c>
      <c r="B938" s="77" t="n">
        <f aca="false">EOMONTH(Input!$C$7,A938)</f>
        <v>71344</v>
      </c>
      <c r="C938" s="76" t="n">
        <f aca="false">DATEDIF(Input!$G$23,$B938,"Y")</f>
        <v>117</v>
      </c>
      <c r="E938" s="78" t="n">
        <f aca="false">IF($B938&gt;Input!$G$31,0,Input!$G$26*(1+Input!$G$28/100)^(DATEDIF(Input!$C$7,$B938,"Y")))</f>
        <v>0</v>
      </c>
      <c r="F938" s="78" t="n">
        <f aca="false">-1*($E938*(Input!$C$10/100))</f>
        <v>-0</v>
      </c>
      <c r="G938" s="78" t="n">
        <f aca="false">-1*($E938*(Input!$C$11/100))</f>
        <v>-0</v>
      </c>
      <c r="H938" s="78" t="n">
        <f aca="false">IF($B938&lt;Input!$G$25,((Input!$G$29*(1+Input!$C$13/100)^(DATEDIF(Input!$C$7,$B938,"Y")))),0)</f>
        <v>0</v>
      </c>
      <c r="I938" s="78" t="n">
        <f aca="false">IF($B938&gt;Input!$G$31,0,IF($E938*(Input!$G$35/100)&gt;(Input!$C$12/12),-1*(Input!$C$12/12),-1*$E938*(Input!$G$35/100)))</f>
        <v>0</v>
      </c>
      <c r="J938" s="78" t="n">
        <f aca="false">IF($B938&gt;Input!$G$31,0,(-1)*($E938+$H938+$I938)*(Input!$C$8/100))</f>
        <v>0</v>
      </c>
      <c r="K938" s="78" t="n">
        <f aca="false">IF($B938&gt;Input!$G$31,0,(-1)*($E938+$H938+$I938)*(Input!$C$9/100))</f>
        <v>0</v>
      </c>
      <c r="L938" s="78" t="n">
        <f aca="false">IF($B938&lt;Input!$G$25,($E938+$F938+$G938+$H938+$I938+$J938+$K938),0)</f>
        <v>0</v>
      </c>
    </row>
    <row r="939" customFormat="false" ht="12.8" hidden="false" customHeight="false" outlineLevel="0" collapsed="false">
      <c r="A939" s="76" t="n">
        <v>935</v>
      </c>
      <c r="B939" s="77" t="n">
        <f aca="false">EOMONTH(Input!$C$7,A939)</f>
        <v>71375</v>
      </c>
      <c r="C939" s="76" t="n">
        <f aca="false">DATEDIF(Input!$G$23,$B939,"Y")</f>
        <v>118</v>
      </c>
      <c r="E939" s="78" t="n">
        <f aca="false">IF($B939&gt;Input!$G$31,0,Input!$G$26*(1+Input!$G$28/100)^(DATEDIF(Input!$C$7,$B939,"Y")))</f>
        <v>0</v>
      </c>
      <c r="F939" s="78" t="n">
        <f aca="false">-1*($E939*(Input!$C$10/100))</f>
        <v>-0</v>
      </c>
      <c r="G939" s="78" t="n">
        <f aca="false">-1*($E939*(Input!$C$11/100))</f>
        <v>-0</v>
      </c>
      <c r="H939" s="78" t="n">
        <f aca="false">IF($B939&lt;Input!$G$25,((Input!$G$29*(1+Input!$C$13/100)^(DATEDIF(Input!$C$7,$B939,"Y")))),0)</f>
        <v>0</v>
      </c>
      <c r="I939" s="78" t="n">
        <f aca="false">IF($B939&gt;Input!$G$31,0,IF($E939*(Input!$G$35/100)&gt;(Input!$C$12/12),-1*(Input!$C$12/12),-1*$E939*(Input!$G$35/100)))</f>
        <v>0</v>
      </c>
      <c r="J939" s="78" t="n">
        <f aca="false">IF($B939&gt;Input!$G$31,0,(-1)*($E939+$H939+$I939)*(Input!$C$8/100))</f>
        <v>0</v>
      </c>
      <c r="K939" s="78" t="n">
        <f aca="false">IF($B939&gt;Input!$G$31,0,(-1)*($E939+$H939+$I939)*(Input!$C$9/100))</f>
        <v>0</v>
      </c>
      <c r="L939" s="78" t="n">
        <f aca="false">IF($B939&lt;Input!$G$25,($E939+$F939+$G939+$H939+$I939+$J939+$K939),0)</f>
        <v>0</v>
      </c>
    </row>
    <row r="940" customFormat="false" ht="12.8" hidden="false" customHeight="false" outlineLevel="0" collapsed="false">
      <c r="A940" s="76" t="n">
        <v>936</v>
      </c>
      <c r="B940" s="77" t="n">
        <f aca="false">EOMONTH(Input!$C$7,A940)</f>
        <v>71405</v>
      </c>
      <c r="C940" s="76" t="n">
        <f aca="false">DATEDIF(Input!$G$23,$B940,"Y")</f>
        <v>118</v>
      </c>
      <c r="E940" s="78" t="n">
        <f aca="false">IF($B940&gt;Input!$G$31,0,Input!$G$26*(1+Input!$G$28/100)^(DATEDIF(Input!$C$7,$B940,"Y")))</f>
        <v>0</v>
      </c>
      <c r="F940" s="78" t="n">
        <f aca="false">-1*($E940*(Input!$C$10/100))</f>
        <v>-0</v>
      </c>
      <c r="G940" s="78" t="n">
        <f aca="false">-1*($E940*(Input!$C$11/100))</f>
        <v>-0</v>
      </c>
      <c r="H940" s="78" t="n">
        <f aca="false">IF($B940&lt;Input!$G$25,((Input!$G$29*(1+Input!$C$13/100)^(DATEDIF(Input!$C$7,$B940,"Y")))),0)</f>
        <v>0</v>
      </c>
      <c r="I940" s="78" t="n">
        <f aca="false">IF($B940&gt;Input!$G$31,0,IF($E940*(Input!$G$35/100)&gt;(Input!$C$12/12),-1*(Input!$C$12/12),-1*$E940*(Input!$G$35/100)))</f>
        <v>0</v>
      </c>
      <c r="J940" s="78" t="n">
        <f aca="false">IF($B940&gt;Input!$G$31,0,(-1)*($E940+$H940+$I940)*(Input!$C$8/100))</f>
        <v>0</v>
      </c>
      <c r="K940" s="78" t="n">
        <f aca="false">IF($B940&gt;Input!$G$31,0,(-1)*($E940+$H940+$I940)*(Input!$C$9/100))</f>
        <v>0</v>
      </c>
      <c r="L940" s="78" t="n">
        <f aca="false">IF($B940&lt;Input!$G$25,($E940+$F940+$G940+$H940+$I940+$J940+$K940),0)</f>
        <v>0</v>
      </c>
    </row>
    <row r="941" customFormat="false" ht="12.8" hidden="false" customHeight="false" outlineLevel="0" collapsed="false">
      <c r="A941" s="76" t="n">
        <v>937</v>
      </c>
      <c r="B941" s="77" t="n">
        <f aca="false">EOMONTH(Input!$C$7,A941)</f>
        <v>71436</v>
      </c>
      <c r="C941" s="76" t="n">
        <f aca="false">DATEDIF(Input!$G$23,$B941,"Y")</f>
        <v>118</v>
      </c>
      <c r="E941" s="78" t="n">
        <f aca="false">IF($B941&gt;Input!$G$31,0,Input!$G$26*(1+Input!$G$28/100)^(DATEDIF(Input!$C$7,$B941,"Y")))</f>
        <v>0</v>
      </c>
      <c r="F941" s="78" t="n">
        <f aca="false">-1*($E941*(Input!$C$10/100))</f>
        <v>-0</v>
      </c>
      <c r="G941" s="78" t="n">
        <f aca="false">-1*($E941*(Input!$C$11/100))</f>
        <v>-0</v>
      </c>
      <c r="H941" s="78" t="n">
        <f aca="false">IF($B941&lt;Input!$G$25,((Input!$G$29*(1+Input!$C$13/100)^(DATEDIF(Input!$C$7,$B941,"Y")))),0)</f>
        <v>0</v>
      </c>
      <c r="I941" s="78" t="n">
        <f aca="false">IF($B941&gt;Input!$G$31,0,IF($E941*(Input!$G$35/100)&gt;(Input!$C$12/12),-1*(Input!$C$12/12),-1*$E941*(Input!$G$35/100)))</f>
        <v>0</v>
      </c>
      <c r="J941" s="78" t="n">
        <f aca="false">IF($B941&gt;Input!$G$31,0,(-1)*($E941+$H941+$I941)*(Input!$C$8/100))</f>
        <v>0</v>
      </c>
      <c r="K941" s="78" t="n">
        <f aca="false">IF($B941&gt;Input!$G$31,0,(-1)*($E941+$H941+$I941)*(Input!$C$9/100))</f>
        <v>0</v>
      </c>
      <c r="L941" s="78" t="n">
        <f aca="false">IF($B941&lt;Input!$G$25,($E941+$F941+$G941+$H941+$I941+$J941+$K941),0)</f>
        <v>0</v>
      </c>
    </row>
    <row r="942" customFormat="false" ht="12.8" hidden="false" customHeight="false" outlineLevel="0" collapsed="false">
      <c r="A942" s="76" t="n">
        <v>938</v>
      </c>
      <c r="B942" s="77" t="n">
        <f aca="false">EOMONTH(Input!$C$7,A942)</f>
        <v>71467</v>
      </c>
      <c r="C942" s="76" t="n">
        <f aca="false">DATEDIF(Input!$G$23,$B942,"Y")</f>
        <v>118</v>
      </c>
      <c r="E942" s="78" t="n">
        <f aca="false">IF($B942&gt;Input!$G$31,0,Input!$G$26*(1+Input!$G$28/100)^(DATEDIF(Input!$C$7,$B942,"Y")))</f>
        <v>0</v>
      </c>
      <c r="F942" s="78" t="n">
        <f aca="false">-1*($E942*(Input!$C$10/100))</f>
        <v>-0</v>
      </c>
      <c r="G942" s="78" t="n">
        <f aca="false">-1*($E942*(Input!$C$11/100))</f>
        <v>-0</v>
      </c>
      <c r="H942" s="78" t="n">
        <f aca="false">IF($B942&lt;Input!$G$25,((Input!$G$29*(1+Input!$C$13/100)^(DATEDIF(Input!$C$7,$B942,"Y")))),0)</f>
        <v>0</v>
      </c>
      <c r="I942" s="78" t="n">
        <f aca="false">IF($B942&gt;Input!$G$31,0,IF($E942*(Input!$G$35/100)&gt;(Input!$C$12/12),-1*(Input!$C$12/12),-1*$E942*(Input!$G$35/100)))</f>
        <v>0</v>
      </c>
      <c r="J942" s="78" t="n">
        <f aca="false">IF($B942&gt;Input!$G$31,0,(-1)*($E942+$H942+$I942)*(Input!$C$8/100))</f>
        <v>0</v>
      </c>
      <c r="K942" s="78" t="n">
        <f aca="false">IF($B942&gt;Input!$G$31,0,(-1)*($E942+$H942+$I942)*(Input!$C$9/100))</f>
        <v>0</v>
      </c>
      <c r="L942" s="78" t="n">
        <f aca="false">IF($B942&lt;Input!$G$25,($E942+$F942+$G942+$H942+$I942+$J942+$K942),0)</f>
        <v>0</v>
      </c>
    </row>
    <row r="943" customFormat="false" ht="12.8" hidden="false" customHeight="false" outlineLevel="0" collapsed="false">
      <c r="A943" s="76" t="n">
        <v>939</v>
      </c>
      <c r="B943" s="77" t="n">
        <f aca="false">EOMONTH(Input!$C$7,A943)</f>
        <v>71497</v>
      </c>
      <c r="C943" s="76" t="n">
        <f aca="false">DATEDIF(Input!$G$23,$B943,"Y")</f>
        <v>118</v>
      </c>
      <c r="E943" s="78" t="n">
        <f aca="false">IF($B943&gt;Input!$G$31,0,Input!$G$26*(1+Input!$G$28/100)^(DATEDIF(Input!$C$7,$B943,"Y")))</f>
        <v>0</v>
      </c>
      <c r="F943" s="78" t="n">
        <f aca="false">-1*($E943*(Input!$C$10/100))</f>
        <v>-0</v>
      </c>
      <c r="G943" s="78" t="n">
        <f aca="false">-1*($E943*(Input!$C$11/100))</f>
        <v>-0</v>
      </c>
      <c r="H943" s="78" t="n">
        <f aca="false">IF($B943&lt;Input!$G$25,((Input!$G$29*(1+Input!$C$13/100)^(DATEDIF(Input!$C$7,$B943,"Y")))),0)</f>
        <v>0</v>
      </c>
      <c r="I943" s="78" t="n">
        <f aca="false">IF($B943&gt;Input!$G$31,0,IF($E943*(Input!$G$35/100)&gt;(Input!$C$12/12),-1*(Input!$C$12/12),-1*$E943*(Input!$G$35/100)))</f>
        <v>0</v>
      </c>
      <c r="J943" s="78" t="n">
        <f aca="false">IF($B943&gt;Input!$G$31,0,(-1)*($E943+$H943+$I943)*(Input!$C$8/100))</f>
        <v>0</v>
      </c>
      <c r="K943" s="78" t="n">
        <f aca="false">IF($B943&gt;Input!$G$31,0,(-1)*($E943+$H943+$I943)*(Input!$C$9/100))</f>
        <v>0</v>
      </c>
      <c r="L943" s="78" t="n">
        <f aca="false">IF($B943&lt;Input!$G$25,($E943+$F943+$G943+$H943+$I943+$J943+$K943),0)</f>
        <v>0</v>
      </c>
    </row>
    <row r="944" customFormat="false" ht="12.8" hidden="false" customHeight="false" outlineLevel="0" collapsed="false">
      <c r="A944" s="76" t="n">
        <v>940</v>
      </c>
      <c r="B944" s="77" t="n">
        <f aca="false">EOMONTH(Input!$C$7,A944)</f>
        <v>71528</v>
      </c>
      <c r="C944" s="76" t="n">
        <f aca="false">DATEDIF(Input!$G$23,$B944,"Y")</f>
        <v>118</v>
      </c>
      <c r="E944" s="78" t="n">
        <f aca="false">IF($B944&gt;Input!$G$31,0,Input!$G$26*(1+Input!$G$28/100)^(DATEDIF(Input!$C$7,$B944,"Y")))</f>
        <v>0</v>
      </c>
      <c r="F944" s="78" t="n">
        <f aca="false">-1*($E944*(Input!$C$10/100))</f>
        <v>-0</v>
      </c>
      <c r="G944" s="78" t="n">
        <f aca="false">-1*($E944*(Input!$C$11/100))</f>
        <v>-0</v>
      </c>
      <c r="H944" s="78" t="n">
        <f aca="false">IF($B944&lt;Input!$G$25,((Input!$G$29*(1+Input!$C$13/100)^(DATEDIF(Input!$C$7,$B944,"Y")))),0)</f>
        <v>0</v>
      </c>
      <c r="I944" s="78" t="n">
        <f aca="false">IF($B944&gt;Input!$G$31,0,IF($E944*(Input!$G$35/100)&gt;(Input!$C$12/12),-1*(Input!$C$12/12),-1*$E944*(Input!$G$35/100)))</f>
        <v>0</v>
      </c>
      <c r="J944" s="78" t="n">
        <f aca="false">IF($B944&gt;Input!$G$31,0,(-1)*($E944+$H944+$I944)*(Input!$C$8/100))</f>
        <v>0</v>
      </c>
      <c r="K944" s="78" t="n">
        <f aca="false">IF($B944&gt;Input!$G$31,0,(-1)*($E944+$H944+$I944)*(Input!$C$9/100))</f>
        <v>0</v>
      </c>
      <c r="L944" s="78" t="n">
        <f aca="false">IF($B944&lt;Input!$G$25,($E944+$F944+$G944+$H944+$I944+$J944+$K944),0)</f>
        <v>0</v>
      </c>
    </row>
    <row r="945" customFormat="false" ht="12.8" hidden="false" customHeight="false" outlineLevel="0" collapsed="false">
      <c r="A945" s="76" t="n">
        <v>941</v>
      </c>
      <c r="B945" s="77" t="n">
        <f aca="false">EOMONTH(Input!$C$7,A945)</f>
        <v>71558</v>
      </c>
      <c r="C945" s="76" t="n">
        <f aca="false">DATEDIF(Input!$G$23,$B945,"Y")</f>
        <v>118</v>
      </c>
      <c r="E945" s="78" t="n">
        <f aca="false">IF($B945&gt;Input!$G$31,0,Input!$G$26*(1+Input!$G$28/100)^(DATEDIF(Input!$C$7,$B945,"Y")))</f>
        <v>0</v>
      </c>
      <c r="F945" s="78" t="n">
        <f aca="false">-1*($E945*(Input!$C$10/100))</f>
        <v>-0</v>
      </c>
      <c r="G945" s="78" t="n">
        <f aca="false">-1*($E945*(Input!$C$11/100))</f>
        <v>-0</v>
      </c>
      <c r="H945" s="78" t="n">
        <f aca="false">IF($B945&lt;Input!$G$25,((Input!$G$29*(1+Input!$C$13/100)^(DATEDIF(Input!$C$7,$B945,"Y")))),0)</f>
        <v>0</v>
      </c>
      <c r="I945" s="78" t="n">
        <f aca="false">IF($B945&gt;Input!$G$31,0,IF($E945*(Input!$G$35/100)&gt;(Input!$C$12/12),-1*(Input!$C$12/12),-1*$E945*(Input!$G$35/100)))</f>
        <v>0</v>
      </c>
      <c r="J945" s="78" t="n">
        <f aca="false">IF($B945&gt;Input!$G$31,0,(-1)*($E945+$H945+$I945)*(Input!$C$8/100))</f>
        <v>0</v>
      </c>
      <c r="K945" s="78" t="n">
        <f aca="false">IF($B945&gt;Input!$G$31,0,(-1)*($E945+$H945+$I945)*(Input!$C$9/100))</f>
        <v>0</v>
      </c>
      <c r="L945" s="78" t="n">
        <f aca="false">IF($B945&lt;Input!$G$25,($E945+$F945+$G945+$H945+$I945+$J945+$K945),0)</f>
        <v>0</v>
      </c>
    </row>
    <row r="946" customFormat="false" ht="12.8" hidden="false" customHeight="false" outlineLevel="0" collapsed="false">
      <c r="A946" s="76" t="n">
        <v>942</v>
      </c>
      <c r="B946" s="77" t="n">
        <f aca="false">EOMONTH(Input!$C$7,A946)</f>
        <v>71589</v>
      </c>
      <c r="C946" s="76" t="n">
        <f aca="false">DATEDIF(Input!$G$23,$B946,"Y")</f>
        <v>118</v>
      </c>
      <c r="E946" s="78" t="n">
        <f aca="false">IF($B946&gt;Input!$G$31,0,Input!$G$26*(1+Input!$G$28/100)^(DATEDIF(Input!$C$7,$B946,"Y")))</f>
        <v>0</v>
      </c>
      <c r="F946" s="78" t="n">
        <f aca="false">-1*($E946*(Input!$C$10/100))</f>
        <v>-0</v>
      </c>
      <c r="G946" s="78" t="n">
        <f aca="false">-1*($E946*(Input!$C$11/100))</f>
        <v>-0</v>
      </c>
      <c r="H946" s="78" t="n">
        <f aca="false">IF($B946&lt;Input!$G$25,((Input!$G$29*(1+Input!$C$13/100)^(DATEDIF(Input!$C$7,$B946,"Y")))),0)</f>
        <v>0</v>
      </c>
      <c r="I946" s="78" t="n">
        <f aca="false">IF($B946&gt;Input!$G$31,0,IF($E946*(Input!$G$35/100)&gt;(Input!$C$12/12),-1*(Input!$C$12/12),-1*$E946*(Input!$G$35/100)))</f>
        <v>0</v>
      </c>
      <c r="J946" s="78" t="n">
        <f aca="false">IF($B946&gt;Input!$G$31,0,(-1)*($E946+$H946+$I946)*(Input!$C$8/100))</f>
        <v>0</v>
      </c>
      <c r="K946" s="78" t="n">
        <f aca="false">IF($B946&gt;Input!$G$31,0,(-1)*($E946+$H946+$I946)*(Input!$C$9/100))</f>
        <v>0</v>
      </c>
      <c r="L946" s="78" t="n">
        <f aca="false">IF($B946&lt;Input!$G$25,($E946+$F946+$G946+$H946+$I946+$J946+$K946),0)</f>
        <v>0</v>
      </c>
    </row>
    <row r="947" customFormat="false" ht="12.8" hidden="false" customHeight="false" outlineLevel="0" collapsed="false">
      <c r="A947" s="76" t="n">
        <v>943</v>
      </c>
      <c r="B947" s="77" t="n">
        <f aca="false">EOMONTH(Input!$C$7,A947)</f>
        <v>71620</v>
      </c>
      <c r="C947" s="76" t="n">
        <f aca="false">DATEDIF(Input!$G$23,$B947,"Y")</f>
        <v>118</v>
      </c>
      <c r="E947" s="78" t="n">
        <f aca="false">IF($B947&gt;Input!$G$31,0,Input!$G$26*(1+Input!$G$28/100)^(DATEDIF(Input!$C$7,$B947,"Y")))</f>
        <v>0</v>
      </c>
      <c r="F947" s="78" t="n">
        <f aca="false">-1*($E947*(Input!$C$10/100))</f>
        <v>-0</v>
      </c>
      <c r="G947" s="78" t="n">
        <f aca="false">-1*($E947*(Input!$C$11/100))</f>
        <v>-0</v>
      </c>
      <c r="H947" s="78" t="n">
        <f aca="false">IF($B947&lt;Input!$G$25,((Input!$G$29*(1+Input!$C$13/100)^(DATEDIF(Input!$C$7,$B947,"Y")))),0)</f>
        <v>0</v>
      </c>
      <c r="I947" s="78" t="n">
        <f aca="false">IF($B947&gt;Input!$G$31,0,IF($E947*(Input!$G$35/100)&gt;(Input!$C$12/12),-1*(Input!$C$12/12),-1*$E947*(Input!$G$35/100)))</f>
        <v>0</v>
      </c>
      <c r="J947" s="78" t="n">
        <f aca="false">IF($B947&gt;Input!$G$31,0,(-1)*($E947+$H947+$I947)*(Input!$C$8/100))</f>
        <v>0</v>
      </c>
      <c r="K947" s="78" t="n">
        <f aca="false">IF($B947&gt;Input!$G$31,0,(-1)*($E947+$H947+$I947)*(Input!$C$9/100))</f>
        <v>0</v>
      </c>
      <c r="L947" s="78" t="n">
        <f aca="false">IF($B947&lt;Input!$G$25,($E947+$F947+$G947+$H947+$I947+$J947+$K947),0)</f>
        <v>0</v>
      </c>
    </row>
    <row r="948" customFormat="false" ht="12.8" hidden="false" customHeight="false" outlineLevel="0" collapsed="false">
      <c r="A948" s="76" t="n">
        <v>944</v>
      </c>
      <c r="B948" s="77" t="n">
        <f aca="false">EOMONTH(Input!$C$7,A948)</f>
        <v>71649</v>
      </c>
      <c r="C948" s="76" t="n">
        <f aca="false">DATEDIF(Input!$G$23,$B948,"Y")</f>
        <v>118</v>
      </c>
      <c r="E948" s="78" t="n">
        <f aca="false">IF($B948&gt;Input!$G$31,0,Input!$G$26*(1+Input!$G$28/100)^(DATEDIF(Input!$C$7,$B948,"Y")))</f>
        <v>0</v>
      </c>
      <c r="F948" s="78" t="n">
        <f aca="false">-1*($E948*(Input!$C$10/100))</f>
        <v>-0</v>
      </c>
      <c r="G948" s="78" t="n">
        <f aca="false">-1*($E948*(Input!$C$11/100))</f>
        <v>-0</v>
      </c>
      <c r="H948" s="78" t="n">
        <f aca="false">IF($B948&lt;Input!$G$25,((Input!$G$29*(1+Input!$C$13/100)^(DATEDIF(Input!$C$7,$B948,"Y")))),0)</f>
        <v>0</v>
      </c>
      <c r="I948" s="78" t="n">
        <f aca="false">IF($B948&gt;Input!$G$31,0,IF($E948*(Input!$G$35/100)&gt;(Input!$C$12/12),-1*(Input!$C$12/12),-1*$E948*(Input!$G$35/100)))</f>
        <v>0</v>
      </c>
      <c r="J948" s="78" t="n">
        <f aca="false">IF($B948&gt;Input!$G$31,0,(-1)*($E948+$H948+$I948)*(Input!$C$8/100))</f>
        <v>0</v>
      </c>
      <c r="K948" s="78" t="n">
        <f aca="false">IF($B948&gt;Input!$G$31,0,(-1)*($E948+$H948+$I948)*(Input!$C$9/100))</f>
        <v>0</v>
      </c>
      <c r="L948" s="78" t="n">
        <f aca="false">IF($B948&lt;Input!$G$25,($E948+$F948+$G948+$H948+$I948+$J948+$K948),0)</f>
        <v>0</v>
      </c>
    </row>
    <row r="949" customFormat="false" ht="12.8" hidden="false" customHeight="false" outlineLevel="0" collapsed="false">
      <c r="A949" s="76" t="n">
        <v>945</v>
      </c>
      <c r="B949" s="77" t="n">
        <f aca="false">EOMONTH(Input!$C$7,A949)</f>
        <v>71680</v>
      </c>
      <c r="C949" s="76" t="n">
        <f aca="false">DATEDIF(Input!$G$23,$B949,"Y")</f>
        <v>118</v>
      </c>
      <c r="E949" s="78" t="n">
        <f aca="false">IF($B949&gt;Input!$G$31,0,Input!$G$26*(1+Input!$G$28/100)^(DATEDIF(Input!$C$7,$B949,"Y")))</f>
        <v>0</v>
      </c>
      <c r="F949" s="78" t="n">
        <f aca="false">-1*($E949*(Input!$C$10/100))</f>
        <v>-0</v>
      </c>
      <c r="G949" s="78" t="n">
        <f aca="false">-1*($E949*(Input!$C$11/100))</f>
        <v>-0</v>
      </c>
      <c r="H949" s="78" t="n">
        <f aca="false">IF($B949&lt;Input!$G$25,((Input!$G$29*(1+Input!$C$13/100)^(DATEDIF(Input!$C$7,$B949,"Y")))),0)</f>
        <v>0</v>
      </c>
      <c r="I949" s="78" t="n">
        <f aca="false">IF($B949&gt;Input!$G$31,0,IF($E949*(Input!$G$35/100)&gt;(Input!$C$12/12),-1*(Input!$C$12/12),-1*$E949*(Input!$G$35/100)))</f>
        <v>0</v>
      </c>
      <c r="J949" s="78" t="n">
        <f aca="false">IF($B949&gt;Input!$G$31,0,(-1)*($E949+$H949+$I949)*(Input!$C$8/100))</f>
        <v>0</v>
      </c>
      <c r="K949" s="78" t="n">
        <f aca="false">IF($B949&gt;Input!$G$31,0,(-1)*($E949+$H949+$I949)*(Input!$C$9/100))</f>
        <v>0</v>
      </c>
      <c r="L949" s="78" t="n">
        <f aca="false">IF($B949&lt;Input!$G$25,($E949+$F949+$G949+$H949+$I949+$J949+$K949),0)</f>
        <v>0</v>
      </c>
    </row>
    <row r="950" customFormat="false" ht="12.8" hidden="false" customHeight="false" outlineLevel="0" collapsed="false">
      <c r="A950" s="76" t="n">
        <v>946</v>
      </c>
      <c r="B950" s="77" t="n">
        <f aca="false">EOMONTH(Input!$C$7,A950)</f>
        <v>71710</v>
      </c>
      <c r="C950" s="76" t="n">
        <f aca="false">DATEDIF(Input!$G$23,$B950,"Y")</f>
        <v>118</v>
      </c>
      <c r="E950" s="78" t="n">
        <f aca="false">IF($B950&gt;Input!$G$31,0,Input!$G$26*(1+Input!$G$28/100)^(DATEDIF(Input!$C$7,$B950,"Y")))</f>
        <v>0</v>
      </c>
      <c r="F950" s="78" t="n">
        <f aca="false">-1*($E950*(Input!$C$10/100))</f>
        <v>-0</v>
      </c>
      <c r="G950" s="78" t="n">
        <f aca="false">-1*($E950*(Input!$C$11/100))</f>
        <v>-0</v>
      </c>
      <c r="H950" s="78" t="n">
        <f aca="false">IF($B950&lt;Input!$G$25,((Input!$G$29*(1+Input!$C$13/100)^(DATEDIF(Input!$C$7,$B950,"Y")))),0)</f>
        <v>0</v>
      </c>
      <c r="I950" s="78" t="n">
        <f aca="false">IF($B950&gt;Input!$G$31,0,IF($E950*(Input!$G$35/100)&gt;(Input!$C$12/12),-1*(Input!$C$12/12),-1*$E950*(Input!$G$35/100)))</f>
        <v>0</v>
      </c>
      <c r="J950" s="78" t="n">
        <f aca="false">IF($B950&gt;Input!$G$31,0,(-1)*($E950+$H950+$I950)*(Input!$C$8/100))</f>
        <v>0</v>
      </c>
      <c r="K950" s="78" t="n">
        <f aca="false">IF($B950&gt;Input!$G$31,0,(-1)*($E950+$H950+$I950)*(Input!$C$9/100))</f>
        <v>0</v>
      </c>
      <c r="L950" s="78" t="n">
        <f aca="false">IF($B950&lt;Input!$G$25,($E950+$F950+$G950+$H950+$I950+$J950+$K950),0)</f>
        <v>0</v>
      </c>
    </row>
    <row r="951" customFormat="false" ht="12.8" hidden="false" customHeight="false" outlineLevel="0" collapsed="false">
      <c r="A951" s="76" t="n">
        <v>947</v>
      </c>
      <c r="B951" s="77" t="n">
        <f aca="false">EOMONTH(Input!$C$7,A951)</f>
        <v>71741</v>
      </c>
      <c r="C951" s="76" t="n">
        <f aca="false">DATEDIF(Input!$G$23,$B951,"Y")</f>
        <v>119</v>
      </c>
      <c r="E951" s="78" t="n">
        <f aca="false">IF($B951&gt;Input!$G$31,0,Input!$G$26*(1+Input!$G$28/100)^(DATEDIF(Input!$C$7,$B951,"Y")))</f>
        <v>0</v>
      </c>
      <c r="F951" s="78" t="n">
        <f aca="false">-1*($E951*(Input!$C$10/100))</f>
        <v>-0</v>
      </c>
      <c r="G951" s="78" t="n">
        <f aca="false">-1*($E951*(Input!$C$11/100))</f>
        <v>-0</v>
      </c>
      <c r="H951" s="78" t="n">
        <f aca="false">IF($B951&lt;Input!$G$25,((Input!$G$29*(1+Input!$C$13/100)^(DATEDIF(Input!$C$7,$B951,"Y")))),0)</f>
        <v>0</v>
      </c>
      <c r="I951" s="78" t="n">
        <f aca="false">IF($B951&gt;Input!$G$31,0,IF($E951*(Input!$G$35/100)&gt;(Input!$C$12/12),-1*(Input!$C$12/12),-1*$E951*(Input!$G$35/100)))</f>
        <v>0</v>
      </c>
      <c r="J951" s="78" t="n">
        <f aca="false">IF($B951&gt;Input!$G$31,0,(-1)*($E951+$H951+$I951)*(Input!$C$8/100))</f>
        <v>0</v>
      </c>
      <c r="K951" s="78" t="n">
        <f aca="false">IF($B951&gt;Input!$G$31,0,(-1)*($E951+$H951+$I951)*(Input!$C$9/100))</f>
        <v>0</v>
      </c>
      <c r="L951" s="78" t="n">
        <f aca="false">IF($B951&lt;Input!$G$25,($E951+$F951+$G951+$H951+$I951+$J951+$K951),0)</f>
        <v>0</v>
      </c>
    </row>
    <row r="952" customFormat="false" ht="12.8" hidden="false" customHeight="false" outlineLevel="0" collapsed="false">
      <c r="A952" s="76" t="n">
        <v>948</v>
      </c>
      <c r="B952" s="77" t="n">
        <f aca="false">EOMONTH(Input!$C$7,A952)</f>
        <v>71771</v>
      </c>
      <c r="C952" s="76" t="n">
        <f aca="false">DATEDIF(Input!$G$23,$B952,"Y")</f>
        <v>119</v>
      </c>
      <c r="E952" s="78" t="n">
        <f aca="false">IF($B952&gt;Input!$G$31,0,Input!$G$26*(1+Input!$G$28/100)^(DATEDIF(Input!$C$7,$B952,"Y")))</f>
        <v>0</v>
      </c>
      <c r="F952" s="78" t="n">
        <f aca="false">-1*($E952*(Input!$C$10/100))</f>
        <v>-0</v>
      </c>
      <c r="G952" s="78" t="n">
        <f aca="false">-1*($E952*(Input!$C$11/100))</f>
        <v>-0</v>
      </c>
      <c r="H952" s="78" t="n">
        <f aca="false">IF($B952&lt;Input!$G$25,((Input!$G$29*(1+Input!$C$13/100)^(DATEDIF(Input!$C$7,$B952,"Y")))),0)</f>
        <v>0</v>
      </c>
      <c r="I952" s="78" t="n">
        <f aca="false">IF($B952&gt;Input!$G$31,0,IF($E952*(Input!$G$35/100)&gt;(Input!$C$12/12),-1*(Input!$C$12/12),-1*$E952*(Input!$G$35/100)))</f>
        <v>0</v>
      </c>
      <c r="J952" s="78" t="n">
        <f aca="false">IF($B952&gt;Input!$G$31,0,(-1)*($E952+$H952+$I952)*(Input!$C$8/100))</f>
        <v>0</v>
      </c>
      <c r="K952" s="78" t="n">
        <f aca="false">IF($B952&gt;Input!$G$31,0,(-1)*($E952+$H952+$I952)*(Input!$C$9/100))</f>
        <v>0</v>
      </c>
      <c r="L952" s="78" t="n">
        <f aca="false">IF($B952&lt;Input!$G$25,($E952+$F952+$G952+$H952+$I952+$J952+$K952),0)</f>
        <v>0</v>
      </c>
    </row>
    <row r="953" customFormat="false" ht="12.8" hidden="false" customHeight="false" outlineLevel="0" collapsed="false">
      <c r="A953" s="76" t="n">
        <v>949</v>
      </c>
      <c r="B953" s="77" t="n">
        <f aca="false">EOMONTH(Input!$C$7,A953)</f>
        <v>71802</v>
      </c>
      <c r="C953" s="76" t="n">
        <f aca="false">DATEDIF(Input!$G$23,$B953,"Y")</f>
        <v>119</v>
      </c>
      <c r="E953" s="78" t="n">
        <f aca="false">IF($B953&gt;Input!$G$31,0,Input!$G$26*(1+Input!$G$28/100)^(DATEDIF(Input!$C$7,$B953,"Y")))</f>
        <v>0</v>
      </c>
      <c r="F953" s="78" t="n">
        <f aca="false">-1*($E953*(Input!$C$10/100))</f>
        <v>-0</v>
      </c>
      <c r="G953" s="78" t="n">
        <f aca="false">-1*($E953*(Input!$C$11/100))</f>
        <v>-0</v>
      </c>
      <c r="H953" s="78" t="n">
        <f aca="false">IF($B953&lt;Input!$G$25,((Input!$G$29*(1+Input!$C$13/100)^(DATEDIF(Input!$C$7,$B953,"Y")))),0)</f>
        <v>0</v>
      </c>
      <c r="I953" s="78" t="n">
        <f aca="false">IF($B953&gt;Input!$G$31,0,IF($E953*(Input!$G$35/100)&gt;(Input!$C$12/12),-1*(Input!$C$12/12),-1*$E953*(Input!$G$35/100)))</f>
        <v>0</v>
      </c>
      <c r="J953" s="78" t="n">
        <f aca="false">IF($B953&gt;Input!$G$31,0,(-1)*($E953+$H953+$I953)*(Input!$C$8/100))</f>
        <v>0</v>
      </c>
      <c r="K953" s="78" t="n">
        <f aca="false">IF($B953&gt;Input!$G$31,0,(-1)*($E953+$H953+$I953)*(Input!$C$9/100))</f>
        <v>0</v>
      </c>
      <c r="L953" s="78" t="n">
        <f aca="false">IF($B953&lt;Input!$G$25,($E953+$F953+$G953+$H953+$I953+$J953+$K953),0)</f>
        <v>0</v>
      </c>
    </row>
    <row r="954" customFormat="false" ht="12.8" hidden="false" customHeight="false" outlineLevel="0" collapsed="false">
      <c r="A954" s="76" t="n">
        <v>950</v>
      </c>
      <c r="B954" s="77" t="n">
        <f aca="false">EOMONTH(Input!$C$7,A954)</f>
        <v>71833</v>
      </c>
      <c r="C954" s="76" t="n">
        <f aca="false">DATEDIF(Input!$G$23,$B954,"Y")</f>
        <v>119</v>
      </c>
      <c r="E954" s="78" t="n">
        <f aca="false">IF($B954&gt;Input!$G$31,0,Input!$G$26*(1+Input!$G$28/100)^(DATEDIF(Input!$C$7,$B954,"Y")))</f>
        <v>0</v>
      </c>
      <c r="F954" s="78" t="n">
        <f aca="false">-1*($E954*(Input!$C$10/100))</f>
        <v>-0</v>
      </c>
      <c r="G954" s="78" t="n">
        <f aca="false">-1*($E954*(Input!$C$11/100))</f>
        <v>-0</v>
      </c>
      <c r="H954" s="78" t="n">
        <f aca="false">IF($B954&lt;Input!$G$25,((Input!$G$29*(1+Input!$C$13/100)^(DATEDIF(Input!$C$7,$B954,"Y")))),0)</f>
        <v>0</v>
      </c>
      <c r="I954" s="78" t="n">
        <f aca="false">IF($B954&gt;Input!$G$31,0,IF($E954*(Input!$G$35/100)&gt;(Input!$C$12/12),-1*(Input!$C$12/12),-1*$E954*(Input!$G$35/100)))</f>
        <v>0</v>
      </c>
      <c r="J954" s="78" t="n">
        <f aca="false">IF($B954&gt;Input!$G$31,0,(-1)*($E954+$H954+$I954)*(Input!$C$8/100))</f>
        <v>0</v>
      </c>
      <c r="K954" s="78" t="n">
        <f aca="false">IF($B954&gt;Input!$G$31,0,(-1)*($E954+$H954+$I954)*(Input!$C$9/100))</f>
        <v>0</v>
      </c>
      <c r="L954" s="78" t="n">
        <f aca="false">IF($B954&lt;Input!$G$25,($E954+$F954+$G954+$H954+$I954+$J954+$K954),0)</f>
        <v>0</v>
      </c>
    </row>
    <row r="955" customFormat="false" ht="12.8" hidden="false" customHeight="false" outlineLevel="0" collapsed="false">
      <c r="A955" s="76" t="n">
        <v>951</v>
      </c>
      <c r="B955" s="77" t="n">
        <f aca="false">EOMONTH(Input!$C$7,A955)</f>
        <v>71863</v>
      </c>
      <c r="C955" s="76" t="n">
        <f aca="false">DATEDIF(Input!$G$23,$B955,"Y")</f>
        <v>119</v>
      </c>
      <c r="E955" s="78" t="n">
        <f aca="false">IF($B955&gt;Input!$G$31,0,Input!$G$26*(1+Input!$G$28/100)^(DATEDIF(Input!$C$7,$B955,"Y")))</f>
        <v>0</v>
      </c>
      <c r="F955" s="78" t="n">
        <f aca="false">-1*($E955*(Input!$C$10/100))</f>
        <v>-0</v>
      </c>
      <c r="G955" s="78" t="n">
        <f aca="false">-1*($E955*(Input!$C$11/100))</f>
        <v>-0</v>
      </c>
      <c r="H955" s="78" t="n">
        <f aca="false">IF($B955&lt;Input!$G$25,((Input!$G$29*(1+Input!$C$13/100)^(DATEDIF(Input!$C$7,$B955,"Y")))),0)</f>
        <v>0</v>
      </c>
      <c r="I955" s="78" t="n">
        <f aca="false">IF($B955&gt;Input!$G$31,0,IF($E955*(Input!$G$35/100)&gt;(Input!$C$12/12),-1*(Input!$C$12/12),-1*$E955*(Input!$G$35/100)))</f>
        <v>0</v>
      </c>
      <c r="J955" s="78" t="n">
        <f aca="false">IF($B955&gt;Input!$G$31,0,(-1)*($E955+$H955+$I955)*(Input!$C$8/100))</f>
        <v>0</v>
      </c>
      <c r="K955" s="78" t="n">
        <f aca="false">IF($B955&gt;Input!$G$31,0,(-1)*($E955+$H955+$I955)*(Input!$C$9/100))</f>
        <v>0</v>
      </c>
      <c r="L955" s="78" t="n">
        <f aca="false">IF($B955&lt;Input!$G$25,($E955+$F955+$G955+$H955+$I955+$J955+$K955),0)</f>
        <v>0</v>
      </c>
    </row>
    <row r="956" customFormat="false" ht="12.8" hidden="false" customHeight="false" outlineLevel="0" collapsed="false">
      <c r="A956" s="76" t="n">
        <v>952</v>
      </c>
      <c r="B956" s="77" t="n">
        <f aca="false">EOMONTH(Input!$C$7,A956)</f>
        <v>71894</v>
      </c>
      <c r="C956" s="76" t="n">
        <f aca="false">DATEDIF(Input!$G$23,$B956,"Y")</f>
        <v>119</v>
      </c>
      <c r="E956" s="78" t="n">
        <f aca="false">IF($B956&gt;Input!$G$31,0,Input!$G$26*(1+Input!$G$28/100)^(DATEDIF(Input!$C$7,$B956,"Y")))</f>
        <v>0</v>
      </c>
      <c r="F956" s="78" t="n">
        <f aca="false">-1*($E956*(Input!$C$10/100))</f>
        <v>-0</v>
      </c>
      <c r="G956" s="78" t="n">
        <f aca="false">-1*($E956*(Input!$C$11/100))</f>
        <v>-0</v>
      </c>
      <c r="H956" s="78" t="n">
        <f aca="false">IF($B956&lt;Input!$G$25,((Input!$G$29*(1+Input!$C$13/100)^(DATEDIF(Input!$C$7,$B956,"Y")))),0)</f>
        <v>0</v>
      </c>
      <c r="I956" s="78" t="n">
        <f aca="false">IF($B956&gt;Input!$G$31,0,IF($E956*(Input!$G$35/100)&gt;(Input!$C$12/12),-1*(Input!$C$12/12),-1*$E956*(Input!$G$35/100)))</f>
        <v>0</v>
      </c>
      <c r="J956" s="78" t="n">
        <f aca="false">IF($B956&gt;Input!$G$31,0,(-1)*($E956+$H956+$I956)*(Input!$C$8/100))</f>
        <v>0</v>
      </c>
      <c r="K956" s="78" t="n">
        <f aca="false">IF($B956&gt;Input!$G$31,0,(-1)*($E956+$H956+$I956)*(Input!$C$9/100))</f>
        <v>0</v>
      </c>
      <c r="L956" s="78" t="n">
        <f aca="false">IF($B956&lt;Input!$G$25,($E956+$F956+$G956+$H956+$I956+$J956+$K956),0)</f>
        <v>0</v>
      </c>
    </row>
    <row r="957" customFormat="false" ht="12.8" hidden="false" customHeight="false" outlineLevel="0" collapsed="false">
      <c r="A957" s="76" t="n">
        <v>953</v>
      </c>
      <c r="B957" s="77" t="n">
        <f aca="false">EOMONTH(Input!$C$7,A957)</f>
        <v>71924</v>
      </c>
      <c r="C957" s="76" t="n">
        <f aca="false">DATEDIF(Input!$G$23,$B957,"Y")</f>
        <v>119</v>
      </c>
      <c r="E957" s="78" t="n">
        <f aca="false">IF($B957&gt;Input!$G$31,0,Input!$G$26*(1+Input!$G$28/100)^(DATEDIF(Input!$C$7,$B957,"Y")))</f>
        <v>0</v>
      </c>
      <c r="F957" s="78" t="n">
        <f aca="false">-1*($E957*(Input!$C$10/100))</f>
        <v>-0</v>
      </c>
      <c r="G957" s="78" t="n">
        <f aca="false">-1*($E957*(Input!$C$11/100))</f>
        <v>-0</v>
      </c>
      <c r="H957" s="78" t="n">
        <f aca="false">IF($B957&lt;Input!$G$25,((Input!$G$29*(1+Input!$C$13/100)^(DATEDIF(Input!$C$7,$B957,"Y")))),0)</f>
        <v>0</v>
      </c>
      <c r="I957" s="78" t="n">
        <f aca="false">IF($B957&gt;Input!$G$31,0,IF($E957*(Input!$G$35/100)&gt;(Input!$C$12/12),-1*(Input!$C$12/12),-1*$E957*(Input!$G$35/100)))</f>
        <v>0</v>
      </c>
      <c r="J957" s="78" t="n">
        <f aca="false">IF($B957&gt;Input!$G$31,0,(-1)*($E957+$H957+$I957)*(Input!$C$8/100))</f>
        <v>0</v>
      </c>
      <c r="K957" s="78" t="n">
        <f aca="false">IF($B957&gt;Input!$G$31,0,(-1)*($E957+$H957+$I957)*(Input!$C$9/100))</f>
        <v>0</v>
      </c>
      <c r="L957" s="78" t="n">
        <f aca="false">IF($B957&lt;Input!$G$25,($E957+$F957+$G957+$H957+$I957+$J957+$K957),0)</f>
        <v>0</v>
      </c>
    </row>
    <row r="958" customFormat="false" ht="12.8" hidden="false" customHeight="false" outlineLevel="0" collapsed="false">
      <c r="A958" s="76" t="n">
        <v>954</v>
      </c>
      <c r="B958" s="77" t="n">
        <f aca="false">EOMONTH(Input!$C$7,A958)</f>
        <v>71955</v>
      </c>
      <c r="C958" s="76" t="n">
        <f aca="false">DATEDIF(Input!$G$23,$B958,"Y")</f>
        <v>119</v>
      </c>
      <c r="E958" s="78" t="n">
        <f aca="false">IF($B958&gt;Input!$G$31,0,Input!$G$26*(1+Input!$G$28/100)^(DATEDIF(Input!$C$7,$B958,"Y")))</f>
        <v>0</v>
      </c>
      <c r="F958" s="78" t="n">
        <f aca="false">-1*($E958*(Input!$C$10/100))</f>
        <v>-0</v>
      </c>
      <c r="G958" s="78" t="n">
        <f aca="false">-1*($E958*(Input!$C$11/100))</f>
        <v>-0</v>
      </c>
      <c r="H958" s="78" t="n">
        <f aca="false">IF($B958&lt;Input!$G$25,((Input!$G$29*(1+Input!$C$13/100)^(DATEDIF(Input!$C$7,$B958,"Y")))),0)</f>
        <v>0</v>
      </c>
      <c r="I958" s="78" t="n">
        <f aca="false">IF($B958&gt;Input!$G$31,0,IF($E958*(Input!$G$35/100)&gt;(Input!$C$12/12),-1*(Input!$C$12/12),-1*$E958*(Input!$G$35/100)))</f>
        <v>0</v>
      </c>
      <c r="J958" s="78" t="n">
        <f aca="false">IF($B958&gt;Input!$G$31,0,(-1)*($E958+$H958+$I958)*(Input!$C$8/100))</f>
        <v>0</v>
      </c>
      <c r="K958" s="78" t="n">
        <f aca="false">IF($B958&gt;Input!$G$31,0,(-1)*($E958+$H958+$I958)*(Input!$C$9/100))</f>
        <v>0</v>
      </c>
      <c r="L958" s="78" t="n">
        <f aca="false">IF($B958&lt;Input!$G$25,($E958+$F958+$G958+$H958+$I958+$J958+$K958),0)</f>
        <v>0</v>
      </c>
    </row>
    <row r="959" customFormat="false" ht="12.8" hidden="false" customHeight="false" outlineLevel="0" collapsed="false">
      <c r="A959" s="76" t="n">
        <v>955</v>
      </c>
      <c r="B959" s="77" t="n">
        <f aca="false">EOMONTH(Input!$C$7,A959)</f>
        <v>71986</v>
      </c>
      <c r="C959" s="76" t="n">
        <f aca="false">DATEDIF(Input!$G$23,$B959,"Y")</f>
        <v>119</v>
      </c>
      <c r="E959" s="78" t="n">
        <f aca="false">IF($B959&gt;Input!$G$31,0,Input!$G$26*(1+Input!$G$28/100)^(DATEDIF(Input!$C$7,$B959,"Y")))</f>
        <v>0</v>
      </c>
      <c r="F959" s="78" t="n">
        <f aca="false">-1*($E959*(Input!$C$10/100))</f>
        <v>-0</v>
      </c>
      <c r="G959" s="78" t="n">
        <f aca="false">-1*($E959*(Input!$C$11/100))</f>
        <v>-0</v>
      </c>
      <c r="H959" s="78" t="n">
        <f aca="false">IF($B959&lt;Input!$G$25,((Input!$G$29*(1+Input!$C$13/100)^(DATEDIF(Input!$C$7,$B959,"Y")))),0)</f>
        <v>0</v>
      </c>
      <c r="I959" s="78" t="n">
        <f aca="false">IF($B959&gt;Input!$G$31,0,IF($E959*(Input!$G$35/100)&gt;(Input!$C$12/12),-1*(Input!$C$12/12),-1*$E959*(Input!$G$35/100)))</f>
        <v>0</v>
      </c>
      <c r="J959" s="78" t="n">
        <f aca="false">IF($B959&gt;Input!$G$31,0,(-1)*($E959+$H959+$I959)*(Input!$C$8/100))</f>
        <v>0</v>
      </c>
      <c r="K959" s="78" t="n">
        <f aca="false">IF($B959&gt;Input!$G$31,0,(-1)*($E959+$H959+$I959)*(Input!$C$9/100))</f>
        <v>0</v>
      </c>
      <c r="L959" s="78" t="n">
        <f aca="false">IF($B959&lt;Input!$G$25,($E959+$F959+$G959+$H959+$I959+$J959+$K959),0)</f>
        <v>0</v>
      </c>
    </row>
    <row r="960" customFormat="false" ht="12.8" hidden="false" customHeight="false" outlineLevel="0" collapsed="false">
      <c r="A960" s="76" t="n">
        <v>956</v>
      </c>
      <c r="B960" s="77" t="n">
        <f aca="false">EOMONTH(Input!$C$7,A960)</f>
        <v>72014</v>
      </c>
      <c r="C960" s="76" t="n">
        <f aca="false">DATEDIF(Input!$G$23,$B960,"Y")</f>
        <v>119</v>
      </c>
      <c r="E960" s="78" t="n">
        <f aca="false">IF($B960&gt;Input!$G$31,0,Input!$G$26*(1+Input!$G$28/100)^(DATEDIF(Input!$C$7,$B960,"Y")))</f>
        <v>0</v>
      </c>
      <c r="F960" s="78" t="n">
        <f aca="false">-1*($E960*(Input!$C$10/100))</f>
        <v>-0</v>
      </c>
      <c r="G960" s="78" t="n">
        <f aca="false">-1*($E960*(Input!$C$11/100))</f>
        <v>-0</v>
      </c>
      <c r="H960" s="78" t="n">
        <f aca="false">IF($B960&lt;Input!$G$25,((Input!$G$29*(1+Input!$C$13/100)^(DATEDIF(Input!$C$7,$B960,"Y")))),0)</f>
        <v>0</v>
      </c>
      <c r="I960" s="78" t="n">
        <f aca="false">IF($B960&gt;Input!$G$31,0,IF($E960*(Input!$G$35/100)&gt;(Input!$C$12/12),-1*(Input!$C$12/12),-1*$E960*(Input!$G$35/100)))</f>
        <v>0</v>
      </c>
      <c r="J960" s="78" t="n">
        <f aca="false">IF($B960&gt;Input!$G$31,0,(-1)*($E960+$H960+$I960)*(Input!$C$8/100))</f>
        <v>0</v>
      </c>
      <c r="K960" s="78" t="n">
        <f aca="false">IF($B960&gt;Input!$G$31,0,(-1)*($E960+$H960+$I960)*(Input!$C$9/100))</f>
        <v>0</v>
      </c>
      <c r="L960" s="78" t="n">
        <f aca="false">IF($B960&lt;Input!$G$25,($E960+$F960+$G960+$H960+$I960+$J960+$K960),0)</f>
        <v>0</v>
      </c>
    </row>
    <row r="961" customFormat="false" ht="12.8" hidden="false" customHeight="false" outlineLevel="0" collapsed="false">
      <c r="A961" s="76" t="n">
        <v>957</v>
      </c>
      <c r="B961" s="77" t="n">
        <f aca="false">EOMONTH(Input!$C$7,A961)</f>
        <v>72045</v>
      </c>
      <c r="C961" s="76" t="n">
        <f aca="false">DATEDIF(Input!$G$23,$B961,"Y")</f>
        <v>119</v>
      </c>
      <c r="E961" s="78" t="n">
        <f aca="false">IF($B961&gt;Input!$G$31,0,Input!$G$26*(1+Input!$G$28/100)^(DATEDIF(Input!$C$7,$B961,"Y")))</f>
        <v>0</v>
      </c>
      <c r="F961" s="78" t="n">
        <f aca="false">-1*($E961*(Input!$C$10/100))</f>
        <v>-0</v>
      </c>
      <c r="G961" s="78" t="n">
        <f aca="false">-1*($E961*(Input!$C$11/100))</f>
        <v>-0</v>
      </c>
      <c r="H961" s="78" t="n">
        <f aca="false">IF($B961&lt;Input!$G$25,((Input!$G$29*(1+Input!$C$13/100)^(DATEDIF(Input!$C$7,$B961,"Y")))),0)</f>
        <v>0</v>
      </c>
      <c r="I961" s="78" t="n">
        <f aca="false">IF($B961&gt;Input!$G$31,0,IF($E961*(Input!$G$35/100)&gt;(Input!$C$12/12),-1*(Input!$C$12/12),-1*$E961*(Input!$G$35/100)))</f>
        <v>0</v>
      </c>
      <c r="J961" s="78" t="n">
        <f aca="false">IF($B961&gt;Input!$G$31,0,(-1)*($E961+$H961+$I961)*(Input!$C$8/100))</f>
        <v>0</v>
      </c>
      <c r="K961" s="78" t="n">
        <f aca="false">IF($B961&gt;Input!$G$31,0,(-1)*($E961+$H961+$I961)*(Input!$C$9/100))</f>
        <v>0</v>
      </c>
      <c r="L961" s="78" t="n">
        <f aca="false">IF($B961&lt;Input!$G$25,($E961+$F961+$G961+$H961+$I961+$J961+$K961),0)</f>
        <v>0</v>
      </c>
    </row>
    <row r="962" customFormat="false" ht="12.8" hidden="false" customHeight="false" outlineLevel="0" collapsed="false">
      <c r="A962" s="76" t="n">
        <v>958</v>
      </c>
      <c r="B962" s="77" t="n">
        <f aca="false">EOMONTH(Input!$C$7,A962)</f>
        <v>72075</v>
      </c>
      <c r="C962" s="76" t="n">
        <f aca="false">DATEDIF(Input!$G$23,$B962,"Y")</f>
        <v>119</v>
      </c>
      <c r="E962" s="78" t="n">
        <f aca="false">IF($B962&gt;Input!$G$31,0,Input!$G$26*(1+Input!$G$28/100)^(DATEDIF(Input!$C$7,$B962,"Y")))</f>
        <v>0</v>
      </c>
      <c r="F962" s="78" t="n">
        <f aca="false">-1*($E962*(Input!$C$10/100))</f>
        <v>-0</v>
      </c>
      <c r="G962" s="78" t="n">
        <f aca="false">-1*($E962*(Input!$C$11/100))</f>
        <v>-0</v>
      </c>
      <c r="H962" s="78" t="n">
        <f aca="false">IF($B962&lt;Input!$G$25,((Input!$G$29*(1+Input!$C$13/100)^(DATEDIF(Input!$C$7,$B962,"Y")))),0)</f>
        <v>0</v>
      </c>
      <c r="I962" s="78" t="n">
        <f aca="false">IF($B962&gt;Input!$G$31,0,IF($E962*(Input!$G$35/100)&gt;(Input!$C$12/12),-1*(Input!$C$12/12),-1*$E962*(Input!$G$35/100)))</f>
        <v>0</v>
      </c>
      <c r="J962" s="78" t="n">
        <f aca="false">IF($B962&gt;Input!$G$31,0,(-1)*($E962+$H962+$I962)*(Input!$C$8/100))</f>
        <v>0</v>
      </c>
      <c r="K962" s="78" t="n">
        <f aca="false">IF($B962&gt;Input!$G$31,0,(-1)*($E962+$H962+$I962)*(Input!$C$9/100))</f>
        <v>0</v>
      </c>
      <c r="L962" s="78" t="n">
        <f aca="false">IF($B962&lt;Input!$G$25,($E962+$F962+$G962+$H962+$I962+$J962+$K962),0)</f>
        <v>0</v>
      </c>
    </row>
    <row r="963" customFormat="false" ht="12.8" hidden="false" customHeight="false" outlineLevel="0" collapsed="false">
      <c r="A963" s="76" t="n">
        <v>959</v>
      </c>
      <c r="B963" s="77" t="n">
        <f aca="false">EOMONTH(Input!$C$7,A963)</f>
        <v>72106</v>
      </c>
      <c r="C963" s="76" t="n">
        <f aca="false">DATEDIF(Input!$G$23,$B963,"Y")</f>
        <v>120</v>
      </c>
      <c r="E963" s="78" t="n">
        <f aca="false">IF($B963&gt;Input!$G$31,0,Input!$G$26*(1+Input!$G$28/100)^(DATEDIF(Input!$C$7,$B963,"Y")))</f>
        <v>0</v>
      </c>
      <c r="F963" s="78" t="n">
        <f aca="false">-1*($E963*(Input!$C$10/100))</f>
        <v>-0</v>
      </c>
      <c r="G963" s="78" t="n">
        <f aca="false">-1*($E963*(Input!$C$11/100))</f>
        <v>-0</v>
      </c>
      <c r="H963" s="78" t="n">
        <f aca="false">IF($B963&lt;Input!$G$25,((Input!$G$29*(1+Input!$C$13/100)^(DATEDIF(Input!$C$7,$B963,"Y")))),0)</f>
        <v>0</v>
      </c>
      <c r="I963" s="78" t="n">
        <f aca="false">IF($B963&gt;Input!$G$31,0,IF($E963*(Input!$G$35/100)&gt;(Input!$C$12/12),-1*(Input!$C$12/12),-1*$E963*(Input!$G$35/100)))</f>
        <v>0</v>
      </c>
      <c r="J963" s="78" t="n">
        <f aca="false">IF($B963&gt;Input!$G$31,0,(-1)*($E963+$H963+$I963)*(Input!$C$8/100))</f>
        <v>0</v>
      </c>
      <c r="K963" s="78" t="n">
        <f aca="false">IF($B963&gt;Input!$G$31,0,(-1)*($E963+$H963+$I963)*(Input!$C$9/100))</f>
        <v>0</v>
      </c>
      <c r="L963" s="78" t="n">
        <f aca="false">IF($B963&lt;Input!$G$25,($E963+$F963+$G963+$H963+$I963+$J963+$K963),0)</f>
        <v>0</v>
      </c>
    </row>
    <row r="964" customFormat="false" ht="12.8" hidden="false" customHeight="false" outlineLevel="0" collapsed="false">
      <c r="A964" s="76" t="n">
        <v>960</v>
      </c>
      <c r="B964" s="77" t="n">
        <f aca="false">EOMONTH(Input!$C$7,A964)</f>
        <v>72136</v>
      </c>
      <c r="C964" s="76" t="n">
        <f aca="false">DATEDIF(Input!$G$23,$B964,"Y")</f>
        <v>120</v>
      </c>
      <c r="E964" s="78" t="n">
        <f aca="false">IF($B964&gt;Input!$G$31,0,Input!$G$26*(1+Input!$G$28/100)^(DATEDIF(Input!$C$7,$B964,"Y")))</f>
        <v>0</v>
      </c>
      <c r="F964" s="78" t="n">
        <f aca="false">-1*($E964*(Input!$C$10/100))</f>
        <v>-0</v>
      </c>
      <c r="G964" s="78" t="n">
        <f aca="false">-1*($E964*(Input!$C$11/100))</f>
        <v>-0</v>
      </c>
      <c r="H964" s="78" t="n">
        <f aca="false">IF($B964&lt;Input!$G$25,((Input!$G$29*(1+Input!$C$13/100)^(DATEDIF(Input!$C$7,$B964,"Y")))),0)</f>
        <v>0</v>
      </c>
      <c r="I964" s="78" t="n">
        <f aca="false">IF($B964&gt;Input!$G$31,0,IF($E964*(Input!$G$35/100)&gt;(Input!$C$12/12),-1*(Input!$C$12/12),-1*$E964*(Input!$G$35/100)))</f>
        <v>0</v>
      </c>
      <c r="J964" s="78" t="n">
        <f aca="false">IF($B964&gt;Input!$G$31,0,(-1)*($E964+$H964+$I964)*(Input!$C$8/100))</f>
        <v>0</v>
      </c>
      <c r="K964" s="78" t="n">
        <f aca="false">IF($B964&gt;Input!$G$31,0,(-1)*($E964+$H964+$I964)*(Input!$C$9/100))</f>
        <v>0</v>
      </c>
      <c r="L964" s="78" t="n">
        <f aca="false">IF($B964&lt;Input!$G$25,($E964+$F964+$G964+$H964+$I964+$J964+$K964),0)</f>
        <v>0</v>
      </c>
    </row>
    <row r="965" customFormat="false" ht="12.8" hidden="false" customHeight="false" outlineLevel="0" collapsed="false">
      <c r="A965" s="76" t="n">
        <v>961</v>
      </c>
      <c r="B965" s="77" t="n">
        <f aca="false">EOMONTH(Input!$C$7,A965)</f>
        <v>72167</v>
      </c>
      <c r="C965" s="76" t="n">
        <f aca="false">DATEDIF(Input!$G$23,$B965,"Y")</f>
        <v>120</v>
      </c>
      <c r="E965" s="78" t="n">
        <f aca="false">IF($B965&gt;Input!$G$31,0,Input!$G$26*(1+Input!$G$28/100)^(DATEDIF(Input!$C$7,$B965,"Y")))</f>
        <v>0</v>
      </c>
      <c r="F965" s="78" t="n">
        <f aca="false">-1*($E965*(Input!$C$10/100))</f>
        <v>-0</v>
      </c>
      <c r="G965" s="78" t="n">
        <f aca="false">-1*($E965*(Input!$C$11/100))</f>
        <v>-0</v>
      </c>
      <c r="H965" s="78" t="n">
        <f aca="false">IF($B965&lt;Input!$G$25,((Input!$G$29*(1+Input!$C$13/100)^(DATEDIF(Input!$C$7,$B965,"Y")))),0)</f>
        <v>0</v>
      </c>
      <c r="I965" s="78" t="n">
        <f aca="false">IF($B965&gt;Input!$G$31,0,IF($E965*(Input!$G$35/100)&gt;(Input!$C$12/12),-1*(Input!$C$12/12),-1*$E965*(Input!$G$35/100)))</f>
        <v>0</v>
      </c>
      <c r="J965" s="78" t="n">
        <f aca="false">IF($B965&gt;Input!$G$31,0,(-1)*($E965+$H965+$I965)*(Input!$C$8/100))</f>
        <v>0</v>
      </c>
      <c r="K965" s="78" t="n">
        <f aca="false">IF($B965&gt;Input!$G$31,0,(-1)*($E965+$H965+$I965)*(Input!$C$9/100))</f>
        <v>0</v>
      </c>
      <c r="L965" s="78" t="n">
        <f aca="false">IF($B965&lt;Input!$G$25,($E965+$F965+$G965+$H965+$I965+$J965+$K965),0)</f>
        <v>0</v>
      </c>
    </row>
    <row r="966" customFormat="false" ht="12.8" hidden="false" customHeight="false" outlineLevel="0" collapsed="false">
      <c r="A966" s="76" t="n">
        <v>962</v>
      </c>
      <c r="B966" s="77" t="n">
        <f aca="false">EOMONTH(Input!$C$7,A966)</f>
        <v>72198</v>
      </c>
      <c r="C966" s="76" t="n">
        <f aca="false">DATEDIF(Input!$G$23,$B966,"Y")</f>
        <v>120</v>
      </c>
      <c r="E966" s="78" t="n">
        <f aca="false">IF($B966&gt;Input!$G$31,0,Input!$G$26*(1+Input!$G$28/100)^(DATEDIF(Input!$C$7,$B966,"Y")))</f>
        <v>0</v>
      </c>
      <c r="F966" s="78" t="n">
        <f aca="false">-1*($E966*(Input!$C$10/100))</f>
        <v>-0</v>
      </c>
      <c r="G966" s="78" t="n">
        <f aca="false">-1*($E966*(Input!$C$11/100))</f>
        <v>-0</v>
      </c>
      <c r="H966" s="78" t="n">
        <f aca="false">IF($B966&lt;Input!$G$25,((Input!$G$29*(1+Input!$C$13/100)^(DATEDIF(Input!$C$7,$B966,"Y")))),0)</f>
        <v>0</v>
      </c>
      <c r="I966" s="78" t="n">
        <f aca="false">IF($B966&gt;Input!$G$31,0,IF($E966*(Input!$G$35/100)&gt;(Input!$C$12/12),-1*(Input!$C$12/12),-1*$E966*(Input!$G$35/100)))</f>
        <v>0</v>
      </c>
      <c r="J966" s="78" t="n">
        <f aca="false">IF($B966&gt;Input!$G$31,0,(-1)*($E966+$H966+$I966)*(Input!$C$8/100))</f>
        <v>0</v>
      </c>
      <c r="K966" s="78" t="n">
        <f aca="false">IF($B966&gt;Input!$G$31,0,(-1)*($E966+$H966+$I966)*(Input!$C$9/100))</f>
        <v>0</v>
      </c>
      <c r="L966" s="78" t="n">
        <f aca="false">IF($B966&lt;Input!$G$25,($E966+$F966+$G966+$H966+$I966+$J966+$K966),0)</f>
        <v>0</v>
      </c>
    </row>
    <row r="967" customFormat="false" ht="12.8" hidden="false" customHeight="false" outlineLevel="0" collapsed="false">
      <c r="A967" s="76" t="n">
        <v>963</v>
      </c>
      <c r="B967" s="77" t="n">
        <f aca="false">EOMONTH(Input!$C$7,A967)</f>
        <v>72228</v>
      </c>
      <c r="C967" s="76" t="n">
        <f aca="false">DATEDIF(Input!$G$23,$B967,"Y")</f>
        <v>120</v>
      </c>
      <c r="E967" s="78" t="n">
        <f aca="false">IF($B967&gt;Input!$G$31,0,Input!$G$26*(1+Input!$G$28/100)^(DATEDIF(Input!$C$7,$B967,"Y")))</f>
        <v>0</v>
      </c>
      <c r="F967" s="78" t="n">
        <f aca="false">-1*($E967*(Input!$C$10/100))</f>
        <v>-0</v>
      </c>
      <c r="G967" s="78" t="n">
        <f aca="false">-1*($E967*(Input!$C$11/100))</f>
        <v>-0</v>
      </c>
      <c r="H967" s="78" t="n">
        <f aca="false">IF($B967&lt;Input!$G$25,((Input!$G$29*(1+Input!$C$13/100)^(DATEDIF(Input!$C$7,$B967,"Y")))),0)</f>
        <v>0</v>
      </c>
      <c r="I967" s="78" t="n">
        <f aca="false">IF($B967&gt;Input!$G$31,0,IF($E967*(Input!$G$35/100)&gt;(Input!$C$12/12),-1*(Input!$C$12/12),-1*$E967*(Input!$G$35/100)))</f>
        <v>0</v>
      </c>
      <c r="J967" s="78" t="n">
        <f aca="false">IF($B967&gt;Input!$G$31,0,(-1)*($E967+$H967+$I967)*(Input!$C$8/100))</f>
        <v>0</v>
      </c>
      <c r="K967" s="78" t="n">
        <f aca="false">IF($B967&gt;Input!$G$31,0,(-1)*($E967+$H967+$I967)*(Input!$C$9/100))</f>
        <v>0</v>
      </c>
      <c r="L967" s="78" t="n">
        <f aca="false">IF($B967&lt;Input!$G$25,($E967+$F967+$G967+$H967+$I967+$J967+$K967),0)</f>
        <v>0</v>
      </c>
    </row>
    <row r="968" customFormat="false" ht="12.8" hidden="false" customHeight="false" outlineLevel="0" collapsed="false">
      <c r="A968" s="76" t="n">
        <v>964</v>
      </c>
      <c r="B968" s="77" t="n">
        <f aca="false">EOMONTH(Input!$C$7,A968)</f>
        <v>72259</v>
      </c>
      <c r="C968" s="76" t="n">
        <f aca="false">DATEDIF(Input!$G$23,$B968,"Y")</f>
        <v>120</v>
      </c>
      <c r="E968" s="78" t="n">
        <f aca="false">IF($B968&gt;Input!$G$31,0,Input!$G$26*(1+Input!$G$28/100)^(DATEDIF(Input!$C$7,$B968,"Y")))</f>
        <v>0</v>
      </c>
      <c r="F968" s="78" t="n">
        <f aca="false">-1*($E968*(Input!$C$10/100))</f>
        <v>-0</v>
      </c>
      <c r="G968" s="78" t="n">
        <f aca="false">-1*($E968*(Input!$C$11/100))</f>
        <v>-0</v>
      </c>
      <c r="H968" s="78" t="n">
        <f aca="false">IF($B968&lt;Input!$G$25,((Input!$G$29*(1+Input!$C$13/100)^(DATEDIF(Input!$C$7,$B968,"Y")))),0)</f>
        <v>0</v>
      </c>
      <c r="I968" s="78" t="n">
        <f aca="false">IF($B968&gt;Input!$G$31,0,IF($E968*(Input!$G$35/100)&gt;(Input!$C$12/12),-1*(Input!$C$12/12),-1*$E968*(Input!$G$35/100)))</f>
        <v>0</v>
      </c>
      <c r="J968" s="78" t="n">
        <f aca="false">IF($B968&gt;Input!$G$31,0,(-1)*($E968+$H968+$I968)*(Input!$C$8/100))</f>
        <v>0</v>
      </c>
      <c r="K968" s="78" t="n">
        <f aca="false">IF($B968&gt;Input!$G$31,0,(-1)*($E968+$H968+$I968)*(Input!$C$9/100))</f>
        <v>0</v>
      </c>
      <c r="L968" s="78" t="n">
        <f aca="false">IF($B968&lt;Input!$G$25,($E968+$F968+$G968+$H968+$I968+$J968+$K968),0)</f>
        <v>0</v>
      </c>
    </row>
    <row r="969" customFormat="false" ht="12.8" hidden="false" customHeight="false" outlineLevel="0" collapsed="false">
      <c r="A969" s="76" t="n">
        <v>965</v>
      </c>
      <c r="B969" s="77" t="n">
        <f aca="false">EOMONTH(Input!$C$7,A969)</f>
        <v>72289</v>
      </c>
      <c r="C969" s="76" t="n">
        <f aca="false">DATEDIF(Input!$G$23,$B969,"Y")</f>
        <v>120</v>
      </c>
      <c r="E969" s="78" t="n">
        <f aca="false">IF($B969&gt;Input!$G$31,0,Input!$G$26*(1+Input!$G$28/100)^(DATEDIF(Input!$C$7,$B969,"Y")))</f>
        <v>0</v>
      </c>
      <c r="F969" s="78" t="n">
        <f aca="false">-1*($E969*(Input!$C$10/100))</f>
        <v>-0</v>
      </c>
      <c r="G969" s="78" t="n">
        <f aca="false">-1*($E969*(Input!$C$11/100))</f>
        <v>-0</v>
      </c>
      <c r="H969" s="78" t="n">
        <f aca="false">IF($B969&lt;Input!$G$25,((Input!$G$29*(1+Input!$C$13/100)^(DATEDIF(Input!$C$7,$B969,"Y")))),0)</f>
        <v>0</v>
      </c>
      <c r="I969" s="78" t="n">
        <f aca="false">IF($B969&gt;Input!$G$31,0,IF($E969*(Input!$G$35/100)&gt;(Input!$C$12/12),-1*(Input!$C$12/12),-1*$E969*(Input!$G$35/100)))</f>
        <v>0</v>
      </c>
      <c r="J969" s="78" t="n">
        <f aca="false">IF($B969&gt;Input!$G$31,0,(-1)*($E969+$H969+$I969)*(Input!$C$8/100))</f>
        <v>0</v>
      </c>
      <c r="K969" s="78" t="n">
        <f aca="false">IF($B969&gt;Input!$G$31,0,(-1)*($E969+$H969+$I969)*(Input!$C$9/100))</f>
        <v>0</v>
      </c>
      <c r="L969" s="78" t="n">
        <f aca="false">IF($B969&lt;Input!$G$25,($E969+$F969+$G969+$H969+$I969+$J969+$K969),0)</f>
        <v>0</v>
      </c>
    </row>
    <row r="970" customFormat="false" ht="12.8" hidden="false" customHeight="false" outlineLevel="0" collapsed="false">
      <c r="A970" s="76" t="n">
        <v>966</v>
      </c>
      <c r="B970" s="77" t="n">
        <f aca="false">EOMONTH(Input!$C$7,A970)</f>
        <v>72320</v>
      </c>
      <c r="C970" s="76" t="n">
        <f aca="false">DATEDIF(Input!$G$23,$B970,"Y")</f>
        <v>120</v>
      </c>
      <c r="E970" s="78" t="n">
        <f aca="false">IF($B970&gt;Input!$G$31,0,Input!$G$26*(1+Input!$G$28/100)^(DATEDIF(Input!$C$7,$B970,"Y")))</f>
        <v>0</v>
      </c>
      <c r="F970" s="78" t="n">
        <f aca="false">-1*($E970*(Input!$C$10/100))</f>
        <v>-0</v>
      </c>
      <c r="G970" s="78" t="n">
        <f aca="false">-1*($E970*(Input!$C$11/100))</f>
        <v>-0</v>
      </c>
      <c r="H970" s="78" t="n">
        <f aca="false">IF($B970&lt;Input!$G$25,((Input!$G$29*(1+Input!$C$13/100)^(DATEDIF(Input!$C$7,$B970,"Y")))),0)</f>
        <v>0</v>
      </c>
      <c r="I970" s="78" t="n">
        <f aca="false">IF($B970&gt;Input!$G$31,0,IF($E970*(Input!$G$35/100)&gt;(Input!$C$12/12),-1*(Input!$C$12/12),-1*$E970*(Input!$G$35/100)))</f>
        <v>0</v>
      </c>
      <c r="J970" s="78" t="n">
        <f aca="false">IF($B970&gt;Input!$G$31,0,(-1)*($E970+$H970+$I970)*(Input!$C$8/100))</f>
        <v>0</v>
      </c>
      <c r="K970" s="78" t="n">
        <f aca="false">IF($B970&gt;Input!$G$31,0,(-1)*($E970+$H970+$I970)*(Input!$C$9/100))</f>
        <v>0</v>
      </c>
      <c r="L970" s="78" t="n">
        <f aca="false">IF($B970&lt;Input!$G$25,($E970+$F970+$G970+$H970+$I970+$J970+$K970),0)</f>
        <v>0</v>
      </c>
    </row>
    <row r="971" customFormat="false" ht="12.8" hidden="false" customHeight="false" outlineLevel="0" collapsed="false">
      <c r="A971" s="76" t="n">
        <v>967</v>
      </c>
      <c r="B971" s="77" t="n">
        <f aca="false">EOMONTH(Input!$C$7,A971)</f>
        <v>72351</v>
      </c>
      <c r="C971" s="76" t="n">
        <f aca="false">DATEDIF(Input!$G$23,$B971,"Y")</f>
        <v>120</v>
      </c>
      <c r="E971" s="78" t="n">
        <f aca="false">IF($B971&gt;Input!$G$31,0,Input!$G$26*(1+Input!$G$28/100)^(DATEDIF(Input!$C$7,$B971,"Y")))</f>
        <v>0</v>
      </c>
      <c r="F971" s="78" t="n">
        <f aca="false">-1*($E971*(Input!$C$10/100))</f>
        <v>-0</v>
      </c>
      <c r="G971" s="78" t="n">
        <f aca="false">-1*($E971*(Input!$C$11/100))</f>
        <v>-0</v>
      </c>
      <c r="H971" s="78" t="n">
        <f aca="false">IF($B971&lt;Input!$G$25,((Input!$G$29*(1+Input!$C$13/100)^(DATEDIF(Input!$C$7,$B971,"Y")))),0)</f>
        <v>0</v>
      </c>
      <c r="I971" s="78" t="n">
        <f aca="false">IF($B971&gt;Input!$G$31,0,IF($E971*(Input!$G$35/100)&gt;(Input!$C$12/12),-1*(Input!$C$12/12),-1*$E971*(Input!$G$35/100)))</f>
        <v>0</v>
      </c>
      <c r="J971" s="78" t="n">
        <f aca="false">IF($B971&gt;Input!$G$31,0,(-1)*($E971+$H971+$I971)*(Input!$C$8/100))</f>
        <v>0</v>
      </c>
      <c r="K971" s="78" t="n">
        <f aca="false">IF($B971&gt;Input!$G$31,0,(-1)*($E971+$H971+$I971)*(Input!$C$9/100))</f>
        <v>0</v>
      </c>
      <c r="L971" s="78" t="n">
        <f aca="false">IF($B971&lt;Input!$G$25,($E971+$F971+$G971+$H971+$I971+$J971+$K971),0)</f>
        <v>0</v>
      </c>
    </row>
    <row r="972" customFormat="false" ht="12.8" hidden="false" customHeight="false" outlineLevel="0" collapsed="false">
      <c r="A972" s="76" t="n">
        <v>968</v>
      </c>
      <c r="B972" s="77" t="n">
        <f aca="false">EOMONTH(Input!$C$7,A972)</f>
        <v>72379</v>
      </c>
      <c r="C972" s="76" t="n">
        <f aca="false">DATEDIF(Input!$G$23,$B972,"Y")</f>
        <v>120</v>
      </c>
      <c r="E972" s="78" t="n">
        <f aca="false">IF($B972&gt;Input!$G$31,0,Input!$G$26*(1+Input!$G$28/100)^(DATEDIF(Input!$C$7,$B972,"Y")))</f>
        <v>0</v>
      </c>
      <c r="F972" s="78" t="n">
        <f aca="false">-1*($E972*(Input!$C$10/100))</f>
        <v>-0</v>
      </c>
      <c r="G972" s="78" t="n">
        <f aca="false">-1*($E972*(Input!$C$11/100))</f>
        <v>-0</v>
      </c>
      <c r="H972" s="78" t="n">
        <f aca="false">IF($B972&lt;Input!$G$25,((Input!$G$29*(1+Input!$C$13/100)^(DATEDIF(Input!$C$7,$B972,"Y")))),0)</f>
        <v>0</v>
      </c>
      <c r="I972" s="78" t="n">
        <f aca="false">IF($B972&gt;Input!$G$31,0,IF($E972*(Input!$G$35/100)&gt;(Input!$C$12/12),-1*(Input!$C$12/12),-1*$E972*(Input!$G$35/100)))</f>
        <v>0</v>
      </c>
      <c r="J972" s="78" t="n">
        <f aca="false">IF($B972&gt;Input!$G$31,0,(-1)*($E972+$H972+$I972)*(Input!$C$8/100))</f>
        <v>0</v>
      </c>
      <c r="K972" s="78" t="n">
        <f aca="false">IF($B972&gt;Input!$G$31,0,(-1)*($E972+$H972+$I972)*(Input!$C$9/100))</f>
        <v>0</v>
      </c>
      <c r="L972" s="78" t="n">
        <f aca="false">IF($B972&lt;Input!$G$25,($E972+$F972+$G972+$H972+$I972+$J972+$K972),0)</f>
        <v>0</v>
      </c>
    </row>
    <row r="973" customFormat="false" ht="12.8" hidden="false" customHeight="false" outlineLevel="0" collapsed="false">
      <c r="A973" s="76" t="n">
        <v>969</v>
      </c>
      <c r="B973" s="77" t="n">
        <f aca="false">EOMONTH(Input!$C$7,A973)</f>
        <v>72410</v>
      </c>
      <c r="C973" s="76" t="n">
        <f aca="false">DATEDIF(Input!$G$23,$B973,"Y")</f>
        <v>120</v>
      </c>
      <c r="E973" s="78" t="n">
        <f aca="false">IF($B973&gt;Input!$G$31,0,Input!$G$26*(1+Input!$G$28/100)^(DATEDIF(Input!$C$7,$B973,"Y")))</f>
        <v>0</v>
      </c>
      <c r="F973" s="78" t="n">
        <f aca="false">-1*($E973*(Input!$C$10/100))</f>
        <v>-0</v>
      </c>
      <c r="G973" s="78" t="n">
        <f aca="false">-1*($E973*(Input!$C$11/100))</f>
        <v>-0</v>
      </c>
      <c r="H973" s="78" t="n">
        <f aca="false">IF($B973&lt;Input!$G$25,((Input!$G$29*(1+Input!$C$13/100)^(DATEDIF(Input!$C$7,$B973,"Y")))),0)</f>
        <v>0</v>
      </c>
      <c r="I973" s="78" t="n">
        <f aca="false">IF($B973&gt;Input!$G$31,0,IF($E973*(Input!$G$35/100)&gt;(Input!$C$12/12),-1*(Input!$C$12/12),-1*$E973*(Input!$G$35/100)))</f>
        <v>0</v>
      </c>
      <c r="J973" s="78" t="n">
        <f aca="false">IF($B973&gt;Input!$G$31,0,(-1)*($E973+$H973+$I973)*(Input!$C$8/100))</f>
        <v>0</v>
      </c>
      <c r="K973" s="78" t="n">
        <f aca="false">IF($B973&gt;Input!$G$31,0,(-1)*($E973+$H973+$I973)*(Input!$C$9/100))</f>
        <v>0</v>
      </c>
      <c r="L973" s="78" t="n">
        <f aca="false">IF($B973&lt;Input!$G$25,($E973+$F973+$G973+$H973+$I973+$J973+$K973),0)</f>
        <v>0</v>
      </c>
    </row>
    <row r="974" customFormat="false" ht="12.8" hidden="false" customHeight="false" outlineLevel="0" collapsed="false">
      <c r="A974" s="76" t="n">
        <v>970</v>
      </c>
      <c r="B974" s="77" t="n">
        <f aca="false">EOMONTH(Input!$C$7,A974)</f>
        <v>72440</v>
      </c>
      <c r="C974" s="76" t="n">
        <f aca="false">DATEDIF(Input!$G$23,$B974,"Y")</f>
        <v>120</v>
      </c>
      <c r="E974" s="78" t="n">
        <f aca="false">IF($B974&gt;Input!$G$31,0,Input!$G$26*(1+Input!$G$28/100)^(DATEDIF(Input!$C$7,$B974,"Y")))</f>
        <v>0</v>
      </c>
      <c r="F974" s="78" t="n">
        <f aca="false">-1*($E974*(Input!$C$10/100))</f>
        <v>-0</v>
      </c>
      <c r="G974" s="78" t="n">
        <f aca="false">-1*($E974*(Input!$C$11/100))</f>
        <v>-0</v>
      </c>
      <c r="H974" s="78" t="n">
        <f aca="false">IF($B974&lt;Input!$G$25,((Input!$G$29*(1+Input!$C$13/100)^(DATEDIF(Input!$C$7,$B974,"Y")))),0)</f>
        <v>0</v>
      </c>
      <c r="I974" s="78" t="n">
        <f aca="false">IF($B974&gt;Input!$G$31,0,IF($E974*(Input!$G$35/100)&gt;(Input!$C$12/12),-1*(Input!$C$12/12),-1*$E974*(Input!$G$35/100)))</f>
        <v>0</v>
      </c>
      <c r="J974" s="78" t="n">
        <f aca="false">IF($B974&gt;Input!$G$31,0,(-1)*($E974+$H974+$I974)*(Input!$C$8/100))</f>
        <v>0</v>
      </c>
      <c r="K974" s="78" t="n">
        <f aca="false">IF($B974&gt;Input!$G$31,0,(-1)*($E974+$H974+$I974)*(Input!$C$9/100))</f>
        <v>0</v>
      </c>
      <c r="L974" s="78" t="n">
        <f aca="false">IF($B974&lt;Input!$G$25,($E974+$F974+$G974+$H974+$I974+$J974+$K974),0)</f>
        <v>0</v>
      </c>
    </row>
    <row r="975" customFormat="false" ht="12.8" hidden="false" customHeight="false" outlineLevel="0" collapsed="false">
      <c r="A975" s="76" t="n">
        <v>971</v>
      </c>
      <c r="B975" s="77" t="n">
        <f aca="false">EOMONTH(Input!$C$7,A975)</f>
        <v>72471</v>
      </c>
      <c r="C975" s="76" t="n">
        <f aca="false">DATEDIF(Input!$G$23,$B975,"Y")</f>
        <v>121</v>
      </c>
      <c r="E975" s="78" t="n">
        <f aca="false">IF($B975&gt;Input!$G$31,0,Input!$G$26*(1+Input!$G$28/100)^(DATEDIF(Input!$C$7,$B975,"Y")))</f>
        <v>0</v>
      </c>
      <c r="F975" s="78" t="n">
        <f aca="false">-1*($E975*(Input!$C$10/100))</f>
        <v>-0</v>
      </c>
      <c r="G975" s="78" t="n">
        <f aca="false">-1*($E975*(Input!$C$11/100))</f>
        <v>-0</v>
      </c>
      <c r="H975" s="78" t="n">
        <f aca="false">IF($B975&lt;Input!$G$25,((Input!$G$29*(1+Input!$C$13/100)^(DATEDIF(Input!$C$7,$B975,"Y")))),0)</f>
        <v>0</v>
      </c>
      <c r="I975" s="78" t="n">
        <f aca="false">IF($B975&gt;Input!$G$31,0,IF($E975*(Input!$G$35/100)&gt;(Input!$C$12/12),-1*(Input!$C$12/12),-1*$E975*(Input!$G$35/100)))</f>
        <v>0</v>
      </c>
      <c r="J975" s="78" t="n">
        <f aca="false">IF($B975&gt;Input!$G$31,0,(-1)*($E975+$H975+$I975)*(Input!$C$8/100))</f>
        <v>0</v>
      </c>
      <c r="K975" s="78" t="n">
        <f aca="false">IF($B975&gt;Input!$G$31,0,(-1)*($E975+$H975+$I975)*(Input!$C$9/100))</f>
        <v>0</v>
      </c>
      <c r="L975" s="78" t="n">
        <f aca="false">IF($B975&lt;Input!$G$25,($E975+$F975+$G975+$H975+$I975+$J975+$K975),0)</f>
        <v>0</v>
      </c>
    </row>
    <row r="976" customFormat="false" ht="12.8" hidden="false" customHeight="false" outlineLevel="0" collapsed="false">
      <c r="A976" s="76" t="n">
        <v>972</v>
      </c>
      <c r="B976" s="77" t="n">
        <f aca="false">EOMONTH(Input!$C$7,A976)</f>
        <v>72501</v>
      </c>
      <c r="C976" s="76" t="n">
        <f aca="false">DATEDIF(Input!$G$23,$B976,"Y")</f>
        <v>121</v>
      </c>
      <c r="E976" s="78" t="n">
        <f aca="false">IF($B976&gt;Input!$G$31,0,Input!$G$26*(1+Input!$G$28/100)^(DATEDIF(Input!$C$7,$B976,"Y")))</f>
        <v>0</v>
      </c>
      <c r="F976" s="78" t="n">
        <f aca="false">-1*($E976*(Input!$C$10/100))</f>
        <v>-0</v>
      </c>
      <c r="G976" s="78" t="n">
        <f aca="false">-1*($E976*(Input!$C$11/100))</f>
        <v>-0</v>
      </c>
      <c r="H976" s="78" t="n">
        <f aca="false">IF($B976&lt;Input!$G$25,((Input!$G$29*(1+Input!$C$13/100)^(DATEDIF(Input!$C$7,$B976,"Y")))),0)</f>
        <v>0</v>
      </c>
      <c r="I976" s="78" t="n">
        <f aca="false">IF($B976&gt;Input!$G$31,0,IF($E976*(Input!$G$35/100)&gt;(Input!$C$12/12),-1*(Input!$C$12/12),-1*$E976*(Input!$G$35/100)))</f>
        <v>0</v>
      </c>
      <c r="J976" s="78" t="n">
        <f aca="false">IF($B976&gt;Input!$G$31,0,(-1)*($E976+$H976+$I976)*(Input!$C$8/100))</f>
        <v>0</v>
      </c>
      <c r="K976" s="78" t="n">
        <f aca="false">IF($B976&gt;Input!$G$31,0,(-1)*($E976+$H976+$I976)*(Input!$C$9/100))</f>
        <v>0</v>
      </c>
      <c r="L976" s="78" t="n">
        <f aca="false">IF($B976&lt;Input!$G$25,($E976+$F976+$G976+$H976+$I976+$J976+$K976),0)</f>
        <v>0</v>
      </c>
    </row>
    <row r="977" customFormat="false" ht="12.8" hidden="false" customHeight="false" outlineLevel="0" collapsed="false">
      <c r="A977" s="76" t="n">
        <v>973</v>
      </c>
      <c r="B977" s="77" t="n">
        <f aca="false">EOMONTH(Input!$C$7,A977)</f>
        <v>72532</v>
      </c>
      <c r="C977" s="76" t="n">
        <f aca="false">DATEDIF(Input!$G$23,$B977,"Y")</f>
        <v>121</v>
      </c>
      <c r="E977" s="78" t="n">
        <f aca="false">IF($B977&gt;Input!$G$31,0,Input!$G$26*(1+Input!$G$28/100)^(DATEDIF(Input!$C$7,$B977,"Y")))</f>
        <v>0</v>
      </c>
      <c r="F977" s="78" t="n">
        <f aca="false">-1*($E977*(Input!$C$10/100))</f>
        <v>-0</v>
      </c>
      <c r="G977" s="78" t="n">
        <f aca="false">-1*($E977*(Input!$C$11/100))</f>
        <v>-0</v>
      </c>
      <c r="H977" s="78" t="n">
        <f aca="false">IF($B977&lt;Input!$G$25,((Input!$G$29*(1+Input!$C$13/100)^(DATEDIF(Input!$C$7,$B977,"Y")))),0)</f>
        <v>0</v>
      </c>
      <c r="I977" s="78" t="n">
        <f aca="false">IF($B977&gt;Input!$G$31,0,IF($E977*(Input!$G$35/100)&gt;(Input!$C$12/12),-1*(Input!$C$12/12),-1*$E977*(Input!$G$35/100)))</f>
        <v>0</v>
      </c>
      <c r="J977" s="78" t="n">
        <f aca="false">IF($B977&gt;Input!$G$31,0,(-1)*($E977+$H977+$I977)*(Input!$C$8/100))</f>
        <v>0</v>
      </c>
      <c r="K977" s="78" t="n">
        <f aca="false">IF($B977&gt;Input!$G$31,0,(-1)*($E977+$H977+$I977)*(Input!$C$9/100))</f>
        <v>0</v>
      </c>
      <c r="L977" s="78" t="n">
        <f aca="false">IF($B977&lt;Input!$G$25,($E977+$F977+$G977+$H977+$I977+$J977+$K977),0)</f>
        <v>0</v>
      </c>
    </row>
    <row r="978" customFormat="false" ht="12.8" hidden="false" customHeight="false" outlineLevel="0" collapsed="false">
      <c r="A978" s="76" t="n">
        <v>974</v>
      </c>
      <c r="B978" s="77" t="n">
        <f aca="false">EOMONTH(Input!$C$7,A978)</f>
        <v>72563</v>
      </c>
      <c r="C978" s="76" t="n">
        <f aca="false">DATEDIF(Input!$G$23,$B978,"Y")</f>
        <v>121</v>
      </c>
      <c r="E978" s="78" t="n">
        <f aca="false">IF($B978&gt;Input!$G$31,0,Input!$G$26*(1+Input!$G$28/100)^(DATEDIF(Input!$C$7,$B978,"Y")))</f>
        <v>0</v>
      </c>
      <c r="F978" s="78" t="n">
        <f aca="false">-1*($E978*(Input!$C$10/100))</f>
        <v>-0</v>
      </c>
      <c r="G978" s="78" t="n">
        <f aca="false">-1*($E978*(Input!$C$11/100))</f>
        <v>-0</v>
      </c>
      <c r="H978" s="78" t="n">
        <f aca="false">IF($B978&lt;Input!$G$25,((Input!$G$29*(1+Input!$C$13/100)^(DATEDIF(Input!$C$7,$B978,"Y")))),0)</f>
        <v>0</v>
      </c>
      <c r="I978" s="78" t="n">
        <f aca="false">IF($B978&gt;Input!$G$31,0,IF($E978*(Input!$G$35/100)&gt;(Input!$C$12/12),-1*(Input!$C$12/12),-1*$E978*(Input!$G$35/100)))</f>
        <v>0</v>
      </c>
      <c r="J978" s="78" t="n">
        <f aca="false">IF($B978&gt;Input!$G$31,0,(-1)*($E978+$H978+$I978)*(Input!$C$8/100))</f>
        <v>0</v>
      </c>
      <c r="K978" s="78" t="n">
        <f aca="false">IF($B978&gt;Input!$G$31,0,(-1)*($E978+$H978+$I978)*(Input!$C$9/100))</f>
        <v>0</v>
      </c>
      <c r="L978" s="78" t="n">
        <f aca="false">IF($B978&lt;Input!$G$25,($E978+$F978+$G978+$H978+$I978+$J978+$K978),0)</f>
        <v>0</v>
      </c>
    </row>
    <row r="979" customFormat="false" ht="12.8" hidden="false" customHeight="false" outlineLevel="0" collapsed="false">
      <c r="A979" s="76" t="n">
        <v>975</v>
      </c>
      <c r="B979" s="77" t="n">
        <f aca="false">EOMONTH(Input!$C$7,A979)</f>
        <v>72593</v>
      </c>
      <c r="C979" s="76" t="n">
        <f aca="false">DATEDIF(Input!$G$23,$B979,"Y")</f>
        <v>121</v>
      </c>
      <c r="E979" s="78" t="n">
        <f aca="false">IF($B979&gt;Input!$G$31,0,Input!$G$26*(1+Input!$G$28/100)^(DATEDIF(Input!$C$7,$B979,"Y")))</f>
        <v>0</v>
      </c>
      <c r="F979" s="78" t="n">
        <f aca="false">-1*($E979*(Input!$C$10/100))</f>
        <v>-0</v>
      </c>
      <c r="G979" s="78" t="n">
        <f aca="false">-1*($E979*(Input!$C$11/100))</f>
        <v>-0</v>
      </c>
      <c r="H979" s="78" t="n">
        <f aca="false">IF($B979&lt;Input!$G$25,((Input!$G$29*(1+Input!$C$13/100)^(DATEDIF(Input!$C$7,$B979,"Y")))),0)</f>
        <v>0</v>
      </c>
      <c r="I979" s="78" t="n">
        <f aca="false">IF($B979&gt;Input!$G$31,0,IF($E979*(Input!$G$35/100)&gt;(Input!$C$12/12),-1*(Input!$C$12/12),-1*$E979*(Input!$G$35/100)))</f>
        <v>0</v>
      </c>
      <c r="J979" s="78" t="n">
        <f aca="false">IF($B979&gt;Input!$G$31,0,(-1)*($E979+$H979+$I979)*(Input!$C$8/100))</f>
        <v>0</v>
      </c>
      <c r="K979" s="78" t="n">
        <f aca="false">IF($B979&gt;Input!$G$31,0,(-1)*($E979+$H979+$I979)*(Input!$C$9/100))</f>
        <v>0</v>
      </c>
      <c r="L979" s="78" t="n">
        <f aca="false">IF($B979&lt;Input!$G$25,($E979+$F979+$G979+$H979+$I979+$J979+$K979),0)</f>
        <v>0</v>
      </c>
    </row>
    <row r="980" customFormat="false" ht="12.8" hidden="false" customHeight="false" outlineLevel="0" collapsed="false">
      <c r="A980" s="76" t="n">
        <v>976</v>
      </c>
      <c r="B980" s="77" t="n">
        <f aca="false">EOMONTH(Input!$C$7,A980)</f>
        <v>72624</v>
      </c>
      <c r="C980" s="76" t="n">
        <f aca="false">DATEDIF(Input!$G$23,$B980,"Y")</f>
        <v>121</v>
      </c>
      <c r="E980" s="78" t="n">
        <f aca="false">IF($B980&gt;Input!$G$31,0,Input!$G$26*(1+Input!$G$28/100)^(DATEDIF(Input!$C$7,$B980,"Y")))</f>
        <v>0</v>
      </c>
      <c r="F980" s="78" t="n">
        <f aca="false">-1*($E980*(Input!$C$10/100))</f>
        <v>-0</v>
      </c>
      <c r="G980" s="78" t="n">
        <f aca="false">-1*($E980*(Input!$C$11/100))</f>
        <v>-0</v>
      </c>
      <c r="H980" s="78" t="n">
        <f aca="false">IF($B980&lt;Input!$G$25,((Input!$G$29*(1+Input!$C$13/100)^(DATEDIF(Input!$C$7,$B980,"Y")))),0)</f>
        <v>0</v>
      </c>
      <c r="I980" s="78" t="n">
        <f aca="false">IF($B980&gt;Input!$G$31,0,IF($E980*(Input!$G$35/100)&gt;(Input!$C$12/12),-1*(Input!$C$12/12),-1*$E980*(Input!$G$35/100)))</f>
        <v>0</v>
      </c>
      <c r="J980" s="78" t="n">
        <f aca="false">IF($B980&gt;Input!$G$31,0,(-1)*($E980+$H980+$I980)*(Input!$C$8/100))</f>
        <v>0</v>
      </c>
      <c r="K980" s="78" t="n">
        <f aca="false">IF($B980&gt;Input!$G$31,0,(-1)*($E980+$H980+$I980)*(Input!$C$9/100))</f>
        <v>0</v>
      </c>
      <c r="L980" s="78" t="n">
        <f aca="false">IF($B980&lt;Input!$G$25,($E980+$F980+$G980+$H980+$I980+$J980+$K980),0)</f>
        <v>0</v>
      </c>
    </row>
    <row r="981" customFormat="false" ht="12.8" hidden="false" customHeight="false" outlineLevel="0" collapsed="false">
      <c r="A981" s="76" t="n">
        <v>977</v>
      </c>
      <c r="B981" s="77" t="n">
        <f aca="false">EOMONTH(Input!$C$7,A981)</f>
        <v>72654</v>
      </c>
      <c r="C981" s="76" t="n">
        <f aca="false">DATEDIF(Input!$G$23,$B981,"Y")</f>
        <v>121</v>
      </c>
      <c r="E981" s="78" t="n">
        <f aca="false">IF($B981&gt;Input!$G$31,0,Input!$G$26*(1+Input!$G$28/100)^(DATEDIF(Input!$C$7,$B981,"Y")))</f>
        <v>0</v>
      </c>
      <c r="F981" s="78" t="n">
        <f aca="false">-1*($E981*(Input!$C$10/100))</f>
        <v>-0</v>
      </c>
      <c r="G981" s="78" t="n">
        <f aca="false">-1*($E981*(Input!$C$11/100))</f>
        <v>-0</v>
      </c>
      <c r="H981" s="78" t="n">
        <f aca="false">IF($B981&lt;Input!$G$25,((Input!$G$29*(1+Input!$C$13/100)^(DATEDIF(Input!$C$7,$B981,"Y")))),0)</f>
        <v>0</v>
      </c>
      <c r="I981" s="78" t="n">
        <f aca="false">IF($B981&gt;Input!$G$31,0,IF($E981*(Input!$G$35/100)&gt;(Input!$C$12/12),-1*(Input!$C$12/12),-1*$E981*(Input!$G$35/100)))</f>
        <v>0</v>
      </c>
      <c r="J981" s="78" t="n">
        <f aca="false">IF($B981&gt;Input!$G$31,0,(-1)*($E981+$H981+$I981)*(Input!$C$8/100))</f>
        <v>0</v>
      </c>
      <c r="K981" s="78" t="n">
        <f aca="false">IF($B981&gt;Input!$G$31,0,(-1)*($E981+$H981+$I981)*(Input!$C$9/100))</f>
        <v>0</v>
      </c>
      <c r="L981" s="78" t="n">
        <f aca="false">IF($B981&lt;Input!$G$25,($E981+$F981+$G981+$H981+$I981+$J981+$K981),0)</f>
        <v>0</v>
      </c>
    </row>
    <row r="982" customFormat="false" ht="12.8" hidden="false" customHeight="false" outlineLevel="0" collapsed="false">
      <c r="A982" s="76" t="n">
        <v>978</v>
      </c>
      <c r="B982" s="77" t="n">
        <f aca="false">EOMONTH(Input!$C$7,A982)</f>
        <v>72685</v>
      </c>
      <c r="C982" s="76" t="n">
        <f aca="false">DATEDIF(Input!$G$23,$B982,"Y")</f>
        <v>121</v>
      </c>
      <c r="E982" s="78" t="n">
        <f aca="false">IF($B982&gt;Input!$G$31,0,Input!$G$26*(1+Input!$G$28/100)^(DATEDIF(Input!$C$7,$B982,"Y")))</f>
        <v>0</v>
      </c>
      <c r="F982" s="78" t="n">
        <f aca="false">-1*($E982*(Input!$C$10/100))</f>
        <v>-0</v>
      </c>
      <c r="G982" s="78" t="n">
        <f aca="false">-1*($E982*(Input!$C$11/100))</f>
        <v>-0</v>
      </c>
      <c r="H982" s="78" t="n">
        <f aca="false">IF($B982&lt;Input!$G$25,((Input!$G$29*(1+Input!$C$13/100)^(DATEDIF(Input!$C$7,$B982,"Y")))),0)</f>
        <v>0</v>
      </c>
      <c r="I982" s="78" t="n">
        <f aca="false">IF($B982&gt;Input!$G$31,0,IF($E982*(Input!$G$35/100)&gt;(Input!$C$12/12),-1*(Input!$C$12/12),-1*$E982*(Input!$G$35/100)))</f>
        <v>0</v>
      </c>
      <c r="J982" s="78" t="n">
        <f aca="false">IF($B982&gt;Input!$G$31,0,(-1)*($E982+$H982+$I982)*(Input!$C$8/100))</f>
        <v>0</v>
      </c>
      <c r="K982" s="78" t="n">
        <f aca="false">IF($B982&gt;Input!$G$31,0,(-1)*($E982+$H982+$I982)*(Input!$C$9/100))</f>
        <v>0</v>
      </c>
      <c r="L982" s="78" t="n">
        <f aca="false">IF($B982&lt;Input!$G$25,($E982+$F982+$G982+$H982+$I982+$J982+$K982),0)</f>
        <v>0</v>
      </c>
    </row>
    <row r="983" customFormat="false" ht="12.8" hidden="false" customHeight="false" outlineLevel="0" collapsed="false">
      <c r="A983" s="76" t="n">
        <v>979</v>
      </c>
      <c r="B983" s="77" t="n">
        <f aca="false">EOMONTH(Input!$C$7,A983)</f>
        <v>72716</v>
      </c>
      <c r="C983" s="76" t="n">
        <f aca="false">DATEDIF(Input!$G$23,$B983,"Y")</f>
        <v>121</v>
      </c>
      <c r="E983" s="78" t="n">
        <f aca="false">IF($B983&gt;Input!$G$31,0,Input!$G$26*(1+Input!$G$28/100)^(DATEDIF(Input!$C$7,$B983,"Y")))</f>
        <v>0</v>
      </c>
      <c r="F983" s="78" t="n">
        <f aca="false">-1*($E983*(Input!$C$10/100))</f>
        <v>-0</v>
      </c>
      <c r="G983" s="78" t="n">
        <f aca="false">-1*($E983*(Input!$C$11/100))</f>
        <v>-0</v>
      </c>
      <c r="H983" s="78" t="n">
        <f aca="false">IF($B983&lt;Input!$G$25,((Input!$G$29*(1+Input!$C$13/100)^(DATEDIF(Input!$C$7,$B983,"Y")))),0)</f>
        <v>0</v>
      </c>
      <c r="I983" s="78" t="n">
        <f aca="false">IF($B983&gt;Input!$G$31,0,IF($E983*(Input!$G$35/100)&gt;(Input!$C$12/12),-1*(Input!$C$12/12),-1*$E983*(Input!$G$35/100)))</f>
        <v>0</v>
      </c>
      <c r="J983" s="78" t="n">
        <f aca="false">IF($B983&gt;Input!$G$31,0,(-1)*($E983+$H983+$I983)*(Input!$C$8/100))</f>
        <v>0</v>
      </c>
      <c r="K983" s="78" t="n">
        <f aca="false">IF($B983&gt;Input!$G$31,0,(-1)*($E983+$H983+$I983)*(Input!$C$9/100))</f>
        <v>0</v>
      </c>
      <c r="L983" s="78" t="n">
        <f aca="false">IF($B983&lt;Input!$G$25,($E983+$F983+$G983+$H983+$I983+$J983+$K983),0)</f>
        <v>0</v>
      </c>
    </row>
    <row r="984" customFormat="false" ht="12.8" hidden="false" customHeight="false" outlineLevel="0" collapsed="false">
      <c r="A984" s="76" t="n">
        <v>980</v>
      </c>
      <c r="B984" s="77" t="n">
        <f aca="false">EOMONTH(Input!$C$7,A984)</f>
        <v>72744</v>
      </c>
      <c r="C984" s="76" t="n">
        <f aca="false">DATEDIF(Input!$G$23,$B984,"Y")</f>
        <v>121</v>
      </c>
      <c r="E984" s="78" t="n">
        <f aca="false">IF($B984&gt;Input!$G$31,0,Input!$G$26*(1+Input!$G$28/100)^(DATEDIF(Input!$C$7,$B984,"Y")))</f>
        <v>0</v>
      </c>
      <c r="F984" s="78" t="n">
        <f aca="false">-1*($E984*(Input!$C$10/100))</f>
        <v>-0</v>
      </c>
      <c r="G984" s="78" t="n">
        <f aca="false">-1*($E984*(Input!$C$11/100))</f>
        <v>-0</v>
      </c>
      <c r="H984" s="78" t="n">
        <f aca="false">IF($B984&lt;Input!$G$25,((Input!$G$29*(1+Input!$C$13/100)^(DATEDIF(Input!$C$7,$B984,"Y")))),0)</f>
        <v>0</v>
      </c>
      <c r="I984" s="78" t="n">
        <f aca="false">IF($B984&gt;Input!$G$31,0,IF($E984*(Input!$G$35/100)&gt;(Input!$C$12/12),-1*(Input!$C$12/12),-1*$E984*(Input!$G$35/100)))</f>
        <v>0</v>
      </c>
      <c r="J984" s="78" t="n">
        <f aca="false">IF($B984&gt;Input!$G$31,0,(-1)*($E984+$H984+$I984)*(Input!$C$8/100))</f>
        <v>0</v>
      </c>
      <c r="K984" s="78" t="n">
        <f aca="false">IF($B984&gt;Input!$G$31,0,(-1)*($E984+$H984+$I984)*(Input!$C$9/100))</f>
        <v>0</v>
      </c>
      <c r="L984" s="78" t="n">
        <f aca="false">IF($B984&lt;Input!$G$25,($E984+$F984+$G984+$H984+$I984+$J984+$K984),0)</f>
        <v>0</v>
      </c>
    </row>
    <row r="985" customFormat="false" ht="12.8" hidden="false" customHeight="false" outlineLevel="0" collapsed="false">
      <c r="A985" s="76" t="n">
        <v>981</v>
      </c>
      <c r="B985" s="77" t="n">
        <f aca="false">EOMONTH(Input!$C$7,A985)</f>
        <v>72775</v>
      </c>
      <c r="C985" s="76" t="n">
        <f aca="false">DATEDIF(Input!$G$23,$B985,"Y")</f>
        <v>121</v>
      </c>
      <c r="E985" s="78" t="n">
        <f aca="false">IF($B985&gt;Input!$G$31,0,Input!$G$26*(1+Input!$G$28/100)^(DATEDIF(Input!$C$7,$B985,"Y")))</f>
        <v>0</v>
      </c>
      <c r="F985" s="78" t="n">
        <f aca="false">-1*($E985*(Input!$C$10/100))</f>
        <v>-0</v>
      </c>
      <c r="G985" s="78" t="n">
        <f aca="false">-1*($E985*(Input!$C$11/100))</f>
        <v>-0</v>
      </c>
      <c r="H985" s="78" t="n">
        <f aca="false">IF($B985&lt;Input!$G$25,((Input!$G$29*(1+Input!$C$13/100)^(DATEDIF(Input!$C$7,$B985,"Y")))),0)</f>
        <v>0</v>
      </c>
      <c r="I985" s="78" t="n">
        <f aca="false">IF($B985&gt;Input!$G$31,0,IF($E985*(Input!$G$35/100)&gt;(Input!$C$12/12),-1*(Input!$C$12/12),-1*$E985*(Input!$G$35/100)))</f>
        <v>0</v>
      </c>
      <c r="J985" s="78" t="n">
        <f aca="false">IF($B985&gt;Input!$G$31,0,(-1)*($E985+$H985+$I985)*(Input!$C$8/100))</f>
        <v>0</v>
      </c>
      <c r="K985" s="78" t="n">
        <f aca="false">IF($B985&gt;Input!$G$31,0,(-1)*($E985+$H985+$I985)*(Input!$C$9/100))</f>
        <v>0</v>
      </c>
      <c r="L985" s="78" t="n">
        <f aca="false">IF($B985&lt;Input!$G$25,($E985+$F985+$G985+$H985+$I985+$J985+$K985),0)</f>
        <v>0</v>
      </c>
    </row>
    <row r="986" customFormat="false" ht="12.8" hidden="false" customHeight="false" outlineLevel="0" collapsed="false">
      <c r="A986" s="76" t="n">
        <v>982</v>
      </c>
      <c r="B986" s="77" t="n">
        <f aca="false">EOMONTH(Input!$C$7,A986)</f>
        <v>72805</v>
      </c>
      <c r="C986" s="76" t="n">
        <f aca="false">DATEDIF(Input!$G$23,$B986,"Y")</f>
        <v>121</v>
      </c>
      <c r="E986" s="78" t="n">
        <f aca="false">IF($B986&gt;Input!$G$31,0,Input!$G$26*(1+Input!$G$28/100)^(DATEDIF(Input!$C$7,$B986,"Y")))</f>
        <v>0</v>
      </c>
      <c r="F986" s="78" t="n">
        <f aca="false">-1*($E986*(Input!$C$10/100))</f>
        <v>-0</v>
      </c>
      <c r="G986" s="78" t="n">
        <f aca="false">-1*($E986*(Input!$C$11/100))</f>
        <v>-0</v>
      </c>
      <c r="H986" s="78" t="n">
        <f aca="false">IF($B986&lt;Input!$G$25,((Input!$G$29*(1+Input!$C$13/100)^(DATEDIF(Input!$C$7,$B986,"Y")))),0)</f>
        <v>0</v>
      </c>
      <c r="I986" s="78" t="n">
        <f aca="false">IF($B986&gt;Input!$G$31,0,IF($E986*(Input!$G$35/100)&gt;(Input!$C$12/12),-1*(Input!$C$12/12),-1*$E986*(Input!$G$35/100)))</f>
        <v>0</v>
      </c>
      <c r="J986" s="78" t="n">
        <f aca="false">IF($B986&gt;Input!$G$31,0,(-1)*($E986+$H986+$I986)*(Input!$C$8/100))</f>
        <v>0</v>
      </c>
      <c r="K986" s="78" t="n">
        <f aca="false">IF($B986&gt;Input!$G$31,0,(-1)*($E986+$H986+$I986)*(Input!$C$9/100))</f>
        <v>0</v>
      </c>
      <c r="L986" s="78" t="n">
        <f aca="false">IF($B986&lt;Input!$G$25,($E986+$F986+$G986+$H986+$I986+$J986+$K986),0)</f>
        <v>0</v>
      </c>
    </row>
    <row r="987" customFormat="false" ht="12.8" hidden="false" customHeight="false" outlineLevel="0" collapsed="false">
      <c r="A987" s="76" t="n">
        <v>983</v>
      </c>
      <c r="B987" s="77" t="n">
        <f aca="false">EOMONTH(Input!$C$7,A987)</f>
        <v>72836</v>
      </c>
      <c r="C987" s="76" t="n">
        <f aca="false">DATEDIF(Input!$G$23,$B987,"Y")</f>
        <v>122</v>
      </c>
      <c r="E987" s="78" t="n">
        <f aca="false">IF($B987&gt;Input!$G$31,0,Input!$G$26*(1+Input!$G$28/100)^(DATEDIF(Input!$C$7,$B987,"Y")))</f>
        <v>0</v>
      </c>
      <c r="F987" s="78" t="n">
        <f aca="false">-1*($E987*(Input!$C$10/100))</f>
        <v>-0</v>
      </c>
      <c r="G987" s="78" t="n">
        <f aca="false">-1*($E987*(Input!$C$11/100))</f>
        <v>-0</v>
      </c>
      <c r="H987" s="78" t="n">
        <f aca="false">IF($B987&lt;Input!$G$25,((Input!$G$29*(1+Input!$C$13/100)^(DATEDIF(Input!$C$7,$B987,"Y")))),0)</f>
        <v>0</v>
      </c>
      <c r="I987" s="78" t="n">
        <f aca="false">IF($B987&gt;Input!$G$31,0,IF($E987*(Input!$G$35/100)&gt;(Input!$C$12/12),-1*(Input!$C$12/12),-1*$E987*(Input!$G$35/100)))</f>
        <v>0</v>
      </c>
      <c r="J987" s="78" t="n">
        <f aca="false">IF($B987&gt;Input!$G$31,0,(-1)*($E987+$H987+$I987)*(Input!$C$8/100))</f>
        <v>0</v>
      </c>
      <c r="K987" s="78" t="n">
        <f aca="false">IF($B987&gt;Input!$G$31,0,(-1)*($E987+$H987+$I987)*(Input!$C$9/100))</f>
        <v>0</v>
      </c>
      <c r="L987" s="78" t="n">
        <f aca="false">IF($B987&lt;Input!$G$25,($E987+$F987+$G987+$H987+$I987+$J987+$K987),0)</f>
        <v>0</v>
      </c>
    </row>
    <row r="988" customFormat="false" ht="12.8" hidden="false" customHeight="false" outlineLevel="0" collapsed="false">
      <c r="A988" s="76" t="n">
        <v>984</v>
      </c>
      <c r="B988" s="77" t="n">
        <f aca="false">EOMONTH(Input!$C$7,A988)</f>
        <v>72866</v>
      </c>
      <c r="C988" s="76" t="n">
        <f aca="false">DATEDIF(Input!$G$23,$B988,"Y")</f>
        <v>122</v>
      </c>
      <c r="E988" s="78" t="n">
        <f aca="false">IF($B988&gt;Input!$G$31,0,Input!$G$26*(1+Input!$G$28/100)^(DATEDIF(Input!$C$7,$B988,"Y")))</f>
        <v>0</v>
      </c>
      <c r="F988" s="78" t="n">
        <f aca="false">-1*($E988*(Input!$C$10/100))</f>
        <v>-0</v>
      </c>
      <c r="G988" s="78" t="n">
        <f aca="false">-1*($E988*(Input!$C$11/100))</f>
        <v>-0</v>
      </c>
      <c r="H988" s="78" t="n">
        <f aca="false">IF($B988&lt;Input!$G$25,((Input!$G$29*(1+Input!$C$13/100)^(DATEDIF(Input!$C$7,$B988,"Y")))),0)</f>
        <v>0</v>
      </c>
      <c r="I988" s="78" t="n">
        <f aca="false">IF($B988&gt;Input!$G$31,0,IF($E988*(Input!$G$35/100)&gt;(Input!$C$12/12),-1*(Input!$C$12/12),-1*$E988*(Input!$G$35/100)))</f>
        <v>0</v>
      </c>
      <c r="J988" s="78" t="n">
        <f aca="false">IF($B988&gt;Input!$G$31,0,(-1)*($E988+$H988+$I988)*(Input!$C$8/100))</f>
        <v>0</v>
      </c>
      <c r="K988" s="78" t="n">
        <f aca="false">IF($B988&gt;Input!$G$31,0,(-1)*($E988+$H988+$I988)*(Input!$C$9/100))</f>
        <v>0</v>
      </c>
      <c r="L988" s="78" t="n">
        <f aca="false">IF($B988&lt;Input!$G$25,($E988+$F988+$G988+$H988+$I988+$J988+$K988),0)</f>
        <v>0</v>
      </c>
    </row>
    <row r="989" customFormat="false" ht="12.8" hidden="false" customHeight="false" outlineLevel="0" collapsed="false">
      <c r="A989" s="76" t="n">
        <v>985</v>
      </c>
      <c r="B989" s="77" t="n">
        <f aca="false">EOMONTH(Input!$C$7,A989)</f>
        <v>72897</v>
      </c>
      <c r="C989" s="76" t="n">
        <f aca="false">DATEDIF(Input!$G$23,$B989,"Y")</f>
        <v>122</v>
      </c>
      <c r="E989" s="78" t="n">
        <f aca="false">IF($B989&gt;Input!$G$31,0,Input!$G$26*(1+Input!$G$28/100)^(DATEDIF(Input!$C$7,$B989,"Y")))</f>
        <v>0</v>
      </c>
      <c r="F989" s="78" t="n">
        <f aca="false">-1*($E989*(Input!$C$10/100))</f>
        <v>-0</v>
      </c>
      <c r="G989" s="78" t="n">
        <f aca="false">-1*($E989*(Input!$C$11/100))</f>
        <v>-0</v>
      </c>
      <c r="H989" s="78" t="n">
        <f aca="false">IF($B989&lt;Input!$G$25,((Input!$G$29*(1+Input!$C$13/100)^(DATEDIF(Input!$C$7,$B989,"Y")))),0)</f>
        <v>0</v>
      </c>
      <c r="I989" s="78" t="n">
        <f aca="false">IF($B989&gt;Input!$G$31,0,IF($E989*(Input!$G$35/100)&gt;(Input!$C$12/12),-1*(Input!$C$12/12),-1*$E989*(Input!$G$35/100)))</f>
        <v>0</v>
      </c>
      <c r="J989" s="78" t="n">
        <f aca="false">IF($B989&gt;Input!$G$31,0,(-1)*($E989+$H989+$I989)*(Input!$C$8/100))</f>
        <v>0</v>
      </c>
      <c r="K989" s="78" t="n">
        <f aca="false">IF($B989&gt;Input!$G$31,0,(-1)*($E989+$H989+$I989)*(Input!$C$9/100))</f>
        <v>0</v>
      </c>
      <c r="L989" s="78" t="n">
        <f aca="false">IF($B989&lt;Input!$G$25,($E989+$F989+$G989+$H989+$I989+$J989+$K989),0)</f>
        <v>0</v>
      </c>
    </row>
    <row r="990" customFormat="false" ht="12.8" hidden="false" customHeight="false" outlineLevel="0" collapsed="false">
      <c r="A990" s="76" t="n">
        <v>986</v>
      </c>
      <c r="B990" s="77" t="n">
        <f aca="false">EOMONTH(Input!$C$7,A990)</f>
        <v>72928</v>
      </c>
      <c r="C990" s="76" t="n">
        <f aca="false">DATEDIF(Input!$G$23,$B990,"Y")</f>
        <v>122</v>
      </c>
      <c r="E990" s="78" t="n">
        <f aca="false">IF($B990&gt;Input!$G$31,0,Input!$G$26*(1+Input!$G$28/100)^(DATEDIF(Input!$C$7,$B990,"Y")))</f>
        <v>0</v>
      </c>
      <c r="F990" s="78" t="n">
        <f aca="false">-1*($E990*(Input!$C$10/100))</f>
        <v>-0</v>
      </c>
      <c r="G990" s="78" t="n">
        <f aca="false">-1*($E990*(Input!$C$11/100))</f>
        <v>-0</v>
      </c>
      <c r="H990" s="78" t="n">
        <f aca="false">IF($B990&lt;Input!$G$25,((Input!$G$29*(1+Input!$C$13/100)^(DATEDIF(Input!$C$7,$B990,"Y")))),0)</f>
        <v>0</v>
      </c>
      <c r="I990" s="78" t="n">
        <f aca="false">IF($B990&gt;Input!$G$31,0,IF($E990*(Input!$G$35/100)&gt;(Input!$C$12/12),-1*(Input!$C$12/12),-1*$E990*(Input!$G$35/100)))</f>
        <v>0</v>
      </c>
      <c r="J990" s="78" t="n">
        <f aca="false">IF($B990&gt;Input!$G$31,0,(-1)*($E990+$H990+$I990)*(Input!$C$8/100))</f>
        <v>0</v>
      </c>
      <c r="K990" s="78" t="n">
        <f aca="false">IF($B990&gt;Input!$G$31,0,(-1)*($E990+$H990+$I990)*(Input!$C$9/100))</f>
        <v>0</v>
      </c>
      <c r="L990" s="78" t="n">
        <f aca="false">IF($B990&lt;Input!$G$25,($E990+$F990+$G990+$H990+$I990+$J990+$K990),0)</f>
        <v>0</v>
      </c>
    </row>
    <row r="991" customFormat="false" ht="12.8" hidden="false" customHeight="false" outlineLevel="0" collapsed="false">
      <c r="A991" s="76" t="n">
        <v>987</v>
      </c>
      <c r="B991" s="77" t="n">
        <f aca="false">EOMONTH(Input!$C$7,A991)</f>
        <v>72958</v>
      </c>
      <c r="C991" s="76" t="n">
        <f aca="false">DATEDIF(Input!$G$23,$B991,"Y")</f>
        <v>122</v>
      </c>
      <c r="E991" s="78" t="n">
        <f aca="false">IF($B991&gt;Input!$G$31,0,Input!$G$26*(1+Input!$G$28/100)^(DATEDIF(Input!$C$7,$B991,"Y")))</f>
        <v>0</v>
      </c>
      <c r="F991" s="78" t="n">
        <f aca="false">-1*($E991*(Input!$C$10/100))</f>
        <v>-0</v>
      </c>
      <c r="G991" s="78" t="n">
        <f aca="false">-1*($E991*(Input!$C$11/100))</f>
        <v>-0</v>
      </c>
      <c r="H991" s="78" t="n">
        <f aca="false">IF($B991&lt;Input!$G$25,((Input!$G$29*(1+Input!$C$13/100)^(DATEDIF(Input!$C$7,$B991,"Y")))),0)</f>
        <v>0</v>
      </c>
      <c r="I991" s="78" t="n">
        <f aca="false">IF($B991&gt;Input!$G$31,0,IF($E991*(Input!$G$35/100)&gt;(Input!$C$12/12),-1*(Input!$C$12/12),-1*$E991*(Input!$G$35/100)))</f>
        <v>0</v>
      </c>
      <c r="J991" s="78" t="n">
        <f aca="false">IF($B991&gt;Input!$G$31,0,(-1)*($E991+$H991+$I991)*(Input!$C$8/100))</f>
        <v>0</v>
      </c>
      <c r="K991" s="78" t="n">
        <f aca="false">IF($B991&gt;Input!$G$31,0,(-1)*($E991+$H991+$I991)*(Input!$C$9/100))</f>
        <v>0</v>
      </c>
      <c r="L991" s="78" t="n">
        <f aca="false">IF($B991&lt;Input!$G$25,($E991+$F991+$G991+$H991+$I991+$J991+$K991),0)</f>
        <v>0</v>
      </c>
    </row>
    <row r="992" customFormat="false" ht="12.8" hidden="false" customHeight="false" outlineLevel="0" collapsed="false">
      <c r="A992" s="76" t="n">
        <v>988</v>
      </c>
      <c r="B992" s="77" t="n">
        <f aca="false">EOMONTH(Input!$C$7,A992)</f>
        <v>72989</v>
      </c>
      <c r="C992" s="76" t="n">
        <f aca="false">DATEDIF(Input!$G$23,$B992,"Y")</f>
        <v>122</v>
      </c>
      <c r="E992" s="78" t="n">
        <f aca="false">IF($B992&gt;Input!$G$31,0,Input!$G$26*(1+Input!$G$28/100)^(DATEDIF(Input!$C$7,$B992,"Y")))</f>
        <v>0</v>
      </c>
      <c r="F992" s="78" t="n">
        <f aca="false">-1*($E992*(Input!$C$10/100))</f>
        <v>-0</v>
      </c>
      <c r="G992" s="78" t="n">
        <f aca="false">-1*($E992*(Input!$C$11/100))</f>
        <v>-0</v>
      </c>
      <c r="H992" s="78" t="n">
        <f aca="false">IF($B992&lt;Input!$G$25,((Input!$G$29*(1+Input!$C$13/100)^(DATEDIF(Input!$C$7,$B992,"Y")))),0)</f>
        <v>0</v>
      </c>
      <c r="I992" s="78" t="n">
        <f aca="false">IF($B992&gt;Input!$G$31,0,IF($E992*(Input!$G$35/100)&gt;(Input!$C$12/12),-1*(Input!$C$12/12),-1*$E992*(Input!$G$35/100)))</f>
        <v>0</v>
      </c>
      <c r="J992" s="78" t="n">
        <f aca="false">IF($B992&gt;Input!$G$31,0,(-1)*($E992+$H992+$I992)*(Input!$C$8/100))</f>
        <v>0</v>
      </c>
      <c r="K992" s="78" t="n">
        <f aca="false">IF($B992&gt;Input!$G$31,0,(-1)*($E992+$H992+$I992)*(Input!$C$9/100))</f>
        <v>0</v>
      </c>
      <c r="L992" s="78" t="n">
        <f aca="false">IF($B992&lt;Input!$G$25,($E992+$F992+$G992+$H992+$I992+$J992+$K992),0)</f>
        <v>0</v>
      </c>
    </row>
    <row r="993" customFormat="false" ht="12.8" hidden="false" customHeight="false" outlineLevel="0" collapsed="false">
      <c r="A993" s="76" t="n">
        <v>989</v>
      </c>
      <c r="B993" s="77" t="n">
        <f aca="false">EOMONTH(Input!$C$7,A993)</f>
        <v>73019</v>
      </c>
      <c r="C993" s="76" t="n">
        <f aca="false">DATEDIF(Input!$G$23,$B993,"Y")</f>
        <v>122</v>
      </c>
      <c r="E993" s="78" t="n">
        <f aca="false">IF($B993&gt;Input!$G$31,0,Input!$G$26*(1+Input!$G$28/100)^(DATEDIF(Input!$C$7,$B993,"Y")))</f>
        <v>0</v>
      </c>
      <c r="F993" s="78" t="n">
        <f aca="false">-1*($E993*(Input!$C$10/100))</f>
        <v>-0</v>
      </c>
      <c r="G993" s="78" t="n">
        <f aca="false">-1*($E993*(Input!$C$11/100))</f>
        <v>-0</v>
      </c>
      <c r="H993" s="78" t="n">
        <f aca="false">IF($B993&lt;Input!$G$25,((Input!$G$29*(1+Input!$C$13/100)^(DATEDIF(Input!$C$7,$B993,"Y")))),0)</f>
        <v>0</v>
      </c>
      <c r="I993" s="78" t="n">
        <f aca="false">IF($B993&gt;Input!$G$31,0,IF($E993*(Input!$G$35/100)&gt;(Input!$C$12/12),-1*(Input!$C$12/12),-1*$E993*(Input!$G$35/100)))</f>
        <v>0</v>
      </c>
      <c r="J993" s="78" t="n">
        <f aca="false">IF($B993&gt;Input!$G$31,0,(-1)*($E993+$H993+$I993)*(Input!$C$8/100))</f>
        <v>0</v>
      </c>
      <c r="K993" s="78" t="n">
        <f aca="false">IF($B993&gt;Input!$G$31,0,(-1)*($E993+$H993+$I993)*(Input!$C$9/100))</f>
        <v>0</v>
      </c>
      <c r="L993" s="78" t="n">
        <f aca="false">IF($B993&lt;Input!$G$25,($E993+$F993+$G993+$H993+$I993+$J993+$K993),0)</f>
        <v>0</v>
      </c>
    </row>
    <row r="994" customFormat="false" ht="12.8" hidden="false" customHeight="false" outlineLevel="0" collapsed="false">
      <c r="A994" s="76" t="n">
        <v>990</v>
      </c>
      <c r="B994" s="77" t="n">
        <f aca="false">EOMONTH(Input!$C$7,A994)</f>
        <v>73050</v>
      </c>
      <c r="C994" s="76" t="n">
        <f aca="false">DATEDIF(Input!$G$23,$B994,"Y")</f>
        <v>122</v>
      </c>
      <c r="E994" s="78" t="n">
        <f aca="false">IF($B994&gt;Input!$G$31,0,Input!$G$26*(1+Input!$G$28/100)^(DATEDIF(Input!$C$7,$B994,"Y")))</f>
        <v>0</v>
      </c>
      <c r="F994" s="78" t="n">
        <f aca="false">-1*($E994*(Input!$C$10/100))</f>
        <v>-0</v>
      </c>
      <c r="G994" s="78" t="n">
        <f aca="false">-1*($E994*(Input!$C$11/100))</f>
        <v>-0</v>
      </c>
      <c r="H994" s="78" t="n">
        <f aca="false">IF($B994&lt;Input!$G$25,((Input!$G$29*(1+Input!$C$13/100)^(DATEDIF(Input!$C$7,$B994,"Y")))),0)</f>
        <v>0</v>
      </c>
      <c r="I994" s="78" t="n">
        <f aca="false">IF($B994&gt;Input!$G$31,0,IF($E994*(Input!$G$35/100)&gt;(Input!$C$12/12),-1*(Input!$C$12/12),-1*$E994*(Input!$G$35/100)))</f>
        <v>0</v>
      </c>
      <c r="J994" s="78" t="n">
        <f aca="false">IF($B994&gt;Input!$G$31,0,(-1)*($E994+$H994+$I994)*(Input!$C$8/100))</f>
        <v>0</v>
      </c>
      <c r="K994" s="78" t="n">
        <f aca="false">IF($B994&gt;Input!$G$31,0,(-1)*($E994+$H994+$I994)*(Input!$C$9/100))</f>
        <v>0</v>
      </c>
      <c r="L994" s="78" t="n">
        <f aca="false">IF($B994&lt;Input!$G$25,($E994+$F994+$G994+$H994+$I994+$J994+$K994),0)</f>
        <v>0</v>
      </c>
    </row>
    <row r="995" customFormat="false" ht="12.8" hidden="false" customHeight="false" outlineLevel="0" collapsed="false">
      <c r="A995" s="76" t="n">
        <v>991</v>
      </c>
      <c r="B995" s="77" t="n">
        <f aca="false">EOMONTH(Input!$C$7,A995)</f>
        <v>73081</v>
      </c>
      <c r="C995" s="76" t="n">
        <f aca="false">DATEDIF(Input!$G$23,$B995,"Y")</f>
        <v>122</v>
      </c>
      <c r="E995" s="78" t="n">
        <f aca="false">IF($B995&gt;Input!$G$31,0,Input!$G$26*(1+Input!$G$28/100)^(DATEDIF(Input!$C$7,$B995,"Y")))</f>
        <v>0</v>
      </c>
      <c r="F995" s="78" t="n">
        <f aca="false">-1*($E995*(Input!$C$10/100))</f>
        <v>-0</v>
      </c>
      <c r="G995" s="78" t="n">
        <f aca="false">-1*($E995*(Input!$C$11/100))</f>
        <v>-0</v>
      </c>
      <c r="H995" s="78" t="n">
        <f aca="false">IF($B995&lt;Input!$G$25,((Input!$G$29*(1+Input!$C$13/100)^(DATEDIF(Input!$C$7,$B995,"Y")))),0)</f>
        <v>0</v>
      </c>
      <c r="I995" s="78" t="n">
        <f aca="false">IF($B995&gt;Input!$G$31,0,IF($E995*(Input!$G$35/100)&gt;(Input!$C$12/12),-1*(Input!$C$12/12),-1*$E995*(Input!$G$35/100)))</f>
        <v>0</v>
      </c>
      <c r="J995" s="78" t="n">
        <f aca="false">IF($B995&gt;Input!$G$31,0,(-1)*($E995+$H995+$I995)*(Input!$C$8/100))</f>
        <v>0</v>
      </c>
      <c r="K995" s="78" t="n">
        <f aca="false">IF($B995&gt;Input!$G$31,0,(-1)*($E995+$H995+$I995)*(Input!$C$9/100))</f>
        <v>0</v>
      </c>
      <c r="L995" s="78" t="n">
        <f aca="false">IF($B995&lt;Input!$G$25,($E995+$F995+$G995+$H995+$I995+$J995+$K995),0)</f>
        <v>0</v>
      </c>
    </row>
    <row r="996" customFormat="false" ht="12.8" hidden="false" customHeight="false" outlineLevel="0" collapsed="false">
      <c r="A996" s="76" t="n">
        <v>992</v>
      </c>
      <c r="B996" s="77" t="n">
        <f aca="false">EOMONTH(Input!$C$7,A996)</f>
        <v>73109</v>
      </c>
      <c r="C996" s="76" t="n">
        <f aca="false">DATEDIF(Input!$G$23,$B996,"Y")</f>
        <v>122</v>
      </c>
      <c r="E996" s="78" t="n">
        <f aca="false">IF($B996&gt;Input!$G$31,0,Input!$G$26*(1+Input!$G$28/100)^(DATEDIF(Input!$C$7,$B996,"Y")))</f>
        <v>0</v>
      </c>
      <c r="F996" s="78" t="n">
        <f aca="false">-1*($E996*(Input!$C$10/100))</f>
        <v>-0</v>
      </c>
      <c r="G996" s="78" t="n">
        <f aca="false">-1*($E996*(Input!$C$11/100))</f>
        <v>-0</v>
      </c>
      <c r="H996" s="78" t="n">
        <f aca="false">IF($B996&lt;Input!$G$25,((Input!$G$29*(1+Input!$C$13/100)^(DATEDIF(Input!$C$7,$B996,"Y")))),0)</f>
        <v>0</v>
      </c>
      <c r="I996" s="78" t="n">
        <f aca="false">IF($B996&gt;Input!$G$31,0,IF($E996*(Input!$G$35/100)&gt;(Input!$C$12/12),-1*(Input!$C$12/12),-1*$E996*(Input!$G$35/100)))</f>
        <v>0</v>
      </c>
      <c r="J996" s="78" t="n">
        <f aca="false">IF($B996&gt;Input!$G$31,0,(-1)*($E996+$H996+$I996)*(Input!$C$8/100))</f>
        <v>0</v>
      </c>
      <c r="K996" s="78" t="n">
        <f aca="false">IF($B996&gt;Input!$G$31,0,(-1)*($E996+$H996+$I996)*(Input!$C$9/100))</f>
        <v>0</v>
      </c>
      <c r="L996" s="78" t="n">
        <f aca="false">IF($B996&lt;Input!$G$25,($E996+$F996+$G996+$H996+$I996+$J996+$K996),0)</f>
        <v>0</v>
      </c>
    </row>
    <row r="997" customFormat="false" ht="12.8" hidden="false" customHeight="false" outlineLevel="0" collapsed="false">
      <c r="A997" s="76" t="n">
        <v>993</v>
      </c>
      <c r="B997" s="77" t="n">
        <f aca="false">EOMONTH(Input!$C$7,A997)</f>
        <v>73140</v>
      </c>
      <c r="C997" s="76" t="n">
        <f aca="false">DATEDIF(Input!$G$23,$B997,"Y")</f>
        <v>122</v>
      </c>
      <c r="E997" s="78" t="n">
        <f aca="false">IF($B997&gt;Input!$G$31,0,Input!$G$26*(1+Input!$G$28/100)^(DATEDIF(Input!$C$7,$B997,"Y")))</f>
        <v>0</v>
      </c>
      <c r="F997" s="78" t="n">
        <f aca="false">-1*($E997*(Input!$C$10/100))</f>
        <v>-0</v>
      </c>
      <c r="G997" s="78" t="n">
        <f aca="false">-1*($E997*(Input!$C$11/100))</f>
        <v>-0</v>
      </c>
      <c r="H997" s="78" t="n">
        <f aca="false">IF($B997&lt;Input!$G$25,((Input!$G$29*(1+Input!$C$13/100)^(DATEDIF(Input!$C$7,$B997,"Y")))),0)</f>
        <v>0</v>
      </c>
      <c r="I997" s="78" t="n">
        <f aca="false">IF($B997&gt;Input!$G$31,0,IF($E997*(Input!$G$35/100)&gt;(Input!$C$12/12),-1*(Input!$C$12/12),-1*$E997*(Input!$G$35/100)))</f>
        <v>0</v>
      </c>
      <c r="J997" s="78" t="n">
        <f aca="false">IF($B997&gt;Input!$G$31,0,(-1)*($E997+$H997+$I997)*(Input!$C$8/100))</f>
        <v>0</v>
      </c>
      <c r="K997" s="78" t="n">
        <f aca="false">IF($B997&gt;Input!$G$31,0,(-1)*($E997+$H997+$I997)*(Input!$C$9/100))</f>
        <v>0</v>
      </c>
      <c r="L997" s="78" t="n">
        <f aca="false">IF($B997&lt;Input!$G$25,($E997+$F997+$G997+$H997+$I997+$J997+$K997),0)</f>
        <v>0</v>
      </c>
    </row>
    <row r="998" customFormat="false" ht="12.8" hidden="false" customHeight="false" outlineLevel="0" collapsed="false">
      <c r="A998" s="76" t="n">
        <v>994</v>
      </c>
      <c r="B998" s="77" t="n">
        <f aca="false">EOMONTH(Input!$C$7,A998)</f>
        <v>73170</v>
      </c>
      <c r="C998" s="76" t="n">
        <f aca="false">DATEDIF(Input!$G$23,$B998,"Y")</f>
        <v>122</v>
      </c>
      <c r="E998" s="78" t="n">
        <f aca="false">IF($B998&gt;Input!$G$31,0,Input!$G$26*(1+Input!$G$28/100)^(DATEDIF(Input!$C$7,$B998,"Y")))</f>
        <v>0</v>
      </c>
      <c r="F998" s="78" t="n">
        <f aca="false">-1*($E998*(Input!$C$10/100))</f>
        <v>-0</v>
      </c>
      <c r="G998" s="78" t="n">
        <f aca="false">-1*($E998*(Input!$C$11/100))</f>
        <v>-0</v>
      </c>
      <c r="H998" s="78" t="n">
        <f aca="false">IF($B998&lt;Input!$G$25,((Input!$G$29*(1+Input!$C$13/100)^(DATEDIF(Input!$C$7,$B998,"Y")))),0)</f>
        <v>0</v>
      </c>
      <c r="I998" s="78" t="n">
        <f aca="false">IF($B998&gt;Input!$G$31,0,IF($E998*(Input!$G$35/100)&gt;(Input!$C$12/12),-1*(Input!$C$12/12),-1*$E998*(Input!$G$35/100)))</f>
        <v>0</v>
      </c>
      <c r="J998" s="78" t="n">
        <f aca="false">IF($B998&gt;Input!$G$31,0,(-1)*($E998+$H998+$I998)*(Input!$C$8/100))</f>
        <v>0</v>
      </c>
      <c r="K998" s="78" t="n">
        <f aca="false">IF($B998&gt;Input!$G$31,0,(-1)*($E998+$H998+$I998)*(Input!$C$9/100))</f>
        <v>0</v>
      </c>
      <c r="L998" s="78" t="n">
        <f aca="false">IF($B998&lt;Input!$G$25,($E998+$F998+$G998+$H998+$I998+$J998+$K998),0)</f>
        <v>0</v>
      </c>
    </row>
    <row r="999" customFormat="false" ht="12.8" hidden="false" customHeight="false" outlineLevel="0" collapsed="false">
      <c r="A999" s="76" t="n">
        <v>995</v>
      </c>
      <c r="B999" s="77" t="n">
        <f aca="false">EOMONTH(Input!$C$7,A999)</f>
        <v>73201</v>
      </c>
      <c r="C999" s="76" t="n">
        <f aca="false">DATEDIF(Input!$G$23,$B999,"Y")</f>
        <v>123</v>
      </c>
      <c r="E999" s="78" t="n">
        <f aca="false">IF($B999&gt;Input!$G$31,0,Input!$G$26*(1+Input!$G$28/100)^(DATEDIF(Input!$C$7,$B999,"Y")))</f>
        <v>0</v>
      </c>
      <c r="F999" s="78" t="n">
        <f aca="false">-1*($E999*(Input!$C$10/100))</f>
        <v>-0</v>
      </c>
      <c r="G999" s="78" t="n">
        <f aca="false">-1*($E999*(Input!$C$11/100))</f>
        <v>-0</v>
      </c>
      <c r="H999" s="78" t="n">
        <f aca="false">IF($B999&lt;Input!$G$25,((Input!$G$29*(1+Input!$C$13/100)^(DATEDIF(Input!$C$7,$B999,"Y")))),0)</f>
        <v>0</v>
      </c>
      <c r="I999" s="78" t="n">
        <f aca="false">IF($B999&gt;Input!$G$31,0,IF($E999*(Input!$G$35/100)&gt;(Input!$C$12/12),-1*(Input!$C$12/12),-1*$E999*(Input!$G$35/100)))</f>
        <v>0</v>
      </c>
      <c r="J999" s="78" t="n">
        <f aca="false">IF($B999&gt;Input!$G$31,0,(-1)*($E999+$H999+$I999)*(Input!$C$8/100))</f>
        <v>0</v>
      </c>
      <c r="K999" s="78" t="n">
        <f aca="false">IF($B999&gt;Input!$G$31,0,(-1)*($E999+$H999+$I999)*(Input!$C$9/100))</f>
        <v>0</v>
      </c>
      <c r="L999" s="78" t="n">
        <f aca="false">IF($B999&lt;Input!$G$25,($E999+$F999+$G999+$H999+$I999+$J999+$K999),0)</f>
        <v>0</v>
      </c>
    </row>
    <row r="1000" customFormat="false" ht="12.8" hidden="false" customHeight="false" outlineLevel="0" collapsed="false">
      <c r="A1000" s="76" t="n">
        <v>996</v>
      </c>
      <c r="B1000" s="77" t="n">
        <f aca="false">EOMONTH(Input!$C$7,A1000)</f>
        <v>73231</v>
      </c>
      <c r="C1000" s="76" t="n">
        <f aca="false">DATEDIF(Input!$G$23,$B1000,"Y")</f>
        <v>123</v>
      </c>
      <c r="E1000" s="78" t="n">
        <f aca="false">IF($B1000&gt;Input!$G$31,0,Input!$G$26*(1+Input!$G$28/100)^(DATEDIF(Input!$C$7,$B1000,"Y")))</f>
        <v>0</v>
      </c>
      <c r="F1000" s="78" t="n">
        <f aca="false">-1*($E1000*(Input!$C$10/100))</f>
        <v>-0</v>
      </c>
      <c r="G1000" s="78" t="n">
        <f aca="false">-1*($E1000*(Input!$C$11/100))</f>
        <v>-0</v>
      </c>
      <c r="H1000" s="78" t="n">
        <f aca="false">IF($B1000&lt;Input!$G$25,((Input!$G$29*(1+Input!$C$13/100)^(DATEDIF(Input!$C$7,$B1000,"Y")))),0)</f>
        <v>0</v>
      </c>
      <c r="I1000" s="78" t="n">
        <f aca="false">IF($B1000&gt;Input!$G$31,0,IF($E1000*(Input!$G$35/100)&gt;(Input!$C$12/12),-1*(Input!$C$12/12),-1*$E1000*(Input!$G$35/100)))</f>
        <v>0</v>
      </c>
      <c r="J1000" s="78" t="n">
        <f aca="false">IF($B1000&gt;Input!$G$31,0,(-1)*($E1000+$H1000+$I1000)*(Input!$C$8/100))</f>
        <v>0</v>
      </c>
      <c r="K1000" s="78" t="n">
        <f aca="false">IF($B1000&gt;Input!$G$31,0,(-1)*($E1000+$H1000+$I1000)*(Input!$C$9/100))</f>
        <v>0</v>
      </c>
      <c r="L1000" s="78" t="n">
        <f aca="false">IF($B1000&lt;Input!$G$25,($E1000+$F1000+$G1000+$H1000+$I1000+$J1000+$K1000),0)</f>
        <v>0</v>
      </c>
    </row>
    <row r="1001" customFormat="false" ht="12.8" hidden="false" customHeight="false" outlineLevel="0" collapsed="false">
      <c r="A1001" s="76" t="n">
        <v>997</v>
      </c>
      <c r="B1001" s="77" t="n">
        <f aca="false">EOMONTH(Input!$C$7,A1001)</f>
        <v>73262</v>
      </c>
      <c r="C1001" s="76" t="n">
        <f aca="false">DATEDIF(Input!$G$23,$B1001,"Y")</f>
        <v>123</v>
      </c>
      <c r="E1001" s="78" t="n">
        <f aca="false">IF($B1001&gt;Input!$G$31,0,Input!$G$26*(1+Input!$G$28/100)^(DATEDIF(Input!$C$7,$B1001,"Y")))</f>
        <v>0</v>
      </c>
      <c r="F1001" s="78" t="n">
        <f aca="false">-1*($E1001*(Input!$C$10/100))</f>
        <v>-0</v>
      </c>
      <c r="G1001" s="78" t="n">
        <f aca="false">-1*($E1001*(Input!$C$11/100))</f>
        <v>-0</v>
      </c>
      <c r="H1001" s="78" t="n">
        <f aca="false">IF($B1001&lt;Input!$G$25,((Input!$G$29*(1+Input!$C$13/100)^(DATEDIF(Input!$C$7,$B1001,"Y")))),0)</f>
        <v>0</v>
      </c>
      <c r="I1001" s="78" t="n">
        <f aca="false">IF($B1001&gt;Input!$G$31,0,IF($E1001*(Input!$G$35/100)&gt;(Input!$C$12/12),-1*(Input!$C$12/12),-1*$E1001*(Input!$G$35/100)))</f>
        <v>0</v>
      </c>
      <c r="J1001" s="78" t="n">
        <f aca="false">IF($B1001&gt;Input!$G$31,0,(-1)*($E1001+$H1001+$I1001)*(Input!$C$8/100))</f>
        <v>0</v>
      </c>
      <c r="K1001" s="78" t="n">
        <f aca="false">IF($B1001&gt;Input!$G$31,0,(-1)*($E1001+$H1001+$I1001)*(Input!$C$9/100))</f>
        <v>0</v>
      </c>
      <c r="L1001" s="78" t="n">
        <f aca="false">IF($B1001&lt;Input!$G$25,($E1001+$F1001+$G1001+$H1001+$I1001+$J1001+$K1001),0)</f>
        <v>0</v>
      </c>
    </row>
    <row r="1002" customFormat="false" ht="12.8" hidden="false" customHeight="false" outlineLevel="0" collapsed="false">
      <c r="A1002" s="76" t="n">
        <v>998</v>
      </c>
      <c r="B1002" s="77" t="n">
        <f aca="false">EOMONTH(Input!$C$7,A1002)</f>
        <v>73293</v>
      </c>
      <c r="C1002" s="76" t="n">
        <f aca="false">DATEDIF(Input!$G$23,$B1002,"Y")</f>
        <v>123</v>
      </c>
      <c r="E1002" s="78" t="n">
        <f aca="false">IF($B1002&gt;Input!$G$31,0,Input!$G$26*(1+Input!$G$28/100)^(DATEDIF(Input!$C$7,$B1002,"Y")))</f>
        <v>0</v>
      </c>
      <c r="F1002" s="78" t="n">
        <f aca="false">-1*($E1002*(Input!$C$10/100))</f>
        <v>-0</v>
      </c>
      <c r="G1002" s="78" t="n">
        <f aca="false">-1*($E1002*(Input!$C$11/100))</f>
        <v>-0</v>
      </c>
      <c r="H1002" s="78" t="n">
        <f aca="false">IF($B1002&lt;Input!$G$25,((Input!$G$29*(1+Input!$C$13/100)^(DATEDIF(Input!$C$7,$B1002,"Y")))),0)</f>
        <v>0</v>
      </c>
      <c r="I1002" s="78" t="n">
        <f aca="false">IF($B1002&gt;Input!$G$31,0,IF($E1002*(Input!$G$35/100)&gt;(Input!$C$12/12),-1*(Input!$C$12/12),-1*$E1002*(Input!$G$35/100)))</f>
        <v>0</v>
      </c>
      <c r="J1002" s="78" t="n">
        <f aca="false">IF($B1002&gt;Input!$G$31,0,(-1)*($E1002+$H1002+$I1002)*(Input!$C$8/100))</f>
        <v>0</v>
      </c>
      <c r="K1002" s="78" t="n">
        <f aca="false">IF($B1002&gt;Input!$G$31,0,(-1)*($E1002+$H1002+$I1002)*(Input!$C$9/100))</f>
        <v>0</v>
      </c>
      <c r="L1002" s="78" t="n">
        <f aca="false">IF($B1002&lt;Input!$G$25,($E1002+$F1002+$G1002+$H1002+$I1002+$J1002+$K1002),0)</f>
        <v>0</v>
      </c>
    </row>
    <row r="1003" customFormat="false" ht="12.8" hidden="false" customHeight="false" outlineLevel="0" collapsed="false">
      <c r="A1003" s="76" t="n">
        <v>999</v>
      </c>
      <c r="B1003" s="77" t="n">
        <f aca="false">EOMONTH(Input!$C$7,A1003)</f>
        <v>73323</v>
      </c>
      <c r="C1003" s="76" t="n">
        <f aca="false">DATEDIF(Input!$G$23,$B1003,"Y")</f>
        <v>123</v>
      </c>
      <c r="E1003" s="78" t="n">
        <f aca="false">IF($B1003&gt;Input!$G$31,0,Input!$G$26*(1+Input!$G$28/100)^(DATEDIF(Input!$C$7,$B1003,"Y")))</f>
        <v>0</v>
      </c>
      <c r="F1003" s="78" t="n">
        <f aca="false">-1*($E1003*(Input!$C$10/100))</f>
        <v>-0</v>
      </c>
      <c r="G1003" s="78" t="n">
        <f aca="false">-1*($E1003*(Input!$C$11/100))</f>
        <v>-0</v>
      </c>
      <c r="H1003" s="78" t="n">
        <f aca="false">IF($B1003&lt;Input!$G$25,((Input!$G$29*(1+Input!$C$13/100)^(DATEDIF(Input!$C$7,$B1003,"Y")))),0)</f>
        <v>0</v>
      </c>
      <c r="I1003" s="78" t="n">
        <f aca="false">IF($B1003&gt;Input!$G$31,0,IF($E1003*(Input!$G$35/100)&gt;(Input!$C$12/12),-1*(Input!$C$12/12),-1*$E1003*(Input!$G$35/100)))</f>
        <v>0</v>
      </c>
      <c r="J1003" s="78" t="n">
        <f aca="false">IF($B1003&gt;Input!$G$31,0,(-1)*($E1003+$H1003+$I1003)*(Input!$C$8/100))</f>
        <v>0</v>
      </c>
      <c r="K1003" s="78" t="n">
        <f aca="false">IF($B1003&gt;Input!$G$31,0,(-1)*($E1003+$H1003+$I1003)*(Input!$C$9/100))</f>
        <v>0</v>
      </c>
      <c r="L1003" s="78" t="n">
        <f aca="false">IF($B1003&lt;Input!$G$25,($E1003+$F1003+$G1003+$H1003+$I1003+$J1003+$K1003),0)</f>
        <v>0</v>
      </c>
    </row>
    <row r="1004" customFormat="false" ht="12.8" hidden="false" customHeight="false" outlineLevel="0" collapsed="false">
      <c r="A1004" s="76" t="n">
        <v>1000</v>
      </c>
      <c r="B1004" s="77" t="n">
        <f aca="false">EOMONTH(Input!$C$7,A1004)</f>
        <v>73354</v>
      </c>
      <c r="C1004" s="76" t="n">
        <f aca="false">DATEDIF(Input!$G$23,$B1004,"Y")</f>
        <v>123</v>
      </c>
      <c r="E1004" s="78" t="n">
        <f aca="false">IF($B1004&gt;Input!$G$31,0,Input!$G$26*(1+Input!$G$28/100)^(DATEDIF(Input!$C$7,$B1004,"Y")))</f>
        <v>0</v>
      </c>
      <c r="F1004" s="78" t="n">
        <f aca="false">-1*($E1004*(Input!$C$10/100))</f>
        <v>-0</v>
      </c>
      <c r="G1004" s="78" t="n">
        <f aca="false">-1*($E1004*(Input!$C$11/100))</f>
        <v>-0</v>
      </c>
      <c r="H1004" s="78" t="n">
        <f aca="false">IF($B1004&lt;Input!$G$25,((Input!$G$29*(1+Input!$C$13/100)^(DATEDIF(Input!$C$7,$B1004,"Y")))),0)</f>
        <v>0</v>
      </c>
      <c r="I1004" s="78" t="n">
        <f aca="false">IF($B1004&gt;Input!$G$31,0,IF($E1004*(Input!$G$35/100)&gt;(Input!$C$12/12),-1*(Input!$C$12/12),-1*$E1004*(Input!$G$35/100)))</f>
        <v>0</v>
      </c>
      <c r="J1004" s="78" t="n">
        <f aca="false">IF($B1004&gt;Input!$G$31,0,(-1)*($E1004+$H1004+$I1004)*(Input!$C$8/100))</f>
        <v>0</v>
      </c>
      <c r="K1004" s="78" t="n">
        <f aca="false">IF($B1004&gt;Input!$G$31,0,(-1)*($E1004+$H1004+$I1004)*(Input!$C$9/100))</f>
        <v>0</v>
      </c>
      <c r="L1004" s="78" t="n">
        <f aca="false">IF($B1004&lt;Input!$G$25,($E1004+$F1004+$G1004+$H1004+$I1004+$J1004+$K1004),0)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96" width="6.94"/>
    <col collapsed="false" customWidth="true" hidden="false" outlineLevel="0" max="2" min="2" style="76" width="10.46"/>
    <col collapsed="false" customWidth="true" hidden="false" outlineLevel="0" max="3" min="3" style="76" width="1.39"/>
    <col collapsed="false" customWidth="false" hidden="false" outlineLevel="0" max="4" min="4" style="76" width="11.52"/>
    <col collapsed="false" customWidth="false" hidden="false" outlineLevel="0" max="1025" min="5" style="0" width="11.52"/>
  </cols>
  <sheetData>
    <row r="1" customFormat="false" ht="19.25" hidden="false" customHeight="false" outlineLevel="0" collapsed="false">
      <c r="A1" s="79" t="s">
        <v>213</v>
      </c>
      <c r="B1" s="77"/>
      <c r="C1" s="77"/>
    </row>
    <row r="2" customFormat="false" ht="12.05" hidden="false" customHeight="false" outlineLevel="0" collapsed="false">
      <c r="B2" s="77"/>
      <c r="C2" s="77"/>
    </row>
    <row r="3" customFormat="false" ht="12.05" hidden="false" customHeight="false" outlineLevel="0" collapsed="false">
      <c r="A3" s="97" t="s">
        <v>177</v>
      </c>
      <c r="B3" s="84" t="s">
        <v>178</v>
      </c>
      <c r="C3" s="84"/>
      <c r="D3" s="84" t="s">
        <v>185</v>
      </c>
    </row>
    <row r="4" customFormat="false" ht="12.8" hidden="false" customHeight="false" outlineLevel="0" collapsed="false">
      <c r="A4" s="96" t="n">
        <v>0</v>
      </c>
      <c r="B4" s="77" t="n">
        <f aca="false">EOMONTH(Input!$C$7,A4)</f>
        <v>42916</v>
      </c>
      <c r="C4" s="77"/>
      <c r="D4" s="78" t="n">
        <f aca="false">IF(OR($B4&lt;Input!$C$25,$B4&lt;Input!$G$25),Input!$K$31*(1+Input!$K$32/100)^(DATEDIF(Input!$C$7,$B4,"Y")),0)</f>
        <v>-3750</v>
      </c>
    </row>
    <row r="5" customFormat="false" ht="12.8" hidden="false" customHeight="false" outlineLevel="0" collapsed="false">
      <c r="A5" s="96" t="n">
        <v>1</v>
      </c>
      <c r="B5" s="77" t="n">
        <f aca="false">EOMONTH(Input!$C$7,A5)</f>
        <v>42947</v>
      </c>
      <c r="C5" s="77"/>
      <c r="D5" s="78" t="n">
        <f aca="false">IF(OR($B5&lt;Input!$C$25,$B5&lt;Input!$G$25),Input!$K$31*(1+Input!$K$32/100)^(DATEDIF(Input!$C$7,$B5,"Y")),0)</f>
        <v>-3750</v>
      </c>
    </row>
    <row r="6" customFormat="false" ht="12.8" hidden="false" customHeight="false" outlineLevel="0" collapsed="false">
      <c r="A6" s="96" t="n">
        <v>2</v>
      </c>
      <c r="B6" s="77" t="n">
        <f aca="false">EOMONTH(Input!$C$7,A6)</f>
        <v>42978</v>
      </c>
      <c r="C6" s="77"/>
      <c r="D6" s="78" t="n">
        <f aca="false">IF(OR($B6&lt;Input!$C$25,$B6&lt;Input!$G$25),Input!$K$31*(1+Input!$K$32/100)^(DATEDIF(Input!$C$7,$B6,"Y")),0)</f>
        <v>-3750</v>
      </c>
    </row>
    <row r="7" customFormat="false" ht="12.8" hidden="false" customHeight="false" outlineLevel="0" collapsed="false">
      <c r="A7" s="96" t="n">
        <v>3</v>
      </c>
      <c r="B7" s="77" t="n">
        <f aca="false">EOMONTH(Input!$C$7,A7)</f>
        <v>43008</v>
      </c>
      <c r="C7" s="77"/>
      <c r="D7" s="78" t="n">
        <f aca="false">IF(OR($B7&lt;Input!$C$25,$B7&lt;Input!$G$25),Input!$K$31*(1+Input!$K$32/100)^(DATEDIF(Input!$C$7,$B7,"Y")),0)</f>
        <v>-3750</v>
      </c>
    </row>
    <row r="8" customFormat="false" ht="12.8" hidden="false" customHeight="false" outlineLevel="0" collapsed="false">
      <c r="A8" s="96" t="n">
        <v>4</v>
      </c>
      <c r="B8" s="77" t="n">
        <f aca="false">EOMONTH(Input!$C$7,A8)</f>
        <v>43039</v>
      </c>
      <c r="C8" s="77"/>
      <c r="D8" s="78" t="n">
        <f aca="false">IF(OR($B8&lt;Input!$C$25,$B8&lt;Input!$G$25),Input!$K$31*(1+Input!$K$32/100)^(DATEDIF(Input!$C$7,$B8,"Y")),0)</f>
        <v>-3750</v>
      </c>
    </row>
    <row r="9" customFormat="false" ht="12.8" hidden="false" customHeight="false" outlineLevel="0" collapsed="false">
      <c r="A9" s="96" t="n">
        <v>5</v>
      </c>
      <c r="B9" s="77" t="n">
        <f aca="false">EOMONTH(Input!$C$7,A9)</f>
        <v>43069</v>
      </c>
      <c r="C9" s="77"/>
      <c r="D9" s="78" t="n">
        <f aca="false">IF(OR($B9&lt;Input!$C$25,$B9&lt;Input!$G$25),Input!$K$31*(1+Input!$K$32/100)^(DATEDIF(Input!$C$7,$B9,"Y")),0)</f>
        <v>-3750</v>
      </c>
    </row>
    <row r="10" customFormat="false" ht="12.8" hidden="false" customHeight="false" outlineLevel="0" collapsed="false">
      <c r="A10" s="96" t="n">
        <v>6</v>
      </c>
      <c r="B10" s="77" t="n">
        <f aca="false">EOMONTH(Input!$C$7,A10)</f>
        <v>43100</v>
      </c>
      <c r="C10" s="77"/>
      <c r="D10" s="78" t="n">
        <f aca="false">IF(OR($B10&lt;Input!$C$25,$B10&lt;Input!$G$25),Input!$K$31*(1+Input!$K$32/100)^(DATEDIF(Input!$C$7,$B10,"Y")),0)</f>
        <v>-3750</v>
      </c>
    </row>
    <row r="11" customFormat="false" ht="12.8" hidden="false" customHeight="false" outlineLevel="0" collapsed="false">
      <c r="A11" s="96" t="n">
        <v>7</v>
      </c>
      <c r="B11" s="77" t="n">
        <f aca="false">EOMONTH(Input!$C$7,A11)</f>
        <v>43131</v>
      </c>
      <c r="C11" s="77"/>
      <c r="D11" s="78" t="n">
        <f aca="false">IF(OR($B11&lt;Input!$C$25,$B11&lt;Input!$G$25),Input!$K$31*(1+Input!$K$32/100)^(DATEDIF(Input!$C$7,$B11,"Y")),0)</f>
        <v>-3750</v>
      </c>
    </row>
    <row r="12" customFormat="false" ht="12.8" hidden="false" customHeight="false" outlineLevel="0" collapsed="false">
      <c r="A12" s="96" t="n">
        <v>8</v>
      </c>
      <c r="B12" s="77" t="n">
        <f aca="false">EOMONTH(Input!$C$7,A12)</f>
        <v>43159</v>
      </c>
      <c r="C12" s="77"/>
      <c r="D12" s="78" t="n">
        <f aca="false">IF(OR($B12&lt;Input!$C$25,$B12&lt;Input!$G$25),Input!$K$31*(1+Input!$K$32/100)^(DATEDIF(Input!$C$7,$B12,"Y")),0)</f>
        <v>-3750</v>
      </c>
    </row>
    <row r="13" customFormat="false" ht="12.8" hidden="false" customHeight="false" outlineLevel="0" collapsed="false">
      <c r="A13" s="96" t="n">
        <v>9</v>
      </c>
      <c r="B13" s="77" t="n">
        <f aca="false">EOMONTH(Input!$C$7,A13)</f>
        <v>43190</v>
      </c>
      <c r="C13" s="77"/>
      <c r="D13" s="78" t="n">
        <f aca="false">IF(OR($B13&lt;Input!$C$25,$B13&lt;Input!$G$25),Input!$K$31*(1+Input!$K$32/100)^(DATEDIF(Input!$C$7,$B13,"Y")),0)</f>
        <v>-3750</v>
      </c>
    </row>
    <row r="14" customFormat="false" ht="12.8" hidden="false" customHeight="false" outlineLevel="0" collapsed="false">
      <c r="A14" s="96" t="n">
        <v>10</v>
      </c>
      <c r="B14" s="77" t="n">
        <f aca="false">EOMONTH(Input!$C$7,A14)</f>
        <v>43220</v>
      </c>
      <c r="C14" s="77"/>
      <c r="D14" s="78" t="n">
        <f aca="false">IF(OR($B14&lt;Input!$C$25,$B14&lt;Input!$G$25),Input!$K$31*(1+Input!$K$32/100)^(DATEDIF(Input!$C$7,$B14,"Y")),0)</f>
        <v>-3750</v>
      </c>
    </row>
    <row r="15" customFormat="false" ht="12.8" hidden="false" customHeight="false" outlineLevel="0" collapsed="false">
      <c r="A15" s="96" t="n">
        <v>11</v>
      </c>
      <c r="B15" s="77" t="n">
        <f aca="false">EOMONTH(Input!$C$7,A15)</f>
        <v>43251</v>
      </c>
      <c r="C15" s="77"/>
      <c r="D15" s="78" t="n">
        <f aca="false">IF(OR($B15&lt;Input!$C$25,$B15&lt;Input!$G$25),Input!$K$31*(1+Input!$K$32/100)^(DATEDIF(Input!$C$7,$B15,"Y")),0)</f>
        <v>-3750</v>
      </c>
    </row>
    <row r="16" customFormat="false" ht="12.8" hidden="false" customHeight="false" outlineLevel="0" collapsed="false">
      <c r="A16" s="96" t="n">
        <v>12</v>
      </c>
      <c r="B16" s="77" t="n">
        <f aca="false">EOMONTH(Input!$C$7,A16)</f>
        <v>43281</v>
      </c>
      <c r="C16" s="77"/>
      <c r="D16" s="78" t="n">
        <f aca="false">IF(OR($B16&lt;Input!$C$25,$B16&lt;Input!$G$25),Input!$K$31*(1+Input!$K$32/100)^(DATEDIF(Input!$C$7,$B16,"Y")),0)</f>
        <v>-3900</v>
      </c>
    </row>
    <row r="17" customFormat="false" ht="12.8" hidden="false" customHeight="false" outlineLevel="0" collapsed="false">
      <c r="A17" s="96" t="n">
        <v>13</v>
      </c>
      <c r="B17" s="77" t="n">
        <f aca="false">EOMONTH(Input!$C$7,A17)</f>
        <v>43312</v>
      </c>
      <c r="C17" s="77"/>
      <c r="D17" s="78" t="n">
        <f aca="false">IF(OR($B17&lt;Input!$C$25,$B17&lt;Input!$G$25),Input!$K$31*(1+Input!$K$32/100)^(DATEDIF(Input!$C$7,$B17,"Y")),0)</f>
        <v>-3900</v>
      </c>
    </row>
    <row r="18" customFormat="false" ht="12.8" hidden="false" customHeight="false" outlineLevel="0" collapsed="false">
      <c r="A18" s="96" t="n">
        <v>14</v>
      </c>
      <c r="B18" s="77" t="n">
        <f aca="false">EOMONTH(Input!$C$7,A18)</f>
        <v>43343</v>
      </c>
      <c r="C18" s="77"/>
      <c r="D18" s="78" t="n">
        <f aca="false">IF(OR($B18&lt;Input!$C$25,$B18&lt;Input!$G$25),Input!$K$31*(1+Input!$K$32/100)^(DATEDIF(Input!$C$7,$B18,"Y")),0)</f>
        <v>-3900</v>
      </c>
    </row>
    <row r="19" customFormat="false" ht="12.8" hidden="false" customHeight="false" outlineLevel="0" collapsed="false">
      <c r="A19" s="96" t="n">
        <v>15</v>
      </c>
      <c r="B19" s="77" t="n">
        <f aca="false">EOMONTH(Input!$C$7,A19)</f>
        <v>43373</v>
      </c>
      <c r="C19" s="77"/>
      <c r="D19" s="78" t="n">
        <f aca="false">IF(OR($B19&lt;Input!$C$25,$B19&lt;Input!$G$25),Input!$K$31*(1+Input!$K$32/100)^(DATEDIF(Input!$C$7,$B19,"Y")),0)</f>
        <v>-3900</v>
      </c>
    </row>
    <row r="20" customFormat="false" ht="12.8" hidden="false" customHeight="false" outlineLevel="0" collapsed="false">
      <c r="A20" s="96" t="n">
        <v>16</v>
      </c>
      <c r="B20" s="77" t="n">
        <f aca="false">EOMONTH(Input!$C$7,A20)</f>
        <v>43404</v>
      </c>
      <c r="C20" s="77"/>
      <c r="D20" s="78" t="n">
        <f aca="false">IF(OR($B20&lt;Input!$C$25,$B20&lt;Input!$G$25),Input!$K$31*(1+Input!$K$32/100)^(DATEDIF(Input!$C$7,$B20,"Y")),0)</f>
        <v>-3900</v>
      </c>
    </row>
    <row r="21" customFormat="false" ht="12.8" hidden="false" customHeight="false" outlineLevel="0" collapsed="false">
      <c r="A21" s="96" t="n">
        <v>17</v>
      </c>
      <c r="B21" s="77" t="n">
        <f aca="false">EOMONTH(Input!$C$7,A21)</f>
        <v>43434</v>
      </c>
      <c r="C21" s="77"/>
      <c r="D21" s="78" t="n">
        <f aca="false">IF(OR($B21&lt;Input!$C$25,$B21&lt;Input!$G$25),Input!$K$31*(1+Input!$K$32/100)^(DATEDIF(Input!$C$7,$B21,"Y")),0)</f>
        <v>-3900</v>
      </c>
    </row>
    <row r="22" customFormat="false" ht="12.8" hidden="false" customHeight="false" outlineLevel="0" collapsed="false">
      <c r="A22" s="96" t="n">
        <v>18</v>
      </c>
      <c r="B22" s="77" t="n">
        <f aca="false">EOMONTH(Input!$C$7,A22)</f>
        <v>43465</v>
      </c>
      <c r="C22" s="77"/>
      <c r="D22" s="78" t="n">
        <f aca="false">IF(OR($B22&lt;Input!$C$25,$B22&lt;Input!$G$25),Input!$K$31*(1+Input!$K$32/100)^(DATEDIF(Input!$C$7,$B22,"Y")),0)</f>
        <v>-3900</v>
      </c>
    </row>
    <row r="23" customFormat="false" ht="12.8" hidden="false" customHeight="false" outlineLevel="0" collapsed="false">
      <c r="A23" s="96" t="n">
        <v>19</v>
      </c>
      <c r="B23" s="77" t="n">
        <f aca="false">EOMONTH(Input!$C$7,A23)</f>
        <v>43496</v>
      </c>
      <c r="C23" s="77"/>
      <c r="D23" s="78" t="n">
        <f aca="false">IF(OR($B23&lt;Input!$C$25,$B23&lt;Input!$G$25),Input!$K$31*(1+Input!$K$32/100)^(DATEDIF(Input!$C$7,$B23,"Y")),0)</f>
        <v>-3900</v>
      </c>
    </row>
    <row r="24" customFormat="false" ht="12.8" hidden="false" customHeight="false" outlineLevel="0" collapsed="false">
      <c r="A24" s="96" t="n">
        <v>20</v>
      </c>
      <c r="B24" s="77" t="n">
        <f aca="false">EOMONTH(Input!$C$7,A24)</f>
        <v>43524</v>
      </c>
      <c r="C24" s="77"/>
      <c r="D24" s="78" t="n">
        <f aca="false">IF(OR($B24&lt;Input!$C$25,$B24&lt;Input!$G$25),Input!$K$31*(1+Input!$K$32/100)^(DATEDIF(Input!$C$7,$B24,"Y")),0)</f>
        <v>-3900</v>
      </c>
    </row>
    <row r="25" customFormat="false" ht="12.8" hidden="false" customHeight="false" outlineLevel="0" collapsed="false">
      <c r="A25" s="96" t="n">
        <v>21</v>
      </c>
      <c r="B25" s="77" t="n">
        <f aca="false">EOMONTH(Input!$C$7,A25)</f>
        <v>43555</v>
      </c>
      <c r="C25" s="77"/>
      <c r="D25" s="78" t="n">
        <f aca="false">IF(OR($B25&lt;Input!$C$25,$B25&lt;Input!$G$25),Input!$K$31*(1+Input!$K$32/100)^(DATEDIF(Input!$C$7,$B25,"Y")),0)</f>
        <v>-3900</v>
      </c>
    </row>
    <row r="26" customFormat="false" ht="12.8" hidden="false" customHeight="false" outlineLevel="0" collapsed="false">
      <c r="A26" s="96" t="n">
        <v>22</v>
      </c>
      <c r="B26" s="77" t="n">
        <f aca="false">EOMONTH(Input!$C$7,A26)</f>
        <v>43585</v>
      </c>
      <c r="C26" s="77"/>
      <c r="D26" s="78" t="n">
        <f aca="false">IF(OR($B26&lt;Input!$C$25,$B26&lt;Input!$G$25),Input!$K$31*(1+Input!$K$32/100)^(DATEDIF(Input!$C$7,$B26,"Y")),0)</f>
        <v>-3900</v>
      </c>
    </row>
    <row r="27" customFormat="false" ht="12.8" hidden="false" customHeight="false" outlineLevel="0" collapsed="false">
      <c r="A27" s="96" t="n">
        <v>23</v>
      </c>
      <c r="B27" s="77" t="n">
        <f aca="false">EOMONTH(Input!$C$7,A27)</f>
        <v>43616</v>
      </c>
      <c r="C27" s="77"/>
      <c r="D27" s="78" t="n">
        <f aca="false">IF(OR($B27&lt;Input!$C$25,$B27&lt;Input!$G$25),Input!$K$31*(1+Input!$K$32/100)^(DATEDIF(Input!$C$7,$B27,"Y")),0)</f>
        <v>-3900</v>
      </c>
    </row>
    <row r="28" customFormat="false" ht="12.8" hidden="false" customHeight="false" outlineLevel="0" collapsed="false">
      <c r="A28" s="96" t="n">
        <v>24</v>
      </c>
      <c r="B28" s="77" t="n">
        <f aca="false">EOMONTH(Input!$C$7,A28)</f>
        <v>43646</v>
      </c>
      <c r="C28" s="77"/>
      <c r="D28" s="78" t="n">
        <f aca="false">IF(OR($B28&lt;Input!$C$25,$B28&lt;Input!$G$25),Input!$K$31*(1+Input!$K$32/100)^(DATEDIF(Input!$C$7,$B28,"Y")),0)</f>
        <v>-4056</v>
      </c>
    </row>
    <row r="29" customFormat="false" ht="12.8" hidden="false" customHeight="false" outlineLevel="0" collapsed="false">
      <c r="A29" s="96" t="n">
        <v>25</v>
      </c>
      <c r="B29" s="77" t="n">
        <f aca="false">EOMONTH(Input!$C$7,A29)</f>
        <v>43677</v>
      </c>
      <c r="C29" s="77"/>
      <c r="D29" s="78" t="n">
        <f aca="false">IF(OR($B29&lt;Input!$C$25,$B29&lt;Input!$G$25),Input!$K$31*(1+Input!$K$32/100)^(DATEDIF(Input!$C$7,$B29,"Y")),0)</f>
        <v>-4056</v>
      </c>
    </row>
    <row r="30" customFormat="false" ht="12.8" hidden="false" customHeight="false" outlineLevel="0" collapsed="false">
      <c r="A30" s="96" t="n">
        <v>26</v>
      </c>
      <c r="B30" s="77" t="n">
        <f aca="false">EOMONTH(Input!$C$7,A30)</f>
        <v>43708</v>
      </c>
      <c r="C30" s="77"/>
      <c r="D30" s="78" t="n">
        <f aca="false">IF(OR($B30&lt;Input!$C$25,$B30&lt;Input!$G$25),Input!$K$31*(1+Input!$K$32/100)^(DATEDIF(Input!$C$7,$B30,"Y")),0)</f>
        <v>-4056</v>
      </c>
    </row>
    <row r="31" customFormat="false" ht="12.8" hidden="false" customHeight="false" outlineLevel="0" collapsed="false">
      <c r="A31" s="96" t="n">
        <v>27</v>
      </c>
      <c r="B31" s="77" t="n">
        <f aca="false">EOMONTH(Input!$C$7,A31)</f>
        <v>43738</v>
      </c>
      <c r="C31" s="77"/>
      <c r="D31" s="78" t="n">
        <f aca="false">IF(OR($B31&lt;Input!$C$25,$B31&lt;Input!$G$25),Input!$K$31*(1+Input!$K$32/100)^(DATEDIF(Input!$C$7,$B31,"Y")),0)</f>
        <v>-4056</v>
      </c>
    </row>
    <row r="32" customFormat="false" ht="12.8" hidden="false" customHeight="false" outlineLevel="0" collapsed="false">
      <c r="A32" s="96" t="n">
        <v>28</v>
      </c>
      <c r="B32" s="77" t="n">
        <f aca="false">EOMONTH(Input!$C$7,A32)</f>
        <v>43769</v>
      </c>
      <c r="C32" s="77"/>
      <c r="D32" s="78" t="n">
        <f aca="false">IF(OR($B32&lt;Input!$C$25,$B32&lt;Input!$G$25),Input!$K$31*(1+Input!$K$32/100)^(DATEDIF(Input!$C$7,$B32,"Y")),0)</f>
        <v>-4056</v>
      </c>
    </row>
    <row r="33" customFormat="false" ht="12.8" hidden="false" customHeight="false" outlineLevel="0" collapsed="false">
      <c r="A33" s="96" t="n">
        <v>29</v>
      </c>
      <c r="B33" s="77" t="n">
        <f aca="false">EOMONTH(Input!$C$7,A33)</f>
        <v>43799</v>
      </c>
      <c r="C33" s="77"/>
      <c r="D33" s="78" t="n">
        <f aca="false">IF(OR($B33&lt;Input!$C$25,$B33&lt;Input!$G$25),Input!$K$31*(1+Input!$K$32/100)^(DATEDIF(Input!$C$7,$B33,"Y")),0)</f>
        <v>-4056</v>
      </c>
    </row>
    <row r="34" customFormat="false" ht="12.8" hidden="false" customHeight="false" outlineLevel="0" collapsed="false">
      <c r="A34" s="96" t="n">
        <v>30</v>
      </c>
      <c r="B34" s="77" t="n">
        <f aca="false">EOMONTH(Input!$C$7,A34)</f>
        <v>43830</v>
      </c>
      <c r="C34" s="77"/>
      <c r="D34" s="78" t="n">
        <f aca="false">IF(OR($B34&lt;Input!$C$25,$B34&lt;Input!$G$25),Input!$K$31*(1+Input!$K$32/100)^(DATEDIF(Input!$C$7,$B34,"Y")),0)</f>
        <v>-4056</v>
      </c>
    </row>
    <row r="35" customFormat="false" ht="12.8" hidden="false" customHeight="false" outlineLevel="0" collapsed="false">
      <c r="A35" s="96" t="n">
        <v>31</v>
      </c>
      <c r="B35" s="77" t="n">
        <f aca="false">EOMONTH(Input!$C$7,A35)</f>
        <v>43861</v>
      </c>
      <c r="C35" s="77"/>
      <c r="D35" s="78" t="n">
        <f aca="false">IF(OR($B35&lt;Input!$C$25,$B35&lt;Input!$G$25),Input!$K$31*(1+Input!$K$32/100)^(DATEDIF(Input!$C$7,$B35,"Y")),0)</f>
        <v>-4056</v>
      </c>
    </row>
    <row r="36" customFormat="false" ht="12.8" hidden="false" customHeight="false" outlineLevel="0" collapsed="false">
      <c r="A36" s="96" t="n">
        <v>32</v>
      </c>
      <c r="B36" s="77" t="n">
        <f aca="false">EOMONTH(Input!$C$7,A36)</f>
        <v>43890</v>
      </c>
      <c r="C36" s="77"/>
      <c r="D36" s="78" t="n">
        <f aca="false">IF(OR($B36&lt;Input!$C$25,$B36&lt;Input!$G$25),Input!$K$31*(1+Input!$K$32/100)^(DATEDIF(Input!$C$7,$B36,"Y")),0)</f>
        <v>-4056</v>
      </c>
    </row>
    <row r="37" customFormat="false" ht="12.8" hidden="false" customHeight="false" outlineLevel="0" collapsed="false">
      <c r="A37" s="96" t="n">
        <v>33</v>
      </c>
      <c r="B37" s="77" t="n">
        <f aca="false">EOMONTH(Input!$C$7,A37)</f>
        <v>43921</v>
      </c>
      <c r="C37" s="77"/>
      <c r="D37" s="78" t="n">
        <f aca="false">IF(OR($B37&lt;Input!$C$25,$B37&lt;Input!$G$25),Input!$K$31*(1+Input!$K$32/100)^(DATEDIF(Input!$C$7,$B37,"Y")),0)</f>
        <v>-4056</v>
      </c>
    </row>
    <row r="38" customFormat="false" ht="12.8" hidden="false" customHeight="false" outlineLevel="0" collapsed="false">
      <c r="A38" s="96" t="n">
        <v>34</v>
      </c>
      <c r="B38" s="77" t="n">
        <f aca="false">EOMONTH(Input!$C$7,A38)</f>
        <v>43951</v>
      </c>
      <c r="C38" s="77"/>
      <c r="D38" s="78" t="n">
        <f aca="false">IF(OR($B38&lt;Input!$C$25,$B38&lt;Input!$G$25),Input!$K$31*(1+Input!$K$32/100)^(DATEDIF(Input!$C$7,$B38,"Y")),0)</f>
        <v>-4056</v>
      </c>
    </row>
    <row r="39" customFormat="false" ht="12.8" hidden="false" customHeight="false" outlineLevel="0" collapsed="false">
      <c r="A39" s="96" t="n">
        <v>35</v>
      </c>
      <c r="B39" s="77" t="n">
        <f aca="false">EOMONTH(Input!$C$7,A39)</f>
        <v>43982</v>
      </c>
      <c r="C39" s="77"/>
      <c r="D39" s="78" t="n">
        <f aca="false">IF(OR($B39&lt;Input!$C$25,$B39&lt;Input!$G$25),Input!$K$31*(1+Input!$K$32/100)^(DATEDIF(Input!$C$7,$B39,"Y")),0)</f>
        <v>-4056</v>
      </c>
    </row>
    <row r="40" customFormat="false" ht="12.8" hidden="false" customHeight="false" outlineLevel="0" collapsed="false">
      <c r="A40" s="96" t="n">
        <v>36</v>
      </c>
      <c r="B40" s="77" t="n">
        <f aca="false">EOMONTH(Input!$C$7,A40)</f>
        <v>44012</v>
      </c>
      <c r="C40" s="77"/>
      <c r="D40" s="78" t="n">
        <f aca="false">IF(OR($B40&lt;Input!$C$25,$B40&lt;Input!$G$25),Input!$K$31*(1+Input!$K$32/100)^(DATEDIF(Input!$C$7,$B40,"Y")),0)</f>
        <v>-4218.24</v>
      </c>
    </row>
    <row r="41" customFormat="false" ht="12.8" hidden="false" customHeight="false" outlineLevel="0" collapsed="false">
      <c r="A41" s="96" t="n">
        <v>37</v>
      </c>
      <c r="B41" s="77" t="n">
        <f aca="false">EOMONTH(Input!$C$7,A41)</f>
        <v>44043</v>
      </c>
      <c r="C41" s="77"/>
      <c r="D41" s="78" t="n">
        <f aca="false">IF(OR($B41&lt;Input!$C$25,$B41&lt;Input!$G$25),Input!$K$31*(1+Input!$K$32/100)^(DATEDIF(Input!$C$7,$B41,"Y")),0)</f>
        <v>-4218.24</v>
      </c>
    </row>
    <row r="42" customFormat="false" ht="12.8" hidden="false" customHeight="false" outlineLevel="0" collapsed="false">
      <c r="A42" s="96" t="n">
        <v>38</v>
      </c>
      <c r="B42" s="77" t="n">
        <f aca="false">EOMONTH(Input!$C$7,A42)</f>
        <v>44074</v>
      </c>
      <c r="C42" s="77"/>
      <c r="D42" s="78" t="n">
        <f aca="false">IF(OR($B42&lt;Input!$C$25,$B42&lt;Input!$G$25),Input!$K$31*(1+Input!$K$32/100)^(DATEDIF(Input!$C$7,$B42,"Y")),0)</f>
        <v>-4218.24</v>
      </c>
    </row>
    <row r="43" customFormat="false" ht="12.8" hidden="false" customHeight="false" outlineLevel="0" collapsed="false">
      <c r="A43" s="96" t="n">
        <v>39</v>
      </c>
      <c r="B43" s="77" t="n">
        <f aca="false">EOMONTH(Input!$C$7,A43)</f>
        <v>44104</v>
      </c>
      <c r="C43" s="77"/>
      <c r="D43" s="78" t="n">
        <f aca="false">IF(OR($B43&lt;Input!$C$25,$B43&lt;Input!$G$25),Input!$K$31*(1+Input!$K$32/100)^(DATEDIF(Input!$C$7,$B43,"Y")),0)</f>
        <v>-4218.24</v>
      </c>
    </row>
    <row r="44" customFormat="false" ht="12.8" hidden="false" customHeight="false" outlineLevel="0" collapsed="false">
      <c r="A44" s="96" t="n">
        <v>40</v>
      </c>
      <c r="B44" s="77" t="n">
        <f aca="false">EOMONTH(Input!$C$7,A44)</f>
        <v>44135</v>
      </c>
      <c r="C44" s="77"/>
      <c r="D44" s="78" t="n">
        <f aca="false">IF(OR($B44&lt;Input!$C$25,$B44&lt;Input!$G$25),Input!$K$31*(1+Input!$K$32/100)^(DATEDIF(Input!$C$7,$B44,"Y")),0)</f>
        <v>-4218.24</v>
      </c>
    </row>
    <row r="45" customFormat="false" ht="12.8" hidden="false" customHeight="false" outlineLevel="0" collapsed="false">
      <c r="A45" s="96" t="n">
        <v>41</v>
      </c>
      <c r="B45" s="77" t="n">
        <f aca="false">EOMONTH(Input!$C$7,A45)</f>
        <v>44165</v>
      </c>
      <c r="C45" s="77"/>
      <c r="D45" s="78" t="n">
        <f aca="false">IF(OR($B45&lt;Input!$C$25,$B45&lt;Input!$G$25),Input!$K$31*(1+Input!$K$32/100)^(DATEDIF(Input!$C$7,$B45,"Y")),0)</f>
        <v>-4218.24</v>
      </c>
    </row>
    <row r="46" customFormat="false" ht="12.8" hidden="false" customHeight="false" outlineLevel="0" collapsed="false">
      <c r="A46" s="96" t="n">
        <v>42</v>
      </c>
      <c r="B46" s="77" t="n">
        <f aca="false">EOMONTH(Input!$C$7,A46)</f>
        <v>44196</v>
      </c>
      <c r="C46" s="77"/>
      <c r="D46" s="78" t="n">
        <f aca="false">IF(OR($B46&lt;Input!$C$25,$B46&lt;Input!$G$25),Input!$K$31*(1+Input!$K$32/100)^(DATEDIF(Input!$C$7,$B46,"Y")),0)</f>
        <v>-4218.24</v>
      </c>
    </row>
    <row r="47" customFormat="false" ht="12.8" hidden="false" customHeight="false" outlineLevel="0" collapsed="false">
      <c r="A47" s="96" t="n">
        <v>43</v>
      </c>
      <c r="B47" s="77" t="n">
        <f aca="false">EOMONTH(Input!$C$7,A47)</f>
        <v>44227</v>
      </c>
      <c r="C47" s="77"/>
      <c r="D47" s="78" t="n">
        <f aca="false">IF(OR($B47&lt;Input!$C$25,$B47&lt;Input!$G$25),Input!$K$31*(1+Input!$K$32/100)^(DATEDIF(Input!$C$7,$B47,"Y")),0)</f>
        <v>-4218.24</v>
      </c>
    </row>
    <row r="48" customFormat="false" ht="12.8" hidden="false" customHeight="false" outlineLevel="0" collapsed="false">
      <c r="A48" s="96" t="n">
        <v>44</v>
      </c>
      <c r="B48" s="77" t="n">
        <f aca="false">EOMONTH(Input!$C$7,A48)</f>
        <v>44255</v>
      </c>
      <c r="C48" s="77"/>
      <c r="D48" s="78" t="n">
        <f aca="false">IF(OR($B48&lt;Input!$C$25,$B48&lt;Input!$G$25),Input!$K$31*(1+Input!$K$32/100)^(DATEDIF(Input!$C$7,$B48,"Y")),0)</f>
        <v>-4218.24</v>
      </c>
    </row>
    <row r="49" customFormat="false" ht="12.8" hidden="false" customHeight="false" outlineLevel="0" collapsed="false">
      <c r="A49" s="96" t="n">
        <v>45</v>
      </c>
      <c r="B49" s="77" t="n">
        <f aca="false">EOMONTH(Input!$C$7,A49)</f>
        <v>44286</v>
      </c>
      <c r="C49" s="77"/>
      <c r="D49" s="78" t="n">
        <f aca="false">IF(OR($B49&lt;Input!$C$25,$B49&lt;Input!$G$25),Input!$K$31*(1+Input!$K$32/100)^(DATEDIF(Input!$C$7,$B49,"Y")),0)</f>
        <v>-4218.24</v>
      </c>
    </row>
    <row r="50" customFormat="false" ht="12.8" hidden="false" customHeight="false" outlineLevel="0" collapsed="false">
      <c r="A50" s="96" t="n">
        <v>46</v>
      </c>
      <c r="B50" s="77" t="n">
        <f aca="false">EOMONTH(Input!$C$7,A50)</f>
        <v>44316</v>
      </c>
      <c r="C50" s="77"/>
      <c r="D50" s="78" t="n">
        <f aca="false">IF(OR($B50&lt;Input!$C$25,$B50&lt;Input!$G$25),Input!$K$31*(1+Input!$K$32/100)^(DATEDIF(Input!$C$7,$B50,"Y")),0)</f>
        <v>-4218.24</v>
      </c>
    </row>
    <row r="51" customFormat="false" ht="12.8" hidden="false" customHeight="false" outlineLevel="0" collapsed="false">
      <c r="A51" s="96" t="n">
        <v>47</v>
      </c>
      <c r="B51" s="77" t="n">
        <f aca="false">EOMONTH(Input!$C$7,A51)</f>
        <v>44347</v>
      </c>
      <c r="C51" s="77"/>
      <c r="D51" s="78" t="n">
        <f aca="false">IF(OR($B51&lt;Input!$C$25,$B51&lt;Input!$G$25),Input!$K$31*(1+Input!$K$32/100)^(DATEDIF(Input!$C$7,$B51,"Y")),0)</f>
        <v>-4218.24</v>
      </c>
    </row>
    <row r="52" customFormat="false" ht="12.8" hidden="false" customHeight="false" outlineLevel="0" collapsed="false">
      <c r="A52" s="96" t="n">
        <v>48</v>
      </c>
      <c r="B52" s="77" t="n">
        <f aca="false">EOMONTH(Input!$C$7,A52)</f>
        <v>44377</v>
      </c>
      <c r="C52" s="77"/>
      <c r="D52" s="78" t="n">
        <f aca="false">IF(OR($B52&lt;Input!$C$25,$B52&lt;Input!$G$25),Input!$K$31*(1+Input!$K$32/100)^(DATEDIF(Input!$C$7,$B52,"Y")),0)</f>
        <v>-4386.9696</v>
      </c>
    </row>
    <row r="53" customFormat="false" ht="12.8" hidden="false" customHeight="false" outlineLevel="0" collapsed="false">
      <c r="A53" s="96" t="n">
        <v>49</v>
      </c>
      <c r="B53" s="77" t="n">
        <f aca="false">EOMONTH(Input!$C$7,A53)</f>
        <v>44408</v>
      </c>
      <c r="C53" s="77"/>
      <c r="D53" s="78" t="n">
        <f aca="false">IF(OR($B53&lt;Input!$C$25,$B53&lt;Input!$G$25),Input!$K$31*(1+Input!$K$32/100)^(DATEDIF(Input!$C$7,$B53,"Y")),0)</f>
        <v>-4386.9696</v>
      </c>
    </row>
    <row r="54" customFormat="false" ht="12.8" hidden="false" customHeight="false" outlineLevel="0" collapsed="false">
      <c r="A54" s="96" t="n">
        <v>50</v>
      </c>
      <c r="B54" s="77" t="n">
        <f aca="false">EOMONTH(Input!$C$7,A54)</f>
        <v>44439</v>
      </c>
      <c r="C54" s="77"/>
      <c r="D54" s="78" t="n">
        <f aca="false">IF(OR($B54&lt;Input!$C$25,$B54&lt;Input!$G$25),Input!$K$31*(1+Input!$K$32/100)^(DATEDIF(Input!$C$7,$B54,"Y")),0)</f>
        <v>-4386.9696</v>
      </c>
    </row>
    <row r="55" customFormat="false" ht="12.8" hidden="false" customHeight="false" outlineLevel="0" collapsed="false">
      <c r="A55" s="96" t="n">
        <v>51</v>
      </c>
      <c r="B55" s="77" t="n">
        <f aca="false">EOMONTH(Input!$C$7,A55)</f>
        <v>44469</v>
      </c>
      <c r="C55" s="77"/>
      <c r="D55" s="78" t="n">
        <f aca="false">IF(OR($B55&lt;Input!$C$25,$B55&lt;Input!$G$25),Input!$K$31*(1+Input!$K$32/100)^(DATEDIF(Input!$C$7,$B55,"Y")),0)</f>
        <v>-4386.9696</v>
      </c>
    </row>
    <row r="56" customFormat="false" ht="12.8" hidden="false" customHeight="false" outlineLevel="0" collapsed="false">
      <c r="A56" s="96" t="n">
        <v>52</v>
      </c>
      <c r="B56" s="77" t="n">
        <f aca="false">EOMONTH(Input!$C$7,A56)</f>
        <v>44500</v>
      </c>
      <c r="C56" s="77"/>
      <c r="D56" s="78" t="n">
        <f aca="false">IF(OR($B56&lt;Input!$C$25,$B56&lt;Input!$G$25),Input!$K$31*(1+Input!$K$32/100)^(DATEDIF(Input!$C$7,$B56,"Y")),0)</f>
        <v>-4386.9696</v>
      </c>
    </row>
    <row r="57" customFormat="false" ht="12.8" hidden="false" customHeight="false" outlineLevel="0" collapsed="false">
      <c r="A57" s="96" t="n">
        <v>53</v>
      </c>
      <c r="B57" s="77" t="n">
        <f aca="false">EOMONTH(Input!$C$7,A57)</f>
        <v>44530</v>
      </c>
      <c r="C57" s="77"/>
      <c r="D57" s="78" t="n">
        <f aca="false">IF(OR($B57&lt;Input!$C$25,$B57&lt;Input!$G$25),Input!$K$31*(1+Input!$K$32/100)^(DATEDIF(Input!$C$7,$B57,"Y")),0)</f>
        <v>-4386.9696</v>
      </c>
    </row>
    <row r="58" customFormat="false" ht="12.8" hidden="false" customHeight="false" outlineLevel="0" collapsed="false">
      <c r="A58" s="96" t="n">
        <v>54</v>
      </c>
      <c r="B58" s="77" t="n">
        <f aca="false">EOMONTH(Input!$C$7,A58)</f>
        <v>44561</v>
      </c>
      <c r="C58" s="77"/>
      <c r="D58" s="78" t="n">
        <f aca="false">IF(OR($B58&lt;Input!$C$25,$B58&lt;Input!$G$25),Input!$K$31*(1+Input!$K$32/100)^(DATEDIF(Input!$C$7,$B58,"Y")),0)</f>
        <v>-4386.9696</v>
      </c>
    </row>
    <row r="59" customFormat="false" ht="12.8" hidden="false" customHeight="false" outlineLevel="0" collapsed="false">
      <c r="A59" s="96" t="n">
        <v>55</v>
      </c>
      <c r="B59" s="77" t="n">
        <f aca="false">EOMONTH(Input!$C$7,A59)</f>
        <v>44592</v>
      </c>
      <c r="C59" s="77"/>
      <c r="D59" s="78" t="n">
        <f aca="false">IF(OR($B59&lt;Input!$C$25,$B59&lt;Input!$G$25),Input!$K$31*(1+Input!$K$32/100)^(DATEDIF(Input!$C$7,$B59,"Y")),0)</f>
        <v>-4386.9696</v>
      </c>
    </row>
    <row r="60" customFormat="false" ht="12.8" hidden="false" customHeight="false" outlineLevel="0" collapsed="false">
      <c r="A60" s="96" t="n">
        <v>56</v>
      </c>
      <c r="B60" s="77" t="n">
        <f aca="false">EOMONTH(Input!$C$7,A60)</f>
        <v>44620</v>
      </c>
      <c r="C60" s="77"/>
      <c r="D60" s="78" t="n">
        <f aca="false">IF(OR($B60&lt;Input!$C$25,$B60&lt;Input!$G$25),Input!$K$31*(1+Input!$K$32/100)^(DATEDIF(Input!$C$7,$B60,"Y")),0)</f>
        <v>-4386.9696</v>
      </c>
    </row>
    <row r="61" customFormat="false" ht="12.8" hidden="false" customHeight="false" outlineLevel="0" collapsed="false">
      <c r="A61" s="96" t="n">
        <v>57</v>
      </c>
      <c r="B61" s="77" t="n">
        <f aca="false">EOMONTH(Input!$C$7,A61)</f>
        <v>44651</v>
      </c>
      <c r="C61" s="77"/>
      <c r="D61" s="78" t="n">
        <f aca="false">IF(OR($B61&lt;Input!$C$25,$B61&lt;Input!$G$25),Input!$K$31*(1+Input!$K$32/100)^(DATEDIF(Input!$C$7,$B61,"Y")),0)</f>
        <v>-4386.9696</v>
      </c>
    </row>
    <row r="62" customFormat="false" ht="12.8" hidden="false" customHeight="false" outlineLevel="0" collapsed="false">
      <c r="A62" s="96" t="n">
        <v>58</v>
      </c>
      <c r="B62" s="77" t="n">
        <f aca="false">EOMONTH(Input!$C$7,A62)</f>
        <v>44681</v>
      </c>
      <c r="C62" s="77"/>
      <c r="D62" s="78" t="n">
        <f aca="false">IF(OR($B62&lt;Input!$C$25,$B62&lt;Input!$G$25),Input!$K$31*(1+Input!$K$32/100)^(DATEDIF(Input!$C$7,$B62,"Y")),0)</f>
        <v>-4386.9696</v>
      </c>
    </row>
    <row r="63" customFormat="false" ht="12.8" hidden="false" customHeight="false" outlineLevel="0" collapsed="false">
      <c r="A63" s="96" t="n">
        <v>59</v>
      </c>
      <c r="B63" s="77" t="n">
        <f aca="false">EOMONTH(Input!$C$7,A63)</f>
        <v>44712</v>
      </c>
      <c r="C63" s="77"/>
      <c r="D63" s="78" t="n">
        <f aca="false">IF(OR($B63&lt;Input!$C$25,$B63&lt;Input!$G$25),Input!$K$31*(1+Input!$K$32/100)^(DATEDIF(Input!$C$7,$B63,"Y")),0)</f>
        <v>-4386.9696</v>
      </c>
    </row>
    <row r="64" customFormat="false" ht="12.8" hidden="false" customHeight="false" outlineLevel="0" collapsed="false">
      <c r="A64" s="96" t="n">
        <v>60</v>
      </c>
      <c r="B64" s="77" t="n">
        <f aca="false">EOMONTH(Input!$C$7,A64)</f>
        <v>44742</v>
      </c>
      <c r="C64" s="77"/>
      <c r="D64" s="78" t="n">
        <f aca="false">IF(OR($B64&lt;Input!$C$25,$B64&lt;Input!$G$25),Input!$K$31*(1+Input!$K$32/100)^(DATEDIF(Input!$C$7,$B64,"Y")),0)</f>
        <v>-4562.448384</v>
      </c>
    </row>
    <row r="65" customFormat="false" ht="12.8" hidden="false" customHeight="false" outlineLevel="0" collapsed="false">
      <c r="A65" s="96" t="n">
        <v>61</v>
      </c>
      <c r="B65" s="77" t="n">
        <f aca="false">EOMONTH(Input!$C$7,A65)</f>
        <v>44773</v>
      </c>
      <c r="C65" s="77"/>
      <c r="D65" s="78" t="n">
        <f aca="false">IF(OR($B65&lt;Input!$C$25,$B65&lt;Input!$G$25),Input!$K$31*(1+Input!$K$32/100)^(DATEDIF(Input!$C$7,$B65,"Y")),0)</f>
        <v>-4562.448384</v>
      </c>
    </row>
    <row r="66" customFormat="false" ht="12.8" hidden="false" customHeight="false" outlineLevel="0" collapsed="false">
      <c r="A66" s="96" t="n">
        <v>62</v>
      </c>
      <c r="B66" s="77" t="n">
        <f aca="false">EOMONTH(Input!$C$7,A66)</f>
        <v>44804</v>
      </c>
      <c r="C66" s="77"/>
      <c r="D66" s="78" t="n">
        <f aca="false">IF(OR($B66&lt;Input!$C$25,$B66&lt;Input!$G$25),Input!$K$31*(1+Input!$K$32/100)^(DATEDIF(Input!$C$7,$B66,"Y")),0)</f>
        <v>-4562.448384</v>
      </c>
    </row>
    <row r="67" customFormat="false" ht="12.8" hidden="false" customHeight="false" outlineLevel="0" collapsed="false">
      <c r="A67" s="96" t="n">
        <v>63</v>
      </c>
      <c r="B67" s="77" t="n">
        <f aca="false">EOMONTH(Input!$C$7,A67)</f>
        <v>44834</v>
      </c>
      <c r="C67" s="77"/>
      <c r="D67" s="78" t="n">
        <f aca="false">IF(OR($B67&lt;Input!$C$25,$B67&lt;Input!$G$25),Input!$K$31*(1+Input!$K$32/100)^(DATEDIF(Input!$C$7,$B67,"Y")),0)</f>
        <v>-4562.448384</v>
      </c>
    </row>
    <row r="68" customFormat="false" ht="12.8" hidden="false" customHeight="false" outlineLevel="0" collapsed="false">
      <c r="A68" s="96" t="n">
        <v>64</v>
      </c>
      <c r="B68" s="77" t="n">
        <f aca="false">EOMONTH(Input!$C$7,A68)</f>
        <v>44865</v>
      </c>
      <c r="C68" s="77"/>
      <c r="D68" s="78" t="n">
        <f aca="false">IF(OR($B68&lt;Input!$C$25,$B68&lt;Input!$G$25),Input!$K$31*(1+Input!$K$32/100)^(DATEDIF(Input!$C$7,$B68,"Y")),0)</f>
        <v>-4562.448384</v>
      </c>
    </row>
    <row r="69" customFormat="false" ht="12.8" hidden="false" customHeight="false" outlineLevel="0" collapsed="false">
      <c r="A69" s="96" t="n">
        <v>65</v>
      </c>
      <c r="B69" s="77" t="n">
        <f aca="false">EOMONTH(Input!$C$7,A69)</f>
        <v>44895</v>
      </c>
      <c r="C69" s="77"/>
      <c r="D69" s="78" t="n">
        <f aca="false">IF(OR($B69&lt;Input!$C$25,$B69&lt;Input!$G$25),Input!$K$31*(1+Input!$K$32/100)^(DATEDIF(Input!$C$7,$B69,"Y")),0)</f>
        <v>-4562.448384</v>
      </c>
    </row>
    <row r="70" customFormat="false" ht="12.8" hidden="false" customHeight="false" outlineLevel="0" collapsed="false">
      <c r="A70" s="96" t="n">
        <v>66</v>
      </c>
      <c r="B70" s="77" t="n">
        <f aca="false">EOMONTH(Input!$C$7,A70)</f>
        <v>44926</v>
      </c>
      <c r="C70" s="77"/>
      <c r="D70" s="78" t="n">
        <f aca="false">IF(OR($B70&lt;Input!$C$25,$B70&lt;Input!$G$25),Input!$K$31*(1+Input!$K$32/100)^(DATEDIF(Input!$C$7,$B70,"Y")),0)</f>
        <v>-4562.448384</v>
      </c>
    </row>
    <row r="71" customFormat="false" ht="12.8" hidden="false" customHeight="false" outlineLevel="0" collapsed="false">
      <c r="A71" s="96" t="n">
        <v>67</v>
      </c>
      <c r="B71" s="77" t="n">
        <f aca="false">EOMONTH(Input!$C$7,A71)</f>
        <v>44957</v>
      </c>
      <c r="C71" s="77"/>
      <c r="D71" s="78" t="n">
        <f aca="false">IF(OR($B71&lt;Input!$C$25,$B71&lt;Input!$G$25),Input!$K$31*(1+Input!$K$32/100)^(DATEDIF(Input!$C$7,$B71,"Y")),0)</f>
        <v>-4562.448384</v>
      </c>
    </row>
    <row r="72" customFormat="false" ht="12.8" hidden="false" customHeight="false" outlineLevel="0" collapsed="false">
      <c r="A72" s="96" t="n">
        <v>68</v>
      </c>
      <c r="B72" s="77" t="n">
        <f aca="false">EOMONTH(Input!$C$7,A72)</f>
        <v>44985</v>
      </c>
      <c r="C72" s="77"/>
      <c r="D72" s="78" t="n">
        <f aca="false">IF(OR($B72&lt;Input!$C$25,$B72&lt;Input!$G$25),Input!$K$31*(1+Input!$K$32/100)^(DATEDIF(Input!$C$7,$B72,"Y")),0)</f>
        <v>-4562.448384</v>
      </c>
    </row>
    <row r="73" customFormat="false" ht="12.8" hidden="false" customHeight="false" outlineLevel="0" collapsed="false">
      <c r="A73" s="96" t="n">
        <v>69</v>
      </c>
      <c r="B73" s="77" t="n">
        <f aca="false">EOMONTH(Input!$C$7,A73)</f>
        <v>45016</v>
      </c>
      <c r="C73" s="77"/>
      <c r="D73" s="78" t="n">
        <f aca="false">IF(OR($B73&lt;Input!$C$25,$B73&lt;Input!$G$25),Input!$K$31*(1+Input!$K$32/100)^(DATEDIF(Input!$C$7,$B73,"Y")),0)</f>
        <v>-4562.448384</v>
      </c>
    </row>
    <row r="74" customFormat="false" ht="12.8" hidden="false" customHeight="false" outlineLevel="0" collapsed="false">
      <c r="A74" s="96" t="n">
        <v>70</v>
      </c>
      <c r="B74" s="77" t="n">
        <f aca="false">EOMONTH(Input!$C$7,A74)</f>
        <v>45046</v>
      </c>
      <c r="C74" s="77"/>
      <c r="D74" s="78" t="n">
        <f aca="false">IF(OR($B74&lt;Input!$C$25,$B74&lt;Input!$G$25),Input!$K$31*(1+Input!$K$32/100)^(DATEDIF(Input!$C$7,$B74,"Y")),0)</f>
        <v>-4562.448384</v>
      </c>
    </row>
    <row r="75" customFormat="false" ht="12.8" hidden="false" customHeight="false" outlineLevel="0" collapsed="false">
      <c r="A75" s="96" t="n">
        <v>71</v>
      </c>
      <c r="B75" s="77" t="n">
        <f aca="false">EOMONTH(Input!$C$7,A75)</f>
        <v>45077</v>
      </c>
      <c r="C75" s="77"/>
      <c r="D75" s="78" t="n">
        <f aca="false">IF(OR($B75&lt;Input!$C$25,$B75&lt;Input!$G$25),Input!$K$31*(1+Input!$K$32/100)^(DATEDIF(Input!$C$7,$B75,"Y")),0)</f>
        <v>-4562.448384</v>
      </c>
    </row>
    <row r="76" customFormat="false" ht="12.8" hidden="false" customHeight="false" outlineLevel="0" collapsed="false">
      <c r="A76" s="96" t="n">
        <v>72</v>
      </c>
      <c r="B76" s="77" t="n">
        <f aca="false">EOMONTH(Input!$C$7,A76)</f>
        <v>45107</v>
      </c>
      <c r="C76" s="77"/>
      <c r="D76" s="78" t="n">
        <f aca="false">IF(OR($B76&lt;Input!$C$25,$B76&lt;Input!$G$25),Input!$K$31*(1+Input!$K$32/100)^(DATEDIF(Input!$C$7,$B76,"Y")),0)</f>
        <v>-4744.94631936</v>
      </c>
    </row>
    <row r="77" customFormat="false" ht="12.8" hidden="false" customHeight="false" outlineLevel="0" collapsed="false">
      <c r="A77" s="96" t="n">
        <v>73</v>
      </c>
      <c r="B77" s="77" t="n">
        <f aca="false">EOMONTH(Input!$C$7,A77)</f>
        <v>45138</v>
      </c>
      <c r="C77" s="77"/>
      <c r="D77" s="78" t="n">
        <f aca="false">IF(OR($B77&lt;Input!$C$25,$B77&lt;Input!$G$25),Input!$K$31*(1+Input!$K$32/100)^(DATEDIF(Input!$C$7,$B77,"Y")),0)</f>
        <v>-4744.94631936</v>
      </c>
    </row>
    <row r="78" customFormat="false" ht="12.8" hidden="false" customHeight="false" outlineLevel="0" collapsed="false">
      <c r="A78" s="96" t="n">
        <v>74</v>
      </c>
      <c r="B78" s="77" t="n">
        <f aca="false">EOMONTH(Input!$C$7,A78)</f>
        <v>45169</v>
      </c>
      <c r="C78" s="77"/>
      <c r="D78" s="78" t="n">
        <f aca="false">IF(OR($B78&lt;Input!$C$25,$B78&lt;Input!$G$25),Input!$K$31*(1+Input!$K$32/100)^(DATEDIF(Input!$C$7,$B78,"Y")),0)</f>
        <v>-4744.94631936</v>
      </c>
    </row>
    <row r="79" customFormat="false" ht="12.8" hidden="false" customHeight="false" outlineLevel="0" collapsed="false">
      <c r="A79" s="96" t="n">
        <v>75</v>
      </c>
      <c r="B79" s="77" t="n">
        <f aca="false">EOMONTH(Input!$C$7,A79)</f>
        <v>45199</v>
      </c>
      <c r="C79" s="77"/>
      <c r="D79" s="78" t="n">
        <f aca="false">IF(OR($B79&lt;Input!$C$25,$B79&lt;Input!$G$25),Input!$K$31*(1+Input!$K$32/100)^(DATEDIF(Input!$C$7,$B79,"Y")),0)</f>
        <v>-4744.94631936</v>
      </c>
    </row>
    <row r="80" customFormat="false" ht="12.8" hidden="false" customHeight="false" outlineLevel="0" collapsed="false">
      <c r="A80" s="96" t="n">
        <v>76</v>
      </c>
      <c r="B80" s="77" t="n">
        <f aca="false">EOMONTH(Input!$C$7,A80)</f>
        <v>45230</v>
      </c>
      <c r="C80" s="77"/>
      <c r="D80" s="78" t="n">
        <f aca="false">IF(OR($B80&lt;Input!$C$25,$B80&lt;Input!$G$25),Input!$K$31*(1+Input!$K$32/100)^(DATEDIF(Input!$C$7,$B80,"Y")),0)</f>
        <v>-4744.94631936</v>
      </c>
    </row>
    <row r="81" customFormat="false" ht="12.8" hidden="false" customHeight="false" outlineLevel="0" collapsed="false">
      <c r="A81" s="96" t="n">
        <v>77</v>
      </c>
      <c r="B81" s="77" t="n">
        <f aca="false">EOMONTH(Input!$C$7,A81)</f>
        <v>45260</v>
      </c>
      <c r="C81" s="77"/>
      <c r="D81" s="78" t="n">
        <f aca="false">IF(OR($B81&lt;Input!$C$25,$B81&lt;Input!$G$25),Input!$K$31*(1+Input!$K$32/100)^(DATEDIF(Input!$C$7,$B81,"Y")),0)</f>
        <v>-4744.94631936</v>
      </c>
    </row>
    <row r="82" customFormat="false" ht="12.8" hidden="false" customHeight="false" outlineLevel="0" collapsed="false">
      <c r="A82" s="96" t="n">
        <v>78</v>
      </c>
      <c r="B82" s="77" t="n">
        <f aca="false">EOMONTH(Input!$C$7,A82)</f>
        <v>45291</v>
      </c>
      <c r="C82" s="77"/>
      <c r="D82" s="78" t="n">
        <f aca="false">IF(OR($B82&lt;Input!$C$25,$B82&lt;Input!$G$25),Input!$K$31*(1+Input!$K$32/100)^(DATEDIF(Input!$C$7,$B82,"Y")),0)</f>
        <v>-4744.94631936</v>
      </c>
    </row>
    <row r="83" customFormat="false" ht="12.8" hidden="false" customHeight="false" outlineLevel="0" collapsed="false">
      <c r="A83" s="96" t="n">
        <v>79</v>
      </c>
      <c r="B83" s="77" t="n">
        <f aca="false">EOMONTH(Input!$C$7,A83)</f>
        <v>45322</v>
      </c>
      <c r="C83" s="77"/>
      <c r="D83" s="78" t="n">
        <f aca="false">IF(OR($B83&lt;Input!$C$25,$B83&lt;Input!$G$25),Input!$K$31*(1+Input!$K$32/100)^(DATEDIF(Input!$C$7,$B83,"Y")),0)</f>
        <v>-4744.94631936</v>
      </c>
    </row>
    <row r="84" customFormat="false" ht="12.8" hidden="false" customHeight="false" outlineLevel="0" collapsed="false">
      <c r="A84" s="96" t="n">
        <v>80</v>
      </c>
      <c r="B84" s="77" t="n">
        <f aca="false">EOMONTH(Input!$C$7,A84)</f>
        <v>45351</v>
      </c>
      <c r="C84" s="77"/>
      <c r="D84" s="78" t="n">
        <f aca="false">IF(OR($B84&lt;Input!$C$25,$B84&lt;Input!$G$25),Input!$K$31*(1+Input!$K$32/100)^(DATEDIF(Input!$C$7,$B84,"Y")),0)</f>
        <v>-4744.94631936</v>
      </c>
    </row>
    <row r="85" customFormat="false" ht="12.8" hidden="false" customHeight="false" outlineLevel="0" collapsed="false">
      <c r="A85" s="96" t="n">
        <v>81</v>
      </c>
      <c r="B85" s="77" t="n">
        <f aca="false">EOMONTH(Input!$C$7,A85)</f>
        <v>45382</v>
      </c>
      <c r="C85" s="77"/>
      <c r="D85" s="78" t="n">
        <f aca="false">IF(OR($B85&lt;Input!$C$25,$B85&lt;Input!$G$25),Input!$K$31*(1+Input!$K$32/100)^(DATEDIF(Input!$C$7,$B85,"Y")),0)</f>
        <v>-4744.94631936</v>
      </c>
    </row>
    <row r="86" customFormat="false" ht="12.8" hidden="false" customHeight="false" outlineLevel="0" collapsed="false">
      <c r="A86" s="96" t="n">
        <v>82</v>
      </c>
      <c r="B86" s="77" t="n">
        <f aca="false">EOMONTH(Input!$C$7,A86)</f>
        <v>45412</v>
      </c>
      <c r="C86" s="77"/>
      <c r="D86" s="78" t="n">
        <f aca="false">IF(OR($B86&lt;Input!$C$25,$B86&lt;Input!$G$25),Input!$K$31*(1+Input!$K$32/100)^(DATEDIF(Input!$C$7,$B86,"Y")),0)</f>
        <v>-4744.94631936</v>
      </c>
    </row>
    <row r="87" customFormat="false" ht="12.8" hidden="false" customHeight="false" outlineLevel="0" collapsed="false">
      <c r="A87" s="96" t="n">
        <v>83</v>
      </c>
      <c r="B87" s="77" t="n">
        <f aca="false">EOMONTH(Input!$C$7,A87)</f>
        <v>45443</v>
      </c>
      <c r="C87" s="77"/>
      <c r="D87" s="78" t="n">
        <f aca="false">IF(OR($B87&lt;Input!$C$25,$B87&lt;Input!$G$25),Input!$K$31*(1+Input!$K$32/100)^(DATEDIF(Input!$C$7,$B87,"Y")),0)</f>
        <v>-4744.94631936</v>
      </c>
    </row>
    <row r="88" customFormat="false" ht="12.8" hidden="false" customHeight="false" outlineLevel="0" collapsed="false">
      <c r="A88" s="96" t="n">
        <v>84</v>
      </c>
      <c r="B88" s="77" t="n">
        <f aca="false">EOMONTH(Input!$C$7,A88)</f>
        <v>45473</v>
      </c>
      <c r="C88" s="77"/>
      <c r="D88" s="78" t="n">
        <f aca="false">IF(OR($B88&lt;Input!$C$25,$B88&lt;Input!$G$25),Input!$K$31*(1+Input!$K$32/100)^(DATEDIF(Input!$C$7,$B88,"Y")),0)</f>
        <v>-4934.7441721344</v>
      </c>
    </row>
    <row r="89" customFormat="false" ht="12.8" hidden="false" customHeight="false" outlineLevel="0" collapsed="false">
      <c r="A89" s="96" t="n">
        <v>85</v>
      </c>
      <c r="B89" s="77" t="n">
        <f aca="false">EOMONTH(Input!$C$7,A89)</f>
        <v>45504</v>
      </c>
      <c r="C89" s="77"/>
      <c r="D89" s="78" t="n">
        <f aca="false">IF(OR($B89&lt;Input!$C$25,$B89&lt;Input!$G$25),Input!$K$31*(1+Input!$K$32/100)^(DATEDIF(Input!$C$7,$B89,"Y")),0)</f>
        <v>-4934.7441721344</v>
      </c>
    </row>
    <row r="90" customFormat="false" ht="12.8" hidden="false" customHeight="false" outlineLevel="0" collapsed="false">
      <c r="A90" s="96" t="n">
        <v>86</v>
      </c>
      <c r="B90" s="77" t="n">
        <f aca="false">EOMONTH(Input!$C$7,A90)</f>
        <v>45535</v>
      </c>
      <c r="C90" s="77"/>
      <c r="D90" s="78" t="n">
        <f aca="false">IF(OR($B90&lt;Input!$C$25,$B90&lt;Input!$G$25),Input!$K$31*(1+Input!$K$32/100)^(DATEDIF(Input!$C$7,$B90,"Y")),0)</f>
        <v>-4934.7441721344</v>
      </c>
    </row>
    <row r="91" customFormat="false" ht="12.8" hidden="false" customHeight="false" outlineLevel="0" collapsed="false">
      <c r="A91" s="96" t="n">
        <v>87</v>
      </c>
      <c r="B91" s="77" t="n">
        <f aca="false">EOMONTH(Input!$C$7,A91)</f>
        <v>45565</v>
      </c>
      <c r="C91" s="77"/>
      <c r="D91" s="78" t="n">
        <f aca="false">IF(OR($B91&lt;Input!$C$25,$B91&lt;Input!$G$25),Input!$K$31*(1+Input!$K$32/100)^(DATEDIF(Input!$C$7,$B91,"Y")),0)</f>
        <v>-4934.7441721344</v>
      </c>
    </row>
    <row r="92" customFormat="false" ht="12.8" hidden="false" customHeight="false" outlineLevel="0" collapsed="false">
      <c r="A92" s="96" t="n">
        <v>88</v>
      </c>
      <c r="B92" s="77" t="n">
        <f aca="false">EOMONTH(Input!$C$7,A92)</f>
        <v>45596</v>
      </c>
      <c r="C92" s="77"/>
      <c r="D92" s="78" t="n">
        <f aca="false">IF(OR($B92&lt;Input!$C$25,$B92&lt;Input!$G$25),Input!$K$31*(1+Input!$K$32/100)^(DATEDIF(Input!$C$7,$B92,"Y")),0)</f>
        <v>-4934.7441721344</v>
      </c>
    </row>
    <row r="93" customFormat="false" ht="12.8" hidden="false" customHeight="false" outlineLevel="0" collapsed="false">
      <c r="A93" s="96" t="n">
        <v>89</v>
      </c>
      <c r="B93" s="77" t="n">
        <f aca="false">EOMONTH(Input!$C$7,A93)</f>
        <v>45626</v>
      </c>
      <c r="C93" s="77"/>
      <c r="D93" s="78" t="n">
        <f aca="false">IF(OR($B93&lt;Input!$C$25,$B93&lt;Input!$G$25),Input!$K$31*(1+Input!$K$32/100)^(DATEDIF(Input!$C$7,$B93,"Y")),0)</f>
        <v>-4934.7441721344</v>
      </c>
    </row>
    <row r="94" customFormat="false" ht="12.8" hidden="false" customHeight="false" outlineLevel="0" collapsed="false">
      <c r="A94" s="96" t="n">
        <v>90</v>
      </c>
      <c r="B94" s="77" t="n">
        <f aca="false">EOMONTH(Input!$C$7,A94)</f>
        <v>45657</v>
      </c>
      <c r="C94" s="77"/>
      <c r="D94" s="78" t="n">
        <f aca="false">IF(OR($B94&lt;Input!$C$25,$B94&lt;Input!$G$25),Input!$K$31*(1+Input!$K$32/100)^(DATEDIF(Input!$C$7,$B94,"Y")),0)</f>
        <v>-4934.7441721344</v>
      </c>
    </row>
    <row r="95" customFormat="false" ht="12.8" hidden="false" customHeight="false" outlineLevel="0" collapsed="false">
      <c r="A95" s="96" t="n">
        <v>91</v>
      </c>
      <c r="B95" s="77" t="n">
        <f aca="false">EOMONTH(Input!$C$7,A95)</f>
        <v>45688</v>
      </c>
      <c r="C95" s="77"/>
      <c r="D95" s="78" t="n">
        <f aca="false">IF(OR($B95&lt;Input!$C$25,$B95&lt;Input!$G$25),Input!$K$31*(1+Input!$K$32/100)^(DATEDIF(Input!$C$7,$B95,"Y")),0)</f>
        <v>-4934.7441721344</v>
      </c>
    </row>
    <row r="96" customFormat="false" ht="12.8" hidden="false" customHeight="false" outlineLevel="0" collapsed="false">
      <c r="A96" s="96" t="n">
        <v>92</v>
      </c>
      <c r="B96" s="77" t="n">
        <f aca="false">EOMONTH(Input!$C$7,A96)</f>
        <v>45716</v>
      </c>
      <c r="C96" s="77"/>
      <c r="D96" s="78" t="n">
        <f aca="false">IF(OR($B96&lt;Input!$C$25,$B96&lt;Input!$G$25),Input!$K$31*(1+Input!$K$32/100)^(DATEDIF(Input!$C$7,$B96,"Y")),0)</f>
        <v>-4934.7441721344</v>
      </c>
    </row>
    <row r="97" customFormat="false" ht="12.8" hidden="false" customHeight="false" outlineLevel="0" collapsed="false">
      <c r="A97" s="96" t="n">
        <v>93</v>
      </c>
      <c r="B97" s="77" t="n">
        <f aca="false">EOMONTH(Input!$C$7,A97)</f>
        <v>45747</v>
      </c>
      <c r="C97" s="77"/>
      <c r="D97" s="78" t="n">
        <f aca="false">IF(OR($B97&lt;Input!$C$25,$B97&lt;Input!$G$25),Input!$K$31*(1+Input!$K$32/100)^(DATEDIF(Input!$C$7,$B97,"Y")),0)</f>
        <v>-4934.7441721344</v>
      </c>
    </row>
    <row r="98" customFormat="false" ht="12.8" hidden="false" customHeight="false" outlineLevel="0" collapsed="false">
      <c r="A98" s="96" t="n">
        <v>94</v>
      </c>
      <c r="B98" s="77" t="n">
        <f aca="false">EOMONTH(Input!$C$7,A98)</f>
        <v>45777</v>
      </c>
      <c r="C98" s="77"/>
      <c r="D98" s="78" t="n">
        <f aca="false">IF(OR($B98&lt;Input!$C$25,$B98&lt;Input!$G$25),Input!$K$31*(1+Input!$K$32/100)^(DATEDIF(Input!$C$7,$B98,"Y")),0)</f>
        <v>-4934.7441721344</v>
      </c>
    </row>
    <row r="99" customFormat="false" ht="12.8" hidden="false" customHeight="false" outlineLevel="0" collapsed="false">
      <c r="A99" s="96" t="n">
        <v>95</v>
      </c>
      <c r="B99" s="77" t="n">
        <f aca="false">EOMONTH(Input!$C$7,A99)</f>
        <v>45808</v>
      </c>
      <c r="C99" s="77"/>
      <c r="D99" s="78" t="n">
        <f aca="false">IF(OR($B99&lt;Input!$C$25,$B99&lt;Input!$G$25),Input!$K$31*(1+Input!$K$32/100)^(DATEDIF(Input!$C$7,$B99,"Y")),0)</f>
        <v>-4934.7441721344</v>
      </c>
    </row>
    <row r="100" customFormat="false" ht="12.8" hidden="false" customHeight="false" outlineLevel="0" collapsed="false">
      <c r="A100" s="96" t="n">
        <v>96</v>
      </c>
      <c r="B100" s="77" t="n">
        <f aca="false">EOMONTH(Input!$C$7,A100)</f>
        <v>45838</v>
      </c>
      <c r="C100" s="77"/>
      <c r="D100" s="78" t="n">
        <f aca="false">IF(OR($B100&lt;Input!$C$25,$B100&lt;Input!$G$25),Input!$K$31*(1+Input!$K$32/100)^(DATEDIF(Input!$C$7,$B100,"Y")),0)</f>
        <v>-5132.13393901978</v>
      </c>
    </row>
    <row r="101" customFormat="false" ht="12.8" hidden="false" customHeight="false" outlineLevel="0" collapsed="false">
      <c r="A101" s="96" t="n">
        <v>97</v>
      </c>
      <c r="B101" s="77" t="n">
        <f aca="false">EOMONTH(Input!$C$7,A101)</f>
        <v>45869</v>
      </c>
      <c r="C101" s="77"/>
      <c r="D101" s="78" t="n">
        <f aca="false">IF(OR($B101&lt;Input!$C$25,$B101&lt;Input!$G$25),Input!$K$31*(1+Input!$K$32/100)^(DATEDIF(Input!$C$7,$B101,"Y")),0)</f>
        <v>-5132.13393901978</v>
      </c>
    </row>
    <row r="102" customFormat="false" ht="12.8" hidden="false" customHeight="false" outlineLevel="0" collapsed="false">
      <c r="A102" s="96" t="n">
        <v>98</v>
      </c>
      <c r="B102" s="77" t="n">
        <f aca="false">EOMONTH(Input!$C$7,A102)</f>
        <v>45900</v>
      </c>
      <c r="C102" s="77"/>
      <c r="D102" s="78" t="n">
        <f aca="false">IF(OR($B102&lt;Input!$C$25,$B102&lt;Input!$G$25),Input!$K$31*(1+Input!$K$32/100)^(DATEDIF(Input!$C$7,$B102,"Y")),0)</f>
        <v>-5132.13393901978</v>
      </c>
    </row>
    <row r="103" customFormat="false" ht="12.8" hidden="false" customHeight="false" outlineLevel="0" collapsed="false">
      <c r="A103" s="96" t="n">
        <v>99</v>
      </c>
      <c r="B103" s="77" t="n">
        <f aca="false">EOMONTH(Input!$C$7,A103)</f>
        <v>45930</v>
      </c>
      <c r="C103" s="77"/>
      <c r="D103" s="78" t="n">
        <f aca="false">IF(OR($B103&lt;Input!$C$25,$B103&lt;Input!$G$25),Input!$K$31*(1+Input!$K$32/100)^(DATEDIF(Input!$C$7,$B103,"Y")),0)</f>
        <v>-5132.13393901978</v>
      </c>
    </row>
    <row r="104" customFormat="false" ht="12.8" hidden="false" customHeight="false" outlineLevel="0" collapsed="false">
      <c r="A104" s="96" t="n">
        <v>100</v>
      </c>
      <c r="B104" s="77" t="n">
        <f aca="false">EOMONTH(Input!$C$7,A104)</f>
        <v>45961</v>
      </c>
      <c r="C104" s="77"/>
      <c r="D104" s="78" t="n">
        <f aca="false">IF(OR($B104&lt;Input!$C$25,$B104&lt;Input!$G$25),Input!$K$31*(1+Input!$K$32/100)^(DATEDIF(Input!$C$7,$B104,"Y")),0)</f>
        <v>-5132.13393901978</v>
      </c>
    </row>
    <row r="105" customFormat="false" ht="12.8" hidden="false" customHeight="false" outlineLevel="0" collapsed="false">
      <c r="A105" s="96" t="n">
        <v>101</v>
      </c>
      <c r="B105" s="77" t="n">
        <f aca="false">EOMONTH(Input!$C$7,A105)</f>
        <v>45991</v>
      </c>
      <c r="C105" s="77"/>
      <c r="D105" s="78" t="n">
        <f aca="false">IF(OR($B105&lt;Input!$C$25,$B105&lt;Input!$G$25),Input!$K$31*(1+Input!$K$32/100)^(DATEDIF(Input!$C$7,$B105,"Y")),0)</f>
        <v>-5132.13393901978</v>
      </c>
    </row>
    <row r="106" customFormat="false" ht="12.8" hidden="false" customHeight="false" outlineLevel="0" collapsed="false">
      <c r="A106" s="96" t="n">
        <v>102</v>
      </c>
      <c r="B106" s="77" t="n">
        <f aca="false">EOMONTH(Input!$C$7,A106)</f>
        <v>46022</v>
      </c>
      <c r="C106" s="77"/>
      <c r="D106" s="78" t="n">
        <f aca="false">IF(OR($B106&lt;Input!$C$25,$B106&lt;Input!$G$25),Input!$K$31*(1+Input!$K$32/100)^(DATEDIF(Input!$C$7,$B106,"Y")),0)</f>
        <v>-5132.13393901978</v>
      </c>
    </row>
    <row r="107" customFormat="false" ht="12.8" hidden="false" customHeight="false" outlineLevel="0" collapsed="false">
      <c r="A107" s="96" t="n">
        <v>103</v>
      </c>
      <c r="B107" s="77" t="n">
        <f aca="false">EOMONTH(Input!$C$7,A107)</f>
        <v>46053</v>
      </c>
      <c r="C107" s="77"/>
      <c r="D107" s="78" t="n">
        <f aca="false">IF(OR($B107&lt;Input!$C$25,$B107&lt;Input!$G$25),Input!$K$31*(1+Input!$K$32/100)^(DATEDIF(Input!$C$7,$B107,"Y")),0)</f>
        <v>-5132.13393901978</v>
      </c>
    </row>
    <row r="108" customFormat="false" ht="12.8" hidden="false" customHeight="false" outlineLevel="0" collapsed="false">
      <c r="A108" s="96" t="n">
        <v>104</v>
      </c>
      <c r="B108" s="77" t="n">
        <f aca="false">EOMONTH(Input!$C$7,A108)</f>
        <v>46081</v>
      </c>
      <c r="C108" s="77"/>
      <c r="D108" s="78" t="n">
        <f aca="false">IF(OR($B108&lt;Input!$C$25,$B108&lt;Input!$G$25),Input!$K$31*(1+Input!$K$32/100)^(DATEDIF(Input!$C$7,$B108,"Y")),0)</f>
        <v>-5132.13393901978</v>
      </c>
    </row>
    <row r="109" customFormat="false" ht="12.8" hidden="false" customHeight="false" outlineLevel="0" collapsed="false">
      <c r="A109" s="96" t="n">
        <v>105</v>
      </c>
      <c r="B109" s="77" t="n">
        <f aca="false">EOMONTH(Input!$C$7,A109)</f>
        <v>46112</v>
      </c>
      <c r="C109" s="77"/>
      <c r="D109" s="78" t="n">
        <f aca="false">IF(OR($B109&lt;Input!$C$25,$B109&lt;Input!$G$25),Input!$K$31*(1+Input!$K$32/100)^(DATEDIF(Input!$C$7,$B109,"Y")),0)</f>
        <v>-5132.13393901978</v>
      </c>
    </row>
    <row r="110" customFormat="false" ht="12.8" hidden="false" customHeight="false" outlineLevel="0" collapsed="false">
      <c r="A110" s="96" t="n">
        <v>106</v>
      </c>
      <c r="B110" s="77" t="n">
        <f aca="false">EOMONTH(Input!$C$7,A110)</f>
        <v>46142</v>
      </c>
      <c r="C110" s="77"/>
      <c r="D110" s="78" t="n">
        <f aca="false">IF(OR($B110&lt;Input!$C$25,$B110&lt;Input!$G$25),Input!$K$31*(1+Input!$K$32/100)^(DATEDIF(Input!$C$7,$B110,"Y")),0)</f>
        <v>-5132.13393901978</v>
      </c>
    </row>
    <row r="111" customFormat="false" ht="12.8" hidden="false" customHeight="false" outlineLevel="0" collapsed="false">
      <c r="A111" s="96" t="n">
        <v>107</v>
      </c>
      <c r="B111" s="77" t="n">
        <f aca="false">EOMONTH(Input!$C$7,A111)</f>
        <v>46173</v>
      </c>
      <c r="C111" s="77"/>
      <c r="D111" s="78" t="n">
        <f aca="false">IF(OR($B111&lt;Input!$C$25,$B111&lt;Input!$G$25),Input!$K$31*(1+Input!$K$32/100)^(DATEDIF(Input!$C$7,$B111,"Y")),0)</f>
        <v>-5132.13393901978</v>
      </c>
    </row>
    <row r="112" customFormat="false" ht="12.8" hidden="false" customHeight="false" outlineLevel="0" collapsed="false">
      <c r="A112" s="96" t="n">
        <v>108</v>
      </c>
      <c r="B112" s="77" t="n">
        <f aca="false">EOMONTH(Input!$C$7,A112)</f>
        <v>46203</v>
      </c>
      <c r="C112" s="77"/>
      <c r="D112" s="78" t="n">
        <f aca="false">IF(OR($B112&lt;Input!$C$25,$B112&lt;Input!$G$25),Input!$K$31*(1+Input!$K$32/100)^(DATEDIF(Input!$C$7,$B112,"Y")),0)</f>
        <v>-5337.41929658057</v>
      </c>
    </row>
    <row r="113" customFormat="false" ht="12.8" hidden="false" customHeight="false" outlineLevel="0" collapsed="false">
      <c r="A113" s="96" t="n">
        <v>109</v>
      </c>
      <c r="B113" s="77" t="n">
        <f aca="false">EOMONTH(Input!$C$7,A113)</f>
        <v>46234</v>
      </c>
      <c r="C113" s="77"/>
      <c r="D113" s="78" t="n">
        <f aca="false">IF(OR($B113&lt;Input!$C$25,$B113&lt;Input!$G$25),Input!$K$31*(1+Input!$K$32/100)^(DATEDIF(Input!$C$7,$B113,"Y")),0)</f>
        <v>-5337.41929658057</v>
      </c>
    </row>
    <row r="114" customFormat="false" ht="12.8" hidden="false" customHeight="false" outlineLevel="0" collapsed="false">
      <c r="A114" s="96" t="n">
        <v>110</v>
      </c>
      <c r="B114" s="77" t="n">
        <f aca="false">EOMONTH(Input!$C$7,A114)</f>
        <v>46265</v>
      </c>
      <c r="C114" s="77"/>
      <c r="D114" s="78" t="n">
        <f aca="false">IF(OR($B114&lt;Input!$C$25,$B114&lt;Input!$G$25),Input!$K$31*(1+Input!$K$32/100)^(DATEDIF(Input!$C$7,$B114,"Y")),0)</f>
        <v>-5337.41929658057</v>
      </c>
    </row>
    <row r="115" customFormat="false" ht="12.8" hidden="false" customHeight="false" outlineLevel="0" collapsed="false">
      <c r="A115" s="96" t="n">
        <v>111</v>
      </c>
      <c r="B115" s="77" t="n">
        <f aca="false">EOMONTH(Input!$C$7,A115)</f>
        <v>46295</v>
      </c>
      <c r="C115" s="77"/>
      <c r="D115" s="78" t="n">
        <f aca="false">IF(OR($B115&lt;Input!$C$25,$B115&lt;Input!$G$25),Input!$K$31*(1+Input!$K$32/100)^(DATEDIF(Input!$C$7,$B115,"Y")),0)</f>
        <v>-5337.41929658057</v>
      </c>
    </row>
    <row r="116" customFormat="false" ht="12.8" hidden="false" customHeight="false" outlineLevel="0" collapsed="false">
      <c r="A116" s="96" t="n">
        <v>112</v>
      </c>
      <c r="B116" s="77" t="n">
        <f aca="false">EOMONTH(Input!$C$7,A116)</f>
        <v>46326</v>
      </c>
      <c r="C116" s="77"/>
      <c r="D116" s="78" t="n">
        <f aca="false">IF(OR($B116&lt;Input!$C$25,$B116&lt;Input!$G$25),Input!$K$31*(1+Input!$K$32/100)^(DATEDIF(Input!$C$7,$B116,"Y")),0)</f>
        <v>-5337.41929658057</v>
      </c>
    </row>
    <row r="117" customFormat="false" ht="12.8" hidden="false" customHeight="false" outlineLevel="0" collapsed="false">
      <c r="A117" s="96" t="n">
        <v>113</v>
      </c>
      <c r="B117" s="77" t="n">
        <f aca="false">EOMONTH(Input!$C$7,A117)</f>
        <v>46356</v>
      </c>
      <c r="C117" s="77"/>
      <c r="D117" s="78" t="n">
        <f aca="false">IF(OR($B117&lt;Input!$C$25,$B117&lt;Input!$G$25),Input!$K$31*(1+Input!$K$32/100)^(DATEDIF(Input!$C$7,$B117,"Y")),0)</f>
        <v>-5337.41929658057</v>
      </c>
    </row>
    <row r="118" customFormat="false" ht="12.8" hidden="false" customHeight="false" outlineLevel="0" collapsed="false">
      <c r="A118" s="96" t="n">
        <v>114</v>
      </c>
      <c r="B118" s="77" t="n">
        <f aca="false">EOMONTH(Input!$C$7,A118)</f>
        <v>46387</v>
      </c>
      <c r="C118" s="77"/>
      <c r="D118" s="78" t="n">
        <f aca="false">IF(OR($B118&lt;Input!$C$25,$B118&lt;Input!$G$25),Input!$K$31*(1+Input!$K$32/100)^(DATEDIF(Input!$C$7,$B118,"Y")),0)</f>
        <v>-5337.41929658057</v>
      </c>
    </row>
    <row r="119" customFormat="false" ht="12.8" hidden="false" customHeight="false" outlineLevel="0" collapsed="false">
      <c r="A119" s="96" t="n">
        <v>115</v>
      </c>
      <c r="B119" s="77" t="n">
        <f aca="false">EOMONTH(Input!$C$7,A119)</f>
        <v>46418</v>
      </c>
      <c r="C119" s="77"/>
      <c r="D119" s="78" t="n">
        <f aca="false">IF(OR($B119&lt;Input!$C$25,$B119&lt;Input!$G$25),Input!$K$31*(1+Input!$K$32/100)^(DATEDIF(Input!$C$7,$B119,"Y")),0)</f>
        <v>-5337.41929658057</v>
      </c>
    </row>
    <row r="120" customFormat="false" ht="12.8" hidden="false" customHeight="false" outlineLevel="0" collapsed="false">
      <c r="A120" s="96" t="n">
        <v>116</v>
      </c>
      <c r="B120" s="77" t="n">
        <f aca="false">EOMONTH(Input!$C$7,A120)</f>
        <v>46446</v>
      </c>
      <c r="C120" s="77"/>
      <c r="D120" s="78" t="n">
        <f aca="false">IF(OR($B120&lt;Input!$C$25,$B120&lt;Input!$G$25),Input!$K$31*(1+Input!$K$32/100)^(DATEDIF(Input!$C$7,$B120,"Y")),0)</f>
        <v>-5337.41929658057</v>
      </c>
    </row>
    <row r="121" customFormat="false" ht="12.8" hidden="false" customHeight="false" outlineLevel="0" collapsed="false">
      <c r="A121" s="96" t="n">
        <v>117</v>
      </c>
      <c r="B121" s="77" t="n">
        <f aca="false">EOMONTH(Input!$C$7,A121)</f>
        <v>46477</v>
      </c>
      <c r="C121" s="77"/>
      <c r="D121" s="78" t="n">
        <f aca="false">IF(OR($B121&lt;Input!$C$25,$B121&lt;Input!$G$25),Input!$K$31*(1+Input!$K$32/100)^(DATEDIF(Input!$C$7,$B121,"Y")),0)</f>
        <v>-5337.41929658057</v>
      </c>
    </row>
    <row r="122" customFormat="false" ht="12.8" hidden="false" customHeight="false" outlineLevel="0" collapsed="false">
      <c r="A122" s="96" t="n">
        <v>118</v>
      </c>
      <c r="B122" s="77" t="n">
        <f aca="false">EOMONTH(Input!$C$7,A122)</f>
        <v>46507</v>
      </c>
      <c r="C122" s="77"/>
      <c r="D122" s="78" t="n">
        <f aca="false">IF(OR($B122&lt;Input!$C$25,$B122&lt;Input!$G$25),Input!$K$31*(1+Input!$K$32/100)^(DATEDIF(Input!$C$7,$B122,"Y")),0)</f>
        <v>-5337.41929658057</v>
      </c>
    </row>
    <row r="123" customFormat="false" ht="12.8" hidden="false" customHeight="false" outlineLevel="0" collapsed="false">
      <c r="A123" s="96" t="n">
        <v>119</v>
      </c>
      <c r="B123" s="77" t="n">
        <f aca="false">EOMONTH(Input!$C$7,A123)</f>
        <v>46538</v>
      </c>
      <c r="C123" s="77"/>
      <c r="D123" s="78" t="n">
        <f aca="false">IF(OR($B123&lt;Input!$C$25,$B123&lt;Input!$G$25),Input!$K$31*(1+Input!$K$32/100)^(DATEDIF(Input!$C$7,$B123,"Y")),0)</f>
        <v>-5337.41929658057</v>
      </c>
    </row>
    <row r="124" customFormat="false" ht="12.8" hidden="false" customHeight="false" outlineLevel="0" collapsed="false">
      <c r="A124" s="96" t="n">
        <v>120</v>
      </c>
      <c r="B124" s="77" t="n">
        <f aca="false">EOMONTH(Input!$C$7,A124)</f>
        <v>46568</v>
      </c>
      <c r="C124" s="77"/>
      <c r="D124" s="78" t="n">
        <f aca="false">IF(OR($B124&lt;Input!$C$25,$B124&lt;Input!$G$25),Input!$K$31*(1+Input!$K$32/100)^(DATEDIF(Input!$C$7,$B124,"Y")),0)</f>
        <v>-5550.91606844379</v>
      </c>
    </row>
    <row r="125" customFormat="false" ht="12.8" hidden="false" customHeight="false" outlineLevel="0" collapsed="false">
      <c r="A125" s="96" t="n">
        <v>121</v>
      </c>
      <c r="B125" s="77" t="n">
        <f aca="false">EOMONTH(Input!$C$7,A125)</f>
        <v>46599</v>
      </c>
      <c r="C125" s="77"/>
      <c r="D125" s="78" t="n">
        <f aca="false">IF(OR($B125&lt;Input!$C$25,$B125&lt;Input!$G$25),Input!$K$31*(1+Input!$K$32/100)^(DATEDIF(Input!$C$7,$B125,"Y")),0)</f>
        <v>-5550.91606844379</v>
      </c>
    </row>
    <row r="126" customFormat="false" ht="12.8" hidden="false" customHeight="false" outlineLevel="0" collapsed="false">
      <c r="A126" s="96" t="n">
        <v>122</v>
      </c>
      <c r="B126" s="77" t="n">
        <f aca="false">EOMONTH(Input!$C$7,A126)</f>
        <v>46630</v>
      </c>
      <c r="C126" s="77"/>
      <c r="D126" s="78" t="n">
        <f aca="false">IF(OR($B126&lt;Input!$C$25,$B126&lt;Input!$G$25),Input!$K$31*(1+Input!$K$32/100)^(DATEDIF(Input!$C$7,$B126,"Y")),0)</f>
        <v>-5550.91606844379</v>
      </c>
    </row>
    <row r="127" customFormat="false" ht="12.8" hidden="false" customHeight="false" outlineLevel="0" collapsed="false">
      <c r="A127" s="96" t="n">
        <v>123</v>
      </c>
      <c r="B127" s="77" t="n">
        <f aca="false">EOMONTH(Input!$C$7,A127)</f>
        <v>46660</v>
      </c>
      <c r="C127" s="77"/>
      <c r="D127" s="78" t="n">
        <f aca="false">IF(OR($B127&lt;Input!$C$25,$B127&lt;Input!$G$25),Input!$K$31*(1+Input!$K$32/100)^(DATEDIF(Input!$C$7,$B127,"Y")),0)</f>
        <v>-5550.91606844379</v>
      </c>
    </row>
    <row r="128" customFormat="false" ht="12.8" hidden="false" customHeight="false" outlineLevel="0" collapsed="false">
      <c r="A128" s="96" t="n">
        <v>124</v>
      </c>
      <c r="B128" s="77" t="n">
        <f aca="false">EOMONTH(Input!$C$7,A128)</f>
        <v>46691</v>
      </c>
      <c r="C128" s="77"/>
      <c r="D128" s="78" t="n">
        <f aca="false">IF(OR($B128&lt;Input!$C$25,$B128&lt;Input!$G$25),Input!$K$31*(1+Input!$K$32/100)^(DATEDIF(Input!$C$7,$B128,"Y")),0)</f>
        <v>-5550.91606844379</v>
      </c>
    </row>
    <row r="129" customFormat="false" ht="12.8" hidden="false" customHeight="false" outlineLevel="0" collapsed="false">
      <c r="A129" s="96" t="n">
        <v>125</v>
      </c>
      <c r="B129" s="77" t="n">
        <f aca="false">EOMONTH(Input!$C$7,A129)</f>
        <v>46721</v>
      </c>
      <c r="C129" s="77"/>
      <c r="D129" s="78" t="n">
        <f aca="false">IF(OR($B129&lt;Input!$C$25,$B129&lt;Input!$G$25),Input!$K$31*(1+Input!$K$32/100)^(DATEDIF(Input!$C$7,$B129,"Y")),0)</f>
        <v>-5550.91606844379</v>
      </c>
    </row>
    <row r="130" customFormat="false" ht="12.8" hidden="false" customHeight="false" outlineLevel="0" collapsed="false">
      <c r="A130" s="96" t="n">
        <v>126</v>
      </c>
      <c r="B130" s="77" t="n">
        <f aca="false">EOMONTH(Input!$C$7,A130)</f>
        <v>46752</v>
      </c>
      <c r="C130" s="77"/>
      <c r="D130" s="78" t="n">
        <f aca="false">IF(OR($B130&lt;Input!$C$25,$B130&lt;Input!$G$25),Input!$K$31*(1+Input!$K$32/100)^(DATEDIF(Input!$C$7,$B130,"Y")),0)</f>
        <v>-5550.91606844379</v>
      </c>
    </row>
    <row r="131" customFormat="false" ht="12.8" hidden="false" customHeight="false" outlineLevel="0" collapsed="false">
      <c r="A131" s="96" t="n">
        <v>127</v>
      </c>
      <c r="B131" s="77" t="n">
        <f aca="false">EOMONTH(Input!$C$7,A131)</f>
        <v>46783</v>
      </c>
      <c r="C131" s="77"/>
      <c r="D131" s="78" t="n">
        <f aca="false">IF(OR($B131&lt;Input!$C$25,$B131&lt;Input!$G$25),Input!$K$31*(1+Input!$K$32/100)^(DATEDIF(Input!$C$7,$B131,"Y")),0)</f>
        <v>-5550.91606844379</v>
      </c>
    </row>
    <row r="132" customFormat="false" ht="12.8" hidden="false" customHeight="false" outlineLevel="0" collapsed="false">
      <c r="A132" s="96" t="n">
        <v>128</v>
      </c>
      <c r="B132" s="77" t="n">
        <f aca="false">EOMONTH(Input!$C$7,A132)</f>
        <v>46812</v>
      </c>
      <c r="C132" s="77"/>
      <c r="D132" s="78" t="n">
        <f aca="false">IF(OR($B132&lt;Input!$C$25,$B132&lt;Input!$G$25),Input!$K$31*(1+Input!$K$32/100)^(DATEDIF(Input!$C$7,$B132,"Y")),0)</f>
        <v>-5550.91606844379</v>
      </c>
    </row>
    <row r="133" customFormat="false" ht="12.8" hidden="false" customHeight="false" outlineLevel="0" collapsed="false">
      <c r="A133" s="96" t="n">
        <v>129</v>
      </c>
      <c r="B133" s="77" t="n">
        <f aca="false">EOMONTH(Input!$C$7,A133)</f>
        <v>46843</v>
      </c>
      <c r="C133" s="77"/>
      <c r="D133" s="78" t="n">
        <f aca="false">IF(OR($B133&lt;Input!$C$25,$B133&lt;Input!$G$25),Input!$K$31*(1+Input!$K$32/100)^(DATEDIF(Input!$C$7,$B133,"Y")),0)</f>
        <v>-5550.91606844379</v>
      </c>
    </row>
    <row r="134" customFormat="false" ht="12.8" hidden="false" customHeight="false" outlineLevel="0" collapsed="false">
      <c r="A134" s="96" t="n">
        <v>130</v>
      </c>
      <c r="B134" s="77" t="n">
        <f aca="false">EOMONTH(Input!$C$7,A134)</f>
        <v>46873</v>
      </c>
      <c r="C134" s="77"/>
      <c r="D134" s="78" t="n">
        <f aca="false">IF(OR($B134&lt;Input!$C$25,$B134&lt;Input!$G$25),Input!$K$31*(1+Input!$K$32/100)^(DATEDIF(Input!$C$7,$B134,"Y")),0)</f>
        <v>-5550.91606844379</v>
      </c>
    </row>
    <row r="135" customFormat="false" ht="12.8" hidden="false" customHeight="false" outlineLevel="0" collapsed="false">
      <c r="A135" s="96" t="n">
        <v>131</v>
      </c>
      <c r="B135" s="77" t="n">
        <f aca="false">EOMONTH(Input!$C$7,A135)</f>
        <v>46904</v>
      </c>
      <c r="C135" s="77"/>
      <c r="D135" s="78" t="n">
        <f aca="false">IF(OR($B135&lt;Input!$C$25,$B135&lt;Input!$G$25),Input!$K$31*(1+Input!$K$32/100)^(DATEDIF(Input!$C$7,$B135,"Y")),0)</f>
        <v>-5550.91606844379</v>
      </c>
    </row>
    <row r="136" customFormat="false" ht="12.8" hidden="false" customHeight="false" outlineLevel="0" collapsed="false">
      <c r="A136" s="96" t="n">
        <v>132</v>
      </c>
      <c r="B136" s="77" t="n">
        <f aca="false">EOMONTH(Input!$C$7,A136)</f>
        <v>46934</v>
      </c>
      <c r="C136" s="77"/>
      <c r="D136" s="78" t="n">
        <f aca="false">IF(OR($B136&lt;Input!$C$25,$B136&lt;Input!$G$25),Input!$K$31*(1+Input!$K$32/100)^(DATEDIF(Input!$C$7,$B136,"Y")),0)</f>
        <v>-5772.95271118154</v>
      </c>
    </row>
    <row r="137" customFormat="false" ht="12.8" hidden="false" customHeight="false" outlineLevel="0" collapsed="false">
      <c r="A137" s="96" t="n">
        <v>133</v>
      </c>
      <c r="B137" s="77" t="n">
        <f aca="false">EOMONTH(Input!$C$7,A137)</f>
        <v>46965</v>
      </c>
      <c r="C137" s="77"/>
      <c r="D137" s="78" t="n">
        <f aca="false">IF(OR($B137&lt;Input!$C$25,$B137&lt;Input!$G$25),Input!$K$31*(1+Input!$K$32/100)^(DATEDIF(Input!$C$7,$B137,"Y")),0)</f>
        <v>-5772.95271118154</v>
      </c>
    </row>
    <row r="138" customFormat="false" ht="12.8" hidden="false" customHeight="false" outlineLevel="0" collapsed="false">
      <c r="A138" s="96" t="n">
        <v>134</v>
      </c>
      <c r="B138" s="77" t="n">
        <f aca="false">EOMONTH(Input!$C$7,A138)</f>
        <v>46996</v>
      </c>
      <c r="C138" s="77"/>
      <c r="D138" s="78" t="n">
        <f aca="false">IF(OR($B138&lt;Input!$C$25,$B138&lt;Input!$G$25),Input!$K$31*(1+Input!$K$32/100)^(DATEDIF(Input!$C$7,$B138,"Y")),0)</f>
        <v>-5772.95271118154</v>
      </c>
    </row>
    <row r="139" customFormat="false" ht="12.8" hidden="false" customHeight="false" outlineLevel="0" collapsed="false">
      <c r="A139" s="96" t="n">
        <v>135</v>
      </c>
      <c r="B139" s="77" t="n">
        <f aca="false">EOMONTH(Input!$C$7,A139)</f>
        <v>47026</v>
      </c>
      <c r="C139" s="77"/>
      <c r="D139" s="78" t="n">
        <f aca="false">IF(OR($B139&lt;Input!$C$25,$B139&lt;Input!$G$25),Input!$K$31*(1+Input!$K$32/100)^(DATEDIF(Input!$C$7,$B139,"Y")),0)</f>
        <v>-5772.95271118154</v>
      </c>
    </row>
    <row r="140" customFormat="false" ht="12.8" hidden="false" customHeight="false" outlineLevel="0" collapsed="false">
      <c r="A140" s="96" t="n">
        <v>136</v>
      </c>
      <c r="B140" s="77" t="n">
        <f aca="false">EOMONTH(Input!$C$7,A140)</f>
        <v>47057</v>
      </c>
      <c r="C140" s="77"/>
      <c r="D140" s="78" t="n">
        <f aca="false">IF(OR($B140&lt;Input!$C$25,$B140&lt;Input!$G$25),Input!$K$31*(1+Input!$K$32/100)^(DATEDIF(Input!$C$7,$B140,"Y")),0)</f>
        <v>-5772.95271118154</v>
      </c>
    </row>
    <row r="141" customFormat="false" ht="12.8" hidden="false" customHeight="false" outlineLevel="0" collapsed="false">
      <c r="A141" s="96" t="n">
        <v>137</v>
      </c>
      <c r="B141" s="77" t="n">
        <f aca="false">EOMONTH(Input!$C$7,A141)</f>
        <v>47087</v>
      </c>
      <c r="C141" s="77"/>
      <c r="D141" s="78" t="n">
        <f aca="false">IF(OR($B141&lt;Input!$C$25,$B141&lt;Input!$G$25),Input!$K$31*(1+Input!$K$32/100)^(DATEDIF(Input!$C$7,$B141,"Y")),0)</f>
        <v>-5772.95271118154</v>
      </c>
    </row>
    <row r="142" customFormat="false" ht="12.8" hidden="false" customHeight="false" outlineLevel="0" collapsed="false">
      <c r="A142" s="96" t="n">
        <v>138</v>
      </c>
      <c r="B142" s="77" t="n">
        <f aca="false">EOMONTH(Input!$C$7,A142)</f>
        <v>47118</v>
      </c>
      <c r="C142" s="77"/>
      <c r="D142" s="78" t="n">
        <f aca="false">IF(OR($B142&lt;Input!$C$25,$B142&lt;Input!$G$25),Input!$K$31*(1+Input!$K$32/100)^(DATEDIF(Input!$C$7,$B142,"Y")),0)</f>
        <v>-5772.95271118154</v>
      </c>
    </row>
    <row r="143" customFormat="false" ht="12.8" hidden="false" customHeight="false" outlineLevel="0" collapsed="false">
      <c r="A143" s="96" t="n">
        <v>139</v>
      </c>
      <c r="B143" s="77" t="n">
        <f aca="false">EOMONTH(Input!$C$7,A143)</f>
        <v>47149</v>
      </c>
      <c r="C143" s="77"/>
      <c r="D143" s="78" t="n">
        <f aca="false">IF(OR($B143&lt;Input!$C$25,$B143&lt;Input!$G$25),Input!$K$31*(1+Input!$K$32/100)^(DATEDIF(Input!$C$7,$B143,"Y")),0)</f>
        <v>-5772.95271118154</v>
      </c>
    </row>
    <row r="144" customFormat="false" ht="12.8" hidden="false" customHeight="false" outlineLevel="0" collapsed="false">
      <c r="A144" s="96" t="n">
        <v>140</v>
      </c>
      <c r="B144" s="77" t="n">
        <f aca="false">EOMONTH(Input!$C$7,A144)</f>
        <v>47177</v>
      </c>
      <c r="C144" s="77"/>
      <c r="D144" s="78" t="n">
        <f aca="false">IF(OR($B144&lt;Input!$C$25,$B144&lt;Input!$G$25),Input!$K$31*(1+Input!$K$32/100)^(DATEDIF(Input!$C$7,$B144,"Y")),0)</f>
        <v>-5772.95271118154</v>
      </c>
    </row>
    <row r="145" customFormat="false" ht="12.8" hidden="false" customHeight="false" outlineLevel="0" collapsed="false">
      <c r="A145" s="96" t="n">
        <v>141</v>
      </c>
      <c r="B145" s="77" t="n">
        <f aca="false">EOMONTH(Input!$C$7,A145)</f>
        <v>47208</v>
      </c>
      <c r="C145" s="77"/>
      <c r="D145" s="78" t="n">
        <f aca="false">IF(OR($B145&lt;Input!$C$25,$B145&lt;Input!$G$25),Input!$K$31*(1+Input!$K$32/100)^(DATEDIF(Input!$C$7,$B145,"Y")),0)</f>
        <v>-5772.95271118154</v>
      </c>
    </row>
    <row r="146" customFormat="false" ht="12.8" hidden="false" customHeight="false" outlineLevel="0" collapsed="false">
      <c r="A146" s="96" t="n">
        <v>142</v>
      </c>
      <c r="B146" s="77" t="n">
        <f aca="false">EOMONTH(Input!$C$7,A146)</f>
        <v>47238</v>
      </c>
      <c r="C146" s="77"/>
      <c r="D146" s="78" t="n">
        <f aca="false">IF(OR($B146&lt;Input!$C$25,$B146&lt;Input!$G$25),Input!$K$31*(1+Input!$K$32/100)^(DATEDIF(Input!$C$7,$B146,"Y")),0)</f>
        <v>-5772.95271118154</v>
      </c>
    </row>
    <row r="147" customFormat="false" ht="12.8" hidden="false" customHeight="false" outlineLevel="0" collapsed="false">
      <c r="A147" s="96" t="n">
        <v>143</v>
      </c>
      <c r="B147" s="77" t="n">
        <f aca="false">EOMONTH(Input!$C$7,A147)</f>
        <v>47269</v>
      </c>
      <c r="C147" s="77"/>
      <c r="D147" s="78" t="n">
        <f aca="false">IF(OR($B147&lt;Input!$C$25,$B147&lt;Input!$G$25),Input!$K$31*(1+Input!$K$32/100)^(DATEDIF(Input!$C$7,$B147,"Y")),0)</f>
        <v>-5772.95271118154</v>
      </c>
    </row>
    <row r="148" customFormat="false" ht="12.8" hidden="false" customHeight="false" outlineLevel="0" collapsed="false">
      <c r="A148" s="96" t="n">
        <v>144</v>
      </c>
      <c r="B148" s="77" t="n">
        <f aca="false">EOMONTH(Input!$C$7,A148)</f>
        <v>47299</v>
      </c>
      <c r="C148" s="77"/>
      <c r="D148" s="78" t="n">
        <f aca="false">IF(OR($B148&lt;Input!$C$25,$B148&lt;Input!$G$25),Input!$K$31*(1+Input!$K$32/100)^(DATEDIF(Input!$C$7,$B148,"Y")),0)</f>
        <v>-6003.87081962881</v>
      </c>
    </row>
    <row r="149" customFormat="false" ht="12.8" hidden="false" customHeight="false" outlineLevel="0" collapsed="false">
      <c r="A149" s="96" t="n">
        <v>145</v>
      </c>
      <c r="B149" s="77" t="n">
        <f aca="false">EOMONTH(Input!$C$7,A149)</f>
        <v>47330</v>
      </c>
      <c r="C149" s="77"/>
      <c r="D149" s="78" t="n">
        <f aca="false">IF(OR($B149&lt;Input!$C$25,$B149&lt;Input!$G$25),Input!$K$31*(1+Input!$K$32/100)^(DATEDIF(Input!$C$7,$B149,"Y")),0)</f>
        <v>-6003.87081962881</v>
      </c>
    </row>
    <row r="150" customFormat="false" ht="12.8" hidden="false" customHeight="false" outlineLevel="0" collapsed="false">
      <c r="A150" s="96" t="n">
        <v>146</v>
      </c>
      <c r="B150" s="77" t="n">
        <f aca="false">EOMONTH(Input!$C$7,A150)</f>
        <v>47361</v>
      </c>
      <c r="C150" s="77"/>
      <c r="D150" s="78" t="n">
        <f aca="false">IF(OR($B150&lt;Input!$C$25,$B150&lt;Input!$G$25),Input!$K$31*(1+Input!$K$32/100)^(DATEDIF(Input!$C$7,$B150,"Y")),0)</f>
        <v>-6003.87081962881</v>
      </c>
    </row>
    <row r="151" customFormat="false" ht="12.8" hidden="false" customHeight="false" outlineLevel="0" collapsed="false">
      <c r="A151" s="96" t="n">
        <v>147</v>
      </c>
      <c r="B151" s="77" t="n">
        <f aca="false">EOMONTH(Input!$C$7,A151)</f>
        <v>47391</v>
      </c>
      <c r="C151" s="77"/>
      <c r="D151" s="78" t="n">
        <f aca="false">IF(OR($B151&lt;Input!$C$25,$B151&lt;Input!$G$25),Input!$K$31*(1+Input!$K$32/100)^(DATEDIF(Input!$C$7,$B151,"Y")),0)</f>
        <v>-6003.87081962881</v>
      </c>
    </row>
    <row r="152" customFormat="false" ht="12.8" hidden="false" customHeight="false" outlineLevel="0" collapsed="false">
      <c r="A152" s="96" t="n">
        <v>148</v>
      </c>
      <c r="B152" s="77" t="n">
        <f aca="false">EOMONTH(Input!$C$7,A152)</f>
        <v>47422</v>
      </c>
      <c r="C152" s="77"/>
      <c r="D152" s="78" t="n">
        <f aca="false">IF(OR($B152&lt;Input!$C$25,$B152&lt;Input!$G$25),Input!$K$31*(1+Input!$K$32/100)^(DATEDIF(Input!$C$7,$B152,"Y")),0)</f>
        <v>-6003.87081962881</v>
      </c>
    </row>
    <row r="153" customFormat="false" ht="12.8" hidden="false" customHeight="false" outlineLevel="0" collapsed="false">
      <c r="A153" s="96" t="n">
        <v>149</v>
      </c>
      <c r="B153" s="77" t="n">
        <f aca="false">EOMONTH(Input!$C$7,A153)</f>
        <v>47452</v>
      </c>
      <c r="C153" s="77"/>
      <c r="D153" s="78" t="n">
        <f aca="false">IF(OR($B153&lt;Input!$C$25,$B153&lt;Input!$G$25),Input!$K$31*(1+Input!$K$32/100)^(DATEDIF(Input!$C$7,$B153,"Y")),0)</f>
        <v>-6003.87081962881</v>
      </c>
    </row>
    <row r="154" customFormat="false" ht="12.8" hidden="false" customHeight="false" outlineLevel="0" collapsed="false">
      <c r="A154" s="96" t="n">
        <v>150</v>
      </c>
      <c r="B154" s="77" t="n">
        <f aca="false">EOMONTH(Input!$C$7,A154)</f>
        <v>47483</v>
      </c>
      <c r="C154" s="77"/>
      <c r="D154" s="78" t="n">
        <f aca="false">IF(OR($B154&lt;Input!$C$25,$B154&lt;Input!$G$25),Input!$K$31*(1+Input!$K$32/100)^(DATEDIF(Input!$C$7,$B154,"Y")),0)</f>
        <v>-6003.87081962881</v>
      </c>
    </row>
    <row r="155" customFormat="false" ht="12.8" hidden="false" customHeight="false" outlineLevel="0" collapsed="false">
      <c r="A155" s="96" t="n">
        <v>151</v>
      </c>
      <c r="B155" s="77" t="n">
        <f aca="false">EOMONTH(Input!$C$7,A155)</f>
        <v>47514</v>
      </c>
      <c r="C155" s="77"/>
      <c r="D155" s="78" t="n">
        <f aca="false">IF(OR($B155&lt;Input!$C$25,$B155&lt;Input!$G$25),Input!$K$31*(1+Input!$K$32/100)^(DATEDIF(Input!$C$7,$B155,"Y")),0)</f>
        <v>-6003.87081962881</v>
      </c>
    </row>
    <row r="156" customFormat="false" ht="12.8" hidden="false" customHeight="false" outlineLevel="0" collapsed="false">
      <c r="A156" s="96" t="n">
        <v>152</v>
      </c>
      <c r="B156" s="77" t="n">
        <f aca="false">EOMONTH(Input!$C$7,A156)</f>
        <v>47542</v>
      </c>
      <c r="C156" s="77"/>
      <c r="D156" s="78" t="n">
        <f aca="false">IF(OR($B156&lt;Input!$C$25,$B156&lt;Input!$G$25),Input!$K$31*(1+Input!$K$32/100)^(DATEDIF(Input!$C$7,$B156,"Y")),0)</f>
        <v>-6003.87081962881</v>
      </c>
    </row>
    <row r="157" customFormat="false" ht="12.8" hidden="false" customHeight="false" outlineLevel="0" collapsed="false">
      <c r="A157" s="96" t="n">
        <v>153</v>
      </c>
      <c r="B157" s="77" t="n">
        <f aca="false">EOMONTH(Input!$C$7,A157)</f>
        <v>47573</v>
      </c>
      <c r="C157" s="77"/>
      <c r="D157" s="78" t="n">
        <f aca="false">IF(OR($B157&lt;Input!$C$25,$B157&lt;Input!$G$25),Input!$K$31*(1+Input!$K$32/100)^(DATEDIF(Input!$C$7,$B157,"Y")),0)</f>
        <v>-6003.87081962881</v>
      </c>
    </row>
    <row r="158" customFormat="false" ht="12.8" hidden="false" customHeight="false" outlineLevel="0" collapsed="false">
      <c r="A158" s="96" t="n">
        <v>154</v>
      </c>
      <c r="B158" s="77" t="n">
        <f aca="false">EOMONTH(Input!$C$7,A158)</f>
        <v>47603</v>
      </c>
      <c r="C158" s="77"/>
      <c r="D158" s="78" t="n">
        <f aca="false">IF(OR($B158&lt;Input!$C$25,$B158&lt;Input!$G$25),Input!$K$31*(1+Input!$K$32/100)^(DATEDIF(Input!$C$7,$B158,"Y")),0)</f>
        <v>-6003.87081962881</v>
      </c>
    </row>
    <row r="159" customFormat="false" ht="12.8" hidden="false" customHeight="false" outlineLevel="0" collapsed="false">
      <c r="A159" s="96" t="n">
        <v>155</v>
      </c>
      <c r="B159" s="77" t="n">
        <f aca="false">EOMONTH(Input!$C$7,A159)</f>
        <v>47634</v>
      </c>
      <c r="C159" s="77"/>
      <c r="D159" s="78" t="n">
        <f aca="false">IF(OR($B159&lt;Input!$C$25,$B159&lt;Input!$G$25),Input!$K$31*(1+Input!$K$32/100)^(DATEDIF(Input!$C$7,$B159,"Y")),0)</f>
        <v>-6003.87081962881</v>
      </c>
    </row>
    <row r="160" customFormat="false" ht="12.8" hidden="false" customHeight="false" outlineLevel="0" collapsed="false">
      <c r="A160" s="96" t="n">
        <v>156</v>
      </c>
      <c r="B160" s="77" t="n">
        <f aca="false">EOMONTH(Input!$C$7,A160)</f>
        <v>47664</v>
      </c>
      <c r="C160" s="77"/>
      <c r="D160" s="78" t="n">
        <f aca="false">IF(OR($B160&lt;Input!$C$25,$B160&lt;Input!$G$25),Input!$K$31*(1+Input!$K$32/100)^(DATEDIF(Input!$C$7,$B160,"Y")),0)</f>
        <v>-6244.02565241396</v>
      </c>
    </row>
    <row r="161" customFormat="false" ht="12.8" hidden="false" customHeight="false" outlineLevel="0" collapsed="false">
      <c r="A161" s="96" t="n">
        <v>157</v>
      </c>
      <c r="B161" s="77" t="n">
        <f aca="false">EOMONTH(Input!$C$7,A161)</f>
        <v>47695</v>
      </c>
      <c r="C161" s="77"/>
      <c r="D161" s="78" t="n">
        <f aca="false">IF(OR($B161&lt;Input!$C$25,$B161&lt;Input!$G$25),Input!$K$31*(1+Input!$K$32/100)^(DATEDIF(Input!$C$7,$B161,"Y")),0)</f>
        <v>-6244.02565241396</v>
      </c>
    </row>
    <row r="162" customFormat="false" ht="12.8" hidden="false" customHeight="false" outlineLevel="0" collapsed="false">
      <c r="A162" s="96" t="n">
        <v>158</v>
      </c>
      <c r="B162" s="77" t="n">
        <f aca="false">EOMONTH(Input!$C$7,A162)</f>
        <v>47726</v>
      </c>
      <c r="C162" s="77"/>
      <c r="D162" s="78" t="n">
        <f aca="false">IF(OR($B162&lt;Input!$C$25,$B162&lt;Input!$G$25),Input!$K$31*(1+Input!$K$32/100)^(DATEDIF(Input!$C$7,$B162,"Y")),0)</f>
        <v>-6244.02565241396</v>
      </c>
    </row>
    <row r="163" customFormat="false" ht="12.8" hidden="false" customHeight="false" outlineLevel="0" collapsed="false">
      <c r="A163" s="96" t="n">
        <v>159</v>
      </c>
      <c r="B163" s="77" t="n">
        <f aca="false">EOMONTH(Input!$C$7,A163)</f>
        <v>47756</v>
      </c>
      <c r="C163" s="77"/>
      <c r="D163" s="78" t="n">
        <f aca="false">IF(OR($B163&lt;Input!$C$25,$B163&lt;Input!$G$25),Input!$K$31*(1+Input!$K$32/100)^(DATEDIF(Input!$C$7,$B163,"Y")),0)</f>
        <v>-6244.02565241396</v>
      </c>
    </row>
    <row r="164" customFormat="false" ht="12.8" hidden="false" customHeight="false" outlineLevel="0" collapsed="false">
      <c r="A164" s="96" t="n">
        <v>160</v>
      </c>
      <c r="B164" s="77" t="n">
        <f aca="false">EOMONTH(Input!$C$7,A164)</f>
        <v>47787</v>
      </c>
      <c r="C164" s="77"/>
      <c r="D164" s="78" t="n">
        <f aca="false">IF(OR($B164&lt;Input!$C$25,$B164&lt;Input!$G$25),Input!$K$31*(1+Input!$K$32/100)^(DATEDIF(Input!$C$7,$B164,"Y")),0)</f>
        <v>-6244.02565241396</v>
      </c>
    </row>
    <row r="165" customFormat="false" ht="12.8" hidden="false" customHeight="false" outlineLevel="0" collapsed="false">
      <c r="A165" s="96" t="n">
        <v>161</v>
      </c>
      <c r="B165" s="77" t="n">
        <f aca="false">EOMONTH(Input!$C$7,A165)</f>
        <v>47817</v>
      </c>
      <c r="C165" s="77"/>
      <c r="D165" s="78" t="n">
        <f aca="false">IF(OR($B165&lt;Input!$C$25,$B165&lt;Input!$G$25),Input!$K$31*(1+Input!$K$32/100)^(DATEDIF(Input!$C$7,$B165,"Y")),0)</f>
        <v>-6244.02565241396</v>
      </c>
    </row>
    <row r="166" customFormat="false" ht="12.8" hidden="false" customHeight="false" outlineLevel="0" collapsed="false">
      <c r="A166" s="96" t="n">
        <v>162</v>
      </c>
      <c r="B166" s="77" t="n">
        <f aca="false">EOMONTH(Input!$C$7,A166)</f>
        <v>47848</v>
      </c>
      <c r="C166" s="77"/>
      <c r="D166" s="78" t="n">
        <f aca="false">IF(OR($B166&lt;Input!$C$25,$B166&lt;Input!$G$25),Input!$K$31*(1+Input!$K$32/100)^(DATEDIF(Input!$C$7,$B166,"Y")),0)</f>
        <v>-6244.02565241396</v>
      </c>
    </row>
    <row r="167" customFormat="false" ht="12.8" hidden="false" customHeight="false" outlineLevel="0" collapsed="false">
      <c r="A167" s="96" t="n">
        <v>163</v>
      </c>
      <c r="B167" s="77" t="n">
        <f aca="false">EOMONTH(Input!$C$7,A167)</f>
        <v>47879</v>
      </c>
      <c r="C167" s="77"/>
      <c r="D167" s="78" t="n">
        <f aca="false">IF(OR($B167&lt;Input!$C$25,$B167&lt;Input!$G$25),Input!$K$31*(1+Input!$K$32/100)^(DATEDIF(Input!$C$7,$B167,"Y")),0)</f>
        <v>-6244.02565241396</v>
      </c>
    </row>
    <row r="168" customFormat="false" ht="12.8" hidden="false" customHeight="false" outlineLevel="0" collapsed="false">
      <c r="A168" s="96" t="n">
        <v>164</v>
      </c>
      <c r="B168" s="77" t="n">
        <f aca="false">EOMONTH(Input!$C$7,A168)</f>
        <v>47907</v>
      </c>
      <c r="C168" s="77"/>
      <c r="D168" s="78" t="n">
        <f aca="false">IF(OR($B168&lt;Input!$C$25,$B168&lt;Input!$G$25),Input!$K$31*(1+Input!$K$32/100)^(DATEDIF(Input!$C$7,$B168,"Y")),0)</f>
        <v>-6244.02565241396</v>
      </c>
    </row>
    <row r="169" customFormat="false" ht="12.8" hidden="false" customHeight="false" outlineLevel="0" collapsed="false">
      <c r="A169" s="96" t="n">
        <v>165</v>
      </c>
      <c r="B169" s="77" t="n">
        <f aca="false">EOMONTH(Input!$C$7,A169)</f>
        <v>47938</v>
      </c>
      <c r="C169" s="77"/>
      <c r="D169" s="78" t="n">
        <f aca="false">IF(OR($B169&lt;Input!$C$25,$B169&lt;Input!$G$25),Input!$K$31*(1+Input!$K$32/100)^(DATEDIF(Input!$C$7,$B169,"Y")),0)</f>
        <v>-6244.02565241396</v>
      </c>
    </row>
    <row r="170" customFormat="false" ht="12.8" hidden="false" customHeight="false" outlineLevel="0" collapsed="false">
      <c r="A170" s="96" t="n">
        <v>166</v>
      </c>
      <c r="B170" s="77" t="n">
        <f aca="false">EOMONTH(Input!$C$7,A170)</f>
        <v>47968</v>
      </c>
      <c r="C170" s="77"/>
      <c r="D170" s="78" t="n">
        <f aca="false">IF(OR($B170&lt;Input!$C$25,$B170&lt;Input!$G$25),Input!$K$31*(1+Input!$K$32/100)^(DATEDIF(Input!$C$7,$B170,"Y")),0)</f>
        <v>-6244.02565241396</v>
      </c>
    </row>
    <row r="171" customFormat="false" ht="12.8" hidden="false" customHeight="false" outlineLevel="0" collapsed="false">
      <c r="A171" s="96" t="n">
        <v>167</v>
      </c>
      <c r="B171" s="77" t="n">
        <f aca="false">EOMONTH(Input!$C$7,A171)</f>
        <v>47999</v>
      </c>
      <c r="C171" s="77"/>
      <c r="D171" s="78" t="n">
        <f aca="false">IF(OR($B171&lt;Input!$C$25,$B171&lt;Input!$G$25),Input!$K$31*(1+Input!$K$32/100)^(DATEDIF(Input!$C$7,$B171,"Y")),0)</f>
        <v>-6244.02565241396</v>
      </c>
    </row>
    <row r="172" customFormat="false" ht="12.8" hidden="false" customHeight="false" outlineLevel="0" collapsed="false">
      <c r="A172" s="96" t="n">
        <v>168</v>
      </c>
      <c r="B172" s="77" t="n">
        <f aca="false">EOMONTH(Input!$C$7,A172)</f>
        <v>48029</v>
      </c>
      <c r="C172" s="77"/>
      <c r="D172" s="78" t="n">
        <f aca="false">IF(OR($B172&lt;Input!$C$25,$B172&lt;Input!$G$25),Input!$K$31*(1+Input!$K$32/100)^(DATEDIF(Input!$C$7,$B172,"Y")),0)</f>
        <v>-6493.78667851052</v>
      </c>
    </row>
    <row r="173" customFormat="false" ht="12.8" hidden="false" customHeight="false" outlineLevel="0" collapsed="false">
      <c r="A173" s="96" t="n">
        <v>169</v>
      </c>
      <c r="B173" s="77" t="n">
        <f aca="false">EOMONTH(Input!$C$7,A173)</f>
        <v>48060</v>
      </c>
      <c r="C173" s="77"/>
      <c r="D173" s="78" t="n">
        <f aca="false">IF(OR($B173&lt;Input!$C$25,$B173&lt;Input!$G$25),Input!$K$31*(1+Input!$K$32/100)^(DATEDIF(Input!$C$7,$B173,"Y")),0)</f>
        <v>-6493.78667851052</v>
      </c>
    </row>
    <row r="174" customFormat="false" ht="12.8" hidden="false" customHeight="false" outlineLevel="0" collapsed="false">
      <c r="A174" s="96" t="n">
        <v>170</v>
      </c>
      <c r="B174" s="77" t="n">
        <f aca="false">EOMONTH(Input!$C$7,A174)</f>
        <v>48091</v>
      </c>
      <c r="C174" s="77"/>
      <c r="D174" s="78" t="n">
        <f aca="false">IF(OR($B174&lt;Input!$C$25,$B174&lt;Input!$G$25),Input!$K$31*(1+Input!$K$32/100)^(DATEDIF(Input!$C$7,$B174,"Y")),0)</f>
        <v>-6493.78667851052</v>
      </c>
    </row>
    <row r="175" customFormat="false" ht="12.8" hidden="false" customHeight="false" outlineLevel="0" collapsed="false">
      <c r="A175" s="96" t="n">
        <v>171</v>
      </c>
      <c r="B175" s="77" t="n">
        <f aca="false">EOMONTH(Input!$C$7,A175)</f>
        <v>48121</v>
      </c>
      <c r="C175" s="77"/>
      <c r="D175" s="78" t="n">
        <f aca="false">IF(OR($B175&lt;Input!$C$25,$B175&lt;Input!$G$25),Input!$K$31*(1+Input!$K$32/100)^(DATEDIF(Input!$C$7,$B175,"Y")),0)</f>
        <v>-6493.78667851052</v>
      </c>
    </row>
    <row r="176" customFormat="false" ht="12.8" hidden="false" customHeight="false" outlineLevel="0" collapsed="false">
      <c r="A176" s="96" t="n">
        <v>172</v>
      </c>
      <c r="B176" s="77" t="n">
        <f aca="false">EOMONTH(Input!$C$7,A176)</f>
        <v>48152</v>
      </c>
      <c r="C176" s="77"/>
      <c r="D176" s="78" t="n">
        <f aca="false">IF(OR($B176&lt;Input!$C$25,$B176&lt;Input!$G$25),Input!$K$31*(1+Input!$K$32/100)^(DATEDIF(Input!$C$7,$B176,"Y")),0)</f>
        <v>-6493.78667851052</v>
      </c>
    </row>
    <row r="177" customFormat="false" ht="12.8" hidden="false" customHeight="false" outlineLevel="0" collapsed="false">
      <c r="A177" s="96" t="n">
        <v>173</v>
      </c>
      <c r="B177" s="77" t="n">
        <f aca="false">EOMONTH(Input!$C$7,A177)</f>
        <v>48182</v>
      </c>
      <c r="C177" s="77"/>
      <c r="D177" s="78" t="n">
        <f aca="false">IF(OR($B177&lt;Input!$C$25,$B177&lt;Input!$G$25),Input!$K$31*(1+Input!$K$32/100)^(DATEDIF(Input!$C$7,$B177,"Y")),0)</f>
        <v>-6493.78667851052</v>
      </c>
    </row>
    <row r="178" customFormat="false" ht="12.8" hidden="false" customHeight="false" outlineLevel="0" collapsed="false">
      <c r="A178" s="96" t="n">
        <v>174</v>
      </c>
      <c r="B178" s="77" t="n">
        <f aca="false">EOMONTH(Input!$C$7,A178)</f>
        <v>48213</v>
      </c>
      <c r="C178" s="77"/>
      <c r="D178" s="78" t="n">
        <f aca="false">IF(OR($B178&lt;Input!$C$25,$B178&lt;Input!$G$25),Input!$K$31*(1+Input!$K$32/100)^(DATEDIF(Input!$C$7,$B178,"Y")),0)</f>
        <v>-6493.78667851052</v>
      </c>
    </row>
    <row r="179" customFormat="false" ht="12.8" hidden="false" customHeight="false" outlineLevel="0" collapsed="false">
      <c r="A179" s="96" t="n">
        <v>175</v>
      </c>
      <c r="B179" s="77" t="n">
        <f aca="false">EOMONTH(Input!$C$7,A179)</f>
        <v>48244</v>
      </c>
      <c r="C179" s="77"/>
      <c r="D179" s="78" t="n">
        <f aca="false">IF(OR($B179&lt;Input!$C$25,$B179&lt;Input!$G$25),Input!$K$31*(1+Input!$K$32/100)^(DATEDIF(Input!$C$7,$B179,"Y")),0)</f>
        <v>-6493.78667851052</v>
      </c>
    </row>
    <row r="180" customFormat="false" ht="12.8" hidden="false" customHeight="false" outlineLevel="0" collapsed="false">
      <c r="A180" s="96" t="n">
        <v>176</v>
      </c>
      <c r="B180" s="77" t="n">
        <f aca="false">EOMONTH(Input!$C$7,A180)</f>
        <v>48273</v>
      </c>
      <c r="C180" s="77"/>
      <c r="D180" s="78" t="n">
        <f aca="false">IF(OR($B180&lt;Input!$C$25,$B180&lt;Input!$G$25),Input!$K$31*(1+Input!$K$32/100)^(DATEDIF(Input!$C$7,$B180,"Y")),0)</f>
        <v>-6493.78667851052</v>
      </c>
    </row>
    <row r="181" customFormat="false" ht="12.8" hidden="false" customHeight="false" outlineLevel="0" collapsed="false">
      <c r="A181" s="96" t="n">
        <v>177</v>
      </c>
      <c r="B181" s="77" t="n">
        <f aca="false">EOMONTH(Input!$C$7,A181)</f>
        <v>48304</v>
      </c>
      <c r="C181" s="77"/>
      <c r="D181" s="78" t="n">
        <f aca="false">IF(OR($B181&lt;Input!$C$25,$B181&lt;Input!$G$25),Input!$K$31*(1+Input!$K$32/100)^(DATEDIF(Input!$C$7,$B181,"Y")),0)</f>
        <v>-6493.78667851052</v>
      </c>
    </row>
    <row r="182" customFormat="false" ht="12.8" hidden="false" customHeight="false" outlineLevel="0" collapsed="false">
      <c r="A182" s="96" t="n">
        <v>178</v>
      </c>
      <c r="B182" s="77" t="n">
        <f aca="false">EOMONTH(Input!$C$7,A182)</f>
        <v>48334</v>
      </c>
      <c r="C182" s="77"/>
      <c r="D182" s="78" t="n">
        <f aca="false">IF(OR($B182&lt;Input!$C$25,$B182&lt;Input!$G$25),Input!$K$31*(1+Input!$K$32/100)^(DATEDIF(Input!$C$7,$B182,"Y")),0)</f>
        <v>-6493.78667851052</v>
      </c>
    </row>
    <row r="183" customFormat="false" ht="12.8" hidden="false" customHeight="false" outlineLevel="0" collapsed="false">
      <c r="A183" s="96" t="n">
        <v>179</v>
      </c>
      <c r="B183" s="77" t="n">
        <f aca="false">EOMONTH(Input!$C$7,A183)</f>
        <v>48365</v>
      </c>
      <c r="C183" s="77"/>
      <c r="D183" s="78" t="n">
        <f aca="false">IF(OR($B183&lt;Input!$C$25,$B183&lt;Input!$G$25),Input!$K$31*(1+Input!$K$32/100)^(DATEDIF(Input!$C$7,$B183,"Y")),0)</f>
        <v>-6493.78667851052</v>
      </c>
    </row>
    <row r="184" customFormat="false" ht="12.8" hidden="false" customHeight="false" outlineLevel="0" collapsed="false">
      <c r="A184" s="96" t="n">
        <v>180</v>
      </c>
      <c r="B184" s="77" t="n">
        <f aca="false">EOMONTH(Input!$C$7,A184)</f>
        <v>48395</v>
      </c>
      <c r="C184" s="77"/>
      <c r="D184" s="78" t="n">
        <f aca="false">IF(OR($B184&lt;Input!$C$25,$B184&lt;Input!$G$25),Input!$K$31*(1+Input!$K$32/100)^(DATEDIF(Input!$C$7,$B184,"Y")),0)</f>
        <v>-6753.53814565094</v>
      </c>
    </row>
    <row r="185" customFormat="false" ht="12.8" hidden="false" customHeight="false" outlineLevel="0" collapsed="false">
      <c r="A185" s="96" t="n">
        <v>181</v>
      </c>
      <c r="B185" s="77" t="n">
        <f aca="false">EOMONTH(Input!$C$7,A185)</f>
        <v>48426</v>
      </c>
      <c r="C185" s="77"/>
      <c r="D185" s="78" t="n">
        <f aca="false">IF(OR($B185&lt;Input!$C$25,$B185&lt;Input!$G$25),Input!$K$31*(1+Input!$K$32/100)^(DATEDIF(Input!$C$7,$B185,"Y")),0)</f>
        <v>-6753.53814565094</v>
      </c>
    </row>
    <row r="186" customFormat="false" ht="12.8" hidden="false" customHeight="false" outlineLevel="0" collapsed="false">
      <c r="A186" s="96" t="n">
        <v>182</v>
      </c>
      <c r="B186" s="77" t="n">
        <f aca="false">EOMONTH(Input!$C$7,A186)</f>
        <v>48457</v>
      </c>
      <c r="C186" s="77"/>
      <c r="D186" s="78" t="n">
        <f aca="false">IF(OR($B186&lt;Input!$C$25,$B186&lt;Input!$G$25),Input!$K$31*(1+Input!$K$32/100)^(DATEDIF(Input!$C$7,$B186,"Y")),0)</f>
        <v>-6753.53814565094</v>
      </c>
    </row>
    <row r="187" customFormat="false" ht="12.8" hidden="false" customHeight="false" outlineLevel="0" collapsed="false">
      <c r="A187" s="96" t="n">
        <v>183</v>
      </c>
      <c r="B187" s="77" t="n">
        <f aca="false">EOMONTH(Input!$C$7,A187)</f>
        <v>48487</v>
      </c>
      <c r="C187" s="77"/>
      <c r="D187" s="78" t="n">
        <f aca="false">IF(OR($B187&lt;Input!$C$25,$B187&lt;Input!$G$25),Input!$K$31*(1+Input!$K$32/100)^(DATEDIF(Input!$C$7,$B187,"Y")),0)</f>
        <v>-6753.53814565094</v>
      </c>
    </row>
    <row r="188" customFormat="false" ht="12.8" hidden="false" customHeight="false" outlineLevel="0" collapsed="false">
      <c r="A188" s="96" t="n">
        <v>184</v>
      </c>
      <c r="B188" s="77" t="n">
        <f aca="false">EOMONTH(Input!$C$7,A188)</f>
        <v>48518</v>
      </c>
      <c r="C188" s="77"/>
      <c r="D188" s="78" t="n">
        <f aca="false">IF(OR($B188&lt;Input!$C$25,$B188&lt;Input!$G$25),Input!$K$31*(1+Input!$K$32/100)^(DATEDIF(Input!$C$7,$B188,"Y")),0)</f>
        <v>-6753.53814565094</v>
      </c>
    </row>
    <row r="189" customFormat="false" ht="12.8" hidden="false" customHeight="false" outlineLevel="0" collapsed="false">
      <c r="A189" s="96" t="n">
        <v>185</v>
      </c>
      <c r="B189" s="77" t="n">
        <f aca="false">EOMONTH(Input!$C$7,A189)</f>
        <v>48548</v>
      </c>
      <c r="C189" s="77"/>
      <c r="D189" s="78" t="n">
        <f aca="false">IF(OR($B189&lt;Input!$C$25,$B189&lt;Input!$G$25),Input!$K$31*(1+Input!$K$32/100)^(DATEDIF(Input!$C$7,$B189,"Y")),0)</f>
        <v>-6753.53814565094</v>
      </c>
    </row>
    <row r="190" customFormat="false" ht="12.8" hidden="false" customHeight="false" outlineLevel="0" collapsed="false">
      <c r="A190" s="96" t="n">
        <v>186</v>
      </c>
      <c r="B190" s="77" t="n">
        <f aca="false">EOMONTH(Input!$C$7,A190)</f>
        <v>48579</v>
      </c>
      <c r="C190" s="77"/>
      <c r="D190" s="78" t="n">
        <f aca="false">IF(OR($B190&lt;Input!$C$25,$B190&lt;Input!$G$25),Input!$K$31*(1+Input!$K$32/100)^(DATEDIF(Input!$C$7,$B190,"Y")),0)</f>
        <v>-6753.53814565094</v>
      </c>
    </row>
    <row r="191" customFormat="false" ht="12.8" hidden="false" customHeight="false" outlineLevel="0" collapsed="false">
      <c r="A191" s="96" t="n">
        <v>187</v>
      </c>
      <c r="B191" s="77" t="n">
        <f aca="false">EOMONTH(Input!$C$7,A191)</f>
        <v>48610</v>
      </c>
      <c r="C191" s="77"/>
      <c r="D191" s="78" t="n">
        <f aca="false">IF(OR($B191&lt;Input!$C$25,$B191&lt;Input!$G$25),Input!$K$31*(1+Input!$K$32/100)^(DATEDIF(Input!$C$7,$B191,"Y")),0)</f>
        <v>-6753.53814565094</v>
      </c>
    </row>
    <row r="192" customFormat="false" ht="12.8" hidden="false" customHeight="false" outlineLevel="0" collapsed="false">
      <c r="A192" s="96" t="n">
        <v>188</v>
      </c>
      <c r="B192" s="77" t="n">
        <f aca="false">EOMONTH(Input!$C$7,A192)</f>
        <v>48638</v>
      </c>
      <c r="C192" s="77"/>
      <c r="D192" s="78" t="n">
        <f aca="false">IF(OR($B192&lt;Input!$C$25,$B192&lt;Input!$G$25),Input!$K$31*(1+Input!$K$32/100)^(DATEDIF(Input!$C$7,$B192,"Y")),0)</f>
        <v>-6753.53814565094</v>
      </c>
    </row>
    <row r="193" customFormat="false" ht="12.8" hidden="false" customHeight="false" outlineLevel="0" collapsed="false">
      <c r="A193" s="96" t="n">
        <v>189</v>
      </c>
      <c r="B193" s="77" t="n">
        <f aca="false">EOMONTH(Input!$C$7,A193)</f>
        <v>48669</v>
      </c>
      <c r="C193" s="77"/>
      <c r="D193" s="78" t="n">
        <f aca="false">IF(OR($B193&lt;Input!$C$25,$B193&lt;Input!$G$25),Input!$K$31*(1+Input!$K$32/100)^(DATEDIF(Input!$C$7,$B193,"Y")),0)</f>
        <v>-6753.53814565094</v>
      </c>
    </row>
    <row r="194" customFormat="false" ht="12.8" hidden="false" customHeight="false" outlineLevel="0" collapsed="false">
      <c r="A194" s="96" t="n">
        <v>190</v>
      </c>
      <c r="B194" s="77" t="n">
        <f aca="false">EOMONTH(Input!$C$7,A194)</f>
        <v>48699</v>
      </c>
      <c r="C194" s="77"/>
      <c r="D194" s="78" t="n">
        <f aca="false">IF(OR($B194&lt;Input!$C$25,$B194&lt;Input!$G$25),Input!$K$31*(1+Input!$K$32/100)^(DATEDIF(Input!$C$7,$B194,"Y")),0)</f>
        <v>-6753.53814565094</v>
      </c>
    </row>
    <row r="195" customFormat="false" ht="12.8" hidden="false" customHeight="false" outlineLevel="0" collapsed="false">
      <c r="A195" s="96" t="n">
        <v>191</v>
      </c>
      <c r="B195" s="77" t="n">
        <f aca="false">EOMONTH(Input!$C$7,A195)</f>
        <v>48730</v>
      </c>
      <c r="C195" s="77"/>
      <c r="D195" s="78" t="n">
        <f aca="false">IF(OR($B195&lt;Input!$C$25,$B195&lt;Input!$G$25),Input!$K$31*(1+Input!$K$32/100)^(DATEDIF(Input!$C$7,$B195,"Y")),0)</f>
        <v>-6753.53814565094</v>
      </c>
    </row>
    <row r="196" customFormat="false" ht="12.8" hidden="false" customHeight="false" outlineLevel="0" collapsed="false">
      <c r="A196" s="96" t="n">
        <v>192</v>
      </c>
      <c r="B196" s="77" t="n">
        <f aca="false">EOMONTH(Input!$C$7,A196)</f>
        <v>48760</v>
      </c>
      <c r="C196" s="77"/>
      <c r="D196" s="78" t="n">
        <f aca="false">IF(OR($B196&lt;Input!$C$25,$B196&lt;Input!$G$25),Input!$K$31*(1+Input!$K$32/100)^(DATEDIF(Input!$C$7,$B196,"Y")),0)</f>
        <v>-7023.67967147697</v>
      </c>
    </row>
    <row r="197" customFormat="false" ht="12.8" hidden="false" customHeight="false" outlineLevel="0" collapsed="false">
      <c r="A197" s="96" t="n">
        <v>193</v>
      </c>
      <c r="B197" s="77" t="n">
        <f aca="false">EOMONTH(Input!$C$7,A197)</f>
        <v>48791</v>
      </c>
      <c r="C197" s="77"/>
      <c r="D197" s="78" t="n">
        <f aca="false">IF(OR($B197&lt;Input!$C$25,$B197&lt;Input!$G$25),Input!$K$31*(1+Input!$K$32/100)^(DATEDIF(Input!$C$7,$B197,"Y")),0)</f>
        <v>-7023.67967147697</v>
      </c>
    </row>
    <row r="198" customFormat="false" ht="12.8" hidden="false" customHeight="false" outlineLevel="0" collapsed="false">
      <c r="A198" s="96" t="n">
        <v>194</v>
      </c>
      <c r="B198" s="77" t="n">
        <f aca="false">EOMONTH(Input!$C$7,A198)</f>
        <v>48822</v>
      </c>
      <c r="C198" s="77"/>
      <c r="D198" s="78" t="n">
        <f aca="false">IF(OR($B198&lt;Input!$C$25,$B198&lt;Input!$G$25),Input!$K$31*(1+Input!$K$32/100)^(DATEDIF(Input!$C$7,$B198,"Y")),0)</f>
        <v>-7023.67967147697</v>
      </c>
    </row>
    <row r="199" customFormat="false" ht="12.8" hidden="false" customHeight="false" outlineLevel="0" collapsed="false">
      <c r="A199" s="96" t="n">
        <v>195</v>
      </c>
      <c r="B199" s="77" t="n">
        <f aca="false">EOMONTH(Input!$C$7,A199)</f>
        <v>48852</v>
      </c>
      <c r="C199" s="77"/>
      <c r="D199" s="78" t="n">
        <f aca="false">IF(OR($B199&lt;Input!$C$25,$B199&lt;Input!$G$25),Input!$K$31*(1+Input!$K$32/100)^(DATEDIF(Input!$C$7,$B199,"Y")),0)</f>
        <v>-7023.67967147697</v>
      </c>
    </row>
    <row r="200" customFormat="false" ht="12.8" hidden="false" customHeight="false" outlineLevel="0" collapsed="false">
      <c r="A200" s="96" t="n">
        <v>196</v>
      </c>
      <c r="B200" s="77" t="n">
        <f aca="false">EOMONTH(Input!$C$7,A200)</f>
        <v>48883</v>
      </c>
      <c r="C200" s="77"/>
      <c r="D200" s="78" t="n">
        <f aca="false">IF(OR($B200&lt;Input!$C$25,$B200&lt;Input!$G$25),Input!$K$31*(1+Input!$K$32/100)^(DATEDIF(Input!$C$7,$B200,"Y")),0)</f>
        <v>-7023.67967147697</v>
      </c>
    </row>
    <row r="201" customFormat="false" ht="12.8" hidden="false" customHeight="false" outlineLevel="0" collapsed="false">
      <c r="A201" s="96" t="n">
        <v>197</v>
      </c>
      <c r="B201" s="77" t="n">
        <f aca="false">EOMONTH(Input!$C$7,A201)</f>
        <v>48913</v>
      </c>
      <c r="C201" s="77"/>
      <c r="D201" s="78" t="n">
        <f aca="false">IF(OR($B201&lt;Input!$C$25,$B201&lt;Input!$G$25),Input!$K$31*(1+Input!$K$32/100)^(DATEDIF(Input!$C$7,$B201,"Y")),0)</f>
        <v>-7023.67967147697</v>
      </c>
    </row>
    <row r="202" customFormat="false" ht="12.8" hidden="false" customHeight="false" outlineLevel="0" collapsed="false">
      <c r="A202" s="96" t="n">
        <v>198</v>
      </c>
      <c r="B202" s="77" t="n">
        <f aca="false">EOMONTH(Input!$C$7,A202)</f>
        <v>48944</v>
      </c>
      <c r="C202" s="77"/>
      <c r="D202" s="78" t="n">
        <f aca="false">IF(OR($B202&lt;Input!$C$25,$B202&lt;Input!$G$25),Input!$K$31*(1+Input!$K$32/100)^(DATEDIF(Input!$C$7,$B202,"Y")),0)</f>
        <v>-7023.67967147697</v>
      </c>
    </row>
    <row r="203" customFormat="false" ht="12.8" hidden="false" customHeight="false" outlineLevel="0" collapsed="false">
      <c r="A203" s="96" t="n">
        <v>199</v>
      </c>
      <c r="B203" s="77" t="n">
        <f aca="false">EOMONTH(Input!$C$7,A203)</f>
        <v>48975</v>
      </c>
      <c r="C203" s="77"/>
      <c r="D203" s="78" t="n">
        <f aca="false">IF(OR($B203&lt;Input!$C$25,$B203&lt;Input!$G$25),Input!$K$31*(1+Input!$K$32/100)^(DATEDIF(Input!$C$7,$B203,"Y")),0)</f>
        <v>-7023.67967147697</v>
      </c>
    </row>
    <row r="204" customFormat="false" ht="12.8" hidden="false" customHeight="false" outlineLevel="0" collapsed="false">
      <c r="A204" s="96" t="n">
        <v>200</v>
      </c>
      <c r="B204" s="77" t="n">
        <f aca="false">EOMONTH(Input!$C$7,A204)</f>
        <v>49003</v>
      </c>
      <c r="C204" s="77"/>
      <c r="D204" s="78" t="n">
        <f aca="false">IF(OR($B204&lt;Input!$C$25,$B204&lt;Input!$G$25),Input!$K$31*(1+Input!$K$32/100)^(DATEDIF(Input!$C$7,$B204,"Y")),0)</f>
        <v>-7023.67967147697</v>
      </c>
    </row>
    <row r="205" customFormat="false" ht="12.8" hidden="false" customHeight="false" outlineLevel="0" collapsed="false">
      <c r="A205" s="96" t="n">
        <v>201</v>
      </c>
      <c r="B205" s="77" t="n">
        <f aca="false">EOMONTH(Input!$C$7,A205)</f>
        <v>49034</v>
      </c>
      <c r="C205" s="77"/>
      <c r="D205" s="78" t="n">
        <f aca="false">IF(OR($B205&lt;Input!$C$25,$B205&lt;Input!$G$25),Input!$K$31*(1+Input!$K$32/100)^(DATEDIF(Input!$C$7,$B205,"Y")),0)</f>
        <v>-7023.67967147697</v>
      </c>
    </row>
    <row r="206" customFormat="false" ht="12.8" hidden="false" customHeight="false" outlineLevel="0" collapsed="false">
      <c r="A206" s="96" t="n">
        <v>202</v>
      </c>
      <c r="B206" s="77" t="n">
        <f aca="false">EOMONTH(Input!$C$7,A206)</f>
        <v>49064</v>
      </c>
      <c r="C206" s="77"/>
      <c r="D206" s="78" t="n">
        <f aca="false">IF(OR($B206&lt;Input!$C$25,$B206&lt;Input!$G$25),Input!$K$31*(1+Input!$K$32/100)^(DATEDIF(Input!$C$7,$B206,"Y")),0)</f>
        <v>-7023.67967147697</v>
      </c>
    </row>
    <row r="207" customFormat="false" ht="12.8" hidden="false" customHeight="false" outlineLevel="0" collapsed="false">
      <c r="A207" s="96" t="n">
        <v>203</v>
      </c>
      <c r="B207" s="77" t="n">
        <f aca="false">EOMONTH(Input!$C$7,A207)</f>
        <v>49095</v>
      </c>
      <c r="C207" s="77"/>
      <c r="D207" s="78" t="n">
        <f aca="false">IF(OR($B207&lt;Input!$C$25,$B207&lt;Input!$G$25),Input!$K$31*(1+Input!$K$32/100)^(DATEDIF(Input!$C$7,$B207,"Y")),0)</f>
        <v>-7023.67967147697</v>
      </c>
    </row>
    <row r="208" customFormat="false" ht="12.8" hidden="false" customHeight="false" outlineLevel="0" collapsed="false">
      <c r="A208" s="96" t="n">
        <v>204</v>
      </c>
      <c r="B208" s="77" t="n">
        <f aca="false">EOMONTH(Input!$C$7,A208)</f>
        <v>49125</v>
      </c>
      <c r="C208" s="77"/>
      <c r="D208" s="78" t="n">
        <f aca="false">IF(OR($B208&lt;Input!$C$25,$B208&lt;Input!$G$25),Input!$K$31*(1+Input!$K$32/100)^(DATEDIF(Input!$C$7,$B208,"Y")),0)</f>
        <v>-7304.62685833605</v>
      </c>
    </row>
    <row r="209" customFormat="false" ht="12.8" hidden="false" customHeight="false" outlineLevel="0" collapsed="false">
      <c r="A209" s="96" t="n">
        <v>205</v>
      </c>
      <c r="B209" s="77" t="n">
        <f aca="false">EOMONTH(Input!$C$7,A209)</f>
        <v>49156</v>
      </c>
      <c r="C209" s="77"/>
      <c r="D209" s="78" t="n">
        <f aca="false">IF(OR($B209&lt;Input!$C$25,$B209&lt;Input!$G$25),Input!$K$31*(1+Input!$K$32/100)^(DATEDIF(Input!$C$7,$B209,"Y")),0)</f>
        <v>-7304.62685833605</v>
      </c>
    </row>
    <row r="210" customFormat="false" ht="12.8" hidden="false" customHeight="false" outlineLevel="0" collapsed="false">
      <c r="A210" s="96" t="n">
        <v>206</v>
      </c>
      <c r="B210" s="77" t="n">
        <f aca="false">EOMONTH(Input!$C$7,A210)</f>
        <v>49187</v>
      </c>
      <c r="C210" s="77"/>
      <c r="D210" s="78" t="n">
        <f aca="false">IF(OR($B210&lt;Input!$C$25,$B210&lt;Input!$G$25),Input!$K$31*(1+Input!$K$32/100)^(DATEDIF(Input!$C$7,$B210,"Y")),0)</f>
        <v>-7304.62685833605</v>
      </c>
    </row>
    <row r="211" customFormat="false" ht="12.8" hidden="false" customHeight="false" outlineLevel="0" collapsed="false">
      <c r="A211" s="96" t="n">
        <v>207</v>
      </c>
      <c r="B211" s="77" t="n">
        <f aca="false">EOMONTH(Input!$C$7,A211)</f>
        <v>49217</v>
      </c>
      <c r="C211" s="77"/>
      <c r="D211" s="78" t="n">
        <f aca="false">IF(OR($B211&lt;Input!$C$25,$B211&lt;Input!$G$25),Input!$K$31*(1+Input!$K$32/100)^(DATEDIF(Input!$C$7,$B211,"Y")),0)</f>
        <v>-7304.62685833605</v>
      </c>
    </row>
    <row r="212" customFormat="false" ht="12.8" hidden="false" customHeight="false" outlineLevel="0" collapsed="false">
      <c r="A212" s="96" t="n">
        <v>208</v>
      </c>
      <c r="B212" s="77" t="n">
        <f aca="false">EOMONTH(Input!$C$7,A212)</f>
        <v>49248</v>
      </c>
      <c r="C212" s="77"/>
      <c r="D212" s="78" t="n">
        <f aca="false">IF(OR($B212&lt;Input!$C$25,$B212&lt;Input!$G$25),Input!$K$31*(1+Input!$K$32/100)^(DATEDIF(Input!$C$7,$B212,"Y")),0)</f>
        <v>-7304.62685833605</v>
      </c>
    </row>
    <row r="213" customFormat="false" ht="12.8" hidden="false" customHeight="false" outlineLevel="0" collapsed="false">
      <c r="A213" s="96" t="n">
        <v>209</v>
      </c>
      <c r="B213" s="77" t="n">
        <f aca="false">EOMONTH(Input!$C$7,A213)</f>
        <v>49278</v>
      </c>
      <c r="C213" s="77"/>
      <c r="D213" s="78" t="n">
        <f aca="false">IF(OR($B213&lt;Input!$C$25,$B213&lt;Input!$G$25),Input!$K$31*(1+Input!$K$32/100)^(DATEDIF(Input!$C$7,$B213,"Y")),0)</f>
        <v>-7304.62685833605</v>
      </c>
    </row>
    <row r="214" customFormat="false" ht="12.8" hidden="false" customHeight="false" outlineLevel="0" collapsed="false">
      <c r="A214" s="96" t="n">
        <v>210</v>
      </c>
      <c r="B214" s="77" t="n">
        <f aca="false">EOMONTH(Input!$C$7,A214)</f>
        <v>49309</v>
      </c>
      <c r="C214" s="77"/>
      <c r="D214" s="78" t="n">
        <f aca="false">IF(OR($B214&lt;Input!$C$25,$B214&lt;Input!$G$25),Input!$K$31*(1+Input!$K$32/100)^(DATEDIF(Input!$C$7,$B214,"Y")),0)</f>
        <v>-7304.62685833605</v>
      </c>
    </row>
    <row r="215" customFormat="false" ht="12.8" hidden="false" customHeight="false" outlineLevel="0" collapsed="false">
      <c r="A215" s="96" t="n">
        <v>211</v>
      </c>
      <c r="B215" s="77" t="n">
        <f aca="false">EOMONTH(Input!$C$7,A215)</f>
        <v>49340</v>
      </c>
      <c r="C215" s="77"/>
      <c r="D215" s="78" t="n">
        <f aca="false">IF(OR($B215&lt;Input!$C$25,$B215&lt;Input!$G$25),Input!$K$31*(1+Input!$K$32/100)^(DATEDIF(Input!$C$7,$B215,"Y")),0)</f>
        <v>-7304.62685833605</v>
      </c>
    </row>
    <row r="216" customFormat="false" ht="12.8" hidden="false" customHeight="false" outlineLevel="0" collapsed="false">
      <c r="A216" s="96" t="n">
        <v>212</v>
      </c>
      <c r="B216" s="77" t="n">
        <f aca="false">EOMONTH(Input!$C$7,A216)</f>
        <v>49368</v>
      </c>
      <c r="C216" s="77"/>
      <c r="D216" s="78" t="n">
        <f aca="false">IF(OR($B216&lt;Input!$C$25,$B216&lt;Input!$G$25),Input!$K$31*(1+Input!$K$32/100)^(DATEDIF(Input!$C$7,$B216,"Y")),0)</f>
        <v>-7304.62685833605</v>
      </c>
    </row>
    <row r="217" customFormat="false" ht="12.8" hidden="false" customHeight="false" outlineLevel="0" collapsed="false">
      <c r="A217" s="96" t="n">
        <v>213</v>
      </c>
      <c r="B217" s="77" t="n">
        <f aca="false">EOMONTH(Input!$C$7,A217)</f>
        <v>49399</v>
      </c>
      <c r="C217" s="77"/>
      <c r="D217" s="78" t="n">
        <f aca="false">IF(OR($B217&lt;Input!$C$25,$B217&lt;Input!$G$25),Input!$K$31*(1+Input!$K$32/100)^(DATEDIF(Input!$C$7,$B217,"Y")),0)</f>
        <v>-7304.62685833605</v>
      </c>
    </row>
    <row r="218" customFormat="false" ht="12.8" hidden="false" customHeight="false" outlineLevel="0" collapsed="false">
      <c r="A218" s="96" t="n">
        <v>214</v>
      </c>
      <c r="B218" s="77" t="n">
        <f aca="false">EOMONTH(Input!$C$7,A218)</f>
        <v>49429</v>
      </c>
      <c r="C218" s="77"/>
      <c r="D218" s="78" t="n">
        <f aca="false">IF(OR($B218&lt;Input!$C$25,$B218&lt;Input!$G$25),Input!$K$31*(1+Input!$K$32/100)^(DATEDIF(Input!$C$7,$B218,"Y")),0)</f>
        <v>-7304.62685833605</v>
      </c>
    </row>
    <row r="219" customFormat="false" ht="12.8" hidden="false" customHeight="false" outlineLevel="0" collapsed="false">
      <c r="A219" s="96" t="n">
        <v>215</v>
      </c>
      <c r="B219" s="77" t="n">
        <f aca="false">EOMONTH(Input!$C$7,A219)</f>
        <v>49460</v>
      </c>
      <c r="C219" s="77"/>
      <c r="D219" s="78" t="n">
        <f aca="false">IF(OR($B219&lt;Input!$C$25,$B219&lt;Input!$G$25),Input!$K$31*(1+Input!$K$32/100)^(DATEDIF(Input!$C$7,$B219,"Y")),0)</f>
        <v>-7304.62685833605</v>
      </c>
    </row>
    <row r="220" customFormat="false" ht="12.8" hidden="false" customHeight="false" outlineLevel="0" collapsed="false">
      <c r="A220" s="96" t="n">
        <v>216</v>
      </c>
      <c r="B220" s="77" t="n">
        <f aca="false">EOMONTH(Input!$C$7,A220)</f>
        <v>49490</v>
      </c>
      <c r="C220" s="77"/>
      <c r="D220" s="78" t="n">
        <f aca="false">IF(OR($B220&lt;Input!$C$25,$B220&lt;Input!$G$25),Input!$K$31*(1+Input!$K$32/100)^(DATEDIF(Input!$C$7,$B220,"Y")),0)</f>
        <v>-7596.8119326695</v>
      </c>
    </row>
    <row r="221" customFormat="false" ht="12.8" hidden="false" customHeight="false" outlineLevel="0" collapsed="false">
      <c r="A221" s="96" t="n">
        <v>217</v>
      </c>
      <c r="B221" s="77" t="n">
        <f aca="false">EOMONTH(Input!$C$7,A221)</f>
        <v>49521</v>
      </c>
      <c r="C221" s="77"/>
      <c r="D221" s="78" t="n">
        <f aca="false">IF(OR($B221&lt;Input!$C$25,$B221&lt;Input!$G$25),Input!$K$31*(1+Input!$K$32/100)^(DATEDIF(Input!$C$7,$B221,"Y")),0)</f>
        <v>-7596.8119326695</v>
      </c>
    </row>
    <row r="222" customFormat="false" ht="12.8" hidden="false" customHeight="false" outlineLevel="0" collapsed="false">
      <c r="A222" s="96" t="n">
        <v>218</v>
      </c>
      <c r="B222" s="77" t="n">
        <f aca="false">EOMONTH(Input!$C$7,A222)</f>
        <v>49552</v>
      </c>
      <c r="C222" s="77"/>
      <c r="D222" s="78" t="n">
        <f aca="false">IF(OR($B222&lt;Input!$C$25,$B222&lt;Input!$G$25),Input!$K$31*(1+Input!$K$32/100)^(DATEDIF(Input!$C$7,$B222,"Y")),0)</f>
        <v>-7596.8119326695</v>
      </c>
    </row>
    <row r="223" customFormat="false" ht="12.8" hidden="false" customHeight="false" outlineLevel="0" collapsed="false">
      <c r="A223" s="96" t="n">
        <v>219</v>
      </c>
      <c r="B223" s="77" t="n">
        <f aca="false">EOMONTH(Input!$C$7,A223)</f>
        <v>49582</v>
      </c>
      <c r="C223" s="77"/>
      <c r="D223" s="78" t="n">
        <f aca="false">IF(OR($B223&lt;Input!$C$25,$B223&lt;Input!$G$25),Input!$K$31*(1+Input!$K$32/100)^(DATEDIF(Input!$C$7,$B223,"Y")),0)</f>
        <v>-7596.8119326695</v>
      </c>
    </row>
    <row r="224" customFormat="false" ht="12.8" hidden="false" customHeight="false" outlineLevel="0" collapsed="false">
      <c r="A224" s="96" t="n">
        <v>220</v>
      </c>
      <c r="B224" s="77" t="n">
        <f aca="false">EOMONTH(Input!$C$7,A224)</f>
        <v>49613</v>
      </c>
      <c r="C224" s="77"/>
      <c r="D224" s="78" t="n">
        <f aca="false">IF(OR($B224&lt;Input!$C$25,$B224&lt;Input!$G$25),Input!$K$31*(1+Input!$K$32/100)^(DATEDIF(Input!$C$7,$B224,"Y")),0)</f>
        <v>-7596.8119326695</v>
      </c>
    </row>
    <row r="225" customFormat="false" ht="12.8" hidden="false" customHeight="false" outlineLevel="0" collapsed="false">
      <c r="A225" s="96" t="n">
        <v>221</v>
      </c>
      <c r="B225" s="77" t="n">
        <f aca="false">EOMONTH(Input!$C$7,A225)</f>
        <v>49643</v>
      </c>
      <c r="C225" s="77"/>
      <c r="D225" s="78" t="n">
        <f aca="false">IF(OR($B225&lt;Input!$C$25,$B225&lt;Input!$G$25),Input!$K$31*(1+Input!$K$32/100)^(DATEDIF(Input!$C$7,$B225,"Y")),0)</f>
        <v>-7596.8119326695</v>
      </c>
    </row>
    <row r="226" customFormat="false" ht="12.8" hidden="false" customHeight="false" outlineLevel="0" collapsed="false">
      <c r="A226" s="96" t="n">
        <v>222</v>
      </c>
      <c r="B226" s="77" t="n">
        <f aca="false">EOMONTH(Input!$C$7,A226)</f>
        <v>49674</v>
      </c>
      <c r="C226" s="77"/>
      <c r="D226" s="78" t="n">
        <f aca="false">IF(OR($B226&lt;Input!$C$25,$B226&lt;Input!$G$25),Input!$K$31*(1+Input!$K$32/100)^(DATEDIF(Input!$C$7,$B226,"Y")),0)</f>
        <v>-7596.8119326695</v>
      </c>
    </row>
    <row r="227" customFormat="false" ht="12.8" hidden="false" customHeight="false" outlineLevel="0" collapsed="false">
      <c r="A227" s="96" t="n">
        <v>223</v>
      </c>
      <c r="B227" s="77" t="n">
        <f aca="false">EOMONTH(Input!$C$7,A227)</f>
        <v>49705</v>
      </c>
      <c r="C227" s="77"/>
      <c r="D227" s="78" t="n">
        <f aca="false">IF(OR($B227&lt;Input!$C$25,$B227&lt;Input!$G$25),Input!$K$31*(1+Input!$K$32/100)^(DATEDIF(Input!$C$7,$B227,"Y")),0)</f>
        <v>-7596.8119326695</v>
      </c>
    </row>
    <row r="228" customFormat="false" ht="12.8" hidden="false" customHeight="false" outlineLevel="0" collapsed="false">
      <c r="A228" s="96" t="n">
        <v>224</v>
      </c>
      <c r="B228" s="77" t="n">
        <f aca="false">EOMONTH(Input!$C$7,A228)</f>
        <v>49734</v>
      </c>
      <c r="C228" s="77"/>
      <c r="D228" s="78" t="n">
        <f aca="false">IF(OR($B228&lt;Input!$C$25,$B228&lt;Input!$G$25),Input!$K$31*(1+Input!$K$32/100)^(DATEDIF(Input!$C$7,$B228,"Y")),0)</f>
        <v>-7596.8119326695</v>
      </c>
    </row>
    <row r="229" customFormat="false" ht="12.8" hidden="false" customHeight="false" outlineLevel="0" collapsed="false">
      <c r="A229" s="96" t="n">
        <v>225</v>
      </c>
      <c r="B229" s="77" t="n">
        <f aca="false">EOMONTH(Input!$C$7,A229)</f>
        <v>49765</v>
      </c>
      <c r="C229" s="77"/>
      <c r="D229" s="78" t="n">
        <f aca="false">IF(OR($B229&lt;Input!$C$25,$B229&lt;Input!$G$25),Input!$K$31*(1+Input!$K$32/100)^(DATEDIF(Input!$C$7,$B229,"Y")),0)</f>
        <v>-7596.8119326695</v>
      </c>
    </row>
    <row r="230" customFormat="false" ht="12.8" hidden="false" customHeight="false" outlineLevel="0" collapsed="false">
      <c r="A230" s="96" t="n">
        <v>226</v>
      </c>
      <c r="B230" s="77" t="n">
        <f aca="false">EOMONTH(Input!$C$7,A230)</f>
        <v>49795</v>
      </c>
      <c r="C230" s="77"/>
      <c r="D230" s="78" t="n">
        <f aca="false">IF(OR($B230&lt;Input!$C$25,$B230&lt;Input!$G$25),Input!$K$31*(1+Input!$K$32/100)^(DATEDIF(Input!$C$7,$B230,"Y")),0)</f>
        <v>-7596.8119326695</v>
      </c>
    </row>
    <row r="231" customFormat="false" ht="12.8" hidden="false" customHeight="false" outlineLevel="0" collapsed="false">
      <c r="A231" s="96" t="n">
        <v>227</v>
      </c>
      <c r="B231" s="77" t="n">
        <f aca="false">EOMONTH(Input!$C$7,A231)</f>
        <v>49826</v>
      </c>
      <c r="C231" s="77"/>
      <c r="D231" s="78" t="n">
        <f aca="false">IF(OR($B231&lt;Input!$C$25,$B231&lt;Input!$G$25),Input!$K$31*(1+Input!$K$32/100)^(DATEDIF(Input!$C$7,$B231,"Y")),0)</f>
        <v>-7596.8119326695</v>
      </c>
    </row>
    <row r="232" customFormat="false" ht="12.8" hidden="false" customHeight="false" outlineLevel="0" collapsed="false">
      <c r="A232" s="96" t="n">
        <v>228</v>
      </c>
      <c r="B232" s="77" t="n">
        <f aca="false">EOMONTH(Input!$C$7,A232)</f>
        <v>49856</v>
      </c>
      <c r="C232" s="77"/>
      <c r="D232" s="78" t="n">
        <f aca="false">IF(OR($B232&lt;Input!$C$25,$B232&lt;Input!$G$25),Input!$K$31*(1+Input!$K$32/100)^(DATEDIF(Input!$C$7,$B232,"Y")),0)</f>
        <v>-7900.68440997628</v>
      </c>
    </row>
    <row r="233" customFormat="false" ht="12.8" hidden="false" customHeight="false" outlineLevel="0" collapsed="false">
      <c r="A233" s="96" t="n">
        <v>229</v>
      </c>
      <c r="B233" s="77" t="n">
        <f aca="false">EOMONTH(Input!$C$7,A233)</f>
        <v>49887</v>
      </c>
      <c r="C233" s="77"/>
      <c r="D233" s="78" t="n">
        <f aca="false">IF(OR($B233&lt;Input!$C$25,$B233&lt;Input!$G$25),Input!$K$31*(1+Input!$K$32/100)^(DATEDIF(Input!$C$7,$B233,"Y")),0)</f>
        <v>-7900.68440997628</v>
      </c>
    </row>
    <row r="234" customFormat="false" ht="12.8" hidden="false" customHeight="false" outlineLevel="0" collapsed="false">
      <c r="A234" s="96" t="n">
        <v>230</v>
      </c>
      <c r="B234" s="77" t="n">
        <f aca="false">EOMONTH(Input!$C$7,A234)</f>
        <v>49918</v>
      </c>
      <c r="C234" s="77"/>
      <c r="D234" s="78" t="n">
        <f aca="false">IF(OR($B234&lt;Input!$C$25,$B234&lt;Input!$G$25),Input!$K$31*(1+Input!$K$32/100)^(DATEDIF(Input!$C$7,$B234,"Y")),0)</f>
        <v>-7900.68440997628</v>
      </c>
    </row>
    <row r="235" customFormat="false" ht="12.8" hidden="false" customHeight="false" outlineLevel="0" collapsed="false">
      <c r="A235" s="96" t="n">
        <v>231</v>
      </c>
      <c r="B235" s="77" t="n">
        <f aca="false">EOMONTH(Input!$C$7,A235)</f>
        <v>49948</v>
      </c>
      <c r="C235" s="77"/>
      <c r="D235" s="78" t="n">
        <f aca="false">IF(OR($B235&lt;Input!$C$25,$B235&lt;Input!$G$25),Input!$K$31*(1+Input!$K$32/100)^(DATEDIF(Input!$C$7,$B235,"Y")),0)</f>
        <v>-7900.68440997628</v>
      </c>
    </row>
    <row r="236" customFormat="false" ht="12.8" hidden="false" customHeight="false" outlineLevel="0" collapsed="false">
      <c r="A236" s="96" t="n">
        <v>232</v>
      </c>
      <c r="B236" s="77" t="n">
        <f aca="false">EOMONTH(Input!$C$7,A236)</f>
        <v>49979</v>
      </c>
      <c r="C236" s="77"/>
      <c r="D236" s="78" t="n">
        <f aca="false">IF(OR($B236&lt;Input!$C$25,$B236&lt;Input!$G$25),Input!$K$31*(1+Input!$K$32/100)^(DATEDIF(Input!$C$7,$B236,"Y")),0)</f>
        <v>-7900.68440997628</v>
      </c>
    </row>
    <row r="237" customFormat="false" ht="12.8" hidden="false" customHeight="false" outlineLevel="0" collapsed="false">
      <c r="A237" s="96" t="n">
        <v>233</v>
      </c>
      <c r="B237" s="77" t="n">
        <f aca="false">EOMONTH(Input!$C$7,A237)</f>
        <v>50009</v>
      </c>
      <c r="C237" s="77"/>
      <c r="D237" s="78" t="n">
        <f aca="false">IF(OR($B237&lt;Input!$C$25,$B237&lt;Input!$G$25),Input!$K$31*(1+Input!$K$32/100)^(DATEDIF(Input!$C$7,$B237,"Y")),0)</f>
        <v>-7900.68440997628</v>
      </c>
    </row>
    <row r="238" customFormat="false" ht="12.8" hidden="false" customHeight="false" outlineLevel="0" collapsed="false">
      <c r="A238" s="96" t="n">
        <v>234</v>
      </c>
      <c r="B238" s="77" t="n">
        <f aca="false">EOMONTH(Input!$C$7,A238)</f>
        <v>50040</v>
      </c>
      <c r="C238" s="77"/>
      <c r="D238" s="78" t="n">
        <f aca="false">IF(OR($B238&lt;Input!$C$25,$B238&lt;Input!$G$25),Input!$K$31*(1+Input!$K$32/100)^(DATEDIF(Input!$C$7,$B238,"Y")),0)</f>
        <v>-7900.68440997628</v>
      </c>
    </row>
    <row r="239" customFormat="false" ht="12.8" hidden="false" customHeight="false" outlineLevel="0" collapsed="false">
      <c r="A239" s="96" t="n">
        <v>235</v>
      </c>
      <c r="B239" s="77" t="n">
        <f aca="false">EOMONTH(Input!$C$7,A239)</f>
        <v>50071</v>
      </c>
      <c r="C239" s="77"/>
      <c r="D239" s="78" t="n">
        <f aca="false">IF(OR($B239&lt;Input!$C$25,$B239&lt;Input!$G$25),Input!$K$31*(1+Input!$K$32/100)^(DATEDIF(Input!$C$7,$B239,"Y")),0)</f>
        <v>-7900.68440997628</v>
      </c>
    </row>
    <row r="240" customFormat="false" ht="12.8" hidden="false" customHeight="false" outlineLevel="0" collapsed="false">
      <c r="A240" s="96" t="n">
        <v>236</v>
      </c>
      <c r="B240" s="77" t="n">
        <f aca="false">EOMONTH(Input!$C$7,A240)</f>
        <v>50099</v>
      </c>
      <c r="C240" s="77"/>
      <c r="D240" s="78" t="n">
        <f aca="false">IF(OR($B240&lt;Input!$C$25,$B240&lt;Input!$G$25),Input!$K$31*(1+Input!$K$32/100)^(DATEDIF(Input!$C$7,$B240,"Y")),0)</f>
        <v>-7900.68440997628</v>
      </c>
    </row>
    <row r="241" customFormat="false" ht="12.8" hidden="false" customHeight="false" outlineLevel="0" collapsed="false">
      <c r="A241" s="96" t="n">
        <v>237</v>
      </c>
      <c r="B241" s="77" t="n">
        <f aca="false">EOMONTH(Input!$C$7,A241)</f>
        <v>50130</v>
      </c>
      <c r="C241" s="77"/>
      <c r="D241" s="78" t="n">
        <f aca="false">IF(OR($B241&lt;Input!$C$25,$B241&lt;Input!$G$25),Input!$K$31*(1+Input!$K$32/100)^(DATEDIF(Input!$C$7,$B241,"Y")),0)</f>
        <v>-7900.68440997628</v>
      </c>
    </row>
    <row r="242" customFormat="false" ht="12.8" hidden="false" customHeight="false" outlineLevel="0" collapsed="false">
      <c r="A242" s="96" t="n">
        <v>238</v>
      </c>
      <c r="B242" s="77" t="n">
        <f aca="false">EOMONTH(Input!$C$7,A242)</f>
        <v>50160</v>
      </c>
      <c r="C242" s="77"/>
      <c r="D242" s="78" t="n">
        <f aca="false">IF(OR($B242&lt;Input!$C$25,$B242&lt;Input!$G$25),Input!$K$31*(1+Input!$K$32/100)^(DATEDIF(Input!$C$7,$B242,"Y")),0)</f>
        <v>-7900.68440997628</v>
      </c>
    </row>
    <row r="243" customFormat="false" ht="12.8" hidden="false" customHeight="false" outlineLevel="0" collapsed="false">
      <c r="A243" s="96" t="n">
        <v>239</v>
      </c>
      <c r="B243" s="77" t="n">
        <f aca="false">EOMONTH(Input!$C$7,A243)</f>
        <v>50191</v>
      </c>
      <c r="C243" s="77"/>
      <c r="D243" s="78" t="n">
        <f aca="false">IF(OR($B243&lt;Input!$C$25,$B243&lt;Input!$G$25),Input!$K$31*(1+Input!$K$32/100)^(DATEDIF(Input!$C$7,$B243,"Y")),0)</f>
        <v>-7900.68440997628</v>
      </c>
    </row>
    <row r="244" customFormat="false" ht="12.8" hidden="false" customHeight="false" outlineLevel="0" collapsed="false">
      <c r="A244" s="96" t="n">
        <v>240</v>
      </c>
      <c r="B244" s="77" t="n">
        <f aca="false">EOMONTH(Input!$C$7,A244)</f>
        <v>50221</v>
      </c>
      <c r="C244" s="77"/>
      <c r="D244" s="78" t="n">
        <f aca="false">IF(OR($B244&lt;Input!$C$25,$B244&lt;Input!$G$25),Input!$K$31*(1+Input!$K$32/100)^(DATEDIF(Input!$C$7,$B244,"Y")),0)</f>
        <v>-8216.71178637533</v>
      </c>
    </row>
    <row r="245" customFormat="false" ht="12.8" hidden="false" customHeight="false" outlineLevel="0" collapsed="false">
      <c r="A245" s="96" t="n">
        <v>241</v>
      </c>
      <c r="B245" s="77" t="n">
        <f aca="false">EOMONTH(Input!$C$7,A245)</f>
        <v>50252</v>
      </c>
      <c r="C245" s="77"/>
      <c r="D245" s="78" t="n">
        <f aca="false">IF(OR($B245&lt;Input!$C$25,$B245&lt;Input!$G$25),Input!$K$31*(1+Input!$K$32/100)^(DATEDIF(Input!$C$7,$B245,"Y")),0)</f>
        <v>-8216.71178637533</v>
      </c>
    </row>
    <row r="246" customFormat="false" ht="12.8" hidden="false" customHeight="false" outlineLevel="0" collapsed="false">
      <c r="A246" s="96" t="n">
        <v>242</v>
      </c>
      <c r="B246" s="77" t="n">
        <f aca="false">EOMONTH(Input!$C$7,A246)</f>
        <v>50283</v>
      </c>
      <c r="C246" s="77"/>
      <c r="D246" s="78" t="n">
        <f aca="false">IF(OR($B246&lt;Input!$C$25,$B246&lt;Input!$G$25),Input!$K$31*(1+Input!$K$32/100)^(DATEDIF(Input!$C$7,$B246,"Y")),0)</f>
        <v>-8216.71178637533</v>
      </c>
    </row>
    <row r="247" customFormat="false" ht="12.8" hidden="false" customHeight="false" outlineLevel="0" collapsed="false">
      <c r="A247" s="96" t="n">
        <v>243</v>
      </c>
      <c r="B247" s="77" t="n">
        <f aca="false">EOMONTH(Input!$C$7,A247)</f>
        <v>50313</v>
      </c>
      <c r="C247" s="77"/>
      <c r="D247" s="78" t="n">
        <f aca="false">IF(OR($B247&lt;Input!$C$25,$B247&lt;Input!$G$25),Input!$K$31*(1+Input!$K$32/100)^(DATEDIF(Input!$C$7,$B247,"Y")),0)</f>
        <v>-8216.71178637533</v>
      </c>
    </row>
    <row r="248" customFormat="false" ht="12.8" hidden="false" customHeight="false" outlineLevel="0" collapsed="false">
      <c r="A248" s="96" t="n">
        <v>244</v>
      </c>
      <c r="B248" s="77" t="n">
        <f aca="false">EOMONTH(Input!$C$7,A248)</f>
        <v>50344</v>
      </c>
      <c r="C248" s="77"/>
      <c r="D248" s="78" t="n">
        <f aca="false">IF(OR($B248&lt;Input!$C$25,$B248&lt;Input!$G$25),Input!$K$31*(1+Input!$K$32/100)^(DATEDIF(Input!$C$7,$B248,"Y")),0)</f>
        <v>-8216.71178637533</v>
      </c>
    </row>
    <row r="249" customFormat="false" ht="12.8" hidden="false" customHeight="false" outlineLevel="0" collapsed="false">
      <c r="A249" s="96" t="n">
        <v>245</v>
      </c>
      <c r="B249" s="77" t="n">
        <f aca="false">EOMONTH(Input!$C$7,A249)</f>
        <v>50374</v>
      </c>
      <c r="C249" s="77"/>
      <c r="D249" s="78" t="n">
        <f aca="false">IF(OR($B249&lt;Input!$C$25,$B249&lt;Input!$G$25),Input!$K$31*(1+Input!$K$32/100)^(DATEDIF(Input!$C$7,$B249,"Y")),0)</f>
        <v>-8216.71178637533</v>
      </c>
    </row>
    <row r="250" customFormat="false" ht="12.8" hidden="false" customHeight="false" outlineLevel="0" collapsed="false">
      <c r="A250" s="96" t="n">
        <v>246</v>
      </c>
      <c r="B250" s="77" t="n">
        <f aca="false">EOMONTH(Input!$C$7,A250)</f>
        <v>50405</v>
      </c>
      <c r="C250" s="77"/>
      <c r="D250" s="78" t="n">
        <f aca="false">IF(OR($B250&lt;Input!$C$25,$B250&lt;Input!$G$25),Input!$K$31*(1+Input!$K$32/100)^(DATEDIF(Input!$C$7,$B250,"Y")),0)</f>
        <v>-8216.71178637533</v>
      </c>
    </row>
    <row r="251" customFormat="false" ht="12.8" hidden="false" customHeight="false" outlineLevel="0" collapsed="false">
      <c r="A251" s="96" t="n">
        <v>247</v>
      </c>
      <c r="B251" s="77" t="n">
        <f aca="false">EOMONTH(Input!$C$7,A251)</f>
        <v>50436</v>
      </c>
      <c r="C251" s="77"/>
      <c r="D251" s="78" t="n">
        <f aca="false">IF(OR($B251&lt;Input!$C$25,$B251&lt;Input!$G$25),Input!$K$31*(1+Input!$K$32/100)^(DATEDIF(Input!$C$7,$B251,"Y")),0)</f>
        <v>-8216.71178637533</v>
      </c>
    </row>
    <row r="252" customFormat="false" ht="12.8" hidden="false" customHeight="false" outlineLevel="0" collapsed="false">
      <c r="A252" s="96" t="n">
        <v>248</v>
      </c>
      <c r="B252" s="77" t="n">
        <f aca="false">EOMONTH(Input!$C$7,A252)</f>
        <v>50464</v>
      </c>
      <c r="C252" s="77"/>
      <c r="D252" s="78" t="n">
        <f aca="false">IF(OR($B252&lt;Input!$C$25,$B252&lt;Input!$G$25),Input!$K$31*(1+Input!$K$32/100)^(DATEDIF(Input!$C$7,$B252,"Y")),0)</f>
        <v>-8216.71178637533</v>
      </c>
    </row>
    <row r="253" customFormat="false" ht="12.8" hidden="false" customHeight="false" outlineLevel="0" collapsed="false">
      <c r="A253" s="96" t="n">
        <v>249</v>
      </c>
      <c r="B253" s="77" t="n">
        <f aca="false">EOMONTH(Input!$C$7,A253)</f>
        <v>50495</v>
      </c>
      <c r="C253" s="77"/>
      <c r="D253" s="78" t="n">
        <f aca="false">IF(OR($B253&lt;Input!$C$25,$B253&lt;Input!$G$25),Input!$K$31*(1+Input!$K$32/100)^(DATEDIF(Input!$C$7,$B253,"Y")),0)</f>
        <v>-8216.71178637533</v>
      </c>
    </row>
    <row r="254" customFormat="false" ht="12.8" hidden="false" customHeight="false" outlineLevel="0" collapsed="false">
      <c r="A254" s="96" t="n">
        <v>250</v>
      </c>
      <c r="B254" s="77" t="n">
        <f aca="false">EOMONTH(Input!$C$7,A254)</f>
        <v>50525</v>
      </c>
      <c r="C254" s="77"/>
      <c r="D254" s="78" t="n">
        <f aca="false">IF(OR($B254&lt;Input!$C$25,$B254&lt;Input!$G$25),Input!$K$31*(1+Input!$K$32/100)^(DATEDIF(Input!$C$7,$B254,"Y")),0)</f>
        <v>-8216.71178637533</v>
      </c>
    </row>
    <row r="255" customFormat="false" ht="12.8" hidden="false" customHeight="false" outlineLevel="0" collapsed="false">
      <c r="A255" s="96" t="n">
        <v>251</v>
      </c>
      <c r="B255" s="77" t="n">
        <f aca="false">EOMONTH(Input!$C$7,A255)</f>
        <v>50556</v>
      </c>
      <c r="C255" s="77"/>
      <c r="D255" s="78" t="n">
        <f aca="false">IF(OR($B255&lt;Input!$C$25,$B255&lt;Input!$G$25),Input!$K$31*(1+Input!$K$32/100)^(DATEDIF(Input!$C$7,$B255,"Y")),0)</f>
        <v>-8216.71178637533</v>
      </c>
    </row>
    <row r="256" customFormat="false" ht="12.8" hidden="false" customHeight="false" outlineLevel="0" collapsed="false">
      <c r="A256" s="96" t="n">
        <v>252</v>
      </c>
      <c r="B256" s="77" t="n">
        <f aca="false">EOMONTH(Input!$C$7,A256)</f>
        <v>50586</v>
      </c>
      <c r="C256" s="77"/>
      <c r="D256" s="78" t="n">
        <f aca="false">IF(OR($B256&lt;Input!$C$25,$B256&lt;Input!$G$25),Input!$K$31*(1+Input!$K$32/100)^(DATEDIF(Input!$C$7,$B256,"Y")),0)</f>
        <v>-8545.38025783034</v>
      </c>
    </row>
    <row r="257" customFormat="false" ht="12.8" hidden="false" customHeight="false" outlineLevel="0" collapsed="false">
      <c r="A257" s="96" t="n">
        <v>253</v>
      </c>
      <c r="B257" s="77" t="n">
        <f aca="false">EOMONTH(Input!$C$7,A257)</f>
        <v>50617</v>
      </c>
      <c r="C257" s="77"/>
      <c r="D257" s="78" t="n">
        <f aca="false">IF(OR($B257&lt;Input!$C$25,$B257&lt;Input!$G$25),Input!$K$31*(1+Input!$K$32/100)^(DATEDIF(Input!$C$7,$B257,"Y")),0)</f>
        <v>-8545.38025783034</v>
      </c>
    </row>
    <row r="258" customFormat="false" ht="12.8" hidden="false" customHeight="false" outlineLevel="0" collapsed="false">
      <c r="A258" s="96" t="n">
        <v>254</v>
      </c>
      <c r="B258" s="77" t="n">
        <f aca="false">EOMONTH(Input!$C$7,A258)</f>
        <v>50648</v>
      </c>
      <c r="C258" s="77"/>
      <c r="D258" s="78" t="n">
        <f aca="false">IF(OR($B258&lt;Input!$C$25,$B258&lt;Input!$G$25),Input!$K$31*(1+Input!$K$32/100)^(DATEDIF(Input!$C$7,$B258,"Y")),0)</f>
        <v>-8545.38025783034</v>
      </c>
    </row>
    <row r="259" customFormat="false" ht="12.8" hidden="false" customHeight="false" outlineLevel="0" collapsed="false">
      <c r="A259" s="96" t="n">
        <v>255</v>
      </c>
      <c r="B259" s="77" t="n">
        <f aca="false">EOMONTH(Input!$C$7,A259)</f>
        <v>50678</v>
      </c>
      <c r="C259" s="77"/>
      <c r="D259" s="78" t="n">
        <f aca="false">IF(OR($B259&lt;Input!$C$25,$B259&lt;Input!$G$25),Input!$K$31*(1+Input!$K$32/100)^(DATEDIF(Input!$C$7,$B259,"Y")),0)</f>
        <v>-8545.38025783034</v>
      </c>
    </row>
    <row r="260" customFormat="false" ht="12.8" hidden="false" customHeight="false" outlineLevel="0" collapsed="false">
      <c r="A260" s="96" t="n">
        <v>256</v>
      </c>
      <c r="B260" s="77" t="n">
        <f aca="false">EOMONTH(Input!$C$7,A260)</f>
        <v>50709</v>
      </c>
      <c r="C260" s="77"/>
      <c r="D260" s="78" t="n">
        <f aca="false">IF(OR($B260&lt;Input!$C$25,$B260&lt;Input!$G$25),Input!$K$31*(1+Input!$K$32/100)^(DATEDIF(Input!$C$7,$B260,"Y")),0)</f>
        <v>-8545.38025783034</v>
      </c>
    </row>
    <row r="261" customFormat="false" ht="12.8" hidden="false" customHeight="false" outlineLevel="0" collapsed="false">
      <c r="A261" s="96" t="n">
        <v>257</v>
      </c>
      <c r="B261" s="77" t="n">
        <f aca="false">EOMONTH(Input!$C$7,A261)</f>
        <v>50739</v>
      </c>
      <c r="C261" s="77"/>
      <c r="D261" s="78" t="n">
        <f aca="false">IF(OR($B261&lt;Input!$C$25,$B261&lt;Input!$G$25),Input!$K$31*(1+Input!$K$32/100)^(DATEDIF(Input!$C$7,$B261,"Y")),0)</f>
        <v>-8545.38025783034</v>
      </c>
    </row>
    <row r="262" customFormat="false" ht="12.8" hidden="false" customHeight="false" outlineLevel="0" collapsed="false">
      <c r="A262" s="96" t="n">
        <v>258</v>
      </c>
      <c r="B262" s="77" t="n">
        <f aca="false">EOMONTH(Input!$C$7,A262)</f>
        <v>50770</v>
      </c>
      <c r="C262" s="77"/>
      <c r="D262" s="78" t="n">
        <f aca="false">IF(OR($B262&lt;Input!$C$25,$B262&lt;Input!$G$25),Input!$K$31*(1+Input!$K$32/100)^(DATEDIF(Input!$C$7,$B262,"Y")),0)</f>
        <v>-8545.38025783034</v>
      </c>
    </row>
    <row r="263" customFormat="false" ht="12.8" hidden="false" customHeight="false" outlineLevel="0" collapsed="false">
      <c r="A263" s="96" t="n">
        <v>259</v>
      </c>
      <c r="B263" s="77" t="n">
        <f aca="false">EOMONTH(Input!$C$7,A263)</f>
        <v>50801</v>
      </c>
      <c r="C263" s="77"/>
      <c r="D263" s="78" t="n">
        <f aca="false">IF(OR($B263&lt;Input!$C$25,$B263&lt;Input!$G$25),Input!$K$31*(1+Input!$K$32/100)^(DATEDIF(Input!$C$7,$B263,"Y")),0)</f>
        <v>-8545.38025783034</v>
      </c>
    </row>
    <row r="264" customFormat="false" ht="12.8" hidden="false" customHeight="false" outlineLevel="0" collapsed="false">
      <c r="A264" s="96" t="n">
        <v>260</v>
      </c>
      <c r="B264" s="77" t="n">
        <f aca="false">EOMONTH(Input!$C$7,A264)</f>
        <v>50829</v>
      </c>
      <c r="C264" s="77"/>
      <c r="D264" s="78" t="n">
        <f aca="false">IF(OR($B264&lt;Input!$C$25,$B264&lt;Input!$G$25),Input!$K$31*(1+Input!$K$32/100)^(DATEDIF(Input!$C$7,$B264,"Y")),0)</f>
        <v>-8545.38025783034</v>
      </c>
    </row>
    <row r="265" customFormat="false" ht="12.8" hidden="false" customHeight="false" outlineLevel="0" collapsed="false">
      <c r="A265" s="96" t="n">
        <v>261</v>
      </c>
      <c r="B265" s="77" t="n">
        <f aca="false">EOMONTH(Input!$C$7,A265)</f>
        <v>50860</v>
      </c>
      <c r="C265" s="77"/>
      <c r="D265" s="78" t="n">
        <f aca="false">IF(OR($B265&lt;Input!$C$25,$B265&lt;Input!$G$25),Input!$K$31*(1+Input!$K$32/100)^(DATEDIF(Input!$C$7,$B265,"Y")),0)</f>
        <v>-8545.38025783034</v>
      </c>
    </row>
    <row r="266" customFormat="false" ht="12.8" hidden="false" customHeight="false" outlineLevel="0" collapsed="false">
      <c r="A266" s="96" t="n">
        <v>262</v>
      </c>
      <c r="B266" s="77" t="n">
        <f aca="false">EOMONTH(Input!$C$7,A266)</f>
        <v>50890</v>
      </c>
      <c r="C266" s="77"/>
      <c r="D266" s="78" t="n">
        <f aca="false">IF(OR($B266&lt;Input!$C$25,$B266&lt;Input!$G$25),Input!$K$31*(1+Input!$K$32/100)^(DATEDIF(Input!$C$7,$B266,"Y")),0)</f>
        <v>-8545.38025783034</v>
      </c>
    </row>
    <row r="267" customFormat="false" ht="12.8" hidden="false" customHeight="false" outlineLevel="0" collapsed="false">
      <c r="A267" s="96" t="n">
        <v>263</v>
      </c>
      <c r="B267" s="77" t="n">
        <f aca="false">EOMONTH(Input!$C$7,A267)</f>
        <v>50921</v>
      </c>
      <c r="C267" s="77"/>
      <c r="D267" s="78" t="n">
        <f aca="false">IF(OR($B267&lt;Input!$C$25,$B267&lt;Input!$G$25),Input!$K$31*(1+Input!$K$32/100)^(DATEDIF(Input!$C$7,$B267,"Y")),0)</f>
        <v>-8545.38025783034</v>
      </c>
    </row>
    <row r="268" customFormat="false" ht="12.8" hidden="false" customHeight="false" outlineLevel="0" collapsed="false">
      <c r="A268" s="96" t="n">
        <v>264</v>
      </c>
      <c r="B268" s="77" t="n">
        <f aca="false">EOMONTH(Input!$C$7,A268)</f>
        <v>50951</v>
      </c>
      <c r="C268" s="77"/>
      <c r="D268" s="78" t="n">
        <f aca="false">IF(OR($B268&lt;Input!$C$25,$B268&lt;Input!$G$25),Input!$K$31*(1+Input!$K$32/100)^(DATEDIF(Input!$C$7,$B268,"Y")),0)</f>
        <v>-8887.19546814355</v>
      </c>
    </row>
    <row r="269" customFormat="false" ht="12.8" hidden="false" customHeight="false" outlineLevel="0" collapsed="false">
      <c r="A269" s="96" t="n">
        <v>265</v>
      </c>
      <c r="B269" s="77" t="n">
        <f aca="false">EOMONTH(Input!$C$7,A269)</f>
        <v>50982</v>
      </c>
      <c r="C269" s="77"/>
      <c r="D269" s="78" t="n">
        <f aca="false">IF(OR($B269&lt;Input!$C$25,$B269&lt;Input!$G$25),Input!$K$31*(1+Input!$K$32/100)^(DATEDIF(Input!$C$7,$B269,"Y")),0)</f>
        <v>-8887.19546814355</v>
      </c>
    </row>
    <row r="270" customFormat="false" ht="12.8" hidden="false" customHeight="false" outlineLevel="0" collapsed="false">
      <c r="A270" s="96" t="n">
        <v>266</v>
      </c>
      <c r="B270" s="77" t="n">
        <f aca="false">EOMONTH(Input!$C$7,A270)</f>
        <v>51013</v>
      </c>
      <c r="C270" s="77"/>
      <c r="D270" s="78" t="n">
        <f aca="false">IF(OR($B270&lt;Input!$C$25,$B270&lt;Input!$G$25),Input!$K$31*(1+Input!$K$32/100)^(DATEDIF(Input!$C$7,$B270,"Y")),0)</f>
        <v>-8887.19546814355</v>
      </c>
    </row>
    <row r="271" customFormat="false" ht="12.8" hidden="false" customHeight="false" outlineLevel="0" collapsed="false">
      <c r="A271" s="96" t="n">
        <v>267</v>
      </c>
      <c r="B271" s="77" t="n">
        <f aca="false">EOMONTH(Input!$C$7,A271)</f>
        <v>51043</v>
      </c>
      <c r="C271" s="77"/>
      <c r="D271" s="78" t="n">
        <f aca="false">IF(OR($B271&lt;Input!$C$25,$B271&lt;Input!$G$25),Input!$K$31*(1+Input!$K$32/100)^(DATEDIF(Input!$C$7,$B271,"Y")),0)</f>
        <v>-8887.19546814355</v>
      </c>
    </row>
    <row r="272" customFormat="false" ht="12.8" hidden="false" customHeight="false" outlineLevel="0" collapsed="false">
      <c r="A272" s="96" t="n">
        <v>268</v>
      </c>
      <c r="B272" s="77" t="n">
        <f aca="false">EOMONTH(Input!$C$7,A272)</f>
        <v>51074</v>
      </c>
      <c r="C272" s="77"/>
      <c r="D272" s="78" t="n">
        <f aca="false">IF(OR($B272&lt;Input!$C$25,$B272&lt;Input!$G$25),Input!$K$31*(1+Input!$K$32/100)^(DATEDIF(Input!$C$7,$B272,"Y")),0)</f>
        <v>-8887.19546814355</v>
      </c>
    </row>
    <row r="273" customFormat="false" ht="12.8" hidden="false" customHeight="false" outlineLevel="0" collapsed="false">
      <c r="A273" s="96" t="n">
        <v>269</v>
      </c>
      <c r="B273" s="77" t="n">
        <f aca="false">EOMONTH(Input!$C$7,A273)</f>
        <v>51104</v>
      </c>
      <c r="C273" s="77"/>
      <c r="D273" s="78" t="n">
        <f aca="false">IF(OR($B273&lt;Input!$C$25,$B273&lt;Input!$G$25),Input!$K$31*(1+Input!$K$32/100)^(DATEDIF(Input!$C$7,$B273,"Y")),0)</f>
        <v>-8887.19546814355</v>
      </c>
    </row>
    <row r="274" customFormat="false" ht="12.8" hidden="false" customHeight="false" outlineLevel="0" collapsed="false">
      <c r="A274" s="96" t="n">
        <v>270</v>
      </c>
      <c r="B274" s="77" t="n">
        <f aca="false">EOMONTH(Input!$C$7,A274)</f>
        <v>51135</v>
      </c>
      <c r="C274" s="77"/>
      <c r="D274" s="78" t="n">
        <f aca="false">IF(OR($B274&lt;Input!$C$25,$B274&lt;Input!$G$25),Input!$K$31*(1+Input!$K$32/100)^(DATEDIF(Input!$C$7,$B274,"Y")),0)</f>
        <v>-8887.19546814355</v>
      </c>
    </row>
    <row r="275" customFormat="false" ht="12.8" hidden="false" customHeight="false" outlineLevel="0" collapsed="false">
      <c r="A275" s="96" t="n">
        <v>271</v>
      </c>
      <c r="B275" s="77" t="n">
        <f aca="false">EOMONTH(Input!$C$7,A275)</f>
        <v>51166</v>
      </c>
      <c r="C275" s="77"/>
      <c r="D275" s="78" t="n">
        <f aca="false">IF(OR($B275&lt;Input!$C$25,$B275&lt;Input!$G$25),Input!$K$31*(1+Input!$K$32/100)^(DATEDIF(Input!$C$7,$B275,"Y")),0)</f>
        <v>-8887.19546814355</v>
      </c>
    </row>
    <row r="276" customFormat="false" ht="12.8" hidden="false" customHeight="false" outlineLevel="0" collapsed="false">
      <c r="A276" s="96" t="n">
        <v>272</v>
      </c>
      <c r="B276" s="77" t="n">
        <f aca="false">EOMONTH(Input!$C$7,A276)</f>
        <v>51195</v>
      </c>
      <c r="C276" s="77"/>
      <c r="D276" s="78" t="n">
        <f aca="false">IF(OR($B276&lt;Input!$C$25,$B276&lt;Input!$G$25),Input!$K$31*(1+Input!$K$32/100)^(DATEDIF(Input!$C$7,$B276,"Y")),0)</f>
        <v>-8887.19546814355</v>
      </c>
    </row>
    <row r="277" customFormat="false" ht="12.8" hidden="false" customHeight="false" outlineLevel="0" collapsed="false">
      <c r="A277" s="96" t="n">
        <v>273</v>
      </c>
      <c r="B277" s="77" t="n">
        <f aca="false">EOMONTH(Input!$C$7,A277)</f>
        <v>51226</v>
      </c>
      <c r="C277" s="77"/>
      <c r="D277" s="78" t="n">
        <f aca="false">IF(OR($B277&lt;Input!$C$25,$B277&lt;Input!$G$25),Input!$K$31*(1+Input!$K$32/100)^(DATEDIF(Input!$C$7,$B277,"Y")),0)</f>
        <v>-8887.19546814355</v>
      </c>
    </row>
    <row r="278" customFormat="false" ht="12.8" hidden="false" customHeight="false" outlineLevel="0" collapsed="false">
      <c r="A278" s="96" t="n">
        <v>274</v>
      </c>
      <c r="B278" s="77" t="n">
        <f aca="false">EOMONTH(Input!$C$7,A278)</f>
        <v>51256</v>
      </c>
      <c r="C278" s="77"/>
      <c r="D278" s="78" t="n">
        <f aca="false">IF(OR($B278&lt;Input!$C$25,$B278&lt;Input!$G$25),Input!$K$31*(1+Input!$K$32/100)^(DATEDIF(Input!$C$7,$B278,"Y")),0)</f>
        <v>-8887.19546814355</v>
      </c>
    </row>
    <row r="279" customFormat="false" ht="12.8" hidden="false" customHeight="false" outlineLevel="0" collapsed="false">
      <c r="A279" s="96" t="n">
        <v>275</v>
      </c>
      <c r="B279" s="77" t="n">
        <f aca="false">EOMONTH(Input!$C$7,A279)</f>
        <v>51287</v>
      </c>
      <c r="C279" s="77"/>
      <c r="D279" s="78" t="n">
        <f aca="false">IF(OR($B279&lt;Input!$C$25,$B279&lt;Input!$G$25),Input!$K$31*(1+Input!$K$32/100)^(DATEDIF(Input!$C$7,$B279,"Y")),0)</f>
        <v>-8887.19546814355</v>
      </c>
    </row>
    <row r="280" customFormat="false" ht="12.8" hidden="false" customHeight="false" outlineLevel="0" collapsed="false">
      <c r="A280" s="96" t="n">
        <v>276</v>
      </c>
      <c r="B280" s="77" t="n">
        <f aca="false">EOMONTH(Input!$C$7,A280)</f>
        <v>51317</v>
      </c>
      <c r="C280" s="77"/>
      <c r="D280" s="78" t="n">
        <f aca="false">IF(OR($B280&lt;Input!$C$25,$B280&lt;Input!$G$25),Input!$K$31*(1+Input!$K$32/100)^(DATEDIF(Input!$C$7,$B280,"Y")),0)</f>
        <v>-9242.6832868693</v>
      </c>
    </row>
    <row r="281" customFormat="false" ht="12.8" hidden="false" customHeight="false" outlineLevel="0" collapsed="false">
      <c r="A281" s="96" t="n">
        <v>277</v>
      </c>
      <c r="B281" s="77" t="n">
        <f aca="false">EOMONTH(Input!$C$7,A281)</f>
        <v>51348</v>
      </c>
      <c r="C281" s="77"/>
      <c r="D281" s="78" t="n">
        <f aca="false">IF(OR($B281&lt;Input!$C$25,$B281&lt;Input!$G$25),Input!$K$31*(1+Input!$K$32/100)^(DATEDIF(Input!$C$7,$B281,"Y")),0)</f>
        <v>-9242.6832868693</v>
      </c>
    </row>
    <row r="282" customFormat="false" ht="12.8" hidden="false" customHeight="false" outlineLevel="0" collapsed="false">
      <c r="A282" s="96" t="n">
        <v>278</v>
      </c>
      <c r="B282" s="77" t="n">
        <f aca="false">EOMONTH(Input!$C$7,A282)</f>
        <v>51379</v>
      </c>
      <c r="C282" s="77"/>
      <c r="D282" s="78" t="n">
        <f aca="false">IF(OR($B282&lt;Input!$C$25,$B282&lt;Input!$G$25),Input!$K$31*(1+Input!$K$32/100)^(DATEDIF(Input!$C$7,$B282,"Y")),0)</f>
        <v>-9242.6832868693</v>
      </c>
    </row>
    <row r="283" customFormat="false" ht="12.8" hidden="false" customHeight="false" outlineLevel="0" collapsed="false">
      <c r="A283" s="96" t="n">
        <v>279</v>
      </c>
      <c r="B283" s="77" t="n">
        <f aca="false">EOMONTH(Input!$C$7,A283)</f>
        <v>51409</v>
      </c>
      <c r="C283" s="77"/>
      <c r="D283" s="78" t="n">
        <f aca="false">IF(OR($B283&lt;Input!$C$25,$B283&lt;Input!$G$25),Input!$K$31*(1+Input!$K$32/100)^(DATEDIF(Input!$C$7,$B283,"Y")),0)</f>
        <v>-9242.6832868693</v>
      </c>
    </row>
    <row r="284" customFormat="false" ht="12.8" hidden="false" customHeight="false" outlineLevel="0" collapsed="false">
      <c r="A284" s="96" t="n">
        <v>280</v>
      </c>
      <c r="B284" s="77" t="n">
        <f aca="false">EOMONTH(Input!$C$7,A284)</f>
        <v>51440</v>
      </c>
      <c r="C284" s="77"/>
      <c r="D284" s="78" t="n">
        <f aca="false">IF(OR($B284&lt;Input!$C$25,$B284&lt;Input!$G$25),Input!$K$31*(1+Input!$K$32/100)^(DATEDIF(Input!$C$7,$B284,"Y")),0)</f>
        <v>-9242.6832868693</v>
      </c>
    </row>
    <row r="285" customFormat="false" ht="12.8" hidden="false" customHeight="false" outlineLevel="0" collapsed="false">
      <c r="A285" s="96" t="n">
        <v>281</v>
      </c>
      <c r="B285" s="77" t="n">
        <f aca="false">EOMONTH(Input!$C$7,A285)</f>
        <v>51470</v>
      </c>
      <c r="C285" s="77"/>
      <c r="D285" s="78" t="n">
        <f aca="false">IF(OR($B285&lt;Input!$C$25,$B285&lt;Input!$G$25),Input!$K$31*(1+Input!$K$32/100)^(DATEDIF(Input!$C$7,$B285,"Y")),0)</f>
        <v>-9242.6832868693</v>
      </c>
    </row>
    <row r="286" customFormat="false" ht="12.8" hidden="false" customHeight="false" outlineLevel="0" collapsed="false">
      <c r="A286" s="96" t="n">
        <v>282</v>
      </c>
      <c r="B286" s="77" t="n">
        <f aca="false">EOMONTH(Input!$C$7,A286)</f>
        <v>51501</v>
      </c>
      <c r="C286" s="77"/>
      <c r="D286" s="78" t="n">
        <f aca="false">IF(OR($B286&lt;Input!$C$25,$B286&lt;Input!$G$25),Input!$K$31*(1+Input!$K$32/100)^(DATEDIF(Input!$C$7,$B286,"Y")),0)</f>
        <v>-9242.6832868693</v>
      </c>
    </row>
    <row r="287" customFormat="false" ht="12.8" hidden="false" customHeight="false" outlineLevel="0" collapsed="false">
      <c r="A287" s="96" t="n">
        <v>283</v>
      </c>
      <c r="B287" s="77" t="n">
        <f aca="false">EOMONTH(Input!$C$7,A287)</f>
        <v>51532</v>
      </c>
      <c r="C287" s="77"/>
      <c r="D287" s="78" t="n">
        <f aca="false">IF(OR($B287&lt;Input!$C$25,$B287&lt;Input!$G$25),Input!$K$31*(1+Input!$K$32/100)^(DATEDIF(Input!$C$7,$B287,"Y")),0)</f>
        <v>-9242.6832868693</v>
      </c>
    </row>
    <row r="288" customFormat="false" ht="12.8" hidden="false" customHeight="false" outlineLevel="0" collapsed="false">
      <c r="A288" s="96" t="n">
        <v>284</v>
      </c>
      <c r="B288" s="77" t="n">
        <f aca="false">EOMONTH(Input!$C$7,A288)</f>
        <v>51560</v>
      </c>
      <c r="C288" s="77"/>
      <c r="D288" s="78" t="n">
        <f aca="false">IF(OR($B288&lt;Input!$C$25,$B288&lt;Input!$G$25),Input!$K$31*(1+Input!$K$32/100)^(DATEDIF(Input!$C$7,$B288,"Y")),0)</f>
        <v>-9242.6832868693</v>
      </c>
    </row>
    <row r="289" customFormat="false" ht="12.8" hidden="false" customHeight="false" outlineLevel="0" collapsed="false">
      <c r="A289" s="96" t="n">
        <v>285</v>
      </c>
      <c r="B289" s="77" t="n">
        <f aca="false">EOMONTH(Input!$C$7,A289)</f>
        <v>51591</v>
      </c>
      <c r="C289" s="77"/>
      <c r="D289" s="78" t="n">
        <f aca="false">IF(OR($B289&lt;Input!$C$25,$B289&lt;Input!$G$25),Input!$K$31*(1+Input!$K$32/100)^(DATEDIF(Input!$C$7,$B289,"Y")),0)</f>
        <v>-9242.6832868693</v>
      </c>
    </row>
    <row r="290" customFormat="false" ht="12.8" hidden="false" customHeight="false" outlineLevel="0" collapsed="false">
      <c r="A290" s="96" t="n">
        <v>286</v>
      </c>
      <c r="B290" s="77" t="n">
        <f aca="false">EOMONTH(Input!$C$7,A290)</f>
        <v>51621</v>
      </c>
      <c r="C290" s="77"/>
      <c r="D290" s="78" t="n">
        <f aca="false">IF(OR($B290&lt;Input!$C$25,$B290&lt;Input!$G$25),Input!$K$31*(1+Input!$K$32/100)^(DATEDIF(Input!$C$7,$B290,"Y")),0)</f>
        <v>-9242.6832868693</v>
      </c>
    </row>
    <row r="291" customFormat="false" ht="12.8" hidden="false" customHeight="false" outlineLevel="0" collapsed="false">
      <c r="A291" s="96" t="n">
        <v>287</v>
      </c>
      <c r="B291" s="77" t="n">
        <f aca="false">EOMONTH(Input!$C$7,A291)</f>
        <v>51652</v>
      </c>
      <c r="C291" s="77"/>
      <c r="D291" s="78" t="n">
        <f aca="false">IF(OR($B291&lt;Input!$C$25,$B291&lt;Input!$G$25),Input!$K$31*(1+Input!$K$32/100)^(DATEDIF(Input!$C$7,$B291,"Y")),0)</f>
        <v>-9242.6832868693</v>
      </c>
    </row>
    <row r="292" customFormat="false" ht="12.8" hidden="false" customHeight="false" outlineLevel="0" collapsed="false">
      <c r="A292" s="96" t="n">
        <v>288</v>
      </c>
      <c r="B292" s="77" t="n">
        <f aca="false">EOMONTH(Input!$C$7,A292)</f>
        <v>51682</v>
      </c>
      <c r="C292" s="77"/>
      <c r="D292" s="78" t="n">
        <f aca="false">IF(OR($B292&lt;Input!$C$25,$B292&lt;Input!$G$25),Input!$K$31*(1+Input!$K$32/100)^(DATEDIF(Input!$C$7,$B292,"Y")),0)</f>
        <v>-9612.39061834407</v>
      </c>
    </row>
    <row r="293" customFormat="false" ht="12.8" hidden="false" customHeight="false" outlineLevel="0" collapsed="false">
      <c r="A293" s="96" t="n">
        <v>289</v>
      </c>
      <c r="B293" s="77" t="n">
        <f aca="false">EOMONTH(Input!$C$7,A293)</f>
        <v>51713</v>
      </c>
      <c r="C293" s="77"/>
      <c r="D293" s="78" t="n">
        <f aca="false">IF(OR($B293&lt;Input!$C$25,$B293&lt;Input!$G$25),Input!$K$31*(1+Input!$K$32/100)^(DATEDIF(Input!$C$7,$B293,"Y")),0)</f>
        <v>-9612.39061834407</v>
      </c>
    </row>
    <row r="294" customFormat="false" ht="12.8" hidden="false" customHeight="false" outlineLevel="0" collapsed="false">
      <c r="A294" s="96" t="n">
        <v>290</v>
      </c>
      <c r="B294" s="77" t="n">
        <f aca="false">EOMONTH(Input!$C$7,A294)</f>
        <v>51744</v>
      </c>
      <c r="C294" s="77"/>
      <c r="D294" s="78" t="n">
        <f aca="false">IF(OR($B294&lt;Input!$C$25,$B294&lt;Input!$G$25),Input!$K$31*(1+Input!$K$32/100)^(DATEDIF(Input!$C$7,$B294,"Y")),0)</f>
        <v>-9612.39061834407</v>
      </c>
    </row>
    <row r="295" customFormat="false" ht="12.8" hidden="false" customHeight="false" outlineLevel="0" collapsed="false">
      <c r="A295" s="96" t="n">
        <v>291</v>
      </c>
      <c r="B295" s="77" t="n">
        <f aca="false">EOMONTH(Input!$C$7,A295)</f>
        <v>51774</v>
      </c>
      <c r="C295" s="77"/>
      <c r="D295" s="78" t="n">
        <f aca="false">IF(OR($B295&lt;Input!$C$25,$B295&lt;Input!$G$25),Input!$K$31*(1+Input!$K$32/100)^(DATEDIF(Input!$C$7,$B295,"Y")),0)</f>
        <v>-9612.39061834407</v>
      </c>
    </row>
    <row r="296" customFormat="false" ht="12.8" hidden="false" customHeight="false" outlineLevel="0" collapsed="false">
      <c r="A296" s="96" t="n">
        <v>292</v>
      </c>
      <c r="B296" s="77" t="n">
        <f aca="false">EOMONTH(Input!$C$7,A296)</f>
        <v>51805</v>
      </c>
      <c r="C296" s="77"/>
      <c r="D296" s="78" t="n">
        <f aca="false">IF(OR($B296&lt;Input!$C$25,$B296&lt;Input!$G$25),Input!$K$31*(1+Input!$K$32/100)^(DATEDIF(Input!$C$7,$B296,"Y")),0)</f>
        <v>-9612.39061834407</v>
      </c>
    </row>
    <row r="297" customFormat="false" ht="12.8" hidden="false" customHeight="false" outlineLevel="0" collapsed="false">
      <c r="A297" s="96" t="n">
        <v>293</v>
      </c>
      <c r="B297" s="77" t="n">
        <f aca="false">EOMONTH(Input!$C$7,A297)</f>
        <v>51835</v>
      </c>
      <c r="C297" s="77"/>
      <c r="D297" s="78" t="n">
        <f aca="false">IF(OR($B297&lt;Input!$C$25,$B297&lt;Input!$G$25),Input!$K$31*(1+Input!$K$32/100)^(DATEDIF(Input!$C$7,$B297,"Y")),0)</f>
        <v>-9612.39061834407</v>
      </c>
    </row>
    <row r="298" customFormat="false" ht="12.8" hidden="false" customHeight="false" outlineLevel="0" collapsed="false">
      <c r="A298" s="96" t="n">
        <v>294</v>
      </c>
      <c r="B298" s="77" t="n">
        <f aca="false">EOMONTH(Input!$C$7,A298)</f>
        <v>51866</v>
      </c>
      <c r="C298" s="77"/>
      <c r="D298" s="78" t="n">
        <f aca="false">IF(OR($B298&lt;Input!$C$25,$B298&lt;Input!$G$25),Input!$K$31*(1+Input!$K$32/100)^(DATEDIF(Input!$C$7,$B298,"Y")),0)</f>
        <v>-9612.39061834407</v>
      </c>
    </row>
    <row r="299" customFormat="false" ht="12.8" hidden="false" customHeight="false" outlineLevel="0" collapsed="false">
      <c r="A299" s="96" t="n">
        <v>295</v>
      </c>
      <c r="B299" s="77" t="n">
        <f aca="false">EOMONTH(Input!$C$7,A299)</f>
        <v>51897</v>
      </c>
      <c r="C299" s="77"/>
      <c r="D299" s="78" t="n">
        <f aca="false">IF(OR($B299&lt;Input!$C$25,$B299&lt;Input!$G$25),Input!$K$31*(1+Input!$K$32/100)^(DATEDIF(Input!$C$7,$B299,"Y")),0)</f>
        <v>-9612.39061834407</v>
      </c>
    </row>
    <row r="300" customFormat="false" ht="12.8" hidden="false" customHeight="false" outlineLevel="0" collapsed="false">
      <c r="A300" s="96" t="n">
        <v>296</v>
      </c>
      <c r="B300" s="77" t="n">
        <f aca="false">EOMONTH(Input!$C$7,A300)</f>
        <v>51925</v>
      </c>
      <c r="C300" s="77"/>
      <c r="D300" s="78" t="n">
        <f aca="false">IF(OR($B300&lt;Input!$C$25,$B300&lt;Input!$G$25),Input!$K$31*(1+Input!$K$32/100)^(DATEDIF(Input!$C$7,$B300,"Y")),0)</f>
        <v>-9612.39061834407</v>
      </c>
    </row>
    <row r="301" customFormat="false" ht="12.8" hidden="false" customHeight="false" outlineLevel="0" collapsed="false">
      <c r="A301" s="96" t="n">
        <v>297</v>
      </c>
      <c r="B301" s="77" t="n">
        <f aca="false">EOMONTH(Input!$C$7,A301)</f>
        <v>51956</v>
      </c>
      <c r="C301" s="77"/>
      <c r="D301" s="78" t="n">
        <f aca="false">IF(OR($B301&lt;Input!$C$25,$B301&lt;Input!$G$25),Input!$K$31*(1+Input!$K$32/100)^(DATEDIF(Input!$C$7,$B301,"Y")),0)</f>
        <v>-9612.39061834407</v>
      </c>
    </row>
    <row r="302" customFormat="false" ht="12.8" hidden="false" customHeight="false" outlineLevel="0" collapsed="false">
      <c r="A302" s="96" t="n">
        <v>298</v>
      </c>
      <c r="B302" s="77" t="n">
        <f aca="false">EOMONTH(Input!$C$7,A302)</f>
        <v>51986</v>
      </c>
      <c r="C302" s="77"/>
      <c r="D302" s="78" t="n">
        <f aca="false">IF(OR($B302&lt;Input!$C$25,$B302&lt;Input!$G$25),Input!$K$31*(1+Input!$K$32/100)^(DATEDIF(Input!$C$7,$B302,"Y")),0)</f>
        <v>-9612.39061834407</v>
      </c>
    </row>
    <row r="303" customFormat="false" ht="12.8" hidden="false" customHeight="false" outlineLevel="0" collapsed="false">
      <c r="A303" s="96" t="n">
        <v>299</v>
      </c>
      <c r="B303" s="77" t="n">
        <f aca="false">EOMONTH(Input!$C$7,A303)</f>
        <v>52017</v>
      </c>
      <c r="C303" s="77"/>
      <c r="D303" s="78" t="n">
        <f aca="false">IF(OR($B303&lt;Input!$C$25,$B303&lt;Input!$G$25),Input!$K$31*(1+Input!$K$32/100)^(DATEDIF(Input!$C$7,$B303,"Y")),0)</f>
        <v>-9612.39061834407</v>
      </c>
    </row>
    <row r="304" customFormat="false" ht="12.8" hidden="false" customHeight="false" outlineLevel="0" collapsed="false">
      <c r="A304" s="96" t="n">
        <v>300</v>
      </c>
      <c r="B304" s="77" t="n">
        <f aca="false">EOMONTH(Input!$C$7,A304)</f>
        <v>52047</v>
      </c>
      <c r="C304" s="77"/>
      <c r="D304" s="78" t="n">
        <f aca="false">IF(OR($B304&lt;Input!$C$25,$B304&lt;Input!$G$25),Input!$K$31*(1+Input!$K$32/100)^(DATEDIF(Input!$C$7,$B304,"Y")),0)</f>
        <v>-9996.88624307783</v>
      </c>
    </row>
    <row r="305" customFormat="false" ht="12.8" hidden="false" customHeight="false" outlineLevel="0" collapsed="false">
      <c r="A305" s="96" t="n">
        <v>301</v>
      </c>
      <c r="B305" s="77" t="n">
        <f aca="false">EOMONTH(Input!$C$7,A305)</f>
        <v>52078</v>
      </c>
      <c r="C305" s="77"/>
      <c r="D305" s="78" t="n">
        <f aca="false">IF(OR($B305&lt;Input!$C$25,$B305&lt;Input!$G$25),Input!$K$31*(1+Input!$K$32/100)^(DATEDIF(Input!$C$7,$B305,"Y")),0)</f>
        <v>-9996.88624307783</v>
      </c>
    </row>
    <row r="306" customFormat="false" ht="12.8" hidden="false" customHeight="false" outlineLevel="0" collapsed="false">
      <c r="A306" s="96" t="n">
        <v>302</v>
      </c>
      <c r="B306" s="77" t="n">
        <f aca="false">EOMONTH(Input!$C$7,A306)</f>
        <v>52109</v>
      </c>
      <c r="C306" s="77"/>
      <c r="D306" s="78" t="n">
        <f aca="false">IF(OR($B306&lt;Input!$C$25,$B306&lt;Input!$G$25),Input!$K$31*(1+Input!$K$32/100)^(DATEDIF(Input!$C$7,$B306,"Y")),0)</f>
        <v>-9996.88624307783</v>
      </c>
    </row>
    <row r="307" customFormat="false" ht="12.8" hidden="false" customHeight="false" outlineLevel="0" collapsed="false">
      <c r="A307" s="96" t="n">
        <v>303</v>
      </c>
      <c r="B307" s="77" t="n">
        <f aca="false">EOMONTH(Input!$C$7,A307)</f>
        <v>52139</v>
      </c>
      <c r="C307" s="77"/>
      <c r="D307" s="78" t="n">
        <f aca="false">IF(OR($B307&lt;Input!$C$25,$B307&lt;Input!$G$25),Input!$K$31*(1+Input!$K$32/100)^(DATEDIF(Input!$C$7,$B307,"Y")),0)</f>
        <v>-9996.88624307783</v>
      </c>
    </row>
    <row r="308" customFormat="false" ht="12.8" hidden="false" customHeight="false" outlineLevel="0" collapsed="false">
      <c r="A308" s="96" t="n">
        <v>304</v>
      </c>
      <c r="B308" s="77" t="n">
        <f aca="false">EOMONTH(Input!$C$7,A308)</f>
        <v>52170</v>
      </c>
      <c r="C308" s="77"/>
      <c r="D308" s="78" t="n">
        <f aca="false">IF(OR($B308&lt;Input!$C$25,$B308&lt;Input!$G$25),Input!$K$31*(1+Input!$K$32/100)^(DATEDIF(Input!$C$7,$B308,"Y")),0)</f>
        <v>-9996.88624307783</v>
      </c>
    </row>
    <row r="309" customFormat="false" ht="12.8" hidden="false" customHeight="false" outlineLevel="0" collapsed="false">
      <c r="A309" s="96" t="n">
        <v>305</v>
      </c>
      <c r="B309" s="77" t="n">
        <f aca="false">EOMONTH(Input!$C$7,A309)</f>
        <v>52200</v>
      </c>
      <c r="C309" s="77"/>
      <c r="D309" s="78" t="n">
        <f aca="false">IF(OR($B309&lt;Input!$C$25,$B309&lt;Input!$G$25),Input!$K$31*(1+Input!$K$32/100)^(DATEDIF(Input!$C$7,$B309,"Y")),0)</f>
        <v>-9996.88624307783</v>
      </c>
    </row>
    <row r="310" customFormat="false" ht="12.8" hidden="false" customHeight="false" outlineLevel="0" collapsed="false">
      <c r="A310" s="96" t="n">
        <v>306</v>
      </c>
      <c r="B310" s="77" t="n">
        <f aca="false">EOMONTH(Input!$C$7,A310)</f>
        <v>52231</v>
      </c>
      <c r="C310" s="77"/>
      <c r="D310" s="78" t="n">
        <f aca="false">IF(OR($B310&lt;Input!$C$25,$B310&lt;Input!$G$25),Input!$K$31*(1+Input!$K$32/100)^(DATEDIF(Input!$C$7,$B310,"Y")),0)</f>
        <v>-9996.88624307783</v>
      </c>
    </row>
    <row r="311" customFormat="false" ht="12.8" hidden="false" customHeight="false" outlineLevel="0" collapsed="false">
      <c r="A311" s="96" t="n">
        <v>307</v>
      </c>
      <c r="B311" s="77" t="n">
        <f aca="false">EOMONTH(Input!$C$7,A311)</f>
        <v>52262</v>
      </c>
      <c r="C311" s="77"/>
      <c r="D311" s="78" t="n">
        <f aca="false">IF(OR($B311&lt;Input!$C$25,$B311&lt;Input!$G$25),Input!$K$31*(1+Input!$K$32/100)^(DATEDIF(Input!$C$7,$B311,"Y")),0)</f>
        <v>-9996.88624307783</v>
      </c>
    </row>
    <row r="312" customFormat="false" ht="12.8" hidden="false" customHeight="false" outlineLevel="0" collapsed="false">
      <c r="A312" s="96" t="n">
        <v>308</v>
      </c>
      <c r="B312" s="77" t="n">
        <f aca="false">EOMONTH(Input!$C$7,A312)</f>
        <v>52290</v>
      </c>
      <c r="C312" s="77"/>
      <c r="D312" s="78" t="n">
        <f aca="false">IF(OR($B312&lt;Input!$C$25,$B312&lt;Input!$G$25),Input!$K$31*(1+Input!$K$32/100)^(DATEDIF(Input!$C$7,$B312,"Y")),0)</f>
        <v>-9996.88624307783</v>
      </c>
    </row>
    <row r="313" customFormat="false" ht="12.8" hidden="false" customHeight="false" outlineLevel="0" collapsed="false">
      <c r="A313" s="96" t="n">
        <v>309</v>
      </c>
      <c r="B313" s="77" t="n">
        <f aca="false">EOMONTH(Input!$C$7,A313)</f>
        <v>52321</v>
      </c>
      <c r="C313" s="77"/>
      <c r="D313" s="78" t="n">
        <f aca="false">IF(OR($B313&lt;Input!$C$25,$B313&lt;Input!$G$25),Input!$K$31*(1+Input!$K$32/100)^(DATEDIF(Input!$C$7,$B313,"Y")),0)</f>
        <v>-9996.88624307783</v>
      </c>
    </row>
    <row r="314" customFormat="false" ht="12.8" hidden="false" customHeight="false" outlineLevel="0" collapsed="false">
      <c r="A314" s="96" t="n">
        <v>310</v>
      </c>
      <c r="B314" s="77" t="n">
        <f aca="false">EOMONTH(Input!$C$7,A314)</f>
        <v>52351</v>
      </c>
      <c r="C314" s="77"/>
      <c r="D314" s="78" t="n">
        <f aca="false">IF(OR($B314&lt;Input!$C$25,$B314&lt;Input!$G$25),Input!$K$31*(1+Input!$K$32/100)^(DATEDIF(Input!$C$7,$B314,"Y")),0)</f>
        <v>-9996.88624307783</v>
      </c>
    </row>
    <row r="315" customFormat="false" ht="12.8" hidden="false" customHeight="false" outlineLevel="0" collapsed="false">
      <c r="A315" s="96" t="n">
        <v>311</v>
      </c>
      <c r="B315" s="77" t="n">
        <f aca="false">EOMONTH(Input!$C$7,A315)</f>
        <v>52382</v>
      </c>
      <c r="C315" s="77"/>
      <c r="D315" s="78" t="n">
        <f aca="false">IF(OR($B315&lt;Input!$C$25,$B315&lt;Input!$G$25),Input!$K$31*(1+Input!$K$32/100)^(DATEDIF(Input!$C$7,$B315,"Y")),0)</f>
        <v>-9996.88624307783</v>
      </c>
    </row>
    <row r="316" customFormat="false" ht="12.8" hidden="false" customHeight="false" outlineLevel="0" collapsed="false">
      <c r="A316" s="96" t="n">
        <v>312</v>
      </c>
      <c r="B316" s="77" t="n">
        <f aca="false">EOMONTH(Input!$C$7,A316)</f>
        <v>52412</v>
      </c>
      <c r="C316" s="77"/>
      <c r="D316" s="78" t="n">
        <f aca="false">IF(OR($B316&lt;Input!$C$25,$B316&lt;Input!$G$25),Input!$K$31*(1+Input!$K$32/100)^(DATEDIF(Input!$C$7,$B316,"Y")),0)</f>
        <v>-10396.7616928009</v>
      </c>
    </row>
    <row r="317" customFormat="false" ht="12.8" hidden="false" customHeight="false" outlineLevel="0" collapsed="false">
      <c r="A317" s="96" t="n">
        <v>313</v>
      </c>
      <c r="B317" s="77" t="n">
        <f aca="false">EOMONTH(Input!$C$7,A317)</f>
        <v>52443</v>
      </c>
      <c r="C317" s="77"/>
      <c r="D317" s="78" t="n">
        <f aca="false">IF(OR($B317&lt;Input!$C$25,$B317&lt;Input!$G$25),Input!$K$31*(1+Input!$K$32/100)^(DATEDIF(Input!$C$7,$B317,"Y")),0)</f>
        <v>-10396.7616928009</v>
      </c>
    </row>
    <row r="318" customFormat="false" ht="12.8" hidden="false" customHeight="false" outlineLevel="0" collapsed="false">
      <c r="A318" s="96" t="n">
        <v>314</v>
      </c>
      <c r="B318" s="77" t="n">
        <f aca="false">EOMONTH(Input!$C$7,A318)</f>
        <v>52474</v>
      </c>
      <c r="C318" s="77"/>
      <c r="D318" s="78" t="n">
        <f aca="false">IF(OR($B318&lt;Input!$C$25,$B318&lt;Input!$G$25),Input!$K$31*(1+Input!$K$32/100)^(DATEDIF(Input!$C$7,$B318,"Y")),0)</f>
        <v>-10396.7616928009</v>
      </c>
    </row>
    <row r="319" customFormat="false" ht="12.8" hidden="false" customHeight="false" outlineLevel="0" collapsed="false">
      <c r="A319" s="96" t="n">
        <v>315</v>
      </c>
      <c r="B319" s="77" t="n">
        <f aca="false">EOMONTH(Input!$C$7,A319)</f>
        <v>52504</v>
      </c>
      <c r="C319" s="77"/>
      <c r="D319" s="78" t="n">
        <f aca="false">IF(OR($B319&lt;Input!$C$25,$B319&lt;Input!$G$25),Input!$K$31*(1+Input!$K$32/100)^(DATEDIF(Input!$C$7,$B319,"Y")),0)</f>
        <v>-10396.7616928009</v>
      </c>
    </row>
    <row r="320" customFormat="false" ht="12.8" hidden="false" customHeight="false" outlineLevel="0" collapsed="false">
      <c r="A320" s="96" t="n">
        <v>316</v>
      </c>
      <c r="B320" s="77" t="n">
        <f aca="false">EOMONTH(Input!$C$7,A320)</f>
        <v>52535</v>
      </c>
      <c r="C320" s="77"/>
      <c r="D320" s="78" t="n">
        <f aca="false">IF(OR($B320&lt;Input!$C$25,$B320&lt;Input!$G$25),Input!$K$31*(1+Input!$K$32/100)^(DATEDIF(Input!$C$7,$B320,"Y")),0)</f>
        <v>-10396.7616928009</v>
      </c>
    </row>
    <row r="321" customFormat="false" ht="12.8" hidden="false" customHeight="false" outlineLevel="0" collapsed="false">
      <c r="A321" s="96" t="n">
        <v>317</v>
      </c>
      <c r="B321" s="77" t="n">
        <f aca="false">EOMONTH(Input!$C$7,A321)</f>
        <v>52565</v>
      </c>
      <c r="C321" s="77"/>
      <c r="D321" s="78" t="n">
        <f aca="false">IF(OR($B321&lt;Input!$C$25,$B321&lt;Input!$G$25),Input!$K$31*(1+Input!$K$32/100)^(DATEDIF(Input!$C$7,$B321,"Y")),0)</f>
        <v>-10396.7616928009</v>
      </c>
    </row>
    <row r="322" customFormat="false" ht="12.8" hidden="false" customHeight="false" outlineLevel="0" collapsed="false">
      <c r="A322" s="96" t="n">
        <v>318</v>
      </c>
      <c r="B322" s="77" t="n">
        <f aca="false">EOMONTH(Input!$C$7,A322)</f>
        <v>52596</v>
      </c>
      <c r="C322" s="77"/>
      <c r="D322" s="78" t="n">
        <f aca="false">IF(OR($B322&lt;Input!$C$25,$B322&lt;Input!$G$25),Input!$K$31*(1+Input!$K$32/100)^(DATEDIF(Input!$C$7,$B322,"Y")),0)</f>
        <v>-10396.7616928009</v>
      </c>
    </row>
    <row r="323" customFormat="false" ht="12.8" hidden="false" customHeight="false" outlineLevel="0" collapsed="false">
      <c r="A323" s="96" t="n">
        <v>319</v>
      </c>
      <c r="B323" s="77" t="n">
        <f aca="false">EOMONTH(Input!$C$7,A323)</f>
        <v>52627</v>
      </c>
      <c r="C323" s="77"/>
      <c r="D323" s="78" t="n">
        <f aca="false">IF(OR($B323&lt;Input!$C$25,$B323&lt;Input!$G$25),Input!$K$31*(1+Input!$K$32/100)^(DATEDIF(Input!$C$7,$B323,"Y")),0)</f>
        <v>-10396.7616928009</v>
      </c>
    </row>
    <row r="324" customFormat="false" ht="12.8" hidden="false" customHeight="false" outlineLevel="0" collapsed="false">
      <c r="A324" s="96" t="n">
        <v>320</v>
      </c>
      <c r="B324" s="77" t="n">
        <f aca="false">EOMONTH(Input!$C$7,A324)</f>
        <v>52656</v>
      </c>
      <c r="C324" s="77"/>
      <c r="D324" s="78" t="n">
        <f aca="false">IF(OR($B324&lt;Input!$C$25,$B324&lt;Input!$G$25),Input!$K$31*(1+Input!$K$32/100)^(DATEDIF(Input!$C$7,$B324,"Y")),0)</f>
        <v>-10396.7616928009</v>
      </c>
    </row>
    <row r="325" customFormat="false" ht="12.8" hidden="false" customHeight="false" outlineLevel="0" collapsed="false">
      <c r="A325" s="96" t="n">
        <v>321</v>
      </c>
      <c r="B325" s="77" t="n">
        <f aca="false">EOMONTH(Input!$C$7,A325)</f>
        <v>52687</v>
      </c>
      <c r="C325" s="77"/>
      <c r="D325" s="78" t="n">
        <f aca="false">IF(OR($B325&lt;Input!$C$25,$B325&lt;Input!$G$25),Input!$K$31*(1+Input!$K$32/100)^(DATEDIF(Input!$C$7,$B325,"Y")),0)</f>
        <v>-10396.7616928009</v>
      </c>
    </row>
    <row r="326" customFormat="false" ht="12.8" hidden="false" customHeight="false" outlineLevel="0" collapsed="false">
      <c r="A326" s="96" t="n">
        <v>322</v>
      </c>
      <c r="B326" s="77" t="n">
        <f aca="false">EOMONTH(Input!$C$7,A326)</f>
        <v>52717</v>
      </c>
      <c r="C326" s="77"/>
      <c r="D326" s="78" t="n">
        <f aca="false">IF(OR($B326&lt;Input!$C$25,$B326&lt;Input!$G$25),Input!$K$31*(1+Input!$K$32/100)^(DATEDIF(Input!$C$7,$B326,"Y")),0)</f>
        <v>-10396.7616928009</v>
      </c>
    </row>
    <row r="327" customFormat="false" ht="12.8" hidden="false" customHeight="false" outlineLevel="0" collapsed="false">
      <c r="A327" s="96" t="n">
        <v>323</v>
      </c>
      <c r="B327" s="77" t="n">
        <f aca="false">EOMONTH(Input!$C$7,A327)</f>
        <v>52748</v>
      </c>
      <c r="C327" s="77"/>
      <c r="D327" s="78" t="n">
        <f aca="false">IF(OR($B327&lt;Input!$C$25,$B327&lt;Input!$G$25),Input!$K$31*(1+Input!$K$32/100)^(DATEDIF(Input!$C$7,$B327,"Y")),0)</f>
        <v>-10396.7616928009</v>
      </c>
    </row>
    <row r="328" customFormat="false" ht="12.8" hidden="false" customHeight="false" outlineLevel="0" collapsed="false">
      <c r="A328" s="96" t="n">
        <v>324</v>
      </c>
      <c r="B328" s="77" t="n">
        <f aca="false">EOMONTH(Input!$C$7,A328)</f>
        <v>52778</v>
      </c>
      <c r="C328" s="77"/>
      <c r="D328" s="78" t="n">
        <f aca="false">IF(OR($B328&lt;Input!$C$25,$B328&lt;Input!$G$25),Input!$K$31*(1+Input!$K$32/100)^(DATEDIF(Input!$C$7,$B328,"Y")),0)</f>
        <v>-10812.632160513</v>
      </c>
    </row>
    <row r="329" customFormat="false" ht="12.8" hidden="false" customHeight="false" outlineLevel="0" collapsed="false">
      <c r="A329" s="96" t="n">
        <v>325</v>
      </c>
      <c r="B329" s="77" t="n">
        <f aca="false">EOMONTH(Input!$C$7,A329)</f>
        <v>52809</v>
      </c>
      <c r="C329" s="77"/>
      <c r="D329" s="78" t="n">
        <f aca="false">IF(OR($B329&lt;Input!$C$25,$B329&lt;Input!$G$25),Input!$K$31*(1+Input!$K$32/100)^(DATEDIF(Input!$C$7,$B329,"Y")),0)</f>
        <v>-10812.632160513</v>
      </c>
    </row>
    <row r="330" customFormat="false" ht="12.8" hidden="false" customHeight="false" outlineLevel="0" collapsed="false">
      <c r="A330" s="96" t="n">
        <v>326</v>
      </c>
      <c r="B330" s="77" t="n">
        <f aca="false">EOMONTH(Input!$C$7,A330)</f>
        <v>52840</v>
      </c>
      <c r="C330" s="77"/>
      <c r="D330" s="78" t="n">
        <f aca="false">IF(OR($B330&lt;Input!$C$25,$B330&lt;Input!$G$25),Input!$K$31*(1+Input!$K$32/100)^(DATEDIF(Input!$C$7,$B330,"Y")),0)</f>
        <v>-10812.632160513</v>
      </c>
    </row>
    <row r="331" customFormat="false" ht="12.8" hidden="false" customHeight="false" outlineLevel="0" collapsed="false">
      <c r="A331" s="96" t="n">
        <v>327</v>
      </c>
      <c r="B331" s="77" t="n">
        <f aca="false">EOMONTH(Input!$C$7,A331)</f>
        <v>52870</v>
      </c>
      <c r="C331" s="77"/>
      <c r="D331" s="78" t="n">
        <f aca="false">IF(OR($B331&lt;Input!$C$25,$B331&lt;Input!$G$25),Input!$K$31*(1+Input!$K$32/100)^(DATEDIF(Input!$C$7,$B331,"Y")),0)</f>
        <v>-10812.632160513</v>
      </c>
    </row>
    <row r="332" customFormat="false" ht="12.8" hidden="false" customHeight="false" outlineLevel="0" collapsed="false">
      <c r="A332" s="96" t="n">
        <v>328</v>
      </c>
      <c r="B332" s="77" t="n">
        <f aca="false">EOMONTH(Input!$C$7,A332)</f>
        <v>52901</v>
      </c>
      <c r="C332" s="77"/>
      <c r="D332" s="78" t="n">
        <f aca="false">IF(OR($B332&lt;Input!$C$25,$B332&lt;Input!$G$25),Input!$K$31*(1+Input!$K$32/100)^(DATEDIF(Input!$C$7,$B332,"Y")),0)</f>
        <v>-10812.632160513</v>
      </c>
    </row>
    <row r="333" customFormat="false" ht="12.8" hidden="false" customHeight="false" outlineLevel="0" collapsed="false">
      <c r="A333" s="96" t="n">
        <v>329</v>
      </c>
      <c r="B333" s="77" t="n">
        <f aca="false">EOMONTH(Input!$C$7,A333)</f>
        <v>52931</v>
      </c>
      <c r="C333" s="77"/>
      <c r="D333" s="78" t="n">
        <f aca="false">IF(OR($B333&lt;Input!$C$25,$B333&lt;Input!$G$25),Input!$K$31*(1+Input!$K$32/100)^(DATEDIF(Input!$C$7,$B333,"Y")),0)</f>
        <v>-10812.632160513</v>
      </c>
    </row>
    <row r="334" customFormat="false" ht="12.8" hidden="false" customHeight="false" outlineLevel="0" collapsed="false">
      <c r="A334" s="96" t="n">
        <v>330</v>
      </c>
      <c r="B334" s="77" t="n">
        <f aca="false">EOMONTH(Input!$C$7,A334)</f>
        <v>52962</v>
      </c>
      <c r="C334" s="77"/>
      <c r="D334" s="78" t="n">
        <f aca="false">IF(OR($B334&lt;Input!$C$25,$B334&lt;Input!$G$25),Input!$K$31*(1+Input!$K$32/100)^(DATEDIF(Input!$C$7,$B334,"Y")),0)</f>
        <v>-10812.632160513</v>
      </c>
    </row>
    <row r="335" customFormat="false" ht="12.8" hidden="false" customHeight="false" outlineLevel="0" collapsed="false">
      <c r="A335" s="96" t="n">
        <v>331</v>
      </c>
      <c r="B335" s="77" t="n">
        <f aca="false">EOMONTH(Input!$C$7,A335)</f>
        <v>52993</v>
      </c>
      <c r="C335" s="77"/>
      <c r="D335" s="78" t="n">
        <f aca="false">IF(OR($B335&lt;Input!$C$25,$B335&lt;Input!$G$25),Input!$K$31*(1+Input!$K$32/100)^(DATEDIF(Input!$C$7,$B335,"Y")),0)</f>
        <v>-10812.632160513</v>
      </c>
    </row>
    <row r="336" customFormat="false" ht="12.8" hidden="false" customHeight="false" outlineLevel="0" collapsed="false">
      <c r="A336" s="96" t="n">
        <v>332</v>
      </c>
      <c r="B336" s="77" t="n">
        <f aca="false">EOMONTH(Input!$C$7,A336)</f>
        <v>53021</v>
      </c>
      <c r="C336" s="77"/>
      <c r="D336" s="78" t="n">
        <f aca="false">IF(OR($B336&lt;Input!$C$25,$B336&lt;Input!$G$25),Input!$K$31*(1+Input!$K$32/100)^(DATEDIF(Input!$C$7,$B336,"Y")),0)</f>
        <v>-10812.632160513</v>
      </c>
    </row>
    <row r="337" customFormat="false" ht="12.8" hidden="false" customHeight="false" outlineLevel="0" collapsed="false">
      <c r="A337" s="96" t="n">
        <v>333</v>
      </c>
      <c r="B337" s="77" t="n">
        <f aca="false">EOMONTH(Input!$C$7,A337)</f>
        <v>53052</v>
      </c>
      <c r="C337" s="77"/>
      <c r="D337" s="78" t="n">
        <f aca="false">IF(OR($B337&lt;Input!$C$25,$B337&lt;Input!$G$25),Input!$K$31*(1+Input!$K$32/100)^(DATEDIF(Input!$C$7,$B337,"Y")),0)</f>
        <v>-10812.632160513</v>
      </c>
    </row>
    <row r="338" customFormat="false" ht="12.8" hidden="false" customHeight="false" outlineLevel="0" collapsed="false">
      <c r="A338" s="96" t="n">
        <v>334</v>
      </c>
      <c r="B338" s="77" t="n">
        <f aca="false">EOMONTH(Input!$C$7,A338)</f>
        <v>53082</v>
      </c>
      <c r="C338" s="77"/>
      <c r="D338" s="78" t="n">
        <f aca="false">IF(OR($B338&lt;Input!$C$25,$B338&lt;Input!$G$25),Input!$K$31*(1+Input!$K$32/100)^(DATEDIF(Input!$C$7,$B338,"Y")),0)</f>
        <v>-10812.632160513</v>
      </c>
    </row>
    <row r="339" customFormat="false" ht="12.8" hidden="false" customHeight="false" outlineLevel="0" collapsed="false">
      <c r="A339" s="96" t="n">
        <v>335</v>
      </c>
      <c r="B339" s="77" t="n">
        <f aca="false">EOMONTH(Input!$C$7,A339)</f>
        <v>53113</v>
      </c>
      <c r="C339" s="77"/>
      <c r="D339" s="78" t="n">
        <f aca="false">IF(OR($B339&lt;Input!$C$25,$B339&lt;Input!$G$25),Input!$K$31*(1+Input!$K$32/100)^(DATEDIF(Input!$C$7,$B339,"Y")),0)</f>
        <v>-10812.632160513</v>
      </c>
    </row>
    <row r="340" customFormat="false" ht="12.8" hidden="false" customHeight="false" outlineLevel="0" collapsed="false">
      <c r="A340" s="96" t="n">
        <v>336</v>
      </c>
      <c r="B340" s="77" t="n">
        <f aca="false">EOMONTH(Input!$C$7,A340)</f>
        <v>53143</v>
      </c>
      <c r="C340" s="77"/>
      <c r="D340" s="78" t="n">
        <f aca="false">IF(OR($B340&lt;Input!$C$25,$B340&lt;Input!$G$25),Input!$K$31*(1+Input!$K$32/100)^(DATEDIF(Input!$C$7,$B340,"Y")),0)</f>
        <v>-11245.1374469335</v>
      </c>
    </row>
    <row r="341" customFormat="false" ht="12.8" hidden="false" customHeight="false" outlineLevel="0" collapsed="false">
      <c r="A341" s="96" t="n">
        <v>337</v>
      </c>
      <c r="B341" s="77" t="n">
        <f aca="false">EOMONTH(Input!$C$7,A341)</f>
        <v>53174</v>
      </c>
      <c r="C341" s="77"/>
      <c r="D341" s="78" t="n">
        <f aca="false">IF(OR($B341&lt;Input!$C$25,$B341&lt;Input!$G$25),Input!$K$31*(1+Input!$K$32/100)^(DATEDIF(Input!$C$7,$B341,"Y")),0)</f>
        <v>-11245.1374469335</v>
      </c>
    </row>
    <row r="342" customFormat="false" ht="12.8" hidden="false" customHeight="false" outlineLevel="0" collapsed="false">
      <c r="A342" s="96" t="n">
        <v>338</v>
      </c>
      <c r="B342" s="77" t="n">
        <f aca="false">EOMONTH(Input!$C$7,A342)</f>
        <v>53205</v>
      </c>
      <c r="C342" s="77"/>
      <c r="D342" s="78" t="n">
        <f aca="false">IF(OR($B342&lt;Input!$C$25,$B342&lt;Input!$G$25),Input!$K$31*(1+Input!$K$32/100)^(DATEDIF(Input!$C$7,$B342,"Y")),0)</f>
        <v>-11245.1374469335</v>
      </c>
    </row>
    <row r="343" customFormat="false" ht="12.8" hidden="false" customHeight="false" outlineLevel="0" collapsed="false">
      <c r="A343" s="96" t="n">
        <v>339</v>
      </c>
      <c r="B343" s="77" t="n">
        <f aca="false">EOMONTH(Input!$C$7,A343)</f>
        <v>53235</v>
      </c>
      <c r="C343" s="77"/>
      <c r="D343" s="78" t="n">
        <f aca="false">IF(OR($B343&lt;Input!$C$25,$B343&lt;Input!$G$25),Input!$K$31*(1+Input!$K$32/100)^(DATEDIF(Input!$C$7,$B343,"Y")),0)</f>
        <v>-11245.1374469335</v>
      </c>
    </row>
    <row r="344" customFormat="false" ht="12.8" hidden="false" customHeight="false" outlineLevel="0" collapsed="false">
      <c r="A344" s="96" t="n">
        <v>340</v>
      </c>
      <c r="B344" s="77" t="n">
        <f aca="false">EOMONTH(Input!$C$7,A344)</f>
        <v>53266</v>
      </c>
      <c r="C344" s="77"/>
      <c r="D344" s="78" t="n">
        <f aca="false">IF(OR($B344&lt;Input!$C$25,$B344&lt;Input!$G$25),Input!$K$31*(1+Input!$K$32/100)^(DATEDIF(Input!$C$7,$B344,"Y")),0)</f>
        <v>-11245.1374469335</v>
      </c>
    </row>
    <row r="345" customFormat="false" ht="12.8" hidden="false" customHeight="false" outlineLevel="0" collapsed="false">
      <c r="A345" s="96" t="n">
        <v>341</v>
      </c>
      <c r="B345" s="77" t="n">
        <f aca="false">EOMONTH(Input!$C$7,A345)</f>
        <v>53296</v>
      </c>
      <c r="C345" s="77"/>
      <c r="D345" s="78" t="n">
        <f aca="false">IF(OR($B345&lt;Input!$C$25,$B345&lt;Input!$G$25),Input!$K$31*(1+Input!$K$32/100)^(DATEDIF(Input!$C$7,$B345,"Y")),0)</f>
        <v>-11245.1374469335</v>
      </c>
    </row>
    <row r="346" customFormat="false" ht="12.8" hidden="false" customHeight="false" outlineLevel="0" collapsed="false">
      <c r="A346" s="96" t="n">
        <v>342</v>
      </c>
      <c r="B346" s="77" t="n">
        <f aca="false">EOMONTH(Input!$C$7,A346)</f>
        <v>53327</v>
      </c>
      <c r="C346" s="77"/>
      <c r="D346" s="78" t="n">
        <f aca="false">IF(OR($B346&lt;Input!$C$25,$B346&lt;Input!$G$25),Input!$K$31*(1+Input!$K$32/100)^(DATEDIF(Input!$C$7,$B346,"Y")),0)</f>
        <v>-11245.1374469335</v>
      </c>
    </row>
    <row r="347" customFormat="false" ht="12.8" hidden="false" customHeight="false" outlineLevel="0" collapsed="false">
      <c r="A347" s="96" t="n">
        <v>343</v>
      </c>
      <c r="B347" s="77" t="n">
        <f aca="false">EOMONTH(Input!$C$7,A347)</f>
        <v>53358</v>
      </c>
      <c r="C347" s="77"/>
      <c r="D347" s="78" t="n">
        <f aca="false">IF(OR($B347&lt;Input!$C$25,$B347&lt;Input!$G$25),Input!$K$31*(1+Input!$K$32/100)^(DATEDIF(Input!$C$7,$B347,"Y")),0)</f>
        <v>-11245.1374469335</v>
      </c>
    </row>
    <row r="348" customFormat="false" ht="12.8" hidden="false" customHeight="false" outlineLevel="0" collapsed="false">
      <c r="A348" s="96" t="n">
        <v>344</v>
      </c>
      <c r="B348" s="77" t="n">
        <f aca="false">EOMONTH(Input!$C$7,A348)</f>
        <v>53386</v>
      </c>
      <c r="C348" s="77"/>
      <c r="D348" s="78" t="n">
        <f aca="false">IF(OR($B348&lt;Input!$C$25,$B348&lt;Input!$G$25),Input!$K$31*(1+Input!$K$32/100)^(DATEDIF(Input!$C$7,$B348,"Y")),0)</f>
        <v>-11245.1374469335</v>
      </c>
    </row>
    <row r="349" customFormat="false" ht="12.8" hidden="false" customHeight="false" outlineLevel="0" collapsed="false">
      <c r="A349" s="96" t="n">
        <v>345</v>
      </c>
      <c r="B349" s="77" t="n">
        <f aca="false">EOMONTH(Input!$C$7,A349)</f>
        <v>53417</v>
      </c>
      <c r="C349" s="77"/>
      <c r="D349" s="78" t="n">
        <f aca="false">IF(OR($B349&lt;Input!$C$25,$B349&lt;Input!$G$25),Input!$K$31*(1+Input!$K$32/100)^(DATEDIF(Input!$C$7,$B349,"Y")),0)</f>
        <v>-11245.1374469335</v>
      </c>
    </row>
    <row r="350" customFormat="false" ht="12.8" hidden="false" customHeight="false" outlineLevel="0" collapsed="false">
      <c r="A350" s="96" t="n">
        <v>346</v>
      </c>
      <c r="B350" s="77" t="n">
        <f aca="false">EOMONTH(Input!$C$7,A350)</f>
        <v>53447</v>
      </c>
      <c r="C350" s="77"/>
      <c r="D350" s="78" t="n">
        <f aca="false">IF(OR($B350&lt;Input!$C$25,$B350&lt;Input!$G$25),Input!$K$31*(1+Input!$K$32/100)^(DATEDIF(Input!$C$7,$B350,"Y")),0)</f>
        <v>-11245.1374469335</v>
      </c>
    </row>
    <row r="351" customFormat="false" ht="12.8" hidden="false" customHeight="false" outlineLevel="0" collapsed="false">
      <c r="A351" s="96" t="n">
        <v>347</v>
      </c>
      <c r="B351" s="77" t="n">
        <f aca="false">EOMONTH(Input!$C$7,A351)</f>
        <v>53478</v>
      </c>
      <c r="C351" s="77"/>
      <c r="D351" s="78" t="n">
        <f aca="false">IF(OR($B351&lt;Input!$C$25,$B351&lt;Input!$G$25),Input!$K$31*(1+Input!$K$32/100)^(DATEDIF(Input!$C$7,$B351,"Y")),0)</f>
        <v>-11245.1374469335</v>
      </c>
    </row>
    <row r="352" customFormat="false" ht="12.8" hidden="false" customHeight="false" outlineLevel="0" collapsed="false">
      <c r="A352" s="96" t="n">
        <v>348</v>
      </c>
      <c r="B352" s="77" t="n">
        <f aca="false">EOMONTH(Input!$C$7,A352)</f>
        <v>53508</v>
      </c>
      <c r="C352" s="77"/>
      <c r="D352" s="78" t="n">
        <f aca="false">IF(OR($B352&lt;Input!$C$25,$B352&lt;Input!$G$25),Input!$K$31*(1+Input!$K$32/100)^(DATEDIF(Input!$C$7,$B352,"Y")),0)</f>
        <v>-11694.9429448108</v>
      </c>
    </row>
    <row r="353" customFormat="false" ht="12.8" hidden="false" customHeight="false" outlineLevel="0" collapsed="false">
      <c r="A353" s="96" t="n">
        <v>349</v>
      </c>
      <c r="B353" s="77" t="n">
        <f aca="false">EOMONTH(Input!$C$7,A353)</f>
        <v>53539</v>
      </c>
      <c r="C353" s="77"/>
      <c r="D353" s="78" t="n">
        <f aca="false">IF(OR($B353&lt;Input!$C$25,$B353&lt;Input!$G$25),Input!$K$31*(1+Input!$K$32/100)^(DATEDIF(Input!$C$7,$B353,"Y")),0)</f>
        <v>-11694.9429448108</v>
      </c>
    </row>
    <row r="354" customFormat="false" ht="12.8" hidden="false" customHeight="false" outlineLevel="0" collapsed="false">
      <c r="A354" s="96" t="n">
        <v>350</v>
      </c>
      <c r="B354" s="77" t="n">
        <f aca="false">EOMONTH(Input!$C$7,A354)</f>
        <v>53570</v>
      </c>
      <c r="C354" s="77"/>
      <c r="D354" s="78" t="n">
        <f aca="false">IF(OR($B354&lt;Input!$C$25,$B354&lt;Input!$G$25),Input!$K$31*(1+Input!$K$32/100)^(DATEDIF(Input!$C$7,$B354,"Y")),0)</f>
        <v>-11694.9429448108</v>
      </c>
    </row>
    <row r="355" customFormat="false" ht="12.8" hidden="false" customHeight="false" outlineLevel="0" collapsed="false">
      <c r="A355" s="96" t="n">
        <v>351</v>
      </c>
      <c r="B355" s="77" t="n">
        <f aca="false">EOMONTH(Input!$C$7,A355)</f>
        <v>53600</v>
      </c>
      <c r="C355" s="77"/>
      <c r="D355" s="78" t="n">
        <f aca="false">IF(OR($B355&lt;Input!$C$25,$B355&lt;Input!$G$25),Input!$K$31*(1+Input!$K$32/100)^(DATEDIF(Input!$C$7,$B355,"Y")),0)</f>
        <v>-11694.9429448108</v>
      </c>
    </row>
    <row r="356" customFormat="false" ht="12.8" hidden="false" customHeight="false" outlineLevel="0" collapsed="false">
      <c r="A356" s="96" t="n">
        <v>352</v>
      </c>
      <c r="B356" s="77" t="n">
        <f aca="false">EOMONTH(Input!$C$7,A356)</f>
        <v>53631</v>
      </c>
      <c r="C356" s="77"/>
      <c r="D356" s="78" t="n">
        <f aca="false">IF(OR($B356&lt;Input!$C$25,$B356&lt;Input!$G$25),Input!$K$31*(1+Input!$K$32/100)^(DATEDIF(Input!$C$7,$B356,"Y")),0)</f>
        <v>-11694.9429448108</v>
      </c>
    </row>
    <row r="357" customFormat="false" ht="12.8" hidden="false" customHeight="false" outlineLevel="0" collapsed="false">
      <c r="A357" s="96" t="n">
        <v>353</v>
      </c>
      <c r="B357" s="77" t="n">
        <f aca="false">EOMONTH(Input!$C$7,A357)</f>
        <v>53661</v>
      </c>
      <c r="C357" s="77"/>
      <c r="D357" s="78" t="n">
        <f aca="false">IF(OR($B357&lt;Input!$C$25,$B357&lt;Input!$G$25),Input!$K$31*(1+Input!$K$32/100)^(DATEDIF(Input!$C$7,$B357,"Y")),0)</f>
        <v>-11694.9429448108</v>
      </c>
    </row>
    <row r="358" customFormat="false" ht="12.8" hidden="false" customHeight="false" outlineLevel="0" collapsed="false">
      <c r="A358" s="96" t="n">
        <v>354</v>
      </c>
      <c r="B358" s="77" t="n">
        <f aca="false">EOMONTH(Input!$C$7,A358)</f>
        <v>53692</v>
      </c>
      <c r="C358" s="77"/>
      <c r="D358" s="78" t="n">
        <f aca="false">IF(OR($B358&lt;Input!$C$25,$B358&lt;Input!$G$25),Input!$K$31*(1+Input!$K$32/100)^(DATEDIF(Input!$C$7,$B358,"Y")),0)</f>
        <v>-11694.9429448108</v>
      </c>
    </row>
    <row r="359" customFormat="false" ht="12.8" hidden="false" customHeight="false" outlineLevel="0" collapsed="false">
      <c r="A359" s="96" t="n">
        <v>355</v>
      </c>
      <c r="B359" s="77" t="n">
        <f aca="false">EOMONTH(Input!$C$7,A359)</f>
        <v>53723</v>
      </c>
      <c r="C359" s="77"/>
      <c r="D359" s="78" t="n">
        <f aca="false">IF(OR($B359&lt;Input!$C$25,$B359&lt;Input!$G$25),Input!$K$31*(1+Input!$K$32/100)^(DATEDIF(Input!$C$7,$B359,"Y")),0)</f>
        <v>-11694.9429448108</v>
      </c>
    </row>
    <row r="360" customFormat="false" ht="12.8" hidden="false" customHeight="false" outlineLevel="0" collapsed="false">
      <c r="A360" s="96" t="n">
        <v>356</v>
      </c>
      <c r="B360" s="77" t="n">
        <f aca="false">EOMONTH(Input!$C$7,A360)</f>
        <v>53751</v>
      </c>
      <c r="C360" s="77"/>
      <c r="D360" s="78" t="n">
        <f aca="false">IF(OR($B360&lt;Input!$C$25,$B360&lt;Input!$G$25),Input!$K$31*(1+Input!$K$32/100)^(DATEDIF(Input!$C$7,$B360,"Y")),0)</f>
        <v>-11694.9429448108</v>
      </c>
    </row>
    <row r="361" customFormat="false" ht="12.8" hidden="false" customHeight="false" outlineLevel="0" collapsed="false">
      <c r="A361" s="96" t="n">
        <v>357</v>
      </c>
      <c r="B361" s="77" t="n">
        <f aca="false">EOMONTH(Input!$C$7,A361)</f>
        <v>53782</v>
      </c>
      <c r="C361" s="77"/>
      <c r="D361" s="78" t="n">
        <f aca="false">IF(OR($B361&lt;Input!$C$25,$B361&lt;Input!$G$25),Input!$K$31*(1+Input!$K$32/100)^(DATEDIF(Input!$C$7,$B361,"Y")),0)</f>
        <v>-11694.9429448108</v>
      </c>
    </row>
    <row r="362" customFormat="false" ht="12.8" hidden="false" customHeight="false" outlineLevel="0" collapsed="false">
      <c r="A362" s="96" t="n">
        <v>358</v>
      </c>
      <c r="B362" s="77" t="n">
        <f aca="false">EOMONTH(Input!$C$7,A362)</f>
        <v>53812</v>
      </c>
      <c r="C362" s="77"/>
      <c r="D362" s="78" t="n">
        <f aca="false">IF(OR($B362&lt;Input!$C$25,$B362&lt;Input!$G$25),Input!$K$31*(1+Input!$K$32/100)^(DATEDIF(Input!$C$7,$B362,"Y")),0)</f>
        <v>-11694.9429448108</v>
      </c>
    </row>
    <row r="363" customFormat="false" ht="12.8" hidden="false" customHeight="false" outlineLevel="0" collapsed="false">
      <c r="A363" s="96" t="n">
        <v>359</v>
      </c>
      <c r="B363" s="77" t="n">
        <f aca="false">EOMONTH(Input!$C$7,A363)</f>
        <v>53843</v>
      </c>
      <c r="C363" s="77"/>
      <c r="D363" s="78" t="n">
        <f aca="false">IF(OR($B363&lt;Input!$C$25,$B363&lt;Input!$G$25),Input!$K$31*(1+Input!$K$32/100)^(DATEDIF(Input!$C$7,$B363,"Y")),0)</f>
        <v>-11694.9429448108</v>
      </c>
    </row>
    <row r="364" customFormat="false" ht="12.8" hidden="false" customHeight="false" outlineLevel="0" collapsed="false">
      <c r="A364" s="76" t="n">
        <v>360</v>
      </c>
      <c r="B364" s="77" t="n">
        <f aca="false">EOMONTH(Input!$C$7,A364)</f>
        <v>53873</v>
      </c>
      <c r="C364" s="77"/>
      <c r="D364" s="78" t="n">
        <f aca="false">IF(OR($B364&lt;Input!$C$25,$B364&lt;Input!$G$25),Input!$K$31*(1+Input!$K$32/100)^(DATEDIF(Input!$C$7,$B364,"Y")),0)</f>
        <v>-12162.7406626033</v>
      </c>
    </row>
    <row r="365" customFormat="false" ht="12.8" hidden="false" customHeight="false" outlineLevel="0" collapsed="false">
      <c r="A365" s="76" t="n">
        <v>361</v>
      </c>
      <c r="B365" s="77" t="n">
        <f aca="false">EOMONTH(Input!$C$7,A365)</f>
        <v>53904</v>
      </c>
      <c r="C365" s="77"/>
      <c r="D365" s="78" t="n">
        <f aca="false">IF(OR($B365&lt;Input!$C$25,$B365&lt;Input!$G$25),Input!$K$31*(1+Input!$K$32/100)^(DATEDIF(Input!$C$7,$B365,"Y")),0)</f>
        <v>-12162.7406626033</v>
      </c>
    </row>
    <row r="366" customFormat="false" ht="12.8" hidden="false" customHeight="false" outlineLevel="0" collapsed="false">
      <c r="A366" s="76" t="n">
        <v>362</v>
      </c>
      <c r="B366" s="77" t="n">
        <f aca="false">EOMONTH(Input!$C$7,A366)</f>
        <v>53935</v>
      </c>
      <c r="C366" s="77"/>
      <c r="D366" s="78" t="n">
        <f aca="false">IF(OR($B366&lt;Input!$C$25,$B366&lt;Input!$G$25),Input!$K$31*(1+Input!$K$32/100)^(DATEDIF(Input!$C$7,$B366,"Y")),0)</f>
        <v>-12162.7406626033</v>
      </c>
    </row>
    <row r="367" customFormat="false" ht="12.8" hidden="false" customHeight="false" outlineLevel="0" collapsed="false">
      <c r="A367" s="76" t="n">
        <v>363</v>
      </c>
      <c r="B367" s="77" t="n">
        <f aca="false">EOMONTH(Input!$C$7,A367)</f>
        <v>53965</v>
      </c>
      <c r="C367" s="77"/>
      <c r="D367" s="78" t="n">
        <f aca="false">IF(OR($B367&lt;Input!$C$25,$B367&lt;Input!$G$25),Input!$K$31*(1+Input!$K$32/100)^(DATEDIF(Input!$C$7,$B367,"Y")),0)</f>
        <v>-12162.7406626033</v>
      </c>
    </row>
    <row r="368" customFormat="false" ht="12.8" hidden="false" customHeight="false" outlineLevel="0" collapsed="false">
      <c r="A368" s="76" t="n">
        <v>364</v>
      </c>
      <c r="B368" s="77" t="n">
        <f aca="false">EOMONTH(Input!$C$7,A368)</f>
        <v>53996</v>
      </c>
      <c r="C368" s="77"/>
      <c r="D368" s="78" t="n">
        <f aca="false">IF(OR($B368&lt;Input!$C$25,$B368&lt;Input!$G$25),Input!$K$31*(1+Input!$K$32/100)^(DATEDIF(Input!$C$7,$B368,"Y")),0)</f>
        <v>-12162.7406626033</v>
      </c>
    </row>
    <row r="369" customFormat="false" ht="12.8" hidden="false" customHeight="false" outlineLevel="0" collapsed="false">
      <c r="A369" s="76" t="n">
        <v>365</v>
      </c>
      <c r="B369" s="77" t="n">
        <f aca="false">EOMONTH(Input!$C$7,A369)</f>
        <v>54026</v>
      </c>
      <c r="C369" s="77"/>
      <c r="D369" s="78" t="n">
        <f aca="false">IF(OR($B369&lt;Input!$C$25,$B369&lt;Input!$G$25),Input!$K$31*(1+Input!$K$32/100)^(DATEDIF(Input!$C$7,$B369,"Y")),0)</f>
        <v>-12162.7406626033</v>
      </c>
    </row>
    <row r="370" customFormat="false" ht="12.8" hidden="false" customHeight="false" outlineLevel="0" collapsed="false">
      <c r="A370" s="76" t="n">
        <v>366</v>
      </c>
      <c r="B370" s="77" t="n">
        <f aca="false">EOMONTH(Input!$C$7,A370)</f>
        <v>54057</v>
      </c>
      <c r="C370" s="77"/>
      <c r="D370" s="78" t="n">
        <f aca="false">IF(OR($B370&lt;Input!$C$25,$B370&lt;Input!$G$25),Input!$K$31*(1+Input!$K$32/100)^(DATEDIF(Input!$C$7,$B370,"Y")),0)</f>
        <v>-12162.7406626033</v>
      </c>
    </row>
    <row r="371" customFormat="false" ht="12.8" hidden="false" customHeight="false" outlineLevel="0" collapsed="false">
      <c r="A371" s="76" t="n">
        <v>367</v>
      </c>
      <c r="B371" s="77" t="n">
        <f aca="false">EOMONTH(Input!$C$7,A371)</f>
        <v>54088</v>
      </c>
      <c r="C371" s="77"/>
      <c r="D371" s="78" t="n">
        <f aca="false">IF(OR($B371&lt;Input!$C$25,$B371&lt;Input!$G$25),Input!$K$31*(1+Input!$K$32/100)^(DATEDIF(Input!$C$7,$B371,"Y")),0)</f>
        <v>-12162.7406626033</v>
      </c>
    </row>
    <row r="372" customFormat="false" ht="12.8" hidden="false" customHeight="false" outlineLevel="0" collapsed="false">
      <c r="A372" s="76" t="n">
        <v>368</v>
      </c>
      <c r="B372" s="77" t="n">
        <f aca="false">EOMONTH(Input!$C$7,A372)</f>
        <v>54117</v>
      </c>
      <c r="C372" s="77"/>
      <c r="D372" s="78" t="n">
        <f aca="false">IF(OR($B372&lt;Input!$C$25,$B372&lt;Input!$G$25),Input!$K$31*(1+Input!$K$32/100)^(DATEDIF(Input!$C$7,$B372,"Y")),0)</f>
        <v>-12162.7406626033</v>
      </c>
    </row>
    <row r="373" customFormat="false" ht="12.8" hidden="false" customHeight="false" outlineLevel="0" collapsed="false">
      <c r="A373" s="76" t="n">
        <v>369</v>
      </c>
      <c r="B373" s="77" t="n">
        <f aca="false">EOMONTH(Input!$C$7,A373)</f>
        <v>54148</v>
      </c>
      <c r="C373" s="77"/>
      <c r="D373" s="78" t="n">
        <f aca="false">IF(OR($B373&lt;Input!$C$25,$B373&lt;Input!$G$25),Input!$K$31*(1+Input!$K$32/100)^(DATEDIF(Input!$C$7,$B373,"Y")),0)</f>
        <v>-12162.7406626033</v>
      </c>
    </row>
    <row r="374" customFormat="false" ht="12.8" hidden="false" customHeight="false" outlineLevel="0" collapsed="false">
      <c r="A374" s="76" t="n">
        <v>370</v>
      </c>
      <c r="B374" s="77" t="n">
        <f aca="false">EOMONTH(Input!$C$7,A374)</f>
        <v>54178</v>
      </c>
      <c r="C374" s="77"/>
      <c r="D374" s="78" t="n">
        <f aca="false">IF(OR($B374&lt;Input!$C$25,$B374&lt;Input!$G$25),Input!$K$31*(1+Input!$K$32/100)^(DATEDIF(Input!$C$7,$B374,"Y")),0)</f>
        <v>-12162.7406626033</v>
      </c>
    </row>
    <row r="375" customFormat="false" ht="12.8" hidden="false" customHeight="false" outlineLevel="0" collapsed="false">
      <c r="A375" s="76" t="n">
        <v>371</v>
      </c>
      <c r="B375" s="77" t="n">
        <f aca="false">EOMONTH(Input!$C$7,A375)</f>
        <v>54209</v>
      </c>
      <c r="C375" s="77"/>
      <c r="D375" s="78" t="n">
        <f aca="false">IF(OR($B375&lt;Input!$C$25,$B375&lt;Input!$G$25),Input!$K$31*(1+Input!$K$32/100)^(DATEDIF(Input!$C$7,$B375,"Y")),0)</f>
        <v>-12162.7406626033</v>
      </c>
    </row>
    <row r="376" customFormat="false" ht="12.8" hidden="false" customHeight="false" outlineLevel="0" collapsed="false">
      <c r="A376" s="76" t="n">
        <v>372</v>
      </c>
      <c r="B376" s="77" t="n">
        <f aca="false">EOMONTH(Input!$C$7,A376)</f>
        <v>54239</v>
      </c>
      <c r="C376" s="77"/>
      <c r="D376" s="78" t="n">
        <f aca="false">IF(OR($B376&lt;Input!$C$25,$B376&lt;Input!$G$25),Input!$K$31*(1+Input!$K$32/100)^(DATEDIF(Input!$C$7,$B376,"Y")),0)</f>
        <v>-12649.2502891074</v>
      </c>
    </row>
    <row r="377" customFormat="false" ht="12.8" hidden="false" customHeight="false" outlineLevel="0" collapsed="false">
      <c r="A377" s="76" t="n">
        <v>373</v>
      </c>
      <c r="B377" s="77" t="n">
        <f aca="false">EOMONTH(Input!$C$7,A377)</f>
        <v>54270</v>
      </c>
      <c r="C377" s="77"/>
      <c r="D377" s="78" t="n">
        <f aca="false">IF(OR($B377&lt;Input!$C$25,$B377&lt;Input!$G$25),Input!$K$31*(1+Input!$K$32/100)^(DATEDIF(Input!$C$7,$B377,"Y")),0)</f>
        <v>-12649.2502891074</v>
      </c>
    </row>
    <row r="378" customFormat="false" ht="12.8" hidden="false" customHeight="false" outlineLevel="0" collapsed="false">
      <c r="A378" s="76" t="n">
        <v>374</v>
      </c>
      <c r="B378" s="77" t="n">
        <f aca="false">EOMONTH(Input!$C$7,A378)</f>
        <v>54301</v>
      </c>
      <c r="C378" s="77"/>
      <c r="D378" s="78" t="n">
        <f aca="false">IF(OR($B378&lt;Input!$C$25,$B378&lt;Input!$G$25),Input!$K$31*(1+Input!$K$32/100)^(DATEDIF(Input!$C$7,$B378,"Y")),0)</f>
        <v>-12649.2502891074</v>
      </c>
    </row>
    <row r="379" customFormat="false" ht="12.8" hidden="false" customHeight="false" outlineLevel="0" collapsed="false">
      <c r="A379" s="76" t="n">
        <v>375</v>
      </c>
      <c r="B379" s="77" t="n">
        <f aca="false">EOMONTH(Input!$C$7,A379)</f>
        <v>54331</v>
      </c>
      <c r="C379" s="77"/>
      <c r="D379" s="78" t="n">
        <f aca="false">IF(OR($B379&lt;Input!$C$25,$B379&lt;Input!$G$25),Input!$K$31*(1+Input!$K$32/100)^(DATEDIF(Input!$C$7,$B379,"Y")),0)</f>
        <v>-12649.2502891074</v>
      </c>
    </row>
    <row r="380" customFormat="false" ht="12.8" hidden="false" customHeight="false" outlineLevel="0" collapsed="false">
      <c r="A380" s="76" t="n">
        <v>376</v>
      </c>
      <c r="B380" s="77" t="n">
        <f aca="false">EOMONTH(Input!$C$7,A380)</f>
        <v>54362</v>
      </c>
      <c r="C380" s="77"/>
      <c r="D380" s="78" t="n">
        <f aca="false">IF(OR($B380&lt;Input!$C$25,$B380&lt;Input!$G$25),Input!$K$31*(1+Input!$K$32/100)^(DATEDIF(Input!$C$7,$B380,"Y")),0)</f>
        <v>-12649.2502891074</v>
      </c>
    </row>
    <row r="381" customFormat="false" ht="12.8" hidden="false" customHeight="false" outlineLevel="0" collapsed="false">
      <c r="A381" s="76" t="n">
        <v>377</v>
      </c>
      <c r="B381" s="77" t="n">
        <f aca="false">EOMONTH(Input!$C$7,A381)</f>
        <v>54392</v>
      </c>
      <c r="C381" s="77"/>
      <c r="D381" s="78" t="n">
        <f aca="false">IF(OR($B381&lt;Input!$C$25,$B381&lt;Input!$G$25),Input!$K$31*(1+Input!$K$32/100)^(DATEDIF(Input!$C$7,$B381,"Y")),0)</f>
        <v>-12649.2502891074</v>
      </c>
    </row>
    <row r="382" customFormat="false" ht="12.8" hidden="false" customHeight="false" outlineLevel="0" collapsed="false">
      <c r="A382" s="76" t="n">
        <v>378</v>
      </c>
      <c r="B382" s="77" t="n">
        <f aca="false">EOMONTH(Input!$C$7,A382)</f>
        <v>54423</v>
      </c>
      <c r="C382" s="77"/>
      <c r="D382" s="78" t="n">
        <f aca="false">IF(OR($B382&lt;Input!$C$25,$B382&lt;Input!$G$25),Input!$K$31*(1+Input!$K$32/100)^(DATEDIF(Input!$C$7,$B382,"Y")),0)</f>
        <v>-12649.2502891074</v>
      </c>
    </row>
    <row r="383" customFormat="false" ht="12.8" hidden="false" customHeight="false" outlineLevel="0" collapsed="false">
      <c r="A383" s="76" t="n">
        <v>379</v>
      </c>
      <c r="B383" s="77" t="n">
        <f aca="false">EOMONTH(Input!$C$7,A383)</f>
        <v>54454</v>
      </c>
      <c r="C383" s="77"/>
      <c r="D383" s="78" t="n">
        <f aca="false">IF(OR($B383&lt;Input!$C$25,$B383&lt;Input!$G$25),Input!$K$31*(1+Input!$K$32/100)^(DATEDIF(Input!$C$7,$B383,"Y")),0)</f>
        <v>-12649.2502891074</v>
      </c>
    </row>
    <row r="384" customFormat="false" ht="12.8" hidden="false" customHeight="false" outlineLevel="0" collapsed="false">
      <c r="A384" s="76" t="n">
        <v>380</v>
      </c>
      <c r="B384" s="77" t="n">
        <f aca="false">EOMONTH(Input!$C$7,A384)</f>
        <v>54482</v>
      </c>
      <c r="C384" s="77"/>
      <c r="D384" s="78" t="n">
        <f aca="false">IF(OR($B384&lt;Input!$C$25,$B384&lt;Input!$G$25),Input!$K$31*(1+Input!$K$32/100)^(DATEDIF(Input!$C$7,$B384,"Y")),0)</f>
        <v>-12649.2502891074</v>
      </c>
    </row>
    <row r="385" customFormat="false" ht="12.8" hidden="false" customHeight="false" outlineLevel="0" collapsed="false">
      <c r="A385" s="76" t="n">
        <v>381</v>
      </c>
      <c r="B385" s="77" t="n">
        <f aca="false">EOMONTH(Input!$C$7,A385)</f>
        <v>54513</v>
      </c>
      <c r="C385" s="77"/>
      <c r="D385" s="78" t="n">
        <f aca="false">IF(OR($B385&lt;Input!$C$25,$B385&lt;Input!$G$25),Input!$K$31*(1+Input!$K$32/100)^(DATEDIF(Input!$C$7,$B385,"Y")),0)</f>
        <v>-12649.2502891074</v>
      </c>
    </row>
    <row r="386" customFormat="false" ht="12.8" hidden="false" customHeight="false" outlineLevel="0" collapsed="false">
      <c r="A386" s="76" t="n">
        <v>382</v>
      </c>
      <c r="B386" s="77" t="n">
        <f aca="false">EOMONTH(Input!$C$7,A386)</f>
        <v>54543</v>
      </c>
      <c r="C386" s="77"/>
      <c r="D386" s="78" t="n">
        <f aca="false">IF(OR($B386&lt;Input!$C$25,$B386&lt;Input!$G$25),Input!$K$31*(1+Input!$K$32/100)^(DATEDIF(Input!$C$7,$B386,"Y")),0)</f>
        <v>-12649.2502891074</v>
      </c>
    </row>
    <row r="387" customFormat="false" ht="12.8" hidden="false" customHeight="false" outlineLevel="0" collapsed="false">
      <c r="A387" s="76" t="n">
        <v>383</v>
      </c>
      <c r="B387" s="77" t="n">
        <f aca="false">EOMONTH(Input!$C$7,A387)</f>
        <v>54574</v>
      </c>
      <c r="C387" s="77"/>
      <c r="D387" s="78" t="n">
        <f aca="false">IF(OR($B387&lt;Input!$C$25,$B387&lt;Input!$G$25),Input!$K$31*(1+Input!$K$32/100)^(DATEDIF(Input!$C$7,$B387,"Y")),0)</f>
        <v>-12649.2502891074</v>
      </c>
    </row>
    <row r="388" customFormat="false" ht="12.8" hidden="false" customHeight="false" outlineLevel="0" collapsed="false">
      <c r="A388" s="76" t="n">
        <v>384</v>
      </c>
      <c r="B388" s="77" t="n">
        <f aca="false">EOMONTH(Input!$C$7,A388)</f>
        <v>54604</v>
      </c>
      <c r="C388" s="77"/>
      <c r="D388" s="78" t="n">
        <f aca="false">IF(OR($B388&lt;Input!$C$25,$B388&lt;Input!$G$25),Input!$K$31*(1+Input!$K$32/100)^(DATEDIF(Input!$C$7,$B388,"Y")),0)</f>
        <v>-13155.2203006717</v>
      </c>
    </row>
    <row r="389" customFormat="false" ht="12.8" hidden="false" customHeight="false" outlineLevel="0" collapsed="false">
      <c r="A389" s="76" t="n">
        <v>385</v>
      </c>
      <c r="B389" s="77" t="n">
        <f aca="false">EOMONTH(Input!$C$7,A389)</f>
        <v>54635</v>
      </c>
      <c r="C389" s="77"/>
      <c r="D389" s="78" t="n">
        <f aca="false">IF(OR($B389&lt;Input!$C$25,$B389&lt;Input!$G$25),Input!$K$31*(1+Input!$K$32/100)^(DATEDIF(Input!$C$7,$B389,"Y")),0)</f>
        <v>-13155.2203006717</v>
      </c>
    </row>
    <row r="390" customFormat="false" ht="12.8" hidden="false" customHeight="false" outlineLevel="0" collapsed="false">
      <c r="A390" s="76" t="n">
        <v>386</v>
      </c>
      <c r="B390" s="77" t="n">
        <f aca="false">EOMONTH(Input!$C$7,A390)</f>
        <v>54666</v>
      </c>
      <c r="C390" s="77"/>
      <c r="D390" s="78" t="n">
        <f aca="false">IF(OR($B390&lt;Input!$C$25,$B390&lt;Input!$G$25),Input!$K$31*(1+Input!$K$32/100)^(DATEDIF(Input!$C$7,$B390,"Y")),0)</f>
        <v>-13155.2203006717</v>
      </c>
    </row>
    <row r="391" customFormat="false" ht="12.8" hidden="false" customHeight="false" outlineLevel="0" collapsed="false">
      <c r="A391" s="76" t="n">
        <v>387</v>
      </c>
      <c r="B391" s="77" t="n">
        <f aca="false">EOMONTH(Input!$C$7,A391)</f>
        <v>54696</v>
      </c>
      <c r="C391" s="77"/>
      <c r="D391" s="78" t="n">
        <f aca="false">IF(OR($B391&lt;Input!$C$25,$B391&lt;Input!$G$25),Input!$K$31*(1+Input!$K$32/100)^(DATEDIF(Input!$C$7,$B391,"Y")),0)</f>
        <v>-13155.2203006717</v>
      </c>
    </row>
    <row r="392" customFormat="false" ht="12.8" hidden="false" customHeight="false" outlineLevel="0" collapsed="false">
      <c r="A392" s="76" t="n">
        <v>388</v>
      </c>
      <c r="B392" s="77" t="n">
        <f aca="false">EOMONTH(Input!$C$7,A392)</f>
        <v>54727</v>
      </c>
      <c r="C392" s="77"/>
      <c r="D392" s="78" t="n">
        <f aca="false">IF(OR($B392&lt;Input!$C$25,$B392&lt;Input!$G$25),Input!$K$31*(1+Input!$K$32/100)^(DATEDIF(Input!$C$7,$B392,"Y")),0)</f>
        <v>-13155.2203006717</v>
      </c>
    </row>
    <row r="393" customFormat="false" ht="12.8" hidden="false" customHeight="false" outlineLevel="0" collapsed="false">
      <c r="A393" s="76" t="n">
        <v>389</v>
      </c>
      <c r="B393" s="77" t="n">
        <f aca="false">EOMONTH(Input!$C$7,A393)</f>
        <v>54757</v>
      </c>
      <c r="C393" s="77"/>
      <c r="D393" s="78" t="n">
        <f aca="false">IF(OR($B393&lt;Input!$C$25,$B393&lt;Input!$G$25),Input!$K$31*(1+Input!$K$32/100)^(DATEDIF(Input!$C$7,$B393,"Y")),0)</f>
        <v>-13155.2203006717</v>
      </c>
    </row>
    <row r="394" customFormat="false" ht="12.8" hidden="false" customHeight="false" outlineLevel="0" collapsed="false">
      <c r="A394" s="76" t="n">
        <v>390</v>
      </c>
      <c r="B394" s="77" t="n">
        <f aca="false">EOMONTH(Input!$C$7,A394)</f>
        <v>54788</v>
      </c>
      <c r="C394" s="77"/>
      <c r="D394" s="78" t="n">
        <f aca="false">IF(OR($B394&lt;Input!$C$25,$B394&lt;Input!$G$25),Input!$K$31*(1+Input!$K$32/100)^(DATEDIF(Input!$C$7,$B394,"Y")),0)</f>
        <v>-13155.2203006717</v>
      </c>
    </row>
    <row r="395" customFormat="false" ht="12.8" hidden="false" customHeight="false" outlineLevel="0" collapsed="false">
      <c r="A395" s="76" t="n">
        <v>391</v>
      </c>
      <c r="B395" s="77" t="n">
        <f aca="false">EOMONTH(Input!$C$7,A395)</f>
        <v>54819</v>
      </c>
      <c r="C395" s="77"/>
      <c r="D395" s="78" t="n">
        <f aca="false">IF(OR($B395&lt;Input!$C$25,$B395&lt;Input!$G$25),Input!$K$31*(1+Input!$K$32/100)^(DATEDIF(Input!$C$7,$B395,"Y")),0)</f>
        <v>-13155.2203006717</v>
      </c>
    </row>
    <row r="396" customFormat="false" ht="12.8" hidden="false" customHeight="false" outlineLevel="0" collapsed="false">
      <c r="A396" s="76" t="n">
        <v>392</v>
      </c>
      <c r="B396" s="77" t="n">
        <f aca="false">EOMONTH(Input!$C$7,A396)</f>
        <v>54847</v>
      </c>
      <c r="C396" s="77"/>
      <c r="D396" s="78" t="n">
        <f aca="false">IF(OR($B396&lt;Input!$C$25,$B396&lt;Input!$G$25),Input!$K$31*(1+Input!$K$32/100)^(DATEDIF(Input!$C$7,$B396,"Y")),0)</f>
        <v>-13155.2203006717</v>
      </c>
    </row>
    <row r="397" customFormat="false" ht="12.8" hidden="false" customHeight="false" outlineLevel="0" collapsed="false">
      <c r="A397" s="76" t="n">
        <v>393</v>
      </c>
      <c r="B397" s="77" t="n">
        <f aca="false">EOMONTH(Input!$C$7,A397)</f>
        <v>54878</v>
      </c>
      <c r="C397" s="77"/>
      <c r="D397" s="78" t="n">
        <f aca="false">IF(OR($B397&lt;Input!$C$25,$B397&lt;Input!$G$25),Input!$K$31*(1+Input!$K$32/100)^(DATEDIF(Input!$C$7,$B397,"Y")),0)</f>
        <v>-13155.2203006717</v>
      </c>
    </row>
    <row r="398" customFormat="false" ht="12.8" hidden="false" customHeight="false" outlineLevel="0" collapsed="false">
      <c r="A398" s="76" t="n">
        <v>394</v>
      </c>
      <c r="B398" s="77" t="n">
        <f aca="false">EOMONTH(Input!$C$7,A398)</f>
        <v>54908</v>
      </c>
      <c r="C398" s="77"/>
      <c r="D398" s="78" t="n">
        <f aca="false">IF(OR($B398&lt;Input!$C$25,$B398&lt;Input!$G$25),Input!$K$31*(1+Input!$K$32/100)^(DATEDIF(Input!$C$7,$B398,"Y")),0)</f>
        <v>-13155.2203006717</v>
      </c>
    </row>
    <row r="399" customFormat="false" ht="12.8" hidden="false" customHeight="false" outlineLevel="0" collapsed="false">
      <c r="A399" s="76" t="n">
        <v>395</v>
      </c>
      <c r="B399" s="77" t="n">
        <f aca="false">EOMONTH(Input!$C$7,A399)</f>
        <v>54939</v>
      </c>
      <c r="C399" s="77"/>
      <c r="D399" s="78" t="n">
        <f aca="false">IF(OR($B399&lt;Input!$C$25,$B399&lt;Input!$G$25),Input!$K$31*(1+Input!$K$32/100)^(DATEDIF(Input!$C$7,$B399,"Y")),0)</f>
        <v>-13155.2203006717</v>
      </c>
    </row>
    <row r="400" customFormat="false" ht="12.8" hidden="false" customHeight="false" outlineLevel="0" collapsed="false">
      <c r="A400" s="76" t="n">
        <v>396</v>
      </c>
      <c r="B400" s="77" t="n">
        <f aca="false">EOMONTH(Input!$C$7,A400)</f>
        <v>54969</v>
      </c>
      <c r="C400" s="77"/>
      <c r="D400" s="78" t="n">
        <f aca="false">IF(OR($B400&lt;Input!$C$25,$B400&lt;Input!$G$25),Input!$K$31*(1+Input!$K$32/100)^(DATEDIF(Input!$C$7,$B400,"Y")),0)</f>
        <v>-13681.4291126986</v>
      </c>
    </row>
    <row r="401" customFormat="false" ht="12.8" hidden="false" customHeight="false" outlineLevel="0" collapsed="false">
      <c r="A401" s="76" t="n">
        <v>397</v>
      </c>
      <c r="B401" s="77" t="n">
        <f aca="false">EOMONTH(Input!$C$7,A401)</f>
        <v>55000</v>
      </c>
      <c r="C401" s="77"/>
      <c r="D401" s="78" t="n">
        <f aca="false">IF(OR($B401&lt;Input!$C$25,$B401&lt;Input!$G$25),Input!$K$31*(1+Input!$K$32/100)^(DATEDIF(Input!$C$7,$B401,"Y")),0)</f>
        <v>-13681.4291126986</v>
      </c>
    </row>
    <row r="402" customFormat="false" ht="12.8" hidden="false" customHeight="false" outlineLevel="0" collapsed="false">
      <c r="A402" s="76" t="n">
        <v>398</v>
      </c>
      <c r="B402" s="77" t="n">
        <f aca="false">EOMONTH(Input!$C$7,A402)</f>
        <v>55031</v>
      </c>
      <c r="C402" s="77"/>
      <c r="D402" s="78" t="n">
        <f aca="false">IF(OR($B402&lt;Input!$C$25,$B402&lt;Input!$G$25),Input!$K$31*(1+Input!$K$32/100)^(DATEDIF(Input!$C$7,$B402,"Y")),0)</f>
        <v>-13681.4291126986</v>
      </c>
    </row>
    <row r="403" customFormat="false" ht="12.8" hidden="false" customHeight="false" outlineLevel="0" collapsed="false">
      <c r="A403" s="76" t="n">
        <v>399</v>
      </c>
      <c r="B403" s="77" t="n">
        <f aca="false">EOMONTH(Input!$C$7,A403)</f>
        <v>55061</v>
      </c>
      <c r="C403" s="77"/>
      <c r="D403" s="78" t="n">
        <f aca="false">IF(OR($B403&lt;Input!$C$25,$B403&lt;Input!$G$25),Input!$K$31*(1+Input!$K$32/100)^(DATEDIF(Input!$C$7,$B403,"Y")),0)</f>
        <v>-13681.4291126986</v>
      </c>
    </row>
    <row r="404" customFormat="false" ht="12.8" hidden="false" customHeight="false" outlineLevel="0" collapsed="false">
      <c r="A404" s="76" t="n">
        <v>400</v>
      </c>
      <c r="B404" s="77" t="n">
        <f aca="false">EOMONTH(Input!$C$7,A404)</f>
        <v>55092</v>
      </c>
      <c r="C404" s="77"/>
      <c r="D404" s="78" t="n">
        <f aca="false">IF(OR($B404&lt;Input!$C$25,$B404&lt;Input!$G$25),Input!$K$31*(1+Input!$K$32/100)^(DATEDIF(Input!$C$7,$B404,"Y")),0)</f>
        <v>-13681.4291126986</v>
      </c>
    </row>
    <row r="405" customFormat="false" ht="12.8" hidden="false" customHeight="false" outlineLevel="0" collapsed="false">
      <c r="A405" s="76" t="n">
        <v>401</v>
      </c>
      <c r="B405" s="77" t="n">
        <f aca="false">EOMONTH(Input!$C$7,A405)</f>
        <v>55122</v>
      </c>
      <c r="C405" s="77"/>
      <c r="D405" s="78" t="n">
        <f aca="false">IF(OR($B405&lt;Input!$C$25,$B405&lt;Input!$G$25),Input!$K$31*(1+Input!$K$32/100)^(DATEDIF(Input!$C$7,$B405,"Y")),0)</f>
        <v>-13681.4291126986</v>
      </c>
    </row>
    <row r="406" customFormat="false" ht="12.8" hidden="false" customHeight="false" outlineLevel="0" collapsed="false">
      <c r="A406" s="76" t="n">
        <v>402</v>
      </c>
      <c r="B406" s="77" t="n">
        <f aca="false">EOMONTH(Input!$C$7,A406)</f>
        <v>55153</v>
      </c>
      <c r="C406" s="77"/>
      <c r="D406" s="78" t="n">
        <f aca="false">IF(OR($B406&lt;Input!$C$25,$B406&lt;Input!$G$25),Input!$K$31*(1+Input!$K$32/100)^(DATEDIF(Input!$C$7,$B406,"Y")),0)</f>
        <v>-13681.4291126986</v>
      </c>
    </row>
    <row r="407" customFormat="false" ht="12.8" hidden="false" customHeight="false" outlineLevel="0" collapsed="false">
      <c r="A407" s="76" t="n">
        <v>403</v>
      </c>
      <c r="B407" s="77" t="n">
        <f aca="false">EOMONTH(Input!$C$7,A407)</f>
        <v>55184</v>
      </c>
      <c r="C407" s="77"/>
      <c r="D407" s="78" t="n">
        <f aca="false">IF(OR($B407&lt;Input!$C$25,$B407&lt;Input!$G$25),Input!$K$31*(1+Input!$K$32/100)^(DATEDIF(Input!$C$7,$B407,"Y")),0)</f>
        <v>-13681.4291126986</v>
      </c>
    </row>
    <row r="408" customFormat="false" ht="12.8" hidden="false" customHeight="false" outlineLevel="0" collapsed="false">
      <c r="A408" s="76" t="n">
        <v>404</v>
      </c>
      <c r="B408" s="77" t="n">
        <f aca="false">EOMONTH(Input!$C$7,A408)</f>
        <v>55212</v>
      </c>
      <c r="C408" s="77"/>
      <c r="D408" s="78" t="n">
        <f aca="false">IF(OR($B408&lt;Input!$C$25,$B408&lt;Input!$G$25),Input!$K$31*(1+Input!$K$32/100)^(DATEDIF(Input!$C$7,$B408,"Y")),0)</f>
        <v>-13681.4291126986</v>
      </c>
    </row>
    <row r="409" customFormat="false" ht="12.8" hidden="false" customHeight="false" outlineLevel="0" collapsed="false">
      <c r="A409" s="76" t="n">
        <v>405</v>
      </c>
      <c r="B409" s="77" t="n">
        <f aca="false">EOMONTH(Input!$C$7,A409)</f>
        <v>55243</v>
      </c>
      <c r="C409" s="77"/>
      <c r="D409" s="78" t="n">
        <f aca="false">IF(OR($B409&lt;Input!$C$25,$B409&lt;Input!$G$25),Input!$K$31*(1+Input!$K$32/100)^(DATEDIF(Input!$C$7,$B409,"Y")),0)</f>
        <v>-13681.4291126986</v>
      </c>
    </row>
    <row r="410" customFormat="false" ht="12.8" hidden="false" customHeight="false" outlineLevel="0" collapsed="false">
      <c r="A410" s="76" t="n">
        <v>406</v>
      </c>
      <c r="B410" s="77" t="n">
        <f aca="false">EOMONTH(Input!$C$7,A410)</f>
        <v>55273</v>
      </c>
      <c r="C410" s="77"/>
      <c r="D410" s="78" t="n">
        <f aca="false">IF(OR($B410&lt;Input!$C$25,$B410&lt;Input!$G$25),Input!$K$31*(1+Input!$K$32/100)^(DATEDIF(Input!$C$7,$B410,"Y")),0)</f>
        <v>-13681.4291126986</v>
      </c>
    </row>
    <row r="411" customFormat="false" ht="12.8" hidden="false" customHeight="false" outlineLevel="0" collapsed="false">
      <c r="A411" s="76" t="n">
        <v>407</v>
      </c>
      <c r="B411" s="77" t="n">
        <f aca="false">EOMONTH(Input!$C$7,A411)</f>
        <v>55304</v>
      </c>
      <c r="C411" s="77"/>
      <c r="D411" s="78" t="n">
        <f aca="false">IF(OR($B411&lt;Input!$C$25,$B411&lt;Input!$G$25),Input!$K$31*(1+Input!$K$32/100)^(DATEDIF(Input!$C$7,$B411,"Y")),0)</f>
        <v>-13681.4291126986</v>
      </c>
    </row>
    <row r="412" customFormat="false" ht="12.8" hidden="false" customHeight="false" outlineLevel="0" collapsed="false">
      <c r="A412" s="76" t="n">
        <v>408</v>
      </c>
      <c r="B412" s="77" t="n">
        <f aca="false">EOMONTH(Input!$C$7,A412)</f>
        <v>55334</v>
      </c>
      <c r="C412" s="77"/>
      <c r="D412" s="78" t="n">
        <f aca="false">IF(OR($B412&lt;Input!$C$25,$B412&lt;Input!$G$25),Input!$K$31*(1+Input!$K$32/100)^(DATEDIF(Input!$C$7,$B412,"Y")),0)</f>
        <v>-14228.6862772065</v>
      </c>
    </row>
    <row r="413" customFormat="false" ht="12.8" hidden="false" customHeight="false" outlineLevel="0" collapsed="false">
      <c r="A413" s="76" t="n">
        <v>409</v>
      </c>
      <c r="B413" s="77" t="n">
        <f aca="false">EOMONTH(Input!$C$7,A413)</f>
        <v>55365</v>
      </c>
      <c r="C413" s="77"/>
      <c r="D413" s="78" t="n">
        <f aca="false">IF(OR($B413&lt;Input!$C$25,$B413&lt;Input!$G$25),Input!$K$31*(1+Input!$K$32/100)^(DATEDIF(Input!$C$7,$B413,"Y")),0)</f>
        <v>-14228.6862772065</v>
      </c>
    </row>
    <row r="414" customFormat="false" ht="12.8" hidden="false" customHeight="false" outlineLevel="0" collapsed="false">
      <c r="A414" s="76" t="n">
        <v>410</v>
      </c>
      <c r="B414" s="77" t="n">
        <f aca="false">EOMONTH(Input!$C$7,A414)</f>
        <v>55396</v>
      </c>
      <c r="C414" s="77"/>
      <c r="D414" s="78" t="n">
        <f aca="false">IF(OR($B414&lt;Input!$C$25,$B414&lt;Input!$G$25),Input!$K$31*(1+Input!$K$32/100)^(DATEDIF(Input!$C$7,$B414,"Y")),0)</f>
        <v>-14228.6862772065</v>
      </c>
    </row>
    <row r="415" customFormat="false" ht="12.8" hidden="false" customHeight="false" outlineLevel="0" collapsed="false">
      <c r="A415" s="76" t="n">
        <v>411</v>
      </c>
      <c r="B415" s="77" t="n">
        <f aca="false">EOMONTH(Input!$C$7,A415)</f>
        <v>55426</v>
      </c>
      <c r="C415" s="77"/>
      <c r="D415" s="78" t="n">
        <f aca="false">IF(OR($B415&lt;Input!$C$25,$B415&lt;Input!$G$25),Input!$K$31*(1+Input!$K$32/100)^(DATEDIF(Input!$C$7,$B415,"Y")),0)</f>
        <v>-14228.6862772065</v>
      </c>
    </row>
    <row r="416" customFormat="false" ht="12.8" hidden="false" customHeight="false" outlineLevel="0" collapsed="false">
      <c r="A416" s="76" t="n">
        <v>412</v>
      </c>
      <c r="B416" s="77" t="n">
        <f aca="false">EOMONTH(Input!$C$7,A416)</f>
        <v>55457</v>
      </c>
      <c r="C416" s="77"/>
      <c r="D416" s="78" t="n">
        <f aca="false">IF(OR($B416&lt;Input!$C$25,$B416&lt;Input!$G$25),Input!$K$31*(1+Input!$K$32/100)^(DATEDIF(Input!$C$7,$B416,"Y")),0)</f>
        <v>-14228.6862772065</v>
      </c>
    </row>
    <row r="417" customFormat="false" ht="12.8" hidden="false" customHeight="false" outlineLevel="0" collapsed="false">
      <c r="A417" s="76" t="n">
        <v>413</v>
      </c>
      <c r="B417" s="77" t="n">
        <f aca="false">EOMONTH(Input!$C$7,A417)</f>
        <v>55487</v>
      </c>
      <c r="C417" s="77"/>
      <c r="D417" s="78" t="n">
        <f aca="false">IF(OR($B417&lt;Input!$C$25,$B417&lt;Input!$G$25),Input!$K$31*(1+Input!$K$32/100)^(DATEDIF(Input!$C$7,$B417,"Y")),0)</f>
        <v>-14228.6862772065</v>
      </c>
    </row>
    <row r="418" customFormat="false" ht="12.8" hidden="false" customHeight="false" outlineLevel="0" collapsed="false">
      <c r="A418" s="76" t="n">
        <v>414</v>
      </c>
      <c r="B418" s="77" t="n">
        <f aca="false">EOMONTH(Input!$C$7,A418)</f>
        <v>55518</v>
      </c>
      <c r="C418" s="77"/>
      <c r="D418" s="78" t="n">
        <f aca="false">IF(OR($B418&lt;Input!$C$25,$B418&lt;Input!$G$25),Input!$K$31*(1+Input!$K$32/100)^(DATEDIF(Input!$C$7,$B418,"Y")),0)</f>
        <v>-14228.6862772065</v>
      </c>
    </row>
    <row r="419" customFormat="false" ht="12.8" hidden="false" customHeight="false" outlineLevel="0" collapsed="false">
      <c r="A419" s="76" t="n">
        <v>415</v>
      </c>
      <c r="B419" s="77" t="n">
        <f aca="false">EOMONTH(Input!$C$7,A419)</f>
        <v>55549</v>
      </c>
      <c r="C419" s="77"/>
      <c r="D419" s="78" t="n">
        <f aca="false">IF(OR($B419&lt;Input!$C$25,$B419&lt;Input!$G$25),Input!$K$31*(1+Input!$K$32/100)^(DATEDIF(Input!$C$7,$B419,"Y")),0)</f>
        <v>-14228.6862772065</v>
      </c>
    </row>
    <row r="420" customFormat="false" ht="12.8" hidden="false" customHeight="false" outlineLevel="0" collapsed="false">
      <c r="A420" s="76" t="n">
        <v>416</v>
      </c>
      <c r="B420" s="77" t="n">
        <f aca="false">EOMONTH(Input!$C$7,A420)</f>
        <v>55578</v>
      </c>
      <c r="C420" s="77"/>
      <c r="D420" s="78" t="n">
        <f aca="false">IF(OR($B420&lt;Input!$C$25,$B420&lt;Input!$G$25),Input!$K$31*(1+Input!$K$32/100)^(DATEDIF(Input!$C$7,$B420,"Y")),0)</f>
        <v>-14228.6862772065</v>
      </c>
    </row>
    <row r="421" customFormat="false" ht="12.8" hidden="false" customHeight="false" outlineLevel="0" collapsed="false">
      <c r="A421" s="76" t="n">
        <v>417</v>
      </c>
      <c r="B421" s="77" t="n">
        <f aca="false">EOMONTH(Input!$C$7,A421)</f>
        <v>55609</v>
      </c>
      <c r="C421" s="77"/>
      <c r="D421" s="78" t="n">
        <f aca="false">IF(OR($B421&lt;Input!$C$25,$B421&lt;Input!$G$25),Input!$K$31*(1+Input!$K$32/100)^(DATEDIF(Input!$C$7,$B421,"Y")),0)</f>
        <v>-14228.6862772065</v>
      </c>
    </row>
    <row r="422" customFormat="false" ht="12.8" hidden="false" customHeight="false" outlineLevel="0" collapsed="false">
      <c r="A422" s="76" t="n">
        <v>418</v>
      </c>
      <c r="B422" s="77" t="n">
        <f aca="false">EOMONTH(Input!$C$7,A422)</f>
        <v>55639</v>
      </c>
      <c r="C422" s="77"/>
      <c r="D422" s="78" t="n">
        <f aca="false">IF(OR($B422&lt;Input!$C$25,$B422&lt;Input!$G$25),Input!$K$31*(1+Input!$K$32/100)^(DATEDIF(Input!$C$7,$B422,"Y")),0)</f>
        <v>-14228.6862772065</v>
      </c>
    </row>
    <row r="423" customFormat="false" ht="12.8" hidden="false" customHeight="false" outlineLevel="0" collapsed="false">
      <c r="A423" s="76" t="n">
        <v>419</v>
      </c>
      <c r="B423" s="77" t="n">
        <f aca="false">EOMONTH(Input!$C$7,A423)</f>
        <v>55670</v>
      </c>
      <c r="C423" s="77"/>
      <c r="D423" s="78" t="n">
        <f aca="false">IF(OR($B423&lt;Input!$C$25,$B423&lt;Input!$G$25),Input!$K$31*(1+Input!$K$32/100)^(DATEDIF(Input!$C$7,$B423,"Y")),0)</f>
        <v>-14228.6862772065</v>
      </c>
    </row>
    <row r="424" customFormat="false" ht="12.8" hidden="false" customHeight="false" outlineLevel="0" collapsed="false">
      <c r="A424" s="76" t="n">
        <v>420</v>
      </c>
      <c r="B424" s="77" t="n">
        <f aca="false">EOMONTH(Input!$C$7,A424)</f>
        <v>55700</v>
      </c>
      <c r="C424" s="77"/>
      <c r="D424" s="78" t="n">
        <f aca="false">IF(OR($B424&lt;Input!$C$25,$B424&lt;Input!$G$25),Input!$K$31*(1+Input!$K$32/100)^(DATEDIF(Input!$C$7,$B424,"Y")),0)</f>
        <v>-14797.8337282948</v>
      </c>
    </row>
    <row r="425" customFormat="false" ht="12.8" hidden="false" customHeight="false" outlineLevel="0" collapsed="false">
      <c r="A425" s="76" t="n">
        <v>421</v>
      </c>
      <c r="B425" s="77" t="n">
        <f aca="false">EOMONTH(Input!$C$7,A425)</f>
        <v>55731</v>
      </c>
      <c r="C425" s="77"/>
      <c r="D425" s="78" t="n">
        <f aca="false">IF(OR($B425&lt;Input!$C$25,$B425&lt;Input!$G$25),Input!$K$31*(1+Input!$K$32/100)^(DATEDIF(Input!$C$7,$B425,"Y")),0)</f>
        <v>-14797.8337282948</v>
      </c>
    </row>
    <row r="426" customFormat="false" ht="12.8" hidden="false" customHeight="false" outlineLevel="0" collapsed="false">
      <c r="A426" s="76" t="n">
        <v>422</v>
      </c>
      <c r="B426" s="77" t="n">
        <f aca="false">EOMONTH(Input!$C$7,A426)</f>
        <v>55762</v>
      </c>
      <c r="C426" s="77"/>
      <c r="D426" s="78" t="n">
        <f aca="false">IF(OR($B426&lt;Input!$C$25,$B426&lt;Input!$G$25),Input!$K$31*(1+Input!$K$32/100)^(DATEDIF(Input!$C$7,$B426,"Y")),0)</f>
        <v>-14797.8337282948</v>
      </c>
    </row>
    <row r="427" customFormat="false" ht="12.8" hidden="false" customHeight="false" outlineLevel="0" collapsed="false">
      <c r="A427" s="76" t="n">
        <v>423</v>
      </c>
      <c r="B427" s="77" t="n">
        <f aca="false">EOMONTH(Input!$C$7,A427)</f>
        <v>55792</v>
      </c>
      <c r="C427" s="77"/>
      <c r="D427" s="78" t="n">
        <f aca="false">IF(OR($B427&lt;Input!$C$25,$B427&lt;Input!$G$25),Input!$K$31*(1+Input!$K$32/100)^(DATEDIF(Input!$C$7,$B427,"Y")),0)</f>
        <v>-14797.8337282948</v>
      </c>
    </row>
    <row r="428" customFormat="false" ht="12.8" hidden="false" customHeight="false" outlineLevel="0" collapsed="false">
      <c r="A428" s="76" t="n">
        <v>424</v>
      </c>
      <c r="B428" s="77" t="n">
        <f aca="false">EOMONTH(Input!$C$7,A428)</f>
        <v>55823</v>
      </c>
      <c r="C428" s="77"/>
      <c r="D428" s="78" t="n">
        <f aca="false">IF(OR($B428&lt;Input!$C$25,$B428&lt;Input!$G$25),Input!$K$31*(1+Input!$K$32/100)^(DATEDIF(Input!$C$7,$B428,"Y")),0)</f>
        <v>-14797.8337282948</v>
      </c>
    </row>
    <row r="429" customFormat="false" ht="12.8" hidden="false" customHeight="false" outlineLevel="0" collapsed="false">
      <c r="A429" s="76" t="n">
        <v>425</v>
      </c>
      <c r="B429" s="77" t="n">
        <f aca="false">EOMONTH(Input!$C$7,A429)</f>
        <v>55853</v>
      </c>
      <c r="C429" s="77"/>
      <c r="D429" s="78" t="n">
        <f aca="false">IF(OR($B429&lt;Input!$C$25,$B429&lt;Input!$G$25),Input!$K$31*(1+Input!$K$32/100)^(DATEDIF(Input!$C$7,$B429,"Y")),0)</f>
        <v>-14797.8337282948</v>
      </c>
    </row>
    <row r="430" customFormat="false" ht="12.8" hidden="false" customHeight="false" outlineLevel="0" collapsed="false">
      <c r="A430" s="76" t="n">
        <v>426</v>
      </c>
      <c r="B430" s="77" t="n">
        <f aca="false">EOMONTH(Input!$C$7,A430)</f>
        <v>55884</v>
      </c>
      <c r="C430" s="77"/>
      <c r="D430" s="78" t="n">
        <f aca="false">IF(OR($B430&lt;Input!$C$25,$B430&lt;Input!$G$25),Input!$K$31*(1+Input!$K$32/100)^(DATEDIF(Input!$C$7,$B430,"Y")),0)</f>
        <v>-14797.8337282948</v>
      </c>
    </row>
    <row r="431" customFormat="false" ht="12.8" hidden="false" customHeight="false" outlineLevel="0" collapsed="false">
      <c r="A431" s="76" t="n">
        <v>427</v>
      </c>
      <c r="B431" s="77" t="n">
        <f aca="false">EOMONTH(Input!$C$7,A431)</f>
        <v>55915</v>
      </c>
      <c r="C431" s="77"/>
      <c r="D431" s="78" t="n">
        <f aca="false">IF(OR($B431&lt;Input!$C$25,$B431&lt;Input!$G$25),Input!$K$31*(1+Input!$K$32/100)^(DATEDIF(Input!$C$7,$B431,"Y")),0)</f>
        <v>-14797.8337282948</v>
      </c>
    </row>
    <row r="432" customFormat="false" ht="12.8" hidden="false" customHeight="false" outlineLevel="0" collapsed="false">
      <c r="A432" s="76" t="n">
        <v>428</v>
      </c>
      <c r="B432" s="77" t="n">
        <f aca="false">EOMONTH(Input!$C$7,A432)</f>
        <v>55943</v>
      </c>
      <c r="C432" s="77"/>
      <c r="D432" s="78" t="n">
        <f aca="false">IF(OR($B432&lt;Input!$C$25,$B432&lt;Input!$G$25),Input!$K$31*(1+Input!$K$32/100)^(DATEDIF(Input!$C$7,$B432,"Y")),0)</f>
        <v>-14797.8337282948</v>
      </c>
    </row>
    <row r="433" customFormat="false" ht="12.8" hidden="false" customHeight="false" outlineLevel="0" collapsed="false">
      <c r="A433" s="76" t="n">
        <v>429</v>
      </c>
      <c r="B433" s="77" t="n">
        <f aca="false">EOMONTH(Input!$C$7,A433)</f>
        <v>55974</v>
      </c>
      <c r="C433" s="77"/>
      <c r="D433" s="78" t="n">
        <f aca="false">IF(OR($B433&lt;Input!$C$25,$B433&lt;Input!$G$25),Input!$K$31*(1+Input!$K$32/100)^(DATEDIF(Input!$C$7,$B433,"Y")),0)</f>
        <v>-14797.8337282948</v>
      </c>
    </row>
    <row r="434" customFormat="false" ht="12.8" hidden="false" customHeight="false" outlineLevel="0" collapsed="false">
      <c r="A434" s="76" t="n">
        <v>430</v>
      </c>
      <c r="B434" s="77" t="n">
        <f aca="false">EOMONTH(Input!$C$7,A434)</f>
        <v>56004</v>
      </c>
      <c r="C434" s="77"/>
      <c r="D434" s="78" t="n">
        <f aca="false">IF(OR($B434&lt;Input!$C$25,$B434&lt;Input!$G$25),Input!$K$31*(1+Input!$K$32/100)^(DATEDIF(Input!$C$7,$B434,"Y")),0)</f>
        <v>-14797.8337282948</v>
      </c>
    </row>
    <row r="435" customFormat="false" ht="12.8" hidden="false" customHeight="false" outlineLevel="0" collapsed="false">
      <c r="A435" s="76" t="n">
        <v>431</v>
      </c>
      <c r="B435" s="77" t="n">
        <f aca="false">EOMONTH(Input!$C$7,A435)</f>
        <v>56035</v>
      </c>
      <c r="C435" s="77"/>
      <c r="D435" s="78" t="n">
        <f aca="false">IF(OR($B435&lt;Input!$C$25,$B435&lt;Input!$G$25),Input!$K$31*(1+Input!$K$32/100)^(DATEDIF(Input!$C$7,$B435,"Y")),0)</f>
        <v>-14797.8337282948</v>
      </c>
    </row>
    <row r="436" customFormat="false" ht="12.8" hidden="false" customHeight="false" outlineLevel="0" collapsed="false">
      <c r="A436" s="76" t="n">
        <v>432</v>
      </c>
      <c r="B436" s="77" t="n">
        <f aca="false">EOMONTH(Input!$C$7,A436)</f>
        <v>56065</v>
      </c>
      <c r="C436" s="77"/>
      <c r="D436" s="78" t="n">
        <f aca="false">IF(OR($B436&lt;Input!$C$25,$B436&lt;Input!$G$25),Input!$K$31*(1+Input!$K$32/100)^(DATEDIF(Input!$C$7,$B436,"Y")),0)</f>
        <v>-15389.7470774266</v>
      </c>
    </row>
    <row r="437" customFormat="false" ht="12.8" hidden="false" customHeight="false" outlineLevel="0" collapsed="false">
      <c r="A437" s="76" t="n">
        <v>433</v>
      </c>
      <c r="B437" s="77" t="n">
        <f aca="false">EOMONTH(Input!$C$7,A437)</f>
        <v>56096</v>
      </c>
      <c r="C437" s="77"/>
      <c r="D437" s="78" t="n">
        <f aca="false">IF(OR($B437&lt;Input!$C$25,$B437&lt;Input!$G$25),Input!$K$31*(1+Input!$K$32/100)^(DATEDIF(Input!$C$7,$B437,"Y")),0)</f>
        <v>-15389.7470774266</v>
      </c>
    </row>
    <row r="438" customFormat="false" ht="12.8" hidden="false" customHeight="false" outlineLevel="0" collapsed="false">
      <c r="A438" s="76" t="n">
        <v>434</v>
      </c>
      <c r="B438" s="77" t="n">
        <f aca="false">EOMONTH(Input!$C$7,A438)</f>
        <v>56127</v>
      </c>
      <c r="C438" s="77"/>
      <c r="D438" s="78" t="n">
        <f aca="false">IF(OR($B438&lt;Input!$C$25,$B438&lt;Input!$G$25),Input!$K$31*(1+Input!$K$32/100)^(DATEDIF(Input!$C$7,$B438,"Y")),0)</f>
        <v>-15389.7470774266</v>
      </c>
    </row>
    <row r="439" customFormat="false" ht="12.8" hidden="false" customHeight="false" outlineLevel="0" collapsed="false">
      <c r="A439" s="76" t="n">
        <v>435</v>
      </c>
      <c r="B439" s="77" t="n">
        <f aca="false">EOMONTH(Input!$C$7,A439)</f>
        <v>56157</v>
      </c>
      <c r="C439" s="77"/>
      <c r="D439" s="78" t="n">
        <f aca="false">IF(OR($B439&lt;Input!$C$25,$B439&lt;Input!$G$25),Input!$K$31*(1+Input!$K$32/100)^(DATEDIF(Input!$C$7,$B439,"Y")),0)</f>
        <v>-15389.7470774266</v>
      </c>
    </row>
    <row r="440" customFormat="false" ht="12.8" hidden="false" customHeight="false" outlineLevel="0" collapsed="false">
      <c r="A440" s="76" t="n">
        <v>436</v>
      </c>
      <c r="B440" s="77" t="n">
        <f aca="false">EOMONTH(Input!$C$7,A440)</f>
        <v>56188</v>
      </c>
      <c r="C440" s="77"/>
      <c r="D440" s="78" t="n">
        <f aca="false">IF(OR($B440&lt;Input!$C$25,$B440&lt;Input!$G$25),Input!$K$31*(1+Input!$K$32/100)^(DATEDIF(Input!$C$7,$B440,"Y")),0)</f>
        <v>-15389.7470774266</v>
      </c>
    </row>
    <row r="441" customFormat="false" ht="12.8" hidden="false" customHeight="false" outlineLevel="0" collapsed="false">
      <c r="A441" s="76" t="n">
        <v>437</v>
      </c>
      <c r="B441" s="77" t="n">
        <f aca="false">EOMONTH(Input!$C$7,A441)</f>
        <v>56218</v>
      </c>
      <c r="C441" s="77"/>
      <c r="D441" s="78" t="n">
        <f aca="false">IF(OR($B441&lt;Input!$C$25,$B441&lt;Input!$G$25),Input!$K$31*(1+Input!$K$32/100)^(DATEDIF(Input!$C$7,$B441,"Y")),0)</f>
        <v>-15389.7470774266</v>
      </c>
    </row>
    <row r="442" customFormat="false" ht="12.8" hidden="false" customHeight="false" outlineLevel="0" collapsed="false">
      <c r="A442" s="76" t="n">
        <v>438</v>
      </c>
      <c r="B442" s="77" t="n">
        <f aca="false">EOMONTH(Input!$C$7,A442)</f>
        <v>56249</v>
      </c>
      <c r="C442" s="77"/>
      <c r="D442" s="78" t="n">
        <f aca="false">IF(OR($B442&lt;Input!$C$25,$B442&lt;Input!$G$25),Input!$K$31*(1+Input!$K$32/100)^(DATEDIF(Input!$C$7,$B442,"Y")),0)</f>
        <v>-15389.7470774266</v>
      </c>
    </row>
    <row r="443" customFormat="false" ht="12.8" hidden="false" customHeight="false" outlineLevel="0" collapsed="false">
      <c r="A443" s="76" t="n">
        <v>439</v>
      </c>
      <c r="B443" s="77" t="n">
        <f aca="false">EOMONTH(Input!$C$7,A443)</f>
        <v>56280</v>
      </c>
      <c r="C443" s="77"/>
      <c r="D443" s="78" t="n">
        <f aca="false">IF(OR($B443&lt;Input!$C$25,$B443&lt;Input!$G$25),Input!$K$31*(1+Input!$K$32/100)^(DATEDIF(Input!$C$7,$B443,"Y")),0)</f>
        <v>-15389.7470774266</v>
      </c>
    </row>
    <row r="444" customFormat="false" ht="12.8" hidden="false" customHeight="false" outlineLevel="0" collapsed="false">
      <c r="A444" s="76" t="n">
        <v>440</v>
      </c>
      <c r="B444" s="77" t="n">
        <f aca="false">EOMONTH(Input!$C$7,A444)</f>
        <v>56308</v>
      </c>
      <c r="C444" s="77"/>
      <c r="D444" s="78" t="n">
        <f aca="false">IF(OR($B444&lt;Input!$C$25,$B444&lt;Input!$G$25),Input!$K$31*(1+Input!$K$32/100)^(DATEDIF(Input!$C$7,$B444,"Y")),0)</f>
        <v>-15389.7470774266</v>
      </c>
    </row>
    <row r="445" customFormat="false" ht="12.8" hidden="false" customHeight="false" outlineLevel="0" collapsed="false">
      <c r="A445" s="76" t="n">
        <v>441</v>
      </c>
      <c r="B445" s="77" t="n">
        <f aca="false">EOMONTH(Input!$C$7,A445)</f>
        <v>56339</v>
      </c>
      <c r="C445" s="77"/>
      <c r="D445" s="78" t="n">
        <f aca="false">IF(OR($B445&lt;Input!$C$25,$B445&lt;Input!$G$25),Input!$K$31*(1+Input!$K$32/100)^(DATEDIF(Input!$C$7,$B445,"Y")),0)</f>
        <v>-15389.7470774266</v>
      </c>
    </row>
    <row r="446" customFormat="false" ht="12.8" hidden="false" customHeight="false" outlineLevel="0" collapsed="false">
      <c r="A446" s="76" t="n">
        <v>442</v>
      </c>
      <c r="B446" s="77" t="n">
        <f aca="false">EOMONTH(Input!$C$7,A446)</f>
        <v>56369</v>
      </c>
      <c r="C446" s="77"/>
      <c r="D446" s="78" t="n">
        <f aca="false">IF(OR($B446&lt;Input!$C$25,$B446&lt;Input!$G$25),Input!$K$31*(1+Input!$K$32/100)^(DATEDIF(Input!$C$7,$B446,"Y")),0)</f>
        <v>-15389.7470774266</v>
      </c>
    </row>
    <row r="447" customFormat="false" ht="12.8" hidden="false" customHeight="false" outlineLevel="0" collapsed="false">
      <c r="A447" s="76" t="n">
        <v>443</v>
      </c>
      <c r="B447" s="77" t="n">
        <f aca="false">EOMONTH(Input!$C$7,A447)</f>
        <v>56400</v>
      </c>
      <c r="C447" s="77"/>
      <c r="D447" s="78" t="n">
        <f aca="false">IF(OR($B447&lt;Input!$C$25,$B447&lt;Input!$G$25),Input!$K$31*(1+Input!$K$32/100)^(DATEDIF(Input!$C$7,$B447,"Y")),0)</f>
        <v>-15389.7470774266</v>
      </c>
    </row>
    <row r="448" customFormat="false" ht="12.8" hidden="false" customHeight="false" outlineLevel="0" collapsed="false">
      <c r="A448" s="76" t="n">
        <v>444</v>
      </c>
      <c r="B448" s="77" t="n">
        <f aca="false">EOMONTH(Input!$C$7,A448)</f>
        <v>56430</v>
      </c>
      <c r="C448" s="77"/>
      <c r="D448" s="78" t="n">
        <f aca="false">IF(OR($B448&lt;Input!$C$25,$B448&lt;Input!$G$25),Input!$K$31*(1+Input!$K$32/100)^(DATEDIF(Input!$C$7,$B448,"Y")),0)</f>
        <v>-16005.3369605236</v>
      </c>
    </row>
    <row r="449" customFormat="false" ht="12.8" hidden="false" customHeight="false" outlineLevel="0" collapsed="false">
      <c r="A449" s="76" t="n">
        <v>445</v>
      </c>
      <c r="B449" s="77" t="n">
        <f aca="false">EOMONTH(Input!$C$7,A449)</f>
        <v>56461</v>
      </c>
      <c r="C449" s="77"/>
      <c r="D449" s="78" t="n">
        <f aca="false">IF(OR($B449&lt;Input!$C$25,$B449&lt;Input!$G$25),Input!$K$31*(1+Input!$K$32/100)^(DATEDIF(Input!$C$7,$B449,"Y")),0)</f>
        <v>-16005.3369605236</v>
      </c>
    </row>
    <row r="450" customFormat="false" ht="12.8" hidden="false" customHeight="false" outlineLevel="0" collapsed="false">
      <c r="A450" s="76" t="n">
        <v>446</v>
      </c>
      <c r="B450" s="77" t="n">
        <f aca="false">EOMONTH(Input!$C$7,A450)</f>
        <v>56492</v>
      </c>
      <c r="C450" s="77"/>
      <c r="D450" s="78" t="n">
        <f aca="false">IF(OR($B450&lt;Input!$C$25,$B450&lt;Input!$G$25),Input!$K$31*(1+Input!$K$32/100)^(DATEDIF(Input!$C$7,$B450,"Y")),0)</f>
        <v>-16005.3369605236</v>
      </c>
    </row>
    <row r="451" customFormat="false" ht="12.8" hidden="false" customHeight="false" outlineLevel="0" collapsed="false">
      <c r="A451" s="76" t="n">
        <v>447</v>
      </c>
      <c r="B451" s="77" t="n">
        <f aca="false">EOMONTH(Input!$C$7,A451)</f>
        <v>56522</v>
      </c>
      <c r="C451" s="77"/>
      <c r="D451" s="78" t="n">
        <f aca="false">IF(OR($B451&lt;Input!$C$25,$B451&lt;Input!$G$25),Input!$K$31*(1+Input!$K$32/100)^(DATEDIF(Input!$C$7,$B451,"Y")),0)</f>
        <v>-16005.3369605236</v>
      </c>
    </row>
    <row r="452" customFormat="false" ht="12.8" hidden="false" customHeight="false" outlineLevel="0" collapsed="false">
      <c r="A452" s="76" t="n">
        <v>448</v>
      </c>
      <c r="B452" s="77" t="n">
        <f aca="false">EOMONTH(Input!$C$7,A452)</f>
        <v>56553</v>
      </c>
      <c r="C452" s="77"/>
      <c r="D452" s="78" t="n">
        <f aca="false">IF(OR($B452&lt;Input!$C$25,$B452&lt;Input!$G$25),Input!$K$31*(1+Input!$K$32/100)^(DATEDIF(Input!$C$7,$B452,"Y")),0)</f>
        <v>-16005.3369605236</v>
      </c>
    </row>
    <row r="453" customFormat="false" ht="12.8" hidden="false" customHeight="false" outlineLevel="0" collapsed="false">
      <c r="A453" s="76" t="n">
        <v>449</v>
      </c>
      <c r="B453" s="77" t="n">
        <f aca="false">EOMONTH(Input!$C$7,A453)</f>
        <v>56583</v>
      </c>
      <c r="C453" s="77"/>
      <c r="D453" s="78" t="n">
        <f aca="false">IF(OR($B453&lt;Input!$C$25,$B453&lt;Input!$G$25),Input!$K$31*(1+Input!$K$32/100)^(DATEDIF(Input!$C$7,$B453,"Y")),0)</f>
        <v>-16005.3369605236</v>
      </c>
    </row>
    <row r="454" customFormat="false" ht="12.8" hidden="false" customHeight="false" outlineLevel="0" collapsed="false">
      <c r="A454" s="76" t="n">
        <v>450</v>
      </c>
      <c r="B454" s="77" t="n">
        <f aca="false">EOMONTH(Input!$C$7,A454)</f>
        <v>56614</v>
      </c>
      <c r="C454" s="77"/>
      <c r="D454" s="78" t="n">
        <f aca="false">IF(OR($B454&lt;Input!$C$25,$B454&lt;Input!$G$25),Input!$K$31*(1+Input!$K$32/100)^(DATEDIF(Input!$C$7,$B454,"Y")),0)</f>
        <v>-16005.3369605236</v>
      </c>
    </row>
    <row r="455" customFormat="false" ht="12.8" hidden="false" customHeight="false" outlineLevel="0" collapsed="false">
      <c r="A455" s="76" t="n">
        <v>451</v>
      </c>
      <c r="B455" s="77" t="n">
        <f aca="false">EOMONTH(Input!$C$7,A455)</f>
        <v>56645</v>
      </c>
      <c r="C455" s="77"/>
      <c r="D455" s="78" t="n">
        <f aca="false">IF(OR($B455&lt;Input!$C$25,$B455&lt;Input!$G$25),Input!$K$31*(1+Input!$K$32/100)^(DATEDIF(Input!$C$7,$B455,"Y")),0)</f>
        <v>-16005.3369605236</v>
      </c>
    </row>
    <row r="456" customFormat="false" ht="12.8" hidden="false" customHeight="false" outlineLevel="0" collapsed="false">
      <c r="A456" s="76" t="n">
        <v>452</v>
      </c>
      <c r="B456" s="77" t="n">
        <f aca="false">EOMONTH(Input!$C$7,A456)</f>
        <v>56673</v>
      </c>
      <c r="C456" s="77"/>
      <c r="D456" s="78" t="n">
        <f aca="false">IF(OR($B456&lt;Input!$C$25,$B456&lt;Input!$G$25),Input!$K$31*(1+Input!$K$32/100)^(DATEDIF(Input!$C$7,$B456,"Y")),0)</f>
        <v>-16005.3369605236</v>
      </c>
    </row>
    <row r="457" customFormat="false" ht="12.8" hidden="false" customHeight="false" outlineLevel="0" collapsed="false">
      <c r="A457" s="76" t="n">
        <v>453</v>
      </c>
      <c r="B457" s="77" t="n">
        <f aca="false">EOMONTH(Input!$C$7,A457)</f>
        <v>56704</v>
      </c>
      <c r="C457" s="77"/>
      <c r="D457" s="78" t="n">
        <f aca="false">IF(OR($B457&lt;Input!$C$25,$B457&lt;Input!$G$25),Input!$K$31*(1+Input!$K$32/100)^(DATEDIF(Input!$C$7,$B457,"Y")),0)</f>
        <v>-16005.3369605236</v>
      </c>
    </row>
    <row r="458" customFormat="false" ht="12.8" hidden="false" customHeight="false" outlineLevel="0" collapsed="false">
      <c r="A458" s="76" t="n">
        <v>454</v>
      </c>
      <c r="B458" s="77" t="n">
        <f aca="false">EOMONTH(Input!$C$7,A458)</f>
        <v>56734</v>
      </c>
      <c r="C458" s="77"/>
      <c r="D458" s="78" t="n">
        <f aca="false">IF(OR($B458&lt;Input!$C$25,$B458&lt;Input!$G$25),Input!$K$31*(1+Input!$K$32/100)^(DATEDIF(Input!$C$7,$B458,"Y")),0)</f>
        <v>-16005.3369605236</v>
      </c>
    </row>
    <row r="459" customFormat="false" ht="12.8" hidden="false" customHeight="false" outlineLevel="0" collapsed="false">
      <c r="A459" s="76" t="n">
        <v>455</v>
      </c>
      <c r="B459" s="77" t="n">
        <f aca="false">EOMONTH(Input!$C$7,A459)</f>
        <v>56765</v>
      </c>
      <c r="C459" s="77"/>
      <c r="D459" s="78" t="n">
        <f aca="false">IF(OR($B459&lt;Input!$C$25,$B459&lt;Input!$G$25),Input!$K$31*(1+Input!$K$32/100)^(DATEDIF(Input!$C$7,$B459,"Y")),0)</f>
        <v>-16005.3369605236</v>
      </c>
    </row>
    <row r="460" customFormat="false" ht="12.8" hidden="false" customHeight="false" outlineLevel="0" collapsed="false">
      <c r="A460" s="76" t="n">
        <v>456</v>
      </c>
      <c r="B460" s="77" t="n">
        <f aca="false">EOMONTH(Input!$C$7,A460)</f>
        <v>56795</v>
      </c>
      <c r="C460" s="77"/>
      <c r="D460" s="78" t="n">
        <f aca="false">IF(OR($B460&lt;Input!$C$25,$B460&lt;Input!$G$25),Input!$K$31*(1+Input!$K$32/100)^(DATEDIF(Input!$C$7,$B460,"Y")),0)</f>
        <v>-16645.5504389446</v>
      </c>
    </row>
    <row r="461" customFormat="false" ht="12.8" hidden="false" customHeight="false" outlineLevel="0" collapsed="false">
      <c r="A461" s="76" t="n">
        <v>457</v>
      </c>
      <c r="B461" s="77" t="n">
        <f aca="false">EOMONTH(Input!$C$7,A461)</f>
        <v>56826</v>
      </c>
      <c r="C461" s="77"/>
      <c r="D461" s="78" t="n">
        <f aca="false">IF(OR($B461&lt;Input!$C$25,$B461&lt;Input!$G$25),Input!$K$31*(1+Input!$K$32/100)^(DATEDIF(Input!$C$7,$B461,"Y")),0)</f>
        <v>-16645.5504389446</v>
      </c>
    </row>
    <row r="462" customFormat="false" ht="12.8" hidden="false" customHeight="false" outlineLevel="0" collapsed="false">
      <c r="A462" s="76" t="n">
        <v>458</v>
      </c>
      <c r="B462" s="77" t="n">
        <f aca="false">EOMONTH(Input!$C$7,A462)</f>
        <v>56857</v>
      </c>
      <c r="C462" s="77"/>
      <c r="D462" s="78" t="n">
        <f aca="false">IF(OR($B462&lt;Input!$C$25,$B462&lt;Input!$G$25),Input!$K$31*(1+Input!$K$32/100)^(DATEDIF(Input!$C$7,$B462,"Y")),0)</f>
        <v>-16645.5504389446</v>
      </c>
    </row>
    <row r="463" customFormat="false" ht="12.8" hidden="false" customHeight="false" outlineLevel="0" collapsed="false">
      <c r="A463" s="76" t="n">
        <v>459</v>
      </c>
      <c r="B463" s="77" t="n">
        <f aca="false">EOMONTH(Input!$C$7,A463)</f>
        <v>56887</v>
      </c>
      <c r="C463" s="77"/>
      <c r="D463" s="78" t="n">
        <f aca="false">IF(OR($B463&lt;Input!$C$25,$B463&lt;Input!$G$25),Input!$K$31*(1+Input!$K$32/100)^(DATEDIF(Input!$C$7,$B463,"Y")),0)</f>
        <v>-16645.5504389446</v>
      </c>
    </row>
    <row r="464" customFormat="false" ht="12.8" hidden="false" customHeight="false" outlineLevel="0" collapsed="false">
      <c r="A464" s="76" t="n">
        <v>460</v>
      </c>
      <c r="B464" s="77" t="n">
        <f aca="false">EOMONTH(Input!$C$7,A464)</f>
        <v>56918</v>
      </c>
      <c r="C464" s="77"/>
      <c r="D464" s="78" t="n">
        <f aca="false">IF(OR($B464&lt;Input!$C$25,$B464&lt;Input!$G$25),Input!$K$31*(1+Input!$K$32/100)^(DATEDIF(Input!$C$7,$B464,"Y")),0)</f>
        <v>-16645.5504389446</v>
      </c>
    </row>
    <row r="465" customFormat="false" ht="12.8" hidden="false" customHeight="false" outlineLevel="0" collapsed="false">
      <c r="A465" s="76" t="n">
        <v>461</v>
      </c>
      <c r="B465" s="77" t="n">
        <f aca="false">EOMONTH(Input!$C$7,A465)</f>
        <v>56948</v>
      </c>
      <c r="C465" s="77"/>
      <c r="D465" s="78" t="n">
        <f aca="false">IF(OR($B465&lt;Input!$C$25,$B465&lt;Input!$G$25),Input!$K$31*(1+Input!$K$32/100)^(DATEDIF(Input!$C$7,$B465,"Y")),0)</f>
        <v>-16645.5504389446</v>
      </c>
    </row>
    <row r="466" customFormat="false" ht="12.8" hidden="false" customHeight="false" outlineLevel="0" collapsed="false">
      <c r="A466" s="76" t="n">
        <v>462</v>
      </c>
      <c r="B466" s="77" t="n">
        <f aca="false">EOMONTH(Input!$C$7,A466)</f>
        <v>56979</v>
      </c>
      <c r="C466" s="77"/>
      <c r="D466" s="78" t="n">
        <f aca="false">IF(OR($B466&lt;Input!$C$25,$B466&lt;Input!$G$25),Input!$K$31*(1+Input!$K$32/100)^(DATEDIF(Input!$C$7,$B466,"Y")),0)</f>
        <v>-16645.5504389446</v>
      </c>
    </row>
    <row r="467" customFormat="false" ht="12.8" hidden="false" customHeight="false" outlineLevel="0" collapsed="false">
      <c r="A467" s="76" t="n">
        <v>463</v>
      </c>
      <c r="B467" s="77" t="n">
        <f aca="false">EOMONTH(Input!$C$7,A467)</f>
        <v>57010</v>
      </c>
      <c r="C467" s="77"/>
      <c r="D467" s="78" t="n">
        <f aca="false">IF(OR($B467&lt;Input!$C$25,$B467&lt;Input!$G$25),Input!$K$31*(1+Input!$K$32/100)^(DATEDIF(Input!$C$7,$B467,"Y")),0)</f>
        <v>-16645.5504389446</v>
      </c>
    </row>
    <row r="468" customFormat="false" ht="12.8" hidden="false" customHeight="false" outlineLevel="0" collapsed="false">
      <c r="A468" s="76" t="n">
        <v>464</v>
      </c>
      <c r="B468" s="77" t="n">
        <f aca="false">EOMONTH(Input!$C$7,A468)</f>
        <v>57039</v>
      </c>
      <c r="C468" s="77"/>
      <c r="D468" s="78" t="n">
        <f aca="false">IF(OR($B468&lt;Input!$C$25,$B468&lt;Input!$G$25),Input!$K$31*(1+Input!$K$32/100)^(DATEDIF(Input!$C$7,$B468,"Y")),0)</f>
        <v>-16645.5504389446</v>
      </c>
    </row>
    <row r="469" customFormat="false" ht="12.8" hidden="false" customHeight="false" outlineLevel="0" collapsed="false">
      <c r="A469" s="76" t="n">
        <v>465</v>
      </c>
      <c r="B469" s="77" t="n">
        <f aca="false">EOMONTH(Input!$C$7,A469)</f>
        <v>57070</v>
      </c>
      <c r="C469" s="77"/>
      <c r="D469" s="78" t="n">
        <f aca="false">IF(OR($B469&lt;Input!$C$25,$B469&lt;Input!$G$25),Input!$K$31*(1+Input!$K$32/100)^(DATEDIF(Input!$C$7,$B469,"Y")),0)</f>
        <v>-16645.5504389446</v>
      </c>
    </row>
    <row r="470" customFormat="false" ht="12.8" hidden="false" customHeight="false" outlineLevel="0" collapsed="false">
      <c r="A470" s="76" t="n">
        <v>466</v>
      </c>
      <c r="B470" s="77" t="n">
        <f aca="false">EOMONTH(Input!$C$7,A470)</f>
        <v>57100</v>
      </c>
      <c r="C470" s="77"/>
      <c r="D470" s="78" t="n">
        <f aca="false">IF(OR($B470&lt;Input!$C$25,$B470&lt;Input!$G$25),Input!$K$31*(1+Input!$K$32/100)^(DATEDIF(Input!$C$7,$B470,"Y")),0)</f>
        <v>-16645.5504389446</v>
      </c>
    </row>
    <row r="471" customFormat="false" ht="12.8" hidden="false" customHeight="false" outlineLevel="0" collapsed="false">
      <c r="A471" s="76" t="n">
        <v>467</v>
      </c>
      <c r="B471" s="77" t="n">
        <f aca="false">EOMONTH(Input!$C$7,A471)</f>
        <v>57131</v>
      </c>
      <c r="C471" s="77"/>
      <c r="D471" s="78" t="n">
        <f aca="false">IF(OR($B471&lt;Input!$C$25,$B471&lt;Input!$G$25),Input!$K$31*(1+Input!$K$32/100)^(DATEDIF(Input!$C$7,$B471,"Y")),0)</f>
        <v>-16645.5504389446</v>
      </c>
    </row>
    <row r="472" customFormat="false" ht="12.8" hidden="false" customHeight="false" outlineLevel="0" collapsed="false">
      <c r="A472" s="76" t="n">
        <v>468</v>
      </c>
      <c r="B472" s="77" t="n">
        <f aca="false">EOMONTH(Input!$C$7,A472)</f>
        <v>57161</v>
      </c>
      <c r="C472" s="77"/>
      <c r="D472" s="78" t="n">
        <f aca="false">IF(OR($B472&lt;Input!$C$25,$B472&lt;Input!$G$25),Input!$K$31*(1+Input!$K$32/100)^(DATEDIF(Input!$C$7,$B472,"Y")),0)</f>
        <v>-17311.3724565024</v>
      </c>
    </row>
    <row r="473" customFormat="false" ht="12.8" hidden="false" customHeight="false" outlineLevel="0" collapsed="false">
      <c r="A473" s="76" t="n">
        <v>469</v>
      </c>
      <c r="B473" s="77" t="n">
        <f aca="false">EOMONTH(Input!$C$7,A473)</f>
        <v>57192</v>
      </c>
      <c r="C473" s="77"/>
      <c r="D473" s="78" t="n">
        <f aca="false">IF(OR($B473&lt;Input!$C$25,$B473&lt;Input!$G$25),Input!$K$31*(1+Input!$K$32/100)^(DATEDIF(Input!$C$7,$B473,"Y")),0)</f>
        <v>-17311.3724565024</v>
      </c>
    </row>
    <row r="474" customFormat="false" ht="12.8" hidden="false" customHeight="false" outlineLevel="0" collapsed="false">
      <c r="A474" s="76" t="n">
        <v>470</v>
      </c>
      <c r="B474" s="77" t="n">
        <f aca="false">EOMONTH(Input!$C$7,A474)</f>
        <v>57223</v>
      </c>
      <c r="C474" s="77"/>
      <c r="D474" s="78" t="n">
        <f aca="false">IF(OR($B474&lt;Input!$C$25,$B474&lt;Input!$G$25),Input!$K$31*(1+Input!$K$32/100)^(DATEDIF(Input!$C$7,$B474,"Y")),0)</f>
        <v>-17311.3724565024</v>
      </c>
    </row>
    <row r="475" customFormat="false" ht="12.8" hidden="false" customHeight="false" outlineLevel="0" collapsed="false">
      <c r="A475" s="76" t="n">
        <v>471</v>
      </c>
      <c r="B475" s="77" t="n">
        <f aca="false">EOMONTH(Input!$C$7,A475)</f>
        <v>57253</v>
      </c>
      <c r="C475" s="77"/>
      <c r="D475" s="78" t="n">
        <f aca="false">IF(OR($B475&lt;Input!$C$25,$B475&lt;Input!$G$25),Input!$K$31*(1+Input!$K$32/100)^(DATEDIF(Input!$C$7,$B475,"Y")),0)</f>
        <v>-17311.3724565024</v>
      </c>
    </row>
    <row r="476" customFormat="false" ht="12.8" hidden="false" customHeight="false" outlineLevel="0" collapsed="false">
      <c r="A476" s="76" t="n">
        <v>472</v>
      </c>
      <c r="B476" s="77" t="n">
        <f aca="false">EOMONTH(Input!$C$7,A476)</f>
        <v>57284</v>
      </c>
      <c r="C476" s="77"/>
      <c r="D476" s="78" t="n">
        <f aca="false">IF(OR($B476&lt;Input!$C$25,$B476&lt;Input!$G$25),Input!$K$31*(1+Input!$K$32/100)^(DATEDIF(Input!$C$7,$B476,"Y")),0)</f>
        <v>-17311.3724565024</v>
      </c>
    </row>
    <row r="477" customFormat="false" ht="12.8" hidden="false" customHeight="false" outlineLevel="0" collapsed="false">
      <c r="A477" s="76" t="n">
        <v>473</v>
      </c>
      <c r="B477" s="77" t="n">
        <f aca="false">EOMONTH(Input!$C$7,A477)</f>
        <v>57314</v>
      </c>
      <c r="C477" s="77"/>
      <c r="D477" s="78" t="n">
        <f aca="false">IF(OR($B477&lt;Input!$C$25,$B477&lt;Input!$G$25),Input!$K$31*(1+Input!$K$32/100)^(DATEDIF(Input!$C$7,$B477,"Y")),0)</f>
        <v>-17311.3724565024</v>
      </c>
    </row>
    <row r="478" customFormat="false" ht="12.8" hidden="false" customHeight="false" outlineLevel="0" collapsed="false">
      <c r="A478" s="76" t="n">
        <v>474</v>
      </c>
      <c r="B478" s="77" t="n">
        <f aca="false">EOMONTH(Input!$C$7,A478)</f>
        <v>57345</v>
      </c>
      <c r="C478" s="77"/>
      <c r="D478" s="78" t="n">
        <f aca="false">IF(OR($B478&lt;Input!$C$25,$B478&lt;Input!$G$25),Input!$K$31*(1+Input!$K$32/100)^(DATEDIF(Input!$C$7,$B478,"Y")),0)</f>
        <v>-17311.3724565024</v>
      </c>
    </row>
    <row r="479" customFormat="false" ht="12.8" hidden="false" customHeight="false" outlineLevel="0" collapsed="false">
      <c r="A479" s="76" t="n">
        <v>475</v>
      </c>
      <c r="B479" s="77" t="n">
        <f aca="false">EOMONTH(Input!$C$7,A479)</f>
        <v>57376</v>
      </c>
      <c r="C479" s="77"/>
      <c r="D479" s="78" t="n">
        <f aca="false">IF(OR($B479&lt;Input!$C$25,$B479&lt;Input!$G$25),Input!$K$31*(1+Input!$K$32/100)^(DATEDIF(Input!$C$7,$B479,"Y")),0)</f>
        <v>-17311.3724565024</v>
      </c>
    </row>
    <row r="480" customFormat="false" ht="12.8" hidden="false" customHeight="false" outlineLevel="0" collapsed="false">
      <c r="A480" s="76" t="n">
        <v>476</v>
      </c>
      <c r="B480" s="77" t="n">
        <f aca="false">EOMONTH(Input!$C$7,A480)</f>
        <v>57404</v>
      </c>
      <c r="C480" s="77"/>
      <c r="D480" s="78" t="n">
        <f aca="false">IF(OR($B480&lt;Input!$C$25,$B480&lt;Input!$G$25),Input!$K$31*(1+Input!$K$32/100)^(DATEDIF(Input!$C$7,$B480,"Y")),0)</f>
        <v>-17311.3724565024</v>
      </c>
    </row>
    <row r="481" customFormat="false" ht="12.8" hidden="false" customHeight="false" outlineLevel="0" collapsed="false">
      <c r="A481" s="76" t="n">
        <v>477</v>
      </c>
      <c r="B481" s="77" t="n">
        <f aca="false">EOMONTH(Input!$C$7,A481)</f>
        <v>57435</v>
      </c>
      <c r="C481" s="77"/>
      <c r="D481" s="78" t="n">
        <f aca="false">IF(OR($B481&lt;Input!$C$25,$B481&lt;Input!$G$25),Input!$K$31*(1+Input!$K$32/100)^(DATEDIF(Input!$C$7,$B481,"Y")),0)</f>
        <v>-17311.3724565024</v>
      </c>
    </row>
    <row r="482" customFormat="false" ht="12.8" hidden="false" customHeight="false" outlineLevel="0" collapsed="false">
      <c r="A482" s="76" t="n">
        <v>478</v>
      </c>
      <c r="B482" s="77" t="n">
        <f aca="false">EOMONTH(Input!$C$7,A482)</f>
        <v>57465</v>
      </c>
      <c r="C482" s="77"/>
      <c r="D482" s="78" t="n">
        <f aca="false">IF(OR($B482&lt;Input!$C$25,$B482&lt;Input!$G$25),Input!$K$31*(1+Input!$K$32/100)^(DATEDIF(Input!$C$7,$B482,"Y")),0)</f>
        <v>-17311.3724565024</v>
      </c>
    </row>
    <row r="483" customFormat="false" ht="12.8" hidden="false" customHeight="false" outlineLevel="0" collapsed="false">
      <c r="A483" s="76" t="n">
        <v>479</v>
      </c>
      <c r="B483" s="77" t="n">
        <f aca="false">EOMONTH(Input!$C$7,A483)</f>
        <v>57496</v>
      </c>
      <c r="C483" s="77"/>
      <c r="D483" s="78" t="n">
        <f aca="false">IF(OR($B483&lt;Input!$C$25,$B483&lt;Input!$G$25),Input!$K$31*(1+Input!$K$32/100)^(DATEDIF(Input!$C$7,$B483,"Y")),0)</f>
        <v>-17311.3724565024</v>
      </c>
    </row>
    <row r="484" customFormat="false" ht="12.8" hidden="false" customHeight="false" outlineLevel="0" collapsed="false">
      <c r="A484" s="76" t="n">
        <v>480</v>
      </c>
      <c r="B484" s="77" t="n">
        <f aca="false">EOMONTH(Input!$C$7,A484)</f>
        <v>57526</v>
      </c>
      <c r="C484" s="77"/>
      <c r="D484" s="78" t="n">
        <f aca="false">IF(OR($B484&lt;Input!$C$25,$B484&lt;Input!$G$25),Input!$K$31*(1+Input!$K$32/100)^(DATEDIF(Input!$C$7,$B484,"Y")),0)</f>
        <v>-18003.8273547625</v>
      </c>
    </row>
    <row r="485" customFormat="false" ht="12.8" hidden="false" customHeight="false" outlineLevel="0" collapsed="false">
      <c r="A485" s="76" t="n">
        <v>481</v>
      </c>
      <c r="B485" s="77" t="n">
        <f aca="false">EOMONTH(Input!$C$7,A485)</f>
        <v>57557</v>
      </c>
      <c r="C485" s="77"/>
      <c r="D485" s="78" t="n">
        <f aca="false">IF(OR($B485&lt;Input!$C$25,$B485&lt;Input!$G$25),Input!$K$31*(1+Input!$K$32/100)^(DATEDIF(Input!$C$7,$B485,"Y")),0)</f>
        <v>-18003.8273547625</v>
      </c>
    </row>
    <row r="486" customFormat="false" ht="12.8" hidden="false" customHeight="false" outlineLevel="0" collapsed="false">
      <c r="A486" s="76" t="n">
        <v>482</v>
      </c>
      <c r="B486" s="77" t="n">
        <f aca="false">EOMONTH(Input!$C$7,A486)</f>
        <v>57588</v>
      </c>
      <c r="C486" s="77"/>
      <c r="D486" s="78" t="n">
        <f aca="false">IF(OR($B486&lt;Input!$C$25,$B486&lt;Input!$G$25),Input!$K$31*(1+Input!$K$32/100)^(DATEDIF(Input!$C$7,$B486,"Y")),0)</f>
        <v>-18003.8273547625</v>
      </c>
    </row>
    <row r="487" customFormat="false" ht="12.8" hidden="false" customHeight="false" outlineLevel="0" collapsed="false">
      <c r="A487" s="76" t="n">
        <v>483</v>
      </c>
      <c r="B487" s="77" t="n">
        <f aca="false">EOMONTH(Input!$C$7,A487)</f>
        <v>57618</v>
      </c>
      <c r="C487" s="77"/>
      <c r="D487" s="78" t="n">
        <f aca="false">IF(OR($B487&lt;Input!$C$25,$B487&lt;Input!$G$25),Input!$K$31*(1+Input!$K$32/100)^(DATEDIF(Input!$C$7,$B487,"Y")),0)</f>
        <v>-18003.8273547625</v>
      </c>
    </row>
    <row r="488" customFormat="false" ht="12.8" hidden="false" customHeight="false" outlineLevel="0" collapsed="false">
      <c r="A488" s="76" t="n">
        <v>484</v>
      </c>
      <c r="B488" s="77" t="n">
        <f aca="false">EOMONTH(Input!$C$7,A488)</f>
        <v>57649</v>
      </c>
      <c r="C488" s="77"/>
      <c r="D488" s="78" t="n">
        <f aca="false">IF(OR($B488&lt;Input!$C$25,$B488&lt;Input!$G$25),Input!$K$31*(1+Input!$K$32/100)^(DATEDIF(Input!$C$7,$B488,"Y")),0)</f>
        <v>-18003.8273547625</v>
      </c>
    </row>
    <row r="489" customFormat="false" ht="12.8" hidden="false" customHeight="false" outlineLevel="0" collapsed="false">
      <c r="A489" s="76" t="n">
        <v>485</v>
      </c>
      <c r="B489" s="77" t="n">
        <f aca="false">EOMONTH(Input!$C$7,A489)</f>
        <v>57679</v>
      </c>
      <c r="C489" s="77"/>
      <c r="D489" s="78" t="n">
        <f aca="false">IF(OR($B489&lt;Input!$C$25,$B489&lt;Input!$G$25),Input!$K$31*(1+Input!$K$32/100)^(DATEDIF(Input!$C$7,$B489,"Y")),0)</f>
        <v>-18003.8273547625</v>
      </c>
    </row>
    <row r="490" customFormat="false" ht="12.8" hidden="false" customHeight="false" outlineLevel="0" collapsed="false">
      <c r="A490" s="76" t="n">
        <v>486</v>
      </c>
      <c r="B490" s="77" t="n">
        <f aca="false">EOMONTH(Input!$C$7,A490)</f>
        <v>57710</v>
      </c>
      <c r="C490" s="77"/>
      <c r="D490" s="78" t="n">
        <f aca="false">IF(OR($B490&lt;Input!$C$25,$B490&lt;Input!$G$25),Input!$K$31*(1+Input!$K$32/100)^(DATEDIF(Input!$C$7,$B490,"Y")),0)</f>
        <v>-18003.8273547625</v>
      </c>
    </row>
    <row r="491" customFormat="false" ht="12.8" hidden="false" customHeight="false" outlineLevel="0" collapsed="false">
      <c r="A491" s="76" t="n">
        <v>487</v>
      </c>
      <c r="B491" s="77" t="n">
        <f aca="false">EOMONTH(Input!$C$7,A491)</f>
        <v>57741</v>
      </c>
      <c r="C491" s="77"/>
      <c r="D491" s="78" t="n">
        <f aca="false">IF(OR($B491&lt;Input!$C$25,$B491&lt;Input!$G$25),Input!$K$31*(1+Input!$K$32/100)^(DATEDIF(Input!$C$7,$B491,"Y")),0)</f>
        <v>-18003.8273547625</v>
      </c>
    </row>
    <row r="492" customFormat="false" ht="12.8" hidden="false" customHeight="false" outlineLevel="0" collapsed="false">
      <c r="A492" s="76" t="n">
        <v>488</v>
      </c>
      <c r="B492" s="77" t="n">
        <f aca="false">EOMONTH(Input!$C$7,A492)</f>
        <v>57769</v>
      </c>
      <c r="C492" s="77"/>
      <c r="D492" s="78" t="n">
        <f aca="false">IF(OR($B492&lt;Input!$C$25,$B492&lt;Input!$G$25),Input!$K$31*(1+Input!$K$32/100)^(DATEDIF(Input!$C$7,$B492,"Y")),0)</f>
        <v>-18003.8273547625</v>
      </c>
    </row>
    <row r="493" customFormat="false" ht="12.8" hidden="false" customHeight="false" outlineLevel="0" collapsed="false">
      <c r="A493" s="76" t="n">
        <v>489</v>
      </c>
      <c r="B493" s="77" t="n">
        <f aca="false">EOMONTH(Input!$C$7,A493)</f>
        <v>57800</v>
      </c>
      <c r="C493" s="77"/>
      <c r="D493" s="78" t="n">
        <f aca="false">IF(OR($B493&lt;Input!$C$25,$B493&lt;Input!$G$25),Input!$K$31*(1+Input!$K$32/100)^(DATEDIF(Input!$C$7,$B493,"Y")),0)</f>
        <v>-18003.8273547625</v>
      </c>
    </row>
    <row r="494" customFormat="false" ht="12.8" hidden="false" customHeight="false" outlineLevel="0" collapsed="false">
      <c r="A494" s="76" t="n">
        <v>490</v>
      </c>
      <c r="B494" s="77" t="n">
        <f aca="false">EOMONTH(Input!$C$7,A494)</f>
        <v>57830</v>
      </c>
      <c r="C494" s="77"/>
      <c r="D494" s="78" t="n">
        <f aca="false">IF(OR($B494&lt;Input!$C$25,$B494&lt;Input!$G$25),Input!$K$31*(1+Input!$K$32/100)^(DATEDIF(Input!$C$7,$B494,"Y")),0)</f>
        <v>-18003.8273547625</v>
      </c>
    </row>
    <row r="495" customFormat="false" ht="12.8" hidden="false" customHeight="false" outlineLevel="0" collapsed="false">
      <c r="A495" s="76" t="n">
        <v>491</v>
      </c>
      <c r="B495" s="77" t="n">
        <f aca="false">EOMONTH(Input!$C$7,A495)</f>
        <v>57861</v>
      </c>
      <c r="C495" s="77"/>
      <c r="D495" s="78" t="n">
        <f aca="false">IF(OR($B495&lt;Input!$C$25,$B495&lt;Input!$G$25),Input!$K$31*(1+Input!$K$32/100)^(DATEDIF(Input!$C$7,$B495,"Y")),0)</f>
        <v>-18003.8273547625</v>
      </c>
    </row>
    <row r="496" customFormat="false" ht="12.8" hidden="false" customHeight="false" outlineLevel="0" collapsed="false">
      <c r="A496" s="76" t="n">
        <v>492</v>
      </c>
      <c r="B496" s="77" t="n">
        <f aca="false">EOMONTH(Input!$C$7,A496)</f>
        <v>57891</v>
      </c>
      <c r="C496" s="77"/>
      <c r="D496" s="78" t="n">
        <f aca="false">IF(OR($B496&lt;Input!$C$25,$B496&lt;Input!$G$25),Input!$K$31*(1+Input!$K$32/100)^(DATEDIF(Input!$C$7,$B496,"Y")),0)</f>
        <v>-18723.980448953</v>
      </c>
    </row>
    <row r="497" customFormat="false" ht="12.8" hidden="false" customHeight="false" outlineLevel="0" collapsed="false">
      <c r="A497" s="76" t="n">
        <v>493</v>
      </c>
      <c r="B497" s="77" t="n">
        <f aca="false">EOMONTH(Input!$C$7,A497)</f>
        <v>57922</v>
      </c>
      <c r="C497" s="77"/>
      <c r="D497" s="78" t="n">
        <f aca="false">IF(OR($B497&lt;Input!$C$25,$B497&lt;Input!$G$25),Input!$K$31*(1+Input!$K$32/100)^(DATEDIF(Input!$C$7,$B497,"Y")),0)</f>
        <v>-18723.980448953</v>
      </c>
    </row>
    <row r="498" customFormat="false" ht="12.8" hidden="false" customHeight="false" outlineLevel="0" collapsed="false">
      <c r="A498" s="76" t="n">
        <v>494</v>
      </c>
      <c r="B498" s="77" t="n">
        <f aca="false">EOMONTH(Input!$C$7,A498)</f>
        <v>57953</v>
      </c>
      <c r="C498" s="77"/>
      <c r="D498" s="78" t="n">
        <f aca="false">IF(OR($B498&lt;Input!$C$25,$B498&lt;Input!$G$25),Input!$K$31*(1+Input!$K$32/100)^(DATEDIF(Input!$C$7,$B498,"Y")),0)</f>
        <v>-18723.980448953</v>
      </c>
    </row>
    <row r="499" customFormat="false" ht="12.8" hidden="false" customHeight="false" outlineLevel="0" collapsed="false">
      <c r="A499" s="76" t="n">
        <v>495</v>
      </c>
      <c r="B499" s="77" t="n">
        <f aca="false">EOMONTH(Input!$C$7,A499)</f>
        <v>57983</v>
      </c>
      <c r="C499" s="77"/>
      <c r="D499" s="78" t="n">
        <f aca="false">IF(OR($B499&lt;Input!$C$25,$B499&lt;Input!$G$25),Input!$K$31*(1+Input!$K$32/100)^(DATEDIF(Input!$C$7,$B499,"Y")),0)</f>
        <v>-18723.980448953</v>
      </c>
    </row>
    <row r="500" customFormat="false" ht="12.8" hidden="false" customHeight="false" outlineLevel="0" collapsed="false">
      <c r="A500" s="76" t="n">
        <v>496</v>
      </c>
      <c r="B500" s="77" t="n">
        <f aca="false">EOMONTH(Input!$C$7,A500)</f>
        <v>58014</v>
      </c>
      <c r="C500" s="77"/>
      <c r="D500" s="78" t="n">
        <f aca="false">IF(OR($B500&lt;Input!$C$25,$B500&lt;Input!$G$25),Input!$K$31*(1+Input!$K$32/100)^(DATEDIF(Input!$C$7,$B500,"Y")),0)</f>
        <v>-18723.980448953</v>
      </c>
    </row>
    <row r="501" customFormat="false" ht="12.8" hidden="false" customHeight="false" outlineLevel="0" collapsed="false">
      <c r="A501" s="76" t="n">
        <v>497</v>
      </c>
      <c r="B501" s="77" t="n">
        <f aca="false">EOMONTH(Input!$C$7,A501)</f>
        <v>58044</v>
      </c>
      <c r="C501" s="77"/>
      <c r="D501" s="78" t="n">
        <f aca="false">IF(OR($B501&lt;Input!$C$25,$B501&lt;Input!$G$25),Input!$K$31*(1+Input!$K$32/100)^(DATEDIF(Input!$C$7,$B501,"Y")),0)</f>
        <v>-18723.980448953</v>
      </c>
    </row>
    <row r="502" customFormat="false" ht="12.8" hidden="false" customHeight="false" outlineLevel="0" collapsed="false">
      <c r="A502" s="76" t="n">
        <v>498</v>
      </c>
      <c r="B502" s="77" t="n">
        <f aca="false">EOMONTH(Input!$C$7,A502)</f>
        <v>58075</v>
      </c>
      <c r="C502" s="77"/>
      <c r="D502" s="78" t="n">
        <f aca="false">IF(OR($B502&lt;Input!$C$25,$B502&lt;Input!$G$25),Input!$K$31*(1+Input!$K$32/100)^(DATEDIF(Input!$C$7,$B502,"Y")),0)</f>
        <v>-18723.980448953</v>
      </c>
    </row>
    <row r="503" customFormat="false" ht="12.8" hidden="false" customHeight="false" outlineLevel="0" collapsed="false">
      <c r="A503" s="76" t="n">
        <v>499</v>
      </c>
      <c r="B503" s="77" t="n">
        <f aca="false">EOMONTH(Input!$C$7,A503)</f>
        <v>58106</v>
      </c>
      <c r="C503" s="77"/>
      <c r="D503" s="78" t="n">
        <f aca="false">IF(OR($B503&lt;Input!$C$25,$B503&lt;Input!$G$25),Input!$K$31*(1+Input!$K$32/100)^(DATEDIF(Input!$C$7,$B503,"Y")),0)</f>
        <v>-18723.980448953</v>
      </c>
    </row>
    <row r="504" customFormat="false" ht="12.8" hidden="false" customHeight="false" outlineLevel="0" collapsed="false">
      <c r="A504" s="76" t="n">
        <v>500</v>
      </c>
      <c r="B504" s="77" t="n">
        <f aca="false">EOMONTH(Input!$C$7,A504)</f>
        <v>58134</v>
      </c>
      <c r="C504" s="77"/>
      <c r="D504" s="78" t="n">
        <f aca="false">IF(OR($B504&lt;Input!$C$25,$B504&lt;Input!$G$25),Input!$K$31*(1+Input!$K$32/100)^(DATEDIF(Input!$C$7,$B504,"Y")),0)</f>
        <v>-18723.980448953</v>
      </c>
    </row>
    <row r="505" customFormat="false" ht="12.8" hidden="false" customHeight="false" outlineLevel="0" collapsed="false">
      <c r="A505" s="76" t="n">
        <v>501</v>
      </c>
      <c r="B505" s="77" t="n">
        <f aca="false">EOMONTH(Input!$C$7,A505)</f>
        <v>58165</v>
      </c>
      <c r="C505" s="77"/>
      <c r="D505" s="78" t="n">
        <f aca="false">IF(OR($B505&lt;Input!$C$25,$B505&lt;Input!$G$25),Input!$K$31*(1+Input!$K$32/100)^(DATEDIF(Input!$C$7,$B505,"Y")),0)</f>
        <v>-18723.980448953</v>
      </c>
    </row>
    <row r="506" customFormat="false" ht="12.8" hidden="false" customHeight="false" outlineLevel="0" collapsed="false">
      <c r="A506" s="76" t="n">
        <v>502</v>
      </c>
      <c r="B506" s="77" t="n">
        <f aca="false">EOMONTH(Input!$C$7,A506)</f>
        <v>58195</v>
      </c>
      <c r="C506" s="77"/>
      <c r="D506" s="78" t="n">
        <f aca="false">IF(OR($B506&lt;Input!$C$25,$B506&lt;Input!$G$25),Input!$K$31*(1+Input!$K$32/100)^(DATEDIF(Input!$C$7,$B506,"Y")),0)</f>
        <v>-18723.980448953</v>
      </c>
    </row>
    <row r="507" customFormat="false" ht="12.8" hidden="false" customHeight="false" outlineLevel="0" collapsed="false">
      <c r="A507" s="76" t="n">
        <v>503</v>
      </c>
      <c r="B507" s="77" t="n">
        <f aca="false">EOMONTH(Input!$C$7,A507)</f>
        <v>58226</v>
      </c>
      <c r="C507" s="77"/>
      <c r="D507" s="78" t="n">
        <f aca="false">IF(OR($B507&lt;Input!$C$25,$B507&lt;Input!$G$25),Input!$K$31*(1+Input!$K$32/100)^(DATEDIF(Input!$C$7,$B507,"Y")),0)</f>
        <v>-18723.980448953</v>
      </c>
    </row>
    <row r="508" customFormat="false" ht="12.8" hidden="false" customHeight="false" outlineLevel="0" collapsed="false">
      <c r="A508" s="76" t="n">
        <v>504</v>
      </c>
      <c r="B508" s="77" t="n">
        <f aca="false">EOMONTH(Input!$C$7,A508)</f>
        <v>58256</v>
      </c>
      <c r="C508" s="77"/>
      <c r="D508" s="78" t="n">
        <f aca="false">IF(OR($B508&lt;Input!$C$25,$B508&lt;Input!$G$25),Input!$K$31*(1+Input!$K$32/100)^(DATEDIF(Input!$C$7,$B508,"Y")),0)</f>
        <v>-19472.9396669111</v>
      </c>
    </row>
    <row r="509" customFormat="false" ht="12.8" hidden="false" customHeight="false" outlineLevel="0" collapsed="false">
      <c r="A509" s="76" t="n">
        <v>505</v>
      </c>
      <c r="B509" s="77" t="n">
        <f aca="false">EOMONTH(Input!$C$7,A509)</f>
        <v>58287</v>
      </c>
      <c r="C509" s="77"/>
      <c r="D509" s="78" t="n">
        <f aca="false">IF(OR($B509&lt;Input!$C$25,$B509&lt;Input!$G$25),Input!$K$31*(1+Input!$K$32/100)^(DATEDIF(Input!$C$7,$B509,"Y")),0)</f>
        <v>-19472.9396669111</v>
      </c>
    </row>
    <row r="510" customFormat="false" ht="12.8" hidden="false" customHeight="false" outlineLevel="0" collapsed="false">
      <c r="A510" s="76" t="n">
        <v>506</v>
      </c>
      <c r="B510" s="77" t="n">
        <f aca="false">EOMONTH(Input!$C$7,A510)</f>
        <v>58318</v>
      </c>
      <c r="C510" s="77"/>
      <c r="D510" s="78" t="n">
        <f aca="false">IF(OR($B510&lt;Input!$C$25,$B510&lt;Input!$G$25),Input!$K$31*(1+Input!$K$32/100)^(DATEDIF(Input!$C$7,$B510,"Y")),0)</f>
        <v>-19472.9396669111</v>
      </c>
    </row>
    <row r="511" customFormat="false" ht="12.8" hidden="false" customHeight="false" outlineLevel="0" collapsed="false">
      <c r="A511" s="76" t="n">
        <v>507</v>
      </c>
      <c r="B511" s="77" t="n">
        <f aca="false">EOMONTH(Input!$C$7,A511)</f>
        <v>58348</v>
      </c>
      <c r="C511" s="77"/>
      <c r="D511" s="78" t="n">
        <f aca="false">IF(OR($B511&lt;Input!$C$25,$B511&lt;Input!$G$25),Input!$K$31*(1+Input!$K$32/100)^(DATEDIF(Input!$C$7,$B511,"Y")),0)</f>
        <v>-19472.9396669111</v>
      </c>
    </row>
    <row r="512" customFormat="false" ht="12.8" hidden="false" customHeight="false" outlineLevel="0" collapsed="false">
      <c r="A512" s="76" t="n">
        <v>508</v>
      </c>
      <c r="B512" s="77" t="n">
        <f aca="false">EOMONTH(Input!$C$7,A512)</f>
        <v>58379</v>
      </c>
      <c r="C512" s="77"/>
      <c r="D512" s="78" t="n">
        <f aca="false">IF(OR($B512&lt;Input!$C$25,$B512&lt;Input!$G$25),Input!$K$31*(1+Input!$K$32/100)^(DATEDIF(Input!$C$7,$B512,"Y")),0)</f>
        <v>-19472.9396669111</v>
      </c>
    </row>
    <row r="513" customFormat="false" ht="12.8" hidden="false" customHeight="false" outlineLevel="0" collapsed="false">
      <c r="A513" s="76" t="n">
        <v>509</v>
      </c>
      <c r="B513" s="77" t="n">
        <f aca="false">EOMONTH(Input!$C$7,A513)</f>
        <v>58409</v>
      </c>
      <c r="C513" s="77"/>
      <c r="D513" s="78" t="n">
        <f aca="false">IF(OR($B513&lt;Input!$C$25,$B513&lt;Input!$G$25),Input!$K$31*(1+Input!$K$32/100)^(DATEDIF(Input!$C$7,$B513,"Y")),0)</f>
        <v>-19472.9396669111</v>
      </c>
    </row>
    <row r="514" customFormat="false" ht="12.8" hidden="false" customHeight="false" outlineLevel="0" collapsed="false">
      <c r="A514" s="76" t="n">
        <v>510</v>
      </c>
      <c r="B514" s="77" t="n">
        <f aca="false">EOMONTH(Input!$C$7,A514)</f>
        <v>58440</v>
      </c>
      <c r="C514" s="77"/>
      <c r="D514" s="78" t="n">
        <f aca="false">IF(OR($B514&lt;Input!$C$25,$B514&lt;Input!$G$25),Input!$K$31*(1+Input!$K$32/100)^(DATEDIF(Input!$C$7,$B514,"Y")),0)</f>
        <v>-19472.9396669111</v>
      </c>
    </row>
    <row r="515" customFormat="false" ht="12.8" hidden="false" customHeight="false" outlineLevel="0" collapsed="false">
      <c r="A515" s="76" t="n">
        <v>511</v>
      </c>
      <c r="B515" s="77" t="n">
        <f aca="false">EOMONTH(Input!$C$7,A515)</f>
        <v>58471</v>
      </c>
      <c r="C515" s="77"/>
      <c r="D515" s="78" t="n">
        <f aca="false">IF(OR($B515&lt;Input!$C$25,$B515&lt;Input!$G$25),Input!$K$31*(1+Input!$K$32/100)^(DATEDIF(Input!$C$7,$B515,"Y")),0)</f>
        <v>-19472.9396669111</v>
      </c>
    </row>
    <row r="516" customFormat="false" ht="12.8" hidden="false" customHeight="false" outlineLevel="0" collapsed="false">
      <c r="A516" s="76" t="n">
        <v>512</v>
      </c>
      <c r="B516" s="77" t="n">
        <f aca="false">EOMONTH(Input!$C$7,A516)</f>
        <v>58500</v>
      </c>
      <c r="C516" s="77"/>
      <c r="D516" s="78" t="n">
        <f aca="false">IF(OR($B516&lt;Input!$C$25,$B516&lt;Input!$G$25),Input!$K$31*(1+Input!$K$32/100)^(DATEDIF(Input!$C$7,$B516,"Y")),0)</f>
        <v>-19472.9396669111</v>
      </c>
    </row>
    <row r="517" customFormat="false" ht="12.8" hidden="false" customHeight="false" outlineLevel="0" collapsed="false">
      <c r="A517" s="76" t="n">
        <v>513</v>
      </c>
      <c r="B517" s="77" t="n">
        <f aca="false">EOMONTH(Input!$C$7,A517)</f>
        <v>58531</v>
      </c>
      <c r="C517" s="77"/>
      <c r="D517" s="78" t="n">
        <f aca="false">IF(OR($B517&lt;Input!$C$25,$B517&lt;Input!$G$25),Input!$K$31*(1+Input!$K$32/100)^(DATEDIF(Input!$C$7,$B517,"Y")),0)</f>
        <v>-19472.9396669111</v>
      </c>
    </row>
    <row r="518" customFormat="false" ht="12.8" hidden="false" customHeight="false" outlineLevel="0" collapsed="false">
      <c r="A518" s="76" t="n">
        <v>514</v>
      </c>
      <c r="B518" s="77" t="n">
        <f aca="false">EOMONTH(Input!$C$7,A518)</f>
        <v>58561</v>
      </c>
      <c r="C518" s="77"/>
      <c r="D518" s="78" t="n">
        <f aca="false">IF(OR($B518&lt;Input!$C$25,$B518&lt;Input!$G$25),Input!$K$31*(1+Input!$K$32/100)^(DATEDIF(Input!$C$7,$B518,"Y")),0)</f>
        <v>-19472.9396669111</v>
      </c>
    </row>
    <row r="519" customFormat="false" ht="12.8" hidden="false" customHeight="false" outlineLevel="0" collapsed="false">
      <c r="A519" s="76" t="n">
        <v>515</v>
      </c>
      <c r="B519" s="77" t="n">
        <f aca="false">EOMONTH(Input!$C$7,A519)</f>
        <v>58592</v>
      </c>
      <c r="C519" s="77"/>
      <c r="D519" s="78" t="n">
        <f aca="false">IF(OR($B519&lt;Input!$C$25,$B519&lt;Input!$G$25),Input!$K$31*(1+Input!$K$32/100)^(DATEDIF(Input!$C$7,$B519,"Y")),0)</f>
        <v>-19472.9396669111</v>
      </c>
    </row>
    <row r="520" customFormat="false" ht="12.8" hidden="false" customHeight="false" outlineLevel="0" collapsed="false">
      <c r="A520" s="76" t="n">
        <v>516</v>
      </c>
      <c r="B520" s="77" t="n">
        <f aca="false">EOMONTH(Input!$C$7,A520)</f>
        <v>58622</v>
      </c>
      <c r="C520" s="77"/>
      <c r="D520" s="78" t="n">
        <f aca="false">IF(OR($B520&lt;Input!$C$25,$B520&lt;Input!$G$25),Input!$K$31*(1+Input!$K$32/100)^(DATEDIF(Input!$C$7,$B520,"Y")),0)</f>
        <v>-20251.8572535875</v>
      </c>
    </row>
    <row r="521" customFormat="false" ht="12.8" hidden="false" customHeight="false" outlineLevel="0" collapsed="false">
      <c r="A521" s="76" t="n">
        <v>517</v>
      </c>
      <c r="B521" s="77" t="n">
        <f aca="false">EOMONTH(Input!$C$7,A521)</f>
        <v>58653</v>
      </c>
      <c r="C521" s="77"/>
      <c r="D521" s="78" t="n">
        <f aca="false">IF(OR($B521&lt;Input!$C$25,$B521&lt;Input!$G$25),Input!$K$31*(1+Input!$K$32/100)^(DATEDIF(Input!$C$7,$B521,"Y")),0)</f>
        <v>-20251.8572535875</v>
      </c>
    </row>
    <row r="522" customFormat="false" ht="12.8" hidden="false" customHeight="false" outlineLevel="0" collapsed="false">
      <c r="A522" s="76" t="n">
        <v>518</v>
      </c>
      <c r="B522" s="77" t="n">
        <f aca="false">EOMONTH(Input!$C$7,A522)</f>
        <v>58684</v>
      </c>
      <c r="C522" s="77"/>
      <c r="D522" s="78" t="n">
        <f aca="false">IF(OR($B522&lt;Input!$C$25,$B522&lt;Input!$G$25),Input!$K$31*(1+Input!$K$32/100)^(DATEDIF(Input!$C$7,$B522,"Y")),0)</f>
        <v>-20251.8572535875</v>
      </c>
    </row>
    <row r="523" customFormat="false" ht="12.8" hidden="false" customHeight="false" outlineLevel="0" collapsed="false">
      <c r="A523" s="76" t="n">
        <v>519</v>
      </c>
      <c r="B523" s="77" t="n">
        <f aca="false">EOMONTH(Input!$C$7,A523)</f>
        <v>58714</v>
      </c>
      <c r="C523" s="77"/>
      <c r="D523" s="78" t="n">
        <f aca="false">IF(OR($B523&lt;Input!$C$25,$B523&lt;Input!$G$25),Input!$K$31*(1+Input!$K$32/100)^(DATEDIF(Input!$C$7,$B523,"Y")),0)</f>
        <v>-20251.8572535875</v>
      </c>
    </row>
    <row r="524" customFormat="false" ht="12.8" hidden="false" customHeight="false" outlineLevel="0" collapsed="false">
      <c r="A524" s="76" t="n">
        <v>520</v>
      </c>
      <c r="B524" s="77" t="n">
        <f aca="false">EOMONTH(Input!$C$7,A524)</f>
        <v>58745</v>
      </c>
      <c r="C524" s="77"/>
      <c r="D524" s="78" t="n">
        <f aca="false">IF(OR($B524&lt;Input!$C$25,$B524&lt;Input!$G$25),Input!$K$31*(1+Input!$K$32/100)^(DATEDIF(Input!$C$7,$B524,"Y")),0)</f>
        <v>-20251.8572535875</v>
      </c>
    </row>
    <row r="525" customFormat="false" ht="12.8" hidden="false" customHeight="false" outlineLevel="0" collapsed="false">
      <c r="A525" s="76" t="n">
        <v>521</v>
      </c>
      <c r="B525" s="77" t="n">
        <f aca="false">EOMONTH(Input!$C$7,A525)</f>
        <v>58775</v>
      </c>
      <c r="C525" s="77"/>
      <c r="D525" s="78" t="n">
        <f aca="false">IF(OR($B525&lt;Input!$C$25,$B525&lt;Input!$G$25),Input!$K$31*(1+Input!$K$32/100)^(DATEDIF(Input!$C$7,$B525,"Y")),0)</f>
        <v>-20251.8572535875</v>
      </c>
    </row>
    <row r="526" customFormat="false" ht="12.8" hidden="false" customHeight="false" outlineLevel="0" collapsed="false">
      <c r="A526" s="76" t="n">
        <v>522</v>
      </c>
      <c r="B526" s="77" t="n">
        <f aca="false">EOMONTH(Input!$C$7,A526)</f>
        <v>58806</v>
      </c>
      <c r="C526" s="77"/>
      <c r="D526" s="78" t="n">
        <f aca="false">IF(OR($B526&lt;Input!$C$25,$B526&lt;Input!$G$25),Input!$K$31*(1+Input!$K$32/100)^(DATEDIF(Input!$C$7,$B526,"Y")),0)</f>
        <v>-20251.8572535875</v>
      </c>
    </row>
    <row r="527" customFormat="false" ht="12.8" hidden="false" customHeight="false" outlineLevel="0" collapsed="false">
      <c r="A527" s="76" t="n">
        <v>523</v>
      </c>
      <c r="B527" s="77" t="n">
        <f aca="false">EOMONTH(Input!$C$7,A527)</f>
        <v>58837</v>
      </c>
      <c r="C527" s="77"/>
      <c r="D527" s="78" t="n">
        <f aca="false">IF(OR($B527&lt;Input!$C$25,$B527&lt;Input!$G$25),Input!$K$31*(1+Input!$K$32/100)^(DATEDIF(Input!$C$7,$B527,"Y")),0)</f>
        <v>-20251.8572535875</v>
      </c>
    </row>
    <row r="528" customFormat="false" ht="12.8" hidden="false" customHeight="false" outlineLevel="0" collapsed="false">
      <c r="A528" s="76" t="n">
        <v>524</v>
      </c>
      <c r="B528" s="77" t="n">
        <f aca="false">EOMONTH(Input!$C$7,A528)</f>
        <v>58865</v>
      </c>
      <c r="C528" s="77"/>
      <c r="D528" s="78" t="n">
        <f aca="false">IF(OR($B528&lt;Input!$C$25,$B528&lt;Input!$G$25),Input!$K$31*(1+Input!$K$32/100)^(DATEDIF(Input!$C$7,$B528,"Y")),0)</f>
        <v>-20251.8572535875</v>
      </c>
    </row>
    <row r="529" customFormat="false" ht="12.8" hidden="false" customHeight="false" outlineLevel="0" collapsed="false">
      <c r="A529" s="76" t="n">
        <v>525</v>
      </c>
      <c r="B529" s="77" t="n">
        <f aca="false">EOMONTH(Input!$C$7,A529)</f>
        <v>58896</v>
      </c>
      <c r="C529" s="77"/>
      <c r="D529" s="78" t="n">
        <f aca="false">IF(OR($B529&lt;Input!$C$25,$B529&lt;Input!$G$25),Input!$K$31*(1+Input!$K$32/100)^(DATEDIF(Input!$C$7,$B529,"Y")),0)</f>
        <v>-20251.8572535875</v>
      </c>
    </row>
    <row r="530" customFormat="false" ht="12.8" hidden="false" customHeight="false" outlineLevel="0" collapsed="false">
      <c r="A530" s="76" t="n">
        <v>526</v>
      </c>
      <c r="B530" s="77" t="n">
        <f aca="false">EOMONTH(Input!$C$7,A530)</f>
        <v>58926</v>
      </c>
      <c r="C530" s="77"/>
      <c r="D530" s="78" t="n">
        <f aca="false">IF(OR($B530&lt;Input!$C$25,$B530&lt;Input!$G$25),Input!$K$31*(1+Input!$K$32/100)^(DATEDIF(Input!$C$7,$B530,"Y")),0)</f>
        <v>-20251.8572535875</v>
      </c>
    </row>
    <row r="531" customFormat="false" ht="12.8" hidden="false" customHeight="false" outlineLevel="0" collapsed="false">
      <c r="A531" s="76" t="n">
        <v>527</v>
      </c>
      <c r="B531" s="77" t="n">
        <f aca="false">EOMONTH(Input!$C$7,A531)</f>
        <v>58957</v>
      </c>
      <c r="C531" s="77"/>
      <c r="D531" s="78" t="n">
        <f aca="false">IF(OR($B531&lt;Input!$C$25,$B531&lt;Input!$G$25),Input!$K$31*(1+Input!$K$32/100)^(DATEDIF(Input!$C$7,$B531,"Y")),0)</f>
        <v>-20251.8572535875</v>
      </c>
    </row>
    <row r="532" customFormat="false" ht="12.8" hidden="false" customHeight="false" outlineLevel="0" collapsed="false">
      <c r="A532" s="76" t="n">
        <v>528</v>
      </c>
      <c r="B532" s="77" t="n">
        <f aca="false">EOMONTH(Input!$C$7,A532)</f>
        <v>58987</v>
      </c>
      <c r="C532" s="77"/>
      <c r="D532" s="78" t="n">
        <f aca="false">IF(OR($B532&lt;Input!$C$25,$B532&lt;Input!$G$25),Input!$K$31*(1+Input!$K$32/100)^(DATEDIF(Input!$C$7,$B532,"Y")),0)</f>
        <v>-21061.931543731</v>
      </c>
    </row>
    <row r="533" customFormat="false" ht="12.8" hidden="false" customHeight="false" outlineLevel="0" collapsed="false">
      <c r="A533" s="76" t="n">
        <v>529</v>
      </c>
      <c r="B533" s="77" t="n">
        <f aca="false">EOMONTH(Input!$C$7,A533)</f>
        <v>59018</v>
      </c>
      <c r="C533" s="77"/>
      <c r="D533" s="78" t="n">
        <f aca="false">IF(OR($B533&lt;Input!$C$25,$B533&lt;Input!$G$25),Input!$K$31*(1+Input!$K$32/100)^(DATEDIF(Input!$C$7,$B533,"Y")),0)</f>
        <v>-21061.931543731</v>
      </c>
    </row>
    <row r="534" customFormat="false" ht="12.8" hidden="false" customHeight="false" outlineLevel="0" collapsed="false">
      <c r="A534" s="76" t="n">
        <v>530</v>
      </c>
      <c r="B534" s="77" t="n">
        <f aca="false">EOMONTH(Input!$C$7,A534)</f>
        <v>59049</v>
      </c>
      <c r="C534" s="77"/>
      <c r="D534" s="78" t="n">
        <f aca="false">IF(OR($B534&lt;Input!$C$25,$B534&lt;Input!$G$25),Input!$K$31*(1+Input!$K$32/100)^(DATEDIF(Input!$C$7,$B534,"Y")),0)</f>
        <v>-21061.931543731</v>
      </c>
    </row>
    <row r="535" customFormat="false" ht="12.8" hidden="false" customHeight="false" outlineLevel="0" collapsed="false">
      <c r="A535" s="76" t="n">
        <v>531</v>
      </c>
      <c r="B535" s="77" t="n">
        <f aca="false">EOMONTH(Input!$C$7,A535)</f>
        <v>59079</v>
      </c>
      <c r="C535" s="77"/>
      <c r="D535" s="78" t="n">
        <f aca="false">IF(OR($B535&lt;Input!$C$25,$B535&lt;Input!$G$25),Input!$K$31*(1+Input!$K$32/100)^(DATEDIF(Input!$C$7,$B535,"Y")),0)</f>
        <v>-21061.931543731</v>
      </c>
    </row>
    <row r="536" customFormat="false" ht="12.8" hidden="false" customHeight="false" outlineLevel="0" collapsed="false">
      <c r="A536" s="76" t="n">
        <v>532</v>
      </c>
      <c r="B536" s="77" t="n">
        <f aca="false">EOMONTH(Input!$C$7,A536)</f>
        <v>59110</v>
      </c>
      <c r="C536" s="77"/>
      <c r="D536" s="78" t="n">
        <f aca="false">IF(OR($B536&lt;Input!$C$25,$B536&lt;Input!$G$25),Input!$K$31*(1+Input!$K$32/100)^(DATEDIF(Input!$C$7,$B536,"Y")),0)</f>
        <v>-21061.931543731</v>
      </c>
    </row>
    <row r="537" customFormat="false" ht="12.8" hidden="false" customHeight="false" outlineLevel="0" collapsed="false">
      <c r="A537" s="76" t="n">
        <v>533</v>
      </c>
      <c r="B537" s="77" t="n">
        <f aca="false">EOMONTH(Input!$C$7,A537)</f>
        <v>59140</v>
      </c>
      <c r="C537" s="77"/>
      <c r="D537" s="78" t="n">
        <f aca="false">IF(OR($B537&lt;Input!$C$25,$B537&lt;Input!$G$25),Input!$K$31*(1+Input!$K$32/100)^(DATEDIF(Input!$C$7,$B537,"Y")),0)</f>
        <v>-21061.931543731</v>
      </c>
    </row>
    <row r="538" customFormat="false" ht="12.8" hidden="false" customHeight="false" outlineLevel="0" collapsed="false">
      <c r="A538" s="76" t="n">
        <v>534</v>
      </c>
      <c r="B538" s="77" t="n">
        <f aca="false">EOMONTH(Input!$C$7,A538)</f>
        <v>59171</v>
      </c>
      <c r="C538" s="77"/>
      <c r="D538" s="78" t="n">
        <f aca="false">IF(OR($B538&lt;Input!$C$25,$B538&lt;Input!$G$25),Input!$K$31*(1+Input!$K$32/100)^(DATEDIF(Input!$C$7,$B538,"Y")),0)</f>
        <v>-21061.931543731</v>
      </c>
    </row>
    <row r="539" customFormat="false" ht="12.8" hidden="false" customHeight="false" outlineLevel="0" collapsed="false">
      <c r="A539" s="76" t="n">
        <v>535</v>
      </c>
      <c r="B539" s="77" t="n">
        <f aca="false">EOMONTH(Input!$C$7,A539)</f>
        <v>59202</v>
      </c>
      <c r="C539" s="77"/>
      <c r="D539" s="78" t="n">
        <f aca="false">IF(OR($B539&lt;Input!$C$25,$B539&lt;Input!$G$25),Input!$K$31*(1+Input!$K$32/100)^(DATEDIF(Input!$C$7,$B539,"Y")),0)</f>
        <v>-21061.931543731</v>
      </c>
    </row>
    <row r="540" customFormat="false" ht="12.8" hidden="false" customHeight="false" outlineLevel="0" collapsed="false">
      <c r="A540" s="76" t="n">
        <v>536</v>
      </c>
      <c r="B540" s="77" t="n">
        <f aca="false">EOMONTH(Input!$C$7,A540)</f>
        <v>59230</v>
      </c>
      <c r="C540" s="77"/>
      <c r="D540" s="78" t="n">
        <f aca="false">IF(OR($B540&lt;Input!$C$25,$B540&lt;Input!$G$25),Input!$K$31*(1+Input!$K$32/100)^(DATEDIF(Input!$C$7,$B540,"Y")),0)</f>
        <v>-21061.931543731</v>
      </c>
    </row>
    <row r="541" customFormat="false" ht="12.8" hidden="false" customHeight="false" outlineLevel="0" collapsed="false">
      <c r="A541" s="76" t="n">
        <v>537</v>
      </c>
      <c r="B541" s="77" t="n">
        <f aca="false">EOMONTH(Input!$C$7,A541)</f>
        <v>59261</v>
      </c>
      <c r="C541" s="77"/>
      <c r="D541" s="78" t="n">
        <f aca="false">IF(OR($B541&lt;Input!$C$25,$B541&lt;Input!$G$25),Input!$K$31*(1+Input!$K$32/100)^(DATEDIF(Input!$C$7,$B541,"Y")),0)</f>
        <v>-21061.931543731</v>
      </c>
    </row>
    <row r="542" customFormat="false" ht="12.8" hidden="false" customHeight="false" outlineLevel="0" collapsed="false">
      <c r="A542" s="76" t="n">
        <v>538</v>
      </c>
      <c r="B542" s="77" t="n">
        <f aca="false">EOMONTH(Input!$C$7,A542)</f>
        <v>59291</v>
      </c>
      <c r="C542" s="77"/>
      <c r="D542" s="78" t="n">
        <f aca="false">IF(OR($B542&lt;Input!$C$25,$B542&lt;Input!$G$25),Input!$K$31*(1+Input!$K$32/100)^(DATEDIF(Input!$C$7,$B542,"Y")),0)</f>
        <v>-21061.931543731</v>
      </c>
    </row>
    <row r="543" customFormat="false" ht="12.8" hidden="false" customHeight="false" outlineLevel="0" collapsed="false">
      <c r="A543" s="76" t="n">
        <v>539</v>
      </c>
      <c r="B543" s="77" t="n">
        <f aca="false">EOMONTH(Input!$C$7,A543)</f>
        <v>59322</v>
      </c>
      <c r="C543" s="77"/>
      <c r="D543" s="78" t="n">
        <f aca="false">IF(OR($B543&lt;Input!$C$25,$B543&lt;Input!$G$25),Input!$K$31*(1+Input!$K$32/100)^(DATEDIF(Input!$C$7,$B543,"Y")),0)</f>
        <v>0</v>
      </c>
    </row>
    <row r="544" customFormat="false" ht="12.8" hidden="false" customHeight="false" outlineLevel="0" collapsed="false">
      <c r="A544" s="76" t="n">
        <v>540</v>
      </c>
      <c r="B544" s="77" t="n">
        <f aca="false">EOMONTH(Input!$C$7,A544)</f>
        <v>59352</v>
      </c>
      <c r="C544" s="77"/>
      <c r="D544" s="78" t="n">
        <f aca="false">IF(OR($B544&lt;Input!$C$25,$B544&lt;Input!$G$25),Input!$K$31*(1+Input!$K$32/100)^(DATEDIF(Input!$C$7,$B544,"Y")),0)</f>
        <v>0</v>
      </c>
    </row>
    <row r="545" customFormat="false" ht="12.8" hidden="false" customHeight="false" outlineLevel="0" collapsed="false">
      <c r="A545" s="76" t="n">
        <v>541</v>
      </c>
      <c r="B545" s="77" t="n">
        <f aca="false">EOMONTH(Input!$C$7,A545)</f>
        <v>59383</v>
      </c>
      <c r="C545" s="77"/>
      <c r="D545" s="78" t="n">
        <f aca="false">IF(OR($B545&lt;Input!$C$25,$B545&lt;Input!$G$25),Input!$K$31*(1+Input!$K$32/100)^(DATEDIF(Input!$C$7,$B545,"Y")),0)</f>
        <v>0</v>
      </c>
    </row>
    <row r="546" customFormat="false" ht="12.8" hidden="false" customHeight="false" outlineLevel="0" collapsed="false">
      <c r="A546" s="76" t="n">
        <v>542</v>
      </c>
      <c r="B546" s="77" t="n">
        <f aca="false">EOMONTH(Input!$C$7,A546)</f>
        <v>59414</v>
      </c>
      <c r="C546" s="77"/>
      <c r="D546" s="78" t="n">
        <f aca="false">IF(OR($B546&lt;Input!$C$25,$B546&lt;Input!$G$25),Input!$K$31*(1+Input!$K$32/100)^(DATEDIF(Input!$C$7,$B546,"Y")),0)</f>
        <v>0</v>
      </c>
    </row>
    <row r="547" customFormat="false" ht="12.8" hidden="false" customHeight="false" outlineLevel="0" collapsed="false">
      <c r="A547" s="76" t="n">
        <v>543</v>
      </c>
      <c r="B547" s="77" t="n">
        <f aca="false">EOMONTH(Input!$C$7,A547)</f>
        <v>59444</v>
      </c>
      <c r="C547" s="77"/>
      <c r="D547" s="78" t="n">
        <f aca="false">IF(OR($B547&lt;Input!$C$25,$B547&lt;Input!$G$25),Input!$K$31*(1+Input!$K$32/100)^(DATEDIF(Input!$C$7,$B547,"Y")),0)</f>
        <v>0</v>
      </c>
    </row>
    <row r="548" customFormat="false" ht="12.8" hidden="false" customHeight="false" outlineLevel="0" collapsed="false">
      <c r="A548" s="76" t="n">
        <v>544</v>
      </c>
      <c r="B548" s="77" t="n">
        <f aca="false">EOMONTH(Input!$C$7,A548)</f>
        <v>59475</v>
      </c>
      <c r="C548" s="77"/>
      <c r="D548" s="78" t="n">
        <f aca="false">IF(OR($B548&lt;Input!$C$25,$B548&lt;Input!$G$25),Input!$K$31*(1+Input!$K$32/100)^(DATEDIF(Input!$C$7,$B548,"Y")),0)</f>
        <v>0</v>
      </c>
    </row>
    <row r="549" customFormat="false" ht="12.8" hidden="false" customHeight="false" outlineLevel="0" collapsed="false">
      <c r="A549" s="76" t="n">
        <v>545</v>
      </c>
      <c r="B549" s="77" t="n">
        <f aca="false">EOMONTH(Input!$C$7,A549)</f>
        <v>59505</v>
      </c>
      <c r="C549" s="77"/>
      <c r="D549" s="78" t="n">
        <f aca="false">IF(OR($B549&lt;Input!$C$25,$B549&lt;Input!$G$25),Input!$K$31*(1+Input!$K$32/100)^(DATEDIF(Input!$C$7,$B549,"Y")),0)</f>
        <v>0</v>
      </c>
    </row>
    <row r="550" customFormat="false" ht="12.8" hidden="false" customHeight="false" outlineLevel="0" collapsed="false">
      <c r="A550" s="76" t="n">
        <v>546</v>
      </c>
      <c r="B550" s="77" t="n">
        <f aca="false">EOMONTH(Input!$C$7,A550)</f>
        <v>59536</v>
      </c>
      <c r="C550" s="77"/>
      <c r="D550" s="78" t="n">
        <f aca="false">IF(OR($B550&lt;Input!$C$25,$B550&lt;Input!$G$25),Input!$K$31*(1+Input!$K$32/100)^(DATEDIF(Input!$C$7,$B550,"Y")),0)</f>
        <v>0</v>
      </c>
    </row>
    <row r="551" customFormat="false" ht="12.8" hidden="false" customHeight="false" outlineLevel="0" collapsed="false">
      <c r="A551" s="76" t="n">
        <v>547</v>
      </c>
      <c r="B551" s="77" t="n">
        <f aca="false">EOMONTH(Input!$C$7,A551)</f>
        <v>59567</v>
      </c>
      <c r="C551" s="77"/>
      <c r="D551" s="78" t="n">
        <f aca="false">IF(OR($B551&lt;Input!$C$25,$B551&lt;Input!$G$25),Input!$K$31*(1+Input!$K$32/100)^(DATEDIF(Input!$C$7,$B551,"Y")),0)</f>
        <v>0</v>
      </c>
    </row>
    <row r="552" customFormat="false" ht="12.8" hidden="false" customHeight="false" outlineLevel="0" collapsed="false">
      <c r="A552" s="76" t="n">
        <v>548</v>
      </c>
      <c r="B552" s="77" t="n">
        <f aca="false">EOMONTH(Input!$C$7,A552)</f>
        <v>59595</v>
      </c>
      <c r="C552" s="77"/>
      <c r="D552" s="78" t="n">
        <f aca="false">IF(OR($B552&lt;Input!$C$25,$B552&lt;Input!$G$25),Input!$K$31*(1+Input!$K$32/100)^(DATEDIF(Input!$C$7,$B552,"Y")),0)</f>
        <v>0</v>
      </c>
    </row>
    <row r="553" customFormat="false" ht="12.8" hidden="false" customHeight="false" outlineLevel="0" collapsed="false">
      <c r="A553" s="76" t="n">
        <v>549</v>
      </c>
      <c r="B553" s="77" t="n">
        <f aca="false">EOMONTH(Input!$C$7,A553)</f>
        <v>59626</v>
      </c>
      <c r="C553" s="77"/>
      <c r="D553" s="78" t="n">
        <f aca="false">IF(OR($B553&lt;Input!$C$25,$B553&lt;Input!$G$25),Input!$K$31*(1+Input!$K$32/100)^(DATEDIF(Input!$C$7,$B553,"Y")),0)</f>
        <v>0</v>
      </c>
    </row>
    <row r="554" customFormat="false" ht="12.8" hidden="false" customHeight="false" outlineLevel="0" collapsed="false">
      <c r="A554" s="76" t="n">
        <v>550</v>
      </c>
      <c r="B554" s="77" t="n">
        <f aca="false">EOMONTH(Input!$C$7,A554)</f>
        <v>59656</v>
      </c>
      <c r="C554" s="77"/>
      <c r="D554" s="78" t="n">
        <f aca="false">IF(OR($B554&lt;Input!$C$25,$B554&lt;Input!$G$25),Input!$K$31*(1+Input!$K$32/100)^(DATEDIF(Input!$C$7,$B554,"Y")),0)</f>
        <v>0</v>
      </c>
    </row>
    <row r="555" customFormat="false" ht="12.8" hidden="false" customHeight="false" outlineLevel="0" collapsed="false">
      <c r="A555" s="76" t="n">
        <v>551</v>
      </c>
      <c r="B555" s="77" t="n">
        <f aca="false">EOMONTH(Input!$C$7,A555)</f>
        <v>59687</v>
      </c>
      <c r="C555" s="77"/>
      <c r="D555" s="78" t="n">
        <f aca="false">IF(OR($B555&lt;Input!$C$25,$B555&lt;Input!$G$25),Input!$K$31*(1+Input!$K$32/100)^(DATEDIF(Input!$C$7,$B555,"Y")),0)</f>
        <v>0</v>
      </c>
    </row>
    <row r="556" customFormat="false" ht="12.8" hidden="false" customHeight="false" outlineLevel="0" collapsed="false">
      <c r="A556" s="76" t="n">
        <v>552</v>
      </c>
      <c r="B556" s="77" t="n">
        <f aca="false">EOMONTH(Input!$C$7,A556)</f>
        <v>59717</v>
      </c>
      <c r="C556" s="77"/>
      <c r="D556" s="78" t="n">
        <f aca="false">IF(OR($B556&lt;Input!$C$25,$B556&lt;Input!$G$25),Input!$K$31*(1+Input!$K$32/100)^(DATEDIF(Input!$C$7,$B556,"Y")),0)</f>
        <v>0</v>
      </c>
    </row>
    <row r="557" customFormat="false" ht="12.8" hidden="false" customHeight="false" outlineLevel="0" collapsed="false">
      <c r="A557" s="76" t="n">
        <v>553</v>
      </c>
      <c r="B557" s="77" t="n">
        <f aca="false">EOMONTH(Input!$C$7,A557)</f>
        <v>59748</v>
      </c>
      <c r="C557" s="77"/>
      <c r="D557" s="78" t="n">
        <f aca="false">IF(OR($B557&lt;Input!$C$25,$B557&lt;Input!$G$25),Input!$K$31*(1+Input!$K$32/100)^(DATEDIF(Input!$C$7,$B557,"Y")),0)</f>
        <v>0</v>
      </c>
    </row>
    <row r="558" customFormat="false" ht="12.8" hidden="false" customHeight="false" outlineLevel="0" collapsed="false">
      <c r="A558" s="76" t="n">
        <v>554</v>
      </c>
      <c r="B558" s="77" t="n">
        <f aca="false">EOMONTH(Input!$C$7,A558)</f>
        <v>59779</v>
      </c>
      <c r="C558" s="77"/>
      <c r="D558" s="78" t="n">
        <f aca="false">IF(OR($B558&lt;Input!$C$25,$B558&lt;Input!$G$25),Input!$K$31*(1+Input!$K$32/100)^(DATEDIF(Input!$C$7,$B558,"Y")),0)</f>
        <v>0</v>
      </c>
    </row>
    <row r="559" customFormat="false" ht="12.8" hidden="false" customHeight="false" outlineLevel="0" collapsed="false">
      <c r="A559" s="76" t="n">
        <v>555</v>
      </c>
      <c r="B559" s="77" t="n">
        <f aca="false">EOMONTH(Input!$C$7,A559)</f>
        <v>59809</v>
      </c>
      <c r="C559" s="77"/>
      <c r="D559" s="78" t="n">
        <f aca="false">IF(OR($B559&lt;Input!$C$25,$B559&lt;Input!$G$25),Input!$K$31*(1+Input!$K$32/100)^(DATEDIF(Input!$C$7,$B559,"Y")),0)</f>
        <v>0</v>
      </c>
    </row>
    <row r="560" customFormat="false" ht="12.8" hidden="false" customHeight="false" outlineLevel="0" collapsed="false">
      <c r="A560" s="76" t="n">
        <v>556</v>
      </c>
      <c r="B560" s="77" t="n">
        <f aca="false">EOMONTH(Input!$C$7,A560)</f>
        <v>59840</v>
      </c>
      <c r="C560" s="77"/>
      <c r="D560" s="78" t="n">
        <f aca="false">IF(OR($B560&lt;Input!$C$25,$B560&lt;Input!$G$25),Input!$K$31*(1+Input!$K$32/100)^(DATEDIF(Input!$C$7,$B560,"Y")),0)</f>
        <v>0</v>
      </c>
    </row>
    <row r="561" customFormat="false" ht="12.8" hidden="false" customHeight="false" outlineLevel="0" collapsed="false">
      <c r="A561" s="76" t="n">
        <v>557</v>
      </c>
      <c r="B561" s="77" t="n">
        <f aca="false">EOMONTH(Input!$C$7,A561)</f>
        <v>59870</v>
      </c>
      <c r="C561" s="77"/>
      <c r="D561" s="78" t="n">
        <f aca="false">IF(OR($B561&lt;Input!$C$25,$B561&lt;Input!$G$25),Input!$K$31*(1+Input!$K$32/100)^(DATEDIF(Input!$C$7,$B561,"Y")),0)</f>
        <v>0</v>
      </c>
    </row>
    <row r="562" customFormat="false" ht="12.8" hidden="false" customHeight="false" outlineLevel="0" collapsed="false">
      <c r="A562" s="76" t="n">
        <v>558</v>
      </c>
      <c r="B562" s="77" t="n">
        <f aca="false">EOMONTH(Input!$C$7,A562)</f>
        <v>59901</v>
      </c>
      <c r="C562" s="77"/>
      <c r="D562" s="78" t="n">
        <f aca="false">IF(OR($B562&lt;Input!$C$25,$B562&lt;Input!$G$25),Input!$K$31*(1+Input!$K$32/100)^(DATEDIF(Input!$C$7,$B562,"Y")),0)</f>
        <v>0</v>
      </c>
    </row>
    <row r="563" customFormat="false" ht="12.8" hidden="false" customHeight="false" outlineLevel="0" collapsed="false">
      <c r="A563" s="76" t="n">
        <v>559</v>
      </c>
      <c r="B563" s="77" t="n">
        <f aca="false">EOMONTH(Input!$C$7,A563)</f>
        <v>59932</v>
      </c>
      <c r="C563" s="77"/>
      <c r="D563" s="78" t="n">
        <f aca="false">IF(OR($B563&lt;Input!$C$25,$B563&lt;Input!$G$25),Input!$K$31*(1+Input!$K$32/100)^(DATEDIF(Input!$C$7,$B563,"Y")),0)</f>
        <v>0</v>
      </c>
    </row>
    <row r="564" customFormat="false" ht="12.8" hidden="false" customHeight="false" outlineLevel="0" collapsed="false">
      <c r="A564" s="76" t="n">
        <v>560</v>
      </c>
      <c r="B564" s="77" t="n">
        <f aca="false">EOMONTH(Input!$C$7,A564)</f>
        <v>59961</v>
      </c>
      <c r="C564" s="77"/>
      <c r="D564" s="78" t="n">
        <f aca="false">IF(OR($B564&lt;Input!$C$25,$B564&lt;Input!$G$25),Input!$K$31*(1+Input!$K$32/100)^(DATEDIF(Input!$C$7,$B564,"Y")),0)</f>
        <v>0</v>
      </c>
    </row>
    <row r="565" customFormat="false" ht="12.8" hidden="false" customHeight="false" outlineLevel="0" collapsed="false">
      <c r="A565" s="76" t="n">
        <v>561</v>
      </c>
      <c r="B565" s="77" t="n">
        <f aca="false">EOMONTH(Input!$C$7,A565)</f>
        <v>59992</v>
      </c>
      <c r="C565" s="77"/>
      <c r="D565" s="78" t="n">
        <f aca="false">IF(OR($B565&lt;Input!$C$25,$B565&lt;Input!$G$25),Input!$K$31*(1+Input!$K$32/100)^(DATEDIF(Input!$C$7,$B565,"Y")),0)</f>
        <v>0</v>
      </c>
    </row>
    <row r="566" customFormat="false" ht="12.8" hidden="false" customHeight="false" outlineLevel="0" collapsed="false">
      <c r="A566" s="76" t="n">
        <v>562</v>
      </c>
      <c r="B566" s="77" t="n">
        <f aca="false">EOMONTH(Input!$C$7,A566)</f>
        <v>60022</v>
      </c>
      <c r="C566" s="77"/>
      <c r="D566" s="78" t="n">
        <f aca="false">IF(OR($B566&lt;Input!$C$25,$B566&lt;Input!$G$25),Input!$K$31*(1+Input!$K$32/100)^(DATEDIF(Input!$C$7,$B566,"Y")),0)</f>
        <v>0</v>
      </c>
    </row>
    <row r="567" customFormat="false" ht="12.8" hidden="false" customHeight="false" outlineLevel="0" collapsed="false">
      <c r="A567" s="76" t="n">
        <v>563</v>
      </c>
      <c r="B567" s="77" t="n">
        <f aca="false">EOMONTH(Input!$C$7,A567)</f>
        <v>60053</v>
      </c>
      <c r="C567" s="77"/>
      <c r="D567" s="78" t="n">
        <f aca="false">IF(OR($B567&lt;Input!$C$25,$B567&lt;Input!$G$25),Input!$K$31*(1+Input!$K$32/100)^(DATEDIF(Input!$C$7,$B567,"Y")),0)</f>
        <v>0</v>
      </c>
    </row>
    <row r="568" customFormat="false" ht="12.8" hidden="false" customHeight="false" outlineLevel="0" collapsed="false">
      <c r="A568" s="76" t="n">
        <v>564</v>
      </c>
      <c r="B568" s="77" t="n">
        <f aca="false">EOMONTH(Input!$C$7,A568)</f>
        <v>60083</v>
      </c>
      <c r="C568" s="77"/>
      <c r="D568" s="78" t="n">
        <f aca="false">IF(OR($B568&lt;Input!$C$25,$B568&lt;Input!$G$25),Input!$K$31*(1+Input!$K$32/100)^(DATEDIF(Input!$C$7,$B568,"Y")),0)</f>
        <v>0</v>
      </c>
    </row>
    <row r="569" customFormat="false" ht="12.8" hidden="false" customHeight="false" outlineLevel="0" collapsed="false">
      <c r="A569" s="76" t="n">
        <v>565</v>
      </c>
      <c r="B569" s="77" t="n">
        <f aca="false">EOMONTH(Input!$C$7,A569)</f>
        <v>60114</v>
      </c>
      <c r="C569" s="77"/>
      <c r="D569" s="78" t="n">
        <f aca="false">IF(OR($B569&lt;Input!$C$25,$B569&lt;Input!$G$25),Input!$K$31*(1+Input!$K$32/100)^(DATEDIF(Input!$C$7,$B569,"Y")),0)</f>
        <v>0</v>
      </c>
    </row>
    <row r="570" customFormat="false" ht="12.8" hidden="false" customHeight="false" outlineLevel="0" collapsed="false">
      <c r="A570" s="76" t="n">
        <v>566</v>
      </c>
      <c r="B570" s="77" t="n">
        <f aca="false">EOMONTH(Input!$C$7,A570)</f>
        <v>60145</v>
      </c>
      <c r="C570" s="77"/>
      <c r="D570" s="78" t="n">
        <f aca="false">IF(OR($B570&lt;Input!$C$25,$B570&lt;Input!$G$25),Input!$K$31*(1+Input!$K$32/100)^(DATEDIF(Input!$C$7,$B570,"Y")),0)</f>
        <v>0</v>
      </c>
    </row>
    <row r="571" customFormat="false" ht="12.8" hidden="false" customHeight="false" outlineLevel="0" collapsed="false">
      <c r="A571" s="76" t="n">
        <v>567</v>
      </c>
      <c r="B571" s="77" t="n">
        <f aca="false">EOMONTH(Input!$C$7,A571)</f>
        <v>60175</v>
      </c>
      <c r="C571" s="77"/>
      <c r="D571" s="78" t="n">
        <f aca="false">IF(OR($B571&lt;Input!$C$25,$B571&lt;Input!$G$25),Input!$K$31*(1+Input!$K$32/100)^(DATEDIF(Input!$C$7,$B571,"Y")),0)</f>
        <v>0</v>
      </c>
    </row>
    <row r="572" customFormat="false" ht="12.8" hidden="false" customHeight="false" outlineLevel="0" collapsed="false">
      <c r="A572" s="76" t="n">
        <v>568</v>
      </c>
      <c r="B572" s="77" t="n">
        <f aca="false">EOMONTH(Input!$C$7,A572)</f>
        <v>60206</v>
      </c>
      <c r="C572" s="77"/>
      <c r="D572" s="78" t="n">
        <f aca="false">IF(OR($B572&lt;Input!$C$25,$B572&lt;Input!$G$25),Input!$K$31*(1+Input!$K$32/100)^(DATEDIF(Input!$C$7,$B572,"Y")),0)</f>
        <v>0</v>
      </c>
    </row>
    <row r="573" customFormat="false" ht="12.8" hidden="false" customHeight="false" outlineLevel="0" collapsed="false">
      <c r="A573" s="76" t="n">
        <v>569</v>
      </c>
      <c r="B573" s="77" t="n">
        <f aca="false">EOMONTH(Input!$C$7,A573)</f>
        <v>60236</v>
      </c>
      <c r="C573" s="77"/>
      <c r="D573" s="78" t="n">
        <f aca="false">IF(OR($B573&lt;Input!$C$25,$B573&lt;Input!$G$25),Input!$K$31*(1+Input!$K$32/100)^(DATEDIF(Input!$C$7,$B573,"Y")),0)</f>
        <v>0</v>
      </c>
    </row>
    <row r="574" customFormat="false" ht="12.8" hidden="false" customHeight="false" outlineLevel="0" collapsed="false">
      <c r="A574" s="76" t="n">
        <v>570</v>
      </c>
      <c r="B574" s="77" t="n">
        <f aca="false">EOMONTH(Input!$C$7,A574)</f>
        <v>60267</v>
      </c>
      <c r="C574" s="77"/>
      <c r="D574" s="78" t="n">
        <f aca="false">IF(OR($B574&lt;Input!$C$25,$B574&lt;Input!$G$25),Input!$K$31*(1+Input!$K$32/100)^(DATEDIF(Input!$C$7,$B574,"Y")),0)</f>
        <v>0</v>
      </c>
    </row>
    <row r="575" customFormat="false" ht="12.8" hidden="false" customHeight="false" outlineLevel="0" collapsed="false">
      <c r="A575" s="76" t="n">
        <v>571</v>
      </c>
      <c r="B575" s="77" t="n">
        <f aca="false">EOMONTH(Input!$C$7,A575)</f>
        <v>60298</v>
      </c>
      <c r="C575" s="77"/>
      <c r="D575" s="78" t="n">
        <f aca="false">IF(OR($B575&lt;Input!$C$25,$B575&lt;Input!$G$25),Input!$K$31*(1+Input!$K$32/100)^(DATEDIF(Input!$C$7,$B575,"Y")),0)</f>
        <v>0</v>
      </c>
    </row>
    <row r="576" customFormat="false" ht="12.8" hidden="false" customHeight="false" outlineLevel="0" collapsed="false">
      <c r="A576" s="76" t="n">
        <v>572</v>
      </c>
      <c r="B576" s="77" t="n">
        <f aca="false">EOMONTH(Input!$C$7,A576)</f>
        <v>60326</v>
      </c>
      <c r="C576" s="77"/>
      <c r="D576" s="78" t="n">
        <f aca="false">IF(OR($B576&lt;Input!$C$25,$B576&lt;Input!$G$25),Input!$K$31*(1+Input!$K$32/100)^(DATEDIF(Input!$C$7,$B576,"Y")),0)</f>
        <v>0</v>
      </c>
    </row>
    <row r="577" customFormat="false" ht="12.8" hidden="false" customHeight="false" outlineLevel="0" collapsed="false">
      <c r="A577" s="76" t="n">
        <v>573</v>
      </c>
      <c r="B577" s="77" t="n">
        <f aca="false">EOMONTH(Input!$C$7,A577)</f>
        <v>60357</v>
      </c>
      <c r="C577" s="77"/>
      <c r="D577" s="78" t="n">
        <f aca="false">IF(OR($B577&lt;Input!$C$25,$B577&lt;Input!$G$25),Input!$K$31*(1+Input!$K$32/100)^(DATEDIF(Input!$C$7,$B577,"Y")),0)</f>
        <v>0</v>
      </c>
    </row>
    <row r="578" customFormat="false" ht="12.8" hidden="false" customHeight="false" outlineLevel="0" collapsed="false">
      <c r="A578" s="76" t="n">
        <v>574</v>
      </c>
      <c r="B578" s="77" t="n">
        <f aca="false">EOMONTH(Input!$C$7,A578)</f>
        <v>60387</v>
      </c>
      <c r="C578" s="77"/>
      <c r="D578" s="78" t="n">
        <f aca="false">IF(OR($B578&lt;Input!$C$25,$B578&lt;Input!$G$25),Input!$K$31*(1+Input!$K$32/100)^(DATEDIF(Input!$C$7,$B578,"Y")),0)</f>
        <v>0</v>
      </c>
    </row>
    <row r="579" customFormat="false" ht="12.8" hidden="false" customHeight="false" outlineLevel="0" collapsed="false">
      <c r="A579" s="76" t="n">
        <v>575</v>
      </c>
      <c r="B579" s="77" t="n">
        <f aca="false">EOMONTH(Input!$C$7,A579)</f>
        <v>60418</v>
      </c>
      <c r="C579" s="77"/>
      <c r="D579" s="78" t="n">
        <f aca="false">IF(OR($B579&lt;Input!$C$25,$B579&lt;Input!$G$25),Input!$K$31*(1+Input!$K$32/100)^(DATEDIF(Input!$C$7,$B579,"Y")),0)</f>
        <v>0</v>
      </c>
    </row>
    <row r="580" customFormat="false" ht="12.8" hidden="false" customHeight="false" outlineLevel="0" collapsed="false">
      <c r="A580" s="76" t="n">
        <v>576</v>
      </c>
      <c r="B580" s="77" t="n">
        <f aca="false">EOMONTH(Input!$C$7,A580)</f>
        <v>60448</v>
      </c>
      <c r="C580" s="77"/>
      <c r="D580" s="78" t="n">
        <f aca="false">IF(OR($B580&lt;Input!$C$25,$B580&lt;Input!$G$25),Input!$K$31*(1+Input!$K$32/100)^(DATEDIF(Input!$C$7,$B580,"Y")),0)</f>
        <v>0</v>
      </c>
    </row>
    <row r="581" customFormat="false" ht="12.8" hidden="false" customHeight="false" outlineLevel="0" collapsed="false">
      <c r="A581" s="76" t="n">
        <v>577</v>
      </c>
      <c r="B581" s="77" t="n">
        <f aca="false">EOMONTH(Input!$C$7,A581)</f>
        <v>60479</v>
      </c>
      <c r="C581" s="77"/>
      <c r="D581" s="78" t="n">
        <f aca="false">IF(OR($B581&lt;Input!$C$25,$B581&lt;Input!$G$25),Input!$K$31*(1+Input!$K$32/100)^(DATEDIF(Input!$C$7,$B581,"Y")),0)</f>
        <v>0</v>
      </c>
    </row>
    <row r="582" customFormat="false" ht="12.8" hidden="false" customHeight="false" outlineLevel="0" collapsed="false">
      <c r="A582" s="76" t="n">
        <v>578</v>
      </c>
      <c r="B582" s="77" t="n">
        <f aca="false">EOMONTH(Input!$C$7,A582)</f>
        <v>60510</v>
      </c>
      <c r="C582" s="77"/>
      <c r="D582" s="78" t="n">
        <f aca="false">IF(OR($B582&lt;Input!$C$25,$B582&lt;Input!$G$25),Input!$K$31*(1+Input!$K$32/100)^(DATEDIF(Input!$C$7,$B582,"Y")),0)</f>
        <v>0</v>
      </c>
    </row>
    <row r="583" customFormat="false" ht="12.8" hidden="false" customHeight="false" outlineLevel="0" collapsed="false">
      <c r="A583" s="76" t="n">
        <v>579</v>
      </c>
      <c r="B583" s="77" t="n">
        <f aca="false">EOMONTH(Input!$C$7,A583)</f>
        <v>60540</v>
      </c>
      <c r="C583" s="77"/>
      <c r="D583" s="78" t="n">
        <f aca="false">IF(OR($B583&lt;Input!$C$25,$B583&lt;Input!$G$25),Input!$K$31*(1+Input!$K$32/100)^(DATEDIF(Input!$C$7,$B583,"Y")),0)</f>
        <v>0</v>
      </c>
    </row>
    <row r="584" customFormat="false" ht="12.8" hidden="false" customHeight="false" outlineLevel="0" collapsed="false">
      <c r="A584" s="76" t="n">
        <v>580</v>
      </c>
      <c r="B584" s="77" t="n">
        <f aca="false">EOMONTH(Input!$C$7,A584)</f>
        <v>60571</v>
      </c>
      <c r="C584" s="77"/>
      <c r="D584" s="78" t="n">
        <f aca="false">IF(OR($B584&lt;Input!$C$25,$B584&lt;Input!$G$25),Input!$K$31*(1+Input!$K$32/100)^(DATEDIF(Input!$C$7,$B584,"Y")),0)</f>
        <v>0</v>
      </c>
    </row>
    <row r="585" customFormat="false" ht="12.8" hidden="false" customHeight="false" outlineLevel="0" collapsed="false">
      <c r="A585" s="76" t="n">
        <v>581</v>
      </c>
      <c r="B585" s="77" t="n">
        <f aca="false">EOMONTH(Input!$C$7,A585)</f>
        <v>60601</v>
      </c>
      <c r="C585" s="77"/>
      <c r="D585" s="78" t="n">
        <f aca="false">IF(OR($B585&lt;Input!$C$25,$B585&lt;Input!$G$25),Input!$K$31*(1+Input!$K$32/100)^(DATEDIF(Input!$C$7,$B585,"Y")),0)</f>
        <v>0</v>
      </c>
    </row>
    <row r="586" customFormat="false" ht="12.8" hidden="false" customHeight="false" outlineLevel="0" collapsed="false">
      <c r="A586" s="76" t="n">
        <v>582</v>
      </c>
      <c r="B586" s="77" t="n">
        <f aca="false">EOMONTH(Input!$C$7,A586)</f>
        <v>60632</v>
      </c>
      <c r="C586" s="77"/>
      <c r="D586" s="78" t="n">
        <f aca="false">IF(OR($B586&lt;Input!$C$25,$B586&lt;Input!$G$25),Input!$K$31*(1+Input!$K$32/100)^(DATEDIF(Input!$C$7,$B586,"Y")),0)</f>
        <v>0</v>
      </c>
    </row>
    <row r="587" customFormat="false" ht="12.8" hidden="false" customHeight="false" outlineLevel="0" collapsed="false">
      <c r="A587" s="76" t="n">
        <v>583</v>
      </c>
      <c r="B587" s="77" t="n">
        <f aca="false">EOMONTH(Input!$C$7,A587)</f>
        <v>60663</v>
      </c>
      <c r="C587" s="77"/>
      <c r="D587" s="78" t="n">
        <f aca="false">IF(OR($B587&lt;Input!$C$25,$B587&lt;Input!$G$25),Input!$K$31*(1+Input!$K$32/100)^(DATEDIF(Input!$C$7,$B587,"Y")),0)</f>
        <v>0</v>
      </c>
    </row>
    <row r="588" customFormat="false" ht="12.8" hidden="false" customHeight="false" outlineLevel="0" collapsed="false">
      <c r="A588" s="76" t="n">
        <v>584</v>
      </c>
      <c r="B588" s="77" t="n">
        <f aca="false">EOMONTH(Input!$C$7,A588)</f>
        <v>60691</v>
      </c>
      <c r="C588" s="77"/>
      <c r="D588" s="78" t="n">
        <f aca="false">IF(OR($B588&lt;Input!$C$25,$B588&lt;Input!$G$25),Input!$K$31*(1+Input!$K$32/100)^(DATEDIF(Input!$C$7,$B588,"Y")),0)</f>
        <v>0</v>
      </c>
    </row>
    <row r="589" customFormat="false" ht="12.8" hidden="false" customHeight="false" outlineLevel="0" collapsed="false">
      <c r="A589" s="76" t="n">
        <v>585</v>
      </c>
      <c r="B589" s="77" t="n">
        <f aca="false">EOMONTH(Input!$C$7,A589)</f>
        <v>60722</v>
      </c>
      <c r="C589" s="77"/>
      <c r="D589" s="78" t="n">
        <f aca="false">IF(OR($B589&lt;Input!$C$25,$B589&lt;Input!$G$25),Input!$K$31*(1+Input!$K$32/100)^(DATEDIF(Input!$C$7,$B589,"Y")),0)</f>
        <v>0</v>
      </c>
    </row>
    <row r="590" customFormat="false" ht="12.8" hidden="false" customHeight="false" outlineLevel="0" collapsed="false">
      <c r="A590" s="76" t="n">
        <v>586</v>
      </c>
      <c r="B590" s="77" t="n">
        <f aca="false">EOMONTH(Input!$C$7,A590)</f>
        <v>60752</v>
      </c>
      <c r="C590" s="77"/>
      <c r="D590" s="78" t="n">
        <f aca="false">IF(OR($B590&lt;Input!$C$25,$B590&lt;Input!$G$25),Input!$K$31*(1+Input!$K$32/100)^(DATEDIF(Input!$C$7,$B590,"Y")),0)</f>
        <v>0</v>
      </c>
    </row>
    <row r="591" customFormat="false" ht="12.8" hidden="false" customHeight="false" outlineLevel="0" collapsed="false">
      <c r="A591" s="76" t="n">
        <v>587</v>
      </c>
      <c r="B591" s="77" t="n">
        <f aca="false">EOMONTH(Input!$C$7,A591)</f>
        <v>60783</v>
      </c>
      <c r="C591" s="77"/>
      <c r="D591" s="78" t="n">
        <f aca="false">IF(OR($B591&lt;Input!$C$25,$B591&lt;Input!$G$25),Input!$K$31*(1+Input!$K$32/100)^(DATEDIF(Input!$C$7,$B591,"Y")),0)</f>
        <v>0</v>
      </c>
    </row>
    <row r="592" customFormat="false" ht="12.8" hidden="false" customHeight="false" outlineLevel="0" collapsed="false">
      <c r="A592" s="76" t="n">
        <v>588</v>
      </c>
      <c r="B592" s="77" t="n">
        <f aca="false">EOMONTH(Input!$C$7,A592)</f>
        <v>60813</v>
      </c>
      <c r="C592" s="77"/>
      <c r="D592" s="78" t="n">
        <f aca="false">IF(OR($B592&lt;Input!$C$25,$B592&lt;Input!$G$25),Input!$K$31*(1+Input!$K$32/100)^(DATEDIF(Input!$C$7,$B592,"Y")),0)</f>
        <v>0</v>
      </c>
    </row>
    <row r="593" customFormat="false" ht="12.8" hidden="false" customHeight="false" outlineLevel="0" collapsed="false">
      <c r="A593" s="76" t="n">
        <v>589</v>
      </c>
      <c r="B593" s="77" t="n">
        <f aca="false">EOMONTH(Input!$C$7,A593)</f>
        <v>60844</v>
      </c>
      <c r="C593" s="77"/>
      <c r="D593" s="78" t="n">
        <f aca="false">IF(OR($B593&lt;Input!$C$25,$B593&lt;Input!$G$25),Input!$K$31*(1+Input!$K$32/100)^(DATEDIF(Input!$C$7,$B593,"Y")),0)</f>
        <v>0</v>
      </c>
    </row>
    <row r="594" customFormat="false" ht="12.8" hidden="false" customHeight="false" outlineLevel="0" collapsed="false">
      <c r="A594" s="76" t="n">
        <v>590</v>
      </c>
      <c r="B594" s="77" t="n">
        <f aca="false">EOMONTH(Input!$C$7,A594)</f>
        <v>60875</v>
      </c>
      <c r="C594" s="77"/>
      <c r="D594" s="78" t="n">
        <f aca="false">IF(OR($B594&lt;Input!$C$25,$B594&lt;Input!$G$25),Input!$K$31*(1+Input!$K$32/100)^(DATEDIF(Input!$C$7,$B594,"Y")),0)</f>
        <v>0</v>
      </c>
    </row>
    <row r="595" customFormat="false" ht="12.8" hidden="false" customHeight="false" outlineLevel="0" collapsed="false">
      <c r="A595" s="76" t="n">
        <v>591</v>
      </c>
      <c r="B595" s="77" t="n">
        <f aca="false">EOMONTH(Input!$C$7,A595)</f>
        <v>60905</v>
      </c>
      <c r="C595" s="77"/>
      <c r="D595" s="78" t="n">
        <f aca="false">IF(OR($B595&lt;Input!$C$25,$B595&lt;Input!$G$25),Input!$K$31*(1+Input!$K$32/100)^(DATEDIF(Input!$C$7,$B595,"Y")),0)</f>
        <v>0</v>
      </c>
    </row>
    <row r="596" customFormat="false" ht="12.8" hidden="false" customHeight="false" outlineLevel="0" collapsed="false">
      <c r="A596" s="76" t="n">
        <v>592</v>
      </c>
      <c r="B596" s="77" t="n">
        <f aca="false">EOMONTH(Input!$C$7,A596)</f>
        <v>60936</v>
      </c>
      <c r="C596" s="77"/>
      <c r="D596" s="78" t="n">
        <f aca="false">IF(OR($B596&lt;Input!$C$25,$B596&lt;Input!$G$25),Input!$K$31*(1+Input!$K$32/100)^(DATEDIF(Input!$C$7,$B596,"Y")),0)</f>
        <v>0</v>
      </c>
    </row>
    <row r="597" customFormat="false" ht="12.8" hidden="false" customHeight="false" outlineLevel="0" collapsed="false">
      <c r="A597" s="76" t="n">
        <v>593</v>
      </c>
      <c r="B597" s="77" t="n">
        <f aca="false">EOMONTH(Input!$C$7,A597)</f>
        <v>60966</v>
      </c>
      <c r="C597" s="77"/>
      <c r="D597" s="78" t="n">
        <f aca="false">IF(OR($B597&lt;Input!$C$25,$B597&lt;Input!$G$25),Input!$K$31*(1+Input!$K$32/100)^(DATEDIF(Input!$C$7,$B597,"Y")),0)</f>
        <v>0</v>
      </c>
    </row>
    <row r="598" customFormat="false" ht="12.8" hidden="false" customHeight="false" outlineLevel="0" collapsed="false">
      <c r="A598" s="76" t="n">
        <v>594</v>
      </c>
      <c r="B598" s="77" t="n">
        <f aca="false">EOMONTH(Input!$C$7,A598)</f>
        <v>60997</v>
      </c>
      <c r="C598" s="77"/>
      <c r="D598" s="78" t="n">
        <f aca="false">IF(OR($B598&lt;Input!$C$25,$B598&lt;Input!$G$25),Input!$K$31*(1+Input!$K$32/100)^(DATEDIF(Input!$C$7,$B598,"Y")),0)</f>
        <v>0</v>
      </c>
    </row>
    <row r="599" customFormat="false" ht="12.8" hidden="false" customHeight="false" outlineLevel="0" collapsed="false">
      <c r="A599" s="76" t="n">
        <v>595</v>
      </c>
      <c r="B599" s="77" t="n">
        <f aca="false">EOMONTH(Input!$C$7,A599)</f>
        <v>61028</v>
      </c>
      <c r="C599" s="77"/>
      <c r="D599" s="78" t="n">
        <f aca="false">IF(OR($B599&lt;Input!$C$25,$B599&lt;Input!$G$25),Input!$K$31*(1+Input!$K$32/100)^(DATEDIF(Input!$C$7,$B599,"Y")),0)</f>
        <v>0</v>
      </c>
    </row>
    <row r="600" customFormat="false" ht="12.8" hidden="false" customHeight="false" outlineLevel="0" collapsed="false">
      <c r="A600" s="76" t="n">
        <v>596</v>
      </c>
      <c r="B600" s="77" t="n">
        <f aca="false">EOMONTH(Input!$C$7,A600)</f>
        <v>61056</v>
      </c>
      <c r="C600" s="77"/>
      <c r="D600" s="78" t="n">
        <f aca="false">IF(OR($B600&lt;Input!$C$25,$B600&lt;Input!$G$25),Input!$K$31*(1+Input!$K$32/100)^(DATEDIF(Input!$C$7,$B600,"Y")),0)</f>
        <v>0</v>
      </c>
    </row>
    <row r="601" customFormat="false" ht="12.8" hidden="false" customHeight="false" outlineLevel="0" collapsed="false">
      <c r="A601" s="76" t="n">
        <v>597</v>
      </c>
      <c r="B601" s="77" t="n">
        <f aca="false">EOMONTH(Input!$C$7,A601)</f>
        <v>61087</v>
      </c>
      <c r="C601" s="77"/>
      <c r="D601" s="78" t="n">
        <f aca="false">IF(OR($B601&lt;Input!$C$25,$B601&lt;Input!$G$25),Input!$K$31*(1+Input!$K$32/100)^(DATEDIF(Input!$C$7,$B601,"Y")),0)</f>
        <v>0</v>
      </c>
    </row>
    <row r="602" customFormat="false" ht="12.8" hidden="false" customHeight="false" outlineLevel="0" collapsed="false">
      <c r="A602" s="76" t="n">
        <v>598</v>
      </c>
      <c r="B602" s="77" t="n">
        <f aca="false">EOMONTH(Input!$C$7,A602)</f>
        <v>61117</v>
      </c>
      <c r="C602" s="77"/>
      <c r="D602" s="78" t="n">
        <f aca="false">IF(OR($B602&lt;Input!$C$25,$B602&lt;Input!$G$25),Input!$K$31*(1+Input!$K$32/100)^(DATEDIF(Input!$C$7,$B602,"Y")),0)</f>
        <v>0</v>
      </c>
    </row>
    <row r="603" customFormat="false" ht="12.8" hidden="false" customHeight="false" outlineLevel="0" collapsed="false">
      <c r="A603" s="76" t="n">
        <v>599</v>
      </c>
      <c r="B603" s="77" t="n">
        <f aca="false">EOMONTH(Input!$C$7,A603)</f>
        <v>61148</v>
      </c>
      <c r="C603" s="77"/>
      <c r="D603" s="78" t="n">
        <f aca="false">IF(OR($B603&lt;Input!$C$25,$B603&lt;Input!$G$25),Input!$K$31*(1+Input!$K$32/100)^(DATEDIF(Input!$C$7,$B603,"Y")),0)</f>
        <v>0</v>
      </c>
    </row>
    <row r="604" customFormat="false" ht="12.8" hidden="false" customHeight="false" outlineLevel="0" collapsed="false">
      <c r="A604" s="76" t="n">
        <v>600</v>
      </c>
      <c r="B604" s="77" t="n">
        <f aca="false">EOMONTH(Input!$C$7,A604)</f>
        <v>61178</v>
      </c>
      <c r="C604" s="77"/>
      <c r="D604" s="78" t="n">
        <f aca="false">IF(OR($B604&lt;Input!$C$25,$B604&lt;Input!$G$25),Input!$K$31*(1+Input!$K$32/100)^(DATEDIF(Input!$C$7,$B604,"Y")),0)</f>
        <v>0</v>
      </c>
    </row>
    <row r="605" customFormat="false" ht="12.8" hidden="false" customHeight="false" outlineLevel="0" collapsed="false">
      <c r="A605" s="76" t="n">
        <v>601</v>
      </c>
      <c r="B605" s="77" t="n">
        <f aca="false">EOMONTH(Input!$C$7,A605)</f>
        <v>61209</v>
      </c>
      <c r="C605" s="77"/>
      <c r="D605" s="78" t="n">
        <f aca="false">IF(OR($B605&lt;Input!$C$25,$B605&lt;Input!$G$25),Input!$K$31*(1+Input!$K$32/100)^(DATEDIF(Input!$C$7,$B605,"Y")),0)</f>
        <v>0</v>
      </c>
    </row>
    <row r="606" customFormat="false" ht="12.8" hidden="false" customHeight="false" outlineLevel="0" collapsed="false">
      <c r="A606" s="76" t="n">
        <v>602</v>
      </c>
      <c r="B606" s="77" t="n">
        <f aca="false">EOMONTH(Input!$C$7,A606)</f>
        <v>61240</v>
      </c>
      <c r="C606" s="77"/>
      <c r="D606" s="78" t="n">
        <f aca="false">IF(OR($B606&lt;Input!$C$25,$B606&lt;Input!$G$25),Input!$K$31*(1+Input!$K$32/100)^(DATEDIF(Input!$C$7,$B606,"Y")),0)</f>
        <v>0</v>
      </c>
    </row>
    <row r="607" customFormat="false" ht="12.8" hidden="false" customHeight="false" outlineLevel="0" collapsed="false">
      <c r="A607" s="76" t="n">
        <v>603</v>
      </c>
      <c r="B607" s="77" t="n">
        <f aca="false">EOMONTH(Input!$C$7,A607)</f>
        <v>61270</v>
      </c>
      <c r="C607" s="77"/>
      <c r="D607" s="78" t="n">
        <f aca="false">IF(OR($B607&lt;Input!$C$25,$B607&lt;Input!$G$25),Input!$K$31*(1+Input!$K$32/100)^(DATEDIF(Input!$C$7,$B607,"Y")),0)</f>
        <v>0</v>
      </c>
    </row>
    <row r="608" customFormat="false" ht="12.8" hidden="false" customHeight="false" outlineLevel="0" collapsed="false">
      <c r="A608" s="76" t="n">
        <v>604</v>
      </c>
      <c r="B608" s="77" t="n">
        <f aca="false">EOMONTH(Input!$C$7,A608)</f>
        <v>61301</v>
      </c>
      <c r="C608" s="77"/>
      <c r="D608" s="78" t="n">
        <f aca="false">IF(OR($B608&lt;Input!$C$25,$B608&lt;Input!$G$25),Input!$K$31*(1+Input!$K$32/100)^(DATEDIF(Input!$C$7,$B608,"Y")),0)</f>
        <v>0</v>
      </c>
    </row>
    <row r="609" customFormat="false" ht="12.8" hidden="false" customHeight="false" outlineLevel="0" collapsed="false">
      <c r="A609" s="76" t="n">
        <v>605</v>
      </c>
      <c r="B609" s="77" t="n">
        <f aca="false">EOMONTH(Input!$C$7,A609)</f>
        <v>61331</v>
      </c>
      <c r="C609" s="77"/>
      <c r="D609" s="78" t="n">
        <f aca="false">IF(OR($B609&lt;Input!$C$25,$B609&lt;Input!$G$25),Input!$K$31*(1+Input!$K$32/100)^(DATEDIF(Input!$C$7,$B609,"Y")),0)</f>
        <v>0</v>
      </c>
    </row>
    <row r="610" customFormat="false" ht="12.8" hidden="false" customHeight="false" outlineLevel="0" collapsed="false">
      <c r="A610" s="76" t="n">
        <v>606</v>
      </c>
      <c r="B610" s="77" t="n">
        <f aca="false">EOMONTH(Input!$C$7,A610)</f>
        <v>61362</v>
      </c>
      <c r="C610" s="77"/>
      <c r="D610" s="78" t="n">
        <f aca="false">IF(OR($B610&lt;Input!$C$25,$B610&lt;Input!$G$25),Input!$K$31*(1+Input!$K$32/100)^(DATEDIF(Input!$C$7,$B610,"Y")),0)</f>
        <v>0</v>
      </c>
    </row>
    <row r="611" customFormat="false" ht="12.8" hidden="false" customHeight="false" outlineLevel="0" collapsed="false">
      <c r="A611" s="76" t="n">
        <v>607</v>
      </c>
      <c r="B611" s="77" t="n">
        <f aca="false">EOMONTH(Input!$C$7,A611)</f>
        <v>61393</v>
      </c>
      <c r="C611" s="77"/>
      <c r="D611" s="78" t="n">
        <f aca="false">IF(OR($B611&lt;Input!$C$25,$B611&lt;Input!$G$25),Input!$K$31*(1+Input!$K$32/100)^(DATEDIF(Input!$C$7,$B611,"Y")),0)</f>
        <v>0</v>
      </c>
    </row>
    <row r="612" customFormat="false" ht="12.8" hidden="false" customHeight="false" outlineLevel="0" collapsed="false">
      <c r="A612" s="76" t="n">
        <v>608</v>
      </c>
      <c r="B612" s="77" t="n">
        <f aca="false">EOMONTH(Input!$C$7,A612)</f>
        <v>61422</v>
      </c>
      <c r="C612" s="77"/>
      <c r="D612" s="78" t="n">
        <f aca="false">IF(OR($B612&lt;Input!$C$25,$B612&lt;Input!$G$25),Input!$K$31*(1+Input!$K$32/100)^(DATEDIF(Input!$C$7,$B612,"Y")),0)</f>
        <v>0</v>
      </c>
    </row>
    <row r="613" customFormat="false" ht="12.8" hidden="false" customHeight="false" outlineLevel="0" collapsed="false">
      <c r="A613" s="76" t="n">
        <v>609</v>
      </c>
      <c r="B613" s="77" t="n">
        <f aca="false">EOMONTH(Input!$C$7,A613)</f>
        <v>61453</v>
      </c>
      <c r="C613" s="77"/>
      <c r="D613" s="78" t="n">
        <f aca="false">IF(OR($B613&lt;Input!$C$25,$B613&lt;Input!$G$25),Input!$K$31*(1+Input!$K$32/100)^(DATEDIF(Input!$C$7,$B613,"Y")),0)</f>
        <v>0</v>
      </c>
    </row>
    <row r="614" customFormat="false" ht="12.8" hidden="false" customHeight="false" outlineLevel="0" collapsed="false">
      <c r="A614" s="76" t="n">
        <v>610</v>
      </c>
      <c r="B614" s="77" t="n">
        <f aca="false">EOMONTH(Input!$C$7,A614)</f>
        <v>61483</v>
      </c>
      <c r="C614" s="77"/>
      <c r="D614" s="78" t="n">
        <f aca="false">IF(OR($B614&lt;Input!$C$25,$B614&lt;Input!$G$25),Input!$K$31*(1+Input!$K$32/100)^(DATEDIF(Input!$C$7,$B614,"Y")),0)</f>
        <v>0</v>
      </c>
    </row>
    <row r="615" customFormat="false" ht="12.8" hidden="false" customHeight="false" outlineLevel="0" collapsed="false">
      <c r="A615" s="76" t="n">
        <v>611</v>
      </c>
      <c r="B615" s="77" t="n">
        <f aca="false">EOMONTH(Input!$C$7,A615)</f>
        <v>61514</v>
      </c>
      <c r="C615" s="77"/>
      <c r="D615" s="78" t="n">
        <f aca="false">IF(OR($B615&lt;Input!$C$25,$B615&lt;Input!$G$25),Input!$K$31*(1+Input!$K$32/100)^(DATEDIF(Input!$C$7,$B615,"Y")),0)</f>
        <v>0</v>
      </c>
    </row>
    <row r="616" customFormat="false" ht="12.8" hidden="false" customHeight="false" outlineLevel="0" collapsed="false">
      <c r="A616" s="76" t="n">
        <v>612</v>
      </c>
      <c r="B616" s="77" t="n">
        <f aca="false">EOMONTH(Input!$C$7,A616)</f>
        <v>61544</v>
      </c>
      <c r="C616" s="77"/>
      <c r="D616" s="78" t="n">
        <f aca="false">IF(OR($B616&lt;Input!$C$25,$B616&lt;Input!$G$25),Input!$K$31*(1+Input!$K$32/100)^(DATEDIF(Input!$C$7,$B616,"Y")),0)</f>
        <v>0</v>
      </c>
    </row>
    <row r="617" customFormat="false" ht="12.8" hidden="false" customHeight="false" outlineLevel="0" collapsed="false">
      <c r="A617" s="76" t="n">
        <v>613</v>
      </c>
      <c r="B617" s="77" t="n">
        <f aca="false">EOMONTH(Input!$C$7,A617)</f>
        <v>61575</v>
      </c>
      <c r="C617" s="77"/>
      <c r="D617" s="78" t="n">
        <f aca="false">IF(OR($B617&lt;Input!$C$25,$B617&lt;Input!$G$25),Input!$K$31*(1+Input!$K$32/100)^(DATEDIF(Input!$C$7,$B617,"Y")),0)</f>
        <v>0</v>
      </c>
    </row>
    <row r="618" customFormat="false" ht="12.8" hidden="false" customHeight="false" outlineLevel="0" collapsed="false">
      <c r="A618" s="76" t="n">
        <v>614</v>
      </c>
      <c r="B618" s="77" t="n">
        <f aca="false">EOMONTH(Input!$C$7,A618)</f>
        <v>61606</v>
      </c>
      <c r="C618" s="77"/>
      <c r="D618" s="78" t="n">
        <f aca="false">IF(OR($B618&lt;Input!$C$25,$B618&lt;Input!$G$25),Input!$K$31*(1+Input!$K$32/100)^(DATEDIF(Input!$C$7,$B618,"Y")),0)</f>
        <v>0</v>
      </c>
    </row>
    <row r="619" customFormat="false" ht="12.8" hidden="false" customHeight="false" outlineLevel="0" collapsed="false">
      <c r="A619" s="76" t="n">
        <v>615</v>
      </c>
      <c r="B619" s="77" t="n">
        <f aca="false">EOMONTH(Input!$C$7,A619)</f>
        <v>61636</v>
      </c>
      <c r="C619" s="77"/>
      <c r="D619" s="78" t="n">
        <f aca="false">IF(OR($B619&lt;Input!$C$25,$B619&lt;Input!$G$25),Input!$K$31*(1+Input!$K$32/100)^(DATEDIF(Input!$C$7,$B619,"Y")),0)</f>
        <v>0</v>
      </c>
    </row>
    <row r="620" customFormat="false" ht="12.8" hidden="false" customHeight="false" outlineLevel="0" collapsed="false">
      <c r="A620" s="76" t="n">
        <v>616</v>
      </c>
      <c r="B620" s="77" t="n">
        <f aca="false">EOMONTH(Input!$C$7,A620)</f>
        <v>61667</v>
      </c>
      <c r="C620" s="77"/>
      <c r="D620" s="78" t="n">
        <f aca="false">IF(OR($B620&lt;Input!$C$25,$B620&lt;Input!$G$25),Input!$K$31*(1+Input!$K$32/100)^(DATEDIF(Input!$C$7,$B620,"Y")),0)</f>
        <v>0</v>
      </c>
    </row>
    <row r="621" customFormat="false" ht="12.8" hidden="false" customHeight="false" outlineLevel="0" collapsed="false">
      <c r="A621" s="76" t="n">
        <v>617</v>
      </c>
      <c r="B621" s="77" t="n">
        <f aca="false">EOMONTH(Input!$C$7,A621)</f>
        <v>61697</v>
      </c>
      <c r="C621" s="77"/>
      <c r="D621" s="78" t="n">
        <f aca="false">IF(OR($B621&lt;Input!$C$25,$B621&lt;Input!$G$25),Input!$K$31*(1+Input!$K$32/100)^(DATEDIF(Input!$C$7,$B621,"Y")),0)</f>
        <v>0</v>
      </c>
    </row>
    <row r="622" customFormat="false" ht="12.8" hidden="false" customHeight="false" outlineLevel="0" collapsed="false">
      <c r="A622" s="76" t="n">
        <v>618</v>
      </c>
      <c r="B622" s="77" t="n">
        <f aca="false">EOMONTH(Input!$C$7,A622)</f>
        <v>61728</v>
      </c>
      <c r="C622" s="77"/>
      <c r="D622" s="78" t="n">
        <f aca="false">IF(OR($B622&lt;Input!$C$25,$B622&lt;Input!$G$25),Input!$K$31*(1+Input!$K$32/100)^(DATEDIF(Input!$C$7,$B622,"Y")),0)</f>
        <v>0</v>
      </c>
    </row>
    <row r="623" customFormat="false" ht="12.8" hidden="false" customHeight="false" outlineLevel="0" collapsed="false">
      <c r="A623" s="76" t="n">
        <v>619</v>
      </c>
      <c r="B623" s="77" t="n">
        <f aca="false">EOMONTH(Input!$C$7,A623)</f>
        <v>61759</v>
      </c>
      <c r="C623" s="77"/>
      <c r="D623" s="78" t="n">
        <f aca="false">IF(OR($B623&lt;Input!$C$25,$B623&lt;Input!$G$25),Input!$K$31*(1+Input!$K$32/100)^(DATEDIF(Input!$C$7,$B623,"Y")),0)</f>
        <v>0</v>
      </c>
    </row>
    <row r="624" customFormat="false" ht="12.8" hidden="false" customHeight="false" outlineLevel="0" collapsed="false">
      <c r="A624" s="76" t="n">
        <v>620</v>
      </c>
      <c r="B624" s="77" t="n">
        <f aca="false">EOMONTH(Input!$C$7,A624)</f>
        <v>61787</v>
      </c>
      <c r="C624" s="77"/>
      <c r="D624" s="78" t="n">
        <f aca="false">IF(OR($B624&lt;Input!$C$25,$B624&lt;Input!$G$25),Input!$K$31*(1+Input!$K$32/100)^(DATEDIF(Input!$C$7,$B624,"Y")),0)</f>
        <v>0</v>
      </c>
    </row>
    <row r="625" customFormat="false" ht="12.8" hidden="false" customHeight="false" outlineLevel="0" collapsed="false">
      <c r="A625" s="76" t="n">
        <v>621</v>
      </c>
      <c r="B625" s="77" t="n">
        <f aca="false">EOMONTH(Input!$C$7,A625)</f>
        <v>61818</v>
      </c>
      <c r="C625" s="77"/>
      <c r="D625" s="78" t="n">
        <f aca="false">IF(OR($B625&lt;Input!$C$25,$B625&lt;Input!$G$25),Input!$K$31*(1+Input!$K$32/100)^(DATEDIF(Input!$C$7,$B625,"Y")),0)</f>
        <v>0</v>
      </c>
    </row>
    <row r="626" customFormat="false" ht="12.8" hidden="false" customHeight="false" outlineLevel="0" collapsed="false">
      <c r="A626" s="76" t="n">
        <v>622</v>
      </c>
      <c r="B626" s="77" t="n">
        <f aca="false">EOMONTH(Input!$C$7,A626)</f>
        <v>61848</v>
      </c>
      <c r="C626" s="77"/>
      <c r="D626" s="78" t="n">
        <f aca="false">IF(OR($B626&lt;Input!$C$25,$B626&lt;Input!$G$25),Input!$K$31*(1+Input!$K$32/100)^(DATEDIF(Input!$C$7,$B626,"Y")),0)</f>
        <v>0</v>
      </c>
    </row>
    <row r="627" customFormat="false" ht="12.8" hidden="false" customHeight="false" outlineLevel="0" collapsed="false">
      <c r="A627" s="76" t="n">
        <v>623</v>
      </c>
      <c r="B627" s="77" t="n">
        <f aca="false">EOMONTH(Input!$C$7,A627)</f>
        <v>61879</v>
      </c>
      <c r="C627" s="77"/>
      <c r="D627" s="78" t="n">
        <f aca="false">IF(OR($B627&lt;Input!$C$25,$B627&lt;Input!$G$25),Input!$K$31*(1+Input!$K$32/100)^(DATEDIF(Input!$C$7,$B627,"Y")),0)</f>
        <v>0</v>
      </c>
    </row>
    <row r="628" customFormat="false" ht="12.8" hidden="false" customHeight="false" outlineLevel="0" collapsed="false">
      <c r="A628" s="76" t="n">
        <v>624</v>
      </c>
      <c r="B628" s="77" t="n">
        <f aca="false">EOMONTH(Input!$C$7,A628)</f>
        <v>61909</v>
      </c>
      <c r="C628" s="77"/>
      <c r="D628" s="78" t="n">
        <f aca="false">IF(OR($B628&lt;Input!$C$25,$B628&lt;Input!$G$25),Input!$K$31*(1+Input!$K$32/100)^(DATEDIF(Input!$C$7,$B628,"Y")),0)</f>
        <v>0</v>
      </c>
    </row>
    <row r="629" customFormat="false" ht="12.8" hidden="false" customHeight="false" outlineLevel="0" collapsed="false">
      <c r="A629" s="76" t="n">
        <v>625</v>
      </c>
      <c r="B629" s="77" t="n">
        <f aca="false">EOMONTH(Input!$C$7,A629)</f>
        <v>61940</v>
      </c>
      <c r="C629" s="77"/>
      <c r="D629" s="78" t="n">
        <f aca="false">IF(OR($B629&lt;Input!$C$25,$B629&lt;Input!$G$25),Input!$K$31*(1+Input!$K$32/100)^(DATEDIF(Input!$C$7,$B629,"Y")),0)</f>
        <v>0</v>
      </c>
    </row>
    <row r="630" customFormat="false" ht="12.8" hidden="false" customHeight="false" outlineLevel="0" collapsed="false">
      <c r="A630" s="76" t="n">
        <v>626</v>
      </c>
      <c r="B630" s="77" t="n">
        <f aca="false">EOMONTH(Input!$C$7,A630)</f>
        <v>61971</v>
      </c>
      <c r="C630" s="77"/>
      <c r="D630" s="78" t="n">
        <f aca="false">IF(OR($B630&lt;Input!$C$25,$B630&lt;Input!$G$25),Input!$K$31*(1+Input!$K$32/100)^(DATEDIF(Input!$C$7,$B630,"Y")),0)</f>
        <v>0</v>
      </c>
    </row>
    <row r="631" customFormat="false" ht="12.8" hidden="false" customHeight="false" outlineLevel="0" collapsed="false">
      <c r="A631" s="76" t="n">
        <v>627</v>
      </c>
      <c r="B631" s="77" t="n">
        <f aca="false">EOMONTH(Input!$C$7,A631)</f>
        <v>62001</v>
      </c>
      <c r="C631" s="77"/>
      <c r="D631" s="78" t="n">
        <f aca="false">IF(OR($B631&lt;Input!$C$25,$B631&lt;Input!$G$25),Input!$K$31*(1+Input!$K$32/100)^(DATEDIF(Input!$C$7,$B631,"Y")),0)</f>
        <v>0</v>
      </c>
    </row>
    <row r="632" customFormat="false" ht="12.8" hidden="false" customHeight="false" outlineLevel="0" collapsed="false">
      <c r="A632" s="76" t="n">
        <v>628</v>
      </c>
      <c r="B632" s="77" t="n">
        <f aca="false">EOMONTH(Input!$C$7,A632)</f>
        <v>62032</v>
      </c>
      <c r="C632" s="77"/>
      <c r="D632" s="78" t="n">
        <f aca="false">IF(OR($B632&lt;Input!$C$25,$B632&lt;Input!$G$25),Input!$K$31*(1+Input!$K$32/100)^(DATEDIF(Input!$C$7,$B632,"Y")),0)</f>
        <v>0</v>
      </c>
    </row>
    <row r="633" customFormat="false" ht="12.8" hidden="false" customHeight="false" outlineLevel="0" collapsed="false">
      <c r="A633" s="76" t="n">
        <v>629</v>
      </c>
      <c r="B633" s="77" t="n">
        <f aca="false">EOMONTH(Input!$C$7,A633)</f>
        <v>62062</v>
      </c>
      <c r="C633" s="77"/>
      <c r="D633" s="78" t="n">
        <f aca="false">IF(OR($B633&lt;Input!$C$25,$B633&lt;Input!$G$25),Input!$K$31*(1+Input!$K$32/100)^(DATEDIF(Input!$C$7,$B633,"Y")),0)</f>
        <v>0</v>
      </c>
    </row>
    <row r="634" customFormat="false" ht="12.8" hidden="false" customHeight="false" outlineLevel="0" collapsed="false">
      <c r="A634" s="76" t="n">
        <v>630</v>
      </c>
      <c r="B634" s="77" t="n">
        <f aca="false">EOMONTH(Input!$C$7,A634)</f>
        <v>62093</v>
      </c>
      <c r="C634" s="77"/>
      <c r="D634" s="78" t="n">
        <f aca="false">IF(OR($B634&lt;Input!$C$25,$B634&lt;Input!$G$25),Input!$K$31*(1+Input!$K$32/100)^(DATEDIF(Input!$C$7,$B634,"Y")),0)</f>
        <v>0</v>
      </c>
    </row>
    <row r="635" customFormat="false" ht="12.8" hidden="false" customHeight="false" outlineLevel="0" collapsed="false">
      <c r="A635" s="76" t="n">
        <v>631</v>
      </c>
      <c r="B635" s="77" t="n">
        <f aca="false">EOMONTH(Input!$C$7,A635)</f>
        <v>62124</v>
      </c>
      <c r="C635" s="77"/>
      <c r="D635" s="78" t="n">
        <f aca="false">IF(OR($B635&lt;Input!$C$25,$B635&lt;Input!$G$25),Input!$K$31*(1+Input!$K$32/100)^(DATEDIF(Input!$C$7,$B635,"Y")),0)</f>
        <v>0</v>
      </c>
    </row>
    <row r="636" customFormat="false" ht="12.8" hidden="false" customHeight="false" outlineLevel="0" collapsed="false">
      <c r="A636" s="76" t="n">
        <v>632</v>
      </c>
      <c r="B636" s="77" t="n">
        <f aca="false">EOMONTH(Input!$C$7,A636)</f>
        <v>62152</v>
      </c>
      <c r="C636" s="77"/>
      <c r="D636" s="78" t="n">
        <f aca="false">IF(OR($B636&lt;Input!$C$25,$B636&lt;Input!$G$25),Input!$K$31*(1+Input!$K$32/100)^(DATEDIF(Input!$C$7,$B636,"Y")),0)</f>
        <v>0</v>
      </c>
    </row>
    <row r="637" customFormat="false" ht="12.8" hidden="false" customHeight="false" outlineLevel="0" collapsed="false">
      <c r="A637" s="76" t="n">
        <v>633</v>
      </c>
      <c r="B637" s="77" t="n">
        <f aca="false">EOMONTH(Input!$C$7,A637)</f>
        <v>62183</v>
      </c>
      <c r="C637" s="77"/>
      <c r="D637" s="78" t="n">
        <f aca="false">IF(OR($B637&lt;Input!$C$25,$B637&lt;Input!$G$25),Input!$K$31*(1+Input!$K$32/100)^(DATEDIF(Input!$C$7,$B637,"Y")),0)</f>
        <v>0</v>
      </c>
    </row>
    <row r="638" customFormat="false" ht="12.8" hidden="false" customHeight="false" outlineLevel="0" collapsed="false">
      <c r="A638" s="76" t="n">
        <v>634</v>
      </c>
      <c r="B638" s="77" t="n">
        <f aca="false">EOMONTH(Input!$C$7,A638)</f>
        <v>62213</v>
      </c>
      <c r="C638" s="77"/>
      <c r="D638" s="78" t="n">
        <f aca="false">IF(OR($B638&lt;Input!$C$25,$B638&lt;Input!$G$25),Input!$K$31*(1+Input!$K$32/100)^(DATEDIF(Input!$C$7,$B638,"Y")),0)</f>
        <v>0</v>
      </c>
    </row>
    <row r="639" customFormat="false" ht="12.8" hidden="false" customHeight="false" outlineLevel="0" collapsed="false">
      <c r="A639" s="76" t="n">
        <v>635</v>
      </c>
      <c r="B639" s="77" t="n">
        <f aca="false">EOMONTH(Input!$C$7,A639)</f>
        <v>62244</v>
      </c>
      <c r="C639" s="77"/>
      <c r="D639" s="78" t="n">
        <f aca="false">IF(OR($B639&lt;Input!$C$25,$B639&lt;Input!$G$25),Input!$K$31*(1+Input!$K$32/100)^(DATEDIF(Input!$C$7,$B639,"Y")),0)</f>
        <v>0</v>
      </c>
    </row>
    <row r="640" customFormat="false" ht="12.8" hidden="false" customHeight="false" outlineLevel="0" collapsed="false">
      <c r="A640" s="76" t="n">
        <v>636</v>
      </c>
      <c r="B640" s="77" t="n">
        <f aca="false">EOMONTH(Input!$C$7,A640)</f>
        <v>62274</v>
      </c>
      <c r="C640" s="77"/>
      <c r="D640" s="78" t="n">
        <f aca="false">IF(OR($B640&lt;Input!$C$25,$B640&lt;Input!$G$25),Input!$K$31*(1+Input!$K$32/100)^(DATEDIF(Input!$C$7,$B640,"Y")),0)</f>
        <v>0</v>
      </c>
    </row>
    <row r="641" customFormat="false" ht="12.8" hidden="false" customHeight="false" outlineLevel="0" collapsed="false">
      <c r="A641" s="76" t="n">
        <v>637</v>
      </c>
      <c r="B641" s="77" t="n">
        <f aca="false">EOMONTH(Input!$C$7,A641)</f>
        <v>62305</v>
      </c>
      <c r="C641" s="77"/>
      <c r="D641" s="78" t="n">
        <f aca="false">IF(OR($B641&lt;Input!$C$25,$B641&lt;Input!$G$25),Input!$K$31*(1+Input!$K$32/100)^(DATEDIF(Input!$C$7,$B641,"Y")),0)</f>
        <v>0</v>
      </c>
    </row>
    <row r="642" customFormat="false" ht="12.8" hidden="false" customHeight="false" outlineLevel="0" collapsed="false">
      <c r="A642" s="76" t="n">
        <v>638</v>
      </c>
      <c r="B642" s="77" t="n">
        <f aca="false">EOMONTH(Input!$C$7,A642)</f>
        <v>62336</v>
      </c>
      <c r="C642" s="77"/>
      <c r="D642" s="78" t="n">
        <f aca="false">IF(OR($B642&lt;Input!$C$25,$B642&lt;Input!$G$25),Input!$K$31*(1+Input!$K$32/100)^(DATEDIF(Input!$C$7,$B642,"Y")),0)</f>
        <v>0</v>
      </c>
    </row>
    <row r="643" customFormat="false" ht="12.8" hidden="false" customHeight="false" outlineLevel="0" collapsed="false">
      <c r="A643" s="76" t="n">
        <v>639</v>
      </c>
      <c r="B643" s="77" t="n">
        <f aca="false">EOMONTH(Input!$C$7,A643)</f>
        <v>62366</v>
      </c>
      <c r="C643" s="77"/>
      <c r="D643" s="78" t="n">
        <f aca="false">IF(OR($B643&lt;Input!$C$25,$B643&lt;Input!$G$25),Input!$K$31*(1+Input!$K$32/100)^(DATEDIF(Input!$C$7,$B643,"Y")),0)</f>
        <v>0</v>
      </c>
    </row>
    <row r="644" customFormat="false" ht="12.8" hidden="false" customHeight="false" outlineLevel="0" collapsed="false">
      <c r="A644" s="76" t="n">
        <v>640</v>
      </c>
      <c r="B644" s="77" t="n">
        <f aca="false">EOMONTH(Input!$C$7,A644)</f>
        <v>62397</v>
      </c>
      <c r="C644" s="77"/>
      <c r="D644" s="78" t="n">
        <f aca="false">IF(OR($B644&lt;Input!$C$25,$B644&lt;Input!$G$25),Input!$K$31*(1+Input!$K$32/100)^(DATEDIF(Input!$C$7,$B644,"Y")),0)</f>
        <v>0</v>
      </c>
    </row>
    <row r="645" customFormat="false" ht="12.8" hidden="false" customHeight="false" outlineLevel="0" collapsed="false">
      <c r="A645" s="76" t="n">
        <v>641</v>
      </c>
      <c r="B645" s="77" t="n">
        <f aca="false">EOMONTH(Input!$C$7,A645)</f>
        <v>62427</v>
      </c>
      <c r="C645" s="77"/>
      <c r="D645" s="78" t="n">
        <f aca="false">IF(OR($B645&lt;Input!$C$25,$B645&lt;Input!$G$25),Input!$K$31*(1+Input!$K$32/100)^(DATEDIF(Input!$C$7,$B645,"Y")),0)</f>
        <v>0</v>
      </c>
    </row>
    <row r="646" customFormat="false" ht="12.8" hidden="false" customHeight="false" outlineLevel="0" collapsed="false">
      <c r="A646" s="76" t="n">
        <v>642</v>
      </c>
      <c r="B646" s="77" t="n">
        <f aca="false">EOMONTH(Input!$C$7,A646)</f>
        <v>62458</v>
      </c>
      <c r="C646" s="77"/>
      <c r="D646" s="78" t="n">
        <f aca="false">IF(OR($B646&lt;Input!$C$25,$B646&lt;Input!$G$25),Input!$K$31*(1+Input!$K$32/100)^(DATEDIF(Input!$C$7,$B646,"Y")),0)</f>
        <v>0</v>
      </c>
    </row>
    <row r="647" customFormat="false" ht="12.8" hidden="false" customHeight="false" outlineLevel="0" collapsed="false">
      <c r="A647" s="76" t="n">
        <v>643</v>
      </c>
      <c r="B647" s="77" t="n">
        <f aca="false">EOMONTH(Input!$C$7,A647)</f>
        <v>62489</v>
      </c>
      <c r="C647" s="77"/>
      <c r="D647" s="78" t="n">
        <f aca="false">IF(OR($B647&lt;Input!$C$25,$B647&lt;Input!$G$25),Input!$K$31*(1+Input!$K$32/100)^(DATEDIF(Input!$C$7,$B647,"Y")),0)</f>
        <v>0</v>
      </c>
    </row>
    <row r="648" customFormat="false" ht="12.8" hidden="false" customHeight="false" outlineLevel="0" collapsed="false">
      <c r="A648" s="76" t="n">
        <v>644</v>
      </c>
      <c r="B648" s="77" t="n">
        <f aca="false">EOMONTH(Input!$C$7,A648)</f>
        <v>62517</v>
      </c>
      <c r="C648" s="77"/>
      <c r="D648" s="78" t="n">
        <f aca="false">IF(OR($B648&lt;Input!$C$25,$B648&lt;Input!$G$25),Input!$K$31*(1+Input!$K$32/100)^(DATEDIF(Input!$C$7,$B648,"Y")),0)</f>
        <v>0</v>
      </c>
    </row>
    <row r="649" customFormat="false" ht="12.8" hidden="false" customHeight="false" outlineLevel="0" collapsed="false">
      <c r="A649" s="76" t="n">
        <v>645</v>
      </c>
      <c r="B649" s="77" t="n">
        <f aca="false">EOMONTH(Input!$C$7,A649)</f>
        <v>62548</v>
      </c>
      <c r="C649" s="77"/>
      <c r="D649" s="78" t="n">
        <f aca="false">IF(OR($B649&lt;Input!$C$25,$B649&lt;Input!$G$25),Input!$K$31*(1+Input!$K$32/100)^(DATEDIF(Input!$C$7,$B649,"Y")),0)</f>
        <v>0</v>
      </c>
    </row>
    <row r="650" customFormat="false" ht="12.8" hidden="false" customHeight="false" outlineLevel="0" collapsed="false">
      <c r="A650" s="76" t="n">
        <v>646</v>
      </c>
      <c r="B650" s="77" t="n">
        <f aca="false">EOMONTH(Input!$C$7,A650)</f>
        <v>62578</v>
      </c>
      <c r="C650" s="77"/>
      <c r="D650" s="78" t="n">
        <f aca="false">IF(OR($B650&lt;Input!$C$25,$B650&lt;Input!$G$25),Input!$K$31*(1+Input!$K$32/100)^(DATEDIF(Input!$C$7,$B650,"Y")),0)</f>
        <v>0</v>
      </c>
    </row>
    <row r="651" customFormat="false" ht="12.8" hidden="false" customHeight="false" outlineLevel="0" collapsed="false">
      <c r="A651" s="76" t="n">
        <v>647</v>
      </c>
      <c r="B651" s="77" t="n">
        <f aca="false">EOMONTH(Input!$C$7,A651)</f>
        <v>62609</v>
      </c>
      <c r="C651" s="77"/>
      <c r="D651" s="78" t="n">
        <f aca="false">IF(OR($B651&lt;Input!$C$25,$B651&lt;Input!$G$25),Input!$K$31*(1+Input!$K$32/100)^(DATEDIF(Input!$C$7,$B651,"Y")),0)</f>
        <v>0</v>
      </c>
    </row>
    <row r="652" customFormat="false" ht="12.8" hidden="false" customHeight="false" outlineLevel="0" collapsed="false">
      <c r="A652" s="76" t="n">
        <v>648</v>
      </c>
      <c r="B652" s="77" t="n">
        <f aca="false">EOMONTH(Input!$C$7,A652)</f>
        <v>62639</v>
      </c>
      <c r="C652" s="77"/>
      <c r="D652" s="78" t="n">
        <f aca="false">IF(OR($B652&lt;Input!$C$25,$B652&lt;Input!$G$25),Input!$K$31*(1+Input!$K$32/100)^(DATEDIF(Input!$C$7,$B652,"Y")),0)</f>
        <v>0</v>
      </c>
    </row>
    <row r="653" customFormat="false" ht="12.8" hidden="false" customHeight="false" outlineLevel="0" collapsed="false">
      <c r="A653" s="76" t="n">
        <v>649</v>
      </c>
      <c r="B653" s="77" t="n">
        <f aca="false">EOMONTH(Input!$C$7,A653)</f>
        <v>62670</v>
      </c>
      <c r="C653" s="77"/>
      <c r="D653" s="78" t="n">
        <f aca="false">IF(OR($B653&lt;Input!$C$25,$B653&lt;Input!$G$25),Input!$K$31*(1+Input!$K$32/100)^(DATEDIF(Input!$C$7,$B653,"Y")),0)</f>
        <v>0</v>
      </c>
    </row>
    <row r="654" customFormat="false" ht="12.8" hidden="false" customHeight="false" outlineLevel="0" collapsed="false">
      <c r="A654" s="76" t="n">
        <v>650</v>
      </c>
      <c r="B654" s="77" t="n">
        <f aca="false">EOMONTH(Input!$C$7,A654)</f>
        <v>62701</v>
      </c>
      <c r="C654" s="77"/>
      <c r="D654" s="78" t="n">
        <f aca="false">IF(OR($B654&lt;Input!$C$25,$B654&lt;Input!$G$25),Input!$K$31*(1+Input!$K$32/100)^(DATEDIF(Input!$C$7,$B654,"Y")),0)</f>
        <v>0</v>
      </c>
    </row>
    <row r="655" customFormat="false" ht="12.8" hidden="false" customHeight="false" outlineLevel="0" collapsed="false">
      <c r="A655" s="76" t="n">
        <v>651</v>
      </c>
      <c r="B655" s="77" t="n">
        <f aca="false">EOMONTH(Input!$C$7,A655)</f>
        <v>62731</v>
      </c>
      <c r="C655" s="77"/>
      <c r="D655" s="78" t="n">
        <f aca="false">IF(OR($B655&lt;Input!$C$25,$B655&lt;Input!$G$25),Input!$K$31*(1+Input!$K$32/100)^(DATEDIF(Input!$C$7,$B655,"Y")),0)</f>
        <v>0</v>
      </c>
    </row>
    <row r="656" customFormat="false" ht="12.8" hidden="false" customHeight="false" outlineLevel="0" collapsed="false">
      <c r="A656" s="76" t="n">
        <v>652</v>
      </c>
      <c r="B656" s="77" t="n">
        <f aca="false">EOMONTH(Input!$C$7,A656)</f>
        <v>62762</v>
      </c>
      <c r="C656" s="77"/>
      <c r="D656" s="78" t="n">
        <f aca="false">IF(OR($B656&lt;Input!$C$25,$B656&lt;Input!$G$25),Input!$K$31*(1+Input!$K$32/100)^(DATEDIF(Input!$C$7,$B656,"Y")),0)</f>
        <v>0</v>
      </c>
    </row>
    <row r="657" customFormat="false" ht="12.8" hidden="false" customHeight="false" outlineLevel="0" collapsed="false">
      <c r="A657" s="76" t="n">
        <v>653</v>
      </c>
      <c r="B657" s="77" t="n">
        <f aca="false">EOMONTH(Input!$C$7,A657)</f>
        <v>62792</v>
      </c>
      <c r="C657" s="77"/>
      <c r="D657" s="78" t="n">
        <f aca="false">IF(OR($B657&lt;Input!$C$25,$B657&lt;Input!$G$25),Input!$K$31*(1+Input!$K$32/100)^(DATEDIF(Input!$C$7,$B657,"Y")),0)</f>
        <v>0</v>
      </c>
    </row>
    <row r="658" customFormat="false" ht="12.8" hidden="false" customHeight="false" outlineLevel="0" collapsed="false">
      <c r="A658" s="76" t="n">
        <v>654</v>
      </c>
      <c r="B658" s="77" t="n">
        <f aca="false">EOMONTH(Input!$C$7,A658)</f>
        <v>62823</v>
      </c>
      <c r="C658" s="77"/>
      <c r="D658" s="78" t="n">
        <f aca="false">IF(OR($B658&lt;Input!$C$25,$B658&lt;Input!$G$25),Input!$K$31*(1+Input!$K$32/100)^(DATEDIF(Input!$C$7,$B658,"Y")),0)</f>
        <v>0</v>
      </c>
    </row>
    <row r="659" customFormat="false" ht="12.8" hidden="false" customHeight="false" outlineLevel="0" collapsed="false">
      <c r="A659" s="76" t="n">
        <v>655</v>
      </c>
      <c r="B659" s="77" t="n">
        <f aca="false">EOMONTH(Input!$C$7,A659)</f>
        <v>62854</v>
      </c>
      <c r="C659" s="77"/>
      <c r="D659" s="78" t="n">
        <f aca="false">IF(OR($B659&lt;Input!$C$25,$B659&lt;Input!$G$25),Input!$K$31*(1+Input!$K$32/100)^(DATEDIF(Input!$C$7,$B659,"Y")),0)</f>
        <v>0</v>
      </c>
    </row>
    <row r="660" customFormat="false" ht="12.8" hidden="false" customHeight="false" outlineLevel="0" collapsed="false">
      <c r="A660" s="76" t="n">
        <v>656</v>
      </c>
      <c r="B660" s="77" t="n">
        <f aca="false">EOMONTH(Input!$C$7,A660)</f>
        <v>62883</v>
      </c>
      <c r="C660" s="77"/>
      <c r="D660" s="78" t="n">
        <f aca="false">IF(OR($B660&lt;Input!$C$25,$B660&lt;Input!$G$25),Input!$K$31*(1+Input!$K$32/100)^(DATEDIF(Input!$C$7,$B660,"Y")),0)</f>
        <v>0</v>
      </c>
    </row>
    <row r="661" customFormat="false" ht="12.8" hidden="false" customHeight="false" outlineLevel="0" collapsed="false">
      <c r="A661" s="76" t="n">
        <v>657</v>
      </c>
      <c r="B661" s="77" t="n">
        <f aca="false">EOMONTH(Input!$C$7,A661)</f>
        <v>62914</v>
      </c>
      <c r="C661" s="77"/>
      <c r="D661" s="78" t="n">
        <f aca="false">IF(OR($B661&lt;Input!$C$25,$B661&lt;Input!$G$25),Input!$K$31*(1+Input!$K$32/100)^(DATEDIF(Input!$C$7,$B661,"Y")),0)</f>
        <v>0</v>
      </c>
    </row>
    <row r="662" customFormat="false" ht="12.8" hidden="false" customHeight="false" outlineLevel="0" collapsed="false">
      <c r="A662" s="76" t="n">
        <v>658</v>
      </c>
      <c r="B662" s="77" t="n">
        <f aca="false">EOMONTH(Input!$C$7,A662)</f>
        <v>62944</v>
      </c>
      <c r="C662" s="77"/>
      <c r="D662" s="78" t="n">
        <f aca="false">IF(OR($B662&lt;Input!$C$25,$B662&lt;Input!$G$25),Input!$K$31*(1+Input!$K$32/100)^(DATEDIF(Input!$C$7,$B662,"Y")),0)</f>
        <v>0</v>
      </c>
    </row>
    <row r="663" customFormat="false" ht="12.8" hidden="false" customHeight="false" outlineLevel="0" collapsed="false">
      <c r="A663" s="76" t="n">
        <v>659</v>
      </c>
      <c r="B663" s="77" t="n">
        <f aca="false">EOMONTH(Input!$C$7,A663)</f>
        <v>62975</v>
      </c>
      <c r="C663" s="77"/>
      <c r="D663" s="78" t="n">
        <f aca="false">IF(OR($B663&lt;Input!$C$25,$B663&lt;Input!$G$25),Input!$K$31*(1+Input!$K$32/100)^(DATEDIF(Input!$C$7,$B663,"Y")),0)</f>
        <v>0</v>
      </c>
    </row>
    <row r="664" customFormat="false" ht="12.8" hidden="false" customHeight="false" outlineLevel="0" collapsed="false">
      <c r="A664" s="76" t="n">
        <v>660</v>
      </c>
      <c r="B664" s="77" t="n">
        <f aca="false">EOMONTH(Input!$C$7,A664)</f>
        <v>63005</v>
      </c>
      <c r="C664" s="77"/>
      <c r="D664" s="78" t="n">
        <f aca="false">IF(OR($B664&lt;Input!$C$25,$B664&lt;Input!$G$25),Input!$K$31*(1+Input!$K$32/100)^(DATEDIF(Input!$C$7,$B664,"Y")),0)</f>
        <v>0</v>
      </c>
    </row>
    <row r="665" customFormat="false" ht="12.8" hidden="false" customHeight="false" outlineLevel="0" collapsed="false">
      <c r="A665" s="76" t="n">
        <v>661</v>
      </c>
      <c r="B665" s="77" t="n">
        <f aca="false">EOMONTH(Input!$C$7,A665)</f>
        <v>63036</v>
      </c>
      <c r="C665" s="77"/>
      <c r="D665" s="78" t="n">
        <f aca="false">IF(OR($B665&lt;Input!$C$25,$B665&lt;Input!$G$25),Input!$K$31*(1+Input!$K$32/100)^(DATEDIF(Input!$C$7,$B665,"Y")),0)</f>
        <v>0</v>
      </c>
    </row>
    <row r="666" customFormat="false" ht="12.8" hidden="false" customHeight="false" outlineLevel="0" collapsed="false">
      <c r="A666" s="76" t="n">
        <v>662</v>
      </c>
      <c r="B666" s="77" t="n">
        <f aca="false">EOMONTH(Input!$C$7,A666)</f>
        <v>63067</v>
      </c>
      <c r="C666" s="77"/>
      <c r="D666" s="78" t="n">
        <f aca="false">IF(OR($B666&lt;Input!$C$25,$B666&lt;Input!$G$25),Input!$K$31*(1+Input!$K$32/100)^(DATEDIF(Input!$C$7,$B666,"Y")),0)</f>
        <v>0</v>
      </c>
    </row>
    <row r="667" customFormat="false" ht="12.8" hidden="false" customHeight="false" outlineLevel="0" collapsed="false">
      <c r="A667" s="76" t="n">
        <v>663</v>
      </c>
      <c r="B667" s="77" t="n">
        <f aca="false">EOMONTH(Input!$C$7,A667)</f>
        <v>63097</v>
      </c>
      <c r="C667" s="77"/>
      <c r="D667" s="78" t="n">
        <f aca="false">IF(OR($B667&lt;Input!$C$25,$B667&lt;Input!$G$25),Input!$K$31*(1+Input!$K$32/100)^(DATEDIF(Input!$C$7,$B667,"Y")),0)</f>
        <v>0</v>
      </c>
    </row>
    <row r="668" customFormat="false" ht="12.8" hidden="false" customHeight="false" outlineLevel="0" collapsed="false">
      <c r="A668" s="76" t="n">
        <v>664</v>
      </c>
      <c r="B668" s="77" t="n">
        <f aca="false">EOMONTH(Input!$C$7,A668)</f>
        <v>63128</v>
      </c>
      <c r="C668" s="77"/>
      <c r="D668" s="78" t="n">
        <f aca="false">IF(OR($B668&lt;Input!$C$25,$B668&lt;Input!$G$25),Input!$K$31*(1+Input!$K$32/100)^(DATEDIF(Input!$C$7,$B668,"Y")),0)</f>
        <v>0</v>
      </c>
    </row>
    <row r="669" customFormat="false" ht="12.8" hidden="false" customHeight="false" outlineLevel="0" collapsed="false">
      <c r="A669" s="76" t="n">
        <v>665</v>
      </c>
      <c r="B669" s="77" t="n">
        <f aca="false">EOMONTH(Input!$C$7,A669)</f>
        <v>63158</v>
      </c>
      <c r="C669" s="77"/>
      <c r="D669" s="78" t="n">
        <f aca="false">IF(OR($B669&lt;Input!$C$25,$B669&lt;Input!$G$25),Input!$K$31*(1+Input!$K$32/100)^(DATEDIF(Input!$C$7,$B669,"Y")),0)</f>
        <v>0</v>
      </c>
    </row>
    <row r="670" customFormat="false" ht="12.8" hidden="false" customHeight="false" outlineLevel="0" collapsed="false">
      <c r="A670" s="76" t="n">
        <v>666</v>
      </c>
      <c r="B670" s="77" t="n">
        <f aca="false">EOMONTH(Input!$C$7,A670)</f>
        <v>63189</v>
      </c>
      <c r="C670" s="77"/>
      <c r="D670" s="78" t="n">
        <f aca="false">IF(OR($B670&lt;Input!$C$25,$B670&lt;Input!$G$25),Input!$K$31*(1+Input!$K$32/100)^(DATEDIF(Input!$C$7,$B670,"Y")),0)</f>
        <v>0</v>
      </c>
    </row>
    <row r="671" customFormat="false" ht="12.8" hidden="false" customHeight="false" outlineLevel="0" collapsed="false">
      <c r="A671" s="76" t="n">
        <v>667</v>
      </c>
      <c r="B671" s="77" t="n">
        <f aca="false">EOMONTH(Input!$C$7,A671)</f>
        <v>63220</v>
      </c>
      <c r="C671" s="77"/>
      <c r="D671" s="78" t="n">
        <f aca="false">IF(OR($B671&lt;Input!$C$25,$B671&lt;Input!$G$25),Input!$K$31*(1+Input!$K$32/100)^(DATEDIF(Input!$C$7,$B671,"Y")),0)</f>
        <v>0</v>
      </c>
    </row>
    <row r="672" customFormat="false" ht="12.8" hidden="false" customHeight="false" outlineLevel="0" collapsed="false">
      <c r="A672" s="76" t="n">
        <v>668</v>
      </c>
      <c r="B672" s="77" t="n">
        <f aca="false">EOMONTH(Input!$C$7,A672)</f>
        <v>63248</v>
      </c>
      <c r="C672" s="77"/>
      <c r="D672" s="78" t="n">
        <f aca="false">IF(OR($B672&lt;Input!$C$25,$B672&lt;Input!$G$25),Input!$K$31*(1+Input!$K$32/100)^(DATEDIF(Input!$C$7,$B672,"Y")),0)</f>
        <v>0</v>
      </c>
    </row>
    <row r="673" customFormat="false" ht="12.8" hidden="false" customHeight="false" outlineLevel="0" collapsed="false">
      <c r="A673" s="76" t="n">
        <v>669</v>
      </c>
      <c r="B673" s="77" t="n">
        <f aca="false">EOMONTH(Input!$C$7,A673)</f>
        <v>63279</v>
      </c>
      <c r="C673" s="77"/>
      <c r="D673" s="78" t="n">
        <f aca="false">IF(OR($B673&lt;Input!$C$25,$B673&lt;Input!$G$25),Input!$K$31*(1+Input!$K$32/100)^(DATEDIF(Input!$C$7,$B673,"Y")),0)</f>
        <v>0</v>
      </c>
    </row>
    <row r="674" customFormat="false" ht="12.8" hidden="false" customHeight="false" outlineLevel="0" collapsed="false">
      <c r="A674" s="76" t="n">
        <v>670</v>
      </c>
      <c r="B674" s="77" t="n">
        <f aca="false">EOMONTH(Input!$C$7,A674)</f>
        <v>63309</v>
      </c>
      <c r="C674" s="77"/>
      <c r="D674" s="78" t="n">
        <f aca="false">IF(OR($B674&lt;Input!$C$25,$B674&lt;Input!$G$25),Input!$K$31*(1+Input!$K$32/100)^(DATEDIF(Input!$C$7,$B674,"Y")),0)</f>
        <v>0</v>
      </c>
    </row>
    <row r="675" customFormat="false" ht="12.8" hidden="false" customHeight="false" outlineLevel="0" collapsed="false">
      <c r="A675" s="76" t="n">
        <v>671</v>
      </c>
      <c r="B675" s="77" t="n">
        <f aca="false">EOMONTH(Input!$C$7,A675)</f>
        <v>63340</v>
      </c>
      <c r="C675" s="77"/>
      <c r="D675" s="78" t="n">
        <f aca="false">IF(OR($B675&lt;Input!$C$25,$B675&lt;Input!$G$25),Input!$K$31*(1+Input!$K$32/100)^(DATEDIF(Input!$C$7,$B675,"Y")),0)</f>
        <v>0</v>
      </c>
    </row>
    <row r="676" customFormat="false" ht="12.8" hidden="false" customHeight="false" outlineLevel="0" collapsed="false">
      <c r="A676" s="76" t="n">
        <v>672</v>
      </c>
      <c r="B676" s="77" t="n">
        <f aca="false">EOMONTH(Input!$C$7,A676)</f>
        <v>63370</v>
      </c>
      <c r="C676" s="77"/>
      <c r="D676" s="78" t="n">
        <f aca="false">IF(OR($B676&lt;Input!$C$25,$B676&lt;Input!$G$25),Input!$K$31*(1+Input!$K$32/100)^(DATEDIF(Input!$C$7,$B676,"Y")),0)</f>
        <v>0</v>
      </c>
    </row>
    <row r="677" customFormat="false" ht="12.8" hidden="false" customHeight="false" outlineLevel="0" collapsed="false">
      <c r="A677" s="76" t="n">
        <v>673</v>
      </c>
      <c r="B677" s="77" t="n">
        <f aca="false">EOMONTH(Input!$C$7,A677)</f>
        <v>63401</v>
      </c>
      <c r="C677" s="77"/>
      <c r="D677" s="78" t="n">
        <f aca="false">IF(OR($B677&lt;Input!$C$25,$B677&lt;Input!$G$25),Input!$K$31*(1+Input!$K$32/100)^(DATEDIF(Input!$C$7,$B677,"Y")),0)</f>
        <v>0</v>
      </c>
    </row>
    <row r="678" customFormat="false" ht="12.8" hidden="false" customHeight="false" outlineLevel="0" collapsed="false">
      <c r="A678" s="76" t="n">
        <v>674</v>
      </c>
      <c r="B678" s="77" t="n">
        <f aca="false">EOMONTH(Input!$C$7,A678)</f>
        <v>63432</v>
      </c>
      <c r="C678" s="77"/>
      <c r="D678" s="78" t="n">
        <f aca="false">IF(OR($B678&lt;Input!$C$25,$B678&lt;Input!$G$25),Input!$K$31*(1+Input!$K$32/100)^(DATEDIF(Input!$C$7,$B678,"Y")),0)</f>
        <v>0</v>
      </c>
    </row>
    <row r="679" customFormat="false" ht="12.8" hidden="false" customHeight="false" outlineLevel="0" collapsed="false">
      <c r="A679" s="76" t="n">
        <v>675</v>
      </c>
      <c r="B679" s="77" t="n">
        <f aca="false">EOMONTH(Input!$C$7,A679)</f>
        <v>63462</v>
      </c>
      <c r="C679" s="77"/>
      <c r="D679" s="78" t="n">
        <f aca="false">IF(OR($B679&lt;Input!$C$25,$B679&lt;Input!$G$25),Input!$K$31*(1+Input!$K$32/100)^(DATEDIF(Input!$C$7,$B679,"Y")),0)</f>
        <v>0</v>
      </c>
    </row>
    <row r="680" customFormat="false" ht="12.8" hidden="false" customHeight="false" outlineLevel="0" collapsed="false">
      <c r="A680" s="76" t="n">
        <v>676</v>
      </c>
      <c r="B680" s="77" t="n">
        <f aca="false">EOMONTH(Input!$C$7,A680)</f>
        <v>63493</v>
      </c>
      <c r="C680" s="77"/>
      <c r="D680" s="78" t="n">
        <f aca="false">IF(OR($B680&lt;Input!$C$25,$B680&lt;Input!$G$25),Input!$K$31*(1+Input!$K$32/100)^(DATEDIF(Input!$C$7,$B680,"Y")),0)</f>
        <v>0</v>
      </c>
    </row>
    <row r="681" customFormat="false" ht="12.8" hidden="false" customHeight="false" outlineLevel="0" collapsed="false">
      <c r="A681" s="76" t="n">
        <v>677</v>
      </c>
      <c r="B681" s="77" t="n">
        <f aca="false">EOMONTH(Input!$C$7,A681)</f>
        <v>63523</v>
      </c>
      <c r="C681" s="77"/>
      <c r="D681" s="78" t="n">
        <f aca="false">IF(OR($B681&lt;Input!$C$25,$B681&lt;Input!$G$25),Input!$K$31*(1+Input!$K$32/100)^(DATEDIF(Input!$C$7,$B681,"Y")),0)</f>
        <v>0</v>
      </c>
    </row>
    <row r="682" customFormat="false" ht="12.8" hidden="false" customHeight="false" outlineLevel="0" collapsed="false">
      <c r="A682" s="76" t="n">
        <v>678</v>
      </c>
      <c r="B682" s="77" t="n">
        <f aca="false">EOMONTH(Input!$C$7,A682)</f>
        <v>63554</v>
      </c>
      <c r="C682" s="77"/>
      <c r="D682" s="78" t="n">
        <f aca="false">IF(OR($B682&lt;Input!$C$25,$B682&lt;Input!$G$25),Input!$K$31*(1+Input!$K$32/100)^(DATEDIF(Input!$C$7,$B682,"Y")),0)</f>
        <v>0</v>
      </c>
    </row>
    <row r="683" customFormat="false" ht="12.8" hidden="false" customHeight="false" outlineLevel="0" collapsed="false">
      <c r="A683" s="76" t="n">
        <v>679</v>
      </c>
      <c r="B683" s="77" t="n">
        <f aca="false">EOMONTH(Input!$C$7,A683)</f>
        <v>63585</v>
      </c>
      <c r="C683" s="77"/>
      <c r="D683" s="78" t="n">
        <f aca="false">IF(OR($B683&lt;Input!$C$25,$B683&lt;Input!$G$25),Input!$K$31*(1+Input!$K$32/100)^(DATEDIF(Input!$C$7,$B683,"Y")),0)</f>
        <v>0</v>
      </c>
    </row>
    <row r="684" customFormat="false" ht="12.8" hidden="false" customHeight="false" outlineLevel="0" collapsed="false">
      <c r="A684" s="76" t="n">
        <v>680</v>
      </c>
      <c r="B684" s="77" t="n">
        <f aca="false">EOMONTH(Input!$C$7,A684)</f>
        <v>63613</v>
      </c>
      <c r="C684" s="77"/>
      <c r="D684" s="78" t="n">
        <f aca="false">IF(OR($B684&lt;Input!$C$25,$B684&lt;Input!$G$25),Input!$K$31*(1+Input!$K$32/100)^(DATEDIF(Input!$C$7,$B684,"Y")),0)</f>
        <v>0</v>
      </c>
    </row>
    <row r="685" customFormat="false" ht="12.8" hidden="false" customHeight="false" outlineLevel="0" collapsed="false">
      <c r="A685" s="76" t="n">
        <v>681</v>
      </c>
      <c r="B685" s="77" t="n">
        <f aca="false">EOMONTH(Input!$C$7,A685)</f>
        <v>63644</v>
      </c>
      <c r="C685" s="77"/>
      <c r="D685" s="78" t="n">
        <f aca="false">IF(OR($B685&lt;Input!$C$25,$B685&lt;Input!$G$25),Input!$K$31*(1+Input!$K$32/100)^(DATEDIF(Input!$C$7,$B685,"Y")),0)</f>
        <v>0</v>
      </c>
    </row>
    <row r="686" customFormat="false" ht="12.8" hidden="false" customHeight="false" outlineLevel="0" collapsed="false">
      <c r="A686" s="76" t="n">
        <v>682</v>
      </c>
      <c r="B686" s="77" t="n">
        <f aca="false">EOMONTH(Input!$C$7,A686)</f>
        <v>63674</v>
      </c>
      <c r="C686" s="77"/>
      <c r="D686" s="78" t="n">
        <f aca="false">IF(OR($B686&lt;Input!$C$25,$B686&lt;Input!$G$25),Input!$K$31*(1+Input!$K$32/100)^(DATEDIF(Input!$C$7,$B686,"Y")),0)</f>
        <v>0</v>
      </c>
    </row>
    <row r="687" customFormat="false" ht="12.8" hidden="false" customHeight="false" outlineLevel="0" collapsed="false">
      <c r="A687" s="76" t="n">
        <v>683</v>
      </c>
      <c r="B687" s="77" t="n">
        <f aca="false">EOMONTH(Input!$C$7,A687)</f>
        <v>63705</v>
      </c>
      <c r="C687" s="77"/>
      <c r="D687" s="78" t="n">
        <f aca="false">IF(OR($B687&lt;Input!$C$25,$B687&lt;Input!$G$25),Input!$K$31*(1+Input!$K$32/100)^(DATEDIF(Input!$C$7,$B687,"Y")),0)</f>
        <v>0</v>
      </c>
    </row>
    <row r="688" customFormat="false" ht="12.8" hidden="false" customHeight="false" outlineLevel="0" collapsed="false">
      <c r="A688" s="76" t="n">
        <v>684</v>
      </c>
      <c r="B688" s="77" t="n">
        <f aca="false">EOMONTH(Input!$C$7,A688)</f>
        <v>63735</v>
      </c>
      <c r="C688" s="77"/>
      <c r="D688" s="78" t="n">
        <f aca="false">IF(OR($B688&lt;Input!$C$25,$B688&lt;Input!$G$25),Input!$K$31*(1+Input!$K$32/100)^(DATEDIF(Input!$C$7,$B688,"Y")),0)</f>
        <v>0</v>
      </c>
    </row>
    <row r="689" customFormat="false" ht="12.8" hidden="false" customHeight="false" outlineLevel="0" collapsed="false">
      <c r="A689" s="76" t="n">
        <v>685</v>
      </c>
      <c r="B689" s="77" t="n">
        <f aca="false">EOMONTH(Input!$C$7,A689)</f>
        <v>63766</v>
      </c>
      <c r="C689" s="77"/>
      <c r="D689" s="78" t="n">
        <f aca="false">IF(OR($B689&lt;Input!$C$25,$B689&lt;Input!$G$25),Input!$K$31*(1+Input!$K$32/100)^(DATEDIF(Input!$C$7,$B689,"Y")),0)</f>
        <v>0</v>
      </c>
    </row>
    <row r="690" customFormat="false" ht="12.8" hidden="false" customHeight="false" outlineLevel="0" collapsed="false">
      <c r="A690" s="76" t="n">
        <v>686</v>
      </c>
      <c r="B690" s="77" t="n">
        <f aca="false">EOMONTH(Input!$C$7,A690)</f>
        <v>63797</v>
      </c>
      <c r="C690" s="77"/>
      <c r="D690" s="78" t="n">
        <f aca="false">IF(OR($B690&lt;Input!$C$25,$B690&lt;Input!$G$25),Input!$K$31*(1+Input!$K$32/100)^(DATEDIF(Input!$C$7,$B690,"Y")),0)</f>
        <v>0</v>
      </c>
    </row>
    <row r="691" customFormat="false" ht="12.8" hidden="false" customHeight="false" outlineLevel="0" collapsed="false">
      <c r="A691" s="76" t="n">
        <v>687</v>
      </c>
      <c r="B691" s="77" t="n">
        <f aca="false">EOMONTH(Input!$C$7,A691)</f>
        <v>63827</v>
      </c>
      <c r="C691" s="77"/>
      <c r="D691" s="78" t="n">
        <f aca="false">IF(OR($B691&lt;Input!$C$25,$B691&lt;Input!$G$25),Input!$K$31*(1+Input!$K$32/100)^(DATEDIF(Input!$C$7,$B691,"Y")),0)</f>
        <v>0</v>
      </c>
    </row>
    <row r="692" customFormat="false" ht="12.8" hidden="false" customHeight="false" outlineLevel="0" collapsed="false">
      <c r="A692" s="76" t="n">
        <v>688</v>
      </c>
      <c r="B692" s="77" t="n">
        <f aca="false">EOMONTH(Input!$C$7,A692)</f>
        <v>63858</v>
      </c>
      <c r="C692" s="77"/>
      <c r="D692" s="78" t="n">
        <f aca="false">IF(OR($B692&lt;Input!$C$25,$B692&lt;Input!$G$25),Input!$K$31*(1+Input!$K$32/100)^(DATEDIF(Input!$C$7,$B692,"Y")),0)</f>
        <v>0</v>
      </c>
    </row>
    <row r="693" customFormat="false" ht="12.8" hidden="false" customHeight="false" outlineLevel="0" collapsed="false">
      <c r="A693" s="76" t="n">
        <v>689</v>
      </c>
      <c r="B693" s="77" t="n">
        <f aca="false">EOMONTH(Input!$C$7,A693)</f>
        <v>63888</v>
      </c>
      <c r="C693" s="77"/>
      <c r="D693" s="78" t="n">
        <f aca="false">IF(OR($B693&lt;Input!$C$25,$B693&lt;Input!$G$25),Input!$K$31*(1+Input!$K$32/100)^(DATEDIF(Input!$C$7,$B693,"Y")),0)</f>
        <v>0</v>
      </c>
    </row>
    <row r="694" customFormat="false" ht="12.8" hidden="false" customHeight="false" outlineLevel="0" collapsed="false">
      <c r="A694" s="76" t="n">
        <v>690</v>
      </c>
      <c r="B694" s="77" t="n">
        <f aca="false">EOMONTH(Input!$C$7,A694)</f>
        <v>63919</v>
      </c>
      <c r="C694" s="77"/>
      <c r="D694" s="78" t="n">
        <f aca="false">IF(OR($B694&lt;Input!$C$25,$B694&lt;Input!$G$25),Input!$K$31*(1+Input!$K$32/100)^(DATEDIF(Input!$C$7,$B694,"Y")),0)</f>
        <v>0</v>
      </c>
    </row>
    <row r="695" customFormat="false" ht="12.8" hidden="false" customHeight="false" outlineLevel="0" collapsed="false">
      <c r="A695" s="76" t="n">
        <v>691</v>
      </c>
      <c r="B695" s="77" t="n">
        <f aca="false">EOMONTH(Input!$C$7,A695)</f>
        <v>63950</v>
      </c>
      <c r="C695" s="77"/>
      <c r="D695" s="78" t="n">
        <f aca="false">IF(OR($B695&lt;Input!$C$25,$B695&lt;Input!$G$25),Input!$K$31*(1+Input!$K$32/100)^(DATEDIF(Input!$C$7,$B695,"Y")),0)</f>
        <v>0</v>
      </c>
    </row>
    <row r="696" customFormat="false" ht="12.8" hidden="false" customHeight="false" outlineLevel="0" collapsed="false">
      <c r="A696" s="76" t="n">
        <v>692</v>
      </c>
      <c r="B696" s="77" t="n">
        <f aca="false">EOMONTH(Input!$C$7,A696)</f>
        <v>63978</v>
      </c>
      <c r="C696" s="77"/>
      <c r="D696" s="78" t="n">
        <f aca="false">IF(OR($B696&lt;Input!$C$25,$B696&lt;Input!$G$25),Input!$K$31*(1+Input!$K$32/100)^(DATEDIF(Input!$C$7,$B696,"Y")),0)</f>
        <v>0</v>
      </c>
    </row>
    <row r="697" customFormat="false" ht="12.8" hidden="false" customHeight="false" outlineLevel="0" collapsed="false">
      <c r="A697" s="76" t="n">
        <v>693</v>
      </c>
      <c r="B697" s="77" t="n">
        <f aca="false">EOMONTH(Input!$C$7,A697)</f>
        <v>64009</v>
      </c>
      <c r="C697" s="77"/>
      <c r="D697" s="78" t="n">
        <f aca="false">IF(OR($B697&lt;Input!$C$25,$B697&lt;Input!$G$25),Input!$K$31*(1+Input!$K$32/100)^(DATEDIF(Input!$C$7,$B697,"Y")),0)</f>
        <v>0</v>
      </c>
    </row>
    <row r="698" customFormat="false" ht="12.8" hidden="false" customHeight="false" outlineLevel="0" collapsed="false">
      <c r="A698" s="76" t="n">
        <v>694</v>
      </c>
      <c r="B698" s="77" t="n">
        <f aca="false">EOMONTH(Input!$C$7,A698)</f>
        <v>64039</v>
      </c>
      <c r="C698" s="77"/>
      <c r="D698" s="78" t="n">
        <f aca="false">IF(OR($B698&lt;Input!$C$25,$B698&lt;Input!$G$25),Input!$K$31*(1+Input!$K$32/100)^(DATEDIF(Input!$C$7,$B698,"Y")),0)</f>
        <v>0</v>
      </c>
    </row>
    <row r="699" customFormat="false" ht="12.8" hidden="false" customHeight="false" outlineLevel="0" collapsed="false">
      <c r="A699" s="76" t="n">
        <v>695</v>
      </c>
      <c r="B699" s="77" t="n">
        <f aca="false">EOMONTH(Input!$C$7,A699)</f>
        <v>64070</v>
      </c>
      <c r="C699" s="77"/>
      <c r="D699" s="78" t="n">
        <f aca="false">IF(OR($B699&lt;Input!$C$25,$B699&lt;Input!$G$25),Input!$K$31*(1+Input!$K$32/100)^(DATEDIF(Input!$C$7,$B699,"Y")),0)</f>
        <v>0</v>
      </c>
    </row>
    <row r="700" customFormat="false" ht="12.8" hidden="false" customHeight="false" outlineLevel="0" collapsed="false">
      <c r="A700" s="76" t="n">
        <v>696</v>
      </c>
      <c r="B700" s="77" t="n">
        <f aca="false">EOMONTH(Input!$C$7,A700)</f>
        <v>64100</v>
      </c>
      <c r="C700" s="77"/>
      <c r="D700" s="78" t="n">
        <f aca="false">IF(OR($B700&lt;Input!$C$25,$B700&lt;Input!$G$25),Input!$K$31*(1+Input!$K$32/100)^(DATEDIF(Input!$C$7,$B700,"Y")),0)</f>
        <v>0</v>
      </c>
    </row>
    <row r="701" customFormat="false" ht="12.8" hidden="false" customHeight="false" outlineLevel="0" collapsed="false">
      <c r="A701" s="76" t="n">
        <v>697</v>
      </c>
      <c r="B701" s="77" t="n">
        <f aca="false">EOMONTH(Input!$C$7,A701)</f>
        <v>64131</v>
      </c>
      <c r="C701" s="77"/>
      <c r="D701" s="78" t="n">
        <f aca="false">IF(OR($B701&lt;Input!$C$25,$B701&lt;Input!$G$25),Input!$K$31*(1+Input!$K$32/100)^(DATEDIF(Input!$C$7,$B701,"Y")),0)</f>
        <v>0</v>
      </c>
    </row>
    <row r="702" customFormat="false" ht="12.8" hidden="false" customHeight="false" outlineLevel="0" collapsed="false">
      <c r="A702" s="76" t="n">
        <v>698</v>
      </c>
      <c r="B702" s="77" t="n">
        <f aca="false">EOMONTH(Input!$C$7,A702)</f>
        <v>64162</v>
      </c>
      <c r="C702" s="77"/>
      <c r="D702" s="78" t="n">
        <f aca="false">IF(OR($B702&lt;Input!$C$25,$B702&lt;Input!$G$25),Input!$K$31*(1+Input!$K$32/100)^(DATEDIF(Input!$C$7,$B702,"Y")),0)</f>
        <v>0</v>
      </c>
    </row>
    <row r="703" customFormat="false" ht="12.8" hidden="false" customHeight="false" outlineLevel="0" collapsed="false">
      <c r="A703" s="76" t="n">
        <v>699</v>
      </c>
      <c r="B703" s="77" t="n">
        <f aca="false">EOMONTH(Input!$C$7,A703)</f>
        <v>64192</v>
      </c>
      <c r="C703" s="77"/>
      <c r="D703" s="78" t="n">
        <f aca="false">IF(OR($B703&lt;Input!$C$25,$B703&lt;Input!$G$25),Input!$K$31*(1+Input!$K$32/100)^(DATEDIF(Input!$C$7,$B703,"Y")),0)</f>
        <v>0</v>
      </c>
    </row>
    <row r="704" customFormat="false" ht="12.8" hidden="false" customHeight="false" outlineLevel="0" collapsed="false">
      <c r="A704" s="76" t="n">
        <v>700</v>
      </c>
      <c r="B704" s="77" t="n">
        <f aca="false">EOMONTH(Input!$C$7,A704)</f>
        <v>64223</v>
      </c>
      <c r="C704" s="77"/>
      <c r="D704" s="78" t="n">
        <f aca="false">IF(OR($B704&lt;Input!$C$25,$B704&lt;Input!$G$25),Input!$K$31*(1+Input!$K$32/100)^(DATEDIF(Input!$C$7,$B704,"Y")),0)</f>
        <v>0</v>
      </c>
    </row>
    <row r="705" customFormat="false" ht="12.8" hidden="false" customHeight="false" outlineLevel="0" collapsed="false">
      <c r="A705" s="76" t="n">
        <v>701</v>
      </c>
      <c r="B705" s="77" t="n">
        <f aca="false">EOMONTH(Input!$C$7,A705)</f>
        <v>64253</v>
      </c>
      <c r="C705" s="77"/>
      <c r="D705" s="78" t="n">
        <f aca="false">IF(OR($B705&lt;Input!$C$25,$B705&lt;Input!$G$25),Input!$K$31*(1+Input!$K$32/100)^(DATEDIF(Input!$C$7,$B705,"Y")),0)</f>
        <v>0</v>
      </c>
    </row>
    <row r="706" customFormat="false" ht="12.8" hidden="false" customHeight="false" outlineLevel="0" collapsed="false">
      <c r="A706" s="76" t="n">
        <v>702</v>
      </c>
      <c r="B706" s="77" t="n">
        <f aca="false">EOMONTH(Input!$C$7,A706)</f>
        <v>64284</v>
      </c>
      <c r="C706" s="77"/>
      <c r="D706" s="78" t="n">
        <f aca="false">IF(OR($B706&lt;Input!$C$25,$B706&lt;Input!$G$25),Input!$K$31*(1+Input!$K$32/100)^(DATEDIF(Input!$C$7,$B706,"Y")),0)</f>
        <v>0</v>
      </c>
    </row>
    <row r="707" customFormat="false" ht="12.8" hidden="false" customHeight="false" outlineLevel="0" collapsed="false">
      <c r="A707" s="76" t="n">
        <v>703</v>
      </c>
      <c r="B707" s="77" t="n">
        <f aca="false">EOMONTH(Input!$C$7,A707)</f>
        <v>64315</v>
      </c>
      <c r="C707" s="77"/>
      <c r="D707" s="78" t="n">
        <f aca="false">IF(OR($B707&lt;Input!$C$25,$B707&lt;Input!$G$25),Input!$K$31*(1+Input!$K$32/100)^(DATEDIF(Input!$C$7,$B707,"Y")),0)</f>
        <v>0</v>
      </c>
    </row>
    <row r="708" customFormat="false" ht="12.8" hidden="false" customHeight="false" outlineLevel="0" collapsed="false">
      <c r="A708" s="76" t="n">
        <v>704</v>
      </c>
      <c r="B708" s="77" t="n">
        <f aca="false">EOMONTH(Input!$C$7,A708)</f>
        <v>64344</v>
      </c>
      <c r="C708" s="77"/>
      <c r="D708" s="78" t="n">
        <f aca="false">IF(OR($B708&lt;Input!$C$25,$B708&lt;Input!$G$25),Input!$K$31*(1+Input!$K$32/100)^(DATEDIF(Input!$C$7,$B708,"Y")),0)</f>
        <v>0</v>
      </c>
    </row>
    <row r="709" customFormat="false" ht="12.8" hidden="false" customHeight="false" outlineLevel="0" collapsed="false">
      <c r="A709" s="76" t="n">
        <v>705</v>
      </c>
      <c r="B709" s="77" t="n">
        <f aca="false">EOMONTH(Input!$C$7,A709)</f>
        <v>64375</v>
      </c>
      <c r="C709" s="77"/>
      <c r="D709" s="78" t="n">
        <f aca="false">IF(OR($B709&lt;Input!$C$25,$B709&lt;Input!$G$25),Input!$K$31*(1+Input!$K$32/100)^(DATEDIF(Input!$C$7,$B709,"Y")),0)</f>
        <v>0</v>
      </c>
    </row>
    <row r="710" customFormat="false" ht="12.8" hidden="false" customHeight="false" outlineLevel="0" collapsed="false">
      <c r="A710" s="76" t="n">
        <v>706</v>
      </c>
      <c r="B710" s="77" t="n">
        <f aca="false">EOMONTH(Input!$C$7,A710)</f>
        <v>64405</v>
      </c>
      <c r="C710" s="77"/>
      <c r="D710" s="78" t="n">
        <f aca="false">IF(OR($B710&lt;Input!$C$25,$B710&lt;Input!$G$25),Input!$K$31*(1+Input!$K$32/100)^(DATEDIF(Input!$C$7,$B710,"Y")),0)</f>
        <v>0</v>
      </c>
    </row>
    <row r="711" customFormat="false" ht="12.8" hidden="false" customHeight="false" outlineLevel="0" collapsed="false">
      <c r="A711" s="76" t="n">
        <v>707</v>
      </c>
      <c r="B711" s="77" t="n">
        <f aca="false">EOMONTH(Input!$C$7,A711)</f>
        <v>64436</v>
      </c>
      <c r="C711" s="77"/>
      <c r="D711" s="78" t="n">
        <f aca="false">IF(OR($B711&lt;Input!$C$25,$B711&lt;Input!$G$25),Input!$K$31*(1+Input!$K$32/100)^(DATEDIF(Input!$C$7,$B711,"Y")),0)</f>
        <v>0</v>
      </c>
    </row>
    <row r="712" customFormat="false" ht="12.8" hidden="false" customHeight="false" outlineLevel="0" collapsed="false">
      <c r="A712" s="76" t="n">
        <v>708</v>
      </c>
      <c r="B712" s="77" t="n">
        <f aca="false">EOMONTH(Input!$C$7,A712)</f>
        <v>64466</v>
      </c>
      <c r="C712" s="77"/>
      <c r="D712" s="78" t="n">
        <f aca="false">IF(OR($B712&lt;Input!$C$25,$B712&lt;Input!$G$25),Input!$K$31*(1+Input!$K$32/100)^(DATEDIF(Input!$C$7,$B712,"Y")),0)</f>
        <v>0</v>
      </c>
    </row>
    <row r="713" customFormat="false" ht="12.8" hidden="false" customHeight="false" outlineLevel="0" collapsed="false">
      <c r="A713" s="76" t="n">
        <v>709</v>
      </c>
      <c r="B713" s="77" t="n">
        <f aca="false">EOMONTH(Input!$C$7,A713)</f>
        <v>64497</v>
      </c>
      <c r="C713" s="77"/>
      <c r="D713" s="78" t="n">
        <f aca="false">IF(OR($B713&lt;Input!$C$25,$B713&lt;Input!$G$25),Input!$K$31*(1+Input!$K$32/100)^(DATEDIF(Input!$C$7,$B713,"Y")),0)</f>
        <v>0</v>
      </c>
    </row>
    <row r="714" customFormat="false" ht="12.8" hidden="false" customHeight="false" outlineLevel="0" collapsed="false">
      <c r="A714" s="76" t="n">
        <v>710</v>
      </c>
      <c r="B714" s="77" t="n">
        <f aca="false">EOMONTH(Input!$C$7,A714)</f>
        <v>64528</v>
      </c>
      <c r="C714" s="77"/>
      <c r="D714" s="78" t="n">
        <f aca="false">IF(OR($B714&lt;Input!$C$25,$B714&lt;Input!$G$25),Input!$K$31*(1+Input!$K$32/100)^(DATEDIF(Input!$C$7,$B714,"Y")),0)</f>
        <v>0</v>
      </c>
    </row>
    <row r="715" customFormat="false" ht="12.8" hidden="false" customHeight="false" outlineLevel="0" collapsed="false">
      <c r="A715" s="76" t="n">
        <v>711</v>
      </c>
      <c r="B715" s="77" t="n">
        <f aca="false">EOMONTH(Input!$C$7,A715)</f>
        <v>64558</v>
      </c>
      <c r="C715" s="77"/>
      <c r="D715" s="78" t="n">
        <f aca="false">IF(OR($B715&lt;Input!$C$25,$B715&lt;Input!$G$25),Input!$K$31*(1+Input!$K$32/100)^(DATEDIF(Input!$C$7,$B715,"Y")),0)</f>
        <v>0</v>
      </c>
    </row>
    <row r="716" customFormat="false" ht="12.8" hidden="false" customHeight="false" outlineLevel="0" collapsed="false">
      <c r="A716" s="76" t="n">
        <v>712</v>
      </c>
      <c r="B716" s="77" t="n">
        <f aca="false">EOMONTH(Input!$C$7,A716)</f>
        <v>64589</v>
      </c>
      <c r="C716" s="77"/>
      <c r="D716" s="78" t="n">
        <f aca="false">IF(OR($B716&lt;Input!$C$25,$B716&lt;Input!$G$25),Input!$K$31*(1+Input!$K$32/100)^(DATEDIF(Input!$C$7,$B716,"Y")),0)</f>
        <v>0</v>
      </c>
    </row>
    <row r="717" customFormat="false" ht="12.8" hidden="false" customHeight="false" outlineLevel="0" collapsed="false">
      <c r="A717" s="76" t="n">
        <v>713</v>
      </c>
      <c r="B717" s="77" t="n">
        <f aca="false">EOMONTH(Input!$C$7,A717)</f>
        <v>64619</v>
      </c>
      <c r="C717" s="77"/>
      <c r="D717" s="78" t="n">
        <f aca="false">IF(OR($B717&lt;Input!$C$25,$B717&lt;Input!$G$25),Input!$K$31*(1+Input!$K$32/100)^(DATEDIF(Input!$C$7,$B717,"Y")),0)</f>
        <v>0</v>
      </c>
    </row>
    <row r="718" customFormat="false" ht="12.8" hidden="false" customHeight="false" outlineLevel="0" collapsed="false">
      <c r="A718" s="76" t="n">
        <v>714</v>
      </c>
      <c r="B718" s="77" t="n">
        <f aca="false">EOMONTH(Input!$C$7,A718)</f>
        <v>64650</v>
      </c>
      <c r="C718" s="77"/>
      <c r="D718" s="78" t="n">
        <f aca="false">IF(OR($B718&lt;Input!$C$25,$B718&lt;Input!$G$25),Input!$K$31*(1+Input!$K$32/100)^(DATEDIF(Input!$C$7,$B718,"Y")),0)</f>
        <v>0</v>
      </c>
    </row>
    <row r="719" customFormat="false" ht="12.8" hidden="false" customHeight="false" outlineLevel="0" collapsed="false">
      <c r="A719" s="76" t="n">
        <v>715</v>
      </c>
      <c r="B719" s="77" t="n">
        <f aca="false">EOMONTH(Input!$C$7,A719)</f>
        <v>64681</v>
      </c>
      <c r="C719" s="77"/>
      <c r="D719" s="78" t="n">
        <f aca="false">IF(OR($B719&lt;Input!$C$25,$B719&lt;Input!$G$25),Input!$K$31*(1+Input!$K$32/100)^(DATEDIF(Input!$C$7,$B719,"Y")),0)</f>
        <v>0</v>
      </c>
    </row>
    <row r="720" customFormat="false" ht="12.8" hidden="false" customHeight="false" outlineLevel="0" collapsed="false">
      <c r="A720" s="76" t="n">
        <v>716</v>
      </c>
      <c r="B720" s="77" t="n">
        <f aca="false">EOMONTH(Input!$C$7,A720)</f>
        <v>64709</v>
      </c>
      <c r="C720" s="77"/>
      <c r="D720" s="78" t="n">
        <f aca="false">IF(OR($B720&lt;Input!$C$25,$B720&lt;Input!$G$25),Input!$K$31*(1+Input!$K$32/100)^(DATEDIF(Input!$C$7,$B720,"Y")),0)</f>
        <v>0</v>
      </c>
    </row>
    <row r="721" customFormat="false" ht="12.8" hidden="false" customHeight="false" outlineLevel="0" collapsed="false">
      <c r="A721" s="76" t="n">
        <v>717</v>
      </c>
      <c r="B721" s="77" t="n">
        <f aca="false">EOMONTH(Input!$C$7,A721)</f>
        <v>64740</v>
      </c>
      <c r="C721" s="77"/>
      <c r="D721" s="78" t="n">
        <f aca="false">IF(OR($B721&lt;Input!$C$25,$B721&lt;Input!$G$25),Input!$K$31*(1+Input!$K$32/100)^(DATEDIF(Input!$C$7,$B721,"Y")),0)</f>
        <v>0</v>
      </c>
    </row>
    <row r="722" customFormat="false" ht="12.8" hidden="false" customHeight="false" outlineLevel="0" collapsed="false">
      <c r="A722" s="76" t="n">
        <v>718</v>
      </c>
      <c r="B722" s="77" t="n">
        <f aca="false">EOMONTH(Input!$C$7,A722)</f>
        <v>64770</v>
      </c>
      <c r="C722" s="77"/>
      <c r="D722" s="78" t="n">
        <f aca="false">IF(OR($B722&lt;Input!$C$25,$B722&lt;Input!$G$25),Input!$K$31*(1+Input!$K$32/100)^(DATEDIF(Input!$C$7,$B722,"Y")),0)</f>
        <v>0</v>
      </c>
    </row>
    <row r="723" customFormat="false" ht="12.8" hidden="false" customHeight="false" outlineLevel="0" collapsed="false">
      <c r="A723" s="76" t="n">
        <v>719</v>
      </c>
      <c r="B723" s="77" t="n">
        <f aca="false">EOMONTH(Input!$C$7,A723)</f>
        <v>64801</v>
      </c>
      <c r="C723" s="77"/>
      <c r="D723" s="78" t="n">
        <f aca="false">IF(OR($B723&lt;Input!$C$25,$B723&lt;Input!$G$25),Input!$K$31*(1+Input!$K$32/100)^(DATEDIF(Input!$C$7,$B723,"Y")),0)</f>
        <v>0</v>
      </c>
    </row>
    <row r="724" customFormat="false" ht="12.8" hidden="false" customHeight="false" outlineLevel="0" collapsed="false">
      <c r="A724" s="76" t="n">
        <v>720</v>
      </c>
      <c r="B724" s="77" t="n">
        <f aca="false">EOMONTH(Input!$C$7,A724)</f>
        <v>64831</v>
      </c>
      <c r="C724" s="77"/>
      <c r="D724" s="78" t="n">
        <f aca="false">IF(OR($B724&lt;Input!$C$25,$B724&lt;Input!$G$25),Input!$K$31*(1+Input!$K$32/100)^(DATEDIF(Input!$C$7,$B724,"Y")),0)</f>
        <v>0</v>
      </c>
    </row>
    <row r="725" customFormat="false" ht="12.8" hidden="false" customHeight="false" outlineLevel="0" collapsed="false">
      <c r="A725" s="76" t="n">
        <v>721</v>
      </c>
      <c r="B725" s="77" t="n">
        <f aca="false">EOMONTH(Input!$C$7,A725)</f>
        <v>64862</v>
      </c>
      <c r="C725" s="77"/>
      <c r="D725" s="78" t="n">
        <f aca="false">IF(OR($B725&lt;Input!$C$25,$B725&lt;Input!$G$25),Input!$K$31*(1+Input!$K$32/100)^(DATEDIF(Input!$C$7,$B725,"Y")),0)</f>
        <v>0</v>
      </c>
    </row>
    <row r="726" customFormat="false" ht="12.8" hidden="false" customHeight="false" outlineLevel="0" collapsed="false">
      <c r="A726" s="76" t="n">
        <v>722</v>
      </c>
      <c r="B726" s="77" t="n">
        <f aca="false">EOMONTH(Input!$C$7,A726)</f>
        <v>64893</v>
      </c>
      <c r="C726" s="77"/>
      <c r="D726" s="78" t="n">
        <f aca="false">IF(OR($B726&lt;Input!$C$25,$B726&lt;Input!$G$25),Input!$K$31*(1+Input!$K$32/100)^(DATEDIF(Input!$C$7,$B726,"Y")),0)</f>
        <v>0</v>
      </c>
    </row>
    <row r="727" customFormat="false" ht="12.8" hidden="false" customHeight="false" outlineLevel="0" collapsed="false">
      <c r="A727" s="76" t="n">
        <v>723</v>
      </c>
      <c r="B727" s="77" t="n">
        <f aca="false">EOMONTH(Input!$C$7,A727)</f>
        <v>64923</v>
      </c>
      <c r="C727" s="77"/>
      <c r="D727" s="78" t="n">
        <f aca="false">IF(OR($B727&lt;Input!$C$25,$B727&lt;Input!$G$25),Input!$K$31*(1+Input!$K$32/100)^(DATEDIF(Input!$C$7,$B727,"Y")),0)</f>
        <v>0</v>
      </c>
    </row>
    <row r="728" customFormat="false" ht="12.8" hidden="false" customHeight="false" outlineLevel="0" collapsed="false">
      <c r="A728" s="76" t="n">
        <v>724</v>
      </c>
      <c r="B728" s="77" t="n">
        <f aca="false">EOMONTH(Input!$C$7,A728)</f>
        <v>64954</v>
      </c>
      <c r="C728" s="77"/>
      <c r="D728" s="78" t="n">
        <f aca="false">IF(OR($B728&lt;Input!$C$25,$B728&lt;Input!$G$25),Input!$K$31*(1+Input!$K$32/100)^(DATEDIF(Input!$C$7,$B728,"Y")),0)</f>
        <v>0</v>
      </c>
    </row>
    <row r="729" customFormat="false" ht="12.8" hidden="false" customHeight="false" outlineLevel="0" collapsed="false">
      <c r="A729" s="76" t="n">
        <v>725</v>
      </c>
      <c r="B729" s="77" t="n">
        <f aca="false">EOMONTH(Input!$C$7,A729)</f>
        <v>64984</v>
      </c>
      <c r="C729" s="77"/>
      <c r="D729" s="78" t="n">
        <f aca="false">IF(OR($B729&lt;Input!$C$25,$B729&lt;Input!$G$25),Input!$K$31*(1+Input!$K$32/100)^(DATEDIF(Input!$C$7,$B729,"Y")),0)</f>
        <v>0</v>
      </c>
    </row>
    <row r="730" customFormat="false" ht="12.8" hidden="false" customHeight="false" outlineLevel="0" collapsed="false">
      <c r="A730" s="76" t="n">
        <v>726</v>
      </c>
      <c r="B730" s="77" t="n">
        <f aca="false">EOMONTH(Input!$C$7,A730)</f>
        <v>65015</v>
      </c>
      <c r="C730" s="77"/>
      <c r="D730" s="78" t="n">
        <f aca="false">IF(OR($B730&lt;Input!$C$25,$B730&lt;Input!$G$25),Input!$K$31*(1+Input!$K$32/100)^(DATEDIF(Input!$C$7,$B730,"Y")),0)</f>
        <v>0</v>
      </c>
    </row>
    <row r="731" customFormat="false" ht="12.8" hidden="false" customHeight="false" outlineLevel="0" collapsed="false">
      <c r="A731" s="76" t="n">
        <v>727</v>
      </c>
      <c r="B731" s="77" t="n">
        <f aca="false">EOMONTH(Input!$C$7,A731)</f>
        <v>65046</v>
      </c>
      <c r="C731" s="77"/>
      <c r="D731" s="78" t="n">
        <f aca="false">IF(OR($B731&lt;Input!$C$25,$B731&lt;Input!$G$25),Input!$K$31*(1+Input!$K$32/100)^(DATEDIF(Input!$C$7,$B731,"Y")),0)</f>
        <v>0</v>
      </c>
    </row>
    <row r="732" customFormat="false" ht="12.8" hidden="false" customHeight="false" outlineLevel="0" collapsed="false">
      <c r="A732" s="76" t="n">
        <v>728</v>
      </c>
      <c r="B732" s="77" t="n">
        <f aca="false">EOMONTH(Input!$C$7,A732)</f>
        <v>65074</v>
      </c>
      <c r="C732" s="77"/>
      <c r="D732" s="78" t="n">
        <f aca="false">IF(OR($B732&lt;Input!$C$25,$B732&lt;Input!$G$25),Input!$K$31*(1+Input!$K$32/100)^(DATEDIF(Input!$C$7,$B732,"Y")),0)</f>
        <v>0</v>
      </c>
    </row>
    <row r="733" customFormat="false" ht="12.8" hidden="false" customHeight="false" outlineLevel="0" collapsed="false">
      <c r="A733" s="76" t="n">
        <v>729</v>
      </c>
      <c r="B733" s="77" t="n">
        <f aca="false">EOMONTH(Input!$C$7,A733)</f>
        <v>65105</v>
      </c>
      <c r="C733" s="77"/>
      <c r="D733" s="78" t="n">
        <f aca="false">IF(OR($B733&lt;Input!$C$25,$B733&lt;Input!$G$25),Input!$K$31*(1+Input!$K$32/100)^(DATEDIF(Input!$C$7,$B733,"Y")),0)</f>
        <v>0</v>
      </c>
    </row>
    <row r="734" customFormat="false" ht="12.8" hidden="false" customHeight="false" outlineLevel="0" collapsed="false">
      <c r="A734" s="76" t="n">
        <v>730</v>
      </c>
      <c r="B734" s="77" t="n">
        <f aca="false">EOMONTH(Input!$C$7,A734)</f>
        <v>65135</v>
      </c>
      <c r="C734" s="77"/>
      <c r="D734" s="78" t="n">
        <f aca="false">IF(OR($B734&lt;Input!$C$25,$B734&lt;Input!$G$25),Input!$K$31*(1+Input!$K$32/100)^(DATEDIF(Input!$C$7,$B734,"Y")),0)</f>
        <v>0</v>
      </c>
    </row>
    <row r="735" customFormat="false" ht="12.8" hidden="false" customHeight="false" outlineLevel="0" collapsed="false">
      <c r="A735" s="76" t="n">
        <v>731</v>
      </c>
      <c r="B735" s="77" t="n">
        <f aca="false">EOMONTH(Input!$C$7,A735)</f>
        <v>65166</v>
      </c>
      <c r="C735" s="77"/>
      <c r="D735" s="78" t="n">
        <f aca="false">IF(OR($B735&lt;Input!$C$25,$B735&lt;Input!$G$25),Input!$K$31*(1+Input!$K$32/100)^(DATEDIF(Input!$C$7,$B735,"Y")),0)</f>
        <v>0</v>
      </c>
    </row>
    <row r="736" customFormat="false" ht="12.8" hidden="false" customHeight="false" outlineLevel="0" collapsed="false">
      <c r="A736" s="76" t="n">
        <v>732</v>
      </c>
      <c r="B736" s="77" t="n">
        <f aca="false">EOMONTH(Input!$C$7,A736)</f>
        <v>65196</v>
      </c>
      <c r="C736" s="77"/>
      <c r="D736" s="78" t="n">
        <f aca="false">IF(OR($B736&lt;Input!$C$25,$B736&lt;Input!$G$25),Input!$K$31*(1+Input!$K$32/100)^(DATEDIF(Input!$C$7,$B736,"Y")),0)</f>
        <v>0</v>
      </c>
    </row>
    <row r="737" customFormat="false" ht="12.8" hidden="false" customHeight="false" outlineLevel="0" collapsed="false">
      <c r="A737" s="76" t="n">
        <v>733</v>
      </c>
      <c r="B737" s="77" t="n">
        <f aca="false">EOMONTH(Input!$C$7,A737)</f>
        <v>65227</v>
      </c>
      <c r="C737" s="77"/>
      <c r="D737" s="78" t="n">
        <f aca="false">IF(OR($B737&lt;Input!$C$25,$B737&lt;Input!$G$25),Input!$K$31*(1+Input!$K$32/100)^(DATEDIF(Input!$C$7,$B737,"Y")),0)</f>
        <v>0</v>
      </c>
    </row>
    <row r="738" customFormat="false" ht="12.8" hidden="false" customHeight="false" outlineLevel="0" collapsed="false">
      <c r="A738" s="76" t="n">
        <v>734</v>
      </c>
      <c r="B738" s="77" t="n">
        <f aca="false">EOMONTH(Input!$C$7,A738)</f>
        <v>65258</v>
      </c>
      <c r="C738" s="77"/>
      <c r="D738" s="78" t="n">
        <f aca="false">IF(OR($B738&lt;Input!$C$25,$B738&lt;Input!$G$25),Input!$K$31*(1+Input!$K$32/100)^(DATEDIF(Input!$C$7,$B738,"Y")),0)</f>
        <v>0</v>
      </c>
    </row>
    <row r="739" customFormat="false" ht="12.8" hidden="false" customHeight="false" outlineLevel="0" collapsed="false">
      <c r="A739" s="76" t="n">
        <v>735</v>
      </c>
      <c r="B739" s="77" t="n">
        <f aca="false">EOMONTH(Input!$C$7,A739)</f>
        <v>65288</v>
      </c>
      <c r="C739" s="77"/>
      <c r="D739" s="78" t="n">
        <f aca="false">IF(OR($B739&lt;Input!$C$25,$B739&lt;Input!$G$25),Input!$K$31*(1+Input!$K$32/100)^(DATEDIF(Input!$C$7,$B739,"Y")),0)</f>
        <v>0</v>
      </c>
    </row>
    <row r="740" customFormat="false" ht="12.8" hidden="false" customHeight="false" outlineLevel="0" collapsed="false">
      <c r="A740" s="76" t="n">
        <v>736</v>
      </c>
      <c r="B740" s="77" t="n">
        <f aca="false">EOMONTH(Input!$C$7,A740)</f>
        <v>65319</v>
      </c>
      <c r="C740" s="77"/>
      <c r="D740" s="78" t="n">
        <f aca="false">IF(OR($B740&lt;Input!$C$25,$B740&lt;Input!$G$25),Input!$K$31*(1+Input!$K$32/100)^(DATEDIF(Input!$C$7,$B740,"Y")),0)</f>
        <v>0</v>
      </c>
    </row>
    <row r="741" customFormat="false" ht="12.8" hidden="false" customHeight="false" outlineLevel="0" collapsed="false">
      <c r="A741" s="76" t="n">
        <v>737</v>
      </c>
      <c r="B741" s="77" t="n">
        <f aca="false">EOMONTH(Input!$C$7,A741)</f>
        <v>65349</v>
      </c>
      <c r="C741" s="77"/>
      <c r="D741" s="78" t="n">
        <f aca="false">IF(OR($B741&lt;Input!$C$25,$B741&lt;Input!$G$25),Input!$K$31*(1+Input!$K$32/100)^(DATEDIF(Input!$C$7,$B741,"Y")),0)</f>
        <v>0</v>
      </c>
    </row>
    <row r="742" customFormat="false" ht="12.8" hidden="false" customHeight="false" outlineLevel="0" collapsed="false">
      <c r="A742" s="76" t="n">
        <v>738</v>
      </c>
      <c r="B742" s="77" t="n">
        <f aca="false">EOMONTH(Input!$C$7,A742)</f>
        <v>65380</v>
      </c>
      <c r="C742" s="77"/>
      <c r="D742" s="78" t="n">
        <f aca="false">IF(OR($B742&lt;Input!$C$25,$B742&lt;Input!$G$25),Input!$K$31*(1+Input!$K$32/100)^(DATEDIF(Input!$C$7,$B742,"Y")),0)</f>
        <v>0</v>
      </c>
    </row>
    <row r="743" customFormat="false" ht="12.8" hidden="false" customHeight="false" outlineLevel="0" collapsed="false">
      <c r="A743" s="76" t="n">
        <v>739</v>
      </c>
      <c r="B743" s="77" t="n">
        <f aca="false">EOMONTH(Input!$C$7,A743)</f>
        <v>65411</v>
      </c>
      <c r="C743" s="77"/>
      <c r="D743" s="78" t="n">
        <f aca="false">IF(OR($B743&lt;Input!$C$25,$B743&lt;Input!$G$25),Input!$K$31*(1+Input!$K$32/100)^(DATEDIF(Input!$C$7,$B743,"Y")),0)</f>
        <v>0</v>
      </c>
    </row>
    <row r="744" customFormat="false" ht="12.8" hidden="false" customHeight="false" outlineLevel="0" collapsed="false">
      <c r="A744" s="76" t="n">
        <v>740</v>
      </c>
      <c r="B744" s="77" t="n">
        <f aca="false">EOMONTH(Input!$C$7,A744)</f>
        <v>65439</v>
      </c>
      <c r="C744" s="77"/>
      <c r="D744" s="78" t="n">
        <f aca="false">IF(OR($B744&lt;Input!$C$25,$B744&lt;Input!$G$25),Input!$K$31*(1+Input!$K$32/100)^(DATEDIF(Input!$C$7,$B744,"Y")),0)</f>
        <v>0</v>
      </c>
    </row>
    <row r="745" customFormat="false" ht="12.8" hidden="false" customHeight="false" outlineLevel="0" collapsed="false">
      <c r="A745" s="76" t="n">
        <v>741</v>
      </c>
      <c r="B745" s="77" t="n">
        <f aca="false">EOMONTH(Input!$C$7,A745)</f>
        <v>65470</v>
      </c>
      <c r="C745" s="77"/>
      <c r="D745" s="78" t="n">
        <f aca="false">IF(OR($B745&lt;Input!$C$25,$B745&lt;Input!$G$25),Input!$K$31*(1+Input!$K$32/100)^(DATEDIF(Input!$C$7,$B745,"Y")),0)</f>
        <v>0</v>
      </c>
    </row>
    <row r="746" customFormat="false" ht="12.8" hidden="false" customHeight="false" outlineLevel="0" collapsed="false">
      <c r="A746" s="76" t="n">
        <v>742</v>
      </c>
      <c r="B746" s="77" t="n">
        <f aca="false">EOMONTH(Input!$C$7,A746)</f>
        <v>65500</v>
      </c>
      <c r="C746" s="77"/>
      <c r="D746" s="78" t="n">
        <f aca="false">IF(OR($B746&lt;Input!$C$25,$B746&lt;Input!$G$25),Input!$K$31*(1+Input!$K$32/100)^(DATEDIF(Input!$C$7,$B746,"Y")),0)</f>
        <v>0</v>
      </c>
    </row>
    <row r="747" customFormat="false" ht="12.8" hidden="false" customHeight="false" outlineLevel="0" collapsed="false">
      <c r="A747" s="76" t="n">
        <v>743</v>
      </c>
      <c r="B747" s="77" t="n">
        <f aca="false">EOMONTH(Input!$C$7,A747)</f>
        <v>65531</v>
      </c>
      <c r="C747" s="77"/>
      <c r="D747" s="78" t="n">
        <f aca="false">IF(OR($B747&lt;Input!$C$25,$B747&lt;Input!$G$25),Input!$K$31*(1+Input!$K$32/100)^(DATEDIF(Input!$C$7,$B747,"Y")),0)</f>
        <v>0</v>
      </c>
    </row>
    <row r="748" customFormat="false" ht="12.8" hidden="false" customHeight="false" outlineLevel="0" collapsed="false">
      <c r="A748" s="76" t="n">
        <v>744</v>
      </c>
      <c r="B748" s="77" t="n">
        <f aca="false">EOMONTH(Input!$C$7,A748)</f>
        <v>65561</v>
      </c>
      <c r="C748" s="77"/>
      <c r="D748" s="78" t="n">
        <f aca="false">IF(OR($B748&lt;Input!$C$25,$B748&lt;Input!$G$25),Input!$K$31*(1+Input!$K$32/100)^(DATEDIF(Input!$C$7,$B748,"Y")),0)</f>
        <v>0</v>
      </c>
    </row>
    <row r="749" customFormat="false" ht="12.8" hidden="false" customHeight="false" outlineLevel="0" collapsed="false">
      <c r="A749" s="76" t="n">
        <v>745</v>
      </c>
      <c r="B749" s="77" t="n">
        <f aca="false">EOMONTH(Input!$C$7,A749)</f>
        <v>65592</v>
      </c>
      <c r="C749" s="77"/>
      <c r="D749" s="78" t="n">
        <f aca="false">IF(OR($B749&lt;Input!$C$25,$B749&lt;Input!$G$25),Input!$K$31*(1+Input!$K$32/100)^(DATEDIF(Input!$C$7,$B749,"Y")),0)</f>
        <v>0</v>
      </c>
    </row>
    <row r="750" customFormat="false" ht="12.8" hidden="false" customHeight="false" outlineLevel="0" collapsed="false">
      <c r="A750" s="76" t="n">
        <v>746</v>
      </c>
      <c r="B750" s="77" t="n">
        <f aca="false">EOMONTH(Input!$C$7,A750)</f>
        <v>65623</v>
      </c>
      <c r="C750" s="77"/>
      <c r="D750" s="78" t="n">
        <f aca="false">IF(OR($B750&lt;Input!$C$25,$B750&lt;Input!$G$25),Input!$K$31*(1+Input!$K$32/100)^(DATEDIF(Input!$C$7,$B750,"Y")),0)</f>
        <v>0</v>
      </c>
    </row>
    <row r="751" customFormat="false" ht="12.8" hidden="false" customHeight="false" outlineLevel="0" collapsed="false">
      <c r="A751" s="76" t="n">
        <v>747</v>
      </c>
      <c r="B751" s="77" t="n">
        <f aca="false">EOMONTH(Input!$C$7,A751)</f>
        <v>65653</v>
      </c>
      <c r="C751" s="77"/>
      <c r="D751" s="78" t="n">
        <f aca="false">IF(OR($B751&lt;Input!$C$25,$B751&lt;Input!$G$25),Input!$K$31*(1+Input!$K$32/100)^(DATEDIF(Input!$C$7,$B751,"Y")),0)</f>
        <v>0</v>
      </c>
    </row>
    <row r="752" customFormat="false" ht="12.8" hidden="false" customHeight="false" outlineLevel="0" collapsed="false">
      <c r="A752" s="76" t="n">
        <v>748</v>
      </c>
      <c r="B752" s="77" t="n">
        <f aca="false">EOMONTH(Input!$C$7,A752)</f>
        <v>65684</v>
      </c>
      <c r="C752" s="77"/>
      <c r="D752" s="78" t="n">
        <f aca="false">IF(OR($B752&lt;Input!$C$25,$B752&lt;Input!$G$25),Input!$K$31*(1+Input!$K$32/100)^(DATEDIF(Input!$C$7,$B752,"Y")),0)</f>
        <v>0</v>
      </c>
    </row>
    <row r="753" customFormat="false" ht="12.8" hidden="false" customHeight="false" outlineLevel="0" collapsed="false">
      <c r="A753" s="76" t="n">
        <v>749</v>
      </c>
      <c r="B753" s="77" t="n">
        <f aca="false">EOMONTH(Input!$C$7,A753)</f>
        <v>65714</v>
      </c>
      <c r="C753" s="77"/>
      <c r="D753" s="78" t="n">
        <f aca="false">IF(OR($B753&lt;Input!$C$25,$B753&lt;Input!$G$25),Input!$K$31*(1+Input!$K$32/100)^(DATEDIF(Input!$C$7,$B753,"Y")),0)</f>
        <v>0</v>
      </c>
    </row>
    <row r="754" customFormat="false" ht="12.8" hidden="false" customHeight="false" outlineLevel="0" collapsed="false">
      <c r="A754" s="76" t="n">
        <v>750</v>
      </c>
      <c r="B754" s="77" t="n">
        <f aca="false">EOMONTH(Input!$C$7,A754)</f>
        <v>65745</v>
      </c>
      <c r="C754" s="77"/>
      <c r="D754" s="78" t="n">
        <f aca="false">IF(OR($B754&lt;Input!$C$25,$B754&lt;Input!$G$25),Input!$K$31*(1+Input!$K$32/100)^(DATEDIF(Input!$C$7,$B754,"Y")),0)</f>
        <v>0</v>
      </c>
    </row>
    <row r="755" customFormat="false" ht="12.8" hidden="false" customHeight="false" outlineLevel="0" collapsed="false">
      <c r="A755" s="76" t="n">
        <v>751</v>
      </c>
      <c r="B755" s="77" t="n">
        <f aca="false">EOMONTH(Input!$C$7,A755)</f>
        <v>65776</v>
      </c>
      <c r="C755" s="77"/>
      <c r="D755" s="78" t="n">
        <f aca="false">IF(OR($B755&lt;Input!$C$25,$B755&lt;Input!$G$25),Input!$K$31*(1+Input!$K$32/100)^(DATEDIF(Input!$C$7,$B755,"Y")),0)</f>
        <v>0</v>
      </c>
    </row>
    <row r="756" customFormat="false" ht="12.8" hidden="false" customHeight="false" outlineLevel="0" collapsed="false">
      <c r="A756" s="76" t="n">
        <v>752</v>
      </c>
      <c r="B756" s="77" t="n">
        <f aca="false">EOMONTH(Input!$C$7,A756)</f>
        <v>65805</v>
      </c>
      <c r="C756" s="77"/>
      <c r="D756" s="78" t="n">
        <f aca="false">IF(OR($B756&lt;Input!$C$25,$B756&lt;Input!$G$25),Input!$K$31*(1+Input!$K$32/100)^(DATEDIF(Input!$C$7,$B756,"Y")),0)</f>
        <v>0</v>
      </c>
    </row>
    <row r="757" customFormat="false" ht="12.8" hidden="false" customHeight="false" outlineLevel="0" collapsed="false">
      <c r="A757" s="76" t="n">
        <v>753</v>
      </c>
      <c r="B757" s="77" t="n">
        <f aca="false">EOMONTH(Input!$C$7,A757)</f>
        <v>65836</v>
      </c>
      <c r="C757" s="77"/>
      <c r="D757" s="78" t="n">
        <f aca="false">IF(OR($B757&lt;Input!$C$25,$B757&lt;Input!$G$25),Input!$K$31*(1+Input!$K$32/100)^(DATEDIF(Input!$C$7,$B757,"Y")),0)</f>
        <v>0</v>
      </c>
    </row>
    <row r="758" customFormat="false" ht="12.8" hidden="false" customHeight="false" outlineLevel="0" collapsed="false">
      <c r="A758" s="76" t="n">
        <v>754</v>
      </c>
      <c r="B758" s="77" t="n">
        <f aca="false">EOMONTH(Input!$C$7,A758)</f>
        <v>65866</v>
      </c>
      <c r="C758" s="77"/>
      <c r="D758" s="78" t="n">
        <f aca="false">IF(OR($B758&lt;Input!$C$25,$B758&lt;Input!$G$25),Input!$K$31*(1+Input!$K$32/100)^(DATEDIF(Input!$C$7,$B758,"Y")),0)</f>
        <v>0</v>
      </c>
    </row>
    <row r="759" customFormat="false" ht="12.8" hidden="false" customHeight="false" outlineLevel="0" collapsed="false">
      <c r="A759" s="76" t="n">
        <v>755</v>
      </c>
      <c r="B759" s="77" t="n">
        <f aca="false">EOMONTH(Input!$C$7,A759)</f>
        <v>65897</v>
      </c>
      <c r="C759" s="77"/>
      <c r="D759" s="78" t="n">
        <f aca="false">IF(OR($B759&lt;Input!$C$25,$B759&lt;Input!$G$25),Input!$K$31*(1+Input!$K$32/100)^(DATEDIF(Input!$C$7,$B759,"Y")),0)</f>
        <v>0</v>
      </c>
    </row>
    <row r="760" customFormat="false" ht="12.8" hidden="false" customHeight="false" outlineLevel="0" collapsed="false">
      <c r="A760" s="76" t="n">
        <v>756</v>
      </c>
      <c r="B760" s="77" t="n">
        <f aca="false">EOMONTH(Input!$C$7,A760)</f>
        <v>65927</v>
      </c>
      <c r="C760" s="77"/>
      <c r="D760" s="78" t="n">
        <f aca="false">IF(OR($B760&lt;Input!$C$25,$B760&lt;Input!$G$25),Input!$K$31*(1+Input!$K$32/100)^(DATEDIF(Input!$C$7,$B760,"Y")),0)</f>
        <v>0</v>
      </c>
    </row>
    <row r="761" customFormat="false" ht="12.8" hidden="false" customHeight="false" outlineLevel="0" collapsed="false">
      <c r="A761" s="76" t="n">
        <v>757</v>
      </c>
      <c r="B761" s="77" t="n">
        <f aca="false">EOMONTH(Input!$C$7,A761)</f>
        <v>65958</v>
      </c>
      <c r="C761" s="77"/>
      <c r="D761" s="78" t="n">
        <f aca="false">IF(OR($B761&lt;Input!$C$25,$B761&lt;Input!$G$25),Input!$K$31*(1+Input!$K$32/100)^(DATEDIF(Input!$C$7,$B761,"Y")),0)</f>
        <v>0</v>
      </c>
    </row>
    <row r="762" customFormat="false" ht="12.8" hidden="false" customHeight="false" outlineLevel="0" collapsed="false">
      <c r="A762" s="76" t="n">
        <v>758</v>
      </c>
      <c r="B762" s="77" t="n">
        <f aca="false">EOMONTH(Input!$C$7,A762)</f>
        <v>65989</v>
      </c>
      <c r="C762" s="77"/>
      <c r="D762" s="78" t="n">
        <f aca="false">IF(OR($B762&lt;Input!$C$25,$B762&lt;Input!$G$25),Input!$K$31*(1+Input!$K$32/100)^(DATEDIF(Input!$C$7,$B762,"Y")),0)</f>
        <v>0</v>
      </c>
    </row>
    <row r="763" customFormat="false" ht="12.8" hidden="false" customHeight="false" outlineLevel="0" collapsed="false">
      <c r="A763" s="76" t="n">
        <v>759</v>
      </c>
      <c r="B763" s="77" t="n">
        <f aca="false">EOMONTH(Input!$C$7,A763)</f>
        <v>66019</v>
      </c>
      <c r="C763" s="77"/>
      <c r="D763" s="78" t="n">
        <f aca="false">IF(OR($B763&lt;Input!$C$25,$B763&lt;Input!$G$25),Input!$K$31*(1+Input!$K$32/100)^(DATEDIF(Input!$C$7,$B763,"Y")),0)</f>
        <v>0</v>
      </c>
    </row>
    <row r="764" customFormat="false" ht="12.8" hidden="false" customHeight="false" outlineLevel="0" collapsed="false">
      <c r="A764" s="76" t="n">
        <v>760</v>
      </c>
      <c r="B764" s="77" t="n">
        <f aca="false">EOMONTH(Input!$C$7,A764)</f>
        <v>66050</v>
      </c>
      <c r="C764" s="77"/>
      <c r="D764" s="78" t="n">
        <f aca="false">IF(OR($B764&lt;Input!$C$25,$B764&lt;Input!$G$25),Input!$K$31*(1+Input!$K$32/100)^(DATEDIF(Input!$C$7,$B764,"Y")),0)</f>
        <v>0</v>
      </c>
    </row>
    <row r="765" customFormat="false" ht="12.8" hidden="false" customHeight="false" outlineLevel="0" collapsed="false">
      <c r="A765" s="76" t="n">
        <v>761</v>
      </c>
      <c r="B765" s="77" t="n">
        <f aca="false">EOMONTH(Input!$C$7,A765)</f>
        <v>66080</v>
      </c>
      <c r="C765" s="77"/>
      <c r="D765" s="78" t="n">
        <f aca="false">IF(OR($B765&lt;Input!$C$25,$B765&lt;Input!$G$25),Input!$K$31*(1+Input!$K$32/100)^(DATEDIF(Input!$C$7,$B765,"Y")),0)</f>
        <v>0</v>
      </c>
    </row>
    <row r="766" customFormat="false" ht="12.8" hidden="false" customHeight="false" outlineLevel="0" collapsed="false">
      <c r="A766" s="76" t="n">
        <v>762</v>
      </c>
      <c r="B766" s="77" t="n">
        <f aca="false">EOMONTH(Input!$C$7,A766)</f>
        <v>66111</v>
      </c>
      <c r="C766" s="77"/>
      <c r="D766" s="78" t="n">
        <f aca="false">IF(OR($B766&lt;Input!$C$25,$B766&lt;Input!$G$25),Input!$K$31*(1+Input!$K$32/100)^(DATEDIF(Input!$C$7,$B766,"Y")),0)</f>
        <v>0</v>
      </c>
    </row>
    <row r="767" customFormat="false" ht="12.8" hidden="false" customHeight="false" outlineLevel="0" collapsed="false">
      <c r="A767" s="76" t="n">
        <v>763</v>
      </c>
      <c r="B767" s="77" t="n">
        <f aca="false">EOMONTH(Input!$C$7,A767)</f>
        <v>66142</v>
      </c>
      <c r="C767" s="77"/>
      <c r="D767" s="78" t="n">
        <f aca="false">IF(OR($B767&lt;Input!$C$25,$B767&lt;Input!$G$25),Input!$K$31*(1+Input!$K$32/100)^(DATEDIF(Input!$C$7,$B767,"Y")),0)</f>
        <v>0</v>
      </c>
    </row>
    <row r="768" customFormat="false" ht="12.8" hidden="false" customHeight="false" outlineLevel="0" collapsed="false">
      <c r="A768" s="76" t="n">
        <v>764</v>
      </c>
      <c r="B768" s="77" t="n">
        <f aca="false">EOMONTH(Input!$C$7,A768)</f>
        <v>66170</v>
      </c>
      <c r="C768" s="77"/>
      <c r="D768" s="78" t="n">
        <f aca="false">IF(OR($B768&lt;Input!$C$25,$B768&lt;Input!$G$25),Input!$K$31*(1+Input!$K$32/100)^(DATEDIF(Input!$C$7,$B768,"Y")),0)</f>
        <v>0</v>
      </c>
    </row>
    <row r="769" customFormat="false" ht="12.8" hidden="false" customHeight="false" outlineLevel="0" collapsed="false">
      <c r="A769" s="76" t="n">
        <v>765</v>
      </c>
      <c r="B769" s="77" t="n">
        <f aca="false">EOMONTH(Input!$C$7,A769)</f>
        <v>66201</v>
      </c>
      <c r="C769" s="77"/>
      <c r="D769" s="78" t="n">
        <f aca="false">IF(OR($B769&lt;Input!$C$25,$B769&lt;Input!$G$25),Input!$K$31*(1+Input!$K$32/100)^(DATEDIF(Input!$C$7,$B769,"Y")),0)</f>
        <v>0</v>
      </c>
    </row>
    <row r="770" customFormat="false" ht="12.8" hidden="false" customHeight="false" outlineLevel="0" collapsed="false">
      <c r="A770" s="76" t="n">
        <v>766</v>
      </c>
      <c r="B770" s="77" t="n">
        <f aca="false">EOMONTH(Input!$C$7,A770)</f>
        <v>66231</v>
      </c>
      <c r="C770" s="77"/>
      <c r="D770" s="78" t="n">
        <f aca="false">IF(OR($B770&lt;Input!$C$25,$B770&lt;Input!$G$25),Input!$K$31*(1+Input!$K$32/100)^(DATEDIF(Input!$C$7,$B770,"Y")),0)</f>
        <v>0</v>
      </c>
    </row>
    <row r="771" customFormat="false" ht="12.8" hidden="false" customHeight="false" outlineLevel="0" collapsed="false">
      <c r="A771" s="76" t="n">
        <v>767</v>
      </c>
      <c r="B771" s="77" t="n">
        <f aca="false">EOMONTH(Input!$C$7,A771)</f>
        <v>66262</v>
      </c>
      <c r="C771" s="77"/>
      <c r="D771" s="78" t="n">
        <f aca="false">IF(OR($B771&lt;Input!$C$25,$B771&lt;Input!$G$25),Input!$K$31*(1+Input!$K$32/100)^(DATEDIF(Input!$C$7,$B771,"Y")),0)</f>
        <v>0</v>
      </c>
    </row>
    <row r="772" customFormat="false" ht="12.8" hidden="false" customHeight="false" outlineLevel="0" collapsed="false">
      <c r="A772" s="76" t="n">
        <v>768</v>
      </c>
      <c r="B772" s="77" t="n">
        <f aca="false">EOMONTH(Input!$C$7,A772)</f>
        <v>66292</v>
      </c>
      <c r="C772" s="77"/>
      <c r="D772" s="78" t="n">
        <f aca="false">IF(OR($B772&lt;Input!$C$25,$B772&lt;Input!$G$25),Input!$K$31*(1+Input!$K$32/100)^(DATEDIF(Input!$C$7,$B772,"Y")),0)</f>
        <v>0</v>
      </c>
    </row>
    <row r="773" customFormat="false" ht="12.8" hidden="false" customHeight="false" outlineLevel="0" collapsed="false">
      <c r="A773" s="76" t="n">
        <v>769</v>
      </c>
      <c r="B773" s="77" t="n">
        <f aca="false">EOMONTH(Input!$C$7,A773)</f>
        <v>66323</v>
      </c>
      <c r="C773" s="77"/>
      <c r="D773" s="78" t="n">
        <f aca="false">IF(OR($B773&lt;Input!$C$25,$B773&lt;Input!$G$25),Input!$K$31*(1+Input!$K$32/100)^(DATEDIF(Input!$C$7,$B773,"Y")),0)</f>
        <v>0</v>
      </c>
    </row>
    <row r="774" customFormat="false" ht="12.8" hidden="false" customHeight="false" outlineLevel="0" collapsed="false">
      <c r="A774" s="76" t="n">
        <v>770</v>
      </c>
      <c r="B774" s="77" t="n">
        <f aca="false">EOMONTH(Input!$C$7,A774)</f>
        <v>66354</v>
      </c>
      <c r="C774" s="77"/>
      <c r="D774" s="78" t="n">
        <f aca="false">IF(OR($B774&lt;Input!$C$25,$B774&lt;Input!$G$25),Input!$K$31*(1+Input!$K$32/100)^(DATEDIF(Input!$C$7,$B774,"Y")),0)</f>
        <v>0</v>
      </c>
    </row>
    <row r="775" customFormat="false" ht="12.8" hidden="false" customHeight="false" outlineLevel="0" collapsed="false">
      <c r="A775" s="76" t="n">
        <v>771</v>
      </c>
      <c r="B775" s="77" t="n">
        <f aca="false">EOMONTH(Input!$C$7,A775)</f>
        <v>66384</v>
      </c>
      <c r="C775" s="77"/>
      <c r="D775" s="78" t="n">
        <f aca="false">IF(OR($B775&lt;Input!$C$25,$B775&lt;Input!$G$25),Input!$K$31*(1+Input!$K$32/100)^(DATEDIF(Input!$C$7,$B775,"Y")),0)</f>
        <v>0</v>
      </c>
    </row>
    <row r="776" customFormat="false" ht="12.8" hidden="false" customHeight="false" outlineLevel="0" collapsed="false">
      <c r="A776" s="76" t="n">
        <v>772</v>
      </c>
      <c r="B776" s="77" t="n">
        <f aca="false">EOMONTH(Input!$C$7,A776)</f>
        <v>66415</v>
      </c>
      <c r="C776" s="77"/>
      <c r="D776" s="78" t="n">
        <f aca="false">IF(OR($B776&lt;Input!$C$25,$B776&lt;Input!$G$25),Input!$K$31*(1+Input!$K$32/100)^(DATEDIF(Input!$C$7,$B776,"Y")),0)</f>
        <v>0</v>
      </c>
    </row>
    <row r="777" customFormat="false" ht="12.8" hidden="false" customHeight="false" outlineLevel="0" collapsed="false">
      <c r="A777" s="76" t="n">
        <v>773</v>
      </c>
      <c r="B777" s="77" t="n">
        <f aca="false">EOMONTH(Input!$C$7,A777)</f>
        <v>66445</v>
      </c>
      <c r="C777" s="77"/>
      <c r="D777" s="78" t="n">
        <f aca="false">IF(OR($B777&lt;Input!$C$25,$B777&lt;Input!$G$25),Input!$K$31*(1+Input!$K$32/100)^(DATEDIF(Input!$C$7,$B777,"Y")),0)</f>
        <v>0</v>
      </c>
    </row>
    <row r="778" customFormat="false" ht="12.8" hidden="false" customHeight="false" outlineLevel="0" collapsed="false">
      <c r="A778" s="76" t="n">
        <v>774</v>
      </c>
      <c r="B778" s="77" t="n">
        <f aca="false">EOMONTH(Input!$C$7,A778)</f>
        <v>66476</v>
      </c>
      <c r="C778" s="77"/>
      <c r="D778" s="78" t="n">
        <f aca="false">IF(OR($B778&lt;Input!$C$25,$B778&lt;Input!$G$25),Input!$K$31*(1+Input!$K$32/100)^(DATEDIF(Input!$C$7,$B778,"Y")),0)</f>
        <v>0</v>
      </c>
    </row>
    <row r="779" customFormat="false" ht="12.8" hidden="false" customHeight="false" outlineLevel="0" collapsed="false">
      <c r="A779" s="76" t="n">
        <v>775</v>
      </c>
      <c r="B779" s="77" t="n">
        <f aca="false">EOMONTH(Input!$C$7,A779)</f>
        <v>66507</v>
      </c>
      <c r="C779" s="77"/>
      <c r="D779" s="78" t="n">
        <f aca="false">IF(OR($B779&lt;Input!$C$25,$B779&lt;Input!$G$25),Input!$K$31*(1+Input!$K$32/100)^(DATEDIF(Input!$C$7,$B779,"Y")),0)</f>
        <v>0</v>
      </c>
    </row>
    <row r="780" customFormat="false" ht="12.8" hidden="false" customHeight="false" outlineLevel="0" collapsed="false">
      <c r="A780" s="76" t="n">
        <v>776</v>
      </c>
      <c r="B780" s="77" t="n">
        <f aca="false">EOMONTH(Input!$C$7,A780)</f>
        <v>66535</v>
      </c>
      <c r="C780" s="77"/>
      <c r="D780" s="78" t="n">
        <f aca="false">IF(OR($B780&lt;Input!$C$25,$B780&lt;Input!$G$25),Input!$K$31*(1+Input!$K$32/100)^(DATEDIF(Input!$C$7,$B780,"Y")),0)</f>
        <v>0</v>
      </c>
    </row>
    <row r="781" customFormat="false" ht="12.8" hidden="false" customHeight="false" outlineLevel="0" collapsed="false">
      <c r="A781" s="76" t="n">
        <v>777</v>
      </c>
      <c r="B781" s="77" t="n">
        <f aca="false">EOMONTH(Input!$C$7,A781)</f>
        <v>66566</v>
      </c>
      <c r="C781" s="77"/>
      <c r="D781" s="78" t="n">
        <f aca="false">IF(OR($B781&lt;Input!$C$25,$B781&lt;Input!$G$25),Input!$K$31*(1+Input!$K$32/100)^(DATEDIF(Input!$C$7,$B781,"Y")),0)</f>
        <v>0</v>
      </c>
    </row>
    <row r="782" customFormat="false" ht="12.8" hidden="false" customHeight="false" outlineLevel="0" collapsed="false">
      <c r="A782" s="76" t="n">
        <v>778</v>
      </c>
      <c r="B782" s="77" t="n">
        <f aca="false">EOMONTH(Input!$C$7,A782)</f>
        <v>66596</v>
      </c>
      <c r="C782" s="77"/>
      <c r="D782" s="78" t="n">
        <f aca="false">IF(OR($B782&lt;Input!$C$25,$B782&lt;Input!$G$25),Input!$K$31*(1+Input!$K$32/100)^(DATEDIF(Input!$C$7,$B782,"Y")),0)</f>
        <v>0</v>
      </c>
    </row>
    <row r="783" customFormat="false" ht="12.8" hidden="false" customHeight="false" outlineLevel="0" collapsed="false">
      <c r="A783" s="76" t="n">
        <v>779</v>
      </c>
      <c r="B783" s="77" t="n">
        <f aca="false">EOMONTH(Input!$C$7,A783)</f>
        <v>66627</v>
      </c>
      <c r="C783" s="77"/>
      <c r="D783" s="78" t="n">
        <f aca="false">IF(OR($B783&lt;Input!$C$25,$B783&lt;Input!$G$25),Input!$K$31*(1+Input!$K$32/100)^(DATEDIF(Input!$C$7,$B783,"Y")),0)</f>
        <v>0</v>
      </c>
    </row>
    <row r="784" customFormat="false" ht="12.8" hidden="false" customHeight="false" outlineLevel="0" collapsed="false">
      <c r="A784" s="76" t="n">
        <v>780</v>
      </c>
      <c r="B784" s="77" t="n">
        <f aca="false">EOMONTH(Input!$C$7,A784)</f>
        <v>66657</v>
      </c>
      <c r="C784" s="77"/>
      <c r="D784" s="78" t="n">
        <f aca="false">IF(OR($B784&lt;Input!$C$25,$B784&lt;Input!$G$25),Input!$K$31*(1+Input!$K$32/100)^(DATEDIF(Input!$C$7,$B784,"Y")),0)</f>
        <v>0</v>
      </c>
    </row>
    <row r="785" customFormat="false" ht="12.8" hidden="false" customHeight="false" outlineLevel="0" collapsed="false">
      <c r="A785" s="76" t="n">
        <v>781</v>
      </c>
      <c r="B785" s="77" t="n">
        <f aca="false">EOMONTH(Input!$C$7,A785)</f>
        <v>66688</v>
      </c>
      <c r="C785" s="77"/>
      <c r="D785" s="78" t="n">
        <f aca="false">IF(OR($B785&lt;Input!$C$25,$B785&lt;Input!$G$25),Input!$K$31*(1+Input!$K$32/100)^(DATEDIF(Input!$C$7,$B785,"Y")),0)</f>
        <v>0</v>
      </c>
    </row>
    <row r="786" customFormat="false" ht="12.8" hidden="false" customHeight="false" outlineLevel="0" collapsed="false">
      <c r="A786" s="76" t="n">
        <v>782</v>
      </c>
      <c r="B786" s="77" t="n">
        <f aca="false">EOMONTH(Input!$C$7,A786)</f>
        <v>66719</v>
      </c>
      <c r="C786" s="77"/>
      <c r="D786" s="78" t="n">
        <f aca="false">IF(OR($B786&lt;Input!$C$25,$B786&lt;Input!$G$25),Input!$K$31*(1+Input!$K$32/100)^(DATEDIF(Input!$C$7,$B786,"Y")),0)</f>
        <v>0</v>
      </c>
    </row>
    <row r="787" customFormat="false" ht="12.8" hidden="false" customHeight="false" outlineLevel="0" collapsed="false">
      <c r="A787" s="76" t="n">
        <v>783</v>
      </c>
      <c r="B787" s="77" t="n">
        <f aca="false">EOMONTH(Input!$C$7,A787)</f>
        <v>66749</v>
      </c>
      <c r="C787" s="77"/>
      <c r="D787" s="78" t="n">
        <f aca="false">IF(OR($B787&lt;Input!$C$25,$B787&lt;Input!$G$25),Input!$K$31*(1+Input!$K$32/100)^(DATEDIF(Input!$C$7,$B787,"Y")),0)</f>
        <v>0</v>
      </c>
    </row>
    <row r="788" customFormat="false" ht="12.8" hidden="false" customHeight="false" outlineLevel="0" collapsed="false">
      <c r="A788" s="76" t="n">
        <v>784</v>
      </c>
      <c r="B788" s="77" t="n">
        <f aca="false">EOMONTH(Input!$C$7,A788)</f>
        <v>66780</v>
      </c>
      <c r="C788" s="77"/>
      <c r="D788" s="78" t="n">
        <f aca="false">IF(OR($B788&lt;Input!$C$25,$B788&lt;Input!$G$25),Input!$K$31*(1+Input!$K$32/100)^(DATEDIF(Input!$C$7,$B788,"Y")),0)</f>
        <v>0</v>
      </c>
    </row>
    <row r="789" customFormat="false" ht="12.8" hidden="false" customHeight="false" outlineLevel="0" collapsed="false">
      <c r="A789" s="76" t="n">
        <v>785</v>
      </c>
      <c r="B789" s="77" t="n">
        <f aca="false">EOMONTH(Input!$C$7,A789)</f>
        <v>66810</v>
      </c>
      <c r="C789" s="77"/>
      <c r="D789" s="78" t="n">
        <f aca="false">IF(OR($B789&lt;Input!$C$25,$B789&lt;Input!$G$25),Input!$K$31*(1+Input!$K$32/100)^(DATEDIF(Input!$C$7,$B789,"Y")),0)</f>
        <v>0</v>
      </c>
    </row>
    <row r="790" customFormat="false" ht="12.8" hidden="false" customHeight="false" outlineLevel="0" collapsed="false">
      <c r="A790" s="76" t="n">
        <v>786</v>
      </c>
      <c r="B790" s="77" t="n">
        <f aca="false">EOMONTH(Input!$C$7,A790)</f>
        <v>66841</v>
      </c>
      <c r="C790" s="77"/>
      <c r="D790" s="78" t="n">
        <f aca="false">IF(OR($B790&lt;Input!$C$25,$B790&lt;Input!$G$25),Input!$K$31*(1+Input!$K$32/100)^(DATEDIF(Input!$C$7,$B790,"Y")),0)</f>
        <v>0</v>
      </c>
    </row>
    <row r="791" customFormat="false" ht="12.8" hidden="false" customHeight="false" outlineLevel="0" collapsed="false">
      <c r="A791" s="76" t="n">
        <v>787</v>
      </c>
      <c r="B791" s="77" t="n">
        <f aca="false">EOMONTH(Input!$C$7,A791)</f>
        <v>66872</v>
      </c>
      <c r="C791" s="77"/>
      <c r="D791" s="78" t="n">
        <f aca="false">IF(OR($B791&lt;Input!$C$25,$B791&lt;Input!$G$25),Input!$K$31*(1+Input!$K$32/100)^(DATEDIF(Input!$C$7,$B791,"Y")),0)</f>
        <v>0</v>
      </c>
    </row>
    <row r="792" customFormat="false" ht="12.8" hidden="false" customHeight="false" outlineLevel="0" collapsed="false">
      <c r="A792" s="76" t="n">
        <v>788</v>
      </c>
      <c r="B792" s="77" t="n">
        <f aca="false">EOMONTH(Input!$C$7,A792)</f>
        <v>66900</v>
      </c>
      <c r="C792" s="77"/>
      <c r="D792" s="78" t="n">
        <f aca="false">IF(OR($B792&lt;Input!$C$25,$B792&lt;Input!$G$25),Input!$K$31*(1+Input!$K$32/100)^(DATEDIF(Input!$C$7,$B792,"Y")),0)</f>
        <v>0</v>
      </c>
    </row>
    <row r="793" customFormat="false" ht="12.8" hidden="false" customHeight="false" outlineLevel="0" collapsed="false">
      <c r="A793" s="76" t="n">
        <v>789</v>
      </c>
      <c r="B793" s="77" t="n">
        <f aca="false">EOMONTH(Input!$C$7,A793)</f>
        <v>66931</v>
      </c>
      <c r="C793" s="77"/>
      <c r="D793" s="78" t="n">
        <f aca="false">IF(OR($B793&lt;Input!$C$25,$B793&lt;Input!$G$25),Input!$K$31*(1+Input!$K$32/100)^(DATEDIF(Input!$C$7,$B793,"Y")),0)</f>
        <v>0</v>
      </c>
    </row>
    <row r="794" customFormat="false" ht="12.8" hidden="false" customHeight="false" outlineLevel="0" collapsed="false">
      <c r="A794" s="76" t="n">
        <v>790</v>
      </c>
      <c r="B794" s="77" t="n">
        <f aca="false">EOMONTH(Input!$C$7,A794)</f>
        <v>66961</v>
      </c>
      <c r="C794" s="77"/>
      <c r="D794" s="78" t="n">
        <f aca="false">IF(OR($B794&lt;Input!$C$25,$B794&lt;Input!$G$25),Input!$K$31*(1+Input!$K$32/100)^(DATEDIF(Input!$C$7,$B794,"Y")),0)</f>
        <v>0</v>
      </c>
    </row>
    <row r="795" customFormat="false" ht="12.8" hidden="false" customHeight="false" outlineLevel="0" collapsed="false">
      <c r="A795" s="76" t="n">
        <v>791</v>
      </c>
      <c r="B795" s="77" t="n">
        <f aca="false">EOMONTH(Input!$C$7,A795)</f>
        <v>66992</v>
      </c>
      <c r="C795" s="77"/>
      <c r="D795" s="78" t="n">
        <f aca="false">IF(OR($B795&lt;Input!$C$25,$B795&lt;Input!$G$25),Input!$K$31*(1+Input!$K$32/100)^(DATEDIF(Input!$C$7,$B795,"Y")),0)</f>
        <v>0</v>
      </c>
    </row>
    <row r="796" customFormat="false" ht="12.8" hidden="false" customHeight="false" outlineLevel="0" collapsed="false">
      <c r="A796" s="76" t="n">
        <v>792</v>
      </c>
      <c r="B796" s="77" t="n">
        <f aca="false">EOMONTH(Input!$C$7,A796)</f>
        <v>67022</v>
      </c>
      <c r="C796" s="77"/>
      <c r="D796" s="78" t="n">
        <f aca="false">IF(OR($B796&lt;Input!$C$25,$B796&lt;Input!$G$25),Input!$K$31*(1+Input!$K$32/100)^(DATEDIF(Input!$C$7,$B796,"Y")),0)</f>
        <v>0</v>
      </c>
    </row>
    <row r="797" customFormat="false" ht="12.8" hidden="false" customHeight="false" outlineLevel="0" collapsed="false">
      <c r="A797" s="76" t="n">
        <v>793</v>
      </c>
      <c r="B797" s="77" t="n">
        <f aca="false">EOMONTH(Input!$C$7,A797)</f>
        <v>67053</v>
      </c>
      <c r="C797" s="77"/>
      <c r="D797" s="78" t="n">
        <f aca="false">IF(OR($B797&lt;Input!$C$25,$B797&lt;Input!$G$25),Input!$K$31*(1+Input!$K$32/100)^(DATEDIF(Input!$C$7,$B797,"Y")),0)</f>
        <v>0</v>
      </c>
    </row>
    <row r="798" customFormat="false" ht="12.8" hidden="false" customHeight="false" outlineLevel="0" collapsed="false">
      <c r="A798" s="76" t="n">
        <v>794</v>
      </c>
      <c r="B798" s="77" t="n">
        <f aca="false">EOMONTH(Input!$C$7,A798)</f>
        <v>67084</v>
      </c>
      <c r="C798" s="77"/>
      <c r="D798" s="78" t="n">
        <f aca="false">IF(OR($B798&lt;Input!$C$25,$B798&lt;Input!$G$25),Input!$K$31*(1+Input!$K$32/100)^(DATEDIF(Input!$C$7,$B798,"Y")),0)</f>
        <v>0</v>
      </c>
    </row>
    <row r="799" customFormat="false" ht="12.8" hidden="false" customHeight="false" outlineLevel="0" collapsed="false">
      <c r="A799" s="76" t="n">
        <v>795</v>
      </c>
      <c r="B799" s="77" t="n">
        <f aca="false">EOMONTH(Input!$C$7,A799)</f>
        <v>67114</v>
      </c>
      <c r="C799" s="77"/>
      <c r="D799" s="78" t="n">
        <f aca="false">IF(OR($B799&lt;Input!$C$25,$B799&lt;Input!$G$25),Input!$K$31*(1+Input!$K$32/100)^(DATEDIF(Input!$C$7,$B799,"Y")),0)</f>
        <v>0</v>
      </c>
    </row>
    <row r="800" customFormat="false" ht="12.8" hidden="false" customHeight="false" outlineLevel="0" collapsed="false">
      <c r="A800" s="76" t="n">
        <v>796</v>
      </c>
      <c r="B800" s="77" t="n">
        <f aca="false">EOMONTH(Input!$C$7,A800)</f>
        <v>67145</v>
      </c>
      <c r="C800" s="77"/>
      <c r="D800" s="78" t="n">
        <f aca="false">IF(OR($B800&lt;Input!$C$25,$B800&lt;Input!$G$25),Input!$K$31*(1+Input!$K$32/100)^(DATEDIF(Input!$C$7,$B800,"Y")),0)</f>
        <v>0</v>
      </c>
    </row>
    <row r="801" customFormat="false" ht="12.8" hidden="false" customHeight="false" outlineLevel="0" collapsed="false">
      <c r="A801" s="76" t="n">
        <v>797</v>
      </c>
      <c r="B801" s="77" t="n">
        <f aca="false">EOMONTH(Input!$C$7,A801)</f>
        <v>67175</v>
      </c>
      <c r="C801" s="77"/>
      <c r="D801" s="78" t="n">
        <f aca="false">IF(OR($B801&lt;Input!$C$25,$B801&lt;Input!$G$25),Input!$K$31*(1+Input!$K$32/100)^(DATEDIF(Input!$C$7,$B801,"Y")),0)</f>
        <v>0</v>
      </c>
    </row>
    <row r="802" customFormat="false" ht="12.8" hidden="false" customHeight="false" outlineLevel="0" collapsed="false">
      <c r="A802" s="76" t="n">
        <v>798</v>
      </c>
      <c r="B802" s="77" t="n">
        <f aca="false">EOMONTH(Input!$C$7,A802)</f>
        <v>67206</v>
      </c>
      <c r="C802" s="77"/>
      <c r="D802" s="78" t="n">
        <f aca="false">IF(OR($B802&lt;Input!$C$25,$B802&lt;Input!$G$25),Input!$K$31*(1+Input!$K$32/100)^(DATEDIF(Input!$C$7,$B802,"Y")),0)</f>
        <v>0</v>
      </c>
    </row>
    <row r="803" customFormat="false" ht="12.8" hidden="false" customHeight="false" outlineLevel="0" collapsed="false">
      <c r="A803" s="76" t="n">
        <v>799</v>
      </c>
      <c r="B803" s="77" t="n">
        <f aca="false">EOMONTH(Input!$C$7,A803)</f>
        <v>67237</v>
      </c>
      <c r="C803" s="77"/>
      <c r="D803" s="78" t="n">
        <f aca="false">IF(OR($B803&lt;Input!$C$25,$B803&lt;Input!$G$25),Input!$K$31*(1+Input!$K$32/100)^(DATEDIF(Input!$C$7,$B803,"Y")),0)</f>
        <v>0</v>
      </c>
    </row>
    <row r="804" customFormat="false" ht="12.8" hidden="false" customHeight="false" outlineLevel="0" collapsed="false">
      <c r="A804" s="76" t="n">
        <v>800</v>
      </c>
      <c r="B804" s="77" t="n">
        <f aca="false">EOMONTH(Input!$C$7,A804)</f>
        <v>67266</v>
      </c>
      <c r="C804" s="77"/>
      <c r="D804" s="78" t="n">
        <f aca="false">IF(OR($B804&lt;Input!$C$25,$B804&lt;Input!$G$25),Input!$K$31*(1+Input!$K$32/100)^(DATEDIF(Input!$C$7,$B804,"Y")),0)</f>
        <v>0</v>
      </c>
    </row>
    <row r="805" customFormat="false" ht="12.8" hidden="false" customHeight="false" outlineLevel="0" collapsed="false">
      <c r="A805" s="76" t="n">
        <v>801</v>
      </c>
      <c r="B805" s="77" t="n">
        <f aca="false">EOMONTH(Input!$C$7,A805)</f>
        <v>67297</v>
      </c>
      <c r="C805" s="77"/>
      <c r="D805" s="78" t="n">
        <f aca="false">IF(OR($B805&lt;Input!$C$25,$B805&lt;Input!$G$25),Input!$K$31*(1+Input!$K$32/100)^(DATEDIF(Input!$C$7,$B805,"Y")),0)</f>
        <v>0</v>
      </c>
    </row>
    <row r="806" customFormat="false" ht="12.8" hidden="false" customHeight="false" outlineLevel="0" collapsed="false">
      <c r="A806" s="76" t="n">
        <v>802</v>
      </c>
      <c r="B806" s="77" t="n">
        <f aca="false">EOMONTH(Input!$C$7,A806)</f>
        <v>67327</v>
      </c>
      <c r="C806" s="77"/>
      <c r="D806" s="78" t="n">
        <f aca="false">IF(OR($B806&lt;Input!$C$25,$B806&lt;Input!$G$25),Input!$K$31*(1+Input!$K$32/100)^(DATEDIF(Input!$C$7,$B806,"Y")),0)</f>
        <v>0</v>
      </c>
    </row>
    <row r="807" customFormat="false" ht="12.8" hidden="false" customHeight="false" outlineLevel="0" collapsed="false">
      <c r="A807" s="76" t="n">
        <v>803</v>
      </c>
      <c r="B807" s="77" t="n">
        <f aca="false">EOMONTH(Input!$C$7,A807)</f>
        <v>67358</v>
      </c>
      <c r="C807" s="77"/>
      <c r="D807" s="78" t="n">
        <f aca="false">IF(OR($B807&lt;Input!$C$25,$B807&lt;Input!$G$25),Input!$K$31*(1+Input!$K$32/100)^(DATEDIF(Input!$C$7,$B807,"Y")),0)</f>
        <v>0</v>
      </c>
    </row>
    <row r="808" customFormat="false" ht="12.8" hidden="false" customHeight="false" outlineLevel="0" collapsed="false">
      <c r="A808" s="76" t="n">
        <v>804</v>
      </c>
      <c r="B808" s="77" t="n">
        <f aca="false">EOMONTH(Input!$C$7,A808)</f>
        <v>67388</v>
      </c>
      <c r="C808" s="77"/>
      <c r="D808" s="78" t="n">
        <f aca="false">IF(OR($B808&lt;Input!$C$25,$B808&lt;Input!$G$25),Input!$K$31*(1+Input!$K$32/100)^(DATEDIF(Input!$C$7,$B808,"Y")),0)</f>
        <v>0</v>
      </c>
    </row>
    <row r="809" customFormat="false" ht="12.8" hidden="false" customHeight="false" outlineLevel="0" collapsed="false">
      <c r="A809" s="76" t="n">
        <v>805</v>
      </c>
      <c r="B809" s="77" t="n">
        <f aca="false">EOMONTH(Input!$C$7,A809)</f>
        <v>67419</v>
      </c>
      <c r="C809" s="77"/>
      <c r="D809" s="78" t="n">
        <f aca="false">IF(OR($B809&lt;Input!$C$25,$B809&lt;Input!$G$25),Input!$K$31*(1+Input!$K$32/100)^(DATEDIF(Input!$C$7,$B809,"Y")),0)</f>
        <v>0</v>
      </c>
    </row>
    <row r="810" customFormat="false" ht="12.8" hidden="false" customHeight="false" outlineLevel="0" collapsed="false">
      <c r="A810" s="76" t="n">
        <v>806</v>
      </c>
      <c r="B810" s="77" t="n">
        <f aca="false">EOMONTH(Input!$C$7,A810)</f>
        <v>67450</v>
      </c>
      <c r="C810" s="77"/>
      <c r="D810" s="78" t="n">
        <f aca="false">IF(OR($B810&lt;Input!$C$25,$B810&lt;Input!$G$25),Input!$K$31*(1+Input!$K$32/100)^(DATEDIF(Input!$C$7,$B810,"Y")),0)</f>
        <v>0</v>
      </c>
    </row>
    <row r="811" customFormat="false" ht="12.8" hidden="false" customHeight="false" outlineLevel="0" collapsed="false">
      <c r="A811" s="76" t="n">
        <v>807</v>
      </c>
      <c r="B811" s="77" t="n">
        <f aca="false">EOMONTH(Input!$C$7,A811)</f>
        <v>67480</v>
      </c>
      <c r="C811" s="77"/>
      <c r="D811" s="78" t="n">
        <f aca="false">IF(OR($B811&lt;Input!$C$25,$B811&lt;Input!$G$25),Input!$K$31*(1+Input!$K$32/100)^(DATEDIF(Input!$C$7,$B811,"Y")),0)</f>
        <v>0</v>
      </c>
    </row>
    <row r="812" customFormat="false" ht="12.8" hidden="false" customHeight="false" outlineLevel="0" collapsed="false">
      <c r="A812" s="76" t="n">
        <v>808</v>
      </c>
      <c r="B812" s="77" t="n">
        <f aca="false">EOMONTH(Input!$C$7,A812)</f>
        <v>67511</v>
      </c>
      <c r="C812" s="77"/>
      <c r="D812" s="78" t="n">
        <f aca="false">IF(OR($B812&lt;Input!$C$25,$B812&lt;Input!$G$25),Input!$K$31*(1+Input!$K$32/100)^(DATEDIF(Input!$C$7,$B812,"Y")),0)</f>
        <v>0</v>
      </c>
    </row>
    <row r="813" customFormat="false" ht="12.8" hidden="false" customHeight="false" outlineLevel="0" collapsed="false">
      <c r="A813" s="76" t="n">
        <v>809</v>
      </c>
      <c r="B813" s="77" t="n">
        <f aca="false">EOMONTH(Input!$C$7,A813)</f>
        <v>67541</v>
      </c>
      <c r="C813" s="77"/>
      <c r="D813" s="78" t="n">
        <f aca="false">IF(OR($B813&lt;Input!$C$25,$B813&lt;Input!$G$25),Input!$K$31*(1+Input!$K$32/100)^(DATEDIF(Input!$C$7,$B813,"Y")),0)</f>
        <v>0</v>
      </c>
    </row>
    <row r="814" customFormat="false" ht="12.8" hidden="false" customHeight="false" outlineLevel="0" collapsed="false">
      <c r="A814" s="76" t="n">
        <v>810</v>
      </c>
      <c r="B814" s="77" t="n">
        <f aca="false">EOMONTH(Input!$C$7,A814)</f>
        <v>67572</v>
      </c>
      <c r="C814" s="77"/>
      <c r="D814" s="78" t="n">
        <f aca="false">IF(OR($B814&lt;Input!$C$25,$B814&lt;Input!$G$25),Input!$K$31*(1+Input!$K$32/100)^(DATEDIF(Input!$C$7,$B814,"Y")),0)</f>
        <v>0</v>
      </c>
    </row>
    <row r="815" customFormat="false" ht="12.8" hidden="false" customHeight="false" outlineLevel="0" collapsed="false">
      <c r="A815" s="76" t="n">
        <v>811</v>
      </c>
      <c r="B815" s="77" t="n">
        <f aca="false">EOMONTH(Input!$C$7,A815)</f>
        <v>67603</v>
      </c>
      <c r="C815" s="77"/>
      <c r="D815" s="78" t="n">
        <f aca="false">IF(OR($B815&lt;Input!$C$25,$B815&lt;Input!$G$25),Input!$K$31*(1+Input!$K$32/100)^(DATEDIF(Input!$C$7,$B815,"Y")),0)</f>
        <v>0</v>
      </c>
    </row>
    <row r="816" customFormat="false" ht="12.8" hidden="false" customHeight="false" outlineLevel="0" collapsed="false">
      <c r="A816" s="76" t="n">
        <v>812</v>
      </c>
      <c r="B816" s="77" t="n">
        <f aca="false">EOMONTH(Input!$C$7,A816)</f>
        <v>67631</v>
      </c>
      <c r="C816" s="77"/>
      <c r="D816" s="78" t="n">
        <f aca="false">IF(OR($B816&lt;Input!$C$25,$B816&lt;Input!$G$25),Input!$K$31*(1+Input!$K$32/100)^(DATEDIF(Input!$C$7,$B816,"Y")),0)</f>
        <v>0</v>
      </c>
    </row>
    <row r="817" customFormat="false" ht="12.8" hidden="false" customHeight="false" outlineLevel="0" collapsed="false">
      <c r="A817" s="76" t="n">
        <v>813</v>
      </c>
      <c r="B817" s="77" t="n">
        <f aca="false">EOMONTH(Input!$C$7,A817)</f>
        <v>67662</v>
      </c>
      <c r="C817" s="77"/>
      <c r="D817" s="78" t="n">
        <f aca="false">IF(OR($B817&lt;Input!$C$25,$B817&lt;Input!$G$25),Input!$K$31*(1+Input!$K$32/100)^(DATEDIF(Input!$C$7,$B817,"Y")),0)</f>
        <v>0</v>
      </c>
    </row>
    <row r="818" customFormat="false" ht="12.8" hidden="false" customHeight="false" outlineLevel="0" collapsed="false">
      <c r="A818" s="76" t="n">
        <v>814</v>
      </c>
      <c r="B818" s="77" t="n">
        <f aca="false">EOMONTH(Input!$C$7,A818)</f>
        <v>67692</v>
      </c>
      <c r="C818" s="77"/>
      <c r="D818" s="78" t="n">
        <f aca="false">IF(OR($B818&lt;Input!$C$25,$B818&lt;Input!$G$25),Input!$K$31*(1+Input!$K$32/100)^(DATEDIF(Input!$C$7,$B818,"Y")),0)</f>
        <v>0</v>
      </c>
    </row>
    <row r="819" customFormat="false" ht="12.8" hidden="false" customHeight="false" outlineLevel="0" collapsed="false">
      <c r="A819" s="76" t="n">
        <v>815</v>
      </c>
      <c r="B819" s="77" t="n">
        <f aca="false">EOMONTH(Input!$C$7,A819)</f>
        <v>67723</v>
      </c>
      <c r="C819" s="77"/>
      <c r="D819" s="78" t="n">
        <f aca="false">IF(OR($B819&lt;Input!$C$25,$B819&lt;Input!$G$25),Input!$K$31*(1+Input!$K$32/100)^(DATEDIF(Input!$C$7,$B819,"Y")),0)</f>
        <v>0</v>
      </c>
    </row>
    <row r="820" customFormat="false" ht="12.8" hidden="false" customHeight="false" outlineLevel="0" collapsed="false">
      <c r="A820" s="76" t="n">
        <v>816</v>
      </c>
      <c r="B820" s="77" t="n">
        <f aca="false">EOMONTH(Input!$C$7,A820)</f>
        <v>67753</v>
      </c>
      <c r="C820" s="77"/>
      <c r="D820" s="78" t="n">
        <f aca="false">IF(OR($B820&lt;Input!$C$25,$B820&lt;Input!$G$25),Input!$K$31*(1+Input!$K$32/100)^(DATEDIF(Input!$C$7,$B820,"Y")),0)</f>
        <v>0</v>
      </c>
    </row>
    <row r="821" customFormat="false" ht="12.8" hidden="false" customHeight="false" outlineLevel="0" collapsed="false">
      <c r="A821" s="76" t="n">
        <v>817</v>
      </c>
      <c r="B821" s="77" t="n">
        <f aca="false">EOMONTH(Input!$C$7,A821)</f>
        <v>67784</v>
      </c>
      <c r="C821" s="77"/>
      <c r="D821" s="78" t="n">
        <f aca="false">IF(OR($B821&lt;Input!$C$25,$B821&lt;Input!$G$25),Input!$K$31*(1+Input!$K$32/100)^(DATEDIF(Input!$C$7,$B821,"Y")),0)</f>
        <v>0</v>
      </c>
    </row>
    <row r="822" customFormat="false" ht="12.8" hidden="false" customHeight="false" outlineLevel="0" collapsed="false">
      <c r="A822" s="76" t="n">
        <v>818</v>
      </c>
      <c r="B822" s="77" t="n">
        <f aca="false">EOMONTH(Input!$C$7,A822)</f>
        <v>67815</v>
      </c>
      <c r="C822" s="77"/>
      <c r="D822" s="78" t="n">
        <f aca="false">IF(OR($B822&lt;Input!$C$25,$B822&lt;Input!$G$25),Input!$K$31*(1+Input!$K$32/100)^(DATEDIF(Input!$C$7,$B822,"Y")),0)</f>
        <v>0</v>
      </c>
    </row>
    <row r="823" customFormat="false" ht="12.8" hidden="false" customHeight="false" outlineLevel="0" collapsed="false">
      <c r="A823" s="76" t="n">
        <v>819</v>
      </c>
      <c r="B823" s="77" t="n">
        <f aca="false">EOMONTH(Input!$C$7,A823)</f>
        <v>67845</v>
      </c>
      <c r="C823" s="77"/>
      <c r="D823" s="78" t="n">
        <f aca="false">IF(OR($B823&lt;Input!$C$25,$B823&lt;Input!$G$25),Input!$K$31*(1+Input!$K$32/100)^(DATEDIF(Input!$C$7,$B823,"Y")),0)</f>
        <v>0</v>
      </c>
    </row>
    <row r="824" customFormat="false" ht="12.8" hidden="false" customHeight="false" outlineLevel="0" collapsed="false">
      <c r="A824" s="76" t="n">
        <v>820</v>
      </c>
      <c r="B824" s="77" t="n">
        <f aca="false">EOMONTH(Input!$C$7,A824)</f>
        <v>67876</v>
      </c>
      <c r="C824" s="77"/>
      <c r="D824" s="78" t="n">
        <f aca="false">IF(OR($B824&lt;Input!$C$25,$B824&lt;Input!$G$25),Input!$K$31*(1+Input!$K$32/100)^(DATEDIF(Input!$C$7,$B824,"Y")),0)</f>
        <v>0</v>
      </c>
    </row>
    <row r="825" customFormat="false" ht="12.8" hidden="false" customHeight="false" outlineLevel="0" collapsed="false">
      <c r="A825" s="76" t="n">
        <v>821</v>
      </c>
      <c r="B825" s="77" t="n">
        <f aca="false">EOMONTH(Input!$C$7,A825)</f>
        <v>67906</v>
      </c>
      <c r="C825" s="77"/>
      <c r="D825" s="78" t="n">
        <f aca="false">IF(OR($B825&lt;Input!$C$25,$B825&lt;Input!$G$25),Input!$K$31*(1+Input!$K$32/100)^(DATEDIF(Input!$C$7,$B825,"Y")),0)</f>
        <v>0</v>
      </c>
    </row>
    <row r="826" customFormat="false" ht="12.8" hidden="false" customHeight="false" outlineLevel="0" collapsed="false">
      <c r="A826" s="76" t="n">
        <v>822</v>
      </c>
      <c r="B826" s="77" t="n">
        <f aca="false">EOMONTH(Input!$C$7,A826)</f>
        <v>67937</v>
      </c>
      <c r="C826" s="77"/>
      <c r="D826" s="78" t="n">
        <f aca="false">IF(OR($B826&lt;Input!$C$25,$B826&lt;Input!$G$25),Input!$K$31*(1+Input!$K$32/100)^(DATEDIF(Input!$C$7,$B826,"Y")),0)</f>
        <v>0</v>
      </c>
    </row>
    <row r="827" customFormat="false" ht="12.8" hidden="false" customHeight="false" outlineLevel="0" collapsed="false">
      <c r="A827" s="76" t="n">
        <v>823</v>
      </c>
      <c r="B827" s="77" t="n">
        <f aca="false">EOMONTH(Input!$C$7,A827)</f>
        <v>67968</v>
      </c>
      <c r="C827" s="77"/>
      <c r="D827" s="78" t="n">
        <f aca="false">IF(OR($B827&lt;Input!$C$25,$B827&lt;Input!$G$25),Input!$K$31*(1+Input!$K$32/100)^(DATEDIF(Input!$C$7,$B827,"Y")),0)</f>
        <v>0</v>
      </c>
    </row>
    <row r="828" customFormat="false" ht="12.8" hidden="false" customHeight="false" outlineLevel="0" collapsed="false">
      <c r="A828" s="76" t="n">
        <v>824</v>
      </c>
      <c r="B828" s="77" t="n">
        <f aca="false">EOMONTH(Input!$C$7,A828)</f>
        <v>67996</v>
      </c>
      <c r="C828" s="77"/>
      <c r="D828" s="78" t="n">
        <f aca="false">IF(OR($B828&lt;Input!$C$25,$B828&lt;Input!$G$25),Input!$K$31*(1+Input!$K$32/100)^(DATEDIF(Input!$C$7,$B828,"Y")),0)</f>
        <v>0</v>
      </c>
    </row>
    <row r="829" customFormat="false" ht="12.8" hidden="false" customHeight="false" outlineLevel="0" collapsed="false">
      <c r="A829" s="76" t="n">
        <v>825</v>
      </c>
      <c r="B829" s="77" t="n">
        <f aca="false">EOMONTH(Input!$C$7,A829)</f>
        <v>68027</v>
      </c>
      <c r="C829" s="77"/>
      <c r="D829" s="78" t="n">
        <f aca="false">IF(OR($B829&lt;Input!$C$25,$B829&lt;Input!$G$25),Input!$K$31*(1+Input!$K$32/100)^(DATEDIF(Input!$C$7,$B829,"Y")),0)</f>
        <v>0</v>
      </c>
    </row>
    <row r="830" customFormat="false" ht="12.8" hidden="false" customHeight="false" outlineLevel="0" collapsed="false">
      <c r="A830" s="76" t="n">
        <v>826</v>
      </c>
      <c r="B830" s="77" t="n">
        <f aca="false">EOMONTH(Input!$C$7,A830)</f>
        <v>68057</v>
      </c>
      <c r="C830" s="77"/>
      <c r="D830" s="78" t="n">
        <f aca="false">IF(OR($B830&lt;Input!$C$25,$B830&lt;Input!$G$25),Input!$K$31*(1+Input!$K$32/100)^(DATEDIF(Input!$C$7,$B830,"Y")),0)</f>
        <v>0</v>
      </c>
    </row>
    <row r="831" customFormat="false" ht="12.8" hidden="false" customHeight="false" outlineLevel="0" collapsed="false">
      <c r="A831" s="76" t="n">
        <v>827</v>
      </c>
      <c r="B831" s="77" t="n">
        <f aca="false">EOMONTH(Input!$C$7,A831)</f>
        <v>68088</v>
      </c>
      <c r="C831" s="77"/>
      <c r="D831" s="78" t="n">
        <f aca="false">IF(OR($B831&lt;Input!$C$25,$B831&lt;Input!$G$25),Input!$K$31*(1+Input!$K$32/100)^(DATEDIF(Input!$C$7,$B831,"Y")),0)</f>
        <v>0</v>
      </c>
    </row>
    <row r="832" customFormat="false" ht="12.8" hidden="false" customHeight="false" outlineLevel="0" collapsed="false">
      <c r="A832" s="76" t="n">
        <v>828</v>
      </c>
      <c r="B832" s="77" t="n">
        <f aca="false">EOMONTH(Input!$C$7,A832)</f>
        <v>68118</v>
      </c>
      <c r="C832" s="77"/>
      <c r="D832" s="78" t="n">
        <f aca="false">IF(OR($B832&lt;Input!$C$25,$B832&lt;Input!$G$25),Input!$K$31*(1+Input!$K$32/100)^(DATEDIF(Input!$C$7,$B832,"Y")),0)</f>
        <v>0</v>
      </c>
    </row>
    <row r="833" customFormat="false" ht="12.8" hidden="false" customHeight="false" outlineLevel="0" collapsed="false">
      <c r="A833" s="76" t="n">
        <v>829</v>
      </c>
      <c r="B833" s="77" t="n">
        <f aca="false">EOMONTH(Input!$C$7,A833)</f>
        <v>68149</v>
      </c>
      <c r="C833" s="77"/>
      <c r="D833" s="78" t="n">
        <f aca="false">IF(OR($B833&lt;Input!$C$25,$B833&lt;Input!$G$25),Input!$K$31*(1+Input!$K$32/100)^(DATEDIF(Input!$C$7,$B833,"Y")),0)</f>
        <v>0</v>
      </c>
    </row>
    <row r="834" customFormat="false" ht="12.8" hidden="false" customHeight="false" outlineLevel="0" collapsed="false">
      <c r="A834" s="76" t="n">
        <v>830</v>
      </c>
      <c r="B834" s="77" t="n">
        <f aca="false">EOMONTH(Input!$C$7,A834)</f>
        <v>68180</v>
      </c>
      <c r="C834" s="77"/>
      <c r="D834" s="78" t="n">
        <f aca="false">IF(OR($B834&lt;Input!$C$25,$B834&lt;Input!$G$25),Input!$K$31*(1+Input!$K$32/100)^(DATEDIF(Input!$C$7,$B834,"Y")),0)</f>
        <v>0</v>
      </c>
    </row>
    <row r="835" customFormat="false" ht="12.8" hidden="false" customHeight="false" outlineLevel="0" collapsed="false">
      <c r="A835" s="76" t="n">
        <v>831</v>
      </c>
      <c r="B835" s="77" t="n">
        <f aca="false">EOMONTH(Input!$C$7,A835)</f>
        <v>68210</v>
      </c>
      <c r="C835" s="77"/>
      <c r="D835" s="78" t="n">
        <f aca="false">IF(OR($B835&lt;Input!$C$25,$B835&lt;Input!$G$25),Input!$K$31*(1+Input!$K$32/100)^(DATEDIF(Input!$C$7,$B835,"Y")),0)</f>
        <v>0</v>
      </c>
    </row>
    <row r="836" customFormat="false" ht="12.8" hidden="false" customHeight="false" outlineLevel="0" collapsed="false">
      <c r="A836" s="76" t="n">
        <v>832</v>
      </c>
      <c r="B836" s="77" t="n">
        <f aca="false">EOMONTH(Input!$C$7,A836)</f>
        <v>68241</v>
      </c>
      <c r="C836" s="77"/>
      <c r="D836" s="78" t="n">
        <f aca="false">IF(OR($B836&lt;Input!$C$25,$B836&lt;Input!$G$25),Input!$K$31*(1+Input!$K$32/100)^(DATEDIF(Input!$C$7,$B836,"Y")),0)</f>
        <v>0</v>
      </c>
    </row>
    <row r="837" customFormat="false" ht="12.8" hidden="false" customHeight="false" outlineLevel="0" collapsed="false">
      <c r="A837" s="76" t="n">
        <v>833</v>
      </c>
      <c r="B837" s="77" t="n">
        <f aca="false">EOMONTH(Input!$C$7,A837)</f>
        <v>68271</v>
      </c>
      <c r="C837" s="77"/>
      <c r="D837" s="78" t="n">
        <f aca="false">IF(OR($B837&lt;Input!$C$25,$B837&lt;Input!$G$25),Input!$K$31*(1+Input!$K$32/100)^(DATEDIF(Input!$C$7,$B837,"Y")),0)</f>
        <v>0</v>
      </c>
    </row>
    <row r="838" customFormat="false" ht="12.8" hidden="false" customHeight="false" outlineLevel="0" collapsed="false">
      <c r="A838" s="76" t="n">
        <v>834</v>
      </c>
      <c r="B838" s="77" t="n">
        <f aca="false">EOMONTH(Input!$C$7,A838)</f>
        <v>68302</v>
      </c>
      <c r="C838" s="77"/>
      <c r="D838" s="78" t="n">
        <f aca="false">IF(OR($B838&lt;Input!$C$25,$B838&lt;Input!$G$25),Input!$K$31*(1+Input!$K$32/100)^(DATEDIF(Input!$C$7,$B838,"Y")),0)</f>
        <v>0</v>
      </c>
    </row>
    <row r="839" customFormat="false" ht="12.8" hidden="false" customHeight="false" outlineLevel="0" collapsed="false">
      <c r="A839" s="76" t="n">
        <v>835</v>
      </c>
      <c r="B839" s="77" t="n">
        <f aca="false">EOMONTH(Input!$C$7,A839)</f>
        <v>68333</v>
      </c>
      <c r="C839" s="77"/>
      <c r="D839" s="78" t="n">
        <f aca="false">IF(OR($B839&lt;Input!$C$25,$B839&lt;Input!$G$25),Input!$K$31*(1+Input!$K$32/100)^(DATEDIF(Input!$C$7,$B839,"Y")),0)</f>
        <v>0</v>
      </c>
    </row>
    <row r="840" customFormat="false" ht="12.8" hidden="false" customHeight="false" outlineLevel="0" collapsed="false">
      <c r="A840" s="76" t="n">
        <v>836</v>
      </c>
      <c r="B840" s="77" t="n">
        <f aca="false">EOMONTH(Input!$C$7,A840)</f>
        <v>68361</v>
      </c>
      <c r="C840" s="77"/>
      <c r="D840" s="78" t="n">
        <f aca="false">IF(OR($B840&lt;Input!$C$25,$B840&lt;Input!$G$25),Input!$K$31*(1+Input!$K$32/100)^(DATEDIF(Input!$C$7,$B840,"Y")),0)</f>
        <v>0</v>
      </c>
    </row>
    <row r="841" customFormat="false" ht="12.8" hidden="false" customHeight="false" outlineLevel="0" collapsed="false">
      <c r="A841" s="76" t="n">
        <v>837</v>
      </c>
      <c r="B841" s="77" t="n">
        <f aca="false">EOMONTH(Input!$C$7,A841)</f>
        <v>68392</v>
      </c>
      <c r="C841" s="77"/>
      <c r="D841" s="78" t="n">
        <f aca="false">IF(OR($B841&lt;Input!$C$25,$B841&lt;Input!$G$25),Input!$K$31*(1+Input!$K$32/100)^(DATEDIF(Input!$C$7,$B841,"Y")),0)</f>
        <v>0</v>
      </c>
    </row>
    <row r="842" customFormat="false" ht="12.8" hidden="false" customHeight="false" outlineLevel="0" collapsed="false">
      <c r="A842" s="76" t="n">
        <v>838</v>
      </c>
      <c r="B842" s="77" t="n">
        <f aca="false">EOMONTH(Input!$C$7,A842)</f>
        <v>68422</v>
      </c>
      <c r="C842" s="77"/>
      <c r="D842" s="78" t="n">
        <f aca="false">IF(OR($B842&lt;Input!$C$25,$B842&lt;Input!$G$25),Input!$K$31*(1+Input!$K$32/100)^(DATEDIF(Input!$C$7,$B842,"Y")),0)</f>
        <v>0</v>
      </c>
    </row>
    <row r="843" customFormat="false" ht="12.8" hidden="false" customHeight="false" outlineLevel="0" collapsed="false">
      <c r="A843" s="76" t="n">
        <v>839</v>
      </c>
      <c r="B843" s="77" t="n">
        <f aca="false">EOMONTH(Input!$C$7,A843)</f>
        <v>68453</v>
      </c>
      <c r="C843" s="77"/>
      <c r="D843" s="78" t="n">
        <f aca="false">IF(OR($B843&lt;Input!$C$25,$B843&lt;Input!$G$25),Input!$K$31*(1+Input!$K$32/100)^(DATEDIF(Input!$C$7,$B843,"Y")),0)</f>
        <v>0</v>
      </c>
    </row>
    <row r="844" customFormat="false" ht="12.8" hidden="false" customHeight="false" outlineLevel="0" collapsed="false">
      <c r="A844" s="76" t="n">
        <v>840</v>
      </c>
      <c r="B844" s="77" t="n">
        <f aca="false">EOMONTH(Input!$C$7,A844)</f>
        <v>68483</v>
      </c>
      <c r="C844" s="77"/>
      <c r="D844" s="78" t="n">
        <f aca="false">IF(OR($B844&lt;Input!$C$25,$B844&lt;Input!$G$25),Input!$K$31*(1+Input!$K$32/100)^(DATEDIF(Input!$C$7,$B844,"Y")),0)</f>
        <v>0</v>
      </c>
    </row>
    <row r="845" customFormat="false" ht="12.8" hidden="false" customHeight="false" outlineLevel="0" collapsed="false">
      <c r="A845" s="76" t="n">
        <v>841</v>
      </c>
      <c r="B845" s="77" t="n">
        <f aca="false">EOMONTH(Input!$C$7,A845)</f>
        <v>68514</v>
      </c>
      <c r="C845" s="77"/>
      <c r="D845" s="78" t="n">
        <f aca="false">IF(OR($B845&lt;Input!$C$25,$B845&lt;Input!$G$25),Input!$K$31*(1+Input!$K$32/100)^(DATEDIF(Input!$C$7,$B845,"Y")),0)</f>
        <v>0</v>
      </c>
    </row>
    <row r="846" customFormat="false" ht="12.8" hidden="false" customHeight="false" outlineLevel="0" collapsed="false">
      <c r="A846" s="76" t="n">
        <v>842</v>
      </c>
      <c r="B846" s="77" t="n">
        <f aca="false">EOMONTH(Input!$C$7,A846)</f>
        <v>68545</v>
      </c>
      <c r="C846" s="77"/>
      <c r="D846" s="78" t="n">
        <f aca="false">IF(OR($B846&lt;Input!$C$25,$B846&lt;Input!$G$25),Input!$K$31*(1+Input!$K$32/100)^(DATEDIF(Input!$C$7,$B846,"Y")),0)</f>
        <v>0</v>
      </c>
    </row>
    <row r="847" customFormat="false" ht="12.8" hidden="false" customHeight="false" outlineLevel="0" collapsed="false">
      <c r="A847" s="76" t="n">
        <v>843</v>
      </c>
      <c r="B847" s="77" t="n">
        <f aca="false">EOMONTH(Input!$C$7,A847)</f>
        <v>68575</v>
      </c>
      <c r="C847" s="77"/>
      <c r="D847" s="78" t="n">
        <f aca="false">IF(OR($B847&lt;Input!$C$25,$B847&lt;Input!$G$25),Input!$K$31*(1+Input!$K$32/100)^(DATEDIF(Input!$C$7,$B847,"Y")),0)</f>
        <v>0</v>
      </c>
    </row>
    <row r="848" customFormat="false" ht="12.8" hidden="false" customHeight="false" outlineLevel="0" collapsed="false">
      <c r="A848" s="76" t="n">
        <v>844</v>
      </c>
      <c r="B848" s="77" t="n">
        <f aca="false">EOMONTH(Input!$C$7,A848)</f>
        <v>68606</v>
      </c>
      <c r="C848" s="77"/>
      <c r="D848" s="78" t="n">
        <f aca="false">IF(OR($B848&lt;Input!$C$25,$B848&lt;Input!$G$25),Input!$K$31*(1+Input!$K$32/100)^(DATEDIF(Input!$C$7,$B848,"Y")),0)</f>
        <v>0</v>
      </c>
    </row>
    <row r="849" customFormat="false" ht="12.8" hidden="false" customHeight="false" outlineLevel="0" collapsed="false">
      <c r="A849" s="76" t="n">
        <v>845</v>
      </c>
      <c r="B849" s="77" t="n">
        <f aca="false">EOMONTH(Input!$C$7,A849)</f>
        <v>68636</v>
      </c>
      <c r="C849" s="77"/>
      <c r="D849" s="78" t="n">
        <f aca="false">IF(OR($B849&lt;Input!$C$25,$B849&lt;Input!$G$25),Input!$K$31*(1+Input!$K$32/100)^(DATEDIF(Input!$C$7,$B849,"Y")),0)</f>
        <v>0</v>
      </c>
    </row>
    <row r="850" customFormat="false" ht="12.8" hidden="false" customHeight="false" outlineLevel="0" collapsed="false">
      <c r="A850" s="76" t="n">
        <v>846</v>
      </c>
      <c r="B850" s="77" t="n">
        <f aca="false">EOMONTH(Input!$C$7,A850)</f>
        <v>68667</v>
      </c>
      <c r="C850" s="77"/>
      <c r="D850" s="78" t="n">
        <f aca="false">IF(OR($B850&lt;Input!$C$25,$B850&lt;Input!$G$25),Input!$K$31*(1+Input!$K$32/100)^(DATEDIF(Input!$C$7,$B850,"Y")),0)</f>
        <v>0</v>
      </c>
    </row>
    <row r="851" customFormat="false" ht="12.8" hidden="false" customHeight="false" outlineLevel="0" collapsed="false">
      <c r="A851" s="76" t="n">
        <v>847</v>
      </c>
      <c r="B851" s="77" t="n">
        <f aca="false">EOMONTH(Input!$C$7,A851)</f>
        <v>68698</v>
      </c>
      <c r="C851" s="77"/>
      <c r="D851" s="78" t="n">
        <f aca="false">IF(OR($B851&lt;Input!$C$25,$B851&lt;Input!$G$25),Input!$K$31*(1+Input!$K$32/100)^(DATEDIF(Input!$C$7,$B851,"Y")),0)</f>
        <v>0</v>
      </c>
    </row>
    <row r="852" customFormat="false" ht="12.8" hidden="false" customHeight="false" outlineLevel="0" collapsed="false">
      <c r="A852" s="76" t="n">
        <v>848</v>
      </c>
      <c r="B852" s="77" t="n">
        <f aca="false">EOMONTH(Input!$C$7,A852)</f>
        <v>68727</v>
      </c>
      <c r="C852" s="77"/>
      <c r="D852" s="78" t="n">
        <f aca="false">IF(OR($B852&lt;Input!$C$25,$B852&lt;Input!$G$25),Input!$K$31*(1+Input!$K$32/100)^(DATEDIF(Input!$C$7,$B852,"Y")),0)</f>
        <v>0</v>
      </c>
    </row>
    <row r="853" customFormat="false" ht="12.8" hidden="false" customHeight="false" outlineLevel="0" collapsed="false">
      <c r="A853" s="76" t="n">
        <v>849</v>
      </c>
      <c r="B853" s="77" t="n">
        <f aca="false">EOMONTH(Input!$C$7,A853)</f>
        <v>68758</v>
      </c>
      <c r="C853" s="77"/>
      <c r="D853" s="78" t="n">
        <f aca="false">IF(OR($B853&lt;Input!$C$25,$B853&lt;Input!$G$25),Input!$K$31*(1+Input!$K$32/100)^(DATEDIF(Input!$C$7,$B853,"Y")),0)</f>
        <v>0</v>
      </c>
    </row>
    <row r="854" customFormat="false" ht="12.8" hidden="false" customHeight="false" outlineLevel="0" collapsed="false">
      <c r="A854" s="76" t="n">
        <v>850</v>
      </c>
      <c r="B854" s="77" t="n">
        <f aca="false">EOMONTH(Input!$C$7,A854)</f>
        <v>68788</v>
      </c>
      <c r="C854" s="77"/>
      <c r="D854" s="78" t="n">
        <f aca="false">IF(OR($B854&lt;Input!$C$25,$B854&lt;Input!$G$25),Input!$K$31*(1+Input!$K$32/100)^(DATEDIF(Input!$C$7,$B854,"Y")),0)</f>
        <v>0</v>
      </c>
    </row>
    <row r="855" customFormat="false" ht="12.8" hidden="false" customHeight="false" outlineLevel="0" collapsed="false">
      <c r="A855" s="76" t="n">
        <v>851</v>
      </c>
      <c r="B855" s="77" t="n">
        <f aca="false">EOMONTH(Input!$C$7,A855)</f>
        <v>68819</v>
      </c>
      <c r="C855" s="77"/>
      <c r="D855" s="78" t="n">
        <f aca="false">IF(OR($B855&lt;Input!$C$25,$B855&lt;Input!$G$25),Input!$K$31*(1+Input!$K$32/100)^(DATEDIF(Input!$C$7,$B855,"Y")),0)</f>
        <v>0</v>
      </c>
    </row>
    <row r="856" customFormat="false" ht="12.8" hidden="false" customHeight="false" outlineLevel="0" collapsed="false">
      <c r="A856" s="76" t="n">
        <v>852</v>
      </c>
      <c r="B856" s="77" t="n">
        <f aca="false">EOMONTH(Input!$C$7,A856)</f>
        <v>68849</v>
      </c>
      <c r="C856" s="77"/>
      <c r="D856" s="78" t="n">
        <f aca="false">IF(OR($B856&lt;Input!$C$25,$B856&lt;Input!$G$25),Input!$K$31*(1+Input!$K$32/100)^(DATEDIF(Input!$C$7,$B856,"Y")),0)</f>
        <v>0</v>
      </c>
    </row>
    <row r="857" customFormat="false" ht="12.8" hidden="false" customHeight="false" outlineLevel="0" collapsed="false">
      <c r="A857" s="76" t="n">
        <v>853</v>
      </c>
      <c r="B857" s="77" t="n">
        <f aca="false">EOMONTH(Input!$C$7,A857)</f>
        <v>68880</v>
      </c>
      <c r="C857" s="77"/>
      <c r="D857" s="78" t="n">
        <f aca="false">IF(OR($B857&lt;Input!$C$25,$B857&lt;Input!$G$25),Input!$K$31*(1+Input!$K$32/100)^(DATEDIF(Input!$C$7,$B857,"Y")),0)</f>
        <v>0</v>
      </c>
    </row>
    <row r="858" customFormat="false" ht="12.8" hidden="false" customHeight="false" outlineLevel="0" collapsed="false">
      <c r="A858" s="76" t="n">
        <v>854</v>
      </c>
      <c r="B858" s="77" t="n">
        <f aca="false">EOMONTH(Input!$C$7,A858)</f>
        <v>68911</v>
      </c>
      <c r="C858" s="77"/>
      <c r="D858" s="78" t="n">
        <f aca="false">IF(OR($B858&lt;Input!$C$25,$B858&lt;Input!$G$25),Input!$K$31*(1+Input!$K$32/100)^(DATEDIF(Input!$C$7,$B858,"Y")),0)</f>
        <v>0</v>
      </c>
    </row>
    <row r="859" customFormat="false" ht="12.8" hidden="false" customHeight="false" outlineLevel="0" collapsed="false">
      <c r="A859" s="76" t="n">
        <v>855</v>
      </c>
      <c r="B859" s="77" t="n">
        <f aca="false">EOMONTH(Input!$C$7,A859)</f>
        <v>68941</v>
      </c>
      <c r="C859" s="77"/>
      <c r="D859" s="78" t="n">
        <f aca="false">IF(OR($B859&lt;Input!$C$25,$B859&lt;Input!$G$25),Input!$K$31*(1+Input!$K$32/100)^(DATEDIF(Input!$C$7,$B859,"Y")),0)</f>
        <v>0</v>
      </c>
    </row>
    <row r="860" customFormat="false" ht="12.8" hidden="false" customHeight="false" outlineLevel="0" collapsed="false">
      <c r="A860" s="76" t="n">
        <v>856</v>
      </c>
      <c r="B860" s="77" t="n">
        <f aca="false">EOMONTH(Input!$C$7,A860)</f>
        <v>68972</v>
      </c>
      <c r="C860" s="77"/>
      <c r="D860" s="78" t="n">
        <f aca="false">IF(OR($B860&lt;Input!$C$25,$B860&lt;Input!$G$25),Input!$K$31*(1+Input!$K$32/100)^(DATEDIF(Input!$C$7,$B860,"Y")),0)</f>
        <v>0</v>
      </c>
    </row>
    <row r="861" customFormat="false" ht="12.8" hidden="false" customHeight="false" outlineLevel="0" collapsed="false">
      <c r="A861" s="76" t="n">
        <v>857</v>
      </c>
      <c r="B861" s="77" t="n">
        <f aca="false">EOMONTH(Input!$C$7,A861)</f>
        <v>69002</v>
      </c>
      <c r="C861" s="77"/>
      <c r="D861" s="78" t="n">
        <f aca="false">IF(OR($B861&lt;Input!$C$25,$B861&lt;Input!$G$25),Input!$K$31*(1+Input!$K$32/100)^(DATEDIF(Input!$C$7,$B861,"Y")),0)</f>
        <v>0</v>
      </c>
    </row>
    <row r="862" customFormat="false" ht="12.8" hidden="false" customHeight="false" outlineLevel="0" collapsed="false">
      <c r="A862" s="76" t="n">
        <v>858</v>
      </c>
      <c r="B862" s="77" t="n">
        <f aca="false">EOMONTH(Input!$C$7,A862)</f>
        <v>69033</v>
      </c>
      <c r="C862" s="77"/>
      <c r="D862" s="78" t="n">
        <f aca="false">IF(OR($B862&lt;Input!$C$25,$B862&lt;Input!$G$25),Input!$K$31*(1+Input!$K$32/100)^(DATEDIF(Input!$C$7,$B862,"Y")),0)</f>
        <v>0</v>
      </c>
    </row>
    <row r="863" customFormat="false" ht="12.8" hidden="false" customHeight="false" outlineLevel="0" collapsed="false">
      <c r="A863" s="76" t="n">
        <v>859</v>
      </c>
      <c r="B863" s="77" t="n">
        <f aca="false">EOMONTH(Input!$C$7,A863)</f>
        <v>69064</v>
      </c>
      <c r="C863" s="77"/>
      <c r="D863" s="78" t="n">
        <f aca="false">IF(OR($B863&lt;Input!$C$25,$B863&lt;Input!$G$25),Input!$K$31*(1+Input!$K$32/100)^(DATEDIF(Input!$C$7,$B863,"Y")),0)</f>
        <v>0</v>
      </c>
    </row>
    <row r="864" customFormat="false" ht="12.8" hidden="false" customHeight="false" outlineLevel="0" collapsed="false">
      <c r="A864" s="76" t="n">
        <v>860</v>
      </c>
      <c r="B864" s="77" t="n">
        <f aca="false">EOMONTH(Input!$C$7,A864)</f>
        <v>69092</v>
      </c>
      <c r="C864" s="77"/>
      <c r="D864" s="78" t="n">
        <f aca="false">IF(OR($B864&lt;Input!$C$25,$B864&lt;Input!$G$25),Input!$K$31*(1+Input!$K$32/100)^(DATEDIF(Input!$C$7,$B864,"Y")),0)</f>
        <v>0</v>
      </c>
    </row>
    <row r="865" customFormat="false" ht="12.8" hidden="false" customHeight="false" outlineLevel="0" collapsed="false">
      <c r="A865" s="76" t="n">
        <v>861</v>
      </c>
      <c r="B865" s="77" t="n">
        <f aca="false">EOMONTH(Input!$C$7,A865)</f>
        <v>69123</v>
      </c>
      <c r="C865" s="77"/>
      <c r="D865" s="78" t="n">
        <f aca="false">IF(OR($B865&lt;Input!$C$25,$B865&lt;Input!$G$25),Input!$K$31*(1+Input!$K$32/100)^(DATEDIF(Input!$C$7,$B865,"Y")),0)</f>
        <v>0</v>
      </c>
    </row>
    <row r="866" customFormat="false" ht="12.8" hidden="false" customHeight="false" outlineLevel="0" collapsed="false">
      <c r="A866" s="76" t="n">
        <v>862</v>
      </c>
      <c r="B866" s="77" t="n">
        <f aca="false">EOMONTH(Input!$C$7,A866)</f>
        <v>69153</v>
      </c>
      <c r="C866" s="77"/>
      <c r="D866" s="78" t="n">
        <f aca="false">IF(OR($B866&lt;Input!$C$25,$B866&lt;Input!$G$25),Input!$K$31*(1+Input!$K$32/100)^(DATEDIF(Input!$C$7,$B866,"Y")),0)</f>
        <v>0</v>
      </c>
    </row>
    <row r="867" customFormat="false" ht="12.8" hidden="false" customHeight="false" outlineLevel="0" collapsed="false">
      <c r="A867" s="76" t="n">
        <v>863</v>
      </c>
      <c r="B867" s="77" t="n">
        <f aca="false">EOMONTH(Input!$C$7,A867)</f>
        <v>69184</v>
      </c>
      <c r="C867" s="77"/>
      <c r="D867" s="78" t="n">
        <f aca="false">IF(OR($B867&lt;Input!$C$25,$B867&lt;Input!$G$25),Input!$K$31*(1+Input!$K$32/100)^(DATEDIF(Input!$C$7,$B867,"Y")),0)</f>
        <v>0</v>
      </c>
    </row>
    <row r="868" customFormat="false" ht="12.8" hidden="false" customHeight="false" outlineLevel="0" collapsed="false">
      <c r="A868" s="76" t="n">
        <v>864</v>
      </c>
      <c r="B868" s="77" t="n">
        <f aca="false">EOMONTH(Input!$C$7,A868)</f>
        <v>69214</v>
      </c>
      <c r="C868" s="77"/>
      <c r="D868" s="78" t="n">
        <f aca="false">IF(OR($B868&lt;Input!$C$25,$B868&lt;Input!$G$25),Input!$K$31*(1+Input!$K$32/100)^(DATEDIF(Input!$C$7,$B868,"Y")),0)</f>
        <v>0</v>
      </c>
    </row>
    <row r="869" customFormat="false" ht="12.8" hidden="false" customHeight="false" outlineLevel="0" collapsed="false">
      <c r="A869" s="76" t="n">
        <v>865</v>
      </c>
      <c r="B869" s="77" t="n">
        <f aca="false">EOMONTH(Input!$C$7,A869)</f>
        <v>69245</v>
      </c>
      <c r="C869" s="77"/>
      <c r="D869" s="78" t="n">
        <f aca="false">IF(OR($B869&lt;Input!$C$25,$B869&lt;Input!$G$25),Input!$K$31*(1+Input!$K$32/100)^(DATEDIF(Input!$C$7,$B869,"Y")),0)</f>
        <v>0</v>
      </c>
    </row>
    <row r="870" customFormat="false" ht="12.8" hidden="false" customHeight="false" outlineLevel="0" collapsed="false">
      <c r="A870" s="76" t="n">
        <v>866</v>
      </c>
      <c r="B870" s="77" t="n">
        <f aca="false">EOMONTH(Input!$C$7,A870)</f>
        <v>69276</v>
      </c>
      <c r="C870" s="77"/>
      <c r="D870" s="78" t="n">
        <f aca="false">IF(OR($B870&lt;Input!$C$25,$B870&lt;Input!$G$25),Input!$K$31*(1+Input!$K$32/100)^(DATEDIF(Input!$C$7,$B870,"Y")),0)</f>
        <v>0</v>
      </c>
    </row>
    <row r="871" customFormat="false" ht="12.8" hidden="false" customHeight="false" outlineLevel="0" collapsed="false">
      <c r="A871" s="76" t="n">
        <v>867</v>
      </c>
      <c r="B871" s="77" t="n">
        <f aca="false">EOMONTH(Input!$C$7,A871)</f>
        <v>69306</v>
      </c>
      <c r="C871" s="77"/>
      <c r="D871" s="78" t="n">
        <f aca="false">IF(OR($B871&lt;Input!$C$25,$B871&lt;Input!$G$25),Input!$K$31*(1+Input!$K$32/100)^(DATEDIF(Input!$C$7,$B871,"Y")),0)</f>
        <v>0</v>
      </c>
    </row>
    <row r="872" customFormat="false" ht="12.8" hidden="false" customHeight="false" outlineLevel="0" collapsed="false">
      <c r="A872" s="76" t="n">
        <v>868</v>
      </c>
      <c r="B872" s="77" t="n">
        <f aca="false">EOMONTH(Input!$C$7,A872)</f>
        <v>69337</v>
      </c>
      <c r="C872" s="77"/>
      <c r="D872" s="78" t="n">
        <f aca="false">IF(OR($B872&lt;Input!$C$25,$B872&lt;Input!$G$25),Input!$K$31*(1+Input!$K$32/100)^(DATEDIF(Input!$C$7,$B872,"Y")),0)</f>
        <v>0</v>
      </c>
    </row>
    <row r="873" customFormat="false" ht="12.8" hidden="false" customHeight="false" outlineLevel="0" collapsed="false">
      <c r="A873" s="76" t="n">
        <v>869</v>
      </c>
      <c r="B873" s="77" t="n">
        <f aca="false">EOMONTH(Input!$C$7,A873)</f>
        <v>69367</v>
      </c>
      <c r="C873" s="77"/>
      <c r="D873" s="78" t="n">
        <f aca="false">IF(OR($B873&lt;Input!$C$25,$B873&lt;Input!$G$25),Input!$K$31*(1+Input!$K$32/100)^(DATEDIF(Input!$C$7,$B873,"Y")),0)</f>
        <v>0</v>
      </c>
    </row>
    <row r="874" customFormat="false" ht="12.8" hidden="false" customHeight="false" outlineLevel="0" collapsed="false">
      <c r="A874" s="76" t="n">
        <v>870</v>
      </c>
      <c r="B874" s="77" t="n">
        <f aca="false">EOMONTH(Input!$C$7,A874)</f>
        <v>69398</v>
      </c>
      <c r="C874" s="77"/>
      <c r="D874" s="78" t="n">
        <f aca="false">IF(OR($B874&lt;Input!$C$25,$B874&lt;Input!$G$25),Input!$K$31*(1+Input!$K$32/100)^(DATEDIF(Input!$C$7,$B874,"Y")),0)</f>
        <v>0</v>
      </c>
    </row>
    <row r="875" customFormat="false" ht="12.8" hidden="false" customHeight="false" outlineLevel="0" collapsed="false">
      <c r="A875" s="76" t="n">
        <v>871</v>
      </c>
      <c r="B875" s="77" t="n">
        <f aca="false">EOMONTH(Input!$C$7,A875)</f>
        <v>69429</v>
      </c>
      <c r="C875" s="77"/>
      <c r="D875" s="78" t="n">
        <f aca="false">IF(OR($B875&lt;Input!$C$25,$B875&lt;Input!$G$25),Input!$K$31*(1+Input!$K$32/100)^(DATEDIF(Input!$C$7,$B875,"Y")),0)</f>
        <v>0</v>
      </c>
    </row>
    <row r="876" customFormat="false" ht="12.8" hidden="false" customHeight="false" outlineLevel="0" collapsed="false">
      <c r="A876" s="76" t="n">
        <v>872</v>
      </c>
      <c r="B876" s="77" t="n">
        <f aca="false">EOMONTH(Input!$C$7,A876)</f>
        <v>69457</v>
      </c>
      <c r="C876" s="77"/>
      <c r="D876" s="78" t="n">
        <f aca="false">IF(OR($B876&lt;Input!$C$25,$B876&lt;Input!$G$25),Input!$K$31*(1+Input!$K$32/100)^(DATEDIF(Input!$C$7,$B876,"Y")),0)</f>
        <v>0</v>
      </c>
    </row>
    <row r="877" customFormat="false" ht="12.8" hidden="false" customHeight="false" outlineLevel="0" collapsed="false">
      <c r="A877" s="76" t="n">
        <v>873</v>
      </c>
      <c r="B877" s="77" t="n">
        <f aca="false">EOMONTH(Input!$C$7,A877)</f>
        <v>69488</v>
      </c>
      <c r="C877" s="77"/>
      <c r="D877" s="78" t="n">
        <f aca="false">IF(OR($B877&lt;Input!$C$25,$B877&lt;Input!$G$25),Input!$K$31*(1+Input!$K$32/100)^(DATEDIF(Input!$C$7,$B877,"Y")),0)</f>
        <v>0</v>
      </c>
    </row>
    <row r="878" customFormat="false" ht="12.8" hidden="false" customHeight="false" outlineLevel="0" collapsed="false">
      <c r="A878" s="76" t="n">
        <v>874</v>
      </c>
      <c r="B878" s="77" t="n">
        <f aca="false">EOMONTH(Input!$C$7,A878)</f>
        <v>69518</v>
      </c>
      <c r="C878" s="77"/>
      <c r="D878" s="78" t="n">
        <f aca="false">IF(OR($B878&lt;Input!$C$25,$B878&lt;Input!$G$25),Input!$K$31*(1+Input!$K$32/100)^(DATEDIF(Input!$C$7,$B878,"Y")),0)</f>
        <v>0</v>
      </c>
    </row>
    <row r="879" customFormat="false" ht="12.8" hidden="false" customHeight="false" outlineLevel="0" collapsed="false">
      <c r="A879" s="76" t="n">
        <v>875</v>
      </c>
      <c r="B879" s="77" t="n">
        <f aca="false">EOMONTH(Input!$C$7,A879)</f>
        <v>69549</v>
      </c>
      <c r="C879" s="77"/>
      <c r="D879" s="78" t="n">
        <f aca="false">IF(OR($B879&lt;Input!$C$25,$B879&lt;Input!$G$25),Input!$K$31*(1+Input!$K$32/100)^(DATEDIF(Input!$C$7,$B879,"Y")),0)</f>
        <v>0</v>
      </c>
    </row>
    <row r="880" customFormat="false" ht="12.8" hidden="false" customHeight="false" outlineLevel="0" collapsed="false">
      <c r="A880" s="76" t="n">
        <v>876</v>
      </c>
      <c r="B880" s="77" t="n">
        <f aca="false">EOMONTH(Input!$C$7,A880)</f>
        <v>69579</v>
      </c>
      <c r="C880" s="77"/>
      <c r="D880" s="78" t="n">
        <f aca="false">IF(OR($B880&lt;Input!$C$25,$B880&lt;Input!$G$25),Input!$K$31*(1+Input!$K$32/100)^(DATEDIF(Input!$C$7,$B880,"Y")),0)</f>
        <v>0</v>
      </c>
    </row>
    <row r="881" customFormat="false" ht="12.8" hidden="false" customHeight="false" outlineLevel="0" collapsed="false">
      <c r="A881" s="76" t="n">
        <v>877</v>
      </c>
      <c r="B881" s="77" t="n">
        <f aca="false">EOMONTH(Input!$C$7,A881)</f>
        <v>69610</v>
      </c>
      <c r="C881" s="77"/>
      <c r="D881" s="78" t="n">
        <f aca="false">IF(OR($B881&lt;Input!$C$25,$B881&lt;Input!$G$25),Input!$K$31*(1+Input!$K$32/100)^(DATEDIF(Input!$C$7,$B881,"Y")),0)</f>
        <v>0</v>
      </c>
    </row>
    <row r="882" customFormat="false" ht="12.8" hidden="false" customHeight="false" outlineLevel="0" collapsed="false">
      <c r="A882" s="76" t="n">
        <v>878</v>
      </c>
      <c r="B882" s="77" t="n">
        <f aca="false">EOMONTH(Input!$C$7,A882)</f>
        <v>69641</v>
      </c>
      <c r="C882" s="77"/>
      <c r="D882" s="78" t="n">
        <f aca="false">IF(OR($B882&lt;Input!$C$25,$B882&lt;Input!$G$25),Input!$K$31*(1+Input!$K$32/100)^(DATEDIF(Input!$C$7,$B882,"Y")),0)</f>
        <v>0</v>
      </c>
    </row>
    <row r="883" customFormat="false" ht="12.8" hidden="false" customHeight="false" outlineLevel="0" collapsed="false">
      <c r="A883" s="76" t="n">
        <v>879</v>
      </c>
      <c r="B883" s="77" t="n">
        <f aca="false">EOMONTH(Input!$C$7,A883)</f>
        <v>69671</v>
      </c>
      <c r="C883" s="77"/>
      <c r="D883" s="78" t="n">
        <f aca="false">IF(OR($B883&lt;Input!$C$25,$B883&lt;Input!$G$25),Input!$K$31*(1+Input!$K$32/100)^(DATEDIF(Input!$C$7,$B883,"Y")),0)</f>
        <v>0</v>
      </c>
    </row>
    <row r="884" customFormat="false" ht="12.8" hidden="false" customHeight="false" outlineLevel="0" collapsed="false">
      <c r="A884" s="76" t="n">
        <v>880</v>
      </c>
      <c r="B884" s="77" t="n">
        <f aca="false">EOMONTH(Input!$C$7,A884)</f>
        <v>69702</v>
      </c>
      <c r="C884" s="77"/>
      <c r="D884" s="78" t="n">
        <f aca="false">IF(OR($B884&lt;Input!$C$25,$B884&lt;Input!$G$25),Input!$K$31*(1+Input!$K$32/100)^(DATEDIF(Input!$C$7,$B884,"Y")),0)</f>
        <v>0</v>
      </c>
    </row>
    <row r="885" customFormat="false" ht="12.8" hidden="false" customHeight="false" outlineLevel="0" collapsed="false">
      <c r="A885" s="76" t="n">
        <v>881</v>
      </c>
      <c r="B885" s="77" t="n">
        <f aca="false">EOMONTH(Input!$C$7,A885)</f>
        <v>69732</v>
      </c>
      <c r="C885" s="77"/>
      <c r="D885" s="78" t="n">
        <f aca="false">IF(OR($B885&lt;Input!$C$25,$B885&lt;Input!$G$25),Input!$K$31*(1+Input!$K$32/100)^(DATEDIF(Input!$C$7,$B885,"Y")),0)</f>
        <v>0</v>
      </c>
    </row>
    <row r="886" customFormat="false" ht="12.8" hidden="false" customHeight="false" outlineLevel="0" collapsed="false">
      <c r="A886" s="76" t="n">
        <v>882</v>
      </c>
      <c r="B886" s="77" t="n">
        <f aca="false">EOMONTH(Input!$C$7,A886)</f>
        <v>69763</v>
      </c>
      <c r="C886" s="77"/>
      <c r="D886" s="78" t="n">
        <f aca="false">IF(OR($B886&lt;Input!$C$25,$B886&lt;Input!$G$25),Input!$K$31*(1+Input!$K$32/100)^(DATEDIF(Input!$C$7,$B886,"Y")),0)</f>
        <v>0</v>
      </c>
    </row>
    <row r="887" customFormat="false" ht="12.8" hidden="false" customHeight="false" outlineLevel="0" collapsed="false">
      <c r="A887" s="76" t="n">
        <v>883</v>
      </c>
      <c r="B887" s="77" t="n">
        <f aca="false">EOMONTH(Input!$C$7,A887)</f>
        <v>69794</v>
      </c>
      <c r="C887" s="77"/>
      <c r="D887" s="78" t="n">
        <f aca="false">IF(OR($B887&lt;Input!$C$25,$B887&lt;Input!$G$25),Input!$K$31*(1+Input!$K$32/100)^(DATEDIF(Input!$C$7,$B887,"Y")),0)</f>
        <v>0</v>
      </c>
    </row>
    <row r="888" customFormat="false" ht="12.8" hidden="false" customHeight="false" outlineLevel="0" collapsed="false">
      <c r="A888" s="76" t="n">
        <v>884</v>
      </c>
      <c r="B888" s="77" t="n">
        <f aca="false">EOMONTH(Input!$C$7,A888)</f>
        <v>69822</v>
      </c>
      <c r="C888" s="77"/>
      <c r="D888" s="78" t="n">
        <f aca="false">IF(OR($B888&lt;Input!$C$25,$B888&lt;Input!$G$25),Input!$K$31*(1+Input!$K$32/100)^(DATEDIF(Input!$C$7,$B888,"Y")),0)</f>
        <v>0</v>
      </c>
    </row>
    <row r="889" customFormat="false" ht="12.8" hidden="false" customHeight="false" outlineLevel="0" collapsed="false">
      <c r="A889" s="76" t="n">
        <v>885</v>
      </c>
      <c r="B889" s="77" t="n">
        <f aca="false">EOMONTH(Input!$C$7,A889)</f>
        <v>69853</v>
      </c>
      <c r="C889" s="77"/>
      <c r="D889" s="78" t="n">
        <f aca="false">IF(OR($B889&lt;Input!$C$25,$B889&lt;Input!$G$25),Input!$K$31*(1+Input!$K$32/100)^(DATEDIF(Input!$C$7,$B889,"Y")),0)</f>
        <v>0</v>
      </c>
    </row>
    <row r="890" customFormat="false" ht="12.8" hidden="false" customHeight="false" outlineLevel="0" collapsed="false">
      <c r="A890" s="76" t="n">
        <v>886</v>
      </c>
      <c r="B890" s="77" t="n">
        <f aca="false">EOMONTH(Input!$C$7,A890)</f>
        <v>69883</v>
      </c>
      <c r="C890" s="77"/>
      <c r="D890" s="78" t="n">
        <f aca="false">IF(OR($B890&lt;Input!$C$25,$B890&lt;Input!$G$25),Input!$K$31*(1+Input!$K$32/100)^(DATEDIF(Input!$C$7,$B890,"Y")),0)</f>
        <v>0</v>
      </c>
    </row>
    <row r="891" customFormat="false" ht="12.8" hidden="false" customHeight="false" outlineLevel="0" collapsed="false">
      <c r="A891" s="76" t="n">
        <v>887</v>
      </c>
      <c r="B891" s="77" t="n">
        <f aca="false">EOMONTH(Input!$C$7,A891)</f>
        <v>69914</v>
      </c>
      <c r="C891" s="77"/>
      <c r="D891" s="78" t="n">
        <f aca="false">IF(OR($B891&lt;Input!$C$25,$B891&lt;Input!$G$25),Input!$K$31*(1+Input!$K$32/100)^(DATEDIF(Input!$C$7,$B891,"Y")),0)</f>
        <v>0</v>
      </c>
    </row>
    <row r="892" customFormat="false" ht="12.8" hidden="false" customHeight="false" outlineLevel="0" collapsed="false">
      <c r="A892" s="76" t="n">
        <v>888</v>
      </c>
      <c r="B892" s="77" t="n">
        <f aca="false">EOMONTH(Input!$C$7,A892)</f>
        <v>69944</v>
      </c>
      <c r="C892" s="77"/>
      <c r="D892" s="78" t="n">
        <f aca="false">IF(OR($B892&lt;Input!$C$25,$B892&lt;Input!$G$25),Input!$K$31*(1+Input!$K$32/100)^(DATEDIF(Input!$C$7,$B892,"Y")),0)</f>
        <v>0</v>
      </c>
    </row>
    <row r="893" customFormat="false" ht="12.8" hidden="false" customHeight="false" outlineLevel="0" collapsed="false">
      <c r="A893" s="76" t="n">
        <v>889</v>
      </c>
      <c r="B893" s="77" t="n">
        <f aca="false">EOMONTH(Input!$C$7,A893)</f>
        <v>69975</v>
      </c>
      <c r="C893" s="77"/>
      <c r="D893" s="78" t="n">
        <f aca="false">IF(OR($B893&lt;Input!$C$25,$B893&lt;Input!$G$25),Input!$K$31*(1+Input!$K$32/100)^(DATEDIF(Input!$C$7,$B893,"Y")),0)</f>
        <v>0</v>
      </c>
    </row>
    <row r="894" customFormat="false" ht="12.8" hidden="false" customHeight="false" outlineLevel="0" collapsed="false">
      <c r="A894" s="76" t="n">
        <v>890</v>
      </c>
      <c r="B894" s="77" t="n">
        <f aca="false">EOMONTH(Input!$C$7,A894)</f>
        <v>70006</v>
      </c>
      <c r="C894" s="77"/>
      <c r="D894" s="78" t="n">
        <f aca="false">IF(OR($B894&lt;Input!$C$25,$B894&lt;Input!$G$25),Input!$K$31*(1+Input!$K$32/100)^(DATEDIF(Input!$C$7,$B894,"Y")),0)</f>
        <v>0</v>
      </c>
    </row>
    <row r="895" customFormat="false" ht="12.8" hidden="false" customHeight="false" outlineLevel="0" collapsed="false">
      <c r="A895" s="76" t="n">
        <v>891</v>
      </c>
      <c r="B895" s="77" t="n">
        <f aca="false">EOMONTH(Input!$C$7,A895)</f>
        <v>70036</v>
      </c>
      <c r="C895" s="77"/>
      <c r="D895" s="78" t="n">
        <f aca="false">IF(OR($B895&lt;Input!$C$25,$B895&lt;Input!$G$25),Input!$K$31*(1+Input!$K$32/100)^(DATEDIF(Input!$C$7,$B895,"Y")),0)</f>
        <v>0</v>
      </c>
    </row>
    <row r="896" customFormat="false" ht="12.8" hidden="false" customHeight="false" outlineLevel="0" collapsed="false">
      <c r="A896" s="76" t="n">
        <v>892</v>
      </c>
      <c r="B896" s="77" t="n">
        <f aca="false">EOMONTH(Input!$C$7,A896)</f>
        <v>70067</v>
      </c>
      <c r="C896" s="77"/>
      <c r="D896" s="78" t="n">
        <f aca="false">IF(OR($B896&lt;Input!$C$25,$B896&lt;Input!$G$25),Input!$K$31*(1+Input!$K$32/100)^(DATEDIF(Input!$C$7,$B896,"Y")),0)</f>
        <v>0</v>
      </c>
    </row>
    <row r="897" customFormat="false" ht="12.8" hidden="false" customHeight="false" outlineLevel="0" collapsed="false">
      <c r="A897" s="76" t="n">
        <v>893</v>
      </c>
      <c r="B897" s="77" t="n">
        <f aca="false">EOMONTH(Input!$C$7,A897)</f>
        <v>70097</v>
      </c>
      <c r="C897" s="77"/>
      <c r="D897" s="78" t="n">
        <f aca="false">IF(OR($B897&lt;Input!$C$25,$B897&lt;Input!$G$25),Input!$K$31*(1+Input!$K$32/100)^(DATEDIF(Input!$C$7,$B897,"Y")),0)</f>
        <v>0</v>
      </c>
    </row>
    <row r="898" customFormat="false" ht="12.8" hidden="false" customHeight="false" outlineLevel="0" collapsed="false">
      <c r="A898" s="76" t="n">
        <v>894</v>
      </c>
      <c r="B898" s="77" t="n">
        <f aca="false">EOMONTH(Input!$C$7,A898)</f>
        <v>70128</v>
      </c>
      <c r="C898" s="77"/>
      <c r="D898" s="78" t="n">
        <f aca="false">IF(OR($B898&lt;Input!$C$25,$B898&lt;Input!$G$25),Input!$K$31*(1+Input!$K$32/100)^(DATEDIF(Input!$C$7,$B898,"Y")),0)</f>
        <v>0</v>
      </c>
    </row>
    <row r="899" customFormat="false" ht="12.8" hidden="false" customHeight="false" outlineLevel="0" collapsed="false">
      <c r="A899" s="76" t="n">
        <v>895</v>
      </c>
      <c r="B899" s="77" t="n">
        <f aca="false">EOMONTH(Input!$C$7,A899)</f>
        <v>70159</v>
      </c>
      <c r="C899" s="77"/>
      <c r="D899" s="78" t="n">
        <f aca="false">IF(OR($B899&lt;Input!$C$25,$B899&lt;Input!$G$25),Input!$K$31*(1+Input!$K$32/100)^(DATEDIF(Input!$C$7,$B899,"Y")),0)</f>
        <v>0</v>
      </c>
    </row>
    <row r="900" customFormat="false" ht="12.8" hidden="false" customHeight="false" outlineLevel="0" collapsed="false">
      <c r="A900" s="76" t="n">
        <v>896</v>
      </c>
      <c r="B900" s="77" t="n">
        <f aca="false">EOMONTH(Input!$C$7,A900)</f>
        <v>70188</v>
      </c>
      <c r="C900" s="77"/>
      <c r="D900" s="78" t="n">
        <f aca="false">IF(OR($B900&lt;Input!$C$25,$B900&lt;Input!$G$25),Input!$K$31*(1+Input!$K$32/100)^(DATEDIF(Input!$C$7,$B900,"Y")),0)</f>
        <v>0</v>
      </c>
    </row>
    <row r="901" customFormat="false" ht="12.8" hidden="false" customHeight="false" outlineLevel="0" collapsed="false">
      <c r="A901" s="76" t="n">
        <v>897</v>
      </c>
      <c r="B901" s="77" t="n">
        <f aca="false">EOMONTH(Input!$C$7,A901)</f>
        <v>70219</v>
      </c>
      <c r="C901" s="77"/>
      <c r="D901" s="78" t="n">
        <f aca="false">IF(OR($B901&lt;Input!$C$25,$B901&lt;Input!$G$25),Input!$K$31*(1+Input!$K$32/100)^(DATEDIF(Input!$C$7,$B901,"Y")),0)</f>
        <v>0</v>
      </c>
    </row>
    <row r="902" customFormat="false" ht="12.8" hidden="false" customHeight="false" outlineLevel="0" collapsed="false">
      <c r="A902" s="76" t="n">
        <v>898</v>
      </c>
      <c r="B902" s="77" t="n">
        <f aca="false">EOMONTH(Input!$C$7,A902)</f>
        <v>70249</v>
      </c>
      <c r="C902" s="77"/>
      <c r="D902" s="78" t="n">
        <f aca="false">IF(OR($B902&lt;Input!$C$25,$B902&lt;Input!$G$25),Input!$K$31*(1+Input!$K$32/100)^(DATEDIF(Input!$C$7,$B902,"Y")),0)</f>
        <v>0</v>
      </c>
    </row>
    <row r="903" customFormat="false" ht="12.8" hidden="false" customHeight="false" outlineLevel="0" collapsed="false">
      <c r="A903" s="76" t="n">
        <v>899</v>
      </c>
      <c r="B903" s="77" t="n">
        <f aca="false">EOMONTH(Input!$C$7,A903)</f>
        <v>70280</v>
      </c>
      <c r="C903" s="77"/>
      <c r="D903" s="78" t="n">
        <f aca="false">IF(OR($B903&lt;Input!$C$25,$B903&lt;Input!$G$25),Input!$K$31*(1+Input!$K$32/100)^(DATEDIF(Input!$C$7,$B903,"Y")),0)</f>
        <v>0</v>
      </c>
    </row>
    <row r="904" customFormat="false" ht="12.8" hidden="false" customHeight="false" outlineLevel="0" collapsed="false">
      <c r="A904" s="76" t="n">
        <v>900</v>
      </c>
      <c r="B904" s="77" t="n">
        <f aca="false">EOMONTH(Input!$C$7,A904)</f>
        <v>70310</v>
      </c>
      <c r="C904" s="77"/>
      <c r="D904" s="78" t="n">
        <f aca="false">IF(OR($B904&lt;Input!$C$25,$B904&lt;Input!$G$25),Input!$K$31*(1+Input!$K$32/100)^(DATEDIF(Input!$C$7,$B904,"Y")),0)</f>
        <v>0</v>
      </c>
    </row>
    <row r="905" customFormat="false" ht="12.8" hidden="false" customHeight="false" outlineLevel="0" collapsed="false">
      <c r="A905" s="76" t="n">
        <v>901</v>
      </c>
      <c r="B905" s="77" t="n">
        <f aca="false">EOMONTH(Input!$C$7,A905)</f>
        <v>70341</v>
      </c>
      <c r="C905" s="77"/>
      <c r="D905" s="78" t="n">
        <f aca="false">IF(OR($B905&lt;Input!$C$25,$B905&lt;Input!$G$25),Input!$K$31*(1+Input!$K$32/100)^(DATEDIF(Input!$C$7,$B905,"Y")),0)</f>
        <v>0</v>
      </c>
    </row>
    <row r="906" customFormat="false" ht="12.8" hidden="false" customHeight="false" outlineLevel="0" collapsed="false">
      <c r="A906" s="76" t="n">
        <v>902</v>
      </c>
      <c r="B906" s="77" t="n">
        <f aca="false">EOMONTH(Input!$C$7,A906)</f>
        <v>70372</v>
      </c>
      <c r="C906" s="77"/>
      <c r="D906" s="78" t="n">
        <f aca="false">IF(OR($B906&lt;Input!$C$25,$B906&lt;Input!$G$25),Input!$K$31*(1+Input!$K$32/100)^(DATEDIF(Input!$C$7,$B906,"Y")),0)</f>
        <v>0</v>
      </c>
    </row>
    <row r="907" customFormat="false" ht="12.8" hidden="false" customHeight="false" outlineLevel="0" collapsed="false">
      <c r="A907" s="76" t="n">
        <v>903</v>
      </c>
      <c r="B907" s="77" t="n">
        <f aca="false">EOMONTH(Input!$C$7,A907)</f>
        <v>70402</v>
      </c>
      <c r="C907" s="77"/>
      <c r="D907" s="78" t="n">
        <f aca="false">IF(OR($B907&lt;Input!$C$25,$B907&lt;Input!$G$25),Input!$K$31*(1+Input!$K$32/100)^(DATEDIF(Input!$C$7,$B907,"Y")),0)</f>
        <v>0</v>
      </c>
    </row>
    <row r="908" customFormat="false" ht="12.8" hidden="false" customHeight="false" outlineLevel="0" collapsed="false">
      <c r="A908" s="76" t="n">
        <v>904</v>
      </c>
      <c r="B908" s="77" t="n">
        <f aca="false">EOMONTH(Input!$C$7,A908)</f>
        <v>70433</v>
      </c>
      <c r="C908" s="77"/>
      <c r="D908" s="78" t="n">
        <f aca="false">IF(OR($B908&lt;Input!$C$25,$B908&lt;Input!$G$25),Input!$K$31*(1+Input!$K$32/100)^(DATEDIF(Input!$C$7,$B908,"Y")),0)</f>
        <v>0</v>
      </c>
    </row>
    <row r="909" customFormat="false" ht="12.8" hidden="false" customHeight="false" outlineLevel="0" collapsed="false">
      <c r="A909" s="76" t="n">
        <v>905</v>
      </c>
      <c r="B909" s="77" t="n">
        <f aca="false">EOMONTH(Input!$C$7,A909)</f>
        <v>70463</v>
      </c>
      <c r="C909" s="77"/>
      <c r="D909" s="78" t="n">
        <f aca="false">IF(OR($B909&lt;Input!$C$25,$B909&lt;Input!$G$25),Input!$K$31*(1+Input!$K$32/100)^(DATEDIF(Input!$C$7,$B909,"Y")),0)</f>
        <v>0</v>
      </c>
    </row>
    <row r="910" customFormat="false" ht="12.8" hidden="false" customHeight="false" outlineLevel="0" collapsed="false">
      <c r="A910" s="76" t="n">
        <v>906</v>
      </c>
      <c r="B910" s="77" t="n">
        <f aca="false">EOMONTH(Input!$C$7,A910)</f>
        <v>70494</v>
      </c>
      <c r="C910" s="77"/>
      <c r="D910" s="78" t="n">
        <f aca="false">IF(OR($B910&lt;Input!$C$25,$B910&lt;Input!$G$25),Input!$K$31*(1+Input!$K$32/100)^(DATEDIF(Input!$C$7,$B910,"Y")),0)</f>
        <v>0</v>
      </c>
    </row>
    <row r="911" customFormat="false" ht="12.8" hidden="false" customHeight="false" outlineLevel="0" collapsed="false">
      <c r="A911" s="76" t="n">
        <v>907</v>
      </c>
      <c r="B911" s="77" t="n">
        <f aca="false">EOMONTH(Input!$C$7,A911)</f>
        <v>70525</v>
      </c>
      <c r="C911" s="77"/>
      <c r="D911" s="78" t="n">
        <f aca="false">IF(OR($B911&lt;Input!$C$25,$B911&lt;Input!$G$25),Input!$K$31*(1+Input!$K$32/100)^(DATEDIF(Input!$C$7,$B911,"Y")),0)</f>
        <v>0</v>
      </c>
    </row>
    <row r="912" customFormat="false" ht="12.8" hidden="false" customHeight="false" outlineLevel="0" collapsed="false">
      <c r="A912" s="76" t="n">
        <v>908</v>
      </c>
      <c r="B912" s="77" t="n">
        <f aca="false">EOMONTH(Input!$C$7,A912)</f>
        <v>70553</v>
      </c>
      <c r="C912" s="77"/>
      <c r="D912" s="78" t="n">
        <f aca="false">IF(OR($B912&lt;Input!$C$25,$B912&lt;Input!$G$25),Input!$K$31*(1+Input!$K$32/100)^(DATEDIF(Input!$C$7,$B912,"Y")),0)</f>
        <v>0</v>
      </c>
    </row>
    <row r="913" customFormat="false" ht="12.8" hidden="false" customHeight="false" outlineLevel="0" collapsed="false">
      <c r="A913" s="76" t="n">
        <v>909</v>
      </c>
      <c r="B913" s="77" t="n">
        <f aca="false">EOMONTH(Input!$C$7,A913)</f>
        <v>70584</v>
      </c>
      <c r="C913" s="77"/>
      <c r="D913" s="78" t="n">
        <f aca="false">IF(OR($B913&lt;Input!$C$25,$B913&lt;Input!$G$25),Input!$K$31*(1+Input!$K$32/100)^(DATEDIF(Input!$C$7,$B913,"Y")),0)</f>
        <v>0</v>
      </c>
    </row>
    <row r="914" customFormat="false" ht="12.8" hidden="false" customHeight="false" outlineLevel="0" collapsed="false">
      <c r="A914" s="76" t="n">
        <v>910</v>
      </c>
      <c r="B914" s="77" t="n">
        <f aca="false">EOMONTH(Input!$C$7,A914)</f>
        <v>70614</v>
      </c>
      <c r="C914" s="77"/>
      <c r="D914" s="78" t="n">
        <f aca="false">IF(OR($B914&lt;Input!$C$25,$B914&lt;Input!$G$25),Input!$K$31*(1+Input!$K$32/100)^(DATEDIF(Input!$C$7,$B914,"Y")),0)</f>
        <v>0</v>
      </c>
    </row>
    <row r="915" customFormat="false" ht="12.8" hidden="false" customHeight="false" outlineLevel="0" collapsed="false">
      <c r="A915" s="76" t="n">
        <v>911</v>
      </c>
      <c r="B915" s="77" t="n">
        <f aca="false">EOMONTH(Input!$C$7,A915)</f>
        <v>70645</v>
      </c>
      <c r="C915" s="77"/>
      <c r="D915" s="78" t="n">
        <f aca="false">IF(OR($B915&lt;Input!$C$25,$B915&lt;Input!$G$25),Input!$K$31*(1+Input!$K$32/100)^(DATEDIF(Input!$C$7,$B915,"Y")),0)</f>
        <v>0</v>
      </c>
    </row>
    <row r="916" customFormat="false" ht="12.8" hidden="false" customHeight="false" outlineLevel="0" collapsed="false">
      <c r="A916" s="76" t="n">
        <v>912</v>
      </c>
      <c r="B916" s="77" t="n">
        <f aca="false">EOMONTH(Input!$C$7,A916)</f>
        <v>70675</v>
      </c>
      <c r="C916" s="77"/>
      <c r="D916" s="78" t="n">
        <f aca="false">IF(OR($B916&lt;Input!$C$25,$B916&lt;Input!$G$25),Input!$K$31*(1+Input!$K$32/100)^(DATEDIF(Input!$C$7,$B916,"Y")),0)</f>
        <v>0</v>
      </c>
    </row>
    <row r="917" customFormat="false" ht="12.8" hidden="false" customHeight="false" outlineLevel="0" collapsed="false">
      <c r="A917" s="76" t="n">
        <v>913</v>
      </c>
      <c r="B917" s="77" t="n">
        <f aca="false">EOMONTH(Input!$C$7,A917)</f>
        <v>70706</v>
      </c>
      <c r="C917" s="77"/>
      <c r="D917" s="78" t="n">
        <f aca="false">IF(OR($B917&lt;Input!$C$25,$B917&lt;Input!$G$25),Input!$K$31*(1+Input!$K$32/100)^(DATEDIF(Input!$C$7,$B917,"Y")),0)</f>
        <v>0</v>
      </c>
    </row>
    <row r="918" customFormat="false" ht="12.8" hidden="false" customHeight="false" outlineLevel="0" collapsed="false">
      <c r="A918" s="76" t="n">
        <v>914</v>
      </c>
      <c r="B918" s="77" t="n">
        <f aca="false">EOMONTH(Input!$C$7,A918)</f>
        <v>70737</v>
      </c>
      <c r="C918" s="77"/>
      <c r="D918" s="78" t="n">
        <f aca="false">IF(OR($B918&lt;Input!$C$25,$B918&lt;Input!$G$25),Input!$K$31*(1+Input!$K$32/100)^(DATEDIF(Input!$C$7,$B918,"Y")),0)</f>
        <v>0</v>
      </c>
    </row>
    <row r="919" customFormat="false" ht="12.8" hidden="false" customHeight="false" outlineLevel="0" collapsed="false">
      <c r="A919" s="76" t="n">
        <v>915</v>
      </c>
      <c r="B919" s="77" t="n">
        <f aca="false">EOMONTH(Input!$C$7,A919)</f>
        <v>70767</v>
      </c>
      <c r="C919" s="77"/>
      <c r="D919" s="78" t="n">
        <f aca="false">IF(OR($B919&lt;Input!$C$25,$B919&lt;Input!$G$25),Input!$K$31*(1+Input!$K$32/100)^(DATEDIF(Input!$C$7,$B919,"Y")),0)</f>
        <v>0</v>
      </c>
    </row>
    <row r="920" customFormat="false" ht="12.8" hidden="false" customHeight="false" outlineLevel="0" collapsed="false">
      <c r="A920" s="76" t="n">
        <v>916</v>
      </c>
      <c r="B920" s="77" t="n">
        <f aca="false">EOMONTH(Input!$C$7,A920)</f>
        <v>70798</v>
      </c>
      <c r="C920" s="77"/>
      <c r="D920" s="78" t="n">
        <f aca="false">IF(OR($B920&lt;Input!$C$25,$B920&lt;Input!$G$25),Input!$K$31*(1+Input!$K$32/100)^(DATEDIF(Input!$C$7,$B920,"Y")),0)</f>
        <v>0</v>
      </c>
    </row>
    <row r="921" customFormat="false" ht="12.8" hidden="false" customHeight="false" outlineLevel="0" collapsed="false">
      <c r="A921" s="76" t="n">
        <v>917</v>
      </c>
      <c r="B921" s="77" t="n">
        <f aca="false">EOMONTH(Input!$C$7,A921)</f>
        <v>70828</v>
      </c>
      <c r="C921" s="77"/>
      <c r="D921" s="78" t="n">
        <f aca="false">IF(OR($B921&lt;Input!$C$25,$B921&lt;Input!$G$25),Input!$K$31*(1+Input!$K$32/100)^(DATEDIF(Input!$C$7,$B921,"Y")),0)</f>
        <v>0</v>
      </c>
    </row>
    <row r="922" customFormat="false" ht="12.8" hidden="false" customHeight="false" outlineLevel="0" collapsed="false">
      <c r="A922" s="76" t="n">
        <v>918</v>
      </c>
      <c r="B922" s="77" t="n">
        <f aca="false">EOMONTH(Input!$C$7,A922)</f>
        <v>70859</v>
      </c>
      <c r="C922" s="77"/>
      <c r="D922" s="78" t="n">
        <f aca="false">IF(OR($B922&lt;Input!$C$25,$B922&lt;Input!$G$25),Input!$K$31*(1+Input!$K$32/100)^(DATEDIF(Input!$C$7,$B922,"Y")),0)</f>
        <v>0</v>
      </c>
    </row>
    <row r="923" customFormat="false" ht="12.8" hidden="false" customHeight="false" outlineLevel="0" collapsed="false">
      <c r="A923" s="76" t="n">
        <v>919</v>
      </c>
      <c r="B923" s="77" t="n">
        <f aca="false">EOMONTH(Input!$C$7,A923)</f>
        <v>70890</v>
      </c>
      <c r="C923" s="77"/>
      <c r="D923" s="78" t="n">
        <f aca="false">IF(OR($B923&lt;Input!$C$25,$B923&lt;Input!$G$25),Input!$K$31*(1+Input!$K$32/100)^(DATEDIF(Input!$C$7,$B923,"Y")),0)</f>
        <v>0</v>
      </c>
    </row>
    <row r="924" customFormat="false" ht="12.8" hidden="false" customHeight="false" outlineLevel="0" collapsed="false">
      <c r="A924" s="76" t="n">
        <v>920</v>
      </c>
      <c r="B924" s="77" t="n">
        <f aca="false">EOMONTH(Input!$C$7,A924)</f>
        <v>70918</v>
      </c>
      <c r="C924" s="77"/>
      <c r="D924" s="78" t="n">
        <f aca="false">IF(OR($B924&lt;Input!$C$25,$B924&lt;Input!$G$25),Input!$K$31*(1+Input!$K$32/100)^(DATEDIF(Input!$C$7,$B924,"Y")),0)</f>
        <v>0</v>
      </c>
    </row>
    <row r="925" customFormat="false" ht="12.8" hidden="false" customHeight="false" outlineLevel="0" collapsed="false">
      <c r="A925" s="76" t="n">
        <v>921</v>
      </c>
      <c r="B925" s="77" t="n">
        <f aca="false">EOMONTH(Input!$C$7,A925)</f>
        <v>70949</v>
      </c>
      <c r="C925" s="77"/>
      <c r="D925" s="78" t="n">
        <f aca="false">IF(OR($B925&lt;Input!$C$25,$B925&lt;Input!$G$25),Input!$K$31*(1+Input!$K$32/100)^(DATEDIF(Input!$C$7,$B925,"Y")),0)</f>
        <v>0</v>
      </c>
    </row>
    <row r="926" customFormat="false" ht="12.8" hidden="false" customHeight="false" outlineLevel="0" collapsed="false">
      <c r="A926" s="76" t="n">
        <v>922</v>
      </c>
      <c r="B926" s="77" t="n">
        <f aca="false">EOMONTH(Input!$C$7,A926)</f>
        <v>70979</v>
      </c>
      <c r="C926" s="77"/>
      <c r="D926" s="78" t="n">
        <f aca="false">IF(OR($B926&lt;Input!$C$25,$B926&lt;Input!$G$25),Input!$K$31*(1+Input!$K$32/100)^(DATEDIF(Input!$C$7,$B926,"Y")),0)</f>
        <v>0</v>
      </c>
    </row>
    <row r="927" customFormat="false" ht="12.8" hidden="false" customHeight="false" outlineLevel="0" collapsed="false">
      <c r="A927" s="76" t="n">
        <v>923</v>
      </c>
      <c r="B927" s="77" t="n">
        <f aca="false">EOMONTH(Input!$C$7,A927)</f>
        <v>71010</v>
      </c>
      <c r="C927" s="77"/>
      <c r="D927" s="78" t="n">
        <f aca="false">IF(OR($B927&lt;Input!$C$25,$B927&lt;Input!$G$25),Input!$K$31*(1+Input!$K$32/100)^(DATEDIF(Input!$C$7,$B927,"Y")),0)</f>
        <v>0</v>
      </c>
    </row>
    <row r="928" customFormat="false" ht="12.8" hidden="false" customHeight="false" outlineLevel="0" collapsed="false">
      <c r="A928" s="76" t="n">
        <v>924</v>
      </c>
      <c r="B928" s="77" t="n">
        <f aca="false">EOMONTH(Input!$C$7,A928)</f>
        <v>71040</v>
      </c>
      <c r="C928" s="77"/>
      <c r="D928" s="78" t="n">
        <f aca="false">IF(OR($B928&lt;Input!$C$25,$B928&lt;Input!$G$25),Input!$K$31*(1+Input!$K$32/100)^(DATEDIF(Input!$C$7,$B928,"Y")),0)</f>
        <v>0</v>
      </c>
    </row>
    <row r="929" customFormat="false" ht="12.8" hidden="false" customHeight="false" outlineLevel="0" collapsed="false">
      <c r="A929" s="76" t="n">
        <v>925</v>
      </c>
      <c r="B929" s="77" t="n">
        <f aca="false">EOMONTH(Input!$C$7,A929)</f>
        <v>71071</v>
      </c>
      <c r="C929" s="77"/>
      <c r="D929" s="78" t="n">
        <f aca="false">IF(OR($B929&lt;Input!$C$25,$B929&lt;Input!$G$25),Input!$K$31*(1+Input!$K$32/100)^(DATEDIF(Input!$C$7,$B929,"Y")),0)</f>
        <v>0</v>
      </c>
    </row>
    <row r="930" customFormat="false" ht="12.8" hidden="false" customHeight="false" outlineLevel="0" collapsed="false">
      <c r="A930" s="76" t="n">
        <v>926</v>
      </c>
      <c r="B930" s="77" t="n">
        <f aca="false">EOMONTH(Input!$C$7,A930)</f>
        <v>71102</v>
      </c>
      <c r="C930" s="77"/>
      <c r="D930" s="78" t="n">
        <f aca="false">IF(OR($B930&lt;Input!$C$25,$B930&lt;Input!$G$25),Input!$K$31*(1+Input!$K$32/100)^(DATEDIF(Input!$C$7,$B930,"Y")),0)</f>
        <v>0</v>
      </c>
    </row>
    <row r="931" customFormat="false" ht="12.8" hidden="false" customHeight="false" outlineLevel="0" collapsed="false">
      <c r="A931" s="76" t="n">
        <v>927</v>
      </c>
      <c r="B931" s="77" t="n">
        <f aca="false">EOMONTH(Input!$C$7,A931)</f>
        <v>71132</v>
      </c>
      <c r="C931" s="77"/>
      <c r="D931" s="78" t="n">
        <f aca="false">IF(OR($B931&lt;Input!$C$25,$B931&lt;Input!$G$25),Input!$K$31*(1+Input!$K$32/100)^(DATEDIF(Input!$C$7,$B931,"Y")),0)</f>
        <v>0</v>
      </c>
    </row>
    <row r="932" customFormat="false" ht="12.8" hidden="false" customHeight="false" outlineLevel="0" collapsed="false">
      <c r="A932" s="76" t="n">
        <v>928</v>
      </c>
      <c r="B932" s="77" t="n">
        <f aca="false">EOMONTH(Input!$C$7,A932)</f>
        <v>71163</v>
      </c>
      <c r="C932" s="77"/>
      <c r="D932" s="78" t="n">
        <f aca="false">IF(OR($B932&lt;Input!$C$25,$B932&lt;Input!$G$25),Input!$K$31*(1+Input!$K$32/100)^(DATEDIF(Input!$C$7,$B932,"Y")),0)</f>
        <v>0</v>
      </c>
    </row>
    <row r="933" customFormat="false" ht="12.8" hidden="false" customHeight="false" outlineLevel="0" collapsed="false">
      <c r="A933" s="76" t="n">
        <v>929</v>
      </c>
      <c r="B933" s="77" t="n">
        <f aca="false">EOMONTH(Input!$C$7,A933)</f>
        <v>71193</v>
      </c>
      <c r="C933" s="77"/>
      <c r="D933" s="78" t="n">
        <f aca="false">IF(OR($B933&lt;Input!$C$25,$B933&lt;Input!$G$25),Input!$K$31*(1+Input!$K$32/100)^(DATEDIF(Input!$C$7,$B933,"Y")),0)</f>
        <v>0</v>
      </c>
    </row>
    <row r="934" customFormat="false" ht="12.8" hidden="false" customHeight="false" outlineLevel="0" collapsed="false">
      <c r="A934" s="76" t="n">
        <v>930</v>
      </c>
      <c r="B934" s="77" t="n">
        <f aca="false">EOMONTH(Input!$C$7,A934)</f>
        <v>71224</v>
      </c>
      <c r="C934" s="77"/>
      <c r="D934" s="78" t="n">
        <f aca="false">IF(OR($B934&lt;Input!$C$25,$B934&lt;Input!$G$25),Input!$K$31*(1+Input!$K$32/100)^(DATEDIF(Input!$C$7,$B934,"Y")),0)</f>
        <v>0</v>
      </c>
    </row>
    <row r="935" customFormat="false" ht="12.8" hidden="false" customHeight="false" outlineLevel="0" collapsed="false">
      <c r="A935" s="76" t="n">
        <v>931</v>
      </c>
      <c r="B935" s="77" t="n">
        <f aca="false">EOMONTH(Input!$C$7,A935)</f>
        <v>71255</v>
      </c>
      <c r="C935" s="77"/>
      <c r="D935" s="78" t="n">
        <f aca="false">IF(OR($B935&lt;Input!$C$25,$B935&lt;Input!$G$25),Input!$K$31*(1+Input!$K$32/100)^(DATEDIF(Input!$C$7,$B935,"Y")),0)</f>
        <v>0</v>
      </c>
    </row>
    <row r="936" customFormat="false" ht="12.8" hidden="false" customHeight="false" outlineLevel="0" collapsed="false">
      <c r="A936" s="76" t="n">
        <v>932</v>
      </c>
      <c r="B936" s="77" t="n">
        <f aca="false">EOMONTH(Input!$C$7,A936)</f>
        <v>71283</v>
      </c>
      <c r="C936" s="77"/>
      <c r="D936" s="78" t="n">
        <f aca="false">IF(OR($B936&lt;Input!$C$25,$B936&lt;Input!$G$25),Input!$K$31*(1+Input!$K$32/100)^(DATEDIF(Input!$C$7,$B936,"Y")),0)</f>
        <v>0</v>
      </c>
    </row>
    <row r="937" customFormat="false" ht="12.8" hidden="false" customHeight="false" outlineLevel="0" collapsed="false">
      <c r="A937" s="76" t="n">
        <v>933</v>
      </c>
      <c r="B937" s="77" t="n">
        <f aca="false">EOMONTH(Input!$C$7,A937)</f>
        <v>71314</v>
      </c>
      <c r="C937" s="77"/>
      <c r="D937" s="78" t="n">
        <f aca="false">IF(OR($B937&lt;Input!$C$25,$B937&lt;Input!$G$25),Input!$K$31*(1+Input!$K$32/100)^(DATEDIF(Input!$C$7,$B937,"Y")),0)</f>
        <v>0</v>
      </c>
    </row>
    <row r="938" customFormat="false" ht="12.8" hidden="false" customHeight="false" outlineLevel="0" collapsed="false">
      <c r="A938" s="76" t="n">
        <v>934</v>
      </c>
      <c r="B938" s="77" t="n">
        <f aca="false">EOMONTH(Input!$C$7,A938)</f>
        <v>71344</v>
      </c>
      <c r="C938" s="77"/>
      <c r="D938" s="78" t="n">
        <f aca="false">IF(OR($B938&lt;Input!$C$25,$B938&lt;Input!$G$25),Input!$K$31*(1+Input!$K$32/100)^(DATEDIF(Input!$C$7,$B938,"Y")),0)</f>
        <v>0</v>
      </c>
    </row>
    <row r="939" customFormat="false" ht="12.8" hidden="false" customHeight="false" outlineLevel="0" collapsed="false">
      <c r="A939" s="76" t="n">
        <v>935</v>
      </c>
      <c r="B939" s="77" t="n">
        <f aca="false">EOMONTH(Input!$C$7,A939)</f>
        <v>71375</v>
      </c>
      <c r="C939" s="77"/>
      <c r="D939" s="78" t="n">
        <f aca="false">IF(OR($B939&lt;Input!$C$25,$B939&lt;Input!$G$25),Input!$K$31*(1+Input!$K$32/100)^(DATEDIF(Input!$C$7,$B939,"Y")),0)</f>
        <v>0</v>
      </c>
    </row>
    <row r="940" customFormat="false" ht="12.8" hidden="false" customHeight="false" outlineLevel="0" collapsed="false">
      <c r="A940" s="76" t="n">
        <v>936</v>
      </c>
      <c r="B940" s="77" t="n">
        <f aca="false">EOMONTH(Input!$C$7,A940)</f>
        <v>71405</v>
      </c>
      <c r="C940" s="77"/>
      <c r="D940" s="78" t="n">
        <f aca="false">IF(OR($B940&lt;Input!$C$25,$B940&lt;Input!$G$25),Input!$K$31*(1+Input!$K$32/100)^(DATEDIF(Input!$C$7,$B940,"Y")),0)</f>
        <v>0</v>
      </c>
    </row>
    <row r="941" customFormat="false" ht="12.8" hidden="false" customHeight="false" outlineLevel="0" collapsed="false">
      <c r="A941" s="76" t="n">
        <v>937</v>
      </c>
      <c r="B941" s="77" t="n">
        <f aca="false">EOMONTH(Input!$C$7,A941)</f>
        <v>71436</v>
      </c>
      <c r="C941" s="77"/>
      <c r="D941" s="78" t="n">
        <f aca="false">IF(OR($B941&lt;Input!$C$25,$B941&lt;Input!$G$25),Input!$K$31*(1+Input!$K$32/100)^(DATEDIF(Input!$C$7,$B941,"Y")),0)</f>
        <v>0</v>
      </c>
    </row>
    <row r="942" customFormat="false" ht="12.8" hidden="false" customHeight="false" outlineLevel="0" collapsed="false">
      <c r="A942" s="76" t="n">
        <v>938</v>
      </c>
      <c r="B942" s="77" t="n">
        <f aca="false">EOMONTH(Input!$C$7,A942)</f>
        <v>71467</v>
      </c>
      <c r="C942" s="77"/>
      <c r="D942" s="78" t="n">
        <f aca="false">IF(OR($B942&lt;Input!$C$25,$B942&lt;Input!$G$25),Input!$K$31*(1+Input!$K$32/100)^(DATEDIF(Input!$C$7,$B942,"Y")),0)</f>
        <v>0</v>
      </c>
    </row>
    <row r="943" customFormat="false" ht="12.8" hidden="false" customHeight="false" outlineLevel="0" collapsed="false">
      <c r="A943" s="76" t="n">
        <v>939</v>
      </c>
      <c r="B943" s="77" t="n">
        <f aca="false">EOMONTH(Input!$C$7,A943)</f>
        <v>71497</v>
      </c>
      <c r="C943" s="77"/>
      <c r="D943" s="78" t="n">
        <f aca="false">IF(OR($B943&lt;Input!$C$25,$B943&lt;Input!$G$25),Input!$K$31*(1+Input!$K$32/100)^(DATEDIF(Input!$C$7,$B943,"Y")),0)</f>
        <v>0</v>
      </c>
    </row>
    <row r="944" customFormat="false" ht="12.8" hidden="false" customHeight="false" outlineLevel="0" collapsed="false">
      <c r="A944" s="76" t="n">
        <v>940</v>
      </c>
      <c r="B944" s="77" t="n">
        <f aca="false">EOMONTH(Input!$C$7,A944)</f>
        <v>71528</v>
      </c>
      <c r="C944" s="77"/>
      <c r="D944" s="78" t="n">
        <f aca="false">IF(OR($B944&lt;Input!$C$25,$B944&lt;Input!$G$25),Input!$K$31*(1+Input!$K$32/100)^(DATEDIF(Input!$C$7,$B944,"Y")),0)</f>
        <v>0</v>
      </c>
    </row>
    <row r="945" customFormat="false" ht="12.8" hidden="false" customHeight="false" outlineLevel="0" collapsed="false">
      <c r="A945" s="76" t="n">
        <v>941</v>
      </c>
      <c r="B945" s="77" t="n">
        <f aca="false">EOMONTH(Input!$C$7,A945)</f>
        <v>71558</v>
      </c>
      <c r="C945" s="77"/>
      <c r="D945" s="78" t="n">
        <f aca="false">IF(OR($B945&lt;Input!$C$25,$B945&lt;Input!$G$25),Input!$K$31*(1+Input!$K$32/100)^(DATEDIF(Input!$C$7,$B945,"Y")),0)</f>
        <v>0</v>
      </c>
    </row>
    <row r="946" customFormat="false" ht="12.8" hidden="false" customHeight="false" outlineLevel="0" collapsed="false">
      <c r="A946" s="76" t="n">
        <v>942</v>
      </c>
      <c r="B946" s="77" t="n">
        <f aca="false">EOMONTH(Input!$C$7,A946)</f>
        <v>71589</v>
      </c>
      <c r="C946" s="77"/>
      <c r="D946" s="78" t="n">
        <f aca="false">IF(OR($B946&lt;Input!$C$25,$B946&lt;Input!$G$25),Input!$K$31*(1+Input!$K$32/100)^(DATEDIF(Input!$C$7,$B946,"Y")),0)</f>
        <v>0</v>
      </c>
    </row>
    <row r="947" customFormat="false" ht="12.8" hidden="false" customHeight="false" outlineLevel="0" collapsed="false">
      <c r="A947" s="76" t="n">
        <v>943</v>
      </c>
      <c r="B947" s="77" t="n">
        <f aca="false">EOMONTH(Input!$C$7,A947)</f>
        <v>71620</v>
      </c>
      <c r="C947" s="77"/>
      <c r="D947" s="78" t="n">
        <f aca="false">IF(OR($B947&lt;Input!$C$25,$B947&lt;Input!$G$25),Input!$K$31*(1+Input!$K$32/100)^(DATEDIF(Input!$C$7,$B947,"Y")),0)</f>
        <v>0</v>
      </c>
    </row>
    <row r="948" customFormat="false" ht="12.8" hidden="false" customHeight="false" outlineLevel="0" collapsed="false">
      <c r="A948" s="76" t="n">
        <v>944</v>
      </c>
      <c r="B948" s="77" t="n">
        <f aca="false">EOMONTH(Input!$C$7,A948)</f>
        <v>71649</v>
      </c>
      <c r="C948" s="77"/>
      <c r="D948" s="78" t="n">
        <f aca="false">IF(OR($B948&lt;Input!$C$25,$B948&lt;Input!$G$25),Input!$K$31*(1+Input!$K$32/100)^(DATEDIF(Input!$C$7,$B948,"Y")),0)</f>
        <v>0</v>
      </c>
    </row>
    <row r="949" customFormat="false" ht="12.8" hidden="false" customHeight="false" outlineLevel="0" collapsed="false">
      <c r="A949" s="76" t="n">
        <v>945</v>
      </c>
      <c r="B949" s="77" t="n">
        <f aca="false">EOMONTH(Input!$C$7,A949)</f>
        <v>71680</v>
      </c>
      <c r="C949" s="77"/>
      <c r="D949" s="78" t="n">
        <f aca="false">IF(OR($B949&lt;Input!$C$25,$B949&lt;Input!$G$25),Input!$K$31*(1+Input!$K$32/100)^(DATEDIF(Input!$C$7,$B949,"Y")),0)</f>
        <v>0</v>
      </c>
    </row>
    <row r="950" customFormat="false" ht="12.8" hidden="false" customHeight="false" outlineLevel="0" collapsed="false">
      <c r="A950" s="76" t="n">
        <v>946</v>
      </c>
      <c r="B950" s="77" t="n">
        <f aca="false">EOMONTH(Input!$C$7,A950)</f>
        <v>71710</v>
      </c>
      <c r="C950" s="77"/>
      <c r="D950" s="78" t="n">
        <f aca="false">IF(OR($B950&lt;Input!$C$25,$B950&lt;Input!$G$25),Input!$K$31*(1+Input!$K$32/100)^(DATEDIF(Input!$C$7,$B950,"Y")),0)</f>
        <v>0</v>
      </c>
    </row>
    <row r="951" customFormat="false" ht="12.8" hidden="false" customHeight="false" outlineLevel="0" collapsed="false">
      <c r="A951" s="76" t="n">
        <v>947</v>
      </c>
      <c r="B951" s="77" t="n">
        <f aca="false">EOMONTH(Input!$C$7,A951)</f>
        <v>71741</v>
      </c>
      <c r="C951" s="77"/>
      <c r="D951" s="78" t="n">
        <f aca="false">IF(OR($B951&lt;Input!$C$25,$B951&lt;Input!$G$25),Input!$K$31*(1+Input!$K$32/100)^(DATEDIF(Input!$C$7,$B951,"Y")),0)</f>
        <v>0</v>
      </c>
    </row>
    <row r="952" customFormat="false" ht="12.8" hidden="false" customHeight="false" outlineLevel="0" collapsed="false">
      <c r="A952" s="76" t="n">
        <v>948</v>
      </c>
      <c r="B952" s="77" t="n">
        <f aca="false">EOMONTH(Input!$C$7,A952)</f>
        <v>71771</v>
      </c>
      <c r="C952" s="77"/>
      <c r="D952" s="78" t="n">
        <f aca="false">IF(OR($B952&lt;Input!$C$25,$B952&lt;Input!$G$25),Input!$K$31*(1+Input!$K$32/100)^(DATEDIF(Input!$C$7,$B952,"Y")),0)</f>
        <v>0</v>
      </c>
    </row>
    <row r="953" customFormat="false" ht="12.8" hidden="false" customHeight="false" outlineLevel="0" collapsed="false">
      <c r="A953" s="76" t="n">
        <v>949</v>
      </c>
      <c r="B953" s="77" t="n">
        <f aca="false">EOMONTH(Input!$C$7,A953)</f>
        <v>71802</v>
      </c>
      <c r="C953" s="77"/>
      <c r="D953" s="78" t="n">
        <f aca="false">IF(OR($B953&lt;Input!$C$25,$B953&lt;Input!$G$25),Input!$K$31*(1+Input!$K$32/100)^(DATEDIF(Input!$C$7,$B953,"Y")),0)</f>
        <v>0</v>
      </c>
    </row>
    <row r="954" customFormat="false" ht="12.8" hidden="false" customHeight="false" outlineLevel="0" collapsed="false">
      <c r="A954" s="76" t="n">
        <v>950</v>
      </c>
      <c r="B954" s="77" t="n">
        <f aca="false">EOMONTH(Input!$C$7,A954)</f>
        <v>71833</v>
      </c>
      <c r="C954" s="77"/>
      <c r="D954" s="78" t="n">
        <f aca="false">IF(OR($B954&lt;Input!$C$25,$B954&lt;Input!$G$25),Input!$K$31*(1+Input!$K$32/100)^(DATEDIF(Input!$C$7,$B954,"Y")),0)</f>
        <v>0</v>
      </c>
    </row>
    <row r="955" customFormat="false" ht="12.8" hidden="false" customHeight="false" outlineLevel="0" collapsed="false">
      <c r="A955" s="76" t="n">
        <v>951</v>
      </c>
      <c r="B955" s="77" t="n">
        <f aca="false">EOMONTH(Input!$C$7,A955)</f>
        <v>71863</v>
      </c>
      <c r="C955" s="77"/>
      <c r="D955" s="78" t="n">
        <f aca="false">IF(OR($B955&lt;Input!$C$25,$B955&lt;Input!$G$25),Input!$K$31*(1+Input!$K$32/100)^(DATEDIF(Input!$C$7,$B955,"Y")),0)</f>
        <v>0</v>
      </c>
    </row>
    <row r="956" customFormat="false" ht="12.8" hidden="false" customHeight="false" outlineLevel="0" collapsed="false">
      <c r="A956" s="76" t="n">
        <v>952</v>
      </c>
      <c r="B956" s="77" t="n">
        <f aca="false">EOMONTH(Input!$C$7,A956)</f>
        <v>71894</v>
      </c>
      <c r="C956" s="77"/>
      <c r="D956" s="78" t="n">
        <f aca="false">IF(OR($B956&lt;Input!$C$25,$B956&lt;Input!$G$25),Input!$K$31*(1+Input!$K$32/100)^(DATEDIF(Input!$C$7,$B956,"Y")),0)</f>
        <v>0</v>
      </c>
    </row>
    <row r="957" customFormat="false" ht="12.8" hidden="false" customHeight="false" outlineLevel="0" collapsed="false">
      <c r="A957" s="76" t="n">
        <v>953</v>
      </c>
      <c r="B957" s="77" t="n">
        <f aca="false">EOMONTH(Input!$C$7,A957)</f>
        <v>71924</v>
      </c>
      <c r="C957" s="77"/>
      <c r="D957" s="78" t="n">
        <f aca="false">IF(OR($B957&lt;Input!$C$25,$B957&lt;Input!$G$25),Input!$K$31*(1+Input!$K$32/100)^(DATEDIF(Input!$C$7,$B957,"Y")),0)</f>
        <v>0</v>
      </c>
    </row>
    <row r="958" customFormat="false" ht="12.8" hidden="false" customHeight="false" outlineLevel="0" collapsed="false">
      <c r="A958" s="76" t="n">
        <v>954</v>
      </c>
      <c r="B958" s="77" t="n">
        <f aca="false">EOMONTH(Input!$C$7,A958)</f>
        <v>71955</v>
      </c>
      <c r="C958" s="77"/>
      <c r="D958" s="78" t="n">
        <f aca="false">IF(OR($B958&lt;Input!$C$25,$B958&lt;Input!$G$25),Input!$K$31*(1+Input!$K$32/100)^(DATEDIF(Input!$C$7,$B958,"Y")),0)</f>
        <v>0</v>
      </c>
    </row>
    <row r="959" customFormat="false" ht="12.8" hidden="false" customHeight="false" outlineLevel="0" collapsed="false">
      <c r="A959" s="76" t="n">
        <v>955</v>
      </c>
      <c r="B959" s="77" t="n">
        <f aca="false">EOMONTH(Input!$C$7,A959)</f>
        <v>71986</v>
      </c>
      <c r="C959" s="77"/>
      <c r="D959" s="78" t="n">
        <f aca="false">IF(OR($B959&lt;Input!$C$25,$B959&lt;Input!$G$25),Input!$K$31*(1+Input!$K$32/100)^(DATEDIF(Input!$C$7,$B959,"Y")),0)</f>
        <v>0</v>
      </c>
    </row>
    <row r="960" customFormat="false" ht="12.8" hidden="false" customHeight="false" outlineLevel="0" collapsed="false">
      <c r="A960" s="76" t="n">
        <v>956</v>
      </c>
      <c r="B960" s="77" t="n">
        <f aca="false">EOMONTH(Input!$C$7,A960)</f>
        <v>72014</v>
      </c>
      <c r="C960" s="77"/>
      <c r="D960" s="78" t="n">
        <f aca="false">IF(OR($B960&lt;Input!$C$25,$B960&lt;Input!$G$25),Input!$K$31*(1+Input!$K$32/100)^(DATEDIF(Input!$C$7,$B960,"Y")),0)</f>
        <v>0</v>
      </c>
    </row>
    <row r="961" customFormat="false" ht="12.8" hidden="false" customHeight="false" outlineLevel="0" collapsed="false">
      <c r="A961" s="76" t="n">
        <v>957</v>
      </c>
      <c r="B961" s="77" t="n">
        <f aca="false">EOMONTH(Input!$C$7,A961)</f>
        <v>72045</v>
      </c>
      <c r="C961" s="77"/>
      <c r="D961" s="78" t="n">
        <f aca="false">IF(OR($B961&lt;Input!$C$25,$B961&lt;Input!$G$25),Input!$K$31*(1+Input!$K$32/100)^(DATEDIF(Input!$C$7,$B961,"Y")),0)</f>
        <v>0</v>
      </c>
    </row>
    <row r="962" customFormat="false" ht="12.8" hidden="false" customHeight="false" outlineLevel="0" collapsed="false">
      <c r="A962" s="76" t="n">
        <v>958</v>
      </c>
      <c r="B962" s="77" t="n">
        <f aca="false">EOMONTH(Input!$C$7,A962)</f>
        <v>72075</v>
      </c>
      <c r="C962" s="77"/>
      <c r="D962" s="78" t="n">
        <f aca="false">IF(OR($B962&lt;Input!$C$25,$B962&lt;Input!$G$25),Input!$K$31*(1+Input!$K$32/100)^(DATEDIF(Input!$C$7,$B962,"Y")),0)</f>
        <v>0</v>
      </c>
    </row>
    <row r="963" customFormat="false" ht="12.8" hidden="false" customHeight="false" outlineLevel="0" collapsed="false">
      <c r="A963" s="76" t="n">
        <v>959</v>
      </c>
      <c r="B963" s="77" t="n">
        <f aca="false">EOMONTH(Input!$C$7,A963)</f>
        <v>72106</v>
      </c>
      <c r="C963" s="77"/>
      <c r="D963" s="78" t="n">
        <f aca="false">IF(OR($B963&lt;Input!$C$25,$B963&lt;Input!$G$25),Input!$K$31*(1+Input!$K$32/100)^(DATEDIF(Input!$C$7,$B963,"Y")),0)</f>
        <v>0</v>
      </c>
    </row>
    <row r="964" customFormat="false" ht="12.8" hidden="false" customHeight="false" outlineLevel="0" collapsed="false">
      <c r="A964" s="76" t="n">
        <v>960</v>
      </c>
      <c r="B964" s="77" t="n">
        <f aca="false">EOMONTH(Input!$C$7,A964)</f>
        <v>72136</v>
      </c>
      <c r="C964" s="77"/>
      <c r="D964" s="78" t="n">
        <f aca="false">IF(OR($B964&lt;Input!$C$25,$B964&lt;Input!$G$25),Input!$K$31*(1+Input!$K$32/100)^(DATEDIF(Input!$C$7,$B964,"Y")),0)</f>
        <v>0</v>
      </c>
    </row>
    <row r="965" customFormat="false" ht="12.8" hidden="false" customHeight="false" outlineLevel="0" collapsed="false">
      <c r="A965" s="76" t="n">
        <v>961</v>
      </c>
      <c r="B965" s="77" t="n">
        <f aca="false">EOMONTH(Input!$C$7,A965)</f>
        <v>72167</v>
      </c>
      <c r="C965" s="77"/>
      <c r="D965" s="78" t="n">
        <f aca="false">IF(OR($B965&lt;Input!$C$25,$B965&lt;Input!$G$25),Input!$K$31*(1+Input!$K$32/100)^(DATEDIF(Input!$C$7,$B965,"Y")),0)</f>
        <v>0</v>
      </c>
    </row>
    <row r="966" customFormat="false" ht="12.8" hidden="false" customHeight="false" outlineLevel="0" collapsed="false">
      <c r="A966" s="76" t="n">
        <v>962</v>
      </c>
      <c r="B966" s="77" t="n">
        <f aca="false">EOMONTH(Input!$C$7,A966)</f>
        <v>72198</v>
      </c>
      <c r="C966" s="77"/>
      <c r="D966" s="78" t="n">
        <f aca="false">IF(OR($B966&lt;Input!$C$25,$B966&lt;Input!$G$25),Input!$K$31*(1+Input!$K$32/100)^(DATEDIF(Input!$C$7,$B966,"Y")),0)</f>
        <v>0</v>
      </c>
    </row>
    <row r="967" customFormat="false" ht="12.8" hidden="false" customHeight="false" outlineLevel="0" collapsed="false">
      <c r="A967" s="76" t="n">
        <v>963</v>
      </c>
      <c r="B967" s="77" t="n">
        <f aca="false">EOMONTH(Input!$C$7,A967)</f>
        <v>72228</v>
      </c>
      <c r="C967" s="77"/>
      <c r="D967" s="78" t="n">
        <f aca="false">IF(OR($B967&lt;Input!$C$25,$B967&lt;Input!$G$25),Input!$K$31*(1+Input!$K$32/100)^(DATEDIF(Input!$C$7,$B967,"Y")),0)</f>
        <v>0</v>
      </c>
    </row>
    <row r="968" customFormat="false" ht="12.8" hidden="false" customHeight="false" outlineLevel="0" collapsed="false">
      <c r="A968" s="76" t="n">
        <v>964</v>
      </c>
      <c r="B968" s="77" t="n">
        <f aca="false">EOMONTH(Input!$C$7,A968)</f>
        <v>72259</v>
      </c>
      <c r="C968" s="77"/>
      <c r="D968" s="78" t="n">
        <f aca="false">IF(OR($B968&lt;Input!$C$25,$B968&lt;Input!$G$25),Input!$K$31*(1+Input!$K$32/100)^(DATEDIF(Input!$C$7,$B968,"Y")),0)</f>
        <v>0</v>
      </c>
    </row>
    <row r="969" customFormat="false" ht="12.8" hidden="false" customHeight="false" outlineLevel="0" collapsed="false">
      <c r="A969" s="76" t="n">
        <v>965</v>
      </c>
      <c r="B969" s="77" t="n">
        <f aca="false">EOMONTH(Input!$C$7,A969)</f>
        <v>72289</v>
      </c>
      <c r="C969" s="77"/>
      <c r="D969" s="78" t="n">
        <f aca="false">IF(OR($B969&lt;Input!$C$25,$B969&lt;Input!$G$25),Input!$K$31*(1+Input!$K$32/100)^(DATEDIF(Input!$C$7,$B969,"Y")),0)</f>
        <v>0</v>
      </c>
    </row>
    <row r="970" customFormat="false" ht="12.8" hidden="false" customHeight="false" outlineLevel="0" collapsed="false">
      <c r="A970" s="76" t="n">
        <v>966</v>
      </c>
      <c r="B970" s="77" t="n">
        <f aca="false">EOMONTH(Input!$C$7,A970)</f>
        <v>72320</v>
      </c>
      <c r="C970" s="77"/>
      <c r="D970" s="78" t="n">
        <f aca="false">IF(OR($B970&lt;Input!$C$25,$B970&lt;Input!$G$25),Input!$K$31*(1+Input!$K$32/100)^(DATEDIF(Input!$C$7,$B970,"Y")),0)</f>
        <v>0</v>
      </c>
    </row>
    <row r="971" customFormat="false" ht="12.8" hidden="false" customHeight="false" outlineLevel="0" collapsed="false">
      <c r="A971" s="76" t="n">
        <v>967</v>
      </c>
      <c r="B971" s="77" t="n">
        <f aca="false">EOMONTH(Input!$C$7,A971)</f>
        <v>72351</v>
      </c>
      <c r="C971" s="77"/>
      <c r="D971" s="78" t="n">
        <f aca="false">IF(OR($B971&lt;Input!$C$25,$B971&lt;Input!$G$25),Input!$K$31*(1+Input!$K$32/100)^(DATEDIF(Input!$C$7,$B971,"Y")),0)</f>
        <v>0</v>
      </c>
    </row>
    <row r="972" customFormat="false" ht="12.8" hidden="false" customHeight="false" outlineLevel="0" collapsed="false">
      <c r="A972" s="76" t="n">
        <v>968</v>
      </c>
      <c r="B972" s="77" t="n">
        <f aca="false">EOMONTH(Input!$C$7,A972)</f>
        <v>72379</v>
      </c>
      <c r="C972" s="77"/>
      <c r="D972" s="78" t="n">
        <f aca="false">IF(OR($B972&lt;Input!$C$25,$B972&lt;Input!$G$25),Input!$K$31*(1+Input!$K$32/100)^(DATEDIF(Input!$C$7,$B972,"Y")),0)</f>
        <v>0</v>
      </c>
    </row>
    <row r="973" customFormat="false" ht="12.8" hidden="false" customHeight="false" outlineLevel="0" collapsed="false">
      <c r="A973" s="76" t="n">
        <v>969</v>
      </c>
      <c r="B973" s="77" t="n">
        <f aca="false">EOMONTH(Input!$C$7,A973)</f>
        <v>72410</v>
      </c>
      <c r="C973" s="77"/>
      <c r="D973" s="78" t="n">
        <f aca="false">IF(OR($B973&lt;Input!$C$25,$B973&lt;Input!$G$25),Input!$K$31*(1+Input!$K$32/100)^(DATEDIF(Input!$C$7,$B973,"Y")),0)</f>
        <v>0</v>
      </c>
    </row>
    <row r="974" customFormat="false" ht="12.8" hidden="false" customHeight="false" outlineLevel="0" collapsed="false">
      <c r="A974" s="76" t="n">
        <v>970</v>
      </c>
      <c r="B974" s="77" t="n">
        <f aca="false">EOMONTH(Input!$C$7,A974)</f>
        <v>72440</v>
      </c>
      <c r="C974" s="77"/>
      <c r="D974" s="78" t="n">
        <f aca="false">IF(OR($B974&lt;Input!$C$25,$B974&lt;Input!$G$25),Input!$K$31*(1+Input!$K$32/100)^(DATEDIF(Input!$C$7,$B974,"Y")),0)</f>
        <v>0</v>
      </c>
    </row>
    <row r="975" customFormat="false" ht="12.8" hidden="false" customHeight="false" outlineLevel="0" collapsed="false">
      <c r="A975" s="76" t="n">
        <v>971</v>
      </c>
      <c r="B975" s="77" t="n">
        <f aca="false">EOMONTH(Input!$C$7,A975)</f>
        <v>72471</v>
      </c>
      <c r="C975" s="77"/>
      <c r="D975" s="78" t="n">
        <f aca="false">IF(OR($B975&lt;Input!$C$25,$B975&lt;Input!$G$25),Input!$K$31*(1+Input!$K$32/100)^(DATEDIF(Input!$C$7,$B975,"Y")),0)</f>
        <v>0</v>
      </c>
    </row>
    <row r="976" customFormat="false" ht="12.8" hidden="false" customHeight="false" outlineLevel="0" collapsed="false">
      <c r="A976" s="76" t="n">
        <v>972</v>
      </c>
      <c r="B976" s="77" t="n">
        <f aca="false">EOMONTH(Input!$C$7,A976)</f>
        <v>72501</v>
      </c>
      <c r="C976" s="77"/>
      <c r="D976" s="78" t="n">
        <f aca="false">IF(OR($B976&lt;Input!$C$25,$B976&lt;Input!$G$25),Input!$K$31*(1+Input!$K$32/100)^(DATEDIF(Input!$C$7,$B976,"Y")),0)</f>
        <v>0</v>
      </c>
    </row>
    <row r="977" customFormat="false" ht="12.8" hidden="false" customHeight="false" outlineLevel="0" collapsed="false">
      <c r="A977" s="76" t="n">
        <v>973</v>
      </c>
      <c r="B977" s="77" t="n">
        <f aca="false">EOMONTH(Input!$C$7,A977)</f>
        <v>72532</v>
      </c>
      <c r="C977" s="77"/>
      <c r="D977" s="78" t="n">
        <f aca="false">IF(OR($B977&lt;Input!$C$25,$B977&lt;Input!$G$25),Input!$K$31*(1+Input!$K$32/100)^(DATEDIF(Input!$C$7,$B977,"Y")),0)</f>
        <v>0</v>
      </c>
    </row>
    <row r="978" customFormat="false" ht="12.8" hidden="false" customHeight="false" outlineLevel="0" collapsed="false">
      <c r="A978" s="76" t="n">
        <v>974</v>
      </c>
      <c r="B978" s="77" t="n">
        <f aca="false">EOMONTH(Input!$C$7,A978)</f>
        <v>72563</v>
      </c>
      <c r="C978" s="77"/>
      <c r="D978" s="78" t="n">
        <f aca="false">IF(OR($B978&lt;Input!$C$25,$B978&lt;Input!$G$25),Input!$K$31*(1+Input!$K$32/100)^(DATEDIF(Input!$C$7,$B978,"Y")),0)</f>
        <v>0</v>
      </c>
    </row>
    <row r="979" customFormat="false" ht="12.8" hidden="false" customHeight="false" outlineLevel="0" collapsed="false">
      <c r="A979" s="76" t="n">
        <v>975</v>
      </c>
      <c r="B979" s="77" t="n">
        <f aca="false">EOMONTH(Input!$C$7,A979)</f>
        <v>72593</v>
      </c>
      <c r="C979" s="77"/>
      <c r="D979" s="78" t="n">
        <f aca="false">IF(OR($B979&lt;Input!$C$25,$B979&lt;Input!$G$25),Input!$K$31*(1+Input!$K$32/100)^(DATEDIF(Input!$C$7,$B979,"Y")),0)</f>
        <v>0</v>
      </c>
    </row>
    <row r="980" customFormat="false" ht="12.8" hidden="false" customHeight="false" outlineLevel="0" collapsed="false">
      <c r="A980" s="76" t="n">
        <v>976</v>
      </c>
      <c r="B980" s="77" t="n">
        <f aca="false">EOMONTH(Input!$C$7,A980)</f>
        <v>72624</v>
      </c>
      <c r="C980" s="77"/>
      <c r="D980" s="78" t="n">
        <f aca="false">IF(OR($B980&lt;Input!$C$25,$B980&lt;Input!$G$25),Input!$K$31*(1+Input!$K$32/100)^(DATEDIF(Input!$C$7,$B980,"Y")),0)</f>
        <v>0</v>
      </c>
    </row>
    <row r="981" customFormat="false" ht="12.8" hidden="false" customHeight="false" outlineLevel="0" collapsed="false">
      <c r="A981" s="76" t="n">
        <v>977</v>
      </c>
      <c r="B981" s="77" t="n">
        <f aca="false">EOMONTH(Input!$C$7,A981)</f>
        <v>72654</v>
      </c>
      <c r="C981" s="77"/>
      <c r="D981" s="78" t="n">
        <f aca="false">IF(OR($B981&lt;Input!$C$25,$B981&lt;Input!$G$25),Input!$K$31*(1+Input!$K$32/100)^(DATEDIF(Input!$C$7,$B981,"Y")),0)</f>
        <v>0</v>
      </c>
    </row>
    <row r="982" customFormat="false" ht="12.8" hidden="false" customHeight="false" outlineLevel="0" collapsed="false">
      <c r="A982" s="76" t="n">
        <v>978</v>
      </c>
      <c r="B982" s="77" t="n">
        <f aca="false">EOMONTH(Input!$C$7,A982)</f>
        <v>72685</v>
      </c>
      <c r="C982" s="77"/>
      <c r="D982" s="78" t="n">
        <f aca="false">IF(OR($B982&lt;Input!$C$25,$B982&lt;Input!$G$25),Input!$K$31*(1+Input!$K$32/100)^(DATEDIF(Input!$C$7,$B982,"Y")),0)</f>
        <v>0</v>
      </c>
    </row>
    <row r="983" customFormat="false" ht="12.8" hidden="false" customHeight="false" outlineLevel="0" collapsed="false">
      <c r="A983" s="76" t="n">
        <v>979</v>
      </c>
      <c r="B983" s="77" t="n">
        <f aca="false">EOMONTH(Input!$C$7,A983)</f>
        <v>72716</v>
      </c>
      <c r="C983" s="77"/>
      <c r="D983" s="78" t="n">
        <f aca="false">IF(OR($B983&lt;Input!$C$25,$B983&lt;Input!$G$25),Input!$K$31*(1+Input!$K$32/100)^(DATEDIF(Input!$C$7,$B983,"Y")),0)</f>
        <v>0</v>
      </c>
    </row>
    <row r="984" customFormat="false" ht="12.8" hidden="false" customHeight="false" outlineLevel="0" collapsed="false">
      <c r="A984" s="76" t="n">
        <v>980</v>
      </c>
      <c r="B984" s="77" t="n">
        <f aca="false">EOMONTH(Input!$C$7,A984)</f>
        <v>72744</v>
      </c>
      <c r="C984" s="77"/>
      <c r="D984" s="78" t="n">
        <f aca="false">IF(OR($B984&lt;Input!$C$25,$B984&lt;Input!$G$25),Input!$K$31*(1+Input!$K$32/100)^(DATEDIF(Input!$C$7,$B984,"Y")),0)</f>
        <v>0</v>
      </c>
    </row>
    <row r="985" customFormat="false" ht="12.8" hidden="false" customHeight="false" outlineLevel="0" collapsed="false">
      <c r="A985" s="76" t="n">
        <v>981</v>
      </c>
      <c r="B985" s="77" t="n">
        <f aca="false">EOMONTH(Input!$C$7,A985)</f>
        <v>72775</v>
      </c>
      <c r="C985" s="77"/>
      <c r="D985" s="78" t="n">
        <f aca="false">IF(OR($B985&lt;Input!$C$25,$B985&lt;Input!$G$25),Input!$K$31*(1+Input!$K$32/100)^(DATEDIF(Input!$C$7,$B985,"Y")),0)</f>
        <v>0</v>
      </c>
    </row>
    <row r="986" customFormat="false" ht="12.8" hidden="false" customHeight="false" outlineLevel="0" collapsed="false">
      <c r="A986" s="76" t="n">
        <v>982</v>
      </c>
      <c r="B986" s="77" t="n">
        <f aca="false">EOMONTH(Input!$C$7,A986)</f>
        <v>72805</v>
      </c>
      <c r="C986" s="77"/>
      <c r="D986" s="78" t="n">
        <f aca="false">IF(OR($B986&lt;Input!$C$25,$B986&lt;Input!$G$25),Input!$K$31*(1+Input!$K$32/100)^(DATEDIF(Input!$C$7,$B986,"Y")),0)</f>
        <v>0</v>
      </c>
    </row>
    <row r="987" customFormat="false" ht="12.8" hidden="false" customHeight="false" outlineLevel="0" collapsed="false">
      <c r="A987" s="76" t="n">
        <v>983</v>
      </c>
      <c r="B987" s="77" t="n">
        <f aca="false">EOMONTH(Input!$C$7,A987)</f>
        <v>72836</v>
      </c>
      <c r="C987" s="77"/>
      <c r="D987" s="78" t="n">
        <f aca="false">IF(OR($B987&lt;Input!$C$25,$B987&lt;Input!$G$25),Input!$K$31*(1+Input!$K$32/100)^(DATEDIF(Input!$C$7,$B987,"Y")),0)</f>
        <v>0</v>
      </c>
    </row>
    <row r="988" customFormat="false" ht="12.8" hidden="false" customHeight="false" outlineLevel="0" collapsed="false">
      <c r="A988" s="76" t="n">
        <v>984</v>
      </c>
      <c r="B988" s="77" t="n">
        <f aca="false">EOMONTH(Input!$C$7,A988)</f>
        <v>72866</v>
      </c>
      <c r="C988" s="77"/>
      <c r="D988" s="78" t="n">
        <f aca="false">IF(OR($B988&lt;Input!$C$25,$B988&lt;Input!$G$25),Input!$K$31*(1+Input!$K$32/100)^(DATEDIF(Input!$C$7,$B988,"Y")),0)</f>
        <v>0</v>
      </c>
    </row>
    <row r="989" customFormat="false" ht="12.8" hidden="false" customHeight="false" outlineLevel="0" collapsed="false">
      <c r="A989" s="76" t="n">
        <v>985</v>
      </c>
      <c r="B989" s="77" t="n">
        <f aca="false">EOMONTH(Input!$C$7,A989)</f>
        <v>72897</v>
      </c>
      <c r="C989" s="77"/>
      <c r="D989" s="78" t="n">
        <f aca="false">IF(OR($B989&lt;Input!$C$25,$B989&lt;Input!$G$25),Input!$K$31*(1+Input!$K$32/100)^(DATEDIF(Input!$C$7,$B989,"Y")),0)</f>
        <v>0</v>
      </c>
    </row>
    <row r="990" customFormat="false" ht="12.8" hidden="false" customHeight="false" outlineLevel="0" collapsed="false">
      <c r="A990" s="76" t="n">
        <v>986</v>
      </c>
      <c r="B990" s="77" t="n">
        <f aca="false">EOMONTH(Input!$C$7,A990)</f>
        <v>72928</v>
      </c>
      <c r="C990" s="77"/>
      <c r="D990" s="78" t="n">
        <f aca="false">IF(OR($B990&lt;Input!$C$25,$B990&lt;Input!$G$25),Input!$K$31*(1+Input!$K$32/100)^(DATEDIF(Input!$C$7,$B990,"Y")),0)</f>
        <v>0</v>
      </c>
    </row>
    <row r="991" customFormat="false" ht="12.8" hidden="false" customHeight="false" outlineLevel="0" collapsed="false">
      <c r="A991" s="76" t="n">
        <v>987</v>
      </c>
      <c r="B991" s="77" t="n">
        <f aca="false">EOMONTH(Input!$C$7,A991)</f>
        <v>72958</v>
      </c>
      <c r="C991" s="77"/>
      <c r="D991" s="78" t="n">
        <f aca="false">IF(OR($B991&lt;Input!$C$25,$B991&lt;Input!$G$25),Input!$K$31*(1+Input!$K$32/100)^(DATEDIF(Input!$C$7,$B991,"Y")),0)</f>
        <v>0</v>
      </c>
    </row>
    <row r="992" customFormat="false" ht="12.8" hidden="false" customHeight="false" outlineLevel="0" collapsed="false">
      <c r="A992" s="76" t="n">
        <v>988</v>
      </c>
      <c r="B992" s="77" t="n">
        <f aca="false">EOMONTH(Input!$C$7,A992)</f>
        <v>72989</v>
      </c>
      <c r="C992" s="77"/>
      <c r="D992" s="78" t="n">
        <f aca="false">IF(OR($B992&lt;Input!$C$25,$B992&lt;Input!$G$25),Input!$K$31*(1+Input!$K$32/100)^(DATEDIF(Input!$C$7,$B992,"Y")),0)</f>
        <v>0</v>
      </c>
    </row>
    <row r="993" customFormat="false" ht="12.8" hidden="false" customHeight="false" outlineLevel="0" collapsed="false">
      <c r="A993" s="76" t="n">
        <v>989</v>
      </c>
      <c r="B993" s="77" t="n">
        <f aca="false">EOMONTH(Input!$C$7,A993)</f>
        <v>73019</v>
      </c>
      <c r="C993" s="77"/>
      <c r="D993" s="78" t="n">
        <f aca="false">IF(OR($B993&lt;Input!$C$25,$B993&lt;Input!$G$25),Input!$K$31*(1+Input!$K$32/100)^(DATEDIF(Input!$C$7,$B993,"Y")),0)</f>
        <v>0</v>
      </c>
    </row>
    <row r="994" customFormat="false" ht="12.8" hidden="false" customHeight="false" outlineLevel="0" collapsed="false">
      <c r="A994" s="76" t="n">
        <v>990</v>
      </c>
      <c r="B994" s="77" t="n">
        <f aca="false">EOMONTH(Input!$C$7,A994)</f>
        <v>73050</v>
      </c>
      <c r="C994" s="77"/>
      <c r="D994" s="78" t="n">
        <f aca="false">IF(OR($B994&lt;Input!$C$25,$B994&lt;Input!$G$25),Input!$K$31*(1+Input!$K$32/100)^(DATEDIF(Input!$C$7,$B994,"Y")),0)</f>
        <v>0</v>
      </c>
    </row>
    <row r="995" customFormat="false" ht="12.8" hidden="false" customHeight="false" outlineLevel="0" collapsed="false">
      <c r="A995" s="76" t="n">
        <v>991</v>
      </c>
      <c r="B995" s="77" t="n">
        <f aca="false">EOMONTH(Input!$C$7,A995)</f>
        <v>73081</v>
      </c>
      <c r="C995" s="77"/>
      <c r="D995" s="78" t="n">
        <f aca="false">IF(OR($B995&lt;Input!$C$25,$B995&lt;Input!$G$25),Input!$K$31*(1+Input!$K$32/100)^(DATEDIF(Input!$C$7,$B995,"Y")),0)</f>
        <v>0</v>
      </c>
    </row>
    <row r="996" customFormat="false" ht="12.8" hidden="false" customHeight="false" outlineLevel="0" collapsed="false">
      <c r="A996" s="76" t="n">
        <v>992</v>
      </c>
      <c r="B996" s="77" t="n">
        <f aca="false">EOMONTH(Input!$C$7,A996)</f>
        <v>73109</v>
      </c>
      <c r="C996" s="77"/>
      <c r="D996" s="78" t="n">
        <f aca="false">IF(OR($B996&lt;Input!$C$25,$B996&lt;Input!$G$25),Input!$K$31*(1+Input!$K$32/100)^(DATEDIF(Input!$C$7,$B996,"Y")),0)</f>
        <v>0</v>
      </c>
    </row>
    <row r="997" customFormat="false" ht="12.8" hidden="false" customHeight="false" outlineLevel="0" collapsed="false">
      <c r="A997" s="76" t="n">
        <v>993</v>
      </c>
      <c r="B997" s="77" t="n">
        <f aca="false">EOMONTH(Input!$C$7,A997)</f>
        <v>73140</v>
      </c>
      <c r="C997" s="77"/>
      <c r="D997" s="78" t="n">
        <f aca="false">IF(OR($B997&lt;Input!$C$25,$B997&lt;Input!$G$25),Input!$K$31*(1+Input!$K$32/100)^(DATEDIF(Input!$C$7,$B997,"Y")),0)</f>
        <v>0</v>
      </c>
    </row>
    <row r="998" customFormat="false" ht="12.8" hidden="false" customHeight="false" outlineLevel="0" collapsed="false">
      <c r="A998" s="76" t="n">
        <v>994</v>
      </c>
      <c r="B998" s="77" t="n">
        <f aca="false">EOMONTH(Input!$C$7,A998)</f>
        <v>73170</v>
      </c>
      <c r="C998" s="77"/>
      <c r="D998" s="78" t="n">
        <f aca="false">IF(OR($B998&lt;Input!$C$25,$B998&lt;Input!$G$25),Input!$K$31*(1+Input!$K$32/100)^(DATEDIF(Input!$C$7,$B998,"Y")),0)</f>
        <v>0</v>
      </c>
    </row>
    <row r="999" customFormat="false" ht="12.8" hidden="false" customHeight="false" outlineLevel="0" collapsed="false">
      <c r="A999" s="76" t="n">
        <v>995</v>
      </c>
      <c r="B999" s="77" t="n">
        <f aca="false">EOMONTH(Input!$C$7,A999)</f>
        <v>73201</v>
      </c>
      <c r="C999" s="77"/>
      <c r="D999" s="78" t="n">
        <f aca="false">IF(OR($B999&lt;Input!$C$25,$B999&lt;Input!$G$25),Input!$K$31*(1+Input!$K$32/100)^(DATEDIF(Input!$C$7,$B999,"Y")),0)</f>
        <v>0</v>
      </c>
    </row>
    <row r="1000" customFormat="false" ht="12.8" hidden="false" customHeight="false" outlineLevel="0" collapsed="false">
      <c r="A1000" s="76" t="n">
        <v>996</v>
      </c>
      <c r="B1000" s="77" t="n">
        <f aca="false">EOMONTH(Input!$C$7,A1000)</f>
        <v>73231</v>
      </c>
      <c r="C1000" s="77"/>
      <c r="D1000" s="78" t="n">
        <f aca="false">IF(OR($B1000&lt;Input!$C$25,$B1000&lt;Input!$G$25),Input!$K$31*(1+Input!$K$32/100)^(DATEDIF(Input!$C$7,$B1000,"Y")),0)</f>
        <v>0</v>
      </c>
    </row>
    <row r="1001" customFormat="false" ht="12.8" hidden="false" customHeight="false" outlineLevel="0" collapsed="false">
      <c r="A1001" s="76" t="n">
        <v>997</v>
      </c>
      <c r="B1001" s="77" t="n">
        <f aca="false">EOMONTH(Input!$C$7,A1001)</f>
        <v>73262</v>
      </c>
      <c r="C1001" s="77"/>
      <c r="D1001" s="78" t="n">
        <f aca="false">IF(OR($B1001&lt;Input!$C$25,$B1001&lt;Input!$G$25),Input!$K$31*(1+Input!$K$32/100)^(DATEDIF(Input!$C$7,$B1001,"Y")),0)</f>
        <v>0</v>
      </c>
    </row>
    <row r="1002" customFormat="false" ht="12.8" hidden="false" customHeight="false" outlineLevel="0" collapsed="false">
      <c r="A1002" s="76" t="n">
        <v>998</v>
      </c>
      <c r="B1002" s="77" t="n">
        <f aca="false">EOMONTH(Input!$C$7,A1002)</f>
        <v>73293</v>
      </c>
      <c r="C1002" s="77"/>
      <c r="D1002" s="78" t="n">
        <f aca="false">IF(OR($B1002&lt;Input!$C$25,$B1002&lt;Input!$G$25),Input!$K$31*(1+Input!$K$32/100)^(DATEDIF(Input!$C$7,$B1002,"Y")),0)</f>
        <v>0</v>
      </c>
    </row>
    <row r="1003" customFormat="false" ht="12.8" hidden="false" customHeight="false" outlineLevel="0" collapsed="false">
      <c r="A1003" s="76" t="n">
        <v>999</v>
      </c>
      <c r="B1003" s="77" t="n">
        <f aca="false">EOMONTH(Input!$C$7,A1003)</f>
        <v>73323</v>
      </c>
      <c r="C1003" s="77"/>
      <c r="D1003" s="78" t="n">
        <f aca="false">IF(OR($B1003&lt;Input!$C$25,$B1003&lt;Input!$G$25),Input!$K$31*(1+Input!$K$32/100)^(DATEDIF(Input!$C$7,$B1003,"Y")),0)</f>
        <v>0</v>
      </c>
    </row>
    <row r="1004" customFormat="false" ht="12.8" hidden="false" customHeight="false" outlineLevel="0" collapsed="false">
      <c r="A1004" s="76" t="n">
        <v>1000</v>
      </c>
      <c r="B1004" s="77" t="n">
        <f aca="false">EOMONTH(Input!$C$7,A1004)</f>
        <v>73354</v>
      </c>
      <c r="C1004" s="77"/>
      <c r="D1004" s="78" t="n">
        <f aca="false">IF(OR($B1004&lt;Input!$C$25,$B1004&lt;Input!$G$25),Input!$K$31*(1+Input!$K$32/100)^(DATEDIF(Input!$C$7,$B1004,"Y")),0)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96" width="6.94"/>
    <col collapsed="false" customWidth="true" hidden="false" outlineLevel="0" max="2" min="2" style="76" width="10.46"/>
    <col collapsed="false" customWidth="true" hidden="false" outlineLevel="0" max="3" min="3" style="76" width="1.39"/>
    <col collapsed="false" customWidth="false" hidden="false" outlineLevel="0" max="4" min="4" style="76" width="11.52"/>
    <col collapsed="false" customWidth="false" hidden="false" outlineLevel="0" max="1025" min="5" style="0" width="11.52"/>
  </cols>
  <sheetData>
    <row r="1" customFormat="false" ht="19.25" hidden="false" customHeight="false" outlineLevel="0" collapsed="false">
      <c r="A1" s="79" t="s">
        <v>214</v>
      </c>
      <c r="B1" s="77"/>
      <c r="C1" s="77"/>
    </row>
    <row r="2" customFormat="false" ht="12.05" hidden="false" customHeight="false" outlineLevel="0" collapsed="false">
      <c r="B2" s="77"/>
      <c r="C2" s="77"/>
    </row>
    <row r="3" customFormat="false" ht="12.05" hidden="false" customHeight="false" outlineLevel="0" collapsed="false">
      <c r="A3" s="97" t="s">
        <v>177</v>
      </c>
      <c r="B3" s="84" t="s">
        <v>178</v>
      </c>
      <c r="C3" s="84"/>
      <c r="D3" s="84" t="s">
        <v>185</v>
      </c>
    </row>
    <row r="4" customFormat="false" ht="12.05" hidden="false" customHeight="false" outlineLevel="0" collapsed="false">
      <c r="A4" s="96" t="n">
        <v>0</v>
      </c>
      <c r="B4" s="77" t="n">
        <f aca="false">EOMONTH(Input!$C$7,A4)</f>
        <v>42916</v>
      </c>
      <c r="C4" s="77"/>
      <c r="D4" s="78" t="n">
        <f aca="false">(IF(AND(($B4&gt;=Input!$C$7),($B4&lt;=Input!$O$11)),Input!$O$10,0))+(IF(AND(($B4&gt;Input!$O$11),($B4&lt;=Input!$O$13)),Input!$O$12,0))+(IF(AND(($B4&gt;=Input!$C$7),($B4&lt;=Input!$O$15)),Input!$O$14,0))+(IF(AND(($B4&gt;Input!$O$15),($B4&lt;=Input!$O$17)),Input!$O$16,0))+(IF(AND(($B4&gt;=Input!$C$7),($B4&lt;=Input!$O$19)),Input!$O$18,0))+(IF(AND(($B4&gt;Input!$O$19),($B4&lt;=Input!$O$21)),Input!$O$20,0))</f>
        <v>-2250</v>
      </c>
    </row>
    <row r="5" customFormat="false" ht="12.05" hidden="false" customHeight="false" outlineLevel="0" collapsed="false">
      <c r="A5" s="96" t="n">
        <v>1</v>
      </c>
      <c r="B5" s="77" t="n">
        <f aca="false">EOMONTH(Input!$C$7,A5)</f>
        <v>42947</v>
      </c>
      <c r="C5" s="77"/>
      <c r="D5" s="78" t="n">
        <f aca="false">(IF(AND(($B5&gt;=Input!$C$7),($B5&lt;=Input!$O$11)),Input!$O$10,0))+(IF(AND(($B5&gt;Input!$O$11),($B5&lt;=Input!$O$13)),Input!$O$12,0))+(IF(AND(($B5&gt;=Input!$C$7),($B5&lt;=Input!$O$15)),Input!$O$14,0))+(IF(AND(($B5&gt;Input!$O$15),($B5&lt;=Input!$O$17)),Input!$O$16,0))+(IF(AND(($B5&gt;=Input!$C$7),($B5&lt;=Input!$O$19)),Input!$O$18,0))+(IF(AND(($B5&gt;Input!$O$19),($B5&lt;=Input!$O$21)),Input!$O$20,0))</f>
        <v>-2250</v>
      </c>
    </row>
    <row r="6" customFormat="false" ht="12.05" hidden="false" customHeight="false" outlineLevel="0" collapsed="false">
      <c r="A6" s="96" t="n">
        <v>2</v>
      </c>
      <c r="B6" s="77" t="n">
        <f aca="false">EOMONTH(Input!$C$7,A6)</f>
        <v>42978</v>
      </c>
      <c r="C6" s="77"/>
      <c r="D6" s="78" t="n">
        <f aca="false">(IF(AND(($B6&gt;=Input!$C$7),($B6&lt;=Input!$O$11)),Input!$O$10,0))+(IF(AND(($B6&gt;Input!$O$11),($B6&lt;=Input!$O$13)),Input!$O$12,0))+(IF(AND(($B6&gt;=Input!$C$7),($B6&lt;=Input!$O$15)),Input!$O$14,0))+(IF(AND(($B6&gt;Input!$O$15),($B6&lt;=Input!$O$17)),Input!$O$16,0))+(IF(AND(($B6&gt;=Input!$C$7),($B6&lt;=Input!$O$19)),Input!$O$18,0))+(IF(AND(($B6&gt;Input!$O$19),($B6&lt;=Input!$O$21)),Input!$O$20,0))</f>
        <v>-2250</v>
      </c>
    </row>
    <row r="7" customFormat="false" ht="12.05" hidden="false" customHeight="false" outlineLevel="0" collapsed="false">
      <c r="A7" s="96" t="n">
        <v>3</v>
      </c>
      <c r="B7" s="77" t="n">
        <f aca="false">EOMONTH(Input!$C$7,A7)</f>
        <v>43008</v>
      </c>
      <c r="C7" s="77"/>
      <c r="D7" s="78" t="n">
        <f aca="false">(IF(AND(($B7&gt;=Input!$C$7),($B7&lt;=Input!$O$11)),Input!$O$10,0))+(IF(AND(($B7&gt;Input!$O$11),($B7&lt;=Input!$O$13)),Input!$O$12,0))+(IF(AND(($B7&gt;=Input!$C$7),($B7&lt;=Input!$O$15)),Input!$O$14,0))+(IF(AND(($B7&gt;Input!$O$15),($B7&lt;=Input!$O$17)),Input!$O$16,0))+(IF(AND(($B7&gt;=Input!$C$7),($B7&lt;=Input!$O$19)),Input!$O$18,0))+(IF(AND(($B7&gt;Input!$O$19),($B7&lt;=Input!$O$21)),Input!$O$20,0))</f>
        <v>-2250</v>
      </c>
    </row>
    <row r="8" customFormat="false" ht="12.05" hidden="false" customHeight="false" outlineLevel="0" collapsed="false">
      <c r="A8" s="96" t="n">
        <v>4</v>
      </c>
      <c r="B8" s="77" t="n">
        <f aca="false">EOMONTH(Input!$C$7,A8)</f>
        <v>43039</v>
      </c>
      <c r="C8" s="77"/>
      <c r="D8" s="78" t="n">
        <f aca="false">(IF(AND(($B8&gt;=Input!$C$7),($B8&lt;=Input!$O$11)),Input!$O$10,0))+(IF(AND(($B8&gt;Input!$O$11),($B8&lt;=Input!$O$13)),Input!$O$12,0))+(IF(AND(($B8&gt;=Input!$C$7),($B8&lt;=Input!$O$15)),Input!$O$14,0))+(IF(AND(($B8&gt;Input!$O$15),($B8&lt;=Input!$O$17)),Input!$O$16,0))+(IF(AND(($B8&gt;=Input!$C$7),($B8&lt;=Input!$O$19)),Input!$O$18,0))+(IF(AND(($B8&gt;Input!$O$19),($B8&lt;=Input!$O$21)),Input!$O$20,0))</f>
        <v>-2250</v>
      </c>
    </row>
    <row r="9" customFormat="false" ht="12.05" hidden="false" customHeight="false" outlineLevel="0" collapsed="false">
      <c r="A9" s="96" t="n">
        <v>5</v>
      </c>
      <c r="B9" s="77" t="n">
        <f aca="false">EOMONTH(Input!$C$7,A9)</f>
        <v>43069</v>
      </c>
      <c r="C9" s="77"/>
      <c r="D9" s="78" t="n">
        <f aca="false">(IF(AND(($B9&gt;=Input!$C$7),($B9&lt;=Input!$O$11)),Input!$O$10,0))+(IF(AND(($B9&gt;Input!$O$11),($B9&lt;=Input!$O$13)),Input!$O$12,0))+(IF(AND(($B9&gt;=Input!$C$7),($B9&lt;=Input!$O$15)),Input!$O$14,0))+(IF(AND(($B9&gt;Input!$O$15),($B9&lt;=Input!$O$17)),Input!$O$16,0))+(IF(AND(($B9&gt;=Input!$C$7),($B9&lt;=Input!$O$19)),Input!$O$18,0))+(IF(AND(($B9&gt;Input!$O$19),($B9&lt;=Input!$O$21)),Input!$O$20,0))</f>
        <v>-2250</v>
      </c>
    </row>
    <row r="10" customFormat="false" ht="12.05" hidden="false" customHeight="false" outlineLevel="0" collapsed="false">
      <c r="A10" s="96" t="n">
        <v>6</v>
      </c>
      <c r="B10" s="77" t="n">
        <f aca="false">EOMONTH(Input!$C$7,A10)</f>
        <v>43100</v>
      </c>
      <c r="C10" s="77"/>
      <c r="D10" s="78" t="n">
        <f aca="false">(IF(AND(($B10&gt;=Input!$C$7),($B10&lt;=Input!$O$11)),Input!$O$10,0))+(IF(AND(($B10&gt;Input!$O$11),($B10&lt;=Input!$O$13)),Input!$O$12,0))+(IF(AND(($B10&gt;=Input!$C$7),($B10&lt;=Input!$O$15)),Input!$O$14,0))+(IF(AND(($B10&gt;Input!$O$15),($B10&lt;=Input!$O$17)),Input!$O$16,0))+(IF(AND(($B10&gt;=Input!$C$7),($B10&lt;=Input!$O$19)),Input!$O$18,0))+(IF(AND(($B10&gt;Input!$O$19),($B10&lt;=Input!$O$21)),Input!$O$20,0))</f>
        <v>-2250</v>
      </c>
    </row>
    <row r="11" customFormat="false" ht="12.05" hidden="false" customHeight="false" outlineLevel="0" collapsed="false">
      <c r="A11" s="96" t="n">
        <v>7</v>
      </c>
      <c r="B11" s="77" t="n">
        <f aca="false">EOMONTH(Input!$C$7,A11)</f>
        <v>43131</v>
      </c>
      <c r="C11" s="77"/>
      <c r="D11" s="78" t="n">
        <f aca="false">(IF(AND(($B11&gt;=Input!$C$7),($B11&lt;=Input!$O$11)),Input!$O$10,0))+(IF(AND(($B11&gt;Input!$O$11),($B11&lt;=Input!$O$13)),Input!$O$12,0))+(IF(AND(($B11&gt;=Input!$C$7),($B11&lt;=Input!$O$15)),Input!$O$14,0))+(IF(AND(($B11&gt;Input!$O$15),($B11&lt;=Input!$O$17)),Input!$O$16,0))+(IF(AND(($B11&gt;=Input!$C$7),($B11&lt;=Input!$O$19)),Input!$O$18,0))+(IF(AND(($B11&gt;Input!$O$19),($B11&lt;=Input!$O$21)),Input!$O$20,0))</f>
        <v>-2250</v>
      </c>
    </row>
    <row r="12" customFormat="false" ht="12.05" hidden="false" customHeight="false" outlineLevel="0" collapsed="false">
      <c r="A12" s="96" t="n">
        <v>8</v>
      </c>
      <c r="B12" s="77" t="n">
        <f aca="false">EOMONTH(Input!$C$7,A12)</f>
        <v>43159</v>
      </c>
      <c r="C12" s="77"/>
      <c r="D12" s="78" t="n">
        <f aca="false">(IF(AND(($B12&gt;=Input!$C$7),($B12&lt;=Input!$O$11)),Input!$O$10,0))+(IF(AND(($B12&gt;Input!$O$11),($B12&lt;=Input!$O$13)),Input!$O$12,0))+(IF(AND(($B12&gt;=Input!$C$7),($B12&lt;=Input!$O$15)),Input!$O$14,0))+(IF(AND(($B12&gt;Input!$O$15),($B12&lt;=Input!$O$17)),Input!$O$16,0))+(IF(AND(($B12&gt;=Input!$C$7),($B12&lt;=Input!$O$19)),Input!$O$18,0))+(IF(AND(($B12&gt;Input!$O$19),($B12&lt;=Input!$O$21)),Input!$O$20,0))</f>
        <v>-2250</v>
      </c>
    </row>
    <row r="13" customFormat="false" ht="12.05" hidden="false" customHeight="false" outlineLevel="0" collapsed="false">
      <c r="A13" s="96" t="n">
        <v>9</v>
      </c>
      <c r="B13" s="77" t="n">
        <f aca="false">EOMONTH(Input!$C$7,A13)</f>
        <v>43190</v>
      </c>
      <c r="C13" s="77"/>
      <c r="D13" s="78" t="n">
        <f aca="false">(IF(AND(($B13&gt;=Input!$C$7),($B13&lt;=Input!$O$11)),Input!$O$10,0))+(IF(AND(($B13&gt;Input!$O$11),($B13&lt;=Input!$O$13)),Input!$O$12,0))+(IF(AND(($B13&gt;=Input!$C$7),($B13&lt;=Input!$O$15)),Input!$O$14,0))+(IF(AND(($B13&gt;Input!$O$15),($B13&lt;=Input!$O$17)),Input!$O$16,0))+(IF(AND(($B13&gt;=Input!$C$7),($B13&lt;=Input!$O$19)),Input!$O$18,0))+(IF(AND(($B13&gt;Input!$O$19),($B13&lt;=Input!$O$21)),Input!$O$20,0))</f>
        <v>-2250</v>
      </c>
    </row>
    <row r="14" customFormat="false" ht="12.05" hidden="false" customHeight="false" outlineLevel="0" collapsed="false">
      <c r="A14" s="96" t="n">
        <v>10</v>
      </c>
      <c r="B14" s="77" t="n">
        <f aca="false">EOMONTH(Input!$C$7,A14)</f>
        <v>43220</v>
      </c>
      <c r="C14" s="77"/>
      <c r="D14" s="78" t="n">
        <f aca="false">(IF(AND(($B14&gt;=Input!$C$7),($B14&lt;=Input!$O$11)),Input!$O$10,0))+(IF(AND(($B14&gt;Input!$O$11),($B14&lt;=Input!$O$13)),Input!$O$12,0))+(IF(AND(($B14&gt;=Input!$C$7),($B14&lt;=Input!$O$15)),Input!$O$14,0))+(IF(AND(($B14&gt;Input!$O$15),($B14&lt;=Input!$O$17)),Input!$O$16,0))+(IF(AND(($B14&gt;=Input!$C$7),($B14&lt;=Input!$O$19)),Input!$O$18,0))+(IF(AND(($B14&gt;Input!$O$19),($B14&lt;=Input!$O$21)),Input!$O$20,0))</f>
        <v>-2250</v>
      </c>
    </row>
    <row r="15" customFormat="false" ht="12.05" hidden="false" customHeight="false" outlineLevel="0" collapsed="false">
      <c r="A15" s="96" t="n">
        <v>11</v>
      </c>
      <c r="B15" s="77" t="n">
        <f aca="false">EOMONTH(Input!$C$7,A15)</f>
        <v>43251</v>
      </c>
      <c r="C15" s="77"/>
      <c r="D15" s="78" t="n">
        <f aca="false">(IF(AND(($B15&gt;=Input!$C$7),($B15&lt;=Input!$O$11)),Input!$O$10,0))+(IF(AND(($B15&gt;Input!$O$11),($B15&lt;=Input!$O$13)),Input!$O$12,0))+(IF(AND(($B15&gt;=Input!$C$7),($B15&lt;=Input!$O$15)),Input!$O$14,0))+(IF(AND(($B15&gt;Input!$O$15),($B15&lt;=Input!$O$17)),Input!$O$16,0))+(IF(AND(($B15&gt;=Input!$C$7),($B15&lt;=Input!$O$19)),Input!$O$18,0))+(IF(AND(($B15&gt;Input!$O$19),($B15&lt;=Input!$O$21)),Input!$O$20,0))</f>
        <v>-2250</v>
      </c>
    </row>
    <row r="16" customFormat="false" ht="12.05" hidden="false" customHeight="false" outlineLevel="0" collapsed="false">
      <c r="A16" s="96" t="n">
        <v>12</v>
      </c>
      <c r="B16" s="77" t="n">
        <f aca="false">EOMONTH(Input!$C$7,A16)</f>
        <v>43281</v>
      </c>
      <c r="C16" s="77"/>
      <c r="D16" s="78" t="n">
        <f aca="false">(IF(AND(($B16&gt;=Input!$C$7),($B16&lt;=Input!$O$11)),Input!$O$10,0))+(IF(AND(($B16&gt;Input!$O$11),($B16&lt;=Input!$O$13)),Input!$O$12,0))+(IF(AND(($B16&gt;=Input!$C$7),($B16&lt;=Input!$O$15)),Input!$O$14,0))+(IF(AND(($B16&gt;Input!$O$15),($B16&lt;=Input!$O$17)),Input!$O$16,0))+(IF(AND(($B16&gt;=Input!$C$7),($B16&lt;=Input!$O$19)),Input!$O$18,0))+(IF(AND(($B16&gt;Input!$O$19),($B16&lt;=Input!$O$21)),Input!$O$20,0))</f>
        <v>-2250</v>
      </c>
    </row>
    <row r="17" customFormat="false" ht="12.05" hidden="false" customHeight="false" outlineLevel="0" collapsed="false">
      <c r="A17" s="96" t="n">
        <v>13</v>
      </c>
      <c r="B17" s="77" t="n">
        <f aca="false">EOMONTH(Input!$C$7,A17)</f>
        <v>43312</v>
      </c>
      <c r="C17" s="77"/>
      <c r="D17" s="78" t="n">
        <f aca="false">(IF(AND(($B17&gt;=Input!$C$7),($B17&lt;=Input!$O$11)),Input!$O$10,0))+(IF(AND(($B17&gt;Input!$O$11),($B17&lt;=Input!$O$13)),Input!$O$12,0))+(IF(AND(($B17&gt;=Input!$C$7),($B17&lt;=Input!$O$15)),Input!$O$14,0))+(IF(AND(($B17&gt;Input!$O$15),($B17&lt;=Input!$O$17)),Input!$O$16,0))+(IF(AND(($B17&gt;=Input!$C$7),($B17&lt;=Input!$O$19)),Input!$O$18,0))+(IF(AND(($B17&gt;Input!$O$19),($B17&lt;=Input!$O$21)),Input!$O$20,0))</f>
        <v>-2250</v>
      </c>
    </row>
    <row r="18" customFormat="false" ht="12.05" hidden="false" customHeight="false" outlineLevel="0" collapsed="false">
      <c r="A18" s="96" t="n">
        <v>14</v>
      </c>
      <c r="B18" s="77" t="n">
        <f aca="false">EOMONTH(Input!$C$7,A18)</f>
        <v>43343</v>
      </c>
      <c r="C18" s="77"/>
      <c r="D18" s="78" t="n">
        <f aca="false">(IF(AND(($B18&gt;=Input!$C$7),($B18&lt;=Input!$O$11)),Input!$O$10,0))+(IF(AND(($B18&gt;Input!$O$11),($B18&lt;=Input!$O$13)),Input!$O$12,0))+(IF(AND(($B18&gt;=Input!$C$7),($B18&lt;=Input!$O$15)),Input!$O$14,0))+(IF(AND(($B18&gt;Input!$O$15),($B18&lt;=Input!$O$17)),Input!$O$16,0))+(IF(AND(($B18&gt;=Input!$C$7),($B18&lt;=Input!$O$19)),Input!$O$18,0))+(IF(AND(($B18&gt;Input!$O$19),($B18&lt;=Input!$O$21)),Input!$O$20,0))</f>
        <v>-2250</v>
      </c>
    </row>
    <row r="19" customFormat="false" ht="12.05" hidden="false" customHeight="false" outlineLevel="0" collapsed="false">
      <c r="A19" s="96" t="n">
        <v>15</v>
      </c>
      <c r="B19" s="77" t="n">
        <f aca="false">EOMONTH(Input!$C$7,A19)</f>
        <v>43373</v>
      </c>
      <c r="C19" s="77"/>
      <c r="D19" s="78" t="n">
        <f aca="false">(IF(AND(($B19&gt;=Input!$C$7),($B19&lt;=Input!$O$11)),Input!$O$10,0))+(IF(AND(($B19&gt;Input!$O$11),($B19&lt;=Input!$O$13)),Input!$O$12,0))+(IF(AND(($B19&gt;=Input!$C$7),($B19&lt;=Input!$O$15)),Input!$O$14,0))+(IF(AND(($B19&gt;Input!$O$15),($B19&lt;=Input!$O$17)),Input!$O$16,0))+(IF(AND(($B19&gt;=Input!$C$7),($B19&lt;=Input!$O$19)),Input!$O$18,0))+(IF(AND(($B19&gt;Input!$O$19),($B19&lt;=Input!$O$21)),Input!$O$20,0))</f>
        <v>-1500</v>
      </c>
    </row>
    <row r="20" customFormat="false" ht="12.05" hidden="false" customHeight="false" outlineLevel="0" collapsed="false">
      <c r="A20" s="96" t="n">
        <v>16</v>
      </c>
      <c r="B20" s="77" t="n">
        <f aca="false">EOMONTH(Input!$C$7,A20)</f>
        <v>43404</v>
      </c>
      <c r="C20" s="77"/>
      <c r="D20" s="78" t="n">
        <f aca="false">(IF(AND(($B20&gt;=Input!$C$7),($B20&lt;=Input!$O$11)),Input!$O$10,0))+(IF(AND(($B20&gt;Input!$O$11),($B20&lt;=Input!$O$13)),Input!$O$12,0))+(IF(AND(($B20&gt;=Input!$C$7),($B20&lt;=Input!$O$15)),Input!$O$14,0))+(IF(AND(($B20&gt;Input!$O$15),($B20&lt;=Input!$O$17)),Input!$O$16,0))+(IF(AND(($B20&gt;=Input!$C$7),($B20&lt;=Input!$O$19)),Input!$O$18,0))+(IF(AND(($B20&gt;Input!$O$19),($B20&lt;=Input!$O$21)),Input!$O$20,0))</f>
        <v>-1500</v>
      </c>
    </row>
    <row r="21" customFormat="false" ht="12.05" hidden="false" customHeight="false" outlineLevel="0" collapsed="false">
      <c r="A21" s="96" t="n">
        <v>17</v>
      </c>
      <c r="B21" s="77" t="n">
        <f aca="false">EOMONTH(Input!$C$7,A21)</f>
        <v>43434</v>
      </c>
      <c r="C21" s="77"/>
      <c r="D21" s="78" t="n">
        <f aca="false">(IF(AND(($B21&gt;=Input!$C$7),($B21&lt;=Input!$O$11)),Input!$O$10,0))+(IF(AND(($B21&gt;Input!$O$11),($B21&lt;=Input!$O$13)),Input!$O$12,0))+(IF(AND(($B21&gt;=Input!$C$7),($B21&lt;=Input!$O$15)),Input!$O$14,0))+(IF(AND(($B21&gt;Input!$O$15),($B21&lt;=Input!$O$17)),Input!$O$16,0))+(IF(AND(($B21&gt;=Input!$C$7),($B21&lt;=Input!$O$19)),Input!$O$18,0))+(IF(AND(($B21&gt;Input!$O$19),($B21&lt;=Input!$O$21)),Input!$O$20,0))</f>
        <v>-1500</v>
      </c>
    </row>
    <row r="22" customFormat="false" ht="12.05" hidden="false" customHeight="false" outlineLevel="0" collapsed="false">
      <c r="A22" s="96" t="n">
        <v>18</v>
      </c>
      <c r="B22" s="77" t="n">
        <f aca="false">EOMONTH(Input!$C$7,A22)</f>
        <v>43465</v>
      </c>
      <c r="C22" s="77"/>
      <c r="D22" s="78" t="n">
        <f aca="false">(IF(AND(($B22&gt;=Input!$C$7),($B22&lt;=Input!$O$11)),Input!$O$10,0))+(IF(AND(($B22&gt;Input!$O$11),($B22&lt;=Input!$O$13)),Input!$O$12,0))+(IF(AND(($B22&gt;=Input!$C$7),($B22&lt;=Input!$O$15)),Input!$O$14,0))+(IF(AND(($B22&gt;Input!$O$15),($B22&lt;=Input!$O$17)),Input!$O$16,0))+(IF(AND(($B22&gt;=Input!$C$7),($B22&lt;=Input!$O$19)),Input!$O$18,0))+(IF(AND(($B22&gt;Input!$O$19),($B22&lt;=Input!$O$21)),Input!$O$20,0))</f>
        <v>-1500</v>
      </c>
    </row>
    <row r="23" customFormat="false" ht="12.05" hidden="false" customHeight="false" outlineLevel="0" collapsed="false">
      <c r="A23" s="96" t="n">
        <v>19</v>
      </c>
      <c r="B23" s="77" t="n">
        <f aca="false">EOMONTH(Input!$C$7,A23)</f>
        <v>43496</v>
      </c>
      <c r="C23" s="77"/>
      <c r="D23" s="78" t="n">
        <f aca="false">(IF(AND(($B23&gt;=Input!$C$7),($B23&lt;=Input!$O$11)),Input!$O$10,0))+(IF(AND(($B23&gt;Input!$O$11),($B23&lt;=Input!$O$13)),Input!$O$12,0))+(IF(AND(($B23&gt;=Input!$C$7),($B23&lt;=Input!$O$15)),Input!$O$14,0))+(IF(AND(($B23&gt;Input!$O$15),($B23&lt;=Input!$O$17)),Input!$O$16,0))+(IF(AND(($B23&gt;=Input!$C$7),($B23&lt;=Input!$O$19)),Input!$O$18,0))+(IF(AND(($B23&gt;Input!$O$19),($B23&lt;=Input!$O$21)),Input!$O$20,0))</f>
        <v>-1500</v>
      </c>
    </row>
    <row r="24" customFormat="false" ht="12.05" hidden="false" customHeight="false" outlineLevel="0" collapsed="false">
      <c r="A24" s="96" t="n">
        <v>20</v>
      </c>
      <c r="B24" s="77" t="n">
        <f aca="false">EOMONTH(Input!$C$7,A24)</f>
        <v>43524</v>
      </c>
      <c r="C24" s="77"/>
      <c r="D24" s="78" t="n">
        <f aca="false">(IF(AND(($B24&gt;=Input!$C$7),($B24&lt;=Input!$O$11)),Input!$O$10,0))+(IF(AND(($B24&gt;Input!$O$11),($B24&lt;=Input!$O$13)),Input!$O$12,0))+(IF(AND(($B24&gt;=Input!$C$7),($B24&lt;=Input!$O$15)),Input!$O$14,0))+(IF(AND(($B24&gt;Input!$O$15),($B24&lt;=Input!$O$17)),Input!$O$16,0))+(IF(AND(($B24&gt;=Input!$C$7),($B24&lt;=Input!$O$19)),Input!$O$18,0))+(IF(AND(($B24&gt;Input!$O$19),($B24&lt;=Input!$O$21)),Input!$O$20,0))</f>
        <v>-1500</v>
      </c>
    </row>
    <row r="25" customFormat="false" ht="12.05" hidden="false" customHeight="false" outlineLevel="0" collapsed="false">
      <c r="A25" s="96" t="n">
        <v>21</v>
      </c>
      <c r="B25" s="77" t="n">
        <f aca="false">EOMONTH(Input!$C$7,A25)</f>
        <v>43555</v>
      </c>
      <c r="C25" s="77"/>
      <c r="D25" s="78" t="n">
        <f aca="false">(IF(AND(($B25&gt;=Input!$C$7),($B25&lt;=Input!$O$11)),Input!$O$10,0))+(IF(AND(($B25&gt;Input!$O$11),($B25&lt;=Input!$O$13)),Input!$O$12,0))+(IF(AND(($B25&gt;=Input!$C$7),($B25&lt;=Input!$O$15)),Input!$O$14,0))+(IF(AND(($B25&gt;Input!$O$15),($B25&lt;=Input!$O$17)),Input!$O$16,0))+(IF(AND(($B25&gt;=Input!$C$7),($B25&lt;=Input!$O$19)),Input!$O$18,0))+(IF(AND(($B25&gt;Input!$O$19),($B25&lt;=Input!$O$21)),Input!$O$20,0))</f>
        <v>-1500</v>
      </c>
    </row>
    <row r="26" customFormat="false" ht="12.05" hidden="false" customHeight="false" outlineLevel="0" collapsed="false">
      <c r="A26" s="96" t="n">
        <v>22</v>
      </c>
      <c r="B26" s="77" t="n">
        <f aca="false">EOMONTH(Input!$C$7,A26)</f>
        <v>43585</v>
      </c>
      <c r="C26" s="77"/>
      <c r="D26" s="78" t="n">
        <f aca="false">(IF(AND(($B26&gt;=Input!$C$7),($B26&lt;=Input!$O$11)),Input!$O$10,0))+(IF(AND(($B26&gt;Input!$O$11),($B26&lt;=Input!$O$13)),Input!$O$12,0))+(IF(AND(($B26&gt;=Input!$C$7),($B26&lt;=Input!$O$15)),Input!$O$14,0))+(IF(AND(($B26&gt;Input!$O$15),($B26&lt;=Input!$O$17)),Input!$O$16,0))+(IF(AND(($B26&gt;=Input!$C$7),($B26&lt;=Input!$O$19)),Input!$O$18,0))+(IF(AND(($B26&gt;Input!$O$19),($B26&lt;=Input!$O$21)),Input!$O$20,0))</f>
        <v>-1500</v>
      </c>
    </row>
    <row r="27" customFormat="false" ht="12.05" hidden="false" customHeight="false" outlineLevel="0" collapsed="false">
      <c r="A27" s="96" t="n">
        <v>23</v>
      </c>
      <c r="B27" s="77" t="n">
        <f aca="false">EOMONTH(Input!$C$7,A27)</f>
        <v>43616</v>
      </c>
      <c r="C27" s="77"/>
      <c r="D27" s="78" t="n">
        <f aca="false">(IF(AND(($B27&gt;=Input!$C$7),($B27&lt;=Input!$O$11)),Input!$O$10,0))+(IF(AND(($B27&gt;Input!$O$11),($B27&lt;=Input!$O$13)),Input!$O$12,0))+(IF(AND(($B27&gt;=Input!$C$7),($B27&lt;=Input!$O$15)),Input!$O$14,0))+(IF(AND(($B27&gt;Input!$O$15),($B27&lt;=Input!$O$17)),Input!$O$16,0))+(IF(AND(($B27&gt;=Input!$C$7),($B27&lt;=Input!$O$19)),Input!$O$18,0))+(IF(AND(($B27&gt;Input!$O$19),($B27&lt;=Input!$O$21)),Input!$O$20,0))</f>
        <v>-1500</v>
      </c>
    </row>
    <row r="28" customFormat="false" ht="12.05" hidden="false" customHeight="false" outlineLevel="0" collapsed="false">
      <c r="A28" s="96" t="n">
        <v>24</v>
      </c>
      <c r="B28" s="77" t="n">
        <f aca="false">EOMONTH(Input!$C$7,A28)</f>
        <v>43646</v>
      </c>
      <c r="C28" s="77"/>
      <c r="D28" s="78" t="n">
        <f aca="false">(IF(AND(($B28&gt;=Input!$C$7),($B28&lt;=Input!$O$11)),Input!$O$10,0))+(IF(AND(($B28&gt;Input!$O$11),($B28&lt;=Input!$O$13)),Input!$O$12,0))+(IF(AND(($B28&gt;=Input!$C$7),($B28&lt;=Input!$O$15)),Input!$O$14,0))+(IF(AND(($B28&gt;Input!$O$15),($B28&lt;=Input!$O$17)),Input!$O$16,0))+(IF(AND(($B28&gt;=Input!$C$7),($B28&lt;=Input!$O$19)),Input!$O$18,0))+(IF(AND(($B28&gt;Input!$O$19),($B28&lt;=Input!$O$21)),Input!$O$20,0))</f>
        <v>-1500</v>
      </c>
    </row>
    <row r="29" customFormat="false" ht="12.05" hidden="false" customHeight="false" outlineLevel="0" collapsed="false">
      <c r="A29" s="96" t="n">
        <v>25</v>
      </c>
      <c r="B29" s="77" t="n">
        <f aca="false">EOMONTH(Input!$C$7,A29)</f>
        <v>43677</v>
      </c>
      <c r="C29" s="77"/>
      <c r="D29" s="78" t="n">
        <f aca="false">(IF(AND(($B29&gt;=Input!$C$7),($B29&lt;=Input!$O$11)),Input!$O$10,0))+(IF(AND(($B29&gt;Input!$O$11),($B29&lt;=Input!$O$13)),Input!$O$12,0))+(IF(AND(($B29&gt;=Input!$C$7),($B29&lt;=Input!$O$15)),Input!$O$14,0))+(IF(AND(($B29&gt;Input!$O$15),($B29&lt;=Input!$O$17)),Input!$O$16,0))+(IF(AND(($B29&gt;=Input!$C$7),($B29&lt;=Input!$O$19)),Input!$O$18,0))+(IF(AND(($B29&gt;Input!$O$19),($B29&lt;=Input!$O$21)),Input!$O$20,0))</f>
        <v>-1500</v>
      </c>
    </row>
    <row r="30" customFormat="false" ht="12.05" hidden="false" customHeight="false" outlineLevel="0" collapsed="false">
      <c r="A30" s="96" t="n">
        <v>26</v>
      </c>
      <c r="B30" s="77" t="n">
        <f aca="false">EOMONTH(Input!$C$7,A30)</f>
        <v>43708</v>
      </c>
      <c r="C30" s="77"/>
      <c r="D30" s="78" t="n">
        <f aca="false">(IF(AND(($B30&gt;=Input!$C$7),($B30&lt;=Input!$O$11)),Input!$O$10,0))+(IF(AND(($B30&gt;Input!$O$11),($B30&lt;=Input!$O$13)),Input!$O$12,0))+(IF(AND(($B30&gt;=Input!$C$7),($B30&lt;=Input!$O$15)),Input!$O$14,0))+(IF(AND(($B30&gt;Input!$O$15),($B30&lt;=Input!$O$17)),Input!$O$16,0))+(IF(AND(($B30&gt;=Input!$C$7),($B30&lt;=Input!$O$19)),Input!$O$18,0))+(IF(AND(($B30&gt;Input!$O$19),($B30&lt;=Input!$O$21)),Input!$O$20,0))</f>
        <v>-1500</v>
      </c>
    </row>
    <row r="31" customFormat="false" ht="12.05" hidden="false" customHeight="false" outlineLevel="0" collapsed="false">
      <c r="A31" s="96" t="n">
        <v>27</v>
      </c>
      <c r="B31" s="77" t="n">
        <f aca="false">EOMONTH(Input!$C$7,A31)</f>
        <v>43738</v>
      </c>
      <c r="C31" s="77"/>
      <c r="D31" s="78" t="n">
        <f aca="false">(IF(AND(($B31&gt;=Input!$C$7),($B31&lt;=Input!$O$11)),Input!$O$10,0))+(IF(AND(($B31&gt;Input!$O$11),($B31&lt;=Input!$O$13)),Input!$O$12,0))+(IF(AND(($B31&gt;=Input!$C$7),($B31&lt;=Input!$O$15)),Input!$O$14,0))+(IF(AND(($B31&gt;Input!$O$15),($B31&lt;=Input!$O$17)),Input!$O$16,0))+(IF(AND(($B31&gt;=Input!$C$7),($B31&lt;=Input!$O$19)),Input!$O$18,0))+(IF(AND(($B31&gt;Input!$O$19),($B31&lt;=Input!$O$21)),Input!$O$20,0))</f>
        <v>-1500</v>
      </c>
    </row>
    <row r="32" customFormat="false" ht="12.05" hidden="false" customHeight="false" outlineLevel="0" collapsed="false">
      <c r="A32" s="96" t="n">
        <v>28</v>
      </c>
      <c r="B32" s="77" t="n">
        <f aca="false">EOMONTH(Input!$C$7,A32)</f>
        <v>43769</v>
      </c>
      <c r="C32" s="77"/>
      <c r="D32" s="78" t="n">
        <f aca="false">(IF(AND(($B32&gt;=Input!$C$7),($B32&lt;=Input!$O$11)),Input!$O$10,0))+(IF(AND(($B32&gt;Input!$O$11),($B32&lt;=Input!$O$13)),Input!$O$12,0))+(IF(AND(($B32&gt;=Input!$C$7),($B32&lt;=Input!$O$15)),Input!$O$14,0))+(IF(AND(($B32&gt;Input!$O$15),($B32&lt;=Input!$O$17)),Input!$O$16,0))+(IF(AND(($B32&gt;=Input!$C$7),($B32&lt;=Input!$O$19)),Input!$O$18,0))+(IF(AND(($B32&gt;Input!$O$19),($B32&lt;=Input!$O$21)),Input!$O$20,0))</f>
        <v>-1500</v>
      </c>
    </row>
    <row r="33" customFormat="false" ht="12.05" hidden="false" customHeight="false" outlineLevel="0" collapsed="false">
      <c r="A33" s="96" t="n">
        <v>29</v>
      </c>
      <c r="B33" s="77" t="n">
        <f aca="false">EOMONTH(Input!$C$7,A33)</f>
        <v>43799</v>
      </c>
      <c r="C33" s="77"/>
      <c r="D33" s="78" t="n">
        <f aca="false">(IF(AND(($B33&gt;=Input!$C$7),($B33&lt;=Input!$O$11)),Input!$O$10,0))+(IF(AND(($B33&gt;Input!$O$11),($B33&lt;=Input!$O$13)),Input!$O$12,0))+(IF(AND(($B33&gt;=Input!$C$7),($B33&lt;=Input!$O$15)),Input!$O$14,0))+(IF(AND(($B33&gt;Input!$O$15),($B33&lt;=Input!$O$17)),Input!$O$16,0))+(IF(AND(($B33&gt;=Input!$C$7),($B33&lt;=Input!$O$19)),Input!$O$18,0))+(IF(AND(($B33&gt;Input!$O$19),($B33&lt;=Input!$O$21)),Input!$O$20,0))</f>
        <v>-1500</v>
      </c>
    </row>
    <row r="34" customFormat="false" ht="12.05" hidden="false" customHeight="false" outlineLevel="0" collapsed="false">
      <c r="A34" s="96" t="n">
        <v>30</v>
      </c>
      <c r="B34" s="77" t="n">
        <f aca="false">EOMONTH(Input!$C$7,A34)</f>
        <v>43830</v>
      </c>
      <c r="C34" s="77"/>
      <c r="D34" s="78" t="n">
        <f aca="false">(IF(AND(($B34&gt;=Input!$C$7),($B34&lt;=Input!$O$11)),Input!$O$10,0))+(IF(AND(($B34&gt;Input!$O$11),($B34&lt;=Input!$O$13)),Input!$O$12,0))+(IF(AND(($B34&gt;=Input!$C$7),($B34&lt;=Input!$O$15)),Input!$O$14,0))+(IF(AND(($B34&gt;Input!$O$15),($B34&lt;=Input!$O$17)),Input!$O$16,0))+(IF(AND(($B34&gt;=Input!$C$7),($B34&lt;=Input!$O$19)),Input!$O$18,0))+(IF(AND(($B34&gt;Input!$O$19),($B34&lt;=Input!$O$21)),Input!$O$20,0))</f>
        <v>-1500</v>
      </c>
    </row>
    <row r="35" customFormat="false" ht="12.05" hidden="false" customHeight="false" outlineLevel="0" collapsed="false">
      <c r="A35" s="96" t="n">
        <v>31</v>
      </c>
      <c r="B35" s="77" t="n">
        <f aca="false">EOMONTH(Input!$C$7,A35)</f>
        <v>43861</v>
      </c>
      <c r="C35" s="77"/>
      <c r="D35" s="78" t="n">
        <f aca="false">(IF(AND(($B35&gt;=Input!$C$7),($B35&lt;=Input!$O$11)),Input!$O$10,0))+(IF(AND(($B35&gt;Input!$O$11),($B35&lt;=Input!$O$13)),Input!$O$12,0))+(IF(AND(($B35&gt;=Input!$C$7),($B35&lt;=Input!$O$15)),Input!$O$14,0))+(IF(AND(($B35&gt;Input!$O$15),($B35&lt;=Input!$O$17)),Input!$O$16,0))+(IF(AND(($B35&gt;=Input!$C$7),($B35&lt;=Input!$O$19)),Input!$O$18,0))+(IF(AND(($B35&gt;Input!$O$19),($B35&lt;=Input!$O$21)),Input!$O$20,0))</f>
        <v>-1500</v>
      </c>
    </row>
    <row r="36" customFormat="false" ht="12.05" hidden="false" customHeight="false" outlineLevel="0" collapsed="false">
      <c r="A36" s="96" t="n">
        <v>32</v>
      </c>
      <c r="B36" s="77" t="n">
        <f aca="false">EOMONTH(Input!$C$7,A36)</f>
        <v>43890</v>
      </c>
      <c r="C36" s="77"/>
      <c r="D36" s="78" t="n">
        <f aca="false">(IF(AND(($B36&gt;=Input!$C$7),($B36&lt;=Input!$O$11)),Input!$O$10,0))+(IF(AND(($B36&gt;Input!$O$11),($B36&lt;=Input!$O$13)),Input!$O$12,0))+(IF(AND(($B36&gt;=Input!$C$7),($B36&lt;=Input!$O$15)),Input!$O$14,0))+(IF(AND(($B36&gt;Input!$O$15),($B36&lt;=Input!$O$17)),Input!$O$16,0))+(IF(AND(($B36&gt;=Input!$C$7),($B36&lt;=Input!$O$19)),Input!$O$18,0))+(IF(AND(($B36&gt;Input!$O$19),($B36&lt;=Input!$O$21)),Input!$O$20,0))</f>
        <v>-1500</v>
      </c>
    </row>
    <row r="37" customFormat="false" ht="12.05" hidden="false" customHeight="false" outlineLevel="0" collapsed="false">
      <c r="A37" s="96" t="n">
        <v>33</v>
      </c>
      <c r="B37" s="77" t="n">
        <f aca="false">EOMONTH(Input!$C$7,A37)</f>
        <v>43921</v>
      </c>
      <c r="C37" s="77"/>
      <c r="D37" s="78" t="n">
        <f aca="false">(IF(AND(($B37&gt;=Input!$C$7),($B37&lt;=Input!$O$11)),Input!$O$10,0))+(IF(AND(($B37&gt;Input!$O$11),($B37&lt;=Input!$O$13)),Input!$O$12,0))+(IF(AND(($B37&gt;=Input!$C$7),($B37&lt;=Input!$O$15)),Input!$O$14,0))+(IF(AND(($B37&gt;Input!$O$15),($B37&lt;=Input!$O$17)),Input!$O$16,0))+(IF(AND(($B37&gt;=Input!$C$7),($B37&lt;=Input!$O$19)),Input!$O$18,0))+(IF(AND(($B37&gt;Input!$O$19),($B37&lt;=Input!$O$21)),Input!$O$20,0))</f>
        <v>-1500</v>
      </c>
    </row>
    <row r="38" customFormat="false" ht="12.05" hidden="false" customHeight="false" outlineLevel="0" collapsed="false">
      <c r="A38" s="96" t="n">
        <v>34</v>
      </c>
      <c r="B38" s="77" t="n">
        <f aca="false">EOMONTH(Input!$C$7,A38)</f>
        <v>43951</v>
      </c>
      <c r="C38" s="77"/>
      <c r="D38" s="78" t="n">
        <f aca="false">(IF(AND(($B38&gt;=Input!$C$7),($B38&lt;=Input!$O$11)),Input!$O$10,0))+(IF(AND(($B38&gt;Input!$O$11),($B38&lt;=Input!$O$13)),Input!$O$12,0))+(IF(AND(($B38&gt;=Input!$C$7),($B38&lt;=Input!$O$15)),Input!$O$14,0))+(IF(AND(($B38&gt;Input!$O$15),($B38&lt;=Input!$O$17)),Input!$O$16,0))+(IF(AND(($B38&gt;=Input!$C$7),($B38&lt;=Input!$O$19)),Input!$O$18,0))+(IF(AND(($B38&gt;Input!$O$19),($B38&lt;=Input!$O$21)),Input!$O$20,0))</f>
        <v>-1500</v>
      </c>
    </row>
    <row r="39" customFormat="false" ht="12.05" hidden="false" customHeight="false" outlineLevel="0" collapsed="false">
      <c r="A39" s="96" t="n">
        <v>35</v>
      </c>
      <c r="B39" s="77" t="n">
        <f aca="false">EOMONTH(Input!$C$7,A39)</f>
        <v>43982</v>
      </c>
      <c r="C39" s="77"/>
      <c r="D39" s="78" t="n">
        <f aca="false">(IF(AND(($B39&gt;=Input!$C$7),($B39&lt;=Input!$O$11)),Input!$O$10,0))+(IF(AND(($B39&gt;Input!$O$11),($B39&lt;=Input!$O$13)),Input!$O$12,0))+(IF(AND(($B39&gt;=Input!$C$7),($B39&lt;=Input!$O$15)),Input!$O$14,0))+(IF(AND(($B39&gt;Input!$O$15),($B39&lt;=Input!$O$17)),Input!$O$16,0))+(IF(AND(($B39&gt;=Input!$C$7),($B39&lt;=Input!$O$19)),Input!$O$18,0))+(IF(AND(($B39&gt;Input!$O$19),($B39&lt;=Input!$O$21)),Input!$O$20,0))</f>
        <v>-1500</v>
      </c>
    </row>
    <row r="40" customFormat="false" ht="12.05" hidden="false" customHeight="false" outlineLevel="0" collapsed="false">
      <c r="A40" s="96" t="n">
        <v>36</v>
      </c>
      <c r="B40" s="77" t="n">
        <f aca="false">EOMONTH(Input!$C$7,A40)</f>
        <v>44012</v>
      </c>
      <c r="C40" s="77"/>
      <c r="D40" s="78" t="n">
        <f aca="false">(IF(AND(($B40&gt;=Input!$C$7),($B40&lt;=Input!$O$11)),Input!$O$10,0))+(IF(AND(($B40&gt;Input!$O$11),($B40&lt;=Input!$O$13)),Input!$O$12,0))+(IF(AND(($B40&gt;=Input!$C$7),($B40&lt;=Input!$O$15)),Input!$O$14,0))+(IF(AND(($B40&gt;Input!$O$15),($B40&lt;=Input!$O$17)),Input!$O$16,0))+(IF(AND(($B40&gt;=Input!$C$7),($B40&lt;=Input!$O$19)),Input!$O$18,0))+(IF(AND(($B40&gt;Input!$O$19),($B40&lt;=Input!$O$21)),Input!$O$20,0))</f>
        <v>-1500</v>
      </c>
    </row>
    <row r="41" customFormat="false" ht="12.05" hidden="false" customHeight="false" outlineLevel="0" collapsed="false">
      <c r="A41" s="96" t="n">
        <v>37</v>
      </c>
      <c r="B41" s="77" t="n">
        <f aca="false">EOMONTH(Input!$C$7,A41)</f>
        <v>44043</v>
      </c>
      <c r="C41" s="77"/>
      <c r="D41" s="78" t="n">
        <f aca="false">(IF(AND(($B41&gt;=Input!$C$7),($B41&lt;=Input!$O$11)),Input!$O$10,0))+(IF(AND(($B41&gt;Input!$O$11),($B41&lt;=Input!$O$13)),Input!$O$12,0))+(IF(AND(($B41&gt;=Input!$C$7),($B41&lt;=Input!$O$15)),Input!$O$14,0))+(IF(AND(($B41&gt;Input!$O$15),($B41&lt;=Input!$O$17)),Input!$O$16,0))+(IF(AND(($B41&gt;=Input!$C$7),($B41&lt;=Input!$O$19)),Input!$O$18,0))+(IF(AND(($B41&gt;Input!$O$19),($B41&lt;=Input!$O$21)),Input!$O$20,0))</f>
        <v>-1500</v>
      </c>
    </row>
    <row r="42" customFormat="false" ht="12.05" hidden="false" customHeight="false" outlineLevel="0" collapsed="false">
      <c r="A42" s="96" t="n">
        <v>38</v>
      </c>
      <c r="B42" s="77" t="n">
        <f aca="false">EOMONTH(Input!$C$7,A42)</f>
        <v>44074</v>
      </c>
      <c r="C42" s="77"/>
      <c r="D42" s="78" t="n">
        <f aca="false">(IF(AND(($B42&gt;=Input!$C$7),($B42&lt;=Input!$O$11)),Input!$O$10,0))+(IF(AND(($B42&gt;Input!$O$11),($B42&lt;=Input!$O$13)),Input!$O$12,0))+(IF(AND(($B42&gt;=Input!$C$7),($B42&lt;=Input!$O$15)),Input!$O$14,0))+(IF(AND(($B42&gt;Input!$O$15),($B42&lt;=Input!$O$17)),Input!$O$16,0))+(IF(AND(($B42&gt;=Input!$C$7),($B42&lt;=Input!$O$19)),Input!$O$18,0))+(IF(AND(($B42&gt;Input!$O$19),($B42&lt;=Input!$O$21)),Input!$O$20,0))</f>
        <v>-1500</v>
      </c>
    </row>
    <row r="43" customFormat="false" ht="12.05" hidden="false" customHeight="false" outlineLevel="0" collapsed="false">
      <c r="A43" s="96" t="n">
        <v>39</v>
      </c>
      <c r="B43" s="77" t="n">
        <f aca="false">EOMONTH(Input!$C$7,A43)</f>
        <v>44104</v>
      </c>
      <c r="C43" s="77"/>
      <c r="D43" s="78" t="n">
        <f aca="false">(IF(AND(($B43&gt;=Input!$C$7),($B43&lt;=Input!$O$11)),Input!$O$10,0))+(IF(AND(($B43&gt;Input!$O$11),($B43&lt;=Input!$O$13)),Input!$O$12,0))+(IF(AND(($B43&gt;=Input!$C$7),($B43&lt;=Input!$O$15)),Input!$O$14,0))+(IF(AND(($B43&gt;Input!$O$15),($B43&lt;=Input!$O$17)),Input!$O$16,0))+(IF(AND(($B43&gt;=Input!$C$7),($B43&lt;=Input!$O$19)),Input!$O$18,0))+(IF(AND(($B43&gt;Input!$O$19),($B43&lt;=Input!$O$21)),Input!$O$20,0))</f>
        <v>-1500</v>
      </c>
    </row>
    <row r="44" customFormat="false" ht="12.05" hidden="false" customHeight="false" outlineLevel="0" collapsed="false">
      <c r="A44" s="96" t="n">
        <v>40</v>
      </c>
      <c r="B44" s="77" t="n">
        <f aca="false">EOMONTH(Input!$C$7,A44)</f>
        <v>44135</v>
      </c>
      <c r="C44" s="77"/>
      <c r="D44" s="78" t="n">
        <f aca="false">(IF(AND(($B44&gt;=Input!$C$7),($B44&lt;=Input!$O$11)),Input!$O$10,0))+(IF(AND(($B44&gt;Input!$O$11),($B44&lt;=Input!$O$13)),Input!$O$12,0))+(IF(AND(($B44&gt;=Input!$C$7),($B44&lt;=Input!$O$15)),Input!$O$14,0))+(IF(AND(($B44&gt;Input!$O$15),($B44&lt;=Input!$O$17)),Input!$O$16,0))+(IF(AND(($B44&gt;=Input!$C$7),($B44&lt;=Input!$O$19)),Input!$O$18,0))+(IF(AND(($B44&gt;Input!$O$19),($B44&lt;=Input!$O$21)),Input!$O$20,0))</f>
        <v>-1500</v>
      </c>
    </row>
    <row r="45" customFormat="false" ht="12.05" hidden="false" customHeight="false" outlineLevel="0" collapsed="false">
      <c r="A45" s="96" t="n">
        <v>41</v>
      </c>
      <c r="B45" s="77" t="n">
        <f aca="false">EOMONTH(Input!$C$7,A45)</f>
        <v>44165</v>
      </c>
      <c r="C45" s="77"/>
      <c r="D45" s="78" t="n">
        <f aca="false">(IF(AND(($B45&gt;=Input!$C$7),($B45&lt;=Input!$O$11)),Input!$O$10,0))+(IF(AND(($B45&gt;Input!$O$11),($B45&lt;=Input!$O$13)),Input!$O$12,0))+(IF(AND(($B45&gt;=Input!$C$7),($B45&lt;=Input!$O$15)),Input!$O$14,0))+(IF(AND(($B45&gt;Input!$O$15),($B45&lt;=Input!$O$17)),Input!$O$16,0))+(IF(AND(($B45&gt;=Input!$C$7),($B45&lt;=Input!$O$19)),Input!$O$18,0))+(IF(AND(($B45&gt;Input!$O$19),($B45&lt;=Input!$O$21)),Input!$O$20,0))</f>
        <v>-1500</v>
      </c>
    </row>
    <row r="46" customFormat="false" ht="12.05" hidden="false" customHeight="false" outlineLevel="0" collapsed="false">
      <c r="A46" s="96" t="n">
        <v>42</v>
      </c>
      <c r="B46" s="77" t="n">
        <f aca="false">EOMONTH(Input!$C$7,A46)</f>
        <v>44196</v>
      </c>
      <c r="C46" s="77"/>
      <c r="D46" s="78" t="n">
        <f aca="false">(IF(AND(($B46&gt;=Input!$C$7),($B46&lt;=Input!$O$11)),Input!$O$10,0))+(IF(AND(($B46&gt;Input!$O$11),($B46&lt;=Input!$O$13)),Input!$O$12,0))+(IF(AND(($B46&gt;=Input!$C$7),($B46&lt;=Input!$O$15)),Input!$O$14,0))+(IF(AND(($B46&gt;Input!$O$15),($B46&lt;=Input!$O$17)),Input!$O$16,0))+(IF(AND(($B46&gt;=Input!$C$7),($B46&lt;=Input!$O$19)),Input!$O$18,0))+(IF(AND(($B46&gt;Input!$O$19),($B46&lt;=Input!$O$21)),Input!$O$20,0))</f>
        <v>-1500</v>
      </c>
    </row>
    <row r="47" customFormat="false" ht="12.05" hidden="false" customHeight="false" outlineLevel="0" collapsed="false">
      <c r="A47" s="96" t="n">
        <v>43</v>
      </c>
      <c r="B47" s="77" t="n">
        <f aca="false">EOMONTH(Input!$C$7,A47)</f>
        <v>44227</v>
      </c>
      <c r="C47" s="77"/>
      <c r="D47" s="78" t="n">
        <f aca="false">(IF(AND(($B47&gt;=Input!$C$7),($B47&lt;=Input!$O$11)),Input!$O$10,0))+(IF(AND(($B47&gt;Input!$O$11),($B47&lt;=Input!$O$13)),Input!$O$12,0))+(IF(AND(($B47&gt;=Input!$C$7),($B47&lt;=Input!$O$15)),Input!$O$14,0))+(IF(AND(($B47&gt;Input!$O$15),($B47&lt;=Input!$O$17)),Input!$O$16,0))+(IF(AND(($B47&gt;=Input!$C$7),($B47&lt;=Input!$O$19)),Input!$O$18,0))+(IF(AND(($B47&gt;Input!$O$19),($B47&lt;=Input!$O$21)),Input!$O$20,0))</f>
        <v>-1500</v>
      </c>
    </row>
    <row r="48" customFormat="false" ht="12.05" hidden="false" customHeight="false" outlineLevel="0" collapsed="false">
      <c r="A48" s="96" t="n">
        <v>44</v>
      </c>
      <c r="B48" s="77" t="n">
        <f aca="false">EOMONTH(Input!$C$7,A48)</f>
        <v>44255</v>
      </c>
      <c r="C48" s="77"/>
      <c r="D48" s="78" t="n">
        <f aca="false">(IF(AND(($B48&gt;=Input!$C$7),($B48&lt;=Input!$O$11)),Input!$O$10,0))+(IF(AND(($B48&gt;Input!$O$11),($B48&lt;=Input!$O$13)),Input!$O$12,0))+(IF(AND(($B48&gt;=Input!$C$7),($B48&lt;=Input!$O$15)),Input!$O$14,0))+(IF(AND(($B48&gt;Input!$O$15),($B48&lt;=Input!$O$17)),Input!$O$16,0))+(IF(AND(($B48&gt;=Input!$C$7),($B48&lt;=Input!$O$19)),Input!$O$18,0))+(IF(AND(($B48&gt;Input!$O$19),($B48&lt;=Input!$O$21)),Input!$O$20,0))</f>
        <v>-1500</v>
      </c>
    </row>
    <row r="49" customFormat="false" ht="12.05" hidden="false" customHeight="false" outlineLevel="0" collapsed="false">
      <c r="A49" s="96" t="n">
        <v>45</v>
      </c>
      <c r="B49" s="77" t="n">
        <f aca="false">EOMONTH(Input!$C$7,A49)</f>
        <v>44286</v>
      </c>
      <c r="C49" s="77"/>
      <c r="D49" s="78" t="n">
        <f aca="false">(IF(AND(($B49&gt;=Input!$C$7),($B49&lt;=Input!$O$11)),Input!$O$10,0))+(IF(AND(($B49&gt;Input!$O$11),($B49&lt;=Input!$O$13)),Input!$O$12,0))+(IF(AND(($B49&gt;=Input!$C$7),($B49&lt;=Input!$O$15)),Input!$O$14,0))+(IF(AND(($B49&gt;Input!$O$15),($B49&lt;=Input!$O$17)),Input!$O$16,0))+(IF(AND(($B49&gt;=Input!$C$7),($B49&lt;=Input!$O$19)),Input!$O$18,0))+(IF(AND(($B49&gt;Input!$O$19),($B49&lt;=Input!$O$21)),Input!$O$20,0))</f>
        <v>-1500</v>
      </c>
    </row>
    <row r="50" customFormat="false" ht="12.05" hidden="false" customHeight="false" outlineLevel="0" collapsed="false">
      <c r="A50" s="96" t="n">
        <v>46</v>
      </c>
      <c r="B50" s="77" t="n">
        <f aca="false">EOMONTH(Input!$C$7,A50)</f>
        <v>44316</v>
      </c>
      <c r="C50" s="77"/>
      <c r="D50" s="78" t="n">
        <f aca="false">(IF(AND(($B50&gt;=Input!$C$7),($B50&lt;=Input!$O$11)),Input!$O$10,0))+(IF(AND(($B50&gt;Input!$O$11),($B50&lt;=Input!$O$13)),Input!$O$12,0))+(IF(AND(($B50&gt;=Input!$C$7),($B50&lt;=Input!$O$15)),Input!$O$14,0))+(IF(AND(($B50&gt;Input!$O$15),($B50&lt;=Input!$O$17)),Input!$O$16,0))+(IF(AND(($B50&gt;=Input!$C$7),($B50&lt;=Input!$O$19)),Input!$O$18,0))+(IF(AND(($B50&gt;Input!$O$19),($B50&lt;=Input!$O$21)),Input!$O$20,0))</f>
        <v>-1500</v>
      </c>
    </row>
    <row r="51" customFormat="false" ht="12.05" hidden="false" customHeight="false" outlineLevel="0" collapsed="false">
      <c r="A51" s="96" t="n">
        <v>47</v>
      </c>
      <c r="B51" s="77" t="n">
        <f aca="false">EOMONTH(Input!$C$7,A51)</f>
        <v>44347</v>
      </c>
      <c r="C51" s="77"/>
      <c r="D51" s="78" t="n">
        <f aca="false">(IF(AND(($B51&gt;=Input!$C$7),($B51&lt;=Input!$O$11)),Input!$O$10,0))+(IF(AND(($B51&gt;Input!$O$11),($B51&lt;=Input!$O$13)),Input!$O$12,0))+(IF(AND(($B51&gt;=Input!$C$7),($B51&lt;=Input!$O$15)),Input!$O$14,0))+(IF(AND(($B51&gt;Input!$O$15),($B51&lt;=Input!$O$17)),Input!$O$16,0))+(IF(AND(($B51&gt;=Input!$C$7),($B51&lt;=Input!$O$19)),Input!$O$18,0))+(IF(AND(($B51&gt;Input!$O$19),($B51&lt;=Input!$O$21)),Input!$O$20,0))</f>
        <v>-1500</v>
      </c>
    </row>
    <row r="52" customFormat="false" ht="12.05" hidden="false" customHeight="false" outlineLevel="0" collapsed="false">
      <c r="A52" s="96" t="n">
        <v>48</v>
      </c>
      <c r="B52" s="77" t="n">
        <f aca="false">EOMONTH(Input!$C$7,A52)</f>
        <v>44377</v>
      </c>
      <c r="C52" s="77"/>
      <c r="D52" s="78" t="n">
        <f aca="false">(IF(AND(($B52&gt;=Input!$C$7),($B52&lt;=Input!$O$11)),Input!$O$10,0))+(IF(AND(($B52&gt;Input!$O$11),($B52&lt;=Input!$O$13)),Input!$O$12,0))+(IF(AND(($B52&gt;=Input!$C$7),($B52&lt;=Input!$O$15)),Input!$O$14,0))+(IF(AND(($B52&gt;Input!$O$15),($B52&lt;=Input!$O$17)),Input!$O$16,0))+(IF(AND(($B52&gt;=Input!$C$7),($B52&lt;=Input!$O$19)),Input!$O$18,0))+(IF(AND(($B52&gt;Input!$O$19),($B52&lt;=Input!$O$21)),Input!$O$20,0))</f>
        <v>-1500</v>
      </c>
    </row>
    <row r="53" customFormat="false" ht="12.05" hidden="false" customHeight="false" outlineLevel="0" collapsed="false">
      <c r="A53" s="96" t="n">
        <v>49</v>
      </c>
      <c r="B53" s="77" t="n">
        <f aca="false">EOMONTH(Input!$C$7,A53)</f>
        <v>44408</v>
      </c>
      <c r="C53" s="77"/>
      <c r="D53" s="78" t="n">
        <f aca="false">(IF(AND(($B53&gt;=Input!$C$7),($B53&lt;=Input!$O$11)),Input!$O$10,0))+(IF(AND(($B53&gt;Input!$O$11),($B53&lt;=Input!$O$13)),Input!$O$12,0))+(IF(AND(($B53&gt;=Input!$C$7),($B53&lt;=Input!$O$15)),Input!$O$14,0))+(IF(AND(($B53&gt;Input!$O$15),($B53&lt;=Input!$O$17)),Input!$O$16,0))+(IF(AND(($B53&gt;=Input!$C$7),($B53&lt;=Input!$O$19)),Input!$O$18,0))+(IF(AND(($B53&gt;Input!$O$19),($B53&lt;=Input!$O$21)),Input!$O$20,0))</f>
        <v>-1500</v>
      </c>
    </row>
    <row r="54" customFormat="false" ht="12.05" hidden="false" customHeight="false" outlineLevel="0" collapsed="false">
      <c r="A54" s="96" t="n">
        <v>50</v>
      </c>
      <c r="B54" s="77" t="n">
        <f aca="false">EOMONTH(Input!$C$7,A54)</f>
        <v>44439</v>
      </c>
      <c r="C54" s="77"/>
      <c r="D54" s="78" t="n">
        <f aca="false">(IF(AND(($B54&gt;=Input!$C$7),($B54&lt;=Input!$O$11)),Input!$O$10,0))+(IF(AND(($B54&gt;Input!$O$11),($B54&lt;=Input!$O$13)),Input!$O$12,0))+(IF(AND(($B54&gt;=Input!$C$7),($B54&lt;=Input!$O$15)),Input!$O$14,0))+(IF(AND(($B54&gt;Input!$O$15),($B54&lt;=Input!$O$17)),Input!$O$16,0))+(IF(AND(($B54&gt;=Input!$C$7),($B54&lt;=Input!$O$19)),Input!$O$18,0))+(IF(AND(($B54&gt;Input!$O$19),($B54&lt;=Input!$O$21)),Input!$O$20,0))</f>
        <v>-1500</v>
      </c>
    </row>
    <row r="55" customFormat="false" ht="12.05" hidden="false" customHeight="false" outlineLevel="0" collapsed="false">
      <c r="A55" s="96" t="n">
        <v>51</v>
      </c>
      <c r="B55" s="77" t="n">
        <f aca="false">EOMONTH(Input!$C$7,A55)</f>
        <v>44469</v>
      </c>
      <c r="C55" s="77"/>
      <c r="D55" s="78" t="n">
        <f aca="false">(IF(AND(($B55&gt;=Input!$C$7),($B55&lt;=Input!$O$11)),Input!$O$10,0))+(IF(AND(($B55&gt;Input!$O$11),($B55&lt;=Input!$O$13)),Input!$O$12,0))+(IF(AND(($B55&gt;=Input!$C$7),($B55&lt;=Input!$O$15)),Input!$O$14,0))+(IF(AND(($B55&gt;Input!$O$15),($B55&lt;=Input!$O$17)),Input!$O$16,0))+(IF(AND(($B55&gt;=Input!$C$7),($B55&lt;=Input!$O$19)),Input!$O$18,0))+(IF(AND(($B55&gt;Input!$O$19),($B55&lt;=Input!$O$21)),Input!$O$20,0))</f>
        <v>-1500</v>
      </c>
    </row>
    <row r="56" customFormat="false" ht="12.05" hidden="false" customHeight="false" outlineLevel="0" collapsed="false">
      <c r="A56" s="96" t="n">
        <v>52</v>
      </c>
      <c r="B56" s="77" t="n">
        <f aca="false">EOMONTH(Input!$C$7,A56)</f>
        <v>44500</v>
      </c>
      <c r="C56" s="77"/>
      <c r="D56" s="78" t="n">
        <f aca="false">(IF(AND(($B56&gt;=Input!$C$7),($B56&lt;=Input!$O$11)),Input!$O$10,0))+(IF(AND(($B56&gt;Input!$O$11),($B56&lt;=Input!$O$13)),Input!$O$12,0))+(IF(AND(($B56&gt;=Input!$C$7),($B56&lt;=Input!$O$15)),Input!$O$14,0))+(IF(AND(($B56&gt;Input!$O$15),($B56&lt;=Input!$O$17)),Input!$O$16,0))+(IF(AND(($B56&gt;=Input!$C$7),($B56&lt;=Input!$O$19)),Input!$O$18,0))+(IF(AND(($B56&gt;Input!$O$19),($B56&lt;=Input!$O$21)),Input!$O$20,0))</f>
        <v>-1500</v>
      </c>
    </row>
    <row r="57" customFormat="false" ht="12.05" hidden="false" customHeight="false" outlineLevel="0" collapsed="false">
      <c r="A57" s="96" t="n">
        <v>53</v>
      </c>
      <c r="B57" s="77" t="n">
        <f aca="false">EOMONTH(Input!$C$7,A57)</f>
        <v>44530</v>
      </c>
      <c r="C57" s="77"/>
      <c r="D57" s="78" t="n">
        <f aca="false">(IF(AND(($B57&gt;=Input!$C$7),($B57&lt;=Input!$O$11)),Input!$O$10,0))+(IF(AND(($B57&gt;Input!$O$11),($B57&lt;=Input!$O$13)),Input!$O$12,0))+(IF(AND(($B57&gt;=Input!$C$7),($B57&lt;=Input!$O$15)),Input!$O$14,0))+(IF(AND(($B57&gt;Input!$O$15),($B57&lt;=Input!$O$17)),Input!$O$16,0))+(IF(AND(($B57&gt;=Input!$C$7),($B57&lt;=Input!$O$19)),Input!$O$18,0))+(IF(AND(($B57&gt;Input!$O$19),($B57&lt;=Input!$O$21)),Input!$O$20,0))</f>
        <v>-1500</v>
      </c>
    </row>
    <row r="58" customFormat="false" ht="12.05" hidden="false" customHeight="false" outlineLevel="0" collapsed="false">
      <c r="A58" s="96" t="n">
        <v>54</v>
      </c>
      <c r="B58" s="77" t="n">
        <f aca="false">EOMONTH(Input!$C$7,A58)</f>
        <v>44561</v>
      </c>
      <c r="C58" s="77"/>
      <c r="D58" s="78" t="n">
        <f aca="false">(IF(AND(($B58&gt;=Input!$C$7),($B58&lt;=Input!$O$11)),Input!$O$10,0))+(IF(AND(($B58&gt;Input!$O$11),($B58&lt;=Input!$O$13)),Input!$O$12,0))+(IF(AND(($B58&gt;=Input!$C$7),($B58&lt;=Input!$O$15)),Input!$O$14,0))+(IF(AND(($B58&gt;Input!$O$15),($B58&lt;=Input!$O$17)),Input!$O$16,0))+(IF(AND(($B58&gt;=Input!$C$7),($B58&lt;=Input!$O$19)),Input!$O$18,0))+(IF(AND(($B58&gt;Input!$O$19),($B58&lt;=Input!$O$21)),Input!$O$20,0))</f>
        <v>-1500</v>
      </c>
    </row>
    <row r="59" customFormat="false" ht="12.05" hidden="false" customHeight="false" outlineLevel="0" collapsed="false">
      <c r="A59" s="96" t="n">
        <v>55</v>
      </c>
      <c r="B59" s="77" t="n">
        <f aca="false">EOMONTH(Input!$C$7,A59)</f>
        <v>44592</v>
      </c>
      <c r="C59" s="77"/>
      <c r="D59" s="78" t="n">
        <f aca="false">(IF(AND(($B59&gt;=Input!$C$7),($B59&lt;=Input!$O$11)),Input!$O$10,0))+(IF(AND(($B59&gt;Input!$O$11),($B59&lt;=Input!$O$13)),Input!$O$12,0))+(IF(AND(($B59&gt;=Input!$C$7),($B59&lt;=Input!$O$15)),Input!$O$14,0))+(IF(AND(($B59&gt;Input!$O$15),($B59&lt;=Input!$O$17)),Input!$O$16,0))+(IF(AND(($B59&gt;=Input!$C$7),($B59&lt;=Input!$O$19)),Input!$O$18,0))+(IF(AND(($B59&gt;Input!$O$19),($B59&lt;=Input!$O$21)),Input!$O$20,0))</f>
        <v>-1500</v>
      </c>
    </row>
    <row r="60" customFormat="false" ht="12.05" hidden="false" customHeight="false" outlineLevel="0" collapsed="false">
      <c r="A60" s="96" t="n">
        <v>56</v>
      </c>
      <c r="B60" s="77" t="n">
        <f aca="false">EOMONTH(Input!$C$7,A60)</f>
        <v>44620</v>
      </c>
      <c r="C60" s="77"/>
      <c r="D60" s="78" t="n">
        <f aca="false">(IF(AND(($B60&gt;=Input!$C$7),($B60&lt;=Input!$O$11)),Input!$O$10,0))+(IF(AND(($B60&gt;Input!$O$11),($B60&lt;=Input!$O$13)),Input!$O$12,0))+(IF(AND(($B60&gt;=Input!$C$7),($B60&lt;=Input!$O$15)),Input!$O$14,0))+(IF(AND(($B60&gt;Input!$O$15),($B60&lt;=Input!$O$17)),Input!$O$16,0))+(IF(AND(($B60&gt;=Input!$C$7),($B60&lt;=Input!$O$19)),Input!$O$18,0))+(IF(AND(($B60&gt;Input!$O$19),($B60&lt;=Input!$O$21)),Input!$O$20,0))</f>
        <v>-1500</v>
      </c>
    </row>
    <row r="61" customFormat="false" ht="12.05" hidden="false" customHeight="false" outlineLevel="0" collapsed="false">
      <c r="A61" s="96" t="n">
        <v>57</v>
      </c>
      <c r="B61" s="77" t="n">
        <f aca="false">EOMONTH(Input!$C$7,A61)</f>
        <v>44651</v>
      </c>
      <c r="C61" s="77"/>
      <c r="D61" s="78" t="n">
        <f aca="false">(IF(AND(($B61&gt;=Input!$C$7),($B61&lt;=Input!$O$11)),Input!$O$10,0))+(IF(AND(($B61&gt;Input!$O$11),($B61&lt;=Input!$O$13)),Input!$O$12,0))+(IF(AND(($B61&gt;=Input!$C$7),($B61&lt;=Input!$O$15)),Input!$O$14,0))+(IF(AND(($B61&gt;Input!$O$15),($B61&lt;=Input!$O$17)),Input!$O$16,0))+(IF(AND(($B61&gt;=Input!$C$7),($B61&lt;=Input!$O$19)),Input!$O$18,0))+(IF(AND(($B61&gt;Input!$O$19),($B61&lt;=Input!$O$21)),Input!$O$20,0))</f>
        <v>-1500</v>
      </c>
    </row>
    <row r="62" customFormat="false" ht="12.05" hidden="false" customHeight="false" outlineLevel="0" collapsed="false">
      <c r="A62" s="96" t="n">
        <v>58</v>
      </c>
      <c r="B62" s="77" t="n">
        <f aca="false">EOMONTH(Input!$C$7,A62)</f>
        <v>44681</v>
      </c>
      <c r="C62" s="77"/>
      <c r="D62" s="78" t="n">
        <f aca="false">(IF(AND(($B62&gt;=Input!$C$7),($B62&lt;=Input!$O$11)),Input!$O$10,0))+(IF(AND(($B62&gt;Input!$O$11),($B62&lt;=Input!$O$13)),Input!$O$12,0))+(IF(AND(($B62&gt;=Input!$C$7),($B62&lt;=Input!$O$15)),Input!$O$14,0))+(IF(AND(($B62&gt;Input!$O$15),($B62&lt;=Input!$O$17)),Input!$O$16,0))+(IF(AND(($B62&gt;=Input!$C$7),($B62&lt;=Input!$O$19)),Input!$O$18,0))+(IF(AND(($B62&gt;Input!$O$19),($B62&lt;=Input!$O$21)),Input!$O$20,0))</f>
        <v>-1500</v>
      </c>
    </row>
    <row r="63" customFormat="false" ht="12.05" hidden="false" customHeight="false" outlineLevel="0" collapsed="false">
      <c r="A63" s="96" t="n">
        <v>59</v>
      </c>
      <c r="B63" s="77" t="n">
        <f aca="false">EOMONTH(Input!$C$7,A63)</f>
        <v>44712</v>
      </c>
      <c r="C63" s="77"/>
      <c r="D63" s="78" t="n">
        <f aca="false">(IF(AND(($B63&gt;=Input!$C$7),($B63&lt;=Input!$O$11)),Input!$O$10,0))+(IF(AND(($B63&gt;Input!$O$11),($B63&lt;=Input!$O$13)),Input!$O$12,0))+(IF(AND(($B63&gt;=Input!$C$7),($B63&lt;=Input!$O$15)),Input!$O$14,0))+(IF(AND(($B63&gt;Input!$O$15),($B63&lt;=Input!$O$17)),Input!$O$16,0))+(IF(AND(($B63&gt;=Input!$C$7),($B63&lt;=Input!$O$19)),Input!$O$18,0))+(IF(AND(($B63&gt;Input!$O$19),($B63&lt;=Input!$O$21)),Input!$O$20,0))</f>
        <v>-1500</v>
      </c>
    </row>
    <row r="64" customFormat="false" ht="12.05" hidden="false" customHeight="false" outlineLevel="0" collapsed="false">
      <c r="A64" s="96" t="n">
        <v>60</v>
      </c>
      <c r="B64" s="77" t="n">
        <f aca="false">EOMONTH(Input!$C$7,A64)</f>
        <v>44742</v>
      </c>
      <c r="C64" s="77"/>
      <c r="D64" s="78" t="n">
        <f aca="false">(IF(AND(($B64&gt;=Input!$C$7),($B64&lt;=Input!$O$11)),Input!$O$10,0))+(IF(AND(($B64&gt;Input!$O$11),($B64&lt;=Input!$O$13)),Input!$O$12,0))+(IF(AND(($B64&gt;=Input!$C$7),($B64&lt;=Input!$O$15)),Input!$O$14,0))+(IF(AND(($B64&gt;Input!$O$15),($B64&lt;=Input!$O$17)),Input!$O$16,0))+(IF(AND(($B64&gt;=Input!$C$7),($B64&lt;=Input!$O$19)),Input!$O$18,0))+(IF(AND(($B64&gt;Input!$O$19),($B64&lt;=Input!$O$21)),Input!$O$20,0))</f>
        <v>-1500</v>
      </c>
    </row>
    <row r="65" customFormat="false" ht="12.05" hidden="false" customHeight="false" outlineLevel="0" collapsed="false">
      <c r="A65" s="96" t="n">
        <v>61</v>
      </c>
      <c r="B65" s="77" t="n">
        <f aca="false">EOMONTH(Input!$C$7,A65)</f>
        <v>44773</v>
      </c>
      <c r="C65" s="77"/>
      <c r="D65" s="78" t="n">
        <f aca="false">(IF(AND(($B65&gt;=Input!$C$7),($B65&lt;=Input!$O$11)),Input!$O$10,0))+(IF(AND(($B65&gt;Input!$O$11),($B65&lt;=Input!$O$13)),Input!$O$12,0))+(IF(AND(($B65&gt;=Input!$C$7),($B65&lt;=Input!$O$15)),Input!$O$14,0))+(IF(AND(($B65&gt;Input!$O$15),($B65&lt;=Input!$O$17)),Input!$O$16,0))+(IF(AND(($B65&gt;=Input!$C$7),($B65&lt;=Input!$O$19)),Input!$O$18,0))+(IF(AND(($B65&gt;Input!$O$19),($B65&lt;=Input!$O$21)),Input!$O$20,0))</f>
        <v>-1500</v>
      </c>
    </row>
    <row r="66" customFormat="false" ht="12.05" hidden="false" customHeight="false" outlineLevel="0" collapsed="false">
      <c r="A66" s="96" t="n">
        <v>62</v>
      </c>
      <c r="B66" s="77" t="n">
        <f aca="false">EOMONTH(Input!$C$7,A66)</f>
        <v>44804</v>
      </c>
      <c r="C66" s="77"/>
      <c r="D66" s="78" t="n">
        <f aca="false">(IF(AND(($B66&gt;=Input!$C$7),($B66&lt;=Input!$O$11)),Input!$O$10,0))+(IF(AND(($B66&gt;Input!$O$11),($B66&lt;=Input!$O$13)),Input!$O$12,0))+(IF(AND(($B66&gt;=Input!$C$7),($B66&lt;=Input!$O$15)),Input!$O$14,0))+(IF(AND(($B66&gt;Input!$O$15),($B66&lt;=Input!$O$17)),Input!$O$16,0))+(IF(AND(($B66&gt;=Input!$C$7),($B66&lt;=Input!$O$19)),Input!$O$18,0))+(IF(AND(($B66&gt;Input!$O$19),($B66&lt;=Input!$O$21)),Input!$O$20,0))</f>
        <v>-1500</v>
      </c>
    </row>
    <row r="67" customFormat="false" ht="12.05" hidden="false" customHeight="false" outlineLevel="0" collapsed="false">
      <c r="A67" s="96" t="n">
        <v>63</v>
      </c>
      <c r="B67" s="77" t="n">
        <f aca="false">EOMONTH(Input!$C$7,A67)</f>
        <v>44834</v>
      </c>
      <c r="C67" s="77"/>
      <c r="D67" s="78" t="n">
        <f aca="false">(IF(AND(($B67&gt;=Input!$C$7),($B67&lt;=Input!$O$11)),Input!$O$10,0))+(IF(AND(($B67&gt;Input!$O$11),($B67&lt;=Input!$O$13)),Input!$O$12,0))+(IF(AND(($B67&gt;=Input!$C$7),($B67&lt;=Input!$O$15)),Input!$O$14,0))+(IF(AND(($B67&gt;Input!$O$15),($B67&lt;=Input!$O$17)),Input!$O$16,0))+(IF(AND(($B67&gt;=Input!$C$7),($B67&lt;=Input!$O$19)),Input!$O$18,0))+(IF(AND(($B67&gt;Input!$O$19),($B67&lt;=Input!$O$21)),Input!$O$20,0))</f>
        <v>-1500</v>
      </c>
    </row>
    <row r="68" customFormat="false" ht="12.05" hidden="false" customHeight="false" outlineLevel="0" collapsed="false">
      <c r="A68" s="96" t="n">
        <v>64</v>
      </c>
      <c r="B68" s="77" t="n">
        <f aca="false">EOMONTH(Input!$C$7,A68)</f>
        <v>44865</v>
      </c>
      <c r="C68" s="77"/>
      <c r="D68" s="78" t="n">
        <f aca="false">(IF(AND(($B68&gt;=Input!$C$7),($B68&lt;=Input!$O$11)),Input!$O$10,0))+(IF(AND(($B68&gt;Input!$O$11),($B68&lt;=Input!$O$13)),Input!$O$12,0))+(IF(AND(($B68&gt;=Input!$C$7),($B68&lt;=Input!$O$15)),Input!$O$14,0))+(IF(AND(($B68&gt;Input!$O$15),($B68&lt;=Input!$O$17)),Input!$O$16,0))+(IF(AND(($B68&gt;=Input!$C$7),($B68&lt;=Input!$O$19)),Input!$O$18,0))+(IF(AND(($B68&gt;Input!$O$19),($B68&lt;=Input!$O$21)),Input!$O$20,0))</f>
        <v>-1500</v>
      </c>
    </row>
    <row r="69" customFormat="false" ht="12.05" hidden="false" customHeight="false" outlineLevel="0" collapsed="false">
      <c r="A69" s="96" t="n">
        <v>65</v>
      </c>
      <c r="B69" s="77" t="n">
        <f aca="false">EOMONTH(Input!$C$7,A69)</f>
        <v>44895</v>
      </c>
      <c r="C69" s="77"/>
      <c r="D69" s="78" t="n">
        <f aca="false">(IF(AND(($B69&gt;=Input!$C$7),($B69&lt;=Input!$O$11)),Input!$O$10,0))+(IF(AND(($B69&gt;Input!$O$11),($B69&lt;=Input!$O$13)),Input!$O$12,0))+(IF(AND(($B69&gt;=Input!$C$7),($B69&lt;=Input!$O$15)),Input!$O$14,0))+(IF(AND(($B69&gt;Input!$O$15),($B69&lt;=Input!$O$17)),Input!$O$16,0))+(IF(AND(($B69&gt;=Input!$C$7),($B69&lt;=Input!$O$19)),Input!$O$18,0))+(IF(AND(($B69&gt;Input!$O$19),($B69&lt;=Input!$O$21)),Input!$O$20,0))</f>
        <v>-1500</v>
      </c>
    </row>
    <row r="70" customFormat="false" ht="12.05" hidden="false" customHeight="false" outlineLevel="0" collapsed="false">
      <c r="A70" s="96" t="n">
        <v>66</v>
      </c>
      <c r="B70" s="77" t="n">
        <f aca="false">EOMONTH(Input!$C$7,A70)</f>
        <v>44926</v>
      </c>
      <c r="C70" s="77"/>
      <c r="D70" s="78" t="n">
        <f aca="false">(IF(AND(($B70&gt;=Input!$C$7),($B70&lt;=Input!$O$11)),Input!$O$10,0))+(IF(AND(($B70&gt;Input!$O$11),($B70&lt;=Input!$O$13)),Input!$O$12,0))+(IF(AND(($B70&gt;=Input!$C$7),($B70&lt;=Input!$O$15)),Input!$O$14,0))+(IF(AND(($B70&gt;Input!$O$15),($B70&lt;=Input!$O$17)),Input!$O$16,0))+(IF(AND(($B70&gt;=Input!$C$7),($B70&lt;=Input!$O$19)),Input!$O$18,0))+(IF(AND(($B70&gt;Input!$O$19),($B70&lt;=Input!$O$21)),Input!$O$20,0))</f>
        <v>-1500</v>
      </c>
    </row>
    <row r="71" customFormat="false" ht="12.05" hidden="false" customHeight="false" outlineLevel="0" collapsed="false">
      <c r="A71" s="96" t="n">
        <v>67</v>
      </c>
      <c r="B71" s="77" t="n">
        <f aca="false">EOMONTH(Input!$C$7,A71)</f>
        <v>44957</v>
      </c>
      <c r="C71" s="77"/>
      <c r="D71" s="78" t="n">
        <f aca="false">(IF(AND(($B71&gt;=Input!$C$7),($B71&lt;=Input!$O$11)),Input!$O$10,0))+(IF(AND(($B71&gt;Input!$O$11),($B71&lt;=Input!$O$13)),Input!$O$12,0))+(IF(AND(($B71&gt;=Input!$C$7),($B71&lt;=Input!$O$15)),Input!$O$14,0))+(IF(AND(($B71&gt;Input!$O$15),($B71&lt;=Input!$O$17)),Input!$O$16,0))+(IF(AND(($B71&gt;=Input!$C$7),($B71&lt;=Input!$O$19)),Input!$O$18,0))+(IF(AND(($B71&gt;Input!$O$19),($B71&lt;=Input!$O$21)),Input!$O$20,0))</f>
        <v>-1500</v>
      </c>
    </row>
    <row r="72" customFormat="false" ht="12.05" hidden="false" customHeight="false" outlineLevel="0" collapsed="false">
      <c r="A72" s="96" t="n">
        <v>68</v>
      </c>
      <c r="B72" s="77" t="n">
        <f aca="false">EOMONTH(Input!$C$7,A72)</f>
        <v>44985</v>
      </c>
      <c r="C72" s="77"/>
      <c r="D72" s="78" t="n">
        <f aca="false">(IF(AND(($B72&gt;=Input!$C$7),($B72&lt;=Input!$O$11)),Input!$O$10,0))+(IF(AND(($B72&gt;Input!$O$11),($B72&lt;=Input!$O$13)),Input!$O$12,0))+(IF(AND(($B72&gt;=Input!$C$7),($B72&lt;=Input!$O$15)),Input!$O$14,0))+(IF(AND(($B72&gt;Input!$O$15),($B72&lt;=Input!$O$17)),Input!$O$16,0))+(IF(AND(($B72&gt;=Input!$C$7),($B72&lt;=Input!$O$19)),Input!$O$18,0))+(IF(AND(($B72&gt;Input!$O$19),($B72&lt;=Input!$O$21)),Input!$O$20,0))</f>
        <v>-1500</v>
      </c>
    </row>
    <row r="73" customFormat="false" ht="12.05" hidden="false" customHeight="false" outlineLevel="0" collapsed="false">
      <c r="A73" s="96" t="n">
        <v>69</v>
      </c>
      <c r="B73" s="77" t="n">
        <f aca="false">EOMONTH(Input!$C$7,A73)</f>
        <v>45016</v>
      </c>
      <c r="C73" s="77"/>
      <c r="D73" s="78" t="n">
        <f aca="false">(IF(AND(($B73&gt;=Input!$C$7),($B73&lt;=Input!$O$11)),Input!$O$10,0))+(IF(AND(($B73&gt;Input!$O$11),($B73&lt;=Input!$O$13)),Input!$O$12,0))+(IF(AND(($B73&gt;=Input!$C$7),($B73&lt;=Input!$O$15)),Input!$O$14,0))+(IF(AND(($B73&gt;Input!$O$15),($B73&lt;=Input!$O$17)),Input!$O$16,0))+(IF(AND(($B73&gt;=Input!$C$7),($B73&lt;=Input!$O$19)),Input!$O$18,0))+(IF(AND(($B73&gt;Input!$O$19),($B73&lt;=Input!$O$21)),Input!$O$20,0))</f>
        <v>-1500</v>
      </c>
    </row>
    <row r="74" customFormat="false" ht="12.05" hidden="false" customHeight="false" outlineLevel="0" collapsed="false">
      <c r="A74" s="96" t="n">
        <v>70</v>
      </c>
      <c r="B74" s="77" t="n">
        <f aca="false">EOMONTH(Input!$C$7,A74)</f>
        <v>45046</v>
      </c>
      <c r="C74" s="77"/>
      <c r="D74" s="78" t="n">
        <f aca="false">(IF(AND(($B74&gt;=Input!$C$7),($B74&lt;=Input!$O$11)),Input!$O$10,0))+(IF(AND(($B74&gt;Input!$O$11),($B74&lt;=Input!$O$13)),Input!$O$12,0))+(IF(AND(($B74&gt;=Input!$C$7),($B74&lt;=Input!$O$15)),Input!$O$14,0))+(IF(AND(($B74&gt;Input!$O$15),($B74&lt;=Input!$O$17)),Input!$O$16,0))+(IF(AND(($B74&gt;=Input!$C$7),($B74&lt;=Input!$O$19)),Input!$O$18,0))+(IF(AND(($B74&gt;Input!$O$19),($B74&lt;=Input!$O$21)),Input!$O$20,0))</f>
        <v>-1500</v>
      </c>
    </row>
    <row r="75" customFormat="false" ht="12.05" hidden="false" customHeight="false" outlineLevel="0" collapsed="false">
      <c r="A75" s="96" t="n">
        <v>71</v>
      </c>
      <c r="B75" s="77" t="n">
        <f aca="false">EOMONTH(Input!$C$7,A75)</f>
        <v>45077</v>
      </c>
      <c r="C75" s="77"/>
      <c r="D75" s="78" t="n">
        <f aca="false">(IF(AND(($B75&gt;=Input!$C$7),($B75&lt;=Input!$O$11)),Input!$O$10,0))+(IF(AND(($B75&gt;Input!$O$11),($B75&lt;=Input!$O$13)),Input!$O$12,0))+(IF(AND(($B75&gt;=Input!$C$7),($B75&lt;=Input!$O$15)),Input!$O$14,0))+(IF(AND(($B75&gt;Input!$O$15),($B75&lt;=Input!$O$17)),Input!$O$16,0))+(IF(AND(($B75&gt;=Input!$C$7),($B75&lt;=Input!$O$19)),Input!$O$18,0))+(IF(AND(($B75&gt;Input!$O$19),($B75&lt;=Input!$O$21)),Input!$O$20,0))</f>
        <v>-1500</v>
      </c>
    </row>
    <row r="76" customFormat="false" ht="12.05" hidden="false" customHeight="false" outlineLevel="0" collapsed="false">
      <c r="A76" s="96" t="n">
        <v>72</v>
      </c>
      <c r="B76" s="77" t="n">
        <f aca="false">EOMONTH(Input!$C$7,A76)</f>
        <v>45107</v>
      </c>
      <c r="C76" s="77"/>
      <c r="D76" s="78" t="n">
        <f aca="false">(IF(AND(($B76&gt;=Input!$C$7),($B76&lt;=Input!$O$11)),Input!$O$10,0))+(IF(AND(($B76&gt;Input!$O$11),($B76&lt;=Input!$O$13)),Input!$O$12,0))+(IF(AND(($B76&gt;=Input!$C$7),($B76&lt;=Input!$O$15)),Input!$O$14,0))+(IF(AND(($B76&gt;Input!$O$15),($B76&lt;=Input!$O$17)),Input!$O$16,0))+(IF(AND(($B76&gt;=Input!$C$7),($B76&lt;=Input!$O$19)),Input!$O$18,0))+(IF(AND(($B76&gt;Input!$O$19),($B76&lt;=Input!$O$21)),Input!$O$20,0))</f>
        <v>-1500</v>
      </c>
    </row>
    <row r="77" customFormat="false" ht="12.05" hidden="false" customHeight="false" outlineLevel="0" collapsed="false">
      <c r="A77" s="96" t="n">
        <v>73</v>
      </c>
      <c r="B77" s="77" t="n">
        <f aca="false">EOMONTH(Input!$C$7,A77)</f>
        <v>45138</v>
      </c>
      <c r="C77" s="77"/>
      <c r="D77" s="78" t="n">
        <f aca="false">(IF(AND(($B77&gt;=Input!$C$7),($B77&lt;=Input!$O$11)),Input!$O$10,0))+(IF(AND(($B77&gt;Input!$O$11),($B77&lt;=Input!$O$13)),Input!$O$12,0))+(IF(AND(($B77&gt;=Input!$C$7),($B77&lt;=Input!$O$15)),Input!$O$14,0))+(IF(AND(($B77&gt;Input!$O$15),($B77&lt;=Input!$O$17)),Input!$O$16,0))+(IF(AND(($B77&gt;=Input!$C$7),($B77&lt;=Input!$O$19)),Input!$O$18,0))+(IF(AND(($B77&gt;Input!$O$19),($B77&lt;=Input!$O$21)),Input!$O$20,0))</f>
        <v>-750</v>
      </c>
    </row>
    <row r="78" customFormat="false" ht="12.05" hidden="false" customHeight="false" outlineLevel="0" collapsed="false">
      <c r="A78" s="96" t="n">
        <v>74</v>
      </c>
      <c r="B78" s="77" t="n">
        <f aca="false">EOMONTH(Input!$C$7,A78)</f>
        <v>45169</v>
      </c>
      <c r="C78" s="77"/>
      <c r="D78" s="78" t="n">
        <f aca="false">(IF(AND(($B78&gt;=Input!$C$7),($B78&lt;=Input!$O$11)),Input!$O$10,0))+(IF(AND(($B78&gt;Input!$O$11),($B78&lt;=Input!$O$13)),Input!$O$12,0))+(IF(AND(($B78&gt;=Input!$C$7),($B78&lt;=Input!$O$15)),Input!$O$14,0))+(IF(AND(($B78&gt;Input!$O$15),($B78&lt;=Input!$O$17)),Input!$O$16,0))+(IF(AND(($B78&gt;=Input!$C$7),($B78&lt;=Input!$O$19)),Input!$O$18,0))+(IF(AND(($B78&gt;Input!$O$19),($B78&lt;=Input!$O$21)),Input!$O$20,0))</f>
        <v>-750</v>
      </c>
    </row>
    <row r="79" customFormat="false" ht="12.05" hidden="false" customHeight="false" outlineLevel="0" collapsed="false">
      <c r="A79" s="96" t="n">
        <v>75</v>
      </c>
      <c r="B79" s="77" t="n">
        <f aca="false">EOMONTH(Input!$C$7,A79)</f>
        <v>45199</v>
      </c>
      <c r="C79" s="77"/>
      <c r="D79" s="78" t="n">
        <f aca="false">(IF(AND(($B79&gt;=Input!$C$7),($B79&lt;=Input!$O$11)),Input!$O$10,0))+(IF(AND(($B79&gt;Input!$O$11),($B79&lt;=Input!$O$13)),Input!$O$12,0))+(IF(AND(($B79&gt;=Input!$C$7),($B79&lt;=Input!$O$15)),Input!$O$14,0))+(IF(AND(($B79&gt;Input!$O$15),($B79&lt;=Input!$O$17)),Input!$O$16,0))+(IF(AND(($B79&gt;=Input!$C$7),($B79&lt;=Input!$O$19)),Input!$O$18,0))+(IF(AND(($B79&gt;Input!$O$19),($B79&lt;=Input!$O$21)),Input!$O$20,0))</f>
        <v>-750</v>
      </c>
    </row>
    <row r="80" customFormat="false" ht="12.05" hidden="false" customHeight="false" outlineLevel="0" collapsed="false">
      <c r="A80" s="96" t="n">
        <v>76</v>
      </c>
      <c r="B80" s="77" t="n">
        <f aca="false">EOMONTH(Input!$C$7,A80)</f>
        <v>45230</v>
      </c>
      <c r="C80" s="77"/>
      <c r="D80" s="78" t="n">
        <f aca="false">(IF(AND(($B80&gt;=Input!$C$7),($B80&lt;=Input!$O$11)),Input!$O$10,0))+(IF(AND(($B80&gt;Input!$O$11),($B80&lt;=Input!$O$13)),Input!$O$12,0))+(IF(AND(($B80&gt;=Input!$C$7),($B80&lt;=Input!$O$15)),Input!$O$14,0))+(IF(AND(($B80&gt;Input!$O$15),($B80&lt;=Input!$O$17)),Input!$O$16,0))+(IF(AND(($B80&gt;=Input!$C$7),($B80&lt;=Input!$O$19)),Input!$O$18,0))+(IF(AND(($B80&gt;Input!$O$19),($B80&lt;=Input!$O$21)),Input!$O$20,0))</f>
        <v>-750</v>
      </c>
    </row>
    <row r="81" customFormat="false" ht="12.05" hidden="false" customHeight="false" outlineLevel="0" collapsed="false">
      <c r="A81" s="96" t="n">
        <v>77</v>
      </c>
      <c r="B81" s="77" t="n">
        <f aca="false">EOMONTH(Input!$C$7,A81)</f>
        <v>45260</v>
      </c>
      <c r="C81" s="77"/>
      <c r="D81" s="78" t="n">
        <f aca="false">(IF(AND(($B81&gt;=Input!$C$7),($B81&lt;=Input!$O$11)),Input!$O$10,0))+(IF(AND(($B81&gt;Input!$O$11),($B81&lt;=Input!$O$13)),Input!$O$12,0))+(IF(AND(($B81&gt;=Input!$C$7),($B81&lt;=Input!$O$15)),Input!$O$14,0))+(IF(AND(($B81&gt;Input!$O$15),($B81&lt;=Input!$O$17)),Input!$O$16,0))+(IF(AND(($B81&gt;=Input!$C$7),($B81&lt;=Input!$O$19)),Input!$O$18,0))+(IF(AND(($B81&gt;Input!$O$19),($B81&lt;=Input!$O$21)),Input!$O$20,0))</f>
        <v>-750</v>
      </c>
    </row>
    <row r="82" customFormat="false" ht="12.05" hidden="false" customHeight="false" outlineLevel="0" collapsed="false">
      <c r="A82" s="96" t="n">
        <v>78</v>
      </c>
      <c r="B82" s="77" t="n">
        <f aca="false">EOMONTH(Input!$C$7,A82)</f>
        <v>45291</v>
      </c>
      <c r="C82" s="77"/>
      <c r="D82" s="78" t="n">
        <f aca="false">(IF(AND(($B82&gt;=Input!$C$7),($B82&lt;=Input!$O$11)),Input!$O$10,0))+(IF(AND(($B82&gt;Input!$O$11),($B82&lt;=Input!$O$13)),Input!$O$12,0))+(IF(AND(($B82&gt;=Input!$C$7),($B82&lt;=Input!$O$15)),Input!$O$14,0))+(IF(AND(($B82&gt;Input!$O$15),($B82&lt;=Input!$O$17)),Input!$O$16,0))+(IF(AND(($B82&gt;=Input!$C$7),($B82&lt;=Input!$O$19)),Input!$O$18,0))+(IF(AND(($B82&gt;Input!$O$19),($B82&lt;=Input!$O$21)),Input!$O$20,0))</f>
        <v>-750</v>
      </c>
    </row>
    <row r="83" customFormat="false" ht="12.05" hidden="false" customHeight="false" outlineLevel="0" collapsed="false">
      <c r="A83" s="96" t="n">
        <v>79</v>
      </c>
      <c r="B83" s="77" t="n">
        <f aca="false">EOMONTH(Input!$C$7,A83)</f>
        <v>45322</v>
      </c>
      <c r="C83" s="77"/>
      <c r="D83" s="78" t="n">
        <f aca="false">(IF(AND(($B83&gt;=Input!$C$7),($B83&lt;=Input!$O$11)),Input!$O$10,0))+(IF(AND(($B83&gt;Input!$O$11),($B83&lt;=Input!$O$13)),Input!$O$12,0))+(IF(AND(($B83&gt;=Input!$C$7),($B83&lt;=Input!$O$15)),Input!$O$14,0))+(IF(AND(($B83&gt;Input!$O$15),($B83&lt;=Input!$O$17)),Input!$O$16,0))+(IF(AND(($B83&gt;=Input!$C$7),($B83&lt;=Input!$O$19)),Input!$O$18,0))+(IF(AND(($B83&gt;Input!$O$19),($B83&lt;=Input!$O$21)),Input!$O$20,0))</f>
        <v>-750</v>
      </c>
    </row>
    <row r="84" customFormat="false" ht="12.05" hidden="false" customHeight="false" outlineLevel="0" collapsed="false">
      <c r="A84" s="96" t="n">
        <v>80</v>
      </c>
      <c r="B84" s="77" t="n">
        <f aca="false">EOMONTH(Input!$C$7,A84)</f>
        <v>45351</v>
      </c>
      <c r="C84" s="77"/>
      <c r="D84" s="78" t="n">
        <f aca="false">(IF(AND(($B84&gt;=Input!$C$7),($B84&lt;=Input!$O$11)),Input!$O$10,0))+(IF(AND(($B84&gt;Input!$O$11),($B84&lt;=Input!$O$13)),Input!$O$12,0))+(IF(AND(($B84&gt;=Input!$C$7),($B84&lt;=Input!$O$15)),Input!$O$14,0))+(IF(AND(($B84&gt;Input!$O$15),($B84&lt;=Input!$O$17)),Input!$O$16,0))+(IF(AND(($B84&gt;=Input!$C$7),($B84&lt;=Input!$O$19)),Input!$O$18,0))+(IF(AND(($B84&gt;Input!$O$19),($B84&lt;=Input!$O$21)),Input!$O$20,0))</f>
        <v>-750</v>
      </c>
    </row>
    <row r="85" customFormat="false" ht="12.05" hidden="false" customHeight="false" outlineLevel="0" collapsed="false">
      <c r="A85" s="96" t="n">
        <v>81</v>
      </c>
      <c r="B85" s="77" t="n">
        <f aca="false">EOMONTH(Input!$C$7,A85)</f>
        <v>45382</v>
      </c>
      <c r="C85" s="77"/>
      <c r="D85" s="78" t="n">
        <f aca="false">(IF(AND(($B85&gt;=Input!$C$7),($B85&lt;=Input!$O$11)),Input!$O$10,0))+(IF(AND(($B85&gt;Input!$O$11),($B85&lt;=Input!$O$13)),Input!$O$12,0))+(IF(AND(($B85&gt;=Input!$C$7),($B85&lt;=Input!$O$15)),Input!$O$14,0))+(IF(AND(($B85&gt;Input!$O$15),($B85&lt;=Input!$O$17)),Input!$O$16,0))+(IF(AND(($B85&gt;=Input!$C$7),($B85&lt;=Input!$O$19)),Input!$O$18,0))+(IF(AND(($B85&gt;Input!$O$19),($B85&lt;=Input!$O$21)),Input!$O$20,0))</f>
        <v>-750</v>
      </c>
    </row>
    <row r="86" customFormat="false" ht="12.05" hidden="false" customHeight="false" outlineLevel="0" collapsed="false">
      <c r="A86" s="96" t="n">
        <v>82</v>
      </c>
      <c r="B86" s="77" t="n">
        <f aca="false">EOMONTH(Input!$C$7,A86)</f>
        <v>45412</v>
      </c>
      <c r="C86" s="77"/>
      <c r="D86" s="78" t="n">
        <f aca="false">(IF(AND(($B86&gt;=Input!$C$7),($B86&lt;=Input!$O$11)),Input!$O$10,0))+(IF(AND(($B86&gt;Input!$O$11),($B86&lt;=Input!$O$13)),Input!$O$12,0))+(IF(AND(($B86&gt;=Input!$C$7),($B86&lt;=Input!$O$15)),Input!$O$14,0))+(IF(AND(($B86&gt;Input!$O$15),($B86&lt;=Input!$O$17)),Input!$O$16,0))+(IF(AND(($B86&gt;=Input!$C$7),($B86&lt;=Input!$O$19)),Input!$O$18,0))+(IF(AND(($B86&gt;Input!$O$19),($B86&lt;=Input!$O$21)),Input!$O$20,0))</f>
        <v>-750</v>
      </c>
    </row>
    <row r="87" customFormat="false" ht="12.05" hidden="false" customHeight="false" outlineLevel="0" collapsed="false">
      <c r="A87" s="96" t="n">
        <v>83</v>
      </c>
      <c r="B87" s="77" t="n">
        <f aca="false">EOMONTH(Input!$C$7,A87)</f>
        <v>45443</v>
      </c>
      <c r="C87" s="77"/>
      <c r="D87" s="78" t="n">
        <f aca="false">(IF(AND(($B87&gt;=Input!$C$7),($B87&lt;=Input!$O$11)),Input!$O$10,0))+(IF(AND(($B87&gt;Input!$O$11),($B87&lt;=Input!$O$13)),Input!$O$12,0))+(IF(AND(($B87&gt;=Input!$C$7),($B87&lt;=Input!$O$15)),Input!$O$14,0))+(IF(AND(($B87&gt;Input!$O$15),($B87&lt;=Input!$O$17)),Input!$O$16,0))+(IF(AND(($B87&gt;=Input!$C$7),($B87&lt;=Input!$O$19)),Input!$O$18,0))+(IF(AND(($B87&gt;Input!$O$19),($B87&lt;=Input!$O$21)),Input!$O$20,0))</f>
        <v>-750</v>
      </c>
    </row>
    <row r="88" customFormat="false" ht="12.05" hidden="false" customHeight="false" outlineLevel="0" collapsed="false">
      <c r="A88" s="96" t="n">
        <v>84</v>
      </c>
      <c r="B88" s="77" t="n">
        <f aca="false">EOMONTH(Input!$C$7,A88)</f>
        <v>45473</v>
      </c>
      <c r="C88" s="77"/>
      <c r="D88" s="78" t="n">
        <f aca="false">(IF(AND(($B88&gt;=Input!$C$7),($B88&lt;=Input!$O$11)),Input!$O$10,0))+(IF(AND(($B88&gt;Input!$O$11),($B88&lt;=Input!$O$13)),Input!$O$12,0))+(IF(AND(($B88&gt;=Input!$C$7),($B88&lt;=Input!$O$15)),Input!$O$14,0))+(IF(AND(($B88&gt;Input!$O$15),($B88&lt;=Input!$O$17)),Input!$O$16,0))+(IF(AND(($B88&gt;=Input!$C$7),($B88&lt;=Input!$O$19)),Input!$O$18,0))+(IF(AND(($B88&gt;Input!$O$19),($B88&lt;=Input!$O$21)),Input!$O$20,0))</f>
        <v>-750</v>
      </c>
    </row>
    <row r="89" customFormat="false" ht="12.05" hidden="false" customHeight="false" outlineLevel="0" collapsed="false">
      <c r="A89" s="96" t="n">
        <v>85</v>
      </c>
      <c r="B89" s="77" t="n">
        <f aca="false">EOMONTH(Input!$C$7,A89)</f>
        <v>45504</v>
      </c>
      <c r="C89" s="77"/>
      <c r="D89" s="78" t="n">
        <f aca="false">(IF(AND(($B89&gt;=Input!$C$7),($B89&lt;=Input!$O$11)),Input!$O$10,0))+(IF(AND(($B89&gt;Input!$O$11),($B89&lt;=Input!$O$13)),Input!$O$12,0))+(IF(AND(($B89&gt;=Input!$C$7),($B89&lt;=Input!$O$15)),Input!$O$14,0))+(IF(AND(($B89&gt;Input!$O$15),($B89&lt;=Input!$O$17)),Input!$O$16,0))+(IF(AND(($B89&gt;=Input!$C$7),($B89&lt;=Input!$O$19)),Input!$O$18,0))+(IF(AND(($B89&gt;Input!$O$19),($B89&lt;=Input!$O$21)),Input!$O$20,0))</f>
        <v>-750</v>
      </c>
    </row>
    <row r="90" customFormat="false" ht="12.05" hidden="false" customHeight="false" outlineLevel="0" collapsed="false">
      <c r="A90" s="96" t="n">
        <v>86</v>
      </c>
      <c r="B90" s="77" t="n">
        <f aca="false">EOMONTH(Input!$C$7,A90)</f>
        <v>45535</v>
      </c>
      <c r="C90" s="77"/>
      <c r="D90" s="78" t="n">
        <f aca="false">(IF(AND(($B90&gt;=Input!$C$7),($B90&lt;=Input!$O$11)),Input!$O$10,0))+(IF(AND(($B90&gt;Input!$O$11),($B90&lt;=Input!$O$13)),Input!$O$12,0))+(IF(AND(($B90&gt;=Input!$C$7),($B90&lt;=Input!$O$15)),Input!$O$14,0))+(IF(AND(($B90&gt;Input!$O$15),($B90&lt;=Input!$O$17)),Input!$O$16,0))+(IF(AND(($B90&gt;=Input!$C$7),($B90&lt;=Input!$O$19)),Input!$O$18,0))+(IF(AND(($B90&gt;Input!$O$19),($B90&lt;=Input!$O$21)),Input!$O$20,0))</f>
        <v>-750</v>
      </c>
    </row>
    <row r="91" customFormat="false" ht="12.05" hidden="false" customHeight="false" outlineLevel="0" collapsed="false">
      <c r="A91" s="96" t="n">
        <v>87</v>
      </c>
      <c r="B91" s="77" t="n">
        <f aca="false">EOMONTH(Input!$C$7,A91)</f>
        <v>45565</v>
      </c>
      <c r="C91" s="77"/>
      <c r="D91" s="78" t="n">
        <f aca="false">(IF(AND(($B91&gt;=Input!$C$7),($B91&lt;=Input!$O$11)),Input!$O$10,0))+(IF(AND(($B91&gt;Input!$O$11),($B91&lt;=Input!$O$13)),Input!$O$12,0))+(IF(AND(($B91&gt;=Input!$C$7),($B91&lt;=Input!$O$15)),Input!$O$14,0))+(IF(AND(($B91&gt;Input!$O$15),($B91&lt;=Input!$O$17)),Input!$O$16,0))+(IF(AND(($B91&gt;=Input!$C$7),($B91&lt;=Input!$O$19)),Input!$O$18,0))+(IF(AND(($B91&gt;Input!$O$19),($B91&lt;=Input!$O$21)),Input!$O$20,0))</f>
        <v>-750</v>
      </c>
    </row>
    <row r="92" customFormat="false" ht="12.05" hidden="false" customHeight="false" outlineLevel="0" collapsed="false">
      <c r="A92" s="96" t="n">
        <v>88</v>
      </c>
      <c r="B92" s="77" t="n">
        <f aca="false">EOMONTH(Input!$C$7,A92)</f>
        <v>45596</v>
      </c>
      <c r="C92" s="77"/>
      <c r="D92" s="78" t="n">
        <f aca="false">(IF(AND(($B92&gt;=Input!$C$7),($B92&lt;=Input!$O$11)),Input!$O$10,0))+(IF(AND(($B92&gt;Input!$O$11),($B92&lt;=Input!$O$13)),Input!$O$12,0))+(IF(AND(($B92&gt;=Input!$C$7),($B92&lt;=Input!$O$15)),Input!$O$14,0))+(IF(AND(($B92&gt;Input!$O$15),($B92&lt;=Input!$O$17)),Input!$O$16,0))+(IF(AND(($B92&gt;=Input!$C$7),($B92&lt;=Input!$O$19)),Input!$O$18,0))+(IF(AND(($B92&gt;Input!$O$19),($B92&lt;=Input!$O$21)),Input!$O$20,0))</f>
        <v>-750</v>
      </c>
    </row>
    <row r="93" customFormat="false" ht="12.05" hidden="false" customHeight="false" outlineLevel="0" collapsed="false">
      <c r="A93" s="96" t="n">
        <v>89</v>
      </c>
      <c r="B93" s="77" t="n">
        <f aca="false">EOMONTH(Input!$C$7,A93)</f>
        <v>45626</v>
      </c>
      <c r="C93" s="77"/>
      <c r="D93" s="78" t="n">
        <f aca="false">(IF(AND(($B93&gt;=Input!$C$7),($B93&lt;=Input!$O$11)),Input!$O$10,0))+(IF(AND(($B93&gt;Input!$O$11),($B93&lt;=Input!$O$13)),Input!$O$12,0))+(IF(AND(($B93&gt;=Input!$C$7),($B93&lt;=Input!$O$15)),Input!$O$14,0))+(IF(AND(($B93&gt;Input!$O$15),($B93&lt;=Input!$O$17)),Input!$O$16,0))+(IF(AND(($B93&gt;=Input!$C$7),($B93&lt;=Input!$O$19)),Input!$O$18,0))+(IF(AND(($B93&gt;Input!$O$19),($B93&lt;=Input!$O$21)),Input!$O$20,0))</f>
        <v>-750</v>
      </c>
    </row>
    <row r="94" customFormat="false" ht="12.05" hidden="false" customHeight="false" outlineLevel="0" collapsed="false">
      <c r="A94" s="96" t="n">
        <v>90</v>
      </c>
      <c r="B94" s="77" t="n">
        <f aca="false">EOMONTH(Input!$C$7,A94)</f>
        <v>45657</v>
      </c>
      <c r="C94" s="77"/>
      <c r="D94" s="78" t="n">
        <f aca="false">(IF(AND(($B94&gt;=Input!$C$7),($B94&lt;=Input!$O$11)),Input!$O$10,0))+(IF(AND(($B94&gt;Input!$O$11),($B94&lt;=Input!$O$13)),Input!$O$12,0))+(IF(AND(($B94&gt;=Input!$C$7),($B94&lt;=Input!$O$15)),Input!$O$14,0))+(IF(AND(($B94&gt;Input!$O$15),($B94&lt;=Input!$O$17)),Input!$O$16,0))+(IF(AND(($B94&gt;=Input!$C$7),($B94&lt;=Input!$O$19)),Input!$O$18,0))+(IF(AND(($B94&gt;Input!$O$19),($B94&lt;=Input!$O$21)),Input!$O$20,0))</f>
        <v>-750</v>
      </c>
    </row>
    <row r="95" customFormat="false" ht="12.05" hidden="false" customHeight="false" outlineLevel="0" collapsed="false">
      <c r="A95" s="96" t="n">
        <v>91</v>
      </c>
      <c r="B95" s="77" t="n">
        <f aca="false">EOMONTH(Input!$C$7,A95)</f>
        <v>45688</v>
      </c>
      <c r="C95" s="77"/>
      <c r="D95" s="78" t="n">
        <f aca="false">(IF(AND(($B95&gt;=Input!$C$7),($B95&lt;=Input!$O$11)),Input!$O$10,0))+(IF(AND(($B95&gt;Input!$O$11),($B95&lt;=Input!$O$13)),Input!$O$12,0))+(IF(AND(($B95&gt;=Input!$C$7),($B95&lt;=Input!$O$15)),Input!$O$14,0))+(IF(AND(($B95&gt;Input!$O$15),($B95&lt;=Input!$O$17)),Input!$O$16,0))+(IF(AND(($B95&gt;=Input!$C$7),($B95&lt;=Input!$O$19)),Input!$O$18,0))+(IF(AND(($B95&gt;Input!$O$19),($B95&lt;=Input!$O$21)),Input!$O$20,0))</f>
        <v>-750</v>
      </c>
    </row>
    <row r="96" customFormat="false" ht="12.05" hidden="false" customHeight="false" outlineLevel="0" collapsed="false">
      <c r="A96" s="96" t="n">
        <v>92</v>
      </c>
      <c r="B96" s="77" t="n">
        <f aca="false">EOMONTH(Input!$C$7,A96)</f>
        <v>45716</v>
      </c>
      <c r="C96" s="77"/>
      <c r="D96" s="78" t="n">
        <f aca="false">(IF(AND(($B96&gt;=Input!$C$7),($B96&lt;=Input!$O$11)),Input!$O$10,0))+(IF(AND(($B96&gt;Input!$O$11),($B96&lt;=Input!$O$13)),Input!$O$12,0))+(IF(AND(($B96&gt;=Input!$C$7),($B96&lt;=Input!$O$15)),Input!$O$14,0))+(IF(AND(($B96&gt;Input!$O$15),($B96&lt;=Input!$O$17)),Input!$O$16,0))+(IF(AND(($B96&gt;=Input!$C$7),($B96&lt;=Input!$O$19)),Input!$O$18,0))+(IF(AND(($B96&gt;Input!$O$19),($B96&lt;=Input!$O$21)),Input!$O$20,0))</f>
        <v>-750</v>
      </c>
    </row>
    <row r="97" customFormat="false" ht="12.05" hidden="false" customHeight="false" outlineLevel="0" collapsed="false">
      <c r="A97" s="96" t="n">
        <v>93</v>
      </c>
      <c r="B97" s="77" t="n">
        <f aca="false">EOMONTH(Input!$C$7,A97)</f>
        <v>45747</v>
      </c>
      <c r="C97" s="77"/>
      <c r="D97" s="78" t="n">
        <f aca="false">(IF(AND(($B97&gt;=Input!$C$7),($B97&lt;=Input!$O$11)),Input!$O$10,0))+(IF(AND(($B97&gt;Input!$O$11),($B97&lt;=Input!$O$13)),Input!$O$12,0))+(IF(AND(($B97&gt;=Input!$C$7),($B97&lt;=Input!$O$15)),Input!$O$14,0))+(IF(AND(($B97&gt;Input!$O$15),($B97&lt;=Input!$O$17)),Input!$O$16,0))+(IF(AND(($B97&gt;=Input!$C$7),($B97&lt;=Input!$O$19)),Input!$O$18,0))+(IF(AND(($B97&gt;Input!$O$19),($B97&lt;=Input!$O$21)),Input!$O$20,0))</f>
        <v>-750</v>
      </c>
    </row>
    <row r="98" customFormat="false" ht="12.05" hidden="false" customHeight="false" outlineLevel="0" collapsed="false">
      <c r="A98" s="96" t="n">
        <v>94</v>
      </c>
      <c r="B98" s="77" t="n">
        <f aca="false">EOMONTH(Input!$C$7,A98)</f>
        <v>45777</v>
      </c>
      <c r="C98" s="77"/>
      <c r="D98" s="78" t="n">
        <f aca="false">(IF(AND(($B98&gt;=Input!$C$7),($B98&lt;=Input!$O$11)),Input!$O$10,0))+(IF(AND(($B98&gt;Input!$O$11),($B98&lt;=Input!$O$13)),Input!$O$12,0))+(IF(AND(($B98&gt;=Input!$C$7),($B98&lt;=Input!$O$15)),Input!$O$14,0))+(IF(AND(($B98&gt;Input!$O$15),($B98&lt;=Input!$O$17)),Input!$O$16,0))+(IF(AND(($B98&gt;=Input!$C$7),($B98&lt;=Input!$O$19)),Input!$O$18,0))+(IF(AND(($B98&gt;Input!$O$19),($B98&lt;=Input!$O$21)),Input!$O$20,0))</f>
        <v>0</v>
      </c>
    </row>
    <row r="99" customFormat="false" ht="12.05" hidden="false" customHeight="false" outlineLevel="0" collapsed="false">
      <c r="A99" s="96" t="n">
        <v>95</v>
      </c>
      <c r="B99" s="77" t="n">
        <f aca="false">EOMONTH(Input!$C$7,A99)</f>
        <v>45808</v>
      </c>
      <c r="C99" s="77"/>
      <c r="D99" s="78" t="n">
        <f aca="false">(IF(AND(($B99&gt;=Input!$C$7),($B99&lt;=Input!$O$11)),Input!$O$10,0))+(IF(AND(($B99&gt;Input!$O$11),($B99&lt;=Input!$O$13)),Input!$O$12,0))+(IF(AND(($B99&gt;=Input!$C$7),($B99&lt;=Input!$O$15)),Input!$O$14,0))+(IF(AND(($B99&gt;Input!$O$15),($B99&lt;=Input!$O$17)),Input!$O$16,0))+(IF(AND(($B99&gt;=Input!$C$7),($B99&lt;=Input!$O$19)),Input!$O$18,0))+(IF(AND(($B99&gt;Input!$O$19),($B99&lt;=Input!$O$21)),Input!$O$20,0))</f>
        <v>0</v>
      </c>
    </row>
    <row r="100" customFormat="false" ht="12.05" hidden="false" customHeight="false" outlineLevel="0" collapsed="false">
      <c r="A100" s="96" t="n">
        <v>96</v>
      </c>
      <c r="B100" s="77" t="n">
        <f aca="false">EOMONTH(Input!$C$7,A100)</f>
        <v>45838</v>
      </c>
      <c r="C100" s="77"/>
      <c r="D100" s="78" t="n">
        <f aca="false">(IF(AND(($B100&gt;=Input!$C$7),($B100&lt;=Input!$O$11)),Input!$O$10,0))+(IF(AND(($B100&gt;Input!$O$11),($B100&lt;=Input!$O$13)),Input!$O$12,0))+(IF(AND(($B100&gt;=Input!$C$7),($B100&lt;=Input!$O$15)),Input!$O$14,0))+(IF(AND(($B100&gt;Input!$O$15),($B100&lt;=Input!$O$17)),Input!$O$16,0))+(IF(AND(($B100&gt;=Input!$C$7),($B100&lt;=Input!$O$19)),Input!$O$18,0))+(IF(AND(($B100&gt;Input!$O$19),($B100&lt;=Input!$O$21)),Input!$O$20,0))</f>
        <v>0</v>
      </c>
    </row>
    <row r="101" customFormat="false" ht="12.05" hidden="false" customHeight="false" outlineLevel="0" collapsed="false">
      <c r="A101" s="96" t="n">
        <v>97</v>
      </c>
      <c r="B101" s="77" t="n">
        <f aca="false">EOMONTH(Input!$C$7,A101)</f>
        <v>45869</v>
      </c>
      <c r="C101" s="77"/>
      <c r="D101" s="78" t="n">
        <f aca="false">(IF(AND(($B101&gt;=Input!$C$7),($B101&lt;=Input!$O$11)),Input!$O$10,0))+(IF(AND(($B101&gt;Input!$O$11),($B101&lt;=Input!$O$13)),Input!$O$12,0))+(IF(AND(($B101&gt;=Input!$C$7),($B101&lt;=Input!$O$15)),Input!$O$14,0))+(IF(AND(($B101&gt;Input!$O$15),($B101&lt;=Input!$O$17)),Input!$O$16,0))+(IF(AND(($B101&gt;=Input!$C$7),($B101&lt;=Input!$O$19)),Input!$O$18,0))+(IF(AND(($B101&gt;Input!$O$19),($B101&lt;=Input!$O$21)),Input!$O$20,0))</f>
        <v>0</v>
      </c>
    </row>
    <row r="102" customFormat="false" ht="12.05" hidden="false" customHeight="false" outlineLevel="0" collapsed="false">
      <c r="A102" s="96" t="n">
        <v>98</v>
      </c>
      <c r="B102" s="77" t="n">
        <f aca="false">EOMONTH(Input!$C$7,A102)</f>
        <v>45900</v>
      </c>
      <c r="C102" s="77"/>
      <c r="D102" s="78" t="n">
        <f aca="false">(IF(AND(($B102&gt;=Input!$C$7),($B102&lt;=Input!$O$11)),Input!$O$10,0))+(IF(AND(($B102&gt;Input!$O$11),($B102&lt;=Input!$O$13)),Input!$O$12,0))+(IF(AND(($B102&gt;=Input!$C$7),($B102&lt;=Input!$O$15)),Input!$O$14,0))+(IF(AND(($B102&gt;Input!$O$15),($B102&lt;=Input!$O$17)),Input!$O$16,0))+(IF(AND(($B102&gt;=Input!$C$7),($B102&lt;=Input!$O$19)),Input!$O$18,0))+(IF(AND(($B102&gt;Input!$O$19),($B102&lt;=Input!$O$21)),Input!$O$20,0))</f>
        <v>0</v>
      </c>
    </row>
    <row r="103" customFormat="false" ht="12.05" hidden="false" customHeight="false" outlineLevel="0" collapsed="false">
      <c r="A103" s="96" t="n">
        <v>99</v>
      </c>
      <c r="B103" s="77" t="n">
        <f aca="false">EOMONTH(Input!$C$7,A103)</f>
        <v>45930</v>
      </c>
      <c r="C103" s="77"/>
      <c r="D103" s="78" t="n">
        <f aca="false">(IF(AND(($B103&gt;=Input!$C$7),($B103&lt;=Input!$O$11)),Input!$O$10,0))+(IF(AND(($B103&gt;Input!$O$11),($B103&lt;=Input!$O$13)),Input!$O$12,0))+(IF(AND(($B103&gt;=Input!$C$7),($B103&lt;=Input!$O$15)),Input!$O$14,0))+(IF(AND(($B103&gt;Input!$O$15),($B103&lt;=Input!$O$17)),Input!$O$16,0))+(IF(AND(($B103&gt;=Input!$C$7),($B103&lt;=Input!$O$19)),Input!$O$18,0))+(IF(AND(($B103&gt;Input!$O$19),($B103&lt;=Input!$O$21)),Input!$O$20,0))</f>
        <v>0</v>
      </c>
    </row>
    <row r="104" customFormat="false" ht="12.05" hidden="false" customHeight="false" outlineLevel="0" collapsed="false">
      <c r="A104" s="96" t="n">
        <v>100</v>
      </c>
      <c r="B104" s="77" t="n">
        <f aca="false">EOMONTH(Input!$C$7,A104)</f>
        <v>45961</v>
      </c>
      <c r="C104" s="77"/>
      <c r="D104" s="78" t="n">
        <f aca="false">(IF(AND(($B104&gt;=Input!$C$7),($B104&lt;=Input!$O$11)),Input!$O$10,0))+(IF(AND(($B104&gt;Input!$O$11),($B104&lt;=Input!$O$13)),Input!$O$12,0))+(IF(AND(($B104&gt;=Input!$C$7),($B104&lt;=Input!$O$15)),Input!$O$14,0))+(IF(AND(($B104&gt;Input!$O$15),($B104&lt;=Input!$O$17)),Input!$O$16,0))+(IF(AND(($B104&gt;=Input!$C$7),($B104&lt;=Input!$O$19)),Input!$O$18,0))+(IF(AND(($B104&gt;Input!$O$19),($B104&lt;=Input!$O$21)),Input!$O$20,0))</f>
        <v>0</v>
      </c>
    </row>
    <row r="105" customFormat="false" ht="12.05" hidden="false" customHeight="false" outlineLevel="0" collapsed="false">
      <c r="A105" s="96" t="n">
        <v>101</v>
      </c>
      <c r="B105" s="77" t="n">
        <f aca="false">EOMONTH(Input!$C$7,A105)</f>
        <v>45991</v>
      </c>
      <c r="C105" s="77"/>
      <c r="D105" s="78" t="n">
        <f aca="false">(IF(AND(($B105&gt;=Input!$C$7),($B105&lt;=Input!$O$11)),Input!$O$10,0))+(IF(AND(($B105&gt;Input!$O$11),($B105&lt;=Input!$O$13)),Input!$O$12,0))+(IF(AND(($B105&gt;=Input!$C$7),($B105&lt;=Input!$O$15)),Input!$O$14,0))+(IF(AND(($B105&gt;Input!$O$15),($B105&lt;=Input!$O$17)),Input!$O$16,0))+(IF(AND(($B105&gt;=Input!$C$7),($B105&lt;=Input!$O$19)),Input!$O$18,0))+(IF(AND(($B105&gt;Input!$O$19),($B105&lt;=Input!$O$21)),Input!$O$20,0))</f>
        <v>0</v>
      </c>
    </row>
    <row r="106" customFormat="false" ht="12.05" hidden="false" customHeight="false" outlineLevel="0" collapsed="false">
      <c r="A106" s="96" t="n">
        <v>102</v>
      </c>
      <c r="B106" s="77" t="n">
        <f aca="false">EOMONTH(Input!$C$7,A106)</f>
        <v>46022</v>
      </c>
      <c r="C106" s="77"/>
      <c r="D106" s="78" t="n">
        <f aca="false">(IF(AND(($B106&gt;=Input!$C$7),($B106&lt;=Input!$O$11)),Input!$O$10,0))+(IF(AND(($B106&gt;Input!$O$11),($B106&lt;=Input!$O$13)),Input!$O$12,0))+(IF(AND(($B106&gt;=Input!$C$7),($B106&lt;=Input!$O$15)),Input!$O$14,0))+(IF(AND(($B106&gt;Input!$O$15),($B106&lt;=Input!$O$17)),Input!$O$16,0))+(IF(AND(($B106&gt;=Input!$C$7),($B106&lt;=Input!$O$19)),Input!$O$18,0))+(IF(AND(($B106&gt;Input!$O$19),($B106&lt;=Input!$O$21)),Input!$O$20,0))</f>
        <v>0</v>
      </c>
    </row>
    <row r="107" customFormat="false" ht="12.05" hidden="false" customHeight="false" outlineLevel="0" collapsed="false">
      <c r="A107" s="96" t="n">
        <v>103</v>
      </c>
      <c r="B107" s="77" t="n">
        <f aca="false">EOMONTH(Input!$C$7,A107)</f>
        <v>46053</v>
      </c>
      <c r="C107" s="77"/>
      <c r="D107" s="78" t="n">
        <f aca="false">(IF(AND(($B107&gt;=Input!$C$7),($B107&lt;=Input!$O$11)),Input!$O$10,0))+(IF(AND(($B107&gt;Input!$O$11),($B107&lt;=Input!$O$13)),Input!$O$12,0))+(IF(AND(($B107&gt;=Input!$C$7),($B107&lt;=Input!$O$15)),Input!$O$14,0))+(IF(AND(($B107&gt;Input!$O$15),($B107&lt;=Input!$O$17)),Input!$O$16,0))+(IF(AND(($B107&gt;=Input!$C$7),($B107&lt;=Input!$O$19)),Input!$O$18,0))+(IF(AND(($B107&gt;Input!$O$19),($B107&lt;=Input!$O$21)),Input!$O$20,0))</f>
        <v>0</v>
      </c>
    </row>
    <row r="108" customFormat="false" ht="12.05" hidden="false" customHeight="false" outlineLevel="0" collapsed="false">
      <c r="A108" s="96" t="n">
        <v>104</v>
      </c>
      <c r="B108" s="77" t="n">
        <f aca="false">EOMONTH(Input!$C$7,A108)</f>
        <v>46081</v>
      </c>
      <c r="C108" s="77"/>
      <c r="D108" s="78" t="n">
        <f aca="false">(IF(AND(($B108&gt;=Input!$C$7),($B108&lt;=Input!$O$11)),Input!$O$10,0))+(IF(AND(($B108&gt;Input!$O$11),($B108&lt;=Input!$O$13)),Input!$O$12,0))+(IF(AND(($B108&gt;=Input!$C$7),($B108&lt;=Input!$O$15)),Input!$O$14,0))+(IF(AND(($B108&gt;Input!$O$15),($B108&lt;=Input!$O$17)),Input!$O$16,0))+(IF(AND(($B108&gt;=Input!$C$7),($B108&lt;=Input!$O$19)),Input!$O$18,0))+(IF(AND(($B108&gt;Input!$O$19),($B108&lt;=Input!$O$21)),Input!$O$20,0))</f>
        <v>0</v>
      </c>
    </row>
    <row r="109" customFormat="false" ht="12.05" hidden="false" customHeight="false" outlineLevel="0" collapsed="false">
      <c r="A109" s="96" t="n">
        <v>105</v>
      </c>
      <c r="B109" s="77" t="n">
        <f aca="false">EOMONTH(Input!$C$7,A109)</f>
        <v>46112</v>
      </c>
      <c r="C109" s="77"/>
      <c r="D109" s="78" t="n">
        <f aca="false">(IF(AND(($B109&gt;=Input!$C$7),($B109&lt;=Input!$O$11)),Input!$O$10,0))+(IF(AND(($B109&gt;Input!$O$11),($B109&lt;=Input!$O$13)),Input!$O$12,0))+(IF(AND(($B109&gt;=Input!$C$7),($B109&lt;=Input!$O$15)),Input!$O$14,0))+(IF(AND(($B109&gt;Input!$O$15),($B109&lt;=Input!$O$17)),Input!$O$16,0))+(IF(AND(($B109&gt;=Input!$C$7),($B109&lt;=Input!$O$19)),Input!$O$18,0))+(IF(AND(($B109&gt;Input!$O$19),($B109&lt;=Input!$O$21)),Input!$O$20,0))</f>
        <v>0</v>
      </c>
    </row>
    <row r="110" customFormat="false" ht="12.05" hidden="false" customHeight="false" outlineLevel="0" collapsed="false">
      <c r="A110" s="96" t="n">
        <v>106</v>
      </c>
      <c r="B110" s="77" t="n">
        <f aca="false">EOMONTH(Input!$C$7,A110)</f>
        <v>46142</v>
      </c>
      <c r="C110" s="77"/>
      <c r="D110" s="78" t="n">
        <f aca="false">(IF(AND(($B110&gt;=Input!$C$7),($B110&lt;=Input!$O$11)),Input!$O$10,0))+(IF(AND(($B110&gt;Input!$O$11),($B110&lt;=Input!$O$13)),Input!$O$12,0))+(IF(AND(($B110&gt;=Input!$C$7),($B110&lt;=Input!$O$15)),Input!$O$14,0))+(IF(AND(($B110&gt;Input!$O$15),($B110&lt;=Input!$O$17)),Input!$O$16,0))+(IF(AND(($B110&gt;=Input!$C$7),($B110&lt;=Input!$O$19)),Input!$O$18,0))+(IF(AND(($B110&gt;Input!$O$19),($B110&lt;=Input!$O$21)),Input!$O$20,0))</f>
        <v>0</v>
      </c>
    </row>
    <row r="111" customFormat="false" ht="12.05" hidden="false" customHeight="false" outlineLevel="0" collapsed="false">
      <c r="A111" s="96" t="n">
        <v>107</v>
      </c>
      <c r="B111" s="77" t="n">
        <f aca="false">EOMONTH(Input!$C$7,A111)</f>
        <v>46173</v>
      </c>
      <c r="C111" s="77"/>
      <c r="D111" s="78" t="n">
        <f aca="false">(IF(AND(($B111&gt;=Input!$C$7),($B111&lt;=Input!$O$11)),Input!$O$10,0))+(IF(AND(($B111&gt;Input!$O$11),($B111&lt;=Input!$O$13)),Input!$O$12,0))+(IF(AND(($B111&gt;=Input!$C$7),($B111&lt;=Input!$O$15)),Input!$O$14,0))+(IF(AND(($B111&gt;Input!$O$15),($B111&lt;=Input!$O$17)),Input!$O$16,0))+(IF(AND(($B111&gt;=Input!$C$7),($B111&lt;=Input!$O$19)),Input!$O$18,0))+(IF(AND(($B111&gt;Input!$O$19),($B111&lt;=Input!$O$21)),Input!$O$20,0))</f>
        <v>0</v>
      </c>
    </row>
    <row r="112" customFormat="false" ht="12.05" hidden="false" customHeight="false" outlineLevel="0" collapsed="false">
      <c r="A112" s="96" t="n">
        <v>108</v>
      </c>
      <c r="B112" s="77" t="n">
        <f aca="false">EOMONTH(Input!$C$7,A112)</f>
        <v>46203</v>
      </c>
      <c r="C112" s="77"/>
      <c r="D112" s="78" t="n">
        <f aca="false">(IF(AND(($B112&gt;=Input!$C$7),($B112&lt;=Input!$O$11)),Input!$O$10,0))+(IF(AND(($B112&gt;Input!$O$11),($B112&lt;=Input!$O$13)),Input!$O$12,0))+(IF(AND(($B112&gt;=Input!$C$7),($B112&lt;=Input!$O$15)),Input!$O$14,0))+(IF(AND(($B112&gt;Input!$O$15),($B112&lt;=Input!$O$17)),Input!$O$16,0))+(IF(AND(($B112&gt;=Input!$C$7),($B112&lt;=Input!$O$19)),Input!$O$18,0))+(IF(AND(($B112&gt;Input!$O$19),($B112&lt;=Input!$O$21)),Input!$O$20,0))</f>
        <v>0</v>
      </c>
    </row>
    <row r="113" customFormat="false" ht="12.05" hidden="false" customHeight="false" outlineLevel="0" collapsed="false">
      <c r="A113" s="96" t="n">
        <v>109</v>
      </c>
      <c r="B113" s="77" t="n">
        <f aca="false">EOMONTH(Input!$C$7,A113)</f>
        <v>46234</v>
      </c>
      <c r="C113" s="77"/>
      <c r="D113" s="78" t="n">
        <f aca="false">(IF(AND(($B113&gt;=Input!$C$7),($B113&lt;=Input!$O$11)),Input!$O$10,0))+(IF(AND(($B113&gt;Input!$O$11),($B113&lt;=Input!$O$13)),Input!$O$12,0))+(IF(AND(($B113&gt;=Input!$C$7),($B113&lt;=Input!$O$15)),Input!$O$14,0))+(IF(AND(($B113&gt;Input!$O$15),($B113&lt;=Input!$O$17)),Input!$O$16,0))+(IF(AND(($B113&gt;=Input!$C$7),($B113&lt;=Input!$O$19)),Input!$O$18,0))+(IF(AND(($B113&gt;Input!$O$19),($B113&lt;=Input!$O$21)),Input!$O$20,0))</f>
        <v>0</v>
      </c>
    </row>
    <row r="114" customFormat="false" ht="12.05" hidden="false" customHeight="false" outlineLevel="0" collapsed="false">
      <c r="A114" s="96" t="n">
        <v>110</v>
      </c>
      <c r="B114" s="77" t="n">
        <f aca="false">EOMONTH(Input!$C$7,A114)</f>
        <v>46265</v>
      </c>
      <c r="C114" s="77"/>
      <c r="D114" s="78" t="n">
        <f aca="false">(IF(AND(($B114&gt;=Input!$C$7),($B114&lt;=Input!$O$11)),Input!$O$10,0))+(IF(AND(($B114&gt;Input!$O$11),($B114&lt;=Input!$O$13)),Input!$O$12,0))+(IF(AND(($B114&gt;=Input!$C$7),($B114&lt;=Input!$O$15)),Input!$O$14,0))+(IF(AND(($B114&gt;Input!$O$15),($B114&lt;=Input!$O$17)),Input!$O$16,0))+(IF(AND(($B114&gt;=Input!$C$7),($B114&lt;=Input!$O$19)),Input!$O$18,0))+(IF(AND(($B114&gt;Input!$O$19),($B114&lt;=Input!$O$21)),Input!$O$20,0))</f>
        <v>0</v>
      </c>
    </row>
    <row r="115" customFormat="false" ht="12.05" hidden="false" customHeight="false" outlineLevel="0" collapsed="false">
      <c r="A115" s="96" t="n">
        <v>111</v>
      </c>
      <c r="B115" s="77" t="n">
        <f aca="false">EOMONTH(Input!$C$7,A115)</f>
        <v>46295</v>
      </c>
      <c r="C115" s="77"/>
      <c r="D115" s="78" t="n">
        <f aca="false">(IF(AND(($B115&gt;=Input!$C$7),($B115&lt;=Input!$O$11)),Input!$O$10,0))+(IF(AND(($B115&gt;Input!$O$11),($B115&lt;=Input!$O$13)),Input!$O$12,0))+(IF(AND(($B115&gt;=Input!$C$7),($B115&lt;=Input!$O$15)),Input!$O$14,0))+(IF(AND(($B115&gt;Input!$O$15),($B115&lt;=Input!$O$17)),Input!$O$16,0))+(IF(AND(($B115&gt;=Input!$C$7),($B115&lt;=Input!$O$19)),Input!$O$18,0))+(IF(AND(($B115&gt;Input!$O$19),($B115&lt;=Input!$O$21)),Input!$O$20,0))</f>
        <v>0</v>
      </c>
    </row>
    <row r="116" customFormat="false" ht="12.05" hidden="false" customHeight="false" outlineLevel="0" collapsed="false">
      <c r="A116" s="96" t="n">
        <v>112</v>
      </c>
      <c r="B116" s="77" t="n">
        <f aca="false">EOMONTH(Input!$C$7,A116)</f>
        <v>46326</v>
      </c>
      <c r="C116" s="77"/>
      <c r="D116" s="78" t="n">
        <f aca="false">(IF(AND(($B116&gt;=Input!$C$7),($B116&lt;=Input!$O$11)),Input!$O$10,0))+(IF(AND(($B116&gt;Input!$O$11),($B116&lt;=Input!$O$13)),Input!$O$12,0))+(IF(AND(($B116&gt;=Input!$C$7),($B116&lt;=Input!$O$15)),Input!$O$14,0))+(IF(AND(($B116&gt;Input!$O$15),($B116&lt;=Input!$O$17)),Input!$O$16,0))+(IF(AND(($B116&gt;=Input!$C$7),($B116&lt;=Input!$O$19)),Input!$O$18,0))+(IF(AND(($B116&gt;Input!$O$19),($B116&lt;=Input!$O$21)),Input!$O$20,0))</f>
        <v>0</v>
      </c>
    </row>
    <row r="117" customFormat="false" ht="12.05" hidden="false" customHeight="false" outlineLevel="0" collapsed="false">
      <c r="A117" s="96" t="n">
        <v>113</v>
      </c>
      <c r="B117" s="77" t="n">
        <f aca="false">EOMONTH(Input!$C$7,A117)</f>
        <v>46356</v>
      </c>
      <c r="C117" s="77"/>
      <c r="D117" s="78" t="n">
        <f aca="false">(IF(AND(($B117&gt;=Input!$C$7),($B117&lt;=Input!$O$11)),Input!$O$10,0))+(IF(AND(($B117&gt;Input!$O$11),($B117&lt;=Input!$O$13)),Input!$O$12,0))+(IF(AND(($B117&gt;=Input!$C$7),($B117&lt;=Input!$O$15)),Input!$O$14,0))+(IF(AND(($B117&gt;Input!$O$15),($B117&lt;=Input!$O$17)),Input!$O$16,0))+(IF(AND(($B117&gt;=Input!$C$7),($B117&lt;=Input!$O$19)),Input!$O$18,0))+(IF(AND(($B117&gt;Input!$O$19),($B117&lt;=Input!$O$21)),Input!$O$20,0))</f>
        <v>0</v>
      </c>
    </row>
    <row r="118" customFormat="false" ht="12.05" hidden="false" customHeight="false" outlineLevel="0" collapsed="false">
      <c r="A118" s="96" t="n">
        <v>114</v>
      </c>
      <c r="B118" s="77" t="n">
        <f aca="false">EOMONTH(Input!$C$7,A118)</f>
        <v>46387</v>
      </c>
      <c r="C118" s="77"/>
      <c r="D118" s="78" t="n">
        <f aca="false">(IF(AND(($B118&gt;=Input!$C$7),($B118&lt;=Input!$O$11)),Input!$O$10,0))+(IF(AND(($B118&gt;Input!$O$11),($B118&lt;=Input!$O$13)),Input!$O$12,0))+(IF(AND(($B118&gt;=Input!$C$7),($B118&lt;=Input!$O$15)),Input!$O$14,0))+(IF(AND(($B118&gt;Input!$O$15),($B118&lt;=Input!$O$17)),Input!$O$16,0))+(IF(AND(($B118&gt;=Input!$C$7),($B118&lt;=Input!$O$19)),Input!$O$18,0))+(IF(AND(($B118&gt;Input!$O$19),($B118&lt;=Input!$O$21)),Input!$O$20,0))</f>
        <v>0</v>
      </c>
    </row>
    <row r="119" customFormat="false" ht="12.05" hidden="false" customHeight="false" outlineLevel="0" collapsed="false">
      <c r="A119" s="96" t="n">
        <v>115</v>
      </c>
      <c r="B119" s="77" t="n">
        <f aca="false">EOMONTH(Input!$C$7,A119)</f>
        <v>46418</v>
      </c>
      <c r="C119" s="77"/>
      <c r="D119" s="78" t="n">
        <f aca="false">(IF(AND(($B119&gt;=Input!$C$7),($B119&lt;=Input!$O$11)),Input!$O$10,0))+(IF(AND(($B119&gt;Input!$O$11),($B119&lt;=Input!$O$13)),Input!$O$12,0))+(IF(AND(($B119&gt;=Input!$C$7),($B119&lt;=Input!$O$15)),Input!$O$14,0))+(IF(AND(($B119&gt;Input!$O$15),($B119&lt;=Input!$O$17)),Input!$O$16,0))+(IF(AND(($B119&gt;=Input!$C$7),($B119&lt;=Input!$O$19)),Input!$O$18,0))+(IF(AND(($B119&gt;Input!$O$19),($B119&lt;=Input!$O$21)),Input!$O$20,0))</f>
        <v>0</v>
      </c>
    </row>
    <row r="120" customFormat="false" ht="12.05" hidden="false" customHeight="false" outlineLevel="0" collapsed="false">
      <c r="A120" s="96" t="n">
        <v>116</v>
      </c>
      <c r="B120" s="77" t="n">
        <f aca="false">EOMONTH(Input!$C$7,A120)</f>
        <v>46446</v>
      </c>
      <c r="C120" s="77"/>
      <c r="D120" s="78" t="n">
        <f aca="false">(IF(AND(($B120&gt;=Input!$C$7),($B120&lt;=Input!$O$11)),Input!$O$10,0))+(IF(AND(($B120&gt;Input!$O$11),($B120&lt;=Input!$O$13)),Input!$O$12,0))+(IF(AND(($B120&gt;=Input!$C$7),($B120&lt;=Input!$O$15)),Input!$O$14,0))+(IF(AND(($B120&gt;Input!$O$15),($B120&lt;=Input!$O$17)),Input!$O$16,0))+(IF(AND(($B120&gt;=Input!$C$7),($B120&lt;=Input!$O$19)),Input!$O$18,0))+(IF(AND(($B120&gt;Input!$O$19),($B120&lt;=Input!$O$21)),Input!$O$20,0))</f>
        <v>0</v>
      </c>
    </row>
    <row r="121" customFormat="false" ht="12.05" hidden="false" customHeight="false" outlineLevel="0" collapsed="false">
      <c r="A121" s="96" t="n">
        <v>117</v>
      </c>
      <c r="B121" s="77" t="n">
        <f aca="false">EOMONTH(Input!$C$7,A121)</f>
        <v>46477</v>
      </c>
      <c r="C121" s="77"/>
      <c r="D121" s="78" t="n">
        <f aca="false">(IF(AND(($B121&gt;=Input!$C$7),($B121&lt;=Input!$O$11)),Input!$O$10,0))+(IF(AND(($B121&gt;Input!$O$11),($B121&lt;=Input!$O$13)),Input!$O$12,0))+(IF(AND(($B121&gt;=Input!$C$7),($B121&lt;=Input!$O$15)),Input!$O$14,0))+(IF(AND(($B121&gt;Input!$O$15),($B121&lt;=Input!$O$17)),Input!$O$16,0))+(IF(AND(($B121&gt;=Input!$C$7),($B121&lt;=Input!$O$19)),Input!$O$18,0))+(IF(AND(($B121&gt;Input!$O$19),($B121&lt;=Input!$O$21)),Input!$O$20,0))</f>
        <v>0</v>
      </c>
    </row>
    <row r="122" customFormat="false" ht="12.05" hidden="false" customHeight="false" outlineLevel="0" collapsed="false">
      <c r="A122" s="96" t="n">
        <v>118</v>
      </c>
      <c r="B122" s="77" t="n">
        <f aca="false">EOMONTH(Input!$C$7,A122)</f>
        <v>46507</v>
      </c>
      <c r="C122" s="77"/>
      <c r="D122" s="78" t="n">
        <f aca="false">(IF(AND(($B122&gt;=Input!$C$7),($B122&lt;=Input!$O$11)),Input!$O$10,0))+(IF(AND(($B122&gt;Input!$O$11),($B122&lt;=Input!$O$13)),Input!$O$12,0))+(IF(AND(($B122&gt;=Input!$C$7),($B122&lt;=Input!$O$15)),Input!$O$14,0))+(IF(AND(($B122&gt;Input!$O$15),($B122&lt;=Input!$O$17)),Input!$O$16,0))+(IF(AND(($B122&gt;=Input!$C$7),($B122&lt;=Input!$O$19)),Input!$O$18,0))+(IF(AND(($B122&gt;Input!$O$19),($B122&lt;=Input!$O$21)),Input!$O$20,0))</f>
        <v>0</v>
      </c>
    </row>
    <row r="123" customFormat="false" ht="12.05" hidden="false" customHeight="false" outlineLevel="0" collapsed="false">
      <c r="A123" s="96" t="n">
        <v>119</v>
      </c>
      <c r="B123" s="77" t="n">
        <f aca="false">EOMONTH(Input!$C$7,A123)</f>
        <v>46538</v>
      </c>
      <c r="C123" s="77"/>
      <c r="D123" s="78" t="n">
        <f aca="false">(IF(AND(($B123&gt;=Input!$C$7),($B123&lt;=Input!$O$11)),Input!$O$10,0))+(IF(AND(($B123&gt;Input!$O$11),($B123&lt;=Input!$O$13)),Input!$O$12,0))+(IF(AND(($B123&gt;=Input!$C$7),($B123&lt;=Input!$O$15)),Input!$O$14,0))+(IF(AND(($B123&gt;Input!$O$15),($B123&lt;=Input!$O$17)),Input!$O$16,0))+(IF(AND(($B123&gt;=Input!$C$7),($B123&lt;=Input!$O$19)),Input!$O$18,0))+(IF(AND(($B123&gt;Input!$O$19),($B123&lt;=Input!$O$21)),Input!$O$20,0))</f>
        <v>0</v>
      </c>
    </row>
    <row r="124" customFormat="false" ht="12.05" hidden="false" customHeight="false" outlineLevel="0" collapsed="false">
      <c r="A124" s="96" t="n">
        <v>120</v>
      </c>
      <c r="B124" s="77" t="n">
        <f aca="false">EOMONTH(Input!$C$7,A124)</f>
        <v>46568</v>
      </c>
      <c r="C124" s="77"/>
      <c r="D124" s="78" t="n">
        <f aca="false">(IF(AND(($B124&gt;=Input!$C$7),($B124&lt;=Input!$O$11)),Input!$O$10,0))+(IF(AND(($B124&gt;Input!$O$11),($B124&lt;=Input!$O$13)),Input!$O$12,0))+(IF(AND(($B124&gt;=Input!$C$7),($B124&lt;=Input!$O$15)),Input!$O$14,0))+(IF(AND(($B124&gt;Input!$O$15),($B124&lt;=Input!$O$17)),Input!$O$16,0))+(IF(AND(($B124&gt;=Input!$C$7),($B124&lt;=Input!$O$19)),Input!$O$18,0))+(IF(AND(($B124&gt;Input!$O$19),($B124&lt;=Input!$O$21)),Input!$O$20,0))</f>
        <v>0</v>
      </c>
    </row>
    <row r="125" customFormat="false" ht="12.05" hidden="false" customHeight="false" outlineLevel="0" collapsed="false">
      <c r="A125" s="96" t="n">
        <v>121</v>
      </c>
      <c r="B125" s="77" t="n">
        <f aca="false">EOMONTH(Input!$C$7,A125)</f>
        <v>46599</v>
      </c>
      <c r="C125" s="77"/>
      <c r="D125" s="78" t="n">
        <f aca="false">(IF(AND(($B125&gt;=Input!$C$7),($B125&lt;=Input!$O$11)),Input!$O$10,0))+(IF(AND(($B125&gt;Input!$O$11),($B125&lt;=Input!$O$13)),Input!$O$12,0))+(IF(AND(($B125&gt;=Input!$C$7),($B125&lt;=Input!$O$15)),Input!$O$14,0))+(IF(AND(($B125&gt;Input!$O$15),($B125&lt;=Input!$O$17)),Input!$O$16,0))+(IF(AND(($B125&gt;=Input!$C$7),($B125&lt;=Input!$O$19)),Input!$O$18,0))+(IF(AND(($B125&gt;Input!$O$19),($B125&lt;=Input!$O$21)),Input!$O$20,0))</f>
        <v>0</v>
      </c>
    </row>
    <row r="126" customFormat="false" ht="12.05" hidden="false" customHeight="false" outlineLevel="0" collapsed="false">
      <c r="A126" s="96" t="n">
        <v>122</v>
      </c>
      <c r="B126" s="77" t="n">
        <f aca="false">EOMONTH(Input!$C$7,A126)</f>
        <v>46630</v>
      </c>
      <c r="C126" s="77"/>
      <c r="D126" s="78" t="n">
        <f aca="false">(IF(AND(($B126&gt;=Input!$C$7),($B126&lt;=Input!$O$11)),Input!$O$10,0))+(IF(AND(($B126&gt;Input!$O$11),($B126&lt;=Input!$O$13)),Input!$O$12,0))+(IF(AND(($B126&gt;=Input!$C$7),($B126&lt;=Input!$O$15)),Input!$O$14,0))+(IF(AND(($B126&gt;Input!$O$15),($B126&lt;=Input!$O$17)),Input!$O$16,0))+(IF(AND(($B126&gt;=Input!$C$7),($B126&lt;=Input!$O$19)),Input!$O$18,0))+(IF(AND(($B126&gt;Input!$O$19),($B126&lt;=Input!$O$21)),Input!$O$20,0))</f>
        <v>0</v>
      </c>
    </row>
    <row r="127" customFormat="false" ht="12.05" hidden="false" customHeight="false" outlineLevel="0" collapsed="false">
      <c r="A127" s="96" t="n">
        <v>123</v>
      </c>
      <c r="B127" s="77" t="n">
        <f aca="false">EOMONTH(Input!$C$7,A127)</f>
        <v>46660</v>
      </c>
      <c r="C127" s="77"/>
      <c r="D127" s="78" t="n">
        <f aca="false">(IF(AND(($B127&gt;=Input!$C$7),($B127&lt;=Input!$O$11)),Input!$O$10,0))+(IF(AND(($B127&gt;Input!$O$11),($B127&lt;=Input!$O$13)),Input!$O$12,0))+(IF(AND(($B127&gt;=Input!$C$7),($B127&lt;=Input!$O$15)),Input!$O$14,0))+(IF(AND(($B127&gt;Input!$O$15),($B127&lt;=Input!$O$17)),Input!$O$16,0))+(IF(AND(($B127&gt;=Input!$C$7),($B127&lt;=Input!$O$19)),Input!$O$18,0))+(IF(AND(($B127&gt;Input!$O$19),($B127&lt;=Input!$O$21)),Input!$O$20,0))</f>
        <v>0</v>
      </c>
    </row>
    <row r="128" customFormat="false" ht="12.05" hidden="false" customHeight="false" outlineLevel="0" collapsed="false">
      <c r="A128" s="96" t="n">
        <v>124</v>
      </c>
      <c r="B128" s="77" t="n">
        <f aca="false">EOMONTH(Input!$C$7,A128)</f>
        <v>46691</v>
      </c>
      <c r="C128" s="77"/>
      <c r="D128" s="78" t="n">
        <f aca="false">(IF(AND(($B128&gt;=Input!$C$7),($B128&lt;=Input!$O$11)),Input!$O$10,0))+(IF(AND(($B128&gt;Input!$O$11),($B128&lt;=Input!$O$13)),Input!$O$12,0))+(IF(AND(($B128&gt;=Input!$C$7),($B128&lt;=Input!$O$15)),Input!$O$14,0))+(IF(AND(($B128&gt;Input!$O$15),($B128&lt;=Input!$O$17)),Input!$O$16,0))+(IF(AND(($B128&gt;=Input!$C$7),($B128&lt;=Input!$O$19)),Input!$O$18,0))+(IF(AND(($B128&gt;Input!$O$19),($B128&lt;=Input!$O$21)),Input!$O$20,0))</f>
        <v>0</v>
      </c>
    </row>
    <row r="129" customFormat="false" ht="12.05" hidden="false" customHeight="false" outlineLevel="0" collapsed="false">
      <c r="A129" s="96" t="n">
        <v>125</v>
      </c>
      <c r="B129" s="77" t="n">
        <f aca="false">EOMONTH(Input!$C$7,A129)</f>
        <v>46721</v>
      </c>
      <c r="C129" s="77"/>
      <c r="D129" s="78" t="n">
        <f aca="false">(IF(AND(($B129&gt;=Input!$C$7),($B129&lt;=Input!$O$11)),Input!$O$10,0))+(IF(AND(($B129&gt;Input!$O$11),($B129&lt;=Input!$O$13)),Input!$O$12,0))+(IF(AND(($B129&gt;=Input!$C$7),($B129&lt;=Input!$O$15)),Input!$O$14,0))+(IF(AND(($B129&gt;Input!$O$15),($B129&lt;=Input!$O$17)),Input!$O$16,0))+(IF(AND(($B129&gt;=Input!$C$7),($B129&lt;=Input!$O$19)),Input!$O$18,0))+(IF(AND(($B129&gt;Input!$O$19),($B129&lt;=Input!$O$21)),Input!$O$20,0))</f>
        <v>0</v>
      </c>
    </row>
    <row r="130" customFormat="false" ht="12.05" hidden="false" customHeight="false" outlineLevel="0" collapsed="false">
      <c r="A130" s="96" t="n">
        <v>126</v>
      </c>
      <c r="B130" s="77" t="n">
        <f aca="false">EOMONTH(Input!$C$7,A130)</f>
        <v>46752</v>
      </c>
      <c r="C130" s="77"/>
      <c r="D130" s="78" t="n">
        <f aca="false">(IF(AND(($B130&gt;=Input!$C$7),($B130&lt;=Input!$O$11)),Input!$O$10,0))+(IF(AND(($B130&gt;Input!$O$11),($B130&lt;=Input!$O$13)),Input!$O$12,0))+(IF(AND(($B130&gt;=Input!$C$7),($B130&lt;=Input!$O$15)),Input!$O$14,0))+(IF(AND(($B130&gt;Input!$O$15),($B130&lt;=Input!$O$17)),Input!$O$16,0))+(IF(AND(($B130&gt;=Input!$C$7),($B130&lt;=Input!$O$19)),Input!$O$18,0))+(IF(AND(($B130&gt;Input!$O$19),($B130&lt;=Input!$O$21)),Input!$O$20,0))</f>
        <v>0</v>
      </c>
    </row>
    <row r="131" customFormat="false" ht="12.05" hidden="false" customHeight="false" outlineLevel="0" collapsed="false">
      <c r="A131" s="96" t="n">
        <v>127</v>
      </c>
      <c r="B131" s="77" t="n">
        <f aca="false">EOMONTH(Input!$C$7,A131)</f>
        <v>46783</v>
      </c>
      <c r="C131" s="77"/>
      <c r="D131" s="78" t="n">
        <f aca="false">(IF(AND(($B131&gt;=Input!$C$7),($B131&lt;=Input!$O$11)),Input!$O$10,0))+(IF(AND(($B131&gt;Input!$O$11),($B131&lt;=Input!$O$13)),Input!$O$12,0))+(IF(AND(($B131&gt;=Input!$C$7),($B131&lt;=Input!$O$15)),Input!$O$14,0))+(IF(AND(($B131&gt;Input!$O$15),($B131&lt;=Input!$O$17)),Input!$O$16,0))+(IF(AND(($B131&gt;=Input!$C$7),($B131&lt;=Input!$O$19)),Input!$O$18,0))+(IF(AND(($B131&gt;Input!$O$19),($B131&lt;=Input!$O$21)),Input!$O$20,0))</f>
        <v>0</v>
      </c>
    </row>
    <row r="132" customFormat="false" ht="12.05" hidden="false" customHeight="false" outlineLevel="0" collapsed="false">
      <c r="A132" s="96" t="n">
        <v>128</v>
      </c>
      <c r="B132" s="77" t="n">
        <f aca="false">EOMONTH(Input!$C$7,A132)</f>
        <v>46812</v>
      </c>
      <c r="C132" s="77"/>
      <c r="D132" s="78" t="n">
        <f aca="false">(IF(AND(($B132&gt;=Input!$C$7),($B132&lt;=Input!$O$11)),Input!$O$10,0))+(IF(AND(($B132&gt;Input!$O$11),($B132&lt;=Input!$O$13)),Input!$O$12,0))+(IF(AND(($B132&gt;=Input!$C$7),($B132&lt;=Input!$O$15)),Input!$O$14,0))+(IF(AND(($B132&gt;Input!$O$15),($B132&lt;=Input!$O$17)),Input!$O$16,0))+(IF(AND(($B132&gt;=Input!$C$7),($B132&lt;=Input!$O$19)),Input!$O$18,0))+(IF(AND(($B132&gt;Input!$O$19),($B132&lt;=Input!$O$21)),Input!$O$20,0))</f>
        <v>0</v>
      </c>
    </row>
    <row r="133" customFormat="false" ht="12.05" hidden="false" customHeight="false" outlineLevel="0" collapsed="false">
      <c r="A133" s="96" t="n">
        <v>129</v>
      </c>
      <c r="B133" s="77" t="n">
        <f aca="false">EOMONTH(Input!$C$7,A133)</f>
        <v>46843</v>
      </c>
      <c r="C133" s="77"/>
      <c r="D133" s="78" t="n">
        <f aca="false">(IF(AND(($B133&gt;=Input!$C$7),($B133&lt;=Input!$O$11)),Input!$O$10,0))+(IF(AND(($B133&gt;Input!$O$11),($B133&lt;=Input!$O$13)),Input!$O$12,0))+(IF(AND(($B133&gt;=Input!$C$7),($B133&lt;=Input!$O$15)),Input!$O$14,0))+(IF(AND(($B133&gt;Input!$O$15),($B133&lt;=Input!$O$17)),Input!$O$16,0))+(IF(AND(($B133&gt;=Input!$C$7),($B133&lt;=Input!$O$19)),Input!$O$18,0))+(IF(AND(($B133&gt;Input!$O$19),($B133&lt;=Input!$O$21)),Input!$O$20,0))</f>
        <v>0</v>
      </c>
    </row>
    <row r="134" customFormat="false" ht="12.05" hidden="false" customHeight="false" outlineLevel="0" collapsed="false">
      <c r="A134" s="96" t="n">
        <v>130</v>
      </c>
      <c r="B134" s="77" t="n">
        <f aca="false">EOMONTH(Input!$C$7,A134)</f>
        <v>46873</v>
      </c>
      <c r="C134" s="77"/>
      <c r="D134" s="78" t="n">
        <f aca="false">(IF(AND(($B134&gt;=Input!$C$7),($B134&lt;=Input!$O$11)),Input!$O$10,0))+(IF(AND(($B134&gt;Input!$O$11),($B134&lt;=Input!$O$13)),Input!$O$12,0))+(IF(AND(($B134&gt;=Input!$C$7),($B134&lt;=Input!$O$15)),Input!$O$14,0))+(IF(AND(($B134&gt;Input!$O$15),($B134&lt;=Input!$O$17)),Input!$O$16,0))+(IF(AND(($B134&gt;=Input!$C$7),($B134&lt;=Input!$O$19)),Input!$O$18,0))+(IF(AND(($B134&gt;Input!$O$19),($B134&lt;=Input!$O$21)),Input!$O$20,0))</f>
        <v>0</v>
      </c>
    </row>
    <row r="135" customFormat="false" ht="12.05" hidden="false" customHeight="false" outlineLevel="0" collapsed="false">
      <c r="A135" s="96" t="n">
        <v>131</v>
      </c>
      <c r="B135" s="77" t="n">
        <f aca="false">EOMONTH(Input!$C$7,A135)</f>
        <v>46904</v>
      </c>
      <c r="C135" s="77"/>
      <c r="D135" s="78" t="n">
        <f aca="false">(IF(AND(($B135&gt;=Input!$C$7),($B135&lt;=Input!$O$11)),Input!$O$10,0))+(IF(AND(($B135&gt;Input!$O$11),($B135&lt;=Input!$O$13)),Input!$O$12,0))+(IF(AND(($B135&gt;=Input!$C$7),($B135&lt;=Input!$O$15)),Input!$O$14,0))+(IF(AND(($B135&gt;Input!$O$15),($B135&lt;=Input!$O$17)),Input!$O$16,0))+(IF(AND(($B135&gt;=Input!$C$7),($B135&lt;=Input!$O$19)),Input!$O$18,0))+(IF(AND(($B135&gt;Input!$O$19),($B135&lt;=Input!$O$21)),Input!$O$20,0))</f>
        <v>0</v>
      </c>
    </row>
    <row r="136" customFormat="false" ht="12.05" hidden="false" customHeight="false" outlineLevel="0" collapsed="false">
      <c r="A136" s="96" t="n">
        <v>132</v>
      </c>
      <c r="B136" s="77" t="n">
        <f aca="false">EOMONTH(Input!$C$7,A136)</f>
        <v>46934</v>
      </c>
      <c r="C136" s="77"/>
      <c r="D136" s="78" t="n">
        <f aca="false">(IF(AND(($B136&gt;=Input!$C$7),($B136&lt;=Input!$O$11)),Input!$O$10,0))+(IF(AND(($B136&gt;Input!$O$11),($B136&lt;=Input!$O$13)),Input!$O$12,0))+(IF(AND(($B136&gt;=Input!$C$7),($B136&lt;=Input!$O$15)),Input!$O$14,0))+(IF(AND(($B136&gt;Input!$O$15),($B136&lt;=Input!$O$17)),Input!$O$16,0))+(IF(AND(($B136&gt;=Input!$C$7),($B136&lt;=Input!$O$19)),Input!$O$18,0))+(IF(AND(($B136&gt;Input!$O$19),($B136&lt;=Input!$O$21)),Input!$O$20,0))</f>
        <v>0</v>
      </c>
    </row>
    <row r="137" customFormat="false" ht="12.05" hidden="false" customHeight="false" outlineLevel="0" collapsed="false">
      <c r="A137" s="96" t="n">
        <v>133</v>
      </c>
      <c r="B137" s="77" t="n">
        <f aca="false">EOMONTH(Input!$C$7,A137)</f>
        <v>46965</v>
      </c>
      <c r="C137" s="77"/>
      <c r="D137" s="78" t="n">
        <f aca="false">(IF(AND(($B137&gt;=Input!$C$7),($B137&lt;=Input!$O$11)),Input!$O$10,0))+(IF(AND(($B137&gt;Input!$O$11),($B137&lt;=Input!$O$13)),Input!$O$12,0))+(IF(AND(($B137&gt;=Input!$C$7),($B137&lt;=Input!$O$15)),Input!$O$14,0))+(IF(AND(($B137&gt;Input!$O$15),($B137&lt;=Input!$O$17)),Input!$O$16,0))+(IF(AND(($B137&gt;=Input!$C$7),($B137&lt;=Input!$O$19)),Input!$O$18,0))+(IF(AND(($B137&gt;Input!$O$19),($B137&lt;=Input!$O$21)),Input!$O$20,0))</f>
        <v>0</v>
      </c>
    </row>
    <row r="138" customFormat="false" ht="12.05" hidden="false" customHeight="false" outlineLevel="0" collapsed="false">
      <c r="A138" s="96" t="n">
        <v>134</v>
      </c>
      <c r="B138" s="77" t="n">
        <f aca="false">EOMONTH(Input!$C$7,A138)</f>
        <v>46996</v>
      </c>
      <c r="C138" s="77"/>
      <c r="D138" s="78" t="n">
        <f aca="false">(IF(AND(($B138&gt;=Input!$C$7),($B138&lt;=Input!$O$11)),Input!$O$10,0))+(IF(AND(($B138&gt;Input!$O$11),($B138&lt;=Input!$O$13)),Input!$O$12,0))+(IF(AND(($B138&gt;=Input!$C$7),($B138&lt;=Input!$O$15)),Input!$O$14,0))+(IF(AND(($B138&gt;Input!$O$15),($B138&lt;=Input!$O$17)),Input!$O$16,0))+(IF(AND(($B138&gt;=Input!$C$7),($B138&lt;=Input!$O$19)),Input!$O$18,0))+(IF(AND(($B138&gt;Input!$O$19),($B138&lt;=Input!$O$21)),Input!$O$20,0))</f>
        <v>0</v>
      </c>
    </row>
    <row r="139" customFormat="false" ht="12.05" hidden="false" customHeight="false" outlineLevel="0" collapsed="false">
      <c r="A139" s="96" t="n">
        <v>135</v>
      </c>
      <c r="B139" s="77" t="n">
        <f aca="false">EOMONTH(Input!$C$7,A139)</f>
        <v>47026</v>
      </c>
      <c r="C139" s="77"/>
      <c r="D139" s="78" t="n">
        <f aca="false">(IF(AND(($B139&gt;=Input!$C$7),($B139&lt;=Input!$O$11)),Input!$O$10,0))+(IF(AND(($B139&gt;Input!$O$11),($B139&lt;=Input!$O$13)),Input!$O$12,0))+(IF(AND(($B139&gt;=Input!$C$7),($B139&lt;=Input!$O$15)),Input!$O$14,0))+(IF(AND(($B139&gt;Input!$O$15),($B139&lt;=Input!$O$17)),Input!$O$16,0))+(IF(AND(($B139&gt;=Input!$C$7),($B139&lt;=Input!$O$19)),Input!$O$18,0))+(IF(AND(($B139&gt;Input!$O$19),($B139&lt;=Input!$O$21)),Input!$O$20,0))</f>
        <v>0</v>
      </c>
    </row>
    <row r="140" customFormat="false" ht="12.05" hidden="false" customHeight="false" outlineLevel="0" collapsed="false">
      <c r="A140" s="96" t="n">
        <v>136</v>
      </c>
      <c r="B140" s="77" t="n">
        <f aca="false">EOMONTH(Input!$C$7,A140)</f>
        <v>47057</v>
      </c>
      <c r="C140" s="77"/>
      <c r="D140" s="78" t="n">
        <f aca="false">(IF(AND(($B140&gt;=Input!$C$7),($B140&lt;=Input!$O$11)),Input!$O$10,0))+(IF(AND(($B140&gt;Input!$O$11),($B140&lt;=Input!$O$13)),Input!$O$12,0))+(IF(AND(($B140&gt;=Input!$C$7),($B140&lt;=Input!$O$15)),Input!$O$14,0))+(IF(AND(($B140&gt;Input!$O$15),($B140&lt;=Input!$O$17)),Input!$O$16,0))+(IF(AND(($B140&gt;=Input!$C$7),($B140&lt;=Input!$O$19)),Input!$O$18,0))+(IF(AND(($B140&gt;Input!$O$19),($B140&lt;=Input!$O$21)),Input!$O$20,0))</f>
        <v>0</v>
      </c>
    </row>
    <row r="141" customFormat="false" ht="12.05" hidden="false" customHeight="false" outlineLevel="0" collapsed="false">
      <c r="A141" s="96" t="n">
        <v>137</v>
      </c>
      <c r="B141" s="77" t="n">
        <f aca="false">EOMONTH(Input!$C$7,A141)</f>
        <v>47087</v>
      </c>
      <c r="C141" s="77"/>
      <c r="D141" s="78" t="n">
        <f aca="false">(IF(AND(($B141&gt;=Input!$C$7),($B141&lt;=Input!$O$11)),Input!$O$10,0))+(IF(AND(($B141&gt;Input!$O$11),($B141&lt;=Input!$O$13)),Input!$O$12,0))+(IF(AND(($B141&gt;=Input!$C$7),($B141&lt;=Input!$O$15)),Input!$O$14,0))+(IF(AND(($B141&gt;Input!$O$15),($B141&lt;=Input!$O$17)),Input!$O$16,0))+(IF(AND(($B141&gt;=Input!$C$7),($B141&lt;=Input!$O$19)),Input!$O$18,0))+(IF(AND(($B141&gt;Input!$O$19),($B141&lt;=Input!$O$21)),Input!$O$20,0))</f>
        <v>0</v>
      </c>
    </row>
    <row r="142" customFormat="false" ht="12.05" hidden="false" customHeight="false" outlineLevel="0" collapsed="false">
      <c r="A142" s="96" t="n">
        <v>138</v>
      </c>
      <c r="B142" s="77" t="n">
        <f aca="false">EOMONTH(Input!$C$7,A142)</f>
        <v>47118</v>
      </c>
      <c r="C142" s="77"/>
      <c r="D142" s="78" t="n">
        <f aca="false">(IF(AND(($B142&gt;=Input!$C$7),($B142&lt;=Input!$O$11)),Input!$O$10,0))+(IF(AND(($B142&gt;Input!$O$11),($B142&lt;=Input!$O$13)),Input!$O$12,0))+(IF(AND(($B142&gt;=Input!$C$7),($B142&lt;=Input!$O$15)),Input!$O$14,0))+(IF(AND(($B142&gt;Input!$O$15),($B142&lt;=Input!$O$17)),Input!$O$16,0))+(IF(AND(($B142&gt;=Input!$C$7),($B142&lt;=Input!$O$19)),Input!$O$18,0))+(IF(AND(($B142&gt;Input!$O$19),($B142&lt;=Input!$O$21)),Input!$O$20,0))</f>
        <v>0</v>
      </c>
    </row>
    <row r="143" customFormat="false" ht="12.05" hidden="false" customHeight="false" outlineLevel="0" collapsed="false">
      <c r="A143" s="96" t="n">
        <v>139</v>
      </c>
      <c r="B143" s="77" t="n">
        <f aca="false">EOMONTH(Input!$C$7,A143)</f>
        <v>47149</v>
      </c>
      <c r="C143" s="77"/>
      <c r="D143" s="78" t="n">
        <f aca="false">(IF(AND(($B143&gt;=Input!$C$7),($B143&lt;=Input!$O$11)),Input!$O$10,0))+(IF(AND(($B143&gt;Input!$O$11),($B143&lt;=Input!$O$13)),Input!$O$12,0))+(IF(AND(($B143&gt;=Input!$C$7),($B143&lt;=Input!$O$15)),Input!$O$14,0))+(IF(AND(($B143&gt;Input!$O$15),($B143&lt;=Input!$O$17)),Input!$O$16,0))+(IF(AND(($B143&gt;=Input!$C$7),($B143&lt;=Input!$O$19)),Input!$O$18,0))+(IF(AND(($B143&gt;Input!$O$19),($B143&lt;=Input!$O$21)),Input!$O$20,0))</f>
        <v>0</v>
      </c>
    </row>
    <row r="144" customFormat="false" ht="12.05" hidden="false" customHeight="false" outlineLevel="0" collapsed="false">
      <c r="A144" s="96" t="n">
        <v>140</v>
      </c>
      <c r="B144" s="77" t="n">
        <f aca="false">EOMONTH(Input!$C$7,A144)</f>
        <v>47177</v>
      </c>
      <c r="C144" s="77"/>
      <c r="D144" s="78" t="n">
        <f aca="false">(IF(AND(($B144&gt;=Input!$C$7),($B144&lt;=Input!$O$11)),Input!$O$10,0))+(IF(AND(($B144&gt;Input!$O$11),($B144&lt;=Input!$O$13)),Input!$O$12,0))+(IF(AND(($B144&gt;=Input!$C$7),($B144&lt;=Input!$O$15)),Input!$O$14,0))+(IF(AND(($B144&gt;Input!$O$15),($B144&lt;=Input!$O$17)),Input!$O$16,0))+(IF(AND(($B144&gt;=Input!$C$7),($B144&lt;=Input!$O$19)),Input!$O$18,0))+(IF(AND(($B144&gt;Input!$O$19),($B144&lt;=Input!$O$21)),Input!$O$20,0))</f>
        <v>0</v>
      </c>
    </row>
    <row r="145" customFormat="false" ht="12.05" hidden="false" customHeight="false" outlineLevel="0" collapsed="false">
      <c r="A145" s="96" t="n">
        <v>141</v>
      </c>
      <c r="B145" s="77" t="n">
        <f aca="false">EOMONTH(Input!$C$7,A145)</f>
        <v>47208</v>
      </c>
      <c r="C145" s="77"/>
      <c r="D145" s="78" t="n">
        <f aca="false">(IF(AND(($B145&gt;=Input!$C$7),($B145&lt;=Input!$O$11)),Input!$O$10,0))+(IF(AND(($B145&gt;Input!$O$11),($B145&lt;=Input!$O$13)),Input!$O$12,0))+(IF(AND(($B145&gt;=Input!$C$7),($B145&lt;=Input!$O$15)),Input!$O$14,0))+(IF(AND(($B145&gt;Input!$O$15),($B145&lt;=Input!$O$17)),Input!$O$16,0))+(IF(AND(($B145&gt;=Input!$C$7),($B145&lt;=Input!$O$19)),Input!$O$18,0))+(IF(AND(($B145&gt;Input!$O$19),($B145&lt;=Input!$O$21)),Input!$O$20,0))</f>
        <v>0</v>
      </c>
    </row>
    <row r="146" customFormat="false" ht="12.05" hidden="false" customHeight="false" outlineLevel="0" collapsed="false">
      <c r="A146" s="96" t="n">
        <v>142</v>
      </c>
      <c r="B146" s="77" t="n">
        <f aca="false">EOMONTH(Input!$C$7,A146)</f>
        <v>47238</v>
      </c>
      <c r="C146" s="77"/>
      <c r="D146" s="78" t="n">
        <f aca="false">(IF(AND(($B146&gt;=Input!$C$7),($B146&lt;=Input!$O$11)),Input!$O$10,0))+(IF(AND(($B146&gt;Input!$O$11),($B146&lt;=Input!$O$13)),Input!$O$12,0))+(IF(AND(($B146&gt;=Input!$C$7),($B146&lt;=Input!$O$15)),Input!$O$14,0))+(IF(AND(($B146&gt;Input!$O$15),($B146&lt;=Input!$O$17)),Input!$O$16,0))+(IF(AND(($B146&gt;=Input!$C$7),($B146&lt;=Input!$O$19)),Input!$O$18,0))+(IF(AND(($B146&gt;Input!$O$19),($B146&lt;=Input!$O$21)),Input!$O$20,0))</f>
        <v>0</v>
      </c>
    </row>
    <row r="147" customFormat="false" ht="12.05" hidden="false" customHeight="false" outlineLevel="0" collapsed="false">
      <c r="A147" s="96" t="n">
        <v>143</v>
      </c>
      <c r="B147" s="77" t="n">
        <f aca="false">EOMONTH(Input!$C$7,A147)</f>
        <v>47269</v>
      </c>
      <c r="C147" s="77"/>
      <c r="D147" s="78" t="n">
        <f aca="false">(IF(AND(($B147&gt;=Input!$C$7),($B147&lt;=Input!$O$11)),Input!$O$10,0))+(IF(AND(($B147&gt;Input!$O$11),($B147&lt;=Input!$O$13)),Input!$O$12,0))+(IF(AND(($B147&gt;=Input!$C$7),($B147&lt;=Input!$O$15)),Input!$O$14,0))+(IF(AND(($B147&gt;Input!$O$15),($B147&lt;=Input!$O$17)),Input!$O$16,0))+(IF(AND(($B147&gt;=Input!$C$7),($B147&lt;=Input!$O$19)),Input!$O$18,0))+(IF(AND(($B147&gt;Input!$O$19),($B147&lt;=Input!$O$21)),Input!$O$20,0))</f>
        <v>0</v>
      </c>
    </row>
    <row r="148" customFormat="false" ht="12.05" hidden="false" customHeight="false" outlineLevel="0" collapsed="false">
      <c r="A148" s="96" t="n">
        <v>144</v>
      </c>
      <c r="B148" s="77" t="n">
        <f aca="false">EOMONTH(Input!$C$7,A148)</f>
        <v>47299</v>
      </c>
      <c r="C148" s="77"/>
      <c r="D148" s="78" t="n">
        <f aca="false">(IF(AND(($B148&gt;=Input!$C$7),($B148&lt;=Input!$O$11)),Input!$O$10,0))+(IF(AND(($B148&gt;Input!$O$11),($B148&lt;=Input!$O$13)),Input!$O$12,0))+(IF(AND(($B148&gt;=Input!$C$7),($B148&lt;=Input!$O$15)),Input!$O$14,0))+(IF(AND(($B148&gt;Input!$O$15),($B148&lt;=Input!$O$17)),Input!$O$16,0))+(IF(AND(($B148&gt;=Input!$C$7),($B148&lt;=Input!$O$19)),Input!$O$18,0))+(IF(AND(($B148&gt;Input!$O$19),($B148&lt;=Input!$O$21)),Input!$O$20,0))</f>
        <v>0</v>
      </c>
    </row>
    <row r="149" customFormat="false" ht="12.05" hidden="false" customHeight="false" outlineLevel="0" collapsed="false">
      <c r="A149" s="96" t="n">
        <v>145</v>
      </c>
      <c r="B149" s="77" t="n">
        <f aca="false">EOMONTH(Input!$C$7,A149)</f>
        <v>47330</v>
      </c>
      <c r="C149" s="77"/>
      <c r="D149" s="78" t="n">
        <f aca="false">(IF(AND(($B149&gt;=Input!$C$7),($B149&lt;=Input!$O$11)),Input!$O$10,0))+(IF(AND(($B149&gt;Input!$O$11),($B149&lt;=Input!$O$13)),Input!$O$12,0))+(IF(AND(($B149&gt;=Input!$C$7),($B149&lt;=Input!$O$15)),Input!$O$14,0))+(IF(AND(($B149&gt;Input!$O$15),($B149&lt;=Input!$O$17)),Input!$O$16,0))+(IF(AND(($B149&gt;=Input!$C$7),($B149&lt;=Input!$O$19)),Input!$O$18,0))+(IF(AND(($B149&gt;Input!$O$19),($B149&lt;=Input!$O$21)),Input!$O$20,0))</f>
        <v>0</v>
      </c>
    </row>
    <row r="150" customFormat="false" ht="12.05" hidden="false" customHeight="false" outlineLevel="0" collapsed="false">
      <c r="A150" s="96" t="n">
        <v>146</v>
      </c>
      <c r="B150" s="77" t="n">
        <f aca="false">EOMONTH(Input!$C$7,A150)</f>
        <v>47361</v>
      </c>
      <c r="C150" s="77"/>
      <c r="D150" s="78" t="n">
        <f aca="false">(IF(AND(($B150&gt;=Input!$C$7),($B150&lt;=Input!$O$11)),Input!$O$10,0))+(IF(AND(($B150&gt;Input!$O$11),($B150&lt;=Input!$O$13)),Input!$O$12,0))+(IF(AND(($B150&gt;=Input!$C$7),($B150&lt;=Input!$O$15)),Input!$O$14,0))+(IF(AND(($B150&gt;Input!$O$15),($B150&lt;=Input!$O$17)),Input!$O$16,0))+(IF(AND(($B150&gt;=Input!$C$7),($B150&lt;=Input!$O$19)),Input!$O$18,0))+(IF(AND(($B150&gt;Input!$O$19),($B150&lt;=Input!$O$21)),Input!$O$20,0))</f>
        <v>0</v>
      </c>
    </row>
    <row r="151" customFormat="false" ht="12.05" hidden="false" customHeight="false" outlineLevel="0" collapsed="false">
      <c r="A151" s="96" t="n">
        <v>147</v>
      </c>
      <c r="B151" s="77" t="n">
        <f aca="false">EOMONTH(Input!$C$7,A151)</f>
        <v>47391</v>
      </c>
      <c r="C151" s="77"/>
      <c r="D151" s="78" t="n">
        <f aca="false">(IF(AND(($B151&gt;=Input!$C$7),($B151&lt;=Input!$O$11)),Input!$O$10,0))+(IF(AND(($B151&gt;Input!$O$11),($B151&lt;=Input!$O$13)),Input!$O$12,0))+(IF(AND(($B151&gt;=Input!$C$7),($B151&lt;=Input!$O$15)),Input!$O$14,0))+(IF(AND(($B151&gt;Input!$O$15),($B151&lt;=Input!$O$17)),Input!$O$16,0))+(IF(AND(($B151&gt;=Input!$C$7),($B151&lt;=Input!$O$19)),Input!$O$18,0))+(IF(AND(($B151&gt;Input!$O$19),($B151&lt;=Input!$O$21)),Input!$O$20,0))</f>
        <v>0</v>
      </c>
    </row>
    <row r="152" customFormat="false" ht="12.05" hidden="false" customHeight="false" outlineLevel="0" collapsed="false">
      <c r="A152" s="96" t="n">
        <v>148</v>
      </c>
      <c r="B152" s="77" t="n">
        <f aca="false">EOMONTH(Input!$C$7,A152)</f>
        <v>47422</v>
      </c>
      <c r="C152" s="77"/>
      <c r="D152" s="78" t="n">
        <f aca="false">(IF(AND(($B152&gt;=Input!$C$7),($B152&lt;=Input!$O$11)),Input!$O$10,0))+(IF(AND(($B152&gt;Input!$O$11),($B152&lt;=Input!$O$13)),Input!$O$12,0))+(IF(AND(($B152&gt;=Input!$C$7),($B152&lt;=Input!$O$15)),Input!$O$14,0))+(IF(AND(($B152&gt;Input!$O$15),($B152&lt;=Input!$O$17)),Input!$O$16,0))+(IF(AND(($B152&gt;=Input!$C$7),($B152&lt;=Input!$O$19)),Input!$O$18,0))+(IF(AND(($B152&gt;Input!$O$19),($B152&lt;=Input!$O$21)),Input!$O$20,0))</f>
        <v>0</v>
      </c>
    </row>
    <row r="153" customFormat="false" ht="12.05" hidden="false" customHeight="false" outlineLevel="0" collapsed="false">
      <c r="A153" s="96" t="n">
        <v>149</v>
      </c>
      <c r="B153" s="77" t="n">
        <f aca="false">EOMONTH(Input!$C$7,A153)</f>
        <v>47452</v>
      </c>
      <c r="C153" s="77"/>
      <c r="D153" s="78" t="n">
        <f aca="false">(IF(AND(($B153&gt;=Input!$C$7),($B153&lt;=Input!$O$11)),Input!$O$10,0))+(IF(AND(($B153&gt;Input!$O$11),($B153&lt;=Input!$O$13)),Input!$O$12,0))+(IF(AND(($B153&gt;=Input!$C$7),($B153&lt;=Input!$O$15)),Input!$O$14,0))+(IF(AND(($B153&gt;Input!$O$15),($B153&lt;=Input!$O$17)),Input!$O$16,0))+(IF(AND(($B153&gt;=Input!$C$7),($B153&lt;=Input!$O$19)),Input!$O$18,0))+(IF(AND(($B153&gt;Input!$O$19),($B153&lt;=Input!$O$21)),Input!$O$20,0))</f>
        <v>0</v>
      </c>
    </row>
    <row r="154" customFormat="false" ht="12.05" hidden="false" customHeight="false" outlineLevel="0" collapsed="false">
      <c r="A154" s="96" t="n">
        <v>150</v>
      </c>
      <c r="B154" s="77" t="n">
        <f aca="false">EOMONTH(Input!$C$7,A154)</f>
        <v>47483</v>
      </c>
      <c r="C154" s="77"/>
      <c r="D154" s="78" t="n">
        <f aca="false">(IF(AND(($B154&gt;=Input!$C$7),($B154&lt;=Input!$O$11)),Input!$O$10,0))+(IF(AND(($B154&gt;Input!$O$11),($B154&lt;=Input!$O$13)),Input!$O$12,0))+(IF(AND(($B154&gt;=Input!$C$7),($B154&lt;=Input!$O$15)),Input!$O$14,0))+(IF(AND(($B154&gt;Input!$O$15),($B154&lt;=Input!$O$17)),Input!$O$16,0))+(IF(AND(($B154&gt;=Input!$C$7),($B154&lt;=Input!$O$19)),Input!$O$18,0))+(IF(AND(($B154&gt;Input!$O$19),($B154&lt;=Input!$O$21)),Input!$O$20,0))</f>
        <v>0</v>
      </c>
    </row>
    <row r="155" customFormat="false" ht="12.05" hidden="false" customHeight="false" outlineLevel="0" collapsed="false">
      <c r="A155" s="96" t="n">
        <v>151</v>
      </c>
      <c r="B155" s="77" t="n">
        <f aca="false">EOMONTH(Input!$C$7,A155)</f>
        <v>47514</v>
      </c>
      <c r="C155" s="77"/>
      <c r="D155" s="78" t="n">
        <f aca="false">(IF(AND(($B155&gt;=Input!$C$7),($B155&lt;=Input!$O$11)),Input!$O$10,0))+(IF(AND(($B155&gt;Input!$O$11),($B155&lt;=Input!$O$13)),Input!$O$12,0))+(IF(AND(($B155&gt;=Input!$C$7),($B155&lt;=Input!$O$15)),Input!$O$14,0))+(IF(AND(($B155&gt;Input!$O$15),($B155&lt;=Input!$O$17)),Input!$O$16,0))+(IF(AND(($B155&gt;=Input!$C$7),($B155&lt;=Input!$O$19)),Input!$O$18,0))+(IF(AND(($B155&gt;Input!$O$19),($B155&lt;=Input!$O$21)),Input!$O$20,0))</f>
        <v>0</v>
      </c>
    </row>
    <row r="156" customFormat="false" ht="12.05" hidden="false" customHeight="false" outlineLevel="0" collapsed="false">
      <c r="A156" s="96" t="n">
        <v>152</v>
      </c>
      <c r="B156" s="77" t="n">
        <f aca="false">EOMONTH(Input!$C$7,A156)</f>
        <v>47542</v>
      </c>
      <c r="C156" s="77"/>
      <c r="D156" s="78" t="n">
        <f aca="false">(IF(AND(($B156&gt;=Input!$C$7),($B156&lt;=Input!$O$11)),Input!$O$10,0))+(IF(AND(($B156&gt;Input!$O$11),($B156&lt;=Input!$O$13)),Input!$O$12,0))+(IF(AND(($B156&gt;=Input!$C$7),($B156&lt;=Input!$O$15)),Input!$O$14,0))+(IF(AND(($B156&gt;Input!$O$15),($B156&lt;=Input!$O$17)),Input!$O$16,0))+(IF(AND(($B156&gt;=Input!$C$7),($B156&lt;=Input!$O$19)),Input!$O$18,0))+(IF(AND(($B156&gt;Input!$O$19),($B156&lt;=Input!$O$21)),Input!$O$20,0))</f>
        <v>0</v>
      </c>
    </row>
    <row r="157" customFormat="false" ht="12.05" hidden="false" customHeight="false" outlineLevel="0" collapsed="false">
      <c r="A157" s="96" t="n">
        <v>153</v>
      </c>
      <c r="B157" s="77" t="n">
        <f aca="false">EOMONTH(Input!$C$7,A157)</f>
        <v>47573</v>
      </c>
      <c r="C157" s="77"/>
      <c r="D157" s="78" t="n">
        <f aca="false">(IF(AND(($B157&gt;=Input!$C$7),($B157&lt;=Input!$O$11)),Input!$O$10,0))+(IF(AND(($B157&gt;Input!$O$11),($B157&lt;=Input!$O$13)),Input!$O$12,0))+(IF(AND(($B157&gt;=Input!$C$7),($B157&lt;=Input!$O$15)),Input!$O$14,0))+(IF(AND(($B157&gt;Input!$O$15),($B157&lt;=Input!$O$17)),Input!$O$16,0))+(IF(AND(($B157&gt;=Input!$C$7),($B157&lt;=Input!$O$19)),Input!$O$18,0))+(IF(AND(($B157&gt;Input!$O$19),($B157&lt;=Input!$O$21)),Input!$O$20,0))</f>
        <v>0</v>
      </c>
    </row>
    <row r="158" customFormat="false" ht="12.05" hidden="false" customHeight="false" outlineLevel="0" collapsed="false">
      <c r="A158" s="96" t="n">
        <v>154</v>
      </c>
      <c r="B158" s="77" t="n">
        <f aca="false">EOMONTH(Input!$C$7,A158)</f>
        <v>47603</v>
      </c>
      <c r="C158" s="77"/>
      <c r="D158" s="78" t="n">
        <f aca="false">(IF(AND(($B158&gt;=Input!$C$7),($B158&lt;=Input!$O$11)),Input!$O$10,0))+(IF(AND(($B158&gt;Input!$O$11),($B158&lt;=Input!$O$13)),Input!$O$12,0))+(IF(AND(($B158&gt;=Input!$C$7),($B158&lt;=Input!$O$15)),Input!$O$14,0))+(IF(AND(($B158&gt;Input!$O$15),($B158&lt;=Input!$O$17)),Input!$O$16,0))+(IF(AND(($B158&gt;=Input!$C$7),($B158&lt;=Input!$O$19)),Input!$O$18,0))+(IF(AND(($B158&gt;Input!$O$19),($B158&lt;=Input!$O$21)),Input!$O$20,0))</f>
        <v>0</v>
      </c>
    </row>
    <row r="159" customFormat="false" ht="12.05" hidden="false" customHeight="false" outlineLevel="0" collapsed="false">
      <c r="A159" s="96" t="n">
        <v>155</v>
      </c>
      <c r="B159" s="77" t="n">
        <f aca="false">EOMONTH(Input!$C$7,A159)</f>
        <v>47634</v>
      </c>
      <c r="C159" s="77"/>
      <c r="D159" s="78" t="n">
        <f aca="false">(IF(AND(($B159&gt;=Input!$C$7),($B159&lt;=Input!$O$11)),Input!$O$10,0))+(IF(AND(($B159&gt;Input!$O$11),($B159&lt;=Input!$O$13)),Input!$O$12,0))+(IF(AND(($B159&gt;=Input!$C$7),($B159&lt;=Input!$O$15)),Input!$O$14,0))+(IF(AND(($B159&gt;Input!$O$15),($B159&lt;=Input!$O$17)),Input!$O$16,0))+(IF(AND(($B159&gt;=Input!$C$7),($B159&lt;=Input!$O$19)),Input!$O$18,0))+(IF(AND(($B159&gt;Input!$O$19),($B159&lt;=Input!$O$21)),Input!$O$20,0))</f>
        <v>0</v>
      </c>
    </row>
    <row r="160" customFormat="false" ht="12.05" hidden="false" customHeight="false" outlineLevel="0" collapsed="false">
      <c r="A160" s="96" t="n">
        <v>156</v>
      </c>
      <c r="B160" s="77" t="n">
        <f aca="false">EOMONTH(Input!$C$7,A160)</f>
        <v>47664</v>
      </c>
      <c r="C160" s="77"/>
      <c r="D160" s="78" t="n">
        <f aca="false">(IF(AND(($B160&gt;=Input!$C$7),($B160&lt;=Input!$O$11)),Input!$O$10,0))+(IF(AND(($B160&gt;Input!$O$11),($B160&lt;=Input!$O$13)),Input!$O$12,0))+(IF(AND(($B160&gt;=Input!$C$7),($B160&lt;=Input!$O$15)),Input!$O$14,0))+(IF(AND(($B160&gt;Input!$O$15),($B160&lt;=Input!$O$17)),Input!$O$16,0))+(IF(AND(($B160&gt;=Input!$C$7),($B160&lt;=Input!$O$19)),Input!$O$18,0))+(IF(AND(($B160&gt;Input!$O$19),($B160&lt;=Input!$O$21)),Input!$O$20,0))</f>
        <v>0</v>
      </c>
    </row>
    <row r="161" customFormat="false" ht="12.05" hidden="false" customHeight="false" outlineLevel="0" collapsed="false">
      <c r="A161" s="96" t="n">
        <v>157</v>
      </c>
      <c r="B161" s="77" t="n">
        <f aca="false">EOMONTH(Input!$C$7,A161)</f>
        <v>47695</v>
      </c>
      <c r="C161" s="77"/>
      <c r="D161" s="78" t="n">
        <f aca="false">(IF(AND(($B161&gt;=Input!$C$7),($B161&lt;=Input!$O$11)),Input!$O$10,0))+(IF(AND(($B161&gt;Input!$O$11),($B161&lt;=Input!$O$13)),Input!$O$12,0))+(IF(AND(($B161&gt;=Input!$C$7),($B161&lt;=Input!$O$15)),Input!$O$14,0))+(IF(AND(($B161&gt;Input!$O$15),($B161&lt;=Input!$O$17)),Input!$O$16,0))+(IF(AND(($B161&gt;=Input!$C$7),($B161&lt;=Input!$O$19)),Input!$O$18,0))+(IF(AND(($B161&gt;Input!$O$19),($B161&lt;=Input!$O$21)),Input!$O$20,0))</f>
        <v>0</v>
      </c>
    </row>
    <row r="162" customFormat="false" ht="12.05" hidden="false" customHeight="false" outlineLevel="0" collapsed="false">
      <c r="A162" s="96" t="n">
        <v>158</v>
      </c>
      <c r="B162" s="77" t="n">
        <f aca="false">EOMONTH(Input!$C$7,A162)</f>
        <v>47726</v>
      </c>
      <c r="C162" s="77"/>
      <c r="D162" s="78" t="n">
        <f aca="false">(IF(AND(($B162&gt;=Input!$C$7),($B162&lt;=Input!$O$11)),Input!$O$10,0))+(IF(AND(($B162&gt;Input!$O$11),($B162&lt;=Input!$O$13)),Input!$O$12,0))+(IF(AND(($B162&gt;=Input!$C$7),($B162&lt;=Input!$O$15)),Input!$O$14,0))+(IF(AND(($B162&gt;Input!$O$15),($B162&lt;=Input!$O$17)),Input!$O$16,0))+(IF(AND(($B162&gt;=Input!$C$7),($B162&lt;=Input!$O$19)),Input!$O$18,0))+(IF(AND(($B162&gt;Input!$O$19),($B162&lt;=Input!$O$21)),Input!$O$20,0))</f>
        <v>0</v>
      </c>
    </row>
    <row r="163" customFormat="false" ht="12.05" hidden="false" customHeight="false" outlineLevel="0" collapsed="false">
      <c r="A163" s="96" t="n">
        <v>159</v>
      </c>
      <c r="B163" s="77" t="n">
        <f aca="false">EOMONTH(Input!$C$7,A163)</f>
        <v>47756</v>
      </c>
      <c r="C163" s="77"/>
      <c r="D163" s="78" t="n">
        <f aca="false">(IF(AND(($B163&gt;=Input!$C$7),($B163&lt;=Input!$O$11)),Input!$O$10,0))+(IF(AND(($B163&gt;Input!$O$11),($B163&lt;=Input!$O$13)),Input!$O$12,0))+(IF(AND(($B163&gt;=Input!$C$7),($B163&lt;=Input!$O$15)),Input!$O$14,0))+(IF(AND(($B163&gt;Input!$O$15),($B163&lt;=Input!$O$17)),Input!$O$16,0))+(IF(AND(($B163&gt;=Input!$C$7),($B163&lt;=Input!$O$19)),Input!$O$18,0))+(IF(AND(($B163&gt;Input!$O$19),($B163&lt;=Input!$O$21)),Input!$O$20,0))</f>
        <v>0</v>
      </c>
    </row>
    <row r="164" customFormat="false" ht="12.05" hidden="false" customHeight="false" outlineLevel="0" collapsed="false">
      <c r="A164" s="96" t="n">
        <v>160</v>
      </c>
      <c r="B164" s="77" t="n">
        <f aca="false">EOMONTH(Input!$C$7,A164)</f>
        <v>47787</v>
      </c>
      <c r="C164" s="77"/>
      <c r="D164" s="78" t="n">
        <f aca="false">(IF(AND(($B164&gt;=Input!$C$7),($B164&lt;=Input!$O$11)),Input!$O$10,0))+(IF(AND(($B164&gt;Input!$O$11),($B164&lt;=Input!$O$13)),Input!$O$12,0))+(IF(AND(($B164&gt;=Input!$C$7),($B164&lt;=Input!$O$15)),Input!$O$14,0))+(IF(AND(($B164&gt;Input!$O$15),($B164&lt;=Input!$O$17)),Input!$O$16,0))+(IF(AND(($B164&gt;=Input!$C$7),($B164&lt;=Input!$O$19)),Input!$O$18,0))+(IF(AND(($B164&gt;Input!$O$19),($B164&lt;=Input!$O$21)),Input!$O$20,0))</f>
        <v>0</v>
      </c>
    </row>
    <row r="165" customFormat="false" ht="12.05" hidden="false" customHeight="false" outlineLevel="0" collapsed="false">
      <c r="A165" s="96" t="n">
        <v>161</v>
      </c>
      <c r="B165" s="77" t="n">
        <f aca="false">EOMONTH(Input!$C$7,A165)</f>
        <v>47817</v>
      </c>
      <c r="C165" s="77"/>
      <c r="D165" s="78" t="n">
        <f aca="false">(IF(AND(($B165&gt;=Input!$C$7),($B165&lt;=Input!$O$11)),Input!$O$10,0))+(IF(AND(($B165&gt;Input!$O$11),($B165&lt;=Input!$O$13)),Input!$O$12,0))+(IF(AND(($B165&gt;=Input!$C$7),($B165&lt;=Input!$O$15)),Input!$O$14,0))+(IF(AND(($B165&gt;Input!$O$15),($B165&lt;=Input!$O$17)),Input!$O$16,0))+(IF(AND(($B165&gt;=Input!$C$7),($B165&lt;=Input!$O$19)),Input!$O$18,0))+(IF(AND(($B165&gt;Input!$O$19),($B165&lt;=Input!$O$21)),Input!$O$20,0))</f>
        <v>0</v>
      </c>
    </row>
    <row r="166" customFormat="false" ht="12.05" hidden="false" customHeight="false" outlineLevel="0" collapsed="false">
      <c r="A166" s="96" t="n">
        <v>162</v>
      </c>
      <c r="B166" s="77" t="n">
        <f aca="false">EOMONTH(Input!$C$7,A166)</f>
        <v>47848</v>
      </c>
      <c r="C166" s="77"/>
      <c r="D166" s="78" t="n">
        <f aca="false">(IF(AND(($B166&gt;=Input!$C$7),($B166&lt;=Input!$O$11)),Input!$O$10,0))+(IF(AND(($B166&gt;Input!$O$11),($B166&lt;=Input!$O$13)),Input!$O$12,0))+(IF(AND(($B166&gt;=Input!$C$7),($B166&lt;=Input!$O$15)),Input!$O$14,0))+(IF(AND(($B166&gt;Input!$O$15),($B166&lt;=Input!$O$17)),Input!$O$16,0))+(IF(AND(($B166&gt;=Input!$C$7),($B166&lt;=Input!$O$19)),Input!$O$18,0))+(IF(AND(($B166&gt;Input!$O$19),($B166&lt;=Input!$O$21)),Input!$O$20,0))</f>
        <v>0</v>
      </c>
    </row>
    <row r="167" customFormat="false" ht="12.05" hidden="false" customHeight="false" outlineLevel="0" collapsed="false">
      <c r="A167" s="96" t="n">
        <v>163</v>
      </c>
      <c r="B167" s="77" t="n">
        <f aca="false">EOMONTH(Input!$C$7,A167)</f>
        <v>47879</v>
      </c>
      <c r="C167" s="77"/>
      <c r="D167" s="78" t="n">
        <f aca="false">(IF(AND(($B167&gt;=Input!$C$7),($B167&lt;=Input!$O$11)),Input!$O$10,0))+(IF(AND(($B167&gt;Input!$O$11),($B167&lt;=Input!$O$13)),Input!$O$12,0))+(IF(AND(($B167&gt;=Input!$C$7),($B167&lt;=Input!$O$15)),Input!$O$14,0))+(IF(AND(($B167&gt;Input!$O$15),($B167&lt;=Input!$O$17)),Input!$O$16,0))+(IF(AND(($B167&gt;=Input!$C$7),($B167&lt;=Input!$O$19)),Input!$O$18,0))+(IF(AND(($B167&gt;Input!$O$19),($B167&lt;=Input!$O$21)),Input!$O$20,0))</f>
        <v>0</v>
      </c>
    </row>
    <row r="168" customFormat="false" ht="12.05" hidden="false" customHeight="false" outlineLevel="0" collapsed="false">
      <c r="A168" s="96" t="n">
        <v>164</v>
      </c>
      <c r="B168" s="77" t="n">
        <f aca="false">EOMONTH(Input!$C$7,A168)</f>
        <v>47907</v>
      </c>
      <c r="C168" s="77"/>
      <c r="D168" s="78" t="n">
        <f aca="false">(IF(AND(($B168&gt;=Input!$C$7),($B168&lt;=Input!$O$11)),Input!$O$10,0))+(IF(AND(($B168&gt;Input!$O$11),($B168&lt;=Input!$O$13)),Input!$O$12,0))+(IF(AND(($B168&gt;=Input!$C$7),($B168&lt;=Input!$O$15)),Input!$O$14,0))+(IF(AND(($B168&gt;Input!$O$15),($B168&lt;=Input!$O$17)),Input!$O$16,0))+(IF(AND(($B168&gt;=Input!$C$7),($B168&lt;=Input!$O$19)),Input!$O$18,0))+(IF(AND(($B168&gt;Input!$O$19),($B168&lt;=Input!$O$21)),Input!$O$20,0))</f>
        <v>0</v>
      </c>
    </row>
    <row r="169" customFormat="false" ht="12.05" hidden="false" customHeight="false" outlineLevel="0" collapsed="false">
      <c r="A169" s="96" t="n">
        <v>165</v>
      </c>
      <c r="B169" s="77" t="n">
        <f aca="false">EOMONTH(Input!$C$7,A169)</f>
        <v>47938</v>
      </c>
      <c r="C169" s="77"/>
      <c r="D169" s="78" t="n">
        <f aca="false">(IF(AND(($B169&gt;=Input!$C$7),($B169&lt;=Input!$O$11)),Input!$O$10,0))+(IF(AND(($B169&gt;Input!$O$11),($B169&lt;=Input!$O$13)),Input!$O$12,0))+(IF(AND(($B169&gt;=Input!$C$7),($B169&lt;=Input!$O$15)),Input!$O$14,0))+(IF(AND(($B169&gt;Input!$O$15),($B169&lt;=Input!$O$17)),Input!$O$16,0))+(IF(AND(($B169&gt;=Input!$C$7),($B169&lt;=Input!$O$19)),Input!$O$18,0))+(IF(AND(($B169&gt;Input!$O$19),($B169&lt;=Input!$O$21)),Input!$O$20,0))</f>
        <v>0</v>
      </c>
    </row>
    <row r="170" customFormat="false" ht="12.05" hidden="false" customHeight="false" outlineLevel="0" collapsed="false">
      <c r="A170" s="96" t="n">
        <v>166</v>
      </c>
      <c r="B170" s="77" t="n">
        <f aca="false">EOMONTH(Input!$C$7,A170)</f>
        <v>47968</v>
      </c>
      <c r="C170" s="77"/>
      <c r="D170" s="78" t="n">
        <f aca="false">(IF(AND(($B170&gt;=Input!$C$7),($B170&lt;=Input!$O$11)),Input!$O$10,0))+(IF(AND(($B170&gt;Input!$O$11),($B170&lt;=Input!$O$13)),Input!$O$12,0))+(IF(AND(($B170&gt;=Input!$C$7),($B170&lt;=Input!$O$15)),Input!$O$14,0))+(IF(AND(($B170&gt;Input!$O$15),($B170&lt;=Input!$O$17)),Input!$O$16,0))+(IF(AND(($B170&gt;=Input!$C$7),($B170&lt;=Input!$O$19)),Input!$O$18,0))+(IF(AND(($B170&gt;Input!$O$19),($B170&lt;=Input!$O$21)),Input!$O$20,0))</f>
        <v>0</v>
      </c>
    </row>
    <row r="171" customFormat="false" ht="12.05" hidden="false" customHeight="false" outlineLevel="0" collapsed="false">
      <c r="A171" s="96" t="n">
        <v>167</v>
      </c>
      <c r="B171" s="77" t="n">
        <f aca="false">EOMONTH(Input!$C$7,A171)</f>
        <v>47999</v>
      </c>
      <c r="C171" s="77"/>
      <c r="D171" s="78" t="n">
        <f aca="false">(IF(AND(($B171&gt;=Input!$C$7),($B171&lt;=Input!$O$11)),Input!$O$10,0))+(IF(AND(($B171&gt;Input!$O$11),($B171&lt;=Input!$O$13)),Input!$O$12,0))+(IF(AND(($B171&gt;=Input!$C$7),($B171&lt;=Input!$O$15)),Input!$O$14,0))+(IF(AND(($B171&gt;Input!$O$15),($B171&lt;=Input!$O$17)),Input!$O$16,0))+(IF(AND(($B171&gt;=Input!$C$7),($B171&lt;=Input!$O$19)),Input!$O$18,0))+(IF(AND(($B171&gt;Input!$O$19),($B171&lt;=Input!$O$21)),Input!$O$20,0))</f>
        <v>0</v>
      </c>
    </row>
    <row r="172" customFormat="false" ht="12.05" hidden="false" customHeight="false" outlineLevel="0" collapsed="false">
      <c r="A172" s="96" t="n">
        <v>168</v>
      </c>
      <c r="B172" s="77" t="n">
        <f aca="false">EOMONTH(Input!$C$7,A172)</f>
        <v>48029</v>
      </c>
      <c r="C172" s="77"/>
      <c r="D172" s="78" t="n">
        <f aca="false">(IF(AND(($B172&gt;=Input!$C$7),($B172&lt;=Input!$O$11)),Input!$O$10,0))+(IF(AND(($B172&gt;Input!$O$11),($B172&lt;=Input!$O$13)),Input!$O$12,0))+(IF(AND(($B172&gt;=Input!$C$7),($B172&lt;=Input!$O$15)),Input!$O$14,0))+(IF(AND(($B172&gt;Input!$O$15),($B172&lt;=Input!$O$17)),Input!$O$16,0))+(IF(AND(($B172&gt;=Input!$C$7),($B172&lt;=Input!$O$19)),Input!$O$18,0))+(IF(AND(($B172&gt;Input!$O$19),($B172&lt;=Input!$O$21)),Input!$O$20,0))</f>
        <v>0</v>
      </c>
    </row>
    <row r="173" customFormat="false" ht="12.05" hidden="false" customHeight="false" outlineLevel="0" collapsed="false">
      <c r="A173" s="96" t="n">
        <v>169</v>
      </c>
      <c r="B173" s="77" t="n">
        <f aca="false">EOMONTH(Input!$C$7,A173)</f>
        <v>48060</v>
      </c>
      <c r="C173" s="77"/>
      <c r="D173" s="78" t="n">
        <f aca="false">(IF(AND(($B173&gt;=Input!$C$7),($B173&lt;=Input!$O$11)),Input!$O$10,0))+(IF(AND(($B173&gt;Input!$O$11),($B173&lt;=Input!$O$13)),Input!$O$12,0))+(IF(AND(($B173&gt;=Input!$C$7),($B173&lt;=Input!$O$15)),Input!$O$14,0))+(IF(AND(($B173&gt;Input!$O$15),($B173&lt;=Input!$O$17)),Input!$O$16,0))+(IF(AND(($B173&gt;=Input!$C$7),($B173&lt;=Input!$O$19)),Input!$O$18,0))+(IF(AND(($B173&gt;Input!$O$19),($B173&lt;=Input!$O$21)),Input!$O$20,0))</f>
        <v>0</v>
      </c>
    </row>
    <row r="174" customFormat="false" ht="12.05" hidden="false" customHeight="false" outlineLevel="0" collapsed="false">
      <c r="A174" s="96" t="n">
        <v>170</v>
      </c>
      <c r="B174" s="77" t="n">
        <f aca="false">EOMONTH(Input!$C$7,A174)</f>
        <v>48091</v>
      </c>
      <c r="C174" s="77"/>
      <c r="D174" s="78" t="n">
        <f aca="false">(IF(AND(($B174&gt;=Input!$C$7),($B174&lt;=Input!$O$11)),Input!$O$10,0))+(IF(AND(($B174&gt;Input!$O$11),($B174&lt;=Input!$O$13)),Input!$O$12,0))+(IF(AND(($B174&gt;=Input!$C$7),($B174&lt;=Input!$O$15)),Input!$O$14,0))+(IF(AND(($B174&gt;Input!$O$15),($B174&lt;=Input!$O$17)),Input!$O$16,0))+(IF(AND(($B174&gt;=Input!$C$7),($B174&lt;=Input!$O$19)),Input!$O$18,0))+(IF(AND(($B174&gt;Input!$O$19),($B174&lt;=Input!$O$21)),Input!$O$20,0))</f>
        <v>0</v>
      </c>
    </row>
    <row r="175" customFormat="false" ht="12.05" hidden="false" customHeight="false" outlineLevel="0" collapsed="false">
      <c r="A175" s="96" t="n">
        <v>171</v>
      </c>
      <c r="B175" s="77" t="n">
        <f aca="false">EOMONTH(Input!$C$7,A175)</f>
        <v>48121</v>
      </c>
      <c r="C175" s="77"/>
      <c r="D175" s="78" t="n">
        <f aca="false">(IF(AND(($B175&gt;=Input!$C$7),($B175&lt;=Input!$O$11)),Input!$O$10,0))+(IF(AND(($B175&gt;Input!$O$11),($B175&lt;=Input!$O$13)),Input!$O$12,0))+(IF(AND(($B175&gt;=Input!$C$7),($B175&lt;=Input!$O$15)),Input!$O$14,0))+(IF(AND(($B175&gt;Input!$O$15),($B175&lt;=Input!$O$17)),Input!$O$16,0))+(IF(AND(($B175&gt;=Input!$C$7),($B175&lt;=Input!$O$19)),Input!$O$18,0))+(IF(AND(($B175&gt;Input!$O$19),($B175&lt;=Input!$O$21)),Input!$O$20,0))</f>
        <v>0</v>
      </c>
    </row>
    <row r="176" customFormat="false" ht="12.05" hidden="false" customHeight="false" outlineLevel="0" collapsed="false">
      <c r="A176" s="96" t="n">
        <v>172</v>
      </c>
      <c r="B176" s="77" t="n">
        <f aca="false">EOMONTH(Input!$C$7,A176)</f>
        <v>48152</v>
      </c>
      <c r="C176" s="77"/>
      <c r="D176" s="78" t="n">
        <f aca="false">(IF(AND(($B176&gt;=Input!$C$7),($B176&lt;=Input!$O$11)),Input!$O$10,0))+(IF(AND(($B176&gt;Input!$O$11),($B176&lt;=Input!$O$13)),Input!$O$12,0))+(IF(AND(($B176&gt;=Input!$C$7),($B176&lt;=Input!$O$15)),Input!$O$14,0))+(IF(AND(($B176&gt;Input!$O$15),($B176&lt;=Input!$O$17)),Input!$O$16,0))+(IF(AND(($B176&gt;=Input!$C$7),($B176&lt;=Input!$O$19)),Input!$O$18,0))+(IF(AND(($B176&gt;Input!$O$19),($B176&lt;=Input!$O$21)),Input!$O$20,0))</f>
        <v>0</v>
      </c>
    </row>
    <row r="177" customFormat="false" ht="12.05" hidden="false" customHeight="false" outlineLevel="0" collapsed="false">
      <c r="A177" s="96" t="n">
        <v>173</v>
      </c>
      <c r="B177" s="77" t="n">
        <f aca="false">EOMONTH(Input!$C$7,A177)</f>
        <v>48182</v>
      </c>
      <c r="C177" s="77"/>
      <c r="D177" s="78" t="n">
        <f aca="false">(IF(AND(($B177&gt;=Input!$C$7),($B177&lt;=Input!$O$11)),Input!$O$10,0))+(IF(AND(($B177&gt;Input!$O$11),($B177&lt;=Input!$O$13)),Input!$O$12,0))+(IF(AND(($B177&gt;=Input!$C$7),($B177&lt;=Input!$O$15)),Input!$O$14,0))+(IF(AND(($B177&gt;Input!$O$15),($B177&lt;=Input!$O$17)),Input!$O$16,0))+(IF(AND(($B177&gt;=Input!$C$7),($B177&lt;=Input!$O$19)),Input!$O$18,0))+(IF(AND(($B177&gt;Input!$O$19),($B177&lt;=Input!$O$21)),Input!$O$20,0))</f>
        <v>0</v>
      </c>
    </row>
    <row r="178" customFormat="false" ht="12.05" hidden="false" customHeight="false" outlineLevel="0" collapsed="false">
      <c r="A178" s="96" t="n">
        <v>174</v>
      </c>
      <c r="B178" s="77" t="n">
        <f aca="false">EOMONTH(Input!$C$7,A178)</f>
        <v>48213</v>
      </c>
      <c r="C178" s="77"/>
      <c r="D178" s="78" t="n">
        <f aca="false">(IF(AND(($B178&gt;=Input!$C$7),($B178&lt;=Input!$O$11)),Input!$O$10,0))+(IF(AND(($B178&gt;Input!$O$11),($B178&lt;=Input!$O$13)),Input!$O$12,0))+(IF(AND(($B178&gt;=Input!$C$7),($B178&lt;=Input!$O$15)),Input!$O$14,0))+(IF(AND(($B178&gt;Input!$O$15),($B178&lt;=Input!$O$17)),Input!$O$16,0))+(IF(AND(($B178&gt;=Input!$C$7),($B178&lt;=Input!$O$19)),Input!$O$18,0))+(IF(AND(($B178&gt;Input!$O$19),($B178&lt;=Input!$O$21)),Input!$O$20,0))</f>
        <v>0</v>
      </c>
    </row>
    <row r="179" customFormat="false" ht="12.05" hidden="false" customHeight="false" outlineLevel="0" collapsed="false">
      <c r="A179" s="96" t="n">
        <v>175</v>
      </c>
      <c r="B179" s="77" t="n">
        <f aca="false">EOMONTH(Input!$C$7,A179)</f>
        <v>48244</v>
      </c>
      <c r="C179" s="77"/>
      <c r="D179" s="78" t="n">
        <f aca="false">(IF(AND(($B179&gt;=Input!$C$7),($B179&lt;=Input!$O$11)),Input!$O$10,0))+(IF(AND(($B179&gt;Input!$O$11),($B179&lt;=Input!$O$13)),Input!$O$12,0))+(IF(AND(($B179&gt;=Input!$C$7),($B179&lt;=Input!$O$15)),Input!$O$14,0))+(IF(AND(($B179&gt;Input!$O$15),($B179&lt;=Input!$O$17)),Input!$O$16,0))+(IF(AND(($B179&gt;=Input!$C$7),($B179&lt;=Input!$O$19)),Input!$O$18,0))+(IF(AND(($B179&gt;Input!$O$19),($B179&lt;=Input!$O$21)),Input!$O$20,0))</f>
        <v>0</v>
      </c>
    </row>
    <row r="180" customFormat="false" ht="12.05" hidden="false" customHeight="false" outlineLevel="0" collapsed="false">
      <c r="A180" s="96" t="n">
        <v>176</v>
      </c>
      <c r="B180" s="77" t="n">
        <f aca="false">EOMONTH(Input!$C$7,A180)</f>
        <v>48273</v>
      </c>
      <c r="C180" s="77"/>
      <c r="D180" s="78" t="n">
        <f aca="false">(IF(AND(($B180&gt;=Input!$C$7),($B180&lt;=Input!$O$11)),Input!$O$10,0))+(IF(AND(($B180&gt;Input!$O$11),($B180&lt;=Input!$O$13)),Input!$O$12,0))+(IF(AND(($B180&gt;=Input!$C$7),($B180&lt;=Input!$O$15)),Input!$O$14,0))+(IF(AND(($B180&gt;Input!$O$15),($B180&lt;=Input!$O$17)),Input!$O$16,0))+(IF(AND(($B180&gt;=Input!$C$7),($B180&lt;=Input!$O$19)),Input!$O$18,0))+(IF(AND(($B180&gt;Input!$O$19),($B180&lt;=Input!$O$21)),Input!$O$20,0))</f>
        <v>0</v>
      </c>
    </row>
    <row r="181" customFormat="false" ht="12.05" hidden="false" customHeight="false" outlineLevel="0" collapsed="false">
      <c r="A181" s="96" t="n">
        <v>177</v>
      </c>
      <c r="B181" s="77" t="n">
        <f aca="false">EOMONTH(Input!$C$7,A181)</f>
        <v>48304</v>
      </c>
      <c r="C181" s="77"/>
      <c r="D181" s="78" t="n">
        <f aca="false">(IF(AND(($B181&gt;=Input!$C$7),($B181&lt;=Input!$O$11)),Input!$O$10,0))+(IF(AND(($B181&gt;Input!$O$11),($B181&lt;=Input!$O$13)),Input!$O$12,0))+(IF(AND(($B181&gt;=Input!$C$7),($B181&lt;=Input!$O$15)),Input!$O$14,0))+(IF(AND(($B181&gt;Input!$O$15),($B181&lt;=Input!$O$17)),Input!$O$16,0))+(IF(AND(($B181&gt;=Input!$C$7),($B181&lt;=Input!$O$19)),Input!$O$18,0))+(IF(AND(($B181&gt;Input!$O$19),($B181&lt;=Input!$O$21)),Input!$O$20,0))</f>
        <v>0</v>
      </c>
    </row>
    <row r="182" customFormat="false" ht="12.05" hidden="false" customHeight="false" outlineLevel="0" collapsed="false">
      <c r="A182" s="96" t="n">
        <v>178</v>
      </c>
      <c r="B182" s="77" t="n">
        <f aca="false">EOMONTH(Input!$C$7,A182)</f>
        <v>48334</v>
      </c>
      <c r="C182" s="77"/>
      <c r="D182" s="78" t="n">
        <f aca="false">(IF(AND(($B182&gt;=Input!$C$7),($B182&lt;=Input!$O$11)),Input!$O$10,0))+(IF(AND(($B182&gt;Input!$O$11),($B182&lt;=Input!$O$13)),Input!$O$12,0))+(IF(AND(($B182&gt;=Input!$C$7),($B182&lt;=Input!$O$15)),Input!$O$14,0))+(IF(AND(($B182&gt;Input!$O$15),($B182&lt;=Input!$O$17)),Input!$O$16,0))+(IF(AND(($B182&gt;=Input!$C$7),($B182&lt;=Input!$O$19)),Input!$O$18,0))+(IF(AND(($B182&gt;Input!$O$19),($B182&lt;=Input!$O$21)),Input!$O$20,0))</f>
        <v>0</v>
      </c>
    </row>
    <row r="183" customFormat="false" ht="12.05" hidden="false" customHeight="false" outlineLevel="0" collapsed="false">
      <c r="A183" s="96" t="n">
        <v>179</v>
      </c>
      <c r="B183" s="77" t="n">
        <f aca="false">EOMONTH(Input!$C$7,A183)</f>
        <v>48365</v>
      </c>
      <c r="C183" s="77"/>
      <c r="D183" s="78" t="n">
        <f aca="false">(IF(AND(($B183&gt;=Input!$C$7),($B183&lt;=Input!$O$11)),Input!$O$10,0))+(IF(AND(($B183&gt;Input!$O$11),($B183&lt;=Input!$O$13)),Input!$O$12,0))+(IF(AND(($B183&gt;=Input!$C$7),($B183&lt;=Input!$O$15)),Input!$O$14,0))+(IF(AND(($B183&gt;Input!$O$15),($B183&lt;=Input!$O$17)),Input!$O$16,0))+(IF(AND(($B183&gt;=Input!$C$7),($B183&lt;=Input!$O$19)),Input!$O$18,0))+(IF(AND(($B183&gt;Input!$O$19),($B183&lt;=Input!$O$21)),Input!$O$20,0))</f>
        <v>0</v>
      </c>
    </row>
    <row r="184" customFormat="false" ht="12.05" hidden="false" customHeight="false" outlineLevel="0" collapsed="false">
      <c r="A184" s="96" t="n">
        <v>180</v>
      </c>
      <c r="B184" s="77" t="n">
        <f aca="false">EOMONTH(Input!$C$7,A184)</f>
        <v>48395</v>
      </c>
      <c r="C184" s="77"/>
      <c r="D184" s="78" t="n">
        <f aca="false">(IF(AND(($B184&gt;=Input!$C$7),($B184&lt;=Input!$O$11)),Input!$O$10,0))+(IF(AND(($B184&gt;Input!$O$11),($B184&lt;=Input!$O$13)),Input!$O$12,0))+(IF(AND(($B184&gt;=Input!$C$7),($B184&lt;=Input!$O$15)),Input!$O$14,0))+(IF(AND(($B184&gt;Input!$O$15),($B184&lt;=Input!$O$17)),Input!$O$16,0))+(IF(AND(($B184&gt;=Input!$C$7),($B184&lt;=Input!$O$19)),Input!$O$18,0))+(IF(AND(($B184&gt;Input!$O$19),($B184&lt;=Input!$O$21)),Input!$O$20,0))</f>
        <v>0</v>
      </c>
    </row>
    <row r="185" customFormat="false" ht="12.05" hidden="false" customHeight="false" outlineLevel="0" collapsed="false">
      <c r="A185" s="96" t="n">
        <v>181</v>
      </c>
      <c r="B185" s="77" t="n">
        <f aca="false">EOMONTH(Input!$C$7,A185)</f>
        <v>48426</v>
      </c>
      <c r="C185" s="77"/>
      <c r="D185" s="78" t="n">
        <f aca="false">(IF(AND(($B185&gt;=Input!$C$7),($B185&lt;=Input!$O$11)),Input!$O$10,0))+(IF(AND(($B185&gt;Input!$O$11),($B185&lt;=Input!$O$13)),Input!$O$12,0))+(IF(AND(($B185&gt;=Input!$C$7),($B185&lt;=Input!$O$15)),Input!$O$14,0))+(IF(AND(($B185&gt;Input!$O$15),($B185&lt;=Input!$O$17)),Input!$O$16,0))+(IF(AND(($B185&gt;=Input!$C$7),($B185&lt;=Input!$O$19)),Input!$O$18,0))+(IF(AND(($B185&gt;Input!$O$19),($B185&lt;=Input!$O$21)),Input!$O$20,0))</f>
        <v>0</v>
      </c>
    </row>
    <row r="186" customFormat="false" ht="12.05" hidden="false" customHeight="false" outlineLevel="0" collapsed="false">
      <c r="A186" s="96" t="n">
        <v>182</v>
      </c>
      <c r="B186" s="77" t="n">
        <f aca="false">EOMONTH(Input!$C$7,A186)</f>
        <v>48457</v>
      </c>
      <c r="C186" s="77"/>
      <c r="D186" s="78" t="n">
        <f aca="false">(IF(AND(($B186&gt;=Input!$C$7),($B186&lt;=Input!$O$11)),Input!$O$10,0))+(IF(AND(($B186&gt;Input!$O$11),($B186&lt;=Input!$O$13)),Input!$O$12,0))+(IF(AND(($B186&gt;=Input!$C$7),($B186&lt;=Input!$O$15)),Input!$O$14,0))+(IF(AND(($B186&gt;Input!$O$15),($B186&lt;=Input!$O$17)),Input!$O$16,0))+(IF(AND(($B186&gt;=Input!$C$7),($B186&lt;=Input!$O$19)),Input!$O$18,0))+(IF(AND(($B186&gt;Input!$O$19),($B186&lt;=Input!$O$21)),Input!$O$20,0))</f>
        <v>0</v>
      </c>
    </row>
    <row r="187" customFormat="false" ht="12.05" hidden="false" customHeight="false" outlineLevel="0" collapsed="false">
      <c r="A187" s="96" t="n">
        <v>183</v>
      </c>
      <c r="B187" s="77" t="n">
        <f aca="false">EOMONTH(Input!$C$7,A187)</f>
        <v>48487</v>
      </c>
      <c r="C187" s="77"/>
      <c r="D187" s="78" t="n">
        <f aca="false">(IF(AND(($B187&gt;=Input!$C$7),($B187&lt;=Input!$O$11)),Input!$O$10,0))+(IF(AND(($B187&gt;Input!$O$11),($B187&lt;=Input!$O$13)),Input!$O$12,0))+(IF(AND(($B187&gt;=Input!$C$7),($B187&lt;=Input!$O$15)),Input!$O$14,0))+(IF(AND(($B187&gt;Input!$O$15),($B187&lt;=Input!$O$17)),Input!$O$16,0))+(IF(AND(($B187&gt;=Input!$C$7),($B187&lt;=Input!$O$19)),Input!$O$18,0))+(IF(AND(($B187&gt;Input!$O$19),($B187&lt;=Input!$O$21)),Input!$O$20,0))</f>
        <v>0</v>
      </c>
    </row>
    <row r="188" customFormat="false" ht="12.05" hidden="false" customHeight="false" outlineLevel="0" collapsed="false">
      <c r="A188" s="96" t="n">
        <v>184</v>
      </c>
      <c r="B188" s="77" t="n">
        <f aca="false">EOMONTH(Input!$C$7,A188)</f>
        <v>48518</v>
      </c>
      <c r="C188" s="77"/>
      <c r="D188" s="78" t="n">
        <f aca="false">(IF(AND(($B188&gt;=Input!$C$7),($B188&lt;=Input!$O$11)),Input!$O$10,0))+(IF(AND(($B188&gt;Input!$O$11),($B188&lt;=Input!$O$13)),Input!$O$12,0))+(IF(AND(($B188&gt;=Input!$C$7),($B188&lt;=Input!$O$15)),Input!$O$14,0))+(IF(AND(($B188&gt;Input!$O$15),($B188&lt;=Input!$O$17)),Input!$O$16,0))+(IF(AND(($B188&gt;=Input!$C$7),($B188&lt;=Input!$O$19)),Input!$O$18,0))+(IF(AND(($B188&gt;Input!$O$19),($B188&lt;=Input!$O$21)),Input!$O$20,0))</f>
        <v>0</v>
      </c>
    </row>
    <row r="189" customFormat="false" ht="12.05" hidden="false" customHeight="false" outlineLevel="0" collapsed="false">
      <c r="A189" s="96" t="n">
        <v>185</v>
      </c>
      <c r="B189" s="77" t="n">
        <f aca="false">EOMONTH(Input!$C$7,A189)</f>
        <v>48548</v>
      </c>
      <c r="C189" s="77"/>
      <c r="D189" s="78" t="n">
        <f aca="false">(IF(AND(($B189&gt;=Input!$C$7),($B189&lt;=Input!$O$11)),Input!$O$10,0))+(IF(AND(($B189&gt;Input!$O$11),($B189&lt;=Input!$O$13)),Input!$O$12,0))+(IF(AND(($B189&gt;=Input!$C$7),($B189&lt;=Input!$O$15)),Input!$O$14,0))+(IF(AND(($B189&gt;Input!$O$15),($B189&lt;=Input!$O$17)),Input!$O$16,0))+(IF(AND(($B189&gt;=Input!$C$7),($B189&lt;=Input!$O$19)),Input!$O$18,0))+(IF(AND(($B189&gt;Input!$O$19),($B189&lt;=Input!$O$21)),Input!$O$20,0))</f>
        <v>0</v>
      </c>
    </row>
    <row r="190" customFormat="false" ht="12.05" hidden="false" customHeight="false" outlineLevel="0" collapsed="false">
      <c r="A190" s="96" t="n">
        <v>186</v>
      </c>
      <c r="B190" s="77" t="n">
        <f aca="false">EOMONTH(Input!$C$7,A190)</f>
        <v>48579</v>
      </c>
      <c r="C190" s="77"/>
      <c r="D190" s="78" t="n">
        <f aca="false">(IF(AND(($B190&gt;=Input!$C$7),($B190&lt;=Input!$O$11)),Input!$O$10,0))+(IF(AND(($B190&gt;Input!$O$11),($B190&lt;=Input!$O$13)),Input!$O$12,0))+(IF(AND(($B190&gt;=Input!$C$7),($B190&lt;=Input!$O$15)),Input!$O$14,0))+(IF(AND(($B190&gt;Input!$O$15),($B190&lt;=Input!$O$17)),Input!$O$16,0))+(IF(AND(($B190&gt;=Input!$C$7),($B190&lt;=Input!$O$19)),Input!$O$18,0))+(IF(AND(($B190&gt;Input!$O$19),($B190&lt;=Input!$O$21)),Input!$O$20,0))</f>
        <v>0</v>
      </c>
    </row>
    <row r="191" customFormat="false" ht="12.05" hidden="false" customHeight="false" outlineLevel="0" collapsed="false">
      <c r="A191" s="96" t="n">
        <v>187</v>
      </c>
      <c r="B191" s="77" t="n">
        <f aca="false">EOMONTH(Input!$C$7,A191)</f>
        <v>48610</v>
      </c>
      <c r="C191" s="77"/>
      <c r="D191" s="78" t="n">
        <f aca="false">(IF(AND(($B191&gt;=Input!$C$7),($B191&lt;=Input!$O$11)),Input!$O$10,0))+(IF(AND(($B191&gt;Input!$O$11),($B191&lt;=Input!$O$13)),Input!$O$12,0))+(IF(AND(($B191&gt;=Input!$C$7),($B191&lt;=Input!$O$15)),Input!$O$14,0))+(IF(AND(($B191&gt;Input!$O$15),($B191&lt;=Input!$O$17)),Input!$O$16,0))+(IF(AND(($B191&gt;=Input!$C$7),($B191&lt;=Input!$O$19)),Input!$O$18,0))+(IF(AND(($B191&gt;Input!$O$19),($B191&lt;=Input!$O$21)),Input!$O$20,0))</f>
        <v>0</v>
      </c>
    </row>
    <row r="192" customFormat="false" ht="12.05" hidden="false" customHeight="false" outlineLevel="0" collapsed="false">
      <c r="A192" s="96" t="n">
        <v>188</v>
      </c>
      <c r="B192" s="77" t="n">
        <f aca="false">EOMONTH(Input!$C$7,A192)</f>
        <v>48638</v>
      </c>
      <c r="C192" s="77"/>
      <c r="D192" s="78" t="n">
        <f aca="false">(IF(AND(($B192&gt;=Input!$C$7),($B192&lt;=Input!$O$11)),Input!$O$10,0))+(IF(AND(($B192&gt;Input!$O$11),($B192&lt;=Input!$O$13)),Input!$O$12,0))+(IF(AND(($B192&gt;=Input!$C$7),($B192&lt;=Input!$O$15)),Input!$O$14,0))+(IF(AND(($B192&gt;Input!$O$15),($B192&lt;=Input!$O$17)),Input!$O$16,0))+(IF(AND(($B192&gt;=Input!$C$7),($B192&lt;=Input!$O$19)),Input!$O$18,0))+(IF(AND(($B192&gt;Input!$O$19),($B192&lt;=Input!$O$21)),Input!$O$20,0))</f>
        <v>0</v>
      </c>
    </row>
    <row r="193" customFormat="false" ht="12.05" hidden="false" customHeight="false" outlineLevel="0" collapsed="false">
      <c r="A193" s="96" t="n">
        <v>189</v>
      </c>
      <c r="B193" s="77" t="n">
        <f aca="false">EOMONTH(Input!$C$7,A193)</f>
        <v>48669</v>
      </c>
      <c r="C193" s="77"/>
      <c r="D193" s="78" t="n">
        <f aca="false">(IF(AND(($B193&gt;=Input!$C$7),($B193&lt;=Input!$O$11)),Input!$O$10,0))+(IF(AND(($B193&gt;Input!$O$11),($B193&lt;=Input!$O$13)),Input!$O$12,0))+(IF(AND(($B193&gt;=Input!$C$7),($B193&lt;=Input!$O$15)),Input!$O$14,0))+(IF(AND(($B193&gt;Input!$O$15),($B193&lt;=Input!$O$17)),Input!$O$16,0))+(IF(AND(($B193&gt;=Input!$C$7),($B193&lt;=Input!$O$19)),Input!$O$18,0))+(IF(AND(($B193&gt;Input!$O$19),($B193&lt;=Input!$O$21)),Input!$O$20,0))</f>
        <v>0</v>
      </c>
    </row>
    <row r="194" customFormat="false" ht="12.05" hidden="false" customHeight="false" outlineLevel="0" collapsed="false">
      <c r="A194" s="96" t="n">
        <v>190</v>
      </c>
      <c r="B194" s="77" t="n">
        <f aca="false">EOMONTH(Input!$C$7,A194)</f>
        <v>48699</v>
      </c>
      <c r="C194" s="77"/>
      <c r="D194" s="78" t="n">
        <f aca="false">(IF(AND(($B194&gt;=Input!$C$7),($B194&lt;=Input!$O$11)),Input!$O$10,0))+(IF(AND(($B194&gt;Input!$O$11),($B194&lt;=Input!$O$13)),Input!$O$12,0))+(IF(AND(($B194&gt;=Input!$C$7),($B194&lt;=Input!$O$15)),Input!$O$14,0))+(IF(AND(($B194&gt;Input!$O$15),($B194&lt;=Input!$O$17)),Input!$O$16,0))+(IF(AND(($B194&gt;=Input!$C$7),($B194&lt;=Input!$O$19)),Input!$O$18,0))+(IF(AND(($B194&gt;Input!$O$19),($B194&lt;=Input!$O$21)),Input!$O$20,0))</f>
        <v>0</v>
      </c>
    </row>
    <row r="195" customFormat="false" ht="12.05" hidden="false" customHeight="false" outlineLevel="0" collapsed="false">
      <c r="A195" s="96" t="n">
        <v>191</v>
      </c>
      <c r="B195" s="77" t="n">
        <f aca="false">EOMONTH(Input!$C$7,A195)</f>
        <v>48730</v>
      </c>
      <c r="C195" s="77"/>
      <c r="D195" s="78" t="n">
        <f aca="false">(IF(AND(($B195&gt;=Input!$C$7),($B195&lt;=Input!$O$11)),Input!$O$10,0))+(IF(AND(($B195&gt;Input!$O$11),($B195&lt;=Input!$O$13)),Input!$O$12,0))+(IF(AND(($B195&gt;=Input!$C$7),($B195&lt;=Input!$O$15)),Input!$O$14,0))+(IF(AND(($B195&gt;Input!$O$15),($B195&lt;=Input!$O$17)),Input!$O$16,0))+(IF(AND(($B195&gt;=Input!$C$7),($B195&lt;=Input!$O$19)),Input!$O$18,0))+(IF(AND(($B195&gt;Input!$O$19),($B195&lt;=Input!$O$21)),Input!$O$20,0))</f>
        <v>0</v>
      </c>
    </row>
    <row r="196" customFormat="false" ht="12.05" hidden="false" customHeight="false" outlineLevel="0" collapsed="false">
      <c r="A196" s="96" t="n">
        <v>192</v>
      </c>
      <c r="B196" s="77" t="n">
        <f aca="false">EOMONTH(Input!$C$7,A196)</f>
        <v>48760</v>
      </c>
      <c r="C196" s="77"/>
      <c r="D196" s="78" t="n">
        <f aca="false">(IF(AND(($B196&gt;=Input!$C$7),($B196&lt;=Input!$O$11)),Input!$O$10,0))+(IF(AND(($B196&gt;Input!$O$11),($B196&lt;=Input!$O$13)),Input!$O$12,0))+(IF(AND(($B196&gt;=Input!$C$7),($B196&lt;=Input!$O$15)),Input!$O$14,0))+(IF(AND(($B196&gt;Input!$O$15),($B196&lt;=Input!$O$17)),Input!$O$16,0))+(IF(AND(($B196&gt;=Input!$C$7),($B196&lt;=Input!$O$19)),Input!$O$18,0))+(IF(AND(($B196&gt;Input!$O$19),($B196&lt;=Input!$O$21)),Input!$O$20,0))</f>
        <v>0</v>
      </c>
    </row>
    <row r="197" customFormat="false" ht="12.05" hidden="false" customHeight="false" outlineLevel="0" collapsed="false">
      <c r="A197" s="96" t="n">
        <v>193</v>
      </c>
      <c r="B197" s="77" t="n">
        <f aca="false">EOMONTH(Input!$C$7,A197)</f>
        <v>48791</v>
      </c>
      <c r="C197" s="77"/>
      <c r="D197" s="78" t="n">
        <f aca="false">(IF(AND(($B197&gt;=Input!$C$7),($B197&lt;=Input!$O$11)),Input!$O$10,0))+(IF(AND(($B197&gt;Input!$O$11),($B197&lt;=Input!$O$13)),Input!$O$12,0))+(IF(AND(($B197&gt;=Input!$C$7),($B197&lt;=Input!$O$15)),Input!$O$14,0))+(IF(AND(($B197&gt;Input!$O$15),($B197&lt;=Input!$O$17)),Input!$O$16,0))+(IF(AND(($B197&gt;=Input!$C$7),($B197&lt;=Input!$O$19)),Input!$O$18,0))+(IF(AND(($B197&gt;Input!$O$19),($B197&lt;=Input!$O$21)),Input!$O$20,0))</f>
        <v>0</v>
      </c>
    </row>
    <row r="198" customFormat="false" ht="12.05" hidden="false" customHeight="false" outlineLevel="0" collapsed="false">
      <c r="A198" s="96" t="n">
        <v>194</v>
      </c>
      <c r="B198" s="77" t="n">
        <f aca="false">EOMONTH(Input!$C$7,A198)</f>
        <v>48822</v>
      </c>
      <c r="C198" s="77"/>
      <c r="D198" s="78" t="n">
        <f aca="false">(IF(AND(($B198&gt;=Input!$C$7),($B198&lt;=Input!$O$11)),Input!$O$10,0))+(IF(AND(($B198&gt;Input!$O$11),($B198&lt;=Input!$O$13)),Input!$O$12,0))+(IF(AND(($B198&gt;=Input!$C$7),($B198&lt;=Input!$O$15)),Input!$O$14,0))+(IF(AND(($B198&gt;Input!$O$15),($B198&lt;=Input!$O$17)),Input!$O$16,0))+(IF(AND(($B198&gt;=Input!$C$7),($B198&lt;=Input!$O$19)),Input!$O$18,0))+(IF(AND(($B198&gt;Input!$O$19),($B198&lt;=Input!$O$21)),Input!$O$20,0))</f>
        <v>0</v>
      </c>
    </row>
    <row r="199" customFormat="false" ht="12.05" hidden="false" customHeight="false" outlineLevel="0" collapsed="false">
      <c r="A199" s="96" t="n">
        <v>195</v>
      </c>
      <c r="B199" s="77" t="n">
        <f aca="false">EOMONTH(Input!$C$7,A199)</f>
        <v>48852</v>
      </c>
      <c r="C199" s="77"/>
      <c r="D199" s="78" t="n">
        <f aca="false">(IF(AND(($B199&gt;=Input!$C$7),($B199&lt;=Input!$O$11)),Input!$O$10,0))+(IF(AND(($B199&gt;Input!$O$11),($B199&lt;=Input!$O$13)),Input!$O$12,0))+(IF(AND(($B199&gt;=Input!$C$7),($B199&lt;=Input!$O$15)),Input!$O$14,0))+(IF(AND(($B199&gt;Input!$O$15),($B199&lt;=Input!$O$17)),Input!$O$16,0))+(IF(AND(($B199&gt;=Input!$C$7),($B199&lt;=Input!$O$19)),Input!$O$18,0))+(IF(AND(($B199&gt;Input!$O$19),($B199&lt;=Input!$O$21)),Input!$O$20,0))</f>
        <v>0</v>
      </c>
    </row>
    <row r="200" customFormat="false" ht="12.05" hidden="false" customHeight="false" outlineLevel="0" collapsed="false">
      <c r="A200" s="96" t="n">
        <v>196</v>
      </c>
      <c r="B200" s="77" t="n">
        <f aca="false">EOMONTH(Input!$C$7,A200)</f>
        <v>48883</v>
      </c>
      <c r="C200" s="77"/>
      <c r="D200" s="78" t="n">
        <f aca="false">(IF(AND(($B200&gt;=Input!$C$7),($B200&lt;=Input!$O$11)),Input!$O$10,0))+(IF(AND(($B200&gt;Input!$O$11),($B200&lt;=Input!$O$13)),Input!$O$12,0))+(IF(AND(($B200&gt;=Input!$C$7),($B200&lt;=Input!$O$15)),Input!$O$14,0))+(IF(AND(($B200&gt;Input!$O$15),($B200&lt;=Input!$O$17)),Input!$O$16,0))+(IF(AND(($B200&gt;=Input!$C$7),($B200&lt;=Input!$O$19)),Input!$O$18,0))+(IF(AND(($B200&gt;Input!$O$19),($B200&lt;=Input!$O$21)),Input!$O$20,0))</f>
        <v>0</v>
      </c>
    </row>
    <row r="201" customFormat="false" ht="12.05" hidden="false" customHeight="false" outlineLevel="0" collapsed="false">
      <c r="A201" s="96" t="n">
        <v>197</v>
      </c>
      <c r="B201" s="77" t="n">
        <f aca="false">EOMONTH(Input!$C$7,A201)</f>
        <v>48913</v>
      </c>
      <c r="C201" s="77"/>
      <c r="D201" s="78" t="n">
        <f aca="false">(IF(AND(($B201&gt;=Input!$C$7),($B201&lt;=Input!$O$11)),Input!$O$10,0))+(IF(AND(($B201&gt;Input!$O$11),($B201&lt;=Input!$O$13)),Input!$O$12,0))+(IF(AND(($B201&gt;=Input!$C$7),($B201&lt;=Input!$O$15)),Input!$O$14,0))+(IF(AND(($B201&gt;Input!$O$15),($B201&lt;=Input!$O$17)),Input!$O$16,0))+(IF(AND(($B201&gt;=Input!$C$7),($B201&lt;=Input!$O$19)),Input!$O$18,0))+(IF(AND(($B201&gt;Input!$O$19),($B201&lt;=Input!$O$21)),Input!$O$20,0))</f>
        <v>0</v>
      </c>
    </row>
    <row r="202" customFormat="false" ht="12.05" hidden="false" customHeight="false" outlineLevel="0" collapsed="false">
      <c r="A202" s="96" t="n">
        <v>198</v>
      </c>
      <c r="B202" s="77" t="n">
        <f aca="false">EOMONTH(Input!$C$7,A202)</f>
        <v>48944</v>
      </c>
      <c r="C202" s="77"/>
      <c r="D202" s="78" t="n">
        <f aca="false">(IF(AND(($B202&gt;=Input!$C$7),($B202&lt;=Input!$O$11)),Input!$O$10,0))+(IF(AND(($B202&gt;Input!$O$11),($B202&lt;=Input!$O$13)),Input!$O$12,0))+(IF(AND(($B202&gt;=Input!$C$7),($B202&lt;=Input!$O$15)),Input!$O$14,0))+(IF(AND(($B202&gt;Input!$O$15),($B202&lt;=Input!$O$17)),Input!$O$16,0))+(IF(AND(($B202&gt;=Input!$C$7),($B202&lt;=Input!$O$19)),Input!$O$18,0))+(IF(AND(($B202&gt;Input!$O$19),($B202&lt;=Input!$O$21)),Input!$O$20,0))</f>
        <v>0</v>
      </c>
    </row>
    <row r="203" customFormat="false" ht="12.05" hidden="false" customHeight="false" outlineLevel="0" collapsed="false">
      <c r="A203" s="96" t="n">
        <v>199</v>
      </c>
      <c r="B203" s="77" t="n">
        <f aca="false">EOMONTH(Input!$C$7,A203)</f>
        <v>48975</v>
      </c>
      <c r="C203" s="77"/>
      <c r="D203" s="78" t="n">
        <f aca="false">(IF(AND(($B203&gt;=Input!$C$7),($B203&lt;=Input!$O$11)),Input!$O$10,0))+(IF(AND(($B203&gt;Input!$O$11),($B203&lt;=Input!$O$13)),Input!$O$12,0))+(IF(AND(($B203&gt;=Input!$C$7),($B203&lt;=Input!$O$15)),Input!$O$14,0))+(IF(AND(($B203&gt;Input!$O$15),($B203&lt;=Input!$O$17)),Input!$O$16,0))+(IF(AND(($B203&gt;=Input!$C$7),($B203&lt;=Input!$O$19)),Input!$O$18,0))+(IF(AND(($B203&gt;Input!$O$19),($B203&lt;=Input!$O$21)),Input!$O$20,0))</f>
        <v>0</v>
      </c>
    </row>
    <row r="204" customFormat="false" ht="12.05" hidden="false" customHeight="false" outlineLevel="0" collapsed="false">
      <c r="A204" s="96" t="n">
        <v>200</v>
      </c>
      <c r="B204" s="77" t="n">
        <f aca="false">EOMONTH(Input!$C$7,A204)</f>
        <v>49003</v>
      </c>
      <c r="C204" s="77"/>
      <c r="D204" s="78" t="n">
        <f aca="false">(IF(AND(($B204&gt;=Input!$C$7),($B204&lt;=Input!$O$11)),Input!$O$10,0))+(IF(AND(($B204&gt;Input!$O$11),($B204&lt;=Input!$O$13)),Input!$O$12,0))+(IF(AND(($B204&gt;=Input!$C$7),($B204&lt;=Input!$O$15)),Input!$O$14,0))+(IF(AND(($B204&gt;Input!$O$15),($B204&lt;=Input!$O$17)),Input!$O$16,0))+(IF(AND(($B204&gt;=Input!$C$7),($B204&lt;=Input!$O$19)),Input!$O$18,0))+(IF(AND(($B204&gt;Input!$O$19),($B204&lt;=Input!$O$21)),Input!$O$20,0))</f>
        <v>0</v>
      </c>
    </row>
    <row r="205" customFormat="false" ht="12.05" hidden="false" customHeight="false" outlineLevel="0" collapsed="false">
      <c r="A205" s="96" t="n">
        <v>201</v>
      </c>
      <c r="B205" s="77" t="n">
        <f aca="false">EOMONTH(Input!$C$7,A205)</f>
        <v>49034</v>
      </c>
      <c r="C205" s="77"/>
      <c r="D205" s="78" t="n">
        <f aca="false">(IF(AND(($B205&gt;=Input!$C$7),($B205&lt;=Input!$O$11)),Input!$O$10,0))+(IF(AND(($B205&gt;Input!$O$11),($B205&lt;=Input!$O$13)),Input!$O$12,0))+(IF(AND(($B205&gt;=Input!$C$7),($B205&lt;=Input!$O$15)),Input!$O$14,0))+(IF(AND(($B205&gt;Input!$O$15),($B205&lt;=Input!$O$17)),Input!$O$16,0))+(IF(AND(($B205&gt;=Input!$C$7),($B205&lt;=Input!$O$19)),Input!$O$18,0))+(IF(AND(($B205&gt;Input!$O$19),($B205&lt;=Input!$O$21)),Input!$O$20,0))</f>
        <v>0</v>
      </c>
    </row>
    <row r="206" customFormat="false" ht="12.05" hidden="false" customHeight="false" outlineLevel="0" collapsed="false">
      <c r="A206" s="96" t="n">
        <v>202</v>
      </c>
      <c r="B206" s="77" t="n">
        <f aca="false">EOMONTH(Input!$C$7,A206)</f>
        <v>49064</v>
      </c>
      <c r="C206" s="77"/>
      <c r="D206" s="78" t="n">
        <f aca="false">(IF(AND(($B206&gt;=Input!$C$7),($B206&lt;=Input!$O$11)),Input!$O$10,0))+(IF(AND(($B206&gt;Input!$O$11),($B206&lt;=Input!$O$13)),Input!$O$12,0))+(IF(AND(($B206&gt;=Input!$C$7),($B206&lt;=Input!$O$15)),Input!$O$14,0))+(IF(AND(($B206&gt;Input!$O$15),($B206&lt;=Input!$O$17)),Input!$O$16,0))+(IF(AND(($B206&gt;=Input!$C$7),($B206&lt;=Input!$O$19)),Input!$O$18,0))+(IF(AND(($B206&gt;Input!$O$19),($B206&lt;=Input!$O$21)),Input!$O$20,0))</f>
        <v>0</v>
      </c>
    </row>
    <row r="207" customFormat="false" ht="12.05" hidden="false" customHeight="false" outlineLevel="0" collapsed="false">
      <c r="A207" s="96" t="n">
        <v>203</v>
      </c>
      <c r="B207" s="77" t="n">
        <f aca="false">EOMONTH(Input!$C$7,A207)</f>
        <v>49095</v>
      </c>
      <c r="C207" s="77"/>
      <c r="D207" s="78" t="n">
        <f aca="false">(IF(AND(($B207&gt;=Input!$C$7),($B207&lt;=Input!$O$11)),Input!$O$10,0))+(IF(AND(($B207&gt;Input!$O$11),($B207&lt;=Input!$O$13)),Input!$O$12,0))+(IF(AND(($B207&gt;=Input!$C$7),($B207&lt;=Input!$O$15)),Input!$O$14,0))+(IF(AND(($B207&gt;Input!$O$15),($B207&lt;=Input!$O$17)),Input!$O$16,0))+(IF(AND(($B207&gt;=Input!$C$7),($B207&lt;=Input!$O$19)),Input!$O$18,0))+(IF(AND(($B207&gt;Input!$O$19),($B207&lt;=Input!$O$21)),Input!$O$20,0))</f>
        <v>0</v>
      </c>
    </row>
    <row r="208" customFormat="false" ht="12.05" hidden="false" customHeight="false" outlineLevel="0" collapsed="false">
      <c r="A208" s="96" t="n">
        <v>204</v>
      </c>
      <c r="B208" s="77" t="n">
        <f aca="false">EOMONTH(Input!$C$7,A208)</f>
        <v>49125</v>
      </c>
      <c r="C208" s="77"/>
      <c r="D208" s="78" t="n">
        <f aca="false">(IF(AND(($B208&gt;=Input!$C$7),($B208&lt;=Input!$O$11)),Input!$O$10,0))+(IF(AND(($B208&gt;Input!$O$11),($B208&lt;=Input!$O$13)),Input!$O$12,0))+(IF(AND(($B208&gt;=Input!$C$7),($B208&lt;=Input!$O$15)),Input!$O$14,0))+(IF(AND(($B208&gt;Input!$O$15),($B208&lt;=Input!$O$17)),Input!$O$16,0))+(IF(AND(($B208&gt;=Input!$C$7),($B208&lt;=Input!$O$19)),Input!$O$18,0))+(IF(AND(($B208&gt;Input!$O$19),($B208&lt;=Input!$O$21)),Input!$O$20,0))</f>
        <v>0</v>
      </c>
    </row>
    <row r="209" customFormat="false" ht="12.05" hidden="false" customHeight="false" outlineLevel="0" collapsed="false">
      <c r="A209" s="96" t="n">
        <v>205</v>
      </c>
      <c r="B209" s="77" t="n">
        <f aca="false">EOMONTH(Input!$C$7,A209)</f>
        <v>49156</v>
      </c>
      <c r="C209" s="77"/>
      <c r="D209" s="78" t="n">
        <f aca="false">(IF(AND(($B209&gt;=Input!$C$7),($B209&lt;=Input!$O$11)),Input!$O$10,0))+(IF(AND(($B209&gt;Input!$O$11),($B209&lt;=Input!$O$13)),Input!$O$12,0))+(IF(AND(($B209&gt;=Input!$C$7),($B209&lt;=Input!$O$15)),Input!$O$14,0))+(IF(AND(($B209&gt;Input!$O$15),($B209&lt;=Input!$O$17)),Input!$O$16,0))+(IF(AND(($B209&gt;=Input!$C$7),($B209&lt;=Input!$O$19)),Input!$O$18,0))+(IF(AND(($B209&gt;Input!$O$19),($B209&lt;=Input!$O$21)),Input!$O$20,0))</f>
        <v>0</v>
      </c>
    </row>
    <row r="210" customFormat="false" ht="12.05" hidden="false" customHeight="false" outlineLevel="0" collapsed="false">
      <c r="A210" s="96" t="n">
        <v>206</v>
      </c>
      <c r="B210" s="77" t="n">
        <f aca="false">EOMONTH(Input!$C$7,A210)</f>
        <v>49187</v>
      </c>
      <c r="C210" s="77"/>
      <c r="D210" s="78" t="n">
        <f aca="false">(IF(AND(($B210&gt;=Input!$C$7),($B210&lt;=Input!$O$11)),Input!$O$10,0))+(IF(AND(($B210&gt;Input!$O$11),($B210&lt;=Input!$O$13)),Input!$O$12,0))+(IF(AND(($B210&gt;=Input!$C$7),($B210&lt;=Input!$O$15)),Input!$O$14,0))+(IF(AND(($B210&gt;Input!$O$15),($B210&lt;=Input!$O$17)),Input!$O$16,0))+(IF(AND(($B210&gt;=Input!$C$7),($B210&lt;=Input!$O$19)),Input!$O$18,0))+(IF(AND(($B210&gt;Input!$O$19),($B210&lt;=Input!$O$21)),Input!$O$20,0))</f>
        <v>0</v>
      </c>
    </row>
    <row r="211" customFormat="false" ht="12.05" hidden="false" customHeight="false" outlineLevel="0" collapsed="false">
      <c r="A211" s="96" t="n">
        <v>207</v>
      </c>
      <c r="B211" s="77" t="n">
        <f aca="false">EOMONTH(Input!$C$7,A211)</f>
        <v>49217</v>
      </c>
      <c r="C211" s="77"/>
      <c r="D211" s="78" t="n">
        <f aca="false">(IF(AND(($B211&gt;=Input!$C$7),($B211&lt;=Input!$O$11)),Input!$O$10,0))+(IF(AND(($B211&gt;Input!$O$11),($B211&lt;=Input!$O$13)),Input!$O$12,0))+(IF(AND(($B211&gt;=Input!$C$7),($B211&lt;=Input!$O$15)),Input!$O$14,0))+(IF(AND(($B211&gt;Input!$O$15),($B211&lt;=Input!$O$17)),Input!$O$16,0))+(IF(AND(($B211&gt;=Input!$C$7),($B211&lt;=Input!$O$19)),Input!$O$18,0))+(IF(AND(($B211&gt;Input!$O$19),($B211&lt;=Input!$O$21)),Input!$O$20,0))</f>
        <v>0</v>
      </c>
    </row>
    <row r="212" customFormat="false" ht="12.05" hidden="false" customHeight="false" outlineLevel="0" collapsed="false">
      <c r="A212" s="96" t="n">
        <v>208</v>
      </c>
      <c r="B212" s="77" t="n">
        <f aca="false">EOMONTH(Input!$C$7,A212)</f>
        <v>49248</v>
      </c>
      <c r="C212" s="77"/>
      <c r="D212" s="78" t="n">
        <f aca="false">(IF(AND(($B212&gt;=Input!$C$7),($B212&lt;=Input!$O$11)),Input!$O$10,0))+(IF(AND(($B212&gt;Input!$O$11),($B212&lt;=Input!$O$13)),Input!$O$12,0))+(IF(AND(($B212&gt;=Input!$C$7),($B212&lt;=Input!$O$15)),Input!$O$14,0))+(IF(AND(($B212&gt;Input!$O$15),($B212&lt;=Input!$O$17)),Input!$O$16,0))+(IF(AND(($B212&gt;=Input!$C$7),($B212&lt;=Input!$O$19)),Input!$O$18,0))+(IF(AND(($B212&gt;Input!$O$19),($B212&lt;=Input!$O$21)),Input!$O$20,0))</f>
        <v>0</v>
      </c>
    </row>
    <row r="213" customFormat="false" ht="12.05" hidden="false" customHeight="false" outlineLevel="0" collapsed="false">
      <c r="A213" s="96" t="n">
        <v>209</v>
      </c>
      <c r="B213" s="77" t="n">
        <f aca="false">EOMONTH(Input!$C$7,A213)</f>
        <v>49278</v>
      </c>
      <c r="C213" s="77"/>
      <c r="D213" s="78" t="n">
        <f aca="false">(IF(AND(($B213&gt;=Input!$C$7),($B213&lt;=Input!$O$11)),Input!$O$10,0))+(IF(AND(($B213&gt;Input!$O$11),($B213&lt;=Input!$O$13)),Input!$O$12,0))+(IF(AND(($B213&gt;=Input!$C$7),($B213&lt;=Input!$O$15)),Input!$O$14,0))+(IF(AND(($B213&gt;Input!$O$15),($B213&lt;=Input!$O$17)),Input!$O$16,0))+(IF(AND(($B213&gt;=Input!$C$7),($B213&lt;=Input!$O$19)),Input!$O$18,0))+(IF(AND(($B213&gt;Input!$O$19),($B213&lt;=Input!$O$21)),Input!$O$20,0))</f>
        <v>0</v>
      </c>
    </row>
    <row r="214" customFormat="false" ht="12.05" hidden="false" customHeight="false" outlineLevel="0" collapsed="false">
      <c r="A214" s="96" t="n">
        <v>210</v>
      </c>
      <c r="B214" s="77" t="n">
        <f aca="false">EOMONTH(Input!$C$7,A214)</f>
        <v>49309</v>
      </c>
      <c r="C214" s="77"/>
      <c r="D214" s="78" t="n">
        <f aca="false">(IF(AND(($B214&gt;=Input!$C$7),($B214&lt;=Input!$O$11)),Input!$O$10,0))+(IF(AND(($B214&gt;Input!$O$11),($B214&lt;=Input!$O$13)),Input!$O$12,0))+(IF(AND(($B214&gt;=Input!$C$7),($B214&lt;=Input!$O$15)),Input!$O$14,0))+(IF(AND(($B214&gt;Input!$O$15),($B214&lt;=Input!$O$17)),Input!$O$16,0))+(IF(AND(($B214&gt;=Input!$C$7),($B214&lt;=Input!$O$19)),Input!$O$18,0))+(IF(AND(($B214&gt;Input!$O$19),($B214&lt;=Input!$O$21)),Input!$O$20,0))</f>
        <v>0</v>
      </c>
    </row>
    <row r="215" customFormat="false" ht="12.05" hidden="false" customHeight="false" outlineLevel="0" collapsed="false">
      <c r="A215" s="96" t="n">
        <v>211</v>
      </c>
      <c r="B215" s="77" t="n">
        <f aca="false">EOMONTH(Input!$C$7,A215)</f>
        <v>49340</v>
      </c>
      <c r="C215" s="77"/>
      <c r="D215" s="78" t="n">
        <f aca="false">(IF(AND(($B215&gt;=Input!$C$7),($B215&lt;=Input!$O$11)),Input!$O$10,0))+(IF(AND(($B215&gt;Input!$O$11),($B215&lt;=Input!$O$13)),Input!$O$12,0))+(IF(AND(($B215&gt;=Input!$C$7),($B215&lt;=Input!$O$15)),Input!$O$14,0))+(IF(AND(($B215&gt;Input!$O$15),($B215&lt;=Input!$O$17)),Input!$O$16,0))+(IF(AND(($B215&gt;=Input!$C$7),($B215&lt;=Input!$O$19)),Input!$O$18,0))+(IF(AND(($B215&gt;Input!$O$19),($B215&lt;=Input!$O$21)),Input!$O$20,0))</f>
        <v>0</v>
      </c>
    </row>
    <row r="216" customFormat="false" ht="12.05" hidden="false" customHeight="false" outlineLevel="0" collapsed="false">
      <c r="A216" s="96" t="n">
        <v>212</v>
      </c>
      <c r="B216" s="77" t="n">
        <f aca="false">EOMONTH(Input!$C$7,A216)</f>
        <v>49368</v>
      </c>
      <c r="C216" s="77"/>
      <c r="D216" s="78" t="n">
        <f aca="false">(IF(AND(($B216&gt;=Input!$C$7),($B216&lt;=Input!$O$11)),Input!$O$10,0))+(IF(AND(($B216&gt;Input!$O$11),($B216&lt;=Input!$O$13)),Input!$O$12,0))+(IF(AND(($B216&gt;=Input!$C$7),($B216&lt;=Input!$O$15)),Input!$O$14,0))+(IF(AND(($B216&gt;Input!$O$15),($B216&lt;=Input!$O$17)),Input!$O$16,0))+(IF(AND(($B216&gt;=Input!$C$7),($B216&lt;=Input!$O$19)),Input!$O$18,0))+(IF(AND(($B216&gt;Input!$O$19),($B216&lt;=Input!$O$21)),Input!$O$20,0))</f>
        <v>0</v>
      </c>
    </row>
    <row r="217" customFormat="false" ht="12.05" hidden="false" customHeight="false" outlineLevel="0" collapsed="false">
      <c r="A217" s="96" t="n">
        <v>213</v>
      </c>
      <c r="B217" s="77" t="n">
        <f aca="false">EOMONTH(Input!$C$7,A217)</f>
        <v>49399</v>
      </c>
      <c r="C217" s="77"/>
      <c r="D217" s="78" t="n">
        <f aca="false">(IF(AND(($B217&gt;=Input!$C$7),($B217&lt;=Input!$O$11)),Input!$O$10,0))+(IF(AND(($B217&gt;Input!$O$11),($B217&lt;=Input!$O$13)),Input!$O$12,0))+(IF(AND(($B217&gt;=Input!$C$7),($B217&lt;=Input!$O$15)),Input!$O$14,0))+(IF(AND(($B217&gt;Input!$O$15),($B217&lt;=Input!$O$17)),Input!$O$16,0))+(IF(AND(($B217&gt;=Input!$C$7),($B217&lt;=Input!$O$19)),Input!$O$18,0))+(IF(AND(($B217&gt;Input!$O$19),($B217&lt;=Input!$O$21)),Input!$O$20,0))</f>
        <v>0</v>
      </c>
    </row>
    <row r="218" customFormat="false" ht="12.05" hidden="false" customHeight="false" outlineLevel="0" collapsed="false">
      <c r="A218" s="96" t="n">
        <v>214</v>
      </c>
      <c r="B218" s="77" t="n">
        <f aca="false">EOMONTH(Input!$C$7,A218)</f>
        <v>49429</v>
      </c>
      <c r="C218" s="77"/>
      <c r="D218" s="78" t="n">
        <f aca="false">(IF(AND(($B218&gt;=Input!$C$7),($B218&lt;=Input!$O$11)),Input!$O$10,0))+(IF(AND(($B218&gt;Input!$O$11),($B218&lt;=Input!$O$13)),Input!$O$12,0))+(IF(AND(($B218&gt;=Input!$C$7),($B218&lt;=Input!$O$15)),Input!$O$14,0))+(IF(AND(($B218&gt;Input!$O$15),($B218&lt;=Input!$O$17)),Input!$O$16,0))+(IF(AND(($B218&gt;=Input!$C$7),($B218&lt;=Input!$O$19)),Input!$O$18,0))+(IF(AND(($B218&gt;Input!$O$19),($B218&lt;=Input!$O$21)),Input!$O$20,0))</f>
        <v>0</v>
      </c>
    </row>
    <row r="219" customFormat="false" ht="12.05" hidden="false" customHeight="false" outlineLevel="0" collapsed="false">
      <c r="A219" s="96" t="n">
        <v>215</v>
      </c>
      <c r="B219" s="77" t="n">
        <f aca="false">EOMONTH(Input!$C$7,A219)</f>
        <v>49460</v>
      </c>
      <c r="C219" s="77"/>
      <c r="D219" s="78" t="n">
        <f aca="false">(IF(AND(($B219&gt;=Input!$C$7),($B219&lt;=Input!$O$11)),Input!$O$10,0))+(IF(AND(($B219&gt;Input!$O$11),($B219&lt;=Input!$O$13)),Input!$O$12,0))+(IF(AND(($B219&gt;=Input!$C$7),($B219&lt;=Input!$O$15)),Input!$O$14,0))+(IF(AND(($B219&gt;Input!$O$15),($B219&lt;=Input!$O$17)),Input!$O$16,0))+(IF(AND(($B219&gt;=Input!$C$7),($B219&lt;=Input!$O$19)),Input!$O$18,0))+(IF(AND(($B219&gt;Input!$O$19),($B219&lt;=Input!$O$21)),Input!$O$20,0))</f>
        <v>0</v>
      </c>
    </row>
    <row r="220" customFormat="false" ht="12.05" hidden="false" customHeight="false" outlineLevel="0" collapsed="false">
      <c r="A220" s="96" t="n">
        <v>216</v>
      </c>
      <c r="B220" s="77" t="n">
        <f aca="false">EOMONTH(Input!$C$7,A220)</f>
        <v>49490</v>
      </c>
      <c r="C220" s="77"/>
      <c r="D220" s="78" t="n">
        <f aca="false">(IF(AND(($B220&gt;=Input!$C$7),($B220&lt;=Input!$O$11)),Input!$O$10,0))+(IF(AND(($B220&gt;Input!$O$11),($B220&lt;=Input!$O$13)),Input!$O$12,0))+(IF(AND(($B220&gt;=Input!$C$7),($B220&lt;=Input!$O$15)),Input!$O$14,0))+(IF(AND(($B220&gt;Input!$O$15),($B220&lt;=Input!$O$17)),Input!$O$16,0))+(IF(AND(($B220&gt;=Input!$C$7),($B220&lt;=Input!$O$19)),Input!$O$18,0))+(IF(AND(($B220&gt;Input!$O$19),($B220&lt;=Input!$O$21)),Input!$O$20,0))</f>
        <v>0</v>
      </c>
    </row>
    <row r="221" customFormat="false" ht="12.05" hidden="false" customHeight="false" outlineLevel="0" collapsed="false">
      <c r="A221" s="96" t="n">
        <v>217</v>
      </c>
      <c r="B221" s="77" t="n">
        <f aca="false">EOMONTH(Input!$C$7,A221)</f>
        <v>49521</v>
      </c>
      <c r="C221" s="77"/>
      <c r="D221" s="78" t="n">
        <f aca="false">(IF(AND(($B221&gt;=Input!$C$7),($B221&lt;=Input!$O$11)),Input!$O$10,0))+(IF(AND(($B221&gt;Input!$O$11),($B221&lt;=Input!$O$13)),Input!$O$12,0))+(IF(AND(($B221&gt;=Input!$C$7),($B221&lt;=Input!$O$15)),Input!$O$14,0))+(IF(AND(($B221&gt;Input!$O$15),($B221&lt;=Input!$O$17)),Input!$O$16,0))+(IF(AND(($B221&gt;=Input!$C$7),($B221&lt;=Input!$O$19)),Input!$O$18,0))+(IF(AND(($B221&gt;Input!$O$19),($B221&lt;=Input!$O$21)),Input!$O$20,0))</f>
        <v>0</v>
      </c>
    </row>
    <row r="222" customFormat="false" ht="12.05" hidden="false" customHeight="false" outlineLevel="0" collapsed="false">
      <c r="A222" s="96" t="n">
        <v>218</v>
      </c>
      <c r="B222" s="77" t="n">
        <f aca="false">EOMONTH(Input!$C$7,A222)</f>
        <v>49552</v>
      </c>
      <c r="C222" s="77"/>
      <c r="D222" s="78" t="n">
        <f aca="false">(IF(AND(($B222&gt;=Input!$C$7),($B222&lt;=Input!$O$11)),Input!$O$10,0))+(IF(AND(($B222&gt;Input!$O$11),($B222&lt;=Input!$O$13)),Input!$O$12,0))+(IF(AND(($B222&gt;=Input!$C$7),($B222&lt;=Input!$O$15)),Input!$O$14,0))+(IF(AND(($B222&gt;Input!$O$15),($B222&lt;=Input!$O$17)),Input!$O$16,0))+(IF(AND(($B222&gt;=Input!$C$7),($B222&lt;=Input!$O$19)),Input!$O$18,0))+(IF(AND(($B222&gt;Input!$O$19),($B222&lt;=Input!$O$21)),Input!$O$20,0))</f>
        <v>0</v>
      </c>
    </row>
    <row r="223" customFormat="false" ht="12.05" hidden="false" customHeight="false" outlineLevel="0" collapsed="false">
      <c r="A223" s="96" t="n">
        <v>219</v>
      </c>
      <c r="B223" s="77" t="n">
        <f aca="false">EOMONTH(Input!$C$7,A223)</f>
        <v>49582</v>
      </c>
      <c r="C223" s="77"/>
      <c r="D223" s="78" t="n">
        <f aca="false">(IF(AND(($B223&gt;=Input!$C$7),($B223&lt;=Input!$O$11)),Input!$O$10,0))+(IF(AND(($B223&gt;Input!$O$11),($B223&lt;=Input!$O$13)),Input!$O$12,0))+(IF(AND(($B223&gt;=Input!$C$7),($B223&lt;=Input!$O$15)),Input!$O$14,0))+(IF(AND(($B223&gt;Input!$O$15),($B223&lt;=Input!$O$17)),Input!$O$16,0))+(IF(AND(($B223&gt;=Input!$C$7),($B223&lt;=Input!$O$19)),Input!$O$18,0))+(IF(AND(($B223&gt;Input!$O$19),($B223&lt;=Input!$O$21)),Input!$O$20,0))</f>
        <v>0</v>
      </c>
    </row>
    <row r="224" customFormat="false" ht="12.05" hidden="false" customHeight="false" outlineLevel="0" collapsed="false">
      <c r="A224" s="96" t="n">
        <v>220</v>
      </c>
      <c r="B224" s="77" t="n">
        <f aca="false">EOMONTH(Input!$C$7,A224)</f>
        <v>49613</v>
      </c>
      <c r="C224" s="77"/>
      <c r="D224" s="78" t="n">
        <f aca="false">(IF(AND(($B224&gt;=Input!$C$7),($B224&lt;=Input!$O$11)),Input!$O$10,0))+(IF(AND(($B224&gt;Input!$O$11),($B224&lt;=Input!$O$13)),Input!$O$12,0))+(IF(AND(($B224&gt;=Input!$C$7),($B224&lt;=Input!$O$15)),Input!$O$14,0))+(IF(AND(($B224&gt;Input!$O$15),($B224&lt;=Input!$O$17)),Input!$O$16,0))+(IF(AND(($B224&gt;=Input!$C$7),($B224&lt;=Input!$O$19)),Input!$O$18,0))+(IF(AND(($B224&gt;Input!$O$19),($B224&lt;=Input!$O$21)),Input!$O$20,0))</f>
        <v>0</v>
      </c>
    </row>
    <row r="225" customFormat="false" ht="12.05" hidden="false" customHeight="false" outlineLevel="0" collapsed="false">
      <c r="A225" s="96" t="n">
        <v>221</v>
      </c>
      <c r="B225" s="77" t="n">
        <f aca="false">EOMONTH(Input!$C$7,A225)</f>
        <v>49643</v>
      </c>
      <c r="C225" s="77"/>
      <c r="D225" s="78" t="n">
        <f aca="false">(IF(AND(($B225&gt;=Input!$C$7),($B225&lt;=Input!$O$11)),Input!$O$10,0))+(IF(AND(($B225&gt;Input!$O$11),($B225&lt;=Input!$O$13)),Input!$O$12,0))+(IF(AND(($B225&gt;=Input!$C$7),($B225&lt;=Input!$O$15)),Input!$O$14,0))+(IF(AND(($B225&gt;Input!$O$15),($B225&lt;=Input!$O$17)),Input!$O$16,0))+(IF(AND(($B225&gt;=Input!$C$7),($B225&lt;=Input!$O$19)),Input!$O$18,0))+(IF(AND(($B225&gt;Input!$O$19),($B225&lt;=Input!$O$21)),Input!$O$20,0))</f>
        <v>0</v>
      </c>
    </row>
    <row r="226" customFormat="false" ht="12.05" hidden="false" customHeight="false" outlineLevel="0" collapsed="false">
      <c r="A226" s="96" t="n">
        <v>222</v>
      </c>
      <c r="B226" s="77" t="n">
        <f aca="false">EOMONTH(Input!$C$7,A226)</f>
        <v>49674</v>
      </c>
      <c r="C226" s="77"/>
      <c r="D226" s="78" t="n">
        <f aca="false">(IF(AND(($B226&gt;=Input!$C$7),($B226&lt;=Input!$O$11)),Input!$O$10,0))+(IF(AND(($B226&gt;Input!$O$11),($B226&lt;=Input!$O$13)),Input!$O$12,0))+(IF(AND(($B226&gt;=Input!$C$7),($B226&lt;=Input!$O$15)),Input!$O$14,0))+(IF(AND(($B226&gt;Input!$O$15),($B226&lt;=Input!$O$17)),Input!$O$16,0))+(IF(AND(($B226&gt;=Input!$C$7),($B226&lt;=Input!$O$19)),Input!$O$18,0))+(IF(AND(($B226&gt;Input!$O$19),($B226&lt;=Input!$O$21)),Input!$O$20,0))</f>
        <v>0</v>
      </c>
    </row>
    <row r="227" customFormat="false" ht="12.05" hidden="false" customHeight="false" outlineLevel="0" collapsed="false">
      <c r="A227" s="96" t="n">
        <v>223</v>
      </c>
      <c r="B227" s="77" t="n">
        <f aca="false">EOMONTH(Input!$C$7,A227)</f>
        <v>49705</v>
      </c>
      <c r="C227" s="77"/>
      <c r="D227" s="78" t="n">
        <f aca="false">(IF(AND(($B227&gt;=Input!$C$7),($B227&lt;=Input!$O$11)),Input!$O$10,0))+(IF(AND(($B227&gt;Input!$O$11),($B227&lt;=Input!$O$13)),Input!$O$12,0))+(IF(AND(($B227&gt;=Input!$C$7),($B227&lt;=Input!$O$15)),Input!$O$14,0))+(IF(AND(($B227&gt;Input!$O$15),($B227&lt;=Input!$O$17)),Input!$O$16,0))+(IF(AND(($B227&gt;=Input!$C$7),($B227&lt;=Input!$O$19)),Input!$O$18,0))+(IF(AND(($B227&gt;Input!$O$19),($B227&lt;=Input!$O$21)),Input!$O$20,0))</f>
        <v>0</v>
      </c>
    </row>
    <row r="228" customFormat="false" ht="12.05" hidden="false" customHeight="false" outlineLevel="0" collapsed="false">
      <c r="A228" s="96" t="n">
        <v>224</v>
      </c>
      <c r="B228" s="77" t="n">
        <f aca="false">EOMONTH(Input!$C$7,A228)</f>
        <v>49734</v>
      </c>
      <c r="C228" s="77"/>
      <c r="D228" s="78" t="n">
        <f aca="false">(IF(AND(($B228&gt;=Input!$C$7),($B228&lt;=Input!$O$11)),Input!$O$10,0))+(IF(AND(($B228&gt;Input!$O$11),($B228&lt;=Input!$O$13)),Input!$O$12,0))+(IF(AND(($B228&gt;=Input!$C$7),($B228&lt;=Input!$O$15)),Input!$O$14,0))+(IF(AND(($B228&gt;Input!$O$15),($B228&lt;=Input!$O$17)),Input!$O$16,0))+(IF(AND(($B228&gt;=Input!$C$7),($B228&lt;=Input!$O$19)),Input!$O$18,0))+(IF(AND(($B228&gt;Input!$O$19),($B228&lt;=Input!$O$21)),Input!$O$20,0))</f>
        <v>0</v>
      </c>
    </row>
    <row r="229" customFormat="false" ht="12.05" hidden="false" customHeight="false" outlineLevel="0" collapsed="false">
      <c r="A229" s="96" t="n">
        <v>225</v>
      </c>
      <c r="B229" s="77" t="n">
        <f aca="false">EOMONTH(Input!$C$7,A229)</f>
        <v>49765</v>
      </c>
      <c r="C229" s="77"/>
      <c r="D229" s="78" t="n">
        <f aca="false">(IF(AND(($B229&gt;=Input!$C$7),($B229&lt;=Input!$O$11)),Input!$O$10,0))+(IF(AND(($B229&gt;Input!$O$11),($B229&lt;=Input!$O$13)),Input!$O$12,0))+(IF(AND(($B229&gt;=Input!$C$7),($B229&lt;=Input!$O$15)),Input!$O$14,0))+(IF(AND(($B229&gt;Input!$O$15),($B229&lt;=Input!$O$17)),Input!$O$16,0))+(IF(AND(($B229&gt;=Input!$C$7),($B229&lt;=Input!$O$19)),Input!$O$18,0))+(IF(AND(($B229&gt;Input!$O$19),($B229&lt;=Input!$O$21)),Input!$O$20,0))</f>
        <v>0</v>
      </c>
    </row>
    <row r="230" customFormat="false" ht="12.05" hidden="false" customHeight="false" outlineLevel="0" collapsed="false">
      <c r="A230" s="96" t="n">
        <v>226</v>
      </c>
      <c r="B230" s="77" t="n">
        <f aca="false">EOMONTH(Input!$C$7,A230)</f>
        <v>49795</v>
      </c>
      <c r="C230" s="77"/>
      <c r="D230" s="78" t="n">
        <f aca="false">(IF(AND(($B230&gt;=Input!$C$7),($B230&lt;=Input!$O$11)),Input!$O$10,0))+(IF(AND(($B230&gt;Input!$O$11),($B230&lt;=Input!$O$13)),Input!$O$12,0))+(IF(AND(($B230&gt;=Input!$C$7),($B230&lt;=Input!$O$15)),Input!$O$14,0))+(IF(AND(($B230&gt;Input!$O$15),($B230&lt;=Input!$O$17)),Input!$O$16,0))+(IF(AND(($B230&gt;=Input!$C$7),($B230&lt;=Input!$O$19)),Input!$O$18,0))+(IF(AND(($B230&gt;Input!$O$19),($B230&lt;=Input!$O$21)),Input!$O$20,0))</f>
        <v>0</v>
      </c>
    </row>
    <row r="231" customFormat="false" ht="12.05" hidden="false" customHeight="false" outlineLevel="0" collapsed="false">
      <c r="A231" s="96" t="n">
        <v>227</v>
      </c>
      <c r="B231" s="77" t="n">
        <f aca="false">EOMONTH(Input!$C$7,A231)</f>
        <v>49826</v>
      </c>
      <c r="C231" s="77"/>
      <c r="D231" s="78" t="n">
        <f aca="false">(IF(AND(($B231&gt;=Input!$C$7),($B231&lt;=Input!$O$11)),Input!$O$10,0))+(IF(AND(($B231&gt;Input!$O$11),($B231&lt;=Input!$O$13)),Input!$O$12,0))+(IF(AND(($B231&gt;=Input!$C$7),($B231&lt;=Input!$O$15)),Input!$O$14,0))+(IF(AND(($B231&gt;Input!$O$15),($B231&lt;=Input!$O$17)),Input!$O$16,0))+(IF(AND(($B231&gt;=Input!$C$7),($B231&lt;=Input!$O$19)),Input!$O$18,0))+(IF(AND(($B231&gt;Input!$O$19),($B231&lt;=Input!$O$21)),Input!$O$20,0))</f>
        <v>0</v>
      </c>
    </row>
    <row r="232" customFormat="false" ht="12.05" hidden="false" customHeight="false" outlineLevel="0" collapsed="false">
      <c r="A232" s="96" t="n">
        <v>228</v>
      </c>
      <c r="B232" s="77" t="n">
        <f aca="false">EOMONTH(Input!$C$7,A232)</f>
        <v>49856</v>
      </c>
      <c r="C232" s="77"/>
      <c r="D232" s="78" t="n">
        <f aca="false">(IF(AND(($B232&gt;=Input!$C$7),($B232&lt;=Input!$O$11)),Input!$O$10,0))+(IF(AND(($B232&gt;Input!$O$11),($B232&lt;=Input!$O$13)),Input!$O$12,0))+(IF(AND(($B232&gt;=Input!$C$7),($B232&lt;=Input!$O$15)),Input!$O$14,0))+(IF(AND(($B232&gt;Input!$O$15),($B232&lt;=Input!$O$17)),Input!$O$16,0))+(IF(AND(($B232&gt;=Input!$C$7),($B232&lt;=Input!$O$19)),Input!$O$18,0))+(IF(AND(($B232&gt;Input!$O$19),($B232&lt;=Input!$O$21)),Input!$O$20,0))</f>
        <v>0</v>
      </c>
    </row>
    <row r="233" customFormat="false" ht="12.05" hidden="false" customHeight="false" outlineLevel="0" collapsed="false">
      <c r="A233" s="96" t="n">
        <v>229</v>
      </c>
      <c r="B233" s="77" t="n">
        <f aca="false">EOMONTH(Input!$C$7,A233)</f>
        <v>49887</v>
      </c>
      <c r="C233" s="77"/>
      <c r="D233" s="78" t="n">
        <f aca="false">(IF(AND(($B233&gt;=Input!$C$7),($B233&lt;=Input!$O$11)),Input!$O$10,0))+(IF(AND(($B233&gt;Input!$O$11),($B233&lt;=Input!$O$13)),Input!$O$12,0))+(IF(AND(($B233&gt;=Input!$C$7),($B233&lt;=Input!$O$15)),Input!$O$14,0))+(IF(AND(($B233&gt;Input!$O$15),($B233&lt;=Input!$O$17)),Input!$O$16,0))+(IF(AND(($B233&gt;=Input!$C$7),($B233&lt;=Input!$O$19)),Input!$O$18,0))+(IF(AND(($B233&gt;Input!$O$19),($B233&lt;=Input!$O$21)),Input!$O$20,0))</f>
        <v>0</v>
      </c>
    </row>
    <row r="234" customFormat="false" ht="12.05" hidden="false" customHeight="false" outlineLevel="0" collapsed="false">
      <c r="A234" s="96" t="n">
        <v>230</v>
      </c>
      <c r="B234" s="77" t="n">
        <f aca="false">EOMONTH(Input!$C$7,A234)</f>
        <v>49918</v>
      </c>
      <c r="C234" s="77"/>
      <c r="D234" s="78" t="n">
        <f aca="false">(IF(AND(($B234&gt;=Input!$C$7),($B234&lt;=Input!$O$11)),Input!$O$10,0))+(IF(AND(($B234&gt;Input!$O$11),($B234&lt;=Input!$O$13)),Input!$O$12,0))+(IF(AND(($B234&gt;=Input!$C$7),($B234&lt;=Input!$O$15)),Input!$O$14,0))+(IF(AND(($B234&gt;Input!$O$15),($B234&lt;=Input!$O$17)),Input!$O$16,0))+(IF(AND(($B234&gt;=Input!$C$7),($B234&lt;=Input!$O$19)),Input!$O$18,0))+(IF(AND(($B234&gt;Input!$O$19),($B234&lt;=Input!$O$21)),Input!$O$20,0))</f>
        <v>0</v>
      </c>
    </row>
    <row r="235" customFormat="false" ht="12.05" hidden="false" customHeight="false" outlineLevel="0" collapsed="false">
      <c r="A235" s="96" t="n">
        <v>231</v>
      </c>
      <c r="B235" s="77" t="n">
        <f aca="false">EOMONTH(Input!$C$7,A235)</f>
        <v>49948</v>
      </c>
      <c r="C235" s="77"/>
      <c r="D235" s="78" t="n">
        <f aca="false">(IF(AND(($B235&gt;=Input!$C$7),($B235&lt;=Input!$O$11)),Input!$O$10,0))+(IF(AND(($B235&gt;Input!$O$11),($B235&lt;=Input!$O$13)),Input!$O$12,0))+(IF(AND(($B235&gt;=Input!$C$7),($B235&lt;=Input!$O$15)),Input!$O$14,0))+(IF(AND(($B235&gt;Input!$O$15),($B235&lt;=Input!$O$17)),Input!$O$16,0))+(IF(AND(($B235&gt;=Input!$C$7),($B235&lt;=Input!$O$19)),Input!$O$18,0))+(IF(AND(($B235&gt;Input!$O$19),($B235&lt;=Input!$O$21)),Input!$O$20,0))</f>
        <v>0</v>
      </c>
    </row>
    <row r="236" customFormat="false" ht="12.05" hidden="false" customHeight="false" outlineLevel="0" collapsed="false">
      <c r="A236" s="96" t="n">
        <v>232</v>
      </c>
      <c r="B236" s="77" t="n">
        <f aca="false">EOMONTH(Input!$C$7,A236)</f>
        <v>49979</v>
      </c>
      <c r="C236" s="77"/>
      <c r="D236" s="78" t="n">
        <f aca="false">(IF(AND(($B236&gt;=Input!$C$7),($B236&lt;=Input!$O$11)),Input!$O$10,0))+(IF(AND(($B236&gt;Input!$O$11),($B236&lt;=Input!$O$13)),Input!$O$12,0))+(IF(AND(($B236&gt;=Input!$C$7),($B236&lt;=Input!$O$15)),Input!$O$14,0))+(IF(AND(($B236&gt;Input!$O$15),($B236&lt;=Input!$O$17)),Input!$O$16,0))+(IF(AND(($B236&gt;=Input!$C$7),($B236&lt;=Input!$O$19)),Input!$O$18,0))+(IF(AND(($B236&gt;Input!$O$19),($B236&lt;=Input!$O$21)),Input!$O$20,0))</f>
        <v>0</v>
      </c>
    </row>
    <row r="237" customFormat="false" ht="12.05" hidden="false" customHeight="false" outlineLevel="0" collapsed="false">
      <c r="A237" s="96" t="n">
        <v>233</v>
      </c>
      <c r="B237" s="77" t="n">
        <f aca="false">EOMONTH(Input!$C$7,A237)</f>
        <v>50009</v>
      </c>
      <c r="C237" s="77"/>
      <c r="D237" s="78" t="n">
        <f aca="false">(IF(AND(($B237&gt;=Input!$C$7),($B237&lt;=Input!$O$11)),Input!$O$10,0))+(IF(AND(($B237&gt;Input!$O$11),($B237&lt;=Input!$O$13)),Input!$O$12,0))+(IF(AND(($B237&gt;=Input!$C$7),($B237&lt;=Input!$O$15)),Input!$O$14,0))+(IF(AND(($B237&gt;Input!$O$15),($B237&lt;=Input!$O$17)),Input!$O$16,0))+(IF(AND(($B237&gt;=Input!$C$7),($B237&lt;=Input!$O$19)),Input!$O$18,0))+(IF(AND(($B237&gt;Input!$O$19),($B237&lt;=Input!$O$21)),Input!$O$20,0))</f>
        <v>0</v>
      </c>
    </row>
    <row r="238" customFormat="false" ht="12.05" hidden="false" customHeight="false" outlineLevel="0" collapsed="false">
      <c r="A238" s="96" t="n">
        <v>234</v>
      </c>
      <c r="B238" s="77" t="n">
        <f aca="false">EOMONTH(Input!$C$7,A238)</f>
        <v>50040</v>
      </c>
      <c r="C238" s="77"/>
      <c r="D238" s="78" t="n">
        <f aca="false">(IF(AND(($B238&gt;=Input!$C$7),($B238&lt;=Input!$O$11)),Input!$O$10,0))+(IF(AND(($B238&gt;Input!$O$11),($B238&lt;=Input!$O$13)),Input!$O$12,0))+(IF(AND(($B238&gt;=Input!$C$7),($B238&lt;=Input!$O$15)),Input!$O$14,0))+(IF(AND(($B238&gt;Input!$O$15),($B238&lt;=Input!$O$17)),Input!$O$16,0))+(IF(AND(($B238&gt;=Input!$C$7),($B238&lt;=Input!$O$19)),Input!$O$18,0))+(IF(AND(($B238&gt;Input!$O$19),($B238&lt;=Input!$O$21)),Input!$O$20,0))</f>
        <v>0</v>
      </c>
    </row>
    <row r="239" customFormat="false" ht="12.05" hidden="false" customHeight="false" outlineLevel="0" collapsed="false">
      <c r="A239" s="96" t="n">
        <v>235</v>
      </c>
      <c r="B239" s="77" t="n">
        <f aca="false">EOMONTH(Input!$C$7,A239)</f>
        <v>50071</v>
      </c>
      <c r="C239" s="77"/>
      <c r="D239" s="78" t="n">
        <f aca="false">(IF(AND(($B239&gt;=Input!$C$7),($B239&lt;=Input!$O$11)),Input!$O$10,0))+(IF(AND(($B239&gt;Input!$O$11),($B239&lt;=Input!$O$13)),Input!$O$12,0))+(IF(AND(($B239&gt;=Input!$C$7),($B239&lt;=Input!$O$15)),Input!$O$14,0))+(IF(AND(($B239&gt;Input!$O$15),($B239&lt;=Input!$O$17)),Input!$O$16,0))+(IF(AND(($B239&gt;=Input!$C$7),($B239&lt;=Input!$O$19)),Input!$O$18,0))+(IF(AND(($B239&gt;Input!$O$19),($B239&lt;=Input!$O$21)),Input!$O$20,0))</f>
        <v>0</v>
      </c>
    </row>
    <row r="240" customFormat="false" ht="12.05" hidden="false" customHeight="false" outlineLevel="0" collapsed="false">
      <c r="A240" s="96" t="n">
        <v>236</v>
      </c>
      <c r="B240" s="77" t="n">
        <f aca="false">EOMONTH(Input!$C$7,A240)</f>
        <v>50099</v>
      </c>
      <c r="C240" s="77"/>
      <c r="D240" s="78" t="n">
        <f aca="false">(IF(AND(($B240&gt;=Input!$C$7),($B240&lt;=Input!$O$11)),Input!$O$10,0))+(IF(AND(($B240&gt;Input!$O$11),($B240&lt;=Input!$O$13)),Input!$O$12,0))+(IF(AND(($B240&gt;=Input!$C$7),($B240&lt;=Input!$O$15)),Input!$O$14,0))+(IF(AND(($B240&gt;Input!$O$15),($B240&lt;=Input!$O$17)),Input!$O$16,0))+(IF(AND(($B240&gt;=Input!$C$7),($B240&lt;=Input!$O$19)),Input!$O$18,0))+(IF(AND(($B240&gt;Input!$O$19),($B240&lt;=Input!$O$21)),Input!$O$20,0))</f>
        <v>0</v>
      </c>
    </row>
    <row r="241" customFormat="false" ht="12.05" hidden="false" customHeight="false" outlineLevel="0" collapsed="false">
      <c r="A241" s="96" t="n">
        <v>237</v>
      </c>
      <c r="B241" s="77" t="n">
        <f aca="false">EOMONTH(Input!$C$7,A241)</f>
        <v>50130</v>
      </c>
      <c r="C241" s="77"/>
      <c r="D241" s="78" t="n">
        <f aca="false">(IF(AND(($B241&gt;=Input!$C$7),($B241&lt;=Input!$O$11)),Input!$O$10,0))+(IF(AND(($B241&gt;Input!$O$11),($B241&lt;=Input!$O$13)),Input!$O$12,0))+(IF(AND(($B241&gt;=Input!$C$7),($B241&lt;=Input!$O$15)),Input!$O$14,0))+(IF(AND(($B241&gt;Input!$O$15),($B241&lt;=Input!$O$17)),Input!$O$16,0))+(IF(AND(($B241&gt;=Input!$C$7),($B241&lt;=Input!$O$19)),Input!$O$18,0))+(IF(AND(($B241&gt;Input!$O$19),($B241&lt;=Input!$O$21)),Input!$O$20,0))</f>
        <v>0</v>
      </c>
    </row>
    <row r="242" customFormat="false" ht="12.05" hidden="false" customHeight="false" outlineLevel="0" collapsed="false">
      <c r="A242" s="96" t="n">
        <v>238</v>
      </c>
      <c r="B242" s="77" t="n">
        <f aca="false">EOMONTH(Input!$C$7,A242)</f>
        <v>50160</v>
      </c>
      <c r="C242" s="77"/>
      <c r="D242" s="78" t="n">
        <f aca="false">(IF(AND(($B242&gt;=Input!$C$7),($B242&lt;=Input!$O$11)),Input!$O$10,0))+(IF(AND(($B242&gt;Input!$O$11),($B242&lt;=Input!$O$13)),Input!$O$12,0))+(IF(AND(($B242&gt;=Input!$C$7),($B242&lt;=Input!$O$15)),Input!$O$14,0))+(IF(AND(($B242&gt;Input!$O$15),($B242&lt;=Input!$O$17)),Input!$O$16,0))+(IF(AND(($B242&gt;=Input!$C$7),($B242&lt;=Input!$O$19)),Input!$O$18,0))+(IF(AND(($B242&gt;Input!$O$19),($B242&lt;=Input!$O$21)),Input!$O$20,0))</f>
        <v>0</v>
      </c>
    </row>
    <row r="243" customFormat="false" ht="12.05" hidden="false" customHeight="false" outlineLevel="0" collapsed="false">
      <c r="A243" s="96" t="n">
        <v>239</v>
      </c>
      <c r="B243" s="77" t="n">
        <f aca="false">EOMONTH(Input!$C$7,A243)</f>
        <v>50191</v>
      </c>
      <c r="C243" s="77"/>
      <c r="D243" s="78" t="n">
        <f aca="false">(IF(AND(($B243&gt;=Input!$C$7),($B243&lt;=Input!$O$11)),Input!$O$10,0))+(IF(AND(($B243&gt;Input!$O$11),($B243&lt;=Input!$O$13)),Input!$O$12,0))+(IF(AND(($B243&gt;=Input!$C$7),($B243&lt;=Input!$O$15)),Input!$O$14,0))+(IF(AND(($B243&gt;Input!$O$15),($B243&lt;=Input!$O$17)),Input!$O$16,0))+(IF(AND(($B243&gt;=Input!$C$7),($B243&lt;=Input!$O$19)),Input!$O$18,0))+(IF(AND(($B243&gt;Input!$O$19),($B243&lt;=Input!$O$21)),Input!$O$20,0))</f>
        <v>0</v>
      </c>
    </row>
    <row r="244" customFormat="false" ht="12.05" hidden="false" customHeight="false" outlineLevel="0" collapsed="false">
      <c r="A244" s="96" t="n">
        <v>240</v>
      </c>
      <c r="B244" s="77" t="n">
        <f aca="false">EOMONTH(Input!$C$7,A244)</f>
        <v>50221</v>
      </c>
      <c r="C244" s="77"/>
      <c r="D244" s="78" t="n">
        <f aca="false">(IF(AND(($B244&gt;=Input!$C$7),($B244&lt;=Input!$O$11)),Input!$O$10,0))+(IF(AND(($B244&gt;Input!$O$11),($B244&lt;=Input!$O$13)),Input!$O$12,0))+(IF(AND(($B244&gt;=Input!$C$7),($B244&lt;=Input!$O$15)),Input!$O$14,0))+(IF(AND(($B244&gt;Input!$O$15),($B244&lt;=Input!$O$17)),Input!$O$16,0))+(IF(AND(($B244&gt;=Input!$C$7),($B244&lt;=Input!$O$19)),Input!$O$18,0))+(IF(AND(($B244&gt;Input!$O$19),($B244&lt;=Input!$O$21)),Input!$O$20,0))</f>
        <v>0</v>
      </c>
    </row>
    <row r="245" customFormat="false" ht="12.05" hidden="false" customHeight="false" outlineLevel="0" collapsed="false">
      <c r="A245" s="96" t="n">
        <v>241</v>
      </c>
      <c r="B245" s="77" t="n">
        <f aca="false">EOMONTH(Input!$C$7,A245)</f>
        <v>50252</v>
      </c>
      <c r="C245" s="77"/>
      <c r="D245" s="78" t="n">
        <f aca="false">(IF(AND(($B245&gt;=Input!$C$7),($B245&lt;=Input!$O$11)),Input!$O$10,0))+(IF(AND(($B245&gt;Input!$O$11),($B245&lt;=Input!$O$13)),Input!$O$12,0))+(IF(AND(($B245&gt;=Input!$C$7),($B245&lt;=Input!$O$15)),Input!$O$14,0))+(IF(AND(($B245&gt;Input!$O$15),($B245&lt;=Input!$O$17)),Input!$O$16,0))+(IF(AND(($B245&gt;=Input!$C$7),($B245&lt;=Input!$O$19)),Input!$O$18,0))+(IF(AND(($B245&gt;Input!$O$19),($B245&lt;=Input!$O$21)),Input!$O$20,0))</f>
        <v>0</v>
      </c>
    </row>
    <row r="246" customFormat="false" ht="12.05" hidden="false" customHeight="false" outlineLevel="0" collapsed="false">
      <c r="A246" s="96" t="n">
        <v>242</v>
      </c>
      <c r="B246" s="77" t="n">
        <f aca="false">EOMONTH(Input!$C$7,A246)</f>
        <v>50283</v>
      </c>
      <c r="C246" s="77"/>
      <c r="D246" s="78" t="n">
        <f aca="false">(IF(AND(($B246&gt;=Input!$C$7),($B246&lt;=Input!$O$11)),Input!$O$10,0))+(IF(AND(($B246&gt;Input!$O$11),($B246&lt;=Input!$O$13)),Input!$O$12,0))+(IF(AND(($B246&gt;=Input!$C$7),($B246&lt;=Input!$O$15)),Input!$O$14,0))+(IF(AND(($B246&gt;Input!$O$15),($B246&lt;=Input!$O$17)),Input!$O$16,0))+(IF(AND(($B246&gt;=Input!$C$7),($B246&lt;=Input!$O$19)),Input!$O$18,0))+(IF(AND(($B246&gt;Input!$O$19),($B246&lt;=Input!$O$21)),Input!$O$20,0))</f>
        <v>0</v>
      </c>
    </row>
    <row r="247" customFormat="false" ht="12.05" hidden="false" customHeight="false" outlineLevel="0" collapsed="false">
      <c r="A247" s="96" t="n">
        <v>243</v>
      </c>
      <c r="B247" s="77" t="n">
        <f aca="false">EOMONTH(Input!$C$7,A247)</f>
        <v>50313</v>
      </c>
      <c r="C247" s="77"/>
      <c r="D247" s="78" t="n">
        <f aca="false">(IF(AND(($B247&gt;=Input!$C$7),($B247&lt;=Input!$O$11)),Input!$O$10,0))+(IF(AND(($B247&gt;Input!$O$11),($B247&lt;=Input!$O$13)),Input!$O$12,0))+(IF(AND(($B247&gt;=Input!$C$7),($B247&lt;=Input!$O$15)),Input!$O$14,0))+(IF(AND(($B247&gt;Input!$O$15),($B247&lt;=Input!$O$17)),Input!$O$16,0))+(IF(AND(($B247&gt;=Input!$C$7),($B247&lt;=Input!$O$19)),Input!$O$18,0))+(IF(AND(($B247&gt;Input!$O$19),($B247&lt;=Input!$O$21)),Input!$O$20,0))</f>
        <v>0</v>
      </c>
    </row>
    <row r="248" customFormat="false" ht="12.05" hidden="false" customHeight="false" outlineLevel="0" collapsed="false">
      <c r="A248" s="96" t="n">
        <v>244</v>
      </c>
      <c r="B248" s="77" t="n">
        <f aca="false">EOMONTH(Input!$C$7,A248)</f>
        <v>50344</v>
      </c>
      <c r="C248" s="77"/>
      <c r="D248" s="78" t="n">
        <f aca="false">(IF(AND(($B248&gt;=Input!$C$7),($B248&lt;=Input!$O$11)),Input!$O$10,0))+(IF(AND(($B248&gt;Input!$O$11),($B248&lt;=Input!$O$13)),Input!$O$12,0))+(IF(AND(($B248&gt;=Input!$C$7),($B248&lt;=Input!$O$15)),Input!$O$14,0))+(IF(AND(($B248&gt;Input!$O$15),($B248&lt;=Input!$O$17)),Input!$O$16,0))+(IF(AND(($B248&gt;=Input!$C$7),($B248&lt;=Input!$O$19)),Input!$O$18,0))+(IF(AND(($B248&gt;Input!$O$19),($B248&lt;=Input!$O$21)),Input!$O$20,0))</f>
        <v>0</v>
      </c>
    </row>
    <row r="249" customFormat="false" ht="12.05" hidden="false" customHeight="false" outlineLevel="0" collapsed="false">
      <c r="A249" s="96" t="n">
        <v>245</v>
      </c>
      <c r="B249" s="77" t="n">
        <f aca="false">EOMONTH(Input!$C$7,A249)</f>
        <v>50374</v>
      </c>
      <c r="C249" s="77"/>
      <c r="D249" s="78" t="n">
        <f aca="false">(IF(AND(($B249&gt;=Input!$C$7),($B249&lt;=Input!$O$11)),Input!$O$10,0))+(IF(AND(($B249&gt;Input!$O$11),($B249&lt;=Input!$O$13)),Input!$O$12,0))+(IF(AND(($B249&gt;=Input!$C$7),($B249&lt;=Input!$O$15)),Input!$O$14,0))+(IF(AND(($B249&gt;Input!$O$15),($B249&lt;=Input!$O$17)),Input!$O$16,0))+(IF(AND(($B249&gt;=Input!$C$7),($B249&lt;=Input!$O$19)),Input!$O$18,0))+(IF(AND(($B249&gt;Input!$O$19),($B249&lt;=Input!$O$21)),Input!$O$20,0))</f>
        <v>0</v>
      </c>
    </row>
    <row r="250" customFormat="false" ht="12.05" hidden="false" customHeight="false" outlineLevel="0" collapsed="false">
      <c r="A250" s="96" t="n">
        <v>246</v>
      </c>
      <c r="B250" s="77" t="n">
        <f aca="false">EOMONTH(Input!$C$7,A250)</f>
        <v>50405</v>
      </c>
      <c r="C250" s="77"/>
      <c r="D250" s="78" t="n">
        <f aca="false">(IF(AND(($B250&gt;=Input!$C$7),($B250&lt;=Input!$O$11)),Input!$O$10,0))+(IF(AND(($B250&gt;Input!$O$11),($B250&lt;=Input!$O$13)),Input!$O$12,0))+(IF(AND(($B250&gt;=Input!$C$7),($B250&lt;=Input!$O$15)),Input!$O$14,0))+(IF(AND(($B250&gt;Input!$O$15),($B250&lt;=Input!$O$17)),Input!$O$16,0))+(IF(AND(($B250&gt;=Input!$C$7),($B250&lt;=Input!$O$19)),Input!$O$18,0))+(IF(AND(($B250&gt;Input!$O$19),($B250&lt;=Input!$O$21)),Input!$O$20,0))</f>
        <v>0</v>
      </c>
    </row>
    <row r="251" customFormat="false" ht="12.05" hidden="false" customHeight="false" outlineLevel="0" collapsed="false">
      <c r="A251" s="96" t="n">
        <v>247</v>
      </c>
      <c r="B251" s="77" t="n">
        <f aca="false">EOMONTH(Input!$C$7,A251)</f>
        <v>50436</v>
      </c>
      <c r="C251" s="77"/>
      <c r="D251" s="78" t="n">
        <f aca="false">(IF(AND(($B251&gt;=Input!$C$7),($B251&lt;=Input!$O$11)),Input!$O$10,0))+(IF(AND(($B251&gt;Input!$O$11),($B251&lt;=Input!$O$13)),Input!$O$12,0))+(IF(AND(($B251&gt;=Input!$C$7),($B251&lt;=Input!$O$15)),Input!$O$14,0))+(IF(AND(($B251&gt;Input!$O$15),($B251&lt;=Input!$O$17)),Input!$O$16,0))+(IF(AND(($B251&gt;=Input!$C$7),($B251&lt;=Input!$O$19)),Input!$O$18,0))+(IF(AND(($B251&gt;Input!$O$19),($B251&lt;=Input!$O$21)),Input!$O$20,0))</f>
        <v>0</v>
      </c>
    </row>
    <row r="252" customFormat="false" ht="12.05" hidden="false" customHeight="false" outlineLevel="0" collapsed="false">
      <c r="A252" s="96" t="n">
        <v>248</v>
      </c>
      <c r="B252" s="77" t="n">
        <f aca="false">EOMONTH(Input!$C$7,A252)</f>
        <v>50464</v>
      </c>
      <c r="C252" s="77"/>
      <c r="D252" s="78" t="n">
        <f aca="false">(IF(AND(($B252&gt;=Input!$C$7),($B252&lt;=Input!$O$11)),Input!$O$10,0))+(IF(AND(($B252&gt;Input!$O$11),($B252&lt;=Input!$O$13)),Input!$O$12,0))+(IF(AND(($B252&gt;=Input!$C$7),($B252&lt;=Input!$O$15)),Input!$O$14,0))+(IF(AND(($B252&gt;Input!$O$15),($B252&lt;=Input!$O$17)),Input!$O$16,0))+(IF(AND(($B252&gt;=Input!$C$7),($B252&lt;=Input!$O$19)),Input!$O$18,0))+(IF(AND(($B252&gt;Input!$O$19),($B252&lt;=Input!$O$21)),Input!$O$20,0))</f>
        <v>0</v>
      </c>
    </row>
    <row r="253" customFormat="false" ht="12.05" hidden="false" customHeight="false" outlineLevel="0" collapsed="false">
      <c r="A253" s="96" t="n">
        <v>249</v>
      </c>
      <c r="B253" s="77" t="n">
        <f aca="false">EOMONTH(Input!$C$7,A253)</f>
        <v>50495</v>
      </c>
      <c r="C253" s="77"/>
      <c r="D253" s="78" t="n">
        <f aca="false">(IF(AND(($B253&gt;=Input!$C$7),($B253&lt;=Input!$O$11)),Input!$O$10,0))+(IF(AND(($B253&gt;Input!$O$11),($B253&lt;=Input!$O$13)),Input!$O$12,0))+(IF(AND(($B253&gt;=Input!$C$7),($B253&lt;=Input!$O$15)),Input!$O$14,0))+(IF(AND(($B253&gt;Input!$O$15),($B253&lt;=Input!$O$17)),Input!$O$16,0))+(IF(AND(($B253&gt;=Input!$C$7),($B253&lt;=Input!$O$19)),Input!$O$18,0))+(IF(AND(($B253&gt;Input!$O$19),($B253&lt;=Input!$O$21)),Input!$O$20,0))</f>
        <v>0</v>
      </c>
    </row>
    <row r="254" customFormat="false" ht="12.05" hidden="false" customHeight="false" outlineLevel="0" collapsed="false">
      <c r="A254" s="96" t="n">
        <v>250</v>
      </c>
      <c r="B254" s="77" t="n">
        <f aca="false">EOMONTH(Input!$C$7,A254)</f>
        <v>50525</v>
      </c>
      <c r="C254" s="77"/>
      <c r="D254" s="78" t="n">
        <f aca="false">(IF(AND(($B254&gt;=Input!$C$7),($B254&lt;=Input!$O$11)),Input!$O$10,0))+(IF(AND(($B254&gt;Input!$O$11),($B254&lt;=Input!$O$13)),Input!$O$12,0))+(IF(AND(($B254&gt;=Input!$C$7),($B254&lt;=Input!$O$15)),Input!$O$14,0))+(IF(AND(($B254&gt;Input!$O$15),($B254&lt;=Input!$O$17)),Input!$O$16,0))+(IF(AND(($B254&gt;=Input!$C$7),($B254&lt;=Input!$O$19)),Input!$O$18,0))+(IF(AND(($B254&gt;Input!$O$19),($B254&lt;=Input!$O$21)),Input!$O$20,0))</f>
        <v>0</v>
      </c>
    </row>
    <row r="255" customFormat="false" ht="12.05" hidden="false" customHeight="false" outlineLevel="0" collapsed="false">
      <c r="A255" s="96" t="n">
        <v>251</v>
      </c>
      <c r="B255" s="77" t="n">
        <f aca="false">EOMONTH(Input!$C$7,A255)</f>
        <v>50556</v>
      </c>
      <c r="C255" s="77"/>
      <c r="D255" s="78" t="n">
        <f aca="false">(IF(AND(($B255&gt;=Input!$C$7),($B255&lt;=Input!$O$11)),Input!$O$10,0))+(IF(AND(($B255&gt;Input!$O$11),($B255&lt;=Input!$O$13)),Input!$O$12,0))+(IF(AND(($B255&gt;=Input!$C$7),($B255&lt;=Input!$O$15)),Input!$O$14,0))+(IF(AND(($B255&gt;Input!$O$15),($B255&lt;=Input!$O$17)),Input!$O$16,0))+(IF(AND(($B255&gt;=Input!$C$7),($B255&lt;=Input!$O$19)),Input!$O$18,0))+(IF(AND(($B255&gt;Input!$O$19),($B255&lt;=Input!$O$21)),Input!$O$20,0))</f>
        <v>0</v>
      </c>
    </row>
    <row r="256" customFormat="false" ht="12.05" hidden="false" customHeight="false" outlineLevel="0" collapsed="false">
      <c r="A256" s="96" t="n">
        <v>252</v>
      </c>
      <c r="B256" s="77" t="n">
        <f aca="false">EOMONTH(Input!$C$7,A256)</f>
        <v>50586</v>
      </c>
      <c r="C256" s="77"/>
      <c r="D256" s="78" t="n">
        <f aca="false">(IF(AND(($B256&gt;=Input!$C$7),($B256&lt;=Input!$O$11)),Input!$O$10,0))+(IF(AND(($B256&gt;Input!$O$11),($B256&lt;=Input!$O$13)),Input!$O$12,0))+(IF(AND(($B256&gt;=Input!$C$7),($B256&lt;=Input!$O$15)),Input!$O$14,0))+(IF(AND(($B256&gt;Input!$O$15),($B256&lt;=Input!$O$17)),Input!$O$16,0))+(IF(AND(($B256&gt;=Input!$C$7),($B256&lt;=Input!$O$19)),Input!$O$18,0))+(IF(AND(($B256&gt;Input!$O$19),($B256&lt;=Input!$O$21)),Input!$O$20,0))</f>
        <v>0</v>
      </c>
    </row>
    <row r="257" customFormat="false" ht="12.05" hidden="false" customHeight="false" outlineLevel="0" collapsed="false">
      <c r="A257" s="96" t="n">
        <v>253</v>
      </c>
      <c r="B257" s="77" t="n">
        <f aca="false">EOMONTH(Input!$C$7,A257)</f>
        <v>50617</v>
      </c>
      <c r="C257" s="77"/>
      <c r="D257" s="78" t="n">
        <f aca="false">(IF(AND(($B257&gt;=Input!$C$7),($B257&lt;=Input!$O$11)),Input!$O$10,0))+(IF(AND(($B257&gt;Input!$O$11),($B257&lt;=Input!$O$13)),Input!$O$12,0))+(IF(AND(($B257&gt;=Input!$C$7),($B257&lt;=Input!$O$15)),Input!$O$14,0))+(IF(AND(($B257&gt;Input!$O$15),($B257&lt;=Input!$O$17)),Input!$O$16,0))+(IF(AND(($B257&gt;=Input!$C$7),($B257&lt;=Input!$O$19)),Input!$O$18,0))+(IF(AND(($B257&gt;Input!$O$19),($B257&lt;=Input!$O$21)),Input!$O$20,0))</f>
        <v>0</v>
      </c>
    </row>
    <row r="258" customFormat="false" ht="12.05" hidden="false" customHeight="false" outlineLevel="0" collapsed="false">
      <c r="A258" s="96" t="n">
        <v>254</v>
      </c>
      <c r="B258" s="77" t="n">
        <f aca="false">EOMONTH(Input!$C$7,A258)</f>
        <v>50648</v>
      </c>
      <c r="C258" s="77"/>
      <c r="D258" s="78" t="n">
        <f aca="false">(IF(AND(($B258&gt;=Input!$C$7),($B258&lt;=Input!$O$11)),Input!$O$10,0))+(IF(AND(($B258&gt;Input!$O$11),($B258&lt;=Input!$O$13)),Input!$O$12,0))+(IF(AND(($B258&gt;=Input!$C$7),($B258&lt;=Input!$O$15)),Input!$O$14,0))+(IF(AND(($B258&gt;Input!$O$15),($B258&lt;=Input!$O$17)),Input!$O$16,0))+(IF(AND(($B258&gt;=Input!$C$7),($B258&lt;=Input!$O$19)),Input!$O$18,0))+(IF(AND(($B258&gt;Input!$O$19),($B258&lt;=Input!$O$21)),Input!$O$20,0))</f>
        <v>0</v>
      </c>
    </row>
    <row r="259" customFormat="false" ht="12.05" hidden="false" customHeight="false" outlineLevel="0" collapsed="false">
      <c r="A259" s="96" t="n">
        <v>255</v>
      </c>
      <c r="B259" s="77" t="n">
        <f aca="false">EOMONTH(Input!$C$7,A259)</f>
        <v>50678</v>
      </c>
      <c r="C259" s="77"/>
      <c r="D259" s="78" t="n">
        <f aca="false">(IF(AND(($B259&gt;=Input!$C$7),($B259&lt;=Input!$O$11)),Input!$O$10,0))+(IF(AND(($B259&gt;Input!$O$11),($B259&lt;=Input!$O$13)),Input!$O$12,0))+(IF(AND(($B259&gt;=Input!$C$7),($B259&lt;=Input!$O$15)),Input!$O$14,0))+(IF(AND(($B259&gt;Input!$O$15),($B259&lt;=Input!$O$17)),Input!$O$16,0))+(IF(AND(($B259&gt;=Input!$C$7),($B259&lt;=Input!$O$19)),Input!$O$18,0))+(IF(AND(($B259&gt;Input!$O$19),($B259&lt;=Input!$O$21)),Input!$O$20,0))</f>
        <v>0</v>
      </c>
    </row>
    <row r="260" customFormat="false" ht="12.05" hidden="false" customHeight="false" outlineLevel="0" collapsed="false">
      <c r="A260" s="96" t="n">
        <v>256</v>
      </c>
      <c r="B260" s="77" t="n">
        <f aca="false">EOMONTH(Input!$C$7,A260)</f>
        <v>50709</v>
      </c>
      <c r="C260" s="77"/>
      <c r="D260" s="78" t="n">
        <f aca="false">(IF(AND(($B260&gt;=Input!$C$7),($B260&lt;=Input!$O$11)),Input!$O$10,0))+(IF(AND(($B260&gt;Input!$O$11),($B260&lt;=Input!$O$13)),Input!$O$12,0))+(IF(AND(($B260&gt;=Input!$C$7),($B260&lt;=Input!$O$15)),Input!$O$14,0))+(IF(AND(($B260&gt;Input!$O$15),($B260&lt;=Input!$O$17)),Input!$O$16,0))+(IF(AND(($B260&gt;=Input!$C$7),($B260&lt;=Input!$O$19)),Input!$O$18,0))+(IF(AND(($B260&gt;Input!$O$19),($B260&lt;=Input!$O$21)),Input!$O$20,0))</f>
        <v>0</v>
      </c>
    </row>
    <row r="261" customFormat="false" ht="12.05" hidden="false" customHeight="false" outlineLevel="0" collapsed="false">
      <c r="A261" s="96" t="n">
        <v>257</v>
      </c>
      <c r="B261" s="77" t="n">
        <f aca="false">EOMONTH(Input!$C$7,A261)</f>
        <v>50739</v>
      </c>
      <c r="C261" s="77"/>
      <c r="D261" s="78" t="n">
        <f aca="false">(IF(AND(($B261&gt;=Input!$C$7),($B261&lt;=Input!$O$11)),Input!$O$10,0))+(IF(AND(($B261&gt;Input!$O$11),($B261&lt;=Input!$O$13)),Input!$O$12,0))+(IF(AND(($B261&gt;=Input!$C$7),($B261&lt;=Input!$O$15)),Input!$O$14,0))+(IF(AND(($B261&gt;Input!$O$15),($B261&lt;=Input!$O$17)),Input!$O$16,0))+(IF(AND(($B261&gt;=Input!$C$7),($B261&lt;=Input!$O$19)),Input!$O$18,0))+(IF(AND(($B261&gt;Input!$O$19),($B261&lt;=Input!$O$21)),Input!$O$20,0))</f>
        <v>0</v>
      </c>
    </row>
    <row r="262" customFormat="false" ht="12.05" hidden="false" customHeight="false" outlineLevel="0" collapsed="false">
      <c r="A262" s="96" t="n">
        <v>258</v>
      </c>
      <c r="B262" s="77" t="n">
        <f aca="false">EOMONTH(Input!$C$7,A262)</f>
        <v>50770</v>
      </c>
      <c r="C262" s="77"/>
      <c r="D262" s="78" t="n">
        <f aca="false">(IF(AND(($B262&gt;=Input!$C$7),($B262&lt;=Input!$O$11)),Input!$O$10,0))+(IF(AND(($B262&gt;Input!$O$11),($B262&lt;=Input!$O$13)),Input!$O$12,0))+(IF(AND(($B262&gt;=Input!$C$7),($B262&lt;=Input!$O$15)),Input!$O$14,0))+(IF(AND(($B262&gt;Input!$O$15),($B262&lt;=Input!$O$17)),Input!$O$16,0))+(IF(AND(($B262&gt;=Input!$C$7),($B262&lt;=Input!$O$19)),Input!$O$18,0))+(IF(AND(($B262&gt;Input!$O$19),($B262&lt;=Input!$O$21)),Input!$O$20,0))</f>
        <v>0</v>
      </c>
    </row>
    <row r="263" customFormat="false" ht="12.05" hidden="false" customHeight="false" outlineLevel="0" collapsed="false">
      <c r="A263" s="96" t="n">
        <v>259</v>
      </c>
      <c r="B263" s="77" t="n">
        <f aca="false">EOMONTH(Input!$C$7,A263)</f>
        <v>50801</v>
      </c>
      <c r="C263" s="77"/>
      <c r="D263" s="78" t="n">
        <f aca="false">(IF(AND(($B263&gt;=Input!$C$7),($B263&lt;=Input!$O$11)),Input!$O$10,0))+(IF(AND(($B263&gt;Input!$O$11),($B263&lt;=Input!$O$13)),Input!$O$12,0))+(IF(AND(($B263&gt;=Input!$C$7),($B263&lt;=Input!$O$15)),Input!$O$14,0))+(IF(AND(($B263&gt;Input!$O$15),($B263&lt;=Input!$O$17)),Input!$O$16,0))+(IF(AND(($B263&gt;=Input!$C$7),($B263&lt;=Input!$O$19)),Input!$O$18,0))+(IF(AND(($B263&gt;Input!$O$19),($B263&lt;=Input!$O$21)),Input!$O$20,0))</f>
        <v>0</v>
      </c>
    </row>
    <row r="264" customFormat="false" ht="12.05" hidden="false" customHeight="false" outlineLevel="0" collapsed="false">
      <c r="A264" s="96" t="n">
        <v>260</v>
      </c>
      <c r="B264" s="77" t="n">
        <f aca="false">EOMONTH(Input!$C$7,A264)</f>
        <v>50829</v>
      </c>
      <c r="C264" s="77"/>
      <c r="D264" s="78" t="n">
        <f aca="false">(IF(AND(($B264&gt;=Input!$C$7),($B264&lt;=Input!$O$11)),Input!$O$10,0))+(IF(AND(($B264&gt;Input!$O$11),($B264&lt;=Input!$O$13)),Input!$O$12,0))+(IF(AND(($B264&gt;=Input!$C$7),($B264&lt;=Input!$O$15)),Input!$O$14,0))+(IF(AND(($B264&gt;Input!$O$15),($B264&lt;=Input!$O$17)),Input!$O$16,0))+(IF(AND(($B264&gt;=Input!$C$7),($B264&lt;=Input!$O$19)),Input!$O$18,0))+(IF(AND(($B264&gt;Input!$O$19),($B264&lt;=Input!$O$21)),Input!$O$20,0))</f>
        <v>0</v>
      </c>
    </row>
    <row r="265" customFormat="false" ht="12.05" hidden="false" customHeight="false" outlineLevel="0" collapsed="false">
      <c r="A265" s="96" t="n">
        <v>261</v>
      </c>
      <c r="B265" s="77" t="n">
        <f aca="false">EOMONTH(Input!$C$7,A265)</f>
        <v>50860</v>
      </c>
      <c r="C265" s="77"/>
      <c r="D265" s="78" t="n">
        <f aca="false">(IF(AND(($B265&gt;=Input!$C$7),($B265&lt;=Input!$O$11)),Input!$O$10,0))+(IF(AND(($B265&gt;Input!$O$11),($B265&lt;=Input!$O$13)),Input!$O$12,0))+(IF(AND(($B265&gt;=Input!$C$7),($B265&lt;=Input!$O$15)),Input!$O$14,0))+(IF(AND(($B265&gt;Input!$O$15),($B265&lt;=Input!$O$17)),Input!$O$16,0))+(IF(AND(($B265&gt;=Input!$C$7),($B265&lt;=Input!$O$19)),Input!$O$18,0))+(IF(AND(($B265&gt;Input!$O$19),($B265&lt;=Input!$O$21)),Input!$O$20,0))</f>
        <v>0</v>
      </c>
    </row>
    <row r="266" customFormat="false" ht="12.05" hidden="false" customHeight="false" outlineLevel="0" collapsed="false">
      <c r="A266" s="96" t="n">
        <v>262</v>
      </c>
      <c r="B266" s="77" t="n">
        <f aca="false">EOMONTH(Input!$C$7,A266)</f>
        <v>50890</v>
      </c>
      <c r="C266" s="77"/>
      <c r="D266" s="78" t="n">
        <f aca="false">(IF(AND(($B266&gt;=Input!$C$7),($B266&lt;=Input!$O$11)),Input!$O$10,0))+(IF(AND(($B266&gt;Input!$O$11),($B266&lt;=Input!$O$13)),Input!$O$12,0))+(IF(AND(($B266&gt;=Input!$C$7),($B266&lt;=Input!$O$15)),Input!$O$14,0))+(IF(AND(($B266&gt;Input!$O$15),($B266&lt;=Input!$O$17)),Input!$O$16,0))+(IF(AND(($B266&gt;=Input!$C$7),($B266&lt;=Input!$O$19)),Input!$O$18,0))+(IF(AND(($B266&gt;Input!$O$19),($B266&lt;=Input!$O$21)),Input!$O$20,0))</f>
        <v>0</v>
      </c>
    </row>
    <row r="267" customFormat="false" ht="12.05" hidden="false" customHeight="false" outlineLevel="0" collapsed="false">
      <c r="A267" s="96" t="n">
        <v>263</v>
      </c>
      <c r="B267" s="77" t="n">
        <f aca="false">EOMONTH(Input!$C$7,A267)</f>
        <v>50921</v>
      </c>
      <c r="C267" s="77"/>
      <c r="D267" s="78" t="n">
        <f aca="false">(IF(AND(($B267&gt;=Input!$C$7),($B267&lt;=Input!$O$11)),Input!$O$10,0))+(IF(AND(($B267&gt;Input!$O$11),($B267&lt;=Input!$O$13)),Input!$O$12,0))+(IF(AND(($B267&gt;=Input!$C$7),($B267&lt;=Input!$O$15)),Input!$O$14,0))+(IF(AND(($B267&gt;Input!$O$15),($B267&lt;=Input!$O$17)),Input!$O$16,0))+(IF(AND(($B267&gt;=Input!$C$7),($B267&lt;=Input!$O$19)),Input!$O$18,0))+(IF(AND(($B267&gt;Input!$O$19),($B267&lt;=Input!$O$21)),Input!$O$20,0))</f>
        <v>0</v>
      </c>
    </row>
    <row r="268" customFormat="false" ht="12.05" hidden="false" customHeight="false" outlineLevel="0" collapsed="false">
      <c r="A268" s="96" t="n">
        <v>264</v>
      </c>
      <c r="B268" s="77" t="n">
        <f aca="false">EOMONTH(Input!$C$7,A268)</f>
        <v>50951</v>
      </c>
      <c r="C268" s="77"/>
      <c r="D268" s="78" t="n">
        <f aca="false">(IF(AND(($B268&gt;=Input!$C$7),($B268&lt;=Input!$O$11)),Input!$O$10,0))+(IF(AND(($B268&gt;Input!$O$11),($B268&lt;=Input!$O$13)),Input!$O$12,0))+(IF(AND(($B268&gt;=Input!$C$7),($B268&lt;=Input!$O$15)),Input!$O$14,0))+(IF(AND(($B268&gt;Input!$O$15),($B268&lt;=Input!$O$17)),Input!$O$16,0))+(IF(AND(($B268&gt;=Input!$C$7),($B268&lt;=Input!$O$19)),Input!$O$18,0))+(IF(AND(($B268&gt;Input!$O$19),($B268&lt;=Input!$O$21)),Input!$O$20,0))</f>
        <v>0</v>
      </c>
    </row>
    <row r="269" customFormat="false" ht="12.05" hidden="false" customHeight="false" outlineLevel="0" collapsed="false">
      <c r="A269" s="96" t="n">
        <v>265</v>
      </c>
      <c r="B269" s="77" t="n">
        <f aca="false">EOMONTH(Input!$C$7,A269)</f>
        <v>50982</v>
      </c>
      <c r="C269" s="77"/>
      <c r="D269" s="78" t="n">
        <f aca="false">(IF(AND(($B269&gt;=Input!$C$7),($B269&lt;=Input!$O$11)),Input!$O$10,0))+(IF(AND(($B269&gt;Input!$O$11),($B269&lt;=Input!$O$13)),Input!$O$12,0))+(IF(AND(($B269&gt;=Input!$C$7),($B269&lt;=Input!$O$15)),Input!$O$14,0))+(IF(AND(($B269&gt;Input!$O$15),($B269&lt;=Input!$O$17)),Input!$O$16,0))+(IF(AND(($B269&gt;=Input!$C$7),($B269&lt;=Input!$O$19)),Input!$O$18,0))+(IF(AND(($B269&gt;Input!$O$19),($B269&lt;=Input!$O$21)),Input!$O$20,0))</f>
        <v>0</v>
      </c>
    </row>
    <row r="270" customFormat="false" ht="12.05" hidden="false" customHeight="false" outlineLevel="0" collapsed="false">
      <c r="A270" s="96" t="n">
        <v>266</v>
      </c>
      <c r="B270" s="77" t="n">
        <f aca="false">EOMONTH(Input!$C$7,A270)</f>
        <v>51013</v>
      </c>
      <c r="C270" s="77"/>
      <c r="D270" s="78" t="n">
        <f aca="false">(IF(AND(($B270&gt;=Input!$C$7),($B270&lt;=Input!$O$11)),Input!$O$10,0))+(IF(AND(($B270&gt;Input!$O$11),($B270&lt;=Input!$O$13)),Input!$O$12,0))+(IF(AND(($B270&gt;=Input!$C$7),($B270&lt;=Input!$O$15)),Input!$O$14,0))+(IF(AND(($B270&gt;Input!$O$15),($B270&lt;=Input!$O$17)),Input!$O$16,0))+(IF(AND(($B270&gt;=Input!$C$7),($B270&lt;=Input!$O$19)),Input!$O$18,0))+(IF(AND(($B270&gt;Input!$O$19),($B270&lt;=Input!$O$21)),Input!$O$20,0))</f>
        <v>0</v>
      </c>
    </row>
    <row r="271" customFormat="false" ht="12.05" hidden="false" customHeight="false" outlineLevel="0" collapsed="false">
      <c r="A271" s="96" t="n">
        <v>267</v>
      </c>
      <c r="B271" s="77" t="n">
        <f aca="false">EOMONTH(Input!$C$7,A271)</f>
        <v>51043</v>
      </c>
      <c r="C271" s="77"/>
      <c r="D271" s="78" t="n">
        <f aca="false">(IF(AND(($B271&gt;=Input!$C$7),($B271&lt;=Input!$O$11)),Input!$O$10,0))+(IF(AND(($B271&gt;Input!$O$11),($B271&lt;=Input!$O$13)),Input!$O$12,0))+(IF(AND(($B271&gt;=Input!$C$7),($B271&lt;=Input!$O$15)),Input!$O$14,0))+(IF(AND(($B271&gt;Input!$O$15),($B271&lt;=Input!$O$17)),Input!$O$16,0))+(IF(AND(($B271&gt;=Input!$C$7),($B271&lt;=Input!$O$19)),Input!$O$18,0))+(IF(AND(($B271&gt;Input!$O$19),($B271&lt;=Input!$O$21)),Input!$O$20,0))</f>
        <v>0</v>
      </c>
    </row>
    <row r="272" customFormat="false" ht="12.05" hidden="false" customHeight="false" outlineLevel="0" collapsed="false">
      <c r="A272" s="96" t="n">
        <v>268</v>
      </c>
      <c r="B272" s="77" t="n">
        <f aca="false">EOMONTH(Input!$C$7,A272)</f>
        <v>51074</v>
      </c>
      <c r="C272" s="77"/>
      <c r="D272" s="78" t="n">
        <f aca="false">(IF(AND(($B272&gt;=Input!$C$7),($B272&lt;=Input!$O$11)),Input!$O$10,0))+(IF(AND(($B272&gt;Input!$O$11),($B272&lt;=Input!$O$13)),Input!$O$12,0))+(IF(AND(($B272&gt;=Input!$C$7),($B272&lt;=Input!$O$15)),Input!$O$14,0))+(IF(AND(($B272&gt;Input!$O$15),($B272&lt;=Input!$O$17)),Input!$O$16,0))+(IF(AND(($B272&gt;=Input!$C$7),($B272&lt;=Input!$O$19)),Input!$O$18,0))+(IF(AND(($B272&gt;Input!$O$19),($B272&lt;=Input!$O$21)),Input!$O$20,0))</f>
        <v>0</v>
      </c>
    </row>
    <row r="273" customFormat="false" ht="12.05" hidden="false" customHeight="false" outlineLevel="0" collapsed="false">
      <c r="A273" s="96" t="n">
        <v>269</v>
      </c>
      <c r="B273" s="77" t="n">
        <f aca="false">EOMONTH(Input!$C$7,A273)</f>
        <v>51104</v>
      </c>
      <c r="C273" s="77"/>
      <c r="D273" s="78" t="n">
        <f aca="false">(IF(AND(($B273&gt;=Input!$C$7),($B273&lt;=Input!$O$11)),Input!$O$10,0))+(IF(AND(($B273&gt;Input!$O$11),($B273&lt;=Input!$O$13)),Input!$O$12,0))+(IF(AND(($B273&gt;=Input!$C$7),($B273&lt;=Input!$O$15)),Input!$O$14,0))+(IF(AND(($B273&gt;Input!$O$15),($B273&lt;=Input!$O$17)),Input!$O$16,0))+(IF(AND(($B273&gt;=Input!$C$7),($B273&lt;=Input!$O$19)),Input!$O$18,0))+(IF(AND(($B273&gt;Input!$O$19),($B273&lt;=Input!$O$21)),Input!$O$20,0))</f>
        <v>0</v>
      </c>
    </row>
    <row r="274" customFormat="false" ht="12.05" hidden="false" customHeight="false" outlineLevel="0" collapsed="false">
      <c r="A274" s="96" t="n">
        <v>270</v>
      </c>
      <c r="B274" s="77" t="n">
        <f aca="false">EOMONTH(Input!$C$7,A274)</f>
        <v>51135</v>
      </c>
      <c r="C274" s="77"/>
      <c r="D274" s="78" t="n">
        <f aca="false">(IF(AND(($B274&gt;=Input!$C$7),($B274&lt;=Input!$O$11)),Input!$O$10,0))+(IF(AND(($B274&gt;Input!$O$11),($B274&lt;=Input!$O$13)),Input!$O$12,0))+(IF(AND(($B274&gt;=Input!$C$7),($B274&lt;=Input!$O$15)),Input!$O$14,0))+(IF(AND(($B274&gt;Input!$O$15),($B274&lt;=Input!$O$17)),Input!$O$16,0))+(IF(AND(($B274&gt;=Input!$C$7),($B274&lt;=Input!$O$19)),Input!$O$18,0))+(IF(AND(($B274&gt;Input!$O$19),($B274&lt;=Input!$O$21)),Input!$O$20,0))</f>
        <v>0</v>
      </c>
    </row>
    <row r="275" customFormat="false" ht="12.05" hidden="false" customHeight="false" outlineLevel="0" collapsed="false">
      <c r="A275" s="96" t="n">
        <v>271</v>
      </c>
      <c r="B275" s="77" t="n">
        <f aca="false">EOMONTH(Input!$C$7,A275)</f>
        <v>51166</v>
      </c>
      <c r="C275" s="77"/>
      <c r="D275" s="78" t="n">
        <f aca="false">(IF(AND(($B275&gt;=Input!$C$7),($B275&lt;=Input!$O$11)),Input!$O$10,0))+(IF(AND(($B275&gt;Input!$O$11),($B275&lt;=Input!$O$13)),Input!$O$12,0))+(IF(AND(($B275&gt;=Input!$C$7),($B275&lt;=Input!$O$15)),Input!$O$14,0))+(IF(AND(($B275&gt;Input!$O$15),($B275&lt;=Input!$O$17)),Input!$O$16,0))+(IF(AND(($B275&gt;=Input!$C$7),($B275&lt;=Input!$O$19)),Input!$O$18,0))+(IF(AND(($B275&gt;Input!$O$19),($B275&lt;=Input!$O$21)),Input!$O$20,0))</f>
        <v>0</v>
      </c>
    </row>
    <row r="276" customFormat="false" ht="12.05" hidden="false" customHeight="false" outlineLevel="0" collapsed="false">
      <c r="A276" s="96" t="n">
        <v>272</v>
      </c>
      <c r="B276" s="77" t="n">
        <f aca="false">EOMONTH(Input!$C$7,A276)</f>
        <v>51195</v>
      </c>
      <c r="C276" s="77"/>
      <c r="D276" s="78" t="n">
        <f aca="false">(IF(AND(($B276&gt;=Input!$C$7),($B276&lt;=Input!$O$11)),Input!$O$10,0))+(IF(AND(($B276&gt;Input!$O$11),($B276&lt;=Input!$O$13)),Input!$O$12,0))+(IF(AND(($B276&gt;=Input!$C$7),($B276&lt;=Input!$O$15)),Input!$O$14,0))+(IF(AND(($B276&gt;Input!$O$15),($B276&lt;=Input!$O$17)),Input!$O$16,0))+(IF(AND(($B276&gt;=Input!$C$7),($B276&lt;=Input!$O$19)),Input!$O$18,0))+(IF(AND(($B276&gt;Input!$O$19),($B276&lt;=Input!$O$21)),Input!$O$20,0))</f>
        <v>0</v>
      </c>
    </row>
    <row r="277" customFormat="false" ht="12.05" hidden="false" customHeight="false" outlineLevel="0" collapsed="false">
      <c r="A277" s="96" t="n">
        <v>273</v>
      </c>
      <c r="B277" s="77" t="n">
        <f aca="false">EOMONTH(Input!$C$7,A277)</f>
        <v>51226</v>
      </c>
      <c r="C277" s="77"/>
      <c r="D277" s="78" t="n">
        <f aca="false">(IF(AND(($B277&gt;=Input!$C$7),($B277&lt;=Input!$O$11)),Input!$O$10,0))+(IF(AND(($B277&gt;Input!$O$11),($B277&lt;=Input!$O$13)),Input!$O$12,0))+(IF(AND(($B277&gt;=Input!$C$7),($B277&lt;=Input!$O$15)),Input!$O$14,0))+(IF(AND(($B277&gt;Input!$O$15),($B277&lt;=Input!$O$17)),Input!$O$16,0))+(IF(AND(($B277&gt;=Input!$C$7),($B277&lt;=Input!$O$19)),Input!$O$18,0))+(IF(AND(($B277&gt;Input!$O$19),($B277&lt;=Input!$O$21)),Input!$O$20,0))</f>
        <v>0</v>
      </c>
    </row>
    <row r="278" customFormat="false" ht="12.05" hidden="false" customHeight="false" outlineLevel="0" collapsed="false">
      <c r="A278" s="96" t="n">
        <v>274</v>
      </c>
      <c r="B278" s="77" t="n">
        <f aca="false">EOMONTH(Input!$C$7,A278)</f>
        <v>51256</v>
      </c>
      <c r="C278" s="77"/>
      <c r="D278" s="78" t="n">
        <f aca="false">(IF(AND(($B278&gt;=Input!$C$7),($B278&lt;=Input!$O$11)),Input!$O$10,0))+(IF(AND(($B278&gt;Input!$O$11),($B278&lt;=Input!$O$13)),Input!$O$12,0))+(IF(AND(($B278&gt;=Input!$C$7),($B278&lt;=Input!$O$15)),Input!$O$14,0))+(IF(AND(($B278&gt;Input!$O$15),($B278&lt;=Input!$O$17)),Input!$O$16,0))+(IF(AND(($B278&gt;=Input!$C$7),($B278&lt;=Input!$O$19)),Input!$O$18,0))+(IF(AND(($B278&gt;Input!$O$19),($B278&lt;=Input!$O$21)),Input!$O$20,0))</f>
        <v>0</v>
      </c>
    </row>
    <row r="279" customFormat="false" ht="12.05" hidden="false" customHeight="false" outlineLevel="0" collapsed="false">
      <c r="A279" s="96" t="n">
        <v>275</v>
      </c>
      <c r="B279" s="77" t="n">
        <f aca="false">EOMONTH(Input!$C$7,A279)</f>
        <v>51287</v>
      </c>
      <c r="C279" s="77"/>
      <c r="D279" s="78" t="n">
        <f aca="false">(IF(AND(($B279&gt;=Input!$C$7),($B279&lt;=Input!$O$11)),Input!$O$10,0))+(IF(AND(($B279&gt;Input!$O$11),($B279&lt;=Input!$O$13)),Input!$O$12,0))+(IF(AND(($B279&gt;=Input!$C$7),($B279&lt;=Input!$O$15)),Input!$O$14,0))+(IF(AND(($B279&gt;Input!$O$15),($B279&lt;=Input!$O$17)),Input!$O$16,0))+(IF(AND(($B279&gt;=Input!$C$7),($B279&lt;=Input!$O$19)),Input!$O$18,0))+(IF(AND(($B279&gt;Input!$O$19),($B279&lt;=Input!$O$21)),Input!$O$20,0))</f>
        <v>0</v>
      </c>
    </row>
    <row r="280" customFormat="false" ht="12.05" hidden="false" customHeight="false" outlineLevel="0" collapsed="false">
      <c r="A280" s="96" t="n">
        <v>276</v>
      </c>
      <c r="B280" s="77" t="n">
        <f aca="false">EOMONTH(Input!$C$7,A280)</f>
        <v>51317</v>
      </c>
      <c r="C280" s="77"/>
      <c r="D280" s="78" t="n">
        <f aca="false">(IF(AND(($B280&gt;=Input!$C$7),($B280&lt;=Input!$O$11)),Input!$O$10,0))+(IF(AND(($B280&gt;Input!$O$11),($B280&lt;=Input!$O$13)),Input!$O$12,0))+(IF(AND(($B280&gt;=Input!$C$7),($B280&lt;=Input!$O$15)),Input!$O$14,0))+(IF(AND(($B280&gt;Input!$O$15),($B280&lt;=Input!$O$17)),Input!$O$16,0))+(IF(AND(($B280&gt;=Input!$C$7),($B280&lt;=Input!$O$19)),Input!$O$18,0))+(IF(AND(($B280&gt;Input!$O$19),($B280&lt;=Input!$O$21)),Input!$O$20,0))</f>
        <v>0</v>
      </c>
    </row>
    <row r="281" customFormat="false" ht="12.05" hidden="false" customHeight="false" outlineLevel="0" collapsed="false">
      <c r="A281" s="96" t="n">
        <v>277</v>
      </c>
      <c r="B281" s="77" t="n">
        <f aca="false">EOMONTH(Input!$C$7,A281)</f>
        <v>51348</v>
      </c>
      <c r="C281" s="77"/>
      <c r="D281" s="78" t="n">
        <f aca="false">(IF(AND(($B281&gt;=Input!$C$7),($B281&lt;=Input!$O$11)),Input!$O$10,0))+(IF(AND(($B281&gt;Input!$O$11),($B281&lt;=Input!$O$13)),Input!$O$12,0))+(IF(AND(($B281&gt;=Input!$C$7),($B281&lt;=Input!$O$15)),Input!$O$14,0))+(IF(AND(($B281&gt;Input!$O$15),($B281&lt;=Input!$O$17)),Input!$O$16,0))+(IF(AND(($B281&gt;=Input!$C$7),($B281&lt;=Input!$O$19)),Input!$O$18,0))+(IF(AND(($B281&gt;Input!$O$19),($B281&lt;=Input!$O$21)),Input!$O$20,0))</f>
        <v>0</v>
      </c>
    </row>
    <row r="282" customFormat="false" ht="12.05" hidden="false" customHeight="false" outlineLevel="0" collapsed="false">
      <c r="A282" s="96" t="n">
        <v>278</v>
      </c>
      <c r="B282" s="77" t="n">
        <f aca="false">EOMONTH(Input!$C$7,A282)</f>
        <v>51379</v>
      </c>
      <c r="C282" s="77"/>
      <c r="D282" s="78" t="n">
        <f aca="false">(IF(AND(($B282&gt;=Input!$C$7),($B282&lt;=Input!$O$11)),Input!$O$10,0))+(IF(AND(($B282&gt;Input!$O$11),($B282&lt;=Input!$O$13)),Input!$O$12,0))+(IF(AND(($B282&gt;=Input!$C$7),($B282&lt;=Input!$O$15)),Input!$O$14,0))+(IF(AND(($B282&gt;Input!$O$15),($B282&lt;=Input!$O$17)),Input!$O$16,0))+(IF(AND(($B282&gt;=Input!$C$7),($B282&lt;=Input!$O$19)),Input!$O$18,0))+(IF(AND(($B282&gt;Input!$O$19),($B282&lt;=Input!$O$21)),Input!$O$20,0))</f>
        <v>0</v>
      </c>
    </row>
    <row r="283" customFormat="false" ht="12.05" hidden="false" customHeight="false" outlineLevel="0" collapsed="false">
      <c r="A283" s="96" t="n">
        <v>279</v>
      </c>
      <c r="B283" s="77" t="n">
        <f aca="false">EOMONTH(Input!$C$7,A283)</f>
        <v>51409</v>
      </c>
      <c r="C283" s="77"/>
      <c r="D283" s="78" t="n">
        <f aca="false">(IF(AND(($B283&gt;=Input!$C$7),($B283&lt;=Input!$O$11)),Input!$O$10,0))+(IF(AND(($B283&gt;Input!$O$11),($B283&lt;=Input!$O$13)),Input!$O$12,0))+(IF(AND(($B283&gt;=Input!$C$7),($B283&lt;=Input!$O$15)),Input!$O$14,0))+(IF(AND(($B283&gt;Input!$O$15),($B283&lt;=Input!$O$17)),Input!$O$16,0))+(IF(AND(($B283&gt;=Input!$C$7),($B283&lt;=Input!$O$19)),Input!$O$18,0))+(IF(AND(($B283&gt;Input!$O$19),($B283&lt;=Input!$O$21)),Input!$O$20,0))</f>
        <v>0</v>
      </c>
    </row>
    <row r="284" customFormat="false" ht="12.05" hidden="false" customHeight="false" outlineLevel="0" collapsed="false">
      <c r="A284" s="96" t="n">
        <v>280</v>
      </c>
      <c r="B284" s="77" t="n">
        <f aca="false">EOMONTH(Input!$C$7,A284)</f>
        <v>51440</v>
      </c>
      <c r="C284" s="77"/>
      <c r="D284" s="78" t="n">
        <f aca="false">(IF(AND(($B284&gt;=Input!$C$7),($B284&lt;=Input!$O$11)),Input!$O$10,0))+(IF(AND(($B284&gt;Input!$O$11),($B284&lt;=Input!$O$13)),Input!$O$12,0))+(IF(AND(($B284&gt;=Input!$C$7),($B284&lt;=Input!$O$15)),Input!$O$14,0))+(IF(AND(($B284&gt;Input!$O$15),($B284&lt;=Input!$O$17)),Input!$O$16,0))+(IF(AND(($B284&gt;=Input!$C$7),($B284&lt;=Input!$O$19)),Input!$O$18,0))+(IF(AND(($B284&gt;Input!$O$19),($B284&lt;=Input!$O$21)),Input!$O$20,0))</f>
        <v>0</v>
      </c>
    </row>
    <row r="285" customFormat="false" ht="12.05" hidden="false" customHeight="false" outlineLevel="0" collapsed="false">
      <c r="A285" s="96" t="n">
        <v>281</v>
      </c>
      <c r="B285" s="77" t="n">
        <f aca="false">EOMONTH(Input!$C$7,A285)</f>
        <v>51470</v>
      </c>
      <c r="C285" s="77"/>
      <c r="D285" s="78" t="n">
        <f aca="false">(IF(AND(($B285&gt;=Input!$C$7),($B285&lt;=Input!$O$11)),Input!$O$10,0))+(IF(AND(($B285&gt;Input!$O$11),($B285&lt;=Input!$O$13)),Input!$O$12,0))+(IF(AND(($B285&gt;=Input!$C$7),($B285&lt;=Input!$O$15)),Input!$O$14,0))+(IF(AND(($B285&gt;Input!$O$15),($B285&lt;=Input!$O$17)),Input!$O$16,0))+(IF(AND(($B285&gt;=Input!$C$7),($B285&lt;=Input!$O$19)),Input!$O$18,0))+(IF(AND(($B285&gt;Input!$O$19),($B285&lt;=Input!$O$21)),Input!$O$20,0))</f>
        <v>0</v>
      </c>
    </row>
    <row r="286" customFormat="false" ht="12.05" hidden="false" customHeight="false" outlineLevel="0" collapsed="false">
      <c r="A286" s="96" t="n">
        <v>282</v>
      </c>
      <c r="B286" s="77" t="n">
        <f aca="false">EOMONTH(Input!$C$7,A286)</f>
        <v>51501</v>
      </c>
      <c r="C286" s="77"/>
      <c r="D286" s="78" t="n">
        <f aca="false">(IF(AND(($B286&gt;=Input!$C$7),($B286&lt;=Input!$O$11)),Input!$O$10,0))+(IF(AND(($B286&gt;Input!$O$11),($B286&lt;=Input!$O$13)),Input!$O$12,0))+(IF(AND(($B286&gt;=Input!$C$7),($B286&lt;=Input!$O$15)),Input!$O$14,0))+(IF(AND(($B286&gt;Input!$O$15),($B286&lt;=Input!$O$17)),Input!$O$16,0))+(IF(AND(($B286&gt;=Input!$C$7),($B286&lt;=Input!$O$19)),Input!$O$18,0))+(IF(AND(($B286&gt;Input!$O$19),($B286&lt;=Input!$O$21)),Input!$O$20,0))</f>
        <v>0</v>
      </c>
    </row>
    <row r="287" customFormat="false" ht="12.05" hidden="false" customHeight="false" outlineLevel="0" collapsed="false">
      <c r="A287" s="96" t="n">
        <v>283</v>
      </c>
      <c r="B287" s="77" t="n">
        <f aca="false">EOMONTH(Input!$C$7,A287)</f>
        <v>51532</v>
      </c>
      <c r="C287" s="77"/>
      <c r="D287" s="78" t="n">
        <f aca="false">(IF(AND(($B287&gt;=Input!$C$7),($B287&lt;=Input!$O$11)),Input!$O$10,0))+(IF(AND(($B287&gt;Input!$O$11),($B287&lt;=Input!$O$13)),Input!$O$12,0))+(IF(AND(($B287&gt;=Input!$C$7),($B287&lt;=Input!$O$15)),Input!$O$14,0))+(IF(AND(($B287&gt;Input!$O$15),($B287&lt;=Input!$O$17)),Input!$O$16,0))+(IF(AND(($B287&gt;=Input!$C$7),($B287&lt;=Input!$O$19)),Input!$O$18,0))+(IF(AND(($B287&gt;Input!$O$19),($B287&lt;=Input!$O$21)),Input!$O$20,0))</f>
        <v>0</v>
      </c>
    </row>
    <row r="288" customFormat="false" ht="12.05" hidden="false" customHeight="false" outlineLevel="0" collapsed="false">
      <c r="A288" s="96" t="n">
        <v>284</v>
      </c>
      <c r="B288" s="77" t="n">
        <f aca="false">EOMONTH(Input!$C$7,A288)</f>
        <v>51560</v>
      </c>
      <c r="C288" s="77"/>
      <c r="D288" s="78" t="n">
        <f aca="false">(IF(AND(($B288&gt;=Input!$C$7),($B288&lt;=Input!$O$11)),Input!$O$10,0))+(IF(AND(($B288&gt;Input!$O$11),($B288&lt;=Input!$O$13)),Input!$O$12,0))+(IF(AND(($B288&gt;=Input!$C$7),($B288&lt;=Input!$O$15)),Input!$O$14,0))+(IF(AND(($B288&gt;Input!$O$15),($B288&lt;=Input!$O$17)),Input!$O$16,0))+(IF(AND(($B288&gt;=Input!$C$7),($B288&lt;=Input!$O$19)),Input!$O$18,0))+(IF(AND(($B288&gt;Input!$O$19),($B288&lt;=Input!$O$21)),Input!$O$20,0))</f>
        <v>0</v>
      </c>
    </row>
    <row r="289" customFormat="false" ht="12.05" hidden="false" customHeight="false" outlineLevel="0" collapsed="false">
      <c r="A289" s="96" t="n">
        <v>285</v>
      </c>
      <c r="B289" s="77" t="n">
        <f aca="false">EOMONTH(Input!$C$7,A289)</f>
        <v>51591</v>
      </c>
      <c r="C289" s="77"/>
      <c r="D289" s="78" t="n">
        <f aca="false">(IF(AND(($B289&gt;=Input!$C$7),($B289&lt;=Input!$O$11)),Input!$O$10,0))+(IF(AND(($B289&gt;Input!$O$11),($B289&lt;=Input!$O$13)),Input!$O$12,0))+(IF(AND(($B289&gt;=Input!$C$7),($B289&lt;=Input!$O$15)),Input!$O$14,0))+(IF(AND(($B289&gt;Input!$O$15),($B289&lt;=Input!$O$17)),Input!$O$16,0))+(IF(AND(($B289&gt;=Input!$C$7),($B289&lt;=Input!$O$19)),Input!$O$18,0))+(IF(AND(($B289&gt;Input!$O$19),($B289&lt;=Input!$O$21)),Input!$O$20,0))</f>
        <v>0</v>
      </c>
    </row>
    <row r="290" customFormat="false" ht="12.05" hidden="false" customHeight="false" outlineLevel="0" collapsed="false">
      <c r="A290" s="96" t="n">
        <v>286</v>
      </c>
      <c r="B290" s="77" t="n">
        <f aca="false">EOMONTH(Input!$C$7,A290)</f>
        <v>51621</v>
      </c>
      <c r="C290" s="77"/>
      <c r="D290" s="78" t="n">
        <f aca="false">(IF(AND(($B290&gt;=Input!$C$7),($B290&lt;=Input!$O$11)),Input!$O$10,0))+(IF(AND(($B290&gt;Input!$O$11),($B290&lt;=Input!$O$13)),Input!$O$12,0))+(IF(AND(($B290&gt;=Input!$C$7),($B290&lt;=Input!$O$15)),Input!$O$14,0))+(IF(AND(($B290&gt;Input!$O$15),($B290&lt;=Input!$O$17)),Input!$O$16,0))+(IF(AND(($B290&gt;=Input!$C$7),($B290&lt;=Input!$O$19)),Input!$O$18,0))+(IF(AND(($B290&gt;Input!$O$19),($B290&lt;=Input!$O$21)),Input!$O$20,0))</f>
        <v>0</v>
      </c>
    </row>
    <row r="291" customFormat="false" ht="12.05" hidden="false" customHeight="false" outlineLevel="0" collapsed="false">
      <c r="A291" s="96" t="n">
        <v>287</v>
      </c>
      <c r="B291" s="77" t="n">
        <f aca="false">EOMONTH(Input!$C$7,A291)</f>
        <v>51652</v>
      </c>
      <c r="C291" s="77"/>
      <c r="D291" s="78" t="n">
        <f aca="false">(IF(AND(($B291&gt;=Input!$C$7),($B291&lt;=Input!$O$11)),Input!$O$10,0))+(IF(AND(($B291&gt;Input!$O$11),($B291&lt;=Input!$O$13)),Input!$O$12,0))+(IF(AND(($B291&gt;=Input!$C$7),($B291&lt;=Input!$O$15)),Input!$O$14,0))+(IF(AND(($B291&gt;Input!$O$15),($B291&lt;=Input!$O$17)),Input!$O$16,0))+(IF(AND(($B291&gt;=Input!$C$7),($B291&lt;=Input!$O$19)),Input!$O$18,0))+(IF(AND(($B291&gt;Input!$O$19),($B291&lt;=Input!$O$21)),Input!$O$20,0))</f>
        <v>0</v>
      </c>
    </row>
    <row r="292" customFormat="false" ht="12.05" hidden="false" customHeight="false" outlineLevel="0" collapsed="false">
      <c r="A292" s="96" t="n">
        <v>288</v>
      </c>
      <c r="B292" s="77" t="n">
        <f aca="false">EOMONTH(Input!$C$7,A292)</f>
        <v>51682</v>
      </c>
      <c r="C292" s="77"/>
      <c r="D292" s="78" t="n">
        <f aca="false">(IF(AND(($B292&gt;=Input!$C$7),($B292&lt;=Input!$O$11)),Input!$O$10,0))+(IF(AND(($B292&gt;Input!$O$11),($B292&lt;=Input!$O$13)),Input!$O$12,0))+(IF(AND(($B292&gt;=Input!$C$7),($B292&lt;=Input!$O$15)),Input!$O$14,0))+(IF(AND(($B292&gt;Input!$O$15),($B292&lt;=Input!$O$17)),Input!$O$16,0))+(IF(AND(($B292&gt;=Input!$C$7),($B292&lt;=Input!$O$19)),Input!$O$18,0))+(IF(AND(($B292&gt;Input!$O$19),($B292&lt;=Input!$O$21)),Input!$O$20,0))</f>
        <v>0</v>
      </c>
    </row>
    <row r="293" customFormat="false" ht="12.05" hidden="false" customHeight="false" outlineLevel="0" collapsed="false">
      <c r="A293" s="96" t="n">
        <v>289</v>
      </c>
      <c r="B293" s="77" t="n">
        <f aca="false">EOMONTH(Input!$C$7,A293)</f>
        <v>51713</v>
      </c>
      <c r="C293" s="77"/>
      <c r="D293" s="78" t="n">
        <f aca="false">(IF(AND(($B293&gt;=Input!$C$7),($B293&lt;=Input!$O$11)),Input!$O$10,0))+(IF(AND(($B293&gt;Input!$O$11),($B293&lt;=Input!$O$13)),Input!$O$12,0))+(IF(AND(($B293&gt;=Input!$C$7),($B293&lt;=Input!$O$15)),Input!$O$14,0))+(IF(AND(($B293&gt;Input!$O$15),($B293&lt;=Input!$O$17)),Input!$O$16,0))+(IF(AND(($B293&gt;=Input!$C$7),($B293&lt;=Input!$O$19)),Input!$O$18,0))+(IF(AND(($B293&gt;Input!$O$19),($B293&lt;=Input!$O$21)),Input!$O$20,0))</f>
        <v>0</v>
      </c>
    </row>
    <row r="294" customFormat="false" ht="12.05" hidden="false" customHeight="false" outlineLevel="0" collapsed="false">
      <c r="A294" s="96" t="n">
        <v>290</v>
      </c>
      <c r="B294" s="77" t="n">
        <f aca="false">EOMONTH(Input!$C$7,A294)</f>
        <v>51744</v>
      </c>
      <c r="C294" s="77"/>
      <c r="D294" s="78" t="n">
        <f aca="false">(IF(AND(($B294&gt;=Input!$C$7),($B294&lt;=Input!$O$11)),Input!$O$10,0))+(IF(AND(($B294&gt;Input!$O$11),($B294&lt;=Input!$O$13)),Input!$O$12,0))+(IF(AND(($B294&gt;=Input!$C$7),($B294&lt;=Input!$O$15)),Input!$O$14,0))+(IF(AND(($B294&gt;Input!$O$15),($B294&lt;=Input!$O$17)),Input!$O$16,0))+(IF(AND(($B294&gt;=Input!$C$7),($B294&lt;=Input!$O$19)),Input!$O$18,0))+(IF(AND(($B294&gt;Input!$O$19),($B294&lt;=Input!$O$21)),Input!$O$20,0))</f>
        <v>0</v>
      </c>
    </row>
    <row r="295" customFormat="false" ht="12.05" hidden="false" customHeight="false" outlineLevel="0" collapsed="false">
      <c r="A295" s="96" t="n">
        <v>291</v>
      </c>
      <c r="B295" s="77" t="n">
        <f aca="false">EOMONTH(Input!$C$7,A295)</f>
        <v>51774</v>
      </c>
      <c r="C295" s="77"/>
      <c r="D295" s="78" t="n">
        <f aca="false">(IF(AND(($B295&gt;=Input!$C$7),($B295&lt;=Input!$O$11)),Input!$O$10,0))+(IF(AND(($B295&gt;Input!$O$11),($B295&lt;=Input!$O$13)),Input!$O$12,0))+(IF(AND(($B295&gt;=Input!$C$7),($B295&lt;=Input!$O$15)),Input!$O$14,0))+(IF(AND(($B295&gt;Input!$O$15),($B295&lt;=Input!$O$17)),Input!$O$16,0))+(IF(AND(($B295&gt;=Input!$C$7),($B295&lt;=Input!$O$19)),Input!$O$18,0))+(IF(AND(($B295&gt;Input!$O$19),($B295&lt;=Input!$O$21)),Input!$O$20,0))</f>
        <v>0</v>
      </c>
    </row>
    <row r="296" customFormat="false" ht="12.05" hidden="false" customHeight="false" outlineLevel="0" collapsed="false">
      <c r="A296" s="96" t="n">
        <v>292</v>
      </c>
      <c r="B296" s="77" t="n">
        <f aca="false">EOMONTH(Input!$C$7,A296)</f>
        <v>51805</v>
      </c>
      <c r="C296" s="77"/>
      <c r="D296" s="78" t="n">
        <f aca="false">(IF(AND(($B296&gt;=Input!$C$7),($B296&lt;=Input!$O$11)),Input!$O$10,0))+(IF(AND(($B296&gt;Input!$O$11),($B296&lt;=Input!$O$13)),Input!$O$12,0))+(IF(AND(($B296&gt;=Input!$C$7),($B296&lt;=Input!$O$15)),Input!$O$14,0))+(IF(AND(($B296&gt;Input!$O$15),($B296&lt;=Input!$O$17)),Input!$O$16,0))+(IF(AND(($B296&gt;=Input!$C$7),($B296&lt;=Input!$O$19)),Input!$O$18,0))+(IF(AND(($B296&gt;Input!$O$19),($B296&lt;=Input!$O$21)),Input!$O$20,0))</f>
        <v>0</v>
      </c>
    </row>
    <row r="297" customFormat="false" ht="12.05" hidden="false" customHeight="false" outlineLevel="0" collapsed="false">
      <c r="A297" s="96" t="n">
        <v>293</v>
      </c>
      <c r="B297" s="77" t="n">
        <f aca="false">EOMONTH(Input!$C$7,A297)</f>
        <v>51835</v>
      </c>
      <c r="C297" s="77"/>
      <c r="D297" s="78" t="n">
        <f aca="false">(IF(AND(($B297&gt;=Input!$C$7),($B297&lt;=Input!$O$11)),Input!$O$10,0))+(IF(AND(($B297&gt;Input!$O$11),($B297&lt;=Input!$O$13)),Input!$O$12,0))+(IF(AND(($B297&gt;=Input!$C$7),($B297&lt;=Input!$O$15)),Input!$O$14,0))+(IF(AND(($B297&gt;Input!$O$15),($B297&lt;=Input!$O$17)),Input!$O$16,0))+(IF(AND(($B297&gt;=Input!$C$7),($B297&lt;=Input!$O$19)),Input!$O$18,0))+(IF(AND(($B297&gt;Input!$O$19),($B297&lt;=Input!$O$21)),Input!$O$20,0))</f>
        <v>0</v>
      </c>
    </row>
    <row r="298" customFormat="false" ht="12.05" hidden="false" customHeight="false" outlineLevel="0" collapsed="false">
      <c r="A298" s="96" t="n">
        <v>294</v>
      </c>
      <c r="B298" s="77" t="n">
        <f aca="false">EOMONTH(Input!$C$7,A298)</f>
        <v>51866</v>
      </c>
      <c r="C298" s="77"/>
      <c r="D298" s="78" t="n">
        <f aca="false">(IF(AND(($B298&gt;=Input!$C$7),($B298&lt;=Input!$O$11)),Input!$O$10,0))+(IF(AND(($B298&gt;Input!$O$11),($B298&lt;=Input!$O$13)),Input!$O$12,0))+(IF(AND(($B298&gt;=Input!$C$7),($B298&lt;=Input!$O$15)),Input!$O$14,0))+(IF(AND(($B298&gt;Input!$O$15),($B298&lt;=Input!$O$17)),Input!$O$16,0))+(IF(AND(($B298&gt;=Input!$C$7),($B298&lt;=Input!$O$19)),Input!$O$18,0))+(IF(AND(($B298&gt;Input!$O$19),($B298&lt;=Input!$O$21)),Input!$O$20,0))</f>
        <v>0</v>
      </c>
    </row>
    <row r="299" customFormat="false" ht="12.05" hidden="false" customHeight="false" outlineLevel="0" collapsed="false">
      <c r="A299" s="96" t="n">
        <v>295</v>
      </c>
      <c r="B299" s="77" t="n">
        <f aca="false">EOMONTH(Input!$C$7,A299)</f>
        <v>51897</v>
      </c>
      <c r="C299" s="77"/>
      <c r="D299" s="78" t="n">
        <f aca="false">(IF(AND(($B299&gt;=Input!$C$7),($B299&lt;=Input!$O$11)),Input!$O$10,0))+(IF(AND(($B299&gt;Input!$O$11),($B299&lt;=Input!$O$13)),Input!$O$12,0))+(IF(AND(($B299&gt;=Input!$C$7),($B299&lt;=Input!$O$15)),Input!$O$14,0))+(IF(AND(($B299&gt;Input!$O$15),($B299&lt;=Input!$O$17)),Input!$O$16,0))+(IF(AND(($B299&gt;=Input!$C$7),($B299&lt;=Input!$O$19)),Input!$O$18,0))+(IF(AND(($B299&gt;Input!$O$19),($B299&lt;=Input!$O$21)),Input!$O$20,0))</f>
        <v>0</v>
      </c>
    </row>
    <row r="300" customFormat="false" ht="12.05" hidden="false" customHeight="false" outlineLevel="0" collapsed="false">
      <c r="A300" s="96" t="n">
        <v>296</v>
      </c>
      <c r="B300" s="77" t="n">
        <f aca="false">EOMONTH(Input!$C$7,A300)</f>
        <v>51925</v>
      </c>
      <c r="C300" s="77"/>
      <c r="D300" s="78" t="n">
        <f aca="false">(IF(AND(($B300&gt;=Input!$C$7),($B300&lt;=Input!$O$11)),Input!$O$10,0))+(IF(AND(($B300&gt;Input!$O$11),($B300&lt;=Input!$O$13)),Input!$O$12,0))+(IF(AND(($B300&gt;=Input!$C$7),($B300&lt;=Input!$O$15)),Input!$O$14,0))+(IF(AND(($B300&gt;Input!$O$15),($B300&lt;=Input!$O$17)),Input!$O$16,0))+(IF(AND(($B300&gt;=Input!$C$7),($B300&lt;=Input!$O$19)),Input!$O$18,0))+(IF(AND(($B300&gt;Input!$O$19),($B300&lt;=Input!$O$21)),Input!$O$20,0))</f>
        <v>0</v>
      </c>
    </row>
    <row r="301" customFormat="false" ht="12.05" hidden="false" customHeight="false" outlineLevel="0" collapsed="false">
      <c r="A301" s="96" t="n">
        <v>297</v>
      </c>
      <c r="B301" s="77" t="n">
        <f aca="false">EOMONTH(Input!$C$7,A301)</f>
        <v>51956</v>
      </c>
      <c r="C301" s="77"/>
      <c r="D301" s="78" t="n">
        <f aca="false">(IF(AND(($B301&gt;=Input!$C$7),($B301&lt;=Input!$O$11)),Input!$O$10,0))+(IF(AND(($B301&gt;Input!$O$11),($B301&lt;=Input!$O$13)),Input!$O$12,0))+(IF(AND(($B301&gt;=Input!$C$7),($B301&lt;=Input!$O$15)),Input!$O$14,0))+(IF(AND(($B301&gt;Input!$O$15),($B301&lt;=Input!$O$17)),Input!$O$16,0))+(IF(AND(($B301&gt;=Input!$C$7),($B301&lt;=Input!$O$19)),Input!$O$18,0))+(IF(AND(($B301&gt;Input!$O$19),($B301&lt;=Input!$O$21)),Input!$O$20,0))</f>
        <v>0</v>
      </c>
    </row>
    <row r="302" customFormat="false" ht="12.05" hidden="false" customHeight="false" outlineLevel="0" collapsed="false">
      <c r="A302" s="96" t="n">
        <v>298</v>
      </c>
      <c r="B302" s="77" t="n">
        <f aca="false">EOMONTH(Input!$C$7,A302)</f>
        <v>51986</v>
      </c>
      <c r="C302" s="77"/>
      <c r="D302" s="78" t="n">
        <f aca="false">(IF(AND(($B302&gt;=Input!$C$7),($B302&lt;=Input!$O$11)),Input!$O$10,0))+(IF(AND(($B302&gt;Input!$O$11),($B302&lt;=Input!$O$13)),Input!$O$12,0))+(IF(AND(($B302&gt;=Input!$C$7),($B302&lt;=Input!$O$15)),Input!$O$14,0))+(IF(AND(($B302&gt;Input!$O$15),($B302&lt;=Input!$O$17)),Input!$O$16,0))+(IF(AND(($B302&gt;=Input!$C$7),($B302&lt;=Input!$O$19)),Input!$O$18,0))+(IF(AND(($B302&gt;Input!$O$19),($B302&lt;=Input!$O$21)),Input!$O$20,0))</f>
        <v>0</v>
      </c>
    </row>
    <row r="303" customFormat="false" ht="12.05" hidden="false" customHeight="false" outlineLevel="0" collapsed="false">
      <c r="A303" s="96" t="n">
        <v>299</v>
      </c>
      <c r="B303" s="77" t="n">
        <f aca="false">EOMONTH(Input!$C$7,A303)</f>
        <v>52017</v>
      </c>
      <c r="C303" s="77"/>
      <c r="D303" s="78" t="n">
        <f aca="false">(IF(AND(($B303&gt;=Input!$C$7),($B303&lt;=Input!$O$11)),Input!$O$10,0))+(IF(AND(($B303&gt;Input!$O$11),($B303&lt;=Input!$O$13)),Input!$O$12,0))+(IF(AND(($B303&gt;=Input!$C$7),($B303&lt;=Input!$O$15)),Input!$O$14,0))+(IF(AND(($B303&gt;Input!$O$15),($B303&lt;=Input!$O$17)),Input!$O$16,0))+(IF(AND(($B303&gt;=Input!$C$7),($B303&lt;=Input!$O$19)),Input!$O$18,0))+(IF(AND(($B303&gt;Input!$O$19),($B303&lt;=Input!$O$21)),Input!$O$20,0))</f>
        <v>0</v>
      </c>
    </row>
    <row r="304" customFormat="false" ht="12.05" hidden="false" customHeight="false" outlineLevel="0" collapsed="false">
      <c r="A304" s="96" t="n">
        <v>300</v>
      </c>
      <c r="B304" s="77" t="n">
        <f aca="false">EOMONTH(Input!$C$7,A304)</f>
        <v>52047</v>
      </c>
      <c r="C304" s="77"/>
      <c r="D304" s="78" t="n">
        <f aca="false">(IF(AND(($B304&gt;=Input!$C$7),($B304&lt;=Input!$O$11)),Input!$O$10,0))+(IF(AND(($B304&gt;Input!$O$11),($B304&lt;=Input!$O$13)),Input!$O$12,0))+(IF(AND(($B304&gt;=Input!$C$7),($B304&lt;=Input!$O$15)),Input!$O$14,0))+(IF(AND(($B304&gt;Input!$O$15),($B304&lt;=Input!$O$17)),Input!$O$16,0))+(IF(AND(($B304&gt;=Input!$C$7),($B304&lt;=Input!$O$19)),Input!$O$18,0))+(IF(AND(($B304&gt;Input!$O$19),($B304&lt;=Input!$O$21)),Input!$O$20,0))</f>
        <v>0</v>
      </c>
    </row>
    <row r="305" customFormat="false" ht="12.05" hidden="false" customHeight="false" outlineLevel="0" collapsed="false">
      <c r="A305" s="96" t="n">
        <v>301</v>
      </c>
      <c r="B305" s="77" t="n">
        <f aca="false">EOMONTH(Input!$C$7,A305)</f>
        <v>52078</v>
      </c>
      <c r="C305" s="77"/>
      <c r="D305" s="78" t="n">
        <f aca="false">(IF(AND(($B305&gt;=Input!$C$7),($B305&lt;=Input!$O$11)),Input!$O$10,0))+(IF(AND(($B305&gt;Input!$O$11),($B305&lt;=Input!$O$13)),Input!$O$12,0))+(IF(AND(($B305&gt;=Input!$C$7),($B305&lt;=Input!$O$15)),Input!$O$14,0))+(IF(AND(($B305&gt;Input!$O$15),($B305&lt;=Input!$O$17)),Input!$O$16,0))+(IF(AND(($B305&gt;=Input!$C$7),($B305&lt;=Input!$O$19)),Input!$O$18,0))+(IF(AND(($B305&gt;Input!$O$19),($B305&lt;=Input!$O$21)),Input!$O$20,0))</f>
        <v>0</v>
      </c>
    </row>
    <row r="306" customFormat="false" ht="12.05" hidden="false" customHeight="false" outlineLevel="0" collapsed="false">
      <c r="A306" s="96" t="n">
        <v>302</v>
      </c>
      <c r="B306" s="77" t="n">
        <f aca="false">EOMONTH(Input!$C$7,A306)</f>
        <v>52109</v>
      </c>
      <c r="C306" s="77"/>
      <c r="D306" s="78" t="n">
        <f aca="false">(IF(AND(($B306&gt;=Input!$C$7),($B306&lt;=Input!$O$11)),Input!$O$10,0))+(IF(AND(($B306&gt;Input!$O$11),($B306&lt;=Input!$O$13)),Input!$O$12,0))+(IF(AND(($B306&gt;=Input!$C$7),($B306&lt;=Input!$O$15)),Input!$O$14,0))+(IF(AND(($B306&gt;Input!$O$15),($B306&lt;=Input!$O$17)),Input!$O$16,0))+(IF(AND(($B306&gt;=Input!$C$7),($B306&lt;=Input!$O$19)),Input!$O$18,0))+(IF(AND(($B306&gt;Input!$O$19),($B306&lt;=Input!$O$21)),Input!$O$20,0))</f>
        <v>0</v>
      </c>
    </row>
    <row r="307" customFormat="false" ht="12.05" hidden="false" customHeight="false" outlineLevel="0" collapsed="false">
      <c r="A307" s="96" t="n">
        <v>303</v>
      </c>
      <c r="B307" s="77" t="n">
        <f aca="false">EOMONTH(Input!$C$7,A307)</f>
        <v>52139</v>
      </c>
      <c r="C307" s="77"/>
      <c r="D307" s="78" t="n">
        <f aca="false">(IF(AND(($B307&gt;=Input!$C$7),($B307&lt;=Input!$O$11)),Input!$O$10,0))+(IF(AND(($B307&gt;Input!$O$11),($B307&lt;=Input!$O$13)),Input!$O$12,0))+(IF(AND(($B307&gt;=Input!$C$7),($B307&lt;=Input!$O$15)),Input!$O$14,0))+(IF(AND(($B307&gt;Input!$O$15),($B307&lt;=Input!$O$17)),Input!$O$16,0))+(IF(AND(($B307&gt;=Input!$C$7),($B307&lt;=Input!$O$19)),Input!$O$18,0))+(IF(AND(($B307&gt;Input!$O$19),($B307&lt;=Input!$O$21)),Input!$O$20,0))</f>
        <v>0</v>
      </c>
    </row>
    <row r="308" customFormat="false" ht="12.05" hidden="false" customHeight="false" outlineLevel="0" collapsed="false">
      <c r="A308" s="96" t="n">
        <v>304</v>
      </c>
      <c r="B308" s="77" t="n">
        <f aca="false">EOMONTH(Input!$C$7,A308)</f>
        <v>52170</v>
      </c>
      <c r="C308" s="77"/>
      <c r="D308" s="78" t="n">
        <f aca="false">(IF(AND(($B308&gt;=Input!$C$7),($B308&lt;=Input!$O$11)),Input!$O$10,0))+(IF(AND(($B308&gt;Input!$O$11),($B308&lt;=Input!$O$13)),Input!$O$12,0))+(IF(AND(($B308&gt;=Input!$C$7),($B308&lt;=Input!$O$15)),Input!$O$14,0))+(IF(AND(($B308&gt;Input!$O$15),($B308&lt;=Input!$O$17)),Input!$O$16,0))+(IF(AND(($B308&gt;=Input!$C$7),($B308&lt;=Input!$O$19)),Input!$O$18,0))+(IF(AND(($B308&gt;Input!$O$19),($B308&lt;=Input!$O$21)),Input!$O$20,0))</f>
        <v>0</v>
      </c>
    </row>
    <row r="309" customFormat="false" ht="12.05" hidden="false" customHeight="false" outlineLevel="0" collapsed="false">
      <c r="A309" s="96" t="n">
        <v>305</v>
      </c>
      <c r="B309" s="77" t="n">
        <f aca="false">EOMONTH(Input!$C$7,A309)</f>
        <v>52200</v>
      </c>
      <c r="C309" s="77"/>
      <c r="D309" s="78" t="n">
        <f aca="false">(IF(AND(($B309&gt;=Input!$C$7),($B309&lt;=Input!$O$11)),Input!$O$10,0))+(IF(AND(($B309&gt;Input!$O$11),($B309&lt;=Input!$O$13)),Input!$O$12,0))+(IF(AND(($B309&gt;=Input!$C$7),($B309&lt;=Input!$O$15)),Input!$O$14,0))+(IF(AND(($B309&gt;Input!$O$15),($B309&lt;=Input!$O$17)),Input!$O$16,0))+(IF(AND(($B309&gt;=Input!$C$7),($B309&lt;=Input!$O$19)),Input!$O$18,0))+(IF(AND(($B309&gt;Input!$O$19),($B309&lt;=Input!$O$21)),Input!$O$20,0))</f>
        <v>0</v>
      </c>
    </row>
    <row r="310" customFormat="false" ht="12.05" hidden="false" customHeight="false" outlineLevel="0" collapsed="false">
      <c r="A310" s="96" t="n">
        <v>306</v>
      </c>
      <c r="B310" s="77" t="n">
        <f aca="false">EOMONTH(Input!$C$7,A310)</f>
        <v>52231</v>
      </c>
      <c r="C310" s="77"/>
      <c r="D310" s="78" t="n">
        <f aca="false">(IF(AND(($B310&gt;=Input!$C$7),($B310&lt;=Input!$O$11)),Input!$O$10,0))+(IF(AND(($B310&gt;Input!$O$11),($B310&lt;=Input!$O$13)),Input!$O$12,0))+(IF(AND(($B310&gt;=Input!$C$7),($B310&lt;=Input!$O$15)),Input!$O$14,0))+(IF(AND(($B310&gt;Input!$O$15),($B310&lt;=Input!$O$17)),Input!$O$16,0))+(IF(AND(($B310&gt;=Input!$C$7),($B310&lt;=Input!$O$19)),Input!$O$18,0))+(IF(AND(($B310&gt;Input!$O$19),($B310&lt;=Input!$O$21)),Input!$O$20,0))</f>
        <v>0</v>
      </c>
    </row>
    <row r="311" customFormat="false" ht="12.05" hidden="false" customHeight="false" outlineLevel="0" collapsed="false">
      <c r="A311" s="96" t="n">
        <v>307</v>
      </c>
      <c r="B311" s="77" t="n">
        <f aca="false">EOMONTH(Input!$C$7,A311)</f>
        <v>52262</v>
      </c>
      <c r="C311" s="77"/>
      <c r="D311" s="78" t="n">
        <f aca="false">(IF(AND(($B311&gt;=Input!$C$7),($B311&lt;=Input!$O$11)),Input!$O$10,0))+(IF(AND(($B311&gt;Input!$O$11),($B311&lt;=Input!$O$13)),Input!$O$12,0))+(IF(AND(($B311&gt;=Input!$C$7),($B311&lt;=Input!$O$15)),Input!$O$14,0))+(IF(AND(($B311&gt;Input!$O$15),($B311&lt;=Input!$O$17)),Input!$O$16,0))+(IF(AND(($B311&gt;=Input!$C$7),($B311&lt;=Input!$O$19)),Input!$O$18,0))+(IF(AND(($B311&gt;Input!$O$19),($B311&lt;=Input!$O$21)),Input!$O$20,0))</f>
        <v>0</v>
      </c>
    </row>
    <row r="312" customFormat="false" ht="12.05" hidden="false" customHeight="false" outlineLevel="0" collapsed="false">
      <c r="A312" s="96" t="n">
        <v>308</v>
      </c>
      <c r="B312" s="77" t="n">
        <f aca="false">EOMONTH(Input!$C$7,A312)</f>
        <v>52290</v>
      </c>
      <c r="C312" s="77"/>
      <c r="D312" s="78" t="n">
        <f aca="false">(IF(AND(($B312&gt;=Input!$C$7),($B312&lt;=Input!$O$11)),Input!$O$10,0))+(IF(AND(($B312&gt;Input!$O$11),($B312&lt;=Input!$O$13)),Input!$O$12,0))+(IF(AND(($B312&gt;=Input!$C$7),($B312&lt;=Input!$O$15)),Input!$O$14,0))+(IF(AND(($B312&gt;Input!$O$15),($B312&lt;=Input!$O$17)),Input!$O$16,0))+(IF(AND(($B312&gt;=Input!$C$7),($B312&lt;=Input!$O$19)),Input!$O$18,0))+(IF(AND(($B312&gt;Input!$O$19),($B312&lt;=Input!$O$21)),Input!$O$20,0))</f>
        <v>0</v>
      </c>
    </row>
    <row r="313" customFormat="false" ht="12.05" hidden="false" customHeight="false" outlineLevel="0" collapsed="false">
      <c r="A313" s="96" t="n">
        <v>309</v>
      </c>
      <c r="B313" s="77" t="n">
        <f aca="false">EOMONTH(Input!$C$7,A313)</f>
        <v>52321</v>
      </c>
      <c r="C313" s="77"/>
      <c r="D313" s="78" t="n">
        <f aca="false">(IF(AND(($B313&gt;=Input!$C$7),($B313&lt;=Input!$O$11)),Input!$O$10,0))+(IF(AND(($B313&gt;Input!$O$11),($B313&lt;=Input!$O$13)),Input!$O$12,0))+(IF(AND(($B313&gt;=Input!$C$7),($B313&lt;=Input!$O$15)),Input!$O$14,0))+(IF(AND(($B313&gt;Input!$O$15),($B313&lt;=Input!$O$17)),Input!$O$16,0))+(IF(AND(($B313&gt;=Input!$C$7),($B313&lt;=Input!$O$19)),Input!$O$18,0))+(IF(AND(($B313&gt;Input!$O$19),($B313&lt;=Input!$O$21)),Input!$O$20,0))</f>
        <v>0</v>
      </c>
    </row>
    <row r="314" customFormat="false" ht="12.05" hidden="false" customHeight="false" outlineLevel="0" collapsed="false">
      <c r="A314" s="96" t="n">
        <v>310</v>
      </c>
      <c r="B314" s="77" t="n">
        <f aca="false">EOMONTH(Input!$C$7,A314)</f>
        <v>52351</v>
      </c>
      <c r="C314" s="77"/>
      <c r="D314" s="78" t="n">
        <f aca="false">(IF(AND(($B314&gt;=Input!$C$7),($B314&lt;=Input!$O$11)),Input!$O$10,0))+(IF(AND(($B314&gt;Input!$O$11),($B314&lt;=Input!$O$13)),Input!$O$12,0))+(IF(AND(($B314&gt;=Input!$C$7),($B314&lt;=Input!$O$15)),Input!$O$14,0))+(IF(AND(($B314&gt;Input!$O$15),($B314&lt;=Input!$O$17)),Input!$O$16,0))+(IF(AND(($B314&gt;=Input!$C$7),($B314&lt;=Input!$O$19)),Input!$O$18,0))+(IF(AND(($B314&gt;Input!$O$19),($B314&lt;=Input!$O$21)),Input!$O$20,0))</f>
        <v>0</v>
      </c>
    </row>
    <row r="315" customFormat="false" ht="12.05" hidden="false" customHeight="false" outlineLevel="0" collapsed="false">
      <c r="A315" s="96" t="n">
        <v>311</v>
      </c>
      <c r="B315" s="77" t="n">
        <f aca="false">EOMONTH(Input!$C$7,A315)</f>
        <v>52382</v>
      </c>
      <c r="C315" s="77"/>
      <c r="D315" s="78" t="n">
        <f aca="false">(IF(AND(($B315&gt;=Input!$C$7),($B315&lt;=Input!$O$11)),Input!$O$10,0))+(IF(AND(($B315&gt;Input!$O$11),($B315&lt;=Input!$O$13)),Input!$O$12,0))+(IF(AND(($B315&gt;=Input!$C$7),($B315&lt;=Input!$O$15)),Input!$O$14,0))+(IF(AND(($B315&gt;Input!$O$15),($B315&lt;=Input!$O$17)),Input!$O$16,0))+(IF(AND(($B315&gt;=Input!$C$7),($B315&lt;=Input!$O$19)),Input!$O$18,0))+(IF(AND(($B315&gt;Input!$O$19),($B315&lt;=Input!$O$21)),Input!$O$20,0))</f>
        <v>0</v>
      </c>
    </row>
    <row r="316" customFormat="false" ht="12.05" hidden="false" customHeight="false" outlineLevel="0" collapsed="false">
      <c r="A316" s="96" t="n">
        <v>312</v>
      </c>
      <c r="B316" s="77" t="n">
        <f aca="false">EOMONTH(Input!$C$7,A316)</f>
        <v>52412</v>
      </c>
      <c r="C316" s="77"/>
      <c r="D316" s="78" t="n">
        <f aca="false">(IF(AND(($B316&gt;=Input!$C$7),($B316&lt;=Input!$O$11)),Input!$O$10,0))+(IF(AND(($B316&gt;Input!$O$11),($B316&lt;=Input!$O$13)),Input!$O$12,0))+(IF(AND(($B316&gt;=Input!$C$7),($B316&lt;=Input!$O$15)),Input!$O$14,0))+(IF(AND(($B316&gt;Input!$O$15),($B316&lt;=Input!$O$17)),Input!$O$16,0))+(IF(AND(($B316&gt;=Input!$C$7),($B316&lt;=Input!$O$19)),Input!$O$18,0))+(IF(AND(($B316&gt;Input!$O$19),($B316&lt;=Input!$O$21)),Input!$O$20,0))</f>
        <v>0</v>
      </c>
    </row>
    <row r="317" customFormat="false" ht="12.05" hidden="false" customHeight="false" outlineLevel="0" collapsed="false">
      <c r="A317" s="96" t="n">
        <v>313</v>
      </c>
      <c r="B317" s="77" t="n">
        <f aca="false">EOMONTH(Input!$C$7,A317)</f>
        <v>52443</v>
      </c>
      <c r="C317" s="77"/>
      <c r="D317" s="78" t="n">
        <f aca="false">(IF(AND(($B317&gt;=Input!$C$7),($B317&lt;=Input!$O$11)),Input!$O$10,0))+(IF(AND(($B317&gt;Input!$O$11),($B317&lt;=Input!$O$13)),Input!$O$12,0))+(IF(AND(($B317&gt;=Input!$C$7),($B317&lt;=Input!$O$15)),Input!$O$14,0))+(IF(AND(($B317&gt;Input!$O$15),($B317&lt;=Input!$O$17)),Input!$O$16,0))+(IF(AND(($B317&gt;=Input!$C$7),($B317&lt;=Input!$O$19)),Input!$O$18,0))+(IF(AND(($B317&gt;Input!$O$19),($B317&lt;=Input!$O$21)),Input!$O$20,0))</f>
        <v>0</v>
      </c>
    </row>
    <row r="318" customFormat="false" ht="12.05" hidden="false" customHeight="false" outlineLevel="0" collapsed="false">
      <c r="A318" s="96" t="n">
        <v>314</v>
      </c>
      <c r="B318" s="77" t="n">
        <f aca="false">EOMONTH(Input!$C$7,A318)</f>
        <v>52474</v>
      </c>
      <c r="C318" s="77"/>
      <c r="D318" s="78" t="n">
        <f aca="false">(IF(AND(($B318&gt;=Input!$C$7),($B318&lt;=Input!$O$11)),Input!$O$10,0))+(IF(AND(($B318&gt;Input!$O$11),($B318&lt;=Input!$O$13)),Input!$O$12,0))+(IF(AND(($B318&gt;=Input!$C$7),($B318&lt;=Input!$O$15)),Input!$O$14,0))+(IF(AND(($B318&gt;Input!$O$15),($B318&lt;=Input!$O$17)),Input!$O$16,0))+(IF(AND(($B318&gt;=Input!$C$7),($B318&lt;=Input!$O$19)),Input!$O$18,0))+(IF(AND(($B318&gt;Input!$O$19),($B318&lt;=Input!$O$21)),Input!$O$20,0))</f>
        <v>0</v>
      </c>
    </row>
    <row r="319" customFormat="false" ht="12.05" hidden="false" customHeight="false" outlineLevel="0" collapsed="false">
      <c r="A319" s="96" t="n">
        <v>315</v>
      </c>
      <c r="B319" s="77" t="n">
        <f aca="false">EOMONTH(Input!$C$7,A319)</f>
        <v>52504</v>
      </c>
      <c r="C319" s="77"/>
      <c r="D319" s="78" t="n">
        <f aca="false">(IF(AND(($B319&gt;=Input!$C$7),($B319&lt;=Input!$O$11)),Input!$O$10,0))+(IF(AND(($B319&gt;Input!$O$11),($B319&lt;=Input!$O$13)),Input!$O$12,0))+(IF(AND(($B319&gt;=Input!$C$7),($B319&lt;=Input!$O$15)),Input!$O$14,0))+(IF(AND(($B319&gt;Input!$O$15),($B319&lt;=Input!$O$17)),Input!$O$16,0))+(IF(AND(($B319&gt;=Input!$C$7),($B319&lt;=Input!$O$19)),Input!$O$18,0))+(IF(AND(($B319&gt;Input!$O$19),($B319&lt;=Input!$O$21)),Input!$O$20,0))</f>
        <v>0</v>
      </c>
    </row>
    <row r="320" customFormat="false" ht="12.05" hidden="false" customHeight="false" outlineLevel="0" collapsed="false">
      <c r="A320" s="96" t="n">
        <v>316</v>
      </c>
      <c r="B320" s="77" t="n">
        <f aca="false">EOMONTH(Input!$C$7,A320)</f>
        <v>52535</v>
      </c>
      <c r="C320" s="77"/>
      <c r="D320" s="78" t="n">
        <f aca="false">(IF(AND(($B320&gt;=Input!$C$7),($B320&lt;=Input!$O$11)),Input!$O$10,0))+(IF(AND(($B320&gt;Input!$O$11),($B320&lt;=Input!$O$13)),Input!$O$12,0))+(IF(AND(($B320&gt;=Input!$C$7),($B320&lt;=Input!$O$15)),Input!$O$14,0))+(IF(AND(($B320&gt;Input!$O$15),($B320&lt;=Input!$O$17)),Input!$O$16,0))+(IF(AND(($B320&gt;=Input!$C$7),($B320&lt;=Input!$O$19)),Input!$O$18,0))+(IF(AND(($B320&gt;Input!$O$19),($B320&lt;=Input!$O$21)),Input!$O$20,0))</f>
        <v>0</v>
      </c>
    </row>
    <row r="321" customFormat="false" ht="12.05" hidden="false" customHeight="false" outlineLevel="0" collapsed="false">
      <c r="A321" s="96" t="n">
        <v>317</v>
      </c>
      <c r="B321" s="77" t="n">
        <f aca="false">EOMONTH(Input!$C$7,A321)</f>
        <v>52565</v>
      </c>
      <c r="C321" s="77"/>
      <c r="D321" s="78" t="n">
        <f aca="false">(IF(AND(($B321&gt;=Input!$C$7),($B321&lt;=Input!$O$11)),Input!$O$10,0))+(IF(AND(($B321&gt;Input!$O$11),($B321&lt;=Input!$O$13)),Input!$O$12,0))+(IF(AND(($B321&gt;=Input!$C$7),($B321&lt;=Input!$O$15)),Input!$O$14,0))+(IF(AND(($B321&gt;Input!$O$15),($B321&lt;=Input!$O$17)),Input!$O$16,0))+(IF(AND(($B321&gt;=Input!$C$7),($B321&lt;=Input!$O$19)),Input!$O$18,0))+(IF(AND(($B321&gt;Input!$O$19),($B321&lt;=Input!$O$21)),Input!$O$20,0))</f>
        <v>0</v>
      </c>
    </row>
    <row r="322" customFormat="false" ht="12.05" hidden="false" customHeight="false" outlineLevel="0" collapsed="false">
      <c r="A322" s="96" t="n">
        <v>318</v>
      </c>
      <c r="B322" s="77" t="n">
        <f aca="false">EOMONTH(Input!$C$7,A322)</f>
        <v>52596</v>
      </c>
      <c r="C322" s="77"/>
      <c r="D322" s="78" t="n">
        <f aca="false">(IF(AND(($B322&gt;=Input!$C$7),($B322&lt;=Input!$O$11)),Input!$O$10,0))+(IF(AND(($B322&gt;Input!$O$11),($B322&lt;=Input!$O$13)),Input!$O$12,0))+(IF(AND(($B322&gt;=Input!$C$7),($B322&lt;=Input!$O$15)),Input!$O$14,0))+(IF(AND(($B322&gt;Input!$O$15),($B322&lt;=Input!$O$17)),Input!$O$16,0))+(IF(AND(($B322&gt;=Input!$C$7),($B322&lt;=Input!$O$19)),Input!$O$18,0))+(IF(AND(($B322&gt;Input!$O$19),($B322&lt;=Input!$O$21)),Input!$O$20,0))</f>
        <v>0</v>
      </c>
    </row>
    <row r="323" customFormat="false" ht="12.05" hidden="false" customHeight="false" outlineLevel="0" collapsed="false">
      <c r="A323" s="96" t="n">
        <v>319</v>
      </c>
      <c r="B323" s="77" t="n">
        <f aca="false">EOMONTH(Input!$C$7,A323)</f>
        <v>52627</v>
      </c>
      <c r="C323" s="77"/>
      <c r="D323" s="78" t="n">
        <f aca="false">(IF(AND(($B323&gt;=Input!$C$7),($B323&lt;=Input!$O$11)),Input!$O$10,0))+(IF(AND(($B323&gt;Input!$O$11),($B323&lt;=Input!$O$13)),Input!$O$12,0))+(IF(AND(($B323&gt;=Input!$C$7),($B323&lt;=Input!$O$15)),Input!$O$14,0))+(IF(AND(($B323&gt;Input!$O$15),($B323&lt;=Input!$O$17)),Input!$O$16,0))+(IF(AND(($B323&gt;=Input!$C$7),($B323&lt;=Input!$O$19)),Input!$O$18,0))+(IF(AND(($B323&gt;Input!$O$19),($B323&lt;=Input!$O$21)),Input!$O$20,0))</f>
        <v>0</v>
      </c>
    </row>
    <row r="324" customFormat="false" ht="12.05" hidden="false" customHeight="false" outlineLevel="0" collapsed="false">
      <c r="A324" s="96" t="n">
        <v>320</v>
      </c>
      <c r="B324" s="77" t="n">
        <f aca="false">EOMONTH(Input!$C$7,A324)</f>
        <v>52656</v>
      </c>
      <c r="C324" s="77"/>
      <c r="D324" s="78" t="n">
        <f aca="false">(IF(AND(($B324&gt;=Input!$C$7),($B324&lt;=Input!$O$11)),Input!$O$10,0))+(IF(AND(($B324&gt;Input!$O$11),($B324&lt;=Input!$O$13)),Input!$O$12,0))+(IF(AND(($B324&gt;=Input!$C$7),($B324&lt;=Input!$O$15)),Input!$O$14,0))+(IF(AND(($B324&gt;Input!$O$15),($B324&lt;=Input!$O$17)),Input!$O$16,0))+(IF(AND(($B324&gt;=Input!$C$7),($B324&lt;=Input!$O$19)),Input!$O$18,0))+(IF(AND(($B324&gt;Input!$O$19),($B324&lt;=Input!$O$21)),Input!$O$20,0))</f>
        <v>0</v>
      </c>
    </row>
    <row r="325" customFormat="false" ht="12.05" hidden="false" customHeight="false" outlineLevel="0" collapsed="false">
      <c r="A325" s="96" t="n">
        <v>321</v>
      </c>
      <c r="B325" s="77" t="n">
        <f aca="false">EOMONTH(Input!$C$7,A325)</f>
        <v>52687</v>
      </c>
      <c r="C325" s="77"/>
      <c r="D325" s="78" t="n">
        <f aca="false">(IF(AND(($B325&gt;=Input!$C$7),($B325&lt;=Input!$O$11)),Input!$O$10,0))+(IF(AND(($B325&gt;Input!$O$11),($B325&lt;=Input!$O$13)),Input!$O$12,0))+(IF(AND(($B325&gt;=Input!$C$7),($B325&lt;=Input!$O$15)),Input!$O$14,0))+(IF(AND(($B325&gt;Input!$O$15),($B325&lt;=Input!$O$17)),Input!$O$16,0))+(IF(AND(($B325&gt;=Input!$C$7),($B325&lt;=Input!$O$19)),Input!$O$18,0))+(IF(AND(($B325&gt;Input!$O$19),($B325&lt;=Input!$O$21)),Input!$O$20,0))</f>
        <v>0</v>
      </c>
    </row>
    <row r="326" customFormat="false" ht="12.05" hidden="false" customHeight="false" outlineLevel="0" collapsed="false">
      <c r="A326" s="96" t="n">
        <v>322</v>
      </c>
      <c r="B326" s="77" t="n">
        <f aca="false">EOMONTH(Input!$C$7,A326)</f>
        <v>52717</v>
      </c>
      <c r="C326" s="77"/>
      <c r="D326" s="78" t="n">
        <f aca="false">(IF(AND(($B326&gt;=Input!$C$7),($B326&lt;=Input!$O$11)),Input!$O$10,0))+(IF(AND(($B326&gt;Input!$O$11),($B326&lt;=Input!$O$13)),Input!$O$12,0))+(IF(AND(($B326&gt;=Input!$C$7),($B326&lt;=Input!$O$15)),Input!$O$14,0))+(IF(AND(($B326&gt;Input!$O$15),($B326&lt;=Input!$O$17)),Input!$O$16,0))+(IF(AND(($B326&gt;=Input!$C$7),($B326&lt;=Input!$O$19)),Input!$O$18,0))+(IF(AND(($B326&gt;Input!$O$19),($B326&lt;=Input!$O$21)),Input!$O$20,0))</f>
        <v>0</v>
      </c>
    </row>
    <row r="327" customFormat="false" ht="12.05" hidden="false" customHeight="false" outlineLevel="0" collapsed="false">
      <c r="A327" s="96" t="n">
        <v>323</v>
      </c>
      <c r="B327" s="77" t="n">
        <f aca="false">EOMONTH(Input!$C$7,A327)</f>
        <v>52748</v>
      </c>
      <c r="C327" s="77"/>
      <c r="D327" s="78" t="n">
        <f aca="false">(IF(AND(($B327&gt;=Input!$C$7),($B327&lt;=Input!$O$11)),Input!$O$10,0))+(IF(AND(($B327&gt;Input!$O$11),($B327&lt;=Input!$O$13)),Input!$O$12,0))+(IF(AND(($B327&gt;=Input!$C$7),($B327&lt;=Input!$O$15)),Input!$O$14,0))+(IF(AND(($B327&gt;Input!$O$15),($B327&lt;=Input!$O$17)),Input!$O$16,0))+(IF(AND(($B327&gt;=Input!$C$7),($B327&lt;=Input!$O$19)),Input!$O$18,0))+(IF(AND(($B327&gt;Input!$O$19),($B327&lt;=Input!$O$21)),Input!$O$20,0))</f>
        <v>0</v>
      </c>
    </row>
    <row r="328" customFormat="false" ht="12.05" hidden="false" customHeight="false" outlineLevel="0" collapsed="false">
      <c r="A328" s="96" t="n">
        <v>324</v>
      </c>
      <c r="B328" s="77" t="n">
        <f aca="false">EOMONTH(Input!$C$7,A328)</f>
        <v>52778</v>
      </c>
      <c r="C328" s="77"/>
      <c r="D328" s="78" t="n">
        <f aca="false">(IF(AND(($B328&gt;=Input!$C$7),($B328&lt;=Input!$O$11)),Input!$O$10,0))+(IF(AND(($B328&gt;Input!$O$11),($B328&lt;=Input!$O$13)),Input!$O$12,0))+(IF(AND(($B328&gt;=Input!$C$7),($B328&lt;=Input!$O$15)),Input!$O$14,0))+(IF(AND(($B328&gt;Input!$O$15),($B328&lt;=Input!$O$17)),Input!$O$16,0))+(IF(AND(($B328&gt;=Input!$C$7),($B328&lt;=Input!$O$19)),Input!$O$18,0))+(IF(AND(($B328&gt;Input!$O$19),($B328&lt;=Input!$O$21)),Input!$O$20,0))</f>
        <v>0</v>
      </c>
    </row>
    <row r="329" customFormat="false" ht="12.05" hidden="false" customHeight="false" outlineLevel="0" collapsed="false">
      <c r="A329" s="96" t="n">
        <v>325</v>
      </c>
      <c r="B329" s="77" t="n">
        <f aca="false">EOMONTH(Input!$C$7,A329)</f>
        <v>52809</v>
      </c>
      <c r="C329" s="77"/>
      <c r="D329" s="78" t="n">
        <f aca="false">(IF(AND(($B329&gt;=Input!$C$7),($B329&lt;=Input!$O$11)),Input!$O$10,0))+(IF(AND(($B329&gt;Input!$O$11),($B329&lt;=Input!$O$13)),Input!$O$12,0))+(IF(AND(($B329&gt;=Input!$C$7),($B329&lt;=Input!$O$15)),Input!$O$14,0))+(IF(AND(($B329&gt;Input!$O$15),($B329&lt;=Input!$O$17)),Input!$O$16,0))+(IF(AND(($B329&gt;=Input!$C$7),($B329&lt;=Input!$O$19)),Input!$O$18,0))+(IF(AND(($B329&gt;Input!$O$19),($B329&lt;=Input!$O$21)),Input!$O$20,0))</f>
        <v>0</v>
      </c>
    </row>
    <row r="330" customFormat="false" ht="12.05" hidden="false" customHeight="false" outlineLevel="0" collapsed="false">
      <c r="A330" s="96" t="n">
        <v>326</v>
      </c>
      <c r="B330" s="77" t="n">
        <f aca="false">EOMONTH(Input!$C$7,A330)</f>
        <v>52840</v>
      </c>
      <c r="C330" s="77"/>
      <c r="D330" s="78" t="n">
        <f aca="false">(IF(AND(($B330&gt;=Input!$C$7),($B330&lt;=Input!$O$11)),Input!$O$10,0))+(IF(AND(($B330&gt;Input!$O$11),($B330&lt;=Input!$O$13)),Input!$O$12,0))+(IF(AND(($B330&gt;=Input!$C$7),($B330&lt;=Input!$O$15)),Input!$O$14,0))+(IF(AND(($B330&gt;Input!$O$15),($B330&lt;=Input!$O$17)),Input!$O$16,0))+(IF(AND(($B330&gt;=Input!$C$7),($B330&lt;=Input!$O$19)),Input!$O$18,0))+(IF(AND(($B330&gt;Input!$O$19),($B330&lt;=Input!$O$21)),Input!$O$20,0))</f>
        <v>0</v>
      </c>
    </row>
    <row r="331" customFormat="false" ht="12.05" hidden="false" customHeight="false" outlineLevel="0" collapsed="false">
      <c r="A331" s="96" t="n">
        <v>327</v>
      </c>
      <c r="B331" s="77" t="n">
        <f aca="false">EOMONTH(Input!$C$7,A331)</f>
        <v>52870</v>
      </c>
      <c r="C331" s="77"/>
      <c r="D331" s="78" t="n">
        <f aca="false">(IF(AND(($B331&gt;=Input!$C$7),($B331&lt;=Input!$O$11)),Input!$O$10,0))+(IF(AND(($B331&gt;Input!$O$11),($B331&lt;=Input!$O$13)),Input!$O$12,0))+(IF(AND(($B331&gt;=Input!$C$7),($B331&lt;=Input!$O$15)),Input!$O$14,0))+(IF(AND(($B331&gt;Input!$O$15),($B331&lt;=Input!$O$17)),Input!$O$16,0))+(IF(AND(($B331&gt;=Input!$C$7),($B331&lt;=Input!$O$19)),Input!$O$18,0))+(IF(AND(($B331&gt;Input!$O$19),($B331&lt;=Input!$O$21)),Input!$O$20,0))</f>
        <v>0</v>
      </c>
    </row>
    <row r="332" customFormat="false" ht="12.05" hidden="false" customHeight="false" outlineLevel="0" collapsed="false">
      <c r="A332" s="96" t="n">
        <v>328</v>
      </c>
      <c r="B332" s="77" t="n">
        <f aca="false">EOMONTH(Input!$C$7,A332)</f>
        <v>52901</v>
      </c>
      <c r="C332" s="77"/>
      <c r="D332" s="78" t="n">
        <f aca="false">(IF(AND(($B332&gt;=Input!$C$7),($B332&lt;=Input!$O$11)),Input!$O$10,0))+(IF(AND(($B332&gt;Input!$O$11),($B332&lt;=Input!$O$13)),Input!$O$12,0))+(IF(AND(($B332&gt;=Input!$C$7),($B332&lt;=Input!$O$15)),Input!$O$14,0))+(IF(AND(($B332&gt;Input!$O$15),($B332&lt;=Input!$O$17)),Input!$O$16,0))+(IF(AND(($B332&gt;=Input!$C$7),($B332&lt;=Input!$O$19)),Input!$O$18,0))+(IF(AND(($B332&gt;Input!$O$19),($B332&lt;=Input!$O$21)),Input!$O$20,0))</f>
        <v>0</v>
      </c>
    </row>
    <row r="333" customFormat="false" ht="12.05" hidden="false" customHeight="false" outlineLevel="0" collapsed="false">
      <c r="A333" s="96" t="n">
        <v>329</v>
      </c>
      <c r="B333" s="77" t="n">
        <f aca="false">EOMONTH(Input!$C$7,A333)</f>
        <v>52931</v>
      </c>
      <c r="C333" s="77"/>
      <c r="D333" s="78" t="n">
        <f aca="false">(IF(AND(($B333&gt;=Input!$C$7),($B333&lt;=Input!$O$11)),Input!$O$10,0))+(IF(AND(($B333&gt;Input!$O$11),($B333&lt;=Input!$O$13)),Input!$O$12,0))+(IF(AND(($B333&gt;=Input!$C$7),($B333&lt;=Input!$O$15)),Input!$O$14,0))+(IF(AND(($B333&gt;Input!$O$15),($B333&lt;=Input!$O$17)),Input!$O$16,0))+(IF(AND(($B333&gt;=Input!$C$7),($B333&lt;=Input!$O$19)),Input!$O$18,0))+(IF(AND(($B333&gt;Input!$O$19),($B333&lt;=Input!$O$21)),Input!$O$20,0))</f>
        <v>0</v>
      </c>
    </row>
    <row r="334" customFormat="false" ht="12.05" hidden="false" customHeight="false" outlineLevel="0" collapsed="false">
      <c r="A334" s="96" t="n">
        <v>330</v>
      </c>
      <c r="B334" s="77" t="n">
        <f aca="false">EOMONTH(Input!$C$7,A334)</f>
        <v>52962</v>
      </c>
      <c r="C334" s="77"/>
      <c r="D334" s="78" t="n">
        <f aca="false">(IF(AND(($B334&gt;=Input!$C$7),($B334&lt;=Input!$O$11)),Input!$O$10,0))+(IF(AND(($B334&gt;Input!$O$11),($B334&lt;=Input!$O$13)),Input!$O$12,0))+(IF(AND(($B334&gt;=Input!$C$7),($B334&lt;=Input!$O$15)),Input!$O$14,0))+(IF(AND(($B334&gt;Input!$O$15),($B334&lt;=Input!$O$17)),Input!$O$16,0))+(IF(AND(($B334&gt;=Input!$C$7),($B334&lt;=Input!$O$19)),Input!$O$18,0))+(IF(AND(($B334&gt;Input!$O$19),($B334&lt;=Input!$O$21)),Input!$O$20,0))</f>
        <v>0</v>
      </c>
    </row>
    <row r="335" customFormat="false" ht="12.05" hidden="false" customHeight="false" outlineLevel="0" collapsed="false">
      <c r="A335" s="96" t="n">
        <v>331</v>
      </c>
      <c r="B335" s="77" t="n">
        <f aca="false">EOMONTH(Input!$C$7,A335)</f>
        <v>52993</v>
      </c>
      <c r="C335" s="77"/>
      <c r="D335" s="78" t="n">
        <f aca="false">(IF(AND(($B335&gt;=Input!$C$7),($B335&lt;=Input!$O$11)),Input!$O$10,0))+(IF(AND(($B335&gt;Input!$O$11),($B335&lt;=Input!$O$13)),Input!$O$12,0))+(IF(AND(($B335&gt;=Input!$C$7),($B335&lt;=Input!$O$15)),Input!$O$14,0))+(IF(AND(($B335&gt;Input!$O$15),($B335&lt;=Input!$O$17)),Input!$O$16,0))+(IF(AND(($B335&gt;=Input!$C$7),($B335&lt;=Input!$O$19)),Input!$O$18,0))+(IF(AND(($B335&gt;Input!$O$19),($B335&lt;=Input!$O$21)),Input!$O$20,0))</f>
        <v>0</v>
      </c>
    </row>
    <row r="336" customFormat="false" ht="12.05" hidden="false" customHeight="false" outlineLevel="0" collapsed="false">
      <c r="A336" s="96" t="n">
        <v>332</v>
      </c>
      <c r="B336" s="77" t="n">
        <f aca="false">EOMONTH(Input!$C$7,A336)</f>
        <v>53021</v>
      </c>
      <c r="C336" s="77"/>
      <c r="D336" s="78" t="n">
        <f aca="false">(IF(AND(($B336&gt;=Input!$C$7),($B336&lt;=Input!$O$11)),Input!$O$10,0))+(IF(AND(($B336&gt;Input!$O$11),($B336&lt;=Input!$O$13)),Input!$O$12,0))+(IF(AND(($B336&gt;=Input!$C$7),($B336&lt;=Input!$O$15)),Input!$O$14,0))+(IF(AND(($B336&gt;Input!$O$15),($B336&lt;=Input!$O$17)),Input!$O$16,0))+(IF(AND(($B336&gt;=Input!$C$7),($B336&lt;=Input!$O$19)),Input!$O$18,0))+(IF(AND(($B336&gt;Input!$O$19),($B336&lt;=Input!$O$21)),Input!$O$20,0))</f>
        <v>0</v>
      </c>
    </row>
    <row r="337" customFormat="false" ht="12.05" hidden="false" customHeight="false" outlineLevel="0" collapsed="false">
      <c r="A337" s="96" t="n">
        <v>333</v>
      </c>
      <c r="B337" s="77" t="n">
        <f aca="false">EOMONTH(Input!$C$7,A337)</f>
        <v>53052</v>
      </c>
      <c r="C337" s="77"/>
      <c r="D337" s="78" t="n">
        <f aca="false">(IF(AND(($B337&gt;=Input!$C$7),($B337&lt;=Input!$O$11)),Input!$O$10,0))+(IF(AND(($B337&gt;Input!$O$11),($B337&lt;=Input!$O$13)),Input!$O$12,0))+(IF(AND(($B337&gt;=Input!$C$7),($B337&lt;=Input!$O$15)),Input!$O$14,0))+(IF(AND(($B337&gt;Input!$O$15),($B337&lt;=Input!$O$17)),Input!$O$16,0))+(IF(AND(($B337&gt;=Input!$C$7),($B337&lt;=Input!$O$19)),Input!$O$18,0))+(IF(AND(($B337&gt;Input!$O$19),($B337&lt;=Input!$O$21)),Input!$O$20,0))</f>
        <v>0</v>
      </c>
    </row>
    <row r="338" customFormat="false" ht="12.05" hidden="false" customHeight="false" outlineLevel="0" collapsed="false">
      <c r="A338" s="96" t="n">
        <v>334</v>
      </c>
      <c r="B338" s="77" t="n">
        <f aca="false">EOMONTH(Input!$C$7,A338)</f>
        <v>53082</v>
      </c>
      <c r="C338" s="77"/>
      <c r="D338" s="78" t="n">
        <f aca="false">(IF(AND(($B338&gt;=Input!$C$7),($B338&lt;=Input!$O$11)),Input!$O$10,0))+(IF(AND(($B338&gt;Input!$O$11),($B338&lt;=Input!$O$13)),Input!$O$12,0))+(IF(AND(($B338&gt;=Input!$C$7),($B338&lt;=Input!$O$15)),Input!$O$14,0))+(IF(AND(($B338&gt;Input!$O$15),($B338&lt;=Input!$O$17)),Input!$O$16,0))+(IF(AND(($B338&gt;=Input!$C$7),($B338&lt;=Input!$O$19)),Input!$O$18,0))+(IF(AND(($B338&gt;Input!$O$19),($B338&lt;=Input!$O$21)),Input!$O$20,0))</f>
        <v>0</v>
      </c>
    </row>
    <row r="339" customFormat="false" ht="12.05" hidden="false" customHeight="false" outlineLevel="0" collapsed="false">
      <c r="A339" s="96" t="n">
        <v>335</v>
      </c>
      <c r="B339" s="77" t="n">
        <f aca="false">EOMONTH(Input!$C$7,A339)</f>
        <v>53113</v>
      </c>
      <c r="C339" s="77"/>
      <c r="D339" s="78" t="n">
        <f aca="false">(IF(AND(($B339&gt;=Input!$C$7),($B339&lt;=Input!$O$11)),Input!$O$10,0))+(IF(AND(($B339&gt;Input!$O$11),($B339&lt;=Input!$O$13)),Input!$O$12,0))+(IF(AND(($B339&gt;=Input!$C$7),($B339&lt;=Input!$O$15)),Input!$O$14,0))+(IF(AND(($B339&gt;Input!$O$15),($B339&lt;=Input!$O$17)),Input!$O$16,0))+(IF(AND(($B339&gt;=Input!$C$7),($B339&lt;=Input!$O$19)),Input!$O$18,0))+(IF(AND(($B339&gt;Input!$O$19),($B339&lt;=Input!$O$21)),Input!$O$20,0))</f>
        <v>0</v>
      </c>
    </row>
    <row r="340" customFormat="false" ht="12.05" hidden="false" customHeight="false" outlineLevel="0" collapsed="false">
      <c r="A340" s="96" t="n">
        <v>336</v>
      </c>
      <c r="B340" s="77" t="n">
        <f aca="false">EOMONTH(Input!$C$7,A340)</f>
        <v>53143</v>
      </c>
      <c r="C340" s="77"/>
      <c r="D340" s="78" t="n">
        <f aca="false">(IF(AND(($B340&gt;=Input!$C$7),($B340&lt;=Input!$O$11)),Input!$O$10,0))+(IF(AND(($B340&gt;Input!$O$11),($B340&lt;=Input!$O$13)),Input!$O$12,0))+(IF(AND(($B340&gt;=Input!$C$7),($B340&lt;=Input!$O$15)),Input!$O$14,0))+(IF(AND(($B340&gt;Input!$O$15),($B340&lt;=Input!$O$17)),Input!$O$16,0))+(IF(AND(($B340&gt;=Input!$C$7),($B340&lt;=Input!$O$19)),Input!$O$18,0))+(IF(AND(($B340&gt;Input!$O$19),($B340&lt;=Input!$O$21)),Input!$O$20,0))</f>
        <v>0</v>
      </c>
    </row>
    <row r="341" customFormat="false" ht="12.05" hidden="false" customHeight="false" outlineLevel="0" collapsed="false">
      <c r="A341" s="96" t="n">
        <v>337</v>
      </c>
      <c r="B341" s="77" t="n">
        <f aca="false">EOMONTH(Input!$C$7,A341)</f>
        <v>53174</v>
      </c>
      <c r="C341" s="77"/>
      <c r="D341" s="78" t="n">
        <f aca="false">(IF(AND(($B341&gt;=Input!$C$7),($B341&lt;=Input!$O$11)),Input!$O$10,0))+(IF(AND(($B341&gt;Input!$O$11),($B341&lt;=Input!$O$13)),Input!$O$12,0))+(IF(AND(($B341&gt;=Input!$C$7),($B341&lt;=Input!$O$15)),Input!$O$14,0))+(IF(AND(($B341&gt;Input!$O$15),($B341&lt;=Input!$O$17)),Input!$O$16,0))+(IF(AND(($B341&gt;=Input!$C$7),($B341&lt;=Input!$O$19)),Input!$O$18,0))+(IF(AND(($B341&gt;Input!$O$19),($B341&lt;=Input!$O$21)),Input!$O$20,0))</f>
        <v>0</v>
      </c>
    </row>
    <row r="342" customFormat="false" ht="12.05" hidden="false" customHeight="false" outlineLevel="0" collapsed="false">
      <c r="A342" s="96" t="n">
        <v>338</v>
      </c>
      <c r="B342" s="77" t="n">
        <f aca="false">EOMONTH(Input!$C$7,A342)</f>
        <v>53205</v>
      </c>
      <c r="C342" s="77"/>
      <c r="D342" s="78" t="n">
        <f aca="false">(IF(AND(($B342&gt;=Input!$C$7),($B342&lt;=Input!$O$11)),Input!$O$10,0))+(IF(AND(($B342&gt;Input!$O$11),($B342&lt;=Input!$O$13)),Input!$O$12,0))+(IF(AND(($B342&gt;=Input!$C$7),($B342&lt;=Input!$O$15)),Input!$O$14,0))+(IF(AND(($B342&gt;Input!$O$15),($B342&lt;=Input!$O$17)),Input!$O$16,0))+(IF(AND(($B342&gt;=Input!$C$7),($B342&lt;=Input!$O$19)),Input!$O$18,0))+(IF(AND(($B342&gt;Input!$O$19),($B342&lt;=Input!$O$21)),Input!$O$20,0))</f>
        <v>0</v>
      </c>
    </row>
    <row r="343" customFormat="false" ht="12.05" hidden="false" customHeight="false" outlineLevel="0" collapsed="false">
      <c r="A343" s="96" t="n">
        <v>339</v>
      </c>
      <c r="B343" s="77" t="n">
        <f aca="false">EOMONTH(Input!$C$7,A343)</f>
        <v>53235</v>
      </c>
      <c r="C343" s="77"/>
      <c r="D343" s="78" t="n">
        <f aca="false">(IF(AND(($B343&gt;=Input!$C$7),($B343&lt;=Input!$O$11)),Input!$O$10,0))+(IF(AND(($B343&gt;Input!$O$11),($B343&lt;=Input!$O$13)),Input!$O$12,0))+(IF(AND(($B343&gt;=Input!$C$7),($B343&lt;=Input!$O$15)),Input!$O$14,0))+(IF(AND(($B343&gt;Input!$O$15),($B343&lt;=Input!$O$17)),Input!$O$16,0))+(IF(AND(($B343&gt;=Input!$C$7),($B343&lt;=Input!$O$19)),Input!$O$18,0))+(IF(AND(($B343&gt;Input!$O$19),($B343&lt;=Input!$O$21)),Input!$O$20,0))</f>
        <v>0</v>
      </c>
    </row>
    <row r="344" customFormat="false" ht="12.05" hidden="false" customHeight="false" outlineLevel="0" collapsed="false">
      <c r="A344" s="96" t="n">
        <v>340</v>
      </c>
      <c r="B344" s="77" t="n">
        <f aca="false">EOMONTH(Input!$C$7,A344)</f>
        <v>53266</v>
      </c>
      <c r="C344" s="77"/>
      <c r="D344" s="78" t="n">
        <f aca="false">(IF(AND(($B344&gt;=Input!$C$7),($B344&lt;=Input!$O$11)),Input!$O$10,0))+(IF(AND(($B344&gt;Input!$O$11),($B344&lt;=Input!$O$13)),Input!$O$12,0))+(IF(AND(($B344&gt;=Input!$C$7),($B344&lt;=Input!$O$15)),Input!$O$14,0))+(IF(AND(($B344&gt;Input!$O$15),($B344&lt;=Input!$O$17)),Input!$O$16,0))+(IF(AND(($B344&gt;=Input!$C$7),($B344&lt;=Input!$O$19)),Input!$O$18,0))+(IF(AND(($B344&gt;Input!$O$19),($B344&lt;=Input!$O$21)),Input!$O$20,0))</f>
        <v>0</v>
      </c>
    </row>
    <row r="345" customFormat="false" ht="12.05" hidden="false" customHeight="false" outlineLevel="0" collapsed="false">
      <c r="A345" s="96" t="n">
        <v>341</v>
      </c>
      <c r="B345" s="77" t="n">
        <f aca="false">EOMONTH(Input!$C$7,A345)</f>
        <v>53296</v>
      </c>
      <c r="C345" s="77"/>
      <c r="D345" s="78" t="n">
        <f aca="false">(IF(AND(($B345&gt;=Input!$C$7),($B345&lt;=Input!$O$11)),Input!$O$10,0))+(IF(AND(($B345&gt;Input!$O$11),($B345&lt;=Input!$O$13)),Input!$O$12,0))+(IF(AND(($B345&gt;=Input!$C$7),($B345&lt;=Input!$O$15)),Input!$O$14,0))+(IF(AND(($B345&gt;Input!$O$15),($B345&lt;=Input!$O$17)),Input!$O$16,0))+(IF(AND(($B345&gt;=Input!$C$7),($B345&lt;=Input!$O$19)),Input!$O$18,0))+(IF(AND(($B345&gt;Input!$O$19),($B345&lt;=Input!$O$21)),Input!$O$20,0))</f>
        <v>0</v>
      </c>
    </row>
    <row r="346" customFormat="false" ht="12.05" hidden="false" customHeight="false" outlineLevel="0" collapsed="false">
      <c r="A346" s="96" t="n">
        <v>342</v>
      </c>
      <c r="B346" s="77" t="n">
        <f aca="false">EOMONTH(Input!$C$7,A346)</f>
        <v>53327</v>
      </c>
      <c r="C346" s="77"/>
      <c r="D346" s="78" t="n">
        <f aca="false">(IF(AND(($B346&gt;=Input!$C$7),($B346&lt;=Input!$O$11)),Input!$O$10,0))+(IF(AND(($B346&gt;Input!$O$11),($B346&lt;=Input!$O$13)),Input!$O$12,0))+(IF(AND(($B346&gt;=Input!$C$7),($B346&lt;=Input!$O$15)),Input!$O$14,0))+(IF(AND(($B346&gt;Input!$O$15),($B346&lt;=Input!$O$17)),Input!$O$16,0))+(IF(AND(($B346&gt;=Input!$C$7),($B346&lt;=Input!$O$19)),Input!$O$18,0))+(IF(AND(($B346&gt;Input!$O$19),($B346&lt;=Input!$O$21)),Input!$O$20,0))</f>
        <v>0</v>
      </c>
    </row>
    <row r="347" customFormat="false" ht="12.05" hidden="false" customHeight="false" outlineLevel="0" collapsed="false">
      <c r="A347" s="96" t="n">
        <v>343</v>
      </c>
      <c r="B347" s="77" t="n">
        <f aca="false">EOMONTH(Input!$C$7,A347)</f>
        <v>53358</v>
      </c>
      <c r="C347" s="77"/>
      <c r="D347" s="78" t="n">
        <f aca="false">(IF(AND(($B347&gt;=Input!$C$7),($B347&lt;=Input!$O$11)),Input!$O$10,0))+(IF(AND(($B347&gt;Input!$O$11),($B347&lt;=Input!$O$13)),Input!$O$12,0))+(IF(AND(($B347&gt;=Input!$C$7),($B347&lt;=Input!$O$15)),Input!$O$14,0))+(IF(AND(($B347&gt;Input!$O$15),($B347&lt;=Input!$O$17)),Input!$O$16,0))+(IF(AND(($B347&gt;=Input!$C$7),($B347&lt;=Input!$O$19)),Input!$O$18,0))+(IF(AND(($B347&gt;Input!$O$19),($B347&lt;=Input!$O$21)),Input!$O$20,0))</f>
        <v>0</v>
      </c>
    </row>
    <row r="348" customFormat="false" ht="12.05" hidden="false" customHeight="false" outlineLevel="0" collapsed="false">
      <c r="A348" s="96" t="n">
        <v>344</v>
      </c>
      <c r="B348" s="77" t="n">
        <f aca="false">EOMONTH(Input!$C$7,A348)</f>
        <v>53386</v>
      </c>
      <c r="C348" s="77"/>
      <c r="D348" s="78" t="n">
        <f aca="false">(IF(AND(($B348&gt;=Input!$C$7),($B348&lt;=Input!$O$11)),Input!$O$10,0))+(IF(AND(($B348&gt;Input!$O$11),($B348&lt;=Input!$O$13)),Input!$O$12,0))+(IF(AND(($B348&gt;=Input!$C$7),($B348&lt;=Input!$O$15)),Input!$O$14,0))+(IF(AND(($B348&gt;Input!$O$15),($B348&lt;=Input!$O$17)),Input!$O$16,0))+(IF(AND(($B348&gt;=Input!$C$7),($B348&lt;=Input!$O$19)),Input!$O$18,0))+(IF(AND(($B348&gt;Input!$O$19),($B348&lt;=Input!$O$21)),Input!$O$20,0))</f>
        <v>0</v>
      </c>
    </row>
    <row r="349" customFormat="false" ht="12.05" hidden="false" customHeight="false" outlineLevel="0" collapsed="false">
      <c r="A349" s="96" t="n">
        <v>345</v>
      </c>
      <c r="B349" s="77" t="n">
        <f aca="false">EOMONTH(Input!$C$7,A349)</f>
        <v>53417</v>
      </c>
      <c r="C349" s="77"/>
      <c r="D349" s="78" t="n">
        <f aca="false">(IF(AND(($B349&gt;=Input!$C$7),($B349&lt;=Input!$O$11)),Input!$O$10,0))+(IF(AND(($B349&gt;Input!$O$11),($B349&lt;=Input!$O$13)),Input!$O$12,0))+(IF(AND(($B349&gt;=Input!$C$7),($B349&lt;=Input!$O$15)),Input!$O$14,0))+(IF(AND(($B349&gt;Input!$O$15),($B349&lt;=Input!$O$17)),Input!$O$16,0))+(IF(AND(($B349&gt;=Input!$C$7),($B349&lt;=Input!$O$19)),Input!$O$18,0))+(IF(AND(($B349&gt;Input!$O$19),($B349&lt;=Input!$O$21)),Input!$O$20,0))</f>
        <v>0</v>
      </c>
    </row>
    <row r="350" customFormat="false" ht="12.05" hidden="false" customHeight="false" outlineLevel="0" collapsed="false">
      <c r="A350" s="96" t="n">
        <v>346</v>
      </c>
      <c r="B350" s="77" t="n">
        <f aca="false">EOMONTH(Input!$C$7,A350)</f>
        <v>53447</v>
      </c>
      <c r="C350" s="77"/>
      <c r="D350" s="78" t="n">
        <f aca="false">(IF(AND(($B350&gt;=Input!$C$7),($B350&lt;=Input!$O$11)),Input!$O$10,0))+(IF(AND(($B350&gt;Input!$O$11),($B350&lt;=Input!$O$13)),Input!$O$12,0))+(IF(AND(($B350&gt;=Input!$C$7),($B350&lt;=Input!$O$15)),Input!$O$14,0))+(IF(AND(($B350&gt;Input!$O$15),($B350&lt;=Input!$O$17)),Input!$O$16,0))+(IF(AND(($B350&gt;=Input!$C$7),($B350&lt;=Input!$O$19)),Input!$O$18,0))+(IF(AND(($B350&gt;Input!$O$19),($B350&lt;=Input!$O$21)),Input!$O$20,0))</f>
        <v>0</v>
      </c>
    </row>
    <row r="351" customFormat="false" ht="12.05" hidden="false" customHeight="false" outlineLevel="0" collapsed="false">
      <c r="A351" s="96" t="n">
        <v>347</v>
      </c>
      <c r="B351" s="77" t="n">
        <f aca="false">EOMONTH(Input!$C$7,A351)</f>
        <v>53478</v>
      </c>
      <c r="C351" s="77"/>
      <c r="D351" s="78" t="n">
        <f aca="false">(IF(AND(($B351&gt;=Input!$C$7),($B351&lt;=Input!$O$11)),Input!$O$10,0))+(IF(AND(($B351&gt;Input!$O$11),($B351&lt;=Input!$O$13)),Input!$O$12,0))+(IF(AND(($B351&gt;=Input!$C$7),($B351&lt;=Input!$O$15)),Input!$O$14,0))+(IF(AND(($B351&gt;Input!$O$15),($B351&lt;=Input!$O$17)),Input!$O$16,0))+(IF(AND(($B351&gt;=Input!$C$7),($B351&lt;=Input!$O$19)),Input!$O$18,0))+(IF(AND(($B351&gt;Input!$O$19),($B351&lt;=Input!$O$21)),Input!$O$20,0))</f>
        <v>0</v>
      </c>
    </row>
    <row r="352" customFormat="false" ht="12.05" hidden="false" customHeight="false" outlineLevel="0" collapsed="false">
      <c r="A352" s="96" t="n">
        <v>348</v>
      </c>
      <c r="B352" s="77" t="n">
        <f aca="false">EOMONTH(Input!$C$7,A352)</f>
        <v>53508</v>
      </c>
      <c r="C352" s="77"/>
      <c r="D352" s="78" t="n">
        <f aca="false">(IF(AND(($B352&gt;=Input!$C$7),($B352&lt;=Input!$O$11)),Input!$O$10,0))+(IF(AND(($B352&gt;Input!$O$11),($B352&lt;=Input!$O$13)),Input!$O$12,0))+(IF(AND(($B352&gt;=Input!$C$7),($B352&lt;=Input!$O$15)),Input!$O$14,0))+(IF(AND(($B352&gt;Input!$O$15),($B352&lt;=Input!$O$17)),Input!$O$16,0))+(IF(AND(($B352&gt;=Input!$C$7),($B352&lt;=Input!$O$19)),Input!$O$18,0))+(IF(AND(($B352&gt;Input!$O$19),($B352&lt;=Input!$O$21)),Input!$O$20,0))</f>
        <v>0</v>
      </c>
    </row>
    <row r="353" customFormat="false" ht="12.05" hidden="false" customHeight="false" outlineLevel="0" collapsed="false">
      <c r="A353" s="96" t="n">
        <v>349</v>
      </c>
      <c r="B353" s="77" t="n">
        <f aca="false">EOMONTH(Input!$C$7,A353)</f>
        <v>53539</v>
      </c>
      <c r="C353" s="77"/>
      <c r="D353" s="78" t="n">
        <f aca="false">(IF(AND(($B353&gt;=Input!$C$7),($B353&lt;=Input!$O$11)),Input!$O$10,0))+(IF(AND(($B353&gt;Input!$O$11),($B353&lt;=Input!$O$13)),Input!$O$12,0))+(IF(AND(($B353&gt;=Input!$C$7),($B353&lt;=Input!$O$15)),Input!$O$14,0))+(IF(AND(($B353&gt;Input!$O$15),($B353&lt;=Input!$O$17)),Input!$O$16,0))+(IF(AND(($B353&gt;=Input!$C$7),($B353&lt;=Input!$O$19)),Input!$O$18,0))+(IF(AND(($B353&gt;Input!$O$19),($B353&lt;=Input!$O$21)),Input!$O$20,0))</f>
        <v>0</v>
      </c>
    </row>
    <row r="354" customFormat="false" ht="12.05" hidden="false" customHeight="false" outlineLevel="0" collapsed="false">
      <c r="A354" s="96" t="n">
        <v>350</v>
      </c>
      <c r="B354" s="77" t="n">
        <f aca="false">EOMONTH(Input!$C$7,A354)</f>
        <v>53570</v>
      </c>
      <c r="C354" s="77"/>
      <c r="D354" s="78" t="n">
        <f aca="false">(IF(AND(($B354&gt;=Input!$C$7),($B354&lt;=Input!$O$11)),Input!$O$10,0))+(IF(AND(($B354&gt;Input!$O$11),($B354&lt;=Input!$O$13)),Input!$O$12,0))+(IF(AND(($B354&gt;=Input!$C$7),($B354&lt;=Input!$O$15)),Input!$O$14,0))+(IF(AND(($B354&gt;Input!$O$15),($B354&lt;=Input!$O$17)),Input!$O$16,0))+(IF(AND(($B354&gt;=Input!$C$7),($B354&lt;=Input!$O$19)),Input!$O$18,0))+(IF(AND(($B354&gt;Input!$O$19),($B354&lt;=Input!$O$21)),Input!$O$20,0))</f>
        <v>0</v>
      </c>
    </row>
    <row r="355" customFormat="false" ht="12.05" hidden="false" customHeight="false" outlineLevel="0" collapsed="false">
      <c r="A355" s="96" t="n">
        <v>351</v>
      </c>
      <c r="B355" s="77" t="n">
        <f aca="false">EOMONTH(Input!$C$7,A355)</f>
        <v>53600</v>
      </c>
      <c r="C355" s="77"/>
      <c r="D355" s="78" t="n">
        <f aca="false">(IF(AND(($B355&gt;=Input!$C$7),($B355&lt;=Input!$O$11)),Input!$O$10,0))+(IF(AND(($B355&gt;Input!$O$11),($B355&lt;=Input!$O$13)),Input!$O$12,0))+(IF(AND(($B355&gt;=Input!$C$7),($B355&lt;=Input!$O$15)),Input!$O$14,0))+(IF(AND(($B355&gt;Input!$O$15),($B355&lt;=Input!$O$17)),Input!$O$16,0))+(IF(AND(($B355&gt;=Input!$C$7),($B355&lt;=Input!$O$19)),Input!$O$18,0))+(IF(AND(($B355&gt;Input!$O$19),($B355&lt;=Input!$O$21)),Input!$O$20,0))</f>
        <v>0</v>
      </c>
    </row>
    <row r="356" customFormat="false" ht="12.05" hidden="false" customHeight="false" outlineLevel="0" collapsed="false">
      <c r="A356" s="96" t="n">
        <v>352</v>
      </c>
      <c r="B356" s="77" t="n">
        <f aca="false">EOMONTH(Input!$C$7,A356)</f>
        <v>53631</v>
      </c>
      <c r="C356" s="77"/>
      <c r="D356" s="78" t="n">
        <f aca="false">(IF(AND(($B356&gt;=Input!$C$7),($B356&lt;=Input!$O$11)),Input!$O$10,0))+(IF(AND(($B356&gt;Input!$O$11),($B356&lt;=Input!$O$13)),Input!$O$12,0))+(IF(AND(($B356&gt;=Input!$C$7),($B356&lt;=Input!$O$15)),Input!$O$14,0))+(IF(AND(($B356&gt;Input!$O$15),($B356&lt;=Input!$O$17)),Input!$O$16,0))+(IF(AND(($B356&gt;=Input!$C$7),($B356&lt;=Input!$O$19)),Input!$O$18,0))+(IF(AND(($B356&gt;Input!$O$19),($B356&lt;=Input!$O$21)),Input!$O$20,0))</f>
        <v>0</v>
      </c>
    </row>
    <row r="357" customFormat="false" ht="12.05" hidden="false" customHeight="false" outlineLevel="0" collapsed="false">
      <c r="A357" s="96" t="n">
        <v>353</v>
      </c>
      <c r="B357" s="77" t="n">
        <f aca="false">EOMONTH(Input!$C$7,A357)</f>
        <v>53661</v>
      </c>
      <c r="C357" s="77"/>
      <c r="D357" s="78" t="n">
        <f aca="false">(IF(AND(($B357&gt;=Input!$C$7),($B357&lt;=Input!$O$11)),Input!$O$10,0))+(IF(AND(($B357&gt;Input!$O$11),($B357&lt;=Input!$O$13)),Input!$O$12,0))+(IF(AND(($B357&gt;=Input!$C$7),($B357&lt;=Input!$O$15)),Input!$O$14,0))+(IF(AND(($B357&gt;Input!$O$15),($B357&lt;=Input!$O$17)),Input!$O$16,0))+(IF(AND(($B357&gt;=Input!$C$7),($B357&lt;=Input!$O$19)),Input!$O$18,0))+(IF(AND(($B357&gt;Input!$O$19),($B357&lt;=Input!$O$21)),Input!$O$20,0))</f>
        <v>0</v>
      </c>
    </row>
    <row r="358" customFormat="false" ht="12.05" hidden="false" customHeight="false" outlineLevel="0" collapsed="false">
      <c r="A358" s="96" t="n">
        <v>354</v>
      </c>
      <c r="B358" s="77" t="n">
        <f aca="false">EOMONTH(Input!$C$7,A358)</f>
        <v>53692</v>
      </c>
      <c r="C358" s="77"/>
      <c r="D358" s="78" t="n">
        <f aca="false">(IF(AND(($B358&gt;=Input!$C$7),($B358&lt;=Input!$O$11)),Input!$O$10,0))+(IF(AND(($B358&gt;Input!$O$11),($B358&lt;=Input!$O$13)),Input!$O$12,0))+(IF(AND(($B358&gt;=Input!$C$7),($B358&lt;=Input!$O$15)),Input!$O$14,0))+(IF(AND(($B358&gt;Input!$O$15),($B358&lt;=Input!$O$17)),Input!$O$16,0))+(IF(AND(($B358&gt;=Input!$C$7),($B358&lt;=Input!$O$19)),Input!$O$18,0))+(IF(AND(($B358&gt;Input!$O$19),($B358&lt;=Input!$O$21)),Input!$O$20,0))</f>
        <v>0</v>
      </c>
    </row>
    <row r="359" customFormat="false" ht="12.05" hidden="false" customHeight="false" outlineLevel="0" collapsed="false">
      <c r="A359" s="96" t="n">
        <v>355</v>
      </c>
      <c r="B359" s="77" t="n">
        <f aca="false">EOMONTH(Input!$C$7,A359)</f>
        <v>53723</v>
      </c>
      <c r="C359" s="77"/>
      <c r="D359" s="78" t="n">
        <f aca="false">(IF(AND(($B359&gt;=Input!$C$7),($B359&lt;=Input!$O$11)),Input!$O$10,0))+(IF(AND(($B359&gt;Input!$O$11),($B359&lt;=Input!$O$13)),Input!$O$12,0))+(IF(AND(($B359&gt;=Input!$C$7),($B359&lt;=Input!$O$15)),Input!$O$14,0))+(IF(AND(($B359&gt;Input!$O$15),($B359&lt;=Input!$O$17)),Input!$O$16,0))+(IF(AND(($B359&gt;=Input!$C$7),($B359&lt;=Input!$O$19)),Input!$O$18,0))+(IF(AND(($B359&gt;Input!$O$19),($B359&lt;=Input!$O$21)),Input!$O$20,0))</f>
        <v>0</v>
      </c>
    </row>
    <row r="360" customFormat="false" ht="12.05" hidden="false" customHeight="false" outlineLevel="0" collapsed="false">
      <c r="A360" s="96" t="n">
        <v>356</v>
      </c>
      <c r="B360" s="77" t="n">
        <f aca="false">EOMONTH(Input!$C$7,A360)</f>
        <v>53751</v>
      </c>
      <c r="C360" s="77"/>
      <c r="D360" s="78" t="n">
        <f aca="false">(IF(AND(($B360&gt;=Input!$C$7),($B360&lt;=Input!$O$11)),Input!$O$10,0))+(IF(AND(($B360&gt;Input!$O$11),($B360&lt;=Input!$O$13)),Input!$O$12,0))+(IF(AND(($B360&gt;=Input!$C$7),($B360&lt;=Input!$O$15)),Input!$O$14,0))+(IF(AND(($B360&gt;Input!$O$15),($B360&lt;=Input!$O$17)),Input!$O$16,0))+(IF(AND(($B360&gt;=Input!$C$7),($B360&lt;=Input!$O$19)),Input!$O$18,0))+(IF(AND(($B360&gt;Input!$O$19),($B360&lt;=Input!$O$21)),Input!$O$20,0))</f>
        <v>0</v>
      </c>
    </row>
    <row r="361" customFormat="false" ht="12.05" hidden="false" customHeight="false" outlineLevel="0" collapsed="false">
      <c r="A361" s="96" t="n">
        <v>357</v>
      </c>
      <c r="B361" s="77" t="n">
        <f aca="false">EOMONTH(Input!$C$7,A361)</f>
        <v>53782</v>
      </c>
      <c r="C361" s="77"/>
      <c r="D361" s="78" t="n">
        <f aca="false">(IF(AND(($B361&gt;=Input!$C$7),($B361&lt;=Input!$O$11)),Input!$O$10,0))+(IF(AND(($B361&gt;Input!$O$11),($B361&lt;=Input!$O$13)),Input!$O$12,0))+(IF(AND(($B361&gt;=Input!$C$7),($B361&lt;=Input!$O$15)),Input!$O$14,0))+(IF(AND(($B361&gt;Input!$O$15),($B361&lt;=Input!$O$17)),Input!$O$16,0))+(IF(AND(($B361&gt;=Input!$C$7),($B361&lt;=Input!$O$19)),Input!$O$18,0))+(IF(AND(($B361&gt;Input!$O$19),($B361&lt;=Input!$O$21)),Input!$O$20,0))</f>
        <v>0</v>
      </c>
    </row>
    <row r="362" customFormat="false" ht="12.05" hidden="false" customHeight="false" outlineLevel="0" collapsed="false">
      <c r="A362" s="96" t="n">
        <v>358</v>
      </c>
      <c r="B362" s="77" t="n">
        <f aca="false">EOMONTH(Input!$C$7,A362)</f>
        <v>53812</v>
      </c>
      <c r="C362" s="77"/>
      <c r="D362" s="78" t="n">
        <f aca="false">(IF(AND(($B362&gt;=Input!$C$7),($B362&lt;=Input!$O$11)),Input!$O$10,0))+(IF(AND(($B362&gt;Input!$O$11),($B362&lt;=Input!$O$13)),Input!$O$12,0))+(IF(AND(($B362&gt;=Input!$C$7),($B362&lt;=Input!$O$15)),Input!$O$14,0))+(IF(AND(($B362&gt;Input!$O$15),($B362&lt;=Input!$O$17)),Input!$O$16,0))+(IF(AND(($B362&gt;=Input!$C$7),($B362&lt;=Input!$O$19)),Input!$O$18,0))+(IF(AND(($B362&gt;Input!$O$19),($B362&lt;=Input!$O$21)),Input!$O$20,0))</f>
        <v>0</v>
      </c>
    </row>
    <row r="363" customFormat="false" ht="12.05" hidden="false" customHeight="false" outlineLevel="0" collapsed="false">
      <c r="A363" s="96" t="n">
        <v>359</v>
      </c>
      <c r="B363" s="77" t="n">
        <f aca="false">EOMONTH(Input!$C$7,A363)</f>
        <v>53843</v>
      </c>
      <c r="C363" s="77"/>
      <c r="D363" s="78" t="n">
        <f aca="false">(IF(AND(($B363&gt;=Input!$C$7),($B363&lt;=Input!$O$11)),Input!$O$10,0))+(IF(AND(($B363&gt;Input!$O$11),($B363&lt;=Input!$O$13)),Input!$O$12,0))+(IF(AND(($B363&gt;=Input!$C$7),($B363&lt;=Input!$O$15)),Input!$O$14,0))+(IF(AND(($B363&gt;Input!$O$15),($B363&lt;=Input!$O$17)),Input!$O$16,0))+(IF(AND(($B363&gt;=Input!$C$7),($B363&lt;=Input!$O$19)),Input!$O$18,0))+(IF(AND(($B363&gt;Input!$O$19),($B363&lt;=Input!$O$21)),Input!$O$20,0))</f>
        <v>0</v>
      </c>
    </row>
    <row r="364" customFormat="false" ht="12.05" hidden="false" customHeight="false" outlineLevel="0" collapsed="false">
      <c r="A364" s="76" t="n">
        <v>360</v>
      </c>
      <c r="B364" s="77" t="n">
        <f aca="false">EOMONTH(Input!$C$7,A364)</f>
        <v>53873</v>
      </c>
      <c r="C364" s="77"/>
      <c r="D364" s="78" t="n">
        <f aca="false">(IF(AND(($B364&gt;=Input!$C$7),($B364&lt;=Input!$O$11)),Input!$O$10,0))+(IF(AND(($B364&gt;Input!$O$11),($B364&lt;=Input!$O$13)),Input!$O$12,0))+(IF(AND(($B364&gt;=Input!$C$7),($B364&lt;=Input!$O$15)),Input!$O$14,0))+(IF(AND(($B364&gt;Input!$O$15),($B364&lt;=Input!$O$17)),Input!$O$16,0))+(IF(AND(($B364&gt;=Input!$C$7),($B364&lt;=Input!$O$19)),Input!$O$18,0))+(IF(AND(($B364&gt;Input!$O$19),($B364&lt;=Input!$O$21)),Input!$O$20,0))</f>
        <v>0</v>
      </c>
    </row>
    <row r="365" customFormat="false" ht="12.05" hidden="false" customHeight="false" outlineLevel="0" collapsed="false">
      <c r="A365" s="76" t="n">
        <v>361</v>
      </c>
      <c r="B365" s="77" t="n">
        <f aca="false">EOMONTH(Input!$C$7,A365)</f>
        <v>53904</v>
      </c>
      <c r="C365" s="77"/>
      <c r="D365" s="78" t="n">
        <f aca="false">(IF(AND(($B365&gt;=Input!$C$7),($B365&lt;=Input!$O$11)),Input!$O$10,0))+(IF(AND(($B365&gt;Input!$O$11),($B365&lt;=Input!$O$13)),Input!$O$12,0))+(IF(AND(($B365&gt;=Input!$C$7),($B365&lt;=Input!$O$15)),Input!$O$14,0))+(IF(AND(($B365&gt;Input!$O$15),($B365&lt;=Input!$O$17)),Input!$O$16,0))+(IF(AND(($B365&gt;=Input!$C$7),($B365&lt;=Input!$O$19)),Input!$O$18,0))+(IF(AND(($B365&gt;Input!$O$19),($B365&lt;=Input!$O$21)),Input!$O$20,0))</f>
        <v>0</v>
      </c>
    </row>
    <row r="366" customFormat="false" ht="12.05" hidden="false" customHeight="false" outlineLevel="0" collapsed="false">
      <c r="A366" s="76" t="n">
        <v>362</v>
      </c>
      <c r="B366" s="77" t="n">
        <f aca="false">EOMONTH(Input!$C$7,A366)</f>
        <v>53935</v>
      </c>
      <c r="C366" s="77"/>
      <c r="D366" s="78" t="n">
        <f aca="false">(IF(AND(($B366&gt;=Input!$C$7),($B366&lt;=Input!$O$11)),Input!$O$10,0))+(IF(AND(($B366&gt;Input!$O$11),($B366&lt;=Input!$O$13)),Input!$O$12,0))+(IF(AND(($B366&gt;=Input!$C$7),($B366&lt;=Input!$O$15)),Input!$O$14,0))+(IF(AND(($B366&gt;Input!$O$15),($B366&lt;=Input!$O$17)),Input!$O$16,0))+(IF(AND(($B366&gt;=Input!$C$7),($B366&lt;=Input!$O$19)),Input!$O$18,0))+(IF(AND(($B366&gt;Input!$O$19),($B366&lt;=Input!$O$21)),Input!$O$20,0))</f>
        <v>0</v>
      </c>
    </row>
    <row r="367" customFormat="false" ht="12.05" hidden="false" customHeight="false" outlineLevel="0" collapsed="false">
      <c r="A367" s="76" t="n">
        <v>363</v>
      </c>
      <c r="B367" s="77" t="n">
        <f aca="false">EOMONTH(Input!$C$7,A367)</f>
        <v>53965</v>
      </c>
      <c r="C367" s="77"/>
      <c r="D367" s="78" t="n">
        <f aca="false">(IF(AND(($B367&gt;=Input!$C$7),($B367&lt;=Input!$O$11)),Input!$O$10,0))+(IF(AND(($B367&gt;Input!$O$11),($B367&lt;=Input!$O$13)),Input!$O$12,0))+(IF(AND(($B367&gt;=Input!$C$7),($B367&lt;=Input!$O$15)),Input!$O$14,0))+(IF(AND(($B367&gt;Input!$O$15),($B367&lt;=Input!$O$17)),Input!$O$16,0))+(IF(AND(($B367&gt;=Input!$C$7),($B367&lt;=Input!$O$19)),Input!$O$18,0))+(IF(AND(($B367&gt;Input!$O$19),($B367&lt;=Input!$O$21)),Input!$O$20,0))</f>
        <v>0</v>
      </c>
    </row>
    <row r="368" customFormat="false" ht="12.05" hidden="false" customHeight="false" outlineLevel="0" collapsed="false">
      <c r="A368" s="76" t="n">
        <v>364</v>
      </c>
      <c r="B368" s="77" t="n">
        <f aca="false">EOMONTH(Input!$C$7,A368)</f>
        <v>53996</v>
      </c>
      <c r="C368" s="77"/>
      <c r="D368" s="78" t="n">
        <f aca="false">(IF(AND(($B368&gt;=Input!$C$7),($B368&lt;=Input!$O$11)),Input!$O$10,0))+(IF(AND(($B368&gt;Input!$O$11),($B368&lt;=Input!$O$13)),Input!$O$12,0))+(IF(AND(($B368&gt;=Input!$C$7),($B368&lt;=Input!$O$15)),Input!$O$14,0))+(IF(AND(($B368&gt;Input!$O$15),($B368&lt;=Input!$O$17)),Input!$O$16,0))+(IF(AND(($B368&gt;=Input!$C$7),($B368&lt;=Input!$O$19)),Input!$O$18,0))+(IF(AND(($B368&gt;Input!$O$19),($B368&lt;=Input!$O$21)),Input!$O$20,0))</f>
        <v>0</v>
      </c>
    </row>
    <row r="369" customFormat="false" ht="12.05" hidden="false" customHeight="false" outlineLevel="0" collapsed="false">
      <c r="A369" s="76" t="n">
        <v>365</v>
      </c>
      <c r="B369" s="77" t="n">
        <f aca="false">EOMONTH(Input!$C$7,A369)</f>
        <v>54026</v>
      </c>
      <c r="C369" s="77"/>
      <c r="D369" s="78" t="n">
        <f aca="false">(IF(AND(($B369&gt;=Input!$C$7),($B369&lt;=Input!$O$11)),Input!$O$10,0))+(IF(AND(($B369&gt;Input!$O$11),($B369&lt;=Input!$O$13)),Input!$O$12,0))+(IF(AND(($B369&gt;=Input!$C$7),($B369&lt;=Input!$O$15)),Input!$O$14,0))+(IF(AND(($B369&gt;Input!$O$15),($B369&lt;=Input!$O$17)),Input!$O$16,0))+(IF(AND(($B369&gt;=Input!$C$7),($B369&lt;=Input!$O$19)),Input!$O$18,0))+(IF(AND(($B369&gt;Input!$O$19),($B369&lt;=Input!$O$21)),Input!$O$20,0))</f>
        <v>0</v>
      </c>
    </row>
    <row r="370" customFormat="false" ht="12.05" hidden="false" customHeight="false" outlineLevel="0" collapsed="false">
      <c r="A370" s="76" t="n">
        <v>366</v>
      </c>
      <c r="B370" s="77" t="n">
        <f aca="false">EOMONTH(Input!$C$7,A370)</f>
        <v>54057</v>
      </c>
      <c r="C370" s="77"/>
      <c r="D370" s="78" t="n">
        <f aca="false">(IF(AND(($B370&gt;=Input!$C$7),($B370&lt;=Input!$O$11)),Input!$O$10,0))+(IF(AND(($B370&gt;Input!$O$11),($B370&lt;=Input!$O$13)),Input!$O$12,0))+(IF(AND(($B370&gt;=Input!$C$7),($B370&lt;=Input!$O$15)),Input!$O$14,0))+(IF(AND(($B370&gt;Input!$O$15),($B370&lt;=Input!$O$17)),Input!$O$16,0))+(IF(AND(($B370&gt;=Input!$C$7),($B370&lt;=Input!$O$19)),Input!$O$18,0))+(IF(AND(($B370&gt;Input!$O$19),($B370&lt;=Input!$O$21)),Input!$O$20,0))</f>
        <v>0</v>
      </c>
    </row>
    <row r="371" customFormat="false" ht="12.05" hidden="false" customHeight="false" outlineLevel="0" collapsed="false">
      <c r="A371" s="76" t="n">
        <v>367</v>
      </c>
      <c r="B371" s="77" t="n">
        <f aca="false">EOMONTH(Input!$C$7,A371)</f>
        <v>54088</v>
      </c>
      <c r="C371" s="77"/>
      <c r="D371" s="78" t="n">
        <f aca="false">(IF(AND(($B371&gt;=Input!$C$7),($B371&lt;=Input!$O$11)),Input!$O$10,0))+(IF(AND(($B371&gt;Input!$O$11),($B371&lt;=Input!$O$13)),Input!$O$12,0))+(IF(AND(($B371&gt;=Input!$C$7),($B371&lt;=Input!$O$15)),Input!$O$14,0))+(IF(AND(($B371&gt;Input!$O$15),($B371&lt;=Input!$O$17)),Input!$O$16,0))+(IF(AND(($B371&gt;=Input!$C$7),($B371&lt;=Input!$O$19)),Input!$O$18,0))+(IF(AND(($B371&gt;Input!$O$19),($B371&lt;=Input!$O$21)),Input!$O$20,0))</f>
        <v>0</v>
      </c>
    </row>
    <row r="372" customFormat="false" ht="12.05" hidden="false" customHeight="false" outlineLevel="0" collapsed="false">
      <c r="A372" s="76" t="n">
        <v>368</v>
      </c>
      <c r="B372" s="77" t="n">
        <f aca="false">EOMONTH(Input!$C$7,A372)</f>
        <v>54117</v>
      </c>
      <c r="C372" s="77"/>
      <c r="D372" s="78" t="n">
        <f aca="false">(IF(AND(($B372&gt;=Input!$C$7),($B372&lt;=Input!$O$11)),Input!$O$10,0))+(IF(AND(($B372&gt;Input!$O$11),($B372&lt;=Input!$O$13)),Input!$O$12,0))+(IF(AND(($B372&gt;=Input!$C$7),($B372&lt;=Input!$O$15)),Input!$O$14,0))+(IF(AND(($B372&gt;Input!$O$15),($B372&lt;=Input!$O$17)),Input!$O$16,0))+(IF(AND(($B372&gt;=Input!$C$7),($B372&lt;=Input!$O$19)),Input!$O$18,0))+(IF(AND(($B372&gt;Input!$O$19),($B372&lt;=Input!$O$21)),Input!$O$20,0))</f>
        <v>0</v>
      </c>
    </row>
    <row r="373" customFormat="false" ht="12.05" hidden="false" customHeight="false" outlineLevel="0" collapsed="false">
      <c r="A373" s="76" t="n">
        <v>369</v>
      </c>
      <c r="B373" s="77" t="n">
        <f aca="false">EOMONTH(Input!$C$7,A373)</f>
        <v>54148</v>
      </c>
      <c r="C373" s="77"/>
      <c r="D373" s="78" t="n">
        <f aca="false">(IF(AND(($B373&gt;=Input!$C$7),($B373&lt;=Input!$O$11)),Input!$O$10,0))+(IF(AND(($B373&gt;Input!$O$11),($B373&lt;=Input!$O$13)),Input!$O$12,0))+(IF(AND(($B373&gt;=Input!$C$7),($B373&lt;=Input!$O$15)),Input!$O$14,0))+(IF(AND(($B373&gt;Input!$O$15),($B373&lt;=Input!$O$17)),Input!$O$16,0))+(IF(AND(($B373&gt;=Input!$C$7),($B373&lt;=Input!$O$19)),Input!$O$18,0))+(IF(AND(($B373&gt;Input!$O$19),($B373&lt;=Input!$O$21)),Input!$O$20,0))</f>
        <v>0</v>
      </c>
    </row>
    <row r="374" customFormat="false" ht="12.05" hidden="false" customHeight="false" outlineLevel="0" collapsed="false">
      <c r="A374" s="76" t="n">
        <v>370</v>
      </c>
      <c r="B374" s="77" t="n">
        <f aca="false">EOMONTH(Input!$C$7,A374)</f>
        <v>54178</v>
      </c>
      <c r="C374" s="77"/>
      <c r="D374" s="78" t="n">
        <f aca="false">(IF(AND(($B374&gt;=Input!$C$7),($B374&lt;=Input!$O$11)),Input!$O$10,0))+(IF(AND(($B374&gt;Input!$O$11),($B374&lt;=Input!$O$13)),Input!$O$12,0))+(IF(AND(($B374&gt;=Input!$C$7),($B374&lt;=Input!$O$15)),Input!$O$14,0))+(IF(AND(($B374&gt;Input!$O$15),($B374&lt;=Input!$O$17)),Input!$O$16,0))+(IF(AND(($B374&gt;=Input!$C$7),($B374&lt;=Input!$O$19)),Input!$O$18,0))+(IF(AND(($B374&gt;Input!$O$19),($B374&lt;=Input!$O$21)),Input!$O$20,0))</f>
        <v>0</v>
      </c>
    </row>
    <row r="375" customFormat="false" ht="12.05" hidden="false" customHeight="false" outlineLevel="0" collapsed="false">
      <c r="A375" s="76" t="n">
        <v>371</v>
      </c>
      <c r="B375" s="77" t="n">
        <f aca="false">EOMONTH(Input!$C$7,A375)</f>
        <v>54209</v>
      </c>
      <c r="C375" s="77"/>
      <c r="D375" s="78" t="n">
        <f aca="false">(IF(AND(($B375&gt;=Input!$C$7),($B375&lt;=Input!$O$11)),Input!$O$10,0))+(IF(AND(($B375&gt;Input!$O$11),($B375&lt;=Input!$O$13)),Input!$O$12,0))+(IF(AND(($B375&gt;=Input!$C$7),($B375&lt;=Input!$O$15)),Input!$O$14,0))+(IF(AND(($B375&gt;Input!$O$15),($B375&lt;=Input!$O$17)),Input!$O$16,0))+(IF(AND(($B375&gt;=Input!$C$7),($B375&lt;=Input!$O$19)),Input!$O$18,0))+(IF(AND(($B375&gt;Input!$O$19),($B375&lt;=Input!$O$21)),Input!$O$20,0))</f>
        <v>0</v>
      </c>
    </row>
    <row r="376" customFormat="false" ht="12.05" hidden="false" customHeight="false" outlineLevel="0" collapsed="false">
      <c r="A376" s="76" t="n">
        <v>372</v>
      </c>
      <c r="B376" s="77" t="n">
        <f aca="false">EOMONTH(Input!$C$7,A376)</f>
        <v>54239</v>
      </c>
      <c r="C376" s="77"/>
      <c r="D376" s="78" t="n">
        <f aca="false">(IF(AND(($B376&gt;=Input!$C$7),($B376&lt;=Input!$O$11)),Input!$O$10,0))+(IF(AND(($B376&gt;Input!$O$11),($B376&lt;=Input!$O$13)),Input!$O$12,0))+(IF(AND(($B376&gt;=Input!$C$7),($B376&lt;=Input!$O$15)),Input!$O$14,0))+(IF(AND(($B376&gt;Input!$O$15),($B376&lt;=Input!$O$17)),Input!$O$16,0))+(IF(AND(($B376&gt;=Input!$C$7),($B376&lt;=Input!$O$19)),Input!$O$18,0))+(IF(AND(($B376&gt;Input!$O$19),($B376&lt;=Input!$O$21)),Input!$O$20,0))</f>
        <v>0</v>
      </c>
    </row>
    <row r="377" customFormat="false" ht="12.05" hidden="false" customHeight="false" outlineLevel="0" collapsed="false">
      <c r="A377" s="76" t="n">
        <v>373</v>
      </c>
      <c r="B377" s="77" t="n">
        <f aca="false">EOMONTH(Input!$C$7,A377)</f>
        <v>54270</v>
      </c>
      <c r="C377" s="77"/>
      <c r="D377" s="78" t="n">
        <f aca="false">(IF(AND(($B377&gt;=Input!$C$7),($B377&lt;=Input!$O$11)),Input!$O$10,0))+(IF(AND(($B377&gt;Input!$O$11),($B377&lt;=Input!$O$13)),Input!$O$12,0))+(IF(AND(($B377&gt;=Input!$C$7),($B377&lt;=Input!$O$15)),Input!$O$14,0))+(IF(AND(($B377&gt;Input!$O$15),($B377&lt;=Input!$O$17)),Input!$O$16,0))+(IF(AND(($B377&gt;=Input!$C$7),($B377&lt;=Input!$O$19)),Input!$O$18,0))+(IF(AND(($B377&gt;Input!$O$19),($B377&lt;=Input!$O$21)),Input!$O$20,0))</f>
        <v>0</v>
      </c>
    </row>
    <row r="378" customFormat="false" ht="12.05" hidden="false" customHeight="false" outlineLevel="0" collapsed="false">
      <c r="A378" s="76" t="n">
        <v>374</v>
      </c>
      <c r="B378" s="77" t="n">
        <f aca="false">EOMONTH(Input!$C$7,A378)</f>
        <v>54301</v>
      </c>
      <c r="C378" s="77"/>
      <c r="D378" s="78" t="n">
        <f aca="false">(IF(AND(($B378&gt;=Input!$C$7),($B378&lt;=Input!$O$11)),Input!$O$10,0))+(IF(AND(($B378&gt;Input!$O$11),($B378&lt;=Input!$O$13)),Input!$O$12,0))+(IF(AND(($B378&gt;=Input!$C$7),($B378&lt;=Input!$O$15)),Input!$O$14,0))+(IF(AND(($B378&gt;Input!$O$15),($B378&lt;=Input!$O$17)),Input!$O$16,0))+(IF(AND(($B378&gt;=Input!$C$7),($B378&lt;=Input!$O$19)),Input!$O$18,0))+(IF(AND(($B378&gt;Input!$O$19),($B378&lt;=Input!$O$21)),Input!$O$20,0))</f>
        <v>0</v>
      </c>
    </row>
    <row r="379" customFormat="false" ht="12.05" hidden="false" customHeight="false" outlineLevel="0" collapsed="false">
      <c r="A379" s="76" t="n">
        <v>375</v>
      </c>
      <c r="B379" s="77" t="n">
        <f aca="false">EOMONTH(Input!$C$7,A379)</f>
        <v>54331</v>
      </c>
      <c r="C379" s="77"/>
      <c r="D379" s="78" t="n">
        <f aca="false">(IF(AND(($B379&gt;=Input!$C$7),($B379&lt;=Input!$O$11)),Input!$O$10,0))+(IF(AND(($B379&gt;Input!$O$11),($B379&lt;=Input!$O$13)),Input!$O$12,0))+(IF(AND(($B379&gt;=Input!$C$7),($B379&lt;=Input!$O$15)),Input!$O$14,0))+(IF(AND(($B379&gt;Input!$O$15),($B379&lt;=Input!$O$17)),Input!$O$16,0))+(IF(AND(($B379&gt;=Input!$C$7),($B379&lt;=Input!$O$19)),Input!$O$18,0))+(IF(AND(($B379&gt;Input!$O$19),($B379&lt;=Input!$O$21)),Input!$O$20,0))</f>
        <v>0</v>
      </c>
    </row>
    <row r="380" customFormat="false" ht="12.05" hidden="false" customHeight="false" outlineLevel="0" collapsed="false">
      <c r="A380" s="76" t="n">
        <v>376</v>
      </c>
      <c r="B380" s="77" t="n">
        <f aca="false">EOMONTH(Input!$C$7,A380)</f>
        <v>54362</v>
      </c>
      <c r="C380" s="77"/>
      <c r="D380" s="78" t="n">
        <f aca="false">(IF(AND(($B380&gt;=Input!$C$7),($B380&lt;=Input!$O$11)),Input!$O$10,0))+(IF(AND(($B380&gt;Input!$O$11),($B380&lt;=Input!$O$13)),Input!$O$12,0))+(IF(AND(($B380&gt;=Input!$C$7),($B380&lt;=Input!$O$15)),Input!$O$14,0))+(IF(AND(($B380&gt;Input!$O$15),($B380&lt;=Input!$O$17)),Input!$O$16,0))+(IF(AND(($B380&gt;=Input!$C$7),($B380&lt;=Input!$O$19)),Input!$O$18,0))+(IF(AND(($B380&gt;Input!$O$19),($B380&lt;=Input!$O$21)),Input!$O$20,0))</f>
        <v>0</v>
      </c>
    </row>
    <row r="381" customFormat="false" ht="12.05" hidden="false" customHeight="false" outlineLevel="0" collapsed="false">
      <c r="A381" s="76" t="n">
        <v>377</v>
      </c>
      <c r="B381" s="77" t="n">
        <f aca="false">EOMONTH(Input!$C$7,A381)</f>
        <v>54392</v>
      </c>
      <c r="C381" s="77"/>
      <c r="D381" s="78" t="n">
        <f aca="false">(IF(AND(($B381&gt;=Input!$C$7),($B381&lt;=Input!$O$11)),Input!$O$10,0))+(IF(AND(($B381&gt;Input!$O$11),($B381&lt;=Input!$O$13)),Input!$O$12,0))+(IF(AND(($B381&gt;=Input!$C$7),($B381&lt;=Input!$O$15)),Input!$O$14,0))+(IF(AND(($B381&gt;Input!$O$15),($B381&lt;=Input!$O$17)),Input!$O$16,0))+(IF(AND(($B381&gt;=Input!$C$7),($B381&lt;=Input!$O$19)),Input!$O$18,0))+(IF(AND(($B381&gt;Input!$O$19),($B381&lt;=Input!$O$21)),Input!$O$20,0))</f>
        <v>0</v>
      </c>
    </row>
    <row r="382" customFormat="false" ht="12.05" hidden="false" customHeight="false" outlineLevel="0" collapsed="false">
      <c r="A382" s="76" t="n">
        <v>378</v>
      </c>
      <c r="B382" s="77" t="n">
        <f aca="false">EOMONTH(Input!$C$7,A382)</f>
        <v>54423</v>
      </c>
      <c r="C382" s="77"/>
      <c r="D382" s="78" t="n">
        <f aca="false">(IF(AND(($B382&gt;=Input!$C$7),($B382&lt;=Input!$O$11)),Input!$O$10,0))+(IF(AND(($B382&gt;Input!$O$11),($B382&lt;=Input!$O$13)),Input!$O$12,0))+(IF(AND(($B382&gt;=Input!$C$7),($B382&lt;=Input!$O$15)),Input!$O$14,0))+(IF(AND(($B382&gt;Input!$O$15),($B382&lt;=Input!$O$17)),Input!$O$16,0))+(IF(AND(($B382&gt;=Input!$C$7),($B382&lt;=Input!$O$19)),Input!$O$18,0))+(IF(AND(($B382&gt;Input!$O$19),($B382&lt;=Input!$O$21)),Input!$O$20,0))</f>
        <v>0</v>
      </c>
    </row>
    <row r="383" customFormat="false" ht="12.05" hidden="false" customHeight="false" outlineLevel="0" collapsed="false">
      <c r="A383" s="76" t="n">
        <v>379</v>
      </c>
      <c r="B383" s="77" t="n">
        <f aca="false">EOMONTH(Input!$C$7,A383)</f>
        <v>54454</v>
      </c>
      <c r="C383" s="77"/>
      <c r="D383" s="78" t="n">
        <f aca="false">(IF(AND(($B383&gt;=Input!$C$7),($B383&lt;=Input!$O$11)),Input!$O$10,0))+(IF(AND(($B383&gt;Input!$O$11),($B383&lt;=Input!$O$13)),Input!$O$12,0))+(IF(AND(($B383&gt;=Input!$C$7),($B383&lt;=Input!$O$15)),Input!$O$14,0))+(IF(AND(($B383&gt;Input!$O$15),($B383&lt;=Input!$O$17)),Input!$O$16,0))+(IF(AND(($B383&gt;=Input!$C$7),($B383&lt;=Input!$O$19)),Input!$O$18,0))+(IF(AND(($B383&gt;Input!$O$19),($B383&lt;=Input!$O$21)),Input!$O$20,0))</f>
        <v>0</v>
      </c>
    </row>
    <row r="384" customFormat="false" ht="12.05" hidden="false" customHeight="false" outlineLevel="0" collapsed="false">
      <c r="A384" s="76" t="n">
        <v>380</v>
      </c>
      <c r="B384" s="77" t="n">
        <f aca="false">EOMONTH(Input!$C$7,A384)</f>
        <v>54482</v>
      </c>
      <c r="C384" s="77"/>
      <c r="D384" s="78" t="n">
        <f aca="false">(IF(AND(($B384&gt;=Input!$C$7),($B384&lt;=Input!$O$11)),Input!$O$10,0))+(IF(AND(($B384&gt;Input!$O$11),($B384&lt;=Input!$O$13)),Input!$O$12,0))+(IF(AND(($B384&gt;=Input!$C$7),($B384&lt;=Input!$O$15)),Input!$O$14,0))+(IF(AND(($B384&gt;Input!$O$15),($B384&lt;=Input!$O$17)),Input!$O$16,0))+(IF(AND(($B384&gt;=Input!$C$7),($B384&lt;=Input!$O$19)),Input!$O$18,0))+(IF(AND(($B384&gt;Input!$O$19),($B384&lt;=Input!$O$21)),Input!$O$20,0))</f>
        <v>0</v>
      </c>
    </row>
    <row r="385" customFormat="false" ht="12.05" hidden="false" customHeight="false" outlineLevel="0" collapsed="false">
      <c r="A385" s="76" t="n">
        <v>381</v>
      </c>
      <c r="B385" s="77" t="n">
        <f aca="false">EOMONTH(Input!$C$7,A385)</f>
        <v>54513</v>
      </c>
      <c r="C385" s="77"/>
      <c r="D385" s="78" t="n">
        <f aca="false">(IF(AND(($B385&gt;=Input!$C$7),($B385&lt;=Input!$O$11)),Input!$O$10,0))+(IF(AND(($B385&gt;Input!$O$11),($B385&lt;=Input!$O$13)),Input!$O$12,0))+(IF(AND(($B385&gt;=Input!$C$7),($B385&lt;=Input!$O$15)),Input!$O$14,0))+(IF(AND(($B385&gt;Input!$O$15),($B385&lt;=Input!$O$17)),Input!$O$16,0))+(IF(AND(($B385&gt;=Input!$C$7),($B385&lt;=Input!$O$19)),Input!$O$18,0))+(IF(AND(($B385&gt;Input!$O$19),($B385&lt;=Input!$O$21)),Input!$O$20,0))</f>
        <v>0</v>
      </c>
    </row>
    <row r="386" customFormat="false" ht="12.05" hidden="false" customHeight="false" outlineLevel="0" collapsed="false">
      <c r="A386" s="76" t="n">
        <v>382</v>
      </c>
      <c r="B386" s="77" t="n">
        <f aca="false">EOMONTH(Input!$C$7,A386)</f>
        <v>54543</v>
      </c>
      <c r="C386" s="77"/>
      <c r="D386" s="78" t="n">
        <f aca="false">(IF(AND(($B386&gt;=Input!$C$7),($B386&lt;=Input!$O$11)),Input!$O$10,0))+(IF(AND(($B386&gt;Input!$O$11),($B386&lt;=Input!$O$13)),Input!$O$12,0))+(IF(AND(($B386&gt;=Input!$C$7),($B386&lt;=Input!$O$15)),Input!$O$14,0))+(IF(AND(($B386&gt;Input!$O$15),($B386&lt;=Input!$O$17)),Input!$O$16,0))+(IF(AND(($B386&gt;=Input!$C$7),($B386&lt;=Input!$O$19)),Input!$O$18,0))+(IF(AND(($B386&gt;Input!$O$19),($B386&lt;=Input!$O$21)),Input!$O$20,0))</f>
        <v>0</v>
      </c>
    </row>
    <row r="387" customFormat="false" ht="12.05" hidden="false" customHeight="false" outlineLevel="0" collapsed="false">
      <c r="A387" s="76" t="n">
        <v>383</v>
      </c>
      <c r="B387" s="77" t="n">
        <f aca="false">EOMONTH(Input!$C$7,A387)</f>
        <v>54574</v>
      </c>
      <c r="C387" s="77"/>
      <c r="D387" s="78" t="n">
        <f aca="false">(IF(AND(($B387&gt;=Input!$C$7),($B387&lt;=Input!$O$11)),Input!$O$10,0))+(IF(AND(($B387&gt;Input!$O$11),($B387&lt;=Input!$O$13)),Input!$O$12,0))+(IF(AND(($B387&gt;=Input!$C$7),($B387&lt;=Input!$O$15)),Input!$O$14,0))+(IF(AND(($B387&gt;Input!$O$15),($B387&lt;=Input!$O$17)),Input!$O$16,0))+(IF(AND(($B387&gt;=Input!$C$7),($B387&lt;=Input!$O$19)),Input!$O$18,0))+(IF(AND(($B387&gt;Input!$O$19),($B387&lt;=Input!$O$21)),Input!$O$20,0))</f>
        <v>0</v>
      </c>
    </row>
    <row r="388" customFormat="false" ht="12.05" hidden="false" customHeight="false" outlineLevel="0" collapsed="false">
      <c r="A388" s="76" t="n">
        <v>384</v>
      </c>
      <c r="B388" s="77" t="n">
        <f aca="false">EOMONTH(Input!$C$7,A388)</f>
        <v>54604</v>
      </c>
      <c r="C388" s="77"/>
      <c r="D388" s="78" t="n">
        <f aca="false">(IF(AND(($B388&gt;=Input!$C$7),($B388&lt;=Input!$O$11)),Input!$O$10,0))+(IF(AND(($B388&gt;Input!$O$11),($B388&lt;=Input!$O$13)),Input!$O$12,0))+(IF(AND(($B388&gt;=Input!$C$7),($B388&lt;=Input!$O$15)),Input!$O$14,0))+(IF(AND(($B388&gt;Input!$O$15),($B388&lt;=Input!$O$17)),Input!$O$16,0))+(IF(AND(($B388&gt;=Input!$C$7),($B388&lt;=Input!$O$19)),Input!$O$18,0))+(IF(AND(($B388&gt;Input!$O$19),($B388&lt;=Input!$O$21)),Input!$O$20,0))</f>
        <v>0</v>
      </c>
    </row>
    <row r="389" customFormat="false" ht="12.05" hidden="false" customHeight="false" outlineLevel="0" collapsed="false">
      <c r="A389" s="76" t="n">
        <v>385</v>
      </c>
      <c r="B389" s="77" t="n">
        <f aca="false">EOMONTH(Input!$C$7,A389)</f>
        <v>54635</v>
      </c>
      <c r="C389" s="77"/>
      <c r="D389" s="78" t="n">
        <f aca="false">(IF(AND(($B389&gt;=Input!$C$7),($B389&lt;=Input!$O$11)),Input!$O$10,0))+(IF(AND(($B389&gt;Input!$O$11),($B389&lt;=Input!$O$13)),Input!$O$12,0))+(IF(AND(($B389&gt;=Input!$C$7),($B389&lt;=Input!$O$15)),Input!$O$14,0))+(IF(AND(($B389&gt;Input!$O$15),($B389&lt;=Input!$O$17)),Input!$O$16,0))+(IF(AND(($B389&gt;=Input!$C$7),($B389&lt;=Input!$O$19)),Input!$O$18,0))+(IF(AND(($B389&gt;Input!$O$19),($B389&lt;=Input!$O$21)),Input!$O$20,0))</f>
        <v>0</v>
      </c>
    </row>
    <row r="390" customFormat="false" ht="12.05" hidden="false" customHeight="false" outlineLevel="0" collapsed="false">
      <c r="A390" s="76" t="n">
        <v>386</v>
      </c>
      <c r="B390" s="77" t="n">
        <f aca="false">EOMONTH(Input!$C$7,A390)</f>
        <v>54666</v>
      </c>
      <c r="C390" s="77"/>
      <c r="D390" s="78" t="n">
        <f aca="false">(IF(AND(($B390&gt;=Input!$C$7),($B390&lt;=Input!$O$11)),Input!$O$10,0))+(IF(AND(($B390&gt;Input!$O$11),($B390&lt;=Input!$O$13)),Input!$O$12,0))+(IF(AND(($B390&gt;=Input!$C$7),($B390&lt;=Input!$O$15)),Input!$O$14,0))+(IF(AND(($B390&gt;Input!$O$15),($B390&lt;=Input!$O$17)),Input!$O$16,0))+(IF(AND(($B390&gt;=Input!$C$7),($B390&lt;=Input!$O$19)),Input!$O$18,0))+(IF(AND(($B390&gt;Input!$O$19),($B390&lt;=Input!$O$21)),Input!$O$20,0))</f>
        <v>0</v>
      </c>
    </row>
    <row r="391" customFormat="false" ht="12.05" hidden="false" customHeight="false" outlineLevel="0" collapsed="false">
      <c r="A391" s="76" t="n">
        <v>387</v>
      </c>
      <c r="B391" s="77" t="n">
        <f aca="false">EOMONTH(Input!$C$7,A391)</f>
        <v>54696</v>
      </c>
      <c r="C391" s="77"/>
      <c r="D391" s="78" t="n">
        <f aca="false">(IF(AND(($B391&gt;=Input!$C$7),($B391&lt;=Input!$O$11)),Input!$O$10,0))+(IF(AND(($B391&gt;Input!$O$11),($B391&lt;=Input!$O$13)),Input!$O$12,0))+(IF(AND(($B391&gt;=Input!$C$7),($B391&lt;=Input!$O$15)),Input!$O$14,0))+(IF(AND(($B391&gt;Input!$O$15),($B391&lt;=Input!$O$17)),Input!$O$16,0))+(IF(AND(($B391&gt;=Input!$C$7),($B391&lt;=Input!$O$19)),Input!$O$18,0))+(IF(AND(($B391&gt;Input!$O$19),($B391&lt;=Input!$O$21)),Input!$O$20,0))</f>
        <v>0</v>
      </c>
    </row>
    <row r="392" customFormat="false" ht="12.05" hidden="false" customHeight="false" outlineLevel="0" collapsed="false">
      <c r="A392" s="76" t="n">
        <v>388</v>
      </c>
      <c r="B392" s="77" t="n">
        <f aca="false">EOMONTH(Input!$C$7,A392)</f>
        <v>54727</v>
      </c>
      <c r="C392" s="77"/>
      <c r="D392" s="78" t="n">
        <f aca="false">(IF(AND(($B392&gt;=Input!$C$7),($B392&lt;=Input!$O$11)),Input!$O$10,0))+(IF(AND(($B392&gt;Input!$O$11),($B392&lt;=Input!$O$13)),Input!$O$12,0))+(IF(AND(($B392&gt;=Input!$C$7),($B392&lt;=Input!$O$15)),Input!$O$14,0))+(IF(AND(($B392&gt;Input!$O$15),($B392&lt;=Input!$O$17)),Input!$O$16,0))+(IF(AND(($B392&gt;=Input!$C$7),($B392&lt;=Input!$O$19)),Input!$O$18,0))+(IF(AND(($B392&gt;Input!$O$19),($B392&lt;=Input!$O$21)),Input!$O$20,0))</f>
        <v>0</v>
      </c>
    </row>
    <row r="393" customFormat="false" ht="12.05" hidden="false" customHeight="false" outlineLevel="0" collapsed="false">
      <c r="A393" s="76" t="n">
        <v>389</v>
      </c>
      <c r="B393" s="77" t="n">
        <f aca="false">EOMONTH(Input!$C$7,A393)</f>
        <v>54757</v>
      </c>
      <c r="C393" s="77"/>
      <c r="D393" s="78" t="n">
        <f aca="false">(IF(AND(($B393&gt;=Input!$C$7),($B393&lt;=Input!$O$11)),Input!$O$10,0))+(IF(AND(($B393&gt;Input!$O$11),($B393&lt;=Input!$O$13)),Input!$O$12,0))+(IF(AND(($B393&gt;=Input!$C$7),($B393&lt;=Input!$O$15)),Input!$O$14,0))+(IF(AND(($B393&gt;Input!$O$15),($B393&lt;=Input!$O$17)),Input!$O$16,0))+(IF(AND(($B393&gt;=Input!$C$7),($B393&lt;=Input!$O$19)),Input!$O$18,0))+(IF(AND(($B393&gt;Input!$O$19),($B393&lt;=Input!$O$21)),Input!$O$20,0))</f>
        <v>0</v>
      </c>
    </row>
    <row r="394" customFormat="false" ht="12.05" hidden="false" customHeight="false" outlineLevel="0" collapsed="false">
      <c r="A394" s="76" t="n">
        <v>390</v>
      </c>
      <c r="B394" s="77" t="n">
        <f aca="false">EOMONTH(Input!$C$7,A394)</f>
        <v>54788</v>
      </c>
      <c r="C394" s="77"/>
      <c r="D394" s="78" t="n">
        <f aca="false">(IF(AND(($B394&gt;=Input!$C$7),($B394&lt;=Input!$O$11)),Input!$O$10,0))+(IF(AND(($B394&gt;Input!$O$11),($B394&lt;=Input!$O$13)),Input!$O$12,0))+(IF(AND(($B394&gt;=Input!$C$7),($B394&lt;=Input!$O$15)),Input!$O$14,0))+(IF(AND(($B394&gt;Input!$O$15),($B394&lt;=Input!$O$17)),Input!$O$16,0))+(IF(AND(($B394&gt;=Input!$C$7),($B394&lt;=Input!$O$19)),Input!$O$18,0))+(IF(AND(($B394&gt;Input!$O$19),($B394&lt;=Input!$O$21)),Input!$O$20,0))</f>
        <v>0</v>
      </c>
    </row>
    <row r="395" customFormat="false" ht="12.05" hidden="false" customHeight="false" outlineLevel="0" collapsed="false">
      <c r="A395" s="76" t="n">
        <v>391</v>
      </c>
      <c r="B395" s="77" t="n">
        <f aca="false">EOMONTH(Input!$C$7,A395)</f>
        <v>54819</v>
      </c>
      <c r="C395" s="77"/>
      <c r="D395" s="78" t="n">
        <f aca="false">(IF(AND(($B395&gt;=Input!$C$7),($B395&lt;=Input!$O$11)),Input!$O$10,0))+(IF(AND(($B395&gt;Input!$O$11),($B395&lt;=Input!$O$13)),Input!$O$12,0))+(IF(AND(($B395&gt;=Input!$C$7),($B395&lt;=Input!$O$15)),Input!$O$14,0))+(IF(AND(($B395&gt;Input!$O$15),($B395&lt;=Input!$O$17)),Input!$O$16,0))+(IF(AND(($B395&gt;=Input!$C$7),($B395&lt;=Input!$O$19)),Input!$O$18,0))+(IF(AND(($B395&gt;Input!$O$19),($B395&lt;=Input!$O$21)),Input!$O$20,0))</f>
        <v>0</v>
      </c>
    </row>
    <row r="396" customFormat="false" ht="12.05" hidden="false" customHeight="false" outlineLevel="0" collapsed="false">
      <c r="A396" s="76" t="n">
        <v>392</v>
      </c>
      <c r="B396" s="77" t="n">
        <f aca="false">EOMONTH(Input!$C$7,A396)</f>
        <v>54847</v>
      </c>
      <c r="C396" s="77"/>
      <c r="D396" s="78" t="n">
        <f aca="false">(IF(AND(($B396&gt;=Input!$C$7),($B396&lt;=Input!$O$11)),Input!$O$10,0))+(IF(AND(($B396&gt;Input!$O$11),($B396&lt;=Input!$O$13)),Input!$O$12,0))+(IF(AND(($B396&gt;=Input!$C$7),($B396&lt;=Input!$O$15)),Input!$O$14,0))+(IF(AND(($B396&gt;Input!$O$15),($B396&lt;=Input!$O$17)),Input!$O$16,0))+(IF(AND(($B396&gt;=Input!$C$7),($B396&lt;=Input!$O$19)),Input!$O$18,0))+(IF(AND(($B396&gt;Input!$O$19),($B396&lt;=Input!$O$21)),Input!$O$20,0))</f>
        <v>0</v>
      </c>
    </row>
    <row r="397" customFormat="false" ht="12.05" hidden="false" customHeight="false" outlineLevel="0" collapsed="false">
      <c r="A397" s="76" t="n">
        <v>393</v>
      </c>
      <c r="B397" s="77" t="n">
        <f aca="false">EOMONTH(Input!$C$7,A397)</f>
        <v>54878</v>
      </c>
      <c r="C397" s="77"/>
      <c r="D397" s="78" t="n">
        <f aca="false">(IF(AND(($B397&gt;=Input!$C$7),($B397&lt;=Input!$O$11)),Input!$O$10,0))+(IF(AND(($B397&gt;Input!$O$11),($B397&lt;=Input!$O$13)),Input!$O$12,0))+(IF(AND(($B397&gt;=Input!$C$7),($B397&lt;=Input!$O$15)),Input!$O$14,0))+(IF(AND(($B397&gt;Input!$O$15),($B397&lt;=Input!$O$17)),Input!$O$16,0))+(IF(AND(($B397&gt;=Input!$C$7),($B397&lt;=Input!$O$19)),Input!$O$18,0))+(IF(AND(($B397&gt;Input!$O$19),($B397&lt;=Input!$O$21)),Input!$O$20,0))</f>
        <v>0</v>
      </c>
    </row>
    <row r="398" customFormat="false" ht="12.05" hidden="false" customHeight="false" outlineLevel="0" collapsed="false">
      <c r="A398" s="76" t="n">
        <v>394</v>
      </c>
      <c r="B398" s="77" t="n">
        <f aca="false">EOMONTH(Input!$C$7,A398)</f>
        <v>54908</v>
      </c>
      <c r="C398" s="77"/>
      <c r="D398" s="78" t="n">
        <f aca="false">(IF(AND(($B398&gt;=Input!$C$7),($B398&lt;=Input!$O$11)),Input!$O$10,0))+(IF(AND(($B398&gt;Input!$O$11),($B398&lt;=Input!$O$13)),Input!$O$12,0))+(IF(AND(($B398&gt;=Input!$C$7),($B398&lt;=Input!$O$15)),Input!$O$14,0))+(IF(AND(($B398&gt;Input!$O$15),($B398&lt;=Input!$O$17)),Input!$O$16,0))+(IF(AND(($B398&gt;=Input!$C$7),($B398&lt;=Input!$O$19)),Input!$O$18,0))+(IF(AND(($B398&gt;Input!$O$19),($B398&lt;=Input!$O$21)),Input!$O$20,0))</f>
        <v>0</v>
      </c>
    </row>
    <row r="399" customFormat="false" ht="12.05" hidden="false" customHeight="false" outlineLevel="0" collapsed="false">
      <c r="A399" s="76" t="n">
        <v>395</v>
      </c>
      <c r="B399" s="77" t="n">
        <f aca="false">EOMONTH(Input!$C$7,A399)</f>
        <v>54939</v>
      </c>
      <c r="C399" s="77"/>
      <c r="D399" s="78" t="n">
        <f aca="false">(IF(AND(($B399&gt;=Input!$C$7),($B399&lt;=Input!$O$11)),Input!$O$10,0))+(IF(AND(($B399&gt;Input!$O$11),($B399&lt;=Input!$O$13)),Input!$O$12,0))+(IF(AND(($B399&gt;=Input!$C$7),($B399&lt;=Input!$O$15)),Input!$O$14,0))+(IF(AND(($B399&gt;Input!$O$15),($B399&lt;=Input!$O$17)),Input!$O$16,0))+(IF(AND(($B399&gt;=Input!$C$7),($B399&lt;=Input!$O$19)),Input!$O$18,0))+(IF(AND(($B399&gt;Input!$O$19),($B399&lt;=Input!$O$21)),Input!$O$20,0))</f>
        <v>0</v>
      </c>
    </row>
    <row r="400" customFormat="false" ht="12.05" hidden="false" customHeight="false" outlineLevel="0" collapsed="false">
      <c r="A400" s="76" t="n">
        <v>396</v>
      </c>
      <c r="B400" s="77" t="n">
        <f aca="false">EOMONTH(Input!$C$7,A400)</f>
        <v>54969</v>
      </c>
      <c r="C400" s="77"/>
      <c r="D400" s="78" t="n">
        <f aca="false">(IF(AND(($B400&gt;=Input!$C$7),($B400&lt;=Input!$O$11)),Input!$O$10,0))+(IF(AND(($B400&gt;Input!$O$11),($B400&lt;=Input!$O$13)),Input!$O$12,0))+(IF(AND(($B400&gt;=Input!$C$7),($B400&lt;=Input!$O$15)),Input!$O$14,0))+(IF(AND(($B400&gt;Input!$O$15),($B400&lt;=Input!$O$17)),Input!$O$16,0))+(IF(AND(($B400&gt;=Input!$C$7),($B400&lt;=Input!$O$19)),Input!$O$18,0))+(IF(AND(($B400&gt;Input!$O$19),($B400&lt;=Input!$O$21)),Input!$O$20,0))</f>
        <v>0</v>
      </c>
    </row>
    <row r="401" customFormat="false" ht="12.05" hidden="false" customHeight="false" outlineLevel="0" collapsed="false">
      <c r="A401" s="76" t="n">
        <v>397</v>
      </c>
      <c r="B401" s="77" t="n">
        <f aca="false">EOMONTH(Input!$C$7,A401)</f>
        <v>55000</v>
      </c>
      <c r="C401" s="77"/>
      <c r="D401" s="78" t="n">
        <f aca="false">(IF(AND(($B401&gt;=Input!$C$7),($B401&lt;=Input!$O$11)),Input!$O$10,0))+(IF(AND(($B401&gt;Input!$O$11),($B401&lt;=Input!$O$13)),Input!$O$12,0))+(IF(AND(($B401&gt;=Input!$C$7),($B401&lt;=Input!$O$15)),Input!$O$14,0))+(IF(AND(($B401&gt;Input!$O$15),($B401&lt;=Input!$O$17)),Input!$O$16,0))+(IF(AND(($B401&gt;=Input!$C$7),($B401&lt;=Input!$O$19)),Input!$O$18,0))+(IF(AND(($B401&gt;Input!$O$19),($B401&lt;=Input!$O$21)),Input!$O$20,0))</f>
        <v>0</v>
      </c>
    </row>
    <row r="402" customFormat="false" ht="12.05" hidden="false" customHeight="false" outlineLevel="0" collapsed="false">
      <c r="A402" s="76" t="n">
        <v>398</v>
      </c>
      <c r="B402" s="77" t="n">
        <f aca="false">EOMONTH(Input!$C$7,A402)</f>
        <v>55031</v>
      </c>
      <c r="C402" s="77"/>
      <c r="D402" s="78" t="n">
        <f aca="false">(IF(AND(($B402&gt;=Input!$C$7),($B402&lt;=Input!$O$11)),Input!$O$10,0))+(IF(AND(($B402&gt;Input!$O$11),($B402&lt;=Input!$O$13)),Input!$O$12,0))+(IF(AND(($B402&gt;=Input!$C$7),($B402&lt;=Input!$O$15)),Input!$O$14,0))+(IF(AND(($B402&gt;Input!$O$15),($B402&lt;=Input!$O$17)),Input!$O$16,0))+(IF(AND(($B402&gt;=Input!$C$7),($B402&lt;=Input!$O$19)),Input!$O$18,0))+(IF(AND(($B402&gt;Input!$O$19),($B402&lt;=Input!$O$21)),Input!$O$20,0))</f>
        <v>0</v>
      </c>
    </row>
    <row r="403" customFormat="false" ht="12.05" hidden="false" customHeight="false" outlineLevel="0" collapsed="false">
      <c r="A403" s="76" t="n">
        <v>399</v>
      </c>
      <c r="B403" s="77" t="n">
        <f aca="false">EOMONTH(Input!$C$7,A403)</f>
        <v>55061</v>
      </c>
      <c r="C403" s="77"/>
      <c r="D403" s="78" t="n">
        <f aca="false">(IF(AND(($B403&gt;=Input!$C$7),($B403&lt;=Input!$O$11)),Input!$O$10,0))+(IF(AND(($B403&gt;Input!$O$11),($B403&lt;=Input!$O$13)),Input!$O$12,0))+(IF(AND(($B403&gt;=Input!$C$7),($B403&lt;=Input!$O$15)),Input!$O$14,0))+(IF(AND(($B403&gt;Input!$O$15),($B403&lt;=Input!$O$17)),Input!$O$16,0))+(IF(AND(($B403&gt;=Input!$C$7),($B403&lt;=Input!$O$19)),Input!$O$18,0))+(IF(AND(($B403&gt;Input!$O$19),($B403&lt;=Input!$O$21)),Input!$O$20,0))</f>
        <v>0</v>
      </c>
    </row>
    <row r="404" customFormat="false" ht="12.05" hidden="false" customHeight="false" outlineLevel="0" collapsed="false">
      <c r="A404" s="76" t="n">
        <v>400</v>
      </c>
      <c r="B404" s="77" t="n">
        <f aca="false">EOMONTH(Input!$C$7,A404)</f>
        <v>55092</v>
      </c>
      <c r="C404" s="77"/>
      <c r="D404" s="78" t="n">
        <f aca="false">(IF(AND(($B404&gt;=Input!$C$7),($B404&lt;=Input!$O$11)),Input!$O$10,0))+(IF(AND(($B404&gt;Input!$O$11),($B404&lt;=Input!$O$13)),Input!$O$12,0))+(IF(AND(($B404&gt;=Input!$C$7),($B404&lt;=Input!$O$15)),Input!$O$14,0))+(IF(AND(($B404&gt;Input!$O$15),($B404&lt;=Input!$O$17)),Input!$O$16,0))+(IF(AND(($B404&gt;=Input!$C$7),($B404&lt;=Input!$O$19)),Input!$O$18,0))+(IF(AND(($B404&gt;Input!$O$19),($B404&lt;=Input!$O$21)),Input!$O$20,0))</f>
        <v>0</v>
      </c>
    </row>
    <row r="405" customFormat="false" ht="12.05" hidden="false" customHeight="false" outlineLevel="0" collapsed="false">
      <c r="A405" s="76" t="n">
        <v>401</v>
      </c>
      <c r="B405" s="77" t="n">
        <f aca="false">EOMONTH(Input!$C$7,A405)</f>
        <v>55122</v>
      </c>
      <c r="C405" s="77"/>
      <c r="D405" s="78" t="n">
        <f aca="false">(IF(AND(($B405&gt;=Input!$C$7),($B405&lt;=Input!$O$11)),Input!$O$10,0))+(IF(AND(($B405&gt;Input!$O$11),($B405&lt;=Input!$O$13)),Input!$O$12,0))+(IF(AND(($B405&gt;=Input!$C$7),($B405&lt;=Input!$O$15)),Input!$O$14,0))+(IF(AND(($B405&gt;Input!$O$15),($B405&lt;=Input!$O$17)),Input!$O$16,0))+(IF(AND(($B405&gt;=Input!$C$7),($B405&lt;=Input!$O$19)),Input!$O$18,0))+(IF(AND(($B405&gt;Input!$O$19),($B405&lt;=Input!$O$21)),Input!$O$20,0))</f>
        <v>0</v>
      </c>
    </row>
    <row r="406" customFormat="false" ht="12.05" hidden="false" customHeight="false" outlineLevel="0" collapsed="false">
      <c r="A406" s="76" t="n">
        <v>402</v>
      </c>
      <c r="B406" s="77" t="n">
        <f aca="false">EOMONTH(Input!$C$7,A406)</f>
        <v>55153</v>
      </c>
      <c r="C406" s="77"/>
      <c r="D406" s="78" t="n">
        <f aca="false">(IF(AND(($B406&gt;=Input!$C$7),($B406&lt;=Input!$O$11)),Input!$O$10,0))+(IF(AND(($B406&gt;Input!$O$11),($B406&lt;=Input!$O$13)),Input!$O$12,0))+(IF(AND(($B406&gt;=Input!$C$7),($B406&lt;=Input!$O$15)),Input!$O$14,0))+(IF(AND(($B406&gt;Input!$O$15),($B406&lt;=Input!$O$17)),Input!$O$16,0))+(IF(AND(($B406&gt;=Input!$C$7),($B406&lt;=Input!$O$19)),Input!$O$18,0))+(IF(AND(($B406&gt;Input!$O$19),($B406&lt;=Input!$O$21)),Input!$O$20,0))</f>
        <v>0</v>
      </c>
    </row>
    <row r="407" customFormat="false" ht="12.05" hidden="false" customHeight="false" outlineLevel="0" collapsed="false">
      <c r="A407" s="76" t="n">
        <v>403</v>
      </c>
      <c r="B407" s="77" t="n">
        <f aca="false">EOMONTH(Input!$C$7,A407)</f>
        <v>55184</v>
      </c>
      <c r="C407" s="77"/>
      <c r="D407" s="78" t="n">
        <f aca="false">(IF(AND(($B407&gt;=Input!$C$7),($B407&lt;=Input!$O$11)),Input!$O$10,0))+(IF(AND(($B407&gt;Input!$O$11),($B407&lt;=Input!$O$13)),Input!$O$12,0))+(IF(AND(($B407&gt;=Input!$C$7),($B407&lt;=Input!$O$15)),Input!$O$14,0))+(IF(AND(($B407&gt;Input!$O$15),($B407&lt;=Input!$O$17)),Input!$O$16,0))+(IF(AND(($B407&gt;=Input!$C$7),($B407&lt;=Input!$O$19)),Input!$O$18,0))+(IF(AND(($B407&gt;Input!$O$19),($B407&lt;=Input!$O$21)),Input!$O$20,0))</f>
        <v>0</v>
      </c>
    </row>
    <row r="408" customFormat="false" ht="12.05" hidden="false" customHeight="false" outlineLevel="0" collapsed="false">
      <c r="A408" s="76" t="n">
        <v>404</v>
      </c>
      <c r="B408" s="77" t="n">
        <f aca="false">EOMONTH(Input!$C$7,A408)</f>
        <v>55212</v>
      </c>
      <c r="C408" s="77"/>
      <c r="D408" s="78" t="n">
        <f aca="false">(IF(AND(($B408&gt;=Input!$C$7),($B408&lt;=Input!$O$11)),Input!$O$10,0))+(IF(AND(($B408&gt;Input!$O$11),($B408&lt;=Input!$O$13)),Input!$O$12,0))+(IF(AND(($B408&gt;=Input!$C$7),($B408&lt;=Input!$O$15)),Input!$O$14,0))+(IF(AND(($B408&gt;Input!$O$15),($B408&lt;=Input!$O$17)),Input!$O$16,0))+(IF(AND(($B408&gt;=Input!$C$7),($B408&lt;=Input!$O$19)),Input!$O$18,0))+(IF(AND(($B408&gt;Input!$O$19),($B408&lt;=Input!$O$21)),Input!$O$20,0))</f>
        <v>0</v>
      </c>
    </row>
    <row r="409" customFormat="false" ht="12.05" hidden="false" customHeight="false" outlineLevel="0" collapsed="false">
      <c r="A409" s="76" t="n">
        <v>405</v>
      </c>
      <c r="B409" s="77" t="n">
        <f aca="false">EOMONTH(Input!$C$7,A409)</f>
        <v>55243</v>
      </c>
      <c r="C409" s="77"/>
      <c r="D409" s="78" t="n">
        <f aca="false">(IF(AND(($B409&gt;=Input!$C$7),($B409&lt;=Input!$O$11)),Input!$O$10,0))+(IF(AND(($B409&gt;Input!$O$11),($B409&lt;=Input!$O$13)),Input!$O$12,0))+(IF(AND(($B409&gt;=Input!$C$7),($B409&lt;=Input!$O$15)),Input!$O$14,0))+(IF(AND(($B409&gt;Input!$O$15),($B409&lt;=Input!$O$17)),Input!$O$16,0))+(IF(AND(($B409&gt;=Input!$C$7),($B409&lt;=Input!$O$19)),Input!$O$18,0))+(IF(AND(($B409&gt;Input!$O$19),($B409&lt;=Input!$O$21)),Input!$O$20,0))</f>
        <v>0</v>
      </c>
    </row>
    <row r="410" customFormat="false" ht="12.05" hidden="false" customHeight="false" outlineLevel="0" collapsed="false">
      <c r="A410" s="76" t="n">
        <v>406</v>
      </c>
      <c r="B410" s="77" t="n">
        <f aca="false">EOMONTH(Input!$C$7,A410)</f>
        <v>55273</v>
      </c>
      <c r="C410" s="77"/>
      <c r="D410" s="78" t="n">
        <f aca="false">(IF(AND(($B410&gt;=Input!$C$7),($B410&lt;=Input!$O$11)),Input!$O$10,0))+(IF(AND(($B410&gt;Input!$O$11),($B410&lt;=Input!$O$13)),Input!$O$12,0))+(IF(AND(($B410&gt;=Input!$C$7),($B410&lt;=Input!$O$15)),Input!$O$14,0))+(IF(AND(($B410&gt;Input!$O$15),($B410&lt;=Input!$O$17)),Input!$O$16,0))+(IF(AND(($B410&gt;=Input!$C$7),($B410&lt;=Input!$O$19)),Input!$O$18,0))+(IF(AND(($B410&gt;Input!$O$19),($B410&lt;=Input!$O$21)),Input!$O$20,0))</f>
        <v>0</v>
      </c>
    </row>
    <row r="411" customFormat="false" ht="12.05" hidden="false" customHeight="false" outlineLevel="0" collapsed="false">
      <c r="A411" s="76" t="n">
        <v>407</v>
      </c>
      <c r="B411" s="77" t="n">
        <f aca="false">EOMONTH(Input!$C$7,A411)</f>
        <v>55304</v>
      </c>
      <c r="C411" s="77"/>
      <c r="D411" s="78" t="n">
        <f aca="false">(IF(AND(($B411&gt;=Input!$C$7),($B411&lt;=Input!$O$11)),Input!$O$10,0))+(IF(AND(($B411&gt;Input!$O$11),($B411&lt;=Input!$O$13)),Input!$O$12,0))+(IF(AND(($B411&gt;=Input!$C$7),($B411&lt;=Input!$O$15)),Input!$O$14,0))+(IF(AND(($B411&gt;Input!$O$15),($B411&lt;=Input!$O$17)),Input!$O$16,0))+(IF(AND(($B411&gt;=Input!$C$7),($B411&lt;=Input!$O$19)),Input!$O$18,0))+(IF(AND(($B411&gt;Input!$O$19),($B411&lt;=Input!$O$21)),Input!$O$20,0))</f>
        <v>0</v>
      </c>
    </row>
    <row r="412" customFormat="false" ht="12.05" hidden="false" customHeight="false" outlineLevel="0" collapsed="false">
      <c r="A412" s="76" t="n">
        <v>408</v>
      </c>
      <c r="B412" s="77" t="n">
        <f aca="false">EOMONTH(Input!$C$7,A412)</f>
        <v>55334</v>
      </c>
      <c r="C412" s="77"/>
      <c r="D412" s="78" t="n">
        <f aca="false">(IF(AND(($B412&gt;=Input!$C$7),($B412&lt;=Input!$O$11)),Input!$O$10,0))+(IF(AND(($B412&gt;Input!$O$11),($B412&lt;=Input!$O$13)),Input!$O$12,0))+(IF(AND(($B412&gt;=Input!$C$7),($B412&lt;=Input!$O$15)),Input!$O$14,0))+(IF(AND(($B412&gt;Input!$O$15),($B412&lt;=Input!$O$17)),Input!$O$16,0))+(IF(AND(($B412&gt;=Input!$C$7),($B412&lt;=Input!$O$19)),Input!$O$18,0))+(IF(AND(($B412&gt;Input!$O$19),($B412&lt;=Input!$O$21)),Input!$O$20,0))</f>
        <v>0</v>
      </c>
    </row>
    <row r="413" customFormat="false" ht="12.05" hidden="false" customHeight="false" outlineLevel="0" collapsed="false">
      <c r="A413" s="76" t="n">
        <v>409</v>
      </c>
      <c r="B413" s="77" t="n">
        <f aca="false">EOMONTH(Input!$C$7,A413)</f>
        <v>55365</v>
      </c>
      <c r="C413" s="77"/>
      <c r="D413" s="78" t="n">
        <f aca="false">(IF(AND(($B413&gt;=Input!$C$7),($B413&lt;=Input!$O$11)),Input!$O$10,0))+(IF(AND(($B413&gt;Input!$O$11),($B413&lt;=Input!$O$13)),Input!$O$12,0))+(IF(AND(($B413&gt;=Input!$C$7),($B413&lt;=Input!$O$15)),Input!$O$14,0))+(IF(AND(($B413&gt;Input!$O$15),($B413&lt;=Input!$O$17)),Input!$O$16,0))+(IF(AND(($B413&gt;=Input!$C$7),($B413&lt;=Input!$O$19)),Input!$O$18,0))+(IF(AND(($B413&gt;Input!$O$19),($B413&lt;=Input!$O$21)),Input!$O$20,0))</f>
        <v>0</v>
      </c>
    </row>
    <row r="414" customFormat="false" ht="12.05" hidden="false" customHeight="false" outlineLevel="0" collapsed="false">
      <c r="A414" s="76" t="n">
        <v>410</v>
      </c>
      <c r="B414" s="77" t="n">
        <f aca="false">EOMONTH(Input!$C$7,A414)</f>
        <v>55396</v>
      </c>
      <c r="C414" s="77"/>
      <c r="D414" s="78" t="n">
        <f aca="false">(IF(AND(($B414&gt;=Input!$C$7),($B414&lt;=Input!$O$11)),Input!$O$10,0))+(IF(AND(($B414&gt;Input!$O$11),($B414&lt;=Input!$O$13)),Input!$O$12,0))+(IF(AND(($B414&gt;=Input!$C$7),($B414&lt;=Input!$O$15)),Input!$O$14,0))+(IF(AND(($B414&gt;Input!$O$15),($B414&lt;=Input!$O$17)),Input!$O$16,0))+(IF(AND(($B414&gt;=Input!$C$7),($B414&lt;=Input!$O$19)),Input!$O$18,0))+(IF(AND(($B414&gt;Input!$O$19),($B414&lt;=Input!$O$21)),Input!$O$20,0))</f>
        <v>0</v>
      </c>
    </row>
    <row r="415" customFormat="false" ht="12.05" hidden="false" customHeight="false" outlineLevel="0" collapsed="false">
      <c r="A415" s="76" t="n">
        <v>411</v>
      </c>
      <c r="B415" s="77" t="n">
        <f aca="false">EOMONTH(Input!$C$7,A415)</f>
        <v>55426</v>
      </c>
      <c r="C415" s="77"/>
      <c r="D415" s="78" t="n">
        <f aca="false">(IF(AND(($B415&gt;=Input!$C$7),($B415&lt;=Input!$O$11)),Input!$O$10,0))+(IF(AND(($B415&gt;Input!$O$11),($B415&lt;=Input!$O$13)),Input!$O$12,0))+(IF(AND(($B415&gt;=Input!$C$7),($B415&lt;=Input!$O$15)),Input!$O$14,0))+(IF(AND(($B415&gt;Input!$O$15),($B415&lt;=Input!$O$17)),Input!$O$16,0))+(IF(AND(($B415&gt;=Input!$C$7),($B415&lt;=Input!$O$19)),Input!$O$18,0))+(IF(AND(($B415&gt;Input!$O$19),($B415&lt;=Input!$O$21)),Input!$O$20,0))</f>
        <v>0</v>
      </c>
    </row>
    <row r="416" customFormat="false" ht="12.05" hidden="false" customHeight="false" outlineLevel="0" collapsed="false">
      <c r="A416" s="76" t="n">
        <v>412</v>
      </c>
      <c r="B416" s="77" t="n">
        <f aca="false">EOMONTH(Input!$C$7,A416)</f>
        <v>55457</v>
      </c>
      <c r="C416" s="77"/>
      <c r="D416" s="78" t="n">
        <f aca="false">(IF(AND(($B416&gt;=Input!$C$7),($B416&lt;=Input!$O$11)),Input!$O$10,0))+(IF(AND(($B416&gt;Input!$O$11),($B416&lt;=Input!$O$13)),Input!$O$12,0))+(IF(AND(($B416&gt;=Input!$C$7),($B416&lt;=Input!$O$15)),Input!$O$14,0))+(IF(AND(($B416&gt;Input!$O$15),($B416&lt;=Input!$O$17)),Input!$O$16,0))+(IF(AND(($B416&gt;=Input!$C$7),($B416&lt;=Input!$O$19)),Input!$O$18,0))+(IF(AND(($B416&gt;Input!$O$19),($B416&lt;=Input!$O$21)),Input!$O$20,0))</f>
        <v>0</v>
      </c>
    </row>
    <row r="417" customFormat="false" ht="12.05" hidden="false" customHeight="false" outlineLevel="0" collapsed="false">
      <c r="A417" s="76" t="n">
        <v>413</v>
      </c>
      <c r="B417" s="77" t="n">
        <f aca="false">EOMONTH(Input!$C$7,A417)</f>
        <v>55487</v>
      </c>
      <c r="C417" s="77"/>
      <c r="D417" s="78" t="n">
        <f aca="false">(IF(AND(($B417&gt;=Input!$C$7),($B417&lt;=Input!$O$11)),Input!$O$10,0))+(IF(AND(($B417&gt;Input!$O$11),($B417&lt;=Input!$O$13)),Input!$O$12,0))+(IF(AND(($B417&gt;=Input!$C$7),($B417&lt;=Input!$O$15)),Input!$O$14,0))+(IF(AND(($B417&gt;Input!$O$15),($B417&lt;=Input!$O$17)),Input!$O$16,0))+(IF(AND(($B417&gt;=Input!$C$7),($B417&lt;=Input!$O$19)),Input!$O$18,0))+(IF(AND(($B417&gt;Input!$O$19),($B417&lt;=Input!$O$21)),Input!$O$20,0))</f>
        <v>0</v>
      </c>
    </row>
    <row r="418" customFormat="false" ht="12.05" hidden="false" customHeight="false" outlineLevel="0" collapsed="false">
      <c r="A418" s="76" t="n">
        <v>414</v>
      </c>
      <c r="B418" s="77" t="n">
        <f aca="false">EOMONTH(Input!$C$7,A418)</f>
        <v>55518</v>
      </c>
      <c r="C418" s="77"/>
      <c r="D418" s="78" t="n">
        <f aca="false">(IF(AND(($B418&gt;=Input!$C$7),($B418&lt;=Input!$O$11)),Input!$O$10,0))+(IF(AND(($B418&gt;Input!$O$11),($B418&lt;=Input!$O$13)),Input!$O$12,0))+(IF(AND(($B418&gt;=Input!$C$7),($B418&lt;=Input!$O$15)),Input!$O$14,0))+(IF(AND(($B418&gt;Input!$O$15),($B418&lt;=Input!$O$17)),Input!$O$16,0))+(IF(AND(($B418&gt;=Input!$C$7),($B418&lt;=Input!$O$19)),Input!$O$18,0))+(IF(AND(($B418&gt;Input!$O$19),($B418&lt;=Input!$O$21)),Input!$O$20,0))</f>
        <v>0</v>
      </c>
    </row>
    <row r="419" customFormat="false" ht="12.05" hidden="false" customHeight="false" outlineLevel="0" collapsed="false">
      <c r="A419" s="76" t="n">
        <v>415</v>
      </c>
      <c r="B419" s="77" t="n">
        <f aca="false">EOMONTH(Input!$C$7,A419)</f>
        <v>55549</v>
      </c>
      <c r="C419" s="77"/>
      <c r="D419" s="78" t="n">
        <f aca="false">(IF(AND(($B419&gt;=Input!$C$7),($B419&lt;=Input!$O$11)),Input!$O$10,0))+(IF(AND(($B419&gt;Input!$O$11),($B419&lt;=Input!$O$13)),Input!$O$12,0))+(IF(AND(($B419&gt;=Input!$C$7),($B419&lt;=Input!$O$15)),Input!$O$14,0))+(IF(AND(($B419&gt;Input!$O$15),($B419&lt;=Input!$O$17)),Input!$O$16,0))+(IF(AND(($B419&gt;=Input!$C$7),($B419&lt;=Input!$O$19)),Input!$O$18,0))+(IF(AND(($B419&gt;Input!$O$19),($B419&lt;=Input!$O$21)),Input!$O$20,0))</f>
        <v>0</v>
      </c>
    </row>
    <row r="420" customFormat="false" ht="12.05" hidden="false" customHeight="false" outlineLevel="0" collapsed="false">
      <c r="A420" s="76" t="n">
        <v>416</v>
      </c>
      <c r="B420" s="77" t="n">
        <f aca="false">EOMONTH(Input!$C$7,A420)</f>
        <v>55578</v>
      </c>
      <c r="C420" s="77"/>
      <c r="D420" s="78" t="n">
        <f aca="false">(IF(AND(($B420&gt;=Input!$C$7),($B420&lt;=Input!$O$11)),Input!$O$10,0))+(IF(AND(($B420&gt;Input!$O$11),($B420&lt;=Input!$O$13)),Input!$O$12,0))+(IF(AND(($B420&gt;=Input!$C$7),($B420&lt;=Input!$O$15)),Input!$O$14,0))+(IF(AND(($B420&gt;Input!$O$15),($B420&lt;=Input!$O$17)),Input!$O$16,0))+(IF(AND(($B420&gt;=Input!$C$7),($B420&lt;=Input!$O$19)),Input!$O$18,0))+(IF(AND(($B420&gt;Input!$O$19),($B420&lt;=Input!$O$21)),Input!$O$20,0))</f>
        <v>0</v>
      </c>
    </row>
    <row r="421" customFormat="false" ht="12.05" hidden="false" customHeight="false" outlineLevel="0" collapsed="false">
      <c r="A421" s="76" t="n">
        <v>417</v>
      </c>
      <c r="B421" s="77" t="n">
        <f aca="false">EOMONTH(Input!$C$7,A421)</f>
        <v>55609</v>
      </c>
      <c r="C421" s="77"/>
      <c r="D421" s="78" t="n">
        <f aca="false">(IF(AND(($B421&gt;=Input!$C$7),($B421&lt;=Input!$O$11)),Input!$O$10,0))+(IF(AND(($B421&gt;Input!$O$11),($B421&lt;=Input!$O$13)),Input!$O$12,0))+(IF(AND(($B421&gt;=Input!$C$7),($B421&lt;=Input!$O$15)),Input!$O$14,0))+(IF(AND(($B421&gt;Input!$O$15),($B421&lt;=Input!$O$17)),Input!$O$16,0))+(IF(AND(($B421&gt;=Input!$C$7),($B421&lt;=Input!$O$19)),Input!$O$18,0))+(IF(AND(($B421&gt;Input!$O$19),($B421&lt;=Input!$O$21)),Input!$O$20,0))</f>
        <v>0</v>
      </c>
    </row>
    <row r="422" customFormat="false" ht="12.05" hidden="false" customHeight="false" outlineLevel="0" collapsed="false">
      <c r="A422" s="76" t="n">
        <v>418</v>
      </c>
      <c r="B422" s="77" t="n">
        <f aca="false">EOMONTH(Input!$C$7,A422)</f>
        <v>55639</v>
      </c>
      <c r="C422" s="77"/>
      <c r="D422" s="78" t="n">
        <f aca="false">(IF(AND(($B422&gt;=Input!$C$7),($B422&lt;=Input!$O$11)),Input!$O$10,0))+(IF(AND(($B422&gt;Input!$O$11),($B422&lt;=Input!$O$13)),Input!$O$12,0))+(IF(AND(($B422&gt;=Input!$C$7),($B422&lt;=Input!$O$15)),Input!$O$14,0))+(IF(AND(($B422&gt;Input!$O$15),($B422&lt;=Input!$O$17)),Input!$O$16,0))+(IF(AND(($B422&gt;=Input!$C$7),($B422&lt;=Input!$O$19)),Input!$O$18,0))+(IF(AND(($B422&gt;Input!$O$19),($B422&lt;=Input!$O$21)),Input!$O$20,0))</f>
        <v>0</v>
      </c>
    </row>
    <row r="423" customFormat="false" ht="12.05" hidden="false" customHeight="false" outlineLevel="0" collapsed="false">
      <c r="A423" s="76" t="n">
        <v>419</v>
      </c>
      <c r="B423" s="77" t="n">
        <f aca="false">EOMONTH(Input!$C$7,A423)</f>
        <v>55670</v>
      </c>
      <c r="C423" s="77"/>
      <c r="D423" s="78" t="n">
        <f aca="false">(IF(AND(($B423&gt;=Input!$C$7),($B423&lt;=Input!$O$11)),Input!$O$10,0))+(IF(AND(($B423&gt;Input!$O$11),($B423&lt;=Input!$O$13)),Input!$O$12,0))+(IF(AND(($B423&gt;=Input!$C$7),($B423&lt;=Input!$O$15)),Input!$O$14,0))+(IF(AND(($B423&gt;Input!$O$15),($B423&lt;=Input!$O$17)),Input!$O$16,0))+(IF(AND(($B423&gt;=Input!$C$7),($B423&lt;=Input!$O$19)),Input!$O$18,0))+(IF(AND(($B423&gt;Input!$O$19),($B423&lt;=Input!$O$21)),Input!$O$20,0))</f>
        <v>0</v>
      </c>
    </row>
    <row r="424" customFormat="false" ht="12.05" hidden="false" customHeight="false" outlineLevel="0" collapsed="false">
      <c r="A424" s="76" t="n">
        <v>420</v>
      </c>
      <c r="B424" s="77" t="n">
        <f aca="false">EOMONTH(Input!$C$7,A424)</f>
        <v>55700</v>
      </c>
      <c r="C424" s="77"/>
      <c r="D424" s="78" t="n">
        <f aca="false">(IF(AND(($B424&gt;=Input!$C$7),($B424&lt;=Input!$O$11)),Input!$O$10,0))+(IF(AND(($B424&gt;Input!$O$11),($B424&lt;=Input!$O$13)),Input!$O$12,0))+(IF(AND(($B424&gt;=Input!$C$7),($B424&lt;=Input!$O$15)),Input!$O$14,0))+(IF(AND(($B424&gt;Input!$O$15),($B424&lt;=Input!$O$17)),Input!$O$16,0))+(IF(AND(($B424&gt;=Input!$C$7),($B424&lt;=Input!$O$19)),Input!$O$18,0))+(IF(AND(($B424&gt;Input!$O$19),($B424&lt;=Input!$O$21)),Input!$O$20,0))</f>
        <v>0</v>
      </c>
    </row>
    <row r="425" customFormat="false" ht="12.05" hidden="false" customHeight="false" outlineLevel="0" collapsed="false">
      <c r="A425" s="76" t="n">
        <v>421</v>
      </c>
      <c r="B425" s="77" t="n">
        <f aca="false">EOMONTH(Input!$C$7,A425)</f>
        <v>55731</v>
      </c>
      <c r="C425" s="77"/>
      <c r="D425" s="78" t="n">
        <f aca="false">(IF(AND(($B425&gt;=Input!$C$7),($B425&lt;=Input!$O$11)),Input!$O$10,0))+(IF(AND(($B425&gt;Input!$O$11),($B425&lt;=Input!$O$13)),Input!$O$12,0))+(IF(AND(($B425&gt;=Input!$C$7),($B425&lt;=Input!$O$15)),Input!$O$14,0))+(IF(AND(($B425&gt;Input!$O$15),($B425&lt;=Input!$O$17)),Input!$O$16,0))+(IF(AND(($B425&gt;=Input!$C$7),($B425&lt;=Input!$O$19)),Input!$O$18,0))+(IF(AND(($B425&gt;Input!$O$19),($B425&lt;=Input!$O$21)),Input!$O$20,0))</f>
        <v>0</v>
      </c>
    </row>
    <row r="426" customFormat="false" ht="12.05" hidden="false" customHeight="false" outlineLevel="0" collapsed="false">
      <c r="A426" s="76" t="n">
        <v>422</v>
      </c>
      <c r="B426" s="77" t="n">
        <f aca="false">EOMONTH(Input!$C$7,A426)</f>
        <v>55762</v>
      </c>
      <c r="C426" s="77"/>
      <c r="D426" s="78" t="n">
        <f aca="false">(IF(AND(($B426&gt;=Input!$C$7),($B426&lt;=Input!$O$11)),Input!$O$10,0))+(IF(AND(($B426&gt;Input!$O$11),($B426&lt;=Input!$O$13)),Input!$O$12,0))+(IF(AND(($B426&gt;=Input!$C$7),($B426&lt;=Input!$O$15)),Input!$O$14,0))+(IF(AND(($B426&gt;Input!$O$15),($B426&lt;=Input!$O$17)),Input!$O$16,0))+(IF(AND(($B426&gt;=Input!$C$7),($B426&lt;=Input!$O$19)),Input!$O$18,0))+(IF(AND(($B426&gt;Input!$O$19),($B426&lt;=Input!$O$21)),Input!$O$20,0))</f>
        <v>0</v>
      </c>
    </row>
    <row r="427" customFormat="false" ht="12.05" hidden="false" customHeight="false" outlineLevel="0" collapsed="false">
      <c r="A427" s="76" t="n">
        <v>423</v>
      </c>
      <c r="B427" s="77" t="n">
        <f aca="false">EOMONTH(Input!$C$7,A427)</f>
        <v>55792</v>
      </c>
      <c r="C427" s="77"/>
      <c r="D427" s="78" t="n">
        <f aca="false">(IF(AND(($B427&gt;=Input!$C$7),($B427&lt;=Input!$O$11)),Input!$O$10,0))+(IF(AND(($B427&gt;Input!$O$11),($B427&lt;=Input!$O$13)),Input!$O$12,0))+(IF(AND(($B427&gt;=Input!$C$7),($B427&lt;=Input!$O$15)),Input!$O$14,0))+(IF(AND(($B427&gt;Input!$O$15),($B427&lt;=Input!$O$17)),Input!$O$16,0))+(IF(AND(($B427&gt;=Input!$C$7),($B427&lt;=Input!$O$19)),Input!$O$18,0))+(IF(AND(($B427&gt;Input!$O$19),($B427&lt;=Input!$O$21)),Input!$O$20,0))</f>
        <v>0</v>
      </c>
    </row>
    <row r="428" customFormat="false" ht="12.05" hidden="false" customHeight="false" outlineLevel="0" collapsed="false">
      <c r="A428" s="76" t="n">
        <v>424</v>
      </c>
      <c r="B428" s="77" t="n">
        <f aca="false">EOMONTH(Input!$C$7,A428)</f>
        <v>55823</v>
      </c>
      <c r="C428" s="77"/>
      <c r="D428" s="78" t="n">
        <f aca="false">(IF(AND(($B428&gt;=Input!$C$7),($B428&lt;=Input!$O$11)),Input!$O$10,0))+(IF(AND(($B428&gt;Input!$O$11),($B428&lt;=Input!$O$13)),Input!$O$12,0))+(IF(AND(($B428&gt;=Input!$C$7),($B428&lt;=Input!$O$15)),Input!$O$14,0))+(IF(AND(($B428&gt;Input!$O$15),($B428&lt;=Input!$O$17)),Input!$O$16,0))+(IF(AND(($B428&gt;=Input!$C$7),($B428&lt;=Input!$O$19)),Input!$O$18,0))+(IF(AND(($B428&gt;Input!$O$19),($B428&lt;=Input!$O$21)),Input!$O$20,0))</f>
        <v>0</v>
      </c>
    </row>
    <row r="429" customFormat="false" ht="12.05" hidden="false" customHeight="false" outlineLevel="0" collapsed="false">
      <c r="A429" s="76" t="n">
        <v>425</v>
      </c>
      <c r="B429" s="77" t="n">
        <f aca="false">EOMONTH(Input!$C$7,A429)</f>
        <v>55853</v>
      </c>
      <c r="C429" s="77"/>
      <c r="D429" s="78" t="n">
        <f aca="false">(IF(AND(($B429&gt;=Input!$C$7),($B429&lt;=Input!$O$11)),Input!$O$10,0))+(IF(AND(($B429&gt;Input!$O$11),($B429&lt;=Input!$O$13)),Input!$O$12,0))+(IF(AND(($B429&gt;=Input!$C$7),($B429&lt;=Input!$O$15)),Input!$O$14,0))+(IF(AND(($B429&gt;Input!$O$15),($B429&lt;=Input!$O$17)),Input!$O$16,0))+(IF(AND(($B429&gt;=Input!$C$7),($B429&lt;=Input!$O$19)),Input!$O$18,0))+(IF(AND(($B429&gt;Input!$O$19),($B429&lt;=Input!$O$21)),Input!$O$20,0))</f>
        <v>0</v>
      </c>
    </row>
    <row r="430" customFormat="false" ht="12.05" hidden="false" customHeight="false" outlineLevel="0" collapsed="false">
      <c r="A430" s="76" t="n">
        <v>426</v>
      </c>
      <c r="B430" s="77" t="n">
        <f aca="false">EOMONTH(Input!$C$7,A430)</f>
        <v>55884</v>
      </c>
      <c r="C430" s="77"/>
      <c r="D430" s="78" t="n">
        <f aca="false">(IF(AND(($B430&gt;=Input!$C$7),($B430&lt;=Input!$O$11)),Input!$O$10,0))+(IF(AND(($B430&gt;Input!$O$11),($B430&lt;=Input!$O$13)),Input!$O$12,0))+(IF(AND(($B430&gt;=Input!$C$7),($B430&lt;=Input!$O$15)),Input!$O$14,0))+(IF(AND(($B430&gt;Input!$O$15),($B430&lt;=Input!$O$17)),Input!$O$16,0))+(IF(AND(($B430&gt;=Input!$C$7),($B430&lt;=Input!$O$19)),Input!$O$18,0))+(IF(AND(($B430&gt;Input!$O$19),($B430&lt;=Input!$O$21)),Input!$O$20,0))</f>
        <v>0</v>
      </c>
    </row>
    <row r="431" customFormat="false" ht="12.05" hidden="false" customHeight="false" outlineLevel="0" collapsed="false">
      <c r="A431" s="76" t="n">
        <v>427</v>
      </c>
      <c r="B431" s="77" t="n">
        <f aca="false">EOMONTH(Input!$C$7,A431)</f>
        <v>55915</v>
      </c>
      <c r="C431" s="77"/>
      <c r="D431" s="78" t="n">
        <f aca="false">(IF(AND(($B431&gt;=Input!$C$7),($B431&lt;=Input!$O$11)),Input!$O$10,0))+(IF(AND(($B431&gt;Input!$O$11),($B431&lt;=Input!$O$13)),Input!$O$12,0))+(IF(AND(($B431&gt;=Input!$C$7),($B431&lt;=Input!$O$15)),Input!$O$14,0))+(IF(AND(($B431&gt;Input!$O$15),($B431&lt;=Input!$O$17)),Input!$O$16,0))+(IF(AND(($B431&gt;=Input!$C$7),($B431&lt;=Input!$O$19)),Input!$O$18,0))+(IF(AND(($B431&gt;Input!$O$19),($B431&lt;=Input!$O$21)),Input!$O$20,0))</f>
        <v>0</v>
      </c>
    </row>
    <row r="432" customFormat="false" ht="12.05" hidden="false" customHeight="false" outlineLevel="0" collapsed="false">
      <c r="A432" s="76" t="n">
        <v>428</v>
      </c>
      <c r="B432" s="77" t="n">
        <f aca="false">EOMONTH(Input!$C$7,A432)</f>
        <v>55943</v>
      </c>
      <c r="C432" s="77"/>
      <c r="D432" s="78" t="n">
        <f aca="false">(IF(AND(($B432&gt;=Input!$C$7),($B432&lt;=Input!$O$11)),Input!$O$10,0))+(IF(AND(($B432&gt;Input!$O$11),($B432&lt;=Input!$O$13)),Input!$O$12,0))+(IF(AND(($B432&gt;=Input!$C$7),($B432&lt;=Input!$O$15)),Input!$O$14,0))+(IF(AND(($B432&gt;Input!$O$15),($B432&lt;=Input!$O$17)),Input!$O$16,0))+(IF(AND(($B432&gt;=Input!$C$7),($B432&lt;=Input!$O$19)),Input!$O$18,0))+(IF(AND(($B432&gt;Input!$O$19),($B432&lt;=Input!$O$21)),Input!$O$20,0))</f>
        <v>0</v>
      </c>
    </row>
    <row r="433" customFormat="false" ht="12.05" hidden="false" customHeight="false" outlineLevel="0" collapsed="false">
      <c r="A433" s="76" t="n">
        <v>429</v>
      </c>
      <c r="B433" s="77" t="n">
        <f aca="false">EOMONTH(Input!$C$7,A433)</f>
        <v>55974</v>
      </c>
      <c r="C433" s="77"/>
      <c r="D433" s="78" t="n">
        <f aca="false">(IF(AND(($B433&gt;=Input!$C$7),($B433&lt;=Input!$O$11)),Input!$O$10,0))+(IF(AND(($B433&gt;Input!$O$11),($B433&lt;=Input!$O$13)),Input!$O$12,0))+(IF(AND(($B433&gt;=Input!$C$7),($B433&lt;=Input!$O$15)),Input!$O$14,0))+(IF(AND(($B433&gt;Input!$O$15),($B433&lt;=Input!$O$17)),Input!$O$16,0))+(IF(AND(($B433&gt;=Input!$C$7),($B433&lt;=Input!$O$19)),Input!$O$18,0))+(IF(AND(($B433&gt;Input!$O$19),($B433&lt;=Input!$O$21)),Input!$O$20,0))</f>
        <v>0</v>
      </c>
    </row>
    <row r="434" customFormat="false" ht="12.05" hidden="false" customHeight="false" outlineLevel="0" collapsed="false">
      <c r="A434" s="76" t="n">
        <v>430</v>
      </c>
      <c r="B434" s="77" t="n">
        <f aca="false">EOMONTH(Input!$C$7,A434)</f>
        <v>56004</v>
      </c>
      <c r="C434" s="77"/>
      <c r="D434" s="78" t="n">
        <f aca="false">(IF(AND(($B434&gt;=Input!$C$7),($B434&lt;=Input!$O$11)),Input!$O$10,0))+(IF(AND(($B434&gt;Input!$O$11),($B434&lt;=Input!$O$13)),Input!$O$12,0))+(IF(AND(($B434&gt;=Input!$C$7),($B434&lt;=Input!$O$15)),Input!$O$14,0))+(IF(AND(($B434&gt;Input!$O$15),($B434&lt;=Input!$O$17)),Input!$O$16,0))+(IF(AND(($B434&gt;=Input!$C$7),($B434&lt;=Input!$O$19)),Input!$O$18,0))+(IF(AND(($B434&gt;Input!$O$19),($B434&lt;=Input!$O$21)),Input!$O$20,0))</f>
        <v>0</v>
      </c>
    </row>
    <row r="435" customFormat="false" ht="12.05" hidden="false" customHeight="false" outlineLevel="0" collapsed="false">
      <c r="A435" s="76" t="n">
        <v>431</v>
      </c>
      <c r="B435" s="77" t="n">
        <f aca="false">EOMONTH(Input!$C$7,A435)</f>
        <v>56035</v>
      </c>
      <c r="C435" s="77"/>
      <c r="D435" s="78" t="n">
        <f aca="false">(IF(AND(($B435&gt;=Input!$C$7),($B435&lt;=Input!$O$11)),Input!$O$10,0))+(IF(AND(($B435&gt;Input!$O$11),($B435&lt;=Input!$O$13)),Input!$O$12,0))+(IF(AND(($B435&gt;=Input!$C$7),($B435&lt;=Input!$O$15)),Input!$O$14,0))+(IF(AND(($B435&gt;Input!$O$15),($B435&lt;=Input!$O$17)),Input!$O$16,0))+(IF(AND(($B435&gt;=Input!$C$7),($B435&lt;=Input!$O$19)),Input!$O$18,0))+(IF(AND(($B435&gt;Input!$O$19),($B435&lt;=Input!$O$21)),Input!$O$20,0))</f>
        <v>0</v>
      </c>
    </row>
    <row r="436" customFormat="false" ht="12.05" hidden="false" customHeight="false" outlineLevel="0" collapsed="false">
      <c r="A436" s="76" t="n">
        <v>432</v>
      </c>
      <c r="B436" s="77" t="n">
        <f aca="false">EOMONTH(Input!$C$7,A436)</f>
        <v>56065</v>
      </c>
      <c r="C436" s="77"/>
      <c r="D436" s="78" t="n">
        <f aca="false">(IF(AND(($B436&gt;=Input!$C$7),($B436&lt;=Input!$O$11)),Input!$O$10,0))+(IF(AND(($B436&gt;Input!$O$11),($B436&lt;=Input!$O$13)),Input!$O$12,0))+(IF(AND(($B436&gt;=Input!$C$7),($B436&lt;=Input!$O$15)),Input!$O$14,0))+(IF(AND(($B436&gt;Input!$O$15),($B436&lt;=Input!$O$17)),Input!$O$16,0))+(IF(AND(($B436&gt;=Input!$C$7),($B436&lt;=Input!$O$19)),Input!$O$18,0))+(IF(AND(($B436&gt;Input!$O$19),($B436&lt;=Input!$O$21)),Input!$O$20,0))</f>
        <v>0</v>
      </c>
    </row>
    <row r="437" customFormat="false" ht="12.05" hidden="false" customHeight="false" outlineLevel="0" collapsed="false">
      <c r="A437" s="76" t="n">
        <v>433</v>
      </c>
      <c r="B437" s="77" t="n">
        <f aca="false">EOMONTH(Input!$C$7,A437)</f>
        <v>56096</v>
      </c>
      <c r="C437" s="77"/>
      <c r="D437" s="78" t="n">
        <f aca="false">(IF(AND(($B437&gt;=Input!$C$7),($B437&lt;=Input!$O$11)),Input!$O$10,0))+(IF(AND(($B437&gt;Input!$O$11),($B437&lt;=Input!$O$13)),Input!$O$12,0))+(IF(AND(($B437&gt;=Input!$C$7),($B437&lt;=Input!$O$15)),Input!$O$14,0))+(IF(AND(($B437&gt;Input!$O$15),($B437&lt;=Input!$O$17)),Input!$O$16,0))+(IF(AND(($B437&gt;=Input!$C$7),($B437&lt;=Input!$O$19)),Input!$O$18,0))+(IF(AND(($B437&gt;Input!$O$19),($B437&lt;=Input!$O$21)),Input!$O$20,0))</f>
        <v>0</v>
      </c>
    </row>
    <row r="438" customFormat="false" ht="12.05" hidden="false" customHeight="false" outlineLevel="0" collapsed="false">
      <c r="A438" s="76" t="n">
        <v>434</v>
      </c>
      <c r="B438" s="77" t="n">
        <f aca="false">EOMONTH(Input!$C$7,A438)</f>
        <v>56127</v>
      </c>
      <c r="C438" s="77"/>
      <c r="D438" s="78" t="n">
        <f aca="false">(IF(AND(($B438&gt;=Input!$C$7),($B438&lt;=Input!$O$11)),Input!$O$10,0))+(IF(AND(($B438&gt;Input!$O$11),($B438&lt;=Input!$O$13)),Input!$O$12,0))+(IF(AND(($B438&gt;=Input!$C$7),($B438&lt;=Input!$O$15)),Input!$O$14,0))+(IF(AND(($B438&gt;Input!$O$15),($B438&lt;=Input!$O$17)),Input!$O$16,0))+(IF(AND(($B438&gt;=Input!$C$7),($B438&lt;=Input!$O$19)),Input!$O$18,0))+(IF(AND(($B438&gt;Input!$O$19),($B438&lt;=Input!$O$21)),Input!$O$20,0))</f>
        <v>0</v>
      </c>
    </row>
    <row r="439" customFormat="false" ht="12.05" hidden="false" customHeight="false" outlineLevel="0" collapsed="false">
      <c r="A439" s="76" t="n">
        <v>435</v>
      </c>
      <c r="B439" s="77" t="n">
        <f aca="false">EOMONTH(Input!$C$7,A439)</f>
        <v>56157</v>
      </c>
      <c r="C439" s="77"/>
      <c r="D439" s="78" t="n">
        <f aca="false">(IF(AND(($B439&gt;=Input!$C$7),($B439&lt;=Input!$O$11)),Input!$O$10,0))+(IF(AND(($B439&gt;Input!$O$11),($B439&lt;=Input!$O$13)),Input!$O$12,0))+(IF(AND(($B439&gt;=Input!$C$7),($B439&lt;=Input!$O$15)),Input!$O$14,0))+(IF(AND(($B439&gt;Input!$O$15),($B439&lt;=Input!$O$17)),Input!$O$16,0))+(IF(AND(($B439&gt;=Input!$C$7),($B439&lt;=Input!$O$19)),Input!$O$18,0))+(IF(AND(($B439&gt;Input!$O$19),($B439&lt;=Input!$O$21)),Input!$O$20,0))</f>
        <v>0</v>
      </c>
    </row>
    <row r="440" customFormat="false" ht="12.05" hidden="false" customHeight="false" outlineLevel="0" collapsed="false">
      <c r="A440" s="76" t="n">
        <v>436</v>
      </c>
      <c r="B440" s="77" t="n">
        <f aca="false">EOMONTH(Input!$C$7,A440)</f>
        <v>56188</v>
      </c>
      <c r="C440" s="77"/>
      <c r="D440" s="78" t="n">
        <f aca="false">(IF(AND(($B440&gt;=Input!$C$7),($B440&lt;=Input!$O$11)),Input!$O$10,0))+(IF(AND(($B440&gt;Input!$O$11),($B440&lt;=Input!$O$13)),Input!$O$12,0))+(IF(AND(($B440&gt;=Input!$C$7),($B440&lt;=Input!$O$15)),Input!$O$14,0))+(IF(AND(($B440&gt;Input!$O$15),($B440&lt;=Input!$O$17)),Input!$O$16,0))+(IF(AND(($B440&gt;=Input!$C$7),($B440&lt;=Input!$O$19)),Input!$O$18,0))+(IF(AND(($B440&gt;Input!$O$19),($B440&lt;=Input!$O$21)),Input!$O$20,0))</f>
        <v>0</v>
      </c>
    </row>
    <row r="441" customFormat="false" ht="12.05" hidden="false" customHeight="false" outlineLevel="0" collapsed="false">
      <c r="A441" s="76" t="n">
        <v>437</v>
      </c>
      <c r="B441" s="77" t="n">
        <f aca="false">EOMONTH(Input!$C$7,A441)</f>
        <v>56218</v>
      </c>
      <c r="C441" s="77"/>
      <c r="D441" s="78" t="n">
        <f aca="false">(IF(AND(($B441&gt;=Input!$C$7),($B441&lt;=Input!$O$11)),Input!$O$10,0))+(IF(AND(($B441&gt;Input!$O$11),($B441&lt;=Input!$O$13)),Input!$O$12,0))+(IF(AND(($B441&gt;=Input!$C$7),($B441&lt;=Input!$O$15)),Input!$O$14,0))+(IF(AND(($B441&gt;Input!$O$15),($B441&lt;=Input!$O$17)),Input!$O$16,0))+(IF(AND(($B441&gt;=Input!$C$7),($B441&lt;=Input!$O$19)),Input!$O$18,0))+(IF(AND(($B441&gt;Input!$O$19),($B441&lt;=Input!$O$21)),Input!$O$20,0))</f>
        <v>0</v>
      </c>
    </row>
    <row r="442" customFormat="false" ht="12.05" hidden="false" customHeight="false" outlineLevel="0" collapsed="false">
      <c r="A442" s="76" t="n">
        <v>438</v>
      </c>
      <c r="B442" s="77" t="n">
        <f aca="false">EOMONTH(Input!$C$7,A442)</f>
        <v>56249</v>
      </c>
      <c r="C442" s="77"/>
      <c r="D442" s="78" t="n">
        <f aca="false">(IF(AND(($B442&gt;=Input!$C$7),($B442&lt;=Input!$O$11)),Input!$O$10,0))+(IF(AND(($B442&gt;Input!$O$11),($B442&lt;=Input!$O$13)),Input!$O$12,0))+(IF(AND(($B442&gt;=Input!$C$7),($B442&lt;=Input!$O$15)),Input!$O$14,0))+(IF(AND(($B442&gt;Input!$O$15),($B442&lt;=Input!$O$17)),Input!$O$16,0))+(IF(AND(($B442&gt;=Input!$C$7),($B442&lt;=Input!$O$19)),Input!$O$18,0))+(IF(AND(($B442&gt;Input!$O$19),($B442&lt;=Input!$O$21)),Input!$O$20,0))</f>
        <v>0</v>
      </c>
    </row>
    <row r="443" customFormat="false" ht="12.05" hidden="false" customHeight="false" outlineLevel="0" collapsed="false">
      <c r="A443" s="76" t="n">
        <v>439</v>
      </c>
      <c r="B443" s="77" t="n">
        <f aca="false">EOMONTH(Input!$C$7,A443)</f>
        <v>56280</v>
      </c>
      <c r="C443" s="77"/>
      <c r="D443" s="78" t="n">
        <f aca="false">(IF(AND(($B443&gt;=Input!$C$7),($B443&lt;=Input!$O$11)),Input!$O$10,0))+(IF(AND(($B443&gt;Input!$O$11),($B443&lt;=Input!$O$13)),Input!$O$12,0))+(IF(AND(($B443&gt;=Input!$C$7),($B443&lt;=Input!$O$15)),Input!$O$14,0))+(IF(AND(($B443&gt;Input!$O$15),($B443&lt;=Input!$O$17)),Input!$O$16,0))+(IF(AND(($B443&gt;=Input!$C$7),($B443&lt;=Input!$O$19)),Input!$O$18,0))+(IF(AND(($B443&gt;Input!$O$19),($B443&lt;=Input!$O$21)),Input!$O$20,0))</f>
        <v>0</v>
      </c>
    </row>
    <row r="444" customFormat="false" ht="12.05" hidden="false" customHeight="false" outlineLevel="0" collapsed="false">
      <c r="A444" s="76" t="n">
        <v>440</v>
      </c>
      <c r="B444" s="77" t="n">
        <f aca="false">EOMONTH(Input!$C$7,A444)</f>
        <v>56308</v>
      </c>
      <c r="C444" s="77"/>
      <c r="D444" s="78" t="n">
        <f aca="false">(IF(AND(($B444&gt;=Input!$C$7),($B444&lt;=Input!$O$11)),Input!$O$10,0))+(IF(AND(($B444&gt;Input!$O$11),($B444&lt;=Input!$O$13)),Input!$O$12,0))+(IF(AND(($B444&gt;=Input!$C$7),($B444&lt;=Input!$O$15)),Input!$O$14,0))+(IF(AND(($B444&gt;Input!$O$15),($B444&lt;=Input!$O$17)),Input!$O$16,0))+(IF(AND(($B444&gt;=Input!$C$7),($B444&lt;=Input!$O$19)),Input!$O$18,0))+(IF(AND(($B444&gt;Input!$O$19),($B444&lt;=Input!$O$21)),Input!$O$20,0))</f>
        <v>0</v>
      </c>
    </row>
    <row r="445" customFormat="false" ht="12.05" hidden="false" customHeight="false" outlineLevel="0" collapsed="false">
      <c r="A445" s="76" t="n">
        <v>441</v>
      </c>
      <c r="B445" s="77" t="n">
        <f aca="false">EOMONTH(Input!$C$7,A445)</f>
        <v>56339</v>
      </c>
      <c r="C445" s="77"/>
      <c r="D445" s="78" t="n">
        <f aca="false">(IF(AND(($B445&gt;=Input!$C$7),($B445&lt;=Input!$O$11)),Input!$O$10,0))+(IF(AND(($B445&gt;Input!$O$11),($B445&lt;=Input!$O$13)),Input!$O$12,0))+(IF(AND(($B445&gt;=Input!$C$7),($B445&lt;=Input!$O$15)),Input!$O$14,0))+(IF(AND(($B445&gt;Input!$O$15),($B445&lt;=Input!$O$17)),Input!$O$16,0))+(IF(AND(($B445&gt;=Input!$C$7),($B445&lt;=Input!$O$19)),Input!$O$18,0))+(IF(AND(($B445&gt;Input!$O$19),($B445&lt;=Input!$O$21)),Input!$O$20,0))</f>
        <v>0</v>
      </c>
    </row>
    <row r="446" customFormat="false" ht="12.05" hidden="false" customHeight="false" outlineLevel="0" collapsed="false">
      <c r="A446" s="76" t="n">
        <v>442</v>
      </c>
      <c r="B446" s="77" t="n">
        <f aca="false">EOMONTH(Input!$C$7,A446)</f>
        <v>56369</v>
      </c>
      <c r="C446" s="77"/>
      <c r="D446" s="78" t="n">
        <f aca="false">(IF(AND(($B446&gt;=Input!$C$7),($B446&lt;=Input!$O$11)),Input!$O$10,0))+(IF(AND(($B446&gt;Input!$O$11),($B446&lt;=Input!$O$13)),Input!$O$12,0))+(IF(AND(($B446&gt;=Input!$C$7),($B446&lt;=Input!$O$15)),Input!$O$14,0))+(IF(AND(($B446&gt;Input!$O$15),($B446&lt;=Input!$O$17)),Input!$O$16,0))+(IF(AND(($B446&gt;=Input!$C$7),($B446&lt;=Input!$O$19)),Input!$O$18,0))+(IF(AND(($B446&gt;Input!$O$19),($B446&lt;=Input!$O$21)),Input!$O$20,0))</f>
        <v>0</v>
      </c>
    </row>
    <row r="447" customFormat="false" ht="12.05" hidden="false" customHeight="false" outlineLevel="0" collapsed="false">
      <c r="A447" s="76" t="n">
        <v>443</v>
      </c>
      <c r="B447" s="77" t="n">
        <f aca="false">EOMONTH(Input!$C$7,A447)</f>
        <v>56400</v>
      </c>
      <c r="C447" s="77"/>
      <c r="D447" s="78" t="n">
        <f aca="false">(IF(AND(($B447&gt;=Input!$C$7),($B447&lt;=Input!$O$11)),Input!$O$10,0))+(IF(AND(($B447&gt;Input!$O$11),($B447&lt;=Input!$O$13)),Input!$O$12,0))+(IF(AND(($B447&gt;=Input!$C$7),($B447&lt;=Input!$O$15)),Input!$O$14,0))+(IF(AND(($B447&gt;Input!$O$15),($B447&lt;=Input!$O$17)),Input!$O$16,0))+(IF(AND(($B447&gt;=Input!$C$7),($B447&lt;=Input!$O$19)),Input!$O$18,0))+(IF(AND(($B447&gt;Input!$O$19),($B447&lt;=Input!$O$21)),Input!$O$20,0))</f>
        <v>0</v>
      </c>
    </row>
    <row r="448" customFormat="false" ht="12.05" hidden="false" customHeight="false" outlineLevel="0" collapsed="false">
      <c r="A448" s="76" t="n">
        <v>444</v>
      </c>
      <c r="B448" s="77" t="n">
        <f aca="false">EOMONTH(Input!$C$7,A448)</f>
        <v>56430</v>
      </c>
      <c r="C448" s="77"/>
      <c r="D448" s="78" t="n">
        <f aca="false">(IF(AND(($B448&gt;=Input!$C$7),($B448&lt;=Input!$O$11)),Input!$O$10,0))+(IF(AND(($B448&gt;Input!$O$11),($B448&lt;=Input!$O$13)),Input!$O$12,0))+(IF(AND(($B448&gt;=Input!$C$7),($B448&lt;=Input!$O$15)),Input!$O$14,0))+(IF(AND(($B448&gt;Input!$O$15),($B448&lt;=Input!$O$17)),Input!$O$16,0))+(IF(AND(($B448&gt;=Input!$C$7),($B448&lt;=Input!$O$19)),Input!$O$18,0))+(IF(AND(($B448&gt;Input!$O$19),($B448&lt;=Input!$O$21)),Input!$O$20,0))</f>
        <v>0</v>
      </c>
    </row>
    <row r="449" customFormat="false" ht="12.05" hidden="false" customHeight="false" outlineLevel="0" collapsed="false">
      <c r="A449" s="76" t="n">
        <v>445</v>
      </c>
      <c r="B449" s="77" t="n">
        <f aca="false">EOMONTH(Input!$C$7,A449)</f>
        <v>56461</v>
      </c>
      <c r="C449" s="77"/>
      <c r="D449" s="78" t="n">
        <f aca="false">(IF(AND(($B449&gt;=Input!$C$7),($B449&lt;=Input!$O$11)),Input!$O$10,0))+(IF(AND(($B449&gt;Input!$O$11),($B449&lt;=Input!$O$13)),Input!$O$12,0))+(IF(AND(($B449&gt;=Input!$C$7),($B449&lt;=Input!$O$15)),Input!$O$14,0))+(IF(AND(($B449&gt;Input!$O$15),($B449&lt;=Input!$O$17)),Input!$O$16,0))+(IF(AND(($B449&gt;=Input!$C$7),($B449&lt;=Input!$O$19)),Input!$O$18,0))+(IF(AND(($B449&gt;Input!$O$19),($B449&lt;=Input!$O$21)),Input!$O$20,0))</f>
        <v>0</v>
      </c>
    </row>
    <row r="450" customFormat="false" ht="12.05" hidden="false" customHeight="false" outlineLevel="0" collapsed="false">
      <c r="A450" s="76" t="n">
        <v>446</v>
      </c>
      <c r="B450" s="77" t="n">
        <f aca="false">EOMONTH(Input!$C$7,A450)</f>
        <v>56492</v>
      </c>
      <c r="C450" s="77"/>
      <c r="D450" s="78" t="n">
        <f aca="false">(IF(AND(($B450&gt;=Input!$C$7),($B450&lt;=Input!$O$11)),Input!$O$10,0))+(IF(AND(($B450&gt;Input!$O$11),($B450&lt;=Input!$O$13)),Input!$O$12,0))+(IF(AND(($B450&gt;=Input!$C$7),($B450&lt;=Input!$O$15)),Input!$O$14,0))+(IF(AND(($B450&gt;Input!$O$15),($B450&lt;=Input!$O$17)),Input!$O$16,0))+(IF(AND(($B450&gt;=Input!$C$7),($B450&lt;=Input!$O$19)),Input!$O$18,0))+(IF(AND(($B450&gt;Input!$O$19),($B450&lt;=Input!$O$21)),Input!$O$20,0))</f>
        <v>0</v>
      </c>
    </row>
    <row r="451" customFormat="false" ht="12.05" hidden="false" customHeight="false" outlineLevel="0" collapsed="false">
      <c r="A451" s="76" t="n">
        <v>447</v>
      </c>
      <c r="B451" s="77" t="n">
        <f aca="false">EOMONTH(Input!$C$7,A451)</f>
        <v>56522</v>
      </c>
      <c r="C451" s="77"/>
      <c r="D451" s="78" t="n">
        <f aca="false">(IF(AND(($B451&gt;=Input!$C$7),($B451&lt;=Input!$O$11)),Input!$O$10,0))+(IF(AND(($B451&gt;Input!$O$11),($B451&lt;=Input!$O$13)),Input!$O$12,0))+(IF(AND(($B451&gt;=Input!$C$7),($B451&lt;=Input!$O$15)),Input!$O$14,0))+(IF(AND(($B451&gt;Input!$O$15),($B451&lt;=Input!$O$17)),Input!$O$16,0))+(IF(AND(($B451&gt;=Input!$C$7),($B451&lt;=Input!$O$19)),Input!$O$18,0))+(IF(AND(($B451&gt;Input!$O$19),($B451&lt;=Input!$O$21)),Input!$O$20,0))</f>
        <v>0</v>
      </c>
    </row>
    <row r="452" customFormat="false" ht="12.05" hidden="false" customHeight="false" outlineLevel="0" collapsed="false">
      <c r="A452" s="76" t="n">
        <v>448</v>
      </c>
      <c r="B452" s="77" t="n">
        <f aca="false">EOMONTH(Input!$C$7,A452)</f>
        <v>56553</v>
      </c>
      <c r="C452" s="77"/>
      <c r="D452" s="78" t="n">
        <f aca="false">(IF(AND(($B452&gt;=Input!$C$7),($B452&lt;=Input!$O$11)),Input!$O$10,0))+(IF(AND(($B452&gt;Input!$O$11),($B452&lt;=Input!$O$13)),Input!$O$12,0))+(IF(AND(($B452&gt;=Input!$C$7),($B452&lt;=Input!$O$15)),Input!$O$14,0))+(IF(AND(($B452&gt;Input!$O$15),($B452&lt;=Input!$O$17)),Input!$O$16,0))+(IF(AND(($B452&gt;=Input!$C$7),($B452&lt;=Input!$O$19)),Input!$O$18,0))+(IF(AND(($B452&gt;Input!$O$19),($B452&lt;=Input!$O$21)),Input!$O$20,0))</f>
        <v>0</v>
      </c>
    </row>
    <row r="453" customFormat="false" ht="12.05" hidden="false" customHeight="false" outlineLevel="0" collapsed="false">
      <c r="A453" s="76" t="n">
        <v>449</v>
      </c>
      <c r="B453" s="77" t="n">
        <f aca="false">EOMONTH(Input!$C$7,A453)</f>
        <v>56583</v>
      </c>
      <c r="C453" s="77"/>
      <c r="D453" s="78" t="n">
        <f aca="false">(IF(AND(($B453&gt;=Input!$C$7),($B453&lt;=Input!$O$11)),Input!$O$10,0))+(IF(AND(($B453&gt;Input!$O$11),($B453&lt;=Input!$O$13)),Input!$O$12,0))+(IF(AND(($B453&gt;=Input!$C$7),($B453&lt;=Input!$O$15)),Input!$O$14,0))+(IF(AND(($B453&gt;Input!$O$15),($B453&lt;=Input!$O$17)),Input!$O$16,0))+(IF(AND(($B453&gt;=Input!$C$7),($B453&lt;=Input!$O$19)),Input!$O$18,0))+(IF(AND(($B453&gt;Input!$O$19),($B453&lt;=Input!$O$21)),Input!$O$20,0))</f>
        <v>0</v>
      </c>
    </row>
    <row r="454" customFormat="false" ht="12.05" hidden="false" customHeight="false" outlineLevel="0" collapsed="false">
      <c r="A454" s="76" t="n">
        <v>450</v>
      </c>
      <c r="B454" s="77" t="n">
        <f aca="false">EOMONTH(Input!$C$7,A454)</f>
        <v>56614</v>
      </c>
      <c r="C454" s="77"/>
      <c r="D454" s="78" t="n">
        <f aca="false">(IF(AND(($B454&gt;=Input!$C$7),($B454&lt;=Input!$O$11)),Input!$O$10,0))+(IF(AND(($B454&gt;Input!$O$11),($B454&lt;=Input!$O$13)),Input!$O$12,0))+(IF(AND(($B454&gt;=Input!$C$7),($B454&lt;=Input!$O$15)),Input!$O$14,0))+(IF(AND(($B454&gt;Input!$O$15),($B454&lt;=Input!$O$17)),Input!$O$16,0))+(IF(AND(($B454&gt;=Input!$C$7),($B454&lt;=Input!$O$19)),Input!$O$18,0))+(IF(AND(($B454&gt;Input!$O$19),($B454&lt;=Input!$O$21)),Input!$O$20,0))</f>
        <v>0</v>
      </c>
    </row>
    <row r="455" customFormat="false" ht="12.05" hidden="false" customHeight="false" outlineLevel="0" collapsed="false">
      <c r="A455" s="76" t="n">
        <v>451</v>
      </c>
      <c r="B455" s="77" t="n">
        <f aca="false">EOMONTH(Input!$C$7,A455)</f>
        <v>56645</v>
      </c>
      <c r="C455" s="77"/>
      <c r="D455" s="78" t="n">
        <f aca="false">(IF(AND(($B455&gt;=Input!$C$7),($B455&lt;=Input!$O$11)),Input!$O$10,0))+(IF(AND(($B455&gt;Input!$O$11),($B455&lt;=Input!$O$13)),Input!$O$12,0))+(IF(AND(($B455&gt;=Input!$C$7),($B455&lt;=Input!$O$15)),Input!$O$14,0))+(IF(AND(($B455&gt;Input!$O$15),($B455&lt;=Input!$O$17)),Input!$O$16,0))+(IF(AND(($B455&gt;=Input!$C$7),($B455&lt;=Input!$O$19)),Input!$O$18,0))+(IF(AND(($B455&gt;Input!$O$19),($B455&lt;=Input!$O$21)),Input!$O$20,0))</f>
        <v>0</v>
      </c>
    </row>
    <row r="456" customFormat="false" ht="12.05" hidden="false" customHeight="false" outlineLevel="0" collapsed="false">
      <c r="A456" s="76" t="n">
        <v>452</v>
      </c>
      <c r="B456" s="77" t="n">
        <f aca="false">EOMONTH(Input!$C$7,A456)</f>
        <v>56673</v>
      </c>
      <c r="C456" s="77"/>
      <c r="D456" s="78" t="n">
        <f aca="false">(IF(AND(($B456&gt;=Input!$C$7),($B456&lt;=Input!$O$11)),Input!$O$10,0))+(IF(AND(($B456&gt;Input!$O$11),($B456&lt;=Input!$O$13)),Input!$O$12,0))+(IF(AND(($B456&gt;=Input!$C$7),($B456&lt;=Input!$O$15)),Input!$O$14,0))+(IF(AND(($B456&gt;Input!$O$15),($B456&lt;=Input!$O$17)),Input!$O$16,0))+(IF(AND(($B456&gt;=Input!$C$7),($B456&lt;=Input!$O$19)),Input!$O$18,0))+(IF(AND(($B456&gt;Input!$O$19),($B456&lt;=Input!$O$21)),Input!$O$20,0))</f>
        <v>0</v>
      </c>
    </row>
    <row r="457" customFormat="false" ht="12.05" hidden="false" customHeight="false" outlineLevel="0" collapsed="false">
      <c r="A457" s="76" t="n">
        <v>453</v>
      </c>
      <c r="B457" s="77" t="n">
        <f aca="false">EOMONTH(Input!$C$7,A457)</f>
        <v>56704</v>
      </c>
      <c r="C457" s="77"/>
      <c r="D457" s="78" t="n">
        <f aca="false">(IF(AND(($B457&gt;=Input!$C$7),($B457&lt;=Input!$O$11)),Input!$O$10,0))+(IF(AND(($B457&gt;Input!$O$11),($B457&lt;=Input!$O$13)),Input!$O$12,0))+(IF(AND(($B457&gt;=Input!$C$7),($B457&lt;=Input!$O$15)),Input!$O$14,0))+(IF(AND(($B457&gt;Input!$O$15),($B457&lt;=Input!$O$17)),Input!$O$16,0))+(IF(AND(($B457&gt;=Input!$C$7),($B457&lt;=Input!$O$19)),Input!$O$18,0))+(IF(AND(($B457&gt;Input!$O$19),($B457&lt;=Input!$O$21)),Input!$O$20,0))</f>
        <v>0</v>
      </c>
    </row>
    <row r="458" customFormat="false" ht="12.05" hidden="false" customHeight="false" outlineLevel="0" collapsed="false">
      <c r="A458" s="76" t="n">
        <v>454</v>
      </c>
      <c r="B458" s="77" t="n">
        <f aca="false">EOMONTH(Input!$C$7,A458)</f>
        <v>56734</v>
      </c>
      <c r="C458" s="77"/>
      <c r="D458" s="78" t="n">
        <f aca="false">(IF(AND(($B458&gt;=Input!$C$7),($B458&lt;=Input!$O$11)),Input!$O$10,0))+(IF(AND(($B458&gt;Input!$O$11),($B458&lt;=Input!$O$13)),Input!$O$12,0))+(IF(AND(($B458&gt;=Input!$C$7),($B458&lt;=Input!$O$15)),Input!$O$14,0))+(IF(AND(($B458&gt;Input!$O$15),($B458&lt;=Input!$O$17)),Input!$O$16,0))+(IF(AND(($B458&gt;=Input!$C$7),($B458&lt;=Input!$O$19)),Input!$O$18,0))+(IF(AND(($B458&gt;Input!$O$19),($B458&lt;=Input!$O$21)),Input!$O$20,0))</f>
        <v>0</v>
      </c>
    </row>
    <row r="459" customFormat="false" ht="12.05" hidden="false" customHeight="false" outlineLevel="0" collapsed="false">
      <c r="A459" s="76" t="n">
        <v>455</v>
      </c>
      <c r="B459" s="77" t="n">
        <f aca="false">EOMONTH(Input!$C$7,A459)</f>
        <v>56765</v>
      </c>
      <c r="C459" s="77"/>
      <c r="D459" s="78" t="n">
        <f aca="false">(IF(AND(($B459&gt;=Input!$C$7),($B459&lt;=Input!$O$11)),Input!$O$10,0))+(IF(AND(($B459&gt;Input!$O$11),($B459&lt;=Input!$O$13)),Input!$O$12,0))+(IF(AND(($B459&gt;=Input!$C$7),($B459&lt;=Input!$O$15)),Input!$O$14,0))+(IF(AND(($B459&gt;Input!$O$15),($B459&lt;=Input!$O$17)),Input!$O$16,0))+(IF(AND(($B459&gt;=Input!$C$7),($B459&lt;=Input!$O$19)),Input!$O$18,0))+(IF(AND(($B459&gt;Input!$O$19),($B459&lt;=Input!$O$21)),Input!$O$20,0))</f>
        <v>0</v>
      </c>
    </row>
    <row r="460" customFormat="false" ht="12.05" hidden="false" customHeight="false" outlineLevel="0" collapsed="false">
      <c r="A460" s="76" t="n">
        <v>456</v>
      </c>
      <c r="B460" s="77" t="n">
        <f aca="false">EOMONTH(Input!$C$7,A460)</f>
        <v>56795</v>
      </c>
      <c r="C460" s="77"/>
      <c r="D460" s="78" t="n">
        <f aca="false">(IF(AND(($B460&gt;=Input!$C$7),($B460&lt;=Input!$O$11)),Input!$O$10,0))+(IF(AND(($B460&gt;Input!$O$11),($B460&lt;=Input!$O$13)),Input!$O$12,0))+(IF(AND(($B460&gt;=Input!$C$7),($B460&lt;=Input!$O$15)),Input!$O$14,0))+(IF(AND(($B460&gt;Input!$O$15),($B460&lt;=Input!$O$17)),Input!$O$16,0))+(IF(AND(($B460&gt;=Input!$C$7),($B460&lt;=Input!$O$19)),Input!$O$18,0))+(IF(AND(($B460&gt;Input!$O$19),($B460&lt;=Input!$O$21)),Input!$O$20,0))</f>
        <v>0</v>
      </c>
    </row>
    <row r="461" customFormat="false" ht="12.05" hidden="false" customHeight="false" outlineLevel="0" collapsed="false">
      <c r="A461" s="76" t="n">
        <v>457</v>
      </c>
      <c r="B461" s="77" t="n">
        <f aca="false">EOMONTH(Input!$C$7,A461)</f>
        <v>56826</v>
      </c>
      <c r="C461" s="77"/>
      <c r="D461" s="78" t="n">
        <f aca="false">(IF(AND(($B461&gt;=Input!$C$7),($B461&lt;=Input!$O$11)),Input!$O$10,0))+(IF(AND(($B461&gt;Input!$O$11),($B461&lt;=Input!$O$13)),Input!$O$12,0))+(IF(AND(($B461&gt;=Input!$C$7),($B461&lt;=Input!$O$15)),Input!$O$14,0))+(IF(AND(($B461&gt;Input!$O$15),($B461&lt;=Input!$O$17)),Input!$O$16,0))+(IF(AND(($B461&gt;=Input!$C$7),($B461&lt;=Input!$O$19)),Input!$O$18,0))+(IF(AND(($B461&gt;Input!$O$19),($B461&lt;=Input!$O$21)),Input!$O$20,0))</f>
        <v>0</v>
      </c>
    </row>
    <row r="462" customFormat="false" ht="12.05" hidden="false" customHeight="false" outlineLevel="0" collapsed="false">
      <c r="A462" s="76" t="n">
        <v>458</v>
      </c>
      <c r="B462" s="77" t="n">
        <f aca="false">EOMONTH(Input!$C$7,A462)</f>
        <v>56857</v>
      </c>
      <c r="C462" s="77"/>
      <c r="D462" s="78" t="n">
        <f aca="false">(IF(AND(($B462&gt;=Input!$C$7),($B462&lt;=Input!$O$11)),Input!$O$10,0))+(IF(AND(($B462&gt;Input!$O$11),($B462&lt;=Input!$O$13)),Input!$O$12,0))+(IF(AND(($B462&gt;=Input!$C$7),($B462&lt;=Input!$O$15)),Input!$O$14,0))+(IF(AND(($B462&gt;Input!$O$15),($B462&lt;=Input!$O$17)),Input!$O$16,0))+(IF(AND(($B462&gt;=Input!$C$7),($B462&lt;=Input!$O$19)),Input!$O$18,0))+(IF(AND(($B462&gt;Input!$O$19),($B462&lt;=Input!$O$21)),Input!$O$20,0))</f>
        <v>0</v>
      </c>
    </row>
    <row r="463" customFormat="false" ht="12.05" hidden="false" customHeight="false" outlineLevel="0" collapsed="false">
      <c r="A463" s="76" t="n">
        <v>459</v>
      </c>
      <c r="B463" s="77" t="n">
        <f aca="false">EOMONTH(Input!$C$7,A463)</f>
        <v>56887</v>
      </c>
      <c r="C463" s="77"/>
      <c r="D463" s="78" t="n">
        <f aca="false">(IF(AND(($B463&gt;=Input!$C$7),($B463&lt;=Input!$O$11)),Input!$O$10,0))+(IF(AND(($B463&gt;Input!$O$11),($B463&lt;=Input!$O$13)),Input!$O$12,0))+(IF(AND(($B463&gt;=Input!$C$7),($B463&lt;=Input!$O$15)),Input!$O$14,0))+(IF(AND(($B463&gt;Input!$O$15),($B463&lt;=Input!$O$17)),Input!$O$16,0))+(IF(AND(($B463&gt;=Input!$C$7),($B463&lt;=Input!$O$19)),Input!$O$18,0))+(IF(AND(($B463&gt;Input!$O$19),($B463&lt;=Input!$O$21)),Input!$O$20,0))</f>
        <v>0</v>
      </c>
    </row>
    <row r="464" customFormat="false" ht="12.05" hidden="false" customHeight="false" outlineLevel="0" collapsed="false">
      <c r="A464" s="76" t="n">
        <v>460</v>
      </c>
      <c r="B464" s="77" t="n">
        <f aca="false">EOMONTH(Input!$C$7,A464)</f>
        <v>56918</v>
      </c>
      <c r="C464" s="77"/>
      <c r="D464" s="78" t="n">
        <f aca="false">(IF(AND(($B464&gt;=Input!$C$7),($B464&lt;=Input!$O$11)),Input!$O$10,0))+(IF(AND(($B464&gt;Input!$O$11),($B464&lt;=Input!$O$13)),Input!$O$12,0))+(IF(AND(($B464&gt;=Input!$C$7),($B464&lt;=Input!$O$15)),Input!$O$14,0))+(IF(AND(($B464&gt;Input!$O$15),($B464&lt;=Input!$O$17)),Input!$O$16,0))+(IF(AND(($B464&gt;=Input!$C$7),($B464&lt;=Input!$O$19)),Input!$O$18,0))+(IF(AND(($B464&gt;Input!$O$19),($B464&lt;=Input!$O$21)),Input!$O$20,0))</f>
        <v>0</v>
      </c>
    </row>
    <row r="465" customFormat="false" ht="12.05" hidden="false" customHeight="false" outlineLevel="0" collapsed="false">
      <c r="A465" s="76" t="n">
        <v>461</v>
      </c>
      <c r="B465" s="77" t="n">
        <f aca="false">EOMONTH(Input!$C$7,A465)</f>
        <v>56948</v>
      </c>
      <c r="C465" s="77"/>
      <c r="D465" s="78" t="n">
        <f aca="false">(IF(AND(($B465&gt;=Input!$C$7),($B465&lt;=Input!$O$11)),Input!$O$10,0))+(IF(AND(($B465&gt;Input!$O$11),($B465&lt;=Input!$O$13)),Input!$O$12,0))+(IF(AND(($B465&gt;=Input!$C$7),($B465&lt;=Input!$O$15)),Input!$O$14,0))+(IF(AND(($B465&gt;Input!$O$15),($B465&lt;=Input!$O$17)),Input!$O$16,0))+(IF(AND(($B465&gt;=Input!$C$7),($B465&lt;=Input!$O$19)),Input!$O$18,0))+(IF(AND(($B465&gt;Input!$O$19),($B465&lt;=Input!$O$21)),Input!$O$20,0))</f>
        <v>0</v>
      </c>
    </row>
    <row r="466" customFormat="false" ht="12.05" hidden="false" customHeight="false" outlineLevel="0" collapsed="false">
      <c r="A466" s="76" t="n">
        <v>462</v>
      </c>
      <c r="B466" s="77" t="n">
        <f aca="false">EOMONTH(Input!$C$7,A466)</f>
        <v>56979</v>
      </c>
      <c r="C466" s="77"/>
      <c r="D466" s="78" t="n">
        <f aca="false">(IF(AND(($B466&gt;=Input!$C$7),($B466&lt;=Input!$O$11)),Input!$O$10,0))+(IF(AND(($B466&gt;Input!$O$11),($B466&lt;=Input!$O$13)),Input!$O$12,0))+(IF(AND(($B466&gt;=Input!$C$7),($B466&lt;=Input!$O$15)),Input!$O$14,0))+(IF(AND(($B466&gt;Input!$O$15),($B466&lt;=Input!$O$17)),Input!$O$16,0))+(IF(AND(($B466&gt;=Input!$C$7),($B466&lt;=Input!$O$19)),Input!$O$18,0))+(IF(AND(($B466&gt;Input!$O$19),($B466&lt;=Input!$O$21)),Input!$O$20,0))</f>
        <v>0</v>
      </c>
    </row>
    <row r="467" customFormat="false" ht="12.05" hidden="false" customHeight="false" outlineLevel="0" collapsed="false">
      <c r="A467" s="76" t="n">
        <v>463</v>
      </c>
      <c r="B467" s="77" t="n">
        <f aca="false">EOMONTH(Input!$C$7,A467)</f>
        <v>57010</v>
      </c>
      <c r="C467" s="77"/>
      <c r="D467" s="78" t="n">
        <f aca="false">(IF(AND(($B467&gt;=Input!$C$7),($B467&lt;=Input!$O$11)),Input!$O$10,0))+(IF(AND(($B467&gt;Input!$O$11),($B467&lt;=Input!$O$13)),Input!$O$12,0))+(IF(AND(($B467&gt;=Input!$C$7),($B467&lt;=Input!$O$15)),Input!$O$14,0))+(IF(AND(($B467&gt;Input!$O$15),($B467&lt;=Input!$O$17)),Input!$O$16,0))+(IF(AND(($B467&gt;=Input!$C$7),($B467&lt;=Input!$O$19)),Input!$O$18,0))+(IF(AND(($B467&gt;Input!$O$19),($B467&lt;=Input!$O$21)),Input!$O$20,0))</f>
        <v>0</v>
      </c>
    </row>
    <row r="468" customFormat="false" ht="12.05" hidden="false" customHeight="false" outlineLevel="0" collapsed="false">
      <c r="A468" s="76" t="n">
        <v>464</v>
      </c>
      <c r="B468" s="77" t="n">
        <f aca="false">EOMONTH(Input!$C$7,A468)</f>
        <v>57039</v>
      </c>
      <c r="C468" s="77"/>
      <c r="D468" s="78" t="n">
        <f aca="false">(IF(AND(($B468&gt;=Input!$C$7),($B468&lt;=Input!$O$11)),Input!$O$10,0))+(IF(AND(($B468&gt;Input!$O$11),($B468&lt;=Input!$O$13)),Input!$O$12,0))+(IF(AND(($B468&gt;=Input!$C$7),($B468&lt;=Input!$O$15)),Input!$O$14,0))+(IF(AND(($B468&gt;Input!$O$15),($B468&lt;=Input!$O$17)),Input!$O$16,0))+(IF(AND(($B468&gt;=Input!$C$7),($B468&lt;=Input!$O$19)),Input!$O$18,0))+(IF(AND(($B468&gt;Input!$O$19),($B468&lt;=Input!$O$21)),Input!$O$20,0))</f>
        <v>0</v>
      </c>
    </row>
    <row r="469" customFormat="false" ht="12.05" hidden="false" customHeight="false" outlineLevel="0" collapsed="false">
      <c r="A469" s="76" t="n">
        <v>465</v>
      </c>
      <c r="B469" s="77" t="n">
        <f aca="false">EOMONTH(Input!$C$7,A469)</f>
        <v>57070</v>
      </c>
      <c r="C469" s="77"/>
      <c r="D469" s="78" t="n">
        <f aca="false">(IF(AND(($B469&gt;=Input!$C$7),($B469&lt;=Input!$O$11)),Input!$O$10,0))+(IF(AND(($B469&gt;Input!$O$11),($B469&lt;=Input!$O$13)),Input!$O$12,0))+(IF(AND(($B469&gt;=Input!$C$7),($B469&lt;=Input!$O$15)),Input!$O$14,0))+(IF(AND(($B469&gt;Input!$O$15),($B469&lt;=Input!$O$17)),Input!$O$16,0))+(IF(AND(($B469&gt;=Input!$C$7),($B469&lt;=Input!$O$19)),Input!$O$18,0))+(IF(AND(($B469&gt;Input!$O$19),($B469&lt;=Input!$O$21)),Input!$O$20,0))</f>
        <v>0</v>
      </c>
    </row>
    <row r="470" customFormat="false" ht="12.05" hidden="false" customHeight="false" outlineLevel="0" collapsed="false">
      <c r="A470" s="76" t="n">
        <v>466</v>
      </c>
      <c r="B470" s="77" t="n">
        <f aca="false">EOMONTH(Input!$C$7,A470)</f>
        <v>57100</v>
      </c>
      <c r="C470" s="77"/>
      <c r="D470" s="78" t="n">
        <f aca="false">(IF(AND(($B470&gt;=Input!$C$7),($B470&lt;=Input!$O$11)),Input!$O$10,0))+(IF(AND(($B470&gt;Input!$O$11),($B470&lt;=Input!$O$13)),Input!$O$12,0))+(IF(AND(($B470&gt;=Input!$C$7),($B470&lt;=Input!$O$15)),Input!$O$14,0))+(IF(AND(($B470&gt;Input!$O$15),($B470&lt;=Input!$O$17)),Input!$O$16,0))+(IF(AND(($B470&gt;=Input!$C$7),($B470&lt;=Input!$O$19)),Input!$O$18,0))+(IF(AND(($B470&gt;Input!$O$19),($B470&lt;=Input!$O$21)),Input!$O$20,0))</f>
        <v>0</v>
      </c>
    </row>
    <row r="471" customFormat="false" ht="12.05" hidden="false" customHeight="false" outlineLevel="0" collapsed="false">
      <c r="A471" s="76" t="n">
        <v>467</v>
      </c>
      <c r="B471" s="77" t="n">
        <f aca="false">EOMONTH(Input!$C$7,A471)</f>
        <v>57131</v>
      </c>
      <c r="C471" s="77"/>
      <c r="D471" s="78" t="n">
        <f aca="false">(IF(AND(($B471&gt;=Input!$C$7),($B471&lt;=Input!$O$11)),Input!$O$10,0))+(IF(AND(($B471&gt;Input!$O$11),($B471&lt;=Input!$O$13)),Input!$O$12,0))+(IF(AND(($B471&gt;=Input!$C$7),($B471&lt;=Input!$O$15)),Input!$O$14,0))+(IF(AND(($B471&gt;Input!$O$15),($B471&lt;=Input!$O$17)),Input!$O$16,0))+(IF(AND(($B471&gt;=Input!$C$7),($B471&lt;=Input!$O$19)),Input!$O$18,0))+(IF(AND(($B471&gt;Input!$O$19),($B471&lt;=Input!$O$21)),Input!$O$20,0))</f>
        <v>0</v>
      </c>
    </row>
    <row r="472" customFormat="false" ht="12.05" hidden="false" customHeight="false" outlineLevel="0" collapsed="false">
      <c r="A472" s="76" t="n">
        <v>468</v>
      </c>
      <c r="B472" s="77" t="n">
        <f aca="false">EOMONTH(Input!$C$7,A472)</f>
        <v>57161</v>
      </c>
      <c r="C472" s="77"/>
      <c r="D472" s="78" t="n">
        <f aca="false">(IF(AND(($B472&gt;=Input!$C$7),($B472&lt;=Input!$O$11)),Input!$O$10,0))+(IF(AND(($B472&gt;Input!$O$11),($B472&lt;=Input!$O$13)),Input!$O$12,0))+(IF(AND(($B472&gt;=Input!$C$7),($B472&lt;=Input!$O$15)),Input!$O$14,0))+(IF(AND(($B472&gt;Input!$O$15),($B472&lt;=Input!$O$17)),Input!$O$16,0))+(IF(AND(($B472&gt;=Input!$C$7),($B472&lt;=Input!$O$19)),Input!$O$18,0))+(IF(AND(($B472&gt;Input!$O$19),($B472&lt;=Input!$O$21)),Input!$O$20,0))</f>
        <v>0</v>
      </c>
    </row>
    <row r="473" customFormat="false" ht="12.05" hidden="false" customHeight="false" outlineLevel="0" collapsed="false">
      <c r="A473" s="76" t="n">
        <v>469</v>
      </c>
      <c r="B473" s="77" t="n">
        <f aca="false">EOMONTH(Input!$C$7,A473)</f>
        <v>57192</v>
      </c>
      <c r="C473" s="77"/>
      <c r="D473" s="78" t="n">
        <f aca="false">(IF(AND(($B473&gt;=Input!$C$7),($B473&lt;=Input!$O$11)),Input!$O$10,0))+(IF(AND(($B473&gt;Input!$O$11),($B473&lt;=Input!$O$13)),Input!$O$12,0))+(IF(AND(($B473&gt;=Input!$C$7),($B473&lt;=Input!$O$15)),Input!$O$14,0))+(IF(AND(($B473&gt;Input!$O$15),($B473&lt;=Input!$O$17)),Input!$O$16,0))+(IF(AND(($B473&gt;=Input!$C$7),($B473&lt;=Input!$O$19)),Input!$O$18,0))+(IF(AND(($B473&gt;Input!$O$19),($B473&lt;=Input!$O$21)),Input!$O$20,0))</f>
        <v>0</v>
      </c>
    </row>
    <row r="474" customFormat="false" ht="12.05" hidden="false" customHeight="false" outlineLevel="0" collapsed="false">
      <c r="A474" s="76" t="n">
        <v>470</v>
      </c>
      <c r="B474" s="77" t="n">
        <f aca="false">EOMONTH(Input!$C$7,A474)</f>
        <v>57223</v>
      </c>
      <c r="C474" s="77"/>
      <c r="D474" s="78" t="n">
        <f aca="false">(IF(AND(($B474&gt;=Input!$C$7),($B474&lt;=Input!$O$11)),Input!$O$10,0))+(IF(AND(($B474&gt;Input!$O$11),($B474&lt;=Input!$O$13)),Input!$O$12,0))+(IF(AND(($B474&gt;=Input!$C$7),($B474&lt;=Input!$O$15)),Input!$O$14,0))+(IF(AND(($B474&gt;Input!$O$15),($B474&lt;=Input!$O$17)),Input!$O$16,0))+(IF(AND(($B474&gt;=Input!$C$7),($B474&lt;=Input!$O$19)),Input!$O$18,0))+(IF(AND(($B474&gt;Input!$O$19),($B474&lt;=Input!$O$21)),Input!$O$20,0))</f>
        <v>0</v>
      </c>
    </row>
    <row r="475" customFormat="false" ht="12.05" hidden="false" customHeight="false" outlineLevel="0" collapsed="false">
      <c r="A475" s="76" t="n">
        <v>471</v>
      </c>
      <c r="B475" s="77" t="n">
        <f aca="false">EOMONTH(Input!$C$7,A475)</f>
        <v>57253</v>
      </c>
      <c r="C475" s="77"/>
      <c r="D475" s="78" t="n">
        <f aca="false">(IF(AND(($B475&gt;=Input!$C$7),($B475&lt;=Input!$O$11)),Input!$O$10,0))+(IF(AND(($B475&gt;Input!$O$11),($B475&lt;=Input!$O$13)),Input!$O$12,0))+(IF(AND(($B475&gt;=Input!$C$7),($B475&lt;=Input!$O$15)),Input!$O$14,0))+(IF(AND(($B475&gt;Input!$O$15),($B475&lt;=Input!$O$17)),Input!$O$16,0))+(IF(AND(($B475&gt;=Input!$C$7),($B475&lt;=Input!$O$19)),Input!$O$18,0))+(IF(AND(($B475&gt;Input!$O$19),($B475&lt;=Input!$O$21)),Input!$O$20,0))</f>
        <v>0</v>
      </c>
    </row>
    <row r="476" customFormat="false" ht="12.05" hidden="false" customHeight="false" outlineLevel="0" collapsed="false">
      <c r="A476" s="76" t="n">
        <v>472</v>
      </c>
      <c r="B476" s="77" t="n">
        <f aca="false">EOMONTH(Input!$C$7,A476)</f>
        <v>57284</v>
      </c>
      <c r="C476" s="77"/>
      <c r="D476" s="78" t="n">
        <f aca="false">(IF(AND(($B476&gt;=Input!$C$7),($B476&lt;=Input!$O$11)),Input!$O$10,0))+(IF(AND(($B476&gt;Input!$O$11),($B476&lt;=Input!$O$13)),Input!$O$12,0))+(IF(AND(($B476&gt;=Input!$C$7),($B476&lt;=Input!$O$15)),Input!$O$14,0))+(IF(AND(($B476&gt;Input!$O$15),($B476&lt;=Input!$O$17)),Input!$O$16,0))+(IF(AND(($B476&gt;=Input!$C$7),($B476&lt;=Input!$O$19)),Input!$O$18,0))+(IF(AND(($B476&gt;Input!$O$19),($B476&lt;=Input!$O$21)),Input!$O$20,0))</f>
        <v>0</v>
      </c>
    </row>
    <row r="477" customFormat="false" ht="12.05" hidden="false" customHeight="false" outlineLevel="0" collapsed="false">
      <c r="A477" s="76" t="n">
        <v>473</v>
      </c>
      <c r="B477" s="77" t="n">
        <f aca="false">EOMONTH(Input!$C$7,A477)</f>
        <v>57314</v>
      </c>
      <c r="C477" s="77"/>
      <c r="D477" s="78" t="n">
        <f aca="false">(IF(AND(($B477&gt;=Input!$C$7),($B477&lt;=Input!$O$11)),Input!$O$10,0))+(IF(AND(($B477&gt;Input!$O$11),($B477&lt;=Input!$O$13)),Input!$O$12,0))+(IF(AND(($B477&gt;=Input!$C$7),($B477&lt;=Input!$O$15)),Input!$O$14,0))+(IF(AND(($B477&gt;Input!$O$15),($B477&lt;=Input!$O$17)),Input!$O$16,0))+(IF(AND(($B477&gt;=Input!$C$7),($B477&lt;=Input!$O$19)),Input!$O$18,0))+(IF(AND(($B477&gt;Input!$O$19),($B477&lt;=Input!$O$21)),Input!$O$20,0))</f>
        <v>0</v>
      </c>
    </row>
    <row r="478" customFormat="false" ht="12.05" hidden="false" customHeight="false" outlineLevel="0" collapsed="false">
      <c r="A478" s="76" t="n">
        <v>474</v>
      </c>
      <c r="B478" s="77" t="n">
        <f aca="false">EOMONTH(Input!$C$7,A478)</f>
        <v>57345</v>
      </c>
      <c r="C478" s="77"/>
      <c r="D478" s="78" t="n">
        <f aca="false">(IF(AND(($B478&gt;=Input!$C$7),($B478&lt;=Input!$O$11)),Input!$O$10,0))+(IF(AND(($B478&gt;Input!$O$11),($B478&lt;=Input!$O$13)),Input!$O$12,0))+(IF(AND(($B478&gt;=Input!$C$7),($B478&lt;=Input!$O$15)),Input!$O$14,0))+(IF(AND(($B478&gt;Input!$O$15),($B478&lt;=Input!$O$17)),Input!$O$16,0))+(IF(AND(($B478&gt;=Input!$C$7),($B478&lt;=Input!$O$19)),Input!$O$18,0))+(IF(AND(($B478&gt;Input!$O$19),($B478&lt;=Input!$O$21)),Input!$O$20,0))</f>
        <v>0</v>
      </c>
    </row>
    <row r="479" customFormat="false" ht="12.05" hidden="false" customHeight="false" outlineLevel="0" collapsed="false">
      <c r="A479" s="76" t="n">
        <v>475</v>
      </c>
      <c r="B479" s="77" t="n">
        <f aca="false">EOMONTH(Input!$C$7,A479)</f>
        <v>57376</v>
      </c>
      <c r="C479" s="77"/>
      <c r="D479" s="78" t="n">
        <f aca="false">(IF(AND(($B479&gt;=Input!$C$7),($B479&lt;=Input!$O$11)),Input!$O$10,0))+(IF(AND(($B479&gt;Input!$O$11),($B479&lt;=Input!$O$13)),Input!$O$12,0))+(IF(AND(($B479&gt;=Input!$C$7),($B479&lt;=Input!$O$15)),Input!$O$14,0))+(IF(AND(($B479&gt;Input!$O$15),($B479&lt;=Input!$O$17)),Input!$O$16,0))+(IF(AND(($B479&gt;=Input!$C$7),($B479&lt;=Input!$O$19)),Input!$O$18,0))+(IF(AND(($B479&gt;Input!$O$19),($B479&lt;=Input!$O$21)),Input!$O$20,0))</f>
        <v>0</v>
      </c>
    </row>
    <row r="480" customFormat="false" ht="12.05" hidden="false" customHeight="false" outlineLevel="0" collapsed="false">
      <c r="A480" s="76" t="n">
        <v>476</v>
      </c>
      <c r="B480" s="77" t="n">
        <f aca="false">EOMONTH(Input!$C$7,A480)</f>
        <v>57404</v>
      </c>
      <c r="C480" s="77"/>
      <c r="D480" s="78" t="n">
        <f aca="false">(IF(AND(($B480&gt;=Input!$C$7),($B480&lt;=Input!$O$11)),Input!$O$10,0))+(IF(AND(($B480&gt;Input!$O$11),($B480&lt;=Input!$O$13)),Input!$O$12,0))+(IF(AND(($B480&gt;=Input!$C$7),($B480&lt;=Input!$O$15)),Input!$O$14,0))+(IF(AND(($B480&gt;Input!$O$15),($B480&lt;=Input!$O$17)),Input!$O$16,0))+(IF(AND(($B480&gt;=Input!$C$7),($B480&lt;=Input!$O$19)),Input!$O$18,0))+(IF(AND(($B480&gt;Input!$O$19),($B480&lt;=Input!$O$21)),Input!$O$20,0))</f>
        <v>0</v>
      </c>
    </row>
    <row r="481" customFormat="false" ht="12.05" hidden="false" customHeight="false" outlineLevel="0" collapsed="false">
      <c r="A481" s="76" t="n">
        <v>477</v>
      </c>
      <c r="B481" s="77" t="n">
        <f aca="false">EOMONTH(Input!$C$7,A481)</f>
        <v>57435</v>
      </c>
      <c r="C481" s="77"/>
      <c r="D481" s="78" t="n">
        <f aca="false">(IF(AND(($B481&gt;=Input!$C$7),($B481&lt;=Input!$O$11)),Input!$O$10,0))+(IF(AND(($B481&gt;Input!$O$11),($B481&lt;=Input!$O$13)),Input!$O$12,0))+(IF(AND(($B481&gt;=Input!$C$7),($B481&lt;=Input!$O$15)),Input!$O$14,0))+(IF(AND(($B481&gt;Input!$O$15),($B481&lt;=Input!$O$17)),Input!$O$16,0))+(IF(AND(($B481&gt;=Input!$C$7),($B481&lt;=Input!$O$19)),Input!$O$18,0))+(IF(AND(($B481&gt;Input!$O$19),($B481&lt;=Input!$O$21)),Input!$O$20,0))</f>
        <v>0</v>
      </c>
    </row>
    <row r="482" customFormat="false" ht="12.05" hidden="false" customHeight="false" outlineLevel="0" collapsed="false">
      <c r="A482" s="76" t="n">
        <v>478</v>
      </c>
      <c r="B482" s="77" t="n">
        <f aca="false">EOMONTH(Input!$C$7,A482)</f>
        <v>57465</v>
      </c>
      <c r="C482" s="77"/>
      <c r="D482" s="78" t="n">
        <f aca="false">(IF(AND(($B482&gt;=Input!$C$7),($B482&lt;=Input!$O$11)),Input!$O$10,0))+(IF(AND(($B482&gt;Input!$O$11),($B482&lt;=Input!$O$13)),Input!$O$12,0))+(IF(AND(($B482&gt;=Input!$C$7),($B482&lt;=Input!$O$15)),Input!$O$14,0))+(IF(AND(($B482&gt;Input!$O$15),($B482&lt;=Input!$O$17)),Input!$O$16,0))+(IF(AND(($B482&gt;=Input!$C$7),($B482&lt;=Input!$O$19)),Input!$O$18,0))+(IF(AND(($B482&gt;Input!$O$19),($B482&lt;=Input!$O$21)),Input!$O$20,0))</f>
        <v>0</v>
      </c>
    </row>
    <row r="483" customFormat="false" ht="12.05" hidden="false" customHeight="false" outlineLevel="0" collapsed="false">
      <c r="A483" s="76" t="n">
        <v>479</v>
      </c>
      <c r="B483" s="77" t="n">
        <f aca="false">EOMONTH(Input!$C$7,A483)</f>
        <v>57496</v>
      </c>
      <c r="C483" s="77"/>
      <c r="D483" s="78" t="n">
        <f aca="false">(IF(AND(($B483&gt;=Input!$C$7),($B483&lt;=Input!$O$11)),Input!$O$10,0))+(IF(AND(($B483&gt;Input!$O$11),($B483&lt;=Input!$O$13)),Input!$O$12,0))+(IF(AND(($B483&gt;=Input!$C$7),($B483&lt;=Input!$O$15)),Input!$O$14,0))+(IF(AND(($B483&gt;Input!$O$15),($B483&lt;=Input!$O$17)),Input!$O$16,0))+(IF(AND(($B483&gt;=Input!$C$7),($B483&lt;=Input!$O$19)),Input!$O$18,0))+(IF(AND(($B483&gt;Input!$O$19),($B483&lt;=Input!$O$21)),Input!$O$20,0))</f>
        <v>0</v>
      </c>
    </row>
    <row r="484" customFormat="false" ht="12.05" hidden="false" customHeight="false" outlineLevel="0" collapsed="false">
      <c r="A484" s="76" t="n">
        <v>480</v>
      </c>
      <c r="B484" s="77" t="n">
        <f aca="false">EOMONTH(Input!$C$7,A484)</f>
        <v>57526</v>
      </c>
      <c r="C484" s="77"/>
      <c r="D484" s="78" t="n">
        <f aca="false">(IF(AND(($B484&gt;=Input!$C$7),($B484&lt;=Input!$O$11)),Input!$O$10,0))+(IF(AND(($B484&gt;Input!$O$11),($B484&lt;=Input!$O$13)),Input!$O$12,0))+(IF(AND(($B484&gt;=Input!$C$7),($B484&lt;=Input!$O$15)),Input!$O$14,0))+(IF(AND(($B484&gt;Input!$O$15),($B484&lt;=Input!$O$17)),Input!$O$16,0))+(IF(AND(($B484&gt;=Input!$C$7),($B484&lt;=Input!$O$19)),Input!$O$18,0))+(IF(AND(($B484&gt;Input!$O$19),($B484&lt;=Input!$O$21)),Input!$O$20,0))</f>
        <v>0</v>
      </c>
    </row>
    <row r="485" customFormat="false" ht="12.05" hidden="false" customHeight="false" outlineLevel="0" collapsed="false">
      <c r="A485" s="76" t="n">
        <v>481</v>
      </c>
      <c r="B485" s="77" t="n">
        <f aca="false">EOMONTH(Input!$C$7,A485)</f>
        <v>57557</v>
      </c>
      <c r="C485" s="77"/>
      <c r="D485" s="78" t="n">
        <f aca="false">(IF(AND(($B485&gt;=Input!$C$7),($B485&lt;=Input!$O$11)),Input!$O$10,0))+(IF(AND(($B485&gt;Input!$O$11),($B485&lt;=Input!$O$13)),Input!$O$12,0))+(IF(AND(($B485&gt;=Input!$C$7),($B485&lt;=Input!$O$15)),Input!$O$14,0))+(IF(AND(($B485&gt;Input!$O$15),($B485&lt;=Input!$O$17)),Input!$O$16,0))+(IF(AND(($B485&gt;=Input!$C$7),($B485&lt;=Input!$O$19)),Input!$O$18,0))+(IF(AND(($B485&gt;Input!$O$19),($B485&lt;=Input!$O$21)),Input!$O$20,0))</f>
        <v>0</v>
      </c>
    </row>
    <row r="486" customFormat="false" ht="12.05" hidden="false" customHeight="false" outlineLevel="0" collapsed="false">
      <c r="A486" s="76" t="n">
        <v>482</v>
      </c>
      <c r="B486" s="77" t="n">
        <f aca="false">EOMONTH(Input!$C$7,A486)</f>
        <v>57588</v>
      </c>
      <c r="C486" s="77"/>
      <c r="D486" s="78" t="n">
        <f aca="false">(IF(AND(($B486&gt;=Input!$C$7),($B486&lt;=Input!$O$11)),Input!$O$10,0))+(IF(AND(($B486&gt;Input!$O$11),($B486&lt;=Input!$O$13)),Input!$O$12,0))+(IF(AND(($B486&gt;=Input!$C$7),($B486&lt;=Input!$O$15)),Input!$O$14,0))+(IF(AND(($B486&gt;Input!$O$15),($B486&lt;=Input!$O$17)),Input!$O$16,0))+(IF(AND(($B486&gt;=Input!$C$7),($B486&lt;=Input!$O$19)),Input!$O$18,0))+(IF(AND(($B486&gt;Input!$O$19),($B486&lt;=Input!$O$21)),Input!$O$20,0))</f>
        <v>0</v>
      </c>
    </row>
    <row r="487" customFormat="false" ht="12.05" hidden="false" customHeight="false" outlineLevel="0" collapsed="false">
      <c r="A487" s="76" t="n">
        <v>483</v>
      </c>
      <c r="B487" s="77" t="n">
        <f aca="false">EOMONTH(Input!$C$7,A487)</f>
        <v>57618</v>
      </c>
      <c r="C487" s="77"/>
      <c r="D487" s="78" t="n">
        <f aca="false">(IF(AND(($B487&gt;=Input!$C$7),($B487&lt;=Input!$O$11)),Input!$O$10,0))+(IF(AND(($B487&gt;Input!$O$11),($B487&lt;=Input!$O$13)),Input!$O$12,0))+(IF(AND(($B487&gt;=Input!$C$7),($B487&lt;=Input!$O$15)),Input!$O$14,0))+(IF(AND(($B487&gt;Input!$O$15),($B487&lt;=Input!$O$17)),Input!$O$16,0))+(IF(AND(($B487&gt;=Input!$C$7),($B487&lt;=Input!$O$19)),Input!$O$18,0))+(IF(AND(($B487&gt;Input!$O$19),($B487&lt;=Input!$O$21)),Input!$O$20,0))</f>
        <v>0</v>
      </c>
    </row>
    <row r="488" customFormat="false" ht="12.05" hidden="false" customHeight="false" outlineLevel="0" collapsed="false">
      <c r="A488" s="76" t="n">
        <v>484</v>
      </c>
      <c r="B488" s="77" t="n">
        <f aca="false">EOMONTH(Input!$C$7,A488)</f>
        <v>57649</v>
      </c>
      <c r="C488" s="77"/>
      <c r="D488" s="78" t="n">
        <f aca="false">(IF(AND(($B488&gt;=Input!$C$7),($B488&lt;=Input!$O$11)),Input!$O$10,0))+(IF(AND(($B488&gt;Input!$O$11),($B488&lt;=Input!$O$13)),Input!$O$12,0))+(IF(AND(($B488&gt;=Input!$C$7),($B488&lt;=Input!$O$15)),Input!$O$14,0))+(IF(AND(($B488&gt;Input!$O$15),($B488&lt;=Input!$O$17)),Input!$O$16,0))+(IF(AND(($B488&gt;=Input!$C$7),($B488&lt;=Input!$O$19)),Input!$O$18,0))+(IF(AND(($B488&gt;Input!$O$19),($B488&lt;=Input!$O$21)),Input!$O$20,0))</f>
        <v>0</v>
      </c>
    </row>
    <row r="489" customFormat="false" ht="12.05" hidden="false" customHeight="false" outlineLevel="0" collapsed="false">
      <c r="A489" s="76" t="n">
        <v>485</v>
      </c>
      <c r="B489" s="77" t="n">
        <f aca="false">EOMONTH(Input!$C$7,A489)</f>
        <v>57679</v>
      </c>
      <c r="C489" s="77"/>
      <c r="D489" s="78" t="n">
        <f aca="false">(IF(AND(($B489&gt;=Input!$C$7),($B489&lt;=Input!$O$11)),Input!$O$10,0))+(IF(AND(($B489&gt;Input!$O$11),($B489&lt;=Input!$O$13)),Input!$O$12,0))+(IF(AND(($B489&gt;=Input!$C$7),($B489&lt;=Input!$O$15)),Input!$O$14,0))+(IF(AND(($B489&gt;Input!$O$15),($B489&lt;=Input!$O$17)),Input!$O$16,0))+(IF(AND(($B489&gt;=Input!$C$7),($B489&lt;=Input!$O$19)),Input!$O$18,0))+(IF(AND(($B489&gt;Input!$O$19),($B489&lt;=Input!$O$21)),Input!$O$20,0))</f>
        <v>0</v>
      </c>
    </row>
    <row r="490" customFormat="false" ht="12.05" hidden="false" customHeight="false" outlineLevel="0" collapsed="false">
      <c r="A490" s="76" t="n">
        <v>486</v>
      </c>
      <c r="B490" s="77" t="n">
        <f aca="false">EOMONTH(Input!$C$7,A490)</f>
        <v>57710</v>
      </c>
      <c r="C490" s="77"/>
      <c r="D490" s="78" t="n">
        <f aca="false">(IF(AND(($B490&gt;=Input!$C$7),($B490&lt;=Input!$O$11)),Input!$O$10,0))+(IF(AND(($B490&gt;Input!$O$11),($B490&lt;=Input!$O$13)),Input!$O$12,0))+(IF(AND(($B490&gt;=Input!$C$7),($B490&lt;=Input!$O$15)),Input!$O$14,0))+(IF(AND(($B490&gt;Input!$O$15),($B490&lt;=Input!$O$17)),Input!$O$16,0))+(IF(AND(($B490&gt;=Input!$C$7),($B490&lt;=Input!$O$19)),Input!$O$18,0))+(IF(AND(($B490&gt;Input!$O$19),($B490&lt;=Input!$O$21)),Input!$O$20,0))</f>
        <v>0</v>
      </c>
    </row>
    <row r="491" customFormat="false" ht="12.05" hidden="false" customHeight="false" outlineLevel="0" collapsed="false">
      <c r="A491" s="76" t="n">
        <v>487</v>
      </c>
      <c r="B491" s="77" t="n">
        <f aca="false">EOMONTH(Input!$C$7,A491)</f>
        <v>57741</v>
      </c>
      <c r="C491" s="77"/>
      <c r="D491" s="78" t="n">
        <f aca="false">(IF(AND(($B491&gt;=Input!$C$7),($B491&lt;=Input!$O$11)),Input!$O$10,0))+(IF(AND(($B491&gt;Input!$O$11),($B491&lt;=Input!$O$13)),Input!$O$12,0))+(IF(AND(($B491&gt;=Input!$C$7),($B491&lt;=Input!$O$15)),Input!$O$14,0))+(IF(AND(($B491&gt;Input!$O$15),($B491&lt;=Input!$O$17)),Input!$O$16,0))+(IF(AND(($B491&gt;=Input!$C$7),($B491&lt;=Input!$O$19)),Input!$O$18,0))+(IF(AND(($B491&gt;Input!$O$19),($B491&lt;=Input!$O$21)),Input!$O$20,0))</f>
        <v>0</v>
      </c>
    </row>
    <row r="492" customFormat="false" ht="12.05" hidden="false" customHeight="false" outlineLevel="0" collapsed="false">
      <c r="A492" s="76" t="n">
        <v>488</v>
      </c>
      <c r="B492" s="77" t="n">
        <f aca="false">EOMONTH(Input!$C$7,A492)</f>
        <v>57769</v>
      </c>
      <c r="C492" s="77"/>
      <c r="D492" s="78" t="n">
        <f aca="false">(IF(AND(($B492&gt;=Input!$C$7),($B492&lt;=Input!$O$11)),Input!$O$10,0))+(IF(AND(($B492&gt;Input!$O$11),($B492&lt;=Input!$O$13)),Input!$O$12,0))+(IF(AND(($B492&gt;=Input!$C$7),($B492&lt;=Input!$O$15)),Input!$O$14,0))+(IF(AND(($B492&gt;Input!$O$15),($B492&lt;=Input!$O$17)),Input!$O$16,0))+(IF(AND(($B492&gt;=Input!$C$7),($B492&lt;=Input!$O$19)),Input!$O$18,0))+(IF(AND(($B492&gt;Input!$O$19),($B492&lt;=Input!$O$21)),Input!$O$20,0))</f>
        <v>0</v>
      </c>
    </row>
    <row r="493" customFormat="false" ht="12.05" hidden="false" customHeight="false" outlineLevel="0" collapsed="false">
      <c r="A493" s="76" t="n">
        <v>489</v>
      </c>
      <c r="B493" s="77" t="n">
        <f aca="false">EOMONTH(Input!$C$7,A493)</f>
        <v>57800</v>
      </c>
      <c r="C493" s="77"/>
      <c r="D493" s="78" t="n">
        <f aca="false">(IF(AND(($B493&gt;=Input!$C$7),($B493&lt;=Input!$O$11)),Input!$O$10,0))+(IF(AND(($B493&gt;Input!$O$11),($B493&lt;=Input!$O$13)),Input!$O$12,0))+(IF(AND(($B493&gt;=Input!$C$7),($B493&lt;=Input!$O$15)),Input!$O$14,0))+(IF(AND(($B493&gt;Input!$O$15),($B493&lt;=Input!$O$17)),Input!$O$16,0))+(IF(AND(($B493&gt;=Input!$C$7),($B493&lt;=Input!$O$19)),Input!$O$18,0))+(IF(AND(($B493&gt;Input!$O$19),($B493&lt;=Input!$O$21)),Input!$O$20,0))</f>
        <v>0</v>
      </c>
    </row>
    <row r="494" customFormat="false" ht="12.05" hidden="false" customHeight="false" outlineLevel="0" collapsed="false">
      <c r="A494" s="76" t="n">
        <v>490</v>
      </c>
      <c r="B494" s="77" t="n">
        <f aca="false">EOMONTH(Input!$C$7,A494)</f>
        <v>57830</v>
      </c>
      <c r="C494" s="77"/>
      <c r="D494" s="78" t="n">
        <f aca="false">(IF(AND(($B494&gt;=Input!$C$7),($B494&lt;=Input!$O$11)),Input!$O$10,0))+(IF(AND(($B494&gt;Input!$O$11),($B494&lt;=Input!$O$13)),Input!$O$12,0))+(IF(AND(($B494&gt;=Input!$C$7),($B494&lt;=Input!$O$15)),Input!$O$14,0))+(IF(AND(($B494&gt;Input!$O$15),($B494&lt;=Input!$O$17)),Input!$O$16,0))+(IF(AND(($B494&gt;=Input!$C$7),($B494&lt;=Input!$O$19)),Input!$O$18,0))+(IF(AND(($B494&gt;Input!$O$19),($B494&lt;=Input!$O$21)),Input!$O$20,0))</f>
        <v>0</v>
      </c>
    </row>
    <row r="495" customFormat="false" ht="12.05" hidden="false" customHeight="false" outlineLevel="0" collapsed="false">
      <c r="A495" s="76" t="n">
        <v>491</v>
      </c>
      <c r="B495" s="77" t="n">
        <f aca="false">EOMONTH(Input!$C$7,A495)</f>
        <v>57861</v>
      </c>
      <c r="C495" s="77"/>
      <c r="D495" s="78" t="n">
        <f aca="false">(IF(AND(($B495&gt;=Input!$C$7),($B495&lt;=Input!$O$11)),Input!$O$10,0))+(IF(AND(($B495&gt;Input!$O$11),($B495&lt;=Input!$O$13)),Input!$O$12,0))+(IF(AND(($B495&gt;=Input!$C$7),($B495&lt;=Input!$O$15)),Input!$O$14,0))+(IF(AND(($B495&gt;Input!$O$15),($B495&lt;=Input!$O$17)),Input!$O$16,0))+(IF(AND(($B495&gt;=Input!$C$7),($B495&lt;=Input!$O$19)),Input!$O$18,0))+(IF(AND(($B495&gt;Input!$O$19),($B495&lt;=Input!$O$21)),Input!$O$20,0))</f>
        <v>0</v>
      </c>
    </row>
    <row r="496" customFormat="false" ht="12.05" hidden="false" customHeight="false" outlineLevel="0" collapsed="false">
      <c r="A496" s="76" t="n">
        <v>492</v>
      </c>
      <c r="B496" s="77" t="n">
        <f aca="false">EOMONTH(Input!$C$7,A496)</f>
        <v>57891</v>
      </c>
      <c r="C496" s="77"/>
      <c r="D496" s="78" t="n">
        <f aca="false">(IF(AND(($B496&gt;=Input!$C$7),($B496&lt;=Input!$O$11)),Input!$O$10,0))+(IF(AND(($B496&gt;Input!$O$11),($B496&lt;=Input!$O$13)),Input!$O$12,0))+(IF(AND(($B496&gt;=Input!$C$7),($B496&lt;=Input!$O$15)),Input!$O$14,0))+(IF(AND(($B496&gt;Input!$O$15),($B496&lt;=Input!$O$17)),Input!$O$16,0))+(IF(AND(($B496&gt;=Input!$C$7),($B496&lt;=Input!$O$19)),Input!$O$18,0))+(IF(AND(($B496&gt;Input!$O$19),($B496&lt;=Input!$O$21)),Input!$O$20,0))</f>
        <v>0</v>
      </c>
    </row>
    <row r="497" customFormat="false" ht="12.05" hidden="false" customHeight="false" outlineLevel="0" collapsed="false">
      <c r="A497" s="76" t="n">
        <v>493</v>
      </c>
      <c r="B497" s="77" t="n">
        <f aca="false">EOMONTH(Input!$C$7,A497)</f>
        <v>57922</v>
      </c>
      <c r="C497" s="77"/>
      <c r="D497" s="78" t="n">
        <f aca="false">(IF(AND(($B497&gt;=Input!$C$7),($B497&lt;=Input!$O$11)),Input!$O$10,0))+(IF(AND(($B497&gt;Input!$O$11),($B497&lt;=Input!$O$13)),Input!$O$12,0))+(IF(AND(($B497&gt;=Input!$C$7),($B497&lt;=Input!$O$15)),Input!$O$14,0))+(IF(AND(($B497&gt;Input!$O$15),($B497&lt;=Input!$O$17)),Input!$O$16,0))+(IF(AND(($B497&gt;=Input!$C$7),($B497&lt;=Input!$O$19)),Input!$O$18,0))+(IF(AND(($B497&gt;Input!$O$19),($B497&lt;=Input!$O$21)),Input!$O$20,0))</f>
        <v>0</v>
      </c>
    </row>
    <row r="498" customFormat="false" ht="12.05" hidden="false" customHeight="false" outlineLevel="0" collapsed="false">
      <c r="A498" s="76" t="n">
        <v>494</v>
      </c>
      <c r="B498" s="77" t="n">
        <f aca="false">EOMONTH(Input!$C$7,A498)</f>
        <v>57953</v>
      </c>
      <c r="C498" s="77"/>
      <c r="D498" s="78" t="n">
        <f aca="false">(IF(AND(($B498&gt;=Input!$C$7),($B498&lt;=Input!$O$11)),Input!$O$10,0))+(IF(AND(($B498&gt;Input!$O$11),($B498&lt;=Input!$O$13)),Input!$O$12,0))+(IF(AND(($B498&gt;=Input!$C$7),($B498&lt;=Input!$O$15)),Input!$O$14,0))+(IF(AND(($B498&gt;Input!$O$15),($B498&lt;=Input!$O$17)),Input!$O$16,0))+(IF(AND(($B498&gt;=Input!$C$7),($B498&lt;=Input!$O$19)),Input!$O$18,0))+(IF(AND(($B498&gt;Input!$O$19),($B498&lt;=Input!$O$21)),Input!$O$20,0))</f>
        <v>0</v>
      </c>
    </row>
    <row r="499" customFormat="false" ht="12.05" hidden="false" customHeight="false" outlineLevel="0" collapsed="false">
      <c r="A499" s="76" t="n">
        <v>495</v>
      </c>
      <c r="B499" s="77" t="n">
        <f aca="false">EOMONTH(Input!$C$7,A499)</f>
        <v>57983</v>
      </c>
      <c r="C499" s="77"/>
      <c r="D499" s="78" t="n">
        <f aca="false">(IF(AND(($B499&gt;=Input!$C$7),($B499&lt;=Input!$O$11)),Input!$O$10,0))+(IF(AND(($B499&gt;Input!$O$11),($B499&lt;=Input!$O$13)),Input!$O$12,0))+(IF(AND(($B499&gt;=Input!$C$7),($B499&lt;=Input!$O$15)),Input!$O$14,0))+(IF(AND(($B499&gt;Input!$O$15),($B499&lt;=Input!$O$17)),Input!$O$16,0))+(IF(AND(($B499&gt;=Input!$C$7),($B499&lt;=Input!$O$19)),Input!$O$18,0))+(IF(AND(($B499&gt;Input!$O$19),($B499&lt;=Input!$O$21)),Input!$O$20,0))</f>
        <v>0</v>
      </c>
    </row>
    <row r="500" customFormat="false" ht="12.05" hidden="false" customHeight="false" outlineLevel="0" collapsed="false">
      <c r="A500" s="76" t="n">
        <v>496</v>
      </c>
      <c r="B500" s="77" t="n">
        <f aca="false">EOMONTH(Input!$C$7,A500)</f>
        <v>58014</v>
      </c>
      <c r="C500" s="77"/>
      <c r="D500" s="78" t="n">
        <f aca="false">(IF(AND(($B500&gt;=Input!$C$7),($B500&lt;=Input!$O$11)),Input!$O$10,0))+(IF(AND(($B500&gt;Input!$O$11),($B500&lt;=Input!$O$13)),Input!$O$12,0))+(IF(AND(($B500&gt;=Input!$C$7),($B500&lt;=Input!$O$15)),Input!$O$14,0))+(IF(AND(($B500&gt;Input!$O$15),($B500&lt;=Input!$O$17)),Input!$O$16,0))+(IF(AND(($B500&gt;=Input!$C$7),($B500&lt;=Input!$O$19)),Input!$O$18,0))+(IF(AND(($B500&gt;Input!$O$19),($B500&lt;=Input!$O$21)),Input!$O$20,0))</f>
        <v>0</v>
      </c>
    </row>
    <row r="501" customFormat="false" ht="12.05" hidden="false" customHeight="false" outlineLevel="0" collapsed="false">
      <c r="A501" s="76" t="n">
        <v>497</v>
      </c>
      <c r="B501" s="77" t="n">
        <f aca="false">EOMONTH(Input!$C$7,A501)</f>
        <v>58044</v>
      </c>
      <c r="C501" s="77"/>
      <c r="D501" s="78" t="n">
        <f aca="false">(IF(AND(($B501&gt;=Input!$C$7),($B501&lt;=Input!$O$11)),Input!$O$10,0))+(IF(AND(($B501&gt;Input!$O$11),($B501&lt;=Input!$O$13)),Input!$O$12,0))+(IF(AND(($B501&gt;=Input!$C$7),($B501&lt;=Input!$O$15)),Input!$O$14,0))+(IF(AND(($B501&gt;Input!$O$15),($B501&lt;=Input!$O$17)),Input!$O$16,0))+(IF(AND(($B501&gt;=Input!$C$7),($B501&lt;=Input!$O$19)),Input!$O$18,0))+(IF(AND(($B501&gt;Input!$O$19),($B501&lt;=Input!$O$21)),Input!$O$20,0))</f>
        <v>0</v>
      </c>
    </row>
    <row r="502" customFormat="false" ht="12.05" hidden="false" customHeight="false" outlineLevel="0" collapsed="false">
      <c r="A502" s="76" t="n">
        <v>498</v>
      </c>
      <c r="B502" s="77" t="n">
        <f aca="false">EOMONTH(Input!$C$7,A502)</f>
        <v>58075</v>
      </c>
      <c r="C502" s="77"/>
      <c r="D502" s="78" t="n">
        <f aca="false">(IF(AND(($B502&gt;=Input!$C$7),($B502&lt;=Input!$O$11)),Input!$O$10,0))+(IF(AND(($B502&gt;Input!$O$11),($B502&lt;=Input!$O$13)),Input!$O$12,0))+(IF(AND(($B502&gt;=Input!$C$7),($B502&lt;=Input!$O$15)),Input!$O$14,0))+(IF(AND(($B502&gt;Input!$O$15),($B502&lt;=Input!$O$17)),Input!$O$16,0))+(IF(AND(($B502&gt;=Input!$C$7),($B502&lt;=Input!$O$19)),Input!$O$18,0))+(IF(AND(($B502&gt;Input!$O$19),($B502&lt;=Input!$O$21)),Input!$O$20,0))</f>
        <v>0</v>
      </c>
    </row>
    <row r="503" customFormat="false" ht="12.05" hidden="false" customHeight="false" outlineLevel="0" collapsed="false">
      <c r="A503" s="76" t="n">
        <v>499</v>
      </c>
      <c r="B503" s="77" t="n">
        <f aca="false">EOMONTH(Input!$C$7,A503)</f>
        <v>58106</v>
      </c>
      <c r="C503" s="77"/>
      <c r="D503" s="78" t="n">
        <f aca="false">(IF(AND(($B503&gt;=Input!$C$7),($B503&lt;=Input!$O$11)),Input!$O$10,0))+(IF(AND(($B503&gt;Input!$O$11),($B503&lt;=Input!$O$13)),Input!$O$12,0))+(IF(AND(($B503&gt;=Input!$C$7),($B503&lt;=Input!$O$15)),Input!$O$14,0))+(IF(AND(($B503&gt;Input!$O$15),($B503&lt;=Input!$O$17)),Input!$O$16,0))+(IF(AND(($B503&gt;=Input!$C$7),($B503&lt;=Input!$O$19)),Input!$O$18,0))+(IF(AND(($B503&gt;Input!$O$19),($B503&lt;=Input!$O$21)),Input!$O$20,0))</f>
        <v>0</v>
      </c>
    </row>
    <row r="504" customFormat="false" ht="12.05" hidden="false" customHeight="false" outlineLevel="0" collapsed="false">
      <c r="A504" s="76" t="n">
        <v>500</v>
      </c>
      <c r="B504" s="77" t="n">
        <f aca="false">EOMONTH(Input!$C$7,A504)</f>
        <v>58134</v>
      </c>
      <c r="C504" s="77"/>
      <c r="D504" s="78" t="n">
        <f aca="false">(IF(AND(($B504&gt;=Input!$C$7),($B504&lt;=Input!$O$11)),Input!$O$10,0))+(IF(AND(($B504&gt;Input!$O$11),($B504&lt;=Input!$O$13)),Input!$O$12,0))+(IF(AND(($B504&gt;=Input!$C$7),($B504&lt;=Input!$O$15)),Input!$O$14,0))+(IF(AND(($B504&gt;Input!$O$15),($B504&lt;=Input!$O$17)),Input!$O$16,0))+(IF(AND(($B504&gt;=Input!$C$7),($B504&lt;=Input!$O$19)),Input!$O$18,0))+(IF(AND(($B504&gt;Input!$O$19),($B504&lt;=Input!$O$21)),Input!$O$20,0))</f>
        <v>0</v>
      </c>
    </row>
    <row r="505" customFormat="false" ht="12.05" hidden="false" customHeight="false" outlineLevel="0" collapsed="false">
      <c r="A505" s="76" t="n">
        <v>501</v>
      </c>
      <c r="B505" s="77" t="n">
        <f aca="false">EOMONTH(Input!$C$7,A505)</f>
        <v>58165</v>
      </c>
      <c r="C505" s="77"/>
      <c r="D505" s="78" t="n">
        <f aca="false">(IF(AND(($B505&gt;=Input!$C$7),($B505&lt;=Input!$O$11)),Input!$O$10,0))+(IF(AND(($B505&gt;Input!$O$11),($B505&lt;=Input!$O$13)),Input!$O$12,0))+(IF(AND(($B505&gt;=Input!$C$7),($B505&lt;=Input!$O$15)),Input!$O$14,0))+(IF(AND(($B505&gt;Input!$O$15),($B505&lt;=Input!$O$17)),Input!$O$16,0))+(IF(AND(($B505&gt;=Input!$C$7),($B505&lt;=Input!$O$19)),Input!$O$18,0))+(IF(AND(($B505&gt;Input!$O$19),($B505&lt;=Input!$O$21)),Input!$O$20,0))</f>
        <v>0</v>
      </c>
    </row>
    <row r="506" customFormat="false" ht="12.05" hidden="false" customHeight="false" outlineLevel="0" collapsed="false">
      <c r="A506" s="76" t="n">
        <v>502</v>
      </c>
      <c r="B506" s="77" t="n">
        <f aca="false">EOMONTH(Input!$C$7,A506)</f>
        <v>58195</v>
      </c>
      <c r="C506" s="77"/>
      <c r="D506" s="78" t="n">
        <f aca="false">(IF(AND(($B506&gt;=Input!$C$7),($B506&lt;=Input!$O$11)),Input!$O$10,0))+(IF(AND(($B506&gt;Input!$O$11),($B506&lt;=Input!$O$13)),Input!$O$12,0))+(IF(AND(($B506&gt;=Input!$C$7),($B506&lt;=Input!$O$15)),Input!$O$14,0))+(IF(AND(($B506&gt;Input!$O$15),($B506&lt;=Input!$O$17)),Input!$O$16,0))+(IF(AND(($B506&gt;=Input!$C$7),($B506&lt;=Input!$O$19)),Input!$O$18,0))+(IF(AND(($B506&gt;Input!$O$19),($B506&lt;=Input!$O$21)),Input!$O$20,0))</f>
        <v>0</v>
      </c>
    </row>
    <row r="507" customFormat="false" ht="12.05" hidden="false" customHeight="false" outlineLevel="0" collapsed="false">
      <c r="A507" s="76" t="n">
        <v>503</v>
      </c>
      <c r="B507" s="77" t="n">
        <f aca="false">EOMONTH(Input!$C$7,A507)</f>
        <v>58226</v>
      </c>
      <c r="C507" s="77"/>
      <c r="D507" s="78" t="n">
        <f aca="false">(IF(AND(($B507&gt;=Input!$C$7),($B507&lt;=Input!$O$11)),Input!$O$10,0))+(IF(AND(($B507&gt;Input!$O$11),($B507&lt;=Input!$O$13)),Input!$O$12,0))+(IF(AND(($B507&gt;=Input!$C$7),($B507&lt;=Input!$O$15)),Input!$O$14,0))+(IF(AND(($B507&gt;Input!$O$15),($B507&lt;=Input!$O$17)),Input!$O$16,0))+(IF(AND(($B507&gt;=Input!$C$7),($B507&lt;=Input!$O$19)),Input!$O$18,0))+(IF(AND(($B507&gt;Input!$O$19),($B507&lt;=Input!$O$21)),Input!$O$20,0))</f>
        <v>0</v>
      </c>
    </row>
    <row r="508" customFormat="false" ht="12.05" hidden="false" customHeight="false" outlineLevel="0" collapsed="false">
      <c r="A508" s="76" t="n">
        <v>504</v>
      </c>
      <c r="B508" s="77" t="n">
        <f aca="false">EOMONTH(Input!$C$7,A508)</f>
        <v>58256</v>
      </c>
      <c r="C508" s="77"/>
      <c r="D508" s="78" t="n">
        <f aca="false">(IF(AND(($B508&gt;=Input!$C$7),($B508&lt;=Input!$O$11)),Input!$O$10,0))+(IF(AND(($B508&gt;Input!$O$11),($B508&lt;=Input!$O$13)),Input!$O$12,0))+(IF(AND(($B508&gt;=Input!$C$7),($B508&lt;=Input!$O$15)),Input!$O$14,0))+(IF(AND(($B508&gt;Input!$O$15),($B508&lt;=Input!$O$17)),Input!$O$16,0))+(IF(AND(($B508&gt;=Input!$C$7),($B508&lt;=Input!$O$19)),Input!$O$18,0))+(IF(AND(($B508&gt;Input!$O$19),($B508&lt;=Input!$O$21)),Input!$O$20,0))</f>
        <v>0</v>
      </c>
    </row>
    <row r="509" customFormat="false" ht="12.05" hidden="false" customHeight="false" outlineLevel="0" collapsed="false">
      <c r="A509" s="76" t="n">
        <v>505</v>
      </c>
      <c r="B509" s="77" t="n">
        <f aca="false">EOMONTH(Input!$C$7,A509)</f>
        <v>58287</v>
      </c>
      <c r="C509" s="77"/>
      <c r="D509" s="78" t="n">
        <f aca="false">(IF(AND(($B509&gt;=Input!$C$7),($B509&lt;=Input!$O$11)),Input!$O$10,0))+(IF(AND(($B509&gt;Input!$O$11),($B509&lt;=Input!$O$13)),Input!$O$12,0))+(IF(AND(($B509&gt;=Input!$C$7),($B509&lt;=Input!$O$15)),Input!$O$14,0))+(IF(AND(($B509&gt;Input!$O$15),($B509&lt;=Input!$O$17)),Input!$O$16,0))+(IF(AND(($B509&gt;=Input!$C$7),($B509&lt;=Input!$O$19)),Input!$O$18,0))+(IF(AND(($B509&gt;Input!$O$19),($B509&lt;=Input!$O$21)),Input!$O$20,0))</f>
        <v>0</v>
      </c>
    </row>
    <row r="510" customFormat="false" ht="12.05" hidden="false" customHeight="false" outlineLevel="0" collapsed="false">
      <c r="A510" s="76" t="n">
        <v>506</v>
      </c>
      <c r="B510" s="77" t="n">
        <f aca="false">EOMONTH(Input!$C$7,A510)</f>
        <v>58318</v>
      </c>
      <c r="C510" s="77"/>
      <c r="D510" s="78" t="n">
        <f aca="false">(IF(AND(($B510&gt;=Input!$C$7),($B510&lt;=Input!$O$11)),Input!$O$10,0))+(IF(AND(($B510&gt;Input!$O$11),($B510&lt;=Input!$O$13)),Input!$O$12,0))+(IF(AND(($B510&gt;=Input!$C$7),($B510&lt;=Input!$O$15)),Input!$O$14,0))+(IF(AND(($B510&gt;Input!$O$15),($B510&lt;=Input!$O$17)),Input!$O$16,0))+(IF(AND(($B510&gt;=Input!$C$7),($B510&lt;=Input!$O$19)),Input!$O$18,0))+(IF(AND(($B510&gt;Input!$O$19),($B510&lt;=Input!$O$21)),Input!$O$20,0))</f>
        <v>0</v>
      </c>
    </row>
    <row r="511" customFormat="false" ht="12.05" hidden="false" customHeight="false" outlineLevel="0" collapsed="false">
      <c r="A511" s="76" t="n">
        <v>507</v>
      </c>
      <c r="B511" s="77" t="n">
        <f aca="false">EOMONTH(Input!$C$7,A511)</f>
        <v>58348</v>
      </c>
      <c r="C511" s="77"/>
      <c r="D511" s="78" t="n">
        <f aca="false">(IF(AND(($B511&gt;=Input!$C$7),($B511&lt;=Input!$O$11)),Input!$O$10,0))+(IF(AND(($B511&gt;Input!$O$11),($B511&lt;=Input!$O$13)),Input!$O$12,0))+(IF(AND(($B511&gt;=Input!$C$7),($B511&lt;=Input!$O$15)),Input!$O$14,0))+(IF(AND(($B511&gt;Input!$O$15),($B511&lt;=Input!$O$17)),Input!$O$16,0))+(IF(AND(($B511&gt;=Input!$C$7),($B511&lt;=Input!$O$19)),Input!$O$18,0))+(IF(AND(($B511&gt;Input!$O$19),($B511&lt;=Input!$O$21)),Input!$O$20,0))</f>
        <v>0</v>
      </c>
    </row>
    <row r="512" customFormat="false" ht="12.05" hidden="false" customHeight="false" outlineLevel="0" collapsed="false">
      <c r="A512" s="76" t="n">
        <v>508</v>
      </c>
      <c r="B512" s="77" t="n">
        <f aca="false">EOMONTH(Input!$C$7,A512)</f>
        <v>58379</v>
      </c>
      <c r="C512" s="77"/>
      <c r="D512" s="78" t="n">
        <f aca="false">(IF(AND(($B512&gt;=Input!$C$7),($B512&lt;=Input!$O$11)),Input!$O$10,0))+(IF(AND(($B512&gt;Input!$O$11),($B512&lt;=Input!$O$13)),Input!$O$12,0))+(IF(AND(($B512&gt;=Input!$C$7),($B512&lt;=Input!$O$15)),Input!$O$14,0))+(IF(AND(($B512&gt;Input!$O$15),($B512&lt;=Input!$O$17)),Input!$O$16,0))+(IF(AND(($B512&gt;=Input!$C$7),($B512&lt;=Input!$O$19)),Input!$O$18,0))+(IF(AND(($B512&gt;Input!$O$19),($B512&lt;=Input!$O$21)),Input!$O$20,0))</f>
        <v>0</v>
      </c>
    </row>
    <row r="513" customFormat="false" ht="12.05" hidden="false" customHeight="false" outlineLevel="0" collapsed="false">
      <c r="A513" s="76" t="n">
        <v>509</v>
      </c>
      <c r="B513" s="77" t="n">
        <f aca="false">EOMONTH(Input!$C$7,A513)</f>
        <v>58409</v>
      </c>
      <c r="C513" s="77"/>
      <c r="D513" s="78" t="n">
        <f aca="false">(IF(AND(($B513&gt;=Input!$C$7),($B513&lt;=Input!$O$11)),Input!$O$10,0))+(IF(AND(($B513&gt;Input!$O$11),($B513&lt;=Input!$O$13)),Input!$O$12,0))+(IF(AND(($B513&gt;=Input!$C$7),($B513&lt;=Input!$O$15)),Input!$O$14,0))+(IF(AND(($B513&gt;Input!$O$15),($B513&lt;=Input!$O$17)),Input!$O$16,0))+(IF(AND(($B513&gt;=Input!$C$7),($B513&lt;=Input!$O$19)),Input!$O$18,0))+(IF(AND(($B513&gt;Input!$O$19),($B513&lt;=Input!$O$21)),Input!$O$20,0))</f>
        <v>0</v>
      </c>
    </row>
    <row r="514" customFormat="false" ht="12.05" hidden="false" customHeight="false" outlineLevel="0" collapsed="false">
      <c r="A514" s="76" t="n">
        <v>510</v>
      </c>
      <c r="B514" s="77" t="n">
        <f aca="false">EOMONTH(Input!$C$7,A514)</f>
        <v>58440</v>
      </c>
      <c r="C514" s="77"/>
      <c r="D514" s="78" t="n">
        <f aca="false">(IF(AND(($B514&gt;=Input!$C$7),($B514&lt;=Input!$O$11)),Input!$O$10,0))+(IF(AND(($B514&gt;Input!$O$11),($B514&lt;=Input!$O$13)),Input!$O$12,0))+(IF(AND(($B514&gt;=Input!$C$7),($B514&lt;=Input!$O$15)),Input!$O$14,0))+(IF(AND(($B514&gt;Input!$O$15),($B514&lt;=Input!$O$17)),Input!$O$16,0))+(IF(AND(($B514&gt;=Input!$C$7),($B514&lt;=Input!$O$19)),Input!$O$18,0))+(IF(AND(($B514&gt;Input!$O$19),($B514&lt;=Input!$O$21)),Input!$O$20,0))</f>
        <v>0</v>
      </c>
    </row>
    <row r="515" customFormat="false" ht="12.05" hidden="false" customHeight="false" outlineLevel="0" collapsed="false">
      <c r="A515" s="76" t="n">
        <v>511</v>
      </c>
      <c r="B515" s="77" t="n">
        <f aca="false">EOMONTH(Input!$C$7,A515)</f>
        <v>58471</v>
      </c>
      <c r="C515" s="77"/>
      <c r="D515" s="78" t="n">
        <f aca="false">(IF(AND(($B515&gt;=Input!$C$7),($B515&lt;=Input!$O$11)),Input!$O$10,0))+(IF(AND(($B515&gt;Input!$O$11),($B515&lt;=Input!$O$13)),Input!$O$12,0))+(IF(AND(($B515&gt;=Input!$C$7),($B515&lt;=Input!$O$15)),Input!$O$14,0))+(IF(AND(($B515&gt;Input!$O$15),($B515&lt;=Input!$O$17)),Input!$O$16,0))+(IF(AND(($B515&gt;=Input!$C$7),($B515&lt;=Input!$O$19)),Input!$O$18,0))+(IF(AND(($B515&gt;Input!$O$19),($B515&lt;=Input!$O$21)),Input!$O$20,0))</f>
        <v>0</v>
      </c>
    </row>
    <row r="516" customFormat="false" ht="12.05" hidden="false" customHeight="false" outlineLevel="0" collapsed="false">
      <c r="A516" s="76" t="n">
        <v>512</v>
      </c>
      <c r="B516" s="77" t="n">
        <f aca="false">EOMONTH(Input!$C$7,A516)</f>
        <v>58500</v>
      </c>
      <c r="C516" s="77"/>
      <c r="D516" s="78" t="n">
        <f aca="false">(IF(AND(($B516&gt;=Input!$C$7),($B516&lt;=Input!$O$11)),Input!$O$10,0))+(IF(AND(($B516&gt;Input!$O$11),($B516&lt;=Input!$O$13)),Input!$O$12,0))+(IF(AND(($B516&gt;=Input!$C$7),($B516&lt;=Input!$O$15)),Input!$O$14,0))+(IF(AND(($B516&gt;Input!$O$15),($B516&lt;=Input!$O$17)),Input!$O$16,0))+(IF(AND(($B516&gt;=Input!$C$7),($B516&lt;=Input!$O$19)),Input!$O$18,0))+(IF(AND(($B516&gt;Input!$O$19),($B516&lt;=Input!$O$21)),Input!$O$20,0))</f>
        <v>0</v>
      </c>
    </row>
    <row r="517" customFormat="false" ht="12.05" hidden="false" customHeight="false" outlineLevel="0" collapsed="false">
      <c r="A517" s="76" t="n">
        <v>513</v>
      </c>
      <c r="B517" s="77" t="n">
        <f aca="false">EOMONTH(Input!$C$7,A517)</f>
        <v>58531</v>
      </c>
      <c r="C517" s="77"/>
      <c r="D517" s="78" t="n">
        <f aca="false">(IF(AND(($B517&gt;=Input!$C$7),($B517&lt;=Input!$O$11)),Input!$O$10,0))+(IF(AND(($B517&gt;Input!$O$11),($B517&lt;=Input!$O$13)),Input!$O$12,0))+(IF(AND(($B517&gt;=Input!$C$7),($B517&lt;=Input!$O$15)),Input!$O$14,0))+(IF(AND(($B517&gt;Input!$O$15),($B517&lt;=Input!$O$17)),Input!$O$16,0))+(IF(AND(($B517&gt;=Input!$C$7),($B517&lt;=Input!$O$19)),Input!$O$18,0))+(IF(AND(($B517&gt;Input!$O$19),($B517&lt;=Input!$O$21)),Input!$O$20,0))</f>
        <v>0</v>
      </c>
    </row>
    <row r="518" customFormat="false" ht="12.05" hidden="false" customHeight="false" outlineLevel="0" collapsed="false">
      <c r="A518" s="76" t="n">
        <v>514</v>
      </c>
      <c r="B518" s="77" t="n">
        <f aca="false">EOMONTH(Input!$C$7,A518)</f>
        <v>58561</v>
      </c>
      <c r="C518" s="77"/>
      <c r="D518" s="78" t="n">
        <f aca="false">(IF(AND(($B518&gt;=Input!$C$7),($B518&lt;=Input!$O$11)),Input!$O$10,0))+(IF(AND(($B518&gt;Input!$O$11),($B518&lt;=Input!$O$13)),Input!$O$12,0))+(IF(AND(($B518&gt;=Input!$C$7),($B518&lt;=Input!$O$15)),Input!$O$14,0))+(IF(AND(($B518&gt;Input!$O$15),($B518&lt;=Input!$O$17)),Input!$O$16,0))+(IF(AND(($B518&gt;=Input!$C$7),($B518&lt;=Input!$O$19)),Input!$O$18,0))+(IF(AND(($B518&gt;Input!$O$19),($B518&lt;=Input!$O$21)),Input!$O$20,0))</f>
        <v>0</v>
      </c>
    </row>
    <row r="519" customFormat="false" ht="12.05" hidden="false" customHeight="false" outlineLevel="0" collapsed="false">
      <c r="A519" s="76" t="n">
        <v>515</v>
      </c>
      <c r="B519" s="77" t="n">
        <f aca="false">EOMONTH(Input!$C$7,A519)</f>
        <v>58592</v>
      </c>
      <c r="C519" s="77"/>
      <c r="D519" s="78" t="n">
        <f aca="false">(IF(AND(($B519&gt;=Input!$C$7),($B519&lt;=Input!$O$11)),Input!$O$10,0))+(IF(AND(($B519&gt;Input!$O$11),($B519&lt;=Input!$O$13)),Input!$O$12,0))+(IF(AND(($B519&gt;=Input!$C$7),($B519&lt;=Input!$O$15)),Input!$O$14,0))+(IF(AND(($B519&gt;Input!$O$15),($B519&lt;=Input!$O$17)),Input!$O$16,0))+(IF(AND(($B519&gt;=Input!$C$7),($B519&lt;=Input!$O$19)),Input!$O$18,0))+(IF(AND(($B519&gt;Input!$O$19),($B519&lt;=Input!$O$21)),Input!$O$20,0))</f>
        <v>0</v>
      </c>
    </row>
    <row r="520" customFormat="false" ht="12.05" hidden="false" customHeight="false" outlineLevel="0" collapsed="false">
      <c r="A520" s="76" t="n">
        <v>516</v>
      </c>
      <c r="B520" s="77" t="n">
        <f aca="false">EOMONTH(Input!$C$7,A520)</f>
        <v>58622</v>
      </c>
      <c r="C520" s="77"/>
      <c r="D520" s="78" t="n">
        <f aca="false">(IF(AND(($B520&gt;=Input!$C$7),($B520&lt;=Input!$O$11)),Input!$O$10,0))+(IF(AND(($B520&gt;Input!$O$11),($B520&lt;=Input!$O$13)),Input!$O$12,0))+(IF(AND(($B520&gt;=Input!$C$7),($B520&lt;=Input!$O$15)),Input!$O$14,0))+(IF(AND(($B520&gt;Input!$O$15),($B520&lt;=Input!$O$17)),Input!$O$16,0))+(IF(AND(($B520&gt;=Input!$C$7),($B520&lt;=Input!$O$19)),Input!$O$18,0))+(IF(AND(($B520&gt;Input!$O$19),($B520&lt;=Input!$O$21)),Input!$O$20,0))</f>
        <v>0</v>
      </c>
    </row>
    <row r="521" customFormat="false" ht="12.05" hidden="false" customHeight="false" outlineLevel="0" collapsed="false">
      <c r="A521" s="76" t="n">
        <v>517</v>
      </c>
      <c r="B521" s="77" t="n">
        <f aca="false">EOMONTH(Input!$C$7,A521)</f>
        <v>58653</v>
      </c>
      <c r="C521" s="77"/>
      <c r="D521" s="78" t="n">
        <f aca="false">(IF(AND(($B521&gt;=Input!$C$7),($B521&lt;=Input!$O$11)),Input!$O$10,0))+(IF(AND(($B521&gt;Input!$O$11),($B521&lt;=Input!$O$13)),Input!$O$12,0))+(IF(AND(($B521&gt;=Input!$C$7),($B521&lt;=Input!$O$15)),Input!$O$14,0))+(IF(AND(($B521&gt;Input!$O$15),($B521&lt;=Input!$O$17)),Input!$O$16,0))+(IF(AND(($B521&gt;=Input!$C$7),($B521&lt;=Input!$O$19)),Input!$O$18,0))+(IF(AND(($B521&gt;Input!$O$19),($B521&lt;=Input!$O$21)),Input!$O$20,0))</f>
        <v>0</v>
      </c>
    </row>
    <row r="522" customFormat="false" ht="12.05" hidden="false" customHeight="false" outlineLevel="0" collapsed="false">
      <c r="A522" s="76" t="n">
        <v>518</v>
      </c>
      <c r="B522" s="77" t="n">
        <f aca="false">EOMONTH(Input!$C$7,A522)</f>
        <v>58684</v>
      </c>
      <c r="C522" s="77"/>
      <c r="D522" s="78" t="n">
        <f aca="false">(IF(AND(($B522&gt;=Input!$C$7),($B522&lt;=Input!$O$11)),Input!$O$10,0))+(IF(AND(($B522&gt;Input!$O$11),($B522&lt;=Input!$O$13)),Input!$O$12,0))+(IF(AND(($B522&gt;=Input!$C$7),($B522&lt;=Input!$O$15)),Input!$O$14,0))+(IF(AND(($B522&gt;Input!$O$15),($B522&lt;=Input!$O$17)),Input!$O$16,0))+(IF(AND(($B522&gt;=Input!$C$7),($B522&lt;=Input!$O$19)),Input!$O$18,0))+(IF(AND(($B522&gt;Input!$O$19),($B522&lt;=Input!$O$21)),Input!$O$20,0))</f>
        <v>0</v>
      </c>
    </row>
    <row r="523" customFormat="false" ht="12.05" hidden="false" customHeight="false" outlineLevel="0" collapsed="false">
      <c r="A523" s="76" t="n">
        <v>519</v>
      </c>
      <c r="B523" s="77" t="n">
        <f aca="false">EOMONTH(Input!$C$7,A523)</f>
        <v>58714</v>
      </c>
      <c r="C523" s="77"/>
      <c r="D523" s="78" t="n">
        <f aca="false">(IF(AND(($B523&gt;=Input!$C$7),($B523&lt;=Input!$O$11)),Input!$O$10,0))+(IF(AND(($B523&gt;Input!$O$11),($B523&lt;=Input!$O$13)),Input!$O$12,0))+(IF(AND(($B523&gt;=Input!$C$7),($B523&lt;=Input!$O$15)),Input!$O$14,0))+(IF(AND(($B523&gt;Input!$O$15),($B523&lt;=Input!$O$17)),Input!$O$16,0))+(IF(AND(($B523&gt;=Input!$C$7),($B523&lt;=Input!$O$19)),Input!$O$18,0))+(IF(AND(($B523&gt;Input!$O$19),($B523&lt;=Input!$O$21)),Input!$O$20,0))</f>
        <v>0</v>
      </c>
    </row>
    <row r="524" customFormat="false" ht="12.05" hidden="false" customHeight="false" outlineLevel="0" collapsed="false">
      <c r="A524" s="76" t="n">
        <v>520</v>
      </c>
      <c r="B524" s="77" t="n">
        <f aca="false">EOMONTH(Input!$C$7,A524)</f>
        <v>58745</v>
      </c>
      <c r="C524" s="77"/>
      <c r="D524" s="78" t="n">
        <f aca="false">(IF(AND(($B524&gt;=Input!$C$7),($B524&lt;=Input!$O$11)),Input!$O$10,0))+(IF(AND(($B524&gt;Input!$O$11),($B524&lt;=Input!$O$13)),Input!$O$12,0))+(IF(AND(($B524&gt;=Input!$C$7),($B524&lt;=Input!$O$15)),Input!$O$14,0))+(IF(AND(($B524&gt;Input!$O$15),($B524&lt;=Input!$O$17)),Input!$O$16,0))+(IF(AND(($B524&gt;=Input!$C$7),($B524&lt;=Input!$O$19)),Input!$O$18,0))+(IF(AND(($B524&gt;Input!$O$19),($B524&lt;=Input!$O$21)),Input!$O$20,0))</f>
        <v>0</v>
      </c>
    </row>
    <row r="525" customFormat="false" ht="12.05" hidden="false" customHeight="false" outlineLevel="0" collapsed="false">
      <c r="A525" s="76" t="n">
        <v>521</v>
      </c>
      <c r="B525" s="77" t="n">
        <f aca="false">EOMONTH(Input!$C$7,A525)</f>
        <v>58775</v>
      </c>
      <c r="C525" s="77"/>
      <c r="D525" s="78" t="n">
        <f aca="false">(IF(AND(($B525&gt;=Input!$C$7),($B525&lt;=Input!$O$11)),Input!$O$10,0))+(IF(AND(($B525&gt;Input!$O$11),($B525&lt;=Input!$O$13)),Input!$O$12,0))+(IF(AND(($B525&gt;=Input!$C$7),($B525&lt;=Input!$O$15)),Input!$O$14,0))+(IF(AND(($B525&gt;Input!$O$15),($B525&lt;=Input!$O$17)),Input!$O$16,0))+(IF(AND(($B525&gt;=Input!$C$7),($B525&lt;=Input!$O$19)),Input!$O$18,0))+(IF(AND(($B525&gt;Input!$O$19),($B525&lt;=Input!$O$21)),Input!$O$20,0))</f>
        <v>0</v>
      </c>
    </row>
    <row r="526" customFormat="false" ht="12.05" hidden="false" customHeight="false" outlineLevel="0" collapsed="false">
      <c r="A526" s="76" t="n">
        <v>522</v>
      </c>
      <c r="B526" s="77" t="n">
        <f aca="false">EOMONTH(Input!$C$7,A526)</f>
        <v>58806</v>
      </c>
      <c r="C526" s="77"/>
      <c r="D526" s="78" t="n">
        <f aca="false">(IF(AND(($B526&gt;=Input!$C$7),($B526&lt;=Input!$O$11)),Input!$O$10,0))+(IF(AND(($B526&gt;Input!$O$11),($B526&lt;=Input!$O$13)),Input!$O$12,0))+(IF(AND(($B526&gt;=Input!$C$7),($B526&lt;=Input!$O$15)),Input!$O$14,0))+(IF(AND(($B526&gt;Input!$O$15),($B526&lt;=Input!$O$17)),Input!$O$16,0))+(IF(AND(($B526&gt;=Input!$C$7),($B526&lt;=Input!$O$19)),Input!$O$18,0))+(IF(AND(($B526&gt;Input!$O$19),($B526&lt;=Input!$O$21)),Input!$O$20,0))</f>
        <v>0</v>
      </c>
    </row>
    <row r="527" customFormat="false" ht="12.05" hidden="false" customHeight="false" outlineLevel="0" collapsed="false">
      <c r="A527" s="76" t="n">
        <v>523</v>
      </c>
      <c r="B527" s="77" t="n">
        <f aca="false">EOMONTH(Input!$C$7,A527)</f>
        <v>58837</v>
      </c>
      <c r="C527" s="77"/>
      <c r="D527" s="78" t="n">
        <f aca="false">(IF(AND(($B527&gt;=Input!$C$7),($B527&lt;=Input!$O$11)),Input!$O$10,0))+(IF(AND(($B527&gt;Input!$O$11),($B527&lt;=Input!$O$13)),Input!$O$12,0))+(IF(AND(($B527&gt;=Input!$C$7),($B527&lt;=Input!$O$15)),Input!$O$14,0))+(IF(AND(($B527&gt;Input!$O$15),($B527&lt;=Input!$O$17)),Input!$O$16,0))+(IF(AND(($B527&gt;=Input!$C$7),($B527&lt;=Input!$O$19)),Input!$O$18,0))+(IF(AND(($B527&gt;Input!$O$19),($B527&lt;=Input!$O$21)),Input!$O$20,0))</f>
        <v>0</v>
      </c>
    </row>
    <row r="528" customFormat="false" ht="12.05" hidden="false" customHeight="false" outlineLevel="0" collapsed="false">
      <c r="A528" s="76" t="n">
        <v>524</v>
      </c>
      <c r="B528" s="77" t="n">
        <f aca="false">EOMONTH(Input!$C$7,A528)</f>
        <v>58865</v>
      </c>
      <c r="C528" s="77"/>
      <c r="D528" s="78" t="n">
        <f aca="false">(IF(AND(($B528&gt;=Input!$C$7),($B528&lt;=Input!$O$11)),Input!$O$10,0))+(IF(AND(($B528&gt;Input!$O$11),($B528&lt;=Input!$O$13)),Input!$O$12,0))+(IF(AND(($B528&gt;=Input!$C$7),($B528&lt;=Input!$O$15)),Input!$O$14,0))+(IF(AND(($B528&gt;Input!$O$15),($B528&lt;=Input!$O$17)),Input!$O$16,0))+(IF(AND(($B528&gt;=Input!$C$7),($B528&lt;=Input!$O$19)),Input!$O$18,0))+(IF(AND(($B528&gt;Input!$O$19),($B528&lt;=Input!$O$21)),Input!$O$20,0))</f>
        <v>0</v>
      </c>
    </row>
    <row r="529" customFormat="false" ht="12.05" hidden="false" customHeight="false" outlineLevel="0" collapsed="false">
      <c r="A529" s="76" t="n">
        <v>525</v>
      </c>
      <c r="B529" s="77" t="n">
        <f aca="false">EOMONTH(Input!$C$7,A529)</f>
        <v>58896</v>
      </c>
      <c r="C529" s="77"/>
      <c r="D529" s="78" t="n">
        <f aca="false">(IF(AND(($B529&gt;=Input!$C$7),($B529&lt;=Input!$O$11)),Input!$O$10,0))+(IF(AND(($B529&gt;Input!$O$11),($B529&lt;=Input!$O$13)),Input!$O$12,0))+(IF(AND(($B529&gt;=Input!$C$7),($B529&lt;=Input!$O$15)),Input!$O$14,0))+(IF(AND(($B529&gt;Input!$O$15),($B529&lt;=Input!$O$17)),Input!$O$16,0))+(IF(AND(($B529&gt;=Input!$C$7),($B529&lt;=Input!$O$19)),Input!$O$18,0))+(IF(AND(($B529&gt;Input!$O$19),($B529&lt;=Input!$O$21)),Input!$O$20,0))</f>
        <v>0</v>
      </c>
    </row>
    <row r="530" customFormat="false" ht="12.05" hidden="false" customHeight="false" outlineLevel="0" collapsed="false">
      <c r="A530" s="76" t="n">
        <v>526</v>
      </c>
      <c r="B530" s="77" t="n">
        <f aca="false">EOMONTH(Input!$C$7,A530)</f>
        <v>58926</v>
      </c>
      <c r="C530" s="77"/>
      <c r="D530" s="78" t="n">
        <f aca="false">(IF(AND(($B530&gt;=Input!$C$7),($B530&lt;=Input!$O$11)),Input!$O$10,0))+(IF(AND(($B530&gt;Input!$O$11),($B530&lt;=Input!$O$13)),Input!$O$12,0))+(IF(AND(($B530&gt;=Input!$C$7),($B530&lt;=Input!$O$15)),Input!$O$14,0))+(IF(AND(($B530&gt;Input!$O$15),($B530&lt;=Input!$O$17)),Input!$O$16,0))+(IF(AND(($B530&gt;=Input!$C$7),($B530&lt;=Input!$O$19)),Input!$O$18,0))+(IF(AND(($B530&gt;Input!$O$19),($B530&lt;=Input!$O$21)),Input!$O$20,0))</f>
        <v>0</v>
      </c>
    </row>
    <row r="531" customFormat="false" ht="12.05" hidden="false" customHeight="false" outlineLevel="0" collapsed="false">
      <c r="A531" s="76" t="n">
        <v>527</v>
      </c>
      <c r="B531" s="77" t="n">
        <f aca="false">EOMONTH(Input!$C$7,A531)</f>
        <v>58957</v>
      </c>
      <c r="C531" s="77"/>
      <c r="D531" s="78" t="n">
        <f aca="false">(IF(AND(($B531&gt;=Input!$C$7),($B531&lt;=Input!$O$11)),Input!$O$10,0))+(IF(AND(($B531&gt;Input!$O$11),($B531&lt;=Input!$O$13)),Input!$O$12,0))+(IF(AND(($B531&gt;=Input!$C$7),($B531&lt;=Input!$O$15)),Input!$O$14,0))+(IF(AND(($B531&gt;Input!$O$15),($B531&lt;=Input!$O$17)),Input!$O$16,0))+(IF(AND(($B531&gt;=Input!$C$7),($B531&lt;=Input!$O$19)),Input!$O$18,0))+(IF(AND(($B531&gt;Input!$O$19),($B531&lt;=Input!$O$21)),Input!$O$20,0))</f>
        <v>0</v>
      </c>
    </row>
    <row r="532" customFormat="false" ht="12.05" hidden="false" customHeight="false" outlineLevel="0" collapsed="false">
      <c r="A532" s="76" t="n">
        <v>528</v>
      </c>
      <c r="B532" s="77" t="n">
        <f aca="false">EOMONTH(Input!$C$7,A532)</f>
        <v>58987</v>
      </c>
      <c r="C532" s="77"/>
      <c r="D532" s="78" t="n">
        <f aca="false">(IF(AND(($B532&gt;=Input!$C$7),($B532&lt;=Input!$O$11)),Input!$O$10,0))+(IF(AND(($B532&gt;Input!$O$11),($B532&lt;=Input!$O$13)),Input!$O$12,0))+(IF(AND(($B532&gt;=Input!$C$7),($B532&lt;=Input!$O$15)),Input!$O$14,0))+(IF(AND(($B532&gt;Input!$O$15),($B532&lt;=Input!$O$17)),Input!$O$16,0))+(IF(AND(($B532&gt;=Input!$C$7),($B532&lt;=Input!$O$19)),Input!$O$18,0))+(IF(AND(($B532&gt;Input!$O$19),($B532&lt;=Input!$O$21)),Input!$O$20,0))</f>
        <v>0</v>
      </c>
    </row>
    <row r="533" customFormat="false" ht="12.05" hidden="false" customHeight="false" outlineLevel="0" collapsed="false">
      <c r="A533" s="76" t="n">
        <v>529</v>
      </c>
      <c r="B533" s="77" t="n">
        <f aca="false">EOMONTH(Input!$C$7,A533)</f>
        <v>59018</v>
      </c>
      <c r="C533" s="77"/>
      <c r="D533" s="78" t="n">
        <f aca="false">(IF(AND(($B533&gt;=Input!$C$7),($B533&lt;=Input!$O$11)),Input!$O$10,0))+(IF(AND(($B533&gt;Input!$O$11),($B533&lt;=Input!$O$13)),Input!$O$12,0))+(IF(AND(($B533&gt;=Input!$C$7),($B533&lt;=Input!$O$15)),Input!$O$14,0))+(IF(AND(($B533&gt;Input!$O$15),($B533&lt;=Input!$O$17)),Input!$O$16,0))+(IF(AND(($B533&gt;=Input!$C$7),($B533&lt;=Input!$O$19)),Input!$O$18,0))+(IF(AND(($B533&gt;Input!$O$19),($B533&lt;=Input!$O$21)),Input!$O$20,0))</f>
        <v>0</v>
      </c>
    </row>
    <row r="534" customFormat="false" ht="12.05" hidden="false" customHeight="false" outlineLevel="0" collapsed="false">
      <c r="A534" s="76" t="n">
        <v>530</v>
      </c>
      <c r="B534" s="77" t="n">
        <f aca="false">EOMONTH(Input!$C$7,A534)</f>
        <v>59049</v>
      </c>
      <c r="C534" s="77"/>
      <c r="D534" s="78" t="n">
        <f aca="false">(IF(AND(($B534&gt;=Input!$C$7),($B534&lt;=Input!$O$11)),Input!$O$10,0))+(IF(AND(($B534&gt;Input!$O$11),($B534&lt;=Input!$O$13)),Input!$O$12,0))+(IF(AND(($B534&gt;=Input!$C$7),($B534&lt;=Input!$O$15)),Input!$O$14,0))+(IF(AND(($B534&gt;Input!$O$15),($B534&lt;=Input!$O$17)),Input!$O$16,0))+(IF(AND(($B534&gt;=Input!$C$7),($B534&lt;=Input!$O$19)),Input!$O$18,0))+(IF(AND(($B534&gt;Input!$O$19),($B534&lt;=Input!$O$21)),Input!$O$20,0))</f>
        <v>0</v>
      </c>
    </row>
    <row r="535" customFormat="false" ht="12.05" hidden="false" customHeight="false" outlineLevel="0" collapsed="false">
      <c r="A535" s="76" t="n">
        <v>531</v>
      </c>
      <c r="B535" s="77" t="n">
        <f aca="false">EOMONTH(Input!$C$7,A535)</f>
        <v>59079</v>
      </c>
      <c r="C535" s="77"/>
      <c r="D535" s="78" t="n">
        <f aca="false">(IF(AND(($B535&gt;=Input!$C$7),($B535&lt;=Input!$O$11)),Input!$O$10,0))+(IF(AND(($B535&gt;Input!$O$11),($B535&lt;=Input!$O$13)),Input!$O$12,0))+(IF(AND(($B535&gt;=Input!$C$7),($B535&lt;=Input!$O$15)),Input!$O$14,0))+(IF(AND(($B535&gt;Input!$O$15),($B535&lt;=Input!$O$17)),Input!$O$16,0))+(IF(AND(($B535&gt;=Input!$C$7),($B535&lt;=Input!$O$19)),Input!$O$18,0))+(IF(AND(($B535&gt;Input!$O$19),($B535&lt;=Input!$O$21)),Input!$O$20,0))</f>
        <v>0</v>
      </c>
    </row>
    <row r="536" customFormat="false" ht="12.05" hidden="false" customHeight="false" outlineLevel="0" collapsed="false">
      <c r="A536" s="76" t="n">
        <v>532</v>
      </c>
      <c r="B536" s="77" t="n">
        <f aca="false">EOMONTH(Input!$C$7,A536)</f>
        <v>59110</v>
      </c>
      <c r="C536" s="77"/>
      <c r="D536" s="78" t="n">
        <f aca="false">(IF(AND(($B536&gt;=Input!$C$7),($B536&lt;=Input!$O$11)),Input!$O$10,0))+(IF(AND(($B536&gt;Input!$O$11),($B536&lt;=Input!$O$13)),Input!$O$12,0))+(IF(AND(($B536&gt;=Input!$C$7),($B536&lt;=Input!$O$15)),Input!$O$14,0))+(IF(AND(($B536&gt;Input!$O$15),($B536&lt;=Input!$O$17)),Input!$O$16,0))+(IF(AND(($B536&gt;=Input!$C$7),($B536&lt;=Input!$O$19)),Input!$O$18,0))+(IF(AND(($B536&gt;Input!$O$19),($B536&lt;=Input!$O$21)),Input!$O$20,0))</f>
        <v>0</v>
      </c>
    </row>
    <row r="537" customFormat="false" ht="12.05" hidden="false" customHeight="false" outlineLevel="0" collapsed="false">
      <c r="A537" s="76" t="n">
        <v>533</v>
      </c>
      <c r="B537" s="77" t="n">
        <f aca="false">EOMONTH(Input!$C$7,A537)</f>
        <v>59140</v>
      </c>
      <c r="C537" s="77"/>
      <c r="D537" s="78" t="n">
        <f aca="false">(IF(AND(($B537&gt;=Input!$C$7),($B537&lt;=Input!$O$11)),Input!$O$10,0))+(IF(AND(($B537&gt;Input!$O$11),($B537&lt;=Input!$O$13)),Input!$O$12,0))+(IF(AND(($B537&gt;=Input!$C$7),($B537&lt;=Input!$O$15)),Input!$O$14,0))+(IF(AND(($B537&gt;Input!$O$15),($B537&lt;=Input!$O$17)),Input!$O$16,0))+(IF(AND(($B537&gt;=Input!$C$7),($B537&lt;=Input!$O$19)),Input!$O$18,0))+(IF(AND(($B537&gt;Input!$O$19),($B537&lt;=Input!$O$21)),Input!$O$20,0))</f>
        <v>0</v>
      </c>
    </row>
    <row r="538" customFormat="false" ht="12.05" hidden="false" customHeight="false" outlineLevel="0" collapsed="false">
      <c r="A538" s="76" t="n">
        <v>534</v>
      </c>
      <c r="B538" s="77" t="n">
        <f aca="false">EOMONTH(Input!$C$7,A538)</f>
        <v>59171</v>
      </c>
      <c r="C538" s="77"/>
      <c r="D538" s="78" t="n">
        <f aca="false">(IF(AND(($B538&gt;=Input!$C$7),($B538&lt;=Input!$O$11)),Input!$O$10,0))+(IF(AND(($B538&gt;Input!$O$11),($B538&lt;=Input!$O$13)),Input!$O$12,0))+(IF(AND(($B538&gt;=Input!$C$7),($B538&lt;=Input!$O$15)),Input!$O$14,0))+(IF(AND(($B538&gt;Input!$O$15),($B538&lt;=Input!$O$17)),Input!$O$16,0))+(IF(AND(($B538&gt;=Input!$C$7),($B538&lt;=Input!$O$19)),Input!$O$18,0))+(IF(AND(($B538&gt;Input!$O$19),($B538&lt;=Input!$O$21)),Input!$O$20,0))</f>
        <v>0</v>
      </c>
    </row>
    <row r="539" customFormat="false" ht="12.05" hidden="false" customHeight="false" outlineLevel="0" collapsed="false">
      <c r="A539" s="76" t="n">
        <v>535</v>
      </c>
      <c r="B539" s="77" t="n">
        <f aca="false">EOMONTH(Input!$C$7,A539)</f>
        <v>59202</v>
      </c>
      <c r="C539" s="77"/>
      <c r="D539" s="78" t="n">
        <f aca="false">(IF(AND(($B539&gt;=Input!$C$7),($B539&lt;=Input!$O$11)),Input!$O$10,0))+(IF(AND(($B539&gt;Input!$O$11),($B539&lt;=Input!$O$13)),Input!$O$12,0))+(IF(AND(($B539&gt;=Input!$C$7),($B539&lt;=Input!$O$15)),Input!$O$14,0))+(IF(AND(($B539&gt;Input!$O$15),($B539&lt;=Input!$O$17)),Input!$O$16,0))+(IF(AND(($B539&gt;=Input!$C$7),($B539&lt;=Input!$O$19)),Input!$O$18,0))+(IF(AND(($B539&gt;Input!$O$19),($B539&lt;=Input!$O$21)),Input!$O$20,0))</f>
        <v>0</v>
      </c>
    </row>
    <row r="540" customFormat="false" ht="12.05" hidden="false" customHeight="false" outlineLevel="0" collapsed="false">
      <c r="A540" s="76" t="n">
        <v>536</v>
      </c>
      <c r="B540" s="77" t="n">
        <f aca="false">EOMONTH(Input!$C$7,A540)</f>
        <v>59230</v>
      </c>
      <c r="C540" s="77"/>
      <c r="D540" s="78" t="n">
        <f aca="false">(IF(AND(($B540&gt;=Input!$C$7),($B540&lt;=Input!$O$11)),Input!$O$10,0))+(IF(AND(($B540&gt;Input!$O$11),($B540&lt;=Input!$O$13)),Input!$O$12,0))+(IF(AND(($B540&gt;=Input!$C$7),($B540&lt;=Input!$O$15)),Input!$O$14,0))+(IF(AND(($B540&gt;Input!$O$15),($B540&lt;=Input!$O$17)),Input!$O$16,0))+(IF(AND(($B540&gt;=Input!$C$7),($B540&lt;=Input!$O$19)),Input!$O$18,0))+(IF(AND(($B540&gt;Input!$O$19),($B540&lt;=Input!$O$21)),Input!$O$20,0))</f>
        <v>0</v>
      </c>
    </row>
    <row r="541" customFormat="false" ht="12.05" hidden="false" customHeight="false" outlineLevel="0" collapsed="false">
      <c r="A541" s="76" t="n">
        <v>537</v>
      </c>
      <c r="B541" s="77" t="n">
        <f aca="false">EOMONTH(Input!$C$7,A541)</f>
        <v>59261</v>
      </c>
      <c r="C541" s="77"/>
      <c r="D541" s="78" t="n">
        <f aca="false">(IF(AND(($B541&gt;=Input!$C$7),($B541&lt;=Input!$O$11)),Input!$O$10,0))+(IF(AND(($B541&gt;Input!$O$11),($B541&lt;=Input!$O$13)),Input!$O$12,0))+(IF(AND(($B541&gt;=Input!$C$7),($B541&lt;=Input!$O$15)),Input!$O$14,0))+(IF(AND(($B541&gt;Input!$O$15),($B541&lt;=Input!$O$17)),Input!$O$16,0))+(IF(AND(($B541&gt;=Input!$C$7),($B541&lt;=Input!$O$19)),Input!$O$18,0))+(IF(AND(($B541&gt;Input!$O$19),($B541&lt;=Input!$O$21)),Input!$O$20,0))</f>
        <v>0</v>
      </c>
    </row>
    <row r="542" customFormat="false" ht="12.05" hidden="false" customHeight="false" outlineLevel="0" collapsed="false">
      <c r="A542" s="76" t="n">
        <v>538</v>
      </c>
      <c r="B542" s="77" t="n">
        <f aca="false">EOMONTH(Input!$C$7,A542)</f>
        <v>59291</v>
      </c>
      <c r="C542" s="77"/>
      <c r="D542" s="78" t="n">
        <f aca="false">(IF(AND(($B542&gt;=Input!$C$7),($B542&lt;=Input!$O$11)),Input!$O$10,0))+(IF(AND(($B542&gt;Input!$O$11),($B542&lt;=Input!$O$13)),Input!$O$12,0))+(IF(AND(($B542&gt;=Input!$C$7),($B542&lt;=Input!$O$15)),Input!$O$14,0))+(IF(AND(($B542&gt;Input!$O$15),($B542&lt;=Input!$O$17)),Input!$O$16,0))+(IF(AND(($B542&gt;=Input!$C$7),($B542&lt;=Input!$O$19)),Input!$O$18,0))+(IF(AND(($B542&gt;Input!$O$19),($B542&lt;=Input!$O$21)),Input!$O$20,0))</f>
        <v>0</v>
      </c>
    </row>
    <row r="543" customFormat="false" ht="12.05" hidden="false" customHeight="false" outlineLevel="0" collapsed="false">
      <c r="A543" s="76" t="n">
        <v>539</v>
      </c>
      <c r="B543" s="77" t="n">
        <f aca="false">EOMONTH(Input!$C$7,A543)</f>
        <v>59322</v>
      </c>
      <c r="C543" s="77"/>
      <c r="D543" s="78" t="n">
        <f aca="false">(IF(AND(($B543&gt;=Input!$C$7),($B543&lt;=Input!$O$11)),Input!$O$10,0))+(IF(AND(($B543&gt;Input!$O$11),($B543&lt;=Input!$O$13)),Input!$O$12,0))+(IF(AND(($B543&gt;=Input!$C$7),($B543&lt;=Input!$O$15)),Input!$O$14,0))+(IF(AND(($B543&gt;Input!$O$15),($B543&lt;=Input!$O$17)),Input!$O$16,0))+(IF(AND(($B543&gt;=Input!$C$7),($B543&lt;=Input!$O$19)),Input!$O$18,0))+(IF(AND(($B543&gt;Input!$O$19),($B543&lt;=Input!$O$21)),Input!$O$20,0))</f>
        <v>0</v>
      </c>
    </row>
    <row r="544" customFormat="false" ht="12.05" hidden="false" customHeight="false" outlineLevel="0" collapsed="false">
      <c r="A544" s="76" t="n">
        <v>540</v>
      </c>
      <c r="B544" s="77" t="n">
        <f aca="false">EOMONTH(Input!$C$7,A544)</f>
        <v>59352</v>
      </c>
      <c r="C544" s="77"/>
      <c r="D544" s="78" t="n">
        <f aca="false">(IF(AND(($B544&gt;=Input!$C$7),($B544&lt;=Input!$O$11)),Input!$O$10,0))+(IF(AND(($B544&gt;Input!$O$11),($B544&lt;=Input!$O$13)),Input!$O$12,0))+(IF(AND(($B544&gt;=Input!$C$7),($B544&lt;=Input!$O$15)),Input!$O$14,0))+(IF(AND(($B544&gt;Input!$O$15),($B544&lt;=Input!$O$17)),Input!$O$16,0))+(IF(AND(($B544&gt;=Input!$C$7),($B544&lt;=Input!$O$19)),Input!$O$18,0))+(IF(AND(($B544&gt;Input!$O$19),($B544&lt;=Input!$O$21)),Input!$O$20,0))</f>
        <v>0</v>
      </c>
    </row>
    <row r="545" customFormat="false" ht="12.05" hidden="false" customHeight="false" outlineLevel="0" collapsed="false">
      <c r="A545" s="76" t="n">
        <v>541</v>
      </c>
      <c r="B545" s="77" t="n">
        <f aca="false">EOMONTH(Input!$C$7,A545)</f>
        <v>59383</v>
      </c>
      <c r="C545" s="77"/>
      <c r="D545" s="78" t="n">
        <f aca="false">(IF(AND(($B545&gt;=Input!$C$7),($B545&lt;=Input!$O$11)),Input!$O$10,0))+(IF(AND(($B545&gt;Input!$O$11),($B545&lt;=Input!$O$13)),Input!$O$12,0))+(IF(AND(($B545&gt;=Input!$C$7),($B545&lt;=Input!$O$15)),Input!$O$14,0))+(IF(AND(($B545&gt;Input!$O$15),($B545&lt;=Input!$O$17)),Input!$O$16,0))+(IF(AND(($B545&gt;=Input!$C$7),($B545&lt;=Input!$O$19)),Input!$O$18,0))+(IF(AND(($B545&gt;Input!$O$19),($B545&lt;=Input!$O$21)),Input!$O$20,0))</f>
        <v>0</v>
      </c>
    </row>
    <row r="546" customFormat="false" ht="12.05" hidden="false" customHeight="false" outlineLevel="0" collapsed="false">
      <c r="A546" s="76" t="n">
        <v>542</v>
      </c>
      <c r="B546" s="77" t="n">
        <f aca="false">EOMONTH(Input!$C$7,A546)</f>
        <v>59414</v>
      </c>
      <c r="C546" s="77"/>
      <c r="D546" s="78" t="n">
        <f aca="false">(IF(AND(($B546&gt;=Input!$C$7),($B546&lt;=Input!$O$11)),Input!$O$10,0))+(IF(AND(($B546&gt;Input!$O$11),($B546&lt;=Input!$O$13)),Input!$O$12,0))+(IF(AND(($B546&gt;=Input!$C$7),($B546&lt;=Input!$O$15)),Input!$O$14,0))+(IF(AND(($B546&gt;Input!$O$15),($B546&lt;=Input!$O$17)),Input!$O$16,0))+(IF(AND(($B546&gt;=Input!$C$7),($B546&lt;=Input!$O$19)),Input!$O$18,0))+(IF(AND(($B546&gt;Input!$O$19),($B546&lt;=Input!$O$21)),Input!$O$20,0))</f>
        <v>0</v>
      </c>
    </row>
    <row r="547" customFormat="false" ht="12.05" hidden="false" customHeight="false" outlineLevel="0" collapsed="false">
      <c r="A547" s="76" t="n">
        <v>543</v>
      </c>
      <c r="B547" s="77" t="n">
        <f aca="false">EOMONTH(Input!$C$7,A547)</f>
        <v>59444</v>
      </c>
      <c r="C547" s="77"/>
      <c r="D547" s="78" t="n">
        <f aca="false">(IF(AND(($B547&gt;=Input!$C$7),($B547&lt;=Input!$O$11)),Input!$O$10,0))+(IF(AND(($B547&gt;Input!$O$11),($B547&lt;=Input!$O$13)),Input!$O$12,0))+(IF(AND(($B547&gt;=Input!$C$7),($B547&lt;=Input!$O$15)),Input!$O$14,0))+(IF(AND(($B547&gt;Input!$O$15),($B547&lt;=Input!$O$17)),Input!$O$16,0))+(IF(AND(($B547&gt;=Input!$C$7),($B547&lt;=Input!$O$19)),Input!$O$18,0))+(IF(AND(($B547&gt;Input!$O$19),($B547&lt;=Input!$O$21)),Input!$O$20,0))</f>
        <v>0</v>
      </c>
    </row>
    <row r="548" customFormat="false" ht="12.05" hidden="false" customHeight="false" outlineLevel="0" collapsed="false">
      <c r="A548" s="76" t="n">
        <v>544</v>
      </c>
      <c r="B548" s="77" t="n">
        <f aca="false">EOMONTH(Input!$C$7,A548)</f>
        <v>59475</v>
      </c>
      <c r="C548" s="77"/>
      <c r="D548" s="78" t="n">
        <f aca="false">(IF(AND(($B548&gt;=Input!$C$7),($B548&lt;=Input!$O$11)),Input!$O$10,0))+(IF(AND(($B548&gt;Input!$O$11),($B548&lt;=Input!$O$13)),Input!$O$12,0))+(IF(AND(($B548&gt;=Input!$C$7),($B548&lt;=Input!$O$15)),Input!$O$14,0))+(IF(AND(($B548&gt;Input!$O$15),($B548&lt;=Input!$O$17)),Input!$O$16,0))+(IF(AND(($B548&gt;=Input!$C$7),($B548&lt;=Input!$O$19)),Input!$O$18,0))+(IF(AND(($B548&gt;Input!$O$19),($B548&lt;=Input!$O$21)),Input!$O$20,0))</f>
        <v>0</v>
      </c>
    </row>
    <row r="549" customFormat="false" ht="12.05" hidden="false" customHeight="false" outlineLevel="0" collapsed="false">
      <c r="A549" s="76" t="n">
        <v>545</v>
      </c>
      <c r="B549" s="77" t="n">
        <f aca="false">EOMONTH(Input!$C$7,A549)</f>
        <v>59505</v>
      </c>
      <c r="C549" s="77"/>
      <c r="D549" s="78" t="n">
        <f aca="false">(IF(AND(($B549&gt;=Input!$C$7),($B549&lt;=Input!$O$11)),Input!$O$10,0))+(IF(AND(($B549&gt;Input!$O$11),($B549&lt;=Input!$O$13)),Input!$O$12,0))+(IF(AND(($B549&gt;=Input!$C$7),($B549&lt;=Input!$O$15)),Input!$O$14,0))+(IF(AND(($B549&gt;Input!$O$15),($B549&lt;=Input!$O$17)),Input!$O$16,0))+(IF(AND(($B549&gt;=Input!$C$7),($B549&lt;=Input!$O$19)),Input!$O$18,0))+(IF(AND(($B549&gt;Input!$O$19),($B549&lt;=Input!$O$21)),Input!$O$20,0))</f>
        <v>0</v>
      </c>
    </row>
    <row r="550" customFormat="false" ht="12.05" hidden="false" customHeight="false" outlineLevel="0" collapsed="false">
      <c r="A550" s="76" t="n">
        <v>546</v>
      </c>
      <c r="B550" s="77" t="n">
        <f aca="false">EOMONTH(Input!$C$7,A550)</f>
        <v>59536</v>
      </c>
      <c r="C550" s="77"/>
      <c r="D550" s="78" t="n">
        <f aca="false">(IF(AND(($B550&gt;=Input!$C$7),($B550&lt;=Input!$O$11)),Input!$O$10,0))+(IF(AND(($B550&gt;Input!$O$11),($B550&lt;=Input!$O$13)),Input!$O$12,0))+(IF(AND(($B550&gt;=Input!$C$7),($B550&lt;=Input!$O$15)),Input!$O$14,0))+(IF(AND(($B550&gt;Input!$O$15),($B550&lt;=Input!$O$17)),Input!$O$16,0))+(IF(AND(($B550&gt;=Input!$C$7),($B550&lt;=Input!$O$19)),Input!$O$18,0))+(IF(AND(($B550&gt;Input!$O$19),($B550&lt;=Input!$O$21)),Input!$O$20,0))</f>
        <v>0</v>
      </c>
    </row>
    <row r="551" customFormat="false" ht="12.05" hidden="false" customHeight="false" outlineLevel="0" collapsed="false">
      <c r="A551" s="76" t="n">
        <v>547</v>
      </c>
      <c r="B551" s="77" t="n">
        <f aca="false">EOMONTH(Input!$C$7,A551)</f>
        <v>59567</v>
      </c>
      <c r="C551" s="77"/>
      <c r="D551" s="78" t="n">
        <f aca="false">(IF(AND(($B551&gt;=Input!$C$7),($B551&lt;=Input!$O$11)),Input!$O$10,0))+(IF(AND(($B551&gt;Input!$O$11),($B551&lt;=Input!$O$13)),Input!$O$12,0))+(IF(AND(($B551&gt;=Input!$C$7),($B551&lt;=Input!$O$15)),Input!$O$14,0))+(IF(AND(($B551&gt;Input!$O$15),($B551&lt;=Input!$O$17)),Input!$O$16,0))+(IF(AND(($B551&gt;=Input!$C$7),($B551&lt;=Input!$O$19)),Input!$O$18,0))+(IF(AND(($B551&gt;Input!$O$19),($B551&lt;=Input!$O$21)),Input!$O$20,0))</f>
        <v>0</v>
      </c>
    </row>
    <row r="552" customFormat="false" ht="12.05" hidden="false" customHeight="false" outlineLevel="0" collapsed="false">
      <c r="A552" s="76" t="n">
        <v>548</v>
      </c>
      <c r="B552" s="77" t="n">
        <f aca="false">EOMONTH(Input!$C$7,A552)</f>
        <v>59595</v>
      </c>
      <c r="C552" s="77"/>
      <c r="D552" s="78" t="n">
        <f aca="false">(IF(AND(($B552&gt;=Input!$C$7),($B552&lt;=Input!$O$11)),Input!$O$10,0))+(IF(AND(($B552&gt;Input!$O$11),($B552&lt;=Input!$O$13)),Input!$O$12,0))+(IF(AND(($B552&gt;=Input!$C$7),($B552&lt;=Input!$O$15)),Input!$O$14,0))+(IF(AND(($B552&gt;Input!$O$15),($B552&lt;=Input!$O$17)),Input!$O$16,0))+(IF(AND(($B552&gt;=Input!$C$7),($B552&lt;=Input!$O$19)),Input!$O$18,0))+(IF(AND(($B552&gt;Input!$O$19),($B552&lt;=Input!$O$21)),Input!$O$20,0))</f>
        <v>0</v>
      </c>
    </row>
    <row r="553" customFormat="false" ht="12.05" hidden="false" customHeight="false" outlineLevel="0" collapsed="false">
      <c r="A553" s="76" t="n">
        <v>549</v>
      </c>
      <c r="B553" s="77" t="n">
        <f aca="false">EOMONTH(Input!$C$7,A553)</f>
        <v>59626</v>
      </c>
      <c r="C553" s="77"/>
      <c r="D553" s="78" t="n">
        <f aca="false">(IF(AND(($B553&gt;=Input!$C$7),($B553&lt;=Input!$O$11)),Input!$O$10,0))+(IF(AND(($B553&gt;Input!$O$11),($B553&lt;=Input!$O$13)),Input!$O$12,0))+(IF(AND(($B553&gt;=Input!$C$7),($B553&lt;=Input!$O$15)),Input!$O$14,0))+(IF(AND(($B553&gt;Input!$O$15),($B553&lt;=Input!$O$17)),Input!$O$16,0))+(IF(AND(($B553&gt;=Input!$C$7),($B553&lt;=Input!$O$19)),Input!$O$18,0))+(IF(AND(($B553&gt;Input!$O$19),($B553&lt;=Input!$O$21)),Input!$O$20,0))</f>
        <v>0</v>
      </c>
    </row>
    <row r="554" customFormat="false" ht="12.05" hidden="false" customHeight="false" outlineLevel="0" collapsed="false">
      <c r="A554" s="76" t="n">
        <v>550</v>
      </c>
      <c r="B554" s="77" t="n">
        <f aca="false">EOMONTH(Input!$C$7,A554)</f>
        <v>59656</v>
      </c>
      <c r="C554" s="77"/>
      <c r="D554" s="78" t="n">
        <f aca="false">(IF(AND(($B554&gt;=Input!$C$7),($B554&lt;=Input!$O$11)),Input!$O$10,0))+(IF(AND(($B554&gt;Input!$O$11),($B554&lt;=Input!$O$13)),Input!$O$12,0))+(IF(AND(($B554&gt;=Input!$C$7),($B554&lt;=Input!$O$15)),Input!$O$14,0))+(IF(AND(($B554&gt;Input!$O$15),($B554&lt;=Input!$O$17)),Input!$O$16,0))+(IF(AND(($B554&gt;=Input!$C$7),($B554&lt;=Input!$O$19)),Input!$O$18,0))+(IF(AND(($B554&gt;Input!$O$19),($B554&lt;=Input!$O$21)),Input!$O$20,0))</f>
        <v>0</v>
      </c>
    </row>
    <row r="555" customFormat="false" ht="12.05" hidden="false" customHeight="false" outlineLevel="0" collapsed="false">
      <c r="A555" s="76" t="n">
        <v>551</v>
      </c>
      <c r="B555" s="77" t="n">
        <f aca="false">EOMONTH(Input!$C$7,A555)</f>
        <v>59687</v>
      </c>
      <c r="C555" s="77"/>
      <c r="D555" s="78" t="n">
        <f aca="false">(IF(AND(($B555&gt;=Input!$C$7),($B555&lt;=Input!$O$11)),Input!$O$10,0))+(IF(AND(($B555&gt;Input!$O$11),($B555&lt;=Input!$O$13)),Input!$O$12,0))+(IF(AND(($B555&gt;=Input!$C$7),($B555&lt;=Input!$O$15)),Input!$O$14,0))+(IF(AND(($B555&gt;Input!$O$15),($B555&lt;=Input!$O$17)),Input!$O$16,0))+(IF(AND(($B555&gt;=Input!$C$7),($B555&lt;=Input!$O$19)),Input!$O$18,0))+(IF(AND(($B555&gt;Input!$O$19),($B555&lt;=Input!$O$21)),Input!$O$20,0))</f>
        <v>0</v>
      </c>
    </row>
    <row r="556" customFormat="false" ht="12.05" hidden="false" customHeight="false" outlineLevel="0" collapsed="false">
      <c r="A556" s="76" t="n">
        <v>552</v>
      </c>
      <c r="B556" s="77" t="n">
        <f aca="false">EOMONTH(Input!$C$7,A556)</f>
        <v>59717</v>
      </c>
      <c r="C556" s="77"/>
      <c r="D556" s="78" t="n">
        <f aca="false">(IF(AND(($B556&gt;=Input!$C$7),($B556&lt;=Input!$O$11)),Input!$O$10,0))+(IF(AND(($B556&gt;Input!$O$11),($B556&lt;=Input!$O$13)),Input!$O$12,0))+(IF(AND(($B556&gt;=Input!$C$7),($B556&lt;=Input!$O$15)),Input!$O$14,0))+(IF(AND(($B556&gt;Input!$O$15),($B556&lt;=Input!$O$17)),Input!$O$16,0))+(IF(AND(($B556&gt;=Input!$C$7),($B556&lt;=Input!$O$19)),Input!$O$18,0))+(IF(AND(($B556&gt;Input!$O$19),($B556&lt;=Input!$O$21)),Input!$O$20,0))</f>
        <v>0</v>
      </c>
    </row>
    <row r="557" customFormat="false" ht="12.05" hidden="false" customHeight="false" outlineLevel="0" collapsed="false">
      <c r="A557" s="76" t="n">
        <v>553</v>
      </c>
      <c r="B557" s="77" t="n">
        <f aca="false">EOMONTH(Input!$C$7,A557)</f>
        <v>59748</v>
      </c>
      <c r="C557" s="77"/>
      <c r="D557" s="78" t="n">
        <f aca="false">(IF(AND(($B557&gt;=Input!$C$7),($B557&lt;=Input!$O$11)),Input!$O$10,0))+(IF(AND(($B557&gt;Input!$O$11),($B557&lt;=Input!$O$13)),Input!$O$12,0))+(IF(AND(($B557&gt;=Input!$C$7),($B557&lt;=Input!$O$15)),Input!$O$14,0))+(IF(AND(($B557&gt;Input!$O$15),($B557&lt;=Input!$O$17)),Input!$O$16,0))+(IF(AND(($B557&gt;=Input!$C$7),($B557&lt;=Input!$O$19)),Input!$O$18,0))+(IF(AND(($B557&gt;Input!$O$19),($B557&lt;=Input!$O$21)),Input!$O$20,0))</f>
        <v>0</v>
      </c>
    </row>
    <row r="558" customFormat="false" ht="12.05" hidden="false" customHeight="false" outlineLevel="0" collapsed="false">
      <c r="A558" s="76" t="n">
        <v>554</v>
      </c>
      <c r="B558" s="77" t="n">
        <f aca="false">EOMONTH(Input!$C$7,A558)</f>
        <v>59779</v>
      </c>
      <c r="C558" s="77"/>
      <c r="D558" s="78" t="n">
        <f aca="false">(IF(AND(($B558&gt;=Input!$C$7),($B558&lt;=Input!$O$11)),Input!$O$10,0))+(IF(AND(($B558&gt;Input!$O$11),($B558&lt;=Input!$O$13)),Input!$O$12,0))+(IF(AND(($B558&gt;=Input!$C$7),($B558&lt;=Input!$O$15)),Input!$O$14,0))+(IF(AND(($B558&gt;Input!$O$15),($B558&lt;=Input!$O$17)),Input!$O$16,0))+(IF(AND(($B558&gt;=Input!$C$7),($B558&lt;=Input!$O$19)),Input!$O$18,0))+(IF(AND(($B558&gt;Input!$O$19),($B558&lt;=Input!$O$21)),Input!$O$20,0))</f>
        <v>0</v>
      </c>
    </row>
    <row r="559" customFormat="false" ht="12.05" hidden="false" customHeight="false" outlineLevel="0" collapsed="false">
      <c r="A559" s="76" t="n">
        <v>555</v>
      </c>
      <c r="B559" s="77" t="n">
        <f aca="false">EOMONTH(Input!$C$7,A559)</f>
        <v>59809</v>
      </c>
      <c r="C559" s="77"/>
      <c r="D559" s="78" t="n">
        <f aca="false">(IF(AND(($B559&gt;=Input!$C$7),($B559&lt;=Input!$O$11)),Input!$O$10,0))+(IF(AND(($B559&gt;Input!$O$11),($B559&lt;=Input!$O$13)),Input!$O$12,0))+(IF(AND(($B559&gt;=Input!$C$7),($B559&lt;=Input!$O$15)),Input!$O$14,0))+(IF(AND(($B559&gt;Input!$O$15),($B559&lt;=Input!$O$17)),Input!$O$16,0))+(IF(AND(($B559&gt;=Input!$C$7),($B559&lt;=Input!$O$19)),Input!$O$18,0))+(IF(AND(($B559&gt;Input!$O$19),($B559&lt;=Input!$O$21)),Input!$O$20,0))</f>
        <v>0</v>
      </c>
    </row>
    <row r="560" customFormat="false" ht="12.05" hidden="false" customHeight="false" outlineLevel="0" collapsed="false">
      <c r="A560" s="76" t="n">
        <v>556</v>
      </c>
      <c r="B560" s="77" t="n">
        <f aca="false">EOMONTH(Input!$C$7,A560)</f>
        <v>59840</v>
      </c>
      <c r="C560" s="77"/>
      <c r="D560" s="78" t="n">
        <f aca="false">(IF(AND(($B560&gt;=Input!$C$7),($B560&lt;=Input!$O$11)),Input!$O$10,0))+(IF(AND(($B560&gt;Input!$O$11),($B560&lt;=Input!$O$13)),Input!$O$12,0))+(IF(AND(($B560&gt;=Input!$C$7),($B560&lt;=Input!$O$15)),Input!$O$14,0))+(IF(AND(($B560&gt;Input!$O$15),($B560&lt;=Input!$O$17)),Input!$O$16,0))+(IF(AND(($B560&gt;=Input!$C$7),($B560&lt;=Input!$O$19)),Input!$O$18,0))+(IF(AND(($B560&gt;Input!$O$19),($B560&lt;=Input!$O$21)),Input!$O$20,0))</f>
        <v>0</v>
      </c>
    </row>
    <row r="561" customFormat="false" ht="12.05" hidden="false" customHeight="false" outlineLevel="0" collapsed="false">
      <c r="A561" s="76" t="n">
        <v>557</v>
      </c>
      <c r="B561" s="77" t="n">
        <f aca="false">EOMONTH(Input!$C$7,A561)</f>
        <v>59870</v>
      </c>
      <c r="C561" s="77"/>
      <c r="D561" s="78" t="n">
        <f aca="false">(IF(AND(($B561&gt;=Input!$C$7),($B561&lt;=Input!$O$11)),Input!$O$10,0))+(IF(AND(($B561&gt;Input!$O$11),($B561&lt;=Input!$O$13)),Input!$O$12,0))+(IF(AND(($B561&gt;=Input!$C$7),($B561&lt;=Input!$O$15)),Input!$O$14,0))+(IF(AND(($B561&gt;Input!$O$15),($B561&lt;=Input!$O$17)),Input!$O$16,0))+(IF(AND(($B561&gt;=Input!$C$7),($B561&lt;=Input!$O$19)),Input!$O$18,0))+(IF(AND(($B561&gt;Input!$O$19),($B561&lt;=Input!$O$21)),Input!$O$20,0))</f>
        <v>0</v>
      </c>
    </row>
    <row r="562" customFormat="false" ht="12.05" hidden="false" customHeight="false" outlineLevel="0" collapsed="false">
      <c r="A562" s="76" t="n">
        <v>558</v>
      </c>
      <c r="B562" s="77" t="n">
        <f aca="false">EOMONTH(Input!$C$7,A562)</f>
        <v>59901</v>
      </c>
      <c r="C562" s="77"/>
      <c r="D562" s="78" t="n">
        <f aca="false">(IF(AND(($B562&gt;=Input!$C$7),($B562&lt;=Input!$O$11)),Input!$O$10,0))+(IF(AND(($B562&gt;Input!$O$11),($B562&lt;=Input!$O$13)),Input!$O$12,0))+(IF(AND(($B562&gt;=Input!$C$7),($B562&lt;=Input!$O$15)),Input!$O$14,0))+(IF(AND(($B562&gt;Input!$O$15),($B562&lt;=Input!$O$17)),Input!$O$16,0))+(IF(AND(($B562&gt;=Input!$C$7),($B562&lt;=Input!$O$19)),Input!$O$18,0))+(IF(AND(($B562&gt;Input!$O$19),($B562&lt;=Input!$O$21)),Input!$O$20,0))</f>
        <v>0</v>
      </c>
    </row>
    <row r="563" customFormat="false" ht="12.05" hidden="false" customHeight="false" outlineLevel="0" collapsed="false">
      <c r="A563" s="76" t="n">
        <v>559</v>
      </c>
      <c r="B563" s="77" t="n">
        <f aca="false">EOMONTH(Input!$C$7,A563)</f>
        <v>59932</v>
      </c>
      <c r="C563" s="77"/>
      <c r="D563" s="78" t="n">
        <f aca="false">(IF(AND(($B563&gt;=Input!$C$7),($B563&lt;=Input!$O$11)),Input!$O$10,0))+(IF(AND(($B563&gt;Input!$O$11),($B563&lt;=Input!$O$13)),Input!$O$12,0))+(IF(AND(($B563&gt;=Input!$C$7),($B563&lt;=Input!$O$15)),Input!$O$14,0))+(IF(AND(($B563&gt;Input!$O$15),($B563&lt;=Input!$O$17)),Input!$O$16,0))+(IF(AND(($B563&gt;=Input!$C$7),($B563&lt;=Input!$O$19)),Input!$O$18,0))+(IF(AND(($B563&gt;Input!$O$19),($B563&lt;=Input!$O$21)),Input!$O$20,0))</f>
        <v>0</v>
      </c>
    </row>
    <row r="564" customFormat="false" ht="12.05" hidden="false" customHeight="false" outlineLevel="0" collapsed="false">
      <c r="A564" s="76" t="n">
        <v>560</v>
      </c>
      <c r="B564" s="77" t="n">
        <f aca="false">EOMONTH(Input!$C$7,A564)</f>
        <v>59961</v>
      </c>
      <c r="C564" s="77"/>
      <c r="D564" s="78" t="n">
        <f aca="false">(IF(AND(($B564&gt;=Input!$C$7),($B564&lt;=Input!$O$11)),Input!$O$10,0))+(IF(AND(($B564&gt;Input!$O$11),($B564&lt;=Input!$O$13)),Input!$O$12,0))+(IF(AND(($B564&gt;=Input!$C$7),($B564&lt;=Input!$O$15)),Input!$O$14,0))+(IF(AND(($B564&gt;Input!$O$15),($B564&lt;=Input!$O$17)),Input!$O$16,0))+(IF(AND(($B564&gt;=Input!$C$7),($B564&lt;=Input!$O$19)),Input!$O$18,0))+(IF(AND(($B564&gt;Input!$O$19),($B564&lt;=Input!$O$21)),Input!$O$20,0))</f>
        <v>0</v>
      </c>
    </row>
    <row r="565" customFormat="false" ht="12.05" hidden="false" customHeight="false" outlineLevel="0" collapsed="false">
      <c r="A565" s="76" t="n">
        <v>561</v>
      </c>
      <c r="B565" s="77" t="n">
        <f aca="false">EOMONTH(Input!$C$7,A565)</f>
        <v>59992</v>
      </c>
      <c r="C565" s="77"/>
      <c r="D565" s="78" t="n">
        <f aca="false">(IF(AND(($B565&gt;=Input!$C$7),($B565&lt;=Input!$O$11)),Input!$O$10,0))+(IF(AND(($B565&gt;Input!$O$11),($B565&lt;=Input!$O$13)),Input!$O$12,0))+(IF(AND(($B565&gt;=Input!$C$7),($B565&lt;=Input!$O$15)),Input!$O$14,0))+(IF(AND(($B565&gt;Input!$O$15),($B565&lt;=Input!$O$17)),Input!$O$16,0))+(IF(AND(($B565&gt;=Input!$C$7),($B565&lt;=Input!$O$19)),Input!$O$18,0))+(IF(AND(($B565&gt;Input!$O$19),($B565&lt;=Input!$O$21)),Input!$O$20,0))</f>
        <v>0</v>
      </c>
    </row>
    <row r="566" customFormat="false" ht="12.05" hidden="false" customHeight="false" outlineLevel="0" collapsed="false">
      <c r="A566" s="76" t="n">
        <v>562</v>
      </c>
      <c r="B566" s="77" t="n">
        <f aca="false">EOMONTH(Input!$C$7,A566)</f>
        <v>60022</v>
      </c>
      <c r="C566" s="77"/>
      <c r="D566" s="78" t="n">
        <f aca="false">(IF(AND(($B566&gt;=Input!$C$7),($B566&lt;=Input!$O$11)),Input!$O$10,0))+(IF(AND(($B566&gt;Input!$O$11),($B566&lt;=Input!$O$13)),Input!$O$12,0))+(IF(AND(($B566&gt;=Input!$C$7),($B566&lt;=Input!$O$15)),Input!$O$14,0))+(IF(AND(($B566&gt;Input!$O$15),($B566&lt;=Input!$O$17)),Input!$O$16,0))+(IF(AND(($B566&gt;=Input!$C$7),($B566&lt;=Input!$O$19)),Input!$O$18,0))+(IF(AND(($B566&gt;Input!$O$19),($B566&lt;=Input!$O$21)),Input!$O$20,0))</f>
        <v>0</v>
      </c>
    </row>
    <row r="567" customFormat="false" ht="12.05" hidden="false" customHeight="false" outlineLevel="0" collapsed="false">
      <c r="A567" s="76" t="n">
        <v>563</v>
      </c>
      <c r="B567" s="77" t="n">
        <f aca="false">EOMONTH(Input!$C$7,A567)</f>
        <v>60053</v>
      </c>
      <c r="C567" s="77"/>
      <c r="D567" s="78" t="n">
        <f aca="false">(IF(AND(($B567&gt;=Input!$C$7),($B567&lt;=Input!$O$11)),Input!$O$10,0))+(IF(AND(($B567&gt;Input!$O$11),($B567&lt;=Input!$O$13)),Input!$O$12,0))+(IF(AND(($B567&gt;=Input!$C$7),($B567&lt;=Input!$O$15)),Input!$O$14,0))+(IF(AND(($B567&gt;Input!$O$15),($B567&lt;=Input!$O$17)),Input!$O$16,0))+(IF(AND(($B567&gt;=Input!$C$7),($B567&lt;=Input!$O$19)),Input!$O$18,0))+(IF(AND(($B567&gt;Input!$O$19),($B567&lt;=Input!$O$21)),Input!$O$20,0))</f>
        <v>0</v>
      </c>
    </row>
    <row r="568" customFormat="false" ht="12.05" hidden="false" customHeight="false" outlineLevel="0" collapsed="false">
      <c r="A568" s="76" t="n">
        <v>564</v>
      </c>
      <c r="B568" s="77" t="n">
        <f aca="false">EOMONTH(Input!$C$7,A568)</f>
        <v>60083</v>
      </c>
      <c r="C568" s="77"/>
      <c r="D568" s="78" t="n">
        <f aca="false">(IF(AND(($B568&gt;=Input!$C$7),($B568&lt;=Input!$O$11)),Input!$O$10,0))+(IF(AND(($B568&gt;Input!$O$11),($B568&lt;=Input!$O$13)),Input!$O$12,0))+(IF(AND(($B568&gt;=Input!$C$7),($B568&lt;=Input!$O$15)),Input!$O$14,0))+(IF(AND(($B568&gt;Input!$O$15),($B568&lt;=Input!$O$17)),Input!$O$16,0))+(IF(AND(($B568&gt;=Input!$C$7),($B568&lt;=Input!$O$19)),Input!$O$18,0))+(IF(AND(($B568&gt;Input!$O$19),($B568&lt;=Input!$O$21)),Input!$O$20,0))</f>
        <v>0</v>
      </c>
    </row>
    <row r="569" customFormat="false" ht="12.05" hidden="false" customHeight="false" outlineLevel="0" collapsed="false">
      <c r="A569" s="76" t="n">
        <v>565</v>
      </c>
      <c r="B569" s="77" t="n">
        <f aca="false">EOMONTH(Input!$C$7,A569)</f>
        <v>60114</v>
      </c>
      <c r="C569" s="77"/>
      <c r="D569" s="78" t="n">
        <f aca="false">(IF(AND(($B569&gt;=Input!$C$7),($B569&lt;=Input!$O$11)),Input!$O$10,0))+(IF(AND(($B569&gt;Input!$O$11),($B569&lt;=Input!$O$13)),Input!$O$12,0))+(IF(AND(($B569&gt;=Input!$C$7),($B569&lt;=Input!$O$15)),Input!$O$14,0))+(IF(AND(($B569&gt;Input!$O$15),($B569&lt;=Input!$O$17)),Input!$O$16,0))+(IF(AND(($B569&gt;=Input!$C$7),($B569&lt;=Input!$O$19)),Input!$O$18,0))+(IF(AND(($B569&gt;Input!$O$19),($B569&lt;=Input!$O$21)),Input!$O$20,0))</f>
        <v>0</v>
      </c>
    </row>
    <row r="570" customFormat="false" ht="12.05" hidden="false" customHeight="false" outlineLevel="0" collapsed="false">
      <c r="A570" s="76" t="n">
        <v>566</v>
      </c>
      <c r="B570" s="77" t="n">
        <f aca="false">EOMONTH(Input!$C$7,A570)</f>
        <v>60145</v>
      </c>
      <c r="C570" s="77"/>
      <c r="D570" s="78" t="n">
        <f aca="false">(IF(AND(($B570&gt;=Input!$C$7),($B570&lt;=Input!$O$11)),Input!$O$10,0))+(IF(AND(($B570&gt;Input!$O$11),($B570&lt;=Input!$O$13)),Input!$O$12,0))+(IF(AND(($B570&gt;=Input!$C$7),($B570&lt;=Input!$O$15)),Input!$O$14,0))+(IF(AND(($B570&gt;Input!$O$15),($B570&lt;=Input!$O$17)),Input!$O$16,0))+(IF(AND(($B570&gt;=Input!$C$7),($B570&lt;=Input!$O$19)),Input!$O$18,0))+(IF(AND(($B570&gt;Input!$O$19),($B570&lt;=Input!$O$21)),Input!$O$20,0))</f>
        <v>0</v>
      </c>
    </row>
    <row r="571" customFormat="false" ht="12.05" hidden="false" customHeight="false" outlineLevel="0" collapsed="false">
      <c r="A571" s="76" t="n">
        <v>567</v>
      </c>
      <c r="B571" s="77" t="n">
        <f aca="false">EOMONTH(Input!$C$7,A571)</f>
        <v>60175</v>
      </c>
      <c r="C571" s="77"/>
      <c r="D571" s="78" t="n">
        <f aca="false">(IF(AND(($B571&gt;=Input!$C$7),($B571&lt;=Input!$O$11)),Input!$O$10,0))+(IF(AND(($B571&gt;Input!$O$11),($B571&lt;=Input!$O$13)),Input!$O$12,0))+(IF(AND(($B571&gt;=Input!$C$7),($B571&lt;=Input!$O$15)),Input!$O$14,0))+(IF(AND(($B571&gt;Input!$O$15),($B571&lt;=Input!$O$17)),Input!$O$16,0))+(IF(AND(($B571&gt;=Input!$C$7),($B571&lt;=Input!$O$19)),Input!$O$18,0))+(IF(AND(($B571&gt;Input!$O$19),($B571&lt;=Input!$O$21)),Input!$O$20,0))</f>
        <v>0</v>
      </c>
    </row>
    <row r="572" customFormat="false" ht="12.05" hidden="false" customHeight="false" outlineLevel="0" collapsed="false">
      <c r="A572" s="76" t="n">
        <v>568</v>
      </c>
      <c r="B572" s="77" t="n">
        <f aca="false">EOMONTH(Input!$C$7,A572)</f>
        <v>60206</v>
      </c>
      <c r="C572" s="77"/>
      <c r="D572" s="78" t="n">
        <f aca="false">(IF(AND(($B572&gt;=Input!$C$7),($B572&lt;=Input!$O$11)),Input!$O$10,0))+(IF(AND(($B572&gt;Input!$O$11),($B572&lt;=Input!$O$13)),Input!$O$12,0))+(IF(AND(($B572&gt;=Input!$C$7),($B572&lt;=Input!$O$15)),Input!$O$14,0))+(IF(AND(($B572&gt;Input!$O$15),($B572&lt;=Input!$O$17)),Input!$O$16,0))+(IF(AND(($B572&gt;=Input!$C$7),($B572&lt;=Input!$O$19)),Input!$O$18,0))+(IF(AND(($B572&gt;Input!$O$19),($B572&lt;=Input!$O$21)),Input!$O$20,0))</f>
        <v>0</v>
      </c>
    </row>
    <row r="573" customFormat="false" ht="12.05" hidden="false" customHeight="false" outlineLevel="0" collapsed="false">
      <c r="A573" s="76" t="n">
        <v>569</v>
      </c>
      <c r="B573" s="77" t="n">
        <f aca="false">EOMONTH(Input!$C$7,A573)</f>
        <v>60236</v>
      </c>
      <c r="C573" s="77"/>
      <c r="D573" s="78" t="n">
        <f aca="false">(IF(AND(($B573&gt;=Input!$C$7),($B573&lt;=Input!$O$11)),Input!$O$10,0))+(IF(AND(($B573&gt;Input!$O$11),($B573&lt;=Input!$O$13)),Input!$O$12,0))+(IF(AND(($B573&gt;=Input!$C$7),($B573&lt;=Input!$O$15)),Input!$O$14,0))+(IF(AND(($B573&gt;Input!$O$15),($B573&lt;=Input!$O$17)),Input!$O$16,0))+(IF(AND(($B573&gt;=Input!$C$7),($B573&lt;=Input!$O$19)),Input!$O$18,0))+(IF(AND(($B573&gt;Input!$O$19),($B573&lt;=Input!$O$21)),Input!$O$20,0))</f>
        <v>0</v>
      </c>
    </row>
    <row r="574" customFormat="false" ht="12.05" hidden="false" customHeight="false" outlineLevel="0" collapsed="false">
      <c r="A574" s="76" t="n">
        <v>570</v>
      </c>
      <c r="B574" s="77" t="n">
        <f aca="false">EOMONTH(Input!$C$7,A574)</f>
        <v>60267</v>
      </c>
      <c r="C574" s="77"/>
      <c r="D574" s="78" t="n">
        <f aca="false">(IF(AND(($B574&gt;=Input!$C$7),($B574&lt;=Input!$O$11)),Input!$O$10,0))+(IF(AND(($B574&gt;Input!$O$11),($B574&lt;=Input!$O$13)),Input!$O$12,0))+(IF(AND(($B574&gt;=Input!$C$7),($B574&lt;=Input!$O$15)),Input!$O$14,0))+(IF(AND(($B574&gt;Input!$O$15),($B574&lt;=Input!$O$17)),Input!$O$16,0))+(IF(AND(($B574&gt;=Input!$C$7),($B574&lt;=Input!$O$19)),Input!$O$18,0))+(IF(AND(($B574&gt;Input!$O$19),($B574&lt;=Input!$O$21)),Input!$O$20,0))</f>
        <v>0</v>
      </c>
    </row>
    <row r="575" customFormat="false" ht="12.05" hidden="false" customHeight="false" outlineLevel="0" collapsed="false">
      <c r="A575" s="76" t="n">
        <v>571</v>
      </c>
      <c r="B575" s="77" t="n">
        <f aca="false">EOMONTH(Input!$C$7,A575)</f>
        <v>60298</v>
      </c>
      <c r="C575" s="77"/>
      <c r="D575" s="78" t="n">
        <f aca="false">(IF(AND(($B575&gt;=Input!$C$7),($B575&lt;=Input!$O$11)),Input!$O$10,0))+(IF(AND(($B575&gt;Input!$O$11),($B575&lt;=Input!$O$13)),Input!$O$12,0))+(IF(AND(($B575&gt;=Input!$C$7),($B575&lt;=Input!$O$15)),Input!$O$14,0))+(IF(AND(($B575&gt;Input!$O$15),($B575&lt;=Input!$O$17)),Input!$O$16,0))+(IF(AND(($B575&gt;=Input!$C$7),($B575&lt;=Input!$O$19)),Input!$O$18,0))+(IF(AND(($B575&gt;Input!$O$19),($B575&lt;=Input!$O$21)),Input!$O$20,0))</f>
        <v>0</v>
      </c>
    </row>
    <row r="576" customFormat="false" ht="12.05" hidden="false" customHeight="false" outlineLevel="0" collapsed="false">
      <c r="A576" s="76" t="n">
        <v>572</v>
      </c>
      <c r="B576" s="77" t="n">
        <f aca="false">EOMONTH(Input!$C$7,A576)</f>
        <v>60326</v>
      </c>
      <c r="C576" s="77"/>
      <c r="D576" s="78" t="n">
        <f aca="false">(IF(AND(($B576&gt;=Input!$C$7),($B576&lt;=Input!$O$11)),Input!$O$10,0))+(IF(AND(($B576&gt;Input!$O$11),($B576&lt;=Input!$O$13)),Input!$O$12,0))+(IF(AND(($B576&gt;=Input!$C$7),($B576&lt;=Input!$O$15)),Input!$O$14,0))+(IF(AND(($B576&gt;Input!$O$15),($B576&lt;=Input!$O$17)),Input!$O$16,0))+(IF(AND(($B576&gt;=Input!$C$7),($B576&lt;=Input!$O$19)),Input!$O$18,0))+(IF(AND(($B576&gt;Input!$O$19),($B576&lt;=Input!$O$21)),Input!$O$20,0))</f>
        <v>0</v>
      </c>
    </row>
    <row r="577" customFormat="false" ht="12.05" hidden="false" customHeight="false" outlineLevel="0" collapsed="false">
      <c r="A577" s="76" t="n">
        <v>573</v>
      </c>
      <c r="B577" s="77" t="n">
        <f aca="false">EOMONTH(Input!$C$7,A577)</f>
        <v>60357</v>
      </c>
      <c r="C577" s="77"/>
      <c r="D577" s="78" t="n">
        <f aca="false">(IF(AND(($B577&gt;=Input!$C$7),($B577&lt;=Input!$O$11)),Input!$O$10,0))+(IF(AND(($B577&gt;Input!$O$11),($B577&lt;=Input!$O$13)),Input!$O$12,0))+(IF(AND(($B577&gt;=Input!$C$7),($B577&lt;=Input!$O$15)),Input!$O$14,0))+(IF(AND(($B577&gt;Input!$O$15),($B577&lt;=Input!$O$17)),Input!$O$16,0))+(IF(AND(($B577&gt;=Input!$C$7),($B577&lt;=Input!$O$19)),Input!$O$18,0))+(IF(AND(($B577&gt;Input!$O$19),($B577&lt;=Input!$O$21)),Input!$O$20,0))</f>
        <v>0</v>
      </c>
    </row>
    <row r="578" customFormat="false" ht="12.05" hidden="false" customHeight="false" outlineLevel="0" collapsed="false">
      <c r="A578" s="76" t="n">
        <v>574</v>
      </c>
      <c r="B578" s="77" t="n">
        <f aca="false">EOMONTH(Input!$C$7,A578)</f>
        <v>60387</v>
      </c>
      <c r="C578" s="77"/>
      <c r="D578" s="78" t="n">
        <f aca="false">(IF(AND(($B578&gt;=Input!$C$7),($B578&lt;=Input!$O$11)),Input!$O$10,0))+(IF(AND(($B578&gt;Input!$O$11),($B578&lt;=Input!$O$13)),Input!$O$12,0))+(IF(AND(($B578&gt;=Input!$C$7),($B578&lt;=Input!$O$15)),Input!$O$14,0))+(IF(AND(($B578&gt;Input!$O$15),($B578&lt;=Input!$O$17)),Input!$O$16,0))+(IF(AND(($B578&gt;=Input!$C$7),($B578&lt;=Input!$O$19)),Input!$O$18,0))+(IF(AND(($B578&gt;Input!$O$19),($B578&lt;=Input!$O$21)),Input!$O$20,0))</f>
        <v>0</v>
      </c>
    </row>
    <row r="579" customFormat="false" ht="12.05" hidden="false" customHeight="false" outlineLevel="0" collapsed="false">
      <c r="A579" s="76" t="n">
        <v>575</v>
      </c>
      <c r="B579" s="77" t="n">
        <f aca="false">EOMONTH(Input!$C$7,A579)</f>
        <v>60418</v>
      </c>
      <c r="C579" s="77"/>
      <c r="D579" s="78" t="n">
        <f aca="false">(IF(AND(($B579&gt;=Input!$C$7),($B579&lt;=Input!$O$11)),Input!$O$10,0))+(IF(AND(($B579&gt;Input!$O$11),($B579&lt;=Input!$O$13)),Input!$O$12,0))+(IF(AND(($B579&gt;=Input!$C$7),($B579&lt;=Input!$O$15)),Input!$O$14,0))+(IF(AND(($B579&gt;Input!$O$15),($B579&lt;=Input!$O$17)),Input!$O$16,0))+(IF(AND(($B579&gt;=Input!$C$7),($B579&lt;=Input!$O$19)),Input!$O$18,0))+(IF(AND(($B579&gt;Input!$O$19),($B579&lt;=Input!$O$21)),Input!$O$20,0))</f>
        <v>0</v>
      </c>
    </row>
    <row r="580" customFormat="false" ht="12.05" hidden="false" customHeight="false" outlineLevel="0" collapsed="false">
      <c r="A580" s="76" t="n">
        <v>576</v>
      </c>
      <c r="B580" s="77" t="n">
        <f aca="false">EOMONTH(Input!$C$7,A580)</f>
        <v>60448</v>
      </c>
      <c r="C580" s="77"/>
      <c r="D580" s="78" t="n">
        <f aca="false">(IF(AND(($B580&gt;=Input!$C$7),($B580&lt;=Input!$O$11)),Input!$O$10,0))+(IF(AND(($B580&gt;Input!$O$11),($B580&lt;=Input!$O$13)),Input!$O$12,0))+(IF(AND(($B580&gt;=Input!$C$7),($B580&lt;=Input!$O$15)),Input!$O$14,0))+(IF(AND(($B580&gt;Input!$O$15),($B580&lt;=Input!$O$17)),Input!$O$16,0))+(IF(AND(($B580&gt;=Input!$C$7),($B580&lt;=Input!$O$19)),Input!$O$18,0))+(IF(AND(($B580&gt;Input!$O$19),($B580&lt;=Input!$O$21)),Input!$O$20,0))</f>
        <v>0</v>
      </c>
    </row>
    <row r="581" customFormat="false" ht="12.05" hidden="false" customHeight="false" outlineLevel="0" collapsed="false">
      <c r="A581" s="76" t="n">
        <v>577</v>
      </c>
      <c r="B581" s="77" t="n">
        <f aca="false">EOMONTH(Input!$C$7,A581)</f>
        <v>60479</v>
      </c>
      <c r="C581" s="77"/>
      <c r="D581" s="78" t="n">
        <f aca="false">(IF(AND(($B581&gt;=Input!$C$7),($B581&lt;=Input!$O$11)),Input!$O$10,0))+(IF(AND(($B581&gt;Input!$O$11),($B581&lt;=Input!$O$13)),Input!$O$12,0))+(IF(AND(($B581&gt;=Input!$C$7),($B581&lt;=Input!$O$15)),Input!$O$14,0))+(IF(AND(($B581&gt;Input!$O$15),($B581&lt;=Input!$O$17)),Input!$O$16,0))+(IF(AND(($B581&gt;=Input!$C$7),($B581&lt;=Input!$O$19)),Input!$O$18,0))+(IF(AND(($B581&gt;Input!$O$19),($B581&lt;=Input!$O$21)),Input!$O$20,0))</f>
        <v>0</v>
      </c>
    </row>
    <row r="582" customFormat="false" ht="12.05" hidden="false" customHeight="false" outlineLevel="0" collapsed="false">
      <c r="A582" s="76" t="n">
        <v>578</v>
      </c>
      <c r="B582" s="77" t="n">
        <f aca="false">EOMONTH(Input!$C$7,A582)</f>
        <v>60510</v>
      </c>
      <c r="C582" s="77"/>
      <c r="D582" s="78" t="n">
        <f aca="false">(IF(AND(($B582&gt;=Input!$C$7),($B582&lt;=Input!$O$11)),Input!$O$10,0))+(IF(AND(($B582&gt;Input!$O$11),($B582&lt;=Input!$O$13)),Input!$O$12,0))+(IF(AND(($B582&gt;=Input!$C$7),($B582&lt;=Input!$O$15)),Input!$O$14,0))+(IF(AND(($B582&gt;Input!$O$15),($B582&lt;=Input!$O$17)),Input!$O$16,0))+(IF(AND(($B582&gt;=Input!$C$7),($B582&lt;=Input!$O$19)),Input!$O$18,0))+(IF(AND(($B582&gt;Input!$O$19),($B582&lt;=Input!$O$21)),Input!$O$20,0))</f>
        <v>0</v>
      </c>
    </row>
    <row r="583" customFormat="false" ht="12.05" hidden="false" customHeight="false" outlineLevel="0" collapsed="false">
      <c r="A583" s="76" t="n">
        <v>579</v>
      </c>
      <c r="B583" s="77" t="n">
        <f aca="false">EOMONTH(Input!$C$7,A583)</f>
        <v>60540</v>
      </c>
      <c r="C583" s="77"/>
      <c r="D583" s="78" t="n">
        <f aca="false">(IF(AND(($B583&gt;=Input!$C$7),($B583&lt;=Input!$O$11)),Input!$O$10,0))+(IF(AND(($B583&gt;Input!$O$11),($B583&lt;=Input!$O$13)),Input!$O$12,0))+(IF(AND(($B583&gt;=Input!$C$7),($B583&lt;=Input!$O$15)),Input!$O$14,0))+(IF(AND(($B583&gt;Input!$O$15),($B583&lt;=Input!$O$17)),Input!$O$16,0))+(IF(AND(($B583&gt;=Input!$C$7),($B583&lt;=Input!$O$19)),Input!$O$18,0))+(IF(AND(($B583&gt;Input!$O$19),($B583&lt;=Input!$O$21)),Input!$O$20,0))</f>
        <v>0</v>
      </c>
    </row>
    <row r="584" customFormat="false" ht="12.05" hidden="false" customHeight="false" outlineLevel="0" collapsed="false">
      <c r="A584" s="76" t="n">
        <v>580</v>
      </c>
      <c r="B584" s="77" t="n">
        <f aca="false">EOMONTH(Input!$C$7,A584)</f>
        <v>60571</v>
      </c>
      <c r="C584" s="77"/>
      <c r="D584" s="78" t="n">
        <f aca="false">(IF(AND(($B584&gt;=Input!$C$7),($B584&lt;=Input!$O$11)),Input!$O$10,0))+(IF(AND(($B584&gt;Input!$O$11),($B584&lt;=Input!$O$13)),Input!$O$12,0))+(IF(AND(($B584&gt;=Input!$C$7),($B584&lt;=Input!$O$15)),Input!$O$14,0))+(IF(AND(($B584&gt;Input!$O$15),($B584&lt;=Input!$O$17)),Input!$O$16,0))+(IF(AND(($B584&gt;=Input!$C$7),($B584&lt;=Input!$O$19)),Input!$O$18,0))+(IF(AND(($B584&gt;Input!$O$19),($B584&lt;=Input!$O$21)),Input!$O$20,0))</f>
        <v>0</v>
      </c>
    </row>
    <row r="585" customFormat="false" ht="12.05" hidden="false" customHeight="false" outlineLevel="0" collapsed="false">
      <c r="A585" s="76" t="n">
        <v>581</v>
      </c>
      <c r="B585" s="77" t="n">
        <f aca="false">EOMONTH(Input!$C$7,A585)</f>
        <v>60601</v>
      </c>
      <c r="C585" s="77"/>
      <c r="D585" s="78" t="n">
        <f aca="false">(IF(AND(($B585&gt;=Input!$C$7),($B585&lt;=Input!$O$11)),Input!$O$10,0))+(IF(AND(($B585&gt;Input!$O$11),($B585&lt;=Input!$O$13)),Input!$O$12,0))+(IF(AND(($B585&gt;=Input!$C$7),($B585&lt;=Input!$O$15)),Input!$O$14,0))+(IF(AND(($B585&gt;Input!$O$15),($B585&lt;=Input!$O$17)),Input!$O$16,0))+(IF(AND(($B585&gt;=Input!$C$7),($B585&lt;=Input!$O$19)),Input!$O$18,0))+(IF(AND(($B585&gt;Input!$O$19),($B585&lt;=Input!$O$21)),Input!$O$20,0))</f>
        <v>0</v>
      </c>
    </row>
    <row r="586" customFormat="false" ht="12.05" hidden="false" customHeight="false" outlineLevel="0" collapsed="false">
      <c r="A586" s="76" t="n">
        <v>582</v>
      </c>
      <c r="B586" s="77" t="n">
        <f aca="false">EOMONTH(Input!$C$7,A586)</f>
        <v>60632</v>
      </c>
      <c r="C586" s="77"/>
      <c r="D586" s="78" t="n">
        <f aca="false">(IF(AND(($B586&gt;=Input!$C$7),($B586&lt;=Input!$O$11)),Input!$O$10,0))+(IF(AND(($B586&gt;Input!$O$11),($B586&lt;=Input!$O$13)),Input!$O$12,0))+(IF(AND(($B586&gt;=Input!$C$7),($B586&lt;=Input!$O$15)),Input!$O$14,0))+(IF(AND(($B586&gt;Input!$O$15),($B586&lt;=Input!$O$17)),Input!$O$16,0))+(IF(AND(($B586&gt;=Input!$C$7),($B586&lt;=Input!$O$19)),Input!$O$18,0))+(IF(AND(($B586&gt;Input!$O$19),($B586&lt;=Input!$O$21)),Input!$O$20,0))</f>
        <v>0</v>
      </c>
    </row>
    <row r="587" customFormat="false" ht="12.05" hidden="false" customHeight="false" outlineLevel="0" collapsed="false">
      <c r="A587" s="76" t="n">
        <v>583</v>
      </c>
      <c r="B587" s="77" t="n">
        <f aca="false">EOMONTH(Input!$C$7,A587)</f>
        <v>60663</v>
      </c>
      <c r="C587" s="77"/>
      <c r="D587" s="78" t="n">
        <f aca="false">(IF(AND(($B587&gt;=Input!$C$7),($B587&lt;=Input!$O$11)),Input!$O$10,0))+(IF(AND(($B587&gt;Input!$O$11),($B587&lt;=Input!$O$13)),Input!$O$12,0))+(IF(AND(($B587&gt;=Input!$C$7),($B587&lt;=Input!$O$15)),Input!$O$14,0))+(IF(AND(($B587&gt;Input!$O$15),($B587&lt;=Input!$O$17)),Input!$O$16,0))+(IF(AND(($B587&gt;=Input!$C$7),($B587&lt;=Input!$O$19)),Input!$O$18,0))+(IF(AND(($B587&gt;Input!$O$19),($B587&lt;=Input!$O$21)),Input!$O$20,0))</f>
        <v>0</v>
      </c>
    </row>
    <row r="588" customFormat="false" ht="12.05" hidden="false" customHeight="false" outlineLevel="0" collapsed="false">
      <c r="A588" s="76" t="n">
        <v>584</v>
      </c>
      <c r="B588" s="77" t="n">
        <f aca="false">EOMONTH(Input!$C$7,A588)</f>
        <v>60691</v>
      </c>
      <c r="C588" s="77"/>
      <c r="D588" s="78" t="n">
        <f aca="false">(IF(AND(($B588&gt;=Input!$C$7),($B588&lt;=Input!$O$11)),Input!$O$10,0))+(IF(AND(($B588&gt;Input!$O$11),($B588&lt;=Input!$O$13)),Input!$O$12,0))+(IF(AND(($B588&gt;=Input!$C$7),($B588&lt;=Input!$O$15)),Input!$O$14,0))+(IF(AND(($B588&gt;Input!$O$15),($B588&lt;=Input!$O$17)),Input!$O$16,0))+(IF(AND(($B588&gt;=Input!$C$7),($B588&lt;=Input!$O$19)),Input!$O$18,0))+(IF(AND(($B588&gt;Input!$O$19),($B588&lt;=Input!$O$21)),Input!$O$20,0))</f>
        <v>0</v>
      </c>
    </row>
    <row r="589" customFormat="false" ht="12.05" hidden="false" customHeight="false" outlineLevel="0" collapsed="false">
      <c r="A589" s="76" t="n">
        <v>585</v>
      </c>
      <c r="B589" s="77" t="n">
        <f aca="false">EOMONTH(Input!$C$7,A589)</f>
        <v>60722</v>
      </c>
      <c r="C589" s="77"/>
      <c r="D589" s="78" t="n">
        <f aca="false">(IF(AND(($B589&gt;=Input!$C$7),($B589&lt;=Input!$O$11)),Input!$O$10,0))+(IF(AND(($B589&gt;Input!$O$11),($B589&lt;=Input!$O$13)),Input!$O$12,0))+(IF(AND(($B589&gt;=Input!$C$7),($B589&lt;=Input!$O$15)),Input!$O$14,0))+(IF(AND(($B589&gt;Input!$O$15),($B589&lt;=Input!$O$17)),Input!$O$16,0))+(IF(AND(($B589&gt;=Input!$C$7),($B589&lt;=Input!$O$19)),Input!$O$18,0))+(IF(AND(($B589&gt;Input!$O$19),($B589&lt;=Input!$O$21)),Input!$O$20,0))</f>
        <v>0</v>
      </c>
    </row>
    <row r="590" customFormat="false" ht="12.05" hidden="false" customHeight="false" outlineLevel="0" collapsed="false">
      <c r="A590" s="76" t="n">
        <v>586</v>
      </c>
      <c r="B590" s="77" t="n">
        <f aca="false">EOMONTH(Input!$C$7,A590)</f>
        <v>60752</v>
      </c>
      <c r="C590" s="77"/>
      <c r="D590" s="78" t="n">
        <f aca="false">(IF(AND(($B590&gt;=Input!$C$7),($B590&lt;=Input!$O$11)),Input!$O$10,0))+(IF(AND(($B590&gt;Input!$O$11),($B590&lt;=Input!$O$13)),Input!$O$12,0))+(IF(AND(($B590&gt;=Input!$C$7),($B590&lt;=Input!$O$15)),Input!$O$14,0))+(IF(AND(($B590&gt;Input!$O$15),($B590&lt;=Input!$O$17)),Input!$O$16,0))+(IF(AND(($B590&gt;=Input!$C$7),($B590&lt;=Input!$O$19)),Input!$O$18,0))+(IF(AND(($B590&gt;Input!$O$19),($B590&lt;=Input!$O$21)),Input!$O$20,0))</f>
        <v>0</v>
      </c>
    </row>
    <row r="591" customFormat="false" ht="12.05" hidden="false" customHeight="false" outlineLevel="0" collapsed="false">
      <c r="A591" s="76" t="n">
        <v>587</v>
      </c>
      <c r="B591" s="77" t="n">
        <f aca="false">EOMONTH(Input!$C$7,A591)</f>
        <v>60783</v>
      </c>
      <c r="C591" s="77"/>
      <c r="D591" s="78" t="n">
        <f aca="false">(IF(AND(($B591&gt;=Input!$C$7),($B591&lt;=Input!$O$11)),Input!$O$10,0))+(IF(AND(($B591&gt;Input!$O$11),($B591&lt;=Input!$O$13)),Input!$O$12,0))+(IF(AND(($B591&gt;=Input!$C$7),($B591&lt;=Input!$O$15)),Input!$O$14,0))+(IF(AND(($B591&gt;Input!$O$15),($B591&lt;=Input!$O$17)),Input!$O$16,0))+(IF(AND(($B591&gt;=Input!$C$7),($B591&lt;=Input!$O$19)),Input!$O$18,0))+(IF(AND(($B591&gt;Input!$O$19),($B591&lt;=Input!$O$21)),Input!$O$20,0))</f>
        <v>0</v>
      </c>
    </row>
    <row r="592" customFormat="false" ht="12.05" hidden="false" customHeight="false" outlineLevel="0" collapsed="false">
      <c r="A592" s="76" t="n">
        <v>588</v>
      </c>
      <c r="B592" s="77" t="n">
        <f aca="false">EOMONTH(Input!$C$7,A592)</f>
        <v>60813</v>
      </c>
      <c r="C592" s="77"/>
      <c r="D592" s="78" t="n">
        <f aca="false">(IF(AND(($B592&gt;=Input!$C$7),($B592&lt;=Input!$O$11)),Input!$O$10,0))+(IF(AND(($B592&gt;Input!$O$11),($B592&lt;=Input!$O$13)),Input!$O$12,0))+(IF(AND(($B592&gt;=Input!$C$7),($B592&lt;=Input!$O$15)),Input!$O$14,0))+(IF(AND(($B592&gt;Input!$O$15),($B592&lt;=Input!$O$17)),Input!$O$16,0))+(IF(AND(($B592&gt;=Input!$C$7),($B592&lt;=Input!$O$19)),Input!$O$18,0))+(IF(AND(($B592&gt;Input!$O$19),($B592&lt;=Input!$O$21)),Input!$O$20,0))</f>
        <v>0</v>
      </c>
    </row>
    <row r="593" customFormat="false" ht="12.05" hidden="false" customHeight="false" outlineLevel="0" collapsed="false">
      <c r="A593" s="76" t="n">
        <v>589</v>
      </c>
      <c r="B593" s="77" t="n">
        <f aca="false">EOMONTH(Input!$C$7,A593)</f>
        <v>60844</v>
      </c>
      <c r="C593" s="77"/>
      <c r="D593" s="78" t="n">
        <f aca="false">(IF(AND(($B593&gt;=Input!$C$7),($B593&lt;=Input!$O$11)),Input!$O$10,0))+(IF(AND(($B593&gt;Input!$O$11),($B593&lt;=Input!$O$13)),Input!$O$12,0))+(IF(AND(($B593&gt;=Input!$C$7),($B593&lt;=Input!$O$15)),Input!$O$14,0))+(IF(AND(($B593&gt;Input!$O$15),($B593&lt;=Input!$O$17)),Input!$O$16,0))+(IF(AND(($B593&gt;=Input!$C$7),($B593&lt;=Input!$O$19)),Input!$O$18,0))+(IF(AND(($B593&gt;Input!$O$19),($B593&lt;=Input!$O$21)),Input!$O$20,0))</f>
        <v>0</v>
      </c>
    </row>
    <row r="594" customFormat="false" ht="12.05" hidden="false" customHeight="false" outlineLevel="0" collapsed="false">
      <c r="A594" s="76" t="n">
        <v>590</v>
      </c>
      <c r="B594" s="77" t="n">
        <f aca="false">EOMONTH(Input!$C$7,A594)</f>
        <v>60875</v>
      </c>
      <c r="C594" s="77"/>
      <c r="D594" s="78" t="n">
        <f aca="false">(IF(AND(($B594&gt;=Input!$C$7),($B594&lt;=Input!$O$11)),Input!$O$10,0))+(IF(AND(($B594&gt;Input!$O$11),($B594&lt;=Input!$O$13)),Input!$O$12,0))+(IF(AND(($B594&gt;=Input!$C$7),($B594&lt;=Input!$O$15)),Input!$O$14,0))+(IF(AND(($B594&gt;Input!$O$15),($B594&lt;=Input!$O$17)),Input!$O$16,0))+(IF(AND(($B594&gt;=Input!$C$7),($B594&lt;=Input!$O$19)),Input!$O$18,0))+(IF(AND(($B594&gt;Input!$O$19),($B594&lt;=Input!$O$21)),Input!$O$20,0))</f>
        <v>0</v>
      </c>
    </row>
    <row r="595" customFormat="false" ht="12.05" hidden="false" customHeight="false" outlineLevel="0" collapsed="false">
      <c r="A595" s="76" t="n">
        <v>591</v>
      </c>
      <c r="B595" s="77" t="n">
        <f aca="false">EOMONTH(Input!$C$7,A595)</f>
        <v>60905</v>
      </c>
      <c r="C595" s="77"/>
      <c r="D595" s="78" t="n">
        <f aca="false">(IF(AND(($B595&gt;=Input!$C$7),($B595&lt;=Input!$O$11)),Input!$O$10,0))+(IF(AND(($B595&gt;Input!$O$11),($B595&lt;=Input!$O$13)),Input!$O$12,0))+(IF(AND(($B595&gt;=Input!$C$7),($B595&lt;=Input!$O$15)),Input!$O$14,0))+(IF(AND(($B595&gt;Input!$O$15),($B595&lt;=Input!$O$17)),Input!$O$16,0))+(IF(AND(($B595&gt;=Input!$C$7),($B595&lt;=Input!$O$19)),Input!$O$18,0))+(IF(AND(($B595&gt;Input!$O$19),($B595&lt;=Input!$O$21)),Input!$O$20,0))</f>
        <v>0</v>
      </c>
    </row>
    <row r="596" customFormat="false" ht="12.05" hidden="false" customHeight="false" outlineLevel="0" collapsed="false">
      <c r="A596" s="76" t="n">
        <v>592</v>
      </c>
      <c r="B596" s="77" t="n">
        <f aca="false">EOMONTH(Input!$C$7,A596)</f>
        <v>60936</v>
      </c>
      <c r="C596" s="77"/>
      <c r="D596" s="78" t="n">
        <f aca="false">(IF(AND(($B596&gt;=Input!$C$7),($B596&lt;=Input!$O$11)),Input!$O$10,0))+(IF(AND(($B596&gt;Input!$O$11),($B596&lt;=Input!$O$13)),Input!$O$12,0))+(IF(AND(($B596&gt;=Input!$C$7),($B596&lt;=Input!$O$15)),Input!$O$14,0))+(IF(AND(($B596&gt;Input!$O$15),($B596&lt;=Input!$O$17)),Input!$O$16,0))+(IF(AND(($B596&gt;=Input!$C$7),($B596&lt;=Input!$O$19)),Input!$O$18,0))+(IF(AND(($B596&gt;Input!$O$19),($B596&lt;=Input!$O$21)),Input!$O$20,0))</f>
        <v>0</v>
      </c>
    </row>
    <row r="597" customFormat="false" ht="12.05" hidden="false" customHeight="false" outlineLevel="0" collapsed="false">
      <c r="A597" s="76" t="n">
        <v>593</v>
      </c>
      <c r="B597" s="77" t="n">
        <f aca="false">EOMONTH(Input!$C$7,A597)</f>
        <v>60966</v>
      </c>
      <c r="C597" s="77"/>
      <c r="D597" s="78" t="n">
        <f aca="false">(IF(AND(($B597&gt;=Input!$C$7),($B597&lt;=Input!$O$11)),Input!$O$10,0))+(IF(AND(($B597&gt;Input!$O$11),($B597&lt;=Input!$O$13)),Input!$O$12,0))+(IF(AND(($B597&gt;=Input!$C$7),($B597&lt;=Input!$O$15)),Input!$O$14,0))+(IF(AND(($B597&gt;Input!$O$15),($B597&lt;=Input!$O$17)),Input!$O$16,0))+(IF(AND(($B597&gt;=Input!$C$7),($B597&lt;=Input!$O$19)),Input!$O$18,0))+(IF(AND(($B597&gt;Input!$O$19),($B597&lt;=Input!$O$21)),Input!$O$20,0))</f>
        <v>0</v>
      </c>
    </row>
    <row r="598" customFormat="false" ht="12.05" hidden="false" customHeight="false" outlineLevel="0" collapsed="false">
      <c r="A598" s="76" t="n">
        <v>594</v>
      </c>
      <c r="B598" s="77" t="n">
        <f aca="false">EOMONTH(Input!$C$7,A598)</f>
        <v>60997</v>
      </c>
      <c r="C598" s="77"/>
      <c r="D598" s="78" t="n">
        <f aca="false">(IF(AND(($B598&gt;=Input!$C$7),($B598&lt;=Input!$O$11)),Input!$O$10,0))+(IF(AND(($B598&gt;Input!$O$11),($B598&lt;=Input!$O$13)),Input!$O$12,0))+(IF(AND(($B598&gt;=Input!$C$7),($B598&lt;=Input!$O$15)),Input!$O$14,0))+(IF(AND(($B598&gt;Input!$O$15),($B598&lt;=Input!$O$17)),Input!$O$16,0))+(IF(AND(($B598&gt;=Input!$C$7),($B598&lt;=Input!$O$19)),Input!$O$18,0))+(IF(AND(($B598&gt;Input!$O$19),($B598&lt;=Input!$O$21)),Input!$O$20,0))</f>
        <v>0</v>
      </c>
    </row>
    <row r="599" customFormat="false" ht="12.05" hidden="false" customHeight="false" outlineLevel="0" collapsed="false">
      <c r="A599" s="76" t="n">
        <v>595</v>
      </c>
      <c r="B599" s="77" t="n">
        <f aca="false">EOMONTH(Input!$C$7,A599)</f>
        <v>61028</v>
      </c>
      <c r="C599" s="77"/>
      <c r="D599" s="78" t="n">
        <f aca="false">(IF(AND(($B599&gt;=Input!$C$7),($B599&lt;=Input!$O$11)),Input!$O$10,0))+(IF(AND(($B599&gt;Input!$O$11),($B599&lt;=Input!$O$13)),Input!$O$12,0))+(IF(AND(($B599&gt;=Input!$C$7),($B599&lt;=Input!$O$15)),Input!$O$14,0))+(IF(AND(($B599&gt;Input!$O$15),($B599&lt;=Input!$O$17)),Input!$O$16,0))+(IF(AND(($B599&gt;=Input!$C$7),($B599&lt;=Input!$O$19)),Input!$O$18,0))+(IF(AND(($B599&gt;Input!$O$19),($B599&lt;=Input!$O$21)),Input!$O$20,0))</f>
        <v>0</v>
      </c>
    </row>
    <row r="600" customFormat="false" ht="12.05" hidden="false" customHeight="false" outlineLevel="0" collapsed="false">
      <c r="A600" s="76" t="n">
        <v>596</v>
      </c>
      <c r="B600" s="77" t="n">
        <f aca="false">EOMONTH(Input!$C$7,A600)</f>
        <v>61056</v>
      </c>
      <c r="C600" s="77"/>
      <c r="D600" s="78" t="n">
        <f aca="false">(IF(AND(($B600&gt;=Input!$C$7),($B600&lt;=Input!$O$11)),Input!$O$10,0))+(IF(AND(($B600&gt;Input!$O$11),($B600&lt;=Input!$O$13)),Input!$O$12,0))+(IF(AND(($B600&gt;=Input!$C$7),($B600&lt;=Input!$O$15)),Input!$O$14,0))+(IF(AND(($B600&gt;Input!$O$15),($B600&lt;=Input!$O$17)),Input!$O$16,0))+(IF(AND(($B600&gt;=Input!$C$7),($B600&lt;=Input!$O$19)),Input!$O$18,0))+(IF(AND(($B600&gt;Input!$O$19),($B600&lt;=Input!$O$21)),Input!$O$20,0))</f>
        <v>0</v>
      </c>
    </row>
    <row r="601" customFormat="false" ht="12.05" hidden="false" customHeight="false" outlineLevel="0" collapsed="false">
      <c r="A601" s="76" t="n">
        <v>597</v>
      </c>
      <c r="B601" s="77" t="n">
        <f aca="false">EOMONTH(Input!$C$7,A601)</f>
        <v>61087</v>
      </c>
      <c r="C601" s="77"/>
      <c r="D601" s="78" t="n">
        <f aca="false">(IF(AND(($B601&gt;=Input!$C$7),($B601&lt;=Input!$O$11)),Input!$O$10,0))+(IF(AND(($B601&gt;Input!$O$11),($B601&lt;=Input!$O$13)),Input!$O$12,0))+(IF(AND(($B601&gt;=Input!$C$7),($B601&lt;=Input!$O$15)),Input!$O$14,0))+(IF(AND(($B601&gt;Input!$O$15),($B601&lt;=Input!$O$17)),Input!$O$16,0))+(IF(AND(($B601&gt;=Input!$C$7),($B601&lt;=Input!$O$19)),Input!$O$18,0))+(IF(AND(($B601&gt;Input!$O$19),($B601&lt;=Input!$O$21)),Input!$O$20,0))</f>
        <v>0</v>
      </c>
    </row>
    <row r="602" customFormat="false" ht="12.05" hidden="false" customHeight="false" outlineLevel="0" collapsed="false">
      <c r="A602" s="76" t="n">
        <v>598</v>
      </c>
      <c r="B602" s="77" t="n">
        <f aca="false">EOMONTH(Input!$C$7,A602)</f>
        <v>61117</v>
      </c>
      <c r="C602" s="77"/>
      <c r="D602" s="78" t="n">
        <f aca="false">(IF(AND(($B602&gt;=Input!$C$7),($B602&lt;=Input!$O$11)),Input!$O$10,0))+(IF(AND(($B602&gt;Input!$O$11),($B602&lt;=Input!$O$13)),Input!$O$12,0))+(IF(AND(($B602&gt;=Input!$C$7),($B602&lt;=Input!$O$15)),Input!$O$14,0))+(IF(AND(($B602&gt;Input!$O$15),($B602&lt;=Input!$O$17)),Input!$O$16,0))+(IF(AND(($B602&gt;=Input!$C$7),($B602&lt;=Input!$O$19)),Input!$O$18,0))+(IF(AND(($B602&gt;Input!$O$19),($B602&lt;=Input!$O$21)),Input!$O$20,0))</f>
        <v>0</v>
      </c>
    </row>
    <row r="603" customFormat="false" ht="12.05" hidden="false" customHeight="false" outlineLevel="0" collapsed="false">
      <c r="A603" s="76" t="n">
        <v>599</v>
      </c>
      <c r="B603" s="77" t="n">
        <f aca="false">EOMONTH(Input!$C$7,A603)</f>
        <v>61148</v>
      </c>
      <c r="C603" s="77"/>
      <c r="D603" s="78" t="n">
        <f aca="false">(IF(AND(($B603&gt;=Input!$C$7),($B603&lt;=Input!$O$11)),Input!$O$10,0))+(IF(AND(($B603&gt;Input!$O$11),($B603&lt;=Input!$O$13)),Input!$O$12,0))+(IF(AND(($B603&gt;=Input!$C$7),($B603&lt;=Input!$O$15)),Input!$O$14,0))+(IF(AND(($B603&gt;Input!$O$15),($B603&lt;=Input!$O$17)),Input!$O$16,0))+(IF(AND(($B603&gt;=Input!$C$7),($B603&lt;=Input!$O$19)),Input!$O$18,0))+(IF(AND(($B603&gt;Input!$O$19),($B603&lt;=Input!$O$21)),Input!$O$20,0))</f>
        <v>0</v>
      </c>
    </row>
    <row r="604" customFormat="false" ht="12.05" hidden="false" customHeight="false" outlineLevel="0" collapsed="false">
      <c r="A604" s="76" t="n">
        <v>600</v>
      </c>
      <c r="B604" s="77" t="n">
        <f aca="false">EOMONTH(Input!$C$7,A604)</f>
        <v>61178</v>
      </c>
      <c r="C604" s="77"/>
      <c r="D604" s="78" t="n">
        <f aca="false">(IF(AND(($B604&gt;=Input!$C$7),($B604&lt;=Input!$O$11)),Input!$O$10,0))+(IF(AND(($B604&gt;Input!$O$11),($B604&lt;=Input!$O$13)),Input!$O$12,0))+(IF(AND(($B604&gt;=Input!$C$7),($B604&lt;=Input!$O$15)),Input!$O$14,0))+(IF(AND(($B604&gt;Input!$O$15),($B604&lt;=Input!$O$17)),Input!$O$16,0))+(IF(AND(($B604&gt;=Input!$C$7),($B604&lt;=Input!$O$19)),Input!$O$18,0))+(IF(AND(($B604&gt;Input!$O$19),($B604&lt;=Input!$O$21)),Input!$O$20,0))</f>
        <v>0</v>
      </c>
    </row>
    <row r="605" customFormat="false" ht="12.05" hidden="false" customHeight="false" outlineLevel="0" collapsed="false">
      <c r="A605" s="76" t="n">
        <v>601</v>
      </c>
      <c r="B605" s="77" t="n">
        <f aca="false">EOMONTH(Input!$C$7,A605)</f>
        <v>61209</v>
      </c>
      <c r="C605" s="77"/>
      <c r="D605" s="78" t="n">
        <f aca="false">(IF(AND(($B605&gt;=Input!$C$7),($B605&lt;=Input!$O$11)),Input!$O$10,0))+(IF(AND(($B605&gt;Input!$O$11),($B605&lt;=Input!$O$13)),Input!$O$12,0))+(IF(AND(($B605&gt;=Input!$C$7),($B605&lt;=Input!$O$15)),Input!$O$14,0))+(IF(AND(($B605&gt;Input!$O$15),($B605&lt;=Input!$O$17)),Input!$O$16,0))+(IF(AND(($B605&gt;=Input!$C$7),($B605&lt;=Input!$O$19)),Input!$O$18,0))+(IF(AND(($B605&gt;Input!$O$19),($B605&lt;=Input!$O$21)),Input!$O$20,0))</f>
        <v>0</v>
      </c>
    </row>
    <row r="606" customFormat="false" ht="12.05" hidden="false" customHeight="false" outlineLevel="0" collapsed="false">
      <c r="A606" s="76" t="n">
        <v>602</v>
      </c>
      <c r="B606" s="77" t="n">
        <f aca="false">EOMONTH(Input!$C$7,A606)</f>
        <v>61240</v>
      </c>
      <c r="C606" s="77"/>
      <c r="D606" s="78" t="n">
        <f aca="false">(IF(AND(($B606&gt;=Input!$C$7),($B606&lt;=Input!$O$11)),Input!$O$10,0))+(IF(AND(($B606&gt;Input!$O$11),($B606&lt;=Input!$O$13)),Input!$O$12,0))+(IF(AND(($B606&gt;=Input!$C$7),($B606&lt;=Input!$O$15)),Input!$O$14,0))+(IF(AND(($B606&gt;Input!$O$15),($B606&lt;=Input!$O$17)),Input!$O$16,0))+(IF(AND(($B606&gt;=Input!$C$7),($B606&lt;=Input!$O$19)),Input!$O$18,0))+(IF(AND(($B606&gt;Input!$O$19),($B606&lt;=Input!$O$21)),Input!$O$20,0))</f>
        <v>0</v>
      </c>
    </row>
    <row r="607" customFormat="false" ht="12.05" hidden="false" customHeight="false" outlineLevel="0" collapsed="false">
      <c r="A607" s="76" t="n">
        <v>603</v>
      </c>
      <c r="B607" s="77" t="n">
        <f aca="false">EOMONTH(Input!$C$7,A607)</f>
        <v>61270</v>
      </c>
      <c r="C607" s="77"/>
      <c r="D607" s="78" t="n">
        <f aca="false">(IF(AND(($B607&gt;=Input!$C$7),($B607&lt;=Input!$O$11)),Input!$O$10,0))+(IF(AND(($B607&gt;Input!$O$11),($B607&lt;=Input!$O$13)),Input!$O$12,0))+(IF(AND(($B607&gt;=Input!$C$7),($B607&lt;=Input!$O$15)),Input!$O$14,0))+(IF(AND(($B607&gt;Input!$O$15),($B607&lt;=Input!$O$17)),Input!$O$16,0))+(IF(AND(($B607&gt;=Input!$C$7),($B607&lt;=Input!$O$19)),Input!$O$18,0))+(IF(AND(($B607&gt;Input!$O$19),($B607&lt;=Input!$O$21)),Input!$O$20,0))</f>
        <v>0</v>
      </c>
    </row>
    <row r="608" customFormat="false" ht="12.05" hidden="false" customHeight="false" outlineLevel="0" collapsed="false">
      <c r="A608" s="76" t="n">
        <v>604</v>
      </c>
      <c r="B608" s="77" t="n">
        <f aca="false">EOMONTH(Input!$C$7,A608)</f>
        <v>61301</v>
      </c>
      <c r="C608" s="77"/>
      <c r="D608" s="78" t="n">
        <f aca="false">(IF(AND(($B608&gt;=Input!$C$7),($B608&lt;=Input!$O$11)),Input!$O$10,0))+(IF(AND(($B608&gt;Input!$O$11),($B608&lt;=Input!$O$13)),Input!$O$12,0))+(IF(AND(($B608&gt;=Input!$C$7),($B608&lt;=Input!$O$15)),Input!$O$14,0))+(IF(AND(($B608&gt;Input!$O$15),($B608&lt;=Input!$O$17)),Input!$O$16,0))+(IF(AND(($B608&gt;=Input!$C$7),($B608&lt;=Input!$O$19)),Input!$O$18,0))+(IF(AND(($B608&gt;Input!$O$19),($B608&lt;=Input!$O$21)),Input!$O$20,0))</f>
        <v>0</v>
      </c>
    </row>
    <row r="609" customFormat="false" ht="12.05" hidden="false" customHeight="false" outlineLevel="0" collapsed="false">
      <c r="A609" s="76" t="n">
        <v>605</v>
      </c>
      <c r="B609" s="77" t="n">
        <f aca="false">EOMONTH(Input!$C$7,A609)</f>
        <v>61331</v>
      </c>
      <c r="C609" s="77"/>
      <c r="D609" s="78" t="n">
        <f aca="false">(IF(AND(($B609&gt;=Input!$C$7),($B609&lt;=Input!$O$11)),Input!$O$10,0))+(IF(AND(($B609&gt;Input!$O$11),($B609&lt;=Input!$O$13)),Input!$O$12,0))+(IF(AND(($B609&gt;=Input!$C$7),($B609&lt;=Input!$O$15)),Input!$O$14,0))+(IF(AND(($B609&gt;Input!$O$15),($B609&lt;=Input!$O$17)),Input!$O$16,0))+(IF(AND(($B609&gt;=Input!$C$7),($B609&lt;=Input!$O$19)),Input!$O$18,0))+(IF(AND(($B609&gt;Input!$O$19),($B609&lt;=Input!$O$21)),Input!$O$20,0))</f>
        <v>0</v>
      </c>
    </row>
    <row r="610" customFormat="false" ht="12.05" hidden="false" customHeight="false" outlineLevel="0" collapsed="false">
      <c r="A610" s="76" t="n">
        <v>606</v>
      </c>
      <c r="B610" s="77" t="n">
        <f aca="false">EOMONTH(Input!$C$7,A610)</f>
        <v>61362</v>
      </c>
      <c r="C610" s="77"/>
      <c r="D610" s="78" t="n">
        <f aca="false">(IF(AND(($B610&gt;=Input!$C$7),($B610&lt;=Input!$O$11)),Input!$O$10,0))+(IF(AND(($B610&gt;Input!$O$11),($B610&lt;=Input!$O$13)),Input!$O$12,0))+(IF(AND(($B610&gt;=Input!$C$7),($B610&lt;=Input!$O$15)),Input!$O$14,0))+(IF(AND(($B610&gt;Input!$O$15),($B610&lt;=Input!$O$17)),Input!$O$16,0))+(IF(AND(($B610&gt;=Input!$C$7),($B610&lt;=Input!$O$19)),Input!$O$18,0))+(IF(AND(($B610&gt;Input!$O$19),($B610&lt;=Input!$O$21)),Input!$O$20,0))</f>
        <v>0</v>
      </c>
    </row>
    <row r="611" customFormat="false" ht="12.05" hidden="false" customHeight="false" outlineLevel="0" collapsed="false">
      <c r="A611" s="76" t="n">
        <v>607</v>
      </c>
      <c r="B611" s="77" t="n">
        <f aca="false">EOMONTH(Input!$C$7,A611)</f>
        <v>61393</v>
      </c>
      <c r="C611" s="77"/>
      <c r="D611" s="78" t="n">
        <f aca="false">(IF(AND(($B611&gt;=Input!$C$7),($B611&lt;=Input!$O$11)),Input!$O$10,0))+(IF(AND(($B611&gt;Input!$O$11),($B611&lt;=Input!$O$13)),Input!$O$12,0))+(IF(AND(($B611&gt;=Input!$C$7),($B611&lt;=Input!$O$15)),Input!$O$14,0))+(IF(AND(($B611&gt;Input!$O$15),($B611&lt;=Input!$O$17)),Input!$O$16,0))+(IF(AND(($B611&gt;=Input!$C$7),($B611&lt;=Input!$O$19)),Input!$O$18,0))+(IF(AND(($B611&gt;Input!$O$19),($B611&lt;=Input!$O$21)),Input!$O$20,0))</f>
        <v>0</v>
      </c>
    </row>
    <row r="612" customFormat="false" ht="12.05" hidden="false" customHeight="false" outlineLevel="0" collapsed="false">
      <c r="A612" s="76" t="n">
        <v>608</v>
      </c>
      <c r="B612" s="77" t="n">
        <f aca="false">EOMONTH(Input!$C$7,A612)</f>
        <v>61422</v>
      </c>
      <c r="C612" s="77"/>
      <c r="D612" s="78" t="n">
        <f aca="false">(IF(AND(($B612&gt;=Input!$C$7),($B612&lt;=Input!$O$11)),Input!$O$10,0))+(IF(AND(($B612&gt;Input!$O$11),($B612&lt;=Input!$O$13)),Input!$O$12,0))+(IF(AND(($B612&gt;=Input!$C$7),($B612&lt;=Input!$O$15)),Input!$O$14,0))+(IF(AND(($B612&gt;Input!$O$15),($B612&lt;=Input!$O$17)),Input!$O$16,0))+(IF(AND(($B612&gt;=Input!$C$7),($B612&lt;=Input!$O$19)),Input!$O$18,0))+(IF(AND(($B612&gt;Input!$O$19),($B612&lt;=Input!$O$21)),Input!$O$20,0))</f>
        <v>0</v>
      </c>
    </row>
    <row r="613" customFormat="false" ht="12.05" hidden="false" customHeight="false" outlineLevel="0" collapsed="false">
      <c r="A613" s="76" t="n">
        <v>609</v>
      </c>
      <c r="B613" s="77" t="n">
        <f aca="false">EOMONTH(Input!$C$7,A613)</f>
        <v>61453</v>
      </c>
      <c r="C613" s="77"/>
      <c r="D613" s="78" t="n">
        <f aca="false">(IF(AND(($B613&gt;=Input!$C$7),($B613&lt;=Input!$O$11)),Input!$O$10,0))+(IF(AND(($B613&gt;Input!$O$11),($B613&lt;=Input!$O$13)),Input!$O$12,0))+(IF(AND(($B613&gt;=Input!$C$7),($B613&lt;=Input!$O$15)),Input!$O$14,0))+(IF(AND(($B613&gt;Input!$O$15),($B613&lt;=Input!$O$17)),Input!$O$16,0))+(IF(AND(($B613&gt;=Input!$C$7),($B613&lt;=Input!$O$19)),Input!$O$18,0))+(IF(AND(($B613&gt;Input!$O$19),($B613&lt;=Input!$O$21)),Input!$O$20,0))</f>
        <v>0</v>
      </c>
    </row>
    <row r="614" customFormat="false" ht="12.05" hidden="false" customHeight="false" outlineLevel="0" collapsed="false">
      <c r="A614" s="76" t="n">
        <v>610</v>
      </c>
      <c r="B614" s="77" t="n">
        <f aca="false">EOMONTH(Input!$C$7,A614)</f>
        <v>61483</v>
      </c>
      <c r="C614" s="77"/>
      <c r="D614" s="78" t="n">
        <f aca="false">(IF(AND(($B614&gt;=Input!$C$7),($B614&lt;=Input!$O$11)),Input!$O$10,0))+(IF(AND(($B614&gt;Input!$O$11),($B614&lt;=Input!$O$13)),Input!$O$12,0))+(IF(AND(($B614&gt;=Input!$C$7),($B614&lt;=Input!$O$15)),Input!$O$14,0))+(IF(AND(($B614&gt;Input!$O$15),($B614&lt;=Input!$O$17)),Input!$O$16,0))+(IF(AND(($B614&gt;=Input!$C$7),($B614&lt;=Input!$O$19)),Input!$O$18,0))+(IF(AND(($B614&gt;Input!$O$19),($B614&lt;=Input!$O$21)),Input!$O$20,0))</f>
        <v>0</v>
      </c>
    </row>
    <row r="615" customFormat="false" ht="12.05" hidden="false" customHeight="false" outlineLevel="0" collapsed="false">
      <c r="A615" s="76" t="n">
        <v>611</v>
      </c>
      <c r="B615" s="77" t="n">
        <f aca="false">EOMONTH(Input!$C$7,A615)</f>
        <v>61514</v>
      </c>
      <c r="C615" s="77"/>
      <c r="D615" s="78" t="n">
        <f aca="false">(IF(AND(($B615&gt;=Input!$C$7),($B615&lt;=Input!$O$11)),Input!$O$10,0))+(IF(AND(($B615&gt;Input!$O$11),($B615&lt;=Input!$O$13)),Input!$O$12,0))+(IF(AND(($B615&gt;=Input!$C$7),($B615&lt;=Input!$O$15)),Input!$O$14,0))+(IF(AND(($B615&gt;Input!$O$15),($B615&lt;=Input!$O$17)),Input!$O$16,0))+(IF(AND(($B615&gt;=Input!$C$7),($B615&lt;=Input!$O$19)),Input!$O$18,0))+(IF(AND(($B615&gt;Input!$O$19),($B615&lt;=Input!$O$21)),Input!$O$20,0))</f>
        <v>0</v>
      </c>
    </row>
    <row r="616" customFormat="false" ht="12.05" hidden="false" customHeight="false" outlineLevel="0" collapsed="false">
      <c r="A616" s="76" t="n">
        <v>612</v>
      </c>
      <c r="B616" s="77" t="n">
        <f aca="false">EOMONTH(Input!$C$7,A616)</f>
        <v>61544</v>
      </c>
      <c r="C616" s="77"/>
      <c r="D616" s="78" t="n">
        <f aca="false">(IF(AND(($B616&gt;=Input!$C$7),($B616&lt;=Input!$O$11)),Input!$O$10,0))+(IF(AND(($B616&gt;Input!$O$11),($B616&lt;=Input!$O$13)),Input!$O$12,0))+(IF(AND(($B616&gt;=Input!$C$7),($B616&lt;=Input!$O$15)),Input!$O$14,0))+(IF(AND(($B616&gt;Input!$O$15),($B616&lt;=Input!$O$17)),Input!$O$16,0))+(IF(AND(($B616&gt;=Input!$C$7),($B616&lt;=Input!$O$19)),Input!$O$18,0))+(IF(AND(($B616&gt;Input!$O$19),($B616&lt;=Input!$O$21)),Input!$O$20,0))</f>
        <v>0</v>
      </c>
    </row>
    <row r="617" customFormat="false" ht="12.05" hidden="false" customHeight="false" outlineLevel="0" collapsed="false">
      <c r="A617" s="76" t="n">
        <v>613</v>
      </c>
      <c r="B617" s="77" t="n">
        <f aca="false">EOMONTH(Input!$C$7,A617)</f>
        <v>61575</v>
      </c>
      <c r="C617" s="77"/>
      <c r="D617" s="78" t="n">
        <f aca="false">(IF(AND(($B617&gt;=Input!$C$7),($B617&lt;=Input!$O$11)),Input!$O$10,0))+(IF(AND(($B617&gt;Input!$O$11),($B617&lt;=Input!$O$13)),Input!$O$12,0))+(IF(AND(($B617&gt;=Input!$C$7),($B617&lt;=Input!$O$15)),Input!$O$14,0))+(IF(AND(($B617&gt;Input!$O$15),($B617&lt;=Input!$O$17)),Input!$O$16,0))+(IF(AND(($B617&gt;=Input!$C$7),($B617&lt;=Input!$O$19)),Input!$O$18,0))+(IF(AND(($B617&gt;Input!$O$19),($B617&lt;=Input!$O$21)),Input!$O$20,0))</f>
        <v>0</v>
      </c>
    </row>
    <row r="618" customFormat="false" ht="12.05" hidden="false" customHeight="false" outlineLevel="0" collapsed="false">
      <c r="A618" s="76" t="n">
        <v>614</v>
      </c>
      <c r="B618" s="77" t="n">
        <f aca="false">EOMONTH(Input!$C$7,A618)</f>
        <v>61606</v>
      </c>
      <c r="C618" s="77"/>
      <c r="D618" s="78" t="n">
        <f aca="false">(IF(AND(($B618&gt;=Input!$C$7),($B618&lt;=Input!$O$11)),Input!$O$10,0))+(IF(AND(($B618&gt;Input!$O$11),($B618&lt;=Input!$O$13)),Input!$O$12,0))+(IF(AND(($B618&gt;=Input!$C$7),($B618&lt;=Input!$O$15)),Input!$O$14,0))+(IF(AND(($B618&gt;Input!$O$15),($B618&lt;=Input!$O$17)),Input!$O$16,0))+(IF(AND(($B618&gt;=Input!$C$7),($B618&lt;=Input!$O$19)),Input!$O$18,0))+(IF(AND(($B618&gt;Input!$O$19),($B618&lt;=Input!$O$21)),Input!$O$20,0))</f>
        <v>0</v>
      </c>
    </row>
    <row r="619" customFormat="false" ht="12.8" hidden="false" customHeight="false" outlineLevel="0" collapsed="false">
      <c r="A619" s="76" t="n">
        <v>615</v>
      </c>
      <c r="B619" s="77" t="n">
        <f aca="false">EOMONTH(Input!$C$7,A619)</f>
        <v>61636</v>
      </c>
      <c r="C619" s="77"/>
      <c r="D619" s="78" t="n">
        <f aca="false">(IF(AND(($B619&gt;=Input!$C$7),($B619&lt;=Input!$O$11)),Input!$O$10,0))+(IF(AND(($B619&gt;Input!$O$11),($B619&lt;=Input!$O$13)),Input!$O$12,0))+(IF(AND(($B619&gt;=Input!$C$7),($B619&lt;=Input!$O$15)),Input!$O$14,0))+(IF(AND(($B619&gt;Input!$O$15),($B619&lt;=Input!$O$17)),Input!$O$16,0))+(IF(AND(($B619&gt;=Input!$C$7),($B619&lt;=Input!$O$19)),Input!$O$18,0))+(IF(AND(($B619&gt;Input!$O$19),($B619&lt;=Input!$O$21)),Input!$O$20,0))</f>
        <v>0</v>
      </c>
    </row>
    <row r="620" customFormat="false" ht="12.8" hidden="false" customHeight="false" outlineLevel="0" collapsed="false">
      <c r="A620" s="76" t="n">
        <v>616</v>
      </c>
      <c r="B620" s="77" t="n">
        <f aca="false">EOMONTH(Input!$C$7,A620)</f>
        <v>61667</v>
      </c>
      <c r="C620" s="77"/>
      <c r="D620" s="78" t="n">
        <f aca="false">(IF(AND(($B620&gt;=Input!$C$7),($B620&lt;=Input!$O$11)),Input!$O$10,0))+(IF(AND(($B620&gt;Input!$O$11),($B620&lt;=Input!$O$13)),Input!$O$12,0))+(IF(AND(($B620&gt;=Input!$C$7),($B620&lt;=Input!$O$15)),Input!$O$14,0))+(IF(AND(($B620&gt;Input!$O$15),($B620&lt;=Input!$O$17)),Input!$O$16,0))+(IF(AND(($B620&gt;=Input!$C$7),($B620&lt;=Input!$O$19)),Input!$O$18,0))+(IF(AND(($B620&gt;Input!$O$19),($B620&lt;=Input!$O$21)),Input!$O$20,0))</f>
        <v>0</v>
      </c>
    </row>
    <row r="621" customFormat="false" ht="12.8" hidden="false" customHeight="false" outlineLevel="0" collapsed="false">
      <c r="A621" s="76" t="n">
        <v>617</v>
      </c>
      <c r="B621" s="77" t="n">
        <f aca="false">EOMONTH(Input!$C$7,A621)</f>
        <v>61697</v>
      </c>
      <c r="C621" s="77"/>
      <c r="D621" s="78" t="n">
        <f aca="false">(IF(AND(($B621&gt;=Input!$C$7),($B621&lt;=Input!$O$11)),Input!$O$10,0))+(IF(AND(($B621&gt;Input!$O$11),($B621&lt;=Input!$O$13)),Input!$O$12,0))+(IF(AND(($B621&gt;=Input!$C$7),($B621&lt;=Input!$O$15)),Input!$O$14,0))+(IF(AND(($B621&gt;Input!$O$15),($B621&lt;=Input!$O$17)),Input!$O$16,0))+(IF(AND(($B621&gt;=Input!$C$7),($B621&lt;=Input!$O$19)),Input!$O$18,0))+(IF(AND(($B621&gt;Input!$O$19),($B621&lt;=Input!$O$21)),Input!$O$20,0))</f>
        <v>0</v>
      </c>
    </row>
    <row r="622" customFormat="false" ht="12.8" hidden="false" customHeight="false" outlineLevel="0" collapsed="false">
      <c r="A622" s="76" t="n">
        <v>618</v>
      </c>
      <c r="B622" s="77" t="n">
        <f aca="false">EOMONTH(Input!$C$7,A622)</f>
        <v>61728</v>
      </c>
      <c r="C622" s="77"/>
      <c r="D622" s="78" t="n">
        <f aca="false">(IF(AND(($B622&gt;=Input!$C$7),($B622&lt;=Input!$O$11)),Input!$O$10,0))+(IF(AND(($B622&gt;Input!$O$11),($B622&lt;=Input!$O$13)),Input!$O$12,0))+(IF(AND(($B622&gt;=Input!$C$7),($B622&lt;=Input!$O$15)),Input!$O$14,0))+(IF(AND(($B622&gt;Input!$O$15),($B622&lt;=Input!$O$17)),Input!$O$16,0))+(IF(AND(($B622&gt;=Input!$C$7),($B622&lt;=Input!$O$19)),Input!$O$18,0))+(IF(AND(($B622&gt;Input!$O$19),($B622&lt;=Input!$O$21)),Input!$O$20,0))</f>
        <v>0</v>
      </c>
    </row>
    <row r="623" customFormat="false" ht="12.8" hidden="false" customHeight="false" outlineLevel="0" collapsed="false">
      <c r="A623" s="76" t="n">
        <v>619</v>
      </c>
      <c r="B623" s="77" t="n">
        <f aca="false">EOMONTH(Input!$C$7,A623)</f>
        <v>61759</v>
      </c>
      <c r="C623" s="77"/>
      <c r="D623" s="78" t="n">
        <f aca="false">(IF(AND(($B623&gt;=Input!$C$7),($B623&lt;=Input!$O$11)),Input!$O$10,0))+(IF(AND(($B623&gt;Input!$O$11),($B623&lt;=Input!$O$13)),Input!$O$12,0))+(IF(AND(($B623&gt;=Input!$C$7),($B623&lt;=Input!$O$15)),Input!$O$14,0))+(IF(AND(($B623&gt;Input!$O$15),($B623&lt;=Input!$O$17)),Input!$O$16,0))+(IF(AND(($B623&gt;=Input!$C$7),($B623&lt;=Input!$O$19)),Input!$O$18,0))+(IF(AND(($B623&gt;Input!$O$19),($B623&lt;=Input!$O$21)),Input!$O$20,0))</f>
        <v>0</v>
      </c>
    </row>
    <row r="624" customFormat="false" ht="12.8" hidden="false" customHeight="false" outlineLevel="0" collapsed="false">
      <c r="A624" s="76" t="n">
        <v>620</v>
      </c>
      <c r="B624" s="77" t="n">
        <f aca="false">EOMONTH(Input!$C$7,A624)</f>
        <v>61787</v>
      </c>
      <c r="C624" s="77"/>
      <c r="D624" s="78" t="n">
        <f aca="false">(IF(AND(($B624&gt;=Input!$C$7),($B624&lt;=Input!$O$11)),Input!$O$10,0))+(IF(AND(($B624&gt;Input!$O$11),($B624&lt;=Input!$O$13)),Input!$O$12,0))+(IF(AND(($B624&gt;=Input!$C$7),($B624&lt;=Input!$O$15)),Input!$O$14,0))+(IF(AND(($B624&gt;Input!$O$15),($B624&lt;=Input!$O$17)),Input!$O$16,0))+(IF(AND(($B624&gt;=Input!$C$7),($B624&lt;=Input!$O$19)),Input!$O$18,0))+(IF(AND(($B624&gt;Input!$O$19),($B624&lt;=Input!$O$21)),Input!$O$20,0))</f>
        <v>0</v>
      </c>
    </row>
    <row r="625" customFormat="false" ht="12.8" hidden="false" customHeight="false" outlineLevel="0" collapsed="false">
      <c r="A625" s="76" t="n">
        <v>621</v>
      </c>
      <c r="B625" s="77" t="n">
        <f aca="false">EOMONTH(Input!$C$7,A625)</f>
        <v>61818</v>
      </c>
      <c r="C625" s="77"/>
      <c r="D625" s="78" t="n">
        <f aca="false">(IF(AND(($B625&gt;=Input!$C$7),($B625&lt;=Input!$O$11)),Input!$O$10,0))+(IF(AND(($B625&gt;Input!$O$11),($B625&lt;=Input!$O$13)),Input!$O$12,0))+(IF(AND(($B625&gt;=Input!$C$7),($B625&lt;=Input!$O$15)),Input!$O$14,0))+(IF(AND(($B625&gt;Input!$O$15),($B625&lt;=Input!$O$17)),Input!$O$16,0))+(IF(AND(($B625&gt;=Input!$C$7),($B625&lt;=Input!$O$19)),Input!$O$18,0))+(IF(AND(($B625&gt;Input!$O$19),($B625&lt;=Input!$O$21)),Input!$O$20,0))</f>
        <v>0</v>
      </c>
    </row>
    <row r="626" customFormat="false" ht="12.8" hidden="false" customHeight="false" outlineLevel="0" collapsed="false">
      <c r="A626" s="76" t="n">
        <v>622</v>
      </c>
      <c r="B626" s="77" t="n">
        <f aca="false">EOMONTH(Input!$C$7,A626)</f>
        <v>61848</v>
      </c>
      <c r="C626" s="77"/>
      <c r="D626" s="78" t="n">
        <f aca="false">(IF(AND(($B626&gt;=Input!$C$7),($B626&lt;=Input!$O$11)),Input!$O$10,0))+(IF(AND(($B626&gt;Input!$O$11),($B626&lt;=Input!$O$13)),Input!$O$12,0))+(IF(AND(($B626&gt;=Input!$C$7),($B626&lt;=Input!$O$15)),Input!$O$14,0))+(IF(AND(($B626&gt;Input!$O$15),($B626&lt;=Input!$O$17)),Input!$O$16,0))+(IF(AND(($B626&gt;=Input!$C$7),($B626&lt;=Input!$O$19)),Input!$O$18,0))+(IF(AND(($B626&gt;Input!$O$19),($B626&lt;=Input!$O$21)),Input!$O$20,0))</f>
        <v>0</v>
      </c>
    </row>
    <row r="627" customFormat="false" ht="12.8" hidden="false" customHeight="false" outlineLevel="0" collapsed="false">
      <c r="A627" s="76" t="n">
        <v>623</v>
      </c>
      <c r="B627" s="77" t="n">
        <f aca="false">EOMONTH(Input!$C$7,A627)</f>
        <v>61879</v>
      </c>
      <c r="C627" s="77"/>
      <c r="D627" s="78" t="n">
        <f aca="false">(IF(AND(($B627&gt;=Input!$C$7),($B627&lt;=Input!$O$11)),Input!$O$10,0))+(IF(AND(($B627&gt;Input!$O$11),($B627&lt;=Input!$O$13)),Input!$O$12,0))+(IF(AND(($B627&gt;=Input!$C$7),($B627&lt;=Input!$O$15)),Input!$O$14,0))+(IF(AND(($B627&gt;Input!$O$15),($B627&lt;=Input!$O$17)),Input!$O$16,0))+(IF(AND(($B627&gt;=Input!$C$7),($B627&lt;=Input!$O$19)),Input!$O$18,0))+(IF(AND(($B627&gt;Input!$O$19),($B627&lt;=Input!$O$21)),Input!$O$20,0))</f>
        <v>0</v>
      </c>
    </row>
    <row r="628" customFormat="false" ht="12.8" hidden="false" customHeight="false" outlineLevel="0" collapsed="false">
      <c r="A628" s="76" t="n">
        <v>624</v>
      </c>
      <c r="B628" s="77" t="n">
        <f aca="false">EOMONTH(Input!$C$7,A628)</f>
        <v>61909</v>
      </c>
      <c r="C628" s="77"/>
      <c r="D628" s="78" t="n">
        <f aca="false">(IF(AND(($B628&gt;=Input!$C$7),($B628&lt;=Input!$O$11)),Input!$O$10,0))+(IF(AND(($B628&gt;Input!$O$11),($B628&lt;=Input!$O$13)),Input!$O$12,0))+(IF(AND(($B628&gt;=Input!$C$7),($B628&lt;=Input!$O$15)),Input!$O$14,0))+(IF(AND(($B628&gt;Input!$O$15),($B628&lt;=Input!$O$17)),Input!$O$16,0))+(IF(AND(($B628&gt;=Input!$C$7),($B628&lt;=Input!$O$19)),Input!$O$18,0))+(IF(AND(($B628&gt;Input!$O$19),($B628&lt;=Input!$O$21)),Input!$O$20,0))</f>
        <v>0</v>
      </c>
    </row>
    <row r="629" customFormat="false" ht="12.8" hidden="false" customHeight="false" outlineLevel="0" collapsed="false">
      <c r="A629" s="76" t="n">
        <v>625</v>
      </c>
      <c r="B629" s="77" t="n">
        <f aca="false">EOMONTH(Input!$C$7,A629)</f>
        <v>61940</v>
      </c>
      <c r="C629" s="77"/>
      <c r="D629" s="78" t="n">
        <f aca="false">(IF(AND(($B629&gt;=Input!$C$7),($B629&lt;=Input!$O$11)),Input!$O$10,0))+(IF(AND(($B629&gt;Input!$O$11),($B629&lt;=Input!$O$13)),Input!$O$12,0))+(IF(AND(($B629&gt;=Input!$C$7),($B629&lt;=Input!$O$15)),Input!$O$14,0))+(IF(AND(($B629&gt;Input!$O$15),($B629&lt;=Input!$O$17)),Input!$O$16,0))+(IF(AND(($B629&gt;=Input!$C$7),($B629&lt;=Input!$O$19)),Input!$O$18,0))+(IF(AND(($B629&gt;Input!$O$19),($B629&lt;=Input!$O$21)),Input!$O$20,0))</f>
        <v>0</v>
      </c>
    </row>
    <row r="630" customFormat="false" ht="12.8" hidden="false" customHeight="false" outlineLevel="0" collapsed="false">
      <c r="A630" s="76" t="n">
        <v>626</v>
      </c>
      <c r="B630" s="77" t="n">
        <f aca="false">EOMONTH(Input!$C$7,A630)</f>
        <v>61971</v>
      </c>
      <c r="C630" s="77"/>
      <c r="D630" s="78" t="n">
        <f aca="false">(IF(AND(($B630&gt;=Input!$C$7),($B630&lt;=Input!$O$11)),Input!$O$10,0))+(IF(AND(($B630&gt;Input!$O$11),($B630&lt;=Input!$O$13)),Input!$O$12,0))+(IF(AND(($B630&gt;=Input!$C$7),($B630&lt;=Input!$O$15)),Input!$O$14,0))+(IF(AND(($B630&gt;Input!$O$15),($B630&lt;=Input!$O$17)),Input!$O$16,0))+(IF(AND(($B630&gt;=Input!$C$7),($B630&lt;=Input!$O$19)),Input!$O$18,0))+(IF(AND(($B630&gt;Input!$O$19),($B630&lt;=Input!$O$21)),Input!$O$20,0))</f>
        <v>0</v>
      </c>
    </row>
    <row r="631" customFormat="false" ht="12.8" hidden="false" customHeight="false" outlineLevel="0" collapsed="false">
      <c r="A631" s="76" t="n">
        <v>627</v>
      </c>
      <c r="B631" s="77" t="n">
        <f aca="false">EOMONTH(Input!$C$7,A631)</f>
        <v>62001</v>
      </c>
      <c r="C631" s="77"/>
      <c r="D631" s="78" t="n">
        <f aca="false">(IF(AND(($B631&gt;=Input!$C$7),($B631&lt;=Input!$O$11)),Input!$O$10,0))+(IF(AND(($B631&gt;Input!$O$11),($B631&lt;=Input!$O$13)),Input!$O$12,0))+(IF(AND(($B631&gt;=Input!$C$7),($B631&lt;=Input!$O$15)),Input!$O$14,0))+(IF(AND(($B631&gt;Input!$O$15),($B631&lt;=Input!$O$17)),Input!$O$16,0))+(IF(AND(($B631&gt;=Input!$C$7),($B631&lt;=Input!$O$19)),Input!$O$18,0))+(IF(AND(($B631&gt;Input!$O$19),($B631&lt;=Input!$O$21)),Input!$O$20,0))</f>
        <v>0</v>
      </c>
    </row>
    <row r="632" customFormat="false" ht="12.8" hidden="false" customHeight="false" outlineLevel="0" collapsed="false">
      <c r="A632" s="76" t="n">
        <v>628</v>
      </c>
      <c r="B632" s="77" t="n">
        <f aca="false">EOMONTH(Input!$C$7,A632)</f>
        <v>62032</v>
      </c>
      <c r="C632" s="77"/>
      <c r="D632" s="78" t="n">
        <f aca="false">(IF(AND(($B632&gt;=Input!$C$7),($B632&lt;=Input!$O$11)),Input!$O$10,0))+(IF(AND(($B632&gt;Input!$O$11),($B632&lt;=Input!$O$13)),Input!$O$12,0))+(IF(AND(($B632&gt;=Input!$C$7),($B632&lt;=Input!$O$15)),Input!$O$14,0))+(IF(AND(($B632&gt;Input!$O$15),($B632&lt;=Input!$O$17)),Input!$O$16,0))+(IF(AND(($B632&gt;=Input!$C$7),($B632&lt;=Input!$O$19)),Input!$O$18,0))+(IF(AND(($B632&gt;Input!$O$19),($B632&lt;=Input!$O$21)),Input!$O$20,0))</f>
        <v>0</v>
      </c>
    </row>
    <row r="633" customFormat="false" ht="12.8" hidden="false" customHeight="false" outlineLevel="0" collapsed="false">
      <c r="A633" s="76" t="n">
        <v>629</v>
      </c>
      <c r="B633" s="77" t="n">
        <f aca="false">EOMONTH(Input!$C$7,A633)</f>
        <v>62062</v>
      </c>
      <c r="C633" s="77"/>
      <c r="D633" s="78" t="n">
        <f aca="false">(IF(AND(($B633&gt;=Input!$C$7),($B633&lt;=Input!$O$11)),Input!$O$10,0))+(IF(AND(($B633&gt;Input!$O$11),($B633&lt;=Input!$O$13)),Input!$O$12,0))+(IF(AND(($B633&gt;=Input!$C$7),($B633&lt;=Input!$O$15)),Input!$O$14,0))+(IF(AND(($B633&gt;Input!$O$15),($B633&lt;=Input!$O$17)),Input!$O$16,0))+(IF(AND(($B633&gt;=Input!$C$7),($B633&lt;=Input!$O$19)),Input!$O$18,0))+(IF(AND(($B633&gt;Input!$O$19),($B633&lt;=Input!$O$21)),Input!$O$20,0))</f>
        <v>0</v>
      </c>
    </row>
    <row r="634" customFormat="false" ht="12.8" hidden="false" customHeight="false" outlineLevel="0" collapsed="false">
      <c r="A634" s="76" t="n">
        <v>630</v>
      </c>
      <c r="B634" s="77" t="n">
        <f aca="false">EOMONTH(Input!$C$7,A634)</f>
        <v>62093</v>
      </c>
      <c r="C634" s="77"/>
      <c r="D634" s="78" t="n">
        <f aca="false">(IF(AND(($B634&gt;=Input!$C$7),($B634&lt;=Input!$O$11)),Input!$O$10,0))+(IF(AND(($B634&gt;Input!$O$11),($B634&lt;=Input!$O$13)),Input!$O$12,0))+(IF(AND(($B634&gt;=Input!$C$7),($B634&lt;=Input!$O$15)),Input!$O$14,0))+(IF(AND(($B634&gt;Input!$O$15),($B634&lt;=Input!$O$17)),Input!$O$16,0))+(IF(AND(($B634&gt;=Input!$C$7),($B634&lt;=Input!$O$19)),Input!$O$18,0))+(IF(AND(($B634&gt;Input!$O$19),($B634&lt;=Input!$O$21)),Input!$O$20,0))</f>
        <v>0</v>
      </c>
    </row>
    <row r="635" customFormat="false" ht="12.8" hidden="false" customHeight="false" outlineLevel="0" collapsed="false">
      <c r="A635" s="76" t="n">
        <v>631</v>
      </c>
      <c r="B635" s="77" t="n">
        <f aca="false">EOMONTH(Input!$C$7,A635)</f>
        <v>62124</v>
      </c>
      <c r="C635" s="77"/>
      <c r="D635" s="78" t="n">
        <f aca="false">(IF(AND(($B635&gt;=Input!$C$7),($B635&lt;=Input!$O$11)),Input!$O$10,0))+(IF(AND(($B635&gt;Input!$O$11),($B635&lt;=Input!$O$13)),Input!$O$12,0))+(IF(AND(($B635&gt;=Input!$C$7),($B635&lt;=Input!$O$15)),Input!$O$14,0))+(IF(AND(($B635&gt;Input!$O$15),($B635&lt;=Input!$O$17)),Input!$O$16,0))+(IF(AND(($B635&gt;=Input!$C$7),($B635&lt;=Input!$O$19)),Input!$O$18,0))+(IF(AND(($B635&gt;Input!$O$19),($B635&lt;=Input!$O$21)),Input!$O$20,0))</f>
        <v>0</v>
      </c>
    </row>
    <row r="636" customFormat="false" ht="12.8" hidden="false" customHeight="false" outlineLevel="0" collapsed="false">
      <c r="A636" s="76" t="n">
        <v>632</v>
      </c>
      <c r="B636" s="77" t="n">
        <f aca="false">EOMONTH(Input!$C$7,A636)</f>
        <v>62152</v>
      </c>
      <c r="C636" s="77"/>
      <c r="D636" s="78" t="n">
        <f aca="false">(IF(AND(($B636&gt;=Input!$C$7),($B636&lt;=Input!$O$11)),Input!$O$10,0))+(IF(AND(($B636&gt;Input!$O$11),($B636&lt;=Input!$O$13)),Input!$O$12,0))+(IF(AND(($B636&gt;=Input!$C$7),($B636&lt;=Input!$O$15)),Input!$O$14,0))+(IF(AND(($B636&gt;Input!$O$15),($B636&lt;=Input!$O$17)),Input!$O$16,0))+(IF(AND(($B636&gt;=Input!$C$7),($B636&lt;=Input!$O$19)),Input!$O$18,0))+(IF(AND(($B636&gt;Input!$O$19),($B636&lt;=Input!$O$21)),Input!$O$20,0))</f>
        <v>0</v>
      </c>
    </row>
    <row r="637" customFormat="false" ht="12.8" hidden="false" customHeight="false" outlineLevel="0" collapsed="false">
      <c r="A637" s="76" t="n">
        <v>633</v>
      </c>
      <c r="B637" s="77" t="n">
        <f aca="false">EOMONTH(Input!$C$7,A637)</f>
        <v>62183</v>
      </c>
      <c r="C637" s="77"/>
      <c r="D637" s="78" t="n">
        <f aca="false">(IF(AND(($B637&gt;=Input!$C$7),($B637&lt;=Input!$O$11)),Input!$O$10,0))+(IF(AND(($B637&gt;Input!$O$11),($B637&lt;=Input!$O$13)),Input!$O$12,0))+(IF(AND(($B637&gt;=Input!$C$7),($B637&lt;=Input!$O$15)),Input!$O$14,0))+(IF(AND(($B637&gt;Input!$O$15),($B637&lt;=Input!$O$17)),Input!$O$16,0))+(IF(AND(($B637&gt;=Input!$C$7),($B637&lt;=Input!$O$19)),Input!$O$18,0))+(IF(AND(($B637&gt;Input!$O$19),($B637&lt;=Input!$O$21)),Input!$O$20,0))</f>
        <v>0</v>
      </c>
    </row>
    <row r="638" customFormat="false" ht="12.8" hidden="false" customHeight="false" outlineLevel="0" collapsed="false">
      <c r="A638" s="76" t="n">
        <v>634</v>
      </c>
      <c r="B638" s="77" t="n">
        <f aca="false">EOMONTH(Input!$C$7,A638)</f>
        <v>62213</v>
      </c>
      <c r="C638" s="77"/>
      <c r="D638" s="78" t="n">
        <f aca="false">(IF(AND(($B638&gt;=Input!$C$7),($B638&lt;=Input!$O$11)),Input!$O$10,0))+(IF(AND(($B638&gt;Input!$O$11),($B638&lt;=Input!$O$13)),Input!$O$12,0))+(IF(AND(($B638&gt;=Input!$C$7),($B638&lt;=Input!$O$15)),Input!$O$14,0))+(IF(AND(($B638&gt;Input!$O$15),($B638&lt;=Input!$O$17)),Input!$O$16,0))+(IF(AND(($B638&gt;=Input!$C$7),($B638&lt;=Input!$O$19)),Input!$O$18,0))+(IF(AND(($B638&gt;Input!$O$19),($B638&lt;=Input!$O$21)),Input!$O$20,0))</f>
        <v>0</v>
      </c>
    </row>
    <row r="639" customFormat="false" ht="12.8" hidden="false" customHeight="false" outlineLevel="0" collapsed="false">
      <c r="A639" s="76" t="n">
        <v>635</v>
      </c>
      <c r="B639" s="77" t="n">
        <f aca="false">EOMONTH(Input!$C$7,A639)</f>
        <v>62244</v>
      </c>
      <c r="C639" s="77"/>
      <c r="D639" s="78" t="n">
        <f aca="false">(IF(AND(($B639&gt;=Input!$C$7),($B639&lt;=Input!$O$11)),Input!$O$10,0))+(IF(AND(($B639&gt;Input!$O$11),($B639&lt;=Input!$O$13)),Input!$O$12,0))+(IF(AND(($B639&gt;=Input!$C$7),($B639&lt;=Input!$O$15)),Input!$O$14,0))+(IF(AND(($B639&gt;Input!$O$15),($B639&lt;=Input!$O$17)),Input!$O$16,0))+(IF(AND(($B639&gt;=Input!$C$7),($B639&lt;=Input!$O$19)),Input!$O$18,0))+(IF(AND(($B639&gt;Input!$O$19),($B639&lt;=Input!$O$21)),Input!$O$20,0))</f>
        <v>0</v>
      </c>
    </row>
    <row r="640" customFormat="false" ht="12.8" hidden="false" customHeight="false" outlineLevel="0" collapsed="false">
      <c r="A640" s="76" t="n">
        <v>636</v>
      </c>
      <c r="B640" s="77" t="n">
        <f aca="false">EOMONTH(Input!$C$7,A640)</f>
        <v>62274</v>
      </c>
      <c r="C640" s="77"/>
      <c r="D640" s="78" t="n">
        <f aca="false">(IF(AND(($B640&gt;=Input!$C$7),($B640&lt;=Input!$O$11)),Input!$O$10,0))+(IF(AND(($B640&gt;Input!$O$11),($B640&lt;=Input!$O$13)),Input!$O$12,0))+(IF(AND(($B640&gt;=Input!$C$7),($B640&lt;=Input!$O$15)),Input!$O$14,0))+(IF(AND(($B640&gt;Input!$O$15),($B640&lt;=Input!$O$17)),Input!$O$16,0))+(IF(AND(($B640&gt;=Input!$C$7),($B640&lt;=Input!$O$19)),Input!$O$18,0))+(IF(AND(($B640&gt;Input!$O$19),($B640&lt;=Input!$O$21)),Input!$O$20,0))</f>
        <v>0</v>
      </c>
    </row>
    <row r="641" customFormat="false" ht="12.8" hidden="false" customHeight="false" outlineLevel="0" collapsed="false">
      <c r="A641" s="76" t="n">
        <v>637</v>
      </c>
      <c r="B641" s="77" t="n">
        <f aca="false">EOMONTH(Input!$C$7,A641)</f>
        <v>62305</v>
      </c>
      <c r="C641" s="77"/>
      <c r="D641" s="78" t="n">
        <f aca="false">(IF(AND(($B641&gt;=Input!$C$7),($B641&lt;=Input!$O$11)),Input!$O$10,0))+(IF(AND(($B641&gt;Input!$O$11),($B641&lt;=Input!$O$13)),Input!$O$12,0))+(IF(AND(($B641&gt;=Input!$C$7),($B641&lt;=Input!$O$15)),Input!$O$14,0))+(IF(AND(($B641&gt;Input!$O$15),($B641&lt;=Input!$O$17)),Input!$O$16,0))+(IF(AND(($B641&gt;=Input!$C$7),($B641&lt;=Input!$O$19)),Input!$O$18,0))+(IF(AND(($B641&gt;Input!$O$19),($B641&lt;=Input!$O$21)),Input!$O$20,0))</f>
        <v>0</v>
      </c>
    </row>
    <row r="642" customFormat="false" ht="12.8" hidden="false" customHeight="false" outlineLevel="0" collapsed="false">
      <c r="A642" s="76" t="n">
        <v>638</v>
      </c>
      <c r="B642" s="77" t="n">
        <f aca="false">EOMONTH(Input!$C$7,A642)</f>
        <v>62336</v>
      </c>
      <c r="C642" s="77"/>
      <c r="D642" s="78" t="n">
        <f aca="false">(IF(AND(($B642&gt;=Input!$C$7),($B642&lt;=Input!$O$11)),Input!$O$10,0))+(IF(AND(($B642&gt;Input!$O$11),($B642&lt;=Input!$O$13)),Input!$O$12,0))+(IF(AND(($B642&gt;=Input!$C$7),($B642&lt;=Input!$O$15)),Input!$O$14,0))+(IF(AND(($B642&gt;Input!$O$15),($B642&lt;=Input!$O$17)),Input!$O$16,0))+(IF(AND(($B642&gt;=Input!$C$7),($B642&lt;=Input!$O$19)),Input!$O$18,0))+(IF(AND(($B642&gt;Input!$O$19),($B642&lt;=Input!$O$21)),Input!$O$20,0))</f>
        <v>0</v>
      </c>
    </row>
    <row r="643" customFormat="false" ht="12.8" hidden="false" customHeight="false" outlineLevel="0" collapsed="false">
      <c r="A643" s="76" t="n">
        <v>639</v>
      </c>
      <c r="B643" s="77" t="n">
        <f aca="false">EOMONTH(Input!$C$7,A643)</f>
        <v>62366</v>
      </c>
      <c r="C643" s="77"/>
      <c r="D643" s="78" t="n">
        <f aca="false">(IF(AND(($B643&gt;=Input!$C$7),($B643&lt;=Input!$O$11)),Input!$O$10,0))+(IF(AND(($B643&gt;Input!$O$11),($B643&lt;=Input!$O$13)),Input!$O$12,0))+(IF(AND(($B643&gt;=Input!$C$7),($B643&lt;=Input!$O$15)),Input!$O$14,0))+(IF(AND(($B643&gt;Input!$O$15),($B643&lt;=Input!$O$17)),Input!$O$16,0))+(IF(AND(($B643&gt;=Input!$C$7),($B643&lt;=Input!$O$19)),Input!$O$18,0))+(IF(AND(($B643&gt;Input!$O$19),($B643&lt;=Input!$O$21)),Input!$O$20,0))</f>
        <v>0</v>
      </c>
    </row>
    <row r="644" customFormat="false" ht="12.8" hidden="false" customHeight="false" outlineLevel="0" collapsed="false">
      <c r="A644" s="76" t="n">
        <v>640</v>
      </c>
      <c r="B644" s="77" t="n">
        <f aca="false">EOMONTH(Input!$C$7,A644)</f>
        <v>62397</v>
      </c>
      <c r="C644" s="77"/>
      <c r="D644" s="78" t="n">
        <f aca="false">(IF(AND(($B644&gt;=Input!$C$7),($B644&lt;=Input!$O$11)),Input!$O$10,0))+(IF(AND(($B644&gt;Input!$O$11),($B644&lt;=Input!$O$13)),Input!$O$12,0))+(IF(AND(($B644&gt;=Input!$C$7),($B644&lt;=Input!$O$15)),Input!$O$14,0))+(IF(AND(($B644&gt;Input!$O$15),($B644&lt;=Input!$O$17)),Input!$O$16,0))+(IF(AND(($B644&gt;=Input!$C$7),($B644&lt;=Input!$O$19)),Input!$O$18,0))+(IF(AND(($B644&gt;Input!$O$19),($B644&lt;=Input!$O$21)),Input!$O$20,0))</f>
        <v>0</v>
      </c>
    </row>
    <row r="645" customFormat="false" ht="12.8" hidden="false" customHeight="false" outlineLevel="0" collapsed="false">
      <c r="A645" s="76" t="n">
        <v>641</v>
      </c>
      <c r="B645" s="77" t="n">
        <f aca="false">EOMONTH(Input!$C$7,A645)</f>
        <v>62427</v>
      </c>
      <c r="C645" s="77"/>
      <c r="D645" s="78" t="n">
        <f aca="false">(IF(AND(($B645&gt;=Input!$C$7),($B645&lt;=Input!$O$11)),Input!$O$10,0))+(IF(AND(($B645&gt;Input!$O$11),($B645&lt;=Input!$O$13)),Input!$O$12,0))+(IF(AND(($B645&gt;=Input!$C$7),($B645&lt;=Input!$O$15)),Input!$O$14,0))+(IF(AND(($B645&gt;Input!$O$15),($B645&lt;=Input!$O$17)),Input!$O$16,0))+(IF(AND(($B645&gt;=Input!$C$7),($B645&lt;=Input!$O$19)),Input!$O$18,0))+(IF(AND(($B645&gt;Input!$O$19),($B645&lt;=Input!$O$21)),Input!$O$20,0))</f>
        <v>0</v>
      </c>
    </row>
    <row r="646" customFormat="false" ht="12.8" hidden="false" customHeight="false" outlineLevel="0" collapsed="false">
      <c r="A646" s="76" t="n">
        <v>642</v>
      </c>
      <c r="B646" s="77" t="n">
        <f aca="false">EOMONTH(Input!$C$7,A646)</f>
        <v>62458</v>
      </c>
      <c r="C646" s="77"/>
      <c r="D646" s="78" t="n">
        <f aca="false">(IF(AND(($B646&gt;=Input!$C$7),($B646&lt;=Input!$O$11)),Input!$O$10,0))+(IF(AND(($B646&gt;Input!$O$11),($B646&lt;=Input!$O$13)),Input!$O$12,0))+(IF(AND(($B646&gt;=Input!$C$7),($B646&lt;=Input!$O$15)),Input!$O$14,0))+(IF(AND(($B646&gt;Input!$O$15),($B646&lt;=Input!$O$17)),Input!$O$16,0))+(IF(AND(($B646&gt;=Input!$C$7),($B646&lt;=Input!$O$19)),Input!$O$18,0))+(IF(AND(($B646&gt;Input!$O$19),($B646&lt;=Input!$O$21)),Input!$O$20,0))</f>
        <v>0</v>
      </c>
    </row>
    <row r="647" customFormat="false" ht="12.8" hidden="false" customHeight="false" outlineLevel="0" collapsed="false">
      <c r="A647" s="76" t="n">
        <v>643</v>
      </c>
      <c r="B647" s="77" t="n">
        <f aca="false">EOMONTH(Input!$C$7,A647)</f>
        <v>62489</v>
      </c>
      <c r="C647" s="77"/>
      <c r="D647" s="78" t="n">
        <f aca="false">(IF(AND(($B647&gt;=Input!$C$7),($B647&lt;=Input!$O$11)),Input!$O$10,0))+(IF(AND(($B647&gt;Input!$O$11),($B647&lt;=Input!$O$13)),Input!$O$12,0))+(IF(AND(($B647&gt;=Input!$C$7),($B647&lt;=Input!$O$15)),Input!$O$14,0))+(IF(AND(($B647&gt;Input!$O$15),($B647&lt;=Input!$O$17)),Input!$O$16,0))+(IF(AND(($B647&gt;=Input!$C$7),($B647&lt;=Input!$O$19)),Input!$O$18,0))+(IF(AND(($B647&gt;Input!$O$19),($B647&lt;=Input!$O$21)),Input!$O$20,0))</f>
        <v>0</v>
      </c>
    </row>
    <row r="648" customFormat="false" ht="12.8" hidden="false" customHeight="false" outlineLevel="0" collapsed="false">
      <c r="A648" s="76" t="n">
        <v>644</v>
      </c>
      <c r="B648" s="77" t="n">
        <f aca="false">EOMONTH(Input!$C$7,A648)</f>
        <v>62517</v>
      </c>
      <c r="C648" s="77"/>
      <c r="D648" s="78" t="n">
        <f aca="false">(IF(AND(($B648&gt;=Input!$C$7),($B648&lt;=Input!$O$11)),Input!$O$10,0))+(IF(AND(($B648&gt;Input!$O$11),($B648&lt;=Input!$O$13)),Input!$O$12,0))+(IF(AND(($B648&gt;=Input!$C$7),($B648&lt;=Input!$O$15)),Input!$O$14,0))+(IF(AND(($B648&gt;Input!$O$15),($B648&lt;=Input!$O$17)),Input!$O$16,0))+(IF(AND(($B648&gt;=Input!$C$7),($B648&lt;=Input!$O$19)),Input!$O$18,0))+(IF(AND(($B648&gt;Input!$O$19),($B648&lt;=Input!$O$21)),Input!$O$20,0))</f>
        <v>0</v>
      </c>
    </row>
    <row r="649" customFormat="false" ht="12.8" hidden="false" customHeight="false" outlineLevel="0" collapsed="false">
      <c r="A649" s="76" t="n">
        <v>645</v>
      </c>
      <c r="B649" s="77" t="n">
        <f aca="false">EOMONTH(Input!$C$7,A649)</f>
        <v>62548</v>
      </c>
      <c r="C649" s="77"/>
      <c r="D649" s="78" t="n">
        <f aca="false">(IF(AND(($B649&gt;=Input!$C$7),($B649&lt;=Input!$O$11)),Input!$O$10,0))+(IF(AND(($B649&gt;Input!$O$11),($B649&lt;=Input!$O$13)),Input!$O$12,0))+(IF(AND(($B649&gt;=Input!$C$7),($B649&lt;=Input!$O$15)),Input!$O$14,0))+(IF(AND(($B649&gt;Input!$O$15),($B649&lt;=Input!$O$17)),Input!$O$16,0))+(IF(AND(($B649&gt;=Input!$C$7),($B649&lt;=Input!$O$19)),Input!$O$18,0))+(IF(AND(($B649&gt;Input!$O$19),($B649&lt;=Input!$O$21)),Input!$O$20,0))</f>
        <v>0</v>
      </c>
    </row>
    <row r="650" customFormat="false" ht="12.8" hidden="false" customHeight="false" outlineLevel="0" collapsed="false">
      <c r="A650" s="76" t="n">
        <v>646</v>
      </c>
      <c r="B650" s="77" t="n">
        <f aca="false">EOMONTH(Input!$C$7,A650)</f>
        <v>62578</v>
      </c>
      <c r="C650" s="77"/>
      <c r="D650" s="78" t="n">
        <f aca="false">(IF(AND(($B650&gt;=Input!$C$7),($B650&lt;=Input!$O$11)),Input!$O$10,0))+(IF(AND(($B650&gt;Input!$O$11),($B650&lt;=Input!$O$13)),Input!$O$12,0))+(IF(AND(($B650&gt;=Input!$C$7),($B650&lt;=Input!$O$15)),Input!$O$14,0))+(IF(AND(($B650&gt;Input!$O$15),($B650&lt;=Input!$O$17)),Input!$O$16,0))+(IF(AND(($B650&gt;=Input!$C$7),($B650&lt;=Input!$O$19)),Input!$O$18,0))+(IF(AND(($B650&gt;Input!$O$19),($B650&lt;=Input!$O$21)),Input!$O$20,0))</f>
        <v>0</v>
      </c>
    </row>
    <row r="651" customFormat="false" ht="12.8" hidden="false" customHeight="false" outlineLevel="0" collapsed="false">
      <c r="A651" s="76" t="n">
        <v>647</v>
      </c>
      <c r="B651" s="77" t="n">
        <f aca="false">EOMONTH(Input!$C$7,A651)</f>
        <v>62609</v>
      </c>
      <c r="C651" s="77"/>
      <c r="D651" s="78" t="n">
        <f aca="false">(IF(AND(($B651&gt;=Input!$C$7),($B651&lt;=Input!$O$11)),Input!$O$10,0))+(IF(AND(($B651&gt;Input!$O$11),($B651&lt;=Input!$O$13)),Input!$O$12,0))+(IF(AND(($B651&gt;=Input!$C$7),($B651&lt;=Input!$O$15)),Input!$O$14,0))+(IF(AND(($B651&gt;Input!$O$15),($B651&lt;=Input!$O$17)),Input!$O$16,0))+(IF(AND(($B651&gt;=Input!$C$7),($B651&lt;=Input!$O$19)),Input!$O$18,0))+(IF(AND(($B651&gt;Input!$O$19),($B651&lt;=Input!$O$21)),Input!$O$20,0))</f>
        <v>0</v>
      </c>
    </row>
    <row r="652" customFormat="false" ht="12.8" hidden="false" customHeight="false" outlineLevel="0" collapsed="false">
      <c r="A652" s="76" t="n">
        <v>648</v>
      </c>
      <c r="B652" s="77" t="n">
        <f aca="false">EOMONTH(Input!$C$7,A652)</f>
        <v>62639</v>
      </c>
      <c r="C652" s="77"/>
      <c r="D652" s="78" t="n">
        <f aca="false">(IF(AND(($B652&gt;=Input!$C$7),($B652&lt;=Input!$O$11)),Input!$O$10,0))+(IF(AND(($B652&gt;Input!$O$11),($B652&lt;=Input!$O$13)),Input!$O$12,0))+(IF(AND(($B652&gt;=Input!$C$7),($B652&lt;=Input!$O$15)),Input!$O$14,0))+(IF(AND(($B652&gt;Input!$O$15),($B652&lt;=Input!$O$17)),Input!$O$16,0))+(IF(AND(($B652&gt;=Input!$C$7),($B652&lt;=Input!$O$19)),Input!$O$18,0))+(IF(AND(($B652&gt;Input!$O$19),($B652&lt;=Input!$O$21)),Input!$O$20,0))</f>
        <v>0</v>
      </c>
    </row>
    <row r="653" customFormat="false" ht="12.8" hidden="false" customHeight="false" outlineLevel="0" collapsed="false">
      <c r="A653" s="76" t="n">
        <v>649</v>
      </c>
      <c r="B653" s="77" t="n">
        <f aca="false">EOMONTH(Input!$C$7,A653)</f>
        <v>62670</v>
      </c>
      <c r="C653" s="77"/>
      <c r="D653" s="78" t="n">
        <f aca="false">(IF(AND(($B653&gt;=Input!$C$7),($B653&lt;=Input!$O$11)),Input!$O$10,0))+(IF(AND(($B653&gt;Input!$O$11),($B653&lt;=Input!$O$13)),Input!$O$12,0))+(IF(AND(($B653&gt;=Input!$C$7),($B653&lt;=Input!$O$15)),Input!$O$14,0))+(IF(AND(($B653&gt;Input!$O$15),($B653&lt;=Input!$O$17)),Input!$O$16,0))+(IF(AND(($B653&gt;=Input!$C$7),($B653&lt;=Input!$O$19)),Input!$O$18,0))+(IF(AND(($B653&gt;Input!$O$19),($B653&lt;=Input!$O$21)),Input!$O$20,0))</f>
        <v>0</v>
      </c>
    </row>
    <row r="654" customFormat="false" ht="12.8" hidden="false" customHeight="false" outlineLevel="0" collapsed="false">
      <c r="A654" s="76" t="n">
        <v>650</v>
      </c>
      <c r="B654" s="77" t="n">
        <f aca="false">EOMONTH(Input!$C$7,A654)</f>
        <v>62701</v>
      </c>
      <c r="C654" s="77"/>
      <c r="D654" s="78" t="n">
        <f aca="false">(IF(AND(($B654&gt;=Input!$C$7),($B654&lt;=Input!$O$11)),Input!$O$10,0))+(IF(AND(($B654&gt;Input!$O$11),($B654&lt;=Input!$O$13)),Input!$O$12,0))+(IF(AND(($B654&gt;=Input!$C$7),($B654&lt;=Input!$O$15)),Input!$O$14,0))+(IF(AND(($B654&gt;Input!$O$15),($B654&lt;=Input!$O$17)),Input!$O$16,0))+(IF(AND(($B654&gt;=Input!$C$7),($B654&lt;=Input!$O$19)),Input!$O$18,0))+(IF(AND(($B654&gt;Input!$O$19),($B654&lt;=Input!$O$21)),Input!$O$20,0))</f>
        <v>0</v>
      </c>
    </row>
    <row r="655" customFormat="false" ht="12.8" hidden="false" customHeight="false" outlineLevel="0" collapsed="false">
      <c r="A655" s="76" t="n">
        <v>651</v>
      </c>
      <c r="B655" s="77" t="n">
        <f aca="false">EOMONTH(Input!$C$7,A655)</f>
        <v>62731</v>
      </c>
      <c r="C655" s="77"/>
      <c r="D655" s="78" t="n">
        <f aca="false">(IF(AND(($B655&gt;=Input!$C$7),($B655&lt;=Input!$O$11)),Input!$O$10,0))+(IF(AND(($B655&gt;Input!$O$11),($B655&lt;=Input!$O$13)),Input!$O$12,0))+(IF(AND(($B655&gt;=Input!$C$7),($B655&lt;=Input!$O$15)),Input!$O$14,0))+(IF(AND(($B655&gt;Input!$O$15),($B655&lt;=Input!$O$17)),Input!$O$16,0))+(IF(AND(($B655&gt;=Input!$C$7),($B655&lt;=Input!$O$19)),Input!$O$18,0))+(IF(AND(($B655&gt;Input!$O$19),($B655&lt;=Input!$O$21)),Input!$O$20,0))</f>
        <v>0</v>
      </c>
    </row>
    <row r="656" customFormat="false" ht="12.8" hidden="false" customHeight="false" outlineLevel="0" collapsed="false">
      <c r="A656" s="76" t="n">
        <v>652</v>
      </c>
      <c r="B656" s="77" t="n">
        <f aca="false">EOMONTH(Input!$C$7,A656)</f>
        <v>62762</v>
      </c>
      <c r="C656" s="77"/>
      <c r="D656" s="78" t="n">
        <f aca="false">(IF(AND(($B656&gt;=Input!$C$7),($B656&lt;=Input!$O$11)),Input!$O$10,0))+(IF(AND(($B656&gt;Input!$O$11),($B656&lt;=Input!$O$13)),Input!$O$12,0))+(IF(AND(($B656&gt;=Input!$C$7),($B656&lt;=Input!$O$15)),Input!$O$14,0))+(IF(AND(($B656&gt;Input!$O$15),($B656&lt;=Input!$O$17)),Input!$O$16,0))+(IF(AND(($B656&gt;=Input!$C$7),($B656&lt;=Input!$O$19)),Input!$O$18,0))+(IF(AND(($B656&gt;Input!$O$19),($B656&lt;=Input!$O$21)),Input!$O$20,0))</f>
        <v>0</v>
      </c>
    </row>
    <row r="657" customFormat="false" ht="12.8" hidden="false" customHeight="false" outlineLevel="0" collapsed="false">
      <c r="A657" s="76" t="n">
        <v>653</v>
      </c>
      <c r="B657" s="77" t="n">
        <f aca="false">EOMONTH(Input!$C$7,A657)</f>
        <v>62792</v>
      </c>
      <c r="C657" s="77"/>
      <c r="D657" s="78" t="n">
        <f aca="false">(IF(AND(($B657&gt;=Input!$C$7),($B657&lt;=Input!$O$11)),Input!$O$10,0))+(IF(AND(($B657&gt;Input!$O$11),($B657&lt;=Input!$O$13)),Input!$O$12,0))+(IF(AND(($B657&gt;=Input!$C$7),($B657&lt;=Input!$O$15)),Input!$O$14,0))+(IF(AND(($B657&gt;Input!$O$15),($B657&lt;=Input!$O$17)),Input!$O$16,0))+(IF(AND(($B657&gt;=Input!$C$7),($B657&lt;=Input!$O$19)),Input!$O$18,0))+(IF(AND(($B657&gt;Input!$O$19),($B657&lt;=Input!$O$21)),Input!$O$20,0))</f>
        <v>0</v>
      </c>
    </row>
    <row r="658" customFormat="false" ht="12.8" hidden="false" customHeight="false" outlineLevel="0" collapsed="false">
      <c r="A658" s="76" t="n">
        <v>654</v>
      </c>
      <c r="B658" s="77" t="n">
        <f aca="false">EOMONTH(Input!$C$7,A658)</f>
        <v>62823</v>
      </c>
      <c r="C658" s="77"/>
      <c r="D658" s="78" t="n">
        <f aca="false">(IF(AND(($B658&gt;=Input!$C$7),($B658&lt;=Input!$O$11)),Input!$O$10,0))+(IF(AND(($B658&gt;Input!$O$11),($B658&lt;=Input!$O$13)),Input!$O$12,0))+(IF(AND(($B658&gt;=Input!$C$7),($B658&lt;=Input!$O$15)),Input!$O$14,0))+(IF(AND(($B658&gt;Input!$O$15),($B658&lt;=Input!$O$17)),Input!$O$16,0))+(IF(AND(($B658&gt;=Input!$C$7),($B658&lt;=Input!$O$19)),Input!$O$18,0))+(IF(AND(($B658&gt;Input!$O$19),($B658&lt;=Input!$O$21)),Input!$O$20,0))</f>
        <v>0</v>
      </c>
    </row>
    <row r="659" customFormat="false" ht="12.8" hidden="false" customHeight="false" outlineLevel="0" collapsed="false">
      <c r="A659" s="76" t="n">
        <v>655</v>
      </c>
      <c r="B659" s="77" t="n">
        <f aca="false">EOMONTH(Input!$C$7,A659)</f>
        <v>62854</v>
      </c>
      <c r="C659" s="77"/>
      <c r="D659" s="78" t="n">
        <f aca="false">(IF(AND(($B659&gt;=Input!$C$7),($B659&lt;=Input!$O$11)),Input!$O$10,0))+(IF(AND(($B659&gt;Input!$O$11),($B659&lt;=Input!$O$13)),Input!$O$12,0))+(IF(AND(($B659&gt;=Input!$C$7),($B659&lt;=Input!$O$15)),Input!$O$14,0))+(IF(AND(($B659&gt;Input!$O$15),($B659&lt;=Input!$O$17)),Input!$O$16,0))+(IF(AND(($B659&gt;=Input!$C$7),($B659&lt;=Input!$O$19)),Input!$O$18,0))+(IF(AND(($B659&gt;Input!$O$19),($B659&lt;=Input!$O$21)),Input!$O$20,0))</f>
        <v>0</v>
      </c>
    </row>
    <row r="660" customFormat="false" ht="12.8" hidden="false" customHeight="false" outlineLevel="0" collapsed="false">
      <c r="A660" s="76" t="n">
        <v>656</v>
      </c>
      <c r="B660" s="77" t="n">
        <f aca="false">EOMONTH(Input!$C$7,A660)</f>
        <v>62883</v>
      </c>
      <c r="C660" s="77"/>
      <c r="D660" s="78" t="n">
        <f aca="false">(IF(AND(($B660&gt;=Input!$C$7),($B660&lt;=Input!$O$11)),Input!$O$10,0))+(IF(AND(($B660&gt;Input!$O$11),($B660&lt;=Input!$O$13)),Input!$O$12,0))+(IF(AND(($B660&gt;=Input!$C$7),($B660&lt;=Input!$O$15)),Input!$O$14,0))+(IF(AND(($B660&gt;Input!$O$15),($B660&lt;=Input!$O$17)),Input!$O$16,0))+(IF(AND(($B660&gt;=Input!$C$7),($B660&lt;=Input!$O$19)),Input!$O$18,0))+(IF(AND(($B660&gt;Input!$O$19),($B660&lt;=Input!$O$21)),Input!$O$20,0))</f>
        <v>0</v>
      </c>
    </row>
    <row r="661" customFormat="false" ht="12.8" hidden="false" customHeight="false" outlineLevel="0" collapsed="false">
      <c r="A661" s="76" t="n">
        <v>657</v>
      </c>
      <c r="B661" s="77" t="n">
        <f aca="false">EOMONTH(Input!$C$7,A661)</f>
        <v>62914</v>
      </c>
      <c r="C661" s="77"/>
      <c r="D661" s="78" t="n">
        <f aca="false">(IF(AND(($B661&gt;=Input!$C$7),($B661&lt;=Input!$O$11)),Input!$O$10,0))+(IF(AND(($B661&gt;Input!$O$11),($B661&lt;=Input!$O$13)),Input!$O$12,0))+(IF(AND(($B661&gt;=Input!$C$7),($B661&lt;=Input!$O$15)),Input!$O$14,0))+(IF(AND(($B661&gt;Input!$O$15),($B661&lt;=Input!$O$17)),Input!$O$16,0))+(IF(AND(($B661&gt;=Input!$C$7),($B661&lt;=Input!$O$19)),Input!$O$18,0))+(IF(AND(($B661&gt;Input!$O$19),($B661&lt;=Input!$O$21)),Input!$O$20,0))</f>
        <v>0</v>
      </c>
    </row>
    <row r="662" customFormat="false" ht="12.8" hidden="false" customHeight="false" outlineLevel="0" collapsed="false">
      <c r="A662" s="76" t="n">
        <v>658</v>
      </c>
      <c r="B662" s="77" t="n">
        <f aca="false">EOMONTH(Input!$C$7,A662)</f>
        <v>62944</v>
      </c>
      <c r="C662" s="77"/>
      <c r="D662" s="78" t="n">
        <f aca="false">(IF(AND(($B662&gt;=Input!$C$7),($B662&lt;=Input!$O$11)),Input!$O$10,0))+(IF(AND(($B662&gt;Input!$O$11),($B662&lt;=Input!$O$13)),Input!$O$12,0))+(IF(AND(($B662&gt;=Input!$C$7),($B662&lt;=Input!$O$15)),Input!$O$14,0))+(IF(AND(($B662&gt;Input!$O$15),($B662&lt;=Input!$O$17)),Input!$O$16,0))+(IF(AND(($B662&gt;=Input!$C$7),($B662&lt;=Input!$O$19)),Input!$O$18,0))+(IF(AND(($B662&gt;Input!$O$19),($B662&lt;=Input!$O$21)),Input!$O$20,0))</f>
        <v>0</v>
      </c>
    </row>
    <row r="663" customFormat="false" ht="12.8" hidden="false" customHeight="false" outlineLevel="0" collapsed="false">
      <c r="A663" s="76" t="n">
        <v>659</v>
      </c>
      <c r="B663" s="77" t="n">
        <f aca="false">EOMONTH(Input!$C$7,A663)</f>
        <v>62975</v>
      </c>
      <c r="C663" s="77"/>
      <c r="D663" s="78" t="n">
        <f aca="false">(IF(AND(($B663&gt;=Input!$C$7),($B663&lt;=Input!$O$11)),Input!$O$10,0))+(IF(AND(($B663&gt;Input!$O$11),($B663&lt;=Input!$O$13)),Input!$O$12,0))+(IF(AND(($B663&gt;=Input!$C$7),($B663&lt;=Input!$O$15)),Input!$O$14,0))+(IF(AND(($B663&gt;Input!$O$15),($B663&lt;=Input!$O$17)),Input!$O$16,0))+(IF(AND(($B663&gt;=Input!$C$7),($B663&lt;=Input!$O$19)),Input!$O$18,0))+(IF(AND(($B663&gt;Input!$O$19),($B663&lt;=Input!$O$21)),Input!$O$20,0))</f>
        <v>0</v>
      </c>
    </row>
    <row r="664" customFormat="false" ht="12.8" hidden="false" customHeight="false" outlineLevel="0" collapsed="false">
      <c r="A664" s="76" t="n">
        <v>660</v>
      </c>
      <c r="B664" s="77" t="n">
        <f aca="false">EOMONTH(Input!$C$7,A664)</f>
        <v>63005</v>
      </c>
      <c r="C664" s="77"/>
      <c r="D664" s="78" t="n">
        <f aca="false">(IF(AND(($B664&gt;=Input!$C$7),($B664&lt;=Input!$O$11)),Input!$O$10,0))+(IF(AND(($B664&gt;Input!$O$11),($B664&lt;=Input!$O$13)),Input!$O$12,0))+(IF(AND(($B664&gt;=Input!$C$7),($B664&lt;=Input!$O$15)),Input!$O$14,0))+(IF(AND(($B664&gt;Input!$O$15),($B664&lt;=Input!$O$17)),Input!$O$16,0))+(IF(AND(($B664&gt;=Input!$C$7),($B664&lt;=Input!$O$19)),Input!$O$18,0))+(IF(AND(($B664&gt;Input!$O$19),($B664&lt;=Input!$O$21)),Input!$O$20,0))</f>
        <v>0</v>
      </c>
    </row>
    <row r="665" customFormat="false" ht="12.8" hidden="false" customHeight="false" outlineLevel="0" collapsed="false">
      <c r="A665" s="76" t="n">
        <v>661</v>
      </c>
      <c r="B665" s="77" t="n">
        <f aca="false">EOMONTH(Input!$C$7,A665)</f>
        <v>63036</v>
      </c>
      <c r="C665" s="77"/>
      <c r="D665" s="78" t="n">
        <f aca="false">(IF(AND(($B665&gt;=Input!$C$7),($B665&lt;=Input!$O$11)),Input!$O$10,0))+(IF(AND(($B665&gt;Input!$O$11),($B665&lt;=Input!$O$13)),Input!$O$12,0))+(IF(AND(($B665&gt;=Input!$C$7),($B665&lt;=Input!$O$15)),Input!$O$14,0))+(IF(AND(($B665&gt;Input!$O$15),($B665&lt;=Input!$O$17)),Input!$O$16,0))+(IF(AND(($B665&gt;=Input!$C$7),($B665&lt;=Input!$O$19)),Input!$O$18,0))+(IF(AND(($B665&gt;Input!$O$19),($B665&lt;=Input!$O$21)),Input!$O$20,0))</f>
        <v>0</v>
      </c>
    </row>
    <row r="666" customFormat="false" ht="12.8" hidden="false" customHeight="false" outlineLevel="0" collapsed="false">
      <c r="A666" s="76" t="n">
        <v>662</v>
      </c>
      <c r="B666" s="77" t="n">
        <f aca="false">EOMONTH(Input!$C$7,A666)</f>
        <v>63067</v>
      </c>
      <c r="C666" s="77"/>
      <c r="D666" s="78" t="n">
        <f aca="false">(IF(AND(($B666&gt;=Input!$C$7),($B666&lt;=Input!$O$11)),Input!$O$10,0))+(IF(AND(($B666&gt;Input!$O$11),($B666&lt;=Input!$O$13)),Input!$O$12,0))+(IF(AND(($B666&gt;=Input!$C$7),($B666&lt;=Input!$O$15)),Input!$O$14,0))+(IF(AND(($B666&gt;Input!$O$15),($B666&lt;=Input!$O$17)),Input!$O$16,0))+(IF(AND(($B666&gt;=Input!$C$7),($B666&lt;=Input!$O$19)),Input!$O$18,0))+(IF(AND(($B666&gt;Input!$O$19),($B666&lt;=Input!$O$21)),Input!$O$20,0))</f>
        <v>0</v>
      </c>
    </row>
    <row r="667" customFormat="false" ht="12.8" hidden="false" customHeight="false" outlineLevel="0" collapsed="false">
      <c r="A667" s="76" t="n">
        <v>663</v>
      </c>
      <c r="B667" s="77" t="n">
        <f aca="false">EOMONTH(Input!$C$7,A667)</f>
        <v>63097</v>
      </c>
      <c r="C667" s="77"/>
      <c r="D667" s="78" t="n">
        <f aca="false">(IF(AND(($B667&gt;=Input!$C$7),($B667&lt;=Input!$O$11)),Input!$O$10,0))+(IF(AND(($B667&gt;Input!$O$11),($B667&lt;=Input!$O$13)),Input!$O$12,0))+(IF(AND(($B667&gt;=Input!$C$7),($B667&lt;=Input!$O$15)),Input!$O$14,0))+(IF(AND(($B667&gt;Input!$O$15),($B667&lt;=Input!$O$17)),Input!$O$16,0))+(IF(AND(($B667&gt;=Input!$C$7),($B667&lt;=Input!$O$19)),Input!$O$18,0))+(IF(AND(($B667&gt;Input!$O$19),($B667&lt;=Input!$O$21)),Input!$O$20,0))</f>
        <v>0</v>
      </c>
    </row>
    <row r="668" customFormat="false" ht="12.8" hidden="false" customHeight="false" outlineLevel="0" collapsed="false">
      <c r="A668" s="76" t="n">
        <v>664</v>
      </c>
      <c r="B668" s="77" t="n">
        <f aca="false">EOMONTH(Input!$C$7,A668)</f>
        <v>63128</v>
      </c>
      <c r="C668" s="77"/>
      <c r="D668" s="78" t="n">
        <f aca="false">(IF(AND(($B668&gt;=Input!$C$7),($B668&lt;=Input!$O$11)),Input!$O$10,0))+(IF(AND(($B668&gt;Input!$O$11),($B668&lt;=Input!$O$13)),Input!$O$12,0))+(IF(AND(($B668&gt;=Input!$C$7),($B668&lt;=Input!$O$15)),Input!$O$14,0))+(IF(AND(($B668&gt;Input!$O$15),($B668&lt;=Input!$O$17)),Input!$O$16,0))+(IF(AND(($B668&gt;=Input!$C$7),($B668&lt;=Input!$O$19)),Input!$O$18,0))+(IF(AND(($B668&gt;Input!$O$19),($B668&lt;=Input!$O$21)),Input!$O$20,0))</f>
        <v>0</v>
      </c>
    </row>
    <row r="669" customFormat="false" ht="12.8" hidden="false" customHeight="false" outlineLevel="0" collapsed="false">
      <c r="A669" s="76" t="n">
        <v>665</v>
      </c>
      <c r="B669" s="77" t="n">
        <f aca="false">EOMONTH(Input!$C$7,A669)</f>
        <v>63158</v>
      </c>
      <c r="C669" s="77"/>
      <c r="D669" s="78" t="n">
        <f aca="false">(IF(AND(($B669&gt;=Input!$C$7),($B669&lt;=Input!$O$11)),Input!$O$10,0))+(IF(AND(($B669&gt;Input!$O$11),($B669&lt;=Input!$O$13)),Input!$O$12,0))+(IF(AND(($B669&gt;=Input!$C$7),($B669&lt;=Input!$O$15)),Input!$O$14,0))+(IF(AND(($B669&gt;Input!$O$15),($B669&lt;=Input!$O$17)),Input!$O$16,0))+(IF(AND(($B669&gt;=Input!$C$7),($B669&lt;=Input!$O$19)),Input!$O$18,0))+(IF(AND(($B669&gt;Input!$O$19),($B669&lt;=Input!$O$21)),Input!$O$20,0))</f>
        <v>0</v>
      </c>
    </row>
    <row r="670" customFormat="false" ht="12.8" hidden="false" customHeight="false" outlineLevel="0" collapsed="false">
      <c r="A670" s="76" t="n">
        <v>666</v>
      </c>
      <c r="B670" s="77" t="n">
        <f aca="false">EOMONTH(Input!$C$7,A670)</f>
        <v>63189</v>
      </c>
      <c r="C670" s="77"/>
      <c r="D670" s="78" t="n">
        <f aca="false">(IF(AND(($B670&gt;=Input!$C$7),($B670&lt;=Input!$O$11)),Input!$O$10,0))+(IF(AND(($B670&gt;Input!$O$11),($B670&lt;=Input!$O$13)),Input!$O$12,0))+(IF(AND(($B670&gt;=Input!$C$7),($B670&lt;=Input!$O$15)),Input!$O$14,0))+(IF(AND(($B670&gt;Input!$O$15),($B670&lt;=Input!$O$17)),Input!$O$16,0))+(IF(AND(($B670&gt;=Input!$C$7),($B670&lt;=Input!$O$19)),Input!$O$18,0))+(IF(AND(($B670&gt;Input!$O$19),($B670&lt;=Input!$O$21)),Input!$O$20,0))</f>
        <v>0</v>
      </c>
    </row>
    <row r="671" customFormat="false" ht="12.8" hidden="false" customHeight="false" outlineLevel="0" collapsed="false">
      <c r="A671" s="76" t="n">
        <v>667</v>
      </c>
      <c r="B671" s="77" t="n">
        <f aca="false">EOMONTH(Input!$C$7,A671)</f>
        <v>63220</v>
      </c>
      <c r="C671" s="77"/>
      <c r="D671" s="78" t="n">
        <f aca="false">(IF(AND(($B671&gt;=Input!$C$7),($B671&lt;=Input!$O$11)),Input!$O$10,0))+(IF(AND(($B671&gt;Input!$O$11),($B671&lt;=Input!$O$13)),Input!$O$12,0))+(IF(AND(($B671&gt;=Input!$C$7),($B671&lt;=Input!$O$15)),Input!$O$14,0))+(IF(AND(($B671&gt;Input!$O$15),($B671&lt;=Input!$O$17)),Input!$O$16,0))+(IF(AND(($B671&gt;=Input!$C$7),($B671&lt;=Input!$O$19)),Input!$O$18,0))+(IF(AND(($B671&gt;Input!$O$19),($B671&lt;=Input!$O$21)),Input!$O$20,0))</f>
        <v>0</v>
      </c>
    </row>
    <row r="672" customFormat="false" ht="12.8" hidden="false" customHeight="false" outlineLevel="0" collapsed="false">
      <c r="A672" s="76" t="n">
        <v>668</v>
      </c>
      <c r="B672" s="77" t="n">
        <f aca="false">EOMONTH(Input!$C$7,A672)</f>
        <v>63248</v>
      </c>
      <c r="C672" s="77"/>
      <c r="D672" s="78" t="n">
        <f aca="false">(IF(AND(($B672&gt;=Input!$C$7),($B672&lt;=Input!$O$11)),Input!$O$10,0))+(IF(AND(($B672&gt;Input!$O$11),($B672&lt;=Input!$O$13)),Input!$O$12,0))+(IF(AND(($B672&gt;=Input!$C$7),($B672&lt;=Input!$O$15)),Input!$O$14,0))+(IF(AND(($B672&gt;Input!$O$15),($B672&lt;=Input!$O$17)),Input!$O$16,0))+(IF(AND(($B672&gt;=Input!$C$7),($B672&lt;=Input!$O$19)),Input!$O$18,0))+(IF(AND(($B672&gt;Input!$O$19),($B672&lt;=Input!$O$21)),Input!$O$20,0))</f>
        <v>0</v>
      </c>
    </row>
    <row r="673" customFormat="false" ht="12.8" hidden="false" customHeight="false" outlineLevel="0" collapsed="false">
      <c r="A673" s="76" t="n">
        <v>669</v>
      </c>
      <c r="B673" s="77" t="n">
        <f aca="false">EOMONTH(Input!$C$7,A673)</f>
        <v>63279</v>
      </c>
      <c r="C673" s="77"/>
      <c r="D673" s="78" t="n">
        <f aca="false">(IF(AND(($B673&gt;=Input!$C$7),($B673&lt;=Input!$O$11)),Input!$O$10,0))+(IF(AND(($B673&gt;Input!$O$11),($B673&lt;=Input!$O$13)),Input!$O$12,0))+(IF(AND(($B673&gt;=Input!$C$7),($B673&lt;=Input!$O$15)),Input!$O$14,0))+(IF(AND(($B673&gt;Input!$O$15),($B673&lt;=Input!$O$17)),Input!$O$16,0))+(IF(AND(($B673&gt;=Input!$C$7),($B673&lt;=Input!$O$19)),Input!$O$18,0))+(IF(AND(($B673&gt;Input!$O$19),($B673&lt;=Input!$O$21)),Input!$O$20,0))</f>
        <v>0</v>
      </c>
    </row>
    <row r="674" customFormat="false" ht="12.8" hidden="false" customHeight="false" outlineLevel="0" collapsed="false">
      <c r="A674" s="76" t="n">
        <v>670</v>
      </c>
      <c r="B674" s="77" t="n">
        <f aca="false">EOMONTH(Input!$C$7,A674)</f>
        <v>63309</v>
      </c>
      <c r="C674" s="77"/>
      <c r="D674" s="78" t="n">
        <f aca="false">(IF(AND(($B674&gt;=Input!$C$7),($B674&lt;=Input!$O$11)),Input!$O$10,0))+(IF(AND(($B674&gt;Input!$O$11),($B674&lt;=Input!$O$13)),Input!$O$12,0))+(IF(AND(($B674&gt;=Input!$C$7),($B674&lt;=Input!$O$15)),Input!$O$14,0))+(IF(AND(($B674&gt;Input!$O$15),($B674&lt;=Input!$O$17)),Input!$O$16,0))+(IF(AND(($B674&gt;=Input!$C$7),($B674&lt;=Input!$O$19)),Input!$O$18,0))+(IF(AND(($B674&gt;Input!$O$19),($B674&lt;=Input!$O$21)),Input!$O$20,0))</f>
        <v>0</v>
      </c>
    </row>
    <row r="675" customFormat="false" ht="12.8" hidden="false" customHeight="false" outlineLevel="0" collapsed="false">
      <c r="A675" s="76" t="n">
        <v>671</v>
      </c>
      <c r="B675" s="77" t="n">
        <f aca="false">EOMONTH(Input!$C$7,A675)</f>
        <v>63340</v>
      </c>
      <c r="C675" s="77"/>
      <c r="D675" s="78" t="n">
        <f aca="false">(IF(AND(($B675&gt;=Input!$C$7),($B675&lt;=Input!$O$11)),Input!$O$10,0))+(IF(AND(($B675&gt;Input!$O$11),($B675&lt;=Input!$O$13)),Input!$O$12,0))+(IF(AND(($B675&gt;=Input!$C$7),($B675&lt;=Input!$O$15)),Input!$O$14,0))+(IF(AND(($B675&gt;Input!$O$15),($B675&lt;=Input!$O$17)),Input!$O$16,0))+(IF(AND(($B675&gt;=Input!$C$7),($B675&lt;=Input!$O$19)),Input!$O$18,0))+(IF(AND(($B675&gt;Input!$O$19),($B675&lt;=Input!$O$21)),Input!$O$20,0))</f>
        <v>0</v>
      </c>
    </row>
    <row r="676" customFormat="false" ht="12.8" hidden="false" customHeight="false" outlineLevel="0" collapsed="false">
      <c r="A676" s="76" t="n">
        <v>672</v>
      </c>
      <c r="B676" s="77" t="n">
        <f aca="false">EOMONTH(Input!$C$7,A676)</f>
        <v>63370</v>
      </c>
      <c r="C676" s="77"/>
      <c r="D676" s="78" t="n">
        <f aca="false">(IF(AND(($B676&gt;=Input!$C$7),($B676&lt;=Input!$O$11)),Input!$O$10,0))+(IF(AND(($B676&gt;Input!$O$11),($B676&lt;=Input!$O$13)),Input!$O$12,0))+(IF(AND(($B676&gt;=Input!$C$7),($B676&lt;=Input!$O$15)),Input!$O$14,0))+(IF(AND(($B676&gt;Input!$O$15),($B676&lt;=Input!$O$17)),Input!$O$16,0))+(IF(AND(($B676&gt;=Input!$C$7),($B676&lt;=Input!$O$19)),Input!$O$18,0))+(IF(AND(($B676&gt;Input!$O$19),($B676&lt;=Input!$O$21)),Input!$O$20,0))</f>
        <v>0</v>
      </c>
    </row>
    <row r="677" customFormat="false" ht="12.8" hidden="false" customHeight="false" outlineLevel="0" collapsed="false">
      <c r="A677" s="76" t="n">
        <v>673</v>
      </c>
      <c r="B677" s="77" t="n">
        <f aca="false">EOMONTH(Input!$C$7,A677)</f>
        <v>63401</v>
      </c>
      <c r="C677" s="77"/>
      <c r="D677" s="78" t="n">
        <f aca="false">(IF(AND(($B677&gt;=Input!$C$7),($B677&lt;=Input!$O$11)),Input!$O$10,0))+(IF(AND(($B677&gt;Input!$O$11),($B677&lt;=Input!$O$13)),Input!$O$12,0))+(IF(AND(($B677&gt;=Input!$C$7),($B677&lt;=Input!$O$15)),Input!$O$14,0))+(IF(AND(($B677&gt;Input!$O$15),($B677&lt;=Input!$O$17)),Input!$O$16,0))+(IF(AND(($B677&gt;=Input!$C$7),($B677&lt;=Input!$O$19)),Input!$O$18,0))+(IF(AND(($B677&gt;Input!$O$19),($B677&lt;=Input!$O$21)),Input!$O$20,0))</f>
        <v>0</v>
      </c>
    </row>
    <row r="678" customFormat="false" ht="12.8" hidden="false" customHeight="false" outlineLevel="0" collapsed="false">
      <c r="A678" s="76" t="n">
        <v>674</v>
      </c>
      <c r="B678" s="77" t="n">
        <f aca="false">EOMONTH(Input!$C$7,A678)</f>
        <v>63432</v>
      </c>
      <c r="C678" s="77"/>
      <c r="D678" s="78" t="n">
        <f aca="false">(IF(AND(($B678&gt;=Input!$C$7),($B678&lt;=Input!$O$11)),Input!$O$10,0))+(IF(AND(($B678&gt;Input!$O$11),($B678&lt;=Input!$O$13)),Input!$O$12,0))+(IF(AND(($B678&gt;=Input!$C$7),($B678&lt;=Input!$O$15)),Input!$O$14,0))+(IF(AND(($B678&gt;Input!$O$15),($B678&lt;=Input!$O$17)),Input!$O$16,0))+(IF(AND(($B678&gt;=Input!$C$7),($B678&lt;=Input!$O$19)),Input!$O$18,0))+(IF(AND(($B678&gt;Input!$O$19),($B678&lt;=Input!$O$21)),Input!$O$20,0))</f>
        <v>0</v>
      </c>
    </row>
    <row r="679" customFormat="false" ht="12.8" hidden="false" customHeight="false" outlineLevel="0" collapsed="false">
      <c r="A679" s="76" t="n">
        <v>675</v>
      </c>
      <c r="B679" s="77" t="n">
        <f aca="false">EOMONTH(Input!$C$7,A679)</f>
        <v>63462</v>
      </c>
      <c r="C679" s="77"/>
      <c r="D679" s="78" t="n">
        <f aca="false">(IF(AND(($B679&gt;=Input!$C$7),($B679&lt;=Input!$O$11)),Input!$O$10,0))+(IF(AND(($B679&gt;Input!$O$11),($B679&lt;=Input!$O$13)),Input!$O$12,0))+(IF(AND(($B679&gt;=Input!$C$7),($B679&lt;=Input!$O$15)),Input!$O$14,0))+(IF(AND(($B679&gt;Input!$O$15),($B679&lt;=Input!$O$17)),Input!$O$16,0))+(IF(AND(($B679&gt;=Input!$C$7),($B679&lt;=Input!$O$19)),Input!$O$18,0))+(IF(AND(($B679&gt;Input!$O$19),($B679&lt;=Input!$O$21)),Input!$O$20,0))</f>
        <v>0</v>
      </c>
    </row>
    <row r="680" customFormat="false" ht="12.8" hidden="false" customHeight="false" outlineLevel="0" collapsed="false">
      <c r="A680" s="76" t="n">
        <v>676</v>
      </c>
      <c r="B680" s="77" t="n">
        <f aca="false">EOMONTH(Input!$C$7,A680)</f>
        <v>63493</v>
      </c>
      <c r="C680" s="77"/>
      <c r="D680" s="78" t="n">
        <f aca="false">(IF(AND(($B680&gt;=Input!$C$7),($B680&lt;=Input!$O$11)),Input!$O$10,0))+(IF(AND(($B680&gt;Input!$O$11),($B680&lt;=Input!$O$13)),Input!$O$12,0))+(IF(AND(($B680&gt;=Input!$C$7),($B680&lt;=Input!$O$15)),Input!$O$14,0))+(IF(AND(($B680&gt;Input!$O$15),($B680&lt;=Input!$O$17)),Input!$O$16,0))+(IF(AND(($B680&gt;=Input!$C$7),($B680&lt;=Input!$O$19)),Input!$O$18,0))+(IF(AND(($B680&gt;Input!$O$19),($B680&lt;=Input!$O$21)),Input!$O$20,0))</f>
        <v>0</v>
      </c>
    </row>
    <row r="681" customFormat="false" ht="12.8" hidden="false" customHeight="false" outlineLevel="0" collapsed="false">
      <c r="A681" s="76" t="n">
        <v>677</v>
      </c>
      <c r="B681" s="77" t="n">
        <f aca="false">EOMONTH(Input!$C$7,A681)</f>
        <v>63523</v>
      </c>
      <c r="C681" s="77"/>
      <c r="D681" s="78" t="n">
        <f aca="false">(IF(AND(($B681&gt;=Input!$C$7),($B681&lt;=Input!$O$11)),Input!$O$10,0))+(IF(AND(($B681&gt;Input!$O$11),($B681&lt;=Input!$O$13)),Input!$O$12,0))+(IF(AND(($B681&gt;=Input!$C$7),($B681&lt;=Input!$O$15)),Input!$O$14,0))+(IF(AND(($B681&gt;Input!$O$15),($B681&lt;=Input!$O$17)),Input!$O$16,0))+(IF(AND(($B681&gt;=Input!$C$7),($B681&lt;=Input!$O$19)),Input!$O$18,0))+(IF(AND(($B681&gt;Input!$O$19),($B681&lt;=Input!$O$21)),Input!$O$20,0))</f>
        <v>0</v>
      </c>
    </row>
    <row r="682" customFormat="false" ht="12.8" hidden="false" customHeight="false" outlineLevel="0" collapsed="false">
      <c r="A682" s="76" t="n">
        <v>678</v>
      </c>
      <c r="B682" s="77" t="n">
        <f aca="false">EOMONTH(Input!$C$7,A682)</f>
        <v>63554</v>
      </c>
      <c r="C682" s="77"/>
      <c r="D682" s="78" t="n">
        <f aca="false">(IF(AND(($B682&gt;=Input!$C$7),($B682&lt;=Input!$O$11)),Input!$O$10,0))+(IF(AND(($B682&gt;Input!$O$11),($B682&lt;=Input!$O$13)),Input!$O$12,0))+(IF(AND(($B682&gt;=Input!$C$7),($B682&lt;=Input!$O$15)),Input!$O$14,0))+(IF(AND(($B682&gt;Input!$O$15),($B682&lt;=Input!$O$17)),Input!$O$16,0))+(IF(AND(($B682&gt;=Input!$C$7),($B682&lt;=Input!$O$19)),Input!$O$18,0))+(IF(AND(($B682&gt;Input!$O$19),($B682&lt;=Input!$O$21)),Input!$O$20,0))</f>
        <v>0</v>
      </c>
    </row>
    <row r="683" customFormat="false" ht="12.8" hidden="false" customHeight="false" outlineLevel="0" collapsed="false">
      <c r="A683" s="76" t="n">
        <v>679</v>
      </c>
      <c r="B683" s="77" t="n">
        <f aca="false">EOMONTH(Input!$C$7,A683)</f>
        <v>63585</v>
      </c>
      <c r="C683" s="77"/>
      <c r="D683" s="78" t="n">
        <f aca="false">(IF(AND(($B683&gt;=Input!$C$7),($B683&lt;=Input!$O$11)),Input!$O$10,0))+(IF(AND(($B683&gt;Input!$O$11),($B683&lt;=Input!$O$13)),Input!$O$12,0))+(IF(AND(($B683&gt;=Input!$C$7),($B683&lt;=Input!$O$15)),Input!$O$14,0))+(IF(AND(($B683&gt;Input!$O$15),($B683&lt;=Input!$O$17)),Input!$O$16,0))+(IF(AND(($B683&gt;=Input!$C$7),($B683&lt;=Input!$O$19)),Input!$O$18,0))+(IF(AND(($B683&gt;Input!$O$19),($B683&lt;=Input!$O$21)),Input!$O$20,0))</f>
        <v>0</v>
      </c>
    </row>
    <row r="684" customFormat="false" ht="12.8" hidden="false" customHeight="false" outlineLevel="0" collapsed="false">
      <c r="A684" s="76" t="n">
        <v>680</v>
      </c>
      <c r="B684" s="77" t="n">
        <f aca="false">EOMONTH(Input!$C$7,A684)</f>
        <v>63613</v>
      </c>
      <c r="C684" s="77"/>
      <c r="D684" s="78" t="n">
        <f aca="false">(IF(AND(($B684&gt;=Input!$C$7),($B684&lt;=Input!$O$11)),Input!$O$10,0))+(IF(AND(($B684&gt;Input!$O$11),($B684&lt;=Input!$O$13)),Input!$O$12,0))+(IF(AND(($B684&gt;=Input!$C$7),($B684&lt;=Input!$O$15)),Input!$O$14,0))+(IF(AND(($B684&gt;Input!$O$15),($B684&lt;=Input!$O$17)),Input!$O$16,0))+(IF(AND(($B684&gt;=Input!$C$7),($B684&lt;=Input!$O$19)),Input!$O$18,0))+(IF(AND(($B684&gt;Input!$O$19),($B684&lt;=Input!$O$21)),Input!$O$20,0))</f>
        <v>0</v>
      </c>
    </row>
    <row r="685" customFormat="false" ht="12.8" hidden="false" customHeight="false" outlineLevel="0" collapsed="false">
      <c r="A685" s="76" t="n">
        <v>681</v>
      </c>
      <c r="B685" s="77" t="n">
        <f aca="false">EOMONTH(Input!$C$7,A685)</f>
        <v>63644</v>
      </c>
      <c r="C685" s="77"/>
      <c r="D685" s="78" t="n">
        <f aca="false">(IF(AND(($B685&gt;=Input!$C$7),($B685&lt;=Input!$O$11)),Input!$O$10,0))+(IF(AND(($B685&gt;Input!$O$11),($B685&lt;=Input!$O$13)),Input!$O$12,0))+(IF(AND(($B685&gt;=Input!$C$7),($B685&lt;=Input!$O$15)),Input!$O$14,0))+(IF(AND(($B685&gt;Input!$O$15),($B685&lt;=Input!$O$17)),Input!$O$16,0))+(IF(AND(($B685&gt;=Input!$C$7),($B685&lt;=Input!$O$19)),Input!$O$18,0))+(IF(AND(($B685&gt;Input!$O$19),($B685&lt;=Input!$O$21)),Input!$O$20,0))</f>
        <v>0</v>
      </c>
    </row>
    <row r="686" customFormat="false" ht="12.8" hidden="false" customHeight="false" outlineLevel="0" collapsed="false">
      <c r="A686" s="76" t="n">
        <v>682</v>
      </c>
      <c r="B686" s="77" t="n">
        <f aca="false">EOMONTH(Input!$C$7,A686)</f>
        <v>63674</v>
      </c>
      <c r="C686" s="77"/>
      <c r="D686" s="78" t="n">
        <f aca="false">(IF(AND(($B686&gt;=Input!$C$7),($B686&lt;=Input!$O$11)),Input!$O$10,0))+(IF(AND(($B686&gt;Input!$O$11),($B686&lt;=Input!$O$13)),Input!$O$12,0))+(IF(AND(($B686&gt;=Input!$C$7),($B686&lt;=Input!$O$15)),Input!$O$14,0))+(IF(AND(($B686&gt;Input!$O$15),($B686&lt;=Input!$O$17)),Input!$O$16,0))+(IF(AND(($B686&gt;=Input!$C$7),($B686&lt;=Input!$O$19)),Input!$O$18,0))+(IF(AND(($B686&gt;Input!$O$19),($B686&lt;=Input!$O$21)),Input!$O$20,0))</f>
        <v>0</v>
      </c>
    </row>
    <row r="687" customFormat="false" ht="12.8" hidden="false" customHeight="false" outlineLevel="0" collapsed="false">
      <c r="A687" s="76" t="n">
        <v>683</v>
      </c>
      <c r="B687" s="77" t="n">
        <f aca="false">EOMONTH(Input!$C$7,A687)</f>
        <v>63705</v>
      </c>
      <c r="C687" s="77"/>
      <c r="D687" s="78" t="n">
        <f aca="false">(IF(AND(($B687&gt;=Input!$C$7),($B687&lt;=Input!$O$11)),Input!$O$10,0))+(IF(AND(($B687&gt;Input!$O$11),($B687&lt;=Input!$O$13)),Input!$O$12,0))+(IF(AND(($B687&gt;=Input!$C$7),($B687&lt;=Input!$O$15)),Input!$O$14,0))+(IF(AND(($B687&gt;Input!$O$15),($B687&lt;=Input!$O$17)),Input!$O$16,0))+(IF(AND(($B687&gt;=Input!$C$7),($B687&lt;=Input!$O$19)),Input!$O$18,0))+(IF(AND(($B687&gt;Input!$O$19),($B687&lt;=Input!$O$21)),Input!$O$20,0))</f>
        <v>0</v>
      </c>
    </row>
    <row r="688" customFormat="false" ht="12.8" hidden="false" customHeight="false" outlineLevel="0" collapsed="false">
      <c r="A688" s="76" t="n">
        <v>684</v>
      </c>
      <c r="B688" s="77" t="n">
        <f aca="false">EOMONTH(Input!$C$7,A688)</f>
        <v>63735</v>
      </c>
      <c r="C688" s="77"/>
      <c r="D688" s="78" t="n">
        <f aca="false">(IF(AND(($B688&gt;=Input!$C$7),($B688&lt;=Input!$O$11)),Input!$O$10,0))+(IF(AND(($B688&gt;Input!$O$11),($B688&lt;=Input!$O$13)),Input!$O$12,0))+(IF(AND(($B688&gt;=Input!$C$7),($B688&lt;=Input!$O$15)),Input!$O$14,0))+(IF(AND(($B688&gt;Input!$O$15),($B688&lt;=Input!$O$17)),Input!$O$16,0))+(IF(AND(($B688&gt;=Input!$C$7),($B688&lt;=Input!$O$19)),Input!$O$18,0))+(IF(AND(($B688&gt;Input!$O$19),($B688&lt;=Input!$O$21)),Input!$O$20,0))</f>
        <v>0</v>
      </c>
    </row>
    <row r="689" customFormat="false" ht="12.8" hidden="false" customHeight="false" outlineLevel="0" collapsed="false">
      <c r="A689" s="76" t="n">
        <v>685</v>
      </c>
      <c r="B689" s="77" t="n">
        <f aca="false">EOMONTH(Input!$C$7,A689)</f>
        <v>63766</v>
      </c>
      <c r="C689" s="77"/>
      <c r="D689" s="78" t="n">
        <f aca="false">(IF(AND(($B689&gt;=Input!$C$7),($B689&lt;=Input!$O$11)),Input!$O$10,0))+(IF(AND(($B689&gt;Input!$O$11),($B689&lt;=Input!$O$13)),Input!$O$12,0))+(IF(AND(($B689&gt;=Input!$C$7),($B689&lt;=Input!$O$15)),Input!$O$14,0))+(IF(AND(($B689&gt;Input!$O$15),($B689&lt;=Input!$O$17)),Input!$O$16,0))+(IF(AND(($B689&gt;=Input!$C$7),($B689&lt;=Input!$O$19)),Input!$O$18,0))+(IF(AND(($B689&gt;Input!$O$19),($B689&lt;=Input!$O$21)),Input!$O$20,0))</f>
        <v>0</v>
      </c>
    </row>
    <row r="690" customFormat="false" ht="12.8" hidden="false" customHeight="false" outlineLevel="0" collapsed="false">
      <c r="A690" s="76" t="n">
        <v>686</v>
      </c>
      <c r="B690" s="77" t="n">
        <f aca="false">EOMONTH(Input!$C$7,A690)</f>
        <v>63797</v>
      </c>
      <c r="C690" s="77"/>
      <c r="D690" s="78" t="n">
        <f aca="false">(IF(AND(($B690&gt;=Input!$C$7),($B690&lt;=Input!$O$11)),Input!$O$10,0))+(IF(AND(($B690&gt;Input!$O$11),($B690&lt;=Input!$O$13)),Input!$O$12,0))+(IF(AND(($B690&gt;=Input!$C$7),($B690&lt;=Input!$O$15)),Input!$O$14,0))+(IF(AND(($B690&gt;Input!$O$15),($B690&lt;=Input!$O$17)),Input!$O$16,0))+(IF(AND(($B690&gt;=Input!$C$7),($B690&lt;=Input!$O$19)),Input!$O$18,0))+(IF(AND(($B690&gt;Input!$O$19),($B690&lt;=Input!$O$21)),Input!$O$20,0))</f>
        <v>0</v>
      </c>
    </row>
    <row r="691" customFormat="false" ht="12.8" hidden="false" customHeight="false" outlineLevel="0" collapsed="false">
      <c r="A691" s="76" t="n">
        <v>687</v>
      </c>
      <c r="B691" s="77" t="n">
        <f aca="false">EOMONTH(Input!$C$7,A691)</f>
        <v>63827</v>
      </c>
      <c r="C691" s="77"/>
      <c r="D691" s="78" t="n">
        <f aca="false">(IF(AND(($B691&gt;=Input!$C$7),($B691&lt;=Input!$O$11)),Input!$O$10,0))+(IF(AND(($B691&gt;Input!$O$11),($B691&lt;=Input!$O$13)),Input!$O$12,0))+(IF(AND(($B691&gt;=Input!$C$7),($B691&lt;=Input!$O$15)),Input!$O$14,0))+(IF(AND(($B691&gt;Input!$O$15),($B691&lt;=Input!$O$17)),Input!$O$16,0))+(IF(AND(($B691&gt;=Input!$C$7),($B691&lt;=Input!$O$19)),Input!$O$18,0))+(IF(AND(($B691&gt;Input!$O$19),($B691&lt;=Input!$O$21)),Input!$O$20,0))</f>
        <v>0</v>
      </c>
    </row>
    <row r="692" customFormat="false" ht="12.8" hidden="false" customHeight="false" outlineLevel="0" collapsed="false">
      <c r="A692" s="76" t="n">
        <v>688</v>
      </c>
      <c r="B692" s="77" t="n">
        <f aca="false">EOMONTH(Input!$C$7,A692)</f>
        <v>63858</v>
      </c>
      <c r="C692" s="77"/>
      <c r="D692" s="78" t="n">
        <f aca="false">(IF(AND(($B692&gt;=Input!$C$7),($B692&lt;=Input!$O$11)),Input!$O$10,0))+(IF(AND(($B692&gt;Input!$O$11),($B692&lt;=Input!$O$13)),Input!$O$12,0))+(IF(AND(($B692&gt;=Input!$C$7),($B692&lt;=Input!$O$15)),Input!$O$14,0))+(IF(AND(($B692&gt;Input!$O$15),($B692&lt;=Input!$O$17)),Input!$O$16,0))+(IF(AND(($B692&gt;=Input!$C$7),($B692&lt;=Input!$O$19)),Input!$O$18,0))+(IF(AND(($B692&gt;Input!$O$19),($B692&lt;=Input!$O$21)),Input!$O$20,0))</f>
        <v>0</v>
      </c>
    </row>
    <row r="693" customFormat="false" ht="12.8" hidden="false" customHeight="false" outlineLevel="0" collapsed="false">
      <c r="A693" s="76" t="n">
        <v>689</v>
      </c>
      <c r="B693" s="77" t="n">
        <f aca="false">EOMONTH(Input!$C$7,A693)</f>
        <v>63888</v>
      </c>
      <c r="C693" s="77"/>
      <c r="D693" s="78" t="n">
        <f aca="false">(IF(AND(($B693&gt;=Input!$C$7),($B693&lt;=Input!$O$11)),Input!$O$10,0))+(IF(AND(($B693&gt;Input!$O$11),($B693&lt;=Input!$O$13)),Input!$O$12,0))+(IF(AND(($B693&gt;=Input!$C$7),($B693&lt;=Input!$O$15)),Input!$O$14,0))+(IF(AND(($B693&gt;Input!$O$15),($B693&lt;=Input!$O$17)),Input!$O$16,0))+(IF(AND(($B693&gt;=Input!$C$7),($B693&lt;=Input!$O$19)),Input!$O$18,0))+(IF(AND(($B693&gt;Input!$O$19),($B693&lt;=Input!$O$21)),Input!$O$20,0))</f>
        <v>0</v>
      </c>
    </row>
    <row r="694" customFormat="false" ht="12.8" hidden="false" customHeight="false" outlineLevel="0" collapsed="false">
      <c r="A694" s="76" t="n">
        <v>690</v>
      </c>
      <c r="B694" s="77" t="n">
        <f aca="false">EOMONTH(Input!$C$7,A694)</f>
        <v>63919</v>
      </c>
      <c r="C694" s="77"/>
      <c r="D694" s="78" t="n">
        <f aca="false">(IF(AND(($B694&gt;=Input!$C$7),($B694&lt;=Input!$O$11)),Input!$O$10,0))+(IF(AND(($B694&gt;Input!$O$11),($B694&lt;=Input!$O$13)),Input!$O$12,0))+(IF(AND(($B694&gt;=Input!$C$7),($B694&lt;=Input!$O$15)),Input!$O$14,0))+(IF(AND(($B694&gt;Input!$O$15),($B694&lt;=Input!$O$17)),Input!$O$16,0))+(IF(AND(($B694&gt;=Input!$C$7),($B694&lt;=Input!$O$19)),Input!$O$18,0))+(IF(AND(($B694&gt;Input!$O$19),($B694&lt;=Input!$O$21)),Input!$O$20,0))</f>
        <v>0</v>
      </c>
    </row>
    <row r="695" customFormat="false" ht="12.8" hidden="false" customHeight="false" outlineLevel="0" collapsed="false">
      <c r="A695" s="76" t="n">
        <v>691</v>
      </c>
      <c r="B695" s="77" t="n">
        <f aca="false">EOMONTH(Input!$C$7,A695)</f>
        <v>63950</v>
      </c>
      <c r="C695" s="77"/>
      <c r="D695" s="78" t="n">
        <f aca="false">(IF(AND(($B695&gt;=Input!$C$7),($B695&lt;=Input!$O$11)),Input!$O$10,0))+(IF(AND(($B695&gt;Input!$O$11),($B695&lt;=Input!$O$13)),Input!$O$12,0))+(IF(AND(($B695&gt;=Input!$C$7),($B695&lt;=Input!$O$15)),Input!$O$14,0))+(IF(AND(($B695&gt;Input!$O$15),($B695&lt;=Input!$O$17)),Input!$O$16,0))+(IF(AND(($B695&gt;=Input!$C$7),($B695&lt;=Input!$O$19)),Input!$O$18,0))+(IF(AND(($B695&gt;Input!$O$19),($B695&lt;=Input!$O$21)),Input!$O$20,0))</f>
        <v>0</v>
      </c>
    </row>
    <row r="696" customFormat="false" ht="12.8" hidden="false" customHeight="false" outlineLevel="0" collapsed="false">
      <c r="A696" s="76" t="n">
        <v>692</v>
      </c>
      <c r="B696" s="77" t="n">
        <f aca="false">EOMONTH(Input!$C$7,A696)</f>
        <v>63978</v>
      </c>
      <c r="C696" s="77"/>
      <c r="D696" s="78" t="n">
        <f aca="false">(IF(AND(($B696&gt;=Input!$C$7),($B696&lt;=Input!$O$11)),Input!$O$10,0))+(IF(AND(($B696&gt;Input!$O$11),($B696&lt;=Input!$O$13)),Input!$O$12,0))+(IF(AND(($B696&gt;=Input!$C$7),($B696&lt;=Input!$O$15)),Input!$O$14,0))+(IF(AND(($B696&gt;Input!$O$15),($B696&lt;=Input!$O$17)),Input!$O$16,0))+(IF(AND(($B696&gt;=Input!$C$7),($B696&lt;=Input!$O$19)),Input!$O$18,0))+(IF(AND(($B696&gt;Input!$O$19),($B696&lt;=Input!$O$21)),Input!$O$20,0))</f>
        <v>0</v>
      </c>
    </row>
    <row r="697" customFormat="false" ht="12.8" hidden="false" customHeight="false" outlineLevel="0" collapsed="false">
      <c r="A697" s="76" t="n">
        <v>693</v>
      </c>
      <c r="B697" s="77" t="n">
        <f aca="false">EOMONTH(Input!$C$7,A697)</f>
        <v>64009</v>
      </c>
      <c r="C697" s="77"/>
      <c r="D697" s="78" t="n">
        <f aca="false">(IF(AND(($B697&gt;=Input!$C$7),($B697&lt;=Input!$O$11)),Input!$O$10,0))+(IF(AND(($B697&gt;Input!$O$11),($B697&lt;=Input!$O$13)),Input!$O$12,0))+(IF(AND(($B697&gt;=Input!$C$7),($B697&lt;=Input!$O$15)),Input!$O$14,0))+(IF(AND(($B697&gt;Input!$O$15),($B697&lt;=Input!$O$17)),Input!$O$16,0))+(IF(AND(($B697&gt;=Input!$C$7),($B697&lt;=Input!$O$19)),Input!$O$18,0))+(IF(AND(($B697&gt;Input!$O$19),($B697&lt;=Input!$O$21)),Input!$O$20,0))</f>
        <v>0</v>
      </c>
    </row>
    <row r="698" customFormat="false" ht="12.8" hidden="false" customHeight="false" outlineLevel="0" collapsed="false">
      <c r="A698" s="76" t="n">
        <v>694</v>
      </c>
      <c r="B698" s="77" t="n">
        <f aca="false">EOMONTH(Input!$C$7,A698)</f>
        <v>64039</v>
      </c>
      <c r="C698" s="77"/>
      <c r="D698" s="78" t="n">
        <f aca="false">(IF(AND(($B698&gt;=Input!$C$7),($B698&lt;=Input!$O$11)),Input!$O$10,0))+(IF(AND(($B698&gt;Input!$O$11),($B698&lt;=Input!$O$13)),Input!$O$12,0))+(IF(AND(($B698&gt;=Input!$C$7),($B698&lt;=Input!$O$15)),Input!$O$14,0))+(IF(AND(($B698&gt;Input!$O$15),($B698&lt;=Input!$O$17)),Input!$O$16,0))+(IF(AND(($B698&gt;=Input!$C$7),($B698&lt;=Input!$O$19)),Input!$O$18,0))+(IF(AND(($B698&gt;Input!$O$19),($B698&lt;=Input!$O$21)),Input!$O$20,0))</f>
        <v>0</v>
      </c>
    </row>
    <row r="699" customFormat="false" ht="12.8" hidden="false" customHeight="false" outlineLevel="0" collapsed="false">
      <c r="A699" s="76" t="n">
        <v>695</v>
      </c>
      <c r="B699" s="77" t="n">
        <f aca="false">EOMONTH(Input!$C$7,A699)</f>
        <v>64070</v>
      </c>
      <c r="C699" s="77"/>
      <c r="D699" s="78" t="n">
        <f aca="false">(IF(AND(($B699&gt;=Input!$C$7),($B699&lt;=Input!$O$11)),Input!$O$10,0))+(IF(AND(($B699&gt;Input!$O$11),($B699&lt;=Input!$O$13)),Input!$O$12,0))+(IF(AND(($B699&gt;=Input!$C$7),($B699&lt;=Input!$O$15)),Input!$O$14,0))+(IF(AND(($B699&gt;Input!$O$15),($B699&lt;=Input!$O$17)),Input!$O$16,0))+(IF(AND(($B699&gt;=Input!$C$7),($B699&lt;=Input!$O$19)),Input!$O$18,0))+(IF(AND(($B699&gt;Input!$O$19),($B699&lt;=Input!$O$21)),Input!$O$20,0))</f>
        <v>0</v>
      </c>
    </row>
    <row r="700" customFormat="false" ht="12.8" hidden="false" customHeight="false" outlineLevel="0" collapsed="false">
      <c r="A700" s="76" t="n">
        <v>696</v>
      </c>
      <c r="B700" s="77" t="n">
        <f aca="false">EOMONTH(Input!$C$7,A700)</f>
        <v>64100</v>
      </c>
      <c r="C700" s="77"/>
      <c r="D700" s="78" t="n">
        <f aca="false">(IF(AND(($B700&gt;=Input!$C$7),($B700&lt;=Input!$O$11)),Input!$O$10,0))+(IF(AND(($B700&gt;Input!$O$11),($B700&lt;=Input!$O$13)),Input!$O$12,0))+(IF(AND(($B700&gt;=Input!$C$7),($B700&lt;=Input!$O$15)),Input!$O$14,0))+(IF(AND(($B700&gt;Input!$O$15),($B700&lt;=Input!$O$17)),Input!$O$16,0))+(IF(AND(($B700&gt;=Input!$C$7),($B700&lt;=Input!$O$19)),Input!$O$18,0))+(IF(AND(($B700&gt;Input!$O$19),($B700&lt;=Input!$O$21)),Input!$O$20,0))</f>
        <v>0</v>
      </c>
    </row>
    <row r="701" customFormat="false" ht="12.8" hidden="false" customHeight="false" outlineLevel="0" collapsed="false">
      <c r="A701" s="76" t="n">
        <v>697</v>
      </c>
      <c r="B701" s="77" t="n">
        <f aca="false">EOMONTH(Input!$C$7,A701)</f>
        <v>64131</v>
      </c>
      <c r="C701" s="77"/>
      <c r="D701" s="78" t="n">
        <f aca="false">(IF(AND(($B701&gt;=Input!$C$7),($B701&lt;=Input!$O$11)),Input!$O$10,0))+(IF(AND(($B701&gt;Input!$O$11),($B701&lt;=Input!$O$13)),Input!$O$12,0))+(IF(AND(($B701&gt;=Input!$C$7),($B701&lt;=Input!$O$15)),Input!$O$14,0))+(IF(AND(($B701&gt;Input!$O$15),($B701&lt;=Input!$O$17)),Input!$O$16,0))+(IF(AND(($B701&gt;=Input!$C$7),($B701&lt;=Input!$O$19)),Input!$O$18,0))+(IF(AND(($B701&gt;Input!$O$19),($B701&lt;=Input!$O$21)),Input!$O$20,0))</f>
        <v>0</v>
      </c>
    </row>
    <row r="702" customFormat="false" ht="12.8" hidden="false" customHeight="false" outlineLevel="0" collapsed="false">
      <c r="A702" s="76" t="n">
        <v>698</v>
      </c>
      <c r="B702" s="77" t="n">
        <f aca="false">EOMONTH(Input!$C$7,A702)</f>
        <v>64162</v>
      </c>
      <c r="C702" s="77"/>
      <c r="D702" s="78" t="n">
        <f aca="false">(IF(AND(($B702&gt;=Input!$C$7),($B702&lt;=Input!$O$11)),Input!$O$10,0))+(IF(AND(($B702&gt;Input!$O$11),($B702&lt;=Input!$O$13)),Input!$O$12,0))+(IF(AND(($B702&gt;=Input!$C$7),($B702&lt;=Input!$O$15)),Input!$O$14,0))+(IF(AND(($B702&gt;Input!$O$15),($B702&lt;=Input!$O$17)),Input!$O$16,0))+(IF(AND(($B702&gt;=Input!$C$7),($B702&lt;=Input!$O$19)),Input!$O$18,0))+(IF(AND(($B702&gt;Input!$O$19),($B702&lt;=Input!$O$21)),Input!$O$20,0))</f>
        <v>0</v>
      </c>
    </row>
    <row r="703" customFormat="false" ht="12.8" hidden="false" customHeight="false" outlineLevel="0" collapsed="false">
      <c r="A703" s="76" t="n">
        <v>699</v>
      </c>
      <c r="B703" s="77" t="n">
        <f aca="false">EOMONTH(Input!$C$7,A703)</f>
        <v>64192</v>
      </c>
      <c r="C703" s="77"/>
      <c r="D703" s="78" t="n">
        <f aca="false">(IF(AND(($B703&gt;=Input!$C$7),($B703&lt;=Input!$O$11)),Input!$O$10,0))+(IF(AND(($B703&gt;Input!$O$11),($B703&lt;=Input!$O$13)),Input!$O$12,0))+(IF(AND(($B703&gt;=Input!$C$7),($B703&lt;=Input!$O$15)),Input!$O$14,0))+(IF(AND(($B703&gt;Input!$O$15),($B703&lt;=Input!$O$17)),Input!$O$16,0))+(IF(AND(($B703&gt;=Input!$C$7),($B703&lt;=Input!$O$19)),Input!$O$18,0))+(IF(AND(($B703&gt;Input!$O$19),($B703&lt;=Input!$O$21)),Input!$O$20,0))</f>
        <v>0</v>
      </c>
    </row>
    <row r="704" customFormat="false" ht="12.8" hidden="false" customHeight="false" outlineLevel="0" collapsed="false">
      <c r="A704" s="76" t="n">
        <v>700</v>
      </c>
      <c r="B704" s="77" t="n">
        <f aca="false">EOMONTH(Input!$C$7,A704)</f>
        <v>64223</v>
      </c>
      <c r="C704" s="77"/>
      <c r="D704" s="78" t="n">
        <f aca="false">(IF(AND(($B704&gt;=Input!$C$7),($B704&lt;=Input!$O$11)),Input!$O$10,0))+(IF(AND(($B704&gt;Input!$O$11),($B704&lt;=Input!$O$13)),Input!$O$12,0))+(IF(AND(($B704&gt;=Input!$C$7),($B704&lt;=Input!$O$15)),Input!$O$14,0))+(IF(AND(($B704&gt;Input!$O$15),($B704&lt;=Input!$O$17)),Input!$O$16,0))+(IF(AND(($B704&gt;=Input!$C$7),($B704&lt;=Input!$O$19)),Input!$O$18,0))+(IF(AND(($B704&gt;Input!$O$19),($B704&lt;=Input!$O$21)),Input!$O$20,0))</f>
        <v>0</v>
      </c>
    </row>
    <row r="705" customFormat="false" ht="12.8" hidden="false" customHeight="false" outlineLevel="0" collapsed="false">
      <c r="A705" s="76" t="n">
        <v>701</v>
      </c>
      <c r="B705" s="77" t="n">
        <f aca="false">EOMONTH(Input!$C$7,A705)</f>
        <v>64253</v>
      </c>
      <c r="C705" s="77"/>
      <c r="D705" s="78" t="n">
        <f aca="false">(IF(AND(($B705&gt;=Input!$C$7),($B705&lt;=Input!$O$11)),Input!$O$10,0))+(IF(AND(($B705&gt;Input!$O$11),($B705&lt;=Input!$O$13)),Input!$O$12,0))+(IF(AND(($B705&gt;=Input!$C$7),($B705&lt;=Input!$O$15)),Input!$O$14,0))+(IF(AND(($B705&gt;Input!$O$15),($B705&lt;=Input!$O$17)),Input!$O$16,0))+(IF(AND(($B705&gt;=Input!$C$7),($B705&lt;=Input!$O$19)),Input!$O$18,0))+(IF(AND(($B705&gt;Input!$O$19),($B705&lt;=Input!$O$21)),Input!$O$20,0))</f>
        <v>0</v>
      </c>
    </row>
    <row r="706" customFormat="false" ht="12.8" hidden="false" customHeight="false" outlineLevel="0" collapsed="false">
      <c r="A706" s="76" t="n">
        <v>702</v>
      </c>
      <c r="B706" s="77" t="n">
        <f aca="false">EOMONTH(Input!$C$7,A706)</f>
        <v>64284</v>
      </c>
      <c r="C706" s="77"/>
      <c r="D706" s="78" t="n">
        <f aca="false">(IF(AND(($B706&gt;=Input!$C$7),($B706&lt;=Input!$O$11)),Input!$O$10,0))+(IF(AND(($B706&gt;Input!$O$11),($B706&lt;=Input!$O$13)),Input!$O$12,0))+(IF(AND(($B706&gt;=Input!$C$7),($B706&lt;=Input!$O$15)),Input!$O$14,0))+(IF(AND(($B706&gt;Input!$O$15),($B706&lt;=Input!$O$17)),Input!$O$16,0))+(IF(AND(($B706&gt;=Input!$C$7),($B706&lt;=Input!$O$19)),Input!$O$18,0))+(IF(AND(($B706&gt;Input!$O$19),($B706&lt;=Input!$O$21)),Input!$O$20,0))</f>
        <v>0</v>
      </c>
    </row>
    <row r="707" customFormat="false" ht="12.8" hidden="false" customHeight="false" outlineLevel="0" collapsed="false">
      <c r="A707" s="76" t="n">
        <v>703</v>
      </c>
      <c r="B707" s="77" t="n">
        <f aca="false">EOMONTH(Input!$C$7,A707)</f>
        <v>64315</v>
      </c>
      <c r="C707" s="77"/>
      <c r="D707" s="78" t="n">
        <f aca="false">(IF(AND(($B707&gt;=Input!$C$7),($B707&lt;=Input!$O$11)),Input!$O$10,0))+(IF(AND(($B707&gt;Input!$O$11),($B707&lt;=Input!$O$13)),Input!$O$12,0))+(IF(AND(($B707&gt;=Input!$C$7),($B707&lt;=Input!$O$15)),Input!$O$14,0))+(IF(AND(($B707&gt;Input!$O$15),($B707&lt;=Input!$O$17)),Input!$O$16,0))+(IF(AND(($B707&gt;=Input!$C$7),($B707&lt;=Input!$O$19)),Input!$O$18,0))+(IF(AND(($B707&gt;Input!$O$19),($B707&lt;=Input!$O$21)),Input!$O$20,0))</f>
        <v>0</v>
      </c>
    </row>
    <row r="708" customFormat="false" ht="12.8" hidden="false" customHeight="false" outlineLevel="0" collapsed="false">
      <c r="A708" s="76" t="n">
        <v>704</v>
      </c>
      <c r="B708" s="77" t="n">
        <f aca="false">EOMONTH(Input!$C$7,A708)</f>
        <v>64344</v>
      </c>
      <c r="C708" s="77"/>
      <c r="D708" s="78" t="n">
        <f aca="false">(IF(AND(($B708&gt;=Input!$C$7),($B708&lt;=Input!$O$11)),Input!$O$10,0))+(IF(AND(($B708&gt;Input!$O$11),($B708&lt;=Input!$O$13)),Input!$O$12,0))+(IF(AND(($B708&gt;=Input!$C$7),($B708&lt;=Input!$O$15)),Input!$O$14,0))+(IF(AND(($B708&gt;Input!$O$15),($B708&lt;=Input!$O$17)),Input!$O$16,0))+(IF(AND(($B708&gt;=Input!$C$7),($B708&lt;=Input!$O$19)),Input!$O$18,0))+(IF(AND(($B708&gt;Input!$O$19),($B708&lt;=Input!$O$21)),Input!$O$20,0))</f>
        <v>0</v>
      </c>
    </row>
    <row r="709" customFormat="false" ht="12.8" hidden="false" customHeight="false" outlineLevel="0" collapsed="false">
      <c r="A709" s="76" t="n">
        <v>705</v>
      </c>
      <c r="B709" s="77" t="n">
        <f aca="false">EOMONTH(Input!$C$7,A709)</f>
        <v>64375</v>
      </c>
      <c r="C709" s="77"/>
      <c r="D709" s="78" t="n">
        <f aca="false">(IF(AND(($B709&gt;=Input!$C$7),($B709&lt;=Input!$O$11)),Input!$O$10,0))+(IF(AND(($B709&gt;Input!$O$11),($B709&lt;=Input!$O$13)),Input!$O$12,0))+(IF(AND(($B709&gt;=Input!$C$7),($B709&lt;=Input!$O$15)),Input!$O$14,0))+(IF(AND(($B709&gt;Input!$O$15),($B709&lt;=Input!$O$17)),Input!$O$16,0))+(IF(AND(($B709&gt;=Input!$C$7),($B709&lt;=Input!$O$19)),Input!$O$18,0))+(IF(AND(($B709&gt;Input!$O$19),($B709&lt;=Input!$O$21)),Input!$O$20,0))</f>
        <v>0</v>
      </c>
    </row>
    <row r="710" customFormat="false" ht="12.8" hidden="false" customHeight="false" outlineLevel="0" collapsed="false">
      <c r="A710" s="76" t="n">
        <v>706</v>
      </c>
      <c r="B710" s="77" t="n">
        <f aca="false">EOMONTH(Input!$C$7,A710)</f>
        <v>64405</v>
      </c>
      <c r="C710" s="77"/>
      <c r="D710" s="78" t="n">
        <f aca="false">(IF(AND(($B710&gt;=Input!$C$7),($B710&lt;=Input!$O$11)),Input!$O$10,0))+(IF(AND(($B710&gt;Input!$O$11),($B710&lt;=Input!$O$13)),Input!$O$12,0))+(IF(AND(($B710&gt;=Input!$C$7),($B710&lt;=Input!$O$15)),Input!$O$14,0))+(IF(AND(($B710&gt;Input!$O$15),($B710&lt;=Input!$O$17)),Input!$O$16,0))+(IF(AND(($B710&gt;=Input!$C$7),($B710&lt;=Input!$O$19)),Input!$O$18,0))+(IF(AND(($B710&gt;Input!$O$19),($B710&lt;=Input!$O$21)),Input!$O$20,0))</f>
        <v>0</v>
      </c>
    </row>
    <row r="711" customFormat="false" ht="12.8" hidden="false" customHeight="false" outlineLevel="0" collapsed="false">
      <c r="A711" s="76" t="n">
        <v>707</v>
      </c>
      <c r="B711" s="77" t="n">
        <f aca="false">EOMONTH(Input!$C$7,A711)</f>
        <v>64436</v>
      </c>
      <c r="C711" s="77"/>
      <c r="D711" s="78" t="n">
        <f aca="false">(IF(AND(($B711&gt;=Input!$C$7),($B711&lt;=Input!$O$11)),Input!$O$10,0))+(IF(AND(($B711&gt;Input!$O$11),($B711&lt;=Input!$O$13)),Input!$O$12,0))+(IF(AND(($B711&gt;=Input!$C$7),($B711&lt;=Input!$O$15)),Input!$O$14,0))+(IF(AND(($B711&gt;Input!$O$15),($B711&lt;=Input!$O$17)),Input!$O$16,0))+(IF(AND(($B711&gt;=Input!$C$7),($B711&lt;=Input!$O$19)),Input!$O$18,0))+(IF(AND(($B711&gt;Input!$O$19),($B711&lt;=Input!$O$21)),Input!$O$20,0))</f>
        <v>0</v>
      </c>
    </row>
    <row r="712" customFormat="false" ht="12.8" hidden="false" customHeight="false" outlineLevel="0" collapsed="false">
      <c r="A712" s="76" t="n">
        <v>708</v>
      </c>
      <c r="B712" s="77" t="n">
        <f aca="false">EOMONTH(Input!$C$7,A712)</f>
        <v>64466</v>
      </c>
      <c r="C712" s="77"/>
      <c r="D712" s="78" t="n">
        <f aca="false">(IF(AND(($B712&gt;=Input!$C$7),($B712&lt;=Input!$O$11)),Input!$O$10,0))+(IF(AND(($B712&gt;Input!$O$11),($B712&lt;=Input!$O$13)),Input!$O$12,0))+(IF(AND(($B712&gt;=Input!$C$7),($B712&lt;=Input!$O$15)),Input!$O$14,0))+(IF(AND(($B712&gt;Input!$O$15),($B712&lt;=Input!$O$17)),Input!$O$16,0))+(IF(AND(($B712&gt;=Input!$C$7),($B712&lt;=Input!$O$19)),Input!$O$18,0))+(IF(AND(($B712&gt;Input!$O$19),($B712&lt;=Input!$O$21)),Input!$O$20,0))</f>
        <v>0</v>
      </c>
    </row>
    <row r="713" customFormat="false" ht="12.8" hidden="false" customHeight="false" outlineLevel="0" collapsed="false">
      <c r="A713" s="76" t="n">
        <v>709</v>
      </c>
      <c r="B713" s="77" t="n">
        <f aca="false">EOMONTH(Input!$C$7,A713)</f>
        <v>64497</v>
      </c>
      <c r="C713" s="77"/>
      <c r="D713" s="78" t="n">
        <f aca="false">(IF(AND(($B713&gt;=Input!$C$7),($B713&lt;=Input!$O$11)),Input!$O$10,0))+(IF(AND(($B713&gt;Input!$O$11),($B713&lt;=Input!$O$13)),Input!$O$12,0))+(IF(AND(($B713&gt;=Input!$C$7),($B713&lt;=Input!$O$15)),Input!$O$14,0))+(IF(AND(($B713&gt;Input!$O$15),($B713&lt;=Input!$O$17)),Input!$O$16,0))+(IF(AND(($B713&gt;=Input!$C$7),($B713&lt;=Input!$O$19)),Input!$O$18,0))+(IF(AND(($B713&gt;Input!$O$19),($B713&lt;=Input!$O$21)),Input!$O$20,0))</f>
        <v>0</v>
      </c>
    </row>
    <row r="714" customFormat="false" ht="12.8" hidden="false" customHeight="false" outlineLevel="0" collapsed="false">
      <c r="A714" s="76" t="n">
        <v>710</v>
      </c>
      <c r="B714" s="77" t="n">
        <f aca="false">EOMONTH(Input!$C$7,A714)</f>
        <v>64528</v>
      </c>
      <c r="C714" s="77"/>
      <c r="D714" s="78" t="n">
        <f aca="false">(IF(AND(($B714&gt;=Input!$C$7),($B714&lt;=Input!$O$11)),Input!$O$10,0))+(IF(AND(($B714&gt;Input!$O$11),($B714&lt;=Input!$O$13)),Input!$O$12,0))+(IF(AND(($B714&gt;=Input!$C$7),($B714&lt;=Input!$O$15)),Input!$O$14,0))+(IF(AND(($B714&gt;Input!$O$15),($B714&lt;=Input!$O$17)),Input!$O$16,0))+(IF(AND(($B714&gt;=Input!$C$7),($B714&lt;=Input!$O$19)),Input!$O$18,0))+(IF(AND(($B714&gt;Input!$O$19),($B714&lt;=Input!$O$21)),Input!$O$20,0))</f>
        <v>0</v>
      </c>
    </row>
    <row r="715" customFormat="false" ht="12.8" hidden="false" customHeight="false" outlineLevel="0" collapsed="false">
      <c r="A715" s="76" t="n">
        <v>711</v>
      </c>
      <c r="B715" s="77" t="n">
        <f aca="false">EOMONTH(Input!$C$7,A715)</f>
        <v>64558</v>
      </c>
      <c r="C715" s="77"/>
      <c r="D715" s="78" t="n">
        <f aca="false">(IF(AND(($B715&gt;=Input!$C$7),($B715&lt;=Input!$O$11)),Input!$O$10,0))+(IF(AND(($B715&gt;Input!$O$11),($B715&lt;=Input!$O$13)),Input!$O$12,0))+(IF(AND(($B715&gt;=Input!$C$7),($B715&lt;=Input!$O$15)),Input!$O$14,0))+(IF(AND(($B715&gt;Input!$O$15),($B715&lt;=Input!$O$17)),Input!$O$16,0))+(IF(AND(($B715&gt;=Input!$C$7),($B715&lt;=Input!$O$19)),Input!$O$18,0))+(IF(AND(($B715&gt;Input!$O$19),($B715&lt;=Input!$O$21)),Input!$O$20,0))</f>
        <v>0</v>
      </c>
    </row>
    <row r="716" customFormat="false" ht="12.8" hidden="false" customHeight="false" outlineLevel="0" collapsed="false">
      <c r="A716" s="76" t="n">
        <v>712</v>
      </c>
      <c r="B716" s="77" t="n">
        <f aca="false">EOMONTH(Input!$C$7,A716)</f>
        <v>64589</v>
      </c>
      <c r="C716" s="77"/>
      <c r="D716" s="78" t="n">
        <f aca="false">(IF(AND(($B716&gt;=Input!$C$7),($B716&lt;=Input!$O$11)),Input!$O$10,0))+(IF(AND(($B716&gt;Input!$O$11),($B716&lt;=Input!$O$13)),Input!$O$12,0))+(IF(AND(($B716&gt;=Input!$C$7),($B716&lt;=Input!$O$15)),Input!$O$14,0))+(IF(AND(($B716&gt;Input!$O$15),($B716&lt;=Input!$O$17)),Input!$O$16,0))+(IF(AND(($B716&gt;=Input!$C$7),($B716&lt;=Input!$O$19)),Input!$O$18,0))+(IF(AND(($B716&gt;Input!$O$19),($B716&lt;=Input!$O$21)),Input!$O$20,0))</f>
        <v>0</v>
      </c>
    </row>
    <row r="717" customFormat="false" ht="12.8" hidden="false" customHeight="false" outlineLevel="0" collapsed="false">
      <c r="A717" s="76" t="n">
        <v>713</v>
      </c>
      <c r="B717" s="77" t="n">
        <f aca="false">EOMONTH(Input!$C$7,A717)</f>
        <v>64619</v>
      </c>
      <c r="C717" s="77"/>
      <c r="D717" s="78" t="n">
        <f aca="false">(IF(AND(($B717&gt;=Input!$C$7),($B717&lt;=Input!$O$11)),Input!$O$10,0))+(IF(AND(($B717&gt;Input!$O$11),($B717&lt;=Input!$O$13)),Input!$O$12,0))+(IF(AND(($B717&gt;=Input!$C$7),($B717&lt;=Input!$O$15)),Input!$O$14,0))+(IF(AND(($B717&gt;Input!$O$15),($B717&lt;=Input!$O$17)),Input!$O$16,0))+(IF(AND(($B717&gt;=Input!$C$7),($B717&lt;=Input!$O$19)),Input!$O$18,0))+(IF(AND(($B717&gt;Input!$O$19),($B717&lt;=Input!$O$21)),Input!$O$20,0))</f>
        <v>0</v>
      </c>
    </row>
    <row r="718" customFormat="false" ht="12.8" hidden="false" customHeight="false" outlineLevel="0" collapsed="false">
      <c r="A718" s="76" t="n">
        <v>714</v>
      </c>
      <c r="B718" s="77" t="n">
        <f aca="false">EOMONTH(Input!$C$7,A718)</f>
        <v>64650</v>
      </c>
      <c r="C718" s="77"/>
      <c r="D718" s="78" t="n">
        <f aca="false">(IF(AND(($B718&gt;=Input!$C$7),($B718&lt;=Input!$O$11)),Input!$O$10,0))+(IF(AND(($B718&gt;Input!$O$11),($B718&lt;=Input!$O$13)),Input!$O$12,0))+(IF(AND(($B718&gt;=Input!$C$7),($B718&lt;=Input!$O$15)),Input!$O$14,0))+(IF(AND(($B718&gt;Input!$O$15),($B718&lt;=Input!$O$17)),Input!$O$16,0))+(IF(AND(($B718&gt;=Input!$C$7),($B718&lt;=Input!$O$19)),Input!$O$18,0))+(IF(AND(($B718&gt;Input!$O$19),($B718&lt;=Input!$O$21)),Input!$O$20,0))</f>
        <v>0</v>
      </c>
    </row>
    <row r="719" customFormat="false" ht="12.8" hidden="false" customHeight="false" outlineLevel="0" collapsed="false">
      <c r="A719" s="76" t="n">
        <v>715</v>
      </c>
      <c r="B719" s="77" t="n">
        <f aca="false">EOMONTH(Input!$C$7,A719)</f>
        <v>64681</v>
      </c>
      <c r="C719" s="77"/>
      <c r="D719" s="78" t="n">
        <f aca="false">(IF(AND(($B719&gt;=Input!$C$7),($B719&lt;=Input!$O$11)),Input!$O$10,0))+(IF(AND(($B719&gt;Input!$O$11),($B719&lt;=Input!$O$13)),Input!$O$12,0))+(IF(AND(($B719&gt;=Input!$C$7),($B719&lt;=Input!$O$15)),Input!$O$14,0))+(IF(AND(($B719&gt;Input!$O$15),($B719&lt;=Input!$O$17)),Input!$O$16,0))+(IF(AND(($B719&gt;=Input!$C$7),($B719&lt;=Input!$O$19)),Input!$O$18,0))+(IF(AND(($B719&gt;Input!$O$19),($B719&lt;=Input!$O$21)),Input!$O$20,0))</f>
        <v>0</v>
      </c>
    </row>
    <row r="720" customFormat="false" ht="12.8" hidden="false" customHeight="false" outlineLevel="0" collapsed="false">
      <c r="A720" s="76" t="n">
        <v>716</v>
      </c>
      <c r="B720" s="77" t="n">
        <f aca="false">EOMONTH(Input!$C$7,A720)</f>
        <v>64709</v>
      </c>
      <c r="C720" s="77"/>
      <c r="D720" s="78" t="n">
        <f aca="false">(IF(AND(($B720&gt;=Input!$C$7),($B720&lt;=Input!$O$11)),Input!$O$10,0))+(IF(AND(($B720&gt;Input!$O$11),($B720&lt;=Input!$O$13)),Input!$O$12,0))+(IF(AND(($B720&gt;=Input!$C$7),($B720&lt;=Input!$O$15)),Input!$O$14,0))+(IF(AND(($B720&gt;Input!$O$15),($B720&lt;=Input!$O$17)),Input!$O$16,0))+(IF(AND(($B720&gt;=Input!$C$7),($B720&lt;=Input!$O$19)),Input!$O$18,0))+(IF(AND(($B720&gt;Input!$O$19),($B720&lt;=Input!$O$21)),Input!$O$20,0))</f>
        <v>0</v>
      </c>
    </row>
    <row r="721" customFormat="false" ht="12.8" hidden="false" customHeight="false" outlineLevel="0" collapsed="false">
      <c r="A721" s="76" t="n">
        <v>717</v>
      </c>
      <c r="B721" s="77" t="n">
        <f aca="false">EOMONTH(Input!$C$7,A721)</f>
        <v>64740</v>
      </c>
      <c r="C721" s="77"/>
      <c r="D721" s="78" t="n">
        <f aca="false">(IF(AND(($B721&gt;=Input!$C$7),($B721&lt;=Input!$O$11)),Input!$O$10,0))+(IF(AND(($B721&gt;Input!$O$11),($B721&lt;=Input!$O$13)),Input!$O$12,0))+(IF(AND(($B721&gt;=Input!$C$7),($B721&lt;=Input!$O$15)),Input!$O$14,0))+(IF(AND(($B721&gt;Input!$O$15),($B721&lt;=Input!$O$17)),Input!$O$16,0))+(IF(AND(($B721&gt;=Input!$C$7),($B721&lt;=Input!$O$19)),Input!$O$18,0))+(IF(AND(($B721&gt;Input!$O$19),($B721&lt;=Input!$O$21)),Input!$O$20,0))</f>
        <v>0</v>
      </c>
    </row>
    <row r="722" customFormat="false" ht="12.8" hidden="false" customHeight="false" outlineLevel="0" collapsed="false">
      <c r="A722" s="76" t="n">
        <v>718</v>
      </c>
      <c r="B722" s="77" t="n">
        <f aca="false">EOMONTH(Input!$C$7,A722)</f>
        <v>64770</v>
      </c>
      <c r="C722" s="77"/>
      <c r="D722" s="78" t="n">
        <f aca="false">(IF(AND(($B722&gt;=Input!$C$7),($B722&lt;=Input!$O$11)),Input!$O$10,0))+(IF(AND(($B722&gt;Input!$O$11),($B722&lt;=Input!$O$13)),Input!$O$12,0))+(IF(AND(($B722&gt;=Input!$C$7),($B722&lt;=Input!$O$15)),Input!$O$14,0))+(IF(AND(($B722&gt;Input!$O$15),($B722&lt;=Input!$O$17)),Input!$O$16,0))+(IF(AND(($B722&gt;=Input!$C$7),($B722&lt;=Input!$O$19)),Input!$O$18,0))+(IF(AND(($B722&gt;Input!$O$19),($B722&lt;=Input!$O$21)),Input!$O$20,0))</f>
        <v>0</v>
      </c>
    </row>
    <row r="723" customFormat="false" ht="12.8" hidden="false" customHeight="false" outlineLevel="0" collapsed="false">
      <c r="A723" s="76" t="n">
        <v>719</v>
      </c>
      <c r="B723" s="77" t="n">
        <f aca="false">EOMONTH(Input!$C$7,A723)</f>
        <v>64801</v>
      </c>
      <c r="C723" s="77"/>
      <c r="D723" s="78" t="n">
        <f aca="false">(IF(AND(($B723&gt;=Input!$C$7),($B723&lt;=Input!$O$11)),Input!$O$10,0))+(IF(AND(($B723&gt;Input!$O$11),($B723&lt;=Input!$O$13)),Input!$O$12,0))+(IF(AND(($B723&gt;=Input!$C$7),($B723&lt;=Input!$O$15)),Input!$O$14,0))+(IF(AND(($B723&gt;Input!$O$15),($B723&lt;=Input!$O$17)),Input!$O$16,0))+(IF(AND(($B723&gt;=Input!$C$7),($B723&lt;=Input!$O$19)),Input!$O$18,0))+(IF(AND(($B723&gt;Input!$O$19),($B723&lt;=Input!$O$21)),Input!$O$20,0))</f>
        <v>0</v>
      </c>
    </row>
    <row r="724" customFormat="false" ht="12.8" hidden="false" customHeight="false" outlineLevel="0" collapsed="false">
      <c r="A724" s="76" t="n">
        <v>720</v>
      </c>
      <c r="B724" s="77" t="n">
        <f aca="false">EOMONTH(Input!$C$7,A724)</f>
        <v>64831</v>
      </c>
      <c r="C724" s="77"/>
      <c r="D724" s="78" t="n">
        <f aca="false">(IF(AND(($B724&gt;=Input!$C$7),($B724&lt;=Input!$O$11)),Input!$O$10,0))+(IF(AND(($B724&gt;Input!$O$11),($B724&lt;=Input!$O$13)),Input!$O$12,0))+(IF(AND(($B724&gt;=Input!$C$7),($B724&lt;=Input!$O$15)),Input!$O$14,0))+(IF(AND(($B724&gt;Input!$O$15),($B724&lt;=Input!$O$17)),Input!$O$16,0))+(IF(AND(($B724&gt;=Input!$C$7),($B724&lt;=Input!$O$19)),Input!$O$18,0))+(IF(AND(($B724&gt;Input!$O$19),($B724&lt;=Input!$O$21)),Input!$O$20,0))</f>
        <v>0</v>
      </c>
    </row>
    <row r="725" customFormat="false" ht="12.8" hidden="false" customHeight="false" outlineLevel="0" collapsed="false">
      <c r="A725" s="76" t="n">
        <v>721</v>
      </c>
      <c r="B725" s="77" t="n">
        <f aca="false">EOMONTH(Input!$C$7,A725)</f>
        <v>64862</v>
      </c>
      <c r="C725" s="77"/>
      <c r="D725" s="78" t="n">
        <f aca="false">(IF(AND(($B725&gt;=Input!$C$7),($B725&lt;=Input!$O$11)),Input!$O$10,0))+(IF(AND(($B725&gt;Input!$O$11),($B725&lt;=Input!$O$13)),Input!$O$12,0))+(IF(AND(($B725&gt;=Input!$C$7),($B725&lt;=Input!$O$15)),Input!$O$14,0))+(IF(AND(($B725&gt;Input!$O$15),($B725&lt;=Input!$O$17)),Input!$O$16,0))+(IF(AND(($B725&gt;=Input!$C$7),($B725&lt;=Input!$O$19)),Input!$O$18,0))+(IF(AND(($B725&gt;Input!$O$19),($B725&lt;=Input!$O$21)),Input!$O$20,0))</f>
        <v>0</v>
      </c>
    </row>
    <row r="726" customFormat="false" ht="12.8" hidden="false" customHeight="false" outlineLevel="0" collapsed="false">
      <c r="A726" s="76" t="n">
        <v>722</v>
      </c>
      <c r="B726" s="77" t="n">
        <f aca="false">EOMONTH(Input!$C$7,A726)</f>
        <v>64893</v>
      </c>
      <c r="C726" s="77"/>
      <c r="D726" s="78" t="n">
        <f aca="false">(IF(AND(($B726&gt;=Input!$C$7),($B726&lt;=Input!$O$11)),Input!$O$10,0))+(IF(AND(($B726&gt;Input!$O$11),($B726&lt;=Input!$O$13)),Input!$O$12,0))+(IF(AND(($B726&gt;=Input!$C$7),($B726&lt;=Input!$O$15)),Input!$O$14,0))+(IF(AND(($B726&gt;Input!$O$15),($B726&lt;=Input!$O$17)),Input!$O$16,0))+(IF(AND(($B726&gt;=Input!$C$7),($B726&lt;=Input!$O$19)),Input!$O$18,0))+(IF(AND(($B726&gt;Input!$O$19),($B726&lt;=Input!$O$21)),Input!$O$20,0))</f>
        <v>0</v>
      </c>
    </row>
    <row r="727" customFormat="false" ht="12.8" hidden="false" customHeight="false" outlineLevel="0" collapsed="false">
      <c r="A727" s="76" t="n">
        <v>723</v>
      </c>
      <c r="B727" s="77" t="n">
        <f aca="false">EOMONTH(Input!$C$7,A727)</f>
        <v>64923</v>
      </c>
      <c r="C727" s="77"/>
      <c r="D727" s="78" t="n">
        <f aca="false">(IF(AND(($B727&gt;=Input!$C$7),($B727&lt;=Input!$O$11)),Input!$O$10,0))+(IF(AND(($B727&gt;Input!$O$11),($B727&lt;=Input!$O$13)),Input!$O$12,0))+(IF(AND(($B727&gt;=Input!$C$7),($B727&lt;=Input!$O$15)),Input!$O$14,0))+(IF(AND(($B727&gt;Input!$O$15),($B727&lt;=Input!$O$17)),Input!$O$16,0))+(IF(AND(($B727&gt;=Input!$C$7),($B727&lt;=Input!$O$19)),Input!$O$18,0))+(IF(AND(($B727&gt;Input!$O$19),($B727&lt;=Input!$O$21)),Input!$O$20,0))</f>
        <v>0</v>
      </c>
    </row>
    <row r="728" customFormat="false" ht="12.8" hidden="false" customHeight="false" outlineLevel="0" collapsed="false">
      <c r="A728" s="76" t="n">
        <v>724</v>
      </c>
      <c r="B728" s="77" t="n">
        <f aca="false">EOMONTH(Input!$C$7,A728)</f>
        <v>64954</v>
      </c>
      <c r="C728" s="77"/>
      <c r="D728" s="78" t="n">
        <f aca="false">(IF(AND(($B728&gt;=Input!$C$7),($B728&lt;=Input!$O$11)),Input!$O$10,0))+(IF(AND(($B728&gt;Input!$O$11),($B728&lt;=Input!$O$13)),Input!$O$12,0))+(IF(AND(($B728&gt;=Input!$C$7),($B728&lt;=Input!$O$15)),Input!$O$14,0))+(IF(AND(($B728&gt;Input!$O$15),($B728&lt;=Input!$O$17)),Input!$O$16,0))+(IF(AND(($B728&gt;=Input!$C$7),($B728&lt;=Input!$O$19)),Input!$O$18,0))+(IF(AND(($B728&gt;Input!$O$19),($B728&lt;=Input!$O$21)),Input!$O$20,0))</f>
        <v>0</v>
      </c>
    </row>
    <row r="729" customFormat="false" ht="12.8" hidden="false" customHeight="false" outlineLevel="0" collapsed="false">
      <c r="A729" s="76" t="n">
        <v>725</v>
      </c>
      <c r="B729" s="77" t="n">
        <f aca="false">EOMONTH(Input!$C$7,A729)</f>
        <v>64984</v>
      </c>
      <c r="C729" s="77"/>
      <c r="D729" s="78" t="n">
        <f aca="false">(IF(AND(($B729&gt;=Input!$C$7),($B729&lt;=Input!$O$11)),Input!$O$10,0))+(IF(AND(($B729&gt;Input!$O$11),($B729&lt;=Input!$O$13)),Input!$O$12,0))+(IF(AND(($B729&gt;=Input!$C$7),($B729&lt;=Input!$O$15)),Input!$O$14,0))+(IF(AND(($B729&gt;Input!$O$15),($B729&lt;=Input!$O$17)),Input!$O$16,0))+(IF(AND(($B729&gt;=Input!$C$7),($B729&lt;=Input!$O$19)),Input!$O$18,0))+(IF(AND(($B729&gt;Input!$O$19),($B729&lt;=Input!$O$21)),Input!$O$20,0))</f>
        <v>0</v>
      </c>
    </row>
    <row r="730" customFormat="false" ht="12.8" hidden="false" customHeight="false" outlineLevel="0" collapsed="false">
      <c r="A730" s="76" t="n">
        <v>726</v>
      </c>
      <c r="B730" s="77" t="n">
        <f aca="false">EOMONTH(Input!$C$7,A730)</f>
        <v>65015</v>
      </c>
      <c r="C730" s="77"/>
      <c r="D730" s="78" t="n">
        <f aca="false">(IF(AND(($B730&gt;=Input!$C$7),($B730&lt;=Input!$O$11)),Input!$O$10,0))+(IF(AND(($B730&gt;Input!$O$11),($B730&lt;=Input!$O$13)),Input!$O$12,0))+(IF(AND(($B730&gt;=Input!$C$7),($B730&lt;=Input!$O$15)),Input!$O$14,0))+(IF(AND(($B730&gt;Input!$O$15),($B730&lt;=Input!$O$17)),Input!$O$16,0))+(IF(AND(($B730&gt;=Input!$C$7),($B730&lt;=Input!$O$19)),Input!$O$18,0))+(IF(AND(($B730&gt;Input!$O$19),($B730&lt;=Input!$O$21)),Input!$O$20,0))</f>
        <v>0</v>
      </c>
    </row>
    <row r="731" customFormat="false" ht="12.8" hidden="false" customHeight="false" outlineLevel="0" collapsed="false">
      <c r="A731" s="76" t="n">
        <v>727</v>
      </c>
      <c r="B731" s="77" t="n">
        <f aca="false">EOMONTH(Input!$C$7,A731)</f>
        <v>65046</v>
      </c>
      <c r="C731" s="77"/>
      <c r="D731" s="78" t="n">
        <f aca="false">(IF(AND(($B731&gt;=Input!$C$7),($B731&lt;=Input!$O$11)),Input!$O$10,0))+(IF(AND(($B731&gt;Input!$O$11),($B731&lt;=Input!$O$13)),Input!$O$12,0))+(IF(AND(($B731&gt;=Input!$C$7),($B731&lt;=Input!$O$15)),Input!$O$14,0))+(IF(AND(($B731&gt;Input!$O$15),($B731&lt;=Input!$O$17)),Input!$O$16,0))+(IF(AND(($B731&gt;=Input!$C$7),($B731&lt;=Input!$O$19)),Input!$O$18,0))+(IF(AND(($B731&gt;Input!$O$19),($B731&lt;=Input!$O$21)),Input!$O$20,0))</f>
        <v>0</v>
      </c>
    </row>
    <row r="732" customFormat="false" ht="12.8" hidden="false" customHeight="false" outlineLevel="0" collapsed="false">
      <c r="A732" s="76" t="n">
        <v>728</v>
      </c>
      <c r="B732" s="77" t="n">
        <f aca="false">EOMONTH(Input!$C$7,A732)</f>
        <v>65074</v>
      </c>
      <c r="C732" s="77"/>
      <c r="D732" s="78" t="n">
        <f aca="false">(IF(AND(($B732&gt;=Input!$C$7),($B732&lt;=Input!$O$11)),Input!$O$10,0))+(IF(AND(($B732&gt;Input!$O$11),($B732&lt;=Input!$O$13)),Input!$O$12,0))+(IF(AND(($B732&gt;=Input!$C$7),($B732&lt;=Input!$O$15)),Input!$O$14,0))+(IF(AND(($B732&gt;Input!$O$15),($B732&lt;=Input!$O$17)),Input!$O$16,0))+(IF(AND(($B732&gt;=Input!$C$7),($B732&lt;=Input!$O$19)),Input!$O$18,0))+(IF(AND(($B732&gt;Input!$O$19),($B732&lt;=Input!$O$21)),Input!$O$20,0))</f>
        <v>0</v>
      </c>
    </row>
    <row r="733" customFormat="false" ht="12.8" hidden="false" customHeight="false" outlineLevel="0" collapsed="false">
      <c r="A733" s="76" t="n">
        <v>729</v>
      </c>
      <c r="B733" s="77" t="n">
        <f aca="false">EOMONTH(Input!$C$7,A733)</f>
        <v>65105</v>
      </c>
      <c r="C733" s="77"/>
      <c r="D733" s="78" t="n">
        <f aca="false">(IF(AND(($B733&gt;=Input!$C$7),($B733&lt;=Input!$O$11)),Input!$O$10,0))+(IF(AND(($B733&gt;Input!$O$11),($B733&lt;=Input!$O$13)),Input!$O$12,0))+(IF(AND(($B733&gt;=Input!$C$7),($B733&lt;=Input!$O$15)),Input!$O$14,0))+(IF(AND(($B733&gt;Input!$O$15),($B733&lt;=Input!$O$17)),Input!$O$16,0))+(IF(AND(($B733&gt;=Input!$C$7),($B733&lt;=Input!$O$19)),Input!$O$18,0))+(IF(AND(($B733&gt;Input!$O$19),($B733&lt;=Input!$O$21)),Input!$O$20,0))</f>
        <v>0</v>
      </c>
    </row>
    <row r="734" customFormat="false" ht="12.8" hidden="false" customHeight="false" outlineLevel="0" collapsed="false">
      <c r="A734" s="76" t="n">
        <v>730</v>
      </c>
      <c r="B734" s="77" t="n">
        <f aca="false">EOMONTH(Input!$C$7,A734)</f>
        <v>65135</v>
      </c>
      <c r="C734" s="77"/>
      <c r="D734" s="78" t="n">
        <f aca="false">(IF(AND(($B734&gt;=Input!$C$7),($B734&lt;=Input!$O$11)),Input!$O$10,0))+(IF(AND(($B734&gt;Input!$O$11),($B734&lt;=Input!$O$13)),Input!$O$12,0))+(IF(AND(($B734&gt;=Input!$C$7),($B734&lt;=Input!$O$15)),Input!$O$14,0))+(IF(AND(($B734&gt;Input!$O$15),($B734&lt;=Input!$O$17)),Input!$O$16,0))+(IF(AND(($B734&gt;=Input!$C$7),($B734&lt;=Input!$O$19)),Input!$O$18,0))+(IF(AND(($B734&gt;Input!$O$19),($B734&lt;=Input!$O$21)),Input!$O$20,0))</f>
        <v>0</v>
      </c>
    </row>
    <row r="735" customFormat="false" ht="12.8" hidden="false" customHeight="false" outlineLevel="0" collapsed="false">
      <c r="A735" s="76" t="n">
        <v>731</v>
      </c>
      <c r="B735" s="77" t="n">
        <f aca="false">EOMONTH(Input!$C$7,A735)</f>
        <v>65166</v>
      </c>
      <c r="C735" s="77"/>
      <c r="D735" s="78" t="n">
        <f aca="false">(IF(AND(($B735&gt;=Input!$C$7),($B735&lt;=Input!$O$11)),Input!$O$10,0))+(IF(AND(($B735&gt;Input!$O$11),($B735&lt;=Input!$O$13)),Input!$O$12,0))+(IF(AND(($B735&gt;=Input!$C$7),($B735&lt;=Input!$O$15)),Input!$O$14,0))+(IF(AND(($B735&gt;Input!$O$15),($B735&lt;=Input!$O$17)),Input!$O$16,0))+(IF(AND(($B735&gt;=Input!$C$7),($B735&lt;=Input!$O$19)),Input!$O$18,0))+(IF(AND(($B735&gt;Input!$O$19),($B735&lt;=Input!$O$21)),Input!$O$20,0))</f>
        <v>0</v>
      </c>
    </row>
    <row r="736" customFormat="false" ht="12.8" hidden="false" customHeight="false" outlineLevel="0" collapsed="false">
      <c r="A736" s="76" t="n">
        <v>732</v>
      </c>
      <c r="B736" s="77" t="n">
        <f aca="false">EOMONTH(Input!$C$7,A736)</f>
        <v>65196</v>
      </c>
      <c r="C736" s="77"/>
      <c r="D736" s="78" t="n">
        <f aca="false">(IF(AND(($B736&gt;=Input!$C$7),($B736&lt;=Input!$O$11)),Input!$O$10,0))+(IF(AND(($B736&gt;Input!$O$11),($B736&lt;=Input!$O$13)),Input!$O$12,0))+(IF(AND(($B736&gt;=Input!$C$7),($B736&lt;=Input!$O$15)),Input!$O$14,0))+(IF(AND(($B736&gt;Input!$O$15),($B736&lt;=Input!$O$17)),Input!$O$16,0))+(IF(AND(($B736&gt;=Input!$C$7),($B736&lt;=Input!$O$19)),Input!$O$18,0))+(IF(AND(($B736&gt;Input!$O$19),($B736&lt;=Input!$O$21)),Input!$O$20,0))</f>
        <v>0</v>
      </c>
    </row>
    <row r="737" customFormat="false" ht="12.8" hidden="false" customHeight="false" outlineLevel="0" collapsed="false">
      <c r="A737" s="76" t="n">
        <v>733</v>
      </c>
      <c r="B737" s="77" t="n">
        <f aca="false">EOMONTH(Input!$C$7,A737)</f>
        <v>65227</v>
      </c>
      <c r="C737" s="77"/>
      <c r="D737" s="78" t="n">
        <f aca="false">(IF(AND(($B737&gt;=Input!$C$7),($B737&lt;=Input!$O$11)),Input!$O$10,0))+(IF(AND(($B737&gt;Input!$O$11),($B737&lt;=Input!$O$13)),Input!$O$12,0))+(IF(AND(($B737&gt;=Input!$C$7),($B737&lt;=Input!$O$15)),Input!$O$14,0))+(IF(AND(($B737&gt;Input!$O$15),($B737&lt;=Input!$O$17)),Input!$O$16,0))+(IF(AND(($B737&gt;=Input!$C$7),($B737&lt;=Input!$O$19)),Input!$O$18,0))+(IF(AND(($B737&gt;Input!$O$19),($B737&lt;=Input!$O$21)),Input!$O$20,0))</f>
        <v>0</v>
      </c>
    </row>
    <row r="738" customFormat="false" ht="12.8" hidden="false" customHeight="false" outlineLevel="0" collapsed="false">
      <c r="A738" s="76" t="n">
        <v>734</v>
      </c>
      <c r="B738" s="77" t="n">
        <f aca="false">EOMONTH(Input!$C$7,A738)</f>
        <v>65258</v>
      </c>
      <c r="C738" s="77"/>
      <c r="D738" s="78" t="n">
        <f aca="false">(IF(AND(($B738&gt;=Input!$C$7),($B738&lt;=Input!$O$11)),Input!$O$10,0))+(IF(AND(($B738&gt;Input!$O$11),($B738&lt;=Input!$O$13)),Input!$O$12,0))+(IF(AND(($B738&gt;=Input!$C$7),($B738&lt;=Input!$O$15)),Input!$O$14,0))+(IF(AND(($B738&gt;Input!$O$15),($B738&lt;=Input!$O$17)),Input!$O$16,0))+(IF(AND(($B738&gt;=Input!$C$7),($B738&lt;=Input!$O$19)),Input!$O$18,0))+(IF(AND(($B738&gt;Input!$O$19),($B738&lt;=Input!$O$21)),Input!$O$20,0))</f>
        <v>0</v>
      </c>
    </row>
    <row r="739" customFormat="false" ht="12.8" hidden="false" customHeight="false" outlineLevel="0" collapsed="false">
      <c r="A739" s="76" t="n">
        <v>735</v>
      </c>
      <c r="B739" s="77" t="n">
        <f aca="false">EOMONTH(Input!$C$7,A739)</f>
        <v>65288</v>
      </c>
      <c r="C739" s="77"/>
      <c r="D739" s="78" t="n">
        <f aca="false">(IF(AND(($B739&gt;=Input!$C$7),($B739&lt;=Input!$O$11)),Input!$O$10,0))+(IF(AND(($B739&gt;Input!$O$11),($B739&lt;=Input!$O$13)),Input!$O$12,0))+(IF(AND(($B739&gt;=Input!$C$7),($B739&lt;=Input!$O$15)),Input!$O$14,0))+(IF(AND(($B739&gt;Input!$O$15),($B739&lt;=Input!$O$17)),Input!$O$16,0))+(IF(AND(($B739&gt;=Input!$C$7),($B739&lt;=Input!$O$19)),Input!$O$18,0))+(IF(AND(($B739&gt;Input!$O$19),($B739&lt;=Input!$O$21)),Input!$O$20,0))</f>
        <v>0</v>
      </c>
    </row>
    <row r="740" customFormat="false" ht="12.8" hidden="false" customHeight="false" outlineLevel="0" collapsed="false">
      <c r="A740" s="76" t="n">
        <v>736</v>
      </c>
      <c r="B740" s="77" t="n">
        <f aca="false">EOMONTH(Input!$C$7,A740)</f>
        <v>65319</v>
      </c>
      <c r="C740" s="77"/>
      <c r="D740" s="78" t="n">
        <f aca="false">(IF(AND(($B740&gt;=Input!$C$7),($B740&lt;=Input!$O$11)),Input!$O$10,0))+(IF(AND(($B740&gt;Input!$O$11),($B740&lt;=Input!$O$13)),Input!$O$12,0))+(IF(AND(($B740&gt;=Input!$C$7),($B740&lt;=Input!$O$15)),Input!$O$14,0))+(IF(AND(($B740&gt;Input!$O$15),($B740&lt;=Input!$O$17)),Input!$O$16,0))+(IF(AND(($B740&gt;=Input!$C$7),($B740&lt;=Input!$O$19)),Input!$O$18,0))+(IF(AND(($B740&gt;Input!$O$19),($B740&lt;=Input!$O$21)),Input!$O$20,0))</f>
        <v>0</v>
      </c>
    </row>
    <row r="741" customFormat="false" ht="12.8" hidden="false" customHeight="false" outlineLevel="0" collapsed="false">
      <c r="A741" s="76" t="n">
        <v>737</v>
      </c>
      <c r="B741" s="77" t="n">
        <f aca="false">EOMONTH(Input!$C$7,A741)</f>
        <v>65349</v>
      </c>
      <c r="C741" s="77"/>
      <c r="D741" s="78" t="n">
        <f aca="false">(IF(AND(($B741&gt;=Input!$C$7),($B741&lt;=Input!$O$11)),Input!$O$10,0))+(IF(AND(($B741&gt;Input!$O$11),($B741&lt;=Input!$O$13)),Input!$O$12,0))+(IF(AND(($B741&gt;=Input!$C$7),($B741&lt;=Input!$O$15)),Input!$O$14,0))+(IF(AND(($B741&gt;Input!$O$15),($B741&lt;=Input!$O$17)),Input!$O$16,0))+(IF(AND(($B741&gt;=Input!$C$7),($B741&lt;=Input!$O$19)),Input!$O$18,0))+(IF(AND(($B741&gt;Input!$O$19),($B741&lt;=Input!$O$21)),Input!$O$20,0))</f>
        <v>0</v>
      </c>
    </row>
    <row r="742" customFormat="false" ht="12.8" hidden="false" customHeight="false" outlineLevel="0" collapsed="false">
      <c r="A742" s="76" t="n">
        <v>738</v>
      </c>
      <c r="B742" s="77" t="n">
        <f aca="false">EOMONTH(Input!$C$7,A742)</f>
        <v>65380</v>
      </c>
      <c r="C742" s="77"/>
      <c r="D742" s="78" t="n">
        <f aca="false">(IF(AND(($B742&gt;=Input!$C$7),($B742&lt;=Input!$O$11)),Input!$O$10,0))+(IF(AND(($B742&gt;Input!$O$11),($B742&lt;=Input!$O$13)),Input!$O$12,0))+(IF(AND(($B742&gt;=Input!$C$7),($B742&lt;=Input!$O$15)),Input!$O$14,0))+(IF(AND(($B742&gt;Input!$O$15),($B742&lt;=Input!$O$17)),Input!$O$16,0))+(IF(AND(($B742&gt;=Input!$C$7),($B742&lt;=Input!$O$19)),Input!$O$18,0))+(IF(AND(($B742&gt;Input!$O$19),($B742&lt;=Input!$O$21)),Input!$O$20,0))</f>
        <v>0</v>
      </c>
    </row>
    <row r="743" customFormat="false" ht="12.8" hidden="false" customHeight="false" outlineLevel="0" collapsed="false">
      <c r="A743" s="76" t="n">
        <v>739</v>
      </c>
      <c r="B743" s="77" t="n">
        <f aca="false">EOMONTH(Input!$C$7,A743)</f>
        <v>65411</v>
      </c>
      <c r="C743" s="77"/>
      <c r="D743" s="78" t="n">
        <f aca="false">(IF(AND(($B743&gt;=Input!$C$7),($B743&lt;=Input!$O$11)),Input!$O$10,0))+(IF(AND(($B743&gt;Input!$O$11),($B743&lt;=Input!$O$13)),Input!$O$12,0))+(IF(AND(($B743&gt;=Input!$C$7),($B743&lt;=Input!$O$15)),Input!$O$14,0))+(IF(AND(($B743&gt;Input!$O$15),($B743&lt;=Input!$O$17)),Input!$O$16,0))+(IF(AND(($B743&gt;=Input!$C$7),($B743&lt;=Input!$O$19)),Input!$O$18,0))+(IF(AND(($B743&gt;Input!$O$19),($B743&lt;=Input!$O$21)),Input!$O$20,0))</f>
        <v>0</v>
      </c>
    </row>
    <row r="744" customFormat="false" ht="12.8" hidden="false" customHeight="false" outlineLevel="0" collapsed="false">
      <c r="A744" s="76" t="n">
        <v>740</v>
      </c>
      <c r="B744" s="77" t="n">
        <f aca="false">EOMONTH(Input!$C$7,A744)</f>
        <v>65439</v>
      </c>
      <c r="C744" s="77"/>
      <c r="D744" s="78" t="n">
        <f aca="false">(IF(AND(($B744&gt;=Input!$C$7),($B744&lt;=Input!$O$11)),Input!$O$10,0))+(IF(AND(($B744&gt;Input!$O$11),($B744&lt;=Input!$O$13)),Input!$O$12,0))+(IF(AND(($B744&gt;=Input!$C$7),($B744&lt;=Input!$O$15)),Input!$O$14,0))+(IF(AND(($B744&gt;Input!$O$15),($B744&lt;=Input!$O$17)),Input!$O$16,0))+(IF(AND(($B744&gt;=Input!$C$7),($B744&lt;=Input!$O$19)),Input!$O$18,0))+(IF(AND(($B744&gt;Input!$O$19),($B744&lt;=Input!$O$21)),Input!$O$20,0))</f>
        <v>0</v>
      </c>
    </row>
    <row r="745" customFormat="false" ht="12.8" hidden="false" customHeight="false" outlineLevel="0" collapsed="false">
      <c r="A745" s="76" t="n">
        <v>741</v>
      </c>
      <c r="B745" s="77" t="n">
        <f aca="false">EOMONTH(Input!$C$7,A745)</f>
        <v>65470</v>
      </c>
      <c r="C745" s="77"/>
      <c r="D745" s="78" t="n">
        <f aca="false">(IF(AND(($B745&gt;=Input!$C$7),($B745&lt;=Input!$O$11)),Input!$O$10,0))+(IF(AND(($B745&gt;Input!$O$11),($B745&lt;=Input!$O$13)),Input!$O$12,0))+(IF(AND(($B745&gt;=Input!$C$7),($B745&lt;=Input!$O$15)),Input!$O$14,0))+(IF(AND(($B745&gt;Input!$O$15),($B745&lt;=Input!$O$17)),Input!$O$16,0))+(IF(AND(($B745&gt;=Input!$C$7),($B745&lt;=Input!$O$19)),Input!$O$18,0))+(IF(AND(($B745&gt;Input!$O$19),($B745&lt;=Input!$O$21)),Input!$O$20,0))</f>
        <v>0</v>
      </c>
    </row>
    <row r="746" customFormat="false" ht="12.8" hidden="false" customHeight="false" outlineLevel="0" collapsed="false">
      <c r="A746" s="76" t="n">
        <v>742</v>
      </c>
      <c r="B746" s="77" t="n">
        <f aca="false">EOMONTH(Input!$C$7,A746)</f>
        <v>65500</v>
      </c>
      <c r="C746" s="77"/>
      <c r="D746" s="78" t="n">
        <f aca="false">(IF(AND(($B746&gt;=Input!$C$7),($B746&lt;=Input!$O$11)),Input!$O$10,0))+(IF(AND(($B746&gt;Input!$O$11),($B746&lt;=Input!$O$13)),Input!$O$12,0))+(IF(AND(($B746&gt;=Input!$C$7),($B746&lt;=Input!$O$15)),Input!$O$14,0))+(IF(AND(($B746&gt;Input!$O$15),($B746&lt;=Input!$O$17)),Input!$O$16,0))+(IF(AND(($B746&gt;=Input!$C$7),($B746&lt;=Input!$O$19)),Input!$O$18,0))+(IF(AND(($B746&gt;Input!$O$19),($B746&lt;=Input!$O$21)),Input!$O$20,0))</f>
        <v>0</v>
      </c>
    </row>
    <row r="747" customFormat="false" ht="12.8" hidden="false" customHeight="false" outlineLevel="0" collapsed="false">
      <c r="A747" s="76" t="n">
        <v>743</v>
      </c>
      <c r="B747" s="77" t="n">
        <f aca="false">EOMONTH(Input!$C$7,A747)</f>
        <v>65531</v>
      </c>
      <c r="C747" s="77"/>
      <c r="D747" s="78" t="n">
        <f aca="false">(IF(AND(($B747&gt;=Input!$C$7),($B747&lt;=Input!$O$11)),Input!$O$10,0))+(IF(AND(($B747&gt;Input!$O$11),($B747&lt;=Input!$O$13)),Input!$O$12,0))+(IF(AND(($B747&gt;=Input!$C$7),($B747&lt;=Input!$O$15)),Input!$O$14,0))+(IF(AND(($B747&gt;Input!$O$15),($B747&lt;=Input!$O$17)),Input!$O$16,0))+(IF(AND(($B747&gt;=Input!$C$7),($B747&lt;=Input!$O$19)),Input!$O$18,0))+(IF(AND(($B747&gt;Input!$O$19),($B747&lt;=Input!$O$21)),Input!$O$20,0))</f>
        <v>0</v>
      </c>
    </row>
    <row r="748" customFormat="false" ht="12.8" hidden="false" customHeight="false" outlineLevel="0" collapsed="false">
      <c r="A748" s="76" t="n">
        <v>744</v>
      </c>
      <c r="B748" s="77" t="n">
        <f aca="false">EOMONTH(Input!$C$7,A748)</f>
        <v>65561</v>
      </c>
      <c r="C748" s="77"/>
      <c r="D748" s="78" t="n">
        <f aca="false">(IF(AND(($B748&gt;=Input!$C$7),($B748&lt;=Input!$O$11)),Input!$O$10,0))+(IF(AND(($B748&gt;Input!$O$11),($B748&lt;=Input!$O$13)),Input!$O$12,0))+(IF(AND(($B748&gt;=Input!$C$7),($B748&lt;=Input!$O$15)),Input!$O$14,0))+(IF(AND(($B748&gt;Input!$O$15),($B748&lt;=Input!$O$17)),Input!$O$16,0))+(IF(AND(($B748&gt;=Input!$C$7),($B748&lt;=Input!$O$19)),Input!$O$18,0))+(IF(AND(($B748&gt;Input!$O$19),($B748&lt;=Input!$O$21)),Input!$O$20,0))</f>
        <v>0</v>
      </c>
    </row>
    <row r="749" customFormat="false" ht="12.8" hidden="false" customHeight="false" outlineLevel="0" collapsed="false">
      <c r="A749" s="76" t="n">
        <v>745</v>
      </c>
      <c r="B749" s="77" t="n">
        <f aca="false">EOMONTH(Input!$C$7,A749)</f>
        <v>65592</v>
      </c>
      <c r="C749" s="77"/>
      <c r="D749" s="78" t="n">
        <f aca="false">(IF(AND(($B749&gt;=Input!$C$7),($B749&lt;=Input!$O$11)),Input!$O$10,0))+(IF(AND(($B749&gt;Input!$O$11),($B749&lt;=Input!$O$13)),Input!$O$12,0))+(IF(AND(($B749&gt;=Input!$C$7),($B749&lt;=Input!$O$15)),Input!$O$14,0))+(IF(AND(($B749&gt;Input!$O$15),($B749&lt;=Input!$O$17)),Input!$O$16,0))+(IF(AND(($B749&gt;=Input!$C$7),($B749&lt;=Input!$O$19)),Input!$O$18,0))+(IF(AND(($B749&gt;Input!$O$19),($B749&lt;=Input!$O$21)),Input!$O$20,0))</f>
        <v>0</v>
      </c>
    </row>
    <row r="750" customFormat="false" ht="12.8" hidden="false" customHeight="false" outlineLevel="0" collapsed="false">
      <c r="A750" s="76" t="n">
        <v>746</v>
      </c>
      <c r="B750" s="77" t="n">
        <f aca="false">EOMONTH(Input!$C$7,A750)</f>
        <v>65623</v>
      </c>
      <c r="C750" s="77"/>
      <c r="D750" s="78" t="n">
        <f aca="false">(IF(AND(($B750&gt;=Input!$C$7),($B750&lt;=Input!$O$11)),Input!$O$10,0))+(IF(AND(($B750&gt;Input!$O$11),($B750&lt;=Input!$O$13)),Input!$O$12,0))+(IF(AND(($B750&gt;=Input!$C$7),($B750&lt;=Input!$O$15)),Input!$O$14,0))+(IF(AND(($B750&gt;Input!$O$15),($B750&lt;=Input!$O$17)),Input!$O$16,0))+(IF(AND(($B750&gt;=Input!$C$7),($B750&lt;=Input!$O$19)),Input!$O$18,0))+(IF(AND(($B750&gt;Input!$O$19),($B750&lt;=Input!$O$21)),Input!$O$20,0))</f>
        <v>0</v>
      </c>
    </row>
    <row r="751" customFormat="false" ht="12.8" hidden="false" customHeight="false" outlineLevel="0" collapsed="false">
      <c r="A751" s="76" t="n">
        <v>747</v>
      </c>
      <c r="B751" s="77" t="n">
        <f aca="false">EOMONTH(Input!$C$7,A751)</f>
        <v>65653</v>
      </c>
      <c r="C751" s="77"/>
      <c r="D751" s="78" t="n">
        <f aca="false">(IF(AND(($B751&gt;=Input!$C$7),($B751&lt;=Input!$O$11)),Input!$O$10,0))+(IF(AND(($B751&gt;Input!$O$11),($B751&lt;=Input!$O$13)),Input!$O$12,0))+(IF(AND(($B751&gt;=Input!$C$7),($B751&lt;=Input!$O$15)),Input!$O$14,0))+(IF(AND(($B751&gt;Input!$O$15),($B751&lt;=Input!$O$17)),Input!$O$16,0))+(IF(AND(($B751&gt;=Input!$C$7),($B751&lt;=Input!$O$19)),Input!$O$18,0))+(IF(AND(($B751&gt;Input!$O$19),($B751&lt;=Input!$O$21)),Input!$O$20,0))</f>
        <v>0</v>
      </c>
    </row>
    <row r="752" customFormat="false" ht="12.8" hidden="false" customHeight="false" outlineLevel="0" collapsed="false">
      <c r="A752" s="76" t="n">
        <v>748</v>
      </c>
      <c r="B752" s="77" t="n">
        <f aca="false">EOMONTH(Input!$C$7,A752)</f>
        <v>65684</v>
      </c>
      <c r="C752" s="77"/>
      <c r="D752" s="78" t="n">
        <f aca="false">(IF(AND(($B752&gt;=Input!$C$7),($B752&lt;=Input!$O$11)),Input!$O$10,0))+(IF(AND(($B752&gt;Input!$O$11),($B752&lt;=Input!$O$13)),Input!$O$12,0))+(IF(AND(($B752&gt;=Input!$C$7),($B752&lt;=Input!$O$15)),Input!$O$14,0))+(IF(AND(($B752&gt;Input!$O$15),($B752&lt;=Input!$O$17)),Input!$O$16,0))+(IF(AND(($B752&gt;=Input!$C$7),($B752&lt;=Input!$O$19)),Input!$O$18,0))+(IF(AND(($B752&gt;Input!$O$19),($B752&lt;=Input!$O$21)),Input!$O$20,0))</f>
        <v>0</v>
      </c>
    </row>
    <row r="753" customFormat="false" ht="12.8" hidden="false" customHeight="false" outlineLevel="0" collapsed="false">
      <c r="A753" s="76" t="n">
        <v>749</v>
      </c>
      <c r="B753" s="77" t="n">
        <f aca="false">EOMONTH(Input!$C$7,A753)</f>
        <v>65714</v>
      </c>
      <c r="C753" s="77"/>
      <c r="D753" s="78" t="n">
        <f aca="false">(IF(AND(($B753&gt;=Input!$C$7),($B753&lt;=Input!$O$11)),Input!$O$10,0))+(IF(AND(($B753&gt;Input!$O$11),($B753&lt;=Input!$O$13)),Input!$O$12,0))+(IF(AND(($B753&gt;=Input!$C$7),($B753&lt;=Input!$O$15)),Input!$O$14,0))+(IF(AND(($B753&gt;Input!$O$15),($B753&lt;=Input!$O$17)),Input!$O$16,0))+(IF(AND(($B753&gt;=Input!$C$7),($B753&lt;=Input!$O$19)),Input!$O$18,0))+(IF(AND(($B753&gt;Input!$O$19),($B753&lt;=Input!$O$21)),Input!$O$20,0))</f>
        <v>0</v>
      </c>
    </row>
    <row r="754" customFormat="false" ht="12.8" hidden="false" customHeight="false" outlineLevel="0" collapsed="false">
      <c r="A754" s="76" t="n">
        <v>750</v>
      </c>
      <c r="B754" s="77" t="n">
        <f aca="false">EOMONTH(Input!$C$7,A754)</f>
        <v>65745</v>
      </c>
      <c r="C754" s="77"/>
      <c r="D754" s="78" t="n">
        <f aca="false">(IF(AND(($B754&gt;=Input!$C$7),($B754&lt;=Input!$O$11)),Input!$O$10,0))+(IF(AND(($B754&gt;Input!$O$11),($B754&lt;=Input!$O$13)),Input!$O$12,0))+(IF(AND(($B754&gt;=Input!$C$7),($B754&lt;=Input!$O$15)),Input!$O$14,0))+(IF(AND(($B754&gt;Input!$O$15),($B754&lt;=Input!$O$17)),Input!$O$16,0))+(IF(AND(($B754&gt;=Input!$C$7),($B754&lt;=Input!$O$19)),Input!$O$18,0))+(IF(AND(($B754&gt;Input!$O$19),($B754&lt;=Input!$O$21)),Input!$O$20,0))</f>
        <v>0</v>
      </c>
    </row>
    <row r="755" customFormat="false" ht="12.8" hidden="false" customHeight="false" outlineLevel="0" collapsed="false">
      <c r="A755" s="76" t="n">
        <v>751</v>
      </c>
      <c r="B755" s="77" t="n">
        <f aca="false">EOMONTH(Input!$C$7,A755)</f>
        <v>65776</v>
      </c>
      <c r="C755" s="77"/>
      <c r="D755" s="78" t="n">
        <f aca="false">(IF(AND(($B755&gt;=Input!$C$7),($B755&lt;=Input!$O$11)),Input!$O$10,0))+(IF(AND(($B755&gt;Input!$O$11),($B755&lt;=Input!$O$13)),Input!$O$12,0))+(IF(AND(($B755&gt;=Input!$C$7),($B755&lt;=Input!$O$15)),Input!$O$14,0))+(IF(AND(($B755&gt;Input!$O$15),($B755&lt;=Input!$O$17)),Input!$O$16,0))+(IF(AND(($B755&gt;=Input!$C$7),($B755&lt;=Input!$O$19)),Input!$O$18,0))+(IF(AND(($B755&gt;Input!$O$19),($B755&lt;=Input!$O$21)),Input!$O$20,0))</f>
        <v>0</v>
      </c>
    </row>
    <row r="756" customFormat="false" ht="12.8" hidden="false" customHeight="false" outlineLevel="0" collapsed="false">
      <c r="A756" s="76" t="n">
        <v>752</v>
      </c>
      <c r="B756" s="77" t="n">
        <f aca="false">EOMONTH(Input!$C$7,A756)</f>
        <v>65805</v>
      </c>
      <c r="C756" s="77"/>
      <c r="D756" s="78" t="n">
        <f aca="false">(IF(AND(($B756&gt;=Input!$C$7),($B756&lt;=Input!$O$11)),Input!$O$10,0))+(IF(AND(($B756&gt;Input!$O$11),($B756&lt;=Input!$O$13)),Input!$O$12,0))+(IF(AND(($B756&gt;=Input!$C$7),($B756&lt;=Input!$O$15)),Input!$O$14,0))+(IF(AND(($B756&gt;Input!$O$15),($B756&lt;=Input!$O$17)),Input!$O$16,0))+(IF(AND(($B756&gt;=Input!$C$7),($B756&lt;=Input!$O$19)),Input!$O$18,0))+(IF(AND(($B756&gt;Input!$O$19),($B756&lt;=Input!$O$21)),Input!$O$20,0))</f>
        <v>0</v>
      </c>
    </row>
    <row r="757" customFormat="false" ht="12.8" hidden="false" customHeight="false" outlineLevel="0" collapsed="false">
      <c r="A757" s="76" t="n">
        <v>753</v>
      </c>
      <c r="B757" s="77" t="n">
        <f aca="false">EOMONTH(Input!$C$7,A757)</f>
        <v>65836</v>
      </c>
      <c r="C757" s="77"/>
      <c r="D757" s="78" t="n">
        <f aca="false">(IF(AND(($B757&gt;=Input!$C$7),($B757&lt;=Input!$O$11)),Input!$O$10,0))+(IF(AND(($B757&gt;Input!$O$11),($B757&lt;=Input!$O$13)),Input!$O$12,0))+(IF(AND(($B757&gt;=Input!$C$7),($B757&lt;=Input!$O$15)),Input!$O$14,0))+(IF(AND(($B757&gt;Input!$O$15),($B757&lt;=Input!$O$17)),Input!$O$16,0))+(IF(AND(($B757&gt;=Input!$C$7),($B757&lt;=Input!$O$19)),Input!$O$18,0))+(IF(AND(($B757&gt;Input!$O$19),($B757&lt;=Input!$O$21)),Input!$O$20,0))</f>
        <v>0</v>
      </c>
    </row>
    <row r="758" customFormat="false" ht="12.8" hidden="false" customHeight="false" outlineLevel="0" collapsed="false">
      <c r="A758" s="76" t="n">
        <v>754</v>
      </c>
      <c r="B758" s="77" t="n">
        <f aca="false">EOMONTH(Input!$C$7,A758)</f>
        <v>65866</v>
      </c>
      <c r="C758" s="77"/>
      <c r="D758" s="78" t="n">
        <f aca="false">(IF(AND(($B758&gt;=Input!$C$7),($B758&lt;=Input!$O$11)),Input!$O$10,0))+(IF(AND(($B758&gt;Input!$O$11),($B758&lt;=Input!$O$13)),Input!$O$12,0))+(IF(AND(($B758&gt;=Input!$C$7),($B758&lt;=Input!$O$15)),Input!$O$14,0))+(IF(AND(($B758&gt;Input!$O$15),($B758&lt;=Input!$O$17)),Input!$O$16,0))+(IF(AND(($B758&gt;=Input!$C$7),($B758&lt;=Input!$O$19)),Input!$O$18,0))+(IF(AND(($B758&gt;Input!$O$19),($B758&lt;=Input!$O$21)),Input!$O$20,0))</f>
        <v>0</v>
      </c>
    </row>
    <row r="759" customFormat="false" ht="12.8" hidden="false" customHeight="false" outlineLevel="0" collapsed="false">
      <c r="A759" s="76" t="n">
        <v>755</v>
      </c>
      <c r="B759" s="77" t="n">
        <f aca="false">EOMONTH(Input!$C$7,A759)</f>
        <v>65897</v>
      </c>
      <c r="C759" s="77"/>
      <c r="D759" s="78" t="n">
        <f aca="false">(IF(AND(($B759&gt;=Input!$C$7),($B759&lt;=Input!$O$11)),Input!$O$10,0))+(IF(AND(($B759&gt;Input!$O$11),($B759&lt;=Input!$O$13)),Input!$O$12,0))+(IF(AND(($B759&gt;=Input!$C$7),($B759&lt;=Input!$O$15)),Input!$O$14,0))+(IF(AND(($B759&gt;Input!$O$15),($B759&lt;=Input!$O$17)),Input!$O$16,0))+(IF(AND(($B759&gt;=Input!$C$7),($B759&lt;=Input!$O$19)),Input!$O$18,0))+(IF(AND(($B759&gt;Input!$O$19),($B759&lt;=Input!$O$21)),Input!$O$20,0))</f>
        <v>0</v>
      </c>
    </row>
    <row r="760" customFormat="false" ht="12.8" hidden="false" customHeight="false" outlineLevel="0" collapsed="false">
      <c r="A760" s="76" t="n">
        <v>756</v>
      </c>
      <c r="B760" s="77" t="n">
        <f aca="false">EOMONTH(Input!$C$7,A760)</f>
        <v>65927</v>
      </c>
      <c r="C760" s="77"/>
      <c r="D760" s="78" t="n">
        <f aca="false">(IF(AND(($B760&gt;=Input!$C$7),($B760&lt;=Input!$O$11)),Input!$O$10,0))+(IF(AND(($B760&gt;Input!$O$11),($B760&lt;=Input!$O$13)),Input!$O$12,0))+(IF(AND(($B760&gt;=Input!$C$7),($B760&lt;=Input!$O$15)),Input!$O$14,0))+(IF(AND(($B760&gt;Input!$O$15),($B760&lt;=Input!$O$17)),Input!$O$16,0))+(IF(AND(($B760&gt;=Input!$C$7),($B760&lt;=Input!$O$19)),Input!$O$18,0))+(IF(AND(($B760&gt;Input!$O$19),($B760&lt;=Input!$O$21)),Input!$O$20,0))</f>
        <v>0</v>
      </c>
    </row>
    <row r="761" customFormat="false" ht="12.8" hidden="false" customHeight="false" outlineLevel="0" collapsed="false">
      <c r="A761" s="76" t="n">
        <v>757</v>
      </c>
      <c r="B761" s="77" t="n">
        <f aca="false">EOMONTH(Input!$C$7,A761)</f>
        <v>65958</v>
      </c>
      <c r="C761" s="77"/>
      <c r="D761" s="78" t="n">
        <f aca="false">(IF(AND(($B761&gt;=Input!$C$7),($B761&lt;=Input!$O$11)),Input!$O$10,0))+(IF(AND(($B761&gt;Input!$O$11),($B761&lt;=Input!$O$13)),Input!$O$12,0))+(IF(AND(($B761&gt;=Input!$C$7),($B761&lt;=Input!$O$15)),Input!$O$14,0))+(IF(AND(($B761&gt;Input!$O$15),($B761&lt;=Input!$O$17)),Input!$O$16,0))+(IF(AND(($B761&gt;=Input!$C$7),($B761&lt;=Input!$O$19)),Input!$O$18,0))+(IF(AND(($B761&gt;Input!$O$19),($B761&lt;=Input!$O$21)),Input!$O$20,0))</f>
        <v>0</v>
      </c>
    </row>
    <row r="762" customFormat="false" ht="12.8" hidden="false" customHeight="false" outlineLevel="0" collapsed="false">
      <c r="A762" s="76" t="n">
        <v>758</v>
      </c>
      <c r="B762" s="77" t="n">
        <f aca="false">EOMONTH(Input!$C$7,A762)</f>
        <v>65989</v>
      </c>
      <c r="C762" s="77"/>
      <c r="D762" s="78" t="n">
        <f aca="false">(IF(AND(($B762&gt;=Input!$C$7),($B762&lt;=Input!$O$11)),Input!$O$10,0))+(IF(AND(($B762&gt;Input!$O$11),($B762&lt;=Input!$O$13)),Input!$O$12,0))+(IF(AND(($B762&gt;=Input!$C$7),($B762&lt;=Input!$O$15)),Input!$O$14,0))+(IF(AND(($B762&gt;Input!$O$15),($B762&lt;=Input!$O$17)),Input!$O$16,0))+(IF(AND(($B762&gt;=Input!$C$7),($B762&lt;=Input!$O$19)),Input!$O$18,0))+(IF(AND(($B762&gt;Input!$O$19),($B762&lt;=Input!$O$21)),Input!$O$20,0))</f>
        <v>0</v>
      </c>
    </row>
    <row r="763" customFormat="false" ht="12.8" hidden="false" customHeight="false" outlineLevel="0" collapsed="false">
      <c r="A763" s="76" t="n">
        <v>759</v>
      </c>
      <c r="B763" s="77" t="n">
        <f aca="false">EOMONTH(Input!$C$7,A763)</f>
        <v>66019</v>
      </c>
      <c r="C763" s="77"/>
      <c r="D763" s="78" t="n">
        <f aca="false">(IF(AND(($B763&gt;=Input!$C$7),($B763&lt;=Input!$O$11)),Input!$O$10,0))+(IF(AND(($B763&gt;Input!$O$11),($B763&lt;=Input!$O$13)),Input!$O$12,0))+(IF(AND(($B763&gt;=Input!$C$7),($B763&lt;=Input!$O$15)),Input!$O$14,0))+(IF(AND(($B763&gt;Input!$O$15),($B763&lt;=Input!$O$17)),Input!$O$16,0))+(IF(AND(($B763&gt;=Input!$C$7),($B763&lt;=Input!$O$19)),Input!$O$18,0))+(IF(AND(($B763&gt;Input!$O$19),($B763&lt;=Input!$O$21)),Input!$O$20,0))</f>
        <v>0</v>
      </c>
    </row>
    <row r="764" customFormat="false" ht="12.8" hidden="false" customHeight="false" outlineLevel="0" collapsed="false">
      <c r="A764" s="76" t="n">
        <v>760</v>
      </c>
      <c r="B764" s="77" t="n">
        <f aca="false">EOMONTH(Input!$C$7,A764)</f>
        <v>66050</v>
      </c>
      <c r="C764" s="77"/>
      <c r="D764" s="78" t="n">
        <f aca="false">(IF(AND(($B764&gt;=Input!$C$7),($B764&lt;=Input!$O$11)),Input!$O$10,0))+(IF(AND(($B764&gt;Input!$O$11),($B764&lt;=Input!$O$13)),Input!$O$12,0))+(IF(AND(($B764&gt;=Input!$C$7),($B764&lt;=Input!$O$15)),Input!$O$14,0))+(IF(AND(($B764&gt;Input!$O$15),($B764&lt;=Input!$O$17)),Input!$O$16,0))+(IF(AND(($B764&gt;=Input!$C$7),($B764&lt;=Input!$O$19)),Input!$O$18,0))+(IF(AND(($B764&gt;Input!$O$19),($B764&lt;=Input!$O$21)),Input!$O$20,0))</f>
        <v>0</v>
      </c>
    </row>
    <row r="765" customFormat="false" ht="12.8" hidden="false" customHeight="false" outlineLevel="0" collapsed="false">
      <c r="A765" s="76" t="n">
        <v>761</v>
      </c>
      <c r="B765" s="77" t="n">
        <f aca="false">EOMONTH(Input!$C$7,A765)</f>
        <v>66080</v>
      </c>
      <c r="C765" s="77"/>
      <c r="D765" s="78" t="n">
        <f aca="false">(IF(AND(($B765&gt;=Input!$C$7),($B765&lt;=Input!$O$11)),Input!$O$10,0))+(IF(AND(($B765&gt;Input!$O$11),($B765&lt;=Input!$O$13)),Input!$O$12,0))+(IF(AND(($B765&gt;=Input!$C$7),($B765&lt;=Input!$O$15)),Input!$O$14,0))+(IF(AND(($B765&gt;Input!$O$15),($B765&lt;=Input!$O$17)),Input!$O$16,0))+(IF(AND(($B765&gt;=Input!$C$7),($B765&lt;=Input!$O$19)),Input!$O$18,0))+(IF(AND(($B765&gt;Input!$O$19),($B765&lt;=Input!$O$21)),Input!$O$20,0))</f>
        <v>0</v>
      </c>
    </row>
    <row r="766" customFormat="false" ht="12.8" hidden="false" customHeight="false" outlineLevel="0" collapsed="false">
      <c r="A766" s="76" t="n">
        <v>762</v>
      </c>
      <c r="B766" s="77" t="n">
        <f aca="false">EOMONTH(Input!$C$7,A766)</f>
        <v>66111</v>
      </c>
      <c r="C766" s="77"/>
      <c r="D766" s="78" t="n">
        <f aca="false">(IF(AND(($B766&gt;=Input!$C$7),($B766&lt;=Input!$O$11)),Input!$O$10,0))+(IF(AND(($B766&gt;Input!$O$11),($B766&lt;=Input!$O$13)),Input!$O$12,0))+(IF(AND(($B766&gt;=Input!$C$7),($B766&lt;=Input!$O$15)),Input!$O$14,0))+(IF(AND(($B766&gt;Input!$O$15),($B766&lt;=Input!$O$17)),Input!$O$16,0))+(IF(AND(($B766&gt;=Input!$C$7),($B766&lt;=Input!$O$19)),Input!$O$18,0))+(IF(AND(($B766&gt;Input!$O$19),($B766&lt;=Input!$O$21)),Input!$O$20,0))</f>
        <v>0</v>
      </c>
    </row>
    <row r="767" customFormat="false" ht="12.8" hidden="false" customHeight="false" outlineLevel="0" collapsed="false">
      <c r="A767" s="76" t="n">
        <v>763</v>
      </c>
      <c r="B767" s="77" t="n">
        <f aca="false">EOMONTH(Input!$C$7,A767)</f>
        <v>66142</v>
      </c>
      <c r="C767" s="77"/>
      <c r="D767" s="78" t="n">
        <f aca="false">(IF(AND(($B767&gt;=Input!$C$7),($B767&lt;=Input!$O$11)),Input!$O$10,0))+(IF(AND(($B767&gt;Input!$O$11),($B767&lt;=Input!$O$13)),Input!$O$12,0))+(IF(AND(($B767&gt;=Input!$C$7),($B767&lt;=Input!$O$15)),Input!$O$14,0))+(IF(AND(($B767&gt;Input!$O$15),($B767&lt;=Input!$O$17)),Input!$O$16,0))+(IF(AND(($B767&gt;=Input!$C$7),($B767&lt;=Input!$O$19)),Input!$O$18,0))+(IF(AND(($B767&gt;Input!$O$19),($B767&lt;=Input!$O$21)),Input!$O$20,0))</f>
        <v>0</v>
      </c>
    </row>
    <row r="768" customFormat="false" ht="12.8" hidden="false" customHeight="false" outlineLevel="0" collapsed="false">
      <c r="A768" s="76" t="n">
        <v>764</v>
      </c>
      <c r="B768" s="77" t="n">
        <f aca="false">EOMONTH(Input!$C$7,A768)</f>
        <v>66170</v>
      </c>
      <c r="C768" s="77"/>
      <c r="D768" s="78" t="n">
        <f aca="false">(IF(AND(($B768&gt;=Input!$C$7),($B768&lt;=Input!$O$11)),Input!$O$10,0))+(IF(AND(($B768&gt;Input!$O$11),($B768&lt;=Input!$O$13)),Input!$O$12,0))+(IF(AND(($B768&gt;=Input!$C$7),($B768&lt;=Input!$O$15)),Input!$O$14,0))+(IF(AND(($B768&gt;Input!$O$15),($B768&lt;=Input!$O$17)),Input!$O$16,0))+(IF(AND(($B768&gt;=Input!$C$7),($B768&lt;=Input!$O$19)),Input!$O$18,0))+(IF(AND(($B768&gt;Input!$O$19),($B768&lt;=Input!$O$21)),Input!$O$20,0))</f>
        <v>0</v>
      </c>
    </row>
    <row r="769" customFormat="false" ht="12.8" hidden="false" customHeight="false" outlineLevel="0" collapsed="false">
      <c r="A769" s="76" t="n">
        <v>765</v>
      </c>
      <c r="B769" s="77" t="n">
        <f aca="false">EOMONTH(Input!$C$7,A769)</f>
        <v>66201</v>
      </c>
      <c r="C769" s="77"/>
      <c r="D769" s="78" t="n">
        <f aca="false">(IF(AND(($B769&gt;=Input!$C$7),($B769&lt;=Input!$O$11)),Input!$O$10,0))+(IF(AND(($B769&gt;Input!$O$11),($B769&lt;=Input!$O$13)),Input!$O$12,0))+(IF(AND(($B769&gt;=Input!$C$7),($B769&lt;=Input!$O$15)),Input!$O$14,0))+(IF(AND(($B769&gt;Input!$O$15),($B769&lt;=Input!$O$17)),Input!$O$16,0))+(IF(AND(($B769&gt;=Input!$C$7),($B769&lt;=Input!$O$19)),Input!$O$18,0))+(IF(AND(($B769&gt;Input!$O$19),($B769&lt;=Input!$O$21)),Input!$O$20,0))</f>
        <v>0</v>
      </c>
    </row>
    <row r="770" customFormat="false" ht="12.8" hidden="false" customHeight="false" outlineLevel="0" collapsed="false">
      <c r="A770" s="76" t="n">
        <v>766</v>
      </c>
      <c r="B770" s="77" t="n">
        <f aca="false">EOMONTH(Input!$C$7,A770)</f>
        <v>66231</v>
      </c>
      <c r="C770" s="77"/>
      <c r="D770" s="78" t="n">
        <f aca="false">(IF(AND(($B770&gt;=Input!$C$7),($B770&lt;=Input!$O$11)),Input!$O$10,0))+(IF(AND(($B770&gt;Input!$O$11),($B770&lt;=Input!$O$13)),Input!$O$12,0))+(IF(AND(($B770&gt;=Input!$C$7),($B770&lt;=Input!$O$15)),Input!$O$14,0))+(IF(AND(($B770&gt;Input!$O$15),($B770&lt;=Input!$O$17)),Input!$O$16,0))+(IF(AND(($B770&gt;=Input!$C$7),($B770&lt;=Input!$O$19)),Input!$O$18,0))+(IF(AND(($B770&gt;Input!$O$19),($B770&lt;=Input!$O$21)),Input!$O$20,0))</f>
        <v>0</v>
      </c>
    </row>
    <row r="771" customFormat="false" ht="12.8" hidden="false" customHeight="false" outlineLevel="0" collapsed="false">
      <c r="A771" s="76" t="n">
        <v>767</v>
      </c>
      <c r="B771" s="77" t="n">
        <f aca="false">EOMONTH(Input!$C$7,A771)</f>
        <v>66262</v>
      </c>
      <c r="C771" s="77"/>
      <c r="D771" s="78" t="n">
        <f aca="false">(IF(AND(($B771&gt;=Input!$C$7),($B771&lt;=Input!$O$11)),Input!$O$10,0))+(IF(AND(($B771&gt;Input!$O$11),($B771&lt;=Input!$O$13)),Input!$O$12,0))+(IF(AND(($B771&gt;=Input!$C$7),($B771&lt;=Input!$O$15)),Input!$O$14,0))+(IF(AND(($B771&gt;Input!$O$15),($B771&lt;=Input!$O$17)),Input!$O$16,0))+(IF(AND(($B771&gt;=Input!$C$7),($B771&lt;=Input!$O$19)),Input!$O$18,0))+(IF(AND(($B771&gt;Input!$O$19),($B771&lt;=Input!$O$21)),Input!$O$20,0))</f>
        <v>0</v>
      </c>
    </row>
    <row r="772" customFormat="false" ht="12.8" hidden="false" customHeight="false" outlineLevel="0" collapsed="false">
      <c r="A772" s="76" t="n">
        <v>768</v>
      </c>
      <c r="B772" s="77" t="n">
        <f aca="false">EOMONTH(Input!$C$7,A772)</f>
        <v>66292</v>
      </c>
      <c r="C772" s="77"/>
      <c r="D772" s="78" t="n">
        <f aca="false">(IF(AND(($B772&gt;=Input!$C$7),($B772&lt;=Input!$O$11)),Input!$O$10,0))+(IF(AND(($B772&gt;Input!$O$11),($B772&lt;=Input!$O$13)),Input!$O$12,0))+(IF(AND(($B772&gt;=Input!$C$7),($B772&lt;=Input!$O$15)),Input!$O$14,0))+(IF(AND(($B772&gt;Input!$O$15),($B772&lt;=Input!$O$17)),Input!$O$16,0))+(IF(AND(($B772&gt;=Input!$C$7),($B772&lt;=Input!$O$19)),Input!$O$18,0))+(IF(AND(($B772&gt;Input!$O$19),($B772&lt;=Input!$O$21)),Input!$O$20,0))</f>
        <v>0</v>
      </c>
    </row>
    <row r="773" customFormat="false" ht="12.8" hidden="false" customHeight="false" outlineLevel="0" collapsed="false">
      <c r="A773" s="76" t="n">
        <v>769</v>
      </c>
      <c r="B773" s="77" t="n">
        <f aca="false">EOMONTH(Input!$C$7,A773)</f>
        <v>66323</v>
      </c>
      <c r="C773" s="77"/>
      <c r="D773" s="78" t="n">
        <f aca="false">(IF(AND(($B773&gt;=Input!$C$7),($B773&lt;=Input!$O$11)),Input!$O$10,0))+(IF(AND(($B773&gt;Input!$O$11),($B773&lt;=Input!$O$13)),Input!$O$12,0))+(IF(AND(($B773&gt;=Input!$C$7),($B773&lt;=Input!$O$15)),Input!$O$14,0))+(IF(AND(($B773&gt;Input!$O$15),($B773&lt;=Input!$O$17)),Input!$O$16,0))+(IF(AND(($B773&gt;=Input!$C$7),($B773&lt;=Input!$O$19)),Input!$O$18,0))+(IF(AND(($B773&gt;Input!$O$19),($B773&lt;=Input!$O$21)),Input!$O$20,0))</f>
        <v>0</v>
      </c>
    </row>
    <row r="774" customFormat="false" ht="12.8" hidden="false" customHeight="false" outlineLevel="0" collapsed="false">
      <c r="A774" s="76" t="n">
        <v>770</v>
      </c>
      <c r="B774" s="77" t="n">
        <f aca="false">EOMONTH(Input!$C$7,A774)</f>
        <v>66354</v>
      </c>
      <c r="C774" s="77"/>
      <c r="D774" s="78" t="n">
        <f aca="false">(IF(AND(($B774&gt;=Input!$C$7),($B774&lt;=Input!$O$11)),Input!$O$10,0))+(IF(AND(($B774&gt;Input!$O$11),($B774&lt;=Input!$O$13)),Input!$O$12,0))+(IF(AND(($B774&gt;=Input!$C$7),($B774&lt;=Input!$O$15)),Input!$O$14,0))+(IF(AND(($B774&gt;Input!$O$15),($B774&lt;=Input!$O$17)),Input!$O$16,0))+(IF(AND(($B774&gt;=Input!$C$7),($B774&lt;=Input!$O$19)),Input!$O$18,0))+(IF(AND(($B774&gt;Input!$O$19),($B774&lt;=Input!$O$21)),Input!$O$20,0))</f>
        <v>0</v>
      </c>
    </row>
    <row r="775" customFormat="false" ht="12.8" hidden="false" customHeight="false" outlineLevel="0" collapsed="false">
      <c r="A775" s="76" t="n">
        <v>771</v>
      </c>
      <c r="B775" s="77" t="n">
        <f aca="false">EOMONTH(Input!$C$7,A775)</f>
        <v>66384</v>
      </c>
      <c r="C775" s="77"/>
      <c r="D775" s="78" t="n">
        <f aca="false">(IF(AND(($B775&gt;=Input!$C$7),($B775&lt;=Input!$O$11)),Input!$O$10,0))+(IF(AND(($B775&gt;Input!$O$11),($B775&lt;=Input!$O$13)),Input!$O$12,0))+(IF(AND(($B775&gt;=Input!$C$7),($B775&lt;=Input!$O$15)),Input!$O$14,0))+(IF(AND(($B775&gt;Input!$O$15),($B775&lt;=Input!$O$17)),Input!$O$16,0))+(IF(AND(($B775&gt;=Input!$C$7),($B775&lt;=Input!$O$19)),Input!$O$18,0))+(IF(AND(($B775&gt;Input!$O$19),($B775&lt;=Input!$O$21)),Input!$O$20,0))</f>
        <v>0</v>
      </c>
    </row>
    <row r="776" customFormat="false" ht="12.8" hidden="false" customHeight="false" outlineLevel="0" collapsed="false">
      <c r="A776" s="76" t="n">
        <v>772</v>
      </c>
      <c r="B776" s="77" t="n">
        <f aca="false">EOMONTH(Input!$C$7,A776)</f>
        <v>66415</v>
      </c>
      <c r="C776" s="77"/>
      <c r="D776" s="78" t="n">
        <f aca="false">(IF(AND(($B776&gt;=Input!$C$7),($B776&lt;=Input!$O$11)),Input!$O$10,0))+(IF(AND(($B776&gt;Input!$O$11),($B776&lt;=Input!$O$13)),Input!$O$12,0))+(IF(AND(($B776&gt;=Input!$C$7),($B776&lt;=Input!$O$15)),Input!$O$14,0))+(IF(AND(($B776&gt;Input!$O$15),($B776&lt;=Input!$O$17)),Input!$O$16,0))+(IF(AND(($B776&gt;=Input!$C$7),($B776&lt;=Input!$O$19)),Input!$O$18,0))+(IF(AND(($B776&gt;Input!$O$19),($B776&lt;=Input!$O$21)),Input!$O$20,0))</f>
        <v>0</v>
      </c>
    </row>
    <row r="777" customFormat="false" ht="12.8" hidden="false" customHeight="false" outlineLevel="0" collapsed="false">
      <c r="A777" s="76" t="n">
        <v>773</v>
      </c>
      <c r="B777" s="77" t="n">
        <f aca="false">EOMONTH(Input!$C$7,A777)</f>
        <v>66445</v>
      </c>
      <c r="C777" s="77"/>
      <c r="D777" s="78" t="n">
        <f aca="false">(IF(AND(($B777&gt;=Input!$C$7),($B777&lt;=Input!$O$11)),Input!$O$10,0))+(IF(AND(($B777&gt;Input!$O$11),($B777&lt;=Input!$O$13)),Input!$O$12,0))+(IF(AND(($B777&gt;=Input!$C$7),($B777&lt;=Input!$O$15)),Input!$O$14,0))+(IF(AND(($B777&gt;Input!$O$15),($B777&lt;=Input!$O$17)),Input!$O$16,0))+(IF(AND(($B777&gt;=Input!$C$7),($B777&lt;=Input!$O$19)),Input!$O$18,0))+(IF(AND(($B777&gt;Input!$O$19),($B777&lt;=Input!$O$21)),Input!$O$20,0))</f>
        <v>0</v>
      </c>
    </row>
    <row r="778" customFormat="false" ht="12.8" hidden="false" customHeight="false" outlineLevel="0" collapsed="false">
      <c r="A778" s="76" t="n">
        <v>774</v>
      </c>
      <c r="B778" s="77" t="n">
        <f aca="false">EOMONTH(Input!$C$7,A778)</f>
        <v>66476</v>
      </c>
      <c r="C778" s="77"/>
      <c r="D778" s="78" t="n">
        <f aca="false">(IF(AND(($B778&gt;=Input!$C$7),($B778&lt;=Input!$O$11)),Input!$O$10,0))+(IF(AND(($B778&gt;Input!$O$11),($B778&lt;=Input!$O$13)),Input!$O$12,0))+(IF(AND(($B778&gt;=Input!$C$7),($B778&lt;=Input!$O$15)),Input!$O$14,0))+(IF(AND(($B778&gt;Input!$O$15),($B778&lt;=Input!$O$17)),Input!$O$16,0))+(IF(AND(($B778&gt;=Input!$C$7),($B778&lt;=Input!$O$19)),Input!$O$18,0))+(IF(AND(($B778&gt;Input!$O$19),($B778&lt;=Input!$O$21)),Input!$O$20,0))</f>
        <v>0</v>
      </c>
    </row>
    <row r="779" customFormat="false" ht="12.8" hidden="false" customHeight="false" outlineLevel="0" collapsed="false">
      <c r="A779" s="76" t="n">
        <v>775</v>
      </c>
      <c r="B779" s="77" t="n">
        <f aca="false">EOMONTH(Input!$C$7,A779)</f>
        <v>66507</v>
      </c>
      <c r="C779" s="77"/>
      <c r="D779" s="78" t="n">
        <f aca="false">(IF(AND(($B779&gt;=Input!$C$7),($B779&lt;=Input!$O$11)),Input!$O$10,0))+(IF(AND(($B779&gt;Input!$O$11),($B779&lt;=Input!$O$13)),Input!$O$12,0))+(IF(AND(($B779&gt;=Input!$C$7),($B779&lt;=Input!$O$15)),Input!$O$14,0))+(IF(AND(($B779&gt;Input!$O$15),($B779&lt;=Input!$O$17)),Input!$O$16,0))+(IF(AND(($B779&gt;=Input!$C$7),($B779&lt;=Input!$O$19)),Input!$O$18,0))+(IF(AND(($B779&gt;Input!$O$19),($B779&lt;=Input!$O$21)),Input!$O$20,0))</f>
        <v>0</v>
      </c>
    </row>
    <row r="780" customFormat="false" ht="12.8" hidden="false" customHeight="false" outlineLevel="0" collapsed="false">
      <c r="A780" s="76" t="n">
        <v>776</v>
      </c>
      <c r="B780" s="77" t="n">
        <f aca="false">EOMONTH(Input!$C$7,A780)</f>
        <v>66535</v>
      </c>
      <c r="C780" s="77"/>
      <c r="D780" s="78" t="n">
        <f aca="false">(IF(AND(($B780&gt;=Input!$C$7),($B780&lt;=Input!$O$11)),Input!$O$10,0))+(IF(AND(($B780&gt;Input!$O$11),($B780&lt;=Input!$O$13)),Input!$O$12,0))+(IF(AND(($B780&gt;=Input!$C$7),($B780&lt;=Input!$O$15)),Input!$O$14,0))+(IF(AND(($B780&gt;Input!$O$15),($B780&lt;=Input!$O$17)),Input!$O$16,0))+(IF(AND(($B780&gt;=Input!$C$7),($B780&lt;=Input!$O$19)),Input!$O$18,0))+(IF(AND(($B780&gt;Input!$O$19),($B780&lt;=Input!$O$21)),Input!$O$20,0))</f>
        <v>0</v>
      </c>
    </row>
    <row r="781" customFormat="false" ht="12.8" hidden="false" customHeight="false" outlineLevel="0" collapsed="false">
      <c r="A781" s="76" t="n">
        <v>777</v>
      </c>
      <c r="B781" s="77" t="n">
        <f aca="false">EOMONTH(Input!$C$7,A781)</f>
        <v>66566</v>
      </c>
      <c r="C781" s="77"/>
      <c r="D781" s="78" t="n">
        <f aca="false">(IF(AND(($B781&gt;=Input!$C$7),($B781&lt;=Input!$O$11)),Input!$O$10,0))+(IF(AND(($B781&gt;Input!$O$11),($B781&lt;=Input!$O$13)),Input!$O$12,0))+(IF(AND(($B781&gt;=Input!$C$7),($B781&lt;=Input!$O$15)),Input!$O$14,0))+(IF(AND(($B781&gt;Input!$O$15),($B781&lt;=Input!$O$17)),Input!$O$16,0))+(IF(AND(($B781&gt;=Input!$C$7),($B781&lt;=Input!$O$19)),Input!$O$18,0))+(IF(AND(($B781&gt;Input!$O$19),($B781&lt;=Input!$O$21)),Input!$O$20,0))</f>
        <v>0</v>
      </c>
    </row>
    <row r="782" customFormat="false" ht="12.8" hidden="false" customHeight="false" outlineLevel="0" collapsed="false">
      <c r="A782" s="76" t="n">
        <v>778</v>
      </c>
      <c r="B782" s="77" t="n">
        <f aca="false">EOMONTH(Input!$C$7,A782)</f>
        <v>66596</v>
      </c>
      <c r="C782" s="77"/>
      <c r="D782" s="78" t="n">
        <f aca="false">(IF(AND(($B782&gt;=Input!$C$7),($B782&lt;=Input!$O$11)),Input!$O$10,0))+(IF(AND(($B782&gt;Input!$O$11),($B782&lt;=Input!$O$13)),Input!$O$12,0))+(IF(AND(($B782&gt;=Input!$C$7),($B782&lt;=Input!$O$15)),Input!$O$14,0))+(IF(AND(($B782&gt;Input!$O$15),($B782&lt;=Input!$O$17)),Input!$O$16,0))+(IF(AND(($B782&gt;=Input!$C$7),($B782&lt;=Input!$O$19)),Input!$O$18,0))+(IF(AND(($B782&gt;Input!$O$19),($B782&lt;=Input!$O$21)),Input!$O$20,0))</f>
        <v>0</v>
      </c>
    </row>
    <row r="783" customFormat="false" ht="12.8" hidden="false" customHeight="false" outlineLevel="0" collapsed="false">
      <c r="A783" s="76" t="n">
        <v>779</v>
      </c>
      <c r="B783" s="77" t="n">
        <f aca="false">EOMONTH(Input!$C$7,A783)</f>
        <v>66627</v>
      </c>
      <c r="C783" s="77"/>
      <c r="D783" s="78" t="n">
        <f aca="false">(IF(AND(($B783&gt;=Input!$C$7),($B783&lt;=Input!$O$11)),Input!$O$10,0))+(IF(AND(($B783&gt;Input!$O$11),($B783&lt;=Input!$O$13)),Input!$O$12,0))+(IF(AND(($B783&gt;=Input!$C$7),($B783&lt;=Input!$O$15)),Input!$O$14,0))+(IF(AND(($B783&gt;Input!$O$15),($B783&lt;=Input!$O$17)),Input!$O$16,0))+(IF(AND(($B783&gt;=Input!$C$7),($B783&lt;=Input!$O$19)),Input!$O$18,0))+(IF(AND(($B783&gt;Input!$O$19),($B783&lt;=Input!$O$21)),Input!$O$20,0))</f>
        <v>0</v>
      </c>
    </row>
    <row r="784" customFormat="false" ht="12.8" hidden="false" customHeight="false" outlineLevel="0" collapsed="false">
      <c r="A784" s="76" t="n">
        <v>780</v>
      </c>
      <c r="B784" s="77" t="n">
        <f aca="false">EOMONTH(Input!$C$7,A784)</f>
        <v>66657</v>
      </c>
      <c r="C784" s="77"/>
      <c r="D784" s="78" t="n">
        <f aca="false">(IF(AND(($B784&gt;=Input!$C$7),($B784&lt;=Input!$O$11)),Input!$O$10,0))+(IF(AND(($B784&gt;Input!$O$11),($B784&lt;=Input!$O$13)),Input!$O$12,0))+(IF(AND(($B784&gt;=Input!$C$7),($B784&lt;=Input!$O$15)),Input!$O$14,0))+(IF(AND(($B784&gt;Input!$O$15),($B784&lt;=Input!$O$17)),Input!$O$16,0))+(IF(AND(($B784&gt;=Input!$C$7),($B784&lt;=Input!$O$19)),Input!$O$18,0))+(IF(AND(($B784&gt;Input!$O$19),($B784&lt;=Input!$O$21)),Input!$O$20,0))</f>
        <v>0</v>
      </c>
    </row>
    <row r="785" customFormat="false" ht="12.8" hidden="false" customHeight="false" outlineLevel="0" collapsed="false">
      <c r="A785" s="76" t="n">
        <v>781</v>
      </c>
      <c r="B785" s="77" t="n">
        <f aca="false">EOMONTH(Input!$C$7,A785)</f>
        <v>66688</v>
      </c>
      <c r="C785" s="77"/>
      <c r="D785" s="78" t="n">
        <f aca="false">(IF(AND(($B785&gt;=Input!$C$7),($B785&lt;=Input!$O$11)),Input!$O$10,0))+(IF(AND(($B785&gt;Input!$O$11),($B785&lt;=Input!$O$13)),Input!$O$12,0))+(IF(AND(($B785&gt;=Input!$C$7),($B785&lt;=Input!$O$15)),Input!$O$14,0))+(IF(AND(($B785&gt;Input!$O$15),($B785&lt;=Input!$O$17)),Input!$O$16,0))+(IF(AND(($B785&gt;=Input!$C$7),($B785&lt;=Input!$O$19)),Input!$O$18,0))+(IF(AND(($B785&gt;Input!$O$19),($B785&lt;=Input!$O$21)),Input!$O$20,0))</f>
        <v>0</v>
      </c>
    </row>
    <row r="786" customFormat="false" ht="12.8" hidden="false" customHeight="false" outlineLevel="0" collapsed="false">
      <c r="A786" s="76" t="n">
        <v>782</v>
      </c>
      <c r="B786" s="77" t="n">
        <f aca="false">EOMONTH(Input!$C$7,A786)</f>
        <v>66719</v>
      </c>
      <c r="C786" s="77"/>
      <c r="D786" s="78" t="n">
        <f aca="false">(IF(AND(($B786&gt;=Input!$C$7),($B786&lt;=Input!$O$11)),Input!$O$10,0))+(IF(AND(($B786&gt;Input!$O$11),($B786&lt;=Input!$O$13)),Input!$O$12,0))+(IF(AND(($B786&gt;=Input!$C$7),($B786&lt;=Input!$O$15)),Input!$O$14,0))+(IF(AND(($B786&gt;Input!$O$15),($B786&lt;=Input!$O$17)),Input!$O$16,0))+(IF(AND(($B786&gt;=Input!$C$7),($B786&lt;=Input!$O$19)),Input!$O$18,0))+(IF(AND(($B786&gt;Input!$O$19),($B786&lt;=Input!$O$21)),Input!$O$20,0))</f>
        <v>0</v>
      </c>
    </row>
    <row r="787" customFormat="false" ht="12.8" hidden="false" customHeight="false" outlineLevel="0" collapsed="false">
      <c r="A787" s="76" t="n">
        <v>783</v>
      </c>
      <c r="B787" s="77" t="n">
        <f aca="false">EOMONTH(Input!$C$7,A787)</f>
        <v>66749</v>
      </c>
      <c r="C787" s="77"/>
      <c r="D787" s="78" t="n">
        <f aca="false">(IF(AND(($B787&gt;=Input!$C$7),($B787&lt;=Input!$O$11)),Input!$O$10,0))+(IF(AND(($B787&gt;Input!$O$11),($B787&lt;=Input!$O$13)),Input!$O$12,0))+(IF(AND(($B787&gt;=Input!$C$7),($B787&lt;=Input!$O$15)),Input!$O$14,0))+(IF(AND(($B787&gt;Input!$O$15),($B787&lt;=Input!$O$17)),Input!$O$16,0))+(IF(AND(($B787&gt;=Input!$C$7),($B787&lt;=Input!$O$19)),Input!$O$18,0))+(IF(AND(($B787&gt;Input!$O$19),($B787&lt;=Input!$O$21)),Input!$O$20,0))</f>
        <v>0</v>
      </c>
    </row>
    <row r="788" customFormat="false" ht="12.8" hidden="false" customHeight="false" outlineLevel="0" collapsed="false">
      <c r="A788" s="76" t="n">
        <v>784</v>
      </c>
      <c r="B788" s="77" t="n">
        <f aca="false">EOMONTH(Input!$C$7,A788)</f>
        <v>66780</v>
      </c>
      <c r="C788" s="77"/>
      <c r="D788" s="78" t="n">
        <f aca="false">(IF(AND(($B788&gt;=Input!$C$7),($B788&lt;=Input!$O$11)),Input!$O$10,0))+(IF(AND(($B788&gt;Input!$O$11),($B788&lt;=Input!$O$13)),Input!$O$12,0))+(IF(AND(($B788&gt;=Input!$C$7),($B788&lt;=Input!$O$15)),Input!$O$14,0))+(IF(AND(($B788&gt;Input!$O$15),($B788&lt;=Input!$O$17)),Input!$O$16,0))+(IF(AND(($B788&gt;=Input!$C$7),($B788&lt;=Input!$O$19)),Input!$O$18,0))+(IF(AND(($B788&gt;Input!$O$19),($B788&lt;=Input!$O$21)),Input!$O$20,0))</f>
        <v>0</v>
      </c>
    </row>
    <row r="789" customFormat="false" ht="12.8" hidden="false" customHeight="false" outlineLevel="0" collapsed="false">
      <c r="A789" s="76" t="n">
        <v>785</v>
      </c>
      <c r="B789" s="77" t="n">
        <f aca="false">EOMONTH(Input!$C$7,A789)</f>
        <v>66810</v>
      </c>
      <c r="C789" s="77"/>
      <c r="D789" s="78" t="n">
        <f aca="false">(IF(AND(($B789&gt;=Input!$C$7),($B789&lt;=Input!$O$11)),Input!$O$10,0))+(IF(AND(($B789&gt;Input!$O$11),($B789&lt;=Input!$O$13)),Input!$O$12,0))+(IF(AND(($B789&gt;=Input!$C$7),($B789&lt;=Input!$O$15)),Input!$O$14,0))+(IF(AND(($B789&gt;Input!$O$15),($B789&lt;=Input!$O$17)),Input!$O$16,0))+(IF(AND(($B789&gt;=Input!$C$7),($B789&lt;=Input!$O$19)),Input!$O$18,0))+(IF(AND(($B789&gt;Input!$O$19),($B789&lt;=Input!$O$21)),Input!$O$20,0))</f>
        <v>0</v>
      </c>
    </row>
    <row r="790" customFormat="false" ht="12.8" hidden="false" customHeight="false" outlineLevel="0" collapsed="false">
      <c r="A790" s="76" t="n">
        <v>786</v>
      </c>
      <c r="B790" s="77" t="n">
        <f aca="false">EOMONTH(Input!$C$7,A790)</f>
        <v>66841</v>
      </c>
      <c r="C790" s="77"/>
      <c r="D790" s="78" t="n">
        <f aca="false">(IF(AND(($B790&gt;=Input!$C$7),($B790&lt;=Input!$O$11)),Input!$O$10,0))+(IF(AND(($B790&gt;Input!$O$11),($B790&lt;=Input!$O$13)),Input!$O$12,0))+(IF(AND(($B790&gt;=Input!$C$7),($B790&lt;=Input!$O$15)),Input!$O$14,0))+(IF(AND(($B790&gt;Input!$O$15),($B790&lt;=Input!$O$17)),Input!$O$16,0))+(IF(AND(($B790&gt;=Input!$C$7),($B790&lt;=Input!$O$19)),Input!$O$18,0))+(IF(AND(($B790&gt;Input!$O$19),($B790&lt;=Input!$O$21)),Input!$O$20,0))</f>
        <v>0</v>
      </c>
    </row>
    <row r="791" customFormat="false" ht="12.8" hidden="false" customHeight="false" outlineLevel="0" collapsed="false">
      <c r="A791" s="76" t="n">
        <v>787</v>
      </c>
      <c r="B791" s="77" t="n">
        <f aca="false">EOMONTH(Input!$C$7,A791)</f>
        <v>66872</v>
      </c>
      <c r="C791" s="77"/>
      <c r="D791" s="78" t="n">
        <f aca="false">(IF(AND(($B791&gt;=Input!$C$7),($B791&lt;=Input!$O$11)),Input!$O$10,0))+(IF(AND(($B791&gt;Input!$O$11),($B791&lt;=Input!$O$13)),Input!$O$12,0))+(IF(AND(($B791&gt;=Input!$C$7),($B791&lt;=Input!$O$15)),Input!$O$14,0))+(IF(AND(($B791&gt;Input!$O$15),($B791&lt;=Input!$O$17)),Input!$O$16,0))+(IF(AND(($B791&gt;=Input!$C$7),($B791&lt;=Input!$O$19)),Input!$O$18,0))+(IF(AND(($B791&gt;Input!$O$19),($B791&lt;=Input!$O$21)),Input!$O$20,0))</f>
        <v>0</v>
      </c>
    </row>
    <row r="792" customFormat="false" ht="12.8" hidden="false" customHeight="false" outlineLevel="0" collapsed="false">
      <c r="A792" s="76" t="n">
        <v>788</v>
      </c>
      <c r="B792" s="77" t="n">
        <f aca="false">EOMONTH(Input!$C$7,A792)</f>
        <v>66900</v>
      </c>
      <c r="C792" s="77"/>
      <c r="D792" s="78" t="n">
        <f aca="false">(IF(AND(($B792&gt;=Input!$C$7),($B792&lt;=Input!$O$11)),Input!$O$10,0))+(IF(AND(($B792&gt;Input!$O$11),($B792&lt;=Input!$O$13)),Input!$O$12,0))+(IF(AND(($B792&gt;=Input!$C$7),($B792&lt;=Input!$O$15)),Input!$O$14,0))+(IF(AND(($B792&gt;Input!$O$15),($B792&lt;=Input!$O$17)),Input!$O$16,0))+(IF(AND(($B792&gt;=Input!$C$7),($B792&lt;=Input!$O$19)),Input!$O$18,0))+(IF(AND(($B792&gt;Input!$O$19),($B792&lt;=Input!$O$21)),Input!$O$20,0))</f>
        <v>0</v>
      </c>
    </row>
    <row r="793" customFormat="false" ht="12.8" hidden="false" customHeight="false" outlineLevel="0" collapsed="false">
      <c r="A793" s="76" t="n">
        <v>789</v>
      </c>
      <c r="B793" s="77" t="n">
        <f aca="false">EOMONTH(Input!$C$7,A793)</f>
        <v>66931</v>
      </c>
      <c r="C793" s="77"/>
      <c r="D793" s="78" t="n">
        <f aca="false">(IF(AND(($B793&gt;=Input!$C$7),($B793&lt;=Input!$O$11)),Input!$O$10,0))+(IF(AND(($B793&gt;Input!$O$11),($B793&lt;=Input!$O$13)),Input!$O$12,0))+(IF(AND(($B793&gt;=Input!$C$7),($B793&lt;=Input!$O$15)),Input!$O$14,0))+(IF(AND(($B793&gt;Input!$O$15),($B793&lt;=Input!$O$17)),Input!$O$16,0))+(IF(AND(($B793&gt;=Input!$C$7),($B793&lt;=Input!$O$19)),Input!$O$18,0))+(IF(AND(($B793&gt;Input!$O$19),($B793&lt;=Input!$O$21)),Input!$O$20,0))</f>
        <v>0</v>
      </c>
    </row>
    <row r="794" customFormat="false" ht="12.8" hidden="false" customHeight="false" outlineLevel="0" collapsed="false">
      <c r="A794" s="76" t="n">
        <v>790</v>
      </c>
      <c r="B794" s="77" t="n">
        <f aca="false">EOMONTH(Input!$C$7,A794)</f>
        <v>66961</v>
      </c>
      <c r="C794" s="77"/>
      <c r="D794" s="78" t="n">
        <f aca="false">(IF(AND(($B794&gt;=Input!$C$7),($B794&lt;=Input!$O$11)),Input!$O$10,0))+(IF(AND(($B794&gt;Input!$O$11),($B794&lt;=Input!$O$13)),Input!$O$12,0))+(IF(AND(($B794&gt;=Input!$C$7),($B794&lt;=Input!$O$15)),Input!$O$14,0))+(IF(AND(($B794&gt;Input!$O$15),($B794&lt;=Input!$O$17)),Input!$O$16,0))+(IF(AND(($B794&gt;=Input!$C$7),($B794&lt;=Input!$O$19)),Input!$O$18,0))+(IF(AND(($B794&gt;Input!$O$19),($B794&lt;=Input!$O$21)),Input!$O$20,0))</f>
        <v>0</v>
      </c>
    </row>
    <row r="795" customFormat="false" ht="12.8" hidden="false" customHeight="false" outlineLevel="0" collapsed="false">
      <c r="A795" s="76" t="n">
        <v>791</v>
      </c>
      <c r="B795" s="77" t="n">
        <f aca="false">EOMONTH(Input!$C$7,A795)</f>
        <v>66992</v>
      </c>
      <c r="C795" s="77"/>
      <c r="D795" s="78" t="n">
        <f aca="false">(IF(AND(($B795&gt;=Input!$C$7),($B795&lt;=Input!$O$11)),Input!$O$10,0))+(IF(AND(($B795&gt;Input!$O$11),($B795&lt;=Input!$O$13)),Input!$O$12,0))+(IF(AND(($B795&gt;=Input!$C$7),($B795&lt;=Input!$O$15)),Input!$O$14,0))+(IF(AND(($B795&gt;Input!$O$15),($B795&lt;=Input!$O$17)),Input!$O$16,0))+(IF(AND(($B795&gt;=Input!$C$7),($B795&lt;=Input!$O$19)),Input!$O$18,0))+(IF(AND(($B795&gt;Input!$O$19),($B795&lt;=Input!$O$21)),Input!$O$20,0))</f>
        <v>0</v>
      </c>
    </row>
    <row r="796" customFormat="false" ht="12.8" hidden="false" customHeight="false" outlineLevel="0" collapsed="false">
      <c r="A796" s="76" t="n">
        <v>792</v>
      </c>
      <c r="B796" s="77" t="n">
        <f aca="false">EOMONTH(Input!$C$7,A796)</f>
        <v>67022</v>
      </c>
      <c r="C796" s="77"/>
      <c r="D796" s="78" t="n">
        <f aca="false">(IF(AND(($B796&gt;=Input!$C$7),($B796&lt;=Input!$O$11)),Input!$O$10,0))+(IF(AND(($B796&gt;Input!$O$11),($B796&lt;=Input!$O$13)),Input!$O$12,0))+(IF(AND(($B796&gt;=Input!$C$7),($B796&lt;=Input!$O$15)),Input!$O$14,0))+(IF(AND(($B796&gt;Input!$O$15),($B796&lt;=Input!$O$17)),Input!$O$16,0))+(IF(AND(($B796&gt;=Input!$C$7),($B796&lt;=Input!$O$19)),Input!$O$18,0))+(IF(AND(($B796&gt;Input!$O$19),($B796&lt;=Input!$O$21)),Input!$O$20,0))</f>
        <v>0</v>
      </c>
    </row>
    <row r="797" customFormat="false" ht="12.8" hidden="false" customHeight="false" outlineLevel="0" collapsed="false">
      <c r="A797" s="76" t="n">
        <v>793</v>
      </c>
      <c r="B797" s="77" t="n">
        <f aca="false">EOMONTH(Input!$C$7,A797)</f>
        <v>67053</v>
      </c>
      <c r="C797" s="77"/>
      <c r="D797" s="78" t="n">
        <f aca="false">(IF(AND(($B797&gt;=Input!$C$7),($B797&lt;=Input!$O$11)),Input!$O$10,0))+(IF(AND(($B797&gt;Input!$O$11),($B797&lt;=Input!$O$13)),Input!$O$12,0))+(IF(AND(($B797&gt;=Input!$C$7),($B797&lt;=Input!$O$15)),Input!$O$14,0))+(IF(AND(($B797&gt;Input!$O$15),($B797&lt;=Input!$O$17)),Input!$O$16,0))+(IF(AND(($B797&gt;=Input!$C$7),($B797&lt;=Input!$O$19)),Input!$O$18,0))+(IF(AND(($B797&gt;Input!$O$19),($B797&lt;=Input!$O$21)),Input!$O$20,0))</f>
        <v>0</v>
      </c>
    </row>
    <row r="798" customFormat="false" ht="12.8" hidden="false" customHeight="false" outlineLevel="0" collapsed="false">
      <c r="A798" s="76" t="n">
        <v>794</v>
      </c>
      <c r="B798" s="77" t="n">
        <f aca="false">EOMONTH(Input!$C$7,A798)</f>
        <v>67084</v>
      </c>
      <c r="C798" s="77"/>
      <c r="D798" s="78" t="n">
        <f aca="false">(IF(AND(($B798&gt;=Input!$C$7),($B798&lt;=Input!$O$11)),Input!$O$10,0))+(IF(AND(($B798&gt;Input!$O$11),($B798&lt;=Input!$O$13)),Input!$O$12,0))+(IF(AND(($B798&gt;=Input!$C$7),($B798&lt;=Input!$O$15)),Input!$O$14,0))+(IF(AND(($B798&gt;Input!$O$15),($B798&lt;=Input!$O$17)),Input!$O$16,0))+(IF(AND(($B798&gt;=Input!$C$7),($B798&lt;=Input!$O$19)),Input!$O$18,0))+(IF(AND(($B798&gt;Input!$O$19),($B798&lt;=Input!$O$21)),Input!$O$20,0))</f>
        <v>0</v>
      </c>
    </row>
    <row r="799" customFormat="false" ht="12.8" hidden="false" customHeight="false" outlineLevel="0" collapsed="false">
      <c r="A799" s="76" t="n">
        <v>795</v>
      </c>
      <c r="B799" s="77" t="n">
        <f aca="false">EOMONTH(Input!$C$7,A799)</f>
        <v>67114</v>
      </c>
      <c r="C799" s="77"/>
      <c r="D799" s="78" t="n">
        <f aca="false">(IF(AND(($B799&gt;=Input!$C$7),($B799&lt;=Input!$O$11)),Input!$O$10,0))+(IF(AND(($B799&gt;Input!$O$11),($B799&lt;=Input!$O$13)),Input!$O$12,0))+(IF(AND(($B799&gt;=Input!$C$7),($B799&lt;=Input!$O$15)),Input!$O$14,0))+(IF(AND(($B799&gt;Input!$O$15),($B799&lt;=Input!$O$17)),Input!$O$16,0))+(IF(AND(($B799&gt;=Input!$C$7),($B799&lt;=Input!$O$19)),Input!$O$18,0))+(IF(AND(($B799&gt;Input!$O$19),($B799&lt;=Input!$O$21)),Input!$O$20,0))</f>
        <v>0</v>
      </c>
    </row>
    <row r="800" customFormat="false" ht="12.8" hidden="false" customHeight="false" outlineLevel="0" collapsed="false">
      <c r="A800" s="76" t="n">
        <v>796</v>
      </c>
      <c r="B800" s="77" t="n">
        <f aca="false">EOMONTH(Input!$C$7,A800)</f>
        <v>67145</v>
      </c>
      <c r="C800" s="77"/>
      <c r="D800" s="78" t="n">
        <f aca="false">(IF(AND(($B800&gt;=Input!$C$7),($B800&lt;=Input!$O$11)),Input!$O$10,0))+(IF(AND(($B800&gt;Input!$O$11),($B800&lt;=Input!$O$13)),Input!$O$12,0))+(IF(AND(($B800&gt;=Input!$C$7),($B800&lt;=Input!$O$15)),Input!$O$14,0))+(IF(AND(($B800&gt;Input!$O$15),($B800&lt;=Input!$O$17)),Input!$O$16,0))+(IF(AND(($B800&gt;=Input!$C$7),($B800&lt;=Input!$O$19)),Input!$O$18,0))+(IF(AND(($B800&gt;Input!$O$19),($B800&lt;=Input!$O$21)),Input!$O$20,0))</f>
        <v>0</v>
      </c>
    </row>
    <row r="801" customFormat="false" ht="12.8" hidden="false" customHeight="false" outlineLevel="0" collapsed="false">
      <c r="A801" s="76" t="n">
        <v>797</v>
      </c>
      <c r="B801" s="77" t="n">
        <f aca="false">EOMONTH(Input!$C$7,A801)</f>
        <v>67175</v>
      </c>
      <c r="C801" s="77"/>
      <c r="D801" s="78" t="n">
        <f aca="false">(IF(AND(($B801&gt;=Input!$C$7),($B801&lt;=Input!$O$11)),Input!$O$10,0))+(IF(AND(($B801&gt;Input!$O$11),($B801&lt;=Input!$O$13)),Input!$O$12,0))+(IF(AND(($B801&gt;=Input!$C$7),($B801&lt;=Input!$O$15)),Input!$O$14,0))+(IF(AND(($B801&gt;Input!$O$15),($B801&lt;=Input!$O$17)),Input!$O$16,0))+(IF(AND(($B801&gt;=Input!$C$7),($B801&lt;=Input!$O$19)),Input!$O$18,0))+(IF(AND(($B801&gt;Input!$O$19),($B801&lt;=Input!$O$21)),Input!$O$20,0))</f>
        <v>0</v>
      </c>
    </row>
    <row r="802" customFormat="false" ht="12.8" hidden="false" customHeight="false" outlineLevel="0" collapsed="false">
      <c r="A802" s="76" t="n">
        <v>798</v>
      </c>
      <c r="B802" s="77" t="n">
        <f aca="false">EOMONTH(Input!$C$7,A802)</f>
        <v>67206</v>
      </c>
      <c r="C802" s="77"/>
      <c r="D802" s="78" t="n">
        <f aca="false">(IF(AND(($B802&gt;=Input!$C$7),($B802&lt;=Input!$O$11)),Input!$O$10,0))+(IF(AND(($B802&gt;Input!$O$11),($B802&lt;=Input!$O$13)),Input!$O$12,0))+(IF(AND(($B802&gt;=Input!$C$7),($B802&lt;=Input!$O$15)),Input!$O$14,0))+(IF(AND(($B802&gt;Input!$O$15),($B802&lt;=Input!$O$17)),Input!$O$16,0))+(IF(AND(($B802&gt;=Input!$C$7),($B802&lt;=Input!$O$19)),Input!$O$18,0))+(IF(AND(($B802&gt;Input!$O$19),($B802&lt;=Input!$O$21)),Input!$O$20,0))</f>
        <v>0</v>
      </c>
    </row>
    <row r="803" customFormat="false" ht="12.8" hidden="false" customHeight="false" outlineLevel="0" collapsed="false">
      <c r="A803" s="76" t="n">
        <v>799</v>
      </c>
      <c r="B803" s="77" t="n">
        <f aca="false">EOMONTH(Input!$C$7,A803)</f>
        <v>67237</v>
      </c>
      <c r="C803" s="77"/>
      <c r="D803" s="78" t="n">
        <f aca="false">(IF(AND(($B803&gt;=Input!$C$7),($B803&lt;=Input!$O$11)),Input!$O$10,0))+(IF(AND(($B803&gt;Input!$O$11),($B803&lt;=Input!$O$13)),Input!$O$12,0))+(IF(AND(($B803&gt;=Input!$C$7),($B803&lt;=Input!$O$15)),Input!$O$14,0))+(IF(AND(($B803&gt;Input!$O$15),($B803&lt;=Input!$O$17)),Input!$O$16,0))+(IF(AND(($B803&gt;=Input!$C$7),($B803&lt;=Input!$O$19)),Input!$O$18,0))+(IF(AND(($B803&gt;Input!$O$19),($B803&lt;=Input!$O$21)),Input!$O$20,0))</f>
        <v>0</v>
      </c>
    </row>
    <row r="804" customFormat="false" ht="12.8" hidden="false" customHeight="false" outlineLevel="0" collapsed="false">
      <c r="A804" s="76" t="n">
        <v>800</v>
      </c>
      <c r="B804" s="77" t="n">
        <f aca="false">EOMONTH(Input!$C$7,A804)</f>
        <v>67266</v>
      </c>
      <c r="C804" s="77"/>
      <c r="D804" s="78" t="n">
        <f aca="false">(IF(AND(($B804&gt;=Input!$C$7),($B804&lt;=Input!$O$11)),Input!$O$10,0))+(IF(AND(($B804&gt;Input!$O$11),($B804&lt;=Input!$O$13)),Input!$O$12,0))+(IF(AND(($B804&gt;=Input!$C$7),($B804&lt;=Input!$O$15)),Input!$O$14,0))+(IF(AND(($B804&gt;Input!$O$15),($B804&lt;=Input!$O$17)),Input!$O$16,0))+(IF(AND(($B804&gt;=Input!$C$7),($B804&lt;=Input!$O$19)),Input!$O$18,0))+(IF(AND(($B804&gt;Input!$O$19),($B804&lt;=Input!$O$21)),Input!$O$20,0))</f>
        <v>0</v>
      </c>
    </row>
    <row r="805" customFormat="false" ht="12.8" hidden="false" customHeight="false" outlineLevel="0" collapsed="false">
      <c r="A805" s="76" t="n">
        <v>801</v>
      </c>
      <c r="B805" s="77" t="n">
        <f aca="false">EOMONTH(Input!$C$7,A805)</f>
        <v>67297</v>
      </c>
      <c r="C805" s="77"/>
      <c r="D805" s="78" t="n">
        <f aca="false">(IF(AND(($B805&gt;=Input!$C$7),($B805&lt;=Input!$O$11)),Input!$O$10,0))+(IF(AND(($B805&gt;Input!$O$11),($B805&lt;=Input!$O$13)),Input!$O$12,0))+(IF(AND(($B805&gt;=Input!$C$7),($B805&lt;=Input!$O$15)),Input!$O$14,0))+(IF(AND(($B805&gt;Input!$O$15),($B805&lt;=Input!$O$17)),Input!$O$16,0))+(IF(AND(($B805&gt;=Input!$C$7),($B805&lt;=Input!$O$19)),Input!$O$18,0))+(IF(AND(($B805&gt;Input!$O$19),($B805&lt;=Input!$O$21)),Input!$O$20,0))</f>
        <v>0</v>
      </c>
    </row>
    <row r="806" customFormat="false" ht="12.8" hidden="false" customHeight="false" outlineLevel="0" collapsed="false">
      <c r="A806" s="76" t="n">
        <v>802</v>
      </c>
      <c r="B806" s="77" t="n">
        <f aca="false">EOMONTH(Input!$C$7,A806)</f>
        <v>67327</v>
      </c>
      <c r="C806" s="77"/>
      <c r="D806" s="78" t="n">
        <f aca="false">(IF(AND(($B806&gt;=Input!$C$7),($B806&lt;=Input!$O$11)),Input!$O$10,0))+(IF(AND(($B806&gt;Input!$O$11),($B806&lt;=Input!$O$13)),Input!$O$12,0))+(IF(AND(($B806&gt;=Input!$C$7),($B806&lt;=Input!$O$15)),Input!$O$14,0))+(IF(AND(($B806&gt;Input!$O$15),($B806&lt;=Input!$O$17)),Input!$O$16,0))+(IF(AND(($B806&gt;=Input!$C$7),($B806&lt;=Input!$O$19)),Input!$O$18,0))+(IF(AND(($B806&gt;Input!$O$19),($B806&lt;=Input!$O$21)),Input!$O$20,0))</f>
        <v>0</v>
      </c>
    </row>
    <row r="807" customFormat="false" ht="12.8" hidden="false" customHeight="false" outlineLevel="0" collapsed="false">
      <c r="A807" s="76" t="n">
        <v>803</v>
      </c>
      <c r="B807" s="77" t="n">
        <f aca="false">EOMONTH(Input!$C$7,A807)</f>
        <v>67358</v>
      </c>
      <c r="C807" s="77"/>
      <c r="D807" s="78" t="n">
        <f aca="false">(IF(AND(($B807&gt;=Input!$C$7),($B807&lt;=Input!$O$11)),Input!$O$10,0))+(IF(AND(($B807&gt;Input!$O$11),($B807&lt;=Input!$O$13)),Input!$O$12,0))+(IF(AND(($B807&gt;=Input!$C$7),($B807&lt;=Input!$O$15)),Input!$O$14,0))+(IF(AND(($B807&gt;Input!$O$15),($B807&lt;=Input!$O$17)),Input!$O$16,0))+(IF(AND(($B807&gt;=Input!$C$7),($B807&lt;=Input!$O$19)),Input!$O$18,0))+(IF(AND(($B807&gt;Input!$O$19),($B807&lt;=Input!$O$21)),Input!$O$20,0))</f>
        <v>0</v>
      </c>
    </row>
    <row r="808" customFormat="false" ht="12.8" hidden="false" customHeight="false" outlineLevel="0" collapsed="false">
      <c r="A808" s="76" t="n">
        <v>804</v>
      </c>
      <c r="B808" s="77" t="n">
        <f aca="false">EOMONTH(Input!$C$7,A808)</f>
        <v>67388</v>
      </c>
      <c r="C808" s="77"/>
      <c r="D808" s="78" t="n">
        <f aca="false">(IF(AND(($B808&gt;=Input!$C$7),($B808&lt;=Input!$O$11)),Input!$O$10,0))+(IF(AND(($B808&gt;Input!$O$11),($B808&lt;=Input!$O$13)),Input!$O$12,0))+(IF(AND(($B808&gt;=Input!$C$7),($B808&lt;=Input!$O$15)),Input!$O$14,0))+(IF(AND(($B808&gt;Input!$O$15),($B808&lt;=Input!$O$17)),Input!$O$16,0))+(IF(AND(($B808&gt;=Input!$C$7),($B808&lt;=Input!$O$19)),Input!$O$18,0))+(IF(AND(($B808&gt;Input!$O$19),($B808&lt;=Input!$O$21)),Input!$O$20,0))</f>
        <v>0</v>
      </c>
    </row>
    <row r="809" customFormat="false" ht="12.8" hidden="false" customHeight="false" outlineLevel="0" collapsed="false">
      <c r="A809" s="76" t="n">
        <v>805</v>
      </c>
      <c r="B809" s="77" t="n">
        <f aca="false">EOMONTH(Input!$C$7,A809)</f>
        <v>67419</v>
      </c>
      <c r="C809" s="77"/>
      <c r="D809" s="78" t="n">
        <f aca="false">(IF(AND(($B809&gt;=Input!$C$7),($B809&lt;=Input!$O$11)),Input!$O$10,0))+(IF(AND(($B809&gt;Input!$O$11),($B809&lt;=Input!$O$13)),Input!$O$12,0))+(IF(AND(($B809&gt;=Input!$C$7),($B809&lt;=Input!$O$15)),Input!$O$14,0))+(IF(AND(($B809&gt;Input!$O$15),($B809&lt;=Input!$O$17)),Input!$O$16,0))+(IF(AND(($B809&gt;=Input!$C$7),($B809&lt;=Input!$O$19)),Input!$O$18,0))+(IF(AND(($B809&gt;Input!$O$19),($B809&lt;=Input!$O$21)),Input!$O$20,0))</f>
        <v>0</v>
      </c>
    </row>
    <row r="810" customFormat="false" ht="12.8" hidden="false" customHeight="false" outlineLevel="0" collapsed="false">
      <c r="A810" s="76" t="n">
        <v>806</v>
      </c>
      <c r="B810" s="77" t="n">
        <f aca="false">EOMONTH(Input!$C$7,A810)</f>
        <v>67450</v>
      </c>
      <c r="C810" s="77"/>
      <c r="D810" s="78" t="n">
        <f aca="false">(IF(AND(($B810&gt;=Input!$C$7),($B810&lt;=Input!$O$11)),Input!$O$10,0))+(IF(AND(($B810&gt;Input!$O$11),($B810&lt;=Input!$O$13)),Input!$O$12,0))+(IF(AND(($B810&gt;=Input!$C$7),($B810&lt;=Input!$O$15)),Input!$O$14,0))+(IF(AND(($B810&gt;Input!$O$15),($B810&lt;=Input!$O$17)),Input!$O$16,0))+(IF(AND(($B810&gt;=Input!$C$7),($B810&lt;=Input!$O$19)),Input!$O$18,0))+(IF(AND(($B810&gt;Input!$O$19),($B810&lt;=Input!$O$21)),Input!$O$20,0))</f>
        <v>0</v>
      </c>
    </row>
    <row r="811" customFormat="false" ht="12.8" hidden="false" customHeight="false" outlineLevel="0" collapsed="false">
      <c r="A811" s="76" t="n">
        <v>807</v>
      </c>
      <c r="B811" s="77" t="n">
        <f aca="false">EOMONTH(Input!$C$7,A811)</f>
        <v>67480</v>
      </c>
      <c r="C811" s="77"/>
      <c r="D811" s="78" t="n">
        <f aca="false">(IF(AND(($B811&gt;=Input!$C$7),($B811&lt;=Input!$O$11)),Input!$O$10,0))+(IF(AND(($B811&gt;Input!$O$11),($B811&lt;=Input!$O$13)),Input!$O$12,0))+(IF(AND(($B811&gt;=Input!$C$7),($B811&lt;=Input!$O$15)),Input!$O$14,0))+(IF(AND(($B811&gt;Input!$O$15),($B811&lt;=Input!$O$17)),Input!$O$16,0))+(IF(AND(($B811&gt;=Input!$C$7),($B811&lt;=Input!$O$19)),Input!$O$18,0))+(IF(AND(($B811&gt;Input!$O$19),($B811&lt;=Input!$O$21)),Input!$O$20,0))</f>
        <v>0</v>
      </c>
    </row>
    <row r="812" customFormat="false" ht="12.8" hidden="false" customHeight="false" outlineLevel="0" collapsed="false">
      <c r="A812" s="76" t="n">
        <v>808</v>
      </c>
      <c r="B812" s="77" t="n">
        <f aca="false">EOMONTH(Input!$C$7,A812)</f>
        <v>67511</v>
      </c>
      <c r="C812" s="77"/>
      <c r="D812" s="78" t="n">
        <f aca="false">(IF(AND(($B812&gt;=Input!$C$7),($B812&lt;=Input!$O$11)),Input!$O$10,0))+(IF(AND(($B812&gt;Input!$O$11),($B812&lt;=Input!$O$13)),Input!$O$12,0))+(IF(AND(($B812&gt;=Input!$C$7),($B812&lt;=Input!$O$15)),Input!$O$14,0))+(IF(AND(($B812&gt;Input!$O$15),($B812&lt;=Input!$O$17)),Input!$O$16,0))+(IF(AND(($B812&gt;=Input!$C$7),($B812&lt;=Input!$O$19)),Input!$O$18,0))+(IF(AND(($B812&gt;Input!$O$19),($B812&lt;=Input!$O$21)),Input!$O$20,0))</f>
        <v>0</v>
      </c>
    </row>
    <row r="813" customFormat="false" ht="12.8" hidden="false" customHeight="false" outlineLevel="0" collapsed="false">
      <c r="A813" s="76" t="n">
        <v>809</v>
      </c>
      <c r="B813" s="77" t="n">
        <f aca="false">EOMONTH(Input!$C$7,A813)</f>
        <v>67541</v>
      </c>
      <c r="C813" s="77"/>
      <c r="D813" s="78" t="n">
        <f aca="false">(IF(AND(($B813&gt;=Input!$C$7),($B813&lt;=Input!$O$11)),Input!$O$10,0))+(IF(AND(($B813&gt;Input!$O$11),($B813&lt;=Input!$O$13)),Input!$O$12,0))+(IF(AND(($B813&gt;=Input!$C$7),($B813&lt;=Input!$O$15)),Input!$O$14,0))+(IF(AND(($B813&gt;Input!$O$15),($B813&lt;=Input!$O$17)),Input!$O$16,0))+(IF(AND(($B813&gt;=Input!$C$7),($B813&lt;=Input!$O$19)),Input!$O$18,0))+(IF(AND(($B813&gt;Input!$O$19),($B813&lt;=Input!$O$21)),Input!$O$20,0))</f>
        <v>0</v>
      </c>
    </row>
    <row r="814" customFormat="false" ht="12.8" hidden="false" customHeight="false" outlineLevel="0" collapsed="false">
      <c r="A814" s="76" t="n">
        <v>810</v>
      </c>
      <c r="B814" s="77" t="n">
        <f aca="false">EOMONTH(Input!$C$7,A814)</f>
        <v>67572</v>
      </c>
      <c r="C814" s="77"/>
      <c r="D814" s="78" t="n">
        <f aca="false">(IF(AND(($B814&gt;=Input!$C$7),($B814&lt;=Input!$O$11)),Input!$O$10,0))+(IF(AND(($B814&gt;Input!$O$11),($B814&lt;=Input!$O$13)),Input!$O$12,0))+(IF(AND(($B814&gt;=Input!$C$7),($B814&lt;=Input!$O$15)),Input!$O$14,0))+(IF(AND(($B814&gt;Input!$O$15),($B814&lt;=Input!$O$17)),Input!$O$16,0))+(IF(AND(($B814&gt;=Input!$C$7),($B814&lt;=Input!$O$19)),Input!$O$18,0))+(IF(AND(($B814&gt;Input!$O$19),($B814&lt;=Input!$O$21)),Input!$O$20,0))</f>
        <v>0</v>
      </c>
    </row>
    <row r="815" customFormat="false" ht="12.8" hidden="false" customHeight="false" outlineLevel="0" collapsed="false">
      <c r="A815" s="76" t="n">
        <v>811</v>
      </c>
      <c r="B815" s="77" t="n">
        <f aca="false">EOMONTH(Input!$C$7,A815)</f>
        <v>67603</v>
      </c>
      <c r="C815" s="77"/>
      <c r="D815" s="78" t="n">
        <f aca="false">(IF(AND(($B815&gt;=Input!$C$7),($B815&lt;=Input!$O$11)),Input!$O$10,0))+(IF(AND(($B815&gt;Input!$O$11),($B815&lt;=Input!$O$13)),Input!$O$12,0))+(IF(AND(($B815&gt;=Input!$C$7),($B815&lt;=Input!$O$15)),Input!$O$14,0))+(IF(AND(($B815&gt;Input!$O$15),($B815&lt;=Input!$O$17)),Input!$O$16,0))+(IF(AND(($B815&gt;=Input!$C$7),($B815&lt;=Input!$O$19)),Input!$O$18,0))+(IF(AND(($B815&gt;Input!$O$19),($B815&lt;=Input!$O$21)),Input!$O$20,0))</f>
        <v>0</v>
      </c>
    </row>
    <row r="816" customFormat="false" ht="12.8" hidden="false" customHeight="false" outlineLevel="0" collapsed="false">
      <c r="A816" s="76" t="n">
        <v>812</v>
      </c>
      <c r="B816" s="77" t="n">
        <f aca="false">EOMONTH(Input!$C$7,A816)</f>
        <v>67631</v>
      </c>
      <c r="C816" s="77"/>
      <c r="D816" s="78" t="n">
        <f aca="false">(IF(AND(($B816&gt;=Input!$C$7),($B816&lt;=Input!$O$11)),Input!$O$10,0))+(IF(AND(($B816&gt;Input!$O$11),($B816&lt;=Input!$O$13)),Input!$O$12,0))+(IF(AND(($B816&gt;=Input!$C$7),($B816&lt;=Input!$O$15)),Input!$O$14,0))+(IF(AND(($B816&gt;Input!$O$15),($B816&lt;=Input!$O$17)),Input!$O$16,0))+(IF(AND(($B816&gt;=Input!$C$7),($B816&lt;=Input!$O$19)),Input!$O$18,0))+(IF(AND(($B816&gt;Input!$O$19),($B816&lt;=Input!$O$21)),Input!$O$20,0))</f>
        <v>0</v>
      </c>
    </row>
    <row r="817" customFormat="false" ht="12.8" hidden="false" customHeight="false" outlineLevel="0" collapsed="false">
      <c r="A817" s="76" t="n">
        <v>813</v>
      </c>
      <c r="B817" s="77" t="n">
        <f aca="false">EOMONTH(Input!$C$7,A817)</f>
        <v>67662</v>
      </c>
      <c r="C817" s="77"/>
      <c r="D817" s="78" t="n">
        <f aca="false">(IF(AND(($B817&gt;=Input!$C$7),($B817&lt;=Input!$O$11)),Input!$O$10,0))+(IF(AND(($B817&gt;Input!$O$11),($B817&lt;=Input!$O$13)),Input!$O$12,0))+(IF(AND(($B817&gt;=Input!$C$7),($B817&lt;=Input!$O$15)),Input!$O$14,0))+(IF(AND(($B817&gt;Input!$O$15),($B817&lt;=Input!$O$17)),Input!$O$16,0))+(IF(AND(($B817&gt;=Input!$C$7),($B817&lt;=Input!$O$19)),Input!$O$18,0))+(IF(AND(($B817&gt;Input!$O$19),($B817&lt;=Input!$O$21)),Input!$O$20,0))</f>
        <v>0</v>
      </c>
    </row>
    <row r="818" customFormat="false" ht="12.8" hidden="false" customHeight="false" outlineLevel="0" collapsed="false">
      <c r="A818" s="76" t="n">
        <v>814</v>
      </c>
      <c r="B818" s="77" t="n">
        <f aca="false">EOMONTH(Input!$C$7,A818)</f>
        <v>67692</v>
      </c>
      <c r="C818" s="77"/>
      <c r="D818" s="78" t="n">
        <f aca="false">(IF(AND(($B818&gt;=Input!$C$7),($B818&lt;=Input!$O$11)),Input!$O$10,0))+(IF(AND(($B818&gt;Input!$O$11),($B818&lt;=Input!$O$13)),Input!$O$12,0))+(IF(AND(($B818&gt;=Input!$C$7),($B818&lt;=Input!$O$15)),Input!$O$14,0))+(IF(AND(($B818&gt;Input!$O$15),($B818&lt;=Input!$O$17)),Input!$O$16,0))+(IF(AND(($B818&gt;=Input!$C$7),($B818&lt;=Input!$O$19)),Input!$O$18,0))+(IF(AND(($B818&gt;Input!$O$19),($B818&lt;=Input!$O$21)),Input!$O$20,0))</f>
        <v>0</v>
      </c>
    </row>
    <row r="819" customFormat="false" ht="12.8" hidden="false" customHeight="false" outlineLevel="0" collapsed="false">
      <c r="A819" s="76" t="n">
        <v>815</v>
      </c>
      <c r="B819" s="77" t="n">
        <f aca="false">EOMONTH(Input!$C$7,A819)</f>
        <v>67723</v>
      </c>
      <c r="C819" s="77"/>
      <c r="D819" s="78" t="n">
        <f aca="false">(IF(AND(($B819&gt;=Input!$C$7),($B819&lt;=Input!$O$11)),Input!$O$10,0))+(IF(AND(($B819&gt;Input!$O$11),($B819&lt;=Input!$O$13)),Input!$O$12,0))+(IF(AND(($B819&gt;=Input!$C$7),($B819&lt;=Input!$O$15)),Input!$O$14,0))+(IF(AND(($B819&gt;Input!$O$15),($B819&lt;=Input!$O$17)),Input!$O$16,0))+(IF(AND(($B819&gt;=Input!$C$7),($B819&lt;=Input!$O$19)),Input!$O$18,0))+(IF(AND(($B819&gt;Input!$O$19),($B819&lt;=Input!$O$21)),Input!$O$20,0))</f>
        <v>0</v>
      </c>
    </row>
    <row r="820" customFormat="false" ht="12.8" hidden="false" customHeight="false" outlineLevel="0" collapsed="false">
      <c r="A820" s="76" t="n">
        <v>816</v>
      </c>
      <c r="B820" s="77" t="n">
        <f aca="false">EOMONTH(Input!$C$7,A820)</f>
        <v>67753</v>
      </c>
      <c r="C820" s="77"/>
      <c r="D820" s="78" t="n">
        <f aca="false">(IF(AND(($B820&gt;=Input!$C$7),($B820&lt;=Input!$O$11)),Input!$O$10,0))+(IF(AND(($B820&gt;Input!$O$11),($B820&lt;=Input!$O$13)),Input!$O$12,0))+(IF(AND(($B820&gt;=Input!$C$7),($B820&lt;=Input!$O$15)),Input!$O$14,0))+(IF(AND(($B820&gt;Input!$O$15),($B820&lt;=Input!$O$17)),Input!$O$16,0))+(IF(AND(($B820&gt;=Input!$C$7),($B820&lt;=Input!$O$19)),Input!$O$18,0))+(IF(AND(($B820&gt;Input!$O$19),($B820&lt;=Input!$O$21)),Input!$O$20,0))</f>
        <v>0</v>
      </c>
    </row>
    <row r="821" customFormat="false" ht="12.8" hidden="false" customHeight="false" outlineLevel="0" collapsed="false">
      <c r="A821" s="76" t="n">
        <v>817</v>
      </c>
      <c r="B821" s="77" t="n">
        <f aca="false">EOMONTH(Input!$C$7,A821)</f>
        <v>67784</v>
      </c>
      <c r="C821" s="77"/>
      <c r="D821" s="78" t="n">
        <f aca="false">(IF(AND(($B821&gt;=Input!$C$7),($B821&lt;=Input!$O$11)),Input!$O$10,0))+(IF(AND(($B821&gt;Input!$O$11),($B821&lt;=Input!$O$13)),Input!$O$12,0))+(IF(AND(($B821&gt;=Input!$C$7),($B821&lt;=Input!$O$15)),Input!$O$14,0))+(IF(AND(($B821&gt;Input!$O$15),($B821&lt;=Input!$O$17)),Input!$O$16,0))+(IF(AND(($B821&gt;=Input!$C$7),($B821&lt;=Input!$O$19)),Input!$O$18,0))+(IF(AND(($B821&gt;Input!$O$19),($B821&lt;=Input!$O$21)),Input!$O$20,0))</f>
        <v>0</v>
      </c>
    </row>
    <row r="822" customFormat="false" ht="12.8" hidden="false" customHeight="false" outlineLevel="0" collapsed="false">
      <c r="A822" s="76" t="n">
        <v>818</v>
      </c>
      <c r="B822" s="77" t="n">
        <f aca="false">EOMONTH(Input!$C$7,A822)</f>
        <v>67815</v>
      </c>
      <c r="C822" s="77"/>
      <c r="D822" s="78" t="n">
        <f aca="false">(IF(AND(($B822&gt;=Input!$C$7),($B822&lt;=Input!$O$11)),Input!$O$10,0))+(IF(AND(($B822&gt;Input!$O$11),($B822&lt;=Input!$O$13)),Input!$O$12,0))+(IF(AND(($B822&gt;=Input!$C$7),($B822&lt;=Input!$O$15)),Input!$O$14,0))+(IF(AND(($B822&gt;Input!$O$15),($B822&lt;=Input!$O$17)),Input!$O$16,0))+(IF(AND(($B822&gt;=Input!$C$7),($B822&lt;=Input!$O$19)),Input!$O$18,0))+(IF(AND(($B822&gt;Input!$O$19),($B822&lt;=Input!$O$21)),Input!$O$20,0))</f>
        <v>0</v>
      </c>
    </row>
    <row r="823" customFormat="false" ht="12.8" hidden="false" customHeight="false" outlineLevel="0" collapsed="false">
      <c r="A823" s="76" t="n">
        <v>819</v>
      </c>
      <c r="B823" s="77" t="n">
        <f aca="false">EOMONTH(Input!$C$7,A823)</f>
        <v>67845</v>
      </c>
      <c r="C823" s="77"/>
      <c r="D823" s="78" t="n">
        <f aca="false">(IF(AND(($B823&gt;=Input!$C$7),($B823&lt;=Input!$O$11)),Input!$O$10,0))+(IF(AND(($B823&gt;Input!$O$11),($B823&lt;=Input!$O$13)),Input!$O$12,0))+(IF(AND(($B823&gt;=Input!$C$7),($B823&lt;=Input!$O$15)),Input!$O$14,0))+(IF(AND(($B823&gt;Input!$O$15),($B823&lt;=Input!$O$17)),Input!$O$16,0))+(IF(AND(($B823&gt;=Input!$C$7),($B823&lt;=Input!$O$19)),Input!$O$18,0))+(IF(AND(($B823&gt;Input!$O$19),($B823&lt;=Input!$O$21)),Input!$O$20,0))</f>
        <v>0</v>
      </c>
    </row>
    <row r="824" customFormat="false" ht="12.8" hidden="false" customHeight="false" outlineLevel="0" collapsed="false">
      <c r="A824" s="76" t="n">
        <v>820</v>
      </c>
      <c r="B824" s="77" t="n">
        <f aca="false">EOMONTH(Input!$C$7,A824)</f>
        <v>67876</v>
      </c>
      <c r="C824" s="77"/>
      <c r="D824" s="78" t="n">
        <f aca="false">(IF(AND(($B824&gt;=Input!$C$7),($B824&lt;=Input!$O$11)),Input!$O$10,0))+(IF(AND(($B824&gt;Input!$O$11),($B824&lt;=Input!$O$13)),Input!$O$12,0))+(IF(AND(($B824&gt;=Input!$C$7),($B824&lt;=Input!$O$15)),Input!$O$14,0))+(IF(AND(($B824&gt;Input!$O$15),($B824&lt;=Input!$O$17)),Input!$O$16,0))+(IF(AND(($B824&gt;=Input!$C$7),($B824&lt;=Input!$O$19)),Input!$O$18,0))+(IF(AND(($B824&gt;Input!$O$19),($B824&lt;=Input!$O$21)),Input!$O$20,0))</f>
        <v>0</v>
      </c>
    </row>
    <row r="825" customFormat="false" ht="12.8" hidden="false" customHeight="false" outlineLevel="0" collapsed="false">
      <c r="A825" s="76" t="n">
        <v>821</v>
      </c>
      <c r="B825" s="77" t="n">
        <f aca="false">EOMONTH(Input!$C$7,A825)</f>
        <v>67906</v>
      </c>
      <c r="C825" s="77"/>
      <c r="D825" s="78" t="n">
        <f aca="false">(IF(AND(($B825&gt;=Input!$C$7),($B825&lt;=Input!$O$11)),Input!$O$10,0))+(IF(AND(($B825&gt;Input!$O$11),($B825&lt;=Input!$O$13)),Input!$O$12,0))+(IF(AND(($B825&gt;=Input!$C$7),($B825&lt;=Input!$O$15)),Input!$O$14,0))+(IF(AND(($B825&gt;Input!$O$15),($B825&lt;=Input!$O$17)),Input!$O$16,0))+(IF(AND(($B825&gt;=Input!$C$7),($B825&lt;=Input!$O$19)),Input!$O$18,0))+(IF(AND(($B825&gt;Input!$O$19),($B825&lt;=Input!$O$21)),Input!$O$20,0))</f>
        <v>0</v>
      </c>
    </row>
    <row r="826" customFormat="false" ht="12.8" hidden="false" customHeight="false" outlineLevel="0" collapsed="false">
      <c r="A826" s="76" t="n">
        <v>822</v>
      </c>
      <c r="B826" s="77" t="n">
        <f aca="false">EOMONTH(Input!$C$7,A826)</f>
        <v>67937</v>
      </c>
      <c r="C826" s="77"/>
      <c r="D826" s="78" t="n">
        <f aca="false">(IF(AND(($B826&gt;=Input!$C$7),($B826&lt;=Input!$O$11)),Input!$O$10,0))+(IF(AND(($B826&gt;Input!$O$11),($B826&lt;=Input!$O$13)),Input!$O$12,0))+(IF(AND(($B826&gt;=Input!$C$7),($B826&lt;=Input!$O$15)),Input!$O$14,0))+(IF(AND(($B826&gt;Input!$O$15),($B826&lt;=Input!$O$17)),Input!$O$16,0))+(IF(AND(($B826&gt;=Input!$C$7),($B826&lt;=Input!$O$19)),Input!$O$18,0))+(IF(AND(($B826&gt;Input!$O$19),($B826&lt;=Input!$O$21)),Input!$O$20,0))</f>
        <v>0</v>
      </c>
    </row>
    <row r="827" customFormat="false" ht="12.8" hidden="false" customHeight="false" outlineLevel="0" collapsed="false">
      <c r="A827" s="76" t="n">
        <v>823</v>
      </c>
      <c r="B827" s="77" t="n">
        <f aca="false">EOMONTH(Input!$C$7,A827)</f>
        <v>67968</v>
      </c>
      <c r="C827" s="77"/>
      <c r="D827" s="78" t="n">
        <f aca="false">(IF(AND(($B827&gt;=Input!$C$7),($B827&lt;=Input!$O$11)),Input!$O$10,0))+(IF(AND(($B827&gt;Input!$O$11),($B827&lt;=Input!$O$13)),Input!$O$12,0))+(IF(AND(($B827&gt;=Input!$C$7),($B827&lt;=Input!$O$15)),Input!$O$14,0))+(IF(AND(($B827&gt;Input!$O$15),($B827&lt;=Input!$O$17)),Input!$O$16,0))+(IF(AND(($B827&gt;=Input!$C$7),($B827&lt;=Input!$O$19)),Input!$O$18,0))+(IF(AND(($B827&gt;Input!$O$19),($B827&lt;=Input!$O$21)),Input!$O$20,0))</f>
        <v>0</v>
      </c>
    </row>
    <row r="828" customFormat="false" ht="12.8" hidden="false" customHeight="false" outlineLevel="0" collapsed="false">
      <c r="A828" s="76" t="n">
        <v>824</v>
      </c>
      <c r="B828" s="77" t="n">
        <f aca="false">EOMONTH(Input!$C$7,A828)</f>
        <v>67996</v>
      </c>
      <c r="C828" s="77"/>
      <c r="D828" s="78" t="n">
        <f aca="false">(IF(AND(($B828&gt;=Input!$C$7),($B828&lt;=Input!$O$11)),Input!$O$10,0))+(IF(AND(($B828&gt;Input!$O$11),($B828&lt;=Input!$O$13)),Input!$O$12,0))+(IF(AND(($B828&gt;=Input!$C$7),($B828&lt;=Input!$O$15)),Input!$O$14,0))+(IF(AND(($B828&gt;Input!$O$15),($B828&lt;=Input!$O$17)),Input!$O$16,0))+(IF(AND(($B828&gt;=Input!$C$7),($B828&lt;=Input!$O$19)),Input!$O$18,0))+(IF(AND(($B828&gt;Input!$O$19),($B828&lt;=Input!$O$21)),Input!$O$20,0))</f>
        <v>0</v>
      </c>
    </row>
    <row r="829" customFormat="false" ht="12.8" hidden="false" customHeight="false" outlineLevel="0" collapsed="false">
      <c r="A829" s="76" t="n">
        <v>825</v>
      </c>
      <c r="B829" s="77" t="n">
        <f aca="false">EOMONTH(Input!$C$7,A829)</f>
        <v>68027</v>
      </c>
      <c r="C829" s="77"/>
      <c r="D829" s="78" t="n">
        <f aca="false">(IF(AND(($B829&gt;=Input!$C$7),($B829&lt;=Input!$O$11)),Input!$O$10,0))+(IF(AND(($B829&gt;Input!$O$11),($B829&lt;=Input!$O$13)),Input!$O$12,0))+(IF(AND(($B829&gt;=Input!$C$7),($B829&lt;=Input!$O$15)),Input!$O$14,0))+(IF(AND(($B829&gt;Input!$O$15),($B829&lt;=Input!$O$17)),Input!$O$16,0))+(IF(AND(($B829&gt;=Input!$C$7),($B829&lt;=Input!$O$19)),Input!$O$18,0))+(IF(AND(($B829&gt;Input!$O$19),($B829&lt;=Input!$O$21)),Input!$O$20,0))</f>
        <v>0</v>
      </c>
    </row>
    <row r="830" customFormat="false" ht="12.8" hidden="false" customHeight="false" outlineLevel="0" collapsed="false">
      <c r="A830" s="76" t="n">
        <v>826</v>
      </c>
      <c r="B830" s="77" t="n">
        <f aca="false">EOMONTH(Input!$C$7,A830)</f>
        <v>68057</v>
      </c>
      <c r="C830" s="77"/>
      <c r="D830" s="78" t="n">
        <f aca="false">(IF(AND(($B830&gt;=Input!$C$7),($B830&lt;=Input!$O$11)),Input!$O$10,0))+(IF(AND(($B830&gt;Input!$O$11),($B830&lt;=Input!$O$13)),Input!$O$12,0))+(IF(AND(($B830&gt;=Input!$C$7),($B830&lt;=Input!$O$15)),Input!$O$14,0))+(IF(AND(($B830&gt;Input!$O$15),($B830&lt;=Input!$O$17)),Input!$O$16,0))+(IF(AND(($B830&gt;=Input!$C$7),($B830&lt;=Input!$O$19)),Input!$O$18,0))+(IF(AND(($B830&gt;Input!$O$19),($B830&lt;=Input!$O$21)),Input!$O$20,0))</f>
        <v>0</v>
      </c>
    </row>
    <row r="831" customFormat="false" ht="12.8" hidden="false" customHeight="false" outlineLevel="0" collapsed="false">
      <c r="A831" s="76" t="n">
        <v>827</v>
      </c>
      <c r="B831" s="77" t="n">
        <f aca="false">EOMONTH(Input!$C$7,A831)</f>
        <v>68088</v>
      </c>
      <c r="C831" s="77"/>
      <c r="D831" s="78" t="n">
        <f aca="false">(IF(AND(($B831&gt;=Input!$C$7),($B831&lt;=Input!$O$11)),Input!$O$10,0))+(IF(AND(($B831&gt;Input!$O$11),($B831&lt;=Input!$O$13)),Input!$O$12,0))+(IF(AND(($B831&gt;=Input!$C$7),($B831&lt;=Input!$O$15)),Input!$O$14,0))+(IF(AND(($B831&gt;Input!$O$15),($B831&lt;=Input!$O$17)),Input!$O$16,0))+(IF(AND(($B831&gt;=Input!$C$7),($B831&lt;=Input!$O$19)),Input!$O$18,0))+(IF(AND(($B831&gt;Input!$O$19),($B831&lt;=Input!$O$21)),Input!$O$20,0))</f>
        <v>0</v>
      </c>
    </row>
    <row r="832" customFormat="false" ht="12.8" hidden="false" customHeight="false" outlineLevel="0" collapsed="false">
      <c r="A832" s="76" t="n">
        <v>828</v>
      </c>
      <c r="B832" s="77" t="n">
        <f aca="false">EOMONTH(Input!$C$7,A832)</f>
        <v>68118</v>
      </c>
      <c r="C832" s="77"/>
      <c r="D832" s="78" t="n">
        <f aca="false">(IF(AND(($B832&gt;=Input!$C$7),($B832&lt;=Input!$O$11)),Input!$O$10,0))+(IF(AND(($B832&gt;Input!$O$11),($B832&lt;=Input!$O$13)),Input!$O$12,0))+(IF(AND(($B832&gt;=Input!$C$7),($B832&lt;=Input!$O$15)),Input!$O$14,0))+(IF(AND(($B832&gt;Input!$O$15),($B832&lt;=Input!$O$17)),Input!$O$16,0))+(IF(AND(($B832&gt;=Input!$C$7),($B832&lt;=Input!$O$19)),Input!$O$18,0))+(IF(AND(($B832&gt;Input!$O$19),($B832&lt;=Input!$O$21)),Input!$O$20,0))</f>
        <v>0</v>
      </c>
    </row>
    <row r="833" customFormat="false" ht="12.8" hidden="false" customHeight="false" outlineLevel="0" collapsed="false">
      <c r="A833" s="76" t="n">
        <v>829</v>
      </c>
      <c r="B833" s="77" t="n">
        <f aca="false">EOMONTH(Input!$C$7,A833)</f>
        <v>68149</v>
      </c>
      <c r="C833" s="77"/>
      <c r="D833" s="78" t="n">
        <f aca="false">(IF(AND(($B833&gt;=Input!$C$7),($B833&lt;=Input!$O$11)),Input!$O$10,0))+(IF(AND(($B833&gt;Input!$O$11),($B833&lt;=Input!$O$13)),Input!$O$12,0))+(IF(AND(($B833&gt;=Input!$C$7),($B833&lt;=Input!$O$15)),Input!$O$14,0))+(IF(AND(($B833&gt;Input!$O$15),($B833&lt;=Input!$O$17)),Input!$O$16,0))+(IF(AND(($B833&gt;=Input!$C$7),($B833&lt;=Input!$O$19)),Input!$O$18,0))+(IF(AND(($B833&gt;Input!$O$19),($B833&lt;=Input!$O$21)),Input!$O$20,0))</f>
        <v>0</v>
      </c>
    </row>
    <row r="834" customFormat="false" ht="12.8" hidden="false" customHeight="false" outlineLevel="0" collapsed="false">
      <c r="A834" s="76" t="n">
        <v>830</v>
      </c>
      <c r="B834" s="77" t="n">
        <f aca="false">EOMONTH(Input!$C$7,A834)</f>
        <v>68180</v>
      </c>
      <c r="C834" s="77"/>
      <c r="D834" s="78" t="n">
        <f aca="false">(IF(AND(($B834&gt;=Input!$C$7),($B834&lt;=Input!$O$11)),Input!$O$10,0))+(IF(AND(($B834&gt;Input!$O$11),($B834&lt;=Input!$O$13)),Input!$O$12,0))+(IF(AND(($B834&gt;=Input!$C$7),($B834&lt;=Input!$O$15)),Input!$O$14,0))+(IF(AND(($B834&gt;Input!$O$15),($B834&lt;=Input!$O$17)),Input!$O$16,0))+(IF(AND(($B834&gt;=Input!$C$7),($B834&lt;=Input!$O$19)),Input!$O$18,0))+(IF(AND(($B834&gt;Input!$O$19),($B834&lt;=Input!$O$21)),Input!$O$20,0))</f>
        <v>0</v>
      </c>
    </row>
    <row r="835" customFormat="false" ht="12.8" hidden="false" customHeight="false" outlineLevel="0" collapsed="false">
      <c r="A835" s="76" t="n">
        <v>831</v>
      </c>
      <c r="B835" s="77" t="n">
        <f aca="false">EOMONTH(Input!$C$7,A835)</f>
        <v>68210</v>
      </c>
      <c r="C835" s="77"/>
      <c r="D835" s="78" t="n">
        <f aca="false">(IF(AND(($B835&gt;=Input!$C$7),($B835&lt;=Input!$O$11)),Input!$O$10,0))+(IF(AND(($B835&gt;Input!$O$11),($B835&lt;=Input!$O$13)),Input!$O$12,0))+(IF(AND(($B835&gt;=Input!$C$7),($B835&lt;=Input!$O$15)),Input!$O$14,0))+(IF(AND(($B835&gt;Input!$O$15),($B835&lt;=Input!$O$17)),Input!$O$16,0))+(IF(AND(($B835&gt;=Input!$C$7),($B835&lt;=Input!$O$19)),Input!$O$18,0))+(IF(AND(($B835&gt;Input!$O$19),($B835&lt;=Input!$O$21)),Input!$O$20,0))</f>
        <v>0</v>
      </c>
    </row>
    <row r="836" customFormat="false" ht="12.8" hidden="false" customHeight="false" outlineLevel="0" collapsed="false">
      <c r="A836" s="76" t="n">
        <v>832</v>
      </c>
      <c r="B836" s="77" t="n">
        <f aca="false">EOMONTH(Input!$C$7,A836)</f>
        <v>68241</v>
      </c>
      <c r="C836" s="77"/>
      <c r="D836" s="78" t="n">
        <f aca="false">(IF(AND(($B836&gt;=Input!$C$7),($B836&lt;=Input!$O$11)),Input!$O$10,0))+(IF(AND(($B836&gt;Input!$O$11),($B836&lt;=Input!$O$13)),Input!$O$12,0))+(IF(AND(($B836&gt;=Input!$C$7),($B836&lt;=Input!$O$15)),Input!$O$14,0))+(IF(AND(($B836&gt;Input!$O$15),($B836&lt;=Input!$O$17)),Input!$O$16,0))+(IF(AND(($B836&gt;=Input!$C$7),($B836&lt;=Input!$O$19)),Input!$O$18,0))+(IF(AND(($B836&gt;Input!$O$19),($B836&lt;=Input!$O$21)),Input!$O$20,0))</f>
        <v>0</v>
      </c>
    </row>
    <row r="837" customFormat="false" ht="12.8" hidden="false" customHeight="false" outlineLevel="0" collapsed="false">
      <c r="A837" s="76" t="n">
        <v>833</v>
      </c>
      <c r="B837" s="77" t="n">
        <f aca="false">EOMONTH(Input!$C$7,A837)</f>
        <v>68271</v>
      </c>
      <c r="C837" s="77"/>
      <c r="D837" s="78" t="n">
        <f aca="false">(IF(AND(($B837&gt;=Input!$C$7),($B837&lt;=Input!$O$11)),Input!$O$10,0))+(IF(AND(($B837&gt;Input!$O$11),($B837&lt;=Input!$O$13)),Input!$O$12,0))+(IF(AND(($B837&gt;=Input!$C$7),($B837&lt;=Input!$O$15)),Input!$O$14,0))+(IF(AND(($B837&gt;Input!$O$15),($B837&lt;=Input!$O$17)),Input!$O$16,0))+(IF(AND(($B837&gt;=Input!$C$7),($B837&lt;=Input!$O$19)),Input!$O$18,0))+(IF(AND(($B837&gt;Input!$O$19),($B837&lt;=Input!$O$21)),Input!$O$20,0))</f>
        <v>0</v>
      </c>
    </row>
    <row r="838" customFormat="false" ht="12.8" hidden="false" customHeight="false" outlineLevel="0" collapsed="false">
      <c r="A838" s="76" t="n">
        <v>834</v>
      </c>
      <c r="B838" s="77" t="n">
        <f aca="false">EOMONTH(Input!$C$7,A838)</f>
        <v>68302</v>
      </c>
      <c r="C838" s="77"/>
      <c r="D838" s="78" t="n">
        <f aca="false">(IF(AND(($B838&gt;=Input!$C$7),($B838&lt;=Input!$O$11)),Input!$O$10,0))+(IF(AND(($B838&gt;Input!$O$11),($B838&lt;=Input!$O$13)),Input!$O$12,0))+(IF(AND(($B838&gt;=Input!$C$7),($B838&lt;=Input!$O$15)),Input!$O$14,0))+(IF(AND(($B838&gt;Input!$O$15),($B838&lt;=Input!$O$17)),Input!$O$16,0))+(IF(AND(($B838&gt;=Input!$C$7),($B838&lt;=Input!$O$19)),Input!$O$18,0))+(IF(AND(($B838&gt;Input!$O$19),($B838&lt;=Input!$O$21)),Input!$O$20,0))</f>
        <v>0</v>
      </c>
    </row>
    <row r="839" customFormat="false" ht="12.8" hidden="false" customHeight="false" outlineLevel="0" collapsed="false">
      <c r="A839" s="76" t="n">
        <v>835</v>
      </c>
      <c r="B839" s="77" t="n">
        <f aca="false">EOMONTH(Input!$C$7,A839)</f>
        <v>68333</v>
      </c>
      <c r="C839" s="77"/>
      <c r="D839" s="78" t="n">
        <f aca="false">(IF(AND(($B839&gt;=Input!$C$7),($B839&lt;=Input!$O$11)),Input!$O$10,0))+(IF(AND(($B839&gt;Input!$O$11),($B839&lt;=Input!$O$13)),Input!$O$12,0))+(IF(AND(($B839&gt;=Input!$C$7),($B839&lt;=Input!$O$15)),Input!$O$14,0))+(IF(AND(($B839&gt;Input!$O$15),($B839&lt;=Input!$O$17)),Input!$O$16,0))+(IF(AND(($B839&gt;=Input!$C$7),($B839&lt;=Input!$O$19)),Input!$O$18,0))+(IF(AND(($B839&gt;Input!$O$19),($B839&lt;=Input!$O$21)),Input!$O$20,0))</f>
        <v>0</v>
      </c>
    </row>
    <row r="840" customFormat="false" ht="12.8" hidden="false" customHeight="false" outlineLevel="0" collapsed="false">
      <c r="A840" s="76" t="n">
        <v>836</v>
      </c>
      <c r="B840" s="77" t="n">
        <f aca="false">EOMONTH(Input!$C$7,A840)</f>
        <v>68361</v>
      </c>
      <c r="C840" s="77"/>
      <c r="D840" s="78" t="n">
        <f aca="false">(IF(AND(($B840&gt;=Input!$C$7),($B840&lt;=Input!$O$11)),Input!$O$10,0))+(IF(AND(($B840&gt;Input!$O$11),($B840&lt;=Input!$O$13)),Input!$O$12,0))+(IF(AND(($B840&gt;=Input!$C$7),($B840&lt;=Input!$O$15)),Input!$O$14,0))+(IF(AND(($B840&gt;Input!$O$15),($B840&lt;=Input!$O$17)),Input!$O$16,0))+(IF(AND(($B840&gt;=Input!$C$7),($B840&lt;=Input!$O$19)),Input!$O$18,0))+(IF(AND(($B840&gt;Input!$O$19),($B840&lt;=Input!$O$21)),Input!$O$20,0))</f>
        <v>0</v>
      </c>
    </row>
    <row r="841" customFormat="false" ht="12.8" hidden="false" customHeight="false" outlineLevel="0" collapsed="false">
      <c r="A841" s="76" t="n">
        <v>837</v>
      </c>
      <c r="B841" s="77" t="n">
        <f aca="false">EOMONTH(Input!$C$7,A841)</f>
        <v>68392</v>
      </c>
      <c r="C841" s="77"/>
      <c r="D841" s="78" t="n">
        <f aca="false">(IF(AND(($B841&gt;=Input!$C$7),($B841&lt;=Input!$O$11)),Input!$O$10,0))+(IF(AND(($B841&gt;Input!$O$11),($B841&lt;=Input!$O$13)),Input!$O$12,0))+(IF(AND(($B841&gt;=Input!$C$7),($B841&lt;=Input!$O$15)),Input!$O$14,0))+(IF(AND(($B841&gt;Input!$O$15),($B841&lt;=Input!$O$17)),Input!$O$16,0))+(IF(AND(($B841&gt;=Input!$C$7),($B841&lt;=Input!$O$19)),Input!$O$18,0))+(IF(AND(($B841&gt;Input!$O$19),($B841&lt;=Input!$O$21)),Input!$O$20,0))</f>
        <v>0</v>
      </c>
    </row>
    <row r="842" customFormat="false" ht="12.8" hidden="false" customHeight="false" outlineLevel="0" collapsed="false">
      <c r="A842" s="76" t="n">
        <v>838</v>
      </c>
      <c r="B842" s="77" t="n">
        <f aca="false">EOMONTH(Input!$C$7,A842)</f>
        <v>68422</v>
      </c>
      <c r="C842" s="77"/>
      <c r="D842" s="78" t="n">
        <f aca="false">(IF(AND(($B842&gt;=Input!$C$7),($B842&lt;=Input!$O$11)),Input!$O$10,0))+(IF(AND(($B842&gt;Input!$O$11),($B842&lt;=Input!$O$13)),Input!$O$12,0))+(IF(AND(($B842&gt;=Input!$C$7),($B842&lt;=Input!$O$15)),Input!$O$14,0))+(IF(AND(($B842&gt;Input!$O$15),($B842&lt;=Input!$O$17)),Input!$O$16,0))+(IF(AND(($B842&gt;=Input!$C$7),($B842&lt;=Input!$O$19)),Input!$O$18,0))+(IF(AND(($B842&gt;Input!$O$19),($B842&lt;=Input!$O$21)),Input!$O$20,0))</f>
        <v>0</v>
      </c>
    </row>
    <row r="843" customFormat="false" ht="12.8" hidden="false" customHeight="false" outlineLevel="0" collapsed="false">
      <c r="A843" s="76" t="n">
        <v>839</v>
      </c>
      <c r="B843" s="77" t="n">
        <f aca="false">EOMONTH(Input!$C$7,A843)</f>
        <v>68453</v>
      </c>
      <c r="C843" s="77"/>
      <c r="D843" s="78" t="n">
        <f aca="false">(IF(AND(($B843&gt;=Input!$C$7),($B843&lt;=Input!$O$11)),Input!$O$10,0))+(IF(AND(($B843&gt;Input!$O$11),($B843&lt;=Input!$O$13)),Input!$O$12,0))+(IF(AND(($B843&gt;=Input!$C$7),($B843&lt;=Input!$O$15)),Input!$O$14,0))+(IF(AND(($B843&gt;Input!$O$15),($B843&lt;=Input!$O$17)),Input!$O$16,0))+(IF(AND(($B843&gt;=Input!$C$7),($B843&lt;=Input!$O$19)),Input!$O$18,0))+(IF(AND(($B843&gt;Input!$O$19),($B843&lt;=Input!$O$21)),Input!$O$20,0))</f>
        <v>0</v>
      </c>
    </row>
    <row r="844" customFormat="false" ht="12.8" hidden="false" customHeight="false" outlineLevel="0" collapsed="false">
      <c r="A844" s="76" t="n">
        <v>840</v>
      </c>
      <c r="B844" s="77" t="n">
        <f aca="false">EOMONTH(Input!$C$7,A844)</f>
        <v>68483</v>
      </c>
      <c r="C844" s="77"/>
      <c r="D844" s="78" t="n">
        <f aca="false">(IF(AND(($B844&gt;=Input!$C$7),($B844&lt;=Input!$O$11)),Input!$O$10,0))+(IF(AND(($B844&gt;Input!$O$11),($B844&lt;=Input!$O$13)),Input!$O$12,0))+(IF(AND(($B844&gt;=Input!$C$7),($B844&lt;=Input!$O$15)),Input!$O$14,0))+(IF(AND(($B844&gt;Input!$O$15),($B844&lt;=Input!$O$17)),Input!$O$16,0))+(IF(AND(($B844&gt;=Input!$C$7),($B844&lt;=Input!$O$19)),Input!$O$18,0))+(IF(AND(($B844&gt;Input!$O$19),($B844&lt;=Input!$O$21)),Input!$O$20,0))</f>
        <v>0</v>
      </c>
    </row>
    <row r="845" customFormat="false" ht="12.8" hidden="false" customHeight="false" outlineLevel="0" collapsed="false">
      <c r="A845" s="76" t="n">
        <v>841</v>
      </c>
      <c r="B845" s="77" t="n">
        <f aca="false">EOMONTH(Input!$C$7,A845)</f>
        <v>68514</v>
      </c>
      <c r="C845" s="77"/>
      <c r="D845" s="78" t="n">
        <f aca="false">(IF(AND(($B845&gt;=Input!$C$7),($B845&lt;=Input!$O$11)),Input!$O$10,0))+(IF(AND(($B845&gt;Input!$O$11),($B845&lt;=Input!$O$13)),Input!$O$12,0))+(IF(AND(($B845&gt;=Input!$C$7),($B845&lt;=Input!$O$15)),Input!$O$14,0))+(IF(AND(($B845&gt;Input!$O$15),($B845&lt;=Input!$O$17)),Input!$O$16,0))+(IF(AND(($B845&gt;=Input!$C$7),($B845&lt;=Input!$O$19)),Input!$O$18,0))+(IF(AND(($B845&gt;Input!$O$19),($B845&lt;=Input!$O$21)),Input!$O$20,0))</f>
        <v>0</v>
      </c>
    </row>
    <row r="846" customFormat="false" ht="12.8" hidden="false" customHeight="false" outlineLevel="0" collapsed="false">
      <c r="A846" s="76" t="n">
        <v>842</v>
      </c>
      <c r="B846" s="77" t="n">
        <f aca="false">EOMONTH(Input!$C$7,A846)</f>
        <v>68545</v>
      </c>
      <c r="C846" s="77"/>
      <c r="D846" s="78" t="n">
        <f aca="false">(IF(AND(($B846&gt;=Input!$C$7),($B846&lt;=Input!$O$11)),Input!$O$10,0))+(IF(AND(($B846&gt;Input!$O$11),($B846&lt;=Input!$O$13)),Input!$O$12,0))+(IF(AND(($B846&gt;=Input!$C$7),($B846&lt;=Input!$O$15)),Input!$O$14,0))+(IF(AND(($B846&gt;Input!$O$15),($B846&lt;=Input!$O$17)),Input!$O$16,0))+(IF(AND(($B846&gt;=Input!$C$7),($B846&lt;=Input!$O$19)),Input!$O$18,0))+(IF(AND(($B846&gt;Input!$O$19),($B846&lt;=Input!$O$21)),Input!$O$20,0))</f>
        <v>0</v>
      </c>
    </row>
    <row r="847" customFormat="false" ht="12.8" hidden="false" customHeight="false" outlineLevel="0" collapsed="false">
      <c r="A847" s="76" t="n">
        <v>843</v>
      </c>
      <c r="B847" s="77" t="n">
        <f aca="false">EOMONTH(Input!$C$7,A847)</f>
        <v>68575</v>
      </c>
      <c r="C847" s="77"/>
      <c r="D847" s="78" t="n">
        <f aca="false">(IF(AND(($B847&gt;=Input!$C$7),($B847&lt;=Input!$O$11)),Input!$O$10,0))+(IF(AND(($B847&gt;Input!$O$11),($B847&lt;=Input!$O$13)),Input!$O$12,0))+(IF(AND(($B847&gt;=Input!$C$7),($B847&lt;=Input!$O$15)),Input!$O$14,0))+(IF(AND(($B847&gt;Input!$O$15),($B847&lt;=Input!$O$17)),Input!$O$16,0))+(IF(AND(($B847&gt;=Input!$C$7),($B847&lt;=Input!$O$19)),Input!$O$18,0))+(IF(AND(($B847&gt;Input!$O$19),($B847&lt;=Input!$O$21)),Input!$O$20,0))</f>
        <v>0</v>
      </c>
    </row>
    <row r="848" customFormat="false" ht="12.8" hidden="false" customHeight="false" outlineLevel="0" collapsed="false">
      <c r="A848" s="76" t="n">
        <v>844</v>
      </c>
      <c r="B848" s="77" t="n">
        <f aca="false">EOMONTH(Input!$C$7,A848)</f>
        <v>68606</v>
      </c>
      <c r="C848" s="77"/>
      <c r="D848" s="78" t="n">
        <f aca="false">(IF(AND(($B848&gt;=Input!$C$7),($B848&lt;=Input!$O$11)),Input!$O$10,0))+(IF(AND(($B848&gt;Input!$O$11),($B848&lt;=Input!$O$13)),Input!$O$12,0))+(IF(AND(($B848&gt;=Input!$C$7),($B848&lt;=Input!$O$15)),Input!$O$14,0))+(IF(AND(($B848&gt;Input!$O$15),($B848&lt;=Input!$O$17)),Input!$O$16,0))+(IF(AND(($B848&gt;=Input!$C$7),($B848&lt;=Input!$O$19)),Input!$O$18,0))+(IF(AND(($B848&gt;Input!$O$19),($B848&lt;=Input!$O$21)),Input!$O$20,0))</f>
        <v>0</v>
      </c>
    </row>
    <row r="849" customFormat="false" ht="12.8" hidden="false" customHeight="false" outlineLevel="0" collapsed="false">
      <c r="A849" s="76" t="n">
        <v>845</v>
      </c>
      <c r="B849" s="77" t="n">
        <f aca="false">EOMONTH(Input!$C$7,A849)</f>
        <v>68636</v>
      </c>
      <c r="C849" s="77"/>
      <c r="D849" s="78" t="n">
        <f aca="false">(IF(AND(($B849&gt;=Input!$C$7),($B849&lt;=Input!$O$11)),Input!$O$10,0))+(IF(AND(($B849&gt;Input!$O$11),($B849&lt;=Input!$O$13)),Input!$O$12,0))+(IF(AND(($B849&gt;=Input!$C$7),($B849&lt;=Input!$O$15)),Input!$O$14,0))+(IF(AND(($B849&gt;Input!$O$15),($B849&lt;=Input!$O$17)),Input!$O$16,0))+(IF(AND(($B849&gt;=Input!$C$7),($B849&lt;=Input!$O$19)),Input!$O$18,0))+(IF(AND(($B849&gt;Input!$O$19),($B849&lt;=Input!$O$21)),Input!$O$20,0))</f>
        <v>0</v>
      </c>
    </row>
    <row r="850" customFormat="false" ht="12.8" hidden="false" customHeight="false" outlineLevel="0" collapsed="false">
      <c r="A850" s="76" t="n">
        <v>846</v>
      </c>
      <c r="B850" s="77" t="n">
        <f aca="false">EOMONTH(Input!$C$7,A850)</f>
        <v>68667</v>
      </c>
      <c r="C850" s="77"/>
      <c r="D850" s="78" t="n">
        <f aca="false">(IF(AND(($B850&gt;=Input!$C$7),($B850&lt;=Input!$O$11)),Input!$O$10,0))+(IF(AND(($B850&gt;Input!$O$11),($B850&lt;=Input!$O$13)),Input!$O$12,0))+(IF(AND(($B850&gt;=Input!$C$7),($B850&lt;=Input!$O$15)),Input!$O$14,0))+(IF(AND(($B850&gt;Input!$O$15),($B850&lt;=Input!$O$17)),Input!$O$16,0))+(IF(AND(($B850&gt;=Input!$C$7),($B850&lt;=Input!$O$19)),Input!$O$18,0))+(IF(AND(($B850&gt;Input!$O$19),($B850&lt;=Input!$O$21)),Input!$O$20,0))</f>
        <v>0</v>
      </c>
    </row>
    <row r="851" customFormat="false" ht="12.8" hidden="false" customHeight="false" outlineLevel="0" collapsed="false">
      <c r="A851" s="76" t="n">
        <v>847</v>
      </c>
      <c r="B851" s="77" t="n">
        <f aca="false">EOMONTH(Input!$C$7,A851)</f>
        <v>68698</v>
      </c>
      <c r="C851" s="77"/>
      <c r="D851" s="78" t="n">
        <f aca="false">(IF(AND(($B851&gt;=Input!$C$7),($B851&lt;=Input!$O$11)),Input!$O$10,0))+(IF(AND(($B851&gt;Input!$O$11),($B851&lt;=Input!$O$13)),Input!$O$12,0))+(IF(AND(($B851&gt;=Input!$C$7),($B851&lt;=Input!$O$15)),Input!$O$14,0))+(IF(AND(($B851&gt;Input!$O$15),($B851&lt;=Input!$O$17)),Input!$O$16,0))+(IF(AND(($B851&gt;=Input!$C$7),($B851&lt;=Input!$O$19)),Input!$O$18,0))+(IF(AND(($B851&gt;Input!$O$19),($B851&lt;=Input!$O$21)),Input!$O$20,0))</f>
        <v>0</v>
      </c>
    </row>
    <row r="852" customFormat="false" ht="12.8" hidden="false" customHeight="false" outlineLevel="0" collapsed="false">
      <c r="A852" s="76" t="n">
        <v>848</v>
      </c>
      <c r="B852" s="77" t="n">
        <f aca="false">EOMONTH(Input!$C$7,A852)</f>
        <v>68727</v>
      </c>
      <c r="C852" s="77"/>
      <c r="D852" s="78" t="n">
        <f aca="false">(IF(AND(($B852&gt;=Input!$C$7),($B852&lt;=Input!$O$11)),Input!$O$10,0))+(IF(AND(($B852&gt;Input!$O$11),($B852&lt;=Input!$O$13)),Input!$O$12,0))+(IF(AND(($B852&gt;=Input!$C$7),($B852&lt;=Input!$O$15)),Input!$O$14,0))+(IF(AND(($B852&gt;Input!$O$15),($B852&lt;=Input!$O$17)),Input!$O$16,0))+(IF(AND(($B852&gt;=Input!$C$7),($B852&lt;=Input!$O$19)),Input!$O$18,0))+(IF(AND(($B852&gt;Input!$O$19),($B852&lt;=Input!$O$21)),Input!$O$20,0))</f>
        <v>0</v>
      </c>
    </row>
    <row r="853" customFormat="false" ht="12.8" hidden="false" customHeight="false" outlineLevel="0" collapsed="false">
      <c r="A853" s="76" t="n">
        <v>849</v>
      </c>
      <c r="B853" s="77" t="n">
        <f aca="false">EOMONTH(Input!$C$7,A853)</f>
        <v>68758</v>
      </c>
      <c r="C853" s="77"/>
      <c r="D853" s="78" t="n">
        <f aca="false">(IF(AND(($B853&gt;=Input!$C$7),($B853&lt;=Input!$O$11)),Input!$O$10,0))+(IF(AND(($B853&gt;Input!$O$11),($B853&lt;=Input!$O$13)),Input!$O$12,0))+(IF(AND(($B853&gt;=Input!$C$7),($B853&lt;=Input!$O$15)),Input!$O$14,0))+(IF(AND(($B853&gt;Input!$O$15),($B853&lt;=Input!$O$17)),Input!$O$16,0))+(IF(AND(($B853&gt;=Input!$C$7),($B853&lt;=Input!$O$19)),Input!$O$18,0))+(IF(AND(($B853&gt;Input!$O$19),($B853&lt;=Input!$O$21)),Input!$O$20,0))</f>
        <v>0</v>
      </c>
    </row>
    <row r="854" customFormat="false" ht="12.8" hidden="false" customHeight="false" outlineLevel="0" collapsed="false">
      <c r="A854" s="76" t="n">
        <v>850</v>
      </c>
      <c r="B854" s="77" t="n">
        <f aca="false">EOMONTH(Input!$C$7,A854)</f>
        <v>68788</v>
      </c>
      <c r="C854" s="77"/>
      <c r="D854" s="78" t="n">
        <f aca="false">(IF(AND(($B854&gt;=Input!$C$7),($B854&lt;=Input!$O$11)),Input!$O$10,0))+(IF(AND(($B854&gt;Input!$O$11),($B854&lt;=Input!$O$13)),Input!$O$12,0))+(IF(AND(($B854&gt;=Input!$C$7),($B854&lt;=Input!$O$15)),Input!$O$14,0))+(IF(AND(($B854&gt;Input!$O$15),($B854&lt;=Input!$O$17)),Input!$O$16,0))+(IF(AND(($B854&gt;=Input!$C$7),($B854&lt;=Input!$O$19)),Input!$O$18,0))+(IF(AND(($B854&gt;Input!$O$19),($B854&lt;=Input!$O$21)),Input!$O$20,0))</f>
        <v>0</v>
      </c>
    </row>
    <row r="855" customFormat="false" ht="12.8" hidden="false" customHeight="false" outlineLevel="0" collapsed="false">
      <c r="A855" s="76" t="n">
        <v>851</v>
      </c>
      <c r="B855" s="77" t="n">
        <f aca="false">EOMONTH(Input!$C$7,A855)</f>
        <v>68819</v>
      </c>
      <c r="C855" s="77"/>
      <c r="D855" s="78" t="n">
        <f aca="false">(IF(AND(($B855&gt;=Input!$C$7),($B855&lt;=Input!$O$11)),Input!$O$10,0))+(IF(AND(($B855&gt;Input!$O$11),($B855&lt;=Input!$O$13)),Input!$O$12,0))+(IF(AND(($B855&gt;=Input!$C$7),($B855&lt;=Input!$O$15)),Input!$O$14,0))+(IF(AND(($B855&gt;Input!$O$15),($B855&lt;=Input!$O$17)),Input!$O$16,0))+(IF(AND(($B855&gt;=Input!$C$7),($B855&lt;=Input!$O$19)),Input!$O$18,0))+(IF(AND(($B855&gt;Input!$O$19),($B855&lt;=Input!$O$21)),Input!$O$20,0))</f>
        <v>0</v>
      </c>
    </row>
    <row r="856" customFormat="false" ht="12.8" hidden="false" customHeight="false" outlineLevel="0" collapsed="false">
      <c r="A856" s="76" t="n">
        <v>852</v>
      </c>
      <c r="B856" s="77" t="n">
        <f aca="false">EOMONTH(Input!$C$7,A856)</f>
        <v>68849</v>
      </c>
      <c r="C856" s="77"/>
      <c r="D856" s="78" t="n">
        <f aca="false">(IF(AND(($B856&gt;=Input!$C$7),($B856&lt;=Input!$O$11)),Input!$O$10,0))+(IF(AND(($B856&gt;Input!$O$11),($B856&lt;=Input!$O$13)),Input!$O$12,0))+(IF(AND(($B856&gt;=Input!$C$7),($B856&lt;=Input!$O$15)),Input!$O$14,0))+(IF(AND(($B856&gt;Input!$O$15),($B856&lt;=Input!$O$17)),Input!$O$16,0))+(IF(AND(($B856&gt;=Input!$C$7),($B856&lt;=Input!$O$19)),Input!$O$18,0))+(IF(AND(($B856&gt;Input!$O$19),($B856&lt;=Input!$O$21)),Input!$O$20,0))</f>
        <v>0</v>
      </c>
    </row>
    <row r="857" customFormat="false" ht="12.8" hidden="false" customHeight="false" outlineLevel="0" collapsed="false">
      <c r="A857" s="76" t="n">
        <v>853</v>
      </c>
      <c r="B857" s="77" t="n">
        <f aca="false">EOMONTH(Input!$C$7,A857)</f>
        <v>68880</v>
      </c>
      <c r="C857" s="77"/>
      <c r="D857" s="78" t="n">
        <f aca="false">(IF(AND(($B857&gt;=Input!$C$7),($B857&lt;=Input!$O$11)),Input!$O$10,0))+(IF(AND(($B857&gt;Input!$O$11),($B857&lt;=Input!$O$13)),Input!$O$12,0))+(IF(AND(($B857&gt;=Input!$C$7),($B857&lt;=Input!$O$15)),Input!$O$14,0))+(IF(AND(($B857&gt;Input!$O$15),($B857&lt;=Input!$O$17)),Input!$O$16,0))+(IF(AND(($B857&gt;=Input!$C$7),($B857&lt;=Input!$O$19)),Input!$O$18,0))+(IF(AND(($B857&gt;Input!$O$19),($B857&lt;=Input!$O$21)),Input!$O$20,0))</f>
        <v>0</v>
      </c>
    </row>
    <row r="858" customFormat="false" ht="12.8" hidden="false" customHeight="false" outlineLevel="0" collapsed="false">
      <c r="A858" s="76" t="n">
        <v>854</v>
      </c>
      <c r="B858" s="77" t="n">
        <f aca="false">EOMONTH(Input!$C$7,A858)</f>
        <v>68911</v>
      </c>
      <c r="C858" s="77"/>
      <c r="D858" s="78" t="n">
        <f aca="false">(IF(AND(($B858&gt;=Input!$C$7),($B858&lt;=Input!$O$11)),Input!$O$10,0))+(IF(AND(($B858&gt;Input!$O$11),($B858&lt;=Input!$O$13)),Input!$O$12,0))+(IF(AND(($B858&gt;=Input!$C$7),($B858&lt;=Input!$O$15)),Input!$O$14,0))+(IF(AND(($B858&gt;Input!$O$15),($B858&lt;=Input!$O$17)),Input!$O$16,0))+(IF(AND(($B858&gt;=Input!$C$7),($B858&lt;=Input!$O$19)),Input!$O$18,0))+(IF(AND(($B858&gt;Input!$O$19),($B858&lt;=Input!$O$21)),Input!$O$20,0))</f>
        <v>0</v>
      </c>
    </row>
    <row r="859" customFormat="false" ht="12.8" hidden="false" customHeight="false" outlineLevel="0" collapsed="false">
      <c r="A859" s="76" t="n">
        <v>855</v>
      </c>
      <c r="B859" s="77" t="n">
        <f aca="false">EOMONTH(Input!$C$7,A859)</f>
        <v>68941</v>
      </c>
      <c r="C859" s="77"/>
      <c r="D859" s="78" t="n">
        <f aca="false">(IF(AND(($B859&gt;=Input!$C$7),($B859&lt;=Input!$O$11)),Input!$O$10,0))+(IF(AND(($B859&gt;Input!$O$11),($B859&lt;=Input!$O$13)),Input!$O$12,0))+(IF(AND(($B859&gt;=Input!$C$7),($B859&lt;=Input!$O$15)),Input!$O$14,0))+(IF(AND(($B859&gt;Input!$O$15),($B859&lt;=Input!$O$17)),Input!$O$16,0))+(IF(AND(($B859&gt;=Input!$C$7),($B859&lt;=Input!$O$19)),Input!$O$18,0))+(IF(AND(($B859&gt;Input!$O$19),($B859&lt;=Input!$O$21)),Input!$O$20,0))</f>
        <v>0</v>
      </c>
    </row>
    <row r="860" customFormat="false" ht="12.8" hidden="false" customHeight="false" outlineLevel="0" collapsed="false">
      <c r="A860" s="76" t="n">
        <v>856</v>
      </c>
      <c r="B860" s="77" t="n">
        <f aca="false">EOMONTH(Input!$C$7,A860)</f>
        <v>68972</v>
      </c>
      <c r="C860" s="77"/>
      <c r="D860" s="78" t="n">
        <f aca="false">(IF(AND(($B860&gt;=Input!$C$7),($B860&lt;=Input!$O$11)),Input!$O$10,0))+(IF(AND(($B860&gt;Input!$O$11),($B860&lt;=Input!$O$13)),Input!$O$12,0))+(IF(AND(($B860&gt;=Input!$C$7),($B860&lt;=Input!$O$15)),Input!$O$14,0))+(IF(AND(($B860&gt;Input!$O$15),($B860&lt;=Input!$O$17)),Input!$O$16,0))+(IF(AND(($B860&gt;=Input!$C$7),($B860&lt;=Input!$O$19)),Input!$O$18,0))+(IF(AND(($B860&gt;Input!$O$19),($B860&lt;=Input!$O$21)),Input!$O$20,0))</f>
        <v>0</v>
      </c>
    </row>
    <row r="861" customFormat="false" ht="12.8" hidden="false" customHeight="false" outlineLevel="0" collapsed="false">
      <c r="A861" s="76" t="n">
        <v>857</v>
      </c>
      <c r="B861" s="77" t="n">
        <f aca="false">EOMONTH(Input!$C$7,A861)</f>
        <v>69002</v>
      </c>
      <c r="C861" s="77"/>
      <c r="D861" s="78" t="n">
        <f aca="false">(IF(AND(($B861&gt;=Input!$C$7),($B861&lt;=Input!$O$11)),Input!$O$10,0))+(IF(AND(($B861&gt;Input!$O$11),($B861&lt;=Input!$O$13)),Input!$O$12,0))+(IF(AND(($B861&gt;=Input!$C$7),($B861&lt;=Input!$O$15)),Input!$O$14,0))+(IF(AND(($B861&gt;Input!$O$15),($B861&lt;=Input!$O$17)),Input!$O$16,0))+(IF(AND(($B861&gt;=Input!$C$7),($B861&lt;=Input!$O$19)),Input!$O$18,0))+(IF(AND(($B861&gt;Input!$O$19),($B861&lt;=Input!$O$21)),Input!$O$20,0))</f>
        <v>0</v>
      </c>
    </row>
    <row r="862" customFormat="false" ht="12.8" hidden="false" customHeight="false" outlineLevel="0" collapsed="false">
      <c r="A862" s="76" t="n">
        <v>858</v>
      </c>
      <c r="B862" s="77" t="n">
        <f aca="false">EOMONTH(Input!$C$7,A862)</f>
        <v>69033</v>
      </c>
      <c r="C862" s="77"/>
      <c r="D862" s="78" t="n">
        <f aca="false">(IF(AND(($B862&gt;=Input!$C$7),($B862&lt;=Input!$O$11)),Input!$O$10,0))+(IF(AND(($B862&gt;Input!$O$11),($B862&lt;=Input!$O$13)),Input!$O$12,0))+(IF(AND(($B862&gt;=Input!$C$7),($B862&lt;=Input!$O$15)),Input!$O$14,0))+(IF(AND(($B862&gt;Input!$O$15),($B862&lt;=Input!$O$17)),Input!$O$16,0))+(IF(AND(($B862&gt;=Input!$C$7),($B862&lt;=Input!$O$19)),Input!$O$18,0))+(IF(AND(($B862&gt;Input!$O$19),($B862&lt;=Input!$O$21)),Input!$O$20,0))</f>
        <v>0</v>
      </c>
    </row>
    <row r="863" customFormat="false" ht="12.8" hidden="false" customHeight="false" outlineLevel="0" collapsed="false">
      <c r="A863" s="76" t="n">
        <v>859</v>
      </c>
      <c r="B863" s="77" t="n">
        <f aca="false">EOMONTH(Input!$C$7,A863)</f>
        <v>69064</v>
      </c>
      <c r="C863" s="77"/>
      <c r="D863" s="78" t="n">
        <f aca="false">(IF(AND(($B863&gt;=Input!$C$7),($B863&lt;=Input!$O$11)),Input!$O$10,0))+(IF(AND(($B863&gt;Input!$O$11),($B863&lt;=Input!$O$13)),Input!$O$12,0))+(IF(AND(($B863&gt;=Input!$C$7),($B863&lt;=Input!$O$15)),Input!$O$14,0))+(IF(AND(($B863&gt;Input!$O$15),($B863&lt;=Input!$O$17)),Input!$O$16,0))+(IF(AND(($B863&gt;=Input!$C$7),($B863&lt;=Input!$O$19)),Input!$O$18,0))+(IF(AND(($B863&gt;Input!$O$19),($B863&lt;=Input!$O$21)),Input!$O$20,0))</f>
        <v>0</v>
      </c>
    </row>
    <row r="864" customFormat="false" ht="12.8" hidden="false" customHeight="false" outlineLevel="0" collapsed="false">
      <c r="A864" s="76" t="n">
        <v>860</v>
      </c>
      <c r="B864" s="77" t="n">
        <f aca="false">EOMONTH(Input!$C$7,A864)</f>
        <v>69092</v>
      </c>
      <c r="C864" s="77"/>
      <c r="D864" s="78" t="n">
        <f aca="false">(IF(AND(($B864&gt;=Input!$C$7),($B864&lt;=Input!$O$11)),Input!$O$10,0))+(IF(AND(($B864&gt;Input!$O$11),($B864&lt;=Input!$O$13)),Input!$O$12,0))+(IF(AND(($B864&gt;=Input!$C$7),($B864&lt;=Input!$O$15)),Input!$O$14,0))+(IF(AND(($B864&gt;Input!$O$15),($B864&lt;=Input!$O$17)),Input!$O$16,0))+(IF(AND(($B864&gt;=Input!$C$7),($B864&lt;=Input!$O$19)),Input!$O$18,0))+(IF(AND(($B864&gt;Input!$O$19),($B864&lt;=Input!$O$21)),Input!$O$20,0))</f>
        <v>0</v>
      </c>
    </row>
    <row r="865" customFormat="false" ht="12.8" hidden="false" customHeight="false" outlineLevel="0" collapsed="false">
      <c r="A865" s="76" t="n">
        <v>861</v>
      </c>
      <c r="B865" s="77" t="n">
        <f aca="false">EOMONTH(Input!$C$7,A865)</f>
        <v>69123</v>
      </c>
      <c r="C865" s="77"/>
      <c r="D865" s="78" t="n">
        <f aca="false">(IF(AND(($B865&gt;=Input!$C$7),($B865&lt;=Input!$O$11)),Input!$O$10,0))+(IF(AND(($B865&gt;Input!$O$11),($B865&lt;=Input!$O$13)),Input!$O$12,0))+(IF(AND(($B865&gt;=Input!$C$7),($B865&lt;=Input!$O$15)),Input!$O$14,0))+(IF(AND(($B865&gt;Input!$O$15),($B865&lt;=Input!$O$17)),Input!$O$16,0))+(IF(AND(($B865&gt;=Input!$C$7),($B865&lt;=Input!$O$19)),Input!$O$18,0))+(IF(AND(($B865&gt;Input!$O$19),($B865&lt;=Input!$O$21)),Input!$O$20,0))</f>
        <v>0</v>
      </c>
    </row>
    <row r="866" customFormat="false" ht="12.8" hidden="false" customHeight="false" outlineLevel="0" collapsed="false">
      <c r="A866" s="76" t="n">
        <v>862</v>
      </c>
      <c r="B866" s="77" t="n">
        <f aca="false">EOMONTH(Input!$C$7,A866)</f>
        <v>69153</v>
      </c>
      <c r="C866" s="77"/>
      <c r="D866" s="78" t="n">
        <f aca="false">(IF(AND(($B866&gt;=Input!$C$7),($B866&lt;=Input!$O$11)),Input!$O$10,0))+(IF(AND(($B866&gt;Input!$O$11),($B866&lt;=Input!$O$13)),Input!$O$12,0))+(IF(AND(($B866&gt;=Input!$C$7),($B866&lt;=Input!$O$15)),Input!$O$14,0))+(IF(AND(($B866&gt;Input!$O$15),($B866&lt;=Input!$O$17)),Input!$O$16,0))+(IF(AND(($B866&gt;=Input!$C$7),($B866&lt;=Input!$O$19)),Input!$O$18,0))+(IF(AND(($B866&gt;Input!$O$19),($B866&lt;=Input!$O$21)),Input!$O$20,0))</f>
        <v>0</v>
      </c>
    </row>
    <row r="867" customFormat="false" ht="12.8" hidden="false" customHeight="false" outlineLevel="0" collapsed="false">
      <c r="A867" s="76" t="n">
        <v>863</v>
      </c>
      <c r="B867" s="77" t="n">
        <f aca="false">EOMONTH(Input!$C$7,A867)</f>
        <v>69184</v>
      </c>
      <c r="C867" s="77"/>
      <c r="D867" s="78" t="n">
        <f aca="false">(IF(AND(($B867&gt;=Input!$C$7),($B867&lt;=Input!$O$11)),Input!$O$10,0))+(IF(AND(($B867&gt;Input!$O$11),($B867&lt;=Input!$O$13)),Input!$O$12,0))+(IF(AND(($B867&gt;=Input!$C$7),($B867&lt;=Input!$O$15)),Input!$O$14,0))+(IF(AND(($B867&gt;Input!$O$15),($B867&lt;=Input!$O$17)),Input!$O$16,0))+(IF(AND(($B867&gt;=Input!$C$7),($B867&lt;=Input!$O$19)),Input!$O$18,0))+(IF(AND(($B867&gt;Input!$O$19),($B867&lt;=Input!$O$21)),Input!$O$20,0))</f>
        <v>0</v>
      </c>
    </row>
    <row r="868" customFormat="false" ht="12.8" hidden="false" customHeight="false" outlineLevel="0" collapsed="false">
      <c r="A868" s="76" t="n">
        <v>864</v>
      </c>
      <c r="B868" s="77" t="n">
        <f aca="false">EOMONTH(Input!$C$7,A868)</f>
        <v>69214</v>
      </c>
      <c r="C868" s="77"/>
      <c r="D868" s="78" t="n">
        <f aca="false">(IF(AND(($B868&gt;=Input!$C$7),($B868&lt;=Input!$O$11)),Input!$O$10,0))+(IF(AND(($B868&gt;Input!$O$11),($B868&lt;=Input!$O$13)),Input!$O$12,0))+(IF(AND(($B868&gt;=Input!$C$7),($B868&lt;=Input!$O$15)),Input!$O$14,0))+(IF(AND(($B868&gt;Input!$O$15),($B868&lt;=Input!$O$17)),Input!$O$16,0))+(IF(AND(($B868&gt;=Input!$C$7),($B868&lt;=Input!$O$19)),Input!$O$18,0))+(IF(AND(($B868&gt;Input!$O$19),($B868&lt;=Input!$O$21)),Input!$O$20,0))</f>
        <v>0</v>
      </c>
    </row>
    <row r="869" customFormat="false" ht="12.8" hidden="false" customHeight="false" outlineLevel="0" collapsed="false">
      <c r="A869" s="76" t="n">
        <v>865</v>
      </c>
      <c r="B869" s="77" t="n">
        <f aca="false">EOMONTH(Input!$C$7,A869)</f>
        <v>69245</v>
      </c>
      <c r="C869" s="77"/>
      <c r="D869" s="78" t="n">
        <f aca="false">(IF(AND(($B869&gt;=Input!$C$7),($B869&lt;=Input!$O$11)),Input!$O$10,0))+(IF(AND(($B869&gt;Input!$O$11),($B869&lt;=Input!$O$13)),Input!$O$12,0))+(IF(AND(($B869&gt;=Input!$C$7),($B869&lt;=Input!$O$15)),Input!$O$14,0))+(IF(AND(($B869&gt;Input!$O$15),($B869&lt;=Input!$O$17)),Input!$O$16,0))+(IF(AND(($B869&gt;=Input!$C$7),($B869&lt;=Input!$O$19)),Input!$O$18,0))+(IF(AND(($B869&gt;Input!$O$19),($B869&lt;=Input!$O$21)),Input!$O$20,0))</f>
        <v>0</v>
      </c>
    </row>
    <row r="870" customFormat="false" ht="12.8" hidden="false" customHeight="false" outlineLevel="0" collapsed="false">
      <c r="A870" s="76" t="n">
        <v>866</v>
      </c>
      <c r="B870" s="77" t="n">
        <f aca="false">EOMONTH(Input!$C$7,A870)</f>
        <v>69276</v>
      </c>
      <c r="C870" s="77"/>
      <c r="D870" s="78" t="n">
        <f aca="false">(IF(AND(($B870&gt;=Input!$C$7),($B870&lt;=Input!$O$11)),Input!$O$10,0))+(IF(AND(($B870&gt;Input!$O$11),($B870&lt;=Input!$O$13)),Input!$O$12,0))+(IF(AND(($B870&gt;=Input!$C$7),($B870&lt;=Input!$O$15)),Input!$O$14,0))+(IF(AND(($B870&gt;Input!$O$15),($B870&lt;=Input!$O$17)),Input!$O$16,0))+(IF(AND(($B870&gt;=Input!$C$7),($B870&lt;=Input!$O$19)),Input!$O$18,0))+(IF(AND(($B870&gt;Input!$O$19),($B870&lt;=Input!$O$21)),Input!$O$20,0))</f>
        <v>0</v>
      </c>
    </row>
    <row r="871" customFormat="false" ht="12.8" hidden="false" customHeight="false" outlineLevel="0" collapsed="false">
      <c r="A871" s="76" t="n">
        <v>867</v>
      </c>
      <c r="B871" s="77" t="n">
        <f aca="false">EOMONTH(Input!$C$7,A871)</f>
        <v>69306</v>
      </c>
      <c r="C871" s="77"/>
      <c r="D871" s="78" t="n">
        <f aca="false">(IF(AND(($B871&gt;=Input!$C$7),($B871&lt;=Input!$O$11)),Input!$O$10,0))+(IF(AND(($B871&gt;Input!$O$11),($B871&lt;=Input!$O$13)),Input!$O$12,0))+(IF(AND(($B871&gt;=Input!$C$7),($B871&lt;=Input!$O$15)),Input!$O$14,0))+(IF(AND(($B871&gt;Input!$O$15),($B871&lt;=Input!$O$17)),Input!$O$16,0))+(IF(AND(($B871&gt;=Input!$C$7),($B871&lt;=Input!$O$19)),Input!$O$18,0))+(IF(AND(($B871&gt;Input!$O$19),($B871&lt;=Input!$O$21)),Input!$O$20,0))</f>
        <v>0</v>
      </c>
    </row>
    <row r="872" customFormat="false" ht="12.8" hidden="false" customHeight="false" outlineLevel="0" collapsed="false">
      <c r="A872" s="76" t="n">
        <v>868</v>
      </c>
      <c r="B872" s="77" t="n">
        <f aca="false">EOMONTH(Input!$C$7,A872)</f>
        <v>69337</v>
      </c>
      <c r="C872" s="77"/>
      <c r="D872" s="78" t="n">
        <f aca="false">(IF(AND(($B872&gt;=Input!$C$7),($B872&lt;=Input!$O$11)),Input!$O$10,0))+(IF(AND(($B872&gt;Input!$O$11),($B872&lt;=Input!$O$13)),Input!$O$12,0))+(IF(AND(($B872&gt;=Input!$C$7),($B872&lt;=Input!$O$15)),Input!$O$14,0))+(IF(AND(($B872&gt;Input!$O$15),($B872&lt;=Input!$O$17)),Input!$O$16,0))+(IF(AND(($B872&gt;=Input!$C$7),($B872&lt;=Input!$O$19)),Input!$O$18,0))+(IF(AND(($B872&gt;Input!$O$19),($B872&lt;=Input!$O$21)),Input!$O$20,0))</f>
        <v>0</v>
      </c>
    </row>
    <row r="873" customFormat="false" ht="12.8" hidden="false" customHeight="false" outlineLevel="0" collapsed="false">
      <c r="A873" s="76" t="n">
        <v>869</v>
      </c>
      <c r="B873" s="77" t="n">
        <f aca="false">EOMONTH(Input!$C$7,A873)</f>
        <v>69367</v>
      </c>
      <c r="C873" s="77"/>
      <c r="D873" s="78" t="n">
        <f aca="false">(IF(AND(($B873&gt;=Input!$C$7),($B873&lt;=Input!$O$11)),Input!$O$10,0))+(IF(AND(($B873&gt;Input!$O$11),($B873&lt;=Input!$O$13)),Input!$O$12,0))+(IF(AND(($B873&gt;=Input!$C$7),($B873&lt;=Input!$O$15)),Input!$O$14,0))+(IF(AND(($B873&gt;Input!$O$15),($B873&lt;=Input!$O$17)),Input!$O$16,0))+(IF(AND(($B873&gt;=Input!$C$7),($B873&lt;=Input!$O$19)),Input!$O$18,0))+(IF(AND(($B873&gt;Input!$O$19),($B873&lt;=Input!$O$21)),Input!$O$20,0))</f>
        <v>0</v>
      </c>
    </row>
    <row r="874" customFormat="false" ht="12.8" hidden="false" customHeight="false" outlineLevel="0" collapsed="false">
      <c r="A874" s="76" t="n">
        <v>870</v>
      </c>
      <c r="B874" s="77" t="n">
        <f aca="false">EOMONTH(Input!$C$7,A874)</f>
        <v>69398</v>
      </c>
      <c r="C874" s="77"/>
      <c r="D874" s="78" t="n">
        <f aca="false">(IF(AND(($B874&gt;=Input!$C$7),($B874&lt;=Input!$O$11)),Input!$O$10,0))+(IF(AND(($B874&gt;Input!$O$11),($B874&lt;=Input!$O$13)),Input!$O$12,0))+(IF(AND(($B874&gt;=Input!$C$7),($B874&lt;=Input!$O$15)),Input!$O$14,0))+(IF(AND(($B874&gt;Input!$O$15),($B874&lt;=Input!$O$17)),Input!$O$16,0))+(IF(AND(($B874&gt;=Input!$C$7),($B874&lt;=Input!$O$19)),Input!$O$18,0))+(IF(AND(($B874&gt;Input!$O$19),($B874&lt;=Input!$O$21)),Input!$O$20,0))</f>
        <v>0</v>
      </c>
    </row>
    <row r="875" customFormat="false" ht="12.8" hidden="false" customHeight="false" outlineLevel="0" collapsed="false">
      <c r="A875" s="76" t="n">
        <v>871</v>
      </c>
      <c r="B875" s="77" t="n">
        <f aca="false">EOMONTH(Input!$C$7,A875)</f>
        <v>69429</v>
      </c>
      <c r="C875" s="77"/>
      <c r="D875" s="78" t="n">
        <f aca="false">(IF(AND(($B875&gt;=Input!$C$7),($B875&lt;=Input!$O$11)),Input!$O$10,0))+(IF(AND(($B875&gt;Input!$O$11),($B875&lt;=Input!$O$13)),Input!$O$12,0))+(IF(AND(($B875&gt;=Input!$C$7),($B875&lt;=Input!$O$15)),Input!$O$14,0))+(IF(AND(($B875&gt;Input!$O$15),($B875&lt;=Input!$O$17)),Input!$O$16,0))+(IF(AND(($B875&gt;=Input!$C$7),($B875&lt;=Input!$O$19)),Input!$O$18,0))+(IF(AND(($B875&gt;Input!$O$19),($B875&lt;=Input!$O$21)),Input!$O$20,0))</f>
        <v>0</v>
      </c>
    </row>
    <row r="876" customFormat="false" ht="12.8" hidden="false" customHeight="false" outlineLevel="0" collapsed="false">
      <c r="A876" s="76" t="n">
        <v>872</v>
      </c>
      <c r="B876" s="77" t="n">
        <f aca="false">EOMONTH(Input!$C$7,A876)</f>
        <v>69457</v>
      </c>
      <c r="C876" s="77"/>
      <c r="D876" s="78" t="n">
        <f aca="false">(IF(AND(($B876&gt;=Input!$C$7),($B876&lt;=Input!$O$11)),Input!$O$10,0))+(IF(AND(($B876&gt;Input!$O$11),($B876&lt;=Input!$O$13)),Input!$O$12,0))+(IF(AND(($B876&gt;=Input!$C$7),($B876&lt;=Input!$O$15)),Input!$O$14,0))+(IF(AND(($B876&gt;Input!$O$15),($B876&lt;=Input!$O$17)),Input!$O$16,0))+(IF(AND(($B876&gt;=Input!$C$7),($B876&lt;=Input!$O$19)),Input!$O$18,0))+(IF(AND(($B876&gt;Input!$O$19),($B876&lt;=Input!$O$21)),Input!$O$20,0))</f>
        <v>0</v>
      </c>
    </row>
    <row r="877" customFormat="false" ht="12.8" hidden="false" customHeight="false" outlineLevel="0" collapsed="false">
      <c r="A877" s="76" t="n">
        <v>873</v>
      </c>
      <c r="B877" s="77" t="n">
        <f aca="false">EOMONTH(Input!$C$7,A877)</f>
        <v>69488</v>
      </c>
      <c r="C877" s="77"/>
      <c r="D877" s="78" t="n">
        <f aca="false">(IF(AND(($B877&gt;=Input!$C$7),($B877&lt;=Input!$O$11)),Input!$O$10,0))+(IF(AND(($B877&gt;Input!$O$11),($B877&lt;=Input!$O$13)),Input!$O$12,0))+(IF(AND(($B877&gt;=Input!$C$7),($B877&lt;=Input!$O$15)),Input!$O$14,0))+(IF(AND(($B877&gt;Input!$O$15),($B877&lt;=Input!$O$17)),Input!$O$16,0))+(IF(AND(($B877&gt;=Input!$C$7),($B877&lt;=Input!$O$19)),Input!$O$18,0))+(IF(AND(($B877&gt;Input!$O$19),($B877&lt;=Input!$O$21)),Input!$O$20,0))</f>
        <v>0</v>
      </c>
    </row>
    <row r="878" customFormat="false" ht="12.8" hidden="false" customHeight="false" outlineLevel="0" collapsed="false">
      <c r="A878" s="76" t="n">
        <v>874</v>
      </c>
      <c r="B878" s="77" t="n">
        <f aca="false">EOMONTH(Input!$C$7,A878)</f>
        <v>69518</v>
      </c>
      <c r="C878" s="77"/>
      <c r="D878" s="78" t="n">
        <f aca="false">(IF(AND(($B878&gt;=Input!$C$7),($B878&lt;=Input!$O$11)),Input!$O$10,0))+(IF(AND(($B878&gt;Input!$O$11),($B878&lt;=Input!$O$13)),Input!$O$12,0))+(IF(AND(($B878&gt;=Input!$C$7),($B878&lt;=Input!$O$15)),Input!$O$14,0))+(IF(AND(($B878&gt;Input!$O$15),($B878&lt;=Input!$O$17)),Input!$O$16,0))+(IF(AND(($B878&gt;=Input!$C$7),($B878&lt;=Input!$O$19)),Input!$O$18,0))+(IF(AND(($B878&gt;Input!$O$19),($B878&lt;=Input!$O$21)),Input!$O$20,0))</f>
        <v>0</v>
      </c>
    </row>
    <row r="879" customFormat="false" ht="12.8" hidden="false" customHeight="false" outlineLevel="0" collapsed="false">
      <c r="A879" s="76" t="n">
        <v>875</v>
      </c>
      <c r="B879" s="77" t="n">
        <f aca="false">EOMONTH(Input!$C$7,A879)</f>
        <v>69549</v>
      </c>
      <c r="C879" s="77"/>
      <c r="D879" s="78" t="n">
        <f aca="false">(IF(AND(($B879&gt;=Input!$C$7),($B879&lt;=Input!$O$11)),Input!$O$10,0))+(IF(AND(($B879&gt;Input!$O$11),($B879&lt;=Input!$O$13)),Input!$O$12,0))+(IF(AND(($B879&gt;=Input!$C$7),($B879&lt;=Input!$O$15)),Input!$O$14,0))+(IF(AND(($B879&gt;Input!$O$15),($B879&lt;=Input!$O$17)),Input!$O$16,0))+(IF(AND(($B879&gt;=Input!$C$7),($B879&lt;=Input!$O$19)),Input!$O$18,0))+(IF(AND(($B879&gt;Input!$O$19),($B879&lt;=Input!$O$21)),Input!$O$20,0))</f>
        <v>0</v>
      </c>
    </row>
    <row r="880" customFormat="false" ht="12.8" hidden="false" customHeight="false" outlineLevel="0" collapsed="false">
      <c r="A880" s="76" t="n">
        <v>876</v>
      </c>
      <c r="B880" s="77" t="n">
        <f aca="false">EOMONTH(Input!$C$7,A880)</f>
        <v>69579</v>
      </c>
      <c r="C880" s="77"/>
      <c r="D880" s="78" t="n">
        <f aca="false">(IF(AND(($B880&gt;=Input!$C$7),($B880&lt;=Input!$O$11)),Input!$O$10,0))+(IF(AND(($B880&gt;Input!$O$11),($B880&lt;=Input!$O$13)),Input!$O$12,0))+(IF(AND(($B880&gt;=Input!$C$7),($B880&lt;=Input!$O$15)),Input!$O$14,0))+(IF(AND(($B880&gt;Input!$O$15),($B880&lt;=Input!$O$17)),Input!$O$16,0))+(IF(AND(($B880&gt;=Input!$C$7),($B880&lt;=Input!$O$19)),Input!$O$18,0))+(IF(AND(($B880&gt;Input!$O$19),($B880&lt;=Input!$O$21)),Input!$O$20,0))</f>
        <v>0</v>
      </c>
    </row>
    <row r="881" customFormat="false" ht="12.8" hidden="false" customHeight="false" outlineLevel="0" collapsed="false">
      <c r="A881" s="76" t="n">
        <v>877</v>
      </c>
      <c r="B881" s="77" t="n">
        <f aca="false">EOMONTH(Input!$C$7,A881)</f>
        <v>69610</v>
      </c>
      <c r="C881" s="77"/>
      <c r="D881" s="78" t="n">
        <f aca="false">(IF(AND(($B881&gt;=Input!$C$7),($B881&lt;=Input!$O$11)),Input!$O$10,0))+(IF(AND(($B881&gt;Input!$O$11),($B881&lt;=Input!$O$13)),Input!$O$12,0))+(IF(AND(($B881&gt;=Input!$C$7),($B881&lt;=Input!$O$15)),Input!$O$14,0))+(IF(AND(($B881&gt;Input!$O$15),($B881&lt;=Input!$O$17)),Input!$O$16,0))+(IF(AND(($B881&gt;=Input!$C$7),($B881&lt;=Input!$O$19)),Input!$O$18,0))+(IF(AND(($B881&gt;Input!$O$19),($B881&lt;=Input!$O$21)),Input!$O$20,0))</f>
        <v>0</v>
      </c>
    </row>
    <row r="882" customFormat="false" ht="12.8" hidden="false" customHeight="false" outlineLevel="0" collapsed="false">
      <c r="A882" s="76" t="n">
        <v>878</v>
      </c>
      <c r="B882" s="77" t="n">
        <f aca="false">EOMONTH(Input!$C$7,A882)</f>
        <v>69641</v>
      </c>
      <c r="C882" s="77"/>
      <c r="D882" s="78" t="n">
        <f aca="false">(IF(AND(($B882&gt;=Input!$C$7),($B882&lt;=Input!$O$11)),Input!$O$10,0))+(IF(AND(($B882&gt;Input!$O$11),($B882&lt;=Input!$O$13)),Input!$O$12,0))+(IF(AND(($B882&gt;=Input!$C$7),($B882&lt;=Input!$O$15)),Input!$O$14,0))+(IF(AND(($B882&gt;Input!$O$15),($B882&lt;=Input!$O$17)),Input!$O$16,0))+(IF(AND(($B882&gt;=Input!$C$7),($B882&lt;=Input!$O$19)),Input!$O$18,0))+(IF(AND(($B882&gt;Input!$O$19),($B882&lt;=Input!$O$21)),Input!$O$20,0))</f>
        <v>0</v>
      </c>
    </row>
    <row r="883" customFormat="false" ht="12.8" hidden="false" customHeight="false" outlineLevel="0" collapsed="false">
      <c r="A883" s="76" t="n">
        <v>879</v>
      </c>
      <c r="B883" s="77" t="n">
        <f aca="false">EOMONTH(Input!$C$7,A883)</f>
        <v>69671</v>
      </c>
      <c r="C883" s="77"/>
      <c r="D883" s="78" t="n">
        <f aca="false">(IF(AND(($B883&gt;=Input!$C$7),($B883&lt;=Input!$O$11)),Input!$O$10,0))+(IF(AND(($B883&gt;Input!$O$11),($B883&lt;=Input!$O$13)),Input!$O$12,0))+(IF(AND(($B883&gt;=Input!$C$7),($B883&lt;=Input!$O$15)),Input!$O$14,0))+(IF(AND(($B883&gt;Input!$O$15),($B883&lt;=Input!$O$17)),Input!$O$16,0))+(IF(AND(($B883&gt;=Input!$C$7),($B883&lt;=Input!$O$19)),Input!$O$18,0))+(IF(AND(($B883&gt;Input!$O$19),($B883&lt;=Input!$O$21)),Input!$O$20,0))</f>
        <v>0</v>
      </c>
    </row>
    <row r="884" customFormat="false" ht="12.8" hidden="false" customHeight="false" outlineLevel="0" collapsed="false">
      <c r="A884" s="76" t="n">
        <v>880</v>
      </c>
      <c r="B884" s="77" t="n">
        <f aca="false">EOMONTH(Input!$C$7,A884)</f>
        <v>69702</v>
      </c>
      <c r="C884" s="77"/>
      <c r="D884" s="78" t="n">
        <f aca="false">(IF(AND(($B884&gt;=Input!$C$7),($B884&lt;=Input!$O$11)),Input!$O$10,0))+(IF(AND(($B884&gt;Input!$O$11),($B884&lt;=Input!$O$13)),Input!$O$12,0))+(IF(AND(($B884&gt;=Input!$C$7),($B884&lt;=Input!$O$15)),Input!$O$14,0))+(IF(AND(($B884&gt;Input!$O$15),($B884&lt;=Input!$O$17)),Input!$O$16,0))+(IF(AND(($B884&gt;=Input!$C$7),($B884&lt;=Input!$O$19)),Input!$O$18,0))+(IF(AND(($B884&gt;Input!$O$19),($B884&lt;=Input!$O$21)),Input!$O$20,0))</f>
        <v>0</v>
      </c>
    </row>
    <row r="885" customFormat="false" ht="12.8" hidden="false" customHeight="false" outlineLevel="0" collapsed="false">
      <c r="A885" s="76" t="n">
        <v>881</v>
      </c>
      <c r="B885" s="77" t="n">
        <f aca="false">EOMONTH(Input!$C$7,A885)</f>
        <v>69732</v>
      </c>
      <c r="C885" s="77"/>
      <c r="D885" s="78" t="n">
        <f aca="false">(IF(AND(($B885&gt;=Input!$C$7),($B885&lt;=Input!$O$11)),Input!$O$10,0))+(IF(AND(($B885&gt;Input!$O$11),($B885&lt;=Input!$O$13)),Input!$O$12,0))+(IF(AND(($B885&gt;=Input!$C$7),($B885&lt;=Input!$O$15)),Input!$O$14,0))+(IF(AND(($B885&gt;Input!$O$15),($B885&lt;=Input!$O$17)),Input!$O$16,0))+(IF(AND(($B885&gt;=Input!$C$7),($B885&lt;=Input!$O$19)),Input!$O$18,0))+(IF(AND(($B885&gt;Input!$O$19),($B885&lt;=Input!$O$21)),Input!$O$20,0))</f>
        <v>0</v>
      </c>
    </row>
    <row r="886" customFormat="false" ht="12.8" hidden="false" customHeight="false" outlineLevel="0" collapsed="false">
      <c r="A886" s="76" t="n">
        <v>882</v>
      </c>
      <c r="B886" s="77" t="n">
        <f aca="false">EOMONTH(Input!$C$7,A886)</f>
        <v>69763</v>
      </c>
      <c r="C886" s="77"/>
      <c r="D886" s="78" t="n">
        <f aca="false">(IF(AND(($B886&gt;=Input!$C$7),($B886&lt;=Input!$O$11)),Input!$O$10,0))+(IF(AND(($B886&gt;Input!$O$11),($B886&lt;=Input!$O$13)),Input!$O$12,0))+(IF(AND(($B886&gt;=Input!$C$7),($B886&lt;=Input!$O$15)),Input!$O$14,0))+(IF(AND(($B886&gt;Input!$O$15),($B886&lt;=Input!$O$17)),Input!$O$16,0))+(IF(AND(($B886&gt;=Input!$C$7),($B886&lt;=Input!$O$19)),Input!$O$18,0))+(IF(AND(($B886&gt;Input!$O$19),($B886&lt;=Input!$O$21)),Input!$O$20,0))</f>
        <v>0</v>
      </c>
    </row>
    <row r="887" customFormat="false" ht="12.8" hidden="false" customHeight="false" outlineLevel="0" collapsed="false">
      <c r="A887" s="76" t="n">
        <v>883</v>
      </c>
      <c r="B887" s="77" t="n">
        <f aca="false">EOMONTH(Input!$C$7,A887)</f>
        <v>69794</v>
      </c>
      <c r="C887" s="77"/>
      <c r="D887" s="78" t="n">
        <f aca="false">(IF(AND(($B887&gt;=Input!$C$7),($B887&lt;=Input!$O$11)),Input!$O$10,0))+(IF(AND(($B887&gt;Input!$O$11),($B887&lt;=Input!$O$13)),Input!$O$12,0))+(IF(AND(($B887&gt;=Input!$C$7),($B887&lt;=Input!$O$15)),Input!$O$14,0))+(IF(AND(($B887&gt;Input!$O$15),($B887&lt;=Input!$O$17)),Input!$O$16,0))+(IF(AND(($B887&gt;=Input!$C$7),($B887&lt;=Input!$O$19)),Input!$O$18,0))+(IF(AND(($B887&gt;Input!$O$19),($B887&lt;=Input!$O$21)),Input!$O$20,0))</f>
        <v>0</v>
      </c>
    </row>
    <row r="888" customFormat="false" ht="12.8" hidden="false" customHeight="false" outlineLevel="0" collapsed="false">
      <c r="A888" s="76" t="n">
        <v>884</v>
      </c>
      <c r="B888" s="77" t="n">
        <f aca="false">EOMONTH(Input!$C$7,A888)</f>
        <v>69822</v>
      </c>
      <c r="C888" s="77"/>
      <c r="D888" s="78" t="n">
        <f aca="false">(IF(AND(($B888&gt;=Input!$C$7),($B888&lt;=Input!$O$11)),Input!$O$10,0))+(IF(AND(($B888&gt;Input!$O$11),($B888&lt;=Input!$O$13)),Input!$O$12,0))+(IF(AND(($B888&gt;=Input!$C$7),($B888&lt;=Input!$O$15)),Input!$O$14,0))+(IF(AND(($B888&gt;Input!$O$15),($B888&lt;=Input!$O$17)),Input!$O$16,0))+(IF(AND(($B888&gt;=Input!$C$7),($B888&lt;=Input!$O$19)),Input!$O$18,0))+(IF(AND(($B888&gt;Input!$O$19),($B888&lt;=Input!$O$21)),Input!$O$20,0))</f>
        <v>0</v>
      </c>
    </row>
    <row r="889" customFormat="false" ht="12.8" hidden="false" customHeight="false" outlineLevel="0" collapsed="false">
      <c r="A889" s="76" t="n">
        <v>885</v>
      </c>
      <c r="B889" s="77" t="n">
        <f aca="false">EOMONTH(Input!$C$7,A889)</f>
        <v>69853</v>
      </c>
      <c r="C889" s="77"/>
      <c r="D889" s="78" t="n">
        <f aca="false">(IF(AND(($B889&gt;=Input!$C$7),($B889&lt;=Input!$O$11)),Input!$O$10,0))+(IF(AND(($B889&gt;Input!$O$11),($B889&lt;=Input!$O$13)),Input!$O$12,0))+(IF(AND(($B889&gt;=Input!$C$7),($B889&lt;=Input!$O$15)),Input!$O$14,0))+(IF(AND(($B889&gt;Input!$O$15),($B889&lt;=Input!$O$17)),Input!$O$16,0))+(IF(AND(($B889&gt;=Input!$C$7),($B889&lt;=Input!$O$19)),Input!$O$18,0))+(IF(AND(($B889&gt;Input!$O$19),($B889&lt;=Input!$O$21)),Input!$O$20,0))</f>
        <v>0</v>
      </c>
    </row>
    <row r="890" customFormat="false" ht="12.8" hidden="false" customHeight="false" outlineLevel="0" collapsed="false">
      <c r="A890" s="76" t="n">
        <v>886</v>
      </c>
      <c r="B890" s="77" t="n">
        <f aca="false">EOMONTH(Input!$C$7,A890)</f>
        <v>69883</v>
      </c>
      <c r="C890" s="77"/>
      <c r="D890" s="78" t="n">
        <f aca="false">(IF(AND(($B890&gt;=Input!$C$7),($B890&lt;=Input!$O$11)),Input!$O$10,0))+(IF(AND(($B890&gt;Input!$O$11),($B890&lt;=Input!$O$13)),Input!$O$12,0))+(IF(AND(($B890&gt;=Input!$C$7),($B890&lt;=Input!$O$15)),Input!$O$14,0))+(IF(AND(($B890&gt;Input!$O$15),($B890&lt;=Input!$O$17)),Input!$O$16,0))+(IF(AND(($B890&gt;=Input!$C$7),($B890&lt;=Input!$O$19)),Input!$O$18,0))+(IF(AND(($B890&gt;Input!$O$19),($B890&lt;=Input!$O$21)),Input!$O$20,0))</f>
        <v>0</v>
      </c>
    </row>
    <row r="891" customFormat="false" ht="12.8" hidden="false" customHeight="false" outlineLevel="0" collapsed="false">
      <c r="A891" s="76" t="n">
        <v>887</v>
      </c>
      <c r="B891" s="77" t="n">
        <f aca="false">EOMONTH(Input!$C$7,A891)</f>
        <v>69914</v>
      </c>
      <c r="C891" s="77"/>
      <c r="D891" s="78" t="n">
        <f aca="false">(IF(AND(($B891&gt;=Input!$C$7),($B891&lt;=Input!$O$11)),Input!$O$10,0))+(IF(AND(($B891&gt;Input!$O$11),($B891&lt;=Input!$O$13)),Input!$O$12,0))+(IF(AND(($B891&gt;=Input!$C$7),($B891&lt;=Input!$O$15)),Input!$O$14,0))+(IF(AND(($B891&gt;Input!$O$15),($B891&lt;=Input!$O$17)),Input!$O$16,0))+(IF(AND(($B891&gt;=Input!$C$7),($B891&lt;=Input!$O$19)),Input!$O$18,0))+(IF(AND(($B891&gt;Input!$O$19),($B891&lt;=Input!$O$21)),Input!$O$20,0))</f>
        <v>0</v>
      </c>
    </row>
    <row r="892" customFormat="false" ht="12.8" hidden="false" customHeight="false" outlineLevel="0" collapsed="false">
      <c r="A892" s="76" t="n">
        <v>888</v>
      </c>
      <c r="B892" s="77" t="n">
        <f aca="false">EOMONTH(Input!$C$7,A892)</f>
        <v>69944</v>
      </c>
      <c r="C892" s="77"/>
      <c r="D892" s="78" t="n">
        <f aca="false">(IF(AND(($B892&gt;=Input!$C$7),($B892&lt;=Input!$O$11)),Input!$O$10,0))+(IF(AND(($B892&gt;Input!$O$11),($B892&lt;=Input!$O$13)),Input!$O$12,0))+(IF(AND(($B892&gt;=Input!$C$7),($B892&lt;=Input!$O$15)),Input!$O$14,0))+(IF(AND(($B892&gt;Input!$O$15),($B892&lt;=Input!$O$17)),Input!$O$16,0))+(IF(AND(($B892&gt;=Input!$C$7),($B892&lt;=Input!$O$19)),Input!$O$18,0))+(IF(AND(($B892&gt;Input!$O$19),($B892&lt;=Input!$O$21)),Input!$O$20,0))</f>
        <v>0</v>
      </c>
    </row>
    <row r="893" customFormat="false" ht="12.8" hidden="false" customHeight="false" outlineLevel="0" collapsed="false">
      <c r="A893" s="76" t="n">
        <v>889</v>
      </c>
      <c r="B893" s="77" t="n">
        <f aca="false">EOMONTH(Input!$C$7,A893)</f>
        <v>69975</v>
      </c>
      <c r="C893" s="77"/>
      <c r="D893" s="78" t="n">
        <f aca="false">(IF(AND(($B893&gt;=Input!$C$7),($B893&lt;=Input!$O$11)),Input!$O$10,0))+(IF(AND(($B893&gt;Input!$O$11),($B893&lt;=Input!$O$13)),Input!$O$12,0))+(IF(AND(($B893&gt;=Input!$C$7),($B893&lt;=Input!$O$15)),Input!$O$14,0))+(IF(AND(($B893&gt;Input!$O$15),($B893&lt;=Input!$O$17)),Input!$O$16,0))+(IF(AND(($B893&gt;=Input!$C$7),($B893&lt;=Input!$O$19)),Input!$O$18,0))+(IF(AND(($B893&gt;Input!$O$19),($B893&lt;=Input!$O$21)),Input!$O$20,0))</f>
        <v>0</v>
      </c>
    </row>
    <row r="894" customFormat="false" ht="12.8" hidden="false" customHeight="false" outlineLevel="0" collapsed="false">
      <c r="A894" s="76" t="n">
        <v>890</v>
      </c>
      <c r="B894" s="77" t="n">
        <f aca="false">EOMONTH(Input!$C$7,A894)</f>
        <v>70006</v>
      </c>
      <c r="C894" s="77"/>
      <c r="D894" s="78" t="n">
        <f aca="false">(IF(AND(($B894&gt;=Input!$C$7),($B894&lt;=Input!$O$11)),Input!$O$10,0))+(IF(AND(($B894&gt;Input!$O$11),($B894&lt;=Input!$O$13)),Input!$O$12,0))+(IF(AND(($B894&gt;=Input!$C$7),($B894&lt;=Input!$O$15)),Input!$O$14,0))+(IF(AND(($B894&gt;Input!$O$15),($B894&lt;=Input!$O$17)),Input!$O$16,0))+(IF(AND(($B894&gt;=Input!$C$7),($B894&lt;=Input!$O$19)),Input!$O$18,0))+(IF(AND(($B894&gt;Input!$O$19),($B894&lt;=Input!$O$21)),Input!$O$20,0))</f>
        <v>0</v>
      </c>
    </row>
    <row r="895" customFormat="false" ht="12.8" hidden="false" customHeight="false" outlineLevel="0" collapsed="false">
      <c r="A895" s="76" t="n">
        <v>891</v>
      </c>
      <c r="B895" s="77" t="n">
        <f aca="false">EOMONTH(Input!$C$7,A895)</f>
        <v>70036</v>
      </c>
      <c r="C895" s="77"/>
      <c r="D895" s="78" t="n">
        <f aca="false">(IF(AND(($B895&gt;=Input!$C$7),($B895&lt;=Input!$O$11)),Input!$O$10,0))+(IF(AND(($B895&gt;Input!$O$11),($B895&lt;=Input!$O$13)),Input!$O$12,0))+(IF(AND(($B895&gt;=Input!$C$7),($B895&lt;=Input!$O$15)),Input!$O$14,0))+(IF(AND(($B895&gt;Input!$O$15),($B895&lt;=Input!$O$17)),Input!$O$16,0))+(IF(AND(($B895&gt;=Input!$C$7),($B895&lt;=Input!$O$19)),Input!$O$18,0))+(IF(AND(($B895&gt;Input!$O$19),($B895&lt;=Input!$O$21)),Input!$O$20,0))</f>
        <v>0</v>
      </c>
    </row>
    <row r="896" customFormat="false" ht="12.8" hidden="false" customHeight="false" outlineLevel="0" collapsed="false">
      <c r="A896" s="76" t="n">
        <v>892</v>
      </c>
      <c r="B896" s="77" t="n">
        <f aca="false">EOMONTH(Input!$C$7,A896)</f>
        <v>70067</v>
      </c>
      <c r="C896" s="77"/>
      <c r="D896" s="78" t="n">
        <f aca="false">(IF(AND(($B896&gt;=Input!$C$7),($B896&lt;=Input!$O$11)),Input!$O$10,0))+(IF(AND(($B896&gt;Input!$O$11),($B896&lt;=Input!$O$13)),Input!$O$12,0))+(IF(AND(($B896&gt;=Input!$C$7),($B896&lt;=Input!$O$15)),Input!$O$14,0))+(IF(AND(($B896&gt;Input!$O$15),($B896&lt;=Input!$O$17)),Input!$O$16,0))+(IF(AND(($B896&gt;=Input!$C$7),($B896&lt;=Input!$O$19)),Input!$O$18,0))+(IF(AND(($B896&gt;Input!$O$19),($B896&lt;=Input!$O$21)),Input!$O$20,0))</f>
        <v>0</v>
      </c>
    </row>
    <row r="897" customFormat="false" ht="12.8" hidden="false" customHeight="false" outlineLevel="0" collapsed="false">
      <c r="A897" s="76" t="n">
        <v>893</v>
      </c>
      <c r="B897" s="77" t="n">
        <f aca="false">EOMONTH(Input!$C$7,A897)</f>
        <v>70097</v>
      </c>
      <c r="C897" s="77"/>
      <c r="D897" s="78" t="n">
        <f aca="false">(IF(AND(($B897&gt;=Input!$C$7),($B897&lt;=Input!$O$11)),Input!$O$10,0))+(IF(AND(($B897&gt;Input!$O$11),($B897&lt;=Input!$O$13)),Input!$O$12,0))+(IF(AND(($B897&gt;=Input!$C$7),($B897&lt;=Input!$O$15)),Input!$O$14,0))+(IF(AND(($B897&gt;Input!$O$15),($B897&lt;=Input!$O$17)),Input!$O$16,0))+(IF(AND(($B897&gt;=Input!$C$7),($B897&lt;=Input!$O$19)),Input!$O$18,0))+(IF(AND(($B897&gt;Input!$O$19),($B897&lt;=Input!$O$21)),Input!$O$20,0))</f>
        <v>0</v>
      </c>
    </row>
    <row r="898" customFormat="false" ht="12.8" hidden="false" customHeight="false" outlineLevel="0" collapsed="false">
      <c r="A898" s="76" t="n">
        <v>894</v>
      </c>
      <c r="B898" s="77" t="n">
        <f aca="false">EOMONTH(Input!$C$7,A898)</f>
        <v>70128</v>
      </c>
      <c r="C898" s="77"/>
      <c r="D898" s="78" t="n">
        <f aca="false">(IF(AND(($B898&gt;=Input!$C$7),($B898&lt;=Input!$O$11)),Input!$O$10,0))+(IF(AND(($B898&gt;Input!$O$11),($B898&lt;=Input!$O$13)),Input!$O$12,0))+(IF(AND(($B898&gt;=Input!$C$7),($B898&lt;=Input!$O$15)),Input!$O$14,0))+(IF(AND(($B898&gt;Input!$O$15),($B898&lt;=Input!$O$17)),Input!$O$16,0))+(IF(AND(($B898&gt;=Input!$C$7),($B898&lt;=Input!$O$19)),Input!$O$18,0))+(IF(AND(($B898&gt;Input!$O$19),($B898&lt;=Input!$O$21)),Input!$O$20,0))</f>
        <v>0</v>
      </c>
    </row>
    <row r="899" customFormat="false" ht="12.8" hidden="false" customHeight="false" outlineLevel="0" collapsed="false">
      <c r="A899" s="76" t="n">
        <v>895</v>
      </c>
      <c r="B899" s="77" t="n">
        <f aca="false">EOMONTH(Input!$C$7,A899)</f>
        <v>70159</v>
      </c>
      <c r="C899" s="77"/>
      <c r="D899" s="78" t="n">
        <f aca="false">(IF(AND(($B899&gt;=Input!$C$7),($B899&lt;=Input!$O$11)),Input!$O$10,0))+(IF(AND(($B899&gt;Input!$O$11),($B899&lt;=Input!$O$13)),Input!$O$12,0))+(IF(AND(($B899&gt;=Input!$C$7),($B899&lt;=Input!$O$15)),Input!$O$14,0))+(IF(AND(($B899&gt;Input!$O$15),($B899&lt;=Input!$O$17)),Input!$O$16,0))+(IF(AND(($B899&gt;=Input!$C$7),($B899&lt;=Input!$O$19)),Input!$O$18,0))+(IF(AND(($B899&gt;Input!$O$19),($B899&lt;=Input!$O$21)),Input!$O$20,0))</f>
        <v>0</v>
      </c>
    </row>
    <row r="900" customFormat="false" ht="12.8" hidden="false" customHeight="false" outlineLevel="0" collapsed="false">
      <c r="A900" s="76" t="n">
        <v>896</v>
      </c>
      <c r="B900" s="77" t="n">
        <f aca="false">EOMONTH(Input!$C$7,A900)</f>
        <v>70188</v>
      </c>
      <c r="C900" s="77"/>
      <c r="D900" s="78" t="n">
        <f aca="false">(IF(AND(($B900&gt;=Input!$C$7),($B900&lt;=Input!$O$11)),Input!$O$10,0))+(IF(AND(($B900&gt;Input!$O$11),($B900&lt;=Input!$O$13)),Input!$O$12,0))+(IF(AND(($B900&gt;=Input!$C$7),($B900&lt;=Input!$O$15)),Input!$O$14,0))+(IF(AND(($B900&gt;Input!$O$15),($B900&lt;=Input!$O$17)),Input!$O$16,0))+(IF(AND(($B900&gt;=Input!$C$7),($B900&lt;=Input!$O$19)),Input!$O$18,0))+(IF(AND(($B900&gt;Input!$O$19),($B900&lt;=Input!$O$21)),Input!$O$20,0))</f>
        <v>0</v>
      </c>
    </row>
    <row r="901" customFormat="false" ht="12.8" hidden="false" customHeight="false" outlineLevel="0" collapsed="false">
      <c r="A901" s="76" t="n">
        <v>897</v>
      </c>
      <c r="B901" s="77" t="n">
        <f aca="false">EOMONTH(Input!$C$7,A901)</f>
        <v>70219</v>
      </c>
      <c r="C901" s="77"/>
      <c r="D901" s="78" t="n">
        <f aca="false">(IF(AND(($B901&gt;=Input!$C$7),($B901&lt;=Input!$O$11)),Input!$O$10,0))+(IF(AND(($B901&gt;Input!$O$11),($B901&lt;=Input!$O$13)),Input!$O$12,0))+(IF(AND(($B901&gt;=Input!$C$7),($B901&lt;=Input!$O$15)),Input!$O$14,0))+(IF(AND(($B901&gt;Input!$O$15),($B901&lt;=Input!$O$17)),Input!$O$16,0))+(IF(AND(($B901&gt;=Input!$C$7),($B901&lt;=Input!$O$19)),Input!$O$18,0))+(IF(AND(($B901&gt;Input!$O$19),($B901&lt;=Input!$O$21)),Input!$O$20,0))</f>
        <v>0</v>
      </c>
    </row>
    <row r="902" customFormat="false" ht="12.8" hidden="false" customHeight="false" outlineLevel="0" collapsed="false">
      <c r="A902" s="76" t="n">
        <v>898</v>
      </c>
      <c r="B902" s="77" t="n">
        <f aca="false">EOMONTH(Input!$C$7,A902)</f>
        <v>70249</v>
      </c>
      <c r="C902" s="77"/>
      <c r="D902" s="78" t="n">
        <f aca="false">(IF(AND(($B902&gt;=Input!$C$7),($B902&lt;=Input!$O$11)),Input!$O$10,0))+(IF(AND(($B902&gt;Input!$O$11),($B902&lt;=Input!$O$13)),Input!$O$12,0))+(IF(AND(($B902&gt;=Input!$C$7),($B902&lt;=Input!$O$15)),Input!$O$14,0))+(IF(AND(($B902&gt;Input!$O$15),($B902&lt;=Input!$O$17)),Input!$O$16,0))+(IF(AND(($B902&gt;=Input!$C$7),($B902&lt;=Input!$O$19)),Input!$O$18,0))+(IF(AND(($B902&gt;Input!$O$19),($B902&lt;=Input!$O$21)),Input!$O$20,0))</f>
        <v>0</v>
      </c>
    </row>
    <row r="903" customFormat="false" ht="12.8" hidden="false" customHeight="false" outlineLevel="0" collapsed="false">
      <c r="A903" s="76" t="n">
        <v>899</v>
      </c>
      <c r="B903" s="77" t="n">
        <f aca="false">EOMONTH(Input!$C$7,A903)</f>
        <v>70280</v>
      </c>
      <c r="C903" s="77"/>
      <c r="D903" s="78" t="n">
        <f aca="false">(IF(AND(($B903&gt;=Input!$C$7),($B903&lt;=Input!$O$11)),Input!$O$10,0))+(IF(AND(($B903&gt;Input!$O$11),($B903&lt;=Input!$O$13)),Input!$O$12,0))+(IF(AND(($B903&gt;=Input!$C$7),($B903&lt;=Input!$O$15)),Input!$O$14,0))+(IF(AND(($B903&gt;Input!$O$15),($B903&lt;=Input!$O$17)),Input!$O$16,0))+(IF(AND(($B903&gt;=Input!$C$7),($B903&lt;=Input!$O$19)),Input!$O$18,0))+(IF(AND(($B903&gt;Input!$O$19),($B903&lt;=Input!$O$21)),Input!$O$20,0))</f>
        <v>0</v>
      </c>
    </row>
    <row r="904" customFormat="false" ht="12.8" hidden="false" customHeight="false" outlineLevel="0" collapsed="false">
      <c r="A904" s="76" t="n">
        <v>900</v>
      </c>
      <c r="B904" s="77" t="n">
        <f aca="false">EOMONTH(Input!$C$7,A904)</f>
        <v>70310</v>
      </c>
      <c r="C904" s="77"/>
      <c r="D904" s="78" t="n">
        <f aca="false">(IF(AND(($B904&gt;=Input!$C$7),($B904&lt;=Input!$O$11)),Input!$O$10,0))+(IF(AND(($B904&gt;Input!$O$11),($B904&lt;=Input!$O$13)),Input!$O$12,0))+(IF(AND(($B904&gt;=Input!$C$7),($B904&lt;=Input!$O$15)),Input!$O$14,0))+(IF(AND(($B904&gt;Input!$O$15),($B904&lt;=Input!$O$17)),Input!$O$16,0))+(IF(AND(($B904&gt;=Input!$C$7),($B904&lt;=Input!$O$19)),Input!$O$18,0))+(IF(AND(($B904&gt;Input!$O$19),($B904&lt;=Input!$O$21)),Input!$O$20,0))</f>
        <v>0</v>
      </c>
    </row>
    <row r="905" customFormat="false" ht="12.8" hidden="false" customHeight="false" outlineLevel="0" collapsed="false">
      <c r="A905" s="76" t="n">
        <v>901</v>
      </c>
      <c r="B905" s="77" t="n">
        <f aca="false">EOMONTH(Input!$C$7,A905)</f>
        <v>70341</v>
      </c>
      <c r="C905" s="77"/>
      <c r="D905" s="78" t="n">
        <f aca="false">(IF(AND(($B905&gt;=Input!$C$7),($B905&lt;=Input!$O$11)),Input!$O$10,0))+(IF(AND(($B905&gt;Input!$O$11),($B905&lt;=Input!$O$13)),Input!$O$12,0))+(IF(AND(($B905&gt;=Input!$C$7),($B905&lt;=Input!$O$15)),Input!$O$14,0))+(IF(AND(($B905&gt;Input!$O$15),($B905&lt;=Input!$O$17)),Input!$O$16,0))+(IF(AND(($B905&gt;=Input!$C$7),($B905&lt;=Input!$O$19)),Input!$O$18,0))+(IF(AND(($B905&gt;Input!$O$19),($B905&lt;=Input!$O$21)),Input!$O$20,0))</f>
        <v>0</v>
      </c>
    </row>
    <row r="906" customFormat="false" ht="12.8" hidden="false" customHeight="false" outlineLevel="0" collapsed="false">
      <c r="A906" s="76" t="n">
        <v>902</v>
      </c>
      <c r="B906" s="77" t="n">
        <f aca="false">EOMONTH(Input!$C$7,A906)</f>
        <v>70372</v>
      </c>
      <c r="C906" s="77"/>
      <c r="D906" s="78" t="n">
        <f aca="false">(IF(AND(($B906&gt;=Input!$C$7),($B906&lt;=Input!$O$11)),Input!$O$10,0))+(IF(AND(($B906&gt;Input!$O$11),($B906&lt;=Input!$O$13)),Input!$O$12,0))+(IF(AND(($B906&gt;=Input!$C$7),($B906&lt;=Input!$O$15)),Input!$O$14,0))+(IF(AND(($B906&gt;Input!$O$15),($B906&lt;=Input!$O$17)),Input!$O$16,0))+(IF(AND(($B906&gt;=Input!$C$7),($B906&lt;=Input!$O$19)),Input!$O$18,0))+(IF(AND(($B906&gt;Input!$O$19),($B906&lt;=Input!$O$21)),Input!$O$20,0))</f>
        <v>0</v>
      </c>
    </row>
    <row r="907" customFormat="false" ht="12.8" hidden="false" customHeight="false" outlineLevel="0" collapsed="false">
      <c r="A907" s="76" t="n">
        <v>903</v>
      </c>
      <c r="B907" s="77" t="n">
        <f aca="false">EOMONTH(Input!$C$7,A907)</f>
        <v>70402</v>
      </c>
      <c r="C907" s="77"/>
      <c r="D907" s="78" t="n">
        <f aca="false">(IF(AND(($B907&gt;=Input!$C$7),($B907&lt;=Input!$O$11)),Input!$O$10,0))+(IF(AND(($B907&gt;Input!$O$11),($B907&lt;=Input!$O$13)),Input!$O$12,0))+(IF(AND(($B907&gt;=Input!$C$7),($B907&lt;=Input!$O$15)),Input!$O$14,0))+(IF(AND(($B907&gt;Input!$O$15),($B907&lt;=Input!$O$17)),Input!$O$16,0))+(IF(AND(($B907&gt;=Input!$C$7),($B907&lt;=Input!$O$19)),Input!$O$18,0))+(IF(AND(($B907&gt;Input!$O$19),($B907&lt;=Input!$O$21)),Input!$O$20,0))</f>
        <v>0</v>
      </c>
    </row>
    <row r="908" customFormat="false" ht="12.8" hidden="false" customHeight="false" outlineLevel="0" collapsed="false">
      <c r="A908" s="76" t="n">
        <v>904</v>
      </c>
      <c r="B908" s="77" t="n">
        <f aca="false">EOMONTH(Input!$C$7,A908)</f>
        <v>70433</v>
      </c>
      <c r="C908" s="77"/>
      <c r="D908" s="78" t="n">
        <f aca="false">(IF(AND(($B908&gt;=Input!$C$7),($B908&lt;=Input!$O$11)),Input!$O$10,0))+(IF(AND(($B908&gt;Input!$O$11),($B908&lt;=Input!$O$13)),Input!$O$12,0))+(IF(AND(($B908&gt;=Input!$C$7),($B908&lt;=Input!$O$15)),Input!$O$14,0))+(IF(AND(($B908&gt;Input!$O$15),($B908&lt;=Input!$O$17)),Input!$O$16,0))+(IF(AND(($B908&gt;=Input!$C$7),($B908&lt;=Input!$O$19)),Input!$O$18,0))+(IF(AND(($B908&gt;Input!$O$19),($B908&lt;=Input!$O$21)),Input!$O$20,0))</f>
        <v>0</v>
      </c>
    </row>
    <row r="909" customFormat="false" ht="12.8" hidden="false" customHeight="false" outlineLevel="0" collapsed="false">
      <c r="A909" s="76" t="n">
        <v>905</v>
      </c>
      <c r="B909" s="77" t="n">
        <f aca="false">EOMONTH(Input!$C$7,A909)</f>
        <v>70463</v>
      </c>
      <c r="C909" s="77"/>
      <c r="D909" s="78" t="n">
        <f aca="false">(IF(AND(($B909&gt;=Input!$C$7),($B909&lt;=Input!$O$11)),Input!$O$10,0))+(IF(AND(($B909&gt;Input!$O$11),($B909&lt;=Input!$O$13)),Input!$O$12,0))+(IF(AND(($B909&gt;=Input!$C$7),($B909&lt;=Input!$O$15)),Input!$O$14,0))+(IF(AND(($B909&gt;Input!$O$15),($B909&lt;=Input!$O$17)),Input!$O$16,0))+(IF(AND(($B909&gt;=Input!$C$7),($B909&lt;=Input!$O$19)),Input!$O$18,0))+(IF(AND(($B909&gt;Input!$O$19),($B909&lt;=Input!$O$21)),Input!$O$20,0))</f>
        <v>0</v>
      </c>
    </row>
    <row r="910" customFormat="false" ht="12.8" hidden="false" customHeight="false" outlineLevel="0" collapsed="false">
      <c r="A910" s="76" t="n">
        <v>906</v>
      </c>
      <c r="B910" s="77" t="n">
        <f aca="false">EOMONTH(Input!$C$7,A910)</f>
        <v>70494</v>
      </c>
      <c r="C910" s="77"/>
      <c r="D910" s="78" t="n">
        <f aca="false">(IF(AND(($B910&gt;=Input!$C$7),($B910&lt;=Input!$O$11)),Input!$O$10,0))+(IF(AND(($B910&gt;Input!$O$11),($B910&lt;=Input!$O$13)),Input!$O$12,0))+(IF(AND(($B910&gt;=Input!$C$7),($B910&lt;=Input!$O$15)),Input!$O$14,0))+(IF(AND(($B910&gt;Input!$O$15),($B910&lt;=Input!$O$17)),Input!$O$16,0))+(IF(AND(($B910&gt;=Input!$C$7),($B910&lt;=Input!$O$19)),Input!$O$18,0))+(IF(AND(($B910&gt;Input!$O$19),($B910&lt;=Input!$O$21)),Input!$O$20,0))</f>
        <v>0</v>
      </c>
    </row>
    <row r="911" customFormat="false" ht="12.8" hidden="false" customHeight="false" outlineLevel="0" collapsed="false">
      <c r="A911" s="76" t="n">
        <v>907</v>
      </c>
      <c r="B911" s="77" t="n">
        <f aca="false">EOMONTH(Input!$C$7,A911)</f>
        <v>70525</v>
      </c>
      <c r="C911" s="77"/>
      <c r="D911" s="78" t="n">
        <f aca="false">(IF(AND(($B911&gt;=Input!$C$7),($B911&lt;=Input!$O$11)),Input!$O$10,0))+(IF(AND(($B911&gt;Input!$O$11),($B911&lt;=Input!$O$13)),Input!$O$12,0))+(IF(AND(($B911&gt;=Input!$C$7),($B911&lt;=Input!$O$15)),Input!$O$14,0))+(IF(AND(($B911&gt;Input!$O$15),($B911&lt;=Input!$O$17)),Input!$O$16,0))+(IF(AND(($B911&gt;=Input!$C$7),($B911&lt;=Input!$O$19)),Input!$O$18,0))+(IF(AND(($B911&gt;Input!$O$19),($B911&lt;=Input!$O$21)),Input!$O$20,0))</f>
        <v>0</v>
      </c>
    </row>
    <row r="912" customFormat="false" ht="12.8" hidden="false" customHeight="false" outlineLevel="0" collapsed="false">
      <c r="A912" s="76" t="n">
        <v>908</v>
      </c>
      <c r="B912" s="77" t="n">
        <f aca="false">EOMONTH(Input!$C$7,A912)</f>
        <v>70553</v>
      </c>
      <c r="C912" s="77"/>
      <c r="D912" s="78" t="n">
        <f aca="false">(IF(AND(($B912&gt;=Input!$C$7),($B912&lt;=Input!$O$11)),Input!$O$10,0))+(IF(AND(($B912&gt;Input!$O$11),($B912&lt;=Input!$O$13)),Input!$O$12,0))+(IF(AND(($B912&gt;=Input!$C$7),($B912&lt;=Input!$O$15)),Input!$O$14,0))+(IF(AND(($B912&gt;Input!$O$15),($B912&lt;=Input!$O$17)),Input!$O$16,0))+(IF(AND(($B912&gt;=Input!$C$7),($B912&lt;=Input!$O$19)),Input!$O$18,0))+(IF(AND(($B912&gt;Input!$O$19),($B912&lt;=Input!$O$21)),Input!$O$20,0))</f>
        <v>0</v>
      </c>
    </row>
    <row r="913" customFormat="false" ht="12.8" hidden="false" customHeight="false" outlineLevel="0" collapsed="false">
      <c r="A913" s="76" t="n">
        <v>909</v>
      </c>
      <c r="B913" s="77" t="n">
        <f aca="false">EOMONTH(Input!$C$7,A913)</f>
        <v>70584</v>
      </c>
      <c r="C913" s="77"/>
      <c r="D913" s="78" t="n">
        <f aca="false">(IF(AND(($B913&gt;=Input!$C$7),($B913&lt;=Input!$O$11)),Input!$O$10,0))+(IF(AND(($B913&gt;Input!$O$11),($B913&lt;=Input!$O$13)),Input!$O$12,0))+(IF(AND(($B913&gt;=Input!$C$7),($B913&lt;=Input!$O$15)),Input!$O$14,0))+(IF(AND(($B913&gt;Input!$O$15),($B913&lt;=Input!$O$17)),Input!$O$16,0))+(IF(AND(($B913&gt;=Input!$C$7),($B913&lt;=Input!$O$19)),Input!$O$18,0))+(IF(AND(($B913&gt;Input!$O$19),($B913&lt;=Input!$O$21)),Input!$O$20,0))</f>
        <v>0</v>
      </c>
    </row>
    <row r="914" customFormat="false" ht="12.8" hidden="false" customHeight="false" outlineLevel="0" collapsed="false">
      <c r="A914" s="76" t="n">
        <v>910</v>
      </c>
      <c r="B914" s="77" t="n">
        <f aca="false">EOMONTH(Input!$C$7,A914)</f>
        <v>70614</v>
      </c>
      <c r="C914" s="77"/>
      <c r="D914" s="78" t="n">
        <f aca="false">(IF(AND(($B914&gt;=Input!$C$7),($B914&lt;=Input!$O$11)),Input!$O$10,0))+(IF(AND(($B914&gt;Input!$O$11),($B914&lt;=Input!$O$13)),Input!$O$12,0))+(IF(AND(($B914&gt;=Input!$C$7),($B914&lt;=Input!$O$15)),Input!$O$14,0))+(IF(AND(($B914&gt;Input!$O$15),($B914&lt;=Input!$O$17)),Input!$O$16,0))+(IF(AND(($B914&gt;=Input!$C$7),($B914&lt;=Input!$O$19)),Input!$O$18,0))+(IF(AND(($B914&gt;Input!$O$19),($B914&lt;=Input!$O$21)),Input!$O$20,0))</f>
        <v>0</v>
      </c>
    </row>
    <row r="915" customFormat="false" ht="12.8" hidden="false" customHeight="false" outlineLevel="0" collapsed="false">
      <c r="A915" s="76" t="n">
        <v>911</v>
      </c>
      <c r="B915" s="77" t="n">
        <f aca="false">EOMONTH(Input!$C$7,A915)</f>
        <v>70645</v>
      </c>
      <c r="C915" s="77"/>
      <c r="D915" s="78" t="n">
        <f aca="false">(IF(AND(($B915&gt;=Input!$C$7),($B915&lt;=Input!$O$11)),Input!$O$10,0))+(IF(AND(($B915&gt;Input!$O$11),($B915&lt;=Input!$O$13)),Input!$O$12,0))+(IF(AND(($B915&gt;=Input!$C$7),($B915&lt;=Input!$O$15)),Input!$O$14,0))+(IF(AND(($B915&gt;Input!$O$15),($B915&lt;=Input!$O$17)),Input!$O$16,0))+(IF(AND(($B915&gt;=Input!$C$7),($B915&lt;=Input!$O$19)),Input!$O$18,0))+(IF(AND(($B915&gt;Input!$O$19),($B915&lt;=Input!$O$21)),Input!$O$20,0))</f>
        <v>0</v>
      </c>
    </row>
    <row r="916" customFormat="false" ht="12.8" hidden="false" customHeight="false" outlineLevel="0" collapsed="false">
      <c r="A916" s="76" t="n">
        <v>912</v>
      </c>
      <c r="B916" s="77" t="n">
        <f aca="false">EOMONTH(Input!$C$7,A916)</f>
        <v>70675</v>
      </c>
      <c r="C916" s="77"/>
      <c r="D916" s="78" t="n">
        <f aca="false">(IF(AND(($B916&gt;=Input!$C$7),($B916&lt;=Input!$O$11)),Input!$O$10,0))+(IF(AND(($B916&gt;Input!$O$11),($B916&lt;=Input!$O$13)),Input!$O$12,0))+(IF(AND(($B916&gt;=Input!$C$7),($B916&lt;=Input!$O$15)),Input!$O$14,0))+(IF(AND(($B916&gt;Input!$O$15),($B916&lt;=Input!$O$17)),Input!$O$16,0))+(IF(AND(($B916&gt;=Input!$C$7),($B916&lt;=Input!$O$19)),Input!$O$18,0))+(IF(AND(($B916&gt;Input!$O$19),($B916&lt;=Input!$O$21)),Input!$O$20,0))</f>
        <v>0</v>
      </c>
    </row>
    <row r="917" customFormat="false" ht="12.8" hidden="false" customHeight="false" outlineLevel="0" collapsed="false">
      <c r="A917" s="76" t="n">
        <v>913</v>
      </c>
      <c r="B917" s="77" t="n">
        <f aca="false">EOMONTH(Input!$C$7,A917)</f>
        <v>70706</v>
      </c>
      <c r="C917" s="77"/>
      <c r="D917" s="78" t="n">
        <f aca="false">(IF(AND(($B917&gt;=Input!$C$7),($B917&lt;=Input!$O$11)),Input!$O$10,0))+(IF(AND(($B917&gt;Input!$O$11),($B917&lt;=Input!$O$13)),Input!$O$12,0))+(IF(AND(($B917&gt;=Input!$C$7),($B917&lt;=Input!$O$15)),Input!$O$14,0))+(IF(AND(($B917&gt;Input!$O$15),($B917&lt;=Input!$O$17)),Input!$O$16,0))+(IF(AND(($B917&gt;=Input!$C$7),($B917&lt;=Input!$O$19)),Input!$O$18,0))+(IF(AND(($B917&gt;Input!$O$19),($B917&lt;=Input!$O$21)),Input!$O$20,0))</f>
        <v>0</v>
      </c>
    </row>
    <row r="918" customFormat="false" ht="12.8" hidden="false" customHeight="false" outlineLevel="0" collapsed="false">
      <c r="A918" s="76" t="n">
        <v>914</v>
      </c>
      <c r="B918" s="77" t="n">
        <f aca="false">EOMONTH(Input!$C$7,A918)</f>
        <v>70737</v>
      </c>
      <c r="C918" s="77"/>
      <c r="D918" s="78" t="n">
        <f aca="false">(IF(AND(($B918&gt;=Input!$C$7),($B918&lt;=Input!$O$11)),Input!$O$10,0))+(IF(AND(($B918&gt;Input!$O$11),($B918&lt;=Input!$O$13)),Input!$O$12,0))+(IF(AND(($B918&gt;=Input!$C$7),($B918&lt;=Input!$O$15)),Input!$O$14,0))+(IF(AND(($B918&gt;Input!$O$15),($B918&lt;=Input!$O$17)),Input!$O$16,0))+(IF(AND(($B918&gt;=Input!$C$7),($B918&lt;=Input!$O$19)),Input!$O$18,0))+(IF(AND(($B918&gt;Input!$O$19),($B918&lt;=Input!$O$21)),Input!$O$20,0))</f>
        <v>0</v>
      </c>
    </row>
    <row r="919" customFormat="false" ht="12.8" hidden="false" customHeight="false" outlineLevel="0" collapsed="false">
      <c r="A919" s="76" t="n">
        <v>915</v>
      </c>
      <c r="B919" s="77" t="n">
        <f aca="false">EOMONTH(Input!$C$7,A919)</f>
        <v>70767</v>
      </c>
      <c r="C919" s="77"/>
      <c r="D919" s="78" t="n">
        <f aca="false">(IF(AND(($B919&gt;=Input!$C$7),($B919&lt;=Input!$O$11)),Input!$O$10,0))+(IF(AND(($B919&gt;Input!$O$11),($B919&lt;=Input!$O$13)),Input!$O$12,0))+(IF(AND(($B919&gt;=Input!$C$7),($B919&lt;=Input!$O$15)),Input!$O$14,0))+(IF(AND(($B919&gt;Input!$O$15),($B919&lt;=Input!$O$17)),Input!$O$16,0))+(IF(AND(($B919&gt;=Input!$C$7),($B919&lt;=Input!$O$19)),Input!$O$18,0))+(IF(AND(($B919&gt;Input!$O$19),($B919&lt;=Input!$O$21)),Input!$O$20,0))</f>
        <v>0</v>
      </c>
    </row>
    <row r="920" customFormat="false" ht="12.8" hidden="false" customHeight="false" outlineLevel="0" collapsed="false">
      <c r="A920" s="76" t="n">
        <v>916</v>
      </c>
      <c r="B920" s="77" t="n">
        <f aca="false">EOMONTH(Input!$C$7,A920)</f>
        <v>70798</v>
      </c>
      <c r="C920" s="77"/>
      <c r="D920" s="78" t="n">
        <f aca="false">(IF(AND(($B920&gt;=Input!$C$7),($B920&lt;=Input!$O$11)),Input!$O$10,0))+(IF(AND(($B920&gt;Input!$O$11),($B920&lt;=Input!$O$13)),Input!$O$12,0))+(IF(AND(($B920&gt;=Input!$C$7),($B920&lt;=Input!$O$15)),Input!$O$14,0))+(IF(AND(($B920&gt;Input!$O$15),($B920&lt;=Input!$O$17)),Input!$O$16,0))+(IF(AND(($B920&gt;=Input!$C$7),($B920&lt;=Input!$O$19)),Input!$O$18,0))+(IF(AND(($B920&gt;Input!$O$19),($B920&lt;=Input!$O$21)),Input!$O$20,0))</f>
        <v>0</v>
      </c>
    </row>
    <row r="921" customFormat="false" ht="12.8" hidden="false" customHeight="false" outlineLevel="0" collapsed="false">
      <c r="A921" s="76" t="n">
        <v>917</v>
      </c>
      <c r="B921" s="77" t="n">
        <f aca="false">EOMONTH(Input!$C$7,A921)</f>
        <v>70828</v>
      </c>
      <c r="C921" s="77"/>
      <c r="D921" s="78" t="n">
        <f aca="false">(IF(AND(($B921&gt;=Input!$C$7),($B921&lt;=Input!$O$11)),Input!$O$10,0))+(IF(AND(($B921&gt;Input!$O$11),($B921&lt;=Input!$O$13)),Input!$O$12,0))+(IF(AND(($B921&gt;=Input!$C$7),($B921&lt;=Input!$O$15)),Input!$O$14,0))+(IF(AND(($B921&gt;Input!$O$15),($B921&lt;=Input!$O$17)),Input!$O$16,0))+(IF(AND(($B921&gt;=Input!$C$7),($B921&lt;=Input!$O$19)),Input!$O$18,0))+(IF(AND(($B921&gt;Input!$O$19),($B921&lt;=Input!$O$21)),Input!$O$20,0))</f>
        <v>0</v>
      </c>
    </row>
    <row r="922" customFormat="false" ht="12.8" hidden="false" customHeight="false" outlineLevel="0" collapsed="false">
      <c r="A922" s="76" t="n">
        <v>918</v>
      </c>
      <c r="B922" s="77" t="n">
        <f aca="false">EOMONTH(Input!$C$7,A922)</f>
        <v>70859</v>
      </c>
      <c r="C922" s="77"/>
      <c r="D922" s="78" t="n">
        <f aca="false">(IF(AND(($B922&gt;=Input!$C$7),($B922&lt;=Input!$O$11)),Input!$O$10,0))+(IF(AND(($B922&gt;Input!$O$11),($B922&lt;=Input!$O$13)),Input!$O$12,0))+(IF(AND(($B922&gt;=Input!$C$7),($B922&lt;=Input!$O$15)),Input!$O$14,0))+(IF(AND(($B922&gt;Input!$O$15),($B922&lt;=Input!$O$17)),Input!$O$16,0))+(IF(AND(($B922&gt;=Input!$C$7),($B922&lt;=Input!$O$19)),Input!$O$18,0))+(IF(AND(($B922&gt;Input!$O$19),($B922&lt;=Input!$O$21)),Input!$O$20,0))</f>
        <v>0</v>
      </c>
    </row>
    <row r="923" customFormat="false" ht="12.8" hidden="false" customHeight="false" outlineLevel="0" collapsed="false">
      <c r="A923" s="76" t="n">
        <v>919</v>
      </c>
      <c r="B923" s="77" t="n">
        <f aca="false">EOMONTH(Input!$C$7,A923)</f>
        <v>70890</v>
      </c>
      <c r="C923" s="77"/>
      <c r="D923" s="78" t="n">
        <f aca="false">(IF(AND(($B923&gt;=Input!$C$7),($B923&lt;=Input!$O$11)),Input!$O$10,0))+(IF(AND(($B923&gt;Input!$O$11),($B923&lt;=Input!$O$13)),Input!$O$12,0))+(IF(AND(($B923&gt;=Input!$C$7),($B923&lt;=Input!$O$15)),Input!$O$14,0))+(IF(AND(($B923&gt;Input!$O$15),($B923&lt;=Input!$O$17)),Input!$O$16,0))+(IF(AND(($B923&gt;=Input!$C$7),($B923&lt;=Input!$O$19)),Input!$O$18,0))+(IF(AND(($B923&gt;Input!$O$19),($B923&lt;=Input!$O$21)),Input!$O$20,0))</f>
        <v>0</v>
      </c>
    </row>
    <row r="924" customFormat="false" ht="12.8" hidden="false" customHeight="false" outlineLevel="0" collapsed="false">
      <c r="A924" s="76" t="n">
        <v>920</v>
      </c>
      <c r="B924" s="77" t="n">
        <f aca="false">EOMONTH(Input!$C$7,A924)</f>
        <v>70918</v>
      </c>
      <c r="C924" s="77"/>
      <c r="D924" s="78" t="n">
        <f aca="false">(IF(AND(($B924&gt;=Input!$C$7),($B924&lt;=Input!$O$11)),Input!$O$10,0))+(IF(AND(($B924&gt;Input!$O$11),($B924&lt;=Input!$O$13)),Input!$O$12,0))+(IF(AND(($B924&gt;=Input!$C$7),($B924&lt;=Input!$O$15)),Input!$O$14,0))+(IF(AND(($B924&gt;Input!$O$15),($B924&lt;=Input!$O$17)),Input!$O$16,0))+(IF(AND(($B924&gt;=Input!$C$7),($B924&lt;=Input!$O$19)),Input!$O$18,0))+(IF(AND(($B924&gt;Input!$O$19),($B924&lt;=Input!$O$21)),Input!$O$20,0))</f>
        <v>0</v>
      </c>
    </row>
    <row r="925" customFormat="false" ht="12.8" hidden="false" customHeight="false" outlineLevel="0" collapsed="false">
      <c r="A925" s="76" t="n">
        <v>921</v>
      </c>
      <c r="B925" s="77" t="n">
        <f aca="false">EOMONTH(Input!$C$7,A925)</f>
        <v>70949</v>
      </c>
      <c r="C925" s="77"/>
      <c r="D925" s="78" t="n">
        <f aca="false">(IF(AND(($B925&gt;=Input!$C$7),($B925&lt;=Input!$O$11)),Input!$O$10,0))+(IF(AND(($B925&gt;Input!$O$11),($B925&lt;=Input!$O$13)),Input!$O$12,0))+(IF(AND(($B925&gt;=Input!$C$7),($B925&lt;=Input!$O$15)),Input!$O$14,0))+(IF(AND(($B925&gt;Input!$O$15),($B925&lt;=Input!$O$17)),Input!$O$16,0))+(IF(AND(($B925&gt;=Input!$C$7),($B925&lt;=Input!$O$19)),Input!$O$18,0))+(IF(AND(($B925&gt;Input!$O$19),($B925&lt;=Input!$O$21)),Input!$O$20,0))</f>
        <v>0</v>
      </c>
    </row>
    <row r="926" customFormat="false" ht="12.8" hidden="false" customHeight="false" outlineLevel="0" collapsed="false">
      <c r="A926" s="76" t="n">
        <v>922</v>
      </c>
      <c r="B926" s="77" t="n">
        <f aca="false">EOMONTH(Input!$C$7,A926)</f>
        <v>70979</v>
      </c>
      <c r="C926" s="77"/>
      <c r="D926" s="78" t="n">
        <f aca="false">(IF(AND(($B926&gt;=Input!$C$7),($B926&lt;=Input!$O$11)),Input!$O$10,0))+(IF(AND(($B926&gt;Input!$O$11),($B926&lt;=Input!$O$13)),Input!$O$12,0))+(IF(AND(($B926&gt;=Input!$C$7),($B926&lt;=Input!$O$15)),Input!$O$14,0))+(IF(AND(($B926&gt;Input!$O$15),($B926&lt;=Input!$O$17)),Input!$O$16,0))+(IF(AND(($B926&gt;=Input!$C$7),($B926&lt;=Input!$O$19)),Input!$O$18,0))+(IF(AND(($B926&gt;Input!$O$19),($B926&lt;=Input!$O$21)),Input!$O$20,0))</f>
        <v>0</v>
      </c>
    </row>
    <row r="927" customFormat="false" ht="12.8" hidden="false" customHeight="false" outlineLevel="0" collapsed="false">
      <c r="A927" s="76" t="n">
        <v>923</v>
      </c>
      <c r="B927" s="77" t="n">
        <f aca="false">EOMONTH(Input!$C$7,A927)</f>
        <v>71010</v>
      </c>
      <c r="C927" s="77"/>
      <c r="D927" s="78" t="n">
        <f aca="false">(IF(AND(($B927&gt;=Input!$C$7),($B927&lt;=Input!$O$11)),Input!$O$10,0))+(IF(AND(($B927&gt;Input!$O$11),($B927&lt;=Input!$O$13)),Input!$O$12,0))+(IF(AND(($B927&gt;=Input!$C$7),($B927&lt;=Input!$O$15)),Input!$O$14,0))+(IF(AND(($B927&gt;Input!$O$15),($B927&lt;=Input!$O$17)),Input!$O$16,0))+(IF(AND(($B927&gt;=Input!$C$7),($B927&lt;=Input!$O$19)),Input!$O$18,0))+(IF(AND(($B927&gt;Input!$O$19),($B927&lt;=Input!$O$21)),Input!$O$20,0))</f>
        <v>0</v>
      </c>
    </row>
    <row r="928" customFormat="false" ht="12.8" hidden="false" customHeight="false" outlineLevel="0" collapsed="false">
      <c r="A928" s="76" t="n">
        <v>924</v>
      </c>
      <c r="B928" s="77" t="n">
        <f aca="false">EOMONTH(Input!$C$7,A928)</f>
        <v>71040</v>
      </c>
      <c r="C928" s="77"/>
      <c r="D928" s="78" t="n">
        <f aca="false">(IF(AND(($B928&gt;=Input!$C$7),($B928&lt;=Input!$O$11)),Input!$O$10,0))+(IF(AND(($B928&gt;Input!$O$11),($B928&lt;=Input!$O$13)),Input!$O$12,0))+(IF(AND(($B928&gt;=Input!$C$7),($B928&lt;=Input!$O$15)),Input!$O$14,0))+(IF(AND(($B928&gt;Input!$O$15),($B928&lt;=Input!$O$17)),Input!$O$16,0))+(IF(AND(($B928&gt;=Input!$C$7),($B928&lt;=Input!$O$19)),Input!$O$18,0))+(IF(AND(($B928&gt;Input!$O$19),($B928&lt;=Input!$O$21)),Input!$O$20,0))</f>
        <v>0</v>
      </c>
    </row>
    <row r="929" customFormat="false" ht="12.8" hidden="false" customHeight="false" outlineLevel="0" collapsed="false">
      <c r="A929" s="76" t="n">
        <v>925</v>
      </c>
      <c r="B929" s="77" t="n">
        <f aca="false">EOMONTH(Input!$C$7,A929)</f>
        <v>71071</v>
      </c>
      <c r="C929" s="77"/>
      <c r="D929" s="78" t="n">
        <f aca="false">(IF(AND(($B929&gt;=Input!$C$7),($B929&lt;=Input!$O$11)),Input!$O$10,0))+(IF(AND(($B929&gt;Input!$O$11),($B929&lt;=Input!$O$13)),Input!$O$12,0))+(IF(AND(($B929&gt;=Input!$C$7),($B929&lt;=Input!$O$15)),Input!$O$14,0))+(IF(AND(($B929&gt;Input!$O$15),($B929&lt;=Input!$O$17)),Input!$O$16,0))+(IF(AND(($B929&gt;=Input!$C$7),($B929&lt;=Input!$O$19)),Input!$O$18,0))+(IF(AND(($B929&gt;Input!$O$19),($B929&lt;=Input!$O$21)),Input!$O$20,0))</f>
        <v>0</v>
      </c>
    </row>
    <row r="930" customFormat="false" ht="12.8" hidden="false" customHeight="false" outlineLevel="0" collapsed="false">
      <c r="A930" s="76" t="n">
        <v>926</v>
      </c>
      <c r="B930" s="77" t="n">
        <f aca="false">EOMONTH(Input!$C$7,A930)</f>
        <v>71102</v>
      </c>
      <c r="C930" s="77"/>
      <c r="D930" s="78" t="n">
        <f aca="false">(IF(AND(($B930&gt;=Input!$C$7),($B930&lt;=Input!$O$11)),Input!$O$10,0))+(IF(AND(($B930&gt;Input!$O$11),($B930&lt;=Input!$O$13)),Input!$O$12,0))+(IF(AND(($B930&gt;=Input!$C$7),($B930&lt;=Input!$O$15)),Input!$O$14,0))+(IF(AND(($B930&gt;Input!$O$15),($B930&lt;=Input!$O$17)),Input!$O$16,0))+(IF(AND(($B930&gt;=Input!$C$7),($B930&lt;=Input!$O$19)),Input!$O$18,0))+(IF(AND(($B930&gt;Input!$O$19),($B930&lt;=Input!$O$21)),Input!$O$20,0))</f>
        <v>0</v>
      </c>
    </row>
    <row r="931" customFormat="false" ht="12.8" hidden="false" customHeight="false" outlineLevel="0" collapsed="false">
      <c r="A931" s="76" t="n">
        <v>927</v>
      </c>
      <c r="B931" s="77" t="n">
        <f aca="false">EOMONTH(Input!$C$7,A931)</f>
        <v>71132</v>
      </c>
      <c r="C931" s="77"/>
      <c r="D931" s="78" t="n">
        <f aca="false">(IF(AND(($B931&gt;=Input!$C$7),($B931&lt;=Input!$O$11)),Input!$O$10,0))+(IF(AND(($B931&gt;Input!$O$11),($B931&lt;=Input!$O$13)),Input!$O$12,0))+(IF(AND(($B931&gt;=Input!$C$7),($B931&lt;=Input!$O$15)),Input!$O$14,0))+(IF(AND(($B931&gt;Input!$O$15),($B931&lt;=Input!$O$17)),Input!$O$16,0))+(IF(AND(($B931&gt;=Input!$C$7),($B931&lt;=Input!$O$19)),Input!$O$18,0))+(IF(AND(($B931&gt;Input!$O$19),($B931&lt;=Input!$O$21)),Input!$O$20,0))</f>
        <v>0</v>
      </c>
    </row>
    <row r="932" customFormat="false" ht="12.8" hidden="false" customHeight="false" outlineLevel="0" collapsed="false">
      <c r="A932" s="76" t="n">
        <v>928</v>
      </c>
      <c r="B932" s="77" t="n">
        <f aca="false">EOMONTH(Input!$C$7,A932)</f>
        <v>71163</v>
      </c>
      <c r="C932" s="77"/>
      <c r="D932" s="78" t="n">
        <f aca="false">(IF(AND(($B932&gt;=Input!$C$7),($B932&lt;=Input!$O$11)),Input!$O$10,0))+(IF(AND(($B932&gt;Input!$O$11),($B932&lt;=Input!$O$13)),Input!$O$12,0))+(IF(AND(($B932&gt;=Input!$C$7),($B932&lt;=Input!$O$15)),Input!$O$14,0))+(IF(AND(($B932&gt;Input!$O$15),($B932&lt;=Input!$O$17)),Input!$O$16,0))+(IF(AND(($B932&gt;=Input!$C$7),($B932&lt;=Input!$O$19)),Input!$O$18,0))+(IF(AND(($B932&gt;Input!$O$19),($B932&lt;=Input!$O$21)),Input!$O$20,0))</f>
        <v>0</v>
      </c>
    </row>
    <row r="933" customFormat="false" ht="12.8" hidden="false" customHeight="false" outlineLevel="0" collapsed="false">
      <c r="A933" s="76" t="n">
        <v>929</v>
      </c>
      <c r="B933" s="77" t="n">
        <f aca="false">EOMONTH(Input!$C$7,A933)</f>
        <v>71193</v>
      </c>
      <c r="C933" s="77"/>
      <c r="D933" s="78" t="n">
        <f aca="false">(IF(AND(($B933&gt;=Input!$C$7),($B933&lt;=Input!$O$11)),Input!$O$10,0))+(IF(AND(($B933&gt;Input!$O$11),($B933&lt;=Input!$O$13)),Input!$O$12,0))+(IF(AND(($B933&gt;=Input!$C$7),($B933&lt;=Input!$O$15)),Input!$O$14,0))+(IF(AND(($B933&gt;Input!$O$15),($B933&lt;=Input!$O$17)),Input!$O$16,0))+(IF(AND(($B933&gt;=Input!$C$7),($B933&lt;=Input!$O$19)),Input!$O$18,0))+(IF(AND(($B933&gt;Input!$O$19),($B933&lt;=Input!$O$21)),Input!$O$20,0))</f>
        <v>0</v>
      </c>
    </row>
    <row r="934" customFormat="false" ht="12.8" hidden="false" customHeight="false" outlineLevel="0" collapsed="false">
      <c r="A934" s="76" t="n">
        <v>930</v>
      </c>
      <c r="B934" s="77" t="n">
        <f aca="false">EOMONTH(Input!$C$7,A934)</f>
        <v>71224</v>
      </c>
      <c r="C934" s="77"/>
      <c r="D934" s="78" t="n">
        <f aca="false">(IF(AND(($B934&gt;=Input!$C$7),($B934&lt;=Input!$O$11)),Input!$O$10,0))+(IF(AND(($B934&gt;Input!$O$11),($B934&lt;=Input!$O$13)),Input!$O$12,0))+(IF(AND(($B934&gt;=Input!$C$7),($B934&lt;=Input!$O$15)),Input!$O$14,0))+(IF(AND(($B934&gt;Input!$O$15),($B934&lt;=Input!$O$17)),Input!$O$16,0))+(IF(AND(($B934&gt;=Input!$C$7),($B934&lt;=Input!$O$19)),Input!$O$18,0))+(IF(AND(($B934&gt;Input!$O$19),($B934&lt;=Input!$O$21)),Input!$O$20,0))</f>
        <v>0</v>
      </c>
    </row>
    <row r="935" customFormat="false" ht="12.8" hidden="false" customHeight="false" outlineLevel="0" collapsed="false">
      <c r="A935" s="76" t="n">
        <v>931</v>
      </c>
      <c r="B935" s="77" t="n">
        <f aca="false">EOMONTH(Input!$C$7,A935)</f>
        <v>71255</v>
      </c>
      <c r="C935" s="77"/>
      <c r="D935" s="78" t="n">
        <f aca="false">(IF(AND(($B935&gt;=Input!$C$7),($B935&lt;=Input!$O$11)),Input!$O$10,0))+(IF(AND(($B935&gt;Input!$O$11),($B935&lt;=Input!$O$13)),Input!$O$12,0))+(IF(AND(($B935&gt;=Input!$C$7),($B935&lt;=Input!$O$15)),Input!$O$14,0))+(IF(AND(($B935&gt;Input!$O$15),($B935&lt;=Input!$O$17)),Input!$O$16,0))+(IF(AND(($B935&gt;=Input!$C$7),($B935&lt;=Input!$O$19)),Input!$O$18,0))+(IF(AND(($B935&gt;Input!$O$19),($B935&lt;=Input!$O$21)),Input!$O$20,0))</f>
        <v>0</v>
      </c>
    </row>
    <row r="936" customFormat="false" ht="12.8" hidden="false" customHeight="false" outlineLevel="0" collapsed="false">
      <c r="A936" s="76" t="n">
        <v>932</v>
      </c>
      <c r="B936" s="77" t="n">
        <f aca="false">EOMONTH(Input!$C$7,A936)</f>
        <v>71283</v>
      </c>
      <c r="C936" s="77"/>
      <c r="D936" s="78" t="n">
        <f aca="false">(IF(AND(($B936&gt;=Input!$C$7),($B936&lt;=Input!$O$11)),Input!$O$10,0))+(IF(AND(($B936&gt;Input!$O$11),($B936&lt;=Input!$O$13)),Input!$O$12,0))+(IF(AND(($B936&gt;=Input!$C$7),($B936&lt;=Input!$O$15)),Input!$O$14,0))+(IF(AND(($B936&gt;Input!$O$15),($B936&lt;=Input!$O$17)),Input!$O$16,0))+(IF(AND(($B936&gt;=Input!$C$7),($B936&lt;=Input!$O$19)),Input!$O$18,0))+(IF(AND(($B936&gt;Input!$O$19),($B936&lt;=Input!$O$21)),Input!$O$20,0))</f>
        <v>0</v>
      </c>
    </row>
    <row r="937" customFormat="false" ht="12.8" hidden="false" customHeight="false" outlineLevel="0" collapsed="false">
      <c r="A937" s="76" t="n">
        <v>933</v>
      </c>
      <c r="B937" s="77" t="n">
        <f aca="false">EOMONTH(Input!$C$7,A937)</f>
        <v>71314</v>
      </c>
      <c r="C937" s="77"/>
      <c r="D937" s="78" t="n">
        <f aca="false">(IF(AND(($B937&gt;=Input!$C$7),($B937&lt;=Input!$O$11)),Input!$O$10,0))+(IF(AND(($B937&gt;Input!$O$11),($B937&lt;=Input!$O$13)),Input!$O$12,0))+(IF(AND(($B937&gt;=Input!$C$7),($B937&lt;=Input!$O$15)),Input!$O$14,0))+(IF(AND(($B937&gt;Input!$O$15),($B937&lt;=Input!$O$17)),Input!$O$16,0))+(IF(AND(($B937&gt;=Input!$C$7),($B937&lt;=Input!$O$19)),Input!$O$18,0))+(IF(AND(($B937&gt;Input!$O$19),($B937&lt;=Input!$O$21)),Input!$O$20,0))</f>
        <v>0</v>
      </c>
    </row>
    <row r="938" customFormat="false" ht="12.8" hidden="false" customHeight="false" outlineLevel="0" collapsed="false">
      <c r="A938" s="76" t="n">
        <v>934</v>
      </c>
      <c r="B938" s="77" t="n">
        <f aca="false">EOMONTH(Input!$C$7,A938)</f>
        <v>71344</v>
      </c>
      <c r="C938" s="77"/>
      <c r="D938" s="78" t="n">
        <f aca="false">(IF(AND(($B938&gt;=Input!$C$7),($B938&lt;=Input!$O$11)),Input!$O$10,0))+(IF(AND(($B938&gt;Input!$O$11),($B938&lt;=Input!$O$13)),Input!$O$12,0))+(IF(AND(($B938&gt;=Input!$C$7),($B938&lt;=Input!$O$15)),Input!$O$14,0))+(IF(AND(($B938&gt;Input!$O$15),($B938&lt;=Input!$O$17)),Input!$O$16,0))+(IF(AND(($B938&gt;=Input!$C$7),($B938&lt;=Input!$O$19)),Input!$O$18,0))+(IF(AND(($B938&gt;Input!$O$19),($B938&lt;=Input!$O$21)),Input!$O$20,0))</f>
        <v>0</v>
      </c>
    </row>
    <row r="939" customFormat="false" ht="12.8" hidden="false" customHeight="false" outlineLevel="0" collapsed="false">
      <c r="A939" s="76" t="n">
        <v>935</v>
      </c>
      <c r="B939" s="77" t="n">
        <f aca="false">EOMONTH(Input!$C$7,A939)</f>
        <v>71375</v>
      </c>
      <c r="C939" s="77"/>
      <c r="D939" s="78" t="n">
        <f aca="false">(IF(AND(($B939&gt;=Input!$C$7),($B939&lt;=Input!$O$11)),Input!$O$10,0))+(IF(AND(($B939&gt;Input!$O$11),($B939&lt;=Input!$O$13)),Input!$O$12,0))+(IF(AND(($B939&gt;=Input!$C$7),($B939&lt;=Input!$O$15)),Input!$O$14,0))+(IF(AND(($B939&gt;Input!$O$15),($B939&lt;=Input!$O$17)),Input!$O$16,0))+(IF(AND(($B939&gt;=Input!$C$7),($B939&lt;=Input!$O$19)),Input!$O$18,0))+(IF(AND(($B939&gt;Input!$O$19),($B939&lt;=Input!$O$21)),Input!$O$20,0))</f>
        <v>0</v>
      </c>
    </row>
    <row r="940" customFormat="false" ht="12.8" hidden="false" customHeight="false" outlineLevel="0" collapsed="false">
      <c r="A940" s="76" t="n">
        <v>936</v>
      </c>
      <c r="B940" s="77" t="n">
        <f aca="false">EOMONTH(Input!$C$7,A940)</f>
        <v>71405</v>
      </c>
      <c r="C940" s="77"/>
      <c r="D940" s="78" t="n">
        <f aca="false">(IF(AND(($B940&gt;=Input!$C$7),($B940&lt;=Input!$O$11)),Input!$O$10,0))+(IF(AND(($B940&gt;Input!$O$11),($B940&lt;=Input!$O$13)),Input!$O$12,0))+(IF(AND(($B940&gt;=Input!$C$7),($B940&lt;=Input!$O$15)),Input!$O$14,0))+(IF(AND(($B940&gt;Input!$O$15),($B940&lt;=Input!$O$17)),Input!$O$16,0))+(IF(AND(($B940&gt;=Input!$C$7),($B940&lt;=Input!$O$19)),Input!$O$18,0))+(IF(AND(($B940&gt;Input!$O$19),($B940&lt;=Input!$O$21)),Input!$O$20,0))</f>
        <v>0</v>
      </c>
    </row>
    <row r="941" customFormat="false" ht="12.8" hidden="false" customHeight="false" outlineLevel="0" collapsed="false">
      <c r="A941" s="76" t="n">
        <v>937</v>
      </c>
      <c r="B941" s="77" t="n">
        <f aca="false">EOMONTH(Input!$C$7,A941)</f>
        <v>71436</v>
      </c>
      <c r="C941" s="77"/>
      <c r="D941" s="78" t="n">
        <f aca="false">(IF(AND(($B941&gt;=Input!$C$7),($B941&lt;=Input!$O$11)),Input!$O$10,0))+(IF(AND(($B941&gt;Input!$O$11),($B941&lt;=Input!$O$13)),Input!$O$12,0))+(IF(AND(($B941&gt;=Input!$C$7),($B941&lt;=Input!$O$15)),Input!$O$14,0))+(IF(AND(($B941&gt;Input!$O$15),($B941&lt;=Input!$O$17)),Input!$O$16,0))+(IF(AND(($B941&gt;=Input!$C$7),($B941&lt;=Input!$O$19)),Input!$O$18,0))+(IF(AND(($B941&gt;Input!$O$19),($B941&lt;=Input!$O$21)),Input!$O$20,0))</f>
        <v>0</v>
      </c>
    </row>
    <row r="942" customFormat="false" ht="12.8" hidden="false" customHeight="false" outlineLevel="0" collapsed="false">
      <c r="A942" s="76" t="n">
        <v>938</v>
      </c>
      <c r="B942" s="77" t="n">
        <f aca="false">EOMONTH(Input!$C$7,A942)</f>
        <v>71467</v>
      </c>
      <c r="C942" s="77"/>
      <c r="D942" s="78" t="n">
        <f aca="false">(IF(AND(($B942&gt;=Input!$C$7),($B942&lt;=Input!$O$11)),Input!$O$10,0))+(IF(AND(($B942&gt;Input!$O$11),($B942&lt;=Input!$O$13)),Input!$O$12,0))+(IF(AND(($B942&gt;=Input!$C$7),($B942&lt;=Input!$O$15)),Input!$O$14,0))+(IF(AND(($B942&gt;Input!$O$15),($B942&lt;=Input!$O$17)),Input!$O$16,0))+(IF(AND(($B942&gt;=Input!$C$7),($B942&lt;=Input!$O$19)),Input!$O$18,0))+(IF(AND(($B942&gt;Input!$O$19),($B942&lt;=Input!$O$21)),Input!$O$20,0))</f>
        <v>0</v>
      </c>
    </row>
    <row r="943" customFormat="false" ht="12.8" hidden="false" customHeight="false" outlineLevel="0" collapsed="false">
      <c r="A943" s="76" t="n">
        <v>939</v>
      </c>
      <c r="B943" s="77" t="n">
        <f aca="false">EOMONTH(Input!$C$7,A943)</f>
        <v>71497</v>
      </c>
      <c r="C943" s="77"/>
      <c r="D943" s="78" t="n">
        <f aca="false">(IF(AND(($B943&gt;=Input!$C$7),($B943&lt;=Input!$O$11)),Input!$O$10,0))+(IF(AND(($B943&gt;Input!$O$11),($B943&lt;=Input!$O$13)),Input!$O$12,0))+(IF(AND(($B943&gt;=Input!$C$7),($B943&lt;=Input!$O$15)),Input!$O$14,0))+(IF(AND(($B943&gt;Input!$O$15),($B943&lt;=Input!$O$17)),Input!$O$16,0))+(IF(AND(($B943&gt;=Input!$C$7),($B943&lt;=Input!$O$19)),Input!$O$18,0))+(IF(AND(($B943&gt;Input!$O$19),($B943&lt;=Input!$O$21)),Input!$O$20,0))</f>
        <v>0</v>
      </c>
    </row>
    <row r="944" customFormat="false" ht="12.8" hidden="false" customHeight="false" outlineLevel="0" collapsed="false">
      <c r="A944" s="76" t="n">
        <v>940</v>
      </c>
      <c r="B944" s="77" t="n">
        <f aca="false">EOMONTH(Input!$C$7,A944)</f>
        <v>71528</v>
      </c>
      <c r="C944" s="77"/>
      <c r="D944" s="78" t="n">
        <f aca="false">(IF(AND(($B944&gt;=Input!$C$7),($B944&lt;=Input!$O$11)),Input!$O$10,0))+(IF(AND(($B944&gt;Input!$O$11),($B944&lt;=Input!$O$13)),Input!$O$12,0))+(IF(AND(($B944&gt;=Input!$C$7),($B944&lt;=Input!$O$15)),Input!$O$14,0))+(IF(AND(($B944&gt;Input!$O$15),($B944&lt;=Input!$O$17)),Input!$O$16,0))+(IF(AND(($B944&gt;=Input!$C$7),($B944&lt;=Input!$O$19)),Input!$O$18,0))+(IF(AND(($B944&gt;Input!$O$19),($B944&lt;=Input!$O$21)),Input!$O$20,0))</f>
        <v>0</v>
      </c>
    </row>
    <row r="945" customFormat="false" ht="12.8" hidden="false" customHeight="false" outlineLevel="0" collapsed="false">
      <c r="A945" s="76" t="n">
        <v>941</v>
      </c>
      <c r="B945" s="77" t="n">
        <f aca="false">EOMONTH(Input!$C$7,A945)</f>
        <v>71558</v>
      </c>
      <c r="C945" s="77"/>
      <c r="D945" s="78" t="n">
        <f aca="false">(IF(AND(($B945&gt;=Input!$C$7),($B945&lt;=Input!$O$11)),Input!$O$10,0))+(IF(AND(($B945&gt;Input!$O$11),($B945&lt;=Input!$O$13)),Input!$O$12,0))+(IF(AND(($B945&gt;=Input!$C$7),($B945&lt;=Input!$O$15)),Input!$O$14,0))+(IF(AND(($B945&gt;Input!$O$15),($B945&lt;=Input!$O$17)),Input!$O$16,0))+(IF(AND(($B945&gt;=Input!$C$7),($B945&lt;=Input!$O$19)),Input!$O$18,0))+(IF(AND(($B945&gt;Input!$O$19),($B945&lt;=Input!$O$21)),Input!$O$20,0))</f>
        <v>0</v>
      </c>
    </row>
    <row r="946" customFormat="false" ht="12.8" hidden="false" customHeight="false" outlineLevel="0" collapsed="false">
      <c r="A946" s="76" t="n">
        <v>942</v>
      </c>
      <c r="B946" s="77" t="n">
        <f aca="false">EOMONTH(Input!$C$7,A946)</f>
        <v>71589</v>
      </c>
      <c r="C946" s="77"/>
      <c r="D946" s="78" t="n">
        <f aca="false">(IF(AND(($B946&gt;=Input!$C$7),($B946&lt;=Input!$O$11)),Input!$O$10,0))+(IF(AND(($B946&gt;Input!$O$11),($B946&lt;=Input!$O$13)),Input!$O$12,0))+(IF(AND(($B946&gt;=Input!$C$7),($B946&lt;=Input!$O$15)),Input!$O$14,0))+(IF(AND(($B946&gt;Input!$O$15),($B946&lt;=Input!$O$17)),Input!$O$16,0))+(IF(AND(($B946&gt;=Input!$C$7),($B946&lt;=Input!$O$19)),Input!$O$18,0))+(IF(AND(($B946&gt;Input!$O$19),($B946&lt;=Input!$O$21)),Input!$O$20,0))</f>
        <v>0</v>
      </c>
    </row>
    <row r="947" customFormat="false" ht="12.8" hidden="false" customHeight="false" outlineLevel="0" collapsed="false">
      <c r="A947" s="76" t="n">
        <v>943</v>
      </c>
      <c r="B947" s="77" t="n">
        <f aca="false">EOMONTH(Input!$C$7,A947)</f>
        <v>71620</v>
      </c>
      <c r="C947" s="77"/>
      <c r="D947" s="78" t="n">
        <f aca="false">(IF(AND(($B947&gt;=Input!$C$7),($B947&lt;=Input!$O$11)),Input!$O$10,0))+(IF(AND(($B947&gt;Input!$O$11),($B947&lt;=Input!$O$13)),Input!$O$12,0))+(IF(AND(($B947&gt;=Input!$C$7),($B947&lt;=Input!$O$15)),Input!$O$14,0))+(IF(AND(($B947&gt;Input!$O$15),($B947&lt;=Input!$O$17)),Input!$O$16,0))+(IF(AND(($B947&gt;=Input!$C$7),($B947&lt;=Input!$O$19)),Input!$O$18,0))+(IF(AND(($B947&gt;Input!$O$19),($B947&lt;=Input!$O$21)),Input!$O$20,0))</f>
        <v>0</v>
      </c>
    </row>
    <row r="948" customFormat="false" ht="12.8" hidden="false" customHeight="false" outlineLevel="0" collapsed="false">
      <c r="A948" s="76" t="n">
        <v>944</v>
      </c>
      <c r="B948" s="77" t="n">
        <f aca="false">EOMONTH(Input!$C$7,A948)</f>
        <v>71649</v>
      </c>
      <c r="C948" s="77"/>
      <c r="D948" s="78" t="n">
        <f aca="false">(IF(AND(($B948&gt;=Input!$C$7),($B948&lt;=Input!$O$11)),Input!$O$10,0))+(IF(AND(($B948&gt;Input!$O$11),($B948&lt;=Input!$O$13)),Input!$O$12,0))+(IF(AND(($B948&gt;=Input!$C$7),($B948&lt;=Input!$O$15)),Input!$O$14,0))+(IF(AND(($B948&gt;Input!$O$15),($B948&lt;=Input!$O$17)),Input!$O$16,0))+(IF(AND(($B948&gt;=Input!$C$7),($B948&lt;=Input!$O$19)),Input!$O$18,0))+(IF(AND(($B948&gt;Input!$O$19),($B948&lt;=Input!$O$21)),Input!$O$20,0))</f>
        <v>0</v>
      </c>
    </row>
    <row r="949" customFormat="false" ht="12.8" hidden="false" customHeight="false" outlineLevel="0" collapsed="false">
      <c r="A949" s="76" t="n">
        <v>945</v>
      </c>
      <c r="B949" s="77" t="n">
        <f aca="false">EOMONTH(Input!$C$7,A949)</f>
        <v>71680</v>
      </c>
      <c r="C949" s="77"/>
      <c r="D949" s="78" t="n">
        <f aca="false">(IF(AND(($B949&gt;=Input!$C$7),($B949&lt;=Input!$O$11)),Input!$O$10,0))+(IF(AND(($B949&gt;Input!$O$11),($B949&lt;=Input!$O$13)),Input!$O$12,0))+(IF(AND(($B949&gt;=Input!$C$7),($B949&lt;=Input!$O$15)),Input!$O$14,0))+(IF(AND(($B949&gt;Input!$O$15),($B949&lt;=Input!$O$17)),Input!$O$16,0))+(IF(AND(($B949&gt;=Input!$C$7),($B949&lt;=Input!$O$19)),Input!$O$18,0))+(IF(AND(($B949&gt;Input!$O$19),($B949&lt;=Input!$O$21)),Input!$O$20,0))</f>
        <v>0</v>
      </c>
    </row>
    <row r="950" customFormat="false" ht="12.8" hidden="false" customHeight="false" outlineLevel="0" collapsed="false">
      <c r="A950" s="76" t="n">
        <v>946</v>
      </c>
      <c r="B950" s="77" t="n">
        <f aca="false">EOMONTH(Input!$C$7,A950)</f>
        <v>71710</v>
      </c>
      <c r="C950" s="77"/>
      <c r="D950" s="78" t="n">
        <f aca="false">(IF(AND(($B950&gt;=Input!$C$7),($B950&lt;=Input!$O$11)),Input!$O$10,0))+(IF(AND(($B950&gt;Input!$O$11),($B950&lt;=Input!$O$13)),Input!$O$12,0))+(IF(AND(($B950&gt;=Input!$C$7),($B950&lt;=Input!$O$15)),Input!$O$14,0))+(IF(AND(($B950&gt;Input!$O$15),($B950&lt;=Input!$O$17)),Input!$O$16,0))+(IF(AND(($B950&gt;=Input!$C$7),($B950&lt;=Input!$O$19)),Input!$O$18,0))+(IF(AND(($B950&gt;Input!$O$19),($B950&lt;=Input!$O$21)),Input!$O$20,0))</f>
        <v>0</v>
      </c>
    </row>
    <row r="951" customFormat="false" ht="12.8" hidden="false" customHeight="false" outlineLevel="0" collapsed="false">
      <c r="A951" s="76" t="n">
        <v>947</v>
      </c>
      <c r="B951" s="77" t="n">
        <f aca="false">EOMONTH(Input!$C$7,A951)</f>
        <v>71741</v>
      </c>
      <c r="C951" s="77"/>
      <c r="D951" s="78" t="n">
        <f aca="false">(IF(AND(($B951&gt;=Input!$C$7),($B951&lt;=Input!$O$11)),Input!$O$10,0))+(IF(AND(($B951&gt;Input!$O$11),($B951&lt;=Input!$O$13)),Input!$O$12,0))+(IF(AND(($B951&gt;=Input!$C$7),($B951&lt;=Input!$O$15)),Input!$O$14,0))+(IF(AND(($B951&gt;Input!$O$15),($B951&lt;=Input!$O$17)),Input!$O$16,0))+(IF(AND(($B951&gt;=Input!$C$7),($B951&lt;=Input!$O$19)),Input!$O$18,0))+(IF(AND(($B951&gt;Input!$O$19),($B951&lt;=Input!$O$21)),Input!$O$20,0))</f>
        <v>0</v>
      </c>
    </row>
    <row r="952" customFormat="false" ht="12.8" hidden="false" customHeight="false" outlineLevel="0" collapsed="false">
      <c r="A952" s="76" t="n">
        <v>948</v>
      </c>
      <c r="B952" s="77" t="n">
        <f aca="false">EOMONTH(Input!$C$7,A952)</f>
        <v>71771</v>
      </c>
      <c r="C952" s="77"/>
      <c r="D952" s="78" t="n">
        <f aca="false">(IF(AND(($B952&gt;=Input!$C$7),($B952&lt;=Input!$O$11)),Input!$O$10,0))+(IF(AND(($B952&gt;Input!$O$11),($B952&lt;=Input!$O$13)),Input!$O$12,0))+(IF(AND(($B952&gt;=Input!$C$7),($B952&lt;=Input!$O$15)),Input!$O$14,0))+(IF(AND(($B952&gt;Input!$O$15),($B952&lt;=Input!$O$17)),Input!$O$16,0))+(IF(AND(($B952&gt;=Input!$C$7),($B952&lt;=Input!$O$19)),Input!$O$18,0))+(IF(AND(($B952&gt;Input!$O$19),($B952&lt;=Input!$O$21)),Input!$O$20,0))</f>
        <v>0</v>
      </c>
    </row>
    <row r="953" customFormat="false" ht="12.8" hidden="false" customHeight="false" outlineLevel="0" collapsed="false">
      <c r="A953" s="76" t="n">
        <v>949</v>
      </c>
      <c r="B953" s="77" t="n">
        <f aca="false">EOMONTH(Input!$C$7,A953)</f>
        <v>71802</v>
      </c>
      <c r="C953" s="77"/>
      <c r="D953" s="78" t="n">
        <f aca="false">(IF(AND(($B953&gt;=Input!$C$7),($B953&lt;=Input!$O$11)),Input!$O$10,0))+(IF(AND(($B953&gt;Input!$O$11),($B953&lt;=Input!$O$13)),Input!$O$12,0))+(IF(AND(($B953&gt;=Input!$C$7),($B953&lt;=Input!$O$15)),Input!$O$14,0))+(IF(AND(($B953&gt;Input!$O$15),($B953&lt;=Input!$O$17)),Input!$O$16,0))+(IF(AND(($B953&gt;=Input!$C$7),($B953&lt;=Input!$O$19)),Input!$O$18,0))+(IF(AND(($B953&gt;Input!$O$19),($B953&lt;=Input!$O$21)),Input!$O$20,0))</f>
        <v>0</v>
      </c>
    </row>
    <row r="954" customFormat="false" ht="12.8" hidden="false" customHeight="false" outlineLevel="0" collapsed="false">
      <c r="A954" s="76" t="n">
        <v>950</v>
      </c>
      <c r="B954" s="77" t="n">
        <f aca="false">EOMONTH(Input!$C$7,A954)</f>
        <v>71833</v>
      </c>
      <c r="C954" s="77"/>
      <c r="D954" s="78" t="n">
        <f aca="false">(IF(AND(($B954&gt;=Input!$C$7),($B954&lt;=Input!$O$11)),Input!$O$10,0))+(IF(AND(($B954&gt;Input!$O$11),($B954&lt;=Input!$O$13)),Input!$O$12,0))+(IF(AND(($B954&gt;=Input!$C$7),($B954&lt;=Input!$O$15)),Input!$O$14,0))+(IF(AND(($B954&gt;Input!$O$15),($B954&lt;=Input!$O$17)),Input!$O$16,0))+(IF(AND(($B954&gt;=Input!$C$7),($B954&lt;=Input!$O$19)),Input!$O$18,0))+(IF(AND(($B954&gt;Input!$O$19),($B954&lt;=Input!$O$21)),Input!$O$20,0))</f>
        <v>0</v>
      </c>
    </row>
    <row r="955" customFormat="false" ht="12.8" hidden="false" customHeight="false" outlineLevel="0" collapsed="false">
      <c r="A955" s="76" t="n">
        <v>951</v>
      </c>
      <c r="B955" s="77" t="n">
        <f aca="false">EOMONTH(Input!$C$7,A955)</f>
        <v>71863</v>
      </c>
      <c r="C955" s="77"/>
      <c r="D955" s="78" t="n">
        <f aca="false">(IF(AND(($B955&gt;=Input!$C$7),($B955&lt;=Input!$O$11)),Input!$O$10,0))+(IF(AND(($B955&gt;Input!$O$11),($B955&lt;=Input!$O$13)),Input!$O$12,0))+(IF(AND(($B955&gt;=Input!$C$7),($B955&lt;=Input!$O$15)),Input!$O$14,0))+(IF(AND(($B955&gt;Input!$O$15),($B955&lt;=Input!$O$17)),Input!$O$16,0))+(IF(AND(($B955&gt;=Input!$C$7),($B955&lt;=Input!$O$19)),Input!$O$18,0))+(IF(AND(($B955&gt;Input!$O$19),($B955&lt;=Input!$O$21)),Input!$O$20,0))</f>
        <v>0</v>
      </c>
    </row>
    <row r="956" customFormat="false" ht="12.8" hidden="false" customHeight="false" outlineLevel="0" collapsed="false">
      <c r="A956" s="76" t="n">
        <v>952</v>
      </c>
      <c r="B956" s="77" t="n">
        <f aca="false">EOMONTH(Input!$C$7,A956)</f>
        <v>71894</v>
      </c>
      <c r="C956" s="77"/>
      <c r="D956" s="78" t="n">
        <f aca="false">(IF(AND(($B956&gt;=Input!$C$7),($B956&lt;=Input!$O$11)),Input!$O$10,0))+(IF(AND(($B956&gt;Input!$O$11),($B956&lt;=Input!$O$13)),Input!$O$12,0))+(IF(AND(($B956&gt;=Input!$C$7),($B956&lt;=Input!$O$15)),Input!$O$14,0))+(IF(AND(($B956&gt;Input!$O$15),($B956&lt;=Input!$O$17)),Input!$O$16,0))+(IF(AND(($B956&gt;=Input!$C$7),($B956&lt;=Input!$O$19)),Input!$O$18,0))+(IF(AND(($B956&gt;Input!$O$19),($B956&lt;=Input!$O$21)),Input!$O$20,0))</f>
        <v>0</v>
      </c>
    </row>
    <row r="957" customFormat="false" ht="12.8" hidden="false" customHeight="false" outlineLevel="0" collapsed="false">
      <c r="A957" s="76" t="n">
        <v>953</v>
      </c>
      <c r="B957" s="77" t="n">
        <f aca="false">EOMONTH(Input!$C$7,A957)</f>
        <v>71924</v>
      </c>
      <c r="C957" s="77"/>
      <c r="D957" s="78" t="n">
        <f aca="false">(IF(AND(($B957&gt;=Input!$C$7),($B957&lt;=Input!$O$11)),Input!$O$10,0))+(IF(AND(($B957&gt;Input!$O$11),($B957&lt;=Input!$O$13)),Input!$O$12,0))+(IF(AND(($B957&gt;=Input!$C$7),($B957&lt;=Input!$O$15)),Input!$O$14,0))+(IF(AND(($B957&gt;Input!$O$15),($B957&lt;=Input!$O$17)),Input!$O$16,0))+(IF(AND(($B957&gt;=Input!$C$7),($B957&lt;=Input!$O$19)),Input!$O$18,0))+(IF(AND(($B957&gt;Input!$O$19),($B957&lt;=Input!$O$21)),Input!$O$20,0))</f>
        <v>0</v>
      </c>
    </row>
    <row r="958" customFormat="false" ht="12.8" hidden="false" customHeight="false" outlineLevel="0" collapsed="false">
      <c r="A958" s="76" t="n">
        <v>954</v>
      </c>
      <c r="B958" s="77" t="n">
        <f aca="false">EOMONTH(Input!$C$7,A958)</f>
        <v>71955</v>
      </c>
      <c r="C958" s="77"/>
      <c r="D958" s="78" t="n">
        <f aca="false">(IF(AND(($B958&gt;=Input!$C$7),($B958&lt;=Input!$O$11)),Input!$O$10,0))+(IF(AND(($B958&gt;Input!$O$11),($B958&lt;=Input!$O$13)),Input!$O$12,0))+(IF(AND(($B958&gt;=Input!$C$7),($B958&lt;=Input!$O$15)),Input!$O$14,0))+(IF(AND(($B958&gt;Input!$O$15),($B958&lt;=Input!$O$17)),Input!$O$16,0))+(IF(AND(($B958&gt;=Input!$C$7),($B958&lt;=Input!$O$19)),Input!$O$18,0))+(IF(AND(($B958&gt;Input!$O$19),($B958&lt;=Input!$O$21)),Input!$O$20,0))</f>
        <v>0</v>
      </c>
    </row>
    <row r="959" customFormat="false" ht="12.8" hidden="false" customHeight="false" outlineLevel="0" collapsed="false">
      <c r="A959" s="76" t="n">
        <v>955</v>
      </c>
      <c r="B959" s="77" t="n">
        <f aca="false">EOMONTH(Input!$C$7,A959)</f>
        <v>71986</v>
      </c>
      <c r="C959" s="77"/>
      <c r="D959" s="78" t="n">
        <f aca="false">(IF(AND(($B959&gt;=Input!$C$7),($B959&lt;=Input!$O$11)),Input!$O$10,0))+(IF(AND(($B959&gt;Input!$O$11),($B959&lt;=Input!$O$13)),Input!$O$12,0))+(IF(AND(($B959&gt;=Input!$C$7),($B959&lt;=Input!$O$15)),Input!$O$14,0))+(IF(AND(($B959&gt;Input!$O$15),($B959&lt;=Input!$O$17)),Input!$O$16,0))+(IF(AND(($B959&gt;=Input!$C$7),($B959&lt;=Input!$O$19)),Input!$O$18,0))+(IF(AND(($B959&gt;Input!$O$19),($B959&lt;=Input!$O$21)),Input!$O$20,0))</f>
        <v>0</v>
      </c>
    </row>
    <row r="960" customFormat="false" ht="12.8" hidden="false" customHeight="false" outlineLevel="0" collapsed="false">
      <c r="A960" s="76" t="n">
        <v>956</v>
      </c>
      <c r="B960" s="77" t="n">
        <f aca="false">EOMONTH(Input!$C$7,A960)</f>
        <v>72014</v>
      </c>
      <c r="C960" s="77"/>
      <c r="D960" s="78" t="n">
        <f aca="false">(IF(AND(($B960&gt;=Input!$C$7),($B960&lt;=Input!$O$11)),Input!$O$10,0))+(IF(AND(($B960&gt;Input!$O$11),($B960&lt;=Input!$O$13)),Input!$O$12,0))+(IF(AND(($B960&gt;=Input!$C$7),($B960&lt;=Input!$O$15)),Input!$O$14,0))+(IF(AND(($B960&gt;Input!$O$15),($B960&lt;=Input!$O$17)),Input!$O$16,0))+(IF(AND(($B960&gt;=Input!$C$7),($B960&lt;=Input!$O$19)),Input!$O$18,0))+(IF(AND(($B960&gt;Input!$O$19),($B960&lt;=Input!$O$21)),Input!$O$20,0))</f>
        <v>0</v>
      </c>
    </row>
    <row r="961" customFormat="false" ht="12.8" hidden="false" customHeight="false" outlineLevel="0" collapsed="false">
      <c r="A961" s="76" t="n">
        <v>957</v>
      </c>
      <c r="B961" s="77" t="n">
        <f aca="false">EOMONTH(Input!$C$7,A961)</f>
        <v>72045</v>
      </c>
      <c r="C961" s="77"/>
      <c r="D961" s="78" t="n">
        <f aca="false">(IF(AND(($B961&gt;=Input!$C$7),($B961&lt;=Input!$O$11)),Input!$O$10,0))+(IF(AND(($B961&gt;Input!$O$11),($B961&lt;=Input!$O$13)),Input!$O$12,0))+(IF(AND(($B961&gt;=Input!$C$7),($B961&lt;=Input!$O$15)),Input!$O$14,0))+(IF(AND(($B961&gt;Input!$O$15),($B961&lt;=Input!$O$17)),Input!$O$16,0))+(IF(AND(($B961&gt;=Input!$C$7),($B961&lt;=Input!$O$19)),Input!$O$18,0))+(IF(AND(($B961&gt;Input!$O$19),($B961&lt;=Input!$O$21)),Input!$O$20,0))</f>
        <v>0</v>
      </c>
    </row>
    <row r="962" customFormat="false" ht="12.8" hidden="false" customHeight="false" outlineLevel="0" collapsed="false">
      <c r="A962" s="76" t="n">
        <v>958</v>
      </c>
      <c r="B962" s="77" t="n">
        <f aca="false">EOMONTH(Input!$C$7,A962)</f>
        <v>72075</v>
      </c>
      <c r="C962" s="77"/>
      <c r="D962" s="78" t="n">
        <f aca="false">(IF(AND(($B962&gt;=Input!$C$7),($B962&lt;=Input!$O$11)),Input!$O$10,0))+(IF(AND(($B962&gt;Input!$O$11),($B962&lt;=Input!$O$13)),Input!$O$12,0))+(IF(AND(($B962&gt;=Input!$C$7),($B962&lt;=Input!$O$15)),Input!$O$14,0))+(IF(AND(($B962&gt;Input!$O$15),($B962&lt;=Input!$O$17)),Input!$O$16,0))+(IF(AND(($B962&gt;=Input!$C$7),($B962&lt;=Input!$O$19)),Input!$O$18,0))+(IF(AND(($B962&gt;Input!$O$19),($B962&lt;=Input!$O$21)),Input!$O$20,0))</f>
        <v>0</v>
      </c>
    </row>
    <row r="963" customFormat="false" ht="12.8" hidden="false" customHeight="false" outlineLevel="0" collapsed="false">
      <c r="A963" s="76" t="n">
        <v>959</v>
      </c>
      <c r="B963" s="77" t="n">
        <f aca="false">EOMONTH(Input!$C$7,A963)</f>
        <v>72106</v>
      </c>
      <c r="C963" s="77"/>
      <c r="D963" s="78" t="n">
        <f aca="false">(IF(AND(($B963&gt;=Input!$C$7),($B963&lt;=Input!$O$11)),Input!$O$10,0))+(IF(AND(($B963&gt;Input!$O$11),($B963&lt;=Input!$O$13)),Input!$O$12,0))+(IF(AND(($B963&gt;=Input!$C$7),($B963&lt;=Input!$O$15)),Input!$O$14,0))+(IF(AND(($B963&gt;Input!$O$15),($B963&lt;=Input!$O$17)),Input!$O$16,0))+(IF(AND(($B963&gt;=Input!$C$7),($B963&lt;=Input!$O$19)),Input!$O$18,0))+(IF(AND(($B963&gt;Input!$O$19),($B963&lt;=Input!$O$21)),Input!$O$20,0))</f>
        <v>0</v>
      </c>
    </row>
    <row r="964" customFormat="false" ht="12.8" hidden="false" customHeight="false" outlineLevel="0" collapsed="false">
      <c r="A964" s="76" t="n">
        <v>960</v>
      </c>
      <c r="B964" s="77" t="n">
        <f aca="false">EOMONTH(Input!$C$7,A964)</f>
        <v>72136</v>
      </c>
      <c r="C964" s="77"/>
      <c r="D964" s="78" t="n">
        <f aca="false">(IF(AND(($B964&gt;=Input!$C$7),($B964&lt;=Input!$O$11)),Input!$O$10,0))+(IF(AND(($B964&gt;Input!$O$11),($B964&lt;=Input!$O$13)),Input!$O$12,0))+(IF(AND(($B964&gt;=Input!$C$7),($B964&lt;=Input!$O$15)),Input!$O$14,0))+(IF(AND(($B964&gt;Input!$O$15),($B964&lt;=Input!$O$17)),Input!$O$16,0))+(IF(AND(($B964&gt;=Input!$C$7),($B964&lt;=Input!$O$19)),Input!$O$18,0))+(IF(AND(($B964&gt;Input!$O$19),($B964&lt;=Input!$O$21)),Input!$O$20,0))</f>
        <v>0</v>
      </c>
    </row>
    <row r="965" customFormat="false" ht="12.8" hidden="false" customHeight="false" outlineLevel="0" collapsed="false">
      <c r="A965" s="76" t="n">
        <v>961</v>
      </c>
      <c r="B965" s="77" t="n">
        <f aca="false">EOMONTH(Input!$C$7,A965)</f>
        <v>72167</v>
      </c>
      <c r="C965" s="77"/>
      <c r="D965" s="78" t="n">
        <f aca="false">(IF(AND(($B965&gt;=Input!$C$7),($B965&lt;=Input!$O$11)),Input!$O$10,0))+(IF(AND(($B965&gt;Input!$O$11),($B965&lt;=Input!$O$13)),Input!$O$12,0))+(IF(AND(($B965&gt;=Input!$C$7),($B965&lt;=Input!$O$15)),Input!$O$14,0))+(IF(AND(($B965&gt;Input!$O$15),($B965&lt;=Input!$O$17)),Input!$O$16,0))+(IF(AND(($B965&gt;=Input!$C$7),($B965&lt;=Input!$O$19)),Input!$O$18,0))+(IF(AND(($B965&gt;Input!$O$19),($B965&lt;=Input!$O$21)),Input!$O$20,0))</f>
        <v>0</v>
      </c>
    </row>
    <row r="966" customFormat="false" ht="12.8" hidden="false" customHeight="false" outlineLevel="0" collapsed="false">
      <c r="A966" s="76" t="n">
        <v>962</v>
      </c>
      <c r="B966" s="77" t="n">
        <f aca="false">EOMONTH(Input!$C$7,A966)</f>
        <v>72198</v>
      </c>
      <c r="C966" s="77"/>
      <c r="D966" s="78" t="n">
        <f aca="false">(IF(AND(($B966&gt;=Input!$C$7),($B966&lt;=Input!$O$11)),Input!$O$10,0))+(IF(AND(($B966&gt;Input!$O$11),($B966&lt;=Input!$O$13)),Input!$O$12,0))+(IF(AND(($B966&gt;=Input!$C$7),($B966&lt;=Input!$O$15)),Input!$O$14,0))+(IF(AND(($B966&gt;Input!$O$15),($B966&lt;=Input!$O$17)),Input!$O$16,0))+(IF(AND(($B966&gt;=Input!$C$7),($B966&lt;=Input!$O$19)),Input!$O$18,0))+(IF(AND(($B966&gt;Input!$O$19),($B966&lt;=Input!$O$21)),Input!$O$20,0))</f>
        <v>0</v>
      </c>
    </row>
    <row r="967" customFormat="false" ht="12.8" hidden="false" customHeight="false" outlineLevel="0" collapsed="false">
      <c r="A967" s="76" t="n">
        <v>963</v>
      </c>
      <c r="B967" s="77" t="n">
        <f aca="false">EOMONTH(Input!$C$7,A967)</f>
        <v>72228</v>
      </c>
      <c r="C967" s="77"/>
      <c r="D967" s="78" t="n">
        <f aca="false">(IF(AND(($B967&gt;=Input!$C$7),($B967&lt;=Input!$O$11)),Input!$O$10,0))+(IF(AND(($B967&gt;Input!$O$11),($B967&lt;=Input!$O$13)),Input!$O$12,0))+(IF(AND(($B967&gt;=Input!$C$7),($B967&lt;=Input!$O$15)),Input!$O$14,0))+(IF(AND(($B967&gt;Input!$O$15),($B967&lt;=Input!$O$17)),Input!$O$16,0))+(IF(AND(($B967&gt;=Input!$C$7),($B967&lt;=Input!$O$19)),Input!$O$18,0))+(IF(AND(($B967&gt;Input!$O$19),($B967&lt;=Input!$O$21)),Input!$O$20,0))</f>
        <v>0</v>
      </c>
    </row>
    <row r="968" customFormat="false" ht="12.8" hidden="false" customHeight="false" outlineLevel="0" collapsed="false">
      <c r="A968" s="76" t="n">
        <v>964</v>
      </c>
      <c r="B968" s="77" t="n">
        <f aca="false">EOMONTH(Input!$C$7,A968)</f>
        <v>72259</v>
      </c>
      <c r="C968" s="77"/>
      <c r="D968" s="78" t="n">
        <f aca="false">(IF(AND(($B968&gt;=Input!$C$7),($B968&lt;=Input!$O$11)),Input!$O$10,0))+(IF(AND(($B968&gt;Input!$O$11),($B968&lt;=Input!$O$13)),Input!$O$12,0))+(IF(AND(($B968&gt;=Input!$C$7),($B968&lt;=Input!$O$15)),Input!$O$14,0))+(IF(AND(($B968&gt;Input!$O$15),($B968&lt;=Input!$O$17)),Input!$O$16,0))+(IF(AND(($B968&gt;=Input!$C$7),($B968&lt;=Input!$O$19)),Input!$O$18,0))+(IF(AND(($B968&gt;Input!$O$19),($B968&lt;=Input!$O$21)),Input!$O$20,0))</f>
        <v>0</v>
      </c>
    </row>
    <row r="969" customFormat="false" ht="12.8" hidden="false" customHeight="false" outlineLevel="0" collapsed="false">
      <c r="A969" s="76" t="n">
        <v>965</v>
      </c>
      <c r="B969" s="77" t="n">
        <f aca="false">EOMONTH(Input!$C$7,A969)</f>
        <v>72289</v>
      </c>
      <c r="C969" s="77"/>
      <c r="D969" s="78" t="n">
        <f aca="false">(IF(AND(($B969&gt;=Input!$C$7),($B969&lt;=Input!$O$11)),Input!$O$10,0))+(IF(AND(($B969&gt;Input!$O$11),($B969&lt;=Input!$O$13)),Input!$O$12,0))+(IF(AND(($B969&gt;=Input!$C$7),($B969&lt;=Input!$O$15)),Input!$O$14,0))+(IF(AND(($B969&gt;Input!$O$15),($B969&lt;=Input!$O$17)),Input!$O$16,0))+(IF(AND(($B969&gt;=Input!$C$7),($B969&lt;=Input!$O$19)),Input!$O$18,0))+(IF(AND(($B969&gt;Input!$O$19),($B969&lt;=Input!$O$21)),Input!$O$20,0))</f>
        <v>0</v>
      </c>
    </row>
    <row r="970" customFormat="false" ht="12.8" hidden="false" customHeight="false" outlineLevel="0" collapsed="false">
      <c r="A970" s="76" t="n">
        <v>966</v>
      </c>
      <c r="B970" s="77" t="n">
        <f aca="false">EOMONTH(Input!$C$7,A970)</f>
        <v>72320</v>
      </c>
      <c r="C970" s="77"/>
      <c r="D970" s="78" t="n">
        <f aca="false">(IF(AND(($B970&gt;=Input!$C$7),($B970&lt;=Input!$O$11)),Input!$O$10,0))+(IF(AND(($B970&gt;Input!$O$11),($B970&lt;=Input!$O$13)),Input!$O$12,0))+(IF(AND(($B970&gt;=Input!$C$7),($B970&lt;=Input!$O$15)),Input!$O$14,0))+(IF(AND(($B970&gt;Input!$O$15),($B970&lt;=Input!$O$17)),Input!$O$16,0))+(IF(AND(($B970&gt;=Input!$C$7),($B970&lt;=Input!$O$19)),Input!$O$18,0))+(IF(AND(($B970&gt;Input!$O$19),($B970&lt;=Input!$O$21)),Input!$O$20,0))</f>
        <v>0</v>
      </c>
    </row>
    <row r="971" customFormat="false" ht="12.8" hidden="false" customHeight="false" outlineLevel="0" collapsed="false">
      <c r="A971" s="76" t="n">
        <v>967</v>
      </c>
      <c r="B971" s="77" t="n">
        <f aca="false">EOMONTH(Input!$C$7,A971)</f>
        <v>72351</v>
      </c>
      <c r="C971" s="77"/>
      <c r="D971" s="78" t="n">
        <f aca="false">(IF(AND(($B971&gt;=Input!$C$7),($B971&lt;=Input!$O$11)),Input!$O$10,0))+(IF(AND(($B971&gt;Input!$O$11),($B971&lt;=Input!$O$13)),Input!$O$12,0))+(IF(AND(($B971&gt;=Input!$C$7),($B971&lt;=Input!$O$15)),Input!$O$14,0))+(IF(AND(($B971&gt;Input!$O$15),($B971&lt;=Input!$O$17)),Input!$O$16,0))+(IF(AND(($B971&gt;=Input!$C$7),($B971&lt;=Input!$O$19)),Input!$O$18,0))+(IF(AND(($B971&gt;Input!$O$19),($B971&lt;=Input!$O$21)),Input!$O$20,0))</f>
        <v>0</v>
      </c>
    </row>
    <row r="972" customFormat="false" ht="12.8" hidden="false" customHeight="false" outlineLevel="0" collapsed="false">
      <c r="A972" s="76" t="n">
        <v>968</v>
      </c>
      <c r="B972" s="77" t="n">
        <f aca="false">EOMONTH(Input!$C$7,A972)</f>
        <v>72379</v>
      </c>
      <c r="C972" s="77"/>
      <c r="D972" s="78" t="n">
        <f aca="false">(IF(AND(($B972&gt;=Input!$C$7),($B972&lt;=Input!$O$11)),Input!$O$10,0))+(IF(AND(($B972&gt;Input!$O$11),($B972&lt;=Input!$O$13)),Input!$O$12,0))+(IF(AND(($B972&gt;=Input!$C$7),($B972&lt;=Input!$O$15)),Input!$O$14,0))+(IF(AND(($B972&gt;Input!$O$15),($B972&lt;=Input!$O$17)),Input!$O$16,0))+(IF(AND(($B972&gt;=Input!$C$7),($B972&lt;=Input!$O$19)),Input!$O$18,0))+(IF(AND(($B972&gt;Input!$O$19),($B972&lt;=Input!$O$21)),Input!$O$20,0))</f>
        <v>0</v>
      </c>
    </row>
    <row r="973" customFormat="false" ht="12.8" hidden="false" customHeight="false" outlineLevel="0" collapsed="false">
      <c r="A973" s="76" t="n">
        <v>969</v>
      </c>
      <c r="B973" s="77" t="n">
        <f aca="false">EOMONTH(Input!$C$7,A973)</f>
        <v>72410</v>
      </c>
      <c r="C973" s="77"/>
      <c r="D973" s="78" t="n">
        <f aca="false">(IF(AND(($B973&gt;=Input!$C$7),($B973&lt;=Input!$O$11)),Input!$O$10,0))+(IF(AND(($B973&gt;Input!$O$11),($B973&lt;=Input!$O$13)),Input!$O$12,0))+(IF(AND(($B973&gt;=Input!$C$7),($B973&lt;=Input!$O$15)),Input!$O$14,0))+(IF(AND(($B973&gt;Input!$O$15),($B973&lt;=Input!$O$17)),Input!$O$16,0))+(IF(AND(($B973&gt;=Input!$C$7),($B973&lt;=Input!$O$19)),Input!$O$18,0))+(IF(AND(($B973&gt;Input!$O$19),($B973&lt;=Input!$O$21)),Input!$O$20,0))</f>
        <v>0</v>
      </c>
    </row>
    <row r="974" customFormat="false" ht="12.8" hidden="false" customHeight="false" outlineLevel="0" collapsed="false">
      <c r="A974" s="76" t="n">
        <v>970</v>
      </c>
      <c r="B974" s="77" t="n">
        <f aca="false">EOMONTH(Input!$C$7,A974)</f>
        <v>72440</v>
      </c>
      <c r="C974" s="77"/>
      <c r="D974" s="78" t="n">
        <f aca="false">(IF(AND(($B974&gt;=Input!$C$7),($B974&lt;=Input!$O$11)),Input!$O$10,0))+(IF(AND(($B974&gt;Input!$O$11),($B974&lt;=Input!$O$13)),Input!$O$12,0))+(IF(AND(($B974&gt;=Input!$C$7),($B974&lt;=Input!$O$15)),Input!$O$14,0))+(IF(AND(($B974&gt;Input!$O$15),($B974&lt;=Input!$O$17)),Input!$O$16,0))+(IF(AND(($B974&gt;=Input!$C$7),($B974&lt;=Input!$O$19)),Input!$O$18,0))+(IF(AND(($B974&gt;Input!$O$19),($B974&lt;=Input!$O$21)),Input!$O$20,0))</f>
        <v>0</v>
      </c>
    </row>
    <row r="975" customFormat="false" ht="12.8" hidden="false" customHeight="false" outlineLevel="0" collapsed="false">
      <c r="A975" s="76" t="n">
        <v>971</v>
      </c>
      <c r="B975" s="77" t="n">
        <f aca="false">EOMONTH(Input!$C$7,A975)</f>
        <v>72471</v>
      </c>
      <c r="C975" s="77"/>
      <c r="D975" s="78" t="n">
        <f aca="false">(IF(AND(($B975&gt;=Input!$C$7),($B975&lt;=Input!$O$11)),Input!$O$10,0))+(IF(AND(($B975&gt;Input!$O$11),($B975&lt;=Input!$O$13)),Input!$O$12,0))+(IF(AND(($B975&gt;=Input!$C$7),($B975&lt;=Input!$O$15)),Input!$O$14,0))+(IF(AND(($B975&gt;Input!$O$15),($B975&lt;=Input!$O$17)),Input!$O$16,0))+(IF(AND(($B975&gt;=Input!$C$7),($B975&lt;=Input!$O$19)),Input!$O$18,0))+(IF(AND(($B975&gt;Input!$O$19),($B975&lt;=Input!$O$21)),Input!$O$20,0))</f>
        <v>0</v>
      </c>
    </row>
    <row r="976" customFormat="false" ht="12.8" hidden="false" customHeight="false" outlineLevel="0" collapsed="false">
      <c r="A976" s="76" t="n">
        <v>972</v>
      </c>
      <c r="B976" s="77" t="n">
        <f aca="false">EOMONTH(Input!$C$7,A976)</f>
        <v>72501</v>
      </c>
      <c r="C976" s="77"/>
      <c r="D976" s="78" t="n">
        <f aca="false">(IF(AND(($B976&gt;=Input!$C$7),($B976&lt;=Input!$O$11)),Input!$O$10,0))+(IF(AND(($B976&gt;Input!$O$11),($B976&lt;=Input!$O$13)),Input!$O$12,0))+(IF(AND(($B976&gt;=Input!$C$7),($B976&lt;=Input!$O$15)),Input!$O$14,0))+(IF(AND(($B976&gt;Input!$O$15),($B976&lt;=Input!$O$17)),Input!$O$16,0))+(IF(AND(($B976&gt;=Input!$C$7),($B976&lt;=Input!$O$19)),Input!$O$18,0))+(IF(AND(($B976&gt;Input!$O$19),($B976&lt;=Input!$O$21)),Input!$O$20,0))</f>
        <v>0</v>
      </c>
    </row>
    <row r="977" customFormat="false" ht="12.8" hidden="false" customHeight="false" outlineLevel="0" collapsed="false">
      <c r="A977" s="76" t="n">
        <v>973</v>
      </c>
      <c r="B977" s="77" t="n">
        <f aca="false">EOMONTH(Input!$C$7,A977)</f>
        <v>72532</v>
      </c>
      <c r="C977" s="77"/>
      <c r="D977" s="78" t="n">
        <f aca="false">(IF(AND(($B977&gt;=Input!$C$7),($B977&lt;=Input!$O$11)),Input!$O$10,0))+(IF(AND(($B977&gt;Input!$O$11),($B977&lt;=Input!$O$13)),Input!$O$12,0))+(IF(AND(($B977&gt;=Input!$C$7),($B977&lt;=Input!$O$15)),Input!$O$14,0))+(IF(AND(($B977&gt;Input!$O$15),($B977&lt;=Input!$O$17)),Input!$O$16,0))+(IF(AND(($B977&gt;=Input!$C$7),($B977&lt;=Input!$O$19)),Input!$O$18,0))+(IF(AND(($B977&gt;Input!$O$19),($B977&lt;=Input!$O$21)),Input!$O$20,0))</f>
        <v>0</v>
      </c>
    </row>
    <row r="978" customFormat="false" ht="12.8" hidden="false" customHeight="false" outlineLevel="0" collapsed="false">
      <c r="A978" s="76" t="n">
        <v>974</v>
      </c>
      <c r="B978" s="77" t="n">
        <f aca="false">EOMONTH(Input!$C$7,A978)</f>
        <v>72563</v>
      </c>
      <c r="C978" s="77"/>
      <c r="D978" s="78" t="n">
        <f aca="false">(IF(AND(($B978&gt;=Input!$C$7),($B978&lt;=Input!$O$11)),Input!$O$10,0))+(IF(AND(($B978&gt;Input!$O$11),($B978&lt;=Input!$O$13)),Input!$O$12,0))+(IF(AND(($B978&gt;=Input!$C$7),($B978&lt;=Input!$O$15)),Input!$O$14,0))+(IF(AND(($B978&gt;Input!$O$15),($B978&lt;=Input!$O$17)),Input!$O$16,0))+(IF(AND(($B978&gt;=Input!$C$7),($B978&lt;=Input!$O$19)),Input!$O$18,0))+(IF(AND(($B978&gt;Input!$O$19),($B978&lt;=Input!$O$21)),Input!$O$20,0))</f>
        <v>0</v>
      </c>
    </row>
    <row r="979" customFormat="false" ht="12.8" hidden="false" customHeight="false" outlineLevel="0" collapsed="false">
      <c r="A979" s="76" t="n">
        <v>975</v>
      </c>
      <c r="B979" s="77" t="n">
        <f aca="false">EOMONTH(Input!$C$7,A979)</f>
        <v>72593</v>
      </c>
      <c r="C979" s="77"/>
      <c r="D979" s="78" t="n">
        <f aca="false">(IF(AND(($B979&gt;=Input!$C$7),($B979&lt;=Input!$O$11)),Input!$O$10,0))+(IF(AND(($B979&gt;Input!$O$11),($B979&lt;=Input!$O$13)),Input!$O$12,0))+(IF(AND(($B979&gt;=Input!$C$7),($B979&lt;=Input!$O$15)),Input!$O$14,0))+(IF(AND(($B979&gt;Input!$O$15),($B979&lt;=Input!$O$17)),Input!$O$16,0))+(IF(AND(($B979&gt;=Input!$C$7),($B979&lt;=Input!$O$19)),Input!$O$18,0))+(IF(AND(($B979&gt;Input!$O$19),($B979&lt;=Input!$O$21)),Input!$O$20,0))</f>
        <v>0</v>
      </c>
    </row>
    <row r="980" customFormat="false" ht="12.8" hidden="false" customHeight="false" outlineLevel="0" collapsed="false">
      <c r="A980" s="76" t="n">
        <v>976</v>
      </c>
      <c r="B980" s="77" t="n">
        <f aca="false">EOMONTH(Input!$C$7,A980)</f>
        <v>72624</v>
      </c>
      <c r="C980" s="77"/>
      <c r="D980" s="78" t="n">
        <f aca="false">(IF(AND(($B980&gt;=Input!$C$7),($B980&lt;=Input!$O$11)),Input!$O$10,0))+(IF(AND(($B980&gt;Input!$O$11),($B980&lt;=Input!$O$13)),Input!$O$12,0))+(IF(AND(($B980&gt;=Input!$C$7),($B980&lt;=Input!$O$15)),Input!$O$14,0))+(IF(AND(($B980&gt;Input!$O$15),($B980&lt;=Input!$O$17)),Input!$O$16,0))+(IF(AND(($B980&gt;=Input!$C$7),($B980&lt;=Input!$O$19)),Input!$O$18,0))+(IF(AND(($B980&gt;Input!$O$19),($B980&lt;=Input!$O$21)),Input!$O$20,0))</f>
        <v>0</v>
      </c>
    </row>
    <row r="981" customFormat="false" ht="12.8" hidden="false" customHeight="false" outlineLevel="0" collapsed="false">
      <c r="A981" s="76" t="n">
        <v>977</v>
      </c>
      <c r="B981" s="77" t="n">
        <f aca="false">EOMONTH(Input!$C$7,A981)</f>
        <v>72654</v>
      </c>
      <c r="C981" s="77"/>
      <c r="D981" s="78" t="n">
        <f aca="false">(IF(AND(($B981&gt;=Input!$C$7),($B981&lt;=Input!$O$11)),Input!$O$10,0))+(IF(AND(($B981&gt;Input!$O$11),($B981&lt;=Input!$O$13)),Input!$O$12,0))+(IF(AND(($B981&gt;=Input!$C$7),($B981&lt;=Input!$O$15)),Input!$O$14,0))+(IF(AND(($B981&gt;Input!$O$15),($B981&lt;=Input!$O$17)),Input!$O$16,0))+(IF(AND(($B981&gt;=Input!$C$7),($B981&lt;=Input!$O$19)),Input!$O$18,0))+(IF(AND(($B981&gt;Input!$O$19),($B981&lt;=Input!$O$21)),Input!$O$20,0))</f>
        <v>0</v>
      </c>
    </row>
    <row r="982" customFormat="false" ht="12.8" hidden="false" customHeight="false" outlineLevel="0" collapsed="false">
      <c r="A982" s="76" t="n">
        <v>978</v>
      </c>
      <c r="B982" s="77" t="n">
        <f aca="false">EOMONTH(Input!$C$7,A982)</f>
        <v>72685</v>
      </c>
      <c r="C982" s="77"/>
      <c r="D982" s="78" t="n">
        <f aca="false">(IF(AND(($B982&gt;=Input!$C$7),($B982&lt;=Input!$O$11)),Input!$O$10,0))+(IF(AND(($B982&gt;Input!$O$11),($B982&lt;=Input!$O$13)),Input!$O$12,0))+(IF(AND(($B982&gt;=Input!$C$7),($B982&lt;=Input!$O$15)),Input!$O$14,0))+(IF(AND(($B982&gt;Input!$O$15),($B982&lt;=Input!$O$17)),Input!$O$16,0))+(IF(AND(($B982&gt;=Input!$C$7),($B982&lt;=Input!$O$19)),Input!$O$18,0))+(IF(AND(($B982&gt;Input!$O$19),($B982&lt;=Input!$O$21)),Input!$O$20,0))</f>
        <v>0</v>
      </c>
    </row>
    <row r="983" customFormat="false" ht="12.8" hidden="false" customHeight="false" outlineLevel="0" collapsed="false">
      <c r="A983" s="76" t="n">
        <v>979</v>
      </c>
      <c r="B983" s="77" t="n">
        <f aca="false">EOMONTH(Input!$C$7,A983)</f>
        <v>72716</v>
      </c>
      <c r="C983" s="77"/>
      <c r="D983" s="78" t="n">
        <f aca="false">(IF(AND(($B983&gt;=Input!$C$7),($B983&lt;=Input!$O$11)),Input!$O$10,0))+(IF(AND(($B983&gt;Input!$O$11),($B983&lt;=Input!$O$13)),Input!$O$12,0))+(IF(AND(($B983&gt;=Input!$C$7),($B983&lt;=Input!$O$15)),Input!$O$14,0))+(IF(AND(($B983&gt;Input!$O$15),($B983&lt;=Input!$O$17)),Input!$O$16,0))+(IF(AND(($B983&gt;=Input!$C$7),($B983&lt;=Input!$O$19)),Input!$O$18,0))+(IF(AND(($B983&gt;Input!$O$19),($B983&lt;=Input!$O$21)),Input!$O$20,0))</f>
        <v>0</v>
      </c>
    </row>
    <row r="984" customFormat="false" ht="12.8" hidden="false" customHeight="false" outlineLevel="0" collapsed="false">
      <c r="A984" s="76" t="n">
        <v>980</v>
      </c>
      <c r="B984" s="77" t="n">
        <f aca="false">EOMONTH(Input!$C$7,A984)</f>
        <v>72744</v>
      </c>
      <c r="C984" s="77"/>
      <c r="D984" s="78" t="n">
        <f aca="false">(IF(AND(($B984&gt;=Input!$C$7),($B984&lt;=Input!$O$11)),Input!$O$10,0))+(IF(AND(($B984&gt;Input!$O$11),($B984&lt;=Input!$O$13)),Input!$O$12,0))+(IF(AND(($B984&gt;=Input!$C$7),($B984&lt;=Input!$O$15)),Input!$O$14,0))+(IF(AND(($B984&gt;Input!$O$15),($B984&lt;=Input!$O$17)),Input!$O$16,0))+(IF(AND(($B984&gt;=Input!$C$7),($B984&lt;=Input!$O$19)),Input!$O$18,0))+(IF(AND(($B984&gt;Input!$O$19),($B984&lt;=Input!$O$21)),Input!$O$20,0))</f>
        <v>0</v>
      </c>
    </row>
    <row r="985" customFormat="false" ht="12.8" hidden="false" customHeight="false" outlineLevel="0" collapsed="false">
      <c r="A985" s="76" t="n">
        <v>981</v>
      </c>
      <c r="B985" s="77" t="n">
        <f aca="false">EOMONTH(Input!$C$7,A985)</f>
        <v>72775</v>
      </c>
      <c r="C985" s="77"/>
      <c r="D985" s="78" t="n">
        <f aca="false">(IF(AND(($B985&gt;=Input!$C$7),($B985&lt;=Input!$O$11)),Input!$O$10,0))+(IF(AND(($B985&gt;Input!$O$11),($B985&lt;=Input!$O$13)),Input!$O$12,0))+(IF(AND(($B985&gt;=Input!$C$7),($B985&lt;=Input!$O$15)),Input!$O$14,0))+(IF(AND(($B985&gt;Input!$O$15),($B985&lt;=Input!$O$17)),Input!$O$16,0))+(IF(AND(($B985&gt;=Input!$C$7),($B985&lt;=Input!$O$19)),Input!$O$18,0))+(IF(AND(($B985&gt;Input!$O$19),($B985&lt;=Input!$O$21)),Input!$O$20,0))</f>
        <v>0</v>
      </c>
    </row>
    <row r="986" customFormat="false" ht="12.8" hidden="false" customHeight="false" outlineLevel="0" collapsed="false">
      <c r="A986" s="76" t="n">
        <v>982</v>
      </c>
      <c r="B986" s="77" t="n">
        <f aca="false">EOMONTH(Input!$C$7,A986)</f>
        <v>72805</v>
      </c>
      <c r="C986" s="77"/>
      <c r="D986" s="78" t="n">
        <f aca="false">(IF(AND(($B986&gt;=Input!$C$7),($B986&lt;=Input!$O$11)),Input!$O$10,0))+(IF(AND(($B986&gt;Input!$O$11),($B986&lt;=Input!$O$13)),Input!$O$12,0))+(IF(AND(($B986&gt;=Input!$C$7),($B986&lt;=Input!$O$15)),Input!$O$14,0))+(IF(AND(($B986&gt;Input!$O$15),($B986&lt;=Input!$O$17)),Input!$O$16,0))+(IF(AND(($B986&gt;=Input!$C$7),($B986&lt;=Input!$O$19)),Input!$O$18,0))+(IF(AND(($B986&gt;Input!$O$19),($B986&lt;=Input!$O$21)),Input!$O$20,0))</f>
        <v>0</v>
      </c>
    </row>
    <row r="987" customFormat="false" ht="12.8" hidden="false" customHeight="false" outlineLevel="0" collapsed="false">
      <c r="A987" s="76" t="n">
        <v>983</v>
      </c>
      <c r="B987" s="77" t="n">
        <f aca="false">EOMONTH(Input!$C$7,A987)</f>
        <v>72836</v>
      </c>
      <c r="C987" s="77"/>
      <c r="D987" s="78" t="n">
        <f aca="false">(IF(AND(($B987&gt;=Input!$C$7),($B987&lt;=Input!$O$11)),Input!$O$10,0))+(IF(AND(($B987&gt;Input!$O$11),($B987&lt;=Input!$O$13)),Input!$O$12,0))+(IF(AND(($B987&gt;=Input!$C$7),($B987&lt;=Input!$O$15)),Input!$O$14,0))+(IF(AND(($B987&gt;Input!$O$15),($B987&lt;=Input!$O$17)),Input!$O$16,0))+(IF(AND(($B987&gt;=Input!$C$7),($B987&lt;=Input!$O$19)),Input!$O$18,0))+(IF(AND(($B987&gt;Input!$O$19),($B987&lt;=Input!$O$21)),Input!$O$20,0))</f>
        <v>0</v>
      </c>
    </row>
    <row r="988" customFormat="false" ht="12.8" hidden="false" customHeight="false" outlineLevel="0" collapsed="false">
      <c r="A988" s="76" t="n">
        <v>984</v>
      </c>
      <c r="B988" s="77" t="n">
        <f aca="false">EOMONTH(Input!$C$7,A988)</f>
        <v>72866</v>
      </c>
      <c r="C988" s="77"/>
      <c r="D988" s="78" t="n">
        <f aca="false">(IF(AND(($B988&gt;=Input!$C$7),($B988&lt;=Input!$O$11)),Input!$O$10,0))+(IF(AND(($B988&gt;Input!$O$11),($B988&lt;=Input!$O$13)),Input!$O$12,0))+(IF(AND(($B988&gt;=Input!$C$7),($B988&lt;=Input!$O$15)),Input!$O$14,0))+(IF(AND(($B988&gt;Input!$O$15),($B988&lt;=Input!$O$17)),Input!$O$16,0))+(IF(AND(($B988&gt;=Input!$C$7),($B988&lt;=Input!$O$19)),Input!$O$18,0))+(IF(AND(($B988&gt;Input!$O$19),($B988&lt;=Input!$O$21)),Input!$O$20,0))</f>
        <v>0</v>
      </c>
    </row>
    <row r="989" customFormat="false" ht="12.8" hidden="false" customHeight="false" outlineLevel="0" collapsed="false">
      <c r="A989" s="76" t="n">
        <v>985</v>
      </c>
      <c r="B989" s="77" t="n">
        <f aca="false">EOMONTH(Input!$C$7,A989)</f>
        <v>72897</v>
      </c>
      <c r="C989" s="77"/>
      <c r="D989" s="78" t="n">
        <f aca="false">(IF(AND(($B989&gt;=Input!$C$7),($B989&lt;=Input!$O$11)),Input!$O$10,0))+(IF(AND(($B989&gt;Input!$O$11),($B989&lt;=Input!$O$13)),Input!$O$12,0))+(IF(AND(($B989&gt;=Input!$C$7),($B989&lt;=Input!$O$15)),Input!$O$14,0))+(IF(AND(($B989&gt;Input!$O$15),($B989&lt;=Input!$O$17)),Input!$O$16,0))+(IF(AND(($B989&gt;=Input!$C$7),($B989&lt;=Input!$O$19)),Input!$O$18,0))+(IF(AND(($B989&gt;Input!$O$19),($B989&lt;=Input!$O$21)),Input!$O$20,0))</f>
        <v>0</v>
      </c>
    </row>
    <row r="990" customFormat="false" ht="12.8" hidden="false" customHeight="false" outlineLevel="0" collapsed="false">
      <c r="A990" s="76" t="n">
        <v>986</v>
      </c>
      <c r="B990" s="77" t="n">
        <f aca="false">EOMONTH(Input!$C$7,A990)</f>
        <v>72928</v>
      </c>
      <c r="C990" s="77"/>
      <c r="D990" s="78" t="n">
        <f aca="false">(IF(AND(($B990&gt;=Input!$C$7),($B990&lt;=Input!$O$11)),Input!$O$10,0))+(IF(AND(($B990&gt;Input!$O$11),($B990&lt;=Input!$O$13)),Input!$O$12,0))+(IF(AND(($B990&gt;=Input!$C$7),($B990&lt;=Input!$O$15)),Input!$O$14,0))+(IF(AND(($B990&gt;Input!$O$15),($B990&lt;=Input!$O$17)),Input!$O$16,0))+(IF(AND(($B990&gt;=Input!$C$7),($B990&lt;=Input!$O$19)),Input!$O$18,0))+(IF(AND(($B990&gt;Input!$O$19),($B990&lt;=Input!$O$21)),Input!$O$20,0))</f>
        <v>0</v>
      </c>
    </row>
    <row r="991" customFormat="false" ht="12.8" hidden="false" customHeight="false" outlineLevel="0" collapsed="false">
      <c r="A991" s="76" t="n">
        <v>987</v>
      </c>
      <c r="B991" s="77" t="n">
        <f aca="false">EOMONTH(Input!$C$7,A991)</f>
        <v>72958</v>
      </c>
      <c r="C991" s="77"/>
      <c r="D991" s="78" t="n">
        <f aca="false">(IF(AND(($B991&gt;=Input!$C$7),($B991&lt;=Input!$O$11)),Input!$O$10,0))+(IF(AND(($B991&gt;Input!$O$11),($B991&lt;=Input!$O$13)),Input!$O$12,0))+(IF(AND(($B991&gt;=Input!$C$7),($B991&lt;=Input!$O$15)),Input!$O$14,0))+(IF(AND(($B991&gt;Input!$O$15),($B991&lt;=Input!$O$17)),Input!$O$16,0))+(IF(AND(($B991&gt;=Input!$C$7),($B991&lt;=Input!$O$19)),Input!$O$18,0))+(IF(AND(($B991&gt;Input!$O$19),($B991&lt;=Input!$O$21)),Input!$O$20,0))</f>
        <v>0</v>
      </c>
    </row>
    <row r="992" customFormat="false" ht="12.8" hidden="false" customHeight="false" outlineLevel="0" collapsed="false">
      <c r="A992" s="76" t="n">
        <v>988</v>
      </c>
      <c r="B992" s="77" t="n">
        <f aca="false">EOMONTH(Input!$C$7,A992)</f>
        <v>72989</v>
      </c>
      <c r="C992" s="77"/>
      <c r="D992" s="78" t="n">
        <f aca="false">(IF(AND(($B992&gt;=Input!$C$7),($B992&lt;=Input!$O$11)),Input!$O$10,0))+(IF(AND(($B992&gt;Input!$O$11),($B992&lt;=Input!$O$13)),Input!$O$12,0))+(IF(AND(($B992&gt;=Input!$C$7),($B992&lt;=Input!$O$15)),Input!$O$14,0))+(IF(AND(($B992&gt;Input!$O$15),($B992&lt;=Input!$O$17)),Input!$O$16,0))+(IF(AND(($B992&gt;=Input!$C$7),($B992&lt;=Input!$O$19)),Input!$O$18,0))+(IF(AND(($B992&gt;Input!$O$19),($B992&lt;=Input!$O$21)),Input!$O$20,0))</f>
        <v>0</v>
      </c>
    </row>
    <row r="993" customFormat="false" ht="12.8" hidden="false" customHeight="false" outlineLevel="0" collapsed="false">
      <c r="A993" s="76" t="n">
        <v>989</v>
      </c>
      <c r="B993" s="77" t="n">
        <f aca="false">EOMONTH(Input!$C$7,A993)</f>
        <v>73019</v>
      </c>
      <c r="C993" s="77"/>
      <c r="D993" s="78" t="n">
        <f aca="false">(IF(AND(($B993&gt;=Input!$C$7),($B993&lt;=Input!$O$11)),Input!$O$10,0))+(IF(AND(($B993&gt;Input!$O$11),($B993&lt;=Input!$O$13)),Input!$O$12,0))+(IF(AND(($B993&gt;=Input!$C$7),($B993&lt;=Input!$O$15)),Input!$O$14,0))+(IF(AND(($B993&gt;Input!$O$15),($B993&lt;=Input!$O$17)),Input!$O$16,0))+(IF(AND(($B993&gt;=Input!$C$7),($B993&lt;=Input!$O$19)),Input!$O$18,0))+(IF(AND(($B993&gt;Input!$O$19),($B993&lt;=Input!$O$21)),Input!$O$20,0))</f>
        <v>0</v>
      </c>
    </row>
    <row r="994" customFormat="false" ht="12.8" hidden="false" customHeight="false" outlineLevel="0" collapsed="false">
      <c r="A994" s="76" t="n">
        <v>990</v>
      </c>
      <c r="B994" s="77" t="n">
        <f aca="false">EOMONTH(Input!$C$7,A994)</f>
        <v>73050</v>
      </c>
      <c r="C994" s="77"/>
      <c r="D994" s="78" t="n">
        <f aca="false">(IF(AND(($B994&gt;=Input!$C$7),($B994&lt;=Input!$O$11)),Input!$O$10,0))+(IF(AND(($B994&gt;Input!$O$11),($B994&lt;=Input!$O$13)),Input!$O$12,0))+(IF(AND(($B994&gt;=Input!$C$7),($B994&lt;=Input!$O$15)),Input!$O$14,0))+(IF(AND(($B994&gt;Input!$O$15),($B994&lt;=Input!$O$17)),Input!$O$16,0))+(IF(AND(($B994&gt;=Input!$C$7),($B994&lt;=Input!$O$19)),Input!$O$18,0))+(IF(AND(($B994&gt;Input!$O$19),($B994&lt;=Input!$O$21)),Input!$O$20,0))</f>
        <v>0</v>
      </c>
    </row>
    <row r="995" customFormat="false" ht="12.8" hidden="false" customHeight="false" outlineLevel="0" collapsed="false">
      <c r="A995" s="76" t="n">
        <v>991</v>
      </c>
      <c r="B995" s="77" t="n">
        <f aca="false">EOMONTH(Input!$C$7,A995)</f>
        <v>73081</v>
      </c>
      <c r="C995" s="77"/>
      <c r="D995" s="78" t="n">
        <f aca="false">(IF(AND(($B995&gt;=Input!$C$7),($B995&lt;=Input!$O$11)),Input!$O$10,0))+(IF(AND(($B995&gt;Input!$O$11),($B995&lt;=Input!$O$13)),Input!$O$12,0))+(IF(AND(($B995&gt;=Input!$C$7),($B995&lt;=Input!$O$15)),Input!$O$14,0))+(IF(AND(($B995&gt;Input!$O$15),($B995&lt;=Input!$O$17)),Input!$O$16,0))+(IF(AND(($B995&gt;=Input!$C$7),($B995&lt;=Input!$O$19)),Input!$O$18,0))+(IF(AND(($B995&gt;Input!$O$19),($B995&lt;=Input!$O$21)),Input!$O$20,0))</f>
        <v>0</v>
      </c>
    </row>
    <row r="996" customFormat="false" ht="12.8" hidden="false" customHeight="false" outlineLevel="0" collapsed="false">
      <c r="A996" s="76" t="n">
        <v>992</v>
      </c>
      <c r="B996" s="77" t="n">
        <f aca="false">EOMONTH(Input!$C$7,A996)</f>
        <v>73109</v>
      </c>
      <c r="C996" s="77"/>
      <c r="D996" s="78" t="n">
        <f aca="false">(IF(AND(($B996&gt;=Input!$C$7),($B996&lt;=Input!$O$11)),Input!$O$10,0))+(IF(AND(($B996&gt;Input!$O$11),($B996&lt;=Input!$O$13)),Input!$O$12,0))+(IF(AND(($B996&gt;=Input!$C$7),($B996&lt;=Input!$O$15)),Input!$O$14,0))+(IF(AND(($B996&gt;Input!$O$15),($B996&lt;=Input!$O$17)),Input!$O$16,0))+(IF(AND(($B996&gt;=Input!$C$7),($B996&lt;=Input!$O$19)),Input!$O$18,0))+(IF(AND(($B996&gt;Input!$O$19),($B996&lt;=Input!$O$21)),Input!$O$20,0))</f>
        <v>0</v>
      </c>
    </row>
    <row r="997" customFormat="false" ht="12.8" hidden="false" customHeight="false" outlineLevel="0" collapsed="false">
      <c r="A997" s="76" t="n">
        <v>993</v>
      </c>
      <c r="B997" s="77" t="n">
        <f aca="false">EOMONTH(Input!$C$7,A997)</f>
        <v>73140</v>
      </c>
      <c r="C997" s="77"/>
      <c r="D997" s="78" t="n">
        <f aca="false">(IF(AND(($B997&gt;=Input!$C$7),($B997&lt;=Input!$O$11)),Input!$O$10,0))+(IF(AND(($B997&gt;Input!$O$11),($B997&lt;=Input!$O$13)),Input!$O$12,0))+(IF(AND(($B997&gt;=Input!$C$7),($B997&lt;=Input!$O$15)),Input!$O$14,0))+(IF(AND(($B997&gt;Input!$O$15),($B997&lt;=Input!$O$17)),Input!$O$16,0))+(IF(AND(($B997&gt;=Input!$C$7),($B997&lt;=Input!$O$19)),Input!$O$18,0))+(IF(AND(($B997&gt;Input!$O$19),($B997&lt;=Input!$O$21)),Input!$O$20,0))</f>
        <v>0</v>
      </c>
    </row>
    <row r="998" customFormat="false" ht="12.8" hidden="false" customHeight="false" outlineLevel="0" collapsed="false">
      <c r="A998" s="76" t="n">
        <v>994</v>
      </c>
      <c r="B998" s="77" t="n">
        <f aca="false">EOMONTH(Input!$C$7,A998)</f>
        <v>73170</v>
      </c>
      <c r="C998" s="77"/>
      <c r="D998" s="78" t="n">
        <f aca="false">(IF(AND(($B998&gt;=Input!$C$7),($B998&lt;=Input!$O$11)),Input!$O$10,0))+(IF(AND(($B998&gt;Input!$O$11),($B998&lt;=Input!$O$13)),Input!$O$12,0))+(IF(AND(($B998&gt;=Input!$C$7),($B998&lt;=Input!$O$15)),Input!$O$14,0))+(IF(AND(($B998&gt;Input!$O$15),($B998&lt;=Input!$O$17)),Input!$O$16,0))+(IF(AND(($B998&gt;=Input!$C$7),($B998&lt;=Input!$O$19)),Input!$O$18,0))+(IF(AND(($B998&gt;Input!$O$19),($B998&lt;=Input!$O$21)),Input!$O$20,0))</f>
        <v>0</v>
      </c>
    </row>
    <row r="999" customFormat="false" ht="12.8" hidden="false" customHeight="false" outlineLevel="0" collapsed="false">
      <c r="A999" s="76" t="n">
        <v>995</v>
      </c>
      <c r="B999" s="77" t="n">
        <f aca="false">EOMONTH(Input!$C$7,A999)</f>
        <v>73201</v>
      </c>
      <c r="C999" s="77"/>
      <c r="D999" s="78" t="n">
        <f aca="false">(IF(AND(($B999&gt;=Input!$C$7),($B999&lt;=Input!$O$11)),Input!$O$10,0))+(IF(AND(($B999&gt;Input!$O$11),($B999&lt;=Input!$O$13)),Input!$O$12,0))+(IF(AND(($B999&gt;=Input!$C$7),($B999&lt;=Input!$O$15)),Input!$O$14,0))+(IF(AND(($B999&gt;Input!$O$15),($B999&lt;=Input!$O$17)),Input!$O$16,0))+(IF(AND(($B999&gt;=Input!$C$7),($B999&lt;=Input!$O$19)),Input!$O$18,0))+(IF(AND(($B999&gt;Input!$O$19),($B999&lt;=Input!$O$21)),Input!$O$20,0))</f>
        <v>0</v>
      </c>
    </row>
    <row r="1000" customFormat="false" ht="12.8" hidden="false" customHeight="false" outlineLevel="0" collapsed="false">
      <c r="A1000" s="76" t="n">
        <v>996</v>
      </c>
      <c r="B1000" s="77" t="n">
        <f aca="false">EOMONTH(Input!$C$7,A1000)</f>
        <v>73231</v>
      </c>
      <c r="C1000" s="77"/>
      <c r="D1000" s="78" t="n">
        <f aca="false">(IF(AND(($B1000&gt;=Input!$C$7),($B1000&lt;=Input!$O$11)),Input!$O$10,0))+(IF(AND(($B1000&gt;Input!$O$11),($B1000&lt;=Input!$O$13)),Input!$O$12,0))+(IF(AND(($B1000&gt;=Input!$C$7),($B1000&lt;=Input!$O$15)),Input!$O$14,0))+(IF(AND(($B1000&gt;Input!$O$15),($B1000&lt;=Input!$O$17)),Input!$O$16,0))+(IF(AND(($B1000&gt;=Input!$C$7),($B1000&lt;=Input!$O$19)),Input!$O$18,0))+(IF(AND(($B1000&gt;Input!$O$19),($B1000&lt;=Input!$O$21)),Input!$O$20,0))</f>
        <v>0</v>
      </c>
    </row>
    <row r="1001" customFormat="false" ht="12.8" hidden="false" customHeight="false" outlineLevel="0" collapsed="false">
      <c r="A1001" s="76" t="n">
        <v>997</v>
      </c>
      <c r="B1001" s="77" t="n">
        <f aca="false">EOMONTH(Input!$C$7,A1001)</f>
        <v>73262</v>
      </c>
      <c r="C1001" s="77"/>
      <c r="D1001" s="78" t="n">
        <f aca="false">(IF(AND(($B1001&gt;=Input!$C$7),($B1001&lt;=Input!$O$11)),Input!$O$10,0))+(IF(AND(($B1001&gt;Input!$O$11),($B1001&lt;=Input!$O$13)),Input!$O$12,0))+(IF(AND(($B1001&gt;=Input!$C$7),($B1001&lt;=Input!$O$15)),Input!$O$14,0))+(IF(AND(($B1001&gt;Input!$O$15),($B1001&lt;=Input!$O$17)),Input!$O$16,0))+(IF(AND(($B1001&gt;=Input!$C$7),($B1001&lt;=Input!$O$19)),Input!$O$18,0))+(IF(AND(($B1001&gt;Input!$O$19),($B1001&lt;=Input!$O$21)),Input!$O$20,0))</f>
        <v>0</v>
      </c>
    </row>
    <row r="1002" customFormat="false" ht="12.8" hidden="false" customHeight="false" outlineLevel="0" collapsed="false">
      <c r="A1002" s="76" t="n">
        <v>998</v>
      </c>
      <c r="B1002" s="77" t="n">
        <f aca="false">EOMONTH(Input!$C$7,A1002)</f>
        <v>73293</v>
      </c>
      <c r="C1002" s="77"/>
      <c r="D1002" s="78" t="n">
        <f aca="false">(IF(AND(($B1002&gt;=Input!$C$7),($B1002&lt;=Input!$O$11)),Input!$O$10,0))+(IF(AND(($B1002&gt;Input!$O$11),($B1002&lt;=Input!$O$13)),Input!$O$12,0))+(IF(AND(($B1002&gt;=Input!$C$7),($B1002&lt;=Input!$O$15)),Input!$O$14,0))+(IF(AND(($B1002&gt;Input!$O$15),($B1002&lt;=Input!$O$17)),Input!$O$16,0))+(IF(AND(($B1002&gt;=Input!$C$7),($B1002&lt;=Input!$O$19)),Input!$O$18,0))+(IF(AND(($B1002&gt;Input!$O$19),($B1002&lt;=Input!$O$21)),Input!$O$20,0))</f>
        <v>0</v>
      </c>
    </row>
    <row r="1003" customFormat="false" ht="12.8" hidden="false" customHeight="false" outlineLevel="0" collapsed="false">
      <c r="A1003" s="76" t="n">
        <v>999</v>
      </c>
      <c r="B1003" s="77" t="n">
        <f aca="false">EOMONTH(Input!$C$7,A1003)</f>
        <v>73323</v>
      </c>
      <c r="C1003" s="77"/>
      <c r="D1003" s="78" t="n">
        <f aca="false">(IF(AND(($B1003&gt;=Input!$C$7),($B1003&lt;=Input!$O$11)),Input!$O$10,0))+(IF(AND(($B1003&gt;Input!$O$11),($B1003&lt;=Input!$O$13)),Input!$O$12,0))+(IF(AND(($B1003&gt;=Input!$C$7),($B1003&lt;=Input!$O$15)),Input!$O$14,0))+(IF(AND(($B1003&gt;Input!$O$15),($B1003&lt;=Input!$O$17)),Input!$O$16,0))+(IF(AND(($B1003&gt;=Input!$C$7),($B1003&lt;=Input!$O$19)),Input!$O$18,0))+(IF(AND(($B1003&gt;Input!$O$19),($B1003&lt;=Input!$O$21)),Input!$O$20,0))</f>
        <v>0</v>
      </c>
    </row>
    <row r="1004" customFormat="false" ht="12.8" hidden="false" customHeight="false" outlineLevel="0" collapsed="false">
      <c r="A1004" s="76" t="n">
        <v>1000</v>
      </c>
      <c r="B1004" s="77" t="n">
        <f aca="false">EOMONTH(Input!$C$7,A1004)</f>
        <v>73354</v>
      </c>
      <c r="C1004" s="77"/>
      <c r="D1004" s="78" t="n">
        <f aca="false">(IF(AND(($B1004&gt;=Input!$C$7),($B1004&lt;=Input!$O$11)),Input!$O$10,0))+(IF(AND(($B1004&gt;Input!$O$11),($B1004&lt;=Input!$O$13)),Input!$O$12,0))+(IF(AND(($B1004&gt;=Input!$C$7),($B1004&lt;=Input!$O$15)),Input!$O$14,0))+(IF(AND(($B1004&gt;Input!$O$15),($B1004&lt;=Input!$O$17)),Input!$O$16,0))+(IF(AND(($B1004&gt;=Input!$C$7),($B1004&lt;=Input!$O$19)),Input!$O$18,0))+(IF(AND(($B1004&gt;Input!$O$19),($B1004&lt;=Input!$O$21)),Input!$O$20,0)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523"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86" width="6.94"/>
    <col collapsed="false" customWidth="true" hidden="false" outlineLevel="0" max="2" min="2" style="87" width="10.46"/>
    <col collapsed="false" customWidth="true" hidden="false" outlineLevel="0" max="3" min="3" style="87" width="1.39"/>
    <col collapsed="false" customWidth="true" hidden="false" outlineLevel="0" max="4" min="4" style="98" width="19.84"/>
    <col collapsed="false" customWidth="true" hidden="false" outlineLevel="0" max="5" min="5" style="98" width="15.55"/>
    <col collapsed="false" customWidth="true" hidden="false" outlineLevel="0" max="6" min="6" style="98" width="17.4"/>
    <col collapsed="false" customWidth="true" hidden="false" outlineLevel="0" max="7" min="7" style="98" width="17.68"/>
    <col collapsed="false" customWidth="true" hidden="false" outlineLevel="0" max="8" min="8" style="98" width="19.12"/>
    <col collapsed="false" customWidth="true" hidden="false" outlineLevel="0" max="9" min="9" style="98" width="13.41"/>
    <col collapsed="false" customWidth="true" hidden="false" outlineLevel="0" max="10" min="10" style="99" width="10.44"/>
    <col collapsed="false" customWidth="true" hidden="false" outlineLevel="0" max="11" min="11" style="99" width="1.29"/>
    <col collapsed="false" customWidth="true" hidden="false" outlineLevel="0" max="12" min="12" style="99" width="10.99"/>
    <col collapsed="false" customWidth="true" hidden="false" outlineLevel="0" max="250" min="13" style="100" width="7.99"/>
    <col collapsed="false" customWidth="true" hidden="false" outlineLevel="0" max="256" min="251" style="88" width="8.06"/>
    <col collapsed="false" customWidth="false" hidden="false" outlineLevel="0" max="1025" min="257" style="88" width="11.57"/>
  </cols>
  <sheetData>
    <row r="1" customFormat="false" ht="19.45" hidden="false" customHeight="true" outlineLevel="0" collapsed="false">
      <c r="A1" s="89" t="s">
        <v>215</v>
      </c>
      <c r="B1" s="90"/>
      <c r="C1" s="90"/>
    </row>
    <row r="2" customFormat="false" ht="12.75" hidden="false" customHeight="true" outlineLevel="0" collapsed="false">
      <c r="B2" s="90"/>
      <c r="C2" s="90"/>
      <c r="I2" s="101" t="s">
        <v>175</v>
      </c>
      <c r="L2" s="101" t="s">
        <v>167</v>
      </c>
    </row>
    <row r="3" s="103" customFormat="true" ht="12.75" hidden="false" customHeight="true" outlineLevel="0" collapsed="false">
      <c r="A3" s="93" t="s">
        <v>177</v>
      </c>
      <c r="B3" s="94" t="s">
        <v>178</v>
      </c>
      <c r="C3" s="94"/>
      <c r="D3" s="102" t="s">
        <v>216</v>
      </c>
      <c r="E3" s="102" t="s">
        <v>217</v>
      </c>
      <c r="F3" s="102" t="s">
        <v>218</v>
      </c>
      <c r="G3" s="102" t="s">
        <v>219</v>
      </c>
      <c r="H3" s="102" t="s">
        <v>220</v>
      </c>
      <c r="I3" s="102" t="s">
        <v>221</v>
      </c>
      <c r="J3" s="102" t="s">
        <v>222</v>
      </c>
      <c r="K3" s="102"/>
      <c r="L3" s="102" t="s">
        <v>186</v>
      </c>
    </row>
    <row r="4" customFormat="false" ht="12.75" hidden="false" customHeight="true" outlineLevel="0" collapsed="false">
      <c r="A4" s="86" t="n">
        <v>0</v>
      </c>
      <c r="B4" s="90" t="n">
        <f aca="false">EOMONTH(Input!$C$7,A4)</f>
        <v>42916</v>
      </c>
      <c r="C4" s="90"/>
      <c r="D4" s="98" t="n">
        <f aca="false">Input!$G$9</f>
        <v>-110000</v>
      </c>
      <c r="E4" s="98" t="n">
        <f aca="false">IF($D4&lt;0,Input!$G$17,0)</f>
        <v>-1006.10792067112</v>
      </c>
      <c r="F4" s="98" t="n">
        <f aca="false">($D4*(Input!$G$11/100))/12</f>
        <v>-252.083333333333</v>
      </c>
      <c r="G4" s="98" t="n">
        <f aca="false">(-1)*$E4+$F4</f>
        <v>754.024587337788</v>
      </c>
      <c r="H4" s="98" t="n">
        <f aca="false">IF($D4&lt;0,((-1)*Input!$G$15),0)</f>
        <v>100</v>
      </c>
      <c r="I4" s="98" t="n">
        <f aca="false">Input!$G$10+$G4+$H4</f>
        <v>20854.0245873378</v>
      </c>
      <c r="J4" s="98" t="n">
        <f aca="false">IF(OR($B4&lt;Input!$C$25,$B4&lt;Input!$G$25),(Input!$G$18*((1+Input!$G$14/100)^DATEDIF(Input!$C$7,$B4,"Y"))),0)</f>
        <v>-250</v>
      </c>
      <c r="L4" s="98" t="n">
        <f aca="false">IF(OR($B4&lt;Input!$C$25,$B4&lt;Input!$G$25),($E4+$J4),0)</f>
        <v>-1256.10792067112</v>
      </c>
    </row>
    <row r="5" customFormat="false" ht="12.75" hidden="false" customHeight="true" outlineLevel="0" collapsed="false">
      <c r="A5" s="86" t="n">
        <v>1</v>
      </c>
      <c r="B5" s="90" t="n">
        <f aca="false">EOMONTH(Input!$C$7,A5)</f>
        <v>42947</v>
      </c>
      <c r="C5" s="90"/>
      <c r="D5" s="98" t="n">
        <f aca="false">IF(($D4+$G4+$H4)&lt;=0,($D4+$G4+$H4),0)</f>
        <v>-109145.975412662</v>
      </c>
      <c r="E5" s="98" t="n">
        <f aca="false">IF($D5&lt;0,Input!$G$17,0)</f>
        <v>-1006.10792067112</v>
      </c>
      <c r="F5" s="98" t="n">
        <f aca="false">($D5*(Input!$G$11/100))/12</f>
        <v>-250.126193654018</v>
      </c>
      <c r="G5" s="98" t="n">
        <f aca="false">(-1)*$E5+$F5</f>
        <v>755.981727017104</v>
      </c>
      <c r="H5" s="98" t="n">
        <f aca="false">IF($D5&lt;0,((-1)*Input!$G$15),0)</f>
        <v>100</v>
      </c>
      <c r="I5" s="98" t="n">
        <f aca="false">IF(OR($B5&lt;Input!$C$25,$B5&lt;Input!$G$25),(($I4+$G5+$H5)*(1+Input!$G$8/(100*12))),0)</f>
        <v>21728.0979862835</v>
      </c>
      <c r="J5" s="98" t="n">
        <f aca="false">IF(OR($B5&lt;Input!$C$25,$B5&lt;Input!$G$25),(Input!$G$18*((1+Input!$G$14/100)^DATEDIF(Input!$C$7,$B5,"Y"))),0)</f>
        <v>-250</v>
      </c>
      <c r="L5" s="98" t="n">
        <f aca="false">IF(OR($B5&lt;Input!$C$25,$B5&lt;Input!$G$25),($E5+$J5),0)</f>
        <v>-1256.10792067112</v>
      </c>
    </row>
    <row r="6" customFormat="false" ht="12.75" hidden="false" customHeight="true" outlineLevel="0" collapsed="false">
      <c r="A6" s="86" t="n">
        <v>2</v>
      </c>
      <c r="B6" s="90" t="n">
        <f aca="false">EOMONTH(Input!$C$7,A6)</f>
        <v>42978</v>
      </c>
      <c r="C6" s="90"/>
      <c r="D6" s="98" t="n">
        <f aca="false">IF(($D5+$G5+$H5)&lt;=0,($D5+$G5+$H5),0)</f>
        <v>-108289.993685645</v>
      </c>
      <c r="E6" s="98" t="n">
        <f aca="false">IF($D6&lt;0,Input!$G$17,0)</f>
        <v>-1006.10792067112</v>
      </c>
      <c r="F6" s="98" t="n">
        <f aca="false">($D6*(Input!$G$11/100))/12</f>
        <v>-248.164568862937</v>
      </c>
      <c r="G6" s="98" t="n">
        <f aca="false">(-1)*$E6+$F6</f>
        <v>757.943351808185</v>
      </c>
      <c r="H6" s="98" t="n">
        <f aca="false">IF($D6&lt;0,((-1)*Input!$G$15),0)</f>
        <v>100</v>
      </c>
      <c r="I6" s="98" t="n">
        <f aca="false">IF(OR($B6&lt;Input!$C$25,$B6&lt;Input!$G$25),(($I5+$G6+$H6)*(1+Input!$G$8/(100*12))),0)</f>
        <v>22604.8630392068</v>
      </c>
      <c r="J6" s="98" t="n">
        <f aca="false">IF(OR($B6&lt;Input!$C$25,$B6&lt;Input!$G$25),(Input!$G$18*((1+Input!$G$14/100)^DATEDIF(Input!$C$7,$B6,"Y"))),0)</f>
        <v>-250</v>
      </c>
      <c r="L6" s="98" t="n">
        <f aca="false">IF(OR($B6&lt;Input!$C$25,$B6&lt;Input!$G$25),($E6+$J6),0)</f>
        <v>-1256.10792067112</v>
      </c>
    </row>
    <row r="7" customFormat="false" ht="12.75" hidden="false" customHeight="true" outlineLevel="0" collapsed="false">
      <c r="A7" s="86" t="n">
        <v>3</v>
      </c>
      <c r="B7" s="90" t="n">
        <f aca="false">EOMONTH(Input!$C$7,A7)</f>
        <v>43008</v>
      </c>
      <c r="C7" s="90"/>
      <c r="D7" s="98" t="n">
        <f aca="false">IF(($D6+$G6+$H6)&lt;=0,($D6+$G6+$H6),0)</f>
        <v>-107432.050333837</v>
      </c>
      <c r="E7" s="98" t="n">
        <f aca="false">IF($D7&lt;0,Input!$G$17,0)</f>
        <v>-1006.10792067112</v>
      </c>
      <c r="F7" s="98" t="n">
        <f aca="false">($D7*(Input!$G$11/100))/12</f>
        <v>-246.19844868171</v>
      </c>
      <c r="G7" s="98" t="n">
        <f aca="false">(-1)*$E7+$F7</f>
        <v>759.909471989412</v>
      </c>
      <c r="H7" s="98" t="n">
        <f aca="false">IF($D7&lt;0,((-1)*Input!$G$15),0)</f>
        <v>100</v>
      </c>
      <c r="I7" s="98" t="n">
        <f aca="false">IF(OR($B7&lt;Input!$C$25,$B7&lt;Input!$G$25),(($I6+$G7+$H7)*(1+Input!$G$8/(100*12))),0)</f>
        <v>23484.3264882889</v>
      </c>
      <c r="J7" s="98" t="n">
        <f aca="false">IF(OR($B7&lt;Input!$C$25,$B7&lt;Input!$G$25),(Input!$G$18*((1+Input!$G$14/100)^DATEDIF(Input!$C$7,$B7,"Y"))),0)</f>
        <v>-250</v>
      </c>
      <c r="L7" s="98" t="n">
        <f aca="false">IF(OR($B7&lt;Input!$C$25,$B7&lt;Input!$G$25),($E7+$J7),0)</f>
        <v>-1256.10792067112</v>
      </c>
    </row>
    <row r="8" customFormat="false" ht="12.75" hidden="false" customHeight="true" outlineLevel="0" collapsed="false">
      <c r="A8" s="86" t="n">
        <v>4</v>
      </c>
      <c r="B8" s="90" t="n">
        <f aca="false">EOMONTH(Input!$C$7,A8)</f>
        <v>43039</v>
      </c>
      <c r="C8" s="90"/>
      <c r="D8" s="98" t="n">
        <f aca="false">IF(($D7+$G7+$H7)&lt;=0,($D7+$G7+$H7),0)</f>
        <v>-106572.140861848</v>
      </c>
      <c r="E8" s="98" t="n">
        <f aca="false">IF($D8&lt;0,Input!$G$17,0)</f>
        <v>-1006.10792067112</v>
      </c>
      <c r="F8" s="98" t="n">
        <f aca="false">($D8*(Input!$G$11/100))/12</f>
        <v>-244.227822808401</v>
      </c>
      <c r="G8" s="98" t="n">
        <f aca="false">(-1)*$E8+$F8</f>
        <v>761.880097862721</v>
      </c>
      <c r="H8" s="98" t="n">
        <f aca="false">IF($D8&lt;0,((-1)*Input!$G$15),0)</f>
        <v>100</v>
      </c>
      <c r="I8" s="98" t="n">
        <f aca="false">IF(OR($B8&lt;Input!$C$25,$B8&lt;Input!$G$25),(($I7+$G8+$H8)*(1+Input!$G$8/(100*12))),0)</f>
        <v>24366.49509164</v>
      </c>
      <c r="J8" s="98" t="n">
        <f aca="false">IF(OR($B8&lt;Input!$C$25,$B8&lt;Input!$G$25),(Input!$G$18*((1+Input!$G$14/100)^DATEDIF(Input!$C$7,$B8,"Y"))),0)</f>
        <v>-250</v>
      </c>
      <c r="L8" s="98" t="n">
        <f aca="false">IF(OR($B8&lt;Input!$C$25,$B8&lt;Input!$G$25),($E8+$J8),0)</f>
        <v>-1256.10792067112</v>
      </c>
    </row>
    <row r="9" customFormat="false" ht="12.75" hidden="false" customHeight="true" outlineLevel="0" collapsed="false">
      <c r="A9" s="86" t="n">
        <v>5</v>
      </c>
      <c r="B9" s="90" t="n">
        <f aca="false">EOMONTH(Input!$C$7,A9)</f>
        <v>43069</v>
      </c>
      <c r="C9" s="90"/>
      <c r="D9" s="98" t="n">
        <f aca="false">IF(($D8+$G8+$H8)&lt;=0,($D8+$G8+$H8),0)</f>
        <v>-105710.260763985</v>
      </c>
      <c r="E9" s="98" t="n">
        <f aca="false">IF($D9&lt;0,Input!$G$17,0)</f>
        <v>-1006.10792067112</v>
      </c>
      <c r="F9" s="98" t="n">
        <f aca="false">($D9*(Input!$G$11/100))/12</f>
        <v>-242.252680917465</v>
      </c>
      <c r="G9" s="98" t="n">
        <f aca="false">(-1)*$E9+$F9</f>
        <v>763.855239753656</v>
      </c>
      <c r="H9" s="98" t="n">
        <f aca="false">IF($D9&lt;0,((-1)*Input!$G$15),0)</f>
        <v>100</v>
      </c>
      <c r="I9" s="98" t="n">
        <f aca="false">IF(OR($B9&lt;Input!$C$25,$B9&lt;Input!$G$25),(($I8+$G9+$H9)*(1+Input!$G$8/(100*12))),0)</f>
        <v>25251.3756233365</v>
      </c>
      <c r="J9" s="98" t="n">
        <f aca="false">IF(OR($B9&lt;Input!$C$25,$B9&lt;Input!$G$25),(Input!$G$18*((1+Input!$G$14/100)^DATEDIF(Input!$C$7,$B9,"Y"))),0)</f>
        <v>-250</v>
      </c>
      <c r="L9" s="98" t="n">
        <f aca="false">IF(OR($B9&lt;Input!$C$25,$B9&lt;Input!$G$25),($E9+$J9),0)</f>
        <v>-1256.10792067112</v>
      </c>
    </row>
    <row r="10" customFormat="false" ht="12.75" hidden="false" customHeight="true" outlineLevel="0" collapsed="false">
      <c r="A10" s="86" t="n">
        <v>6</v>
      </c>
      <c r="B10" s="90" t="n">
        <f aca="false">EOMONTH(Input!$C$7,A10)</f>
        <v>43100</v>
      </c>
      <c r="C10" s="90"/>
      <c r="D10" s="98" t="n">
        <f aca="false">IF(($D9+$G9+$H9)&lt;=0,($D9+$G9+$H9),0)</f>
        <v>-104846.405524231</v>
      </c>
      <c r="E10" s="98" t="n">
        <f aca="false">IF($D10&lt;0,Input!$G$17,0)</f>
        <v>-1006.10792067112</v>
      </c>
      <c r="F10" s="98" t="n">
        <f aca="false">($D10*(Input!$G$11/100))/12</f>
        <v>-240.273012659696</v>
      </c>
      <c r="G10" s="98" t="n">
        <f aca="false">(-1)*$E10+$F10</f>
        <v>765.834908011425</v>
      </c>
      <c r="H10" s="98" t="n">
        <f aca="false">IF($D10&lt;0,((-1)*Input!$G$15),0)</f>
        <v>100</v>
      </c>
      <c r="I10" s="98" t="n">
        <f aca="false">IF(OR($B10&lt;Input!$C$25,$B10&lt;Input!$G$25),(($I9+$G10+$H10)*(1+Input!$G$8/(100*12))),0)</f>
        <v>26138.9748734574</v>
      </c>
      <c r="J10" s="98" t="n">
        <f aca="false">IF(OR($B10&lt;Input!$C$25,$B10&lt;Input!$G$25),(Input!$G$18*((1+Input!$G$14/100)^DATEDIF(Input!$C$7,$B10,"Y"))),0)</f>
        <v>-250</v>
      </c>
      <c r="L10" s="98" t="n">
        <f aca="false">IF(OR($B10&lt;Input!$C$25,$B10&lt;Input!$G$25),($E10+$J10),0)</f>
        <v>-1256.10792067112</v>
      </c>
    </row>
    <row r="11" customFormat="false" ht="12.75" hidden="false" customHeight="true" outlineLevel="0" collapsed="false">
      <c r="A11" s="86" t="n">
        <v>7</v>
      </c>
      <c r="B11" s="90" t="n">
        <f aca="false">EOMONTH(Input!$C$7,A11)</f>
        <v>43131</v>
      </c>
      <c r="C11" s="90"/>
      <c r="D11" s="98" t="n">
        <f aca="false">IF(($D10+$G10+$H10)&lt;=0,($D10+$G10+$H10),0)</f>
        <v>-103980.57061622</v>
      </c>
      <c r="E11" s="98" t="n">
        <f aca="false">IF($D11&lt;0,Input!$G$17,0)</f>
        <v>-1006.10792067112</v>
      </c>
      <c r="F11" s="98" t="n">
        <f aca="false">($D11*(Input!$G$11/100))/12</f>
        <v>-238.28880766217</v>
      </c>
      <c r="G11" s="98" t="n">
        <f aca="false">(-1)*$E11+$F11</f>
        <v>767.819113008951</v>
      </c>
      <c r="H11" s="98" t="n">
        <f aca="false">IF($D11&lt;0,((-1)*Input!$G$15),0)</f>
        <v>100</v>
      </c>
      <c r="I11" s="98" t="n">
        <f aca="false">IF(OR($B11&lt;Input!$C$25,$B11&lt;Input!$G$25),(($I10+$G11+$H11)*(1+Input!$G$8/(100*12))),0)</f>
        <v>27029.2996481217</v>
      </c>
      <c r="J11" s="98" t="n">
        <f aca="false">IF(OR($B11&lt;Input!$C$25,$B11&lt;Input!$G$25),(Input!$G$18*((1+Input!$G$14/100)^DATEDIF(Input!$C$7,$B11,"Y"))),0)</f>
        <v>-250</v>
      </c>
      <c r="L11" s="98" t="n">
        <f aca="false">IF(OR($B11&lt;Input!$C$25,$B11&lt;Input!$G$25),($E11+$J11),0)</f>
        <v>-1256.10792067112</v>
      </c>
    </row>
    <row r="12" customFormat="false" ht="12.75" hidden="false" customHeight="true" outlineLevel="0" collapsed="false">
      <c r="A12" s="86" t="n">
        <v>8</v>
      </c>
      <c r="B12" s="90" t="n">
        <f aca="false">EOMONTH(Input!$C$7,A12)</f>
        <v>43159</v>
      </c>
      <c r="C12" s="90"/>
      <c r="D12" s="98" t="n">
        <f aca="false">IF(($D11+$G11+$H11)&lt;=0,($D11+$G11+$H11),0)</f>
        <v>-103112.751503211</v>
      </c>
      <c r="E12" s="98" t="n">
        <f aca="false">IF($D12&lt;0,Input!$G$17,0)</f>
        <v>-1006.10792067112</v>
      </c>
      <c r="F12" s="98" t="n">
        <f aca="false">($D12*(Input!$G$11/100))/12</f>
        <v>-236.300055528191</v>
      </c>
      <c r="G12" s="98" t="n">
        <f aca="false">(-1)*$E12+$F12</f>
        <v>769.80786514293</v>
      </c>
      <c r="H12" s="98" t="n">
        <f aca="false">IF($D12&lt;0,((-1)*Input!$G$15),0)</f>
        <v>100</v>
      </c>
      <c r="I12" s="98" t="n">
        <f aca="false">IF(OR($B12&lt;Input!$C$25,$B12&lt;Input!$G$25),(($I11+$G12+$H12)*(1+Input!$G$8/(100*12))),0)</f>
        <v>27922.3567695257</v>
      </c>
      <c r="J12" s="98" t="n">
        <f aca="false">IF(OR($B12&lt;Input!$C$25,$B12&lt;Input!$G$25),(Input!$G$18*((1+Input!$G$14/100)^DATEDIF(Input!$C$7,$B12,"Y"))),0)</f>
        <v>-250</v>
      </c>
      <c r="L12" s="98" t="n">
        <f aca="false">IF(OR($B12&lt;Input!$C$25,$B12&lt;Input!$G$25),($E12+$J12),0)</f>
        <v>-1256.10792067112</v>
      </c>
    </row>
    <row r="13" customFormat="false" ht="12.75" hidden="false" customHeight="true" outlineLevel="0" collapsed="false">
      <c r="A13" s="86" t="n">
        <v>9</v>
      </c>
      <c r="B13" s="90" t="n">
        <f aca="false">EOMONTH(Input!$C$7,A13)</f>
        <v>43190</v>
      </c>
      <c r="C13" s="90"/>
      <c r="D13" s="98" t="n">
        <f aca="false">IF(($D12+$G12+$H12)&lt;=0,($D12+$G12+$H12),0)</f>
        <v>-102242.943638068</v>
      </c>
      <c r="E13" s="98" t="n">
        <f aca="false">IF($D13&lt;0,Input!$G$17,0)</f>
        <v>-1006.10792067112</v>
      </c>
      <c r="F13" s="98" t="n">
        <f aca="false">($D13*(Input!$G$11/100))/12</f>
        <v>-234.306745837239</v>
      </c>
      <c r="G13" s="98" t="n">
        <f aca="false">(-1)*$E13+$F13</f>
        <v>771.801174833883</v>
      </c>
      <c r="H13" s="98" t="n">
        <f aca="false">IF($D13&lt;0,((-1)*Input!$G$15),0)</f>
        <v>100</v>
      </c>
      <c r="I13" s="98" t="n">
        <f aca="false">IF(OR($B13&lt;Input!$C$25,$B13&lt;Input!$G$25),(($I12+$G13+$H13)*(1+Input!$G$8/(100*12))),0)</f>
        <v>28818.1530759799</v>
      </c>
      <c r="J13" s="98" t="n">
        <f aca="false">IF(OR($B13&lt;Input!$C$25,$B13&lt;Input!$G$25),(Input!$G$18*((1+Input!$G$14/100)^DATEDIF(Input!$C$7,$B13,"Y"))),0)</f>
        <v>-250</v>
      </c>
      <c r="L13" s="98" t="n">
        <f aca="false">IF(OR($B13&lt;Input!$C$25,$B13&lt;Input!$G$25),($E13+$J13),0)</f>
        <v>-1256.10792067112</v>
      </c>
    </row>
    <row r="14" customFormat="false" ht="12.75" hidden="false" customHeight="true" outlineLevel="0" collapsed="false">
      <c r="A14" s="86" t="n">
        <v>10</v>
      </c>
      <c r="B14" s="90" t="n">
        <f aca="false">EOMONTH(Input!$C$7,A14)</f>
        <v>43220</v>
      </c>
      <c r="C14" s="90"/>
      <c r="D14" s="98" t="n">
        <f aca="false">IF(($D13+$G13+$H13)&lt;=0,($D13+$G13+$H13),0)</f>
        <v>-101371.142463234</v>
      </c>
      <c r="E14" s="98" t="n">
        <f aca="false">IF($D14&lt;0,Input!$G$17,0)</f>
        <v>-1006.10792067112</v>
      </c>
      <c r="F14" s="98" t="n">
        <f aca="false">($D14*(Input!$G$11/100))/12</f>
        <v>-232.308868144911</v>
      </c>
      <c r="G14" s="98" t="n">
        <f aca="false">(-1)*$E14+$F14</f>
        <v>773.79905252621</v>
      </c>
      <c r="H14" s="98" t="n">
        <f aca="false">IF($D14&lt;0,((-1)*Input!$G$15),0)</f>
        <v>100</v>
      </c>
      <c r="I14" s="98" t="n">
        <f aca="false">IF(OR($B14&lt;Input!$C$25,$B14&lt;Input!$G$25),(($I13+$G14+$H14)*(1+Input!$G$8/(100*12))),0)</f>
        <v>29716.6954219465</v>
      </c>
      <c r="J14" s="98" t="n">
        <f aca="false">IF(OR($B14&lt;Input!$C$25,$B14&lt;Input!$G$25),(Input!$G$18*((1+Input!$G$14/100)^DATEDIF(Input!$C$7,$B14,"Y"))),0)</f>
        <v>-250</v>
      </c>
      <c r="L14" s="98" t="n">
        <f aca="false">IF(OR($B14&lt;Input!$C$25,$B14&lt;Input!$G$25),($E14+$J14),0)</f>
        <v>-1256.10792067112</v>
      </c>
    </row>
    <row r="15" customFormat="false" ht="12.75" hidden="false" customHeight="true" outlineLevel="0" collapsed="false">
      <c r="A15" s="86" t="n">
        <v>11</v>
      </c>
      <c r="B15" s="90" t="n">
        <f aca="false">EOMONTH(Input!$C$7,A15)</f>
        <v>43251</v>
      </c>
      <c r="C15" s="90"/>
      <c r="D15" s="98" t="n">
        <f aca="false">IF(($D14+$G14+$H14)&lt;=0,($D14+$G14+$H14),0)</f>
        <v>-100497.343410708</v>
      </c>
      <c r="E15" s="98" t="n">
        <f aca="false">IF($D15&lt;0,Input!$G$17,0)</f>
        <v>-1006.10792067112</v>
      </c>
      <c r="F15" s="98" t="n">
        <f aca="false">($D15*(Input!$G$11/100))/12</f>
        <v>-230.306411982872</v>
      </c>
      <c r="G15" s="98" t="n">
        <f aca="false">(-1)*$E15+$F15</f>
        <v>775.801508688249</v>
      </c>
      <c r="H15" s="98" t="n">
        <f aca="false">IF($D15&lt;0,((-1)*Input!$G$15),0)</f>
        <v>100</v>
      </c>
      <c r="I15" s="98" t="n">
        <f aca="false">IF(OR($B15&lt;Input!$C$25,$B15&lt;Input!$G$25),(($I14+$G15+$H15)*(1+Input!$G$8/(100*12))),0)</f>
        <v>30617.990678077</v>
      </c>
      <c r="J15" s="98" t="n">
        <f aca="false">IF(OR($B15&lt;Input!$C$25,$B15&lt;Input!$G$25),(Input!$G$18*((1+Input!$G$14/100)^DATEDIF(Input!$C$7,$B15,"Y"))),0)</f>
        <v>-250</v>
      </c>
      <c r="L15" s="98" t="n">
        <f aca="false">IF(OR($B15&lt;Input!$C$25,$B15&lt;Input!$G$25),($E15+$J15),0)</f>
        <v>-1256.10792067112</v>
      </c>
    </row>
    <row r="16" customFormat="false" ht="12.75" hidden="false" customHeight="true" outlineLevel="0" collapsed="false">
      <c r="A16" s="86" t="n">
        <v>12</v>
      </c>
      <c r="B16" s="90" t="n">
        <f aca="false">EOMONTH(Input!$C$7,A16)</f>
        <v>43281</v>
      </c>
      <c r="C16" s="90"/>
      <c r="D16" s="98" t="n">
        <f aca="false">IF(($D15+$G15+$H15)&lt;=0,($D15+$G15+$H15),0)</f>
        <v>-99621.5419020195</v>
      </c>
      <c r="E16" s="98" t="n">
        <f aca="false">IF($D16&lt;0,Input!$G$17,0)</f>
        <v>-1006.10792067112</v>
      </c>
      <c r="F16" s="98" t="n">
        <f aca="false">($D16*(Input!$G$11/100))/12</f>
        <v>-228.299366858795</v>
      </c>
      <c r="G16" s="98" t="n">
        <f aca="false">(-1)*$E16+$F16</f>
        <v>777.808553812327</v>
      </c>
      <c r="H16" s="98" t="n">
        <f aca="false">IF($D16&lt;0,((-1)*Input!$G$15),0)</f>
        <v>100</v>
      </c>
      <c r="I16" s="98" t="n">
        <f aca="false">IF(OR($B16&lt;Input!$C$25,$B16&lt;Input!$G$25),(($I15+$G16+$H16)*(1+Input!$G$8/(100*12))),0)</f>
        <v>31522.0457312492</v>
      </c>
      <c r="J16" s="98" t="n">
        <f aca="false">IF(OR($B16&lt;Input!$C$25,$B16&lt;Input!$G$25),(Input!$G$18*((1+Input!$G$14/100)^DATEDIF(Input!$C$7,$B16,"Y"))),0)</f>
        <v>-257.5</v>
      </c>
      <c r="L16" s="98" t="n">
        <f aca="false">IF(OR($B16&lt;Input!$C$25,$B16&lt;Input!$G$25),($E16+$J16),0)</f>
        <v>-1263.60792067112</v>
      </c>
    </row>
    <row r="17" customFormat="false" ht="12.75" hidden="false" customHeight="true" outlineLevel="0" collapsed="false">
      <c r="A17" s="86" t="n">
        <v>13</v>
      </c>
      <c r="B17" s="90" t="n">
        <f aca="false">EOMONTH(Input!$C$7,A17)</f>
        <v>43312</v>
      </c>
      <c r="C17" s="90"/>
      <c r="D17" s="98" t="n">
        <f aca="false">IF(($D16+$G16+$H16)&lt;=0,($D16+$G16+$H16),0)</f>
        <v>-98743.7333482072</v>
      </c>
      <c r="E17" s="98" t="n">
        <f aca="false">IF($D17&lt;0,Input!$G$17,0)</f>
        <v>-1006.10792067112</v>
      </c>
      <c r="F17" s="98" t="n">
        <f aca="false">($D17*(Input!$G$11/100))/12</f>
        <v>-226.287722256308</v>
      </c>
      <c r="G17" s="98" t="n">
        <f aca="false">(-1)*$E17+$F17</f>
        <v>779.820198414813</v>
      </c>
      <c r="H17" s="98" t="n">
        <f aca="false">IF($D17&lt;0,((-1)*Input!$G$15),0)</f>
        <v>100</v>
      </c>
      <c r="I17" s="98" t="n">
        <f aca="false">IF(OR($B17&lt;Input!$C$25,$B17&lt;Input!$G$25),(($I16+$G17+$H17)*(1+Input!$G$8/(100*12))),0)</f>
        <v>32428.8674846054</v>
      </c>
      <c r="J17" s="98" t="n">
        <f aca="false">IF(OR($B17&lt;Input!$C$25,$B17&lt;Input!$G$25),(Input!$G$18*((1+Input!$G$14/100)^DATEDIF(Input!$C$7,$B17,"Y"))),0)</f>
        <v>-257.5</v>
      </c>
      <c r="L17" s="98" t="n">
        <f aca="false">IF(OR($B17&lt;Input!$C$25,$B17&lt;Input!$G$25),($E17+$J17),0)</f>
        <v>-1263.60792067112</v>
      </c>
    </row>
    <row r="18" customFormat="false" ht="12.75" hidden="false" customHeight="true" outlineLevel="0" collapsed="false">
      <c r="A18" s="86" t="n">
        <v>14</v>
      </c>
      <c r="B18" s="90" t="n">
        <f aca="false">EOMONTH(Input!$C$7,A18)</f>
        <v>43343</v>
      </c>
      <c r="C18" s="90"/>
      <c r="D18" s="98" t="n">
        <f aca="false">IF(($D17+$G17+$H17)&lt;=0,($D17+$G17+$H17),0)</f>
        <v>-97863.9131497924</v>
      </c>
      <c r="E18" s="98" t="n">
        <f aca="false">IF($D18&lt;0,Input!$G$17,0)</f>
        <v>-1006.10792067112</v>
      </c>
      <c r="F18" s="98" t="n">
        <f aca="false">($D18*(Input!$G$11/100))/12</f>
        <v>-224.271467634941</v>
      </c>
      <c r="G18" s="98" t="n">
        <f aca="false">(-1)*$E18+$F18</f>
        <v>781.836453036181</v>
      </c>
      <c r="H18" s="98" t="n">
        <f aca="false">IF($D18&lt;0,((-1)*Input!$G$15),0)</f>
        <v>100</v>
      </c>
      <c r="I18" s="98" t="n">
        <f aca="false">IF(OR($B18&lt;Input!$C$25,$B18&lt;Input!$G$25),(($I17+$G18+$H18)*(1+Input!$G$8/(100*12))),0)</f>
        <v>33338.4628575896</v>
      </c>
      <c r="J18" s="98" t="n">
        <f aca="false">IF(OR($B18&lt;Input!$C$25,$B18&lt;Input!$G$25),(Input!$G$18*((1+Input!$G$14/100)^DATEDIF(Input!$C$7,$B18,"Y"))),0)</f>
        <v>-257.5</v>
      </c>
      <c r="L18" s="98" t="n">
        <f aca="false">IF(OR($B18&lt;Input!$C$25,$B18&lt;Input!$G$25),($E18+$J18),0)</f>
        <v>-1263.60792067112</v>
      </c>
    </row>
    <row r="19" customFormat="false" ht="12.75" hidden="false" customHeight="true" outlineLevel="0" collapsed="false">
      <c r="A19" s="86" t="n">
        <v>15</v>
      </c>
      <c r="B19" s="90" t="n">
        <f aca="false">EOMONTH(Input!$C$7,A19)</f>
        <v>43373</v>
      </c>
      <c r="C19" s="90"/>
      <c r="D19" s="98" t="n">
        <f aca="false">IF(($D18+$G18+$H18)&lt;=0,($D18+$G18+$H18),0)</f>
        <v>-96982.0766967562</v>
      </c>
      <c r="E19" s="98" t="n">
        <f aca="false">IF($D19&lt;0,Input!$G$17,0)</f>
        <v>-1006.10792067112</v>
      </c>
      <c r="F19" s="98" t="n">
        <f aca="false">($D19*(Input!$G$11/100))/12</f>
        <v>-222.250592430066</v>
      </c>
      <c r="G19" s="98" t="n">
        <f aca="false">(-1)*$E19+$F19</f>
        <v>783.857328241055</v>
      </c>
      <c r="H19" s="98" t="n">
        <f aca="false">IF($D19&lt;0,((-1)*Input!$G$15),0)</f>
        <v>100</v>
      </c>
      <c r="I19" s="98" t="n">
        <f aca="false">IF(OR($B19&lt;Input!$C$25,$B19&lt;Input!$G$25),(($I18+$G19+$H19)*(1+Input!$G$8/(100*12))),0)</f>
        <v>34250.8387859855</v>
      </c>
      <c r="J19" s="98" t="n">
        <f aca="false">IF(OR($B19&lt;Input!$C$25,$B19&lt;Input!$G$25),(Input!$G$18*((1+Input!$G$14/100)^DATEDIF(Input!$C$7,$B19,"Y"))),0)</f>
        <v>-257.5</v>
      </c>
      <c r="L19" s="98" t="n">
        <f aca="false">IF(OR($B19&lt;Input!$C$25,$B19&lt;Input!$G$25),($E19+$J19),0)</f>
        <v>-1263.60792067112</v>
      </c>
    </row>
    <row r="20" customFormat="false" ht="12.75" hidden="false" customHeight="true" outlineLevel="0" collapsed="false">
      <c r="A20" s="86" t="n">
        <v>16</v>
      </c>
      <c r="B20" s="90" t="n">
        <f aca="false">EOMONTH(Input!$C$7,A20)</f>
        <v>43404</v>
      </c>
      <c r="C20" s="90"/>
      <c r="D20" s="98" t="n">
        <f aca="false">IF(($D19+$G19+$H19)&lt;=0,($D19+$G19+$H19),0)</f>
        <v>-96098.2193685151</v>
      </c>
      <c r="E20" s="98" t="n">
        <f aca="false">IF($D20&lt;0,Input!$G$17,0)</f>
        <v>-1006.10792067112</v>
      </c>
      <c r="F20" s="98" t="n">
        <f aca="false">($D20*(Input!$G$11/100))/12</f>
        <v>-220.225086052847</v>
      </c>
      <c r="G20" s="98" t="n">
        <f aca="false">(-1)*$E20+$F20</f>
        <v>785.882834618274</v>
      </c>
      <c r="H20" s="98" t="n">
        <f aca="false">IF($D20&lt;0,((-1)*Input!$G$15),0)</f>
        <v>100</v>
      </c>
      <c r="I20" s="98" t="n">
        <f aca="false">IF(OR($B20&lt;Input!$C$25,$B20&lt;Input!$G$25),(($I19+$G20+$H20)*(1+Input!$G$8/(100*12))),0)</f>
        <v>35166.0022219543</v>
      </c>
      <c r="J20" s="98" t="n">
        <f aca="false">IF(OR($B20&lt;Input!$C$25,$B20&lt;Input!$G$25),(Input!$G$18*((1+Input!$G$14/100)^DATEDIF(Input!$C$7,$B20,"Y"))),0)</f>
        <v>-257.5</v>
      </c>
      <c r="L20" s="98" t="n">
        <f aca="false">IF(OR($B20&lt;Input!$C$25,$B20&lt;Input!$G$25),($E20+$J20),0)</f>
        <v>-1263.60792067112</v>
      </c>
    </row>
    <row r="21" customFormat="false" ht="12.75" hidden="false" customHeight="true" outlineLevel="0" collapsed="false">
      <c r="A21" s="86" t="n">
        <v>17</v>
      </c>
      <c r="B21" s="90" t="n">
        <f aca="false">EOMONTH(Input!$C$7,A21)</f>
        <v>43434</v>
      </c>
      <c r="C21" s="90"/>
      <c r="D21" s="98" t="n">
        <f aca="false">IF(($D20+$G20+$H20)&lt;=0,($D20+$G20+$H20),0)</f>
        <v>-95212.3365338968</v>
      </c>
      <c r="E21" s="98" t="n">
        <f aca="false">IF($D21&lt;0,Input!$G$17,0)</f>
        <v>-1006.10792067112</v>
      </c>
      <c r="F21" s="98" t="n">
        <f aca="false">($D21*(Input!$G$11/100))/12</f>
        <v>-218.19493789018</v>
      </c>
      <c r="G21" s="98" t="n">
        <f aca="false">(-1)*$E21+$F21</f>
        <v>787.912982780941</v>
      </c>
      <c r="H21" s="98" t="n">
        <f aca="false">IF($D21&lt;0,((-1)*Input!$G$15),0)</f>
        <v>100</v>
      </c>
      <c r="I21" s="98" t="n">
        <f aca="false">IF(OR($B21&lt;Input!$C$25,$B21&lt;Input!$G$25),(($I20+$G21+$H21)*(1+Input!$G$8/(100*12))),0)</f>
        <v>36083.9601340725</v>
      </c>
      <c r="J21" s="98" t="n">
        <f aca="false">IF(OR($B21&lt;Input!$C$25,$B21&lt;Input!$G$25),(Input!$G$18*((1+Input!$G$14/100)^DATEDIF(Input!$C$7,$B21,"Y"))),0)</f>
        <v>-257.5</v>
      </c>
      <c r="L21" s="98" t="n">
        <f aca="false">IF(OR($B21&lt;Input!$C$25,$B21&lt;Input!$G$25),($E21+$J21),0)</f>
        <v>-1263.60792067112</v>
      </c>
    </row>
    <row r="22" customFormat="false" ht="12.75" hidden="false" customHeight="true" outlineLevel="0" collapsed="false">
      <c r="A22" s="86" t="n">
        <v>18</v>
      </c>
      <c r="B22" s="90" t="n">
        <f aca="false">EOMONTH(Input!$C$7,A22)</f>
        <v>43465</v>
      </c>
      <c r="C22" s="90"/>
      <c r="D22" s="98" t="n">
        <f aca="false">IF(($D21+$G21+$H21)&lt;=0,($D21+$G21+$H21),0)</f>
        <v>-94324.4235511159</v>
      </c>
      <c r="E22" s="98" t="n">
        <f aca="false">IF($D22&lt;0,Input!$G$17,0)</f>
        <v>-1006.10792067112</v>
      </c>
      <c r="F22" s="98" t="n">
        <f aca="false">($D22*(Input!$G$11/100))/12</f>
        <v>-216.160137304641</v>
      </c>
      <c r="G22" s="98" t="n">
        <f aca="false">(-1)*$E22+$F22</f>
        <v>789.947783366481</v>
      </c>
      <c r="H22" s="98" t="n">
        <f aca="false">IF($D22&lt;0,((-1)*Input!$G$15),0)</f>
        <v>100</v>
      </c>
      <c r="I22" s="98" t="n">
        <f aca="false">IF(OR($B22&lt;Input!$C$25,$B22&lt;Input!$G$25),(($I21+$G22+$H22)*(1+Input!$G$8/(100*12))),0)</f>
        <v>37004.7195073702</v>
      </c>
      <c r="J22" s="98" t="n">
        <f aca="false">IF(OR($B22&lt;Input!$C$25,$B22&lt;Input!$G$25),(Input!$G$18*((1+Input!$G$14/100)^DATEDIF(Input!$C$7,$B22,"Y"))),0)</f>
        <v>-257.5</v>
      </c>
      <c r="L22" s="98" t="n">
        <f aca="false">IF(OR($B22&lt;Input!$C$25,$B22&lt;Input!$G$25),($E22+$J22),0)</f>
        <v>-1263.60792067112</v>
      </c>
    </row>
    <row r="23" customFormat="false" ht="12.75" hidden="false" customHeight="true" outlineLevel="0" collapsed="false">
      <c r="A23" s="86" t="n">
        <v>19</v>
      </c>
      <c r="B23" s="90" t="n">
        <f aca="false">EOMONTH(Input!$C$7,A23)</f>
        <v>43496</v>
      </c>
      <c r="C23" s="90"/>
      <c r="D23" s="98" t="n">
        <f aca="false">IF(($D22+$G22+$H22)&lt;=0,($D22+$G22+$H22),0)</f>
        <v>-93434.4757677494</v>
      </c>
      <c r="E23" s="98" t="n">
        <f aca="false">IF($D23&lt;0,Input!$G$17,0)</f>
        <v>-1006.10792067112</v>
      </c>
      <c r="F23" s="98" t="n">
        <f aca="false">($D23*(Input!$G$11/100))/12</f>
        <v>-214.120673634426</v>
      </c>
      <c r="G23" s="98" t="n">
        <f aca="false">(-1)*$E23+$F23</f>
        <v>791.987247036696</v>
      </c>
      <c r="H23" s="98" t="n">
        <f aca="false">IF($D23&lt;0,((-1)*Input!$G$15),0)</f>
        <v>100</v>
      </c>
      <c r="I23" s="98" t="n">
        <f aca="false">IF(OR($B23&lt;Input!$C$25,$B23&lt;Input!$G$25),(($I22+$G23+$H23)*(1+Input!$G$8/(100*12))),0)</f>
        <v>37928.2873433689</v>
      </c>
      <c r="J23" s="98" t="n">
        <f aca="false">IF(OR($B23&lt;Input!$C$25,$B23&lt;Input!$G$25),(Input!$G$18*((1+Input!$G$14/100)^DATEDIF(Input!$C$7,$B23,"Y"))),0)</f>
        <v>-257.5</v>
      </c>
      <c r="L23" s="98" t="n">
        <f aca="false">IF(OR($B23&lt;Input!$C$25,$B23&lt;Input!$G$25),($E23+$J23),0)</f>
        <v>-1263.60792067112</v>
      </c>
    </row>
    <row r="24" customFormat="false" ht="12.75" hidden="false" customHeight="true" outlineLevel="0" collapsed="false">
      <c r="A24" s="86" t="n">
        <v>20</v>
      </c>
      <c r="B24" s="90" t="n">
        <f aca="false">EOMONTH(Input!$C$7,A24)</f>
        <v>43524</v>
      </c>
      <c r="C24" s="90"/>
      <c r="D24" s="98" t="n">
        <f aca="false">IF(($D23+$G23+$H23)&lt;=0,($D23+$G23+$H23),0)</f>
        <v>-92542.4885207127</v>
      </c>
      <c r="E24" s="98" t="n">
        <f aca="false">IF($D24&lt;0,Input!$G$17,0)</f>
        <v>-1006.10792067112</v>
      </c>
      <c r="F24" s="98" t="n">
        <f aca="false">($D24*(Input!$G$11/100))/12</f>
        <v>-212.0765361933</v>
      </c>
      <c r="G24" s="98" t="n">
        <f aca="false">(-1)*$E24+$F24</f>
        <v>794.031384477821</v>
      </c>
      <c r="H24" s="98" t="n">
        <f aca="false">IF($D24&lt;0,((-1)*Input!$G$15),0)</f>
        <v>100</v>
      </c>
      <c r="I24" s="98" t="n">
        <f aca="false">IF(OR($B24&lt;Input!$C$25,$B24&lt;Input!$G$25),(($I23+$G24+$H24)*(1+Input!$G$8/(100*12))),0)</f>
        <v>38854.6706601199</v>
      </c>
      <c r="J24" s="98" t="n">
        <f aca="false">IF(OR($B24&lt;Input!$C$25,$B24&lt;Input!$G$25),(Input!$G$18*((1+Input!$G$14/100)^DATEDIF(Input!$C$7,$B24,"Y"))),0)</f>
        <v>-257.5</v>
      </c>
      <c r="L24" s="98" t="n">
        <f aca="false">IF(OR($B24&lt;Input!$C$25,$B24&lt;Input!$G$25),($E24+$J24),0)</f>
        <v>-1263.60792067112</v>
      </c>
    </row>
    <row r="25" customFormat="false" ht="12.75" hidden="false" customHeight="true" outlineLevel="0" collapsed="false">
      <c r="A25" s="86" t="n">
        <v>21</v>
      </c>
      <c r="B25" s="90" t="n">
        <f aca="false">EOMONTH(Input!$C$7,A25)</f>
        <v>43555</v>
      </c>
      <c r="C25" s="90"/>
      <c r="D25" s="98" t="n">
        <f aca="false">IF(($D24+$G24+$H24)&lt;=0,($D24+$G24+$H24),0)</f>
        <v>-91648.4571362349</v>
      </c>
      <c r="E25" s="98" t="n">
        <f aca="false">IF($D25&lt;0,Input!$G$17,0)</f>
        <v>-1006.10792067112</v>
      </c>
      <c r="F25" s="98" t="n">
        <f aca="false">($D25*(Input!$G$11/100))/12</f>
        <v>-210.027714270538</v>
      </c>
      <c r="G25" s="98" t="n">
        <f aca="false">(-1)*$E25+$F25</f>
        <v>796.080206400583</v>
      </c>
      <c r="H25" s="98" t="n">
        <f aca="false">IF($D25&lt;0,((-1)*Input!$G$15),0)</f>
        <v>100</v>
      </c>
      <c r="I25" s="98" t="n">
        <f aca="false">IF(OR($B25&lt;Input!$C$25,$B25&lt;Input!$G$25),(($I24+$G25+$H25)*(1+Input!$G$8/(100*12))),0)</f>
        <v>39783.8764922426</v>
      </c>
      <c r="J25" s="98" t="n">
        <f aca="false">IF(OR($B25&lt;Input!$C$25,$B25&lt;Input!$G$25),(Input!$G$18*((1+Input!$G$14/100)^DATEDIF(Input!$C$7,$B25,"Y"))),0)</f>
        <v>-257.5</v>
      </c>
      <c r="L25" s="98" t="n">
        <f aca="false">IF(OR($B25&lt;Input!$C$25,$B25&lt;Input!$G$25),($E25+$J25),0)</f>
        <v>-1263.60792067112</v>
      </c>
    </row>
    <row r="26" customFormat="false" ht="12.75" hidden="false" customHeight="true" outlineLevel="0" collapsed="false">
      <c r="A26" s="86" t="n">
        <v>22</v>
      </c>
      <c r="B26" s="90" t="n">
        <f aca="false">EOMONTH(Input!$C$7,A26)</f>
        <v>43585</v>
      </c>
      <c r="C26" s="90"/>
      <c r="D26" s="98" t="n">
        <f aca="false">IF(($D25+$G25+$H25)&lt;=0,($D25+$G25+$H25),0)</f>
        <v>-90752.3769298343</v>
      </c>
      <c r="E26" s="98" t="n">
        <f aca="false">IF($D26&lt;0,Input!$G$17,0)</f>
        <v>-1006.10792067112</v>
      </c>
      <c r="F26" s="98" t="n">
        <f aca="false">($D26*(Input!$G$11/100))/12</f>
        <v>-207.97419713087</v>
      </c>
      <c r="G26" s="98" t="n">
        <f aca="false">(-1)*$E26+$F26</f>
        <v>798.133723540251</v>
      </c>
      <c r="H26" s="98" t="n">
        <f aca="false">IF($D26&lt;0,((-1)*Input!$G$15),0)</f>
        <v>100</v>
      </c>
      <c r="I26" s="98" t="n">
        <f aca="false">IF(OR($B26&lt;Input!$C$25,$B26&lt;Input!$G$25),(($I25+$G26+$H26)*(1+Input!$G$8/(100*12))),0)</f>
        <v>40715.9118909627</v>
      </c>
      <c r="J26" s="98" t="n">
        <f aca="false">IF(OR($B26&lt;Input!$C$25,$B26&lt;Input!$G$25),(Input!$G$18*((1+Input!$G$14/100)^DATEDIF(Input!$C$7,$B26,"Y"))),0)</f>
        <v>-257.5</v>
      </c>
      <c r="L26" s="98" t="n">
        <f aca="false">IF(OR($B26&lt;Input!$C$25,$B26&lt;Input!$G$25),($E26+$J26),0)</f>
        <v>-1263.60792067112</v>
      </c>
    </row>
    <row r="27" customFormat="false" ht="12.75" hidden="false" customHeight="true" outlineLevel="0" collapsed="false">
      <c r="A27" s="86" t="n">
        <v>23</v>
      </c>
      <c r="B27" s="90" t="n">
        <f aca="false">EOMONTH(Input!$C$7,A27)</f>
        <v>43616</v>
      </c>
      <c r="C27" s="90"/>
      <c r="D27" s="98" t="n">
        <f aca="false">IF(($D26+$G26+$H26)&lt;=0,($D26+$G26+$H26),0)</f>
        <v>-89854.2432062941</v>
      </c>
      <c r="E27" s="98" t="n">
        <f aca="false">IF($D27&lt;0,Input!$G$17,0)</f>
        <v>-1006.10792067112</v>
      </c>
      <c r="F27" s="98" t="n">
        <f aca="false">($D27*(Input!$G$11/100))/12</f>
        <v>-205.915974014424</v>
      </c>
      <c r="G27" s="98" t="n">
        <f aca="false">(-1)*$E27+$F27</f>
        <v>800.191946656697</v>
      </c>
      <c r="H27" s="98" t="n">
        <f aca="false">IF($D27&lt;0,((-1)*Input!$G$15),0)</f>
        <v>100</v>
      </c>
      <c r="I27" s="98" t="n">
        <f aca="false">IF(OR($B27&lt;Input!$C$25,$B27&lt;Input!$G$25),(($I26+$G27+$H27)*(1+Input!$G$8/(100*12))),0)</f>
        <v>41650.7839241507</v>
      </c>
      <c r="J27" s="98" t="n">
        <f aca="false">IF(OR($B27&lt;Input!$C$25,$B27&lt;Input!$G$25),(Input!$G$18*((1+Input!$G$14/100)^DATEDIF(Input!$C$7,$B27,"Y"))),0)</f>
        <v>-257.5</v>
      </c>
      <c r="L27" s="98" t="n">
        <f aca="false">IF(OR($B27&lt;Input!$C$25,$B27&lt;Input!$G$25),($E27+$J27),0)</f>
        <v>-1263.60792067112</v>
      </c>
    </row>
    <row r="28" customFormat="false" ht="12.75" hidden="false" customHeight="true" outlineLevel="0" collapsed="false">
      <c r="A28" s="86" t="n">
        <v>24</v>
      </c>
      <c r="B28" s="90" t="n">
        <f aca="false">EOMONTH(Input!$C$7,A28)</f>
        <v>43646</v>
      </c>
      <c r="C28" s="90"/>
      <c r="D28" s="98" t="n">
        <f aca="false">IF(($D27+$G27+$H27)&lt;=0,($D27+$G27+$H27),0)</f>
        <v>-88954.0512596374</v>
      </c>
      <c r="E28" s="98" t="n">
        <f aca="false">IF($D28&lt;0,Input!$G$17,0)</f>
        <v>-1006.10792067112</v>
      </c>
      <c r="F28" s="98" t="n">
        <f aca="false">($D28*(Input!$G$11/100))/12</f>
        <v>-203.853034136669</v>
      </c>
      <c r="G28" s="98" t="n">
        <f aca="false">(-1)*$E28+$F28</f>
        <v>802.254886534453</v>
      </c>
      <c r="H28" s="98" t="n">
        <f aca="false">IF($D28&lt;0,((-1)*Input!$G$15),0)</f>
        <v>100</v>
      </c>
      <c r="I28" s="98" t="n">
        <f aca="false">IF(OR($B28&lt;Input!$C$25,$B28&lt;Input!$G$25),(($I27+$G28+$H28)*(1+Input!$G$8/(100*12))),0)</f>
        <v>42588.4996763607</v>
      </c>
      <c r="J28" s="98" t="n">
        <f aca="false">IF(OR($B28&lt;Input!$C$25,$B28&lt;Input!$G$25),(Input!$G$18*((1+Input!$G$14/100)^DATEDIF(Input!$C$7,$B28,"Y"))),0)</f>
        <v>-265.225</v>
      </c>
      <c r="L28" s="98" t="n">
        <f aca="false">IF(OR($B28&lt;Input!$C$25,$B28&lt;Input!$G$25),($E28+$J28),0)</f>
        <v>-1271.33292067112</v>
      </c>
    </row>
    <row r="29" customFormat="false" ht="12.75" hidden="false" customHeight="true" outlineLevel="0" collapsed="false">
      <c r="A29" s="86" t="n">
        <v>25</v>
      </c>
      <c r="B29" s="90" t="n">
        <f aca="false">EOMONTH(Input!$C$7,A29)</f>
        <v>43677</v>
      </c>
      <c r="C29" s="90"/>
      <c r="D29" s="98" t="n">
        <f aca="false">IF(($D28+$G28+$H28)&lt;=0,($D28+$G28+$H28),0)</f>
        <v>-88051.7963731029</v>
      </c>
      <c r="E29" s="98" t="n">
        <f aca="false">IF($D29&lt;0,Input!$G$17,0)</f>
        <v>-1006.10792067112</v>
      </c>
      <c r="F29" s="98" t="n">
        <f aca="false">($D29*(Input!$G$11/100))/12</f>
        <v>-201.785366688361</v>
      </c>
      <c r="G29" s="98" t="n">
        <f aca="false">(-1)*$E29+$F29</f>
        <v>804.322553982761</v>
      </c>
      <c r="H29" s="98" t="n">
        <f aca="false">IF($D29&lt;0,((-1)*Input!$G$15),0)</f>
        <v>100</v>
      </c>
      <c r="I29" s="98" t="n">
        <f aca="false">IF(OR($B29&lt;Input!$C$25,$B29&lt;Input!$G$25),(($I28+$G29+$H29)*(1+Input!$G$8/(100*12))),0)</f>
        <v>43529.0662488688</v>
      </c>
      <c r="J29" s="98" t="n">
        <f aca="false">IF(OR($B29&lt;Input!$C$25,$B29&lt;Input!$G$25),(Input!$G$18*((1+Input!$G$14/100)^DATEDIF(Input!$C$7,$B29,"Y"))),0)</f>
        <v>-265.225</v>
      </c>
      <c r="L29" s="98" t="n">
        <f aca="false">IF(OR($B29&lt;Input!$C$25,$B29&lt;Input!$G$25),($E29+$J29),0)</f>
        <v>-1271.33292067112</v>
      </c>
    </row>
    <row r="30" customFormat="false" ht="12.75" hidden="false" customHeight="true" outlineLevel="0" collapsed="false">
      <c r="A30" s="86" t="n">
        <v>26</v>
      </c>
      <c r="B30" s="90" t="n">
        <f aca="false">EOMONTH(Input!$C$7,A30)</f>
        <v>43708</v>
      </c>
      <c r="C30" s="90"/>
      <c r="D30" s="98" t="n">
        <f aca="false">IF(($D29+$G29+$H29)&lt;=0,($D29+$G29+$H29),0)</f>
        <v>-87147.4738191202</v>
      </c>
      <c r="E30" s="98" t="n">
        <f aca="false">IF($D30&lt;0,Input!$G$17,0)</f>
        <v>-1006.10792067112</v>
      </c>
      <c r="F30" s="98" t="n">
        <f aca="false">($D30*(Input!$G$11/100))/12</f>
        <v>-199.712960835484</v>
      </c>
      <c r="G30" s="98" t="n">
        <f aca="false">(-1)*$E30+$F30</f>
        <v>806.394959835638</v>
      </c>
      <c r="H30" s="98" t="n">
        <f aca="false">IF($D30&lt;0,((-1)*Input!$G$15),0)</f>
        <v>100</v>
      </c>
      <c r="I30" s="98" t="n">
        <f aca="false">IF(OR($B30&lt;Input!$C$25,$B30&lt;Input!$G$25),(($I29+$G30+$H30)*(1+Input!$G$8/(100*12))),0)</f>
        <v>44472.4907597117</v>
      </c>
      <c r="J30" s="98" t="n">
        <f aca="false">IF(OR($B30&lt;Input!$C$25,$B30&lt;Input!$G$25),(Input!$G$18*((1+Input!$G$14/100)^DATEDIF(Input!$C$7,$B30,"Y"))),0)</f>
        <v>-265.225</v>
      </c>
      <c r="L30" s="98" t="n">
        <f aca="false">IF(OR($B30&lt;Input!$C$25,$B30&lt;Input!$G$25),($E30+$J30),0)</f>
        <v>-1271.33292067112</v>
      </c>
    </row>
    <row r="31" customFormat="false" ht="12.75" hidden="false" customHeight="true" outlineLevel="0" collapsed="false">
      <c r="A31" s="86" t="n">
        <v>27</v>
      </c>
      <c r="B31" s="90" t="n">
        <f aca="false">EOMONTH(Input!$C$7,A31)</f>
        <v>43738</v>
      </c>
      <c r="C31" s="90"/>
      <c r="D31" s="98" t="n">
        <f aca="false">IF(($D30+$G30+$H30)&lt;=0,($D30+$G30+$H30),0)</f>
        <v>-86241.0788592845</v>
      </c>
      <c r="E31" s="98" t="n">
        <f aca="false">IF($D31&lt;0,Input!$G$17,0)</f>
        <v>-1006.10792067112</v>
      </c>
      <c r="F31" s="98" t="n">
        <f aca="false">($D31*(Input!$G$11/100))/12</f>
        <v>-197.635805719194</v>
      </c>
      <c r="G31" s="98" t="n">
        <f aca="false">(-1)*$E31+$F31</f>
        <v>808.472114951928</v>
      </c>
      <c r="H31" s="98" t="n">
        <f aca="false">IF($D31&lt;0,((-1)*Input!$G$15),0)</f>
        <v>100</v>
      </c>
      <c r="I31" s="98" t="n">
        <f aca="false">IF(OR($B31&lt;Input!$C$25,$B31&lt;Input!$G$25),(($I30+$G31+$H31)*(1+Input!$G$8/(100*12))),0)</f>
        <v>45418.7803437258</v>
      </c>
      <c r="J31" s="98" t="n">
        <f aca="false">IF(OR($B31&lt;Input!$C$25,$B31&lt;Input!$G$25),(Input!$G$18*((1+Input!$G$14/100)^DATEDIF(Input!$C$7,$B31,"Y"))),0)</f>
        <v>-265.225</v>
      </c>
      <c r="L31" s="98" t="n">
        <f aca="false">IF(OR($B31&lt;Input!$C$25,$B31&lt;Input!$G$25),($E31+$J31),0)</f>
        <v>-1271.33292067112</v>
      </c>
    </row>
    <row r="32" customFormat="false" ht="12.75" hidden="false" customHeight="true" outlineLevel="0" collapsed="false">
      <c r="A32" s="86" t="n">
        <v>28</v>
      </c>
      <c r="B32" s="90" t="n">
        <f aca="false">EOMONTH(Input!$C$7,A32)</f>
        <v>43769</v>
      </c>
      <c r="C32" s="90"/>
      <c r="D32" s="98" t="n">
        <f aca="false">IF(($D31+$G31+$H31)&lt;=0,($D31+$G31+$H31),0)</f>
        <v>-85332.6067443326</v>
      </c>
      <c r="E32" s="98" t="n">
        <f aca="false">IF($D32&lt;0,Input!$G$17,0)</f>
        <v>-1006.10792067112</v>
      </c>
      <c r="F32" s="98" t="n">
        <f aca="false">($D32*(Input!$G$11/100))/12</f>
        <v>-195.553890455762</v>
      </c>
      <c r="G32" s="98" t="n">
        <f aca="false">(-1)*$E32+$F32</f>
        <v>810.554030215359</v>
      </c>
      <c r="H32" s="98" t="n">
        <f aca="false">IF($D32&lt;0,((-1)*Input!$G$15),0)</f>
        <v>100</v>
      </c>
      <c r="I32" s="98" t="n">
        <f aca="false">IF(OR($B32&lt;Input!$C$25,$B32&lt;Input!$G$25),(($I31+$G32+$H32)*(1+Input!$G$8/(100*12))),0)</f>
        <v>46367.9421525861</v>
      </c>
      <c r="J32" s="98" t="n">
        <f aca="false">IF(OR($B32&lt;Input!$C$25,$B32&lt;Input!$G$25),(Input!$G$18*((1+Input!$G$14/100)^DATEDIF(Input!$C$7,$B32,"Y"))),0)</f>
        <v>-265.225</v>
      </c>
      <c r="L32" s="98" t="n">
        <f aca="false">IF(OR($B32&lt;Input!$C$25,$B32&lt;Input!$G$25),($E32+$J32),0)</f>
        <v>-1271.33292067112</v>
      </c>
    </row>
    <row r="33" customFormat="false" ht="12.75" hidden="false" customHeight="true" outlineLevel="0" collapsed="false">
      <c r="A33" s="86" t="n">
        <v>29</v>
      </c>
      <c r="B33" s="90" t="n">
        <f aca="false">EOMONTH(Input!$C$7,A33)</f>
        <v>43799</v>
      </c>
      <c r="C33" s="90"/>
      <c r="D33" s="98" t="n">
        <f aca="false">IF(($D32+$G32+$H32)&lt;=0,($D32+$G32+$H32),0)</f>
        <v>-84422.0527141172</v>
      </c>
      <c r="E33" s="98" t="n">
        <f aca="false">IF($D33&lt;0,Input!$G$17,0)</f>
        <v>-1006.10792067112</v>
      </c>
      <c r="F33" s="98" t="n">
        <f aca="false">($D33*(Input!$G$11/100))/12</f>
        <v>-193.467204136519</v>
      </c>
      <c r="G33" s="98" t="n">
        <f aca="false">(-1)*$E33+$F33</f>
        <v>812.640716534603</v>
      </c>
      <c r="H33" s="98" t="n">
        <f aca="false">IF($D33&lt;0,((-1)*Input!$G$15),0)</f>
        <v>100</v>
      </c>
      <c r="I33" s="98" t="n">
        <f aca="false">IF(OR($B33&lt;Input!$C$25,$B33&lt;Input!$G$25),(($I32+$G33+$H33)*(1+Input!$G$8/(100*12))),0)</f>
        <v>47319.983354845</v>
      </c>
      <c r="J33" s="98" t="n">
        <f aca="false">IF(OR($B33&lt;Input!$C$25,$B33&lt;Input!$G$25),(Input!$G$18*((1+Input!$G$14/100)^DATEDIF(Input!$C$7,$B33,"Y"))),0)</f>
        <v>-265.225</v>
      </c>
      <c r="L33" s="98" t="n">
        <f aca="false">IF(OR($B33&lt;Input!$C$25,$B33&lt;Input!$G$25),($E33+$J33),0)</f>
        <v>-1271.33292067112</v>
      </c>
    </row>
    <row r="34" customFormat="false" ht="12.75" hidden="false" customHeight="true" outlineLevel="0" collapsed="false">
      <c r="A34" s="86" t="n">
        <v>30</v>
      </c>
      <c r="B34" s="90" t="n">
        <f aca="false">EOMONTH(Input!$C$7,A34)</f>
        <v>43830</v>
      </c>
      <c r="C34" s="90"/>
      <c r="D34" s="98" t="n">
        <f aca="false">IF(($D33+$G33+$H33)&lt;=0,($D33+$G33+$H33),0)</f>
        <v>-83509.4119975826</v>
      </c>
      <c r="E34" s="98" t="n">
        <f aca="false">IF($D34&lt;0,Input!$G$17,0)</f>
        <v>-1006.10792067112</v>
      </c>
      <c r="F34" s="98" t="n">
        <f aca="false">($D34*(Input!$G$11/100))/12</f>
        <v>-191.375735827794</v>
      </c>
      <c r="G34" s="98" t="n">
        <f aca="false">(-1)*$E34+$F34</f>
        <v>814.732184843328</v>
      </c>
      <c r="H34" s="98" t="n">
        <f aca="false">IF($D34&lt;0,((-1)*Input!$G$15),0)</f>
        <v>100</v>
      </c>
      <c r="I34" s="98" t="n">
        <f aca="false">IF(OR($B34&lt;Input!$C$25,$B34&lt;Input!$G$25),(($I33+$G34+$H34)*(1+Input!$G$8/(100*12))),0)</f>
        <v>48274.9111359714</v>
      </c>
      <c r="J34" s="98" t="n">
        <f aca="false">IF(OR($B34&lt;Input!$C$25,$B34&lt;Input!$G$25),(Input!$G$18*((1+Input!$G$14/100)^DATEDIF(Input!$C$7,$B34,"Y"))),0)</f>
        <v>-265.225</v>
      </c>
      <c r="L34" s="98" t="n">
        <f aca="false">IF(OR($B34&lt;Input!$C$25,$B34&lt;Input!$G$25),($E34+$J34),0)</f>
        <v>-1271.33292067112</v>
      </c>
    </row>
    <row r="35" customFormat="false" ht="12.75" hidden="false" customHeight="true" outlineLevel="0" collapsed="false">
      <c r="A35" s="86" t="n">
        <v>31</v>
      </c>
      <c r="B35" s="90" t="n">
        <f aca="false">EOMONTH(Input!$C$7,A35)</f>
        <v>43861</v>
      </c>
      <c r="C35" s="90"/>
      <c r="D35" s="98" t="n">
        <f aca="false">IF(($D34+$G34+$H34)&lt;=0,($D34+$G34+$H34),0)</f>
        <v>-82594.6798127393</v>
      </c>
      <c r="E35" s="98" t="n">
        <f aca="false">IF($D35&lt;0,Input!$G$17,0)</f>
        <v>-1006.10792067112</v>
      </c>
      <c r="F35" s="98" t="n">
        <f aca="false">($D35*(Input!$G$11/100))/12</f>
        <v>-189.279474570861</v>
      </c>
      <c r="G35" s="98" t="n">
        <f aca="false">(-1)*$E35+$F35</f>
        <v>816.828446100261</v>
      </c>
      <c r="H35" s="98" t="n">
        <f aca="false">IF($D35&lt;0,((-1)*Input!$G$15),0)</f>
        <v>100</v>
      </c>
      <c r="I35" s="98" t="n">
        <f aca="false">IF(OR($B35&lt;Input!$C$25,$B35&lt;Input!$G$25),(($I34+$G35+$H35)*(1+Input!$G$8/(100*12))),0)</f>
        <v>49232.73269839</v>
      </c>
      <c r="J35" s="98" t="n">
        <f aca="false">IF(OR($B35&lt;Input!$C$25,$B35&lt;Input!$G$25),(Input!$G$18*((1+Input!$G$14/100)^DATEDIF(Input!$C$7,$B35,"Y"))),0)</f>
        <v>-265.225</v>
      </c>
      <c r="L35" s="98" t="n">
        <f aca="false">IF(OR($B35&lt;Input!$C$25,$B35&lt;Input!$G$25),($E35+$J35),0)</f>
        <v>-1271.33292067112</v>
      </c>
    </row>
    <row r="36" customFormat="false" ht="12.75" hidden="false" customHeight="true" outlineLevel="0" collapsed="false">
      <c r="A36" s="86" t="n">
        <v>32</v>
      </c>
      <c r="B36" s="90" t="n">
        <f aca="false">EOMONTH(Input!$C$7,A36)</f>
        <v>43890</v>
      </c>
      <c r="C36" s="90"/>
      <c r="D36" s="98" t="n">
        <f aca="false">IF(($D35+$G35+$H35)&lt;=0,($D35+$G35+$H35),0)</f>
        <v>-81677.851366639</v>
      </c>
      <c r="E36" s="98" t="n">
        <f aca="false">IF($D36&lt;0,Input!$G$17,0)</f>
        <v>-1006.10792067112</v>
      </c>
      <c r="F36" s="98" t="n">
        <f aca="false">($D36*(Input!$G$11/100))/12</f>
        <v>-187.178409381881</v>
      </c>
      <c r="G36" s="98" t="n">
        <f aca="false">(-1)*$E36+$F36</f>
        <v>818.92951128924</v>
      </c>
      <c r="H36" s="98" t="n">
        <f aca="false">IF($D36&lt;0,((-1)*Input!$G$15),0)</f>
        <v>100</v>
      </c>
      <c r="I36" s="98" t="n">
        <f aca="false">IF(OR($B36&lt;Input!$C$25,$B36&lt;Input!$G$25),(($I35+$G36+$H36)*(1+Input!$G$8/(100*12))),0)</f>
        <v>50193.4552615206</v>
      </c>
      <c r="J36" s="98" t="n">
        <f aca="false">IF(OR($B36&lt;Input!$C$25,$B36&lt;Input!$G$25),(Input!$G$18*((1+Input!$G$14/100)^DATEDIF(Input!$C$7,$B36,"Y"))),0)</f>
        <v>-265.225</v>
      </c>
      <c r="L36" s="98" t="n">
        <f aca="false">IF(OR($B36&lt;Input!$C$25,$B36&lt;Input!$G$25),($E36+$J36),0)</f>
        <v>-1271.33292067112</v>
      </c>
    </row>
    <row r="37" customFormat="false" ht="12.75" hidden="false" customHeight="true" outlineLevel="0" collapsed="false">
      <c r="A37" s="86" t="n">
        <v>33</v>
      </c>
      <c r="B37" s="90" t="n">
        <f aca="false">EOMONTH(Input!$C$7,A37)</f>
        <v>43921</v>
      </c>
      <c r="C37" s="90"/>
      <c r="D37" s="98" t="n">
        <f aca="false">IF(($D36+$G36+$H36)&lt;=0,($D36+$G36+$H36),0)</f>
        <v>-80758.9218553498</v>
      </c>
      <c r="E37" s="98" t="n">
        <f aca="false">IF($D37&lt;0,Input!$G$17,0)</f>
        <v>-1006.10792067112</v>
      </c>
      <c r="F37" s="98" t="n">
        <f aca="false">($D37*(Input!$G$11/100))/12</f>
        <v>-185.072529251843</v>
      </c>
      <c r="G37" s="98" t="n">
        <f aca="false">(-1)*$E37+$F37</f>
        <v>821.035391419278</v>
      </c>
      <c r="H37" s="98" t="n">
        <f aca="false">IF($D37&lt;0,((-1)*Input!$G$15),0)</f>
        <v>100</v>
      </c>
      <c r="I37" s="98" t="n">
        <f aca="false">IF(OR($B37&lt;Input!$C$25,$B37&lt;Input!$G$25),(($I36+$G37+$H37)*(1+Input!$G$8/(100*12))),0)</f>
        <v>51157.0860618174</v>
      </c>
      <c r="J37" s="98" t="n">
        <f aca="false">IF(OR($B37&lt;Input!$C$25,$B37&lt;Input!$G$25),(Input!$G$18*((1+Input!$G$14/100)^DATEDIF(Input!$C$7,$B37,"Y"))),0)</f>
        <v>-265.225</v>
      </c>
      <c r="L37" s="98" t="n">
        <f aca="false">IF(OR($B37&lt;Input!$C$25,$B37&lt;Input!$G$25),($E37+$J37),0)</f>
        <v>-1271.33292067112</v>
      </c>
    </row>
    <row r="38" customFormat="false" ht="12.75" hidden="false" customHeight="true" outlineLevel="0" collapsed="false">
      <c r="A38" s="86" t="n">
        <v>34</v>
      </c>
      <c r="B38" s="90" t="n">
        <f aca="false">EOMONTH(Input!$C$7,A38)</f>
        <v>43951</v>
      </c>
      <c r="C38" s="90"/>
      <c r="D38" s="98" t="n">
        <f aca="false">IF(($D37+$G37+$H37)&lt;=0,($D37+$G37+$H37),0)</f>
        <v>-79837.8864639305</v>
      </c>
      <c r="E38" s="98" t="n">
        <f aca="false">IF($D38&lt;0,Input!$G$17,0)</f>
        <v>-1006.10792067112</v>
      </c>
      <c r="F38" s="98" t="n">
        <f aca="false">($D38*(Input!$G$11/100))/12</f>
        <v>-182.961823146507</v>
      </c>
      <c r="G38" s="98" t="n">
        <f aca="false">(-1)*$E38+$F38</f>
        <v>823.146097524614</v>
      </c>
      <c r="H38" s="98" t="n">
        <f aca="false">IF($D38&lt;0,((-1)*Input!$G$15),0)</f>
        <v>100</v>
      </c>
      <c r="I38" s="98" t="n">
        <f aca="false">IF(OR($B38&lt;Input!$C$25,$B38&lt;Input!$G$25),(($I37+$G38+$H38)*(1+Input!$G$8/(100*12))),0)</f>
        <v>52123.6323528081</v>
      </c>
      <c r="J38" s="98" t="n">
        <f aca="false">IF(OR($B38&lt;Input!$C$25,$B38&lt;Input!$G$25),(Input!$G$18*((1+Input!$G$14/100)^DATEDIF(Input!$C$7,$B38,"Y"))),0)</f>
        <v>-265.225</v>
      </c>
      <c r="L38" s="98" t="n">
        <f aca="false">IF(OR($B38&lt;Input!$C$25,$B38&lt;Input!$G$25),($E38+$J38),0)</f>
        <v>-1271.33292067112</v>
      </c>
    </row>
    <row r="39" customFormat="false" ht="12.75" hidden="false" customHeight="true" outlineLevel="0" collapsed="false">
      <c r="A39" s="86" t="n">
        <v>35</v>
      </c>
      <c r="B39" s="90" t="n">
        <f aca="false">EOMONTH(Input!$C$7,A39)</f>
        <v>43982</v>
      </c>
      <c r="C39" s="90"/>
      <c r="D39" s="98" t="n">
        <f aca="false">IF(($D38+$G38+$H38)&lt;=0,($D38+$G38+$H38),0)</f>
        <v>-78914.7403664059</v>
      </c>
      <c r="E39" s="98" t="n">
        <f aca="false">IF($D39&lt;0,Input!$G$17,0)</f>
        <v>-1006.10792067112</v>
      </c>
      <c r="F39" s="98" t="n">
        <f aca="false">($D39*(Input!$G$11/100))/12</f>
        <v>-180.846280006347</v>
      </c>
      <c r="G39" s="98" t="n">
        <f aca="false">(-1)*$E39+$F39</f>
        <v>825.261640664774</v>
      </c>
      <c r="H39" s="98" t="n">
        <f aca="false">IF($D39&lt;0,((-1)*Input!$G$15),0)</f>
        <v>100</v>
      </c>
      <c r="I39" s="98" t="n">
        <f aca="false">IF(OR($B39&lt;Input!$C$25,$B39&lt;Input!$G$25),(($I38+$G39+$H39)*(1+Input!$G$8/(100*12))),0)</f>
        <v>53093.1014051341</v>
      </c>
      <c r="J39" s="98" t="n">
        <f aca="false">IF(OR($B39&lt;Input!$C$25,$B39&lt;Input!$G$25),(Input!$G$18*((1+Input!$G$14/100)^DATEDIF(Input!$C$7,$B39,"Y"))),0)</f>
        <v>-265.225</v>
      </c>
      <c r="L39" s="98" t="n">
        <f aca="false">IF(OR($B39&lt;Input!$C$25,$B39&lt;Input!$G$25),($E39+$J39),0)</f>
        <v>-1271.33292067112</v>
      </c>
    </row>
    <row r="40" customFormat="false" ht="12.75" hidden="false" customHeight="true" outlineLevel="0" collapsed="false">
      <c r="A40" s="86" t="n">
        <v>36</v>
      </c>
      <c r="B40" s="90" t="n">
        <f aca="false">EOMONTH(Input!$C$7,A40)</f>
        <v>44012</v>
      </c>
      <c r="C40" s="90"/>
      <c r="D40" s="98" t="n">
        <f aca="false">IF(($D39+$G39+$H39)&lt;=0,($D39+$G39+$H39),0)</f>
        <v>-77989.4787257411</v>
      </c>
      <c r="E40" s="98" t="n">
        <f aca="false">IF($D40&lt;0,Input!$G$17,0)</f>
        <v>-1006.10792067112</v>
      </c>
      <c r="F40" s="98" t="n">
        <f aca="false">($D40*(Input!$G$11/100))/12</f>
        <v>-178.72588874649</v>
      </c>
      <c r="G40" s="98" t="n">
        <f aca="false">(-1)*$E40+$F40</f>
        <v>827.382031924631</v>
      </c>
      <c r="H40" s="98" t="n">
        <f aca="false">IF($D40&lt;0,((-1)*Input!$G$15),0)</f>
        <v>100</v>
      </c>
      <c r="I40" s="98" t="n">
        <f aca="false">IF(OR($B40&lt;Input!$C$25,$B40&lt;Input!$G$25),(($I39+$G40+$H40)*(1+Input!$G$8/(100*12))),0)</f>
        <v>54065.5005065896</v>
      </c>
      <c r="J40" s="98" t="n">
        <f aca="false">IF(OR($B40&lt;Input!$C$25,$B40&lt;Input!$G$25),(Input!$G$18*((1+Input!$G$14/100)^DATEDIF(Input!$C$7,$B40,"Y"))),0)</f>
        <v>-273.18175</v>
      </c>
      <c r="L40" s="98" t="n">
        <f aca="false">IF(OR($B40&lt;Input!$C$25,$B40&lt;Input!$G$25),($E40+$J40),0)</f>
        <v>-1279.28967067112</v>
      </c>
    </row>
    <row r="41" customFormat="false" ht="12.75" hidden="false" customHeight="true" outlineLevel="0" collapsed="false">
      <c r="A41" s="86" t="n">
        <v>37</v>
      </c>
      <c r="B41" s="90" t="n">
        <f aca="false">EOMONTH(Input!$C$7,A41)</f>
        <v>44043</v>
      </c>
      <c r="C41" s="90"/>
      <c r="D41" s="98" t="n">
        <f aca="false">IF(($D40+$G40+$H40)&lt;=0,($D40+$G40+$H40),0)</f>
        <v>-77062.0966938165</v>
      </c>
      <c r="E41" s="98" t="n">
        <f aca="false">IF($D41&lt;0,Input!$G$17,0)</f>
        <v>-1006.10792067112</v>
      </c>
      <c r="F41" s="98" t="n">
        <f aca="false">($D41*(Input!$G$11/100))/12</f>
        <v>-176.600638256663</v>
      </c>
      <c r="G41" s="98" t="n">
        <f aca="false">(-1)*$E41+$F41</f>
        <v>829.507282414459</v>
      </c>
      <c r="H41" s="98" t="n">
        <f aca="false">IF($D41&lt;0,((-1)*Input!$G$15),0)</f>
        <v>100</v>
      </c>
      <c r="I41" s="98" t="n">
        <f aca="false">IF(OR($B41&lt;Input!$C$25,$B41&lt;Input!$G$25),(($I40+$G41+$H41)*(1+Input!$G$8/(100*12))),0)</f>
        <v>55040.8369621616</v>
      </c>
      <c r="J41" s="98" t="n">
        <f aca="false">IF(OR($B41&lt;Input!$C$25,$B41&lt;Input!$G$25),(Input!$G$18*((1+Input!$G$14/100)^DATEDIF(Input!$C$7,$B41,"Y"))),0)</f>
        <v>-273.18175</v>
      </c>
      <c r="L41" s="98" t="n">
        <f aca="false">IF(OR($B41&lt;Input!$C$25,$B41&lt;Input!$G$25),($E41+$J41),0)</f>
        <v>-1279.28967067112</v>
      </c>
    </row>
    <row r="42" customFormat="false" ht="12.75" hidden="false" customHeight="true" outlineLevel="0" collapsed="false">
      <c r="A42" s="86" t="n">
        <v>38</v>
      </c>
      <c r="B42" s="90" t="n">
        <f aca="false">EOMONTH(Input!$C$7,A42)</f>
        <v>44074</v>
      </c>
      <c r="C42" s="90"/>
      <c r="D42" s="98" t="n">
        <f aca="false">IF(($D41+$G41+$H41)&lt;=0,($D41+$G41+$H41),0)</f>
        <v>-76132.589411402</v>
      </c>
      <c r="E42" s="98" t="n">
        <f aca="false">IF($D42&lt;0,Input!$G$17,0)</f>
        <v>-1006.10792067112</v>
      </c>
      <c r="F42" s="98" t="n">
        <f aca="false">($D42*(Input!$G$11/100))/12</f>
        <v>-174.47051740113</v>
      </c>
      <c r="G42" s="98" t="n">
        <f aca="false">(-1)*$E42+$F42</f>
        <v>831.637403269992</v>
      </c>
      <c r="H42" s="98" t="n">
        <f aca="false">IF($D42&lt;0,((-1)*Input!$G$15),0)</f>
        <v>100</v>
      </c>
      <c r="I42" s="98" t="n">
        <f aca="false">IF(OR($B42&lt;Input!$C$25,$B42&lt;Input!$G$25),(($I41+$G42+$H42)*(1+Input!$G$8/(100*12))),0)</f>
        <v>56019.1180940694</v>
      </c>
      <c r="J42" s="98" t="n">
        <f aca="false">IF(OR($B42&lt;Input!$C$25,$B42&lt;Input!$G$25),(Input!$G$18*((1+Input!$G$14/100)^DATEDIF(Input!$C$7,$B42,"Y"))),0)</f>
        <v>-273.18175</v>
      </c>
      <c r="L42" s="98" t="n">
        <f aca="false">IF(OR($B42&lt;Input!$C$25,$B42&lt;Input!$G$25),($E42+$J42),0)</f>
        <v>-1279.28967067112</v>
      </c>
    </row>
    <row r="43" customFormat="false" ht="12.75" hidden="false" customHeight="true" outlineLevel="0" collapsed="false">
      <c r="A43" s="86" t="n">
        <v>39</v>
      </c>
      <c r="B43" s="90" t="n">
        <f aca="false">EOMONTH(Input!$C$7,A43)</f>
        <v>44104</v>
      </c>
      <c r="C43" s="90"/>
      <c r="D43" s="98" t="n">
        <f aca="false">IF(($D42+$G42+$H42)&lt;=0,($D42+$G42+$H42),0)</f>
        <v>-75200.952008132</v>
      </c>
      <c r="E43" s="98" t="n">
        <f aca="false">IF($D43&lt;0,Input!$G$17,0)</f>
        <v>-1006.10792067112</v>
      </c>
      <c r="F43" s="98" t="n">
        <f aca="false">($D43*(Input!$G$11/100))/12</f>
        <v>-172.335515018636</v>
      </c>
      <c r="G43" s="98" t="n">
        <f aca="false">(-1)*$E43+$F43</f>
        <v>833.772405652486</v>
      </c>
      <c r="H43" s="98" t="n">
        <f aca="false">IF($D43&lt;0,((-1)*Input!$G$15),0)</f>
        <v>100</v>
      </c>
      <c r="I43" s="98" t="n">
        <f aca="false">IF(OR($B43&lt;Input!$C$25,$B43&lt;Input!$G$25),(($I42+$G43+$H43)*(1+Input!$G$8/(100*12))),0)</f>
        <v>57000.351241805</v>
      </c>
      <c r="J43" s="98" t="n">
        <f aca="false">IF(OR($B43&lt;Input!$C$25,$B43&lt;Input!$G$25),(Input!$G$18*((1+Input!$G$14/100)^DATEDIF(Input!$C$7,$B43,"Y"))),0)</f>
        <v>-273.18175</v>
      </c>
      <c r="L43" s="98" t="n">
        <f aca="false">IF(OR($B43&lt;Input!$C$25,$B43&lt;Input!$G$25),($E43+$J43),0)</f>
        <v>-1279.28967067112</v>
      </c>
    </row>
    <row r="44" customFormat="false" ht="12.75" hidden="false" customHeight="true" outlineLevel="0" collapsed="false">
      <c r="A44" s="86" t="n">
        <v>40</v>
      </c>
      <c r="B44" s="90" t="n">
        <f aca="false">EOMONTH(Input!$C$7,A44)</f>
        <v>44135</v>
      </c>
      <c r="C44" s="90"/>
      <c r="D44" s="98" t="n">
        <f aca="false">IF(($D43+$G43+$H43)&lt;=0,($D43+$G43+$H43),0)</f>
        <v>-74267.1796024796</v>
      </c>
      <c r="E44" s="98" t="n">
        <f aca="false">IF($D44&lt;0,Input!$G$17,0)</f>
        <v>-1006.10792067112</v>
      </c>
      <c r="F44" s="98" t="n">
        <f aca="false">($D44*(Input!$G$11/100))/12</f>
        <v>-170.195619922349</v>
      </c>
      <c r="G44" s="98" t="n">
        <f aca="false">(-1)*$E44+$F44</f>
        <v>835.912300748772</v>
      </c>
      <c r="H44" s="98" t="n">
        <f aca="false">IF($D44&lt;0,((-1)*Input!$G$15),0)</f>
        <v>100</v>
      </c>
      <c r="I44" s="98" t="n">
        <f aca="false">IF(OR($B44&lt;Input!$C$25,$B44&lt;Input!$G$25),(($I43+$G44+$H44)*(1+Input!$G$8/(100*12))),0)</f>
        <v>57984.5437621725</v>
      </c>
      <c r="J44" s="98" t="n">
        <f aca="false">IF(OR($B44&lt;Input!$C$25,$B44&lt;Input!$G$25),(Input!$G$18*((1+Input!$G$14/100)^DATEDIF(Input!$C$7,$B44,"Y"))),0)</f>
        <v>-273.18175</v>
      </c>
      <c r="L44" s="98" t="n">
        <f aca="false">IF(OR($B44&lt;Input!$C$25,$B44&lt;Input!$G$25),($E44+$J44),0)</f>
        <v>-1279.28967067112</v>
      </c>
    </row>
    <row r="45" customFormat="false" ht="12.75" hidden="false" customHeight="true" outlineLevel="0" collapsed="false">
      <c r="A45" s="86" t="n">
        <v>41</v>
      </c>
      <c r="B45" s="90" t="n">
        <f aca="false">EOMONTH(Input!$C$7,A45)</f>
        <v>44165</v>
      </c>
      <c r="C45" s="90"/>
      <c r="D45" s="98" t="n">
        <f aca="false">IF(($D44+$G44+$H44)&lt;=0,($D44+$G44+$H44),0)</f>
        <v>-73331.2673017308</v>
      </c>
      <c r="E45" s="98" t="n">
        <f aca="false">IF($D45&lt;0,Input!$G$17,0)</f>
        <v>-1006.10792067112</v>
      </c>
      <c r="F45" s="98" t="n">
        <f aca="false">($D45*(Input!$G$11/100))/12</f>
        <v>-168.0508208998</v>
      </c>
      <c r="G45" s="98" t="n">
        <f aca="false">(-1)*$E45+$F45</f>
        <v>838.057099771322</v>
      </c>
      <c r="H45" s="98" t="n">
        <f aca="false">IF($D45&lt;0,((-1)*Input!$G$15),0)</f>
        <v>100</v>
      </c>
      <c r="I45" s="98" t="n">
        <f aca="false">IF(OR($B45&lt;Input!$C$25,$B45&lt;Input!$G$25),(($I44+$G45+$H45)*(1+Input!$G$8/(100*12))),0)</f>
        <v>58971.7030293288</v>
      </c>
      <c r="J45" s="98" t="n">
        <f aca="false">IF(OR($B45&lt;Input!$C$25,$B45&lt;Input!$G$25),(Input!$G$18*((1+Input!$G$14/100)^DATEDIF(Input!$C$7,$B45,"Y"))),0)</f>
        <v>-273.18175</v>
      </c>
      <c r="L45" s="98" t="n">
        <f aca="false">IF(OR($B45&lt;Input!$C$25,$B45&lt;Input!$G$25),($E45+$J45),0)</f>
        <v>-1279.28967067112</v>
      </c>
    </row>
    <row r="46" customFormat="false" ht="12.75" hidden="false" customHeight="true" outlineLevel="0" collapsed="false">
      <c r="A46" s="86" t="n">
        <v>42</v>
      </c>
      <c r="B46" s="90" t="n">
        <f aca="false">EOMONTH(Input!$C$7,A46)</f>
        <v>44196</v>
      </c>
      <c r="C46" s="90"/>
      <c r="D46" s="98" t="n">
        <f aca="false">IF(($D45+$G45+$H45)&lt;=0,($D45+$G45+$H45),0)</f>
        <v>-72393.2102019595</v>
      </c>
      <c r="E46" s="98" t="n">
        <f aca="false">IF($D46&lt;0,Input!$G$17,0)</f>
        <v>-1006.10792067112</v>
      </c>
      <c r="F46" s="98" t="n">
        <f aca="false">($D46*(Input!$G$11/100))/12</f>
        <v>-165.901106712824</v>
      </c>
      <c r="G46" s="98" t="n">
        <f aca="false">(-1)*$E46+$F46</f>
        <v>840.206813958298</v>
      </c>
      <c r="H46" s="98" t="n">
        <f aca="false">IF($D46&lt;0,((-1)*Input!$G$15),0)</f>
        <v>100</v>
      </c>
      <c r="I46" s="98" t="n">
        <f aca="false">IF(OR($B46&lt;Input!$C$25,$B46&lt;Input!$G$25),(($I45+$G46+$H46)*(1+Input!$G$8/(100*12))),0)</f>
        <v>59961.8364348232</v>
      </c>
      <c r="J46" s="98" t="n">
        <f aca="false">IF(OR($B46&lt;Input!$C$25,$B46&lt;Input!$G$25),(Input!$G$18*((1+Input!$G$14/100)^DATEDIF(Input!$C$7,$B46,"Y"))),0)</f>
        <v>-273.18175</v>
      </c>
      <c r="L46" s="98" t="n">
        <f aca="false">IF(OR($B46&lt;Input!$C$25,$B46&lt;Input!$G$25),($E46+$J46),0)</f>
        <v>-1279.28967067112</v>
      </c>
    </row>
    <row r="47" customFormat="false" ht="12.75" hidden="false" customHeight="true" outlineLevel="0" collapsed="false">
      <c r="A47" s="86" t="n">
        <v>43</v>
      </c>
      <c r="B47" s="90" t="n">
        <f aca="false">EOMONTH(Input!$C$7,A47)</f>
        <v>44227</v>
      </c>
      <c r="C47" s="90"/>
      <c r="D47" s="98" t="n">
        <f aca="false">IF(($D46+$G46+$H46)&lt;=0,($D46+$G46+$H46),0)</f>
        <v>-71453.0033880012</v>
      </c>
      <c r="E47" s="98" t="n">
        <f aca="false">IF($D47&lt;0,Input!$G$17,0)</f>
        <v>-1006.10792067112</v>
      </c>
      <c r="F47" s="98" t="n">
        <f aca="false">($D47*(Input!$G$11/100))/12</f>
        <v>-163.746466097503</v>
      </c>
      <c r="G47" s="98" t="n">
        <f aca="false">(-1)*$E47+$F47</f>
        <v>842.361454573619</v>
      </c>
      <c r="H47" s="98" t="n">
        <f aca="false">IF($D47&lt;0,((-1)*Input!$G$15),0)</f>
        <v>100</v>
      </c>
      <c r="I47" s="98" t="n">
        <f aca="false">IF(OR($B47&lt;Input!$C$25,$B47&lt;Input!$G$25),(($I46+$G47+$H47)*(1+Input!$G$8/(100*12))),0)</f>
        <v>60954.951387638</v>
      </c>
      <c r="J47" s="98" t="n">
        <f aca="false">IF(OR($B47&lt;Input!$C$25,$B47&lt;Input!$G$25),(Input!$G$18*((1+Input!$G$14/100)^DATEDIF(Input!$C$7,$B47,"Y"))),0)</f>
        <v>-273.18175</v>
      </c>
      <c r="L47" s="98" t="n">
        <f aca="false">IF(OR($B47&lt;Input!$C$25,$B47&lt;Input!$G$25),($E47+$J47),0)</f>
        <v>-1279.28967067112</v>
      </c>
    </row>
    <row r="48" customFormat="false" ht="12.75" hidden="false" customHeight="true" outlineLevel="0" collapsed="false">
      <c r="A48" s="86" t="n">
        <v>44</v>
      </c>
      <c r="B48" s="90" t="n">
        <f aca="false">EOMONTH(Input!$C$7,A48)</f>
        <v>44255</v>
      </c>
      <c r="C48" s="90"/>
      <c r="D48" s="98" t="n">
        <f aca="false">IF(($D47+$G47+$H47)&lt;=0,($D47+$G47+$H47),0)</f>
        <v>-70510.6419334275</v>
      </c>
      <c r="E48" s="98" t="n">
        <f aca="false">IF($D48&lt;0,Input!$G$17,0)</f>
        <v>-1006.10792067112</v>
      </c>
      <c r="F48" s="98" t="n">
        <f aca="false">($D48*(Input!$G$11/100))/12</f>
        <v>-161.586887764105</v>
      </c>
      <c r="G48" s="98" t="n">
        <f aca="false">(-1)*$E48+$F48</f>
        <v>844.521032907017</v>
      </c>
      <c r="H48" s="98" t="n">
        <f aca="false">IF($D48&lt;0,((-1)*Input!$G$15),0)</f>
        <v>100</v>
      </c>
      <c r="I48" s="98" t="n">
        <f aca="false">IF(OR($B48&lt;Input!$C$25,$B48&lt;Input!$G$25),(($I47+$G48+$H48)*(1+Input!$G$8/(100*12))),0)</f>
        <v>61951.0553142288</v>
      </c>
      <c r="J48" s="98" t="n">
        <f aca="false">IF(OR($B48&lt;Input!$C$25,$B48&lt;Input!$G$25),(Input!$G$18*((1+Input!$G$14/100)^DATEDIF(Input!$C$7,$B48,"Y"))),0)</f>
        <v>-273.18175</v>
      </c>
      <c r="L48" s="98" t="n">
        <f aca="false">IF(OR($B48&lt;Input!$C$25,$B48&lt;Input!$G$25),($E48+$J48),0)</f>
        <v>-1279.28967067112</v>
      </c>
    </row>
    <row r="49" customFormat="false" ht="12.75" hidden="false" customHeight="true" outlineLevel="0" collapsed="false">
      <c r="A49" s="86" t="n">
        <v>45</v>
      </c>
      <c r="B49" s="90" t="n">
        <f aca="false">EOMONTH(Input!$C$7,A49)</f>
        <v>44286</v>
      </c>
      <c r="C49" s="90"/>
      <c r="D49" s="98" t="n">
        <f aca="false">IF(($D48+$G48+$H48)&lt;=0,($D48+$G48+$H48),0)</f>
        <v>-69566.1209005205</v>
      </c>
      <c r="E49" s="98" t="n">
        <f aca="false">IF($D49&lt;0,Input!$G$17,0)</f>
        <v>-1006.10792067112</v>
      </c>
      <c r="F49" s="98" t="n">
        <f aca="false">($D49*(Input!$G$11/100))/12</f>
        <v>-159.422360397026</v>
      </c>
      <c r="G49" s="98" t="n">
        <f aca="false">(-1)*$E49+$F49</f>
        <v>846.685560274095</v>
      </c>
      <c r="H49" s="98" t="n">
        <f aca="false">IF($D49&lt;0,((-1)*Input!$G$15),0)</f>
        <v>100</v>
      </c>
      <c r="I49" s="98" t="n">
        <f aca="false">IF(OR($B49&lt;Input!$C$25,$B49&lt;Input!$G$25),(($I48+$G49+$H49)*(1+Input!$G$8/(100*12))),0)</f>
        <v>62950.1556585649</v>
      </c>
      <c r="J49" s="98" t="n">
        <f aca="false">IF(OR($B49&lt;Input!$C$25,$B49&lt;Input!$G$25),(Input!$G$18*((1+Input!$G$14/100)^DATEDIF(Input!$C$7,$B49,"Y"))),0)</f>
        <v>-273.18175</v>
      </c>
      <c r="L49" s="98" t="n">
        <f aca="false">IF(OR($B49&lt;Input!$C$25,$B49&lt;Input!$G$25),($E49+$J49),0)</f>
        <v>-1279.28967067112</v>
      </c>
    </row>
    <row r="50" customFormat="false" ht="12.75" hidden="false" customHeight="true" outlineLevel="0" collapsed="false">
      <c r="A50" s="86" t="n">
        <v>46</v>
      </c>
      <c r="B50" s="90" t="n">
        <f aca="false">EOMONTH(Input!$C$7,A50)</f>
        <v>44316</v>
      </c>
      <c r="C50" s="90"/>
      <c r="D50" s="98" t="n">
        <f aca="false">IF(($D49+$G49+$H49)&lt;=0,($D49+$G49+$H49),0)</f>
        <v>-68619.4353402464</v>
      </c>
      <c r="E50" s="98" t="n">
        <f aca="false">IF($D50&lt;0,Input!$G$17,0)</f>
        <v>-1006.10792067112</v>
      </c>
      <c r="F50" s="98" t="n">
        <f aca="false">($D50*(Input!$G$11/100))/12</f>
        <v>-157.252872654731</v>
      </c>
      <c r="G50" s="98" t="n">
        <f aca="false">(-1)*$E50+$F50</f>
        <v>848.85504801639</v>
      </c>
      <c r="H50" s="98" t="n">
        <f aca="false">IF($D50&lt;0,((-1)*Input!$G$15),0)</f>
        <v>100</v>
      </c>
      <c r="I50" s="98" t="n">
        <f aca="false">IF(OR($B50&lt;Input!$C$25,$B50&lt;Input!$G$25),(($I49+$G50+$H50)*(1+Input!$G$8/(100*12))),0)</f>
        <v>63952.2598821701</v>
      </c>
      <c r="J50" s="98" t="n">
        <f aca="false">IF(OR($B50&lt;Input!$C$25,$B50&lt;Input!$G$25),(Input!$G$18*((1+Input!$G$14/100)^DATEDIF(Input!$C$7,$B50,"Y"))),0)</f>
        <v>-273.18175</v>
      </c>
      <c r="L50" s="98" t="n">
        <f aca="false">IF(OR($B50&lt;Input!$C$25,$B50&lt;Input!$G$25),($E50+$J50),0)</f>
        <v>-1279.28967067112</v>
      </c>
    </row>
    <row r="51" customFormat="false" ht="12.75" hidden="false" customHeight="true" outlineLevel="0" collapsed="false">
      <c r="A51" s="86" t="n">
        <v>47</v>
      </c>
      <c r="B51" s="90" t="n">
        <f aca="false">EOMONTH(Input!$C$7,A51)</f>
        <v>44347</v>
      </c>
      <c r="C51" s="90"/>
      <c r="D51" s="98" t="n">
        <f aca="false">IF(($D50+$G50+$H50)&lt;=0,($D50+$G50+$H50),0)</f>
        <v>-67670.5802922301</v>
      </c>
      <c r="E51" s="98" t="n">
        <f aca="false">IF($D51&lt;0,Input!$G$17,0)</f>
        <v>-1006.10792067112</v>
      </c>
      <c r="F51" s="98" t="n">
        <f aca="false">($D51*(Input!$G$11/100))/12</f>
        <v>-155.078413169694</v>
      </c>
      <c r="G51" s="98" t="n">
        <f aca="false">(-1)*$E51+$F51</f>
        <v>851.029507501428</v>
      </c>
      <c r="H51" s="98" t="n">
        <f aca="false">IF($D51&lt;0,((-1)*Input!$G$15),0)</f>
        <v>100</v>
      </c>
      <c r="I51" s="98" t="n">
        <f aca="false">IF(OR($B51&lt;Input!$C$25,$B51&lt;Input!$G$25),(($I50+$G51+$H51)*(1+Input!$G$8/(100*12))),0)</f>
        <v>64957.3754641629</v>
      </c>
      <c r="J51" s="98" t="n">
        <f aca="false">IF(OR($B51&lt;Input!$C$25,$B51&lt;Input!$G$25),(Input!$G$18*((1+Input!$G$14/100)^DATEDIF(Input!$C$7,$B51,"Y"))),0)</f>
        <v>-273.18175</v>
      </c>
      <c r="L51" s="98" t="n">
        <f aca="false">IF(OR($B51&lt;Input!$C$25,$B51&lt;Input!$G$25),($E51+$J51),0)</f>
        <v>-1279.28967067112</v>
      </c>
    </row>
    <row r="52" customFormat="false" ht="12.75" hidden="false" customHeight="true" outlineLevel="0" collapsed="false">
      <c r="A52" s="86" t="n">
        <v>48</v>
      </c>
      <c r="B52" s="90" t="n">
        <f aca="false">EOMONTH(Input!$C$7,A52)</f>
        <v>44377</v>
      </c>
      <c r="C52" s="90"/>
      <c r="D52" s="98" t="n">
        <f aca="false">IF(($D51+$G51+$H51)&lt;=0,($D51+$G51+$H51),0)</f>
        <v>-66719.5507847286</v>
      </c>
      <c r="E52" s="98" t="n">
        <f aca="false">IF($D52&lt;0,Input!$G$17,0)</f>
        <v>-1006.10792067112</v>
      </c>
      <c r="F52" s="98" t="n">
        <f aca="false">($D52*(Input!$G$11/100))/12</f>
        <v>-152.898970548336</v>
      </c>
      <c r="G52" s="98" t="n">
        <f aca="false">(-1)*$E52+$F52</f>
        <v>853.208950122785</v>
      </c>
      <c r="H52" s="98" t="n">
        <f aca="false">IF($D52&lt;0,((-1)*Input!$G$15),0)</f>
        <v>100</v>
      </c>
      <c r="I52" s="98" t="n">
        <f aca="false">IF(OR($B52&lt;Input!$C$25,$B52&lt;Input!$G$25),(($I51+$G52+$H52)*(1+Input!$G$8/(100*12))),0)</f>
        <v>65965.5099012976</v>
      </c>
      <c r="J52" s="98" t="n">
        <f aca="false">IF(OR($B52&lt;Input!$C$25,$B52&lt;Input!$G$25),(Input!$G$18*((1+Input!$G$14/100)^DATEDIF(Input!$C$7,$B52,"Y"))),0)</f>
        <v>-281.3772025</v>
      </c>
      <c r="L52" s="98" t="n">
        <f aca="false">IF(OR($B52&lt;Input!$C$25,$B52&lt;Input!$G$25),($E52+$J52),0)</f>
        <v>-1287.48512317112</v>
      </c>
    </row>
    <row r="53" customFormat="false" ht="12.75" hidden="false" customHeight="true" outlineLevel="0" collapsed="false">
      <c r="A53" s="86" t="n">
        <v>49</v>
      </c>
      <c r="B53" s="90" t="n">
        <f aca="false">EOMONTH(Input!$C$7,A53)</f>
        <v>44408</v>
      </c>
      <c r="C53" s="90"/>
      <c r="D53" s="98" t="n">
        <f aca="false">IF(($D52+$G52+$H52)&lt;=0,($D52+$G52+$H52),0)</f>
        <v>-65766.3418346058</v>
      </c>
      <c r="E53" s="98" t="n">
        <f aca="false">IF($D53&lt;0,Input!$G$17,0)</f>
        <v>-1006.10792067112</v>
      </c>
      <c r="F53" s="98" t="n">
        <f aca="false">($D53*(Input!$G$11/100))/12</f>
        <v>-150.714533370972</v>
      </c>
      <c r="G53" s="98" t="n">
        <f aca="false">(-1)*$E53+$F53</f>
        <v>855.39338730015</v>
      </c>
      <c r="H53" s="98" t="n">
        <f aca="false">IF($D53&lt;0,((-1)*Input!$G$15),0)</f>
        <v>100</v>
      </c>
      <c r="I53" s="98" t="n">
        <f aca="false">IF(OR($B53&lt;Input!$C$25,$B53&lt;Input!$G$25),(($I52+$G53+$H53)*(1+Input!$G$8/(100*12))),0)</f>
        <v>66976.670708005</v>
      </c>
      <c r="J53" s="98" t="n">
        <f aca="false">IF(OR($B53&lt;Input!$C$25,$B53&lt;Input!$G$25),(Input!$G$18*((1+Input!$G$14/100)^DATEDIF(Input!$C$7,$B53,"Y"))),0)</f>
        <v>-281.3772025</v>
      </c>
      <c r="L53" s="98" t="n">
        <f aca="false">IF(OR($B53&lt;Input!$C$25,$B53&lt;Input!$G$25),($E53+$J53),0)</f>
        <v>-1287.48512317112</v>
      </c>
    </row>
    <row r="54" customFormat="false" ht="12.75" hidden="false" customHeight="true" outlineLevel="0" collapsed="false">
      <c r="A54" s="86" t="n">
        <v>50</v>
      </c>
      <c r="B54" s="90" t="n">
        <f aca="false">EOMONTH(Input!$C$7,A54)</f>
        <v>44439</v>
      </c>
      <c r="C54" s="90"/>
      <c r="D54" s="98" t="n">
        <f aca="false">IF(($D53+$G53+$H53)&lt;=0,($D53+$G53+$H53),0)</f>
        <v>-64810.9484473057</v>
      </c>
      <c r="E54" s="98" t="n">
        <f aca="false">IF($D54&lt;0,Input!$G$17,0)</f>
        <v>-1006.10792067112</v>
      </c>
      <c r="F54" s="98" t="n">
        <f aca="false">($D54*(Input!$G$11/100))/12</f>
        <v>-148.525090191742</v>
      </c>
      <c r="G54" s="98" t="n">
        <f aca="false">(-1)*$E54+$F54</f>
        <v>857.582830479379</v>
      </c>
      <c r="H54" s="98" t="n">
        <f aca="false">IF($D54&lt;0,((-1)*Input!$G$15),0)</f>
        <v>100</v>
      </c>
      <c r="I54" s="98" t="n">
        <f aca="false">IF(OR($B54&lt;Input!$C$25,$B54&lt;Input!$G$25),(($I53+$G54+$H54)*(1+Input!$G$8/(100*12))),0)</f>
        <v>67990.8654164331</v>
      </c>
      <c r="J54" s="98" t="n">
        <f aca="false">IF(OR($B54&lt;Input!$C$25,$B54&lt;Input!$G$25),(Input!$G$18*((1+Input!$G$14/100)^DATEDIF(Input!$C$7,$B54,"Y"))),0)</f>
        <v>-281.3772025</v>
      </c>
      <c r="L54" s="98" t="n">
        <f aca="false">IF(OR($B54&lt;Input!$C$25,$B54&lt;Input!$G$25),($E54+$J54),0)</f>
        <v>-1287.48512317112</v>
      </c>
    </row>
    <row r="55" customFormat="false" ht="12.75" hidden="false" customHeight="true" outlineLevel="0" collapsed="false">
      <c r="A55" s="86" t="n">
        <v>51</v>
      </c>
      <c r="B55" s="90" t="n">
        <f aca="false">EOMONTH(Input!$C$7,A55)</f>
        <v>44469</v>
      </c>
      <c r="C55" s="90"/>
      <c r="D55" s="98" t="n">
        <f aca="false">IF(($D54+$G54+$H54)&lt;=0,($D54+$G54+$H54),0)</f>
        <v>-63853.3656168263</v>
      </c>
      <c r="E55" s="98" t="n">
        <f aca="false">IF($D55&lt;0,Input!$G$17,0)</f>
        <v>-1006.10792067112</v>
      </c>
      <c r="F55" s="98" t="n">
        <f aca="false">($D55*(Input!$G$11/100))/12</f>
        <v>-146.33062953856</v>
      </c>
      <c r="G55" s="98" t="n">
        <f aca="false">(-1)*$E55+$F55</f>
        <v>859.777291132561</v>
      </c>
      <c r="H55" s="98" t="n">
        <f aca="false">IF($D55&lt;0,((-1)*Input!$G$15),0)</f>
        <v>100</v>
      </c>
      <c r="I55" s="98" t="n">
        <f aca="false">IF(OR($B55&lt;Input!$C$25,$B55&lt;Input!$G$25),(($I54+$G55+$H55)*(1+Input!$G$8/(100*12))),0)</f>
        <v>69008.1015764886</v>
      </c>
      <c r="J55" s="98" t="n">
        <f aca="false">IF(OR($B55&lt;Input!$C$25,$B55&lt;Input!$G$25),(Input!$G$18*((1+Input!$G$14/100)^DATEDIF(Input!$C$7,$B55,"Y"))),0)</f>
        <v>-281.3772025</v>
      </c>
      <c r="L55" s="98" t="n">
        <f aca="false">IF(OR($B55&lt;Input!$C$25,$B55&lt;Input!$G$25),($E55+$J55),0)</f>
        <v>-1287.48512317112</v>
      </c>
    </row>
    <row r="56" customFormat="false" ht="12.75" hidden="false" customHeight="true" outlineLevel="0" collapsed="false">
      <c r="A56" s="86" t="n">
        <v>52</v>
      </c>
      <c r="B56" s="90" t="n">
        <f aca="false">EOMONTH(Input!$C$7,A56)</f>
        <v>44500</v>
      </c>
      <c r="C56" s="90"/>
      <c r="D56" s="98" t="n">
        <f aca="false">IF(($D55+$G55+$H55)&lt;=0,($D55+$G55+$H55),0)</f>
        <v>-62893.5883256937</v>
      </c>
      <c r="E56" s="98" t="n">
        <f aca="false">IF($D56&lt;0,Input!$G$17,0)</f>
        <v>-1006.10792067112</v>
      </c>
      <c r="F56" s="98" t="n">
        <f aca="false">($D56*(Input!$G$11/100))/12</f>
        <v>-144.131139913048</v>
      </c>
      <c r="G56" s="98" t="n">
        <f aca="false">(-1)*$E56+$F56</f>
        <v>861.976780758073</v>
      </c>
      <c r="H56" s="98" t="n">
        <f aca="false">IF($D56&lt;0,((-1)*Input!$G$15),0)</f>
        <v>100</v>
      </c>
      <c r="I56" s="98" t="n">
        <f aca="false">IF(OR($B56&lt;Input!$C$25,$B56&lt;Input!$G$25),(($I55+$G56+$H56)*(1+Input!$G$8/(100*12))),0)</f>
        <v>70028.3867558777</v>
      </c>
      <c r="J56" s="98" t="n">
        <f aca="false">IF(OR($B56&lt;Input!$C$25,$B56&lt;Input!$G$25),(Input!$G$18*((1+Input!$G$14/100)^DATEDIF(Input!$C$7,$B56,"Y"))),0)</f>
        <v>-281.3772025</v>
      </c>
      <c r="L56" s="98" t="n">
        <f aca="false">IF(OR($B56&lt;Input!$C$25,$B56&lt;Input!$G$25),($E56+$J56),0)</f>
        <v>-1287.48512317112</v>
      </c>
    </row>
    <row r="57" customFormat="false" ht="12.75" hidden="false" customHeight="true" outlineLevel="0" collapsed="false">
      <c r="A57" s="86" t="n">
        <v>53</v>
      </c>
      <c r="B57" s="90" t="n">
        <f aca="false">EOMONTH(Input!$C$7,A57)</f>
        <v>44530</v>
      </c>
      <c r="C57" s="90"/>
      <c r="D57" s="98" t="n">
        <f aca="false">IF(($D56+$G56+$H56)&lt;=0,($D56+$G56+$H56),0)</f>
        <v>-61931.6115449357</v>
      </c>
      <c r="E57" s="98" t="n">
        <f aca="false">IF($D57&lt;0,Input!$G$17,0)</f>
        <v>-1006.10792067112</v>
      </c>
      <c r="F57" s="98" t="n">
        <f aca="false">($D57*(Input!$G$11/100))/12</f>
        <v>-141.926609790478</v>
      </c>
      <c r="G57" s="98" t="n">
        <f aca="false">(-1)*$E57+$F57</f>
        <v>864.181310880644</v>
      </c>
      <c r="H57" s="98" t="n">
        <f aca="false">IF($D57&lt;0,((-1)*Input!$G$15),0)</f>
        <v>100</v>
      </c>
      <c r="I57" s="98" t="n">
        <f aca="false">IF(OR($B57&lt;Input!$C$25,$B57&lt;Input!$G$25),(($I56+$G57+$H57)*(1+Input!$G$8/(100*12))),0)</f>
        <v>71051.7285401473</v>
      </c>
      <c r="J57" s="98" t="n">
        <f aca="false">IF(OR($B57&lt;Input!$C$25,$B57&lt;Input!$G$25),(Input!$G$18*((1+Input!$G$14/100)^DATEDIF(Input!$C$7,$B57,"Y"))),0)</f>
        <v>-281.3772025</v>
      </c>
      <c r="L57" s="98" t="n">
        <f aca="false">IF(OR($B57&lt;Input!$C$25,$B57&lt;Input!$G$25),($E57+$J57),0)</f>
        <v>-1287.48512317112</v>
      </c>
    </row>
    <row r="58" customFormat="false" ht="12.75" hidden="false" customHeight="true" outlineLevel="0" collapsed="false">
      <c r="A58" s="86" t="n">
        <v>54</v>
      </c>
      <c r="B58" s="90" t="n">
        <f aca="false">EOMONTH(Input!$C$7,A58)</f>
        <v>44561</v>
      </c>
      <c r="C58" s="90"/>
      <c r="D58" s="98" t="n">
        <f aca="false">IF(($D57+$G57+$H57)&lt;=0,($D57+$G57+$H57),0)</f>
        <v>-60967.430234055</v>
      </c>
      <c r="E58" s="98" t="n">
        <f aca="false">IF($D58&lt;0,Input!$G$17,0)</f>
        <v>-1006.10792067112</v>
      </c>
      <c r="F58" s="98" t="n">
        <f aca="false">($D58*(Input!$G$11/100))/12</f>
        <v>-139.717027619709</v>
      </c>
      <c r="G58" s="98" t="n">
        <f aca="false">(-1)*$E58+$F58</f>
        <v>866.390893051412</v>
      </c>
      <c r="H58" s="98" t="n">
        <f aca="false">IF($D58&lt;0,((-1)*Input!$G$15),0)</f>
        <v>100</v>
      </c>
      <c r="I58" s="98" t="n">
        <f aca="false">IF(OR($B58&lt;Input!$C$25,$B58&lt;Input!$G$25),(($I57+$G58+$H58)*(1+Input!$G$8/(100*12))),0)</f>
        <v>72078.1345327264</v>
      </c>
      <c r="J58" s="98" t="n">
        <f aca="false">IF(OR($B58&lt;Input!$C$25,$B58&lt;Input!$G$25),(Input!$G$18*((1+Input!$G$14/100)^DATEDIF(Input!$C$7,$B58,"Y"))),0)</f>
        <v>-281.3772025</v>
      </c>
      <c r="L58" s="98" t="n">
        <f aca="false">IF(OR($B58&lt;Input!$C$25,$B58&lt;Input!$G$25),($E58+$J58),0)</f>
        <v>-1287.48512317112</v>
      </c>
    </row>
    <row r="59" customFormat="false" ht="12.75" hidden="false" customHeight="true" outlineLevel="0" collapsed="false">
      <c r="A59" s="86" t="n">
        <v>55</v>
      </c>
      <c r="B59" s="90" t="n">
        <f aca="false">EOMONTH(Input!$C$7,A59)</f>
        <v>44592</v>
      </c>
      <c r="C59" s="90"/>
      <c r="D59" s="98" t="n">
        <f aca="false">IF(($D58+$G58+$H58)&lt;=0,($D58+$G58+$H58),0)</f>
        <v>-60001.0393410036</v>
      </c>
      <c r="E59" s="98" t="n">
        <f aca="false">IF($D59&lt;0,Input!$G$17,0)</f>
        <v>-1006.10792067112</v>
      </c>
      <c r="F59" s="98" t="n">
        <f aca="false">($D59*(Input!$G$11/100))/12</f>
        <v>-137.502381823133</v>
      </c>
      <c r="G59" s="98" t="n">
        <f aca="false">(-1)*$E59+$F59</f>
        <v>868.605538847988</v>
      </c>
      <c r="H59" s="98" t="n">
        <f aca="false">IF($D59&lt;0,((-1)*Input!$G$15),0)</f>
        <v>100</v>
      </c>
      <c r="I59" s="98" t="n">
        <f aca="false">IF(OR($B59&lt;Input!$C$25,$B59&lt;Input!$G$25),(($I58+$G59+$H59)*(1+Input!$G$8/(100*12))),0)</f>
        <v>73107.6123549674</v>
      </c>
      <c r="J59" s="98" t="n">
        <f aca="false">IF(OR($B59&lt;Input!$C$25,$B59&lt;Input!$G$25),(Input!$G$18*((1+Input!$G$14/100)^DATEDIF(Input!$C$7,$B59,"Y"))),0)</f>
        <v>-281.3772025</v>
      </c>
      <c r="L59" s="98" t="n">
        <f aca="false">IF(OR($B59&lt;Input!$C$25,$B59&lt;Input!$G$25),($E59+$J59),0)</f>
        <v>-1287.48512317112</v>
      </c>
    </row>
    <row r="60" customFormat="false" ht="12.75" hidden="false" customHeight="true" outlineLevel="0" collapsed="false">
      <c r="A60" s="86" t="n">
        <v>56</v>
      </c>
      <c r="B60" s="90" t="n">
        <f aca="false">EOMONTH(Input!$C$7,A60)</f>
        <v>44620</v>
      </c>
      <c r="C60" s="90"/>
      <c r="D60" s="98" t="n">
        <f aca="false">IF(($D59+$G59+$H59)&lt;=0,($D59+$G59+$H59),0)</f>
        <v>-59032.4338021556</v>
      </c>
      <c r="E60" s="98" t="n">
        <f aca="false">IF($D60&lt;0,Input!$G$17,0)</f>
        <v>-1006.10792067112</v>
      </c>
      <c r="F60" s="98" t="n">
        <f aca="false">($D60*(Input!$G$11/100))/12</f>
        <v>-135.282660796607</v>
      </c>
      <c r="G60" s="98" t="n">
        <f aca="false">(-1)*$E60+$F60</f>
        <v>870.825259874515</v>
      </c>
      <c r="H60" s="98" t="n">
        <f aca="false">IF($D60&lt;0,((-1)*Input!$G$15),0)</f>
        <v>100</v>
      </c>
      <c r="I60" s="98" t="n">
        <f aca="false">IF(OR($B60&lt;Input!$C$25,$B60&lt;Input!$G$25),(($I59+$G60+$H60)*(1+Input!$G$8/(100*12))),0)</f>
        <v>74140.1696461876</v>
      </c>
      <c r="J60" s="98" t="n">
        <f aca="false">IF(OR($B60&lt;Input!$C$25,$B60&lt;Input!$G$25),(Input!$G$18*((1+Input!$G$14/100)^DATEDIF(Input!$C$7,$B60,"Y"))),0)</f>
        <v>-281.3772025</v>
      </c>
      <c r="L60" s="98" t="n">
        <f aca="false">IF(OR($B60&lt;Input!$C$25,$B60&lt;Input!$G$25),($E60+$J60),0)</f>
        <v>-1287.48512317112</v>
      </c>
    </row>
    <row r="61" customFormat="false" ht="12.75" hidden="false" customHeight="true" outlineLevel="0" collapsed="false">
      <c r="A61" s="86" t="n">
        <v>57</v>
      </c>
      <c r="B61" s="90" t="n">
        <f aca="false">EOMONTH(Input!$C$7,A61)</f>
        <v>44651</v>
      </c>
      <c r="C61" s="90"/>
      <c r="D61" s="98" t="n">
        <f aca="false">IF(($D60+$G60+$H60)&lt;=0,($D60+$G60+$H60),0)</f>
        <v>-58061.6085422811</v>
      </c>
      <c r="E61" s="98" t="n">
        <f aca="false">IF($D61&lt;0,Input!$G$17,0)</f>
        <v>-1006.10792067112</v>
      </c>
      <c r="F61" s="98" t="n">
        <f aca="false">($D61*(Input!$G$11/100))/12</f>
        <v>-133.057852909394</v>
      </c>
      <c r="G61" s="98" t="n">
        <f aca="false">(-1)*$E61+$F61</f>
        <v>873.050067761727</v>
      </c>
      <c r="H61" s="98" t="n">
        <f aca="false">IF($D61&lt;0,((-1)*Input!$G$15),0)</f>
        <v>100</v>
      </c>
      <c r="I61" s="98" t="n">
        <f aca="false">IF(OR($B61&lt;Input!$C$25,$B61&lt;Input!$G$25),(($I60+$G61+$H61)*(1+Input!$G$8/(100*12))),0)</f>
        <v>75175.8140637109</v>
      </c>
      <c r="J61" s="98" t="n">
        <f aca="false">IF(OR($B61&lt;Input!$C$25,$B61&lt;Input!$G$25),(Input!$G$18*((1+Input!$G$14/100)^DATEDIF(Input!$C$7,$B61,"Y"))),0)</f>
        <v>-281.3772025</v>
      </c>
      <c r="L61" s="98" t="n">
        <f aca="false">IF(OR($B61&lt;Input!$C$25,$B61&lt;Input!$G$25),($E61+$J61),0)</f>
        <v>-1287.48512317112</v>
      </c>
    </row>
    <row r="62" customFormat="false" ht="12.75" hidden="false" customHeight="true" outlineLevel="0" collapsed="false">
      <c r="A62" s="86" t="n">
        <v>58</v>
      </c>
      <c r="B62" s="90" t="n">
        <f aca="false">EOMONTH(Input!$C$7,A62)</f>
        <v>44681</v>
      </c>
      <c r="C62" s="90"/>
      <c r="D62" s="98" t="n">
        <f aca="false">IF(($D61+$G61+$H61)&lt;=0,($D61+$G61+$H61),0)</f>
        <v>-57088.5584745194</v>
      </c>
      <c r="E62" s="98" t="n">
        <f aca="false">IF($D62&lt;0,Input!$G$17,0)</f>
        <v>-1006.10792067112</v>
      </c>
      <c r="F62" s="98" t="n">
        <f aca="false">($D62*(Input!$G$11/100))/12</f>
        <v>-130.827946504107</v>
      </c>
      <c r="G62" s="98" t="n">
        <f aca="false">(-1)*$E62+$F62</f>
        <v>875.279974167014</v>
      </c>
      <c r="H62" s="98" t="n">
        <f aca="false">IF($D62&lt;0,((-1)*Input!$G$15),0)</f>
        <v>100</v>
      </c>
      <c r="I62" s="98" t="n">
        <f aca="false">IF(OR($B62&lt;Input!$C$25,$B62&lt;Input!$G$25),(($I61+$G62+$H62)*(1+Input!$G$8/(100*12))),0)</f>
        <v>76214.5532829095</v>
      </c>
      <c r="J62" s="98" t="n">
        <f aca="false">IF(OR($B62&lt;Input!$C$25,$B62&lt;Input!$G$25),(Input!$G$18*((1+Input!$G$14/100)^DATEDIF(Input!$C$7,$B62,"Y"))),0)</f>
        <v>-281.3772025</v>
      </c>
      <c r="L62" s="98" t="n">
        <f aca="false">IF(OR($B62&lt;Input!$C$25,$B62&lt;Input!$G$25),($E62+$J62),0)</f>
        <v>-1287.48512317112</v>
      </c>
    </row>
    <row r="63" customFormat="false" ht="12.75" hidden="false" customHeight="true" outlineLevel="0" collapsed="false">
      <c r="A63" s="86" t="n">
        <v>59</v>
      </c>
      <c r="B63" s="90" t="n">
        <f aca="false">EOMONTH(Input!$C$7,A63)</f>
        <v>44712</v>
      </c>
      <c r="C63" s="90"/>
      <c r="D63" s="98" t="n">
        <f aca="false">IF(($D62+$G62+$H62)&lt;=0,($D62+$G62+$H62),0)</f>
        <v>-56113.2785003524</v>
      </c>
      <c r="E63" s="98" t="n">
        <f aca="false">IF($D63&lt;0,Input!$G$17,0)</f>
        <v>-1006.10792067112</v>
      </c>
      <c r="F63" s="98" t="n">
        <f aca="false">($D63*(Input!$G$11/100))/12</f>
        <v>-128.592929896641</v>
      </c>
      <c r="G63" s="98" t="n">
        <f aca="false">(-1)*$E63+$F63</f>
        <v>877.514990774481</v>
      </c>
      <c r="H63" s="98" t="n">
        <f aca="false">IF($D63&lt;0,((-1)*Input!$G$15),0)</f>
        <v>100</v>
      </c>
      <c r="I63" s="98" t="n">
        <f aca="false">IF(OR($B63&lt;Input!$C$25,$B63&lt;Input!$G$25),(($I62+$G63+$H63)*(1+Input!$G$8/(100*12))),0)</f>
        <v>77256.3949972453</v>
      </c>
      <c r="J63" s="98" t="n">
        <f aca="false">IF(OR($B63&lt;Input!$C$25,$B63&lt;Input!$G$25),(Input!$G$18*((1+Input!$G$14/100)^DATEDIF(Input!$C$7,$B63,"Y"))),0)</f>
        <v>-281.3772025</v>
      </c>
      <c r="L63" s="98" t="n">
        <f aca="false">IF(OR($B63&lt;Input!$C$25,$B63&lt;Input!$G$25),($E63+$J63),0)</f>
        <v>-1287.48512317112</v>
      </c>
    </row>
    <row r="64" customFormat="false" ht="12.75" hidden="false" customHeight="true" outlineLevel="0" collapsed="false">
      <c r="A64" s="86" t="n">
        <v>60</v>
      </c>
      <c r="B64" s="90" t="n">
        <f aca="false">EOMONTH(Input!$C$7,A64)</f>
        <v>44742</v>
      </c>
      <c r="C64" s="90"/>
      <c r="D64" s="98" t="n">
        <f aca="false">IF(($D63+$G63+$H63)&lt;=0,($D63+$G63+$H63),0)</f>
        <v>-55135.7635095779</v>
      </c>
      <c r="E64" s="98" t="n">
        <f aca="false">IF($D64&lt;0,Input!$G$17,0)</f>
        <v>-1006.10792067112</v>
      </c>
      <c r="F64" s="98" t="n">
        <f aca="false">($D64*(Input!$G$11/100))/12</f>
        <v>-126.352791376116</v>
      </c>
      <c r="G64" s="98" t="n">
        <f aca="false">(-1)*$E64+$F64</f>
        <v>879.755129295005</v>
      </c>
      <c r="H64" s="98" t="n">
        <f aca="false">IF($D64&lt;0,((-1)*Input!$G$15),0)</f>
        <v>100</v>
      </c>
      <c r="I64" s="98" t="n">
        <f aca="false">IF(OR($B64&lt;Input!$C$25,$B64&lt;Input!$G$25),(($I63+$G64+$H64)*(1+Input!$G$8/(100*12))),0)</f>
        <v>78301.3469183125</v>
      </c>
      <c r="J64" s="98" t="n">
        <f aca="false">IF(OR($B64&lt;Input!$C$25,$B64&lt;Input!$G$25),(Input!$G$18*((1+Input!$G$14/100)^DATEDIF(Input!$C$7,$B64,"Y"))),0)</f>
        <v>-289.818518575</v>
      </c>
      <c r="L64" s="98" t="n">
        <f aca="false">IF(OR($B64&lt;Input!$C$25,$B64&lt;Input!$G$25),($E64+$J64),0)</f>
        <v>-1295.92643924612</v>
      </c>
    </row>
    <row r="65" customFormat="false" ht="12.75" hidden="false" customHeight="true" outlineLevel="0" collapsed="false">
      <c r="A65" s="86" t="n">
        <v>61</v>
      </c>
      <c r="B65" s="90" t="n">
        <f aca="false">EOMONTH(Input!$C$7,A65)</f>
        <v>44773</v>
      </c>
      <c r="C65" s="90"/>
      <c r="D65" s="98" t="n">
        <f aca="false">IF(($D64+$G64+$H64)&lt;=0,($D64+$G64+$H64),0)</f>
        <v>-54156.0083802829</v>
      </c>
      <c r="E65" s="98" t="n">
        <f aca="false">IF($D65&lt;0,Input!$G$17,0)</f>
        <v>-1006.10792067112</v>
      </c>
      <c r="F65" s="98" t="n">
        <f aca="false">($D65*(Input!$G$11/100))/12</f>
        <v>-124.107519204815</v>
      </c>
      <c r="G65" s="98" t="n">
        <f aca="false">(-1)*$E65+$F65</f>
        <v>882.000401466306</v>
      </c>
      <c r="H65" s="98" t="n">
        <f aca="false">IF($D65&lt;0,((-1)*Input!$G$15),0)</f>
        <v>100</v>
      </c>
      <c r="I65" s="98" t="n">
        <f aca="false">IF(OR($B65&lt;Input!$C$25,$B65&lt;Input!$G$25),(($I64+$G65+$H65)*(1+Input!$G$8/(100*12))),0)</f>
        <v>79349.4167758786</v>
      </c>
      <c r="J65" s="98" t="n">
        <f aca="false">IF(OR($B65&lt;Input!$C$25,$B65&lt;Input!$G$25),(Input!$G$18*((1+Input!$G$14/100)^DATEDIF(Input!$C$7,$B65,"Y"))),0)</f>
        <v>-289.818518575</v>
      </c>
      <c r="L65" s="98" t="n">
        <f aca="false">IF(OR($B65&lt;Input!$C$25,$B65&lt;Input!$G$25),($E65+$J65),0)</f>
        <v>-1295.92643924612</v>
      </c>
    </row>
    <row r="66" customFormat="false" ht="12.75" hidden="false" customHeight="true" outlineLevel="0" collapsed="false">
      <c r="A66" s="86" t="n">
        <v>62</v>
      </c>
      <c r="B66" s="90" t="n">
        <f aca="false">EOMONTH(Input!$C$7,A66)</f>
        <v>44804</v>
      </c>
      <c r="C66" s="90"/>
      <c r="D66" s="98" t="n">
        <f aca="false">IF(($D65+$G65+$H65)&lt;=0,($D65+$G65+$H65),0)</f>
        <v>-53174.0079788166</v>
      </c>
      <c r="E66" s="98" t="n">
        <f aca="false">IF($D66&lt;0,Input!$G$17,0)</f>
        <v>-1006.10792067112</v>
      </c>
      <c r="F66" s="98" t="n">
        <f aca="false">($D66*(Input!$G$11/100))/12</f>
        <v>-121.857101618121</v>
      </c>
      <c r="G66" s="98" t="n">
        <f aca="false">(-1)*$E66+$F66</f>
        <v>884.250819053</v>
      </c>
      <c r="H66" s="98" t="n">
        <f aca="false">IF($D66&lt;0,((-1)*Input!$G$15),0)</f>
        <v>100</v>
      </c>
      <c r="I66" s="98" t="n">
        <f aca="false">IF(OR($B66&lt;Input!$C$25,$B66&lt;Input!$G$25),(($I65+$G66+$H66)*(1+Input!$G$8/(100*12))),0)</f>
        <v>80400.6123179274</v>
      </c>
      <c r="J66" s="98" t="n">
        <f aca="false">IF(OR($B66&lt;Input!$C$25,$B66&lt;Input!$G$25),(Input!$G$18*((1+Input!$G$14/100)^DATEDIF(Input!$C$7,$B66,"Y"))),0)</f>
        <v>-289.818518575</v>
      </c>
      <c r="L66" s="98" t="n">
        <f aca="false">IF(OR($B66&lt;Input!$C$25,$B66&lt;Input!$G$25),($E66+$J66),0)</f>
        <v>-1295.92643924612</v>
      </c>
    </row>
    <row r="67" customFormat="false" ht="12.75" hidden="false" customHeight="true" outlineLevel="0" collapsed="false">
      <c r="A67" s="86" t="n">
        <v>63</v>
      </c>
      <c r="B67" s="90" t="n">
        <f aca="false">EOMONTH(Input!$C$7,A67)</f>
        <v>44834</v>
      </c>
      <c r="C67" s="90"/>
      <c r="D67" s="98" t="n">
        <f aca="false">IF(($D66+$G66+$H66)&lt;=0,($D66+$G66+$H66),0)</f>
        <v>-52189.7571597636</v>
      </c>
      <c r="E67" s="98" t="n">
        <f aca="false">IF($D67&lt;0,Input!$G$17,0)</f>
        <v>-1006.10792067112</v>
      </c>
      <c r="F67" s="98" t="n">
        <f aca="false">($D67*(Input!$G$11/100))/12</f>
        <v>-119.601526824458</v>
      </c>
      <c r="G67" s="98" t="n">
        <f aca="false">(-1)*$E67+$F67</f>
        <v>886.506393846663</v>
      </c>
      <c r="H67" s="98" t="n">
        <f aca="false">IF($D67&lt;0,((-1)*Input!$G$15),0)</f>
        <v>100</v>
      </c>
      <c r="I67" s="98" t="n">
        <f aca="false">IF(OR($B67&lt;Input!$C$25,$B67&lt;Input!$G$25),(($I66+$G67+$H67)*(1+Input!$G$8/(100*12))),0)</f>
        <v>81454.9413107005</v>
      </c>
      <c r="J67" s="98" t="n">
        <f aca="false">IF(OR($B67&lt;Input!$C$25,$B67&lt;Input!$G$25),(Input!$G$18*((1+Input!$G$14/100)^DATEDIF(Input!$C$7,$B67,"Y"))),0)</f>
        <v>-289.818518575</v>
      </c>
      <c r="L67" s="98" t="n">
        <f aca="false">IF(OR($B67&lt;Input!$C$25,$B67&lt;Input!$G$25),($E67+$J67),0)</f>
        <v>-1295.92643924612</v>
      </c>
    </row>
    <row r="68" customFormat="false" ht="12.75" hidden="false" customHeight="true" outlineLevel="0" collapsed="false">
      <c r="A68" s="86" t="n">
        <v>64</v>
      </c>
      <c r="B68" s="90" t="n">
        <f aca="false">EOMONTH(Input!$C$7,A68)</f>
        <v>44865</v>
      </c>
      <c r="C68" s="90"/>
      <c r="D68" s="98" t="n">
        <f aca="false">IF(($D67+$G67+$H67)&lt;=0,($D67+$G67+$H67),0)</f>
        <v>-51203.2507659169</v>
      </c>
      <c r="E68" s="98" t="n">
        <f aca="false">IF($D68&lt;0,Input!$G$17,0)</f>
        <v>-1006.10792067112</v>
      </c>
      <c r="F68" s="98" t="n">
        <f aca="false">($D68*(Input!$G$11/100))/12</f>
        <v>-117.340783005226</v>
      </c>
      <c r="G68" s="98" t="n">
        <f aca="false">(-1)*$E68+$F68</f>
        <v>888.767137665895</v>
      </c>
      <c r="H68" s="98" t="n">
        <f aca="false">IF($D68&lt;0,((-1)*Input!$G$15),0)</f>
        <v>100</v>
      </c>
      <c r="I68" s="98" t="n">
        <f aca="false">IF(OR($B68&lt;Input!$C$25,$B68&lt;Input!$G$25),(($I67+$G68+$H68)*(1+Input!$G$8/(100*12))),0)</f>
        <v>82512.41153874</v>
      </c>
      <c r="J68" s="98" t="n">
        <f aca="false">IF(OR($B68&lt;Input!$C$25,$B68&lt;Input!$G$25),(Input!$G$18*((1+Input!$G$14/100)^DATEDIF(Input!$C$7,$B68,"Y"))),0)</f>
        <v>-289.818518575</v>
      </c>
      <c r="L68" s="98" t="n">
        <f aca="false">IF(OR($B68&lt;Input!$C$25,$B68&lt;Input!$G$25),($E68+$J68),0)</f>
        <v>-1295.92643924612</v>
      </c>
    </row>
    <row r="69" customFormat="false" ht="12.75" hidden="false" customHeight="true" outlineLevel="0" collapsed="false">
      <c r="A69" s="86" t="n">
        <v>65</v>
      </c>
      <c r="B69" s="90" t="n">
        <f aca="false">EOMONTH(Input!$C$7,A69)</f>
        <v>44895</v>
      </c>
      <c r="C69" s="90"/>
      <c r="D69" s="98" t="n">
        <f aca="false">IF(($D68+$G68+$H68)&lt;=0,($D68+$G68+$H68),0)</f>
        <v>-50214.483628251</v>
      </c>
      <c r="E69" s="98" t="n">
        <f aca="false">IF($D69&lt;0,Input!$G$17,0)</f>
        <v>-1006.10792067112</v>
      </c>
      <c r="F69" s="98" t="n">
        <f aca="false">($D69*(Input!$G$11/100))/12</f>
        <v>-115.074858314742</v>
      </c>
      <c r="G69" s="98" t="n">
        <f aca="false">(-1)*$E69+$F69</f>
        <v>891.03306235638</v>
      </c>
      <c r="H69" s="98" t="n">
        <f aca="false">IF($D69&lt;0,((-1)*Input!$G$15),0)</f>
        <v>100</v>
      </c>
      <c r="I69" s="98" t="n">
        <f aca="false">IF(OR($B69&lt;Input!$C$25,$B69&lt;Input!$G$25),(($I68+$G69+$H69)*(1+Input!$G$8/(100*12))),0)</f>
        <v>83573.0308049306</v>
      </c>
      <c r="J69" s="98" t="n">
        <f aca="false">IF(OR($B69&lt;Input!$C$25,$B69&lt;Input!$G$25),(Input!$G$18*((1+Input!$G$14/100)^DATEDIF(Input!$C$7,$B69,"Y"))),0)</f>
        <v>-289.818518575</v>
      </c>
      <c r="L69" s="98" t="n">
        <f aca="false">IF(OR($B69&lt;Input!$C$25,$B69&lt;Input!$G$25),($E69+$J69),0)</f>
        <v>-1295.92643924612</v>
      </c>
    </row>
    <row r="70" customFormat="false" ht="12.75" hidden="false" customHeight="true" outlineLevel="0" collapsed="false">
      <c r="A70" s="86" t="n">
        <v>66</v>
      </c>
      <c r="B70" s="90" t="n">
        <f aca="false">EOMONTH(Input!$C$7,A70)</f>
        <v>44926</v>
      </c>
      <c r="C70" s="90"/>
      <c r="D70" s="98" t="n">
        <f aca="false">IF(($D69+$G69+$H69)&lt;=0,($D69+$G69+$H69),0)</f>
        <v>-49223.4505658946</v>
      </c>
      <c r="E70" s="98" t="n">
        <f aca="false">IF($D70&lt;0,Input!$G$17,0)</f>
        <v>-1006.10792067112</v>
      </c>
      <c r="F70" s="98" t="n">
        <f aca="false">($D70*(Input!$G$11/100))/12</f>
        <v>-112.803740880175</v>
      </c>
      <c r="G70" s="98" t="n">
        <f aca="false">(-1)*$E70+$F70</f>
        <v>893.304179790946</v>
      </c>
      <c r="H70" s="98" t="n">
        <f aca="false">IF($D70&lt;0,((-1)*Input!$G$15),0)</f>
        <v>100</v>
      </c>
      <c r="I70" s="98" t="n">
        <f aca="false">IF(OR($B70&lt;Input!$C$25,$B70&lt;Input!$G$25),(($I69+$G70+$H70)*(1+Input!$G$8/(100*12))),0)</f>
        <v>84636.8069305422</v>
      </c>
      <c r="J70" s="98" t="n">
        <f aca="false">IF(OR($B70&lt;Input!$C$25,$B70&lt;Input!$G$25),(Input!$G$18*((1+Input!$G$14/100)^DATEDIF(Input!$C$7,$B70,"Y"))),0)</f>
        <v>-289.818518575</v>
      </c>
      <c r="L70" s="98" t="n">
        <f aca="false">IF(OR($B70&lt;Input!$C$25,$B70&lt;Input!$G$25),($E70+$J70),0)</f>
        <v>-1295.92643924612</v>
      </c>
    </row>
    <row r="71" customFormat="false" ht="12.75" hidden="false" customHeight="true" outlineLevel="0" collapsed="false">
      <c r="A71" s="86" t="n">
        <v>67</v>
      </c>
      <c r="B71" s="90" t="n">
        <f aca="false">EOMONTH(Input!$C$7,A71)</f>
        <v>44957</v>
      </c>
      <c r="C71" s="90"/>
      <c r="D71" s="98" t="n">
        <f aca="false">IF(($D70+$G70+$H70)&lt;=0,($D70+$G70+$H70),0)</f>
        <v>-48230.1463861037</v>
      </c>
      <c r="E71" s="98" t="n">
        <f aca="false">IF($D71&lt;0,Input!$G$17,0)</f>
        <v>-1006.10792067112</v>
      </c>
      <c r="F71" s="98" t="n">
        <f aca="false">($D71*(Input!$G$11/100))/12</f>
        <v>-110.527418801488</v>
      </c>
      <c r="G71" s="98" t="n">
        <f aca="false">(-1)*$E71+$F71</f>
        <v>895.580501869634</v>
      </c>
      <c r="H71" s="98" t="n">
        <f aca="false">IF($D71&lt;0,((-1)*Input!$G$15),0)</f>
        <v>100</v>
      </c>
      <c r="I71" s="98" t="n">
        <f aca="false">IF(OR($B71&lt;Input!$C$25,$B71&lt;Input!$G$25),(($I70+$G71+$H71)*(1+Input!$G$8/(100*12))),0)</f>
        <v>85703.7477552721</v>
      </c>
      <c r="J71" s="98" t="n">
        <f aca="false">IF(OR($B71&lt;Input!$C$25,$B71&lt;Input!$G$25),(Input!$G$18*((1+Input!$G$14/100)^DATEDIF(Input!$C$7,$B71,"Y"))),0)</f>
        <v>-289.818518575</v>
      </c>
      <c r="L71" s="98" t="n">
        <f aca="false">IF(OR($B71&lt;Input!$C$25,$B71&lt;Input!$G$25),($E71+$J71),0)</f>
        <v>-1295.92643924612</v>
      </c>
    </row>
    <row r="72" customFormat="false" ht="12.75" hidden="false" customHeight="true" outlineLevel="0" collapsed="false">
      <c r="A72" s="86" t="n">
        <v>68</v>
      </c>
      <c r="B72" s="90" t="n">
        <f aca="false">EOMONTH(Input!$C$7,A72)</f>
        <v>44985</v>
      </c>
      <c r="C72" s="90"/>
      <c r="D72" s="98" t="n">
        <f aca="false">IF(($D71+$G71+$H71)&lt;=0,($D71+$G71+$H71),0)</f>
        <v>-47234.5658842341</v>
      </c>
      <c r="E72" s="98" t="n">
        <f aca="false">IF($D72&lt;0,Input!$G$17,0)</f>
        <v>-1006.10792067112</v>
      </c>
      <c r="F72" s="98" t="n">
        <f aca="false">($D72*(Input!$G$11/100))/12</f>
        <v>-108.24588015137</v>
      </c>
      <c r="G72" s="98" t="n">
        <f aca="false">(-1)*$E72+$F72</f>
        <v>897.862040519752</v>
      </c>
      <c r="H72" s="98" t="n">
        <f aca="false">IF($D72&lt;0,((-1)*Input!$G$15),0)</f>
        <v>100</v>
      </c>
      <c r="I72" s="98" t="n">
        <f aca="false">IF(OR($B72&lt;Input!$C$25,$B72&lt;Input!$G$25),(($I71+$G72+$H72)*(1+Input!$G$8/(100*12))),0)</f>
        <v>86773.8611372884</v>
      </c>
      <c r="J72" s="98" t="n">
        <f aca="false">IF(OR($B72&lt;Input!$C$25,$B72&lt;Input!$G$25),(Input!$G$18*((1+Input!$G$14/100)^DATEDIF(Input!$C$7,$B72,"Y"))),0)</f>
        <v>-289.818518575</v>
      </c>
      <c r="L72" s="98" t="n">
        <f aca="false">IF(OR($B72&lt;Input!$C$25,$B72&lt;Input!$G$25),($E72+$J72),0)</f>
        <v>-1295.92643924612</v>
      </c>
    </row>
    <row r="73" customFormat="false" ht="12.75" hidden="false" customHeight="true" outlineLevel="0" collapsed="false">
      <c r="A73" s="86" t="n">
        <v>69</v>
      </c>
      <c r="B73" s="90" t="n">
        <f aca="false">EOMONTH(Input!$C$7,A73)</f>
        <v>45016</v>
      </c>
      <c r="C73" s="90"/>
      <c r="D73" s="98" t="n">
        <f aca="false">IF(($D72+$G72+$H72)&lt;=0,($D72+$G72+$H72),0)</f>
        <v>-46236.7038437143</v>
      </c>
      <c r="E73" s="98" t="n">
        <f aca="false">IF($D73&lt;0,Input!$G$17,0)</f>
        <v>-1006.10792067112</v>
      </c>
      <c r="F73" s="98" t="n">
        <f aca="false">($D73*(Input!$G$11/100))/12</f>
        <v>-105.959112975179</v>
      </c>
      <c r="G73" s="98" t="n">
        <f aca="false">(-1)*$E73+$F73</f>
        <v>900.148807695943</v>
      </c>
      <c r="H73" s="98" t="n">
        <f aca="false">IF($D73&lt;0,((-1)*Input!$G$15),0)</f>
        <v>100</v>
      </c>
      <c r="I73" s="98" t="n">
        <f aca="false">IF(OR($B73&lt;Input!$C$25,$B73&lt;Input!$G$25),(($I72+$G73+$H73)*(1+Input!$G$8/(100*12))),0)</f>
        <v>87847.1549532718</v>
      </c>
      <c r="J73" s="98" t="n">
        <f aca="false">IF(OR($B73&lt;Input!$C$25,$B73&lt;Input!$G$25),(Input!$G$18*((1+Input!$G$14/100)^DATEDIF(Input!$C$7,$B73,"Y"))),0)</f>
        <v>-289.818518575</v>
      </c>
      <c r="L73" s="98" t="n">
        <f aca="false">IF(OR($B73&lt;Input!$C$25,$B73&lt;Input!$G$25),($E73+$J73),0)</f>
        <v>-1295.92643924612</v>
      </c>
    </row>
    <row r="74" customFormat="false" ht="12.75" hidden="false" customHeight="true" outlineLevel="0" collapsed="false">
      <c r="A74" s="86" t="n">
        <v>70</v>
      </c>
      <c r="B74" s="90" t="n">
        <f aca="false">EOMONTH(Input!$C$7,A74)</f>
        <v>45046</v>
      </c>
      <c r="C74" s="90"/>
      <c r="D74" s="98" t="n">
        <f aca="false">IF(($D73+$G73+$H73)&lt;=0,($D73+$G73+$H73),0)</f>
        <v>-45236.5550360184</v>
      </c>
      <c r="E74" s="98" t="n">
        <f aca="false">IF($D74&lt;0,Input!$G$17,0)</f>
        <v>-1006.10792067112</v>
      </c>
      <c r="F74" s="98" t="n">
        <f aca="false">($D74*(Input!$G$11/100))/12</f>
        <v>-103.667105290875</v>
      </c>
      <c r="G74" s="98" t="n">
        <f aca="false">(-1)*$E74+$F74</f>
        <v>902.440815380246</v>
      </c>
      <c r="H74" s="98" t="n">
        <f aca="false">IF($D74&lt;0,((-1)*Input!$G$15),0)</f>
        <v>100</v>
      </c>
      <c r="I74" s="98" t="n">
        <f aca="false">IF(OR($B74&lt;Input!$C$25,$B74&lt;Input!$G$25),(($I73+$G74+$H74)*(1+Input!$G$8/(100*12))),0)</f>
        <v>88923.6370984593</v>
      </c>
      <c r="J74" s="98" t="n">
        <f aca="false">IF(OR($B74&lt;Input!$C$25,$B74&lt;Input!$G$25),(Input!$G$18*((1+Input!$G$14/100)^DATEDIF(Input!$C$7,$B74,"Y"))),0)</f>
        <v>-289.818518575</v>
      </c>
      <c r="L74" s="98" t="n">
        <f aca="false">IF(OR($B74&lt;Input!$C$25,$B74&lt;Input!$G$25),($E74+$J74),0)</f>
        <v>-1295.92643924612</v>
      </c>
    </row>
    <row r="75" customFormat="false" ht="12.75" hidden="false" customHeight="true" outlineLevel="0" collapsed="false">
      <c r="A75" s="86" t="n">
        <v>71</v>
      </c>
      <c r="B75" s="90" t="n">
        <f aca="false">EOMONTH(Input!$C$7,A75)</f>
        <v>45077</v>
      </c>
      <c r="C75" s="90"/>
      <c r="D75" s="98" t="n">
        <f aca="false">IF(($D74+$G74+$H74)&lt;=0,($D74+$G74+$H74),0)</f>
        <v>-44234.1142206381</v>
      </c>
      <c r="E75" s="98" t="n">
        <f aca="false">IF($D75&lt;0,Input!$G$17,0)</f>
        <v>-1006.10792067112</v>
      </c>
      <c r="F75" s="98" t="n">
        <f aca="false">($D75*(Input!$G$11/100))/12</f>
        <v>-101.369845088962</v>
      </c>
      <c r="G75" s="98" t="n">
        <f aca="false">(-1)*$E75+$F75</f>
        <v>904.738075582159</v>
      </c>
      <c r="H75" s="98" t="n">
        <f aca="false">IF($D75&lt;0,((-1)*Input!$G$15),0)</f>
        <v>100</v>
      </c>
      <c r="I75" s="98" t="n">
        <f aca="false">IF(OR($B75&lt;Input!$C$25,$B75&lt;Input!$G$25),(($I74+$G75+$H75)*(1+Input!$G$8/(100*12))),0)</f>
        <v>90003.3154866865</v>
      </c>
      <c r="J75" s="98" t="n">
        <f aca="false">IF(OR($B75&lt;Input!$C$25,$B75&lt;Input!$G$25),(Input!$G$18*((1+Input!$G$14/100)^DATEDIF(Input!$C$7,$B75,"Y"))),0)</f>
        <v>-289.818518575</v>
      </c>
      <c r="L75" s="98" t="n">
        <f aca="false">IF(OR($B75&lt;Input!$C$25,$B75&lt;Input!$G$25),($E75+$J75),0)</f>
        <v>-1295.92643924612</v>
      </c>
    </row>
    <row r="76" customFormat="false" ht="12.75" hidden="false" customHeight="true" outlineLevel="0" collapsed="false">
      <c r="A76" s="86" t="n">
        <v>72</v>
      </c>
      <c r="B76" s="90" t="n">
        <f aca="false">EOMONTH(Input!$C$7,A76)</f>
        <v>45107</v>
      </c>
      <c r="C76" s="90"/>
      <c r="D76" s="98" t="n">
        <f aca="false">IF(($D75+$G75+$H75)&lt;=0,($D75+$G75+$H75),0)</f>
        <v>-43229.376145056</v>
      </c>
      <c r="E76" s="98" t="n">
        <f aca="false">IF($D76&lt;0,Input!$G$17,0)</f>
        <v>-1006.10792067112</v>
      </c>
      <c r="F76" s="98" t="n">
        <f aca="false">($D76*(Input!$G$11/100))/12</f>
        <v>-99.0673203324199</v>
      </c>
      <c r="G76" s="98" t="n">
        <f aca="false">(-1)*$E76+$F76</f>
        <v>907.040600338702</v>
      </c>
      <c r="H76" s="98" t="n">
        <f aca="false">IF($D76&lt;0,((-1)*Input!$G$15),0)</f>
        <v>100</v>
      </c>
      <c r="I76" s="98" t="n">
        <f aca="false">IF(OR($B76&lt;Input!$C$25,$B76&lt;Input!$G$25),(($I75+$G76+$H76)*(1+Input!$G$8/(100*12))),0)</f>
        <v>91086.198050431</v>
      </c>
      <c r="J76" s="98" t="n">
        <f aca="false">IF(OR($B76&lt;Input!$C$25,$B76&lt;Input!$G$25),(Input!$G$18*((1+Input!$G$14/100)^DATEDIF(Input!$C$7,$B76,"Y"))),0)</f>
        <v>-298.51307413225</v>
      </c>
      <c r="L76" s="98" t="n">
        <f aca="false">IF(OR($B76&lt;Input!$C$25,$B76&lt;Input!$G$25),($E76+$J76),0)</f>
        <v>-1304.62099480337</v>
      </c>
    </row>
    <row r="77" customFormat="false" ht="12.75" hidden="false" customHeight="true" outlineLevel="0" collapsed="false">
      <c r="A77" s="86" t="n">
        <v>73</v>
      </c>
      <c r="B77" s="90" t="n">
        <f aca="false">EOMONTH(Input!$C$7,A77)</f>
        <v>45138</v>
      </c>
      <c r="C77" s="90"/>
      <c r="D77" s="98" t="n">
        <f aca="false">IF(($D76+$G76+$H76)&lt;=0,($D76+$G76+$H76),0)</f>
        <v>-42222.3355447173</v>
      </c>
      <c r="E77" s="98" t="n">
        <f aca="false">IF($D77&lt;0,Input!$G$17,0)</f>
        <v>-1006.10792067112</v>
      </c>
      <c r="F77" s="98" t="n">
        <f aca="false">($D77*(Input!$G$11/100))/12</f>
        <v>-96.7595189566437</v>
      </c>
      <c r="G77" s="98" t="n">
        <f aca="false">(-1)*$E77+$F77</f>
        <v>909.348401714478</v>
      </c>
      <c r="H77" s="98" t="n">
        <f aca="false">IF($D77&lt;0,((-1)*Input!$G$15),0)</f>
        <v>100</v>
      </c>
      <c r="I77" s="98" t="n">
        <f aca="false">IF(OR($B77&lt;Input!$C$25,$B77&lt;Input!$G$25),(($I76+$G77+$H77)*(1+Input!$G$8/(100*12))),0)</f>
        <v>92172.2927408556</v>
      </c>
      <c r="J77" s="98" t="n">
        <f aca="false">IF(OR($B77&lt;Input!$C$25,$B77&lt;Input!$G$25),(Input!$G$18*((1+Input!$G$14/100)^DATEDIF(Input!$C$7,$B77,"Y"))),0)</f>
        <v>-298.51307413225</v>
      </c>
      <c r="L77" s="98" t="n">
        <f aca="false">IF(OR($B77&lt;Input!$C$25,$B77&lt;Input!$G$25),($E77+$J77),0)</f>
        <v>-1304.62099480337</v>
      </c>
    </row>
    <row r="78" customFormat="false" ht="12.75" hidden="false" customHeight="true" outlineLevel="0" collapsed="false">
      <c r="A78" s="86" t="n">
        <v>74</v>
      </c>
      <c r="B78" s="90" t="n">
        <f aca="false">EOMONTH(Input!$C$7,A78)</f>
        <v>45169</v>
      </c>
      <c r="C78" s="90"/>
      <c r="D78" s="98" t="n">
        <f aca="false">IF(($D77+$G77+$H77)&lt;=0,($D77+$G77+$H77),0)</f>
        <v>-41212.9871430028</v>
      </c>
      <c r="E78" s="98" t="n">
        <f aca="false">IF($D78&lt;0,Input!$G$17,0)</f>
        <v>-1006.10792067112</v>
      </c>
      <c r="F78" s="98" t="n">
        <f aca="false">($D78*(Input!$G$11/100))/12</f>
        <v>-94.4464288693814</v>
      </c>
      <c r="G78" s="98" t="n">
        <f aca="false">(-1)*$E78+$F78</f>
        <v>911.66149180174</v>
      </c>
      <c r="H78" s="98" t="n">
        <f aca="false">IF($D78&lt;0,((-1)*Input!$G$15),0)</f>
        <v>100</v>
      </c>
      <c r="I78" s="98" t="n">
        <f aca="false">IF(OR($B78&lt;Input!$C$25,$B78&lt;Input!$G$25),(($I77+$G78+$H78)*(1+Input!$G$8/(100*12))),0)</f>
        <v>93261.6075278512</v>
      </c>
      <c r="J78" s="98" t="n">
        <f aca="false">IF(OR($B78&lt;Input!$C$25,$B78&lt;Input!$G$25),(Input!$G$18*((1+Input!$G$14/100)^DATEDIF(Input!$C$7,$B78,"Y"))),0)</f>
        <v>-298.51307413225</v>
      </c>
      <c r="L78" s="98" t="n">
        <f aca="false">IF(OR($B78&lt;Input!$C$25,$B78&lt;Input!$G$25),($E78+$J78),0)</f>
        <v>-1304.62099480337</v>
      </c>
    </row>
    <row r="79" customFormat="false" ht="12.75" hidden="false" customHeight="true" outlineLevel="0" collapsed="false">
      <c r="A79" s="86" t="n">
        <v>75</v>
      </c>
      <c r="B79" s="90" t="n">
        <f aca="false">EOMONTH(Input!$C$7,A79)</f>
        <v>45199</v>
      </c>
      <c r="C79" s="90"/>
      <c r="D79" s="98" t="n">
        <f aca="false">IF(($D78+$G78+$H78)&lt;=0,($D78+$G78+$H78),0)</f>
        <v>-40201.325651201</v>
      </c>
      <c r="E79" s="98" t="n">
        <f aca="false">IF($D79&lt;0,Input!$G$17,0)</f>
        <v>-1006.10792067112</v>
      </c>
      <c r="F79" s="98" t="n">
        <f aca="false">($D79*(Input!$G$11/100))/12</f>
        <v>-92.1280379506691</v>
      </c>
      <c r="G79" s="98" t="n">
        <f aca="false">(-1)*$E79+$F79</f>
        <v>913.979882720452</v>
      </c>
      <c r="H79" s="98" t="n">
        <f aca="false">IF($D79&lt;0,((-1)*Input!$G$15),0)</f>
        <v>100</v>
      </c>
      <c r="I79" s="98" t="n">
        <f aca="false">IF(OR($B79&lt;Input!$C$25,$B79&lt;Input!$G$25),(($I78+$G79+$H79)*(1+Input!$G$8/(100*12))),0)</f>
        <v>94354.1504000805</v>
      </c>
      <c r="J79" s="98" t="n">
        <f aca="false">IF(OR($B79&lt;Input!$C$25,$B79&lt;Input!$G$25),(Input!$G$18*((1+Input!$G$14/100)^DATEDIF(Input!$C$7,$B79,"Y"))),0)</f>
        <v>-298.51307413225</v>
      </c>
      <c r="L79" s="98" t="n">
        <f aca="false">IF(OR($B79&lt;Input!$C$25,$B79&lt;Input!$G$25),($E79+$J79),0)</f>
        <v>-1304.62099480337</v>
      </c>
    </row>
    <row r="80" customFormat="false" ht="12.75" hidden="false" customHeight="true" outlineLevel="0" collapsed="false">
      <c r="A80" s="86" t="n">
        <v>76</v>
      </c>
      <c r="B80" s="90" t="n">
        <f aca="false">EOMONTH(Input!$C$7,A80)</f>
        <v>45230</v>
      </c>
      <c r="C80" s="90"/>
      <c r="D80" s="98" t="n">
        <f aca="false">IF(($D79+$G79+$H79)&lt;=0,($D79+$G79+$H79),0)</f>
        <v>-39187.3457684806</v>
      </c>
      <c r="E80" s="98" t="n">
        <f aca="false">IF($D80&lt;0,Input!$G$17,0)</f>
        <v>-1006.10792067112</v>
      </c>
      <c r="F80" s="98" t="n">
        <f aca="false">($D80*(Input!$G$11/100))/12</f>
        <v>-89.804334052768</v>
      </c>
      <c r="G80" s="98" t="n">
        <f aca="false">(-1)*$E80+$F80</f>
        <v>916.303586618353</v>
      </c>
      <c r="H80" s="98" t="n">
        <f aca="false">IF($D80&lt;0,((-1)*Input!$G$15),0)</f>
        <v>100</v>
      </c>
      <c r="I80" s="98" t="n">
        <f aca="false">IF(OR($B80&lt;Input!$C$25,$B80&lt;Input!$G$25),(($I79+$G80+$H80)*(1+Input!$G$8/(100*12))),0)</f>
        <v>95449.9293650211</v>
      </c>
      <c r="J80" s="98" t="n">
        <f aca="false">IF(OR($B80&lt;Input!$C$25,$B80&lt;Input!$G$25),(Input!$G$18*((1+Input!$G$14/100)^DATEDIF(Input!$C$7,$B80,"Y"))),0)</f>
        <v>-298.51307413225</v>
      </c>
      <c r="L80" s="98" t="n">
        <f aca="false">IF(OR($B80&lt;Input!$C$25,$B80&lt;Input!$G$25),($E80+$J80),0)</f>
        <v>-1304.62099480337</v>
      </c>
    </row>
    <row r="81" customFormat="false" ht="12.75" hidden="false" customHeight="true" outlineLevel="0" collapsed="false">
      <c r="A81" s="86" t="n">
        <v>77</v>
      </c>
      <c r="B81" s="90" t="n">
        <f aca="false">EOMONTH(Input!$C$7,A81)</f>
        <v>45260</v>
      </c>
      <c r="C81" s="90"/>
      <c r="D81" s="98" t="n">
        <f aca="false">IF(($D80+$G80+$H80)&lt;=0,($D80+$G80+$H80),0)</f>
        <v>-38171.0421818622</v>
      </c>
      <c r="E81" s="98" t="n">
        <f aca="false">IF($D81&lt;0,Input!$G$17,0)</f>
        <v>-1006.10792067112</v>
      </c>
      <c r="F81" s="98" t="n">
        <f aca="false">($D81*(Input!$G$11/100))/12</f>
        <v>-87.475305000101</v>
      </c>
      <c r="G81" s="98" t="n">
        <f aca="false">(-1)*$E81+$F81</f>
        <v>918.63261567102</v>
      </c>
      <c r="H81" s="98" t="n">
        <f aca="false">IF($D81&lt;0,((-1)*Input!$G$15),0)</f>
        <v>100</v>
      </c>
      <c r="I81" s="98" t="n">
        <f aca="false">IF(OR($B81&lt;Input!$C$25,$B81&lt;Input!$G$25),(($I80+$G81+$H81)*(1+Input!$G$8/(100*12))),0)</f>
        <v>96548.9524490093</v>
      </c>
      <c r="J81" s="98" t="n">
        <f aca="false">IF(OR($B81&lt;Input!$C$25,$B81&lt;Input!$G$25),(Input!$G$18*((1+Input!$G$14/100)^DATEDIF(Input!$C$7,$B81,"Y"))),0)</f>
        <v>-298.51307413225</v>
      </c>
      <c r="L81" s="98" t="n">
        <f aca="false">IF(OR($B81&lt;Input!$C$25,$B81&lt;Input!$G$25),($E81+$J81),0)</f>
        <v>-1304.62099480337</v>
      </c>
    </row>
    <row r="82" customFormat="false" ht="12.75" hidden="false" customHeight="true" outlineLevel="0" collapsed="false">
      <c r="A82" s="86" t="n">
        <v>78</v>
      </c>
      <c r="B82" s="90" t="n">
        <f aca="false">EOMONTH(Input!$C$7,A82)</f>
        <v>45291</v>
      </c>
      <c r="C82" s="90"/>
      <c r="D82" s="98" t="n">
        <f aca="false">IF(($D81+$G81+$H81)&lt;=0,($D81+$G81+$H81),0)</f>
        <v>-37152.4095661912</v>
      </c>
      <c r="E82" s="98" t="n">
        <f aca="false">IF($D82&lt;0,Input!$G$17,0)</f>
        <v>-1006.10792067112</v>
      </c>
      <c r="F82" s="98" t="n">
        <f aca="false">($D82*(Input!$G$11/100))/12</f>
        <v>-85.1409385891882</v>
      </c>
      <c r="G82" s="98" t="n">
        <f aca="false">(-1)*$E82+$F82</f>
        <v>920.966982081933</v>
      </c>
      <c r="H82" s="98" t="n">
        <f aca="false">IF($D82&lt;0,((-1)*Input!$G$15),0)</f>
        <v>100</v>
      </c>
      <c r="I82" s="98" t="n">
        <f aca="false">IF(OR($B82&lt;Input!$C$25,$B82&lt;Input!$G$25),(($I81+$G82+$H82)*(1+Input!$G$8/(100*12))),0)</f>
        <v>97651.2276972838</v>
      </c>
      <c r="J82" s="98" t="n">
        <f aca="false">IF(OR($B82&lt;Input!$C$25,$B82&lt;Input!$G$25),(Input!$G$18*((1+Input!$G$14/100)^DATEDIF(Input!$C$7,$B82,"Y"))),0)</f>
        <v>-298.51307413225</v>
      </c>
      <c r="L82" s="98" t="n">
        <f aca="false">IF(OR($B82&lt;Input!$C$25,$B82&lt;Input!$G$25),($E82+$J82),0)</f>
        <v>-1304.62099480337</v>
      </c>
    </row>
    <row r="83" customFormat="false" ht="12.75" hidden="false" customHeight="true" outlineLevel="0" collapsed="false">
      <c r="A83" s="86" t="n">
        <v>79</v>
      </c>
      <c r="B83" s="90" t="n">
        <f aca="false">EOMONTH(Input!$C$7,A83)</f>
        <v>45322</v>
      </c>
      <c r="C83" s="90"/>
      <c r="D83" s="98" t="n">
        <f aca="false">IF(($D82+$G82+$H82)&lt;=0,($D82+$G82+$H82),0)</f>
        <v>-36131.4425841093</v>
      </c>
      <c r="E83" s="98" t="n">
        <f aca="false">IF($D83&lt;0,Input!$G$17,0)</f>
        <v>-1006.10792067112</v>
      </c>
      <c r="F83" s="98" t="n">
        <f aca="false">($D83*(Input!$G$11/100))/12</f>
        <v>-82.8012225885838</v>
      </c>
      <c r="G83" s="98" t="n">
        <f aca="false">(-1)*$E83+$F83</f>
        <v>923.306698082538</v>
      </c>
      <c r="H83" s="98" t="n">
        <f aca="false">IF($D83&lt;0,((-1)*Input!$G$15),0)</f>
        <v>100</v>
      </c>
      <c r="I83" s="98" t="n">
        <f aca="false">IF(OR($B83&lt;Input!$C$25,$B83&lt;Input!$G$25),(($I82+$G83+$H83)*(1+Input!$G$8/(100*12))),0)</f>
        <v>98756.7631740292</v>
      </c>
      <c r="J83" s="98" t="n">
        <f aca="false">IF(OR($B83&lt;Input!$C$25,$B83&lt;Input!$G$25),(Input!$G$18*((1+Input!$G$14/100)^DATEDIF(Input!$C$7,$B83,"Y"))),0)</f>
        <v>-298.51307413225</v>
      </c>
      <c r="L83" s="98" t="n">
        <f aca="false">IF(OR($B83&lt;Input!$C$25,$B83&lt;Input!$G$25),($E83+$J83),0)</f>
        <v>-1304.62099480337</v>
      </c>
    </row>
    <row r="84" customFormat="false" ht="12.75" hidden="false" customHeight="true" outlineLevel="0" collapsed="false">
      <c r="A84" s="86" t="n">
        <v>80</v>
      </c>
      <c r="B84" s="90" t="n">
        <f aca="false">EOMONTH(Input!$C$7,A84)</f>
        <v>45351</v>
      </c>
      <c r="C84" s="90"/>
      <c r="D84" s="98" t="n">
        <f aca="false">IF(($D83+$G83+$H83)&lt;=0,($D83+$G83+$H83),0)</f>
        <v>-35108.1358860267</v>
      </c>
      <c r="E84" s="98" t="n">
        <f aca="false">IF($D84&lt;0,Input!$G$17,0)</f>
        <v>-1006.10792067112</v>
      </c>
      <c r="F84" s="98" t="n">
        <f aca="false">($D84*(Input!$G$11/100))/12</f>
        <v>-80.4561447388113</v>
      </c>
      <c r="G84" s="98" t="n">
        <f aca="false">(-1)*$E84+$F84</f>
        <v>925.65177593231</v>
      </c>
      <c r="H84" s="98" t="n">
        <f aca="false">IF($D84&lt;0,((-1)*Input!$G$15),0)</f>
        <v>100</v>
      </c>
      <c r="I84" s="98" t="n">
        <f aca="false">IF(OR($B84&lt;Input!$C$25,$B84&lt;Input!$G$25),(($I83+$G84+$H84)*(1+Input!$G$8/(100*12))),0)</f>
        <v>99865.5669624198</v>
      </c>
      <c r="J84" s="98" t="n">
        <f aca="false">IF(OR($B84&lt;Input!$C$25,$B84&lt;Input!$G$25),(Input!$G$18*((1+Input!$G$14/100)^DATEDIF(Input!$C$7,$B84,"Y"))),0)</f>
        <v>-298.51307413225</v>
      </c>
      <c r="L84" s="98" t="n">
        <f aca="false">IF(OR($B84&lt;Input!$C$25,$B84&lt;Input!$G$25),($E84+$J84),0)</f>
        <v>-1304.62099480337</v>
      </c>
    </row>
    <row r="85" customFormat="false" ht="12.75" hidden="false" customHeight="true" outlineLevel="0" collapsed="false">
      <c r="A85" s="86" t="n">
        <v>81</v>
      </c>
      <c r="B85" s="90" t="n">
        <f aca="false">EOMONTH(Input!$C$7,A85)</f>
        <v>45382</v>
      </c>
      <c r="C85" s="90"/>
      <c r="D85" s="98" t="n">
        <f aca="false">IF(($D84+$G84+$H84)&lt;=0,($D84+$G84+$H84),0)</f>
        <v>-34082.4841100944</v>
      </c>
      <c r="E85" s="98" t="n">
        <f aca="false">IF($D85&lt;0,Input!$G$17,0)</f>
        <v>-1006.10792067112</v>
      </c>
      <c r="F85" s="98" t="n">
        <f aca="false">($D85*(Input!$G$11/100))/12</f>
        <v>-78.1056927522998</v>
      </c>
      <c r="G85" s="98" t="n">
        <f aca="false">(-1)*$E85+$F85</f>
        <v>928.002227918822</v>
      </c>
      <c r="H85" s="98" t="n">
        <f aca="false">IF($D85&lt;0,((-1)*Input!$G$15),0)</f>
        <v>100</v>
      </c>
      <c r="I85" s="98" t="n">
        <f aca="false">IF(OR($B85&lt;Input!$C$25,$B85&lt;Input!$G$25),(($I84+$G85+$H85)*(1+Input!$G$8/(100*12))),0)</f>
        <v>100977.647164664</v>
      </c>
      <c r="J85" s="98" t="n">
        <f aca="false">IF(OR($B85&lt;Input!$C$25,$B85&lt;Input!$G$25),(Input!$G$18*((1+Input!$G$14/100)^DATEDIF(Input!$C$7,$B85,"Y"))),0)</f>
        <v>-298.51307413225</v>
      </c>
      <c r="L85" s="98" t="n">
        <f aca="false">IF(OR($B85&lt;Input!$C$25,$B85&lt;Input!$G$25),($E85+$J85),0)</f>
        <v>-1304.62099480337</v>
      </c>
    </row>
    <row r="86" customFormat="false" ht="12.75" hidden="false" customHeight="true" outlineLevel="0" collapsed="false">
      <c r="A86" s="86" t="n">
        <v>82</v>
      </c>
      <c r="B86" s="90" t="n">
        <f aca="false">EOMONTH(Input!$C$7,A86)</f>
        <v>45412</v>
      </c>
      <c r="C86" s="90"/>
      <c r="D86" s="98" t="n">
        <f aca="false">IF(($D85+$G85+$H85)&lt;=0,($D85+$G85+$H85),0)</f>
        <v>-33054.4818821756</v>
      </c>
      <c r="E86" s="98" t="n">
        <f aca="false">IF($D86&lt;0,Input!$G$17,0)</f>
        <v>-1006.10792067112</v>
      </c>
      <c r="F86" s="98" t="n">
        <f aca="false">($D86*(Input!$G$11/100))/12</f>
        <v>-75.7498543133191</v>
      </c>
      <c r="G86" s="98" t="n">
        <f aca="false">(-1)*$E86+$F86</f>
        <v>930.358066357802</v>
      </c>
      <c r="H86" s="98" t="n">
        <f aca="false">IF($D86&lt;0,((-1)*Input!$G$15),0)</f>
        <v>100</v>
      </c>
      <c r="I86" s="98" t="n">
        <f aca="false">IF(OR($B86&lt;Input!$C$25,$B86&lt;Input!$G$25),(($I85+$G86+$H86)*(1+Input!$G$8/(100*12))),0)</f>
        <v>102093.011902048</v>
      </c>
      <c r="J86" s="98" t="n">
        <f aca="false">IF(OR($B86&lt;Input!$C$25,$B86&lt;Input!$G$25),(Input!$G$18*((1+Input!$G$14/100)^DATEDIF(Input!$C$7,$B86,"Y"))),0)</f>
        <v>-298.51307413225</v>
      </c>
      <c r="L86" s="98" t="n">
        <f aca="false">IF(OR($B86&lt;Input!$C$25,$B86&lt;Input!$G$25),($E86+$J86),0)</f>
        <v>-1304.62099480337</v>
      </c>
    </row>
    <row r="87" customFormat="false" ht="12.75" hidden="false" customHeight="true" outlineLevel="0" collapsed="false">
      <c r="A87" s="86" t="n">
        <v>83</v>
      </c>
      <c r="B87" s="90" t="n">
        <f aca="false">EOMONTH(Input!$C$7,A87)</f>
        <v>45443</v>
      </c>
      <c r="C87" s="90"/>
      <c r="D87" s="98" t="n">
        <f aca="false">IF(($D86+$G86+$H86)&lt;=0,($D86+$G86+$H86),0)</f>
        <v>-32024.1238158178</v>
      </c>
      <c r="E87" s="98" t="n">
        <f aca="false">IF($D87&lt;0,Input!$G$17,0)</f>
        <v>-1006.10792067112</v>
      </c>
      <c r="F87" s="98" t="n">
        <f aca="false">($D87*(Input!$G$11/100))/12</f>
        <v>-73.3886170779158</v>
      </c>
      <c r="G87" s="98" t="n">
        <f aca="false">(-1)*$E87+$F87</f>
        <v>932.719303593206</v>
      </c>
      <c r="H87" s="98" t="n">
        <f aca="false">IF($D87&lt;0,((-1)*Input!$G$15),0)</f>
        <v>100</v>
      </c>
      <c r="I87" s="98" t="n">
        <f aca="false">IF(OR($B87&lt;Input!$C$25,$B87&lt;Input!$G$25),(($I86+$G87+$H87)*(1+Input!$G$8/(100*12))),0)</f>
        <v>103211.669314979</v>
      </c>
      <c r="J87" s="98" t="n">
        <f aca="false">IF(OR($B87&lt;Input!$C$25,$B87&lt;Input!$G$25),(Input!$G$18*((1+Input!$G$14/100)^DATEDIF(Input!$C$7,$B87,"Y"))),0)</f>
        <v>-298.51307413225</v>
      </c>
      <c r="L87" s="98" t="n">
        <f aca="false">IF(OR($B87&lt;Input!$C$25,$B87&lt;Input!$G$25),($E87+$J87),0)</f>
        <v>-1304.62099480337</v>
      </c>
    </row>
    <row r="88" customFormat="false" ht="12.75" hidden="false" customHeight="true" outlineLevel="0" collapsed="false">
      <c r="A88" s="86" t="n">
        <v>84</v>
      </c>
      <c r="B88" s="90" t="n">
        <f aca="false">EOMONTH(Input!$C$7,A88)</f>
        <v>45473</v>
      </c>
      <c r="C88" s="90"/>
      <c r="D88" s="98" t="n">
        <f aca="false">IF(($D87+$G87+$H87)&lt;=0,($D87+$G87+$H87),0)</f>
        <v>-30991.4045122246</v>
      </c>
      <c r="E88" s="98" t="n">
        <f aca="false">IF($D88&lt;0,Input!$G$17,0)</f>
        <v>-1006.10792067112</v>
      </c>
      <c r="F88" s="98" t="n">
        <f aca="false">($D88*(Input!$G$11/100))/12</f>
        <v>-71.0219686738481</v>
      </c>
      <c r="G88" s="98" t="n">
        <f aca="false">(-1)*$E88+$F88</f>
        <v>935.085951997273</v>
      </c>
      <c r="H88" s="98" t="n">
        <f aca="false">IF($D88&lt;0,((-1)*Input!$G$15),0)</f>
        <v>100</v>
      </c>
      <c r="I88" s="98" t="n">
        <f aca="false">IF(OR($B88&lt;Input!$C$25,$B88&lt;Input!$G$25),(($I87+$G88+$H88)*(1+Input!$G$8/(100*12))),0)</f>
        <v>104333.627563032</v>
      </c>
      <c r="J88" s="98" t="n">
        <f aca="false">IF(OR($B88&lt;Input!$C$25,$B88&lt;Input!$G$25),(Input!$G$18*((1+Input!$G$14/100)^DATEDIF(Input!$C$7,$B88,"Y"))),0)</f>
        <v>-307.468466356218</v>
      </c>
      <c r="L88" s="98" t="n">
        <f aca="false">IF(OR($B88&lt;Input!$C$25,$B88&lt;Input!$G$25),($E88+$J88),0)</f>
        <v>-1313.57638702734</v>
      </c>
    </row>
    <row r="89" customFormat="false" ht="12.75" hidden="false" customHeight="true" outlineLevel="0" collapsed="false">
      <c r="A89" s="86" t="n">
        <v>85</v>
      </c>
      <c r="B89" s="90" t="n">
        <f aca="false">EOMONTH(Input!$C$7,A89)</f>
        <v>45504</v>
      </c>
      <c r="C89" s="90"/>
      <c r="D89" s="98" t="n">
        <f aca="false">IF(($D88+$G88+$H88)&lt;=0,($D88+$G88+$H88),0)</f>
        <v>-29956.3185602273</v>
      </c>
      <c r="E89" s="98" t="n">
        <f aca="false">IF($D89&lt;0,Input!$G$17,0)</f>
        <v>-1006.10792067112</v>
      </c>
      <c r="F89" s="98" t="n">
        <f aca="false">($D89*(Input!$G$11/100))/12</f>
        <v>-68.649896700521</v>
      </c>
      <c r="G89" s="98" t="n">
        <f aca="false">(-1)*$E89+$F89</f>
        <v>937.4580239706</v>
      </c>
      <c r="H89" s="98" t="n">
        <f aca="false">IF($D89&lt;0,((-1)*Input!$G$15),0)</f>
        <v>100</v>
      </c>
      <c r="I89" s="98" t="n">
        <f aca="false">IF(OR($B89&lt;Input!$C$25,$B89&lt;Input!$G$25),(($I88+$G89+$H89)*(1+Input!$G$8/(100*12))),0)</f>
        <v>105458.894824992</v>
      </c>
      <c r="J89" s="98" t="n">
        <f aca="false">IF(OR($B89&lt;Input!$C$25,$B89&lt;Input!$G$25),(Input!$G$18*((1+Input!$G$14/100)^DATEDIF(Input!$C$7,$B89,"Y"))),0)</f>
        <v>-307.468466356218</v>
      </c>
      <c r="L89" s="98" t="n">
        <f aca="false">IF(OR($B89&lt;Input!$C$25,$B89&lt;Input!$G$25),($E89+$J89),0)</f>
        <v>-1313.57638702734</v>
      </c>
    </row>
    <row r="90" customFormat="false" ht="12.75" hidden="false" customHeight="true" outlineLevel="0" collapsed="false">
      <c r="A90" s="86" t="n">
        <v>86</v>
      </c>
      <c r="B90" s="90" t="n">
        <f aca="false">EOMONTH(Input!$C$7,A90)</f>
        <v>45535</v>
      </c>
      <c r="C90" s="90"/>
      <c r="D90" s="98" t="n">
        <f aca="false">IF(($D89+$G89+$H89)&lt;=0,($D89+$G89+$H89),0)</f>
        <v>-28918.8605362567</v>
      </c>
      <c r="E90" s="98" t="n">
        <f aca="false">IF($D90&lt;0,Input!$G$17,0)</f>
        <v>-1006.10792067112</v>
      </c>
      <c r="F90" s="98" t="n">
        <f aca="false">($D90*(Input!$G$11/100))/12</f>
        <v>-66.2723887289217</v>
      </c>
      <c r="G90" s="98" t="n">
        <f aca="false">(-1)*$E90+$F90</f>
        <v>939.8355319422</v>
      </c>
      <c r="H90" s="98" t="n">
        <f aca="false">IF($D90&lt;0,((-1)*Input!$G$15),0)</f>
        <v>100</v>
      </c>
      <c r="I90" s="98" t="n">
        <f aca="false">IF(OR($B90&lt;Input!$C$25,$B90&lt;Input!$G$25),(($I89+$G90+$H90)*(1+Input!$G$8/(100*12))),0)</f>
        <v>106587.479298898</v>
      </c>
      <c r="J90" s="98" t="n">
        <f aca="false">IF(OR($B90&lt;Input!$C$25,$B90&lt;Input!$G$25),(Input!$G$18*((1+Input!$G$14/100)^DATEDIF(Input!$C$7,$B90,"Y"))),0)</f>
        <v>-307.468466356218</v>
      </c>
      <c r="L90" s="98" t="n">
        <f aca="false">IF(OR($B90&lt;Input!$C$25,$B90&lt;Input!$G$25),($E90+$J90),0)</f>
        <v>-1313.57638702734</v>
      </c>
    </row>
    <row r="91" customFormat="false" ht="12.75" hidden="false" customHeight="true" outlineLevel="0" collapsed="false">
      <c r="A91" s="86" t="n">
        <v>87</v>
      </c>
      <c r="B91" s="90" t="n">
        <f aca="false">EOMONTH(Input!$C$7,A91)</f>
        <v>45565</v>
      </c>
      <c r="C91" s="90"/>
      <c r="D91" s="98" t="n">
        <f aca="false">IF(($D90+$G90+$H90)&lt;=0,($D90+$G90+$H90),0)</f>
        <v>-27879.0250043145</v>
      </c>
      <c r="E91" s="98" t="n">
        <f aca="false">IF($D91&lt;0,Input!$G$17,0)</f>
        <v>-1006.10792067112</v>
      </c>
      <c r="F91" s="98" t="n">
        <f aca="false">($D91*(Input!$G$11/100))/12</f>
        <v>-63.8894323015541</v>
      </c>
      <c r="G91" s="98" t="n">
        <f aca="false">(-1)*$E91+$F91</f>
        <v>942.218488369567</v>
      </c>
      <c r="H91" s="98" t="n">
        <f aca="false">IF($D91&lt;0,((-1)*Input!$G$15),0)</f>
        <v>100</v>
      </c>
      <c r="I91" s="98" t="n">
        <f aca="false">IF(OR($B91&lt;Input!$C$25,$B91&lt;Input!$G$25),(($I90+$G91+$H91)*(1+Input!$G$8/(100*12))),0)</f>
        <v>107719.38920209</v>
      </c>
      <c r="J91" s="98" t="n">
        <f aca="false">IF(OR($B91&lt;Input!$C$25,$B91&lt;Input!$G$25),(Input!$G$18*((1+Input!$G$14/100)^DATEDIF(Input!$C$7,$B91,"Y"))),0)</f>
        <v>-307.468466356218</v>
      </c>
      <c r="L91" s="98" t="n">
        <f aca="false">IF(OR($B91&lt;Input!$C$25,$B91&lt;Input!$G$25),($E91+$J91),0)</f>
        <v>-1313.57638702734</v>
      </c>
    </row>
    <row r="92" customFormat="false" ht="12.75" hidden="false" customHeight="true" outlineLevel="0" collapsed="false">
      <c r="A92" s="86" t="n">
        <v>88</v>
      </c>
      <c r="B92" s="90" t="n">
        <f aca="false">EOMONTH(Input!$C$7,A92)</f>
        <v>45596</v>
      </c>
      <c r="C92" s="90"/>
      <c r="D92" s="98" t="n">
        <f aca="false">IF(($D91+$G91+$H91)&lt;=0,($D91+$G91+$H91),0)</f>
        <v>-26836.806515945</v>
      </c>
      <c r="E92" s="98" t="n">
        <f aca="false">IF($D92&lt;0,Input!$G$17,0)</f>
        <v>-1006.10792067112</v>
      </c>
      <c r="F92" s="98" t="n">
        <f aca="false">($D92*(Input!$G$11/100))/12</f>
        <v>-61.5010149323739</v>
      </c>
      <c r="G92" s="98" t="n">
        <f aca="false">(-1)*$E92+$F92</f>
        <v>944.606905738748</v>
      </c>
      <c r="H92" s="98" t="n">
        <f aca="false">IF($D92&lt;0,((-1)*Input!$G$15),0)</f>
        <v>100</v>
      </c>
      <c r="I92" s="98" t="n">
        <f aca="false">IF(OR($B92&lt;Input!$C$25,$B92&lt;Input!$G$25),(($I91+$G92+$H92)*(1+Input!$G$8/(100*12))),0)</f>
        <v>108854.632771252</v>
      </c>
      <c r="J92" s="98" t="n">
        <f aca="false">IF(OR($B92&lt;Input!$C$25,$B92&lt;Input!$G$25),(Input!$G$18*((1+Input!$G$14/100)^DATEDIF(Input!$C$7,$B92,"Y"))),0)</f>
        <v>-307.468466356218</v>
      </c>
      <c r="L92" s="98" t="n">
        <f aca="false">IF(OR($B92&lt;Input!$C$25,$B92&lt;Input!$G$25),($E92+$J92),0)</f>
        <v>-1313.57638702734</v>
      </c>
    </row>
    <row r="93" customFormat="false" ht="12.75" hidden="false" customHeight="true" outlineLevel="0" collapsed="false">
      <c r="A93" s="86" t="n">
        <v>89</v>
      </c>
      <c r="B93" s="90" t="n">
        <f aca="false">EOMONTH(Input!$C$7,A93)</f>
        <v>45626</v>
      </c>
      <c r="C93" s="90"/>
      <c r="D93" s="98" t="n">
        <f aca="false">IF(($D92+$G92+$H92)&lt;=0,($D92+$G92+$H92),0)</f>
        <v>-25792.1996102062</v>
      </c>
      <c r="E93" s="98" t="n">
        <f aca="false">IF($D93&lt;0,Input!$G$17,0)</f>
        <v>-1006.10792067112</v>
      </c>
      <c r="F93" s="98" t="n">
        <f aca="false">($D93*(Input!$G$11/100))/12</f>
        <v>-59.1071241067226</v>
      </c>
      <c r="G93" s="98" t="n">
        <f aca="false">(-1)*$E93+$F93</f>
        <v>947.000796564399</v>
      </c>
      <c r="H93" s="98" t="n">
        <f aca="false">IF($D93&lt;0,((-1)*Input!$G$15),0)</f>
        <v>100</v>
      </c>
      <c r="I93" s="98" t="n">
        <f aca="false">IF(OR($B93&lt;Input!$C$25,$B93&lt;Input!$G$25),(($I92+$G93+$H93)*(1+Input!$G$8/(100*12))),0)</f>
        <v>109993.218262456</v>
      </c>
      <c r="J93" s="98" t="n">
        <f aca="false">IF(OR($B93&lt;Input!$C$25,$B93&lt;Input!$G$25),(Input!$G$18*((1+Input!$G$14/100)^DATEDIF(Input!$C$7,$B93,"Y"))),0)</f>
        <v>-307.468466356218</v>
      </c>
      <c r="L93" s="98" t="n">
        <f aca="false">IF(OR($B93&lt;Input!$C$25,$B93&lt;Input!$G$25),($E93+$J93),0)</f>
        <v>-1313.57638702734</v>
      </c>
    </row>
    <row r="94" customFormat="false" ht="12.75" hidden="false" customHeight="true" outlineLevel="0" collapsed="false">
      <c r="A94" s="86" t="n">
        <v>90</v>
      </c>
      <c r="B94" s="90" t="n">
        <f aca="false">EOMONTH(Input!$C$7,A94)</f>
        <v>45657</v>
      </c>
      <c r="C94" s="90"/>
      <c r="D94" s="98" t="n">
        <f aca="false">IF(($D93+$G93+$H93)&lt;=0,($D93+$G93+$H93),0)</f>
        <v>-24745.1988136418</v>
      </c>
      <c r="E94" s="98" t="n">
        <f aca="false">IF($D94&lt;0,Input!$G$17,0)</f>
        <v>-1006.10792067112</v>
      </c>
      <c r="F94" s="98" t="n">
        <f aca="false">($D94*(Input!$G$11/100))/12</f>
        <v>-56.7077472812625</v>
      </c>
      <c r="G94" s="98" t="n">
        <f aca="false">(-1)*$E94+$F94</f>
        <v>949.400173389859</v>
      </c>
      <c r="H94" s="98" t="n">
        <f aca="false">IF($D94&lt;0,((-1)*Input!$G$15),0)</f>
        <v>100</v>
      </c>
      <c r="I94" s="98" t="n">
        <f aca="false">IF(OR($B94&lt;Input!$C$25,$B94&lt;Input!$G$25),(($I93+$G94+$H94)*(1+Input!$G$8/(100*12))),0)</f>
        <v>111135.153951209</v>
      </c>
      <c r="J94" s="98" t="n">
        <f aca="false">IF(OR($B94&lt;Input!$C$25,$B94&lt;Input!$G$25),(Input!$G$18*((1+Input!$G$14/100)^DATEDIF(Input!$C$7,$B94,"Y"))),0)</f>
        <v>-307.468466356218</v>
      </c>
      <c r="L94" s="98" t="n">
        <f aca="false">IF(OR($B94&lt;Input!$C$25,$B94&lt;Input!$G$25),($E94+$J94),0)</f>
        <v>-1313.57638702734</v>
      </c>
    </row>
    <row r="95" customFormat="false" ht="12.75" hidden="false" customHeight="true" outlineLevel="0" collapsed="false">
      <c r="A95" s="86" t="n">
        <v>91</v>
      </c>
      <c r="B95" s="90" t="n">
        <f aca="false">EOMONTH(Input!$C$7,A95)</f>
        <v>45688</v>
      </c>
      <c r="C95" s="90"/>
      <c r="D95" s="98" t="n">
        <f aca="false">IF(($D94+$G94+$H94)&lt;=0,($D94+$G94+$H94),0)</f>
        <v>-23695.798640252</v>
      </c>
      <c r="E95" s="98" t="n">
        <f aca="false">IF($D95&lt;0,Input!$G$17,0)</f>
        <v>-1006.10792067112</v>
      </c>
      <c r="F95" s="98" t="n">
        <f aca="false">($D95*(Input!$G$11/100))/12</f>
        <v>-54.3028718839107</v>
      </c>
      <c r="G95" s="98" t="n">
        <f aca="false">(-1)*$E95+$F95</f>
        <v>951.805048787211</v>
      </c>
      <c r="H95" s="98" t="n">
        <f aca="false">IF($D95&lt;0,((-1)*Input!$G$15),0)</f>
        <v>100</v>
      </c>
      <c r="I95" s="98" t="n">
        <f aca="false">IF(OR($B95&lt;Input!$C$25,$B95&lt;Input!$G$25),(($I94+$G95+$H95)*(1+Input!$G$8/(100*12))),0)</f>
        <v>112280.448132497</v>
      </c>
      <c r="J95" s="98" t="n">
        <f aca="false">IF(OR($B95&lt;Input!$C$25,$B95&lt;Input!$G$25),(Input!$G$18*((1+Input!$G$14/100)^DATEDIF(Input!$C$7,$B95,"Y"))),0)</f>
        <v>-307.468466356218</v>
      </c>
      <c r="L95" s="98" t="n">
        <f aca="false">IF(OR($B95&lt;Input!$C$25,$B95&lt;Input!$G$25),($E95+$J95),0)</f>
        <v>-1313.57638702734</v>
      </c>
    </row>
    <row r="96" customFormat="false" ht="12.75" hidden="false" customHeight="true" outlineLevel="0" collapsed="false">
      <c r="A96" s="86" t="n">
        <v>92</v>
      </c>
      <c r="B96" s="90" t="n">
        <f aca="false">EOMONTH(Input!$C$7,A96)</f>
        <v>45716</v>
      </c>
      <c r="C96" s="90"/>
      <c r="D96" s="98" t="n">
        <f aca="false">IF(($D95+$G95+$H95)&lt;=0,($D95+$G95+$H95),0)</f>
        <v>-22643.9935914647</v>
      </c>
      <c r="E96" s="98" t="n">
        <f aca="false">IF($D96&lt;0,Input!$G$17,0)</f>
        <v>-1006.10792067112</v>
      </c>
      <c r="F96" s="98" t="n">
        <f aca="false">($D96*(Input!$G$11/100))/12</f>
        <v>-51.8924853137734</v>
      </c>
      <c r="G96" s="98" t="n">
        <f aca="false">(-1)*$E96+$F96</f>
        <v>954.215435357348</v>
      </c>
      <c r="H96" s="98" t="n">
        <f aca="false">IF($D96&lt;0,((-1)*Input!$G$15),0)</f>
        <v>100</v>
      </c>
      <c r="I96" s="98" t="n">
        <f aca="false">IF(OR($B96&lt;Input!$C$25,$B96&lt;Input!$G$25),(($I95+$G96+$H96)*(1+Input!$G$8/(100*12))),0)</f>
        <v>113429.109120827</v>
      </c>
      <c r="J96" s="98" t="n">
        <f aca="false">IF(OR($B96&lt;Input!$C$25,$B96&lt;Input!$G$25),(Input!$G$18*((1+Input!$G$14/100)^DATEDIF(Input!$C$7,$B96,"Y"))),0)</f>
        <v>-307.468466356218</v>
      </c>
      <c r="L96" s="98" t="n">
        <f aca="false">IF(OR($B96&lt;Input!$C$25,$B96&lt;Input!$G$25),($E96+$J96),0)</f>
        <v>-1313.57638702734</v>
      </c>
    </row>
    <row r="97" customFormat="false" ht="12.75" hidden="false" customHeight="true" outlineLevel="0" collapsed="false">
      <c r="A97" s="86" t="n">
        <v>93</v>
      </c>
      <c r="B97" s="90" t="n">
        <f aca="false">EOMONTH(Input!$C$7,A97)</f>
        <v>45747</v>
      </c>
      <c r="C97" s="90"/>
      <c r="D97" s="98" t="n">
        <f aca="false">IF(($D96+$G96+$H96)&lt;=0,($D96+$G96+$H96),0)</f>
        <v>-21589.7781561074</v>
      </c>
      <c r="E97" s="98" t="n">
        <f aca="false">IF($D97&lt;0,Input!$G$17,0)</f>
        <v>-1006.10792067112</v>
      </c>
      <c r="F97" s="98" t="n">
        <f aca="false">($D97*(Input!$G$11/100))/12</f>
        <v>-49.4765749410795</v>
      </c>
      <c r="G97" s="98" t="n">
        <f aca="false">(-1)*$E97+$F97</f>
        <v>956.631345730042</v>
      </c>
      <c r="H97" s="98" t="n">
        <f aca="false">IF($D97&lt;0,((-1)*Input!$G$15),0)</f>
        <v>100</v>
      </c>
      <c r="I97" s="98" t="n">
        <f aca="false">IF(OR($B97&lt;Input!$C$25,$B97&lt;Input!$G$25),(($I96+$G97+$H97)*(1+Input!$G$8/(100*12))),0)</f>
        <v>114581.145250279</v>
      </c>
      <c r="J97" s="98" t="n">
        <f aca="false">IF(OR($B97&lt;Input!$C$25,$B97&lt;Input!$G$25),(Input!$G$18*((1+Input!$G$14/100)^DATEDIF(Input!$C$7,$B97,"Y"))),0)</f>
        <v>-307.468466356218</v>
      </c>
      <c r="L97" s="98" t="n">
        <f aca="false">IF(OR($B97&lt;Input!$C$25,$B97&lt;Input!$G$25),($E97+$J97),0)</f>
        <v>-1313.57638702734</v>
      </c>
    </row>
    <row r="98" customFormat="false" ht="12.75" hidden="false" customHeight="true" outlineLevel="0" collapsed="false">
      <c r="A98" s="86" t="n">
        <v>94</v>
      </c>
      <c r="B98" s="90" t="n">
        <f aca="false">EOMONTH(Input!$C$7,A98)</f>
        <v>45777</v>
      </c>
      <c r="C98" s="90"/>
      <c r="D98" s="98" t="n">
        <f aca="false">IF(($D97+$G97+$H97)&lt;=0,($D97+$G97+$H97),0)</f>
        <v>-20533.1468103774</v>
      </c>
      <c r="E98" s="98" t="n">
        <f aca="false">IF($D98&lt;0,Input!$G$17,0)</f>
        <v>-1006.10792067112</v>
      </c>
      <c r="F98" s="98" t="n">
        <f aca="false">($D98*(Input!$G$11/100))/12</f>
        <v>-47.0551281071148</v>
      </c>
      <c r="G98" s="98" t="n">
        <f aca="false">(-1)*$E98+$F98</f>
        <v>959.052792564007</v>
      </c>
      <c r="H98" s="98" t="n">
        <f aca="false">IF($D98&lt;0,((-1)*Input!$G$15),0)</f>
        <v>100</v>
      </c>
      <c r="I98" s="98" t="n">
        <f aca="false">IF(OR($B98&lt;Input!$C$25,$B98&lt;Input!$G$25),(($I97+$G98+$H98)*(1+Input!$G$8/(100*12))),0)</f>
        <v>115736.564874546</v>
      </c>
      <c r="J98" s="98" t="n">
        <f aca="false">IF(OR($B98&lt;Input!$C$25,$B98&lt;Input!$G$25),(Input!$G$18*((1+Input!$G$14/100)^DATEDIF(Input!$C$7,$B98,"Y"))),0)</f>
        <v>-307.468466356218</v>
      </c>
      <c r="L98" s="98" t="n">
        <f aca="false">IF(OR($B98&lt;Input!$C$25,$B98&lt;Input!$G$25),($E98+$J98),0)</f>
        <v>-1313.57638702734</v>
      </c>
    </row>
    <row r="99" customFormat="false" ht="12.75" hidden="false" customHeight="true" outlineLevel="0" collapsed="false">
      <c r="A99" s="86" t="n">
        <v>95</v>
      </c>
      <c r="B99" s="90" t="n">
        <f aca="false">EOMONTH(Input!$C$7,A99)</f>
        <v>45808</v>
      </c>
      <c r="C99" s="90"/>
      <c r="D99" s="98" t="n">
        <f aca="false">IF(($D98+$G98+$H98)&lt;=0,($D98+$G98+$H98),0)</f>
        <v>-19474.0940178134</v>
      </c>
      <c r="E99" s="98" t="n">
        <f aca="false">IF($D99&lt;0,Input!$G$17,0)</f>
        <v>-1006.10792067112</v>
      </c>
      <c r="F99" s="98" t="n">
        <f aca="false">($D99*(Input!$G$11/100))/12</f>
        <v>-44.6281321241556</v>
      </c>
      <c r="G99" s="98" t="n">
        <f aca="false">(-1)*$E99+$F99</f>
        <v>961.479788546966</v>
      </c>
      <c r="H99" s="98" t="n">
        <f aca="false">IF($D99&lt;0,((-1)*Input!$G$15),0)</f>
        <v>100</v>
      </c>
      <c r="I99" s="98" t="n">
        <f aca="false">IF(OR($B99&lt;Input!$C$25,$B99&lt;Input!$G$25),(($I98+$G99+$H99)*(1+Input!$G$8/(100*12))),0)</f>
        <v>116895.376366979</v>
      </c>
      <c r="J99" s="98" t="n">
        <f aca="false">IF(OR($B99&lt;Input!$C$25,$B99&lt;Input!$G$25),(Input!$G$18*((1+Input!$G$14/100)^DATEDIF(Input!$C$7,$B99,"Y"))),0)</f>
        <v>-307.468466356218</v>
      </c>
      <c r="L99" s="98" t="n">
        <f aca="false">IF(OR($B99&lt;Input!$C$25,$B99&lt;Input!$G$25),($E99+$J99),0)</f>
        <v>-1313.57638702734</v>
      </c>
    </row>
    <row r="100" customFormat="false" ht="12.75" hidden="false" customHeight="true" outlineLevel="0" collapsed="false">
      <c r="A100" s="86" t="n">
        <v>96</v>
      </c>
      <c r="B100" s="90" t="n">
        <f aca="false">EOMONTH(Input!$C$7,A100)</f>
        <v>45838</v>
      </c>
      <c r="C100" s="90"/>
      <c r="D100" s="98" t="n">
        <f aca="false">IF(($D99+$G99+$H99)&lt;=0,($D99+$G99+$H99),0)</f>
        <v>-18412.6142292664</v>
      </c>
      <c r="E100" s="98" t="n">
        <f aca="false">IF($D100&lt;0,Input!$G$17,0)</f>
        <v>-1006.10792067112</v>
      </c>
      <c r="F100" s="98" t="n">
        <f aca="false">($D100*(Input!$G$11/100))/12</f>
        <v>-42.1955742754021</v>
      </c>
      <c r="G100" s="98" t="n">
        <f aca="false">(-1)*$E100+$F100</f>
        <v>963.912346395719</v>
      </c>
      <c r="H100" s="98" t="n">
        <f aca="false">IF($D100&lt;0,((-1)*Input!$G$15),0)</f>
        <v>100</v>
      </c>
      <c r="I100" s="98" t="n">
        <f aca="false">IF(OR($B100&lt;Input!$C$25,$B100&lt;Input!$G$25),(($I99+$G100+$H100)*(1+Input!$G$8/(100*12))),0)</f>
        <v>118057.588120635</v>
      </c>
      <c r="J100" s="98" t="n">
        <f aca="false">IF(OR($B100&lt;Input!$C$25,$B100&lt;Input!$G$25),(Input!$G$18*((1+Input!$G$14/100)^DATEDIF(Input!$C$7,$B100,"Y"))),0)</f>
        <v>-316.692520346904</v>
      </c>
      <c r="L100" s="98" t="n">
        <f aca="false">IF(OR($B100&lt;Input!$C$25,$B100&lt;Input!$G$25),($E100+$J100),0)</f>
        <v>-1322.80044101803</v>
      </c>
    </row>
    <row r="101" customFormat="false" ht="12.75" hidden="false" customHeight="true" outlineLevel="0" collapsed="false">
      <c r="A101" s="86" t="n">
        <v>97</v>
      </c>
      <c r="B101" s="90" t="n">
        <f aca="false">EOMONTH(Input!$C$7,A101)</f>
        <v>45869</v>
      </c>
      <c r="C101" s="90"/>
      <c r="D101" s="98" t="n">
        <f aca="false">IF(($D100+$G100+$H100)&lt;=0,($D100+$G100+$H100),0)</f>
        <v>-17348.7018828707</v>
      </c>
      <c r="E101" s="98" t="n">
        <f aca="false">IF($D101&lt;0,Input!$G$17,0)</f>
        <v>-1006.10792067112</v>
      </c>
      <c r="F101" s="98" t="n">
        <f aca="false">($D101*(Input!$G$11/100))/12</f>
        <v>-39.7574418149119</v>
      </c>
      <c r="G101" s="98" t="n">
        <f aca="false">(-1)*$E101+$F101</f>
        <v>966.35047885621</v>
      </c>
      <c r="H101" s="98" t="n">
        <f aca="false">IF($D101&lt;0,((-1)*Input!$G$15),0)</f>
        <v>100</v>
      </c>
      <c r="I101" s="98" t="n">
        <f aca="false">IF(OR($B101&lt;Input!$C$25,$B101&lt;Input!$G$25),(($I100+$G101+$H101)*(1+Input!$G$8/(100*12))),0)</f>
        <v>119223.208548324</v>
      </c>
      <c r="J101" s="98" t="n">
        <f aca="false">IF(OR($B101&lt;Input!$C$25,$B101&lt;Input!$G$25),(Input!$G$18*((1+Input!$G$14/100)^DATEDIF(Input!$C$7,$B101,"Y"))),0)</f>
        <v>-316.692520346904</v>
      </c>
      <c r="L101" s="98" t="n">
        <f aca="false">IF(OR($B101&lt;Input!$C$25,$B101&lt;Input!$G$25),($E101+$J101),0)</f>
        <v>-1322.80044101803</v>
      </c>
    </row>
    <row r="102" customFormat="false" ht="12.75" hidden="false" customHeight="true" outlineLevel="0" collapsed="false">
      <c r="A102" s="86" t="n">
        <v>98</v>
      </c>
      <c r="B102" s="90" t="n">
        <f aca="false">EOMONTH(Input!$C$7,A102)</f>
        <v>45900</v>
      </c>
      <c r="C102" s="90"/>
      <c r="D102" s="98" t="n">
        <f aca="false">IF(($D101+$G101+$H101)&lt;=0,($D101+$G101+$H101),0)</f>
        <v>-16282.3514040145</v>
      </c>
      <c r="E102" s="98" t="n">
        <f aca="false">IF($D102&lt;0,Input!$G$17,0)</f>
        <v>-1006.10792067112</v>
      </c>
      <c r="F102" s="98" t="n">
        <f aca="false">($D102*(Input!$G$11/100))/12</f>
        <v>-37.3137219675331</v>
      </c>
      <c r="G102" s="98" t="n">
        <f aca="false">(-1)*$E102+$F102</f>
        <v>968.794198703588</v>
      </c>
      <c r="H102" s="98" t="n">
        <f aca="false">IF($D102&lt;0,((-1)*Input!$G$15),0)</f>
        <v>100</v>
      </c>
      <c r="I102" s="98" t="n">
        <f aca="false">IF(OR($B102&lt;Input!$C$25,$B102&lt;Input!$G$25),(($I101+$G102+$H102)*(1+Input!$G$8/(100*12))),0)</f>
        <v>120392.246082651</v>
      </c>
      <c r="J102" s="98" t="n">
        <f aca="false">IF(OR($B102&lt;Input!$C$25,$B102&lt;Input!$G$25),(Input!$G$18*((1+Input!$G$14/100)^DATEDIF(Input!$C$7,$B102,"Y"))),0)</f>
        <v>-316.692520346904</v>
      </c>
      <c r="L102" s="98" t="n">
        <f aca="false">IF(OR($B102&lt;Input!$C$25,$B102&lt;Input!$G$25),($E102+$J102),0)</f>
        <v>-1322.80044101803</v>
      </c>
    </row>
    <row r="103" customFormat="false" ht="12.75" hidden="false" customHeight="true" outlineLevel="0" collapsed="false">
      <c r="A103" s="86" t="n">
        <v>99</v>
      </c>
      <c r="B103" s="90" t="n">
        <f aca="false">EOMONTH(Input!$C$7,A103)</f>
        <v>45930</v>
      </c>
      <c r="C103" s="90"/>
      <c r="D103" s="98" t="n">
        <f aca="false">IF(($D102+$G102+$H102)&lt;=0,($D102+$G102+$H102),0)</f>
        <v>-15213.5572053109</v>
      </c>
      <c r="E103" s="98" t="n">
        <f aca="false">IF($D103&lt;0,Input!$G$17,0)</f>
        <v>-1006.10792067112</v>
      </c>
      <c r="F103" s="98" t="n">
        <f aca="false">($D103*(Input!$G$11/100))/12</f>
        <v>-34.8644019288374</v>
      </c>
      <c r="G103" s="98" t="n">
        <f aca="false">(-1)*$E103+$F103</f>
        <v>971.243518742284</v>
      </c>
      <c r="H103" s="98" t="n">
        <f aca="false">IF($D103&lt;0,((-1)*Input!$G$15),0)</f>
        <v>100</v>
      </c>
      <c r="I103" s="98" t="n">
        <f aca="false">IF(OR($B103&lt;Input!$C$25,$B103&lt;Input!$G$25),(($I102+$G103+$H103)*(1+Input!$G$8/(100*12))),0)</f>
        <v>121564.709176061</v>
      </c>
      <c r="J103" s="98" t="n">
        <f aca="false">IF(OR($B103&lt;Input!$C$25,$B103&lt;Input!$G$25),(Input!$G$18*((1+Input!$G$14/100)^DATEDIF(Input!$C$7,$B103,"Y"))),0)</f>
        <v>-316.692520346904</v>
      </c>
      <c r="L103" s="98" t="n">
        <f aca="false">IF(OR($B103&lt;Input!$C$25,$B103&lt;Input!$G$25),($E103+$J103),0)</f>
        <v>-1322.80044101803</v>
      </c>
    </row>
    <row r="104" customFormat="false" ht="12.75" hidden="false" customHeight="true" outlineLevel="0" collapsed="false">
      <c r="A104" s="86" t="n">
        <v>100</v>
      </c>
      <c r="B104" s="90" t="n">
        <f aca="false">EOMONTH(Input!$C$7,A104)</f>
        <v>45961</v>
      </c>
      <c r="C104" s="90"/>
      <c r="D104" s="98" t="n">
        <f aca="false">IF(($D103+$G103+$H103)&lt;=0,($D103+$G103+$H103),0)</f>
        <v>-14142.3136865686</v>
      </c>
      <c r="E104" s="98" t="n">
        <f aca="false">IF($D104&lt;0,Input!$G$17,0)</f>
        <v>-1006.10792067112</v>
      </c>
      <c r="F104" s="98" t="n">
        <f aca="false">($D104*(Input!$G$11/100))/12</f>
        <v>-32.409468865053</v>
      </c>
      <c r="G104" s="98" t="n">
        <f aca="false">(-1)*$E104+$F104</f>
        <v>973.698451806068</v>
      </c>
      <c r="H104" s="98" t="n">
        <f aca="false">IF($D104&lt;0,((-1)*Input!$G$15),0)</f>
        <v>100</v>
      </c>
      <c r="I104" s="98" t="n">
        <f aca="false">IF(OR($B104&lt;Input!$C$25,$B104&lt;Input!$G$25),(($I103+$G104+$H104)*(1+Input!$G$8/(100*12))),0)</f>
        <v>122740.60630089</v>
      </c>
      <c r="J104" s="98" t="n">
        <f aca="false">IF(OR($B104&lt;Input!$C$25,$B104&lt;Input!$G$25),(Input!$G$18*((1+Input!$G$14/100)^DATEDIF(Input!$C$7,$B104,"Y"))),0)</f>
        <v>-316.692520346904</v>
      </c>
      <c r="L104" s="98" t="n">
        <f aca="false">IF(OR($B104&lt;Input!$C$25,$B104&lt;Input!$G$25),($E104+$J104),0)</f>
        <v>-1322.80044101803</v>
      </c>
    </row>
    <row r="105" customFormat="false" ht="12.75" hidden="false" customHeight="true" outlineLevel="0" collapsed="false">
      <c r="A105" s="86" t="n">
        <v>101</v>
      </c>
      <c r="B105" s="90" t="n">
        <f aca="false">EOMONTH(Input!$C$7,A105)</f>
        <v>45991</v>
      </c>
      <c r="C105" s="90"/>
      <c r="D105" s="98" t="n">
        <f aca="false">IF(($D104+$G104+$H104)&lt;=0,($D104+$G104+$H104),0)</f>
        <v>-13068.6152347625</v>
      </c>
      <c r="E105" s="98" t="n">
        <f aca="false">IF($D105&lt;0,Input!$G$17,0)</f>
        <v>-1006.10792067112</v>
      </c>
      <c r="F105" s="98" t="n">
        <f aca="false">($D105*(Input!$G$11/100))/12</f>
        <v>-29.9489099129974</v>
      </c>
      <c r="G105" s="98" t="n">
        <f aca="false">(-1)*$E105+$F105</f>
        <v>976.159010758124</v>
      </c>
      <c r="H105" s="98" t="n">
        <f aca="false">IF($D105&lt;0,((-1)*Input!$G$15),0)</f>
        <v>100</v>
      </c>
      <c r="I105" s="98" t="n">
        <f aca="false">IF(OR($B105&lt;Input!$C$25,$B105&lt;Input!$G$25),(($I104+$G105+$H105)*(1+Input!$G$8/(100*12))),0)</f>
        <v>123919.945949408</v>
      </c>
      <c r="J105" s="98" t="n">
        <f aca="false">IF(OR($B105&lt;Input!$C$25,$B105&lt;Input!$G$25),(Input!$G$18*((1+Input!$G$14/100)^DATEDIF(Input!$C$7,$B105,"Y"))),0)</f>
        <v>-316.692520346904</v>
      </c>
      <c r="L105" s="98" t="n">
        <f aca="false">IF(OR($B105&lt;Input!$C$25,$B105&lt;Input!$G$25),($E105+$J105),0)</f>
        <v>-1322.80044101803</v>
      </c>
    </row>
    <row r="106" customFormat="false" ht="12.75" hidden="false" customHeight="true" outlineLevel="0" collapsed="false">
      <c r="A106" s="86" t="n">
        <v>102</v>
      </c>
      <c r="B106" s="90" t="n">
        <f aca="false">EOMONTH(Input!$C$7,A106)</f>
        <v>46022</v>
      </c>
      <c r="C106" s="90"/>
      <c r="D106" s="98" t="n">
        <f aca="false">IF(($D105+$G105+$H105)&lt;=0,($D105+$G105+$H105),0)</f>
        <v>-11992.4562240044</v>
      </c>
      <c r="E106" s="98" t="n">
        <f aca="false">IF($D106&lt;0,Input!$G$17,0)</f>
        <v>-1006.10792067112</v>
      </c>
      <c r="F106" s="98" t="n">
        <f aca="false">($D106*(Input!$G$11/100))/12</f>
        <v>-27.4827121800101</v>
      </c>
      <c r="G106" s="98" t="n">
        <f aca="false">(-1)*$E106+$F106</f>
        <v>978.625208491111</v>
      </c>
      <c r="H106" s="98" t="n">
        <f aca="false">IF($D106&lt;0,((-1)*Input!$G$15),0)</f>
        <v>100</v>
      </c>
      <c r="I106" s="98" t="n">
        <f aca="false">IF(OR($B106&lt;Input!$C$25,$B106&lt;Input!$G$25),(($I105+$G106+$H106)*(1+Input!$G$8/(100*12))),0)</f>
        <v>125102.736633864</v>
      </c>
      <c r="J106" s="98" t="n">
        <f aca="false">IF(OR($B106&lt;Input!$C$25,$B106&lt;Input!$G$25),(Input!$G$18*((1+Input!$G$14/100)^DATEDIF(Input!$C$7,$B106,"Y"))),0)</f>
        <v>-316.692520346904</v>
      </c>
      <c r="L106" s="98" t="n">
        <f aca="false">IF(OR($B106&lt;Input!$C$25,$B106&lt;Input!$G$25),($E106+$J106),0)</f>
        <v>-1322.80044101803</v>
      </c>
    </row>
    <row r="107" customFormat="false" ht="12.75" hidden="false" customHeight="true" outlineLevel="0" collapsed="false">
      <c r="A107" s="86" t="n">
        <v>103</v>
      </c>
      <c r="B107" s="90" t="n">
        <f aca="false">EOMONTH(Input!$C$7,A107)</f>
        <v>46053</v>
      </c>
      <c r="C107" s="90"/>
      <c r="D107" s="98" t="n">
        <f aca="false">IF(($D106+$G106+$H106)&lt;=0,($D106+$G106+$H106),0)</f>
        <v>-10913.8310155133</v>
      </c>
      <c r="E107" s="98" t="n">
        <f aca="false">IF($D107&lt;0,Input!$G$17,0)</f>
        <v>-1006.10792067112</v>
      </c>
      <c r="F107" s="98" t="n">
        <f aca="false">($D107*(Input!$G$11/100))/12</f>
        <v>-25.0108627438846</v>
      </c>
      <c r="G107" s="98" t="n">
        <f aca="false">(-1)*$E107+$F107</f>
        <v>981.097057927237</v>
      </c>
      <c r="H107" s="98" t="n">
        <f aca="false">IF($D107&lt;0,((-1)*Input!$G$15),0)</f>
        <v>100</v>
      </c>
      <c r="I107" s="98" t="n">
        <f aca="false">IF(OR($B107&lt;Input!$C$25,$B107&lt;Input!$G$25),(($I106+$G107+$H107)*(1+Input!$G$8/(100*12))),0)</f>
        <v>126288.986886534</v>
      </c>
      <c r="J107" s="98" t="n">
        <f aca="false">IF(OR($B107&lt;Input!$C$25,$B107&lt;Input!$G$25),(Input!$G$18*((1+Input!$G$14/100)^DATEDIF(Input!$C$7,$B107,"Y"))),0)</f>
        <v>-316.692520346904</v>
      </c>
      <c r="L107" s="98" t="n">
        <f aca="false">IF(OR($B107&lt;Input!$C$25,$B107&lt;Input!$G$25),($E107+$J107),0)</f>
        <v>-1322.80044101803</v>
      </c>
    </row>
    <row r="108" customFormat="false" ht="12.75" hidden="false" customHeight="true" outlineLevel="0" collapsed="false">
      <c r="A108" s="86" t="n">
        <v>104</v>
      </c>
      <c r="B108" s="90" t="n">
        <f aca="false">EOMONTH(Input!$C$7,A108)</f>
        <v>46081</v>
      </c>
      <c r="C108" s="90"/>
      <c r="D108" s="98" t="n">
        <f aca="false">IF(($D107+$G107+$H107)&lt;=0,($D107+$G107+$H107),0)</f>
        <v>-9832.73395758604</v>
      </c>
      <c r="E108" s="98" t="n">
        <f aca="false">IF($D108&lt;0,Input!$G$17,0)</f>
        <v>-1006.10792067112</v>
      </c>
      <c r="F108" s="98" t="n">
        <f aca="false">($D108*(Input!$G$11/100))/12</f>
        <v>-22.5333486528013</v>
      </c>
      <c r="G108" s="98" t="n">
        <f aca="false">(-1)*$E108+$F108</f>
        <v>983.57457201832</v>
      </c>
      <c r="H108" s="98" t="n">
        <f aca="false">IF($D108&lt;0,((-1)*Input!$G$15),0)</f>
        <v>100</v>
      </c>
      <c r="I108" s="98" t="n">
        <f aca="false">IF(OR($B108&lt;Input!$C$25,$B108&lt;Input!$G$25),(($I107+$G108+$H108)*(1+Input!$G$8/(100*12))),0)</f>
        <v>127478.705259768</v>
      </c>
      <c r="J108" s="98" t="n">
        <f aca="false">IF(OR($B108&lt;Input!$C$25,$B108&lt;Input!$G$25),(Input!$G$18*((1+Input!$G$14/100)^DATEDIF(Input!$C$7,$B108,"Y"))),0)</f>
        <v>-316.692520346904</v>
      </c>
      <c r="L108" s="98" t="n">
        <f aca="false">IF(OR($B108&lt;Input!$C$25,$B108&lt;Input!$G$25),($E108+$J108),0)</f>
        <v>-1322.80044101803</v>
      </c>
    </row>
    <row r="109" customFormat="false" ht="12.75" hidden="false" customHeight="true" outlineLevel="0" collapsed="false">
      <c r="A109" s="86" t="n">
        <v>105</v>
      </c>
      <c r="B109" s="90" t="n">
        <f aca="false">EOMONTH(Input!$C$7,A109)</f>
        <v>46112</v>
      </c>
      <c r="C109" s="90"/>
      <c r="D109" s="98" t="n">
        <f aca="false">IF(($D108+$G108+$H108)&lt;=0,($D108+$G108+$H108),0)</f>
        <v>-8749.15938556772</v>
      </c>
      <c r="E109" s="98" t="n">
        <f aca="false">IF($D109&lt;0,Input!$G$17,0)</f>
        <v>-1006.10792067112</v>
      </c>
      <c r="F109" s="98" t="n">
        <f aca="false">($D109*(Input!$G$11/100))/12</f>
        <v>-20.0501569252594</v>
      </c>
      <c r="G109" s="98" t="n">
        <f aca="false">(-1)*$E109+$F109</f>
        <v>986.057763745862</v>
      </c>
      <c r="H109" s="98" t="n">
        <f aca="false">IF($D109&lt;0,((-1)*Input!$G$15),0)</f>
        <v>100</v>
      </c>
      <c r="I109" s="98" t="n">
        <f aca="false">IF(OR($B109&lt;Input!$C$25,$B109&lt;Input!$G$25),(($I108+$G109+$H109)*(1+Input!$G$8/(100*12))),0)</f>
        <v>128671.900326033</v>
      </c>
      <c r="J109" s="98" t="n">
        <f aca="false">IF(OR($B109&lt;Input!$C$25,$B109&lt;Input!$G$25),(Input!$G$18*((1+Input!$G$14/100)^DATEDIF(Input!$C$7,$B109,"Y"))),0)</f>
        <v>-316.692520346904</v>
      </c>
      <c r="L109" s="98" t="n">
        <f aca="false">IF(OR($B109&lt;Input!$C$25,$B109&lt;Input!$G$25),($E109+$J109),0)</f>
        <v>-1322.80044101803</v>
      </c>
    </row>
    <row r="110" customFormat="false" ht="12.75" hidden="false" customHeight="true" outlineLevel="0" collapsed="false">
      <c r="A110" s="86" t="n">
        <v>106</v>
      </c>
      <c r="B110" s="90" t="n">
        <f aca="false">EOMONTH(Input!$C$7,A110)</f>
        <v>46142</v>
      </c>
      <c r="C110" s="90"/>
      <c r="D110" s="98" t="n">
        <f aca="false">IF(($D109+$G109+$H109)&lt;=0,($D109+$G109+$H109),0)</f>
        <v>-7663.10162182186</v>
      </c>
      <c r="E110" s="98" t="n">
        <f aca="false">IF($D110&lt;0,Input!$G$17,0)</f>
        <v>-1006.10792067112</v>
      </c>
      <c r="F110" s="98" t="n">
        <f aca="false">($D110*(Input!$G$11/100))/12</f>
        <v>-17.5612745500084</v>
      </c>
      <c r="G110" s="98" t="n">
        <f aca="false">(-1)*$E110+$F110</f>
        <v>988.546646121113</v>
      </c>
      <c r="H110" s="98" t="n">
        <f aca="false">IF($D110&lt;0,((-1)*Input!$G$15),0)</f>
        <v>100</v>
      </c>
      <c r="I110" s="98" t="n">
        <f aca="false">IF(OR($B110&lt;Input!$C$25,$B110&lt;Input!$G$25),(($I109+$G110+$H110)*(1+Input!$G$8/(100*12))),0)</f>
        <v>129868.580677965</v>
      </c>
      <c r="J110" s="98" t="n">
        <f aca="false">IF(OR($B110&lt;Input!$C$25,$B110&lt;Input!$G$25),(Input!$G$18*((1+Input!$G$14/100)^DATEDIF(Input!$C$7,$B110,"Y"))),0)</f>
        <v>-316.692520346904</v>
      </c>
      <c r="L110" s="98" t="n">
        <f aca="false">IF(OR($B110&lt;Input!$C$25,$B110&lt;Input!$G$25),($E110+$J110),0)</f>
        <v>-1322.80044101803</v>
      </c>
    </row>
    <row r="111" customFormat="false" ht="12.75" hidden="false" customHeight="true" outlineLevel="0" collapsed="false">
      <c r="A111" s="86" t="n">
        <v>107</v>
      </c>
      <c r="B111" s="90" t="n">
        <f aca="false">EOMONTH(Input!$C$7,A111)</f>
        <v>46173</v>
      </c>
      <c r="C111" s="90"/>
      <c r="D111" s="98" t="n">
        <f aca="false">IF(($D110+$G110+$H110)&lt;=0,($D110+$G110+$H110),0)</f>
        <v>-6574.55497570075</v>
      </c>
      <c r="E111" s="98" t="n">
        <f aca="false">IF($D111&lt;0,Input!$G$17,0)</f>
        <v>-1006.10792067112</v>
      </c>
      <c r="F111" s="98" t="n">
        <f aca="false">($D111*(Input!$G$11/100))/12</f>
        <v>-15.0666884859809</v>
      </c>
      <c r="G111" s="98" t="n">
        <f aca="false">(-1)*$E111+$F111</f>
        <v>991.041232185141</v>
      </c>
      <c r="H111" s="98" t="n">
        <f aca="false">IF($D111&lt;0,((-1)*Input!$G$15),0)</f>
        <v>100</v>
      </c>
      <c r="I111" s="98" t="n">
        <f aca="false">IF(OR($B111&lt;Input!$C$25,$B111&lt;Input!$G$25),(($I110+$G111+$H111)*(1+Input!$G$8/(100*12))),0)</f>
        <v>131068.754928408</v>
      </c>
      <c r="J111" s="98" t="n">
        <f aca="false">IF(OR($B111&lt;Input!$C$25,$B111&lt;Input!$G$25),(Input!$G$18*((1+Input!$G$14/100)^DATEDIF(Input!$C$7,$B111,"Y"))),0)</f>
        <v>-316.692520346904</v>
      </c>
      <c r="L111" s="98" t="n">
        <f aca="false">IF(OR($B111&lt;Input!$C$25,$B111&lt;Input!$G$25),($E111+$J111),0)</f>
        <v>-1322.80044101803</v>
      </c>
    </row>
    <row r="112" customFormat="false" ht="12.75" hidden="false" customHeight="true" outlineLevel="0" collapsed="false">
      <c r="A112" s="86" t="n">
        <v>108</v>
      </c>
      <c r="B112" s="90" t="n">
        <f aca="false">EOMONTH(Input!$C$7,A112)</f>
        <v>46203</v>
      </c>
      <c r="C112" s="90"/>
      <c r="D112" s="98" t="n">
        <f aca="false">IF(($D111+$G111+$H111)&lt;=0,($D111+$G111+$H111),0)</f>
        <v>-5483.51374351561</v>
      </c>
      <c r="E112" s="98" t="n">
        <f aca="false">IF($D112&lt;0,Input!$G$17,0)</f>
        <v>-1006.10792067112</v>
      </c>
      <c r="F112" s="98" t="n">
        <f aca="false">($D112*(Input!$G$11/100))/12</f>
        <v>-12.5663856622233</v>
      </c>
      <c r="G112" s="98" t="n">
        <f aca="false">(-1)*$E112+$F112</f>
        <v>993.541535008898</v>
      </c>
      <c r="H112" s="98" t="n">
        <f aca="false">IF($D112&lt;0,((-1)*Input!$G$15),0)</f>
        <v>100</v>
      </c>
      <c r="I112" s="98" t="n">
        <f aca="false">IF(OR($B112&lt;Input!$C$25,$B112&lt;Input!$G$25),(($I111+$G112+$H112)*(1+Input!$G$8/(100*12))),0)</f>
        <v>132272.43171047</v>
      </c>
      <c r="J112" s="98" t="n">
        <f aca="false">IF(OR($B112&lt;Input!$C$25,$B112&lt;Input!$G$25),(Input!$G$18*((1+Input!$G$14/100)^DATEDIF(Input!$C$7,$B112,"Y"))),0)</f>
        <v>-326.193295957311</v>
      </c>
      <c r="L112" s="98" t="n">
        <f aca="false">IF(OR($B112&lt;Input!$C$25,$B112&lt;Input!$G$25),($E112+$J112),0)</f>
        <v>-1332.30121662843</v>
      </c>
    </row>
    <row r="113" customFormat="false" ht="12.75" hidden="false" customHeight="true" outlineLevel="0" collapsed="false">
      <c r="A113" s="86" t="n">
        <v>109</v>
      </c>
      <c r="B113" s="90" t="n">
        <f aca="false">EOMONTH(Input!$C$7,A113)</f>
        <v>46234</v>
      </c>
      <c r="C113" s="90"/>
      <c r="D113" s="98" t="n">
        <f aca="false">IF(($D112+$G112+$H112)&lt;=0,($D112+$G112+$H112),0)</f>
        <v>-4389.97220850671</v>
      </c>
      <c r="E113" s="98" t="n">
        <f aca="false">IF($D113&lt;0,Input!$G$17,0)</f>
        <v>-1006.10792067112</v>
      </c>
      <c r="F113" s="98" t="n">
        <f aca="false">($D113*(Input!$G$11/100))/12</f>
        <v>-10.0603529778279</v>
      </c>
      <c r="G113" s="98" t="n">
        <f aca="false">(-1)*$E113+$F113</f>
        <v>996.047567693294</v>
      </c>
      <c r="H113" s="98" t="n">
        <f aca="false">IF($D113&lt;0,((-1)*Input!$G$15),0)</f>
        <v>100</v>
      </c>
      <c r="I113" s="98" t="n">
        <f aca="false">IF(OR($B113&lt;Input!$C$25,$B113&lt;Input!$G$25),(($I112+$G113+$H113)*(1+Input!$G$8/(100*12))),0)</f>
        <v>133479.619677562</v>
      </c>
      <c r="J113" s="98" t="n">
        <f aca="false">IF(OR($B113&lt;Input!$C$25,$B113&lt;Input!$G$25),(Input!$G$18*((1+Input!$G$14/100)^DATEDIF(Input!$C$7,$B113,"Y"))),0)</f>
        <v>-326.193295957311</v>
      </c>
      <c r="L113" s="98" t="n">
        <f aca="false">IF(OR($B113&lt;Input!$C$25,$B113&lt;Input!$G$25),($E113+$J113),0)</f>
        <v>-1332.30121662843</v>
      </c>
    </row>
    <row r="114" customFormat="false" ht="12.75" hidden="false" customHeight="true" outlineLevel="0" collapsed="false">
      <c r="A114" s="86" t="n">
        <v>110</v>
      </c>
      <c r="B114" s="90" t="n">
        <f aca="false">EOMONTH(Input!$C$7,A114)</f>
        <v>46265</v>
      </c>
      <c r="C114" s="90"/>
      <c r="D114" s="98" t="n">
        <f aca="false">IF(($D113+$G113+$H113)&lt;=0,($D113+$G113+$H113),0)</f>
        <v>-3293.92464081341</v>
      </c>
      <c r="E114" s="98" t="n">
        <f aca="false">IF($D114&lt;0,Input!$G$17,0)</f>
        <v>-1006.10792067112</v>
      </c>
      <c r="F114" s="98" t="n">
        <f aca="false">($D114*(Input!$G$11/100))/12</f>
        <v>-7.54857730186408</v>
      </c>
      <c r="G114" s="98" t="n">
        <f aca="false">(-1)*$E114+$F114</f>
        <v>998.559343369257</v>
      </c>
      <c r="H114" s="98" t="n">
        <f aca="false">IF($D114&lt;0,((-1)*Input!$G$15),0)</f>
        <v>100</v>
      </c>
      <c r="I114" s="98" t="n">
        <f aca="false">IF(OR($B114&lt;Input!$C$25,$B114&lt;Input!$G$25),(($I113+$G114+$H114)*(1+Input!$G$8/(100*12))),0)</f>
        <v>134690.327503448</v>
      </c>
      <c r="J114" s="98" t="n">
        <f aca="false">IF(OR($B114&lt;Input!$C$25,$B114&lt;Input!$G$25),(Input!$G$18*((1+Input!$G$14/100)^DATEDIF(Input!$C$7,$B114,"Y"))),0)</f>
        <v>-326.193295957311</v>
      </c>
      <c r="L114" s="98" t="n">
        <f aca="false">IF(OR($B114&lt;Input!$C$25,$B114&lt;Input!$G$25),($E114+$J114),0)</f>
        <v>-1332.30121662843</v>
      </c>
    </row>
    <row r="115" customFormat="false" ht="12.75" hidden="false" customHeight="true" outlineLevel="0" collapsed="false">
      <c r="A115" s="86" t="n">
        <v>111</v>
      </c>
      <c r="B115" s="90" t="n">
        <f aca="false">EOMONTH(Input!$C$7,A115)</f>
        <v>46295</v>
      </c>
      <c r="C115" s="90"/>
      <c r="D115" s="98" t="n">
        <f aca="false">IF(($D114+$G114+$H114)&lt;=0,($D114+$G114+$H114),0)</f>
        <v>-2195.36529744416</v>
      </c>
      <c r="E115" s="98" t="n">
        <f aca="false">IF($D115&lt;0,Input!$G$17,0)</f>
        <v>-1006.10792067112</v>
      </c>
      <c r="F115" s="98" t="n">
        <f aca="false">($D115*(Input!$G$11/100))/12</f>
        <v>-5.03104547330953</v>
      </c>
      <c r="G115" s="98" t="n">
        <f aca="false">(-1)*$E115+$F115</f>
        <v>1001.07687519781</v>
      </c>
      <c r="H115" s="98" t="n">
        <f aca="false">IF($D115&lt;0,((-1)*Input!$G$15),0)</f>
        <v>100</v>
      </c>
      <c r="I115" s="98" t="n">
        <f aca="false">IF(OR($B115&lt;Input!$C$25,$B115&lt;Input!$G$25),(($I114+$G115+$H115)*(1+Input!$G$8/(100*12))),0)</f>
        <v>135904.563882295</v>
      </c>
      <c r="J115" s="98" t="n">
        <f aca="false">IF(OR($B115&lt;Input!$C$25,$B115&lt;Input!$G$25),(Input!$G$18*((1+Input!$G$14/100)^DATEDIF(Input!$C$7,$B115,"Y"))),0)</f>
        <v>-326.193295957311</v>
      </c>
      <c r="L115" s="98" t="n">
        <f aca="false">IF(OR($B115&lt;Input!$C$25,$B115&lt;Input!$G$25),($E115+$J115),0)</f>
        <v>-1332.30121662843</v>
      </c>
    </row>
    <row r="116" customFormat="false" ht="12.75" hidden="false" customHeight="true" outlineLevel="0" collapsed="false">
      <c r="A116" s="86" t="n">
        <v>112</v>
      </c>
      <c r="B116" s="90" t="n">
        <f aca="false">EOMONTH(Input!$C$7,A116)</f>
        <v>46326</v>
      </c>
      <c r="C116" s="90"/>
      <c r="D116" s="98" t="n">
        <f aca="false">IF(($D115+$G115+$H115)&lt;=0,($D115+$G115+$H115),0)</f>
        <v>-1094.28842224635</v>
      </c>
      <c r="E116" s="98" t="n">
        <f aca="false">IF($D116&lt;0,Input!$G$17,0)</f>
        <v>-1006.10792067112</v>
      </c>
      <c r="F116" s="98" t="n">
        <f aca="false">($D116*(Input!$G$11/100))/12</f>
        <v>-2.50774430098121</v>
      </c>
      <c r="G116" s="98" t="n">
        <f aca="false">(-1)*$E116+$F116</f>
        <v>1003.60017637014</v>
      </c>
      <c r="H116" s="98" t="n">
        <f aca="false">IF($D116&lt;0,((-1)*Input!$G$15),0)</f>
        <v>100</v>
      </c>
      <c r="I116" s="98" t="n">
        <f aca="false">IF(OR($B116&lt;Input!$C$25,$B116&lt;Input!$G$25),(($I115+$G116+$H116)*(1+Input!$G$8/(100*12))),0)</f>
        <v>137122.337528714</v>
      </c>
      <c r="J116" s="98" t="n">
        <f aca="false">IF(OR($B116&lt;Input!$C$25,$B116&lt;Input!$G$25),(Input!$G$18*((1+Input!$G$14/100)^DATEDIF(Input!$C$7,$B116,"Y"))),0)</f>
        <v>-326.193295957311</v>
      </c>
      <c r="L116" s="98" t="n">
        <f aca="false">IF(OR($B116&lt;Input!$C$25,$B116&lt;Input!$G$25),($E116+$J116),0)</f>
        <v>-1332.30121662843</v>
      </c>
    </row>
    <row r="117" customFormat="false" ht="12.75" hidden="false" customHeight="true" outlineLevel="0" collapsed="false">
      <c r="A117" s="86" t="n">
        <v>113</v>
      </c>
      <c r="B117" s="90" t="n">
        <f aca="false">EOMONTH(Input!$C$7,A117)</f>
        <v>46356</v>
      </c>
      <c r="C117" s="90"/>
      <c r="D117" s="98" t="n">
        <f aca="false">IF(($D116+$G116+$H116)&lt;=0,($D116+$G116+$H116),0)</f>
        <v>0</v>
      </c>
      <c r="E117" s="98" t="n">
        <f aca="false">IF($D117&lt;0,Input!$G$17,0)</f>
        <v>0</v>
      </c>
      <c r="F117" s="98" t="n">
        <f aca="false">($D117*(Input!$G$11/100))/12</f>
        <v>0</v>
      </c>
      <c r="G117" s="98" t="n">
        <f aca="false">(-1)*$E117+$F117</f>
        <v>0</v>
      </c>
      <c r="H117" s="98" t="n">
        <f aca="false">IF($D117&lt;0,((-1)*Input!$G$15),0)</f>
        <v>0</v>
      </c>
      <c r="I117" s="98" t="n">
        <f aca="false">IF(OR($B117&lt;Input!$C$25,$B117&lt;Input!$G$25),(($I116+$G117+$H117)*(1+Input!$G$8/(100*12))),0)</f>
        <v>137236.606143321</v>
      </c>
      <c r="J117" s="98" t="n">
        <f aca="false">IF(OR($B117&lt;Input!$C$25,$B117&lt;Input!$G$25),(Input!$G$18*((1+Input!$G$14/100)^DATEDIF(Input!$C$7,$B117,"Y"))),0)</f>
        <v>-326.193295957311</v>
      </c>
      <c r="L117" s="98" t="n">
        <f aca="false">IF(OR($B117&lt;Input!$C$25,$B117&lt;Input!$G$25),($E117+$J117),0)</f>
        <v>-326.193295957311</v>
      </c>
    </row>
    <row r="118" customFormat="false" ht="12.75" hidden="false" customHeight="true" outlineLevel="0" collapsed="false">
      <c r="A118" s="86" t="n">
        <v>114</v>
      </c>
      <c r="B118" s="90" t="n">
        <f aca="false">EOMONTH(Input!$C$7,A118)</f>
        <v>46387</v>
      </c>
      <c r="C118" s="90"/>
      <c r="D118" s="98" t="n">
        <f aca="false">IF(($D117+$G117+$H117)&lt;=0,($D117+$G117+$H117),0)</f>
        <v>0</v>
      </c>
      <c r="E118" s="98" t="n">
        <f aca="false">IF($D118&lt;0,Input!$G$17,0)</f>
        <v>0</v>
      </c>
      <c r="F118" s="98" t="n">
        <f aca="false">($D118*(Input!$G$11/100))/12</f>
        <v>0</v>
      </c>
      <c r="G118" s="98" t="n">
        <f aca="false">(-1)*$E118+$F118</f>
        <v>0</v>
      </c>
      <c r="H118" s="98" t="n">
        <f aca="false">IF($D118&lt;0,((-1)*Input!$G$15),0)</f>
        <v>0</v>
      </c>
      <c r="I118" s="98" t="n">
        <f aca="false">IF(OR($B118&lt;Input!$C$25,$B118&lt;Input!$G$25),(($I117+$G118+$H118)*(1+Input!$G$8/(100*12))),0)</f>
        <v>137350.969981774</v>
      </c>
      <c r="J118" s="98" t="n">
        <f aca="false">IF(OR($B118&lt;Input!$C$25,$B118&lt;Input!$G$25),(Input!$G$18*((1+Input!$G$14/100)^DATEDIF(Input!$C$7,$B118,"Y"))),0)</f>
        <v>-326.193295957311</v>
      </c>
      <c r="L118" s="98" t="n">
        <f aca="false">IF(OR($B118&lt;Input!$C$25,$B118&lt;Input!$G$25),($E118+$J118),0)</f>
        <v>-326.193295957311</v>
      </c>
    </row>
    <row r="119" customFormat="false" ht="12.75" hidden="false" customHeight="true" outlineLevel="0" collapsed="false">
      <c r="A119" s="86" t="n">
        <v>115</v>
      </c>
      <c r="B119" s="90" t="n">
        <f aca="false">EOMONTH(Input!$C$7,A119)</f>
        <v>46418</v>
      </c>
      <c r="C119" s="90"/>
      <c r="D119" s="98" t="n">
        <f aca="false">IF(($D118+$G118+$H118)&lt;=0,($D118+$G118+$H118),0)</f>
        <v>0</v>
      </c>
      <c r="E119" s="98" t="n">
        <f aca="false">IF($D119&lt;0,Input!$G$17,0)</f>
        <v>0</v>
      </c>
      <c r="F119" s="98" t="n">
        <f aca="false">($D119*(Input!$G$11/100))/12</f>
        <v>0</v>
      </c>
      <c r="G119" s="98" t="n">
        <f aca="false">(-1)*$E119+$F119</f>
        <v>0</v>
      </c>
      <c r="H119" s="98" t="n">
        <f aca="false">IF($D119&lt;0,((-1)*Input!$G$15),0)</f>
        <v>0</v>
      </c>
      <c r="I119" s="98" t="n">
        <f aca="false">IF(OR($B119&lt;Input!$C$25,$B119&lt;Input!$G$25),(($I118+$G119+$H119)*(1+Input!$G$8/(100*12))),0)</f>
        <v>137465.429123426</v>
      </c>
      <c r="J119" s="98" t="n">
        <f aca="false">IF(OR($B119&lt;Input!$C$25,$B119&lt;Input!$G$25),(Input!$G$18*((1+Input!$G$14/100)^DATEDIF(Input!$C$7,$B119,"Y"))),0)</f>
        <v>-326.193295957311</v>
      </c>
      <c r="L119" s="98" t="n">
        <f aca="false">IF(OR($B119&lt;Input!$C$25,$B119&lt;Input!$G$25),($E119+$J119),0)</f>
        <v>-326.193295957311</v>
      </c>
    </row>
    <row r="120" customFormat="false" ht="12.75" hidden="false" customHeight="true" outlineLevel="0" collapsed="false">
      <c r="A120" s="86" t="n">
        <v>116</v>
      </c>
      <c r="B120" s="90" t="n">
        <f aca="false">EOMONTH(Input!$C$7,A120)</f>
        <v>46446</v>
      </c>
      <c r="C120" s="90"/>
      <c r="D120" s="98" t="n">
        <f aca="false">IF(($D119+$G119+$H119)&lt;=0,($D119+$G119+$H119),0)</f>
        <v>0</v>
      </c>
      <c r="E120" s="98" t="n">
        <f aca="false">IF($D120&lt;0,Input!$G$17,0)</f>
        <v>0</v>
      </c>
      <c r="F120" s="98" t="n">
        <f aca="false">($D120*(Input!$G$11/100))/12</f>
        <v>0</v>
      </c>
      <c r="G120" s="98" t="n">
        <f aca="false">(-1)*$E120+$F120</f>
        <v>0</v>
      </c>
      <c r="H120" s="98" t="n">
        <f aca="false">IF($D120&lt;0,((-1)*Input!$G$15),0)</f>
        <v>0</v>
      </c>
      <c r="I120" s="98" t="n">
        <f aca="false">IF(OR($B120&lt;Input!$C$25,$B120&lt;Input!$G$25),(($I119+$G120+$H120)*(1+Input!$G$8/(100*12))),0)</f>
        <v>137579.983647695</v>
      </c>
      <c r="J120" s="98" t="n">
        <f aca="false">IF(OR($B120&lt;Input!$C$25,$B120&lt;Input!$G$25),(Input!$G$18*((1+Input!$G$14/100)^DATEDIF(Input!$C$7,$B120,"Y"))),0)</f>
        <v>-326.193295957311</v>
      </c>
      <c r="L120" s="98" t="n">
        <f aca="false">IF(OR($B120&lt;Input!$C$25,$B120&lt;Input!$G$25),($E120+$J120),0)</f>
        <v>-326.193295957311</v>
      </c>
    </row>
    <row r="121" customFormat="false" ht="12.75" hidden="false" customHeight="true" outlineLevel="0" collapsed="false">
      <c r="A121" s="86" t="n">
        <v>117</v>
      </c>
      <c r="B121" s="90" t="n">
        <f aca="false">EOMONTH(Input!$C$7,A121)</f>
        <v>46477</v>
      </c>
      <c r="C121" s="90"/>
      <c r="D121" s="98" t="n">
        <f aca="false">IF(($D120+$G120+$H120)&lt;=0,($D120+$G120+$H120),0)</f>
        <v>0</v>
      </c>
      <c r="E121" s="98" t="n">
        <f aca="false">IF($D121&lt;0,Input!$G$17,0)</f>
        <v>0</v>
      </c>
      <c r="F121" s="98" t="n">
        <f aca="false">($D121*(Input!$G$11/100))/12</f>
        <v>0</v>
      </c>
      <c r="G121" s="98" t="n">
        <f aca="false">(-1)*$E121+$F121</f>
        <v>0</v>
      </c>
      <c r="H121" s="98" t="n">
        <f aca="false">IF($D121&lt;0,((-1)*Input!$G$15),0)</f>
        <v>0</v>
      </c>
      <c r="I121" s="98" t="n">
        <f aca="false">IF(OR($B121&lt;Input!$C$25,$B121&lt;Input!$G$25),(($I120+$G121+$H121)*(1+Input!$G$8/(100*12))),0)</f>
        <v>137694.633634068</v>
      </c>
      <c r="J121" s="98" t="n">
        <f aca="false">IF(OR($B121&lt;Input!$C$25,$B121&lt;Input!$G$25),(Input!$G$18*((1+Input!$G$14/100)^DATEDIF(Input!$C$7,$B121,"Y"))),0)</f>
        <v>-326.193295957311</v>
      </c>
      <c r="L121" s="98" t="n">
        <f aca="false">IF(OR($B121&lt;Input!$C$25,$B121&lt;Input!$G$25),($E121+$J121),0)</f>
        <v>-326.193295957311</v>
      </c>
    </row>
    <row r="122" customFormat="false" ht="12.75" hidden="false" customHeight="true" outlineLevel="0" collapsed="false">
      <c r="A122" s="86" t="n">
        <v>118</v>
      </c>
      <c r="B122" s="90" t="n">
        <f aca="false">EOMONTH(Input!$C$7,A122)</f>
        <v>46507</v>
      </c>
      <c r="C122" s="90"/>
      <c r="D122" s="98" t="n">
        <f aca="false">IF(($D121+$G121+$H121)&lt;=0,($D121+$G121+$H121),0)</f>
        <v>0</v>
      </c>
      <c r="E122" s="98" t="n">
        <f aca="false">IF($D122&lt;0,Input!$G$17,0)</f>
        <v>0</v>
      </c>
      <c r="F122" s="98" t="n">
        <f aca="false">($D122*(Input!$G$11/100))/12</f>
        <v>0</v>
      </c>
      <c r="G122" s="98" t="n">
        <f aca="false">(-1)*$E122+$F122</f>
        <v>0</v>
      </c>
      <c r="H122" s="98" t="n">
        <f aca="false">IF($D122&lt;0,((-1)*Input!$G$15),0)</f>
        <v>0</v>
      </c>
      <c r="I122" s="98" t="n">
        <f aca="false">IF(OR($B122&lt;Input!$C$25,$B122&lt;Input!$G$25),(($I121+$G122+$H122)*(1+Input!$G$8/(100*12))),0)</f>
        <v>137809.379162097</v>
      </c>
      <c r="J122" s="98" t="n">
        <f aca="false">IF(OR($B122&lt;Input!$C$25,$B122&lt;Input!$G$25),(Input!$G$18*((1+Input!$G$14/100)^DATEDIF(Input!$C$7,$B122,"Y"))),0)</f>
        <v>-326.193295957311</v>
      </c>
      <c r="L122" s="98" t="n">
        <f aca="false">IF(OR($B122&lt;Input!$C$25,$B122&lt;Input!$G$25),($E122+$J122),0)</f>
        <v>-326.193295957311</v>
      </c>
    </row>
    <row r="123" customFormat="false" ht="12.75" hidden="false" customHeight="true" outlineLevel="0" collapsed="false">
      <c r="A123" s="86" t="n">
        <v>119</v>
      </c>
      <c r="B123" s="90" t="n">
        <f aca="false">EOMONTH(Input!$C$7,A123)</f>
        <v>46538</v>
      </c>
      <c r="C123" s="90"/>
      <c r="D123" s="98" t="n">
        <f aca="false">IF(($D122+$G122+$H122)&lt;=0,($D122+$G122+$H122),0)</f>
        <v>0</v>
      </c>
      <c r="E123" s="98" t="n">
        <f aca="false">IF($D123&lt;0,Input!$G$17,0)</f>
        <v>0</v>
      </c>
      <c r="F123" s="98" t="n">
        <f aca="false">($D123*(Input!$G$11/100))/12</f>
        <v>0</v>
      </c>
      <c r="G123" s="98" t="n">
        <f aca="false">(-1)*$E123+$F123</f>
        <v>0</v>
      </c>
      <c r="H123" s="98" t="n">
        <f aca="false">IF($D123&lt;0,((-1)*Input!$G$15),0)</f>
        <v>0</v>
      </c>
      <c r="I123" s="98" t="n">
        <f aca="false">IF(OR($B123&lt;Input!$C$25,$B123&lt;Input!$G$25),(($I122+$G123+$H123)*(1+Input!$G$8/(100*12))),0)</f>
        <v>137924.220311398</v>
      </c>
      <c r="J123" s="98" t="n">
        <f aca="false">IF(OR($B123&lt;Input!$C$25,$B123&lt;Input!$G$25),(Input!$G$18*((1+Input!$G$14/100)^DATEDIF(Input!$C$7,$B123,"Y"))),0)</f>
        <v>-326.193295957311</v>
      </c>
      <c r="L123" s="98" t="n">
        <f aca="false">IF(OR($B123&lt;Input!$C$25,$B123&lt;Input!$G$25),($E123+$J123),0)</f>
        <v>-326.193295957311</v>
      </c>
    </row>
    <row r="124" customFormat="false" ht="12.75" hidden="false" customHeight="true" outlineLevel="0" collapsed="false">
      <c r="A124" s="86" t="n">
        <v>120</v>
      </c>
      <c r="B124" s="90" t="n">
        <f aca="false">EOMONTH(Input!$C$7,A124)</f>
        <v>46568</v>
      </c>
      <c r="C124" s="90"/>
      <c r="D124" s="98" t="n">
        <f aca="false">IF(($D123+$G123+$H123)&lt;=0,($D123+$G123+$H123),0)</f>
        <v>0</v>
      </c>
      <c r="E124" s="98" t="n">
        <f aca="false">IF($D124&lt;0,Input!$G$17,0)</f>
        <v>0</v>
      </c>
      <c r="F124" s="98" t="n">
        <f aca="false">($D124*(Input!$G$11/100))/12</f>
        <v>0</v>
      </c>
      <c r="G124" s="98" t="n">
        <f aca="false">(-1)*$E124+$F124</f>
        <v>0</v>
      </c>
      <c r="H124" s="98" t="n">
        <f aca="false">IF($D124&lt;0,((-1)*Input!$G$15),0)</f>
        <v>0</v>
      </c>
      <c r="I124" s="98" t="n">
        <f aca="false">IF(OR($B124&lt;Input!$C$25,$B124&lt;Input!$G$25),(($I123+$G124+$H124)*(1+Input!$G$8/(100*12))),0)</f>
        <v>138039.157161658</v>
      </c>
      <c r="J124" s="98" t="n">
        <f aca="false">IF(OR($B124&lt;Input!$C$25,$B124&lt;Input!$G$25),(Input!$G$18*((1+Input!$G$14/100)^DATEDIF(Input!$C$7,$B124,"Y"))),0)</f>
        <v>-335.979094836031</v>
      </c>
      <c r="L124" s="98" t="n">
        <f aca="false">IF(OR($B124&lt;Input!$C$25,$B124&lt;Input!$G$25),($E124+$J124),0)</f>
        <v>-335.979094836031</v>
      </c>
    </row>
    <row r="125" customFormat="false" ht="12.75" hidden="false" customHeight="true" outlineLevel="0" collapsed="false">
      <c r="A125" s="86" t="n">
        <v>121</v>
      </c>
      <c r="B125" s="90" t="n">
        <f aca="false">EOMONTH(Input!$C$7,A125)</f>
        <v>46599</v>
      </c>
      <c r="C125" s="90"/>
      <c r="D125" s="98" t="n">
        <f aca="false">IF(($D124+$G124+$H124)&lt;=0,($D124+$G124+$H124),0)</f>
        <v>0</v>
      </c>
      <c r="E125" s="98" t="n">
        <f aca="false">IF($D125&lt;0,Input!$G$17,0)</f>
        <v>0</v>
      </c>
      <c r="F125" s="98" t="n">
        <f aca="false">($D125*(Input!$G$11/100))/12</f>
        <v>0</v>
      </c>
      <c r="G125" s="98" t="n">
        <f aca="false">(-1)*$E125+$F125</f>
        <v>0</v>
      </c>
      <c r="H125" s="98" t="n">
        <f aca="false">IF($D125&lt;0,((-1)*Input!$G$15),0)</f>
        <v>0</v>
      </c>
      <c r="I125" s="98" t="n">
        <f aca="false">IF(OR($B125&lt;Input!$C$25,$B125&lt;Input!$G$25),(($I124+$G125+$H125)*(1+Input!$G$8/(100*12))),0)</f>
        <v>138154.189792626</v>
      </c>
      <c r="J125" s="98" t="n">
        <f aca="false">IF(OR($B125&lt;Input!$C$25,$B125&lt;Input!$G$25),(Input!$G$18*((1+Input!$G$14/100)^DATEDIF(Input!$C$7,$B125,"Y"))),0)</f>
        <v>-335.979094836031</v>
      </c>
      <c r="L125" s="98" t="n">
        <f aca="false">IF(OR($B125&lt;Input!$C$25,$B125&lt;Input!$G$25),($E125+$J125),0)</f>
        <v>-335.979094836031</v>
      </c>
    </row>
    <row r="126" customFormat="false" ht="12.75" hidden="false" customHeight="true" outlineLevel="0" collapsed="false">
      <c r="A126" s="86" t="n">
        <v>122</v>
      </c>
      <c r="B126" s="90" t="n">
        <f aca="false">EOMONTH(Input!$C$7,A126)</f>
        <v>46630</v>
      </c>
      <c r="C126" s="90"/>
      <c r="D126" s="98" t="n">
        <f aca="false">IF(($D125+$G125+$H125)&lt;=0,($D125+$G125+$H125),0)</f>
        <v>0</v>
      </c>
      <c r="E126" s="98" t="n">
        <f aca="false">IF($D126&lt;0,Input!$G$17,0)</f>
        <v>0</v>
      </c>
      <c r="F126" s="98" t="n">
        <f aca="false">($D126*(Input!$G$11/100))/12</f>
        <v>0</v>
      </c>
      <c r="G126" s="98" t="n">
        <f aca="false">(-1)*$E126+$F126</f>
        <v>0</v>
      </c>
      <c r="H126" s="98" t="n">
        <f aca="false">IF($D126&lt;0,((-1)*Input!$G$15),0)</f>
        <v>0</v>
      </c>
      <c r="I126" s="98" t="n">
        <f aca="false">IF(OR($B126&lt;Input!$C$25,$B126&lt;Input!$G$25),(($I125+$G126+$H126)*(1+Input!$G$8/(100*12))),0)</f>
        <v>138269.31828412</v>
      </c>
      <c r="J126" s="98" t="n">
        <f aca="false">IF(OR($B126&lt;Input!$C$25,$B126&lt;Input!$G$25),(Input!$G$18*((1+Input!$G$14/100)^DATEDIF(Input!$C$7,$B126,"Y"))),0)</f>
        <v>-335.979094836031</v>
      </c>
      <c r="L126" s="98" t="n">
        <f aca="false">IF(OR($B126&lt;Input!$C$25,$B126&lt;Input!$G$25),($E126+$J126),0)</f>
        <v>-335.979094836031</v>
      </c>
    </row>
    <row r="127" customFormat="false" ht="12.75" hidden="false" customHeight="true" outlineLevel="0" collapsed="false">
      <c r="A127" s="86" t="n">
        <v>123</v>
      </c>
      <c r="B127" s="90" t="n">
        <f aca="false">EOMONTH(Input!$C$7,A127)</f>
        <v>46660</v>
      </c>
      <c r="C127" s="90"/>
      <c r="D127" s="98" t="n">
        <f aca="false">IF(($D126+$G126+$H126)&lt;=0,($D126+$G126+$H126),0)</f>
        <v>0</v>
      </c>
      <c r="E127" s="98" t="n">
        <f aca="false">IF($D127&lt;0,Input!$G$17,0)</f>
        <v>0</v>
      </c>
      <c r="F127" s="98" t="n">
        <f aca="false">($D127*(Input!$G$11/100))/12</f>
        <v>0</v>
      </c>
      <c r="G127" s="98" t="n">
        <f aca="false">(-1)*$E127+$F127</f>
        <v>0</v>
      </c>
      <c r="H127" s="98" t="n">
        <f aca="false">IF($D127&lt;0,((-1)*Input!$G$15),0)</f>
        <v>0</v>
      </c>
      <c r="I127" s="98" t="n">
        <f aca="false">IF(OR($B127&lt;Input!$C$25,$B127&lt;Input!$G$25),(($I126+$G127+$H127)*(1+Input!$G$8/(100*12))),0)</f>
        <v>138384.542716023</v>
      </c>
      <c r="J127" s="98" t="n">
        <f aca="false">IF(OR($B127&lt;Input!$C$25,$B127&lt;Input!$G$25),(Input!$G$18*((1+Input!$G$14/100)^DATEDIF(Input!$C$7,$B127,"Y"))),0)</f>
        <v>-335.979094836031</v>
      </c>
      <c r="L127" s="98" t="n">
        <f aca="false">IF(OR($B127&lt;Input!$C$25,$B127&lt;Input!$G$25),($E127+$J127),0)</f>
        <v>-335.979094836031</v>
      </c>
    </row>
    <row r="128" customFormat="false" ht="12.75" hidden="false" customHeight="true" outlineLevel="0" collapsed="false">
      <c r="A128" s="86" t="n">
        <v>124</v>
      </c>
      <c r="B128" s="90" t="n">
        <f aca="false">EOMONTH(Input!$C$7,A128)</f>
        <v>46691</v>
      </c>
      <c r="C128" s="90"/>
      <c r="D128" s="98" t="n">
        <f aca="false">IF(($D127+$G127+$H127)&lt;=0,($D127+$G127+$H127),0)</f>
        <v>0</v>
      </c>
      <c r="E128" s="98" t="n">
        <f aca="false">IF($D128&lt;0,Input!$G$17,0)</f>
        <v>0</v>
      </c>
      <c r="F128" s="98" t="n">
        <f aca="false">($D128*(Input!$G$11/100))/12</f>
        <v>0</v>
      </c>
      <c r="G128" s="98" t="n">
        <f aca="false">(-1)*$E128+$F128</f>
        <v>0</v>
      </c>
      <c r="H128" s="98" t="n">
        <f aca="false">IF($D128&lt;0,((-1)*Input!$G$15),0)</f>
        <v>0</v>
      </c>
      <c r="I128" s="98" t="n">
        <f aca="false">IF(OR($B128&lt;Input!$C$25,$B128&lt;Input!$G$25),(($I127+$G128+$H128)*(1+Input!$G$8/(100*12))),0)</f>
        <v>138499.863168286</v>
      </c>
      <c r="J128" s="98" t="n">
        <f aca="false">IF(OR($B128&lt;Input!$C$25,$B128&lt;Input!$G$25),(Input!$G$18*((1+Input!$G$14/100)^DATEDIF(Input!$C$7,$B128,"Y"))),0)</f>
        <v>-335.979094836031</v>
      </c>
      <c r="L128" s="98" t="n">
        <f aca="false">IF(OR($B128&lt;Input!$C$25,$B128&lt;Input!$G$25),($E128+$J128),0)</f>
        <v>-335.979094836031</v>
      </c>
    </row>
    <row r="129" customFormat="false" ht="12.75" hidden="false" customHeight="true" outlineLevel="0" collapsed="false">
      <c r="A129" s="86" t="n">
        <v>125</v>
      </c>
      <c r="B129" s="90" t="n">
        <f aca="false">EOMONTH(Input!$C$7,A129)</f>
        <v>46721</v>
      </c>
      <c r="C129" s="90"/>
      <c r="D129" s="98" t="n">
        <f aca="false">IF(($D128+$G128+$H128)&lt;=0,($D128+$G128+$H128),0)</f>
        <v>0</v>
      </c>
      <c r="E129" s="98" t="n">
        <f aca="false">IF($D129&lt;0,Input!$G$17,0)</f>
        <v>0</v>
      </c>
      <c r="F129" s="98" t="n">
        <f aca="false">($D129*(Input!$G$11/100))/12</f>
        <v>0</v>
      </c>
      <c r="G129" s="98" t="n">
        <f aca="false">(-1)*$E129+$F129</f>
        <v>0</v>
      </c>
      <c r="H129" s="98" t="n">
        <f aca="false">IF($D129&lt;0,((-1)*Input!$G$15),0)</f>
        <v>0</v>
      </c>
      <c r="I129" s="98" t="n">
        <f aca="false">IF(OR($B129&lt;Input!$C$25,$B129&lt;Input!$G$25),(($I128+$G129+$H129)*(1+Input!$G$8/(100*12))),0)</f>
        <v>138615.279720927</v>
      </c>
      <c r="J129" s="98" t="n">
        <f aca="false">IF(OR($B129&lt;Input!$C$25,$B129&lt;Input!$G$25),(Input!$G$18*((1+Input!$G$14/100)^DATEDIF(Input!$C$7,$B129,"Y"))),0)</f>
        <v>-335.979094836031</v>
      </c>
      <c r="L129" s="98" t="n">
        <f aca="false">IF(OR($B129&lt;Input!$C$25,$B129&lt;Input!$G$25),($E129+$J129),0)</f>
        <v>-335.979094836031</v>
      </c>
    </row>
    <row r="130" customFormat="false" ht="12.75" hidden="false" customHeight="true" outlineLevel="0" collapsed="false">
      <c r="A130" s="86" t="n">
        <v>126</v>
      </c>
      <c r="B130" s="90" t="n">
        <f aca="false">EOMONTH(Input!$C$7,A130)</f>
        <v>46752</v>
      </c>
      <c r="C130" s="90"/>
      <c r="D130" s="98" t="n">
        <f aca="false">IF(($D129+$G129+$H129)&lt;=0,($D129+$G129+$H129),0)</f>
        <v>0</v>
      </c>
      <c r="E130" s="98" t="n">
        <f aca="false">IF($D130&lt;0,Input!$G$17,0)</f>
        <v>0</v>
      </c>
      <c r="F130" s="98" t="n">
        <f aca="false">($D130*(Input!$G$11/100))/12</f>
        <v>0</v>
      </c>
      <c r="G130" s="98" t="n">
        <f aca="false">(-1)*$E130+$F130</f>
        <v>0</v>
      </c>
      <c r="H130" s="98" t="n">
        <f aca="false">IF($D130&lt;0,((-1)*Input!$G$15),0)</f>
        <v>0</v>
      </c>
      <c r="I130" s="98" t="n">
        <f aca="false">IF(OR($B130&lt;Input!$C$25,$B130&lt;Input!$G$25),(($I129+$G130+$H130)*(1+Input!$G$8/(100*12))),0)</f>
        <v>138730.792454027</v>
      </c>
      <c r="J130" s="98" t="n">
        <f aca="false">IF(OR($B130&lt;Input!$C$25,$B130&lt;Input!$G$25),(Input!$G$18*((1+Input!$G$14/100)^DATEDIF(Input!$C$7,$B130,"Y"))),0)</f>
        <v>-335.979094836031</v>
      </c>
      <c r="L130" s="98" t="n">
        <f aca="false">IF(OR($B130&lt;Input!$C$25,$B130&lt;Input!$G$25),($E130+$J130),0)</f>
        <v>-335.979094836031</v>
      </c>
    </row>
    <row r="131" customFormat="false" ht="12.75" hidden="false" customHeight="true" outlineLevel="0" collapsed="false">
      <c r="A131" s="86" t="n">
        <v>127</v>
      </c>
      <c r="B131" s="90" t="n">
        <f aca="false">EOMONTH(Input!$C$7,A131)</f>
        <v>46783</v>
      </c>
      <c r="C131" s="90"/>
      <c r="D131" s="98" t="n">
        <f aca="false">IF(($D130+$G130+$H130)&lt;=0,($D130+$G130+$H130),0)</f>
        <v>0</v>
      </c>
      <c r="E131" s="98" t="n">
        <f aca="false">IF($D131&lt;0,Input!$G$17,0)</f>
        <v>0</v>
      </c>
      <c r="F131" s="98" t="n">
        <f aca="false">($D131*(Input!$G$11/100))/12</f>
        <v>0</v>
      </c>
      <c r="G131" s="98" t="n">
        <f aca="false">(-1)*$E131+$F131</f>
        <v>0</v>
      </c>
      <c r="H131" s="98" t="n">
        <f aca="false">IF($D131&lt;0,((-1)*Input!$G$15),0)</f>
        <v>0</v>
      </c>
      <c r="I131" s="98" t="n">
        <f aca="false">IF(OR($B131&lt;Input!$C$25,$B131&lt;Input!$G$25),(($I130+$G131+$H131)*(1+Input!$G$8/(100*12))),0)</f>
        <v>138846.401447739</v>
      </c>
      <c r="J131" s="98" t="n">
        <f aca="false">IF(OR($B131&lt;Input!$C$25,$B131&lt;Input!$G$25),(Input!$G$18*((1+Input!$G$14/100)^DATEDIF(Input!$C$7,$B131,"Y"))),0)</f>
        <v>-335.979094836031</v>
      </c>
      <c r="L131" s="98" t="n">
        <f aca="false">IF(OR($B131&lt;Input!$C$25,$B131&lt;Input!$G$25),($E131+$J131),0)</f>
        <v>-335.979094836031</v>
      </c>
    </row>
    <row r="132" customFormat="false" ht="12.75" hidden="false" customHeight="true" outlineLevel="0" collapsed="false">
      <c r="A132" s="86" t="n">
        <v>128</v>
      </c>
      <c r="B132" s="90" t="n">
        <f aca="false">EOMONTH(Input!$C$7,A132)</f>
        <v>46812</v>
      </c>
      <c r="C132" s="90"/>
      <c r="D132" s="98" t="n">
        <f aca="false">IF(($D131+$G131+$H131)&lt;=0,($D131+$G131+$H131),0)</f>
        <v>0</v>
      </c>
      <c r="E132" s="98" t="n">
        <f aca="false">IF($D132&lt;0,Input!$G$17,0)</f>
        <v>0</v>
      </c>
      <c r="F132" s="98" t="n">
        <f aca="false">($D132*(Input!$G$11/100))/12</f>
        <v>0</v>
      </c>
      <c r="G132" s="98" t="n">
        <f aca="false">(-1)*$E132+$F132</f>
        <v>0</v>
      </c>
      <c r="H132" s="98" t="n">
        <f aca="false">IF($D132&lt;0,((-1)*Input!$G$15),0)</f>
        <v>0</v>
      </c>
      <c r="I132" s="98" t="n">
        <f aca="false">IF(OR($B132&lt;Input!$C$25,$B132&lt;Input!$G$25),(($I131+$G132+$H132)*(1+Input!$G$8/(100*12))),0)</f>
        <v>138962.106782279</v>
      </c>
      <c r="J132" s="98" t="n">
        <f aca="false">IF(OR($B132&lt;Input!$C$25,$B132&lt;Input!$G$25),(Input!$G$18*((1+Input!$G$14/100)^DATEDIF(Input!$C$7,$B132,"Y"))),0)</f>
        <v>-335.979094836031</v>
      </c>
      <c r="L132" s="98" t="n">
        <f aca="false">IF(OR($B132&lt;Input!$C$25,$B132&lt;Input!$G$25),($E132+$J132),0)</f>
        <v>-335.979094836031</v>
      </c>
    </row>
    <row r="133" customFormat="false" ht="12.75" hidden="false" customHeight="true" outlineLevel="0" collapsed="false">
      <c r="A133" s="86" t="n">
        <v>129</v>
      </c>
      <c r="B133" s="90" t="n">
        <f aca="false">EOMONTH(Input!$C$7,A133)</f>
        <v>46843</v>
      </c>
      <c r="C133" s="90"/>
      <c r="D133" s="98" t="n">
        <f aca="false">IF(($D132+$G132+$H132)&lt;=0,($D132+$G132+$H132),0)</f>
        <v>0</v>
      </c>
      <c r="E133" s="98" t="n">
        <f aca="false">IF($D133&lt;0,Input!$G$17,0)</f>
        <v>0</v>
      </c>
      <c r="F133" s="98" t="n">
        <f aca="false">($D133*(Input!$G$11/100))/12</f>
        <v>0</v>
      </c>
      <c r="G133" s="98" t="n">
        <f aca="false">(-1)*$E133+$F133</f>
        <v>0</v>
      </c>
      <c r="H133" s="98" t="n">
        <f aca="false">IF($D133&lt;0,((-1)*Input!$G$15),0)</f>
        <v>0</v>
      </c>
      <c r="I133" s="98" t="n">
        <f aca="false">IF(OR($B133&lt;Input!$C$25,$B133&lt;Input!$G$25),(($I132+$G133+$H133)*(1+Input!$G$8/(100*12))),0)</f>
        <v>139077.908537931</v>
      </c>
      <c r="J133" s="98" t="n">
        <f aca="false">IF(OR($B133&lt;Input!$C$25,$B133&lt;Input!$G$25),(Input!$G$18*((1+Input!$G$14/100)^DATEDIF(Input!$C$7,$B133,"Y"))),0)</f>
        <v>-335.979094836031</v>
      </c>
      <c r="L133" s="98" t="n">
        <f aca="false">IF(OR($B133&lt;Input!$C$25,$B133&lt;Input!$G$25),($E133+$J133),0)</f>
        <v>-335.979094836031</v>
      </c>
    </row>
    <row r="134" customFormat="false" ht="12.75" hidden="false" customHeight="true" outlineLevel="0" collapsed="false">
      <c r="A134" s="86" t="n">
        <v>130</v>
      </c>
      <c r="B134" s="90" t="n">
        <f aca="false">EOMONTH(Input!$C$7,A134)</f>
        <v>46873</v>
      </c>
      <c r="C134" s="90"/>
      <c r="D134" s="98" t="n">
        <f aca="false">IF(($D133+$G133+$H133)&lt;=0,($D133+$G133+$H133),0)</f>
        <v>0</v>
      </c>
      <c r="E134" s="98" t="n">
        <f aca="false">IF($D134&lt;0,Input!$G$17,0)</f>
        <v>0</v>
      </c>
      <c r="F134" s="98" t="n">
        <f aca="false">($D134*(Input!$G$11/100))/12</f>
        <v>0</v>
      </c>
      <c r="G134" s="98" t="n">
        <f aca="false">(-1)*$E134+$F134</f>
        <v>0</v>
      </c>
      <c r="H134" s="98" t="n">
        <f aca="false">IF($D134&lt;0,((-1)*Input!$G$15),0)</f>
        <v>0</v>
      </c>
      <c r="I134" s="98" t="n">
        <f aca="false">IF(OR($B134&lt;Input!$C$25,$B134&lt;Input!$G$25),(($I133+$G134+$H134)*(1+Input!$G$8/(100*12))),0)</f>
        <v>139193.806795046</v>
      </c>
      <c r="J134" s="98" t="n">
        <f aca="false">IF(OR($B134&lt;Input!$C$25,$B134&lt;Input!$G$25),(Input!$G$18*((1+Input!$G$14/100)^DATEDIF(Input!$C$7,$B134,"Y"))),0)</f>
        <v>-335.979094836031</v>
      </c>
      <c r="L134" s="98" t="n">
        <f aca="false">IF(OR($B134&lt;Input!$C$25,$B134&lt;Input!$G$25),($E134+$J134),0)</f>
        <v>-335.979094836031</v>
      </c>
    </row>
    <row r="135" customFormat="false" ht="12.75" hidden="false" customHeight="true" outlineLevel="0" collapsed="false">
      <c r="A135" s="86" t="n">
        <v>131</v>
      </c>
      <c r="B135" s="90" t="n">
        <f aca="false">EOMONTH(Input!$C$7,A135)</f>
        <v>46904</v>
      </c>
      <c r="C135" s="90"/>
      <c r="D135" s="98" t="n">
        <f aca="false">IF(($D134+$G134+$H134)&lt;=0,($D134+$G134+$H134),0)</f>
        <v>0</v>
      </c>
      <c r="E135" s="98" t="n">
        <f aca="false">IF($D135&lt;0,Input!$G$17,0)</f>
        <v>0</v>
      </c>
      <c r="F135" s="98" t="n">
        <f aca="false">($D135*(Input!$G$11/100))/12</f>
        <v>0</v>
      </c>
      <c r="G135" s="98" t="n">
        <f aca="false">(-1)*$E135+$F135</f>
        <v>0</v>
      </c>
      <c r="H135" s="98" t="n">
        <f aca="false">IF($D135&lt;0,((-1)*Input!$G$15),0)</f>
        <v>0</v>
      </c>
      <c r="I135" s="98" t="n">
        <f aca="false">IF(OR($B135&lt;Input!$C$25,$B135&lt;Input!$G$25),(($I134+$G135+$H135)*(1+Input!$G$8/(100*12))),0)</f>
        <v>139309.801634041</v>
      </c>
      <c r="J135" s="98" t="n">
        <f aca="false">IF(OR($B135&lt;Input!$C$25,$B135&lt;Input!$G$25),(Input!$G$18*((1+Input!$G$14/100)^DATEDIF(Input!$C$7,$B135,"Y"))),0)</f>
        <v>-335.979094836031</v>
      </c>
      <c r="L135" s="98" t="n">
        <f aca="false">IF(OR($B135&lt;Input!$C$25,$B135&lt;Input!$G$25),($E135+$J135),0)</f>
        <v>-335.979094836031</v>
      </c>
    </row>
    <row r="136" customFormat="false" ht="12.75" hidden="false" customHeight="true" outlineLevel="0" collapsed="false">
      <c r="A136" s="86" t="n">
        <v>132</v>
      </c>
      <c r="B136" s="90" t="n">
        <f aca="false">EOMONTH(Input!$C$7,A136)</f>
        <v>46934</v>
      </c>
      <c r="C136" s="90"/>
      <c r="D136" s="98" t="n">
        <f aca="false">IF(($D135+$G135+$H135)&lt;=0,($D135+$G135+$H135),0)</f>
        <v>0</v>
      </c>
      <c r="E136" s="98" t="n">
        <f aca="false">IF($D136&lt;0,Input!$G$17,0)</f>
        <v>0</v>
      </c>
      <c r="F136" s="98" t="n">
        <f aca="false">($D136*(Input!$G$11/100))/12</f>
        <v>0</v>
      </c>
      <c r="G136" s="98" t="n">
        <f aca="false">(-1)*$E136+$F136</f>
        <v>0</v>
      </c>
      <c r="H136" s="98" t="n">
        <f aca="false">IF($D136&lt;0,((-1)*Input!$G$15),0)</f>
        <v>0</v>
      </c>
      <c r="I136" s="98" t="n">
        <f aca="false">IF(OR($B136&lt;Input!$C$25,$B136&lt;Input!$G$25),(($I135+$G136+$H136)*(1+Input!$G$8/(100*12))),0)</f>
        <v>139425.893135403</v>
      </c>
      <c r="J136" s="98" t="n">
        <f aca="false">IF(OR($B136&lt;Input!$C$25,$B136&lt;Input!$G$25),(Input!$G$18*((1+Input!$G$14/100)^DATEDIF(Input!$C$7,$B136,"Y"))),0)</f>
        <v>-346.058467681111</v>
      </c>
      <c r="L136" s="98" t="n">
        <f aca="false">IF(OR($B136&lt;Input!$C$25,$B136&lt;Input!$G$25),($E136+$J136),0)</f>
        <v>-346.058467681111</v>
      </c>
    </row>
    <row r="137" customFormat="false" ht="12.75" hidden="false" customHeight="true" outlineLevel="0" collapsed="false">
      <c r="A137" s="86" t="n">
        <v>133</v>
      </c>
      <c r="B137" s="90" t="n">
        <f aca="false">EOMONTH(Input!$C$7,A137)</f>
        <v>46965</v>
      </c>
      <c r="C137" s="90"/>
      <c r="D137" s="98" t="n">
        <f aca="false">IF(($D136+$G136+$H136)&lt;=0,($D136+$G136+$H136),0)</f>
        <v>0</v>
      </c>
      <c r="E137" s="98" t="n">
        <f aca="false">IF($D137&lt;0,Input!$G$17,0)</f>
        <v>0</v>
      </c>
      <c r="F137" s="98" t="n">
        <f aca="false">($D137*(Input!$G$11/100))/12</f>
        <v>0</v>
      </c>
      <c r="G137" s="98" t="n">
        <f aca="false">(-1)*$E137+$F137</f>
        <v>0</v>
      </c>
      <c r="H137" s="98" t="n">
        <f aca="false">IF($D137&lt;0,((-1)*Input!$G$15),0)</f>
        <v>0</v>
      </c>
      <c r="I137" s="98" t="n">
        <f aca="false">IF(OR($B137&lt;Input!$C$25,$B137&lt;Input!$G$25),(($I136+$G137+$H137)*(1+Input!$G$8/(100*12))),0)</f>
        <v>139542.081379683</v>
      </c>
      <c r="J137" s="98" t="n">
        <f aca="false">IF(OR($B137&lt;Input!$C$25,$B137&lt;Input!$G$25),(Input!$G$18*((1+Input!$G$14/100)^DATEDIF(Input!$C$7,$B137,"Y"))),0)</f>
        <v>-346.058467681111</v>
      </c>
      <c r="L137" s="98" t="n">
        <f aca="false">IF(OR($B137&lt;Input!$C$25,$B137&lt;Input!$G$25),($E137+$J137),0)</f>
        <v>-346.058467681111</v>
      </c>
    </row>
    <row r="138" customFormat="false" ht="12.75" hidden="false" customHeight="true" outlineLevel="0" collapsed="false">
      <c r="A138" s="86" t="n">
        <v>134</v>
      </c>
      <c r="B138" s="90" t="n">
        <f aca="false">EOMONTH(Input!$C$7,A138)</f>
        <v>46996</v>
      </c>
      <c r="C138" s="90"/>
      <c r="D138" s="98" t="n">
        <f aca="false">IF(($D137+$G137+$H137)&lt;=0,($D137+$G137+$H137),0)</f>
        <v>0</v>
      </c>
      <c r="E138" s="98" t="n">
        <f aca="false">IF($D138&lt;0,Input!$G$17,0)</f>
        <v>0</v>
      </c>
      <c r="F138" s="98" t="n">
        <f aca="false">($D138*(Input!$G$11/100))/12</f>
        <v>0</v>
      </c>
      <c r="G138" s="98" t="n">
        <f aca="false">(-1)*$E138+$F138</f>
        <v>0</v>
      </c>
      <c r="H138" s="98" t="n">
        <f aca="false">IF($D138&lt;0,((-1)*Input!$G$15),0)</f>
        <v>0</v>
      </c>
      <c r="I138" s="98" t="n">
        <f aca="false">IF(OR($B138&lt;Input!$C$25,$B138&lt;Input!$G$25),(($I137+$G138+$H138)*(1+Input!$G$8/(100*12))),0)</f>
        <v>139658.366447499</v>
      </c>
      <c r="J138" s="98" t="n">
        <f aca="false">IF(OR($B138&lt;Input!$C$25,$B138&lt;Input!$G$25),(Input!$G$18*((1+Input!$G$14/100)^DATEDIF(Input!$C$7,$B138,"Y"))),0)</f>
        <v>-346.058467681111</v>
      </c>
      <c r="L138" s="98" t="n">
        <f aca="false">IF(OR($B138&lt;Input!$C$25,$B138&lt;Input!$G$25),($E138+$J138),0)</f>
        <v>-346.058467681111</v>
      </c>
    </row>
    <row r="139" customFormat="false" ht="12.75" hidden="false" customHeight="true" outlineLevel="0" collapsed="false">
      <c r="A139" s="86" t="n">
        <v>135</v>
      </c>
      <c r="B139" s="90" t="n">
        <f aca="false">EOMONTH(Input!$C$7,A139)</f>
        <v>47026</v>
      </c>
      <c r="C139" s="90"/>
      <c r="D139" s="98" t="n">
        <f aca="false">IF(($D138+$G138+$H138)&lt;=0,($D138+$G138+$H138),0)</f>
        <v>0</v>
      </c>
      <c r="E139" s="98" t="n">
        <f aca="false">IF($D139&lt;0,Input!$G$17,0)</f>
        <v>0</v>
      </c>
      <c r="F139" s="98" t="n">
        <f aca="false">($D139*(Input!$G$11/100))/12</f>
        <v>0</v>
      </c>
      <c r="G139" s="98" t="n">
        <f aca="false">(-1)*$E139+$F139</f>
        <v>0</v>
      </c>
      <c r="H139" s="98" t="n">
        <f aca="false">IF($D139&lt;0,((-1)*Input!$G$15),0)</f>
        <v>0</v>
      </c>
      <c r="I139" s="98" t="n">
        <f aca="false">IF(OR($B139&lt;Input!$C$25,$B139&lt;Input!$G$25),(($I138+$G139+$H139)*(1+Input!$G$8/(100*12))),0)</f>
        <v>139774.748419539</v>
      </c>
      <c r="J139" s="98" t="n">
        <f aca="false">IF(OR($B139&lt;Input!$C$25,$B139&lt;Input!$G$25),(Input!$G$18*((1+Input!$G$14/100)^DATEDIF(Input!$C$7,$B139,"Y"))),0)</f>
        <v>-346.058467681111</v>
      </c>
      <c r="L139" s="98" t="n">
        <f aca="false">IF(OR($B139&lt;Input!$C$25,$B139&lt;Input!$G$25),($E139+$J139),0)</f>
        <v>-346.058467681111</v>
      </c>
    </row>
    <row r="140" customFormat="false" ht="12.75" hidden="false" customHeight="true" outlineLevel="0" collapsed="false">
      <c r="A140" s="86" t="n">
        <v>136</v>
      </c>
      <c r="B140" s="90" t="n">
        <f aca="false">EOMONTH(Input!$C$7,A140)</f>
        <v>47057</v>
      </c>
      <c r="C140" s="90"/>
      <c r="D140" s="98" t="n">
        <f aca="false">IF(($D139+$G139+$H139)&lt;=0,($D139+$G139+$H139),0)</f>
        <v>0</v>
      </c>
      <c r="E140" s="98" t="n">
        <f aca="false">IF($D140&lt;0,Input!$G$17,0)</f>
        <v>0</v>
      </c>
      <c r="F140" s="98" t="n">
        <f aca="false">($D140*(Input!$G$11/100))/12</f>
        <v>0</v>
      </c>
      <c r="G140" s="98" t="n">
        <f aca="false">(-1)*$E140+$F140</f>
        <v>0</v>
      </c>
      <c r="H140" s="98" t="n">
        <f aca="false">IF($D140&lt;0,((-1)*Input!$G$15),0)</f>
        <v>0</v>
      </c>
      <c r="I140" s="98" t="n">
        <f aca="false">IF(OR($B140&lt;Input!$C$25,$B140&lt;Input!$G$25),(($I139+$G140+$H140)*(1+Input!$G$8/(100*12))),0)</f>
        <v>139891.227376555</v>
      </c>
      <c r="J140" s="98" t="n">
        <f aca="false">IF(OR($B140&lt;Input!$C$25,$B140&lt;Input!$G$25),(Input!$G$18*((1+Input!$G$14/100)^DATEDIF(Input!$C$7,$B140,"Y"))),0)</f>
        <v>-346.058467681111</v>
      </c>
      <c r="L140" s="98" t="n">
        <f aca="false">IF(OR($B140&lt;Input!$C$25,$B140&lt;Input!$G$25),($E140+$J140),0)</f>
        <v>-346.058467681111</v>
      </c>
    </row>
    <row r="141" customFormat="false" ht="12.75" hidden="false" customHeight="true" outlineLevel="0" collapsed="false">
      <c r="A141" s="86" t="n">
        <v>137</v>
      </c>
      <c r="B141" s="90" t="n">
        <f aca="false">EOMONTH(Input!$C$7,A141)</f>
        <v>47087</v>
      </c>
      <c r="C141" s="90"/>
      <c r="D141" s="98" t="n">
        <f aca="false">IF(($D140+$G140+$H140)&lt;=0,($D140+$G140+$H140),0)</f>
        <v>0</v>
      </c>
      <c r="E141" s="98" t="n">
        <f aca="false">IF($D141&lt;0,Input!$G$17,0)</f>
        <v>0</v>
      </c>
      <c r="F141" s="98" t="n">
        <f aca="false">($D141*(Input!$G$11/100))/12</f>
        <v>0</v>
      </c>
      <c r="G141" s="98" t="n">
        <f aca="false">(-1)*$E141+$F141</f>
        <v>0</v>
      </c>
      <c r="H141" s="98" t="n">
        <f aca="false">IF($D141&lt;0,((-1)*Input!$G$15),0)</f>
        <v>0</v>
      </c>
      <c r="I141" s="98" t="n">
        <f aca="false">IF(OR($B141&lt;Input!$C$25,$B141&lt;Input!$G$25),(($I140+$G141+$H141)*(1+Input!$G$8/(100*12))),0)</f>
        <v>140007.803399369</v>
      </c>
      <c r="J141" s="98" t="n">
        <f aca="false">IF(OR($B141&lt;Input!$C$25,$B141&lt;Input!$G$25),(Input!$G$18*((1+Input!$G$14/100)^DATEDIF(Input!$C$7,$B141,"Y"))),0)</f>
        <v>-346.058467681111</v>
      </c>
      <c r="L141" s="98" t="n">
        <f aca="false">IF(OR($B141&lt;Input!$C$25,$B141&lt;Input!$G$25),($E141+$J141),0)</f>
        <v>-346.058467681111</v>
      </c>
    </row>
    <row r="142" customFormat="false" ht="12.75" hidden="false" customHeight="true" outlineLevel="0" collapsed="false">
      <c r="A142" s="86" t="n">
        <v>138</v>
      </c>
      <c r="B142" s="90" t="n">
        <f aca="false">EOMONTH(Input!$C$7,A142)</f>
        <v>47118</v>
      </c>
      <c r="C142" s="90"/>
      <c r="D142" s="98" t="n">
        <f aca="false">IF(($D141+$G141+$H141)&lt;=0,($D141+$G141+$H141),0)</f>
        <v>0</v>
      </c>
      <c r="E142" s="98" t="n">
        <f aca="false">IF($D142&lt;0,Input!$G$17,0)</f>
        <v>0</v>
      </c>
      <c r="F142" s="98" t="n">
        <f aca="false">($D142*(Input!$G$11/100))/12</f>
        <v>0</v>
      </c>
      <c r="G142" s="98" t="n">
        <f aca="false">(-1)*$E142+$F142</f>
        <v>0</v>
      </c>
      <c r="H142" s="98" t="n">
        <f aca="false">IF($D142&lt;0,((-1)*Input!$G$15),0)</f>
        <v>0</v>
      </c>
      <c r="I142" s="98" t="n">
        <f aca="false">IF(OR($B142&lt;Input!$C$25,$B142&lt;Input!$G$25),(($I141+$G142+$H142)*(1+Input!$G$8/(100*12))),0)</f>
        <v>140124.476568868</v>
      </c>
      <c r="J142" s="98" t="n">
        <f aca="false">IF(OR($B142&lt;Input!$C$25,$B142&lt;Input!$G$25),(Input!$G$18*((1+Input!$G$14/100)^DATEDIF(Input!$C$7,$B142,"Y"))),0)</f>
        <v>-346.058467681111</v>
      </c>
      <c r="L142" s="98" t="n">
        <f aca="false">IF(OR($B142&lt;Input!$C$25,$B142&lt;Input!$G$25),($E142+$J142),0)</f>
        <v>-346.058467681111</v>
      </c>
    </row>
    <row r="143" customFormat="false" ht="12.75" hidden="false" customHeight="true" outlineLevel="0" collapsed="false">
      <c r="A143" s="86" t="n">
        <v>139</v>
      </c>
      <c r="B143" s="90" t="n">
        <f aca="false">EOMONTH(Input!$C$7,A143)</f>
        <v>47149</v>
      </c>
      <c r="C143" s="90"/>
      <c r="D143" s="98" t="n">
        <f aca="false">IF(($D142+$G142+$H142)&lt;=0,($D142+$G142+$H142),0)</f>
        <v>0</v>
      </c>
      <c r="E143" s="98" t="n">
        <f aca="false">IF($D143&lt;0,Input!$G$17,0)</f>
        <v>0</v>
      </c>
      <c r="F143" s="98" t="n">
        <f aca="false">($D143*(Input!$G$11/100))/12</f>
        <v>0</v>
      </c>
      <c r="G143" s="98" t="n">
        <f aca="false">(-1)*$E143+$F143</f>
        <v>0</v>
      </c>
      <c r="H143" s="98" t="n">
        <f aca="false">IF($D143&lt;0,((-1)*Input!$G$15),0)</f>
        <v>0</v>
      </c>
      <c r="I143" s="98" t="n">
        <f aca="false">IF(OR($B143&lt;Input!$C$25,$B143&lt;Input!$G$25),(($I142+$G143+$H143)*(1+Input!$G$8/(100*12))),0)</f>
        <v>140241.246966009</v>
      </c>
      <c r="J143" s="98" t="n">
        <f aca="false">IF(OR($B143&lt;Input!$C$25,$B143&lt;Input!$G$25),(Input!$G$18*((1+Input!$G$14/100)^DATEDIF(Input!$C$7,$B143,"Y"))),0)</f>
        <v>-346.058467681111</v>
      </c>
      <c r="L143" s="98" t="n">
        <f aca="false">IF(OR($B143&lt;Input!$C$25,$B143&lt;Input!$G$25),($E143+$J143),0)</f>
        <v>-346.058467681111</v>
      </c>
    </row>
    <row r="144" customFormat="false" ht="12.75" hidden="false" customHeight="true" outlineLevel="0" collapsed="false">
      <c r="A144" s="86" t="n">
        <v>140</v>
      </c>
      <c r="B144" s="90" t="n">
        <f aca="false">EOMONTH(Input!$C$7,A144)</f>
        <v>47177</v>
      </c>
      <c r="C144" s="90"/>
      <c r="D144" s="98" t="n">
        <f aca="false">IF(($D143+$G143+$H143)&lt;=0,($D143+$G143+$H143),0)</f>
        <v>0</v>
      </c>
      <c r="E144" s="98" t="n">
        <f aca="false">IF($D144&lt;0,Input!$G$17,0)</f>
        <v>0</v>
      </c>
      <c r="F144" s="98" t="n">
        <f aca="false">($D144*(Input!$G$11/100))/12</f>
        <v>0</v>
      </c>
      <c r="G144" s="98" t="n">
        <f aca="false">(-1)*$E144+$F144</f>
        <v>0</v>
      </c>
      <c r="H144" s="98" t="n">
        <f aca="false">IF($D144&lt;0,((-1)*Input!$G$15),0)</f>
        <v>0</v>
      </c>
      <c r="I144" s="98" t="n">
        <f aca="false">IF(OR($B144&lt;Input!$C$25,$B144&lt;Input!$G$25),(($I143+$G144+$H144)*(1+Input!$G$8/(100*12))),0)</f>
        <v>140358.114671814</v>
      </c>
      <c r="J144" s="98" t="n">
        <f aca="false">IF(OR($B144&lt;Input!$C$25,$B144&lt;Input!$G$25),(Input!$G$18*((1+Input!$G$14/100)^DATEDIF(Input!$C$7,$B144,"Y"))),0)</f>
        <v>-346.058467681111</v>
      </c>
      <c r="L144" s="98" t="n">
        <f aca="false">IF(OR($B144&lt;Input!$C$25,$B144&lt;Input!$G$25),($E144+$J144),0)</f>
        <v>-346.058467681111</v>
      </c>
    </row>
    <row r="145" customFormat="false" ht="12.75" hidden="false" customHeight="true" outlineLevel="0" collapsed="false">
      <c r="A145" s="86" t="n">
        <v>141</v>
      </c>
      <c r="B145" s="90" t="n">
        <f aca="false">EOMONTH(Input!$C$7,A145)</f>
        <v>47208</v>
      </c>
      <c r="C145" s="90"/>
      <c r="D145" s="98" t="n">
        <f aca="false">IF(($D144+$G144+$H144)&lt;=0,($D144+$G144+$H144),0)</f>
        <v>0</v>
      </c>
      <c r="E145" s="98" t="n">
        <f aca="false">IF($D145&lt;0,Input!$G$17,0)</f>
        <v>0</v>
      </c>
      <c r="F145" s="98" t="n">
        <f aca="false">($D145*(Input!$G$11/100))/12</f>
        <v>0</v>
      </c>
      <c r="G145" s="98" t="n">
        <f aca="false">(-1)*$E145+$F145</f>
        <v>0</v>
      </c>
      <c r="H145" s="98" t="n">
        <f aca="false">IF($D145&lt;0,((-1)*Input!$G$15),0)</f>
        <v>0</v>
      </c>
      <c r="I145" s="98" t="n">
        <f aca="false">IF(OR($B145&lt;Input!$C$25,$B145&lt;Input!$G$25),(($I144+$G145+$H145)*(1+Input!$G$8/(100*12))),0)</f>
        <v>140475.079767374</v>
      </c>
      <c r="J145" s="98" t="n">
        <f aca="false">IF(OR($B145&lt;Input!$C$25,$B145&lt;Input!$G$25),(Input!$G$18*((1+Input!$G$14/100)^DATEDIF(Input!$C$7,$B145,"Y"))),0)</f>
        <v>-346.058467681111</v>
      </c>
      <c r="L145" s="98" t="n">
        <f aca="false">IF(OR($B145&lt;Input!$C$25,$B145&lt;Input!$G$25),($E145+$J145),0)</f>
        <v>-346.058467681111</v>
      </c>
    </row>
    <row r="146" customFormat="false" ht="12.75" hidden="false" customHeight="true" outlineLevel="0" collapsed="false">
      <c r="A146" s="86" t="n">
        <v>142</v>
      </c>
      <c r="B146" s="90" t="n">
        <f aca="false">EOMONTH(Input!$C$7,A146)</f>
        <v>47238</v>
      </c>
      <c r="C146" s="90"/>
      <c r="D146" s="98" t="n">
        <f aca="false">IF(($D145+$G145+$H145)&lt;=0,($D145+$G145+$H145),0)</f>
        <v>0</v>
      </c>
      <c r="E146" s="98" t="n">
        <f aca="false">IF($D146&lt;0,Input!$G$17,0)</f>
        <v>0</v>
      </c>
      <c r="F146" s="98" t="n">
        <f aca="false">($D146*(Input!$G$11/100))/12</f>
        <v>0</v>
      </c>
      <c r="G146" s="98" t="n">
        <f aca="false">(-1)*$E146+$F146</f>
        <v>0</v>
      </c>
      <c r="H146" s="98" t="n">
        <f aca="false">IF($D146&lt;0,((-1)*Input!$G$15),0)</f>
        <v>0</v>
      </c>
      <c r="I146" s="98" t="n">
        <f aca="false">IF(OR($B146&lt;Input!$C$25,$B146&lt;Input!$G$25),(($I145+$G146+$H146)*(1+Input!$G$8/(100*12))),0)</f>
        <v>140592.142333847</v>
      </c>
      <c r="J146" s="98" t="n">
        <f aca="false">IF(OR($B146&lt;Input!$C$25,$B146&lt;Input!$G$25),(Input!$G$18*((1+Input!$G$14/100)^DATEDIF(Input!$C$7,$B146,"Y"))),0)</f>
        <v>-346.058467681111</v>
      </c>
      <c r="L146" s="98" t="n">
        <f aca="false">IF(OR($B146&lt;Input!$C$25,$B146&lt;Input!$G$25),($E146+$J146),0)</f>
        <v>-346.058467681111</v>
      </c>
    </row>
    <row r="147" customFormat="false" ht="12.75" hidden="false" customHeight="true" outlineLevel="0" collapsed="false">
      <c r="A147" s="86" t="n">
        <v>143</v>
      </c>
      <c r="B147" s="90" t="n">
        <f aca="false">EOMONTH(Input!$C$7,A147)</f>
        <v>47269</v>
      </c>
      <c r="C147" s="90"/>
      <c r="D147" s="98" t="n">
        <f aca="false">IF(($D146+$G146+$H146)&lt;=0,($D146+$G146+$H146),0)</f>
        <v>0</v>
      </c>
      <c r="E147" s="98" t="n">
        <f aca="false">IF($D147&lt;0,Input!$G$17,0)</f>
        <v>0</v>
      </c>
      <c r="F147" s="98" t="n">
        <f aca="false">($D147*(Input!$G$11/100))/12</f>
        <v>0</v>
      </c>
      <c r="G147" s="98" t="n">
        <f aca="false">(-1)*$E147+$F147</f>
        <v>0</v>
      </c>
      <c r="H147" s="98" t="n">
        <f aca="false">IF($D147&lt;0,((-1)*Input!$G$15),0)</f>
        <v>0</v>
      </c>
      <c r="I147" s="98" t="n">
        <f aca="false">IF(OR($B147&lt;Input!$C$25,$B147&lt;Input!$G$25),(($I146+$G147+$H147)*(1+Input!$G$8/(100*12))),0)</f>
        <v>140709.302452458</v>
      </c>
      <c r="J147" s="98" t="n">
        <f aca="false">IF(OR($B147&lt;Input!$C$25,$B147&lt;Input!$G$25),(Input!$G$18*((1+Input!$G$14/100)^DATEDIF(Input!$C$7,$B147,"Y"))),0)</f>
        <v>-346.058467681111</v>
      </c>
      <c r="L147" s="98" t="n">
        <f aca="false">IF(OR($B147&lt;Input!$C$25,$B147&lt;Input!$G$25),($E147+$J147),0)</f>
        <v>-346.058467681111</v>
      </c>
    </row>
    <row r="148" customFormat="false" ht="12.75" hidden="false" customHeight="true" outlineLevel="0" collapsed="false">
      <c r="A148" s="86" t="n">
        <v>144</v>
      </c>
      <c r="B148" s="90" t="n">
        <f aca="false">EOMONTH(Input!$C$7,A148)</f>
        <v>47299</v>
      </c>
      <c r="C148" s="90"/>
      <c r="D148" s="98" t="n">
        <f aca="false">IF(($D147+$G147+$H147)&lt;=0,($D147+$G147+$H147),0)</f>
        <v>0</v>
      </c>
      <c r="E148" s="98" t="n">
        <f aca="false">IF($D148&lt;0,Input!$G$17,0)</f>
        <v>0</v>
      </c>
      <c r="F148" s="98" t="n">
        <f aca="false">($D148*(Input!$G$11/100))/12</f>
        <v>0</v>
      </c>
      <c r="G148" s="98" t="n">
        <f aca="false">(-1)*$E148+$F148</f>
        <v>0</v>
      </c>
      <c r="H148" s="98" t="n">
        <f aca="false">IF($D148&lt;0,((-1)*Input!$G$15),0)</f>
        <v>0</v>
      </c>
      <c r="I148" s="98" t="n">
        <f aca="false">IF(OR($B148&lt;Input!$C$25,$B148&lt;Input!$G$25),(($I147+$G148+$H148)*(1+Input!$G$8/(100*12))),0)</f>
        <v>140826.560204502</v>
      </c>
      <c r="J148" s="98" t="n">
        <f aca="false">IF(OR($B148&lt;Input!$C$25,$B148&lt;Input!$G$25),(Input!$G$18*((1+Input!$G$14/100)^DATEDIF(Input!$C$7,$B148,"Y"))),0)</f>
        <v>-356.440221711545</v>
      </c>
      <c r="L148" s="98" t="n">
        <f aca="false">IF(OR($B148&lt;Input!$C$25,$B148&lt;Input!$G$25),($E148+$J148),0)</f>
        <v>-356.440221711545</v>
      </c>
    </row>
    <row r="149" customFormat="false" ht="12.75" hidden="false" customHeight="true" outlineLevel="0" collapsed="false">
      <c r="A149" s="86" t="n">
        <v>145</v>
      </c>
      <c r="B149" s="90" t="n">
        <f aca="false">EOMONTH(Input!$C$7,A149)</f>
        <v>47330</v>
      </c>
      <c r="C149" s="90"/>
      <c r="D149" s="98" t="n">
        <f aca="false">IF(($D148+$G148+$H148)&lt;=0,($D148+$G148+$H148),0)</f>
        <v>0</v>
      </c>
      <c r="E149" s="98" t="n">
        <f aca="false">IF($D149&lt;0,Input!$G$17,0)</f>
        <v>0</v>
      </c>
      <c r="F149" s="98" t="n">
        <f aca="false">($D149*(Input!$G$11/100))/12</f>
        <v>0</v>
      </c>
      <c r="G149" s="98" t="n">
        <f aca="false">(-1)*$E149+$F149</f>
        <v>0</v>
      </c>
      <c r="H149" s="98" t="n">
        <f aca="false">IF($D149&lt;0,((-1)*Input!$G$15),0)</f>
        <v>0</v>
      </c>
      <c r="I149" s="98" t="n">
        <f aca="false">IF(OR($B149&lt;Input!$C$25,$B149&lt;Input!$G$25),(($I148+$G149+$H149)*(1+Input!$G$8/(100*12))),0)</f>
        <v>140943.915671339</v>
      </c>
      <c r="J149" s="98" t="n">
        <f aca="false">IF(OR($B149&lt;Input!$C$25,$B149&lt;Input!$G$25),(Input!$G$18*((1+Input!$G$14/100)^DATEDIF(Input!$C$7,$B149,"Y"))),0)</f>
        <v>-356.440221711545</v>
      </c>
      <c r="L149" s="98" t="n">
        <f aca="false">IF(OR($B149&lt;Input!$C$25,$B149&lt;Input!$G$25),($E149+$J149),0)</f>
        <v>-356.440221711545</v>
      </c>
    </row>
    <row r="150" customFormat="false" ht="12.75" hidden="false" customHeight="true" outlineLevel="0" collapsed="false">
      <c r="A150" s="86" t="n">
        <v>146</v>
      </c>
      <c r="B150" s="90" t="n">
        <f aca="false">EOMONTH(Input!$C$7,A150)</f>
        <v>47361</v>
      </c>
      <c r="C150" s="90"/>
      <c r="D150" s="98" t="n">
        <f aca="false">IF(($D149+$G149+$H149)&lt;=0,($D149+$G149+$H149),0)</f>
        <v>0</v>
      </c>
      <c r="E150" s="98" t="n">
        <f aca="false">IF($D150&lt;0,Input!$G$17,0)</f>
        <v>0</v>
      </c>
      <c r="F150" s="98" t="n">
        <f aca="false">($D150*(Input!$G$11/100))/12</f>
        <v>0</v>
      </c>
      <c r="G150" s="98" t="n">
        <f aca="false">(-1)*$E150+$F150</f>
        <v>0</v>
      </c>
      <c r="H150" s="98" t="n">
        <f aca="false">IF($D150&lt;0,((-1)*Input!$G$15),0)</f>
        <v>0</v>
      </c>
      <c r="I150" s="98" t="n">
        <f aca="false">IF(OR($B150&lt;Input!$C$25,$B150&lt;Input!$G$25),(($I149+$G150+$H150)*(1+Input!$G$8/(100*12))),0)</f>
        <v>141061.368934398</v>
      </c>
      <c r="J150" s="98" t="n">
        <f aca="false">IF(OR($B150&lt;Input!$C$25,$B150&lt;Input!$G$25),(Input!$G$18*((1+Input!$G$14/100)^DATEDIF(Input!$C$7,$B150,"Y"))),0)</f>
        <v>-356.440221711545</v>
      </c>
      <c r="L150" s="98" t="n">
        <f aca="false">IF(OR($B150&lt;Input!$C$25,$B150&lt;Input!$G$25),($E150+$J150),0)</f>
        <v>-356.440221711545</v>
      </c>
    </row>
    <row r="151" customFormat="false" ht="12.75" hidden="false" customHeight="true" outlineLevel="0" collapsed="false">
      <c r="A151" s="86" t="n">
        <v>147</v>
      </c>
      <c r="B151" s="90" t="n">
        <f aca="false">EOMONTH(Input!$C$7,A151)</f>
        <v>47391</v>
      </c>
      <c r="C151" s="90"/>
      <c r="D151" s="98" t="n">
        <f aca="false">IF(($D150+$G150+$H150)&lt;=0,($D150+$G150+$H150),0)</f>
        <v>0</v>
      </c>
      <c r="E151" s="98" t="n">
        <f aca="false">IF($D151&lt;0,Input!$G$17,0)</f>
        <v>0</v>
      </c>
      <c r="F151" s="98" t="n">
        <f aca="false">($D151*(Input!$G$11/100))/12</f>
        <v>0</v>
      </c>
      <c r="G151" s="98" t="n">
        <f aca="false">(-1)*$E151+$F151</f>
        <v>0</v>
      </c>
      <c r="H151" s="98" t="n">
        <f aca="false">IF($D151&lt;0,((-1)*Input!$G$15),0)</f>
        <v>0</v>
      </c>
      <c r="I151" s="98" t="n">
        <f aca="false">IF(OR($B151&lt;Input!$C$25,$B151&lt;Input!$G$25),(($I150+$G151+$H151)*(1+Input!$G$8/(100*12))),0)</f>
        <v>141178.920075177</v>
      </c>
      <c r="J151" s="98" t="n">
        <f aca="false">IF(OR($B151&lt;Input!$C$25,$B151&lt;Input!$G$25),(Input!$G$18*((1+Input!$G$14/100)^DATEDIF(Input!$C$7,$B151,"Y"))),0)</f>
        <v>-356.440221711545</v>
      </c>
      <c r="L151" s="98" t="n">
        <f aca="false">IF(OR($B151&lt;Input!$C$25,$B151&lt;Input!$G$25),($E151+$J151),0)</f>
        <v>-356.440221711545</v>
      </c>
    </row>
    <row r="152" customFormat="false" ht="12.75" hidden="false" customHeight="true" outlineLevel="0" collapsed="false">
      <c r="A152" s="86" t="n">
        <v>148</v>
      </c>
      <c r="B152" s="90" t="n">
        <f aca="false">EOMONTH(Input!$C$7,A152)</f>
        <v>47422</v>
      </c>
      <c r="C152" s="90"/>
      <c r="D152" s="98" t="n">
        <f aca="false">IF(($D151+$G151+$H151)&lt;=0,($D151+$G151+$H151),0)</f>
        <v>0</v>
      </c>
      <c r="E152" s="98" t="n">
        <f aca="false">IF($D152&lt;0,Input!$G$17,0)</f>
        <v>0</v>
      </c>
      <c r="F152" s="98" t="n">
        <f aca="false">($D152*(Input!$G$11/100))/12</f>
        <v>0</v>
      </c>
      <c r="G152" s="98" t="n">
        <f aca="false">(-1)*$E152+$F152</f>
        <v>0</v>
      </c>
      <c r="H152" s="98" t="n">
        <f aca="false">IF($D152&lt;0,((-1)*Input!$G$15),0)</f>
        <v>0</v>
      </c>
      <c r="I152" s="98" t="n">
        <f aca="false">IF(OR($B152&lt;Input!$C$25,$B152&lt;Input!$G$25),(($I151+$G152+$H152)*(1+Input!$G$8/(100*12))),0)</f>
        <v>141296.56917524</v>
      </c>
      <c r="J152" s="98" t="n">
        <f aca="false">IF(OR($B152&lt;Input!$C$25,$B152&lt;Input!$G$25),(Input!$G$18*((1+Input!$G$14/100)^DATEDIF(Input!$C$7,$B152,"Y"))),0)</f>
        <v>-356.440221711545</v>
      </c>
      <c r="L152" s="98" t="n">
        <f aca="false">IF(OR($B152&lt;Input!$C$25,$B152&lt;Input!$G$25),($E152+$J152),0)</f>
        <v>-356.440221711545</v>
      </c>
    </row>
    <row r="153" customFormat="false" ht="12.75" hidden="false" customHeight="true" outlineLevel="0" collapsed="false">
      <c r="A153" s="86" t="n">
        <v>149</v>
      </c>
      <c r="B153" s="90" t="n">
        <f aca="false">EOMONTH(Input!$C$7,A153)</f>
        <v>47452</v>
      </c>
      <c r="C153" s="90"/>
      <c r="D153" s="98" t="n">
        <f aca="false">IF(($D152+$G152+$H152)&lt;=0,($D152+$G152+$H152),0)</f>
        <v>0</v>
      </c>
      <c r="E153" s="98" t="n">
        <f aca="false">IF($D153&lt;0,Input!$G$17,0)</f>
        <v>0</v>
      </c>
      <c r="F153" s="98" t="n">
        <f aca="false">($D153*(Input!$G$11/100))/12</f>
        <v>0</v>
      </c>
      <c r="G153" s="98" t="n">
        <f aca="false">(-1)*$E153+$F153</f>
        <v>0</v>
      </c>
      <c r="H153" s="98" t="n">
        <f aca="false">IF($D153&lt;0,((-1)*Input!$G$15),0)</f>
        <v>0</v>
      </c>
      <c r="I153" s="98" t="n">
        <f aca="false">IF(OR($B153&lt;Input!$C$25,$B153&lt;Input!$G$25),(($I152+$G153+$H153)*(1+Input!$G$8/(100*12))),0)</f>
        <v>141414.316316219</v>
      </c>
      <c r="J153" s="98" t="n">
        <f aca="false">IF(OR($B153&lt;Input!$C$25,$B153&lt;Input!$G$25),(Input!$G$18*((1+Input!$G$14/100)^DATEDIF(Input!$C$7,$B153,"Y"))),0)</f>
        <v>-356.440221711545</v>
      </c>
      <c r="L153" s="98" t="n">
        <f aca="false">IF(OR($B153&lt;Input!$C$25,$B153&lt;Input!$G$25),($E153+$J153),0)</f>
        <v>-356.440221711545</v>
      </c>
    </row>
    <row r="154" customFormat="false" ht="12.75" hidden="false" customHeight="true" outlineLevel="0" collapsed="false">
      <c r="A154" s="86" t="n">
        <v>150</v>
      </c>
      <c r="B154" s="90" t="n">
        <f aca="false">EOMONTH(Input!$C$7,A154)</f>
        <v>47483</v>
      </c>
      <c r="C154" s="90"/>
      <c r="D154" s="98" t="n">
        <f aca="false">IF(($D153+$G153+$H153)&lt;=0,($D153+$G153+$H153),0)</f>
        <v>0</v>
      </c>
      <c r="E154" s="98" t="n">
        <f aca="false">IF($D154&lt;0,Input!$G$17,0)</f>
        <v>0</v>
      </c>
      <c r="F154" s="98" t="n">
        <f aca="false">($D154*(Input!$G$11/100))/12</f>
        <v>0</v>
      </c>
      <c r="G154" s="98" t="n">
        <f aca="false">(-1)*$E154+$F154</f>
        <v>0</v>
      </c>
      <c r="H154" s="98" t="n">
        <f aca="false">IF($D154&lt;0,((-1)*Input!$G$15),0)</f>
        <v>0</v>
      </c>
      <c r="I154" s="98" t="n">
        <f aca="false">IF(OR($B154&lt;Input!$C$25,$B154&lt;Input!$G$25),(($I153+$G154+$H154)*(1+Input!$G$8/(100*12))),0)</f>
        <v>141532.161579816</v>
      </c>
      <c r="J154" s="98" t="n">
        <f aca="false">IF(OR($B154&lt;Input!$C$25,$B154&lt;Input!$G$25),(Input!$G$18*((1+Input!$G$14/100)^DATEDIF(Input!$C$7,$B154,"Y"))),0)</f>
        <v>-356.440221711545</v>
      </c>
      <c r="L154" s="98" t="n">
        <f aca="false">IF(OR($B154&lt;Input!$C$25,$B154&lt;Input!$G$25),($E154+$J154),0)</f>
        <v>-356.440221711545</v>
      </c>
    </row>
    <row r="155" customFormat="false" ht="12.75" hidden="false" customHeight="true" outlineLevel="0" collapsed="false">
      <c r="A155" s="86" t="n">
        <v>151</v>
      </c>
      <c r="B155" s="90" t="n">
        <f aca="false">EOMONTH(Input!$C$7,A155)</f>
        <v>47514</v>
      </c>
      <c r="C155" s="90"/>
      <c r="D155" s="98" t="n">
        <f aca="false">IF(($D154+$G154+$H154)&lt;=0,($D154+$G154+$H154),0)</f>
        <v>0</v>
      </c>
      <c r="E155" s="98" t="n">
        <f aca="false">IF($D155&lt;0,Input!$G$17,0)</f>
        <v>0</v>
      </c>
      <c r="F155" s="98" t="n">
        <f aca="false">($D155*(Input!$G$11/100))/12</f>
        <v>0</v>
      </c>
      <c r="G155" s="98" t="n">
        <f aca="false">(-1)*$E155+$F155</f>
        <v>0</v>
      </c>
      <c r="H155" s="98" t="n">
        <f aca="false">IF($D155&lt;0,((-1)*Input!$G$15),0)</f>
        <v>0</v>
      </c>
      <c r="I155" s="98" t="n">
        <f aca="false">IF(OR($B155&lt;Input!$C$25,$B155&lt;Input!$G$25),(($I154+$G155+$H155)*(1+Input!$G$8/(100*12))),0)</f>
        <v>141650.105047799</v>
      </c>
      <c r="J155" s="98" t="n">
        <f aca="false">IF(OR($B155&lt;Input!$C$25,$B155&lt;Input!$G$25),(Input!$G$18*((1+Input!$G$14/100)^DATEDIF(Input!$C$7,$B155,"Y"))),0)</f>
        <v>-356.440221711545</v>
      </c>
      <c r="L155" s="98" t="n">
        <f aca="false">IF(OR($B155&lt;Input!$C$25,$B155&lt;Input!$G$25),($E155+$J155),0)</f>
        <v>-356.440221711545</v>
      </c>
    </row>
    <row r="156" customFormat="false" ht="12.75" hidden="false" customHeight="true" outlineLevel="0" collapsed="false">
      <c r="A156" s="86" t="n">
        <v>152</v>
      </c>
      <c r="B156" s="90" t="n">
        <f aca="false">EOMONTH(Input!$C$7,A156)</f>
        <v>47542</v>
      </c>
      <c r="C156" s="90"/>
      <c r="D156" s="98" t="n">
        <f aca="false">IF(($D155+$G155+$H155)&lt;=0,($D155+$G155+$H155),0)</f>
        <v>0</v>
      </c>
      <c r="E156" s="98" t="n">
        <f aca="false">IF($D156&lt;0,Input!$G$17,0)</f>
        <v>0</v>
      </c>
      <c r="F156" s="98" t="n">
        <f aca="false">($D156*(Input!$G$11/100))/12</f>
        <v>0</v>
      </c>
      <c r="G156" s="98" t="n">
        <f aca="false">(-1)*$E156+$F156</f>
        <v>0</v>
      </c>
      <c r="H156" s="98" t="n">
        <f aca="false">IF($D156&lt;0,((-1)*Input!$G$15),0)</f>
        <v>0</v>
      </c>
      <c r="I156" s="98" t="n">
        <f aca="false">IF(OR($B156&lt;Input!$C$25,$B156&lt;Input!$G$25),(($I155+$G156+$H156)*(1+Input!$G$8/(100*12))),0)</f>
        <v>141768.146802005</v>
      </c>
      <c r="J156" s="98" t="n">
        <f aca="false">IF(OR($B156&lt;Input!$C$25,$B156&lt;Input!$G$25),(Input!$G$18*((1+Input!$G$14/100)^DATEDIF(Input!$C$7,$B156,"Y"))),0)</f>
        <v>-356.440221711545</v>
      </c>
      <c r="L156" s="98" t="n">
        <f aca="false">IF(OR($B156&lt;Input!$C$25,$B156&lt;Input!$G$25),($E156+$J156),0)</f>
        <v>-356.440221711545</v>
      </c>
    </row>
    <row r="157" customFormat="false" ht="12.75" hidden="false" customHeight="true" outlineLevel="0" collapsed="false">
      <c r="A157" s="86" t="n">
        <v>153</v>
      </c>
      <c r="B157" s="90" t="n">
        <f aca="false">EOMONTH(Input!$C$7,A157)</f>
        <v>47573</v>
      </c>
      <c r="C157" s="90"/>
      <c r="D157" s="98" t="n">
        <f aca="false">IF(($D156+$G156+$H156)&lt;=0,($D156+$G156+$H156),0)</f>
        <v>0</v>
      </c>
      <c r="E157" s="98" t="n">
        <f aca="false">IF($D157&lt;0,Input!$G$17,0)</f>
        <v>0</v>
      </c>
      <c r="F157" s="98" t="n">
        <f aca="false">($D157*(Input!$G$11/100))/12</f>
        <v>0</v>
      </c>
      <c r="G157" s="98" t="n">
        <f aca="false">(-1)*$E157+$F157</f>
        <v>0</v>
      </c>
      <c r="H157" s="98" t="n">
        <f aca="false">IF($D157&lt;0,((-1)*Input!$G$15),0)</f>
        <v>0</v>
      </c>
      <c r="I157" s="98" t="n">
        <f aca="false">IF(OR($B157&lt;Input!$C$25,$B157&lt;Input!$G$25),(($I156+$G157+$H157)*(1+Input!$G$8/(100*12))),0)</f>
        <v>141886.28692434</v>
      </c>
      <c r="J157" s="98" t="n">
        <f aca="false">IF(OR($B157&lt;Input!$C$25,$B157&lt;Input!$G$25),(Input!$G$18*((1+Input!$G$14/100)^DATEDIF(Input!$C$7,$B157,"Y"))),0)</f>
        <v>-356.440221711545</v>
      </c>
      <c r="L157" s="98" t="n">
        <f aca="false">IF(OR($B157&lt;Input!$C$25,$B157&lt;Input!$G$25),($E157+$J157),0)</f>
        <v>-356.440221711545</v>
      </c>
    </row>
    <row r="158" customFormat="false" ht="12.75" hidden="false" customHeight="true" outlineLevel="0" collapsed="false">
      <c r="A158" s="86" t="n">
        <v>154</v>
      </c>
      <c r="B158" s="90" t="n">
        <f aca="false">EOMONTH(Input!$C$7,A158)</f>
        <v>47603</v>
      </c>
      <c r="C158" s="90"/>
      <c r="D158" s="98" t="n">
        <f aca="false">IF(($D157+$G157+$H157)&lt;=0,($D157+$G157+$H157),0)</f>
        <v>0</v>
      </c>
      <c r="E158" s="98" t="n">
        <f aca="false">IF($D158&lt;0,Input!$G$17,0)</f>
        <v>0</v>
      </c>
      <c r="F158" s="98" t="n">
        <f aca="false">($D158*(Input!$G$11/100))/12</f>
        <v>0</v>
      </c>
      <c r="G158" s="98" t="n">
        <f aca="false">(-1)*$E158+$F158</f>
        <v>0</v>
      </c>
      <c r="H158" s="98" t="n">
        <f aca="false">IF($D158&lt;0,((-1)*Input!$G$15),0)</f>
        <v>0</v>
      </c>
      <c r="I158" s="98" t="n">
        <f aca="false">IF(OR($B158&lt;Input!$C$25,$B158&lt;Input!$G$25),(($I157+$G158+$H158)*(1+Input!$G$8/(100*12))),0)</f>
        <v>142004.525496777</v>
      </c>
      <c r="J158" s="98" t="n">
        <f aca="false">IF(OR($B158&lt;Input!$C$25,$B158&lt;Input!$G$25),(Input!$G$18*((1+Input!$G$14/100)^DATEDIF(Input!$C$7,$B158,"Y"))),0)</f>
        <v>-356.440221711545</v>
      </c>
      <c r="L158" s="98" t="n">
        <f aca="false">IF(OR($B158&lt;Input!$C$25,$B158&lt;Input!$G$25),($E158+$J158),0)</f>
        <v>-356.440221711545</v>
      </c>
    </row>
    <row r="159" customFormat="false" ht="12.75" hidden="false" customHeight="true" outlineLevel="0" collapsed="false">
      <c r="A159" s="86" t="n">
        <v>155</v>
      </c>
      <c r="B159" s="90" t="n">
        <f aca="false">EOMONTH(Input!$C$7,A159)</f>
        <v>47634</v>
      </c>
      <c r="C159" s="90"/>
      <c r="D159" s="98" t="n">
        <f aca="false">IF(($D158+$G158+$H158)&lt;=0,($D158+$G158+$H158),0)</f>
        <v>0</v>
      </c>
      <c r="E159" s="98" t="n">
        <f aca="false">IF($D159&lt;0,Input!$G$17,0)</f>
        <v>0</v>
      </c>
      <c r="F159" s="98" t="n">
        <f aca="false">($D159*(Input!$G$11/100))/12</f>
        <v>0</v>
      </c>
      <c r="G159" s="98" t="n">
        <f aca="false">(-1)*$E159+$F159</f>
        <v>0</v>
      </c>
      <c r="H159" s="98" t="n">
        <f aca="false">IF($D159&lt;0,((-1)*Input!$G$15),0)</f>
        <v>0</v>
      </c>
      <c r="I159" s="98" t="n">
        <f aca="false">IF(OR($B159&lt;Input!$C$25,$B159&lt;Input!$G$25),(($I158+$G159+$H159)*(1+Input!$G$8/(100*12))),0)</f>
        <v>142122.862601358</v>
      </c>
      <c r="J159" s="98" t="n">
        <f aca="false">IF(OR($B159&lt;Input!$C$25,$B159&lt;Input!$G$25),(Input!$G$18*((1+Input!$G$14/100)^DATEDIF(Input!$C$7,$B159,"Y"))),0)</f>
        <v>-356.440221711545</v>
      </c>
      <c r="L159" s="98" t="n">
        <f aca="false">IF(OR($B159&lt;Input!$C$25,$B159&lt;Input!$G$25),($E159+$J159),0)</f>
        <v>-356.440221711545</v>
      </c>
    </row>
    <row r="160" customFormat="false" ht="12.75" hidden="false" customHeight="true" outlineLevel="0" collapsed="false">
      <c r="A160" s="86" t="n">
        <v>156</v>
      </c>
      <c r="B160" s="90" t="n">
        <f aca="false">EOMONTH(Input!$C$7,A160)</f>
        <v>47664</v>
      </c>
      <c r="C160" s="90"/>
      <c r="D160" s="98" t="n">
        <f aca="false">IF(($D159+$G159+$H159)&lt;=0,($D159+$G159+$H159),0)</f>
        <v>0</v>
      </c>
      <c r="E160" s="98" t="n">
        <f aca="false">IF($D160&lt;0,Input!$G$17,0)</f>
        <v>0</v>
      </c>
      <c r="F160" s="98" t="n">
        <f aca="false">($D160*(Input!$G$11/100))/12</f>
        <v>0</v>
      </c>
      <c r="G160" s="98" t="n">
        <f aca="false">(-1)*$E160+$F160</f>
        <v>0</v>
      </c>
      <c r="H160" s="98" t="n">
        <f aca="false">IF($D160&lt;0,((-1)*Input!$G$15),0)</f>
        <v>0</v>
      </c>
      <c r="I160" s="98" t="n">
        <f aca="false">IF(OR($B160&lt;Input!$C$25,$B160&lt;Input!$G$25),(($I159+$G160+$H160)*(1+Input!$G$8/(100*12))),0)</f>
        <v>142241.298320192</v>
      </c>
      <c r="J160" s="98" t="n">
        <f aca="false">IF(OR($B160&lt;Input!$C$25,$B160&lt;Input!$G$25),(Input!$G$18*((1+Input!$G$14/100)^DATEDIF(Input!$C$7,$B160,"Y"))),0)</f>
        <v>-367.133428362891</v>
      </c>
      <c r="L160" s="98" t="n">
        <f aca="false">IF(OR($B160&lt;Input!$C$25,$B160&lt;Input!$G$25),($E160+$J160),0)</f>
        <v>-367.133428362891</v>
      </c>
    </row>
    <row r="161" customFormat="false" ht="12.75" hidden="false" customHeight="true" outlineLevel="0" collapsed="false">
      <c r="A161" s="86" t="n">
        <v>157</v>
      </c>
      <c r="B161" s="90" t="n">
        <f aca="false">EOMONTH(Input!$C$7,A161)</f>
        <v>47695</v>
      </c>
      <c r="C161" s="90"/>
      <c r="D161" s="98" t="n">
        <f aca="false">IF(($D160+$G160+$H160)&lt;=0,($D160+$G160+$H160),0)</f>
        <v>0</v>
      </c>
      <c r="E161" s="98" t="n">
        <f aca="false">IF($D161&lt;0,Input!$G$17,0)</f>
        <v>0</v>
      </c>
      <c r="F161" s="98" t="n">
        <f aca="false">($D161*(Input!$G$11/100))/12</f>
        <v>0</v>
      </c>
      <c r="G161" s="98" t="n">
        <f aca="false">(-1)*$E161+$F161</f>
        <v>0</v>
      </c>
      <c r="H161" s="98" t="n">
        <f aca="false">IF($D161&lt;0,((-1)*Input!$G$15),0)</f>
        <v>0</v>
      </c>
      <c r="I161" s="98" t="n">
        <f aca="false">IF(OR($B161&lt;Input!$C$25,$B161&lt;Input!$G$25),(($I160+$G161+$H161)*(1+Input!$G$8/(100*12))),0)</f>
        <v>142359.832735459</v>
      </c>
      <c r="J161" s="98" t="n">
        <f aca="false">IF(OR($B161&lt;Input!$C$25,$B161&lt;Input!$G$25),(Input!$G$18*((1+Input!$G$14/100)^DATEDIF(Input!$C$7,$B161,"Y"))),0)</f>
        <v>-367.133428362891</v>
      </c>
      <c r="L161" s="98" t="n">
        <f aca="false">IF(OR($B161&lt;Input!$C$25,$B161&lt;Input!$G$25),($E161+$J161),0)</f>
        <v>-367.133428362891</v>
      </c>
    </row>
    <row r="162" customFormat="false" ht="12.75" hidden="false" customHeight="true" outlineLevel="0" collapsed="false">
      <c r="A162" s="86" t="n">
        <v>158</v>
      </c>
      <c r="B162" s="90" t="n">
        <f aca="false">EOMONTH(Input!$C$7,A162)</f>
        <v>47726</v>
      </c>
      <c r="C162" s="90"/>
      <c r="D162" s="98" t="n">
        <f aca="false">IF(($D161+$G161+$H161)&lt;=0,($D161+$G161+$H161),0)</f>
        <v>0</v>
      </c>
      <c r="E162" s="98" t="n">
        <f aca="false">IF($D162&lt;0,Input!$G$17,0)</f>
        <v>0</v>
      </c>
      <c r="F162" s="98" t="n">
        <f aca="false">($D162*(Input!$G$11/100))/12</f>
        <v>0</v>
      </c>
      <c r="G162" s="98" t="n">
        <f aca="false">(-1)*$E162+$F162</f>
        <v>0</v>
      </c>
      <c r="H162" s="98" t="n">
        <f aca="false">IF($D162&lt;0,((-1)*Input!$G$15),0)</f>
        <v>0</v>
      </c>
      <c r="I162" s="98" t="n">
        <f aca="false">IF(OR($B162&lt;Input!$C$25,$B162&lt;Input!$G$25),(($I161+$G162+$H162)*(1+Input!$G$8/(100*12))),0)</f>
        <v>142478.465929405</v>
      </c>
      <c r="J162" s="98" t="n">
        <f aca="false">IF(OR($B162&lt;Input!$C$25,$B162&lt;Input!$G$25),(Input!$G$18*((1+Input!$G$14/100)^DATEDIF(Input!$C$7,$B162,"Y"))),0)</f>
        <v>-367.133428362891</v>
      </c>
      <c r="L162" s="98" t="n">
        <f aca="false">IF(OR($B162&lt;Input!$C$25,$B162&lt;Input!$G$25),($E162+$J162),0)</f>
        <v>-367.133428362891</v>
      </c>
    </row>
    <row r="163" customFormat="false" ht="12.75" hidden="false" customHeight="true" outlineLevel="0" collapsed="false">
      <c r="A163" s="86" t="n">
        <v>159</v>
      </c>
      <c r="B163" s="90" t="n">
        <f aca="false">EOMONTH(Input!$C$7,A163)</f>
        <v>47756</v>
      </c>
      <c r="C163" s="90"/>
      <c r="D163" s="98" t="n">
        <f aca="false">IF(($D162+$G162+$H162)&lt;=0,($D162+$G162+$H162),0)</f>
        <v>0</v>
      </c>
      <c r="E163" s="98" t="n">
        <f aca="false">IF($D163&lt;0,Input!$G$17,0)</f>
        <v>0</v>
      </c>
      <c r="F163" s="98" t="n">
        <f aca="false">($D163*(Input!$G$11/100))/12</f>
        <v>0</v>
      </c>
      <c r="G163" s="98" t="n">
        <f aca="false">(-1)*$E163+$F163</f>
        <v>0</v>
      </c>
      <c r="H163" s="98" t="n">
        <f aca="false">IF($D163&lt;0,((-1)*Input!$G$15),0)</f>
        <v>0</v>
      </c>
      <c r="I163" s="98" t="n">
        <f aca="false">IF(OR($B163&lt;Input!$C$25,$B163&lt;Input!$G$25),(($I162+$G163+$H163)*(1+Input!$G$8/(100*12))),0)</f>
        <v>142597.197984347</v>
      </c>
      <c r="J163" s="98" t="n">
        <f aca="false">IF(OR($B163&lt;Input!$C$25,$B163&lt;Input!$G$25),(Input!$G$18*((1+Input!$G$14/100)^DATEDIF(Input!$C$7,$B163,"Y"))),0)</f>
        <v>-367.133428362891</v>
      </c>
      <c r="L163" s="98" t="n">
        <f aca="false">IF(OR($B163&lt;Input!$C$25,$B163&lt;Input!$G$25),($E163+$J163),0)</f>
        <v>-367.133428362891</v>
      </c>
    </row>
    <row r="164" customFormat="false" ht="12.75" hidden="false" customHeight="true" outlineLevel="0" collapsed="false">
      <c r="A164" s="86" t="n">
        <v>160</v>
      </c>
      <c r="B164" s="90" t="n">
        <f aca="false">EOMONTH(Input!$C$7,A164)</f>
        <v>47787</v>
      </c>
      <c r="C164" s="90"/>
      <c r="D164" s="98" t="n">
        <f aca="false">IF(($D163+$G163+$H163)&lt;=0,($D163+$G163+$H163),0)</f>
        <v>0</v>
      </c>
      <c r="E164" s="98" t="n">
        <f aca="false">IF($D164&lt;0,Input!$G$17,0)</f>
        <v>0</v>
      </c>
      <c r="F164" s="98" t="n">
        <f aca="false">($D164*(Input!$G$11/100))/12</f>
        <v>0</v>
      </c>
      <c r="G164" s="98" t="n">
        <f aca="false">(-1)*$E164+$F164</f>
        <v>0</v>
      </c>
      <c r="H164" s="98" t="n">
        <f aca="false">IF($D164&lt;0,((-1)*Input!$G$15),0)</f>
        <v>0</v>
      </c>
      <c r="I164" s="98" t="n">
        <f aca="false">IF(OR($B164&lt;Input!$C$25,$B164&lt;Input!$G$25),(($I163+$G164+$H164)*(1+Input!$G$8/(100*12))),0)</f>
        <v>142716.028982667</v>
      </c>
      <c r="J164" s="98" t="n">
        <f aca="false">IF(OR($B164&lt;Input!$C$25,$B164&lt;Input!$G$25),(Input!$G$18*((1+Input!$G$14/100)^DATEDIF(Input!$C$7,$B164,"Y"))),0)</f>
        <v>-367.133428362891</v>
      </c>
      <c r="L164" s="98" t="n">
        <f aca="false">IF(OR($B164&lt;Input!$C$25,$B164&lt;Input!$G$25),($E164+$J164),0)</f>
        <v>-367.133428362891</v>
      </c>
    </row>
    <row r="165" customFormat="false" ht="12.75" hidden="false" customHeight="true" outlineLevel="0" collapsed="false">
      <c r="A165" s="86" t="n">
        <v>161</v>
      </c>
      <c r="B165" s="90" t="n">
        <f aca="false">EOMONTH(Input!$C$7,A165)</f>
        <v>47817</v>
      </c>
      <c r="C165" s="90"/>
      <c r="D165" s="98" t="n">
        <f aca="false">IF(($D164+$G164+$H164)&lt;=0,($D164+$G164+$H164),0)</f>
        <v>0</v>
      </c>
      <c r="E165" s="98" t="n">
        <f aca="false">IF($D165&lt;0,Input!$G$17,0)</f>
        <v>0</v>
      </c>
      <c r="F165" s="98" t="n">
        <f aca="false">($D165*(Input!$G$11/100))/12</f>
        <v>0</v>
      </c>
      <c r="G165" s="98" t="n">
        <f aca="false">(-1)*$E165+$F165</f>
        <v>0</v>
      </c>
      <c r="H165" s="98" t="n">
        <f aca="false">IF($D165&lt;0,((-1)*Input!$G$15),0)</f>
        <v>0</v>
      </c>
      <c r="I165" s="98" t="n">
        <f aca="false">IF(OR($B165&lt;Input!$C$25,$B165&lt;Input!$G$25),(($I164+$G165+$H165)*(1+Input!$G$8/(100*12))),0)</f>
        <v>142834.959006819</v>
      </c>
      <c r="J165" s="98" t="n">
        <f aca="false">IF(OR($B165&lt;Input!$C$25,$B165&lt;Input!$G$25),(Input!$G$18*((1+Input!$G$14/100)^DATEDIF(Input!$C$7,$B165,"Y"))),0)</f>
        <v>-367.133428362891</v>
      </c>
      <c r="L165" s="98" t="n">
        <f aca="false">IF(OR($B165&lt;Input!$C$25,$B165&lt;Input!$G$25),($E165+$J165),0)</f>
        <v>-367.133428362891</v>
      </c>
    </row>
    <row r="166" customFormat="false" ht="12.75" hidden="false" customHeight="true" outlineLevel="0" collapsed="false">
      <c r="A166" s="86" t="n">
        <v>162</v>
      </c>
      <c r="B166" s="90" t="n">
        <f aca="false">EOMONTH(Input!$C$7,A166)</f>
        <v>47848</v>
      </c>
      <c r="C166" s="90"/>
      <c r="D166" s="98" t="n">
        <f aca="false">IF(($D165+$G165+$H165)&lt;=0,($D165+$G165+$H165),0)</f>
        <v>0</v>
      </c>
      <c r="E166" s="98" t="n">
        <f aca="false">IF($D166&lt;0,Input!$G$17,0)</f>
        <v>0</v>
      </c>
      <c r="F166" s="98" t="n">
        <f aca="false">($D166*(Input!$G$11/100))/12</f>
        <v>0</v>
      </c>
      <c r="G166" s="98" t="n">
        <f aca="false">(-1)*$E166+$F166</f>
        <v>0</v>
      </c>
      <c r="H166" s="98" t="n">
        <f aca="false">IF($D166&lt;0,((-1)*Input!$G$15),0)</f>
        <v>0</v>
      </c>
      <c r="I166" s="98" t="n">
        <f aca="false">IF(OR($B166&lt;Input!$C$25,$B166&lt;Input!$G$25),(($I165+$G166+$H166)*(1+Input!$G$8/(100*12))),0)</f>
        <v>142953.988139325</v>
      </c>
      <c r="J166" s="98" t="n">
        <f aca="false">IF(OR($B166&lt;Input!$C$25,$B166&lt;Input!$G$25),(Input!$G$18*((1+Input!$G$14/100)^DATEDIF(Input!$C$7,$B166,"Y"))),0)</f>
        <v>-367.133428362891</v>
      </c>
      <c r="L166" s="98" t="n">
        <f aca="false">IF(OR($B166&lt;Input!$C$25,$B166&lt;Input!$G$25),($E166+$J166),0)</f>
        <v>-367.133428362891</v>
      </c>
    </row>
    <row r="167" customFormat="false" ht="12.75" hidden="false" customHeight="true" outlineLevel="0" collapsed="false">
      <c r="A167" s="86" t="n">
        <v>163</v>
      </c>
      <c r="B167" s="90" t="n">
        <f aca="false">EOMONTH(Input!$C$7,A167)</f>
        <v>47879</v>
      </c>
      <c r="C167" s="90"/>
      <c r="D167" s="98" t="n">
        <f aca="false">IF(($D166+$G166+$H166)&lt;=0,($D166+$G166+$H166),0)</f>
        <v>0</v>
      </c>
      <c r="E167" s="98" t="n">
        <f aca="false">IF($D167&lt;0,Input!$G$17,0)</f>
        <v>0</v>
      </c>
      <c r="F167" s="98" t="n">
        <f aca="false">($D167*(Input!$G$11/100))/12</f>
        <v>0</v>
      </c>
      <c r="G167" s="98" t="n">
        <f aca="false">(-1)*$E167+$F167</f>
        <v>0</v>
      </c>
      <c r="H167" s="98" t="n">
        <f aca="false">IF($D167&lt;0,((-1)*Input!$G$15),0)</f>
        <v>0</v>
      </c>
      <c r="I167" s="98" t="n">
        <f aca="false">IF(OR($B167&lt;Input!$C$25,$B167&lt;Input!$G$25),(($I166+$G167+$H167)*(1+Input!$G$8/(100*12))),0)</f>
        <v>143073.116462774</v>
      </c>
      <c r="J167" s="98" t="n">
        <f aca="false">IF(OR($B167&lt;Input!$C$25,$B167&lt;Input!$G$25),(Input!$G$18*((1+Input!$G$14/100)^DATEDIF(Input!$C$7,$B167,"Y"))),0)</f>
        <v>-367.133428362891</v>
      </c>
      <c r="L167" s="98" t="n">
        <f aca="false">IF(OR($B167&lt;Input!$C$25,$B167&lt;Input!$G$25),($E167+$J167),0)</f>
        <v>-367.133428362891</v>
      </c>
    </row>
    <row r="168" customFormat="false" ht="12.75" hidden="false" customHeight="true" outlineLevel="0" collapsed="false">
      <c r="A168" s="86" t="n">
        <v>164</v>
      </c>
      <c r="B168" s="90" t="n">
        <f aca="false">EOMONTH(Input!$C$7,A168)</f>
        <v>47907</v>
      </c>
      <c r="C168" s="90"/>
      <c r="D168" s="98" t="n">
        <f aca="false">IF(($D167+$G167+$H167)&lt;=0,($D167+$G167+$H167),0)</f>
        <v>0</v>
      </c>
      <c r="E168" s="98" t="n">
        <f aca="false">IF($D168&lt;0,Input!$G$17,0)</f>
        <v>0</v>
      </c>
      <c r="F168" s="98" t="n">
        <f aca="false">($D168*(Input!$G$11/100))/12</f>
        <v>0</v>
      </c>
      <c r="G168" s="98" t="n">
        <f aca="false">(-1)*$E168+$F168</f>
        <v>0</v>
      </c>
      <c r="H168" s="98" t="n">
        <f aca="false">IF($D168&lt;0,((-1)*Input!$G$15),0)</f>
        <v>0</v>
      </c>
      <c r="I168" s="98" t="n">
        <f aca="false">IF(OR($B168&lt;Input!$C$25,$B168&lt;Input!$G$25),(($I167+$G168+$H168)*(1+Input!$G$8/(100*12))),0)</f>
        <v>143192.344059826</v>
      </c>
      <c r="J168" s="98" t="n">
        <f aca="false">IF(OR($B168&lt;Input!$C$25,$B168&lt;Input!$G$25),(Input!$G$18*((1+Input!$G$14/100)^DATEDIF(Input!$C$7,$B168,"Y"))),0)</f>
        <v>-367.133428362891</v>
      </c>
      <c r="L168" s="98" t="n">
        <f aca="false">IF(OR($B168&lt;Input!$C$25,$B168&lt;Input!$G$25),($E168+$J168),0)</f>
        <v>-367.133428362891</v>
      </c>
    </row>
    <row r="169" customFormat="false" ht="12.75" hidden="false" customHeight="true" outlineLevel="0" collapsed="false">
      <c r="A169" s="86" t="n">
        <v>165</v>
      </c>
      <c r="B169" s="90" t="n">
        <f aca="false">EOMONTH(Input!$C$7,A169)</f>
        <v>47938</v>
      </c>
      <c r="C169" s="90"/>
      <c r="D169" s="98" t="n">
        <f aca="false">IF(($D168+$G168+$H168)&lt;=0,($D168+$G168+$H168),0)</f>
        <v>0</v>
      </c>
      <c r="E169" s="98" t="n">
        <f aca="false">IF($D169&lt;0,Input!$G$17,0)</f>
        <v>0</v>
      </c>
      <c r="F169" s="98" t="n">
        <f aca="false">($D169*(Input!$G$11/100))/12</f>
        <v>0</v>
      </c>
      <c r="G169" s="98" t="n">
        <f aca="false">(-1)*$E169+$F169</f>
        <v>0</v>
      </c>
      <c r="H169" s="98" t="n">
        <f aca="false">IF($D169&lt;0,((-1)*Input!$G$15),0)</f>
        <v>0</v>
      </c>
      <c r="I169" s="98" t="n">
        <f aca="false">IF(OR($B169&lt;Input!$C$25,$B169&lt;Input!$G$25),(($I168+$G169+$H169)*(1+Input!$G$8/(100*12))),0)</f>
        <v>143311.67101321</v>
      </c>
      <c r="J169" s="98" t="n">
        <f aca="false">IF(OR($B169&lt;Input!$C$25,$B169&lt;Input!$G$25),(Input!$G$18*((1+Input!$G$14/100)^DATEDIF(Input!$C$7,$B169,"Y"))),0)</f>
        <v>-367.133428362891</v>
      </c>
      <c r="L169" s="98" t="n">
        <f aca="false">IF(OR($B169&lt;Input!$C$25,$B169&lt;Input!$G$25),($E169+$J169),0)</f>
        <v>-367.133428362891</v>
      </c>
    </row>
    <row r="170" customFormat="false" ht="12.75" hidden="false" customHeight="true" outlineLevel="0" collapsed="false">
      <c r="A170" s="86" t="n">
        <v>166</v>
      </c>
      <c r="B170" s="90" t="n">
        <f aca="false">EOMONTH(Input!$C$7,A170)</f>
        <v>47968</v>
      </c>
      <c r="C170" s="90"/>
      <c r="D170" s="98" t="n">
        <f aca="false">IF(($D169+$G169+$H169)&lt;=0,($D169+$G169+$H169),0)</f>
        <v>0</v>
      </c>
      <c r="E170" s="98" t="n">
        <f aca="false">IF($D170&lt;0,Input!$G$17,0)</f>
        <v>0</v>
      </c>
      <c r="F170" s="98" t="n">
        <f aca="false">($D170*(Input!$G$11/100))/12</f>
        <v>0</v>
      </c>
      <c r="G170" s="98" t="n">
        <f aca="false">(-1)*$E170+$F170</f>
        <v>0</v>
      </c>
      <c r="H170" s="98" t="n">
        <f aca="false">IF($D170&lt;0,((-1)*Input!$G$15),0)</f>
        <v>0</v>
      </c>
      <c r="I170" s="98" t="n">
        <f aca="false">IF(OR($B170&lt;Input!$C$25,$B170&lt;Input!$G$25),(($I169+$G170+$H170)*(1+Input!$G$8/(100*12))),0)</f>
        <v>143431.097405721</v>
      </c>
      <c r="J170" s="98" t="n">
        <f aca="false">IF(OR($B170&lt;Input!$C$25,$B170&lt;Input!$G$25),(Input!$G$18*((1+Input!$G$14/100)^DATEDIF(Input!$C$7,$B170,"Y"))),0)</f>
        <v>-367.133428362891</v>
      </c>
      <c r="L170" s="98" t="n">
        <f aca="false">IF(OR($B170&lt;Input!$C$25,$B170&lt;Input!$G$25),($E170+$J170),0)</f>
        <v>-367.133428362891</v>
      </c>
    </row>
    <row r="171" customFormat="false" ht="12.75" hidden="false" customHeight="true" outlineLevel="0" collapsed="false">
      <c r="A171" s="86" t="n">
        <v>167</v>
      </c>
      <c r="B171" s="90" t="n">
        <f aca="false">EOMONTH(Input!$C$7,A171)</f>
        <v>47999</v>
      </c>
      <c r="C171" s="90"/>
      <c r="D171" s="98" t="n">
        <f aca="false">IF(($D170+$G170+$H170)&lt;=0,($D170+$G170+$H170),0)</f>
        <v>0</v>
      </c>
      <c r="E171" s="98" t="n">
        <f aca="false">IF($D171&lt;0,Input!$G$17,0)</f>
        <v>0</v>
      </c>
      <c r="F171" s="98" t="n">
        <f aca="false">($D171*(Input!$G$11/100))/12</f>
        <v>0</v>
      </c>
      <c r="G171" s="98" t="n">
        <f aca="false">(-1)*$E171+$F171</f>
        <v>0</v>
      </c>
      <c r="H171" s="98" t="n">
        <f aca="false">IF($D171&lt;0,((-1)*Input!$G$15),0)</f>
        <v>0</v>
      </c>
      <c r="I171" s="98" t="n">
        <f aca="false">IF(OR($B171&lt;Input!$C$25,$B171&lt;Input!$G$25),(($I170+$G171+$H171)*(1+Input!$G$8/(100*12))),0)</f>
        <v>143550.623320225</v>
      </c>
      <c r="J171" s="98" t="n">
        <f aca="false">IF(OR($B171&lt;Input!$C$25,$B171&lt;Input!$G$25),(Input!$G$18*((1+Input!$G$14/100)^DATEDIF(Input!$C$7,$B171,"Y"))),0)</f>
        <v>-367.133428362891</v>
      </c>
      <c r="L171" s="98" t="n">
        <f aca="false">IF(OR($B171&lt;Input!$C$25,$B171&lt;Input!$G$25),($E171+$J171),0)</f>
        <v>-367.133428362891</v>
      </c>
    </row>
    <row r="172" customFormat="false" ht="12.75" hidden="false" customHeight="true" outlineLevel="0" collapsed="false">
      <c r="A172" s="86" t="n">
        <v>168</v>
      </c>
      <c r="B172" s="90" t="n">
        <f aca="false">EOMONTH(Input!$C$7,A172)</f>
        <v>48029</v>
      </c>
      <c r="C172" s="90"/>
      <c r="D172" s="98" t="n">
        <f aca="false">IF(($D171+$G171+$H171)&lt;=0,($D171+$G171+$H171),0)</f>
        <v>0</v>
      </c>
      <c r="E172" s="98" t="n">
        <f aca="false">IF($D172&lt;0,Input!$G$17,0)</f>
        <v>0</v>
      </c>
      <c r="F172" s="98" t="n">
        <f aca="false">($D172*(Input!$G$11/100))/12</f>
        <v>0</v>
      </c>
      <c r="G172" s="98" t="n">
        <f aca="false">(-1)*$E172+$F172</f>
        <v>0</v>
      </c>
      <c r="H172" s="98" t="n">
        <f aca="false">IF($D172&lt;0,((-1)*Input!$G$15),0)</f>
        <v>0</v>
      </c>
      <c r="I172" s="98" t="n">
        <f aca="false">IF(OR($B172&lt;Input!$C$25,$B172&lt;Input!$G$25),(($I171+$G172+$H172)*(1+Input!$G$8/(100*12))),0)</f>
        <v>143670.248839659</v>
      </c>
      <c r="J172" s="98" t="n">
        <f aca="false">IF(OR($B172&lt;Input!$C$25,$B172&lt;Input!$G$25),(Input!$G$18*((1+Input!$G$14/100)^DATEDIF(Input!$C$7,$B172,"Y"))),0)</f>
        <v>-378.147431213778</v>
      </c>
      <c r="L172" s="98" t="n">
        <f aca="false">IF(OR($B172&lt;Input!$C$25,$B172&lt;Input!$G$25),($E172+$J172),0)</f>
        <v>-378.147431213778</v>
      </c>
    </row>
    <row r="173" customFormat="false" ht="12.75" hidden="false" customHeight="true" outlineLevel="0" collapsed="false">
      <c r="A173" s="86" t="n">
        <v>169</v>
      </c>
      <c r="B173" s="90" t="n">
        <f aca="false">EOMONTH(Input!$C$7,A173)</f>
        <v>48060</v>
      </c>
      <c r="C173" s="90"/>
      <c r="D173" s="98" t="n">
        <f aca="false">IF(($D172+$G172+$H172)&lt;=0,($D172+$G172+$H172),0)</f>
        <v>0</v>
      </c>
      <c r="E173" s="98" t="n">
        <f aca="false">IF($D173&lt;0,Input!$G$17,0)</f>
        <v>0</v>
      </c>
      <c r="F173" s="98" t="n">
        <f aca="false">($D173*(Input!$G$11/100))/12</f>
        <v>0</v>
      </c>
      <c r="G173" s="98" t="n">
        <f aca="false">(-1)*$E173+$F173</f>
        <v>0</v>
      </c>
      <c r="H173" s="98" t="n">
        <f aca="false">IF($D173&lt;0,((-1)*Input!$G$15),0)</f>
        <v>0</v>
      </c>
      <c r="I173" s="98" t="n">
        <f aca="false">IF(OR($B173&lt;Input!$C$25,$B173&lt;Input!$G$25),(($I172+$G173+$H173)*(1+Input!$G$8/(100*12))),0)</f>
        <v>143789.974047025</v>
      </c>
      <c r="J173" s="98" t="n">
        <f aca="false">IF(OR($B173&lt;Input!$C$25,$B173&lt;Input!$G$25),(Input!$G$18*((1+Input!$G$14/100)^DATEDIF(Input!$C$7,$B173,"Y"))),0)</f>
        <v>-378.147431213778</v>
      </c>
      <c r="L173" s="98" t="n">
        <f aca="false">IF(OR($B173&lt;Input!$C$25,$B173&lt;Input!$G$25),($E173+$J173),0)</f>
        <v>-378.147431213778</v>
      </c>
    </row>
    <row r="174" customFormat="false" ht="12.75" hidden="false" customHeight="true" outlineLevel="0" collapsed="false">
      <c r="A174" s="86" t="n">
        <v>170</v>
      </c>
      <c r="B174" s="90" t="n">
        <f aca="false">EOMONTH(Input!$C$7,A174)</f>
        <v>48091</v>
      </c>
      <c r="C174" s="90"/>
      <c r="D174" s="98" t="n">
        <f aca="false">IF(($D173+$G173+$H173)&lt;=0,($D173+$G173+$H173),0)</f>
        <v>0</v>
      </c>
      <c r="E174" s="98" t="n">
        <f aca="false">IF($D174&lt;0,Input!$G$17,0)</f>
        <v>0</v>
      </c>
      <c r="F174" s="98" t="n">
        <f aca="false">($D174*(Input!$G$11/100))/12</f>
        <v>0</v>
      </c>
      <c r="G174" s="98" t="n">
        <f aca="false">(-1)*$E174+$F174</f>
        <v>0</v>
      </c>
      <c r="H174" s="98" t="n">
        <f aca="false">IF($D174&lt;0,((-1)*Input!$G$15),0)</f>
        <v>0</v>
      </c>
      <c r="I174" s="98" t="n">
        <f aca="false">IF(OR($B174&lt;Input!$C$25,$B174&lt;Input!$G$25),(($I173+$G174+$H174)*(1+Input!$G$8/(100*12))),0)</f>
        <v>143909.799025398</v>
      </c>
      <c r="J174" s="98" t="n">
        <f aca="false">IF(OR($B174&lt;Input!$C$25,$B174&lt;Input!$G$25),(Input!$G$18*((1+Input!$G$14/100)^DATEDIF(Input!$C$7,$B174,"Y"))),0)</f>
        <v>-378.147431213778</v>
      </c>
      <c r="L174" s="98" t="n">
        <f aca="false">IF(OR($B174&lt;Input!$C$25,$B174&lt;Input!$G$25),($E174+$J174),0)</f>
        <v>-378.147431213778</v>
      </c>
    </row>
    <row r="175" customFormat="false" ht="12.75" hidden="false" customHeight="true" outlineLevel="0" collapsed="false">
      <c r="A175" s="86" t="n">
        <v>171</v>
      </c>
      <c r="B175" s="90" t="n">
        <f aca="false">EOMONTH(Input!$C$7,A175)</f>
        <v>48121</v>
      </c>
      <c r="C175" s="90"/>
      <c r="D175" s="98" t="n">
        <f aca="false">IF(($D174+$G174+$H174)&lt;=0,($D174+$G174+$H174),0)</f>
        <v>0</v>
      </c>
      <c r="E175" s="98" t="n">
        <f aca="false">IF($D175&lt;0,Input!$G$17,0)</f>
        <v>0</v>
      </c>
      <c r="F175" s="98" t="n">
        <f aca="false">($D175*(Input!$G$11/100))/12</f>
        <v>0</v>
      </c>
      <c r="G175" s="98" t="n">
        <f aca="false">(-1)*$E175+$F175</f>
        <v>0</v>
      </c>
      <c r="H175" s="98" t="n">
        <f aca="false">IF($D175&lt;0,((-1)*Input!$G$15),0)</f>
        <v>0</v>
      </c>
      <c r="I175" s="98" t="n">
        <f aca="false">IF(OR($B175&lt;Input!$C$25,$B175&lt;Input!$G$25),(($I174+$G175+$H175)*(1+Input!$G$8/(100*12))),0)</f>
        <v>144029.723857919</v>
      </c>
      <c r="J175" s="98" t="n">
        <f aca="false">IF(OR($B175&lt;Input!$C$25,$B175&lt;Input!$G$25),(Input!$G$18*((1+Input!$G$14/100)^DATEDIF(Input!$C$7,$B175,"Y"))),0)</f>
        <v>-378.147431213778</v>
      </c>
      <c r="L175" s="98" t="n">
        <f aca="false">IF(OR($B175&lt;Input!$C$25,$B175&lt;Input!$G$25),($E175+$J175),0)</f>
        <v>-378.147431213778</v>
      </c>
    </row>
    <row r="176" customFormat="false" ht="12.75" hidden="false" customHeight="true" outlineLevel="0" collapsed="false">
      <c r="A176" s="86" t="n">
        <v>172</v>
      </c>
      <c r="B176" s="90" t="n">
        <f aca="false">EOMONTH(Input!$C$7,A176)</f>
        <v>48152</v>
      </c>
      <c r="C176" s="90"/>
      <c r="D176" s="98" t="n">
        <f aca="false">IF(($D175+$G175+$H175)&lt;=0,($D175+$G175+$H175),0)</f>
        <v>0</v>
      </c>
      <c r="E176" s="98" t="n">
        <f aca="false">IF($D176&lt;0,Input!$G$17,0)</f>
        <v>0</v>
      </c>
      <c r="F176" s="98" t="n">
        <f aca="false">($D176*(Input!$G$11/100))/12</f>
        <v>0</v>
      </c>
      <c r="G176" s="98" t="n">
        <f aca="false">(-1)*$E176+$F176</f>
        <v>0</v>
      </c>
      <c r="H176" s="98" t="n">
        <f aca="false">IF($D176&lt;0,((-1)*Input!$G$15),0)</f>
        <v>0</v>
      </c>
      <c r="I176" s="98" t="n">
        <f aca="false">IF(OR($B176&lt;Input!$C$25,$B176&lt;Input!$G$25),(($I175+$G176+$H176)*(1+Input!$G$8/(100*12))),0)</f>
        <v>144149.748627801</v>
      </c>
      <c r="J176" s="98" t="n">
        <f aca="false">IF(OR($B176&lt;Input!$C$25,$B176&lt;Input!$G$25),(Input!$G$18*((1+Input!$G$14/100)^DATEDIF(Input!$C$7,$B176,"Y"))),0)</f>
        <v>-378.147431213778</v>
      </c>
      <c r="L176" s="98" t="n">
        <f aca="false">IF(OR($B176&lt;Input!$C$25,$B176&lt;Input!$G$25),($E176+$J176),0)</f>
        <v>-378.147431213778</v>
      </c>
    </row>
    <row r="177" customFormat="false" ht="12.75" hidden="false" customHeight="true" outlineLevel="0" collapsed="false">
      <c r="A177" s="86" t="n">
        <v>173</v>
      </c>
      <c r="B177" s="90" t="n">
        <f aca="false">EOMONTH(Input!$C$7,A177)</f>
        <v>48182</v>
      </c>
      <c r="C177" s="90"/>
      <c r="D177" s="98" t="n">
        <f aca="false">IF(($D176+$G176+$H176)&lt;=0,($D176+$G176+$H176),0)</f>
        <v>0</v>
      </c>
      <c r="E177" s="98" t="n">
        <f aca="false">IF($D177&lt;0,Input!$G$17,0)</f>
        <v>0</v>
      </c>
      <c r="F177" s="98" t="n">
        <f aca="false">($D177*(Input!$G$11/100))/12</f>
        <v>0</v>
      </c>
      <c r="G177" s="98" t="n">
        <f aca="false">(-1)*$E177+$F177</f>
        <v>0</v>
      </c>
      <c r="H177" s="98" t="n">
        <f aca="false">IF($D177&lt;0,((-1)*Input!$G$15),0)</f>
        <v>0</v>
      </c>
      <c r="I177" s="98" t="n">
        <f aca="false">IF(OR($B177&lt;Input!$C$25,$B177&lt;Input!$G$25),(($I176+$G177+$H177)*(1+Input!$G$8/(100*12))),0)</f>
        <v>144269.873418324</v>
      </c>
      <c r="J177" s="98" t="n">
        <f aca="false">IF(OR($B177&lt;Input!$C$25,$B177&lt;Input!$G$25),(Input!$G$18*((1+Input!$G$14/100)^DATEDIF(Input!$C$7,$B177,"Y"))),0)</f>
        <v>-378.147431213778</v>
      </c>
      <c r="L177" s="98" t="n">
        <f aca="false">IF(OR($B177&lt;Input!$C$25,$B177&lt;Input!$G$25),($E177+$J177),0)</f>
        <v>-378.147431213778</v>
      </c>
    </row>
    <row r="178" customFormat="false" ht="12.75" hidden="false" customHeight="true" outlineLevel="0" collapsed="false">
      <c r="A178" s="86" t="n">
        <v>174</v>
      </c>
      <c r="B178" s="90" t="n">
        <f aca="false">EOMONTH(Input!$C$7,A178)</f>
        <v>48213</v>
      </c>
      <c r="C178" s="90"/>
      <c r="D178" s="98" t="n">
        <f aca="false">IF(($D177+$G177+$H177)&lt;=0,($D177+$G177+$H177),0)</f>
        <v>0</v>
      </c>
      <c r="E178" s="98" t="n">
        <f aca="false">IF($D178&lt;0,Input!$G$17,0)</f>
        <v>0</v>
      </c>
      <c r="F178" s="98" t="n">
        <f aca="false">($D178*(Input!$G$11/100))/12</f>
        <v>0</v>
      </c>
      <c r="G178" s="98" t="n">
        <f aca="false">(-1)*$E178+$F178</f>
        <v>0</v>
      </c>
      <c r="H178" s="98" t="n">
        <f aca="false">IF($D178&lt;0,((-1)*Input!$G$15),0)</f>
        <v>0</v>
      </c>
      <c r="I178" s="98" t="n">
        <f aca="false">IF(OR($B178&lt;Input!$C$25,$B178&lt;Input!$G$25),(($I177+$G178+$H178)*(1+Input!$G$8/(100*12))),0)</f>
        <v>144390.098312839</v>
      </c>
      <c r="J178" s="98" t="n">
        <f aca="false">IF(OR($B178&lt;Input!$C$25,$B178&lt;Input!$G$25),(Input!$G$18*((1+Input!$G$14/100)^DATEDIF(Input!$C$7,$B178,"Y"))),0)</f>
        <v>-378.147431213778</v>
      </c>
      <c r="L178" s="98" t="n">
        <f aca="false">IF(OR($B178&lt;Input!$C$25,$B178&lt;Input!$G$25),($E178+$J178),0)</f>
        <v>-378.147431213778</v>
      </c>
    </row>
    <row r="179" customFormat="false" ht="12.75" hidden="false" customHeight="true" outlineLevel="0" collapsed="false">
      <c r="A179" s="86" t="n">
        <v>175</v>
      </c>
      <c r="B179" s="90" t="n">
        <f aca="false">EOMONTH(Input!$C$7,A179)</f>
        <v>48244</v>
      </c>
      <c r="C179" s="90"/>
      <c r="D179" s="98" t="n">
        <f aca="false">IF(($D178+$G178+$H178)&lt;=0,($D178+$G178+$H178),0)</f>
        <v>0</v>
      </c>
      <c r="E179" s="98" t="n">
        <f aca="false">IF($D179&lt;0,Input!$G$17,0)</f>
        <v>0</v>
      </c>
      <c r="F179" s="98" t="n">
        <f aca="false">($D179*(Input!$G$11/100))/12</f>
        <v>0</v>
      </c>
      <c r="G179" s="98" t="n">
        <f aca="false">(-1)*$E179+$F179</f>
        <v>0</v>
      </c>
      <c r="H179" s="98" t="n">
        <f aca="false">IF($D179&lt;0,((-1)*Input!$G$15),0)</f>
        <v>0</v>
      </c>
      <c r="I179" s="98" t="n">
        <f aca="false">IF(OR($B179&lt;Input!$C$25,$B179&lt;Input!$G$25),(($I178+$G179+$H179)*(1+Input!$G$8/(100*12))),0)</f>
        <v>144510.423394766</v>
      </c>
      <c r="J179" s="98" t="n">
        <f aca="false">IF(OR($B179&lt;Input!$C$25,$B179&lt;Input!$G$25),(Input!$G$18*((1+Input!$G$14/100)^DATEDIF(Input!$C$7,$B179,"Y"))),0)</f>
        <v>-378.147431213778</v>
      </c>
      <c r="L179" s="98" t="n">
        <f aca="false">IF(OR($B179&lt;Input!$C$25,$B179&lt;Input!$G$25),($E179+$J179),0)</f>
        <v>-378.147431213778</v>
      </c>
    </row>
    <row r="180" customFormat="false" ht="12.75" hidden="false" customHeight="true" outlineLevel="0" collapsed="false">
      <c r="A180" s="86" t="n">
        <v>176</v>
      </c>
      <c r="B180" s="90" t="n">
        <f aca="false">EOMONTH(Input!$C$7,A180)</f>
        <v>48273</v>
      </c>
      <c r="C180" s="90"/>
      <c r="D180" s="98" t="n">
        <f aca="false">IF(($D179+$G179+$H179)&lt;=0,($D179+$G179+$H179),0)</f>
        <v>0</v>
      </c>
      <c r="E180" s="98" t="n">
        <f aca="false">IF($D180&lt;0,Input!$G$17,0)</f>
        <v>0</v>
      </c>
      <c r="F180" s="98" t="n">
        <f aca="false">($D180*(Input!$G$11/100))/12</f>
        <v>0</v>
      </c>
      <c r="G180" s="98" t="n">
        <f aca="false">(-1)*$E180+$F180</f>
        <v>0</v>
      </c>
      <c r="H180" s="98" t="n">
        <f aca="false">IF($D180&lt;0,((-1)*Input!$G$15),0)</f>
        <v>0</v>
      </c>
      <c r="I180" s="98" t="n">
        <f aca="false">IF(OR($B180&lt;Input!$C$25,$B180&lt;Input!$G$25),(($I179+$G180+$H180)*(1+Input!$G$8/(100*12))),0)</f>
        <v>144630.848747595</v>
      </c>
      <c r="J180" s="98" t="n">
        <f aca="false">IF(OR($B180&lt;Input!$C$25,$B180&lt;Input!$G$25),(Input!$G$18*((1+Input!$G$14/100)^DATEDIF(Input!$C$7,$B180,"Y"))),0)</f>
        <v>-378.147431213778</v>
      </c>
      <c r="L180" s="98" t="n">
        <f aca="false">IF(OR($B180&lt;Input!$C$25,$B180&lt;Input!$G$25),($E180+$J180),0)</f>
        <v>-378.147431213778</v>
      </c>
    </row>
    <row r="181" customFormat="false" ht="12.75" hidden="false" customHeight="true" outlineLevel="0" collapsed="false">
      <c r="A181" s="86" t="n">
        <v>177</v>
      </c>
      <c r="B181" s="90" t="n">
        <f aca="false">EOMONTH(Input!$C$7,A181)</f>
        <v>48304</v>
      </c>
      <c r="C181" s="90"/>
      <c r="D181" s="98" t="n">
        <f aca="false">IF(($D180+$G180+$H180)&lt;=0,($D180+$G180+$H180),0)</f>
        <v>0</v>
      </c>
      <c r="E181" s="98" t="n">
        <f aca="false">IF($D181&lt;0,Input!$G$17,0)</f>
        <v>0</v>
      </c>
      <c r="F181" s="98" t="n">
        <f aca="false">($D181*(Input!$G$11/100))/12</f>
        <v>0</v>
      </c>
      <c r="G181" s="98" t="n">
        <f aca="false">(-1)*$E181+$F181</f>
        <v>0</v>
      </c>
      <c r="H181" s="98" t="n">
        <f aca="false">IF($D181&lt;0,((-1)*Input!$G$15),0)</f>
        <v>0</v>
      </c>
      <c r="I181" s="98" t="n">
        <f aca="false">IF(OR($B181&lt;Input!$C$25,$B181&lt;Input!$G$25),(($I180+$G181+$H181)*(1+Input!$G$8/(100*12))),0)</f>
        <v>144751.374454885</v>
      </c>
      <c r="J181" s="98" t="n">
        <f aca="false">IF(OR($B181&lt;Input!$C$25,$B181&lt;Input!$G$25),(Input!$G$18*((1+Input!$G$14/100)^DATEDIF(Input!$C$7,$B181,"Y"))),0)</f>
        <v>-378.147431213778</v>
      </c>
      <c r="L181" s="98" t="n">
        <f aca="false">IF(OR($B181&lt;Input!$C$25,$B181&lt;Input!$G$25),($E181+$J181),0)</f>
        <v>-378.147431213778</v>
      </c>
    </row>
    <row r="182" customFormat="false" ht="12.75" hidden="false" customHeight="true" outlineLevel="0" collapsed="false">
      <c r="A182" s="86" t="n">
        <v>178</v>
      </c>
      <c r="B182" s="90" t="n">
        <f aca="false">EOMONTH(Input!$C$7,A182)</f>
        <v>48334</v>
      </c>
      <c r="C182" s="90"/>
      <c r="D182" s="98" t="n">
        <f aca="false">IF(($D181+$G181+$H181)&lt;=0,($D181+$G181+$H181),0)</f>
        <v>0</v>
      </c>
      <c r="E182" s="98" t="n">
        <f aca="false">IF($D182&lt;0,Input!$G$17,0)</f>
        <v>0</v>
      </c>
      <c r="F182" s="98" t="n">
        <f aca="false">($D182*(Input!$G$11/100))/12</f>
        <v>0</v>
      </c>
      <c r="G182" s="98" t="n">
        <f aca="false">(-1)*$E182+$F182</f>
        <v>0</v>
      </c>
      <c r="H182" s="98" t="n">
        <f aca="false">IF($D182&lt;0,((-1)*Input!$G$15),0)</f>
        <v>0</v>
      </c>
      <c r="I182" s="98" t="n">
        <f aca="false">IF(OR($B182&lt;Input!$C$25,$B182&lt;Input!$G$25),(($I181+$G182+$H182)*(1+Input!$G$8/(100*12))),0)</f>
        <v>144872.000600264</v>
      </c>
      <c r="J182" s="98" t="n">
        <f aca="false">IF(OR($B182&lt;Input!$C$25,$B182&lt;Input!$G$25),(Input!$G$18*((1+Input!$G$14/100)^DATEDIF(Input!$C$7,$B182,"Y"))),0)</f>
        <v>-378.147431213778</v>
      </c>
      <c r="L182" s="98" t="n">
        <f aca="false">IF(OR($B182&lt;Input!$C$25,$B182&lt;Input!$G$25),($E182+$J182),0)</f>
        <v>-378.147431213778</v>
      </c>
    </row>
    <row r="183" customFormat="false" ht="12.75" hidden="false" customHeight="true" outlineLevel="0" collapsed="false">
      <c r="A183" s="86" t="n">
        <v>179</v>
      </c>
      <c r="B183" s="90" t="n">
        <f aca="false">EOMONTH(Input!$C$7,A183)</f>
        <v>48365</v>
      </c>
      <c r="C183" s="90"/>
      <c r="D183" s="98" t="n">
        <f aca="false">IF(($D182+$G182+$H182)&lt;=0,($D182+$G182+$H182),0)</f>
        <v>0</v>
      </c>
      <c r="E183" s="98" t="n">
        <f aca="false">IF($D183&lt;0,Input!$G$17,0)</f>
        <v>0</v>
      </c>
      <c r="F183" s="98" t="n">
        <f aca="false">($D183*(Input!$G$11/100))/12</f>
        <v>0</v>
      </c>
      <c r="G183" s="98" t="n">
        <f aca="false">(-1)*$E183+$F183</f>
        <v>0</v>
      </c>
      <c r="H183" s="98" t="n">
        <f aca="false">IF($D183&lt;0,((-1)*Input!$G$15),0)</f>
        <v>0</v>
      </c>
      <c r="I183" s="98" t="n">
        <f aca="false">IF(OR($B183&lt;Input!$C$25,$B183&lt;Input!$G$25),(($I182+$G183+$H183)*(1+Input!$G$8/(100*12))),0)</f>
        <v>144992.727267431</v>
      </c>
      <c r="J183" s="98" t="n">
        <f aca="false">IF(OR($B183&lt;Input!$C$25,$B183&lt;Input!$G$25),(Input!$G$18*((1+Input!$G$14/100)^DATEDIF(Input!$C$7,$B183,"Y"))),0)</f>
        <v>-378.147431213778</v>
      </c>
      <c r="L183" s="98" t="n">
        <f aca="false">IF(OR($B183&lt;Input!$C$25,$B183&lt;Input!$G$25),($E183+$J183),0)</f>
        <v>-378.147431213778</v>
      </c>
    </row>
    <row r="184" customFormat="false" ht="12.75" hidden="false" customHeight="true" outlineLevel="0" collapsed="false">
      <c r="A184" s="86" t="n">
        <v>180</v>
      </c>
      <c r="B184" s="90" t="n">
        <f aca="false">EOMONTH(Input!$C$7,A184)</f>
        <v>48395</v>
      </c>
      <c r="C184" s="90"/>
      <c r="D184" s="98" t="n">
        <f aca="false">IF(($D183+$G183+$H183)&lt;=0,($D183+$G183+$H183),0)</f>
        <v>0</v>
      </c>
      <c r="E184" s="98" t="n">
        <f aca="false">IF($D184&lt;0,Input!$G$17,0)</f>
        <v>0</v>
      </c>
      <c r="F184" s="98" t="n">
        <f aca="false">($D184*(Input!$G$11/100))/12</f>
        <v>0</v>
      </c>
      <c r="G184" s="98" t="n">
        <f aca="false">(-1)*$E184+$F184</f>
        <v>0</v>
      </c>
      <c r="H184" s="98" t="n">
        <f aca="false">IF($D184&lt;0,((-1)*Input!$G$15),0)</f>
        <v>0</v>
      </c>
      <c r="I184" s="98" t="n">
        <f aca="false">IF(OR($B184&lt;Input!$C$25,$B184&lt;Input!$G$25),(($I183+$G184+$H184)*(1+Input!$G$8/(100*12))),0)</f>
        <v>145113.554540154</v>
      </c>
      <c r="J184" s="98" t="n">
        <f aca="false">IF(OR($B184&lt;Input!$C$25,$B184&lt;Input!$G$25),(Input!$G$18*((1+Input!$G$14/100)^DATEDIF(Input!$C$7,$B184,"Y"))),0)</f>
        <v>-389.491854150191</v>
      </c>
      <c r="L184" s="98" t="n">
        <f aca="false">IF(OR($B184&lt;Input!$C$25,$B184&lt;Input!$G$25),($E184+$J184),0)</f>
        <v>-389.491854150191</v>
      </c>
    </row>
    <row r="185" customFormat="false" ht="12.75" hidden="false" customHeight="true" outlineLevel="0" collapsed="false">
      <c r="A185" s="86" t="n">
        <v>181</v>
      </c>
      <c r="B185" s="90" t="n">
        <f aca="false">EOMONTH(Input!$C$7,A185)</f>
        <v>48426</v>
      </c>
      <c r="C185" s="90"/>
      <c r="D185" s="98" t="n">
        <f aca="false">IF(($D184+$G184+$H184)&lt;=0,($D184+$G184+$H184),0)</f>
        <v>0</v>
      </c>
      <c r="E185" s="98" t="n">
        <f aca="false">IF($D185&lt;0,Input!$G$17,0)</f>
        <v>0</v>
      </c>
      <c r="F185" s="98" t="n">
        <f aca="false">($D185*(Input!$G$11/100))/12</f>
        <v>0</v>
      </c>
      <c r="G185" s="98" t="n">
        <f aca="false">(-1)*$E185+$F185</f>
        <v>0</v>
      </c>
      <c r="H185" s="98" t="n">
        <f aca="false">IF($D185&lt;0,((-1)*Input!$G$15),0)</f>
        <v>0</v>
      </c>
      <c r="I185" s="98" t="n">
        <f aca="false">IF(OR($B185&lt;Input!$C$25,$B185&lt;Input!$G$25),(($I184+$G185+$H185)*(1+Input!$G$8/(100*12))),0)</f>
        <v>145234.48250227</v>
      </c>
      <c r="J185" s="98" t="n">
        <f aca="false">IF(OR($B185&lt;Input!$C$25,$B185&lt;Input!$G$25),(Input!$G$18*((1+Input!$G$14/100)^DATEDIF(Input!$C$7,$B185,"Y"))),0)</f>
        <v>-389.491854150191</v>
      </c>
      <c r="L185" s="98" t="n">
        <f aca="false">IF(OR($B185&lt;Input!$C$25,$B185&lt;Input!$G$25),($E185+$J185),0)</f>
        <v>-389.491854150191</v>
      </c>
    </row>
    <row r="186" customFormat="false" ht="12.75" hidden="false" customHeight="true" outlineLevel="0" collapsed="false">
      <c r="A186" s="86" t="n">
        <v>182</v>
      </c>
      <c r="B186" s="90" t="n">
        <f aca="false">EOMONTH(Input!$C$7,A186)</f>
        <v>48457</v>
      </c>
      <c r="C186" s="90"/>
      <c r="D186" s="98" t="n">
        <f aca="false">IF(($D185+$G185+$H185)&lt;=0,($D185+$G185+$H185),0)</f>
        <v>0</v>
      </c>
      <c r="E186" s="98" t="n">
        <f aca="false">IF($D186&lt;0,Input!$G$17,0)</f>
        <v>0</v>
      </c>
      <c r="F186" s="98" t="n">
        <f aca="false">($D186*(Input!$G$11/100))/12</f>
        <v>0</v>
      </c>
      <c r="G186" s="98" t="n">
        <f aca="false">(-1)*$E186+$F186</f>
        <v>0</v>
      </c>
      <c r="H186" s="98" t="n">
        <f aca="false">IF($D186&lt;0,((-1)*Input!$G$15),0)</f>
        <v>0</v>
      </c>
      <c r="I186" s="98" t="n">
        <f aca="false">IF(OR($B186&lt;Input!$C$25,$B186&lt;Input!$G$25),(($I185+$G186+$H186)*(1+Input!$G$8/(100*12))),0)</f>
        <v>145355.511237689</v>
      </c>
      <c r="J186" s="98" t="n">
        <f aca="false">IF(OR($B186&lt;Input!$C$25,$B186&lt;Input!$G$25),(Input!$G$18*((1+Input!$G$14/100)^DATEDIF(Input!$C$7,$B186,"Y"))),0)</f>
        <v>-389.491854150191</v>
      </c>
      <c r="L186" s="98" t="n">
        <f aca="false">IF(OR($B186&lt;Input!$C$25,$B186&lt;Input!$G$25),($E186+$J186),0)</f>
        <v>-389.491854150191</v>
      </c>
    </row>
    <row r="187" customFormat="false" ht="12.75" hidden="false" customHeight="true" outlineLevel="0" collapsed="false">
      <c r="A187" s="86" t="n">
        <v>183</v>
      </c>
      <c r="B187" s="90" t="n">
        <f aca="false">EOMONTH(Input!$C$7,A187)</f>
        <v>48487</v>
      </c>
      <c r="C187" s="90"/>
      <c r="D187" s="98" t="n">
        <f aca="false">IF(($D186+$G186+$H186)&lt;=0,($D186+$G186+$H186),0)</f>
        <v>0</v>
      </c>
      <c r="E187" s="98" t="n">
        <f aca="false">IF($D187&lt;0,Input!$G$17,0)</f>
        <v>0</v>
      </c>
      <c r="F187" s="98" t="n">
        <f aca="false">($D187*(Input!$G$11/100))/12</f>
        <v>0</v>
      </c>
      <c r="G187" s="98" t="n">
        <f aca="false">(-1)*$E187+$F187</f>
        <v>0</v>
      </c>
      <c r="H187" s="98" t="n">
        <f aca="false">IF($D187&lt;0,((-1)*Input!$G$15),0)</f>
        <v>0</v>
      </c>
      <c r="I187" s="98" t="n">
        <f aca="false">IF(OR($B187&lt;Input!$C$25,$B187&lt;Input!$G$25),(($I186+$G187+$H187)*(1+Input!$G$8/(100*12))),0)</f>
        <v>145476.640830387</v>
      </c>
      <c r="J187" s="98" t="n">
        <f aca="false">IF(OR($B187&lt;Input!$C$25,$B187&lt;Input!$G$25),(Input!$G$18*((1+Input!$G$14/100)^DATEDIF(Input!$C$7,$B187,"Y"))),0)</f>
        <v>-389.491854150191</v>
      </c>
      <c r="L187" s="98" t="n">
        <f aca="false">IF(OR($B187&lt;Input!$C$25,$B187&lt;Input!$G$25),($E187+$J187),0)</f>
        <v>-389.491854150191</v>
      </c>
    </row>
    <row r="188" customFormat="false" ht="12.75" hidden="false" customHeight="true" outlineLevel="0" collapsed="false">
      <c r="A188" s="86" t="n">
        <v>184</v>
      </c>
      <c r="B188" s="90" t="n">
        <f aca="false">EOMONTH(Input!$C$7,A188)</f>
        <v>48518</v>
      </c>
      <c r="C188" s="90"/>
      <c r="D188" s="98" t="n">
        <f aca="false">IF(($D187+$G187+$H187)&lt;=0,($D187+$G187+$H187),0)</f>
        <v>0</v>
      </c>
      <c r="E188" s="98" t="n">
        <f aca="false">IF($D188&lt;0,Input!$G$17,0)</f>
        <v>0</v>
      </c>
      <c r="F188" s="98" t="n">
        <f aca="false">($D188*(Input!$G$11/100))/12</f>
        <v>0</v>
      </c>
      <c r="G188" s="98" t="n">
        <f aca="false">(-1)*$E188+$F188</f>
        <v>0</v>
      </c>
      <c r="H188" s="98" t="n">
        <f aca="false">IF($D188&lt;0,((-1)*Input!$G$15),0)</f>
        <v>0</v>
      </c>
      <c r="I188" s="98" t="n">
        <f aca="false">IF(OR($B188&lt;Input!$C$25,$B188&lt;Input!$G$25),(($I187+$G188+$H188)*(1+Input!$G$8/(100*12))),0)</f>
        <v>145597.871364412</v>
      </c>
      <c r="J188" s="98" t="n">
        <f aca="false">IF(OR($B188&lt;Input!$C$25,$B188&lt;Input!$G$25),(Input!$G$18*((1+Input!$G$14/100)^DATEDIF(Input!$C$7,$B188,"Y"))),0)</f>
        <v>-389.491854150191</v>
      </c>
      <c r="L188" s="98" t="n">
        <f aca="false">IF(OR($B188&lt;Input!$C$25,$B188&lt;Input!$G$25),($E188+$J188),0)</f>
        <v>-389.491854150191</v>
      </c>
    </row>
    <row r="189" customFormat="false" ht="12.75" hidden="false" customHeight="true" outlineLevel="0" collapsed="false">
      <c r="A189" s="86" t="n">
        <v>185</v>
      </c>
      <c r="B189" s="90" t="n">
        <f aca="false">EOMONTH(Input!$C$7,A189)</f>
        <v>48548</v>
      </c>
      <c r="C189" s="90"/>
      <c r="D189" s="98" t="n">
        <f aca="false">IF(($D188+$G188+$H188)&lt;=0,($D188+$G188+$H188),0)</f>
        <v>0</v>
      </c>
      <c r="E189" s="98" t="n">
        <f aca="false">IF($D189&lt;0,Input!$G$17,0)</f>
        <v>0</v>
      </c>
      <c r="F189" s="98" t="n">
        <f aca="false">($D189*(Input!$G$11/100))/12</f>
        <v>0</v>
      </c>
      <c r="G189" s="98" t="n">
        <f aca="false">(-1)*$E189+$F189</f>
        <v>0</v>
      </c>
      <c r="H189" s="98" t="n">
        <f aca="false">IF($D189&lt;0,((-1)*Input!$G$15),0)</f>
        <v>0</v>
      </c>
      <c r="I189" s="98" t="n">
        <f aca="false">IF(OR($B189&lt;Input!$C$25,$B189&lt;Input!$G$25),(($I188+$G189+$H189)*(1+Input!$G$8/(100*12))),0)</f>
        <v>145719.202923883</v>
      </c>
      <c r="J189" s="98" t="n">
        <f aca="false">IF(OR($B189&lt;Input!$C$25,$B189&lt;Input!$G$25),(Input!$G$18*((1+Input!$G$14/100)^DATEDIF(Input!$C$7,$B189,"Y"))),0)</f>
        <v>-389.491854150191</v>
      </c>
      <c r="L189" s="98" t="n">
        <f aca="false">IF(OR($B189&lt;Input!$C$25,$B189&lt;Input!$G$25),($E189+$J189),0)</f>
        <v>-389.491854150191</v>
      </c>
    </row>
    <row r="190" customFormat="false" ht="12.75" hidden="false" customHeight="true" outlineLevel="0" collapsed="false">
      <c r="A190" s="86" t="n">
        <v>186</v>
      </c>
      <c r="B190" s="90" t="n">
        <f aca="false">EOMONTH(Input!$C$7,A190)</f>
        <v>48579</v>
      </c>
      <c r="C190" s="90"/>
      <c r="D190" s="98" t="n">
        <f aca="false">IF(($D189+$G189+$H189)&lt;=0,($D189+$G189+$H189),0)</f>
        <v>0</v>
      </c>
      <c r="E190" s="98" t="n">
        <f aca="false">IF($D190&lt;0,Input!$G$17,0)</f>
        <v>0</v>
      </c>
      <c r="F190" s="98" t="n">
        <f aca="false">($D190*(Input!$G$11/100))/12</f>
        <v>0</v>
      </c>
      <c r="G190" s="98" t="n">
        <f aca="false">(-1)*$E190+$F190</f>
        <v>0</v>
      </c>
      <c r="H190" s="98" t="n">
        <f aca="false">IF($D190&lt;0,((-1)*Input!$G$15),0)</f>
        <v>0</v>
      </c>
      <c r="I190" s="98" t="n">
        <f aca="false">IF(OR($B190&lt;Input!$C$25,$B190&lt;Input!$G$25),(($I189+$G190+$H190)*(1+Input!$G$8/(100*12))),0)</f>
        <v>145840.635592986</v>
      </c>
      <c r="J190" s="98" t="n">
        <f aca="false">IF(OR($B190&lt;Input!$C$25,$B190&lt;Input!$G$25),(Input!$G$18*((1+Input!$G$14/100)^DATEDIF(Input!$C$7,$B190,"Y"))),0)</f>
        <v>-389.491854150191</v>
      </c>
      <c r="L190" s="98" t="n">
        <f aca="false">IF(OR($B190&lt;Input!$C$25,$B190&lt;Input!$G$25),($E190+$J190),0)</f>
        <v>-389.491854150191</v>
      </c>
    </row>
    <row r="191" customFormat="false" ht="12.75" hidden="false" customHeight="true" outlineLevel="0" collapsed="false">
      <c r="A191" s="86" t="n">
        <v>187</v>
      </c>
      <c r="B191" s="90" t="n">
        <f aca="false">EOMONTH(Input!$C$7,A191)</f>
        <v>48610</v>
      </c>
      <c r="C191" s="90"/>
      <c r="D191" s="98" t="n">
        <f aca="false">IF(($D190+$G190+$H190)&lt;=0,($D190+$G190+$H190),0)</f>
        <v>0</v>
      </c>
      <c r="E191" s="98" t="n">
        <f aca="false">IF($D191&lt;0,Input!$G$17,0)</f>
        <v>0</v>
      </c>
      <c r="F191" s="98" t="n">
        <f aca="false">($D191*(Input!$G$11/100))/12</f>
        <v>0</v>
      </c>
      <c r="G191" s="98" t="n">
        <f aca="false">(-1)*$E191+$F191</f>
        <v>0</v>
      </c>
      <c r="H191" s="98" t="n">
        <f aca="false">IF($D191&lt;0,((-1)*Input!$G$15),0)</f>
        <v>0</v>
      </c>
      <c r="I191" s="98" t="n">
        <f aca="false">IF(OR($B191&lt;Input!$C$25,$B191&lt;Input!$G$25),(($I190+$G191+$H191)*(1+Input!$G$8/(100*12))),0)</f>
        <v>145962.16945598</v>
      </c>
      <c r="J191" s="98" t="n">
        <f aca="false">IF(OR($B191&lt;Input!$C$25,$B191&lt;Input!$G$25),(Input!$G$18*((1+Input!$G$14/100)^DATEDIF(Input!$C$7,$B191,"Y"))),0)</f>
        <v>-389.491854150191</v>
      </c>
      <c r="L191" s="98" t="n">
        <f aca="false">IF(OR($B191&lt;Input!$C$25,$B191&lt;Input!$G$25),($E191+$J191),0)</f>
        <v>-389.491854150191</v>
      </c>
    </row>
    <row r="192" customFormat="false" ht="12.75" hidden="false" customHeight="true" outlineLevel="0" collapsed="false">
      <c r="A192" s="86" t="n">
        <v>188</v>
      </c>
      <c r="B192" s="90" t="n">
        <f aca="false">EOMONTH(Input!$C$7,A192)</f>
        <v>48638</v>
      </c>
      <c r="C192" s="90"/>
      <c r="D192" s="98" t="n">
        <f aca="false">IF(($D191+$G191+$H191)&lt;=0,($D191+$G191+$H191),0)</f>
        <v>0</v>
      </c>
      <c r="E192" s="98" t="n">
        <f aca="false">IF($D192&lt;0,Input!$G$17,0)</f>
        <v>0</v>
      </c>
      <c r="F192" s="98" t="n">
        <f aca="false">($D192*(Input!$G$11/100))/12</f>
        <v>0</v>
      </c>
      <c r="G192" s="98" t="n">
        <f aca="false">(-1)*$E192+$F192</f>
        <v>0</v>
      </c>
      <c r="H192" s="98" t="n">
        <f aca="false">IF($D192&lt;0,((-1)*Input!$G$15),0)</f>
        <v>0</v>
      </c>
      <c r="I192" s="98" t="n">
        <f aca="false">IF(OR($B192&lt;Input!$C$25,$B192&lt;Input!$G$25),(($I191+$G192+$H192)*(1+Input!$G$8/(100*12))),0)</f>
        <v>146083.804597193</v>
      </c>
      <c r="J192" s="98" t="n">
        <f aca="false">IF(OR($B192&lt;Input!$C$25,$B192&lt;Input!$G$25),(Input!$G$18*((1+Input!$G$14/100)^DATEDIF(Input!$C$7,$B192,"Y"))),0)</f>
        <v>-389.491854150191</v>
      </c>
      <c r="L192" s="98" t="n">
        <f aca="false">IF(OR($B192&lt;Input!$C$25,$B192&lt;Input!$G$25),($E192+$J192),0)</f>
        <v>-389.491854150191</v>
      </c>
    </row>
    <row r="193" customFormat="false" ht="12.75" hidden="false" customHeight="true" outlineLevel="0" collapsed="false">
      <c r="A193" s="86" t="n">
        <v>189</v>
      </c>
      <c r="B193" s="90" t="n">
        <f aca="false">EOMONTH(Input!$C$7,A193)</f>
        <v>48669</v>
      </c>
      <c r="C193" s="90"/>
      <c r="D193" s="98" t="n">
        <f aca="false">IF(($D192+$G192+$H192)&lt;=0,($D192+$G192+$H192),0)</f>
        <v>0</v>
      </c>
      <c r="E193" s="98" t="n">
        <f aca="false">IF($D193&lt;0,Input!$G$17,0)</f>
        <v>0</v>
      </c>
      <c r="F193" s="98" t="n">
        <f aca="false">($D193*(Input!$G$11/100))/12</f>
        <v>0</v>
      </c>
      <c r="G193" s="98" t="n">
        <f aca="false">(-1)*$E193+$F193</f>
        <v>0</v>
      </c>
      <c r="H193" s="98" t="n">
        <f aca="false">IF($D193&lt;0,((-1)*Input!$G$15),0)</f>
        <v>0</v>
      </c>
      <c r="I193" s="98" t="n">
        <f aca="false">IF(OR($B193&lt;Input!$C$25,$B193&lt;Input!$G$25),(($I192+$G193+$H193)*(1+Input!$G$8/(100*12))),0)</f>
        <v>146205.541101024</v>
      </c>
      <c r="J193" s="98" t="n">
        <f aca="false">IF(OR($B193&lt;Input!$C$25,$B193&lt;Input!$G$25),(Input!$G$18*((1+Input!$G$14/100)^DATEDIF(Input!$C$7,$B193,"Y"))),0)</f>
        <v>-389.491854150191</v>
      </c>
      <c r="L193" s="98" t="n">
        <f aca="false">IF(OR($B193&lt;Input!$C$25,$B193&lt;Input!$G$25),($E193+$J193),0)</f>
        <v>-389.491854150191</v>
      </c>
    </row>
    <row r="194" customFormat="false" ht="12.75" hidden="false" customHeight="true" outlineLevel="0" collapsed="false">
      <c r="A194" s="86" t="n">
        <v>190</v>
      </c>
      <c r="B194" s="90" t="n">
        <f aca="false">EOMONTH(Input!$C$7,A194)</f>
        <v>48699</v>
      </c>
      <c r="C194" s="90"/>
      <c r="D194" s="98" t="n">
        <f aca="false">IF(($D193+$G193+$H193)&lt;=0,($D193+$G193+$H193),0)</f>
        <v>0</v>
      </c>
      <c r="E194" s="98" t="n">
        <f aca="false">IF($D194&lt;0,Input!$G$17,0)</f>
        <v>0</v>
      </c>
      <c r="F194" s="98" t="n">
        <f aca="false">($D194*(Input!$G$11/100))/12</f>
        <v>0</v>
      </c>
      <c r="G194" s="98" t="n">
        <f aca="false">(-1)*$E194+$F194</f>
        <v>0</v>
      </c>
      <c r="H194" s="98" t="n">
        <f aca="false">IF($D194&lt;0,((-1)*Input!$G$15),0)</f>
        <v>0</v>
      </c>
      <c r="I194" s="98" t="n">
        <f aca="false">IF(OR($B194&lt;Input!$C$25,$B194&lt;Input!$G$25),(($I193+$G194+$H194)*(1+Input!$G$8/(100*12))),0)</f>
        <v>146327.379051942</v>
      </c>
      <c r="J194" s="98" t="n">
        <f aca="false">IF(OR($B194&lt;Input!$C$25,$B194&lt;Input!$G$25),(Input!$G$18*((1+Input!$G$14/100)^DATEDIF(Input!$C$7,$B194,"Y"))),0)</f>
        <v>-389.491854150191</v>
      </c>
      <c r="L194" s="98" t="n">
        <f aca="false">IF(OR($B194&lt;Input!$C$25,$B194&lt;Input!$G$25),($E194+$J194),0)</f>
        <v>-389.491854150191</v>
      </c>
    </row>
    <row r="195" customFormat="false" ht="12.75" hidden="false" customHeight="true" outlineLevel="0" collapsed="false">
      <c r="A195" s="86" t="n">
        <v>191</v>
      </c>
      <c r="B195" s="90" t="n">
        <f aca="false">EOMONTH(Input!$C$7,A195)</f>
        <v>48730</v>
      </c>
      <c r="C195" s="90"/>
      <c r="D195" s="98" t="n">
        <f aca="false">IF(($D194+$G194+$H194)&lt;=0,($D194+$G194+$H194),0)</f>
        <v>0</v>
      </c>
      <c r="E195" s="98" t="n">
        <f aca="false">IF($D195&lt;0,Input!$G$17,0)</f>
        <v>0</v>
      </c>
      <c r="F195" s="98" t="n">
        <f aca="false">($D195*(Input!$G$11/100))/12</f>
        <v>0</v>
      </c>
      <c r="G195" s="98" t="n">
        <f aca="false">(-1)*$E195+$F195</f>
        <v>0</v>
      </c>
      <c r="H195" s="98" t="n">
        <f aca="false">IF($D195&lt;0,((-1)*Input!$G$15),0)</f>
        <v>0</v>
      </c>
      <c r="I195" s="98" t="n">
        <f aca="false">IF(OR($B195&lt;Input!$C$25,$B195&lt;Input!$G$25),(($I194+$G195+$H195)*(1+Input!$G$8/(100*12))),0)</f>
        <v>146449.318534485</v>
      </c>
      <c r="J195" s="98" t="n">
        <f aca="false">IF(OR($B195&lt;Input!$C$25,$B195&lt;Input!$G$25),(Input!$G$18*((1+Input!$G$14/100)^DATEDIF(Input!$C$7,$B195,"Y"))),0)</f>
        <v>-389.491854150191</v>
      </c>
      <c r="L195" s="98" t="n">
        <f aca="false">IF(OR($B195&lt;Input!$C$25,$B195&lt;Input!$G$25),($E195+$J195),0)</f>
        <v>-389.491854150191</v>
      </c>
    </row>
    <row r="196" customFormat="false" ht="12.75" hidden="false" customHeight="true" outlineLevel="0" collapsed="false">
      <c r="A196" s="86" t="n">
        <v>192</v>
      </c>
      <c r="B196" s="90" t="n">
        <f aca="false">EOMONTH(Input!$C$7,A196)</f>
        <v>48760</v>
      </c>
      <c r="C196" s="90"/>
      <c r="D196" s="98" t="n">
        <f aca="false">IF(($D195+$G195+$H195)&lt;=0,($D195+$G195+$H195),0)</f>
        <v>0</v>
      </c>
      <c r="E196" s="98" t="n">
        <f aca="false">IF($D196&lt;0,Input!$G$17,0)</f>
        <v>0</v>
      </c>
      <c r="F196" s="98" t="n">
        <f aca="false">($D196*(Input!$G$11/100))/12</f>
        <v>0</v>
      </c>
      <c r="G196" s="98" t="n">
        <f aca="false">(-1)*$E196+$F196</f>
        <v>0</v>
      </c>
      <c r="H196" s="98" t="n">
        <f aca="false">IF($D196&lt;0,((-1)*Input!$G$15),0)</f>
        <v>0</v>
      </c>
      <c r="I196" s="98" t="n">
        <f aca="false">IF(OR($B196&lt;Input!$C$25,$B196&lt;Input!$G$25),(($I195+$G196+$H196)*(1+Input!$G$8/(100*12))),0)</f>
        <v>146571.359633264</v>
      </c>
      <c r="J196" s="98" t="n">
        <f aca="false">IF(OR($B196&lt;Input!$C$25,$B196&lt;Input!$G$25),(Input!$G$18*((1+Input!$G$14/100)^DATEDIF(Input!$C$7,$B196,"Y"))),0)</f>
        <v>-401.176609774697</v>
      </c>
      <c r="L196" s="98" t="n">
        <f aca="false">IF(OR($B196&lt;Input!$C$25,$B196&lt;Input!$G$25),($E196+$J196),0)</f>
        <v>-401.176609774697</v>
      </c>
    </row>
    <row r="197" customFormat="false" ht="12.75" hidden="false" customHeight="true" outlineLevel="0" collapsed="false">
      <c r="A197" s="86" t="n">
        <v>193</v>
      </c>
      <c r="B197" s="90" t="n">
        <f aca="false">EOMONTH(Input!$C$7,A197)</f>
        <v>48791</v>
      </c>
      <c r="C197" s="90"/>
      <c r="D197" s="98" t="n">
        <f aca="false">IF(($D196+$G196+$H196)&lt;=0,($D196+$G196+$H196),0)</f>
        <v>0</v>
      </c>
      <c r="E197" s="98" t="n">
        <f aca="false">IF($D197&lt;0,Input!$G$17,0)</f>
        <v>0</v>
      </c>
      <c r="F197" s="98" t="n">
        <f aca="false">($D197*(Input!$G$11/100))/12</f>
        <v>0</v>
      </c>
      <c r="G197" s="98" t="n">
        <f aca="false">(-1)*$E197+$F197</f>
        <v>0</v>
      </c>
      <c r="H197" s="98" t="n">
        <f aca="false">IF($D197&lt;0,((-1)*Input!$G$15),0)</f>
        <v>0</v>
      </c>
      <c r="I197" s="98" t="n">
        <f aca="false">IF(OR($B197&lt;Input!$C$25,$B197&lt;Input!$G$25),(($I196+$G197+$H197)*(1+Input!$G$8/(100*12))),0)</f>
        <v>146693.502432958</v>
      </c>
      <c r="J197" s="98" t="n">
        <f aca="false">IF(OR($B197&lt;Input!$C$25,$B197&lt;Input!$G$25),(Input!$G$18*((1+Input!$G$14/100)^DATEDIF(Input!$C$7,$B197,"Y"))),0)</f>
        <v>-401.176609774697</v>
      </c>
      <c r="L197" s="98" t="n">
        <f aca="false">IF(OR($B197&lt;Input!$C$25,$B197&lt;Input!$G$25),($E197+$J197),0)</f>
        <v>-401.176609774697</v>
      </c>
    </row>
    <row r="198" customFormat="false" ht="12.75" hidden="false" customHeight="true" outlineLevel="0" collapsed="false">
      <c r="A198" s="86" t="n">
        <v>194</v>
      </c>
      <c r="B198" s="90" t="n">
        <f aca="false">EOMONTH(Input!$C$7,A198)</f>
        <v>48822</v>
      </c>
      <c r="C198" s="90"/>
      <c r="D198" s="98" t="n">
        <f aca="false">IF(($D197+$G197+$H197)&lt;=0,($D197+$G197+$H197),0)</f>
        <v>0</v>
      </c>
      <c r="E198" s="98" t="n">
        <f aca="false">IF($D198&lt;0,Input!$G$17,0)</f>
        <v>0</v>
      </c>
      <c r="F198" s="98" t="n">
        <f aca="false">($D198*(Input!$G$11/100))/12</f>
        <v>0</v>
      </c>
      <c r="G198" s="98" t="n">
        <f aca="false">(-1)*$E198+$F198</f>
        <v>0</v>
      </c>
      <c r="H198" s="98" t="n">
        <f aca="false">IF($D198&lt;0,((-1)*Input!$G$15),0)</f>
        <v>0</v>
      </c>
      <c r="I198" s="98" t="n">
        <f aca="false">IF(OR($B198&lt;Input!$C$25,$B198&lt;Input!$G$25),(($I197+$G198+$H198)*(1+Input!$G$8/(100*12))),0)</f>
        <v>146815.747018319</v>
      </c>
      <c r="J198" s="98" t="n">
        <f aca="false">IF(OR($B198&lt;Input!$C$25,$B198&lt;Input!$G$25),(Input!$G$18*((1+Input!$G$14/100)^DATEDIF(Input!$C$7,$B198,"Y"))),0)</f>
        <v>-401.176609774697</v>
      </c>
      <c r="L198" s="98" t="n">
        <f aca="false">IF(OR($B198&lt;Input!$C$25,$B198&lt;Input!$G$25),($E198+$J198),0)</f>
        <v>-401.176609774697</v>
      </c>
    </row>
    <row r="199" customFormat="false" ht="12.75" hidden="false" customHeight="true" outlineLevel="0" collapsed="false">
      <c r="A199" s="86" t="n">
        <v>195</v>
      </c>
      <c r="B199" s="90" t="n">
        <f aca="false">EOMONTH(Input!$C$7,A199)</f>
        <v>48852</v>
      </c>
      <c r="C199" s="90"/>
      <c r="D199" s="98" t="n">
        <f aca="false">IF(($D198+$G198+$H198)&lt;=0,($D198+$G198+$H198),0)</f>
        <v>0</v>
      </c>
      <c r="E199" s="98" t="n">
        <f aca="false">IF($D199&lt;0,Input!$G$17,0)</f>
        <v>0</v>
      </c>
      <c r="F199" s="98" t="n">
        <f aca="false">($D199*(Input!$G$11/100))/12</f>
        <v>0</v>
      </c>
      <c r="G199" s="98" t="n">
        <f aca="false">(-1)*$E199+$F199</f>
        <v>0</v>
      </c>
      <c r="H199" s="98" t="n">
        <f aca="false">IF($D199&lt;0,((-1)*Input!$G$15),0)</f>
        <v>0</v>
      </c>
      <c r="I199" s="98" t="n">
        <f aca="false">IF(OR($B199&lt;Input!$C$25,$B199&lt;Input!$G$25),(($I198+$G199+$H199)*(1+Input!$G$8/(100*12))),0)</f>
        <v>146938.093474168</v>
      </c>
      <c r="J199" s="98" t="n">
        <f aca="false">IF(OR($B199&lt;Input!$C$25,$B199&lt;Input!$G$25),(Input!$G$18*((1+Input!$G$14/100)^DATEDIF(Input!$C$7,$B199,"Y"))),0)</f>
        <v>-401.176609774697</v>
      </c>
      <c r="L199" s="98" t="n">
        <f aca="false">IF(OR($B199&lt;Input!$C$25,$B199&lt;Input!$G$25),($E199+$J199),0)</f>
        <v>-401.176609774697</v>
      </c>
    </row>
    <row r="200" customFormat="false" ht="12.75" hidden="false" customHeight="true" outlineLevel="0" collapsed="false">
      <c r="A200" s="86" t="n">
        <v>196</v>
      </c>
      <c r="B200" s="90" t="n">
        <f aca="false">EOMONTH(Input!$C$7,A200)</f>
        <v>48883</v>
      </c>
      <c r="C200" s="90"/>
      <c r="D200" s="98" t="n">
        <f aca="false">IF(($D199+$G199+$H199)&lt;=0,($D199+$G199+$H199),0)</f>
        <v>0</v>
      </c>
      <c r="E200" s="98" t="n">
        <f aca="false">IF($D200&lt;0,Input!$G$17,0)</f>
        <v>0</v>
      </c>
      <c r="F200" s="98" t="n">
        <f aca="false">($D200*(Input!$G$11/100))/12</f>
        <v>0</v>
      </c>
      <c r="G200" s="98" t="n">
        <f aca="false">(-1)*$E200+$F200</f>
        <v>0</v>
      </c>
      <c r="H200" s="98" t="n">
        <f aca="false">IF($D200&lt;0,((-1)*Input!$G$15),0)</f>
        <v>0</v>
      </c>
      <c r="I200" s="98" t="n">
        <f aca="false">IF(OR($B200&lt;Input!$C$25,$B200&lt;Input!$G$25),(($I199+$G200+$H200)*(1+Input!$G$8/(100*12))),0)</f>
        <v>147060.541885396</v>
      </c>
      <c r="J200" s="98" t="n">
        <f aca="false">IF(OR($B200&lt;Input!$C$25,$B200&lt;Input!$G$25),(Input!$G$18*((1+Input!$G$14/100)^DATEDIF(Input!$C$7,$B200,"Y"))),0)</f>
        <v>-401.176609774697</v>
      </c>
      <c r="L200" s="98" t="n">
        <f aca="false">IF(OR($B200&lt;Input!$C$25,$B200&lt;Input!$G$25),($E200+$J200),0)</f>
        <v>-401.176609774697</v>
      </c>
    </row>
    <row r="201" customFormat="false" ht="12.75" hidden="false" customHeight="true" outlineLevel="0" collapsed="false">
      <c r="A201" s="86" t="n">
        <v>197</v>
      </c>
      <c r="B201" s="90" t="n">
        <f aca="false">EOMONTH(Input!$C$7,A201)</f>
        <v>48913</v>
      </c>
      <c r="C201" s="90"/>
      <c r="D201" s="98" t="n">
        <f aca="false">IF(($D200+$G200+$H200)&lt;=0,($D200+$G200+$H200),0)</f>
        <v>0</v>
      </c>
      <c r="E201" s="98" t="n">
        <f aca="false">IF($D201&lt;0,Input!$G$17,0)</f>
        <v>0</v>
      </c>
      <c r="F201" s="98" t="n">
        <f aca="false">($D201*(Input!$G$11/100))/12</f>
        <v>0</v>
      </c>
      <c r="G201" s="98" t="n">
        <f aca="false">(-1)*$E201+$F201</f>
        <v>0</v>
      </c>
      <c r="H201" s="98" t="n">
        <f aca="false">IF($D201&lt;0,((-1)*Input!$G$15),0)</f>
        <v>0</v>
      </c>
      <c r="I201" s="98" t="n">
        <f aca="false">IF(OR($B201&lt;Input!$C$25,$B201&lt;Input!$G$25),(($I200+$G201+$H201)*(1+Input!$G$8/(100*12))),0)</f>
        <v>147183.092336967</v>
      </c>
      <c r="J201" s="98" t="n">
        <f aca="false">IF(OR($B201&lt;Input!$C$25,$B201&lt;Input!$G$25),(Input!$G$18*((1+Input!$G$14/100)^DATEDIF(Input!$C$7,$B201,"Y"))),0)</f>
        <v>-401.176609774697</v>
      </c>
      <c r="L201" s="98" t="n">
        <f aca="false">IF(OR($B201&lt;Input!$C$25,$B201&lt;Input!$G$25),($E201+$J201),0)</f>
        <v>-401.176609774697</v>
      </c>
    </row>
    <row r="202" customFormat="false" ht="12.75" hidden="false" customHeight="true" outlineLevel="0" collapsed="false">
      <c r="A202" s="86" t="n">
        <v>198</v>
      </c>
      <c r="B202" s="90" t="n">
        <f aca="false">EOMONTH(Input!$C$7,A202)</f>
        <v>48944</v>
      </c>
      <c r="C202" s="90"/>
      <c r="D202" s="98" t="n">
        <f aca="false">IF(($D201+$G201+$H201)&lt;=0,($D201+$G201+$H201),0)</f>
        <v>0</v>
      </c>
      <c r="E202" s="98" t="n">
        <f aca="false">IF($D202&lt;0,Input!$G$17,0)</f>
        <v>0</v>
      </c>
      <c r="F202" s="98" t="n">
        <f aca="false">($D202*(Input!$G$11/100))/12</f>
        <v>0</v>
      </c>
      <c r="G202" s="98" t="n">
        <f aca="false">(-1)*$E202+$F202</f>
        <v>0</v>
      </c>
      <c r="H202" s="98" t="n">
        <f aca="false">IF($D202&lt;0,((-1)*Input!$G$15),0)</f>
        <v>0</v>
      </c>
      <c r="I202" s="98" t="n">
        <f aca="false">IF(OR($B202&lt;Input!$C$25,$B202&lt;Input!$G$25),(($I201+$G202+$H202)*(1+Input!$G$8/(100*12))),0)</f>
        <v>147305.744913915</v>
      </c>
      <c r="J202" s="98" t="n">
        <f aca="false">IF(OR($B202&lt;Input!$C$25,$B202&lt;Input!$G$25),(Input!$G$18*((1+Input!$G$14/100)^DATEDIF(Input!$C$7,$B202,"Y"))),0)</f>
        <v>-401.176609774697</v>
      </c>
      <c r="L202" s="98" t="n">
        <f aca="false">IF(OR($B202&lt;Input!$C$25,$B202&lt;Input!$G$25),($E202+$J202),0)</f>
        <v>-401.176609774697</v>
      </c>
    </row>
    <row r="203" customFormat="false" ht="12.75" hidden="false" customHeight="true" outlineLevel="0" collapsed="false">
      <c r="A203" s="86" t="n">
        <v>199</v>
      </c>
      <c r="B203" s="90" t="n">
        <f aca="false">EOMONTH(Input!$C$7,A203)</f>
        <v>48975</v>
      </c>
      <c r="C203" s="90"/>
      <c r="D203" s="98" t="n">
        <f aca="false">IF(($D202+$G202+$H202)&lt;=0,($D202+$G202+$H202),0)</f>
        <v>0</v>
      </c>
      <c r="E203" s="98" t="n">
        <f aca="false">IF($D203&lt;0,Input!$G$17,0)</f>
        <v>0</v>
      </c>
      <c r="F203" s="98" t="n">
        <f aca="false">($D203*(Input!$G$11/100))/12</f>
        <v>0</v>
      </c>
      <c r="G203" s="98" t="n">
        <f aca="false">(-1)*$E203+$F203</f>
        <v>0</v>
      </c>
      <c r="H203" s="98" t="n">
        <f aca="false">IF($D203&lt;0,((-1)*Input!$G$15),0)</f>
        <v>0</v>
      </c>
      <c r="I203" s="98" t="n">
        <f aca="false">IF(OR($B203&lt;Input!$C$25,$B203&lt;Input!$G$25),(($I202+$G203+$H203)*(1+Input!$G$8/(100*12))),0)</f>
        <v>147428.499701343</v>
      </c>
      <c r="J203" s="98" t="n">
        <f aca="false">IF(OR($B203&lt;Input!$C$25,$B203&lt;Input!$G$25),(Input!$G$18*((1+Input!$G$14/100)^DATEDIF(Input!$C$7,$B203,"Y"))),0)</f>
        <v>-401.176609774697</v>
      </c>
      <c r="L203" s="98" t="n">
        <f aca="false">IF(OR($B203&lt;Input!$C$25,$B203&lt;Input!$G$25),($E203+$J203),0)</f>
        <v>-401.176609774697</v>
      </c>
    </row>
    <row r="204" customFormat="false" ht="12.75" hidden="false" customHeight="true" outlineLevel="0" collapsed="false">
      <c r="A204" s="86" t="n">
        <v>200</v>
      </c>
      <c r="B204" s="90" t="n">
        <f aca="false">EOMONTH(Input!$C$7,A204)</f>
        <v>49003</v>
      </c>
      <c r="C204" s="90"/>
      <c r="D204" s="98" t="n">
        <f aca="false">IF(($D203+$G203+$H203)&lt;=0,($D203+$G203+$H203),0)</f>
        <v>0</v>
      </c>
      <c r="E204" s="98" t="n">
        <f aca="false">IF($D204&lt;0,Input!$G$17,0)</f>
        <v>0</v>
      </c>
      <c r="F204" s="98" t="n">
        <f aca="false">($D204*(Input!$G$11/100))/12</f>
        <v>0</v>
      </c>
      <c r="G204" s="98" t="n">
        <f aca="false">(-1)*$E204+$F204</f>
        <v>0</v>
      </c>
      <c r="H204" s="98" t="n">
        <f aca="false">IF($D204&lt;0,((-1)*Input!$G$15),0)</f>
        <v>0</v>
      </c>
      <c r="I204" s="98" t="n">
        <f aca="false">IF(OR($B204&lt;Input!$C$25,$B204&lt;Input!$G$25),(($I203+$G204+$H204)*(1+Input!$G$8/(100*12))),0)</f>
        <v>147551.356784427</v>
      </c>
      <c r="J204" s="98" t="n">
        <f aca="false">IF(OR($B204&lt;Input!$C$25,$B204&lt;Input!$G$25),(Input!$G$18*((1+Input!$G$14/100)^DATEDIF(Input!$C$7,$B204,"Y"))),0)</f>
        <v>-401.176609774697</v>
      </c>
      <c r="L204" s="98" t="n">
        <f aca="false">IF(OR($B204&lt;Input!$C$25,$B204&lt;Input!$G$25),($E204+$J204),0)</f>
        <v>-401.176609774697</v>
      </c>
    </row>
    <row r="205" customFormat="false" ht="12.75" hidden="false" customHeight="true" outlineLevel="0" collapsed="false">
      <c r="A205" s="86" t="n">
        <v>201</v>
      </c>
      <c r="B205" s="90" t="n">
        <f aca="false">EOMONTH(Input!$C$7,A205)</f>
        <v>49034</v>
      </c>
      <c r="C205" s="90"/>
      <c r="D205" s="98" t="n">
        <f aca="false">IF(($D204+$G204+$H204)&lt;=0,($D204+$G204+$H204),0)</f>
        <v>0</v>
      </c>
      <c r="E205" s="98" t="n">
        <f aca="false">IF($D205&lt;0,Input!$G$17,0)</f>
        <v>0</v>
      </c>
      <c r="F205" s="98" t="n">
        <f aca="false">($D205*(Input!$G$11/100))/12</f>
        <v>0</v>
      </c>
      <c r="G205" s="98" t="n">
        <f aca="false">(-1)*$E205+$F205</f>
        <v>0</v>
      </c>
      <c r="H205" s="98" t="n">
        <f aca="false">IF($D205&lt;0,((-1)*Input!$G$15),0)</f>
        <v>0</v>
      </c>
      <c r="I205" s="98" t="n">
        <f aca="false">IF(OR($B205&lt;Input!$C$25,$B205&lt;Input!$G$25),(($I204+$G205+$H205)*(1+Input!$G$8/(100*12))),0)</f>
        <v>147674.316248414</v>
      </c>
      <c r="J205" s="98" t="n">
        <f aca="false">IF(OR($B205&lt;Input!$C$25,$B205&lt;Input!$G$25),(Input!$G$18*((1+Input!$G$14/100)^DATEDIF(Input!$C$7,$B205,"Y"))),0)</f>
        <v>-401.176609774697</v>
      </c>
      <c r="L205" s="98" t="n">
        <f aca="false">IF(OR($B205&lt;Input!$C$25,$B205&lt;Input!$G$25),($E205+$J205),0)</f>
        <v>-401.176609774697</v>
      </c>
    </row>
    <row r="206" customFormat="false" ht="12.75" hidden="false" customHeight="true" outlineLevel="0" collapsed="false">
      <c r="A206" s="86" t="n">
        <v>202</v>
      </c>
      <c r="B206" s="90" t="n">
        <f aca="false">EOMONTH(Input!$C$7,A206)</f>
        <v>49064</v>
      </c>
      <c r="C206" s="90"/>
      <c r="D206" s="98" t="n">
        <f aca="false">IF(($D205+$G205+$H205)&lt;=0,($D205+$G205+$H205),0)</f>
        <v>0</v>
      </c>
      <c r="E206" s="98" t="n">
        <f aca="false">IF($D206&lt;0,Input!$G$17,0)</f>
        <v>0</v>
      </c>
      <c r="F206" s="98" t="n">
        <f aca="false">($D206*(Input!$G$11/100))/12</f>
        <v>0</v>
      </c>
      <c r="G206" s="98" t="n">
        <f aca="false">(-1)*$E206+$F206</f>
        <v>0</v>
      </c>
      <c r="H206" s="98" t="n">
        <f aca="false">IF($D206&lt;0,((-1)*Input!$G$15),0)</f>
        <v>0</v>
      </c>
      <c r="I206" s="98" t="n">
        <f aca="false">IF(OR($B206&lt;Input!$C$25,$B206&lt;Input!$G$25),(($I205+$G206+$H206)*(1+Input!$G$8/(100*12))),0)</f>
        <v>147797.378178621</v>
      </c>
      <c r="J206" s="98" t="n">
        <f aca="false">IF(OR($B206&lt;Input!$C$25,$B206&lt;Input!$G$25),(Input!$G$18*((1+Input!$G$14/100)^DATEDIF(Input!$C$7,$B206,"Y"))),0)</f>
        <v>-401.176609774697</v>
      </c>
      <c r="L206" s="98" t="n">
        <f aca="false">IF(OR($B206&lt;Input!$C$25,$B206&lt;Input!$G$25),($E206+$J206),0)</f>
        <v>-401.176609774697</v>
      </c>
    </row>
    <row r="207" customFormat="false" ht="12.75" hidden="false" customHeight="true" outlineLevel="0" collapsed="false">
      <c r="A207" s="86" t="n">
        <v>203</v>
      </c>
      <c r="B207" s="90" t="n">
        <f aca="false">EOMONTH(Input!$C$7,A207)</f>
        <v>49095</v>
      </c>
      <c r="C207" s="90"/>
      <c r="D207" s="98" t="n">
        <f aca="false">IF(($D206+$G206+$H206)&lt;=0,($D206+$G206+$H206),0)</f>
        <v>0</v>
      </c>
      <c r="E207" s="98" t="n">
        <f aca="false">IF($D207&lt;0,Input!$G$17,0)</f>
        <v>0</v>
      </c>
      <c r="F207" s="98" t="n">
        <f aca="false">($D207*(Input!$G$11/100))/12</f>
        <v>0</v>
      </c>
      <c r="G207" s="98" t="n">
        <f aca="false">(-1)*$E207+$F207</f>
        <v>0</v>
      </c>
      <c r="H207" s="98" t="n">
        <f aca="false">IF($D207&lt;0,((-1)*Input!$G$15),0)</f>
        <v>0</v>
      </c>
      <c r="I207" s="98" t="n">
        <f aca="false">IF(OR($B207&lt;Input!$C$25,$B207&lt;Input!$G$25),(($I206+$G207+$H207)*(1+Input!$G$8/(100*12))),0)</f>
        <v>147920.542660437</v>
      </c>
      <c r="J207" s="98" t="n">
        <f aca="false">IF(OR($B207&lt;Input!$C$25,$B207&lt;Input!$G$25),(Input!$G$18*((1+Input!$G$14/100)^DATEDIF(Input!$C$7,$B207,"Y"))),0)</f>
        <v>-401.176609774697</v>
      </c>
      <c r="L207" s="98" t="n">
        <f aca="false">IF(OR($B207&lt;Input!$C$25,$B207&lt;Input!$G$25),($E207+$J207),0)</f>
        <v>-401.176609774697</v>
      </c>
    </row>
    <row r="208" customFormat="false" ht="12.75" hidden="false" customHeight="true" outlineLevel="0" collapsed="false">
      <c r="A208" s="86" t="n">
        <v>204</v>
      </c>
      <c r="B208" s="90" t="n">
        <f aca="false">EOMONTH(Input!$C$7,A208)</f>
        <v>49125</v>
      </c>
      <c r="C208" s="90"/>
      <c r="D208" s="98" t="n">
        <f aca="false">IF(($D207+$G207+$H207)&lt;=0,($D207+$G207+$H207),0)</f>
        <v>0</v>
      </c>
      <c r="E208" s="98" t="n">
        <f aca="false">IF($D208&lt;0,Input!$G$17,0)</f>
        <v>0</v>
      </c>
      <c r="F208" s="98" t="n">
        <f aca="false">($D208*(Input!$G$11/100))/12</f>
        <v>0</v>
      </c>
      <c r="G208" s="98" t="n">
        <f aca="false">(-1)*$E208+$F208</f>
        <v>0</v>
      </c>
      <c r="H208" s="98" t="n">
        <f aca="false">IF($D208&lt;0,((-1)*Input!$G$15),0)</f>
        <v>0</v>
      </c>
      <c r="I208" s="98" t="n">
        <f aca="false">IF(OR($B208&lt;Input!$C$25,$B208&lt;Input!$G$25),(($I207+$G208+$H208)*(1+Input!$G$8/(100*12))),0)</f>
        <v>148043.809779321</v>
      </c>
      <c r="J208" s="98" t="n">
        <f aca="false">IF(OR($B208&lt;Input!$C$25,$B208&lt;Input!$G$25),(Input!$G$18*((1+Input!$G$14/100)^DATEDIF(Input!$C$7,$B208,"Y"))),0)</f>
        <v>-413.211908067938</v>
      </c>
      <c r="L208" s="98" t="n">
        <f aca="false">IF(OR($B208&lt;Input!$C$25,$B208&lt;Input!$G$25),($E208+$J208),0)</f>
        <v>-413.211908067938</v>
      </c>
    </row>
    <row r="209" customFormat="false" ht="12.75" hidden="false" customHeight="true" outlineLevel="0" collapsed="false">
      <c r="A209" s="86" t="n">
        <v>205</v>
      </c>
      <c r="B209" s="90" t="n">
        <f aca="false">EOMONTH(Input!$C$7,A209)</f>
        <v>49156</v>
      </c>
      <c r="C209" s="90"/>
      <c r="D209" s="98" t="n">
        <f aca="false">IF(($D208+$G208+$H208)&lt;=0,($D208+$G208+$H208),0)</f>
        <v>0</v>
      </c>
      <c r="E209" s="98" t="n">
        <f aca="false">IF($D209&lt;0,Input!$G$17,0)</f>
        <v>0</v>
      </c>
      <c r="F209" s="98" t="n">
        <f aca="false">($D209*(Input!$G$11/100))/12</f>
        <v>0</v>
      </c>
      <c r="G209" s="98" t="n">
        <f aca="false">(-1)*$E209+$F209</f>
        <v>0</v>
      </c>
      <c r="H209" s="98" t="n">
        <f aca="false">IF($D209&lt;0,((-1)*Input!$G$15),0)</f>
        <v>0</v>
      </c>
      <c r="I209" s="98" t="n">
        <f aca="false">IF(OR($B209&lt;Input!$C$25,$B209&lt;Input!$G$25),(($I208+$G209+$H209)*(1+Input!$G$8/(100*12))),0)</f>
        <v>148167.179620803</v>
      </c>
      <c r="J209" s="98" t="n">
        <f aca="false">IF(OR($B209&lt;Input!$C$25,$B209&lt;Input!$G$25),(Input!$G$18*((1+Input!$G$14/100)^DATEDIF(Input!$C$7,$B209,"Y"))),0)</f>
        <v>-413.211908067938</v>
      </c>
      <c r="L209" s="98" t="n">
        <f aca="false">IF(OR($B209&lt;Input!$C$25,$B209&lt;Input!$G$25),($E209+$J209),0)</f>
        <v>-413.211908067938</v>
      </c>
    </row>
    <row r="210" customFormat="false" ht="12.75" hidden="false" customHeight="true" outlineLevel="0" collapsed="false">
      <c r="A210" s="86" t="n">
        <v>206</v>
      </c>
      <c r="B210" s="90" t="n">
        <f aca="false">EOMONTH(Input!$C$7,A210)</f>
        <v>49187</v>
      </c>
      <c r="C210" s="90"/>
      <c r="D210" s="98" t="n">
        <f aca="false">IF(($D209+$G209+$H209)&lt;=0,($D209+$G209+$H209),0)</f>
        <v>0</v>
      </c>
      <c r="E210" s="98" t="n">
        <f aca="false">IF($D210&lt;0,Input!$G$17,0)</f>
        <v>0</v>
      </c>
      <c r="F210" s="98" t="n">
        <f aca="false">($D210*(Input!$G$11/100))/12</f>
        <v>0</v>
      </c>
      <c r="G210" s="98" t="n">
        <f aca="false">(-1)*$E210+$F210</f>
        <v>0</v>
      </c>
      <c r="H210" s="98" t="n">
        <f aca="false">IF($D210&lt;0,((-1)*Input!$G$15),0)</f>
        <v>0</v>
      </c>
      <c r="I210" s="98" t="n">
        <f aca="false">IF(OR($B210&lt;Input!$C$25,$B210&lt;Input!$G$25),(($I209+$G210+$H210)*(1+Input!$G$8/(100*12))),0)</f>
        <v>148290.652270487</v>
      </c>
      <c r="J210" s="98" t="n">
        <f aca="false">IF(OR($B210&lt;Input!$C$25,$B210&lt;Input!$G$25),(Input!$G$18*((1+Input!$G$14/100)^DATEDIF(Input!$C$7,$B210,"Y"))),0)</f>
        <v>-413.211908067938</v>
      </c>
      <c r="L210" s="98" t="n">
        <f aca="false">IF(OR($B210&lt;Input!$C$25,$B210&lt;Input!$G$25),($E210+$J210),0)</f>
        <v>-413.211908067938</v>
      </c>
    </row>
    <row r="211" customFormat="false" ht="12.75" hidden="false" customHeight="true" outlineLevel="0" collapsed="false">
      <c r="A211" s="86" t="n">
        <v>207</v>
      </c>
      <c r="B211" s="90" t="n">
        <f aca="false">EOMONTH(Input!$C$7,A211)</f>
        <v>49217</v>
      </c>
      <c r="C211" s="90"/>
      <c r="D211" s="98" t="n">
        <f aca="false">IF(($D210+$G210+$H210)&lt;=0,($D210+$G210+$H210),0)</f>
        <v>0</v>
      </c>
      <c r="E211" s="98" t="n">
        <f aca="false">IF($D211&lt;0,Input!$G$17,0)</f>
        <v>0</v>
      </c>
      <c r="F211" s="98" t="n">
        <f aca="false">($D211*(Input!$G$11/100))/12</f>
        <v>0</v>
      </c>
      <c r="G211" s="98" t="n">
        <f aca="false">(-1)*$E211+$F211</f>
        <v>0</v>
      </c>
      <c r="H211" s="98" t="n">
        <f aca="false">IF($D211&lt;0,((-1)*Input!$G$15),0)</f>
        <v>0</v>
      </c>
      <c r="I211" s="98" t="n">
        <f aca="false">IF(OR($B211&lt;Input!$C$25,$B211&lt;Input!$G$25),(($I210+$G211+$H211)*(1+Input!$G$8/(100*12))),0)</f>
        <v>148414.227814046</v>
      </c>
      <c r="J211" s="98" t="n">
        <f aca="false">IF(OR($B211&lt;Input!$C$25,$B211&lt;Input!$G$25),(Input!$G$18*((1+Input!$G$14/100)^DATEDIF(Input!$C$7,$B211,"Y"))),0)</f>
        <v>-413.211908067938</v>
      </c>
      <c r="L211" s="98" t="n">
        <f aca="false">IF(OR($B211&lt;Input!$C$25,$B211&lt;Input!$G$25),($E211+$J211),0)</f>
        <v>-413.211908067938</v>
      </c>
    </row>
    <row r="212" customFormat="false" ht="12.75" hidden="false" customHeight="true" outlineLevel="0" collapsed="false">
      <c r="A212" s="86" t="n">
        <v>208</v>
      </c>
      <c r="B212" s="90" t="n">
        <f aca="false">EOMONTH(Input!$C$7,A212)</f>
        <v>49248</v>
      </c>
      <c r="C212" s="90"/>
      <c r="D212" s="98" t="n">
        <f aca="false">IF(($D211+$G211+$H211)&lt;=0,($D211+$G211+$H211),0)</f>
        <v>0</v>
      </c>
      <c r="E212" s="98" t="n">
        <f aca="false">IF($D212&lt;0,Input!$G$17,0)</f>
        <v>0</v>
      </c>
      <c r="F212" s="98" t="n">
        <f aca="false">($D212*(Input!$G$11/100))/12</f>
        <v>0</v>
      </c>
      <c r="G212" s="98" t="n">
        <f aca="false">(-1)*$E212+$F212</f>
        <v>0</v>
      </c>
      <c r="H212" s="98" t="n">
        <f aca="false">IF($D212&lt;0,((-1)*Input!$G$15),0)</f>
        <v>0</v>
      </c>
      <c r="I212" s="98" t="n">
        <f aca="false">IF(OR($B212&lt;Input!$C$25,$B212&lt;Input!$G$25),(($I211+$G212+$H212)*(1+Input!$G$8/(100*12))),0)</f>
        <v>148537.906337224</v>
      </c>
      <c r="J212" s="98" t="n">
        <f aca="false">IF(OR($B212&lt;Input!$C$25,$B212&lt;Input!$G$25),(Input!$G$18*((1+Input!$G$14/100)^DATEDIF(Input!$C$7,$B212,"Y"))),0)</f>
        <v>-413.211908067938</v>
      </c>
      <c r="L212" s="98" t="n">
        <f aca="false">IF(OR($B212&lt;Input!$C$25,$B212&lt;Input!$G$25),($E212+$J212),0)</f>
        <v>-413.211908067938</v>
      </c>
    </row>
    <row r="213" customFormat="false" ht="12.75" hidden="false" customHeight="true" outlineLevel="0" collapsed="false">
      <c r="A213" s="86" t="n">
        <v>209</v>
      </c>
      <c r="B213" s="90" t="n">
        <f aca="false">EOMONTH(Input!$C$7,A213)</f>
        <v>49278</v>
      </c>
      <c r="C213" s="90"/>
      <c r="D213" s="98" t="n">
        <f aca="false">IF(($D212+$G212+$H212)&lt;=0,($D212+$G212+$H212),0)</f>
        <v>0</v>
      </c>
      <c r="E213" s="98" t="n">
        <f aca="false">IF($D213&lt;0,Input!$G$17,0)</f>
        <v>0</v>
      </c>
      <c r="F213" s="98" t="n">
        <f aca="false">($D213*(Input!$G$11/100))/12</f>
        <v>0</v>
      </c>
      <c r="G213" s="98" t="n">
        <f aca="false">(-1)*$E213+$F213</f>
        <v>0</v>
      </c>
      <c r="H213" s="98" t="n">
        <f aca="false">IF($D213&lt;0,((-1)*Input!$G$15),0)</f>
        <v>0</v>
      </c>
      <c r="I213" s="98" t="n">
        <f aca="false">IF(OR($B213&lt;Input!$C$25,$B213&lt;Input!$G$25),(($I212+$G213+$H213)*(1+Input!$G$8/(100*12))),0)</f>
        <v>148661.687925839</v>
      </c>
      <c r="J213" s="98" t="n">
        <f aca="false">IF(OR($B213&lt;Input!$C$25,$B213&lt;Input!$G$25),(Input!$G$18*((1+Input!$G$14/100)^DATEDIF(Input!$C$7,$B213,"Y"))),0)</f>
        <v>-413.211908067938</v>
      </c>
      <c r="L213" s="98" t="n">
        <f aca="false">IF(OR($B213&lt;Input!$C$25,$B213&lt;Input!$G$25),($E213+$J213),0)</f>
        <v>-413.211908067938</v>
      </c>
    </row>
    <row r="214" customFormat="false" ht="12.75" hidden="false" customHeight="true" outlineLevel="0" collapsed="false">
      <c r="A214" s="86" t="n">
        <v>210</v>
      </c>
      <c r="B214" s="90" t="n">
        <f aca="false">EOMONTH(Input!$C$7,A214)</f>
        <v>49309</v>
      </c>
      <c r="C214" s="90"/>
      <c r="D214" s="98" t="n">
        <f aca="false">IF(($D213+$G213+$H213)&lt;=0,($D213+$G213+$H213),0)</f>
        <v>0</v>
      </c>
      <c r="E214" s="98" t="n">
        <f aca="false">IF($D214&lt;0,Input!$G$17,0)</f>
        <v>0</v>
      </c>
      <c r="F214" s="98" t="n">
        <f aca="false">($D214*(Input!$G$11/100))/12</f>
        <v>0</v>
      </c>
      <c r="G214" s="98" t="n">
        <f aca="false">(-1)*$E214+$F214</f>
        <v>0</v>
      </c>
      <c r="H214" s="98" t="n">
        <f aca="false">IF($D214&lt;0,((-1)*Input!$G$15),0)</f>
        <v>0</v>
      </c>
      <c r="I214" s="98" t="n">
        <f aca="false">IF(OR($B214&lt;Input!$C$25,$B214&lt;Input!$G$25),(($I213+$G214+$H214)*(1+Input!$G$8/(100*12))),0)</f>
        <v>148785.572665777</v>
      </c>
      <c r="J214" s="98" t="n">
        <f aca="false">IF(OR($B214&lt;Input!$C$25,$B214&lt;Input!$G$25),(Input!$G$18*((1+Input!$G$14/100)^DATEDIF(Input!$C$7,$B214,"Y"))),0)</f>
        <v>-413.211908067938</v>
      </c>
      <c r="L214" s="98" t="n">
        <f aca="false">IF(OR($B214&lt;Input!$C$25,$B214&lt;Input!$G$25),($E214+$J214),0)</f>
        <v>-413.211908067938</v>
      </c>
    </row>
    <row r="215" customFormat="false" ht="12.75" hidden="false" customHeight="true" outlineLevel="0" collapsed="false">
      <c r="A215" s="86" t="n">
        <v>211</v>
      </c>
      <c r="B215" s="90" t="n">
        <f aca="false">EOMONTH(Input!$C$7,A215)</f>
        <v>49340</v>
      </c>
      <c r="C215" s="90"/>
      <c r="D215" s="98" t="n">
        <f aca="false">IF(($D214+$G214+$H214)&lt;=0,($D214+$G214+$H214),0)</f>
        <v>0</v>
      </c>
      <c r="E215" s="98" t="n">
        <f aca="false">IF($D215&lt;0,Input!$G$17,0)</f>
        <v>0</v>
      </c>
      <c r="F215" s="98" t="n">
        <f aca="false">($D215*(Input!$G$11/100))/12</f>
        <v>0</v>
      </c>
      <c r="G215" s="98" t="n">
        <f aca="false">(-1)*$E215+$F215</f>
        <v>0</v>
      </c>
      <c r="H215" s="98" t="n">
        <f aca="false">IF($D215&lt;0,((-1)*Input!$G$15),0)</f>
        <v>0</v>
      </c>
      <c r="I215" s="98" t="n">
        <f aca="false">IF(OR($B215&lt;Input!$C$25,$B215&lt;Input!$G$25),(($I214+$G215+$H215)*(1+Input!$G$8/(100*12))),0)</f>
        <v>148909.560642998</v>
      </c>
      <c r="J215" s="98" t="n">
        <f aca="false">IF(OR($B215&lt;Input!$C$25,$B215&lt;Input!$G$25),(Input!$G$18*((1+Input!$G$14/100)^DATEDIF(Input!$C$7,$B215,"Y"))),0)</f>
        <v>-413.211908067938</v>
      </c>
      <c r="L215" s="98" t="n">
        <f aca="false">IF(OR($B215&lt;Input!$C$25,$B215&lt;Input!$G$25),($E215+$J215),0)</f>
        <v>-413.211908067938</v>
      </c>
    </row>
    <row r="216" customFormat="false" ht="12.75" hidden="false" customHeight="true" outlineLevel="0" collapsed="false">
      <c r="A216" s="86" t="n">
        <v>212</v>
      </c>
      <c r="B216" s="90" t="n">
        <f aca="false">EOMONTH(Input!$C$7,A216)</f>
        <v>49368</v>
      </c>
      <c r="C216" s="90"/>
      <c r="D216" s="98" t="n">
        <f aca="false">IF(($D215+$G215+$H215)&lt;=0,($D215+$G215+$H215),0)</f>
        <v>0</v>
      </c>
      <c r="E216" s="98" t="n">
        <f aca="false">IF($D216&lt;0,Input!$G$17,0)</f>
        <v>0</v>
      </c>
      <c r="F216" s="98" t="n">
        <f aca="false">($D216*(Input!$G$11/100))/12</f>
        <v>0</v>
      </c>
      <c r="G216" s="98" t="n">
        <f aca="false">(-1)*$E216+$F216</f>
        <v>0</v>
      </c>
      <c r="H216" s="98" t="n">
        <f aca="false">IF($D216&lt;0,((-1)*Input!$G$15),0)</f>
        <v>0</v>
      </c>
      <c r="I216" s="98" t="n">
        <f aca="false">IF(OR($B216&lt;Input!$C$25,$B216&lt;Input!$G$25),(($I215+$G216+$H216)*(1+Input!$G$8/(100*12))),0)</f>
        <v>149033.651943534</v>
      </c>
      <c r="J216" s="98" t="n">
        <f aca="false">IF(OR($B216&lt;Input!$C$25,$B216&lt;Input!$G$25),(Input!$G$18*((1+Input!$G$14/100)^DATEDIF(Input!$C$7,$B216,"Y"))),0)</f>
        <v>-413.211908067938</v>
      </c>
      <c r="L216" s="98" t="n">
        <f aca="false">IF(OR($B216&lt;Input!$C$25,$B216&lt;Input!$G$25),($E216+$J216),0)</f>
        <v>-413.211908067938</v>
      </c>
    </row>
    <row r="217" customFormat="false" ht="12.75" hidden="false" customHeight="true" outlineLevel="0" collapsed="false">
      <c r="A217" s="86" t="n">
        <v>213</v>
      </c>
      <c r="B217" s="90" t="n">
        <f aca="false">EOMONTH(Input!$C$7,A217)</f>
        <v>49399</v>
      </c>
      <c r="C217" s="90"/>
      <c r="D217" s="98" t="n">
        <f aca="false">IF(($D216+$G216+$H216)&lt;=0,($D216+$G216+$H216),0)</f>
        <v>0</v>
      </c>
      <c r="E217" s="98" t="n">
        <f aca="false">IF($D217&lt;0,Input!$G$17,0)</f>
        <v>0</v>
      </c>
      <c r="F217" s="98" t="n">
        <f aca="false">($D217*(Input!$G$11/100))/12</f>
        <v>0</v>
      </c>
      <c r="G217" s="98" t="n">
        <f aca="false">(-1)*$E217+$F217</f>
        <v>0</v>
      </c>
      <c r="H217" s="98" t="n">
        <f aca="false">IF($D217&lt;0,((-1)*Input!$G$15),0)</f>
        <v>0</v>
      </c>
      <c r="I217" s="98" t="n">
        <f aca="false">IF(OR($B217&lt;Input!$C$25,$B217&lt;Input!$G$25),(($I216+$G217+$H217)*(1+Input!$G$8/(100*12))),0)</f>
        <v>149157.846653487</v>
      </c>
      <c r="J217" s="98" t="n">
        <f aca="false">IF(OR($B217&lt;Input!$C$25,$B217&lt;Input!$G$25),(Input!$G$18*((1+Input!$G$14/100)^DATEDIF(Input!$C$7,$B217,"Y"))),0)</f>
        <v>-413.211908067938</v>
      </c>
      <c r="L217" s="98" t="n">
        <f aca="false">IF(OR($B217&lt;Input!$C$25,$B217&lt;Input!$G$25),($E217+$J217),0)</f>
        <v>-413.211908067938</v>
      </c>
    </row>
    <row r="218" customFormat="false" ht="12.75" hidden="false" customHeight="true" outlineLevel="0" collapsed="false">
      <c r="A218" s="86" t="n">
        <v>214</v>
      </c>
      <c r="B218" s="90" t="n">
        <f aca="false">EOMONTH(Input!$C$7,A218)</f>
        <v>49429</v>
      </c>
      <c r="C218" s="90"/>
      <c r="D218" s="98" t="n">
        <f aca="false">IF(($D217+$G217+$H217)&lt;=0,($D217+$G217+$H217),0)</f>
        <v>0</v>
      </c>
      <c r="E218" s="98" t="n">
        <f aca="false">IF($D218&lt;0,Input!$G$17,0)</f>
        <v>0</v>
      </c>
      <c r="F218" s="98" t="n">
        <f aca="false">($D218*(Input!$G$11/100))/12</f>
        <v>0</v>
      </c>
      <c r="G218" s="98" t="n">
        <f aca="false">(-1)*$E218+$F218</f>
        <v>0</v>
      </c>
      <c r="H218" s="98" t="n">
        <f aca="false">IF($D218&lt;0,((-1)*Input!$G$15),0)</f>
        <v>0</v>
      </c>
      <c r="I218" s="98" t="n">
        <f aca="false">IF(OR($B218&lt;Input!$C$25,$B218&lt;Input!$G$25),(($I217+$G218+$H218)*(1+Input!$G$8/(100*12))),0)</f>
        <v>149282.144859032</v>
      </c>
      <c r="J218" s="98" t="n">
        <f aca="false">IF(OR($B218&lt;Input!$C$25,$B218&lt;Input!$G$25),(Input!$G$18*((1+Input!$G$14/100)^DATEDIF(Input!$C$7,$B218,"Y"))),0)</f>
        <v>-413.211908067938</v>
      </c>
      <c r="L218" s="98" t="n">
        <f aca="false">IF(OR($B218&lt;Input!$C$25,$B218&lt;Input!$G$25),($E218+$J218),0)</f>
        <v>-413.211908067938</v>
      </c>
    </row>
    <row r="219" customFormat="false" ht="12.75" hidden="false" customHeight="true" outlineLevel="0" collapsed="false">
      <c r="A219" s="86" t="n">
        <v>215</v>
      </c>
      <c r="B219" s="90" t="n">
        <f aca="false">EOMONTH(Input!$C$7,A219)</f>
        <v>49460</v>
      </c>
      <c r="C219" s="90"/>
      <c r="D219" s="98" t="n">
        <f aca="false">IF(($D218+$G218+$H218)&lt;=0,($D218+$G218+$H218),0)</f>
        <v>0</v>
      </c>
      <c r="E219" s="98" t="n">
        <f aca="false">IF($D219&lt;0,Input!$G$17,0)</f>
        <v>0</v>
      </c>
      <c r="F219" s="98" t="n">
        <f aca="false">($D219*(Input!$G$11/100))/12</f>
        <v>0</v>
      </c>
      <c r="G219" s="98" t="n">
        <f aca="false">(-1)*$E219+$F219</f>
        <v>0</v>
      </c>
      <c r="H219" s="98" t="n">
        <f aca="false">IF($D219&lt;0,((-1)*Input!$G$15),0)</f>
        <v>0</v>
      </c>
      <c r="I219" s="98" t="n">
        <f aca="false">IF(OR($B219&lt;Input!$C$25,$B219&lt;Input!$G$25),(($I218+$G219+$H219)*(1+Input!$G$8/(100*12))),0)</f>
        <v>149406.546646414</v>
      </c>
      <c r="J219" s="98" t="n">
        <f aca="false">IF(OR($B219&lt;Input!$C$25,$B219&lt;Input!$G$25),(Input!$G$18*((1+Input!$G$14/100)^DATEDIF(Input!$C$7,$B219,"Y"))),0)</f>
        <v>-413.211908067938</v>
      </c>
      <c r="L219" s="98" t="n">
        <f aca="false">IF(OR($B219&lt;Input!$C$25,$B219&lt;Input!$G$25),($E219+$J219),0)</f>
        <v>-413.211908067938</v>
      </c>
    </row>
    <row r="220" customFormat="false" ht="12.75" hidden="false" customHeight="true" outlineLevel="0" collapsed="false">
      <c r="A220" s="86" t="n">
        <v>216</v>
      </c>
      <c r="B220" s="90" t="n">
        <f aca="false">EOMONTH(Input!$C$7,A220)</f>
        <v>49490</v>
      </c>
      <c r="C220" s="90"/>
      <c r="D220" s="98" t="n">
        <f aca="false">IF(($D219+$G219+$H219)&lt;=0,($D219+$G219+$H219),0)</f>
        <v>0</v>
      </c>
      <c r="E220" s="98" t="n">
        <f aca="false">IF($D220&lt;0,Input!$G$17,0)</f>
        <v>0</v>
      </c>
      <c r="F220" s="98" t="n">
        <f aca="false">($D220*(Input!$G$11/100))/12</f>
        <v>0</v>
      </c>
      <c r="G220" s="98" t="n">
        <f aca="false">(-1)*$E220+$F220</f>
        <v>0</v>
      </c>
      <c r="H220" s="98" t="n">
        <f aca="false">IF($D220&lt;0,((-1)*Input!$G$15),0)</f>
        <v>0</v>
      </c>
      <c r="I220" s="98" t="n">
        <f aca="false">IF(OR($B220&lt;Input!$C$25,$B220&lt;Input!$G$25),(($I219+$G220+$H220)*(1+Input!$G$8/(100*12))),0)</f>
        <v>149531.052101953</v>
      </c>
      <c r="J220" s="98" t="n">
        <f aca="false">IF(OR($B220&lt;Input!$C$25,$B220&lt;Input!$G$25),(Input!$G$18*((1+Input!$G$14/100)^DATEDIF(Input!$C$7,$B220,"Y"))),0)</f>
        <v>-425.608265309976</v>
      </c>
      <c r="L220" s="98" t="n">
        <f aca="false">IF(OR($B220&lt;Input!$C$25,$B220&lt;Input!$G$25),($E220+$J220),0)</f>
        <v>-425.608265309976</v>
      </c>
    </row>
    <row r="221" customFormat="false" ht="12.75" hidden="false" customHeight="true" outlineLevel="0" collapsed="false">
      <c r="A221" s="86" t="n">
        <v>217</v>
      </c>
      <c r="B221" s="90" t="n">
        <f aca="false">EOMONTH(Input!$C$7,A221)</f>
        <v>49521</v>
      </c>
      <c r="C221" s="90"/>
      <c r="D221" s="98" t="n">
        <f aca="false">IF(($D220+$G220+$H220)&lt;=0,($D220+$G220+$H220),0)</f>
        <v>0</v>
      </c>
      <c r="E221" s="98" t="n">
        <f aca="false">IF($D221&lt;0,Input!$G$17,0)</f>
        <v>0</v>
      </c>
      <c r="F221" s="98" t="n">
        <f aca="false">($D221*(Input!$G$11/100))/12</f>
        <v>0</v>
      </c>
      <c r="G221" s="98" t="n">
        <f aca="false">(-1)*$E221+$F221</f>
        <v>0</v>
      </c>
      <c r="H221" s="98" t="n">
        <f aca="false">IF($D221&lt;0,((-1)*Input!$G$15),0)</f>
        <v>0</v>
      </c>
      <c r="I221" s="98" t="n">
        <f aca="false">IF(OR($B221&lt;Input!$C$25,$B221&lt;Input!$G$25),(($I220+$G221+$H221)*(1+Input!$G$8/(100*12))),0)</f>
        <v>149655.661312038</v>
      </c>
      <c r="J221" s="98" t="n">
        <f aca="false">IF(OR($B221&lt;Input!$C$25,$B221&lt;Input!$G$25),(Input!$G$18*((1+Input!$G$14/100)^DATEDIF(Input!$C$7,$B221,"Y"))),0)</f>
        <v>-425.608265309976</v>
      </c>
      <c r="L221" s="98" t="n">
        <f aca="false">IF(OR($B221&lt;Input!$C$25,$B221&lt;Input!$G$25),($E221+$J221),0)</f>
        <v>-425.608265309976</v>
      </c>
    </row>
    <row r="222" customFormat="false" ht="12.75" hidden="false" customHeight="true" outlineLevel="0" collapsed="false">
      <c r="A222" s="86" t="n">
        <v>218</v>
      </c>
      <c r="B222" s="90" t="n">
        <f aca="false">EOMONTH(Input!$C$7,A222)</f>
        <v>49552</v>
      </c>
      <c r="C222" s="90"/>
      <c r="D222" s="98" t="n">
        <f aca="false">IF(($D221+$G221+$H221)&lt;=0,($D221+$G221+$H221),0)</f>
        <v>0</v>
      </c>
      <c r="E222" s="98" t="n">
        <f aca="false">IF($D222&lt;0,Input!$G$17,0)</f>
        <v>0</v>
      </c>
      <c r="F222" s="98" t="n">
        <f aca="false">($D222*(Input!$G$11/100))/12</f>
        <v>0</v>
      </c>
      <c r="G222" s="98" t="n">
        <f aca="false">(-1)*$E222+$F222</f>
        <v>0</v>
      </c>
      <c r="H222" s="98" t="n">
        <f aca="false">IF($D222&lt;0,((-1)*Input!$G$15),0)</f>
        <v>0</v>
      </c>
      <c r="I222" s="98" t="n">
        <f aca="false">IF(OR($B222&lt;Input!$C$25,$B222&lt;Input!$G$25),(($I221+$G222+$H222)*(1+Input!$G$8/(100*12))),0)</f>
        <v>149780.374363131</v>
      </c>
      <c r="J222" s="98" t="n">
        <f aca="false">IF(OR($B222&lt;Input!$C$25,$B222&lt;Input!$G$25),(Input!$G$18*((1+Input!$G$14/100)^DATEDIF(Input!$C$7,$B222,"Y"))),0)</f>
        <v>-425.608265309976</v>
      </c>
      <c r="L222" s="98" t="n">
        <f aca="false">IF(OR($B222&lt;Input!$C$25,$B222&lt;Input!$G$25),($E222+$J222),0)</f>
        <v>-425.608265309976</v>
      </c>
    </row>
    <row r="223" customFormat="false" ht="12.75" hidden="false" customHeight="true" outlineLevel="0" collapsed="false">
      <c r="A223" s="86" t="n">
        <v>219</v>
      </c>
      <c r="B223" s="90" t="n">
        <f aca="false">EOMONTH(Input!$C$7,A223)</f>
        <v>49582</v>
      </c>
      <c r="C223" s="90"/>
      <c r="D223" s="98" t="n">
        <f aca="false">IF(($D222+$G222+$H222)&lt;=0,($D222+$G222+$H222),0)</f>
        <v>0</v>
      </c>
      <c r="E223" s="98" t="n">
        <f aca="false">IF($D223&lt;0,Input!$G$17,0)</f>
        <v>0</v>
      </c>
      <c r="F223" s="98" t="n">
        <f aca="false">($D223*(Input!$G$11/100))/12</f>
        <v>0</v>
      </c>
      <c r="G223" s="98" t="n">
        <f aca="false">(-1)*$E223+$F223</f>
        <v>0</v>
      </c>
      <c r="H223" s="98" t="n">
        <f aca="false">IF($D223&lt;0,((-1)*Input!$G$15),0)</f>
        <v>0</v>
      </c>
      <c r="I223" s="98" t="n">
        <f aca="false">IF(OR($B223&lt;Input!$C$25,$B223&lt;Input!$G$25),(($I222+$G223+$H223)*(1+Input!$G$8/(100*12))),0)</f>
        <v>149905.191341767</v>
      </c>
      <c r="J223" s="98" t="n">
        <f aca="false">IF(OR($B223&lt;Input!$C$25,$B223&lt;Input!$G$25),(Input!$G$18*((1+Input!$G$14/100)^DATEDIF(Input!$C$7,$B223,"Y"))),0)</f>
        <v>-425.608265309976</v>
      </c>
      <c r="L223" s="98" t="n">
        <f aca="false">IF(OR($B223&lt;Input!$C$25,$B223&lt;Input!$G$25),($E223+$J223),0)</f>
        <v>-425.608265309976</v>
      </c>
    </row>
    <row r="224" customFormat="false" ht="12.75" hidden="false" customHeight="true" outlineLevel="0" collapsed="false">
      <c r="A224" s="86" t="n">
        <v>220</v>
      </c>
      <c r="B224" s="90" t="n">
        <f aca="false">EOMONTH(Input!$C$7,A224)</f>
        <v>49613</v>
      </c>
      <c r="C224" s="90"/>
      <c r="D224" s="98" t="n">
        <f aca="false">IF(($D223+$G223+$H223)&lt;=0,($D223+$G223+$H223),0)</f>
        <v>0</v>
      </c>
      <c r="E224" s="98" t="n">
        <f aca="false">IF($D224&lt;0,Input!$G$17,0)</f>
        <v>0</v>
      </c>
      <c r="F224" s="98" t="n">
        <f aca="false">($D224*(Input!$G$11/100))/12</f>
        <v>0</v>
      </c>
      <c r="G224" s="98" t="n">
        <f aca="false">(-1)*$E224+$F224</f>
        <v>0</v>
      </c>
      <c r="H224" s="98" t="n">
        <f aca="false">IF($D224&lt;0,((-1)*Input!$G$15),0)</f>
        <v>0</v>
      </c>
      <c r="I224" s="98" t="n">
        <f aca="false">IF(OR($B224&lt;Input!$C$25,$B224&lt;Input!$G$25),(($I223+$G224+$H224)*(1+Input!$G$8/(100*12))),0)</f>
        <v>150030.112334552</v>
      </c>
      <c r="J224" s="98" t="n">
        <f aca="false">IF(OR($B224&lt;Input!$C$25,$B224&lt;Input!$G$25),(Input!$G$18*((1+Input!$G$14/100)^DATEDIF(Input!$C$7,$B224,"Y"))),0)</f>
        <v>-425.608265309976</v>
      </c>
      <c r="L224" s="98" t="n">
        <f aca="false">IF(OR($B224&lt;Input!$C$25,$B224&lt;Input!$G$25),($E224+$J224),0)</f>
        <v>-425.608265309976</v>
      </c>
    </row>
    <row r="225" customFormat="false" ht="12.75" hidden="false" customHeight="true" outlineLevel="0" collapsed="false">
      <c r="A225" s="86" t="n">
        <v>221</v>
      </c>
      <c r="B225" s="90" t="n">
        <f aca="false">EOMONTH(Input!$C$7,A225)</f>
        <v>49643</v>
      </c>
      <c r="C225" s="90"/>
      <c r="D225" s="98" t="n">
        <f aca="false">IF(($D224+$G224+$H224)&lt;=0,($D224+$G224+$H224),0)</f>
        <v>0</v>
      </c>
      <c r="E225" s="98" t="n">
        <f aca="false">IF($D225&lt;0,Input!$G$17,0)</f>
        <v>0</v>
      </c>
      <c r="F225" s="98" t="n">
        <f aca="false">($D225*(Input!$G$11/100))/12</f>
        <v>0</v>
      </c>
      <c r="G225" s="98" t="n">
        <f aca="false">(-1)*$E225+$F225</f>
        <v>0</v>
      </c>
      <c r="H225" s="98" t="n">
        <f aca="false">IF($D225&lt;0,((-1)*Input!$G$15),0)</f>
        <v>0</v>
      </c>
      <c r="I225" s="98" t="n">
        <f aca="false">IF(OR($B225&lt;Input!$C$25,$B225&lt;Input!$G$25),(($I224+$G225+$H225)*(1+Input!$G$8/(100*12))),0)</f>
        <v>150155.137428164</v>
      </c>
      <c r="J225" s="98" t="n">
        <f aca="false">IF(OR($B225&lt;Input!$C$25,$B225&lt;Input!$G$25),(Input!$G$18*((1+Input!$G$14/100)^DATEDIF(Input!$C$7,$B225,"Y"))),0)</f>
        <v>-425.608265309976</v>
      </c>
      <c r="L225" s="98" t="n">
        <f aca="false">IF(OR($B225&lt;Input!$C$25,$B225&lt;Input!$G$25),($E225+$J225),0)</f>
        <v>-425.608265309976</v>
      </c>
    </row>
    <row r="226" customFormat="false" ht="12.75" hidden="false" customHeight="true" outlineLevel="0" collapsed="false">
      <c r="A226" s="86" t="n">
        <v>222</v>
      </c>
      <c r="B226" s="90" t="n">
        <f aca="false">EOMONTH(Input!$C$7,A226)</f>
        <v>49674</v>
      </c>
      <c r="C226" s="90"/>
      <c r="D226" s="98" t="n">
        <f aca="false">IF(($D225+$G225+$H225)&lt;=0,($D225+$G225+$H225),0)</f>
        <v>0</v>
      </c>
      <c r="E226" s="98" t="n">
        <f aca="false">IF($D226&lt;0,Input!$G$17,0)</f>
        <v>0</v>
      </c>
      <c r="F226" s="98" t="n">
        <f aca="false">($D226*(Input!$G$11/100))/12</f>
        <v>0</v>
      </c>
      <c r="G226" s="98" t="n">
        <f aca="false">(-1)*$E226+$F226</f>
        <v>0</v>
      </c>
      <c r="H226" s="98" t="n">
        <f aca="false">IF($D226&lt;0,((-1)*Input!$G$15),0)</f>
        <v>0</v>
      </c>
      <c r="I226" s="98" t="n">
        <f aca="false">IF(OR($B226&lt;Input!$C$25,$B226&lt;Input!$G$25),(($I225+$G226+$H226)*(1+Input!$G$8/(100*12))),0)</f>
        <v>150280.266709354</v>
      </c>
      <c r="J226" s="98" t="n">
        <f aca="false">IF(OR($B226&lt;Input!$C$25,$B226&lt;Input!$G$25),(Input!$G$18*((1+Input!$G$14/100)^DATEDIF(Input!$C$7,$B226,"Y"))),0)</f>
        <v>-425.608265309976</v>
      </c>
      <c r="L226" s="98" t="n">
        <f aca="false">IF(OR($B226&lt;Input!$C$25,$B226&lt;Input!$G$25),($E226+$J226),0)</f>
        <v>-425.608265309976</v>
      </c>
    </row>
    <row r="227" customFormat="false" ht="12.75" hidden="false" customHeight="true" outlineLevel="0" collapsed="false">
      <c r="A227" s="86" t="n">
        <v>223</v>
      </c>
      <c r="B227" s="90" t="n">
        <f aca="false">EOMONTH(Input!$C$7,A227)</f>
        <v>49705</v>
      </c>
      <c r="C227" s="90"/>
      <c r="D227" s="98" t="n">
        <f aca="false">IF(($D226+$G226+$H226)&lt;=0,($D226+$G226+$H226),0)</f>
        <v>0</v>
      </c>
      <c r="E227" s="98" t="n">
        <f aca="false">IF($D227&lt;0,Input!$G$17,0)</f>
        <v>0</v>
      </c>
      <c r="F227" s="98" t="n">
        <f aca="false">($D227*(Input!$G$11/100))/12</f>
        <v>0</v>
      </c>
      <c r="G227" s="98" t="n">
        <f aca="false">(-1)*$E227+$F227</f>
        <v>0</v>
      </c>
      <c r="H227" s="98" t="n">
        <f aca="false">IF($D227&lt;0,((-1)*Input!$G$15),0)</f>
        <v>0</v>
      </c>
      <c r="I227" s="98" t="n">
        <f aca="false">IF(OR($B227&lt;Input!$C$25,$B227&lt;Input!$G$25),(($I226+$G227+$H227)*(1+Input!$G$8/(100*12))),0)</f>
        <v>150405.500264945</v>
      </c>
      <c r="J227" s="98" t="n">
        <f aca="false">IF(OR($B227&lt;Input!$C$25,$B227&lt;Input!$G$25),(Input!$G$18*((1+Input!$G$14/100)^DATEDIF(Input!$C$7,$B227,"Y"))),0)</f>
        <v>-425.608265309976</v>
      </c>
      <c r="L227" s="98" t="n">
        <f aca="false">IF(OR($B227&lt;Input!$C$25,$B227&lt;Input!$G$25),($E227+$J227),0)</f>
        <v>-425.608265309976</v>
      </c>
    </row>
    <row r="228" customFormat="false" ht="12.75" hidden="false" customHeight="true" outlineLevel="0" collapsed="false">
      <c r="A228" s="86" t="n">
        <v>224</v>
      </c>
      <c r="B228" s="90" t="n">
        <f aca="false">EOMONTH(Input!$C$7,A228)</f>
        <v>49734</v>
      </c>
      <c r="C228" s="90"/>
      <c r="D228" s="98" t="n">
        <f aca="false">IF(($D227+$G227+$H227)&lt;=0,($D227+$G227+$H227),0)</f>
        <v>0</v>
      </c>
      <c r="E228" s="98" t="n">
        <f aca="false">IF($D228&lt;0,Input!$G$17,0)</f>
        <v>0</v>
      </c>
      <c r="F228" s="98" t="n">
        <f aca="false">($D228*(Input!$G$11/100))/12</f>
        <v>0</v>
      </c>
      <c r="G228" s="98" t="n">
        <f aca="false">(-1)*$E228+$F228</f>
        <v>0</v>
      </c>
      <c r="H228" s="98" t="n">
        <f aca="false">IF($D228&lt;0,((-1)*Input!$G$15),0)</f>
        <v>0</v>
      </c>
      <c r="I228" s="98" t="n">
        <f aca="false">IF(OR($B228&lt;Input!$C$25,$B228&lt;Input!$G$25),(($I227+$G228+$H228)*(1+Input!$G$8/(100*12))),0)</f>
        <v>150530.838181833</v>
      </c>
      <c r="J228" s="98" t="n">
        <f aca="false">IF(OR($B228&lt;Input!$C$25,$B228&lt;Input!$G$25),(Input!$G$18*((1+Input!$G$14/100)^DATEDIF(Input!$C$7,$B228,"Y"))),0)</f>
        <v>-425.608265309976</v>
      </c>
      <c r="L228" s="98" t="n">
        <f aca="false">IF(OR($B228&lt;Input!$C$25,$B228&lt;Input!$G$25),($E228+$J228),0)</f>
        <v>-425.608265309976</v>
      </c>
    </row>
    <row r="229" customFormat="false" ht="12.75" hidden="false" customHeight="true" outlineLevel="0" collapsed="false">
      <c r="A229" s="86" t="n">
        <v>225</v>
      </c>
      <c r="B229" s="90" t="n">
        <f aca="false">EOMONTH(Input!$C$7,A229)</f>
        <v>49765</v>
      </c>
      <c r="C229" s="90"/>
      <c r="D229" s="98" t="n">
        <f aca="false">IF(($D228+$G228+$H228)&lt;=0,($D228+$G228+$H228),0)</f>
        <v>0</v>
      </c>
      <c r="E229" s="98" t="n">
        <f aca="false">IF($D229&lt;0,Input!$G$17,0)</f>
        <v>0</v>
      </c>
      <c r="F229" s="98" t="n">
        <f aca="false">($D229*(Input!$G$11/100))/12</f>
        <v>0</v>
      </c>
      <c r="G229" s="98" t="n">
        <f aca="false">(-1)*$E229+$F229</f>
        <v>0</v>
      </c>
      <c r="H229" s="98" t="n">
        <f aca="false">IF($D229&lt;0,((-1)*Input!$G$15),0)</f>
        <v>0</v>
      </c>
      <c r="I229" s="98" t="n">
        <f aca="false">IF(OR($B229&lt;Input!$C$25,$B229&lt;Input!$G$25),(($I228+$G229+$H229)*(1+Input!$G$8/(100*12))),0)</f>
        <v>150656.280546984</v>
      </c>
      <c r="J229" s="98" t="n">
        <f aca="false">IF(OR($B229&lt;Input!$C$25,$B229&lt;Input!$G$25),(Input!$G$18*((1+Input!$G$14/100)^DATEDIF(Input!$C$7,$B229,"Y"))),0)</f>
        <v>-425.608265309976</v>
      </c>
      <c r="L229" s="98" t="n">
        <f aca="false">IF(OR($B229&lt;Input!$C$25,$B229&lt;Input!$G$25),($E229+$J229),0)</f>
        <v>-425.608265309976</v>
      </c>
    </row>
    <row r="230" customFormat="false" ht="12.75" hidden="false" customHeight="true" outlineLevel="0" collapsed="false">
      <c r="A230" s="86" t="n">
        <v>226</v>
      </c>
      <c r="B230" s="90" t="n">
        <f aca="false">EOMONTH(Input!$C$7,A230)</f>
        <v>49795</v>
      </c>
      <c r="C230" s="90"/>
      <c r="D230" s="98" t="n">
        <f aca="false">IF(($D229+$G229+$H229)&lt;=0,($D229+$G229+$H229),0)</f>
        <v>0</v>
      </c>
      <c r="E230" s="98" t="n">
        <f aca="false">IF($D230&lt;0,Input!$G$17,0)</f>
        <v>0</v>
      </c>
      <c r="F230" s="98" t="n">
        <f aca="false">($D230*(Input!$G$11/100))/12</f>
        <v>0</v>
      </c>
      <c r="G230" s="98" t="n">
        <f aca="false">(-1)*$E230+$F230</f>
        <v>0</v>
      </c>
      <c r="H230" s="98" t="n">
        <f aca="false">IF($D230&lt;0,((-1)*Input!$G$15),0)</f>
        <v>0</v>
      </c>
      <c r="I230" s="98" t="n">
        <f aca="false">IF(OR($B230&lt;Input!$C$25,$B230&lt;Input!$G$25),(($I229+$G230+$H230)*(1+Input!$G$8/(100*12))),0)</f>
        <v>150781.82744744</v>
      </c>
      <c r="J230" s="98" t="n">
        <f aca="false">IF(OR($B230&lt;Input!$C$25,$B230&lt;Input!$G$25),(Input!$G$18*((1+Input!$G$14/100)^DATEDIF(Input!$C$7,$B230,"Y"))),0)</f>
        <v>-425.608265309976</v>
      </c>
      <c r="L230" s="98" t="n">
        <f aca="false">IF(OR($B230&lt;Input!$C$25,$B230&lt;Input!$G$25),($E230+$J230),0)</f>
        <v>-425.608265309976</v>
      </c>
    </row>
    <row r="231" customFormat="false" ht="12.75" hidden="false" customHeight="true" outlineLevel="0" collapsed="false">
      <c r="A231" s="86" t="n">
        <v>227</v>
      </c>
      <c r="B231" s="90" t="n">
        <f aca="false">EOMONTH(Input!$C$7,A231)</f>
        <v>49826</v>
      </c>
      <c r="C231" s="90"/>
      <c r="D231" s="98" t="n">
        <f aca="false">IF(($D230+$G230+$H230)&lt;=0,($D230+$G230+$H230),0)</f>
        <v>0</v>
      </c>
      <c r="E231" s="98" t="n">
        <f aca="false">IF($D231&lt;0,Input!$G$17,0)</f>
        <v>0</v>
      </c>
      <c r="F231" s="98" t="n">
        <f aca="false">($D231*(Input!$G$11/100))/12</f>
        <v>0</v>
      </c>
      <c r="G231" s="98" t="n">
        <f aca="false">(-1)*$E231+$F231</f>
        <v>0</v>
      </c>
      <c r="H231" s="98" t="n">
        <f aca="false">IF($D231&lt;0,((-1)*Input!$G$15),0)</f>
        <v>0</v>
      </c>
      <c r="I231" s="98" t="n">
        <f aca="false">IF(OR($B231&lt;Input!$C$25,$B231&lt;Input!$G$25),(($I230+$G231+$H231)*(1+Input!$G$8/(100*12))),0)</f>
        <v>150907.478970313</v>
      </c>
      <c r="J231" s="98" t="n">
        <f aca="false">IF(OR($B231&lt;Input!$C$25,$B231&lt;Input!$G$25),(Input!$G$18*((1+Input!$G$14/100)^DATEDIF(Input!$C$7,$B231,"Y"))),0)</f>
        <v>-425.608265309976</v>
      </c>
      <c r="L231" s="98" t="n">
        <f aca="false">IF(OR($B231&lt;Input!$C$25,$B231&lt;Input!$G$25),($E231+$J231),0)</f>
        <v>-425.608265309976</v>
      </c>
    </row>
    <row r="232" customFormat="false" ht="12.75" hidden="false" customHeight="true" outlineLevel="0" collapsed="false">
      <c r="A232" s="86" t="n">
        <v>228</v>
      </c>
      <c r="B232" s="90" t="n">
        <f aca="false">EOMONTH(Input!$C$7,A232)</f>
        <v>49856</v>
      </c>
      <c r="C232" s="90"/>
      <c r="D232" s="98" t="n">
        <f aca="false">IF(($D231+$G231+$H231)&lt;=0,($D231+$G231+$H231),0)</f>
        <v>0</v>
      </c>
      <c r="E232" s="98" t="n">
        <f aca="false">IF($D232&lt;0,Input!$G$17,0)</f>
        <v>0</v>
      </c>
      <c r="F232" s="98" t="n">
        <f aca="false">($D232*(Input!$G$11/100))/12</f>
        <v>0</v>
      </c>
      <c r="G232" s="98" t="n">
        <f aca="false">(-1)*$E232+$F232</f>
        <v>0</v>
      </c>
      <c r="H232" s="98" t="n">
        <f aca="false">IF($D232&lt;0,((-1)*Input!$G$15),0)</f>
        <v>0</v>
      </c>
      <c r="I232" s="98" t="n">
        <f aca="false">IF(OR($B232&lt;Input!$C$25,$B232&lt;Input!$G$25),(($I231+$G232+$H232)*(1+Input!$G$8/(100*12))),0)</f>
        <v>151033.235202788</v>
      </c>
      <c r="J232" s="98" t="n">
        <f aca="false">IF(OR($B232&lt;Input!$C$25,$B232&lt;Input!$G$25),(Input!$G$18*((1+Input!$G$14/100)^DATEDIF(Input!$C$7,$B232,"Y"))),0)</f>
        <v>-438.376513269275</v>
      </c>
      <c r="L232" s="98" t="n">
        <f aca="false">IF(OR($B232&lt;Input!$C$25,$B232&lt;Input!$G$25),($E232+$J232),0)</f>
        <v>-438.376513269275</v>
      </c>
    </row>
    <row r="233" customFormat="false" ht="12.75" hidden="false" customHeight="true" outlineLevel="0" collapsed="false">
      <c r="A233" s="86" t="n">
        <v>229</v>
      </c>
      <c r="B233" s="90" t="n">
        <f aca="false">EOMONTH(Input!$C$7,A233)</f>
        <v>49887</v>
      </c>
      <c r="C233" s="90"/>
      <c r="D233" s="98" t="n">
        <f aca="false">IF(($D232+$G232+$H232)&lt;=0,($D232+$G232+$H232),0)</f>
        <v>0</v>
      </c>
      <c r="E233" s="98" t="n">
        <f aca="false">IF($D233&lt;0,Input!$G$17,0)</f>
        <v>0</v>
      </c>
      <c r="F233" s="98" t="n">
        <f aca="false">($D233*(Input!$G$11/100))/12</f>
        <v>0</v>
      </c>
      <c r="G233" s="98" t="n">
        <f aca="false">(-1)*$E233+$F233</f>
        <v>0</v>
      </c>
      <c r="H233" s="98" t="n">
        <f aca="false">IF($D233&lt;0,((-1)*Input!$G$15),0)</f>
        <v>0</v>
      </c>
      <c r="I233" s="98" t="n">
        <f aca="false">IF(OR($B233&lt;Input!$C$25,$B233&lt;Input!$G$25),(($I232+$G233+$H233)*(1+Input!$G$8/(100*12))),0)</f>
        <v>151159.096232124</v>
      </c>
      <c r="J233" s="98" t="n">
        <f aca="false">IF(OR($B233&lt;Input!$C$25,$B233&lt;Input!$G$25),(Input!$G$18*((1+Input!$G$14/100)^DATEDIF(Input!$C$7,$B233,"Y"))),0)</f>
        <v>-438.376513269275</v>
      </c>
      <c r="L233" s="98" t="n">
        <f aca="false">IF(OR($B233&lt;Input!$C$25,$B233&lt;Input!$G$25),($E233+$J233),0)</f>
        <v>-438.376513269275</v>
      </c>
    </row>
    <row r="234" customFormat="false" ht="12.75" hidden="false" customHeight="true" outlineLevel="0" collapsed="false">
      <c r="A234" s="86" t="n">
        <v>230</v>
      </c>
      <c r="B234" s="90" t="n">
        <f aca="false">EOMONTH(Input!$C$7,A234)</f>
        <v>49918</v>
      </c>
      <c r="C234" s="90"/>
      <c r="D234" s="98" t="n">
        <f aca="false">IF(($D233+$G233+$H233)&lt;=0,($D233+$G233+$H233),0)</f>
        <v>0</v>
      </c>
      <c r="E234" s="98" t="n">
        <f aca="false">IF($D234&lt;0,Input!$G$17,0)</f>
        <v>0</v>
      </c>
      <c r="F234" s="98" t="n">
        <f aca="false">($D234*(Input!$G$11/100))/12</f>
        <v>0</v>
      </c>
      <c r="G234" s="98" t="n">
        <f aca="false">(-1)*$E234+$F234</f>
        <v>0</v>
      </c>
      <c r="H234" s="98" t="n">
        <f aca="false">IF($D234&lt;0,((-1)*Input!$G$15),0)</f>
        <v>0</v>
      </c>
      <c r="I234" s="98" t="n">
        <f aca="false">IF(OR($B234&lt;Input!$C$25,$B234&lt;Input!$G$25),(($I233+$G234+$H234)*(1+Input!$G$8/(100*12))),0)</f>
        <v>151285.062145651</v>
      </c>
      <c r="J234" s="98" t="n">
        <f aca="false">IF(OR($B234&lt;Input!$C$25,$B234&lt;Input!$G$25),(Input!$G$18*((1+Input!$G$14/100)^DATEDIF(Input!$C$7,$B234,"Y"))),0)</f>
        <v>-438.376513269275</v>
      </c>
      <c r="L234" s="98" t="n">
        <f aca="false">IF(OR($B234&lt;Input!$C$25,$B234&lt;Input!$G$25),($E234+$J234),0)</f>
        <v>-438.376513269275</v>
      </c>
    </row>
    <row r="235" customFormat="false" ht="12.75" hidden="false" customHeight="true" outlineLevel="0" collapsed="false">
      <c r="A235" s="86" t="n">
        <v>231</v>
      </c>
      <c r="B235" s="90" t="n">
        <f aca="false">EOMONTH(Input!$C$7,A235)</f>
        <v>49948</v>
      </c>
      <c r="C235" s="90"/>
      <c r="D235" s="98" t="n">
        <f aca="false">IF(($D234+$G234+$H234)&lt;=0,($D234+$G234+$H234),0)</f>
        <v>0</v>
      </c>
      <c r="E235" s="98" t="n">
        <f aca="false">IF($D235&lt;0,Input!$G$17,0)</f>
        <v>0</v>
      </c>
      <c r="F235" s="98" t="n">
        <f aca="false">($D235*(Input!$G$11/100))/12</f>
        <v>0</v>
      </c>
      <c r="G235" s="98" t="n">
        <f aca="false">(-1)*$E235+$F235</f>
        <v>0</v>
      </c>
      <c r="H235" s="98" t="n">
        <f aca="false">IF($D235&lt;0,((-1)*Input!$G$15),0)</f>
        <v>0</v>
      </c>
      <c r="I235" s="98" t="n">
        <f aca="false">IF(OR($B235&lt;Input!$C$25,$B235&lt;Input!$G$25),(($I234+$G235+$H235)*(1+Input!$G$8/(100*12))),0)</f>
        <v>151411.133030772</v>
      </c>
      <c r="J235" s="98" t="n">
        <f aca="false">IF(OR($B235&lt;Input!$C$25,$B235&lt;Input!$G$25),(Input!$G$18*((1+Input!$G$14/100)^DATEDIF(Input!$C$7,$B235,"Y"))),0)</f>
        <v>-438.376513269275</v>
      </c>
      <c r="L235" s="98" t="n">
        <f aca="false">IF(OR($B235&lt;Input!$C$25,$B235&lt;Input!$G$25),($E235+$J235),0)</f>
        <v>-438.376513269275</v>
      </c>
    </row>
    <row r="236" customFormat="false" ht="12.75" hidden="false" customHeight="true" outlineLevel="0" collapsed="false">
      <c r="A236" s="86" t="n">
        <v>232</v>
      </c>
      <c r="B236" s="90" t="n">
        <f aca="false">EOMONTH(Input!$C$7,A236)</f>
        <v>49979</v>
      </c>
      <c r="C236" s="90"/>
      <c r="D236" s="98" t="n">
        <f aca="false">IF(($D235+$G235+$H235)&lt;=0,($D235+$G235+$H235),0)</f>
        <v>0</v>
      </c>
      <c r="E236" s="98" t="n">
        <f aca="false">IF($D236&lt;0,Input!$G$17,0)</f>
        <v>0</v>
      </c>
      <c r="F236" s="98" t="n">
        <f aca="false">($D236*(Input!$G$11/100))/12</f>
        <v>0</v>
      </c>
      <c r="G236" s="98" t="n">
        <f aca="false">(-1)*$E236+$F236</f>
        <v>0</v>
      </c>
      <c r="H236" s="98" t="n">
        <f aca="false">IF($D236&lt;0,((-1)*Input!$G$15),0)</f>
        <v>0</v>
      </c>
      <c r="I236" s="98" t="n">
        <f aca="false">IF(OR($B236&lt;Input!$C$25,$B236&lt;Input!$G$25),(($I235+$G236+$H236)*(1+Input!$G$8/(100*12))),0)</f>
        <v>151537.308974964</v>
      </c>
      <c r="J236" s="98" t="n">
        <f aca="false">IF(OR($B236&lt;Input!$C$25,$B236&lt;Input!$G$25),(Input!$G$18*((1+Input!$G$14/100)^DATEDIF(Input!$C$7,$B236,"Y"))),0)</f>
        <v>-438.376513269275</v>
      </c>
      <c r="L236" s="98" t="n">
        <f aca="false">IF(OR($B236&lt;Input!$C$25,$B236&lt;Input!$G$25),($E236+$J236),0)</f>
        <v>-438.376513269275</v>
      </c>
    </row>
    <row r="237" customFormat="false" ht="12.75" hidden="false" customHeight="true" outlineLevel="0" collapsed="false">
      <c r="A237" s="86" t="n">
        <v>233</v>
      </c>
      <c r="B237" s="90" t="n">
        <f aca="false">EOMONTH(Input!$C$7,A237)</f>
        <v>50009</v>
      </c>
      <c r="C237" s="90"/>
      <c r="D237" s="98" t="n">
        <f aca="false">IF(($D236+$G236+$H236)&lt;=0,($D236+$G236+$H236),0)</f>
        <v>0</v>
      </c>
      <c r="E237" s="98" t="n">
        <f aca="false">IF($D237&lt;0,Input!$G$17,0)</f>
        <v>0</v>
      </c>
      <c r="F237" s="98" t="n">
        <f aca="false">($D237*(Input!$G$11/100))/12</f>
        <v>0</v>
      </c>
      <c r="G237" s="98" t="n">
        <f aca="false">(-1)*$E237+$F237</f>
        <v>0</v>
      </c>
      <c r="H237" s="98" t="n">
        <f aca="false">IF($D237&lt;0,((-1)*Input!$G$15),0)</f>
        <v>0</v>
      </c>
      <c r="I237" s="98" t="n">
        <f aca="false">IF(OR($B237&lt;Input!$C$25,$B237&lt;Input!$G$25),(($I236+$G237+$H237)*(1+Input!$G$8/(100*12))),0)</f>
        <v>151663.590065777</v>
      </c>
      <c r="J237" s="98" t="n">
        <f aca="false">IF(OR($B237&lt;Input!$C$25,$B237&lt;Input!$G$25),(Input!$G$18*((1+Input!$G$14/100)^DATEDIF(Input!$C$7,$B237,"Y"))),0)</f>
        <v>-438.376513269275</v>
      </c>
      <c r="L237" s="98" t="n">
        <f aca="false">IF(OR($B237&lt;Input!$C$25,$B237&lt;Input!$G$25),($E237+$J237),0)</f>
        <v>-438.376513269275</v>
      </c>
    </row>
    <row r="238" customFormat="false" ht="12.75" hidden="false" customHeight="true" outlineLevel="0" collapsed="false">
      <c r="A238" s="86" t="n">
        <v>234</v>
      </c>
      <c r="B238" s="90" t="n">
        <f aca="false">EOMONTH(Input!$C$7,A238)</f>
        <v>50040</v>
      </c>
      <c r="C238" s="90"/>
      <c r="D238" s="98" t="n">
        <f aca="false">IF(($D237+$G237+$H237)&lt;=0,($D237+$G237+$H237),0)</f>
        <v>0</v>
      </c>
      <c r="E238" s="98" t="n">
        <f aca="false">IF($D238&lt;0,Input!$G$17,0)</f>
        <v>0</v>
      </c>
      <c r="F238" s="98" t="n">
        <f aca="false">($D238*(Input!$G$11/100))/12</f>
        <v>0</v>
      </c>
      <c r="G238" s="98" t="n">
        <f aca="false">(-1)*$E238+$F238</f>
        <v>0</v>
      </c>
      <c r="H238" s="98" t="n">
        <f aca="false">IF($D238&lt;0,((-1)*Input!$G$15),0)</f>
        <v>0</v>
      </c>
      <c r="I238" s="98" t="n">
        <f aca="false">IF(OR($B238&lt;Input!$C$25,$B238&lt;Input!$G$25),(($I237+$G238+$H238)*(1+Input!$G$8/(100*12))),0)</f>
        <v>151789.976390832</v>
      </c>
      <c r="J238" s="98" t="n">
        <f aca="false">IF(OR($B238&lt;Input!$C$25,$B238&lt;Input!$G$25),(Input!$G$18*((1+Input!$G$14/100)^DATEDIF(Input!$C$7,$B238,"Y"))),0)</f>
        <v>-438.376513269275</v>
      </c>
      <c r="L238" s="98" t="n">
        <f aca="false">IF(OR($B238&lt;Input!$C$25,$B238&lt;Input!$G$25),($E238+$J238),0)</f>
        <v>-438.376513269275</v>
      </c>
    </row>
    <row r="239" customFormat="false" ht="12.75" hidden="false" customHeight="true" outlineLevel="0" collapsed="false">
      <c r="A239" s="86" t="n">
        <v>235</v>
      </c>
      <c r="B239" s="90" t="n">
        <f aca="false">EOMONTH(Input!$C$7,A239)</f>
        <v>50071</v>
      </c>
      <c r="C239" s="90"/>
      <c r="D239" s="98" t="n">
        <f aca="false">IF(($D238+$G238+$H238)&lt;=0,($D238+$G238+$H238),0)</f>
        <v>0</v>
      </c>
      <c r="E239" s="98" t="n">
        <f aca="false">IF($D239&lt;0,Input!$G$17,0)</f>
        <v>0</v>
      </c>
      <c r="F239" s="98" t="n">
        <f aca="false">($D239*(Input!$G$11/100))/12</f>
        <v>0</v>
      </c>
      <c r="G239" s="98" t="n">
        <f aca="false">(-1)*$E239+$F239</f>
        <v>0</v>
      </c>
      <c r="H239" s="98" t="n">
        <f aca="false">IF($D239&lt;0,((-1)*Input!$G$15),0)</f>
        <v>0</v>
      </c>
      <c r="I239" s="98" t="n">
        <f aca="false">IF(OR($B239&lt;Input!$C$25,$B239&lt;Input!$G$25),(($I238+$G239+$H239)*(1+Input!$G$8/(100*12))),0)</f>
        <v>151916.468037824</v>
      </c>
      <c r="J239" s="98" t="n">
        <f aca="false">IF(OR($B239&lt;Input!$C$25,$B239&lt;Input!$G$25),(Input!$G$18*((1+Input!$G$14/100)^DATEDIF(Input!$C$7,$B239,"Y"))),0)</f>
        <v>-438.376513269275</v>
      </c>
      <c r="L239" s="98" t="n">
        <f aca="false">IF(OR($B239&lt;Input!$C$25,$B239&lt;Input!$G$25),($E239+$J239),0)</f>
        <v>-438.376513269275</v>
      </c>
    </row>
    <row r="240" customFormat="false" ht="12.75" hidden="false" customHeight="true" outlineLevel="0" collapsed="false">
      <c r="A240" s="86" t="n">
        <v>236</v>
      </c>
      <c r="B240" s="90" t="n">
        <f aca="false">EOMONTH(Input!$C$7,A240)</f>
        <v>50099</v>
      </c>
      <c r="C240" s="90"/>
      <c r="D240" s="98" t="n">
        <f aca="false">IF(($D239+$G239+$H239)&lt;=0,($D239+$G239+$H239),0)</f>
        <v>0</v>
      </c>
      <c r="E240" s="98" t="n">
        <f aca="false">IF($D240&lt;0,Input!$G$17,0)</f>
        <v>0</v>
      </c>
      <c r="F240" s="98" t="n">
        <f aca="false">($D240*(Input!$G$11/100))/12</f>
        <v>0</v>
      </c>
      <c r="G240" s="98" t="n">
        <f aca="false">(-1)*$E240+$F240</f>
        <v>0</v>
      </c>
      <c r="H240" s="98" t="n">
        <f aca="false">IF($D240&lt;0,((-1)*Input!$G$15),0)</f>
        <v>0</v>
      </c>
      <c r="I240" s="98" t="n">
        <f aca="false">IF(OR($B240&lt;Input!$C$25,$B240&lt;Input!$G$25),(($I239+$G240+$H240)*(1+Input!$G$8/(100*12))),0)</f>
        <v>152043.065094522</v>
      </c>
      <c r="J240" s="98" t="n">
        <f aca="false">IF(OR($B240&lt;Input!$C$25,$B240&lt;Input!$G$25),(Input!$G$18*((1+Input!$G$14/100)^DATEDIF(Input!$C$7,$B240,"Y"))),0)</f>
        <v>-438.376513269275</v>
      </c>
      <c r="L240" s="98" t="n">
        <f aca="false">IF(OR($B240&lt;Input!$C$25,$B240&lt;Input!$G$25),($E240+$J240),0)</f>
        <v>-438.376513269275</v>
      </c>
    </row>
    <row r="241" customFormat="false" ht="12.75" hidden="false" customHeight="true" outlineLevel="0" collapsed="false">
      <c r="A241" s="86" t="n">
        <v>237</v>
      </c>
      <c r="B241" s="90" t="n">
        <f aca="false">EOMONTH(Input!$C$7,A241)</f>
        <v>50130</v>
      </c>
      <c r="C241" s="90"/>
      <c r="D241" s="98" t="n">
        <f aca="false">IF(($D240+$G240+$H240)&lt;=0,($D240+$G240+$H240),0)</f>
        <v>0</v>
      </c>
      <c r="E241" s="98" t="n">
        <f aca="false">IF($D241&lt;0,Input!$G$17,0)</f>
        <v>0</v>
      </c>
      <c r="F241" s="98" t="n">
        <f aca="false">($D241*(Input!$G$11/100))/12</f>
        <v>0</v>
      </c>
      <c r="G241" s="98" t="n">
        <f aca="false">(-1)*$E241+$F241</f>
        <v>0</v>
      </c>
      <c r="H241" s="98" t="n">
        <f aca="false">IF($D241&lt;0,((-1)*Input!$G$15),0)</f>
        <v>0</v>
      </c>
      <c r="I241" s="98" t="n">
        <f aca="false">IF(OR($B241&lt;Input!$C$25,$B241&lt;Input!$G$25),(($I240+$G241+$H241)*(1+Input!$G$8/(100*12))),0)</f>
        <v>152169.767648767</v>
      </c>
      <c r="J241" s="98" t="n">
        <f aca="false">IF(OR($B241&lt;Input!$C$25,$B241&lt;Input!$G$25),(Input!$G$18*((1+Input!$G$14/100)^DATEDIF(Input!$C$7,$B241,"Y"))),0)</f>
        <v>-438.376513269275</v>
      </c>
      <c r="L241" s="98" t="n">
        <f aca="false">IF(OR($B241&lt;Input!$C$25,$B241&lt;Input!$G$25),($E241+$J241),0)</f>
        <v>-438.376513269275</v>
      </c>
    </row>
    <row r="242" customFormat="false" ht="12.75" hidden="false" customHeight="true" outlineLevel="0" collapsed="false">
      <c r="A242" s="86" t="n">
        <v>238</v>
      </c>
      <c r="B242" s="90" t="n">
        <f aca="false">EOMONTH(Input!$C$7,A242)</f>
        <v>50160</v>
      </c>
      <c r="C242" s="90"/>
      <c r="D242" s="98" t="n">
        <f aca="false">IF(($D241+$G241+$H241)&lt;=0,($D241+$G241+$H241),0)</f>
        <v>0</v>
      </c>
      <c r="E242" s="98" t="n">
        <f aca="false">IF($D242&lt;0,Input!$G$17,0)</f>
        <v>0</v>
      </c>
      <c r="F242" s="98" t="n">
        <f aca="false">($D242*(Input!$G$11/100))/12</f>
        <v>0</v>
      </c>
      <c r="G242" s="98" t="n">
        <f aca="false">(-1)*$E242+$F242</f>
        <v>0</v>
      </c>
      <c r="H242" s="98" t="n">
        <f aca="false">IF($D242&lt;0,((-1)*Input!$G$15),0)</f>
        <v>0</v>
      </c>
      <c r="I242" s="98" t="n">
        <f aca="false">IF(OR($B242&lt;Input!$C$25,$B242&lt;Input!$G$25),(($I241+$G242+$H242)*(1+Input!$G$8/(100*12))),0)</f>
        <v>152296.575788475</v>
      </c>
      <c r="J242" s="98" t="n">
        <f aca="false">IF(OR($B242&lt;Input!$C$25,$B242&lt;Input!$G$25),(Input!$G$18*((1+Input!$G$14/100)^DATEDIF(Input!$C$7,$B242,"Y"))),0)</f>
        <v>-438.376513269275</v>
      </c>
      <c r="L242" s="98" t="n">
        <f aca="false">IF(OR($B242&lt;Input!$C$25,$B242&lt;Input!$G$25),($E242+$J242),0)</f>
        <v>-438.376513269275</v>
      </c>
    </row>
    <row r="243" customFormat="false" ht="12.75" hidden="false" customHeight="true" outlineLevel="0" collapsed="false">
      <c r="A243" s="86" t="n">
        <v>239</v>
      </c>
      <c r="B243" s="90" t="n">
        <f aca="false">EOMONTH(Input!$C$7,A243)</f>
        <v>50191</v>
      </c>
      <c r="C243" s="90"/>
      <c r="D243" s="98" t="n">
        <f aca="false">IF(($D242+$G242+$H242)&lt;=0,($D242+$G242+$H242),0)</f>
        <v>0</v>
      </c>
      <c r="E243" s="98" t="n">
        <f aca="false">IF($D243&lt;0,Input!$G$17,0)</f>
        <v>0</v>
      </c>
      <c r="F243" s="98" t="n">
        <f aca="false">($D243*(Input!$G$11/100))/12</f>
        <v>0</v>
      </c>
      <c r="G243" s="98" t="n">
        <f aca="false">(-1)*$E243+$F243</f>
        <v>0</v>
      </c>
      <c r="H243" s="98" t="n">
        <f aca="false">IF($D243&lt;0,((-1)*Input!$G$15),0)</f>
        <v>0</v>
      </c>
      <c r="I243" s="98" t="n">
        <f aca="false">IF(OR($B243&lt;Input!$C$25,$B243&lt;Input!$G$25),(($I242+$G243+$H243)*(1+Input!$G$8/(100*12))),0)</f>
        <v>152423.489601632</v>
      </c>
      <c r="J243" s="98" t="n">
        <f aca="false">IF(OR($B243&lt;Input!$C$25,$B243&lt;Input!$G$25),(Input!$G$18*((1+Input!$G$14/100)^DATEDIF(Input!$C$7,$B243,"Y"))),0)</f>
        <v>-438.376513269275</v>
      </c>
      <c r="L243" s="98" t="n">
        <f aca="false">IF(OR($B243&lt;Input!$C$25,$B243&lt;Input!$G$25),($E243+$J243),0)</f>
        <v>-438.376513269275</v>
      </c>
    </row>
    <row r="244" customFormat="false" ht="12.75" hidden="false" customHeight="true" outlineLevel="0" collapsed="false">
      <c r="A244" s="86" t="n">
        <v>240</v>
      </c>
      <c r="B244" s="90" t="n">
        <f aca="false">EOMONTH(Input!$C$7,A244)</f>
        <v>50221</v>
      </c>
      <c r="C244" s="90"/>
      <c r="D244" s="98" t="n">
        <f aca="false">IF(($D243+$G243+$H243)&lt;=0,($D243+$G243+$H243),0)</f>
        <v>0</v>
      </c>
      <c r="E244" s="98" t="n">
        <f aca="false">IF($D244&lt;0,Input!$G$17,0)</f>
        <v>0</v>
      </c>
      <c r="F244" s="98" t="n">
        <f aca="false">($D244*(Input!$G$11/100))/12</f>
        <v>0</v>
      </c>
      <c r="G244" s="98" t="n">
        <f aca="false">(-1)*$E244+$F244</f>
        <v>0</v>
      </c>
      <c r="H244" s="98" t="n">
        <f aca="false">IF($D244&lt;0,((-1)*Input!$G$15),0)</f>
        <v>0</v>
      </c>
      <c r="I244" s="98" t="n">
        <f aca="false">IF(OR($B244&lt;Input!$C$25,$B244&lt;Input!$G$25),(($I243+$G244+$H244)*(1+Input!$G$8/(100*12))),0)</f>
        <v>152550.5091763</v>
      </c>
      <c r="J244" s="98" t="n">
        <f aca="false">IF(OR($B244&lt;Input!$C$25,$B244&lt;Input!$G$25),(Input!$G$18*((1+Input!$G$14/100)^DATEDIF(Input!$C$7,$B244,"Y"))),0)</f>
        <v>-451.527808667354</v>
      </c>
      <c r="L244" s="98" t="n">
        <f aca="false">IF(OR($B244&lt;Input!$C$25,$B244&lt;Input!$G$25),($E244+$J244),0)</f>
        <v>-451.527808667354</v>
      </c>
    </row>
    <row r="245" customFormat="false" ht="12.75" hidden="false" customHeight="true" outlineLevel="0" collapsed="false">
      <c r="A245" s="86" t="n">
        <v>241</v>
      </c>
      <c r="B245" s="90" t="n">
        <f aca="false">EOMONTH(Input!$C$7,A245)</f>
        <v>50252</v>
      </c>
      <c r="C245" s="90"/>
      <c r="D245" s="98" t="n">
        <f aca="false">IF(($D244+$G244+$H244)&lt;=0,($D244+$G244+$H244),0)</f>
        <v>0</v>
      </c>
      <c r="E245" s="98" t="n">
        <f aca="false">IF($D245&lt;0,Input!$G$17,0)</f>
        <v>0</v>
      </c>
      <c r="F245" s="98" t="n">
        <f aca="false">($D245*(Input!$G$11/100))/12</f>
        <v>0</v>
      </c>
      <c r="G245" s="98" t="n">
        <f aca="false">(-1)*$E245+$F245</f>
        <v>0</v>
      </c>
      <c r="H245" s="98" t="n">
        <f aca="false">IF($D245&lt;0,((-1)*Input!$G$15),0)</f>
        <v>0</v>
      </c>
      <c r="I245" s="98" t="n">
        <f aca="false">IF(OR($B245&lt;Input!$C$25,$B245&lt;Input!$G$25),(($I244+$G245+$H245)*(1+Input!$G$8/(100*12))),0)</f>
        <v>152677.634600613</v>
      </c>
      <c r="J245" s="98" t="n">
        <f aca="false">IF(OR($B245&lt;Input!$C$25,$B245&lt;Input!$G$25),(Input!$G$18*((1+Input!$G$14/100)^DATEDIF(Input!$C$7,$B245,"Y"))),0)</f>
        <v>-451.527808667354</v>
      </c>
      <c r="L245" s="98" t="n">
        <f aca="false">IF(OR($B245&lt;Input!$C$25,$B245&lt;Input!$G$25),($E245+$J245),0)</f>
        <v>-451.527808667354</v>
      </c>
    </row>
    <row r="246" customFormat="false" ht="12.75" hidden="false" customHeight="true" outlineLevel="0" collapsed="false">
      <c r="A246" s="86" t="n">
        <v>242</v>
      </c>
      <c r="B246" s="90" t="n">
        <f aca="false">EOMONTH(Input!$C$7,A246)</f>
        <v>50283</v>
      </c>
      <c r="C246" s="90"/>
      <c r="D246" s="98" t="n">
        <f aca="false">IF(($D245+$G245+$H245)&lt;=0,($D245+$G245+$H245),0)</f>
        <v>0</v>
      </c>
      <c r="E246" s="98" t="n">
        <f aca="false">IF($D246&lt;0,Input!$G$17,0)</f>
        <v>0</v>
      </c>
      <c r="F246" s="98" t="n">
        <f aca="false">($D246*(Input!$G$11/100))/12</f>
        <v>0</v>
      </c>
      <c r="G246" s="98" t="n">
        <f aca="false">(-1)*$E246+$F246</f>
        <v>0</v>
      </c>
      <c r="H246" s="98" t="n">
        <f aca="false">IF($D246&lt;0,((-1)*Input!$G$15),0)</f>
        <v>0</v>
      </c>
      <c r="I246" s="98" t="n">
        <f aca="false">IF(OR($B246&lt;Input!$C$25,$B246&lt;Input!$G$25),(($I245+$G246+$H246)*(1+Input!$G$8/(100*12))),0)</f>
        <v>152804.865962781</v>
      </c>
      <c r="J246" s="98" t="n">
        <f aca="false">IF(OR($B246&lt;Input!$C$25,$B246&lt;Input!$G$25),(Input!$G$18*((1+Input!$G$14/100)^DATEDIF(Input!$C$7,$B246,"Y"))),0)</f>
        <v>-451.527808667354</v>
      </c>
      <c r="L246" s="98" t="n">
        <f aca="false">IF(OR($B246&lt;Input!$C$25,$B246&lt;Input!$G$25),($E246+$J246),0)</f>
        <v>-451.527808667354</v>
      </c>
    </row>
    <row r="247" customFormat="false" ht="12.75" hidden="false" customHeight="true" outlineLevel="0" collapsed="false">
      <c r="A247" s="86" t="n">
        <v>243</v>
      </c>
      <c r="B247" s="90" t="n">
        <f aca="false">EOMONTH(Input!$C$7,A247)</f>
        <v>50313</v>
      </c>
      <c r="C247" s="90"/>
      <c r="D247" s="98" t="n">
        <f aca="false">IF(($D246+$G246+$H246)&lt;=0,($D246+$G246+$H246),0)</f>
        <v>0</v>
      </c>
      <c r="E247" s="98" t="n">
        <f aca="false">IF($D247&lt;0,Input!$G$17,0)</f>
        <v>0</v>
      </c>
      <c r="F247" s="98" t="n">
        <f aca="false">($D247*(Input!$G$11/100))/12</f>
        <v>0</v>
      </c>
      <c r="G247" s="98" t="n">
        <f aca="false">(-1)*$E247+$F247</f>
        <v>0</v>
      </c>
      <c r="H247" s="98" t="n">
        <f aca="false">IF($D247&lt;0,((-1)*Input!$G$15),0)</f>
        <v>0</v>
      </c>
      <c r="I247" s="98" t="n">
        <f aca="false">IF(OR($B247&lt;Input!$C$25,$B247&lt;Input!$G$25),(($I246+$G247+$H247)*(1+Input!$G$8/(100*12))),0)</f>
        <v>152932.203351083</v>
      </c>
      <c r="J247" s="98" t="n">
        <f aca="false">IF(OR($B247&lt;Input!$C$25,$B247&lt;Input!$G$25),(Input!$G$18*((1+Input!$G$14/100)^DATEDIF(Input!$C$7,$B247,"Y"))),0)</f>
        <v>-451.527808667354</v>
      </c>
      <c r="L247" s="98" t="n">
        <f aca="false">IF(OR($B247&lt;Input!$C$25,$B247&lt;Input!$G$25),($E247+$J247),0)</f>
        <v>-451.527808667354</v>
      </c>
    </row>
    <row r="248" customFormat="false" ht="12.75" hidden="false" customHeight="true" outlineLevel="0" collapsed="false">
      <c r="A248" s="86" t="n">
        <v>244</v>
      </c>
      <c r="B248" s="90" t="n">
        <f aca="false">EOMONTH(Input!$C$7,A248)</f>
        <v>50344</v>
      </c>
      <c r="C248" s="90"/>
      <c r="D248" s="98" t="n">
        <f aca="false">IF(($D247+$G247+$H247)&lt;=0,($D247+$G247+$H247),0)</f>
        <v>0</v>
      </c>
      <c r="E248" s="98" t="n">
        <f aca="false">IF($D248&lt;0,Input!$G$17,0)</f>
        <v>0</v>
      </c>
      <c r="F248" s="98" t="n">
        <f aca="false">($D248*(Input!$G$11/100))/12</f>
        <v>0</v>
      </c>
      <c r="G248" s="98" t="n">
        <f aca="false">(-1)*$E248+$F248</f>
        <v>0</v>
      </c>
      <c r="H248" s="98" t="n">
        <f aca="false">IF($D248&lt;0,((-1)*Input!$G$15),0)</f>
        <v>0</v>
      </c>
      <c r="I248" s="98" t="n">
        <f aca="false">IF(OR($B248&lt;Input!$C$25,$B248&lt;Input!$G$25),(($I247+$G248+$H248)*(1+Input!$G$8/(100*12))),0)</f>
        <v>153059.646853875</v>
      </c>
      <c r="J248" s="98" t="n">
        <f aca="false">IF(OR($B248&lt;Input!$C$25,$B248&lt;Input!$G$25),(Input!$G$18*((1+Input!$G$14/100)^DATEDIF(Input!$C$7,$B248,"Y"))),0)</f>
        <v>-451.527808667354</v>
      </c>
      <c r="L248" s="98" t="n">
        <f aca="false">IF(OR($B248&lt;Input!$C$25,$B248&lt;Input!$G$25),($E248+$J248),0)</f>
        <v>-451.527808667354</v>
      </c>
    </row>
    <row r="249" customFormat="false" ht="12.75" hidden="false" customHeight="true" outlineLevel="0" collapsed="false">
      <c r="A249" s="86" t="n">
        <v>245</v>
      </c>
      <c r="B249" s="90" t="n">
        <f aca="false">EOMONTH(Input!$C$7,A249)</f>
        <v>50374</v>
      </c>
      <c r="C249" s="90"/>
      <c r="D249" s="98" t="n">
        <f aca="false">IF(($D248+$G248+$H248)&lt;=0,($D248+$G248+$H248),0)</f>
        <v>0</v>
      </c>
      <c r="E249" s="98" t="n">
        <f aca="false">IF($D249&lt;0,Input!$G$17,0)</f>
        <v>0</v>
      </c>
      <c r="F249" s="98" t="n">
        <f aca="false">($D249*(Input!$G$11/100))/12</f>
        <v>0</v>
      </c>
      <c r="G249" s="98" t="n">
        <f aca="false">(-1)*$E249+$F249</f>
        <v>0</v>
      </c>
      <c r="H249" s="98" t="n">
        <f aca="false">IF($D249&lt;0,((-1)*Input!$G$15),0)</f>
        <v>0</v>
      </c>
      <c r="I249" s="98" t="n">
        <f aca="false">IF(OR($B249&lt;Input!$C$25,$B249&lt;Input!$G$25),(($I248+$G249+$H249)*(1+Input!$G$8/(100*12))),0)</f>
        <v>153187.196559587</v>
      </c>
      <c r="J249" s="98" t="n">
        <f aca="false">IF(OR($B249&lt;Input!$C$25,$B249&lt;Input!$G$25),(Input!$G$18*((1+Input!$G$14/100)^DATEDIF(Input!$C$7,$B249,"Y"))),0)</f>
        <v>-451.527808667354</v>
      </c>
      <c r="L249" s="98" t="n">
        <f aca="false">IF(OR($B249&lt;Input!$C$25,$B249&lt;Input!$G$25),($E249+$J249),0)</f>
        <v>-451.527808667354</v>
      </c>
    </row>
    <row r="250" customFormat="false" ht="12.75" hidden="false" customHeight="true" outlineLevel="0" collapsed="false">
      <c r="A250" s="86" t="n">
        <v>246</v>
      </c>
      <c r="B250" s="90" t="n">
        <f aca="false">EOMONTH(Input!$C$7,A250)</f>
        <v>50405</v>
      </c>
      <c r="C250" s="90"/>
      <c r="D250" s="98" t="n">
        <f aca="false">IF(($D249+$G249+$H249)&lt;=0,($D249+$G249+$H249),0)</f>
        <v>0</v>
      </c>
      <c r="E250" s="98" t="n">
        <f aca="false">IF($D250&lt;0,Input!$G$17,0)</f>
        <v>0</v>
      </c>
      <c r="F250" s="98" t="n">
        <f aca="false">($D250*(Input!$G$11/100))/12</f>
        <v>0</v>
      </c>
      <c r="G250" s="98" t="n">
        <f aca="false">(-1)*$E250+$F250</f>
        <v>0</v>
      </c>
      <c r="H250" s="98" t="n">
        <f aca="false">IF($D250&lt;0,((-1)*Input!$G$15),0)</f>
        <v>0</v>
      </c>
      <c r="I250" s="98" t="n">
        <f aca="false">IF(OR($B250&lt;Input!$C$25,$B250&lt;Input!$G$25),(($I249+$G250+$H250)*(1+Input!$G$8/(100*12))),0)</f>
        <v>153314.85255672</v>
      </c>
      <c r="J250" s="98" t="n">
        <f aca="false">IF(OR($B250&lt;Input!$C$25,$B250&lt;Input!$G$25),(Input!$G$18*((1+Input!$G$14/100)^DATEDIF(Input!$C$7,$B250,"Y"))),0)</f>
        <v>-451.527808667354</v>
      </c>
      <c r="L250" s="98" t="n">
        <f aca="false">IF(OR($B250&lt;Input!$C$25,$B250&lt;Input!$G$25),($E250+$J250),0)</f>
        <v>-451.527808667354</v>
      </c>
    </row>
    <row r="251" customFormat="false" ht="12.75" hidden="false" customHeight="true" outlineLevel="0" collapsed="false">
      <c r="A251" s="86" t="n">
        <v>247</v>
      </c>
      <c r="B251" s="90" t="n">
        <f aca="false">EOMONTH(Input!$C$7,A251)</f>
        <v>50436</v>
      </c>
      <c r="C251" s="90"/>
      <c r="D251" s="98" t="n">
        <f aca="false">IF(($D250+$G250+$H250)&lt;=0,($D250+$G250+$H250),0)</f>
        <v>0</v>
      </c>
      <c r="E251" s="98" t="n">
        <f aca="false">IF($D251&lt;0,Input!$G$17,0)</f>
        <v>0</v>
      </c>
      <c r="F251" s="98" t="n">
        <f aca="false">($D251*(Input!$G$11/100))/12</f>
        <v>0</v>
      </c>
      <c r="G251" s="98" t="n">
        <f aca="false">(-1)*$E251+$F251</f>
        <v>0</v>
      </c>
      <c r="H251" s="98" t="n">
        <f aca="false">IF($D251&lt;0,((-1)*Input!$G$15),0)</f>
        <v>0</v>
      </c>
      <c r="I251" s="98" t="n">
        <f aca="false">IF(OR($B251&lt;Input!$C$25,$B251&lt;Input!$G$25),(($I250+$G251+$H251)*(1+Input!$G$8/(100*12))),0)</f>
        <v>153442.61493385</v>
      </c>
      <c r="J251" s="98" t="n">
        <f aca="false">IF(OR($B251&lt;Input!$C$25,$B251&lt;Input!$G$25),(Input!$G$18*((1+Input!$G$14/100)^DATEDIF(Input!$C$7,$B251,"Y"))),0)</f>
        <v>-451.527808667354</v>
      </c>
      <c r="L251" s="98" t="n">
        <f aca="false">IF(OR($B251&lt;Input!$C$25,$B251&lt;Input!$G$25),($E251+$J251),0)</f>
        <v>-451.527808667354</v>
      </c>
    </row>
    <row r="252" customFormat="false" ht="12.75" hidden="false" customHeight="true" outlineLevel="0" collapsed="false">
      <c r="A252" s="86" t="n">
        <v>248</v>
      </c>
      <c r="B252" s="90" t="n">
        <f aca="false">EOMONTH(Input!$C$7,A252)</f>
        <v>50464</v>
      </c>
      <c r="C252" s="90"/>
      <c r="D252" s="98" t="n">
        <f aca="false">IF(($D251+$G251+$H251)&lt;=0,($D251+$G251+$H251),0)</f>
        <v>0</v>
      </c>
      <c r="E252" s="98" t="n">
        <f aca="false">IF($D252&lt;0,Input!$G$17,0)</f>
        <v>0</v>
      </c>
      <c r="F252" s="98" t="n">
        <f aca="false">($D252*(Input!$G$11/100))/12</f>
        <v>0</v>
      </c>
      <c r="G252" s="98" t="n">
        <f aca="false">(-1)*$E252+$F252</f>
        <v>0</v>
      </c>
      <c r="H252" s="98" t="n">
        <f aca="false">IF($D252&lt;0,((-1)*Input!$G$15),0)</f>
        <v>0</v>
      </c>
      <c r="I252" s="98" t="n">
        <f aca="false">IF(OR($B252&lt;Input!$C$25,$B252&lt;Input!$G$25),(($I251+$G252+$H252)*(1+Input!$G$8/(100*12))),0)</f>
        <v>153570.483779629</v>
      </c>
      <c r="J252" s="98" t="n">
        <f aca="false">IF(OR($B252&lt;Input!$C$25,$B252&lt;Input!$G$25),(Input!$G$18*((1+Input!$G$14/100)^DATEDIF(Input!$C$7,$B252,"Y"))),0)</f>
        <v>-451.527808667354</v>
      </c>
      <c r="L252" s="98" t="n">
        <f aca="false">IF(OR($B252&lt;Input!$C$25,$B252&lt;Input!$G$25),($E252+$J252),0)</f>
        <v>-451.527808667354</v>
      </c>
    </row>
    <row r="253" customFormat="false" ht="12.75" hidden="false" customHeight="true" outlineLevel="0" collapsed="false">
      <c r="A253" s="86" t="n">
        <v>249</v>
      </c>
      <c r="B253" s="90" t="n">
        <f aca="false">EOMONTH(Input!$C$7,A253)</f>
        <v>50495</v>
      </c>
      <c r="C253" s="90"/>
      <c r="D253" s="98" t="n">
        <f aca="false">IF(($D252+$G252+$H252)&lt;=0,($D252+$G252+$H252),0)</f>
        <v>0</v>
      </c>
      <c r="E253" s="98" t="n">
        <f aca="false">IF($D253&lt;0,Input!$G$17,0)</f>
        <v>0</v>
      </c>
      <c r="F253" s="98" t="n">
        <f aca="false">($D253*(Input!$G$11/100))/12</f>
        <v>0</v>
      </c>
      <c r="G253" s="98" t="n">
        <f aca="false">(-1)*$E253+$F253</f>
        <v>0</v>
      </c>
      <c r="H253" s="98" t="n">
        <f aca="false">IF($D253&lt;0,((-1)*Input!$G$15),0)</f>
        <v>0</v>
      </c>
      <c r="I253" s="98" t="n">
        <f aca="false">IF(OR($B253&lt;Input!$C$25,$B253&lt;Input!$G$25),(($I252+$G253+$H253)*(1+Input!$G$8/(100*12))),0)</f>
        <v>153698.459182778</v>
      </c>
      <c r="J253" s="98" t="n">
        <f aca="false">IF(OR($B253&lt;Input!$C$25,$B253&lt;Input!$G$25),(Input!$G$18*((1+Input!$G$14/100)^DATEDIF(Input!$C$7,$B253,"Y"))),0)</f>
        <v>-451.527808667354</v>
      </c>
      <c r="L253" s="98" t="n">
        <f aca="false">IF(OR($B253&lt;Input!$C$25,$B253&lt;Input!$G$25),($E253+$J253),0)</f>
        <v>-451.527808667354</v>
      </c>
    </row>
    <row r="254" customFormat="false" ht="12.75" hidden="false" customHeight="true" outlineLevel="0" collapsed="false">
      <c r="A254" s="86" t="n">
        <v>250</v>
      </c>
      <c r="B254" s="90" t="n">
        <f aca="false">EOMONTH(Input!$C$7,A254)</f>
        <v>50525</v>
      </c>
      <c r="C254" s="90"/>
      <c r="D254" s="98" t="n">
        <f aca="false">IF(($D253+$G253+$H253)&lt;=0,($D253+$G253+$H253),0)</f>
        <v>0</v>
      </c>
      <c r="E254" s="98" t="n">
        <f aca="false">IF($D254&lt;0,Input!$G$17,0)</f>
        <v>0</v>
      </c>
      <c r="F254" s="98" t="n">
        <f aca="false">($D254*(Input!$G$11/100))/12</f>
        <v>0</v>
      </c>
      <c r="G254" s="98" t="n">
        <f aca="false">(-1)*$E254+$F254</f>
        <v>0</v>
      </c>
      <c r="H254" s="98" t="n">
        <f aca="false">IF($D254&lt;0,((-1)*Input!$G$15),0)</f>
        <v>0</v>
      </c>
      <c r="I254" s="98" t="n">
        <f aca="false">IF(OR($B254&lt;Input!$C$25,$B254&lt;Input!$G$25),(($I253+$G254+$H254)*(1+Input!$G$8/(100*12))),0)</f>
        <v>153826.541232097</v>
      </c>
      <c r="J254" s="98" t="n">
        <f aca="false">IF(OR($B254&lt;Input!$C$25,$B254&lt;Input!$G$25),(Input!$G$18*((1+Input!$G$14/100)^DATEDIF(Input!$C$7,$B254,"Y"))),0)</f>
        <v>-451.527808667354</v>
      </c>
      <c r="L254" s="98" t="n">
        <f aca="false">IF(OR($B254&lt;Input!$C$25,$B254&lt;Input!$G$25),($E254+$J254),0)</f>
        <v>-451.527808667354</v>
      </c>
    </row>
    <row r="255" customFormat="false" ht="12.75" hidden="false" customHeight="true" outlineLevel="0" collapsed="false">
      <c r="A255" s="86" t="n">
        <v>251</v>
      </c>
      <c r="B255" s="90" t="n">
        <f aca="false">EOMONTH(Input!$C$7,A255)</f>
        <v>50556</v>
      </c>
      <c r="C255" s="90"/>
      <c r="D255" s="98" t="n">
        <f aca="false">IF(($D254+$G254+$H254)&lt;=0,($D254+$G254+$H254),0)</f>
        <v>0</v>
      </c>
      <c r="E255" s="98" t="n">
        <f aca="false">IF($D255&lt;0,Input!$G$17,0)</f>
        <v>0</v>
      </c>
      <c r="F255" s="98" t="n">
        <f aca="false">($D255*(Input!$G$11/100))/12</f>
        <v>0</v>
      </c>
      <c r="G255" s="98" t="n">
        <f aca="false">(-1)*$E255+$F255</f>
        <v>0</v>
      </c>
      <c r="H255" s="98" t="n">
        <f aca="false">IF($D255&lt;0,((-1)*Input!$G$15),0)</f>
        <v>0</v>
      </c>
      <c r="I255" s="98" t="n">
        <f aca="false">IF(OR($B255&lt;Input!$C$25,$B255&lt;Input!$G$25),(($I254+$G255+$H255)*(1+Input!$G$8/(100*12))),0)</f>
        <v>153954.730016457</v>
      </c>
      <c r="J255" s="98" t="n">
        <f aca="false">IF(OR($B255&lt;Input!$C$25,$B255&lt;Input!$G$25),(Input!$G$18*((1+Input!$G$14/100)^DATEDIF(Input!$C$7,$B255,"Y"))),0)</f>
        <v>-451.527808667354</v>
      </c>
      <c r="L255" s="98" t="n">
        <f aca="false">IF(OR($B255&lt;Input!$C$25,$B255&lt;Input!$G$25),($E255+$J255),0)</f>
        <v>-451.527808667354</v>
      </c>
    </row>
    <row r="256" customFormat="false" ht="12.75" hidden="false" customHeight="true" outlineLevel="0" collapsed="false">
      <c r="A256" s="86" t="n">
        <v>252</v>
      </c>
      <c r="B256" s="90" t="n">
        <f aca="false">EOMONTH(Input!$C$7,A256)</f>
        <v>50586</v>
      </c>
      <c r="C256" s="90"/>
      <c r="D256" s="98" t="n">
        <f aca="false">IF(($D255+$G255+$H255)&lt;=0,($D255+$G255+$H255),0)</f>
        <v>0</v>
      </c>
      <c r="E256" s="98" t="n">
        <f aca="false">IF($D256&lt;0,Input!$G$17,0)</f>
        <v>0</v>
      </c>
      <c r="F256" s="98" t="n">
        <f aca="false">($D256*(Input!$G$11/100))/12</f>
        <v>0</v>
      </c>
      <c r="G256" s="98" t="n">
        <f aca="false">(-1)*$E256+$F256</f>
        <v>0</v>
      </c>
      <c r="H256" s="98" t="n">
        <f aca="false">IF($D256&lt;0,((-1)*Input!$G$15),0)</f>
        <v>0</v>
      </c>
      <c r="I256" s="98" t="n">
        <f aca="false">IF(OR($B256&lt;Input!$C$25,$B256&lt;Input!$G$25),(($I255+$G256+$H256)*(1+Input!$G$8/(100*12))),0)</f>
        <v>154083.025624804</v>
      </c>
      <c r="J256" s="98" t="n">
        <f aca="false">IF(OR($B256&lt;Input!$C$25,$B256&lt;Input!$G$25),(Input!$G$18*((1+Input!$G$14/100)^DATEDIF(Input!$C$7,$B256,"Y"))),0)</f>
        <v>-465.073642927374</v>
      </c>
      <c r="L256" s="98" t="n">
        <f aca="false">IF(OR($B256&lt;Input!$C$25,$B256&lt;Input!$G$25),($E256+$J256),0)</f>
        <v>-465.073642927374</v>
      </c>
    </row>
    <row r="257" customFormat="false" ht="12.75" hidden="false" customHeight="true" outlineLevel="0" collapsed="false">
      <c r="A257" s="86" t="n">
        <v>253</v>
      </c>
      <c r="B257" s="90" t="n">
        <f aca="false">EOMONTH(Input!$C$7,A257)</f>
        <v>50617</v>
      </c>
      <c r="C257" s="90"/>
      <c r="D257" s="98" t="n">
        <f aca="false">IF(($D256+$G256+$H256)&lt;=0,($D256+$G256+$H256),0)</f>
        <v>0</v>
      </c>
      <c r="E257" s="98" t="n">
        <f aca="false">IF($D257&lt;0,Input!$G$17,0)</f>
        <v>0</v>
      </c>
      <c r="F257" s="98" t="n">
        <f aca="false">($D257*(Input!$G$11/100))/12</f>
        <v>0</v>
      </c>
      <c r="G257" s="98" t="n">
        <f aca="false">(-1)*$E257+$F257</f>
        <v>0</v>
      </c>
      <c r="H257" s="98" t="n">
        <f aca="false">IF($D257&lt;0,((-1)*Input!$G$15),0)</f>
        <v>0</v>
      </c>
      <c r="I257" s="98" t="n">
        <f aca="false">IF(OR($B257&lt;Input!$C$25,$B257&lt;Input!$G$25),(($I256+$G257+$H257)*(1+Input!$G$8/(100*12))),0)</f>
        <v>154211.428146158</v>
      </c>
      <c r="J257" s="98" t="n">
        <f aca="false">IF(OR($B257&lt;Input!$C$25,$B257&lt;Input!$G$25),(Input!$G$18*((1+Input!$G$14/100)^DATEDIF(Input!$C$7,$B257,"Y"))),0)</f>
        <v>-465.073642927374</v>
      </c>
      <c r="L257" s="98" t="n">
        <f aca="false">IF(OR($B257&lt;Input!$C$25,$B257&lt;Input!$G$25),($E257+$J257),0)</f>
        <v>-465.073642927374</v>
      </c>
    </row>
    <row r="258" customFormat="false" ht="12.75" hidden="false" customHeight="true" outlineLevel="0" collapsed="false">
      <c r="A258" s="86" t="n">
        <v>254</v>
      </c>
      <c r="B258" s="90" t="n">
        <f aca="false">EOMONTH(Input!$C$7,A258)</f>
        <v>50648</v>
      </c>
      <c r="C258" s="90"/>
      <c r="D258" s="98" t="n">
        <f aca="false">IF(($D257+$G257+$H257)&lt;=0,($D257+$G257+$H257),0)</f>
        <v>0</v>
      </c>
      <c r="E258" s="98" t="n">
        <f aca="false">IF($D258&lt;0,Input!$G$17,0)</f>
        <v>0</v>
      </c>
      <c r="F258" s="98" t="n">
        <f aca="false">($D258*(Input!$G$11/100))/12</f>
        <v>0</v>
      </c>
      <c r="G258" s="98" t="n">
        <f aca="false">(-1)*$E258+$F258</f>
        <v>0</v>
      </c>
      <c r="H258" s="98" t="n">
        <f aca="false">IF($D258&lt;0,((-1)*Input!$G$15),0)</f>
        <v>0</v>
      </c>
      <c r="I258" s="98" t="n">
        <f aca="false">IF(OR($B258&lt;Input!$C$25,$B258&lt;Input!$G$25),(($I257+$G258+$H258)*(1+Input!$G$8/(100*12))),0)</f>
        <v>154339.937669614</v>
      </c>
      <c r="J258" s="98" t="n">
        <f aca="false">IF(OR($B258&lt;Input!$C$25,$B258&lt;Input!$G$25),(Input!$G$18*((1+Input!$G$14/100)^DATEDIF(Input!$C$7,$B258,"Y"))),0)</f>
        <v>-465.073642927374</v>
      </c>
      <c r="L258" s="98" t="n">
        <f aca="false">IF(OR($B258&lt;Input!$C$25,$B258&lt;Input!$G$25),($E258+$J258),0)</f>
        <v>-465.073642927374</v>
      </c>
    </row>
    <row r="259" customFormat="false" ht="12.75" hidden="false" customHeight="true" outlineLevel="0" collapsed="false">
      <c r="A259" s="86" t="n">
        <v>255</v>
      </c>
      <c r="B259" s="90" t="n">
        <f aca="false">EOMONTH(Input!$C$7,A259)</f>
        <v>50678</v>
      </c>
      <c r="C259" s="90"/>
      <c r="D259" s="98" t="n">
        <f aca="false">IF(($D258+$G258+$H258)&lt;=0,($D258+$G258+$H258),0)</f>
        <v>0</v>
      </c>
      <c r="E259" s="98" t="n">
        <f aca="false">IF($D259&lt;0,Input!$G$17,0)</f>
        <v>0</v>
      </c>
      <c r="F259" s="98" t="n">
        <f aca="false">($D259*(Input!$G$11/100))/12</f>
        <v>0</v>
      </c>
      <c r="G259" s="98" t="n">
        <f aca="false">(-1)*$E259+$F259</f>
        <v>0</v>
      </c>
      <c r="H259" s="98" t="n">
        <f aca="false">IF($D259&lt;0,((-1)*Input!$G$15),0)</f>
        <v>0</v>
      </c>
      <c r="I259" s="98" t="n">
        <f aca="false">IF(OR($B259&lt;Input!$C$25,$B259&lt;Input!$G$25),(($I258+$G259+$H259)*(1+Input!$G$8/(100*12))),0)</f>
        <v>154468.554284338</v>
      </c>
      <c r="J259" s="98" t="n">
        <f aca="false">IF(OR($B259&lt;Input!$C$25,$B259&lt;Input!$G$25),(Input!$G$18*((1+Input!$G$14/100)^DATEDIF(Input!$C$7,$B259,"Y"))),0)</f>
        <v>-465.073642927374</v>
      </c>
      <c r="L259" s="98" t="n">
        <f aca="false">IF(OR($B259&lt;Input!$C$25,$B259&lt;Input!$G$25),($E259+$J259),0)</f>
        <v>-465.073642927374</v>
      </c>
    </row>
    <row r="260" customFormat="false" ht="12.75" hidden="false" customHeight="true" outlineLevel="0" collapsed="false">
      <c r="A260" s="86" t="n">
        <v>256</v>
      </c>
      <c r="B260" s="90" t="n">
        <f aca="false">EOMONTH(Input!$C$7,A260)</f>
        <v>50709</v>
      </c>
      <c r="C260" s="90"/>
      <c r="D260" s="98" t="n">
        <f aca="false">IF(($D259+$G259+$H259)&lt;=0,($D259+$G259+$H259),0)</f>
        <v>0</v>
      </c>
      <c r="E260" s="98" t="n">
        <f aca="false">IF($D260&lt;0,Input!$G$17,0)</f>
        <v>0</v>
      </c>
      <c r="F260" s="98" t="n">
        <f aca="false">($D260*(Input!$G$11/100))/12</f>
        <v>0</v>
      </c>
      <c r="G260" s="98" t="n">
        <f aca="false">(-1)*$E260+$F260</f>
        <v>0</v>
      </c>
      <c r="H260" s="98" t="n">
        <f aca="false">IF($D260&lt;0,((-1)*Input!$G$15),0)</f>
        <v>0</v>
      </c>
      <c r="I260" s="98" t="n">
        <f aca="false">IF(OR($B260&lt;Input!$C$25,$B260&lt;Input!$G$25),(($I259+$G260+$H260)*(1+Input!$G$8/(100*12))),0)</f>
        <v>154597.278079575</v>
      </c>
      <c r="J260" s="98" t="n">
        <f aca="false">IF(OR($B260&lt;Input!$C$25,$B260&lt;Input!$G$25),(Input!$G$18*((1+Input!$G$14/100)^DATEDIF(Input!$C$7,$B260,"Y"))),0)</f>
        <v>-465.073642927374</v>
      </c>
      <c r="L260" s="98" t="n">
        <f aca="false">IF(OR($B260&lt;Input!$C$25,$B260&lt;Input!$G$25),($E260+$J260),0)</f>
        <v>-465.073642927374</v>
      </c>
    </row>
    <row r="261" customFormat="false" ht="12.75" hidden="false" customHeight="true" outlineLevel="0" collapsed="false">
      <c r="A261" s="86" t="n">
        <v>257</v>
      </c>
      <c r="B261" s="90" t="n">
        <f aca="false">EOMONTH(Input!$C$7,A261)</f>
        <v>50739</v>
      </c>
      <c r="C261" s="90"/>
      <c r="D261" s="98" t="n">
        <f aca="false">IF(($D260+$G260+$H260)&lt;=0,($D260+$G260+$H260),0)</f>
        <v>0</v>
      </c>
      <c r="E261" s="98" t="n">
        <f aca="false">IF($D261&lt;0,Input!$G$17,0)</f>
        <v>0</v>
      </c>
      <c r="F261" s="98" t="n">
        <f aca="false">($D261*(Input!$G$11/100))/12</f>
        <v>0</v>
      </c>
      <c r="G261" s="98" t="n">
        <f aca="false">(-1)*$E261+$F261</f>
        <v>0</v>
      </c>
      <c r="H261" s="98" t="n">
        <f aca="false">IF($D261&lt;0,((-1)*Input!$G$15),0)</f>
        <v>0</v>
      </c>
      <c r="I261" s="98" t="n">
        <f aca="false">IF(OR($B261&lt;Input!$C$25,$B261&lt;Input!$G$25),(($I260+$G261+$H261)*(1+Input!$G$8/(100*12))),0)</f>
        <v>154726.109144641</v>
      </c>
      <c r="J261" s="98" t="n">
        <f aca="false">IF(OR($B261&lt;Input!$C$25,$B261&lt;Input!$G$25),(Input!$G$18*((1+Input!$G$14/100)^DATEDIF(Input!$C$7,$B261,"Y"))),0)</f>
        <v>-465.073642927374</v>
      </c>
      <c r="L261" s="98" t="n">
        <f aca="false">IF(OR($B261&lt;Input!$C$25,$B261&lt;Input!$G$25),($E261+$J261),0)</f>
        <v>-465.073642927374</v>
      </c>
    </row>
    <row r="262" customFormat="false" ht="12.75" hidden="false" customHeight="true" outlineLevel="0" collapsed="false">
      <c r="A262" s="86" t="n">
        <v>258</v>
      </c>
      <c r="B262" s="90" t="n">
        <f aca="false">EOMONTH(Input!$C$7,A262)</f>
        <v>50770</v>
      </c>
      <c r="C262" s="90"/>
      <c r="D262" s="98" t="n">
        <f aca="false">IF(($D261+$G261+$H261)&lt;=0,($D261+$G261+$H261),0)</f>
        <v>0</v>
      </c>
      <c r="E262" s="98" t="n">
        <f aca="false">IF($D262&lt;0,Input!$G$17,0)</f>
        <v>0</v>
      </c>
      <c r="F262" s="98" t="n">
        <f aca="false">($D262*(Input!$G$11/100))/12</f>
        <v>0</v>
      </c>
      <c r="G262" s="98" t="n">
        <f aca="false">(-1)*$E262+$F262</f>
        <v>0</v>
      </c>
      <c r="H262" s="98" t="n">
        <f aca="false">IF($D262&lt;0,((-1)*Input!$G$15),0)</f>
        <v>0</v>
      </c>
      <c r="I262" s="98" t="n">
        <f aca="false">IF(OR($B262&lt;Input!$C$25,$B262&lt;Input!$G$25),(($I261+$G262+$H262)*(1+Input!$G$8/(100*12))),0)</f>
        <v>154855.047568929</v>
      </c>
      <c r="J262" s="98" t="n">
        <f aca="false">IF(OR($B262&lt;Input!$C$25,$B262&lt;Input!$G$25),(Input!$G$18*((1+Input!$G$14/100)^DATEDIF(Input!$C$7,$B262,"Y"))),0)</f>
        <v>-465.073642927374</v>
      </c>
      <c r="L262" s="98" t="n">
        <f aca="false">IF(OR($B262&lt;Input!$C$25,$B262&lt;Input!$G$25),($E262+$J262),0)</f>
        <v>-465.073642927374</v>
      </c>
    </row>
    <row r="263" customFormat="false" ht="12.75" hidden="false" customHeight="true" outlineLevel="0" collapsed="false">
      <c r="A263" s="86" t="n">
        <v>259</v>
      </c>
      <c r="B263" s="90" t="n">
        <f aca="false">EOMONTH(Input!$C$7,A263)</f>
        <v>50801</v>
      </c>
      <c r="C263" s="90"/>
      <c r="D263" s="98" t="n">
        <f aca="false">IF(($D262+$G262+$H262)&lt;=0,($D262+$G262+$H262),0)</f>
        <v>0</v>
      </c>
      <c r="E263" s="98" t="n">
        <f aca="false">IF($D263&lt;0,Input!$G$17,0)</f>
        <v>0</v>
      </c>
      <c r="F263" s="98" t="n">
        <f aca="false">($D263*(Input!$G$11/100))/12</f>
        <v>0</v>
      </c>
      <c r="G263" s="98" t="n">
        <f aca="false">(-1)*$E263+$F263</f>
        <v>0</v>
      </c>
      <c r="H263" s="98" t="n">
        <f aca="false">IF($D263&lt;0,((-1)*Input!$G$15),0)</f>
        <v>0</v>
      </c>
      <c r="I263" s="98" t="n">
        <f aca="false">IF(OR($B263&lt;Input!$C$25,$B263&lt;Input!$G$25),(($I262+$G263+$H263)*(1+Input!$G$8/(100*12))),0)</f>
        <v>154984.093441903</v>
      </c>
      <c r="J263" s="98" t="n">
        <f aca="false">IF(OR($B263&lt;Input!$C$25,$B263&lt;Input!$G$25),(Input!$G$18*((1+Input!$G$14/100)^DATEDIF(Input!$C$7,$B263,"Y"))),0)</f>
        <v>-465.073642927374</v>
      </c>
      <c r="L263" s="98" t="n">
        <f aca="false">IF(OR($B263&lt;Input!$C$25,$B263&lt;Input!$G$25),($E263+$J263),0)</f>
        <v>-465.073642927374</v>
      </c>
    </row>
    <row r="264" customFormat="false" ht="12.75" hidden="false" customHeight="true" outlineLevel="0" collapsed="false">
      <c r="A264" s="86" t="n">
        <v>260</v>
      </c>
      <c r="B264" s="90" t="n">
        <f aca="false">EOMONTH(Input!$C$7,A264)</f>
        <v>50829</v>
      </c>
      <c r="C264" s="90"/>
      <c r="D264" s="98" t="n">
        <f aca="false">IF(($D263+$G263+$H263)&lt;=0,($D263+$G263+$H263),0)</f>
        <v>0</v>
      </c>
      <c r="E264" s="98" t="n">
        <f aca="false">IF($D264&lt;0,Input!$G$17,0)</f>
        <v>0</v>
      </c>
      <c r="F264" s="98" t="n">
        <f aca="false">($D264*(Input!$G$11/100))/12</f>
        <v>0</v>
      </c>
      <c r="G264" s="98" t="n">
        <f aca="false">(-1)*$E264+$F264</f>
        <v>0</v>
      </c>
      <c r="H264" s="98" t="n">
        <f aca="false">IF($D264&lt;0,((-1)*Input!$G$15),0)</f>
        <v>0</v>
      </c>
      <c r="I264" s="98" t="n">
        <f aca="false">IF(OR($B264&lt;Input!$C$25,$B264&lt;Input!$G$25),(($I263+$G264+$H264)*(1+Input!$G$8/(100*12))),0)</f>
        <v>155113.246853104</v>
      </c>
      <c r="J264" s="98" t="n">
        <f aca="false">IF(OR($B264&lt;Input!$C$25,$B264&lt;Input!$G$25),(Input!$G$18*((1+Input!$G$14/100)^DATEDIF(Input!$C$7,$B264,"Y"))),0)</f>
        <v>-465.073642927374</v>
      </c>
      <c r="L264" s="98" t="n">
        <f aca="false">IF(OR($B264&lt;Input!$C$25,$B264&lt;Input!$G$25),($E264+$J264),0)</f>
        <v>-465.073642927374</v>
      </c>
    </row>
    <row r="265" customFormat="false" ht="12.75" hidden="false" customHeight="true" outlineLevel="0" collapsed="false">
      <c r="A265" s="86" t="n">
        <v>261</v>
      </c>
      <c r="B265" s="90" t="n">
        <f aca="false">EOMONTH(Input!$C$7,A265)</f>
        <v>50860</v>
      </c>
      <c r="C265" s="90"/>
      <c r="D265" s="98" t="n">
        <f aca="false">IF(($D264+$G264+$H264)&lt;=0,($D264+$G264+$H264),0)</f>
        <v>0</v>
      </c>
      <c r="E265" s="98" t="n">
        <f aca="false">IF($D265&lt;0,Input!$G$17,0)</f>
        <v>0</v>
      </c>
      <c r="F265" s="98" t="n">
        <f aca="false">($D265*(Input!$G$11/100))/12</f>
        <v>0</v>
      </c>
      <c r="G265" s="98" t="n">
        <f aca="false">(-1)*$E265+$F265</f>
        <v>0</v>
      </c>
      <c r="H265" s="98" t="n">
        <f aca="false">IF($D265&lt;0,((-1)*Input!$G$15),0)</f>
        <v>0</v>
      </c>
      <c r="I265" s="98" t="n">
        <f aca="false">IF(OR($B265&lt;Input!$C$25,$B265&lt;Input!$G$25),(($I264+$G265+$H265)*(1+Input!$G$8/(100*12))),0)</f>
        <v>155242.507892149</v>
      </c>
      <c r="J265" s="98" t="n">
        <f aca="false">IF(OR($B265&lt;Input!$C$25,$B265&lt;Input!$G$25),(Input!$G$18*((1+Input!$G$14/100)^DATEDIF(Input!$C$7,$B265,"Y"))),0)</f>
        <v>-465.073642927374</v>
      </c>
      <c r="L265" s="98" t="n">
        <f aca="false">IF(OR($B265&lt;Input!$C$25,$B265&lt;Input!$G$25),($E265+$J265),0)</f>
        <v>-465.073642927374</v>
      </c>
    </row>
    <row r="266" customFormat="false" ht="12.75" hidden="false" customHeight="true" outlineLevel="0" collapsed="false">
      <c r="A266" s="86" t="n">
        <v>262</v>
      </c>
      <c r="B266" s="90" t="n">
        <f aca="false">EOMONTH(Input!$C$7,A266)</f>
        <v>50890</v>
      </c>
      <c r="C266" s="90"/>
      <c r="D266" s="98" t="n">
        <f aca="false">IF(($D265+$G265+$H265)&lt;=0,($D265+$G265+$H265),0)</f>
        <v>0</v>
      </c>
      <c r="E266" s="98" t="n">
        <f aca="false">IF($D266&lt;0,Input!$G$17,0)</f>
        <v>0</v>
      </c>
      <c r="F266" s="98" t="n">
        <f aca="false">($D266*(Input!$G$11/100))/12</f>
        <v>0</v>
      </c>
      <c r="G266" s="98" t="n">
        <f aca="false">(-1)*$E266+$F266</f>
        <v>0</v>
      </c>
      <c r="H266" s="98" t="n">
        <f aca="false">IF($D266&lt;0,((-1)*Input!$G$15),0)</f>
        <v>0</v>
      </c>
      <c r="I266" s="98" t="n">
        <f aca="false">IF(OR($B266&lt;Input!$C$25,$B266&lt;Input!$G$25),(($I265+$G266+$H266)*(1+Input!$G$8/(100*12))),0)</f>
        <v>155371.876648725</v>
      </c>
      <c r="J266" s="98" t="n">
        <f aca="false">IF(OR($B266&lt;Input!$C$25,$B266&lt;Input!$G$25),(Input!$G$18*((1+Input!$G$14/100)^DATEDIF(Input!$C$7,$B266,"Y"))),0)</f>
        <v>-465.073642927374</v>
      </c>
      <c r="L266" s="98" t="n">
        <f aca="false">IF(OR($B266&lt;Input!$C$25,$B266&lt;Input!$G$25),($E266+$J266),0)</f>
        <v>-465.073642927374</v>
      </c>
    </row>
    <row r="267" customFormat="false" ht="12.75" hidden="false" customHeight="true" outlineLevel="0" collapsed="false">
      <c r="A267" s="86" t="n">
        <v>263</v>
      </c>
      <c r="B267" s="90" t="n">
        <f aca="false">EOMONTH(Input!$C$7,A267)</f>
        <v>50921</v>
      </c>
      <c r="C267" s="90"/>
      <c r="D267" s="98" t="n">
        <f aca="false">IF(($D266+$G266+$H266)&lt;=0,($D266+$G266+$H266),0)</f>
        <v>0</v>
      </c>
      <c r="E267" s="98" t="n">
        <f aca="false">IF($D267&lt;0,Input!$G$17,0)</f>
        <v>0</v>
      </c>
      <c r="F267" s="98" t="n">
        <f aca="false">($D267*(Input!$G$11/100))/12</f>
        <v>0</v>
      </c>
      <c r="G267" s="98" t="n">
        <f aca="false">(-1)*$E267+$F267</f>
        <v>0</v>
      </c>
      <c r="H267" s="98" t="n">
        <f aca="false">IF($D267&lt;0,((-1)*Input!$G$15),0)</f>
        <v>0</v>
      </c>
      <c r="I267" s="98" t="n">
        <f aca="false">IF(OR($B267&lt;Input!$C$25,$B267&lt;Input!$G$25),(($I266+$G267+$H267)*(1+Input!$G$8/(100*12))),0)</f>
        <v>155501.353212599</v>
      </c>
      <c r="J267" s="98" t="n">
        <f aca="false">IF(OR($B267&lt;Input!$C$25,$B267&lt;Input!$G$25),(Input!$G$18*((1+Input!$G$14/100)^DATEDIF(Input!$C$7,$B267,"Y"))),0)</f>
        <v>-465.073642927374</v>
      </c>
      <c r="L267" s="98" t="n">
        <f aca="false">IF(OR($B267&lt;Input!$C$25,$B267&lt;Input!$G$25),($E267+$J267),0)</f>
        <v>-465.073642927374</v>
      </c>
    </row>
    <row r="268" customFormat="false" ht="12.75" hidden="false" customHeight="true" outlineLevel="0" collapsed="false">
      <c r="A268" s="86" t="n">
        <v>264</v>
      </c>
      <c r="B268" s="90" t="n">
        <f aca="false">EOMONTH(Input!$C$7,A268)</f>
        <v>50951</v>
      </c>
      <c r="C268" s="90"/>
      <c r="D268" s="98" t="n">
        <f aca="false">IF(($D267+$G267+$H267)&lt;=0,($D267+$G267+$H267),0)</f>
        <v>0</v>
      </c>
      <c r="E268" s="98" t="n">
        <f aca="false">IF($D268&lt;0,Input!$G$17,0)</f>
        <v>0</v>
      </c>
      <c r="F268" s="98" t="n">
        <f aca="false">($D268*(Input!$G$11/100))/12</f>
        <v>0</v>
      </c>
      <c r="G268" s="98" t="n">
        <f aca="false">(-1)*$E268+$F268</f>
        <v>0</v>
      </c>
      <c r="H268" s="98" t="n">
        <f aca="false">IF($D268&lt;0,((-1)*Input!$G$15),0)</f>
        <v>0</v>
      </c>
      <c r="I268" s="98" t="n">
        <f aca="false">IF(OR($B268&lt;Input!$C$25,$B268&lt;Input!$G$25),(($I267+$G268+$H268)*(1+Input!$G$8/(100*12))),0)</f>
        <v>155630.93767361</v>
      </c>
      <c r="J268" s="98" t="n">
        <f aca="false">IF(OR($B268&lt;Input!$C$25,$B268&lt;Input!$G$25),(Input!$G$18*((1+Input!$G$14/100)^DATEDIF(Input!$C$7,$B268,"Y"))),0)</f>
        <v>-479.025852215196</v>
      </c>
      <c r="L268" s="98" t="n">
        <f aca="false">IF(OR($B268&lt;Input!$C$25,$B268&lt;Input!$G$25),($E268+$J268),0)</f>
        <v>-479.025852215196</v>
      </c>
    </row>
    <row r="269" customFormat="false" ht="12.75" hidden="false" customHeight="true" outlineLevel="0" collapsed="false">
      <c r="A269" s="86" t="n">
        <v>265</v>
      </c>
      <c r="B269" s="90" t="n">
        <f aca="false">EOMONTH(Input!$C$7,A269)</f>
        <v>50982</v>
      </c>
      <c r="C269" s="90"/>
      <c r="D269" s="98" t="n">
        <f aca="false">IF(($D268+$G268+$H268)&lt;=0,($D268+$G268+$H268),0)</f>
        <v>0</v>
      </c>
      <c r="E269" s="98" t="n">
        <f aca="false">IF($D269&lt;0,Input!$G$17,0)</f>
        <v>0</v>
      </c>
      <c r="F269" s="98" t="n">
        <f aca="false">($D269*(Input!$G$11/100))/12</f>
        <v>0</v>
      </c>
      <c r="G269" s="98" t="n">
        <f aca="false">(-1)*$E269+$F269</f>
        <v>0</v>
      </c>
      <c r="H269" s="98" t="n">
        <f aca="false">IF($D269&lt;0,((-1)*Input!$G$15),0)</f>
        <v>0</v>
      </c>
      <c r="I269" s="98" t="n">
        <f aca="false">IF(OR($B269&lt;Input!$C$25,$B269&lt;Input!$G$25),(($I268+$G269+$H269)*(1+Input!$G$8/(100*12))),0)</f>
        <v>155760.630121671</v>
      </c>
      <c r="J269" s="98" t="n">
        <f aca="false">IF(OR($B269&lt;Input!$C$25,$B269&lt;Input!$G$25),(Input!$G$18*((1+Input!$G$14/100)^DATEDIF(Input!$C$7,$B269,"Y"))),0)</f>
        <v>-479.025852215196</v>
      </c>
      <c r="L269" s="98" t="n">
        <f aca="false">IF(OR($B269&lt;Input!$C$25,$B269&lt;Input!$G$25),($E269+$J269),0)</f>
        <v>-479.025852215196</v>
      </c>
    </row>
    <row r="270" customFormat="false" ht="12.75" hidden="false" customHeight="true" outlineLevel="0" collapsed="false">
      <c r="A270" s="86" t="n">
        <v>266</v>
      </c>
      <c r="B270" s="90" t="n">
        <f aca="false">EOMONTH(Input!$C$7,A270)</f>
        <v>51013</v>
      </c>
      <c r="C270" s="90"/>
      <c r="D270" s="98" t="n">
        <f aca="false">IF(($D269+$G269+$H269)&lt;=0,($D269+$G269+$H269),0)</f>
        <v>0</v>
      </c>
      <c r="E270" s="98" t="n">
        <f aca="false">IF($D270&lt;0,Input!$G$17,0)</f>
        <v>0</v>
      </c>
      <c r="F270" s="98" t="n">
        <f aca="false">($D270*(Input!$G$11/100))/12</f>
        <v>0</v>
      </c>
      <c r="G270" s="98" t="n">
        <f aca="false">(-1)*$E270+$F270</f>
        <v>0</v>
      </c>
      <c r="H270" s="98" t="n">
        <f aca="false">IF($D270&lt;0,((-1)*Input!$G$15),0)</f>
        <v>0</v>
      </c>
      <c r="I270" s="98" t="n">
        <f aca="false">IF(OR($B270&lt;Input!$C$25,$B270&lt;Input!$G$25),(($I269+$G270+$H270)*(1+Input!$G$8/(100*12))),0)</f>
        <v>155890.430646772</v>
      </c>
      <c r="J270" s="98" t="n">
        <f aca="false">IF(OR($B270&lt;Input!$C$25,$B270&lt;Input!$G$25),(Input!$G$18*((1+Input!$G$14/100)^DATEDIF(Input!$C$7,$B270,"Y"))),0)</f>
        <v>-479.025852215196</v>
      </c>
      <c r="L270" s="98" t="n">
        <f aca="false">IF(OR($B270&lt;Input!$C$25,$B270&lt;Input!$G$25),($E270+$J270),0)</f>
        <v>-479.025852215196</v>
      </c>
    </row>
    <row r="271" customFormat="false" ht="12.75" hidden="false" customHeight="true" outlineLevel="0" collapsed="false">
      <c r="A271" s="86" t="n">
        <v>267</v>
      </c>
      <c r="B271" s="90" t="n">
        <f aca="false">EOMONTH(Input!$C$7,A271)</f>
        <v>51043</v>
      </c>
      <c r="C271" s="90"/>
      <c r="D271" s="98" t="n">
        <f aca="false">IF(($D270+$G270+$H270)&lt;=0,($D270+$G270+$H270),0)</f>
        <v>0</v>
      </c>
      <c r="E271" s="98" t="n">
        <f aca="false">IF($D271&lt;0,Input!$G$17,0)</f>
        <v>0</v>
      </c>
      <c r="F271" s="98" t="n">
        <f aca="false">($D271*(Input!$G$11/100))/12</f>
        <v>0</v>
      </c>
      <c r="G271" s="98" t="n">
        <f aca="false">(-1)*$E271+$F271</f>
        <v>0</v>
      </c>
      <c r="H271" s="98" t="n">
        <f aca="false">IF($D271&lt;0,((-1)*Input!$G$15),0)</f>
        <v>0</v>
      </c>
      <c r="I271" s="98" t="n">
        <f aca="false">IF(OR($B271&lt;Input!$C$25,$B271&lt;Input!$G$25),(($I270+$G271+$H271)*(1+Input!$G$8/(100*12))),0)</f>
        <v>156020.339338978</v>
      </c>
      <c r="J271" s="98" t="n">
        <f aca="false">IF(OR($B271&lt;Input!$C$25,$B271&lt;Input!$G$25),(Input!$G$18*((1+Input!$G$14/100)^DATEDIF(Input!$C$7,$B271,"Y"))),0)</f>
        <v>-479.025852215196</v>
      </c>
      <c r="L271" s="98" t="n">
        <f aca="false">IF(OR($B271&lt;Input!$C$25,$B271&lt;Input!$G$25),($E271+$J271),0)</f>
        <v>-479.025852215196</v>
      </c>
    </row>
    <row r="272" customFormat="false" ht="12.75" hidden="false" customHeight="true" outlineLevel="0" collapsed="false">
      <c r="A272" s="86" t="n">
        <v>268</v>
      </c>
      <c r="B272" s="90" t="n">
        <f aca="false">EOMONTH(Input!$C$7,A272)</f>
        <v>51074</v>
      </c>
      <c r="C272" s="90"/>
      <c r="D272" s="98" t="n">
        <f aca="false">IF(($D271+$G271+$H271)&lt;=0,($D271+$G271+$H271),0)</f>
        <v>0</v>
      </c>
      <c r="E272" s="98" t="n">
        <f aca="false">IF($D272&lt;0,Input!$G$17,0)</f>
        <v>0</v>
      </c>
      <c r="F272" s="98" t="n">
        <f aca="false">($D272*(Input!$G$11/100))/12</f>
        <v>0</v>
      </c>
      <c r="G272" s="98" t="n">
        <f aca="false">(-1)*$E272+$F272</f>
        <v>0</v>
      </c>
      <c r="H272" s="98" t="n">
        <f aca="false">IF($D272&lt;0,((-1)*Input!$G$15),0)</f>
        <v>0</v>
      </c>
      <c r="I272" s="98" t="n">
        <f aca="false">IF(OR($B272&lt;Input!$C$25,$B272&lt;Input!$G$25),(($I271+$G272+$H272)*(1+Input!$G$8/(100*12))),0)</f>
        <v>156150.356288427</v>
      </c>
      <c r="J272" s="98" t="n">
        <f aca="false">IF(OR($B272&lt;Input!$C$25,$B272&lt;Input!$G$25),(Input!$G$18*((1+Input!$G$14/100)^DATEDIF(Input!$C$7,$B272,"Y"))),0)</f>
        <v>-479.025852215196</v>
      </c>
      <c r="L272" s="98" t="n">
        <f aca="false">IF(OR($B272&lt;Input!$C$25,$B272&lt;Input!$G$25),($E272+$J272),0)</f>
        <v>-479.025852215196</v>
      </c>
    </row>
    <row r="273" customFormat="false" ht="12.75" hidden="false" customHeight="true" outlineLevel="0" collapsed="false">
      <c r="A273" s="86" t="n">
        <v>269</v>
      </c>
      <c r="B273" s="90" t="n">
        <f aca="false">EOMONTH(Input!$C$7,A273)</f>
        <v>51104</v>
      </c>
      <c r="C273" s="90"/>
      <c r="D273" s="98" t="n">
        <f aca="false">IF(($D272+$G272+$H272)&lt;=0,($D272+$G272+$H272),0)</f>
        <v>0</v>
      </c>
      <c r="E273" s="98" t="n">
        <f aca="false">IF($D273&lt;0,Input!$G$17,0)</f>
        <v>0</v>
      </c>
      <c r="F273" s="98" t="n">
        <f aca="false">($D273*(Input!$G$11/100))/12</f>
        <v>0</v>
      </c>
      <c r="G273" s="98" t="n">
        <f aca="false">(-1)*$E273+$F273</f>
        <v>0</v>
      </c>
      <c r="H273" s="98" t="n">
        <f aca="false">IF($D273&lt;0,((-1)*Input!$G$15),0)</f>
        <v>0</v>
      </c>
      <c r="I273" s="98" t="n">
        <f aca="false">IF(OR($B273&lt;Input!$C$25,$B273&lt;Input!$G$25),(($I272+$G273+$H273)*(1+Input!$G$8/(100*12))),0)</f>
        <v>156280.481585334</v>
      </c>
      <c r="J273" s="98" t="n">
        <f aca="false">IF(OR($B273&lt;Input!$C$25,$B273&lt;Input!$G$25),(Input!$G$18*((1+Input!$G$14/100)^DATEDIF(Input!$C$7,$B273,"Y"))),0)</f>
        <v>-479.025852215196</v>
      </c>
      <c r="L273" s="98" t="n">
        <f aca="false">IF(OR($B273&lt;Input!$C$25,$B273&lt;Input!$G$25),($E273+$J273),0)</f>
        <v>-479.025852215196</v>
      </c>
    </row>
    <row r="274" customFormat="false" ht="12.75" hidden="false" customHeight="true" outlineLevel="0" collapsed="false">
      <c r="A274" s="86" t="n">
        <v>270</v>
      </c>
      <c r="B274" s="90" t="n">
        <f aca="false">EOMONTH(Input!$C$7,A274)</f>
        <v>51135</v>
      </c>
      <c r="C274" s="90"/>
      <c r="D274" s="98" t="n">
        <f aca="false">IF(($D273+$G273+$H273)&lt;=0,($D273+$G273+$H273),0)</f>
        <v>0</v>
      </c>
      <c r="E274" s="98" t="n">
        <f aca="false">IF($D274&lt;0,Input!$G$17,0)</f>
        <v>0</v>
      </c>
      <c r="F274" s="98" t="n">
        <f aca="false">($D274*(Input!$G$11/100))/12</f>
        <v>0</v>
      </c>
      <c r="G274" s="98" t="n">
        <f aca="false">(-1)*$E274+$F274</f>
        <v>0</v>
      </c>
      <c r="H274" s="98" t="n">
        <f aca="false">IF($D274&lt;0,((-1)*Input!$G$15),0)</f>
        <v>0</v>
      </c>
      <c r="I274" s="98" t="n">
        <f aca="false">IF(OR($B274&lt;Input!$C$25,$B274&lt;Input!$G$25),(($I273+$G274+$H274)*(1+Input!$G$8/(100*12))),0)</f>
        <v>156410.715319989</v>
      </c>
      <c r="J274" s="98" t="n">
        <f aca="false">IF(OR($B274&lt;Input!$C$25,$B274&lt;Input!$G$25),(Input!$G$18*((1+Input!$G$14/100)^DATEDIF(Input!$C$7,$B274,"Y"))),0)</f>
        <v>-479.025852215196</v>
      </c>
      <c r="L274" s="98" t="n">
        <f aca="false">IF(OR($B274&lt;Input!$C$25,$B274&lt;Input!$G$25),($E274+$J274),0)</f>
        <v>-479.025852215196</v>
      </c>
    </row>
    <row r="275" customFormat="false" ht="12.75" hidden="false" customHeight="true" outlineLevel="0" collapsed="false">
      <c r="A275" s="86" t="n">
        <v>271</v>
      </c>
      <c r="B275" s="90" t="n">
        <f aca="false">EOMONTH(Input!$C$7,A275)</f>
        <v>51166</v>
      </c>
      <c r="C275" s="90"/>
      <c r="D275" s="98" t="n">
        <f aca="false">IF(($D274+$G274+$H274)&lt;=0,($D274+$G274+$H274),0)</f>
        <v>0</v>
      </c>
      <c r="E275" s="98" t="n">
        <f aca="false">IF($D275&lt;0,Input!$G$17,0)</f>
        <v>0</v>
      </c>
      <c r="F275" s="98" t="n">
        <f aca="false">($D275*(Input!$G$11/100))/12</f>
        <v>0</v>
      </c>
      <c r="G275" s="98" t="n">
        <f aca="false">(-1)*$E275+$F275</f>
        <v>0</v>
      </c>
      <c r="H275" s="98" t="n">
        <f aca="false">IF($D275&lt;0,((-1)*Input!$G$15),0)</f>
        <v>0</v>
      </c>
      <c r="I275" s="98" t="n">
        <f aca="false">IF(OR($B275&lt;Input!$C$25,$B275&lt;Input!$G$25),(($I274+$G275+$H275)*(1+Input!$G$8/(100*12))),0)</f>
        <v>156541.057582755</v>
      </c>
      <c r="J275" s="98" t="n">
        <f aca="false">IF(OR($B275&lt;Input!$C$25,$B275&lt;Input!$G$25),(Input!$G$18*((1+Input!$G$14/100)^DATEDIF(Input!$C$7,$B275,"Y"))),0)</f>
        <v>-479.025852215196</v>
      </c>
      <c r="L275" s="98" t="n">
        <f aca="false">IF(OR($B275&lt;Input!$C$25,$B275&lt;Input!$G$25),($E275+$J275),0)</f>
        <v>-479.025852215196</v>
      </c>
    </row>
    <row r="276" customFormat="false" ht="12.75" hidden="false" customHeight="true" outlineLevel="0" collapsed="false">
      <c r="A276" s="86" t="n">
        <v>272</v>
      </c>
      <c r="B276" s="90" t="n">
        <f aca="false">EOMONTH(Input!$C$7,A276)</f>
        <v>51195</v>
      </c>
      <c r="C276" s="90"/>
      <c r="D276" s="98" t="n">
        <f aca="false">IF(($D275+$G275+$H275)&lt;=0,($D275+$G275+$H275),0)</f>
        <v>0</v>
      </c>
      <c r="E276" s="98" t="n">
        <f aca="false">IF($D276&lt;0,Input!$G$17,0)</f>
        <v>0</v>
      </c>
      <c r="F276" s="98" t="n">
        <f aca="false">($D276*(Input!$G$11/100))/12</f>
        <v>0</v>
      </c>
      <c r="G276" s="98" t="n">
        <f aca="false">(-1)*$E276+$F276</f>
        <v>0</v>
      </c>
      <c r="H276" s="98" t="n">
        <f aca="false">IF($D276&lt;0,((-1)*Input!$G$15),0)</f>
        <v>0</v>
      </c>
      <c r="I276" s="98" t="n">
        <f aca="false">IF(OR($B276&lt;Input!$C$25,$B276&lt;Input!$G$25),(($I275+$G276+$H276)*(1+Input!$G$8/(100*12))),0)</f>
        <v>156671.508464074</v>
      </c>
      <c r="J276" s="98" t="n">
        <f aca="false">IF(OR($B276&lt;Input!$C$25,$B276&lt;Input!$G$25),(Input!$G$18*((1+Input!$G$14/100)^DATEDIF(Input!$C$7,$B276,"Y"))),0)</f>
        <v>-479.025852215196</v>
      </c>
      <c r="L276" s="98" t="n">
        <f aca="false">IF(OR($B276&lt;Input!$C$25,$B276&lt;Input!$G$25),($E276+$J276),0)</f>
        <v>-479.025852215196</v>
      </c>
    </row>
    <row r="277" customFormat="false" ht="12.75" hidden="false" customHeight="true" outlineLevel="0" collapsed="false">
      <c r="A277" s="86" t="n">
        <v>273</v>
      </c>
      <c r="B277" s="90" t="n">
        <f aca="false">EOMONTH(Input!$C$7,A277)</f>
        <v>51226</v>
      </c>
      <c r="C277" s="90"/>
      <c r="D277" s="98" t="n">
        <f aca="false">IF(($D276+$G276+$H276)&lt;=0,($D276+$G276+$H276),0)</f>
        <v>0</v>
      </c>
      <c r="E277" s="98" t="n">
        <f aca="false">IF($D277&lt;0,Input!$G$17,0)</f>
        <v>0</v>
      </c>
      <c r="F277" s="98" t="n">
        <f aca="false">($D277*(Input!$G$11/100))/12</f>
        <v>0</v>
      </c>
      <c r="G277" s="98" t="n">
        <f aca="false">(-1)*$E277+$F277</f>
        <v>0</v>
      </c>
      <c r="H277" s="98" t="n">
        <f aca="false">IF($D277&lt;0,((-1)*Input!$G$15),0)</f>
        <v>0</v>
      </c>
      <c r="I277" s="98" t="n">
        <f aca="false">IF(OR($B277&lt;Input!$C$25,$B277&lt;Input!$G$25),(($I276+$G277+$H277)*(1+Input!$G$8/(100*12))),0)</f>
        <v>156802.068054461</v>
      </c>
      <c r="J277" s="98" t="n">
        <f aca="false">IF(OR($B277&lt;Input!$C$25,$B277&lt;Input!$G$25),(Input!$G$18*((1+Input!$G$14/100)^DATEDIF(Input!$C$7,$B277,"Y"))),0)</f>
        <v>-479.025852215196</v>
      </c>
      <c r="L277" s="98" t="n">
        <f aca="false">IF(OR($B277&lt;Input!$C$25,$B277&lt;Input!$G$25),($E277+$J277),0)</f>
        <v>-479.025852215196</v>
      </c>
    </row>
    <row r="278" customFormat="false" ht="12.75" hidden="false" customHeight="true" outlineLevel="0" collapsed="false">
      <c r="A278" s="86" t="n">
        <v>274</v>
      </c>
      <c r="B278" s="90" t="n">
        <f aca="false">EOMONTH(Input!$C$7,A278)</f>
        <v>51256</v>
      </c>
      <c r="C278" s="90"/>
      <c r="D278" s="98" t="n">
        <f aca="false">IF(($D277+$G277+$H277)&lt;=0,($D277+$G277+$H277),0)</f>
        <v>0</v>
      </c>
      <c r="E278" s="98" t="n">
        <f aca="false">IF($D278&lt;0,Input!$G$17,0)</f>
        <v>0</v>
      </c>
      <c r="F278" s="98" t="n">
        <f aca="false">($D278*(Input!$G$11/100))/12</f>
        <v>0</v>
      </c>
      <c r="G278" s="98" t="n">
        <f aca="false">(-1)*$E278+$F278</f>
        <v>0</v>
      </c>
      <c r="H278" s="98" t="n">
        <f aca="false">IF($D278&lt;0,((-1)*Input!$G$15),0)</f>
        <v>0</v>
      </c>
      <c r="I278" s="98" t="n">
        <f aca="false">IF(OR($B278&lt;Input!$C$25,$B278&lt;Input!$G$25),(($I277+$G278+$H278)*(1+Input!$G$8/(100*12))),0)</f>
        <v>156932.736444506</v>
      </c>
      <c r="J278" s="98" t="n">
        <f aca="false">IF(OR($B278&lt;Input!$C$25,$B278&lt;Input!$G$25),(Input!$G$18*((1+Input!$G$14/100)^DATEDIF(Input!$C$7,$B278,"Y"))),0)</f>
        <v>-479.025852215196</v>
      </c>
      <c r="L278" s="98" t="n">
        <f aca="false">IF(OR($B278&lt;Input!$C$25,$B278&lt;Input!$G$25),($E278+$J278),0)</f>
        <v>-479.025852215196</v>
      </c>
    </row>
    <row r="279" customFormat="false" ht="12.75" hidden="false" customHeight="true" outlineLevel="0" collapsed="false">
      <c r="A279" s="86" t="n">
        <v>275</v>
      </c>
      <c r="B279" s="90" t="n">
        <f aca="false">EOMONTH(Input!$C$7,A279)</f>
        <v>51287</v>
      </c>
      <c r="C279" s="90"/>
      <c r="D279" s="98" t="n">
        <f aca="false">IF(($D278+$G278+$H278)&lt;=0,($D278+$G278+$H278),0)</f>
        <v>0</v>
      </c>
      <c r="E279" s="98" t="n">
        <f aca="false">IF($D279&lt;0,Input!$G$17,0)</f>
        <v>0</v>
      </c>
      <c r="F279" s="98" t="n">
        <f aca="false">($D279*(Input!$G$11/100))/12</f>
        <v>0</v>
      </c>
      <c r="G279" s="98" t="n">
        <f aca="false">(-1)*$E279+$F279</f>
        <v>0</v>
      </c>
      <c r="H279" s="98" t="n">
        <f aca="false">IF($D279&lt;0,((-1)*Input!$G$15),0)</f>
        <v>0</v>
      </c>
      <c r="I279" s="98" t="n">
        <f aca="false">IF(OR($B279&lt;Input!$C$25,$B279&lt;Input!$G$25),(($I278+$G279+$H279)*(1+Input!$G$8/(100*12))),0)</f>
        <v>157063.513724877</v>
      </c>
      <c r="J279" s="98" t="n">
        <f aca="false">IF(OR($B279&lt;Input!$C$25,$B279&lt;Input!$G$25),(Input!$G$18*((1+Input!$G$14/100)^DATEDIF(Input!$C$7,$B279,"Y"))),0)</f>
        <v>-479.025852215196</v>
      </c>
      <c r="L279" s="98" t="n">
        <f aca="false">IF(OR($B279&lt;Input!$C$25,$B279&lt;Input!$G$25),($E279+$J279),0)</f>
        <v>-479.025852215196</v>
      </c>
    </row>
    <row r="280" customFormat="false" ht="12.75" hidden="false" customHeight="true" outlineLevel="0" collapsed="false">
      <c r="A280" s="86" t="n">
        <v>276</v>
      </c>
      <c r="B280" s="90" t="n">
        <f aca="false">EOMONTH(Input!$C$7,A280)</f>
        <v>51317</v>
      </c>
      <c r="C280" s="90"/>
      <c r="D280" s="98" t="n">
        <f aca="false">IF(($D279+$G279+$H279)&lt;=0,($D279+$G279+$H279),0)</f>
        <v>0</v>
      </c>
      <c r="E280" s="98" t="n">
        <f aca="false">IF($D280&lt;0,Input!$G$17,0)</f>
        <v>0</v>
      </c>
      <c r="F280" s="98" t="n">
        <f aca="false">($D280*(Input!$G$11/100))/12</f>
        <v>0</v>
      </c>
      <c r="G280" s="98" t="n">
        <f aca="false">(-1)*$E280+$F280</f>
        <v>0</v>
      </c>
      <c r="H280" s="98" t="n">
        <f aca="false">IF($D280&lt;0,((-1)*Input!$G$15),0)</f>
        <v>0</v>
      </c>
      <c r="I280" s="98" t="n">
        <f aca="false">IF(OR($B280&lt;Input!$C$25,$B280&lt;Input!$G$25),(($I279+$G280+$H280)*(1+Input!$G$8/(100*12))),0)</f>
        <v>157194.399986314</v>
      </c>
      <c r="J280" s="98" t="n">
        <f aca="false">IF(OR($B280&lt;Input!$C$25,$B280&lt;Input!$G$25),(Input!$G$18*((1+Input!$G$14/100)^DATEDIF(Input!$C$7,$B280,"Y"))),0)</f>
        <v>-493.396627781651</v>
      </c>
      <c r="L280" s="98" t="n">
        <f aca="false">IF(OR($B280&lt;Input!$C$25,$B280&lt;Input!$G$25),($E280+$J280),0)</f>
        <v>-493.396627781651</v>
      </c>
    </row>
    <row r="281" customFormat="false" ht="12.75" hidden="false" customHeight="true" outlineLevel="0" collapsed="false">
      <c r="A281" s="86" t="n">
        <v>277</v>
      </c>
      <c r="B281" s="90" t="n">
        <f aca="false">EOMONTH(Input!$C$7,A281)</f>
        <v>51348</v>
      </c>
      <c r="C281" s="90"/>
      <c r="D281" s="98" t="n">
        <f aca="false">IF(($D280+$G280+$H280)&lt;=0,($D280+$G280+$H280),0)</f>
        <v>0</v>
      </c>
      <c r="E281" s="98" t="n">
        <f aca="false">IF($D281&lt;0,Input!$G$17,0)</f>
        <v>0</v>
      </c>
      <c r="F281" s="98" t="n">
        <f aca="false">($D281*(Input!$G$11/100))/12</f>
        <v>0</v>
      </c>
      <c r="G281" s="98" t="n">
        <f aca="false">(-1)*$E281+$F281</f>
        <v>0</v>
      </c>
      <c r="H281" s="98" t="n">
        <f aca="false">IF($D281&lt;0,((-1)*Input!$G$15),0)</f>
        <v>0</v>
      </c>
      <c r="I281" s="98" t="n">
        <f aca="false">IF(OR($B281&lt;Input!$C$25,$B281&lt;Input!$G$25),(($I280+$G281+$H281)*(1+Input!$G$8/(100*12))),0)</f>
        <v>157325.395319636</v>
      </c>
      <c r="J281" s="98" t="n">
        <f aca="false">IF(OR($B281&lt;Input!$C$25,$B281&lt;Input!$G$25),(Input!$G$18*((1+Input!$G$14/100)^DATEDIF(Input!$C$7,$B281,"Y"))),0)</f>
        <v>-493.396627781651</v>
      </c>
      <c r="L281" s="98" t="n">
        <f aca="false">IF(OR($B281&lt;Input!$C$25,$B281&lt;Input!$G$25),($E281+$J281),0)</f>
        <v>-493.396627781651</v>
      </c>
    </row>
    <row r="282" customFormat="false" ht="12.75" hidden="false" customHeight="true" outlineLevel="0" collapsed="false">
      <c r="A282" s="86" t="n">
        <v>278</v>
      </c>
      <c r="B282" s="90" t="n">
        <f aca="false">EOMONTH(Input!$C$7,A282)</f>
        <v>51379</v>
      </c>
      <c r="C282" s="90"/>
      <c r="D282" s="98" t="n">
        <f aca="false">IF(($D281+$G281+$H281)&lt;=0,($D281+$G281+$H281),0)</f>
        <v>0</v>
      </c>
      <c r="E282" s="98" t="n">
        <f aca="false">IF($D282&lt;0,Input!$G$17,0)</f>
        <v>0</v>
      </c>
      <c r="F282" s="98" t="n">
        <f aca="false">($D282*(Input!$G$11/100))/12</f>
        <v>0</v>
      </c>
      <c r="G282" s="98" t="n">
        <f aca="false">(-1)*$E282+$F282</f>
        <v>0</v>
      </c>
      <c r="H282" s="98" t="n">
        <f aca="false">IF($D282&lt;0,((-1)*Input!$G$15),0)</f>
        <v>0</v>
      </c>
      <c r="I282" s="98" t="n">
        <f aca="false">IF(OR($B282&lt;Input!$C$25,$B282&lt;Input!$G$25),(($I281+$G282+$H282)*(1+Input!$G$8/(100*12))),0)</f>
        <v>157456.499815736</v>
      </c>
      <c r="J282" s="98" t="n">
        <f aca="false">IF(OR($B282&lt;Input!$C$25,$B282&lt;Input!$G$25),(Input!$G$18*((1+Input!$G$14/100)^DATEDIF(Input!$C$7,$B282,"Y"))),0)</f>
        <v>-493.396627781651</v>
      </c>
      <c r="L282" s="98" t="n">
        <f aca="false">IF(OR($B282&lt;Input!$C$25,$B282&lt;Input!$G$25),($E282+$J282),0)</f>
        <v>-493.396627781651</v>
      </c>
    </row>
    <row r="283" customFormat="false" ht="12.75" hidden="false" customHeight="true" outlineLevel="0" collapsed="false">
      <c r="A283" s="86" t="n">
        <v>279</v>
      </c>
      <c r="B283" s="90" t="n">
        <f aca="false">EOMONTH(Input!$C$7,A283)</f>
        <v>51409</v>
      </c>
      <c r="C283" s="90"/>
      <c r="D283" s="98" t="n">
        <f aca="false">IF(($D282+$G282+$H282)&lt;=0,($D282+$G282+$H282),0)</f>
        <v>0</v>
      </c>
      <c r="E283" s="98" t="n">
        <f aca="false">IF($D283&lt;0,Input!$G$17,0)</f>
        <v>0</v>
      </c>
      <c r="F283" s="98" t="n">
        <f aca="false">($D283*(Input!$G$11/100))/12</f>
        <v>0</v>
      </c>
      <c r="G283" s="98" t="n">
        <f aca="false">(-1)*$E283+$F283</f>
        <v>0</v>
      </c>
      <c r="H283" s="98" t="n">
        <f aca="false">IF($D283&lt;0,((-1)*Input!$G$15),0)</f>
        <v>0</v>
      </c>
      <c r="I283" s="98" t="n">
        <f aca="false">IF(OR($B283&lt;Input!$C$25,$B283&lt;Input!$G$25),(($I282+$G283+$H283)*(1+Input!$G$8/(100*12))),0)</f>
        <v>157587.713565582</v>
      </c>
      <c r="J283" s="98" t="n">
        <f aca="false">IF(OR($B283&lt;Input!$C$25,$B283&lt;Input!$G$25),(Input!$G$18*((1+Input!$G$14/100)^DATEDIF(Input!$C$7,$B283,"Y"))),0)</f>
        <v>-493.396627781651</v>
      </c>
      <c r="L283" s="98" t="n">
        <f aca="false">IF(OR($B283&lt;Input!$C$25,$B283&lt;Input!$G$25),($E283+$J283),0)</f>
        <v>-493.396627781651</v>
      </c>
    </row>
    <row r="284" customFormat="false" ht="12.75" hidden="false" customHeight="true" outlineLevel="0" collapsed="false">
      <c r="A284" s="86" t="n">
        <v>280</v>
      </c>
      <c r="B284" s="90" t="n">
        <f aca="false">EOMONTH(Input!$C$7,A284)</f>
        <v>51440</v>
      </c>
      <c r="C284" s="90"/>
      <c r="D284" s="98" t="n">
        <f aca="false">IF(($D283+$G283+$H283)&lt;=0,($D283+$G283+$H283),0)</f>
        <v>0</v>
      </c>
      <c r="E284" s="98" t="n">
        <f aca="false">IF($D284&lt;0,Input!$G$17,0)</f>
        <v>0</v>
      </c>
      <c r="F284" s="98" t="n">
        <f aca="false">($D284*(Input!$G$11/100))/12</f>
        <v>0</v>
      </c>
      <c r="G284" s="98" t="n">
        <f aca="false">(-1)*$E284+$F284</f>
        <v>0</v>
      </c>
      <c r="H284" s="98" t="n">
        <f aca="false">IF($D284&lt;0,((-1)*Input!$G$15),0)</f>
        <v>0</v>
      </c>
      <c r="I284" s="98" t="n">
        <f aca="false">IF(OR($B284&lt;Input!$C$25,$B284&lt;Input!$G$25),(($I283+$G284+$H284)*(1+Input!$G$8/(100*12))),0)</f>
        <v>157719.03666022</v>
      </c>
      <c r="J284" s="98" t="n">
        <f aca="false">IF(OR($B284&lt;Input!$C$25,$B284&lt;Input!$G$25),(Input!$G$18*((1+Input!$G$14/100)^DATEDIF(Input!$C$7,$B284,"Y"))),0)</f>
        <v>-493.396627781651</v>
      </c>
      <c r="L284" s="98" t="n">
        <f aca="false">IF(OR($B284&lt;Input!$C$25,$B284&lt;Input!$G$25),($E284+$J284),0)</f>
        <v>-493.396627781651</v>
      </c>
    </row>
    <row r="285" customFormat="false" ht="12.75" hidden="false" customHeight="true" outlineLevel="0" collapsed="false">
      <c r="A285" s="86" t="n">
        <v>281</v>
      </c>
      <c r="B285" s="90" t="n">
        <f aca="false">EOMONTH(Input!$C$7,A285)</f>
        <v>51470</v>
      </c>
      <c r="C285" s="90"/>
      <c r="D285" s="98" t="n">
        <f aca="false">IF(($D284+$G284+$H284)&lt;=0,($D284+$G284+$H284),0)</f>
        <v>0</v>
      </c>
      <c r="E285" s="98" t="n">
        <f aca="false">IF($D285&lt;0,Input!$G$17,0)</f>
        <v>0</v>
      </c>
      <c r="F285" s="98" t="n">
        <f aca="false">($D285*(Input!$G$11/100))/12</f>
        <v>0</v>
      </c>
      <c r="G285" s="98" t="n">
        <f aca="false">(-1)*$E285+$F285</f>
        <v>0</v>
      </c>
      <c r="H285" s="98" t="n">
        <f aca="false">IF($D285&lt;0,((-1)*Input!$G$15),0)</f>
        <v>0</v>
      </c>
      <c r="I285" s="98" t="n">
        <f aca="false">IF(OR($B285&lt;Input!$C$25,$B285&lt;Input!$G$25),(($I284+$G285+$H285)*(1+Input!$G$8/(100*12))),0)</f>
        <v>157850.46919077</v>
      </c>
      <c r="J285" s="98" t="n">
        <f aca="false">IF(OR($B285&lt;Input!$C$25,$B285&lt;Input!$G$25),(Input!$G$18*((1+Input!$G$14/100)^DATEDIF(Input!$C$7,$B285,"Y"))),0)</f>
        <v>-493.396627781651</v>
      </c>
      <c r="L285" s="98" t="n">
        <f aca="false">IF(OR($B285&lt;Input!$C$25,$B285&lt;Input!$G$25),($E285+$J285),0)</f>
        <v>-493.396627781651</v>
      </c>
    </row>
    <row r="286" customFormat="false" ht="12.75" hidden="false" customHeight="true" outlineLevel="0" collapsed="false">
      <c r="A286" s="86" t="n">
        <v>282</v>
      </c>
      <c r="B286" s="90" t="n">
        <f aca="false">EOMONTH(Input!$C$7,A286)</f>
        <v>51501</v>
      </c>
      <c r="C286" s="90"/>
      <c r="D286" s="98" t="n">
        <f aca="false">IF(($D285+$G285+$H285)&lt;=0,($D285+$G285+$H285),0)</f>
        <v>0</v>
      </c>
      <c r="E286" s="98" t="n">
        <f aca="false">IF($D286&lt;0,Input!$G$17,0)</f>
        <v>0</v>
      </c>
      <c r="F286" s="98" t="n">
        <f aca="false">($D286*(Input!$G$11/100))/12</f>
        <v>0</v>
      </c>
      <c r="G286" s="98" t="n">
        <f aca="false">(-1)*$E286+$F286</f>
        <v>0</v>
      </c>
      <c r="H286" s="98" t="n">
        <f aca="false">IF($D286&lt;0,((-1)*Input!$G$15),0)</f>
        <v>0</v>
      </c>
      <c r="I286" s="98" t="n">
        <f aca="false">IF(OR($B286&lt;Input!$C$25,$B286&lt;Input!$G$25),(($I285+$G286+$H286)*(1+Input!$G$8/(100*12))),0)</f>
        <v>157982.011248429</v>
      </c>
      <c r="J286" s="98" t="n">
        <f aca="false">IF(OR($B286&lt;Input!$C$25,$B286&lt;Input!$G$25),(Input!$G$18*((1+Input!$G$14/100)^DATEDIF(Input!$C$7,$B286,"Y"))),0)</f>
        <v>-493.396627781651</v>
      </c>
      <c r="L286" s="98" t="n">
        <f aca="false">IF(OR($B286&lt;Input!$C$25,$B286&lt;Input!$G$25),($E286+$J286),0)</f>
        <v>-493.396627781651</v>
      </c>
    </row>
    <row r="287" customFormat="false" ht="12.75" hidden="false" customHeight="true" outlineLevel="0" collapsed="false">
      <c r="A287" s="86" t="n">
        <v>283</v>
      </c>
      <c r="B287" s="90" t="n">
        <f aca="false">EOMONTH(Input!$C$7,A287)</f>
        <v>51532</v>
      </c>
      <c r="C287" s="90"/>
      <c r="D287" s="98" t="n">
        <f aca="false">IF(($D286+$G286+$H286)&lt;=0,($D286+$G286+$H286),0)</f>
        <v>0</v>
      </c>
      <c r="E287" s="98" t="n">
        <f aca="false">IF($D287&lt;0,Input!$G$17,0)</f>
        <v>0</v>
      </c>
      <c r="F287" s="98" t="n">
        <f aca="false">($D287*(Input!$G$11/100))/12</f>
        <v>0</v>
      </c>
      <c r="G287" s="98" t="n">
        <f aca="false">(-1)*$E287+$F287</f>
        <v>0</v>
      </c>
      <c r="H287" s="98" t="n">
        <f aca="false">IF($D287&lt;0,((-1)*Input!$G$15),0)</f>
        <v>0</v>
      </c>
      <c r="I287" s="98" t="n">
        <f aca="false">IF(OR($B287&lt;Input!$C$25,$B287&lt;Input!$G$25),(($I286+$G287+$H287)*(1+Input!$G$8/(100*12))),0)</f>
        <v>158113.66292447</v>
      </c>
      <c r="J287" s="98" t="n">
        <f aca="false">IF(OR($B287&lt;Input!$C$25,$B287&lt;Input!$G$25),(Input!$G$18*((1+Input!$G$14/100)^DATEDIF(Input!$C$7,$B287,"Y"))),0)</f>
        <v>-493.396627781651</v>
      </c>
      <c r="L287" s="98" t="n">
        <f aca="false">IF(OR($B287&lt;Input!$C$25,$B287&lt;Input!$G$25),($E287+$J287),0)</f>
        <v>-493.396627781651</v>
      </c>
    </row>
    <row r="288" customFormat="false" ht="12.75" hidden="false" customHeight="true" outlineLevel="0" collapsed="false">
      <c r="A288" s="86" t="n">
        <v>284</v>
      </c>
      <c r="B288" s="90" t="n">
        <f aca="false">EOMONTH(Input!$C$7,A288)</f>
        <v>51560</v>
      </c>
      <c r="C288" s="90"/>
      <c r="D288" s="98" t="n">
        <f aca="false">IF(($D287+$G287+$H287)&lt;=0,($D287+$G287+$H287),0)</f>
        <v>0</v>
      </c>
      <c r="E288" s="98" t="n">
        <f aca="false">IF($D288&lt;0,Input!$G$17,0)</f>
        <v>0</v>
      </c>
      <c r="F288" s="98" t="n">
        <f aca="false">($D288*(Input!$G$11/100))/12</f>
        <v>0</v>
      </c>
      <c r="G288" s="98" t="n">
        <f aca="false">(-1)*$E288+$F288</f>
        <v>0</v>
      </c>
      <c r="H288" s="98" t="n">
        <f aca="false">IF($D288&lt;0,((-1)*Input!$G$15),0)</f>
        <v>0</v>
      </c>
      <c r="I288" s="98" t="n">
        <f aca="false">IF(OR($B288&lt;Input!$C$25,$B288&lt;Input!$G$25),(($I287+$G288+$H288)*(1+Input!$G$8/(100*12))),0)</f>
        <v>158245.42431024</v>
      </c>
      <c r="J288" s="98" t="n">
        <f aca="false">IF(OR($B288&lt;Input!$C$25,$B288&lt;Input!$G$25),(Input!$G$18*((1+Input!$G$14/100)^DATEDIF(Input!$C$7,$B288,"Y"))),0)</f>
        <v>-493.396627781651</v>
      </c>
      <c r="L288" s="98" t="n">
        <f aca="false">IF(OR($B288&lt;Input!$C$25,$B288&lt;Input!$G$25),($E288+$J288),0)</f>
        <v>-493.396627781651</v>
      </c>
    </row>
    <row r="289" customFormat="false" ht="12.75" hidden="false" customHeight="true" outlineLevel="0" collapsed="false">
      <c r="A289" s="86" t="n">
        <v>285</v>
      </c>
      <c r="B289" s="90" t="n">
        <f aca="false">EOMONTH(Input!$C$7,A289)</f>
        <v>51591</v>
      </c>
      <c r="C289" s="90"/>
      <c r="D289" s="98" t="n">
        <f aca="false">IF(($D288+$G288+$H288)&lt;=0,($D288+$G288+$H288),0)</f>
        <v>0</v>
      </c>
      <c r="E289" s="98" t="n">
        <f aca="false">IF($D289&lt;0,Input!$G$17,0)</f>
        <v>0</v>
      </c>
      <c r="F289" s="98" t="n">
        <f aca="false">($D289*(Input!$G$11/100))/12</f>
        <v>0</v>
      </c>
      <c r="G289" s="98" t="n">
        <f aca="false">(-1)*$E289+$F289</f>
        <v>0</v>
      </c>
      <c r="H289" s="98" t="n">
        <f aca="false">IF($D289&lt;0,((-1)*Input!$G$15),0)</f>
        <v>0</v>
      </c>
      <c r="I289" s="98" t="n">
        <f aca="false">IF(OR($B289&lt;Input!$C$25,$B289&lt;Input!$G$25),(($I288+$G289+$H289)*(1+Input!$G$8/(100*12))),0)</f>
        <v>158377.295497165</v>
      </c>
      <c r="J289" s="98" t="n">
        <f aca="false">IF(OR($B289&lt;Input!$C$25,$B289&lt;Input!$G$25),(Input!$G$18*((1+Input!$G$14/100)^DATEDIF(Input!$C$7,$B289,"Y"))),0)</f>
        <v>-493.396627781651</v>
      </c>
      <c r="L289" s="98" t="n">
        <f aca="false">IF(OR($B289&lt;Input!$C$25,$B289&lt;Input!$G$25),($E289+$J289),0)</f>
        <v>-493.396627781651</v>
      </c>
    </row>
    <row r="290" customFormat="false" ht="12.75" hidden="false" customHeight="true" outlineLevel="0" collapsed="false">
      <c r="A290" s="86" t="n">
        <v>286</v>
      </c>
      <c r="B290" s="90" t="n">
        <f aca="false">EOMONTH(Input!$C$7,A290)</f>
        <v>51621</v>
      </c>
      <c r="C290" s="90"/>
      <c r="D290" s="98" t="n">
        <f aca="false">IF(($D289+$G289+$H289)&lt;=0,($D289+$G289+$H289),0)</f>
        <v>0</v>
      </c>
      <c r="E290" s="98" t="n">
        <f aca="false">IF($D290&lt;0,Input!$G$17,0)</f>
        <v>0</v>
      </c>
      <c r="F290" s="98" t="n">
        <f aca="false">($D290*(Input!$G$11/100))/12</f>
        <v>0</v>
      </c>
      <c r="G290" s="98" t="n">
        <f aca="false">(-1)*$E290+$F290</f>
        <v>0</v>
      </c>
      <c r="H290" s="98" t="n">
        <f aca="false">IF($D290&lt;0,((-1)*Input!$G$15),0)</f>
        <v>0</v>
      </c>
      <c r="I290" s="98" t="n">
        <f aca="false">IF(OR($B290&lt;Input!$C$25,$B290&lt;Input!$G$25),(($I289+$G290+$H290)*(1+Input!$G$8/(100*12))),0)</f>
        <v>158509.276576746</v>
      </c>
      <c r="J290" s="98" t="n">
        <f aca="false">IF(OR($B290&lt;Input!$C$25,$B290&lt;Input!$G$25),(Input!$G$18*((1+Input!$G$14/100)^DATEDIF(Input!$C$7,$B290,"Y"))),0)</f>
        <v>-493.396627781651</v>
      </c>
      <c r="L290" s="98" t="n">
        <f aca="false">IF(OR($B290&lt;Input!$C$25,$B290&lt;Input!$G$25),($E290+$J290),0)</f>
        <v>-493.396627781651</v>
      </c>
    </row>
    <row r="291" customFormat="false" ht="12.75" hidden="false" customHeight="true" outlineLevel="0" collapsed="false">
      <c r="A291" s="86" t="n">
        <v>287</v>
      </c>
      <c r="B291" s="90" t="n">
        <f aca="false">EOMONTH(Input!$C$7,A291)</f>
        <v>51652</v>
      </c>
      <c r="C291" s="90"/>
      <c r="D291" s="98" t="n">
        <f aca="false">IF(($D290+$G290+$H290)&lt;=0,($D290+$G290+$H290),0)</f>
        <v>0</v>
      </c>
      <c r="E291" s="98" t="n">
        <f aca="false">IF($D291&lt;0,Input!$G$17,0)</f>
        <v>0</v>
      </c>
      <c r="F291" s="98" t="n">
        <f aca="false">($D291*(Input!$G$11/100))/12</f>
        <v>0</v>
      </c>
      <c r="G291" s="98" t="n">
        <f aca="false">(-1)*$E291+$F291</f>
        <v>0</v>
      </c>
      <c r="H291" s="98" t="n">
        <f aca="false">IF($D291&lt;0,((-1)*Input!$G$15),0)</f>
        <v>0</v>
      </c>
      <c r="I291" s="98" t="n">
        <f aca="false">IF(OR($B291&lt;Input!$C$25,$B291&lt;Input!$G$25),(($I290+$G291+$H291)*(1+Input!$G$8/(100*12))),0)</f>
        <v>158641.36764056</v>
      </c>
      <c r="J291" s="98" t="n">
        <f aca="false">IF(OR($B291&lt;Input!$C$25,$B291&lt;Input!$G$25),(Input!$G$18*((1+Input!$G$14/100)^DATEDIF(Input!$C$7,$B291,"Y"))),0)</f>
        <v>-493.396627781651</v>
      </c>
      <c r="L291" s="98" t="n">
        <f aca="false">IF(OR($B291&lt;Input!$C$25,$B291&lt;Input!$G$25),($E291+$J291),0)</f>
        <v>-493.396627781651</v>
      </c>
    </row>
    <row r="292" customFormat="false" ht="12.75" hidden="false" customHeight="true" outlineLevel="0" collapsed="false">
      <c r="A292" s="86" t="n">
        <v>288</v>
      </c>
      <c r="B292" s="90" t="n">
        <f aca="false">EOMONTH(Input!$C$7,A292)</f>
        <v>51682</v>
      </c>
      <c r="C292" s="90"/>
      <c r="D292" s="98" t="n">
        <f aca="false">IF(($D291+$G291+$H291)&lt;=0,($D291+$G291+$H291),0)</f>
        <v>0</v>
      </c>
      <c r="E292" s="98" t="n">
        <f aca="false">IF($D292&lt;0,Input!$G$17,0)</f>
        <v>0</v>
      </c>
      <c r="F292" s="98" t="n">
        <f aca="false">($D292*(Input!$G$11/100))/12</f>
        <v>0</v>
      </c>
      <c r="G292" s="98" t="n">
        <f aca="false">(-1)*$E292+$F292</f>
        <v>0</v>
      </c>
      <c r="H292" s="98" t="n">
        <f aca="false">IF($D292&lt;0,((-1)*Input!$G$15),0)</f>
        <v>0</v>
      </c>
      <c r="I292" s="98" t="n">
        <f aca="false">IF(OR($B292&lt;Input!$C$25,$B292&lt;Input!$G$25),(($I291+$G292+$H292)*(1+Input!$G$8/(100*12))),0)</f>
        <v>158773.568780261</v>
      </c>
      <c r="J292" s="98" t="n">
        <f aca="false">IF(OR($B292&lt;Input!$C$25,$B292&lt;Input!$G$25),(Input!$G$18*((1+Input!$G$14/100)^DATEDIF(Input!$C$7,$B292,"Y"))),0)</f>
        <v>-508.198526615101</v>
      </c>
      <c r="L292" s="98" t="n">
        <f aca="false">IF(OR($B292&lt;Input!$C$25,$B292&lt;Input!$G$25),($E292+$J292),0)</f>
        <v>-508.198526615101</v>
      </c>
    </row>
    <row r="293" customFormat="false" ht="12.75" hidden="false" customHeight="true" outlineLevel="0" collapsed="false">
      <c r="A293" s="86" t="n">
        <v>289</v>
      </c>
      <c r="B293" s="90" t="n">
        <f aca="false">EOMONTH(Input!$C$7,A293)</f>
        <v>51713</v>
      </c>
      <c r="C293" s="90"/>
      <c r="D293" s="98" t="n">
        <f aca="false">IF(($D292+$G292+$H292)&lt;=0,($D292+$G292+$H292),0)</f>
        <v>0</v>
      </c>
      <c r="E293" s="98" t="n">
        <f aca="false">IF($D293&lt;0,Input!$G$17,0)</f>
        <v>0</v>
      </c>
      <c r="F293" s="98" t="n">
        <f aca="false">($D293*(Input!$G$11/100))/12</f>
        <v>0</v>
      </c>
      <c r="G293" s="98" t="n">
        <f aca="false">(-1)*$E293+$F293</f>
        <v>0</v>
      </c>
      <c r="H293" s="98" t="n">
        <f aca="false">IF($D293&lt;0,((-1)*Input!$G$15),0)</f>
        <v>0</v>
      </c>
      <c r="I293" s="98" t="n">
        <f aca="false">IF(OR($B293&lt;Input!$C$25,$B293&lt;Input!$G$25),(($I292+$G293+$H293)*(1+Input!$G$8/(100*12))),0)</f>
        <v>158905.880087577</v>
      </c>
      <c r="J293" s="98" t="n">
        <f aca="false">IF(OR($B293&lt;Input!$C$25,$B293&lt;Input!$G$25),(Input!$G$18*((1+Input!$G$14/100)^DATEDIF(Input!$C$7,$B293,"Y"))),0)</f>
        <v>-508.198526615101</v>
      </c>
      <c r="L293" s="98" t="n">
        <f aca="false">IF(OR($B293&lt;Input!$C$25,$B293&lt;Input!$G$25),($E293+$J293),0)</f>
        <v>-508.198526615101</v>
      </c>
    </row>
    <row r="294" customFormat="false" ht="12.75" hidden="false" customHeight="true" outlineLevel="0" collapsed="false">
      <c r="A294" s="86" t="n">
        <v>290</v>
      </c>
      <c r="B294" s="90" t="n">
        <f aca="false">EOMONTH(Input!$C$7,A294)</f>
        <v>51744</v>
      </c>
      <c r="C294" s="90"/>
      <c r="D294" s="98" t="n">
        <f aca="false">IF(($D293+$G293+$H293)&lt;=0,($D293+$G293+$H293),0)</f>
        <v>0</v>
      </c>
      <c r="E294" s="98" t="n">
        <f aca="false">IF($D294&lt;0,Input!$G$17,0)</f>
        <v>0</v>
      </c>
      <c r="F294" s="98" t="n">
        <f aca="false">($D294*(Input!$G$11/100))/12</f>
        <v>0</v>
      </c>
      <c r="G294" s="98" t="n">
        <f aca="false">(-1)*$E294+$F294</f>
        <v>0</v>
      </c>
      <c r="H294" s="98" t="n">
        <f aca="false">IF($D294&lt;0,((-1)*Input!$G$15),0)</f>
        <v>0</v>
      </c>
      <c r="I294" s="98" t="n">
        <f aca="false">IF(OR($B294&lt;Input!$C$25,$B294&lt;Input!$G$25),(($I293+$G294+$H294)*(1+Input!$G$8/(100*12))),0)</f>
        <v>159038.301654317</v>
      </c>
      <c r="J294" s="98" t="n">
        <f aca="false">IF(OR($B294&lt;Input!$C$25,$B294&lt;Input!$G$25),(Input!$G$18*((1+Input!$G$14/100)^DATEDIF(Input!$C$7,$B294,"Y"))),0)</f>
        <v>-508.198526615101</v>
      </c>
      <c r="L294" s="98" t="n">
        <f aca="false">IF(OR($B294&lt;Input!$C$25,$B294&lt;Input!$G$25),($E294+$J294),0)</f>
        <v>-508.198526615101</v>
      </c>
    </row>
    <row r="295" customFormat="false" ht="12.75" hidden="false" customHeight="true" outlineLevel="0" collapsed="false">
      <c r="A295" s="86" t="n">
        <v>291</v>
      </c>
      <c r="B295" s="90" t="n">
        <f aca="false">EOMONTH(Input!$C$7,A295)</f>
        <v>51774</v>
      </c>
      <c r="C295" s="90"/>
      <c r="D295" s="98" t="n">
        <f aca="false">IF(($D294+$G294+$H294)&lt;=0,($D294+$G294+$H294),0)</f>
        <v>0</v>
      </c>
      <c r="E295" s="98" t="n">
        <f aca="false">IF($D295&lt;0,Input!$G$17,0)</f>
        <v>0</v>
      </c>
      <c r="F295" s="98" t="n">
        <f aca="false">($D295*(Input!$G$11/100))/12</f>
        <v>0</v>
      </c>
      <c r="G295" s="98" t="n">
        <f aca="false">(-1)*$E295+$F295</f>
        <v>0</v>
      </c>
      <c r="H295" s="98" t="n">
        <f aca="false">IF($D295&lt;0,((-1)*Input!$G$15),0)</f>
        <v>0</v>
      </c>
      <c r="I295" s="98" t="n">
        <f aca="false">IF(OR($B295&lt;Input!$C$25,$B295&lt;Input!$G$25),(($I294+$G295+$H295)*(1+Input!$G$8/(100*12))),0)</f>
        <v>159170.833572362</v>
      </c>
      <c r="J295" s="98" t="n">
        <f aca="false">IF(OR($B295&lt;Input!$C$25,$B295&lt;Input!$G$25),(Input!$G$18*((1+Input!$G$14/100)^DATEDIF(Input!$C$7,$B295,"Y"))),0)</f>
        <v>-508.198526615101</v>
      </c>
      <c r="L295" s="98" t="n">
        <f aca="false">IF(OR($B295&lt;Input!$C$25,$B295&lt;Input!$G$25),($E295+$J295),0)</f>
        <v>-508.198526615101</v>
      </c>
    </row>
    <row r="296" customFormat="false" ht="12.75" hidden="false" customHeight="true" outlineLevel="0" collapsed="false">
      <c r="A296" s="86" t="n">
        <v>292</v>
      </c>
      <c r="B296" s="90" t="n">
        <f aca="false">EOMONTH(Input!$C$7,A296)</f>
        <v>51805</v>
      </c>
      <c r="C296" s="90"/>
      <c r="D296" s="98" t="n">
        <f aca="false">IF(($D295+$G295+$H295)&lt;=0,($D295+$G295+$H295),0)</f>
        <v>0</v>
      </c>
      <c r="E296" s="98" t="n">
        <f aca="false">IF($D296&lt;0,Input!$G$17,0)</f>
        <v>0</v>
      </c>
      <c r="F296" s="98" t="n">
        <f aca="false">($D296*(Input!$G$11/100))/12</f>
        <v>0</v>
      </c>
      <c r="G296" s="98" t="n">
        <f aca="false">(-1)*$E296+$F296</f>
        <v>0</v>
      </c>
      <c r="H296" s="98" t="n">
        <f aca="false">IF($D296&lt;0,((-1)*Input!$G$15),0)</f>
        <v>0</v>
      </c>
      <c r="I296" s="98" t="n">
        <f aca="false">IF(OR($B296&lt;Input!$C$25,$B296&lt;Input!$G$25),(($I295+$G296+$H296)*(1+Input!$G$8/(100*12))),0)</f>
        <v>159303.475933673</v>
      </c>
      <c r="J296" s="98" t="n">
        <f aca="false">IF(OR($B296&lt;Input!$C$25,$B296&lt;Input!$G$25),(Input!$G$18*((1+Input!$G$14/100)^DATEDIF(Input!$C$7,$B296,"Y"))),0)</f>
        <v>-508.198526615101</v>
      </c>
      <c r="L296" s="98" t="n">
        <f aca="false">IF(OR($B296&lt;Input!$C$25,$B296&lt;Input!$G$25),($E296+$J296),0)</f>
        <v>-508.198526615101</v>
      </c>
    </row>
    <row r="297" customFormat="false" ht="12.75" hidden="false" customHeight="true" outlineLevel="0" collapsed="false">
      <c r="A297" s="86" t="n">
        <v>293</v>
      </c>
      <c r="B297" s="90" t="n">
        <f aca="false">EOMONTH(Input!$C$7,A297)</f>
        <v>51835</v>
      </c>
      <c r="C297" s="90"/>
      <c r="D297" s="98" t="n">
        <f aca="false">IF(($D296+$G296+$H296)&lt;=0,($D296+$G296+$H296),0)</f>
        <v>0</v>
      </c>
      <c r="E297" s="98" t="n">
        <f aca="false">IF($D297&lt;0,Input!$G$17,0)</f>
        <v>0</v>
      </c>
      <c r="F297" s="98" t="n">
        <f aca="false">($D297*(Input!$G$11/100))/12</f>
        <v>0</v>
      </c>
      <c r="G297" s="98" t="n">
        <f aca="false">(-1)*$E297+$F297</f>
        <v>0</v>
      </c>
      <c r="H297" s="98" t="n">
        <f aca="false">IF($D297&lt;0,((-1)*Input!$G$15),0)</f>
        <v>0</v>
      </c>
      <c r="I297" s="98" t="n">
        <f aca="false">IF(OR($B297&lt;Input!$C$25,$B297&lt;Input!$G$25),(($I296+$G297+$H297)*(1+Input!$G$8/(100*12))),0)</f>
        <v>159436.228830284</v>
      </c>
      <c r="J297" s="98" t="n">
        <f aca="false">IF(OR($B297&lt;Input!$C$25,$B297&lt;Input!$G$25),(Input!$G$18*((1+Input!$G$14/100)^DATEDIF(Input!$C$7,$B297,"Y"))),0)</f>
        <v>-508.198526615101</v>
      </c>
      <c r="L297" s="98" t="n">
        <f aca="false">IF(OR($B297&lt;Input!$C$25,$B297&lt;Input!$G$25),($E297+$J297),0)</f>
        <v>-508.198526615101</v>
      </c>
    </row>
    <row r="298" customFormat="false" ht="12.75" hidden="false" customHeight="true" outlineLevel="0" collapsed="false">
      <c r="A298" s="86" t="n">
        <v>294</v>
      </c>
      <c r="B298" s="90" t="n">
        <f aca="false">EOMONTH(Input!$C$7,A298)</f>
        <v>51866</v>
      </c>
      <c r="C298" s="90"/>
      <c r="D298" s="98" t="n">
        <f aca="false">IF(($D297+$G297+$H297)&lt;=0,($D297+$G297+$H297),0)</f>
        <v>0</v>
      </c>
      <c r="E298" s="98" t="n">
        <f aca="false">IF($D298&lt;0,Input!$G$17,0)</f>
        <v>0</v>
      </c>
      <c r="F298" s="98" t="n">
        <f aca="false">($D298*(Input!$G$11/100))/12</f>
        <v>0</v>
      </c>
      <c r="G298" s="98" t="n">
        <f aca="false">(-1)*$E298+$F298</f>
        <v>0</v>
      </c>
      <c r="H298" s="98" t="n">
        <f aca="false">IF($D298&lt;0,((-1)*Input!$G$15),0)</f>
        <v>0</v>
      </c>
      <c r="I298" s="98" t="n">
        <f aca="false">IF(OR($B298&lt;Input!$C$25,$B298&lt;Input!$G$25),(($I297+$G298+$H298)*(1+Input!$G$8/(100*12))),0)</f>
        <v>159569.092354309</v>
      </c>
      <c r="J298" s="98" t="n">
        <f aca="false">IF(OR($B298&lt;Input!$C$25,$B298&lt;Input!$G$25),(Input!$G$18*((1+Input!$G$14/100)^DATEDIF(Input!$C$7,$B298,"Y"))),0)</f>
        <v>-508.198526615101</v>
      </c>
      <c r="L298" s="98" t="n">
        <f aca="false">IF(OR($B298&lt;Input!$C$25,$B298&lt;Input!$G$25),($E298+$J298),0)</f>
        <v>-508.198526615101</v>
      </c>
    </row>
    <row r="299" customFormat="false" ht="12.75" hidden="false" customHeight="true" outlineLevel="0" collapsed="false">
      <c r="A299" s="86" t="n">
        <v>295</v>
      </c>
      <c r="B299" s="90" t="n">
        <f aca="false">EOMONTH(Input!$C$7,A299)</f>
        <v>51897</v>
      </c>
      <c r="C299" s="90"/>
      <c r="D299" s="98" t="n">
        <f aca="false">IF(($D298+$G298+$H298)&lt;=0,($D298+$G298+$H298),0)</f>
        <v>0</v>
      </c>
      <c r="E299" s="98" t="n">
        <f aca="false">IF($D299&lt;0,Input!$G$17,0)</f>
        <v>0</v>
      </c>
      <c r="F299" s="98" t="n">
        <f aca="false">($D299*(Input!$G$11/100))/12</f>
        <v>0</v>
      </c>
      <c r="G299" s="98" t="n">
        <f aca="false">(-1)*$E299+$F299</f>
        <v>0</v>
      </c>
      <c r="H299" s="98" t="n">
        <f aca="false">IF($D299&lt;0,((-1)*Input!$G$15),0)</f>
        <v>0</v>
      </c>
      <c r="I299" s="98" t="n">
        <f aca="false">IF(OR($B299&lt;Input!$C$25,$B299&lt;Input!$G$25),(($I298+$G299+$H299)*(1+Input!$G$8/(100*12))),0)</f>
        <v>159702.066597938</v>
      </c>
      <c r="J299" s="98" t="n">
        <f aca="false">IF(OR($B299&lt;Input!$C$25,$B299&lt;Input!$G$25),(Input!$G$18*((1+Input!$G$14/100)^DATEDIF(Input!$C$7,$B299,"Y"))),0)</f>
        <v>-508.198526615101</v>
      </c>
      <c r="L299" s="98" t="n">
        <f aca="false">IF(OR($B299&lt;Input!$C$25,$B299&lt;Input!$G$25),($E299+$J299),0)</f>
        <v>-508.198526615101</v>
      </c>
    </row>
    <row r="300" customFormat="false" ht="12.75" hidden="false" customHeight="true" outlineLevel="0" collapsed="false">
      <c r="A300" s="86" t="n">
        <v>296</v>
      </c>
      <c r="B300" s="90" t="n">
        <f aca="false">EOMONTH(Input!$C$7,A300)</f>
        <v>51925</v>
      </c>
      <c r="C300" s="90"/>
      <c r="D300" s="98" t="n">
        <f aca="false">IF(($D299+$G299+$H299)&lt;=0,($D299+$G299+$H299),0)</f>
        <v>0</v>
      </c>
      <c r="E300" s="98" t="n">
        <f aca="false">IF($D300&lt;0,Input!$G$17,0)</f>
        <v>0</v>
      </c>
      <c r="F300" s="98" t="n">
        <f aca="false">($D300*(Input!$G$11/100))/12</f>
        <v>0</v>
      </c>
      <c r="G300" s="98" t="n">
        <f aca="false">(-1)*$E300+$F300</f>
        <v>0</v>
      </c>
      <c r="H300" s="98" t="n">
        <f aca="false">IF($D300&lt;0,((-1)*Input!$G$15),0)</f>
        <v>0</v>
      </c>
      <c r="I300" s="98" t="n">
        <f aca="false">IF(OR($B300&lt;Input!$C$25,$B300&lt;Input!$G$25),(($I299+$G300+$H300)*(1+Input!$G$8/(100*12))),0)</f>
        <v>159835.151653436</v>
      </c>
      <c r="J300" s="98" t="n">
        <f aca="false">IF(OR($B300&lt;Input!$C$25,$B300&lt;Input!$G$25),(Input!$G$18*((1+Input!$G$14/100)^DATEDIF(Input!$C$7,$B300,"Y"))),0)</f>
        <v>-508.198526615101</v>
      </c>
      <c r="L300" s="98" t="n">
        <f aca="false">IF(OR($B300&lt;Input!$C$25,$B300&lt;Input!$G$25),($E300+$J300),0)</f>
        <v>-508.198526615101</v>
      </c>
    </row>
    <row r="301" customFormat="false" ht="12.75" hidden="false" customHeight="true" outlineLevel="0" collapsed="false">
      <c r="A301" s="86" t="n">
        <v>297</v>
      </c>
      <c r="B301" s="90" t="n">
        <f aca="false">EOMONTH(Input!$C$7,A301)</f>
        <v>51956</v>
      </c>
      <c r="C301" s="90"/>
      <c r="D301" s="98" t="n">
        <f aca="false">IF(($D300+$G300+$H300)&lt;=0,($D300+$G300+$H300),0)</f>
        <v>0</v>
      </c>
      <c r="E301" s="98" t="n">
        <f aca="false">IF($D301&lt;0,Input!$G$17,0)</f>
        <v>0</v>
      </c>
      <c r="F301" s="98" t="n">
        <f aca="false">($D301*(Input!$G$11/100))/12</f>
        <v>0</v>
      </c>
      <c r="G301" s="98" t="n">
        <f aca="false">(-1)*$E301+$F301</f>
        <v>0</v>
      </c>
      <c r="H301" s="98" t="n">
        <f aca="false">IF($D301&lt;0,((-1)*Input!$G$15),0)</f>
        <v>0</v>
      </c>
      <c r="I301" s="98" t="n">
        <f aca="false">IF(OR($B301&lt;Input!$C$25,$B301&lt;Input!$G$25),(($I300+$G301+$H301)*(1+Input!$G$8/(100*12))),0)</f>
        <v>159968.347613147</v>
      </c>
      <c r="J301" s="98" t="n">
        <f aca="false">IF(OR($B301&lt;Input!$C$25,$B301&lt;Input!$G$25),(Input!$G$18*((1+Input!$G$14/100)^DATEDIF(Input!$C$7,$B301,"Y"))),0)</f>
        <v>-508.198526615101</v>
      </c>
      <c r="L301" s="98" t="n">
        <f aca="false">IF(OR($B301&lt;Input!$C$25,$B301&lt;Input!$G$25),($E301+$J301),0)</f>
        <v>-508.198526615101</v>
      </c>
    </row>
    <row r="302" customFormat="false" ht="12.75" hidden="false" customHeight="true" outlineLevel="0" collapsed="false">
      <c r="A302" s="86" t="n">
        <v>298</v>
      </c>
      <c r="B302" s="90" t="n">
        <f aca="false">EOMONTH(Input!$C$7,A302)</f>
        <v>51986</v>
      </c>
      <c r="C302" s="90"/>
      <c r="D302" s="98" t="n">
        <f aca="false">IF(($D301+$G301+$H301)&lt;=0,($D301+$G301+$H301),0)</f>
        <v>0</v>
      </c>
      <c r="E302" s="98" t="n">
        <f aca="false">IF($D302&lt;0,Input!$G$17,0)</f>
        <v>0</v>
      </c>
      <c r="F302" s="98" t="n">
        <f aca="false">($D302*(Input!$G$11/100))/12</f>
        <v>0</v>
      </c>
      <c r="G302" s="98" t="n">
        <f aca="false">(-1)*$E302+$F302</f>
        <v>0</v>
      </c>
      <c r="H302" s="98" t="n">
        <f aca="false">IF($D302&lt;0,((-1)*Input!$G$15),0)</f>
        <v>0</v>
      </c>
      <c r="I302" s="98" t="n">
        <f aca="false">IF(OR($B302&lt;Input!$C$25,$B302&lt;Input!$G$25),(($I301+$G302+$H302)*(1+Input!$G$8/(100*12))),0)</f>
        <v>160101.654569491</v>
      </c>
      <c r="J302" s="98" t="n">
        <f aca="false">IF(OR($B302&lt;Input!$C$25,$B302&lt;Input!$G$25),(Input!$G$18*((1+Input!$G$14/100)^DATEDIF(Input!$C$7,$B302,"Y"))),0)</f>
        <v>-508.198526615101</v>
      </c>
      <c r="L302" s="98" t="n">
        <f aca="false">IF(OR($B302&lt;Input!$C$25,$B302&lt;Input!$G$25),($E302+$J302),0)</f>
        <v>-508.198526615101</v>
      </c>
    </row>
    <row r="303" customFormat="false" ht="12.75" hidden="false" customHeight="true" outlineLevel="0" collapsed="false">
      <c r="A303" s="86" t="n">
        <v>299</v>
      </c>
      <c r="B303" s="90" t="n">
        <f aca="false">EOMONTH(Input!$C$7,A303)</f>
        <v>52017</v>
      </c>
      <c r="C303" s="90"/>
      <c r="D303" s="98" t="n">
        <f aca="false">IF(($D302+$G302+$H302)&lt;=0,($D302+$G302+$H302),0)</f>
        <v>0</v>
      </c>
      <c r="E303" s="98" t="n">
        <f aca="false">IF($D303&lt;0,Input!$G$17,0)</f>
        <v>0</v>
      </c>
      <c r="F303" s="98" t="n">
        <f aca="false">($D303*(Input!$G$11/100))/12</f>
        <v>0</v>
      </c>
      <c r="G303" s="98" t="n">
        <f aca="false">(-1)*$E303+$F303</f>
        <v>0</v>
      </c>
      <c r="H303" s="98" t="n">
        <f aca="false">IF($D303&lt;0,((-1)*Input!$G$15),0)</f>
        <v>0</v>
      </c>
      <c r="I303" s="98" t="n">
        <f aca="false">IF(OR($B303&lt;Input!$C$25,$B303&lt;Input!$G$25),(($I302+$G303+$H303)*(1+Input!$G$8/(100*12))),0)</f>
        <v>160235.072614966</v>
      </c>
      <c r="J303" s="98" t="n">
        <f aca="false">IF(OR($B303&lt;Input!$C$25,$B303&lt;Input!$G$25),(Input!$G$18*((1+Input!$G$14/100)^DATEDIF(Input!$C$7,$B303,"Y"))),0)</f>
        <v>-508.198526615101</v>
      </c>
      <c r="L303" s="98" t="n">
        <f aca="false">IF(OR($B303&lt;Input!$C$25,$B303&lt;Input!$G$25),($E303+$J303),0)</f>
        <v>-508.198526615101</v>
      </c>
    </row>
    <row r="304" customFormat="false" ht="12.75" hidden="false" customHeight="true" outlineLevel="0" collapsed="false">
      <c r="A304" s="86" t="n">
        <v>300</v>
      </c>
      <c r="B304" s="90" t="n">
        <f aca="false">EOMONTH(Input!$C$7,A304)</f>
        <v>52047</v>
      </c>
      <c r="C304" s="90"/>
      <c r="D304" s="98" t="n">
        <f aca="false">IF(($D303+$G303+$H303)&lt;=0,($D303+$G303+$H303),0)</f>
        <v>0</v>
      </c>
      <c r="E304" s="98" t="n">
        <f aca="false">IF($D304&lt;0,Input!$G$17,0)</f>
        <v>0</v>
      </c>
      <c r="F304" s="98" t="n">
        <f aca="false">($D304*(Input!$G$11/100))/12</f>
        <v>0</v>
      </c>
      <c r="G304" s="98" t="n">
        <f aca="false">(-1)*$E304+$F304</f>
        <v>0</v>
      </c>
      <c r="H304" s="98" t="n">
        <f aca="false">IF($D304&lt;0,((-1)*Input!$G$15),0)</f>
        <v>0</v>
      </c>
      <c r="I304" s="98" t="n">
        <f aca="false">IF(OR($B304&lt;Input!$C$25,$B304&lt;Input!$G$25),(($I303+$G304+$H304)*(1+Input!$G$8/(100*12))),0)</f>
        <v>160368.601842145</v>
      </c>
      <c r="J304" s="98" t="n">
        <f aca="false">IF(OR($B304&lt;Input!$C$25,$B304&lt;Input!$G$25),(Input!$G$18*((1+Input!$G$14/100)^DATEDIF(Input!$C$7,$B304,"Y"))),0)</f>
        <v>-523.444482413554</v>
      </c>
      <c r="L304" s="98" t="n">
        <f aca="false">IF(OR($B304&lt;Input!$C$25,$B304&lt;Input!$G$25),($E304+$J304),0)</f>
        <v>-523.444482413554</v>
      </c>
    </row>
    <row r="305" customFormat="false" ht="12.75" hidden="false" customHeight="true" outlineLevel="0" collapsed="false">
      <c r="A305" s="86" t="n">
        <v>301</v>
      </c>
      <c r="B305" s="90" t="n">
        <f aca="false">EOMONTH(Input!$C$7,A305)</f>
        <v>52078</v>
      </c>
      <c r="C305" s="90"/>
      <c r="D305" s="98" t="n">
        <f aca="false">IF(($D304+$G304+$H304)&lt;=0,($D304+$G304+$H304),0)</f>
        <v>0</v>
      </c>
      <c r="E305" s="98" t="n">
        <f aca="false">IF($D305&lt;0,Input!$G$17,0)</f>
        <v>0</v>
      </c>
      <c r="F305" s="98" t="n">
        <f aca="false">($D305*(Input!$G$11/100))/12</f>
        <v>0</v>
      </c>
      <c r="G305" s="98" t="n">
        <f aca="false">(-1)*$E305+$F305</f>
        <v>0</v>
      </c>
      <c r="H305" s="98" t="n">
        <f aca="false">IF($D305&lt;0,((-1)*Input!$G$15),0)</f>
        <v>0</v>
      </c>
      <c r="I305" s="98" t="n">
        <f aca="false">IF(OR($B305&lt;Input!$C$25,$B305&lt;Input!$G$25),(($I304+$G305+$H305)*(1+Input!$G$8/(100*12))),0)</f>
        <v>160502.24234368</v>
      </c>
      <c r="J305" s="98" t="n">
        <f aca="false">IF(OR($B305&lt;Input!$C$25,$B305&lt;Input!$G$25),(Input!$G$18*((1+Input!$G$14/100)^DATEDIF(Input!$C$7,$B305,"Y"))),0)</f>
        <v>-523.444482413554</v>
      </c>
      <c r="L305" s="98" t="n">
        <f aca="false">IF(OR($B305&lt;Input!$C$25,$B305&lt;Input!$G$25),($E305+$J305),0)</f>
        <v>-523.444482413554</v>
      </c>
    </row>
    <row r="306" customFormat="false" ht="12.75" hidden="false" customHeight="true" outlineLevel="0" collapsed="false">
      <c r="A306" s="86" t="n">
        <v>302</v>
      </c>
      <c r="B306" s="90" t="n">
        <f aca="false">EOMONTH(Input!$C$7,A306)</f>
        <v>52109</v>
      </c>
      <c r="C306" s="90"/>
      <c r="D306" s="98" t="n">
        <f aca="false">IF(($D305+$G305+$H305)&lt;=0,($D305+$G305+$H305),0)</f>
        <v>0</v>
      </c>
      <c r="E306" s="98" t="n">
        <f aca="false">IF($D306&lt;0,Input!$G$17,0)</f>
        <v>0</v>
      </c>
      <c r="F306" s="98" t="n">
        <f aca="false">($D306*(Input!$G$11/100))/12</f>
        <v>0</v>
      </c>
      <c r="G306" s="98" t="n">
        <f aca="false">(-1)*$E306+$F306</f>
        <v>0</v>
      </c>
      <c r="H306" s="98" t="n">
        <f aca="false">IF($D306&lt;0,((-1)*Input!$G$15),0)</f>
        <v>0</v>
      </c>
      <c r="I306" s="98" t="n">
        <f aca="false">IF(OR($B306&lt;Input!$C$25,$B306&lt;Input!$G$25),(($I305+$G306+$H306)*(1+Input!$G$8/(100*12))),0)</f>
        <v>160635.9942123</v>
      </c>
      <c r="J306" s="98" t="n">
        <f aca="false">IF(OR($B306&lt;Input!$C$25,$B306&lt;Input!$G$25),(Input!$G$18*((1+Input!$G$14/100)^DATEDIF(Input!$C$7,$B306,"Y"))),0)</f>
        <v>-523.444482413554</v>
      </c>
      <c r="L306" s="98" t="n">
        <f aca="false">IF(OR($B306&lt;Input!$C$25,$B306&lt;Input!$G$25),($E306+$J306),0)</f>
        <v>-523.444482413554</v>
      </c>
    </row>
    <row r="307" customFormat="false" ht="12.75" hidden="false" customHeight="true" outlineLevel="0" collapsed="false">
      <c r="A307" s="86" t="n">
        <v>303</v>
      </c>
      <c r="B307" s="90" t="n">
        <f aca="false">EOMONTH(Input!$C$7,A307)</f>
        <v>52139</v>
      </c>
      <c r="C307" s="90"/>
      <c r="D307" s="98" t="n">
        <f aca="false">IF(($D306+$G306+$H306)&lt;=0,($D306+$G306+$H306),0)</f>
        <v>0</v>
      </c>
      <c r="E307" s="98" t="n">
        <f aca="false">IF($D307&lt;0,Input!$G$17,0)</f>
        <v>0</v>
      </c>
      <c r="F307" s="98" t="n">
        <f aca="false">($D307*(Input!$G$11/100))/12</f>
        <v>0</v>
      </c>
      <c r="G307" s="98" t="n">
        <f aca="false">(-1)*$E307+$F307</f>
        <v>0</v>
      </c>
      <c r="H307" s="98" t="n">
        <f aca="false">IF($D307&lt;0,((-1)*Input!$G$15),0)</f>
        <v>0</v>
      </c>
      <c r="I307" s="98" t="n">
        <f aca="false">IF(OR($B307&lt;Input!$C$25,$B307&lt;Input!$G$25),(($I306+$G307+$H307)*(1+Input!$G$8/(100*12))),0)</f>
        <v>160769.85754081</v>
      </c>
      <c r="J307" s="98" t="n">
        <f aca="false">IF(OR($B307&lt;Input!$C$25,$B307&lt;Input!$G$25),(Input!$G$18*((1+Input!$G$14/100)^DATEDIF(Input!$C$7,$B307,"Y"))),0)</f>
        <v>-523.444482413554</v>
      </c>
      <c r="L307" s="98" t="n">
        <f aca="false">IF(OR($B307&lt;Input!$C$25,$B307&lt;Input!$G$25),($E307+$J307),0)</f>
        <v>-523.444482413554</v>
      </c>
    </row>
    <row r="308" customFormat="false" ht="12.75" hidden="false" customHeight="true" outlineLevel="0" collapsed="false">
      <c r="A308" s="86" t="n">
        <v>304</v>
      </c>
      <c r="B308" s="90" t="n">
        <f aca="false">EOMONTH(Input!$C$7,A308)</f>
        <v>52170</v>
      </c>
      <c r="C308" s="90"/>
      <c r="D308" s="98" t="n">
        <f aca="false">IF(($D307+$G307+$H307)&lt;=0,($D307+$G307+$H307),0)</f>
        <v>0</v>
      </c>
      <c r="E308" s="98" t="n">
        <f aca="false">IF($D308&lt;0,Input!$G$17,0)</f>
        <v>0</v>
      </c>
      <c r="F308" s="98" t="n">
        <f aca="false">($D308*(Input!$G$11/100))/12</f>
        <v>0</v>
      </c>
      <c r="G308" s="98" t="n">
        <f aca="false">(-1)*$E308+$F308</f>
        <v>0</v>
      </c>
      <c r="H308" s="98" t="n">
        <f aca="false">IF($D308&lt;0,((-1)*Input!$G$15),0)</f>
        <v>0</v>
      </c>
      <c r="I308" s="98" t="n">
        <f aca="false">IF(OR($B308&lt;Input!$C$25,$B308&lt;Input!$G$25),(($I307+$G308+$H308)*(1+Input!$G$8/(100*12))),0)</f>
        <v>160903.832422094</v>
      </c>
      <c r="J308" s="98" t="n">
        <f aca="false">IF(OR($B308&lt;Input!$C$25,$B308&lt;Input!$G$25),(Input!$G$18*((1+Input!$G$14/100)^DATEDIF(Input!$C$7,$B308,"Y"))),0)</f>
        <v>-523.444482413554</v>
      </c>
      <c r="L308" s="98" t="n">
        <f aca="false">IF(OR($B308&lt;Input!$C$25,$B308&lt;Input!$G$25),($E308+$J308),0)</f>
        <v>-523.444482413554</v>
      </c>
    </row>
    <row r="309" customFormat="false" ht="12.75" hidden="false" customHeight="true" outlineLevel="0" collapsed="false">
      <c r="A309" s="86" t="n">
        <v>305</v>
      </c>
      <c r="B309" s="90" t="n">
        <f aca="false">EOMONTH(Input!$C$7,A309)</f>
        <v>52200</v>
      </c>
      <c r="C309" s="90"/>
      <c r="D309" s="98" t="n">
        <f aca="false">IF(($D308+$G308+$H308)&lt;=0,($D308+$G308+$H308),0)</f>
        <v>0</v>
      </c>
      <c r="E309" s="98" t="n">
        <f aca="false">IF($D309&lt;0,Input!$G$17,0)</f>
        <v>0</v>
      </c>
      <c r="F309" s="98" t="n">
        <f aca="false">($D309*(Input!$G$11/100))/12</f>
        <v>0</v>
      </c>
      <c r="G309" s="98" t="n">
        <f aca="false">(-1)*$E309+$F309</f>
        <v>0</v>
      </c>
      <c r="H309" s="98" t="n">
        <f aca="false">IF($D309&lt;0,((-1)*Input!$G$15),0)</f>
        <v>0</v>
      </c>
      <c r="I309" s="98" t="n">
        <f aca="false">IF(OR($B309&lt;Input!$C$25,$B309&lt;Input!$G$25),(($I308+$G309+$H309)*(1+Input!$G$8/(100*12))),0)</f>
        <v>161037.918949113</v>
      </c>
      <c r="J309" s="98" t="n">
        <f aca="false">IF(OR($B309&lt;Input!$C$25,$B309&lt;Input!$G$25),(Input!$G$18*((1+Input!$G$14/100)^DATEDIF(Input!$C$7,$B309,"Y"))),0)</f>
        <v>-523.444482413554</v>
      </c>
      <c r="L309" s="98" t="n">
        <f aca="false">IF(OR($B309&lt;Input!$C$25,$B309&lt;Input!$G$25),($E309+$J309),0)</f>
        <v>-523.444482413554</v>
      </c>
    </row>
    <row r="310" customFormat="false" ht="12.75" hidden="false" customHeight="true" outlineLevel="0" collapsed="false">
      <c r="A310" s="86" t="n">
        <v>306</v>
      </c>
      <c r="B310" s="90" t="n">
        <f aca="false">EOMONTH(Input!$C$7,A310)</f>
        <v>52231</v>
      </c>
      <c r="C310" s="90"/>
      <c r="D310" s="98" t="n">
        <f aca="false">IF(($D309+$G309+$H309)&lt;=0,($D309+$G309+$H309),0)</f>
        <v>0</v>
      </c>
      <c r="E310" s="98" t="n">
        <f aca="false">IF($D310&lt;0,Input!$G$17,0)</f>
        <v>0</v>
      </c>
      <c r="F310" s="98" t="n">
        <f aca="false">($D310*(Input!$G$11/100))/12</f>
        <v>0</v>
      </c>
      <c r="G310" s="98" t="n">
        <f aca="false">(-1)*$E310+$F310</f>
        <v>0</v>
      </c>
      <c r="H310" s="98" t="n">
        <f aca="false">IF($D310&lt;0,((-1)*Input!$G$15),0)</f>
        <v>0</v>
      </c>
      <c r="I310" s="98" t="n">
        <f aca="false">IF(OR($B310&lt;Input!$C$25,$B310&lt;Input!$G$25),(($I309+$G310+$H310)*(1+Input!$G$8/(100*12))),0)</f>
        <v>161172.117214904</v>
      </c>
      <c r="J310" s="98" t="n">
        <f aca="false">IF(OR($B310&lt;Input!$C$25,$B310&lt;Input!$G$25),(Input!$G$18*((1+Input!$G$14/100)^DATEDIF(Input!$C$7,$B310,"Y"))),0)</f>
        <v>-523.444482413554</v>
      </c>
      <c r="L310" s="98" t="n">
        <f aca="false">IF(OR($B310&lt;Input!$C$25,$B310&lt;Input!$G$25),($E310+$J310),0)</f>
        <v>-523.444482413554</v>
      </c>
    </row>
    <row r="311" customFormat="false" ht="12.75" hidden="false" customHeight="true" outlineLevel="0" collapsed="false">
      <c r="A311" s="86" t="n">
        <v>307</v>
      </c>
      <c r="B311" s="90" t="n">
        <f aca="false">EOMONTH(Input!$C$7,A311)</f>
        <v>52262</v>
      </c>
      <c r="C311" s="90"/>
      <c r="D311" s="98" t="n">
        <f aca="false">IF(($D310+$G310+$H310)&lt;=0,($D310+$G310+$H310),0)</f>
        <v>0</v>
      </c>
      <c r="E311" s="98" t="n">
        <f aca="false">IF($D311&lt;0,Input!$G$17,0)</f>
        <v>0</v>
      </c>
      <c r="F311" s="98" t="n">
        <f aca="false">($D311*(Input!$G$11/100))/12</f>
        <v>0</v>
      </c>
      <c r="G311" s="98" t="n">
        <f aca="false">(-1)*$E311+$F311</f>
        <v>0</v>
      </c>
      <c r="H311" s="98" t="n">
        <f aca="false">IF($D311&lt;0,((-1)*Input!$G$15),0)</f>
        <v>0</v>
      </c>
      <c r="I311" s="98" t="n">
        <f aca="false">IF(OR($B311&lt;Input!$C$25,$B311&lt;Input!$G$25),(($I310+$G311+$H311)*(1+Input!$G$8/(100*12))),0)</f>
        <v>161306.427312583</v>
      </c>
      <c r="J311" s="98" t="n">
        <f aca="false">IF(OR($B311&lt;Input!$C$25,$B311&lt;Input!$G$25),(Input!$G$18*((1+Input!$G$14/100)^DATEDIF(Input!$C$7,$B311,"Y"))),0)</f>
        <v>-523.444482413554</v>
      </c>
      <c r="L311" s="98" t="n">
        <f aca="false">IF(OR($B311&lt;Input!$C$25,$B311&lt;Input!$G$25),($E311+$J311),0)</f>
        <v>-523.444482413554</v>
      </c>
    </row>
    <row r="312" customFormat="false" ht="12.75" hidden="false" customHeight="true" outlineLevel="0" collapsed="false">
      <c r="A312" s="86" t="n">
        <v>308</v>
      </c>
      <c r="B312" s="90" t="n">
        <f aca="false">EOMONTH(Input!$C$7,A312)</f>
        <v>52290</v>
      </c>
      <c r="C312" s="90"/>
      <c r="D312" s="98" t="n">
        <f aca="false">IF(($D311+$G311+$H311)&lt;=0,($D311+$G311+$H311),0)</f>
        <v>0</v>
      </c>
      <c r="E312" s="98" t="n">
        <f aca="false">IF($D312&lt;0,Input!$G$17,0)</f>
        <v>0</v>
      </c>
      <c r="F312" s="98" t="n">
        <f aca="false">($D312*(Input!$G$11/100))/12</f>
        <v>0</v>
      </c>
      <c r="G312" s="98" t="n">
        <f aca="false">(-1)*$E312+$F312</f>
        <v>0</v>
      </c>
      <c r="H312" s="98" t="n">
        <f aca="false">IF($D312&lt;0,((-1)*Input!$G$15),0)</f>
        <v>0</v>
      </c>
      <c r="I312" s="98" t="n">
        <f aca="false">IF(OR($B312&lt;Input!$C$25,$B312&lt;Input!$G$25),(($I311+$G312+$H312)*(1+Input!$G$8/(100*12))),0)</f>
        <v>161440.849335343</v>
      </c>
      <c r="J312" s="98" t="n">
        <f aca="false">IF(OR($B312&lt;Input!$C$25,$B312&lt;Input!$G$25),(Input!$G$18*((1+Input!$G$14/100)^DATEDIF(Input!$C$7,$B312,"Y"))),0)</f>
        <v>-523.444482413554</v>
      </c>
      <c r="L312" s="98" t="n">
        <f aca="false">IF(OR($B312&lt;Input!$C$25,$B312&lt;Input!$G$25),($E312+$J312),0)</f>
        <v>-523.444482413554</v>
      </c>
    </row>
    <row r="313" customFormat="false" ht="12.75" hidden="false" customHeight="true" outlineLevel="0" collapsed="false">
      <c r="A313" s="86" t="n">
        <v>309</v>
      </c>
      <c r="B313" s="90" t="n">
        <f aca="false">EOMONTH(Input!$C$7,A313)</f>
        <v>52321</v>
      </c>
      <c r="C313" s="90"/>
      <c r="D313" s="98" t="n">
        <f aca="false">IF(($D312+$G312+$H312)&lt;=0,($D312+$G312+$H312),0)</f>
        <v>0</v>
      </c>
      <c r="E313" s="98" t="n">
        <f aca="false">IF($D313&lt;0,Input!$G$17,0)</f>
        <v>0</v>
      </c>
      <c r="F313" s="98" t="n">
        <f aca="false">($D313*(Input!$G$11/100))/12</f>
        <v>0</v>
      </c>
      <c r="G313" s="98" t="n">
        <f aca="false">(-1)*$E313+$F313</f>
        <v>0</v>
      </c>
      <c r="H313" s="98" t="n">
        <f aca="false">IF($D313&lt;0,((-1)*Input!$G$15),0)</f>
        <v>0</v>
      </c>
      <c r="I313" s="98" t="n">
        <f aca="false">IF(OR($B313&lt;Input!$C$25,$B313&lt;Input!$G$25),(($I312+$G313+$H313)*(1+Input!$G$8/(100*12))),0)</f>
        <v>161575.383376456</v>
      </c>
      <c r="J313" s="98" t="n">
        <f aca="false">IF(OR($B313&lt;Input!$C$25,$B313&lt;Input!$G$25),(Input!$G$18*((1+Input!$G$14/100)^DATEDIF(Input!$C$7,$B313,"Y"))),0)</f>
        <v>-523.444482413554</v>
      </c>
      <c r="L313" s="98" t="n">
        <f aca="false">IF(OR($B313&lt;Input!$C$25,$B313&lt;Input!$G$25),($E313+$J313),0)</f>
        <v>-523.444482413554</v>
      </c>
    </row>
    <row r="314" customFormat="false" ht="12.75" hidden="false" customHeight="true" outlineLevel="0" collapsed="false">
      <c r="A314" s="86" t="n">
        <v>310</v>
      </c>
      <c r="B314" s="90" t="n">
        <f aca="false">EOMONTH(Input!$C$7,A314)</f>
        <v>52351</v>
      </c>
      <c r="C314" s="90"/>
      <c r="D314" s="98" t="n">
        <f aca="false">IF(($D313+$G313+$H313)&lt;=0,($D313+$G313+$H313),0)</f>
        <v>0</v>
      </c>
      <c r="E314" s="98" t="n">
        <f aca="false">IF($D314&lt;0,Input!$G$17,0)</f>
        <v>0</v>
      </c>
      <c r="F314" s="98" t="n">
        <f aca="false">($D314*(Input!$G$11/100))/12</f>
        <v>0</v>
      </c>
      <c r="G314" s="98" t="n">
        <f aca="false">(-1)*$E314+$F314</f>
        <v>0</v>
      </c>
      <c r="H314" s="98" t="n">
        <f aca="false">IF($D314&lt;0,((-1)*Input!$G$15),0)</f>
        <v>0</v>
      </c>
      <c r="I314" s="98" t="n">
        <f aca="false">IF(OR($B314&lt;Input!$C$25,$B314&lt;Input!$G$25),(($I313+$G314+$H314)*(1+Input!$G$8/(100*12))),0)</f>
        <v>161710.02952927</v>
      </c>
      <c r="J314" s="98" t="n">
        <f aca="false">IF(OR($B314&lt;Input!$C$25,$B314&lt;Input!$G$25),(Input!$G$18*((1+Input!$G$14/100)^DATEDIF(Input!$C$7,$B314,"Y"))),0)</f>
        <v>-523.444482413554</v>
      </c>
      <c r="L314" s="98" t="n">
        <f aca="false">IF(OR($B314&lt;Input!$C$25,$B314&lt;Input!$G$25),($E314+$J314),0)</f>
        <v>-523.444482413554</v>
      </c>
    </row>
    <row r="315" customFormat="false" ht="12.75" hidden="false" customHeight="true" outlineLevel="0" collapsed="false">
      <c r="A315" s="86" t="n">
        <v>311</v>
      </c>
      <c r="B315" s="90" t="n">
        <f aca="false">EOMONTH(Input!$C$7,A315)</f>
        <v>52382</v>
      </c>
      <c r="C315" s="90"/>
      <c r="D315" s="98" t="n">
        <f aca="false">IF(($D314+$G314+$H314)&lt;=0,($D314+$G314+$H314),0)</f>
        <v>0</v>
      </c>
      <c r="E315" s="98" t="n">
        <f aca="false">IF($D315&lt;0,Input!$G$17,0)</f>
        <v>0</v>
      </c>
      <c r="F315" s="98" t="n">
        <f aca="false">($D315*(Input!$G$11/100))/12</f>
        <v>0</v>
      </c>
      <c r="G315" s="98" t="n">
        <f aca="false">(-1)*$E315+$F315</f>
        <v>0</v>
      </c>
      <c r="H315" s="98" t="n">
        <f aca="false">IF($D315&lt;0,((-1)*Input!$G$15),0)</f>
        <v>0</v>
      </c>
      <c r="I315" s="98" t="n">
        <f aca="false">IF(OR($B315&lt;Input!$C$25,$B315&lt;Input!$G$25),(($I314+$G315+$H315)*(1+Input!$G$8/(100*12))),0)</f>
        <v>161844.787887211</v>
      </c>
      <c r="J315" s="98" t="n">
        <f aca="false">IF(OR($B315&lt;Input!$C$25,$B315&lt;Input!$G$25),(Input!$G$18*((1+Input!$G$14/100)^DATEDIF(Input!$C$7,$B315,"Y"))),0)</f>
        <v>-523.444482413554</v>
      </c>
      <c r="L315" s="98" t="n">
        <f aca="false">IF(OR($B315&lt;Input!$C$25,$B315&lt;Input!$G$25),($E315+$J315),0)</f>
        <v>-523.444482413554</v>
      </c>
    </row>
    <row r="316" customFormat="false" ht="12.75" hidden="false" customHeight="true" outlineLevel="0" collapsed="false">
      <c r="A316" s="86" t="n">
        <v>312</v>
      </c>
      <c r="B316" s="90" t="n">
        <f aca="false">EOMONTH(Input!$C$7,A316)</f>
        <v>52412</v>
      </c>
      <c r="C316" s="90"/>
      <c r="D316" s="98" t="n">
        <f aca="false">IF(($D315+$G315+$H315)&lt;=0,($D315+$G315+$H315),0)</f>
        <v>0</v>
      </c>
      <c r="E316" s="98" t="n">
        <f aca="false">IF($D316&lt;0,Input!$G$17,0)</f>
        <v>0</v>
      </c>
      <c r="F316" s="98" t="n">
        <f aca="false">($D316*(Input!$G$11/100))/12</f>
        <v>0</v>
      </c>
      <c r="G316" s="98" t="n">
        <f aca="false">(-1)*$E316+$F316</f>
        <v>0</v>
      </c>
      <c r="H316" s="98" t="n">
        <f aca="false">IF($D316&lt;0,((-1)*Input!$G$15),0)</f>
        <v>0</v>
      </c>
      <c r="I316" s="98" t="n">
        <f aca="false">IF(OR($B316&lt;Input!$C$25,$B316&lt;Input!$G$25),(($I315+$G316+$H316)*(1+Input!$G$8/(100*12))),0)</f>
        <v>161979.658543783</v>
      </c>
      <c r="J316" s="98" t="n">
        <f aca="false">IF(OR($B316&lt;Input!$C$25,$B316&lt;Input!$G$25),(Input!$G$18*((1+Input!$G$14/100)^DATEDIF(Input!$C$7,$B316,"Y"))),0)</f>
        <v>-539.147816885961</v>
      </c>
      <c r="L316" s="98" t="n">
        <f aca="false">IF(OR($B316&lt;Input!$C$25,$B316&lt;Input!$G$25),($E316+$J316),0)</f>
        <v>-539.147816885961</v>
      </c>
    </row>
    <row r="317" customFormat="false" ht="12.75" hidden="false" customHeight="true" outlineLevel="0" collapsed="false">
      <c r="A317" s="86" t="n">
        <v>313</v>
      </c>
      <c r="B317" s="90" t="n">
        <f aca="false">EOMONTH(Input!$C$7,A317)</f>
        <v>52443</v>
      </c>
      <c r="C317" s="90"/>
      <c r="D317" s="98" t="n">
        <f aca="false">IF(($D316+$G316+$H316)&lt;=0,($D316+$G316+$H316),0)</f>
        <v>0</v>
      </c>
      <c r="E317" s="98" t="n">
        <f aca="false">IF($D317&lt;0,Input!$G$17,0)</f>
        <v>0</v>
      </c>
      <c r="F317" s="98" t="n">
        <f aca="false">($D317*(Input!$G$11/100))/12</f>
        <v>0</v>
      </c>
      <c r="G317" s="98" t="n">
        <f aca="false">(-1)*$E317+$F317</f>
        <v>0</v>
      </c>
      <c r="H317" s="98" t="n">
        <f aca="false">IF($D317&lt;0,((-1)*Input!$G$15),0)</f>
        <v>0</v>
      </c>
      <c r="I317" s="98" t="n">
        <f aca="false">IF(OR($B317&lt;Input!$C$25,$B317&lt;Input!$G$25),(($I316+$G317+$H317)*(1+Input!$G$8/(100*12))),0)</f>
        <v>162114.64159257</v>
      </c>
      <c r="J317" s="98" t="n">
        <f aca="false">IF(OR($B317&lt;Input!$C$25,$B317&lt;Input!$G$25),(Input!$G$18*((1+Input!$G$14/100)^DATEDIF(Input!$C$7,$B317,"Y"))),0)</f>
        <v>-539.147816885961</v>
      </c>
      <c r="L317" s="98" t="n">
        <f aca="false">IF(OR($B317&lt;Input!$C$25,$B317&lt;Input!$G$25),($E317+$J317),0)</f>
        <v>-539.147816885961</v>
      </c>
    </row>
    <row r="318" customFormat="false" ht="12.75" hidden="false" customHeight="true" outlineLevel="0" collapsed="false">
      <c r="A318" s="86" t="n">
        <v>314</v>
      </c>
      <c r="B318" s="90" t="n">
        <f aca="false">EOMONTH(Input!$C$7,A318)</f>
        <v>52474</v>
      </c>
      <c r="C318" s="90"/>
      <c r="D318" s="98" t="n">
        <f aca="false">IF(($D317+$G317+$H317)&lt;=0,($D317+$G317+$H317),0)</f>
        <v>0</v>
      </c>
      <c r="E318" s="98" t="n">
        <f aca="false">IF($D318&lt;0,Input!$G$17,0)</f>
        <v>0</v>
      </c>
      <c r="F318" s="98" t="n">
        <f aca="false">($D318*(Input!$G$11/100))/12</f>
        <v>0</v>
      </c>
      <c r="G318" s="98" t="n">
        <f aca="false">(-1)*$E318+$F318</f>
        <v>0</v>
      </c>
      <c r="H318" s="98" t="n">
        <f aca="false">IF($D318&lt;0,((-1)*Input!$G$15),0)</f>
        <v>0</v>
      </c>
      <c r="I318" s="98" t="n">
        <f aca="false">IF(OR($B318&lt;Input!$C$25,$B318&lt;Input!$G$25),(($I317+$G318+$H318)*(1+Input!$G$8/(100*12))),0)</f>
        <v>162249.73712723</v>
      </c>
      <c r="J318" s="98" t="n">
        <f aca="false">IF(OR($B318&lt;Input!$C$25,$B318&lt;Input!$G$25),(Input!$G$18*((1+Input!$G$14/100)^DATEDIF(Input!$C$7,$B318,"Y"))),0)</f>
        <v>-539.147816885961</v>
      </c>
      <c r="L318" s="98" t="n">
        <f aca="false">IF(OR($B318&lt;Input!$C$25,$B318&lt;Input!$G$25),($E318+$J318),0)</f>
        <v>-539.147816885961</v>
      </c>
    </row>
    <row r="319" customFormat="false" ht="12.75" hidden="false" customHeight="true" outlineLevel="0" collapsed="false">
      <c r="A319" s="86" t="n">
        <v>315</v>
      </c>
      <c r="B319" s="90" t="n">
        <f aca="false">EOMONTH(Input!$C$7,A319)</f>
        <v>52504</v>
      </c>
      <c r="C319" s="90"/>
      <c r="D319" s="98" t="n">
        <f aca="false">IF(($D318+$G318+$H318)&lt;=0,($D318+$G318+$H318),0)</f>
        <v>0</v>
      </c>
      <c r="E319" s="98" t="n">
        <f aca="false">IF($D319&lt;0,Input!$G$17,0)</f>
        <v>0</v>
      </c>
      <c r="F319" s="98" t="n">
        <f aca="false">($D319*(Input!$G$11/100))/12</f>
        <v>0</v>
      </c>
      <c r="G319" s="98" t="n">
        <f aca="false">(-1)*$E319+$F319</f>
        <v>0</v>
      </c>
      <c r="H319" s="98" t="n">
        <f aca="false">IF($D319&lt;0,((-1)*Input!$G$15),0)</f>
        <v>0</v>
      </c>
      <c r="I319" s="98" t="n">
        <f aca="false">IF(OR($B319&lt;Input!$C$25,$B319&lt;Input!$G$25),(($I318+$G319+$H319)*(1+Input!$G$8/(100*12))),0)</f>
        <v>162384.945241503</v>
      </c>
      <c r="J319" s="98" t="n">
        <f aca="false">IF(OR($B319&lt;Input!$C$25,$B319&lt;Input!$G$25),(Input!$G$18*((1+Input!$G$14/100)^DATEDIF(Input!$C$7,$B319,"Y"))),0)</f>
        <v>-539.147816885961</v>
      </c>
      <c r="L319" s="98" t="n">
        <f aca="false">IF(OR($B319&lt;Input!$C$25,$B319&lt;Input!$G$25),($E319+$J319),0)</f>
        <v>-539.147816885961</v>
      </c>
    </row>
    <row r="320" customFormat="false" ht="12.75" hidden="false" customHeight="true" outlineLevel="0" collapsed="false">
      <c r="A320" s="86" t="n">
        <v>316</v>
      </c>
      <c r="B320" s="90" t="n">
        <f aca="false">EOMONTH(Input!$C$7,A320)</f>
        <v>52535</v>
      </c>
      <c r="C320" s="90"/>
      <c r="D320" s="98" t="n">
        <f aca="false">IF(($D319+$G319+$H319)&lt;=0,($D319+$G319+$H319),0)</f>
        <v>0</v>
      </c>
      <c r="E320" s="98" t="n">
        <f aca="false">IF($D320&lt;0,Input!$G$17,0)</f>
        <v>0</v>
      </c>
      <c r="F320" s="98" t="n">
        <f aca="false">($D320*(Input!$G$11/100))/12</f>
        <v>0</v>
      </c>
      <c r="G320" s="98" t="n">
        <f aca="false">(-1)*$E320+$F320</f>
        <v>0</v>
      </c>
      <c r="H320" s="98" t="n">
        <f aca="false">IF($D320&lt;0,((-1)*Input!$G$15),0)</f>
        <v>0</v>
      </c>
      <c r="I320" s="98" t="n">
        <f aca="false">IF(OR($B320&lt;Input!$C$25,$B320&lt;Input!$G$25),(($I319+$G320+$H320)*(1+Input!$G$8/(100*12))),0)</f>
        <v>162520.266029204</v>
      </c>
      <c r="J320" s="98" t="n">
        <f aca="false">IF(OR($B320&lt;Input!$C$25,$B320&lt;Input!$G$25),(Input!$G$18*((1+Input!$G$14/100)^DATEDIF(Input!$C$7,$B320,"Y"))),0)</f>
        <v>-539.147816885961</v>
      </c>
      <c r="L320" s="98" t="n">
        <f aca="false">IF(OR($B320&lt;Input!$C$25,$B320&lt;Input!$G$25),($E320+$J320),0)</f>
        <v>-539.147816885961</v>
      </c>
    </row>
    <row r="321" customFormat="false" ht="12.75" hidden="false" customHeight="true" outlineLevel="0" collapsed="false">
      <c r="A321" s="86" t="n">
        <v>317</v>
      </c>
      <c r="B321" s="90" t="n">
        <f aca="false">EOMONTH(Input!$C$7,A321)</f>
        <v>52565</v>
      </c>
      <c r="C321" s="90"/>
      <c r="D321" s="98" t="n">
        <f aca="false">IF(($D320+$G320+$H320)&lt;=0,($D320+$G320+$H320),0)</f>
        <v>0</v>
      </c>
      <c r="E321" s="98" t="n">
        <f aca="false">IF($D321&lt;0,Input!$G$17,0)</f>
        <v>0</v>
      </c>
      <c r="F321" s="98" t="n">
        <f aca="false">($D321*(Input!$G$11/100))/12</f>
        <v>0</v>
      </c>
      <c r="G321" s="98" t="n">
        <f aca="false">(-1)*$E321+$F321</f>
        <v>0</v>
      </c>
      <c r="H321" s="98" t="n">
        <f aca="false">IF($D321&lt;0,((-1)*Input!$G$15),0)</f>
        <v>0</v>
      </c>
      <c r="I321" s="98" t="n">
        <f aca="false">IF(OR($B321&lt;Input!$C$25,$B321&lt;Input!$G$25),(($I320+$G321+$H321)*(1+Input!$G$8/(100*12))),0)</f>
        <v>162655.699584228</v>
      </c>
      <c r="J321" s="98" t="n">
        <f aca="false">IF(OR($B321&lt;Input!$C$25,$B321&lt;Input!$G$25),(Input!$G$18*((1+Input!$G$14/100)^DATEDIF(Input!$C$7,$B321,"Y"))),0)</f>
        <v>-539.147816885961</v>
      </c>
      <c r="L321" s="98" t="n">
        <f aca="false">IF(OR($B321&lt;Input!$C$25,$B321&lt;Input!$G$25),($E321+$J321),0)</f>
        <v>-539.147816885961</v>
      </c>
    </row>
    <row r="322" customFormat="false" ht="12.75" hidden="false" customHeight="true" outlineLevel="0" collapsed="false">
      <c r="A322" s="86" t="n">
        <v>318</v>
      </c>
      <c r="B322" s="90" t="n">
        <f aca="false">EOMONTH(Input!$C$7,A322)</f>
        <v>52596</v>
      </c>
      <c r="C322" s="90"/>
      <c r="D322" s="98" t="n">
        <f aca="false">IF(($D321+$G321+$H321)&lt;=0,($D321+$G321+$H321),0)</f>
        <v>0</v>
      </c>
      <c r="E322" s="98" t="n">
        <f aca="false">IF($D322&lt;0,Input!$G$17,0)</f>
        <v>0</v>
      </c>
      <c r="F322" s="98" t="n">
        <f aca="false">($D322*(Input!$G$11/100))/12</f>
        <v>0</v>
      </c>
      <c r="G322" s="98" t="n">
        <f aca="false">(-1)*$E322+$F322</f>
        <v>0</v>
      </c>
      <c r="H322" s="98" t="n">
        <f aca="false">IF($D322&lt;0,((-1)*Input!$G$15),0)</f>
        <v>0</v>
      </c>
      <c r="I322" s="98" t="n">
        <f aca="false">IF(OR($B322&lt;Input!$C$25,$B322&lt;Input!$G$25),(($I321+$G322+$H322)*(1+Input!$G$8/(100*12))),0)</f>
        <v>162791.246000549</v>
      </c>
      <c r="J322" s="98" t="n">
        <f aca="false">IF(OR($B322&lt;Input!$C$25,$B322&lt;Input!$G$25),(Input!$G$18*((1+Input!$G$14/100)^DATEDIF(Input!$C$7,$B322,"Y"))),0)</f>
        <v>-539.147816885961</v>
      </c>
      <c r="L322" s="98" t="n">
        <f aca="false">IF(OR($B322&lt;Input!$C$25,$B322&lt;Input!$G$25),($E322+$J322),0)</f>
        <v>-539.147816885961</v>
      </c>
    </row>
    <row r="323" customFormat="false" ht="12.75" hidden="false" customHeight="true" outlineLevel="0" collapsed="false">
      <c r="A323" s="86" t="n">
        <v>319</v>
      </c>
      <c r="B323" s="90" t="n">
        <f aca="false">EOMONTH(Input!$C$7,A323)</f>
        <v>52627</v>
      </c>
      <c r="C323" s="90"/>
      <c r="D323" s="98" t="n">
        <f aca="false">IF(($D322+$G322+$H322)&lt;=0,($D322+$G322+$H322),0)</f>
        <v>0</v>
      </c>
      <c r="E323" s="98" t="n">
        <f aca="false">IF($D323&lt;0,Input!$G$17,0)</f>
        <v>0</v>
      </c>
      <c r="F323" s="98" t="n">
        <f aca="false">($D323*(Input!$G$11/100))/12</f>
        <v>0</v>
      </c>
      <c r="G323" s="98" t="n">
        <f aca="false">(-1)*$E323+$F323</f>
        <v>0</v>
      </c>
      <c r="H323" s="98" t="n">
        <f aca="false">IF($D323&lt;0,((-1)*Input!$G$15),0)</f>
        <v>0</v>
      </c>
      <c r="I323" s="98" t="n">
        <f aca="false">IF(OR($B323&lt;Input!$C$25,$B323&lt;Input!$G$25),(($I322+$G323+$H323)*(1+Input!$G$8/(100*12))),0)</f>
        <v>162926.905372216</v>
      </c>
      <c r="J323" s="98" t="n">
        <f aca="false">IF(OR($B323&lt;Input!$C$25,$B323&lt;Input!$G$25),(Input!$G$18*((1+Input!$G$14/100)^DATEDIF(Input!$C$7,$B323,"Y"))),0)</f>
        <v>-539.147816885961</v>
      </c>
      <c r="L323" s="98" t="n">
        <f aca="false">IF(OR($B323&lt;Input!$C$25,$B323&lt;Input!$G$25),($E323+$J323),0)</f>
        <v>-539.147816885961</v>
      </c>
    </row>
    <row r="324" customFormat="false" ht="12.75" hidden="false" customHeight="true" outlineLevel="0" collapsed="false">
      <c r="A324" s="86" t="n">
        <v>320</v>
      </c>
      <c r="B324" s="90" t="n">
        <f aca="false">EOMONTH(Input!$C$7,A324)</f>
        <v>52656</v>
      </c>
      <c r="C324" s="90"/>
      <c r="D324" s="98" t="n">
        <f aca="false">IF(($D323+$G323+$H323)&lt;=0,($D323+$G323+$H323),0)</f>
        <v>0</v>
      </c>
      <c r="E324" s="98" t="n">
        <f aca="false">IF($D324&lt;0,Input!$G$17,0)</f>
        <v>0</v>
      </c>
      <c r="F324" s="98" t="n">
        <f aca="false">($D324*(Input!$G$11/100))/12</f>
        <v>0</v>
      </c>
      <c r="G324" s="98" t="n">
        <f aca="false">(-1)*$E324+$F324</f>
        <v>0</v>
      </c>
      <c r="H324" s="98" t="n">
        <f aca="false">IF($D324&lt;0,((-1)*Input!$G$15),0)</f>
        <v>0</v>
      </c>
      <c r="I324" s="98" t="n">
        <f aca="false">IF(OR($B324&lt;Input!$C$25,$B324&lt;Input!$G$25),(($I323+$G324+$H324)*(1+Input!$G$8/(100*12))),0)</f>
        <v>163062.677793359</v>
      </c>
      <c r="J324" s="98" t="n">
        <f aca="false">IF(OR($B324&lt;Input!$C$25,$B324&lt;Input!$G$25),(Input!$G$18*((1+Input!$G$14/100)^DATEDIF(Input!$C$7,$B324,"Y"))),0)</f>
        <v>-539.147816885961</v>
      </c>
      <c r="L324" s="98" t="n">
        <f aca="false">IF(OR($B324&lt;Input!$C$25,$B324&lt;Input!$G$25),($E324+$J324),0)</f>
        <v>-539.147816885961</v>
      </c>
    </row>
    <row r="325" customFormat="false" ht="12.75" hidden="false" customHeight="true" outlineLevel="0" collapsed="false">
      <c r="A325" s="86" t="n">
        <v>321</v>
      </c>
      <c r="B325" s="90" t="n">
        <f aca="false">EOMONTH(Input!$C$7,A325)</f>
        <v>52687</v>
      </c>
      <c r="C325" s="90"/>
      <c r="D325" s="98" t="n">
        <f aca="false">IF(($D324+$G324+$H324)&lt;=0,($D324+$G324+$H324),0)</f>
        <v>0</v>
      </c>
      <c r="E325" s="98" t="n">
        <f aca="false">IF($D325&lt;0,Input!$G$17,0)</f>
        <v>0</v>
      </c>
      <c r="F325" s="98" t="n">
        <f aca="false">($D325*(Input!$G$11/100))/12</f>
        <v>0</v>
      </c>
      <c r="G325" s="98" t="n">
        <f aca="false">(-1)*$E325+$F325</f>
        <v>0</v>
      </c>
      <c r="H325" s="98" t="n">
        <f aca="false">IF($D325&lt;0,((-1)*Input!$G$15),0)</f>
        <v>0</v>
      </c>
      <c r="I325" s="98" t="n">
        <f aca="false">IF(OR($B325&lt;Input!$C$25,$B325&lt;Input!$G$25),(($I324+$G325+$H325)*(1+Input!$G$8/(100*12))),0)</f>
        <v>163198.563358187</v>
      </c>
      <c r="J325" s="98" t="n">
        <f aca="false">IF(OR($B325&lt;Input!$C$25,$B325&lt;Input!$G$25),(Input!$G$18*((1+Input!$G$14/100)^DATEDIF(Input!$C$7,$B325,"Y"))),0)</f>
        <v>-539.147816885961</v>
      </c>
      <c r="L325" s="98" t="n">
        <f aca="false">IF(OR($B325&lt;Input!$C$25,$B325&lt;Input!$G$25),($E325+$J325),0)</f>
        <v>-539.147816885961</v>
      </c>
    </row>
    <row r="326" customFormat="false" ht="12.75" hidden="false" customHeight="true" outlineLevel="0" collapsed="false">
      <c r="A326" s="86" t="n">
        <v>322</v>
      </c>
      <c r="B326" s="90" t="n">
        <f aca="false">EOMONTH(Input!$C$7,A326)</f>
        <v>52717</v>
      </c>
      <c r="C326" s="90"/>
      <c r="D326" s="98" t="n">
        <f aca="false">IF(($D325+$G325+$H325)&lt;=0,($D325+$G325+$H325),0)</f>
        <v>0</v>
      </c>
      <c r="E326" s="98" t="n">
        <f aca="false">IF($D326&lt;0,Input!$G$17,0)</f>
        <v>0</v>
      </c>
      <c r="F326" s="98" t="n">
        <f aca="false">($D326*(Input!$G$11/100))/12</f>
        <v>0</v>
      </c>
      <c r="G326" s="98" t="n">
        <f aca="false">(-1)*$E326+$F326</f>
        <v>0</v>
      </c>
      <c r="H326" s="98" t="n">
        <f aca="false">IF($D326&lt;0,((-1)*Input!$G$15),0)</f>
        <v>0</v>
      </c>
      <c r="I326" s="98" t="n">
        <f aca="false">IF(OR($B326&lt;Input!$C$25,$B326&lt;Input!$G$25),(($I325+$G326+$H326)*(1+Input!$G$8/(100*12))),0)</f>
        <v>163334.562160986</v>
      </c>
      <c r="J326" s="98" t="n">
        <f aca="false">IF(OR($B326&lt;Input!$C$25,$B326&lt;Input!$G$25),(Input!$G$18*((1+Input!$G$14/100)^DATEDIF(Input!$C$7,$B326,"Y"))),0)</f>
        <v>-539.147816885961</v>
      </c>
      <c r="L326" s="98" t="n">
        <f aca="false">IF(OR($B326&lt;Input!$C$25,$B326&lt;Input!$G$25),($E326+$J326),0)</f>
        <v>-539.147816885961</v>
      </c>
    </row>
    <row r="327" customFormat="false" ht="12.75" hidden="false" customHeight="true" outlineLevel="0" collapsed="false">
      <c r="A327" s="86" t="n">
        <v>323</v>
      </c>
      <c r="B327" s="90" t="n">
        <f aca="false">EOMONTH(Input!$C$7,A327)</f>
        <v>52748</v>
      </c>
      <c r="C327" s="90"/>
      <c r="D327" s="98" t="n">
        <f aca="false">IF(($D326+$G326+$H326)&lt;=0,($D326+$G326+$H326),0)</f>
        <v>0</v>
      </c>
      <c r="E327" s="98" t="n">
        <f aca="false">IF($D327&lt;0,Input!$G$17,0)</f>
        <v>0</v>
      </c>
      <c r="F327" s="98" t="n">
        <f aca="false">($D327*(Input!$G$11/100))/12</f>
        <v>0</v>
      </c>
      <c r="G327" s="98" t="n">
        <f aca="false">(-1)*$E327+$F327</f>
        <v>0</v>
      </c>
      <c r="H327" s="98" t="n">
        <f aca="false">IF($D327&lt;0,((-1)*Input!$G$15),0)</f>
        <v>0</v>
      </c>
      <c r="I327" s="98" t="n">
        <f aca="false">IF(OR($B327&lt;Input!$C$25,$B327&lt;Input!$G$25),(($I326+$G327+$H327)*(1+Input!$G$8/(100*12))),0)</f>
        <v>163470.67429612</v>
      </c>
      <c r="J327" s="98" t="n">
        <f aca="false">IF(OR($B327&lt;Input!$C$25,$B327&lt;Input!$G$25),(Input!$G$18*((1+Input!$G$14/100)^DATEDIF(Input!$C$7,$B327,"Y"))),0)</f>
        <v>-539.147816885961</v>
      </c>
      <c r="L327" s="98" t="n">
        <f aca="false">IF(OR($B327&lt;Input!$C$25,$B327&lt;Input!$G$25),($E327+$J327),0)</f>
        <v>-539.147816885961</v>
      </c>
    </row>
    <row r="328" customFormat="false" ht="12.75" hidden="false" customHeight="true" outlineLevel="0" collapsed="false">
      <c r="A328" s="86" t="n">
        <v>324</v>
      </c>
      <c r="B328" s="90" t="n">
        <f aca="false">EOMONTH(Input!$C$7,A328)</f>
        <v>52778</v>
      </c>
      <c r="C328" s="90"/>
      <c r="D328" s="98" t="n">
        <f aca="false">IF(($D327+$G327+$H327)&lt;=0,($D327+$G327+$H327),0)</f>
        <v>0</v>
      </c>
      <c r="E328" s="98" t="n">
        <f aca="false">IF($D328&lt;0,Input!$G$17,0)</f>
        <v>0</v>
      </c>
      <c r="F328" s="98" t="n">
        <f aca="false">($D328*(Input!$G$11/100))/12</f>
        <v>0</v>
      </c>
      <c r="G328" s="98" t="n">
        <f aca="false">(-1)*$E328+$F328</f>
        <v>0</v>
      </c>
      <c r="H328" s="98" t="n">
        <f aca="false">IF($D328&lt;0,((-1)*Input!$G$15),0)</f>
        <v>0</v>
      </c>
      <c r="I328" s="98" t="n">
        <f aca="false">IF(OR($B328&lt;Input!$C$25,$B328&lt;Input!$G$25),(($I327+$G328+$H328)*(1+Input!$G$8/(100*12))),0)</f>
        <v>163606.899858033</v>
      </c>
      <c r="J328" s="98" t="n">
        <f aca="false">IF(OR($B328&lt;Input!$C$25,$B328&lt;Input!$G$25),(Input!$G$18*((1+Input!$G$14/100)^DATEDIF(Input!$C$7,$B328,"Y"))),0)</f>
        <v>-555.32225139254</v>
      </c>
      <c r="L328" s="98" t="n">
        <f aca="false">IF(OR($B328&lt;Input!$C$25,$B328&lt;Input!$G$25),($E328+$J328),0)</f>
        <v>-555.32225139254</v>
      </c>
    </row>
    <row r="329" customFormat="false" ht="12.75" hidden="false" customHeight="true" outlineLevel="0" collapsed="false">
      <c r="A329" s="86" t="n">
        <v>325</v>
      </c>
      <c r="B329" s="90" t="n">
        <f aca="false">EOMONTH(Input!$C$7,A329)</f>
        <v>52809</v>
      </c>
      <c r="C329" s="90"/>
      <c r="D329" s="98" t="n">
        <f aca="false">IF(($D328+$G328+$H328)&lt;=0,($D328+$G328+$H328),0)</f>
        <v>0</v>
      </c>
      <c r="E329" s="98" t="n">
        <f aca="false">IF($D329&lt;0,Input!$G$17,0)</f>
        <v>0</v>
      </c>
      <c r="F329" s="98" t="n">
        <f aca="false">($D329*(Input!$G$11/100))/12</f>
        <v>0</v>
      </c>
      <c r="G329" s="98" t="n">
        <f aca="false">(-1)*$E329+$F329</f>
        <v>0</v>
      </c>
      <c r="H329" s="98" t="n">
        <f aca="false">IF($D329&lt;0,((-1)*Input!$G$15),0)</f>
        <v>0</v>
      </c>
      <c r="I329" s="98" t="n">
        <f aca="false">IF(OR($B329&lt;Input!$C$25,$B329&lt;Input!$G$25),(($I328+$G329+$H329)*(1+Input!$G$8/(100*12))),0)</f>
        <v>163743.238941248</v>
      </c>
      <c r="J329" s="98" t="n">
        <f aca="false">IF(OR($B329&lt;Input!$C$25,$B329&lt;Input!$G$25),(Input!$G$18*((1+Input!$G$14/100)^DATEDIF(Input!$C$7,$B329,"Y"))),0)</f>
        <v>-555.32225139254</v>
      </c>
      <c r="L329" s="98" t="n">
        <f aca="false">IF(OR($B329&lt;Input!$C$25,$B329&lt;Input!$G$25),($E329+$J329),0)</f>
        <v>-555.32225139254</v>
      </c>
    </row>
    <row r="330" customFormat="false" ht="12.75" hidden="false" customHeight="true" outlineLevel="0" collapsed="false">
      <c r="A330" s="86" t="n">
        <v>326</v>
      </c>
      <c r="B330" s="90" t="n">
        <f aca="false">EOMONTH(Input!$C$7,A330)</f>
        <v>52840</v>
      </c>
      <c r="C330" s="90"/>
      <c r="D330" s="98" t="n">
        <f aca="false">IF(($D329+$G329+$H329)&lt;=0,($D329+$G329+$H329),0)</f>
        <v>0</v>
      </c>
      <c r="E330" s="98" t="n">
        <f aca="false">IF($D330&lt;0,Input!$G$17,0)</f>
        <v>0</v>
      </c>
      <c r="F330" s="98" t="n">
        <f aca="false">($D330*(Input!$G$11/100))/12</f>
        <v>0</v>
      </c>
      <c r="G330" s="98" t="n">
        <f aca="false">(-1)*$E330+$F330</f>
        <v>0</v>
      </c>
      <c r="H330" s="98" t="n">
        <f aca="false">IF($D330&lt;0,((-1)*Input!$G$15),0)</f>
        <v>0</v>
      </c>
      <c r="I330" s="98" t="n">
        <f aca="false">IF(OR($B330&lt;Input!$C$25,$B330&lt;Input!$G$25),(($I329+$G330+$H330)*(1+Input!$G$8/(100*12))),0)</f>
        <v>163879.691640366</v>
      </c>
      <c r="J330" s="98" t="n">
        <f aca="false">IF(OR($B330&lt;Input!$C$25,$B330&lt;Input!$G$25),(Input!$G$18*((1+Input!$G$14/100)^DATEDIF(Input!$C$7,$B330,"Y"))),0)</f>
        <v>-555.32225139254</v>
      </c>
      <c r="L330" s="98" t="n">
        <f aca="false">IF(OR($B330&lt;Input!$C$25,$B330&lt;Input!$G$25),($E330+$J330),0)</f>
        <v>-555.32225139254</v>
      </c>
    </row>
    <row r="331" customFormat="false" ht="12.75" hidden="false" customHeight="true" outlineLevel="0" collapsed="false">
      <c r="A331" s="86" t="n">
        <v>327</v>
      </c>
      <c r="B331" s="90" t="n">
        <f aca="false">EOMONTH(Input!$C$7,A331)</f>
        <v>52870</v>
      </c>
      <c r="C331" s="90"/>
      <c r="D331" s="98" t="n">
        <f aca="false">IF(($D330+$G330+$H330)&lt;=0,($D330+$G330+$H330),0)</f>
        <v>0</v>
      </c>
      <c r="E331" s="98" t="n">
        <f aca="false">IF($D331&lt;0,Input!$G$17,0)</f>
        <v>0</v>
      </c>
      <c r="F331" s="98" t="n">
        <f aca="false">($D331*(Input!$G$11/100))/12</f>
        <v>0</v>
      </c>
      <c r="G331" s="98" t="n">
        <f aca="false">(-1)*$E331+$F331</f>
        <v>0</v>
      </c>
      <c r="H331" s="98" t="n">
        <f aca="false">IF($D331&lt;0,((-1)*Input!$G$15),0)</f>
        <v>0</v>
      </c>
      <c r="I331" s="98" t="n">
        <f aca="false">IF(OR($B331&lt;Input!$C$25,$B331&lt;Input!$G$25),(($I330+$G331+$H331)*(1+Input!$G$8/(100*12))),0)</f>
        <v>164016.258050066</v>
      </c>
      <c r="J331" s="98" t="n">
        <f aca="false">IF(OR($B331&lt;Input!$C$25,$B331&lt;Input!$G$25),(Input!$G$18*((1+Input!$G$14/100)^DATEDIF(Input!$C$7,$B331,"Y"))),0)</f>
        <v>-555.32225139254</v>
      </c>
      <c r="L331" s="98" t="n">
        <f aca="false">IF(OR($B331&lt;Input!$C$25,$B331&lt;Input!$G$25),($E331+$J331),0)</f>
        <v>-555.32225139254</v>
      </c>
    </row>
    <row r="332" customFormat="false" ht="12.75" hidden="false" customHeight="true" outlineLevel="0" collapsed="false">
      <c r="A332" s="86" t="n">
        <v>328</v>
      </c>
      <c r="B332" s="90" t="n">
        <f aca="false">EOMONTH(Input!$C$7,A332)</f>
        <v>52901</v>
      </c>
      <c r="C332" s="90"/>
      <c r="D332" s="98" t="n">
        <f aca="false">IF(($D331+$G331+$H331)&lt;=0,($D331+$G331+$H331),0)</f>
        <v>0</v>
      </c>
      <c r="E332" s="98" t="n">
        <f aca="false">IF($D332&lt;0,Input!$G$17,0)</f>
        <v>0</v>
      </c>
      <c r="F332" s="98" t="n">
        <f aca="false">($D332*(Input!$G$11/100))/12</f>
        <v>0</v>
      </c>
      <c r="G332" s="98" t="n">
        <f aca="false">(-1)*$E332+$F332</f>
        <v>0</v>
      </c>
      <c r="H332" s="98" t="n">
        <f aca="false">IF($D332&lt;0,((-1)*Input!$G$15),0)</f>
        <v>0</v>
      </c>
      <c r="I332" s="98" t="n">
        <f aca="false">IF(OR($B332&lt;Input!$C$25,$B332&lt;Input!$G$25),(($I331+$G332+$H332)*(1+Input!$G$8/(100*12))),0)</f>
        <v>164152.938265108</v>
      </c>
      <c r="J332" s="98" t="n">
        <f aca="false">IF(OR($B332&lt;Input!$C$25,$B332&lt;Input!$G$25),(Input!$G$18*((1+Input!$G$14/100)^DATEDIF(Input!$C$7,$B332,"Y"))),0)</f>
        <v>-555.32225139254</v>
      </c>
      <c r="L332" s="98" t="n">
        <f aca="false">IF(OR($B332&lt;Input!$C$25,$B332&lt;Input!$G$25),($E332+$J332),0)</f>
        <v>-555.32225139254</v>
      </c>
    </row>
    <row r="333" customFormat="false" ht="12.75" hidden="false" customHeight="true" outlineLevel="0" collapsed="false">
      <c r="A333" s="86" t="n">
        <v>329</v>
      </c>
      <c r="B333" s="90" t="n">
        <f aca="false">EOMONTH(Input!$C$7,A333)</f>
        <v>52931</v>
      </c>
      <c r="C333" s="90"/>
      <c r="D333" s="98" t="n">
        <f aca="false">IF(($D332+$G332+$H332)&lt;=0,($D332+$G332+$H332),0)</f>
        <v>0</v>
      </c>
      <c r="E333" s="98" t="n">
        <f aca="false">IF($D333&lt;0,Input!$G$17,0)</f>
        <v>0</v>
      </c>
      <c r="F333" s="98" t="n">
        <f aca="false">($D333*(Input!$G$11/100))/12</f>
        <v>0</v>
      </c>
      <c r="G333" s="98" t="n">
        <f aca="false">(-1)*$E333+$F333</f>
        <v>0</v>
      </c>
      <c r="H333" s="98" t="n">
        <f aca="false">IF($D333&lt;0,((-1)*Input!$G$15),0)</f>
        <v>0</v>
      </c>
      <c r="I333" s="98" t="n">
        <f aca="false">IF(OR($B333&lt;Input!$C$25,$B333&lt;Input!$G$25),(($I332+$G333+$H333)*(1+Input!$G$8/(100*12))),0)</f>
        <v>164289.732380329</v>
      </c>
      <c r="J333" s="98" t="n">
        <f aca="false">IF(OR($B333&lt;Input!$C$25,$B333&lt;Input!$G$25),(Input!$G$18*((1+Input!$G$14/100)^DATEDIF(Input!$C$7,$B333,"Y"))),0)</f>
        <v>-555.32225139254</v>
      </c>
      <c r="L333" s="98" t="n">
        <f aca="false">IF(OR($B333&lt;Input!$C$25,$B333&lt;Input!$G$25),($E333+$J333),0)</f>
        <v>-555.32225139254</v>
      </c>
    </row>
    <row r="334" customFormat="false" ht="12.75" hidden="false" customHeight="true" outlineLevel="0" collapsed="false">
      <c r="A334" s="86" t="n">
        <v>330</v>
      </c>
      <c r="B334" s="90" t="n">
        <f aca="false">EOMONTH(Input!$C$7,A334)</f>
        <v>52962</v>
      </c>
      <c r="C334" s="90"/>
      <c r="D334" s="98" t="n">
        <f aca="false">IF(($D333+$G333+$H333)&lt;=0,($D333+$G333+$H333),0)</f>
        <v>0</v>
      </c>
      <c r="E334" s="98" t="n">
        <f aca="false">IF($D334&lt;0,Input!$G$17,0)</f>
        <v>0</v>
      </c>
      <c r="F334" s="98" t="n">
        <f aca="false">($D334*(Input!$G$11/100))/12</f>
        <v>0</v>
      </c>
      <c r="G334" s="98" t="n">
        <f aca="false">(-1)*$E334+$F334</f>
        <v>0</v>
      </c>
      <c r="H334" s="98" t="n">
        <f aca="false">IF($D334&lt;0,((-1)*Input!$G$15),0)</f>
        <v>0</v>
      </c>
      <c r="I334" s="98" t="n">
        <f aca="false">IF(OR($B334&lt;Input!$C$25,$B334&lt;Input!$G$25),(($I333+$G334+$H334)*(1+Input!$G$8/(100*12))),0)</f>
        <v>164426.640490646</v>
      </c>
      <c r="J334" s="98" t="n">
        <f aca="false">IF(OR($B334&lt;Input!$C$25,$B334&lt;Input!$G$25),(Input!$G$18*((1+Input!$G$14/100)^DATEDIF(Input!$C$7,$B334,"Y"))),0)</f>
        <v>-555.32225139254</v>
      </c>
      <c r="L334" s="98" t="n">
        <f aca="false">IF(OR($B334&lt;Input!$C$25,$B334&lt;Input!$G$25),($E334+$J334),0)</f>
        <v>-555.32225139254</v>
      </c>
    </row>
    <row r="335" customFormat="false" ht="12.75" hidden="false" customHeight="true" outlineLevel="0" collapsed="false">
      <c r="A335" s="86" t="n">
        <v>331</v>
      </c>
      <c r="B335" s="90" t="n">
        <f aca="false">EOMONTH(Input!$C$7,A335)</f>
        <v>52993</v>
      </c>
      <c r="C335" s="90"/>
      <c r="D335" s="98" t="n">
        <f aca="false">IF(($D334+$G334+$H334)&lt;=0,($D334+$G334+$H334),0)</f>
        <v>0</v>
      </c>
      <c r="E335" s="98" t="n">
        <f aca="false">IF($D335&lt;0,Input!$G$17,0)</f>
        <v>0</v>
      </c>
      <c r="F335" s="98" t="n">
        <f aca="false">($D335*(Input!$G$11/100))/12</f>
        <v>0</v>
      </c>
      <c r="G335" s="98" t="n">
        <f aca="false">(-1)*$E335+$F335</f>
        <v>0</v>
      </c>
      <c r="H335" s="98" t="n">
        <f aca="false">IF($D335&lt;0,((-1)*Input!$G$15),0)</f>
        <v>0</v>
      </c>
      <c r="I335" s="98" t="n">
        <f aca="false">IF(OR($B335&lt;Input!$C$25,$B335&lt;Input!$G$25),(($I334+$G335+$H335)*(1+Input!$G$8/(100*12))),0)</f>
        <v>164563.662691054</v>
      </c>
      <c r="J335" s="98" t="n">
        <f aca="false">IF(OR($B335&lt;Input!$C$25,$B335&lt;Input!$G$25),(Input!$G$18*((1+Input!$G$14/100)^DATEDIF(Input!$C$7,$B335,"Y"))),0)</f>
        <v>-555.32225139254</v>
      </c>
      <c r="L335" s="98" t="n">
        <f aca="false">IF(OR($B335&lt;Input!$C$25,$B335&lt;Input!$G$25),($E335+$J335),0)</f>
        <v>-555.32225139254</v>
      </c>
    </row>
    <row r="336" customFormat="false" ht="12.75" hidden="false" customHeight="true" outlineLevel="0" collapsed="false">
      <c r="A336" s="86" t="n">
        <v>332</v>
      </c>
      <c r="B336" s="90" t="n">
        <f aca="false">EOMONTH(Input!$C$7,A336)</f>
        <v>53021</v>
      </c>
      <c r="C336" s="90"/>
      <c r="D336" s="98" t="n">
        <f aca="false">IF(($D335+$G335+$H335)&lt;=0,($D335+$G335+$H335),0)</f>
        <v>0</v>
      </c>
      <c r="E336" s="98" t="n">
        <f aca="false">IF($D336&lt;0,Input!$G$17,0)</f>
        <v>0</v>
      </c>
      <c r="F336" s="98" t="n">
        <f aca="false">($D336*(Input!$G$11/100))/12</f>
        <v>0</v>
      </c>
      <c r="G336" s="98" t="n">
        <f aca="false">(-1)*$E336+$F336</f>
        <v>0</v>
      </c>
      <c r="H336" s="98" t="n">
        <f aca="false">IF($D336&lt;0,((-1)*Input!$G$15),0)</f>
        <v>0</v>
      </c>
      <c r="I336" s="98" t="n">
        <f aca="false">IF(OR($B336&lt;Input!$C$25,$B336&lt;Input!$G$25),(($I335+$G336+$H336)*(1+Input!$G$8/(100*12))),0)</f>
        <v>164700.79907663</v>
      </c>
      <c r="J336" s="98" t="n">
        <f aca="false">IF(OR($B336&lt;Input!$C$25,$B336&lt;Input!$G$25),(Input!$G$18*((1+Input!$G$14/100)^DATEDIF(Input!$C$7,$B336,"Y"))),0)</f>
        <v>-555.32225139254</v>
      </c>
      <c r="L336" s="98" t="n">
        <f aca="false">IF(OR($B336&lt;Input!$C$25,$B336&lt;Input!$G$25),($E336+$J336),0)</f>
        <v>-555.32225139254</v>
      </c>
    </row>
    <row r="337" customFormat="false" ht="12.75" hidden="false" customHeight="true" outlineLevel="0" collapsed="false">
      <c r="A337" s="86" t="n">
        <v>333</v>
      </c>
      <c r="B337" s="90" t="n">
        <f aca="false">EOMONTH(Input!$C$7,A337)</f>
        <v>53052</v>
      </c>
      <c r="C337" s="90"/>
      <c r="D337" s="98" t="n">
        <f aca="false">IF(($D336+$G336+$H336)&lt;=0,($D336+$G336+$H336),0)</f>
        <v>0</v>
      </c>
      <c r="E337" s="98" t="n">
        <f aca="false">IF($D337&lt;0,Input!$G$17,0)</f>
        <v>0</v>
      </c>
      <c r="F337" s="98" t="n">
        <f aca="false">($D337*(Input!$G$11/100))/12</f>
        <v>0</v>
      </c>
      <c r="G337" s="98" t="n">
        <f aca="false">(-1)*$E337+$F337</f>
        <v>0</v>
      </c>
      <c r="H337" s="98" t="n">
        <f aca="false">IF($D337&lt;0,((-1)*Input!$G$15),0)</f>
        <v>0</v>
      </c>
      <c r="I337" s="98" t="n">
        <f aca="false">IF(OR($B337&lt;Input!$C$25,$B337&lt;Input!$G$25),(($I336+$G337+$H337)*(1+Input!$G$8/(100*12))),0)</f>
        <v>164838.049742527</v>
      </c>
      <c r="J337" s="98" t="n">
        <f aca="false">IF(OR($B337&lt;Input!$C$25,$B337&lt;Input!$G$25),(Input!$G$18*((1+Input!$G$14/100)^DATEDIF(Input!$C$7,$B337,"Y"))),0)</f>
        <v>-555.32225139254</v>
      </c>
      <c r="L337" s="98" t="n">
        <f aca="false">IF(OR($B337&lt;Input!$C$25,$B337&lt;Input!$G$25),($E337+$J337),0)</f>
        <v>-555.32225139254</v>
      </c>
    </row>
    <row r="338" customFormat="false" ht="12.75" hidden="false" customHeight="true" outlineLevel="0" collapsed="false">
      <c r="A338" s="86" t="n">
        <v>334</v>
      </c>
      <c r="B338" s="90" t="n">
        <f aca="false">EOMONTH(Input!$C$7,A338)</f>
        <v>53082</v>
      </c>
      <c r="C338" s="90"/>
      <c r="D338" s="98" t="n">
        <f aca="false">IF(($D337+$G337+$H337)&lt;=0,($D337+$G337+$H337),0)</f>
        <v>0</v>
      </c>
      <c r="E338" s="98" t="n">
        <f aca="false">IF($D338&lt;0,Input!$G$17,0)</f>
        <v>0</v>
      </c>
      <c r="F338" s="98" t="n">
        <f aca="false">($D338*(Input!$G$11/100))/12</f>
        <v>0</v>
      </c>
      <c r="G338" s="98" t="n">
        <f aca="false">(-1)*$E338+$F338</f>
        <v>0</v>
      </c>
      <c r="H338" s="98" t="n">
        <f aca="false">IF($D338&lt;0,((-1)*Input!$G$15),0)</f>
        <v>0</v>
      </c>
      <c r="I338" s="98" t="n">
        <f aca="false">IF(OR($B338&lt;Input!$C$25,$B338&lt;Input!$G$25),(($I337+$G338+$H338)*(1+Input!$G$8/(100*12))),0)</f>
        <v>164975.41478398</v>
      </c>
      <c r="J338" s="98" t="n">
        <f aca="false">IF(OR($B338&lt;Input!$C$25,$B338&lt;Input!$G$25),(Input!$G$18*((1+Input!$G$14/100)^DATEDIF(Input!$C$7,$B338,"Y"))),0)</f>
        <v>-555.32225139254</v>
      </c>
      <c r="L338" s="98" t="n">
        <f aca="false">IF(OR($B338&lt;Input!$C$25,$B338&lt;Input!$G$25),($E338+$J338),0)</f>
        <v>-555.32225139254</v>
      </c>
    </row>
    <row r="339" customFormat="false" ht="12.75" hidden="false" customHeight="true" outlineLevel="0" collapsed="false">
      <c r="A339" s="86" t="n">
        <v>335</v>
      </c>
      <c r="B339" s="90" t="n">
        <f aca="false">EOMONTH(Input!$C$7,A339)</f>
        <v>53113</v>
      </c>
      <c r="C339" s="90"/>
      <c r="D339" s="98" t="n">
        <f aca="false">IF(($D338+$G338+$H338)&lt;=0,($D338+$G338+$H338),0)</f>
        <v>0</v>
      </c>
      <c r="E339" s="98" t="n">
        <f aca="false">IF($D339&lt;0,Input!$G$17,0)</f>
        <v>0</v>
      </c>
      <c r="F339" s="98" t="n">
        <f aca="false">($D339*(Input!$G$11/100))/12</f>
        <v>0</v>
      </c>
      <c r="G339" s="98" t="n">
        <f aca="false">(-1)*$E339+$F339</f>
        <v>0</v>
      </c>
      <c r="H339" s="98" t="n">
        <f aca="false">IF($D339&lt;0,((-1)*Input!$G$15),0)</f>
        <v>0</v>
      </c>
      <c r="I339" s="98" t="n">
        <f aca="false">IF(OR($B339&lt;Input!$C$25,$B339&lt;Input!$G$25),(($I338+$G339+$H339)*(1+Input!$G$8/(100*12))),0)</f>
        <v>165112.8942963</v>
      </c>
      <c r="J339" s="98" t="n">
        <f aca="false">IF(OR($B339&lt;Input!$C$25,$B339&lt;Input!$G$25),(Input!$G$18*((1+Input!$G$14/100)^DATEDIF(Input!$C$7,$B339,"Y"))),0)</f>
        <v>-555.32225139254</v>
      </c>
      <c r="L339" s="98" t="n">
        <f aca="false">IF(OR($B339&lt;Input!$C$25,$B339&lt;Input!$G$25),($E339+$J339),0)</f>
        <v>-555.32225139254</v>
      </c>
    </row>
    <row r="340" customFormat="false" ht="12.75" hidden="false" customHeight="true" outlineLevel="0" collapsed="false">
      <c r="A340" s="86" t="n">
        <v>336</v>
      </c>
      <c r="B340" s="90" t="n">
        <f aca="false">EOMONTH(Input!$C$7,A340)</f>
        <v>53143</v>
      </c>
      <c r="C340" s="90"/>
      <c r="D340" s="98" t="n">
        <f aca="false">IF(($D339+$G339+$H339)&lt;=0,($D339+$G339+$H339),0)</f>
        <v>0</v>
      </c>
      <c r="E340" s="98" t="n">
        <f aca="false">IF($D340&lt;0,Input!$G$17,0)</f>
        <v>0</v>
      </c>
      <c r="F340" s="98" t="n">
        <f aca="false">($D340*(Input!$G$11/100))/12</f>
        <v>0</v>
      </c>
      <c r="G340" s="98" t="n">
        <f aca="false">(-1)*$E340+$F340</f>
        <v>0</v>
      </c>
      <c r="H340" s="98" t="n">
        <f aca="false">IF($D340&lt;0,((-1)*Input!$G$15),0)</f>
        <v>0</v>
      </c>
      <c r="I340" s="98" t="n">
        <f aca="false">IF(OR($B340&lt;Input!$C$25,$B340&lt;Input!$G$25),(($I339+$G340+$H340)*(1+Input!$G$8/(100*12))),0)</f>
        <v>165250.48837488</v>
      </c>
      <c r="J340" s="98" t="n">
        <f aca="false">IF(OR($B340&lt;Input!$C$25,$B340&lt;Input!$G$25),(Input!$G$18*((1+Input!$G$14/100)^DATEDIF(Input!$C$7,$B340,"Y"))),0)</f>
        <v>-571.981918934316</v>
      </c>
      <c r="L340" s="98" t="n">
        <f aca="false">IF(OR($B340&lt;Input!$C$25,$B340&lt;Input!$G$25),($E340+$J340),0)</f>
        <v>-571.981918934316</v>
      </c>
    </row>
    <row r="341" customFormat="false" ht="12.75" hidden="false" customHeight="true" outlineLevel="0" collapsed="false">
      <c r="A341" s="86" t="n">
        <v>337</v>
      </c>
      <c r="B341" s="90" t="n">
        <f aca="false">EOMONTH(Input!$C$7,A341)</f>
        <v>53174</v>
      </c>
      <c r="C341" s="90"/>
      <c r="D341" s="98" t="n">
        <f aca="false">IF(($D340+$G340+$H340)&lt;=0,($D340+$G340+$H340),0)</f>
        <v>0</v>
      </c>
      <c r="E341" s="98" t="n">
        <f aca="false">IF($D341&lt;0,Input!$G$17,0)</f>
        <v>0</v>
      </c>
      <c r="F341" s="98" t="n">
        <f aca="false">($D341*(Input!$G$11/100))/12</f>
        <v>0</v>
      </c>
      <c r="G341" s="98" t="n">
        <f aca="false">(-1)*$E341+$F341</f>
        <v>0</v>
      </c>
      <c r="H341" s="98" t="n">
        <f aca="false">IF($D341&lt;0,((-1)*Input!$G$15),0)</f>
        <v>0</v>
      </c>
      <c r="I341" s="98" t="n">
        <f aca="false">IF(OR($B341&lt;Input!$C$25,$B341&lt;Input!$G$25),(($I340+$G341+$H341)*(1+Input!$G$8/(100*12))),0)</f>
        <v>165388.197115192</v>
      </c>
      <c r="J341" s="98" t="n">
        <f aca="false">IF(OR($B341&lt;Input!$C$25,$B341&lt;Input!$G$25),(Input!$G$18*((1+Input!$G$14/100)^DATEDIF(Input!$C$7,$B341,"Y"))),0)</f>
        <v>-571.981918934316</v>
      </c>
      <c r="L341" s="98" t="n">
        <f aca="false">IF(OR($B341&lt;Input!$C$25,$B341&lt;Input!$G$25),($E341+$J341),0)</f>
        <v>-571.981918934316</v>
      </c>
    </row>
    <row r="342" customFormat="false" ht="12.75" hidden="false" customHeight="true" outlineLevel="0" collapsed="false">
      <c r="A342" s="86" t="n">
        <v>338</v>
      </c>
      <c r="B342" s="90" t="n">
        <f aca="false">EOMONTH(Input!$C$7,A342)</f>
        <v>53205</v>
      </c>
      <c r="C342" s="90"/>
      <c r="D342" s="98" t="n">
        <f aca="false">IF(($D341+$G341+$H341)&lt;=0,($D341+$G341+$H341),0)</f>
        <v>0</v>
      </c>
      <c r="E342" s="98" t="n">
        <f aca="false">IF($D342&lt;0,Input!$G$17,0)</f>
        <v>0</v>
      </c>
      <c r="F342" s="98" t="n">
        <f aca="false">($D342*(Input!$G$11/100))/12</f>
        <v>0</v>
      </c>
      <c r="G342" s="98" t="n">
        <f aca="false">(-1)*$E342+$F342</f>
        <v>0</v>
      </c>
      <c r="H342" s="98" t="n">
        <f aca="false">IF($D342&lt;0,((-1)*Input!$G$15),0)</f>
        <v>0</v>
      </c>
      <c r="I342" s="98" t="n">
        <f aca="false">IF(OR($B342&lt;Input!$C$25,$B342&lt;Input!$G$25),(($I341+$G342+$H342)*(1+Input!$G$8/(100*12))),0)</f>
        <v>165526.020612788</v>
      </c>
      <c r="J342" s="98" t="n">
        <f aca="false">IF(OR($B342&lt;Input!$C$25,$B342&lt;Input!$G$25),(Input!$G$18*((1+Input!$G$14/100)^DATEDIF(Input!$C$7,$B342,"Y"))),0)</f>
        <v>-571.981918934316</v>
      </c>
      <c r="L342" s="98" t="n">
        <f aca="false">IF(OR($B342&lt;Input!$C$25,$B342&lt;Input!$G$25),($E342+$J342),0)</f>
        <v>-571.981918934316</v>
      </c>
    </row>
    <row r="343" customFormat="false" ht="12.75" hidden="false" customHeight="true" outlineLevel="0" collapsed="false">
      <c r="A343" s="86" t="n">
        <v>339</v>
      </c>
      <c r="B343" s="90" t="n">
        <f aca="false">EOMONTH(Input!$C$7,A343)</f>
        <v>53235</v>
      </c>
      <c r="C343" s="90"/>
      <c r="D343" s="98" t="n">
        <f aca="false">IF(($D342+$G342+$H342)&lt;=0,($D342+$G342+$H342),0)</f>
        <v>0</v>
      </c>
      <c r="E343" s="98" t="n">
        <f aca="false">IF($D343&lt;0,Input!$G$17,0)</f>
        <v>0</v>
      </c>
      <c r="F343" s="98" t="n">
        <f aca="false">($D343*(Input!$G$11/100))/12</f>
        <v>0</v>
      </c>
      <c r="G343" s="98" t="n">
        <f aca="false">(-1)*$E343+$F343</f>
        <v>0</v>
      </c>
      <c r="H343" s="98" t="n">
        <f aca="false">IF($D343&lt;0,((-1)*Input!$G$15),0)</f>
        <v>0</v>
      </c>
      <c r="I343" s="98" t="n">
        <f aca="false">IF(OR($B343&lt;Input!$C$25,$B343&lt;Input!$G$25),(($I342+$G343+$H343)*(1+Input!$G$8/(100*12))),0)</f>
        <v>165663.958963299</v>
      </c>
      <c r="J343" s="98" t="n">
        <f aca="false">IF(OR($B343&lt;Input!$C$25,$B343&lt;Input!$G$25),(Input!$G$18*((1+Input!$G$14/100)^DATEDIF(Input!$C$7,$B343,"Y"))),0)</f>
        <v>-571.981918934316</v>
      </c>
      <c r="L343" s="98" t="n">
        <f aca="false">IF(OR($B343&lt;Input!$C$25,$B343&lt;Input!$G$25),($E343+$J343),0)</f>
        <v>-571.981918934316</v>
      </c>
    </row>
    <row r="344" customFormat="false" ht="12.75" hidden="false" customHeight="true" outlineLevel="0" collapsed="false">
      <c r="A344" s="86" t="n">
        <v>340</v>
      </c>
      <c r="B344" s="90" t="n">
        <f aca="false">EOMONTH(Input!$C$7,A344)</f>
        <v>53266</v>
      </c>
      <c r="C344" s="90"/>
      <c r="D344" s="98" t="n">
        <f aca="false">IF(($D343+$G343+$H343)&lt;=0,($D343+$G343+$H343),0)</f>
        <v>0</v>
      </c>
      <c r="E344" s="98" t="n">
        <f aca="false">IF($D344&lt;0,Input!$G$17,0)</f>
        <v>0</v>
      </c>
      <c r="F344" s="98" t="n">
        <f aca="false">($D344*(Input!$G$11/100))/12</f>
        <v>0</v>
      </c>
      <c r="G344" s="98" t="n">
        <f aca="false">(-1)*$E344+$F344</f>
        <v>0</v>
      </c>
      <c r="H344" s="98" t="n">
        <f aca="false">IF($D344&lt;0,((-1)*Input!$G$15),0)</f>
        <v>0</v>
      </c>
      <c r="I344" s="98" t="n">
        <f aca="false">IF(OR($B344&lt;Input!$C$25,$B344&lt;Input!$G$25),(($I343+$G344+$H344)*(1+Input!$G$8/(100*12))),0)</f>
        <v>165802.012262435</v>
      </c>
      <c r="J344" s="98" t="n">
        <f aca="false">IF(OR($B344&lt;Input!$C$25,$B344&lt;Input!$G$25),(Input!$G$18*((1+Input!$G$14/100)^DATEDIF(Input!$C$7,$B344,"Y"))),0)</f>
        <v>-571.981918934316</v>
      </c>
      <c r="L344" s="98" t="n">
        <f aca="false">IF(OR($B344&lt;Input!$C$25,$B344&lt;Input!$G$25),($E344+$J344),0)</f>
        <v>-571.981918934316</v>
      </c>
    </row>
    <row r="345" customFormat="false" ht="12.75" hidden="false" customHeight="true" outlineLevel="0" collapsed="false">
      <c r="A345" s="86" t="n">
        <v>341</v>
      </c>
      <c r="B345" s="90" t="n">
        <f aca="false">EOMONTH(Input!$C$7,A345)</f>
        <v>53296</v>
      </c>
      <c r="C345" s="90"/>
      <c r="D345" s="98" t="n">
        <f aca="false">IF(($D344+$G344+$H344)&lt;=0,($D344+$G344+$H344),0)</f>
        <v>0</v>
      </c>
      <c r="E345" s="98" t="n">
        <f aca="false">IF($D345&lt;0,Input!$G$17,0)</f>
        <v>0</v>
      </c>
      <c r="F345" s="98" t="n">
        <f aca="false">($D345*(Input!$G$11/100))/12</f>
        <v>0</v>
      </c>
      <c r="G345" s="98" t="n">
        <f aca="false">(-1)*$E345+$F345</f>
        <v>0</v>
      </c>
      <c r="H345" s="98" t="n">
        <f aca="false">IF($D345&lt;0,((-1)*Input!$G$15),0)</f>
        <v>0</v>
      </c>
      <c r="I345" s="98" t="n">
        <f aca="false">IF(OR($B345&lt;Input!$C$25,$B345&lt;Input!$G$25),(($I344+$G345+$H345)*(1+Input!$G$8/(100*12))),0)</f>
        <v>165940.180605987</v>
      </c>
      <c r="J345" s="98" t="n">
        <f aca="false">IF(OR($B345&lt;Input!$C$25,$B345&lt;Input!$G$25),(Input!$G$18*((1+Input!$G$14/100)^DATEDIF(Input!$C$7,$B345,"Y"))),0)</f>
        <v>-571.981918934316</v>
      </c>
      <c r="L345" s="98" t="n">
        <f aca="false">IF(OR($B345&lt;Input!$C$25,$B345&lt;Input!$G$25),($E345+$J345),0)</f>
        <v>-571.981918934316</v>
      </c>
    </row>
    <row r="346" customFormat="false" ht="12.75" hidden="false" customHeight="true" outlineLevel="0" collapsed="false">
      <c r="A346" s="86" t="n">
        <v>342</v>
      </c>
      <c r="B346" s="90" t="n">
        <f aca="false">EOMONTH(Input!$C$7,A346)</f>
        <v>53327</v>
      </c>
      <c r="C346" s="90"/>
      <c r="D346" s="98" t="n">
        <f aca="false">IF(($D345+$G345+$H345)&lt;=0,($D345+$G345+$H345),0)</f>
        <v>0</v>
      </c>
      <c r="E346" s="98" t="n">
        <f aca="false">IF($D346&lt;0,Input!$G$17,0)</f>
        <v>0</v>
      </c>
      <c r="F346" s="98" t="n">
        <f aca="false">($D346*(Input!$G$11/100))/12</f>
        <v>0</v>
      </c>
      <c r="G346" s="98" t="n">
        <f aca="false">(-1)*$E346+$F346</f>
        <v>0</v>
      </c>
      <c r="H346" s="98" t="n">
        <f aca="false">IF($D346&lt;0,((-1)*Input!$G$15),0)</f>
        <v>0</v>
      </c>
      <c r="I346" s="98" t="n">
        <f aca="false">IF(OR($B346&lt;Input!$C$25,$B346&lt;Input!$G$25),(($I345+$G346+$H346)*(1+Input!$G$8/(100*12))),0)</f>
        <v>166078.464089825</v>
      </c>
      <c r="J346" s="98" t="n">
        <f aca="false">IF(OR($B346&lt;Input!$C$25,$B346&lt;Input!$G$25),(Input!$G$18*((1+Input!$G$14/100)^DATEDIF(Input!$C$7,$B346,"Y"))),0)</f>
        <v>-571.981918934316</v>
      </c>
      <c r="L346" s="98" t="n">
        <f aca="false">IF(OR($B346&lt;Input!$C$25,$B346&lt;Input!$G$25),($E346+$J346),0)</f>
        <v>-571.981918934316</v>
      </c>
    </row>
    <row r="347" customFormat="false" ht="12.75" hidden="false" customHeight="true" outlineLevel="0" collapsed="false">
      <c r="A347" s="86" t="n">
        <v>343</v>
      </c>
      <c r="B347" s="90" t="n">
        <f aca="false">EOMONTH(Input!$C$7,A347)</f>
        <v>53358</v>
      </c>
      <c r="C347" s="90"/>
      <c r="D347" s="98" t="n">
        <f aca="false">IF(($D346+$G346+$H346)&lt;=0,($D346+$G346+$H346),0)</f>
        <v>0</v>
      </c>
      <c r="E347" s="98" t="n">
        <f aca="false">IF($D347&lt;0,Input!$G$17,0)</f>
        <v>0</v>
      </c>
      <c r="F347" s="98" t="n">
        <f aca="false">($D347*(Input!$G$11/100))/12</f>
        <v>0</v>
      </c>
      <c r="G347" s="98" t="n">
        <f aca="false">(-1)*$E347+$F347</f>
        <v>0</v>
      </c>
      <c r="H347" s="98" t="n">
        <f aca="false">IF($D347&lt;0,((-1)*Input!$G$15),0)</f>
        <v>0</v>
      </c>
      <c r="I347" s="98" t="n">
        <f aca="false">IF(OR($B347&lt;Input!$C$25,$B347&lt;Input!$G$25),(($I346+$G347+$H347)*(1+Input!$G$8/(100*12))),0)</f>
        <v>166216.8628099</v>
      </c>
      <c r="J347" s="98" t="n">
        <f aca="false">IF(OR($B347&lt;Input!$C$25,$B347&lt;Input!$G$25),(Input!$G$18*((1+Input!$G$14/100)^DATEDIF(Input!$C$7,$B347,"Y"))),0)</f>
        <v>-571.981918934316</v>
      </c>
      <c r="L347" s="98" t="n">
        <f aca="false">IF(OR($B347&lt;Input!$C$25,$B347&lt;Input!$G$25),($E347+$J347),0)</f>
        <v>-571.981918934316</v>
      </c>
    </row>
    <row r="348" customFormat="false" ht="12.75" hidden="false" customHeight="true" outlineLevel="0" collapsed="false">
      <c r="A348" s="86" t="n">
        <v>344</v>
      </c>
      <c r="B348" s="90" t="n">
        <f aca="false">EOMONTH(Input!$C$7,A348)</f>
        <v>53386</v>
      </c>
      <c r="C348" s="90"/>
      <c r="D348" s="98" t="n">
        <f aca="false">IF(($D347+$G347+$H347)&lt;=0,($D347+$G347+$H347),0)</f>
        <v>0</v>
      </c>
      <c r="E348" s="98" t="n">
        <f aca="false">IF($D348&lt;0,Input!$G$17,0)</f>
        <v>0</v>
      </c>
      <c r="F348" s="98" t="n">
        <f aca="false">($D348*(Input!$G$11/100))/12</f>
        <v>0</v>
      </c>
      <c r="G348" s="98" t="n">
        <f aca="false">(-1)*$E348+$F348</f>
        <v>0</v>
      </c>
      <c r="H348" s="98" t="n">
        <f aca="false">IF($D348&lt;0,((-1)*Input!$G$15),0)</f>
        <v>0</v>
      </c>
      <c r="I348" s="98" t="n">
        <f aca="false">IF(OR($B348&lt;Input!$C$25,$B348&lt;Input!$G$25),(($I347+$G348+$H348)*(1+Input!$G$8/(100*12))),0)</f>
        <v>166355.376862242</v>
      </c>
      <c r="J348" s="98" t="n">
        <f aca="false">IF(OR($B348&lt;Input!$C$25,$B348&lt;Input!$G$25),(Input!$G$18*((1+Input!$G$14/100)^DATEDIF(Input!$C$7,$B348,"Y"))),0)</f>
        <v>-571.981918934316</v>
      </c>
      <c r="L348" s="98" t="n">
        <f aca="false">IF(OR($B348&lt;Input!$C$25,$B348&lt;Input!$G$25),($E348+$J348),0)</f>
        <v>-571.981918934316</v>
      </c>
    </row>
    <row r="349" customFormat="false" ht="12.75" hidden="false" customHeight="true" outlineLevel="0" collapsed="false">
      <c r="A349" s="86" t="n">
        <v>345</v>
      </c>
      <c r="B349" s="90" t="n">
        <f aca="false">EOMONTH(Input!$C$7,A349)</f>
        <v>53417</v>
      </c>
      <c r="C349" s="90"/>
      <c r="D349" s="98" t="n">
        <f aca="false">IF(($D348+$G348+$H348)&lt;=0,($D348+$G348+$H348),0)</f>
        <v>0</v>
      </c>
      <c r="E349" s="98" t="n">
        <f aca="false">IF($D349&lt;0,Input!$G$17,0)</f>
        <v>0</v>
      </c>
      <c r="F349" s="98" t="n">
        <f aca="false">($D349*(Input!$G$11/100))/12</f>
        <v>0</v>
      </c>
      <c r="G349" s="98" t="n">
        <f aca="false">(-1)*$E349+$F349</f>
        <v>0</v>
      </c>
      <c r="H349" s="98" t="n">
        <f aca="false">IF($D349&lt;0,((-1)*Input!$G$15),0)</f>
        <v>0</v>
      </c>
      <c r="I349" s="98" t="n">
        <f aca="false">IF(OR($B349&lt;Input!$C$25,$B349&lt;Input!$G$25),(($I348+$G349+$H349)*(1+Input!$G$8/(100*12))),0)</f>
        <v>166494.00634296</v>
      </c>
      <c r="J349" s="98" t="n">
        <f aca="false">IF(OR($B349&lt;Input!$C$25,$B349&lt;Input!$G$25),(Input!$G$18*((1+Input!$G$14/100)^DATEDIF(Input!$C$7,$B349,"Y"))),0)</f>
        <v>-571.981918934316</v>
      </c>
      <c r="L349" s="98" t="n">
        <f aca="false">IF(OR($B349&lt;Input!$C$25,$B349&lt;Input!$G$25),($E349+$J349),0)</f>
        <v>-571.981918934316</v>
      </c>
    </row>
    <row r="350" customFormat="false" ht="12.75" hidden="false" customHeight="true" outlineLevel="0" collapsed="false">
      <c r="A350" s="86" t="n">
        <v>346</v>
      </c>
      <c r="B350" s="90" t="n">
        <f aca="false">EOMONTH(Input!$C$7,A350)</f>
        <v>53447</v>
      </c>
      <c r="C350" s="90"/>
      <c r="D350" s="98" t="n">
        <f aca="false">IF(($D349+$G349+$H349)&lt;=0,($D349+$G349+$H349),0)</f>
        <v>0</v>
      </c>
      <c r="E350" s="98" t="n">
        <f aca="false">IF($D350&lt;0,Input!$G$17,0)</f>
        <v>0</v>
      </c>
      <c r="F350" s="98" t="n">
        <f aca="false">($D350*(Input!$G$11/100))/12</f>
        <v>0</v>
      </c>
      <c r="G350" s="98" t="n">
        <f aca="false">(-1)*$E350+$F350</f>
        <v>0</v>
      </c>
      <c r="H350" s="98" t="n">
        <f aca="false">IF($D350&lt;0,((-1)*Input!$G$15),0)</f>
        <v>0</v>
      </c>
      <c r="I350" s="98" t="n">
        <f aca="false">IF(OR($B350&lt;Input!$C$25,$B350&lt;Input!$G$25),(($I349+$G350+$H350)*(1+Input!$G$8/(100*12))),0)</f>
        <v>166632.751348246</v>
      </c>
      <c r="J350" s="98" t="n">
        <f aca="false">IF(OR($B350&lt;Input!$C$25,$B350&lt;Input!$G$25),(Input!$G$18*((1+Input!$G$14/100)^DATEDIF(Input!$C$7,$B350,"Y"))),0)</f>
        <v>-571.981918934316</v>
      </c>
      <c r="L350" s="98" t="n">
        <f aca="false">IF(OR($B350&lt;Input!$C$25,$B350&lt;Input!$G$25),($E350+$J350),0)</f>
        <v>-571.981918934316</v>
      </c>
    </row>
    <row r="351" customFormat="false" ht="12.75" hidden="false" customHeight="true" outlineLevel="0" collapsed="false">
      <c r="A351" s="86" t="n">
        <v>347</v>
      </c>
      <c r="B351" s="90" t="n">
        <f aca="false">EOMONTH(Input!$C$7,A351)</f>
        <v>53478</v>
      </c>
      <c r="C351" s="90"/>
      <c r="D351" s="98" t="n">
        <f aca="false">IF(($D350+$G350+$H350)&lt;=0,($D350+$G350+$H350),0)</f>
        <v>0</v>
      </c>
      <c r="E351" s="98" t="n">
        <f aca="false">IF($D351&lt;0,Input!$G$17,0)</f>
        <v>0</v>
      </c>
      <c r="F351" s="98" t="n">
        <f aca="false">($D351*(Input!$G$11/100))/12</f>
        <v>0</v>
      </c>
      <c r="G351" s="98" t="n">
        <f aca="false">(-1)*$E351+$F351</f>
        <v>0</v>
      </c>
      <c r="H351" s="98" t="n">
        <f aca="false">IF($D351&lt;0,((-1)*Input!$G$15),0)</f>
        <v>0</v>
      </c>
      <c r="I351" s="98" t="n">
        <f aca="false">IF(OR($B351&lt;Input!$C$25,$B351&lt;Input!$G$25),(($I350+$G351+$H351)*(1+Input!$G$8/(100*12))),0)</f>
        <v>166771.611974369</v>
      </c>
      <c r="J351" s="98" t="n">
        <f aca="false">IF(OR($B351&lt;Input!$C$25,$B351&lt;Input!$G$25),(Input!$G$18*((1+Input!$G$14/100)^DATEDIF(Input!$C$7,$B351,"Y"))),0)</f>
        <v>-571.981918934316</v>
      </c>
      <c r="L351" s="98" t="n">
        <f aca="false">IF(OR($B351&lt;Input!$C$25,$B351&lt;Input!$G$25),($E351+$J351),0)</f>
        <v>-571.981918934316</v>
      </c>
    </row>
    <row r="352" customFormat="false" ht="12.75" hidden="false" customHeight="true" outlineLevel="0" collapsed="false">
      <c r="A352" s="86" t="n">
        <v>348</v>
      </c>
      <c r="B352" s="90" t="n">
        <f aca="false">EOMONTH(Input!$C$7,A352)</f>
        <v>53508</v>
      </c>
      <c r="C352" s="90"/>
      <c r="D352" s="98" t="n">
        <f aca="false">IF(($D351+$G351+$H351)&lt;=0,($D351+$G351+$H351),0)</f>
        <v>0</v>
      </c>
      <c r="E352" s="98" t="n">
        <f aca="false">IF($D352&lt;0,Input!$G$17,0)</f>
        <v>0</v>
      </c>
      <c r="F352" s="98" t="n">
        <f aca="false">($D352*(Input!$G$11/100))/12</f>
        <v>0</v>
      </c>
      <c r="G352" s="98" t="n">
        <f aca="false">(-1)*$E352+$F352</f>
        <v>0</v>
      </c>
      <c r="H352" s="98" t="n">
        <f aca="false">IF($D352&lt;0,((-1)*Input!$G$15),0)</f>
        <v>0</v>
      </c>
      <c r="I352" s="98" t="n">
        <f aca="false">IF(OR($B352&lt;Input!$C$25,$B352&lt;Input!$G$25),(($I351+$G352+$H352)*(1+Input!$G$8/(100*12))),0)</f>
        <v>166910.588317681</v>
      </c>
      <c r="J352" s="98" t="n">
        <f aca="false">IF(OR($B352&lt;Input!$C$25,$B352&lt;Input!$G$25),(Input!$G$18*((1+Input!$G$14/100)^DATEDIF(Input!$C$7,$B352,"Y"))),0)</f>
        <v>-589.141376502345</v>
      </c>
      <c r="L352" s="98" t="n">
        <f aca="false">IF(OR($B352&lt;Input!$C$25,$B352&lt;Input!$G$25),($E352+$J352),0)</f>
        <v>-589.141376502345</v>
      </c>
    </row>
    <row r="353" customFormat="false" ht="12.75" hidden="false" customHeight="true" outlineLevel="0" collapsed="false">
      <c r="A353" s="86" t="n">
        <v>349</v>
      </c>
      <c r="B353" s="90" t="n">
        <f aca="false">EOMONTH(Input!$C$7,A353)</f>
        <v>53539</v>
      </c>
      <c r="C353" s="90"/>
      <c r="D353" s="98" t="n">
        <f aca="false">IF(($D352+$G352+$H352)&lt;=0,($D352+$G352+$H352),0)</f>
        <v>0</v>
      </c>
      <c r="E353" s="98" t="n">
        <f aca="false">IF($D353&lt;0,Input!$G$17,0)</f>
        <v>0</v>
      </c>
      <c r="F353" s="98" t="n">
        <f aca="false">($D353*(Input!$G$11/100))/12</f>
        <v>0</v>
      </c>
      <c r="G353" s="98" t="n">
        <f aca="false">(-1)*$E353+$F353</f>
        <v>0</v>
      </c>
      <c r="H353" s="98" t="n">
        <f aca="false">IF($D353&lt;0,((-1)*Input!$G$15),0)</f>
        <v>0</v>
      </c>
      <c r="I353" s="98" t="n">
        <f aca="false">IF(OR($B353&lt;Input!$C$25,$B353&lt;Input!$G$25),(($I352+$G353+$H353)*(1+Input!$G$8/(100*12))),0)</f>
        <v>167049.680474613</v>
      </c>
      <c r="J353" s="98" t="n">
        <f aca="false">IF(OR($B353&lt;Input!$C$25,$B353&lt;Input!$G$25),(Input!$G$18*((1+Input!$G$14/100)^DATEDIF(Input!$C$7,$B353,"Y"))),0)</f>
        <v>-589.141376502345</v>
      </c>
      <c r="L353" s="98" t="n">
        <f aca="false">IF(OR($B353&lt;Input!$C$25,$B353&lt;Input!$G$25),($E353+$J353),0)</f>
        <v>-589.141376502345</v>
      </c>
    </row>
    <row r="354" customFormat="false" ht="12.75" hidden="false" customHeight="true" outlineLevel="0" collapsed="false">
      <c r="A354" s="86" t="n">
        <v>350</v>
      </c>
      <c r="B354" s="90" t="n">
        <f aca="false">EOMONTH(Input!$C$7,A354)</f>
        <v>53570</v>
      </c>
      <c r="C354" s="90"/>
      <c r="D354" s="98" t="n">
        <f aca="false">IF(($D353+$G353+$H353)&lt;=0,($D353+$G353+$H353),0)</f>
        <v>0</v>
      </c>
      <c r="E354" s="98" t="n">
        <f aca="false">IF($D354&lt;0,Input!$G$17,0)</f>
        <v>0</v>
      </c>
      <c r="F354" s="98" t="n">
        <f aca="false">($D354*(Input!$G$11/100))/12</f>
        <v>0</v>
      </c>
      <c r="G354" s="98" t="n">
        <f aca="false">(-1)*$E354+$F354</f>
        <v>0</v>
      </c>
      <c r="H354" s="98" t="n">
        <f aca="false">IF($D354&lt;0,((-1)*Input!$G$15),0)</f>
        <v>0</v>
      </c>
      <c r="I354" s="98" t="n">
        <f aca="false">IF(OR($B354&lt;Input!$C$25,$B354&lt;Input!$G$25),(($I353+$G354+$H354)*(1+Input!$G$8/(100*12))),0)</f>
        <v>167188.888541675</v>
      </c>
      <c r="J354" s="98" t="n">
        <f aca="false">IF(OR($B354&lt;Input!$C$25,$B354&lt;Input!$G$25),(Input!$G$18*((1+Input!$G$14/100)^DATEDIF(Input!$C$7,$B354,"Y"))),0)</f>
        <v>-589.141376502345</v>
      </c>
      <c r="L354" s="98" t="n">
        <f aca="false">IF(OR($B354&lt;Input!$C$25,$B354&lt;Input!$G$25),($E354+$J354),0)</f>
        <v>-589.141376502345</v>
      </c>
    </row>
    <row r="355" customFormat="false" ht="12.75" hidden="false" customHeight="true" outlineLevel="0" collapsed="false">
      <c r="A355" s="86" t="n">
        <v>351</v>
      </c>
      <c r="B355" s="90" t="n">
        <f aca="false">EOMONTH(Input!$C$7,A355)</f>
        <v>53600</v>
      </c>
      <c r="C355" s="90"/>
      <c r="D355" s="98" t="n">
        <f aca="false">IF(($D354+$G354+$H354)&lt;=0,($D354+$G354+$H354),0)</f>
        <v>0</v>
      </c>
      <c r="E355" s="98" t="n">
        <f aca="false">IF($D355&lt;0,Input!$G$17,0)</f>
        <v>0</v>
      </c>
      <c r="F355" s="98" t="n">
        <f aca="false">($D355*(Input!$G$11/100))/12</f>
        <v>0</v>
      </c>
      <c r="G355" s="98" t="n">
        <f aca="false">(-1)*$E355+$F355</f>
        <v>0</v>
      </c>
      <c r="H355" s="98" t="n">
        <f aca="false">IF($D355&lt;0,((-1)*Input!$G$15),0)</f>
        <v>0</v>
      </c>
      <c r="I355" s="98" t="n">
        <f aca="false">IF(OR($B355&lt;Input!$C$25,$B355&lt;Input!$G$25),(($I354+$G355+$H355)*(1+Input!$G$8/(100*12))),0)</f>
        <v>167328.21261546</v>
      </c>
      <c r="J355" s="98" t="n">
        <f aca="false">IF(OR($B355&lt;Input!$C$25,$B355&lt;Input!$G$25),(Input!$G$18*((1+Input!$G$14/100)^DATEDIF(Input!$C$7,$B355,"Y"))),0)</f>
        <v>-589.141376502345</v>
      </c>
      <c r="L355" s="98" t="n">
        <f aca="false">IF(OR($B355&lt;Input!$C$25,$B355&lt;Input!$G$25),($E355+$J355),0)</f>
        <v>-589.141376502345</v>
      </c>
    </row>
    <row r="356" customFormat="false" ht="12.75" hidden="false" customHeight="true" outlineLevel="0" collapsed="false">
      <c r="A356" s="86" t="n">
        <v>352</v>
      </c>
      <c r="B356" s="90" t="n">
        <f aca="false">EOMONTH(Input!$C$7,A356)</f>
        <v>53631</v>
      </c>
      <c r="C356" s="90"/>
      <c r="D356" s="98" t="n">
        <f aca="false">IF(($D355+$G355+$H355)&lt;=0,($D355+$G355+$H355),0)</f>
        <v>0</v>
      </c>
      <c r="E356" s="98" t="n">
        <f aca="false">IF($D356&lt;0,Input!$G$17,0)</f>
        <v>0</v>
      </c>
      <c r="F356" s="98" t="n">
        <f aca="false">($D356*(Input!$G$11/100))/12</f>
        <v>0</v>
      </c>
      <c r="G356" s="98" t="n">
        <f aca="false">(-1)*$E356+$F356</f>
        <v>0</v>
      </c>
      <c r="H356" s="98" t="n">
        <f aca="false">IF($D356&lt;0,((-1)*Input!$G$15),0)</f>
        <v>0</v>
      </c>
      <c r="I356" s="98" t="n">
        <f aca="false">IF(OR($B356&lt;Input!$C$25,$B356&lt;Input!$G$25),(($I355+$G356+$H356)*(1+Input!$G$8/(100*12))),0)</f>
        <v>167467.652792639</v>
      </c>
      <c r="J356" s="98" t="n">
        <f aca="false">IF(OR($B356&lt;Input!$C$25,$B356&lt;Input!$G$25),(Input!$G$18*((1+Input!$G$14/100)^DATEDIF(Input!$C$7,$B356,"Y"))),0)</f>
        <v>-589.141376502345</v>
      </c>
      <c r="L356" s="98" t="n">
        <f aca="false">IF(OR($B356&lt;Input!$C$25,$B356&lt;Input!$G$25),($E356+$J356),0)</f>
        <v>-589.141376502345</v>
      </c>
    </row>
    <row r="357" customFormat="false" ht="12.75" hidden="false" customHeight="true" outlineLevel="0" collapsed="false">
      <c r="A357" s="86" t="n">
        <v>353</v>
      </c>
      <c r="B357" s="90" t="n">
        <f aca="false">EOMONTH(Input!$C$7,A357)</f>
        <v>53661</v>
      </c>
      <c r="C357" s="90"/>
      <c r="D357" s="98" t="n">
        <f aca="false">IF(($D356+$G356+$H356)&lt;=0,($D356+$G356+$H356),0)</f>
        <v>0</v>
      </c>
      <c r="E357" s="98" t="n">
        <f aca="false">IF($D357&lt;0,Input!$G$17,0)</f>
        <v>0</v>
      </c>
      <c r="F357" s="98" t="n">
        <f aca="false">($D357*(Input!$G$11/100))/12</f>
        <v>0</v>
      </c>
      <c r="G357" s="98" t="n">
        <f aca="false">(-1)*$E357+$F357</f>
        <v>0</v>
      </c>
      <c r="H357" s="98" t="n">
        <f aca="false">IF($D357&lt;0,((-1)*Input!$G$15),0)</f>
        <v>0</v>
      </c>
      <c r="I357" s="98" t="n">
        <f aca="false">IF(OR($B357&lt;Input!$C$25,$B357&lt;Input!$G$25),(($I356+$G357+$H357)*(1+Input!$G$8/(100*12))),0)</f>
        <v>167607.209169966</v>
      </c>
      <c r="J357" s="98" t="n">
        <f aca="false">IF(OR($B357&lt;Input!$C$25,$B357&lt;Input!$G$25),(Input!$G$18*((1+Input!$G$14/100)^DATEDIF(Input!$C$7,$B357,"Y"))),0)</f>
        <v>-589.141376502345</v>
      </c>
      <c r="L357" s="98" t="n">
        <f aca="false">IF(OR($B357&lt;Input!$C$25,$B357&lt;Input!$G$25),($E357+$J357),0)</f>
        <v>-589.141376502345</v>
      </c>
    </row>
    <row r="358" customFormat="false" ht="12.75" hidden="false" customHeight="true" outlineLevel="0" collapsed="false">
      <c r="A358" s="86" t="n">
        <v>354</v>
      </c>
      <c r="B358" s="90" t="n">
        <f aca="false">EOMONTH(Input!$C$7,A358)</f>
        <v>53692</v>
      </c>
      <c r="C358" s="90"/>
      <c r="D358" s="98" t="n">
        <f aca="false">IF(($D357+$G357+$H357)&lt;=0,($D357+$G357+$H357),0)</f>
        <v>0</v>
      </c>
      <c r="E358" s="98" t="n">
        <f aca="false">IF($D358&lt;0,Input!$G$17,0)</f>
        <v>0</v>
      </c>
      <c r="F358" s="98" t="n">
        <f aca="false">($D358*(Input!$G$11/100))/12</f>
        <v>0</v>
      </c>
      <c r="G358" s="98" t="n">
        <f aca="false">(-1)*$E358+$F358</f>
        <v>0</v>
      </c>
      <c r="H358" s="98" t="n">
        <f aca="false">IF($D358&lt;0,((-1)*Input!$G$15),0)</f>
        <v>0</v>
      </c>
      <c r="I358" s="98" t="n">
        <f aca="false">IF(OR($B358&lt;Input!$C$25,$B358&lt;Input!$G$25),(($I357+$G358+$H358)*(1+Input!$G$8/(100*12))),0)</f>
        <v>167746.881844275</v>
      </c>
      <c r="J358" s="98" t="n">
        <f aca="false">IF(OR($B358&lt;Input!$C$25,$B358&lt;Input!$G$25),(Input!$G$18*((1+Input!$G$14/100)^DATEDIF(Input!$C$7,$B358,"Y"))),0)</f>
        <v>-589.141376502345</v>
      </c>
      <c r="L358" s="98" t="n">
        <f aca="false">IF(OR($B358&lt;Input!$C$25,$B358&lt;Input!$G$25),($E358+$J358),0)</f>
        <v>-589.141376502345</v>
      </c>
    </row>
    <row r="359" customFormat="false" ht="12.75" hidden="false" customHeight="true" outlineLevel="0" collapsed="false">
      <c r="A359" s="86" t="n">
        <v>355</v>
      </c>
      <c r="B359" s="90" t="n">
        <f aca="false">EOMONTH(Input!$C$7,A359)</f>
        <v>53723</v>
      </c>
      <c r="C359" s="90"/>
      <c r="D359" s="98" t="n">
        <f aca="false">IF(($D358+$G358+$H358)&lt;=0,($D358+$G358+$H358),0)</f>
        <v>0</v>
      </c>
      <c r="E359" s="98" t="n">
        <f aca="false">IF($D359&lt;0,Input!$G$17,0)</f>
        <v>0</v>
      </c>
      <c r="F359" s="98" t="n">
        <f aca="false">($D359*(Input!$G$11/100))/12</f>
        <v>0</v>
      </c>
      <c r="G359" s="98" t="n">
        <f aca="false">(-1)*$E359+$F359</f>
        <v>0</v>
      </c>
      <c r="H359" s="98" t="n">
        <f aca="false">IF($D359&lt;0,((-1)*Input!$G$15),0)</f>
        <v>0</v>
      </c>
      <c r="I359" s="98" t="n">
        <f aca="false">IF(OR($B359&lt;Input!$C$25,$B359&lt;Input!$G$25),(($I358+$G359+$H359)*(1+Input!$G$8/(100*12))),0)</f>
        <v>167886.670912478</v>
      </c>
      <c r="J359" s="98" t="n">
        <f aca="false">IF(OR($B359&lt;Input!$C$25,$B359&lt;Input!$G$25),(Input!$G$18*((1+Input!$G$14/100)^DATEDIF(Input!$C$7,$B359,"Y"))),0)</f>
        <v>-589.141376502345</v>
      </c>
      <c r="L359" s="98" t="n">
        <f aca="false">IF(OR($B359&lt;Input!$C$25,$B359&lt;Input!$G$25),($E359+$J359),0)</f>
        <v>-589.141376502345</v>
      </c>
    </row>
    <row r="360" customFormat="false" ht="12.75" hidden="false" customHeight="true" outlineLevel="0" collapsed="false">
      <c r="A360" s="86" t="n">
        <v>356</v>
      </c>
      <c r="B360" s="90" t="n">
        <f aca="false">EOMONTH(Input!$C$7,A360)</f>
        <v>53751</v>
      </c>
      <c r="C360" s="90"/>
      <c r="D360" s="98" t="n">
        <f aca="false">IF(($D359+$G359+$H359)&lt;=0,($D359+$G359+$H359),0)</f>
        <v>0</v>
      </c>
      <c r="E360" s="98" t="n">
        <f aca="false">IF($D360&lt;0,Input!$G$17,0)</f>
        <v>0</v>
      </c>
      <c r="F360" s="98" t="n">
        <f aca="false">($D360*(Input!$G$11/100))/12</f>
        <v>0</v>
      </c>
      <c r="G360" s="98" t="n">
        <f aca="false">(-1)*$E360+$F360</f>
        <v>0</v>
      </c>
      <c r="H360" s="98" t="n">
        <f aca="false">IF($D360&lt;0,((-1)*Input!$G$15),0)</f>
        <v>0</v>
      </c>
      <c r="I360" s="98" t="n">
        <f aca="false">IF(OR($B360&lt;Input!$C$25,$B360&lt;Input!$G$25),(($I359+$G360+$H360)*(1+Input!$G$8/(100*12))),0)</f>
        <v>168026.576471572</v>
      </c>
      <c r="J360" s="98" t="n">
        <f aca="false">IF(OR($B360&lt;Input!$C$25,$B360&lt;Input!$G$25),(Input!$G$18*((1+Input!$G$14/100)^DATEDIF(Input!$C$7,$B360,"Y"))),0)</f>
        <v>-589.141376502345</v>
      </c>
      <c r="L360" s="98" t="n">
        <f aca="false">IF(OR($B360&lt;Input!$C$25,$B360&lt;Input!$G$25),($E360+$J360),0)</f>
        <v>-589.141376502345</v>
      </c>
    </row>
    <row r="361" customFormat="false" ht="12.75" hidden="false" customHeight="true" outlineLevel="0" collapsed="false">
      <c r="A361" s="86" t="n">
        <v>357</v>
      </c>
      <c r="B361" s="90" t="n">
        <f aca="false">EOMONTH(Input!$C$7,A361)</f>
        <v>53782</v>
      </c>
      <c r="C361" s="90"/>
      <c r="D361" s="98" t="n">
        <f aca="false">IF(($D360+$G360+$H360)&lt;=0,($D360+$G360+$H360),0)</f>
        <v>0</v>
      </c>
      <c r="E361" s="98" t="n">
        <f aca="false">IF($D361&lt;0,Input!$G$17,0)</f>
        <v>0</v>
      </c>
      <c r="F361" s="98" t="n">
        <f aca="false">($D361*(Input!$G$11/100))/12</f>
        <v>0</v>
      </c>
      <c r="G361" s="98" t="n">
        <f aca="false">(-1)*$E361+$F361</f>
        <v>0</v>
      </c>
      <c r="H361" s="98" t="n">
        <f aca="false">IF($D361&lt;0,((-1)*Input!$G$15),0)</f>
        <v>0</v>
      </c>
      <c r="I361" s="98" t="n">
        <f aca="false">IF(OR($B361&lt;Input!$C$25,$B361&lt;Input!$G$25),(($I360+$G361+$H361)*(1+Input!$G$8/(100*12))),0)</f>
        <v>168166.598618631</v>
      </c>
      <c r="J361" s="98" t="n">
        <f aca="false">IF(OR($B361&lt;Input!$C$25,$B361&lt;Input!$G$25),(Input!$G$18*((1+Input!$G$14/100)^DATEDIF(Input!$C$7,$B361,"Y"))),0)</f>
        <v>-589.141376502345</v>
      </c>
      <c r="L361" s="98" t="n">
        <f aca="false">IF(OR($B361&lt;Input!$C$25,$B361&lt;Input!$G$25),($E361+$J361),0)</f>
        <v>-589.141376502345</v>
      </c>
    </row>
    <row r="362" customFormat="false" ht="12.75" hidden="false" customHeight="true" outlineLevel="0" collapsed="false">
      <c r="A362" s="86" t="n">
        <v>358</v>
      </c>
      <c r="B362" s="90" t="n">
        <f aca="false">EOMONTH(Input!$C$7,A362)</f>
        <v>53812</v>
      </c>
      <c r="C362" s="90"/>
      <c r="D362" s="98" t="n">
        <f aca="false">IF(($D361+$G361+$H361)&lt;=0,($D361+$G361+$H361),0)</f>
        <v>0</v>
      </c>
      <c r="E362" s="98" t="n">
        <f aca="false">IF($D362&lt;0,Input!$G$17,0)</f>
        <v>0</v>
      </c>
      <c r="F362" s="98" t="n">
        <f aca="false">($D362*(Input!$G$11/100))/12</f>
        <v>0</v>
      </c>
      <c r="G362" s="98" t="n">
        <f aca="false">(-1)*$E362+$F362</f>
        <v>0</v>
      </c>
      <c r="H362" s="98" t="n">
        <f aca="false">IF($D362&lt;0,((-1)*Input!$G$15),0)</f>
        <v>0</v>
      </c>
      <c r="I362" s="98" t="n">
        <f aca="false">IF(OR($B362&lt;Input!$C$25,$B362&lt;Input!$G$25),(($I361+$G362+$H362)*(1+Input!$G$8/(100*12))),0)</f>
        <v>168306.737450814</v>
      </c>
      <c r="J362" s="98" t="n">
        <f aca="false">IF(OR($B362&lt;Input!$C$25,$B362&lt;Input!$G$25),(Input!$G$18*((1+Input!$G$14/100)^DATEDIF(Input!$C$7,$B362,"Y"))),0)</f>
        <v>-589.141376502345</v>
      </c>
      <c r="L362" s="98" t="n">
        <f aca="false">IF(OR($B362&lt;Input!$C$25,$B362&lt;Input!$G$25),($E362+$J362),0)</f>
        <v>-589.141376502345</v>
      </c>
    </row>
    <row r="363" customFormat="false" ht="12.75" hidden="false" customHeight="true" outlineLevel="0" collapsed="false">
      <c r="A363" s="86" t="n">
        <v>359</v>
      </c>
      <c r="B363" s="90" t="n">
        <f aca="false">EOMONTH(Input!$C$7,A363)</f>
        <v>53843</v>
      </c>
      <c r="C363" s="90"/>
      <c r="D363" s="98" t="n">
        <f aca="false">IF(($D362+$G362+$H362)&lt;=0,($D362+$G362+$H362),0)</f>
        <v>0</v>
      </c>
      <c r="E363" s="98" t="n">
        <f aca="false">IF($D363&lt;0,Input!$G$17,0)</f>
        <v>0</v>
      </c>
      <c r="F363" s="98" t="n">
        <f aca="false">($D363*(Input!$G$11/100))/12</f>
        <v>0</v>
      </c>
      <c r="G363" s="98" t="n">
        <f aca="false">(-1)*$E363+$F363</f>
        <v>0</v>
      </c>
      <c r="H363" s="98" t="n">
        <f aca="false">IF($D363&lt;0,((-1)*Input!$G$15),0)</f>
        <v>0</v>
      </c>
      <c r="I363" s="98" t="n">
        <f aca="false">IF(OR($B363&lt;Input!$C$25,$B363&lt;Input!$G$25),(($I362+$G363+$H363)*(1+Input!$G$8/(100*12))),0)</f>
        <v>168446.993065356</v>
      </c>
      <c r="J363" s="98" t="n">
        <f aca="false">IF(OR($B363&lt;Input!$C$25,$B363&lt;Input!$G$25),(Input!$G$18*((1+Input!$G$14/100)^DATEDIF(Input!$C$7,$B363,"Y"))),0)</f>
        <v>-589.141376502345</v>
      </c>
      <c r="L363" s="98" t="n">
        <f aca="false">IF(OR($B363&lt;Input!$C$25,$B363&lt;Input!$G$25),($E363+$J363),0)</f>
        <v>-589.141376502345</v>
      </c>
    </row>
    <row r="364" customFormat="false" ht="12.75" hidden="false" customHeight="true" outlineLevel="0" collapsed="false">
      <c r="A364" s="87" t="n">
        <v>360</v>
      </c>
      <c r="B364" s="90" t="n">
        <f aca="false">EOMONTH(Input!$C$7,A364)</f>
        <v>53873</v>
      </c>
      <c r="C364" s="90"/>
      <c r="D364" s="98" t="n">
        <f aca="false">IF(($D363+$G363+$H363)&lt;=0,($D363+$G363+$H363),0)</f>
        <v>0</v>
      </c>
      <c r="E364" s="98" t="n">
        <f aca="false">IF($D364&lt;0,Input!$G$17,0)</f>
        <v>0</v>
      </c>
      <c r="F364" s="98" t="n">
        <f aca="false">($D364*(Input!$G$11/100))/12</f>
        <v>0</v>
      </c>
      <c r="G364" s="98" t="n">
        <f aca="false">(-1)*$E364+$F364</f>
        <v>0</v>
      </c>
      <c r="H364" s="98" t="n">
        <f aca="false">IF($D364&lt;0,((-1)*Input!$G$15),0)</f>
        <v>0</v>
      </c>
      <c r="I364" s="98" t="n">
        <f aca="false">IF(OR($B364&lt;Input!$C$25,$B364&lt;Input!$G$25),(($I363+$G364+$H364)*(1+Input!$G$8/(100*12))),0)</f>
        <v>168587.365559577</v>
      </c>
      <c r="J364" s="98" t="n">
        <f aca="false">IF(OR($B364&lt;Input!$C$25,$B364&lt;Input!$G$25),(Input!$G$18*((1+Input!$G$14/100)^DATEDIF(Input!$C$7,$B364,"Y"))),0)</f>
        <v>-606.815617797416</v>
      </c>
      <c r="L364" s="98" t="n">
        <f aca="false">IF(OR($B364&lt;Input!$C$25,$B364&lt;Input!$G$25),($E364+$J364),0)</f>
        <v>-606.815617797416</v>
      </c>
    </row>
    <row r="365" customFormat="false" ht="12.75" hidden="false" customHeight="true" outlineLevel="0" collapsed="false">
      <c r="A365" s="87" t="n">
        <v>361</v>
      </c>
      <c r="B365" s="90" t="n">
        <f aca="false">EOMONTH(Input!$C$7,A365)</f>
        <v>53904</v>
      </c>
      <c r="C365" s="90"/>
      <c r="D365" s="98" t="n">
        <f aca="false">IF(($D364+$G364+$H364)&lt;=0,($D364+$G364+$H364),0)</f>
        <v>0</v>
      </c>
      <c r="E365" s="98" t="n">
        <f aca="false">IF($D365&lt;0,Input!$G$17,0)</f>
        <v>0</v>
      </c>
      <c r="F365" s="98" t="n">
        <f aca="false">($D365*(Input!$G$11/100))/12</f>
        <v>0</v>
      </c>
      <c r="G365" s="98" t="n">
        <f aca="false">(-1)*$E365+$F365</f>
        <v>0</v>
      </c>
      <c r="H365" s="98" t="n">
        <f aca="false">IF($D365&lt;0,((-1)*Input!$G$15),0)</f>
        <v>0</v>
      </c>
      <c r="I365" s="98" t="n">
        <f aca="false">IF(OR($B365&lt;Input!$C$25,$B365&lt;Input!$G$25),(($I364+$G365+$H365)*(1+Input!$G$8/(100*12))),0)</f>
        <v>168727.855030877</v>
      </c>
      <c r="J365" s="98" t="n">
        <f aca="false">IF(OR($B365&lt;Input!$C$25,$B365&lt;Input!$G$25),(Input!$G$18*((1+Input!$G$14/100)^DATEDIF(Input!$C$7,$B365,"Y"))),0)</f>
        <v>-606.815617797416</v>
      </c>
      <c r="L365" s="98" t="n">
        <f aca="false">IF(OR($B365&lt;Input!$C$25,$B365&lt;Input!$G$25),($E365+$J365),0)</f>
        <v>-606.815617797416</v>
      </c>
    </row>
    <row r="366" customFormat="false" ht="12.75" hidden="false" customHeight="true" outlineLevel="0" collapsed="false">
      <c r="A366" s="87" t="n">
        <v>362</v>
      </c>
      <c r="B366" s="90" t="n">
        <f aca="false">EOMONTH(Input!$C$7,A366)</f>
        <v>53935</v>
      </c>
      <c r="C366" s="90"/>
      <c r="D366" s="98" t="n">
        <f aca="false">IF(($D365+$G365+$H365)&lt;=0,($D365+$G365+$H365),0)</f>
        <v>0</v>
      </c>
      <c r="E366" s="98" t="n">
        <f aca="false">IF($D366&lt;0,Input!$G$17,0)</f>
        <v>0</v>
      </c>
      <c r="F366" s="98" t="n">
        <f aca="false">($D366*(Input!$G$11/100))/12</f>
        <v>0</v>
      </c>
      <c r="G366" s="98" t="n">
        <f aca="false">(-1)*$E366+$F366</f>
        <v>0</v>
      </c>
      <c r="H366" s="98" t="n">
        <f aca="false">IF($D366&lt;0,((-1)*Input!$G$15),0)</f>
        <v>0</v>
      </c>
      <c r="I366" s="98" t="n">
        <f aca="false">IF(OR($B366&lt;Input!$C$25,$B366&lt;Input!$G$25),(($I365+$G366+$H366)*(1+Input!$G$8/(100*12))),0)</f>
        <v>168868.461576736</v>
      </c>
      <c r="J366" s="98" t="n">
        <f aca="false">IF(OR($B366&lt;Input!$C$25,$B366&lt;Input!$G$25),(Input!$G$18*((1+Input!$G$14/100)^DATEDIF(Input!$C$7,$B366,"Y"))),0)</f>
        <v>-606.815617797416</v>
      </c>
      <c r="L366" s="98" t="n">
        <f aca="false">IF(OR($B366&lt;Input!$C$25,$B366&lt;Input!$G$25),($E366+$J366),0)</f>
        <v>-606.815617797416</v>
      </c>
    </row>
    <row r="367" customFormat="false" ht="12.75" hidden="false" customHeight="true" outlineLevel="0" collapsed="false">
      <c r="A367" s="87" t="n">
        <v>363</v>
      </c>
      <c r="B367" s="90" t="n">
        <f aca="false">EOMONTH(Input!$C$7,A367)</f>
        <v>53965</v>
      </c>
      <c r="C367" s="90"/>
      <c r="D367" s="98" t="n">
        <f aca="false">IF(($D366+$G366+$H366)&lt;=0,($D366+$G366+$H366),0)</f>
        <v>0</v>
      </c>
      <c r="E367" s="98" t="n">
        <f aca="false">IF($D367&lt;0,Input!$G$17,0)</f>
        <v>0</v>
      </c>
      <c r="F367" s="98" t="n">
        <f aca="false">($D367*(Input!$G$11/100))/12</f>
        <v>0</v>
      </c>
      <c r="G367" s="98" t="n">
        <f aca="false">(-1)*$E367+$F367</f>
        <v>0</v>
      </c>
      <c r="H367" s="98" t="n">
        <f aca="false">IF($D367&lt;0,((-1)*Input!$G$15),0)</f>
        <v>0</v>
      </c>
      <c r="I367" s="98" t="n">
        <f aca="false">IF(OR($B367&lt;Input!$C$25,$B367&lt;Input!$G$25),(($I366+$G367+$H367)*(1+Input!$G$8/(100*12))),0)</f>
        <v>169009.185294716</v>
      </c>
      <c r="J367" s="98" t="n">
        <f aca="false">IF(OR($B367&lt;Input!$C$25,$B367&lt;Input!$G$25),(Input!$G$18*((1+Input!$G$14/100)^DATEDIF(Input!$C$7,$B367,"Y"))),0)</f>
        <v>-606.815617797416</v>
      </c>
      <c r="L367" s="98" t="n">
        <f aca="false">IF(OR($B367&lt;Input!$C$25,$B367&lt;Input!$G$25),($E367+$J367),0)</f>
        <v>-606.815617797416</v>
      </c>
    </row>
    <row r="368" customFormat="false" ht="12.75" hidden="false" customHeight="true" outlineLevel="0" collapsed="false">
      <c r="A368" s="87" t="n">
        <v>364</v>
      </c>
      <c r="B368" s="90" t="n">
        <f aca="false">EOMONTH(Input!$C$7,A368)</f>
        <v>53996</v>
      </c>
      <c r="C368" s="90"/>
      <c r="D368" s="98" t="n">
        <f aca="false">IF(($D367+$G367+$H367)&lt;=0,($D367+$G367+$H367),0)</f>
        <v>0</v>
      </c>
      <c r="E368" s="98" t="n">
        <f aca="false">IF($D368&lt;0,Input!$G$17,0)</f>
        <v>0</v>
      </c>
      <c r="F368" s="98" t="n">
        <f aca="false">($D368*(Input!$G$11/100))/12</f>
        <v>0</v>
      </c>
      <c r="G368" s="98" t="n">
        <f aca="false">(-1)*$E368+$F368</f>
        <v>0</v>
      </c>
      <c r="H368" s="98" t="n">
        <f aca="false">IF($D368&lt;0,((-1)*Input!$G$15),0)</f>
        <v>0</v>
      </c>
      <c r="I368" s="98" t="n">
        <f aca="false">IF(OR($B368&lt;Input!$C$25,$B368&lt;Input!$G$25),(($I367+$G368+$H368)*(1+Input!$G$8/(100*12))),0)</f>
        <v>169150.026282462</v>
      </c>
      <c r="J368" s="98" t="n">
        <f aca="false">IF(OR($B368&lt;Input!$C$25,$B368&lt;Input!$G$25),(Input!$G$18*((1+Input!$G$14/100)^DATEDIF(Input!$C$7,$B368,"Y"))),0)</f>
        <v>-606.815617797416</v>
      </c>
      <c r="L368" s="98" t="n">
        <f aca="false">IF(OR($B368&lt;Input!$C$25,$B368&lt;Input!$G$25),($E368+$J368),0)</f>
        <v>-606.815617797416</v>
      </c>
    </row>
    <row r="369" customFormat="false" ht="12.75" hidden="false" customHeight="true" outlineLevel="0" collapsed="false">
      <c r="A369" s="87" t="n">
        <v>365</v>
      </c>
      <c r="B369" s="90" t="n">
        <f aca="false">EOMONTH(Input!$C$7,A369)</f>
        <v>54026</v>
      </c>
      <c r="C369" s="90"/>
      <c r="D369" s="98" t="n">
        <f aca="false">IF(($D368+$G368+$H368)&lt;=0,($D368+$G368+$H368),0)</f>
        <v>0</v>
      </c>
      <c r="E369" s="98" t="n">
        <f aca="false">IF($D369&lt;0,Input!$G$17,0)</f>
        <v>0</v>
      </c>
      <c r="F369" s="98" t="n">
        <f aca="false">($D369*(Input!$G$11/100))/12</f>
        <v>0</v>
      </c>
      <c r="G369" s="98" t="n">
        <f aca="false">(-1)*$E369+$F369</f>
        <v>0</v>
      </c>
      <c r="H369" s="98" t="n">
        <f aca="false">IF($D369&lt;0,((-1)*Input!$G$15),0)</f>
        <v>0</v>
      </c>
      <c r="I369" s="98" t="n">
        <f aca="false">IF(OR($B369&lt;Input!$C$25,$B369&lt;Input!$G$25),(($I368+$G369+$H369)*(1+Input!$G$8/(100*12))),0)</f>
        <v>169290.984637697</v>
      </c>
      <c r="J369" s="98" t="n">
        <f aca="false">IF(OR($B369&lt;Input!$C$25,$B369&lt;Input!$G$25),(Input!$G$18*((1+Input!$G$14/100)^DATEDIF(Input!$C$7,$B369,"Y"))),0)</f>
        <v>-606.815617797416</v>
      </c>
      <c r="L369" s="98" t="n">
        <f aca="false">IF(OR($B369&lt;Input!$C$25,$B369&lt;Input!$G$25),($E369+$J369),0)</f>
        <v>-606.815617797416</v>
      </c>
    </row>
    <row r="370" customFormat="false" ht="12.75" hidden="false" customHeight="true" outlineLevel="0" collapsed="false">
      <c r="A370" s="87" t="n">
        <v>366</v>
      </c>
      <c r="B370" s="90" t="n">
        <f aca="false">EOMONTH(Input!$C$7,A370)</f>
        <v>54057</v>
      </c>
      <c r="C370" s="90"/>
      <c r="D370" s="98" t="n">
        <f aca="false">IF(($D369+$G369+$H369)&lt;=0,($D369+$G369+$H369),0)</f>
        <v>0</v>
      </c>
      <c r="E370" s="98" t="n">
        <f aca="false">IF($D370&lt;0,Input!$G$17,0)</f>
        <v>0</v>
      </c>
      <c r="F370" s="98" t="n">
        <f aca="false">($D370*(Input!$G$11/100))/12</f>
        <v>0</v>
      </c>
      <c r="G370" s="98" t="n">
        <f aca="false">(-1)*$E370+$F370</f>
        <v>0</v>
      </c>
      <c r="H370" s="98" t="n">
        <f aca="false">IF($D370&lt;0,((-1)*Input!$G$15),0)</f>
        <v>0</v>
      </c>
      <c r="I370" s="98" t="n">
        <f aca="false">IF(OR($B370&lt;Input!$C$25,$B370&lt;Input!$G$25),(($I369+$G370+$H370)*(1+Input!$G$8/(100*12))),0)</f>
        <v>169432.060458229</v>
      </c>
      <c r="J370" s="98" t="n">
        <f aca="false">IF(OR($B370&lt;Input!$C$25,$B370&lt;Input!$G$25),(Input!$G$18*((1+Input!$G$14/100)^DATEDIF(Input!$C$7,$B370,"Y"))),0)</f>
        <v>-606.815617797416</v>
      </c>
      <c r="L370" s="98" t="n">
        <f aca="false">IF(OR($B370&lt;Input!$C$25,$B370&lt;Input!$G$25),($E370+$J370),0)</f>
        <v>-606.815617797416</v>
      </c>
    </row>
    <row r="371" customFormat="false" ht="12.75" hidden="false" customHeight="true" outlineLevel="0" collapsed="false">
      <c r="A371" s="87" t="n">
        <v>367</v>
      </c>
      <c r="B371" s="90" t="n">
        <f aca="false">EOMONTH(Input!$C$7,A371)</f>
        <v>54088</v>
      </c>
      <c r="C371" s="90"/>
      <c r="D371" s="98" t="n">
        <f aca="false">IF(($D370+$G370+$H370)&lt;=0,($D370+$G370+$H370),0)</f>
        <v>0</v>
      </c>
      <c r="E371" s="98" t="n">
        <f aca="false">IF($D371&lt;0,Input!$G$17,0)</f>
        <v>0</v>
      </c>
      <c r="F371" s="98" t="n">
        <f aca="false">($D371*(Input!$G$11/100))/12</f>
        <v>0</v>
      </c>
      <c r="G371" s="98" t="n">
        <f aca="false">(-1)*$E371+$F371</f>
        <v>0</v>
      </c>
      <c r="H371" s="98" t="n">
        <f aca="false">IF($D371&lt;0,((-1)*Input!$G$15),0)</f>
        <v>0</v>
      </c>
      <c r="I371" s="98" t="n">
        <f aca="false">IF(OR($B371&lt;Input!$C$25,$B371&lt;Input!$G$25),(($I370+$G371+$H371)*(1+Input!$G$8/(100*12))),0)</f>
        <v>169573.253841944</v>
      </c>
      <c r="J371" s="98" t="n">
        <f aca="false">IF(OR($B371&lt;Input!$C$25,$B371&lt;Input!$G$25),(Input!$G$18*((1+Input!$G$14/100)^DATEDIF(Input!$C$7,$B371,"Y"))),0)</f>
        <v>-606.815617797416</v>
      </c>
      <c r="L371" s="98" t="n">
        <f aca="false">IF(OR($B371&lt;Input!$C$25,$B371&lt;Input!$G$25),($E371+$J371),0)</f>
        <v>-606.815617797416</v>
      </c>
    </row>
    <row r="372" customFormat="false" ht="12.75" hidden="false" customHeight="true" outlineLevel="0" collapsed="false">
      <c r="A372" s="87" t="n">
        <v>368</v>
      </c>
      <c r="B372" s="90" t="n">
        <f aca="false">EOMONTH(Input!$C$7,A372)</f>
        <v>54117</v>
      </c>
      <c r="C372" s="90"/>
      <c r="D372" s="98" t="n">
        <f aca="false">IF(($D371+$G371+$H371)&lt;=0,($D371+$G371+$H371),0)</f>
        <v>0</v>
      </c>
      <c r="E372" s="98" t="n">
        <f aca="false">IF($D372&lt;0,Input!$G$17,0)</f>
        <v>0</v>
      </c>
      <c r="F372" s="98" t="n">
        <f aca="false">($D372*(Input!$G$11/100))/12</f>
        <v>0</v>
      </c>
      <c r="G372" s="98" t="n">
        <f aca="false">(-1)*$E372+$F372</f>
        <v>0</v>
      </c>
      <c r="H372" s="98" t="n">
        <f aca="false">IF($D372&lt;0,((-1)*Input!$G$15),0)</f>
        <v>0</v>
      </c>
      <c r="I372" s="98" t="n">
        <f aca="false">IF(OR($B372&lt;Input!$C$25,$B372&lt;Input!$G$25),(($I371+$G372+$H372)*(1+Input!$G$8/(100*12))),0)</f>
        <v>169714.564886812</v>
      </c>
      <c r="J372" s="98" t="n">
        <f aca="false">IF(OR($B372&lt;Input!$C$25,$B372&lt;Input!$G$25),(Input!$G$18*((1+Input!$G$14/100)^DATEDIF(Input!$C$7,$B372,"Y"))),0)</f>
        <v>-606.815617797416</v>
      </c>
      <c r="L372" s="98" t="n">
        <f aca="false">IF(OR($B372&lt;Input!$C$25,$B372&lt;Input!$G$25),($E372+$J372),0)</f>
        <v>-606.815617797416</v>
      </c>
    </row>
    <row r="373" customFormat="false" ht="12.75" hidden="false" customHeight="true" outlineLevel="0" collapsed="false">
      <c r="A373" s="87" t="n">
        <v>369</v>
      </c>
      <c r="B373" s="90" t="n">
        <f aca="false">EOMONTH(Input!$C$7,A373)</f>
        <v>54148</v>
      </c>
      <c r="C373" s="90"/>
      <c r="D373" s="98" t="n">
        <f aca="false">IF(($D372+$G372+$H372)&lt;=0,($D372+$G372+$H372),0)</f>
        <v>0</v>
      </c>
      <c r="E373" s="98" t="n">
        <f aca="false">IF($D373&lt;0,Input!$G$17,0)</f>
        <v>0</v>
      </c>
      <c r="F373" s="98" t="n">
        <f aca="false">($D373*(Input!$G$11/100))/12</f>
        <v>0</v>
      </c>
      <c r="G373" s="98" t="n">
        <f aca="false">(-1)*$E373+$F373</f>
        <v>0</v>
      </c>
      <c r="H373" s="98" t="n">
        <f aca="false">IF($D373&lt;0,((-1)*Input!$G$15),0)</f>
        <v>0</v>
      </c>
      <c r="I373" s="98" t="n">
        <f aca="false">IF(OR($B373&lt;Input!$C$25,$B373&lt;Input!$G$25),(($I372+$G373+$H373)*(1+Input!$G$8/(100*12))),0)</f>
        <v>169855.993690885</v>
      </c>
      <c r="J373" s="98" t="n">
        <f aca="false">IF(OR($B373&lt;Input!$C$25,$B373&lt;Input!$G$25),(Input!$G$18*((1+Input!$G$14/100)^DATEDIF(Input!$C$7,$B373,"Y"))),0)</f>
        <v>-606.815617797416</v>
      </c>
      <c r="L373" s="98" t="n">
        <f aca="false">IF(OR($B373&lt;Input!$C$25,$B373&lt;Input!$G$25),($E373+$J373),0)</f>
        <v>-606.815617797416</v>
      </c>
    </row>
    <row r="374" customFormat="false" ht="12.75" hidden="false" customHeight="true" outlineLevel="0" collapsed="false">
      <c r="A374" s="87" t="n">
        <v>370</v>
      </c>
      <c r="B374" s="90" t="n">
        <f aca="false">EOMONTH(Input!$C$7,A374)</f>
        <v>54178</v>
      </c>
      <c r="C374" s="90"/>
      <c r="D374" s="98" t="n">
        <f aca="false">IF(($D373+$G373+$H373)&lt;=0,($D373+$G373+$H373),0)</f>
        <v>0</v>
      </c>
      <c r="E374" s="98" t="n">
        <f aca="false">IF($D374&lt;0,Input!$G$17,0)</f>
        <v>0</v>
      </c>
      <c r="F374" s="98" t="n">
        <f aca="false">($D374*(Input!$G$11/100))/12</f>
        <v>0</v>
      </c>
      <c r="G374" s="98" t="n">
        <f aca="false">(-1)*$E374+$F374</f>
        <v>0</v>
      </c>
      <c r="H374" s="98" t="n">
        <f aca="false">IF($D374&lt;0,((-1)*Input!$G$15),0)</f>
        <v>0</v>
      </c>
      <c r="I374" s="98" t="n">
        <f aca="false">IF(OR($B374&lt;Input!$C$25,$B374&lt;Input!$G$25),(($I373+$G374+$H374)*(1+Input!$G$8/(100*12))),0)</f>
        <v>169997.540352294</v>
      </c>
      <c r="J374" s="98" t="n">
        <f aca="false">IF(OR($B374&lt;Input!$C$25,$B374&lt;Input!$G$25),(Input!$G$18*((1+Input!$G$14/100)^DATEDIF(Input!$C$7,$B374,"Y"))),0)</f>
        <v>-606.815617797416</v>
      </c>
      <c r="L374" s="98" t="n">
        <f aca="false">IF(OR($B374&lt;Input!$C$25,$B374&lt;Input!$G$25),($E374+$J374),0)</f>
        <v>-606.815617797416</v>
      </c>
    </row>
    <row r="375" customFormat="false" ht="12.75" hidden="false" customHeight="true" outlineLevel="0" collapsed="false">
      <c r="A375" s="87" t="n">
        <v>371</v>
      </c>
      <c r="B375" s="90" t="n">
        <f aca="false">EOMONTH(Input!$C$7,A375)</f>
        <v>54209</v>
      </c>
      <c r="C375" s="90"/>
      <c r="D375" s="98" t="n">
        <f aca="false">IF(($D374+$G374+$H374)&lt;=0,($D374+$G374+$H374),0)</f>
        <v>0</v>
      </c>
      <c r="E375" s="98" t="n">
        <f aca="false">IF($D375&lt;0,Input!$G$17,0)</f>
        <v>0</v>
      </c>
      <c r="F375" s="98" t="n">
        <f aca="false">($D375*(Input!$G$11/100))/12</f>
        <v>0</v>
      </c>
      <c r="G375" s="98" t="n">
        <f aca="false">(-1)*$E375+$F375</f>
        <v>0</v>
      </c>
      <c r="H375" s="98" t="n">
        <f aca="false">IF($D375&lt;0,((-1)*Input!$G$15),0)</f>
        <v>0</v>
      </c>
      <c r="I375" s="98" t="n">
        <f aca="false">IF(OR($B375&lt;Input!$C$25,$B375&lt;Input!$G$25),(($I374+$G375+$H375)*(1+Input!$G$8/(100*12))),0)</f>
        <v>170139.204969254</v>
      </c>
      <c r="J375" s="98" t="n">
        <f aca="false">IF(OR($B375&lt;Input!$C$25,$B375&lt;Input!$G$25),(Input!$G$18*((1+Input!$G$14/100)^DATEDIF(Input!$C$7,$B375,"Y"))),0)</f>
        <v>-606.815617797416</v>
      </c>
      <c r="L375" s="98" t="n">
        <f aca="false">IF(OR($B375&lt;Input!$C$25,$B375&lt;Input!$G$25),($E375+$J375),0)</f>
        <v>-606.815617797416</v>
      </c>
    </row>
    <row r="376" customFormat="false" ht="12.75" hidden="false" customHeight="true" outlineLevel="0" collapsed="false">
      <c r="A376" s="87" t="n">
        <v>372</v>
      </c>
      <c r="B376" s="90" t="n">
        <f aca="false">EOMONTH(Input!$C$7,A376)</f>
        <v>54239</v>
      </c>
      <c r="C376" s="90"/>
      <c r="D376" s="98" t="n">
        <f aca="false">IF(($D375+$G375+$H375)&lt;=0,($D375+$G375+$H375),0)</f>
        <v>0</v>
      </c>
      <c r="E376" s="98" t="n">
        <f aca="false">IF($D376&lt;0,Input!$G$17,0)</f>
        <v>0</v>
      </c>
      <c r="F376" s="98" t="n">
        <f aca="false">($D376*(Input!$G$11/100))/12</f>
        <v>0</v>
      </c>
      <c r="G376" s="98" t="n">
        <f aca="false">(-1)*$E376+$F376</f>
        <v>0</v>
      </c>
      <c r="H376" s="98" t="n">
        <f aca="false">IF($D376&lt;0,((-1)*Input!$G$15),0)</f>
        <v>0</v>
      </c>
      <c r="I376" s="98" t="n">
        <f aca="false">IF(OR($B376&lt;Input!$C$25,$B376&lt;Input!$G$25),(($I375+$G376+$H376)*(1+Input!$G$8/(100*12))),0)</f>
        <v>170280.987640062</v>
      </c>
      <c r="J376" s="98" t="n">
        <f aca="false">IF(OR($B376&lt;Input!$C$25,$B376&lt;Input!$G$25),(Input!$G$18*((1+Input!$G$14/100)^DATEDIF(Input!$C$7,$B376,"Y"))),0)</f>
        <v>-625.020086331338</v>
      </c>
      <c r="L376" s="98" t="n">
        <f aca="false">IF(OR($B376&lt;Input!$C$25,$B376&lt;Input!$G$25),($E376+$J376),0)</f>
        <v>-625.020086331338</v>
      </c>
    </row>
    <row r="377" customFormat="false" ht="12.75" hidden="false" customHeight="true" outlineLevel="0" collapsed="false">
      <c r="A377" s="87" t="n">
        <v>373</v>
      </c>
      <c r="B377" s="90" t="n">
        <f aca="false">EOMONTH(Input!$C$7,A377)</f>
        <v>54270</v>
      </c>
      <c r="C377" s="90"/>
      <c r="D377" s="98" t="n">
        <f aca="false">IF(($D376+$G376+$H376)&lt;=0,($D376+$G376+$H376),0)</f>
        <v>0</v>
      </c>
      <c r="E377" s="98" t="n">
        <f aca="false">IF($D377&lt;0,Input!$G$17,0)</f>
        <v>0</v>
      </c>
      <c r="F377" s="98" t="n">
        <f aca="false">($D377*(Input!$G$11/100))/12</f>
        <v>0</v>
      </c>
      <c r="G377" s="98" t="n">
        <f aca="false">(-1)*$E377+$F377</f>
        <v>0</v>
      </c>
      <c r="H377" s="98" t="n">
        <f aca="false">IF($D377&lt;0,((-1)*Input!$G$15),0)</f>
        <v>0</v>
      </c>
      <c r="I377" s="98" t="n">
        <f aca="false">IF(OR($B377&lt;Input!$C$25,$B377&lt;Input!$G$25),(($I376+$G377+$H377)*(1+Input!$G$8/(100*12))),0)</f>
        <v>170422.888463095</v>
      </c>
      <c r="J377" s="98" t="n">
        <f aca="false">IF(OR($B377&lt;Input!$C$25,$B377&lt;Input!$G$25),(Input!$G$18*((1+Input!$G$14/100)^DATEDIF(Input!$C$7,$B377,"Y"))),0)</f>
        <v>-625.020086331338</v>
      </c>
      <c r="L377" s="98" t="n">
        <f aca="false">IF(OR($B377&lt;Input!$C$25,$B377&lt;Input!$G$25),($E377+$J377),0)</f>
        <v>-625.020086331338</v>
      </c>
    </row>
    <row r="378" customFormat="false" ht="12.75" hidden="false" customHeight="true" outlineLevel="0" collapsed="false">
      <c r="A378" s="87" t="n">
        <v>374</v>
      </c>
      <c r="B378" s="90" t="n">
        <f aca="false">EOMONTH(Input!$C$7,A378)</f>
        <v>54301</v>
      </c>
      <c r="C378" s="90"/>
      <c r="D378" s="98" t="n">
        <f aca="false">IF(($D377+$G377+$H377)&lt;=0,($D377+$G377+$H377),0)</f>
        <v>0</v>
      </c>
      <c r="E378" s="98" t="n">
        <f aca="false">IF($D378&lt;0,Input!$G$17,0)</f>
        <v>0</v>
      </c>
      <c r="F378" s="98" t="n">
        <f aca="false">($D378*(Input!$G$11/100))/12</f>
        <v>0</v>
      </c>
      <c r="G378" s="98" t="n">
        <f aca="false">(-1)*$E378+$F378</f>
        <v>0</v>
      </c>
      <c r="H378" s="98" t="n">
        <f aca="false">IF($D378&lt;0,((-1)*Input!$G$15),0)</f>
        <v>0</v>
      </c>
      <c r="I378" s="98" t="n">
        <f aca="false">IF(OR($B378&lt;Input!$C$25,$B378&lt;Input!$G$25),(($I377+$G378+$H378)*(1+Input!$G$8/(100*12))),0)</f>
        <v>170564.907536814</v>
      </c>
      <c r="J378" s="98" t="n">
        <f aca="false">IF(OR($B378&lt;Input!$C$25,$B378&lt;Input!$G$25),(Input!$G$18*((1+Input!$G$14/100)^DATEDIF(Input!$C$7,$B378,"Y"))),0)</f>
        <v>-625.020086331338</v>
      </c>
      <c r="L378" s="98" t="n">
        <f aca="false">IF(OR($B378&lt;Input!$C$25,$B378&lt;Input!$G$25),($E378+$J378),0)</f>
        <v>-625.020086331338</v>
      </c>
    </row>
    <row r="379" customFormat="false" ht="12.75" hidden="false" customHeight="true" outlineLevel="0" collapsed="false">
      <c r="A379" s="87" t="n">
        <v>375</v>
      </c>
      <c r="B379" s="90" t="n">
        <f aca="false">EOMONTH(Input!$C$7,A379)</f>
        <v>54331</v>
      </c>
      <c r="C379" s="90"/>
      <c r="D379" s="98" t="n">
        <f aca="false">IF(($D378+$G378+$H378)&lt;=0,($D378+$G378+$H378),0)</f>
        <v>0</v>
      </c>
      <c r="E379" s="98" t="n">
        <f aca="false">IF($D379&lt;0,Input!$G$17,0)</f>
        <v>0</v>
      </c>
      <c r="F379" s="98" t="n">
        <f aca="false">($D379*(Input!$G$11/100))/12</f>
        <v>0</v>
      </c>
      <c r="G379" s="98" t="n">
        <f aca="false">(-1)*$E379+$F379</f>
        <v>0</v>
      </c>
      <c r="H379" s="98" t="n">
        <f aca="false">IF($D379&lt;0,((-1)*Input!$G$15),0)</f>
        <v>0</v>
      </c>
      <c r="I379" s="98" t="n">
        <f aca="false">IF(OR($B379&lt;Input!$C$25,$B379&lt;Input!$G$25),(($I378+$G379+$H379)*(1+Input!$G$8/(100*12))),0)</f>
        <v>170707.044959761</v>
      </c>
      <c r="J379" s="98" t="n">
        <f aca="false">IF(OR($B379&lt;Input!$C$25,$B379&lt;Input!$G$25),(Input!$G$18*((1+Input!$G$14/100)^DATEDIF(Input!$C$7,$B379,"Y"))),0)</f>
        <v>-625.020086331338</v>
      </c>
      <c r="L379" s="98" t="n">
        <f aca="false">IF(OR($B379&lt;Input!$C$25,$B379&lt;Input!$G$25),($E379+$J379),0)</f>
        <v>-625.020086331338</v>
      </c>
    </row>
    <row r="380" customFormat="false" ht="12.75" hidden="false" customHeight="true" outlineLevel="0" collapsed="false">
      <c r="A380" s="87" t="n">
        <v>376</v>
      </c>
      <c r="B380" s="90" t="n">
        <f aca="false">EOMONTH(Input!$C$7,A380)</f>
        <v>54362</v>
      </c>
      <c r="C380" s="90"/>
      <c r="D380" s="98" t="n">
        <f aca="false">IF(($D379+$G379+$H379)&lt;=0,($D379+$G379+$H379),0)</f>
        <v>0</v>
      </c>
      <c r="E380" s="98" t="n">
        <f aca="false">IF($D380&lt;0,Input!$G$17,0)</f>
        <v>0</v>
      </c>
      <c r="F380" s="98" t="n">
        <f aca="false">($D380*(Input!$G$11/100))/12</f>
        <v>0</v>
      </c>
      <c r="G380" s="98" t="n">
        <f aca="false">(-1)*$E380+$F380</f>
        <v>0</v>
      </c>
      <c r="H380" s="98" t="n">
        <f aca="false">IF($D380&lt;0,((-1)*Input!$G$15),0)</f>
        <v>0</v>
      </c>
      <c r="I380" s="98" t="n">
        <f aca="false">IF(OR($B380&lt;Input!$C$25,$B380&lt;Input!$G$25),(($I379+$G380+$H380)*(1+Input!$G$8/(100*12))),0)</f>
        <v>170849.300830561</v>
      </c>
      <c r="J380" s="98" t="n">
        <f aca="false">IF(OR($B380&lt;Input!$C$25,$B380&lt;Input!$G$25),(Input!$G$18*((1+Input!$G$14/100)^DATEDIF(Input!$C$7,$B380,"Y"))),0)</f>
        <v>-625.020086331338</v>
      </c>
      <c r="L380" s="98" t="n">
        <f aca="false">IF(OR($B380&lt;Input!$C$25,$B380&lt;Input!$G$25),($E380+$J380),0)</f>
        <v>-625.020086331338</v>
      </c>
    </row>
    <row r="381" customFormat="false" ht="12.75" hidden="false" customHeight="true" outlineLevel="0" collapsed="false">
      <c r="A381" s="87" t="n">
        <v>377</v>
      </c>
      <c r="B381" s="90" t="n">
        <f aca="false">EOMONTH(Input!$C$7,A381)</f>
        <v>54392</v>
      </c>
      <c r="C381" s="90"/>
      <c r="D381" s="98" t="n">
        <f aca="false">IF(($D380+$G380+$H380)&lt;=0,($D380+$G380+$H380),0)</f>
        <v>0</v>
      </c>
      <c r="E381" s="98" t="n">
        <f aca="false">IF($D381&lt;0,Input!$G$17,0)</f>
        <v>0</v>
      </c>
      <c r="F381" s="98" t="n">
        <f aca="false">($D381*(Input!$G$11/100))/12</f>
        <v>0</v>
      </c>
      <c r="G381" s="98" t="n">
        <f aca="false">(-1)*$E381+$F381</f>
        <v>0</v>
      </c>
      <c r="H381" s="98" t="n">
        <f aca="false">IF($D381&lt;0,((-1)*Input!$G$15),0)</f>
        <v>0</v>
      </c>
      <c r="I381" s="98" t="n">
        <f aca="false">IF(OR($B381&lt;Input!$C$25,$B381&lt;Input!$G$25),(($I380+$G381+$H381)*(1+Input!$G$8/(100*12))),0)</f>
        <v>170991.67524792</v>
      </c>
      <c r="J381" s="98" t="n">
        <f aca="false">IF(OR($B381&lt;Input!$C$25,$B381&lt;Input!$G$25),(Input!$G$18*((1+Input!$G$14/100)^DATEDIF(Input!$C$7,$B381,"Y"))),0)</f>
        <v>-625.020086331338</v>
      </c>
      <c r="L381" s="98" t="n">
        <f aca="false">IF(OR($B381&lt;Input!$C$25,$B381&lt;Input!$G$25),($E381+$J381),0)</f>
        <v>-625.020086331338</v>
      </c>
    </row>
    <row r="382" customFormat="false" ht="12.75" hidden="false" customHeight="true" outlineLevel="0" collapsed="false">
      <c r="A382" s="87" t="n">
        <v>378</v>
      </c>
      <c r="B382" s="90" t="n">
        <f aca="false">EOMONTH(Input!$C$7,A382)</f>
        <v>54423</v>
      </c>
      <c r="C382" s="90"/>
      <c r="D382" s="98" t="n">
        <f aca="false">IF(($D381+$G381+$H381)&lt;=0,($D381+$G381+$H381),0)</f>
        <v>0</v>
      </c>
      <c r="E382" s="98" t="n">
        <f aca="false">IF($D382&lt;0,Input!$G$17,0)</f>
        <v>0</v>
      </c>
      <c r="F382" s="98" t="n">
        <f aca="false">($D382*(Input!$G$11/100))/12</f>
        <v>0</v>
      </c>
      <c r="G382" s="98" t="n">
        <f aca="false">(-1)*$E382+$F382</f>
        <v>0</v>
      </c>
      <c r="H382" s="98" t="n">
        <f aca="false">IF($D382&lt;0,((-1)*Input!$G$15),0)</f>
        <v>0</v>
      </c>
      <c r="I382" s="98" t="n">
        <f aca="false">IF(OR($B382&lt;Input!$C$25,$B382&lt;Input!$G$25),(($I381+$G382+$H382)*(1+Input!$G$8/(100*12))),0)</f>
        <v>171134.168310627</v>
      </c>
      <c r="J382" s="98" t="n">
        <f aca="false">IF(OR($B382&lt;Input!$C$25,$B382&lt;Input!$G$25),(Input!$G$18*((1+Input!$G$14/100)^DATEDIF(Input!$C$7,$B382,"Y"))),0)</f>
        <v>-625.020086331338</v>
      </c>
      <c r="L382" s="98" t="n">
        <f aca="false">IF(OR($B382&lt;Input!$C$25,$B382&lt;Input!$G$25),($E382+$J382),0)</f>
        <v>-625.020086331338</v>
      </c>
    </row>
    <row r="383" customFormat="false" ht="12.75" hidden="false" customHeight="true" outlineLevel="0" collapsed="false">
      <c r="A383" s="87" t="n">
        <v>379</v>
      </c>
      <c r="B383" s="90" t="n">
        <f aca="false">EOMONTH(Input!$C$7,A383)</f>
        <v>54454</v>
      </c>
      <c r="C383" s="90"/>
      <c r="D383" s="98" t="n">
        <f aca="false">IF(($D382+$G382+$H382)&lt;=0,($D382+$G382+$H382),0)</f>
        <v>0</v>
      </c>
      <c r="E383" s="98" t="n">
        <f aca="false">IF($D383&lt;0,Input!$G$17,0)</f>
        <v>0</v>
      </c>
      <c r="F383" s="98" t="n">
        <f aca="false">($D383*(Input!$G$11/100))/12</f>
        <v>0</v>
      </c>
      <c r="G383" s="98" t="n">
        <f aca="false">(-1)*$E383+$F383</f>
        <v>0</v>
      </c>
      <c r="H383" s="98" t="n">
        <f aca="false">IF($D383&lt;0,((-1)*Input!$G$15),0)</f>
        <v>0</v>
      </c>
      <c r="I383" s="98" t="n">
        <f aca="false">IF(OR($B383&lt;Input!$C$25,$B383&lt;Input!$G$25),(($I382+$G383+$H383)*(1+Input!$G$8/(100*12))),0)</f>
        <v>171276.780117552</v>
      </c>
      <c r="J383" s="98" t="n">
        <f aca="false">IF(OR($B383&lt;Input!$C$25,$B383&lt;Input!$G$25),(Input!$G$18*((1+Input!$G$14/100)^DATEDIF(Input!$C$7,$B383,"Y"))),0)</f>
        <v>-625.020086331338</v>
      </c>
      <c r="L383" s="98" t="n">
        <f aca="false">IF(OR($B383&lt;Input!$C$25,$B383&lt;Input!$G$25),($E383+$J383),0)</f>
        <v>-625.020086331338</v>
      </c>
    </row>
    <row r="384" customFormat="false" ht="12.75" hidden="false" customHeight="true" outlineLevel="0" collapsed="false">
      <c r="A384" s="87" t="n">
        <v>380</v>
      </c>
      <c r="B384" s="90" t="n">
        <f aca="false">EOMONTH(Input!$C$7,A384)</f>
        <v>54482</v>
      </c>
      <c r="C384" s="90"/>
      <c r="D384" s="98" t="n">
        <f aca="false">IF(($D383+$G383+$H383)&lt;=0,($D383+$G383+$H383),0)</f>
        <v>0</v>
      </c>
      <c r="E384" s="98" t="n">
        <f aca="false">IF($D384&lt;0,Input!$G$17,0)</f>
        <v>0</v>
      </c>
      <c r="F384" s="98" t="n">
        <f aca="false">($D384*(Input!$G$11/100))/12</f>
        <v>0</v>
      </c>
      <c r="G384" s="98" t="n">
        <f aca="false">(-1)*$E384+$F384</f>
        <v>0</v>
      </c>
      <c r="H384" s="98" t="n">
        <f aca="false">IF($D384&lt;0,((-1)*Input!$G$15),0)</f>
        <v>0</v>
      </c>
      <c r="I384" s="98" t="n">
        <f aca="false">IF(OR($B384&lt;Input!$C$25,$B384&lt;Input!$G$25),(($I383+$G384+$H384)*(1+Input!$G$8/(100*12))),0)</f>
        <v>171419.51076765</v>
      </c>
      <c r="J384" s="98" t="n">
        <f aca="false">IF(OR($B384&lt;Input!$C$25,$B384&lt;Input!$G$25),(Input!$G$18*((1+Input!$G$14/100)^DATEDIF(Input!$C$7,$B384,"Y"))),0)</f>
        <v>-625.020086331338</v>
      </c>
      <c r="L384" s="98" t="n">
        <f aca="false">IF(OR($B384&lt;Input!$C$25,$B384&lt;Input!$G$25),($E384+$J384),0)</f>
        <v>-625.020086331338</v>
      </c>
    </row>
    <row r="385" customFormat="false" ht="12.75" hidden="false" customHeight="true" outlineLevel="0" collapsed="false">
      <c r="A385" s="87" t="n">
        <v>381</v>
      </c>
      <c r="B385" s="90" t="n">
        <f aca="false">EOMONTH(Input!$C$7,A385)</f>
        <v>54513</v>
      </c>
      <c r="C385" s="90"/>
      <c r="D385" s="98" t="n">
        <f aca="false">IF(($D384+$G384+$H384)&lt;=0,($D384+$G384+$H384),0)</f>
        <v>0</v>
      </c>
      <c r="E385" s="98" t="n">
        <f aca="false">IF($D385&lt;0,Input!$G$17,0)</f>
        <v>0</v>
      </c>
      <c r="F385" s="98" t="n">
        <f aca="false">($D385*(Input!$G$11/100))/12</f>
        <v>0</v>
      </c>
      <c r="G385" s="98" t="n">
        <f aca="false">(-1)*$E385+$F385</f>
        <v>0</v>
      </c>
      <c r="H385" s="98" t="n">
        <f aca="false">IF($D385&lt;0,((-1)*Input!$G$15),0)</f>
        <v>0</v>
      </c>
      <c r="I385" s="98" t="n">
        <f aca="false">IF(OR($B385&lt;Input!$C$25,$B385&lt;Input!$G$25),(($I384+$G385+$H385)*(1+Input!$G$8/(100*12))),0)</f>
        <v>171562.360359956</v>
      </c>
      <c r="J385" s="98" t="n">
        <f aca="false">IF(OR($B385&lt;Input!$C$25,$B385&lt;Input!$G$25),(Input!$G$18*((1+Input!$G$14/100)^DATEDIF(Input!$C$7,$B385,"Y"))),0)</f>
        <v>-625.020086331338</v>
      </c>
      <c r="L385" s="98" t="n">
        <f aca="false">IF(OR($B385&lt;Input!$C$25,$B385&lt;Input!$G$25),($E385+$J385),0)</f>
        <v>-625.020086331338</v>
      </c>
    </row>
    <row r="386" customFormat="false" ht="12.75" hidden="false" customHeight="true" outlineLevel="0" collapsed="false">
      <c r="A386" s="87" t="n">
        <v>382</v>
      </c>
      <c r="B386" s="90" t="n">
        <f aca="false">EOMONTH(Input!$C$7,A386)</f>
        <v>54543</v>
      </c>
      <c r="C386" s="90"/>
      <c r="D386" s="98" t="n">
        <f aca="false">IF(($D385+$G385+$H385)&lt;=0,($D385+$G385+$H385),0)</f>
        <v>0</v>
      </c>
      <c r="E386" s="98" t="n">
        <f aca="false">IF($D386&lt;0,Input!$G$17,0)</f>
        <v>0</v>
      </c>
      <c r="F386" s="98" t="n">
        <f aca="false">($D386*(Input!$G$11/100))/12</f>
        <v>0</v>
      </c>
      <c r="G386" s="98" t="n">
        <f aca="false">(-1)*$E386+$F386</f>
        <v>0</v>
      </c>
      <c r="H386" s="98" t="n">
        <f aca="false">IF($D386&lt;0,((-1)*Input!$G$15),0)</f>
        <v>0</v>
      </c>
      <c r="I386" s="98" t="n">
        <f aca="false">IF(OR($B386&lt;Input!$C$25,$B386&lt;Input!$G$25),(($I385+$G386+$H386)*(1+Input!$G$8/(100*12))),0)</f>
        <v>171705.32899359</v>
      </c>
      <c r="J386" s="98" t="n">
        <f aca="false">IF(OR($B386&lt;Input!$C$25,$B386&lt;Input!$G$25),(Input!$G$18*((1+Input!$G$14/100)^DATEDIF(Input!$C$7,$B386,"Y"))),0)</f>
        <v>-625.020086331338</v>
      </c>
      <c r="L386" s="98" t="n">
        <f aca="false">IF(OR($B386&lt;Input!$C$25,$B386&lt;Input!$G$25),($E386+$J386),0)</f>
        <v>-625.020086331338</v>
      </c>
    </row>
    <row r="387" customFormat="false" ht="12.75" hidden="false" customHeight="true" outlineLevel="0" collapsed="false">
      <c r="A387" s="87" t="n">
        <v>383</v>
      </c>
      <c r="B387" s="90" t="n">
        <f aca="false">EOMONTH(Input!$C$7,A387)</f>
        <v>54574</v>
      </c>
      <c r="C387" s="90"/>
      <c r="D387" s="98" t="n">
        <f aca="false">IF(($D386+$G386+$H386)&lt;=0,($D386+$G386+$H386),0)</f>
        <v>0</v>
      </c>
      <c r="E387" s="98" t="n">
        <f aca="false">IF($D387&lt;0,Input!$G$17,0)</f>
        <v>0</v>
      </c>
      <c r="F387" s="98" t="n">
        <f aca="false">($D387*(Input!$G$11/100))/12</f>
        <v>0</v>
      </c>
      <c r="G387" s="98" t="n">
        <f aca="false">(-1)*$E387+$F387</f>
        <v>0</v>
      </c>
      <c r="H387" s="98" t="n">
        <f aca="false">IF($D387&lt;0,((-1)*Input!$G$15),0)</f>
        <v>0</v>
      </c>
      <c r="I387" s="98" t="n">
        <f aca="false">IF(OR($B387&lt;Input!$C$25,$B387&lt;Input!$G$25),(($I386+$G387+$H387)*(1+Input!$G$8/(100*12))),0)</f>
        <v>171848.416767751</v>
      </c>
      <c r="J387" s="98" t="n">
        <f aca="false">IF(OR($B387&lt;Input!$C$25,$B387&lt;Input!$G$25),(Input!$G$18*((1+Input!$G$14/100)^DATEDIF(Input!$C$7,$B387,"Y"))),0)</f>
        <v>-625.020086331338</v>
      </c>
      <c r="L387" s="98" t="n">
        <f aca="false">IF(OR($B387&lt;Input!$C$25,$B387&lt;Input!$G$25),($E387+$J387),0)</f>
        <v>-625.020086331338</v>
      </c>
    </row>
    <row r="388" customFormat="false" ht="12.75" hidden="false" customHeight="true" outlineLevel="0" collapsed="false">
      <c r="A388" s="87" t="n">
        <v>384</v>
      </c>
      <c r="B388" s="90" t="n">
        <f aca="false">EOMONTH(Input!$C$7,A388)</f>
        <v>54604</v>
      </c>
      <c r="C388" s="90"/>
      <c r="D388" s="98" t="n">
        <f aca="false">IF(($D387+$G387+$H387)&lt;=0,($D387+$G387+$H387),0)</f>
        <v>0</v>
      </c>
      <c r="E388" s="98" t="n">
        <f aca="false">IF($D388&lt;0,Input!$G$17,0)</f>
        <v>0</v>
      </c>
      <c r="F388" s="98" t="n">
        <f aca="false">($D388*(Input!$G$11/100))/12</f>
        <v>0</v>
      </c>
      <c r="G388" s="98" t="n">
        <f aca="false">(-1)*$E388+$F388</f>
        <v>0</v>
      </c>
      <c r="H388" s="98" t="n">
        <f aca="false">IF($D388&lt;0,((-1)*Input!$G$15),0)</f>
        <v>0</v>
      </c>
      <c r="I388" s="98" t="n">
        <f aca="false">IF(OR($B388&lt;Input!$C$25,$B388&lt;Input!$G$25),(($I387+$G388+$H388)*(1+Input!$G$8/(100*12))),0)</f>
        <v>171991.623781724</v>
      </c>
      <c r="J388" s="98" t="n">
        <f aca="false">IF(OR($B388&lt;Input!$C$25,$B388&lt;Input!$G$25),(Input!$G$18*((1+Input!$G$14/100)^DATEDIF(Input!$C$7,$B388,"Y"))),0)</f>
        <v>-643.770688921278</v>
      </c>
      <c r="L388" s="98" t="n">
        <f aca="false">IF(OR($B388&lt;Input!$C$25,$B388&lt;Input!$G$25),($E388+$J388),0)</f>
        <v>-643.770688921278</v>
      </c>
    </row>
    <row r="389" customFormat="false" ht="12.75" hidden="false" customHeight="true" outlineLevel="0" collapsed="false">
      <c r="A389" s="87" t="n">
        <v>385</v>
      </c>
      <c r="B389" s="90" t="n">
        <f aca="false">EOMONTH(Input!$C$7,A389)</f>
        <v>54635</v>
      </c>
      <c r="C389" s="90"/>
      <c r="D389" s="98" t="n">
        <f aca="false">IF(($D388+$G388+$H388)&lt;=0,($D388+$G388+$H388),0)</f>
        <v>0</v>
      </c>
      <c r="E389" s="98" t="n">
        <f aca="false">IF($D389&lt;0,Input!$G$17,0)</f>
        <v>0</v>
      </c>
      <c r="F389" s="98" t="n">
        <f aca="false">($D389*(Input!$G$11/100))/12</f>
        <v>0</v>
      </c>
      <c r="G389" s="98" t="n">
        <f aca="false">(-1)*$E389+$F389</f>
        <v>0</v>
      </c>
      <c r="H389" s="98" t="n">
        <f aca="false">IF($D389&lt;0,((-1)*Input!$G$15),0)</f>
        <v>0</v>
      </c>
      <c r="I389" s="98" t="n">
        <f aca="false">IF(OR($B389&lt;Input!$C$25,$B389&lt;Input!$G$25),(($I388+$G389+$H389)*(1+Input!$G$8/(100*12))),0)</f>
        <v>172134.950134875</v>
      </c>
      <c r="J389" s="98" t="n">
        <f aca="false">IF(OR($B389&lt;Input!$C$25,$B389&lt;Input!$G$25),(Input!$G$18*((1+Input!$G$14/100)^DATEDIF(Input!$C$7,$B389,"Y"))),0)</f>
        <v>-643.770688921278</v>
      </c>
      <c r="L389" s="98" t="n">
        <f aca="false">IF(OR($B389&lt;Input!$C$25,$B389&lt;Input!$G$25),($E389+$J389),0)</f>
        <v>-643.770688921278</v>
      </c>
    </row>
    <row r="390" customFormat="false" ht="12.75" hidden="false" customHeight="true" outlineLevel="0" collapsed="false">
      <c r="A390" s="87" t="n">
        <v>386</v>
      </c>
      <c r="B390" s="90" t="n">
        <f aca="false">EOMONTH(Input!$C$7,A390)</f>
        <v>54666</v>
      </c>
      <c r="C390" s="90"/>
      <c r="D390" s="98" t="n">
        <f aca="false">IF(($D389+$G389+$H389)&lt;=0,($D389+$G389+$H389),0)</f>
        <v>0</v>
      </c>
      <c r="E390" s="98" t="n">
        <f aca="false">IF($D390&lt;0,Input!$G$17,0)</f>
        <v>0</v>
      </c>
      <c r="F390" s="98" t="n">
        <f aca="false">($D390*(Input!$G$11/100))/12</f>
        <v>0</v>
      </c>
      <c r="G390" s="98" t="n">
        <f aca="false">(-1)*$E390+$F390</f>
        <v>0</v>
      </c>
      <c r="H390" s="98" t="n">
        <f aca="false">IF($D390&lt;0,((-1)*Input!$G$15),0)</f>
        <v>0</v>
      </c>
      <c r="I390" s="98" t="n">
        <f aca="false">IF(OR($B390&lt;Input!$C$25,$B390&lt;Input!$G$25),(($I389+$G390+$H390)*(1+Input!$G$8/(100*12))),0)</f>
        <v>172278.395926655</v>
      </c>
      <c r="J390" s="98" t="n">
        <f aca="false">IF(OR($B390&lt;Input!$C$25,$B390&lt;Input!$G$25),(Input!$G$18*((1+Input!$G$14/100)^DATEDIF(Input!$C$7,$B390,"Y"))),0)</f>
        <v>-643.770688921278</v>
      </c>
      <c r="L390" s="98" t="n">
        <f aca="false">IF(OR($B390&lt;Input!$C$25,$B390&lt;Input!$G$25),($E390+$J390),0)</f>
        <v>-643.770688921278</v>
      </c>
    </row>
    <row r="391" customFormat="false" ht="12.75" hidden="false" customHeight="true" outlineLevel="0" collapsed="false">
      <c r="A391" s="87" t="n">
        <v>387</v>
      </c>
      <c r="B391" s="90" t="n">
        <f aca="false">EOMONTH(Input!$C$7,A391)</f>
        <v>54696</v>
      </c>
      <c r="C391" s="90"/>
      <c r="D391" s="98" t="n">
        <f aca="false">IF(($D390+$G390+$H390)&lt;=0,($D390+$G390+$H390),0)</f>
        <v>0</v>
      </c>
      <c r="E391" s="98" t="n">
        <f aca="false">IF($D391&lt;0,Input!$G$17,0)</f>
        <v>0</v>
      </c>
      <c r="F391" s="98" t="n">
        <f aca="false">($D391*(Input!$G$11/100))/12</f>
        <v>0</v>
      </c>
      <c r="G391" s="98" t="n">
        <f aca="false">(-1)*$E391+$F391</f>
        <v>0</v>
      </c>
      <c r="H391" s="98" t="n">
        <f aca="false">IF($D391&lt;0,((-1)*Input!$G$15),0)</f>
        <v>0</v>
      </c>
      <c r="I391" s="98" t="n">
        <f aca="false">IF(OR($B391&lt;Input!$C$25,$B391&lt;Input!$G$25),(($I390+$G391+$H391)*(1+Input!$G$8/(100*12))),0)</f>
        <v>172421.961256593</v>
      </c>
      <c r="J391" s="98" t="n">
        <f aca="false">IF(OR($B391&lt;Input!$C$25,$B391&lt;Input!$G$25),(Input!$G$18*((1+Input!$G$14/100)^DATEDIF(Input!$C$7,$B391,"Y"))),0)</f>
        <v>-643.770688921278</v>
      </c>
      <c r="L391" s="98" t="n">
        <f aca="false">IF(OR($B391&lt;Input!$C$25,$B391&lt;Input!$G$25),($E391+$J391),0)</f>
        <v>-643.770688921278</v>
      </c>
    </row>
    <row r="392" customFormat="false" ht="12.75" hidden="false" customHeight="true" outlineLevel="0" collapsed="false">
      <c r="A392" s="87" t="n">
        <v>388</v>
      </c>
      <c r="B392" s="90" t="n">
        <f aca="false">EOMONTH(Input!$C$7,A392)</f>
        <v>54727</v>
      </c>
      <c r="C392" s="90"/>
      <c r="D392" s="98" t="n">
        <f aca="false">IF(($D391+$G391+$H391)&lt;=0,($D391+$G391+$H391),0)</f>
        <v>0</v>
      </c>
      <c r="E392" s="98" t="n">
        <f aca="false">IF($D392&lt;0,Input!$G$17,0)</f>
        <v>0</v>
      </c>
      <c r="F392" s="98" t="n">
        <f aca="false">($D392*(Input!$G$11/100))/12</f>
        <v>0</v>
      </c>
      <c r="G392" s="98" t="n">
        <f aca="false">(-1)*$E392+$F392</f>
        <v>0</v>
      </c>
      <c r="H392" s="98" t="n">
        <f aca="false">IF($D392&lt;0,((-1)*Input!$G$15),0)</f>
        <v>0</v>
      </c>
      <c r="I392" s="98" t="n">
        <f aca="false">IF(OR($B392&lt;Input!$C$25,$B392&lt;Input!$G$25),(($I391+$G392+$H392)*(1+Input!$G$8/(100*12))),0)</f>
        <v>172565.646224307</v>
      </c>
      <c r="J392" s="98" t="n">
        <f aca="false">IF(OR($B392&lt;Input!$C$25,$B392&lt;Input!$G$25),(Input!$G$18*((1+Input!$G$14/100)^DATEDIF(Input!$C$7,$B392,"Y"))),0)</f>
        <v>-643.770688921278</v>
      </c>
      <c r="L392" s="98" t="n">
        <f aca="false">IF(OR($B392&lt;Input!$C$25,$B392&lt;Input!$G$25),($E392+$J392),0)</f>
        <v>-643.770688921278</v>
      </c>
    </row>
    <row r="393" customFormat="false" ht="12.75" hidden="false" customHeight="true" outlineLevel="0" collapsed="false">
      <c r="A393" s="87" t="n">
        <v>389</v>
      </c>
      <c r="B393" s="90" t="n">
        <f aca="false">EOMONTH(Input!$C$7,A393)</f>
        <v>54757</v>
      </c>
      <c r="C393" s="90"/>
      <c r="D393" s="98" t="n">
        <f aca="false">IF(($D392+$G392+$H392)&lt;=0,($D392+$G392+$H392),0)</f>
        <v>0</v>
      </c>
      <c r="E393" s="98" t="n">
        <f aca="false">IF($D393&lt;0,Input!$G$17,0)</f>
        <v>0</v>
      </c>
      <c r="F393" s="98" t="n">
        <f aca="false">($D393*(Input!$G$11/100))/12</f>
        <v>0</v>
      </c>
      <c r="G393" s="98" t="n">
        <f aca="false">(-1)*$E393+$F393</f>
        <v>0</v>
      </c>
      <c r="H393" s="98" t="n">
        <f aca="false">IF($D393&lt;0,((-1)*Input!$G$15),0)</f>
        <v>0</v>
      </c>
      <c r="I393" s="98" t="n">
        <f aca="false">IF(OR($B393&lt;Input!$C$25,$B393&lt;Input!$G$25),(($I392+$G393+$H393)*(1+Input!$G$8/(100*12))),0)</f>
        <v>172709.450929494</v>
      </c>
      <c r="J393" s="98" t="n">
        <f aca="false">IF(OR($B393&lt;Input!$C$25,$B393&lt;Input!$G$25),(Input!$G$18*((1+Input!$G$14/100)^DATEDIF(Input!$C$7,$B393,"Y"))),0)</f>
        <v>-643.770688921278</v>
      </c>
      <c r="L393" s="98" t="n">
        <f aca="false">IF(OR($B393&lt;Input!$C$25,$B393&lt;Input!$G$25),($E393+$J393),0)</f>
        <v>-643.770688921278</v>
      </c>
    </row>
    <row r="394" customFormat="false" ht="12.75" hidden="false" customHeight="true" outlineLevel="0" collapsed="false">
      <c r="A394" s="87" t="n">
        <v>390</v>
      </c>
      <c r="B394" s="90" t="n">
        <f aca="false">EOMONTH(Input!$C$7,A394)</f>
        <v>54788</v>
      </c>
      <c r="C394" s="90"/>
      <c r="D394" s="98" t="n">
        <f aca="false">IF(($D393+$G393+$H393)&lt;=0,($D393+$G393+$H393),0)</f>
        <v>0</v>
      </c>
      <c r="E394" s="98" t="n">
        <f aca="false">IF($D394&lt;0,Input!$G$17,0)</f>
        <v>0</v>
      </c>
      <c r="F394" s="98" t="n">
        <f aca="false">($D394*(Input!$G$11/100))/12</f>
        <v>0</v>
      </c>
      <c r="G394" s="98" t="n">
        <f aca="false">(-1)*$E394+$F394</f>
        <v>0</v>
      </c>
      <c r="H394" s="98" t="n">
        <f aca="false">IF($D394&lt;0,((-1)*Input!$G$15),0)</f>
        <v>0</v>
      </c>
      <c r="I394" s="98" t="n">
        <f aca="false">IF(OR($B394&lt;Input!$C$25,$B394&lt;Input!$G$25),(($I393+$G394+$H394)*(1+Input!$G$8/(100*12))),0)</f>
        <v>172853.375471935</v>
      </c>
      <c r="J394" s="98" t="n">
        <f aca="false">IF(OR($B394&lt;Input!$C$25,$B394&lt;Input!$G$25),(Input!$G$18*((1+Input!$G$14/100)^DATEDIF(Input!$C$7,$B394,"Y"))),0)</f>
        <v>-643.770688921278</v>
      </c>
      <c r="L394" s="98" t="n">
        <f aca="false">IF(OR($B394&lt;Input!$C$25,$B394&lt;Input!$G$25),($E394+$J394),0)</f>
        <v>-643.770688921278</v>
      </c>
    </row>
    <row r="395" customFormat="false" ht="12.75" hidden="false" customHeight="true" outlineLevel="0" collapsed="false">
      <c r="A395" s="87" t="n">
        <v>391</v>
      </c>
      <c r="B395" s="90" t="n">
        <f aca="false">EOMONTH(Input!$C$7,A395)</f>
        <v>54819</v>
      </c>
      <c r="C395" s="90"/>
      <c r="D395" s="98" t="n">
        <f aca="false">IF(($D394+$G394+$H394)&lt;=0,($D394+$G394+$H394),0)</f>
        <v>0</v>
      </c>
      <c r="E395" s="98" t="n">
        <f aca="false">IF($D395&lt;0,Input!$G$17,0)</f>
        <v>0</v>
      </c>
      <c r="F395" s="98" t="n">
        <f aca="false">($D395*(Input!$G$11/100))/12</f>
        <v>0</v>
      </c>
      <c r="G395" s="98" t="n">
        <f aca="false">(-1)*$E395+$F395</f>
        <v>0</v>
      </c>
      <c r="H395" s="98" t="n">
        <f aca="false">IF($D395&lt;0,((-1)*Input!$G$15),0)</f>
        <v>0</v>
      </c>
      <c r="I395" s="98" t="n">
        <f aca="false">IF(OR($B395&lt;Input!$C$25,$B395&lt;Input!$G$25),(($I394+$G395+$H395)*(1+Input!$G$8/(100*12))),0)</f>
        <v>172997.419951495</v>
      </c>
      <c r="J395" s="98" t="n">
        <f aca="false">IF(OR($B395&lt;Input!$C$25,$B395&lt;Input!$G$25),(Input!$G$18*((1+Input!$G$14/100)^DATEDIF(Input!$C$7,$B395,"Y"))),0)</f>
        <v>-643.770688921278</v>
      </c>
      <c r="L395" s="98" t="n">
        <f aca="false">IF(OR($B395&lt;Input!$C$25,$B395&lt;Input!$G$25),($E395+$J395),0)</f>
        <v>-643.770688921278</v>
      </c>
    </row>
    <row r="396" customFormat="false" ht="12.75" hidden="false" customHeight="true" outlineLevel="0" collapsed="false">
      <c r="A396" s="87" t="n">
        <v>392</v>
      </c>
      <c r="B396" s="90" t="n">
        <f aca="false">EOMONTH(Input!$C$7,A396)</f>
        <v>54847</v>
      </c>
      <c r="C396" s="90"/>
      <c r="D396" s="98" t="n">
        <f aca="false">IF(($D395+$G395+$H395)&lt;=0,($D395+$G395+$H395),0)</f>
        <v>0</v>
      </c>
      <c r="E396" s="98" t="n">
        <f aca="false">IF($D396&lt;0,Input!$G$17,0)</f>
        <v>0</v>
      </c>
      <c r="F396" s="98" t="n">
        <f aca="false">($D396*(Input!$G$11/100))/12</f>
        <v>0</v>
      </c>
      <c r="G396" s="98" t="n">
        <f aca="false">(-1)*$E396+$F396</f>
        <v>0</v>
      </c>
      <c r="H396" s="98" t="n">
        <f aca="false">IF($D396&lt;0,((-1)*Input!$G$15),0)</f>
        <v>0</v>
      </c>
      <c r="I396" s="98" t="n">
        <f aca="false">IF(OR($B396&lt;Input!$C$25,$B396&lt;Input!$G$25),(($I395+$G396+$H396)*(1+Input!$G$8/(100*12))),0)</f>
        <v>173141.584468122</v>
      </c>
      <c r="J396" s="98" t="n">
        <f aca="false">IF(OR($B396&lt;Input!$C$25,$B396&lt;Input!$G$25),(Input!$G$18*((1+Input!$G$14/100)^DATEDIF(Input!$C$7,$B396,"Y"))),0)</f>
        <v>-643.770688921278</v>
      </c>
      <c r="L396" s="98" t="n">
        <f aca="false">IF(OR($B396&lt;Input!$C$25,$B396&lt;Input!$G$25),($E396+$J396),0)</f>
        <v>-643.770688921278</v>
      </c>
    </row>
    <row r="397" customFormat="false" ht="12.75" hidden="false" customHeight="true" outlineLevel="0" collapsed="false">
      <c r="A397" s="87" t="n">
        <v>393</v>
      </c>
      <c r="B397" s="90" t="n">
        <f aca="false">EOMONTH(Input!$C$7,A397)</f>
        <v>54878</v>
      </c>
      <c r="C397" s="90"/>
      <c r="D397" s="98" t="n">
        <f aca="false">IF(($D396+$G396+$H396)&lt;=0,($D396+$G396+$H396),0)</f>
        <v>0</v>
      </c>
      <c r="E397" s="98" t="n">
        <f aca="false">IF($D397&lt;0,Input!$G$17,0)</f>
        <v>0</v>
      </c>
      <c r="F397" s="98" t="n">
        <f aca="false">($D397*(Input!$G$11/100))/12</f>
        <v>0</v>
      </c>
      <c r="G397" s="98" t="n">
        <f aca="false">(-1)*$E397+$F397</f>
        <v>0</v>
      </c>
      <c r="H397" s="98" t="n">
        <f aca="false">IF($D397&lt;0,((-1)*Input!$G$15),0)</f>
        <v>0</v>
      </c>
      <c r="I397" s="98" t="n">
        <f aca="false">IF(OR($B397&lt;Input!$C$25,$B397&lt;Input!$G$25),(($I396+$G397+$H397)*(1+Input!$G$8/(100*12))),0)</f>
        <v>173285.869121845</v>
      </c>
      <c r="J397" s="98" t="n">
        <f aca="false">IF(OR($B397&lt;Input!$C$25,$B397&lt;Input!$G$25),(Input!$G$18*((1+Input!$G$14/100)^DATEDIF(Input!$C$7,$B397,"Y"))),0)</f>
        <v>-643.770688921278</v>
      </c>
      <c r="L397" s="98" t="n">
        <f aca="false">IF(OR($B397&lt;Input!$C$25,$B397&lt;Input!$G$25),($E397+$J397),0)</f>
        <v>-643.770688921278</v>
      </c>
    </row>
    <row r="398" customFormat="false" ht="12.75" hidden="false" customHeight="true" outlineLevel="0" collapsed="false">
      <c r="A398" s="87" t="n">
        <v>394</v>
      </c>
      <c r="B398" s="90" t="n">
        <f aca="false">EOMONTH(Input!$C$7,A398)</f>
        <v>54908</v>
      </c>
      <c r="C398" s="90"/>
      <c r="D398" s="98" t="n">
        <f aca="false">IF(($D397+$G397+$H397)&lt;=0,($D397+$G397+$H397),0)</f>
        <v>0</v>
      </c>
      <c r="E398" s="98" t="n">
        <f aca="false">IF($D398&lt;0,Input!$G$17,0)</f>
        <v>0</v>
      </c>
      <c r="F398" s="98" t="n">
        <f aca="false">($D398*(Input!$G$11/100))/12</f>
        <v>0</v>
      </c>
      <c r="G398" s="98" t="n">
        <f aca="false">(-1)*$E398+$F398</f>
        <v>0</v>
      </c>
      <c r="H398" s="98" t="n">
        <f aca="false">IF($D398&lt;0,((-1)*Input!$G$15),0)</f>
        <v>0</v>
      </c>
      <c r="I398" s="98" t="n">
        <f aca="false">IF(OR($B398&lt;Input!$C$25,$B398&lt;Input!$G$25),(($I397+$G398+$H398)*(1+Input!$G$8/(100*12))),0)</f>
        <v>173430.27401278</v>
      </c>
      <c r="J398" s="98" t="n">
        <f aca="false">IF(OR($B398&lt;Input!$C$25,$B398&lt;Input!$G$25),(Input!$G$18*((1+Input!$G$14/100)^DATEDIF(Input!$C$7,$B398,"Y"))),0)</f>
        <v>-643.770688921278</v>
      </c>
      <c r="L398" s="98" t="n">
        <f aca="false">IF(OR($B398&lt;Input!$C$25,$B398&lt;Input!$G$25),($E398+$J398),0)</f>
        <v>-643.770688921278</v>
      </c>
    </row>
    <row r="399" customFormat="false" ht="12.75" hidden="false" customHeight="true" outlineLevel="0" collapsed="false">
      <c r="A399" s="87" t="n">
        <v>395</v>
      </c>
      <c r="B399" s="90" t="n">
        <f aca="false">EOMONTH(Input!$C$7,A399)</f>
        <v>54939</v>
      </c>
      <c r="C399" s="90"/>
      <c r="D399" s="98" t="n">
        <f aca="false">IF(($D398+$G398+$H398)&lt;=0,($D398+$G398+$H398),0)</f>
        <v>0</v>
      </c>
      <c r="E399" s="98" t="n">
        <f aca="false">IF($D399&lt;0,Input!$G$17,0)</f>
        <v>0</v>
      </c>
      <c r="F399" s="98" t="n">
        <f aca="false">($D399*(Input!$G$11/100))/12</f>
        <v>0</v>
      </c>
      <c r="G399" s="98" t="n">
        <f aca="false">(-1)*$E399+$F399</f>
        <v>0</v>
      </c>
      <c r="H399" s="98" t="n">
        <f aca="false">IF($D399&lt;0,((-1)*Input!$G$15),0)</f>
        <v>0</v>
      </c>
      <c r="I399" s="98" t="n">
        <f aca="false">IF(OR($B399&lt;Input!$C$25,$B399&lt;Input!$G$25),(($I398+$G399+$H399)*(1+Input!$G$8/(100*12))),0)</f>
        <v>173574.799241124</v>
      </c>
      <c r="J399" s="98" t="n">
        <f aca="false">IF(OR($B399&lt;Input!$C$25,$B399&lt;Input!$G$25),(Input!$G$18*((1+Input!$G$14/100)^DATEDIF(Input!$C$7,$B399,"Y"))),0)</f>
        <v>-643.770688921278</v>
      </c>
      <c r="L399" s="98" t="n">
        <f aca="false">IF(OR($B399&lt;Input!$C$25,$B399&lt;Input!$G$25),($E399+$J399),0)</f>
        <v>-643.770688921278</v>
      </c>
    </row>
    <row r="400" customFormat="false" ht="12.75" hidden="false" customHeight="true" outlineLevel="0" collapsed="false">
      <c r="A400" s="87" t="n">
        <v>396</v>
      </c>
      <c r="B400" s="90" t="n">
        <f aca="false">EOMONTH(Input!$C$7,A400)</f>
        <v>54969</v>
      </c>
      <c r="C400" s="90"/>
      <c r="D400" s="98" t="n">
        <f aca="false">IF(($D399+$G399+$H399)&lt;=0,($D399+$G399+$H399),0)</f>
        <v>0</v>
      </c>
      <c r="E400" s="98" t="n">
        <f aca="false">IF($D400&lt;0,Input!$G$17,0)</f>
        <v>0</v>
      </c>
      <c r="F400" s="98" t="n">
        <f aca="false">($D400*(Input!$G$11/100))/12</f>
        <v>0</v>
      </c>
      <c r="G400" s="98" t="n">
        <f aca="false">(-1)*$E400+$F400</f>
        <v>0</v>
      </c>
      <c r="H400" s="98" t="n">
        <f aca="false">IF($D400&lt;0,((-1)*Input!$G$15),0)</f>
        <v>0</v>
      </c>
      <c r="I400" s="98" t="n">
        <f aca="false">IF(OR($B400&lt;Input!$C$25,$B400&lt;Input!$G$25),(($I399+$G400+$H400)*(1+Input!$G$8/(100*12))),0)</f>
        <v>173719.444907158</v>
      </c>
      <c r="J400" s="98" t="n">
        <f aca="false">IF(OR($B400&lt;Input!$C$25,$B400&lt;Input!$G$25),(Input!$G$18*((1+Input!$G$14/100)^DATEDIF(Input!$C$7,$B400,"Y"))),0)</f>
        <v>-663.083809588917</v>
      </c>
      <c r="L400" s="98" t="n">
        <f aca="false">IF(OR($B400&lt;Input!$C$25,$B400&lt;Input!$G$25),($E400+$J400),0)</f>
        <v>-663.083809588917</v>
      </c>
    </row>
    <row r="401" customFormat="false" ht="12.75" hidden="false" customHeight="true" outlineLevel="0" collapsed="false">
      <c r="A401" s="87" t="n">
        <v>397</v>
      </c>
      <c r="B401" s="90" t="n">
        <f aca="false">EOMONTH(Input!$C$7,A401)</f>
        <v>55000</v>
      </c>
      <c r="C401" s="90"/>
      <c r="D401" s="98" t="n">
        <f aca="false">IF(($D400+$G400+$H400)&lt;=0,($D400+$G400+$H400),0)</f>
        <v>0</v>
      </c>
      <c r="E401" s="98" t="n">
        <f aca="false">IF($D401&lt;0,Input!$G$17,0)</f>
        <v>0</v>
      </c>
      <c r="F401" s="98" t="n">
        <f aca="false">($D401*(Input!$G$11/100))/12</f>
        <v>0</v>
      </c>
      <c r="G401" s="98" t="n">
        <f aca="false">(-1)*$E401+$F401</f>
        <v>0</v>
      </c>
      <c r="H401" s="98" t="n">
        <f aca="false">IF($D401&lt;0,((-1)*Input!$G$15),0)</f>
        <v>0</v>
      </c>
      <c r="I401" s="98" t="n">
        <f aca="false">IF(OR($B401&lt;Input!$C$25,$B401&lt;Input!$G$25),(($I400+$G401+$H401)*(1+Input!$G$8/(100*12))),0)</f>
        <v>173864.211111247</v>
      </c>
      <c r="J401" s="98" t="n">
        <f aca="false">IF(OR($B401&lt;Input!$C$25,$B401&lt;Input!$G$25),(Input!$G$18*((1+Input!$G$14/100)^DATEDIF(Input!$C$7,$B401,"Y"))),0)</f>
        <v>-663.083809588917</v>
      </c>
      <c r="L401" s="98" t="n">
        <f aca="false">IF(OR($B401&lt;Input!$C$25,$B401&lt;Input!$G$25),($E401+$J401),0)</f>
        <v>-663.083809588917</v>
      </c>
    </row>
    <row r="402" customFormat="false" ht="12.75" hidden="false" customHeight="true" outlineLevel="0" collapsed="false">
      <c r="A402" s="87" t="n">
        <v>398</v>
      </c>
      <c r="B402" s="90" t="n">
        <f aca="false">EOMONTH(Input!$C$7,A402)</f>
        <v>55031</v>
      </c>
      <c r="C402" s="90"/>
      <c r="D402" s="98" t="n">
        <f aca="false">IF(($D401+$G401+$H401)&lt;=0,($D401+$G401+$H401),0)</f>
        <v>0</v>
      </c>
      <c r="E402" s="98" t="n">
        <f aca="false">IF($D402&lt;0,Input!$G$17,0)</f>
        <v>0</v>
      </c>
      <c r="F402" s="98" t="n">
        <f aca="false">($D402*(Input!$G$11/100))/12</f>
        <v>0</v>
      </c>
      <c r="G402" s="98" t="n">
        <f aca="false">(-1)*$E402+$F402</f>
        <v>0</v>
      </c>
      <c r="H402" s="98" t="n">
        <f aca="false">IF($D402&lt;0,((-1)*Input!$G$15),0)</f>
        <v>0</v>
      </c>
      <c r="I402" s="98" t="n">
        <f aca="false">IF(OR($B402&lt;Input!$C$25,$B402&lt;Input!$G$25),(($I401+$G402+$H402)*(1+Input!$G$8/(100*12))),0)</f>
        <v>174009.09795384</v>
      </c>
      <c r="J402" s="98" t="n">
        <f aca="false">IF(OR($B402&lt;Input!$C$25,$B402&lt;Input!$G$25),(Input!$G$18*((1+Input!$G$14/100)^DATEDIF(Input!$C$7,$B402,"Y"))),0)</f>
        <v>-663.083809588917</v>
      </c>
      <c r="L402" s="98" t="n">
        <f aca="false">IF(OR($B402&lt;Input!$C$25,$B402&lt;Input!$G$25),($E402+$J402),0)</f>
        <v>-663.083809588917</v>
      </c>
    </row>
    <row r="403" customFormat="false" ht="12.75" hidden="false" customHeight="true" outlineLevel="0" collapsed="false">
      <c r="A403" s="87" t="n">
        <v>399</v>
      </c>
      <c r="B403" s="90" t="n">
        <f aca="false">EOMONTH(Input!$C$7,A403)</f>
        <v>55061</v>
      </c>
      <c r="C403" s="90"/>
      <c r="D403" s="98" t="n">
        <f aca="false">IF(($D402+$G402+$H402)&lt;=0,($D402+$G402+$H402),0)</f>
        <v>0</v>
      </c>
      <c r="E403" s="98" t="n">
        <f aca="false">IF($D403&lt;0,Input!$G$17,0)</f>
        <v>0</v>
      </c>
      <c r="F403" s="98" t="n">
        <f aca="false">($D403*(Input!$G$11/100))/12</f>
        <v>0</v>
      </c>
      <c r="G403" s="98" t="n">
        <f aca="false">(-1)*$E403+$F403</f>
        <v>0</v>
      </c>
      <c r="H403" s="98" t="n">
        <f aca="false">IF($D403&lt;0,((-1)*Input!$G$15),0)</f>
        <v>0</v>
      </c>
      <c r="I403" s="98" t="n">
        <f aca="false">IF(OR($B403&lt;Input!$C$25,$B403&lt;Input!$G$25),(($I402+$G403+$H403)*(1+Input!$G$8/(100*12))),0)</f>
        <v>174154.105535468</v>
      </c>
      <c r="J403" s="98" t="n">
        <f aca="false">IF(OR($B403&lt;Input!$C$25,$B403&lt;Input!$G$25),(Input!$G$18*((1+Input!$G$14/100)^DATEDIF(Input!$C$7,$B403,"Y"))),0)</f>
        <v>-663.083809588917</v>
      </c>
      <c r="L403" s="98" t="n">
        <f aca="false">IF(OR($B403&lt;Input!$C$25,$B403&lt;Input!$G$25),($E403+$J403),0)</f>
        <v>-663.083809588917</v>
      </c>
    </row>
    <row r="404" customFormat="false" ht="12.75" hidden="false" customHeight="true" outlineLevel="0" collapsed="false">
      <c r="A404" s="87" t="n">
        <v>400</v>
      </c>
      <c r="B404" s="90" t="n">
        <f aca="false">EOMONTH(Input!$C$7,A404)</f>
        <v>55092</v>
      </c>
      <c r="C404" s="90"/>
      <c r="D404" s="98" t="n">
        <f aca="false">IF(($D403+$G403+$H403)&lt;=0,($D403+$G403+$H403),0)</f>
        <v>0</v>
      </c>
      <c r="E404" s="98" t="n">
        <f aca="false">IF($D404&lt;0,Input!$G$17,0)</f>
        <v>0</v>
      </c>
      <c r="F404" s="98" t="n">
        <f aca="false">($D404*(Input!$G$11/100))/12</f>
        <v>0</v>
      </c>
      <c r="G404" s="98" t="n">
        <f aca="false">(-1)*$E404+$F404</f>
        <v>0</v>
      </c>
      <c r="H404" s="98" t="n">
        <f aca="false">IF($D404&lt;0,((-1)*Input!$G$15),0)</f>
        <v>0</v>
      </c>
      <c r="I404" s="98" t="n">
        <f aca="false">IF(OR($B404&lt;Input!$C$25,$B404&lt;Input!$G$25),(($I403+$G404+$H404)*(1+Input!$G$8/(100*12))),0)</f>
        <v>174299.233956748</v>
      </c>
      <c r="J404" s="98" t="n">
        <f aca="false">IF(OR($B404&lt;Input!$C$25,$B404&lt;Input!$G$25),(Input!$G$18*((1+Input!$G$14/100)^DATEDIF(Input!$C$7,$B404,"Y"))),0)</f>
        <v>-663.083809588917</v>
      </c>
      <c r="L404" s="98" t="n">
        <f aca="false">IF(OR($B404&lt;Input!$C$25,$B404&lt;Input!$G$25),($E404+$J404),0)</f>
        <v>-663.083809588917</v>
      </c>
    </row>
    <row r="405" customFormat="false" ht="12.75" hidden="false" customHeight="true" outlineLevel="0" collapsed="false">
      <c r="A405" s="87" t="n">
        <v>401</v>
      </c>
      <c r="B405" s="90" t="n">
        <f aca="false">EOMONTH(Input!$C$7,A405)</f>
        <v>55122</v>
      </c>
      <c r="C405" s="90"/>
      <c r="D405" s="98" t="n">
        <f aca="false">IF(($D404+$G404+$H404)&lt;=0,($D404+$G404+$H404),0)</f>
        <v>0</v>
      </c>
      <c r="E405" s="98" t="n">
        <f aca="false">IF($D405&lt;0,Input!$G$17,0)</f>
        <v>0</v>
      </c>
      <c r="F405" s="98" t="n">
        <f aca="false">($D405*(Input!$G$11/100))/12</f>
        <v>0</v>
      </c>
      <c r="G405" s="98" t="n">
        <f aca="false">(-1)*$E405+$F405</f>
        <v>0</v>
      </c>
      <c r="H405" s="98" t="n">
        <f aca="false">IF($D405&lt;0,((-1)*Input!$G$15),0)</f>
        <v>0</v>
      </c>
      <c r="I405" s="98" t="n">
        <f aca="false">IF(OR($B405&lt;Input!$C$25,$B405&lt;Input!$G$25),(($I404+$G405+$H405)*(1+Input!$G$8/(100*12))),0)</f>
        <v>174444.483318378</v>
      </c>
      <c r="J405" s="98" t="n">
        <f aca="false">IF(OR($B405&lt;Input!$C$25,$B405&lt;Input!$G$25),(Input!$G$18*((1+Input!$G$14/100)^DATEDIF(Input!$C$7,$B405,"Y"))),0)</f>
        <v>-663.083809588917</v>
      </c>
      <c r="L405" s="98" t="n">
        <f aca="false">IF(OR($B405&lt;Input!$C$25,$B405&lt;Input!$G$25),($E405+$J405),0)</f>
        <v>-663.083809588917</v>
      </c>
    </row>
    <row r="406" customFormat="false" ht="12.75" hidden="false" customHeight="true" outlineLevel="0" collapsed="false">
      <c r="A406" s="87" t="n">
        <v>402</v>
      </c>
      <c r="B406" s="90" t="n">
        <f aca="false">EOMONTH(Input!$C$7,A406)</f>
        <v>55153</v>
      </c>
      <c r="C406" s="90"/>
      <c r="D406" s="98" t="n">
        <f aca="false">IF(($D405+$G405+$H405)&lt;=0,($D405+$G405+$H405),0)</f>
        <v>0</v>
      </c>
      <c r="E406" s="98" t="n">
        <f aca="false">IF($D406&lt;0,Input!$G$17,0)</f>
        <v>0</v>
      </c>
      <c r="F406" s="98" t="n">
        <f aca="false">($D406*(Input!$G$11/100))/12</f>
        <v>0</v>
      </c>
      <c r="G406" s="98" t="n">
        <f aca="false">(-1)*$E406+$F406</f>
        <v>0</v>
      </c>
      <c r="H406" s="98" t="n">
        <f aca="false">IF($D406&lt;0,((-1)*Input!$G$15),0)</f>
        <v>0</v>
      </c>
      <c r="I406" s="98" t="n">
        <f aca="false">IF(OR($B406&lt;Input!$C$25,$B406&lt;Input!$G$25),(($I405+$G406+$H406)*(1+Input!$G$8/(100*12))),0)</f>
        <v>174589.853721144</v>
      </c>
      <c r="J406" s="98" t="n">
        <f aca="false">IF(OR($B406&lt;Input!$C$25,$B406&lt;Input!$G$25),(Input!$G$18*((1+Input!$G$14/100)^DATEDIF(Input!$C$7,$B406,"Y"))),0)</f>
        <v>-663.083809588917</v>
      </c>
      <c r="L406" s="98" t="n">
        <f aca="false">IF(OR($B406&lt;Input!$C$25,$B406&lt;Input!$G$25),($E406+$J406),0)</f>
        <v>-663.083809588917</v>
      </c>
    </row>
    <row r="407" customFormat="false" ht="12.75" hidden="false" customHeight="true" outlineLevel="0" collapsed="false">
      <c r="A407" s="87" t="n">
        <v>403</v>
      </c>
      <c r="B407" s="90" t="n">
        <f aca="false">EOMONTH(Input!$C$7,A407)</f>
        <v>55184</v>
      </c>
      <c r="C407" s="90"/>
      <c r="D407" s="98" t="n">
        <f aca="false">IF(($D406+$G406+$H406)&lt;=0,($D406+$G406+$H406),0)</f>
        <v>0</v>
      </c>
      <c r="E407" s="98" t="n">
        <f aca="false">IF($D407&lt;0,Input!$G$17,0)</f>
        <v>0</v>
      </c>
      <c r="F407" s="98" t="n">
        <f aca="false">($D407*(Input!$G$11/100))/12</f>
        <v>0</v>
      </c>
      <c r="G407" s="98" t="n">
        <f aca="false">(-1)*$E407+$F407</f>
        <v>0</v>
      </c>
      <c r="H407" s="98" t="n">
        <f aca="false">IF($D407&lt;0,((-1)*Input!$G$15),0)</f>
        <v>0</v>
      </c>
      <c r="I407" s="98" t="n">
        <f aca="false">IF(OR($B407&lt;Input!$C$25,$B407&lt;Input!$G$25),(($I406+$G407+$H407)*(1+Input!$G$8/(100*12))),0)</f>
        <v>174735.345265911</v>
      </c>
      <c r="J407" s="98" t="n">
        <f aca="false">IF(OR($B407&lt;Input!$C$25,$B407&lt;Input!$G$25),(Input!$G$18*((1+Input!$G$14/100)^DATEDIF(Input!$C$7,$B407,"Y"))),0)</f>
        <v>-663.083809588917</v>
      </c>
      <c r="L407" s="98" t="n">
        <f aca="false">IF(OR($B407&lt;Input!$C$25,$B407&lt;Input!$G$25),($E407+$J407),0)</f>
        <v>-663.083809588917</v>
      </c>
    </row>
    <row r="408" customFormat="false" ht="12.75" hidden="false" customHeight="true" outlineLevel="0" collapsed="false">
      <c r="A408" s="87" t="n">
        <v>404</v>
      </c>
      <c r="B408" s="90" t="n">
        <f aca="false">EOMONTH(Input!$C$7,A408)</f>
        <v>55212</v>
      </c>
      <c r="C408" s="90"/>
      <c r="D408" s="98" t="n">
        <f aca="false">IF(($D407+$G407+$H407)&lt;=0,($D407+$G407+$H407),0)</f>
        <v>0</v>
      </c>
      <c r="E408" s="98" t="n">
        <f aca="false">IF($D408&lt;0,Input!$G$17,0)</f>
        <v>0</v>
      </c>
      <c r="F408" s="98" t="n">
        <f aca="false">($D408*(Input!$G$11/100))/12</f>
        <v>0</v>
      </c>
      <c r="G408" s="98" t="n">
        <f aca="false">(-1)*$E408+$F408</f>
        <v>0</v>
      </c>
      <c r="H408" s="98" t="n">
        <f aca="false">IF($D408&lt;0,((-1)*Input!$G$15),0)</f>
        <v>0</v>
      </c>
      <c r="I408" s="98" t="n">
        <f aca="false">IF(OR($B408&lt;Input!$C$25,$B408&lt;Input!$G$25),(($I407+$G408+$H408)*(1+Input!$G$8/(100*12))),0)</f>
        <v>174880.958053633</v>
      </c>
      <c r="J408" s="98" t="n">
        <f aca="false">IF(OR($B408&lt;Input!$C$25,$B408&lt;Input!$G$25),(Input!$G$18*((1+Input!$G$14/100)^DATEDIF(Input!$C$7,$B408,"Y"))),0)</f>
        <v>-663.083809588917</v>
      </c>
      <c r="L408" s="98" t="n">
        <f aca="false">IF(OR($B408&lt;Input!$C$25,$B408&lt;Input!$G$25),($E408+$J408),0)</f>
        <v>-663.083809588917</v>
      </c>
    </row>
    <row r="409" customFormat="false" ht="12.75" hidden="false" customHeight="true" outlineLevel="0" collapsed="false">
      <c r="A409" s="87" t="n">
        <v>405</v>
      </c>
      <c r="B409" s="90" t="n">
        <f aca="false">EOMONTH(Input!$C$7,A409)</f>
        <v>55243</v>
      </c>
      <c r="C409" s="90"/>
      <c r="D409" s="98" t="n">
        <f aca="false">IF(($D408+$G408+$H408)&lt;=0,($D408+$G408+$H408),0)</f>
        <v>0</v>
      </c>
      <c r="E409" s="98" t="n">
        <f aca="false">IF($D409&lt;0,Input!$G$17,0)</f>
        <v>0</v>
      </c>
      <c r="F409" s="98" t="n">
        <f aca="false">($D409*(Input!$G$11/100))/12</f>
        <v>0</v>
      </c>
      <c r="G409" s="98" t="n">
        <f aca="false">(-1)*$E409+$F409</f>
        <v>0</v>
      </c>
      <c r="H409" s="98" t="n">
        <f aca="false">IF($D409&lt;0,((-1)*Input!$G$15),0)</f>
        <v>0</v>
      </c>
      <c r="I409" s="98" t="n">
        <f aca="false">IF(OR($B409&lt;Input!$C$25,$B409&lt;Input!$G$25),(($I408+$G409+$H409)*(1+Input!$G$8/(100*12))),0)</f>
        <v>175026.692185344</v>
      </c>
      <c r="J409" s="98" t="n">
        <f aca="false">IF(OR($B409&lt;Input!$C$25,$B409&lt;Input!$G$25),(Input!$G$18*((1+Input!$G$14/100)^DATEDIF(Input!$C$7,$B409,"Y"))),0)</f>
        <v>-663.083809588917</v>
      </c>
      <c r="L409" s="98" t="n">
        <f aca="false">IF(OR($B409&lt;Input!$C$25,$B409&lt;Input!$G$25),($E409+$J409),0)</f>
        <v>-663.083809588917</v>
      </c>
    </row>
    <row r="410" customFormat="false" ht="12.75" hidden="false" customHeight="true" outlineLevel="0" collapsed="false">
      <c r="A410" s="87" t="n">
        <v>406</v>
      </c>
      <c r="B410" s="90" t="n">
        <f aca="false">EOMONTH(Input!$C$7,A410)</f>
        <v>55273</v>
      </c>
      <c r="C410" s="90"/>
      <c r="D410" s="98" t="n">
        <f aca="false">IF(($D409+$G409+$H409)&lt;=0,($D409+$G409+$H409),0)</f>
        <v>0</v>
      </c>
      <c r="E410" s="98" t="n">
        <f aca="false">IF($D410&lt;0,Input!$G$17,0)</f>
        <v>0</v>
      </c>
      <c r="F410" s="98" t="n">
        <f aca="false">($D410*(Input!$G$11/100))/12</f>
        <v>0</v>
      </c>
      <c r="G410" s="98" t="n">
        <f aca="false">(-1)*$E410+$F410</f>
        <v>0</v>
      </c>
      <c r="H410" s="98" t="n">
        <f aca="false">IF($D410&lt;0,((-1)*Input!$G$15),0)</f>
        <v>0</v>
      </c>
      <c r="I410" s="98" t="n">
        <f aca="false">IF(OR($B410&lt;Input!$C$25,$B410&lt;Input!$G$25),(($I409+$G410+$H410)*(1+Input!$G$8/(100*12))),0)</f>
        <v>175172.547762165</v>
      </c>
      <c r="J410" s="98" t="n">
        <f aca="false">IF(OR($B410&lt;Input!$C$25,$B410&lt;Input!$G$25),(Input!$G$18*((1+Input!$G$14/100)^DATEDIF(Input!$C$7,$B410,"Y"))),0)</f>
        <v>-663.083809588917</v>
      </c>
      <c r="L410" s="98" t="n">
        <f aca="false">IF(OR($B410&lt;Input!$C$25,$B410&lt;Input!$G$25),($E410+$J410),0)</f>
        <v>-663.083809588917</v>
      </c>
    </row>
    <row r="411" customFormat="false" ht="12.75" hidden="false" customHeight="true" outlineLevel="0" collapsed="false">
      <c r="A411" s="87" t="n">
        <v>407</v>
      </c>
      <c r="B411" s="90" t="n">
        <f aca="false">EOMONTH(Input!$C$7,A411)</f>
        <v>55304</v>
      </c>
      <c r="C411" s="90"/>
      <c r="D411" s="98" t="n">
        <f aca="false">IF(($D410+$G410+$H410)&lt;=0,($D410+$G410+$H410),0)</f>
        <v>0</v>
      </c>
      <c r="E411" s="98" t="n">
        <f aca="false">IF($D411&lt;0,Input!$G$17,0)</f>
        <v>0</v>
      </c>
      <c r="F411" s="98" t="n">
        <f aca="false">($D411*(Input!$G$11/100))/12</f>
        <v>0</v>
      </c>
      <c r="G411" s="98" t="n">
        <f aca="false">(-1)*$E411+$F411</f>
        <v>0</v>
      </c>
      <c r="H411" s="98" t="n">
        <f aca="false">IF($D411&lt;0,((-1)*Input!$G$15),0)</f>
        <v>0</v>
      </c>
      <c r="I411" s="98" t="n">
        <f aca="false">IF(OR($B411&lt;Input!$C$25,$B411&lt;Input!$G$25),(($I410+$G411+$H411)*(1+Input!$G$8/(100*12))),0)</f>
        <v>175318.5248853</v>
      </c>
      <c r="J411" s="98" t="n">
        <f aca="false">IF(OR($B411&lt;Input!$C$25,$B411&lt;Input!$G$25),(Input!$G$18*((1+Input!$G$14/100)^DATEDIF(Input!$C$7,$B411,"Y"))),0)</f>
        <v>-663.083809588917</v>
      </c>
      <c r="L411" s="98" t="n">
        <f aca="false">IF(OR($B411&lt;Input!$C$25,$B411&lt;Input!$G$25),($E411+$J411),0)</f>
        <v>-663.083809588917</v>
      </c>
    </row>
    <row r="412" customFormat="false" ht="12.75" hidden="false" customHeight="true" outlineLevel="0" collapsed="false">
      <c r="A412" s="87" t="n">
        <v>408</v>
      </c>
      <c r="B412" s="90" t="n">
        <f aca="false">EOMONTH(Input!$C$7,A412)</f>
        <v>55334</v>
      </c>
      <c r="C412" s="90"/>
      <c r="D412" s="98" t="n">
        <f aca="false">IF(($D411+$G411+$H411)&lt;=0,($D411+$G411+$H411),0)</f>
        <v>0</v>
      </c>
      <c r="E412" s="98" t="n">
        <f aca="false">IF($D412&lt;0,Input!$G$17,0)</f>
        <v>0</v>
      </c>
      <c r="F412" s="98" t="n">
        <f aca="false">($D412*(Input!$G$11/100))/12</f>
        <v>0</v>
      </c>
      <c r="G412" s="98" t="n">
        <f aca="false">(-1)*$E412+$F412</f>
        <v>0</v>
      </c>
      <c r="H412" s="98" t="n">
        <f aca="false">IF($D412&lt;0,((-1)*Input!$G$15),0)</f>
        <v>0</v>
      </c>
      <c r="I412" s="98" t="n">
        <f aca="false">IF(OR($B412&lt;Input!$C$25,$B412&lt;Input!$G$25),(($I411+$G412+$H412)*(1+Input!$G$8/(100*12))),0)</f>
        <v>175464.623656038</v>
      </c>
      <c r="J412" s="98" t="n">
        <f aca="false">IF(OR($B412&lt;Input!$C$25,$B412&lt;Input!$G$25),(Input!$G$18*((1+Input!$G$14/100)^DATEDIF(Input!$C$7,$B412,"Y"))),0)</f>
        <v>-682.976323876584</v>
      </c>
      <c r="L412" s="98" t="n">
        <f aca="false">IF(OR($B412&lt;Input!$C$25,$B412&lt;Input!$G$25),($E412+$J412),0)</f>
        <v>-682.976323876584</v>
      </c>
    </row>
    <row r="413" customFormat="false" ht="12.75" hidden="false" customHeight="true" outlineLevel="0" collapsed="false">
      <c r="A413" s="87" t="n">
        <v>409</v>
      </c>
      <c r="B413" s="90" t="n">
        <f aca="false">EOMONTH(Input!$C$7,A413)</f>
        <v>55365</v>
      </c>
      <c r="C413" s="90"/>
      <c r="D413" s="98" t="n">
        <f aca="false">IF(($D412+$G412+$H412)&lt;=0,($D412+$G412+$H412),0)</f>
        <v>0</v>
      </c>
      <c r="E413" s="98" t="n">
        <f aca="false">IF($D413&lt;0,Input!$G$17,0)</f>
        <v>0</v>
      </c>
      <c r="F413" s="98" t="n">
        <f aca="false">($D413*(Input!$G$11/100))/12</f>
        <v>0</v>
      </c>
      <c r="G413" s="98" t="n">
        <f aca="false">(-1)*$E413+$F413</f>
        <v>0</v>
      </c>
      <c r="H413" s="98" t="n">
        <f aca="false">IF($D413&lt;0,((-1)*Input!$G$15),0)</f>
        <v>0</v>
      </c>
      <c r="I413" s="98" t="n">
        <f aca="false">IF(OR($B413&lt;Input!$C$25,$B413&lt;Input!$G$25),(($I412+$G413+$H413)*(1+Input!$G$8/(100*12))),0)</f>
        <v>175610.844175751</v>
      </c>
      <c r="J413" s="98" t="n">
        <f aca="false">IF(OR($B413&lt;Input!$C$25,$B413&lt;Input!$G$25),(Input!$G$18*((1+Input!$G$14/100)^DATEDIF(Input!$C$7,$B413,"Y"))),0)</f>
        <v>-682.976323876584</v>
      </c>
      <c r="L413" s="98" t="n">
        <f aca="false">IF(OR($B413&lt;Input!$C$25,$B413&lt;Input!$G$25),($E413+$J413),0)</f>
        <v>-682.976323876584</v>
      </c>
    </row>
    <row r="414" customFormat="false" ht="12.75" hidden="false" customHeight="true" outlineLevel="0" collapsed="false">
      <c r="A414" s="87" t="n">
        <v>410</v>
      </c>
      <c r="B414" s="90" t="n">
        <f aca="false">EOMONTH(Input!$C$7,A414)</f>
        <v>55396</v>
      </c>
      <c r="C414" s="90"/>
      <c r="D414" s="98" t="n">
        <f aca="false">IF(($D413+$G413+$H413)&lt;=0,($D413+$G413+$H413),0)</f>
        <v>0</v>
      </c>
      <c r="E414" s="98" t="n">
        <f aca="false">IF($D414&lt;0,Input!$G$17,0)</f>
        <v>0</v>
      </c>
      <c r="F414" s="98" t="n">
        <f aca="false">($D414*(Input!$G$11/100))/12</f>
        <v>0</v>
      </c>
      <c r="G414" s="98" t="n">
        <f aca="false">(-1)*$E414+$F414</f>
        <v>0</v>
      </c>
      <c r="H414" s="98" t="n">
        <f aca="false">IF($D414&lt;0,((-1)*Input!$G$15),0)</f>
        <v>0</v>
      </c>
      <c r="I414" s="98" t="n">
        <f aca="false">IF(OR($B414&lt;Input!$C$25,$B414&lt;Input!$G$25),(($I413+$G414+$H414)*(1+Input!$G$8/(100*12))),0)</f>
        <v>175757.186545898</v>
      </c>
      <c r="J414" s="98" t="n">
        <f aca="false">IF(OR($B414&lt;Input!$C$25,$B414&lt;Input!$G$25),(Input!$G$18*((1+Input!$G$14/100)^DATEDIF(Input!$C$7,$B414,"Y"))),0)</f>
        <v>-682.976323876584</v>
      </c>
      <c r="L414" s="98" t="n">
        <f aca="false">IF(OR($B414&lt;Input!$C$25,$B414&lt;Input!$G$25),($E414+$J414),0)</f>
        <v>-682.976323876584</v>
      </c>
    </row>
    <row r="415" customFormat="false" ht="12.75" hidden="false" customHeight="true" outlineLevel="0" collapsed="false">
      <c r="A415" s="87" t="n">
        <v>411</v>
      </c>
      <c r="B415" s="90" t="n">
        <f aca="false">EOMONTH(Input!$C$7,A415)</f>
        <v>55426</v>
      </c>
      <c r="C415" s="90"/>
      <c r="D415" s="98" t="n">
        <f aca="false">IF(($D414+$G414+$H414)&lt;=0,($D414+$G414+$H414),0)</f>
        <v>0</v>
      </c>
      <c r="E415" s="98" t="n">
        <f aca="false">IF($D415&lt;0,Input!$G$17,0)</f>
        <v>0</v>
      </c>
      <c r="F415" s="98" t="n">
        <f aca="false">($D415*(Input!$G$11/100))/12</f>
        <v>0</v>
      </c>
      <c r="G415" s="98" t="n">
        <f aca="false">(-1)*$E415+$F415</f>
        <v>0</v>
      </c>
      <c r="H415" s="98" t="n">
        <f aca="false">IF($D415&lt;0,((-1)*Input!$G$15),0)</f>
        <v>0</v>
      </c>
      <c r="I415" s="98" t="n">
        <f aca="false">IF(OR($B415&lt;Input!$C$25,$B415&lt;Input!$G$25),(($I414+$G415+$H415)*(1+Input!$G$8/(100*12))),0)</f>
        <v>175903.650868019</v>
      </c>
      <c r="J415" s="98" t="n">
        <f aca="false">IF(OR($B415&lt;Input!$C$25,$B415&lt;Input!$G$25),(Input!$G$18*((1+Input!$G$14/100)^DATEDIF(Input!$C$7,$B415,"Y"))),0)</f>
        <v>-682.976323876584</v>
      </c>
      <c r="L415" s="98" t="n">
        <f aca="false">IF(OR($B415&lt;Input!$C$25,$B415&lt;Input!$G$25),($E415+$J415),0)</f>
        <v>-682.976323876584</v>
      </c>
    </row>
    <row r="416" customFormat="false" ht="12.75" hidden="false" customHeight="true" outlineLevel="0" collapsed="false">
      <c r="A416" s="87" t="n">
        <v>412</v>
      </c>
      <c r="B416" s="90" t="n">
        <f aca="false">EOMONTH(Input!$C$7,A416)</f>
        <v>55457</v>
      </c>
      <c r="C416" s="90"/>
      <c r="D416" s="98" t="n">
        <f aca="false">IF(($D415+$G415+$H415)&lt;=0,($D415+$G415+$H415),0)</f>
        <v>0</v>
      </c>
      <c r="E416" s="98" t="n">
        <f aca="false">IF($D416&lt;0,Input!$G$17,0)</f>
        <v>0</v>
      </c>
      <c r="F416" s="98" t="n">
        <f aca="false">($D416*(Input!$G$11/100))/12</f>
        <v>0</v>
      </c>
      <c r="G416" s="98" t="n">
        <f aca="false">(-1)*$E416+$F416</f>
        <v>0</v>
      </c>
      <c r="H416" s="98" t="n">
        <f aca="false">IF($D416&lt;0,((-1)*Input!$G$15),0)</f>
        <v>0</v>
      </c>
      <c r="I416" s="98" t="n">
        <f aca="false">IF(OR($B416&lt;Input!$C$25,$B416&lt;Input!$G$25),(($I415+$G416+$H416)*(1+Input!$G$8/(100*12))),0)</f>
        <v>176050.237243743</v>
      </c>
      <c r="J416" s="98" t="n">
        <f aca="false">IF(OR($B416&lt;Input!$C$25,$B416&lt;Input!$G$25),(Input!$G$18*((1+Input!$G$14/100)^DATEDIF(Input!$C$7,$B416,"Y"))),0)</f>
        <v>-682.976323876584</v>
      </c>
      <c r="L416" s="98" t="n">
        <f aca="false">IF(OR($B416&lt;Input!$C$25,$B416&lt;Input!$G$25),($E416+$J416),0)</f>
        <v>-682.976323876584</v>
      </c>
    </row>
    <row r="417" customFormat="false" ht="12.75" hidden="false" customHeight="true" outlineLevel="0" collapsed="false">
      <c r="A417" s="87" t="n">
        <v>413</v>
      </c>
      <c r="B417" s="90" t="n">
        <f aca="false">EOMONTH(Input!$C$7,A417)</f>
        <v>55487</v>
      </c>
      <c r="C417" s="90"/>
      <c r="D417" s="98" t="n">
        <f aca="false">IF(($D416+$G416+$H416)&lt;=0,($D416+$G416+$H416),0)</f>
        <v>0</v>
      </c>
      <c r="E417" s="98" t="n">
        <f aca="false">IF($D417&lt;0,Input!$G$17,0)</f>
        <v>0</v>
      </c>
      <c r="F417" s="98" t="n">
        <f aca="false">($D417*(Input!$G$11/100))/12</f>
        <v>0</v>
      </c>
      <c r="G417" s="98" t="n">
        <f aca="false">(-1)*$E417+$F417</f>
        <v>0</v>
      </c>
      <c r="H417" s="98" t="n">
        <f aca="false">IF($D417&lt;0,((-1)*Input!$G$15),0)</f>
        <v>0</v>
      </c>
      <c r="I417" s="98" t="n">
        <f aca="false">IF(OR($B417&lt;Input!$C$25,$B417&lt;Input!$G$25),(($I416+$G417+$H417)*(1+Input!$G$8/(100*12))),0)</f>
        <v>176196.945774779</v>
      </c>
      <c r="J417" s="98" t="n">
        <f aca="false">IF(OR($B417&lt;Input!$C$25,$B417&lt;Input!$G$25),(Input!$G$18*((1+Input!$G$14/100)^DATEDIF(Input!$C$7,$B417,"Y"))),0)</f>
        <v>-682.976323876584</v>
      </c>
      <c r="L417" s="98" t="n">
        <f aca="false">IF(OR($B417&lt;Input!$C$25,$B417&lt;Input!$G$25),($E417+$J417),0)</f>
        <v>-682.976323876584</v>
      </c>
    </row>
    <row r="418" customFormat="false" ht="12.75" hidden="false" customHeight="true" outlineLevel="0" collapsed="false">
      <c r="A418" s="87" t="n">
        <v>414</v>
      </c>
      <c r="B418" s="90" t="n">
        <f aca="false">EOMONTH(Input!$C$7,A418)</f>
        <v>55518</v>
      </c>
      <c r="C418" s="90"/>
      <c r="D418" s="98" t="n">
        <f aca="false">IF(($D417+$G417+$H417)&lt;=0,($D417+$G417+$H417),0)</f>
        <v>0</v>
      </c>
      <c r="E418" s="98" t="n">
        <f aca="false">IF($D418&lt;0,Input!$G$17,0)</f>
        <v>0</v>
      </c>
      <c r="F418" s="98" t="n">
        <f aca="false">($D418*(Input!$G$11/100))/12</f>
        <v>0</v>
      </c>
      <c r="G418" s="98" t="n">
        <f aca="false">(-1)*$E418+$F418</f>
        <v>0</v>
      </c>
      <c r="H418" s="98" t="n">
        <f aca="false">IF($D418&lt;0,((-1)*Input!$G$15),0)</f>
        <v>0</v>
      </c>
      <c r="I418" s="98" t="n">
        <f aca="false">IF(OR($B418&lt;Input!$C$25,$B418&lt;Input!$G$25),(($I417+$G418+$H418)*(1+Input!$G$8/(100*12))),0)</f>
        <v>176343.776562925</v>
      </c>
      <c r="J418" s="98" t="n">
        <f aca="false">IF(OR($B418&lt;Input!$C$25,$B418&lt;Input!$G$25),(Input!$G$18*((1+Input!$G$14/100)^DATEDIF(Input!$C$7,$B418,"Y"))),0)</f>
        <v>-682.976323876584</v>
      </c>
      <c r="L418" s="98" t="n">
        <f aca="false">IF(OR($B418&lt;Input!$C$25,$B418&lt;Input!$G$25),($E418+$J418),0)</f>
        <v>-682.976323876584</v>
      </c>
    </row>
    <row r="419" customFormat="false" ht="12.75" hidden="false" customHeight="true" outlineLevel="0" collapsed="false">
      <c r="A419" s="87" t="n">
        <v>415</v>
      </c>
      <c r="B419" s="90" t="n">
        <f aca="false">EOMONTH(Input!$C$7,A419)</f>
        <v>55549</v>
      </c>
      <c r="C419" s="90"/>
      <c r="D419" s="98" t="n">
        <f aca="false">IF(($D418+$G418+$H418)&lt;=0,($D418+$G418+$H418),0)</f>
        <v>0</v>
      </c>
      <c r="E419" s="98" t="n">
        <f aca="false">IF($D419&lt;0,Input!$G$17,0)</f>
        <v>0</v>
      </c>
      <c r="F419" s="98" t="n">
        <f aca="false">($D419*(Input!$G$11/100))/12</f>
        <v>0</v>
      </c>
      <c r="G419" s="98" t="n">
        <f aca="false">(-1)*$E419+$F419</f>
        <v>0</v>
      </c>
      <c r="H419" s="98" t="n">
        <f aca="false">IF($D419&lt;0,((-1)*Input!$G$15),0)</f>
        <v>0</v>
      </c>
      <c r="I419" s="98" t="n">
        <f aca="false">IF(OR($B419&lt;Input!$C$25,$B419&lt;Input!$G$25),(($I418+$G419+$H419)*(1+Input!$G$8/(100*12))),0)</f>
        <v>176490.729710061</v>
      </c>
      <c r="J419" s="98" t="n">
        <f aca="false">IF(OR($B419&lt;Input!$C$25,$B419&lt;Input!$G$25),(Input!$G$18*((1+Input!$G$14/100)^DATEDIF(Input!$C$7,$B419,"Y"))),0)</f>
        <v>-682.976323876584</v>
      </c>
      <c r="L419" s="98" t="n">
        <f aca="false">IF(OR($B419&lt;Input!$C$25,$B419&lt;Input!$G$25),($E419+$J419),0)</f>
        <v>-682.976323876584</v>
      </c>
    </row>
    <row r="420" customFormat="false" ht="12.75" hidden="false" customHeight="true" outlineLevel="0" collapsed="false">
      <c r="A420" s="87" t="n">
        <v>416</v>
      </c>
      <c r="B420" s="90" t="n">
        <f aca="false">EOMONTH(Input!$C$7,A420)</f>
        <v>55578</v>
      </c>
      <c r="C420" s="90"/>
      <c r="D420" s="98" t="n">
        <f aca="false">IF(($D419+$G419+$H419)&lt;=0,($D419+$G419+$H419),0)</f>
        <v>0</v>
      </c>
      <c r="E420" s="98" t="n">
        <f aca="false">IF($D420&lt;0,Input!$G$17,0)</f>
        <v>0</v>
      </c>
      <c r="F420" s="98" t="n">
        <f aca="false">($D420*(Input!$G$11/100))/12</f>
        <v>0</v>
      </c>
      <c r="G420" s="98" t="n">
        <f aca="false">(-1)*$E420+$F420</f>
        <v>0</v>
      </c>
      <c r="H420" s="98" t="n">
        <f aca="false">IF($D420&lt;0,((-1)*Input!$G$15),0)</f>
        <v>0</v>
      </c>
      <c r="I420" s="98" t="n">
        <f aca="false">IF(OR($B420&lt;Input!$C$25,$B420&lt;Input!$G$25),(($I419+$G420+$H420)*(1+Input!$G$8/(100*12))),0)</f>
        <v>176637.805318152</v>
      </c>
      <c r="J420" s="98" t="n">
        <f aca="false">IF(OR($B420&lt;Input!$C$25,$B420&lt;Input!$G$25),(Input!$G$18*((1+Input!$G$14/100)^DATEDIF(Input!$C$7,$B420,"Y"))),0)</f>
        <v>-682.976323876584</v>
      </c>
      <c r="L420" s="98" t="n">
        <f aca="false">IF(OR($B420&lt;Input!$C$25,$B420&lt;Input!$G$25),($E420+$J420),0)</f>
        <v>-682.976323876584</v>
      </c>
    </row>
    <row r="421" customFormat="false" ht="12.75" hidden="false" customHeight="true" outlineLevel="0" collapsed="false">
      <c r="A421" s="87" t="n">
        <v>417</v>
      </c>
      <c r="B421" s="90" t="n">
        <f aca="false">EOMONTH(Input!$C$7,A421)</f>
        <v>55609</v>
      </c>
      <c r="C421" s="90"/>
      <c r="D421" s="98" t="n">
        <f aca="false">IF(($D420+$G420+$H420)&lt;=0,($D420+$G420+$H420),0)</f>
        <v>0</v>
      </c>
      <c r="E421" s="98" t="n">
        <f aca="false">IF($D421&lt;0,Input!$G$17,0)</f>
        <v>0</v>
      </c>
      <c r="F421" s="98" t="n">
        <f aca="false">($D421*(Input!$G$11/100))/12</f>
        <v>0</v>
      </c>
      <c r="G421" s="98" t="n">
        <f aca="false">(-1)*$E421+$F421</f>
        <v>0</v>
      </c>
      <c r="H421" s="98" t="n">
        <f aca="false">IF($D421&lt;0,((-1)*Input!$G$15),0)</f>
        <v>0</v>
      </c>
      <c r="I421" s="98" t="n">
        <f aca="false">IF(OR($B421&lt;Input!$C$25,$B421&lt;Input!$G$25),(($I420+$G421+$H421)*(1+Input!$G$8/(100*12))),0)</f>
        <v>176785.003489251</v>
      </c>
      <c r="J421" s="98" t="n">
        <f aca="false">IF(OR($B421&lt;Input!$C$25,$B421&lt;Input!$G$25),(Input!$G$18*((1+Input!$G$14/100)^DATEDIF(Input!$C$7,$B421,"Y"))),0)</f>
        <v>-682.976323876584</v>
      </c>
      <c r="L421" s="98" t="n">
        <f aca="false">IF(OR($B421&lt;Input!$C$25,$B421&lt;Input!$G$25),($E421+$J421),0)</f>
        <v>-682.976323876584</v>
      </c>
    </row>
    <row r="422" customFormat="false" ht="12.75" hidden="false" customHeight="true" outlineLevel="0" collapsed="false">
      <c r="A422" s="87" t="n">
        <v>418</v>
      </c>
      <c r="B422" s="90" t="n">
        <f aca="false">EOMONTH(Input!$C$7,A422)</f>
        <v>55639</v>
      </c>
      <c r="C422" s="90"/>
      <c r="D422" s="98" t="n">
        <f aca="false">IF(($D421+$G421+$H421)&lt;=0,($D421+$G421+$H421),0)</f>
        <v>0</v>
      </c>
      <c r="E422" s="98" t="n">
        <f aca="false">IF($D422&lt;0,Input!$G$17,0)</f>
        <v>0</v>
      </c>
      <c r="F422" s="98" t="n">
        <f aca="false">($D422*(Input!$G$11/100))/12</f>
        <v>0</v>
      </c>
      <c r="G422" s="98" t="n">
        <f aca="false">(-1)*$E422+$F422</f>
        <v>0</v>
      </c>
      <c r="H422" s="98" t="n">
        <f aca="false">IF($D422&lt;0,((-1)*Input!$G$15),0)</f>
        <v>0</v>
      </c>
      <c r="I422" s="98" t="n">
        <f aca="false">IF(OR($B422&lt;Input!$C$25,$B422&lt;Input!$G$25),(($I421+$G422+$H422)*(1+Input!$G$8/(100*12))),0)</f>
        <v>176932.324325492</v>
      </c>
      <c r="J422" s="98" t="n">
        <f aca="false">IF(OR($B422&lt;Input!$C$25,$B422&lt;Input!$G$25),(Input!$G$18*((1+Input!$G$14/100)^DATEDIF(Input!$C$7,$B422,"Y"))),0)</f>
        <v>-682.976323876584</v>
      </c>
      <c r="L422" s="98" t="n">
        <f aca="false">IF(OR($B422&lt;Input!$C$25,$B422&lt;Input!$G$25),($E422+$J422),0)</f>
        <v>-682.976323876584</v>
      </c>
    </row>
    <row r="423" customFormat="false" ht="12.75" hidden="false" customHeight="true" outlineLevel="0" collapsed="false">
      <c r="A423" s="87" t="n">
        <v>419</v>
      </c>
      <c r="B423" s="90" t="n">
        <f aca="false">EOMONTH(Input!$C$7,A423)</f>
        <v>55670</v>
      </c>
      <c r="C423" s="90"/>
      <c r="D423" s="98" t="n">
        <f aca="false">IF(($D422+$G422+$H422)&lt;=0,($D422+$G422+$H422),0)</f>
        <v>0</v>
      </c>
      <c r="E423" s="98" t="n">
        <f aca="false">IF($D423&lt;0,Input!$G$17,0)</f>
        <v>0</v>
      </c>
      <c r="F423" s="98" t="n">
        <f aca="false">($D423*(Input!$G$11/100))/12</f>
        <v>0</v>
      </c>
      <c r="G423" s="98" t="n">
        <f aca="false">(-1)*$E423+$F423</f>
        <v>0</v>
      </c>
      <c r="H423" s="98" t="n">
        <f aca="false">IF($D423&lt;0,((-1)*Input!$G$15),0)</f>
        <v>0</v>
      </c>
      <c r="I423" s="98" t="n">
        <f aca="false">IF(OR($B423&lt;Input!$C$25,$B423&lt;Input!$G$25),(($I422+$G423+$H423)*(1+Input!$G$8/(100*12))),0)</f>
        <v>177079.767929096</v>
      </c>
      <c r="J423" s="98" t="n">
        <f aca="false">IF(OR($B423&lt;Input!$C$25,$B423&lt;Input!$G$25),(Input!$G$18*((1+Input!$G$14/100)^DATEDIF(Input!$C$7,$B423,"Y"))),0)</f>
        <v>-682.976323876584</v>
      </c>
      <c r="L423" s="98" t="n">
        <f aca="false">IF(OR($B423&lt;Input!$C$25,$B423&lt;Input!$G$25),($E423+$J423),0)</f>
        <v>-682.976323876584</v>
      </c>
    </row>
    <row r="424" customFormat="false" ht="12.75" hidden="false" customHeight="true" outlineLevel="0" collapsed="false">
      <c r="A424" s="87" t="n">
        <v>420</v>
      </c>
      <c r="B424" s="90" t="n">
        <f aca="false">EOMONTH(Input!$C$7,A424)</f>
        <v>55700</v>
      </c>
      <c r="C424" s="90"/>
      <c r="D424" s="98" t="n">
        <f aca="false">IF(($D423+$G423+$H423)&lt;=0,($D423+$G423+$H423),0)</f>
        <v>0</v>
      </c>
      <c r="E424" s="98" t="n">
        <f aca="false">IF($D424&lt;0,Input!$G$17,0)</f>
        <v>0</v>
      </c>
      <c r="F424" s="98" t="n">
        <f aca="false">($D424*(Input!$G$11/100))/12</f>
        <v>0</v>
      </c>
      <c r="G424" s="98" t="n">
        <f aca="false">(-1)*$E424+$F424</f>
        <v>0</v>
      </c>
      <c r="H424" s="98" t="n">
        <f aca="false">IF($D424&lt;0,((-1)*Input!$G$15),0)</f>
        <v>0</v>
      </c>
      <c r="I424" s="98" t="n">
        <f aca="false">IF(OR($B424&lt;Input!$C$25,$B424&lt;Input!$G$25),(($I423+$G424+$H424)*(1+Input!$G$8/(100*12))),0)</f>
        <v>177227.334402371</v>
      </c>
      <c r="J424" s="98" t="n">
        <f aca="false">IF(OR($B424&lt;Input!$C$25,$B424&lt;Input!$G$25),(Input!$G$18*((1+Input!$G$14/100)^DATEDIF(Input!$C$7,$B424,"Y"))),0)</f>
        <v>-703.465613592882</v>
      </c>
      <c r="L424" s="98" t="n">
        <f aca="false">IF(OR($B424&lt;Input!$C$25,$B424&lt;Input!$G$25),($E424+$J424),0)</f>
        <v>-703.465613592882</v>
      </c>
    </row>
    <row r="425" customFormat="false" ht="12.75" hidden="false" customHeight="true" outlineLevel="0" collapsed="false">
      <c r="A425" s="87" t="n">
        <v>421</v>
      </c>
      <c r="B425" s="90" t="n">
        <f aca="false">EOMONTH(Input!$C$7,A425)</f>
        <v>55731</v>
      </c>
      <c r="C425" s="90"/>
      <c r="D425" s="98" t="n">
        <f aca="false">IF(($D424+$G424+$H424)&lt;=0,($D424+$G424+$H424),0)</f>
        <v>0</v>
      </c>
      <c r="E425" s="98" t="n">
        <f aca="false">IF($D425&lt;0,Input!$G$17,0)</f>
        <v>0</v>
      </c>
      <c r="F425" s="98" t="n">
        <f aca="false">($D425*(Input!$G$11/100))/12</f>
        <v>0</v>
      </c>
      <c r="G425" s="98" t="n">
        <f aca="false">(-1)*$E425+$F425</f>
        <v>0</v>
      </c>
      <c r="H425" s="98" t="n">
        <f aca="false">IF($D425&lt;0,((-1)*Input!$G$15),0)</f>
        <v>0</v>
      </c>
      <c r="I425" s="98" t="n">
        <f aca="false">IF(OR($B425&lt;Input!$C$25,$B425&lt;Input!$G$25),(($I424+$G425+$H425)*(1+Input!$G$8/(100*12))),0)</f>
        <v>177375.023847706</v>
      </c>
      <c r="J425" s="98" t="n">
        <f aca="false">IF(OR($B425&lt;Input!$C$25,$B425&lt;Input!$G$25),(Input!$G$18*((1+Input!$G$14/100)^DATEDIF(Input!$C$7,$B425,"Y"))),0)</f>
        <v>-703.465613592882</v>
      </c>
      <c r="L425" s="98" t="n">
        <f aca="false">IF(OR($B425&lt;Input!$C$25,$B425&lt;Input!$G$25),($E425+$J425),0)</f>
        <v>-703.465613592882</v>
      </c>
    </row>
    <row r="426" customFormat="false" ht="12.75" hidden="false" customHeight="true" outlineLevel="0" collapsed="false">
      <c r="A426" s="87" t="n">
        <v>422</v>
      </c>
      <c r="B426" s="90" t="n">
        <f aca="false">EOMONTH(Input!$C$7,A426)</f>
        <v>55762</v>
      </c>
      <c r="C426" s="90"/>
      <c r="D426" s="98" t="n">
        <f aca="false">IF(($D425+$G425+$H425)&lt;=0,($D425+$G425+$H425),0)</f>
        <v>0</v>
      </c>
      <c r="E426" s="98" t="n">
        <f aca="false">IF($D426&lt;0,Input!$G$17,0)</f>
        <v>0</v>
      </c>
      <c r="F426" s="98" t="n">
        <f aca="false">($D426*(Input!$G$11/100))/12</f>
        <v>0</v>
      </c>
      <c r="G426" s="98" t="n">
        <f aca="false">(-1)*$E426+$F426</f>
        <v>0</v>
      </c>
      <c r="H426" s="98" t="n">
        <f aca="false">IF($D426&lt;0,((-1)*Input!$G$15),0)</f>
        <v>0</v>
      </c>
      <c r="I426" s="98" t="n">
        <f aca="false">IF(OR($B426&lt;Input!$C$25,$B426&lt;Input!$G$25),(($I425+$G426+$H426)*(1+Input!$G$8/(100*12))),0)</f>
        <v>177522.836367579</v>
      </c>
      <c r="J426" s="98" t="n">
        <f aca="false">IF(OR($B426&lt;Input!$C$25,$B426&lt;Input!$G$25),(Input!$G$18*((1+Input!$G$14/100)^DATEDIF(Input!$C$7,$B426,"Y"))),0)</f>
        <v>-703.465613592882</v>
      </c>
      <c r="L426" s="98" t="n">
        <f aca="false">IF(OR($B426&lt;Input!$C$25,$B426&lt;Input!$G$25),($E426+$J426),0)</f>
        <v>-703.465613592882</v>
      </c>
    </row>
    <row r="427" customFormat="false" ht="12.75" hidden="false" customHeight="true" outlineLevel="0" collapsed="false">
      <c r="A427" s="87" t="n">
        <v>423</v>
      </c>
      <c r="B427" s="90" t="n">
        <f aca="false">EOMONTH(Input!$C$7,A427)</f>
        <v>55792</v>
      </c>
      <c r="C427" s="90"/>
      <c r="D427" s="98" t="n">
        <f aca="false">IF(($D426+$G426+$H426)&lt;=0,($D426+$G426+$H426),0)</f>
        <v>0</v>
      </c>
      <c r="E427" s="98" t="n">
        <f aca="false">IF($D427&lt;0,Input!$G$17,0)</f>
        <v>0</v>
      </c>
      <c r="F427" s="98" t="n">
        <f aca="false">($D427*(Input!$G$11/100))/12</f>
        <v>0</v>
      </c>
      <c r="G427" s="98" t="n">
        <f aca="false">(-1)*$E427+$F427</f>
        <v>0</v>
      </c>
      <c r="H427" s="98" t="n">
        <f aca="false">IF($D427&lt;0,((-1)*Input!$G$15),0)</f>
        <v>0</v>
      </c>
      <c r="I427" s="98" t="n">
        <f aca="false">IF(OR($B427&lt;Input!$C$25,$B427&lt;Input!$G$25),(($I426+$G427+$H427)*(1+Input!$G$8/(100*12))),0)</f>
        <v>177670.772064552</v>
      </c>
      <c r="J427" s="98" t="n">
        <f aca="false">IF(OR($B427&lt;Input!$C$25,$B427&lt;Input!$G$25),(Input!$G$18*((1+Input!$G$14/100)^DATEDIF(Input!$C$7,$B427,"Y"))),0)</f>
        <v>-703.465613592882</v>
      </c>
      <c r="L427" s="98" t="n">
        <f aca="false">IF(OR($B427&lt;Input!$C$25,$B427&lt;Input!$G$25),($E427+$J427),0)</f>
        <v>-703.465613592882</v>
      </c>
    </row>
    <row r="428" customFormat="false" ht="12.75" hidden="false" customHeight="true" outlineLevel="0" collapsed="false">
      <c r="A428" s="87" t="n">
        <v>424</v>
      </c>
      <c r="B428" s="90" t="n">
        <f aca="false">EOMONTH(Input!$C$7,A428)</f>
        <v>55823</v>
      </c>
      <c r="C428" s="90"/>
      <c r="D428" s="98" t="n">
        <f aca="false">IF(($D427+$G427+$H427)&lt;=0,($D427+$G427+$H427),0)</f>
        <v>0</v>
      </c>
      <c r="E428" s="98" t="n">
        <f aca="false">IF($D428&lt;0,Input!$G$17,0)</f>
        <v>0</v>
      </c>
      <c r="F428" s="98" t="n">
        <f aca="false">($D428*(Input!$G$11/100))/12</f>
        <v>0</v>
      </c>
      <c r="G428" s="98" t="n">
        <f aca="false">(-1)*$E428+$F428</f>
        <v>0</v>
      </c>
      <c r="H428" s="98" t="n">
        <f aca="false">IF($D428&lt;0,((-1)*Input!$G$15),0)</f>
        <v>0</v>
      </c>
      <c r="I428" s="98" t="n">
        <f aca="false">IF(OR($B428&lt;Input!$C$25,$B428&lt;Input!$G$25),(($I427+$G428+$H428)*(1+Input!$G$8/(100*12))),0)</f>
        <v>177818.831041272</v>
      </c>
      <c r="J428" s="98" t="n">
        <f aca="false">IF(OR($B428&lt;Input!$C$25,$B428&lt;Input!$G$25),(Input!$G$18*((1+Input!$G$14/100)^DATEDIF(Input!$C$7,$B428,"Y"))),0)</f>
        <v>-703.465613592882</v>
      </c>
      <c r="L428" s="98" t="n">
        <f aca="false">IF(OR($B428&lt;Input!$C$25,$B428&lt;Input!$G$25),($E428+$J428),0)</f>
        <v>-703.465613592882</v>
      </c>
    </row>
    <row r="429" customFormat="false" ht="12.75" hidden="false" customHeight="true" outlineLevel="0" collapsed="false">
      <c r="A429" s="87" t="n">
        <v>425</v>
      </c>
      <c r="B429" s="90" t="n">
        <f aca="false">EOMONTH(Input!$C$7,A429)</f>
        <v>55853</v>
      </c>
      <c r="C429" s="90"/>
      <c r="D429" s="98" t="n">
        <f aca="false">IF(($D428+$G428+$H428)&lt;=0,($D428+$G428+$H428),0)</f>
        <v>0</v>
      </c>
      <c r="E429" s="98" t="n">
        <f aca="false">IF($D429&lt;0,Input!$G$17,0)</f>
        <v>0</v>
      </c>
      <c r="F429" s="98" t="n">
        <f aca="false">($D429*(Input!$G$11/100))/12</f>
        <v>0</v>
      </c>
      <c r="G429" s="98" t="n">
        <f aca="false">(-1)*$E429+$F429</f>
        <v>0</v>
      </c>
      <c r="H429" s="98" t="n">
        <f aca="false">IF($D429&lt;0,((-1)*Input!$G$15),0)</f>
        <v>0</v>
      </c>
      <c r="I429" s="98" t="n">
        <f aca="false">IF(OR($B429&lt;Input!$C$25,$B429&lt;Input!$G$25),(($I428+$G429+$H429)*(1+Input!$G$8/(100*12))),0)</f>
        <v>177967.013400473</v>
      </c>
      <c r="J429" s="98" t="n">
        <f aca="false">IF(OR($B429&lt;Input!$C$25,$B429&lt;Input!$G$25),(Input!$G$18*((1+Input!$G$14/100)^DATEDIF(Input!$C$7,$B429,"Y"))),0)</f>
        <v>-703.465613592882</v>
      </c>
      <c r="L429" s="98" t="n">
        <f aca="false">IF(OR($B429&lt;Input!$C$25,$B429&lt;Input!$G$25),($E429+$J429),0)</f>
        <v>-703.465613592882</v>
      </c>
    </row>
    <row r="430" customFormat="false" ht="12.75" hidden="false" customHeight="true" outlineLevel="0" collapsed="false">
      <c r="A430" s="87" t="n">
        <v>426</v>
      </c>
      <c r="B430" s="90" t="n">
        <f aca="false">EOMONTH(Input!$C$7,A430)</f>
        <v>55884</v>
      </c>
      <c r="C430" s="90"/>
      <c r="D430" s="98" t="n">
        <f aca="false">IF(($D429+$G429+$H429)&lt;=0,($D429+$G429+$H429),0)</f>
        <v>0</v>
      </c>
      <c r="E430" s="98" t="n">
        <f aca="false">IF($D430&lt;0,Input!$G$17,0)</f>
        <v>0</v>
      </c>
      <c r="F430" s="98" t="n">
        <f aca="false">($D430*(Input!$G$11/100))/12</f>
        <v>0</v>
      </c>
      <c r="G430" s="98" t="n">
        <f aca="false">(-1)*$E430+$F430</f>
        <v>0</v>
      </c>
      <c r="H430" s="98" t="n">
        <f aca="false">IF($D430&lt;0,((-1)*Input!$G$15),0)</f>
        <v>0</v>
      </c>
      <c r="I430" s="98" t="n">
        <f aca="false">IF(OR($B430&lt;Input!$C$25,$B430&lt;Input!$G$25),(($I429+$G430+$H430)*(1+Input!$G$8/(100*12))),0)</f>
        <v>178115.319244974</v>
      </c>
      <c r="J430" s="98" t="n">
        <f aca="false">IF(OR($B430&lt;Input!$C$25,$B430&lt;Input!$G$25),(Input!$G$18*((1+Input!$G$14/100)^DATEDIF(Input!$C$7,$B430,"Y"))),0)</f>
        <v>-703.465613592882</v>
      </c>
      <c r="L430" s="98" t="n">
        <f aca="false">IF(OR($B430&lt;Input!$C$25,$B430&lt;Input!$G$25),($E430+$J430),0)</f>
        <v>-703.465613592882</v>
      </c>
    </row>
    <row r="431" customFormat="false" ht="12.75" hidden="false" customHeight="true" outlineLevel="0" collapsed="false">
      <c r="A431" s="87" t="n">
        <v>427</v>
      </c>
      <c r="B431" s="90" t="n">
        <f aca="false">EOMONTH(Input!$C$7,A431)</f>
        <v>55915</v>
      </c>
      <c r="C431" s="90"/>
      <c r="D431" s="98" t="n">
        <f aca="false">IF(($D430+$G430+$H430)&lt;=0,($D430+$G430+$H430),0)</f>
        <v>0</v>
      </c>
      <c r="E431" s="98" t="n">
        <f aca="false">IF($D431&lt;0,Input!$G$17,0)</f>
        <v>0</v>
      </c>
      <c r="F431" s="98" t="n">
        <f aca="false">($D431*(Input!$G$11/100))/12</f>
        <v>0</v>
      </c>
      <c r="G431" s="98" t="n">
        <f aca="false">(-1)*$E431+$F431</f>
        <v>0</v>
      </c>
      <c r="H431" s="98" t="n">
        <f aca="false">IF($D431&lt;0,((-1)*Input!$G$15),0)</f>
        <v>0</v>
      </c>
      <c r="I431" s="98" t="n">
        <f aca="false">IF(OR($B431&lt;Input!$C$25,$B431&lt;Input!$G$25),(($I430+$G431+$H431)*(1+Input!$G$8/(100*12))),0)</f>
        <v>178263.748677678</v>
      </c>
      <c r="J431" s="98" t="n">
        <f aca="false">IF(OR($B431&lt;Input!$C$25,$B431&lt;Input!$G$25),(Input!$G$18*((1+Input!$G$14/100)^DATEDIF(Input!$C$7,$B431,"Y"))),0)</f>
        <v>-703.465613592882</v>
      </c>
      <c r="L431" s="98" t="n">
        <f aca="false">IF(OR($B431&lt;Input!$C$25,$B431&lt;Input!$G$25),($E431+$J431),0)</f>
        <v>-703.465613592882</v>
      </c>
    </row>
    <row r="432" customFormat="false" ht="12.75" hidden="false" customHeight="true" outlineLevel="0" collapsed="false">
      <c r="A432" s="87" t="n">
        <v>428</v>
      </c>
      <c r="B432" s="90" t="n">
        <f aca="false">EOMONTH(Input!$C$7,A432)</f>
        <v>55943</v>
      </c>
      <c r="C432" s="90"/>
      <c r="D432" s="98" t="n">
        <f aca="false">IF(($D431+$G431+$H431)&lt;=0,($D431+$G431+$H431),0)</f>
        <v>0</v>
      </c>
      <c r="E432" s="98" t="n">
        <f aca="false">IF($D432&lt;0,Input!$G$17,0)</f>
        <v>0</v>
      </c>
      <c r="F432" s="98" t="n">
        <f aca="false">($D432*(Input!$G$11/100))/12</f>
        <v>0</v>
      </c>
      <c r="G432" s="98" t="n">
        <f aca="false">(-1)*$E432+$F432</f>
        <v>0</v>
      </c>
      <c r="H432" s="98" t="n">
        <f aca="false">IF($D432&lt;0,((-1)*Input!$G$15),0)</f>
        <v>0</v>
      </c>
      <c r="I432" s="98" t="n">
        <f aca="false">IF(OR($B432&lt;Input!$C$25,$B432&lt;Input!$G$25),(($I431+$G432+$H432)*(1+Input!$G$8/(100*12))),0)</f>
        <v>178412.301801576</v>
      </c>
      <c r="J432" s="98" t="n">
        <f aca="false">IF(OR($B432&lt;Input!$C$25,$B432&lt;Input!$G$25),(Input!$G$18*((1+Input!$G$14/100)^DATEDIF(Input!$C$7,$B432,"Y"))),0)</f>
        <v>-703.465613592882</v>
      </c>
      <c r="L432" s="98" t="n">
        <f aca="false">IF(OR($B432&lt;Input!$C$25,$B432&lt;Input!$G$25),($E432+$J432),0)</f>
        <v>-703.465613592882</v>
      </c>
    </row>
    <row r="433" customFormat="false" ht="12.75" hidden="false" customHeight="true" outlineLevel="0" collapsed="false">
      <c r="A433" s="87" t="n">
        <v>429</v>
      </c>
      <c r="B433" s="90" t="n">
        <f aca="false">EOMONTH(Input!$C$7,A433)</f>
        <v>55974</v>
      </c>
      <c r="C433" s="90"/>
      <c r="D433" s="98" t="n">
        <f aca="false">IF(($D432+$G432+$H432)&lt;=0,($D432+$G432+$H432),0)</f>
        <v>0</v>
      </c>
      <c r="E433" s="98" t="n">
        <f aca="false">IF($D433&lt;0,Input!$G$17,0)</f>
        <v>0</v>
      </c>
      <c r="F433" s="98" t="n">
        <f aca="false">($D433*(Input!$G$11/100))/12</f>
        <v>0</v>
      </c>
      <c r="G433" s="98" t="n">
        <f aca="false">(-1)*$E433+$F433</f>
        <v>0</v>
      </c>
      <c r="H433" s="98" t="n">
        <f aca="false">IF($D433&lt;0,((-1)*Input!$G$15),0)</f>
        <v>0</v>
      </c>
      <c r="I433" s="98" t="n">
        <f aca="false">IF(OR($B433&lt;Input!$C$25,$B433&lt;Input!$G$25),(($I432+$G433+$H433)*(1+Input!$G$8/(100*12))),0)</f>
        <v>178560.978719744</v>
      </c>
      <c r="J433" s="98" t="n">
        <f aca="false">IF(OR($B433&lt;Input!$C$25,$B433&lt;Input!$G$25),(Input!$G$18*((1+Input!$G$14/100)^DATEDIF(Input!$C$7,$B433,"Y"))),0)</f>
        <v>-703.465613592882</v>
      </c>
      <c r="L433" s="98" t="n">
        <f aca="false">IF(OR($B433&lt;Input!$C$25,$B433&lt;Input!$G$25),($E433+$J433),0)</f>
        <v>-703.465613592882</v>
      </c>
    </row>
    <row r="434" customFormat="false" ht="12.75" hidden="false" customHeight="true" outlineLevel="0" collapsed="false">
      <c r="A434" s="87" t="n">
        <v>430</v>
      </c>
      <c r="B434" s="90" t="n">
        <f aca="false">EOMONTH(Input!$C$7,A434)</f>
        <v>56004</v>
      </c>
      <c r="C434" s="90"/>
      <c r="D434" s="98" t="n">
        <f aca="false">IF(($D433+$G433+$H433)&lt;=0,($D433+$G433+$H433),0)</f>
        <v>0</v>
      </c>
      <c r="E434" s="98" t="n">
        <f aca="false">IF($D434&lt;0,Input!$G$17,0)</f>
        <v>0</v>
      </c>
      <c r="F434" s="98" t="n">
        <f aca="false">($D434*(Input!$G$11/100))/12</f>
        <v>0</v>
      </c>
      <c r="G434" s="98" t="n">
        <f aca="false">(-1)*$E434+$F434</f>
        <v>0</v>
      </c>
      <c r="H434" s="98" t="n">
        <f aca="false">IF($D434&lt;0,((-1)*Input!$G$15),0)</f>
        <v>0</v>
      </c>
      <c r="I434" s="98" t="n">
        <f aca="false">IF(OR($B434&lt;Input!$C$25,$B434&lt;Input!$G$25),(($I433+$G434+$H434)*(1+Input!$G$8/(100*12))),0)</f>
        <v>178709.779535344</v>
      </c>
      <c r="J434" s="98" t="n">
        <f aca="false">IF(OR($B434&lt;Input!$C$25,$B434&lt;Input!$G$25),(Input!$G$18*((1+Input!$G$14/100)^DATEDIF(Input!$C$7,$B434,"Y"))),0)</f>
        <v>-703.465613592882</v>
      </c>
      <c r="L434" s="98" t="n">
        <f aca="false">IF(OR($B434&lt;Input!$C$25,$B434&lt;Input!$G$25),($E434+$J434),0)</f>
        <v>-703.465613592882</v>
      </c>
    </row>
    <row r="435" customFormat="false" ht="12.75" hidden="false" customHeight="true" outlineLevel="0" collapsed="false">
      <c r="A435" s="87" t="n">
        <v>431</v>
      </c>
      <c r="B435" s="90" t="n">
        <f aca="false">EOMONTH(Input!$C$7,A435)</f>
        <v>56035</v>
      </c>
      <c r="C435" s="90"/>
      <c r="D435" s="98" t="n">
        <f aca="false">IF(($D434+$G434+$H434)&lt;=0,($D434+$G434+$H434),0)</f>
        <v>0</v>
      </c>
      <c r="E435" s="98" t="n">
        <f aca="false">IF($D435&lt;0,Input!$G$17,0)</f>
        <v>0</v>
      </c>
      <c r="F435" s="98" t="n">
        <f aca="false">($D435*(Input!$G$11/100))/12</f>
        <v>0</v>
      </c>
      <c r="G435" s="98" t="n">
        <f aca="false">(-1)*$E435+$F435</f>
        <v>0</v>
      </c>
      <c r="H435" s="98" t="n">
        <f aca="false">IF($D435&lt;0,((-1)*Input!$G$15),0)</f>
        <v>0</v>
      </c>
      <c r="I435" s="98" t="n">
        <f aca="false">IF(OR($B435&lt;Input!$C$25,$B435&lt;Input!$G$25),(($I434+$G435+$H435)*(1+Input!$G$8/(100*12))),0)</f>
        <v>178858.704351623</v>
      </c>
      <c r="J435" s="98" t="n">
        <f aca="false">IF(OR($B435&lt;Input!$C$25,$B435&lt;Input!$G$25),(Input!$G$18*((1+Input!$G$14/100)^DATEDIF(Input!$C$7,$B435,"Y"))),0)</f>
        <v>-703.465613592882</v>
      </c>
      <c r="L435" s="98" t="n">
        <f aca="false">IF(OR($B435&lt;Input!$C$25,$B435&lt;Input!$G$25),($E435+$J435),0)</f>
        <v>-703.465613592882</v>
      </c>
    </row>
    <row r="436" customFormat="false" ht="12.75" hidden="false" customHeight="true" outlineLevel="0" collapsed="false">
      <c r="A436" s="87" t="n">
        <v>432</v>
      </c>
      <c r="B436" s="90" t="n">
        <f aca="false">EOMONTH(Input!$C$7,A436)</f>
        <v>56065</v>
      </c>
      <c r="C436" s="90"/>
      <c r="D436" s="98" t="n">
        <f aca="false">IF(($D435+$G435+$H435)&lt;=0,($D435+$G435+$H435),0)</f>
        <v>0</v>
      </c>
      <c r="E436" s="98" t="n">
        <f aca="false">IF($D436&lt;0,Input!$G$17,0)</f>
        <v>0</v>
      </c>
      <c r="F436" s="98" t="n">
        <f aca="false">($D436*(Input!$G$11/100))/12</f>
        <v>0</v>
      </c>
      <c r="G436" s="98" t="n">
        <f aca="false">(-1)*$E436+$F436</f>
        <v>0</v>
      </c>
      <c r="H436" s="98" t="n">
        <f aca="false">IF($D436&lt;0,((-1)*Input!$G$15),0)</f>
        <v>0</v>
      </c>
      <c r="I436" s="98" t="n">
        <f aca="false">IF(OR($B436&lt;Input!$C$25,$B436&lt;Input!$G$25),(($I435+$G436+$H436)*(1+Input!$G$8/(100*12))),0)</f>
        <v>179007.753271916</v>
      </c>
      <c r="J436" s="98" t="n">
        <f aca="false">IF(OR($B436&lt;Input!$C$25,$B436&lt;Input!$G$25),(Input!$G$18*((1+Input!$G$14/100)^DATEDIF(Input!$C$7,$B436,"Y"))),0)</f>
        <v>-724.569582000668</v>
      </c>
      <c r="L436" s="98" t="n">
        <f aca="false">IF(OR($B436&lt;Input!$C$25,$B436&lt;Input!$G$25),($E436+$J436),0)</f>
        <v>-724.569582000668</v>
      </c>
    </row>
    <row r="437" customFormat="false" ht="12.75" hidden="false" customHeight="true" outlineLevel="0" collapsed="false">
      <c r="A437" s="87" t="n">
        <v>433</v>
      </c>
      <c r="B437" s="90" t="n">
        <f aca="false">EOMONTH(Input!$C$7,A437)</f>
        <v>56096</v>
      </c>
      <c r="C437" s="90"/>
      <c r="D437" s="98" t="n">
        <f aca="false">IF(($D436+$G436+$H436)&lt;=0,($D436+$G436+$H436),0)</f>
        <v>0</v>
      </c>
      <c r="E437" s="98" t="n">
        <f aca="false">IF($D437&lt;0,Input!$G$17,0)</f>
        <v>0</v>
      </c>
      <c r="F437" s="98" t="n">
        <f aca="false">($D437*(Input!$G$11/100))/12</f>
        <v>0</v>
      </c>
      <c r="G437" s="98" t="n">
        <f aca="false">(-1)*$E437+$F437</f>
        <v>0</v>
      </c>
      <c r="H437" s="98" t="n">
        <f aca="false">IF($D437&lt;0,((-1)*Input!$G$15),0)</f>
        <v>0</v>
      </c>
      <c r="I437" s="98" t="n">
        <f aca="false">IF(OR($B437&lt;Input!$C$25,$B437&lt;Input!$G$25),(($I436+$G437+$H437)*(1+Input!$G$8/(100*12))),0)</f>
        <v>179156.926399643</v>
      </c>
      <c r="J437" s="98" t="n">
        <f aca="false">IF(OR($B437&lt;Input!$C$25,$B437&lt;Input!$G$25),(Input!$G$18*((1+Input!$G$14/100)^DATEDIF(Input!$C$7,$B437,"Y"))),0)</f>
        <v>-724.569582000668</v>
      </c>
      <c r="L437" s="98" t="n">
        <f aca="false">IF(OR($B437&lt;Input!$C$25,$B437&lt;Input!$G$25),($E437+$J437),0)</f>
        <v>-724.569582000668</v>
      </c>
    </row>
    <row r="438" customFormat="false" ht="12.75" hidden="false" customHeight="true" outlineLevel="0" collapsed="false">
      <c r="A438" s="87" t="n">
        <v>434</v>
      </c>
      <c r="B438" s="90" t="n">
        <f aca="false">EOMONTH(Input!$C$7,A438)</f>
        <v>56127</v>
      </c>
      <c r="C438" s="90"/>
      <c r="D438" s="98" t="n">
        <f aca="false">IF(($D437+$G437+$H437)&lt;=0,($D437+$G437+$H437),0)</f>
        <v>0</v>
      </c>
      <c r="E438" s="98" t="n">
        <f aca="false">IF($D438&lt;0,Input!$G$17,0)</f>
        <v>0</v>
      </c>
      <c r="F438" s="98" t="n">
        <f aca="false">($D438*(Input!$G$11/100))/12</f>
        <v>0</v>
      </c>
      <c r="G438" s="98" t="n">
        <f aca="false">(-1)*$E438+$F438</f>
        <v>0</v>
      </c>
      <c r="H438" s="98" t="n">
        <f aca="false">IF($D438&lt;0,((-1)*Input!$G$15),0)</f>
        <v>0</v>
      </c>
      <c r="I438" s="98" t="n">
        <f aca="false">IF(OR($B438&lt;Input!$C$25,$B438&lt;Input!$G$25),(($I437+$G438+$H438)*(1+Input!$G$8/(100*12))),0)</f>
        <v>179306.223838309</v>
      </c>
      <c r="J438" s="98" t="n">
        <f aca="false">IF(OR($B438&lt;Input!$C$25,$B438&lt;Input!$G$25),(Input!$G$18*((1+Input!$G$14/100)^DATEDIF(Input!$C$7,$B438,"Y"))),0)</f>
        <v>-724.569582000668</v>
      </c>
      <c r="L438" s="98" t="n">
        <f aca="false">IF(OR($B438&lt;Input!$C$25,$B438&lt;Input!$G$25),($E438+$J438),0)</f>
        <v>-724.569582000668</v>
      </c>
    </row>
    <row r="439" customFormat="false" ht="12.75" hidden="false" customHeight="true" outlineLevel="0" collapsed="false">
      <c r="A439" s="87" t="n">
        <v>435</v>
      </c>
      <c r="B439" s="90" t="n">
        <f aca="false">EOMONTH(Input!$C$7,A439)</f>
        <v>56157</v>
      </c>
      <c r="C439" s="90"/>
      <c r="D439" s="98" t="n">
        <f aca="false">IF(($D438+$G438+$H438)&lt;=0,($D438+$G438+$H438),0)</f>
        <v>0</v>
      </c>
      <c r="E439" s="98" t="n">
        <f aca="false">IF($D439&lt;0,Input!$G$17,0)</f>
        <v>0</v>
      </c>
      <c r="F439" s="98" t="n">
        <f aca="false">($D439*(Input!$G$11/100))/12</f>
        <v>0</v>
      </c>
      <c r="G439" s="98" t="n">
        <f aca="false">(-1)*$E439+$F439</f>
        <v>0</v>
      </c>
      <c r="H439" s="98" t="n">
        <f aca="false">IF($D439&lt;0,((-1)*Input!$G$15),0)</f>
        <v>0</v>
      </c>
      <c r="I439" s="98" t="n">
        <f aca="false">IF(OR($B439&lt;Input!$C$25,$B439&lt;Input!$G$25),(($I438+$G439+$H439)*(1+Input!$G$8/(100*12))),0)</f>
        <v>179455.645691508</v>
      </c>
      <c r="J439" s="98" t="n">
        <f aca="false">IF(OR($B439&lt;Input!$C$25,$B439&lt;Input!$G$25),(Input!$G$18*((1+Input!$G$14/100)^DATEDIF(Input!$C$7,$B439,"Y"))),0)</f>
        <v>-724.569582000668</v>
      </c>
      <c r="L439" s="98" t="n">
        <f aca="false">IF(OR($B439&lt;Input!$C$25,$B439&lt;Input!$G$25),($E439+$J439),0)</f>
        <v>-724.569582000668</v>
      </c>
    </row>
    <row r="440" customFormat="false" ht="12.75" hidden="false" customHeight="true" outlineLevel="0" collapsed="false">
      <c r="A440" s="87" t="n">
        <v>436</v>
      </c>
      <c r="B440" s="90" t="n">
        <f aca="false">EOMONTH(Input!$C$7,A440)</f>
        <v>56188</v>
      </c>
      <c r="C440" s="90"/>
      <c r="D440" s="98" t="n">
        <f aca="false">IF(($D439+$G439+$H439)&lt;=0,($D439+$G439+$H439),0)</f>
        <v>0</v>
      </c>
      <c r="E440" s="98" t="n">
        <f aca="false">IF($D440&lt;0,Input!$G$17,0)</f>
        <v>0</v>
      </c>
      <c r="F440" s="98" t="n">
        <f aca="false">($D440*(Input!$G$11/100))/12</f>
        <v>0</v>
      </c>
      <c r="G440" s="98" t="n">
        <f aca="false">(-1)*$E440+$F440</f>
        <v>0</v>
      </c>
      <c r="H440" s="98" t="n">
        <f aca="false">IF($D440&lt;0,((-1)*Input!$G$15),0)</f>
        <v>0</v>
      </c>
      <c r="I440" s="98" t="n">
        <f aca="false">IF(OR($B440&lt;Input!$C$25,$B440&lt;Input!$G$25),(($I439+$G440+$H440)*(1+Input!$G$8/(100*12))),0)</f>
        <v>179605.192062917</v>
      </c>
      <c r="J440" s="98" t="n">
        <f aca="false">IF(OR($B440&lt;Input!$C$25,$B440&lt;Input!$G$25),(Input!$G$18*((1+Input!$G$14/100)^DATEDIF(Input!$C$7,$B440,"Y"))),0)</f>
        <v>-724.569582000668</v>
      </c>
      <c r="L440" s="98" t="n">
        <f aca="false">IF(OR($B440&lt;Input!$C$25,$B440&lt;Input!$G$25),($E440+$J440),0)</f>
        <v>-724.569582000668</v>
      </c>
    </row>
    <row r="441" customFormat="false" ht="12.75" hidden="false" customHeight="true" outlineLevel="0" collapsed="false">
      <c r="A441" s="87" t="n">
        <v>437</v>
      </c>
      <c r="B441" s="90" t="n">
        <f aca="false">EOMONTH(Input!$C$7,A441)</f>
        <v>56218</v>
      </c>
      <c r="C441" s="90"/>
      <c r="D441" s="98" t="n">
        <f aca="false">IF(($D440+$G440+$H440)&lt;=0,($D440+$G440+$H440),0)</f>
        <v>0</v>
      </c>
      <c r="E441" s="98" t="n">
        <f aca="false">IF($D441&lt;0,Input!$G$17,0)</f>
        <v>0</v>
      </c>
      <c r="F441" s="98" t="n">
        <f aca="false">($D441*(Input!$G$11/100))/12</f>
        <v>0</v>
      </c>
      <c r="G441" s="98" t="n">
        <f aca="false">(-1)*$E441+$F441</f>
        <v>0</v>
      </c>
      <c r="H441" s="98" t="n">
        <f aca="false">IF($D441&lt;0,((-1)*Input!$G$15),0)</f>
        <v>0</v>
      </c>
      <c r="I441" s="98" t="n">
        <f aca="false">IF(OR($B441&lt;Input!$C$25,$B441&lt;Input!$G$25),(($I440+$G441+$H441)*(1+Input!$G$8/(100*12))),0)</f>
        <v>179754.863056303</v>
      </c>
      <c r="J441" s="98" t="n">
        <f aca="false">IF(OR($B441&lt;Input!$C$25,$B441&lt;Input!$G$25),(Input!$G$18*((1+Input!$G$14/100)^DATEDIF(Input!$C$7,$B441,"Y"))),0)</f>
        <v>-724.569582000668</v>
      </c>
      <c r="L441" s="98" t="n">
        <f aca="false">IF(OR($B441&lt;Input!$C$25,$B441&lt;Input!$G$25),($E441+$J441),0)</f>
        <v>-724.569582000668</v>
      </c>
    </row>
    <row r="442" customFormat="false" ht="12.75" hidden="false" customHeight="true" outlineLevel="0" collapsed="false">
      <c r="A442" s="87" t="n">
        <v>438</v>
      </c>
      <c r="B442" s="90" t="n">
        <f aca="false">EOMONTH(Input!$C$7,A442)</f>
        <v>56249</v>
      </c>
      <c r="C442" s="90"/>
      <c r="D442" s="98" t="n">
        <f aca="false">IF(($D441+$G441+$H441)&lt;=0,($D441+$G441+$H441),0)</f>
        <v>0</v>
      </c>
      <c r="E442" s="98" t="n">
        <f aca="false">IF($D442&lt;0,Input!$G$17,0)</f>
        <v>0</v>
      </c>
      <c r="F442" s="98" t="n">
        <f aca="false">($D442*(Input!$G$11/100))/12</f>
        <v>0</v>
      </c>
      <c r="G442" s="98" t="n">
        <f aca="false">(-1)*$E442+$F442</f>
        <v>0</v>
      </c>
      <c r="H442" s="98" t="n">
        <f aca="false">IF($D442&lt;0,((-1)*Input!$G$15),0)</f>
        <v>0</v>
      </c>
      <c r="I442" s="98" t="n">
        <f aca="false">IF(OR($B442&lt;Input!$C$25,$B442&lt;Input!$G$25),(($I441+$G442+$H442)*(1+Input!$G$8/(100*12))),0)</f>
        <v>179904.658775517</v>
      </c>
      <c r="J442" s="98" t="n">
        <f aca="false">IF(OR($B442&lt;Input!$C$25,$B442&lt;Input!$G$25),(Input!$G$18*((1+Input!$G$14/100)^DATEDIF(Input!$C$7,$B442,"Y"))),0)</f>
        <v>-724.569582000668</v>
      </c>
      <c r="L442" s="98" t="n">
        <f aca="false">IF(OR($B442&lt;Input!$C$25,$B442&lt;Input!$G$25),($E442+$J442),0)</f>
        <v>-724.569582000668</v>
      </c>
    </row>
    <row r="443" customFormat="false" ht="12.75" hidden="false" customHeight="true" outlineLevel="0" collapsed="false">
      <c r="A443" s="87" t="n">
        <v>439</v>
      </c>
      <c r="B443" s="90" t="n">
        <f aca="false">EOMONTH(Input!$C$7,A443)</f>
        <v>56280</v>
      </c>
      <c r="C443" s="90"/>
      <c r="D443" s="98" t="n">
        <f aca="false">IF(($D442+$G442+$H442)&lt;=0,($D442+$G442+$H442),0)</f>
        <v>0</v>
      </c>
      <c r="E443" s="98" t="n">
        <f aca="false">IF($D443&lt;0,Input!$G$17,0)</f>
        <v>0</v>
      </c>
      <c r="F443" s="98" t="n">
        <f aca="false">($D443*(Input!$G$11/100))/12</f>
        <v>0</v>
      </c>
      <c r="G443" s="98" t="n">
        <f aca="false">(-1)*$E443+$F443</f>
        <v>0</v>
      </c>
      <c r="H443" s="98" t="n">
        <f aca="false">IF($D443&lt;0,((-1)*Input!$G$15),0)</f>
        <v>0</v>
      </c>
      <c r="I443" s="98" t="n">
        <f aca="false">IF(OR($B443&lt;Input!$C$25,$B443&lt;Input!$G$25),(($I442+$G443+$H443)*(1+Input!$G$8/(100*12))),0)</f>
        <v>180054.579324496</v>
      </c>
      <c r="J443" s="98" t="n">
        <f aca="false">IF(OR($B443&lt;Input!$C$25,$B443&lt;Input!$G$25),(Input!$G$18*((1+Input!$G$14/100)^DATEDIF(Input!$C$7,$B443,"Y"))),0)</f>
        <v>-724.569582000668</v>
      </c>
      <c r="L443" s="98" t="n">
        <f aca="false">IF(OR($B443&lt;Input!$C$25,$B443&lt;Input!$G$25),($E443+$J443),0)</f>
        <v>-724.569582000668</v>
      </c>
    </row>
    <row r="444" customFormat="false" ht="12.75" hidden="false" customHeight="true" outlineLevel="0" collapsed="false">
      <c r="A444" s="87" t="n">
        <v>440</v>
      </c>
      <c r="B444" s="90" t="n">
        <f aca="false">EOMONTH(Input!$C$7,A444)</f>
        <v>56308</v>
      </c>
      <c r="C444" s="90"/>
      <c r="D444" s="98" t="n">
        <f aca="false">IF(($D443+$G443+$H443)&lt;=0,($D443+$G443+$H443),0)</f>
        <v>0</v>
      </c>
      <c r="E444" s="98" t="n">
        <f aca="false">IF($D444&lt;0,Input!$G$17,0)</f>
        <v>0</v>
      </c>
      <c r="F444" s="98" t="n">
        <f aca="false">($D444*(Input!$G$11/100))/12</f>
        <v>0</v>
      </c>
      <c r="G444" s="98" t="n">
        <f aca="false">(-1)*$E444+$F444</f>
        <v>0</v>
      </c>
      <c r="H444" s="98" t="n">
        <f aca="false">IF($D444&lt;0,((-1)*Input!$G$15),0)</f>
        <v>0</v>
      </c>
      <c r="I444" s="98" t="n">
        <f aca="false">IF(OR($B444&lt;Input!$C$25,$B444&lt;Input!$G$25),(($I443+$G444+$H444)*(1+Input!$G$8/(100*12))),0)</f>
        <v>180204.624807266</v>
      </c>
      <c r="J444" s="98" t="n">
        <f aca="false">IF(OR($B444&lt;Input!$C$25,$B444&lt;Input!$G$25),(Input!$G$18*((1+Input!$G$14/100)^DATEDIF(Input!$C$7,$B444,"Y"))),0)</f>
        <v>-724.569582000668</v>
      </c>
      <c r="L444" s="98" t="n">
        <f aca="false">IF(OR($B444&lt;Input!$C$25,$B444&lt;Input!$G$25),($E444+$J444),0)</f>
        <v>-724.569582000668</v>
      </c>
    </row>
    <row r="445" customFormat="false" ht="12.75" hidden="false" customHeight="true" outlineLevel="0" collapsed="false">
      <c r="A445" s="87" t="n">
        <v>441</v>
      </c>
      <c r="B445" s="90" t="n">
        <f aca="false">EOMONTH(Input!$C$7,A445)</f>
        <v>56339</v>
      </c>
      <c r="C445" s="90"/>
      <c r="D445" s="98" t="n">
        <f aca="false">IF(($D444+$G444+$H444)&lt;=0,($D444+$G444+$H444),0)</f>
        <v>0</v>
      </c>
      <c r="E445" s="98" t="n">
        <f aca="false">IF($D445&lt;0,Input!$G$17,0)</f>
        <v>0</v>
      </c>
      <c r="F445" s="98" t="n">
        <f aca="false">($D445*(Input!$G$11/100))/12</f>
        <v>0</v>
      </c>
      <c r="G445" s="98" t="n">
        <f aca="false">(-1)*$E445+$F445</f>
        <v>0</v>
      </c>
      <c r="H445" s="98" t="n">
        <f aca="false">IF($D445&lt;0,((-1)*Input!$G$15),0)</f>
        <v>0</v>
      </c>
      <c r="I445" s="98" t="n">
        <f aca="false">IF(OR($B445&lt;Input!$C$25,$B445&lt;Input!$G$25),(($I444+$G445+$H445)*(1+Input!$G$8/(100*12))),0)</f>
        <v>180354.795327939</v>
      </c>
      <c r="J445" s="98" t="n">
        <f aca="false">IF(OR($B445&lt;Input!$C$25,$B445&lt;Input!$G$25),(Input!$G$18*((1+Input!$G$14/100)^DATEDIF(Input!$C$7,$B445,"Y"))),0)</f>
        <v>-724.569582000668</v>
      </c>
      <c r="L445" s="98" t="n">
        <f aca="false">IF(OR($B445&lt;Input!$C$25,$B445&lt;Input!$G$25),($E445+$J445),0)</f>
        <v>-724.569582000668</v>
      </c>
    </row>
    <row r="446" customFormat="false" ht="12.75" hidden="false" customHeight="true" outlineLevel="0" collapsed="false">
      <c r="A446" s="87" t="n">
        <v>442</v>
      </c>
      <c r="B446" s="90" t="n">
        <f aca="false">EOMONTH(Input!$C$7,A446)</f>
        <v>56369</v>
      </c>
      <c r="C446" s="90"/>
      <c r="D446" s="98" t="n">
        <f aca="false">IF(($D445+$G445+$H445)&lt;=0,($D445+$G445+$H445),0)</f>
        <v>0</v>
      </c>
      <c r="E446" s="98" t="n">
        <f aca="false">IF($D446&lt;0,Input!$G$17,0)</f>
        <v>0</v>
      </c>
      <c r="F446" s="98" t="n">
        <f aca="false">($D446*(Input!$G$11/100))/12</f>
        <v>0</v>
      </c>
      <c r="G446" s="98" t="n">
        <f aca="false">(-1)*$E446+$F446</f>
        <v>0</v>
      </c>
      <c r="H446" s="98" t="n">
        <f aca="false">IF($D446&lt;0,((-1)*Input!$G$15),0)</f>
        <v>0</v>
      </c>
      <c r="I446" s="98" t="n">
        <f aca="false">IF(OR($B446&lt;Input!$C$25,$B446&lt;Input!$G$25),(($I445+$G446+$H446)*(1+Input!$G$8/(100*12))),0)</f>
        <v>180505.090990712</v>
      </c>
      <c r="J446" s="98" t="n">
        <f aca="false">IF(OR($B446&lt;Input!$C$25,$B446&lt;Input!$G$25),(Input!$G$18*((1+Input!$G$14/100)^DATEDIF(Input!$C$7,$B446,"Y"))),0)</f>
        <v>-724.569582000668</v>
      </c>
      <c r="L446" s="98" t="n">
        <f aca="false">IF(OR($B446&lt;Input!$C$25,$B446&lt;Input!$G$25),($E446+$J446),0)</f>
        <v>-724.569582000668</v>
      </c>
    </row>
    <row r="447" customFormat="false" ht="12.75" hidden="false" customHeight="true" outlineLevel="0" collapsed="false">
      <c r="A447" s="87" t="n">
        <v>443</v>
      </c>
      <c r="B447" s="90" t="n">
        <f aca="false">EOMONTH(Input!$C$7,A447)</f>
        <v>56400</v>
      </c>
      <c r="C447" s="90"/>
      <c r="D447" s="98" t="n">
        <f aca="false">IF(($D446+$G446+$H446)&lt;=0,($D446+$G446+$H446),0)</f>
        <v>0</v>
      </c>
      <c r="E447" s="98" t="n">
        <f aca="false">IF($D447&lt;0,Input!$G$17,0)</f>
        <v>0</v>
      </c>
      <c r="F447" s="98" t="n">
        <f aca="false">($D447*(Input!$G$11/100))/12</f>
        <v>0</v>
      </c>
      <c r="G447" s="98" t="n">
        <f aca="false">(-1)*$E447+$F447</f>
        <v>0</v>
      </c>
      <c r="H447" s="98" t="n">
        <f aca="false">IF($D447&lt;0,((-1)*Input!$G$15),0)</f>
        <v>0</v>
      </c>
      <c r="I447" s="98" t="n">
        <f aca="false">IF(OR($B447&lt;Input!$C$25,$B447&lt;Input!$G$25),(($I446+$G447+$H447)*(1+Input!$G$8/(100*12))),0)</f>
        <v>180655.511899871</v>
      </c>
      <c r="J447" s="98" t="n">
        <f aca="false">IF(OR($B447&lt;Input!$C$25,$B447&lt;Input!$G$25),(Input!$G$18*((1+Input!$G$14/100)^DATEDIF(Input!$C$7,$B447,"Y"))),0)</f>
        <v>-724.569582000668</v>
      </c>
      <c r="L447" s="98" t="n">
        <f aca="false">IF(OR($B447&lt;Input!$C$25,$B447&lt;Input!$G$25),($E447+$J447),0)</f>
        <v>-724.569582000668</v>
      </c>
    </row>
    <row r="448" customFormat="false" ht="12.75" hidden="false" customHeight="true" outlineLevel="0" collapsed="false">
      <c r="A448" s="87" t="n">
        <v>444</v>
      </c>
      <c r="B448" s="90" t="n">
        <f aca="false">EOMONTH(Input!$C$7,A448)</f>
        <v>56430</v>
      </c>
      <c r="C448" s="90"/>
      <c r="D448" s="98" t="n">
        <f aca="false">IF(($D447+$G447+$H447)&lt;=0,($D447+$G447+$H447),0)</f>
        <v>0</v>
      </c>
      <c r="E448" s="98" t="n">
        <f aca="false">IF($D448&lt;0,Input!$G$17,0)</f>
        <v>0</v>
      </c>
      <c r="F448" s="98" t="n">
        <f aca="false">($D448*(Input!$G$11/100))/12</f>
        <v>0</v>
      </c>
      <c r="G448" s="98" t="n">
        <f aca="false">(-1)*$E448+$F448</f>
        <v>0</v>
      </c>
      <c r="H448" s="98" t="n">
        <f aca="false">IF($D448&lt;0,((-1)*Input!$G$15),0)</f>
        <v>0</v>
      </c>
      <c r="I448" s="98" t="n">
        <f aca="false">IF(OR($B448&lt;Input!$C$25,$B448&lt;Input!$G$25),(($I447+$G448+$H448)*(1+Input!$G$8/(100*12))),0)</f>
        <v>180806.058159788</v>
      </c>
      <c r="J448" s="98" t="n">
        <f aca="false">IF(OR($B448&lt;Input!$C$25,$B448&lt;Input!$G$25),(Input!$G$18*((1+Input!$G$14/100)^DATEDIF(Input!$C$7,$B448,"Y"))),0)</f>
        <v>-746.306669460688</v>
      </c>
      <c r="L448" s="98" t="n">
        <f aca="false">IF(OR($B448&lt;Input!$C$25,$B448&lt;Input!$G$25),($E448+$J448),0)</f>
        <v>-746.306669460688</v>
      </c>
    </row>
    <row r="449" customFormat="false" ht="12.75" hidden="false" customHeight="true" outlineLevel="0" collapsed="false">
      <c r="A449" s="87" t="n">
        <v>445</v>
      </c>
      <c r="B449" s="90" t="n">
        <f aca="false">EOMONTH(Input!$C$7,A449)</f>
        <v>56461</v>
      </c>
      <c r="C449" s="90"/>
      <c r="D449" s="98" t="n">
        <f aca="false">IF(($D448+$G448+$H448)&lt;=0,($D448+$G448+$H448),0)</f>
        <v>0</v>
      </c>
      <c r="E449" s="98" t="n">
        <f aca="false">IF($D449&lt;0,Input!$G$17,0)</f>
        <v>0</v>
      </c>
      <c r="F449" s="98" t="n">
        <f aca="false">($D449*(Input!$G$11/100))/12</f>
        <v>0</v>
      </c>
      <c r="G449" s="98" t="n">
        <f aca="false">(-1)*$E449+$F449</f>
        <v>0</v>
      </c>
      <c r="H449" s="98" t="n">
        <f aca="false">IF($D449&lt;0,((-1)*Input!$G$15),0)</f>
        <v>0</v>
      </c>
      <c r="I449" s="98" t="n">
        <f aca="false">IF(OR($B449&lt;Input!$C$25,$B449&lt;Input!$G$25),(($I448+$G449+$H449)*(1+Input!$G$8/(100*12))),0)</f>
        <v>180956.729874921</v>
      </c>
      <c r="J449" s="98" t="n">
        <f aca="false">IF(OR($B449&lt;Input!$C$25,$B449&lt;Input!$G$25),(Input!$G$18*((1+Input!$G$14/100)^DATEDIF(Input!$C$7,$B449,"Y"))),0)</f>
        <v>-746.306669460688</v>
      </c>
      <c r="L449" s="98" t="n">
        <f aca="false">IF(OR($B449&lt;Input!$C$25,$B449&lt;Input!$G$25),($E449+$J449),0)</f>
        <v>-746.306669460688</v>
      </c>
    </row>
    <row r="450" customFormat="false" ht="12.75" hidden="false" customHeight="true" outlineLevel="0" collapsed="false">
      <c r="A450" s="87" t="n">
        <v>446</v>
      </c>
      <c r="B450" s="90" t="n">
        <f aca="false">EOMONTH(Input!$C$7,A450)</f>
        <v>56492</v>
      </c>
      <c r="C450" s="90"/>
      <c r="D450" s="98" t="n">
        <f aca="false">IF(($D449+$G449+$H449)&lt;=0,($D449+$G449+$H449),0)</f>
        <v>0</v>
      </c>
      <c r="E450" s="98" t="n">
        <f aca="false">IF($D450&lt;0,Input!$G$17,0)</f>
        <v>0</v>
      </c>
      <c r="F450" s="98" t="n">
        <f aca="false">($D450*(Input!$G$11/100))/12</f>
        <v>0</v>
      </c>
      <c r="G450" s="98" t="n">
        <f aca="false">(-1)*$E450+$F450</f>
        <v>0</v>
      </c>
      <c r="H450" s="98" t="n">
        <f aca="false">IF($D450&lt;0,((-1)*Input!$G$15),0)</f>
        <v>0</v>
      </c>
      <c r="I450" s="98" t="n">
        <f aca="false">IF(OR($B450&lt;Input!$C$25,$B450&lt;Input!$G$25),(($I449+$G450+$H450)*(1+Input!$G$8/(100*12))),0)</f>
        <v>181107.527149817</v>
      </c>
      <c r="J450" s="98" t="n">
        <f aca="false">IF(OR($B450&lt;Input!$C$25,$B450&lt;Input!$G$25),(Input!$G$18*((1+Input!$G$14/100)^DATEDIF(Input!$C$7,$B450,"Y"))),0)</f>
        <v>-746.306669460688</v>
      </c>
      <c r="L450" s="98" t="n">
        <f aca="false">IF(OR($B450&lt;Input!$C$25,$B450&lt;Input!$G$25),($E450+$J450),0)</f>
        <v>-746.306669460688</v>
      </c>
    </row>
    <row r="451" customFormat="false" ht="12.75" hidden="false" customHeight="true" outlineLevel="0" collapsed="false">
      <c r="A451" s="87" t="n">
        <v>447</v>
      </c>
      <c r="B451" s="90" t="n">
        <f aca="false">EOMONTH(Input!$C$7,A451)</f>
        <v>56522</v>
      </c>
      <c r="C451" s="90"/>
      <c r="D451" s="98" t="n">
        <f aca="false">IF(($D450+$G450+$H450)&lt;=0,($D450+$G450+$H450),0)</f>
        <v>0</v>
      </c>
      <c r="E451" s="98" t="n">
        <f aca="false">IF($D451&lt;0,Input!$G$17,0)</f>
        <v>0</v>
      </c>
      <c r="F451" s="98" t="n">
        <f aca="false">($D451*(Input!$G$11/100))/12</f>
        <v>0</v>
      </c>
      <c r="G451" s="98" t="n">
        <f aca="false">(-1)*$E451+$F451</f>
        <v>0</v>
      </c>
      <c r="H451" s="98" t="n">
        <f aca="false">IF($D451&lt;0,((-1)*Input!$G$15),0)</f>
        <v>0</v>
      </c>
      <c r="I451" s="98" t="n">
        <f aca="false">IF(OR($B451&lt;Input!$C$25,$B451&lt;Input!$G$25),(($I450+$G451+$H451)*(1+Input!$G$8/(100*12))),0)</f>
        <v>181258.450089108</v>
      </c>
      <c r="J451" s="98" t="n">
        <f aca="false">IF(OR($B451&lt;Input!$C$25,$B451&lt;Input!$G$25),(Input!$G$18*((1+Input!$G$14/100)^DATEDIF(Input!$C$7,$B451,"Y"))),0)</f>
        <v>-746.306669460688</v>
      </c>
      <c r="L451" s="98" t="n">
        <f aca="false">IF(OR($B451&lt;Input!$C$25,$B451&lt;Input!$G$25),($E451+$J451),0)</f>
        <v>-746.306669460688</v>
      </c>
    </row>
    <row r="452" customFormat="false" ht="12.75" hidden="false" customHeight="true" outlineLevel="0" collapsed="false">
      <c r="A452" s="87" t="n">
        <v>448</v>
      </c>
      <c r="B452" s="90" t="n">
        <f aca="false">EOMONTH(Input!$C$7,A452)</f>
        <v>56553</v>
      </c>
      <c r="C452" s="90"/>
      <c r="D452" s="98" t="n">
        <f aca="false">IF(($D451+$G451+$H451)&lt;=0,($D451+$G451+$H451),0)</f>
        <v>0</v>
      </c>
      <c r="E452" s="98" t="n">
        <f aca="false">IF($D452&lt;0,Input!$G$17,0)</f>
        <v>0</v>
      </c>
      <c r="F452" s="98" t="n">
        <f aca="false">($D452*(Input!$G$11/100))/12</f>
        <v>0</v>
      </c>
      <c r="G452" s="98" t="n">
        <f aca="false">(-1)*$E452+$F452</f>
        <v>0</v>
      </c>
      <c r="H452" s="98" t="n">
        <f aca="false">IF($D452&lt;0,((-1)*Input!$G$15),0)</f>
        <v>0</v>
      </c>
      <c r="I452" s="98" t="n">
        <f aca="false">IF(OR($B452&lt;Input!$C$25,$B452&lt;Input!$G$25),(($I451+$G452+$H452)*(1+Input!$G$8/(100*12))),0)</f>
        <v>181409.498797516</v>
      </c>
      <c r="J452" s="98" t="n">
        <f aca="false">IF(OR($B452&lt;Input!$C$25,$B452&lt;Input!$G$25),(Input!$G$18*((1+Input!$G$14/100)^DATEDIF(Input!$C$7,$B452,"Y"))),0)</f>
        <v>-746.306669460688</v>
      </c>
      <c r="L452" s="98" t="n">
        <f aca="false">IF(OR($B452&lt;Input!$C$25,$B452&lt;Input!$G$25),($E452+$J452),0)</f>
        <v>-746.306669460688</v>
      </c>
    </row>
    <row r="453" customFormat="false" ht="12.75" hidden="false" customHeight="true" outlineLevel="0" collapsed="false">
      <c r="A453" s="87" t="n">
        <v>449</v>
      </c>
      <c r="B453" s="90" t="n">
        <f aca="false">EOMONTH(Input!$C$7,A453)</f>
        <v>56583</v>
      </c>
      <c r="C453" s="90"/>
      <c r="D453" s="98" t="n">
        <f aca="false">IF(($D452+$G452+$H452)&lt;=0,($D452+$G452+$H452),0)</f>
        <v>0</v>
      </c>
      <c r="E453" s="98" t="n">
        <f aca="false">IF($D453&lt;0,Input!$G$17,0)</f>
        <v>0</v>
      </c>
      <c r="F453" s="98" t="n">
        <f aca="false">($D453*(Input!$G$11/100))/12</f>
        <v>0</v>
      </c>
      <c r="G453" s="98" t="n">
        <f aca="false">(-1)*$E453+$F453</f>
        <v>0</v>
      </c>
      <c r="H453" s="98" t="n">
        <f aca="false">IF($D453&lt;0,((-1)*Input!$G$15),0)</f>
        <v>0</v>
      </c>
      <c r="I453" s="98" t="n">
        <f aca="false">IF(OR($B453&lt;Input!$C$25,$B453&lt;Input!$G$25),(($I452+$G453+$H453)*(1+Input!$G$8/(100*12))),0)</f>
        <v>181560.673379847</v>
      </c>
      <c r="J453" s="98" t="n">
        <f aca="false">IF(OR($B453&lt;Input!$C$25,$B453&lt;Input!$G$25),(Input!$G$18*((1+Input!$G$14/100)^DATEDIF(Input!$C$7,$B453,"Y"))),0)</f>
        <v>-746.306669460688</v>
      </c>
      <c r="L453" s="98" t="n">
        <f aca="false">IF(OR($B453&lt;Input!$C$25,$B453&lt;Input!$G$25),($E453+$J453),0)</f>
        <v>-746.306669460688</v>
      </c>
    </row>
    <row r="454" customFormat="false" ht="12.75" hidden="false" customHeight="true" outlineLevel="0" collapsed="false">
      <c r="A454" s="87" t="n">
        <v>450</v>
      </c>
      <c r="B454" s="90" t="n">
        <f aca="false">EOMONTH(Input!$C$7,A454)</f>
        <v>56614</v>
      </c>
      <c r="C454" s="90"/>
      <c r="D454" s="98" t="n">
        <f aca="false">IF(($D453+$G453+$H453)&lt;=0,($D453+$G453+$H453),0)</f>
        <v>0</v>
      </c>
      <c r="E454" s="98" t="n">
        <f aca="false">IF($D454&lt;0,Input!$G$17,0)</f>
        <v>0</v>
      </c>
      <c r="F454" s="98" t="n">
        <f aca="false">($D454*(Input!$G$11/100))/12</f>
        <v>0</v>
      </c>
      <c r="G454" s="98" t="n">
        <f aca="false">(-1)*$E454+$F454</f>
        <v>0</v>
      </c>
      <c r="H454" s="98" t="n">
        <f aca="false">IF($D454&lt;0,((-1)*Input!$G$15),0)</f>
        <v>0</v>
      </c>
      <c r="I454" s="98" t="n">
        <f aca="false">IF(OR($B454&lt;Input!$C$25,$B454&lt;Input!$G$25),(($I453+$G454+$H454)*(1+Input!$G$8/(100*12))),0)</f>
        <v>181711.973940997</v>
      </c>
      <c r="J454" s="98" t="n">
        <f aca="false">IF(OR($B454&lt;Input!$C$25,$B454&lt;Input!$G$25),(Input!$G$18*((1+Input!$G$14/100)^DATEDIF(Input!$C$7,$B454,"Y"))),0)</f>
        <v>-746.306669460688</v>
      </c>
      <c r="L454" s="98" t="n">
        <f aca="false">IF(OR($B454&lt;Input!$C$25,$B454&lt;Input!$G$25),($E454+$J454),0)</f>
        <v>-746.306669460688</v>
      </c>
    </row>
    <row r="455" customFormat="false" ht="12.75" hidden="false" customHeight="true" outlineLevel="0" collapsed="false">
      <c r="A455" s="87" t="n">
        <v>451</v>
      </c>
      <c r="B455" s="90" t="n">
        <f aca="false">EOMONTH(Input!$C$7,A455)</f>
        <v>56645</v>
      </c>
      <c r="C455" s="90"/>
      <c r="D455" s="98" t="n">
        <f aca="false">IF(($D454+$G454+$H454)&lt;=0,($D454+$G454+$H454),0)</f>
        <v>0</v>
      </c>
      <c r="E455" s="98" t="n">
        <f aca="false">IF($D455&lt;0,Input!$G$17,0)</f>
        <v>0</v>
      </c>
      <c r="F455" s="98" t="n">
        <f aca="false">($D455*(Input!$G$11/100))/12</f>
        <v>0</v>
      </c>
      <c r="G455" s="98" t="n">
        <f aca="false">(-1)*$E455+$F455</f>
        <v>0</v>
      </c>
      <c r="H455" s="98" t="n">
        <f aca="false">IF($D455&lt;0,((-1)*Input!$G$15),0)</f>
        <v>0</v>
      </c>
      <c r="I455" s="98" t="n">
        <f aca="false">IF(OR($B455&lt;Input!$C$25,$B455&lt;Input!$G$25),(($I454+$G455+$H455)*(1+Input!$G$8/(100*12))),0)</f>
        <v>181863.400585948</v>
      </c>
      <c r="J455" s="98" t="n">
        <f aca="false">IF(OR($B455&lt;Input!$C$25,$B455&lt;Input!$G$25),(Input!$G$18*((1+Input!$G$14/100)^DATEDIF(Input!$C$7,$B455,"Y"))),0)</f>
        <v>-746.306669460688</v>
      </c>
      <c r="L455" s="98" t="n">
        <f aca="false">IF(OR($B455&lt;Input!$C$25,$B455&lt;Input!$G$25),($E455+$J455),0)</f>
        <v>-746.306669460688</v>
      </c>
    </row>
    <row r="456" customFormat="false" ht="12.75" hidden="false" customHeight="true" outlineLevel="0" collapsed="false">
      <c r="A456" s="87" t="n">
        <v>452</v>
      </c>
      <c r="B456" s="90" t="n">
        <f aca="false">EOMONTH(Input!$C$7,A456)</f>
        <v>56673</v>
      </c>
      <c r="C456" s="90"/>
      <c r="D456" s="98" t="n">
        <f aca="false">IF(($D455+$G455+$H455)&lt;=0,($D455+$G455+$H455),0)</f>
        <v>0</v>
      </c>
      <c r="E456" s="98" t="n">
        <f aca="false">IF($D456&lt;0,Input!$G$17,0)</f>
        <v>0</v>
      </c>
      <c r="F456" s="98" t="n">
        <f aca="false">($D456*(Input!$G$11/100))/12</f>
        <v>0</v>
      </c>
      <c r="G456" s="98" t="n">
        <f aca="false">(-1)*$E456+$F456</f>
        <v>0</v>
      </c>
      <c r="H456" s="98" t="n">
        <f aca="false">IF($D456&lt;0,((-1)*Input!$G$15),0)</f>
        <v>0</v>
      </c>
      <c r="I456" s="98" t="n">
        <f aca="false">IF(OR($B456&lt;Input!$C$25,$B456&lt;Input!$G$25),(($I455+$G456+$H456)*(1+Input!$G$8/(100*12))),0)</f>
        <v>182014.953419769</v>
      </c>
      <c r="J456" s="98" t="n">
        <f aca="false">IF(OR($B456&lt;Input!$C$25,$B456&lt;Input!$G$25),(Input!$G$18*((1+Input!$G$14/100)^DATEDIF(Input!$C$7,$B456,"Y"))),0)</f>
        <v>-746.306669460688</v>
      </c>
      <c r="L456" s="98" t="n">
        <f aca="false">IF(OR($B456&lt;Input!$C$25,$B456&lt;Input!$G$25),($E456+$J456),0)</f>
        <v>-746.306669460688</v>
      </c>
    </row>
    <row r="457" customFormat="false" ht="12.75" hidden="false" customHeight="true" outlineLevel="0" collapsed="false">
      <c r="A457" s="87" t="n">
        <v>453</v>
      </c>
      <c r="B457" s="90" t="n">
        <f aca="false">EOMONTH(Input!$C$7,A457)</f>
        <v>56704</v>
      </c>
      <c r="C457" s="90"/>
      <c r="D457" s="98" t="n">
        <f aca="false">IF(($D456+$G456+$H456)&lt;=0,($D456+$G456+$H456),0)</f>
        <v>0</v>
      </c>
      <c r="E457" s="98" t="n">
        <f aca="false">IF($D457&lt;0,Input!$G$17,0)</f>
        <v>0</v>
      </c>
      <c r="F457" s="98" t="n">
        <f aca="false">($D457*(Input!$G$11/100))/12</f>
        <v>0</v>
      </c>
      <c r="G457" s="98" t="n">
        <f aca="false">(-1)*$E457+$F457</f>
        <v>0</v>
      </c>
      <c r="H457" s="98" t="n">
        <f aca="false">IF($D457&lt;0,((-1)*Input!$G$15),0)</f>
        <v>0</v>
      </c>
      <c r="I457" s="98" t="n">
        <f aca="false">IF(OR($B457&lt;Input!$C$25,$B457&lt;Input!$G$25),(($I456+$G457+$H457)*(1+Input!$G$8/(100*12))),0)</f>
        <v>182166.632547619</v>
      </c>
      <c r="J457" s="98" t="n">
        <f aca="false">IF(OR($B457&lt;Input!$C$25,$B457&lt;Input!$G$25),(Input!$G$18*((1+Input!$G$14/100)^DATEDIF(Input!$C$7,$B457,"Y"))),0)</f>
        <v>-746.306669460688</v>
      </c>
      <c r="L457" s="98" t="n">
        <f aca="false">IF(OR($B457&lt;Input!$C$25,$B457&lt;Input!$G$25),($E457+$J457),0)</f>
        <v>-746.306669460688</v>
      </c>
    </row>
    <row r="458" customFormat="false" ht="12.75" hidden="false" customHeight="true" outlineLevel="0" collapsed="false">
      <c r="A458" s="87" t="n">
        <v>454</v>
      </c>
      <c r="B458" s="90" t="n">
        <f aca="false">EOMONTH(Input!$C$7,A458)</f>
        <v>56734</v>
      </c>
      <c r="C458" s="90"/>
      <c r="D458" s="98" t="n">
        <f aca="false">IF(($D457+$G457+$H457)&lt;=0,($D457+$G457+$H457),0)</f>
        <v>0</v>
      </c>
      <c r="E458" s="98" t="n">
        <f aca="false">IF($D458&lt;0,Input!$G$17,0)</f>
        <v>0</v>
      </c>
      <c r="F458" s="98" t="n">
        <f aca="false">($D458*(Input!$G$11/100))/12</f>
        <v>0</v>
      </c>
      <c r="G458" s="98" t="n">
        <f aca="false">(-1)*$E458+$F458</f>
        <v>0</v>
      </c>
      <c r="H458" s="98" t="n">
        <f aca="false">IF($D458&lt;0,((-1)*Input!$G$15),0)</f>
        <v>0</v>
      </c>
      <c r="I458" s="98" t="n">
        <f aca="false">IF(OR($B458&lt;Input!$C$25,$B458&lt;Input!$G$25),(($I457+$G458+$H458)*(1+Input!$G$8/(100*12))),0)</f>
        <v>182318.438074742</v>
      </c>
      <c r="J458" s="98" t="n">
        <f aca="false">IF(OR($B458&lt;Input!$C$25,$B458&lt;Input!$G$25),(Input!$G$18*((1+Input!$G$14/100)^DATEDIF(Input!$C$7,$B458,"Y"))),0)</f>
        <v>-746.306669460688</v>
      </c>
      <c r="L458" s="98" t="n">
        <f aca="false">IF(OR($B458&lt;Input!$C$25,$B458&lt;Input!$G$25),($E458+$J458),0)</f>
        <v>-746.306669460688</v>
      </c>
    </row>
    <row r="459" customFormat="false" ht="12.75" hidden="false" customHeight="true" outlineLevel="0" collapsed="false">
      <c r="A459" s="87" t="n">
        <v>455</v>
      </c>
      <c r="B459" s="90" t="n">
        <f aca="false">EOMONTH(Input!$C$7,A459)</f>
        <v>56765</v>
      </c>
      <c r="C459" s="90"/>
      <c r="D459" s="98" t="n">
        <f aca="false">IF(($D458+$G458+$H458)&lt;=0,($D458+$G458+$H458),0)</f>
        <v>0</v>
      </c>
      <c r="E459" s="98" t="n">
        <f aca="false">IF($D459&lt;0,Input!$G$17,0)</f>
        <v>0</v>
      </c>
      <c r="F459" s="98" t="n">
        <f aca="false">($D459*(Input!$G$11/100))/12</f>
        <v>0</v>
      </c>
      <c r="G459" s="98" t="n">
        <f aca="false">(-1)*$E459+$F459</f>
        <v>0</v>
      </c>
      <c r="H459" s="98" t="n">
        <f aca="false">IF($D459&lt;0,((-1)*Input!$G$15),0)</f>
        <v>0</v>
      </c>
      <c r="I459" s="98" t="n">
        <f aca="false">IF(OR($B459&lt;Input!$C$25,$B459&lt;Input!$G$25),(($I458+$G459+$H459)*(1+Input!$G$8/(100*12))),0)</f>
        <v>182470.370106471</v>
      </c>
      <c r="J459" s="98" t="n">
        <f aca="false">IF(OR($B459&lt;Input!$C$25,$B459&lt;Input!$G$25),(Input!$G$18*((1+Input!$G$14/100)^DATEDIF(Input!$C$7,$B459,"Y"))),0)</f>
        <v>-746.306669460688</v>
      </c>
      <c r="L459" s="98" t="n">
        <f aca="false">IF(OR($B459&lt;Input!$C$25,$B459&lt;Input!$G$25),($E459+$J459),0)</f>
        <v>-746.306669460688</v>
      </c>
    </row>
    <row r="460" customFormat="false" ht="12.75" hidden="false" customHeight="true" outlineLevel="0" collapsed="false">
      <c r="A460" s="87" t="n">
        <v>456</v>
      </c>
      <c r="B460" s="90" t="n">
        <f aca="false">EOMONTH(Input!$C$7,A460)</f>
        <v>56795</v>
      </c>
      <c r="C460" s="90"/>
      <c r="D460" s="98" t="n">
        <f aca="false">IF(($D459+$G459+$H459)&lt;=0,($D459+$G459+$H459),0)</f>
        <v>0</v>
      </c>
      <c r="E460" s="98" t="n">
        <f aca="false">IF($D460&lt;0,Input!$G$17,0)</f>
        <v>0</v>
      </c>
      <c r="F460" s="98" t="n">
        <f aca="false">($D460*(Input!$G$11/100))/12</f>
        <v>0</v>
      </c>
      <c r="G460" s="98" t="n">
        <f aca="false">(-1)*$E460+$F460</f>
        <v>0</v>
      </c>
      <c r="H460" s="98" t="n">
        <f aca="false">IF($D460&lt;0,((-1)*Input!$G$15),0)</f>
        <v>0</v>
      </c>
      <c r="I460" s="98" t="n">
        <f aca="false">IF(OR($B460&lt;Input!$C$25,$B460&lt;Input!$G$25),(($I459+$G460+$H460)*(1+Input!$G$8/(100*12))),0)</f>
        <v>182622.428748227</v>
      </c>
      <c r="J460" s="98" t="n">
        <f aca="false">IF(OR($B460&lt;Input!$C$25,$B460&lt;Input!$G$25),(Input!$G$18*((1+Input!$G$14/100)^DATEDIF(Input!$C$7,$B460,"Y"))),0)</f>
        <v>-768.695869544509</v>
      </c>
      <c r="L460" s="98" t="n">
        <f aca="false">IF(OR($B460&lt;Input!$C$25,$B460&lt;Input!$G$25),($E460+$J460),0)</f>
        <v>-768.695869544509</v>
      </c>
    </row>
    <row r="461" customFormat="false" ht="12.75" hidden="false" customHeight="true" outlineLevel="0" collapsed="false">
      <c r="A461" s="87" t="n">
        <v>457</v>
      </c>
      <c r="B461" s="90" t="n">
        <f aca="false">EOMONTH(Input!$C$7,A461)</f>
        <v>56826</v>
      </c>
      <c r="C461" s="90"/>
      <c r="D461" s="98" t="n">
        <f aca="false">IF(($D460+$G460+$H460)&lt;=0,($D460+$G460+$H460),0)</f>
        <v>0</v>
      </c>
      <c r="E461" s="98" t="n">
        <f aca="false">IF($D461&lt;0,Input!$G$17,0)</f>
        <v>0</v>
      </c>
      <c r="F461" s="98" t="n">
        <f aca="false">($D461*(Input!$G$11/100))/12</f>
        <v>0</v>
      </c>
      <c r="G461" s="98" t="n">
        <f aca="false">(-1)*$E461+$F461</f>
        <v>0</v>
      </c>
      <c r="H461" s="98" t="n">
        <f aca="false">IF($D461&lt;0,((-1)*Input!$G$15),0)</f>
        <v>0</v>
      </c>
      <c r="I461" s="98" t="n">
        <f aca="false">IF(OR($B461&lt;Input!$C$25,$B461&lt;Input!$G$25),(($I460+$G461+$H461)*(1+Input!$G$8/(100*12))),0)</f>
        <v>182774.614105517</v>
      </c>
      <c r="J461" s="98" t="n">
        <f aca="false">IF(OR($B461&lt;Input!$C$25,$B461&lt;Input!$G$25),(Input!$G$18*((1+Input!$G$14/100)^DATEDIF(Input!$C$7,$B461,"Y"))),0)</f>
        <v>-768.695869544509</v>
      </c>
      <c r="L461" s="98" t="n">
        <f aca="false">IF(OR($B461&lt;Input!$C$25,$B461&lt;Input!$G$25),($E461+$J461),0)</f>
        <v>-768.695869544509</v>
      </c>
    </row>
    <row r="462" customFormat="false" ht="12.75" hidden="false" customHeight="true" outlineLevel="0" collapsed="false">
      <c r="A462" s="87" t="n">
        <v>458</v>
      </c>
      <c r="B462" s="90" t="n">
        <f aca="false">EOMONTH(Input!$C$7,A462)</f>
        <v>56857</v>
      </c>
      <c r="C462" s="90"/>
      <c r="D462" s="98" t="n">
        <f aca="false">IF(($D461+$G461+$H461)&lt;=0,($D461+$G461+$H461),0)</f>
        <v>0</v>
      </c>
      <c r="E462" s="98" t="n">
        <f aca="false">IF($D462&lt;0,Input!$G$17,0)</f>
        <v>0</v>
      </c>
      <c r="F462" s="98" t="n">
        <f aca="false">($D462*(Input!$G$11/100))/12</f>
        <v>0</v>
      </c>
      <c r="G462" s="98" t="n">
        <f aca="false">(-1)*$E462+$F462</f>
        <v>0</v>
      </c>
      <c r="H462" s="98" t="n">
        <f aca="false">IF($D462&lt;0,((-1)*Input!$G$15),0)</f>
        <v>0</v>
      </c>
      <c r="I462" s="98" t="n">
        <f aca="false">IF(OR($B462&lt;Input!$C$25,$B462&lt;Input!$G$25),(($I461+$G462+$H462)*(1+Input!$G$8/(100*12))),0)</f>
        <v>182926.926283938</v>
      </c>
      <c r="J462" s="98" t="n">
        <f aca="false">IF(OR($B462&lt;Input!$C$25,$B462&lt;Input!$G$25),(Input!$G$18*((1+Input!$G$14/100)^DATEDIF(Input!$C$7,$B462,"Y"))),0)</f>
        <v>-768.695869544509</v>
      </c>
      <c r="L462" s="98" t="n">
        <f aca="false">IF(OR($B462&lt;Input!$C$25,$B462&lt;Input!$G$25),($E462+$J462),0)</f>
        <v>-768.695869544509</v>
      </c>
    </row>
    <row r="463" customFormat="false" ht="12.75" hidden="false" customHeight="true" outlineLevel="0" collapsed="false">
      <c r="A463" s="87" t="n">
        <v>459</v>
      </c>
      <c r="B463" s="90" t="n">
        <f aca="false">EOMONTH(Input!$C$7,A463)</f>
        <v>56887</v>
      </c>
      <c r="C463" s="90"/>
      <c r="D463" s="98" t="n">
        <f aca="false">IF(($D462+$G462+$H462)&lt;=0,($D462+$G462+$H462),0)</f>
        <v>0</v>
      </c>
      <c r="E463" s="98" t="n">
        <f aca="false">IF($D463&lt;0,Input!$G$17,0)</f>
        <v>0</v>
      </c>
      <c r="F463" s="98" t="n">
        <f aca="false">($D463*(Input!$G$11/100))/12</f>
        <v>0</v>
      </c>
      <c r="G463" s="98" t="n">
        <f aca="false">(-1)*$E463+$F463</f>
        <v>0</v>
      </c>
      <c r="H463" s="98" t="n">
        <f aca="false">IF($D463&lt;0,((-1)*Input!$G$15),0)</f>
        <v>0</v>
      </c>
      <c r="I463" s="98" t="n">
        <f aca="false">IF(OR($B463&lt;Input!$C$25,$B463&lt;Input!$G$25),(($I462+$G463+$H463)*(1+Input!$G$8/(100*12))),0)</f>
        <v>183079.365389175</v>
      </c>
      <c r="J463" s="98" t="n">
        <f aca="false">IF(OR($B463&lt;Input!$C$25,$B463&lt;Input!$G$25),(Input!$G$18*((1+Input!$G$14/100)^DATEDIF(Input!$C$7,$B463,"Y"))),0)</f>
        <v>-768.695869544509</v>
      </c>
      <c r="L463" s="98" t="n">
        <f aca="false">IF(OR($B463&lt;Input!$C$25,$B463&lt;Input!$G$25),($E463+$J463),0)</f>
        <v>-768.695869544509</v>
      </c>
    </row>
    <row r="464" customFormat="false" ht="12.75" hidden="false" customHeight="true" outlineLevel="0" collapsed="false">
      <c r="A464" s="87" t="n">
        <v>460</v>
      </c>
      <c r="B464" s="90" t="n">
        <f aca="false">EOMONTH(Input!$C$7,A464)</f>
        <v>56918</v>
      </c>
      <c r="C464" s="90"/>
      <c r="D464" s="98" t="n">
        <f aca="false">IF(($D463+$G463+$H463)&lt;=0,($D463+$G463+$H463),0)</f>
        <v>0</v>
      </c>
      <c r="E464" s="98" t="n">
        <f aca="false">IF($D464&lt;0,Input!$G$17,0)</f>
        <v>0</v>
      </c>
      <c r="F464" s="98" t="n">
        <f aca="false">($D464*(Input!$G$11/100))/12</f>
        <v>0</v>
      </c>
      <c r="G464" s="98" t="n">
        <f aca="false">(-1)*$E464+$F464</f>
        <v>0</v>
      </c>
      <c r="H464" s="98" t="n">
        <f aca="false">IF($D464&lt;0,((-1)*Input!$G$15),0)</f>
        <v>0</v>
      </c>
      <c r="I464" s="98" t="n">
        <f aca="false">IF(OR($B464&lt;Input!$C$25,$B464&lt;Input!$G$25),(($I463+$G464+$H464)*(1+Input!$G$8/(100*12))),0)</f>
        <v>183231.931526999</v>
      </c>
      <c r="J464" s="98" t="n">
        <f aca="false">IF(OR($B464&lt;Input!$C$25,$B464&lt;Input!$G$25),(Input!$G$18*((1+Input!$G$14/100)^DATEDIF(Input!$C$7,$B464,"Y"))),0)</f>
        <v>-768.695869544509</v>
      </c>
      <c r="L464" s="98" t="n">
        <f aca="false">IF(OR($B464&lt;Input!$C$25,$B464&lt;Input!$G$25),($E464+$J464),0)</f>
        <v>-768.695869544509</v>
      </c>
    </row>
    <row r="465" customFormat="false" ht="12.75" hidden="false" customHeight="true" outlineLevel="0" collapsed="false">
      <c r="A465" s="87" t="n">
        <v>461</v>
      </c>
      <c r="B465" s="90" t="n">
        <f aca="false">EOMONTH(Input!$C$7,A465)</f>
        <v>56948</v>
      </c>
      <c r="C465" s="90"/>
      <c r="D465" s="98" t="n">
        <f aca="false">IF(($D464+$G464+$H464)&lt;=0,($D464+$G464+$H464),0)</f>
        <v>0</v>
      </c>
      <c r="E465" s="98" t="n">
        <f aca="false">IF($D465&lt;0,Input!$G$17,0)</f>
        <v>0</v>
      </c>
      <c r="F465" s="98" t="n">
        <f aca="false">($D465*(Input!$G$11/100))/12</f>
        <v>0</v>
      </c>
      <c r="G465" s="98" t="n">
        <f aca="false">(-1)*$E465+$F465</f>
        <v>0</v>
      </c>
      <c r="H465" s="98" t="n">
        <f aca="false">IF($D465&lt;0,((-1)*Input!$G$15),0)</f>
        <v>0</v>
      </c>
      <c r="I465" s="98" t="n">
        <f aca="false">IF(OR($B465&lt;Input!$C$25,$B465&lt;Input!$G$25),(($I464+$G465+$H465)*(1+Input!$G$8/(100*12))),0)</f>
        <v>183384.624803271</v>
      </c>
      <c r="J465" s="98" t="n">
        <f aca="false">IF(OR($B465&lt;Input!$C$25,$B465&lt;Input!$G$25),(Input!$G$18*((1+Input!$G$14/100)^DATEDIF(Input!$C$7,$B465,"Y"))),0)</f>
        <v>-768.695869544509</v>
      </c>
      <c r="L465" s="98" t="n">
        <f aca="false">IF(OR($B465&lt;Input!$C$25,$B465&lt;Input!$G$25),($E465+$J465),0)</f>
        <v>-768.695869544509</v>
      </c>
    </row>
    <row r="466" customFormat="false" ht="12.75" hidden="false" customHeight="true" outlineLevel="0" collapsed="false">
      <c r="A466" s="87" t="n">
        <v>462</v>
      </c>
      <c r="B466" s="90" t="n">
        <f aca="false">EOMONTH(Input!$C$7,A466)</f>
        <v>56979</v>
      </c>
      <c r="C466" s="90"/>
      <c r="D466" s="98" t="n">
        <f aca="false">IF(($D465+$G465+$H465)&lt;=0,($D465+$G465+$H465),0)</f>
        <v>0</v>
      </c>
      <c r="E466" s="98" t="n">
        <f aca="false">IF($D466&lt;0,Input!$G$17,0)</f>
        <v>0</v>
      </c>
      <c r="F466" s="98" t="n">
        <f aca="false">($D466*(Input!$G$11/100))/12</f>
        <v>0</v>
      </c>
      <c r="G466" s="98" t="n">
        <f aca="false">(-1)*$E466+$F466</f>
        <v>0</v>
      </c>
      <c r="H466" s="98" t="n">
        <f aca="false">IF($D466&lt;0,((-1)*Input!$G$15),0)</f>
        <v>0</v>
      </c>
      <c r="I466" s="98" t="n">
        <f aca="false">IF(OR($B466&lt;Input!$C$25,$B466&lt;Input!$G$25),(($I465+$G466+$H466)*(1+Input!$G$8/(100*12))),0)</f>
        <v>183537.445323941</v>
      </c>
      <c r="J466" s="98" t="n">
        <f aca="false">IF(OR($B466&lt;Input!$C$25,$B466&lt;Input!$G$25),(Input!$G$18*((1+Input!$G$14/100)^DATEDIF(Input!$C$7,$B466,"Y"))),0)</f>
        <v>-768.695869544509</v>
      </c>
      <c r="L466" s="98" t="n">
        <f aca="false">IF(OR($B466&lt;Input!$C$25,$B466&lt;Input!$G$25),($E466+$J466),0)</f>
        <v>-768.695869544509</v>
      </c>
    </row>
    <row r="467" customFormat="false" ht="12.75" hidden="false" customHeight="true" outlineLevel="0" collapsed="false">
      <c r="A467" s="87" t="n">
        <v>463</v>
      </c>
      <c r="B467" s="90" t="n">
        <f aca="false">EOMONTH(Input!$C$7,A467)</f>
        <v>57010</v>
      </c>
      <c r="C467" s="90"/>
      <c r="D467" s="98" t="n">
        <f aca="false">IF(($D466+$G466+$H466)&lt;=0,($D466+$G466+$H466),0)</f>
        <v>0</v>
      </c>
      <c r="E467" s="98" t="n">
        <f aca="false">IF($D467&lt;0,Input!$G$17,0)</f>
        <v>0</v>
      </c>
      <c r="F467" s="98" t="n">
        <f aca="false">($D467*(Input!$G$11/100))/12</f>
        <v>0</v>
      </c>
      <c r="G467" s="98" t="n">
        <f aca="false">(-1)*$E467+$F467</f>
        <v>0</v>
      </c>
      <c r="H467" s="98" t="n">
        <f aca="false">IF($D467&lt;0,((-1)*Input!$G$15),0)</f>
        <v>0</v>
      </c>
      <c r="I467" s="98" t="n">
        <f aca="false">IF(OR($B467&lt;Input!$C$25,$B467&lt;Input!$G$25),(($I466+$G467+$H467)*(1+Input!$G$8/(100*12))),0)</f>
        <v>183690.393195044</v>
      </c>
      <c r="J467" s="98" t="n">
        <f aca="false">IF(OR($B467&lt;Input!$C$25,$B467&lt;Input!$G$25),(Input!$G$18*((1+Input!$G$14/100)^DATEDIF(Input!$C$7,$B467,"Y"))),0)</f>
        <v>-768.695869544509</v>
      </c>
      <c r="L467" s="98" t="n">
        <f aca="false">IF(OR($B467&lt;Input!$C$25,$B467&lt;Input!$G$25),($E467+$J467),0)</f>
        <v>-768.695869544509</v>
      </c>
    </row>
    <row r="468" customFormat="false" ht="12.75" hidden="false" customHeight="true" outlineLevel="0" collapsed="false">
      <c r="A468" s="87" t="n">
        <v>464</v>
      </c>
      <c r="B468" s="90" t="n">
        <f aca="false">EOMONTH(Input!$C$7,A468)</f>
        <v>57039</v>
      </c>
      <c r="C468" s="90"/>
      <c r="D468" s="98" t="n">
        <f aca="false">IF(($D467+$G467+$H467)&lt;=0,($D467+$G467+$H467),0)</f>
        <v>0</v>
      </c>
      <c r="E468" s="98" t="n">
        <f aca="false">IF($D468&lt;0,Input!$G$17,0)</f>
        <v>0</v>
      </c>
      <c r="F468" s="98" t="n">
        <f aca="false">($D468*(Input!$G$11/100))/12</f>
        <v>0</v>
      </c>
      <c r="G468" s="98" t="n">
        <f aca="false">(-1)*$E468+$F468</f>
        <v>0</v>
      </c>
      <c r="H468" s="98" t="n">
        <f aca="false">IF($D468&lt;0,((-1)*Input!$G$15),0)</f>
        <v>0</v>
      </c>
      <c r="I468" s="98" t="n">
        <f aca="false">IF(OR($B468&lt;Input!$C$25,$B468&lt;Input!$G$25),(($I467+$G468+$H468)*(1+Input!$G$8/(100*12))),0)</f>
        <v>183843.468522706</v>
      </c>
      <c r="J468" s="98" t="n">
        <f aca="false">IF(OR($B468&lt;Input!$C$25,$B468&lt;Input!$G$25),(Input!$G$18*((1+Input!$G$14/100)^DATEDIF(Input!$C$7,$B468,"Y"))),0)</f>
        <v>-768.695869544509</v>
      </c>
      <c r="L468" s="98" t="n">
        <f aca="false">IF(OR($B468&lt;Input!$C$25,$B468&lt;Input!$G$25),($E468+$J468),0)</f>
        <v>-768.695869544509</v>
      </c>
    </row>
    <row r="469" customFormat="false" ht="12.75" hidden="false" customHeight="true" outlineLevel="0" collapsed="false">
      <c r="A469" s="87" t="n">
        <v>465</v>
      </c>
      <c r="B469" s="90" t="n">
        <f aca="false">EOMONTH(Input!$C$7,A469)</f>
        <v>57070</v>
      </c>
      <c r="C469" s="90"/>
      <c r="D469" s="98" t="n">
        <f aca="false">IF(($D468+$G468+$H468)&lt;=0,($D468+$G468+$H468),0)</f>
        <v>0</v>
      </c>
      <c r="E469" s="98" t="n">
        <f aca="false">IF($D469&lt;0,Input!$G$17,0)</f>
        <v>0</v>
      </c>
      <c r="F469" s="98" t="n">
        <f aca="false">($D469*(Input!$G$11/100))/12</f>
        <v>0</v>
      </c>
      <c r="G469" s="98" t="n">
        <f aca="false">(-1)*$E469+$F469</f>
        <v>0</v>
      </c>
      <c r="H469" s="98" t="n">
        <f aca="false">IF($D469&lt;0,((-1)*Input!$G$15),0)</f>
        <v>0</v>
      </c>
      <c r="I469" s="98" t="n">
        <f aca="false">IF(OR($B469&lt;Input!$C$25,$B469&lt;Input!$G$25),(($I468+$G469+$H469)*(1+Input!$G$8/(100*12))),0)</f>
        <v>183996.671413142</v>
      </c>
      <c r="J469" s="98" t="n">
        <f aca="false">IF(OR($B469&lt;Input!$C$25,$B469&lt;Input!$G$25),(Input!$G$18*((1+Input!$G$14/100)^DATEDIF(Input!$C$7,$B469,"Y"))),0)</f>
        <v>-768.695869544509</v>
      </c>
      <c r="L469" s="98" t="n">
        <f aca="false">IF(OR($B469&lt;Input!$C$25,$B469&lt;Input!$G$25),($E469+$J469),0)</f>
        <v>-768.695869544509</v>
      </c>
    </row>
    <row r="470" customFormat="false" ht="12.75" hidden="false" customHeight="true" outlineLevel="0" collapsed="false">
      <c r="A470" s="87" t="n">
        <v>466</v>
      </c>
      <c r="B470" s="90" t="n">
        <f aca="false">EOMONTH(Input!$C$7,A470)</f>
        <v>57100</v>
      </c>
      <c r="C470" s="90"/>
      <c r="D470" s="98" t="n">
        <f aca="false">IF(($D469+$G469+$H469)&lt;=0,($D469+$G469+$H469),0)</f>
        <v>0</v>
      </c>
      <c r="E470" s="98" t="n">
        <f aca="false">IF($D470&lt;0,Input!$G$17,0)</f>
        <v>0</v>
      </c>
      <c r="F470" s="98" t="n">
        <f aca="false">($D470*(Input!$G$11/100))/12</f>
        <v>0</v>
      </c>
      <c r="G470" s="98" t="n">
        <f aca="false">(-1)*$E470+$F470</f>
        <v>0</v>
      </c>
      <c r="H470" s="98" t="n">
        <f aca="false">IF($D470&lt;0,((-1)*Input!$G$15),0)</f>
        <v>0</v>
      </c>
      <c r="I470" s="98" t="n">
        <f aca="false">IF(OR($B470&lt;Input!$C$25,$B470&lt;Input!$G$25),(($I469+$G470+$H470)*(1+Input!$G$8/(100*12))),0)</f>
        <v>184150.001972653</v>
      </c>
      <c r="J470" s="98" t="n">
        <f aca="false">IF(OR($B470&lt;Input!$C$25,$B470&lt;Input!$G$25),(Input!$G$18*((1+Input!$G$14/100)^DATEDIF(Input!$C$7,$B470,"Y"))),0)</f>
        <v>-768.695869544509</v>
      </c>
      <c r="L470" s="98" t="n">
        <f aca="false">IF(OR($B470&lt;Input!$C$25,$B470&lt;Input!$G$25),($E470+$J470),0)</f>
        <v>-768.695869544509</v>
      </c>
    </row>
    <row r="471" customFormat="false" ht="12.75" hidden="false" customHeight="true" outlineLevel="0" collapsed="false">
      <c r="A471" s="87" t="n">
        <v>467</v>
      </c>
      <c r="B471" s="90" t="n">
        <f aca="false">EOMONTH(Input!$C$7,A471)</f>
        <v>57131</v>
      </c>
      <c r="C471" s="90"/>
      <c r="D471" s="98" t="n">
        <f aca="false">IF(($D470+$G470+$H470)&lt;=0,($D470+$G470+$H470),0)</f>
        <v>0</v>
      </c>
      <c r="E471" s="98" t="n">
        <f aca="false">IF($D471&lt;0,Input!$G$17,0)</f>
        <v>0</v>
      </c>
      <c r="F471" s="98" t="n">
        <f aca="false">($D471*(Input!$G$11/100))/12</f>
        <v>0</v>
      </c>
      <c r="G471" s="98" t="n">
        <f aca="false">(-1)*$E471+$F471</f>
        <v>0</v>
      </c>
      <c r="H471" s="98" t="n">
        <f aca="false">IF($D471&lt;0,((-1)*Input!$G$15),0)</f>
        <v>0</v>
      </c>
      <c r="I471" s="98" t="n">
        <f aca="false">IF(OR($B471&lt;Input!$C$25,$B471&lt;Input!$G$25),(($I470+$G471+$H471)*(1+Input!$G$8/(100*12))),0)</f>
        <v>184303.46030763</v>
      </c>
      <c r="J471" s="98" t="n">
        <f aca="false">IF(OR($B471&lt;Input!$C$25,$B471&lt;Input!$G$25),(Input!$G$18*((1+Input!$G$14/100)^DATEDIF(Input!$C$7,$B471,"Y"))),0)</f>
        <v>-768.695869544509</v>
      </c>
      <c r="L471" s="98" t="n">
        <f aca="false">IF(OR($B471&lt;Input!$C$25,$B471&lt;Input!$G$25),($E471+$J471),0)</f>
        <v>-768.695869544509</v>
      </c>
    </row>
    <row r="472" customFormat="false" ht="12.75" hidden="false" customHeight="true" outlineLevel="0" collapsed="false">
      <c r="A472" s="87" t="n">
        <v>468</v>
      </c>
      <c r="B472" s="90" t="n">
        <f aca="false">EOMONTH(Input!$C$7,A472)</f>
        <v>57161</v>
      </c>
      <c r="C472" s="90"/>
      <c r="D472" s="98" t="n">
        <f aca="false">IF(($D471+$G471+$H471)&lt;=0,($D471+$G471+$H471),0)</f>
        <v>0</v>
      </c>
      <c r="E472" s="98" t="n">
        <f aca="false">IF($D472&lt;0,Input!$G$17,0)</f>
        <v>0</v>
      </c>
      <c r="F472" s="98" t="n">
        <f aca="false">($D472*(Input!$G$11/100))/12</f>
        <v>0</v>
      </c>
      <c r="G472" s="98" t="n">
        <f aca="false">(-1)*$E472+$F472</f>
        <v>0</v>
      </c>
      <c r="H472" s="98" t="n">
        <f aca="false">IF($D472&lt;0,((-1)*Input!$G$15),0)</f>
        <v>0</v>
      </c>
      <c r="I472" s="98" t="n">
        <f aca="false">IF(OR($B472&lt;Input!$C$25,$B472&lt;Input!$G$25),(($I471+$G472+$H472)*(1+Input!$G$8/(100*12))),0)</f>
        <v>184457.046524553</v>
      </c>
      <c r="J472" s="98" t="n">
        <f aca="false">IF(OR($B472&lt;Input!$C$25,$B472&lt;Input!$G$25),(Input!$G$18*((1+Input!$G$14/100)^DATEDIF(Input!$C$7,$B472,"Y"))),0)</f>
        <v>-791.756745630844</v>
      </c>
      <c r="L472" s="98" t="n">
        <f aca="false">IF(OR($B472&lt;Input!$C$25,$B472&lt;Input!$G$25),($E472+$J472),0)</f>
        <v>-791.756745630844</v>
      </c>
    </row>
    <row r="473" customFormat="false" ht="12.75" hidden="false" customHeight="true" outlineLevel="0" collapsed="false">
      <c r="A473" s="87" t="n">
        <v>469</v>
      </c>
      <c r="B473" s="90" t="n">
        <f aca="false">EOMONTH(Input!$C$7,A473)</f>
        <v>57192</v>
      </c>
      <c r="C473" s="90"/>
      <c r="D473" s="98" t="n">
        <f aca="false">IF(($D472+$G472+$H472)&lt;=0,($D472+$G472+$H472),0)</f>
        <v>0</v>
      </c>
      <c r="E473" s="98" t="n">
        <f aca="false">IF($D473&lt;0,Input!$G$17,0)</f>
        <v>0</v>
      </c>
      <c r="F473" s="98" t="n">
        <f aca="false">($D473*(Input!$G$11/100))/12</f>
        <v>0</v>
      </c>
      <c r="G473" s="98" t="n">
        <f aca="false">(-1)*$E473+$F473</f>
        <v>0</v>
      </c>
      <c r="H473" s="98" t="n">
        <f aca="false">IF($D473&lt;0,((-1)*Input!$G$15),0)</f>
        <v>0</v>
      </c>
      <c r="I473" s="98" t="n">
        <f aca="false">IF(OR($B473&lt;Input!$C$25,$B473&lt;Input!$G$25),(($I472+$G473+$H473)*(1+Input!$G$8/(100*12))),0)</f>
        <v>184610.76072999</v>
      </c>
      <c r="J473" s="98" t="n">
        <f aca="false">IF(OR($B473&lt;Input!$C$25,$B473&lt;Input!$G$25),(Input!$G$18*((1+Input!$G$14/100)^DATEDIF(Input!$C$7,$B473,"Y"))),0)</f>
        <v>-791.756745630844</v>
      </c>
      <c r="L473" s="98" t="n">
        <f aca="false">IF(OR($B473&lt;Input!$C$25,$B473&lt;Input!$G$25),($E473+$J473),0)</f>
        <v>-791.756745630844</v>
      </c>
    </row>
    <row r="474" customFormat="false" ht="12.75" hidden="false" customHeight="true" outlineLevel="0" collapsed="false">
      <c r="A474" s="87" t="n">
        <v>470</v>
      </c>
      <c r="B474" s="90" t="n">
        <f aca="false">EOMONTH(Input!$C$7,A474)</f>
        <v>57223</v>
      </c>
      <c r="C474" s="90"/>
      <c r="D474" s="98" t="n">
        <f aca="false">IF(($D473+$G473+$H473)&lt;=0,($D473+$G473+$H473),0)</f>
        <v>0</v>
      </c>
      <c r="E474" s="98" t="n">
        <f aca="false">IF($D474&lt;0,Input!$G$17,0)</f>
        <v>0</v>
      </c>
      <c r="F474" s="98" t="n">
        <f aca="false">($D474*(Input!$G$11/100))/12</f>
        <v>0</v>
      </c>
      <c r="G474" s="98" t="n">
        <f aca="false">(-1)*$E474+$F474</f>
        <v>0</v>
      </c>
      <c r="H474" s="98" t="n">
        <f aca="false">IF($D474&lt;0,((-1)*Input!$G$15),0)</f>
        <v>0</v>
      </c>
      <c r="I474" s="98" t="n">
        <f aca="false">IF(OR($B474&lt;Input!$C$25,$B474&lt;Input!$G$25),(($I473+$G474+$H474)*(1+Input!$G$8/(100*12))),0)</f>
        <v>184764.603030599</v>
      </c>
      <c r="J474" s="98" t="n">
        <f aca="false">IF(OR($B474&lt;Input!$C$25,$B474&lt;Input!$G$25),(Input!$G$18*((1+Input!$G$14/100)^DATEDIF(Input!$C$7,$B474,"Y"))),0)</f>
        <v>-791.756745630844</v>
      </c>
      <c r="L474" s="98" t="n">
        <f aca="false">IF(OR($B474&lt;Input!$C$25,$B474&lt;Input!$G$25),($E474+$J474),0)</f>
        <v>-791.756745630844</v>
      </c>
    </row>
    <row r="475" customFormat="false" ht="12.75" hidden="false" customHeight="true" outlineLevel="0" collapsed="false">
      <c r="A475" s="87" t="n">
        <v>471</v>
      </c>
      <c r="B475" s="90" t="n">
        <f aca="false">EOMONTH(Input!$C$7,A475)</f>
        <v>57253</v>
      </c>
      <c r="C475" s="90"/>
      <c r="D475" s="98" t="n">
        <f aca="false">IF(($D474+$G474+$H474)&lt;=0,($D474+$G474+$H474),0)</f>
        <v>0</v>
      </c>
      <c r="E475" s="98" t="n">
        <f aca="false">IF($D475&lt;0,Input!$G$17,0)</f>
        <v>0</v>
      </c>
      <c r="F475" s="98" t="n">
        <f aca="false">($D475*(Input!$G$11/100))/12</f>
        <v>0</v>
      </c>
      <c r="G475" s="98" t="n">
        <f aca="false">(-1)*$E475+$F475</f>
        <v>0</v>
      </c>
      <c r="H475" s="98" t="n">
        <f aca="false">IF($D475&lt;0,((-1)*Input!$G$15),0)</f>
        <v>0</v>
      </c>
      <c r="I475" s="98" t="n">
        <f aca="false">IF(OR($B475&lt;Input!$C$25,$B475&lt;Input!$G$25),(($I474+$G475+$H475)*(1+Input!$G$8/(100*12))),0)</f>
        <v>184918.573533124</v>
      </c>
      <c r="J475" s="98" t="n">
        <f aca="false">IF(OR($B475&lt;Input!$C$25,$B475&lt;Input!$G$25),(Input!$G$18*((1+Input!$G$14/100)^DATEDIF(Input!$C$7,$B475,"Y"))),0)</f>
        <v>-791.756745630844</v>
      </c>
      <c r="L475" s="98" t="n">
        <f aca="false">IF(OR($B475&lt;Input!$C$25,$B475&lt;Input!$G$25),($E475+$J475),0)</f>
        <v>-791.756745630844</v>
      </c>
    </row>
    <row r="476" customFormat="false" ht="12.75" hidden="false" customHeight="true" outlineLevel="0" collapsed="false">
      <c r="A476" s="87" t="n">
        <v>472</v>
      </c>
      <c r="B476" s="90" t="n">
        <f aca="false">EOMONTH(Input!$C$7,A476)</f>
        <v>57284</v>
      </c>
      <c r="C476" s="90"/>
      <c r="D476" s="98" t="n">
        <f aca="false">IF(($D475+$G475+$H475)&lt;=0,($D475+$G475+$H475),0)</f>
        <v>0</v>
      </c>
      <c r="E476" s="98" t="n">
        <f aca="false">IF($D476&lt;0,Input!$G$17,0)</f>
        <v>0</v>
      </c>
      <c r="F476" s="98" t="n">
        <f aca="false">($D476*(Input!$G$11/100))/12</f>
        <v>0</v>
      </c>
      <c r="G476" s="98" t="n">
        <f aca="false">(-1)*$E476+$F476</f>
        <v>0</v>
      </c>
      <c r="H476" s="98" t="n">
        <f aca="false">IF($D476&lt;0,((-1)*Input!$G$15),0)</f>
        <v>0</v>
      </c>
      <c r="I476" s="98" t="n">
        <f aca="false">IF(OR($B476&lt;Input!$C$25,$B476&lt;Input!$G$25),(($I475+$G476+$H476)*(1+Input!$G$8/(100*12))),0)</f>
        <v>185072.672344402</v>
      </c>
      <c r="J476" s="98" t="n">
        <f aca="false">IF(OR($B476&lt;Input!$C$25,$B476&lt;Input!$G$25),(Input!$G$18*((1+Input!$G$14/100)^DATEDIF(Input!$C$7,$B476,"Y"))),0)</f>
        <v>-791.756745630844</v>
      </c>
      <c r="L476" s="98" t="n">
        <f aca="false">IF(OR($B476&lt;Input!$C$25,$B476&lt;Input!$G$25),($E476+$J476),0)</f>
        <v>-791.756745630844</v>
      </c>
    </row>
    <row r="477" customFormat="false" ht="12.75" hidden="false" customHeight="true" outlineLevel="0" collapsed="false">
      <c r="A477" s="87" t="n">
        <v>473</v>
      </c>
      <c r="B477" s="90" t="n">
        <f aca="false">EOMONTH(Input!$C$7,A477)</f>
        <v>57314</v>
      </c>
      <c r="C477" s="90"/>
      <c r="D477" s="98" t="n">
        <f aca="false">IF(($D476+$G476+$H476)&lt;=0,($D476+$G476+$H476),0)</f>
        <v>0</v>
      </c>
      <c r="E477" s="98" t="n">
        <f aca="false">IF($D477&lt;0,Input!$G$17,0)</f>
        <v>0</v>
      </c>
      <c r="F477" s="98" t="n">
        <f aca="false">($D477*(Input!$G$11/100))/12</f>
        <v>0</v>
      </c>
      <c r="G477" s="98" t="n">
        <f aca="false">(-1)*$E477+$F477</f>
        <v>0</v>
      </c>
      <c r="H477" s="98" t="n">
        <f aca="false">IF($D477&lt;0,((-1)*Input!$G$15),0)</f>
        <v>0</v>
      </c>
      <c r="I477" s="98" t="n">
        <f aca="false">IF(OR($B477&lt;Input!$C$25,$B477&lt;Input!$G$25),(($I476+$G477+$H477)*(1+Input!$G$8/(100*12))),0)</f>
        <v>185226.899571355</v>
      </c>
      <c r="J477" s="98" t="n">
        <f aca="false">IF(OR($B477&lt;Input!$C$25,$B477&lt;Input!$G$25),(Input!$G$18*((1+Input!$G$14/100)^DATEDIF(Input!$C$7,$B477,"Y"))),0)</f>
        <v>-791.756745630844</v>
      </c>
      <c r="L477" s="98" t="n">
        <f aca="false">IF(OR($B477&lt;Input!$C$25,$B477&lt;Input!$G$25),($E477+$J477),0)</f>
        <v>-791.756745630844</v>
      </c>
    </row>
    <row r="478" customFormat="false" ht="12.75" hidden="false" customHeight="true" outlineLevel="0" collapsed="false">
      <c r="A478" s="87" t="n">
        <v>474</v>
      </c>
      <c r="B478" s="90" t="n">
        <f aca="false">EOMONTH(Input!$C$7,A478)</f>
        <v>57345</v>
      </c>
      <c r="C478" s="90"/>
      <c r="D478" s="98" t="n">
        <f aca="false">IF(($D477+$G477+$H477)&lt;=0,($D477+$G477+$H477),0)</f>
        <v>0</v>
      </c>
      <c r="E478" s="98" t="n">
        <f aca="false">IF($D478&lt;0,Input!$G$17,0)</f>
        <v>0</v>
      </c>
      <c r="F478" s="98" t="n">
        <f aca="false">($D478*(Input!$G$11/100))/12</f>
        <v>0</v>
      </c>
      <c r="G478" s="98" t="n">
        <f aca="false">(-1)*$E478+$F478</f>
        <v>0</v>
      </c>
      <c r="H478" s="98" t="n">
        <f aca="false">IF($D478&lt;0,((-1)*Input!$G$15),0)</f>
        <v>0</v>
      </c>
      <c r="I478" s="98" t="n">
        <f aca="false">IF(OR($B478&lt;Input!$C$25,$B478&lt;Input!$G$25),(($I477+$G478+$H478)*(1+Input!$G$8/(100*12))),0)</f>
        <v>185381.255320998</v>
      </c>
      <c r="J478" s="98" t="n">
        <f aca="false">IF(OR($B478&lt;Input!$C$25,$B478&lt;Input!$G$25),(Input!$G$18*((1+Input!$G$14/100)^DATEDIF(Input!$C$7,$B478,"Y"))),0)</f>
        <v>-791.756745630844</v>
      </c>
      <c r="L478" s="98" t="n">
        <f aca="false">IF(OR($B478&lt;Input!$C$25,$B478&lt;Input!$G$25),($E478+$J478),0)</f>
        <v>-791.756745630844</v>
      </c>
    </row>
    <row r="479" customFormat="false" ht="12.75" hidden="false" customHeight="true" outlineLevel="0" collapsed="false">
      <c r="A479" s="87" t="n">
        <v>475</v>
      </c>
      <c r="B479" s="90" t="n">
        <f aca="false">EOMONTH(Input!$C$7,A479)</f>
        <v>57376</v>
      </c>
      <c r="C479" s="90"/>
      <c r="D479" s="98" t="n">
        <f aca="false">IF(($D478+$G478+$H478)&lt;=0,($D478+$G478+$H478),0)</f>
        <v>0</v>
      </c>
      <c r="E479" s="98" t="n">
        <f aca="false">IF($D479&lt;0,Input!$G$17,0)</f>
        <v>0</v>
      </c>
      <c r="F479" s="98" t="n">
        <f aca="false">($D479*(Input!$G$11/100))/12</f>
        <v>0</v>
      </c>
      <c r="G479" s="98" t="n">
        <f aca="false">(-1)*$E479+$F479</f>
        <v>0</v>
      </c>
      <c r="H479" s="98" t="n">
        <f aca="false">IF($D479&lt;0,((-1)*Input!$G$15),0)</f>
        <v>0</v>
      </c>
      <c r="I479" s="98" t="n">
        <f aca="false">IF(OR($B479&lt;Input!$C$25,$B479&lt;Input!$G$25),(($I478+$G479+$H479)*(1+Input!$G$8/(100*12))),0)</f>
        <v>185535.739700432</v>
      </c>
      <c r="J479" s="98" t="n">
        <f aca="false">IF(OR($B479&lt;Input!$C$25,$B479&lt;Input!$G$25),(Input!$G$18*((1+Input!$G$14/100)^DATEDIF(Input!$C$7,$B479,"Y"))),0)</f>
        <v>-791.756745630844</v>
      </c>
      <c r="L479" s="98" t="n">
        <f aca="false">IF(OR($B479&lt;Input!$C$25,$B479&lt;Input!$G$25),($E479+$J479),0)</f>
        <v>-791.756745630844</v>
      </c>
    </row>
    <row r="480" customFormat="false" ht="12.75" hidden="false" customHeight="true" outlineLevel="0" collapsed="false">
      <c r="A480" s="87" t="n">
        <v>476</v>
      </c>
      <c r="B480" s="90" t="n">
        <f aca="false">EOMONTH(Input!$C$7,A480)</f>
        <v>57404</v>
      </c>
      <c r="C480" s="90"/>
      <c r="D480" s="98" t="n">
        <f aca="false">IF(($D479+$G479+$H479)&lt;=0,($D479+$G479+$H479),0)</f>
        <v>0</v>
      </c>
      <c r="E480" s="98" t="n">
        <f aca="false">IF($D480&lt;0,Input!$G$17,0)</f>
        <v>0</v>
      </c>
      <c r="F480" s="98" t="n">
        <f aca="false">($D480*(Input!$G$11/100))/12</f>
        <v>0</v>
      </c>
      <c r="G480" s="98" t="n">
        <f aca="false">(-1)*$E480+$F480</f>
        <v>0</v>
      </c>
      <c r="H480" s="98" t="n">
        <f aca="false">IF($D480&lt;0,((-1)*Input!$G$15),0)</f>
        <v>0</v>
      </c>
      <c r="I480" s="98" t="n">
        <f aca="false">IF(OR($B480&lt;Input!$C$25,$B480&lt;Input!$G$25),(($I479+$G480+$H480)*(1+Input!$G$8/(100*12))),0)</f>
        <v>185690.352816849</v>
      </c>
      <c r="J480" s="98" t="n">
        <f aca="false">IF(OR($B480&lt;Input!$C$25,$B480&lt;Input!$G$25),(Input!$G$18*((1+Input!$G$14/100)^DATEDIF(Input!$C$7,$B480,"Y"))),0)</f>
        <v>-791.756745630844</v>
      </c>
      <c r="L480" s="98" t="n">
        <f aca="false">IF(OR($B480&lt;Input!$C$25,$B480&lt;Input!$G$25),($E480+$J480),0)</f>
        <v>-791.756745630844</v>
      </c>
    </row>
    <row r="481" customFormat="false" ht="12.75" hidden="false" customHeight="true" outlineLevel="0" collapsed="false">
      <c r="A481" s="87" t="n">
        <v>477</v>
      </c>
      <c r="B481" s="90" t="n">
        <f aca="false">EOMONTH(Input!$C$7,A481)</f>
        <v>57435</v>
      </c>
      <c r="C481" s="90"/>
      <c r="D481" s="98" t="n">
        <f aca="false">IF(($D480+$G480+$H480)&lt;=0,($D480+$G480+$H480),0)</f>
        <v>0</v>
      </c>
      <c r="E481" s="98" t="n">
        <f aca="false">IF($D481&lt;0,Input!$G$17,0)</f>
        <v>0</v>
      </c>
      <c r="F481" s="98" t="n">
        <f aca="false">($D481*(Input!$G$11/100))/12</f>
        <v>0</v>
      </c>
      <c r="G481" s="98" t="n">
        <f aca="false">(-1)*$E481+$F481</f>
        <v>0</v>
      </c>
      <c r="H481" s="98" t="n">
        <f aca="false">IF($D481&lt;0,((-1)*Input!$G$15),0)</f>
        <v>0</v>
      </c>
      <c r="I481" s="98" t="n">
        <f aca="false">IF(OR($B481&lt;Input!$C$25,$B481&lt;Input!$G$25),(($I480+$G481+$H481)*(1+Input!$G$8/(100*12))),0)</f>
        <v>185845.09477753</v>
      </c>
      <c r="J481" s="98" t="n">
        <f aca="false">IF(OR($B481&lt;Input!$C$25,$B481&lt;Input!$G$25),(Input!$G$18*((1+Input!$G$14/100)^DATEDIF(Input!$C$7,$B481,"Y"))),0)</f>
        <v>-791.756745630844</v>
      </c>
      <c r="L481" s="98" t="n">
        <f aca="false">IF(OR($B481&lt;Input!$C$25,$B481&lt;Input!$G$25),($E481+$J481),0)</f>
        <v>-791.756745630844</v>
      </c>
    </row>
    <row r="482" customFormat="false" ht="12.75" hidden="false" customHeight="true" outlineLevel="0" collapsed="false">
      <c r="A482" s="87" t="n">
        <v>478</v>
      </c>
      <c r="B482" s="90" t="n">
        <f aca="false">EOMONTH(Input!$C$7,A482)</f>
        <v>57465</v>
      </c>
      <c r="C482" s="90"/>
      <c r="D482" s="98" t="n">
        <f aca="false">IF(($D481+$G481+$H481)&lt;=0,($D481+$G481+$H481),0)</f>
        <v>0</v>
      </c>
      <c r="E482" s="98" t="n">
        <f aca="false">IF($D482&lt;0,Input!$G$17,0)</f>
        <v>0</v>
      </c>
      <c r="F482" s="98" t="n">
        <f aca="false">($D482*(Input!$G$11/100))/12</f>
        <v>0</v>
      </c>
      <c r="G482" s="98" t="n">
        <f aca="false">(-1)*$E482+$F482</f>
        <v>0</v>
      </c>
      <c r="H482" s="98" t="n">
        <f aca="false">IF($D482&lt;0,((-1)*Input!$G$15),0)</f>
        <v>0</v>
      </c>
      <c r="I482" s="98" t="n">
        <f aca="false">IF(OR($B482&lt;Input!$C$25,$B482&lt;Input!$G$25),(($I481+$G482+$H482)*(1+Input!$G$8/(100*12))),0)</f>
        <v>185999.965689845</v>
      </c>
      <c r="J482" s="98" t="n">
        <f aca="false">IF(OR($B482&lt;Input!$C$25,$B482&lt;Input!$G$25),(Input!$G$18*((1+Input!$G$14/100)^DATEDIF(Input!$C$7,$B482,"Y"))),0)</f>
        <v>-791.756745630844</v>
      </c>
      <c r="L482" s="98" t="n">
        <f aca="false">IF(OR($B482&lt;Input!$C$25,$B482&lt;Input!$G$25),($E482+$J482),0)</f>
        <v>-791.756745630844</v>
      </c>
    </row>
    <row r="483" customFormat="false" ht="12.75" hidden="false" customHeight="true" outlineLevel="0" collapsed="false">
      <c r="A483" s="87" t="n">
        <v>479</v>
      </c>
      <c r="B483" s="90" t="n">
        <f aca="false">EOMONTH(Input!$C$7,A483)</f>
        <v>57496</v>
      </c>
      <c r="C483" s="90"/>
      <c r="D483" s="98" t="n">
        <f aca="false">IF(($D482+$G482+$H482)&lt;=0,($D482+$G482+$H482),0)</f>
        <v>0</v>
      </c>
      <c r="E483" s="98" t="n">
        <f aca="false">IF($D483&lt;0,Input!$G$17,0)</f>
        <v>0</v>
      </c>
      <c r="F483" s="98" t="n">
        <f aca="false">($D483*(Input!$G$11/100))/12</f>
        <v>0</v>
      </c>
      <c r="G483" s="98" t="n">
        <f aca="false">(-1)*$E483+$F483</f>
        <v>0</v>
      </c>
      <c r="H483" s="98" t="n">
        <f aca="false">IF($D483&lt;0,((-1)*Input!$G$15),0)</f>
        <v>0</v>
      </c>
      <c r="I483" s="98" t="n">
        <f aca="false">IF(OR($B483&lt;Input!$C$25,$B483&lt;Input!$G$25),(($I482+$G483+$H483)*(1+Input!$G$8/(100*12))),0)</f>
        <v>186154.965661253</v>
      </c>
      <c r="J483" s="98" t="n">
        <f aca="false">IF(OR($B483&lt;Input!$C$25,$B483&lt;Input!$G$25),(Input!$G$18*((1+Input!$G$14/100)^DATEDIF(Input!$C$7,$B483,"Y"))),0)</f>
        <v>-791.756745630844</v>
      </c>
      <c r="L483" s="98" t="n">
        <f aca="false">IF(OR($B483&lt;Input!$C$25,$B483&lt;Input!$G$25),($E483+$J483),0)</f>
        <v>-791.756745630844</v>
      </c>
    </row>
    <row r="484" customFormat="false" ht="12.75" hidden="false" customHeight="true" outlineLevel="0" collapsed="false">
      <c r="A484" s="87" t="n">
        <v>480</v>
      </c>
      <c r="B484" s="90" t="n">
        <f aca="false">EOMONTH(Input!$C$7,A484)</f>
        <v>57526</v>
      </c>
      <c r="C484" s="90"/>
      <c r="D484" s="98" t="n">
        <f aca="false">IF(($D483+$G483+$H483)&lt;=0,($D483+$G483+$H483),0)</f>
        <v>0</v>
      </c>
      <c r="E484" s="98" t="n">
        <f aca="false">IF($D484&lt;0,Input!$G$17,0)</f>
        <v>0</v>
      </c>
      <c r="F484" s="98" t="n">
        <f aca="false">($D484*(Input!$G$11/100))/12</f>
        <v>0</v>
      </c>
      <c r="G484" s="98" t="n">
        <f aca="false">(-1)*$E484+$F484</f>
        <v>0</v>
      </c>
      <c r="H484" s="98" t="n">
        <f aca="false">IF($D484&lt;0,((-1)*Input!$G$15),0)</f>
        <v>0</v>
      </c>
      <c r="I484" s="98" t="n">
        <f aca="false">IF(OR($B484&lt;Input!$C$25,$B484&lt;Input!$G$25),(($I483+$G484+$H484)*(1+Input!$G$8/(100*12))),0)</f>
        <v>186310.094799304</v>
      </c>
      <c r="J484" s="98" t="n">
        <f aca="false">IF(OR($B484&lt;Input!$C$25,$B484&lt;Input!$G$25),(Input!$G$18*((1+Input!$G$14/100)^DATEDIF(Input!$C$7,$B484,"Y"))),0)</f>
        <v>-815.50944799977</v>
      </c>
      <c r="L484" s="98" t="n">
        <f aca="false">IF(OR($B484&lt;Input!$C$25,$B484&lt;Input!$G$25),($E484+$J484),0)</f>
        <v>-815.50944799977</v>
      </c>
    </row>
    <row r="485" customFormat="false" ht="12.75" hidden="false" customHeight="true" outlineLevel="0" collapsed="false">
      <c r="A485" s="87" t="n">
        <v>481</v>
      </c>
      <c r="B485" s="90" t="n">
        <f aca="false">EOMONTH(Input!$C$7,A485)</f>
        <v>57557</v>
      </c>
      <c r="C485" s="90"/>
      <c r="D485" s="98" t="n">
        <f aca="false">IF(($D484+$G484+$H484)&lt;=0,($D484+$G484+$H484),0)</f>
        <v>0</v>
      </c>
      <c r="E485" s="98" t="n">
        <f aca="false">IF($D485&lt;0,Input!$G$17,0)</f>
        <v>0</v>
      </c>
      <c r="F485" s="98" t="n">
        <f aca="false">($D485*(Input!$G$11/100))/12</f>
        <v>0</v>
      </c>
      <c r="G485" s="98" t="n">
        <f aca="false">(-1)*$E485+$F485</f>
        <v>0</v>
      </c>
      <c r="H485" s="98" t="n">
        <f aca="false">IF($D485&lt;0,((-1)*Input!$G$15),0)</f>
        <v>0</v>
      </c>
      <c r="I485" s="98" t="n">
        <f aca="false">IF(OR($B485&lt;Input!$C$25,$B485&lt;Input!$G$25),(($I484+$G485+$H485)*(1+Input!$G$8/(100*12))),0)</f>
        <v>186465.353211637</v>
      </c>
      <c r="J485" s="98" t="n">
        <f aca="false">IF(OR($B485&lt;Input!$C$25,$B485&lt;Input!$G$25),(Input!$G$18*((1+Input!$G$14/100)^DATEDIF(Input!$C$7,$B485,"Y"))),0)</f>
        <v>-815.50944799977</v>
      </c>
      <c r="L485" s="98" t="n">
        <f aca="false">IF(OR($B485&lt;Input!$C$25,$B485&lt;Input!$G$25),($E485+$J485),0)</f>
        <v>-815.50944799977</v>
      </c>
    </row>
    <row r="486" customFormat="false" ht="12.75" hidden="false" customHeight="true" outlineLevel="0" collapsed="false">
      <c r="A486" s="87" t="n">
        <v>482</v>
      </c>
      <c r="B486" s="90" t="n">
        <f aca="false">EOMONTH(Input!$C$7,A486)</f>
        <v>57588</v>
      </c>
      <c r="C486" s="90"/>
      <c r="D486" s="98" t="n">
        <f aca="false">IF(($D485+$G485+$H485)&lt;=0,($D485+$G485+$H485),0)</f>
        <v>0</v>
      </c>
      <c r="E486" s="98" t="n">
        <f aca="false">IF($D486&lt;0,Input!$G$17,0)</f>
        <v>0</v>
      </c>
      <c r="F486" s="98" t="n">
        <f aca="false">($D486*(Input!$G$11/100))/12</f>
        <v>0</v>
      </c>
      <c r="G486" s="98" t="n">
        <f aca="false">(-1)*$E486+$F486</f>
        <v>0</v>
      </c>
      <c r="H486" s="98" t="n">
        <f aca="false">IF($D486&lt;0,((-1)*Input!$G$15),0)</f>
        <v>0</v>
      </c>
      <c r="I486" s="98" t="n">
        <f aca="false">IF(OR($B486&lt;Input!$C$25,$B486&lt;Input!$G$25),(($I485+$G486+$H486)*(1+Input!$G$8/(100*12))),0)</f>
        <v>186620.74100598</v>
      </c>
      <c r="J486" s="98" t="n">
        <f aca="false">IF(OR($B486&lt;Input!$C$25,$B486&lt;Input!$G$25),(Input!$G$18*((1+Input!$G$14/100)^DATEDIF(Input!$C$7,$B486,"Y"))),0)</f>
        <v>-815.50944799977</v>
      </c>
      <c r="L486" s="98" t="n">
        <f aca="false">IF(OR($B486&lt;Input!$C$25,$B486&lt;Input!$G$25),($E486+$J486),0)</f>
        <v>-815.50944799977</v>
      </c>
    </row>
    <row r="487" customFormat="false" ht="12.75" hidden="false" customHeight="true" outlineLevel="0" collapsed="false">
      <c r="A487" s="87" t="n">
        <v>483</v>
      </c>
      <c r="B487" s="90" t="n">
        <f aca="false">EOMONTH(Input!$C$7,A487)</f>
        <v>57618</v>
      </c>
      <c r="C487" s="90"/>
      <c r="D487" s="98" t="n">
        <f aca="false">IF(($D486+$G486+$H486)&lt;=0,($D486+$G486+$H486),0)</f>
        <v>0</v>
      </c>
      <c r="E487" s="98" t="n">
        <f aca="false">IF($D487&lt;0,Input!$G$17,0)</f>
        <v>0</v>
      </c>
      <c r="F487" s="98" t="n">
        <f aca="false">($D487*(Input!$G$11/100))/12</f>
        <v>0</v>
      </c>
      <c r="G487" s="98" t="n">
        <f aca="false">(-1)*$E487+$F487</f>
        <v>0</v>
      </c>
      <c r="H487" s="98" t="n">
        <f aca="false">IF($D487&lt;0,((-1)*Input!$G$15),0)</f>
        <v>0</v>
      </c>
      <c r="I487" s="98" t="n">
        <f aca="false">IF(OR($B487&lt;Input!$C$25,$B487&lt;Input!$G$25),(($I486+$G487+$H487)*(1+Input!$G$8/(100*12))),0)</f>
        <v>186776.258290151</v>
      </c>
      <c r="J487" s="98" t="n">
        <f aca="false">IF(OR($B487&lt;Input!$C$25,$B487&lt;Input!$G$25),(Input!$G$18*((1+Input!$G$14/100)^DATEDIF(Input!$C$7,$B487,"Y"))),0)</f>
        <v>-815.50944799977</v>
      </c>
      <c r="L487" s="98" t="n">
        <f aca="false">IF(OR($B487&lt;Input!$C$25,$B487&lt;Input!$G$25),($E487+$J487),0)</f>
        <v>-815.50944799977</v>
      </c>
    </row>
    <row r="488" customFormat="false" ht="12.75" hidden="false" customHeight="true" outlineLevel="0" collapsed="false">
      <c r="A488" s="87" t="n">
        <v>484</v>
      </c>
      <c r="B488" s="90" t="n">
        <f aca="false">EOMONTH(Input!$C$7,A488)</f>
        <v>57649</v>
      </c>
      <c r="C488" s="90"/>
      <c r="D488" s="98" t="n">
        <f aca="false">IF(($D487+$G487+$H487)&lt;=0,($D487+$G487+$H487),0)</f>
        <v>0</v>
      </c>
      <c r="E488" s="98" t="n">
        <f aca="false">IF($D488&lt;0,Input!$G$17,0)</f>
        <v>0</v>
      </c>
      <c r="F488" s="98" t="n">
        <f aca="false">($D488*(Input!$G$11/100))/12</f>
        <v>0</v>
      </c>
      <c r="G488" s="98" t="n">
        <f aca="false">(-1)*$E488+$F488</f>
        <v>0</v>
      </c>
      <c r="H488" s="98" t="n">
        <f aca="false">IF($D488&lt;0,((-1)*Input!$G$15),0)</f>
        <v>0</v>
      </c>
      <c r="I488" s="98" t="n">
        <f aca="false">IF(OR($B488&lt;Input!$C$25,$B488&lt;Input!$G$25),(($I487+$G488+$H488)*(1+Input!$G$8/(100*12))),0)</f>
        <v>186931.90517206</v>
      </c>
      <c r="J488" s="98" t="n">
        <f aca="false">IF(OR($B488&lt;Input!$C$25,$B488&lt;Input!$G$25),(Input!$G$18*((1+Input!$G$14/100)^DATEDIF(Input!$C$7,$B488,"Y"))),0)</f>
        <v>-815.50944799977</v>
      </c>
      <c r="L488" s="98" t="n">
        <f aca="false">IF(OR($B488&lt;Input!$C$25,$B488&lt;Input!$G$25),($E488+$J488),0)</f>
        <v>-815.50944799977</v>
      </c>
    </row>
    <row r="489" customFormat="false" ht="12.75" hidden="false" customHeight="true" outlineLevel="0" collapsed="false">
      <c r="A489" s="87" t="n">
        <v>485</v>
      </c>
      <c r="B489" s="90" t="n">
        <f aca="false">EOMONTH(Input!$C$7,A489)</f>
        <v>57679</v>
      </c>
      <c r="C489" s="90"/>
      <c r="D489" s="98" t="n">
        <f aca="false">IF(($D488+$G488+$H488)&lt;=0,($D488+$G488+$H488),0)</f>
        <v>0</v>
      </c>
      <c r="E489" s="98" t="n">
        <f aca="false">IF($D489&lt;0,Input!$G$17,0)</f>
        <v>0</v>
      </c>
      <c r="F489" s="98" t="n">
        <f aca="false">($D489*(Input!$G$11/100))/12</f>
        <v>0</v>
      </c>
      <c r="G489" s="98" t="n">
        <f aca="false">(-1)*$E489+$F489</f>
        <v>0</v>
      </c>
      <c r="H489" s="98" t="n">
        <f aca="false">IF($D489&lt;0,((-1)*Input!$G$15),0)</f>
        <v>0</v>
      </c>
      <c r="I489" s="98" t="n">
        <f aca="false">IF(OR($B489&lt;Input!$C$25,$B489&lt;Input!$G$25),(($I488+$G489+$H489)*(1+Input!$G$8/(100*12))),0)</f>
        <v>187087.681759703</v>
      </c>
      <c r="J489" s="98" t="n">
        <f aca="false">IF(OR($B489&lt;Input!$C$25,$B489&lt;Input!$G$25),(Input!$G$18*((1+Input!$G$14/100)^DATEDIF(Input!$C$7,$B489,"Y"))),0)</f>
        <v>-815.50944799977</v>
      </c>
      <c r="L489" s="98" t="n">
        <f aca="false">IF(OR($B489&lt;Input!$C$25,$B489&lt;Input!$G$25),($E489+$J489),0)</f>
        <v>-815.50944799977</v>
      </c>
    </row>
    <row r="490" customFormat="false" ht="12.75" hidden="false" customHeight="true" outlineLevel="0" collapsed="false">
      <c r="A490" s="87" t="n">
        <v>486</v>
      </c>
      <c r="B490" s="90" t="n">
        <f aca="false">EOMONTH(Input!$C$7,A490)</f>
        <v>57710</v>
      </c>
      <c r="C490" s="90"/>
      <c r="D490" s="98" t="n">
        <f aca="false">IF(($D489+$G489+$H489)&lt;=0,($D489+$G489+$H489),0)</f>
        <v>0</v>
      </c>
      <c r="E490" s="98" t="n">
        <f aca="false">IF($D490&lt;0,Input!$G$17,0)</f>
        <v>0</v>
      </c>
      <c r="F490" s="98" t="n">
        <f aca="false">($D490*(Input!$G$11/100))/12</f>
        <v>0</v>
      </c>
      <c r="G490" s="98" t="n">
        <f aca="false">(-1)*$E490+$F490</f>
        <v>0</v>
      </c>
      <c r="H490" s="98" t="n">
        <f aca="false">IF($D490&lt;0,((-1)*Input!$G$15),0)</f>
        <v>0</v>
      </c>
      <c r="I490" s="98" t="n">
        <f aca="false">IF(OR($B490&lt;Input!$C$25,$B490&lt;Input!$G$25),(($I489+$G490+$H490)*(1+Input!$G$8/(100*12))),0)</f>
        <v>187243.588161169</v>
      </c>
      <c r="J490" s="98" t="n">
        <f aca="false">IF(OR($B490&lt;Input!$C$25,$B490&lt;Input!$G$25),(Input!$G$18*((1+Input!$G$14/100)^DATEDIF(Input!$C$7,$B490,"Y"))),0)</f>
        <v>-815.50944799977</v>
      </c>
      <c r="L490" s="98" t="n">
        <f aca="false">IF(OR($B490&lt;Input!$C$25,$B490&lt;Input!$G$25),($E490+$J490),0)</f>
        <v>-815.50944799977</v>
      </c>
    </row>
    <row r="491" customFormat="false" ht="12.75" hidden="false" customHeight="true" outlineLevel="0" collapsed="false">
      <c r="A491" s="87" t="n">
        <v>487</v>
      </c>
      <c r="B491" s="90" t="n">
        <f aca="false">EOMONTH(Input!$C$7,A491)</f>
        <v>57741</v>
      </c>
      <c r="C491" s="90"/>
      <c r="D491" s="98" t="n">
        <f aca="false">IF(($D490+$G490+$H490)&lt;=0,($D490+$G490+$H490),0)</f>
        <v>0</v>
      </c>
      <c r="E491" s="98" t="n">
        <f aca="false">IF($D491&lt;0,Input!$G$17,0)</f>
        <v>0</v>
      </c>
      <c r="F491" s="98" t="n">
        <f aca="false">($D491*(Input!$G$11/100))/12</f>
        <v>0</v>
      </c>
      <c r="G491" s="98" t="n">
        <f aca="false">(-1)*$E491+$F491</f>
        <v>0</v>
      </c>
      <c r="H491" s="98" t="n">
        <f aca="false">IF($D491&lt;0,((-1)*Input!$G$15),0)</f>
        <v>0</v>
      </c>
      <c r="I491" s="98" t="n">
        <f aca="false">IF(OR($B491&lt;Input!$C$25,$B491&lt;Input!$G$25),(($I490+$G491+$H491)*(1+Input!$G$8/(100*12))),0)</f>
        <v>187399.624484637</v>
      </c>
      <c r="J491" s="98" t="n">
        <f aca="false">IF(OR($B491&lt;Input!$C$25,$B491&lt;Input!$G$25),(Input!$G$18*((1+Input!$G$14/100)^DATEDIF(Input!$C$7,$B491,"Y"))),0)</f>
        <v>-815.50944799977</v>
      </c>
      <c r="L491" s="98" t="n">
        <f aca="false">IF(OR($B491&lt;Input!$C$25,$B491&lt;Input!$G$25),($E491+$J491),0)</f>
        <v>-815.50944799977</v>
      </c>
    </row>
    <row r="492" customFormat="false" ht="12.75" hidden="false" customHeight="true" outlineLevel="0" collapsed="false">
      <c r="A492" s="87" t="n">
        <v>488</v>
      </c>
      <c r="B492" s="90" t="n">
        <f aca="false">EOMONTH(Input!$C$7,A492)</f>
        <v>57769</v>
      </c>
      <c r="C492" s="90"/>
      <c r="D492" s="98" t="n">
        <f aca="false">IF(($D491+$G491+$H491)&lt;=0,($D491+$G491+$H491),0)</f>
        <v>0</v>
      </c>
      <c r="E492" s="98" t="n">
        <f aca="false">IF($D492&lt;0,Input!$G$17,0)</f>
        <v>0</v>
      </c>
      <c r="F492" s="98" t="n">
        <f aca="false">($D492*(Input!$G$11/100))/12</f>
        <v>0</v>
      </c>
      <c r="G492" s="98" t="n">
        <f aca="false">(-1)*$E492+$F492</f>
        <v>0</v>
      </c>
      <c r="H492" s="98" t="n">
        <f aca="false">IF($D492&lt;0,((-1)*Input!$G$15),0)</f>
        <v>0</v>
      </c>
      <c r="I492" s="98" t="n">
        <f aca="false">IF(OR($B492&lt;Input!$C$25,$B492&lt;Input!$G$25),(($I491+$G492+$H492)*(1+Input!$G$8/(100*12))),0)</f>
        <v>187555.790838374</v>
      </c>
      <c r="J492" s="98" t="n">
        <f aca="false">IF(OR($B492&lt;Input!$C$25,$B492&lt;Input!$G$25),(Input!$G$18*((1+Input!$G$14/100)^DATEDIF(Input!$C$7,$B492,"Y"))),0)</f>
        <v>-815.50944799977</v>
      </c>
      <c r="L492" s="98" t="n">
        <f aca="false">IF(OR($B492&lt;Input!$C$25,$B492&lt;Input!$G$25),($E492+$J492),0)</f>
        <v>-815.50944799977</v>
      </c>
    </row>
    <row r="493" customFormat="false" ht="12.75" hidden="false" customHeight="true" outlineLevel="0" collapsed="false">
      <c r="A493" s="87" t="n">
        <v>489</v>
      </c>
      <c r="B493" s="90" t="n">
        <f aca="false">EOMONTH(Input!$C$7,A493)</f>
        <v>57800</v>
      </c>
      <c r="C493" s="90"/>
      <c r="D493" s="98" t="n">
        <f aca="false">IF(($D492+$G492+$H492)&lt;=0,($D492+$G492+$H492),0)</f>
        <v>0</v>
      </c>
      <c r="E493" s="98" t="n">
        <f aca="false">IF($D493&lt;0,Input!$G$17,0)</f>
        <v>0</v>
      </c>
      <c r="F493" s="98" t="n">
        <f aca="false">($D493*(Input!$G$11/100))/12</f>
        <v>0</v>
      </c>
      <c r="G493" s="98" t="n">
        <f aca="false">(-1)*$E493+$F493</f>
        <v>0</v>
      </c>
      <c r="H493" s="98" t="n">
        <f aca="false">IF($D493&lt;0,((-1)*Input!$G$15),0)</f>
        <v>0</v>
      </c>
      <c r="I493" s="98" t="n">
        <f aca="false">IF(OR($B493&lt;Input!$C$25,$B493&lt;Input!$G$25),(($I492+$G493+$H493)*(1+Input!$G$8/(100*12))),0)</f>
        <v>187712.087330739</v>
      </c>
      <c r="J493" s="98" t="n">
        <f aca="false">IF(OR($B493&lt;Input!$C$25,$B493&lt;Input!$G$25),(Input!$G$18*((1+Input!$G$14/100)^DATEDIF(Input!$C$7,$B493,"Y"))),0)</f>
        <v>-815.50944799977</v>
      </c>
      <c r="L493" s="98" t="n">
        <f aca="false">IF(OR($B493&lt;Input!$C$25,$B493&lt;Input!$G$25),($E493+$J493),0)</f>
        <v>-815.50944799977</v>
      </c>
    </row>
    <row r="494" customFormat="false" ht="12.75" hidden="false" customHeight="true" outlineLevel="0" collapsed="false">
      <c r="A494" s="87" t="n">
        <v>490</v>
      </c>
      <c r="B494" s="90" t="n">
        <f aca="false">EOMONTH(Input!$C$7,A494)</f>
        <v>57830</v>
      </c>
      <c r="C494" s="90"/>
      <c r="D494" s="98" t="n">
        <f aca="false">IF(($D493+$G493+$H493)&lt;=0,($D493+$G493+$H493),0)</f>
        <v>0</v>
      </c>
      <c r="E494" s="98" t="n">
        <f aca="false">IF($D494&lt;0,Input!$G$17,0)</f>
        <v>0</v>
      </c>
      <c r="F494" s="98" t="n">
        <f aca="false">($D494*(Input!$G$11/100))/12</f>
        <v>0</v>
      </c>
      <c r="G494" s="98" t="n">
        <f aca="false">(-1)*$E494+$F494</f>
        <v>0</v>
      </c>
      <c r="H494" s="98" t="n">
        <f aca="false">IF($D494&lt;0,((-1)*Input!$G$15),0)</f>
        <v>0</v>
      </c>
      <c r="I494" s="98" t="n">
        <f aca="false">IF(OR($B494&lt;Input!$C$25,$B494&lt;Input!$G$25),(($I493+$G494+$H494)*(1+Input!$G$8/(100*12))),0)</f>
        <v>187868.514070182</v>
      </c>
      <c r="J494" s="98" t="n">
        <f aca="false">IF(OR($B494&lt;Input!$C$25,$B494&lt;Input!$G$25),(Input!$G$18*((1+Input!$G$14/100)^DATEDIF(Input!$C$7,$B494,"Y"))),0)</f>
        <v>-815.50944799977</v>
      </c>
      <c r="L494" s="98" t="n">
        <f aca="false">IF(OR($B494&lt;Input!$C$25,$B494&lt;Input!$G$25),($E494+$J494),0)</f>
        <v>-815.50944799977</v>
      </c>
    </row>
    <row r="495" customFormat="false" ht="12.75" hidden="false" customHeight="true" outlineLevel="0" collapsed="false">
      <c r="A495" s="87" t="n">
        <v>491</v>
      </c>
      <c r="B495" s="90" t="n">
        <f aca="false">EOMONTH(Input!$C$7,A495)</f>
        <v>57861</v>
      </c>
      <c r="C495" s="90"/>
      <c r="D495" s="98" t="n">
        <f aca="false">IF(($D494+$G494+$H494)&lt;=0,($D494+$G494+$H494),0)</f>
        <v>0</v>
      </c>
      <c r="E495" s="98" t="n">
        <f aca="false">IF($D495&lt;0,Input!$G$17,0)</f>
        <v>0</v>
      </c>
      <c r="F495" s="98" t="n">
        <f aca="false">($D495*(Input!$G$11/100))/12</f>
        <v>0</v>
      </c>
      <c r="G495" s="98" t="n">
        <f aca="false">(-1)*$E495+$F495</f>
        <v>0</v>
      </c>
      <c r="H495" s="98" t="n">
        <f aca="false">IF($D495&lt;0,((-1)*Input!$G$15),0)</f>
        <v>0</v>
      </c>
      <c r="I495" s="98" t="n">
        <f aca="false">IF(OR($B495&lt;Input!$C$25,$B495&lt;Input!$G$25),(($I494+$G495+$H495)*(1+Input!$G$8/(100*12))),0)</f>
        <v>188025.07116524</v>
      </c>
      <c r="J495" s="98" t="n">
        <f aca="false">IF(OR($B495&lt;Input!$C$25,$B495&lt;Input!$G$25),(Input!$G$18*((1+Input!$G$14/100)^DATEDIF(Input!$C$7,$B495,"Y"))),0)</f>
        <v>-815.50944799977</v>
      </c>
      <c r="L495" s="98" t="n">
        <f aca="false">IF(OR($B495&lt;Input!$C$25,$B495&lt;Input!$G$25),($E495+$J495),0)</f>
        <v>-815.50944799977</v>
      </c>
    </row>
    <row r="496" customFormat="false" ht="12.75" hidden="false" customHeight="true" outlineLevel="0" collapsed="false">
      <c r="A496" s="87" t="n">
        <v>492</v>
      </c>
      <c r="B496" s="90" t="n">
        <f aca="false">EOMONTH(Input!$C$7,A496)</f>
        <v>57891</v>
      </c>
      <c r="C496" s="90"/>
      <c r="D496" s="98" t="n">
        <f aca="false">IF(($D495+$G495+$H495)&lt;=0,($D495+$G495+$H495),0)</f>
        <v>0</v>
      </c>
      <c r="E496" s="98" t="n">
        <f aca="false">IF($D496&lt;0,Input!$G$17,0)</f>
        <v>0</v>
      </c>
      <c r="F496" s="98" t="n">
        <f aca="false">($D496*(Input!$G$11/100))/12</f>
        <v>0</v>
      </c>
      <c r="G496" s="98" t="n">
        <f aca="false">(-1)*$E496+$F496</f>
        <v>0</v>
      </c>
      <c r="H496" s="98" t="n">
        <f aca="false">IF($D496&lt;0,((-1)*Input!$G$15),0)</f>
        <v>0</v>
      </c>
      <c r="I496" s="98" t="n">
        <f aca="false">IF(OR($B496&lt;Input!$C$25,$B496&lt;Input!$G$25),(($I495+$G496+$H496)*(1+Input!$G$8/(100*12))),0)</f>
        <v>188181.758724545</v>
      </c>
      <c r="J496" s="98" t="n">
        <f aca="false">IF(OR($B496&lt;Input!$C$25,$B496&lt;Input!$G$25),(Input!$G$18*((1+Input!$G$14/100)^DATEDIF(Input!$C$7,$B496,"Y"))),0)</f>
        <v>-839.974731439763</v>
      </c>
      <c r="L496" s="98" t="n">
        <f aca="false">IF(OR($B496&lt;Input!$C$25,$B496&lt;Input!$G$25),($E496+$J496),0)</f>
        <v>-839.974731439763</v>
      </c>
    </row>
    <row r="497" customFormat="false" ht="12.75" hidden="false" customHeight="true" outlineLevel="0" collapsed="false">
      <c r="A497" s="87" t="n">
        <v>493</v>
      </c>
      <c r="B497" s="90" t="n">
        <f aca="false">EOMONTH(Input!$C$7,A497)</f>
        <v>57922</v>
      </c>
      <c r="C497" s="90"/>
      <c r="D497" s="98" t="n">
        <f aca="false">IF(($D496+$G496+$H496)&lt;=0,($D496+$G496+$H496),0)</f>
        <v>0</v>
      </c>
      <c r="E497" s="98" t="n">
        <f aca="false">IF($D497&lt;0,Input!$G$17,0)</f>
        <v>0</v>
      </c>
      <c r="F497" s="98" t="n">
        <f aca="false">($D497*(Input!$G$11/100))/12</f>
        <v>0</v>
      </c>
      <c r="G497" s="98" t="n">
        <f aca="false">(-1)*$E497+$F497</f>
        <v>0</v>
      </c>
      <c r="H497" s="98" t="n">
        <f aca="false">IF($D497&lt;0,((-1)*Input!$G$15),0)</f>
        <v>0</v>
      </c>
      <c r="I497" s="98" t="n">
        <f aca="false">IF(OR($B497&lt;Input!$C$25,$B497&lt;Input!$G$25),(($I496+$G497+$H497)*(1+Input!$G$8/(100*12))),0)</f>
        <v>188338.576856815</v>
      </c>
      <c r="J497" s="98" t="n">
        <f aca="false">IF(OR($B497&lt;Input!$C$25,$B497&lt;Input!$G$25),(Input!$G$18*((1+Input!$G$14/100)^DATEDIF(Input!$C$7,$B497,"Y"))),0)</f>
        <v>-839.974731439763</v>
      </c>
      <c r="L497" s="98" t="n">
        <f aca="false">IF(OR($B497&lt;Input!$C$25,$B497&lt;Input!$G$25),($E497+$J497),0)</f>
        <v>-839.974731439763</v>
      </c>
    </row>
    <row r="498" customFormat="false" ht="12.75" hidden="false" customHeight="true" outlineLevel="0" collapsed="false">
      <c r="A498" s="87" t="n">
        <v>494</v>
      </c>
      <c r="B498" s="90" t="n">
        <f aca="false">EOMONTH(Input!$C$7,A498)</f>
        <v>57953</v>
      </c>
      <c r="C498" s="90"/>
      <c r="D498" s="98" t="n">
        <f aca="false">IF(($D497+$G497+$H497)&lt;=0,($D497+$G497+$H497),0)</f>
        <v>0</v>
      </c>
      <c r="E498" s="98" t="n">
        <f aca="false">IF($D498&lt;0,Input!$G$17,0)</f>
        <v>0</v>
      </c>
      <c r="F498" s="98" t="n">
        <f aca="false">($D498*(Input!$G$11/100))/12</f>
        <v>0</v>
      </c>
      <c r="G498" s="98" t="n">
        <f aca="false">(-1)*$E498+$F498</f>
        <v>0</v>
      </c>
      <c r="H498" s="98" t="n">
        <f aca="false">IF($D498&lt;0,((-1)*Input!$G$15),0)</f>
        <v>0</v>
      </c>
      <c r="I498" s="98" t="n">
        <f aca="false">IF(OR($B498&lt;Input!$C$25,$B498&lt;Input!$G$25),(($I497+$G498+$H498)*(1+Input!$G$8/(100*12))),0)</f>
        <v>188495.525670862</v>
      </c>
      <c r="J498" s="98" t="n">
        <f aca="false">IF(OR($B498&lt;Input!$C$25,$B498&lt;Input!$G$25),(Input!$G$18*((1+Input!$G$14/100)^DATEDIF(Input!$C$7,$B498,"Y"))),0)</f>
        <v>-839.974731439763</v>
      </c>
      <c r="L498" s="98" t="n">
        <f aca="false">IF(OR($B498&lt;Input!$C$25,$B498&lt;Input!$G$25),($E498+$J498),0)</f>
        <v>-839.974731439763</v>
      </c>
    </row>
    <row r="499" customFormat="false" ht="12.75" hidden="false" customHeight="true" outlineLevel="0" collapsed="false">
      <c r="A499" s="87" t="n">
        <v>495</v>
      </c>
      <c r="B499" s="90" t="n">
        <f aca="false">EOMONTH(Input!$C$7,A499)</f>
        <v>57983</v>
      </c>
      <c r="C499" s="90"/>
      <c r="D499" s="98" t="n">
        <f aca="false">IF(($D498+$G498+$H498)&lt;=0,($D498+$G498+$H498),0)</f>
        <v>0</v>
      </c>
      <c r="E499" s="98" t="n">
        <f aca="false">IF($D499&lt;0,Input!$G$17,0)</f>
        <v>0</v>
      </c>
      <c r="F499" s="98" t="n">
        <f aca="false">($D499*(Input!$G$11/100))/12</f>
        <v>0</v>
      </c>
      <c r="G499" s="98" t="n">
        <f aca="false">(-1)*$E499+$F499</f>
        <v>0</v>
      </c>
      <c r="H499" s="98" t="n">
        <f aca="false">IF($D499&lt;0,((-1)*Input!$G$15),0)</f>
        <v>0</v>
      </c>
      <c r="I499" s="98" t="n">
        <f aca="false">IF(OR($B499&lt;Input!$C$25,$B499&lt;Input!$G$25),(($I498+$G499+$H499)*(1+Input!$G$8/(100*12))),0)</f>
        <v>188652.605275588</v>
      </c>
      <c r="J499" s="98" t="n">
        <f aca="false">IF(OR($B499&lt;Input!$C$25,$B499&lt;Input!$G$25),(Input!$G$18*((1+Input!$G$14/100)^DATEDIF(Input!$C$7,$B499,"Y"))),0)</f>
        <v>-839.974731439763</v>
      </c>
      <c r="L499" s="98" t="n">
        <f aca="false">IF(OR($B499&lt;Input!$C$25,$B499&lt;Input!$G$25),($E499+$J499),0)</f>
        <v>-839.974731439763</v>
      </c>
    </row>
    <row r="500" customFormat="false" ht="12.75" hidden="false" customHeight="true" outlineLevel="0" collapsed="false">
      <c r="A500" s="87" t="n">
        <v>496</v>
      </c>
      <c r="B500" s="90" t="n">
        <f aca="false">EOMONTH(Input!$C$7,A500)</f>
        <v>58014</v>
      </c>
      <c r="C500" s="90"/>
      <c r="D500" s="98" t="n">
        <f aca="false">IF(($D499+$G499+$H499)&lt;=0,($D499+$G499+$H499),0)</f>
        <v>0</v>
      </c>
      <c r="E500" s="98" t="n">
        <f aca="false">IF($D500&lt;0,Input!$G$17,0)</f>
        <v>0</v>
      </c>
      <c r="F500" s="98" t="n">
        <f aca="false">($D500*(Input!$G$11/100))/12</f>
        <v>0</v>
      </c>
      <c r="G500" s="98" t="n">
        <f aca="false">(-1)*$E500+$F500</f>
        <v>0</v>
      </c>
      <c r="H500" s="98" t="n">
        <f aca="false">IF($D500&lt;0,((-1)*Input!$G$15),0)</f>
        <v>0</v>
      </c>
      <c r="I500" s="98" t="n">
        <f aca="false">IF(OR($B500&lt;Input!$C$25,$B500&lt;Input!$G$25),(($I499+$G500+$H500)*(1+Input!$G$8/(100*12))),0)</f>
        <v>188809.815779984</v>
      </c>
      <c r="J500" s="98" t="n">
        <f aca="false">IF(OR($B500&lt;Input!$C$25,$B500&lt;Input!$G$25),(Input!$G$18*((1+Input!$G$14/100)^DATEDIF(Input!$C$7,$B500,"Y"))),0)</f>
        <v>-839.974731439763</v>
      </c>
      <c r="L500" s="98" t="n">
        <f aca="false">IF(OR($B500&lt;Input!$C$25,$B500&lt;Input!$G$25),($E500+$J500),0)</f>
        <v>-839.974731439763</v>
      </c>
    </row>
    <row r="501" customFormat="false" ht="12.75" hidden="false" customHeight="true" outlineLevel="0" collapsed="false">
      <c r="A501" s="87" t="n">
        <v>497</v>
      </c>
      <c r="B501" s="90" t="n">
        <f aca="false">EOMONTH(Input!$C$7,A501)</f>
        <v>58044</v>
      </c>
      <c r="C501" s="90"/>
      <c r="D501" s="98" t="n">
        <f aca="false">IF(($D500+$G500+$H500)&lt;=0,($D500+$G500+$H500),0)</f>
        <v>0</v>
      </c>
      <c r="E501" s="98" t="n">
        <f aca="false">IF($D501&lt;0,Input!$G$17,0)</f>
        <v>0</v>
      </c>
      <c r="F501" s="98" t="n">
        <f aca="false">($D501*(Input!$G$11/100))/12</f>
        <v>0</v>
      </c>
      <c r="G501" s="98" t="n">
        <f aca="false">(-1)*$E501+$F501</f>
        <v>0</v>
      </c>
      <c r="H501" s="98" t="n">
        <f aca="false">IF($D501&lt;0,((-1)*Input!$G$15),0)</f>
        <v>0</v>
      </c>
      <c r="I501" s="98" t="n">
        <f aca="false">IF(OR($B501&lt;Input!$C$25,$B501&lt;Input!$G$25),(($I500+$G501+$H501)*(1+Input!$G$8/(100*12))),0)</f>
        <v>188967.157293134</v>
      </c>
      <c r="J501" s="98" t="n">
        <f aca="false">IF(OR($B501&lt;Input!$C$25,$B501&lt;Input!$G$25),(Input!$G$18*((1+Input!$G$14/100)^DATEDIF(Input!$C$7,$B501,"Y"))),0)</f>
        <v>-839.974731439763</v>
      </c>
      <c r="L501" s="98" t="n">
        <f aca="false">IF(OR($B501&lt;Input!$C$25,$B501&lt;Input!$G$25),($E501+$J501),0)</f>
        <v>-839.974731439763</v>
      </c>
    </row>
    <row r="502" customFormat="false" ht="12.75" hidden="false" customHeight="true" outlineLevel="0" collapsed="false">
      <c r="A502" s="87" t="n">
        <v>498</v>
      </c>
      <c r="B502" s="90" t="n">
        <f aca="false">EOMONTH(Input!$C$7,A502)</f>
        <v>58075</v>
      </c>
      <c r="C502" s="90"/>
      <c r="D502" s="98" t="n">
        <f aca="false">IF(($D501+$G501+$H501)&lt;=0,($D501+$G501+$H501),0)</f>
        <v>0</v>
      </c>
      <c r="E502" s="98" t="n">
        <f aca="false">IF($D502&lt;0,Input!$G$17,0)</f>
        <v>0</v>
      </c>
      <c r="F502" s="98" t="n">
        <f aca="false">($D502*(Input!$G$11/100))/12</f>
        <v>0</v>
      </c>
      <c r="G502" s="98" t="n">
        <f aca="false">(-1)*$E502+$F502</f>
        <v>0</v>
      </c>
      <c r="H502" s="98" t="n">
        <f aca="false">IF($D502&lt;0,((-1)*Input!$G$15),0)</f>
        <v>0</v>
      </c>
      <c r="I502" s="98" t="n">
        <f aca="false">IF(OR($B502&lt;Input!$C$25,$B502&lt;Input!$G$25),(($I501+$G502+$H502)*(1+Input!$G$8/(100*12))),0)</f>
        <v>189124.629924212</v>
      </c>
      <c r="J502" s="98" t="n">
        <f aca="false">IF(OR($B502&lt;Input!$C$25,$B502&lt;Input!$G$25),(Input!$G$18*((1+Input!$G$14/100)^DATEDIF(Input!$C$7,$B502,"Y"))),0)</f>
        <v>-839.974731439763</v>
      </c>
      <c r="L502" s="98" t="n">
        <f aca="false">IF(OR($B502&lt;Input!$C$25,$B502&lt;Input!$G$25),($E502+$J502),0)</f>
        <v>-839.974731439763</v>
      </c>
    </row>
    <row r="503" customFormat="false" ht="12.75" hidden="false" customHeight="true" outlineLevel="0" collapsed="false">
      <c r="A503" s="87" t="n">
        <v>499</v>
      </c>
      <c r="B503" s="90" t="n">
        <f aca="false">EOMONTH(Input!$C$7,A503)</f>
        <v>58106</v>
      </c>
      <c r="C503" s="90"/>
      <c r="D503" s="98" t="n">
        <f aca="false">IF(($D502+$G502+$H502)&lt;=0,($D502+$G502+$H502),0)</f>
        <v>0</v>
      </c>
      <c r="E503" s="98" t="n">
        <f aca="false">IF($D503&lt;0,Input!$G$17,0)</f>
        <v>0</v>
      </c>
      <c r="F503" s="98" t="n">
        <f aca="false">($D503*(Input!$G$11/100))/12</f>
        <v>0</v>
      </c>
      <c r="G503" s="98" t="n">
        <f aca="false">(-1)*$E503+$F503</f>
        <v>0</v>
      </c>
      <c r="H503" s="98" t="n">
        <f aca="false">IF($D503&lt;0,((-1)*Input!$G$15),0)</f>
        <v>0</v>
      </c>
      <c r="I503" s="98" t="n">
        <f aca="false">IF(OR($B503&lt;Input!$C$25,$B503&lt;Input!$G$25),(($I502+$G503+$H503)*(1+Input!$G$8/(100*12))),0)</f>
        <v>189282.233782482</v>
      </c>
      <c r="J503" s="98" t="n">
        <f aca="false">IF(OR($B503&lt;Input!$C$25,$B503&lt;Input!$G$25),(Input!$G$18*((1+Input!$G$14/100)^DATEDIF(Input!$C$7,$B503,"Y"))),0)</f>
        <v>-839.974731439763</v>
      </c>
      <c r="L503" s="98" t="n">
        <f aca="false">IF(OR($B503&lt;Input!$C$25,$B503&lt;Input!$G$25),($E503+$J503),0)</f>
        <v>-839.974731439763</v>
      </c>
    </row>
    <row r="504" customFormat="false" ht="12.75" hidden="false" customHeight="true" outlineLevel="0" collapsed="false">
      <c r="A504" s="87" t="n">
        <v>500</v>
      </c>
      <c r="B504" s="90" t="n">
        <f aca="false">EOMONTH(Input!$C$7,A504)</f>
        <v>58134</v>
      </c>
      <c r="C504" s="90"/>
      <c r="D504" s="98" t="n">
        <f aca="false">IF(($D503+$G503+$H503)&lt;=0,($D503+$G503+$H503),0)</f>
        <v>0</v>
      </c>
      <c r="E504" s="98" t="n">
        <f aca="false">IF($D504&lt;0,Input!$G$17,0)</f>
        <v>0</v>
      </c>
      <c r="F504" s="98" t="n">
        <f aca="false">($D504*(Input!$G$11/100))/12</f>
        <v>0</v>
      </c>
      <c r="G504" s="98" t="n">
        <f aca="false">(-1)*$E504+$F504</f>
        <v>0</v>
      </c>
      <c r="H504" s="98" t="n">
        <f aca="false">IF($D504&lt;0,((-1)*Input!$G$15),0)</f>
        <v>0</v>
      </c>
      <c r="I504" s="98" t="n">
        <f aca="false">IF(OR($B504&lt;Input!$C$25,$B504&lt;Input!$G$25),(($I503+$G504+$H504)*(1+Input!$G$8/(100*12))),0)</f>
        <v>189439.968977301</v>
      </c>
      <c r="J504" s="98" t="n">
        <f aca="false">IF(OR($B504&lt;Input!$C$25,$B504&lt;Input!$G$25),(Input!$G$18*((1+Input!$G$14/100)^DATEDIF(Input!$C$7,$B504,"Y"))),0)</f>
        <v>-839.974731439763</v>
      </c>
      <c r="L504" s="98" t="n">
        <f aca="false">IF(OR($B504&lt;Input!$C$25,$B504&lt;Input!$G$25),($E504+$J504),0)</f>
        <v>-839.974731439763</v>
      </c>
    </row>
    <row r="505" customFormat="false" ht="12.75" hidden="false" customHeight="true" outlineLevel="0" collapsed="false">
      <c r="A505" s="87" t="n">
        <v>501</v>
      </c>
      <c r="B505" s="90" t="n">
        <f aca="false">EOMONTH(Input!$C$7,A505)</f>
        <v>58165</v>
      </c>
      <c r="C505" s="90"/>
      <c r="D505" s="98" t="n">
        <f aca="false">IF(($D504+$G504+$H504)&lt;=0,($D504+$G504+$H504),0)</f>
        <v>0</v>
      </c>
      <c r="E505" s="98" t="n">
        <f aca="false">IF($D505&lt;0,Input!$G$17,0)</f>
        <v>0</v>
      </c>
      <c r="F505" s="98" t="n">
        <f aca="false">($D505*(Input!$G$11/100))/12</f>
        <v>0</v>
      </c>
      <c r="G505" s="98" t="n">
        <f aca="false">(-1)*$E505+$F505</f>
        <v>0</v>
      </c>
      <c r="H505" s="98" t="n">
        <f aca="false">IF($D505&lt;0,((-1)*Input!$G$15),0)</f>
        <v>0</v>
      </c>
      <c r="I505" s="98" t="n">
        <f aca="false">IF(OR($B505&lt;Input!$C$25,$B505&lt;Input!$G$25),(($I504+$G505+$H505)*(1+Input!$G$8/(100*12))),0)</f>
        <v>189597.835618115</v>
      </c>
      <c r="J505" s="98" t="n">
        <f aca="false">IF(OR($B505&lt;Input!$C$25,$B505&lt;Input!$G$25),(Input!$G$18*((1+Input!$G$14/100)^DATEDIF(Input!$C$7,$B505,"Y"))),0)</f>
        <v>-839.974731439763</v>
      </c>
      <c r="L505" s="98" t="n">
        <f aca="false">IF(OR($B505&lt;Input!$C$25,$B505&lt;Input!$G$25),($E505+$J505),0)</f>
        <v>-839.974731439763</v>
      </c>
    </row>
    <row r="506" customFormat="false" ht="12.75" hidden="false" customHeight="true" outlineLevel="0" collapsed="false">
      <c r="A506" s="87" t="n">
        <v>502</v>
      </c>
      <c r="B506" s="90" t="n">
        <f aca="false">EOMONTH(Input!$C$7,A506)</f>
        <v>58195</v>
      </c>
      <c r="C506" s="90"/>
      <c r="D506" s="98" t="n">
        <f aca="false">IF(($D505+$G505+$H505)&lt;=0,($D505+$G505+$H505),0)</f>
        <v>0</v>
      </c>
      <c r="E506" s="98" t="n">
        <f aca="false">IF($D506&lt;0,Input!$G$17,0)</f>
        <v>0</v>
      </c>
      <c r="F506" s="98" t="n">
        <f aca="false">($D506*(Input!$G$11/100))/12</f>
        <v>0</v>
      </c>
      <c r="G506" s="98" t="n">
        <f aca="false">(-1)*$E506+$F506</f>
        <v>0</v>
      </c>
      <c r="H506" s="98" t="n">
        <f aca="false">IF($D506&lt;0,((-1)*Input!$G$15),0)</f>
        <v>0</v>
      </c>
      <c r="I506" s="98" t="n">
        <f aca="false">IF(OR($B506&lt;Input!$C$25,$B506&lt;Input!$G$25),(($I505+$G506+$H506)*(1+Input!$G$8/(100*12))),0)</f>
        <v>189755.833814464</v>
      </c>
      <c r="J506" s="98" t="n">
        <f aca="false">IF(OR($B506&lt;Input!$C$25,$B506&lt;Input!$G$25),(Input!$G$18*((1+Input!$G$14/100)^DATEDIF(Input!$C$7,$B506,"Y"))),0)</f>
        <v>-839.974731439763</v>
      </c>
      <c r="L506" s="98" t="n">
        <f aca="false">IF(OR($B506&lt;Input!$C$25,$B506&lt;Input!$G$25),($E506+$J506),0)</f>
        <v>-839.974731439763</v>
      </c>
    </row>
    <row r="507" customFormat="false" ht="12.75" hidden="false" customHeight="true" outlineLevel="0" collapsed="false">
      <c r="A507" s="87" t="n">
        <v>503</v>
      </c>
      <c r="B507" s="90" t="n">
        <f aca="false">EOMONTH(Input!$C$7,A507)</f>
        <v>58226</v>
      </c>
      <c r="C507" s="90"/>
      <c r="D507" s="98" t="n">
        <f aca="false">IF(($D506+$G506+$H506)&lt;=0,($D506+$G506+$H506),0)</f>
        <v>0</v>
      </c>
      <c r="E507" s="98" t="n">
        <f aca="false">IF($D507&lt;0,Input!$G$17,0)</f>
        <v>0</v>
      </c>
      <c r="F507" s="98" t="n">
        <f aca="false">($D507*(Input!$G$11/100))/12</f>
        <v>0</v>
      </c>
      <c r="G507" s="98" t="n">
        <f aca="false">(-1)*$E507+$F507</f>
        <v>0</v>
      </c>
      <c r="H507" s="98" t="n">
        <f aca="false">IF($D507&lt;0,((-1)*Input!$G$15),0)</f>
        <v>0</v>
      </c>
      <c r="I507" s="98" t="n">
        <f aca="false">IF(OR($B507&lt;Input!$C$25,$B507&lt;Input!$G$25),(($I506+$G507+$H507)*(1+Input!$G$8/(100*12))),0)</f>
        <v>189913.963675976</v>
      </c>
      <c r="J507" s="98" t="n">
        <f aca="false">IF(OR($B507&lt;Input!$C$25,$B507&lt;Input!$G$25),(Input!$G$18*((1+Input!$G$14/100)^DATEDIF(Input!$C$7,$B507,"Y"))),0)</f>
        <v>-839.974731439763</v>
      </c>
      <c r="L507" s="98" t="n">
        <f aca="false">IF(OR($B507&lt;Input!$C$25,$B507&lt;Input!$G$25),($E507+$J507),0)</f>
        <v>-839.974731439763</v>
      </c>
    </row>
    <row r="508" customFormat="false" ht="12.75" hidden="false" customHeight="true" outlineLevel="0" collapsed="false">
      <c r="A508" s="87" t="n">
        <v>504</v>
      </c>
      <c r="B508" s="90" t="n">
        <f aca="false">EOMONTH(Input!$C$7,A508)</f>
        <v>58256</v>
      </c>
      <c r="C508" s="90"/>
      <c r="D508" s="98" t="n">
        <f aca="false">IF(($D507+$G507+$H507)&lt;=0,($D507+$G507+$H507),0)</f>
        <v>0</v>
      </c>
      <c r="E508" s="98" t="n">
        <f aca="false">IF($D508&lt;0,Input!$G$17,0)</f>
        <v>0</v>
      </c>
      <c r="F508" s="98" t="n">
        <f aca="false">($D508*(Input!$G$11/100))/12</f>
        <v>0</v>
      </c>
      <c r="G508" s="98" t="n">
        <f aca="false">(-1)*$E508+$F508</f>
        <v>0</v>
      </c>
      <c r="H508" s="98" t="n">
        <f aca="false">IF($D508&lt;0,((-1)*Input!$G$15),0)</f>
        <v>0</v>
      </c>
      <c r="I508" s="98" t="n">
        <f aca="false">IF(OR($B508&lt;Input!$C$25,$B508&lt;Input!$G$25),(($I507+$G508+$H508)*(1+Input!$G$8/(100*12))),0)</f>
        <v>190072.225312372</v>
      </c>
      <c r="J508" s="98" t="n">
        <f aca="false">IF(OR($B508&lt;Input!$C$25,$B508&lt;Input!$G$25),(Input!$G$18*((1+Input!$G$14/100)^DATEDIF(Input!$C$7,$B508,"Y"))),0)</f>
        <v>-865.173973382955</v>
      </c>
      <c r="L508" s="98" t="n">
        <f aca="false">IF(OR($B508&lt;Input!$C$25,$B508&lt;Input!$G$25),($E508+$J508),0)</f>
        <v>-865.173973382955</v>
      </c>
    </row>
    <row r="509" customFormat="false" ht="12.75" hidden="false" customHeight="true" outlineLevel="0" collapsed="false">
      <c r="A509" s="87" t="n">
        <v>505</v>
      </c>
      <c r="B509" s="90" t="n">
        <f aca="false">EOMONTH(Input!$C$7,A509)</f>
        <v>58287</v>
      </c>
      <c r="C509" s="90"/>
      <c r="D509" s="98" t="n">
        <f aca="false">IF(($D508+$G508+$H508)&lt;=0,($D508+$G508+$H508),0)</f>
        <v>0</v>
      </c>
      <c r="E509" s="98" t="n">
        <f aca="false">IF($D509&lt;0,Input!$G$17,0)</f>
        <v>0</v>
      </c>
      <c r="F509" s="98" t="n">
        <f aca="false">($D509*(Input!$G$11/100))/12</f>
        <v>0</v>
      </c>
      <c r="G509" s="98" t="n">
        <f aca="false">(-1)*$E509+$F509</f>
        <v>0</v>
      </c>
      <c r="H509" s="98" t="n">
        <f aca="false">IF($D509&lt;0,((-1)*Input!$G$15),0)</f>
        <v>0</v>
      </c>
      <c r="I509" s="98" t="n">
        <f aca="false">IF(OR($B509&lt;Input!$C$25,$B509&lt;Input!$G$25),(($I508+$G509+$H509)*(1+Input!$G$8/(100*12))),0)</f>
        <v>190230.618833466</v>
      </c>
      <c r="J509" s="98" t="n">
        <f aca="false">IF(OR($B509&lt;Input!$C$25,$B509&lt;Input!$G$25),(Input!$G$18*((1+Input!$G$14/100)^DATEDIF(Input!$C$7,$B509,"Y"))),0)</f>
        <v>-865.173973382955</v>
      </c>
      <c r="L509" s="98" t="n">
        <f aca="false">IF(OR($B509&lt;Input!$C$25,$B509&lt;Input!$G$25),($E509+$J509),0)</f>
        <v>-865.173973382955</v>
      </c>
    </row>
    <row r="510" customFormat="false" ht="12.75" hidden="false" customHeight="true" outlineLevel="0" collapsed="false">
      <c r="A510" s="87" t="n">
        <v>506</v>
      </c>
      <c r="B510" s="90" t="n">
        <f aca="false">EOMONTH(Input!$C$7,A510)</f>
        <v>58318</v>
      </c>
      <c r="C510" s="90"/>
      <c r="D510" s="98" t="n">
        <f aca="false">IF(($D509+$G509+$H509)&lt;=0,($D509+$G509+$H509),0)</f>
        <v>0</v>
      </c>
      <c r="E510" s="98" t="n">
        <f aca="false">IF($D510&lt;0,Input!$G$17,0)</f>
        <v>0</v>
      </c>
      <c r="F510" s="98" t="n">
        <f aca="false">($D510*(Input!$G$11/100))/12</f>
        <v>0</v>
      </c>
      <c r="G510" s="98" t="n">
        <f aca="false">(-1)*$E510+$F510</f>
        <v>0</v>
      </c>
      <c r="H510" s="98" t="n">
        <f aca="false">IF($D510&lt;0,((-1)*Input!$G$15),0)</f>
        <v>0</v>
      </c>
      <c r="I510" s="98" t="n">
        <f aca="false">IF(OR($B510&lt;Input!$C$25,$B510&lt;Input!$G$25),(($I509+$G510+$H510)*(1+Input!$G$8/(100*12))),0)</f>
        <v>190389.14434916</v>
      </c>
      <c r="J510" s="98" t="n">
        <f aca="false">IF(OR($B510&lt;Input!$C$25,$B510&lt;Input!$G$25),(Input!$G$18*((1+Input!$G$14/100)^DATEDIF(Input!$C$7,$B510,"Y"))),0)</f>
        <v>-865.173973382955</v>
      </c>
      <c r="L510" s="98" t="n">
        <f aca="false">IF(OR($B510&lt;Input!$C$25,$B510&lt;Input!$G$25),($E510+$J510),0)</f>
        <v>-865.173973382955</v>
      </c>
    </row>
    <row r="511" customFormat="false" ht="12.75" hidden="false" customHeight="true" outlineLevel="0" collapsed="false">
      <c r="A511" s="87" t="n">
        <v>507</v>
      </c>
      <c r="B511" s="90" t="n">
        <f aca="false">EOMONTH(Input!$C$7,A511)</f>
        <v>58348</v>
      </c>
      <c r="C511" s="90"/>
      <c r="D511" s="98" t="n">
        <f aca="false">IF(($D510+$G510+$H510)&lt;=0,($D510+$G510+$H510),0)</f>
        <v>0</v>
      </c>
      <c r="E511" s="98" t="n">
        <f aca="false">IF($D511&lt;0,Input!$G$17,0)</f>
        <v>0</v>
      </c>
      <c r="F511" s="98" t="n">
        <f aca="false">($D511*(Input!$G$11/100))/12</f>
        <v>0</v>
      </c>
      <c r="G511" s="98" t="n">
        <f aca="false">(-1)*$E511+$F511</f>
        <v>0</v>
      </c>
      <c r="H511" s="98" t="n">
        <f aca="false">IF($D511&lt;0,((-1)*Input!$G$15),0)</f>
        <v>0</v>
      </c>
      <c r="I511" s="98" t="n">
        <f aca="false">IF(OR($B511&lt;Input!$C$25,$B511&lt;Input!$G$25),(($I510+$G511+$H511)*(1+Input!$G$8/(100*12))),0)</f>
        <v>190547.801969451</v>
      </c>
      <c r="J511" s="98" t="n">
        <f aca="false">IF(OR($B511&lt;Input!$C$25,$B511&lt;Input!$G$25),(Input!$G$18*((1+Input!$G$14/100)^DATEDIF(Input!$C$7,$B511,"Y"))),0)</f>
        <v>-865.173973382955</v>
      </c>
      <c r="L511" s="98" t="n">
        <f aca="false">IF(OR($B511&lt;Input!$C$25,$B511&lt;Input!$G$25),($E511+$J511),0)</f>
        <v>-865.173973382955</v>
      </c>
    </row>
    <row r="512" customFormat="false" ht="12.75" hidden="false" customHeight="true" outlineLevel="0" collapsed="false">
      <c r="A512" s="87" t="n">
        <v>508</v>
      </c>
      <c r="B512" s="90" t="n">
        <f aca="false">EOMONTH(Input!$C$7,A512)</f>
        <v>58379</v>
      </c>
      <c r="C512" s="90"/>
      <c r="D512" s="98" t="n">
        <f aca="false">IF(($D511+$G511+$H511)&lt;=0,($D511+$G511+$H511),0)</f>
        <v>0</v>
      </c>
      <c r="E512" s="98" t="n">
        <f aca="false">IF($D512&lt;0,Input!$G$17,0)</f>
        <v>0</v>
      </c>
      <c r="F512" s="98" t="n">
        <f aca="false">($D512*(Input!$G$11/100))/12</f>
        <v>0</v>
      </c>
      <c r="G512" s="98" t="n">
        <f aca="false">(-1)*$E512+$F512</f>
        <v>0</v>
      </c>
      <c r="H512" s="98" t="n">
        <f aca="false">IF($D512&lt;0,((-1)*Input!$G$15),0)</f>
        <v>0</v>
      </c>
      <c r="I512" s="98" t="n">
        <f aca="false">IF(OR($B512&lt;Input!$C$25,$B512&lt;Input!$G$25),(($I511+$G512+$H512)*(1+Input!$G$8/(100*12))),0)</f>
        <v>190706.591804426</v>
      </c>
      <c r="J512" s="98" t="n">
        <f aca="false">IF(OR($B512&lt;Input!$C$25,$B512&lt;Input!$G$25),(Input!$G$18*((1+Input!$G$14/100)^DATEDIF(Input!$C$7,$B512,"Y"))),0)</f>
        <v>-865.173973382955</v>
      </c>
      <c r="L512" s="98" t="n">
        <f aca="false">IF(OR($B512&lt;Input!$C$25,$B512&lt;Input!$G$25),($E512+$J512),0)</f>
        <v>-865.173973382955</v>
      </c>
    </row>
    <row r="513" customFormat="false" ht="12.75" hidden="false" customHeight="true" outlineLevel="0" collapsed="false">
      <c r="A513" s="87" t="n">
        <v>509</v>
      </c>
      <c r="B513" s="90" t="n">
        <f aca="false">EOMONTH(Input!$C$7,A513)</f>
        <v>58409</v>
      </c>
      <c r="C513" s="90"/>
      <c r="D513" s="98" t="n">
        <f aca="false">IF(($D512+$G512+$H512)&lt;=0,($D512+$G512+$H512),0)</f>
        <v>0</v>
      </c>
      <c r="E513" s="98" t="n">
        <f aca="false">IF($D513&lt;0,Input!$G$17,0)</f>
        <v>0</v>
      </c>
      <c r="F513" s="98" t="n">
        <f aca="false">($D513*(Input!$G$11/100))/12</f>
        <v>0</v>
      </c>
      <c r="G513" s="98" t="n">
        <f aca="false">(-1)*$E513+$F513</f>
        <v>0</v>
      </c>
      <c r="H513" s="98" t="n">
        <f aca="false">IF($D513&lt;0,((-1)*Input!$G$15),0)</f>
        <v>0</v>
      </c>
      <c r="I513" s="98" t="n">
        <f aca="false">IF(OR($B513&lt;Input!$C$25,$B513&lt;Input!$G$25),(($I512+$G513+$H513)*(1+Input!$G$8/(100*12))),0)</f>
        <v>190865.513964263</v>
      </c>
      <c r="J513" s="98" t="n">
        <f aca="false">IF(OR($B513&lt;Input!$C$25,$B513&lt;Input!$G$25),(Input!$G$18*((1+Input!$G$14/100)^DATEDIF(Input!$C$7,$B513,"Y"))),0)</f>
        <v>-865.173973382955</v>
      </c>
      <c r="L513" s="98" t="n">
        <f aca="false">IF(OR($B513&lt;Input!$C$25,$B513&lt;Input!$G$25),($E513+$J513),0)</f>
        <v>-865.173973382955</v>
      </c>
    </row>
    <row r="514" customFormat="false" ht="12.75" hidden="false" customHeight="true" outlineLevel="0" collapsed="false">
      <c r="A514" s="87" t="n">
        <v>510</v>
      </c>
      <c r="B514" s="90" t="n">
        <f aca="false">EOMONTH(Input!$C$7,A514)</f>
        <v>58440</v>
      </c>
      <c r="C514" s="90"/>
      <c r="D514" s="98" t="n">
        <f aca="false">IF(($D513+$G513+$H513)&lt;=0,($D513+$G513+$H513),0)</f>
        <v>0</v>
      </c>
      <c r="E514" s="98" t="n">
        <f aca="false">IF($D514&lt;0,Input!$G$17,0)</f>
        <v>0</v>
      </c>
      <c r="F514" s="98" t="n">
        <f aca="false">($D514*(Input!$G$11/100))/12</f>
        <v>0</v>
      </c>
      <c r="G514" s="98" t="n">
        <f aca="false">(-1)*$E514+$F514</f>
        <v>0</v>
      </c>
      <c r="H514" s="98" t="n">
        <f aca="false">IF($D514&lt;0,((-1)*Input!$G$15),0)</f>
        <v>0</v>
      </c>
      <c r="I514" s="98" t="n">
        <f aca="false">IF(OR($B514&lt;Input!$C$25,$B514&lt;Input!$G$25),(($I513+$G514+$H514)*(1+Input!$G$8/(100*12))),0)</f>
        <v>191024.568559233</v>
      </c>
      <c r="J514" s="98" t="n">
        <f aca="false">IF(OR($B514&lt;Input!$C$25,$B514&lt;Input!$G$25),(Input!$G$18*((1+Input!$G$14/100)^DATEDIF(Input!$C$7,$B514,"Y"))),0)</f>
        <v>-865.173973382955</v>
      </c>
      <c r="L514" s="98" t="n">
        <f aca="false">IF(OR($B514&lt;Input!$C$25,$B514&lt;Input!$G$25),($E514+$J514),0)</f>
        <v>-865.173973382955</v>
      </c>
    </row>
    <row r="515" customFormat="false" ht="12.75" hidden="false" customHeight="true" outlineLevel="0" collapsed="false">
      <c r="A515" s="87" t="n">
        <v>511</v>
      </c>
      <c r="B515" s="90" t="n">
        <f aca="false">EOMONTH(Input!$C$7,A515)</f>
        <v>58471</v>
      </c>
      <c r="C515" s="90"/>
      <c r="D515" s="98" t="n">
        <f aca="false">IF(($D514+$G514+$H514)&lt;=0,($D514+$G514+$H514),0)</f>
        <v>0</v>
      </c>
      <c r="E515" s="98" t="n">
        <f aca="false">IF($D515&lt;0,Input!$G$17,0)</f>
        <v>0</v>
      </c>
      <c r="F515" s="98" t="n">
        <f aca="false">($D515*(Input!$G$11/100))/12</f>
        <v>0</v>
      </c>
      <c r="G515" s="98" t="n">
        <f aca="false">(-1)*$E515+$F515</f>
        <v>0</v>
      </c>
      <c r="H515" s="98" t="n">
        <f aca="false">IF($D515&lt;0,((-1)*Input!$G$15),0)</f>
        <v>0</v>
      </c>
      <c r="I515" s="98" t="n">
        <f aca="false">IF(OR($B515&lt;Input!$C$25,$B515&lt;Input!$G$25),(($I514+$G515+$H515)*(1+Input!$G$8/(100*12))),0)</f>
        <v>191183.755699699</v>
      </c>
      <c r="J515" s="98" t="n">
        <f aca="false">IF(OR($B515&lt;Input!$C$25,$B515&lt;Input!$G$25),(Input!$G$18*((1+Input!$G$14/100)^DATEDIF(Input!$C$7,$B515,"Y"))),0)</f>
        <v>-865.173973382955</v>
      </c>
      <c r="L515" s="98" t="n">
        <f aca="false">IF(OR($B515&lt;Input!$C$25,$B515&lt;Input!$G$25),($E515+$J515),0)</f>
        <v>-865.173973382955</v>
      </c>
    </row>
    <row r="516" customFormat="false" ht="12.75" hidden="false" customHeight="true" outlineLevel="0" collapsed="false">
      <c r="A516" s="87" t="n">
        <v>512</v>
      </c>
      <c r="B516" s="90" t="n">
        <f aca="false">EOMONTH(Input!$C$7,A516)</f>
        <v>58500</v>
      </c>
      <c r="C516" s="90"/>
      <c r="D516" s="98" t="n">
        <f aca="false">IF(($D515+$G515+$H515)&lt;=0,($D515+$G515+$H515),0)</f>
        <v>0</v>
      </c>
      <c r="E516" s="98" t="n">
        <f aca="false">IF($D516&lt;0,Input!$G$17,0)</f>
        <v>0</v>
      </c>
      <c r="F516" s="98" t="n">
        <f aca="false">($D516*(Input!$G$11/100))/12</f>
        <v>0</v>
      </c>
      <c r="G516" s="98" t="n">
        <f aca="false">(-1)*$E516+$F516</f>
        <v>0</v>
      </c>
      <c r="H516" s="98" t="n">
        <f aca="false">IF($D516&lt;0,((-1)*Input!$G$15),0)</f>
        <v>0</v>
      </c>
      <c r="I516" s="98" t="n">
        <f aca="false">IF(OR($B516&lt;Input!$C$25,$B516&lt;Input!$G$25),(($I515+$G516+$H516)*(1+Input!$G$8/(100*12))),0)</f>
        <v>191343.075496116</v>
      </c>
      <c r="J516" s="98" t="n">
        <f aca="false">IF(OR($B516&lt;Input!$C$25,$B516&lt;Input!$G$25),(Input!$G$18*((1+Input!$G$14/100)^DATEDIF(Input!$C$7,$B516,"Y"))),0)</f>
        <v>-865.173973382955</v>
      </c>
      <c r="L516" s="98" t="n">
        <f aca="false">IF(OR($B516&lt;Input!$C$25,$B516&lt;Input!$G$25),($E516+$J516),0)</f>
        <v>-865.173973382955</v>
      </c>
    </row>
    <row r="517" customFormat="false" ht="12.75" hidden="false" customHeight="true" outlineLevel="0" collapsed="false">
      <c r="A517" s="87" t="n">
        <v>513</v>
      </c>
      <c r="B517" s="90" t="n">
        <f aca="false">EOMONTH(Input!$C$7,A517)</f>
        <v>58531</v>
      </c>
      <c r="C517" s="90"/>
      <c r="D517" s="98" t="n">
        <f aca="false">IF(($D516+$G516+$H516)&lt;=0,($D516+$G516+$H516),0)</f>
        <v>0</v>
      </c>
      <c r="E517" s="98" t="n">
        <f aca="false">IF($D517&lt;0,Input!$G$17,0)</f>
        <v>0</v>
      </c>
      <c r="F517" s="98" t="n">
        <f aca="false">($D517*(Input!$G$11/100))/12</f>
        <v>0</v>
      </c>
      <c r="G517" s="98" t="n">
        <f aca="false">(-1)*$E517+$F517</f>
        <v>0</v>
      </c>
      <c r="H517" s="98" t="n">
        <f aca="false">IF($D517&lt;0,((-1)*Input!$G$15),0)</f>
        <v>0</v>
      </c>
      <c r="I517" s="98" t="n">
        <f aca="false">IF(OR($B517&lt;Input!$C$25,$B517&lt;Input!$G$25),(($I516+$G517+$H517)*(1+Input!$G$8/(100*12))),0)</f>
        <v>191502.528059029</v>
      </c>
      <c r="J517" s="98" t="n">
        <f aca="false">IF(OR($B517&lt;Input!$C$25,$B517&lt;Input!$G$25),(Input!$G$18*((1+Input!$G$14/100)^DATEDIF(Input!$C$7,$B517,"Y"))),0)</f>
        <v>-865.173973382955</v>
      </c>
      <c r="L517" s="98" t="n">
        <f aca="false">IF(OR($B517&lt;Input!$C$25,$B517&lt;Input!$G$25),($E517+$J517),0)</f>
        <v>-865.173973382955</v>
      </c>
    </row>
    <row r="518" customFormat="false" ht="12.75" hidden="false" customHeight="true" outlineLevel="0" collapsed="false">
      <c r="A518" s="87" t="n">
        <v>514</v>
      </c>
      <c r="B518" s="90" t="n">
        <f aca="false">EOMONTH(Input!$C$7,A518)</f>
        <v>58561</v>
      </c>
      <c r="C518" s="90"/>
      <c r="D518" s="98" t="n">
        <f aca="false">IF(($D517+$G517+$H517)&lt;=0,($D517+$G517+$H517),0)</f>
        <v>0</v>
      </c>
      <c r="E518" s="98" t="n">
        <f aca="false">IF($D518&lt;0,Input!$G$17,0)</f>
        <v>0</v>
      </c>
      <c r="F518" s="98" t="n">
        <f aca="false">($D518*(Input!$G$11/100))/12</f>
        <v>0</v>
      </c>
      <c r="G518" s="98" t="n">
        <f aca="false">(-1)*$E518+$F518</f>
        <v>0</v>
      </c>
      <c r="H518" s="98" t="n">
        <f aca="false">IF($D518&lt;0,((-1)*Input!$G$15),0)</f>
        <v>0</v>
      </c>
      <c r="I518" s="98" t="n">
        <f aca="false">IF(OR($B518&lt;Input!$C$25,$B518&lt;Input!$G$25),(($I517+$G518+$H518)*(1+Input!$G$8/(100*12))),0)</f>
        <v>191662.113499078</v>
      </c>
      <c r="J518" s="98" t="n">
        <f aca="false">IF(OR($B518&lt;Input!$C$25,$B518&lt;Input!$G$25),(Input!$G$18*((1+Input!$G$14/100)^DATEDIF(Input!$C$7,$B518,"Y"))),0)</f>
        <v>-865.173973382955</v>
      </c>
      <c r="L518" s="98" t="n">
        <f aca="false">IF(OR($B518&lt;Input!$C$25,$B518&lt;Input!$G$25),($E518+$J518),0)</f>
        <v>-865.173973382955</v>
      </c>
    </row>
    <row r="519" customFormat="false" ht="12.75" hidden="false" customHeight="true" outlineLevel="0" collapsed="false">
      <c r="A519" s="87" t="n">
        <v>515</v>
      </c>
      <c r="B519" s="90" t="n">
        <f aca="false">EOMONTH(Input!$C$7,A519)</f>
        <v>58592</v>
      </c>
      <c r="C519" s="90"/>
      <c r="D519" s="98" t="n">
        <f aca="false">IF(($D518+$G518+$H518)&lt;=0,($D518+$G518+$H518),0)</f>
        <v>0</v>
      </c>
      <c r="E519" s="98" t="n">
        <f aca="false">IF($D519&lt;0,Input!$G$17,0)</f>
        <v>0</v>
      </c>
      <c r="F519" s="98" t="n">
        <f aca="false">($D519*(Input!$G$11/100))/12</f>
        <v>0</v>
      </c>
      <c r="G519" s="98" t="n">
        <f aca="false">(-1)*$E519+$F519</f>
        <v>0</v>
      </c>
      <c r="H519" s="98" t="n">
        <f aca="false">IF($D519&lt;0,((-1)*Input!$G$15),0)</f>
        <v>0</v>
      </c>
      <c r="I519" s="98" t="n">
        <f aca="false">IF(OR($B519&lt;Input!$C$25,$B519&lt;Input!$G$25),(($I518+$G519+$H519)*(1+Input!$G$8/(100*12))),0)</f>
        <v>191821.831926994</v>
      </c>
      <c r="J519" s="98" t="n">
        <f aca="false">IF(OR($B519&lt;Input!$C$25,$B519&lt;Input!$G$25),(Input!$G$18*((1+Input!$G$14/100)^DATEDIF(Input!$C$7,$B519,"Y"))),0)</f>
        <v>-865.173973382955</v>
      </c>
      <c r="L519" s="98" t="n">
        <f aca="false">IF(OR($B519&lt;Input!$C$25,$B519&lt;Input!$G$25),($E519+$J519),0)</f>
        <v>-865.173973382955</v>
      </c>
    </row>
    <row r="520" customFormat="false" ht="12.75" hidden="false" customHeight="true" outlineLevel="0" collapsed="false">
      <c r="A520" s="87" t="n">
        <v>516</v>
      </c>
      <c r="B520" s="90" t="n">
        <f aca="false">EOMONTH(Input!$C$7,A520)</f>
        <v>58622</v>
      </c>
      <c r="C520" s="90"/>
      <c r="D520" s="98" t="n">
        <f aca="false">IF(($D519+$G519+$H519)&lt;=0,($D519+$G519+$H519),0)</f>
        <v>0</v>
      </c>
      <c r="E520" s="98" t="n">
        <f aca="false">IF($D520&lt;0,Input!$G$17,0)</f>
        <v>0</v>
      </c>
      <c r="F520" s="98" t="n">
        <f aca="false">($D520*(Input!$G$11/100))/12</f>
        <v>0</v>
      </c>
      <c r="G520" s="98" t="n">
        <f aca="false">(-1)*$E520+$F520</f>
        <v>0</v>
      </c>
      <c r="H520" s="98" t="n">
        <f aca="false">IF($D520&lt;0,((-1)*Input!$G$15),0)</f>
        <v>0</v>
      </c>
      <c r="I520" s="98" t="n">
        <f aca="false">IF(OR($B520&lt;Input!$C$25,$B520&lt;Input!$G$25),(($I519+$G520+$H520)*(1+Input!$G$8/(100*12))),0)</f>
        <v>191981.6834536</v>
      </c>
      <c r="J520" s="98" t="n">
        <f aca="false">IF(OR($B520&lt;Input!$C$25,$B520&lt;Input!$G$25),(Input!$G$18*((1+Input!$G$14/100)^DATEDIF(Input!$C$7,$B520,"Y"))),0)</f>
        <v>-891.129192584444</v>
      </c>
      <c r="L520" s="98" t="n">
        <f aca="false">IF(OR($B520&lt;Input!$C$25,$B520&lt;Input!$G$25),($E520+$J520),0)</f>
        <v>-891.129192584444</v>
      </c>
    </row>
    <row r="521" customFormat="false" ht="12.75" hidden="false" customHeight="true" outlineLevel="0" collapsed="false">
      <c r="A521" s="87" t="n">
        <v>517</v>
      </c>
      <c r="B521" s="90" t="n">
        <f aca="false">EOMONTH(Input!$C$7,A521)</f>
        <v>58653</v>
      </c>
      <c r="C521" s="90"/>
      <c r="D521" s="98" t="n">
        <f aca="false">IF(($D520+$G520+$H520)&lt;=0,($D520+$G520+$H520),0)</f>
        <v>0</v>
      </c>
      <c r="E521" s="98" t="n">
        <f aca="false">IF($D521&lt;0,Input!$G$17,0)</f>
        <v>0</v>
      </c>
      <c r="F521" s="98" t="n">
        <f aca="false">($D521*(Input!$G$11/100))/12</f>
        <v>0</v>
      </c>
      <c r="G521" s="98" t="n">
        <f aca="false">(-1)*$E521+$F521</f>
        <v>0</v>
      </c>
      <c r="H521" s="98" t="n">
        <f aca="false">IF($D521&lt;0,((-1)*Input!$G$15),0)</f>
        <v>0</v>
      </c>
      <c r="I521" s="98" t="n">
        <f aca="false">IF(OR($B521&lt;Input!$C$25,$B521&lt;Input!$G$25),(($I520+$G521+$H521)*(1+Input!$G$8/(100*12))),0)</f>
        <v>192141.668189811</v>
      </c>
      <c r="J521" s="98" t="n">
        <f aca="false">IF(OR($B521&lt;Input!$C$25,$B521&lt;Input!$G$25),(Input!$G$18*((1+Input!$G$14/100)^DATEDIF(Input!$C$7,$B521,"Y"))),0)</f>
        <v>-891.129192584444</v>
      </c>
      <c r="L521" s="98" t="n">
        <f aca="false">IF(OR($B521&lt;Input!$C$25,$B521&lt;Input!$G$25),($E521+$J521),0)</f>
        <v>-891.129192584444</v>
      </c>
    </row>
    <row r="522" customFormat="false" ht="12.75" hidden="false" customHeight="true" outlineLevel="0" collapsed="false">
      <c r="A522" s="87" t="n">
        <v>518</v>
      </c>
      <c r="B522" s="90" t="n">
        <f aca="false">EOMONTH(Input!$C$7,A522)</f>
        <v>58684</v>
      </c>
      <c r="C522" s="90"/>
      <c r="D522" s="98" t="n">
        <f aca="false">IF(($D521+$G521+$H521)&lt;=0,($D521+$G521+$H521),0)</f>
        <v>0</v>
      </c>
      <c r="E522" s="98" t="n">
        <f aca="false">IF($D522&lt;0,Input!$G$17,0)</f>
        <v>0</v>
      </c>
      <c r="F522" s="98" t="n">
        <f aca="false">($D522*(Input!$G$11/100))/12</f>
        <v>0</v>
      </c>
      <c r="G522" s="98" t="n">
        <f aca="false">(-1)*$E522+$F522</f>
        <v>0</v>
      </c>
      <c r="H522" s="98" t="n">
        <f aca="false">IF($D522&lt;0,((-1)*Input!$G$15),0)</f>
        <v>0</v>
      </c>
      <c r="I522" s="98" t="n">
        <f aca="false">IF(OR($B522&lt;Input!$C$25,$B522&lt;Input!$G$25),(($I521+$G522+$H522)*(1+Input!$G$8/(100*12))),0)</f>
        <v>192301.786246636</v>
      </c>
      <c r="J522" s="98" t="n">
        <f aca="false">IF(OR($B522&lt;Input!$C$25,$B522&lt;Input!$G$25),(Input!$G$18*((1+Input!$G$14/100)^DATEDIF(Input!$C$7,$B522,"Y"))),0)</f>
        <v>-891.129192584444</v>
      </c>
      <c r="L522" s="98" t="n">
        <f aca="false">IF(OR($B522&lt;Input!$C$25,$B522&lt;Input!$G$25),($E522+$J522),0)</f>
        <v>-891.129192584444</v>
      </c>
    </row>
    <row r="523" customFormat="false" ht="12.75" hidden="false" customHeight="true" outlineLevel="0" collapsed="false">
      <c r="A523" s="87" t="n">
        <v>519</v>
      </c>
      <c r="B523" s="90" t="n">
        <f aca="false">EOMONTH(Input!$C$7,A523)</f>
        <v>58714</v>
      </c>
      <c r="C523" s="90"/>
      <c r="D523" s="98" t="n">
        <f aca="false">IF(($D522+$G522+$H522)&lt;=0,($D522+$G522+$H522),0)</f>
        <v>0</v>
      </c>
      <c r="E523" s="98" t="n">
        <f aca="false">IF($D523&lt;0,Input!$G$17,0)</f>
        <v>0</v>
      </c>
      <c r="F523" s="98" t="n">
        <f aca="false">($D523*(Input!$G$11/100))/12</f>
        <v>0</v>
      </c>
      <c r="G523" s="98" t="n">
        <f aca="false">(-1)*$E523+$F523</f>
        <v>0</v>
      </c>
      <c r="H523" s="98" t="n">
        <f aca="false">IF($D523&lt;0,((-1)*Input!$G$15),0)</f>
        <v>0</v>
      </c>
      <c r="I523" s="98" t="n">
        <f aca="false">IF(OR($B523&lt;Input!$C$25,$B523&lt;Input!$G$25),(($I522+$G523+$H523)*(1+Input!$G$8/(100*12))),0)</f>
        <v>192462.037735175</v>
      </c>
      <c r="J523" s="98" t="n">
        <f aca="false">IF(OR($B523&lt;Input!$C$25,$B523&lt;Input!$G$25),(Input!$G$18*((1+Input!$G$14/100)^DATEDIF(Input!$C$7,$B523,"Y"))),0)</f>
        <v>-891.129192584444</v>
      </c>
      <c r="L523" s="98" t="n">
        <f aca="false">IF(OR($B523&lt;Input!$C$25,$B523&lt;Input!$G$25),($E523+$J523),0)</f>
        <v>-891.129192584444</v>
      </c>
    </row>
    <row r="524" customFormat="false" ht="12.75" hidden="false" customHeight="true" outlineLevel="0" collapsed="false">
      <c r="A524" s="87" t="n">
        <v>520</v>
      </c>
      <c r="B524" s="90" t="n">
        <f aca="false">EOMONTH(Input!$C$7,A524)</f>
        <v>58745</v>
      </c>
      <c r="C524" s="90"/>
      <c r="D524" s="98" t="n">
        <f aca="false">IF(($D523+$G523+$H523)&lt;=0,($D523+$G523+$H523),0)</f>
        <v>0</v>
      </c>
      <c r="E524" s="98" t="n">
        <f aca="false">IF($D524&lt;0,Input!$G$17,0)</f>
        <v>0</v>
      </c>
      <c r="F524" s="98" t="n">
        <f aca="false">($D524*(Input!$G$11/100))/12</f>
        <v>0</v>
      </c>
      <c r="G524" s="98" t="n">
        <f aca="false">(-1)*$E524+$F524</f>
        <v>0</v>
      </c>
      <c r="H524" s="98" t="n">
        <f aca="false">IF($D524&lt;0,((-1)*Input!$G$15),0)</f>
        <v>0</v>
      </c>
      <c r="I524" s="98" t="n">
        <f aca="false">IF(OR($B524&lt;Input!$C$25,$B524&lt;Input!$G$25),(($I523+$G524+$H524)*(1+Input!$G$8/(100*12))),0)</f>
        <v>192622.422766621</v>
      </c>
      <c r="J524" s="98" t="n">
        <f aca="false">IF(OR($B524&lt;Input!$C$25,$B524&lt;Input!$G$25),(Input!$G$18*((1+Input!$G$14/100)^DATEDIF(Input!$C$7,$B524,"Y"))),0)</f>
        <v>-891.129192584444</v>
      </c>
      <c r="L524" s="98" t="n">
        <f aca="false">IF(OR($B524&lt;Input!$C$25,$B524&lt;Input!$G$25),($E524+$J524),0)</f>
        <v>-891.129192584444</v>
      </c>
    </row>
    <row r="525" customFormat="false" ht="12.75" hidden="false" customHeight="true" outlineLevel="0" collapsed="false">
      <c r="A525" s="87" t="n">
        <v>521</v>
      </c>
      <c r="B525" s="90" t="n">
        <f aca="false">EOMONTH(Input!$C$7,A525)</f>
        <v>58775</v>
      </c>
      <c r="C525" s="90"/>
      <c r="D525" s="98" t="n">
        <f aca="false">IF(($D524+$G524+$H524)&lt;=0,($D524+$G524+$H524),0)</f>
        <v>0</v>
      </c>
      <c r="E525" s="98" t="n">
        <f aca="false">IF($D525&lt;0,Input!$G$17,0)</f>
        <v>0</v>
      </c>
      <c r="F525" s="98" t="n">
        <f aca="false">($D525*(Input!$G$11/100))/12</f>
        <v>0</v>
      </c>
      <c r="G525" s="98" t="n">
        <f aca="false">(-1)*$E525+$F525</f>
        <v>0</v>
      </c>
      <c r="H525" s="98" t="n">
        <f aca="false">IF($D525&lt;0,((-1)*Input!$G$15),0)</f>
        <v>0</v>
      </c>
      <c r="I525" s="98" t="n">
        <f aca="false">IF(OR($B525&lt;Input!$C$25,$B525&lt;Input!$G$25),(($I524+$G525+$H525)*(1+Input!$G$8/(100*12))),0)</f>
        <v>192782.94145226</v>
      </c>
      <c r="J525" s="98" t="n">
        <f aca="false">IF(OR($B525&lt;Input!$C$25,$B525&lt;Input!$G$25),(Input!$G$18*((1+Input!$G$14/100)^DATEDIF(Input!$C$7,$B525,"Y"))),0)</f>
        <v>-891.129192584444</v>
      </c>
      <c r="L525" s="98" t="n">
        <f aca="false">IF(OR($B525&lt;Input!$C$25,$B525&lt;Input!$G$25),($E525+$J525),0)</f>
        <v>-891.129192584444</v>
      </c>
    </row>
    <row r="526" customFormat="false" ht="12.75" hidden="false" customHeight="true" outlineLevel="0" collapsed="false">
      <c r="A526" s="87" t="n">
        <v>522</v>
      </c>
      <c r="B526" s="90" t="n">
        <f aca="false">EOMONTH(Input!$C$7,A526)</f>
        <v>58806</v>
      </c>
      <c r="C526" s="90"/>
      <c r="D526" s="98" t="n">
        <f aca="false">IF(($D525+$G525+$H525)&lt;=0,($D525+$G525+$H525),0)</f>
        <v>0</v>
      </c>
      <c r="E526" s="98" t="n">
        <f aca="false">IF($D526&lt;0,Input!$G$17,0)</f>
        <v>0</v>
      </c>
      <c r="F526" s="98" t="n">
        <f aca="false">($D526*(Input!$G$11/100))/12</f>
        <v>0</v>
      </c>
      <c r="G526" s="98" t="n">
        <f aca="false">(-1)*$E526+$F526</f>
        <v>0</v>
      </c>
      <c r="H526" s="98" t="n">
        <f aca="false">IF($D526&lt;0,((-1)*Input!$G$15),0)</f>
        <v>0</v>
      </c>
      <c r="I526" s="98" t="n">
        <f aca="false">IF(OR($B526&lt;Input!$C$25,$B526&lt;Input!$G$25),(($I525+$G526+$H526)*(1+Input!$G$8/(100*12))),0)</f>
        <v>192943.59390347</v>
      </c>
      <c r="J526" s="98" t="n">
        <f aca="false">IF(OR($B526&lt;Input!$C$25,$B526&lt;Input!$G$25),(Input!$G$18*((1+Input!$G$14/100)^DATEDIF(Input!$C$7,$B526,"Y"))),0)</f>
        <v>-891.129192584444</v>
      </c>
      <c r="L526" s="98" t="n">
        <f aca="false">IF(OR($B526&lt;Input!$C$25,$B526&lt;Input!$G$25),($E526+$J526),0)</f>
        <v>-891.129192584444</v>
      </c>
    </row>
    <row r="527" customFormat="false" ht="12.75" hidden="false" customHeight="true" outlineLevel="0" collapsed="false">
      <c r="A527" s="87" t="n">
        <v>523</v>
      </c>
      <c r="B527" s="90" t="n">
        <f aca="false">EOMONTH(Input!$C$7,A527)</f>
        <v>58837</v>
      </c>
      <c r="C527" s="90"/>
      <c r="D527" s="98" t="n">
        <f aca="false">IF(($D526+$G526+$H526)&lt;=0,($D526+$G526+$H526),0)</f>
        <v>0</v>
      </c>
      <c r="E527" s="98" t="n">
        <f aca="false">IF($D527&lt;0,Input!$G$17,0)</f>
        <v>0</v>
      </c>
      <c r="F527" s="98" t="n">
        <f aca="false">($D527*(Input!$G$11/100))/12</f>
        <v>0</v>
      </c>
      <c r="G527" s="98" t="n">
        <f aca="false">(-1)*$E527+$F527</f>
        <v>0</v>
      </c>
      <c r="H527" s="98" t="n">
        <f aca="false">IF($D527&lt;0,((-1)*Input!$G$15),0)</f>
        <v>0</v>
      </c>
      <c r="I527" s="98" t="n">
        <f aca="false">IF(OR($B527&lt;Input!$C$25,$B527&lt;Input!$G$25),(($I526+$G527+$H527)*(1+Input!$G$8/(100*12))),0)</f>
        <v>193104.380231723</v>
      </c>
      <c r="J527" s="98" t="n">
        <f aca="false">IF(OR($B527&lt;Input!$C$25,$B527&lt;Input!$G$25),(Input!$G$18*((1+Input!$G$14/100)^DATEDIF(Input!$C$7,$B527,"Y"))),0)</f>
        <v>-891.129192584444</v>
      </c>
      <c r="L527" s="98" t="n">
        <f aca="false">IF(OR($B527&lt;Input!$C$25,$B527&lt;Input!$G$25),($E527+$J527),0)</f>
        <v>-891.129192584444</v>
      </c>
    </row>
    <row r="528" customFormat="false" ht="12.75" hidden="false" customHeight="true" outlineLevel="0" collapsed="false">
      <c r="A528" s="87" t="n">
        <v>524</v>
      </c>
      <c r="B528" s="90" t="n">
        <f aca="false">EOMONTH(Input!$C$7,A528)</f>
        <v>58865</v>
      </c>
      <c r="C528" s="90"/>
      <c r="D528" s="98" t="n">
        <f aca="false">IF(($D527+$G527+$H527)&lt;=0,($D527+$G527+$H527),0)</f>
        <v>0</v>
      </c>
      <c r="E528" s="98" t="n">
        <f aca="false">IF($D528&lt;0,Input!$G$17,0)</f>
        <v>0</v>
      </c>
      <c r="F528" s="98" t="n">
        <f aca="false">($D528*(Input!$G$11/100))/12</f>
        <v>0</v>
      </c>
      <c r="G528" s="98" t="n">
        <f aca="false">(-1)*$E528+$F528</f>
        <v>0</v>
      </c>
      <c r="H528" s="98" t="n">
        <f aca="false">IF($D528&lt;0,((-1)*Input!$G$15),0)</f>
        <v>0</v>
      </c>
      <c r="I528" s="98" t="n">
        <f aca="false">IF(OR($B528&lt;Input!$C$25,$B528&lt;Input!$G$25),(($I527+$G528+$H528)*(1+Input!$G$8/(100*12))),0)</f>
        <v>193265.300548582</v>
      </c>
      <c r="J528" s="98" t="n">
        <f aca="false">IF(OR($B528&lt;Input!$C$25,$B528&lt;Input!$G$25),(Input!$G$18*((1+Input!$G$14/100)^DATEDIF(Input!$C$7,$B528,"Y"))),0)</f>
        <v>-891.129192584444</v>
      </c>
      <c r="L528" s="98" t="n">
        <f aca="false">IF(OR($B528&lt;Input!$C$25,$B528&lt;Input!$G$25),($E528+$J528),0)</f>
        <v>-891.129192584444</v>
      </c>
    </row>
    <row r="529" customFormat="false" ht="12.75" hidden="false" customHeight="true" outlineLevel="0" collapsed="false">
      <c r="A529" s="87" t="n">
        <v>525</v>
      </c>
      <c r="B529" s="90" t="n">
        <f aca="false">EOMONTH(Input!$C$7,A529)</f>
        <v>58896</v>
      </c>
      <c r="C529" s="90"/>
      <c r="D529" s="98" t="n">
        <f aca="false">IF(($D528+$G528+$H528)&lt;=0,($D528+$G528+$H528),0)</f>
        <v>0</v>
      </c>
      <c r="E529" s="98" t="n">
        <f aca="false">IF($D529&lt;0,Input!$G$17,0)</f>
        <v>0</v>
      </c>
      <c r="F529" s="98" t="n">
        <f aca="false">($D529*(Input!$G$11/100))/12</f>
        <v>0</v>
      </c>
      <c r="G529" s="98" t="n">
        <f aca="false">(-1)*$E529+$F529</f>
        <v>0</v>
      </c>
      <c r="H529" s="98" t="n">
        <f aca="false">IF($D529&lt;0,((-1)*Input!$G$15),0)</f>
        <v>0</v>
      </c>
      <c r="I529" s="98" t="n">
        <f aca="false">IF(OR($B529&lt;Input!$C$25,$B529&lt;Input!$G$25),(($I528+$G529+$H529)*(1+Input!$G$8/(100*12))),0)</f>
        <v>193426.354965706</v>
      </c>
      <c r="J529" s="98" t="n">
        <f aca="false">IF(OR($B529&lt;Input!$C$25,$B529&lt;Input!$G$25),(Input!$G$18*((1+Input!$G$14/100)^DATEDIF(Input!$C$7,$B529,"Y"))),0)</f>
        <v>-891.129192584444</v>
      </c>
      <c r="L529" s="98" t="n">
        <f aca="false">IF(OR($B529&lt;Input!$C$25,$B529&lt;Input!$G$25),($E529+$J529),0)</f>
        <v>-891.129192584444</v>
      </c>
    </row>
    <row r="530" customFormat="false" ht="12.75" hidden="false" customHeight="true" outlineLevel="0" collapsed="false">
      <c r="A530" s="87" t="n">
        <v>526</v>
      </c>
      <c r="B530" s="90" t="n">
        <f aca="false">EOMONTH(Input!$C$7,A530)</f>
        <v>58926</v>
      </c>
      <c r="C530" s="90"/>
      <c r="D530" s="98" t="n">
        <f aca="false">IF(($D529+$G529+$H529)&lt;=0,($D529+$G529+$H529),0)</f>
        <v>0</v>
      </c>
      <c r="E530" s="98" t="n">
        <f aca="false">IF($D530&lt;0,Input!$G$17,0)</f>
        <v>0</v>
      </c>
      <c r="F530" s="98" t="n">
        <f aca="false">($D530*(Input!$G$11/100))/12</f>
        <v>0</v>
      </c>
      <c r="G530" s="98" t="n">
        <f aca="false">(-1)*$E530+$F530</f>
        <v>0</v>
      </c>
      <c r="H530" s="98" t="n">
        <f aca="false">IF($D530&lt;0,((-1)*Input!$G$15),0)</f>
        <v>0</v>
      </c>
      <c r="I530" s="98" t="n">
        <f aca="false">IF(OR($B530&lt;Input!$C$25,$B530&lt;Input!$G$25),(($I529+$G530+$H530)*(1+Input!$G$8/(100*12))),0)</f>
        <v>193587.543594844</v>
      </c>
      <c r="J530" s="98" t="n">
        <f aca="false">IF(OR($B530&lt;Input!$C$25,$B530&lt;Input!$G$25),(Input!$G$18*((1+Input!$G$14/100)^DATEDIF(Input!$C$7,$B530,"Y"))),0)</f>
        <v>-891.129192584444</v>
      </c>
      <c r="L530" s="98" t="n">
        <f aca="false">IF(OR($B530&lt;Input!$C$25,$B530&lt;Input!$G$25),($E530+$J530),0)</f>
        <v>-891.129192584444</v>
      </c>
    </row>
    <row r="531" customFormat="false" ht="12.75" hidden="false" customHeight="true" outlineLevel="0" collapsed="false">
      <c r="A531" s="87" t="n">
        <v>527</v>
      </c>
      <c r="B531" s="90" t="n">
        <f aca="false">EOMONTH(Input!$C$7,A531)</f>
        <v>58957</v>
      </c>
      <c r="C531" s="90"/>
      <c r="D531" s="98" t="n">
        <f aca="false">IF(($D530+$G530+$H530)&lt;=0,($D530+$G530+$H530),0)</f>
        <v>0</v>
      </c>
      <c r="E531" s="98" t="n">
        <f aca="false">IF($D531&lt;0,Input!$G$17,0)</f>
        <v>0</v>
      </c>
      <c r="F531" s="98" t="n">
        <f aca="false">($D531*(Input!$G$11/100))/12</f>
        <v>0</v>
      </c>
      <c r="G531" s="98" t="n">
        <f aca="false">(-1)*$E531+$F531</f>
        <v>0</v>
      </c>
      <c r="H531" s="98" t="n">
        <f aca="false">IF($D531&lt;0,((-1)*Input!$G$15),0)</f>
        <v>0</v>
      </c>
      <c r="I531" s="98" t="n">
        <f aca="false">IF(OR($B531&lt;Input!$C$25,$B531&lt;Input!$G$25),(($I530+$G531+$H531)*(1+Input!$G$8/(100*12))),0)</f>
        <v>193748.86654784</v>
      </c>
      <c r="J531" s="98" t="n">
        <f aca="false">IF(OR($B531&lt;Input!$C$25,$B531&lt;Input!$G$25),(Input!$G$18*((1+Input!$G$14/100)^DATEDIF(Input!$C$7,$B531,"Y"))),0)</f>
        <v>-891.129192584444</v>
      </c>
      <c r="L531" s="98" t="n">
        <f aca="false">IF(OR($B531&lt;Input!$C$25,$B531&lt;Input!$G$25),($E531+$J531),0)</f>
        <v>-891.129192584444</v>
      </c>
    </row>
    <row r="532" customFormat="false" ht="12.75" hidden="false" customHeight="true" outlineLevel="0" collapsed="false">
      <c r="A532" s="87" t="n">
        <v>528</v>
      </c>
      <c r="B532" s="90" t="n">
        <f aca="false">EOMONTH(Input!$C$7,A532)</f>
        <v>58987</v>
      </c>
      <c r="C532" s="90"/>
      <c r="D532" s="98" t="n">
        <f aca="false">IF(($D531+$G531+$H531)&lt;=0,($D531+$G531+$H531),0)</f>
        <v>0</v>
      </c>
      <c r="E532" s="98" t="n">
        <f aca="false">IF($D532&lt;0,Input!$G$17,0)</f>
        <v>0</v>
      </c>
      <c r="F532" s="98" t="n">
        <f aca="false">($D532*(Input!$G$11/100))/12</f>
        <v>0</v>
      </c>
      <c r="G532" s="98" t="n">
        <f aca="false">(-1)*$E532+$F532</f>
        <v>0</v>
      </c>
      <c r="H532" s="98" t="n">
        <f aca="false">IF($D532&lt;0,((-1)*Input!$G$15),0)</f>
        <v>0</v>
      </c>
      <c r="I532" s="98" t="n">
        <f aca="false">IF(OR($B532&lt;Input!$C$25,$B532&lt;Input!$G$25),(($I531+$G532+$H532)*(1+Input!$G$8/(100*12))),0)</f>
        <v>193910.32393663</v>
      </c>
      <c r="J532" s="98" t="n">
        <f aca="false">IF(OR($B532&lt;Input!$C$25,$B532&lt;Input!$G$25),(Input!$G$18*((1+Input!$G$14/100)^DATEDIF(Input!$C$7,$B532,"Y"))),0)</f>
        <v>-917.863068361978</v>
      </c>
      <c r="L532" s="98" t="n">
        <f aca="false">IF(OR($B532&lt;Input!$C$25,$B532&lt;Input!$G$25),($E532+$J532),0)</f>
        <v>-917.863068361978</v>
      </c>
    </row>
    <row r="533" customFormat="false" ht="12.75" hidden="false" customHeight="true" outlineLevel="0" collapsed="false">
      <c r="A533" s="87" t="n">
        <v>529</v>
      </c>
      <c r="B533" s="90" t="n">
        <f aca="false">EOMONTH(Input!$C$7,A533)</f>
        <v>59018</v>
      </c>
      <c r="C533" s="90"/>
      <c r="D533" s="98" t="n">
        <f aca="false">IF(($D532+$G532+$H532)&lt;=0,($D532+$G532+$H532),0)</f>
        <v>0</v>
      </c>
      <c r="E533" s="98" t="n">
        <f aca="false">IF($D533&lt;0,Input!$G$17,0)</f>
        <v>0</v>
      </c>
      <c r="F533" s="98" t="n">
        <f aca="false">($D533*(Input!$G$11/100))/12</f>
        <v>0</v>
      </c>
      <c r="G533" s="98" t="n">
        <f aca="false">(-1)*$E533+$F533</f>
        <v>0</v>
      </c>
      <c r="H533" s="98" t="n">
        <f aca="false">IF($D533&lt;0,((-1)*Input!$G$15),0)</f>
        <v>0</v>
      </c>
      <c r="I533" s="98" t="n">
        <f aca="false">IF(OR($B533&lt;Input!$C$25,$B533&lt;Input!$G$25),(($I532+$G533+$H533)*(1+Input!$G$8/(100*12))),0)</f>
        <v>194071.915873244</v>
      </c>
      <c r="J533" s="98" t="n">
        <f aca="false">IF(OR($B533&lt;Input!$C$25,$B533&lt;Input!$G$25),(Input!$G$18*((1+Input!$G$14/100)^DATEDIF(Input!$C$7,$B533,"Y"))),0)</f>
        <v>-917.863068361978</v>
      </c>
      <c r="L533" s="98" t="n">
        <f aca="false">IF(OR($B533&lt;Input!$C$25,$B533&lt;Input!$G$25),($E533+$J533),0)</f>
        <v>-917.863068361978</v>
      </c>
    </row>
    <row r="534" customFormat="false" ht="12.75" hidden="false" customHeight="true" outlineLevel="0" collapsed="false">
      <c r="A534" s="87" t="n">
        <v>530</v>
      </c>
      <c r="B534" s="90" t="n">
        <f aca="false">EOMONTH(Input!$C$7,A534)</f>
        <v>59049</v>
      </c>
      <c r="C534" s="90"/>
      <c r="D534" s="98" t="n">
        <f aca="false">IF(($D533+$G533+$H533)&lt;=0,($D533+$G533+$H533),0)</f>
        <v>0</v>
      </c>
      <c r="E534" s="98" t="n">
        <f aca="false">IF($D534&lt;0,Input!$G$17,0)</f>
        <v>0</v>
      </c>
      <c r="F534" s="98" t="n">
        <f aca="false">($D534*(Input!$G$11/100))/12</f>
        <v>0</v>
      </c>
      <c r="G534" s="98" t="n">
        <f aca="false">(-1)*$E534+$F534</f>
        <v>0</v>
      </c>
      <c r="H534" s="98" t="n">
        <f aca="false">IF($D534&lt;0,((-1)*Input!$G$15),0)</f>
        <v>0</v>
      </c>
      <c r="I534" s="98" t="n">
        <f aca="false">IF(OR($B534&lt;Input!$C$25,$B534&lt;Input!$G$25),(($I533+$G534+$H534)*(1+Input!$G$8/(100*12))),0)</f>
        <v>194233.642469805</v>
      </c>
      <c r="J534" s="98" t="n">
        <f aca="false">IF(OR($B534&lt;Input!$C$25,$B534&lt;Input!$G$25),(Input!$G$18*((1+Input!$G$14/100)^DATEDIF(Input!$C$7,$B534,"Y"))),0)</f>
        <v>-917.863068361978</v>
      </c>
      <c r="L534" s="98" t="n">
        <f aca="false">IF(OR($B534&lt;Input!$C$25,$B534&lt;Input!$G$25),($E534+$J534),0)</f>
        <v>-917.863068361978</v>
      </c>
    </row>
    <row r="535" customFormat="false" ht="12.75" hidden="false" customHeight="true" outlineLevel="0" collapsed="false">
      <c r="A535" s="87" t="n">
        <v>531</v>
      </c>
      <c r="B535" s="90" t="n">
        <f aca="false">EOMONTH(Input!$C$7,A535)</f>
        <v>59079</v>
      </c>
      <c r="C535" s="90"/>
      <c r="D535" s="98" t="n">
        <f aca="false">IF(($D534+$G534+$H534)&lt;=0,($D534+$G534+$H534),0)</f>
        <v>0</v>
      </c>
      <c r="E535" s="98" t="n">
        <f aca="false">IF($D535&lt;0,Input!$G$17,0)</f>
        <v>0</v>
      </c>
      <c r="F535" s="98" t="n">
        <f aca="false">($D535*(Input!$G$11/100))/12</f>
        <v>0</v>
      </c>
      <c r="G535" s="98" t="n">
        <f aca="false">(-1)*$E535+$F535</f>
        <v>0</v>
      </c>
      <c r="H535" s="98" t="n">
        <f aca="false">IF($D535&lt;0,((-1)*Input!$G$15),0)</f>
        <v>0</v>
      </c>
      <c r="I535" s="98" t="n">
        <f aca="false">IF(OR($B535&lt;Input!$C$25,$B535&lt;Input!$G$25),(($I534+$G535+$H535)*(1+Input!$G$8/(100*12))),0)</f>
        <v>194395.50383853</v>
      </c>
      <c r="J535" s="98" t="n">
        <f aca="false">IF(OR($B535&lt;Input!$C$25,$B535&lt;Input!$G$25),(Input!$G$18*((1+Input!$G$14/100)^DATEDIF(Input!$C$7,$B535,"Y"))),0)</f>
        <v>-917.863068361978</v>
      </c>
      <c r="L535" s="98" t="n">
        <f aca="false">IF(OR($B535&lt;Input!$C$25,$B535&lt;Input!$G$25),($E535+$J535),0)</f>
        <v>-917.863068361978</v>
      </c>
    </row>
    <row r="536" customFormat="false" ht="12.75" hidden="false" customHeight="true" outlineLevel="0" collapsed="false">
      <c r="A536" s="87" t="n">
        <v>532</v>
      </c>
      <c r="B536" s="90" t="n">
        <f aca="false">EOMONTH(Input!$C$7,A536)</f>
        <v>59110</v>
      </c>
      <c r="C536" s="90"/>
      <c r="D536" s="98" t="n">
        <f aca="false">IF(($D535+$G535+$H535)&lt;=0,($D535+$G535+$H535),0)</f>
        <v>0</v>
      </c>
      <c r="E536" s="98" t="n">
        <f aca="false">IF($D536&lt;0,Input!$G$17,0)</f>
        <v>0</v>
      </c>
      <c r="F536" s="98" t="n">
        <f aca="false">($D536*(Input!$G$11/100))/12</f>
        <v>0</v>
      </c>
      <c r="G536" s="98" t="n">
        <f aca="false">(-1)*$E536+$F536</f>
        <v>0</v>
      </c>
      <c r="H536" s="98" t="n">
        <f aca="false">IF($D536&lt;0,((-1)*Input!$G$15),0)</f>
        <v>0</v>
      </c>
      <c r="I536" s="98" t="n">
        <f aca="false">IF(OR($B536&lt;Input!$C$25,$B536&lt;Input!$G$25),(($I535+$G536+$H536)*(1+Input!$G$8/(100*12))),0)</f>
        <v>194557.500091728</v>
      </c>
      <c r="J536" s="98" t="n">
        <f aca="false">IF(OR($B536&lt;Input!$C$25,$B536&lt;Input!$G$25),(Input!$G$18*((1+Input!$G$14/100)^DATEDIF(Input!$C$7,$B536,"Y"))),0)</f>
        <v>-917.863068361978</v>
      </c>
      <c r="L536" s="98" t="n">
        <f aca="false">IF(OR($B536&lt;Input!$C$25,$B536&lt;Input!$G$25),($E536+$J536),0)</f>
        <v>-917.863068361978</v>
      </c>
    </row>
    <row r="537" customFormat="false" ht="12.75" hidden="false" customHeight="true" outlineLevel="0" collapsed="false">
      <c r="A537" s="87" t="n">
        <v>533</v>
      </c>
      <c r="B537" s="90" t="n">
        <f aca="false">EOMONTH(Input!$C$7,A537)</f>
        <v>59140</v>
      </c>
      <c r="C537" s="90"/>
      <c r="D537" s="98" t="n">
        <f aca="false">IF(($D536+$G536+$H536)&lt;=0,($D536+$G536+$H536),0)</f>
        <v>0</v>
      </c>
      <c r="E537" s="98" t="n">
        <f aca="false">IF($D537&lt;0,Input!$G$17,0)</f>
        <v>0</v>
      </c>
      <c r="F537" s="98" t="n">
        <f aca="false">($D537*(Input!$G$11/100))/12</f>
        <v>0</v>
      </c>
      <c r="G537" s="98" t="n">
        <f aca="false">(-1)*$E537+$F537</f>
        <v>0</v>
      </c>
      <c r="H537" s="98" t="n">
        <f aca="false">IF($D537&lt;0,((-1)*Input!$G$15),0)</f>
        <v>0</v>
      </c>
      <c r="I537" s="98" t="n">
        <f aca="false">IF(OR($B537&lt;Input!$C$25,$B537&lt;Input!$G$25),(($I536+$G537+$H537)*(1+Input!$G$8/(100*12))),0)</f>
        <v>194719.631341805</v>
      </c>
      <c r="J537" s="98" t="n">
        <f aca="false">IF(OR($B537&lt;Input!$C$25,$B537&lt;Input!$G$25),(Input!$G$18*((1+Input!$G$14/100)^DATEDIF(Input!$C$7,$B537,"Y"))),0)</f>
        <v>-917.863068361978</v>
      </c>
      <c r="L537" s="98" t="n">
        <f aca="false">IF(OR($B537&lt;Input!$C$25,$B537&lt;Input!$G$25),($E537+$J537),0)</f>
        <v>-917.863068361978</v>
      </c>
    </row>
    <row r="538" customFormat="false" ht="12.75" hidden="false" customHeight="true" outlineLevel="0" collapsed="false">
      <c r="A538" s="87" t="n">
        <v>534</v>
      </c>
      <c r="B538" s="90" t="n">
        <f aca="false">EOMONTH(Input!$C$7,A538)</f>
        <v>59171</v>
      </c>
      <c r="C538" s="90"/>
      <c r="D538" s="98" t="n">
        <f aca="false">IF(($D537+$G537+$H537)&lt;=0,($D537+$G537+$H537),0)</f>
        <v>0</v>
      </c>
      <c r="E538" s="98" t="n">
        <f aca="false">IF($D538&lt;0,Input!$G$17,0)</f>
        <v>0</v>
      </c>
      <c r="F538" s="98" t="n">
        <f aca="false">($D538*(Input!$G$11/100))/12</f>
        <v>0</v>
      </c>
      <c r="G538" s="98" t="n">
        <f aca="false">(-1)*$E538+$F538</f>
        <v>0</v>
      </c>
      <c r="H538" s="98" t="n">
        <f aca="false">IF($D538&lt;0,((-1)*Input!$G$15),0)</f>
        <v>0</v>
      </c>
      <c r="I538" s="98" t="n">
        <f aca="false">IF(OR($B538&lt;Input!$C$25,$B538&lt;Input!$G$25),(($I537+$G538+$H538)*(1+Input!$G$8/(100*12))),0)</f>
        <v>194881.897701256</v>
      </c>
      <c r="J538" s="98" t="n">
        <f aca="false">IF(OR($B538&lt;Input!$C$25,$B538&lt;Input!$G$25),(Input!$G$18*((1+Input!$G$14/100)^DATEDIF(Input!$C$7,$B538,"Y"))),0)</f>
        <v>-917.863068361978</v>
      </c>
      <c r="L538" s="98" t="n">
        <f aca="false">IF(OR($B538&lt;Input!$C$25,$B538&lt;Input!$G$25),($E538+$J538),0)</f>
        <v>-917.863068361978</v>
      </c>
    </row>
    <row r="539" customFormat="false" ht="12.75" hidden="false" customHeight="true" outlineLevel="0" collapsed="false">
      <c r="A539" s="87" t="n">
        <v>535</v>
      </c>
      <c r="B539" s="90" t="n">
        <f aca="false">EOMONTH(Input!$C$7,A539)</f>
        <v>59202</v>
      </c>
      <c r="C539" s="90"/>
      <c r="D539" s="98" t="n">
        <f aca="false">IF(($D538+$G538+$H538)&lt;=0,($D538+$G538+$H538),0)</f>
        <v>0</v>
      </c>
      <c r="E539" s="98" t="n">
        <f aca="false">IF($D539&lt;0,Input!$G$17,0)</f>
        <v>0</v>
      </c>
      <c r="F539" s="98" t="n">
        <f aca="false">($D539*(Input!$G$11/100))/12</f>
        <v>0</v>
      </c>
      <c r="G539" s="98" t="n">
        <f aca="false">(-1)*$E539+$F539</f>
        <v>0</v>
      </c>
      <c r="H539" s="98" t="n">
        <f aca="false">IF($D539&lt;0,((-1)*Input!$G$15),0)</f>
        <v>0</v>
      </c>
      <c r="I539" s="98" t="n">
        <f aca="false">IF(OR($B539&lt;Input!$C$25,$B539&lt;Input!$G$25),(($I538+$G539+$H539)*(1+Input!$G$8/(100*12))),0)</f>
        <v>195044.299282674</v>
      </c>
      <c r="J539" s="98" t="n">
        <f aca="false">IF(OR($B539&lt;Input!$C$25,$B539&lt;Input!$G$25),(Input!$G$18*((1+Input!$G$14/100)^DATEDIF(Input!$C$7,$B539,"Y"))),0)</f>
        <v>-917.863068361978</v>
      </c>
      <c r="L539" s="98" t="n">
        <f aca="false">IF(OR($B539&lt;Input!$C$25,$B539&lt;Input!$G$25),($E539+$J539),0)</f>
        <v>-917.863068361978</v>
      </c>
    </row>
    <row r="540" customFormat="false" ht="12.75" hidden="false" customHeight="true" outlineLevel="0" collapsed="false">
      <c r="A540" s="87" t="n">
        <v>536</v>
      </c>
      <c r="B540" s="90" t="n">
        <f aca="false">EOMONTH(Input!$C$7,A540)</f>
        <v>59230</v>
      </c>
      <c r="C540" s="90"/>
      <c r="D540" s="98" t="n">
        <f aca="false">IF(($D539+$G539+$H539)&lt;=0,($D539+$G539+$H539),0)</f>
        <v>0</v>
      </c>
      <c r="E540" s="98" t="n">
        <f aca="false">IF($D540&lt;0,Input!$G$17,0)</f>
        <v>0</v>
      </c>
      <c r="F540" s="98" t="n">
        <f aca="false">($D540*(Input!$G$11/100))/12</f>
        <v>0</v>
      </c>
      <c r="G540" s="98" t="n">
        <f aca="false">(-1)*$E540+$F540</f>
        <v>0</v>
      </c>
      <c r="H540" s="98" t="n">
        <f aca="false">IF($D540&lt;0,((-1)*Input!$G$15),0)</f>
        <v>0</v>
      </c>
      <c r="I540" s="98" t="n">
        <f aca="false">IF(OR($B540&lt;Input!$C$25,$B540&lt;Input!$G$25),(($I539+$G540+$H540)*(1+Input!$G$8/(100*12))),0)</f>
        <v>195206.836198743</v>
      </c>
      <c r="J540" s="98" t="n">
        <f aca="false">IF(OR($B540&lt;Input!$C$25,$B540&lt;Input!$G$25),(Input!$G$18*((1+Input!$G$14/100)^DATEDIF(Input!$C$7,$B540,"Y"))),0)</f>
        <v>-917.863068361978</v>
      </c>
      <c r="L540" s="98" t="n">
        <f aca="false">IF(OR($B540&lt;Input!$C$25,$B540&lt;Input!$G$25),($E540+$J540),0)</f>
        <v>-917.863068361978</v>
      </c>
    </row>
    <row r="541" customFormat="false" ht="12.75" hidden="false" customHeight="true" outlineLevel="0" collapsed="false">
      <c r="A541" s="87" t="n">
        <v>537</v>
      </c>
      <c r="B541" s="90" t="n">
        <f aca="false">EOMONTH(Input!$C$7,A541)</f>
        <v>59261</v>
      </c>
      <c r="C541" s="90"/>
      <c r="D541" s="98" t="n">
        <f aca="false">IF(($D540+$G540+$H540)&lt;=0,($D540+$G540+$H540),0)</f>
        <v>0</v>
      </c>
      <c r="E541" s="98" t="n">
        <f aca="false">IF($D541&lt;0,Input!$G$17,0)</f>
        <v>0</v>
      </c>
      <c r="F541" s="98" t="n">
        <f aca="false">($D541*(Input!$G$11/100))/12</f>
        <v>0</v>
      </c>
      <c r="G541" s="98" t="n">
        <f aca="false">(-1)*$E541+$F541</f>
        <v>0</v>
      </c>
      <c r="H541" s="98" t="n">
        <f aca="false">IF($D541&lt;0,((-1)*Input!$G$15),0)</f>
        <v>0</v>
      </c>
      <c r="I541" s="98" t="n">
        <f aca="false">IF(OR($B541&lt;Input!$C$25,$B541&lt;Input!$G$25),(($I540+$G541+$H541)*(1+Input!$G$8/(100*12))),0)</f>
        <v>195369.508562242</v>
      </c>
      <c r="J541" s="98" t="n">
        <f aca="false">IF(OR($B541&lt;Input!$C$25,$B541&lt;Input!$G$25),(Input!$G$18*((1+Input!$G$14/100)^DATEDIF(Input!$C$7,$B541,"Y"))),0)</f>
        <v>-917.863068361978</v>
      </c>
      <c r="L541" s="98" t="n">
        <f aca="false">IF(OR($B541&lt;Input!$C$25,$B541&lt;Input!$G$25),($E541+$J541),0)</f>
        <v>-917.863068361978</v>
      </c>
    </row>
    <row r="542" customFormat="false" ht="12.75" hidden="false" customHeight="true" outlineLevel="0" collapsed="false">
      <c r="A542" s="87" t="n">
        <v>538</v>
      </c>
      <c r="B542" s="90" t="n">
        <f aca="false">EOMONTH(Input!$C$7,A542)</f>
        <v>59291</v>
      </c>
      <c r="C542" s="90"/>
      <c r="D542" s="98" t="n">
        <f aca="false">IF(($D541+$G541+$H541)&lt;=0,($D541+$G541+$H541),0)</f>
        <v>0</v>
      </c>
      <c r="E542" s="98" t="n">
        <f aca="false">IF($D542&lt;0,Input!$G$17,0)</f>
        <v>0</v>
      </c>
      <c r="F542" s="98" t="n">
        <f aca="false">($D542*(Input!$G$11/100))/12</f>
        <v>0</v>
      </c>
      <c r="G542" s="98" t="n">
        <f aca="false">(-1)*$E542+$F542</f>
        <v>0</v>
      </c>
      <c r="H542" s="98" t="n">
        <f aca="false">IF($D542&lt;0,((-1)*Input!$G$15),0)</f>
        <v>0</v>
      </c>
      <c r="I542" s="98" t="n">
        <f aca="false">IF(OR($B542&lt;Input!$C$25,$B542&lt;Input!$G$25),(($I541+$G542+$H542)*(1+Input!$G$8/(100*12))),0)</f>
        <v>195532.316486044</v>
      </c>
      <c r="J542" s="98" t="n">
        <f aca="false">IF(OR($B542&lt;Input!$C$25,$B542&lt;Input!$G$25),(Input!$G$18*((1+Input!$G$14/100)^DATEDIF(Input!$C$7,$B542,"Y"))),0)</f>
        <v>-917.863068361978</v>
      </c>
      <c r="L542" s="98" t="n">
        <f aca="false">IF(OR($B542&lt;Input!$C$25,$B542&lt;Input!$G$25),($E542+$J542),0)</f>
        <v>-917.863068361978</v>
      </c>
    </row>
    <row r="543" customFormat="false" ht="12.75" hidden="false" customHeight="true" outlineLevel="0" collapsed="false">
      <c r="A543" s="87" t="n">
        <v>539</v>
      </c>
      <c r="B543" s="90" t="n">
        <f aca="false">EOMONTH(Input!$C$7,A543)</f>
        <v>59322</v>
      </c>
      <c r="C543" s="90"/>
      <c r="D543" s="98" t="n">
        <f aca="false">IF(($D542+$G542+$H542)&lt;=0,($D542+$G542+$H542),0)</f>
        <v>0</v>
      </c>
      <c r="E543" s="98" t="n">
        <f aca="false">IF($D543&lt;0,Input!$G$17,0)</f>
        <v>0</v>
      </c>
      <c r="F543" s="98" t="n">
        <f aca="false">($D543*(Input!$G$11/100))/12</f>
        <v>0</v>
      </c>
      <c r="G543" s="98" t="n">
        <f aca="false">(-1)*$E543+$F543</f>
        <v>0</v>
      </c>
      <c r="H543" s="98" t="n">
        <f aca="false">IF($D543&lt;0,((-1)*Input!$G$15),0)</f>
        <v>0</v>
      </c>
      <c r="I543" s="98" t="n">
        <f aca="false">IF(OR($B543&lt;Input!$C$25,$B543&lt;Input!$G$25),(($I542+$G543+$H543)*(1+Input!$G$8/(100*12))),0)</f>
        <v>0</v>
      </c>
      <c r="J543" s="98" t="n">
        <f aca="false">IF(OR($B543&lt;Input!$C$25,$B543&lt;Input!$G$25),(Input!$G$18*((1+Input!$G$14/100)^DATEDIF(Input!$C$7,$B543,"Y"))),0)</f>
        <v>0</v>
      </c>
      <c r="L543" s="98" t="n">
        <f aca="false">IF(OR($B543&lt;Input!$C$25,$B543&lt;Input!$G$25),($E543+$J543),0)</f>
        <v>0</v>
      </c>
    </row>
    <row r="544" customFormat="false" ht="12.75" hidden="false" customHeight="true" outlineLevel="0" collapsed="false">
      <c r="A544" s="87" t="n">
        <v>540</v>
      </c>
      <c r="B544" s="90" t="n">
        <f aca="false">EOMONTH(Input!$C$7,A544)</f>
        <v>59352</v>
      </c>
      <c r="C544" s="90"/>
      <c r="D544" s="98" t="n">
        <f aca="false">IF(($D543+$G543+$H543)&lt;=0,($D543+$G543+$H543),0)</f>
        <v>0</v>
      </c>
      <c r="E544" s="98" t="n">
        <f aca="false">IF($D544&lt;0,Input!$G$17,0)</f>
        <v>0</v>
      </c>
      <c r="F544" s="98" t="n">
        <f aca="false">($D544*(Input!$G$11/100))/12</f>
        <v>0</v>
      </c>
      <c r="G544" s="98" t="n">
        <f aca="false">(-1)*$E544+$F544</f>
        <v>0</v>
      </c>
      <c r="H544" s="98" t="n">
        <f aca="false">IF($D544&lt;0,((-1)*Input!$G$15),0)</f>
        <v>0</v>
      </c>
      <c r="I544" s="98" t="n">
        <f aca="false">IF(OR($B544&lt;Input!$C$25,$B544&lt;Input!$G$25),(($I543+$G544+$H544)*(1+Input!$G$8/(100*12))),0)</f>
        <v>0</v>
      </c>
      <c r="J544" s="98" t="n">
        <f aca="false">IF(OR($B544&lt;Input!$C$25,$B544&lt;Input!$G$25),(Input!$G$18*((1+Input!$G$14/100)^DATEDIF(Input!$C$7,$B544,"Y"))),0)</f>
        <v>0</v>
      </c>
      <c r="L544" s="98" t="n">
        <f aca="false">IF(OR($B544&lt;Input!$C$25,$B544&lt;Input!$G$25),($E544+$J544),0)</f>
        <v>0</v>
      </c>
    </row>
    <row r="545" customFormat="false" ht="12.75" hidden="false" customHeight="true" outlineLevel="0" collapsed="false">
      <c r="A545" s="87" t="n">
        <v>541</v>
      </c>
      <c r="B545" s="90" t="n">
        <f aca="false">EOMONTH(Input!$C$7,A545)</f>
        <v>59383</v>
      </c>
      <c r="C545" s="90"/>
      <c r="D545" s="98" t="n">
        <f aca="false">IF(($D544+$G544+$H544)&lt;=0,($D544+$G544+$H544),0)</f>
        <v>0</v>
      </c>
      <c r="E545" s="98" t="n">
        <f aca="false">IF($D545&lt;0,Input!$G$17,0)</f>
        <v>0</v>
      </c>
      <c r="F545" s="98" t="n">
        <f aca="false">($D545*(Input!$G$11/100))/12</f>
        <v>0</v>
      </c>
      <c r="G545" s="98" t="n">
        <f aca="false">(-1)*$E545+$F545</f>
        <v>0</v>
      </c>
      <c r="H545" s="98" t="n">
        <f aca="false">IF($D545&lt;0,((-1)*Input!$G$15),0)</f>
        <v>0</v>
      </c>
      <c r="I545" s="98" t="n">
        <f aca="false">IF(OR($B545&lt;Input!$C$25,$B545&lt;Input!$G$25),(($I544+$G545+$H545)*(1+Input!$G$8/(100*12))),0)</f>
        <v>0</v>
      </c>
      <c r="J545" s="98" t="n">
        <f aca="false">IF(OR($B545&lt;Input!$C$25,$B545&lt;Input!$G$25),(Input!$G$18*((1+Input!$G$14/100)^DATEDIF(Input!$C$7,$B545,"Y"))),0)</f>
        <v>0</v>
      </c>
      <c r="L545" s="98" t="n">
        <f aca="false">IF(OR($B545&lt;Input!$C$25,$B545&lt;Input!$G$25),($E545+$J545),0)</f>
        <v>0</v>
      </c>
    </row>
    <row r="546" customFormat="false" ht="12.75" hidden="false" customHeight="true" outlineLevel="0" collapsed="false">
      <c r="A546" s="87" t="n">
        <v>542</v>
      </c>
      <c r="B546" s="90" t="n">
        <f aca="false">EOMONTH(Input!$C$7,A546)</f>
        <v>59414</v>
      </c>
      <c r="C546" s="90"/>
      <c r="D546" s="98" t="n">
        <f aca="false">IF(($D545+$G545+$H545)&lt;=0,($D545+$G545+$H545),0)</f>
        <v>0</v>
      </c>
      <c r="E546" s="98" t="n">
        <f aca="false">IF($D546&lt;0,Input!$G$17,0)</f>
        <v>0</v>
      </c>
      <c r="F546" s="98" t="n">
        <f aca="false">($D546*(Input!$G$11/100))/12</f>
        <v>0</v>
      </c>
      <c r="G546" s="98" t="n">
        <f aca="false">(-1)*$E546+$F546</f>
        <v>0</v>
      </c>
      <c r="H546" s="98" t="n">
        <f aca="false">IF($D546&lt;0,((-1)*Input!$G$15),0)</f>
        <v>0</v>
      </c>
      <c r="I546" s="98" t="n">
        <f aca="false">IF(OR($B546&lt;Input!$C$25,$B546&lt;Input!$G$25),(($I545+$G546+$H546)*(1+Input!$G$8/(100*12))),0)</f>
        <v>0</v>
      </c>
      <c r="J546" s="98" t="n">
        <f aca="false">IF(OR($B546&lt;Input!$C$25,$B546&lt;Input!$G$25),(Input!$G$18*((1+Input!$G$14/100)^DATEDIF(Input!$C$7,$B546,"Y"))),0)</f>
        <v>0</v>
      </c>
      <c r="L546" s="98" t="n">
        <f aca="false">IF(OR($B546&lt;Input!$C$25,$B546&lt;Input!$G$25),($E546+$J546),0)</f>
        <v>0</v>
      </c>
    </row>
    <row r="547" customFormat="false" ht="12.75" hidden="false" customHeight="true" outlineLevel="0" collapsed="false">
      <c r="A547" s="87" t="n">
        <v>543</v>
      </c>
      <c r="B547" s="90" t="n">
        <f aca="false">EOMONTH(Input!$C$7,A547)</f>
        <v>59444</v>
      </c>
      <c r="C547" s="90"/>
      <c r="D547" s="98" t="n">
        <f aca="false">IF(($D546+$G546+$H546)&lt;=0,($D546+$G546+$H546),0)</f>
        <v>0</v>
      </c>
      <c r="E547" s="98" t="n">
        <f aca="false">IF($D547&lt;0,Input!$G$17,0)</f>
        <v>0</v>
      </c>
      <c r="F547" s="98" t="n">
        <f aca="false">($D547*(Input!$G$11/100))/12</f>
        <v>0</v>
      </c>
      <c r="G547" s="98" t="n">
        <f aca="false">(-1)*$E547+$F547</f>
        <v>0</v>
      </c>
      <c r="H547" s="98" t="n">
        <f aca="false">IF($D547&lt;0,((-1)*Input!$G$15),0)</f>
        <v>0</v>
      </c>
      <c r="I547" s="98" t="n">
        <f aca="false">IF(OR($B547&lt;Input!$C$25,$B547&lt;Input!$G$25),(($I546+$G547+$H547)*(1+Input!$G$8/(100*12))),0)</f>
        <v>0</v>
      </c>
      <c r="J547" s="98" t="n">
        <f aca="false">IF(OR($B547&lt;Input!$C$25,$B547&lt;Input!$G$25),(Input!$G$18*((1+Input!$G$14/100)^DATEDIF(Input!$C$7,$B547,"Y"))),0)</f>
        <v>0</v>
      </c>
      <c r="L547" s="98" t="n">
        <f aca="false">IF(OR($B547&lt;Input!$C$25,$B547&lt;Input!$G$25),($E547+$J547),0)</f>
        <v>0</v>
      </c>
    </row>
    <row r="548" customFormat="false" ht="12.75" hidden="false" customHeight="true" outlineLevel="0" collapsed="false">
      <c r="A548" s="87" t="n">
        <v>544</v>
      </c>
      <c r="B548" s="90" t="n">
        <f aca="false">EOMONTH(Input!$C$7,A548)</f>
        <v>59475</v>
      </c>
      <c r="C548" s="90"/>
      <c r="D548" s="98" t="n">
        <f aca="false">IF(($D547+$G547+$H547)&lt;=0,($D547+$G547+$H547),0)</f>
        <v>0</v>
      </c>
      <c r="E548" s="98" t="n">
        <f aca="false">IF($D548&lt;0,Input!$G$17,0)</f>
        <v>0</v>
      </c>
      <c r="F548" s="98" t="n">
        <f aca="false">($D548*(Input!$G$11/100))/12</f>
        <v>0</v>
      </c>
      <c r="G548" s="98" t="n">
        <f aca="false">(-1)*$E548+$F548</f>
        <v>0</v>
      </c>
      <c r="H548" s="98" t="n">
        <f aca="false">IF($D548&lt;0,((-1)*Input!$G$15),0)</f>
        <v>0</v>
      </c>
      <c r="I548" s="98" t="n">
        <f aca="false">IF(OR($B548&lt;Input!$C$25,$B548&lt;Input!$G$25),(($I547+$G548+$H548)*(1+Input!$G$8/(100*12))),0)</f>
        <v>0</v>
      </c>
      <c r="J548" s="98" t="n">
        <f aca="false">IF(OR($B548&lt;Input!$C$25,$B548&lt;Input!$G$25),(Input!$G$18*((1+Input!$G$14/100)^DATEDIF(Input!$C$7,$B548,"Y"))),0)</f>
        <v>0</v>
      </c>
      <c r="L548" s="98" t="n">
        <f aca="false">IF(OR($B548&lt;Input!$C$25,$B548&lt;Input!$G$25),($E548+$J548),0)</f>
        <v>0</v>
      </c>
    </row>
    <row r="549" customFormat="false" ht="12.75" hidden="false" customHeight="true" outlineLevel="0" collapsed="false">
      <c r="A549" s="87" t="n">
        <v>545</v>
      </c>
      <c r="B549" s="90" t="n">
        <f aca="false">EOMONTH(Input!$C$7,A549)</f>
        <v>59505</v>
      </c>
      <c r="C549" s="90"/>
      <c r="D549" s="98" t="n">
        <f aca="false">IF(($D548+$G548+$H548)&lt;=0,($D548+$G548+$H548),0)</f>
        <v>0</v>
      </c>
      <c r="E549" s="98" t="n">
        <f aca="false">IF($D549&lt;0,Input!$G$17,0)</f>
        <v>0</v>
      </c>
      <c r="F549" s="98" t="n">
        <f aca="false">($D549*(Input!$G$11/100))/12</f>
        <v>0</v>
      </c>
      <c r="G549" s="98" t="n">
        <f aca="false">(-1)*$E549+$F549</f>
        <v>0</v>
      </c>
      <c r="H549" s="98" t="n">
        <f aca="false">IF($D549&lt;0,((-1)*Input!$G$15),0)</f>
        <v>0</v>
      </c>
      <c r="I549" s="98" t="n">
        <f aca="false">IF(OR($B549&lt;Input!$C$25,$B549&lt;Input!$G$25),(($I548+$G549+$H549)*(1+Input!$G$8/(100*12))),0)</f>
        <v>0</v>
      </c>
      <c r="J549" s="98" t="n">
        <f aca="false">IF(OR($B549&lt;Input!$C$25,$B549&lt;Input!$G$25),(Input!$G$18*((1+Input!$G$14/100)^DATEDIF(Input!$C$7,$B549,"Y"))),0)</f>
        <v>0</v>
      </c>
      <c r="L549" s="98" t="n">
        <f aca="false">IF(OR($B549&lt;Input!$C$25,$B549&lt;Input!$G$25),($E549+$J549),0)</f>
        <v>0</v>
      </c>
    </row>
    <row r="550" customFormat="false" ht="12.75" hidden="false" customHeight="true" outlineLevel="0" collapsed="false">
      <c r="A550" s="87" t="n">
        <v>546</v>
      </c>
      <c r="B550" s="90" t="n">
        <f aca="false">EOMONTH(Input!$C$7,A550)</f>
        <v>59536</v>
      </c>
      <c r="C550" s="90"/>
      <c r="D550" s="98" t="n">
        <f aca="false">IF(($D549+$G549+$H549)&lt;=0,($D549+$G549+$H549),0)</f>
        <v>0</v>
      </c>
      <c r="E550" s="98" t="n">
        <f aca="false">IF($D550&lt;0,Input!$G$17,0)</f>
        <v>0</v>
      </c>
      <c r="F550" s="98" t="n">
        <f aca="false">($D550*(Input!$G$11/100))/12</f>
        <v>0</v>
      </c>
      <c r="G550" s="98" t="n">
        <f aca="false">(-1)*$E550+$F550</f>
        <v>0</v>
      </c>
      <c r="H550" s="98" t="n">
        <f aca="false">IF($D550&lt;0,((-1)*Input!$G$15),0)</f>
        <v>0</v>
      </c>
      <c r="I550" s="98" t="n">
        <f aca="false">IF(OR($B550&lt;Input!$C$25,$B550&lt;Input!$G$25),(($I549+$G550+$H550)*(1+Input!$G$8/(100*12))),0)</f>
        <v>0</v>
      </c>
      <c r="J550" s="98" t="n">
        <f aca="false">IF(OR($B550&lt;Input!$C$25,$B550&lt;Input!$G$25),(Input!$G$18*((1+Input!$G$14/100)^DATEDIF(Input!$C$7,$B550,"Y"))),0)</f>
        <v>0</v>
      </c>
      <c r="L550" s="98" t="n">
        <f aca="false">IF(OR($B550&lt;Input!$C$25,$B550&lt;Input!$G$25),($E550+$J550),0)</f>
        <v>0</v>
      </c>
    </row>
    <row r="551" customFormat="false" ht="12.75" hidden="false" customHeight="true" outlineLevel="0" collapsed="false">
      <c r="A551" s="87" t="n">
        <v>547</v>
      </c>
      <c r="B551" s="90" t="n">
        <f aca="false">EOMONTH(Input!$C$7,A551)</f>
        <v>59567</v>
      </c>
      <c r="C551" s="90"/>
      <c r="D551" s="98" t="n">
        <f aca="false">IF(($D550+$G550+$H550)&lt;=0,($D550+$G550+$H550),0)</f>
        <v>0</v>
      </c>
      <c r="E551" s="98" t="n">
        <f aca="false">IF($D551&lt;0,Input!$G$17,0)</f>
        <v>0</v>
      </c>
      <c r="F551" s="98" t="n">
        <f aca="false">($D551*(Input!$G$11/100))/12</f>
        <v>0</v>
      </c>
      <c r="G551" s="98" t="n">
        <f aca="false">(-1)*$E551+$F551</f>
        <v>0</v>
      </c>
      <c r="H551" s="98" t="n">
        <f aca="false">IF($D551&lt;0,((-1)*Input!$G$15),0)</f>
        <v>0</v>
      </c>
      <c r="I551" s="98" t="n">
        <f aca="false">IF(OR($B551&lt;Input!$C$25,$B551&lt;Input!$G$25),(($I550+$G551+$H551)*(1+Input!$G$8/(100*12))),0)</f>
        <v>0</v>
      </c>
      <c r="J551" s="98" t="n">
        <f aca="false">IF(OR($B551&lt;Input!$C$25,$B551&lt;Input!$G$25),(Input!$G$18*((1+Input!$G$14/100)^DATEDIF(Input!$C$7,$B551,"Y"))),0)</f>
        <v>0</v>
      </c>
      <c r="L551" s="98" t="n">
        <f aca="false">IF(OR($B551&lt;Input!$C$25,$B551&lt;Input!$G$25),($E551+$J551),0)</f>
        <v>0</v>
      </c>
    </row>
    <row r="552" customFormat="false" ht="12.75" hidden="false" customHeight="true" outlineLevel="0" collapsed="false">
      <c r="A552" s="87" t="n">
        <v>548</v>
      </c>
      <c r="B552" s="90" t="n">
        <f aca="false">EOMONTH(Input!$C$7,A552)</f>
        <v>59595</v>
      </c>
      <c r="C552" s="90"/>
      <c r="D552" s="98" t="n">
        <f aca="false">IF(($D551+$G551+$H551)&lt;=0,($D551+$G551+$H551),0)</f>
        <v>0</v>
      </c>
      <c r="E552" s="98" t="n">
        <f aca="false">IF($D552&lt;0,Input!$G$17,0)</f>
        <v>0</v>
      </c>
      <c r="F552" s="98" t="n">
        <f aca="false">($D552*(Input!$G$11/100))/12</f>
        <v>0</v>
      </c>
      <c r="G552" s="98" t="n">
        <f aca="false">(-1)*$E552+$F552</f>
        <v>0</v>
      </c>
      <c r="H552" s="98" t="n">
        <f aca="false">IF($D552&lt;0,((-1)*Input!$G$15),0)</f>
        <v>0</v>
      </c>
      <c r="I552" s="98" t="n">
        <f aca="false">IF(OR($B552&lt;Input!$C$25,$B552&lt;Input!$G$25),(($I551+$G552+$H552)*(1+Input!$G$8/(100*12))),0)</f>
        <v>0</v>
      </c>
      <c r="J552" s="98" t="n">
        <f aca="false">IF(OR($B552&lt;Input!$C$25,$B552&lt;Input!$G$25),(Input!$G$18*((1+Input!$G$14/100)^DATEDIF(Input!$C$7,$B552,"Y"))),0)</f>
        <v>0</v>
      </c>
      <c r="L552" s="98" t="n">
        <f aca="false">IF(OR($B552&lt;Input!$C$25,$B552&lt;Input!$G$25),($E552+$J552),0)</f>
        <v>0</v>
      </c>
    </row>
    <row r="553" customFormat="false" ht="12.75" hidden="false" customHeight="true" outlineLevel="0" collapsed="false">
      <c r="A553" s="87" t="n">
        <v>549</v>
      </c>
      <c r="B553" s="90" t="n">
        <f aca="false">EOMONTH(Input!$C$7,A553)</f>
        <v>59626</v>
      </c>
      <c r="C553" s="90"/>
      <c r="D553" s="98" t="n">
        <f aca="false">IF(($D552+$G552+$H552)&lt;=0,($D552+$G552+$H552),0)</f>
        <v>0</v>
      </c>
      <c r="E553" s="98" t="n">
        <f aca="false">IF($D553&lt;0,Input!$G$17,0)</f>
        <v>0</v>
      </c>
      <c r="F553" s="98" t="n">
        <f aca="false">($D553*(Input!$G$11/100))/12</f>
        <v>0</v>
      </c>
      <c r="G553" s="98" t="n">
        <f aca="false">(-1)*$E553+$F553</f>
        <v>0</v>
      </c>
      <c r="H553" s="98" t="n">
        <f aca="false">IF($D553&lt;0,((-1)*Input!$G$15),0)</f>
        <v>0</v>
      </c>
      <c r="I553" s="98" t="n">
        <f aca="false">IF(OR($B553&lt;Input!$C$25,$B553&lt;Input!$G$25),(($I552+$G553+$H553)*(1+Input!$G$8/(100*12))),0)</f>
        <v>0</v>
      </c>
      <c r="J553" s="98" t="n">
        <f aca="false">IF(OR($B553&lt;Input!$C$25,$B553&lt;Input!$G$25),(Input!$G$18*((1+Input!$G$14/100)^DATEDIF(Input!$C$7,$B553,"Y"))),0)</f>
        <v>0</v>
      </c>
      <c r="L553" s="98" t="n">
        <f aca="false">IF(OR($B553&lt;Input!$C$25,$B553&lt;Input!$G$25),($E553+$J553),0)</f>
        <v>0</v>
      </c>
    </row>
    <row r="554" customFormat="false" ht="12.75" hidden="false" customHeight="true" outlineLevel="0" collapsed="false">
      <c r="A554" s="87" t="n">
        <v>550</v>
      </c>
      <c r="B554" s="90" t="n">
        <f aca="false">EOMONTH(Input!$C$7,A554)</f>
        <v>59656</v>
      </c>
      <c r="C554" s="90"/>
      <c r="D554" s="98" t="n">
        <f aca="false">IF(($D553+$G553+$H553)&lt;=0,($D553+$G553+$H553),0)</f>
        <v>0</v>
      </c>
      <c r="E554" s="98" t="n">
        <f aca="false">IF($D554&lt;0,Input!$G$17,0)</f>
        <v>0</v>
      </c>
      <c r="F554" s="98" t="n">
        <f aca="false">($D554*(Input!$G$11/100))/12</f>
        <v>0</v>
      </c>
      <c r="G554" s="98" t="n">
        <f aca="false">(-1)*$E554+$F554</f>
        <v>0</v>
      </c>
      <c r="H554" s="98" t="n">
        <f aca="false">IF($D554&lt;0,((-1)*Input!$G$15),0)</f>
        <v>0</v>
      </c>
      <c r="I554" s="98" t="n">
        <f aca="false">IF(OR($B554&lt;Input!$C$25,$B554&lt;Input!$G$25),(($I553+$G554+$H554)*(1+Input!$G$8/(100*12))),0)</f>
        <v>0</v>
      </c>
      <c r="J554" s="98" t="n">
        <f aca="false">IF(OR($B554&lt;Input!$C$25,$B554&lt;Input!$G$25),(Input!$G$18*((1+Input!$G$14/100)^DATEDIF(Input!$C$7,$B554,"Y"))),0)</f>
        <v>0</v>
      </c>
      <c r="L554" s="98" t="n">
        <f aca="false">IF(OR($B554&lt;Input!$C$25,$B554&lt;Input!$G$25),($E554+$J554),0)</f>
        <v>0</v>
      </c>
    </row>
    <row r="555" customFormat="false" ht="12.75" hidden="false" customHeight="true" outlineLevel="0" collapsed="false">
      <c r="A555" s="87" t="n">
        <v>551</v>
      </c>
      <c r="B555" s="90" t="n">
        <f aca="false">EOMONTH(Input!$C$7,A555)</f>
        <v>59687</v>
      </c>
      <c r="C555" s="90"/>
      <c r="D555" s="98" t="n">
        <f aca="false">IF(($D554+$G554+$H554)&lt;=0,($D554+$G554+$H554),0)</f>
        <v>0</v>
      </c>
      <c r="E555" s="98" t="n">
        <f aca="false">IF($D555&lt;0,Input!$G$17,0)</f>
        <v>0</v>
      </c>
      <c r="F555" s="98" t="n">
        <f aca="false">($D555*(Input!$G$11/100))/12</f>
        <v>0</v>
      </c>
      <c r="G555" s="98" t="n">
        <f aca="false">(-1)*$E555+$F555</f>
        <v>0</v>
      </c>
      <c r="H555" s="98" t="n">
        <f aca="false">IF($D555&lt;0,((-1)*Input!$G$15),0)</f>
        <v>0</v>
      </c>
      <c r="I555" s="98" t="n">
        <f aca="false">IF(OR($B555&lt;Input!$C$25,$B555&lt;Input!$G$25),(($I554+$G555+$H555)*(1+Input!$G$8/(100*12))),0)</f>
        <v>0</v>
      </c>
      <c r="J555" s="98" t="n">
        <f aca="false">IF(OR($B555&lt;Input!$C$25,$B555&lt;Input!$G$25),(Input!$G$18*((1+Input!$G$14/100)^DATEDIF(Input!$C$7,$B555,"Y"))),0)</f>
        <v>0</v>
      </c>
      <c r="L555" s="98" t="n">
        <f aca="false">IF(OR($B555&lt;Input!$C$25,$B555&lt;Input!$G$25),($E555+$J555),0)</f>
        <v>0</v>
      </c>
    </row>
    <row r="556" customFormat="false" ht="12.75" hidden="false" customHeight="true" outlineLevel="0" collapsed="false">
      <c r="A556" s="87" t="n">
        <v>552</v>
      </c>
      <c r="B556" s="90" t="n">
        <f aca="false">EOMONTH(Input!$C$7,A556)</f>
        <v>59717</v>
      </c>
      <c r="C556" s="90"/>
      <c r="D556" s="98" t="n">
        <f aca="false">IF(($D555+$G555+$H555)&lt;=0,($D555+$G555+$H555),0)</f>
        <v>0</v>
      </c>
      <c r="E556" s="98" t="n">
        <f aca="false">IF($D556&lt;0,Input!$G$17,0)</f>
        <v>0</v>
      </c>
      <c r="F556" s="98" t="n">
        <f aca="false">($D556*(Input!$G$11/100))/12</f>
        <v>0</v>
      </c>
      <c r="G556" s="98" t="n">
        <f aca="false">(-1)*$E556+$F556</f>
        <v>0</v>
      </c>
      <c r="H556" s="98" t="n">
        <f aca="false">IF($D556&lt;0,((-1)*Input!$G$15),0)</f>
        <v>0</v>
      </c>
      <c r="I556" s="98" t="n">
        <f aca="false">IF(OR($B556&lt;Input!$C$25,$B556&lt;Input!$G$25),(($I555+$G556+$H556)*(1+Input!$G$8/(100*12))),0)</f>
        <v>0</v>
      </c>
      <c r="J556" s="98" t="n">
        <f aca="false">IF(OR($B556&lt;Input!$C$25,$B556&lt;Input!$G$25),(Input!$G$18*((1+Input!$G$14/100)^DATEDIF(Input!$C$7,$B556,"Y"))),0)</f>
        <v>0</v>
      </c>
      <c r="L556" s="98" t="n">
        <f aca="false">IF(OR($B556&lt;Input!$C$25,$B556&lt;Input!$G$25),($E556+$J556),0)</f>
        <v>0</v>
      </c>
    </row>
    <row r="557" customFormat="false" ht="12.75" hidden="false" customHeight="true" outlineLevel="0" collapsed="false">
      <c r="A557" s="87" t="n">
        <v>553</v>
      </c>
      <c r="B557" s="90" t="n">
        <f aca="false">EOMONTH(Input!$C$7,A557)</f>
        <v>59748</v>
      </c>
      <c r="C557" s="90"/>
      <c r="D557" s="98" t="n">
        <f aca="false">IF(($D556+$G556+$H556)&lt;=0,($D556+$G556+$H556),0)</f>
        <v>0</v>
      </c>
      <c r="E557" s="98" t="n">
        <f aca="false">IF($D557&lt;0,Input!$G$17,0)</f>
        <v>0</v>
      </c>
      <c r="F557" s="98" t="n">
        <f aca="false">($D557*(Input!$G$11/100))/12</f>
        <v>0</v>
      </c>
      <c r="G557" s="98" t="n">
        <f aca="false">(-1)*$E557+$F557</f>
        <v>0</v>
      </c>
      <c r="H557" s="98" t="n">
        <f aca="false">IF($D557&lt;0,((-1)*Input!$G$15),0)</f>
        <v>0</v>
      </c>
      <c r="I557" s="98" t="n">
        <f aca="false">IF(OR($B557&lt;Input!$C$25,$B557&lt;Input!$G$25),(($I556+$G557+$H557)*(1+Input!$G$8/(100*12))),0)</f>
        <v>0</v>
      </c>
      <c r="J557" s="98" t="n">
        <f aca="false">IF(OR($B557&lt;Input!$C$25,$B557&lt;Input!$G$25),(Input!$G$18*((1+Input!$G$14/100)^DATEDIF(Input!$C$7,$B557,"Y"))),0)</f>
        <v>0</v>
      </c>
      <c r="L557" s="98" t="n">
        <f aca="false">IF(OR($B557&lt;Input!$C$25,$B557&lt;Input!$G$25),($E557+$J557),0)</f>
        <v>0</v>
      </c>
    </row>
    <row r="558" customFormat="false" ht="12.75" hidden="false" customHeight="true" outlineLevel="0" collapsed="false">
      <c r="A558" s="87" t="n">
        <v>554</v>
      </c>
      <c r="B558" s="90" t="n">
        <f aca="false">EOMONTH(Input!$C$7,A558)</f>
        <v>59779</v>
      </c>
      <c r="C558" s="90"/>
      <c r="D558" s="98" t="n">
        <f aca="false">IF(($D557+$G557+$H557)&lt;=0,($D557+$G557+$H557),0)</f>
        <v>0</v>
      </c>
      <c r="E558" s="98" t="n">
        <f aca="false">IF($D558&lt;0,Input!$G$17,0)</f>
        <v>0</v>
      </c>
      <c r="F558" s="98" t="n">
        <f aca="false">($D558*(Input!$G$11/100))/12</f>
        <v>0</v>
      </c>
      <c r="G558" s="98" t="n">
        <f aca="false">(-1)*$E558+$F558</f>
        <v>0</v>
      </c>
      <c r="H558" s="98" t="n">
        <f aca="false">IF($D558&lt;0,((-1)*Input!$G$15),0)</f>
        <v>0</v>
      </c>
      <c r="I558" s="98" t="n">
        <f aca="false">IF(OR($B558&lt;Input!$C$25,$B558&lt;Input!$G$25),(($I557+$G558+$H558)*(1+Input!$G$8/(100*12))),0)</f>
        <v>0</v>
      </c>
      <c r="J558" s="98" t="n">
        <f aca="false">IF(OR($B558&lt;Input!$C$25,$B558&lt;Input!$G$25),(Input!$G$18*((1+Input!$G$14/100)^DATEDIF(Input!$C$7,$B558,"Y"))),0)</f>
        <v>0</v>
      </c>
      <c r="L558" s="98" t="n">
        <f aca="false">IF(OR($B558&lt;Input!$C$25,$B558&lt;Input!$G$25),($E558+$J558),0)</f>
        <v>0</v>
      </c>
    </row>
    <row r="559" customFormat="false" ht="12.75" hidden="false" customHeight="true" outlineLevel="0" collapsed="false">
      <c r="A559" s="87" t="n">
        <v>555</v>
      </c>
      <c r="B559" s="90" t="n">
        <f aca="false">EOMONTH(Input!$C$7,A559)</f>
        <v>59809</v>
      </c>
      <c r="C559" s="90"/>
      <c r="D559" s="98" t="n">
        <f aca="false">IF(($D558+$G558+$H558)&lt;=0,($D558+$G558+$H558),0)</f>
        <v>0</v>
      </c>
      <c r="E559" s="98" t="n">
        <f aca="false">IF($D559&lt;0,Input!$G$17,0)</f>
        <v>0</v>
      </c>
      <c r="F559" s="98" t="n">
        <f aca="false">($D559*(Input!$G$11/100))/12</f>
        <v>0</v>
      </c>
      <c r="G559" s="98" t="n">
        <f aca="false">(-1)*$E559+$F559</f>
        <v>0</v>
      </c>
      <c r="H559" s="98" t="n">
        <f aca="false">IF($D559&lt;0,((-1)*Input!$G$15),0)</f>
        <v>0</v>
      </c>
      <c r="I559" s="98" t="n">
        <f aca="false">IF(OR($B559&lt;Input!$C$25,$B559&lt;Input!$G$25),(($I558+$G559+$H559)*(1+Input!$G$8/(100*12))),0)</f>
        <v>0</v>
      </c>
      <c r="J559" s="98" t="n">
        <f aca="false">IF(OR($B559&lt;Input!$C$25,$B559&lt;Input!$G$25),(Input!$G$18*((1+Input!$G$14/100)^DATEDIF(Input!$C$7,$B559,"Y"))),0)</f>
        <v>0</v>
      </c>
      <c r="L559" s="98" t="n">
        <f aca="false">IF(OR($B559&lt;Input!$C$25,$B559&lt;Input!$G$25),($E559+$J559),0)</f>
        <v>0</v>
      </c>
    </row>
    <row r="560" customFormat="false" ht="12.75" hidden="false" customHeight="true" outlineLevel="0" collapsed="false">
      <c r="A560" s="87" t="n">
        <v>556</v>
      </c>
      <c r="B560" s="90" t="n">
        <f aca="false">EOMONTH(Input!$C$7,A560)</f>
        <v>59840</v>
      </c>
      <c r="C560" s="90"/>
      <c r="D560" s="98" t="n">
        <f aca="false">IF(($D559+$G559+$H559)&lt;=0,($D559+$G559+$H559),0)</f>
        <v>0</v>
      </c>
      <c r="E560" s="98" t="n">
        <f aca="false">IF($D560&lt;0,Input!$G$17,0)</f>
        <v>0</v>
      </c>
      <c r="F560" s="98" t="n">
        <f aca="false">($D560*(Input!$G$11/100))/12</f>
        <v>0</v>
      </c>
      <c r="G560" s="98" t="n">
        <f aca="false">(-1)*$E560+$F560</f>
        <v>0</v>
      </c>
      <c r="H560" s="98" t="n">
        <f aca="false">IF($D560&lt;0,((-1)*Input!$G$15),0)</f>
        <v>0</v>
      </c>
      <c r="I560" s="98" t="n">
        <f aca="false">IF(OR($B560&lt;Input!$C$25,$B560&lt;Input!$G$25),(($I559+$G560+$H560)*(1+Input!$G$8/(100*12))),0)</f>
        <v>0</v>
      </c>
      <c r="J560" s="98" t="n">
        <f aca="false">IF(OR($B560&lt;Input!$C$25,$B560&lt;Input!$G$25),(Input!$G$18*((1+Input!$G$14/100)^DATEDIF(Input!$C$7,$B560,"Y"))),0)</f>
        <v>0</v>
      </c>
      <c r="L560" s="98" t="n">
        <f aca="false">IF(OR($B560&lt;Input!$C$25,$B560&lt;Input!$G$25),($E560+$J560),0)</f>
        <v>0</v>
      </c>
    </row>
    <row r="561" customFormat="false" ht="12.75" hidden="false" customHeight="true" outlineLevel="0" collapsed="false">
      <c r="A561" s="87" t="n">
        <v>557</v>
      </c>
      <c r="B561" s="90" t="n">
        <f aca="false">EOMONTH(Input!$C$7,A561)</f>
        <v>59870</v>
      </c>
      <c r="C561" s="90"/>
      <c r="D561" s="98" t="n">
        <f aca="false">IF(($D560+$G560+$H560)&lt;=0,($D560+$G560+$H560),0)</f>
        <v>0</v>
      </c>
      <c r="E561" s="98" t="n">
        <f aca="false">IF($D561&lt;0,Input!$G$17,0)</f>
        <v>0</v>
      </c>
      <c r="F561" s="98" t="n">
        <f aca="false">($D561*(Input!$G$11/100))/12</f>
        <v>0</v>
      </c>
      <c r="G561" s="98" t="n">
        <f aca="false">(-1)*$E561+$F561</f>
        <v>0</v>
      </c>
      <c r="H561" s="98" t="n">
        <f aca="false">IF($D561&lt;0,((-1)*Input!$G$15),0)</f>
        <v>0</v>
      </c>
      <c r="I561" s="98" t="n">
        <f aca="false">IF(OR($B561&lt;Input!$C$25,$B561&lt;Input!$G$25),(($I560+$G561+$H561)*(1+Input!$G$8/(100*12))),0)</f>
        <v>0</v>
      </c>
      <c r="J561" s="98" t="n">
        <f aca="false">IF(OR($B561&lt;Input!$C$25,$B561&lt;Input!$G$25),(Input!$G$18*((1+Input!$G$14/100)^DATEDIF(Input!$C$7,$B561,"Y"))),0)</f>
        <v>0</v>
      </c>
      <c r="L561" s="98" t="n">
        <f aca="false">IF(OR($B561&lt;Input!$C$25,$B561&lt;Input!$G$25),($E561+$J561),0)</f>
        <v>0</v>
      </c>
    </row>
    <row r="562" customFormat="false" ht="12.75" hidden="false" customHeight="true" outlineLevel="0" collapsed="false">
      <c r="A562" s="87" t="n">
        <v>558</v>
      </c>
      <c r="B562" s="90" t="n">
        <f aca="false">EOMONTH(Input!$C$7,A562)</f>
        <v>59901</v>
      </c>
      <c r="C562" s="90"/>
      <c r="D562" s="98" t="n">
        <f aca="false">IF(($D561+$G561+$H561)&lt;=0,($D561+$G561+$H561),0)</f>
        <v>0</v>
      </c>
      <c r="E562" s="98" t="n">
        <f aca="false">IF($D562&lt;0,Input!$G$17,0)</f>
        <v>0</v>
      </c>
      <c r="F562" s="98" t="n">
        <f aca="false">($D562*(Input!$G$11/100))/12</f>
        <v>0</v>
      </c>
      <c r="G562" s="98" t="n">
        <f aca="false">(-1)*$E562+$F562</f>
        <v>0</v>
      </c>
      <c r="H562" s="98" t="n">
        <f aca="false">IF($D562&lt;0,((-1)*Input!$G$15),0)</f>
        <v>0</v>
      </c>
      <c r="I562" s="98" t="n">
        <f aca="false">IF(OR($B562&lt;Input!$C$25,$B562&lt;Input!$G$25),(($I561+$G562+$H562)*(1+Input!$G$8/(100*12))),0)</f>
        <v>0</v>
      </c>
      <c r="J562" s="98" t="n">
        <f aca="false">IF(OR($B562&lt;Input!$C$25,$B562&lt;Input!$G$25),(Input!$G$18*((1+Input!$G$14/100)^DATEDIF(Input!$C$7,$B562,"Y"))),0)</f>
        <v>0</v>
      </c>
      <c r="L562" s="98" t="n">
        <f aca="false">IF(OR($B562&lt;Input!$C$25,$B562&lt;Input!$G$25),($E562+$J562),0)</f>
        <v>0</v>
      </c>
    </row>
    <row r="563" customFormat="false" ht="12.75" hidden="false" customHeight="true" outlineLevel="0" collapsed="false">
      <c r="A563" s="87" t="n">
        <v>559</v>
      </c>
      <c r="B563" s="90" t="n">
        <f aca="false">EOMONTH(Input!$C$7,A563)</f>
        <v>59932</v>
      </c>
      <c r="C563" s="90"/>
      <c r="D563" s="98" t="n">
        <f aca="false">IF(($D562+$G562+$H562)&lt;=0,($D562+$G562+$H562),0)</f>
        <v>0</v>
      </c>
      <c r="E563" s="98" t="n">
        <f aca="false">IF($D563&lt;0,Input!$G$17,0)</f>
        <v>0</v>
      </c>
      <c r="F563" s="98" t="n">
        <f aca="false">($D563*(Input!$G$11/100))/12</f>
        <v>0</v>
      </c>
      <c r="G563" s="98" t="n">
        <f aca="false">(-1)*$E563+$F563</f>
        <v>0</v>
      </c>
      <c r="H563" s="98" t="n">
        <f aca="false">IF($D563&lt;0,((-1)*Input!$G$15),0)</f>
        <v>0</v>
      </c>
      <c r="I563" s="98" t="n">
        <f aca="false">IF(OR($B563&lt;Input!$C$25,$B563&lt;Input!$G$25),(($I562+$G563+$H563)*(1+Input!$G$8/(100*12))),0)</f>
        <v>0</v>
      </c>
      <c r="J563" s="98" t="n">
        <f aca="false">IF(OR($B563&lt;Input!$C$25,$B563&lt;Input!$G$25),(Input!$G$18*((1+Input!$G$14/100)^DATEDIF(Input!$C$7,$B563,"Y"))),0)</f>
        <v>0</v>
      </c>
      <c r="L563" s="98" t="n">
        <f aca="false">IF(OR($B563&lt;Input!$C$25,$B563&lt;Input!$G$25),($E563+$J563),0)</f>
        <v>0</v>
      </c>
    </row>
    <row r="564" customFormat="false" ht="12.75" hidden="false" customHeight="true" outlineLevel="0" collapsed="false">
      <c r="A564" s="87" t="n">
        <v>560</v>
      </c>
      <c r="B564" s="90" t="n">
        <f aca="false">EOMONTH(Input!$C$7,A564)</f>
        <v>59961</v>
      </c>
      <c r="C564" s="90"/>
      <c r="D564" s="98" t="n">
        <f aca="false">IF(($D563+$G563+$H563)&lt;=0,($D563+$G563+$H563),0)</f>
        <v>0</v>
      </c>
      <c r="E564" s="98" t="n">
        <f aca="false">IF($D564&lt;0,Input!$G$17,0)</f>
        <v>0</v>
      </c>
      <c r="F564" s="98" t="n">
        <f aca="false">($D564*(Input!$G$11/100))/12</f>
        <v>0</v>
      </c>
      <c r="G564" s="98" t="n">
        <f aca="false">(-1)*$E564+$F564</f>
        <v>0</v>
      </c>
      <c r="H564" s="98" t="n">
        <f aca="false">IF($D564&lt;0,((-1)*Input!$G$15),0)</f>
        <v>0</v>
      </c>
      <c r="I564" s="98" t="n">
        <f aca="false">IF(OR($B564&lt;Input!$C$25,$B564&lt;Input!$G$25),(($I563+$G564+$H564)*(1+Input!$G$8/(100*12))),0)</f>
        <v>0</v>
      </c>
      <c r="J564" s="98" t="n">
        <f aca="false">IF(OR($B564&lt;Input!$C$25,$B564&lt;Input!$G$25),(Input!$G$18*((1+Input!$G$14/100)^DATEDIF(Input!$C$7,$B564,"Y"))),0)</f>
        <v>0</v>
      </c>
      <c r="L564" s="98" t="n">
        <f aca="false">IF(OR($B564&lt;Input!$C$25,$B564&lt;Input!$G$25),($E564+$J564),0)</f>
        <v>0</v>
      </c>
    </row>
    <row r="565" customFormat="false" ht="12.75" hidden="false" customHeight="true" outlineLevel="0" collapsed="false">
      <c r="A565" s="87" t="n">
        <v>561</v>
      </c>
      <c r="B565" s="90" t="n">
        <f aca="false">EOMONTH(Input!$C$7,A565)</f>
        <v>59992</v>
      </c>
      <c r="C565" s="90"/>
      <c r="D565" s="98" t="n">
        <f aca="false">IF(($D564+$G564+$H564)&lt;=0,($D564+$G564+$H564),0)</f>
        <v>0</v>
      </c>
      <c r="E565" s="98" t="n">
        <f aca="false">IF($D565&lt;0,Input!$G$17,0)</f>
        <v>0</v>
      </c>
      <c r="F565" s="98" t="n">
        <f aca="false">($D565*(Input!$G$11/100))/12</f>
        <v>0</v>
      </c>
      <c r="G565" s="98" t="n">
        <f aca="false">(-1)*$E565+$F565</f>
        <v>0</v>
      </c>
      <c r="H565" s="98" t="n">
        <f aca="false">IF($D565&lt;0,((-1)*Input!$G$15),0)</f>
        <v>0</v>
      </c>
      <c r="I565" s="98" t="n">
        <f aca="false">IF(OR($B565&lt;Input!$C$25,$B565&lt;Input!$G$25),(($I564+$G565+$H565)*(1+Input!$G$8/(100*12))),0)</f>
        <v>0</v>
      </c>
      <c r="J565" s="98" t="n">
        <f aca="false">IF(OR($B565&lt;Input!$C$25,$B565&lt;Input!$G$25),(Input!$G$18*((1+Input!$G$14/100)^DATEDIF(Input!$C$7,$B565,"Y"))),0)</f>
        <v>0</v>
      </c>
      <c r="L565" s="98" t="n">
        <f aca="false">IF(OR($B565&lt;Input!$C$25,$B565&lt;Input!$G$25),($E565+$J565),0)</f>
        <v>0</v>
      </c>
    </row>
    <row r="566" customFormat="false" ht="12.75" hidden="false" customHeight="true" outlineLevel="0" collapsed="false">
      <c r="A566" s="87" t="n">
        <v>562</v>
      </c>
      <c r="B566" s="90" t="n">
        <f aca="false">EOMONTH(Input!$C$7,A566)</f>
        <v>60022</v>
      </c>
      <c r="C566" s="90"/>
      <c r="D566" s="98" t="n">
        <f aca="false">IF(($D565+$G565+$H565)&lt;=0,($D565+$G565+$H565),0)</f>
        <v>0</v>
      </c>
      <c r="E566" s="98" t="n">
        <f aca="false">IF($D566&lt;0,Input!$G$17,0)</f>
        <v>0</v>
      </c>
      <c r="F566" s="98" t="n">
        <f aca="false">($D566*(Input!$G$11/100))/12</f>
        <v>0</v>
      </c>
      <c r="G566" s="98" t="n">
        <f aca="false">(-1)*$E566+$F566</f>
        <v>0</v>
      </c>
      <c r="H566" s="98" t="n">
        <f aca="false">IF($D566&lt;0,((-1)*Input!$G$15),0)</f>
        <v>0</v>
      </c>
      <c r="I566" s="98" t="n">
        <f aca="false">IF(OR($B566&lt;Input!$C$25,$B566&lt;Input!$G$25),(($I565+$G566+$H566)*(1+Input!$G$8/(100*12))),0)</f>
        <v>0</v>
      </c>
      <c r="J566" s="98" t="n">
        <f aca="false">IF(OR($B566&lt;Input!$C$25,$B566&lt;Input!$G$25),(Input!$G$18*((1+Input!$G$14/100)^DATEDIF(Input!$C$7,$B566,"Y"))),0)</f>
        <v>0</v>
      </c>
      <c r="L566" s="98" t="n">
        <f aca="false">IF(OR($B566&lt;Input!$C$25,$B566&lt;Input!$G$25),($E566+$J566),0)</f>
        <v>0</v>
      </c>
    </row>
    <row r="567" customFormat="false" ht="12.75" hidden="false" customHeight="true" outlineLevel="0" collapsed="false">
      <c r="A567" s="87" t="n">
        <v>563</v>
      </c>
      <c r="B567" s="90" t="n">
        <f aca="false">EOMONTH(Input!$C$7,A567)</f>
        <v>60053</v>
      </c>
      <c r="C567" s="90"/>
      <c r="D567" s="98" t="n">
        <f aca="false">IF(($D566+$G566+$H566)&lt;=0,($D566+$G566+$H566),0)</f>
        <v>0</v>
      </c>
      <c r="E567" s="98" t="n">
        <f aca="false">IF($D567&lt;0,Input!$G$17,0)</f>
        <v>0</v>
      </c>
      <c r="F567" s="98" t="n">
        <f aca="false">($D567*(Input!$G$11/100))/12</f>
        <v>0</v>
      </c>
      <c r="G567" s="98" t="n">
        <f aca="false">(-1)*$E567+$F567</f>
        <v>0</v>
      </c>
      <c r="H567" s="98" t="n">
        <f aca="false">IF($D567&lt;0,((-1)*Input!$G$15),0)</f>
        <v>0</v>
      </c>
      <c r="I567" s="98" t="n">
        <f aca="false">IF(OR($B567&lt;Input!$C$25,$B567&lt;Input!$G$25),(($I566+$G567+$H567)*(1+Input!$G$8/(100*12))),0)</f>
        <v>0</v>
      </c>
      <c r="J567" s="98" t="n">
        <f aca="false">IF(OR($B567&lt;Input!$C$25,$B567&lt;Input!$G$25),(Input!$G$18*((1+Input!$G$14/100)^DATEDIF(Input!$C$7,$B567,"Y"))),0)</f>
        <v>0</v>
      </c>
      <c r="L567" s="98" t="n">
        <f aca="false">IF(OR($B567&lt;Input!$C$25,$B567&lt;Input!$G$25),($E567+$J567),0)</f>
        <v>0</v>
      </c>
    </row>
    <row r="568" customFormat="false" ht="12.75" hidden="false" customHeight="true" outlineLevel="0" collapsed="false">
      <c r="A568" s="87" t="n">
        <v>564</v>
      </c>
      <c r="B568" s="90" t="n">
        <f aca="false">EOMONTH(Input!$C$7,A568)</f>
        <v>60083</v>
      </c>
      <c r="C568" s="90"/>
      <c r="D568" s="98" t="n">
        <f aca="false">IF(($D567+$G567+$H567)&lt;=0,($D567+$G567+$H567),0)</f>
        <v>0</v>
      </c>
      <c r="E568" s="98" t="n">
        <f aca="false">IF($D568&lt;0,Input!$G$17,0)</f>
        <v>0</v>
      </c>
      <c r="F568" s="98" t="n">
        <f aca="false">($D568*(Input!$G$11/100))/12</f>
        <v>0</v>
      </c>
      <c r="G568" s="98" t="n">
        <f aca="false">(-1)*$E568+$F568</f>
        <v>0</v>
      </c>
      <c r="H568" s="98" t="n">
        <f aca="false">IF($D568&lt;0,((-1)*Input!$G$15),0)</f>
        <v>0</v>
      </c>
      <c r="I568" s="98" t="n">
        <f aca="false">IF(OR($B568&lt;Input!$C$25,$B568&lt;Input!$G$25),(($I567+$G568+$H568)*(1+Input!$G$8/(100*12))),0)</f>
        <v>0</v>
      </c>
      <c r="J568" s="98" t="n">
        <f aca="false">IF(OR($B568&lt;Input!$C$25,$B568&lt;Input!$G$25),(Input!$G$18*((1+Input!$G$14/100)^DATEDIF(Input!$C$7,$B568,"Y"))),0)</f>
        <v>0</v>
      </c>
      <c r="L568" s="98" t="n">
        <f aca="false">IF(OR($B568&lt;Input!$C$25,$B568&lt;Input!$G$25),($E568+$J568),0)</f>
        <v>0</v>
      </c>
    </row>
    <row r="569" customFormat="false" ht="12.75" hidden="false" customHeight="true" outlineLevel="0" collapsed="false">
      <c r="A569" s="87" t="n">
        <v>565</v>
      </c>
      <c r="B569" s="90" t="n">
        <f aca="false">EOMONTH(Input!$C$7,A569)</f>
        <v>60114</v>
      </c>
      <c r="C569" s="90"/>
      <c r="D569" s="98" t="n">
        <f aca="false">IF(($D568+$G568+$H568)&lt;=0,($D568+$G568+$H568),0)</f>
        <v>0</v>
      </c>
      <c r="E569" s="98" t="n">
        <f aca="false">IF($D569&lt;0,Input!$G$17,0)</f>
        <v>0</v>
      </c>
      <c r="F569" s="98" t="n">
        <f aca="false">($D569*(Input!$G$11/100))/12</f>
        <v>0</v>
      </c>
      <c r="G569" s="98" t="n">
        <f aca="false">(-1)*$E569+$F569</f>
        <v>0</v>
      </c>
      <c r="H569" s="98" t="n">
        <f aca="false">IF($D569&lt;0,((-1)*Input!$G$15),0)</f>
        <v>0</v>
      </c>
      <c r="I569" s="98" t="n">
        <f aca="false">IF(OR($B569&lt;Input!$C$25,$B569&lt;Input!$G$25),(($I568+$G569+$H569)*(1+Input!$G$8/(100*12))),0)</f>
        <v>0</v>
      </c>
      <c r="J569" s="98" t="n">
        <f aca="false">IF(OR($B569&lt;Input!$C$25,$B569&lt;Input!$G$25),(Input!$G$18*((1+Input!$G$14/100)^DATEDIF(Input!$C$7,$B569,"Y"))),0)</f>
        <v>0</v>
      </c>
      <c r="L569" s="98" t="n">
        <f aca="false">IF(OR($B569&lt;Input!$C$25,$B569&lt;Input!$G$25),($E569+$J569),0)</f>
        <v>0</v>
      </c>
    </row>
    <row r="570" customFormat="false" ht="12.75" hidden="false" customHeight="true" outlineLevel="0" collapsed="false">
      <c r="A570" s="87" t="n">
        <v>566</v>
      </c>
      <c r="B570" s="90" t="n">
        <f aca="false">EOMONTH(Input!$C$7,A570)</f>
        <v>60145</v>
      </c>
      <c r="C570" s="90"/>
      <c r="D570" s="98" t="n">
        <f aca="false">IF(($D569+$G569+$H569)&lt;=0,($D569+$G569+$H569),0)</f>
        <v>0</v>
      </c>
      <c r="E570" s="98" t="n">
        <f aca="false">IF($D570&lt;0,Input!$G$17,0)</f>
        <v>0</v>
      </c>
      <c r="F570" s="98" t="n">
        <f aca="false">($D570*(Input!$G$11/100))/12</f>
        <v>0</v>
      </c>
      <c r="G570" s="98" t="n">
        <f aca="false">(-1)*$E570+$F570</f>
        <v>0</v>
      </c>
      <c r="H570" s="98" t="n">
        <f aca="false">IF($D570&lt;0,((-1)*Input!$G$15),0)</f>
        <v>0</v>
      </c>
      <c r="I570" s="98" t="n">
        <f aca="false">IF(OR($B570&lt;Input!$C$25,$B570&lt;Input!$G$25),(($I569+$G570+$H570)*(1+Input!$G$8/(100*12))),0)</f>
        <v>0</v>
      </c>
      <c r="J570" s="98" t="n">
        <f aca="false">IF(OR($B570&lt;Input!$C$25,$B570&lt;Input!$G$25),(Input!$G$18*((1+Input!$G$14/100)^DATEDIF(Input!$C$7,$B570,"Y"))),0)</f>
        <v>0</v>
      </c>
      <c r="L570" s="98" t="n">
        <f aca="false">IF(OR($B570&lt;Input!$C$25,$B570&lt;Input!$G$25),($E570+$J570),0)</f>
        <v>0</v>
      </c>
    </row>
    <row r="571" customFormat="false" ht="12.75" hidden="false" customHeight="true" outlineLevel="0" collapsed="false">
      <c r="A571" s="87" t="n">
        <v>567</v>
      </c>
      <c r="B571" s="90" t="n">
        <f aca="false">EOMONTH(Input!$C$7,A571)</f>
        <v>60175</v>
      </c>
      <c r="C571" s="90"/>
      <c r="D571" s="98" t="n">
        <f aca="false">IF(($D570+$G570+$H570)&lt;=0,($D570+$G570+$H570),0)</f>
        <v>0</v>
      </c>
      <c r="E571" s="98" t="n">
        <f aca="false">IF($D571&lt;0,Input!$G$17,0)</f>
        <v>0</v>
      </c>
      <c r="F571" s="98" t="n">
        <f aca="false">($D571*(Input!$G$11/100))/12</f>
        <v>0</v>
      </c>
      <c r="G571" s="98" t="n">
        <f aca="false">(-1)*$E571+$F571</f>
        <v>0</v>
      </c>
      <c r="H571" s="98" t="n">
        <f aca="false">IF($D571&lt;0,((-1)*Input!$G$15),0)</f>
        <v>0</v>
      </c>
      <c r="I571" s="98" t="n">
        <f aca="false">IF(OR($B571&lt;Input!$C$25,$B571&lt;Input!$G$25),(($I570+$G571+$H571)*(1+Input!$G$8/(100*12))),0)</f>
        <v>0</v>
      </c>
      <c r="J571" s="98" t="n">
        <f aca="false">IF(OR($B571&lt;Input!$C$25,$B571&lt;Input!$G$25),(Input!$G$18*((1+Input!$G$14/100)^DATEDIF(Input!$C$7,$B571,"Y"))),0)</f>
        <v>0</v>
      </c>
      <c r="L571" s="98" t="n">
        <f aca="false">IF(OR($B571&lt;Input!$C$25,$B571&lt;Input!$G$25),($E571+$J571),0)</f>
        <v>0</v>
      </c>
    </row>
    <row r="572" customFormat="false" ht="12.75" hidden="false" customHeight="true" outlineLevel="0" collapsed="false">
      <c r="A572" s="87" t="n">
        <v>568</v>
      </c>
      <c r="B572" s="90" t="n">
        <f aca="false">EOMONTH(Input!$C$7,A572)</f>
        <v>60206</v>
      </c>
      <c r="C572" s="90"/>
      <c r="D572" s="98" t="n">
        <f aca="false">IF(($D571+$G571+$H571)&lt;=0,($D571+$G571+$H571),0)</f>
        <v>0</v>
      </c>
      <c r="E572" s="98" t="n">
        <f aca="false">IF($D572&lt;0,Input!$G$17,0)</f>
        <v>0</v>
      </c>
      <c r="F572" s="98" t="n">
        <f aca="false">($D572*(Input!$G$11/100))/12</f>
        <v>0</v>
      </c>
      <c r="G572" s="98" t="n">
        <f aca="false">(-1)*$E572+$F572</f>
        <v>0</v>
      </c>
      <c r="H572" s="98" t="n">
        <f aca="false">IF($D572&lt;0,((-1)*Input!$G$15),0)</f>
        <v>0</v>
      </c>
      <c r="I572" s="98" t="n">
        <f aca="false">IF(OR($B572&lt;Input!$C$25,$B572&lt;Input!$G$25),(($I571+$G572+$H572)*(1+Input!$G$8/(100*12))),0)</f>
        <v>0</v>
      </c>
      <c r="J572" s="98" t="n">
        <f aca="false">IF(OR($B572&lt;Input!$C$25,$B572&lt;Input!$G$25),(Input!$G$18*((1+Input!$G$14/100)^DATEDIF(Input!$C$7,$B572,"Y"))),0)</f>
        <v>0</v>
      </c>
      <c r="L572" s="98" t="n">
        <f aca="false">IF(OR($B572&lt;Input!$C$25,$B572&lt;Input!$G$25),($E572+$J572),0)</f>
        <v>0</v>
      </c>
    </row>
    <row r="573" customFormat="false" ht="12.75" hidden="false" customHeight="true" outlineLevel="0" collapsed="false">
      <c r="A573" s="87" t="n">
        <v>569</v>
      </c>
      <c r="B573" s="90" t="n">
        <f aca="false">EOMONTH(Input!$C$7,A573)</f>
        <v>60236</v>
      </c>
      <c r="C573" s="90"/>
      <c r="D573" s="98" t="n">
        <f aca="false">IF(($D572+$G572+$H572)&lt;=0,($D572+$G572+$H572),0)</f>
        <v>0</v>
      </c>
      <c r="E573" s="98" t="n">
        <f aca="false">IF($D573&lt;0,Input!$G$17,0)</f>
        <v>0</v>
      </c>
      <c r="F573" s="98" t="n">
        <f aca="false">($D573*(Input!$G$11/100))/12</f>
        <v>0</v>
      </c>
      <c r="G573" s="98" t="n">
        <f aca="false">(-1)*$E573+$F573</f>
        <v>0</v>
      </c>
      <c r="H573" s="98" t="n">
        <f aca="false">IF($D573&lt;0,((-1)*Input!$G$15),0)</f>
        <v>0</v>
      </c>
      <c r="I573" s="98" t="n">
        <f aca="false">IF(OR($B573&lt;Input!$C$25,$B573&lt;Input!$G$25),(($I572+$G573+$H573)*(1+Input!$G$8/(100*12))),0)</f>
        <v>0</v>
      </c>
      <c r="J573" s="98" t="n">
        <f aca="false">IF(OR($B573&lt;Input!$C$25,$B573&lt;Input!$G$25),(Input!$G$18*((1+Input!$G$14/100)^DATEDIF(Input!$C$7,$B573,"Y"))),0)</f>
        <v>0</v>
      </c>
      <c r="L573" s="98" t="n">
        <f aca="false">IF(OR($B573&lt;Input!$C$25,$B573&lt;Input!$G$25),($E573+$J573),0)</f>
        <v>0</v>
      </c>
    </row>
    <row r="574" customFormat="false" ht="12.75" hidden="false" customHeight="true" outlineLevel="0" collapsed="false">
      <c r="A574" s="87" t="n">
        <v>570</v>
      </c>
      <c r="B574" s="90" t="n">
        <f aca="false">EOMONTH(Input!$C$7,A574)</f>
        <v>60267</v>
      </c>
      <c r="C574" s="90"/>
      <c r="D574" s="98" t="n">
        <f aca="false">IF(($D573+$G573+$H573)&lt;=0,($D573+$G573+$H573),0)</f>
        <v>0</v>
      </c>
      <c r="E574" s="98" t="n">
        <f aca="false">IF($D574&lt;0,Input!$G$17,0)</f>
        <v>0</v>
      </c>
      <c r="F574" s="98" t="n">
        <f aca="false">($D574*(Input!$G$11/100))/12</f>
        <v>0</v>
      </c>
      <c r="G574" s="98" t="n">
        <f aca="false">(-1)*$E574+$F574</f>
        <v>0</v>
      </c>
      <c r="H574" s="98" t="n">
        <f aca="false">IF($D574&lt;0,((-1)*Input!$G$15),0)</f>
        <v>0</v>
      </c>
      <c r="I574" s="98" t="n">
        <f aca="false">IF(OR($B574&lt;Input!$C$25,$B574&lt;Input!$G$25),(($I573+$G574+$H574)*(1+Input!$G$8/(100*12))),0)</f>
        <v>0</v>
      </c>
      <c r="J574" s="98" t="n">
        <f aca="false">IF(OR($B574&lt;Input!$C$25,$B574&lt;Input!$G$25),(Input!$G$18*((1+Input!$G$14/100)^DATEDIF(Input!$C$7,$B574,"Y"))),0)</f>
        <v>0</v>
      </c>
      <c r="L574" s="98" t="n">
        <f aca="false">IF(OR($B574&lt;Input!$C$25,$B574&lt;Input!$G$25),($E574+$J574),0)</f>
        <v>0</v>
      </c>
    </row>
    <row r="575" customFormat="false" ht="12.75" hidden="false" customHeight="true" outlineLevel="0" collapsed="false">
      <c r="A575" s="87" t="n">
        <v>571</v>
      </c>
      <c r="B575" s="90" t="n">
        <f aca="false">EOMONTH(Input!$C$7,A575)</f>
        <v>60298</v>
      </c>
      <c r="C575" s="90"/>
      <c r="D575" s="98" t="n">
        <f aca="false">IF(($D574+$G574+$H574)&lt;=0,($D574+$G574+$H574),0)</f>
        <v>0</v>
      </c>
      <c r="E575" s="98" t="n">
        <f aca="false">IF($D575&lt;0,Input!$G$17,0)</f>
        <v>0</v>
      </c>
      <c r="F575" s="98" t="n">
        <f aca="false">($D575*(Input!$G$11/100))/12</f>
        <v>0</v>
      </c>
      <c r="G575" s="98" t="n">
        <f aca="false">(-1)*$E575+$F575</f>
        <v>0</v>
      </c>
      <c r="H575" s="98" t="n">
        <f aca="false">IF($D575&lt;0,((-1)*Input!$G$15),0)</f>
        <v>0</v>
      </c>
      <c r="I575" s="98" t="n">
        <f aca="false">IF(OR($B575&lt;Input!$C$25,$B575&lt;Input!$G$25),(($I574+$G575+$H575)*(1+Input!$G$8/(100*12))),0)</f>
        <v>0</v>
      </c>
      <c r="J575" s="98" t="n">
        <f aca="false">IF(OR($B575&lt;Input!$C$25,$B575&lt;Input!$G$25),(Input!$G$18*((1+Input!$G$14/100)^DATEDIF(Input!$C$7,$B575,"Y"))),0)</f>
        <v>0</v>
      </c>
      <c r="L575" s="98" t="n">
        <f aca="false">IF(OR($B575&lt;Input!$C$25,$B575&lt;Input!$G$25),($E575+$J575),0)</f>
        <v>0</v>
      </c>
    </row>
    <row r="576" customFormat="false" ht="12.75" hidden="false" customHeight="true" outlineLevel="0" collapsed="false">
      <c r="A576" s="87" t="n">
        <v>572</v>
      </c>
      <c r="B576" s="90" t="n">
        <f aca="false">EOMONTH(Input!$C$7,A576)</f>
        <v>60326</v>
      </c>
      <c r="C576" s="90"/>
      <c r="D576" s="98" t="n">
        <f aca="false">IF(($D575+$G575+$H575)&lt;=0,($D575+$G575+$H575),0)</f>
        <v>0</v>
      </c>
      <c r="E576" s="98" t="n">
        <f aca="false">IF($D576&lt;0,Input!$G$17,0)</f>
        <v>0</v>
      </c>
      <c r="F576" s="98" t="n">
        <f aca="false">($D576*(Input!$G$11/100))/12</f>
        <v>0</v>
      </c>
      <c r="G576" s="98" t="n">
        <f aca="false">(-1)*$E576+$F576</f>
        <v>0</v>
      </c>
      <c r="H576" s="98" t="n">
        <f aca="false">IF($D576&lt;0,((-1)*Input!$G$15),0)</f>
        <v>0</v>
      </c>
      <c r="I576" s="98" t="n">
        <f aca="false">IF(OR($B576&lt;Input!$C$25,$B576&lt;Input!$G$25),(($I575+$G576+$H576)*(1+Input!$G$8/(100*12))),0)</f>
        <v>0</v>
      </c>
      <c r="J576" s="98" t="n">
        <f aca="false">IF(OR($B576&lt;Input!$C$25,$B576&lt;Input!$G$25),(Input!$G$18*((1+Input!$G$14/100)^DATEDIF(Input!$C$7,$B576,"Y"))),0)</f>
        <v>0</v>
      </c>
      <c r="L576" s="98" t="n">
        <f aca="false">IF(OR($B576&lt;Input!$C$25,$B576&lt;Input!$G$25),($E576+$J576),0)</f>
        <v>0</v>
      </c>
    </row>
    <row r="577" customFormat="false" ht="12.75" hidden="false" customHeight="true" outlineLevel="0" collapsed="false">
      <c r="A577" s="87" t="n">
        <v>573</v>
      </c>
      <c r="B577" s="90" t="n">
        <f aca="false">EOMONTH(Input!$C$7,A577)</f>
        <v>60357</v>
      </c>
      <c r="C577" s="90"/>
      <c r="D577" s="98" t="n">
        <f aca="false">IF(($D576+$G576+$H576)&lt;=0,($D576+$G576+$H576),0)</f>
        <v>0</v>
      </c>
      <c r="E577" s="98" t="n">
        <f aca="false">IF($D577&lt;0,Input!$G$17,0)</f>
        <v>0</v>
      </c>
      <c r="F577" s="98" t="n">
        <f aca="false">($D577*(Input!$G$11/100))/12</f>
        <v>0</v>
      </c>
      <c r="G577" s="98" t="n">
        <f aca="false">(-1)*$E577+$F577</f>
        <v>0</v>
      </c>
      <c r="H577" s="98" t="n">
        <f aca="false">IF($D577&lt;0,((-1)*Input!$G$15),0)</f>
        <v>0</v>
      </c>
      <c r="I577" s="98" t="n">
        <f aca="false">IF(OR($B577&lt;Input!$C$25,$B577&lt;Input!$G$25),(($I576+$G577+$H577)*(1+Input!$G$8/(100*12))),0)</f>
        <v>0</v>
      </c>
      <c r="J577" s="98" t="n">
        <f aca="false">IF(OR($B577&lt;Input!$C$25,$B577&lt;Input!$G$25),(Input!$G$18*((1+Input!$G$14/100)^DATEDIF(Input!$C$7,$B577,"Y"))),0)</f>
        <v>0</v>
      </c>
      <c r="L577" s="98" t="n">
        <f aca="false">IF(OR($B577&lt;Input!$C$25,$B577&lt;Input!$G$25),($E577+$J577),0)</f>
        <v>0</v>
      </c>
    </row>
    <row r="578" customFormat="false" ht="12.75" hidden="false" customHeight="true" outlineLevel="0" collapsed="false">
      <c r="A578" s="87" t="n">
        <v>574</v>
      </c>
      <c r="B578" s="90" t="n">
        <f aca="false">EOMONTH(Input!$C$7,A578)</f>
        <v>60387</v>
      </c>
      <c r="C578" s="90"/>
      <c r="D578" s="98" t="n">
        <f aca="false">IF(($D577+$G577+$H577)&lt;=0,($D577+$G577+$H577),0)</f>
        <v>0</v>
      </c>
      <c r="E578" s="98" t="n">
        <f aca="false">IF($D578&lt;0,Input!$G$17,0)</f>
        <v>0</v>
      </c>
      <c r="F578" s="98" t="n">
        <f aca="false">($D578*(Input!$G$11/100))/12</f>
        <v>0</v>
      </c>
      <c r="G578" s="98" t="n">
        <f aca="false">(-1)*$E578+$F578</f>
        <v>0</v>
      </c>
      <c r="H578" s="98" t="n">
        <f aca="false">IF($D578&lt;0,((-1)*Input!$G$15),0)</f>
        <v>0</v>
      </c>
      <c r="I578" s="98" t="n">
        <f aca="false">IF(OR($B578&lt;Input!$C$25,$B578&lt;Input!$G$25),(($I577+$G578+$H578)*(1+Input!$G$8/(100*12))),0)</f>
        <v>0</v>
      </c>
      <c r="J578" s="98" t="n">
        <f aca="false">IF(OR($B578&lt;Input!$C$25,$B578&lt;Input!$G$25),(Input!$G$18*((1+Input!$G$14/100)^DATEDIF(Input!$C$7,$B578,"Y"))),0)</f>
        <v>0</v>
      </c>
      <c r="L578" s="98" t="n">
        <f aca="false">IF(OR($B578&lt;Input!$C$25,$B578&lt;Input!$G$25),($E578+$J578),0)</f>
        <v>0</v>
      </c>
    </row>
    <row r="579" customFormat="false" ht="12.75" hidden="false" customHeight="true" outlineLevel="0" collapsed="false">
      <c r="A579" s="87" t="n">
        <v>575</v>
      </c>
      <c r="B579" s="90" t="n">
        <f aca="false">EOMONTH(Input!$C$7,A579)</f>
        <v>60418</v>
      </c>
      <c r="C579" s="90"/>
      <c r="D579" s="98" t="n">
        <f aca="false">IF(($D578+$G578+$H578)&lt;=0,($D578+$G578+$H578),0)</f>
        <v>0</v>
      </c>
      <c r="E579" s="98" t="n">
        <f aca="false">IF($D579&lt;0,Input!$G$17,0)</f>
        <v>0</v>
      </c>
      <c r="F579" s="98" t="n">
        <f aca="false">($D579*(Input!$G$11/100))/12</f>
        <v>0</v>
      </c>
      <c r="G579" s="98" t="n">
        <f aca="false">(-1)*$E579+$F579</f>
        <v>0</v>
      </c>
      <c r="H579" s="98" t="n">
        <f aca="false">IF($D579&lt;0,((-1)*Input!$G$15),0)</f>
        <v>0</v>
      </c>
      <c r="I579" s="98" t="n">
        <f aca="false">IF(OR($B579&lt;Input!$C$25,$B579&lt;Input!$G$25),(($I578+$G579+$H579)*(1+Input!$G$8/(100*12))),0)</f>
        <v>0</v>
      </c>
      <c r="J579" s="98" t="n">
        <f aca="false">IF(OR($B579&lt;Input!$C$25,$B579&lt;Input!$G$25),(Input!$G$18*((1+Input!$G$14/100)^DATEDIF(Input!$C$7,$B579,"Y"))),0)</f>
        <v>0</v>
      </c>
      <c r="L579" s="98" t="n">
        <f aca="false">IF(OR($B579&lt;Input!$C$25,$B579&lt;Input!$G$25),($E579+$J579),0)</f>
        <v>0</v>
      </c>
    </row>
    <row r="580" customFormat="false" ht="12.75" hidden="false" customHeight="true" outlineLevel="0" collapsed="false">
      <c r="A580" s="87" t="n">
        <v>576</v>
      </c>
      <c r="B580" s="90" t="n">
        <f aca="false">EOMONTH(Input!$C$7,A580)</f>
        <v>60448</v>
      </c>
      <c r="C580" s="90"/>
      <c r="D580" s="98" t="n">
        <f aca="false">IF(($D579+$G579+$H579)&lt;=0,($D579+$G579+$H579),0)</f>
        <v>0</v>
      </c>
      <c r="E580" s="98" t="n">
        <f aca="false">IF($D580&lt;0,Input!$G$17,0)</f>
        <v>0</v>
      </c>
      <c r="F580" s="98" t="n">
        <f aca="false">($D580*(Input!$G$11/100))/12</f>
        <v>0</v>
      </c>
      <c r="G580" s="98" t="n">
        <f aca="false">(-1)*$E580+$F580</f>
        <v>0</v>
      </c>
      <c r="H580" s="98" t="n">
        <f aca="false">IF($D580&lt;0,((-1)*Input!$G$15),0)</f>
        <v>0</v>
      </c>
      <c r="I580" s="98" t="n">
        <f aca="false">IF(OR($B580&lt;Input!$C$25,$B580&lt;Input!$G$25),(($I579+$G580+$H580)*(1+Input!$G$8/(100*12))),0)</f>
        <v>0</v>
      </c>
      <c r="J580" s="98" t="n">
        <f aca="false">IF(OR($B580&lt;Input!$C$25,$B580&lt;Input!$G$25),(Input!$G$18*((1+Input!$G$14/100)^DATEDIF(Input!$C$7,$B580,"Y"))),0)</f>
        <v>0</v>
      </c>
      <c r="L580" s="98" t="n">
        <f aca="false">IF(OR($B580&lt;Input!$C$25,$B580&lt;Input!$G$25),($E580+$J580),0)</f>
        <v>0</v>
      </c>
    </row>
    <row r="581" customFormat="false" ht="12.75" hidden="false" customHeight="true" outlineLevel="0" collapsed="false">
      <c r="A581" s="87" t="n">
        <v>577</v>
      </c>
      <c r="B581" s="90" t="n">
        <f aca="false">EOMONTH(Input!$C$7,A581)</f>
        <v>60479</v>
      </c>
      <c r="C581" s="90"/>
      <c r="D581" s="98" t="n">
        <f aca="false">IF(($D580+$G580+$H580)&lt;=0,($D580+$G580+$H580),0)</f>
        <v>0</v>
      </c>
      <c r="E581" s="98" t="n">
        <f aca="false">IF($D581&lt;0,Input!$G$17,0)</f>
        <v>0</v>
      </c>
      <c r="F581" s="98" t="n">
        <f aca="false">($D581*(Input!$G$11/100))/12</f>
        <v>0</v>
      </c>
      <c r="G581" s="98" t="n">
        <f aca="false">(-1)*$E581+$F581</f>
        <v>0</v>
      </c>
      <c r="H581" s="98" t="n">
        <f aca="false">IF($D581&lt;0,((-1)*Input!$G$15),0)</f>
        <v>0</v>
      </c>
      <c r="I581" s="98" t="n">
        <f aca="false">IF(OR($B581&lt;Input!$C$25,$B581&lt;Input!$G$25),(($I580+$G581+$H581)*(1+Input!$G$8/(100*12))),0)</f>
        <v>0</v>
      </c>
      <c r="J581" s="98" t="n">
        <f aca="false">IF(OR($B581&lt;Input!$C$25,$B581&lt;Input!$G$25),(Input!$G$18*((1+Input!$G$14/100)^DATEDIF(Input!$C$7,$B581,"Y"))),0)</f>
        <v>0</v>
      </c>
      <c r="L581" s="98" t="n">
        <f aca="false">IF(OR($B581&lt;Input!$C$25,$B581&lt;Input!$G$25),($E581+$J581),0)</f>
        <v>0</v>
      </c>
    </row>
    <row r="582" customFormat="false" ht="12.75" hidden="false" customHeight="true" outlineLevel="0" collapsed="false">
      <c r="A582" s="87" t="n">
        <v>578</v>
      </c>
      <c r="B582" s="90" t="n">
        <f aca="false">EOMONTH(Input!$C$7,A582)</f>
        <v>60510</v>
      </c>
      <c r="C582" s="90"/>
      <c r="D582" s="98" t="n">
        <f aca="false">IF(($D581+$G581+$H581)&lt;=0,($D581+$G581+$H581),0)</f>
        <v>0</v>
      </c>
      <c r="E582" s="98" t="n">
        <f aca="false">IF($D582&lt;0,Input!$G$17,0)</f>
        <v>0</v>
      </c>
      <c r="F582" s="98" t="n">
        <f aca="false">($D582*(Input!$G$11/100))/12</f>
        <v>0</v>
      </c>
      <c r="G582" s="98" t="n">
        <f aca="false">(-1)*$E582+$F582</f>
        <v>0</v>
      </c>
      <c r="H582" s="98" t="n">
        <f aca="false">IF($D582&lt;0,((-1)*Input!$G$15),0)</f>
        <v>0</v>
      </c>
      <c r="I582" s="98" t="n">
        <f aca="false">IF(OR($B582&lt;Input!$C$25,$B582&lt;Input!$G$25),(($I581+$G582+$H582)*(1+Input!$G$8/(100*12))),0)</f>
        <v>0</v>
      </c>
      <c r="J582" s="98" t="n">
        <f aca="false">IF(OR($B582&lt;Input!$C$25,$B582&lt;Input!$G$25),(Input!$G$18*((1+Input!$G$14/100)^DATEDIF(Input!$C$7,$B582,"Y"))),0)</f>
        <v>0</v>
      </c>
      <c r="L582" s="98" t="n">
        <f aca="false">IF(OR($B582&lt;Input!$C$25,$B582&lt;Input!$G$25),($E582+$J582),0)</f>
        <v>0</v>
      </c>
    </row>
    <row r="583" customFormat="false" ht="12.75" hidden="false" customHeight="true" outlineLevel="0" collapsed="false">
      <c r="A583" s="87" t="n">
        <v>579</v>
      </c>
      <c r="B583" s="90" t="n">
        <f aca="false">EOMONTH(Input!$C$7,A583)</f>
        <v>60540</v>
      </c>
      <c r="C583" s="90"/>
      <c r="D583" s="98" t="n">
        <f aca="false">IF(($D582+$G582+$H582)&lt;=0,($D582+$G582+$H582),0)</f>
        <v>0</v>
      </c>
      <c r="E583" s="98" t="n">
        <f aca="false">IF($D583&lt;0,Input!$G$17,0)</f>
        <v>0</v>
      </c>
      <c r="F583" s="98" t="n">
        <f aca="false">($D583*(Input!$G$11/100))/12</f>
        <v>0</v>
      </c>
      <c r="G583" s="98" t="n">
        <f aca="false">(-1)*$E583+$F583</f>
        <v>0</v>
      </c>
      <c r="H583" s="98" t="n">
        <f aca="false">IF($D583&lt;0,((-1)*Input!$G$15),0)</f>
        <v>0</v>
      </c>
      <c r="I583" s="98" t="n">
        <f aca="false">IF(OR($B583&lt;Input!$C$25,$B583&lt;Input!$G$25),(($I582+$G583+$H583)*(1+Input!$G$8/(100*12))),0)</f>
        <v>0</v>
      </c>
      <c r="J583" s="98" t="n">
        <f aca="false">IF(OR($B583&lt;Input!$C$25,$B583&lt;Input!$G$25),(Input!$G$18*((1+Input!$G$14/100)^DATEDIF(Input!$C$7,$B583,"Y"))),0)</f>
        <v>0</v>
      </c>
      <c r="L583" s="98" t="n">
        <f aca="false">IF(OR($B583&lt;Input!$C$25,$B583&lt;Input!$G$25),($E583+$J583),0)</f>
        <v>0</v>
      </c>
    </row>
    <row r="584" customFormat="false" ht="12.75" hidden="false" customHeight="true" outlineLevel="0" collapsed="false">
      <c r="A584" s="87" t="n">
        <v>580</v>
      </c>
      <c r="B584" s="90" t="n">
        <f aca="false">EOMONTH(Input!$C$7,A584)</f>
        <v>60571</v>
      </c>
      <c r="C584" s="90"/>
      <c r="D584" s="98" t="n">
        <f aca="false">IF(($D583+$G583+$H583)&lt;=0,($D583+$G583+$H583),0)</f>
        <v>0</v>
      </c>
      <c r="E584" s="98" t="n">
        <f aca="false">IF($D584&lt;0,Input!$G$17,0)</f>
        <v>0</v>
      </c>
      <c r="F584" s="98" t="n">
        <f aca="false">($D584*(Input!$G$11/100))/12</f>
        <v>0</v>
      </c>
      <c r="G584" s="98" t="n">
        <f aca="false">(-1)*$E584+$F584</f>
        <v>0</v>
      </c>
      <c r="H584" s="98" t="n">
        <f aca="false">IF($D584&lt;0,((-1)*Input!$G$15),0)</f>
        <v>0</v>
      </c>
      <c r="I584" s="98" t="n">
        <f aca="false">IF(OR($B584&lt;Input!$C$25,$B584&lt;Input!$G$25),(($I583+$G584+$H584)*(1+Input!$G$8/(100*12))),0)</f>
        <v>0</v>
      </c>
      <c r="J584" s="98" t="n">
        <f aca="false">IF(OR($B584&lt;Input!$C$25,$B584&lt;Input!$G$25),(Input!$G$18*((1+Input!$G$14/100)^DATEDIF(Input!$C$7,$B584,"Y"))),0)</f>
        <v>0</v>
      </c>
      <c r="L584" s="98" t="n">
        <f aca="false">IF(OR($B584&lt;Input!$C$25,$B584&lt;Input!$G$25),($E584+$J584),0)</f>
        <v>0</v>
      </c>
    </row>
    <row r="585" customFormat="false" ht="12.75" hidden="false" customHeight="true" outlineLevel="0" collapsed="false">
      <c r="A585" s="87" t="n">
        <v>581</v>
      </c>
      <c r="B585" s="90" t="n">
        <f aca="false">EOMONTH(Input!$C$7,A585)</f>
        <v>60601</v>
      </c>
      <c r="C585" s="90"/>
      <c r="D585" s="98" t="n">
        <f aca="false">IF(($D584+$G584+$H584)&lt;=0,($D584+$G584+$H584),0)</f>
        <v>0</v>
      </c>
      <c r="E585" s="98" t="n">
        <f aca="false">IF($D585&lt;0,Input!$G$17,0)</f>
        <v>0</v>
      </c>
      <c r="F585" s="98" t="n">
        <f aca="false">($D585*(Input!$G$11/100))/12</f>
        <v>0</v>
      </c>
      <c r="G585" s="98" t="n">
        <f aca="false">(-1)*$E585+$F585</f>
        <v>0</v>
      </c>
      <c r="H585" s="98" t="n">
        <f aca="false">IF($D585&lt;0,((-1)*Input!$G$15),0)</f>
        <v>0</v>
      </c>
      <c r="I585" s="98" t="n">
        <f aca="false">IF(OR($B585&lt;Input!$C$25,$B585&lt;Input!$G$25),(($I584+$G585+$H585)*(1+Input!$G$8/(100*12))),0)</f>
        <v>0</v>
      </c>
      <c r="J585" s="98" t="n">
        <f aca="false">IF(OR($B585&lt;Input!$C$25,$B585&lt;Input!$G$25),(Input!$G$18*((1+Input!$G$14/100)^DATEDIF(Input!$C$7,$B585,"Y"))),0)</f>
        <v>0</v>
      </c>
      <c r="L585" s="98" t="n">
        <f aca="false">IF(OR($B585&lt;Input!$C$25,$B585&lt;Input!$G$25),($E585+$J585),0)</f>
        <v>0</v>
      </c>
    </row>
    <row r="586" customFormat="false" ht="12.75" hidden="false" customHeight="true" outlineLevel="0" collapsed="false">
      <c r="A586" s="87" t="n">
        <v>582</v>
      </c>
      <c r="B586" s="90" t="n">
        <f aca="false">EOMONTH(Input!$C$7,A586)</f>
        <v>60632</v>
      </c>
      <c r="C586" s="90"/>
      <c r="D586" s="98" t="n">
        <f aca="false">IF(($D585+$G585+$H585)&lt;=0,($D585+$G585+$H585),0)</f>
        <v>0</v>
      </c>
      <c r="E586" s="98" t="n">
        <f aca="false">IF($D586&lt;0,Input!$G$17,0)</f>
        <v>0</v>
      </c>
      <c r="F586" s="98" t="n">
        <f aca="false">($D586*(Input!$G$11/100))/12</f>
        <v>0</v>
      </c>
      <c r="G586" s="98" t="n">
        <f aca="false">(-1)*$E586+$F586</f>
        <v>0</v>
      </c>
      <c r="H586" s="98" t="n">
        <f aca="false">IF($D586&lt;0,((-1)*Input!$G$15),0)</f>
        <v>0</v>
      </c>
      <c r="I586" s="98" t="n">
        <f aca="false">IF(OR($B586&lt;Input!$C$25,$B586&lt;Input!$G$25),(($I585+$G586+$H586)*(1+Input!$G$8/(100*12))),0)</f>
        <v>0</v>
      </c>
      <c r="J586" s="98" t="n">
        <f aca="false">IF(OR($B586&lt;Input!$C$25,$B586&lt;Input!$G$25),(Input!$G$18*((1+Input!$G$14/100)^DATEDIF(Input!$C$7,$B586,"Y"))),0)</f>
        <v>0</v>
      </c>
      <c r="L586" s="98" t="n">
        <f aca="false">IF(OR($B586&lt;Input!$C$25,$B586&lt;Input!$G$25),($E586+$J586),0)</f>
        <v>0</v>
      </c>
    </row>
    <row r="587" customFormat="false" ht="12.75" hidden="false" customHeight="true" outlineLevel="0" collapsed="false">
      <c r="A587" s="87" t="n">
        <v>583</v>
      </c>
      <c r="B587" s="90" t="n">
        <f aca="false">EOMONTH(Input!$C$7,A587)</f>
        <v>60663</v>
      </c>
      <c r="C587" s="90"/>
      <c r="D587" s="98" t="n">
        <f aca="false">IF(($D586+$G586+$H586)&lt;=0,($D586+$G586+$H586),0)</f>
        <v>0</v>
      </c>
      <c r="E587" s="98" t="n">
        <f aca="false">IF($D587&lt;0,Input!$G$17,0)</f>
        <v>0</v>
      </c>
      <c r="F587" s="98" t="n">
        <f aca="false">($D587*(Input!$G$11/100))/12</f>
        <v>0</v>
      </c>
      <c r="G587" s="98" t="n">
        <f aca="false">(-1)*$E587+$F587</f>
        <v>0</v>
      </c>
      <c r="H587" s="98" t="n">
        <f aca="false">IF($D587&lt;0,((-1)*Input!$G$15),0)</f>
        <v>0</v>
      </c>
      <c r="I587" s="98" t="n">
        <f aca="false">IF(OR($B587&lt;Input!$C$25,$B587&lt;Input!$G$25),(($I586+$G587+$H587)*(1+Input!$G$8/(100*12))),0)</f>
        <v>0</v>
      </c>
      <c r="J587" s="98" t="n">
        <f aca="false">IF(OR($B587&lt;Input!$C$25,$B587&lt;Input!$G$25),(Input!$G$18*((1+Input!$G$14/100)^DATEDIF(Input!$C$7,$B587,"Y"))),0)</f>
        <v>0</v>
      </c>
      <c r="L587" s="98" t="n">
        <f aca="false">IF(OR($B587&lt;Input!$C$25,$B587&lt;Input!$G$25),($E587+$J587),0)</f>
        <v>0</v>
      </c>
    </row>
    <row r="588" customFormat="false" ht="12.75" hidden="false" customHeight="true" outlineLevel="0" collapsed="false">
      <c r="A588" s="87" t="n">
        <v>584</v>
      </c>
      <c r="B588" s="90" t="n">
        <f aca="false">EOMONTH(Input!$C$7,A588)</f>
        <v>60691</v>
      </c>
      <c r="C588" s="90"/>
      <c r="D588" s="98" t="n">
        <f aca="false">IF(($D587+$G587+$H587)&lt;=0,($D587+$G587+$H587),0)</f>
        <v>0</v>
      </c>
      <c r="E588" s="98" t="n">
        <f aca="false">IF($D588&lt;0,Input!$G$17,0)</f>
        <v>0</v>
      </c>
      <c r="F588" s="98" t="n">
        <f aca="false">($D588*(Input!$G$11/100))/12</f>
        <v>0</v>
      </c>
      <c r="G588" s="98" t="n">
        <f aca="false">(-1)*$E588+$F588</f>
        <v>0</v>
      </c>
      <c r="H588" s="98" t="n">
        <f aca="false">IF($D588&lt;0,((-1)*Input!$G$15),0)</f>
        <v>0</v>
      </c>
      <c r="I588" s="98" t="n">
        <f aca="false">IF(OR($B588&lt;Input!$C$25,$B588&lt;Input!$G$25),(($I587+$G588+$H588)*(1+Input!$G$8/(100*12))),0)</f>
        <v>0</v>
      </c>
      <c r="J588" s="98" t="n">
        <f aca="false">IF(OR($B588&lt;Input!$C$25,$B588&lt;Input!$G$25),(Input!$G$18*((1+Input!$G$14/100)^DATEDIF(Input!$C$7,$B588,"Y"))),0)</f>
        <v>0</v>
      </c>
      <c r="L588" s="98" t="n">
        <f aca="false">IF(OR($B588&lt;Input!$C$25,$B588&lt;Input!$G$25),($E588+$J588),0)</f>
        <v>0</v>
      </c>
    </row>
    <row r="589" customFormat="false" ht="12.75" hidden="false" customHeight="true" outlineLevel="0" collapsed="false">
      <c r="A589" s="87" t="n">
        <v>585</v>
      </c>
      <c r="B589" s="90" t="n">
        <f aca="false">EOMONTH(Input!$C$7,A589)</f>
        <v>60722</v>
      </c>
      <c r="C589" s="90"/>
      <c r="D589" s="98" t="n">
        <f aca="false">IF(($D588+$G588+$H588)&lt;=0,($D588+$G588+$H588),0)</f>
        <v>0</v>
      </c>
      <c r="E589" s="98" t="n">
        <f aca="false">IF($D589&lt;0,Input!$G$17,0)</f>
        <v>0</v>
      </c>
      <c r="F589" s="98" t="n">
        <f aca="false">($D589*(Input!$G$11/100))/12</f>
        <v>0</v>
      </c>
      <c r="G589" s="98" t="n">
        <f aca="false">(-1)*$E589+$F589</f>
        <v>0</v>
      </c>
      <c r="H589" s="98" t="n">
        <f aca="false">IF($D589&lt;0,((-1)*Input!$G$15),0)</f>
        <v>0</v>
      </c>
      <c r="I589" s="98" t="n">
        <f aca="false">IF(OR($B589&lt;Input!$C$25,$B589&lt;Input!$G$25),(($I588+$G589+$H589)*(1+Input!$G$8/(100*12))),0)</f>
        <v>0</v>
      </c>
      <c r="J589" s="98" t="n">
        <f aca="false">IF(OR($B589&lt;Input!$C$25,$B589&lt;Input!$G$25),(Input!$G$18*((1+Input!$G$14/100)^DATEDIF(Input!$C$7,$B589,"Y"))),0)</f>
        <v>0</v>
      </c>
      <c r="L589" s="98" t="n">
        <f aca="false">IF(OR($B589&lt;Input!$C$25,$B589&lt;Input!$G$25),($E589+$J589),0)</f>
        <v>0</v>
      </c>
    </row>
    <row r="590" customFormat="false" ht="12.75" hidden="false" customHeight="true" outlineLevel="0" collapsed="false">
      <c r="A590" s="87" t="n">
        <v>586</v>
      </c>
      <c r="B590" s="90" t="n">
        <f aca="false">EOMONTH(Input!$C$7,A590)</f>
        <v>60752</v>
      </c>
      <c r="C590" s="90"/>
      <c r="D590" s="98" t="n">
        <f aca="false">IF(($D589+$G589+$H589)&lt;=0,($D589+$G589+$H589),0)</f>
        <v>0</v>
      </c>
      <c r="E590" s="98" t="n">
        <f aca="false">IF($D590&lt;0,Input!$G$17,0)</f>
        <v>0</v>
      </c>
      <c r="F590" s="98" t="n">
        <f aca="false">($D590*(Input!$G$11/100))/12</f>
        <v>0</v>
      </c>
      <c r="G590" s="98" t="n">
        <f aca="false">(-1)*$E590+$F590</f>
        <v>0</v>
      </c>
      <c r="H590" s="98" t="n">
        <f aca="false">IF($D590&lt;0,((-1)*Input!$G$15),0)</f>
        <v>0</v>
      </c>
      <c r="I590" s="98" t="n">
        <f aca="false">IF(OR($B590&lt;Input!$C$25,$B590&lt;Input!$G$25),(($I589+$G590+$H590)*(1+Input!$G$8/(100*12))),0)</f>
        <v>0</v>
      </c>
      <c r="J590" s="98" t="n">
        <f aca="false">IF(OR($B590&lt;Input!$C$25,$B590&lt;Input!$G$25),(Input!$G$18*((1+Input!$G$14/100)^DATEDIF(Input!$C$7,$B590,"Y"))),0)</f>
        <v>0</v>
      </c>
      <c r="L590" s="98" t="n">
        <f aca="false">IF(OR($B590&lt;Input!$C$25,$B590&lt;Input!$G$25),($E590+$J590),0)</f>
        <v>0</v>
      </c>
    </row>
    <row r="591" customFormat="false" ht="12.75" hidden="false" customHeight="true" outlineLevel="0" collapsed="false">
      <c r="A591" s="87" t="n">
        <v>587</v>
      </c>
      <c r="B591" s="90" t="n">
        <f aca="false">EOMONTH(Input!$C$7,A591)</f>
        <v>60783</v>
      </c>
      <c r="C591" s="90"/>
      <c r="D591" s="98" t="n">
        <f aca="false">IF(($D590+$G590+$H590)&lt;=0,($D590+$G590+$H590),0)</f>
        <v>0</v>
      </c>
      <c r="E591" s="98" t="n">
        <f aca="false">IF($D591&lt;0,Input!$G$17,0)</f>
        <v>0</v>
      </c>
      <c r="F591" s="98" t="n">
        <f aca="false">($D591*(Input!$G$11/100))/12</f>
        <v>0</v>
      </c>
      <c r="G591" s="98" t="n">
        <f aca="false">(-1)*$E591+$F591</f>
        <v>0</v>
      </c>
      <c r="H591" s="98" t="n">
        <f aca="false">IF($D591&lt;0,((-1)*Input!$G$15),0)</f>
        <v>0</v>
      </c>
      <c r="I591" s="98" t="n">
        <f aca="false">IF(OR($B591&lt;Input!$C$25,$B591&lt;Input!$G$25),(($I590+$G591+$H591)*(1+Input!$G$8/(100*12))),0)</f>
        <v>0</v>
      </c>
      <c r="J591" s="98" t="n">
        <f aca="false">IF(OR($B591&lt;Input!$C$25,$B591&lt;Input!$G$25),(Input!$G$18*((1+Input!$G$14/100)^DATEDIF(Input!$C$7,$B591,"Y"))),0)</f>
        <v>0</v>
      </c>
      <c r="L591" s="98" t="n">
        <f aca="false">IF(OR($B591&lt;Input!$C$25,$B591&lt;Input!$G$25),($E591+$J591),0)</f>
        <v>0</v>
      </c>
    </row>
    <row r="592" customFormat="false" ht="12.75" hidden="false" customHeight="true" outlineLevel="0" collapsed="false">
      <c r="A592" s="87" t="n">
        <v>588</v>
      </c>
      <c r="B592" s="90" t="n">
        <f aca="false">EOMONTH(Input!$C$7,A592)</f>
        <v>60813</v>
      </c>
      <c r="C592" s="90"/>
      <c r="D592" s="98" t="n">
        <f aca="false">IF(($D591+$G591+$H591)&lt;=0,($D591+$G591+$H591),0)</f>
        <v>0</v>
      </c>
      <c r="E592" s="98" t="n">
        <f aca="false">IF($D592&lt;0,Input!$G$17,0)</f>
        <v>0</v>
      </c>
      <c r="F592" s="98" t="n">
        <f aca="false">($D592*(Input!$G$11/100))/12</f>
        <v>0</v>
      </c>
      <c r="G592" s="98" t="n">
        <f aca="false">(-1)*$E592+$F592</f>
        <v>0</v>
      </c>
      <c r="H592" s="98" t="n">
        <f aca="false">IF($D592&lt;0,((-1)*Input!$G$15),0)</f>
        <v>0</v>
      </c>
      <c r="I592" s="98" t="n">
        <f aca="false">IF(OR($B592&lt;Input!$C$25,$B592&lt;Input!$G$25),(($I591+$G592+$H592)*(1+Input!$G$8/(100*12))),0)</f>
        <v>0</v>
      </c>
      <c r="J592" s="98" t="n">
        <f aca="false">IF(OR($B592&lt;Input!$C$25,$B592&lt;Input!$G$25),(Input!$G$18*((1+Input!$G$14/100)^DATEDIF(Input!$C$7,$B592,"Y"))),0)</f>
        <v>0</v>
      </c>
      <c r="L592" s="98" t="n">
        <f aca="false">IF(OR($B592&lt;Input!$C$25,$B592&lt;Input!$G$25),($E592+$J592),0)</f>
        <v>0</v>
      </c>
    </row>
    <row r="593" customFormat="false" ht="12.75" hidden="false" customHeight="true" outlineLevel="0" collapsed="false">
      <c r="A593" s="87" t="n">
        <v>589</v>
      </c>
      <c r="B593" s="90" t="n">
        <f aca="false">EOMONTH(Input!$C$7,A593)</f>
        <v>60844</v>
      </c>
      <c r="C593" s="90"/>
      <c r="D593" s="98" t="n">
        <f aca="false">IF(($D592+$G592+$H592)&lt;=0,($D592+$G592+$H592),0)</f>
        <v>0</v>
      </c>
      <c r="E593" s="98" t="n">
        <f aca="false">IF($D593&lt;0,Input!$G$17,0)</f>
        <v>0</v>
      </c>
      <c r="F593" s="98" t="n">
        <f aca="false">($D593*(Input!$G$11/100))/12</f>
        <v>0</v>
      </c>
      <c r="G593" s="98" t="n">
        <f aca="false">(-1)*$E593+$F593</f>
        <v>0</v>
      </c>
      <c r="H593" s="98" t="n">
        <f aca="false">IF($D593&lt;0,((-1)*Input!$G$15),0)</f>
        <v>0</v>
      </c>
      <c r="I593" s="98" t="n">
        <f aca="false">IF(OR($B593&lt;Input!$C$25,$B593&lt;Input!$G$25),(($I592+$G593+$H593)*(1+Input!$G$8/(100*12))),0)</f>
        <v>0</v>
      </c>
      <c r="J593" s="98" t="n">
        <f aca="false">IF(OR($B593&lt;Input!$C$25,$B593&lt;Input!$G$25),(Input!$G$18*((1+Input!$G$14/100)^DATEDIF(Input!$C$7,$B593,"Y"))),0)</f>
        <v>0</v>
      </c>
      <c r="L593" s="98" t="n">
        <f aca="false">IF(OR($B593&lt;Input!$C$25,$B593&lt;Input!$G$25),($E593+$J593),0)</f>
        <v>0</v>
      </c>
    </row>
    <row r="594" customFormat="false" ht="12.75" hidden="false" customHeight="true" outlineLevel="0" collapsed="false">
      <c r="A594" s="87" t="n">
        <v>590</v>
      </c>
      <c r="B594" s="90" t="n">
        <f aca="false">EOMONTH(Input!$C$7,A594)</f>
        <v>60875</v>
      </c>
      <c r="C594" s="90"/>
      <c r="D594" s="98" t="n">
        <f aca="false">IF(($D593+$G593+$H593)&lt;=0,($D593+$G593+$H593),0)</f>
        <v>0</v>
      </c>
      <c r="E594" s="98" t="n">
        <f aca="false">IF($D594&lt;0,Input!$G$17,0)</f>
        <v>0</v>
      </c>
      <c r="F594" s="98" t="n">
        <f aca="false">($D594*(Input!$G$11/100))/12</f>
        <v>0</v>
      </c>
      <c r="G594" s="98" t="n">
        <f aca="false">(-1)*$E594+$F594</f>
        <v>0</v>
      </c>
      <c r="H594" s="98" t="n">
        <f aca="false">IF($D594&lt;0,((-1)*Input!$G$15),0)</f>
        <v>0</v>
      </c>
      <c r="I594" s="98" t="n">
        <f aca="false">IF(OR($B594&lt;Input!$C$25,$B594&lt;Input!$G$25),(($I593+$G594+$H594)*(1+Input!$G$8/(100*12))),0)</f>
        <v>0</v>
      </c>
      <c r="J594" s="98" t="n">
        <f aca="false">IF(OR($B594&lt;Input!$C$25,$B594&lt;Input!$G$25),(Input!$G$18*((1+Input!$G$14/100)^DATEDIF(Input!$C$7,$B594,"Y"))),0)</f>
        <v>0</v>
      </c>
      <c r="L594" s="98" t="n">
        <f aca="false">IF(OR($B594&lt;Input!$C$25,$B594&lt;Input!$G$25),($E594+$J594),0)</f>
        <v>0</v>
      </c>
    </row>
    <row r="595" customFormat="false" ht="12.75" hidden="false" customHeight="true" outlineLevel="0" collapsed="false">
      <c r="A595" s="87" t="n">
        <v>591</v>
      </c>
      <c r="B595" s="90" t="n">
        <f aca="false">EOMONTH(Input!$C$7,A595)</f>
        <v>60905</v>
      </c>
      <c r="C595" s="90"/>
      <c r="D595" s="98" t="n">
        <f aca="false">IF(($D594+$G594+$H594)&lt;=0,($D594+$G594+$H594),0)</f>
        <v>0</v>
      </c>
      <c r="E595" s="98" t="n">
        <f aca="false">IF($D595&lt;0,Input!$G$17,0)</f>
        <v>0</v>
      </c>
      <c r="F595" s="98" t="n">
        <f aca="false">($D595*(Input!$G$11/100))/12</f>
        <v>0</v>
      </c>
      <c r="G595" s="98" t="n">
        <f aca="false">(-1)*$E595+$F595</f>
        <v>0</v>
      </c>
      <c r="H595" s="98" t="n">
        <f aca="false">IF($D595&lt;0,((-1)*Input!$G$15),0)</f>
        <v>0</v>
      </c>
      <c r="I595" s="98" t="n">
        <f aca="false">IF(OR($B595&lt;Input!$C$25,$B595&lt;Input!$G$25),(($I594+$G595+$H595)*(1+Input!$G$8/(100*12))),0)</f>
        <v>0</v>
      </c>
      <c r="J595" s="98" t="n">
        <f aca="false">IF(OR($B595&lt;Input!$C$25,$B595&lt;Input!$G$25),(Input!$G$18*((1+Input!$G$14/100)^DATEDIF(Input!$C$7,$B595,"Y"))),0)</f>
        <v>0</v>
      </c>
      <c r="L595" s="98" t="n">
        <f aca="false">IF(OR($B595&lt;Input!$C$25,$B595&lt;Input!$G$25),($E595+$J595),0)</f>
        <v>0</v>
      </c>
    </row>
    <row r="596" customFormat="false" ht="12.75" hidden="false" customHeight="true" outlineLevel="0" collapsed="false">
      <c r="A596" s="87" t="n">
        <v>592</v>
      </c>
      <c r="B596" s="90" t="n">
        <f aca="false">EOMONTH(Input!$C$7,A596)</f>
        <v>60936</v>
      </c>
      <c r="C596" s="90"/>
      <c r="D596" s="98" t="n">
        <f aca="false">IF(($D595+$G595+$H595)&lt;=0,($D595+$G595+$H595),0)</f>
        <v>0</v>
      </c>
      <c r="E596" s="98" t="n">
        <f aca="false">IF($D596&lt;0,Input!$G$17,0)</f>
        <v>0</v>
      </c>
      <c r="F596" s="98" t="n">
        <f aca="false">($D596*(Input!$G$11/100))/12</f>
        <v>0</v>
      </c>
      <c r="G596" s="98" t="n">
        <f aca="false">(-1)*$E596+$F596</f>
        <v>0</v>
      </c>
      <c r="H596" s="98" t="n">
        <f aca="false">IF($D596&lt;0,((-1)*Input!$G$15),0)</f>
        <v>0</v>
      </c>
      <c r="I596" s="98" t="n">
        <f aca="false">IF(OR($B596&lt;Input!$C$25,$B596&lt;Input!$G$25),(($I595+$G596+$H596)*(1+Input!$G$8/(100*12))),0)</f>
        <v>0</v>
      </c>
      <c r="J596" s="98" t="n">
        <f aca="false">IF(OR($B596&lt;Input!$C$25,$B596&lt;Input!$G$25),(Input!$G$18*((1+Input!$G$14/100)^DATEDIF(Input!$C$7,$B596,"Y"))),0)</f>
        <v>0</v>
      </c>
      <c r="L596" s="98" t="n">
        <f aca="false">IF(OR($B596&lt;Input!$C$25,$B596&lt;Input!$G$25),($E596+$J596),0)</f>
        <v>0</v>
      </c>
    </row>
    <row r="597" customFormat="false" ht="12.75" hidden="false" customHeight="true" outlineLevel="0" collapsed="false">
      <c r="A597" s="87" t="n">
        <v>593</v>
      </c>
      <c r="B597" s="90" t="n">
        <f aca="false">EOMONTH(Input!$C$7,A597)</f>
        <v>60966</v>
      </c>
      <c r="C597" s="90"/>
      <c r="D597" s="98" t="n">
        <f aca="false">IF(($D596+$G596+$H596)&lt;=0,($D596+$G596+$H596),0)</f>
        <v>0</v>
      </c>
      <c r="E597" s="98" t="n">
        <f aca="false">IF($D597&lt;0,Input!$G$17,0)</f>
        <v>0</v>
      </c>
      <c r="F597" s="98" t="n">
        <f aca="false">($D597*(Input!$G$11/100))/12</f>
        <v>0</v>
      </c>
      <c r="G597" s="98" t="n">
        <f aca="false">(-1)*$E597+$F597</f>
        <v>0</v>
      </c>
      <c r="H597" s="98" t="n">
        <f aca="false">IF($D597&lt;0,((-1)*Input!$G$15),0)</f>
        <v>0</v>
      </c>
      <c r="I597" s="98" t="n">
        <f aca="false">IF(OR($B597&lt;Input!$C$25,$B597&lt;Input!$G$25),(($I596+$G597+$H597)*(1+Input!$G$8/(100*12))),0)</f>
        <v>0</v>
      </c>
      <c r="J597" s="98" t="n">
        <f aca="false">IF(OR($B597&lt;Input!$C$25,$B597&lt;Input!$G$25),(Input!$G$18*((1+Input!$G$14/100)^DATEDIF(Input!$C$7,$B597,"Y"))),0)</f>
        <v>0</v>
      </c>
      <c r="L597" s="98" t="n">
        <f aca="false">IF(OR($B597&lt;Input!$C$25,$B597&lt;Input!$G$25),($E597+$J597),0)</f>
        <v>0</v>
      </c>
    </row>
    <row r="598" customFormat="false" ht="12.75" hidden="false" customHeight="true" outlineLevel="0" collapsed="false">
      <c r="A598" s="87" t="n">
        <v>594</v>
      </c>
      <c r="B598" s="90" t="n">
        <f aca="false">EOMONTH(Input!$C$7,A598)</f>
        <v>60997</v>
      </c>
      <c r="C598" s="90"/>
      <c r="D598" s="98" t="n">
        <f aca="false">IF(($D597+$G597+$H597)&lt;=0,($D597+$G597+$H597),0)</f>
        <v>0</v>
      </c>
      <c r="E598" s="98" t="n">
        <f aca="false">IF($D598&lt;0,Input!$G$17,0)</f>
        <v>0</v>
      </c>
      <c r="F598" s="98" t="n">
        <f aca="false">($D598*(Input!$G$11/100))/12</f>
        <v>0</v>
      </c>
      <c r="G598" s="98" t="n">
        <f aca="false">(-1)*$E598+$F598</f>
        <v>0</v>
      </c>
      <c r="H598" s="98" t="n">
        <f aca="false">IF($D598&lt;0,((-1)*Input!$G$15),0)</f>
        <v>0</v>
      </c>
      <c r="I598" s="98" t="n">
        <f aca="false">IF(OR($B598&lt;Input!$C$25,$B598&lt;Input!$G$25),(($I597+$G598+$H598)*(1+Input!$G$8/(100*12))),0)</f>
        <v>0</v>
      </c>
      <c r="J598" s="98" t="n">
        <f aca="false">IF(OR($B598&lt;Input!$C$25,$B598&lt;Input!$G$25),(Input!$G$18*((1+Input!$G$14/100)^DATEDIF(Input!$C$7,$B598,"Y"))),0)</f>
        <v>0</v>
      </c>
      <c r="L598" s="98" t="n">
        <f aca="false">IF(OR($B598&lt;Input!$C$25,$B598&lt;Input!$G$25),($E598+$J598),0)</f>
        <v>0</v>
      </c>
    </row>
    <row r="599" customFormat="false" ht="12.75" hidden="false" customHeight="true" outlineLevel="0" collapsed="false">
      <c r="A599" s="87" t="n">
        <v>595</v>
      </c>
      <c r="B599" s="90" t="n">
        <f aca="false">EOMONTH(Input!$C$7,A599)</f>
        <v>61028</v>
      </c>
      <c r="C599" s="90"/>
      <c r="D599" s="98" t="n">
        <f aca="false">IF(($D598+$G598+$H598)&lt;=0,($D598+$G598+$H598),0)</f>
        <v>0</v>
      </c>
      <c r="E599" s="98" t="n">
        <f aca="false">IF($D599&lt;0,Input!$G$17,0)</f>
        <v>0</v>
      </c>
      <c r="F599" s="98" t="n">
        <f aca="false">($D599*(Input!$G$11/100))/12</f>
        <v>0</v>
      </c>
      <c r="G599" s="98" t="n">
        <f aca="false">(-1)*$E599+$F599</f>
        <v>0</v>
      </c>
      <c r="H599" s="98" t="n">
        <f aca="false">IF($D599&lt;0,((-1)*Input!$G$15),0)</f>
        <v>0</v>
      </c>
      <c r="I599" s="98" t="n">
        <f aca="false">IF(OR($B599&lt;Input!$C$25,$B599&lt;Input!$G$25),(($I598+$G599+$H599)*(1+Input!$G$8/(100*12))),0)</f>
        <v>0</v>
      </c>
      <c r="J599" s="98" t="n">
        <f aca="false">IF(OR($B599&lt;Input!$C$25,$B599&lt;Input!$G$25),(Input!$G$18*((1+Input!$G$14/100)^DATEDIF(Input!$C$7,$B599,"Y"))),0)</f>
        <v>0</v>
      </c>
      <c r="L599" s="98" t="n">
        <f aca="false">IF(OR($B599&lt;Input!$C$25,$B599&lt;Input!$G$25),($E599+$J599),0)</f>
        <v>0</v>
      </c>
    </row>
    <row r="600" customFormat="false" ht="12.75" hidden="false" customHeight="true" outlineLevel="0" collapsed="false">
      <c r="A600" s="87" t="n">
        <v>596</v>
      </c>
      <c r="B600" s="90" t="n">
        <f aca="false">EOMONTH(Input!$C$7,A600)</f>
        <v>61056</v>
      </c>
      <c r="C600" s="90"/>
      <c r="D600" s="98" t="n">
        <f aca="false">IF(($D599+$G599+$H599)&lt;=0,($D599+$G599+$H599),0)</f>
        <v>0</v>
      </c>
      <c r="E600" s="98" t="n">
        <f aca="false">IF($D600&lt;0,Input!$G$17,0)</f>
        <v>0</v>
      </c>
      <c r="F600" s="98" t="n">
        <f aca="false">($D600*(Input!$G$11/100))/12</f>
        <v>0</v>
      </c>
      <c r="G600" s="98" t="n">
        <f aca="false">(-1)*$E600+$F600</f>
        <v>0</v>
      </c>
      <c r="H600" s="98" t="n">
        <f aca="false">IF($D600&lt;0,((-1)*Input!$G$15),0)</f>
        <v>0</v>
      </c>
      <c r="I600" s="98" t="n">
        <f aca="false">IF(OR($B600&lt;Input!$C$25,$B600&lt;Input!$G$25),(($I599+$G600+$H600)*(1+Input!$G$8/(100*12))),0)</f>
        <v>0</v>
      </c>
      <c r="J600" s="98" t="n">
        <f aca="false">IF(OR($B600&lt;Input!$C$25,$B600&lt;Input!$G$25),(Input!$G$18*((1+Input!$G$14/100)^DATEDIF(Input!$C$7,$B600,"Y"))),0)</f>
        <v>0</v>
      </c>
      <c r="L600" s="98" t="n">
        <f aca="false">IF(OR($B600&lt;Input!$C$25,$B600&lt;Input!$G$25),($E600+$J600),0)</f>
        <v>0</v>
      </c>
    </row>
    <row r="601" customFormat="false" ht="12.75" hidden="false" customHeight="true" outlineLevel="0" collapsed="false">
      <c r="A601" s="87" t="n">
        <v>597</v>
      </c>
      <c r="B601" s="90" t="n">
        <f aca="false">EOMONTH(Input!$C$7,A601)</f>
        <v>61087</v>
      </c>
      <c r="C601" s="90"/>
      <c r="D601" s="98" t="n">
        <f aca="false">IF(($D600+$G600+$H600)&lt;=0,($D600+$G600+$H600),0)</f>
        <v>0</v>
      </c>
      <c r="E601" s="98" t="n">
        <f aca="false">IF($D601&lt;0,Input!$G$17,0)</f>
        <v>0</v>
      </c>
      <c r="F601" s="98" t="n">
        <f aca="false">($D601*(Input!$G$11/100))/12</f>
        <v>0</v>
      </c>
      <c r="G601" s="98" t="n">
        <f aca="false">(-1)*$E601+$F601</f>
        <v>0</v>
      </c>
      <c r="H601" s="98" t="n">
        <f aca="false">IF($D601&lt;0,((-1)*Input!$G$15),0)</f>
        <v>0</v>
      </c>
      <c r="I601" s="98" t="n">
        <f aca="false">IF(OR($B601&lt;Input!$C$25,$B601&lt;Input!$G$25),(($I600+$G601+$H601)*(1+Input!$G$8/(100*12))),0)</f>
        <v>0</v>
      </c>
      <c r="J601" s="98" t="n">
        <f aca="false">IF(OR($B601&lt;Input!$C$25,$B601&lt;Input!$G$25),(Input!$G$18*((1+Input!$G$14/100)^DATEDIF(Input!$C$7,$B601,"Y"))),0)</f>
        <v>0</v>
      </c>
      <c r="L601" s="98" t="n">
        <f aca="false">IF(OR($B601&lt;Input!$C$25,$B601&lt;Input!$G$25),($E601+$J601),0)</f>
        <v>0</v>
      </c>
    </row>
    <row r="602" customFormat="false" ht="12.75" hidden="false" customHeight="true" outlineLevel="0" collapsed="false">
      <c r="A602" s="87" t="n">
        <v>598</v>
      </c>
      <c r="B602" s="90" t="n">
        <f aca="false">EOMONTH(Input!$C$7,A602)</f>
        <v>61117</v>
      </c>
      <c r="C602" s="90"/>
      <c r="D602" s="98" t="n">
        <f aca="false">IF(($D601+$G601+$H601)&lt;=0,($D601+$G601+$H601),0)</f>
        <v>0</v>
      </c>
      <c r="E602" s="98" t="n">
        <f aca="false">IF($D602&lt;0,Input!$G$17,0)</f>
        <v>0</v>
      </c>
      <c r="F602" s="98" t="n">
        <f aca="false">($D602*(Input!$G$11/100))/12</f>
        <v>0</v>
      </c>
      <c r="G602" s="98" t="n">
        <f aca="false">(-1)*$E602+$F602</f>
        <v>0</v>
      </c>
      <c r="H602" s="98" t="n">
        <f aca="false">IF($D602&lt;0,((-1)*Input!$G$15),0)</f>
        <v>0</v>
      </c>
      <c r="I602" s="98" t="n">
        <f aca="false">IF(OR($B602&lt;Input!$C$25,$B602&lt;Input!$G$25),(($I601+$G602+$H602)*(1+Input!$G$8/(100*12))),0)</f>
        <v>0</v>
      </c>
      <c r="J602" s="98" t="n">
        <f aca="false">IF(OR($B602&lt;Input!$C$25,$B602&lt;Input!$G$25),(Input!$G$18*((1+Input!$G$14/100)^DATEDIF(Input!$C$7,$B602,"Y"))),0)</f>
        <v>0</v>
      </c>
      <c r="L602" s="98" t="n">
        <f aca="false">IF(OR($B602&lt;Input!$C$25,$B602&lt;Input!$G$25),($E602+$J602),0)</f>
        <v>0</v>
      </c>
    </row>
    <row r="603" customFormat="false" ht="12.75" hidden="false" customHeight="true" outlineLevel="0" collapsed="false">
      <c r="A603" s="87" t="n">
        <v>599</v>
      </c>
      <c r="B603" s="90" t="n">
        <f aca="false">EOMONTH(Input!$C$7,A603)</f>
        <v>61148</v>
      </c>
      <c r="C603" s="90"/>
      <c r="D603" s="98" t="n">
        <f aca="false">IF(($D602+$G602+$H602)&lt;=0,($D602+$G602+$H602),0)</f>
        <v>0</v>
      </c>
      <c r="E603" s="98" t="n">
        <f aca="false">IF($D603&lt;0,Input!$G$17,0)</f>
        <v>0</v>
      </c>
      <c r="F603" s="98" t="n">
        <f aca="false">($D603*(Input!$G$11/100))/12</f>
        <v>0</v>
      </c>
      <c r="G603" s="98" t="n">
        <f aca="false">(-1)*$E603+$F603</f>
        <v>0</v>
      </c>
      <c r="H603" s="98" t="n">
        <f aca="false">IF($D603&lt;0,((-1)*Input!$G$15),0)</f>
        <v>0</v>
      </c>
      <c r="I603" s="98" t="n">
        <f aca="false">IF(OR($B603&lt;Input!$C$25,$B603&lt;Input!$G$25),(($I602+$G603+$H603)*(1+Input!$G$8/(100*12))),0)</f>
        <v>0</v>
      </c>
      <c r="J603" s="98" t="n">
        <f aca="false">IF(OR($B603&lt;Input!$C$25,$B603&lt;Input!$G$25),(Input!$G$18*((1+Input!$G$14/100)^DATEDIF(Input!$C$7,$B603,"Y"))),0)</f>
        <v>0</v>
      </c>
      <c r="L603" s="98" t="n">
        <f aca="false">IF(OR($B603&lt;Input!$C$25,$B603&lt;Input!$G$25),($E603+$J603),0)</f>
        <v>0</v>
      </c>
    </row>
    <row r="604" customFormat="false" ht="12.75" hidden="false" customHeight="true" outlineLevel="0" collapsed="false">
      <c r="A604" s="87" t="n">
        <v>600</v>
      </c>
      <c r="B604" s="90" t="n">
        <f aca="false">EOMONTH(Input!$C$7,A604)</f>
        <v>61178</v>
      </c>
      <c r="C604" s="90"/>
      <c r="D604" s="98" t="n">
        <f aca="false">IF(($D603+$G603+$H603)&lt;=0,($D603+$G603+$H603),0)</f>
        <v>0</v>
      </c>
      <c r="E604" s="98" t="n">
        <f aca="false">IF($D604&lt;0,Input!$G$17,0)</f>
        <v>0</v>
      </c>
      <c r="F604" s="98" t="n">
        <f aca="false">($D604*(Input!$G$11/100))/12</f>
        <v>0</v>
      </c>
      <c r="G604" s="98" t="n">
        <f aca="false">(-1)*$E604+$F604</f>
        <v>0</v>
      </c>
      <c r="H604" s="98" t="n">
        <f aca="false">IF($D604&lt;0,((-1)*Input!$G$15),0)</f>
        <v>0</v>
      </c>
      <c r="I604" s="98" t="n">
        <f aca="false">IF(OR($B604&lt;Input!$C$25,$B604&lt;Input!$G$25),(($I603+$G604+$H604)*(1+Input!$G$8/(100*12))),0)</f>
        <v>0</v>
      </c>
      <c r="J604" s="98" t="n">
        <f aca="false">IF(OR($B604&lt;Input!$C$25,$B604&lt;Input!$G$25),(Input!$G$18*((1+Input!$G$14/100)^DATEDIF(Input!$C$7,$B604,"Y"))),0)</f>
        <v>0</v>
      </c>
      <c r="L604" s="98" t="n">
        <f aca="false">IF(OR($B604&lt;Input!$C$25,$B604&lt;Input!$G$25),($E604+$J604),0)</f>
        <v>0</v>
      </c>
    </row>
    <row r="605" customFormat="false" ht="12.75" hidden="false" customHeight="true" outlineLevel="0" collapsed="false">
      <c r="A605" s="87" t="n">
        <v>601</v>
      </c>
      <c r="B605" s="90" t="n">
        <f aca="false">EOMONTH(Input!$C$7,A605)</f>
        <v>61209</v>
      </c>
      <c r="C605" s="90"/>
      <c r="D605" s="98" t="n">
        <f aca="false">IF(($D604+$G604+$H604)&lt;=0,($D604+$G604+$H604),0)</f>
        <v>0</v>
      </c>
      <c r="E605" s="98" t="n">
        <f aca="false">IF($D605&lt;0,Input!$G$17,0)</f>
        <v>0</v>
      </c>
      <c r="F605" s="98" t="n">
        <f aca="false">($D605*(Input!$G$11/100))/12</f>
        <v>0</v>
      </c>
      <c r="G605" s="98" t="n">
        <f aca="false">(-1)*$E605+$F605</f>
        <v>0</v>
      </c>
      <c r="H605" s="98" t="n">
        <f aca="false">IF($D605&lt;0,((-1)*Input!$G$15),0)</f>
        <v>0</v>
      </c>
      <c r="I605" s="98" t="n">
        <f aca="false">IF(OR($B605&lt;Input!$C$25,$B605&lt;Input!$G$25),(($I604+$G605+$H605)*(1+Input!$G$8/(100*12))),0)</f>
        <v>0</v>
      </c>
      <c r="J605" s="98" t="n">
        <f aca="false">IF(OR($B605&lt;Input!$C$25,$B605&lt;Input!$G$25),(Input!$G$18*((1+Input!$G$14/100)^DATEDIF(Input!$C$7,$B605,"Y"))),0)</f>
        <v>0</v>
      </c>
      <c r="L605" s="98" t="n">
        <f aca="false">IF(OR($B605&lt;Input!$C$25,$B605&lt;Input!$G$25),($E605+$J605),0)</f>
        <v>0</v>
      </c>
    </row>
    <row r="606" customFormat="false" ht="12.75" hidden="false" customHeight="true" outlineLevel="0" collapsed="false">
      <c r="A606" s="87" t="n">
        <v>602</v>
      </c>
      <c r="B606" s="90" t="n">
        <f aca="false">EOMONTH(Input!$C$7,A606)</f>
        <v>61240</v>
      </c>
      <c r="C606" s="90"/>
      <c r="D606" s="98" t="n">
        <f aca="false">IF(($D605+$G605+$H605)&lt;=0,($D605+$G605+$H605),0)</f>
        <v>0</v>
      </c>
      <c r="E606" s="98" t="n">
        <f aca="false">IF($D606&lt;0,Input!$G$17,0)</f>
        <v>0</v>
      </c>
      <c r="F606" s="98" t="n">
        <f aca="false">($D606*(Input!$G$11/100))/12</f>
        <v>0</v>
      </c>
      <c r="G606" s="98" t="n">
        <f aca="false">(-1)*$E606+$F606</f>
        <v>0</v>
      </c>
      <c r="H606" s="98" t="n">
        <f aca="false">IF($D606&lt;0,((-1)*Input!$G$15),0)</f>
        <v>0</v>
      </c>
      <c r="I606" s="98" t="n">
        <f aca="false">IF(OR($B606&lt;Input!$C$25,$B606&lt;Input!$G$25),(($I605+$G606+$H606)*(1+Input!$G$8/(100*12))),0)</f>
        <v>0</v>
      </c>
      <c r="J606" s="98" t="n">
        <f aca="false">IF(OR($B606&lt;Input!$C$25,$B606&lt;Input!$G$25),(Input!$G$18*((1+Input!$G$14/100)^DATEDIF(Input!$C$7,$B606,"Y"))),0)</f>
        <v>0</v>
      </c>
      <c r="L606" s="98" t="n">
        <f aca="false">IF(OR($B606&lt;Input!$C$25,$B606&lt;Input!$G$25),($E606+$J606),0)</f>
        <v>0</v>
      </c>
    </row>
    <row r="607" customFormat="false" ht="12.75" hidden="false" customHeight="true" outlineLevel="0" collapsed="false">
      <c r="A607" s="87" t="n">
        <v>603</v>
      </c>
      <c r="B607" s="90" t="n">
        <f aca="false">EOMONTH(Input!$C$7,A607)</f>
        <v>61270</v>
      </c>
      <c r="C607" s="90"/>
      <c r="D607" s="98" t="n">
        <f aca="false">IF(($D606+$G606+$H606)&lt;=0,($D606+$G606+$H606),0)</f>
        <v>0</v>
      </c>
      <c r="E607" s="98" t="n">
        <f aca="false">IF($D607&lt;0,Input!$G$17,0)</f>
        <v>0</v>
      </c>
      <c r="F607" s="98" t="n">
        <f aca="false">($D607*(Input!$G$11/100))/12</f>
        <v>0</v>
      </c>
      <c r="G607" s="98" t="n">
        <f aca="false">(-1)*$E607+$F607</f>
        <v>0</v>
      </c>
      <c r="H607" s="98" t="n">
        <f aca="false">IF($D607&lt;0,((-1)*Input!$G$15),0)</f>
        <v>0</v>
      </c>
      <c r="I607" s="98" t="n">
        <f aca="false">IF(OR($B607&lt;Input!$C$25,$B607&lt;Input!$G$25),(($I606+$G607+$H607)*(1+Input!$G$8/(100*12))),0)</f>
        <v>0</v>
      </c>
      <c r="J607" s="98" t="n">
        <f aca="false">IF(OR($B607&lt;Input!$C$25,$B607&lt;Input!$G$25),(Input!$G$18*((1+Input!$G$14/100)^DATEDIF(Input!$C$7,$B607,"Y"))),0)</f>
        <v>0</v>
      </c>
      <c r="L607" s="98" t="n">
        <f aca="false">IF(OR($B607&lt;Input!$C$25,$B607&lt;Input!$G$25),($E607+$J607),0)</f>
        <v>0</v>
      </c>
    </row>
    <row r="608" customFormat="false" ht="12.75" hidden="false" customHeight="true" outlineLevel="0" collapsed="false">
      <c r="A608" s="87" t="n">
        <v>604</v>
      </c>
      <c r="B608" s="90" t="n">
        <f aca="false">EOMONTH(Input!$C$7,A608)</f>
        <v>61301</v>
      </c>
      <c r="C608" s="90"/>
      <c r="D608" s="98" t="n">
        <f aca="false">IF(($D607+$G607+$H607)&lt;=0,($D607+$G607+$H607),0)</f>
        <v>0</v>
      </c>
      <c r="E608" s="98" t="n">
        <f aca="false">IF($D608&lt;0,Input!$G$17,0)</f>
        <v>0</v>
      </c>
      <c r="F608" s="98" t="n">
        <f aca="false">($D608*(Input!$G$11/100))/12</f>
        <v>0</v>
      </c>
      <c r="G608" s="98" t="n">
        <f aca="false">(-1)*$E608+$F608</f>
        <v>0</v>
      </c>
      <c r="H608" s="98" t="n">
        <f aca="false">IF($D608&lt;0,((-1)*Input!$G$15),0)</f>
        <v>0</v>
      </c>
      <c r="I608" s="98" t="n">
        <f aca="false">IF(OR($B608&lt;Input!$C$25,$B608&lt;Input!$G$25),(($I607+$G608+$H608)*(1+Input!$G$8/(100*12))),0)</f>
        <v>0</v>
      </c>
      <c r="J608" s="98" t="n">
        <f aca="false">IF(OR($B608&lt;Input!$C$25,$B608&lt;Input!$G$25),(Input!$G$18*((1+Input!$G$14/100)^DATEDIF(Input!$C$7,$B608,"Y"))),0)</f>
        <v>0</v>
      </c>
      <c r="L608" s="98" t="n">
        <f aca="false">IF(OR($B608&lt;Input!$C$25,$B608&lt;Input!$G$25),($E608+$J608),0)</f>
        <v>0</v>
      </c>
    </row>
    <row r="609" customFormat="false" ht="12.75" hidden="false" customHeight="true" outlineLevel="0" collapsed="false">
      <c r="A609" s="87" t="n">
        <v>605</v>
      </c>
      <c r="B609" s="90" t="n">
        <f aca="false">EOMONTH(Input!$C$7,A609)</f>
        <v>61331</v>
      </c>
      <c r="C609" s="90"/>
      <c r="D609" s="98" t="n">
        <f aca="false">IF(($D608+$G608+$H608)&lt;=0,($D608+$G608+$H608),0)</f>
        <v>0</v>
      </c>
      <c r="E609" s="98" t="n">
        <f aca="false">IF($D609&lt;0,Input!$G$17,0)</f>
        <v>0</v>
      </c>
      <c r="F609" s="98" t="n">
        <f aca="false">($D609*(Input!$G$11/100))/12</f>
        <v>0</v>
      </c>
      <c r="G609" s="98" t="n">
        <f aca="false">(-1)*$E609+$F609</f>
        <v>0</v>
      </c>
      <c r="H609" s="98" t="n">
        <f aca="false">IF($D609&lt;0,((-1)*Input!$G$15),0)</f>
        <v>0</v>
      </c>
      <c r="I609" s="98" t="n">
        <f aca="false">IF(OR($B609&lt;Input!$C$25,$B609&lt;Input!$G$25),(($I608+$G609+$H609)*(1+Input!$G$8/(100*12))),0)</f>
        <v>0</v>
      </c>
      <c r="J609" s="98" t="n">
        <f aca="false">IF(OR($B609&lt;Input!$C$25,$B609&lt;Input!$G$25),(Input!$G$18*((1+Input!$G$14/100)^DATEDIF(Input!$C$7,$B609,"Y"))),0)</f>
        <v>0</v>
      </c>
      <c r="L609" s="98" t="n">
        <f aca="false">IF(OR($B609&lt;Input!$C$25,$B609&lt;Input!$G$25),($E609+$J609),0)</f>
        <v>0</v>
      </c>
    </row>
    <row r="610" customFormat="false" ht="12.75" hidden="false" customHeight="true" outlineLevel="0" collapsed="false">
      <c r="A610" s="87" t="n">
        <v>606</v>
      </c>
      <c r="B610" s="90" t="n">
        <f aca="false">EOMONTH(Input!$C$7,A610)</f>
        <v>61362</v>
      </c>
      <c r="C610" s="90"/>
      <c r="D610" s="98" t="n">
        <f aca="false">IF(($D609+$G609+$H609)&lt;=0,($D609+$G609+$H609),0)</f>
        <v>0</v>
      </c>
      <c r="E610" s="98" t="n">
        <f aca="false">IF($D610&lt;0,Input!$G$17,0)</f>
        <v>0</v>
      </c>
      <c r="F610" s="98" t="n">
        <f aca="false">($D610*(Input!$G$11/100))/12</f>
        <v>0</v>
      </c>
      <c r="G610" s="98" t="n">
        <f aca="false">(-1)*$E610+$F610</f>
        <v>0</v>
      </c>
      <c r="H610" s="98" t="n">
        <f aca="false">IF($D610&lt;0,((-1)*Input!$G$15),0)</f>
        <v>0</v>
      </c>
      <c r="I610" s="98" t="n">
        <f aca="false">IF(OR($B610&lt;Input!$C$25,$B610&lt;Input!$G$25),(($I609+$G610+$H610)*(1+Input!$G$8/(100*12))),0)</f>
        <v>0</v>
      </c>
      <c r="J610" s="98" t="n">
        <f aca="false">IF(OR($B610&lt;Input!$C$25,$B610&lt;Input!$G$25),(Input!$G$18*((1+Input!$G$14/100)^DATEDIF(Input!$C$7,$B610,"Y"))),0)</f>
        <v>0</v>
      </c>
      <c r="L610" s="98" t="n">
        <f aca="false">IF(OR($B610&lt;Input!$C$25,$B610&lt;Input!$G$25),($E610+$J610),0)</f>
        <v>0</v>
      </c>
    </row>
    <row r="611" customFormat="false" ht="12.75" hidden="false" customHeight="true" outlineLevel="0" collapsed="false">
      <c r="A611" s="87" t="n">
        <v>607</v>
      </c>
      <c r="B611" s="90" t="n">
        <f aca="false">EOMONTH(Input!$C$7,A611)</f>
        <v>61393</v>
      </c>
      <c r="C611" s="90"/>
      <c r="D611" s="98" t="n">
        <f aca="false">IF(($D610+$G610+$H610)&lt;=0,($D610+$G610+$H610),0)</f>
        <v>0</v>
      </c>
      <c r="E611" s="98" t="n">
        <f aca="false">IF($D611&lt;0,Input!$G$17,0)</f>
        <v>0</v>
      </c>
      <c r="F611" s="98" t="n">
        <f aca="false">($D611*(Input!$G$11/100))/12</f>
        <v>0</v>
      </c>
      <c r="G611" s="98" t="n">
        <f aca="false">(-1)*$E611+$F611</f>
        <v>0</v>
      </c>
      <c r="H611" s="98" t="n">
        <f aca="false">IF($D611&lt;0,((-1)*Input!$G$15),0)</f>
        <v>0</v>
      </c>
      <c r="I611" s="98" t="n">
        <f aca="false">IF(OR($B611&lt;Input!$C$25,$B611&lt;Input!$G$25),(($I610+$G611+$H611)*(1+Input!$G$8/(100*12))),0)</f>
        <v>0</v>
      </c>
      <c r="J611" s="98" t="n">
        <f aca="false">IF(OR($B611&lt;Input!$C$25,$B611&lt;Input!$G$25),(Input!$G$18*((1+Input!$G$14/100)^DATEDIF(Input!$C$7,$B611,"Y"))),0)</f>
        <v>0</v>
      </c>
      <c r="L611" s="98" t="n">
        <f aca="false">IF(OR($B611&lt;Input!$C$25,$B611&lt;Input!$G$25),($E611+$J611),0)</f>
        <v>0</v>
      </c>
    </row>
    <row r="612" customFormat="false" ht="12.75" hidden="false" customHeight="true" outlineLevel="0" collapsed="false">
      <c r="A612" s="87" t="n">
        <v>608</v>
      </c>
      <c r="B612" s="90" t="n">
        <f aca="false">EOMONTH(Input!$C$7,A612)</f>
        <v>61422</v>
      </c>
      <c r="C612" s="90"/>
      <c r="D612" s="98" t="n">
        <f aca="false">IF(($D611+$G611+$H611)&lt;=0,($D611+$G611+$H611),0)</f>
        <v>0</v>
      </c>
      <c r="E612" s="98" t="n">
        <f aca="false">IF($D612&lt;0,Input!$G$17,0)</f>
        <v>0</v>
      </c>
      <c r="F612" s="98" t="n">
        <f aca="false">($D612*(Input!$G$11/100))/12</f>
        <v>0</v>
      </c>
      <c r="G612" s="98" t="n">
        <f aca="false">(-1)*$E612+$F612</f>
        <v>0</v>
      </c>
      <c r="H612" s="98" t="n">
        <f aca="false">IF($D612&lt;0,((-1)*Input!$G$15),0)</f>
        <v>0</v>
      </c>
      <c r="I612" s="98" t="n">
        <f aca="false">IF(OR($B612&lt;Input!$C$25,$B612&lt;Input!$G$25),(($I611+$G612+$H612)*(1+Input!$G$8/(100*12))),0)</f>
        <v>0</v>
      </c>
      <c r="J612" s="98" t="n">
        <f aca="false">IF(OR($B612&lt;Input!$C$25,$B612&lt;Input!$G$25),(Input!$G$18*((1+Input!$G$14/100)^DATEDIF(Input!$C$7,$B612,"Y"))),0)</f>
        <v>0</v>
      </c>
      <c r="L612" s="98" t="n">
        <f aca="false">IF(OR($B612&lt;Input!$C$25,$B612&lt;Input!$G$25),($E612+$J612),0)</f>
        <v>0</v>
      </c>
    </row>
    <row r="613" customFormat="false" ht="12.75" hidden="false" customHeight="true" outlineLevel="0" collapsed="false">
      <c r="A613" s="87" t="n">
        <v>609</v>
      </c>
      <c r="B613" s="90" t="n">
        <f aca="false">EOMONTH(Input!$C$7,A613)</f>
        <v>61453</v>
      </c>
      <c r="C613" s="90"/>
      <c r="D613" s="98" t="n">
        <f aca="false">IF(($D612+$G612+$H612)&lt;=0,($D612+$G612+$H612),0)</f>
        <v>0</v>
      </c>
      <c r="E613" s="98" t="n">
        <f aca="false">IF($D613&lt;0,Input!$G$17,0)</f>
        <v>0</v>
      </c>
      <c r="F613" s="98" t="n">
        <f aca="false">($D613*(Input!$G$11/100))/12</f>
        <v>0</v>
      </c>
      <c r="G613" s="98" t="n">
        <f aca="false">(-1)*$E613+$F613</f>
        <v>0</v>
      </c>
      <c r="H613" s="98" t="n">
        <f aca="false">IF($D613&lt;0,((-1)*Input!$G$15),0)</f>
        <v>0</v>
      </c>
      <c r="I613" s="98" t="n">
        <f aca="false">IF(OR($B613&lt;Input!$C$25,$B613&lt;Input!$G$25),(($I612+$G613+$H613)*(1+Input!$G$8/(100*12))),0)</f>
        <v>0</v>
      </c>
      <c r="J613" s="98" t="n">
        <f aca="false">IF(OR($B613&lt;Input!$C$25,$B613&lt;Input!$G$25),(Input!$G$18*((1+Input!$G$14/100)^DATEDIF(Input!$C$7,$B613,"Y"))),0)</f>
        <v>0</v>
      </c>
      <c r="L613" s="98" t="n">
        <f aca="false">IF(OR($B613&lt;Input!$C$25,$B613&lt;Input!$G$25),($E613+$J613),0)</f>
        <v>0</v>
      </c>
    </row>
    <row r="614" customFormat="false" ht="12.75" hidden="false" customHeight="true" outlineLevel="0" collapsed="false">
      <c r="A614" s="87" t="n">
        <v>610</v>
      </c>
      <c r="B614" s="90" t="n">
        <f aca="false">EOMONTH(Input!$C$7,A614)</f>
        <v>61483</v>
      </c>
      <c r="C614" s="90"/>
      <c r="D614" s="98" t="n">
        <f aca="false">IF(($D613+$G613+$H613)&lt;=0,($D613+$G613+$H613),0)</f>
        <v>0</v>
      </c>
      <c r="E614" s="98" t="n">
        <f aca="false">IF($D614&lt;0,Input!$G$17,0)</f>
        <v>0</v>
      </c>
      <c r="F614" s="98" t="n">
        <f aca="false">($D614*(Input!$G$11/100))/12</f>
        <v>0</v>
      </c>
      <c r="G614" s="98" t="n">
        <f aca="false">(-1)*$E614+$F614</f>
        <v>0</v>
      </c>
      <c r="H614" s="98" t="n">
        <f aca="false">IF($D614&lt;0,((-1)*Input!$G$15),0)</f>
        <v>0</v>
      </c>
      <c r="I614" s="98" t="n">
        <f aca="false">IF(OR($B614&lt;Input!$C$25,$B614&lt;Input!$G$25),(($I613+$G614+$H614)*(1+Input!$G$8/(100*12))),0)</f>
        <v>0</v>
      </c>
      <c r="J614" s="98" t="n">
        <f aca="false">IF(OR($B614&lt;Input!$C$25,$B614&lt;Input!$G$25),(Input!$G$18*((1+Input!$G$14/100)^DATEDIF(Input!$C$7,$B614,"Y"))),0)</f>
        <v>0</v>
      </c>
      <c r="L614" s="98" t="n">
        <f aca="false">IF(OR($B614&lt;Input!$C$25,$B614&lt;Input!$G$25),($E614+$J614),0)</f>
        <v>0</v>
      </c>
    </row>
    <row r="615" customFormat="false" ht="12.75" hidden="false" customHeight="true" outlineLevel="0" collapsed="false">
      <c r="A615" s="87" t="n">
        <v>611</v>
      </c>
      <c r="B615" s="90" t="n">
        <f aca="false">EOMONTH(Input!$C$7,A615)</f>
        <v>61514</v>
      </c>
      <c r="C615" s="90"/>
      <c r="D615" s="98" t="n">
        <f aca="false">IF(($D614+$G614+$H614)&lt;=0,($D614+$G614+$H614),0)</f>
        <v>0</v>
      </c>
      <c r="E615" s="98" t="n">
        <f aca="false">IF($D615&lt;0,Input!$G$17,0)</f>
        <v>0</v>
      </c>
      <c r="F615" s="98" t="n">
        <f aca="false">($D615*(Input!$G$11/100))/12</f>
        <v>0</v>
      </c>
      <c r="G615" s="98" t="n">
        <f aca="false">(-1)*$E615+$F615</f>
        <v>0</v>
      </c>
      <c r="H615" s="98" t="n">
        <f aca="false">IF($D615&lt;0,((-1)*Input!$G$15),0)</f>
        <v>0</v>
      </c>
      <c r="I615" s="98" t="n">
        <f aca="false">IF(OR($B615&lt;Input!$C$25,$B615&lt;Input!$G$25),(($I614+$G615+$H615)*(1+Input!$G$8/(100*12))),0)</f>
        <v>0</v>
      </c>
      <c r="J615" s="98" t="n">
        <f aca="false">IF(OR($B615&lt;Input!$C$25,$B615&lt;Input!$G$25),(Input!$G$18*((1+Input!$G$14/100)^DATEDIF(Input!$C$7,$B615,"Y"))),0)</f>
        <v>0</v>
      </c>
      <c r="L615" s="98" t="n">
        <f aca="false">IF(OR($B615&lt;Input!$C$25,$B615&lt;Input!$G$25),($E615+$J615),0)</f>
        <v>0</v>
      </c>
    </row>
    <row r="616" customFormat="false" ht="12.75" hidden="false" customHeight="true" outlineLevel="0" collapsed="false">
      <c r="A616" s="87" t="n">
        <v>612</v>
      </c>
      <c r="B616" s="90" t="n">
        <f aca="false">EOMONTH(Input!$C$7,A616)</f>
        <v>61544</v>
      </c>
      <c r="C616" s="90"/>
      <c r="D616" s="98" t="n">
        <f aca="false">IF(($D615+$G615+$H615)&lt;=0,($D615+$G615+$H615),0)</f>
        <v>0</v>
      </c>
      <c r="E616" s="98" t="n">
        <f aca="false">IF($D616&lt;0,Input!$G$17,0)</f>
        <v>0</v>
      </c>
      <c r="F616" s="98" t="n">
        <f aca="false">($D616*(Input!$G$11/100))/12</f>
        <v>0</v>
      </c>
      <c r="G616" s="98" t="n">
        <f aca="false">(-1)*$E616+$F616</f>
        <v>0</v>
      </c>
      <c r="H616" s="98" t="n">
        <f aca="false">IF($D616&lt;0,((-1)*Input!$G$15),0)</f>
        <v>0</v>
      </c>
      <c r="I616" s="98" t="n">
        <f aca="false">IF(OR($B616&lt;Input!$C$25,$B616&lt;Input!$G$25),(($I615+$G616+$H616)*(1+Input!$G$8/(100*12))),0)</f>
        <v>0</v>
      </c>
      <c r="J616" s="98" t="n">
        <f aca="false">IF(OR($B616&lt;Input!$C$25,$B616&lt;Input!$G$25),(Input!$G$18*((1+Input!$G$14/100)^DATEDIF(Input!$C$7,$B616,"Y"))),0)</f>
        <v>0</v>
      </c>
      <c r="L616" s="98" t="n">
        <f aca="false">IF(OR($B616&lt;Input!$C$25,$B616&lt;Input!$G$25),($E616+$J616),0)</f>
        <v>0</v>
      </c>
    </row>
    <row r="617" customFormat="false" ht="12.75" hidden="false" customHeight="true" outlineLevel="0" collapsed="false">
      <c r="A617" s="87" t="n">
        <v>613</v>
      </c>
      <c r="B617" s="90" t="n">
        <f aca="false">EOMONTH(Input!$C$7,A617)</f>
        <v>61575</v>
      </c>
      <c r="C617" s="90"/>
      <c r="D617" s="98" t="n">
        <f aca="false">IF(($D616+$G616+$H616)&lt;=0,($D616+$G616+$H616),0)</f>
        <v>0</v>
      </c>
      <c r="E617" s="98" t="n">
        <f aca="false">IF($D617&lt;0,Input!$G$17,0)</f>
        <v>0</v>
      </c>
      <c r="F617" s="98" t="n">
        <f aca="false">($D617*(Input!$G$11/100))/12</f>
        <v>0</v>
      </c>
      <c r="G617" s="98" t="n">
        <f aca="false">(-1)*$E617+$F617</f>
        <v>0</v>
      </c>
      <c r="H617" s="98" t="n">
        <f aca="false">IF($D617&lt;0,((-1)*Input!$G$15),0)</f>
        <v>0</v>
      </c>
      <c r="I617" s="98" t="n">
        <f aca="false">IF(OR($B617&lt;Input!$C$25,$B617&lt;Input!$G$25),(($I616+$G617+$H617)*(1+Input!$G$8/(100*12))),0)</f>
        <v>0</v>
      </c>
      <c r="J617" s="98" t="n">
        <f aca="false">IF(OR($B617&lt;Input!$C$25,$B617&lt;Input!$G$25),(Input!$G$18*((1+Input!$G$14/100)^DATEDIF(Input!$C$7,$B617,"Y"))),0)</f>
        <v>0</v>
      </c>
      <c r="L617" s="98" t="n">
        <f aca="false">IF(OR($B617&lt;Input!$C$25,$B617&lt;Input!$G$25),($E617+$J617),0)</f>
        <v>0</v>
      </c>
    </row>
    <row r="618" customFormat="false" ht="12.75" hidden="false" customHeight="true" outlineLevel="0" collapsed="false">
      <c r="A618" s="87" t="n">
        <v>614</v>
      </c>
      <c r="B618" s="90" t="n">
        <f aca="false">EOMONTH(Input!$C$7,A618)</f>
        <v>61606</v>
      </c>
      <c r="C618" s="90"/>
      <c r="D618" s="98" t="n">
        <f aca="false">IF(($D617+$G617+$H617)&lt;=0,($D617+$G617+$H617),0)</f>
        <v>0</v>
      </c>
      <c r="E618" s="98" t="n">
        <f aca="false">IF($D618&lt;0,Input!$G$17,0)</f>
        <v>0</v>
      </c>
      <c r="F618" s="98" t="n">
        <f aca="false">($D618*(Input!$G$11/100))/12</f>
        <v>0</v>
      </c>
      <c r="G618" s="98" t="n">
        <f aca="false">(-1)*$E618+$F618</f>
        <v>0</v>
      </c>
      <c r="H618" s="98" t="n">
        <f aca="false">IF($D618&lt;0,((-1)*Input!$G$15),0)</f>
        <v>0</v>
      </c>
      <c r="I618" s="98" t="n">
        <f aca="false">IF(OR($B618&lt;Input!$C$25,$B618&lt;Input!$G$25),(($I617+$G618+$H618)*(1+Input!$G$8/(100*12))),0)</f>
        <v>0</v>
      </c>
      <c r="J618" s="98" t="n">
        <f aca="false">IF(OR($B618&lt;Input!$C$25,$B618&lt;Input!$G$25),(Input!$G$18*((1+Input!$G$14/100)^DATEDIF(Input!$C$7,$B618,"Y"))),0)</f>
        <v>0</v>
      </c>
      <c r="L618" s="98" t="n">
        <f aca="false">IF(OR($B618&lt;Input!$C$25,$B618&lt;Input!$G$25),($E618+$J618),0)</f>
        <v>0</v>
      </c>
    </row>
    <row r="619" customFormat="false" ht="12.75" hidden="false" customHeight="true" outlineLevel="0" collapsed="false">
      <c r="A619" s="87" t="n">
        <v>615</v>
      </c>
      <c r="B619" s="90" t="n">
        <f aca="false">EOMONTH(Input!$C$7,A619)</f>
        <v>61636</v>
      </c>
      <c r="C619" s="90"/>
      <c r="D619" s="98" t="n">
        <f aca="false">IF(($D618+$G618+$H618)&lt;=0,($D618+$G618+$H618),0)</f>
        <v>0</v>
      </c>
      <c r="E619" s="98" t="n">
        <f aca="false">IF($D619&lt;0,Input!$G$17,0)</f>
        <v>0</v>
      </c>
      <c r="F619" s="98" t="n">
        <f aca="false">($D619*(Input!$G$11/100))/12</f>
        <v>0</v>
      </c>
      <c r="G619" s="98" t="n">
        <f aca="false">(-1)*$E619+$F619</f>
        <v>0</v>
      </c>
      <c r="H619" s="98" t="n">
        <f aca="false">IF($D619&lt;0,((-1)*Input!$G$15),0)</f>
        <v>0</v>
      </c>
      <c r="I619" s="98" t="n">
        <f aca="false">IF(OR($B619&lt;Input!$C$25,$B619&lt;Input!$G$25),(($I618+$G619+$H619)*(1+Input!$G$8/(100*12))),0)</f>
        <v>0</v>
      </c>
      <c r="J619" s="98" t="n">
        <f aca="false">IF(OR($B619&lt;Input!$C$25,$B619&lt;Input!$G$25),(Input!$G$18*((1+Input!$G$14/100)^DATEDIF(Input!$C$7,$B619,"Y"))),0)</f>
        <v>0</v>
      </c>
      <c r="L619" s="98" t="n">
        <f aca="false">IF(OR($B619&lt;Input!$C$25,$B619&lt;Input!$G$25),($E619+$J619),0)</f>
        <v>0</v>
      </c>
    </row>
    <row r="620" customFormat="false" ht="12.75" hidden="false" customHeight="true" outlineLevel="0" collapsed="false">
      <c r="A620" s="87" t="n">
        <v>616</v>
      </c>
      <c r="B620" s="90" t="n">
        <f aca="false">EOMONTH(Input!$C$7,A620)</f>
        <v>61667</v>
      </c>
      <c r="C620" s="90"/>
      <c r="D620" s="98" t="n">
        <f aca="false">IF(($D619+$G619+$H619)&lt;=0,($D619+$G619+$H619),0)</f>
        <v>0</v>
      </c>
      <c r="E620" s="98" t="n">
        <f aca="false">IF($D620&lt;0,Input!$G$17,0)</f>
        <v>0</v>
      </c>
      <c r="F620" s="98" t="n">
        <f aca="false">($D620*(Input!$G$11/100))/12</f>
        <v>0</v>
      </c>
      <c r="G620" s="98" t="n">
        <f aca="false">(-1)*$E620+$F620</f>
        <v>0</v>
      </c>
      <c r="H620" s="98" t="n">
        <f aca="false">IF($D620&lt;0,((-1)*Input!$G$15),0)</f>
        <v>0</v>
      </c>
      <c r="I620" s="98" t="n">
        <f aca="false">IF(OR($B620&lt;Input!$C$25,$B620&lt;Input!$G$25),(($I619+$G620+$H620)*(1+Input!$G$8/(100*12))),0)</f>
        <v>0</v>
      </c>
      <c r="J620" s="98" t="n">
        <f aca="false">IF(OR($B620&lt;Input!$C$25,$B620&lt;Input!$G$25),(Input!$G$18*((1+Input!$G$14/100)^DATEDIF(Input!$C$7,$B620,"Y"))),0)</f>
        <v>0</v>
      </c>
      <c r="L620" s="98" t="n">
        <f aca="false">IF(OR($B620&lt;Input!$C$25,$B620&lt;Input!$G$25),($E620+$J620),0)</f>
        <v>0</v>
      </c>
    </row>
    <row r="621" customFormat="false" ht="12.75" hidden="false" customHeight="true" outlineLevel="0" collapsed="false">
      <c r="A621" s="87" t="n">
        <v>617</v>
      </c>
      <c r="B621" s="90" t="n">
        <f aca="false">EOMONTH(Input!$C$7,A621)</f>
        <v>61697</v>
      </c>
      <c r="C621" s="90"/>
      <c r="D621" s="98" t="n">
        <f aca="false">IF(($D620+$G620+$H620)&lt;=0,($D620+$G620+$H620),0)</f>
        <v>0</v>
      </c>
      <c r="E621" s="98" t="n">
        <f aca="false">IF($D621&lt;0,Input!$G$17,0)</f>
        <v>0</v>
      </c>
      <c r="F621" s="98" t="n">
        <f aca="false">($D621*(Input!$G$11/100))/12</f>
        <v>0</v>
      </c>
      <c r="G621" s="98" t="n">
        <f aca="false">(-1)*$E621+$F621</f>
        <v>0</v>
      </c>
      <c r="H621" s="98" t="n">
        <f aca="false">IF($D621&lt;0,((-1)*Input!$G$15),0)</f>
        <v>0</v>
      </c>
      <c r="I621" s="98" t="n">
        <f aca="false">IF(OR($B621&lt;Input!$C$25,$B621&lt;Input!$G$25),(($I620+$G621+$H621)*(1+Input!$G$8/(100*12))),0)</f>
        <v>0</v>
      </c>
      <c r="J621" s="98" t="n">
        <f aca="false">IF(OR($B621&lt;Input!$C$25,$B621&lt;Input!$G$25),(Input!$G$18*((1+Input!$G$14/100)^DATEDIF(Input!$C$7,$B621,"Y"))),0)</f>
        <v>0</v>
      </c>
      <c r="L621" s="98" t="n">
        <f aca="false">IF(OR($B621&lt;Input!$C$25,$B621&lt;Input!$G$25),($E621+$J621),0)</f>
        <v>0</v>
      </c>
    </row>
    <row r="622" customFormat="false" ht="12.75" hidden="false" customHeight="true" outlineLevel="0" collapsed="false">
      <c r="A622" s="87" t="n">
        <v>618</v>
      </c>
      <c r="B622" s="90" t="n">
        <f aca="false">EOMONTH(Input!$C$7,A622)</f>
        <v>61728</v>
      </c>
      <c r="C622" s="90"/>
      <c r="D622" s="98" t="n">
        <f aca="false">IF(($D621+$G621+$H621)&lt;=0,($D621+$G621+$H621),0)</f>
        <v>0</v>
      </c>
      <c r="E622" s="98" t="n">
        <f aca="false">IF($D622&lt;0,Input!$G$17,0)</f>
        <v>0</v>
      </c>
      <c r="F622" s="98" t="n">
        <f aca="false">($D622*(Input!$G$11/100))/12</f>
        <v>0</v>
      </c>
      <c r="G622" s="98" t="n">
        <f aca="false">(-1)*$E622+$F622</f>
        <v>0</v>
      </c>
      <c r="H622" s="98" t="n">
        <f aca="false">IF($D622&lt;0,((-1)*Input!$G$15),0)</f>
        <v>0</v>
      </c>
      <c r="I622" s="98" t="n">
        <f aca="false">IF(OR($B622&lt;Input!$C$25,$B622&lt;Input!$G$25),(($I621+$G622+$H622)*(1+Input!$G$8/(100*12))),0)</f>
        <v>0</v>
      </c>
      <c r="J622" s="98" t="n">
        <f aca="false">IF(OR($B622&lt;Input!$C$25,$B622&lt;Input!$G$25),(Input!$G$18*((1+Input!$G$14/100)^DATEDIF(Input!$C$7,$B622,"Y"))),0)</f>
        <v>0</v>
      </c>
      <c r="L622" s="98" t="n">
        <f aca="false">IF(OR($B622&lt;Input!$C$25,$B622&lt;Input!$G$25),($E622+$J622),0)</f>
        <v>0</v>
      </c>
    </row>
    <row r="623" customFormat="false" ht="12.75" hidden="false" customHeight="true" outlineLevel="0" collapsed="false">
      <c r="A623" s="87" t="n">
        <v>619</v>
      </c>
      <c r="B623" s="90" t="n">
        <f aca="false">EOMONTH(Input!$C$7,A623)</f>
        <v>61759</v>
      </c>
      <c r="C623" s="90"/>
      <c r="D623" s="98" t="n">
        <f aca="false">IF(($D622+$G622+$H622)&lt;=0,($D622+$G622+$H622),0)</f>
        <v>0</v>
      </c>
      <c r="E623" s="98" t="n">
        <f aca="false">IF($D623&lt;0,Input!$G$17,0)</f>
        <v>0</v>
      </c>
      <c r="F623" s="98" t="n">
        <f aca="false">($D623*(Input!$G$11/100))/12</f>
        <v>0</v>
      </c>
      <c r="G623" s="98" t="n">
        <f aca="false">(-1)*$E623+$F623</f>
        <v>0</v>
      </c>
      <c r="H623" s="98" t="n">
        <f aca="false">IF($D623&lt;0,((-1)*Input!$G$15),0)</f>
        <v>0</v>
      </c>
      <c r="I623" s="98" t="n">
        <f aca="false">IF(OR($B623&lt;Input!$C$25,$B623&lt;Input!$G$25),(($I622+$G623+$H623)*(1+Input!$G$8/(100*12))),0)</f>
        <v>0</v>
      </c>
      <c r="J623" s="98" t="n">
        <f aca="false">IF(OR($B623&lt;Input!$C$25,$B623&lt;Input!$G$25),(Input!$G$18*((1+Input!$G$14/100)^DATEDIF(Input!$C$7,$B623,"Y"))),0)</f>
        <v>0</v>
      </c>
      <c r="L623" s="98" t="n">
        <f aca="false">IF(OR($B623&lt;Input!$C$25,$B623&lt;Input!$G$25),($E623+$J623),0)</f>
        <v>0</v>
      </c>
    </row>
    <row r="624" customFormat="false" ht="12.75" hidden="false" customHeight="true" outlineLevel="0" collapsed="false">
      <c r="A624" s="87" t="n">
        <v>620</v>
      </c>
      <c r="B624" s="90" t="n">
        <f aca="false">EOMONTH(Input!$C$7,A624)</f>
        <v>61787</v>
      </c>
      <c r="C624" s="90"/>
      <c r="D624" s="98" t="n">
        <f aca="false">IF(($D623+$G623+$H623)&lt;=0,($D623+$G623+$H623),0)</f>
        <v>0</v>
      </c>
      <c r="E624" s="98" t="n">
        <f aca="false">IF($D624&lt;0,Input!$G$17,0)</f>
        <v>0</v>
      </c>
      <c r="F624" s="98" t="n">
        <f aca="false">($D624*(Input!$G$11/100))/12</f>
        <v>0</v>
      </c>
      <c r="G624" s="98" t="n">
        <f aca="false">(-1)*$E624+$F624</f>
        <v>0</v>
      </c>
      <c r="H624" s="98" t="n">
        <f aca="false">IF($D624&lt;0,((-1)*Input!$G$15),0)</f>
        <v>0</v>
      </c>
      <c r="I624" s="98" t="n">
        <f aca="false">IF(OR($B624&lt;Input!$C$25,$B624&lt;Input!$G$25),(($I623+$G624+$H624)*(1+Input!$G$8/(100*12))),0)</f>
        <v>0</v>
      </c>
      <c r="J624" s="98" t="n">
        <f aca="false">IF(OR($B624&lt;Input!$C$25,$B624&lt;Input!$G$25),(Input!$G$18*((1+Input!$G$14/100)^DATEDIF(Input!$C$7,$B624,"Y"))),0)</f>
        <v>0</v>
      </c>
      <c r="L624" s="98" t="n">
        <f aca="false">IF(OR($B624&lt;Input!$C$25,$B624&lt;Input!$G$25),($E624+$J624),0)</f>
        <v>0</v>
      </c>
    </row>
    <row r="625" customFormat="false" ht="12.75" hidden="false" customHeight="true" outlineLevel="0" collapsed="false">
      <c r="A625" s="87" t="n">
        <v>621</v>
      </c>
      <c r="B625" s="90" t="n">
        <f aca="false">EOMONTH(Input!$C$7,A625)</f>
        <v>61818</v>
      </c>
      <c r="C625" s="90"/>
      <c r="D625" s="98" t="n">
        <f aca="false">IF(($D624+$G624+$H624)&lt;=0,($D624+$G624+$H624),0)</f>
        <v>0</v>
      </c>
      <c r="E625" s="98" t="n">
        <f aca="false">IF($D625&lt;0,Input!$G$17,0)</f>
        <v>0</v>
      </c>
      <c r="F625" s="98" t="n">
        <f aca="false">($D625*(Input!$G$11/100))/12</f>
        <v>0</v>
      </c>
      <c r="G625" s="98" t="n">
        <f aca="false">(-1)*$E625+$F625</f>
        <v>0</v>
      </c>
      <c r="H625" s="98" t="n">
        <f aca="false">IF($D625&lt;0,((-1)*Input!$G$15),0)</f>
        <v>0</v>
      </c>
      <c r="I625" s="98" t="n">
        <f aca="false">IF(OR($B625&lt;Input!$C$25,$B625&lt;Input!$G$25),(($I624+$G625+$H625)*(1+Input!$G$8/(100*12))),0)</f>
        <v>0</v>
      </c>
      <c r="J625" s="98" t="n">
        <f aca="false">IF(OR($B625&lt;Input!$C$25,$B625&lt;Input!$G$25),(Input!$G$18*((1+Input!$G$14/100)^DATEDIF(Input!$C$7,$B625,"Y"))),0)</f>
        <v>0</v>
      </c>
      <c r="L625" s="98" t="n">
        <f aca="false">IF(OR($B625&lt;Input!$C$25,$B625&lt;Input!$G$25),($E625+$J625),0)</f>
        <v>0</v>
      </c>
    </row>
    <row r="626" customFormat="false" ht="12.75" hidden="false" customHeight="true" outlineLevel="0" collapsed="false">
      <c r="A626" s="87" t="n">
        <v>622</v>
      </c>
      <c r="B626" s="90" t="n">
        <f aca="false">EOMONTH(Input!$C$7,A626)</f>
        <v>61848</v>
      </c>
      <c r="C626" s="90"/>
      <c r="D626" s="98" t="n">
        <f aca="false">IF(($D625+$G625+$H625)&lt;=0,($D625+$G625+$H625),0)</f>
        <v>0</v>
      </c>
      <c r="E626" s="98" t="n">
        <f aca="false">IF($D626&lt;0,Input!$G$17,0)</f>
        <v>0</v>
      </c>
      <c r="F626" s="98" t="n">
        <f aca="false">($D626*(Input!$G$11/100))/12</f>
        <v>0</v>
      </c>
      <c r="G626" s="98" t="n">
        <f aca="false">(-1)*$E626+$F626</f>
        <v>0</v>
      </c>
      <c r="H626" s="98" t="n">
        <f aca="false">IF($D626&lt;0,((-1)*Input!$G$15),0)</f>
        <v>0</v>
      </c>
      <c r="I626" s="98" t="n">
        <f aca="false">IF(OR($B626&lt;Input!$C$25,$B626&lt;Input!$G$25),(($I625+$G626+$H626)*(1+Input!$G$8/(100*12))),0)</f>
        <v>0</v>
      </c>
      <c r="J626" s="98" t="n">
        <f aca="false">IF(OR($B626&lt;Input!$C$25,$B626&lt;Input!$G$25),(Input!$G$18*((1+Input!$G$14/100)^DATEDIF(Input!$C$7,$B626,"Y"))),0)</f>
        <v>0</v>
      </c>
      <c r="L626" s="98" t="n">
        <f aca="false">IF(OR($B626&lt;Input!$C$25,$B626&lt;Input!$G$25),($E626+$J626),0)</f>
        <v>0</v>
      </c>
    </row>
    <row r="627" customFormat="false" ht="12.75" hidden="false" customHeight="true" outlineLevel="0" collapsed="false">
      <c r="A627" s="87" t="n">
        <v>623</v>
      </c>
      <c r="B627" s="90" t="n">
        <f aca="false">EOMONTH(Input!$C$7,A627)</f>
        <v>61879</v>
      </c>
      <c r="C627" s="90"/>
      <c r="D627" s="98" t="n">
        <f aca="false">IF(($D626+$G626+$H626)&lt;=0,($D626+$G626+$H626),0)</f>
        <v>0</v>
      </c>
      <c r="E627" s="98" t="n">
        <f aca="false">IF($D627&lt;0,Input!$G$17,0)</f>
        <v>0</v>
      </c>
      <c r="F627" s="98" t="n">
        <f aca="false">($D627*(Input!$G$11/100))/12</f>
        <v>0</v>
      </c>
      <c r="G627" s="98" t="n">
        <f aca="false">(-1)*$E627+$F627</f>
        <v>0</v>
      </c>
      <c r="H627" s="98" t="n">
        <f aca="false">IF($D627&lt;0,((-1)*Input!$G$15),0)</f>
        <v>0</v>
      </c>
      <c r="I627" s="98" t="n">
        <f aca="false">IF(OR($B627&lt;Input!$C$25,$B627&lt;Input!$G$25),(($I626+$G627+$H627)*(1+Input!$G$8/(100*12))),0)</f>
        <v>0</v>
      </c>
      <c r="J627" s="98" t="n">
        <f aca="false">IF(OR($B627&lt;Input!$C$25,$B627&lt;Input!$G$25),(Input!$G$18*((1+Input!$G$14/100)^DATEDIF(Input!$C$7,$B627,"Y"))),0)</f>
        <v>0</v>
      </c>
      <c r="L627" s="98" t="n">
        <f aca="false">IF(OR($B627&lt;Input!$C$25,$B627&lt;Input!$G$25),($E627+$J627),0)</f>
        <v>0</v>
      </c>
    </row>
    <row r="628" customFormat="false" ht="12.75" hidden="false" customHeight="true" outlineLevel="0" collapsed="false">
      <c r="A628" s="87" t="n">
        <v>624</v>
      </c>
      <c r="B628" s="90" t="n">
        <f aca="false">EOMONTH(Input!$C$7,A628)</f>
        <v>61909</v>
      </c>
      <c r="C628" s="90"/>
      <c r="D628" s="98" t="n">
        <f aca="false">IF(($D627+$G627+$H627)&lt;=0,($D627+$G627+$H627),0)</f>
        <v>0</v>
      </c>
      <c r="E628" s="98" t="n">
        <f aca="false">IF($D628&lt;0,Input!$G$17,0)</f>
        <v>0</v>
      </c>
      <c r="F628" s="98" t="n">
        <f aca="false">($D628*(Input!$G$11/100))/12</f>
        <v>0</v>
      </c>
      <c r="G628" s="98" t="n">
        <f aca="false">(-1)*$E628+$F628</f>
        <v>0</v>
      </c>
      <c r="H628" s="98" t="n">
        <f aca="false">IF($D628&lt;0,((-1)*Input!$G$15),0)</f>
        <v>0</v>
      </c>
      <c r="I628" s="98" t="n">
        <f aca="false">IF(OR($B628&lt;Input!$C$25,$B628&lt;Input!$G$25),(($I627+$G628+$H628)*(1+Input!$G$8/(100*12))),0)</f>
        <v>0</v>
      </c>
      <c r="J628" s="98" t="n">
        <f aca="false">IF(OR($B628&lt;Input!$C$25,$B628&lt;Input!$G$25),(Input!$G$18*((1+Input!$G$14/100)^DATEDIF(Input!$C$7,$B628,"Y"))),0)</f>
        <v>0</v>
      </c>
      <c r="L628" s="98" t="n">
        <f aca="false">IF(OR($B628&lt;Input!$C$25,$B628&lt;Input!$G$25),($E628+$J628),0)</f>
        <v>0</v>
      </c>
    </row>
    <row r="629" customFormat="false" ht="12.75" hidden="false" customHeight="true" outlineLevel="0" collapsed="false">
      <c r="A629" s="87" t="n">
        <v>625</v>
      </c>
      <c r="B629" s="90" t="n">
        <f aca="false">EOMONTH(Input!$C$7,A629)</f>
        <v>61940</v>
      </c>
      <c r="C629" s="90"/>
      <c r="D629" s="98" t="n">
        <f aca="false">IF(($D628+$G628+$H628)&lt;=0,($D628+$G628+$H628),0)</f>
        <v>0</v>
      </c>
      <c r="E629" s="98" t="n">
        <f aca="false">IF($D629&lt;0,Input!$G$17,0)</f>
        <v>0</v>
      </c>
      <c r="F629" s="98" t="n">
        <f aca="false">($D629*(Input!$G$11/100))/12</f>
        <v>0</v>
      </c>
      <c r="G629" s="98" t="n">
        <f aca="false">(-1)*$E629+$F629</f>
        <v>0</v>
      </c>
      <c r="H629" s="98" t="n">
        <f aca="false">IF($D629&lt;0,((-1)*Input!$G$15),0)</f>
        <v>0</v>
      </c>
      <c r="I629" s="98" t="n">
        <f aca="false">IF(OR($B629&lt;Input!$C$25,$B629&lt;Input!$G$25),(($I628+$G629+$H629)*(1+Input!$G$8/(100*12))),0)</f>
        <v>0</v>
      </c>
      <c r="J629" s="98" t="n">
        <f aca="false">IF(OR($B629&lt;Input!$C$25,$B629&lt;Input!$G$25),(Input!$G$18*((1+Input!$G$14/100)^DATEDIF(Input!$C$7,$B629,"Y"))),0)</f>
        <v>0</v>
      </c>
      <c r="L629" s="98" t="n">
        <f aca="false">IF(OR($B629&lt;Input!$C$25,$B629&lt;Input!$G$25),($E629+$J629),0)</f>
        <v>0</v>
      </c>
    </row>
    <row r="630" customFormat="false" ht="12.75" hidden="false" customHeight="true" outlineLevel="0" collapsed="false">
      <c r="A630" s="87" t="n">
        <v>626</v>
      </c>
      <c r="B630" s="90" t="n">
        <f aca="false">EOMONTH(Input!$C$7,A630)</f>
        <v>61971</v>
      </c>
      <c r="C630" s="90"/>
      <c r="D630" s="98" t="n">
        <f aca="false">IF(($D629+$G629+$H629)&lt;=0,($D629+$G629+$H629),0)</f>
        <v>0</v>
      </c>
      <c r="E630" s="98" t="n">
        <f aca="false">IF($D630&lt;0,Input!$G$17,0)</f>
        <v>0</v>
      </c>
      <c r="F630" s="98" t="n">
        <f aca="false">($D630*(Input!$G$11/100))/12</f>
        <v>0</v>
      </c>
      <c r="G630" s="98" t="n">
        <f aca="false">(-1)*$E630+$F630</f>
        <v>0</v>
      </c>
      <c r="H630" s="98" t="n">
        <f aca="false">IF($D630&lt;0,((-1)*Input!$G$15),0)</f>
        <v>0</v>
      </c>
      <c r="I630" s="98" t="n">
        <f aca="false">IF(OR($B630&lt;Input!$C$25,$B630&lt;Input!$G$25),(($I629+$G630+$H630)*(1+Input!$G$8/(100*12))),0)</f>
        <v>0</v>
      </c>
      <c r="J630" s="98" t="n">
        <f aca="false">IF(OR($B630&lt;Input!$C$25,$B630&lt;Input!$G$25),(Input!$G$18*((1+Input!$G$14/100)^DATEDIF(Input!$C$7,$B630,"Y"))),0)</f>
        <v>0</v>
      </c>
      <c r="L630" s="98" t="n">
        <f aca="false">IF(OR($B630&lt;Input!$C$25,$B630&lt;Input!$G$25),($E630+$J630),0)</f>
        <v>0</v>
      </c>
    </row>
    <row r="631" customFormat="false" ht="12.75" hidden="false" customHeight="true" outlineLevel="0" collapsed="false">
      <c r="A631" s="87" t="n">
        <v>627</v>
      </c>
      <c r="B631" s="90" t="n">
        <f aca="false">EOMONTH(Input!$C$7,A631)</f>
        <v>62001</v>
      </c>
      <c r="C631" s="90"/>
      <c r="D631" s="98" t="n">
        <f aca="false">IF(($D630+$G630+$H630)&lt;=0,($D630+$G630+$H630),0)</f>
        <v>0</v>
      </c>
      <c r="E631" s="98" t="n">
        <f aca="false">IF($D631&lt;0,Input!$G$17,0)</f>
        <v>0</v>
      </c>
      <c r="F631" s="98" t="n">
        <f aca="false">($D631*(Input!$G$11/100))/12</f>
        <v>0</v>
      </c>
      <c r="G631" s="98" t="n">
        <f aca="false">(-1)*$E631+$F631</f>
        <v>0</v>
      </c>
      <c r="H631" s="98" t="n">
        <f aca="false">IF($D631&lt;0,((-1)*Input!$G$15),0)</f>
        <v>0</v>
      </c>
      <c r="I631" s="98" t="n">
        <f aca="false">IF(OR($B631&lt;Input!$C$25,$B631&lt;Input!$G$25),(($I630+$G631+$H631)*(1+Input!$G$8/(100*12))),0)</f>
        <v>0</v>
      </c>
      <c r="J631" s="98" t="n">
        <f aca="false">IF(OR($B631&lt;Input!$C$25,$B631&lt;Input!$G$25),(Input!$G$18*((1+Input!$G$14/100)^DATEDIF(Input!$C$7,$B631,"Y"))),0)</f>
        <v>0</v>
      </c>
      <c r="L631" s="98" t="n">
        <f aca="false">IF(OR($B631&lt;Input!$C$25,$B631&lt;Input!$G$25),($E631+$J631),0)</f>
        <v>0</v>
      </c>
    </row>
    <row r="632" customFormat="false" ht="12.75" hidden="false" customHeight="true" outlineLevel="0" collapsed="false">
      <c r="A632" s="87" t="n">
        <v>628</v>
      </c>
      <c r="B632" s="90" t="n">
        <f aca="false">EOMONTH(Input!$C$7,A632)</f>
        <v>62032</v>
      </c>
      <c r="C632" s="90"/>
      <c r="D632" s="98" t="n">
        <f aca="false">IF(($D631+$G631+$H631)&lt;=0,($D631+$G631+$H631),0)</f>
        <v>0</v>
      </c>
      <c r="E632" s="98" t="n">
        <f aca="false">IF($D632&lt;0,Input!$G$17,0)</f>
        <v>0</v>
      </c>
      <c r="F632" s="98" t="n">
        <f aca="false">($D632*(Input!$G$11/100))/12</f>
        <v>0</v>
      </c>
      <c r="G632" s="98" t="n">
        <f aca="false">(-1)*$E632+$F632</f>
        <v>0</v>
      </c>
      <c r="H632" s="98" t="n">
        <f aca="false">IF($D632&lt;0,((-1)*Input!$G$15),0)</f>
        <v>0</v>
      </c>
      <c r="I632" s="98" t="n">
        <f aca="false">IF(OR($B632&lt;Input!$C$25,$B632&lt;Input!$G$25),(($I631+$G632+$H632)*(1+Input!$G$8/(100*12))),0)</f>
        <v>0</v>
      </c>
      <c r="J632" s="98" t="n">
        <f aca="false">IF(OR($B632&lt;Input!$C$25,$B632&lt;Input!$G$25),(Input!$G$18*((1+Input!$G$14/100)^DATEDIF(Input!$C$7,$B632,"Y"))),0)</f>
        <v>0</v>
      </c>
      <c r="L632" s="98" t="n">
        <f aca="false">IF(OR($B632&lt;Input!$C$25,$B632&lt;Input!$G$25),($E632+$J632),0)</f>
        <v>0</v>
      </c>
    </row>
    <row r="633" customFormat="false" ht="12.75" hidden="false" customHeight="true" outlineLevel="0" collapsed="false">
      <c r="A633" s="87" t="n">
        <v>629</v>
      </c>
      <c r="B633" s="90" t="n">
        <f aca="false">EOMONTH(Input!$C$7,A633)</f>
        <v>62062</v>
      </c>
      <c r="C633" s="90"/>
      <c r="D633" s="98" t="n">
        <f aca="false">IF(($D632+$G632+$H632)&lt;=0,($D632+$G632+$H632),0)</f>
        <v>0</v>
      </c>
      <c r="E633" s="98" t="n">
        <f aca="false">IF($D633&lt;0,Input!$G$17,0)</f>
        <v>0</v>
      </c>
      <c r="F633" s="98" t="n">
        <f aca="false">($D633*(Input!$G$11/100))/12</f>
        <v>0</v>
      </c>
      <c r="G633" s="98" t="n">
        <f aca="false">(-1)*$E633+$F633</f>
        <v>0</v>
      </c>
      <c r="H633" s="98" t="n">
        <f aca="false">IF($D633&lt;0,((-1)*Input!$G$15),0)</f>
        <v>0</v>
      </c>
      <c r="I633" s="98" t="n">
        <f aca="false">IF(OR($B633&lt;Input!$C$25,$B633&lt;Input!$G$25),(($I632+$G633+$H633)*(1+Input!$G$8/(100*12))),0)</f>
        <v>0</v>
      </c>
      <c r="J633" s="98" t="n">
        <f aca="false">IF(OR($B633&lt;Input!$C$25,$B633&lt;Input!$G$25),(Input!$G$18*((1+Input!$G$14/100)^DATEDIF(Input!$C$7,$B633,"Y"))),0)</f>
        <v>0</v>
      </c>
      <c r="L633" s="98" t="n">
        <f aca="false">IF(OR($B633&lt;Input!$C$25,$B633&lt;Input!$G$25),($E633+$J633),0)</f>
        <v>0</v>
      </c>
    </row>
    <row r="634" customFormat="false" ht="12.75" hidden="false" customHeight="true" outlineLevel="0" collapsed="false">
      <c r="A634" s="87" t="n">
        <v>630</v>
      </c>
      <c r="B634" s="90" t="n">
        <f aca="false">EOMONTH(Input!$C$7,A634)</f>
        <v>62093</v>
      </c>
      <c r="C634" s="90"/>
      <c r="D634" s="98" t="n">
        <f aca="false">IF(($D633+$G633+$H633)&lt;=0,($D633+$G633+$H633),0)</f>
        <v>0</v>
      </c>
      <c r="E634" s="98" t="n">
        <f aca="false">IF($D634&lt;0,Input!$G$17,0)</f>
        <v>0</v>
      </c>
      <c r="F634" s="98" t="n">
        <f aca="false">($D634*(Input!$G$11/100))/12</f>
        <v>0</v>
      </c>
      <c r="G634" s="98" t="n">
        <f aca="false">(-1)*$E634+$F634</f>
        <v>0</v>
      </c>
      <c r="H634" s="98" t="n">
        <f aca="false">IF($D634&lt;0,((-1)*Input!$G$15),0)</f>
        <v>0</v>
      </c>
      <c r="I634" s="98" t="n">
        <f aca="false">IF(OR($B634&lt;Input!$C$25,$B634&lt;Input!$G$25),(($I633+$G634+$H634)*(1+Input!$G$8/(100*12))),0)</f>
        <v>0</v>
      </c>
      <c r="J634" s="98" t="n">
        <f aca="false">IF(OR($B634&lt;Input!$C$25,$B634&lt;Input!$G$25),(Input!$G$18*((1+Input!$G$14/100)^DATEDIF(Input!$C$7,$B634,"Y"))),0)</f>
        <v>0</v>
      </c>
      <c r="L634" s="98" t="n">
        <f aca="false">IF(OR($B634&lt;Input!$C$25,$B634&lt;Input!$G$25),($E634+$J634),0)</f>
        <v>0</v>
      </c>
    </row>
    <row r="635" customFormat="false" ht="12.75" hidden="false" customHeight="true" outlineLevel="0" collapsed="false">
      <c r="A635" s="87" t="n">
        <v>631</v>
      </c>
      <c r="B635" s="90" t="n">
        <f aca="false">EOMONTH(Input!$C$7,A635)</f>
        <v>62124</v>
      </c>
      <c r="C635" s="90"/>
      <c r="D635" s="98" t="n">
        <f aca="false">IF(($D634+$G634+$H634)&lt;=0,($D634+$G634+$H634),0)</f>
        <v>0</v>
      </c>
      <c r="E635" s="98" t="n">
        <f aca="false">IF($D635&lt;0,Input!$G$17,0)</f>
        <v>0</v>
      </c>
      <c r="F635" s="98" t="n">
        <f aca="false">($D635*(Input!$G$11/100))/12</f>
        <v>0</v>
      </c>
      <c r="G635" s="98" t="n">
        <f aca="false">(-1)*$E635+$F635</f>
        <v>0</v>
      </c>
      <c r="H635" s="98" t="n">
        <f aca="false">IF($D635&lt;0,((-1)*Input!$G$15),0)</f>
        <v>0</v>
      </c>
      <c r="I635" s="98" t="n">
        <f aca="false">IF(OR($B635&lt;Input!$C$25,$B635&lt;Input!$G$25),(($I634+$G635+$H635)*(1+Input!$G$8/(100*12))),0)</f>
        <v>0</v>
      </c>
      <c r="J635" s="98" t="n">
        <f aca="false">IF(OR($B635&lt;Input!$C$25,$B635&lt;Input!$G$25),(Input!$G$18*((1+Input!$G$14/100)^DATEDIF(Input!$C$7,$B635,"Y"))),0)</f>
        <v>0</v>
      </c>
      <c r="L635" s="98" t="n">
        <f aca="false">IF(OR($B635&lt;Input!$C$25,$B635&lt;Input!$G$25),($E635+$J635),0)</f>
        <v>0</v>
      </c>
    </row>
    <row r="636" customFormat="false" ht="12.75" hidden="false" customHeight="true" outlineLevel="0" collapsed="false">
      <c r="A636" s="87" t="n">
        <v>632</v>
      </c>
      <c r="B636" s="90" t="n">
        <f aca="false">EOMONTH(Input!$C$7,A636)</f>
        <v>62152</v>
      </c>
      <c r="C636" s="90"/>
      <c r="D636" s="98" t="n">
        <f aca="false">IF(($D635+$G635+$H635)&lt;=0,($D635+$G635+$H635),0)</f>
        <v>0</v>
      </c>
      <c r="E636" s="98" t="n">
        <f aca="false">IF($D636&lt;0,Input!$G$17,0)</f>
        <v>0</v>
      </c>
      <c r="F636" s="98" t="n">
        <f aca="false">($D636*(Input!$G$11/100))/12</f>
        <v>0</v>
      </c>
      <c r="G636" s="98" t="n">
        <f aca="false">(-1)*$E636+$F636</f>
        <v>0</v>
      </c>
      <c r="H636" s="98" t="n">
        <f aca="false">IF($D636&lt;0,((-1)*Input!$G$15),0)</f>
        <v>0</v>
      </c>
      <c r="I636" s="98" t="n">
        <f aca="false">IF(OR($B636&lt;Input!$C$25,$B636&lt;Input!$G$25),(($I635+$G636+$H636)*(1+Input!$G$8/(100*12))),0)</f>
        <v>0</v>
      </c>
      <c r="J636" s="98" t="n">
        <f aca="false">IF(OR($B636&lt;Input!$C$25,$B636&lt;Input!$G$25),(Input!$G$18*((1+Input!$G$14/100)^DATEDIF(Input!$C$7,$B636,"Y"))),0)</f>
        <v>0</v>
      </c>
      <c r="L636" s="98" t="n">
        <f aca="false">IF(OR($B636&lt;Input!$C$25,$B636&lt;Input!$G$25),($E636+$J636),0)</f>
        <v>0</v>
      </c>
    </row>
    <row r="637" customFormat="false" ht="12.75" hidden="false" customHeight="true" outlineLevel="0" collapsed="false">
      <c r="A637" s="87" t="n">
        <v>633</v>
      </c>
      <c r="B637" s="90" t="n">
        <f aca="false">EOMONTH(Input!$C$7,A637)</f>
        <v>62183</v>
      </c>
      <c r="C637" s="90"/>
      <c r="D637" s="98" t="n">
        <f aca="false">IF(($D636+$G636+$H636)&lt;=0,($D636+$G636+$H636),0)</f>
        <v>0</v>
      </c>
      <c r="E637" s="98" t="n">
        <f aca="false">IF($D637&lt;0,Input!$G$17,0)</f>
        <v>0</v>
      </c>
      <c r="F637" s="98" t="n">
        <f aca="false">($D637*(Input!$G$11/100))/12</f>
        <v>0</v>
      </c>
      <c r="G637" s="98" t="n">
        <f aca="false">(-1)*$E637+$F637</f>
        <v>0</v>
      </c>
      <c r="H637" s="98" t="n">
        <f aca="false">IF($D637&lt;0,((-1)*Input!$G$15),0)</f>
        <v>0</v>
      </c>
      <c r="I637" s="98" t="n">
        <f aca="false">IF(OR($B637&lt;Input!$C$25,$B637&lt;Input!$G$25),(($I636+$G637+$H637)*(1+Input!$G$8/(100*12))),0)</f>
        <v>0</v>
      </c>
      <c r="J637" s="98" t="n">
        <f aca="false">IF(OR($B637&lt;Input!$C$25,$B637&lt;Input!$G$25),(Input!$G$18*((1+Input!$G$14/100)^DATEDIF(Input!$C$7,$B637,"Y"))),0)</f>
        <v>0</v>
      </c>
      <c r="L637" s="98" t="n">
        <f aca="false">IF(OR($B637&lt;Input!$C$25,$B637&lt;Input!$G$25),($E637+$J637),0)</f>
        <v>0</v>
      </c>
    </row>
    <row r="638" customFormat="false" ht="12.75" hidden="false" customHeight="true" outlineLevel="0" collapsed="false">
      <c r="A638" s="87" t="n">
        <v>634</v>
      </c>
      <c r="B638" s="90" t="n">
        <f aca="false">EOMONTH(Input!$C$7,A638)</f>
        <v>62213</v>
      </c>
      <c r="C638" s="90"/>
      <c r="D638" s="98" t="n">
        <f aca="false">IF(($D637+$G637+$H637)&lt;=0,($D637+$G637+$H637),0)</f>
        <v>0</v>
      </c>
      <c r="E638" s="98" t="n">
        <f aca="false">IF($D638&lt;0,Input!$G$17,0)</f>
        <v>0</v>
      </c>
      <c r="F638" s="98" t="n">
        <f aca="false">($D638*(Input!$G$11/100))/12</f>
        <v>0</v>
      </c>
      <c r="G638" s="98" t="n">
        <f aca="false">(-1)*$E638+$F638</f>
        <v>0</v>
      </c>
      <c r="H638" s="98" t="n">
        <f aca="false">IF($D638&lt;0,((-1)*Input!$G$15),0)</f>
        <v>0</v>
      </c>
      <c r="I638" s="98" t="n">
        <f aca="false">IF(OR($B638&lt;Input!$C$25,$B638&lt;Input!$G$25),(($I637+$G638+$H638)*(1+Input!$G$8/(100*12))),0)</f>
        <v>0</v>
      </c>
      <c r="J638" s="98" t="n">
        <f aca="false">IF(OR($B638&lt;Input!$C$25,$B638&lt;Input!$G$25),(Input!$G$18*((1+Input!$G$14/100)^DATEDIF(Input!$C$7,$B638,"Y"))),0)</f>
        <v>0</v>
      </c>
      <c r="L638" s="98" t="n">
        <f aca="false">IF(OR($B638&lt;Input!$C$25,$B638&lt;Input!$G$25),($E638+$J638),0)</f>
        <v>0</v>
      </c>
    </row>
    <row r="639" customFormat="false" ht="12.75" hidden="false" customHeight="true" outlineLevel="0" collapsed="false">
      <c r="A639" s="87" t="n">
        <v>635</v>
      </c>
      <c r="B639" s="90" t="n">
        <f aca="false">EOMONTH(Input!$C$7,A639)</f>
        <v>62244</v>
      </c>
      <c r="C639" s="90"/>
      <c r="D639" s="98" t="n">
        <f aca="false">IF(($D638+$G638+$H638)&lt;=0,($D638+$G638+$H638),0)</f>
        <v>0</v>
      </c>
      <c r="E639" s="98" t="n">
        <f aca="false">IF($D639&lt;0,Input!$G$17,0)</f>
        <v>0</v>
      </c>
      <c r="F639" s="98" t="n">
        <f aca="false">($D639*(Input!$G$11/100))/12</f>
        <v>0</v>
      </c>
      <c r="G639" s="98" t="n">
        <f aca="false">(-1)*$E639+$F639</f>
        <v>0</v>
      </c>
      <c r="H639" s="98" t="n">
        <f aca="false">IF($D639&lt;0,((-1)*Input!$G$15),0)</f>
        <v>0</v>
      </c>
      <c r="I639" s="98" t="n">
        <f aca="false">IF(OR($B639&lt;Input!$C$25,$B639&lt;Input!$G$25),(($I638+$G639+$H639)*(1+Input!$G$8/(100*12))),0)</f>
        <v>0</v>
      </c>
      <c r="J639" s="98" t="n">
        <f aca="false">IF(OR($B639&lt;Input!$C$25,$B639&lt;Input!$G$25),(Input!$G$18*((1+Input!$G$14/100)^DATEDIF(Input!$C$7,$B639,"Y"))),0)</f>
        <v>0</v>
      </c>
      <c r="L639" s="98" t="n">
        <f aca="false">IF(OR($B639&lt;Input!$C$25,$B639&lt;Input!$G$25),($E639+$J639),0)</f>
        <v>0</v>
      </c>
    </row>
    <row r="640" customFormat="false" ht="12.75" hidden="false" customHeight="true" outlineLevel="0" collapsed="false">
      <c r="A640" s="87" t="n">
        <v>636</v>
      </c>
      <c r="B640" s="90" t="n">
        <f aca="false">EOMONTH(Input!$C$7,A640)</f>
        <v>62274</v>
      </c>
      <c r="C640" s="90"/>
      <c r="D640" s="98" t="n">
        <f aca="false">IF(($D639+$G639+$H639)&lt;=0,($D639+$G639+$H639),0)</f>
        <v>0</v>
      </c>
      <c r="E640" s="98" t="n">
        <f aca="false">IF($D640&lt;0,Input!$G$17,0)</f>
        <v>0</v>
      </c>
      <c r="F640" s="98" t="n">
        <f aca="false">($D640*(Input!$G$11/100))/12</f>
        <v>0</v>
      </c>
      <c r="G640" s="98" t="n">
        <f aca="false">(-1)*$E640+$F640</f>
        <v>0</v>
      </c>
      <c r="H640" s="98" t="n">
        <f aca="false">IF($D640&lt;0,((-1)*Input!$G$15),0)</f>
        <v>0</v>
      </c>
      <c r="I640" s="98" t="n">
        <f aca="false">IF(OR($B640&lt;Input!$C$25,$B640&lt;Input!$G$25),(($I639+$G640+$H640)*(1+Input!$G$8/(100*12))),0)</f>
        <v>0</v>
      </c>
      <c r="J640" s="98" t="n">
        <f aca="false">IF(OR($B640&lt;Input!$C$25,$B640&lt;Input!$G$25),(Input!$G$18*((1+Input!$G$14/100)^DATEDIF(Input!$C$7,$B640,"Y"))),0)</f>
        <v>0</v>
      </c>
      <c r="L640" s="98" t="n">
        <f aca="false">IF(OR($B640&lt;Input!$C$25,$B640&lt;Input!$G$25),($E640+$J640),0)</f>
        <v>0</v>
      </c>
    </row>
    <row r="641" customFormat="false" ht="12.75" hidden="false" customHeight="true" outlineLevel="0" collapsed="false">
      <c r="A641" s="87" t="n">
        <v>637</v>
      </c>
      <c r="B641" s="90" t="n">
        <f aca="false">EOMONTH(Input!$C$7,A641)</f>
        <v>62305</v>
      </c>
      <c r="C641" s="90"/>
      <c r="D641" s="98" t="n">
        <f aca="false">IF(($D640+$G640+$H640)&lt;=0,($D640+$G640+$H640),0)</f>
        <v>0</v>
      </c>
      <c r="E641" s="98" t="n">
        <f aca="false">IF($D641&lt;0,Input!$G$17,0)</f>
        <v>0</v>
      </c>
      <c r="F641" s="98" t="n">
        <f aca="false">($D641*(Input!$G$11/100))/12</f>
        <v>0</v>
      </c>
      <c r="G641" s="98" t="n">
        <f aca="false">(-1)*$E641+$F641</f>
        <v>0</v>
      </c>
      <c r="H641" s="98" t="n">
        <f aca="false">IF($D641&lt;0,((-1)*Input!$G$15),0)</f>
        <v>0</v>
      </c>
      <c r="I641" s="98" t="n">
        <f aca="false">IF(OR($B641&lt;Input!$C$25,$B641&lt;Input!$G$25),(($I640+$G641+$H641)*(1+Input!$G$8/(100*12))),0)</f>
        <v>0</v>
      </c>
      <c r="J641" s="98" t="n">
        <f aca="false">IF(OR($B641&lt;Input!$C$25,$B641&lt;Input!$G$25),(Input!$G$18*((1+Input!$G$14/100)^DATEDIF(Input!$C$7,$B641,"Y"))),0)</f>
        <v>0</v>
      </c>
      <c r="L641" s="98" t="n">
        <f aca="false">IF(OR($B641&lt;Input!$C$25,$B641&lt;Input!$G$25),($E641+$J641),0)</f>
        <v>0</v>
      </c>
    </row>
    <row r="642" customFormat="false" ht="12.75" hidden="false" customHeight="true" outlineLevel="0" collapsed="false">
      <c r="A642" s="87" t="n">
        <v>638</v>
      </c>
      <c r="B642" s="90" t="n">
        <f aca="false">EOMONTH(Input!$C$7,A642)</f>
        <v>62336</v>
      </c>
      <c r="C642" s="90"/>
      <c r="D642" s="98" t="n">
        <f aca="false">IF(($D641+$G641+$H641)&lt;=0,($D641+$G641+$H641),0)</f>
        <v>0</v>
      </c>
      <c r="E642" s="98" t="n">
        <f aca="false">IF($D642&lt;0,Input!$G$17,0)</f>
        <v>0</v>
      </c>
      <c r="F642" s="98" t="n">
        <f aca="false">($D642*(Input!$G$11/100))/12</f>
        <v>0</v>
      </c>
      <c r="G642" s="98" t="n">
        <f aca="false">(-1)*$E642+$F642</f>
        <v>0</v>
      </c>
      <c r="H642" s="98" t="n">
        <f aca="false">IF($D642&lt;0,((-1)*Input!$G$15),0)</f>
        <v>0</v>
      </c>
      <c r="I642" s="98" t="n">
        <f aca="false">IF(OR($B642&lt;Input!$C$25,$B642&lt;Input!$G$25),(($I641+$G642+$H642)*(1+Input!$G$8/(100*12))),0)</f>
        <v>0</v>
      </c>
      <c r="J642" s="98" t="n">
        <f aca="false">IF(OR($B642&lt;Input!$C$25,$B642&lt;Input!$G$25),(Input!$G$18*((1+Input!$G$14/100)^DATEDIF(Input!$C$7,$B642,"Y"))),0)</f>
        <v>0</v>
      </c>
      <c r="L642" s="98" t="n">
        <f aca="false">IF(OR($B642&lt;Input!$C$25,$B642&lt;Input!$G$25),($E642+$J642),0)</f>
        <v>0</v>
      </c>
    </row>
    <row r="643" customFormat="false" ht="12.75" hidden="false" customHeight="true" outlineLevel="0" collapsed="false">
      <c r="A643" s="87" t="n">
        <v>639</v>
      </c>
      <c r="B643" s="90" t="n">
        <f aca="false">EOMONTH(Input!$C$7,A643)</f>
        <v>62366</v>
      </c>
      <c r="C643" s="90"/>
      <c r="D643" s="98" t="n">
        <f aca="false">IF(($D642+$G642+$H642)&lt;=0,($D642+$G642+$H642),0)</f>
        <v>0</v>
      </c>
      <c r="E643" s="98" t="n">
        <f aca="false">IF($D643&lt;0,Input!$G$17,0)</f>
        <v>0</v>
      </c>
      <c r="F643" s="98" t="n">
        <f aca="false">($D643*(Input!$G$11/100))/12</f>
        <v>0</v>
      </c>
      <c r="G643" s="98" t="n">
        <f aca="false">(-1)*$E643+$F643</f>
        <v>0</v>
      </c>
      <c r="H643" s="98" t="n">
        <f aca="false">IF($D643&lt;0,((-1)*Input!$G$15),0)</f>
        <v>0</v>
      </c>
      <c r="I643" s="98" t="n">
        <f aca="false">IF(OR($B643&lt;Input!$C$25,$B643&lt;Input!$G$25),(($I642+$G643+$H643)*(1+Input!$G$8/(100*12))),0)</f>
        <v>0</v>
      </c>
      <c r="J643" s="98" t="n">
        <f aca="false">IF(OR($B643&lt;Input!$C$25,$B643&lt;Input!$G$25),(Input!$G$18*((1+Input!$G$14/100)^DATEDIF(Input!$C$7,$B643,"Y"))),0)</f>
        <v>0</v>
      </c>
      <c r="L643" s="98" t="n">
        <f aca="false">IF(OR($B643&lt;Input!$C$25,$B643&lt;Input!$G$25),($E643+$J643),0)</f>
        <v>0</v>
      </c>
    </row>
    <row r="644" customFormat="false" ht="12.75" hidden="false" customHeight="true" outlineLevel="0" collapsed="false">
      <c r="A644" s="87" t="n">
        <v>640</v>
      </c>
      <c r="B644" s="90" t="n">
        <f aca="false">EOMONTH(Input!$C$7,A644)</f>
        <v>62397</v>
      </c>
      <c r="C644" s="90"/>
      <c r="D644" s="98" t="n">
        <f aca="false">IF(($D643+$G643+$H643)&lt;=0,($D643+$G643+$H643),0)</f>
        <v>0</v>
      </c>
      <c r="E644" s="98" t="n">
        <f aca="false">IF($D644&lt;0,Input!$G$17,0)</f>
        <v>0</v>
      </c>
      <c r="F644" s="98" t="n">
        <f aca="false">($D644*(Input!$G$11/100))/12</f>
        <v>0</v>
      </c>
      <c r="G644" s="98" t="n">
        <f aca="false">(-1)*$E644+$F644</f>
        <v>0</v>
      </c>
      <c r="H644" s="98" t="n">
        <f aca="false">IF($D644&lt;0,((-1)*Input!$G$15),0)</f>
        <v>0</v>
      </c>
      <c r="I644" s="98" t="n">
        <f aca="false">IF(OR($B644&lt;Input!$C$25,$B644&lt;Input!$G$25),(($I643+$G644+$H644)*(1+Input!$G$8/(100*12))),0)</f>
        <v>0</v>
      </c>
      <c r="J644" s="98" t="n">
        <f aca="false">IF(OR($B644&lt;Input!$C$25,$B644&lt;Input!$G$25),(Input!$G$18*((1+Input!$G$14/100)^DATEDIF(Input!$C$7,$B644,"Y"))),0)</f>
        <v>0</v>
      </c>
      <c r="L644" s="98" t="n">
        <f aca="false">IF(OR($B644&lt;Input!$C$25,$B644&lt;Input!$G$25),($E644+$J644),0)</f>
        <v>0</v>
      </c>
    </row>
    <row r="645" customFormat="false" ht="12.75" hidden="false" customHeight="true" outlineLevel="0" collapsed="false">
      <c r="A645" s="87" t="n">
        <v>641</v>
      </c>
      <c r="B645" s="90" t="n">
        <f aca="false">EOMONTH(Input!$C$7,A645)</f>
        <v>62427</v>
      </c>
      <c r="C645" s="90"/>
      <c r="D645" s="98" t="n">
        <f aca="false">IF(($D644+$G644+$H644)&lt;=0,($D644+$G644+$H644),0)</f>
        <v>0</v>
      </c>
      <c r="E645" s="98" t="n">
        <f aca="false">IF($D645&lt;0,Input!$G$17,0)</f>
        <v>0</v>
      </c>
      <c r="F645" s="98" t="n">
        <f aca="false">($D645*(Input!$G$11/100))/12</f>
        <v>0</v>
      </c>
      <c r="G645" s="98" t="n">
        <f aca="false">(-1)*$E645+$F645</f>
        <v>0</v>
      </c>
      <c r="H645" s="98" t="n">
        <f aca="false">IF($D645&lt;0,((-1)*Input!$G$15),0)</f>
        <v>0</v>
      </c>
      <c r="I645" s="98" t="n">
        <f aca="false">IF(OR($B645&lt;Input!$C$25,$B645&lt;Input!$G$25),(($I644+$G645+$H645)*(1+Input!$G$8/(100*12))),0)</f>
        <v>0</v>
      </c>
      <c r="J645" s="98" t="n">
        <f aca="false">IF(OR($B645&lt;Input!$C$25,$B645&lt;Input!$G$25),(Input!$G$18*((1+Input!$G$14/100)^DATEDIF(Input!$C$7,$B645,"Y"))),0)</f>
        <v>0</v>
      </c>
      <c r="L645" s="98" t="n">
        <f aca="false">IF(OR($B645&lt;Input!$C$25,$B645&lt;Input!$G$25),($E645+$J645),0)</f>
        <v>0</v>
      </c>
    </row>
    <row r="646" customFormat="false" ht="12.75" hidden="false" customHeight="true" outlineLevel="0" collapsed="false">
      <c r="A646" s="87" t="n">
        <v>642</v>
      </c>
      <c r="B646" s="90" t="n">
        <f aca="false">EOMONTH(Input!$C$7,A646)</f>
        <v>62458</v>
      </c>
      <c r="C646" s="90"/>
      <c r="D646" s="98" t="n">
        <f aca="false">IF(($D645+$G645+$H645)&lt;=0,($D645+$G645+$H645),0)</f>
        <v>0</v>
      </c>
      <c r="E646" s="98" t="n">
        <f aca="false">IF($D646&lt;0,Input!$G$17,0)</f>
        <v>0</v>
      </c>
      <c r="F646" s="98" t="n">
        <f aca="false">($D646*(Input!$G$11/100))/12</f>
        <v>0</v>
      </c>
      <c r="G646" s="98" t="n">
        <f aca="false">(-1)*$E646+$F646</f>
        <v>0</v>
      </c>
      <c r="H646" s="98" t="n">
        <f aca="false">IF($D646&lt;0,((-1)*Input!$G$15),0)</f>
        <v>0</v>
      </c>
      <c r="I646" s="98" t="n">
        <f aca="false">IF(OR($B646&lt;Input!$C$25,$B646&lt;Input!$G$25),(($I645+$G646+$H646)*(1+Input!$G$8/(100*12))),0)</f>
        <v>0</v>
      </c>
      <c r="J646" s="98" t="n">
        <f aca="false">IF(OR($B646&lt;Input!$C$25,$B646&lt;Input!$G$25),(Input!$G$18*((1+Input!$G$14/100)^DATEDIF(Input!$C$7,$B646,"Y"))),0)</f>
        <v>0</v>
      </c>
      <c r="L646" s="98" t="n">
        <f aca="false">IF(OR($B646&lt;Input!$C$25,$B646&lt;Input!$G$25),($E646+$J646),0)</f>
        <v>0</v>
      </c>
    </row>
    <row r="647" customFormat="false" ht="12.75" hidden="false" customHeight="true" outlineLevel="0" collapsed="false">
      <c r="A647" s="87" t="n">
        <v>643</v>
      </c>
      <c r="B647" s="90" t="n">
        <f aca="false">EOMONTH(Input!$C$7,A647)</f>
        <v>62489</v>
      </c>
      <c r="C647" s="90"/>
      <c r="D647" s="98" t="n">
        <f aca="false">IF(($D646+$G646+$H646)&lt;=0,($D646+$G646+$H646),0)</f>
        <v>0</v>
      </c>
      <c r="E647" s="98" t="n">
        <f aca="false">IF($D647&lt;0,Input!$G$17,0)</f>
        <v>0</v>
      </c>
      <c r="F647" s="98" t="n">
        <f aca="false">($D647*(Input!$G$11/100))/12</f>
        <v>0</v>
      </c>
      <c r="G647" s="98" t="n">
        <f aca="false">(-1)*$E647+$F647</f>
        <v>0</v>
      </c>
      <c r="H647" s="98" t="n">
        <f aca="false">IF($D647&lt;0,((-1)*Input!$G$15),0)</f>
        <v>0</v>
      </c>
      <c r="I647" s="98" t="n">
        <f aca="false">IF(OR($B647&lt;Input!$C$25,$B647&lt;Input!$G$25),(($I646+$G647+$H647)*(1+Input!$G$8/(100*12))),0)</f>
        <v>0</v>
      </c>
      <c r="J647" s="98" t="n">
        <f aca="false">IF(OR($B647&lt;Input!$C$25,$B647&lt;Input!$G$25),(Input!$G$18*((1+Input!$G$14/100)^DATEDIF(Input!$C$7,$B647,"Y"))),0)</f>
        <v>0</v>
      </c>
      <c r="L647" s="98" t="n">
        <f aca="false">IF(OR($B647&lt;Input!$C$25,$B647&lt;Input!$G$25),($E647+$J647),0)</f>
        <v>0</v>
      </c>
    </row>
    <row r="648" customFormat="false" ht="12.75" hidden="false" customHeight="true" outlineLevel="0" collapsed="false">
      <c r="A648" s="87" t="n">
        <v>644</v>
      </c>
      <c r="B648" s="90" t="n">
        <f aca="false">EOMONTH(Input!$C$7,A648)</f>
        <v>62517</v>
      </c>
      <c r="C648" s="90"/>
      <c r="D648" s="98" t="n">
        <f aca="false">IF(($D647+$G647+$H647)&lt;=0,($D647+$G647+$H647),0)</f>
        <v>0</v>
      </c>
      <c r="E648" s="98" t="n">
        <f aca="false">IF($D648&lt;0,Input!$G$17,0)</f>
        <v>0</v>
      </c>
      <c r="F648" s="98" t="n">
        <f aca="false">($D648*(Input!$G$11/100))/12</f>
        <v>0</v>
      </c>
      <c r="G648" s="98" t="n">
        <f aca="false">(-1)*$E648+$F648</f>
        <v>0</v>
      </c>
      <c r="H648" s="98" t="n">
        <f aca="false">IF($D648&lt;0,((-1)*Input!$G$15),0)</f>
        <v>0</v>
      </c>
      <c r="I648" s="98" t="n">
        <f aca="false">IF(OR($B648&lt;Input!$C$25,$B648&lt;Input!$G$25),(($I647+$G648+$H648)*(1+Input!$G$8/(100*12))),0)</f>
        <v>0</v>
      </c>
      <c r="J648" s="98" t="n">
        <f aca="false">IF(OR($B648&lt;Input!$C$25,$B648&lt;Input!$G$25),(Input!$G$18*((1+Input!$G$14/100)^DATEDIF(Input!$C$7,$B648,"Y"))),0)</f>
        <v>0</v>
      </c>
      <c r="L648" s="98" t="n">
        <f aca="false">IF(OR($B648&lt;Input!$C$25,$B648&lt;Input!$G$25),($E648+$J648),0)</f>
        <v>0</v>
      </c>
    </row>
    <row r="649" customFormat="false" ht="12.75" hidden="false" customHeight="true" outlineLevel="0" collapsed="false">
      <c r="A649" s="87" t="n">
        <v>645</v>
      </c>
      <c r="B649" s="90" t="n">
        <f aca="false">EOMONTH(Input!$C$7,A649)</f>
        <v>62548</v>
      </c>
      <c r="C649" s="90"/>
      <c r="D649" s="98" t="n">
        <f aca="false">IF(($D648+$G648+$H648)&lt;=0,($D648+$G648+$H648),0)</f>
        <v>0</v>
      </c>
      <c r="E649" s="98" t="n">
        <f aca="false">IF($D649&lt;0,Input!$G$17,0)</f>
        <v>0</v>
      </c>
      <c r="F649" s="98" t="n">
        <f aca="false">($D649*(Input!$G$11/100))/12</f>
        <v>0</v>
      </c>
      <c r="G649" s="98" t="n">
        <f aca="false">(-1)*$E649+$F649</f>
        <v>0</v>
      </c>
      <c r="H649" s="98" t="n">
        <f aca="false">IF($D649&lt;0,((-1)*Input!$G$15),0)</f>
        <v>0</v>
      </c>
      <c r="I649" s="98" t="n">
        <f aca="false">IF(OR($B649&lt;Input!$C$25,$B649&lt;Input!$G$25),(($I648+$G649+$H649)*(1+Input!$G$8/(100*12))),0)</f>
        <v>0</v>
      </c>
      <c r="J649" s="98" t="n">
        <f aca="false">IF(OR($B649&lt;Input!$C$25,$B649&lt;Input!$G$25),(Input!$G$18*((1+Input!$G$14/100)^DATEDIF(Input!$C$7,$B649,"Y"))),0)</f>
        <v>0</v>
      </c>
      <c r="L649" s="98" t="n">
        <f aca="false">IF(OR($B649&lt;Input!$C$25,$B649&lt;Input!$G$25),($E649+$J649),0)</f>
        <v>0</v>
      </c>
    </row>
    <row r="650" customFormat="false" ht="12.75" hidden="false" customHeight="true" outlineLevel="0" collapsed="false">
      <c r="A650" s="87" t="n">
        <v>646</v>
      </c>
      <c r="B650" s="90" t="n">
        <f aca="false">EOMONTH(Input!$C$7,A650)</f>
        <v>62578</v>
      </c>
      <c r="C650" s="90"/>
      <c r="D650" s="98" t="n">
        <f aca="false">IF(($D649+$G649+$H649)&lt;=0,($D649+$G649+$H649),0)</f>
        <v>0</v>
      </c>
      <c r="E650" s="98" t="n">
        <f aca="false">IF($D650&lt;0,Input!$G$17,0)</f>
        <v>0</v>
      </c>
      <c r="F650" s="98" t="n">
        <f aca="false">($D650*(Input!$G$11/100))/12</f>
        <v>0</v>
      </c>
      <c r="G650" s="98" t="n">
        <f aca="false">(-1)*$E650+$F650</f>
        <v>0</v>
      </c>
      <c r="H650" s="98" t="n">
        <f aca="false">IF($D650&lt;0,((-1)*Input!$G$15),0)</f>
        <v>0</v>
      </c>
      <c r="I650" s="98" t="n">
        <f aca="false">IF(OR($B650&lt;Input!$C$25,$B650&lt;Input!$G$25),(($I649+$G650+$H650)*(1+Input!$G$8/(100*12))),0)</f>
        <v>0</v>
      </c>
      <c r="J650" s="98" t="n">
        <f aca="false">IF(OR($B650&lt;Input!$C$25,$B650&lt;Input!$G$25),(Input!$G$18*((1+Input!$G$14/100)^DATEDIF(Input!$C$7,$B650,"Y"))),0)</f>
        <v>0</v>
      </c>
      <c r="L650" s="98" t="n">
        <f aca="false">IF(OR($B650&lt;Input!$C$25,$B650&lt;Input!$G$25),($E650+$J650),0)</f>
        <v>0</v>
      </c>
    </row>
    <row r="651" customFormat="false" ht="12.75" hidden="false" customHeight="true" outlineLevel="0" collapsed="false">
      <c r="A651" s="87" t="n">
        <v>647</v>
      </c>
      <c r="B651" s="90" t="n">
        <f aca="false">EOMONTH(Input!$C$7,A651)</f>
        <v>62609</v>
      </c>
      <c r="C651" s="90"/>
      <c r="D651" s="98" t="n">
        <f aca="false">IF(($D650+$G650+$H650)&lt;=0,($D650+$G650+$H650),0)</f>
        <v>0</v>
      </c>
      <c r="E651" s="98" t="n">
        <f aca="false">IF($D651&lt;0,Input!$G$17,0)</f>
        <v>0</v>
      </c>
      <c r="F651" s="98" t="n">
        <f aca="false">($D651*(Input!$G$11/100))/12</f>
        <v>0</v>
      </c>
      <c r="G651" s="98" t="n">
        <f aca="false">(-1)*$E651+$F651</f>
        <v>0</v>
      </c>
      <c r="H651" s="98" t="n">
        <f aca="false">IF($D651&lt;0,((-1)*Input!$G$15),0)</f>
        <v>0</v>
      </c>
      <c r="I651" s="98" t="n">
        <f aca="false">IF(OR($B651&lt;Input!$C$25,$B651&lt;Input!$G$25),(($I650+$G651+$H651)*(1+Input!$G$8/(100*12))),0)</f>
        <v>0</v>
      </c>
      <c r="J651" s="98" t="n">
        <f aca="false">IF(OR($B651&lt;Input!$C$25,$B651&lt;Input!$G$25),(Input!$G$18*((1+Input!$G$14/100)^DATEDIF(Input!$C$7,$B651,"Y"))),0)</f>
        <v>0</v>
      </c>
      <c r="L651" s="98" t="n">
        <f aca="false">IF(OR($B651&lt;Input!$C$25,$B651&lt;Input!$G$25),($E651+$J651),0)</f>
        <v>0</v>
      </c>
    </row>
    <row r="652" customFormat="false" ht="12.75" hidden="false" customHeight="true" outlineLevel="0" collapsed="false">
      <c r="A652" s="87" t="n">
        <v>648</v>
      </c>
      <c r="B652" s="90" t="n">
        <f aca="false">EOMONTH(Input!$C$7,A652)</f>
        <v>62639</v>
      </c>
      <c r="C652" s="90"/>
      <c r="D652" s="98" t="n">
        <f aca="false">IF(($D651+$G651+$H651)&lt;=0,($D651+$G651+$H651),0)</f>
        <v>0</v>
      </c>
      <c r="E652" s="98" t="n">
        <f aca="false">IF($D652&lt;0,Input!$G$17,0)</f>
        <v>0</v>
      </c>
      <c r="F652" s="98" t="n">
        <f aca="false">($D652*(Input!$G$11/100))/12</f>
        <v>0</v>
      </c>
      <c r="G652" s="98" t="n">
        <f aca="false">(-1)*$E652+$F652</f>
        <v>0</v>
      </c>
      <c r="H652" s="98" t="n">
        <f aca="false">IF($D652&lt;0,((-1)*Input!$G$15),0)</f>
        <v>0</v>
      </c>
      <c r="I652" s="98" t="n">
        <f aca="false">IF(OR($B652&lt;Input!$C$25,$B652&lt;Input!$G$25),(($I651+$G652+$H652)*(1+Input!$G$8/(100*12))),0)</f>
        <v>0</v>
      </c>
      <c r="J652" s="98" t="n">
        <f aca="false">IF(OR($B652&lt;Input!$C$25,$B652&lt;Input!$G$25),(Input!$G$18*((1+Input!$G$14/100)^DATEDIF(Input!$C$7,$B652,"Y"))),0)</f>
        <v>0</v>
      </c>
      <c r="L652" s="98" t="n">
        <f aca="false">IF(OR($B652&lt;Input!$C$25,$B652&lt;Input!$G$25),($E652+$J652),0)</f>
        <v>0</v>
      </c>
    </row>
    <row r="653" customFormat="false" ht="12.75" hidden="false" customHeight="true" outlineLevel="0" collapsed="false">
      <c r="A653" s="87" t="n">
        <v>649</v>
      </c>
      <c r="B653" s="90" t="n">
        <f aca="false">EOMONTH(Input!$C$7,A653)</f>
        <v>62670</v>
      </c>
      <c r="C653" s="90"/>
      <c r="D653" s="98" t="n">
        <f aca="false">IF(($D652+$G652+$H652)&lt;=0,($D652+$G652+$H652),0)</f>
        <v>0</v>
      </c>
      <c r="E653" s="98" t="n">
        <f aca="false">IF($D653&lt;0,Input!$G$17,0)</f>
        <v>0</v>
      </c>
      <c r="F653" s="98" t="n">
        <f aca="false">($D653*(Input!$G$11/100))/12</f>
        <v>0</v>
      </c>
      <c r="G653" s="98" t="n">
        <f aca="false">(-1)*$E653+$F653</f>
        <v>0</v>
      </c>
      <c r="H653" s="98" t="n">
        <f aca="false">IF($D653&lt;0,((-1)*Input!$G$15),0)</f>
        <v>0</v>
      </c>
      <c r="I653" s="98" t="n">
        <f aca="false">IF(OR($B653&lt;Input!$C$25,$B653&lt;Input!$G$25),(($I652+$G653+$H653)*(1+Input!$G$8/(100*12))),0)</f>
        <v>0</v>
      </c>
      <c r="J653" s="98" t="n">
        <f aca="false">IF(OR($B653&lt;Input!$C$25,$B653&lt;Input!$G$25),(Input!$G$18*((1+Input!$G$14/100)^DATEDIF(Input!$C$7,$B653,"Y"))),0)</f>
        <v>0</v>
      </c>
      <c r="L653" s="98" t="n">
        <f aca="false">IF(OR($B653&lt;Input!$C$25,$B653&lt;Input!$G$25),($E653+$J653),0)</f>
        <v>0</v>
      </c>
    </row>
    <row r="654" customFormat="false" ht="12.75" hidden="false" customHeight="true" outlineLevel="0" collapsed="false">
      <c r="A654" s="87" t="n">
        <v>650</v>
      </c>
      <c r="B654" s="90" t="n">
        <f aca="false">EOMONTH(Input!$C$7,A654)</f>
        <v>62701</v>
      </c>
      <c r="C654" s="90"/>
      <c r="D654" s="98" t="n">
        <f aca="false">IF(($D653+$G653+$H653)&lt;=0,($D653+$G653+$H653),0)</f>
        <v>0</v>
      </c>
      <c r="E654" s="98" t="n">
        <f aca="false">IF($D654&lt;0,Input!$G$17,0)</f>
        <v>0</v>
      </c>
      <c r="F654" s="98" t="n">
        <f aca="false">($D654*(Input!$G$11/100))/12</f>
        <v>0</v>
      </c>
      <c r="G654" s="98" t="n">
        <f aca="false">(-1)*$E654+$F654</f>
        <v>0</v>
      </c>
      <c r="H654" s="98" t="n">
        <f aca="false">IF($D654&lt;0,((-1)*Input!$G$15),0)</f>
        <v>0</v>
      </c>
      <c r="I654" s="98" t="n">
        <f aca="false">IF(OR($B654&lt;Input!$C$25,$B654&lt;Input!$G$25),(($I653+$G654+$H654)*(1+Input!$G$8/(100*12))),0)</f>
        <v>0</v>
      </c>
      <c r="J654" s="98" t="n">
        <f aca="false">IF(OR($B654&lt;Input!$C$25,$B654&lt;Input!$G$25),(Input!$G$18*((1+Input!$G$14/100)^DATEDIF(Input!$C$7,$B654,"Y"))),0)</f>
        <v>0</v>
      </c>
      <c r="L654" s="98" t="n">
        <f aca="false">IF(OR($B654&lt;Input!$C$25,$B654&lt;Input!$G$25),($E654+$J654),0)</f>
        <v>0</v>
      </c>
    </row>
    <row r="655" customFormat="false" ht="12.75" hidden="false" customHeight="true" outlineLevel="0" collapsed="false">
      <c r="A655" s="87" t="n">
        <v>651</v>
      </c>
      <c r="B655" s="90" t="n">
        <f aca="false">EOMONTH(Input!$C$7,A655)</f>
        <v>62731</v>
      </c>
      <c r="C655" s="90"/>
      <c r="D655" s="98" t="n">
        <f aca="false">IF(($D654+$G654+$H654)&lt;=0,($D654+$G654+$H654),0)</f>
        <v>0</v>
      </c>
      <c r="E655" s="98" t="n">
        <f aca="false">IF($D655&lt;0,Input!$G$17,0)</f>
        <v>0</v>
      </c>
      <c r="F655" s="98" t="n">
        <f aca="false">($D655*(Input!$G$11/100))/12</f>
        <v>0</v>
      </c>
      <c r="G655" s="98" t="n">
        <f aca="false">(-1)*$E655+$F655</f>
        <v>0</v>
      </c>
      <c r="H655" s="98" t="n">
        <f aca="false">IF($D655&lt;0,((-1)*Input!$G$15),0)</f>
        <v>0</v>
      </c>
      <c r="I655" s="98" t="n">
        <f aca="false">IF(OR($B655&lt;Input!$C$25,$B655&lt;Input!$G$25),(($I654+$G655+$H655)*(1+Input!$G$8/(100*12))),0)</f>
        <v>0</v>
      </c>
      <c r="J655" s="98" t="n">
        <f aca="false">IF(OR($B655&lt;Input!$C$25,$B655&lt;Input!$G$25),(Input!$G$18*((1+Input!$G$14/100)^DATEDIF(Input!$C$7,$B655,"Y"))),0)</f>
        <v>0</v>
      </c>
      <c r="L655" s="98" t="n">
        <f aca="false">IF(OR($B655&lt;Input!$C$25,$B655&lt;Input!$G$25),($E655+$J655),0)</f>
        <v>0</v>
      </c>
    </row>
    <row r="656" customFormat="false" ht="12.75" hidden="false" customHeight="true" outlineLevel="0" collapsed="false">
      <c r="A656" s="87" t="n">
        <v>652</v>
      </c>
      <c r="B656" s="90" t="n">
        <f aca="false">EOMONTH(Input!$C$7,A656)</f>
        <v>62762</v>
      </c>
      <c r="C656" s="90"/>
      <c r="D656" s="98" t="n">
        <f aca="false">IF(($D655+$G655+$H655)&lt;=0,($D655+$G655+$H655),0)</f>
        <v>0</v>
      </c>
      <c r="E656" s="98" t="n">
        <f aca="false">IF($D656&lt;0,Input!$G$17,0)</f>
        <v>0</v>
      </c>
      <c r="F656" s="98" t="n">
        <f aca="false">($D656*(Input!$G$11/100))/12</f>
        <v>0</v>
      </c>
      <c r="G656" s="98" t="n">
        <f aca="false">(-1)*$E656+$F656</f>
        <v>0</v>
      </c>
      <c r="H656" s="98" t="n">
        <f aca="false">IF($D656&lt;0,((-1)*Input!$G$15),0)</f>
        <v>0</v>
      </c>
      <c r="I656" s="98" t="n">
        <f aca="false">IF(OR($B656&lt;Input!$C$25,$B656&lt;Input!$G$25),(($I655+$G656+$H656)*(1+Input!$G$8/(100*12))),0)</f>
        <v>0</v>
      </c>
      <c r="J656" s="98" t="n">
        <f aca="false">IF(OR($B656&lt;Input!$C$25,$B656&lt;Input!$G$25),(Input!$G$18*((1+Input!$G$14/100)^DATEDIF(Input!$C$7,$B656,"Y"))),0)</f>
        <v>0</v>
      </c>
      <c r="L656" s="98" t="n">
        <f aca="false">IF(OR($B656&lt;Input!$C$25,$B656&lt;Input!$G$25),($E656+$J656),0)</f>
        <v>0</v>
      </c>
    </row>
    <row r="657" customFormat="false" ht="12.75" hidden="false" customHeight="true" outlineLevel="0" collapsed="false">
      <c r="A657" s="87" t="n">
        <v>653</v>
      </c>
      <c r="B657" s="90" t="n">
        <f aca="false">EOMONTH(Input!$C$7,A657)</f>
        <v>62792</v>
      </c>
      <c r="C657" s="90"/>
      <c r="D657" s="98" t="n">
        <f aca="false">IF(($D656+$G656+$H656)&lt;=0,($D656+$G656+$H656),0)</f>
        <v>0</v>
      </c>
      <c r="E657" s="98" t="n">
        <f aca="false">IF($D657&lt;0,Input!$G$17,0)</f>
        <v>0</v>
      </c>
      <c r="F657" s="98" t="n">
        <f aca="false">($D657*(Input!$G$11/100))/12</f>
        <v>0</v>
      </c>
      <c r="G657" s="98" t="n">
        <f aca="false">(-1)*$E657+$F657</f>
        <v>0</v>
      </c>
      <c r="H657" s="98" t="n">
        <f aca="false">IF($D657&lt;0,((-1)*Input!$G$15),0)</f>
        <v>0</v>
      </c>
      <c r="I657" s="98" t="n">
        <f aca="false">IF(OR($B657&lt;Input!$C$25,$B657&lt;Input!$G$25),(($I656+$G657+$H657)*(1+Input!$G$8/(100*12))),0)</f>
        <v>0</v>
      </c>
      <c r="J657" s="98" t="n">
        <f aca="false">IF(OR($B657&lt;Input!$C$25,$B657&lt;Input!$G$25),(Input!$G$18*((1+Input!$G$14/100)^DATEDIF(Input!$C$7,$B657,"Y"))),0)</f>
        <v>0</v>
      </c>
      <c r="L657" s="98" t="n">
        <f aca="false">IF(OR($B657&lt;Input!$C$25,$B657&lt;Input!$G$25),($E657+$J657),0)</f>
        <v>0</v>
      </c>
    </row>
    <row r="658" customFormat="false" ht="12.75" hidden="false" customHeight="true" outlineLevel="0" collapsed="false">
      <c r="A658" s="87" t="n">
        <v>654</v>
      </c>
      <c r="B658" s="90" t="n">
        <f aca="false">EOMONTH(Input!$C$7,A658)</f>
        <v>62823</v>
      </c>
      <c r="C658" s="90"/>
      <c r="D658" s="98" t="n">
        <f aca="false">IF(($D657+$G657+$H657)&lt;=0,($D657+$G657+$H657),0)</f>
        <v>0</v>
      </c>
      <c r="E658" s="98" t="n">
        <f aca="false">IF($D658&lt;0,Input!$G$17,0)</f>
        <v>0</v>
      </c>
      <c r="F658" s="98" t="n">
        <f aca="false">($D658*(Input!$G$11/100))/12</f>
        <v>0</v>
      </c>
      <c r="G658" s="98" t="n">
        <f aca="false">(-1)*$E658+$F658</f>
        <v>0</v>
      </c>
      <c r="H658" s="98" t="n">
        <f aca="false">IF($D658&lt;0,((-1)*Input!$G$15),0)</f>
        <v>0</v>
      </c>
      <c r="I658" s="98" t="n">
        <f aca="false">IF(OR($B658&lt;Input!$C$25,$B658&lt;Input!$G$25),(($I657+$G658+$H658)*(1+Input!$G$8/(100*12))),0)</f>
        <v>0</v>
      </c>
      <c r="J658" s="98" t="n">
        <f aca="false">IF(OR($B658&lt;Input!$C$25,$B658&lt;Input!$G$25),(Input!$G$18*((1+Input!$G$14/100)^DATEDIF(Input!$C$7,$B658,"Y"))),0)</f>
        <v>0</v>
      </c>
      <c r="L658" s="98" t="n">
        <f aca="false">IF(OR($B658&lt;Input!$C$25,$B658&lt;Input!$G$25),($E658+$J658),0)</f>
        <v>0</v>
      </c>
    </row>
    <row r="659" customFormat="false" ht="12.75" hidden="false" customHeight="true" outlineLevel="0" collapsed="false">
      <c r="A659" s="87" t="n">
        <v>655</v>
      </c>
      <c r="B659" s="90" t="n">
        <f aca="false">EOMONTH(Input!$C$7,A659)</f>
        <v>62854</v>
      </c>
      <c r="C659" s="90"/>
      <c r="D659" s="98" t="n">
        <f aca="false">IF(($D658+$G658+$H658)&lt;=0,($D658+$G658+$H658),0)</f>
        <v>0</v>
      </c>
      <c r="E659" s="98" t="n">
        <f aca="false">IF($D659&lt;0,Input!$G$17,0)</f>
        <v>0</v>
      </c>
      <c r="F659" s="98" t="n">
        <f aca="false">($D659*(Input!$G$11/100))/12</f>
        <v>0</v>
      </c>
      <c r="G659" s="98" t="n">
        <f aca="false">(-1)*$E659+$F659</f>
        <v>0</v>
      </c>
      <c r="H659" s="98" t="n">
        <f aca="false">IF($D659&lt;0,((-1)*Input!$G$15),0)</f>
        <v>0</v>
      </c>
      <c r="I659" s="98" t="n">
        <f aca="false">IF(OR($B659&lt;Input!$C$25,$B659&lt;Input!$G$25),(($I658+$G659+$H659)*(1+Input!$G$8/(100*12))),0)</f>
        <v>0</v>
      </c>
      <c r="J659" s="98" t="n">
        <f aca="false">IF(OR($B659&lt;Input!$C$25,$B659&lt;Input!$G$25),(Input!$G$18*((1+Input!$G$14/100)^DATEDIF(Input!$C$7,$B659,"Y"))),0)</f>
        <v>0</v>
      </c>
      <c r="L659" s="98" t="n">
        <f aca="false">IF(OR($B659&lt;Input!$C$25,$B659&lt;Input!$G$25),($E659+$J659),0)</f>
        <v>0</v>
      </c>
    </row>
    <row r="660" customFormat="false" ht="12.75" hidden="false" customHeight="true" outlineLevel="0" collapsed="false">
      <c r="A660" s="87" t="n">
        <v>656</v>
      </c>
      <c r="B660" s="90" t="n">
        <f aca="false">EOMONTH(Input!$C$7,A660)</f>
        <v>62883</v>
      </c>
      <c r="C660" s="90"/>
      <c r="D660" s="98" t="n">
        <f aca="false">IF(($D659+$G659+$H659)&lt;=0,($D659+$G659+$H659),0)</f>
        <v>0</v>
      </c>
      <c r="E660" s="98" t="n">
        <f aca="false">IF($D660&lt;0,Input!$G$17,0)</f>
        <v>0</v>
      </c>
      <c r="F660" s="98" t="n">
        <f aca="false">($D660*(Input!$G$11/100))/12</f>
        <v>0</v>
      </c>
      <c r="G660" s="98" t="n">
        <f aca="false">(-1)*$E660+$F660</f>
        <v>0</v>
      </c>
      <c r="H660" s="98" t="n">
        <f aca="false">IF($D660&lt;0,((-1)*Input!$G$15),0)</f>
        <v>0</v>
      </c>
      <c r="I660" s="98" t="n">
        <f aca="false">IF(OR($B660&lt;Input!$C$25,$B660&lt;Input!$G$25),(($I659+$G660+$H660)*(1+Input!$G$8/(100*12))),0)</f>
        <v>0</v>
      </c>
      <c r="J660" s="98" t="n">
        <f aca="false">IF(OR($B660&lt;Input!$C$25,$B660&lt;Input!$G$25),(Input!$G$18*((1+Input!$G$14/100)^DATEDIF(Input!$C$7,$B660,"Y"))),0)</f>
        <v>0</v>
      </c>
      <c r="L660" s="98" t="n">
        <f aca="false">IF(OR($B660&lt;Input!$C$25,$B660&lt;Input!$G$25),($E660+$J660),0)</f>
        <v>0</v>
      </c>
    </row>
    <row r="661" customFormat="false" ht="12.75" hidden="false" customHeight="true" outlineLevel="0" collapsed="false">
      <c r="A661" s="87" t="n">
        <v>657</v>
      </c>
      <c r="B661" s="90" t="n">
        <f aca="false">EOMONTH(Input!$C$7,A661)</f>
        <v>62914</v>
      </c>
      <c r="C661" s="90"/>
      <c r="D661" s="98" t="n">
        <f aca="false">IF(($D660+$G660+$H660)&lt;=0,($D660+$G660+$H660),0)</f>
        <v>0</v>
      </c>
      <c r="E661" s="98" t="n">
        <f aca="false">IF($D661&lt;0,Input!$G$17,0)</f>
        <v>0</v>
      </c>
      <c r="F661" s="98" t="n">
        <f aca="false">($D661*(Input!$G$11/100))/12</f>
        <v>0</v>
      </c>
      <c r="G661" s="98" t="n">
        <f aca="false">(-1)*$E661+$F661</f>
        <v>0</v>
      </c>
      <c r="H661" s="98" t="n">
        <f aca="false">IF($D661&lt;0,((-1)*Input!$G$15),0)</f>
        <v>0</v>
      </c>
      <c r="I661" s="98" t="n">
        <f aca="false">IF(OR($B661&lt;Input!$C$25,$B661&lt;Input!$G$25),(($I660+$G661+$H661)*(1+Input!$G$8/(100*12))),0)</f>
        <v>0</v>
      </c>
      <c r="J661" s="98" t="n">
        <f aca="false">IF(OR($B661&lt;Input!$C$25,$B661&lt;Input!$G$25),(Input!$G$18*((1+Input!$G$14/100)^DATEDIF(Input!$C$7,$B661,"Y"))),0)</f>
        <v>0</v>
      </c>
      <c r="L661" s="98" t="n">
        <f aca="false">IF(OR($B661&lt;Input!$C$25,$B661&lt;Input!$G$25),($E661+$J661),0)</f>
        <v>0</v>
      </c>
    </row>
    <row r="662" customFormat="false" ht="12.75" hidden="false" customHeight="true" outlineLevel="0" collapsed="false">
      <c r="A662" s="87" t="n">
        <v>658</v>
      </c>
      <c r="B662" s="90" t="n">
        <f aca="false">EOMONTH(Input!$C$7,A662)</f>
        <v>62944</v>
      </c>
      <c r="C662" s="90"/>
      <c r="D662" s="98" t="n">
        <f aca="false">IF(($D661+$G661+$H661)&lt;=0,($D661+$G661+$H661),0)</f>
        <v>0</v>
      </c>
      <c r="E662" s="98" t="n">
        <f aca="false">IF($D662&lt;0,Input!$G$17,0)</f>
        <v>0</v>
      </c>
      <c r="F662" s="98" t="n">
        <f aca="false">($D662*(Input!$G$11/100))/12</f>
        <v>0</v>
      </c>
      <c r="G662" s="98" t="n">
        <f aca="false">(-1)*$E662+$F662</f>
        <v>0</v>
      </c>
      <c r="H662" s="98" t="n">
        <f aca="false">IF($D662&lt;0,((-1)*Input!$G$15),0)</f>
        <v>0</v>
      </c>
      <c r="I662" s="98" t="n">
        <f aca="false">IF(OR($B662&lt;Input!$C$25,$B662&lt;Input!$G$25),(($I661+$G662+$H662)*(1+Input!$G$8/(100*12))),0)</f>
        <v>0</v>
      </c>
      <c r="J662" s="98" t="n">
        <f aca="false">IF(OR($B662&lt;Input!$C$25,$B662&lt;Input!$G$25),(Input!$G$18*((1+Input!$G$14/100)^DATEDIF(Input!$C$7,$B662,"Y"))),0)</f>
        <v>0</v>
      </c>
      <c r="L662" s="98" t="n">
        <f aca="false">IF(OR($B662&lt;Input!$C$25,$B662&lt;Input!$G$25),($E662+$J662),0)</f>
        <v>0</v>
      </c>
    </row>
    <row r="663" customFormat="false" ht="12.75" hidden="false" customHeight="true" outlineLevel="0" collapsed="false">
      <c r="A663" s="87" t="n">
        <v>659</v>
      </c>
      <c r="B663" s="90" t="n">
        <f aca="false">EOMONTH(Input!$C$7,A663)</f>
        <v>62975</v>
      </c>
      <c r="C663" s="90"/>
      <c r="D663" s="98" t="n">
        <f aca="false">IF(($D662+$G662+$H662)&lt;=0,($D662+$G662+$H662),0)</f>
        <v>0</v>
      </c>
      <c r="E663" s="98" t="n">
        <f aca="false">IF($D663&lt;0,Input!$G$17,0)</f>
        <v>0</v>
      </c>
      <c r="F663" s="98" t="n">
        <f aca="false">($D663*(Input!$G$11/100))/12</f>
        <v>0</v>
      </c>
      <c r="G663" s="98" t="n">
        <f aca="false">(-1)*$E663+$F663</f>
        <v>0</v>
      </c>
      <c r="H663" s="98" t="n">
        <f aca="false">IF($D663&lt;0,((-1)*Input!$G$15),0)</f>
        <v>0</v>
      </c>
      <c r="I663" s="98" t="n">
        <f aca="false">IF(OR($B663&lt;Input!$C$25,$B663&lt;Input!$G$25),(($I662+$G663+$H663)*(1+Input!$G$8/(100*12))),0)</f>
        <v>0</v>
      </c>
      <c r="J663" s="98" t="n">
        <f aca="false">IF(OR($B663&lt;Input!$C$25,$B663&lt;Input!$G$25),(Input!$G$18*((1+Input!$G$14/100)^DATEDIF(Input!$C$7,$B663,"Y"))),0)</f>
        <v>0</v>
      </c>
      <c r="L663" s="98" t="n">
        <f aca="false">IF(OR($B663&lt;Input!$C$25,$B663&lt;Input!$G$25),($E663+$J663),0)</f>
        <v>0</v>
      </c>
    </row>
    <row r="664" customFormat="false" ht="12.75" hidden="false" customHeight="true" outlineLevel="0" collapsed="false">
      <c r="A664" s="87" t="n">
        <v>660</v>
      </c>
      <c r="B664" s="90" t="n">
        <f aca="false">EOMONTH(Input!$C$7,A664)</f>
        <v>63005</v>
      </c>
      <c r="C664" s="90"/>
      <c r="D664" s="98" t="n">
        <f aca="false">IF(($D663+$G663+$H663)&lt;=0,($D663+$G663+$H663),0)</f>
        <v>0</v>
      </c>
      <c r="E664" s="98" t="n">
        <f aca="false">IF($D664&lt;0,Input!$G$17,0)</f>
        <v>0</v>
      </c>
      <c r="F664" s="98" t="n">
        <f aca="false">($D664*(Input!$G$11/100))/12</f>
        <v>0</v>
      </c>
      <c r="G664" s="98" t="n">
        <f aca="false">(-1)*$E664+$F664</f>
        <v>0</v>
      </c>
      <c r="H664" s="98" t="n">
        <f aca="false">IF($D664&lt;0,((-1)*Input!$G$15),0)</f>
        <v>0</v>
      </c>
      <c r="I664" s="98" t="n">
        <f aca="false">IF(OR($B664&lt;Input!$C$25,$B664&lt;Input!$G$25),(($I663+$G664+$H664)*(1+Input!$G$8/(100*12))),0)</f>
        <v>0</v>
      </c>
      <c r="J664" s="98" t="n">
        <f aca="false">IF(OR($B664&lt;Input!$C$25,$B664&lt;Input!$G$25),(Input!$G$18*((1+Input!$G$14/100)^DATEDIF(Input!$C$7,$B664,"Y"))),0)</f>
        <v>0</v>
      </c>
      <c r="L664" s="98" t="n">
        <f aca="false">IF(OR($B664&lt;Input!$C$25,$B664&lt;Input!$G$25),($E664+$J664),0)</f>
        <v>0</v>
      </c>
    </row>
    <row r="665" customFormat="false" ht="12.75" hidden="false" customHeight="true" outlineLevel="0" collapsed="false">
      <c r="A665" s="87" t="n">
        <v>661</v>
      </c>
      <c r="B665" s="90" t="n">
        <f aca="false">EOMONTH(Input!$C$7,A665)</f>
        <v>63036</v>
      </c>
      <c r="C665" s="90"/>
      <c r="D665" s="98" t="n">
        <f aca="false">IF(($D664+$G664+$H664)&lt;=0,($D664+$G664+$H664),0)</f>
        <v>0</v>
      </c>
      <c r="E665" s="98" t="n">
        <f aca="false">IF($D665&lt;0,Input!$G$17,0)</f>
        <v>0</v>
      </c>
      <c r="F665" s="98" t="n">
        <f aca="false">($D665*(Input!$G$11/100))/12</f>
        <v>0</v>
      </c>
      <c r="G665" s="98" t="n">
        <f aca="false">(-1)*$E665+$F665</f>
        <v>0</v>
      </c>
      <c r="H665" s="98" t="n">
        <f aca="false">IF($D665&lt;0,((-1)*Input!$G$15),0)</f>
        <v>0</v>
      </c>
      <c r="I665" s="98" t="n">
        <f aca="false">IF(OR($B665&lt;Input!$C$25,$B665&lt;Input!$G$25),(($I664+$G665+$H665)*(1+Input!$G$8/(100*12))),0)</f>
        <v>0</v>
      </c>
      <c r="J665" s="98" t="n">
        <f aca="false">IF(OR($B665&lt;Input!$C$25,$B665&lt;Input!$G$25),(Input!$G$18*((1+Input!$G$14/100)^DATEDIF(Input!$C$7,$B665,"Y"))),0)</f>
        <v>0</v>
      </c>
      <c r="L665" s="98" t="n">
        <f aca="false">IF(OR($B665&lt;Input!$C$25,$B665&lt;Input!$G$25),($E665+$J665),0)</f>
        <v>0</v>
      </c>
    </row>
    <row r="666" customFormat="false" ht="12.75" hidden="false" customHeight="true" outlineLevel="0" collapsed="false">
      <c r="A666" s="87" t="n">
        <v>662</v>
      </c>
      <c r="B666" s="90" t="n">
        <f aca="false">EOMONTH(Input!$C$7,A666)</f>
        <v>63067</v>
      </c>
      <c r="C666" s="90"/>
      <c r="D666" s="98" t="n">
        <f aca="false">IF(($D665+$G665+$H665)&lt;=0,($D665+$G665+$H665),0)</f>
        <v>0</v>
      </c>
      <c r="E666" s="98" t="n">
        <f aca="false">IF($D666&lt;0,Input!$G$17,0)</f>
        <v>0</v>
      </c>
      <c r="F666" s="98" t="n">
        <f aca="false">($D666*(Input!$G$11/100))/12</f>
        <v>0</v>
      </c>
      <c r="G666" s="98" t="n">
        <f aca="false">(-1)*$E666+$F666</f>
        <v>0</v>
      </c>
      <c r="H666" s="98" t="n">
        <f aca="false">IF($D666&lt;0,((-1)*Input!$G$15),0)</f>
        <v>0</v>
      </c>
      <c r="I666" s="98" t="n">
        <f aca="false">IF(OR($B666&lt;Input!$C$25,$B666&lt;Input!$G$25),(($I665+$G666+$H666)*(1+Input!$G$8/(100*12))),0)</f>
        <v>0</v>
      </c>
      <c r="J666" s="98" t="n">
        <f aca="false">IF(OR($B666&lt;Input!$C$25,$B666&lt;Input!$G$25),(Input!$G$18*((1+Input!$G$14/100)^DATEDIF(Input!$C$7,$B666,"Y"))),0)</f>
        <v>0</v>
      </c>
      <c r="L666" s="98" t="n">
        <f aca="false">IF(OR($B666&lt;Input!$C$25,$B666&lt;Input!$G$25),($E666+$J666),0)</f>
        <v>0</v>
      </c>
    </row>
    <row r="667" customFormat="false" ht="12.75" hidden="false" customHeight="true" outlineLevel="0" collapsed="false">
      <c r="A667" s="87" t="n">
        <v>663</v>
      </c>
      <c r="B667" s="90" t="n">
        <f aca="false">EOMONTH(Input!$C$7,A667)</f>
        <v>63097</v>
      </c>
      <c r="C667" s="90"/>
      <c r="D667" s="98" t="n">
        <f aca="false">IF(($D666+$G666+$H666)&lt;=0,($D666+$G666+$H666),0)</f>
        <v>0</v>
      </c>
      <c r="E667" s="98" t="n">
        <f aca="false">IF($D667&lt;0,Input!$G$17,0)</f>
        <v>0</v>
      </c>
      <c r="F667" s="98" t="n">
        <f aca="false">($D667*(Input!$G$11/100))/12</f>
        <v>0</v>
      </c>
      <c r="G667" s="98" t="n">
        <f aca="false">(-1)*$E667+$F667</f>
        <v>0</v>
      </c>
      <c r="H667" s="98" t="n">
        <f aca="false">IF($D667&lt;0,((-1)*Input!$G$15),0)</f>
        <v>0</v>
      </c>
      <c r="I667" s="98" t="n">
        <f aca="false">IF(OR($B667&lt;Input!$C$25,$B667&lt;Input!$G$25),(($I666+$G667+$H667)*(1+Input!$G$8/(100*12))),0)</f>
        <v>0</v>
      </c>
      <c r="J667" s="98" t="n">
        <f aca="false">IF(OR($B667&lt;Input!$C$25,$B667&lt;Input!$G$25),(Input!$G$18*((1+Input!$G$14/100)^DATEDIF(Input!$C$7,$B667,"Y"))),0)</f>
        <v>0</v>
      </c>
      <c r="L667" s="98" t="n">
        <f aca="false">IF(OR($B667&lt;Input!$C$25,$B667&lt;Input!$G$25),($E667+$J667),0)</f>
        <v>0</v>
      </c>
    </row>
    <row r="668" customFormat="false" ht="12.75" hidden="false" customHeight="true" outlineLevel="0" collapsed="false">
      <c r="A668" s="87" t="n">
        <v>664</v>
      </c>
      <c r="B668" s="90" t="n">
        <f aca="false">EOMONTH(Input!$C$7,A668)</f>
        <v>63128</v>
      </c>
      <c r="C668" s="90"/>
      <c r="D668" s="98" t="n">
        <f aca="false">IF(($D667+$G667+$H667)&lt;=0,($D667+$G667+$H667),0)</f>
        <v>0</v>
      </c>
      <c r="E668" s="98" t="n">
        <f aca="false">IF($D668&lt;0,Input!$G$17,0)</f>
        <v>0</v>
      </c>
      <c r="F668" s="98" t="n">
        <f aca="false">($D668*(Input!$G$11/100))/12</f>
        <v>0</v>
      </c>
      <c r="G668" s="98" t="n">
        <f aca="false">(-1)*$E668+$F668</f>
        <v>0</v>
      </c>
      <c r="H668" s="98" t="n">
        <f aca="false">IF($D668&lt;0,((-1)*Input!$G$15),0)</f>
        <v>0</v>
      </c>
      <c r="I668" s="98" t="n">
        <f aca="false">IF(OR($B668&lt;Input!$C$25,$B668&lt;Input!$G$25),(($I667+$G668+$H668)*(1+Input!$G$8/(100*12))),0)</f>
        <v>0</v>
      </c>
      <c r="J668" s="98" t="n">
        <f aca="false">IF(OR($B668&lt;Input!$C$25,$B668&lt;Input!$G$25),(Input!$G$18*((1+Input!$G$14/100)^DATEDIF(Input!$C$7,$B668,"Y"))),0)</f>
        <v>0</v>
      </c>
      <c r="L668" s="98" t="n">
        <f aca="false">IF(OR($B668&lt;Input!$C$25,$B668&lt;Input!$G$25),($E668+$J668),0)</f>
        <v>0</v>
      </c>
    </row>
    <row r="669" customFormat="false" ht="12.75" hidden="false" customHeight="true" outlineLevel="0" collapsed="false">
      <c r="A669" s="87" t="n">
        <v>665</v>
      </c>
      <c r="B669" s="90" t="n">
        <f aca="false">EOMONTH(Input!$C$7,A669)</f>
        <v>63158</v>
      </c>
      <c r="C669" s="90"/>
      <c r="D669" s="98" t="n">
        <f aca="false">IF(($D668+$G668+$H668)&lt;=0,($D668+$G668+$H668),0)</f>
        <v>0</v>
      </c>
      <c r="E669" s="98" t="n">
        <f aca="false">IF($D669&lt;0,Input!$G$17,0)</f>
        <v>0</v>
      </c>
      <c r="F669" s="98" t="n">
        <f aca="false">($D669*(Input!$G$11/100))/12</f>
        <v>0</v>
      </c>
      <c r="G669" s="98" t="n">
        <f aca="false">(-1)*$E669+$F669</f>
        <v>0</v>
      </c>
      <c r="H669" s="98" t="n">
        <f aca="false">IF($D669&lt;0,((-1)*Input!$G$15),0)</f>
        <v>0</v>
      </c>
      <c r="I669" s="98" t="n">
        <f aca="false">IF(OR($B669&lt;Input!$C$25,$B669&lt;Input!$G$25),(($I668+$G669+$H669)*(1+Input!$G$8/(100*12))),0)</f>
        <v>0</v>
      </c>
      <c r="J669" s="98" t="n">
        <f aca="false">IF(OR($B669&lt;Input!$C$25,$B669&lt;Input!$G$25),(Input!$G$18*((1+Input!$G$14/100)^DATEDIF(Input!$C$7,$B669,"Y"))),0)</f>
        <v>0</v>
      </c>
      <c r="L669" s="98" t="n">
        <f aca="false">IF(OR($B669&lt;Input!$C$25,$B669&lt;Input!$G$25),($E669+$J669),0)</f>
        <v>0</v>
      </c>
    </row>
    <row r="670" customFormat="false" ht="12.75" hidden="false" customHeight="true" outlineLevel="0" collapsed="false">
      <c r="A670" s="87" t="n">
        <v>666</v>
      </c>
      <c r="B670" s="90" t="n">
        <f aca="false">EOMONTH(Input!$C$7,A670)</f>
        <v>63189</v>
      </c>
      <c r="C670" s="90"/>
      <c r="D670" s="98" t="n">
        <f aca="false">IF(($D669+$G669+$H669)&lt;=0,($D669+$G669+$H669),0)</f>
        <v>0</v>
      </c>
      <c r="E670" s="98" t="n">
        <f aca="false">IF($D670&lt;0,Input!$G$17,0)</f>
        <v>0</v>
      </c>
      <c r="F670" s="98" t="n">
        <f aca="false">($D670*(Input!$G$11/100))/12</f>
        <v>0</v>
      </c>
      <c r="G670" s="98" t="n">
        <f aca="false">(-1)*$E670+$F670</f>
        <v>0</v>
      </c>
      <c r="H670" s="98" t="n">
        <f aca="false">IF($D670&lt;0,((-1)*Input!$G$15),0)</f>
        <v>0</v>
      </c>
      <c r="I670" s="98" t="n">
        <f aca="false">IF(OR($B670&lt;Input!$C$25,$B670&lt;Input!$G$25),(($I669+$G670+$H670)*(1+Input!$G$8/(100*12))),0)</f>
        <v>0</v>
      </c>
      <c r="J670" s="98" t="n">
        <f aca="false">IF(OR($B670&lt;Input!$C$25,$B670&lt;Input!$G$25),(Input!$G$18*((1+Input!$G$14/100)^DATEDIF(Input!$C$7,$B670,"Y"))),0)</f>
        <v>0</v>
      </c>
      <c r="L670" s="98" t="n">
        <f aca="false">IF(OR($B670&lt;Input!$C$25,$B670&lt;Input!$G$25),($E670+$J670),0)</f>
        <v>0</v>
      </c>
    </row>
    <row r="671" customFormat="false" ht="12.75" hidden="false" customHeight="true" outlineLevel="0" collapsed="false">
      <c r="A671" s="87" t="n">
        <v>667</v>
      </c>
      <c r="B671" s="90" t="n">
        <f aca="false">EOMONTH(Input!$C$7,A671)</f>
        <v>63220</v>
      </c>
      <c r="C671" s="90"/>
      <c r="D671" s="98" t="n">
        <f aca="false">IF(($D670+$G670+$H670)&lt;=0,($D670+$G670+$H670),0)</f>
        <v>0</v>
      </c>
      <c r="E671" s="98" t="n">
        <f aca="false">IF($D671&lt;0,Input!$G$17,0)</f>
        <v>0</v>
      </c>
      <c r="F671" s="98" t="n">
        <f aca="false">($D671*(Input!$G$11/100))/12</f>
        <v>0</v>
      </c>
      <c r="G671" s="98" t="n">
        <f aca="false">(-1)*$E671+$F671</f>
        <v>0</v>
      </c>
      <c r="H671" s="98" t="n">
        <f aca="false">IF($D671&lt;0,((-1)*Input!$G$15),0)</f>
        <v>0</v>
      </c>
      <c r="I671" s="98" t="n">
        <f aca="false">IF(OR($B671&lt;Input!$C$25,$B671&lt;Input!$G$25),(($I670+$G671+$H671)*(1+Input!$G$8/(100*12))),0)</f>
        <v>0</v>
      </c>
      <c r="J671" s="98" t="n">
        <f aca="false">IF(OR($B671&lt;Input!$C$25,$B671&lt;Input!$G$25),(Input!$G$18*((1+Input!$G$14/100)^DATEDIF(Input!$C$7,$B671,"Y"))),0)</f>
        <v>0</v>
      </c>
      <c r="L671" s="98" t="n">
        <f aca="false">IF(OR($B671&lt;Input!$C$25,$B671&lt;Input!$G$25),($E671+$J671),0)</f>
        <v>0</v>
      </c>
    </row>
    <row r="672" customFormat="false" ht="12.75" hidden="false" customHeight="true" outlineLevel="0" collapsed="false">
      <c r="A672" s="87" t="n">
        <v>668</v>
      </c>
      <c r="B672" s="90" t="n">
        <f aca="false">EOMONTH(Input!$C$7,A672)</f>
        <v>63248</v>
      </c>
      <c r="C672" s="90"/>
      <c r="D672" s="98" t="n">
        <f aca="false">IF(($D671+$G671+$H671)&lt;=0,($D671+$G671+$H671),0)</f>
        <v>0</v>
      </c>
      <c r="E672" s="98" t="n">
        <f aca="false">IF($D672&lt;0,Input!$G$17,0)</f>
        <v>0</v>
      </c>
      <c r="F672" s="98" t="n">
        <f aca="false">($D672*(Input!$G$11/100))/12</f>
        <v>0</v>
      </c>
      <c r="G672" s="98" t="n">
        <f aca="false">(-1)*$E672+$F672</f>
        <v>0</v>
      </c>
      <c r="H672" s="98" t="n">
        <f aca="false">IF($D672&lt;0,((-1)*Input!$G$15),0)</f>
        <v>0</v>
      </c>
      <c r="I672" s="98" t="n">
        <f aca="false">IF(OR($B672&lt;Input!$C$25,$B672&lt;Input!$G$25),(($I671+$G672+$H672)*(1+Input!$G$8/(100*12))),0)</f>
        <v>0</v>
      </c>
      <c r="J672" s="98" t="n">
        <f aca="false">IF(OR($B672&lt;Input!$C$25,$B672&lt;Input!$G$25),(Input!$G$18*((1+Input!$G$14/100)^DATEDIF(Input!$C$7,$B672,"Y"))),0)</f>
        <v>0</v>
      </c>
      <c r="L672" s="98" t="n">
        <f aca="false">IF(OR($B672&lt;Input!$C$25,$B672&lt;Input!$G$25),($E672+$J672),0)</f>
        <v>0</v>
      </c>
    </row>
    <row r="673" customFormat="false" ht="12.75" hidden="false" customHeight="true" outlineLevel="0" collapsed="false">
      <c r="A673" s="87" t="n">
        <v>669</v>
      </c>
      <c r="B673" s="90" t="n">
        <f aca="false">EOMONTH(Input!$C$7,A673)</f>
        <v>63279</v>
      </c>
      <c r="C673" s="90"/>
      <c r="D673" s="98" t="n">
        <f aca="false">IF(($D672+$G672+$H672)&lt;=0,($D672+$G672+$H672),0)</f>
        <v>0</v>
      </c>
      <c r="E673" s="98" t="n">
        <f aca="false">IF($D673&lt;0,Input!$G$17,0)</f>
        <v>0</v>
      </c>
      <c r="F673" s="98" t="n">
        <f aca="false">($D673*(Input!$G$11/100))/12</f>
        <v>0</v>
      </c>
      <c r="G673" s="98" t="n">
        <f aca="false">(-1)*$E673+$F673</f>
        <v>0</v>
      </c>
      <c r="H673" s="98" t="n">
        <f aca="false">IF($D673&lt;0,((-1)*Input!$G$15),0)</f>
        <v>0</v>
      </c>
      <c r="I673" s="98" t="n">
        <f aca="false">IF(OR($B673&lt;Input!$C$25,$B673&lt;Input!$G$25),(($I672+$G673+$H673)*(1+Input!$G$8/(100*12))),0)</f>
        <v>0</v>
      </c>
      <c r="J673" s="98" t="n">
        <f aca="false">IF(OR($B673&lt;Input!$C$25,$B673&lt;Input!$G$25),(Input!$G$18*((1+Input!$G$14/100)^DATEDIF(Input!$C$7,$B673,"Y"))),0)</f>
        <v>0</v>
      </c>
      <c r="L673" s="98" t="n">
        <f aca="false">IF(OR($B673&lt;Input!$C$25,$B673&lt;Input!$G$25),($E673+$J673),0)</f>
        <v>0</v>
      </c>
    </row>
    <row r="674" customFormat="false" ht="12.75" hidden="false" customHeight="true" outlineLevel="0" collapsed="false">
      <c r="A674" s="87" t="n">
        <v>670</v>
      </c>
      <c r="B674" s="90" t="n">
        <f aca="false">EOMONTH(Input!$C$7,A674)</f>
        <v>63309</v>
      </c>
      <c r="C674" s="90"/>
      <c r="D674" s="98" t="n">
        <f aca="false">IF(($D673+$G673+$H673)&lt;=0,($D673+$G673+$H673),0)</f>
        <v>0</v>
      </c>
      <c r="E674" s="98" t="n">
        <f aca="false">IF($D674&lt;0,Input!$G$17,0)</f>
        <v>0</v>
      </c>
      <c r="F674" s="98" t="n">
        <f aca="false">($D674*(Input!$G$11/100))/12</f>
        <v>0</v>
      </c>
      <c r="G674" s="98" t="n">
        <f aca="false">(-1)*$E674+$F674</f>
        <v>0</v>
      </c>
      <c r="H674" s="98" t="n">
        <f aca="false">IF($D674&lt;0,((-1)*Input!$G$15),0)</f>
        <v>0</v>
      </c>
      <c r="I674" s="98" t="n">
        <f aca="false">IF(OR($B674&lt;Input!$C$25,$B674&lt;Input!$G$25),(($I673+$G674+$H674)*(1+Input!$G$8/(100*12))),0)</f>
        <v>0</v>
      </c>
      <c r="J674" s="98" t="n">
        <f aca="false">IF(OR($B674&lt;Input!$C$25,$B674&lt;Input!$G$25),(Input!$G$18*((1+Input!$G$14/100)^DATEDIF(Input!$C$7,$B674,"Y"))),0)</f>
        <v>0</v>
      </c>
      <c r="L674" s="98" t="n">
        <f aca="false">IF(OR($B674&lt;Input!$C$25,$B674&lt;Input!$G$25),($E674+$J674),0)</f>
        <v>0</v>
      </c>
    </row>
    <row r="675" customFormat="false" ht="12.75" hidden="false" customHeight="true" outlineLevel="0" collapsed="false">
      <c r="A675" s="87" t="n">
        <v>671</v>
      </c>
      <c r="B675" s="90" t="n">
        <f aca="false">EOMONTH(Input!$C$7,A675)</f>
        <v>63340</v>
      </c>
      <c r="C675" s="90"/>
      <c r="D675" s="98" t="n">
        <f aca="false">IF(($D674+$G674+$H674)&lt;=0,($D674+$G674+$H674),0)</f>
        <v>0</v>
      </c>
      <c r="E675" s="98" t="n">
        <f aca="false">IF($D675&lt;0,Input!$G$17,0)</f>
        <v>0</v>
      </c>
      <c r="F675" s="98" t="n">
        <f aca="false">($D675*(Input!$G$11/100))/12</f>
        <v>0</v>
      </c>
      <c r="G675" s="98" t="n">
        <f aca="false">(-1)*$E675+$F675</f>
        <v>0</v>
      </c>
      <c r="H675" s="98" t="n">
        <f aca="false">IF($D675&lt;0,((-1)*Input!$G$15),0)</f>
        <v>0</v>
      </c>
      <c r="I675" s="98" t="n">
        <f aca="false">IF(OR($B675&lt;Input!$C$25,$B675&lt;Input!$G$25),(($I674+$G675+$H675)*(1+Input!$G$8/(100*12))),0)</f>
        <v>0</v>
      </c>
      <c r="J675" s="98" t="n">
        <f aca="false">IF(OR($B675&lt;Input!$C$25,$B675&lt;Input!$G$25),(Input!$G$18*((1+Input!$G$14/100)^DATEDIF(Input!$C$7,$B675,"Y"))),0)</f>
        <v>0</v>
      </c>
      <c r="L675" s="98" t="n">
        <f aca="false">IF(OR($B675&lt;Input!$C$25,$B675&lt;Input!$G$25),($E675+$J675),0)</f>
        <v>0</v>
      </c>
    </row>
    <row r="676" customFormat="false" ht="12.75" hidden="false" customHeight="true" outlineLevel="0" collapsed="false">
      <c r="A676" s="87" t="n">
        <v>672</v>
      </c>
      <c r="B676" s="90" t="n">
        <f aca="false">EOMONTH(Input!$C$7,A676)</f>
        <v>63370</v>
      </c>
      <c r="C676" s="90"/>
      <c r="D676" s="98" t="n">
        <f aca="false">IF(($D675+$G675+$H675)&lt;=0,($D675+$G675+$H675),0)</f>
        <v>0</v>
      </c>
      <c r="E676" s="98" t="n">
        <f aca="false">IF($D676&lt;0,Input!$G$17,0)</f>
        <v>0</v>
      </c>
      <c r="F676" s="98" t="n">
        <f aca="false">($D676*(Input!$G$11/100))/12</f>
        <v>0</v>
      </c>
      <c r="G676" s="98" t="n">
        <f aca="false">(-1)*$E676+$F676</f>
        <v>0</v>
      </c>
      <c r="H676" s="98" t="n">
        <f aca="false">IF($D676&lt;0,((-1)*Input!$G$15),0)</f>
        <v>0</v>
      </c>
      <c r="I676" s="98" t="n">
        <f aca="false">IF(OR($B676&lt;Input!$C$25,$B676&lt;Input!$G$25),(($I675+$G676+$H676)*(1+Input!$G$8/(100*12))),0)</f>
        <v>0</v>
      </c>
      <c r="J676" s="98" t="n">
        <f aca="false">IF(OR($B676&lt;Input!$C$25,$B676&lt;Input!$G$25),(Input!$G$18*((1+Input!$G$14/100)^DATEDIF(Input!$C$7,$B676,"Y"))),0)</f>
        <v>0</v>
      </c>
      <c r="L676" s="98" t="n">
        <f aca="false">IF(OR($B676&lt;Input!$C$25,$B676&lt;Input!$G$25),($E676+$J676),0)</f>
        <v>0</v>
      </c>
    </row>
    <row r="677" customFormat="false" ht="12.75" hidden="false" customHeight="true" outlineLevel="0" collapsed="false">
      <c r="A677" s="87" t="n">
        <v>673</v>
      </c>
      <c r="B677" s="90" t="n">
        <f aca="false">EOMONTH(Input!$C$7,A677)</f>
        <v>63401</v>
      </c>
      <c r="C677" s="90"/>
      <c r="D677" s="98" t="n">
        <f aca="false">IF(($D676+$G676+$H676)&lt;=0,($D676+$G676+$H676),0)</f>
        <v>0</v>
      </c>
      <c r="E677" s="98" t="n">
        <f aca="false">IF($D677&lt;0,Input!$G$17,0)</f>
        <v>0</v>
      </c>
      <c r="F677" s="98" t="n">
        <f aca="false">($D677*(Input!$G$11/100))/12</f>
        <v>0</v>
      </c>
      <c r="G677" s="98" t="n">
        <f aca="false">(-1)*$E677+$F677</f>
        <v>0</v>
      </c>
      <c r="H677" s="98" t="n">
        <f aca="false">IF($D677&lt;0,((-1)*Input!$G$15),0)</f>
        <v>0</v>
      </c>
      <c r="I677" s="98" t="n">
        <f aca="false">IF(OR($B677&lt;Input!$C$25,$B677&lt;Input!$G$25),(($I676+$G677+$H677)*(1+Input!$G$8/(100*12))),0)</f>
        <v>0</v>
      </c>
      <c r="J677" s="98" t="n">
        <f aca="false">IF(OR($B677&lt;Input!$C$25,$B677&lt;Input!$G$25),(Input!$G$18*((1+Input!$G$14/100)^DATEDIF(Input!$C$7,$B677,"Y"))),0)</f>
        <v>0</v>
      </c>
      <c r="L677" s="98" t="n">
        <f aca="false">IF(OR($B677&lt;Input!$C$25,$B677&lt;Input!$G$25),($E677+$J677),0)</f>
        <v>0</v>
      </c>
    </row>
    <row r="678" customFormat="false" ht="12.75" hidden="false" customHeight="true" outlineLevel="0" collapsed="false">
      <c r="A678" s="87" t="n">
        <v>674</v>
      </c>
      <c r="B678" s="90" t="n">
        <f aca="false">EOMONTH(Input!$C$7,A678)</f>
        <v>63432</v>
      </c>
      <c r="C678" s="90"/>
      <c r="D678" s="98" t="n">
        <f aca="false">IF(($D677+$G677+$H677)&lt;=0,($D677+$G677+$H677),0)</f>
        <v>0</v>
      </c>
      <c r="E678" s="98" t="n">
        <f aca="false">IF($D678&lt;0,Input!$G$17,0)</f>
        <v>0</v>
      </c>
      <c r="F678" s="98" t="n">
        <f aca="false">($D678*(Input!$G$11/100))/12</f>
        <v>0</v>
      </c>
      <c r="G678" s="98" t="n">
        <f aca="false">(-1)*$E678+$F678</f>
        <v>0</v>
      </c>
      <c r="H678" s="98" t="n">
        <f aca="false">IF($D678&lt;0,((-1)*Input!$G$15),0)</f>
        <v>0</v>
      </c>
      <c r="I678" s="98" t="n">
        <f aca="false">IF(OR($B678&lt;Input!$C$25,$B678&lt;Input!$G$25),(($I677+$G678+$H678)*(1+Input!$G$8/(100*12))),0)</f>
        <v>0</v>
      </c>
      <c r="J678" s="98" t="n">
        <f aca="false">IF(OR($B678&lt;Input!$C$25,$B678&lt;Input!$G$25),(Input!$G$18*((1+Input!$G$14/100)^DATEDIF(Input!$C$7,$B678,"Y"))),0)</f>
        <v>0</v>
      </c>
      <c r="L678" s="98" t="n">
        <f aca="false">IF(OR($B678&lt;Input!$C$25,$B678&lt;Input!$G$25),($E678+$J678),0)</f>
        <v>0</v>
      </c>
    </row>
    <row r="679" customFormat="false" ht="12.75" hidden="false" customHeight="true" outlineLevel="0" collapsed="false">
      <c r="A679" s="87" t="n">
        <v>675</v>
      </c>
      <c r="B679" s="90" t="n">
        <f aca="false">EOMONTH(Input!$C$7,A679)</f>
        <v>63462</v>
      </c>
      <c r="C679" s="90"/>
      <c r="D679" s="98" t="n">
        <f aca="false">IF(($D678+$G678+$H678)&lt;=0,($D678+$G678+$H678),0)</f>
        <v>0</v>
      </c>
      <c r="E679" s="98" t="n">
        <f aca="false">IF($D679&lt;0,Input!$G$17,0)</f>
        <v>0</v>
      </c>
      <c r="F679" s="98" t="n">
        <f aca="false">($D679*(Input!$G$11/100))/12</f>
        <v>0</v>
      </c>
      <c r="G679" s="98" t="n">
        <f aca="false">(-1)*$E679+$F679</f>
        <v>0</v>
      </c>
      <c r="H679" s="98" t="n">
        <f aca="false">IF($D679&lt;0,((-1)*Input!$G$15),0)</f>
        <v>0</v>
      </c>
      <c r="I679" s="98" t="n">
        <f aca="false">IF(OR($B679&lt;Input!$C$25,$B679&lt;Input!$G$25),(($I678+$G679+$H679)*(1+Input!$G$8/(100*12))),0)</f>
        <v>0</v>
      </c>
      <c r="J679" s="98" t="n">
        <f aca="false">IF(OR($B679&lt;Input!$C$25,$B679&lt;Input!$G$25),(Input!$G$18*((1+Input!$G$14/100)^DATEDIF(Input!$C$7,$B679,"Y"))),0)</f>
        <v>0</v>
      </c>
      <c r="L679" s="98" t="n">
        <f aca="false">IF(OR($B679&lt;Input!$C$25,$B679&lt;Input!$G$25),($E679+$J679),0)</f>
        <v>0</v>
      </c>
    </row>
    <row r="680" customFormat="false" ht="12.75" hidden="false" customHeight="true" outlineLevel="0" collapsed="false">
      <c r="A680" s="87" t="n">
        <v>676</v>
      </c>
      <c r="B680" s="90" t="n">
        <f aca="false">EOMONTH(Input!$C$7,A680)</f>
        <v>63493</v>
      </c>
      <c r="C680" s="90"/>
      <c r="D680" s="98" t="n">
        <f aca="false">IF(($D679+$G679+$H679)&lt;=0,($D679+$G679+$H679),0)</f>
        <v>0</v>
      </c>
      <c r="E680" s="98" t="n">
        <f aca="false">IF($D680&lt;0,Input!$G$17,0)</f>
        <v>0</v>
      </c>
      <c r="F680" s="98" t="n">
        <f aca="false">($D680*(Input!$G$11/100))/12</f>
        <v>0</v>
      </c>
      <c r="G680" s="98" t="n">
        <f aca="false">(-1)*$E680+$F680</f>
        <v>0</v>
      </c>
      <c r="H680" s="98" t="n">
        <f aca="false">IF($D680&lt;0,((-1)*Input!$G$15),0)</f>
        <v>0</v>
      </c>
      <c r="I680" s="98" t="n">
        <f aca="false">IF(OR($B680&lt;Input!$C$25,$B680&lt;Input!$G$25),(($I679+$G680+$H680)*(1+Input!$G$8/(100*12))),0)</f>
        <v>0</v>
      </c>
      <c r="J680" s="98" t="n">
        <f aca="false">IF(OR($B680&lt;Input!$C$25,$B680&lt;Input!$G$25),(Input!$G$18*((1+Input!$G$14/100)^DATEDIF(Input!$C$7,$B680,"Y"))),0)</f>
        <v>0</v>
      </c>
      <c r="L680" s="98" t="n">
        <f aca="false">IF(OR($B680&lt;Input!$C$25,$B680&lt;Input!$G$25),($E680+$J680),0)</f>
        <v>0</v>
      </c>
    </row>
    <row r="681" customFormat="false" ht="12.75" hidden="false" customHeight="true" outlineLevel="0" collapsed="false">
      <c r="A681" s="87" t="n">
        <v>677</v>
      </c>
      <c r="B681" s="90" t="n">
        <f aca="false">EOMONTH(Input!$C$7,A681)</f>
        <v>63523</v>
      </c>
      <c r="C681" s="90"/>
      <c r="D681" s="98" t="n">
        <f aca="false">IF(($D680+$G680+$H680)&lt;=0,($D680+$G680+$H680),0)</f>
        <v>0</v>
      </c>
      <c r="E681" s="98" t="n">
        <f aca="false">IF($D681&lt;0,Input!$G$17,0)</f>
        <v>0</v>
      </c>
      <c r="F681" s="98" t="n">
        <f aca="false">($D681*(Input!$G$11/100))/12</f>
        <v>0</v>
      </c>
      <c r="G681" s="98" t="n">
        <f aca="false">(-1)*$E681+$F681</f>
        <v>0</v>
      </c>
      <c r="H681" s="98" t="n">
        <f aca="false">IF($D681&lt;0,((-1)*Input!$G$15),0)</f>
        <v>0</v>
      </c>
      <c r="I681" s="98" t="n">
        <f aca="false">IF(OR($B681&lt;Input!$C$25,$B681&lt;Input!$G$25),(($I680+$G681+$H681)*(1+Input!$G$8/(100*12))),0)</f>
        <v>0</v>
      </c>
      <c r="J681" s="98" t="n">
        <f aca="false">IF(OR($B681&lt;Input!$C$25,$B681&lt;Input!$G$25),(Input!$G$18*((1+Input!$G$14/100)^DATEDIF(Input!$C$7,$B681,"Y"))),0)</f>
        <v>0</v>
      </c>
      <c r="L681" s="98" t="n">
        <f aca="false">IF(OR($B681&lt;Input!$C$25,$B681&lt;Input!$G$25),($E681+$J681),0)</f>
        <v>0</v>
      </c>
    </row>
    <row r="682" customFormat="false" ht="12.75" hidden="false" customHeight="true" outlineLevel="0" collapsed="false">
      <c r="A682" s="87" t="n">
        <v>678</v>
      </c>
      <c r="B682" s="90" t="n">
        <f aca="false">EOMONTH(Input!$C$7,A682)</f>
        <v>63554</v>
      </c>
      <c r="C682" s="90"/>
      <c r="D682" s="98" t="n">
        <f aca="false">IF(($D681+$G681+$H681)&lt;=0,($D681+$G681+$H681),0)</f>
        <v>0</v>
      </c>
      <c r="E682" s="98" t="n">
        <f aca="false">IF($D682&lt;0,Input!$G$17,0)</f>
        <v>0</v>
      </c>
      <c r="F682" s="98" t="n">
        <f aca="false">($D682*(Input!$G$11/100))/12</f>
        <v>0</v>
      </c>
      <c r="G682" s="98" t="n">
        <f aca="false">(-1)*$E682+$F682</f>
        <v>0</v>
      </c>
      <c r="H682" s="98" t="n">
        <f aca="false">IF($D682&lt;0,((-1)*Input!$G$15),0)</f>
        <v>0</v>
      </c>
      <c r="I682" s="98" t="n">
        <f aca="false">IF(OR($B682&lt;Input!$C$25,$B682&lt;Input!$G$25),(($I681+$G682+$H682)*(1+Input!$G$8/(100*12))),0)</f>
        <v>0</v>
      </c>
      <c r="J682" s="98" t="n">
        <f aca="false">IF(OR($B682&lt;Input!$C$25,$B682&lt;Input!$G$25),(Input!$G$18*((1+Input!$G$14/100)^DATEDIF(Input!$C$7,$B682,"Y"))),0)</f>
        <v>0</v>
      </c>
      <c r="L682" s="98" t="n">
        <f aca="false">IF(OR($B682&lt;Input!$C$25,$B682&lt;Input!$G$25),($E682+$J682),0)</f>
        <v>0</v>
      </c>
    </row>
    <row r="683" customFormat="false" ht="12.75" hidden="false" customHeight="true" outlineLevel="0" collapsed="false">
      <c r="A683" s="87" t="n">
        <v>679</v>
      </c>
      <c r="B683" s="90" t="n">
        <f aca="false">EOMONTH(Input!$C$7,A683)</f>
        <v>63585</v>
      </c>
      <c r="C683" s="90"/>
      <c r="D683" s="98" t="n">
        <f aca="false">IF(($D682+$G682+$H682)&lt;=0,($D682+$G682+$H682),0)</f>
        <v>0</v>
      </c>
      <c r="E683" s="98" t="n">
        <f aca="false">IF($D683&lt;0,Input!$G$17,0)</f>
        <v>0</v>
      </c>
      <c r="F683" s="98" t="n">
        <f aca="false">($D683*(Input!$G$11/100))/12</f>
        <v>0</v>
      </c>
      <c r="G683" s="98" t="n">
        <f aca="false">(-1)*$E683+$F683</f>
        <v>0</v>
      </c>
      <c r="H683" s="98" t="n">
        <f aca="false">IF($D683&lt;0,((-1)*Input!$G$15),0)</f>
        <v>0</v>
      </c>
      <c r="I683" s="98" t="n">
        <f aca="false">IF(OR($B683&lt;Input!$C$25,$B683&lt;Input!$G$25),(($I682+$G683+$H683)*(1+Input!$G$8/(100*12))),0)</f>
        <v>0</v>
      </c>
      <c r="J683" s="98" t="n">
        <f aca="false">IF(OR($B683&lt;Input!$C$25,$B683&lt;Input!$G$25),(Input!$G$18*((1+Input!$G$14/100)^DATEDIF(Input!$C$7,$B683,"Y"))),0)</f>
        <v>0</v>
      </c>
      <c r="L683" s="98" t="n">
        <f aca="false">IF(OR($B683&lt;Input!$C$25,$B683&lt;Input!$G$25),($E683+$J683),0)</f>
        <v>0</v>
      </c>
    </row>
    <row r="684" customFormat="false" ht="12.75" hidden="false" customHeight="true" outlineLevel="0" collapsed="false">
      <c r="A684" s="87" t="n">
        <v>680</v>
      </c>
      <c r="B684" s="90" t="n">
        <f aca="false">EOMONTH(Input!$C$7,A684)</f>
        <v>63613</v>
      </c>
      <c r="C684" s="90"/>
      <c r="D684" s="98" t="n">
        <f aca="false">IF(($D683+$G683+$H683)&lt;=0,($D683+$G683+$H683),0)</f>
        <v>0</v>
      </c>
      <c r="E684" s="98" t="n">
        <f aca="false">IF($D684&lt;0,Input!$G$17,0)</f>
        <v>0</v>
      </c>
      <c r="F684" s="98" t="n">
        <f aca="false">($D684*(Input!$G$11/100))/12</f>
        <v>0</v>
      </c>
      <c r="G684" s="98" t="n">
        <f aca="false">(-1)*$E684+$F684</f>
        <v>0</v>
      </c>
      <c r="H684" s="98" t="n">
        <f aca="false">IF($D684&lt;0,((-1)*Input!$G$15),0)</f>
        <v>0</v>
      </c>
      <c r="I684" s="98" t="n">
        <f aca="false">IF(OR($B684&lt;Input!$C$25,$B684&lt;Input!$G$25),(($I683+$G684+$H684)*(1+Input!$G$8/(100*12))),0)</f>
        <v>0</v>
      </c>
      <c r="J684" s="98" t="n">
        <f aca="false">IF(OR($B684&lt;Input!$C$25,$B684&lt;Input!$G$25),(Input!$G$18*((1+Input!$G$14/100)^DATEDIF(Input!$C$7,$B684,"Y"))),0)</f>
        <v>0</v>
      </c>
      <c r="L684" s="98" t="n">
        <f aca="false">IF(OR($B684&lt;Input!$C$25,$B684&lt;Input!$G$25),($E684+$J684),0)</f>
        <v>0</v>
      </c>
    </row>
    <row r="685" customFormat="false" ht="12.75" hidden="false" customHeight="true" outlineLevel="0" collapsed="false">
      <c r="A685" s="87" t="n">
        <v>681</v>
      </c>
      <c r="B685" s="90" t="n">
        <f aca="false">EOMONTH(Input!$C$7,A685)</f>
        <v>63644</v>
      </c>
      <c r="C685" s="90"/>
      <c r="D685" s="98" t="n">
        <f aca="false">IF(($D684+$G684+$H684)&lt;=0,($D684+$G684+$H684),0)</f>
        <v>0</v>
      </c>
      <c r="E685" s="98" t="n">
        <f aca="false">IF($D685&lt;0,Input!$G$17,0)</f>
        <v>0</v>
      </c>
      <c r="F685" s="98" t="n">
        <f aca="false">($D685*(Input!$G$11/100))/12</f>
        <v>0</v>
      </c>
      <c r="G685" s="98" t="n">
        <f aca="false">(-1)*$E685+$F685</f>
        <v>0</v>
      </c>
      <c r="H685" s="98" t="n">
        <f aca="false">IF($D685&lt;0,((-1)*Input!$G$15),0)</f>
        <v>0</v>
      </c>
      <c r="I685" s="98" t="n">
        <f aca="false">IF(OR($B685&lt;Input!$C$25,$B685&lt;Input!$G$25),(($I684+$G685+$H685)*(1+Input!$G$8/(100*12))),0)</f>
        <v>0</v>
      </c>
      <c r="J685" s="98" t="n">
        <f aca="false">IF(OR($B685&lt;Input!$C$25,$B685&lt;Input!$G$25),(Input!$G$18*((1+Input!$G$14/100)^DATEDIF(Input!$C$7,$B685,"Y"))),0)</f>
        <v>0</v>
      </c>
      <c r="L685" s="98" t="n">
        <f aca="false">IF(OR($B685&lt;Input!$C$25,$B685&lt;Input!$G$25),($E685+$J685),0)</f>
        <v>0</v>
      </c>
    </row>
    <row r="686" customFormat="false" ht="12.75" hidden="false" customHeight="true" outlineLevel="0" collapsed="false">
      <c r="A686" s="87" t="n">
        <v>682</v>
      </c>
      <c r="B686" s="90" t="n">
        <f aca="false">EOMONTH(Input!$C$7,A686)</f>
        <v>63674</v>
      </c>
      <c r="C686" s="90"/>
      <c r="D686" s="98" t="n">
        <f aca="false">IF(($D685+$G685+$H685)&lt;=0,($D685+$G685+$H685),0)</f>
        <v>0</v>
      </c>
      <c r="E686" s="98" t="n">
        <f aca="false">IF($D686&lt;0,Input!$G$17,0)</f>
        <v>0</v>
      </c>
      <c r="F686" s="98" t="n">
        <f aca="false">($D686*(Input!$G$11/100))/12</f>
        <v>0</v>
      </c>
      <c r="G686" s="98" t="n">
        <f aca="false">(-1)*$E686+$F686</f>
        <v>0</v>
      </c>
      <c r="H686" s="98" t="n">
        <f aca="false">IF($D686&lt;0,((-1)*Input!$G$15),0)</f>
        <v>0</v>
      </c>
      <c r="I686" s="98" t="n">
        <f aca="false">IF(OR($B686&lt;Input!$C$25,$B686&lt;Input!$G$25),(($I685+$G686+$H686)*(1+Input!$G$8/(100*12))),0)</f>
        <v>0</v>
      </c>
      <c r="J686" s="98" t="n">
        <f aca="false">IF(OR($B686&lt;Input!$C$25,$B686&lt;Input!$G$25),(Input!$G$18*((1+Input!$G$14/100)^DATEDIF(Input!$C$7,$B686,"Y"))),0)</f>
        <v>0</v>
      </c>
      <c r="L686" s="98" t="n">
        <f aca="false">IF(OR($B686&lt;Input!$C$25,$B686&lt;Input!$G$25),($E686+$J686),0)</f>
        <v>0</v>
      </c>
    </row>
    <row r="687" customFormat="false" ht="12.75" hidden="false" customHeight="true" outlineLevel="0" collapsed="false">
      <c r="A687" s="87" t="n">
        <v>683</v>
      </c>
      <c r="B687" s="90" t="n">
        <f aca="false">EOMONTH(Input!$C$7,A687)</f>
        <v>63705</v>
      </c>
      <c r="C687" s="90"/>
      <c r="D687" s="98" t="n">
        <f aca="false">IF(($D686+$G686+$H686)&lt;=0,($D686+$G686+$H686),0)</f>
        <v>0</v>
      </c>
      <c r="E687" s="98" t="n">
        <f aca="false">IF($D687&lt;0,Input!$G$17,0)</f>
        <v>0</v>
      </c>
      <c r="F687" s="98" t="n">
        <f aca="false">($D687*(Input!$G$11/100))/12</f>
        <v>0</v>
      </c>
      <c r="G687" s="98" t="n">
        <f aca="false">(-1)*$E687+$F687</f>
        <v>0</v>
      </c>
      <c r="H687" s="98" t="n">
        <f aca="false">IF($D687&lt;0,((-1)*Input!$G$15),0)</f>
        <v>0</v>
      </c>
      <c r="I687" s="98" t="n">
        <f aca="false">IF(OR($B687&lt;Input!$C$25,$B687&lt;Input!$G$25),(($I686+$G687+$H687)*(1+Input!$G$8/(100*12))),0)</f>
        <v>0</v>
      </c>
      <c r="J687" s="98" t="n">
        <f aca="false">IF(OR($B687&lt;Input!$C$25,$B687&lt;Input!$G$25),(Input!$G$18*((1+Input!$G$14/100)^DATEDIF(Input!$C$7,$B687,"Y"))),0)</f>
        <v>0</v>
      </c>
      <c r="L687" s="98" t="n">
        <f aca="false">IF(OR($B687&lt;Input!$C$25,$B687&lt;Input!$G$25),($E687+$J687),0)</f>
        <v>0</v>
      </c>
    </row>
    <row r="688" customFormat="false" ht="12.75" hidden="false" customHeight="true" outlineLevel="0" collapsed="false">
      <c r="A688" s="87" t="n">
        <v>684</v>
      </c>
      <c r="B688" s="90" t="n">
        <f aca="false">EOMONTH(Input!$C$7,A688)</f>
        <v>63735</v>
      </c>
      <c r="C688" s="90"/>
      <c r="D688" s="98" t="n">
        <f aca="false">IF(($D687+$G687+$H687)&lt;=0,($D687+$G687+$H687),0)</f>
        <v>0</v>
      </c>
      <c r="E688" s="98" t="n">
        <f aca="false">IF($D688&lt;0,Input!$G$17,0)</f>
        <v>0</v>
      </c>
      <c r="F688" s="98" t="n">
        <f aca="false">($D688*(Input!$G$11/100))/12</f>
        <v>0</v>
      </c>
      <c r="G688" s="98" t="n">
        <f aca="false">(-1)*$E688+$F688</f>
        <v>0</v>
      </c>
      <c r="H688" s="98" t="n">
        <f aca="false">IF($D688&lt;0,((-1)*Input!$G$15),0)</f>
        <v>0</v>
      </c>
      <c r="I688" s="98" t="n">
        <f aca="false">IF(OR($B688&lt;Input!$C$25,$B688&lt;Input!$G$25),(($I687+$G688+$H688)*(1+Input!$G$8/(100*12))),0)</f>
        <v>0</v>
      </c>
      <c r="J688" s="98" t="n">
        <f aca="false">IF(OR($B688&lt;Input!$C$25,$B688&lt;Input!$G$25),(Input!$G$18*((1+Input!$G$14/100)^DATEDIF(Input!$C$7,$B688,"Y"))),0)</f>
        <v>0</v>
      </c>
      <c r="L688" s="98" t="n">
        <f aca="false">IF(OR($B688&lt;Input!$C$25,$B688&lt;Input!$G$25),($E688+$J688),0)</f>
        <v>0</v>
      </c>
    </row>
    <row r="689" customFormat="false" ht="12.75" hidden="false" customHeight="true" outlineLevel="0" collapsed="false">
      <c r="A689" s="87" t="n">
        <v>685</v>
      </c>
      <c r="B689" s="90" t="n">
        <f aca="false">EOMONTH(Input!$C$7,A689)</f>
        <v>63766</v>
      </c>
      <c r="C689" s="90"/>
      <c r="D689" s="98" t="n">
        <f aca="false">IF(($D688+$G688+$H688)&lt;=0,($D688+$G688+$H688),0)</f>
        <v>0</v>
      </c>
      <c r="E689" s="98" t="n">
        <f aca="false">IF($D689&lt;0,Input!$G$17,0)</f>
        <v>0</v>
      </c>
      <c r="F689" s="98" t="n">
        <f aca="false">($D689*(Input!$G$11/100))/12</f>
        <v>0</v>
      </c>
      <c r="G689" s="98" t="n">
        <f aca="false">(-1)*$E689+$F689</f>
        <v>0</v>
      </c>
      <c r="H689" s="98" t="n">
        <f aca="false">IF($D689&lt;0,((-1)*Input!$G$15),0)</f>
        <v>0</v>
      </c>
      <c r="I689" s="98" t="n">
        <f aca="false">IF(OR($B689&lt;Input!$C$25,$B689&lt;Input!$G$25),(($I688+$G689+$H689)*(1+Input!$G$8/(100*12))),0)</f>
        <v>0</v>
      </c>
      <c r="J689" s="98" t="n">
        <f aca="false">IF(OR($B689&lt;Input!$C$25,$B689&lt;Input!$G$25),(Input!$G$18*((1+Input!$G$14/100)^DATEDIF(Input!$C$7,$B689,"Y"))),0)</f>
        <v>0</v>
      </c>
      <c r="L689" s="98" t="n">
        <f aca="false">IF(OR($B689&lt;Input!$C$25,$B689&lt;Input!$G$25),($E689+$J689),0)</f>
        <v>0</v>
      </c>
    </row>
    <row r="690" customFormat="false" ht="12.75" hidden="false" customHeight="true" outlineLevel="0" collapsed="false">
      <c r="A690" s="87" t="n">
        <v>686</v>
      </c>
      <c r="B690" s="90" t="n">
        <f aca="false">EOMONTH(Input!$C$7,A690)</f>
        <v>63797</v>
      </c>
      <c r="C690" s="90"/>
      <c r="D690" s="98" t="n">
        <f aca="false">IF(($D689+$G689+$H689)&lt;=0,($D689+$G689+$H689),0)</f>
        <v>0</v>
      </c>
      <c r="E690" s="98" t="n">
        <f aca="false">IF($D690&lt;0,Input!$G$17,0)</f>
        <v>0</v>
      </c>
      <c r="F690" s="98" t="n">
        <f aca="false">($D690*(Input!$G$11/100))/12</f>
        <v>0</v>
      </c>
      <c r="G690" s="98" t="n">
        <f aca="false">(-1)*$E690+$F690</f>
        <v>0</v>
      </c>
      <c r="H690" s="98" t="n">
        <f aca="false">IF($D690&lt;0,((-1)*Input!$G$15),0)</f>
        <v>0</v>
      </c>
      <c r="I690" s="98" t="n">
        <f aca="false">IF(OR($B690&lt;Input!$C$25,$B690&lt;Input!$G$25),(($I689+$G690+$H690)*(1+Input!$G$8/(100*12))),0)</f>
        <v>0</v>
      </c>
      <c r="J690" s="98" t="n">
        <f aca="false">IF(OR($B690&lt;Input!$C$25,$B690&lt;Input!$G$25),(Input!$G$18*((1+Input!$G$14/100)^DATEDIF(Input!$C$7,$B690,"Y"))),0)</f>
        <v>0</v>
      </c>
      <c r="L690" s="98" t="n">
        <f aca="false">IF(OR($B690&lt;Input!$C$25,$B690&lt;Input!$G$25),($E690+$J690),0)</f>
        <v>0</v>
      </c>
    </row>
    <row r="691" customFormat="false" ht="12.75" hidden="false" customHeight="true" outlineLevel="0" collapsed="false">
      <c r="A691" s="87" t="n">
        <v>687</v>
      </c>
      <c r="B691" s="90" t="n">
        <f aca="false">EOMONTH(Input!$C$7,A691)</f>
        <v>63827</v>
      </c>
      <c r="C691" s="90"/>
      <c r="D691" s="98" t="n">
        <f aca="false">IF(($D690+$G690+$H690)&lt;=0,($D690+$G690+$H690),0)</f>
        <v>0</v>
      </c>
      <c r="E691" s="98" t="n">
        <f aca="false">IF($D691&lt;0,Input!$G$17,0)</f>
        <v>0</v>
      </c>
      <c r="F691" s="98" t="n">
        <f aca="false">($D691*(Input!$G$11/100))/12</f>
        <v>0</v>
      </c>
      <c r="G691" s="98" t="n">
        <f aca="false">(-1)*$E691+$F691</f>
        <v>0</v>
      </c>
      <c r="H691" s="98" t="n">
        <f aca="false">IF($D691&lt;0,((-1)*Input!$G$15),0)</f>
        <v>0</v>
      </c>
      <c r="I691" s="98" t="n">
        <f aca="false">IF(OR($B691&lt;Input!$C$25,$B691&lt;Input!$G$25),(($I690+$G691+$H691)*(1+Input!$G$8/(100*12))),0)</f>
        <v>0</v>
      </c>
      <c r="J691" s="98" t="n">
        <f aca="false">IF(OR($B691&lt;Input!$C$25,$B691&lt;Input!$G$25),(Input!$G$18*((1+Input!$G$14/100)^DATEDIF(Input!$C$7,$B691,"Y"))),0)</f>
        <v>0</v>
      </c>
      <c r="L691" s="98" t="n">
        <f aca="false">IF(OR($B691&lt;Input!$C$25,$B691&lt;Input!$G$25),($E691+$J691),0)</f>
        <v>0</v>
      </c>
    </row>
    <row r="692" customFormat="false" ht="12.75" hidden="false" customHeight="true" outlineLevel="0" collapsed="false">
      <c r="A692" s="87" t="n">
        <v>688</v>
      </c>
      <c r="B692" s="90" t="n">
        <f aca="false">EOMONTH(Input!$C$7,A692)</f>
        <v>63858</v>
      </c>
      <c r="C692" s="90"/>
      <c r="D692" s="98" t="n">
        <f aca="false">IF(($D691+$G691+$H691)&lt;=0,($D691+$G691+$H691),0)</f>
        <v>0</v>
      </c>
      <c r="E692" s="98" t="n">
        <f aca="false">IF($D692&lt;0,Input!$G$17,0)</f>
        <v>0</v>
      </c>
      <c r="F692" s="98" t="n">
        <f aca="false">($D692*(Input!$G$11/100))/12</f>
        <v>0</v>
      </c>
      <c r="G692" s="98" t="n">
        <f aca="false">(-1)*$E692+$F692</f>
        <v>0</v>
      </c>
      <c r="H692" s="98" t="n">
        <f aca="false">IF($D692&lt;0,((-1)*Input!$G$15),0)</f>
        <v>0</v>
      </c>
      <c r="I692" s="98" t="n">
        <f aca="false">IF(OR($B692&lt;Input!$C$25,$B692&lt;Input!$G$25),(($I691+$G692+$H692)*(1+Input!$G$8/(100*12))),0)</f>
        <v>0</v>
      </c>
      <c r="J692" s="98" t="n">
        <f aca="false">IF(OR($B692&lt;Input!$C$25,$B692&lt;Input!$G$25),(Input!$G$18*((1+Input!$G$14/100)^DATEDIF(Input!$C$7,$B692,"Y"))),0)</f>
        <v>0</v>
      </c>
      <c r="L692" s="98" t="n">
        <f aca="false">IF(OR($B692&lt;Input!$C$25,$B692&lt;Input!$G$25),($E692+$J692),0)</f>
        <v>0</v>
      </c>
    </row>
    <row r="693" customFormat="false" ht="12.75" hidden="false" customHeight="true" outlineLevel="0" collapsed="false">
      <c r="A693" s="87" t="n">
        <v>689</v>
      </c>
      <c r="B693" s="90" t="n">
        <f aca="false">EOMONTH(Input!$C$7,A693)</f>
        <v>63888</v>
      </c>
      <c r="C693" s="90"/>
      <c r="D693" s="98" t="n">
        <f aca="false">IF(($D692+$G692+$H692)&lt;=0,($D692+$G692+$H692),0)</f>
        <v>0</v>
      </c>
      <c r="E693" s="98" t="n">
        <f aca="false">IF($D693&lt;0,Input!$G$17,0)</f>
        <v>0</v>
      </c>
      <c r="F693" s="98" t="n">
        <f aca="false">($D693*(Input!$G$11/100))/12</f>
        <v>0</v>
      </c>
      <c r="G693" s="98" t="n">
        <f aca="false">(-1)*$E693+$F693</f>
        <v>0</v>
      </c>
      <c r="H693" s="98" t="n">
        <f aca="false">IF($D693&lt;0,((-1)*Input!$G$15),0)</f>
        <v>0</v>
      </c>
      <c r="I693" s="98" t="n">
        <f aca="false">IF(OR($B693&lt;Input!$C$25,$B693&lt;Input!$G$25),(($I692+$G693+$H693)*(1+Input!$G$8/(100*12))),0)</f>
        <v>0</v>
      </c>
      <c r="J693" s="98" t="n">
        <f aca="false">IF(OR($B693&lt;Input!$C$25,$B693&lt;Input!$G$25),(Input!$G$18*((1+Input!$G$14/100)^DATEDIF(Input!$C$7,$B693,"Y"))),0)</f>
        <v>0</v>
      </c>
      <c r="L693" s="98" t="n">
        <f aca="false">IF(OR($B693&lt;Input!$C$25,$B693&lt;Input!$G$25),($E693+$J693),0)</f>
        <v>0</v>
      </c>
    </row>
    <row r="694" customFormat="false" ht="12.75" hidden="false" customHeight="true" outlineLevel="0" collapsed="false">
      <c r="A694" s="87" t="n">
        <v>690</v>
      </c>
      <c r="B694" s="90" t="n">
        <f aca="false">EOMONTH(Input!$C$7,A694)</f>
        <v>63919</v>
      </c>
      <c r="C694" s="90"/>
      <c r="D694" s="98" t="n">
        <f aca="false">IF(($D693+$G693+$H693)&lt;=0,($D693+$G693+$H693),0)</f>
        <v>0</v>
      </c>
      <c r="E694" s="98" t="n">
        <f aca="false">IF($D694&lt;0,Input!$G$17,0)</f>
        <v>0</v>
      </c>
      <c r="F694" s="98" t="n">
        <f aca="false">($D694*(Input!$G$11/100))/12</f>
        <v>0</v>
      </c>
      <c r="G694" s="98" t="n">
        <f aca="false">(-1)*$E694+$F694</f>
        <v>0</v>
      </c>
      <c r="H694" s="98" t="n">
        <f aca="false">IF($D694&lt;0,((-1)*Input!$G$15),0)</f>
        <v>0</v>
      </c>
      <c r="I694" s="98" t="n">
        <f aca="false">IF(OR($B694&lt;Input!$C$25,$B694&lt;Input!$G$25),(($I693+$G694+$H694)*(1+Input!$G$8/(100*12))),0)</f>
        <v>0</v>
      </c>
      <c r="J694" s="98" t="n">
        <f aca="false">IF(OR($B694&lt;Input!$C$25,$B694&lt;Input!$G$25),(Input!$G$18*((1+Input!$G$14/100)^DATEDIF(Input!$C$7,$B694,"Y"))),0)</f>
        <v>0</v>
      </c>
      <c r="L694" s="98" t="n">
        <f aca="false">IF(OR($B694&lt;Input!$C$25,$B694&lt;Input!$G$25),($E694+$J694),0)</f>
        <v>0</v>
      </c>
    </row>
    <row r="695" customFormat="false" ht="12.75" hidden="false" customHeight="true" outlineLevel="0" collapsed="false">
      <c r="A695" s="87" t="n">
        <v>691</v>
      </c>
      <c r="B695" s="90" t="n">
        <f aca="false">EOMONTH(Input!$C$7,A695)</f>
        <v>63950</v>
      </c>
      <c r="C695" s="90"/>
      <c r="D695" s="98" t="n">
        <f aca="false">IF(($D694+$G694+$H694)&lt;=0,($D694+$G694+$H694),0)</f>
        <v>0</v>
      </c>
      <c r="E695" s="98" t="n">
        <f aca="false">IF($D695&lt;0,Input!$G$17,0)</f>
        <v>0</v>
      </c>
      <c r="F695" s="98" t="n">
        <f aca="false">($D695*(Input!$G$11/100))/12</f>
        <v>0</v>
      </c>
      <c r="G695" s="98" t="n">
        <f aca="false">(-1)*$E695+$F695</f>
        <v>0</v>
      </c>
      <c r="H695" s="98" t="n">
        <f aca="false">IF($D695&lt;0,((-1)*Input!$G$15),0)</f>
        <v>0</v>
      </c>
      <c r="I695" s="98" t="n">
        <f aca="false">IF(OR($B695&lt;Input!$C$25,$B695&lt;Input!$G$25),(($I694+$G695+$H695)*(1+Input!$G$8/(100*12))),0)</f>
        <v>0</v>
      </c>
      <c r="J695" s="98" t="n">
        <f aca="false">IF(OR($B695&lt;Input!$C$25,$B695&lt;Input!$G$25),(Input!$G$18*((1+Input!$G$14/100)^DATEDIF(Input!$C$7,$B695,"Y"))),0)</f>
        <v>0</v>
      </c>
      <c r="L695" s="98" t="n">
        <f aca="false">IF(OR($B695&lt;Input!$C$25,$B695&lt;Input!$G$25),($E695+$J695),0)</f>
        <v>0</v>
      </c>
    </row>
    <row r="696" customFormat="false" ht="12.75" hidden="false" customHeight="true" outlineLevel="0" collapsed="false">
      <c r="A696" s="87" t="n">
        <v>692</v>
      </c>
      <c r="B696" s="90" t="n">
        <f aca="false">EOMONTH(Input!$C$7,A696)</f>
        <v>63978</v>
      </c>
      <c r="C696" s="90"/>
      <c r="D696" s="98" t="n">
        <f aca="false">IF(($D695+$G695+$H695)&lt;=0,($D695+$G695+$H695),0)</f>
        <v>0</v>
      </c>
      <c r="E696" s="98" t="n">
        <f aca="false">IF($D696&lt;0,Input!$G$17,0)</f>
        <v>0</v>
      </c>
      <c r="F696" s="98" t="n">
        <f aca="false">($D696*(Input!$G$11/100))/12</f>
        <v>0</v>
      </c>
      <c r="G696" s="98" t="n">
        <f aca="false">(-1)*$E696+$F696</f>
        <v>0</v>
      </c>
      <c r="H696" s="98" t="n">
        <f aca="false">IF($D696&lt;0,((-1)*Input!$G$15),0)</f>
        <v>0</v>
      </c>
      <c r="I696" s="98" t="n">
        <f aca="false">IF(OR($B696&lt;Input!$C$25,$B696&lt;Input!$G$25),(($I695+$G696+$H696)*(1+Input!$G$8/(100*12))),0)</f>
        <v>0</v>
      </c>
      <c r="J696" s="98" t="n">
        <f aca="false">IF(OR($B696&lt;Input!$C$25,$B696&lt;Input!$G$25),(Input!$G$18*((1+Input!$G$14/100)^DATEDIF(Input!$C$7,$B696,"Y"))),0)</f>
        <v>0</v>
      </c>
      <c r="L696" s="98" t="n">
        <f aca="false">IF(OR($B696&lt;Input!$C$25,$B696&lt;Input!$G$25),($E696+$J696),0)</f>
        <v>0</v>
      </c>
    </row>
    <row r="697" customFormat="false" ht="12.75" hidden="false" customHeight="true" outlineLevel="0" collapsed="false">
      <c r="A697" s="87" t="n">
        <v>693</v>
      </c>
      <c r="B697" s="90" t="n">
        <f aca="false">EOMONTH(Input!$C$7,A697)</f>
        <v>64009</v>
      </c>
      <c r="C697" s="90"/>
      <c r="D697" s="98" t="n">
        <f aca="false">IF(($D696+$G696+$H696)&lt;=0,($D696+$G696+$H696),0)</f>
        <v>0</v>
      </c>
      <c r="E697" s="98" t="n">
        <f aca="false">IF($D697&lt;0,Input!$G$17,0)</f>
        <v>0</v>
      </c>
      <c r="F697" s="98" t="n">
        <f aca="false">($D697*(Input!$G$11/100))/12</f>
        <v>0</v>
      </c>
      <c r="G697" s="98" t="n">
        <f aca="false">(-1)*$E697+$F697</f>
        <v>0</v>
      </c>
      <c r="H697" s="98" t="n">
        <f aca="false">IF($D697&lt;0,((-1)*Input!$G$15),0)</f>
        <v>0</v>
      </c>
      <c r="I697" s="98" t="n">
        <f aca="false">IF(OR($B697&lt;Input!$C$25,$B697&lt;Input!$G$25),(($I696+$G697+$H697)*(1+Input!$G$8/(100*12))),0)</f>
        <v>0</v>
      </c>
      <c r="J697" s="98" t="n">
        <f aca="false">IF(OR($B697&lt;Input!$C$25,$B697&lt;Input!$G$25),(Input!$G$18*((1+Input!$G$14/100)^DATEDIF(Input!$C$7,$B697,"Y"))),0)</f>
        <v>0</v>
      </c>
      <c r="L697" s="98" t="n">
        <f aca="false">IF(OR($B697&lt;Input!$C$25,$B697&lt;Input!$G$25),($E697+$J697),0)</f>
        <v>0</v>
      </c>
    </row>
    <row r="698" customFormat="false" ht="12.75" hidden="false" customHeight="true" outlineLevel="0" collapsed="false">
      <c r="A698" s="87" t="n">
        <v>694</v>
      </c>
      <c r="B698" s="90" t="n">
        <f aca="false">EOMONTH(Input!$C$7,A698)</f>
        <v>64039</v>
      </c>
      <c r="C698" s="90"/>
      <c r="D698" s="98" t="n">
        <f aca="false">IF(($D697+$G697+$H697)&lt;=0,($D697+$G697+$H697),0)</f>
        <v>0</v>
      </c>
      <c r="E698" s="98" t="n">
        <f aca="false">IF($D698&lt;0,Input!$G$17,0)</f>
        <v>0</v>
      </c>
      <c r="F698" s="98" t="n">
        <f aca="false">($D698*(Input!$G$11/100))/12</f>
        <v>0</v>
      </c>
      <c r="G698" s="98" t="n">
        <f aca="false">(-1)*$E698+$F698</f>
        <v>0</v>
      </c>
      <c r="H698" s="98" t="n">
        <f aca="false">IF($D698&lt;0,((-1)*Input!$G$15),0)</f>
        <v>0</v>
      </c>
      <c r="I698" s="98" t="n">
        <f aca="false">IF(OR($B698&lt;Input!$C$25,$B698&lt;Input!$G$25),(($I697+$G698+$H698)*(1+Input!$G$8/(100*12))),0)</f>
        <v>0</v>
      </c>
      <c r="J698" s="98" t="n">
        <f aca="false">IF(OR($B698&lt;Input!$C$25,$B698&lt;Input!$G$25),(Input!$G$18*((1+Input!$G$14/100)^DATEDIF(Input!$C$7,$B698,"Y"))),0)</f>
        <v>0</v>
      </c>
      <c r="L698" s="98" t="n">
        <f aca="false">IF(OR($B698&lt;Input!$C$25,$B698&lt;Input!$G$25),($E698+$J698),0)</f>
        <v>0</v>
      </c>
    </row>
    <row r="699" customFormat="false" ht="12.75" hidden="false" customHeight="true" outlineLevel="0" collapsed="false">
      <c r="A699" s="87" t="n">
        <v>695</v>
      </c>
      <c r="B699" s="90" t="n">
        <f aca="false">EOMONTH(Input!$C$7,A699)</f>
        <v>64070</v>
      </c>
      <c r="C699" s="90"/>
      <c r="D699" s="98" t="n">
        <f aca="false">IF(($D698+$G698+$H698)&lt;=0,($D698+$G698+$H698),0)</f>
        <v>0</v>
      </c>
      <c r="E699" s="98" t="n">
        <f aca="false">IF($D699&lt;0,Input!$G$17,0)</f>
        <v>0</v>
      </c>
      <c r="F699" s="98" t="n">
        <f aca="false">($D699*(Input!$G$11/100))/12</f>
        <v>0</v>
      </c>
      <c r="G699" s="98" t="n">
        <f aca="false">(-1)*$E699+$F699</f>
        <v>0</v>
      </c>
      <c r="H699" s="98" t="n">
        <f aca="false">IF($D699&lt;0,((-1)*Input!$G$15),0)</f>
        <v>0</v>
      </c>
      <c r="I699" s="98" t="n">
        <f aca="false">IF(OR($B699&lt;Input!$C$25,$B699&lt;Input!$G$25),(($I698+$G699+$H699)*(1+Input!$G$8/(100*12))),0)</f>
        <v>0</v>
      </c>
      <c r="J699" s="98" t="n">
        <f aca="false">IF(OR($B699&lt;Input!$C$25,$B699&lt;Input!$G$25),(Input!$G$18*((1+Input!$G$14/100)^DATEDIF(Input!$C$7,$B699,"Y"))),0)</f>
        <v>0</v>
      </c>
      <c r="L699" s="98" t="n">
        <f aca="false">IF(OR($B699&lt;Input!$C$25,$B699&lt;Input!$G$25),($E699+$J699),0)</f>
        <v>0</v>
      </c>
    </row>
    <row r="700" customFormat="false" ht="12.75" hidden="false" customHeight="true" outlineLevel="0" collapsed="false">
      <c r="A700" s="87" t="n">
        <v>696</v>
      </c>
      <c r="B700" s="90" t="n">
        <f aca="false">EOMONTH(Input!$C$7,A700)</f>
        <v>64100</v>
      </c>
      <c r="C700" s="90"/>
      <c r="D700" s="98" t="n">
        <f aca="false">IF(($D699+$G699+$H699)&lt;=0,($D699+$G699+$H699),0)</f>
        <v>0</v>
      </c>
      <c r="E700" s="98" t="n">
        <f aca="false">IF($D700&lt;0,Input!$G$17,0)</f>
        <v>0</v>
      </c>
      <c r="F700" s="98" t="n">
        <f aca="false">($D700*(Input!$G$11/100))/12</f>
        <v>0</v>
      </c>
      <c r="G700" s="98" t="n">
        <f aca="false">(-1)*$E700+$F700</f>
        <v>0</v>
      </c>
      <c r="H700" s="98" t="n">
        <f aca="false">IF($D700&lt;0,((-1)*Input!$G$15),0)</f>
        <v>0</v>
      </c>
      <c r="I700" s="98" t="n">
        <f aca="false">IF(OR($B700&lt;Input!$C$25,$B700&lt;Input!$G$25),(($I699+$G700+$H700)*(1+Input!$G$8/(100*12))),0)</f>
        <v>0</v>
      </c>
      <c r="J700" s="98" t="n">
        <f aca="false">IF(OR($B700&lt;Input!$C$25,$B700&lt;Input!$G$25),(Input!$G$18*((1+Input!$G$14/100)^DATEDIF(Input!$C$7,$B700,"Y"))),0)</f>
        <v>0</v>
      </c>
      <c r="L700" s="98" t="n">
        <f aca="false">IF(OR($B700&lt;Input!$C$25,$B700&lt;Input!$G$25),($E700+$J700),0)</f>
        <v>0</v>
      </c>
    </row>
    <row r="701" customFormat="false" ht="12.75" hidden="false" customHeight="true" outlineLevel="0" collapsed="false">
      <c r="A701" s="87" t="n">
        <v>697</v>
      </c>
      <c r="B701" s="90" t="n">
        <f aca="false">EOMONTH(Input!$C$7,A701)</f>
        <v>64131</v>
      </c>
      <c r="C701" s="90"/>
      <c r="D701" s="98" t="n">
        <f aca="false">IF(($D700+$G700+$H700)&lt;=0,($D700+$G700+$H700),0)</f>
        <v>0</v>
      </c>
      <c r="E701" s="98" t="n">
        <f aca="false">IF($D701&lt;0,Input!$G$17,0)</f>
        <v>0</v>
      </c>
      <c r="F701" s="98" t="n">
        <f aca="false">($D701*(Input!$G$11/100))/12</f>
        <v>0</v>
      </c>
      <c r="G701" s="98" t="n">
        <f aca="false">(-1)*$E701+$F701</f>
        <v>0</v>
      </c>
      <c r="H701" s="98" t="n">
        <f aca="false">IF($D701&lt;0,((-1)*Input!$G$15),0)</f>
        <v>0</v>
      </c>
      <c r="I701" s="98" t="n">
        <f aca="false">IF(OR($B701&lt;Input!$C$25,$B701&lt;Input!$G$25),(($I700+$G701+$H701)*(1+Input!$G$8/(100*12))),0)</f>
        <v>0</v>
      </c>
      <c r="J701" s="98" t="n">
        <f aca="false">IF(OR($B701&lt;Input!$C$25,$B701&lt;Input!$G$25),(Input!$G$18*((1+Input!$G$14/100)^DATEDIF(Input!$C$7,$B701,"Y"))),0)</f>
        <v>0</v>
      </c>
      <c r="L701" s="98" t="n">
        <f aca="false">IF(OR($B701&lt;Input!$C$25,$B701&lt;Input!$G$25),($E701+$J701),0)</f>
        <v>0</v>
      </c>
    </row>
    <row r="702" customFormat="false" ht="12.75" hidden="false" customHeight="true" outlineLevel="0" collapsed="false">
      <c r="A702" s="87" t="n">
        <v>698</v>
      </c>
      <c r="B702" s="90" t="n">
        <f aca="false">EOMONTH(Input!$C$7,A702)</f>
        <v>64162</v>
      </c>
      <c r="C702" s="90"/>
      <c r="D702" s="98" t="n">
        <f aca="false">IF(($D701+$G701+$H701)&lt;=0,($D701+$G701+$H701),0)</f>
        <v>0</v>
      </c>
      <c r="E702" s="98" t="n">
        <f aca="false">IF($D702&lt;0,Input!$G$17,0)</f>
        <v>0</v>
      </c>
      <c r="F702" s="98" t="n">
        <f aca="false">($D702*(Input!$G$11/100))/12</f>
        <v>0</v>
      </c>
      <c r="G702" s="98" t="n">
        <f aca="false">(-1)*$E702+$F702</f>
        <v>0</v>
      </c>
      <c r="H702" s="98" t="n">
        <f aca="false">IF($D702&lt;0,((-1)*Input!$G$15),0)</f>
        <v>0</v>
      </c>
      <c r="I702" s="98" t="n">
        <f aca="false">IF(OR($B702&lt;Input!$C$25,$B702&lt;Input!$G$25),(($I701+$G702+$H702)*(1+Input!$G$8/(100*12))),0)</f>
        <v>0</v>
      </c>
      <c r="J702" s="98" t="n">
        <f aca="false">IF(OR($B702&lt;Input!$C$25,$B702&lt;Input!$G$25),(Input!$G$18*((1+Input!$G$14/100)^DATEDIF(Input!$C$7,$B702,"Y"))),0)</f>
        <v>0</v>
      </c>
      <c r="L702" s="98" t="n">
        <f aca="false">IF(OR($B702&lt;Input!$C$25,$B702&lt;Input!$G$25),($E702+$J702),0)</f>
        <v>0</v>
      </c>
    </row>
    <row r="703" customFormat="false" ht="12.75" hidden="false" customHeight="true" outlineLevel="0" collapsed="false">
      <c r="A703" s="87" t="n">
        <v>699</v>
      </c>
      <c r="B703" s="90" t="n">
        <f aca="false">EOMONTH(Input!$C$7,A703)</f>
        <v>64192</v>
      </c>
      <c r="C703" s="90"/>
      <c r="D703" s="98" t="n">
        <f aca="false">IF(($D702+$G702+$H702)&lt;=0,($D702+$G702+$H702),0)</f>
        <v>0</v>
      </c>
      <c r="E703" s="98" t="n">
        <f aca="false">IF($D703&lt;0,Input!$G$17,0)</f>
        <v>0</v>
      </c>
      <c r="F703" s="98" t="n">
        <f aca="false">($D703*(Input!$G$11/100))/12</f>
        <v>0</v>
      </c>
      <c r="G703" s="98" t="n">
        <f aca="false">(-1)*$E703+$F703</f>
        <v>0</v>
      </c>
      <c r="H703" s="98" t="n">
        <f aca="false">IF($D703&lt;0,((-1)*Input!$G$15),0)</f>
        <v>0</v>
      </c>
      <c r="I703" s="98" t="n">
        <f aca="false">IF(OR($B703&lt;Input!$C$25,$B703&lt;Input!$G$25),(($I702+$G703+$H703)*(1+Input!$G$8/(100*12))),0)</f>
        <v>0</v>
      </c>
      <c r="J703" s="98" t="n">
        <f aca="false">IF(OR($B703&lt;Input!$C$25,$B703&lt;Input!$G$25),(Input!$G$18*((1+Input!$G$14/100)^DATEDIF(Input!$C$7,$B703,"Y"))),0)</f>
        <v>0</v>
      </c>
      <c r="L703" s="98" t="n">
        <f aca="false">IF(OR($B703&lt;Input!$C$25,$B703&lt;Input!$G$25),($E703+$J703),0)</f>
        <v>0</v>
      </c>
    </row>
    <row r="704" customFormat="false" ht="12.75" hidden="false" customHeight="true" outlineLevel="0" collapsed="false">
      <c r="A704" s="87" t="n">
        <v>700</v>
      </c>
      <c r="B704" s="90" t="n">
        <f aca="false">EOMONTH(Input!$C$7,A704)</f>
        <v>64223</v>
      </c>
      <c r="C704" s="90"/>
      <c r="D704" s="98" t="n">
        <f aca="false">IF(($D703+$G703+$H703)&lt;=0,($D703+$G703+$H703),0)</f>
        <v>0</v>
      </c>
      <c r="E704" s="98" t="n">
        <f aca="false">IF($D704&lt;0,Input!$G$17,0)</f>
        <v>0</v>
      </c>
      <c r="F704" s="98" t="n">
        <f aca="false">($D704*(Input!$G$11/100))/12</f>
        <v>0</v>
      </c>
      <c r="G704" s="98" t="n">
        <f aca="false">(-1)*$E704+$F704</f>
        <v>0</v>
      </c>
      <c r="H704" s="98" t="n">
        <f aca="false">IF($D704&lt;0,((-1)*Input!$G$15),0)</f>
        <v>0</v>
      </c>
      <c r="I704" s="98" t="n">
        <f aca="false">IF(OR($B704&lt;Input!$C$25,$B704&lt;Input!$G$25),(($I703+$G704+$H704)*(1+Input!$G$8/(100*12))),0)</f>
        <v>0</v>
      </c>
      <c r="J704" s="98" t="n">
        <f aca="false">IF(OR($B704&lt;Input!$C$25,$B704&lt;Input!$G$25),(Input!$G$18*((1+Input!$G$14/100)^DATEDIF(Input!$C$7,$B704,"Y"))),0)</f>
        <v>0</v>
      </c>
      <c r="L704" s="98" t="n">
        <f aca="false">IF(OR($B704&lt;Input!$C$25,$B704&lt;Input!$G$25),($E704+$J704),0)</f>
        <v>0</v>
      </c>
    </row>
    <row r="705" customFormat="false" ht="12.75" hidden="false" customHeight="true" outlineLevel="0" collapsed="false">
      <c r="A705" s="87" t="n">
        <v>701</v>
      </c>
      <c r="B705" s="90" t="n">
        <f aca="false">EOMONTH(Input!$C$7,A705)</f>
        <v>64253</v>
      </c>
      <c r="C705" s="90"/>
      <c r="D705" s="98" t="n">
        <f aca="false">IF(($D704+$G704+$H704)&lt;=0,($D704+$G704+$H704),0)</f>
        <v>0</v>
      </c>
      <c r="E705" s="98" t="n">
        <f aca="false">IF($D705&lt;0,Input!$G$17,0)</f>
        <v>0</v>
      </c>
      <c r="F705" s="98" t="n">
        <f aca="false">($D705*(Input!$G$11/100))/12</f>
        <v>0</v>
      </c>
      <c r="G705" s="98" t="n">
        <f aca="false">(-1)*$E705+$F705</f>
        <v>0</v>
      </c>
      <c r="H705" s="98" t="n">
        <f aca="false">IF($D705&lt;0,((-1)*Input!$G$15),0)</f>
        <v>0</v>
      </c>
      <c r="I705" s="98" t="n">
        <f aca="false">IF(OR($B705&lt;Input!$C$25,$B705&lt;Input!$G$25),(($I704+$G705+$H705)*(1+Input!$G$8/(100*12))),0)</f>
        <v>0</v>
      </c>
      <c r="J705" s="98" t="n">
        <f aca="false">IF(OR($B705&lt;Input!$C$25,$B705&lt;Input!$G$25),(Input!$G$18*((1+Input!$G$14/100)^DATEDIF(Input!$C$7,$B705,"Y"))),0)</f>
        <v>0</v>
      </c>
      <c r="L705" s="98" t="n">
        <f aca="false">IF(OR($B705&lt;Input!$C$25,$B705&lt;Input!$G$25),($E705+$J705),0)</f>
        <v>0</v>
      </c>
    </row>
    <row r="706" customFormat="false" ht="12.75" hidden="false" customHeight="true" outlineLevel="0" collapsed="false">
      <c r="A706" s="87" t="n">
        <v>702</v>
      </c>
      <c r="B706" s="90" t="n">
        <f aca="false">EOMONTH(Input!$C$7,A706)</f>
        <v>64284</v>
      </c>
      <c r="C706" s="90"/>
      <c r="D706" s="98" t="n">
        <f aca="false">IF(($D705+$G705+$H705)&lt;=0,($D705+$G705+$H705),0)</f>
        <v>0</v>
      </c>
      <c r="E706" s="98" t="n">
        <f aca="false">IF($D706&lt;0,Input!$G$17,0)</f>
        <v>0</v>
      </c>
      <c r="F706" s="98" t="n">
        <f aca="false">($D706*(Input!$G$11/100))/12</f>
        <v>0</v>
      </c>
      <c r="G706" s="98" t="n">
        <f aca="false">(-1)*$E706+$F706</f>
        <v>0</v>
      </c>
      <c r="H706" s="98" t="n">
        <f aca="false">IF($D706&lt;0,((-1)*Input!$G$15),0)</f>
        <v>0</v>
      </c>
      <c r="I706" s="98" t="n">
        <f aca="false">IF(OR($B706&lt;Input!$C$25,$B706&lt;Input!$G$25),(($I705+$G706+$H706)*(1+Input!$G$8/(100*12))),0)</f>
        <v>0</v>
      </c>
      <c r="J706" s="98" t="n">
        <f aca="false">IF(OR($B706&lt;Input!$C$25,$B706&lt;Input!$G$25),(Input!$G$18*((1+Input!$G$14/100)^DATEDIF(Input!$C$7,$B706,"Y"))),0)</f>
        <v>0</v>
      </c>
      <c r="L706" s="98" t="n">
        <f aca="false">IF(OR($B706&lt;Input!$C$25,$B706&lt;Input!$G$25),($E706+$J706),0)</f>
        <v>0</v>
      </c>
    </row>
    <row r="707" customFormat="false" ht="12.75" hidden="false" customHeight="true" outlineLevel="0" collapsed="false">
      <c r="A707" s="87" t="n">
        <v>703</v>
      </c>
      <c r="B707" s="90" t="n">
        <f aca="false">EOMONTH(Input!$C$7,A707)</f>
        <v>64315</v>
      </c>
      <c r="C707" s="90"/>
      <c r="D707" s="98" t="n">
        <f aca="false">IF(($D706+$G706+$H706)&lt;=0,($D706+$G706+$H706),0)</f>
        <v>0</v>
      </c>
      <c r="E707" s="98" t="n">
        <f aca="false">IF($D707&lt;0,Input!$G$17,0)</f>
        <v>0</v>
      </c>
      <c r="F707" s="98" t="n">
        <f aca="false">($D707*(Input!$G$11/100))/12</f>
        <v>0</v>
      </c>
      <c r="G707" s="98" t="n">
        <f aca="false">(-1)*$E707+$F707</f>
        <v>0</v>
      </c>
      <c r="H707" s="98" t="n">
        <f aca="false">IF($D707&lt;0,((-1)*Input!$G$15),0)</f>
        <v>0</v>
      </c>
      <c r="I707" s="98" t="n">
        <f aca="false">IF(OR($B707&lt;Input!$C$25,$B707&lt;Input!$G$25),(($I706+$G707+$H707)*(1+Input!$G$8/(100*12))),0)</f>
        <v>0</v>
      </c>
      <c r="J707" s="98" t="n">
        <f aca="false">IF(OR($B707&lt;Input!$C$25,$B707&lt;Input!$G$25),(Input!$G$18*((1+Input!$G$14/100)^DATEDIF(Input!$C$7,$B707,"Y"))),0)</f>
        <v>0</v>
      </c>
      <c r="L707" s="98" t="n">
        <f aca="false">IF(OR($B707&lt;Input!$C$25,$B707&lt;Input!$G$25),($E707+$J707),0)</f>
        <v>0</v>
      </c>
    </row>
    <row r="708" customFormat="false" ht="12.75" hidden="false" customHeight="true" outlineLevel="0" collapsed="false">
      <c r="A708" s="87" t="n">
        <v>704</v>
      </c>
      <c r="B708" s="90" t="n">
        <f aca="false">EOMONTH(Input!$C$7,A708)</f>
        <v>64344</v>
      </c>
      <c r="C708" s="90"/>
      <c r="D708" s="98" t="n">
        <f aca="false">IF(($D707+$G707+$H707)&lt;=0,($D707+$G707+$H707),0)</f>
        <v>0</v>
      </c>
      <c r="E708" s="98" t="n">
        <f aca="false">IF($D708&lt;0,Input!$G$17,0)</f>
        <v>0</v>
      </c>
      <c r="F708" s="98" t="n">
        <f aca="false">($D708*(Input!$G$11/100))/12</f>
        <v>0</v>
      </c>
      <c r="G708" s="98" t="n">
        <f aca="false">(-1)*$E708+$F708</f>
        <v>0</v>
      </c>
      <c r="H708" s="98" t="n">
        <f aca="false">IF($D708&lt;0,((-1)*Input!$G$15),0)</f>
        <v>0</v>
      </c>
      <c r="I708" s="98" t="n">
        <f aca="false">IF(OR($B708&lt;Input!$C$25,$B708&lt;Input!$G$25),(($I707+$G708+$H708)*(1+Input!$G$8/(100*12))),0)</f>
        <v>0</v>
      </c>
      <c r="J708" s="98" t="n">
        <f aca="false">IF(OR($B708&lt;Input!$C$25,$B708&lt;Input!$G$25),(Input!$G$18*((1+Input!$G$14/100)^DATEDIF(Input!$C$7,$B708,"Y"))),0)</f>
        <v>0</v>
      </c>
      <c r="L708" s="98" t="n">
        <f aca="false">IF(OR($B708&lt;Input!$C$25,$B708&lt;Input!$G$25),($E708+$J708),0)</f>
        <v>0</v>
      </c>
    </row>
    <row r="709" customFormat="false" ht="12.75" hidden="false" customHeight="true" outlineLevel="0" collapsed="false">
      <c r="A709" s="87" t="n">
        <v>705</v>
      </c>
      <c r="B709" s="90" t="n">
        <f aca="false">EOMONTH(Input!$C$7,A709)</f>
        <v>64375</v>
      </c>
      <c r="C709" s="90"/>
      <c r="D709" s="98" t="n">
        <f aca="false">IF(($D708+$G708+$H708)&lt;=0,($D708+$G708+$H708),0)</f>
        <v>0</v>
      </c>
      <c r="E709" s="98" t="n">
        <f aca="false">IF($D709&lt;0,Input!$G$17,0)</f>
        <v>0</v>
      </c>
      <c r="F709" s="98" t="n">
        <f aca="false">($D709*(Input!$G$11/100))/12</f>
        <v>0</v>
      </c>
      <c r="G709" s="98" t="n">
        <f aca="false">(-1)*$E709+$F709</f>
        <v>0</v>
      </c>
      <c r="H709" s="98" t="n">
        <f aca="false">IF($D709&lt;0,((-1)*Input!$G$15),0)</f>
        <v>0</v>
      </c>
      <c r="I709" s="98" t="n">
        <f aca="false">IF(OR($B709&lt;Input!$C$25,$B709&lt;Input!$G$25),(($I708+$G709+$H709)*(1+Input!$G$8/(100*12))),0)</f>
        <v>0</v>
      </c>
      <c r="J709" s="98" t="n">
        <f aca="false">IF(OR($B709&lt;Input!$C$25,$B709&lt;Input!$G$25),(Input!$G$18*((1+Input!$G$14/100)^DATEDIF(Input!$C$7,$B709,"Y"))),0)</f>
        <v>0</v>
      </c>
      <c r="L709" s="98" t="n">
        <f aca="false">IF(OR($B709&lt;Input!$C$25,$B709&lt;Input!$G$25),($E709+$J709),0)</f>
        <v>0</v>
      </c>
    </row>
    <row r="710" customFormat="false" ht="12.75" hidden="false" customHeight="true" outlineLevel="0" collapsed="false">
      <c r="A710" s="87" t="n">
        <v>706</v>
      </c>
      <c r="B710" s="90" t="n">
        <f aca="false">EOMONTH(Input!$C$7,A710)</f>
        <v>64405</v>
      </c>
      <c r="C710" s="90"/>
      <c r="D710" s="98" t="n">
        <f aca="false">IF(($D709+$G709+$H709)&lt;=0,($D709+$G709+$H709),0)</f>
        <v>0</v>
      </c>
      <c r="E710" s="98" t="n">
        <f aca="false">IF($D710&lt;0,Input!$G$17,0)</f>
        <v>0</v>
      </c>
      <c r="F710" s="98" t="n">
        <f aca="false">($D710*(Input!$G$11/100))/12</f>
        <v>0</v>
      </c>
      <c r="G710" s="98" t="n">
        <f aca="false">(-1)*$E710+$F710</f>
        <v>0</v>
      </c>
      <c r="H710" s="98" t="n">
        <f aca="false">IF($D710&lt;0,((-1)*Input!$G$15),0)</f>
        <v>0</v>
      </c>
      <c r="I710" s="98" t="n">
        <f aca="false">IF(OR($B710&lt;Input!$C$25,$B710&lt;Input!$G$25),(($I709+$G710+$H710)*(1+Input!$G$8/(100*12))),0)</f>
        <v>0</v>
      </c>
      <c r="J710" s="98" t="n">
        <f aca="false">IF(OR($B710&lt;Input!$C$25,$B710&lt;Input!$G$25),(Input!$G$18*((1+Input!$G$14/100)^DATEDIF(Input!$C$7,$B710,"Y"))),0)</f>
        <v>0</v>
      </c>
      <c r="L710" s="98" t="n">
        <f aca="false">IF(OR($B710&lt;Input!$C$25,$B710&lt;Input!$G$25),($E710+$J710),0)</f>
        <v>0</v>
      </c>
    </row>
    <row r="711" customFormat="false" ht="12.75" hidden="false" customHeight="true" outlineLevel="0" collapsed="false">
      <c r="A711" s="87" t="n">
        <v>707</v>
      </c>
      <c r="B711" s="90" t="n">
        <f aca="false">EOMONTH(Input!$C$7,A711)</f>
        <v>64436</v>
      </c>
      <c r="C711" s="90"/>
      <c r="D711" s="98" t="n">
        <f aca="false">IF(($D710+$G710+$H710)&lt;=0,($D710+$G710+$H710),0)</f>
        <v>0</v>
      </c>
      <c r="E711" s="98" t="n">
        <f aca="false">IF($D711&lt;0,Input!$G$17,0)</f>
        <v>0</v>
      </c>
      <c r="F711" s="98" t="n">
        <f aca="false">($D711*(Input!$G$11/100))/12</f>
        <v>0</v>
      </c>
      <c r="G711" s="98" t="n">
        <f aca="false">(-1)*$E711+$F711</f>
        <v>0</v>
      </c>
      <c r="H711" s="98" t="n">
        <f aca="false">IF($D711&lt;0,((-1)*Input!$G$15),0)</f>
        <v>0</v>
      </c>
      <c r="I711" s="98" t="n">
        <f aca="false">IF(OR($B711&lt;Input!$C$25,$B711&lt;Input!$G$25),(($I710+$G711+$H711)*(1+Input!$G$8/(100*12))),0)</f>
        <v>0</v>
      </c>
      <c r="J711" s="98" t="n">
        <f aca="false">IF(OR($B711&lt;Input!$C$25,$B711&lt;Input!$G$25),(Input!$G$18*((1+Input!$G$14/100)^DATEDIF(Input!$C$7,$B711,"Y"))),0)</f>
        <v>0</v>
      </c>
      <c r="L711" s="98" t="n">
        <f aca="false">IF(OR($B711&lt;Input!$C$25,$B711&lt;Input!$G$25),($E711+$J711),0)</f>
        <v>0</v>
      </c>
    </row>
    <row r="712" customFormat="false" ht="12.75" hidden="false" customHeight="true" outlineLevel="0" collapsed="false">
      <c r="A712" s="87" t="n">
        <v>708</v>
      </c>
      <c r="B712" s="90" t="n">
        <f aca="false">EOMONTH(Input!$C$7,A712)</f>
        <v>64466</v>
      </c>
      <c r="C712" s="90"/>
      <c r="D712" s="98" t="n">
        <f aca="false">IF(($D711+$G711+$H711)&lt;=0,($D711+$G711+$H711),0)</f>
        <v>0</v>
      </c>
      <c r="E712" s="98" t="n">
        <f aca="false">IF($D712&lt;0,Input!$G$17,0)</f>
        <v>0</v>
      </c>
      <c r="F712" s="98" t="n">
        <f aca="false">($D712*(Input!$G$11/100))/12</f>
        <v>0</v>
      </c>
      <c r="G712" s="98" t="n">
        <f aca="false">(-1)*$E712+$F712</f>
        <v>0</v>
      </c>
      <c r="H712" s="98" t="n">
        <f aca="false">IF($D712&lt;0,((-1)*Input!$G$15),0)</f>
        <v>0</v>
      </c>
      <c r="I712" s="98" t="n">
        <f aca="false">IF(OR($B712&lt;Input!$C$25,$B712&lt;Input!$G$25),(($I711+$G712+$H712)*(1+Input!$G$8/(100*12))),0)</f>
        <v>0</v>
      </c>
      <c r="J712" s="98" t="n">
        <f aca="false">IF(OR($B712&lt;Input!$C$25,$B712&lt;Input!$G$25),(Input!$G$18*((1+Input!$G$14/100)^DATEDIF(Input!$C$7,$B712,"Y"))),0)</f>
        <v>0</v>
      </c>
      <c r="L712" s="98" t="n">
        <f aca="false">IF(OR($B712&lt;Input!$C$25,$B712&lt;Input!$G$25),($E712+$J712),0)</f>
        <v>0</v>
      </c>
    </row>
    <row r="713" customFormat="false" ht="12.75" hidden="false" customHeight="true" outlineLevel="0" collapsed="false">
      <c r="A713" s="87" t="n">
        <v>709</v>
      </c>
      <c r="B713" s="90" t="n">
        <f aca="false">EOMONTH(Input!$C$7,A713)</f>
        <v>64497</v>
      </c>
      <c r="C713" s="90"/>
      <c r="D713" s="98" t="n">
        <f aca="false">IF(($D712+$G712+$H712)&lt;=0,($D712+$G712+$H712),0)</f>
        <v>0</v>
      </c>
      <c r="E713" s="98" t="n">
        <f aca="false">IF($D713&lt;0,Input!$G$17,0)</f>
        <v>0</v>
      </c>
      <c r="F713" s="98" t="n">
        <f aca="false">($D713*(Input!$G$11/100))/12</f>
        <v>0</v>
      </c>
      <c r="G713" s="98" t="n">
        <f aca="false">(-1)*$E713+$F713</f>
        <v>0</v>
      </c>
      <c r="H713" s="98" t="n">
        <f aca="false">IF($D713&lt;0,((-1)*Input!$G$15),0)</f>
        <v>0</v>
      </c>
      <c r="I713" s="98" t="n">
        <f aca="false">IF(OR($B713&lt;Input!$C$25,$B713&lt;Input!$G$25),(($I712+$G713+$H713)*(1+Input!$G$8/(100*12))),0)</f>
        <v>0</v>
      </c>
      <c r="J713" s="98" t="n">
        <f aca="false">IF(OR($B713&lt;Input!$C$25,$B713&lt;Input!$G$25),(Input!$G$18*((1+Input!$G$14/100)^DATEDIF(Input!$C$7,$B713,"Y"))),0)</f>
        <v>0</v>
      </c>
      <c r="L713" s="98" t="n">
        <f aca="false">IF(OR($B713&lt;Input!$C$25,$B713&lt;Input!$G$25),($E713+$J713),0)</f>
        <v>0</v>
      </c>
    </row>
    <row r="714" customFormat="false" ht="12.75" hidden="false" customHeight="true" outlineLevel="0" collapsed="false">
      <c r="A714" s="87" t="n">
        <v>710</v>
      </c>
      <c r="B714" s="90" t="n">
        <f aca="false">EOMONTH(Input!$C$7,A714)</f>
        <v>64528</v>
      </c>
      <c r="C714" s="90"/>
      <c r="D714" s="98" t="n">
        <f aca="false">IF(($D713+$G713+$H713)&lt;=0,($D713+$G713+$H713),0)</f>
        <v>0</v>
      </c>
      <c r="E714" s="98" t="n">
        <f aca="false">IF($D714&lt;0,Input!$G$17,0)</f>
        <v>0</v>
      </c>
      <c r="F714" s="98" t="n">
        <f aca="false">($D714*(Input!$G$11/100))/12</f>
        <v>0</v>
      </c>
      <c r="G714" s="98" t="n">
        <f aca="false">(-1)*$E714+$F714</f>
        <v>0</v>
      </c>
      <c r="H714" s="98" t="n">
        <f aca="false">IF($D714&lt;0,((-1)*Input!$G$15),0)</f>
        <v>0</v>
      </c>
      <c r="I714" s="98" t="n">
        <f aca="false">IF(OR($B714&lt;Input!$C$25,$B714&lt;Input!$G$25),(($I713+$G714+$H714)*(1+Input!$G$8/(100*12))),0)</f>
        <v>0</v>
      </c>
      <c r="J714" s="98" t="n">
        <f aca="false">IF(OR($B714&lt;Input!$C$25,$B714&lt;Input!$G$25),(Input!$G$18*((1+Input!$G$14/100)^DATEDIF(Input!$C$7,$B714,"Y"))),0)</f>
        <v>0</v>
      </c>
      <c r="L714" s="98" t="n">
        <f aca="false">IF(OR($B714&lt;Input!$C$25,$B714&lt;Input!$G$25),($E714+$J714),0)</f>
        <v>0</v>
      </c>
    </row>
    <row r="715" customFormat="false" ht="12.75" hidden="false" customHeight="true" outlineLevel="0" collapsed="false">
      <c r="A715" s="87" t="n">
        <v>711</v>
      </c>
      <c r="B715" s="90" t="n">
        <f aca="false">EOMONTH(Input!$C$7,A715)</f>
        <v>64558</v>
      </c>
      <c r="C715" s="90"/>
      <c r="D715" s="98" t="n">
        <f aca="false">IF(($D714+$G714+$H714)&lt;=0,($D714+$G714+$H714),0)</f>
        <v>0</v>
      </c>
      <c r="E715" s="98" t="n">
        <f aca="false">IF($D715&lt;0,Input!$G$17,0)</f>
        <v>0</v>
      </c>
      <c r="F715" s="98" t="n">
        <f aca="false">($D715*(Input!$G$11/100))/12</f>
        <v>0</v>
      </c>
      <c r="G715" s="98" t="n">
        <f aca="false">(-1)*$E715+$F715</f>
        <v>0</v>
      </c>
      <c r="H715" s="98" t="n">
        <f aca="false">IF($D715&lt;0,((-1)*Input!$G$15),0)</f>
        <v>0</v>
      </c>
      <c r="I715" s="98" t="n">
        <f aca="false">IF(OR($B715&lt;Input!$C$25,$B715&lt;Input!$G$25),(($I714+$G715+$H715)*(1+Input!$G$8/(100*12))),0)</f>
        <v>0</v>
      </c>
      <c r="J715" s="98" t="n">
        <f aca="false">IF(OR($B715&lt;Input!$C$25,$B715&lt;Input!$G$25),(Input!$G$18*((1+Input!$G$14/100)^DATEDIF(Input!$C$7,$B715,"Y"))),0)</f>
        <v>0</v>
      </c>
      <c r="L715" s="98" t="n">
        <f aca="false">IF(OR($B715&lt;Input!$C$25,$B715&lt;Input!$G$25),($E715+$J715),0)</f>
        <v>0</v>
      </c>
    </row>
    <row r="716" customFormat="false" ht="12.75" hidden="false" customHeight="true" outlineLevel="0" collapsed="false">
      <c r="A716" s="87" t="n">
        <v>712</v>
      </c>
      <c r="B716" s="90" t="n">
        <f aca="false">EOMONTH(Input!$C$7,A716)</f>
        <v>64589</v>
      </c>
      <c r="C716" s="90"/>
      <c r="D716" s="98" t="n">
        <f aca="false">IF(($D715+$G715+$H715)&lt;=0,($D715+$G715+$H715),0)</f>
        <v>0</v>
      </c>
      <c r="E716" s="98" t="n">
        <f aca="false">IF($D716&lt;0,Input!$G$17,0)</f>
        <v>0</v>
      </c>
      <c r="F716" s="98" t="n">
        <f aca="false">($D716*(Input!$G$11/100))/12</f>
        <v>0</v>
      </c>
      <c r="G716" s="98" t="n">
        <f aca="false">(-1)*$E716+$F716</f>
        <v>0</v>
      </c>
      <c r="H716" s="98" t="n">
        <f aca="false">IF($D716&lt;0,((-1)*Input!$G$15),0)</f>
        <v>0</v>
      </c>
      <c r="I716" s="98" t="n">
        <f aca="false">IF(OR($B716&lt;Input!$C$25,$B716&lt;Input!$G$25),(($I715+$G716+$H716)*(1+Input!$G$8/(100*12))),0)</f>
        <v>0</v>
      </c>
      <c r="J716" s="98" t="n">
        <f aca="false">IF(OR($B716&lt;Input!$C$25,$B716&lt;Input!$G$25),(Input!$G$18*((1+Input!$G$14/100)^DATEDIF(Input!$C$7,$B716,"Y"))),0)</f>
        <v>0</v>
      </c>
      <c r="L716" s="98" t="n">
        <f aca="false">IF(OR($B716&lt;Input!$C$25,$B716&lt;Input!$G$25),($E716+$J716),0)</f>
        <v>0</v>
      </c>
    </row>
    <row r="717" customFormat="false" ht="12.75" hidden="false" customHeight="true" outlineLevel="0" collapsed="false">
      <c r="A717" s="87" t="n">
        <v>713</v>
      </c>
      <c r="B717" s="90" t="n">
        <f aca="false">EOMONTH(Input!$C$7,A717)</f>
        <v>64619</v>
      </c>
      <c r="C717" s="90"/>
      <c r="D717" s="98" t="n">
        <f aca="false">IF(($D716+$G716+$H716)&lt;=0,($D716+$G716+$H716),0)</f>
        <v>0</v>
      </c>
      <c r="E717" s="98" t="n">
        <f aca="false">IF($D717&lt;0,Input!$G$17,0)</f>
        <v>0</v>
      </c>
      <c r="F717" s="98" t="n">
        <f aca="false">($D717*(Input!$G$11/100))/12</f>
        <v>0</v>
      </c>
      <c r="G717" s="98" t="n">
        <f aca="false">(-1)*$E717+$F717</f>
        <v>0</v>
      </c>
      <c r="H717" s="98" t="n">
        <f aca="false">IF($D717&lt;0,((-1)*Input!$G$15),0)</f>
        <v>0</v>
      </c>
      <c r="I717" s="98" t="n">
        <f aca="false">IF(OR($B717&lt;Input!$C$25,$B717&lt;Input!$G$25),(($I716+$G717+$H717)*(1+Input!$G$8/(100*12))),0)</f>
        <v>0</v>
      </c>
      <c r="J717" s="98" t="n">
        <f aca="false">IF(OR($B717&lt;Input!$C$25,$B717&lt;Input!$G$25),(Input!$G$18*((1+Input!$G$14/100)^DATEDIF(Input!$C$7,$B717,"Y"))),0)</f>
        <v>0</v>
      </c>
      <c r="L717" s="98" t="n">
        <f aca="false">IF(OR($B717&lt;Input!$C$25,$B717&lt;Input!$G$25),($E717+$J717),0)</f>
        <v>0</v>
      </c>
    </row>
    <row r="718" customFormat="false" ht="12.75" hidden="false" customHeight="true" outlineLevel="0" collapsed="false">
      <c r="A718" s="87" t="n">
        <v>714</v>
      </c>
      <c r="B718" s="90" t="n">
        <f aca="false">EOMONTH(Input!$C$7,A718)</f>
        <v>64650</v>
      </c>
      <c r="C718" s="90"/>
      <c r="D718" s="98" t="n">
        <f aca="false">IF(($D717+$G717+$H717)&lt;=0,($D717+$G717+$H717),0)</f>
        <v>0</v>
      </c>
      <c r="E718" s="98" t="n">
        <f aca="false">IF($D718&lt;0,Input!$G$17,0)</f>
        <v>0</v>
      </c>
      <c r="F718" s="98" t="n">
        <f aca="false">($D718*(Input!$G$11/100))/12</f>
        <v>0</v>
      </c>
      <c r="G718" s="98" t="n">
        <f aca="false">(-1)*$E718+$F718</f>
        <v>0</v>
      </c>
      <c r="H718" s="98" t="n">
        <f aca="false">IF($D718&lt;0,((-1)*Input!$G$15),0)</f>
        <v>0</v>
      </c>
      <c r="I718" s="98" t="n">
        <f aca="false">IF(OR($B718&lt;Input!$C$25,$B718&lt;Input!$G$25),(($I717+$G718+$H718)*(1+Input!$G$8/(100*12))),0)</f>
        <v>0</v>
      </c>
      <c r="J718" s="98" t="n">
        <f aca="false">IF(OR($B718&lt;Input!$C$25,$B718&lt;Input!$G$25),(Input!$G$18*((1+Input!$G$14/100)^DATEDIF(Input!$C$7,$B718,"Y"))),0)</f>
        <v>0</v>
      </c>
      <c r="L718" s="98" t="n">
        <f aca="false">IF(OR($B718&lt;Input!$C$25,$B718&lt;Input!$G$25),($E718+$J718),0)</f>
        <v>0</v>
      </c>
    </row>
    <row r="719" customFormat="false" ht="12.75" hidden="false" customHeight="true" outlineLevel="0" collapsed="false">
      <c r="A719" s="87" t="n">
        <v>715</v>
      </c>
      <c r="B719" s="90" t="n">
        <f aca="false">EOMONTH(Input!$C$7,A719)</f>
        <v>64681</v>
      </c>
      <c r="C719" s="90"/>
      <c r="D719" s="98" t="n">
        <f aca="false">IF(($D718+$G718+$H718)&lt;=0,($D718+$G718+$H718),0)</f>
        <v>0</v>
      </c>
      <c r="E719" s="98" t="n">
        <f aca="false">IF($D719&lt;0,Input!$G$17,0)</f>
        <v>0</v>
      </c>
      <c r="F719" s="98" t="n">
        <f aca="false">($D719*(Input!$G$11/100))/12</f>
        <v>0</v>
      </c>
      <c r="G719" s="98" t="n">
        <f aca="false">(-1)*$E719+$F719</f>
        <v>0</v>
      </c>
      <c r="H719" s="98" t="n">
        <f aca="false">IF($D719&lt;0,((-1)*Input!$G$15),0)</f>
        <v>0</v>
      </c>
      <c r="I719" s="98" t="n">
        <f aca="false">IF(OR($B719&lt;Input!$C$25,$B719&lt;Input!$G$25),(($I718+$G719+$H719)*(1+Input!$G$8/(100*12))),0)</f>
        <v>0</v>
      </c>
      <c r="J719" s="98" t="n">
        <f aca="false">IF(OR($B719&lt;Input!$C$25,$B719&lt;Input!$G$25),(Input!$G$18*((1+Input!$G$14/100)^DATEDIF(Input!$C$7,$B719,"Y"))),0)</f>
        <v>0</v>
      </c>
      <c r="L719" s="98" t="n">
        <f aca="false">IF(OR($B719&lt;Input!$C$25,$B719&lt;Input!$G$25),($E719+$J719),0)</f>
        <v>0</v>
      </c>
    </row>
    <row r="720" customFormat="false" ht="12.75" hidden="false" customHeight="true" outlineLevel="0" collapsed="false">
      <c r="A720" s="87" t="n">
        <v>716</v>
      </c>
      <c r="B720" s="90" t="n">
        <f aca="false">EOMONTH(Input!$C$7,A720)</f>
        <v>64709</v>
      </c>
      <c r="C720" s="90"/>
      <c r="D720" s="98" t="n">
        <f aca="false">IF(($D719+$G719+$H719)&lt;=0,($D719+$G719+$H719),0)</f>
        <v>0</v>
      </c>
      <c r="E720" s="98" t="n">
        <f aca="false">IF($D720&lt;0,Input!$G$17,0)</f>
        <v>0</v>
      </c>
      <c r="F720" s="98" t="n">
        <f aca="false">($D720*(Input!$G$11/100))/12</f>
        <v>0</v>
      </c>
      <c r="G720" s="98" t="n">
        <f aca="false">(-1)*$E720+$F720</f>
        <v>0</v>
      </c>
      <c r="H720" s="98" t="n">
        <f aca="false">IF($D720&lt;0,((-1)*Input!$G$15),0)</f>
        <v>0</v>
      </c>
      <c r="I720" s="98" t="n">
        <f aca="false">IF(OR($B720&lt;Input!$C$25,$B720&lt;Input!$G$25),(($I719+$G720+$H720)*(1+Input!$G$8/(100*12))),0)</f>
        <v>0</v>
      </c>
      <c r="J720" s="98" t="n">
        <f aca="false">IF(OR($B720&lt;Input!$C$25,$B720&lt;Input!$G$25),(Input!$G$18*((1+Input!$G$14/100)^DATEDIF(Input!$C$7,$B720,"Y"))),0)</f>
        <v>0</v>
      </c>
      <c r="L720" s="98" t="n">
        <f aca="false">IF(OR($B720&lt;Input!$C$25,$B720&lt;Input!$G$25),($E720+$J720),0)</f>
        <v>0</v>
      </c>
    </row>
    <row r="721" customFormat="false" ht="12.75" hidden="false" customHeight="true" outlineLevel="0" collapsed="false">
      <c r="A721" s="87" t="n">
        <v>717</v>
      </c>
      <c r="B721" s="90" t="n">
        <f aca="false">EOMONTH(Input!$C$7,A721)</f>
        <v>64740</v>
      </c>
      <c r="C721" s="90"/>
      <c r="D721" s="98" t="n">
        <f aca="false">IF(($D720+$G720+$H720)&lt;=0,($D720+$G720+$H720),0)</f>
        <v>0</v>
      </c>
      <c r="E721" s="98" t="n">
        <f aca="false">IF($D721&lt;0,Input!$G$17,0)</f>
        <v>0</v>
      </c>
      <c r="F721" s="98" t="n">
        <f aca="false">($D721*(Input!$G$11/100))/12</f>
        <v>0</v>
      </c>
      <c r="G721" s="98" t="n">
        <f aca="false">(-1)*$E721+$F721</f>
        <v>0</v>
      </c>
      <c r="H721" s="98" t="n">
        <f aca="false">IF($D721&lt;0,((-1)*Input!$G$15),0)</f>
        <v>0</v>
      </c>
      <c r="I721" s="98" t="n">
        <f aca="false">IF(OR($B721&lt;Input!$C$25,$B721&lt;Input!$G$25),(($I720+$G721+$H721)*(1+Input!$G$8/(100*12))),0)</f>
        <v>0</v>
      </c>
      <c r="J721" s="98" t="n">
        <f aca="false">IF(OR($B721&lt;Input!$C$25,$B721&lt;Input!$G$25),(Input!$G$18*((1+Input!$G$14/100)^DATEDIF(Input!$C$7,$B721,"Y"))),0)</f>
        <v>0</v>
      </c>
      <c r="L721" s="98" t="n">
        <f aca="false">IF(OR($B721&lt;Input!$C$25,$B721&lt;Input!$G$25),($E721+$J721),0)</f>
        <v>0</v>
      </c>
    </row>
    <row r="722" customFormat="false" ht="12.75" hidden="false" customHeight="true" outlineLevel="0" collapsed="false">
      <c r="A722" s="87" t="n">
        <v>718</v>
      </c>
      <c r="B722" s="90" t="n">
        <f aca="false">EOMONTH(Input!$C$7,A722)</f>
        <v>64770</v>
      </c>
      <c r="C722" s="90"/>
      <c r="D722" s="98" t="n">
        <f aca="false">IF(($D721+$G721+$H721)&lt;=0,($D721+$G721+$H721),0)</f>
        <v>0</v>
      </c>
      <c r="E722" s="98" t="n">
        <f aca="false">IF($D722&lt;0,Input!$G$17,0)</f>
        <v>0</v>
      </c>
      <c r="F722" s="98" t="n">
        <f aca="false">($D722*(Input!$G$11/100))/12</f>
        <v>0</v>
      </c>
      <c r="G722" s="98" t="n">
        <f aca="false">(-1)*$E722+$F722</f>
        <v>0</v>
      </c>
      <c r="H722" s="98" t="n">
        <f aca="false">IF($D722&lt;0,((-1)*Input!$G$15),0)</f>
        <v>0</v>
      </c>
      <c r="I722" s="98" t="n">
        <f aca="false">IF(OR($B722&lt;Input!$C$25,$B722&lt;Input!$G$25),(($I721+$G722+$H722)*(1+Input!$G$8/(100*12))),0)</f>
        <v>0</v>
      </c>
      <c r="J722" s="98" t="n">
        <f aca="false">IF(OR($B722&lt;Input!$C$25,$B722&lt;Input!$G$25),(Input!$G$18*((1+Input!$G$14/100)^DATEDIF(Input!$C$7,$B722,"Y"))),0)</f>
        <v>0</v>
      </c>
      <c r="L722" s="98" t="n">
        <f aca="false">IF(OR($B722&lt;Input!$C$25,$B722&lt;Input!$G$25),($E722+$J722),0)</f>
        <v>0</v>
      </c>
    </row>
    <row r="723" customFormat="false" ht="12.75" hidden="false" customHeight="true" outlineLevel="0" collapsed="false">
      <c r="A723" s="87" t="n">
        <v>719</v>
      </c>
      <c r="B723" s="90" t="n">
        <f aca="false">EOMONTH(Input!$C$7,A723)</f>
        <v>64801</v>
      </c>
      <c r="C723" s="90"/>
      <c r="D723" s="98" t="n">
        <f aca="false">IF(($D722+$G722+$H722)&lt;=0,($D722+$G722+$H722),0)</f>
        <v>0</v>
      </c>
      <c r="E723" s="98" t="n">
        <f aca="false">IF($D723&lt;0,Input!$G$17,0)</f>
        <v>0</v>
      </c>
      <c r="F723" s="98" t="n">
        <f aca="false">($D723*(Input!$G$11/100))/12</f>
        <v>0</v>
      </c>
      <c r="G723" s="98" t="n">
        <f aca="false">(-1)*$E723+$F723</f>
        <v>0</v>
      </c>
      <c r="H723" s="98" t="n">
        <f aca="false">IF($D723&lt;0,((-1)*Input!$G$15),0)</f>
        <v>0</v>
      </c>
      <c r="I723" s="98" t="n">
        <f aca="false">IF(OR($B723&lt;Input!$C$25,$B723&lt;Input!$G$25),(($I722+$G723+$H723)*(1+Input!$G$8/(100*12))),0)</f>
        <v>0</v>
      </c>
      <c r="J723" s="98" t="n">
        <f aca="false">IF(OR($B723&lt;Input!$C$25,$B723&lt;Input!$G$25),(Input!$G$18*((1+Input!$G$14/100)^DATEDIF(Input!$C$7,$B723,"Y"))),0)</f>
        <v>0</v>
      </c>
      <c r="L723" s="98" t="n">
        <f aca="false">IF(OR($B723&lt;Input!$C$25,$B723&lt;Input!$G$25),($E723+$J723),0)</f>
        <v>0</v>
      </c>
    </row>
    <row r="724" customFormat="false" ht="12.75" hidden="false" customHeight="true" outlineLevel="0" collapsed="false">
      <c r="A724" s="87" t="n">
        <v>720</v>
      </c>
      <c r="B724" s="90" t="n">
        <f aca="false">EOMONTH(Input!$C$7,A724)</f>
        <v>64831</v>
      </c>
      <c r="C724" s="90"/>
      <c r="D724" s="98" t="n">
        <f aca="false">IF(($D723+$G723+$H723)&lt;=0,($D723+$G723+$H723),0)</f>
        <v>0</v>
      </c>
      <c r="E724" s="98" t="n">
        <f aca="false">IF($D724&lt;0,Input!$G$17,0)</f>
        <v>0</v>
      </c>
      <c r="F724" s="98" t="n">
        <f aca="false">($D724*(Input!$G$11/100))/12</f>
        <v>0</v>
      </c>
      <c r="G724" s="98" t="n">
        <f aca="false">(-1)*$E724+$F724</f>
        <v>0</v>
      </c>
      <c r="H724" s="98" t="n">
        <f aca="false">IF($D724&lt;0,((-1)*Input!$G$15),0)</f>
        <v>0</v>
      </c>
      <c r="I724" s="98" t="n">
        <f aca="false">IF(OR($B724&lt;Input!$C$25,$B724&lt;Input!$G$25),(($I723+$G724+$H724)*(1+Input!$G$8/(100*12))),0)</f>
        <v>0</v>
      </c>
      <c r="J724" s="98" t="n">
        <f aca="false">IF(OR($B724&lt;Input!$C$25,$B724&lt;Input!$G$25),(Input!$G$18*((1+Input!$G$14/100)^DATEDIF(Input!$C$7,$B724,"Y"))),0)</f>
        <v>0</v>
      </c>
      <c r="L724" s="98" t="n">
        <f aca="false">IF(OR($B724&lt;Input!$C$25,$B724&lt;Input!$G$25),($E724+$J724),0)</f>
        <v>0</v>
      </c>
    </row>
    <row r="725" customFormat="false" ht="12.75" hidden="false" customHeight="true" outlineLevel="0" collapsed="false">
      <c r="A725" s="87" t="n">
        <v>721</v>
      </c>
      <c r="B725" s="90" t="n">
        <f aca="false">EOMONTH(Input!$C$7,A725)</f>
        <v>64862</v>
      </c>
      <c r="C725" s="90"/>
      <c r="D725" s="98" t="n">
        <f aca="false">IF(($D724+$G724+$H724)&lt;=0,($D724+$G724+$H724),0)</f>
        <v>0</v>
      </c>
      <c r="E725" s="98" t="n">
        <f aca="false">IF($D725&lt;0,Input!$G$17,0)</f>
        <v>0</v>
      </c>
      <c r="F725" s="98" t="n">
        <f aca="false">($D725*(Input!$G$11/100))/12</f>
        <v>0</v>
      </c>
      <c r="G725" s="98" t="n">
        <f aca="false">(-1)*$E725+$F725</f>
        <v>0</v>
      </c>
      <c r="H725" s="98" t="n">
        <f aca="false">IF($D725&lt;0,((-1)*Input!$G$15),0)</f>
        <v>0</v>
      </c>
      <c r="I725" s="98" t="n">
        <f aca="false">IF(OR($B725&lt;Input!$C$25,$B725&lt;Input!$G$25),(($I724+$G725+$H725)*(1+Input!$G$8/(100*12))),0)</f>
        <v>0</v>
      </c>
      <c r="J725" s="98" t="n">
        <f aca="false">IF(OR($B725&lt;Input!$C$25,$B725&lt;Input!$G$25),(Input!$G$18*((1+Input!$G$14/100)^DATEDIF(Input!$C$7,$B725,"Y"))),0)</f>
        <v>0</v>
      </c>
      <c r="L725" s="98" t="n">
        <f aca="false">IF(OR($B725&lt;Input!$C$25,$B725&lt;Input!$G$25),($E725+$J725),0)</f>
        <v>0</v>
      </c>
    </row>
    <row r="726" customFormat="false" ht="12.75" hidden="false" customHeight="true" outlineLevel="0" collapsed="false">
      <c r="A726" s="87" t="n">
        <v>722</v>
      </c>
      <c r="B726" s="90" t="n">
        <f aca="false">EOMONTH(Input!$C$7,A726)</f>
        <v>64893</v>
      </c>
      <c r="C726" s="90"/>
      <c r="D726" s="98" t="n">
        <f aca="false">IF(($D725+$G725+$H725)&lt;=0,($D725+$G725+$H725),0)</f>
        <v>0</v>
      </c>
      <c r="E726" s="98" t="n">
        <f aca="false">IF($D726&lt;0,Input!$G$17,0)</f>
        <v>0</v>
      </c>
      <c r="F726" s="98" t="n">
        <f aca="false">($D726*(Input!$G$11/100))/12</f>
        <v>0</v>
      </c>
      <c r="G726" s="98" t="n">
        <f aca="false">(-1)*$E726+$F726</f>
        <v>0</v>
      </c>
      <c r="H726" s="98" t="n">
        <f aca="false">IF($D726&lt;0,((-1)*Input!$G$15),0)</f>
        <v>0</v>
      </c>
      <c r="I726" s="98" t="n">
        <f aca="false">IF(OR($B726&lt;Input!$C$25,$B726&lt;Input!$G$25),(($I725+$G726+$H726)*(1+Input!$G$8/(100*12))),0)</f>
        <v>0</v>
      </c>
      <c r="J726" s="98" t="n">
        <f aca="false">IF(OR($B726&lt;Input!$C$25,$B726&lt;Input!$G$25),(Input!$G$18*((1+Input!$G$14/100)^DATEDIF(Input!$C$7,$B726,"Y"))),0)</f>
        <v>0</v>
      </c>
      <c r="L726" s="98" t="n">
        <f aca="false">IF(OR($B726&lt;Input!$C$25,$B726&lt;Input!$G$25),($E726+$J726),0)</f>
        <v>0</v>
      </c>
    </row>
    <row r="727" customFormat="false" ht="12.75" hidden="false" customHeight="true" outlineLevel="0" collapsed="false">
      <c r="A727" s="87" t="n">
        <v>723</v>
      </c>
      <c r="B727" s="90" t="n">
        <f aca="false">EOMONTH(Input!$C$7,A727)</f>
        <v>64923</v>
      </c>
      <c r="C727" s="90"/>
      <c r="D727" s="98" t="n">
        <f aca="false">IF(($D726+$G726+$H726)&lt;=0,($D726+$G726+$H726),0)</f>
        <v>0</v>
      </c>
      <c r="E727" s="98" t="n">
        <f aca="false">IF($D727&lt;0,Input!$G$17,0)</f>
        <v>0</v>
      </c>
      <c r="F727" s="98" t="n">
        <f aca="false">($D727*(Input!$G$11/100))/12</f>
        <v>0</v>
      </c>
      <c r="G727" s="98" t="n">
        <f aca="false">(-1)*$E727+$F727</f>
        <v>0</v>
      </c>
      <c r="H727" s="98" t="n">
        <f aca="false">IF($D727&lt;0,((-1)*Input!$G$15),0)</f>
        <v>0</v>
      </c>
      <c r="I727" s="98" t="n">
        <f aca="false">IF(OR($B727&lt;Input!$C$25,$B727&lt;Input!$G$25),(($I726+$G727+$H727)*(1+Input!$G$8/(100*12))),0)</f>
        <v>0</v>
      </c>
      <c r="J727" s="98" t="n">
        <f aca="false">IF(OR($B727&lt;Input!$C$25,$B727&lt;Input!$G$25),(Input!$G$18*((1+Input!$G$14/100)^DATEDIF(Input!$C$7,$B727,"Y"))),0)</f>
        <v>0</v>
      </c>
      <c r="L727" s="98" t="n">
        <f aca="false">IF(OR($B727&lt;Input!$C$25,$B727&lt;Input!$G$25),($E727+$J727),0)</f>
        <v>0</v>
      </c>
    </row>
    <row r="728" customFormat="false" ht="12.75" hidden="false" customHeight="true" outlineLevel="0" collapsed="false">
      <c r="A728" s="87" t="n">
        <v>724</v>
      </c>
      <c r="B728" s="90" t="n">
        <f aca="false">EOMONTH(Input!$C$7,A728)</f>
        <v>64954</v>
      </c>
      <c r="C728" s="90"/>
      <c r="D728" s="98" t="n">
        <f aca="false">IF(($D727+$G727+$H727)&lt;=0,($D727+$G727+$H727),0)</f>
        <v>0</v>
      </c>
      <c r="E728" s="98" t="n">
        <f aca="false">IF($D728&lt;0,Input!$G$17,0)</f>
        <v>0</v>
      </c>
      <c r="F728" s="98" t="n">
        <f aca="false">($D728*(Input!$G$11/100))/12</f>
        <v>0</v>
      </c>
      <c r="G728" s="98" t="n">
        <f aca="false">(-1)*$E728+$F728</f>
        <v>0</v>
      </c>
      <c r="H728" s="98" t="n">
        <f aca="false">IF($D728&lt;0,((-1)*Input!$G$15),0)</f>
        <v>0</v>
      </c>
      <c r="I728" s="98" t="n">
        <f aca="false">IF(OR($B728&lt;Input!$C$25,$B728&lt;Input!$G$25),(($I727+$G728+$H728)*(1+Input!$G$8/(100*12))),0)</f>
        <v>0</v>
      </c>
      <c r="J728" s="98" t="n">
        <f aca="false">IF(OR($B728&lt;Input!$C$25,$B728&lt;Input!$G$25),(Input!$G$18*((1+Input!$G$14/100)^DATEDIF(Input!$C$7,$B728,"Y"))),0)</f>
        <v>0</v>
      </c>
      <c r="L728" s="98" t="n">
        <f aca="false">IF(OR($B728&lt;Input!$C$25,$B728&lt;Input!$G$25),($E728+$J728),0)</f>
        <v>0</v>
      </c>
    </row>
    <row r="729" customFormat="false" ht="12.75" hidden="false" customHeight="true" outlineLevel="0" collapsed="false">
      <c r="A729" s="87" t="n">
        <v>725</v>
      </c>
      <c r="B729" s="90" t="n">
        <f aca="false">EOMONTH(Input!$C$7,A729)</f>
        <v>64984</v>
      </c>
      <c r="C729" s="90"/>
      <c r="D729" s="98" t="n">
        <f aca="false">IF(($D728+$G728+$H728)&lt;=0,($D728+$G728+$H728),0)</f>
        <v>0</v>
      </c>
      <c r="E729" s="98" t="n">
        <f aca="false">IF($D729&lt;0,Input!$G$17,0)</f>
        <v>0</v>
      </c>
      <c r="F729" s="98" t="n">
        <f aca="false">($D729*(Input!$G$11/100))/12</f>
        <v>0</v>
      </c>
      <c r="G729" s="98" t="n">
        <f aca="false">(-1)*$E729+$F729</f>
        <v>0</v>
      </c>
      <c r="H729" s="98" t="n">
        <f aca="false">IF($D729&lt;0,((-1)*Input!$G$15),0)</f>
        <v>0</v>
      </c>
      <c r="I729" s="98" t="n">
        <f aca="false">IF(OR($B729&lt;Input!$C$25,$B729&lt;Input!$G$25),(($I728+$G729+$H729)*(1+Input!$G$8/(100*12))),0)</f>
        <v>0</v>
      </c>
      <c r="J729" s="98" t="n">
        <f aca="false">IF(OR($B729&lt;Input!$C$25,$B729&lt;Input!$G$25),(Input!$G$18*((1+Input!$G$14/100)^DATEDIF(Input!$C$7,$B729,"Y"))),0)</f>
        <v>0</v>
      </c>
      <c r="L729" s="98" t="n">
        <f aca="false">IF(OR($B729&lt;Input!$C$25,$B729&lt;Input!$G$25),($E729+$J729),0)</f>
        <v>0</v>
      </c>
    </row>
    <row r="730" customFormat="false" ht="12.75" hidden="false" customHeight="true" outlineLevel="0" collapsed="false">
      <c r="A730" s="87" t="n">
        <v>726</v>
      </c>
      <c r="B730" s="90" t="n">
        <f aca="false">EOMONTH(Input!$C$7,A730)</f>
        <v>65015</v>
      </c>
      <c r="C730" s="90"/>
      <c r="D730" s="98" t="n">
        <f aca="false">IF(($D729+$G729+$H729)&lt;=0,($D729+$G729+$H729),0)</f>
        <v>0</v>
      </c>
      <c r="E730" s="98" t="n">
        <f aca="false">IF($D730&lt;0,Input!$G$17,0)</f>
        <v>0</v>
      </c>
      <c r="F730" s="98" t="n">
        <f aca="false">($D730*(Input!$G$11/100))/12</f>
        <v>0</v>
      </c>
      <c r="G730" s="98" t="n">
        <f aca="false">(-1)*$E730+$F730</f>
        <v>0</v>
      </c>
      <c r="H730" s="98" t="n">
        <f aca="false">IF($D730&lt;0,((-1)*Input!$G$15),0)</f>
        <v>0</v>
      </c>
      <c r="I730" s="98" t="n">
        <f aca="false">IF(OR($B730&lt;Input!$C$25,$B730&lt;Input!$G$25),(($I729+$G730+$H730)*(1+Input!$G$8/(100*12))),0)</f>
        <v>0</v>
      </c>
      <c r="J730" s="98" t="n">
        <f aca="false">IF(OR($B730&lt;Input!$C$25,$B730&lt;Input!$G$25),(Input!$G$18*((1+Input!$G$14/100)^DATEDIF(Input!$C$7,$B730,"Y"))),0)</f>
        <v>0</v>
      </c>
      <c r="L730" s="98" t="n">
        <f aca="false">IF(OR($B730&lt;Input!$C$25,$B730&lt;Input!$G$25),($E730+$J730),0)</f>
        <v>0</v>
      </c>
    </row>
    <row r="731" customFormat="false" ht="12.75" hidden="false" customHeight="true" outlineLevel="0" collapsed="false">
      <c r="A731" s="87" t="n">
        <v>727</v>
      </c>
      <c r="B731" s="90" t="n">
        <f aca="false">EOMONTH(Input!$C$7,A731)</f>
        <v>65046</v>
      </c>
      <c r="C731" s="90"/>
      <c r="D731" s="98" t="n">
        <f aca="false">IF(($D730+$G730+$H730)&lt;=0,($D730+$G730+$H730),0)</f>
        <v>0</v>
      </c>
      <c r="E731" s="98" t="n">
        <f aca="false">IF($D731&lt;0,Input!$G$17,0)</f>
        <v>0</v>
      </c>
      <c r="F731" s="98" t="n">
        <f aca="false">($D731*(Input!$G$11/100))/12</f>
        <v>0</v>
      </c>
      <c r="G731" s="98" t="n">
        <f aca="false">(-1)*$E731+$F731</f>
        <v>0</v>
      </c>
      <c r="H731" s="98" t="n">
        <f aca="false">IF($D731&lt;0,((-1)*Input!$G$15),0)</f>
        <v>0</v>
      </c>
      <c r="I731" s="98" t="n">
        <f aca="false">IF(OR($B731&lt;Input!$C$25,$B731&lt;Input!$G$25),(($I730+$G731+$H731)*(1+Input!$G$8/(100*12))),0)</f>
        <v>0</v>
      </c>
      <c r="J731" s="98" t="n">
        <f aca="false">IF(OR($B731&lt;Input!$C$25,$B731&lt;Input!$G$25),(Input!$G$18*((1+Input!$G$14/100)^DATEDIF(Input!$C$7,$B731,"Y"))),0)</f>
        <v>0</v>
      </c>
      <c r="L731" s="98" t="n">
        <f aca="false">IF(OR($B731&lt;Input!$C$25,$B731&lt;Input!$G$25),($E731+$J731),0)</f>
        <v>0</v>
      </c>
    </row>
    <row r="732" customFormat="false" ht="12.75" hidden="false" customHeight="true" outlineLevel="0" collapsed="false">
      <c r="A732" s="87" t="n">
        <v>728</v>
      </c>
      <c r="B732" s="90" t="n">
        <f aca="false">EOMONTH(Input!$C$7,A732)</f>
        <v>65074</v>
      </c>
      <c r="C732" s="90"/>
      <c r="D732" s="98" t="n">
        <f aca="false">IF(($D731+$G731+$H731)&lt;=0,($D731+$G731+$H731),0)</f>
        <v>0</v>
      </c>
      <c r="E732" s="98" t="n">
        <f aca="false">IF($D732&lt;0,Input!$G$17,0)</f>
        <v>0</v>
      </c>
      <c r="F732" s="98" t="n">
        <f aca="false">($D732*(Input!$G$11/100))/12</f>
        <v>0</v>
      </c>
      <c r="G732" s="98" t="n">
        <f aca="false">(-1)*$E732+$F732</f>
        <v>0</v>
      </c>
      <c r="H732" s="98" t="n">
        <f aca="false">IF($D732&lt;0,((-1)*Input!$G$15),0)</f>
        <v>0</v>
      </c>
      <c r="I732" s="98" t="n">
        <f aca="false">IF(OR($B732&lt;Input!$C$25,$B732&lt;Input!$G$25),(($I731+$G732+$H732)*(1+Input!$G$8/(100*12))),0)</f>
        <v>0</v>
      </c>
      <c r="J732" s="98" t="n">
        <f aca="false">IF(OR($B732&lt;Input!$C$25,$B732&lt;Input!$G$25),(Input!$G$18*((1+Input!$G$14/100)^DATEDIF(Input!$C$7,$B732,"Y"))),0)</f>
        <v>0</v>
      </c>
      <c r="L732" s="98" t="n">
        <f aca="false">IF(OR($B732&lt;Input!$C$25,$B732&lt;Input!$G$25),($E732+$J732),0)</f>
        <v>0</v>
      </c>
    </row>
    <row r="733" customFormat="false" ht="12.75" hidden="false" customHeight="true" outlineLevel="0" collapsed="false">
      <c r="A733" s="87" t="n">
        <v>729</v>
      </c>
      <c r="B733" s="90" t="n">
        <f aca="false">EOMONTH(Input!$C$7,A733)</f>
        <v>65105</v>
      </c>
      <c r="C733" s="90"/>
      <c r="D733" s="98" t="n">
        <f aca="false">IF(($D732+$G732+$H732)&lt;=0,($D732+$G732+$H732),0)</f>
        <v>0</v>
      </c>
      <c r="E733" s="98" t="n">
        <f aca="false">IF($D733&lt;0,Input!$G$17,0)</f>
        <v>0</v>
      </c>
      <c r="F733" s="98" t="n">
        <f aca="false">($D733*(Input!$G$11/100))/12</f>
        <v>0</v>
      </c>
      <c r="G733" s="98" t="n">
        <f aca="false">(-1)*$E733+$F733</f>
        <v>0</v>
      </c>
      <c r="H733" s="98" t="n">
        <f aca="false">IF($D733&lt;0,((-1)*Input!$G$15),0)</f>
        <v>0</v>
      </c>
      <c r="I733" s="98" t="n">
        <f aca="false">IF(OR($B733&lt;Input!$C$25,$B733&lt;Input!$G$25),(($I732+$G733+$H733)*(1+Input!$G$8/(100*12))),0)</f>
        <v>0</v>
      </c>
      <c r="J733" s="98" t="n">
        <f aca="false">IF(OR($B733&lt;Input!$C$25,$B733&lt;Input!$G$25),(Input!$G$18*((1+Input!$G$14/100)^DATEDIF(Input!$C$7,$B733,"Y"))),0)</f>
        <v>0</v>
      </c>
      <c r="L733" s="98" t="n">
        <f aca="false">IF(OR($B733&lt;Input!$C$25,$B733&lt;Input!$G$25),($E733+$J733),0)</f>
        <v>0</v>
      </c>
    </row>
    <row r="734" customFormat="false" ht="12.75" hidden="false" customHeight="true" outlineLevel="0" collapsed="false">
      <c r="A734" s="87" t="n">
        <v>730</v>
      </c>
      <c r="B734" s="90" t="n">
        <f aca="false">EOMONTH(Input!$C$7,A734)</f>
        <v>65135</v>
      </c>
      <c r="C734" s="90"/>
      <c r="D734" s="98" t="n">
        <f aca="false">IF(($D733+$G733+$H733)&lt;=0,($D733+$G733+$H733),0)</f>
        <v>0</v>
      </c>
      <c r="E734" s="98" t="n">
        <f aca="false">IF($D734&lt;0,Input!$G$17,0)</f>
        <v>0</v>
      </c>
      <c r="F734" s="98" t="n">
        <f aca="false">($D734*(Input!$G$11/100))/12</f>
        <v>0</v>
      </c>
      <c r="G734" s="98" t="n">
        <f aca="false">(-1)*$E734+$F734</f>
        <v>0</v>
      </c>
      <c r="H734" s="98" t="n">
        <f aca="false">IF($D734&lt;0,((-1)*Input!$G$15),0)</f>
        <v>0</v>
      </c>
      <c r="I734" s="98" t="n">
        <f aca="false">IF(OR($B734&lt;Input!$C$25,$B734&lt;Input!$G$25),(($I733+$G734+$H734)*(1+Input!$G$8/(100*12))),0)</f>
        <v>0</v>
      </c>
      <c r="J734" s="98" t="n">
        <f aca="false">IF(OR($B734&lt;Input!$C$25,$B734&lt;Input!$G$25),(Input!$G$18*((1+Input!$G$14/100)^DATEDIF(Input!$C$7,$B734,"Y"))),0)</f>
        <v>0</v>
      </c>
      <c r="L734" s="98" t="n">
        <f aca="false">IF(OR($B734&lt;Input!$C$25,$B734&lt;Input!$G$25),($E734+$J734),0)</f>
        <v>0</v>
      </c>
    </row>
    <row r="735" customFormat="false" ht="12.75" hidden="false" customHeight="true" outlineLevel="0" collapsed="false">
      <c r="A735" s="87" t="n">
        <v>731</v>
      </c>
      <c r="B735" s="90" t="n">
        <f aca="false">EOMONTH(Input!$C$7,A735)</f>
        <v>65166</v>
      </c>
      <c r="C735" s="90"/>
      <c r="D735" s="98" t="n">
        <f aca="false">IF(($D734+$G734+$H734)&lt;=0,($D734+$G734+$H734),0)</f>
        <v>0</v>
      </c>
      <c r="E735" s="98" t="n">
        <f aca="false">IF($D735&lt;0,Input!$G$17,0)</f>
        <v>0</v>
      </c>
      <c r="F735" s="98" t="n">
        <f aca="false">($D735*(Input!$G$11/100))/12</f>
        <v>0</v>
      </c>
      <c r="G735" s="98" t="n">
        <f aca="false">(-1)*$E735+$F735</f>
        <v>0</v>
      </c>
      <c r="H735" s="98" t="n">
        <f aca="false">IF($D735&lt;0,((-1)*Input!$G$15),0)</f>
        <v>0</v>
      </c>
      <c r="I735" s="98" t="n">
        <f aca="false">IF(OR($B735&lt;Input!$C$25,$B735&lt;Input!$G$25),(($I734+$G735+$H735)*(1+Input!$G$8/(100*12))),0)</f>
        <v>0</v>
      </c>
      <c r="J735" s="98" t="n">
        <f aca="false">IF(OR($B735&lt;Input!$C$25,$B735&lt;Input!$G$25),(Input!$G$18*((1+Input!$G$14/100)^DATEDIF(Input!$C$7,$B735,"Y"))),0)</f>
        <v>0</v>
      </c>
      <c r="L735" s="98" t="n">
        <f aca="false">IF(OR($B735&lt;Input!$C$25,$B735&lt;Input!$G$25),($E735+$J735),0)</f>
        <v>0</v>
      </c>
    </row>
    <row r="736" customFormat="false" ht="12.75" hidden="false" customHeight="true" outlineLevel="0" collapsed="false">
      <c r="A736" s="87" t="n">
        <v>732</v>
      </c>
      <c r="B736" s="90" t="n">
        <f aca="false">EOMONTH(Input!$C$7,A736)</f>
        <v>65196</v>
      </c>
      <c r="C736" s="90"/>
      <c r="D736" s="98" t="n">
        <f aca="false">IF(($D735+$G735+$H735)&lt;=0,($D735+$G735+$H735),0)</f>
        <v>0</v>
      </c>
      <c r="E736" s="98" t="n">
        <f aca="false">IF($D736&lt;0,Input!$G$17,0)</f>
        <v>0</v>
      </c>
      <c r="F736" s="98" t="n">
        <f aca="false">($D736*(Input!$G$11/100))/12</f>
        <v>0</v>
      </c>
      <c r="G736" s="98" t="n">
        <f aca="false">(-1)*$E736+$F736</f>
        <v>0</v>
      </c>
      <c r="H736" s="98" t="n">
        <f aca="false">IF($D736&lt;0,((-1)*Input!$G$15),0)</f>
        <v>0</v>
      </c>
      <c r="I736" s="98" t="n">
        <f aca="false">IF(OR($B736&lt;Input!$C$25,$B736&lt;Input!$G$25),(($I735+$G736+$H736)*(1+Input!$G$8/(100*12))),0)</f>
        <v>0</v>
      </c>
      <c r="J736" s="98" t="n">
        <f aca="false">IF(OR($B736&lt;Input!$C$25,$B736&lt;Input!$G$25),(Input!$G$18*((1+Input!$G$14/100)^DATEDIF(Input!$C$7,$B736,"Y"))),0)</f>
        <v>0</v>
      </c>
      <c r="L736" s="98" t="n">
        <f aca="false">IF(OR($B736&lt;Input!$C$25,$B736&lt;Input!$G$25),($E736+$J736),0)</f>
        <v>0</v>
      </c>
    </row>
    <row r="737" customFormat="false" ht="12.75" hidden="false" customHeight="true" outlineLevel="0" collapsed="false">
      <c r="A737" s="87" t="n">
        <v>733</v>
      </c>
      <c r="B737" s="90" t="n">
        <f aca="false">EOMONTH(Input!$C$7,A737)</f>
        <v>65227</v>
      </c>
      <c r="C737" s="90"/>
      <c r="D737" s="98" t="n">
        <f aca="false">IF(($D736+$G736+$H736)&lt;=0,($D736+$G736+$H736),0)</f>
        <v>0</v>
      </c>
      <c r="E737" s="98" t="n">
        <f aca="false">IF($D737&lt;0,Input!$G$17,0)</f>
        <v>0</v>
      </c>
      <c r="F737" s="98" t="n">
        <f aca="false">($D737*(Input!$G$11/100))/12</f>
        <v>0</v>
      </c>
      <c r="G737" s="98" t="n">
        <f aca="false">(-1)*$E737+$F737</f>
        <v>0</v>
      </c>
      <c r="H737" s="98" t="n">
        <f aca="false">IF($D737&lt;0,((-1)*Input!$G$15),0)</f>
        <v>0</v>
      </c>
      <c r="I737" s="98" t="n">
        <f aca="false">IF(OR($B737&lt;Input!$C$25,$B737&lt;Input!$G$25),(($I736+$G737+$H737)*(1+Input!$G$8/(100*12))),0)</f>
        <v>0</v>
      </c>
      <c r="J737" s="98" t="n">
        <f aca="false">IF(OR($B737&lt;Input!$C$25,$B737&lt;Input!$G$25),(Input!$G$18*((1+Input!$G$14/100)^DATEDIF(Input!$C$7,$B737,"Y"))),0)</f>
        <v>0</v>
      </c>
      <c r="L737" s="98" t="n">
        <f aca="false">IF(OR($B737&lt;Input!$C$25,$B737&lt;Input!$G$25),($E737+$J737),0)</f>
        <v>0</v>
      </c>
    </row>
    <row r="738" customFormat="false" ht="12.75" hidden="false" customHeight="true" outlineLevel="0" collapsed="false">
      <c r="A738" s="87" t="n">
        <v>734</v>
      </c>
      <c r="B738" s="90" t="n">
        <f aca="false">EOMONTH(Input!$C$7,A738)</f>
        <v>65258</v>
      </c>
      <c r="C738" s="90"/>
      <c r="D738" s="98" t="n">
        <f aca="false">IF(($D737+$G737+$H737)&lt;=0,($D737+$G737+$H737),0)</f>
        <v>0</v>
      </c>
      <c r="E738" s="98" t="n">
        <f aca="false">IF($D738&lt;0,Input!$G$17,0)</f>
        <v>0</v>
      </c>
      <c r="F738" s="98" t="n">
        <f aca="false">($D738*(Input!$G$11/100))/12</f>
        <v>0</v>
      </c>
      <c r="G738" s="98" t="n">
        <f aca="false">(-1)*$E738+$F738</f>
        <v>0</v>
      </c>
      <c r="H738" s="98" t="n">
        <f aca="false">IF($D738&lt;0,((-1)*Input!$G$15),0)</f>
        <v>0</v>
      </c>
      <c r="I738" s="98" t="n">
        <f aca="false">IF(OR($B738&lt;Input!$C$25,$B738&lt;Input!$G$25),(($I737+$G738+$H738)*(1+Input!$G$8/(100*12))),0)</f>
        <v>0</v>
      </c>
      <c r="J738" s="98" t="n">
        <f aca="false">IF(OR($B738&lt;Input!$C$25,$B738&lt;Input!$G$25),(Input!$G$18*((1+Input!$G$14/100)^DATEDIF(Input!$C$7,$B738,"Y"))),0)</f>
        <v>0</v>
      </c>
      <c r="L738" s="98" t="n">
        <f aca="false">IF(OR($B738&lt;Input!$C$25,$B738&lt;Input!$G$25),($E738+$J738),0)</f>
        <v>0</v>
      </c>
    </row>
    <row r="739" customFormat="false" ht="12.75" hidden="false" customHeight="true" outlineLevel="0" collapsed="false">
      <c r="A739" s="87" t="n">
        <v>735</v>
      </c>
      <c r="B739" s="90" t="n">
        <f aca="false">EOMONTH(Input!$C$7,A739)</f>
        <v>65288</v>
      </c>
      <c r="C739" s="90"/>
      <c r="D739" s="98" t="n">
        <f aca="false">IF(($D738+$G738+$H738)&lt;=0,($D738+$G738+$H738),0)</f>
        <v>0</v>
      </c>
      <c r="E739" s="98" t="n">
        <f aca="false">IF($D739&lt;0,Input!$G$17,0)</f>
        <v>0</v>
      </c>
      <c r="F739" s="98" t="n">
        <f aca="false">($D739*(Input!$G$11/100))/12</f>
        <v>0</v>
      </c>
      <c r="G739" s="98" t="n">
        <f aca="false">(-1)*$E739+$F739</f>
        <v>0</v>
      </c>
      <c r="H739" s="98" t="n">
        <f aca="false">IF($D739&lt;0,((-1)*Input!$G$15),0)</f>
        <v>0</v>
      </c>
      <c r="I739" s="98" t="n">
        <f aca="false">IF(OR($B739&lt;Input!$C$25,$B739&lt;Input!$G$25),(($I738+$G739+$H739)*(1+Input!$G$8/(100*12))),0)</f>
        <v>0</v>
      </c>
      <c r="J739" s="98" t="n">
        <f aca="false">IF(OR($B739&lt;Input!$C$25,$B739&lt;Input!$G$25),(Input!$G$18*((1+Input!$G$14/100)^DATEDIF(Input!$C$7,$B739,"Y"))),0)</f>
        <v>0</v>
      </c>
      <c r="L739" s="98" t="n">
        <f aca="false">IF(OR($B739&lt;Input!$C$25,$B739&lt;Input!$G$25),($E739+$J739),0)</f>
        <v>0</v>
      </c>
    </row>
    <row r="740" customFormat="false" ht="12.75" hidden="false" customHeight="true" outlineLevel="0" collapsed="false">
      <c r="A740" s="87" t="n">
        <v>736</v>
      </c>
      <c r="B740" s="90" t="n">
        <f aca="false">EOMONTH(Input!$C$7,A740)</f>
        <v>65319</v>
      </c>
      <c r="C740" s="90"/>
      <c r="D740" s="98" t="n">
        <f aca="false">IF(($D739+$G739+$H739)&lt;=0,($D739+$G739+$H739),0)</f>
        <v>0</v>
      </c>
      <c r="E740" s="98" t="n">
        <f aca="false">IF($D740&lt;0,Input!$G$17,0)</f>
        <v>0</v>
      </c>
      <c r="F740" s="98" t="n">
        <f aca="false">($D740*(Input!$G$11/100))/12</f>
        <v>0</v>
      </c>
      <c r="G740" s="98" t="n">
        <f aca="false">(-1)*$E740+$F740</f>
        <v>0</v>
      </c>
      <c r="H740" s="98" t="n">
        <f aca="false">IF($D740&lt;0,((-1)*Input!$G$15),0)</f>
        <v>0</v>
      </c>
      <c r="I740" s="98" t="n">
        <f aca="false">IF(OR($B740&lt;Input!$C$25,$B740&lt;Input!$G$25),(($I739+$G740+$H740)*(1+Input!$G$8/(100*12))),0)</f>
        <v>0</v>
      </c>
      <c r="J740" s="98" t="n">
        <f aca="false">IF(OR($B740&lt;Input!$C$25,$B740&lt;Input!$G$25),(Input!$G$18*((1+Input!$G$14/100)^DATEDIF(Input!$C$7,$B740,"Y"))),0)</f>
        <v>0</v>
      </c>
      <c r="L740" s="98" t="n">
        <f aca="false">IF(OR($B740&lt;Input!$C$25,$B740&lt;Input!$G$25),($E740+$J740),0)</f>
        <v>0</v>
      </c>
    </row>
    <row r="741" customFormat="false" ht="12.75" hidden="false" customHeight="true" outlineLevel="0" collapsed="false">
      <c r="A741" s="87" t="n">
        <v>737</v>
      </c>
      <c r="B741" s="90" t="n">
        <f aca="false">EOMONTH(Input!$C$7,A741)</f>
        <v>65349</v>
      </c>
      <c r="C741" s="90"/>
      <c r="D741" s="98" t="n">
        <f aca="false">IF(($D740+$G740+$H740)&lt;=0,($D740+$G740+$H740),0)</f>
        <v>0</v>
      </c>
      <c r="E741" s="98" t="n">
        <f aca="false">IF($D741&lt;0,Input!$G$17,0)</f>
        <v>0</v>
      </c>
      <c r="F741" s="98" t="n">
        <f aca="false">($D741*(Input!$G$11/100))/12</f>
        <v>0</v>
      </c>
      <c r="G741" s="98" t="n">
        <f aca="false">(-1)*$E741+$F741</f>
        <v>0</v>
      </c>
      <c r="H741" s="98" t="n">
        <f aca="false">IF($D741&lt;0,((-1)*Input!$G$15),0)</f>
        <v>0</v>
      </c>
      <c r="I741" s="98" t="n">
        <f aca="false">IF(OR($B741&lt;Input!$C$25,$B741&lt;Input!$G$25),(($I740+$G741+$H741)*(1+Input!$G$8/(100*12))),0)</f>
        <v>0</v>
      </c>
      <c r="J741" s="98" t="n">
        <f aca="false">IF(OR($B741&lt;Input!$C$25,$B741&lt;Input!$G$25),(Input!$G$18*((1+Input!$G$14/100)^DATEDIF(Input!$C$7,$B741,"Y"))),0)</f>
        <v>0</v>
      </c>
      <c r="L741" s="98" t="n">
        <f aca="false">IF(OR($B741&lt;Input!$C$25,$B741&lt;Input!$G$25),($E741+$J741),0)</f>
        <v>0</v>
      </c>
    </row>
    <row r="742" customFormat="false" ht="12.75" hidden="false" customHeight="true" outlineLevel="0" collapsed="false">
      <c r="A742" s="87" t="n">
        <v>738</v>
      </c>
      <c r="B742" s="90" t="n">
        <f aca="false">EOMONTH(Input!$C$7,A742)</f>
        <v>65380</v>
      </c>
      <c r="C742" s="90"/>
      <c r="D742" s="98" t="n">
        <f aca="false">IF(($D741+$G741+$H741)&lt;=0,($D741+$G741+$H741),0)</f>
        <v>0</v>
      </c>
      <c r="E742" s="98" t="n">
        <f aca="false">IF($D742&lt;0,Input!$G$17,0)</f>
        <v>0</v>
      </c>
      <c r="F742" s="98" t="n">
        <f aca="false">($D742*(Input!$G$11/100))/12</f>
        <v>0</v>
      </c>
      <c r="G742" s="98" t="n">
        <f aca="false">(-1)*$E742+$F742</f>
        <v>0</v>
      </c>
      <c r="H742" s="98" t="n">
        <f aca="false">IF($D742&lt;0,((-1)*Input!$G$15),0)</f>
        <v>0</v>
      </c>
      <c r="I742" s="98" t="n">
        <f aca="false">IF(OR($B742&lt;Input!$C$25,$B742&lt;Input!$G$25),(($I741+$G742+$H742)*(1+Input!$G$8/(100*12))),0)</f>
        <v>0</v>
      </c>
      <c r="J742" s="98" t="n">
        <f aca="false">IF(OR($B742&lt;Input!$C$25,$B742&lt;Input!$G$25),(Input!$G$18*((1+Input!$G$14/100)^DATEDIF(Input!$C$7,$B742,"Y"))),0)</f>
        <v>0</v>
      </c>
      <c r="L742" s="98" t="n">
        <f aca="false">IF(OR($B742&lt;Input!$C$25,$B742&lt;Input!$G$25),($E742+$J742),0)</f>
        <v>0</v>
      </c>
    </row>
    <row r="743" customFormat="false" ht="12.75" hidden="false" customHeight="true" outlineLevel="0" collapsed="false">
      <c r="A743" s="87" t="n">
        <v>739</v>
      </c>
      <c r="B743" s="90" t="n">
        <f aca="false">EOMONTH(Input!$C$7,A743)</f>
        <v>65411</v>
      </c>
      <c r="C743" s="90"/>
      <c r="D743" s="98" t="n">
        <f aca="false">IF(($D742+$G742+$H742)&lt;=0,($D742+$G742+$H742),0)</f>
        <v>0</v>
      </c>
      <c r="E743" s="98" t="n">
        <f aca="false">IF($D743&lt;0,Input!$G$17,0)</f>
        <v>0</v>
      </c>
      <c r="F743" s="98" t="n">
        <f aca="false">($D743*(Input!$G$11/100))/12</f>
        <v>0</v>
      </c>
      <c r="G743" s="98" t="n">
        <f aca="false">(-1)*$E743+$F743</f>
        <v>0</v>
      </c>
      <c r="H743" s="98" t="n">
        <f aca="false">IF($D743&lt;0,((-1)*Input!$G$15),0)</f>
        <v>0</v>
      </c>
      <c r="I743" s="98" t="n">
        <f aca="false">IF(OR($B743&lt;Input!$C$25,$B743&lt;Input!$G$25),(($I742+$G743+$H743)*(1+Input!$G$8/(100*12))),0)</f>
        <v>0</v>
      </c>
      <c r="J743" s="98" t="n">
        <f aca="false">IF(OR($B743&lt;Input!$C$25,$B743&lt;Input!$G$25),(Input!$G$18*((1+Input!$G$14/100)^DATEDIF(Input!$C$7,$B743,"Y"))),0)</f>
        <v>0</v>
      </c>
      <c r="L743" s="98" t="n">
        <f aca="false">IF(OR($B743&lt;Input!$C$25,$B743&lt;Input!$G$25),($E743+$J743),0)</f>
        <v>0</v>
      </c>
    </row>
    <row r="744" customFormat="false" ht="12.75" hidden="false" customHeight="true" outlineLevel="0" collapsed="false">
      <c r="A744" s="87" t="n">
        <v>740</v>
      </c>
      <c r="B744" s="90" t="n">
        <f aca="false">EOMONTH(Input!$C$7,A744)</f>
        <v>65439</v>
      </c>
      <c r="C744" s="90"/>
      <c r="D744" s="98" t="n">
        <f aca="false">IF(($D743+$G743+$H743)&lt;=0,($D743+$G743+$H743),0)</f>
        <v>0</v>
      </c>
      <c r="E744" s="98" t="n">
        <f aca="false">IF($D744&lt;0,Input!$G$17,0)</f>
        <v>0</v>
      </c>
      <c r="F744" s="98" t="n">
        <f aca="false">($D744*(Input!$G$11/100))/12</f>
        <v>0</v>
      </c>
      <c r="G744" s="98" t="n">
        <f aca="false">(-1)*$E744+$F744</f>
        <v>0</v>
      </c>
      <c r="H744" s="98" t="n">
        <f aca="false">IF($D744&lt;0,((-1)*Input!$G$15),0)</f>
        <v>0</v>
      </c>
      <c r="I744" s="98" t="n">
        <f aca="false">IF(OR($B744&lt;Input!$C$25,$B744&lt;Input!$G$25),(($I743+$G744+$H744)*(1+Input!$G$8/(100*12))),0)</f>
        <v>0</v>
      </c>
      <c r="J744" s="98" t="n">
        <f aca="false">IF(OR($B744&lt;Input!$C$25,$B744&lt;Input!$G$25),(Input!$G$18*((1+Input!$G$14/100)^DATEDIF(Input!$C$7,$B744,"Y"))),0)</f>
        <v>0</v>
      </c>
      <c r="L744" s="98" t="n">
        <f aca="false">IF(OR($B744&lt;Input!$C$25,$B744&lt;Input!$G$25),($E744+$J744),0)</f>
        <v>0</v>
      </c>
    </row>
    <row r="745" customFormat="false" ht="12.75" hidden="false" customHeight="true" outlineLevel="0" collapsed="false">
      <c r="A745" s="87" t="n">
        <v>741</v>
      </c>
      <c r="B745" s="90" t="n">
        <f aca="false">EOMONTH(Input!$C$7,A745)</f>
        <v>65470</v>
      </c>
      <c r="C745" s="90"/>
      <c r="D745" s="98" t="n">
        <f aca="false">IF(($D744+$G744+$H744)&lt;=0,($D744+$G744+$H744),0)</f>
        <v>0</v>
      </c>
      <c r="E745" s="98" t="n">
        <f aca="false">IF($D745&lt;0,Input!$G$17,0)</f>
        <v>0</v>
      </c>
      <c r="F745" s="98" t="n">
        <f aca="false">($D745*(Input!$G$11/100))/12</f>
        <v>0</v>
      </c>
      <c r="G745" s="98" t="n">
        <f aca="false">(-1)*$E745+$F745</f>
        <v>0</v>
      </c>
      <c r="H745" s="98" t="n">
        <f aca="false">IF($D745&lt;0,((-1)*Input!$G$15),0)</f>
        <v>0</v>
      </c>
      <c r="I745" s="98" t="n">
        <f aca="false">IF(OR($B745&lt;Input!$C$25,$B745&lt;Input!$G$25),(($I744+$G745+$H745)*(1+Input!$G$8/(100*12))),0)</f>
        <v>0</v>
      </c>
      <c r="J745" s="98" t="n">
        <f aca="false">IF(OR($B745&lt;Input!$C$25,$B745&lt;Input!$G$25),(Input!$G$18*((1+Input!$G$14/100)^DATEDIF(Input!$C$7,$B745,"Y"))),0)</f>
        <v>0</v>
      </c>
      <c r="L745" s="98" t="n">
        <f aca="false">IF(OR($B745&lt;Input!$C$25,$B745&lt;Input!$G$25),($E745+$J745),0)</f>
        <v>0</v>
      </c>
    </row>
    <row r="746" customFormat="false" ht="12.75" hidden="false" customHeight="true" outlineLevel="0" collapsed="false">
      <c r="A746" s="87" t="n">
        <v>742</v>
      </c>
      <c r="B746" s="90" t="n">
        <f aca="false">EOMONTH(Input!$C$7,A746)</f>
        <v>65500</v>
      </c>
      <c r="C746" s="90"/>
      <c r="D746" s="98" t="n">
        <f aca="false">IF(($D745+$G745+$H745)&lt;=0,($D745+$G745+$H745),0)</f>
        <v>0</v>
      </c>
      <c r="E746" s="98" t="n">
        <f aca="false">IF($D746&lt;0,Input!$G$17,0)</f>
        <v>0</v>
      </c>
      <c r="F746" s="98" t="n">
        <f aca="false">($D746*(Input!$G$11/100))/12</f>
        <v>0</v>
      </c>
      <c r="G746" s="98" t="n">
        <f aca="false">(-1)*$E746+$F746</f>
        <v>0</v>
      </c>
      <c r="H746" s="98" t="n">
        <f aca="false">IF($D746&lt;0,((-1)*Input!$G$15),0)</f>
        <v>0</v>
      </c>
      <c r="I746" s="98" t="n">
        <f aca="false">IF(OR($B746&lt;Input!$C$25,$B746&lt;Input!$G$25),(($I745+$G746+$H746)*(1+Input!$G$8/(100*12))),0)</f>
        <v>0</v>
      </c>
      <c r="J746" s="98" t="n">
        <f aca="false">IF(OR($B746&lt;Input!$C$25,$B746&lt;Input!$G$25),(Input!$G$18*((1+Input!$G$14/100)^DATEDIF(Input!$C$7,$B746,"Y"))),0)</f>
        <v>0</v>
      </c>
      <c r="L746" s="98" t="n">
        <f aca="false">IF(OR($B746&lt;Input!$C$25,$B746&lt;Input!$G$25),($E746+$J746),0)</f>
        <v>0</v>
      </c>
    </row>
    <row r="747" customFormat="false" ht="12.75" hidden="false" customHeight="true" outlineLevel="0" collapsed="false">
      <c r="A747" s="87" t="n">
        <v>743</v>
      </c>
      <c r="B747" s="90" t="n">
        <f aca="false">EOMONTH(Input!$C$7,A747)</f>
        <v>65531</v>
      </c>
      <c r="C747" s="90"/>
      <c r="D747" s="98" t="n">
        <f aca="false">IF(($D746+$G746+$H746)&lt;=0,($D746+$G746+$H746),0)</f>
        <v>0</v>
      </c>
      <c r="E747" s="98" t="n">
        <f aca="false">IF($D747&lt;0,Input!$G$17,0)</f>
        <v>0</v>
      </c>
      <c r="F747" s="98" t="n">
        <f aca="false">($D747*(Input!$G$11/100))/12</f>
        <v>0</v>
      </c>
      <c r="G747" s="98" t="n">
        <f aca="false">(-1)*$E747+$F747</f>
        <v>0</v>
      </c>
      <c r="H747" s="98" t="n">
        <f aca="false">IF($D747&lt;0,((-1)*Input!$G$15),0)</f>
        <v>0</v>
      </c>
      <c r="I747" s="98" t="n">
        <f aca="false">IF(OR($B747&lt;Input!$C$25,$B747&lt;Input!$G$25),(($I746+$G747+$H747)*(1+Input!$G$8/(100*12))),0)</f>
        <v>0</v>
      </c>
      <c r="J747" s="98" t="n">
        <f aca="false">IF(OR($B747&lt;Input!$C$25,$B747&lt;Input!$G$25),(Input!$G$18*((1+Input!$G$14/100)^DATEDIF(Input!$C$7,$B747,"Y"))),0)</f>
        <v>0</v>
      </c>
      <c r="L747" s="98" t="n">
        <f aca="false">IF(OR($B747&lt;Input!$C$25,$B747&lt;Input!$G$25),($E747+$J747),0)</f>
        <v>0</v>
      </c>
    </row>
    <row r="748" customFormat="false" ht="12.75" hidden="false" customHeight="true" outlineLevel="0" collapsed="false">
      <c r="A748" s="87" t="n">
        <v>744</v>
      </c>
      <c r="B748" s="90" t="n">
        <f aca="false">EOMONTH(Input!$C$7,A748)</f>
        <v>65561</v>
      </c>
      <c r="C748" s="90"/>
      <c r="D748" s="98" t="n">
        <f aca="false">IF(($D747+$G747+$H747)&lt;=0,($D747+$G747+$H747),0)</f>
        <v>0</v>
      </c>
      <c r="E748" s="98" t="n">
        <f aca="false">IF($D748&lt;0,Input!$G$17,0)</f>
        <v>0</v>
      </c>
      <c r="F748" s="98" t="n">
        <f aca="false">($D748*(Input!$G$11/100))/12</f>
        <v>0</v>
      </c>
      <c r="G748" s="98" t="n">
        <f aca="false">(-1)*$E748+$F748</f>
        <v>0</v>
      </c>
      <c r="H748" s="98" t="n">
        <f aca="false">IF($D748&lt;0,((-1)*Input!$G$15),0)</f>
        <v>0</v>
      </c>
      <c r="I748" s="98" t="n">
        <f aca="false">IF(OR($B748&lt;Input!$C$25,$B748&lt;Input!$G$25),(($I747+$G748+$H748)*(1+Input!$G$8/(100*12))),0)</f>
        <v>0</v>
      </c>
      <c r="J748" s="98" t="n">
        <f aca="false">IF(OR($B748&lt;Input!$C$25,$B748&lt;Input!$G$25),(Input!$G$18*((1+Input!$G$14/100)^DATEDIF(Input!$C$7,$B748,"Y"))),0)</f>
        <v>0</v>
      </c>
      <c r="L748" s="98" t="n">
        <f aca="false">IF(OR($B748&lt;Input!$C$25,$B748&lt;Input!$G$25),($E748+$J748),0)</f>
        <v>0</v>
      </c>
    </row>
    <row r="749" customFormat="false" ht="12.75" hidden="false" customHeight="true" outlineLevel="0" collapsed="false">
      <c r="A749" s="87" t="n">
        <v>745</v>
      </c>
      <c r="B749" s="90" t="n">
        <f aca="false">EOMONTH(Input!$C$7,A749)</f>
        <v>65592</v>
      </c>
      <c r="C749" s="90"/>
      <c r="D749" s="98" t="n">
        <f aca="false">IF(($D748+$G748+$H748)&lt;=0,($D748+$G748+$H748),0)</f>
        <v>0</v>
      </c>
      <c r="E749" s="98" t="n">
        <f aca="false">IF($D749&lt;0,Input!$G$17,0)</f>
        <v>0</v>
      </c>
      <c r="F749" s="98" t="n">
        <f aca="false">($D749*(Input!$G$11/100))/12</f>
        <v>0</v>
      </c>
      <c r="G749" s="98" t="n">
        <f aca="false">(-1)*$E749+$F749</f>
        <v>0</v>
      </c>
      <c r="H749" s="98" t="n">
        <f aca="false">IF($D749&lt;0,((-1)*Input!$G$15),0)</f>
        <v>0</v>
      </c>
      <c r="I749" s="98" t="n">
        <f aca="false">IF(OR($B749&lt;Input!$C$25,$B749&lt;Input!$G$25),(($I748+$G749+$H749)*(1+Input!$G$8/(100*12))),0)</f>
        <v>0</v>
      </c>
      <c r="J749" s="98" t="n">
        <f aca="false">IF(OR($B749&lt;Input!$C$25,$B749&lt;Input!$G$25),(Input!$G$18*((1+Input!$G$14/100)^DATEDIF(Input!$C$7,$B749,"Y"))),0)</f>
        <v>0</v>
      </c>
      <c r="L749" s="98" t="n">
        <f aca="false">IF(OR($B749&lt;Input!$C$25,$B749&lt;Input!$G$25),($E749+$J749),0)</f>
        <v>0</v>
      </c>
    </row>
    <row r="750" customFormat="false" ht="12.75" hidden="false" customHeight="true" outlineLevel="0" collapsed="false">
      <c r="A750" s="87" t="n">
        <v>746</v>
      </c>
      <c r="B750" s="90" t="n">
        <f aca="false">EOMONTH(Input!$C$7,A750)</f>
        <v>65623</v>
      </c>
      <c r="C750" s="90"/>
      <c r="D750" s="98" t="n">
        <f aca="false">IF(($D749+$G749+$H749)&lt;=0,($D749+$G749+$H749),0)</f>
        <v>0</v>
      </c>
      <c r="E750" s="98" t="n">
        <f aca="false">IF($D750&lt;0,Input!$G$17,0)</f>
        <v>0</v>
      </c>
      <c r="F750" s="98" t="n">
        <f aca="false">($D750*(Input!$G$11/100))/12</f>
        <v>0</v>
      </c>
      <c r="G750" s="98" t="n">
        <f aca="false">(-1)*$E750+$F750</f>
        <v>0</v>
      </c>
      <c r="H750" s="98" t="n">
        <f aca="false">IF($D750&lt;0,((-1)*Input!$G$15),0)</f>
        <v>0</v>
      </c>
      <c r="I750" s="98" t="n">
        <f aca="false">IF(OR($B750&lt;Input!$C$25,$B750&lt;Input!$G$25),(($I749+$G750+$H750)*(1+Input!$G$8/(100*12))),0)</f>
        <v>0</v>
      </c>
      <c r="J750" s="98" t="n">
        <f aca="false">IF(OR($B750&lt;Input!$C$25,$B750&lt;Input!$G$25),(Input!$G$18*((1+Input!$G$14/100)^DATEDIF(Input!$C$7,$B750,"Y"))),0)</f>
        <v>0</v>
      </c>
      <c r="L750" s="98" t="n">
        <f aca="false">IF(OR($B750&lt;Input!$C$25,$B750&lt;Input!$G$25),($E750+$J750),0)</f>
        <v>0</v>
      </c>
    </row>
    <row r="751" customFormat="false" ht="12.75" hidden="false" customHeight="true" outlineLevel="0" collapsed="false">
      <c r="A751" s="87" t="n">
        <v>747</v>
      </c>
      <c r="B751" s="90" t="n">
        <f aca="false">EOMONTH(Input!$C$7,A751)</f>
        <v>65653</v>
      </c>
      <c r="C751" s="90"/>
      <c r="D751" s="98" t="n">
        <f aca="false">IF(($D750+$G750+$H750)&lt;=0,($D750+$G750+$H750),0)</f>
        <v>0</v>
      </c>
      <c r="E751" s="98" t="n">
        <f aca="false">IF($D751&lt;0,Input!$G$17,0)</f>
        <v>0</v>
      </c>
      <c r="F751" s="98" t="n">
        <f aca="false">($D751*(Input!$G$11/100))/12</f>
        <v>0</v>
      </c>
      <c r="G751" s="98" t="n">
        <f aca="false">(-1)*$E751+$F751</f>
        <v>0</v>
      </c>
      <c r="H751" s="98" t="n">
        <f aca="false">IF($D751&lt;0,((-1)*Input!$G$15),0)</f>
        <v>0</v>
      </c>
      <c r="I751" s="98" t="n">
        <f aca="false">IF(OR($B751&lt;Input!$C$25,$B751&lt;Input!$G$25),(($I750+$G751+$H751)*(1+Input!$G$8/(100*12))),0)</f>
        <v>0</v>
      </c>
      <c r="J751" s="98" t="n">
        <f aca="false">IF(OR($B751&lt;Input!$C$25,$B751&lt;Input!$G$25),(Input!$G$18*((1+Input!$G$14/100)^DATEDIF(Input!$C$7,$B751,"Y"))),0)</f>
        <v>0</v>
      </c>
      <c r="L751" s="98" t="n">
        <f aca="false">IF(OR($B751&lt;Input!$C$25,$B751&lt;Input!$G$25),($E751+$J751),0)</f>
        <v>0</v>
      </c>
    </row>
    <row r="752" customFormat="false" ht="12.75" hidden="false" customHeight="true" outlineLevel="0" collapsed="false">
      <c r="A752" s="87" t="n">
        <v>748</v>
      </c>
      <c r="B752" s="90" t="n">
        <f aca="false">EOMONTH(Input!$C$7,A752)</f>
        <v>65684</v>
      </c>
      <c r="C752" s="90"/>
      <c r="D752" s="98" t="n">
        <f aca="false">IF(($D751+$G751+$H751)&lt;=0,($D751+$G751+$H751),0)</f>
        <v>0</v>
      </c>
      <c r="E752" s="98" t="n">
        <f aca="false">IF($D752&lt;0,Input!$G$17,0)</f>
        <v>0</v>
      </c>
      <c r="F752" s="98" t="n">
        <f aca="false">($D752*(Input!$G$11/100))/12</f>
        <v>0</v>
      </c>
      <c r="G752" s="98" t="n">
        <f aca="false">(-1)*$E752+$F752</f>
        <v>0</v>
      </c>
      <c r="H752" s="98" t="n">
        <f aca="false">IF($D752&lt;0,((-1)*Input!$G$15),0)</f>
        <v>0</v>
      </c>
      <c r="I752" s="98" t="n">
        <f aca="false">IF(OR($B752&lt;Input!$C$25,$B752&lt;Input!$G$25),(($I751+$G752+$H752)*(1+Input!$G$8/(100*12))),0)</f>
        <v>0</v>
      </c>
      <c r="J752" s="98" t="n">
        <f aca="false">IF(OR($B752&lt;Input!$C$25,$B752&lt;Input!$G$25),(Input!$G$18*((1+Input!$G$14/100)^DATEDIF(Input!$C$7,$B752,"Y"))),0)</f>
        <v>0</v>
      </c>
      <c r="L752" s="98" t="n">
        <f aca="false">IF(OR($B752&lt;Input!$C$25,$B752&lt;Input!$G$25),($E752+$J752),0)</f>
        <v>0</v>
      </c>
    </row>
    <row r="753" customFormat="false" ht="12.75" hidden="false" customHeight="true" outlineLevel="0" collapsed="false">
      <c r="A753" s="87" t="n">
        <v>749</v>
      </c>
      <c r="B753" s="90" t="n">
        <f aca="false">EOMONTH(Input!$C$7,A753)</f>
        <v>65714</v>
      </c>
      <c r="C753" s="90"/>
      <c r="D753" s="98" t="n">
        <f aca="false">IF(($D752+$G752+$H752)&lt;=0,($D752+$G752+$H752),0)</f>
        <v>0</v>
      </c>
      <c r="E753" s="98" t="n">
        <f aca="false">IF($D753&lt;0,Input!$G$17,0)</f>
        <v>0</v>
      </c>
      <c r="F753" s="98" t="n">
        <f aca="false">($D753*(Input!$G$11/100))/12</f>
        <v>0</v>
      </c>
      <c r="G753" s="98" t="n">
        <f aca="false">(-1)*$E753+$F753</f>
        <v>0</v>
      </c>
      <c r="H753" s="98" t="n">
        <f aca="false">IF($D753&lt;0,((-1)*Input!$G$15),0)</f>
        <v>0</v>
      </c>
      <c r="I753" s="98" t="n">
        <f aca="false">IF(OR($B753&lt;Input!$C$25,$B753&lt;Input!$G$25),(($I752+$G753+$H753)*(1+Input!$G$8/(100*12))),0)</f>
        <v>0</v>
      </c>
      <c r="J753" s="98" t="n">
        <f aca="false">IF(OR($B753&lt;Input!$C$25,$B753&lt;Input!$G$25),(Input!$G$18*((1+Input!$G$14/100)^DATEDIF(Input!$C$7,$B753,"Y"))),0)</f>
        <v>0</v>
      </c>
      <c r="L753" s="98" t="n">
        <f aca="false">IF(OR($B753&lt;Input!$C$25,$B753&lt;Input!$G$25),($E753+$J753),0)</f>
        <v>0</v>
      </c>
    </row>
    <row r="754" customFormat="false" ht="12.75" hidden="false" customHeight="true" outlineLevel="0" collapsed="false">
      <c r="A754" s="87" t="n">
        <v>750</v>
      </c>
      <c r="B754" s="90" t="n">
        <f aca="false">EOMONTH(Input!$C$7,A754)</f>
        <v>65745</v>
      </c>
      <c r="C754" s="90"/>
      <c r="D754" s="98" t="n">
        <f aca="false">IF(($D753+$G753+$H753)&lt;=0,($D753+$G753+$H753),0)</f>
        <v>0</v>
      </c>
      <c r="E754" s="98" t="n">
        <f aca="false">IF($D754&lt;0,Input!$G$17,0)</f>
        <v>0</v>
      </c>
      <c r="F754" s="98" t="n">
        <f aca="false">($D754*(Input!$G$11/100))/12</f>
        <v>0</v>
      </c>
      <c r="G754" s="98" t="n">
        <f aca="false">(-1)*$E754+$F754</f>
        <v>0</v>
      </c>
      <c r="H754" s="98" t="n">
        <f aca="false">IF($D754&lt;0,((-1)*Input!$G$15),0)</f>
        <v>0</v>
      </c>
      <c r="I754" s="98" t="n">
        <f aca="false">IF(OR($B754&lt;Input!$C$25,$B754&lt;Input!$G$25),(($I753+$G754+$H754)*(1+Input!$G$8/(100*12))),0)</f>
        <v>0</v>
      </c>
      <c r="J754" s="98" t="n">
        <f aca="false">IF(OR($B754&lt;Input!$C$25,$B754&lt;Input!$G$25),(Input!$G$18*((1+Input!$G$14/100)^DATEDIF(Input!$C$7,$B754,"Y"))),0)</f>
        <v>0</v>
      </c>
      <c r="L754" s="98" t="n">
        <f aca="false">IF(OR($B754&lt;Input!$C$25,$B754&lt;Input!$G$25),($E754+$J754),0)</f>
        <v>0</v>
      </c>
    </row>
    <row r="755" customFormat="false" ht="12.75" hidden="false" customHeight="true" outlineLevel="0" collapsed="false">
      <c r="A755" s="87" t="n">
        <v>751</v>
      </c>
      <c r="B755" s="90" t="n">
        <f aca="false">EOMONTH(Input!$C$7,A755)</f>
        <v>65776</v>
      </c>
      <c r="C755" s="90"/>
      <c r="D755" s="98" t="n">
        <f aca="false">IF(($D754+$G754+$H754)&lt;=0,($D754+$G754+$H754),0)</f>
        <v>0</v>
      </c>
      <c r="E755" s="98" t="n">
        <f aca="false">IF($D755&lt;0,Input!$G$17,0)</f>
        <v>0</v>
      </c>
      <c r="F755" s="98" t="n">
        <f aca="false">($D755*(Input!$G$11/100))/12</f>
        <v>0</v>
      </c>
      <c r="G755" s="98" t="n">
        <f aca="false">(-1)*$E755+$F755</f>
        <v>0</v>
      </c>
      <c r="H755" s="98" t="n">
        <f aca="false">IF($D755&lt;0,((-1)*Input!$G$15),0)</f>
        <v>0</v>
      </c>
      <c r="I755" s="98" t="n">
        <f aca="false">IF(OR($B755&lt;Input!$C$25,$B755&lt;Input!$G$25),(($I754+$G755+$H755)*(1+Input!$G$8/(100*12))),0)</f>
        <v>0</v>
      </c>
      <c r="J755" s="98" t="n">
        <f aca="false">IF(OR($B755&lt;Input!$C$25,$B755&lt;Input!$G$25),(Input!$G$18*((1+Input!$G$14/100)^DATEDIF(Input!$C$7,$B755,"Y"))),0)</f>
        <v>0</v>
      </c>
      <c r="L755" s="98" t="n">
        <f aca="false">IF(OR($B755&lt;Input!$C$25,$B755&lt;Input!$G$25),($E755+$J755),0)</f>
        <v>0</v>
      </c>
    </row>
    <row r="756" customFormat="false" ht="12.75" hidden="false" customHeight="true" outlineLevel="0" collapsed="false">
      <c r="A756" s="87" t="n">
        <v>752</v>
      </c>
      <c r="B756" s="90" t="n">
        <f aca="false">EOMONTH(Input!$C$7,A756)</f>
        <v>65805</v>
      </c>
      <c r="C756" s="90"/>
      <c r="D756" s="98" t="n">
        <f aca="false">IF(($D755+$G755+$H755)&lt;=0,($D755+$G755+$H755),0)</f>
        <v>0</v>
      </c>
      <c r="E756" s="98" t="n">
        <f aca="false">IF($D756&lt;0,Input!$G$17,0)</f>
        <v>0</v>
      </c>
      <c r="F756" s="98" t="n">
        <f aca="false">($D756*(Input!$G$11/100))/12</f>
        <v>0</v>
      </c>
      <c r="G756" s="98" t="n">
        <f aca="false">(-1)*$E756+$F756</f>
        <v>0</v>
      </c>
      <c r="H756" s="98" t="n">
        <f aca="false">IF($D756&lt;0,((-1)*Input!$G$15),0)</f>
        <v>0</v>
      </c>
      <c r="I756" s="98" t="n">
        <f aca="false">IF(OR($B756&lt;Input!$C$25,$B756&lt;Input!$G$25),(($I755+$G756+$H756)*(1+Input!$G$8/(100*12))),0)</f>
        <v>0</v>
      </c>
      <c r="J756" s="98" t="n">
        <f aca="false">IF(OR($B756&lt;Input!$C$25,$B756&lt;Input!$G$25),(Input!$G$18*((1+Input!$G$14/100)^DATEDIF(Input!$C$7,$B756,"Y"))),0)</f>
        <v>0</v>
      </c>
      <c r="L756" s="98" t="n">
        <f aca="false">IF(OR($B756&lt;Input!$C$25,$B756&lt;Input!$G$25),($E756+$J756),0)</f>
        <v>0</v>
      </c>
    </row>
    <row r="757" customFormat="false" ht="12.75" hidden="false" customHeight="true" outlineLevel="0" collapsed="false">
      <c r="A757" s="87" t="n">
        <v>753</v>
      </c>
      <c r="B757" s="90" t="n">
        <f aca="false">EOMONTH(Input!$C$7,A757)</f>
        <v>65836</v>
      </c>
      <c r="C757" s="90"/>
      <c r="D757" s="98" t="n">
        <f aca="false">IF(($D756+$G756+$H756)&lt;=0,($D756+$G756+$H756),0)</f>
        <v>0</v>
      </c>
      <c r="E757" s="98" t="n">
        <f aca="false">IF($D757&lt;0,Input!$G$17,0)</f>
        <v>0</v>
      </c>
      <c r="F757" s="98" t="n">
        <f aca="false">($D757*(Input!$G$11/100))/12</f>
        <v>0</v>
      </c>
      <c r="G757" s="98" t="n">
        <f aca="false">(-1)*$E757+$F757</f>
        <v>0</v>
      </c>
      <c r="H757" s="98" t="n">
        <f aca="false">IF($D757&lt;0,((-1)*Input!$G$15),0)</f>
        <v>0</v>
      </c>
      <c r="I757" s="98" t="n">
        <f aca="false">IF(OR($B757&lt;Input!$C$25,$B757&lt;Input!$G$25),(($I756+$G757+$H757)*(1+Input!$G$8/(100*12))),0)</f>
        <v>0</v>
      </c>
      <c r="J757" s="98" t="n">
        <f aca="false">IF(OR($B757&lt;Input!$C$25,$B757&lt;Input!$G$25),(Input!$G$18*((1+Input!$G$14/100)^DATEDIF(Input!$C$7,$B757,"Y"))),0)</f>
        <v>0</v>
      </c>
      <c r="L757" s="98" t="n">
        <f aca="false">IF(OR($B757&lt;Input!$C$25,$B757&lt;Input!$G$25),($E757+$J757),0)</f>
        <v>0</v>
      </c>
    </row>
    <row r="758" customFormat="false" ht="12.75" hidden="false" customHeight="true" outlineLevel="0" collapsed="false">
      <c r="A758" s="87" t="n">
        <v>754</v>
      </c>
      <c r="B758" s="90" t="n">
        <f aca="false">EOMONTH(Input!$C$7,A758)</f>
        <v>65866</v>
      </c>
      <c r="C758" s="90"/>
      <c r="D758" s="98" t="n">
        <f aca="false">IF(($D757+$G757+$H757)&lt;=0,($D757+$G757+$H757),0)</f>
        <v>0</v>
      </c>
      <c r="E758" s="98" t="n">
        <f aca="false">IF($D758&lt;0,Input!$G$17,0)</f>
        <v>0</v>
      </c>
      <c r="F758" s="98" t="n">
        <f aca="false">($D758*(Input!$G$11/100))/12</f>
        <v>0</v>
      </c>
      <c r="G758" s="98" t="n">
        <f aca="false">(-1)*$E758+$F758</f>
        <v>0</v>
      </c>
      <c r="H758" s="98" t="n">
        <f aca="false">IF($D758&lt;0,((-1)*Input!$G$15),0)</f>
        <v>0</v>
      </c>
      <c r="I758" s="98" t="n">
        <f aca="false">IF(OR($B758&lt;Input!$C$25,$B758&lt;Input!$G$25),(($I757+$G758+$H758)*(1+Input!$G$8/(100*12))),0)</f>
        <v>0</v>
      </c>
      <c r="J758" s="98" t="n">
        <f aca="false">IF(OR($B758&lt;Input!$C$25,$B758&lt;Input!$G$25),(Input!$G$18*((1+Input!$G$14/100)^DATEDIF(Input!$C$7,$B758,"Y"))),0)</f>
        <v>0</v>
      </c>
      <c r="L758" s="98" t="n">
        <f aca="false">IF(OR($B758&lt;Input!$C$25,$B758&lt;Input!$G$25),($E758+$J758),0)</f>
        <v>0</v>
      </c>
    </row>
    <row r="759" customFormat="false" ht="12.75" hidden="false" customHeight="true" outlineLevel="0" collapsed="false">
      <c r="A759" s="87" t="n">
        <v>755</v>
      </c>
      <c r="B759" s="90" t="n">
        <f aca="false">EOMONTH(Input!$C$7,A759)</f>
        <v>65897</v>
      </c>
      <c r="C759" s="90"/>
      <c r="D759" s="98" t="n">
        <f aca="false">IF(($D758+$G758+$H758)&lt;=0,($D758+$G758+$H758),0)</f>
        <v>0</v>
      </c>
      <c r="E759" s="98" t="n">
        <f aca="false">IF($D759&lt;0,Input!$G$17,0)</f>
        <v>0</v>
      </c>
      <c r="F759" s="98" t="n">
        <f aca="false">($D759*(Input!$G$11/100))/12</f>
        <v>0</v>
      </c>
      <c r="G759" s="98" t="n">
        <f aca="false">(-1)*$E759+$F759</f>
        <v>0</v>
      </c>
      <c r="H759" s="98" t="n">
        <f aca="false">IF($D759&lt;0,((-1)*Input!$G$15),0)</f>
        <v>0</v>
      </c>
      <c r="I759" s="98" t="n">
        <f aca="false">IF(OR($B759&lt;Input!$C$25,$B759&lt;Input!$G$25),(($I758+$G759+$H759)*(1+Input!$G$8/(100*12))),0)</f>
        <v>0</v>
      </c>
      <c r="J759" s="98" t="n">
        <f aca="false">IF(OR($B759&lt;Input!$C$25,$B759&lt;Input!$G$25),(Input!$G$18*((1+Input!$G$14/100)^DATEDIF(Input!$C$7,$B759,"Y"))),0)</f>
        <v>0</v>
      </c>
      <c r="L759" s="98" t="n">
        <f aca="false">IF(OR($B759&lt;Input!$C$25,$B759&lt;Input!$G$25),($E759+$J759),0)</f>
        <v>0</v>
      </c>
    </row>
    <row r="760" customFormat="false" ht="12.75" hidden="false" customHeight="true" outlineLevel="0" collapsed="false">
      <c r="A760" s="87" t="n">
        <v>756</v>
      </c>
      <c r="B760" s="90" t="n">
        <f aca="false">EOMONTH(Input!$C$7,A760)</f>
        <v>65927</v>
      </c>
      <c r="C760" s="90"/>
      <c r="D760" s="98" t="n">
        <f aca="false">IF(($D759+$G759+$H759)&lt;=0,($D759+$G759+$H759),0)</f>
        <v>0</v>
      </c>
      <c r="E760" s="98" t="n">
        <f aca="false">IF($D760&lt;0,Input!$G$17,0)</f>
        <v>0</v>
      </c>
      <c r="F760" s="98" t="n">
        <f aca="false">($D760*(Input!$G$11/100))/12</f>
        <v>0</v>
      </c>
      <c r="G760" s="98" t="n">
        <f aca="false">(-1)*$E760+$F760</f>
        <v>0</v>
      </c>
      <c r="H760" s="98" t="n">
        <f aca="false">IF($D760&lt;0,((-1)*Input!$G$15),0)</f>
        <v>0</v>
      </c>
      <c r="I760" s="98" t="n">
        <f aca="false">IF(OR($B760&lt;Input!$C$25,$B760&lt;Input!$G$25),(($I759+$G760+$H760)*(1+Input!$G$8/(100*12))),0)</f>
        <v>0</v>
      </c>
      <c r="J760" s="98" t="n">
        <f aca="false">IF(OR($B760&lt;Input!$C$25,$B760&lt;Input!$G$25),(Input!$G$18*((1+Input!$G$14/100)^DATEDIF(Input!$C$7,$B760,"Y"))),0)</f>
        <v>0</v>
      </c>
      <c r="L760" s="98" t="n">
        <f aca="false">IF(OR($B760&lt;Input!$C$25,$B760&lt;Input!$G$25),($E760+$J760),0)</f>
        <v>0</v>
      </c>
    </row>
    <row r="761" customFormat="false" ht="12.75" hidden="false" customHeight="true" outlineLevel="0" collapsed="false">
      <c r="A761" s="87" t="n">
        <v>757</v>
      </c>
      <c r="B761" s="90" t="n">
        <f aca="false">EOMONTH(Input!$C$7,A761)</f>
        <v>65958</v>
      </c>
      <c r="C761" s="90"/>
      <c r="D761" s="98" t="n">
        <f aca="false">IF(($D760+$G760+$H760)&lt;=0,($D760+$G760+$H760),0)</f>
        <v>0</v>
      </c>
      <c r="E761" s="98" t="n">
        <f aca="false">IF($D761&lt;0,Input!$G$17,0)</f>
        <v>0</v>
      </c>
      <c r="F761" s="98" t="n">
        <f aca="false">($D761*(Input!$G$11/100))/12</f>
        <v>0</v>
      </c>
      <c r="G761" s="98" t="n">
        <f aca="false">(-1)*$E761+$F761</f>
        <v>0</v>
      </c>
      <c r="H761" s="98" t="n">
        <f aca="false">IF($D761&lt;0,((-1)*Input!$G$15),0)</f>
        <v>0</v>
      </c>
      <c r="I761" s="98" t="n">
        <f aca="false">IF(OR($B761&lt;Input!$C$25,$B761&lt;Input!$G$25),(($I760+$G761+$H761)*(1+Input!$G$8/(100*12))),0)</f>
        <v>0</v>
      </c>
      <c r="J761" s="98" t="n">
        <f aca="false">IF(OR($B761&lt;Input!$C$25,$B761&lt;Input!$G$25),(Input!$G$18*((1+Input!$G$14/100)^DATEDIF(Input!$C$7,$B761,"Y"))),0)</f>
        <v>0</v>
      </c>
      <c r="L761" s="98" t="n">
        <f aca="false">IF(OR($B761&lt;Input!$C$25,$B761&lt;Input!$G$25),($E761+$J761),0)</f>
        <v>0</v>
      </c>
    </row>
    <row r="762" customFormat="false" ht="12.75" hidden="false" customHeight="true" outlineLevel="0" collapsed="false">
      <c r="A762" s="87" t="n">
        <v>758</v>
      </c>
      <c r="B762" s="90" t="n">
        <f aca="false">EOMONTH(Input!$C$7,A762)</f>
        <v>65989</v>
      </c>
      <c r="C762" s="90"/>
      <c r="D762" s="98" t="n">
        <f aca="false">IF(($D761+$G761+$H761)&lt;=0,($D761+$G761+$H761),0)</f>
        <v>0</v>
      </c>
      <c r="E762" s="98" t="n">
        <f aca="false">IF($D762&lt;0,Input!$G$17,0)</f>
        <v>0</v>
      </c>
      <c r="F762" s="98" t="n">
        <f aca="false">($D762*(Input!$G$11/100))/12</f>
        <v>0</v>
      </c>
      <c r="G762" s="98" t="n">
        <f aca="false">(-1)*$E762+$F762</f>
        <v>0</v>
      </c>
      <c r="H762" s="98" t="n">
        <f aca="false">IF($D762&lt;0,((-1)*Input!$G$15),0)</f>
        <v>0</v>
      </c>
      <c r="I762" s="98" t="n">
        <f aca="false">IF(OR($B762&lt;Input!$C$25,$B762&lt;Input!$G$25),(($I761+$G762+$H762)*(1+Input!$G$8/(100*12))),0)</f>
        <v>0</v>
      </c>
      <c r="J762" s="98" t="n">
        <f aca="false">IF(OR($B762&lt;Input!$C$25,$B762&lt;Input!$G$25),(Input!$G$18*((1+Input!$G$14/100)^DATEDIF(Input!$C$7,$B762,"Y"))),0)</f>
        <v>0</v>
      </c>
      <c r="L762" s="98" t="n">
        <f aca="false">IF(OR($B762&lt;Input!$C$25,$B762&lt;Input!$G$25),($E762+$J762),0)</f>
        <v>0</v>
      </c>
    </row>
    <row r="763" customFormat="false" ht="12.75" hidden="false" customHeight="true" outlineLevel="0" collapsed="false">
      <c r="A763" s="87" t="n">
        <v>759</v>
      </c>
      <c r="B763" s="90" t="n">
        <f aca="false">EOMONTH(Input!$C$7,A763)</f>
        <v>66019</v>
      </c>
      <c r="C763" s="90"/>
      <c r="D763" s="98" t="n">
        <f aca="false">IF(($D762+$G762+$H762)&lt;=0,($D762+$G762+$H762),0)</f>
        <v>0</v>
      </c>
      <c r="E763" s="98" t="n">
        <f aca="false">IF($D763&lt;0,Input!$G$17,0)</f>
        <v>0</v>
      </c>
      <c r="F763" s="98" t="n">
        <f aca="false">($D763*(Input!$G$11/100))/12</f>
        <v>0</v>
      </c>
      <c r="G763" s="98" t="n">
        <f aca="false">(-1)*$E763+$F763</f>
        <v>0</v>
      </c>
      <c r="H763" s="98" t="n">
        <f aca="false">IF($D763&lt;0,((-1)*Input!$G$15),0)</f>
        <v>0</v>
      </c>
      <c r="I763" s="98" t="n">
        <f aca="false">IF(OR($B763&lt;Input!$C$25,$B763&lt;Input!$G$25),(($I762+$G763+$H763)*(1+Input!$G$8/(100*12))),0)</f>
        <v>0</v>
      </c>
      <c r="J763" s="98" t="n">
        <f aca="false">IF(OR($B763&lt;Input!$C$25,$B763&lt;Input!$G$25),(Input!$G$18*((1+Input!$G$14/100)^DATEDIF(Input!$C$7,$B763,"Y"))),0)</f>
        <v>0</v>
      </c>
      <c r="L763" s="98" t="n">
        <f aca="false">IF(OR($B763&lt;Input!$C$25,$B763&lt;Input!$G$25),($E763+$J763),0)</f>
        <v>0</v>
      </c>
    </row>
    <row r="764" customFormat="false" ht="12.75" hidden="false" customHeight="true" outlineLevel="0" collapsed="false">
      <c r="A764" s="87" t="n">
        <v>760</v>
      </c>
      <c r="B764" s="90" t="n">
        <f aca="false">EOMONTH(Input!$C$7,A764)</f>
        <v>66050</v>
      </c>
      <c r="C764" s="90"/>
      <c r="D764" s="98" t="n">
        <f aca="false">IF(($D763+$G763+$H763)&lt;=0,($D763+$G763+$H763),0)</f>
        <v>0</v>
      </c>
      <c r="E764" s="98" t="n">
        <f aca="false">IF($D764&lt;0,Input!$G$17,0)</f>
        <v>0</v>
      </c>
      <c r="F764" s="98" t="n">
        <f aca="false">($D764*(Input!$G$11/100))/12</f>
        <v>0</v>
      </c>
      <c r="G764" s="98" t="n">
        <f aca="false">(-1)*$E764+$F764</f>
        <v>0</v>
      </c>
      <c r="H764" s="98" t="n">
        <f aca="false">IF($D764&lt;0,((-1)*Input!$G$15),0)</f>
        <v>0</v>
      </c>
      <c r="I764" s="98" t="n">
        <f aca="false">IF(OR($B764&lt;Input!$C$25,$B764&lt;Input!$G$25),(($I763+$G764+$H764)*(1+Input!$G$8/(100*12))),0)</f>
        <v>0</v>
      </c>
      <c r="J764" s="98" t="n">
        <f aca="false">IF(OR($B764&lt;Input!$C$25,$B764&lt;Input!$G$25),(Input!$G$18*((1+Input!$G$14/100)^DATEDIF(Input!$C$7,$B764,"Y"))),0)</f>
        <v>0</v>
      </c>
      <c r="L764" s="98" t="n">
        <f aca="false">IF(OR($B764&lt;Input!$C$25,$B764&lt;Input!$G$25),($E764+$J764),0)</f>
        <v>0</v>
      </c>
    </row>
    <row r="765" customFormat="false" ht="12.75" hidden="false" customHeight="true" outlineLevel="0" collapsed="false">
      <c r="A765" s="87" t="n">
        <v>761</v>
      </c>
      <c r="B765" s="90" t="n">
        <f aca="false">EOMONTH(Input!$C$7,A765)</f>
        <v>66080</v>
      </c>
      <c r="C765" s="90"/>
      <c r="D765" s="98" t="n">
        <f aca="false">IF(($D764+$G764+$H764)&lt;=0,($D764+$G764+$H764),0)</f>
        <v>0</v>
      </c>
      <c r="E765" s="98" t="n">
        <f aca="false">IF($D765&lt;0,Input!$G$17,0)</f>
        <v>0</v>
      </c>
      <c r="F765" s="98" t="n">
        <f aca="false">($D765*(Input!$G$11/100))/12</f>
        <v>0</v>
      </c>
      <c r="G765" s="98" t="n">
        <f aca="false">(-1)*$E765+$F765</f>
        <v>0</v>
      </c>
      <c r="H765" s="98" t="n">
        <f aca="false">IF($D765&lt;0,((-1)*Input!$G$15),0)</f>
        <v>0</v>
      </c>
      <c r="I765" s="98" t="n">
        <f aca="false">IF(OR($B765&lt;Input!$C$25,$B765&lt;Input!$G$25),(($I764+$G765+$H765)*(1+Input!$G$8/(100*12))),0)</f>
        <v>0</v>
      </c>
      <c r="J765" s="98" t="n">
        <f aca="false">IF(OR($B765&lt;Input!$C$25,$B765&lt;Input!$G$25),(Input!$G$18*((1+Input!$G$14/100)^DATEDIF(Input!$C$7,$B765,"Y"))),0)</f>
        <v>0</v>
      </c>
      <c r="L765" s="98" t="n">
        <f aca="false">IF(OR($B765&lt;Input!$C$25,$B765&lt;Input!$G$25),($E765+$J765),0)</f>
        <v>0</v>
      </c>
    </row>
    <row r="766" customFormat="false" ht="12.75" hidden="false" customHeight="true" outlineLevel="0" collapsed="false">
      <c r="A766" s="87" t="n">
        <v>762</v>
      </c>
      <c r="B766" s="90" t="n">
        <f aca="false">EOMONTH(Input!$C$7,A766)</f>
        <v>66111</v>
      </c>
      <c r="C766" s="90"/>
      <c r="D766" s="98" t="n">
        <f aca="false">IF(($D765+$G765+$H765)&lt;=0,($D765+$G765+$H765),0)</f>
        <v>0</v>
      </c>
      <c r="E766" s="98" t="n">
        <f aca="false">IF($D766&lt;0,Input!$G$17,0)</f>
        <v>0</v>
      </c>
      <c r="F766" s="98" t="n">
        <f aca="false">($D766*(Input!$G$11/100))/12</f>
        <v>0</v>
      </c>
      <c r="G766" s="98" t="n">
        <f aca="false">(-1)*$E766+$F766</f>
        <v>0</v>
      </c>
      <c r="H766" s="98" t="n">
        <f aca="false">IF($D766&lt;0,((-1)*Input!$G$15),0)</f>
        <v>0</v>
      </c>
      <c r="I766" s="98" t="n">
        <f aca="false">IF(OR($B766&lt;Input!$C$25,$B766&lt;Input!$G$25),(($I765+$G766+$H766)*(1+Input!$G$8/(100*12))),0)</f>
        <v>0</v>
      </c>
      <c r="J766" s="98" t="n">
        <f aca="false">IF(OR($B766&lt;Input!$C$25,$B766&lt;Input!$G$25),(Input!$G$18*((1+Input!$G$14/100)^DATEDIF(Input!$C$7,$B766,"Y"))),0)</f>
        <v>0</v>
      </c>
      <c r="L766" s="98" t="n">
        <f aca="false">IF(OR($B766&lt;Input!$C$25,$B766&lt;Input!$G$25),($E766+$J766),0)</f>
        <v>0</v>
      </c>
    </row>
    <row r="767" customFormat="false" ht="12.75" hidden="false" customHeight="true" outlineLevel="0" collapsed="false">
      <c r="A767" s="87" t="n">
        <v>763</v>
      </c>
      <c r="B767" s="90" t="n">
        <f aca="false">EOMONTH(Input!$C$7,A767)</f>
        <v>66142</v>
      </c>
      <c r="C767" s="90"/>
      <c r="D767" s="98" t="n">
        <f aca="false">IF(($D766+$G766+$H766)&lt;=0,($D766+$G766+$H766),0)</f>
        <v>0</v>
      </c>
      <c r="E767" s="98" t="n">
        <f aca="false">IF($D767&lt;0,Input!$G$17,0)</f>
        <v>0</v>
      </c>
      <c r="F767" s="98" t="n">
        <f aca="false">($D767*(Input!$G$11/100))/12</f>
        <v>0</v>
      </c>
      <c r="G767" s="98" t="n">
        <f aca="false">(-1)*$E767+$F767</f>
        <v>0</v>
      </c>
      <c r="H767" s="98" t="n">
        <f aca="false">IF($D767&lt;0,((-1)*Input!$G$15),0)</f>
        <v>0</v>
      </c>
      <c r="I767" s="98" t="n">
        <f aca="false">IF(OR($B767&lt;Input!$C$25,$B767&lt;Input!$G$25),(($I766+$G767+$H767)*(1+Input!$G$8/(100*12))),0)</f>
        <v>0</v>
      </c>
      <c r="J767" s="98" t="n">
        <f aca="false">IF(OR($B767&lt;Input!$C$25,$B767&lt;Input!$G$25),(Input!$G$18*((1+Input!$G$14/100)^DATEDIF(Input!$C$7,$B767,"Y"))),0)</f>
        <v>0</v>
      </c>
      <c r="L767" s="98" t="n">
        <f aca="false">IF(OR($B767&lt;Input!$C$25,$B767&lt;Input!$G$25),($E767+$J767),0)</f>
        <v>0</v>
      </c>
    </row>
    <row r="768" customFormat="false" ht="12.75" hidden="false" customHeight="true" outlineLevel="0" collapsed="false">
      <c r="A768" s="87" t="n">
        <v>764</v>
      </c>
      <c r="B768" s="90" t="n">
        <f aca="false">EOMONTH(Input!$C$7,A768)</f>
        <v>66170</v>
      </c>
      <c r="C768" s="90"/>
      <c r="D768" s="98" t="n">
        <f aca="false">IF(($D767+$G767+$H767)&lt;=0,($D767+$G767+$H767),0)</f>
        <v>0</v>
      </c>
      <c r="E768" s="98" t="n">
        <f aca="false">IF($D768&lt;0,Input!$G$17,0)</f>
        <v>0</v>
      </c>
      <c r="F768" s="98" t="n">
        <f aca="false">($D768*(Input!$G$11/100))/12</f>
        <v>0</v>
      </c>
      <c r="G768" s="98" t="n">
        <f aca="false">(-1)*$E768+$F768</f>
        <v>0</v>
      </c>
      <c r="H768" s="98" t="n">
        <f aca="false">IF($D768&lt;0,((-1)*Input!$G$15),0)</f>
        <v>0</v>
      </c>
      <c r="I768" s="98" t="n">
        <f aca="false">IF(OR($B768&lt;Input!$C$25,$B768&lt;Input!$G$25),(($I767+$G768+$H768)*(1+Input!$G$8/(100*12))),0)</f>
        <v>0</v>
      </c>
      <c r="J768" s="98" t="n">
        <f aca="false">IF(OR($B768&lt;Input!$C$25,$B768&lt;Input!$G$25),(Input!$G$18*((1+Input!$G$14/100)^DATEDIF(Input!$C$7,$B768,"Y"))),0)</f>
        <v>0</v>
      </c>
      <c r="L768" s="98" t="n">
        <f aca="false">IF(OR($B768&lt;Input!$C$25,$B768&lt;Input!$G$25),($E768+$J768),0)</f>
        <v>0</v>
      </c>
    </row>
    <row r="769" customFormat="false" ht="12.75" hidden="false" customHeight="true" outlineLevel="0" collapsed="false">
      <c r="A769" s="87" t="n">
        <v>765</v>
      </c>
      <c r="B769" s="90" t="n">
        <f aca="false">EOMONTH(Input!$C$7,A769)</f>
        <v>66201</v>
      </c>
      <c r="C769" s="90"/>
      <c r="D769" s="98" t="n">
        <f aca="false">IF(($D768+$G768+$H768)&lt;=0,($D768+$G768+$H768),0)</f>
        <v>0</v>
      </c>
      <c r="E769" s="98" t="n">
        <f aca="false">IF($D769&lt;0,Input!$G$17,0)</f>
        <v>0</v>
      </c>
      <c r="F769" s="98" t="n">
        <f aca="false">($D769*(Input!$G$11/100))/12</f>
        <v>0</v>
      </c>
      <c r="G769" s="98" t="n">
        <f aca="false">(-1)*$E769+$F769</f>
        <v>0</v>
      </c>
      <c r="H769" s="98" t="n">
        <f aca="false">IF($D769&lt;0,((-1)*Input!$G$15),0)</f>
        <v>0</v>
      </c>
      <c r="I769" s="98" t="n">
        <f aca="false">IF(OR($B769&lt;Input!$C$25,$B769&lt;Input!$G$25),(($I768+$G769+$H769)*(1+Input!$G$8/(100*12))),0)</f>
        <v>0</v>
      </c>
      <c r="J769" s="98" t="n">
        <f aca="false">IF(OR($B769&lt;Input!$C$25,$B769&lt;Input!$G$25),(Input!$G$18*((1+Input!$G$14/100)^DATEDIF(Input!$C$7,$B769,"Y"))),0)</f>
        <v>0</v>
      </c>
      <c r="L769" s="98" t="n">
        <f aca="false">IF(OR($B769&lt;Input!$C$25,$B769&lt;Input!$G$25),($E769+$J769),0)</f>
        <v>0</v>
      </c>
    </row>
    <row r="770" customFormat="false" ht="12.75" hidden="false" customHeight="true" outlineLevel="0" collapsed="false">
      <c r="A770" s="87" t="n">
        <v>766</v>
      </c>
      <c r="B770" s="90" t="n">
        <f aca="false">EOMONTH(Input!$C$7,A770)</f>
        <v>66231</v>
      </c>
      <c r="C770" s="90"/>
      <c r="D770" s="98" t="n">
        <f aca="false">IF(($D769+$G769+$H769)&lt;=0,($D769+$G769+$H769),0)</f>
        <v>0</v>
      </c>
      <c r="E770" s="98" t="n">
        <f aca="false">IF($D770&lt;0,Input!$G$17,0)</f>
        <v>0</v>
      </c>
      <c r="F770" s="98" t="n">
        <f aca="false">($D770*(Input!$G$11/100))/12</f>
        <v>0</v>
      </c>
      <c r="G770" s="98" t="n">
        <f aca="false">(-1)*$E770+$F770</f>
        <v>0</v>
      </c>
      <c r="H770" s="98" t="n">
        <f aca="false">IF($D770&lt;0,((-1)*Input!$G$15),0)</f>
        <v>0</v>
      </c>
      <c r="I770" s="98" t="n">
        <f aca="false">IF(OR($B770&lt;Input!$C$25,$B770&lt;Input!$G$25),(($I769+$G770+$H770)*(1+Input!$G$8/(100*12))),0)</f>
        <v>0</v>
      </c>
      <c r="J770" s="98" t="n">
        <f aca="false">IF(OR($B770&lt;Input!$C$25,$B770&lt;Input!$G$25),(Input!$G$18*((1+Input!$G$14/100)^DATEDIF(Input!$C$7,$B770,"Y"))),0)</f>
        <v>0</v>
      </c>
      <c r="L770" s="98" t="n">
        <f aca="false">IF(OR($B770&lt;Input!$C$25,$B770&lt;Input!$G$25),($E770+$J770),0)</f>
        <v>0</v>
      </c>
    </row>
    <row r="771" customFormat="false" ht="12.75" hidden="false" customHeight="true" outlineLevel="0" collapsed="false">
      <c r="A771" s="87" t="n">
        <v>767</v>
      </c>
      <c r="B771" s="90" t="n">
        <f aca="false">EOMONTH(Input!$C$7,A771)</f>
        <v>66262</v>
      </c>
      <c r="C771" s="90"/>
      <c r="D771" s="98" t="n">
        <f aca="false">IF(($D770+$G770+$H770)&lt;=0,($D770+$G770+$H770),0)</f>
        <v>0</v>
      </c>
      <c r="E771" s="98" t="n">
        <f aca="false">IF($D771&lt;0,Input!$G$17,0)</f>
        <v>0</v>
      </c>
      <c r="F771" s="98" t="n">
        <f aca="false">($D771*(Input!$G$11/100))/12</f>
        <v>0</v>
      </c>
      <c r="G771" s="98" t="n">
        <f aca="false">(-1)*$E771+$F771</f>
        <v>0</v>
      </c>
      <c r="H771" s="98" t="n">
        <f aca="false">IF($D771&lt;0,((-1)*Input!$G$15),0)</f>
        <v>0</v>
      </c>
      <c r="I771" s="98" t="n">
        <f aca="false">IF(OR($B771&lt;Input!$C$25,$B771&lt;Input!$G$25),(($I770+$G771+$H771)*(1+Input!$G$8/(100*12))),0)</f>
        <v>0</v>
      </c>
      <c r="J771" s="98" t="n">
        <f aca="false">IF(OR($B771&lt;Input!$C$25,$B771&lt;Input!$G$25),(Input!$G$18*((1+Input!$G$14/100)^DATEDIF(Input!$C$7,$B771,"Y"))),0)</f>
        <v>0</v>
      </c>
      <c r="L771" s="98" t="n">
        <f aca="false">IF(OR($B771&lt;Input!$C$25,$B771&lt;Input!$G$25),($E771+$J771),0)</f>
        <v>0</v>
      </c>
    </row>
    <row r="772" customFormat="false" ht="12.75" hidden="false" customHeight="true" outlineLevel="0" collapsed="false">
      <c r="A772" s="87" t="n">
        <v>768</v>
      </c>
      <c r="B772" s="90" t="n">
        <f aca="false">EOMONTH(Input!$C$7,A772)</f>
        <v>66292</v>
      </c>
      <c r="C772" s="90"/>
      <c r="D772" s="98" t="n">
        <f aca="false">IF(($D771+$G771+$H771)&lt;=0,($D771+$G771+$H771),0)</f>
        <v>0</v>
      </c>
      <c r="E772" s="98" t="n">
        <f aca="false">IF($D772&lt;0,Input!$G$17,0)</f>
        <v>0</v>
      </c>
      <c r="F772" s="98" t="n">
        <f aca="false">($D772*(Input!$G$11/100))/12</f>
        <v>0</v>
      </c>
      <c r="G772" s="98" t="n">
        <f aca="false">(-1)*$E772+$F772</f>
        <v>0</v>
      </c>
      <c r="H772" s="98" t="n">
        <f aca="false">IF($D772&lt;0,((-1)*Input!$G$15),0)</f>
        <v>0</v>
      </c>
      <c r="I772" s="98" t="n">
        <f aca="false">IF(OR($B772&lt;Input!$C$25,$B772&lt;Input!$G$25),(($I771+$G772+$H772)*(1+Input!$G$8/(100*12))),0)</f>
        <v>0</v>
      </c>
      <c r="J772" s="98" t="n">
        <f aca="false">IF(OR($B772&lt;Input!$C$25,$B772&lt;Input!$G$25),(Input!$G$18*((1+Input!$G$14/100)^DATEDIF(Input!$C$7,$B772,"Y"))),0)</f>
        <v>0</v>
      </c>
      <c r="L772" s="98" t="n">
        <f aca="false">IF(OR($B772&lt;Input!$C$25,$B772&lt;Input!$G$25),($E772+$J772),0)</f>
        <v>0</v>
      </c>
    </row>
    <row r="773" customFormat="false" ht="12.75" hidden="false" customHeight="true" outlineLevel="0" collapsed="false">
      <c r="A773" s="87" t="n">
        <v>769</v>
      </c>
      <c r="B773" s="90" t="n">
        <f aca="false">EOMONTH(Input!$C$7,A773)</f>
        <v>66323</v>
      </c>
      <c r="C773" s="90"/>
      <c r="D773" s="98" t="n">
        <f aca="false">IF(($D772+$G772+$H772)&lt;=0,($D772+$G772+$H772),0)</f>
        <v>0</v>
      </c>
      <c r="E773" s="98" t="n">
        <f aca="false">IF($D773&lt;0,Input!$G$17,0)</f>
        <v>0</v>
      </c>
      <c r="F773" s="98" t="n">
        <f aca="false">($D773*(Input!$G$11/100))/12</f>
        <v>0</v>
      </c>
      <c r="G773" s="98" t="n">
        <f aca="false">(-1)*$E773+$F773</f>
        <v>0</v>
      </c>
      <c r="H773" s="98" t="n">
        <f aca="false">IF($D773&lt;0,((-1)*Input!$G$15),0)</f>
        <v>0</v>
      </c>
      <c r="I773" s="98" t="n">
        <f aca="false">IF(OR($B773&lt;Input!$C$25,$B773&lt;Input!$G$25),(($I772+$G773+$H773)*(1+Input!$G$8/(100*12))),0)</f>
        <v>0</v>
      </c>
      <c r="J773" s="98" t="n">
        <f aca="false">IF(OR($B773&lt;Input!$C$25,$B773&lt;Input!$G$25),(Input!$G$18*((1+Input!$G$14/100)^DATEDIF(Input!$C$7,$B773,"Y"))),0)</f>
        <v>0</v>
      </c>
      <c r="L773" s="98" t="n">
        <f aca="false">IF(OR($B773&lt;Input!$C$25,$B773&lt;Input!$G$25),($E773+$J773),0)</f>
        <v>0</v>
      </c>
    </row>
    <row r="774" customFormat="false" ht="12.75" hidden="false" customHeight="true" outlineLevel="0" collapsed="false">
      <c r="A774" s="87" t="n">
        <v>770</v>
      </c>
      <c r="B774" s="90" t="n">
        <f aca="false">EOMONTH(Input!$C$7,A774)</f>
        <v>66354</v>
      </c>
      <c r="C774" s="90"/>
      <c r="D774" s="98" t="n">
        <f aca="false">IF(($D773+$G773+$H773)&lt;=0,($D773+$G773+$H773),0)</f>
        <v>0</v>
      </c>
      <c r="E774" s="98" t="n">
        <f aca="false">IF($D774&lt;0,Input!$G$17,0)</f>
        <v>0</v>
      </c>
      <c r="F774" s="98" t="n">
        <f aca="false">($D774*(Input!$G$11/100))/12</f>
        <v>0</v>
      </c>
      <c r="G774" s="98" t="n">
        <f aca="false">(-1)*$E774+$F774</f>
        <v>0</v>
      </c>
      <c r="H774" s="98" t="n">
        <f aca="false">IF($D774&lt;0,((-1)*Input!$G$15),0)</f>
        <v>0</v>
      </c>
      <c r="I774" s="98" t="n">
        <f aca="false">IF(OR($B774&lt;Input!$C$25,$B774&lt;Input!$G$25),(($I773+$G774+$H774)*(1+Input!$G$8/(100*12))),0)</f>
        <v>0</v>
      </c>
      <c r="J774" s="98" t="n">
        <f aca="false">IF(OR($B774&lt;Input!$C$25,$B774&lt;Input!$G$25),(Input!$G$18*((1+Input!$G$14/100)^DATEDIF(Input!$C$7,$B774,"Y"))),0)</f>
        <v>0</v>
      </c>
      <c r="L774" s="98" t="n">
        <f aca="false">IF(OR($B774&lt;Input!$C$25,$B774&lt;Input!$G$25),($E774+$J774),0)</f>
        <v>0</v>
      </c>
    </row>
    <row r="775" customFormat="false" ht="12.75" hidden="false" customHeight="true" outlineLevel="0" collapsed="false">
      <c r="A775" s="87" t="n">
        <v>771</v>
      </c>
      <c r="B775" s="90" t="n">
        <f aca="false">EOMONTH(Input!$C$7,A775)</f>
        <v>66384</v>
      </c>
      <c r="C775" s="90"/>
      <c r="D775" s="98" t="n">
        <f aca="false">IF(($D774+$G774+$H774)&lt;=0,($D774+$G774+$H774),0)</f>
        <v>0</v>
      </c>
      <c r="E775" s="98" t="n">
        <f aca="false">IF($D775&lt;0,Input!$G$17,0)</f>
        <v>0</v>
      </c>
      <c r="F775" s="98" t="n">
        <f aca="false">($D775*(Input!$G$11/100))/12</f>
        <v>0</v>
      </c>
      <c r="G775" s="98" t="n">
        <f aca="false">(-1)*$E775+$F775</f>
        <v>0</v>
      </c>
      <c r="H775" s="98" t="n">
        <f aca="false">IF($D775&lt;0,((-1)*Input!$G$15),0)</f>
        <v>0</v>
      </c>
      <c r="I775" s="98" t="n">
        <f aca="false">IF(OR($B775&lt;Input!$C$25,$B775&lt;Input!$G$25),(($I774+$G775+$H775)*(1+Input!$G$8/(100*12))),0)</f>
        <v>0</v>
      </c>
      <c r="J775" s="98" t="n">
        <f aca="false">IF(OR($B775&lt;Input!$C$25,$B775&lt;Input!$G$25),(Input!$G$18*((1+Input!$G$14/100)^DATEDIF(Input!$C$7,$B775,"Y"))),0)</f>
        <v>0</v>
      </c>
      <c r="L775" s="98" t="n">
        <f aca="false">IF(OR($B775&lt;Input!$C$25,$B775&lt;Input!$G$25),($E775+$J775),0)</f>
        <v>0</v>
      </c>
    </row>
    <row r="776" customFormat="false" ht="12.75" hidden="false" customHeight="true" outlineLevel="0" collapsed="false">
      <c r="A776" s="87" t="n">
        <v>772</v>
      </c>
      <c r="B776" s="90" t="n">
        <f aca="false">EOMONTH(Input!$C$7,A776)</f>
        <v>66415</v>
      </c>
      <c r="C776" s="90"/>
      <c r="D776" s="98" t="n">
        <f aca="false">IF(($D775+$G775+$H775)&lt;=0,($D775+$G775+$H775),0)</f>
        <v>0</v>
      </c>
      <c r="E776" s="98" t="n">
        <f aca="false">IF($D776&lt;0,Input!$G$17,0)</f>
        <v>0</v>
      </c>
      <c r="F776" s="98" t="n">
        <f aca="false">($D776*(Input!$G$11/100))/12</f>
        <v>0</v>
      </c>
      <c r="G776" s="98" t="n">
        <f aca="false">(-1)*$E776+$F776</f>
        <v>0</v>
      </c>
      <c r="H776" s="98" t="n">
        <f aca="false">IF($D776&lt;0,((-1)*Input!$G$15),0)</f>
        <v>0</v>
      </c>
      <c r="I776" s="98" t="n">
        <f aca="false">IF(OR($B776&lt;Input!$C$25,$B776&lt;Input!$G$25),(($I775+$G776+$H776)*(1+Input!$G$8/(100*12))),0)</f>
        <v>0</v>
      </c>
      <c r="J776" s="98" t="n">
        <f aca="false">IF(OR($B776&lt;Input!$C$25,$B776&lt;Input!$G$25),(Input!$G$18*((1+Input!$G$14/100)^DATEDIF(Input!$C$7,$B776,"Y"))),0)</f>
        <v>0</v>
      </c>
      <c r="L776" s="98" t="n">
        <f aca="false">IF(OR($B776&lt;Input!$C$25,$B776&lt;Input!$G$25),($E776+$J776),0)</f>
        <v>0</v>
      </c>
    </row>
    <row r="777" customFormat="false" ht="12.75" hidden="false" customHeight="true" outlineLevel="0" collapsed="false">
      <c r="A777" s="87" t="n">
        <v>773</v>
      </c>
      <c r="B777" s="90" t="n">
        <f aca="false">EOMONTH(Input!$C$7,A777)</f>
        <v>66445</v>
      </c>
      <c r="C777" s="90"/>
      <c r="D777" s="98" t="n">
        <f aca="false">IF(($D776+$G776+$H776)&lt;=0,($D776+$G776+$H776),0)</f>
        <v>0</v>
      </c>
      <c r="E777" s="98" t="n">
        <f aca="false">IF($D777&lt;0,Input!$G$17,0)</f>
        <v>0</v>
      </c>
      <c r="F777" s="98" t="n">
        <f aca="false">($D777*(Input!$G$11/100))/12</f>
        <v>0</v>
      </c>
      <c r="G777" s="98" t="n">
        <f aca="false">(-1)*$E777+$F777</f>
        <v>0</v>
      </c>
      <c r="H777" s="98" t="n">
        <f aca="false">IF($D777&lt;0,((-1)*Input!$G$15),0)</f>
        <v>0</v>
      </c>
      <c r="I777" s="98" t="n">
        <f aca="false">IF(OR($B777&lt;Input!$C$25,$B777&lt;Input!$G$25),(($I776+$G777+$H777)*(1+Input!$G$8/(100*12))),0)</f>
        <v>0</v>
      </c>
      <c r="J777" s="98" t="n">
        <f aca="false">IF(OR($B777&lt;Input!$C$25,$B777&lt;Input!$G$25),(Input!$G$18*((1+Input!$G$14/100)^DATEDIF(Input!$C$7,$B777,"Y"))),0)</f>
        <v>0</v>
      </c>
      <c r="L777" s="98" t="n">
        <f aca="false">IF(OR($B777&lt;Input!$C$25,$B777&lt;Input!$G$25),($E777+$J777),0)</f>
        <v>0</v>
      </c>
    </row>
    <row r="778" customFormat="false" ht="12.75" hidden="false" customHeight="true" outlineLevel="0" collapsed="false">
      <c r="A778" s="87" t="n">
        <v>774</v>
      </c>
      <c r="B778" s="90" t="n">
        <f aca="false">EOMONTH(Input!$C$7,A778)</f>
        <v>66476</v>
      </c>
      <c r="C778" s="90"/>
      <c r="D778" s="98" t="n">
        <f aca="false">IF(($D777+$G777+$H777)&lt;=0,($D777+$G777+$H777),0)</f>
        <v>0</v>
      </c>
      <c r="E778" s="98" t="n">
        <f aca="false">IF($D778&lt;0,Input!$G$17,0)</f>
        <v>0</v>
      </c>
      <c r="F778" s="98" t="n">
        <f aca="false">($D778*(Input!$G$11/100))/12</f>
        <v>0</v>
      </c>
      <c r="G778" s="98" t="n">
        <f aca="false">(-1)*$E778+$F778</f>
        <v>0</v>
      </c>
      <c r="H778" s="98" t="n">
        <f aca="false">IF($D778&lt;0,((-1)*Input!$G$15),0)</f>
        <v>0</v>
      </c>
      <c r="I778" s="98" t="n">
        <f aca="false">IF(OR($B778&lt;Input!$C$25,$B778&lt;Input!$G$25),(($I777+$G778+$H778)*(1+Input!$G$8/(100*12))),0)</f>
        <v>0</v>
      </c>
      <c r="J778" s="98" t="n">
        <f aca="false">IF(OR($B778&lt;Input!$C$25,$B778&lt;Input!$G$25),(Input!$G$18*((1+Input!$G$14/100)^DATEDIF(Input!$C$7,$B778,"Y"))),0)</f>
        <v>0</v>
      </c>
      <c r="L778" s="98" t="n">
        <f aca="false">IF(OR($B778&lt;Input!$C$25,$B778&lt;Input!$G$25),($E778+$J778),0)</f>
        <v>0</v>
      </c>
    </row>
    <row r="779" customFormat="false" ht="12.75" hidden="false" customHeight="true" outlineLevel="0" collapsed="false">
      <c r="A779" s="87" t="n">
        <v>775</v>
      </c>
      <c r="B779" s="90" t="n">
        <f aca="false">EOMONTH(Input!$C$7,A779)</f>
        <v>66507</v>
      </c>
      <c r="C779" s="90"/>
      <c r="D779" s="98" t="n">
        <f aca="false">IF(($D778+$G778+$H778)&lt;=0,($D778+$G778+$H778),0)</f>
        <v>0</v>
      </c>
      <c r="E779" s="98" t="n">
        <f aca="false">IF($D779&lt;0,Input!$G$17,0)</f>
        <v>0</v>
      </c>
      <c r="F779" s="98" t="n">
        <f aca="false">($D779*(Input!$G$11/100))/12</f>
        <v>0</v>
      </c>
      <c r="G779" s="98" t="n">
        <f aca="false">(-1)*$E779+$F779</f>
        <v>0</v>
      </c>
      <c r="H779" s="98" t="n">
        <f aca="false">IF($D779&lt;0,((-1)*Input!$G$15),0)</f>
        <v>0</v>
      </c>
      <c r="I779" s="98" t="n">
        <f aca="false">IF(OR($B779&lt;Input!$C$25,$B779&lt;Input!$G$25),(($I778+$G779+$H779)*(1+Input!$G$8/(100*12))),0)</f>
        <v>0</v>
      </c>
      <c r="J779" s="98" t="n">
        <f aca="false">IF(OR($B779&lt;Input!$C$25,$B779&lt;Input!$G$25),(Input!$G$18*((1+Input!$G$14/100)^DATEDIF(Input!$C$7,$B779,"Y"))),0)</f>
        <v>0</v>
      </c>
      <c r="L779" s="98" t="n">
        <f aca="false">IF(OR($B779&lt;Input!$C$25,$B779&lt;Input!$G$25),($E779+$J779),0)</f>
        <v>0</v>
      </c>
    </row>
    <row r="780" customFormat="false" ht="12.75" hidden="false" customHeight="true" outlineLevel="0" collapsed="false">
      <c r="A780" s="87" t="n">
        <v>776</v>
      </c>
      <c r="B780" s="90" t="n">
        <f aca="false">EOMONTH(Input!$C$7,A780)</f>
        <v>66535</v>
      </c>
      <c r="C780" s="90"/>
      <c r="D780" s="98" t="n">
        <f aca="false">IF(($D779+$G779+$H779)&lt;=0,($D779+$G779+$H779),0)</f>
        <v>0</v>
      </c>
      <c r="E780" s="98" t="n">
        <f aca="false">IF($D780&lt;0,Input!$G$17,0)</f>
        <v>0</v>
      </c>
      <c r="F780" s="98" t="n">
        <f aca="false">($D780*(Input!$G$11/100))/12</f>
        <v>0</v>
      </c>
      <c r="G780" s="98" t="n">
        <f aca="false">(-1)*$E780+$F780</f>
        <v>0</v>
      </c>
      <c r="H780" s="98" t="n">
        <f aca="false">IF($D780&lt;0,((-1)*Input!$G$15),0)</f>
        <v>0</v>
      </c>
      <c r="I780" s="98" t="n">
        <f aca="false">IF(OR($B780&lt;Input!$C$25,$B780&lt;Input!$G$25),(($I779+$G780+$H780)*(1+Input!$G$8/(100*12))),0)</f>
        <v>0</v>
      </c>
      <c r="J780" s="98" t="n">
        <f aca="false">IF(OR($B780&lt;Input!$C$25,$B780&lt;Input!$G$25),(Input!$G$18*((1+Input!$G$14/100)^DATEDIF(Input!$C$7,$B780,"Y"))),0)</f>
        <v>0</v>
      </c>
      <c r="L780" s="98" t="n">
        <f aca="false">IF(OR($B780&lt;Input!$C$25,$B780&lt;Input!$G$25),($E780+$J780),0)</f>
        <v>0</v>
      </c>
    </row>
    <row r="781" customFormat="false" ht="12.75" hidden="false" customHeight="true" outlineLevel="0" collapsed="false">
      <c r="A781" s="87" t="n">
        <v>777</v>
      </c>
      <c r="B781" s="90" t="n">
        <f aca="false">EOMONTH(Input!$C$7,A781)</f>
        <v>66566</v>
      </c>
      <c r="C781" s="90"/>
      <c r="D781" s="98" t="n">
        <f aca="false">IF(($D780+$G780+$H780)&lt;=0,($D780+$G780+$H780),0)</f>
        <v>0</v>
      </c>
      <c r="E781" s="98" t="n">
        <f aca="false">IF($D781&lt;0,Input!$G$17,0)</f>
        <v>0</v>
      </c>
      <c r="F781" s="98" t="n">
        <f aca="false">($D781*(Input!$G$11/100))/12</f>
        <v>0</v>
      </c>
      <c r="G781" s="98" t="n">
        <f aca="false">(-1)*$E781+$F781</f>
        <v>0</v>
      </c>
      <c r="H781" s="98" t="n">
        <f aca="false">IF($D781&lt;0,((-1)*Input!$G$15),0)</f>
        <v>0</v>
      </c>
      <c r="I781" s="98" t="n">
        <f aca="false">IF(OR($B781&lt;Input!$C$25,$B781&lt;Input!$G$25),(($I780+$G781+$H781)*(1+Input!$G$8/(100*12))),0)</f>
        <v>0</v>
      </c>
      <c r="J781" s="98" t="n">
        <f aca="false">IF(OR($B781&lt;Input!$C$25,$B781&lt;Input!$G$25),(Input!$G$18*((1+Input!$G$14/100)^DATEDIF(Input!$C$7,$B781,"Y"))),0)</f>
        <v>0</v>
      </c>
      <c r="L781" s="98" t="n">
        <f aca="false">IF(OR($B781&lt;Input!$C$25,$B781&lt;Input!$G$25),($E781+$J781),0)</f>
        <v>0</v>
      </c>
    </row>
    <row r="782" customFormat="false" ht="12.75" hidden="false" customHeight="true" outlineLevel="0" collapsed="false">
      <c r="A782" s="87" t="n">
        <v>778</v>
      </c>
      <c r="B782" s="90" t="n">
        <f aca="false">EOMONTH(Input!$C$7,A782)</f>
        <v>66596</v>
      </c>
      <c r="C782" s="90"/>
      <c r="D782" s="98" t="n">
        <f aca="false">IF(($D781+$G781+$H781)&lt;=0,($D781+$G781+$H781),0)</f>
        <v>0</v>
      </c>
      <c r="E782" s="98" t="n">
        <f aca="false">IF($D782&lt;0,Input!$G$17,0)</f>
        <v>0</v>
      </c>
      <c r="F782" s="98" t="n">
        <f aca="false">($D782*(Input!$G$11/100))/12</f>
        <v>0</v>
      </c>
      <c r="G782" s="98" t="n">
        <f aca="false">(-1)*$E782+$F782</f>
        <v>0</v>
      </c>
      <c r="H782" s="98" t="n">
        <f aca="false">IF($D782&lt;0,((-1)*Input!$G$15),0)</f>
        <v>0</v>
      </c>
      <c r="I782" s="98" t="n">
        <f aca="false">IF(OR($B782&lt;Input!$C$25,$B782&lt;Input!$G$25),(($I781+$G782+$H782)*(1+Input!$G$8/(100*12))),0)</f>
        <v>0</v>
      </c>
      <c r="J782" s="98" t="n">
        <f aca="false">IF(OR($B782&lt;Input!$C$25,$B782&lt;Input!$G$25),(Input!$G$18*((1+Input!$G$14/100)^DATEDIF(Input!$C$7,$B782,"Y"))),0)</f>
        <v>0</v>
      </c>
      <c r="L782" s="98" t="n">
        <f aca="false">IF(OR($B782&lt;Input!$C$25,$B782&lt;Input!$G$25),($E782+$J782),0)</f>
        <v>0</v>
      </c>
    </row>
    <row r="783" customFormat="false" ht="12.75" hidden="false" customHeight="true" outlineLevel="0" collapsed="false">
      <c r="A783" s="87" t="n">
        <v>779</v>
      </c>
      <c r="B783" s="90" t="n">
        <f aca="false">EOMONTH(Input!$C$7,A783)</f>
        <v>66627</v>
      </c>
      <c r="C783" s="90"/>
      <c r="D783" s="98" t="n">
        <f aca="false">IF(($D782+$G782+$H782)&lt;=0,($D782+$G782+$H782),0)</f>
        <v>0</v>
      </c>
      <c r="E783" s="98" t="n">
        <f aca="false">IF($D783&lt;0,Input!$G$17,0)</f>
        <v>0</v>
      </c>
      <c r="F783" s="98" t="n">
        <f aca="false">($D783*(Input!$G$11/100))/12</f>
        <v>0</v>
      </c>
      <c r="G783" s="98" t="n">
        <f aca="false">(-1)*$E783+$F783</f>
        <v>0</v>
      </c>
      <c r="H783" s="98" t="n">
        <f aca="false">IF($D783&lt;0,((-1)*Input!$G$15),0)</f>
        <v>0</v>
      </c>
      <c r="I783" s="98" t="n">
        <f aca="false">IF(OR($B783&lt;Input!$C$25,$B783&lt;Input!$G$25),(($I782+$G783+$H783)*(1+Input!$G$8/(100*12))),0)</f>
        <v>0</v>
      </c>
      <c r="J783" s="98" t="n">
        <f aca="false">IF(OR($B783&lt;Input!$C$25,$B783&lt;Input!$G$25),(Input!$G$18*((1+Input!$G$14/100)^DATEDIF(Input!$C$7,$B783,"Y"))),0)</f>
        <v>0</v>
      </c>
      <c r="L783" s="98" t="n">
        <f aca="false">IF(OR($B783&lt;Input!$C$25,$B783&lt;Input!$G$25),($E783+$J783),0)</f>
        <v>0</v>
      </c>
    </row>
    <row r="784" customFormat="false" ht="12.75" hidden="false" customHeight="true" outlineLevel="0" collapsed="false">
      <c r="A784" s="87" t="n">
        <v>780</v>
      </c>
      <c r="B784" s="90" t="n">
        <f aca="false">EOMONTH(Input!$C$7,A784)</f>
        <v>66657</v>
      </c>
      <c r="C784" s="90"/>
      <c r="D784" s="98" t="n">
        <f aca="false">IF(($D783+$G783+$H783)&lt;=0,($D783+$G783+$H783),0)</f>
        <v>0</v>
      </c>
      <c r="E784" s="98" t="n">
        <f aca="false">IF($D784&lt;0,Input!$G$17,0)</f>
        <v>0</v>
      </c>
      <c r="F784" s="98" t="n">
        <f aca="false">($D784*(Input!$G$11/100))/12</f>
        <v>0</v>
      </c>
      <c r="G784" s="98" t="n">
        <f aca="false">(-1)*$E784+$F784</f>
        <v>0</v>
      </c>
      <c r="H784" s="98" t="n">
        <f aca="false">IF($D784&lt;0,((-1)*Input!$G$15),0)</f>
        <v>0</v>
      </c>
      <c r="I784" s="98" t="n">
        <f aca="false">IF(OR($B784&lt;Input!$C$25,$B784&lt;Input!$G$25),(($I783+$G784+$H784)*(1+Input!$G$8/(100*12))),0)</f>
        <v>0</v>
      </c>
      <c r="J784" s="98" t="n">
        <f aca="false">IF(OR($B784&lt;Input!$C$25,$B784&lt;Input!$G$25),(Input!$G$18*((1+Input!$G$14/100)^DATEDIF(Input!$C$7,$B784,"Y"))),0)</f>
        <v>0</v>
      </c>
      <c r="L784" s="98" t="n">
        <f aca="false">IF(OR($B784&lt;Input!$C$25,$B784&lt;Input!$G$25),($E784+$J784),0)</f>
        <v>0</v>
      </c>
    </row>
    <row r="785" customFormat="false" ht="12.75" hidden="false" customHeight="true" outlineLevel="0" collapsed="false">
      <c r="A785" s="87" t="n">
        <v>781</v>
      </c>
      <c r="B785" s="90" t="n">
        <f aca="false">EOMONTH(Input!$C$7,A785)</f>
        <v>66688</v>
      </c>
      <c r="C785" s="90"/>
      <c r="D785" s="98" t="n">
        <f aca="false">IF(($D784+$G784+$H784)&lt;=0,($D784+$G784+$H784),0)</f>
        <v>0</v>
      </c>
      <c r="E785" s="98" t="n">
        <f aca="false">IF($D785&lt;0,Input!$G$17,0)</f>
        <v>0</v>
      </c>
      <c r="F785" s="98" t="n">
        <f aca="false">($D785*(Input!$G$11/100))/12</f>
        <v>0</v>
      </c>
      <c r="G785" s="98" t="n">
        <f aca="false">(-1)*$E785+$F785</f>
        <v>0</v>
      </c>
      <c r="H785" s="98" t="n">
        <f aca="false">IF($D785&lt;0,((-1)*Input!$G$15),0)</f>
        <v>0</v>
      </c>
      <c r="I785" s="98" t="n">
        <f aca="false">IF(OR($B785&lt;Input!$C$25,$B785&lt;Input!$G$25),(($I784+$G785+$H785)*(1+Input!$G$8/(100*12))),0)</f>
        <v>0</v>
      </c>
      <c r="J785" s="98" t="n">
        <f aca="false">IF(OR($B785&lt;Input!$C$25,$B785&lt;Input!$G$25),(Input!$G$18*((1+Input!$G$14/100)^DATEDIF(Input!$C$7,$B785,"Y"))),0)</f>
        <v>0</v>
      </c>
      <c r="L785" s="98" t="n">
        <f aca="false">IF(OR($B785&lt;Input!$C$25,$B785&lt;Input!$G$25),($E785+$J785),0)</f>
        <v>0</v>
      </c>
    </row>
    <row r="786" customFormat="false" ht="12.75" hidden="false" customHeight="true" outlineLevel="0" collapsed="false">
      <c r="A786" s="87" t="n">
        <v>782</v>
      </c>
      <c r="B786" s="90" t="n">
        <f aca="false">EOMONTH(Input!$C$7,A786)</f>
        <v>66719</v>
      </c>
      <c r="C786" s="90"/>
      <c r="D786" s="98" t="n">
        <f aca="false">IF(($D785+$G785+$H785)&lt;=0,($D785+$G785+$H785),0)</f>
        <v>0</v>
      </c>
      <c r="E786" s="98" t="n">
        <f aca="false">IF($D786&lt;0,Input!$G$17,0)</f>
        <v>0</v>
      </c>
      <c r="F786" s="98" t="n">
        <f aca="false">($D786*(Input!$G$11/100))/12</f>
        <v>0</v>
      </c>
      <c r="G786" s="98" t="n">
        <f aca="false">(-1)*$E786+$F786</f>
        <v>0</v>
      </c>
      <c r="H786" s="98" t="n">
        <f aca="false">IF($D786&lt;0,((-1)*Input!$G$15),0)</f>
        <v>0</v>
      </c>
      <c r="I786" s="98" t="n">
        <f aca="false">IF(OR($B786&lt;Input!$C$25,$B786&lt;Input!$G$25),(($I785+$G786+$H786)*(1+Input!$G$8/(100*12))),0)</f>
        <v>0</v>
      </c>
      <c r="J786" s="98" t="n">
        <f aca="false">IF(OR($B786&lt;Input!$C$25,$B786&lt;Input!$G$25),(Input!$G$18*((1+Input!$G$14/100)^DATEDIF(Input!$C$7,$B786,"Y"))),0)</f>
        <v>0</v>
      </c>
      <c r="L786" s="98" t="n">
        <f aca="false">IF(OR($B786&lt;Input!$C$25,$B786&lt;Input!$G$25),($E786+$J786),0)</f>
        <v>0</v>
      </c>
    </row>
    <row r="787" customFormat="false" ht="12.75" hidden="false" customHeight="true" outlineLevel="0" collapsed="false">
      <c r="A787" s="87" t="n">
        <v>783</v>
      </c>
      <c r="B787" s="90" t="n">
        <f aca="false">EOMONTH(Input!$C$7,A787)</f>
        <v>66749</v>
      </c>
      <c r="C787" s="90"/>
      <c r="D787" s="98" t="n">
        <f aca="false">IF(($D786+$G786+$H786)&lt;=0,($D786+$G786+$H786),0)</f>
        <v>0</v>
      </c>
      <c r="E787" s="98" t="n">
        <f aca="false">IF($D787&lt;0,Input!$G$17,0)</f>
        <v>0</v>
      </c>
      <c r="F787" s="98" t="n">
        <f aca="false">($D787*(Input!$G$11/100))/12</f>
        <v>0</v>
      </c>
      <c r="G787" s="98" t="n">
        <f aca="false">(-1)*$E787+$F787</f>
        <v>0</v>
      </c>
      <c r="H787" s="98" t="n">
        <f aca="false">IF($D787&lt;0,((-1)*Input!$G$15),0)</f>
        <v>0</v>
      </c>
      <c r="I787" s="98" t="n">
        <f aca="false">IF(OR($B787&lt;Input!$C$25,$B787&lt;Input!$G$25),(($I786+$G787+$H787)*(1+Input!$G$8/(100*12))),0)</f>
        <v>0</v>
      </c>
      <c r="J787" s="98" t="n">
        <f aca="false">IF(OR($B787&lt;Input!$C$25,$B787&lt;Input!$G$25),(Input!$G$18*((1+Input!$G$14/100)^DATEDIF(Input!$C$7,$B787,"Y"))),0)</f>
        <v>0</v>
      </c>
      <c r="L787" s="98" t="n">
        <f aca="false">IF(OR($B787&lt;Input!$C$25,$B787&lt;Input!$G$25),($E787+$J787),0)</f>
        <v>0</v>
      </c>
    </row>
    <row r="788" customFormat="false" ht="12.75" hidden="false" customHeight="true" outlineLevel="0" collapsed="false">
      <c r="A788" s="87" t="n">
        <v>784</v>
      </c>
      <c r="B788" s="90" t="n">
        <f aca="false">EOMONTH(Input!$C$7,A788)</f>
        <v>66780</v>
      </c>
      <c r="C788" s="90"/>
      <c r="D788" s="98" t="n">
        <f aca="false">IF(($D787+$G787+$H787)&lt;=0,($D787+$G787+$H787),0)</f>
        <v>0</v>
      </c>
      <c r="E788" s="98" t="n">
        <f aca="false">IF($D788&lt;0,Input!$G$17,0)</f>
        <v>0</v>
      </c>
      <c r="F788" s="98" t="n">
        <f aca="false">($D788*(Input!$G$11/100))/12</f>
        <v>0</v>
      </c>
      <c r="G788" s="98" t="n">
        <f aca="false">(-1)*$E788+$F788</f>
        <v>0</v>
      </c>
      <c r="H788" s="98" t="n">
        <f aca="false">IF($D788&lt;0,((-1)*Input!$G$15),0)</f>
        <v>0</v>
      </c>
      <c r="I788" s="98" t="n">
        <f aca="false">IF(OR($B788&lt;Input!$C$25,$B788&lt;Input!$G$25),(($I787+$G788+$H788)*(1+Input!$G$8/(100*12))),0)</f>
        <v>0</v>
      </c>
      <c r="J788" s="98" t="n">
        <f aca="false">IF(OR($B788&lt;Input!$C$25,$B788&lt;Input!$G$25),(Input!$G$18*((1+Input!$G$14/100)^DATEDIF(Input!$C$7,$B788,"Y"))),0)</f>
        <v>0</v>
      </c>
      <c r="L788" s="98" t="n">
        <f aca="false">IF(OR($B788&lt;Input!$C$25,$B788&lt;Input!$G$25),($E788+$J788),0)</f>
        <v>0</v>
      </c>
    </row>
    <row r="789" customFormat="false" ht="12.75" hidden="false" customHeight="true" outlineLevel="0" collapsed="false">
      <c r="A789" s="87" t="n">
        <v>785</v>
      </c>
      <c r="B789" s="90" t="n">
        <f aca="false">EOMONTH(Input!$C$7,A789)</f>
        <v>66810</v>
      </c>
      <c r="C789" s="90"/>
      <c r="D789" s="98" t="n">
        <f aca="false">IF(($D788+$G788+$H788)&lt;=0,($D788+$G788+$H788),0)</f>
        <v>0</v>
      </c>
      <c r="E789" s="98" t="n">
        <f aca="false">IF($D789&lt;0,Input!$G$17,0)</f>
        <v>0</v>
      </c>
      <c r="F789" s="98" t="n">
        <f aca="false">($D789*(Input!$G$11/100))/12</f>
        <v>0</v>
      </c>
      <c r="G789" s="98" t="n">
        <f aca="false">(-1)*$E789+$F789</f>
        <v>0</v>
      </c>
      <c r="H789" s="98" t="n">
        <f aca="false">IF($D789&lt;0,((-1)*Input!$G$15),0)</f>
        <v>0</v>
      </c>
      <c r="I789" s="98" t="n">
        <f aca="false">IF(OR($B789&lt;Input!$C$25,$B789&lt;Input!$G$25),(($I788+$G789+$H789)*(1+Input!$G$8/(100*12))),0)</f>
        <v>0</v>
      </c>
      <c r="J789" s="98" t="n">
        <f aca="false">IF(OR($B789&lt;Input!$C$25,$B789&lt;Input!$G$25),(Input!$G$18*((1+Input!$G$14/100)^DATEDIF(Input!$C$7,$B789,"Y"))),0)</f>
        <v>0</v>
      </c>
      <c r="L789" s="98" t="n">
        <f aca="false">IF(OR($B789&lt;Input!$C$25,$B789&lt;Input!$G$25),($E789+$J789),0)</f>
        <v>0</v>
      </c>
    </row>
    <row r="790" customFormat="false" ht="12.75" hidden="false" customHeight="true" outlineLevel="0" collapsed="false">
      <c r="A790" s="87" t="n">
        <v>786</v>
      </c>
      <c r="B790" s="90" t="n">
        <f aca="false">EOMONTH(Input!$C$7,A790)</f>
        <v>66841</v>
      </c>
      <c r="C790" s="90"/>
      <c r="D790" s="98" t="n">
        <f aca="false">IF(($D789+$G789+$H789)&lt;=0,($D789+$G789+$H789),0)</f>
        <v>0</v>
      </c>
      <c r="E790" s="98" t="n">
        <f aca="false">IF($D790&lt;0,Input!$G$17,0)</f>
        <v>0</v>
      </c>
      <c r="F790" s="98" t="n">
        <f aca="false">($D790*(Input!$G$11/100))/12</f>
        <v>0</v>
      </c>
      <c r="G790" s="98" t="n">
        <f aca="false">(-1)*$E790+$F790</f>
        <v>0</v>
      </c>
      <c r="H790" s="98" t="n">
        <f aca="false">IF($D790&lt;0,((-1)*Input!$G$15),0)</f>
        <v>0</v>
      </c>
      <c r="I790" s="98" t="n">
        <f aca="false">IF(OR($B790&lt;Input!$C$25,$B790&lt;Input!$G$25),(($I789+$G790+$H790)*(1+Input!$G$8/(100*12))),0)</f>
        <v>0</v>
      </c>
      <c r="J790" s="98" t="n">
        <f aca="false">IF(OR($B790&lt;Input!$C$25,$B790&lt;Input!$G$25),(Input!$G$18*((1+Input!$G$14/100)^DATEDIF(Input!$C$7,$B790,"Y"))),0)</f>
        <v>0</v>
      </c>
      <c r="L790" s="98" t="n">
        <f aca="false">IF(OR($B790&lt;Input!$C$25,$B790&lt;Input!$G$25),($E790+$J790),0)</f>
        <v>0</v>
      </c>
    </row>
    <row r="791" customFormat="false" ht="12.75" hidden="false" customHeight="true" outlineLevel="0" collapsed="false">
      <c r="A791" s="87" t="n">
        <v>787</v>
      </c>
      <c r="B791" s="90" t="n">
        <f aca="false">EOMONTH(Input!$C$7,A791)</f>
        <v>66872</v>
      </c>
      <c r="C791" s="90"/>
      <c r="D791" s="98" t="n">
        <f aca="false">IF(($D790+$G790+$H790)&lt;=0,($D790+$G790+$H790),0)</f>
        <v>0</v>
      </c>
      <c r="E791" s="98" t="n">
        <f aca="false">IF($D791&lt;0,Input!$G$17,0)</f>
        <v>0</v>
      </c>
      <c r="F791" s="98" t="n">
        <f aca="false">($D791*(Input!$G$11/100))/12</f>
        <v>0</v>
      </c>
      <c r="G791" s="98" t="n">
        <f aca="false">(-1)*$E791+$F791</f>
        <v>0</v>
      </c>
      <c r="H791" s="98" t="n">
        <f aca="false">IF($D791&lt;0,((-1)*Input!$G$15),0)</f>
        <v>0</v>
      </c>
      <c r="I791" s="98" t="n">
        <f aca="false">IF(OR($B791&lt;Input!$C$25,$B791&lt;Input!$G$25),(($I790+$G791+$H791)*(1+Input!$G$8/(100*12))),0)</f>
        <v>0</v>
      </c>
      <c r="J791" s="98" t="n">
        <f aca="false">IF(OR($B791&lt;Input!$C$25,$B791&lt;Input!$G$25),(Input!$G$18*((1+Input!$G$14/100)^DATEDIF(Input!$C$7,$B791,"Y"))),0)</f>
        <v>0</v>
      </c>
      <c r="L791" s="98" t="n">
        <f aca="false">IF(OR($B791&lt;Input!$C$25,$B791&lt;Input!$G$25),($E791+$J791),0)</f>
        <v>0</v>
      </c>
    </row>
    <row r="792" customFormat="false" ht="12.75" hidden="false" customHeight="true" outlineLevel="0" collapsed="false">
      <c r="A792" s="87" t="n">
        <v>788</v>
      </c>
      <c r="B792" s="90" t="n">
        <f aca="false">EOMONTH(Input!$C$7,A792)</f>
        <v>66900</v>
      </c>
      <c r="C792" s="90"/>
      <c r="D792" s="98" t="n">
        <f aca="false">IF(($D791+$G791+$H791)&lt;=0,($D791+$G791+$H791),0)</f>
        <v>0</v>
      </c>
      <c r="E792" s="98" t="n">
        <f aca="false">IF($D792&lt;0,Input!$G$17,0)</f>
        <v>0</v>
      </c>
      <c r="F792" s="98" t="n">
        <f aca="false">($D792*(Input!$G$11/100))/12</f>
        <v>0</v>
      </c>
      <c r="G792" s="98" t="n">
        <f aca="false">(-1)*$E792+$F792</f>
        <v>0</v>
      </c>
      <c r="H792" s="98" t="n">
        <f aca="false">IF($D792&lt;0,((-1)*Input!$G$15),0)</f>
        <v>0</v>
      </c>
      <c r="I792" s="98" t="n">
        <f aca="false">IF(OR($B792&lt;Input!$C$25,$B792&lt;Input!$G$25),(($I791+$G792+$H792)*(1+Input!$G$8/(100*12))),0)</f>
        <v>0</v>
      </c>
      <c r="J792" s="98" t="n">
        <f aca="false">IF(OR($B792&lt;Input!$C$25,$B792&lt;Input!$G$25),(Input!$G$18*((1+Input!$G$14/100)^DATEDIF(Input!$C$7,$B792,"Y"))),0)</f>
        <v>0</v>
      </c>
      <c r="L792" s="98" t="n">
        <f aca="false">IF(OR($B792&lt;Input!$C$25,$B792&lt;Input!$G$25),($E792+$J792),0)</f>
        <v>0</v>
      </c>
    </row>
    <row r="793" customFormat="false" ht="12.75" hidden="false" customHeight="true" outlineLevel="0" collapsed="false">
      <c r="A793" s="87" t="n">
        <v>789</v>
      </c>
      <c r="B793" s="90" t="n">
        <f aca="false">EOMONTH(Input!$C$7,A793)</f>
        <v>66931</v>
      </c>
      <c r="C793" s="90"/>
      <c r="D793" s="98" t="n">
        <f aca="false">IF(($D792+$G792+$H792)&lt;=0,($D792+$G792+$H792),0)</f>
        <v>0</v>
      </c>
      <c r="E793" s="98" t="n">
        <f aca="false">IF($D793&lt;0,Input!$G$17,0)</f>
        <v>0</v>
      </c>
      <c r="F793" s="98" t="n">
        <f aca="false">($D793*(Input!$G$11/100))/12</f>
        <v>0</v>
      </c>
      <c r="G793" s="98" t="n">
        <f aca="false">(-1)*$E793+$F793</f>
        <v>0</v>
      </c>
      <c r="H793" s="98" t="n">
        <f aca="false">IF($D793&lt;0,((-1)*Input!$G$15),0)</f>
        <v>0</v>
      </c>
      <c r="I793" s="98" t="n">
        <f aca="false">IF(OR($B793&lt;Input!$C$25,$B793&lt;Input!$G$25),(($I792+$G793+$H793)*(1+Input!$G$8/(100*12))),0)</f>
        <v>0</v>
      </c>
      <c r="J793" s="98" t="n">
        <f aca="false">IF(OR($B793&lt;Input!$C$25,$B793&lt;Input!$G$25),(Input!$G$18*((1+Input!$G$14/100)^DATEDIF(Input!$C$7,$B793,"Y"))),0)</f>
        <v>0</v>
      </c>
      <c r="L793" s="98" t="n">
        <f aca="false">IF(OR($B793&lt;Input!$C$25,$B793&lt;Input!$G$25),($E793+$J793),0)</f>
        <v>0</v>
      </c>
    </row>
    <row r="794" customFormat="false" ht="12.75" hidden="false" customHeight="true" outlineLevel="0" collapsed="false">
      <c r="A794" s="87" t="n">
        <v>790</v>
      </c>
      <c r="B794" s="90" t="n">
        <f aca="false">EOMONTH(Input!$C$7,A794)</f>
        <v>66961</v>
      </c>
      <c r="C794" s="90"/>
      <c r="D794" s="98" t="n">
        <f aca="false">IF(($D793+$G793+$H793)&lt;=0,($D793+$G793+$H793),0)</f>
        <v>0</v>
      </c>
      <c r="E794" s="98" t="n">
        <f aca="false">IF($D794&lt;0,Input!$G$17,0)</f>
        <v>0</v>
      </c>
      <c r="F794" s="98" t="n">
        <f aca="false">($D794*(Input!$G$11/100))/12</f>
        <v>0</v>
      </c>
      <c r="G794" s="98" t="n">
        <f aca="false">(-1)*$E794+$F794</f>
        <v>0</v>
      </c>
      <c r="H794" s="98" t="n">
        <f aca="false">IF($D794&lt;0,((-1)*Input!$G$15),0)</f>
        <v>0</v>
      </c>
      <c r="I794" s="98" t="n">
        <f aca="false">IF(OR($B794&lt;Input!$C$25,$B794&lt;Input!$G$25),(($I793+$G794+$H794)*(1+Input!$G$8/(100*12))),0)</f>
        <v>0</v>
      </c>
      <c r="J794" s="98" t="n">
        <f aca="false">IF(OR($B794&lt;Input!$C$25,$B794&lt;Input!$G$25),(Input!$G$18*((1+Input!$G$14/100)^DATEDIF(Input!$C$7,$B794,"Y"))),0)</f>
        <v>0</v>
      </c>
      <c r="L794" s="98" t="n">
        <f aca="false">IF(OR($B794&lt;Input!$C$25,$B794&lt;Input!$G$25),($E794+$J794),0)</f>
        <v>0</v>
      </c>
    </row>
    <row r="795" customFormat="false" ht="12.75" hidden="false" customHeight="true" outlineLevel="0" collapsed="false">
      <c r="A795" s="87" t="n">
        <v>791</v>
      </c>
      <c r="B795" s="90" t="n">
        <f aca="false">EOMONTH(Input!$C$7,A795)</f>
        <v>66992</v>
      </c>
      <c r="C795" s="90"/>
      <c r="D795" s="98" t="n">
        <f aca="false">IF(($D794+$G794+$H794)&lt;=0,($D794+$G794+$H794),0)</f>
        <v>0</v>
      </c>
      <c r="E795" s="98" t="n">
        <f aca="false">IF($D795&lt;0,Input!$G$17,0)</f>
        <v>0</v>
      </c>
      <c r="F795" s="98" t="n">
        <f aca="false">($D795*(Input!$G$11/100))/12</f>
        <v>0</v>
      </c>
      <c r="G795" s="98" t="n">
        <f aca="false">(-1)*$E795+$F795</f>
        <v>0</v>
      </c>
      <c r="H795" s="98" t="n">
        <f aca="false">IF($D795&lt;0,((-1)*Input!$G$15),0)</f>
        <v>0</v>
      </c>
      <c r="I795" s="98" t="n">
        <f aca="false">IF(OR($B795&lt;Input!$C$25,$B795&lt;Input!$G$25),(($I794+$G795+$H795)*(1+Input!$G$8/(100*12))),0)</f>
        <v>0</v>
      </c>
      <c r="J795" s="98" t="n">
        <f aca="false">IF(OR($B795&lt;Input!$C$25,$B795&lt;Input!$G$25),(Input!$G$18*((1+Input!$G$14/100)^DATEDIF(Input!$C$7,$B795,"Y"))),0)</f>
        <v>0</v>
      </c>
      <c r="L795" s="98" t="n">
        <f aca="false">IF(OR($B795&lt;Input!$C$25,$B795&lt;Input!$G$25),($E795+$J795),0)</f>
        <v>0</v>
      </c>
    </row>
    <row r="796" customFormat="false" ht="12.75" hidden="false" customHeight="true" outlineLevel="0" collapsed="false">
      <c r="A796" s="87" t="n">
        <v>792</v>
      </c>
      <c r="B796" s="90" t="n">
        <f aca="false">EOMONTH(Input!$C$7,A796)</f>
        <v>67022</v>
      </c>
      <c r="C796" s="90"/>
      <c r="D796" s="98" t="n">
        <f aca="false">IF(($D795+$G795+$H795)&lt;=0,($D795+$G795+$H795),0)</f>
        <v>0</v>
      </c>
      <c r="E796" s="98" t="n">
        <f aca="false">IF($D796&lt;0,Input!$G$17,0)</f>
        <v>0</v>
      </c>
      <c r="F796" s="98" t="n">
        <f aca="false">($D796*(Input!$G$11/100))/12</f>
        <v>0</v>
      </c>
      <c r="G796" s="98" t="n">
        <f aca="false">(-1)*$E796+$F796</f>
        <v>0</v>
      </c>
      <c r="H796" s="98" t="n">
        <f aca="false">IF($D796&lt;0,((-1)*Input!$G$15),0)</f>
        <v>0</v>
      </c>
      <c r="I796" s="98" t="n">
        <f aca="false">IF(OR($B796&lt;Input!$C$25,$B796&lt;Input!$G$25),(($I795+$G796+$H796)*(1+Input!$G$8/(100*12))),0)</f>
        <v>0</v>
      </c>
      <c r="J796" s="98" t="n">
        <f aca="false">IF(OR($B796&lt;Input!$C$25,$B796&lt;Input!$G$25),(Input!$G$18*((1+Input!$G$14/100)^DATEDIF(Input!$C$7,$B796,"Y"))),0)</f>
        <v>0</v>
      </c>
      <c r="L796" s="98" t="n">
        <f aca="false">IF(OR($B796&lt;Input!$C$25,$B796&lt;Input!$G$25),($E796+$J796),0)</f>
        <v>0</v>
      </c>
    </row>
    <row r="797" customFormat="false" ht="12.75" hidden="false" customHeight="true" outlineLevel="0" collapsed="false">
      <c r="A797" s="87" t="n">
        <v>793</v>
      </c>
      <c r="B797" s="90" t="n">
        <f aca="false">EOMONTH(Input!$C$7,A797)</f>
        <v>67053</v>
      </c>
      <c r="C797" s="90"/>
      <c r="D797" s="98" t="n">
        <f aca="false">IF(($D796+$G796+$H796)&lt;=0,($D796+$G796+$H796),0)</f>
        <v>0</v>
      </c>
      <c r="E797" s="98" t="n">
        <f aca="false">IF($D797&lt;0,Input!$G$17,0)</f>
        <v>0</v>
      </c>
      <c r="F797" s="98" t="n">
        <f aca="false">($D797*(Input!$G$11/100))/12</f>
        <v>0</v>
      </c>
      <c r="G797" s="98" t="n">
        <f aca="false">(-1)*$E797+$F797</f>
        <v>0</v>
      </c>
      <c r="H797" s="98" t="n">
        <f aca="false">IF($D797&lt;0,((-1)*Input!$G$15),0)</f>
        <v>0</v>
      </c>
      <c r="I797" s="98" t="n">
        <f aca="false">IF(OR($B797&lt;Input!$C$25,$B797&lt;Input!$G$25),(($I796+$G797+$H797)*(1+Input!$G$8/(100*12))),0)</f>
        <v>0</v>
      </c>
      <c r="J797" s="98" t="n">
        <f aca="false">IF(OR($B797&lt;Input!$C$25,$B797&lt;Input!$G$25),(Input!$G$18*((1+Input!$G$14/100)^DATEDIF(Input!$C$7,$B797,"Y"))),0)</f>
        <v>0</v>
      </c>
      <c r="L797" s="98" t="n">
        <f aca="false">IF(OR($B797&lt;Input!$C$25,$B797&lt;Input!$G$25),($E797+$J797),0)</f>
        <v>0</v>
      </c>
    </row>
    <row r="798" customFormat="false" ht="12.75" hidden="false" customHeight="true" outlineLevel="0" collapsed="false">
      <c r="A798" s="87" t="n">
        <v>794</v>
      </c>
      <c r="B798" s="90" t="n">
        <f aca="false">EOMONTH(Input!$C$7,A798)</f>
        <v>67084</v>
      </c>
      <c r="C798" s="90"/>
      <c r="D798" s="98" t="n">
        <f aca="false">IF(($D797+$G797+$H797)&lt;=0,($D797+$G797+$H797),0)</f>
        <v>0</v>
      </c>
      <c r="E798" s="98" t="n">
        <f aca="false">IF($D798&lt;0,Input!$G$17,0)</f>
        <v>0</v>
      </c>
      <c r="F798" s="98" t="n">
        <f aca="false">($D798*(Input!$G$11/100))/12</f>
        <v>0</v>
      </c>
      <c r="G798" s="98" t="n">
        <f aca="false">(-1)*$E798+$F798</f>
        <v>0</v>
      </c>
      <c r="H798" s="98" t="n">
        <f aca="false">IF($D798&lt;0,((-1)*Input!$G$15),0)</f>
        <v>0</v>
      </c>
      <c r="I798" s="98" t="n">
        <f aca="false">IF(OR($B798&lt;Input!$C$25,$B798&lt;Input!$G$25),(($I797+$G798+$H798)*(1+Input!$G$8/(100*12))),0)</f>
        <v>0</v>
      </c>
      <c r="J798" s="98" t="n">
        <f aca="false">IF(OR($B798&lt;Input!$C$25,$B798&lt;Input!$G$25),(Input!$G$18*((1+Input!$G$14/100)^DATEDIF(Input!$C$7,$B798,"Y"))),0)</f>
        <v>0</v>
      </c>
      <c r="L798" s="98" t="n">
        <f aca="false">IF(OR($B798&lt;Input!$C$25,$B798&lt;Input!$G$25),($E798+$J798),0)</f>
        <v>0</v>
      </c>
    </row>
    <row r="799" customFormat="false" ht="12.75" hidden="false" customHeight="true" outlineLevel="0" collapsed="false">
      <c r="A799" s="87" t="n">
        <v>795</v>
      </c>
      <c r="B799" s="90" t="n">
        <f aca="false">EOMONTH(Input!$C$7,A799)</f>
        <v>67114</v>
      </c>
      <c r="C799" s="90"/>
      <c r="D799" s="98" t="n">
        <f aca="false">IF(($D798+$G798+$H798)&lt;=0,($D798+$G798+$H798),0)</f>
        <v>0</v>
      </c>
      <c r="E799" s="98" t="n">
        <f aca="false">IF($D799&lt;0,Input!$G$17,0)</f>
        <v>0</v>
      </c>
      <c r="F799" s="98" t="n">
        <f aca="false">($D799*(Input!$G$11/100))/12</f>
        <v>0</v>
      </c>
      <c r="G799" s="98" t="n">
        <f aca="false">(-1)*$E799+$F799</f>
        <v>0</v>
      </c>
      <c r="H799" s="98" t="n">
        <f aca="false">IF($D799&lt;0,((-1)*Input!$G$15),0)</f>
        <v>0</v>
      </c>
      <c r="I799" s="98" t="n">
        <f aca="false">IF(OR($B799&lt;Input!$C$25,$B799&lt;Input!$G$25),(($I798+$G799+$H799)*(1+Input!$G$8/(100*12))),0)</f>
        <v>0</v>
      </c>
      <c r="J799" s="98" t="n">
        <f aca="false">IF(OR($B799&lt;Input!$C$25,$B799&lt;Input!$G$25),(Input!$G$18*((1+Input!$G$14/100)^DATEDIF(Input!$C$7,$B799,"Y"))),0)</f>
        <v>0</v>
      </c>
      <c r="L799" s="98" t="n">
        <f aca="false">IF(OR($B799&lt;Input!$C$25,$B799&lt;Input!$G$25),($E799+$J799),0)</f>
        <v>0</v>
      </c>
    </row>
    <row r="800" customFormat="false" ht="12.75" hidden="false" customHeight="true" outlineLevel="0" collapsed="false">
      <c r="A800" s="87" t="n">
        <v>796</v>
      </c>
      <c r="B800" s="90" t="n">
        <f aca="false">EOMONTH(Input!$C$7,A800)</f>
        <v>67145</v>
      </c>
      <c r="C800" s="90"/>
      <c r="D800" s="98" t="n">
        <f aca="false">IF(($D799+$G799+$H799)&lt;=0,($D799+$G799+$H799),0)</f>
        <v>0</v>
      </c>
      <c r="E800" s="98" t="n">
        <f aca="false">IF($D800&lt;0,Input!$G$17,0)</f>
        <v>0</v>
      </c>
      <c r="F800" s="98" t="n">
        <f aca="false">($D800*(Input!$G$11/100))/12</f>
        <v>0</v>
      </c>
      <c r="G800" s="98" t="n">
        <f aca="false">(-1)*$E800+$F800</f>
        <v>0</v>
      </c>
      <c r="H800" s="98" t="n">
        <f aca="false">IF($D800&lt;0,((-1)*Input!$G$15),0)</f>
        <v>0</v>
      </c>
      <c r="I800" s="98" t="n">
        <f aca="false">IF(OR($B800&lt;Input!$C$25,$B800&lt;Input!$G$25),(($I799+$G800+$H800)*(1+Input!$G$8/(100*12))),0)</f>
        <v>0</v>
      </c>
      <c r="J800" s="98" t="n">
        <f aca="false">IF(OR($B800&lt;Input!$C$25,$B800&lt;Input!$G$25),(Input!$G$18*((1+Input!$G$14/100)^DATEDIF(Input!$C$7,$B800,"Y"))),0)</f>
        <v>0</v>
      </c>
      <c r="L800" s="98" t="n">
        <f aca="false">IF(OR($B800&lt;Input!$C$25,$B800&lt;Input!$G$25),($E800+$J800),0)</f>
        <v>0</v>
      </c>
    </row>
    <row r="801" customFormat="false" ht="12.75" hidden="false" customHeight="true" outlineLevel="0" collapsed="false">
      <c r="A801" s="87" t="n">
        <v>797</v>
      </c>
      <c r="B801" s="90" t="n">
        <f aca="false">EOMONTH(Input!$C$7,A801)</f>
        <v>67175</v>
      </c>
      <c r="C801" s="90"/>
      <c r="D801" s="98" t="n">
        <f aca="false">IF(($D800+$G800+$H800)&lt;=0,($D800+$G800+$H800),0)</f>
        <v>0</v>
      </c>
      <c r="E801" s="98" t="n">
        <f aca="false">IF($D801&lt;0,Input!$G$17,0)</f>
        <v>0</v>
      </c>
      <c r="F801" s="98" t="n">
        <f aca="false">($D801*(Input!$G$11/100))/12</f>
        <v>0</v>
      </c>
      <c r="G801" s="98" t="n">
        <f aca="false">(-1)*$E801+$F801</f>
        <v>0</v>
      </c>
      <c r="H801" s="98" t="n">
        <f aca="false">IF($D801&lt;0,((-1)*Input!$G$15),0)</f>
        <v>0</v>
      </c>
      <c r="I801" s="98" t="n">
        <f aca="false">IF(OR($B801&lt;Input!$C$25,$B801&lt;Input!$G$25),(($I800+$G801+$H801)*(1+Input!$G$8/(100*12))),0)</f>
        <v>0</v>
      </c>
      <c r="J801" s="98" t="n">
        <f aca="false">IF(OR($B801&lt;Input!$C$25,$B801&lt;Input!$G$25),(Input!$G$18*((1+Input!$G$14/100)^DATEDIF(Input!$C$7,$B801,"Y"))),0)</f>
        <v>0</v>
      </c>
      <c r="L801" s="98" t="n">
        <f aca="false">IF(OR($B801&lt;Input!$C$25,$B801&lt;Input!$G$25),($E801+$J801),0)</f>
        <v>0</v>
      </c>
    </row>
    <row r="802" customFormat="false" ht="12.75" hidden="false" customHeight="true" outlineLevel="0" collapsed="false">
      <c r="A802" s="87" t="n">
        <v>798</v>
      </c>
      <c r="B802" s="90" t="n">
        <f aca="false">EOMONTH(Input!$C$7,A802)</f>
        <v>67206</v>
      </c>
      <c r="C802" s="90"/>
      <c r="D802" s="98" t="n">
        <f aca="false">IF(($D801+$G801+$H801)&lt;=0,($D801+$G801+$H801),0)</f>
        <v>0</v>
      </c>
      <c r="E802" s="98" t="n">
        <f aca="false">IF($D802&lt;0,Input!$G$17,0)</f>
        <v>0</v>
      </c>
      <c r="F802" s="98" t="n">
        <f aca="false">($D802*(Input!$G$11/100))/12</f>
        <v>0</v>
      </c>
      <c r="G802" s="98" t="n">
        <f aca="false">(-1)*$E802+$F802</f>
        <v>0</v>
      </c>
      <c r="H802" s="98" t="n">
        <f aca="false">IF($D802&lt;0,((-1)*Input!$G$15),0)</f>
        <v>0</v>
      </c>
      <c r="I802" s="98" t="n">
        <f aca="false">IF(OR($B802&lt;Input!$C$25,$B802&lt;Input!$G$25),(($I801+$G802+$H802)*(1+Input!$G$8/(100*12))),0)</f>
        <v>0</v>
      </c>
      <c r="J802" s="98" t="n">
        <f aca="false">IF(OR($B802&lt;Input!$C$25,$B802&lt;Input!$G$25),(Input!$G$18*((1+Input!$G$14/100)^DATEDIF(Input!$C$7,$B802,"Y"))),0)</f>
        <v>0</v>
      </c>
      <c r="L802" s="98" t="n">
        <f aca="false">IF(OR($B802&lt;Input!$C$25,$B802&lt;Input!$G$25),($E802+$J802),0)</f>
        <v>0</v>
      </c>
    </row>
    <row r="803" customFormat="false" ht="12.75" hidden="false" customHeight="true" outlineLevel="0" collapsed="false">
      <c r="A803" s="87" t="n">
        <v>799</v>
      </c>
      <c r="B803" s="90" t="n">
        <f aca="false">EOMONTH(Input!$C$7,A803)</f>
        <v>67237</v>
      </c>
      <c r="C803" s="90"/>
      <c r="D803" s="98" t="n">
        <f aca="false">IF(($D802+$G802+$H802)&lt;=0,($D802+$G802+$H802),0)</f>
        <v>0</v>
      </c>
      <c r="E803" s="98" t="n">
        <f aca="false">IF($D803&lt;0,Input!$G$17,0)</f>
        <v>0</v>
      </c>
      <c r="F803" s="98" t="n">
        <f aca="false">($D803*(Input!$G$11/100))/12</f>
        <v>0</v>
      </c>
      <c r="G803" s="98" t="n">
        <f aca="false">(-1)*$E803+$F803</f>
        <v>0</v>
      </c>
      <c r="H803" s="98" t="n">
        <f aca="false">IF($D803&lt;0,((-1)*Input!$G$15),0)</f>
        <v>0</v>
      </c>
      <c r="I803" s="98" t="n">
        <f aca="false">IF(OR($B803&lt;Input!$C$25,$B803&lt;Input!$G$25),(($I802+$G803+$H803)*(1+Input!$G$8/(100*12))),0)</f>
        <v>0</v>
      </c>
      <c r="J803" s="98" t="n">
        <f aca="false">IF(OR($B803&lt;Input!$C$25,$B803&lt;Input!$G$25),(Input!$G$18*((1+Input!$G$14/100)^DATEDIF(Input!$C$7,$B803,"Y"))),0)</f>
        <v>0</v>
      </c>
      <c r="L803" s="98" t="n">
        <f aca="false">IF(OR($B803&lt;Input!$C$25,$B803&lt;Input!$G$25),($E803+$J803),0)</f>
        <v>0</v>
      </c>
    </row>
    <row r="804" customFormat="false" ht="12.75" hidden="false" customHeight="true" outlineLevel="0" collapsed="false">
      <c r="A804" s="87" t="n">
        <v>800</v>
      </c>
      <c r="B804" s="90" t="n">
        <f aca="false">EOMONTH(Input!$C$7,A804)</f>
        <v>67266</v>
      </c>
      <c r="C804" s="90"/>
      <c r="D804" s="98" t="n">
        <f aca="false">IF(($D803+$G803+$H803)&lt;=0,($D803+$G803+$H803),0)</f>
        <v>0</v>
      </c>
      <c r="E804" s="98" t="n">
        <f aca="false">IF($D804&lt;0,Input!$G$17,0)</f>
        <v>0</v>
      </c>
      <c r="F804" s="98" t="n">
        <f aca="false">($D804*(Input!$G$11/100))/12</f>
        <v>0</v>
      </c>
      <c r="G804" s="98" t="n">
        <f aca="false">(-1)*$E804+$F804</f>
        <v>0</v>
      </c>
      <c r="H804" s="98" t="n">
        <f aca="false">IF($D804&lt;0,((-1)*Input!$G$15),0)</f>
        <v>0</v>
      </c>
      <c r="I804" s="98" t="n">
        <f aca="false">IF(OR($B804&lt;Input!$C$25,$B804&lt;Input!$G$25),(($I803+$G804+$H804)*(1+Input!$G$8/(100*12))),0)</f>
        <v>0</v>
      </c>
      <c r="J804" s="98" t="n">
        <f aca="false">IF(OR($B804&lt;Input!$C$25,$B804&lt;Input!$G$25),(Input!$G$18*((1+Input!$G$14/100)^DATEDIF(Input!$C$7,$B804,"Y"))),0)</f>
        <v>0</v>
      </c>
      <c r="L804" s="98" t="n">
        <f aca="false">IF(OR($B804&lt;Input!$C$25,$B804&lt;Input!$G$25),($E804+$J804),0)</f>
        <v>0</v>
      </c>
    </row>
    <row r="805" customFormat="false" ht="12.75" hidden="false" customHeight="true" outlineLevel="0" collapsed="false">
      <c r="A805" s="87" t="n">
        <v>801</v>
      </c>
      <c r="B805" s="90" t="n">
        <f aca="false">EOMONTH(Input!$C$7,A805)</f>
        <v>67297</v>
      </c>
      <c r="C805" s="90"/>
      <c r="D805" s="98" t="n">
        <f aca="false">IF(($D804+$G804+$H804)&lt;=0,($D804+$G804+$H804),0)</f>
        <v>0</v>
      </c>
      <c r="E805" s="98" t="n">
        <f aca="false">IF($D805&lt;0,Input!$G$17,0)</f>
        <v>0</v>
      </c>
      <c r="F805" s="98" t="n">
        <f aca="false">($D805*(Input!$G$11/100))/12</f>
        <v>0</v>
      </c>
      <c r="G805" s="98" t="n">
        <f aca="false">(-1)*$E805+$F805</f>
        <v>0</v>
      </c>
      <c r="H805" s="98" t="n">
        <f aca="false">IF($D805&lt;0,((-1)*Input!$G$15),0)</f>
        <v>0</v>
      </c>
      <c r="I805" s="98" t="n">
        <f aca="false">IF(OR($B805&lt;Input!$C$25,$B805&lt;Input!$G$25),(($I804+$G805+$H805)*(1+Input!$G$8/(100*12))),0)</f>
        <v>0</v>
      </c>
      <c r="J805" s="98" t="n">
        <f aca="false">IF(OR($B805&lt;Input!$C$25,$B805&lt;Input!$G$25),(Input!$G$18*((1+Input!$G$14/100)^DATEDIF(Input!$C$7,$B805,"Y"))),0)</f>
        <v>0</v>
      </c>
      <c r="L805" s="98" t="n">
        <f aca="false">IF(OR($B805&lt;Input!$C$25,$B805&lt;Input!$G$25),($E805+$J805),0)</f>
        <v>0</v>
      </c>
    </row>
    <row r="806" customFormat="false" ht="12.75" hidden="false" customHeight="true" outlineLevel="0" collapsed="false">
      <c r="A806" s="87" t="n">
        <v>802</v>
      </c>
      <c r="B806" s="90" t="n">
        <f aca="false">EOMONTH(Input!$C$7,A806)</f>
        <v>67327</v>
      </c>
      <c r="C806" s="90"/>
      <c r="D806" s="98" t="n">
        <f aca="false">IF(($D805+$G805+$H805)&lt;=0,($D805+$G805+$H805),0)</f>
        <v>0</v>
      </c>
      <c r="E806" s="98" t="n">
        <f aca="false">IF($D806&lt;0,Input!$G$17,0)</f>
        <v>0</v>
      </c>
      <c r="F806" s="98" t="n">
        <f aca="false">($D806*(Input!$G$11/100))/12</f>
        <v>0</v>
      </c>
      <c r="G806" s="98" t="n">
        <f aca="false">(-1)*$E806+$F806</f>
        <v>0</v>
      </c>
      <c r="H806" s="98" t="n">
        <f aca="false">IF($D806&lt;0,((-1)*Input!$G$15),0)</f>
        <v>0</v>
      </c>
      <c r="I806" s="98" t="n">
        <f aca="false">IF(OR($B806&lt;Input!$C$25,$B806&lt;Input!$G$25),(($I805+$G806+$H806)*(1+Input!$G$8/(100*12))),0)</f>
        <v>0</v>
      </c>
      <c r="J806" s="98" t="n">
        <f aca="false">IF(OR($B806&lt;Input!$C$25,$B806&lt;Input!$G$25),(Input!$G$18*((1+Input!$G$14/100)^DATEDIF(Input!$C$7,$B806,"Y"))),0)</f>
        <v>0</v>
      </c>
      <c r="L806" s="98" t="n">
        <f aca="false">IF(OR($B806&lt;Input!$C$25,$B806&lt;Input!$G$25),($E806+$J806),0)</f>
        <v>0</v>
      </c>
    </row>
    <row r="807" customFormat="false" ht="12.75" hidden="false" customHeight="true" outlineLevel="0" collapsed="false">
      <c r="A807" s="87" t="n">
        <v>803</v>
      </c>
      <c r="B807" s="90" t="n">
        <f aca="false">EOMONTH(Input!$C$7,A807)</f>
        <v>67358</v>
      </c>
      <c r="C807" s="90"/>
      <c r="D807" s="98" t="n">
        <f aca="false">IF(($D806+$G806+$H806)&lt;=0,($D806+$G806+$H806),0)</f>
        <v>0</v>
      </c>
      <c r="E807" s="98" t="n">
        <f aca="false">IF($D807&lt;0,Input!$G$17,0)</f>
        <v>0</v>
      </c>
      <c r="F807" s="98" t="n">
        <f aca="false">($D807*(Input!$G$11/100))/12</f>
        <v>0</v>
      </c>
      <c r="G807" s="98" t="n">
        <f aca="false">(-1)*$E807+$F807</f>
        <v>0</v>
      </c>
      <c r="H807" s="98" t="n">
        <f aca="false">IF($D807&lt;0,((-1)*Input!$G$15),0)</f>
        <v>0</v>
      </c>
      <c r="I807" s="98" t="n">
        <f aca="false">IF(OR($B807&lt;Input!$C$25,$B807&lt;Input!$G$25),(($I806+$G807+$H807)*(1+Input!$G$8/(100*12))),0)</f>
        <v>0</v>
      </c>
      <c r="J807" s="98" t="n">
        <f aca="false">IF(OR($B807&lt;Input!$C$25,$B807&lt;Input!$G$25),(Input!$G$18*((1+Input!$G$14/100)^DATEDIF(Input!$C$7,$B807,"Y"))),0)</f>
        <v>0</v>
      </c>
      <c r="L807" s="98" t="n">
        <f aca="false">IF(OR($B807&lt;Input!$C$25,$B807&lt;Input!$G$25),($E807+$J807),0)</f>
        <v>0</v>
      </c>
    </row>
    <row r="808" customFormat="false" ht="12.75" hidden="false" customHeight="true" outlineLevel="0" collapsed="false">
      <c r="A808" s="87" t="n">
        <v>804</v>
      </c>
      <c r="B808" s="90" t="n">
        <f aca="false">EOMONTH(Input!$C$7,A808)</f>
        <v>67388</v>
      </c>
      <c r="C808" s="90"/>
      <c r="D808" s="98" t="n">
        <f aca="false">IF(($D807+$G807+$H807)&lt;=0,($D807+$G807+$H807),0)</f>
        <v>0</v>
      </c>
      <c r="E808" s="98" t="n">
        <f aca="false">IF($D808&lt;0,Input!$G$17,0)</f>
        <v>0</v>
      </c>
      <c r="F808" s="98" t="n">
        <f aca="false">($D808*(Input!$G$11/100))/12</f>
        <v>0</v>
      </c>
      <c r="G808" s="98" t="n">
        <f aca="false">(-1)*$E808+$F808</f>
        <v>0</v>
      </c>
      <c r="H808" s="98" t="n">
        <f aca="false">IF($D808&lt;0,((-1)*Input!$G$15),0)</f>
        <v>0</v>
      </c>
      <c r="I808" s="98" t="n">
        <f aca="false">IF(OR($B808&lt;Input!$C$25,$B808&lt;Input!$G$25),(($I807+$G808+$H808)*(1+Input!$G$8/(100*12))),0)</f>
        <v>0</v>
      </c>
      <c r="J808" s="98" t="n">
        <f aca="false">IF(OR($B808&lt;Input!$C$25,$B808&lt;Input!$G$25),(Input!$G$18*((1+Input!$G$14/100)^DATEDIF(Input!$C$7,$B808,"Y"))),0)</f>
        <v>0</v>
      </c>
      <c r="L808" s="98" t="n">
        <f aca="false">IF(OR($B808&lt;Input!$C$25,$B808&lt;Input!$G$25),($E808+$J808),0)</f>
        <v>0</v>
      </c>
    </row>
    <row r="809" customFormat="false" ht="12.75" hidden="false" customHeight="true" outlineLevel="0" collapsed="false">
      <c r="A809" s="87" t="n">
        <v>805</v>
      </c>
      <c r="B809" s="90" t="n">
        <f aca="false">EOMONTH(Input!$C$7,A809)</f>
        <v>67419</v>
      </c>
      <c r="C809" s="90"/>
      <c r="D809" s="98" t="n">
        <f aca="false">IF(($D808+$G808+$H808)&lt;=0,($D808+$G808+$H808),0)</f>
        <v>0</v>
      </c>
      <c r="E809" s="98" t="n">
        <f aca="false">IF($D809&lt;0,Input!$G$17,0)</f>
        <v>0</v>
      </c>
      <c r="F809" s="98" t="n">
        <f aca="false">($D809*(Input!$G$11/100))/12</f>
        <v>0</v>
      </c>
      <c r="G809" s="98" t="n">
        <f aca="false">(-1)*$E809+$F809</f>
        <v>0</v>
      </c>
      <c r="H809" s="98" t="n">
        <f aca="false">IF($D809&lt;0,((-1)*Input!$G$15),0)</f>
        <v>0</v>
      </c>
      <c r="I809" s="98" t="n">
        <f aca="false">IF(OR($B809&lt;Input!$C$25,$B809&lt;Input!$G$25),(($I808+$G809+$H809)*(1+Input!$G$8/(100*12))),0)</f>
        <v>0</v>
      </c>
      <c r="J809" s="98" t="n">
        <f aca="false">IF(OR($B809&lt;Input!$C$25,$B809&lt;Input!$G$25),(Input!$G$18*((1+Input!$G$14/100)^DATEDIF(Input!$C$7,$B809,"Y"))),0)</f>
        <v>0</v>
      </c>
      <c r="L809" s="98" t="n">
        <f aca="false">IF(OR($B809&lt;Input!$C$25,$B809&lt;Input!$G$25),($E809+$J809),0)</f>
        <v>0</v>
      </c>
    </row>
    <row r="810" customFormat="false" ht="12.75" hidden="false" customHeight="true" outlineLevel="0" collapsed="false">
      <c r="A810" s="87" t="n">
        <v>806</v>
      </c>
      <c r="B810" s="90" t="n">
        <f aca="false">EOMONTH(Input!$C$7,A810)</f>
        <v>67450</v>
      </c>
      <c r="C810" s="90"/>
      <c r="D810" s="98" t="n">
        <f aca="false">IF(($D809+$G809+$H809)&lt;=0,($D809+$G809+$H809),0)</f>
        <v>0</v>
      </c>
      <c r="E810" s="98" t="n">
        <f aca="false">IF($D810&lt;0,Input!$G$17,0)</f>
        <v>0</v>
      </c>
      <c r="F810" s="98" t="n">
        <f aca="false">($D810*(Input!$G$11/100))/12</f>
        <v>0</v>
      </c>
      <c r="G810" s="98" t="n">
        <f aca="false">(-1)*$E810+$F810</f>
        <v>0</v>
      </c>
      <c r="H810" s="98" t="n">
        <f aca="false">IF($D810&lt;0,((-1)*Input!$G$15),0)</f>
        <v>0</v>
      </c>
      <c r="I810" s="98" t="n">
        <f aca="false">IF(OR($B810&lt;Input!$C$25,$B810&lt;Input!$G$25),(($I809+$G810+$H810)*(1+Input!$G$8/(100*12))),0)</f>
        <v>0</v>
      </c>
      <c r="J810" s="98" t="n">
        <f aca="false">IF(OR($B810&lt;Input!$C$25,$B810&lt;Input!$G$25),(Input!$G$18*((1+Input!$G$14/100)^DATEDIF(Input!$C$7,$B810,"Y"))),0)</f>
        <v>0</v>
      </c>
      <c r="L810" s="98" t="n">
        <f aca="false">IF(OR($B810&lt;Input!$C$25,$B810&lt;Input!$G$25),($E810+$J810),0)</f>
        <v>0</v>
      </c>
    </row>
    <row r="811" customFormat="false" ht="12.75" hidden="false" customHeight="true" outlineLevel="0" collapsed="false">
      <c r="A811" s="87" t="n">
        <v>807</v>
      </c>
      <c r="B811" s="90" t="n">
        <f aca="false">EOMONTH(Input!$C$7,A811)</f>
        <v>67480</v>
      </c>
      <c r="C811" s="90"/>
      <c r="D811" s="98" t="n">
        <f aca="false">IF(($D810+$G810+$H810)&lt;=0,($D810+$G810+$H810),0)</f>
        <v>0</v>
      </c>
      <c r="E811" s="98" t="n">
        <f aca="false">IF($D811&lt;0,Input!$G$17,0)</f>
        <v>0</v>
      </c>
      <c r="F811" s="98" t="n">
        <f aca="false">($D811*(Input!$G$11/100))/12</f>
        <v>0</v>
      </c>
      <c r="G811" s="98" t="n">
        <f aca="false">(-1)*$E811+$F811</f>
        <v>0</v>
      </c>
      <c r="H811" s="98" t="n">
        <f aca="false">IF($D811&lt;0,((-1)*Input!$G$15),0)</f>
        <v>0</v>
      </c>
      <c r="I811" s="98" t="n">
        <f aca="false">IF(OR($B811&lt;Input!$C$25,$B811&lt;Input!$G$25),(($I810+$G811+$H811)*(1+Input!$G$8/(100*12))),0)</f>
        <v>0</v>
      </c>
      <c r="J811" s="98" t="n">
        <f aca="false">IF(OR($B811&lt;Input!$C$25,$B811&lt;Input!$G$25),(Input!$G$18*((1+Input!$G$14/100)^DATEDIF(Input!$C$7,$B811,"Y"))),0)</f>
        <v>0</v>
      </c>
      <c r="L811" s="98" t="n">
        <f aca="false">IF(OR($B811&lt;Input!$C$25,$B811&lt;Input!$G$25),($E811+$J811),0)</f>
        <v>0</v>
      </c>
    </row>
    <row r="812" customFormat="false" ht="12.75" hidden="false" customHeight="true" outlineLevel="0" collapsed="false">
      <c r="A812" s="87" t="n">
        <v>808</v>
      </c>
      <c r="B812" s="90" t="n">
        <f aca="false">EOMONTH(Input!$C$7,A812)</f>
        <v>67511</v>
      </c>
      <c r="C812" s="90"/>
      <c r="D812" s="98" t="n">
        <f aca="false">IF(($D811+$G811+$H811)&lt;=0,($D811+$G811+$H811),0)</f>
        <v>0</v>
      </c>
      <c r="E812" s="98" t="n">
        <f aca="false">IF($D812&lt;0,Input!$G$17,0)</f>
        <v>0</v>
      </c>
      <c r="F812" s="98" t="n">
        <f aca="false">($D812*(Input!$G$11/100))/12</f>
        <v>0</v>
      </c>
      <c r="G812" s="98" t="n">
        <f aca="false">(-1)*$E812+$F812</f>
        <v>0</v>
      </c>
      <c r="H812" s="98" t="n">
        <f aca="false">IF($D812&lt;0,((-1)*Input!$G$15),0)</f>
        <v>0</v>
      </c>
      <c r="I812" s="98" t="n">
        <f aca="false">IF(OR($B812&lt;Input!$C$25,$B812&lt;Input!$G$25),(($I811+$G812+$H812)*(1+Input!$G$8/(100*12))),0)</f>
        <v>0</v>
      </c>
      <c r="J812" s="98" t="n">
        <f aca="false">IF(OR($B812&lt;Input!$C$25,$B812&lt;Input!$G$25),(Input!$G$18*((1+Input!$G$14/100)^DATEDIF(Input!$C$7,$B812,"Y"))),0)</f>
        <v>0</v>
      </c>
      <c r="L812" s="98" t="n">
        <f aca="false">IF(OR($B812&lt;Input!$C$25,$B812&lt;Input!$G$25),($E812+$J812),0)</f>
        <v>0</v>
      </c>
    </row>
    <row r="813" customFormat="false" ht="12.75" hidden="false" customHeight="true" outlineLevel="0" collapsed="false">
      <c r="A813" s="87" t="n">
        <v>809</v>
      </c>
      <c r="B813" s="90" t="n">
        <f aca="false">EOMONTH(Input!$C$7,A813)</f>
        <v>67541</v>
      </c>
      <c r="C813" s="90"/>
      <c r="D813" s="98" t="n">
        <f aca="false">IF(($D812+$G812+$H812)&lt;=0,($D812+$G812+$H812),0)</f>
        <v>0</v>
      </c>
      <c r="E813" s="98" t="n">
        <f aca="false">IF($D813&lt;0,Input!$G$17,0)</f>
        <v>0</v>
      </c>
      <c r="F813" s="98" t="n">
        <f aca="false">($D813*(Input!$G$11/100))/12</f>
        <v>0</v>
      </c>
      <c r="G813" s="98" t="n">
        <f aca="false">(-1)*$E813+$F813</f>
        <v>0</v>
      </c>
      <c r="H813" s="98" t="n">
        <f aca="false">IF($D813&lt;0,((-1)*Input!$G$15),0)</f>
        <v>0</v>
      </c>
      <c r="I813" s="98" t="n">
        <f aca="false">IF(OR($B813&lt;Input!$C$25,$B813&lt;Input!$G$25),(($I812+$G813+$H813)*(1+Input!$G$8/(100*12))),0)</f>
        <v>0</v>
      </c>
      <c r="J813" s="98" t="n">
        <f aca="false">IF(OR($B813&lt;Input!$C$25,$B813&lt;Input!$G$25),(Input!$G$18*((1+Input!$G$14/100)^DATEDIF(Input!$C$7,$B813,"Y"))),0)</f>
        <v>0</v>
      </c>
      <c r="L813" s="98" t="n">
        <f aca="false">IF(OR($B813&lt;Input!$C$25,$B813&lt;Input!$G$25),($E813+$J813),0)</f>
        <v>0</v>
      </c>
    </row>
    <row r="814" customFormat="false" ht="12.75" hidden="false" customHeight="true" outlineLevel="0" collapsed="false">
      <c r="A814" s="87" t="n">
        <v>810</v>
      </c>
      <c r="B814" s="90" t="n">
        <f aca="false">EOMONTH(Input!$C$7,A814)</f>
        <v>67572</v>
      </c>
      <c r="C814" s="90"/>
      <c r="D814" s="98" t="n">
        <f aca="false">IF(($D813+$G813+$H813)&lt;=0,($D813+$G813+$H813),0)</f>
        <v>0</v>
      </c>
      <c r="E814" s="98" t="n">
        <f aca="false">IF($D814&lt;0,Input!$G$17,0)</f>
        <v>0</v>
      </c>
      <c r="F814" s="98" t="n">
        <f aca="false">($D814*(Input!$G$11/100))/12</f>
        <v>0</v>
      </c>
      <c r="G814" s="98" t="n">
        <f aca="false">(-1)*$E814+$F814</f>
        <v>0</v>
      </c>
      <c r="H814" s="98" t="n">
        <f aca="false">IF($D814&lt;0,((-1)*Input!$G$15),0)</f>
        <v>0</v>
      </c>
      <c r="I814" s="98" t="n">
        <f aca="false">IF(OR($B814&lt;Input!$C$25,$B814&lt;Input!$G$25),(($I813+$G814+$H814)*(1+Input!$G$8/(100*12))),0)</f>
        <v>0</v>
      </c>
      <c r="J814" s="98" t="n">
        <f aca="false">IF(OR($B814&lt;Input!$C$25,$B814&lt;Input!$G$25),(Input!$G$18*((1+Input!$G$14/100)^DATEDIF(Input!$C$7,$B814,"Y"))),0)</f>
        <v>0</v>
      </c>
      <c r="L814" s="98" t="n">
        <f aca="false">IF(OR($B814&lt;Input!$C$25,$B814&lt;Input!$G$25),($E814+$J814),0)</f>
        <v>0</v>
      </c>
    </row>
    <row r="815" customFormat="false" ht="12.75" hidden="false" customHeight="true" outlineLevel="0" collapsed="false">
      <c r="A815" s="87" t="n">
        <v>811</v>
      </c>
      <c r="B815" s="90" t="n">
        <f aca="false">EOMONTH(Input!$C$7,A815)</f>
        <v>67603</v>
      </c>
      <c r="C815" s="90"/>
      <c r="D815" s="98" t="n">
        <f aca="false">IF(($D814+$G814+$H814)&lt;=0,($D814+$G814+$H814),0)</f>
        <v>0</v>
      </c>
      <c r="E815" s="98" t="n">
        <f aca="false">IF($D815&lt;0,Input!$G$17,0)</f>
        <v>0</v>
      </c>
      <c r="F815" s="98" t="n">
        <f aca="false">($D815*(Input!$G$11/100))/12</f>
        <v>0</v>
      </c>
      <c r="G815" s="98" t="n">
        <f aca="false">(-1)*$E815+$F815</f>
        <v>0</v>
      </c>
      <c r="H815" s="98" t="n">
        <f aca="false">IF($D815&lt;0,((-1)*Input!$G$15),0)</f>
        <v>0</v>
      </c>
      <c r="I815" s="98" t="n">
        <f aca="false">IF(OR($B815&lt;Input!$C$25,$B815&lt;Input!$G$25),(($I814+$G815+$H815)*(1+Input!$G$8/(100*12))),0)</f>
        <v>0</v>
      </c>
      <c r="J815" s="98" t="n">
        <f aca="false">IF(OR($B815&lt;Input!$C$25,$B815&lt;Input!$G$25),(Input!$G$18*((1+Input!$G$14/100)^DATEDIF(Input!$C$7,$B815,"Y"))),0)</f>
        <v>0</v>
      </c>
      <c r="L815" s="98" t="n">
        <f aca="false">IF(OR($B815&lt;Input!$C$25,$B815&lt;Input!$G$25),($E815+$J815),0)</f>
        <v>0</v>
      </c>
    </row>
    <row r="816" customFormat="false" ht="12.75" hidden="false" customHeight="true" outlineLevel="0" collapsed="false">
      <c r="A816" s="87" t="n">
        <v>812</v>
      </c>
      <c r="B816" s="90" t="n">
        <f aca="false">EOMONTH(Input!$C$7,A816)</f>
        <v>67631</v>
      </c>
      <c r="C816" s="90"/>
      <c r="D816" s="98" t="n">
        <f aca="false">IF(($D815+$G815+$H815)&lt;=0,($D815+$G815+$H815),0)</f>
        <v>0</v>
      </c>
      <c r="E816" s="98" t="n">
        <f aca="false">IF($D816&lt;0,Input!$G$17,0)</f>
        <v>0</v>
      </c>
      <c r="F816" s="98" t="n">
        <f aca="false">($D816*(Input!$G$11/100))/12</f>
        <v>0</v>
      </c>
      <c r="G816" s="98" t="n">
        <f aca="false">(-1)*$E816+$F816</f>
        <v>0</v>
      </c>
      <c r="H816" s="98" t="n">
        <f aca="false">IF($D816&lt;0,((-1)*Input!$G$15),0)</f>
        <v>0</v>
      </c>
      <c r="I816" s="98" t="n">
        <f aca="false">IF(OR($B816&lt;Input!$C$25,$B816&lt;Input!$G$25),(($I815+$G816+$H816)*(1+Input!$G$8/(100*12))),0)</f>
        <v>0</v>
      </c>
      <c r="J816" s="98" t="n">
        <f aca="false">IF(OR($B816&lt;Input!$C$25,$B816&lt;Input!$G$25),(Input!$G$18*((1+Input!$G$14/100)^DATEDIF(Input!$C$7,$B816,"Y"))),0)</f>
        <v>0</v>
      </c>
      <c r="L816" s="98" t="n">
        <f aca="false">IF(OR($B816&lt;Input!$C$25,$B816&lt;Input!$G$25),($E816+$J816),0)</f>
        <v>0</v>
      </c>
    </row>
    <row r="817" customFormat="false" ht="12.75" hidden="false" customHeight="true" outlineLevel="0" collapsed="false">
      <c r="A817" s="87" t="n">
        <v>813</v>
      </c>
      <c r="B817" s="90" t="n">
        <f aca="false">EOMONTH(Input!$C$7,A817)</f>
        <v>67662</v>
      </c>
      <c r="C817" s="90"/>
      <c r="D817" s="98" t="n">
        <f aca="false">IF(($D816+$G816+$H816)&lt;=0,($D816+$G816+$H816),0)</f>
        <v>0</v>
      </c>
      <c r="E817" s="98" t="n">
        <f aca="false">IF($D817&lt;0,Input!$G$17,0)</f>
        <v>0</v>
      </c>
      <c r="F817" s="98" t="n">
        <f aca="false">($D817*(Input!$G$11/100))/12</f>
        <v>0</v>
      </c>
      <c r="G817" s="98" t="n">
        <f aca="false">(-1)*$E817+$F817</f>
        <v>0</v>
      </c>
      <c r="H817" s="98" t="n">
        <f aca="false">IF($D817&lt;0,((-1)*Input!$G$15),0)</f>
        <v>0</v>
      </c>
      <c r="I817" s="98" t="n">
        <f aca="false">IF(OR($B817&lt;Input!$C$25,$B817&lt;Input!$G$25),(($I816+$G817+$H817)*(1+Input!$G$8/(100*12))),0)</f>
        <v>0</v>
      </c>
      <c r="J817" s="98" t="n">
        <f aca="false">IF(OR($B817&lt;Input!$C$25,$B817&lt;Input!$G$25),(Input!$G$18*((1+Input!$G$14/100)^DATEDIF(Input!$C$7,$B817,"Y"))),0)</f>
        <v>0</v>
      </c>
      <c r="L817" s="98" t="n">
        <f aca="false">IF(OR($B817&lt;Input!$C$25,$B817&lt;Input!$G$25),($E817+$J817),0)</f>
        <v>0</v>
      </c>
    </row>
    <row r="818" customFormat="false" ht="12.75" hidden="false" customHeight="true" outlineLevel="0" collapsed="false">
      <c r="A818" s="87" t="n">
        <v>814</v>
      </c>
      <c r="B818" s="90" t="n">
        <f aca="false">EOMONTH(Input!$C$7,A818)</f>
        <v>67692</v>
      </c>
      <c r="C818" s="90"/>
      <c r="D818" s="98" t="n">
        <f aca="false">IF(($D817+$G817+$H817)&lt;=0,($D817+$G817+$H817),0)</f>
        <v>0</v>
      </c>
      <c r="E818" s="98" t="n">
        <f aca="false">IF($D818&lt;0,Input!$G$17,0)</f>
        <v>0</v>
      </c>
      <c r="F818" s="98" t="n">
        <f aca="false">($D818*(Input!$G$11/100))/12</f>
        <v>0</v>
      </c>
      <c r="G818" s="98" t="n">
        <f aca="false">(-1)*$E818+$F818</f>
        <v>0</v>
      </c>
      <c r="H818" s="98" t="n">
        <f aca="false">IF($D818&lt;0,((-1)*Input!$G$15),0)</f>
        <v>0</v>
      </c>
      <c r="I818" s="98" t="n">
        <f aca="false">IF(OR($B818&lt;Input!$C$25,$B818&lt;Input!$G$25),(($I817+$G818+$H818)*(1+Input!$G$8/(100*12))),0)</f>
        <v>0</v>
      </c>
      <c r="J818" s="98" t="n">
        <f aca="false">IF(OR($B818&lt;Input!$C$25,$B818&lt;Input!$G$25),(Input!$G$18*((1+Input!$G$14/100)^DATEDIF(Input!$C$7,$B818,"Y"))),0)</f>
        <v>0</v>
      </c>
      <c r="L818" s="98" t="n">
        <f aca="false">IF(OR($B818&lt;Input!$C$25,$B818&lt;Input!$G$25),($E818+$J818),0)</f>
        <v>0</v>
      </c>
    </row>
    <row r="819" customFormat="false" ht="12.75" hidden="false" customHeight="true" outlineLevel="0" collapsed="false">
      <c r="A819" s="87" t="n">
        <v>815</v>
      </c>
      <c r="B819" s="90" t="n">
        <f aca="false">EOMONTH(Input!$C$7,A819)</f>
        <v>67723</v>
      </c>
      <c r="C819" s="90"/>
      <c r="D819" s="98" t="n">
        <f aca="false">IF(($D818+$G818+$H818)&lt;=0,($D818+$G818+$H818),0)</f>
        <v>0</v>
      </c>
      <c r="E819" s="98" t="n">
        <f aca="false">IF($D819&lt;0,Input!$G$17,0)</f>
        <v>0</v>
      </c>
      <c r="F819" s="98" t="n">
        <f aca="false">($D819*(Input!$G$11/100))/12</f>
        <v>0</v>
      </c>
      <c r="G819" s="98" t="n">
        <f aca="false">(-1)*$E819+$F819</f>
        <v>0</v>
      </c>
      <c r="H819" s="98" t="n">
        <f aca="false">IF($D819&lt;0,((-1)*Input!$G$15),0)</f>
        <v>0</v>
      </c>
      <c r="I819" s="98" t="n">
        <f aca="false">IF(OR($B819&lt;Input!$C$25,$B819&lt;Input!$G$25),(($I818+$G819+$H819)*(1+Input!$G$8/(100*12))),0)</f>
        <v>0</v>
      </c>
      <c r="J819" s="98" t="n">
        <f aca="false">IF(OR($B819&lt;Input!$C$25,$B819&lt;Input!$G$25),(Input!$G$18*((1+Input!$G$14/100)^DATEDIF(Input!$C$7,$B819,"Y"))),0)</f>
        <v>0</v>
      </c>
      <c r="L819" s="98" t="n">
        <f aca="false">IF(OR($B819&lt;Input!$C$25,$B819&lt;Input!$G$25),($E819+$J819),0)</f>
        <v>0</v>
      </c>
    </row>
    <row r="820" customFormat="false" ht="12.75" hidden="false" customHeight="true" outlineLevel="0" collapsed="false">
      <c r="A820" s="87" t="n">
        <v>816</v>
      </c>
      <c r="B820" s="90" t="n">
        <f aca="false">EOMONTH(Input!$C$7,A820)</f>
        <v>67753</v>
      </c>
      <c r="C820" s="90"/>
      <c r="D820" s="98" t="n">
        <f aca="false">IF(($D819+$G819+$H819)&lt;=0,($D819+$G819+$H819),0)</f>
        <v>0</v>
      </c>
      <c r="E820" s="98" t="n">
        <f aca="false">IF($D820&lt;0,Input!$G$17,0)</f>
        <v>0</v>
      </c>
      <c r="F820" s="98" t="n">
        <f aca="false">($D820*(Input!$G$11/100))/12</f>
        <v>0</v>
      </c>
      <c r="G820" s="98" t="n">
        <f aca="false">(-1)*$E820+$F820</f>
        <v>0</v>
      </c>
      <c r="H820" s="98" t="n">
        <f aca="false">IF($D820&lt;0,((-1)*Input!$G$15),0)</f>
        <v>0</v>
      </c>
      <c r="I820" s="98" t="n">
        <f aca="false">IF(OR($B820&lt;Input!$C$25,$B820&lt;Input!$G$25),(($I819+$G820+$H820)*(1+Input!$G$8/(100*12))),0)</f>
        <v>0</v>
      </c>
      <c r="J820" s="98" t="n">
        <f aca="false">IF(OR($B820&lt;Input!$C$25,$B820&lt;Input!$G$25),(Input!$G$18*((1+Input!$G$14/100)^DATEDIF(Input!$C$7,$B820,"Y"))),0)</f>
        <v>0</v>
      </c>
      <c r="L820" s="98" t="n">
        <f aca="false">IF(OR($B820&lt;Input!$C$25,$B820&lt;Input!$G$25),($E820+$J820),0)</f>
        <v>0</v>
      </c>
    </row>
    <row r="821" customFormat="false" ht="12.75" hidden="false" customHeight="true" outlineLevel="0" collapsed="false">
      <c r="A821" s="87" t="n">
        <v>817</v>
      </c>
      <c r="B821" s="90" t="n">
        <f aca="false">EOMONTH(Input!$C$7,A821)</f>
        <v>67784</v>
      </c>
      <c r="C821" s="90"/>
      <c r="D821" s="98" t="n">
        <f aca="false">IF(($D820+$G820+$H820)&lt;=0,($D820+$G820+$H820),0)</f>
        <v>0</v>
      </c>
      <c r="E821" s="98" t="n">
        <f aca="false">IF($D821&lt;0,Input!$G$17,0)</f>
        <v>0</v>
      </c>
      <c r="F821" s="98" t="n">
        <f aca="false">($D821*(Input!$G$11/100))/12</f>
        <v>0</v>
      </c>
      <c r="G821" s="98" t="n">
        <f aca="false">(-1)*$E821+$F821</f>
        <v>0</v>
      </c>
      <c r="H821" s="98" t="n">
        <f aca="false">IF($D821&lt;0,((-1)*Input!$G$15),0)</f>
        <v>0</v>
      </c>
      <c r="I821" s="98" t="n">
        <f aca="false">IF(OR($B821&lt;Input!$C$25,$B821&lt;Input!$G$25),(($I820+$G821+$H821)*(1+Input!$G$8/(100*12))),0)</f>
        <v>0</v>
      </c>
      <c r="J821" s="98" t="n">
        <f aca="false">IF(OR($B821&lt;Input!$C$25,$B821&lt;Input!$G$25),(Input!$G$18*((1+Input!$G$14/100)^DATEDIF(Input!$C$7,$B821,"Y"))),0)</f>
        <v>0</v>
      </c>
      <c r="L821" s="98" t="n">
        <f aca="false">IF(OR($B821&lt;Input!$C$25,$B821&lt;Input!$G$25),($E821+$J821),0)</f>
        <v>0</v>
      </c>
    </row>
    <row r="822" customFormat="false" ht="12.75" hidden="false" customHeight="true" outlineLevel="0" collapsed="false">
      <c r="A822" s="87" t="n">
        <v>818</v>
      </c>
      <c r="B822" s="90" t="n">
        <f aca="false">EOMONTH(Input!$C$7,A822)</f>
        <v>67815</v>
      </c>
      <c r="C822" s="90"/>
      <c r="D822" s="98" t="n">
        <f aca="false">IF(($D821+$G821+$H821)&lt;=0,($D821+$G821+$H821),0)</f>
        <v>0</v>
      </c>
      <c r="E822" s="98" t="n">
        <f aca="false">IF($D822&lt;0,Input!$G$17,0)</f>
        <v>0</v>
      </c>
      <c r="F822" s="98" t="n">
        <f aca="false">($D822*(Input!$G$11/100))/12</f>
        <v>0</v>
      </c>
      <c r="G822" s="98" t="n">
        <f aca="false">(-1)*$E822+$F822</f>
        <v>0</v>
      </c>
      <c r="H822" s="98" t="n">
        <f aca="false">IF($D822&lt;0,((-1)*Input!$G$15),0)</f>
        <v>0</v>
      </c>
      <c r="I822" s="98" t="n">
        <f aca="false">IF(OR($B822&lt;Input!$C$25,$B822&lt;Input!$G$25),(($I821+$G822+$H822)*(1+Input!$G$8/(100*12))),0)</f>
        <v>0</v>
      </c>
      <c r="J822" s="98" t="n">
        <f aca="false">IF(OR($B822&lt;Input!$C$25,$B822&lt;Input!$G$25),(Input!$G$18*((1+Input!$G$14/100)^DATEDIF(Input!$C$7,$B822,"Y"))),0)</f>
        <v>0</v>
      </c>
      <c r="L822" s="98" t="n">
        <f aca="false">IF(OR($B822&lt;Input!$C$25,$B822&lt;Input!$G$25),($E822+$J822),0)</f>
        <v>0</v>
      </c>
    </row>
    <row r="823" customFormat="false" ht="12.75" hidden="false" customHeight="true" outlineLevel="0" collapsed="false">
      <c r="A823" s="87" t="n">
        <v>819</v>
      </c>
      <c r="B823" s="90" t="n">
        <f aca="false">EOMONTH(Input!$C$7,A823)</f>
        <v>67845</v>
      </c>
      <c r="C823" s="90"/>
      <c r="D823" s="98" t="n">
        <f aca="false">IF(($D822+$G822+$H822)&lt;=0,($D822+$G822+$H822),0)</f>
        <v>0</v>
      </c>
      <c r="E823" s="98" t="n">
        <f aca="false">IF($D823&lt;0,Input!$G$17,0)</f>
        <v>0</v>
      </c>
      <c r="F823" s="98" t="n">
        <f aca="false">($D823*(Input!$G$11/100))/12</f>
        <v>0</v>
      </c>
      <c r="G823" s="98" t="n">
        <f aca="false">(-1)*$E823+$F823</f>
        <v>0</v>
      </c>
      <c r="H823" s="98" t="n">
        <f aca="false">IF($D823&lt;0,((-1)*Input!$G$15),0)</f>
        <v>0</v>
      </c>
      <c r="I823" s="98" t="n">
        <f aca="false">IF(OR($B823&lt;Input!$C$25,$B823&lt;Input!$G$25),(($I822+$G823+$H823)*(1+Input!$G$8/(100*12))),0)</f>
        <v>0</v>
      </c>
      <c r="J823" s="98" t="n">
        <f aca="false">IF(OR($B823&lt;Input!$C$25,$B823&lt;Input!$G$25),(Input!$G$18*((1+Input!$G$14/100)^DATEDIF(Input!$C$7,$B823,"Y"))),0)</f>
        <v>0</v>
      </c>
      <c r="L823" s="98" t="n">
        <f aca="false">IF(OR($B823&lt;Input!$C$25,$B823&lt;Input!$G$25),($E823+$J823),0)</f>
        <v>0</v>
      </c>
    </row>
    <row r="824" customFormat="false" ht="12.75" hidden="false" customHeight="true" outlineLevel="0" collapsed="false">
      <c r="A824" s="87" t="n">
        <v>820</v>
      </c>
      <c r="B824" s="90" t="n">
        <f aca="false">EOMONTH(Input!$C$7,A824)</f>
        <v>67876</v>
      </c>
      <c r="C824" s="90"/>
      <c r="D824" s="98" t="n">
        <f aca="false">IF(($D823+$G823+$H823)&lt;=0,($D823+$G823+$H823),0)</f>
        <v>0</v>
      </c>
      <c r="E824" s="98" t="n">
        <f aca="false">IF($D824&lt;0,Input!$G$17,0)</f>
        <v>0</v>
      </c>
      <c r="F824" s="98" t="n">
        <f aca="false">($D824*(Input!$G$11/100))/12</f>
        <v>0</v>
      </c>
      <c r="G824" s="98" t="n">
        <f aca="false">(-1)*$E824+$F824</f>
        <v>0</v>
      </c>
      <c r="H824" s="98" t="n">
        <f aca="false">IF($D824&lt;0,((-1)*Input!$G$15),0)</f>
        <v>0</v>
      </c>
      <c r="I824" s="98" t="n">
        <f aca="false">IF(OR($B824&lt;Input!$C$25,$B824&lt;Input!$G$25),(($I823+$G824+$H824)*(1+Input!$G$8/(100*12))),0)</f>
        <v>0</v>
      </c>
      <c r="J824" s="98" t="n">
        <f aca="false">IF(OR($B824&lt;Input!$C$25,$B824&lt;Input!$G$25),(Input!$G$18*((1+Input!$G$14/100)^DATEDIF(Input!$C$7,$B824,"Y"))),0)</f>
        <v>0</v>
      </c>
      <c r="L824" s="98" t="n">
        <f aca="false">IF(OR($B824&lt;Input!$C$25,$B824&lt;Input!$G$25),($E824+$J824),0)</f>
        <v>0</v>
      </c>
    </row>
    <row r="825" customFormat="false" ht="12.75" hidden="false" customHeight="true" outlineLevel="0" collapsed="false">
      <c r="A825" s="87" t="n">
        <v>821</v>
      </c>
      <c r="B825" s="90" t="n">
        <f aca="false">EOMONTH(Input!$C$7,A825)</f>
        <v>67906</v>
      </c>
      <c r="C825" s="90"/>
      <c r="D825" s="98" t="n">
        <f aca="false">IF(($D824+$G824+$H824)&lt;=0,($D824+$G824+$H824),0)</f>
        <v>0</v>
      </c>
      <c r="E825" s="98" t="n">
        <f aca="false">IF($D825&lt;0,Input!$G$17,0)</f>
        <v>0</v>
      </c>
      <c r="F825" s="98" t="n">
        <f aca="false">($D825*(Input!$G$11/100))/12</f>
        <v>0</v>
      </c>
      <c r="G825" s="98" t="n">
        <f aca="false">(-1)*$E825+$F825</f>
        <v>0</v>
      </c>
      <c r="H825" s="98" t="n">
        <f aca="false">IF($D825&lt;0,((-1)*Input!$G$15),0)</f>
        <v>0</v>
      </c>
      <c r="I825" s="98" t="n">
        <f aca="false">IF(OR($B825&lt;Input!$C$25,$B825&lt;Input!$G$25),(($I824+$G825+$H825)*(1+Input!$G$8/(100*12))),0)</f>
        <v>0</v>
      </c>
      <c r="J825" s="98" t="n">
        <f aca="false">IF(OR($B825&lt;Input!$C$25,$B825&lt;Input!$G$25),(Input!$G$18*((1+Input!$G$14/100)^DATEDIF(Input!$C$7,$B825,"Y"))),0)</f>
        <v>0</v>
      </c>
      <c r="L825" s="98" t="n">
        <f aca="false">IF(OR($B825&lt;Input!$C$25,$B825&lt;Input!$G$25),($E825+$J825),0)</f>
        <v>0</v>
      </c>
    </row>
    <row r="826" customFormat="false" ht="12.75" hidden="false" customHeight="true" outlineLevel="0" collapsed="false">
      <c r="A826" s="87" t="n">
        <v>822</v>
      </c>
      <c r="B826" s="90" t="n">
        <f aca="false">EOMONTH(Input!$C$7,A826)</f>
        <v>67937</v>
      </c>
      <c r="C826" s="90"/>
      <c r="D826" s="98" t="n">
        <f aca="false">IF(($D825+$G825+$H825)&lt;=0,($D825+$G825+$H825),0)</f>
        <v>0</v>
      </c>
      <c r="E826" s="98" t="n">
        <f aca="false">IF($D826&lt;0,Input!$G$17,0)</f>
        <v>0</v>
      </c>
      <c r="F826" s="98" t="n">
        <f aca="false">($D826*(Input!$G$11/100))/12</f>
        <v>0</v>
      </c>
      <c r="G826" s="98" t="n">
        <f aca="false">(-1)*$E826+$F826</f>
        <v>0</v>
      </c>
      <c r="H826" s="98" t="n">
        <f aca="false">IF($D826&lt;0,((-1)*Input!$G$15),0)</f>
        <v>0</v>
      </c>
      <c r="I826" s="98" t="n">
        <f aca="false">IF(OR($B826&lt;Input!$C$25,$B826&lt;Input!$G$25),(($I825+$G826+$H826)*(1+Input!$G$8/(100*12))),0)</f>
        <v>0</v>
      </c>
      <c r="J826" s="98" t="n">
        <f aca="false">IF(OR($B826&lt;Input!$C$25,$B826&lt;Input!$G$25),(Input!$G$18*((1+Input!$G$14/100)^DATEDIF(Input!$C$7,$B826,"Y"))),0)</f>
        <v>0</v>
      </c>
      <c r="L826" s="98" t="n">
        <f aca="false">IF(OR($B826&lt;Input!$C$25,$B826&lt;Input!$G$25),($E826+$J826),0)</f>
        <v>0</v>
      </c>
    </row>
    <row r="827" customFormat="false" ht="12.75" hidden="false" customHeight="true" outlineLevel="0" collapsed="false">
      <c r="A827" s="87" t="n">
        <v>823</v>
      </c>
      <c r="B827" s="90" t="n">
        <f aca="false">EOMONTH(Input!$C$7,A827)</f>
        <v>67968</v>
      </c>
      <c r="C827" s="90"/>
      <c r="D827" s="98" t="n">
        <f aca="false">IF(($D826+$G826+$H826)&lt;=0,($D826+$G826+$H826),0)</f>
        <v>0</v>
      </c>
      <c r="E827" s="98" t="n">
        <f aca="false">IF($D827&lt;0,Input!$G$17,0)</f>
        <v>0</v>
      </c>
      <c r="F827" s="98" t="n">
        <f aca="false">($D827*(Input!$G$11/100))/12</f>
        <v>0</v>
      </c>
      <c r="G827" s="98" t="n">
        <f aca="false">(-1)*$E827+$F827</f>
        <v>0</v>
      </c>
      <c r="H827" s="98" t="n">
        <f aca="false">IF($D827&lt;0,((-1)*Input!$G$15),0)</f>
        <v>0</v>
      </c>
      <c r="I827" s="98" t="n">
        <f aca="false">IF(OR($B827&lt;Input!$C$25,$B827&lt;Input!$G$25),(($I826+$G827+$H827)*(1+Input!$G$8/(100*12))),0)</f>
        <v>0</v>
      </c>
      <c r="J827" s="98" t="n">
        <f aca="false">IF(OR($B827&lt;Input!$C$25,$B827&lt;Input!$G$25),(Input!$G$18*((1+Input!$G$14/100)^DATEDIF(Input!$C$7,$B827,"Y"))),0)</f>
        <v>0</v>
      </c>
      <c r="L827" s="98" t="n">
        <f aca="false">IF(OR($B827&lt;Input!$C$25,$B827&lt;Input!$G$25),($E827+$J827),0)</f>
        <v>0</v>
      </c>
    </row>
    <row r="828" customFormat="false" ht="12.75" hidden="false" customHeight="true" outlineLevel="0" collapsed="false">
      <c r="A828" s="87" t="n">
        <v>824</v>
      </c>
      <c r="B828" s="90" t="n">
        <f aca="false">EOMONTH(Input!$C$7,A828)</f>
        <v>67996</v>
      </c>
      <c r="C828" s="90"/>
      <c r="D828" s="98" t="n">
        <f aca="false">IF(($D827+$G827+$H827)&lt;=0,($D827+$G827+$H827),0)</f>
        <v>0</v>
      </c>
      <c r="E828" s="98" t="n">
        <f aca="false">IF($D828&lt;0,Input!$G$17,0)</f>
        <v>0</v>
      </c>
      <c r="F828" s="98" t="n">
        <f aca="false">($D828*(Input!$G$11/100))/12</f>
        <v>0</v>
      </c>
      <c r="G828" s="98" t="n">
        <f aca="false">(-1)*$E828+$F828</f>
        <v>0</v>
      </c>
      <c r="H828" s="98" t="n">
        <f aca="false">IF($D828&lt;0,((-1)*Input!$G$15),0)</f>
        <v>0</v>
      </c>
      <c r="I828" s="98" t="n">
        <f aca="false">IF(OR($B828&lt;Input!$C$25,$B828&lt;Input!$G$25),(($I827+$G828+$H828)*(1+Input!$G$8/(100*12))),0)</f>
        <v>0</v>
      </c>
      <c r="J828" s="98" t="n">
        <f aca="false">IF(OR($B828&lt;Input!$C$25,$B828&lt;Input!$G$25),(Input!$G$18*((1+Input!$G$14/100)^DATEDIF(Input!$C$7,$B828,"Y"))),0)</f>
        <v>0</v>
      </c>
      <c r="L828" s="98" t="n">
        <f aca="false">IF(OR($B828&lt;Input!$C$25,$B828&lt;Input!$G$25),($E828+$J828),0)</f>
        <v>0</v>
      </c>
    </row>
    <row r="829" customFormat="false" ht="12.75" hidden="false" customHeight="true" outlineLevel="0" collapsed="false">
      <c r="A829" s="87" t="n">
        <v>825</v>
      </c>
      <c r="B829" s="90" t="n">
        <f aca="false">EOMONTH(Input!$C$7,A829)</f>
        <v>68027</v>
      </c>
      <c r="C829" s="90"/>
      <c r="D829" s="98" t="n">
        <f aca="false">IF(($D828+$G828+$H828)&lt;=0,($D828+$G828+$H828),0)</f>
        <v>0</v>
      </c>
      <c r="E829" s="98" t="n">
        <f aca="false">IF($D829&lt;0,Input!$G$17,0)</f>
        <v>0</v>
      </c>
      <c r="F829" s="98" t="n">
        <f aca="false">($D829*(Input!$G$11/100))/12</f>
        <v>0</v>
      </c>
      <c r="G829" s="98" t="n">
        <f aca="false">(-1)*$E829+$F829</f>
        <v>0</v>
      </c>
      <c r="H829" s="98" t="n">
        <f aca="false">IF($D829&lt;0,((-1)*Input!$G$15),0)</f>
        <v>0</v>
      </c>
      <c r="I829" s="98" t="n">
        <f aca="false">IF(OR($B829&lt;Input!$C$25,$B829&lt;Input!$G$25),(($I828+$G829+$H829)*(1+Input!$G$8/(100*12))),0)</f>
        <v>0</v>
      </c>
      <c r="J829" s="98" t="n">
        <f aca="false">IF(OR($B829&lt;Input!$C$25,$B829&lt;Input!$G$25),(Input!$G$18*((1+Input!$G$14/100)^DATEDIF(Input!$C$7,$B829,"Y"))),0)</f>
        <v>0</v>
      </c>
      <c r="L829" s="98" t="n">
        <f aca="false">IF(OR($B829&lt;Input!$C$25,$B829&lt;Input!$G$25),($E829+$J829),0)</f>
        <v>0</v>
      </c>
    </row>
    <row r="830" customFormat="false" ht="12.75" hidden="false" customHeight="true" outlineLevel="0" collapsed="false">
      <c r="A830" s="87" t="n">
        <v>826</v>
      </c>
      <c r="B830" s="90" t="n">
        <f aca="false">EOMONTH(Input!$C$7,A830)</f>
        <v>68057</v>
      </c>
      <c r="C830" s="90"/>
      <c r="D830" s="98" t="n">
        <f aca="false">IF(($D829+$G829+$H829)&lt;=0,($D829+$G829+$H829),0)</f>
        <v>0</v>
      </c>
      <c r="E830" s="98" t="n">
        <f aca="false">IF($D830&lt;0,Input!$G$17,0)</f>
        <v>0</v>
      </c>
      <c r="F830" s="98" t="n">
        <f aca="false">($D830*(Input!$G$11/100))/12</f>
        <v>0</v>
      </c>
      <c r="G830" s="98" t="n">
        <f aca="false">(-1)*$E830+$F830</f>
        <v>0</v>
      </c>
      <c r="H830" s="98" t="n">
        <f aca="false">IF($D830&lt;0,((-1)*Input!$G$15),0)</f>
        <v>0</v>
      </c>
      <c r="I830" s="98" t="n">
        <f aca="false">IF(OR($B830&lt;Input!$C$25,$B830&lt;Input!$G$25),(($I829+$G830+$H830)*(1+Input!$G$8/(100*12))),0)</f>
        <v>0</v>
      </c>
      <c r="J830" s="98" t="n">
        <f aca="false">IF(OR($B830&lt;Input!$C$25,$B830&lt;Input!$G$25),(Input!$G$18*((1+Input!$G$14/100)^DATEDIF(Input!$C$7,$B830,"Y"))),0)</f>
        <v>0</v>
      </c>
      <c r="L830" s="98" t="n">
        <f aca="false">IF(OR($B830&lt;Input!$C$25,$B830&lt;Input!$G$25),($E830+$J830),0)</f>
        <v>0</v>
      </c>
    </row>
    <row r="831" customFormat="false" ht="12.75" hidden="false" customHeight="true" outlineLevel="0" collapsed="false">
      <c r="A831" s="87" t="n">
        <v>827</v>
      </c>
      <c r="B831" s="90" t="n">
        <f aca="false">EOMONTH(Input!$C$7,A831)</f>
        <v>68088</v>
      </c>
      <c r="C831" s="90"/>
      <c r="D831" s="98" t="n">
        <f aca="false">IF(($D830+$G830+$H830)&lt;=0,($D830+$G830+$H830),0)</f>
        <v>0</v>
      </c>
      <c r="E831" s="98" t="n">
        <f aca="false">IF($D831&lt;0,Input!$G$17,0)</f>
        <v>0</v>
      </c>
      <c r="F831" s="98" t="n">
        <f aca="false">($D831*(Input!$G$11/100))/12</f>
        <v>0</v>
      </c>
      <c r="G831" s="98" t="n">
        <f aca="false">(-1)*$E831+$F831</f>
        <v>0</v>
      </c>
      <c r="H831" s="98" t="n">
        <f aca="false">IF($D831&lt;0,((-1)*Input!$G$15),0)</f>
        <v>0</v>
      </c>
      <c r="I831" s="98" t="n">
        <f aca="false">IF(OR($B831&lt;Input!$C$25,$B831&lt;Input!$G$25),(($I830+$G831+$H831)*(1+Input!$G$8/(100*12))),0)</f>
        <v>0</v>
      </c>
      <c r="J831" s="98" t="n">
        <f aca="false">IF(OR($B831&lt;Input!$C$25,$B831&lt;Input!$G$25),(Input!$G$18*((1+Input!$G$14/100)^DATEDIF(Input!$C$7,$B831,"Y"))),0)</f>
        <v>0</v>
      </c>
      <c r="L831" s="98" t="n">
        <f aca="false">IF(OR($B831&lt;Input!$C$25,$B831&lt;Input!$G$25),($E831+$J831),0)</f>
        <v>0</v>
      </c>
    </row>
    <row r="832" customFormat="false" ht="12.75" hidden="false" customHeight="true" outlineLevel="0" collapsed="false">
      <c r="A832" s="87" t="n">
        <v>828</v>
      </c>
      <c r="B832" s="90" t="n">
        <f aca="false">EOMONTH(Input!$C$7,A832)</f>
        <v>68118</v>
      </c>
      <c r="C832" s="90"/>
      <c r="D832" s="98" t="n">
        <f aca="false">IF(($D831+$G831+$H831)&lt;=0,($D831+$G831+$H831),0)</f>
        <v>0</v>
      </c>
      <c r="E832" s="98" t="n">
        <f aca="false">IF($D832&lt;0,Input!$G$17,0)</f>
        <v>0</v>
      </c>
      <c r="F832" s="98" t="n">
        <f aca="false">($D832*(Input!$G$11/100))/12</f>
        <v>0</v>
      </c>
      <c r="G832" s="98" t="n">
        <f aca="false">(-1)*$E832+$F832</f>
        <v>0</v>
      </c>
      <c r="H832" s="98" t="n">
        <f aca="false">IF($D832&lt;0,((-1)*Input!$G$15),0)</f>
        <v>0</v>
      </c>
      <c r="I832" s="98" t="n">
        <f aca="false">IF(OR($B832&lt;Input!$C$25,$B832&lt;Input!$G$25),(($I831+$G832+$H832)*(1+Input!$G$8/(100*12))),0)</f>
        <v>0</v>
      </c>
      <c r="J832" s="98" t="n">
        <f aca="false">IF(OR($B832&lt;Input!$C$25,$B832&lt;Input!$G$25),(Input!$G$18*((1+Input!$G$14/100)^DATEDIF(Input!$C$7,$B832,"Y"))),0)</f>
        <v>0</v>
      </c>
      <c r="L832" s="98" t="n">
        <f aca="false">IF(OR($B832&lt;Input!$C$25,$B832&lt;Input!$G$25),($E832+$J832),0)</f>
        <v>0</v>
      </c>
    </row>
    <row r="833" customFormat="false" ht="12.75" hidden="false" customHeight="true" outlineLevel="0" collapsed="false">
      <c r="A833" s="87" t="n">
        <v>829</v>
      </c>
      <c r="B833" s="90" t="n">
        <f aca="false">EOMONTH(Input!$C$7,A833)</f>
        <v>68149</v>
      </c>
      <c r="C833" s="90"/>
      <c r="D833" s="98" t="n">
        <f aca="false">IF(($D832+$G832+$H832)&lt;=0,($D832+$G832+$H832),0)</f>
        <v>0</v>
      </c>
      <c r="E833" s="98" t="n">
        <f aca="false">IF($D833&lt;0,Input!$G$17,0)</f>
        <v>0</v>
      </c>
      <c r="F833" s="98" t="n">
        <f aca="false">($D833*(Input!$G$11/100))/12</f>
        <v>0</v>
      </c>
      <c r="G833" s="98" t="n">
        <f aca="false">(-1)*$E833+$F833</f>
        <v>0</v>
      </c>
      <c r="H833" s="98" t="n">
        <f aca="false">IF($D833&lt;0,((-1)*Input!$G$15),0)</f>
        <v>0</v>
      </c>
      <c r="I833" s="98" t="n">
        <f aca="false">IF(OR($B833&lt;Input!$C$25,$B833&lt;Input!$G$25),(($I832+$G833+$H833)*(1+Input!$G$8/(100*12))),0)</f>
        <v>0</v>
      </c>
      <c r="J833" s="98" t="n">
        <f aca="false">IF(OR($B833&lt;Input!$C$25,$B833&lt;Input!$G$25),(Input!$G$18*((1+Input!$G$14/100)^DATEDIF(Input!$C$7,$B833,"Y"))),0)</f>
        <v>0</v>
      </c>
      <c r="L833" s="98" t="n">
        <f aca="false">IF(OR($B833&lt;Input!$C$25,$B833&lt;Input!$G$25),($E833+$J833),0)</f>
        <v>0</v>
      </c>
    </row>
    <row r="834" customFormat="false" ht="12.75" hidden="false" customHeight="true" outlineLevel="0" collapsed="false">
      <c r="A834" s="87" t="n">
        <v>830</v>
      </c>
      <c r="B834" s="90" t="n">
        <f aca="false">EOMONTH(Input!$C$7,A834)</f>
        <v>68180</v>
      </c>
      <c r="C834" s="90"/>
      <c r="D834" s="98" t="n">
        <f aca="false">IF(($D833+$G833+$H833)&lt;=0,($D833+$G833+$H833),0)</f>
        <v>0</v>
      </c>
      <c r="E834" s="98" t="n">
        <f aca="false">IF($D834&lt;0,Input!$G$17,0)</f>
        <v>0</v>
      </c>
      <c r="F834" s="98" t="n">
        <f aca="false">($D834*(Input!$G$11/100))/12</f>
        <v>0</v>
      </c>
      <c r="G834" s="98" t="n">
        <f aca="false">(-1)*$E834+$F834</f>
        <v>0</v>
      </c>
      <c r="H834" s="98" t="n">
        <f aca="false">IF($D834&lt;0,((-1)*Input!$G$15),0)</f>
        <v>0</v>
      </c>
      <c r="I834" s="98" t="n">
        <f aca="false">IF(OR($B834&lt;Input!$C$25,$B834&lt;Input!$G$25),(($I833+$G834+$H834)*(1+Input!$G$8/(100*12))),0)</f>
        <v>0</v>
      </c>
      <c r="J834" s="98" t="n">
        <f aca="false">IF(OR($B834&lt;Input!$C$25,$B834&lt;Input!$G$25),(Input!$G$18*((1+Input!$G$14/100)^DATEDIF(Input!$C$7,$B834,"Y"))),0)</f>
        <v>0</v>
      </c>
      <c r="L834" s="98" t="n">
        <f aca="false">IF(OR($B834&lt;Input!$C$25,$B834&lt;Input!$G$25),($E834+$J834),0)</f>
        <v>0</v>
      </c>
    </row>
    <row r="835" customFormat="false" ht="12.75" hidden="false" customHeight="true" outlineLevel="0" collapsed="false">
      <c r="A835" s="87" t="n">
        <v>831</v>
      </c>
      <c r="B835" s="90" t="n">
        <f aca="false">EOMONTH(Input!$C$7,A835)</f>
        <v>68210</v>
      </c>
      <c r="C835" s="90"/>
      <c r="D835" s="98" t="n">
        <f aca="false">IF(($D834+$G834+$H834)&lt;=0,($D834+$G834+$H834),0)</f>
        <v>0</v>
      </c>
      <c r="E835" s="98" t="n">
        <f aca="false">IF($D835&lt;0,Input!$G$17,0)</f>
        <v>0</v>
      </c>
      <c r="F835" s="98" t="n">
        <f aca="false">($D835*(Input!$G$11/100))/12</f>
        <v>0</v>
      </c>
      <c r="G835" s="98" t="n">
        <f aca="false">(-1)*$E835+$F835</f>
        <v>0</v>
      </c>
      <c r="H835" s="98" t="n">
        <f aca="false">IF($D835&lt;0,((-1)*Input!$G$15),0)</f>
        <v>0</v>
      </c>
      <c r="I835" s="98" t="n">
        <f aca="false">IF(OR($B835&lt;Input!$C$25,$B835&lt;Input!$G$25),(($I834+$G835+$H835)*(1+Input!$G$8/(100*12))),0)</f>
        <v>0</v>
      </c>
      <c r="J835" s="98" t="n">
        <f aca="false">IF(OR($B835&lt;Input!$C$25,$B835&lt;Input!$G$25),(Input!$G$18*((1+Input!$G$14/100)^DATEDIF(Input!$C$7,$B835,"Y"))),0)</f>
        <v>0</v>
      </c>
      <c r="L835" s="98" t="n">
        <f aca="false">IF(OR($B835&lt;Input!$C$25,$B835&lt;Input!$G$25),($E835+$J835),0)</f>
        <v>0</v>
      </c>
    </row>
    <row r="836" customFormat="false" ht="12.75" hidden="false" customHeight="true" outlineLevel="0" collapsed="false">
      <c r="A836" s="87" t="n">
        <v>832</v>
      </c>
      <c r="B836" s="90" t="n">
        <f aca="false">EOMONTH(Input!$C$7,A836)</f>
        <v>68241</v>
      </c>
      <c r="C836" s="90"/>
      <c r="D836" s="98" t="n">
        <f aca="false">IF(($D835+$G835+$H835)&lt;=0,($D835+$G835+$H835),0)</f>
        <v>0</v>
      </c>
      <c r="E836" s="98" t="n">
        <f aca="false">IF($D836&lt;0,Input!$G$17,0)</f>
        <v>0</v>
      </c>
      <c r="F836" s="98" t="n">
        <f aca="false">($D836*(Input!$G$11/100))/12</f>
        <v>0</v>
      </c>
      <c r="G836" s="98" t="n">
        <f aca="false">(-1)*$E836+$F836</f>
        <v>0</v>
      </c>
      <c r="H836" s="98" t="n">
        <f aca="false">IF($D836&lt;0,((-1)*Input!$G$15),0)</f>
        <v>0</v>
      </c>
      <c r="I836" s="98" t="n">
        <f aca="false">IF(OR($B836&lt;Input!$C$25,$B836&lt;Input!$G$25),(($I835+$G836+$H836)*(1+Input!$G$8/(100*12))),0)</f>
        <v>0</v>
      </c>
      <c r="J836" s="98" t="n">
        <f aca="false">IF(OR($B836&lt;Input!$C$25,$B836&lt;Input!$G$25),(Input!$G$18*((1+Input!$G$14/100)^DATEDIF(Input!$C$7,$B836,"Y"))),0)</f>
        <v>0</v>
      </c>
      <c r="L836" s="98" t="n">
        <f aca="false">IF(OR($B836&lt;Input!$C$25,$B836&lt;Input!$G$25),($E836+$J836),0)</f>
        <v>0</v>
      </c>
    </row>
    <row r="837" customFormat="false" ht="12.75" hidden="false" customHeight="true" outlineLevel="0" collapsed="false">
      <c r="A837" s="87" t="n">
        <v>833</v>
      </c>
      <c r="B837" s="90" t="n">
        <f aca="false">EOMONTH(Input!$C$7,A837)</f>
        <v>68271</v>
      </c>
      <c r="C837" s="90"/>
      <c r="D837" s="98" t="n">
        <f aca="false">IF(($D836+$G836+$H836)&lt;=0,($D836+$G836+$H836),0)</f>
        <v>0</v>
      </c>
      <c r="E837" s="98" t="n">
        <f aca="false">IF($D837&lt;0,Input!$G$17,0)</f>
        <v>0</v>
      </c>
      <c r="F837" s="98" t="n">
        <f aca="false">($D837*(Input!$G$11/100))/12</f>
        <v>0</v>
      </c>
      <c r="G837" s="98" t="n">
        <f aca="false">(-1)*$E837+$F837</f>
        <v>0</v>
      </c>
      <c r="H837" s="98" t="n">
        <f aca="false">IF($D837&lt;0,((-1)*Input!$G$15),0)</f>
        <v>0</v>
      </c>
      <c r="I837" s="98" t="n">
        <f aca="false">IF(OR($B837&lt;Input!$C$25,$B837&lt;Input!$G$25),(($I836+$G837+$H837)*(1+Input!$G$8/(100*12))),0)</f>
        <v>0</v>
      </c>
      <c r="J837" s="98" t="n">
        <f aca="false">IF(OR($B837&lt;Input!$C$25,$B837&lt;Input!$G$25),(Input!$G$18*((1+Input!$G$14/100)^DATEDIF(Input!$C$7,$B837,"Y"))),0)</f>
        <v>0</v>
      </c>
      <c r="L837" s="98" t="n">
        <f aca="false">IF(OR($B837&lt;Input!$C$25,$B837&lt;Input!$G$25),($E837+$J837),0)</f>
        <v>0</v>
      </c>
    </row>
    <row r="838" customFormat="false" ht="12.75" hidden="false" customHeight="true" outlineLevel="0" collapsed="false">
      <c r="A838" s="87" t="n">
        <v>834</v>
      </c>
      <c r="B838" s="90" t="n">
        <f aca="false">EOMONTH(Input!$C$7,A838)</f>
        <v>68302</v>
      </c>
      <c r="C838" s="90"/>
      <c r="D838" s="98" t="n">
        <f aca="false">IF(($D837+$G837+$H837)&lt;=0,($D837+$G837+$H837),0)</f>
        <v>0</v>
      </c>
      <c r="E838" s="98" t="n">
        <f aca="false">IF($D838&lt;0,Input!$G$17,0)</f>
        <v>0</v>
      </c>
      <c r="F838" s="98" t="n">
        <f aca="false">($D838*(Input!$G$11/100))/12</f>
        <v>0</v>
      </c>
      <c r="G838" s="98" t="n">
        <f aca="false">(-1)*$E838+$F838</f>
        <v>0</v>
      </c>
      <c r="H838" s="98" t="n">
        <f aca="false">IF($D838&lt;0,((-1)*Input!$G$15),0)</f>
        <v>0</v>
      </c>
      <c r="I838" s="98" t="n">
        <f aca="false">IF(OR($B838&lt;Input!$C$25,$B838&lt;Input!$G$25),(($I837+$G838+$H838)*(1+Input!$G$8/(100*12))),0)</f>
        <v>0</v>
      </c>
      <c r="J838" s="98" t="n">
        <f aca="false">IF(OR($B838&lt;Input!$C$25,$B838&lt;Input!$G$25),(Input!$G$18*((1+Input!$G$14/100)^DATEDIF(Input!$C$7,$B838,"Y"))),0)</f>
        <v>0</v>
      </c>
      <c r="L838" s="98" t="n">
        <f aca="false">IF(OR($B838&lt;Input!$C$25,$B838&lt;Input!$G$25),($E838+$J838),0)</f>
        <v>0</v>
      </c>
    </row>
    <row r="839" customFormat="false" ht="12.75" hidden="false" customHeight="true" outlineLevel="0" collapsed="false">
      <c r="A839" s="87" t="n">
        <v>835</v>
      </c>
      <c r="B839" s="90" t="n">
        <f aca="false">EOMONTH(Input!$C$7,A839)</f>
        <v>68333</v>
      </c>
      <c r="C839" s="90"/>
      <c r="D839" s="98" t="n">
        <f aca="false">IF(($D838+$G838+$H838)&lt;=0,($D838+$G838+$H838),0)</f>
        <v>0</v>
      </c>
      <c r="E839" s="98" t="n">
        <f aca="false">IF($D839&lt;0,Input!$G$17,0)</f>
        <v>0</v>
      </c>
      <c r="F839" s="98" t="n">
        <f aca="false">($D839*(Input!$G$11/100))/12</f>
        <v>0</v>
      </c>
      <c r="G839" s="98" t="n">
        <f aca="false">(-1)*$E839+$F839</f>
        <v>0</v>
      </c>
      <c r="H839" s="98" t="n">
        <f aca="false">IF($D839&lt;0,((-1)*Input!$G$15),0)</f>
        <v>0</v>
      </c>
      <c r="I839" s="98" t="n">
        <f aca="false">IF(OR($B839&lt;Input!$C$25,$B839&lt;Input!$G$25),(($I838+$G839+$H839)*(1+Input!$G$8/(100*12))),0)</f>
        <v>0</v>
      </c>
      <c r="J839" s="98" t="n">
        <f aca="false">IF(OR($B839&lt;Input!$C$25,$B839&lt;Input!$G$25),(Input!$G$18*((1+Input!$G$14/100)^DATEDIF(Input!$C$7,$B839,"Y"))),0)</f>
        <v>0</v>
      </c>
      <c r="L839" s="98" t="n">
        <f aca="false">IF(OR($B839&lt;Input!$C$25,$B839&lt;Input!$G$25),($E839+$J839),0)</f>
        <v>0</v>
      </c>
    </row>
    <row r="840" customFormat="false" ht="12.75" hidden="false" customHeight="true" outlineLevel="0" collapsed="false">
      <c r="A840" s="87" t="n">
        <v>836</v>
      </c>
      <c r="B840" s="90" t="n">
        <f aca="false">EOMONTH(Input!$C$7,A840)</f>
        <v>68361</v>
      </c>
      <c r="C840" s="90"/>
      <c r="D840" s="98" t="n">
        <f aca="false">IF(($D839+$G839+$H839)&lt;=0,($D839+$G839+$H839),0)</f>
        <v>0</v>
      </c>
      <c r="E840" s="98" t="n">
        <f aca="false">IF($D840&lt;0,Input!$G$17,0)</f>
        <v>0</v>
      </c>
      <c r="F840" s="98" t="n">
        <f aca="false">($D840*(Input!$G$11/100))/12</f>
        <v>0</v>
      </c>
      <c r="G840" s="98" t="n">
        <f aca="false">(-1)*$E840+$F840</f>
        <v>0</v>
      </c>
      <c r="H840" s="98" t="n">
        <f aca="false">IF($D840&lt;0,((-1)*Input!$G$15),0)</f>
        <v>0</v>
      </c>
      <c r="I840" s="98" t="n">
        <f aca="false">IF(OR($B840&lt;Input!$C$25,$B840&lt;Input!$G$25),(($I839+$G840+$H840)*(1+Input!$G$8/(100*12))),0)</f>
        <v>0</v>
      </c>
      <c r="J840" s="98" t="n">
        <f aca="false">IF(OR($B840&lt;Input!$C$25,$B840&lt;Input!$G$25),(Input!$G$18*((1+Input!$G$14/100)^DATEDIF(Input!$C$7,$B840,"Y"))),0)</f>
        <v>0</v>
      </c>
      <c r="L840" s="98" t="n">
        <f aca="false">IF(OR($B840&lt;Input!$C$25,$B840&lt;Input!$G$25),($E840+$J840),0)</f>
        <v>0</v>
      </c>
    </row>
    <row r="841" customFormat="false" ht="12.75" hidden="false" customHeight="true" outlineLevel="0" collapsed="false">
      <c r="A841" s="87" t="n">
        <v>837</v>
      </c>
      <c r="B841" s="90" t="n">
        <f aca="false">EOMONTH(Input!$C$7,A841)</f>
        <v>68392</v>
      </c>
      <c r="C841" s="90"/>
      <c r="D841" s="98" t="n">
        <f aca="false">IF(($D840+$G840+$H840)&lt;=0,($D840+$G840+$H840),0)</f>
        <v>0</v>
      </c>
      <c r="E841" s="98" t="n">
        <f aca="false">IF($D841&lt;0,Input!$G$17,0)</f>
        <v>0</v>
      </c>
      <c r="F841" s="98" t="n">
        <f aca="false">($D841*(Input!$G$11/100))/12</f>
        <v>0</v>
      </c>
      <c r="G841" s="98" t="n">
        <f aca="false">(-1)*$E841+$F841</f>
        <v>0</v>
      </c>
      <c r="H841" s="98" t="n">
        <f aca="false">IF($D841&lt;0,((-1)*Input!$G$15),0)</f>
        <v>0</v>
      </c>
      <c r="I841" s="98" t="n">
        <f aca="false">IF(OR($B841&lt;Input!$C$25,$B841&lt;Input!$G$25),(($I840+$G841+$H841)*(1+Input!$G$8/(100*12))),0)</f>
        <v>0</v>
      </c>
      <c r="J841" s="98" t="n">
        <f aca="false">IF(OR($B841&lt;Input!$C$25,$B841&lt;Input!$G$25),(Input!$G$18*((1+Input!$G$14/100)^DATEDIF(Input!$C$7,$B841,"Y"))),0)</f>
        <v>0</v>
      </c>
      <c r="L841" s="98" t="n">
        <f aca="false">IF(OR($B841&lt;Input!$C$25,$B841&lt;Input!$G$25),($E841+$J841),0)</f>
        <v>0</v>
      </c>
    </row>
    <row r="842" customFormat="false" ht="12.75" hidden="false" customHeight="true" outlineLevel="0" collapsed="false">
      <c r="A842" s="87" t="n">
        <v>838</v>
      </c>
      <c r="B842" s="90" t="n">
        <f aca="false">EOMONTH(Input!$C$7,A842)</f>
        <v>68422</v>
      </c>
      <c r="C842" s="90"/>
      <c r="D842" s="98" t="n">
        <f aca="false">IF(($D841+$G841+$H841)&lt;=0,($D841+$G841+$H841),0)</f>
        <v>0</v>
      </c>
      <c r="E842" s="98" t="n">
        <f aca="false">IF($D842&lt;0,Input!$G$17,0)</f>
        <v>0</v>
      </c>
      <c r="F842" s="98" t="n">
        <f aca="false">($D842*(Input!$G$11/100))/12</f>
        <v>0</v>
      </c>
      <c r="G842" s="98" t="n">
        <f aca="false">(-1)*$E842+$F842</f>
        <v>0</v>
      </c>
      <c r="H842" s="98" t="n">
        <f aca="false">IF($D842&lt;0,((-1)*Input!$G$15),0)</f>
        <v>0</v>
      </c>
      <c r="I842" s="98" t="n">
        <f aca="false">IF(OR($B842&lt;Input!$C$25,$B842&lt;Input!$G$25),(($I841+$G842+$H842)*(1+Input!$G$8/(100*12))),0)</f>
        <v>0</v>
      </c>
      <c r="J842" s="98" t="n">
        <f aca="false">IF(OR($B842&lt;Input!$C$25,$B842&lt;Input!$G$25),(Input!$G$18*((1+Input!$G$14/100)^DATEDIF(Input!$C$7,$B842,"Y"))),0)</f>
        <v>0</v>
      </c>
      <c r="L842" s="98" t="n">
        <f aca="false">IF(OR($B842&lt;Input!$C$25,$B842&lt;Input!$G$25),($E842+$J842),0)</f>
        <v>0</v>
      </c>
    </row>
    <row r="843" customFormat="false" ht="12.75" hidden="false" customHeight="true" outlineLevel="0" collapsed="false">
      <c r="A843" s="87" t="n">
        <v>839</v>
      </c>
      <c r="B843" s="90" t="n">
        <f aca="false">EOMONTH(Input!$C$7,A843)</f>
        <v>68453</v>
      </c>
      <c r="C843" s="90"/>
      <c r="D843" s="98" t="n">
        <f aca="false">IF(($D842+$G842+$H842)&lt;=0,($D842+$G842+$H842),0)</f>
        <v>0</v>
      </c>
      <c r="E843" s="98" t="n">
        <f aca="false">IF($D843&lt;0,Input!$G$17,0)</f>
        <v>0</v>
      </c>
      <c r="F843" s="98" t="n">
        <f aca="false">($D843*(Input!$G$11/100))/12</f>
        <v>0</v>
      </c>
      <c r="G843" s="98" t="n">
        <f aca="false">(-1)*$E843+$F843</f>
        <v>0</v>
      </c>
      <c r="H843" s="98" t="n">
        <f aca="false">IF($D843&lt;0,((-1)*Input!$G$15),0)</f>
        <v>0</v>
      </c>
      <c r="I843" s="98" t="n">
        <f aca="false">IF(OR($B843&lt;Input!$C$25,$B843&lt;Input!$G$25),(($I842+$G843+$H843)*(1+Input!$G$8/(100*12))),0)</f>
        <v>0</v>
      </c>
      <c r="J843" s="98" t="n">
        <f aca="false">IF(OR($B843&lt;Input!$C$25,$B843&lt;Input!$G$25),(Input!$G$18*((1+Input!$G$14/100)^DATEDIF(Input!$C$7,$B843,"Y"))),0)</f>
        <v>0</v>
      </c>
      <c r="L843" s="98" t="n">
        <f aca="false">IF(OR($B843&lt;Input!$C$25,$B843&lt;Input!$G$25),($E843+$J843),0)</f>
        <v>0</v>
      </c>
    </row>
    <row r="844" customFormat="false" ht="12.75" hidden="false" customHeight="true" outlineLevel="0" collapsed="false">
      <c r="A844" s="87" t="n">
        <v>840</v>
      </c>
      <c r="B844" s="90" t="n">
        <f aca="false">EOMONTH(Input!$C$7,A844)</f>
        <v>68483</v>
      </c>
      <c r="C844" s="90"/>
      <c r="D844" s="98" t="n">
        <f aca="false">IF(($D843+$G843+$H843)&lt;=0,($D843+$G843+$H843),0)</f>
        <v>0</v>
      </c>
      <c r="E844" s="98" t="n">
        <f aca="false">IF($D844&lt;0,Input!$G$17,0)</f>
        <v>0</v>
      </c>
      <c r="F844" s="98" t="n">
        <f aca="false">($D844*(Input!$G$11/100))/12</f>
        <v>0</v>
      </c>
      <c r="G844" s="98" t="n">
        <f aca="false">(-1)*$E844+$F844</f>
        <v>0</v>
      </c>
      <c r="H844" s="98" t="n">
        <f aca="false">IF($D844&lt;0,((-1)*Input!$G$15),0)</f>
        <v>0</v>
      </c>
      <c r="I844" s="98" t="n">
        <f aca="false">IF(OR($B844&lt;Input!$C$25,$B844&lt;Input!$G$25),(($I843+$G844+$H844)*(1+Input!$G$8/(100*12))),0)</f>
        <v>0</v>
      </c>
      <c r="J844" s="98" t="n">
        <f aca="false">IF(OR($B844&lt;Input!$C$25,$B844&lt;Input!$G$25),(Input!$G$18*((1+Input!$G$14/100)^DATEDIF(Input!$C$7,$B844,"Y"))),0)</f>
        <v>0</v>
      </c>
      <c r="L844" s="98" t="n">
        <f aca="false">IF(OR($B844&lt;Input!$C$25,$B844&lt;Input!$G$25),($E844+$J844),0)</f>
        <v>0</v>
      </c>
    </row>
    <row r="845" customFormat="false" ht="12.75" hidden="false" customHeight="true" outlineLevel="0" collapsed="false">
      <c r="A845" s="87" t="n">
        <v>841</v>
      </c>
      <c r="B845" s="90" t="n">
        <f aca="false">EOMONTH(Input!$C$7,A845)</f>
        <v>68514</v>
      </c>
      <c r="C845" s="90"/>
      <c r="D845" s="98" t="n">
        <f aca="false">IF(($D844+$G844+$H844)&lt;=0,($D844+$G844+$H844),0)</f>
        <v>0</v>
      </c>
      <c r="E845" s="98" t="n">
        <f aca="false">IF($D845&lt;0,Input!$G$17,0)</f>
        <v>0</v>
      </c>
      <c r="F845" s="98" t="n">
        <f aca="false">($D845*(Input!$G$11/100))/12</f>
        <v>0</v>
      </c>
      <c r="G845" s="98" t="n">
        <f aca="false">(-1)*$E845+$F845</f>
        <v>0</v>
      </c>
      <c r="H845" s="98" t="n">
        <f aca="false">IF($D845&lt;0,((-1)*Input!$G$15),0)</f>
        <v>0</v>
      </c>
      <c r="I845" s="98" t="n">
        <f aca="false">IF(OR($B845&lt;Input!$C$25,$B845&lt;Input!$G$25),(($I844+$G845+$H845)*(1+Input!$G$8/(100*12))),0)</f>
        <v>0</v>
      </c>
      <c r="J845" s="98" t="n">
        <f aca="false">IF(OR($B845&lt;Input!$C$25,$B845&lt;Input!$G$25),(Input!$G$18*((1+Input!$G$14/100)^DATEDIF(Input!$C$7,$B845,"Y"))),0)</f>
        <v>0</v>
      </c>
      <c r="L845" s="98" t="n">
        <f aca="false">IF(OR($B845&lt;Input!$C$25,$B845&lt;Input!$G$25),($E845+$J845),0)</f>
        <v>0</v>
      </c>
    </row>
    <row r="846" customFormat="false" ht="12.75" hidden="false" customHeight="true" outlineLevel="0" collapsed="false">
      <c r="A846" s="87" t="n">
        <v>842</v>
      </c>
      <c r="B846" s="90" t="n">
        <f aca="false">EOMONTH(Input!$C$7,A846)</f>
        <v>68545</v>
      </c>
      <c r="C846" s="90"/>
      <c r="D846" s="98" t="n">
        <f aca="false">IF(($D845+$G845+$H845)&lt;=0,($D845+$G845+$H845),0)</f>
        <v>0</v>
      </c>
      <c r="E846" s="98" t="n">
        <f aca="false">IF($D846&lt;0,Input!$G$17,0)</f>
        <v>0</v>
      </c>
      <c r="F846" s="98" t="n">
        <f aca="false">($D846*(Input!$G$11/100))/12</f>
        <v>0</v>
      </c>
      <c r="G846" s="98" t="n">
        <f aca="false">(-1)*$E846+$F846</f>
        <v>0</v>
      </c>
      <c r="H846" s="98" t="n">
        <f aca="false">IF($D846&lt;0,((-1)*Input!$G$15),0)</f>
        <v>0</v>
      </c>
      <c r="I846" s="98" t="n">
        <f aca="false">IF(OR($B846&lt;Input!$C$25,$B846&lt;Input!$G$25),(($I845+$G846+$H846)*(1+Input!$G$8/(100*12))),0)</f>
        <v>0</v>
      </c>
      <c r="J846" s="98" t="n">
        <f aca="false">IF(OR($B846&lt;Input!$C$25,$B846&lt;Input!$G$25),(Input!$G$18*((1+Input!$G$14/100)^DATEDIF(Input!$C$7,$B846,"Y"))),0)</f>
        <v>0</v>
      </c>
      <c r="L846" s="98" t="n">
        <f aca="false">IF(OR($B846&lt;Input!$C$25,$B846&lt;Input!$G$25),($E846+$J846),0)</f>
        <v>0</v>
      </c>
    </row>
    <row r="847" customFormat="false" ht="12.75" hidden="false" customHeight="true" outlineLevel="0" collapsed="false">
      <c r="A847" s="87" t="n">
        <v>843</v>
      </c>
      <c r="B847" s="90" t="n">
        <f aca="false">EOMONTH(Input!$C$7,A847)</f>
        <v>68575</v>
      </c>
      <c r="C847" s="90"/>
      <c r="D847" s="98" t="n">
        <f aca="false">IF(($D846+$G846+$H846)&lt;=0,($D846+$G846+$H846),0)</f>
        <v>0</v>
      </c>
      <c r="E847" s="98" t="n">
        <f aca="false">IF($D847&lt;0,Input!$G$17,0)</f>
        <v>0</v>
      </c>
      <c r="F847" s="98" t="n">
        <f aca="false">($D847*(Input!$G$11/100))/12</f>
        <v>0</v>
      </c>
      <c r="G847" s="98" t="n">
        <f aca="false">(-1)*$E847+$F847</f>
        <v>0</v>
      </c>
      <c r="H847" s="98" t="n">
        <f aca="false">IF($D847&lt;0,((-1)*Input!$G$15),0)</f>
        <v>0</v>
      </c>
      <c r="I847" s="98" t="n">
        <f aca="false">IF(OR($B847&lt;Input!$C$25,$B847&lt;Input!$G$25),(($I846+$G847+$H847)*(1+Input!$G$8/(100*12))),0)</f>
        <v>0</v>
      </c>
      <c r="J847" s="98" t="n">
        <f aca="false">IF(OR($B847&lt;Input!$C$25,$B847&lt;Input!$G$25),(Input!$G$18*((1+Input!$G$14/100)^DATEDIF(Input!$C$7,$B847,"Y"))),0)</f>
        <v>0</v>
      </c>
      <c r="L847" s="98" t="n">
        <f aca="false">IF(OR($B847&lt;Input!$C$25,$B847&lt;Input!$G$25),($E847+$J847),0)</f>
        <v>0</v>
      </c>
    </row>
    <row r="848" customFormat="false" ht="12.75" hidden="false" customHeight="true" outlineLevel="0" collapsed="false">
      <c r="A848" s="87" t="n">
        <v>844</v>
      </c>
      <c r="B848" s="90" t="n">
        <f aca="false">EOMONTH(Input!$C$7,A848)</f>
        <v>68606</v>
      </c>
      <c r="C848" s="90"/>
      <c r="D848" s="98" t="n">
        <f aca="false">IF(($D847+$G847+$H847)&lt;=0,($D847+$G847+$H847),0)</f>
        <v>0</v>
      </c>
      <c r="E848" s="98" t="n">
        <f aca="false">IF($D848&lt;0,Input!$G$17,0)</f>
        <v>0</v>
      </c>
      <c r="F848" s="98" t="n">
        <f aca="false">($D848*(Input!$G$11/100))/12</f>
        <v>0</v>
      </c>
      <c r="G848" s="98" t="n">
        <f aca="false">(-1)*$E848+$F848</f>
        <v>0</v>
      </c>
      <c r="H848" s="98" t="n">
        <f aca="false">IF($D848&lt;0,((-1)*Input!$G$15),0)</f>
        <v>0</v>
      </c>
      <c r="I848" s="98" t="n">
        <f aca="false">IF(OR($B848&lt;Input!$C$25,$B848&lt;Input!$G$25),(($I847+$G848+$H848)*(1+Input!$G$8/(100*12))),0)</f>
        <v>0</v>
      </c>
      <c r="J848" s="98" t="n">
        <f aca="false">IF(OR($B848&lt;Input!$C$25,$B848&lt;Input!$G$25),(Input!$G$18*((1+Input!$G$14/100)^DATEDIF(Input!$C$7,$B848,"Y"))),0)</f>
        <v>0</v>
      </c>
      <c r="L848" s="98" t="n">
        <f aca="false">IF(OR($B848&lt;Input!$C$25,$B848&lt;Input!$G$25),($E848+$J848),0)</f>
        <v>0</v>
      </c>
    </row>
    <row r="849" customFormat="false" ht="12.75" hidden="false" customHeight="true" outlineLevel="0" collapsed="false">
      <c r="A849" s="87" t="n">
        <v>845</v>
      </c>
      <c r="B849" s="90" t="n">
        <f aca="false">EOMONTH(Input!$C$7,A849)</f>
        <v>68636</v>
      </c>
      <c r="C849" s="90"/>
      <c r="D849" s="98" t="n">
        <f aca="false">IF(($D848+$G848+$H848)&lt;=0,($D848+$G848+$H848),0)</f>
        <v>0</v>
      </c>
      <c r="E849" s="98" t="n">
        <f aca="false">IF($D849&lt;0,Input!$G$17,0)</f>
        <v>0</v>
      </c>
      <c r="F849" s="98" t="n">
        <f aca="false">($D849*(Input!$G$11/100))/12</f>
        <v>0</v>
      </c>
      <c r="G849" s="98" t="n">
        <f aca="false">(-1)*$E849+$F849</f>
        <v>0</v>
      </c>
      <c r="H849" s="98" t="n">
        <f aca="false">IF($D849&lt;0,((-1)*Input!$G$15),0)</f>
        <v>0</v>
      </c>
      <c r="I849" s="98" t="n">
        <f aca="false">IF(OR($B849&lt;Input!$C$25,$B849&lt;Input!$G$25),(($I848+$G849+$H849)*(1+Input!$G$8/(100*12))),0)</f>
        <v>0</v>
      </c>
      <c r="J849" s="98" t="n">
        <f aca="false">IF(OR($B849&lt;Input!$C$25,$B849&lt;Input!$G$25),(Input!$G$18*((1+Input!$G$14/100)^DATEDIF(Input!$C$7,$B849,"Y"))),0)</f>
        <v>0</v>
      </c>
      <c r="L849" s="98" t="n">
        <f aca="false">IF(OR($B849&lt;Input!$C$25,$B849&lt;Input!$G$25),($E849+$J849),0)</f>
        <v>0</v>
      </c>
    </row>
    <row r="850" customFormat="false" ht="12.75" hidden="false" customHeight="true" outlineLevel="0" collapsed="false">
      <c r="A850" s="87" t="n">
        <v>846</v>
      </c>
      <c r="B850" s="90" t="n">
        <f aca="false">EOMONTH(Input!$C$7,A850)</f>
        <v>68667</v>
      </c>
      <c r="C850" s="90"/>
      <c r="D850" s="98" t="n">
        <f aca="false">IF(($D849+$G849+$H849)&lt;=0,($D849+$G849+$H849),0)</f>
        <v>0</v>
      </c>
      <c r="E850" s="98" t="n">
        <f aca="false">IF($D850&lt;0,Input!$G$17,0)</f>
        <v>0</v>
      </c>
      <c r="F850" s="98" t="n">
        <f aca="false">($D850*(Input!$G$11/100))/12</f>
        <v>0</v>
      </c>
      <c r="G850" s="98" t="n">
        <f aca="false">(-1)*$E850+$F850</f>
        <v>0</v>
      </c>
      <c r="H850" s="98" t="n">
        <f aca="false">IF($D850&lt;0,((-1)*Input!$G$15),0)</f>
        <v>0</v>
      </c>
      <c r="I850" s="98" t="n">
        <f aca="false">IF(OR($B850&lt;Input!$C$25,$B850&lt;Input!$G$25),(($I849+$G850+$H850)*(1+Input!$G$8/(100*12))),0)</f>
        <v>0</v>
      </c>
      <c r="J850" s="98" t="n">
        <f aca="false">IF(OR($B850&lt;Input!$C$25,$B850&lt;Input!$G$25),(Input!$G$18*((1+Input!$G$14/100)^DATEDIF(Input!$C$7,$B850,"Y"))),0)</f>
        <v>0</v>
      </c>
      <c r="L850" s="98" t="n">
        <f aca="false">IF(OR($B850&lt;Input!$C$25,$B850&lt;Input!$G$25),($E850+$J850),0)</f>
        <v>0</v>
      </c>
    </row>
    <row r="851" customFormat="false" ht="12.75" hidden="false" customHeight="true" outlineLevel="0" collapsed="false">
      <c r="A851" s="87" t="n">
        <v>847</v>
      </c>
      <c r="B851" s="90" t="n">
        <f aca="false">EOMONTH(Input!$C$7,A851)</f>
        <v>68698</v>
      </c>
      <c r="C851" s="90"/>
      <c r="D851" s="98" t="n">
        <f aca="false">IF(($D850+$G850+$H850)&lt;=0,($D850+$G850+$H850),0)</f>
        <v>0</v>
      </c>
      <c r="E851" s="98" t="n">
        <f aca="false">IF($D851&lt;0,Input!$G$17,0)</f>
        <v>0</v>
      </c>
      <c r="F851" s="98" t="n">
        <f aca="false">($D851*(Input!$G$11/100))/12</f>
        <v>0</v>
      </c>
      <c r="G851" s="98" t="n">
        <f aca="false">(-1)*$E851+$F851</f>
        <v>0</v>
      </c>
      <c r="H851" s="98" t="n">
        <f aca="false">IF($D851&lt;0,((-1)*Input!$G$15),0)</f>
        <v>0</v>
      </c>
      <c r="I851" s="98" t="n">
        <f aca="false">IF(OR($B851&lt;Input!$C$25,$B851&lt;Input!$G$25),(($I850+$G851+$H851)*(1+Input!$G$8/(100*12))),0)</f>
        <v>0</v>
      </c>
      <c r="J851" s="98" t="n">
        <f aca="false">IF(OR($B851&lt;Input!$C$25,$B851&lt;Input!$G$25),(Input!$G$18*((1+Input!$G$14/100)^DATEDIF(Input!$C$7,$B851,"Y"))),0)</f>
        <v>0</v>
      </c>
      <c r="L851" s="98" t="n">
        <f aca="false">IF(OR($B851&lt;Input!$C$25,$B851&lt;Input!$G$25),($E851+$J851),0)</f>
        <v>0</v>
      </c>
    </row>
    <row r="852" customFormat="false" ht="12.75" hidden="false" customHeight="true" outlineLevel="0" collapsed="false">
      <c r="A852" s="87" t="n">
        <v>848</v>
      </c>
      <c r="B852" s="90" t="n">
        <f aca="false">EOMONTH(Input!$C$7,A852)</f>
        <v>68727</v>
      </c>
      <c r="C852" s="90"/>
      <c r="D852" s="98" t="n">
        <f aca="false">IF(($D851+$G851+$H851)&lt;=0,($D851+$G851+$H851),0)</f>
        <v>0</v>
      </c>
      <c r="E852" s="98" t="n">
        <f aca="false">IF($D852&lt;0,Input!$G$17,0)</f>
        <v>0</v>
      </c>
      <c r="F852" s="98" t="n">
        <f aca="false">($D852*(Input!$G$11/100))/12</f>
        <v>0</v>
      </c>
      <c r="G852" s="98" t="n">
        <f aca="false">(-1)*$E852+$F852</f>
        <v>0</v>
      </c>
      <c r="H852" s="98" t="n">
        <f aca="false">IF($D852&lt;0,((-1)*Input!$G$15),0)</f>
        <v>0</v>
      </c>
      <c r="I852" s="98" t="n">
        <f aca="false">IF(OR($B852&lt;Input!$C$25,$B852&lt;Input!$G$25),(($I851+$G852+$H852)*(1+Input!$G$8/(100*12))),0)</f>
        <v>0</v>
      </c>
      <c r="J852" s="98" t="n">
        <f aca="false">IF(OR($B852&lt;Input!$C$25,$B852&lt;Input!$G$25),(Input!$G$18*((1+Input!$G$14/100)^DATEDIF(Input!$C$7,$B852,"Y"))),0)</f>
        <v>0</v>
      </c>
      <c r="L852" s="98" t="n">
        <f aca="false">IF(OR($B852&lt;Input!$C$25,$B852&lt;Input!$G$25),($E852+$J852),0)</f>
        <v>0</v>
      </c>
    </row>
    <row r="853" customFormat="false" ht="12.75" hidden="false" customHeight="true" outlineLevel="0" collapsed="false">
      <c r="A853" s="87" t="n">
        <v>849</v>
      </c>
      <c r="B853" s="90" t="n">
        <f aca="false">EOMONTH(Input!$C$7,A853)</f>
        <v>68758</v>
      </c>
      <c r="C853" s="90"/>
      <c r="D853" s="98" t="n">
        <f aca="false">IF(($D852+$G852+$H852)&lt;=0,($D852+$G852+$H852),0)</f>
        <v>0</v>
      </c>
      <c r="E853" s="98" t="n">
        <f aca="false">IF($D853&lt;0,Input!$G$17,0)</f>
        <v>0</v>
      </c>
      <c r="F853" s="98" t="n">
        <f aca="false">($D853*(Input!$G$11/100))/12</f>
        <v>0</v>
      </c>
      <c r="G853" s="98" t="n">
        <f aca="false">(-1)*$E853+$F853</f>
        <v>0</v>
      </c>
      <c r="H853" s="98" t="n">
        <f aca="false">IF($D853&lt;0,((-1)*Input!$G$15),0)</f>
        <v>0</v>
      </c>
      <c r="I853" s="98" t="n">
        <f aca="false">IF(OR($B853&lt;Input!$C$25,$B853&lt;Input!$G$25),(($I852+$G853+$H853)*(1+Input!$G$8/(100*12))),0)</f>
        <v>0</v>
      </c>
      <c r="J853" s="98" t="n">
        <f aca="false">IF(OR($B853&lt;Input!$C$25,$B853&lt;Input!$G$25),(Input!$G$18*((1+Input!$G$14/100)^DATEDIF(Input!$C$7,$B853,"Y"))),0)</f>
        <v>0</v>
      </c>
      <c r="L853" s="98" t="n">
        <f aca="false">IF(OR($B853&lt;Input!$C$25,$B853&lt;Input!$G$25),($E853+$J853),0)</f>
        <v>0</v>
      </c>
    </row>
    <row r="854" customFormat="false" ht="12.75" hidden="false" customHeight="true" outlineLevel="0" collapsed="false">
      <c r="A854" s="87" t="n">
        <v>850</v>
      </c>
      <c r="B854" s="90" t="n">
        <f aca="false">EOMONTH(Input!$C$7,A854)</f>
        <v>68788</v>
      </c>
      <c r="C854" s="90"/>
      <c r="D854" s="98" t="n">
        <f aca="false">IF(($D853+$G853+$H853)&lt;=0,($D853+$G853+$H853),0)</f>
        <v>0</v>
      </c>
      <c r="E854" s="98" t="n">
        <f aca="false">IF($D854&lt;0,Input!$G$17,0)</f>
        <v>0</v>
      </c>
      <c r="F854" s="98" t="n">
        <f aca="false">($D854*(Input!$G$11/100))/12</f>
        <v>0</v>
      </c>
      <c r="G854" s="98" t="n">
        <f aca="false">(-1)*$E854+$F854</f>
        <v>0</v>
      </c>
      <c r="H854" s="98" t="n">
        <f aca="false">IF($D854&lt;0,((-1)*Input!$G$15),0)</f>
        <v>0</v>
      </c>
      <c r="I854" s="98" t="n">
        <f aca="false">IF(OR($B854&lt;Input!$C$25,$B854&lt;Input!$G$25),(($I853+$G854+$H854)*(1+Input!$G$8/(100*12))),0)</f>
        <v>0</v>
      </c>
      <c r="J854" s="98" t="n">
        <f aca="false">IF(OR($B854&lt;Input!$C$25,$B854&lt;Input!$G$25),(Input!$G$18*((1+Input!$G$14/100)^DATEDIF(Input!$C$7,$B854,"Y"))),0)</f>
        <v>0</v>
      </c>
      <c r="L854" s="98" t="n">
        <f aca="false">IF(OR($B854&lt;Input!$C$25,$B854&lt;Input!$G$25),($E854+$J854),0)</f>
        <v>0</v>
      </c>
    </row>
    <row r="855" customFormat="false" ht="12.75" hidden="false" customHeight="true" outlineLevel="0" collapsed="false">
      <c r="A855" s="87" t="n">
        <v>851</v>
      </c>
      <c r="B855" s="90" t="n">
        <f aca="false">EOMONTH(Input!$C$7,A855)</f>
        <v>68819</v>
      </c>
      <c r="C855" s="90"/>
      <c r="D855" s="98" t="n">
        <f aca="false">IF(($D854+$G854+$H854)&lt;=0,($D854+$G854+$H854),0)</f>
        <v>0</v>
      </c>
      <c r="E855" s="98" t="n">
        <f aca="false">IF($D855&lt;0,Input!$G$17,0)</f>
        <v>0</v>
      </c>
      <c r="F855" s="98" t="n">
        <f aca="false">($D855*(Input!$G$11/100))/12</f>
        <v>0</v>
      </c>
      <c r="G855" s="98" t="n">
        <f aca="false">(-1)*$E855+$F855</f>
        <v>0</v>
      </c>
      <c r="H855" s="98" t="n">
        <f aca="false">IF($D855&lt;0,((-1)*Input!$G$15),0)</f>
        <v>0</v>
      </c>
      <c r="I855" s="98" t="n">
        <f aca="false">IF(OR($B855&lt;Input!$C$25,$B855&lt;Input!$G$25),(($I854+$G855+$H855)*(1+Input!$G$8/(100*12))),0)</f>
        <v>0</v>
      </c>
      <c r="J855" s="98" t="n">
        <f aca="false">IF(OR($B855&lt;Input!$C$25,$B855&lt;Input!$G$25),(Input!$G$18*((1+Input!$G$14/100)^DATEDIF(Input!$C$7,$B855,"Y"))),0)</f>
        <v>0</v>
      </c>
      <c r="L855" s="98" t="n">
        <f aca="false">IF(OR($B855&lt;Input!$C$25,$B855&lt;Input!$G$25),($E855+$J855),0)</f>
        <v>0</v>
      </c>
    </row>
    <row r="856" customFormat="false" ht="12.75" hidden="false" customHeight="true" outlineLevel="0" collapsed="false">
      <c r="A856" s="87" t="n">
        <v>852</v>
      </c>
      <c r="B856" s="90" t="n">
        <f aca="false">EOMONTH(Input!$C$7,A856)</f>
        <v>68849</v>
      </c>
      <c r="C856" s="90"/>
      <c r="D856" s="98" t="n">
        <f aca="false">IF(($D855+$G855+$H855)&lt;=0,($D855+$G855+$H855),0)</f>
        <v>0</v>
      </c>
      <c r="E856" s="98" t="n">
        <f aca="false">IF($D856&lt;0,Input!$G$17,0)</f>
        <v>0</v>
      </c>
      <c r="F856" s="98" t="n">
        <f aca="false">($D856*(Input!$G$11/100))/12</f>
        <v>0</v>
      </c>
      <c r="G856" s="98" t="n">
        <f aca="false">(-1)*$E856+$F856</f>
        <v>0</v>
      </c>
      <c r="H856" s="98" t="n">
        <f aca="false">IF($D856&lt;0,((-1)*Input!$G$15),0)</f>
        <v>0</v>
      </c>
      <c r="I856" s="98" t="n">
        <f aca="false">IF(OR($B856&lt;Input!$C$25,$B856&lt;Input!$G$25),(($I855+$G856+$H856)*(1+Input!$G$8/(100*12))),0)</f>
        <v>0</v>
      </c>
      <c r="J856" s="98" t="n">
        <f aca="false">IF(OR($B856&lt;Input!$C$25,$B856&lt;Input!$G$25),(Input!$G$18*((1+Input!$G$14/100)^DATEDIF(Input!$C$7,$B856,"Y"))),0)</f>
        <v>0</v>
      </c>
      <c r="L856" s="98" t="n">
        <f aca="false">IF(OR($B856&lt;Input!$C$25,$B856&lt;Input!$G$25),($E856+$J856),0)</f>
        <v>0</v>
      </c>
    </row>
    <row r="857" customFormat="false" ht="12.75" hidden="false" customHeight="true" outlineLevel="0" collapsed="false">
      <c r="A857" s="87" t="n">
        <v>853</v>
      </c>
      <c r="B857" s="90" t="n">
        <f aca="false">EOMONTH(Input!$C$7,A857)</f>
        <v>68880</v>
      </c>
      <c r="C857" s="90"/>
      <c r="D857" s="98" t="n">
        <f aca="false">IF(($D856+$G856+$H856)&lt;=0,($D856+$G856+$H856),0)</f>
        <v>0</v>
      </c>
      <c r="E857" s="98" t="n">
        <f aca="false">IF($D857&lt;0,Input!$G$17,0)</f>
        <v>0</v>
      </c>
      <c r="F857" s="98" t="n">
        <f aca="false">($D857*(Input!$G$11/100))/12</f>
        <v>0</v>
      </c>
      <c r="G857" s="98" t="n">
        <f aca="false">(-1)*$E857+$F857</f>
        <v>0</v>
      </c>
      <c r="H857" s="98" t="n">
        <f aca="false">IF($D857&lt;0,((-1)*Input!$G$15),0)</f>
        <v>0</v>
      </c>
      <c r="I857" s="98" t="n">
        <f aca="false">IF(OR($B857&lt;Input!$C$25,$B857&lt;Input!$G$25),(($I856+$G857+$H857)*(1+Input!$G$8/(100*12))),0)</f>
        <v>0</v>
      </c>
      <c r="J857" s="98" t="n">
        <f aca="false">IF(OR($B857&lt;Input!$C$25,$B857&lt;Input!$G$25),(Input!$G$18*((1+Input!$G$14/100)^DATEDIF(Input!$C$7,$B857,"Y"))),0)</f>
        <v>0</v>
      </c>
      <c r="L857" s="98" t="n">
        <f aca="false">IF(OR($B857&lt;Input!$C$25,$B857&lt;Input!$G$25),($E857+$J857),0)</f>
        <v>0</v>
      </c>
    </row>
    <row r="858" customFormat="false" ht="12.75" hidden="false" customHeight="true" outlineLevel="0" collapsed="false">
      <c r="A858" s="87" t="n">
        <v>854</v>
      </c>
      <c r="B858" s="90" t="n">
        <f aca="false">EOMONTH(Input!$C$7,A858)</f>
        <v>68911</v>
      </c>
      <c r="C858" s="90"/>
      <c r="D858" s="98" t="n">
        <f aca="false">IF(($D857+$G857+$H857)&lt;=0,($D857+$G857+$H857),0)</f>
        <v>0</v>
      </c>
      <c r="E858" s="98" t="n">
        <f aca="false">IF($D858&lt;0,Input!$G$17,0)</f>
        <v>0</v>
      </c>
      <c r="F858" s="98" t="n">
        <f aca="false">($D858*(Input!$G$11/100))/12</f>
        <v>0</v>
      </c>
      <c r="G858" s="98" t="n">
        <f aca="false">(-1)*$E858+$F858</f>
        <v>0</v>
      </c>
      <c r="H858" s="98" t="n">
        <f aca="false">IF($D858&lt;0,((-1)*Input!$G$15),0)</f>
        <v>0</v>
      </c>
      <c r="I858" s="98" t="n">
        <f aca="false">IF(OR($B858&lt;Input!$C$25,$B858&lt;Input!$G$25),(($I857+$G858+$H858)*(1+Input!$G$8/(100*12))),0)</f>
        <v>0</v>
      </c>
      <c r="J858" s="98" t="n">
        <f aca="false">IF(OR($B858&lt;Input!$C$25,$B858&lt;Input!$G$25),(Input!$G$18*((1+Input!$G$14/100)^DATEDIF(Input!$C$7,$B858,"Y"))),0)</f>
        <v>0</v>
      </c>
      <c r="L858" s="98" t="n">
        <f aca="false">IF(OR($B858&lt;Input!$C$25,$B858&lt;Input!$G$25),($E858+$J858),0)</f>
        <v>0</v>
      </c>
    </row>
    <row r="859" customFormat="false" ht="12.75" hidden="false" customHeight="true" outlineLevel="0" collapsed="false">
      <c r="A859" s="87" t="n">
        <v>855</v>
      </c>
      <c r="B859" s="90" t="n">
        <f aca="false">EOMONTH(Input!$C$7,A859)</f>
        <v>68941</v>
      </c>
      <c r="C859" s="90"/>
      <c r="D859" s="98" t="n">
        <f aca="false">IF(($D858+$G858+$H858)&lt;=0,($D858+$G858+$H858),0)</f>
        <v>0</v>
      </c>
      <c r="E859" s="98" t="n">
        <f aca="false">IF($D859&lt;0,Input!$G$17,0)</f>
        <v>0</v>
      </c>
      <c r="F859" s="98" t="n">
        <f aca="false">($D859*(Input!$G$11/100))/12</f>
        <v>0</v>
      </c>
      <c r="G859" s="98" t="n">
        <f aca="false">(-1)*$E859+$F859</f>
        <v>0</v>
      </c>
      <c r="H859" s="98" t="n">
        <f aca="false">IF($D859&lt;0,((-1)*Input!$G$15),0)</f>
        <v>0</v>
      </c>
      <c r="I859" s="98" t="n">
        <f aca="false">IF(OR($B859&lt;Input!$C$25,$B859&lt;Input!$G$25),(($I858+$G859+$H859)*(1+Input!$G$8/(100*12))),0)</f>
        <v>0</v>
      </c>
      <c r="J859" s="98" t="n">
        <f aca="false">IF(OR($B859&lt;Input!$C$25,$B859&lt;Input!$G$25),(Input!$G$18*((1+Input!$G$14/100)^DATEDIF(Input!$C$7,$B859,"Y"))),0)</f>
        <v>0</v>
      </c>
      <c r="L859" s="98" t="n">
        <f aca="false">IF(OR($B859&lt;Input!$C$25,$B859&lt;Input!$G$25),($E859+$J859),0)</f>
        <v>0</v>
      </c>
    </row>
    <row r="860" customFormat="false" ht="12.75" hidden="false" customHeight="true" outlineLevel="0" collapsed="false">
      <c r="A860" s="87" t="n">
        <v>856</v>
      </c>
      <c r="B860" s="90" t="n">
        <f aca="false">EOMONTH(Input!$C$7,A860)</f>
        <v>68972</v>
      </c>
      <c r="C860" s="90"/>
      <c r="D860" s="98" t="n">
        <f aca="false">IF(($D859+$G859+$H859)&lt;=0,($D859+$G859+$H859),0)</f>
        <v>0</v>
      </c>
      <c r="E860" s="98" t="n">
        <f aca="false">IF($D860&lt;0,Input!$G$17,0)</f>
        <v>0</v>
      </c>
      <c r="F860" s="98" t="n">
        <f aca="false">($D860*(Input!$G$11/100))/12</f>
        <v>0</v>
      </c>
      <c r="G860" s="98" t="n">
        <f aca="false">(-1)*$E860+$F860</f>
        <v>0</v>
      </c>
      <c r="H860" s="98" t="n">
        <f aca="false">IF($D860&lt;0,((-1)*Input!$G$15),0)</f>
        <v>0</v>
      </c>
      <c r="I860" s="98" t="n">
        <f aca="false">IF(OR($B860&lt;Input!$C$25,$B860&lt;Input!$G$25),(($I859+$G860+$H860)*(1+Input!$G$8/(100*12))),0)</f>
        <v>0</v>
      </c>
      <c r="J860" s="98" t="n">
        <f aca="false">IF(OR($B860&lt;Input!$C$25,$B860&lt;Input!$G$25),(Input!$G$18*((1+Input!$G$14/100)^DATEDIF(Input!$C$7,$B860,"Y"))),0)</f>
        <v>0</v>
      </c>
      <c r="L860" s="98" t="n">
        <f aca="false">IF(OR($B860&lt;Input!$C$25,$B860&lt;Input!$G$25),($E860+$J860),0)</f>
        <v>0</v>
      </c>
    </row>
    <row r="861" customFormat="false" ht="12.75" hidden="false" customHeight="true" outlineLevel="0" collapsed="false">
      <c r="A861" s="87" t="n">
        <v>857</v>
      </c>
      <c r="B861" s="90" t="n">
        <f aca="false">EOMONTH(Input!$C$7,A861)</f>
        <v>69002</v>
      </c>
      <c r="C861" s="90"/>
      <c r="D861" s="98" t="n">
        <f aca="false">IF(($D860+$G860+$H860)&lt;=0,($D860+$G860+$H860),0)</f>
        <v>0</v>
      </c>
      <c r="E861" s="98" t="n">
        <f aca="false">IF($D861&lt;0,Input!$G$17,0)</f>
        <v>0</v>
      </c>
      <c r="F861" s="98" t="n">
        <f aca="false">($D861*(Input!$G$11/100))/12</f>
        <v>0</v>
      </c>
      <c r="G861" s="98" t="n">
        <f aca="false">(-1)*$E861+$F861</f>
        <v>0</v>
      </c>
      <c r="H861" s="98" t="n">
        <f aca="false">IF($D861&lt;0,((-1)*Input!$G$15),0)</f>
        <v>0</v>
      </c>
      <c r="I861" s="98" t="n">
        <f aca="false">IF(OR($B861&lt;Input!$C$25,$B861&lt;Input!$G$25),(($I860+$G861+$H861)*(1+Input!$G$8/(100*12))),0)</f>
        <v>0</v>
      </c>
      <c r="J861" s="98" t="n">
        <f aca="false">IF(OR($B861&lt;Input!$C$25,$B861&lt;Input!$G$25),(Input!$G$18*((1+Input!$G$14/100)^DATEDIF(Input!$C$7,$B861,"Y"))),0)</f>
        <v>0</v>
      </c>
      <c r="L861" s="98" t="n">
        <f aca="false">IF(OR($B861&lt;Input!$C$25,$B861&lt;Input!$G$25),($E861+$J861),0)</f>
        <v>0</v>
      </c>
    </row>
    <row r="862" customFormat="false" ht="12.75" hidden="false" customHeight="true" outlineLevel="0" collapsed="false">
      <c r="A862" s="87" t="n">
        <v>858</v>
      </c>
      <c r="B862" s="90" t="n">
        <f aca="false">EOMONTH(Input!$C$7,A862)</f>
        <v>69033</v>
      </c>
      <c r="C862" s="90"/>
      <c r="D862" s="98" t="n">
        <f aca="false">IF(($D861+$G861+$H861)&lt;=0,($D861+$G861+$H861),0)</f>
        <v>0</v>
      </c>
      <c r="E862" s="98" t="n">
        <f aca="false">IF($D862&lt;0,Input!$G$17,0)</f>
        <v>0</v>
      </c>
      <c r="F862" s="98" t="n">
        <f aca="false">($D862*(Input!$G$11/100))/12</f>
        <v>0</v>
      </c>
      <c r="G862" s="98" t="n">
        <f aca="false">(-1)*$E862+$F862</f>
        <v>0</v>
      </c>
      <c r="H862" s="98" t="n">
        <f aca="false">IF($D862&lt;0,((-1)*Input!$G$15),0)</f>
        <v>0</v>
      </c>
      <c r="I862" s="98" t="n">
        <f aca="false">IF(OR($B862&lt;Input!$C$25,$B862&lt;Input!$G$25),(($I861+$G862+$H862)*(1+Input!$G$8/(100*12))),0)</f>
        <v>0</v>
      </c>
      <c r="J862" s="98" t="n">
        <f aca="false">IF(OR($B862&lt;Input!$C$25,$B862&lt;Input!$G$25),(Input!$G$18*((1+Input!$G$14/100)^DATEDIF(Input!$C$7,$B862,"Y"))),0)</f>
        <v>0</v>
      </c>
      <c r="L862" s="98" t="n">
        <f aca="false">IF(OR($B862&lt;Input!$C$25,$B862&lt;Input!$G$25),($E862+$J862),0)</f>
        <v>0</v>
      </c>
    </row>
    <row r="863" customFormat="false" ht="12.75" hidden="false" customHeight="true" outlineLevel="0" collapsed="false">
      <c r="A863" s="87" t="n">
        <v>859</v>
      </c>
      <c r="B863" s="90" t="n">
        <f aca="false">EOMONTH(Input!$C$7,A863)</f>
        <v>69064</v>
      </c>
      <c r="C863" s="90"/>
      <c r="D863" s="98" t="n">
        <f aca="false">IF(($D862+$G862+$H862)&lt;=0,($D862+$G862+$H862),0)</f>
        <v>0</v>
      </c>
      <c r="E863" s="98" t="n">
        <f aca="false">IF($D863&lt;0,Input!$G$17,0)</f>
        <v>0</v>
      </c>
      <c r="F863" s="98" t="n">
        <f aca="false">($D863*(Input!$G$11/100))/12</f>
        <v>0</v>
      </c>
      <c r="G863" s="98" t="n">
        <f aca="false">(-1)*$E863+$F863</f>
        <v>0</v>
      </c>
      <c r="H863" s="98" t="n">
        <f aca="false">IF($D863&lt;0,((-1)*Input!$G$15),0)</f>
        <v>0</v>
      </c>
      <c r="I863" s="98" t="n">
        <f aca="false">IF(OR($B863&lt;Input!$C$25,$B863&lt;Input!$G$25),(($I862+$G863+$H863)*(1+Input!$G$8/(100*12))),0)</f>
        <v>0</v>
      </c>
      <c r="J863" s="98" t="n">
        <f aca="false">IF(OR($B863&lt;Input!$C$25,$B863&lt;Input!$G$25),(Input!$G$18*((1+Input!$G$14/100)^DATEDIF(Input!$C$7,$B863,"Y"))),0)</f>
        <v>0</v>
      </c>
      <c r="L863" s="98" t="n">
        <f aca="false">IF(OR($B863&lt;Input!$C$25,$B863&lt;Input!$G$25),($E863+$J863),0)</f>
        <v>0</v>
      </c>
    </row>
    <row r="864" customFormat="false" ht="12.75" hidden="false" customHeight="true" outlineLevel="0" collapsed="false">
      <c r="A864" s="87" t="n">
        <v>860</v>
      </c>
      <c r="B864" s="90" t="n">
        <f aca="false">EOMONTH(Input!$C$7,A864)</f>
        <v>69092</v>
      </c>
      <c r="C864" s="90"/>
      <c r="D864" s="98" t="n">
        <f aca="false">IF(($D863+$G863+$H863)&lt;=0,($D863+$G863+$H863),0)</f>
        <v>0</v>
      </c>
      <c r="E864" s="98" t="n">
        <f aca="false">IF($D864&lt;0,Input!$G$17,0)</f>
        <v>0</v>
      </c>
      <c r="F864" s="98" t="n">
        <f aca="false">($D864*(Input!$G$11/100))/12</f>
        <v>0</v>
      </c>
      <c r="G864" s="98" t="n">
        <f aca="false">(-1)*$E864+$F864</f>
        <v>0</v>
      </c>
      <c r="H864" s="98" t="n">
        <f aca="false">IF($D864&lt;0,((-1)*Input!$G$15),0)</f>
        <v>0</v>
      </c>
      <c r="I864" s="98" t="n">
        <f aca="false">IF(OR($B864&lt;Input!$C$25,$B864&lt;Input!$G$25),(($I863+$G864+$H864)*(1+Input!$G$8/(100*12))),0)</f>
        <v>0</v>
      </c>
      <c r="J864" s="98" t="n">
        <f aca="false">IF(OR($B864&lt;Input!$C$25,$B864&lt;Input!$G$25),(Input!$G$18*((1+Input!$G$14/100)^DATEDIF(Input!$C$7,$B864,"Y"))),0)</f>
        <v>0</v>
      </c>
      <c r="L864" s="98" t="n">
        <f aca="false">IF(OR($B864&lt;Input!$C$25,$B864&lt;Input!$G$25),($E864+$J864),0)</f>
        <v>0</v>
      </c>
    </row>
    <row r="865" customFormat="false" ht="12.75" hidden="false" customHeight="true" outlineLevel="0" collapsed="false">
      <c r="A865" s="87" t="n">
        <v>861</v>
      </c>
      <c r="B865" s="90" t="n">
        <f aca="false">EOMONTH(Input!$C$7,A865)</f>
        <v>69123</v>
      </c>
      <c r="C865" s="90"/>
      <c r="D865" s="98" t="n">
        <f aca="false">IF(($D864+$G864+$H864)&lt;=0,($D864+$G864+$H864),0)</f>
        <v>0</v>
      </c>
      <c r="E865" s="98" t="n">
        <f aca="false">IF($D865&lt;0,Input!$G$17,0)</f>
        <v>0</v>
      </c>
      <c r="F865" s="98" t="n">
        <f aca="false">($D865*(Input!$G$11/100))/12</f>
        <v>0</v>
      </c>
      <c r="G865" s="98" t="n">
        <f aca="false">(-1)*$E865+$F865</f>
        <v>0</v>
      </c>
      <c r="H865" s="98" t="n">
        <f aca="false">IF($D865&lt;0,((-1)*Input!$G$15),0)</f>
        <v>0</v>
      </c>
      <c r="I865" s="98" t="n">
        <f aca="false">IF(OR($B865&lt;Input!$C$25,$B865&lt;Input!$G$25),(($I864+$G865+$H865)*(1+Input!$G$8/(100*12))),0)</f>
        <v>0</v>
      </c>
      <c r="J865" s="98" t="n">
        <f aca="false">IF(OR($B865&lt;Input!$C$25,$B865&lt;Input!$G$25),(Input!$G$18*((1+Input!$G$14/100)^DATEDIF(Input!$C$7,$B865,"Y"))),0)</f>
        <v>0</v>
      </c>
      <c r="L865" s="98" t="n">
        <f aca="false">IF(OR($B865&lt;Input!$C$25,$B865&lt;Input!$G$25),($E865+$J865),0)</f>
        <v>0</v>
      </c>
    </row>
    <row r="866" customFormat="false" ht="12.75" hidden="false" customHeight="true" outlineLevel="0" collapsed="false">
      <c r="A866" s="87" t="n">
        <v>862</v>
      </c>
      <c r="B866" s="90" t="n">
        <f aca="false">EOMONTH(Input!$C$7,A866)</f>
        <v>69153</v>
      </c>
      <c r="C866" s="90"/>
      <c r="D866" s="98" t="n">
        <f aca="false">IF(($D865+$G865+$H865)&lt;=0,($D865+$G865+$H865),0)</f>
        <v>0</v>
      </c>
      <c r="E866" s="98" t="n">
        <f aca="false">IF($D866&lt;0,Input!$G$17,0)</f>
        <v>0</v>
      </c>
      <c r="F866" s="98" t="n">
        <f aca="false">($D866*(Input!$G$11/100))/12</f>
        <v>0</v>
      </c>
      <c r="G866" s="98" t="n">
        <f aca="false">(-1)*$E866+$F866</f>
        <v>0</v>
      </c>
      <c r="H866" s="98" t="n">
        <f aca="false">IF($D866&lt;0,((-1)*Input!$G$15),0)</f>
        <v>0</v>
      </c>
      <c r="I866" s="98" t="n">
        <f aca="false">IF(OR($B866&lt;Input!$C$25,$B866&lt;Input!$G$25),(($I865+$G866+$H866)*(1+Input!$G$8/(100*12))),0)</f>
        <v>0</v>
      </c>
      <c r="J866" s="98" t="n">
        <f aca="false">IF(OR($B866&lt;Input!$C$25,$B866&lt;Input!$G$25),(Input!$G$18*((1+Input!$G$14/100)^DATEDIF(Input!$C$7,$B866,"Y"))),0)</f>
        <v>0</v>
      </c>
      <c r="L866" s="98" t="n">
        <f aca="false">IF(OR($B866&lt;Input!$C$25,$B866&lt;Input!$G$25),($E866+$J866),0)</f>
        <v>0</v>
      </c>
    </row>
    <row r="867" customFormat="false" ht="12.75" hidden="false" customHeight="true" outlineLevel="0" collapsed="false">
      <c r="A867" s="87" t="n">
        <v>863</v>
      </c>
      <c r="B867" s="90" t="n">
        <f aca="false">EOMONTH(Input!$C$7,A867)</f>
        <v>69184</v>
      </c>
      <c r="C867" s="90"/>
      <c r="D867" s="98" t="n">
        <f aca="false">IF(($D866+$G866+$H866)&lt;=0,($D866+$G866+$H866),0)</f>
        <v>0</v>
      </c>
      <c r="E867" s="98" t="n">
        <f aca="false">IF($D867&lt;0,Input!$G$17,0)</f>
        <v>0</v>
      </c>
      <c r="F867" s="98" t="n">
        <f aca="false">($D867*(Input!$G$11/100))/12</f>
        <v>0</v>
      </c>
      <c r="G867" s="98" t="n">
        <f aca="false">(-1)*$E867+$F867</f>
        <v>0</v>
      </c>
      <c r="H867" s="98" t="n">
        <f aca="false">IF($D867&lt;0,((-1)*Input!$G$15),0)</f>
        <v>0</v>
      </c>
      <c r="I867" s="98" t="n">
        <f aca="false">IF(OR($B867&lt;Input!$C$25,$B867&lt;Input!$G$25),(($I866+$G867+$H867)*(1+Input!$G$8/(100*12))),0)</f>
        <v>0</v>
      </c>
      <c r="J867" s="98" t="n">
        <f aca="false">IF(OR($B867&lt;Input!$C$25,$B867&lt;Input!$G$25),(Input!$G$18*((1+Input!$G$14/100)^DATEDIF(Input!$C$7,$B867,"Y"))),0)</f>
        <v>0</v>
      </c>
      <c r="L867" s="98" t="n">
        <f aca="false">IF(OR($B867&lt;Input!$C$25,$B867&lt;Input!$G$25),($E867+$J867),0)</f>
        <v>0</v>
      </c>
    </row>
    <row r="868" customFormat="false" ht="12.75" hidden="false" customHeight="true" outlineLevel="0" collapsed="false">
      <c r="A868" s="87" t="n">
        <v>864</v>
      </c>
      <c r="B868" s="90" t="n">
        <f aca="false">EOMONTH(Input!$C$7,A868)</f>
        <v>69214</v>
      </c>
      <c r="C868" s="90"/>
      <c r="D868" s="98" t="n">
        <f aca="false">IF(($D867+$G867+$H867)&lt;=0,($D867+$G867+$H867),0)</f>
        <v>0</v>
      </c>
      <c r="E868" s="98" t="n">
        <f aca="false">IF($D868&lt;0,Input!$G$17,0)</f>
        <v>0</v>
      </c>
      <c r="F868" s="98" t="n">
        <f aca="false">($D868*(Input!$G$11/100))/12</f>
        <v>0</v>
      </c>
      <c r="G868" s="98" t="n">
        <f aca="false">(-1)*$E868+$F868</f>
        <v>0</v>
      </c>
      <c r="H868" s="98" t="n">
        <f aca="false">IF($D868&lt;0,((-1)*Input!$G$15),0)</f>
        <v>0</v>
      </c>
      <c r="I868" s="98" t="n">
        <f aca="false">IF(OR($B868&lt;Input!$C$25,$B868&lt;Input!$G$25),(($I867+$G868+$H868)*(1+Input!$G$8/(100*12))),0)</f>
        <v>0</v>
      </c>
      <c r="J868" s="98" t="n">
        <f aca="false">IF(OR($B868&lt;Input!$C$25,$B868&lt;Input!$G$25),(Input!$G$18*((1+Input!$G$14/100)^DATEDIF(Input!$C$7,$B868,"Y"))),0)</f>
        <v>0</v>
      </c>
      <c r="L868" s="98" t="n">
        <f aca="false">IF(OR($B868&lt;Input!$C$25,$B868&lt;Input!$G$25),($E868+$J868),0)</f>
        <v>0</v>
      </c>
    </row>
    <row r="869" customFormat="false" ht="12.75" hidden="false" customHeight="true" outlineLevel="0" collapsed="false">
      <c r="A869" s="87" t="n">
        <v>865</v>
      </c>
      <c r="B869" s="90" t="n">
        <f aca="false">EOMONTH(Input!$C$7,A869)</f>
        <v>69245</v>
      </c>
      <c r="C869" s="90"/>
      <c r="D869" s="98" t="n">
        <f aca="false">IF(($D868+$G868+$H868)&lt;=0,($D868+$G868+$H868),0)</f>
        <v>0</v>
      </c>
      <c r="E869" s="98" t="n">
        <f aca="false">IF($D869&lt;0,Input!$G$17,0)</f>
        <v>0</v>
      </c>
      <c r="F869" s="98" t="n">
        <f aca="false">($D869*(Input!$G$11/100))/12</f>
        <v>0</v>
      </c>
      <c r="G869" s="98" t="n">
        <f aca="false">(-1)*$E869+$F869</f>
        <v>0</v>
      </c>
      <c r="H869" s="98" t="n">
        <f aca="false">IF($D869&lt;0,((-1)*Input!$G$15),0)</f>
        <v>0</v>
      </c>
      <c r="I869" s="98" t="n">
        <f aca="false">IF(OR($B869&lt;Input!$C$25,$B869&lt;Input!$G$25),(($I868+$G869+$H869)*(1+Input!$G$8/(100*12))),0)</f>
        <v>0</v>
      </c>
      <c r="J869" s="98" t="n">
        <f aca="false">IF(OR($B869&lt;Input!$C$25,$B869&lt;Input!$G$25),(Input!$G$18*((1+Input!$G$14/100)^DATEDIF(Input!$C$7,$B869,"Y"))),0)</f>
        <v>0</v>
      </c>
      <c r="L869" s="98" t="n">
        <f aca="false">IF(OR($B869&lt;Input!$C$25,$B869&lt;Input!$G$25),($E869+$J869),0)</f>
        <v>0</v>
      </c>
    </row>
    <row r="870" customFormat="false" ht="12.75" hidden="false" customHeight="true" outlineLevel="0" collapsed="false">
      <c r="A870" s="87" t="n">
        <v>866</v>
      </c>
      <c r="B870" s="90" t="n">
        <f aca="false">EOMONTH(Input!$C$7,A870)</f>
        <v>69276</v>
      </c>
      <c r="C870" s="90"/>
      <c r="D870" s="98" t="n">
        <f aca="false">IF(($D869+$G869+$H869)&lt;=0,($D869+$G869+$H869),0)</f>
        <v>0</v>
      </c>
      <c r="E870" s="98" t="n">
        <f aca="false">IF($D870&lt;0,Input!$G$17,0)</f>
        <v>0</v>
      </c>
      <c r="F870" s="98" t="n">
        <f aca="false">($D870*(Input!$G$11/100))/12</f>
        <v>0</v>
      </c>
      <c r="G870" s="98" t="n">
        <f aca="false">(-1)*$E870+$F870</f>
        <v>0</v>
      </c>
      <c r="H870" s="98" t="n">
        <f aca="false">IF($D870&lt;0,((-1)*Input!$G$15),0)</f>
        <v>0</v>
      </c>
      <c r="I870" s="98" t="n">
        <f aca="false">IF(OR($B870&lt;Input!$C$25,$B870&lt;Input!$G$25),(($I869+$G870+$H870)*(1+Input!$G$8/(100*12))),0)</f>
        <v>0</v>
      </c>
      <c r="J870" s="98" t="n">
        <f aca="false">IF(OR($B870&lt;Input!$C$25,$B870&lt;Input!$G$25),(Input!$G$18*((1+Input!$G$14/100)^DATEDIF(Input!$C$7,$B870,"Y"))),0)</f>
        <v>0</v>
      </c>
      <c r="L870" s="98" t="n">
        <f aca="false">IF(OR($B870&lt;Input!$C$25,$B870&lt;Input!$G$25),($E870+$J870),0)</f>
        <v>0</v>
      </c>
    </row>
    <row r="871" customFormat="false" ht="12.75" hidden="false" customHeight="true" outlineLevel="0" collapsed="false">
      <c r="A871" s="87" t="n">
        <v>867</v>
      </c>
      <c r="B871" s="90" t="n">
        <f aca="false">EOMONTH(Input!$C$7,A871)</f>
        <v>69306</v>
      </c>
      <c r="C871" s="90"/>
      <c r="D871" s="98" t="n">
        <f aca="false">IF(($D870+$G870+$H870)&lt;=0,($D870+$G870+$H870),0)</f>
        <v>0</v>
      </c>
      <c r="E871" s="98" t="n">
        <f aca="false">IF($D871&lt;0,Input!$G$17,0)</f>
        <v>0</v>
      </c>
      <c r="F871" s="98" t="n">
        <f aca="false">($D871*(Input!$G$11/100))/12</f>
        <v>0</v>
      </c>
      <c r="G871" s="98" t="n">
        <f aca="false">(-1)*$E871+$F871</f>
        <v>0</v>
      </c>
      <c r="H871" s="98" t="n">
        <f aca="false">IF($D871&lt;0,((-1)*Input!$G$15),0)</f>
        <v>0</v>
      </c>
      <c r="I871" s="98" t="n">
        <f aca="false">IF(OR($B871&lt;Input!$C$25,$B871&lt;Input!$G$25),(($I870+$G871+$H871)*(1+Input!$G$8/(100*12))),0)</f>
        <v>0</v>
      </c>
      <c r="J871" s="98" t="n">
        <f aca="false">IF(OR($B871&lt;Input!$C$25,$B871&lt;Input!$G$25),(Input!$G$18*((1+Input!$G$14/100)^DATEDIF(Input!$C$7,$B871,"Y"))),0)</f>
        <v>0</v>
      </c>
      <c r="L871" s="98" t="n">
        <f aca="false">IF(OR($B871&lt;Input!$C$25,$B871&lt;Input!$G$25),($E871+$J871),0)</f>
        <v>0</v>
      </c>
    </row>
    <row r="872" customFormat="false" ht="12.75" hidden="false" customHeight="true" outlineLevel="0" collapsed="false">
      <c r="A872" s="87" t="n">
        <v>868</v>
      </c>
      <c r="B872" s="90" t="n">
        <f aca="false">EOMONTH(Input!$C$7,A872)</f>
        <v>69337</v>
      </c>
      <c r="C872" s="90"/>
      <c r="D872" s="98" t="n">
        <f aca="false">IF(($D871+$G871+$H871)&lt;=0,($D871+$G871+$H871),0)</f>
        <v>0</v>
      </c>
      <c r="E872" s="98" t="n">
        <f aca="false">IF($D872&lt;0,Input!$G$17,0)</f>
        <v>0</v>
      </c>
      <c r="F872" s="98" t="n">
        <f aca="false">($D872*(Input!$G$11/100))/12</f>
        <v>0</v>
      </c>
      <c r="G872" s="98" t="n">
        <f aca="false">(-1)*$E872+$F872</f>
        <v>0</v>
      </c>
      <c r="H872" s="98" t="n">
        <f aca="false">IF($D872&lt;0,((-1)*Input!$G$15),0)</f>
        <v>0</v>
      </c>
      <c r="I872" s="98" t="n">
        <f aca="false">IF(OR($B872&lt;Input!$C$25,$B872&lt;Input!$G$25),(($I871+$G872+$H872)*(1+Input!$G$8/(100*12))),0)</f>
        <v>0</v>
      </c>
      <c r="J872" s="98" t="n">
        <f aca="false">IF(OR($B872&lt;Input!$C$25,$B872&lt;Input!$G$25),(Input!$G$18*((1+Input!$G$14/100)^DATEDIF(Input!$C$7,$B872,"Y"))),0)</f>
        <v>0</v>
      </c>
      <c r="L872" s="98" t="n">
        <f aca="false">IF(OR($B872&lt;Input!$C$25,$B872&lt;Input!$G$25),($E872+$J872),0)</f>
        <v>0</v>
      </c>
    </row>
    <row r="873" customFormat="false" ht="12.75" hidden="false" customHeight="true" outlineLevel="0" collapsed="false">
      <c r="A873" s="87" t="n">
        <v>869</v>
      </c>
      <c r="B873" s="90" t="n">
        <f aca="false">EOMONTH(Input!$C$7,A873)</f>
        <v>69367</v>
      </c>
      <c r="C873" s="90"/>
      <c r="D873" s="98" t="n">
        <f aca="false">IF(($D872+$G872+$H872)&lt;=0,($D872+$G872+$H872),0)</f>
        <v>0</v>
      </c>
      <c r="E873" s="98" t="n">
        <f aca="false">IF($D873&lt;0,Input!$G$17,0)</f>
        <v>0</v>
      </c>
      <c r="F873" s="98" t="n">
        <f aca="false">($D873*(Input!$G$11/100))/12</f>
        <v>0</v>
      </c>
      <c r="G873" s="98" t="n">
        <f aca="false">(-1)*$E873+$F873</f>
        <v>0</v>
      </c>
      <c r="H873" s="98" t="n">
        <f aca="false">IF($D873&lt;0,((-1)*Input!$G$15),0)</f>
        <v>0</v>
      </c>
      <c r="I873" s="98" t="n">
        <f aca="false">IF(OR($B873&lt;Input!$C$25,$B873&lt;Input!$G$25),(($I872+$G873+$H873)*(1+Input!$G$8/(100*12))),0)</f>
        <v>0</v>
      </c>
      <c r="J873" s="98" t="n">
        <f aca="false">IF(OR($B873&lt;Input!$C$25,$B873&lt;Input!$G$25),(Input!$G$18*((1+Input!$G$14/100)^DATEDIF(Input!$C$7,$B873,"Y"))),0)</f>
        <v>0</v>
      </c>
      <c r="L873" s="98" t="n">
        <f aca="false">IF(OR($B873&lt;Input!$C$25,$B873&lt;Input!$G$25),($E873+$J873),0)</f>
        <v>0</v>
      </c>
    </row>
    <row r="874" customFormat="false" ht="12.75" hidden="false" customHeight="true" outlineLevel="0" collapsed="false">
      <c r="A874" s="87" t="n">
        <v>870</v>
      </c>
      <c r="B874" s="90" t="n">
        <f aca="false">EOMONTH(Input!$C$7,A874)</f>
        <v>69398</v>
      </c>
      <c r="C874" s="90"/>
      <c r="D874" s="98" t="n">
        <f aca="false">IF(($D873+$G873+$H873)&lt;=0,($D873+$G873+$H873),0)</f>
        <v>0</v>
      </c>
      <c r="E874" s="98" t="n">
        <f aca="false">IF($D874&lt;0,Input!$G$17,0)</f>
        <v>0</v>
      </c>
      <c r="F874" s="98" t="n">
        <f aca="false">($D874*(Input!$G$11/100))/12</f>
        <v>0</v>
      </c>
      <c r="G874" s="98" t="n">
        <f aca="false">(-1)*$E874+$F874</f>
        <v>0</v>
      </c>
      <c r="H874" s="98" t="n">
        <f aca="false">IF($D874&lt;0,((-1)*Input!$G$15),0)</f>
        <v>0</v>
      </c>
      <c r="I874" s="98" t="n">
        <f aca="false">IF(OR($B874&lt;Input!$C$25,$B874&lt;Input!$G$25),(($I873+$G874+$H874)*(1+Input!$G$8/(100*12))),0)</f>
        <v>0</v>
      </c>
      <c r="J874" s="98" t="n">
        <f aca="false">IF(OR($B874&lt;Input!$C$25,$B874&lt;Input!$G$25),(Input!$G$18*((1+Input!$G$14/100)^DATEDIF(Input!$C$7,$B874,"Y"))),0)</f>
        <v>0</v>
      </c>
      <c r="L874" s="98" t="n">
        <f aca="false">IF(OR($B874&lt;Input!$C$25,$B874&lt;Input!$G$25),($E874+$J874),0)</f>
        <v>0</v>
      </c>
    </row>
    <row r="875" customFormat="false" ht="12.75" hidden="false" customHeight="true" outlineLevel="0" collapsed="false">
      <c r="A875" s="87" t="n">
        <v>871</v>
      </c>
      <c r="B875" s="90" t="n">
        <f aca="false">EOMONTH(Input!$C$7,A875)</f>
        <v>69429</v>
      </c>
      <c r="C875" s="90"/>
      <c r="D875" s="98" t="n">
        <f aca="false">IF(($D874+$G874+$H874)&lt;=0,($D874+$G874+$H874),0)</f>
        <v>0</v>
      </c>
      <c r="E875" s="98" t="n">
        <f aca="false">IF($D875&lt;0,Input!$G$17,0)</f>
        <v>0</v>
      </c>
      <c r="F875" s="98" t="n">
        <f aca="false">($D875*(Input!$G$11/100))/12</f>
        <v>0</v>
      </c>
      <c r="G875" s="98" t="n">
        <f aca="false">(-1)*$E875+$F875</f>
        <v>0</v>
      </c>
      <c r="H875" s="98" t="n">
        <f aca="false">IF($D875&lt;0,((-1)*Input!$G$15),0)</f>
        <v>0</v>
      </c>
      <c r="I875" s="98" t="n">
        <f aca="false">IF(OR($B875&lt;Input!$C$25,$B875&lt;Input!$G$25),(($I874+$G875+$H875)*(1+Input!$G$8/(100*12))),0)</f>
        <v>0</v>
      </c>
      <c r="J875" s="98" t="n">
        <f aca="false">IF(OR($B875&lt;Input!$C$25,$B875&lt;Input!$G$25),(Input!$G$18*((1+Input!$G$14/100)^DATEDIF(Input!$C$7,$B875,"Y"))),0)</f>
        <v>0</v>
      </c>
      <c r="L875" s="98" t="n">
        <f aca="false">IF(OR($B875&lt;Input!$C$25,$B875&lt;Input!$G$25),($E875+$J875),0)</f>
        <v>0</v>
      </c>
    </row>
    <row r="876" customFormat="false" ht="12.75" hidden="false" customHeight="true" outlineLevel="0" collapsed="false">
      <c r="A876" s="87" t="n">
        <v>872</v>
      </c>
      <c r="B876" s="90" t="n">
        <f aca="false">EOMONTH(Input!$C$7,A876)</f>
        <v>69457</v>
      </c>
      <c r="C876" s="90"/>
      <c r="D876" s="98" t="n">
        <f aca="false">IF(($D875+$G875+$H875)&lt;=0,($D875+$G875+$H875),0)</f>
        <v>0</v>
      </c>
      <c r="E876" s="98" t="n">
        <f aca="false">IF($D876&lt;0,Input!$G$17,0)</f>
        <v>0</v>
      </c>
      <c r="F876" s="98" t="n">
        <f aca="false">($D876*(Input!$G$11/100))/12</f>
        <v>0</v>
      </c>
      <c r="G876" s="98" t="n">
        <f aca="false">(-1)*$E876+$F876</f>
        <v>0</v>
      </c>
      <c r="H876" s="98" t="n">
        <f aca="false">IF($D876&lt;0,((-1)*Input!$G$15),0)</f>
        <v>0</v>
      </c>
      <c r="I876" s="98" t="n">
        <f aca="false">IF(OR($B876&lt;Input!$C$25,$B876&lt;Input!$G$25),(($I875+$G876+$H876)*(1+Input!$G$8/(100*12))),0)</f>
        <v>0</v>
      </c>
      <c r="J876" s="98" t="n">
        <f aca="false">IF(OR($B876&lt;Input!$C$25,$B876&lt;Input!$G$25),(Input!$G$18*((1+Input!$G$14/100)^DATEDIF(Input!$C$7,$B876,"Y"))),0)</f>
        <v>0</v>
      </c>
      <c r="L876" s="98" t="n">
        <f aca="false">IF(OR($B876&lt;Input!$C$25,$B876&lt;Input!$G$25),($E876+$J876),0)</f>
        <v>0</v>
      </c>
    </row>
    <row r="877" customFormat="false" ht="12.75" hidden="false" customHeight="true" outlineLevel="0" collapsed="false">
      <c r="A877" s="87" t="n">
        <v>873</v>
      </c>
      <c r="B877" s="90" t="n">
        <f aca="false">EOMONTH(Input!$C$7,A877)</f>
        <v>69488</v>
      </c>
      <c r="C877" s="90"/>
      <c r="D877" s="98" t="n">
        <f aca="false">IF(($D876+$G876+$H876)&lt;=0,($D876+$G876+$H876),0)</f>
        <v>0</v>
      </c>
      <c r="E877" s="98" t="n">
        <f aca="false">IF($D877&lt;0,Input!$G$17,0)</f>
        <v>0</v>
      </c>
      <c r="F877" s="98" t="n">
        <f aca="false">($D877*(Input!$G$11/100))/12</f>
        <v>0</v>
      </c>
      <c r="G877" s="98" t="n">
        <f aca="false">(-1)*$E877+$F877</f>
        <v>0</v>
      </c>
      <c r="H877" s="98" t="n">
        <f aca="false">IF($D877&lt;0,((-1)*Input!$G$15),0)</f>
        <v>0</v>
      </c>
      <c r="I877" s="98" t="n">
        <f aca="false">IF(OR($B877&lt;Input!$C$25,$B877&lt;Input!$G$25),(($I876+$G877+$H877)*(1+Input!$G$8/(100*12))),0)</f>
        <v>0</v>
      </c>
      <c r="J877" s="98" t="n">
        <f aca="false">IF(OR($B877&lt;Input!$C$25,$B877&lt;Input!$G$25),(Input!$G$18*((1+Input!$G$14/100)^DATEDIF(Input!$C$7,$B877,"Y"))),0)</f>
        <v>0</v>
      </c>
      <c r="L877" s="98" t="n">
        <f aca="false">IF(OR($B877&lt;Input!$C$25,$B877&lt;Input!$G$25),($E877+$J877),0)</f>
        <v>0</v>
      </c>
    </row>
    <row r="878" customFormat="false" ht="12.75" hidden="false" customHeight="true" outlineLevel="0" collapsed="false">
      <c r="A878" s="87" t="n">
        <v>874</v>
      </c>
      <c r="B878" s="90" t="n">
        <f aca="false">EOMONTH(Input!$C$7,A878)</f>
        <v>69518</v>
      </c>
      <c r="C878" s="90"/>
      <c r="D878" s="98" t="n">
        <f aca="false">IF(($D877+$G877+$H877)&lt;=0,($D877+$G877+$H877),0)</f>
        <v>0</v>
      </c>
      <c r="E878" s="98" t="n">
        <f aca="false">IF($D878&lt;0,Input!$G$17,0)</f>
        <v>0</v>
      </c>
      <c r="F878" s="98" t="n">
        <f aca="false">($D878*(Input!$G$11/100))/12</f>
        <v>0</v>
      </c>
      <c r="G878" s="98" t="n">
        <f aca="false">(-1)*$E878+$F878</f>
        <v>0</v>
      </c>
      <c r="H878" s="98" t="n">
        <f aca="false">IF($D878&lt;0,((-1)*Input!$G$15),0)</f>
        <v>0</v>
      </c>
      <c r="I878" s="98" t="n">
        <f aca="false">IF(OR($B878&lt;Input!$C$25,$B878&lt;Input!$G$25),(($I877+$G878+$H878)*(1+Input!$G$8/(100*12))),0)</f>
        <v>0</v>
      </c>
      <c r="J878" s="98" t="n">
        <f aca="false">IF(OR($B878&lt;Input!$C$25,$B878&lt;Input!$G$25),(Input!$G$18*((1+Input!$G$14/100)^DATEDIF(Input!$C$7,$B878,"Y"))),0)</f>
        <v>0</v>
      </c>
      <c r="L878" s="98" t="n">
        <f aca="false">IF(OR($B878&lt;Input!$C$25,$B878&lt;Input!$G$25),($E878+$J878),0)</f>
        <v>0</v>
      </c>
    </row>
    <row r="879" customFormat="false" ht="12.75" hidden="false" customHeight="true" outlineLevel="0" collapsed="false">
      <c r="A879" s="87" t="n">
        <v>875</v>
      </c>
      <c r="B879" s="90" t="n">
        <f aca="false">EOMONTH(Input!$C$7,A879)</f>
        <v>69549</v>
      </c>
      <c r="C879" s="90"/>
      <c r="D879" s="98" t="n">
        <f aca="false">IF(($D878+$G878+$H878)&lt;=0,($D878+$G878+$H878),0)</f>
        <v>0</v>
      </c>
      <c r="E879" s="98" t="n">
        <f aca="false">IF($D879&lt;0,Input!$G$17,0)</f>
        <v>0</v>
      </c>
      <c r="F879" s="98" t="n">
        <f aca="false">($D879*(Input!$G$11/100))/12</f>
        <v>0</v>
      </c>
      <c r="G879" s="98" t="n">
        <f aca="false">(-1)*$E879+$F879</f>
        <v>0</v>
      </c>
      <c r="H879" s="98" t="n">
        <f aca="false">IF($D879&lt;0,((-1)*Input!$G$15),0)</f>
        <v>0</v>
      </c>
      <c r="I879" s="98" t="n">
        <f aca="false">IF(OR($B879&lt;Input!$C$25,$B879&lt;Input!$G$25),(($I878+$G879+$H879)*(1+Input!$G$8/(100*12))),0)</f>
        <v>0</v>
      </c>
      <c r="J879" s="98" t="n">
        <f aca="false">IF(OR($B879&lt;Input!$C$25,$B879&lt;Input!$G$25),(Input!$G$18*((1+Input!$G$14/100)^DATEDIF(Input!$C$7,$B879,"Y"))),0)</f>
        <v>0</v>
      </c>
      <c r="L879" s="98" t="n">
        <f aca="false">IF(OR($B879&lt;Input!$C$25,$B879&lt;Input!$G$25),($E879+$J879),0)</f>
        <v>0</v>
      </c>
    </row>
    <row r="880" customFormat="false" ht="12.75" hidden="false" customHeight="true" outlineLevel="0" collapsed="false">
      <c r="A880" s="87" t="n">
        <v>876</v>
      </c>
      <c r="B880" s="90" t="n">
        <f aca="false">EOMONTH(Input!$C$7,A880)</f>
        <v>69579</v>
      </c>
      <c r="C880" s="90"/>
      <c r="D880" s="98" t="n">
        <f aca="false">IF(($D879+$G879+$H879)&lt;=0,($D879+$G879+$H879),0)</f>
        <v>0</v>
      </c>
      <c r="E880" s="98" t="n">
        <f aca="false">IF($D880&lt;0,Input!$G$17,0)</f>
        <v>0</v>
      </c>
      <c r="F880" s="98" t="n">
        <f aca="false">($D880*(Input!$G$11/100))/12</f>
        <v>0</v>
      </c>
      <c r="G880" s="98" t="n">
        <f aca="false">(-1)*$E880+$F880</f>
        <v>0</v>
      </c>
      <c r="H880" s="98" t="n">
        <f aca="false">IF($D880&lt;0,((-1)*Input!$G$15),0)</f>
        <v>0</v>
      </c>
      <c r="I880" s="98" t="n">
        <f aca="false">IF(OR($B880&lt;Input!$C$25,$B880&lt;Input!$G$25),(($I879+$G880+$H880)*(1+Input!$G$8/(100*12))),0)</f>
        <v>0</v>
      </c>
      <c r="J880" s="98" t="n">
        <f aca="false">IF(OR($B880&lt;Input!$C$25,$B880&lt;Input!$G$25),(Input!$G$18*((1+Input!$G$14/100)^DATEDIF(Input!$C$7,$B880,"Y"))),0)</f>
        <v>0</v>
      </c>
      <c r="L880" s="98" t="n">
        <f aca="false">IF(OR($B880&lt;Input!$C$25,$B880&lt;Input!$G$25),($E880+$J880),0)</f>
        <v>0</v>
      </c>
    </row>
    <row r="881" customFormat="false" ht="12.75" hidden="false" customHeight="true" outlineLevel="0" collapsed="false">
      <c r="A881" s="87" t="n">
        <v>877</v>
      </c>
      <c r="B881" s="90" t="n">
        <f aca="false">EOMONTH(Input!$C$7,A881)</f>
        <v>69610</v>
      </c>
      <c r="C881" s="90"/>
      <c r="D881" s="98" t="n">
        <f aca="false">IF(($D880+$G880+$H880)&lt;=0,($D880+$G880+$H880),0)</f>
        <v>0</v>
      </c>
      <c r="E881" s="98" t="n">
        <f aca="false">IF($D881&lt;0,Input!$G$17,0)</f>
        <v>0</v>
      </c>
      <c r="F881" s="98" t="n">
        <f aca="false">($D881*(Input!$G$11/100))/12</f>
        <v>0</v>
      </c>
      <c r="G881" s="98" t="n">
        <f aca="false">(-1)*$E881+$F881</f>
        <v>0</v>
      </c>
      <c r="H881" s="98" t="n">
        <f aca="false">IF($D881&lt;0,((-1)*Input!$G$15),0)</f>
        <v>0</v>
      </c>
      <c r="I881" s="98" t="n">
        <f aca="false">IF(OR($B881&lt;Input!$C$25,$B881&lt;Input!$G$25),(($I880+$G881+$H881)*(1+Input!$G$8/(100*12))),0)</f>
        <v>0</v>
      </c>
      <c r="J881" s="98" t="n">
        <f aca="false">IF(OR($B881&lt;Input!$C$25,$B881&lt;Input!$G$25),(Input!$G$18*((1+Input!$G$14/100)^DATEDIF(Input!$C$7,$B881,"Y"))),0)</f>
        <v>0</v>
      </c>
      <c r="L881" s="98" t="n">
        <f aca="false">IF(OR($B881&lt;Input!$C$25,$B881&lt;Input!$G$25),($E881+$J881),0)</f>
        <v>0</v>
      </c>
    </row>
    <row r="882" customFormat="false" ht="12.75" hidden="false" customHeight="true" outlineLevel="0" collapsed="false">
      <c r="A882" s="87" t="n">
        <v>878</v>
      </c>
      <c r="B882" s="90" t="n">
        <f aca="false">EOMONTH(Input!$C$7,A882)</f>
        <v>69641</v>
      </c>
      <c r="C882" s="90"/>
      <c r="D882" s="98" t="n">
        <f aca="false">IF(($D881+$G881+$H881)&lt;=0,($D881+$G881+$H881),0)</f>
        <v>0</v>
      </c>
      <c r="E882" s="98" t="n">
        <f aca="false">IF($D882&lt;0,Input!$G$17,0)</f>
        <v>0</v>
      </c>
      <c r="F882" s="98" t="n">
        <f aca="false">($D882*(Input!$G$11/100))/12</f>
        <v>0</v>
      </c>
      <c r="G882" s="98" t="n">
        <f aca="false">(-1)*$E882+$F882</f>
        <v>0</v>
      </c>
      <c r="H882" s="98" t="n">
        <f aca="false">IF($D882&lt;0,((-1)*Input!$G$15),0)</f>
        <v>0</v>
      </c>
      <c r="I882" s="98" t="n">
        <f aca="false">IF(OR($B882&lt;Input!$C$25,$B882&lt;Input!$G$25),(($I881+$G882+$H882)*(1+Input!$G$8/(100*12))),0)</f>
        <v>0</v>
      </c>
      <c r="J882" s="98" t="n">
        <f aca="false">IF(OR($B882&lt;Input!$C$25,$B882&lt;Input!$G$25),(Input!$G$18*((1+Input!$G$14/100)^DATEDIF(Input!$C$7,$B882,"Y"))),0)</f>
        <v>0</v>
      </c>
      <c r="L882" s="98" t="n">
        <f aca="false">IF(OR($B882&lt;Input!$C$25,$B882&lt;Input!$G$25),($E882+$J882),0)</f>
        <v>0</v>
      </c>
    </row>
    <row r="883" customFormat="false" ht="12.75" hidden="false" customHeight="true" outlineLevel="0" collapsed="false">
      <c r="A883" s="87" t="n">
        <v>879</v>
      </c>
      <c r="B883" s="90" t="n">
        <f aca="false">EOMONTH(Input!$C$7,A883)</f>
        <v>69671</v>
      </c>
      <c r="C883" s="90"/>
      <c r="D883" s="98" t="n">
        <f aca="false">IF(($D882+$G882+$H882)&lt;=0,($D882+$G882+$H882),0)</f>
        <v>0</v>
      </c>
      <c r="E883" s="98" t="n">
        <f aca="false">IF($D883&lt;0,Input!$G$17,0)</f>
        <v>0</v>
      </c>
      <c r="F883" s="98" t="n">
        <f aca="false">($D883*(Input!$G$11/100))/12</f>
        <v>0</v>
      </c>
      <c r="G883" s="98" t="n">
        <f aca="false">(-1)*$E883+$F883</f>
        <v>0</v>
      </c>
      <c r="H883" s="98" t="n">
        <f aca="false">IF($D883&lt;0,((-1)*Input!$G$15),0)</f>
        <v>0</v>
      </c>
      <c r="I883" s="98" t="n">
        <f aca="false">IF(OR($B883&lt;Input!$C$25,$B883&lt;Input!$G$25),(($I882+$G883+$H883)*(1+Input!$G$8/(100*12))),0)</f>
        <v>0</v>
      </c>
      <c r="J883" s="98" t="n">
        <f aca="false">IF(OR($B883&lt;Input!$C$25,$B883&lt;Input!$G$25),(Input!$G$18*((1+Input!$G$14/100)^DATEDIF(Input!$C$7,$B883,"Y"))),0)</f>
        <v>0</v>
      </c>
      <c r="L883" s="98" t="n">
        <f aca="false">IF(OR($B883&lt;Input!$C$25,$B883&lt;Input!$G$25),($E883+$J883),0)</f>
        <v>0</v>
      </c>
    </row>
    <row r="884" customFormat="false" ht="12.75" hidden="false" customHeight="true" outlineLevel="0" collapsed="false">
      <c r="A884" s="87" t="n">
        <v>880</v>
      </c>
      <c r="B884" s="90" t="n">
        <f aca="false">EOMONTH(Input!$C$7,A884)</f>
        <v>69702</v>
      </c>
      <c r="C884" s="90"/>
      <c r="D884" s="98" t="n">
        <f aca="false">IF(($D883+$G883+$H883)&lt;=0,($D883+$G883+$H883),0)</f>
        <v>0</v>
      </c>
      <c r="E884" s="98" t="n">
        <f aca="false">IF($D884&lt;0,Input!$G$17,0)</f>
        <v>0</v>
      </c>
      <c r="F884" s="98" t="n">
        <f aca="false">($D884*(Input!$G$11/100))/12</f>
        <v>0</v>
      </c>
      <c r="G884" s="98" t="n">
        <f aca="false">(-1)*$E884+$F884</f>
        <v>0</v>
      </c>
      <c r="H884" s="98" t="n">
        <f aca="false">IF($D884&lt;0,((-1)*Input!$G$15),0)</f>
        <v>0</v>
      </c>
      <c r="I884" s="98" t="n">
        <f aca="false">IF(OR($B884&lt;Input!$C$25,$B884&lt;Input!$G$25),(($I883+$G884+$H884)*(1+Input!$G$8/(100*12))),0)</f>
        <v>0</v>
      </c>
      <c r="J884" s="98" t="n">
        <f aca="false">IF(OR($B884&lt;Input!$C$25,$B884&lt;Input!$G$25),(Input!$G$18*((1+Input!$G$14/100)^DATEDIF(Input!$C$7,$B884,"Y"))),0)</f>
        <v>0</v>
      </c>
      <c r="L884" s="98" t="n">
        <f aca="false">IF(OR($B884&lt;Input!$C$25,$B884&lt;Input!$G$25),($E884+$J884),0)</f>
        <v>0</v>
      </c>
    </row>
    <row r="885" customFormat="false" ht="12.75" hidden="false" customHeight="true" outlineLevel="0" collapsed="false">
      <c r="A885" s="87" t="n">
        <v>881</v>
      </c>
      <c r="B885" s="90" t="n">
        <f aca="false">EOMONTH(Input!$C$7,A885)</f>
        <v>69732</v>
      </c>
      <c r="C885" s="90"/>
      <c r="D885" s="98" t="n">
        <f aca="false">IF(($D884+$G884+$H884)&lt;=0,($D884+$G884+$H884),0)</f>
        <v>0</v>
      </c>
      <c r="E885" s="98" t="n">
        <f aca="false">IF($D885&lt;0,Input!$G$17,0)</f>
        <v>0</v>
      </c>
      <c r="F885" s="98" t="n">
        <f aca="false">($D885*(Input!$G$11/100))/12</f>
        <v>0</v>
      </c>
      <c r="G885" s="98" t="n">
        <f aca="false">(-1)*$E885+$F885</f>
        <v>0</v>
      </c>
      <c r="H885" s="98" t="n">
        <f aca="false">IF($D885&lt;0,((-1)*Input!$G$15),0)</f>
        <v>0</v>
      </c>
      <c r="I885" s="98" t="n">
        <f aca="false">IF(OR($B885&lt;Input!$C$25,$B885&lt;Input!$G$25),(($I884+$G885+$H885)*(1+Input!$G$8/(100*12))),0)</f>
        <v>0</v>
      </c>
      <c r="J885" s="98" t="n">
        <f aca="false">IF(OR($B885&lt;Input!$C$25,$B885&lt;Input!$G$25),(Input!$G$18*((1+Input!$G$14/100)^DATEDIF(Input!$C$7,$B885,"Y"))),0)</f>
        <v>0</v>
      </c>
      <c r="L885" s="98" t="n">
        <f aca="false">IF(OR($B885&lt;Input!$C$25,$B885&lt;Input!$G$25),($E885+$J885),0)</f>
        <v>0</v>
      </c>
    </row>
    <row r="886" customFormat="false" ht="12.75" hidden="false" customHeight="true" outlineLevel="0" collapsed="false">
      <c r="A886" s="87" t="n">
        <v>882</v>
      </c>
      <c r="B886" s="90" t="n">
        <f aca="false">EOMONTH(Input!$C$7,A886)</f>
        <v>69763</v>
      </c>
      <c r="C886" s="90"/>
      <c r="D886" s="98" t="n">
        <f aca="false">IF(($D885+$G885+$H885)&lt;=0,($D885+$G885+$H885),0)</f>
        <v>0</v>
      </c>
      <c r="E886" s="98" t="n">
        <f aca="false">IF($D886&lt;0,Input!$G$17,0)</f>
        <v>0</v>
      </c>
      <c r="F886" s="98" t="n">
        <f aca="false">($D886*(Input!$G$11/100))/12</f>
        <v>0</v>
      </c>
      <c r="G886" s="98" t="n">
        <f aca="false">(-1)*$E886+$F886</f>
        <v>0</v>
      </c>
      <c r="H886" s="98" t="n">
        <f aca="false">IF($D886&lt;0,((-1)*Input!$G$15),0)</f>
        <v>0</v>
      </c>
      <c r="I886" s="98" t="n">
        <f aca="false">IF(OR($B886&lt;Input!$C$25,$B886&lt;Input!$G$25),(($I885+$G886+$H886)*(1+Input!$G$8/(100*12))),0)</f>
        <v>0</v>
      </c>
      <c r="J886" s="98" t="n">
        <f aca="false">IF(OR($B886&lt;Input!$C$25,$B886&lt;Input!$G$25),(Input!$G$18*((1+Input!$G$14/100)^DATEDIF(Input!$C$7,$B886,"Y"))),0)</f>
        <v>0</v>
      </c>
      <c r="L886" s="98" t="n">
        <f aca="false">IF(OR($B886&lt;Input!$C$25,$B886&lt;Input!$G$25),($E886+$J886),0)</f>
        <v>0</v>
      </c>
    </row>
    <row r="887" customFormat="false" ht="12.75" hidden="false" customHeight="true" outlineLevel="0" collapsed="false">
      <c r="A887" s="87" t="n">
        <v>883</v>
      </c>
      <c r="B887" s="90" t="n">
        <f aca="false">EOMONTH(Input!$C$7,A887)</f>
        <v>69794</v>
      </c>
      <c r="C887" s="90"/>
      <c r="D887" s="98" t="n">
        <f aca="false">IF(($D886+$G886+$H886)&lt;=0,($D886+$G886+$H886),0)</f>
        <v>0</v>
      </c>
      <c r="E887" s="98" t="n">
        <f aca="false">IF($D887&lt;0,Input!$G$17,0)</f>
        <v>0</v>
      </c>
      <c r="F887" s="98" t="n">
        <f aca="false">($D887*(Input!$G$11/100))/12</f>
        <v>0</v>
      </c>
      <c r="G887" s="98" t="n">
        <f aca="false">(-1)*$E887+$F887</f>
        <v>0</v>
      </c>
      <c r="H887" s="98" t="n">
        <f aca="false">IF($D887&lt;0,((-1)*Input!$G$15),0)</f>
        <v>0</v>
      </c>
      <c r="I887" s="98" t="n">
        <f aca="false">IF(OR($B887&lt;Input!$C$25,$B887&lt;Input!$G$25),(($I886+$G887+$H887)*(1+Input!$G$8/(100*12))),0)</f>
        <v>0</v>
      </c>
      <c r="J887" s="98" t="n">
        <f aca="false">IF(OR($B887&lt;Input!$C$25,$B887&lt;Input!$G$25),(Input!$G$18*((1+Input!$G$14/100)^DATEDIF(Input!$C$7,$B887,"Y"))),0)</f>
        <v>0</v>
      </c>
      <c r="L887" s="98" t="n">
        <f aca="false">IF(OR($B887&lt;Input!$C$25,$B887&lt;Input!$G$25),($E887+$J887),0)</f>
        <v>0</v>
      </c>
    </row>
    <row r="888" customFormat="false" ht="12.75" hidden="false" customHeight="true" outlineLevel="0" collapsed="false">
      <c r="A888" s="87" t="n">
        <v>884</v>
      </c>
      <c r="B888" s="90" t="n">
        <f aca="false">EOMONTH(Input!$C$7,A888)</f>
        <v>69822</v>
      </c>
      <c r="C888" s="90"/>
      <c r="D888" s="98" t="n">
        <f aca="false">IF(($D887+$G887+$H887)&lt;=0,($D887+$G887+$H887),0)</f>
        <v>0</v>
      </c>
      <c r="E888" s="98" t="n">
        <f aca="false">IF($D888&lt;0,Input!$G$17,0)</f>
        <v>0</v>
      </c>
      <c r="F888" s="98" t="n">
        <f aca="false">($D888*(Input!$G$11/100))/12</f>
        <v>0</v>
      </c>
      <c r="G888" s="98" t="n">
        <f aca="false">(-1)*$E888+$F888</f>
        <v>0</v>
      </c>
      <c r="H888" s="98" t="n">
        <f aca="false">IF($D888&lt;0,((-1)*Input!$G$15),0)</f>
        <v>0</v>
      </c>
      <c r="I888" s="98" t="n">
        <f aca="false">IF(OR($B888&lt;Input!$C$25,$B888&lt;Input!$G$25),(($I887+$G888+$H888)*(1+Input!$G$8/(100*12))),0)</f>
        <v>0</v>
      </c>
      <c r="J888" s="98" t="n">
        <f aca="false">IF(OR($B888&lt;Input!$C$25,$B888&lt;Input!$G$25),(Input!$G$18*((1+Input!$G$14/100)^DATEDIF(Input!$C$7,$B888,"Y"))),0)</f>
        <v>0</v>
      </c>
      <c r="L888" s="98" t="n">
        <f aca="false">IF(OR($B888&lt;Input!$C$25,$B888&lt;Input!$G$25),($E888+$J888),0)</f>
        <v>0</v>
      </c>
    </row>
    <row r="889" customFormat="false" ht="12.75" hidden="false" customHeight="true" outlineLevel="0" collapsed="false">
      <c r="A889" s="87" t="n">
        <v>885</v>
      </c>
      <c r="B889" s="90" t="n">
        <f aca="false">EOMONTH(Input!$C$7,A889)</f>
        <v>69853</v>
      </c>
      <c r="C889" s="90"/>
      <c r="D889" s="98" t="n">
        <f aca="false">IF(($D888+$G888+$H888)&lt;=0,($D888+$G888+$H888),0)</f>
        <v>0</v>
      </c>
      <c r="E889" s="98" t="n">
        <f aca="false">IF($D889&lt;0,Input!$G$17,0)</f>
        <v>0</v>
      </c>
      <c r="F889" s="98" t="n">
        <f aca="false">($D889*(Input!$G$11/100))/12</f>
        <v>0</v>
      </c>
      <c r="G889" s="98" t="n">
        <f aca="false">(-1)*$E889+$F889</f>
        <v>0</v>
      </c>
      <c r="H889" s="98" t="n">
        <f aca="false">IF($D889&lt;0,((-1)*Input!$G$15),0)</f>
        <v>0</v>
      </c>
      <c r="I889" s="98" t="n">
        <f aca="false">IF(OR($B889&lt;Input!$C$25,$B889&lt;Input!$G$25),(($I888+$G889+$H889)*(1+Input!$G$8/(100*12))),0)</f>
        <v>0</v>
      </c>
      <c r="J889" s="98" t="n">
        <f aca="false">IF(OR($B889&lt;Input!$C$25,$B889&lt;Input!$G$25),(Input!$G$18*((1+Input!$G$14/100)^DATEDIF(Input!$C$7,$B889,"Y"))),0)</f>
        <v>0</v>
      </c>
      <c r="L889" s="98" t="n">
        <f aca="false">IF(OR($B889&lt;Input!$C$25,$B889&lt;Input!$G$25),($E889+$J889),0)</f>
        <v>0</v>
      </c>
    </row>
    <row r="890" customFormat="false" ht="12.75" hidden="false" customHeight="true" outlineLevel="0" collapsed="false">
      <c r="A890" s="87" t="n">
        <v>886</v>
      </c>
      <c r="B890" s="90" t="n">
        <f aca="false">EOMONTH(Input!$C$7,A890)</f>
        <v>69883</v>
      </c>
      <c r="C890" s="90"/>
      <c r="D890" s="98" t="n">
        <f aca="false">IF(($D889+$G889+$H889)&lt;=0,($D889+$G889+$H889),0)</f>
        <v>0</v>
      </c>
      <c r="E890" s="98" t="n">
        <f aca="false">IF($D890&lt;0,Input!$G$17,0)</f>
        <v>0</v>
      </c>
      <c r="F890" s="98" t="n">
        <f aca="false">($D890*(Input!$G$11/100))/12</f>
        <v>0</v>
      </c>
      <c r="G890" s="98" t="n">
        <f aca="false">(-1)*$E890+$F890</f>
        <v>0</v>
      </c>
      <c r="H890" s="98" t="n">
        <f aca="false">IF($D890&lt;0,((-1)*Input!$G$15),0)</f>
        <v>0</v>
      </c>
      <c r="I890" s="98" t="n">
        <f aca="false">IF(OR($B890&lt;Input!$C$25,$B890&lt;Input!$G$25),(($I889+$G890+$H890)*(1+Input!$G$8/(100*12))),0)</f>
        <v>0</v>
      </c>
      <c r="J890" s="98" t="n">
        <f aca="false">IF(OR($B890&lt;Input!$C$25,$B890&lt;Input!$G$25),(Input!$G$18*((1+Input!$G$14/100)^DATEDIF(Input!$C$7,$B890,"Y"))),0)</f>
        <v>0</v>
      </c>
      <c r="L890" s="98" t="n">
        <f aca="false">IF(OR($B890&lt;Input!$C$25,$B890&lt;Input!$G$25),($E890+$J890),0)</f>
        <v>0</v>
      </c>
    </row>
    <row r="891" customFormat="false" ht="12.75" hidden="false" customHeight="true" outlineLevel="0" collapsed="false">
      <c r="A891" s="87" t="n">
        <v>887</v>
      </c>
      <c r="B891" s="90" t="n">
        <f aca="false">EOMONTH(Input!$C$7,A891)</f>
        <v>69914</v>
      </c>
      <c r="C891" s="90"/>
      <c r="D891" s="98" t="n">
        <f aca="false">IF(($D890+$G890+$H890)&lt;=0,($D890+$G890+$H890),0)</f>
        <v>0</v>
      </c>
      <c r="E891" s="98" t="n">
        <f aca="false">IF($D891&lt;0,Input!$G$17,0)</f>
        <v>0</v>
      </c>
      <c r="F891" s="98" t="n">
        <f aca="false">($D891*(Input!$G$11/100))/12</f>
        <v>0</v>
      </c>
      <c r="G891" s="98" t="n">
        <f aca="false">(-1)*$E891+$F891</f>
        <v>0</v>
      </c>
      <c r="H891" s="98" t="n">
        <f aca="false">IF($D891&lt;0,((-1)*Input!$G$15),0)</f>
        <v>0</v>
      </c>
      <c r="I891" s="98" t="n">
        <f aca="false">IF(OR($B891&lt;Input!$C$25,$B891&lt;Input!$G$25),(($I890+$G891+$H891)*(1+Input!$G$8/(100*12))),0)</f>
        <v>0</v>
      </c>
      <c r="J891" s="98" t="n">
        <f aca="false">IF(OR($B891&lt;Input!$C$25,$B891&lt;Input!$G$25),(Input!$G$18*((1+Input!$G$14/100)^DATEDIF(Input!$C$7,$B891,"Y"))),0)</f>
        <v>0</v>
      </c>
      <c r="L891" s="98" t="n">
        <f aca="false">IF(OR($B891&lt;Input!$C$25,$B891&lt;Input!$G$25),($E891+$J891),0)</f>
        <v>0</v>
      </c>
    </row>
    <row r="892" customFormat="false" ht="12.75" hidden="false" customHeight="true" outlineLevel="0" collapsed="false">
      <c r="A892" s="87" t="n">
        <v>888</v>
      </c>
      <c r="B892" s="90" t="n">
        <f aca="false">EOMONTH(Input!$C$7,A892)</f>
        <v>69944</v>
      </c>
      <c r="C892" s="90"/>
      <c r="D892" s="98" t="n">
        <f aca="false">IF(($D891+$G891+$H891)&lt;=0,($D891+$G891+$H891),0)</f>
        <v>0</v>
      </c>
      <c r="E892" s="98" t="n">
        <f aca="false">IF($D892&lt;0,Input!$G$17,0)</f>
        <v>0</v>
      </c>
      <c r="F892" s="98" t="n">
        <f aca="false">($D892*(Input!$G$11/100))/12</f>
        <v>0</v>
      </c>
      <c r="G892" s="98" t="n">
        <f aca="false">(-1)*$E892+$F892</f>
        <v>0</v>
      </c>
      <c r="H892" s="98" t="n">
        <f aca="false">IF($D892&lt;0,((-1)*Input!$G$15),0)</f>
        <v>0</v>
      </c>
      <c r="I892" s="98" t="n">
        <f aca="false">IF(OR($B892&lt;Input!$C$25,$B892&lt;Input!$G$25),(($I891+$G892+$H892)*(1+Input!$G$8/(100*12))),0)</f>
        <v>0</v>
      </c>
      <c r="J892" s="98" t="n">
        <f aca="false">IF(OR($B892&lt;Input!$C$25,$B892&lt;Input!$G$25),(Input!$G$18*((1+Input!$G$14/100)^DATEDIF(Input!$C$7,$B892,"Y"))),0)</f>
        <v>0</v>
      </c>
      <c r="L892" s="98" t="n">
        <f aca="false">IF(OR($B892&lt;Input!$C$25,$B892&lt;Input!$G$25),($E892+$J892),0)</f>
        <v>0</v>
      </c>
    </row>
    <row r="893" customFormat="false" ht="12.75" hidden="false" customHeight="true" outlineLevel="0" collapsed="false">
      <c r="A893" s="87" t="n">
        <v>889</v>
      </c>
      <c r="B893" s="90" t="n">
        <f aca="false">EOMONTH(Input!$C$7,A893)</f>
        <v>69975</v>
      </c>
      <c r="C893" s="90"/>
      <c r="D893" s="98" t="n">
        <f aca="false">IF(($D892+$G892+$H892)&lt;=0,($D892+$G892+$H892),0)</f>
        <v>0</v>
      </c>
      <c r="E893" s="98" t="n">
        <f aca="false">IF($D893&lt;0,Input!$G$17,0)</f>
        <v>0</v>
      </c>
      <c r="F893" s="98" t="n">
        <f aca="false">($D893*(Input!$G$11/100))/12</f>
        <v>0</v>
      </c>
      <c r="G893" s="98" t="n">
        <f aca="false">(-1)*$E893+$F893</f>
        <v>0</v>
      </c>
      <c r="H893" s="98" t="n">
        <f aca="false">IF($D893&lt;0,((-1)*Input!$G$15),0)</f>
        <v>0</v>
      </c>
      <c r="I893" s="98" t="n">
        <f aca="false">IF(OR($B893&lt;Input!$C$25,$B893&lt;Input!$G$25),(($I892+$G893+$H893)*(1+Input!$G$8/(100*12))),0)</f>
        <v>0</v>
      </c>
      <c r="J893" s="98" t="n">
        <f aca="false">IF(OR($B893&lt;Input!$C$25,$B893&lt;Input!$G$25),(Input!$G$18*((1+Input!$G$14/100)^DATEDIF(Input!$C$7,$B893,"Y"))),0)</f>
        <v>0</v>
      </c>
      <c r="L893" s="98" t="n">
        <f aca="false">IF(OR($B893&lt;Input!$C$25,$B893&lt;Input!$G$25),($E893+$J893),0)</f>
        <v>0</v>
      </c>
    </row>
    <row r="894" customFormat="false" ht="12.75" hidden="false" customHeight="true" outlineLevel="0" collapsed="false">
      <c r="A894" s="87" t="n">
        <v>890</v>
      </c>
      <c r="B894" s="90" t="n">
        <f aca="false">EOMONTH(Input!$C$7,A894)</f>
        <v>70006</v>
      </c>
      <c r="C894" s="90"/>
      <c r="D894" s="98" t="n">
        <f aca="false">IF(($D893+$G893+$H893)&lt;=0,($D893+$G893+$H893),0)</f>
        <v>0</v>
      </c>
      <c r="E894" s="98" t="n">
        <f aca="false">IF($D894&lt;0,Input!$G$17,0)</f>
        <v>0</v>
      </c>
      <c r="F894" s="98" t="n">
        <f aca="false">($D894*(Input!$G$11/100))/12</f>
        <v>0</v>
      </c>
      <c r="G894" s="98" t="n">
        <f aca="false">(-1)*$E894+$F894</f>
        <v>0</v>
      </c>
      <c r="H894" s="98" t="n">
        <f aca="false">IF($D894&lt;0,((-1)*Input!$G$15),0)</f>
        <v>0</v>
      </c>
      <c r="I894" s="98" t="n">
        <f aca="false">IF(OR($B894&lt;Input!$C$25,$B894&lt;Input!$G$25),(($I893+$G894+$H894)*(1+Input!$G$8/(100*12))),0)</f>
        <v>0</v>
      </c>
      <c r="J894" s="98" t="n">
        <f aca="false">IF(OR($B894&lt;Input!$C$25,$B894&lt;Input!$G$25),(Input!$G$18*((1+Input!$G$14/100)^DATEDIF(Input!$C$7,$B894,"Y"))),0)</f>
        <v>0</v>
      </c>
      <c r="L894" s="98" t="n">
        <f aca="false">IF(OR($B894&lt;Input!$C$25,$B894&lt;Input!$G$25),($E894+$J894),0)</f>
        <v>0</v>
      </c>
    </row>
    <row r="895" customFormat="false" ht="12.75" hidden="false" customHeight="true" outlineLevel="0" collapsed="false">
      <c r="A895" s="87" t="n">
        <v>891</v>
      </c>
      <c r="B895" s="90" t="n">
        <f aca="false">EOMONTH(Input!$C$7,A895)</f>
        <v>70036</v>
      </c>
      <c r="C895" s="90"/>
      <c r="D895" s="98" t="n">
        <f aca="false">IF(($D894+$G894+$H894)&lt;=0,($D894+$G894+$H894),0)</f>
        <v>0</v>
      </c>
      <c r="E895" s="98" t="n">
        <f aca="false">IF($D895&lt;0,Input!$G$17,0)</f>
        <v>0</v>
      </c>
      <c r="F895" s="98" t="n">
        <f aca="false">($D895*(Input!$G$11/100))/12</f>
        <v>0</v>
      </c>
      <c r="G895" s="98" t="n">
        <f aca="false">(-1)*$E895+$F895</f>
        <v>0</v>
      </c>
      <c r="H895" s="98" t="n">
        <f aca="false">IF($D895&lt;0,((-1)*Input!$G$15),0)</f>
        <v>0</v>
      </c>
      <c r="I895" s="98" t="n">
        <f aca="false">IF(OR($B895&lt;Input!$C$25,$B895&lt;Input!$G$25),(($I894+$G895+$H895)*(1+Input!$G$8/(100*12))),0)</f>
        <v>0</v>
      </c>
      <c r="J895" s="98" t="n">
        <f aca="false">IF(OR($B895&lt;Input!$C$25,$B895&lt;Input!$G$25),(Input!$G$18*((1+Input!$G$14/100)^DATEDIF(Input!$C$7,$B895,"Y"))),0)</f>
        <v>0</v>
      </c>
      <c r="L895" s="98" t="n">
        <f aca="false">IF(OR($B895&lt;Input!$C$25,$B895&lt;Input!$G$25),($E895+$J895),0)</f>
        <v>0</v>
      </c>
    </row>
    <row r="896" customFormat="false" ht="12.75" hidden="false" customHeight="true" outlineLevel="0" collapsed="false">
      <c r="A896" s="87" t="n">
        <v>892</v>
      </c>
      <c r="B896" s="90" t="n">
        <f aca="false">EOMONTH(Input!$C$7,A896)</f>
        <v>70067</v>
      </c>
      <c r="C896" s="90"/>
      <c r="D896" s="98" t="n">
        <f aca="false">IF(($D895+$G895+$H895)&lt;=0,($D895+$G895+$H895),0)</f>
        <v>0</v>
      </c>
      <c r="E896" s="98" t="n">
        <f aca="false">IF($D896&lt;0,Input!$G$17,0)</f>
        <v>0</v>
      </c>
      <c r="F896" s="98" t="n">
        <f aca="false">($D896*(Input!$G$11/100))/12</f>
        <v>0</v>
      </c>
      <c r="G896" s="98" t="n">
        <f aca="false">(-1)*$E896+$F896</f>
        <v>0</v>
      </c>
      <c r="H896" s="98" t="n">
        <f aca="false">IF($D896&lt;0,((-1)*Input!$G$15),0)</f>
        <v>0</v>
      </c>
      <c r="I896" s="98" t="n">
        <f aca="false">IF(OR($B896&lt;Input!$C$25,$B896&lt;Input!$G$25),(($I895+$G896+$H896)*(1+Input!$G$8/(100*12))),0)</f>
        <v>0</v>
      </c>
      <c r="J896" s="98" t="n">
        <f aca="false">IF(OR($B896&lt;Input!$C$25,$B896&lt;Input!$G$25),(Input!$G$18*((1+Input!$G$14/100)^DATEDIF(Input!$C$7,$B896,"Y"))),0)</f>
        <v>0</v>
      </c>
      <c r="L896" s="98" t="n">
        <f aca="false">IF(OR($B896&lt;Input!$C$25,$B896&lt;Input!$G$25),($E896+$J896),0)</f>
        <v>0</v>
      </c>
    </row>
    <row r="897" customFormat="false" ht="12.75" hidden="false" customHeight="true" outlineLevel="0" collapsed="false">
      <c r="A897" s="87" t="n">
        <v>893</v>
      </c>
      <c r="B897" s="90" t="n">
        <f aca="false">EOMONTH(Input!$C$7,A897)</f>
        <v>70097</v>
      </c>
      <c r="C897" s="90"/>
      <c r="D897" s="98" t="n">
        <f aca="false">IF(($D896+$G896+$H896)&lt;=0,($D896+$G896+$H896),0)</f>
        <v>0</v>
      </c>
      <c r="E897" s="98" t="n">
        <f aca="false">IF($D897&lt;0,Input!$G$17,0)</f>
        <v>0</v>
      </c>
      <c r="F897" s="98" t="n">
        <f aca="false">($D897*(Input!$G$11/100))/12</f>
        <v>0</v>
      </c>
      <c r="G897" s="98" t="n">
        <f aca="false">(-1)*$E897+$F897</f>
        <v>0</v>
      </c>
      <c r="H897" s="98" t="n">
        <f aca="false">IF($D897&lt;0,((-1)*Input!$G$15),0)</f>
        <v>0</v>
      </c>
      <c r="I897" s="98" t="n">
        <f aca="false">IF(OR($B897&lt;Input!$C$25,$B897&lt;Input!$G$25),(($I896+$G897+$H897)*(1+Input!$G$8/(100*12))),0)</f>
        <v>0</v>
      </c>
      <c r="J897" s="98" t="n">
        <f aca="false">IF(OR($B897&lt;Input!$C$25,$B897&lt;Input!$G$25),(Input!$G$18*((1+Input!$G$14/100)^DATEDIF(Input!$C$7,$B897,"Y"))),0)</f>
        <v>0</v>
      </c>
      <c r="L897" s="98" t="n">
        <f aca="false">IF(OR($B897&lt;Input!$C$25,$B897&lt;Input!$G$25),($E897+$J897),0)</f>
        <v>0</v>
      </c>
    </row>
    <row r="898" customFormat="false" ht="12.75" hidden="false" customHeight="true" outlineLevel="0" collapsed="false">
      <c r="A898" s="87" t="n">
        <v>894</v>
      </c>
      <c r="B898" s="90" t="n">
        <f aca="false">EOMONTH(Input!$C$7,A898)</f>
        <v>70128</v>
      </c>
      <c r="C898" s="90"/>
      <c r="D898" s="98" t="n">
        <f aca="false">IF(($D897+$G897+$H897)&lt;=0,($D897+$G897+$H897),0)</f>
        <v>0</v>
      </c>
      <c r="E898" s="98" t="n">
        <f aca="false">IF($D898&lt;0,Input!$G$17,0)</f>
        <v>0</v>
      </c>
      <c r="F898" s="98" t="n">
        <f aca="false">($D898*(Input!$G$11/100))/12</f>
        <v>0</v>
      </c>
      <c r="G898" s="98" t="n">
        <f aca="false">(-1)*$E898+$F898</f>
        <v>0</v>
      </c>
      <c r="H898" s="98" t="n">
        <f aca="false">IF($D898&lt;0,((-1)*Input!$G$15),0)</f>
        <v>0</v>
      </c>
      <c r="I898" s="98" t="n">
        <f aca="false">IF(OR($B898&lt;Input!$C$25,$B898&lt;Input!$G$25),(($I897+$G898+$H898)*(1+Input!$G$8/(100*12))),0)</f>
        <v>0</v>
      </c>
      <c r="J898" s="98" t="n">
        <f aca="false">IF(OR($B898&lt;Input!$C$25,$B898&lt;Input!$G$25),(Input!$G$18*((1+Input!$G$14/100)^DATEDIF(Input!$C$7,$B898,"Y"))),0)</f>
        <v>0</v>
      </c>
      <c r="L898" s="98" t="n">
        <f aca="false">IF(OR($B898&lt;Input!$C$25,$B898&lt;Input!$G$25),($E898+$J898),0)</f>
        <v>0</v>
      </c>
    </row>
    <row r="899" customFormat="false" ht="12.75" hidden="false" customHeight="true" outlineLevel="0" collapsed="false">
      <c r="A899" s="87" t="n">
        <v>895</v>
      </c>
      <c r="B899" s="90" t="n">
        <f aca="false">EOMONTH(Input!$C$7,A899)</f>
        <v>70159</v>
      </c>
      <c r="C899" s="90"/>
      <c r="D899" s="98" t="n">
        <f aca="false">IF(($D898+$G898+$H898)&lt;=0,($D898+$G898+$H898),0)</f>
        <v>0</v>
      </c>
      <c r="E899" s="98" t="n">
        <f aca="false">IF($D899&lt;0,Input!$G$17,0)</f>
        <v>0</v>
      </c>
      <c r="F899" s="98" t="n">
        <f aca="false">($D899*(Input!$G$11/100))/12</f>
        <v>0</v>
      </c>
      <c r="G899" s="98" t="n">
        <f aca="false">(-1)*$E899+$F899</f>
        <v>0</v>
      </c>
      <c r="H899" s="98" t="n">
        <f aca="false">IF($D899&lt;0,((-1)*Input!$G$15),0)</f>
        <v>0</v>
      </c>
      <c r="I899" s="98" t="n">
        <f aca="false">IF(OR($B899&lt;Input!$C$25,$B899&lt;Input!$G$25),(($I898+$G899+$H899)*(1+Input!$G$8/(100*12))),0)</f>
        <v>0</v>
      </c>
      <c r="J899" s="98" t="n">
        <f aca="false">IF(OR($B899&lt;Input!$C$25,$B899&lt;Input!$G$25),(Input!$G$18*((1+Input!$G$14/100)^DATEDIF(Input!$C$7,$B899,"Y"))),0)</f>
        <v>0</v>
      </c>
      <c r="L899" s="98" t="n">
        <f aca="false">IF(OR($B899&lt;Input!$C$25,$B899&lt;Input!$G$25),($E899+$J899),0)</f>
        <v>0</v>
      </c>
    </row>
    <row r="900" customFormat="false" ht="12.75" hidden="false" customHeight="true" outlineLevel="0" collapsed="false">
      <c r="A900" s="87" t="n">
        <v>896</v>
      </c>
      <c r="B900" s="90" t="n">
        <f aca="false">EOMONTH(Input!$C$7,A900)</f>
        <v>70188</v>
      </c>
      <c r="C900" s="90"/>
      <c r="D900" s="98" t="n">
        <f aca="false">IF(($D899+$G899+$H899)&lt;=0,($D899+$G899+$H899),0)</f>
        <v>0</v>
      </c>
      <c r="E900" s="98" t="n">
        <f aca="false">IF($D900&lt;0,Input!$G$17,0)</f>
        <v>0</v>
      </c>
      <c r="F900" s="98" t="n">
        <f aca="false">($D900*(Input!$G$11/100))/12</f>
        <v>0</v>
      </c>
      <c r="G900" s="98" t="n">
        <f aca="false">(-1)*$E900+$F900</f>
        <v>0</v>
      </c>
      <c r="H900" s="98" t="n">
        <f aca="false">IF($D900&lt;0,((-1)*Input!$G$15),0)</f>
        <v>0</v>
      </c>
      <c r="I900" s="98" t="n">
        <f aca="false">IF(OR($B900&lt;Input!$C$25,$B900&lt;Input!$G$25),(($I899+$G900+$H900)*(1+Input!$G$8/(100*12))),0)</f>
        <v>0</v>
      </c>
      <c r="J900" s="98" t="n">
        <f aca="false">IF(OR($B900&lt;Input!$C$25,$B900&lt;Input!$G$25),(Input!$G$18*((1+Input!$G$14/100)^DATEDIF(Input!$C$7,$B900,"Y"))),0)</f>
        <v>0</v>
      </c>
      <c r="L900" s="98" t="n">
        <f aca="false">IF(OR($B900&lt;Input!$C$25,$B900&lt;Input!$G$25),($E900+$J900),0)</f>
        <v>0</v>
      </c>
    </row>
    <row r="901" customFormat="false" ht="12.75" hidden="false" customHeight="true" outlineLevel="0" collapsed="false">
      <c r="A901" s="87" t="n">
        <v>897</v>
      </c>
      <c r="B901" s="90" t="n">
        <f aca="false">EOMONTH(Input!$C$7,A901)</f>
        <v>70219</v>
      </c>
      <c r="C901" s="90"/>
      <c r="D901" s="98" t="n">
        <f aca="false">IF(($D900+$G900+$H900)&lt;=0,($D900+$G900+$H900),0)</f>
        <v>0</v>
      </c>
      <c r="E901" s="98" t="n">
        <f aca="false">IF($D901&lt;0,Input!$G$17,0)</f>
        <v>0</v>
      </c>
      <c r="F901" s="98" t="n">
        <f aca="false">($D901*(Input!$G$11/100))/12</f>
        <v>0</v>
      </c>
      <c r="G901" s="98" t="n">
        <f aca="false">(-1)*$E901+$F901</f>
        <v>0</v>
      </c>
      <c r="H901" s="98" t="n">
        <f aca="false">IF($D901&lt;0,((-1)*Input!$G$15),0)</f>
        <v>0</v>
      </c>
      <c r="I901" s="98" t="n">
        <f aca="false">IF(OR($B901&lt;Input!$C$25,$B901&lt;Input!$G$25),(($I900+$G901+$H901)*(1+Input!$G$8/(100*12))),0)</f>
        <v>0</v>
      </c>
      <c r="J901" s="98" t="n">
        <f aca="false">IF(OR($B901&lt;Input!$C$25,$B901&lt;Input!$G$25),(Input!$G$18*((1+Input!$G$14/100)^DATEDIF(Input!$C$7,$B901,"Y"))),0)</f>
        <v>0</v>
      </c>
      <c r="L901" s="98" t="n">
        <f aca="false">IF(OR($B901&lt;Input!$C$25,$B901&lt;Input!$G$25),($E901+$J901),0)</f>
        <v>0</v>
      </c>
    </row>
    <row r="902" customFormat="false" ht="12.75" hidden="false" customHeight="true" outlineLevel="0" collapsed="false">
      <c r="A902" s="87" t="n">
        <v>898</v>
      </c>
      <c r="B902" s="90" t="n">
        <f aca="false">EOMONTH(Input!$C$7,A902)</f>
        <v>70249</v>
      </c>
      <c r="C902" s="90"/>
      <c r="D902" s="98" t="n">
        <f aca="false">IF(($D901+$G901+$H901)&lt;=0,($D901+$G901+$H901),0)</f>
        <v>0</v>
      </c>
      <c r="E902" s="98" t="n">
        <f aca="false">IF($D902&lt;0,Input!$G$17,0)</f>
        <v>0</v>
      </c>
      <c r="F902" s="98" t="n">
        <f aca="false">($D902*(Input!$G$11/100))/12</f>
        <v>0</v>
      </c>
      <c r="G902" s="98" t="n">
        <f aca="false">(-1)*$E902+$F902</f>
        <v>0</v>
      </c>
      <c r="H902" s="98" t="n">
        <f aca="false">IF($D902&lt;0,((-1)*Input!$G$15),0)</f>
        <v>0</v>
      </c>
      <c r="I902" s="98" t="n">
        <f aca="false">IF(OR($B902&lt;Input!$C$25,$B902&lt;Input!$G$25),(($I901+$G902+$H902)*(1+Input!$G$8/(100*12))),0)</f>
        <v>0</v>
      </c>
      <c r="J902" s="98" t="n">
        <f aca="false">IF(OR($B902&lt;Input!$C$25,$B902&lt;Input!$G$25),(Input!$G$18*((1+Input!$G$14/100)^DATEDIF(Input!$C$7,$B902,"Y"))),0)</f>
        <v>0</v>
      </c>
      <c r="L902" s="98" t="n">
        <f aca="false">IF(OR($B902&lt;Input!$C$25,$B902&lt;Input!$G$25),($E902+$J902),0)</f>
        <v>0</v>
      </c>
    </row>
    <row r="903" customFormat="false" ht="12.75" hidden="false" customHeight="true" outlineLevel="0" collapsed="false">
      <c r="A903" s="87" t="n">
        <v>899</v>
      </c>
      <c r="B903" s="90" t="n">
        <f aca="false">EOMONTH(Input!$C$7,A903)</f>
        <v>70280</v>
      </c>
      <c r="C903" s="90"/>
      <c r="D903" s="98" t="n">
        <f aca="false">IF(($D902+$G902+$H902)&lt;=0,($D902+$G902+$H902),0)</f>
        <v>0</v>
      </c>
      <c r="E903" s="98" t="n">
        <f aca="false">IF($D903&lt;0,Input!$G$17,0)</f>
        <v>0</v>
      </c>
      <c r="F903" s="98" t="n">
        <f aca="false">($D903*(Input!$G$11/100))/12</f>
        <v>0</v>
      </c>
      <c r="G903" s="98" t="n">
        <f aca="false">(-1)*$E903+$F903</f>
        <v>0</v>
      </c>
      <c r="H903" s="98" t="n">
        <f aca="false">IF($D903&lt;0,((-1)*Input!$G$15),0)</f>
        <v>0</v>
      </c>
      <c r="I903" s="98" t="n">
        <f aca="false">IF(OR($B903&lt;Input!$C$25,$B903&lt;Input!$G$25),(($I902+$G903+$H903)*(1+Input!$G$8/(100*12))),0)</f>
        <v>0</v>
      </c>
      <c r="J903" s="98" t="n">
        <f aca="false">IF(OR($B903&lt;Input!$C$25,$B903&lt;Input!$G$25),(Input!$G$18*((1+Input!$G$14/100)^DATEDIF(Input!$C$7,$B903,"Y"))),0)</f>
        <v>0</v>
      </c>
      <c r="L903" s="98" t="n">
        <f aca="false">IF(OR($B903&lt;Input!$C$25,$B903&lt;Input!$G$25),($E903+$J903),0)</f>
        <v>0</v>
      </c>
    </row>
    <row r="904" customFormat="false" ht="12.75" hidden="false" customHeight="true" outlineLevel="0" collapsed="false">
      <c r="A904" s="87" t="n">
        <v>900</v>
      </c>
      <c r="B904" s="90" t="n">
        <f aca="false">EOMONTH(Input!$C$7,A904)</f>
        <v>70310</v>
      </c>
      <c r="C904" s="90"/>
      <c r="D904" s="98" t="n">
        <f aca="false">IF(($D903+$G903+$H903)&lt;=0,($D903+$G903+$H903),0)</f>
        <v>0</v>
      </c>
      <c r="E904" s="98" t="n">
        <f aca="false">IF($D904&lt;0,Input!$G$17,0)</f>
        <v>0</v>
      </c>
      <c r="F904" s="98" t="n">
        <f aca="false">($D904*(Input!$G$11/100))/12</f>
        <v>0</v>
      </c>
      <c r="G904" s="98" t="n">
        <f aca="false">(-1)*$E904+$F904</f>
        <v>0</v>
      </c>
      <c r="H904" s="98" t="n">
        <f aca="false">IF($D904&lt;0,((-1)*Input!$G$15),0)</f>
        <v>0</v>
      </c>
      <c r="I904" s="98" t="n">
        <f aca="false">IF(OR($B904&lt;Input!$C$25,$B904&lt;Input!$G$25),(($I903+$G904+$H904)*(1+Input!$G$8/(100*12))),0)</f>
        <v>0</v>
      </c>
      <c r="J904" s="98" t="n">
        <f aca="false">IF(OR($B904&lt;Input!$C$25,$B904&lt;Input!$G$25),(Input!$G$18*((1+Input!$G$14/100)^DATEDIF(Input!$C$7,$B904,"Y"))),0)</f>
        <v>0</v>
      </c>
      <c r="L904" s="98" t="n">
        <f aca="false">IF(OR($B904&lt;Input!$C$25,$B904&lt;Input!$G$25),($E904+$J904),0)</f>
        <v>0</v>
      </c>
    </row>
    <row r="905" customFormat="false" ht="12.75" hidden="false" customHeight="true" outlineLevel="0" collapsed="false">
      <c r="A905" s="87" t="n">
        <v>901</v>
      </c>
      <c r="B905" s="90" t="n">
        <f aca="false">EOMONTH(Input!$C$7,A905)</f>
        <v>70341</v>
      </c>
      <c r="C905" s="90"/>
      <c r="D905" s="98" t="n">
        <f aca="false">IF(($D904+$G904+$H904)&lt;=0,($D904+$G904+$H904),0)</f>
        <v>0</v>
      </c>
      <c r="E905" s="98" t="n">
        <f aca="false">IF($D905&lt;0,Input!$G$17,0)</f>
        <v>0</v>
      </c>
      <c r="F905" s="98" t="n">
        <f aca="false">($D905*(Input!$G$11/100))/12</f>
        <v>0</v>
      </c>
      <c r="G905" s="98" t="n">
        <f aca="false">(-1)*$E905+$F905</f>
        <v>0</v>
      </c>
      <c r="H905" s="98" t="n">
        <f aca="false">IF($D905&lt;0,((-1)*Input!$G$15),0)</f>
        <v>0</v>
      </c>
      <c r="I905" s="98" t="n">
        <f aca="false">IF(OR($B905&lt;Input!$C$25,$B905&lt;Input!$G$25),(($I904+$G905+$H905)*(1+Input!$G$8/(100*12))),0)</f>
        <v>0</v>
      </c>
      <c r="J905" s="98" t="n">
        <f aca="false">IF(OR($B905&lt;Input!$C$25,$B905&lt;Input!$G$25),(Input!$G$18*((1+Input!$G$14/100)^DATEDIF(Input!$C$7,$B905,"Y"))),0)</f>
        <v>0</v>
      </c>
      <c r="L905" s="98" t="n">
        <f aca="false">IF(OR($B905&lt;Input!$C$25,$B905&lt;Input!$G$25),($E905+$J905),0)</f>
        <v>0</v>
      </c>
    </row>
    <row r="906" customFormat="false" ht="12.75" hidden="false" customHeight="true" outlineLevel="0" collapsed="false">
      <c r="A906" s="87" t="n">
        <v>902</v>
      </c>
      <c r="B906" s="90" t="n">
        <f aca="false">EOMONTH(Input!$C$7,A906)</f>
        <v>70372</v>
      </c>
      <c r="C906" s="90"/>
      <c r="D906" s="98" t="n">
        <f aca="false">IF(($D905+$G905+$H905)&lt;=0,($D905+$G905+$H905),0)</f>
        <v>0</v>
      </c>
      <c r="E906" s="98" t="n">
        <f aca="false">IF($D906&lt;0,Input!$G$17,0)</f>
        <v>0</v>
      </c>
      <c r="F906" s="98" t="n">
        <f aca="false">($D906*(Input!$G$11/100))/12</f>
        <v>0</v>
      </c>
      <c r="G906" s="98" t="n">
        <f aca="false">(-1)*$E906+$F906</f>
        <v>0</v>
      </c>
      <c r="H906" s="98" t="n">
        <f aca="false">IF($D906&lt;0,((-1)*Input!$G$15),0)</f>
        <v>0</v>
      </c>
      <c r="I906" s="98" t="n">
        <f aca="false">IF(OR($B906&lt;Input!$C$25,$B906&lt;Input!$G$25),(($I905+$G906+$H906)*(1+Input!$G$8/(100*12))),0)</f>
        <v>0</v>
      </c>
      <c r="J906" s="98" t="n">
        <f aca="false">IF(OR($B906&lt;Input!$C$25,$B906&lt;Input!$G$25),(Input!$G$18*((1+Input!$G$14/100)^DATEDIF(Input!$C$7,$B906,"Y"))),0)</f>
        <v>0</v>
      </c>
      <c r="L906" s="98" t="n">
        <f aca="false">IF(OR($B906&lt;Input!$C$25,$B906&lt;Input!$G$25),($E906+$J906),0)</f>
        <v>0</v>
      </c>
    </row>
    <row r="907" customFormat="false" ht="12.75" hidden="false" customHeight="true" outlineLevel="0" collapsed="false">
      <c r="A907" s="87" t="n">
        <v>903</v>
      </c>
      <c r="B907" s="90" t="n">
        <f aca="false">EOMONTH(Input!$C$7,A907)</f>
        <v>70402</v>
      </c>
      <c r="C907" s="90"/>
      <c r="D907" s="98" t="n">
        <f aca="false">IF(($D906+$G906+$H906)&lt;=0,($D906+$G906+$H906),0)</f>
        <v>0</v>
      </c>
      <c r="E907" s="98" t="n">
        <f aca="false">IF($D907&lt;0,Input!$G$17,0)</f>
        <v>0</v>
      </c>
      <c r="F907" s="98" t="n">
        <f aca="false">($D907*(Input!$G$11/100))/12</f>
        <v>0</v>
      </c>
      <c r="G907" s="98" t="n">
        <f aca="false">(-1)*$E907+$F907</f>
        <v>0</v>
      </c>
      <c r="H907" s="98" t="n">
        <f aca="false">IF($D907&lt;0,((-1)*Input!$G$15),0)</f>
        <v>0</v>
      </c>
      <c r="I907" s="98" t="n">
        <f aca="false">IF(OR($B907&lt;Input!$C$25,$B907&lt;Input!$G$25),(($I906+$G907+$H907)*(1+Input!$G$8/(100*12))),0)</f>
        <v>0</v>
      </c>
      <c r="J907" s="98" t="n">
        <f aca="false">IF(OR($B907&lt;Input!$C$25,$B907&lt;Input!$G$25),(Input!$G$18*((1+Input!$G$14/100)^DATEDIF(Input!$C$7,$B907,"Y"))),0)</f>
        <v>0</v>
      </c>
      <c r="L907" s="98" t="n">
        <f aca="false">IF(OR($B907&lt;Input!$C$25,$B907&lt;Input!$G$25),($E907+$J907),0)</f>
        <v>0</v>
      </c>
    </row>
    <row r="908" customFormat="false" ht="12.75" hidden="false" customHeight="true" outlineLevel="0" collapsed="false">
      <c r="A908" s="87" t="n">
        <v>904</v>
      </c>
      <c r="B908" s="90" t="n">
        <f aca="false">EOMONTH(Input!$C$7,A908)</f>
        <v>70433</v>
      </c>
      <c r="C908" s="90"/>
      <c r="D908" s="98" t="n">
        <f aca="false">IF(($D907+$G907+$H907)&lt;=0,($D907+$G907+$H907),0)</f>
        <v>0</v>
      </c>
      <c r="E908" s="98" t="n">
        <f aca="false">IF($D908&lt;0,Input!$G$17,0)</f>
        <v>0</v>
      </c>
      <c r="F908" s="98" t="n">
        <f aca="false">($D908*(Input!$G$11/100))/12</f>
        <v>0</v>
      </c>
      <c r="G908" s="98" t="n">
        <f aca="false">(-1)*$E908+$F908</f>
        <v>0</v>
      </c>
      <c r="H908" s="98" t="n">
        <f aca="false">IF($D908&lt;0,((-1)*Input!$G$15),0)</f>
        <v>0</v>
      </c>
      <c r="I908" s="98" t="n">
        <f aca="false">IF(OR($B908&lt;Input!$C$25,$B908&lt;Input!$G$25),(($I907+$G908+$H908)*(1+Input!$G$8/(100*12))),0)</f>
        <v>0</v>
      </c>
      <c r="J908" s="98" t="n">
        <f aca="false">IF(OR($B908&lt;Input!$C$25,$B908&lt;Input!$G$25),(Input!$G$18*((1+Input!$G$14/100)^DATEDIF(Input!$C$7,$B908,"Y"))),0)</f>
        <v>0</v>
      </c>
      <c r="L908" s="98" t="n">
        <f aca="false">IF(OR($B908&lt;Input!$C$25,$B908&lt;Input!$G$25),($E908+$J908),0)</f>
        <v>0</v>
      </c>
    </row>
    <row r="909" customFormat="false" ht="12.75" hidden="false" customHeight="true" outlineLevel="0" collapsed="false">
      <c r="A909" s="87" t="n">
        <v>905</v>
      </c>
      <c r="B909" s="90" t="n">
        <f aca="false">EOMONTH(Input!$C$7,A909)</f>
        <v>70463</v>
      </c>
      <c r="C909" s="90"/>
      <c r="D909" s="98" t="n">
        <f aca="false">IF(($D908+$G908+$H908)&lt;=0,($D908+$G908+$H908),0)</f>
        <v>0</v>
      </c>
      <c r="E909" s="98" t="n">
        <f aca="false">IF($D909&lt;0,Input!$G$17,0)</f>
        <v>0</v>
      </c>
      <c r="F909" s="98" t="n">
        <f aca="false">($D909*(Input!$G$11/100))/12</f>
        <v>0</v>
      </c>
      <c r="G909" s="98" t="n">
        <f aca="false">(-1)*$E909+$F909</f>
        <v>0</v>
      </c>
      <c r="H909" s="98" t="n">
        <f aca="false">IF($D909&lt;0,((-1)*Input!$G$15),0)</f>
        <v>0</v>
      </c>
      <c r="I909" s="98" t="n">
        <f aca="false">IF(OR($B909&lt;Input!$C$25,$B909&lt;Input!$G$25),(($I908+$G909+$H909)*(1+Input!$G$8/(100*12))),0)</f>
        <v>0</v>
      </c>
      <c r="J909" s="98" t="n">
        <f aca="false">IF(OR($B909&lt;Input!$C$25,$B909&lt;Input!$G$25),(Input!$G$18*((1+Input!$G$14/100)^DATEDIF(Input!$C$7,$B909,"Y"))),0)</f>
        <v>0</v>
      </c>
      <c r="L909" s="98" t="n">
        <f aca="false">IF(OR($B909&lt;Input!$C$25,$B909&lt;Input!$G$25),($E909+$J909),0)</f>
        <v>0</v>
      </c>
    </row>
    <row r="910" customFormat="false" ht="12.75" hidden="false" customHeight="true" outlineLevel="0" collapsed="false">
      <c r="A910" s="87" t="n">
        <v>906</v>
      </c>
      <c r="B910" s="90" t="n">
        <f aca="false">EOMONTH(Input!$C$7,A910)</f>
        <v>70494</v>
      </c>
      <c r="C910" s="90"/>
      <c r="D910" s="98" t="n">
        <f aca="false">IF(($D909+$G909+$H909)&lt;=0,($D909+$G909+$H909),0)</f>
        <v>0</v>
      </c>
      <c r="E910" s="98" t="n">
        <f aca="false">IF($D910&lt;0,Input!$G$17,0)</f>
        <v>0</v>
      </c>
      <c r="F910" s="98" t="n">
        <f aca="false">($D910*(Input!$G$11/100))/12</f>
        <v>0</v>
      </c>
      <c r="G910" s="98" t="n">
        <f aca="false">(-1)*$E910+$F910</f>
        <v>0</v>
      </c>
      <c r="H910" s="98" t="n">
        <f aca="false">IF($D910&lt;0,((-1)*Input!$G$15),0)</f>
        <v>0</v>
      </c>
      <c r="I910" s="98" t="n">
        <f aca="false">IF(OR($B910&lt;Input!$C$25,$B910&lt;Input!$G$25),(($I909+$G910+$H910)*(1+Input!$G$8/(100*12))),0)</f>
        <v>0</v>
      </c>
      <c r="J910" s="98" t="n">
        <f aca="false">IF(OR($B910&lt;Input!$C$25,$B910&lt;Input!$G$25),(Input!$G$18*((1+Input!$G$14/100)^DATEDIF(Input!$C$7,$B910,"Y"))),0)</f>
        <v>0</v>
      </c>
      <c r="L910" s="98" t="n">
        <f aca="false">IF(OR($B910&lt;Input!$C$25,$B910&lt;Input!$G$25),($E910+$J910),0)</f>
        <v>0</v>
      </c>
    </row>
    <row r="911" customFormat="false" ht="12.75" hidden="false" customHeight="true" outlineLevel="0" collapsed="false">
      <c r="A911" s="87" t="n">
        <v>907</v>
      </c>
      <c r="B911" s="90" t="n">
        <f aca="false">EOMONTH(Input!$C$7,A911)</f>
        <v>70525</v>
      </c>
      <c r="C911" s="90"/>
      <c r="D911" s="98" t="n">
        <f aca="false">IF(($D910+$G910+$H910)&lt;=0,($D910+$G910+$H910),0)</f>
        <v>0</v>
      </c>
      <c r="E911" s="98" t="n">
        <f aca="false">IF($D911&lt;0,Input!$G$17,0)</f>
        <v>0</v>
      </c>
      <c r="F911" s="98" t="n">
        <f aca="false">($D911*(Input!$G$11/100))/12</f>
        <v>0</v>
      </c>
      <c r="G911" s="98" t="n">
        <f aca="false">(-1)*$E911+$F911</f>
        <v>0</v>
      </c>
      <c r="H911" s="98" t="n">
        <f aca="false">IF($D911&lt;0,((-1)*Input!$G$15),0)</f>
        <v>0</v>
      </c>
      <c r="I911" s="98" t="n">
        <f aca="false">IF(OR($B911&lt;Input!$C$25,$B911&lt;Input!$G$25),(($I910+$G911+$H911)*(1+Input!$G$8/(100*12))),0)</f>
        <v>0</v>
      </c>
      <c r="J911" s="98" t="n">
        <f aca="false">IF(OR($B911&lt;Input!$C$25,$B911&lt;Input!$G$25),(Input!$G$18*((1+Input!$G$14/100)^DATEDIF(Input!$C$7,$B911,"Y"))),0)</f>
        <v>0</v>
      </c>
      <c r="L911" s="98" t="n">
        <f aca="false">IF(OR($B911&lt;Input!$C$25,$B911&lt;Input!$G$25),($E911+$J911),0)</f>
        <v>0</v>
      </c>
    </row>
    <row r="912" customFormat="false" ht="12.75" hidden="false" customHeight="true" outlineLevel="0" collapsed="false">
      <c r="A912" s="87" t="n">
        <v>908</v>
      </c>
      <c r="B912" s="90" t="n">
        <f aca="false">EOMONTH(Input!$C$7,A912)</f>
        <v>70553</v>
      </c>
      <c r="C912" s="90"/>
      <c r="D912" s="98" t="n">
        <f aca="false">IF(($D911+$G911+$H911)&lt;=0,($D911+$G911+$H911),0)</f>
        <v>0</v>
      </c>
      <c r="E912" s="98" t="n">
        <f aca="false">IF($D912&lt;0,Input!$G$17,0)</f>
        <v>0</v>
      </c>
      <c r="F912" s="98" t="n">
        <f aca="false">($D912*(Input!$G$11/100))/12</f>
        <v>0</v>
      </c>
      <c r="G912" s="98" t="n">
        <f aca="false">(-1)*$E912+$F912</f>
        <v>0</v>
      </c>
      <c r="H912" s="98" t="n">
        <f aca="false">IF($D912&lt;0,((-1)*Input!$G$15),0)</f>
        <v>0</v>
      </c>
      <c r="I912" s="98" t="n">
        <f aca="false">IF(OR($B912&lt;Input!$C$25,$B912&lt;Input!$G$25),(($I911+$G912+$H912)*(1+Input!$G$8/(100*12))),0)</f>
        <v>0</v>
      </c>
      <c r="J912" s="98" t="n">
        <f aca="false">IF(OR($B912&lt;Input!$C$25,$B912&lt;Input!$G$25),(Input!$G$18*((1+Input!$G$14/100)^DATEDIF(Input!$C$7,$B912,"Y"))),0)</f>
        <v>0</v>
      </c>
      <c r="L912" s="98" t="n">
        <f aca="false">IF(OR($B912&lt;Input!$C$25,$B912&lt;Input!$G$25),($E912+$J912),0)</f>
        <v>0</v>
      </c>
    </row>
    <row r="913" customFormat="false" ht="12.75" hidden="false" customHeight="true" outlineLevel="0" collapsed="false">
      <c r="A913" s="87" t="n">
        <v>909</v>
      </c>
      <c r="B913" s="90" t="n">
        <f aca="false">EOMONTH(Input!$C$7,A913)</f>
        <v>70584</v>
      </c>
      <c r="C913" s="90"/>
      <c r="D913" s="98" t="n">
        <f aca="false">IF(($D912+$G912+$H912)&lt;=0,($D912+$G912+$H912),0)</f>
        <v>0</v>
      </c>
      <c r="E913" s="98" t="n">
        <f aca="false">IF($D913&lt;0,Input!$G$17,0)</f>
        <v>0</v>
      </c>
      <c r="F913" s="98" t="n">
        <f aca="false">($D913*(Input!$G$11/100))/12</f>
        <v>0</v>
      </c>
      <c r="G913" s="98" t="n">
        <f aca="false">(-1)*$E913+$F913</f>
        <v>0</v>
      </c>
      <c r="H913" s="98" t="n">
        <f aca="false">IF($D913&lt;0,((-1)*Input!$G$15),0)</f>
        <v>0</v>
      </c>
      <c r="I913" s="98" t="n">
        <f aca="false">IF(OR($B913&lt;Input!$C$25,$B913&lt;Input!$G$25),(($I912+$G913+$H913)*(1+Input!$G$8/(100*12))),0)</f>
        <v>0</v>
      </c>
      <c r="J913" s="98" t="n">
        <f aca="false">IF(OR($B913&lt;Input!$C$25,$B913&lt;Input!$G$25),(Input!$G$18*((1+Input!$G$14/100)^DATEDIF(Input!$C$7,$B913,"Y"))),0)</f>
        <v>0</v>
      </c>
      <c r="L913" s="98" t="n">
        <f aca="false">IF(OR($B913&lt;Input!$C$25,$B913&lt;Input!$G$25),($E913+$J913),0)</f>
        <v>0</v>
      </c>
    </row>
    <row r="914" customFormat="false" ht="12.75" hidden="false" customHeight="true" outlineLevel="0" collapsed="false">
      <c r="A914" s="87" t="n">
        <v>910</v>
      </c>
      <c r="B914" s="90" t="n">
        <f aca="false">EOMONTH(Input!$C$7,A914)</f>
        <v>70614</v>
      </c>
      <c r="C914" s="90"/>
      <c r="D914" s="98" t="n">
        <f aca="false">IF(($D913+$G913+$H913)&lt;=0,($D913+$G913+$H913),0)</f>
        <v>0</v>
      </c>
      <c r="E914" s="98" t="n">
        <f aca="false">IF($D914&lt;0,Input!$G$17,0)</f>
        <v>0</v>
      </c>
      <c r="F914" s="98" t="n">
        <f aca="false">($D914*(Input!$G$11/100))/12</f>
        <v>0</v>
      </c>
      <c r="G914" s="98" t="n">
        <f aca="false">(-1)*$E914+$F914</f>
        <v>0</v>
      </c>
      <c r="H914" s="98" t="n">
        <f aca="false">IF($D914&lt;0,((-1)*Input!$G$15),0)</f>
        <v>0</v>
      </c>
      <c r="I914" s="98" t="n">
        <f aca="false">IF(OR($B914&lt;Input!$C$25,$B914&lt;Input!$G$25),(($I913+$G914+$H914)*(1+Input!$G$8/(100*12))),0)</f>
        <v>0</v>
      </c>
      <c r="J914" s="98" t="n">
        <f aca="false">IF(OR($B914&lt;Input!$C$25,$B914&lt;Input!$G$25),(Input!$G$18*((1+Input!$G$14/100)^DATEDIF(Input!$C$7,$B914,"Y"))),0)</f>
        <v>0</v>
      </c>
      <c r="L914" s="98" t="n">
        <f aca="false">IF(OR($B914&lt;Input!$C$25,$B914&lt;Input!$G$25),($E914+$J914),0)</f>
        <v>0</v>
      </c>
    </row>
    <row r="915" customFormat="false" ht="12.75" hidden="false" customHeight="true" outlineLevel="0" collapsed="false">
      <c r="A915" s="87" t="n">
        <v>911</v>
      </c>
      <c r="B915" s="90" t="n">
        <f aca="false">EOMONTH(Input!$C$7,A915)</f>
        <v>70645</v>
      </c>
      <c r="C915" s="90"/>
      <c r="D915" s="98" t="n">
        <f aca="false">IF(($D914+$G914+$H914)&lt;=0,($D914+$G914+$H914),0)</f>
        <v>0</v>
      </c>
      <c r="E915" s="98" t="n">
        <f aca="false">IF($D915&lt;0,Input!$G$17,0)</f>
        <v>0</v>
      </c>
      <c r="F915" s="98" t="n">
        <f aca="false">($D915*(Input!$G$11/100))/12</f>
        <v>0</v>
      </c>
      <c r="G915" s="98" t="n">
        <f aca="false">(-1)*$E915+$F915</f>
        <v>0</v>
      </c>
      <c r="H915" s="98" t="n">
        <f aca="false">IF($D915&lt;0,((-1)*Input!$G$15),0)</f>
        <v>0</v>
      </c>
      <c r="I915" s="98" t="n">
        <f aca="false">IF(OR($B915&lt;Input!$C$25,$B915&lt;Input!$G$25),(($I914+$G915+$H915)*(1+Input!$G$8/(100*12))),0)</f>
        <v>0</v>
      </c>
      <c r="J915" s="98" t="n">
        <f aca="false">IF(OR($B915&lt;Input!$C$25,$B915&lt;Input!$G$25),(Input!$G$18*((1+Input!$G$14/100)^DATEDIF(Input!$C$7,$B915,"Y"))),0)</f>
        <v>0</v>
      </c>
      <c r="L915" s="98" t="n">
        <f aca="false">IF(OR($B915&lt;Input!$C$25,$B915&lt;Input!$G$25),($E915+$J915),0)</f>
        <v>0</v>
      </c>
    </row>
    <row r="916" customFormat="false" ht="12.75" hidden="false" customHeight="true" outlineLevel="0" collapsed="false">
      <c r="A916" s="87" t="n">
        <v>912</v>
      </c>
      <c r="B916" s="90" t="n">
        <f aca="false">EOMONTH(Input!$C$7,A916)</f>
        <v>70675</v>
      </c>
      <c r="C916" s="90"/>
      <c r="D916" s="98" t="n">
        <f aca="false">IF(($D915+$G915+$H915)&lt;=0,($D915+$G915+$H915),0)</f>
        <v>0</v>
      </c>
      <c r="E916" s="98" t="n">
        <f aca="false">IF($D916&lt;0,Input!$G$17,0)</f>
        <v>0</v>
      </c>
      <c r="F916" s="98" t="n">
        <f aca="false">($D916*(Input!$G$11/100))/12</f>
        <v>0</v>
      </c>
      <c r="G916" s="98" t="n">
        <f aca="false">(-1)*$E916+$F916</f>
        <v>0</v>
      </c>
      <c r="H916" s="98" t="n">
        <f aca="false">IF($D916&lt;0,((-1)*Input!$G$15),0)</f>
        <v>0</v>
      </c>
      <c r="I916" s="98" t="n">
        <f aca="false">IF(OR($B916&lt;Input!$C$25,$B916&lt;Input!$G$25),(($I915+$G916+$H916)*(1+Input!$G$8/(100*12))),0)</f>
        <v>0</v>
      </c>
      <c r="J916" s="98" t="n">
        <f aca="false">IF(OR($B916&lt;Input!$C$25,$B916&lt;Input!$G$25),(Input!$G$18*((1+Input!$G$14/100)^DATEDIF(Input!$C$7,$B916,"Y"))),0)</f>
        <v>0</v>
      </c>
      <c r="L916" s="98" t="n">
        <f aca="false">IF(OR($B916&lt;Input!$C$25,$B916&lt;Input!$G$25),($E916+$J916),0)</f>
        <v>0</v>
      </c>
    </row>
    <row r="917" customFormat="false" ht="12.75" hidden="false" customHeight="true" outlineLevel="0" collapsed="false">
      <c r="A917" s="87" t="n">
        <v>913</v>
      </c>
      <c r="B917" s="90" t="n">
        <f aca="false">EOMONTH(Input!$C$7,A917)</f>
        <v>70706</v>
      </c>
      <c r="C917" s="90"/>
      <c r="D917" s="98" t="n">
        <f aca="false">IF(($D916+$G916+$H916)&lt;=0,($D916+$G916+$H916),0)</f>
        <v>0</v>
      </c>
      <c r="E917" s="98" t="n">
        <f aca="false">IF($D917&lt;0,Input!$G$17,0)</f>
        <v>0</v>
      </c>
      <c r="F917" s="98" t="n">
        <f aca="false">($D917*(Input!$G$11/100))/12</f>
        <v>0</v>
      </c>
      <c r="G917" s="98" t="n">
        <f aca="false">(-1)*$E917+$F917</f>
        <v>0</v>
      </c>
      <c r="H917" s="98" t="n">
        <f aca="false">IF($D917&lt;0,((-1)*Input!$G$15),0)</f>
        <v>0</v>
      </c>
      <c r="I917" s="98" t="n">
        <f aca="false">IF(OR($B917&lt;Input!$C$25,$B917&lt;Input!$G$25),(($I916+$G917+$H917)*(1+Input!$G$8/(100*12))),0)</f>
        <v>0</v>
      </c>
      <c r="J917" s="98" t="n">
        <f aca="false">IF(OR($B917&lt;Input!$C$25,$B917&lt;Input!$G$25),(Input!$G$18*((1+Input!$G$14/100)^DATEDIF(Input!$C$7,$B917,"Y"))),0)</f>
        <v>0</v>
      </c>
      <c r="L917" s="98" t="n">
        <f aca="false">IF(OR($B917&lt;Input!$C$25,$B917&lt;Input!$G$25),($E917+$J917),0)</f>
        <v>0</v>
      </c>
    </row>
    <row r="918" customFormat="false" ht="12.75" hidden="false" customHeight="true" outlineLevel="0" collapsed="false">
      <c r="A918" s="87" t="n">
        <v>914</v>
      </c>
      <c r="B918" s="90" t="n">
        <f aca="false">EOMONTH(Input!$C$7,A918)</f>
        <v>70737</v>
      </c>
      <c r="C918" s="90"/>
      <c r="D918" s="98" t="n">
        <f aca="false">IF(($D917+$G917+$H917)&lt;=0,($D917+$G917+$H917),0)</f>
        <v>0</v>
      </c>
      <c r="E918" s="98" t="n">
        <f aca="false">IF($D918&lt;0,Input!$G$17,0)</f>
        <v>0</v>
      </c>
      <c r="F918" s="98" t="n">
        <f aca="false">($D918*(Input!$G$11/100))/12</f>
        <v>0</v>
      </c>
      <c r="G918" s="98" t="n">
        <f aca="false">(-1)*$E918+$F918</f>
        <v>0</v>
      </c>
      <c r="H918" s="98" t="n">
        <f aca="false">IF($D918&lt;0,((-1)*Input!$G$15),0)</f>
        <v>0</v>
      </c>
      <c r="I918" s="98" t="n">
        <f aca="false">IF(OR($B918&lt;Input!$C$25,$B918&lt;Input!$G$25),(($I917+$G918+$H918)*(1+Input!$G$8/(100*12))),0)</f>
        <v>0</v>
      </c>
      <c r="J918" s="98" t="n">
        <f aca="false">IF(OR($B918&lt;Input!$C$25,$B918&lt;Input!$G$25),(Input!$G$18*((1+Input!$G$14/100)^DATEDIF(Input!$C$7,$B918,"Y"))),0)</f>
        <v>0</v>
      </c>
      <c r="L918" s="98" t="n">
        <f aca="false">IF(OR($B918&lt;Input!$C$25,$B918&lt;Input!$G$25),($E918+$J918),0)</f>
        <v>0</v>
      </c>
    </row>
    <row r="919" customFormat="false" ht="12.75" hidden="false" customHeight="true" outlineLevel="0" collapsed="false">
      <c r="A919" s="87" t="n">
        <v>915</v>
      </c>
      <c r="B919" s="90" t="n">
        <f aca="false">EOMONTH(Input!$C$7,A919)</f>
        <v>70767</v>
      </c>
      <c r="C919" s="90"/>
      <c r="D919" s="98" t="n">
        <f aca="false">IF(($D918+$G918+$H918)&lt;=0,($D918+$G918+$H918),0)</f>
        <v>0</v>
      </c>
      <c r="E919" s="98" t="n">
        <f aca="false">IF($D919&lt;0,Input!$G$17,0)</f>
        <v>0</v>
      </c>
      <c r="F919" s="98" t="n">
        <f aca="false">($D919*(Input!$G$11/100))/12</f>
        <v>0</v>
      </c>
      <c r="G919" s="98" t="n">
        <f aca="false">(-1)*$E919+$F919</f>
        <v>0</v>
      </c>
      <c r="H919" s="98" t="n">
        <f aca="false">IF($D919&lt;0,((-1)*Input!$G$15),0)</f>
        <v>0</v>
      </c>
      <c r="I919" s="98" t="n">
        <f aca="false">IF(OR($B919&lt;Input!$C$25,$B919&lt;Input!$G$25),(($I918+$G919+$H919)*(1+Input!$G$8/(100*12))),0)</f>
        <v>0</v>
      </c>
      <c r="J919" s="98" t="n">
        <f aca="false">IF(OR($B919&lt;Input!$C$25,$B919&lt;Input!$G$25),(Input!$G$18*((1+Input!$G$14/100)^DATEDIF(Input!$C$7,$B919,"Y"))),0)</f>
        <v>0</v>
      </c>
      <c r="L919" s="98" t="n">
        <f aca="false">IF(OR($B919&lt;Input!$C$25,$B919&lt;Input!$G$25),($E919+$J919),0)</f>
        <v>0</v>
      </c>
    </row>
    <row r="920" customFormat="false" ht="12.75" hidden="false" customHeight="true" outlineLevel="0" collapsed="false">
      <c r="A920" s="87" t="n">
        <v>916</v>
      </c>
      <c r="B920" s="90" t="n">
        <f aca="false">EOMONTH(Input!$C$7,A920)</f>
        <v>70798</v>
      </c>
      <c r="C920" s="90"/>
      <c r="D920" s="98" t="n">
        <f aca="false">IF(($D919+$G919+$H919)&lt;=0,($D919+$G919+$H919),0)</f>
        <v>0</v>
      </c>
      <c r="E920" s="98" t="n">
        <f aca="false">IF($D920&lt;0,Input!$G$17,0)</f>
        <v>0</v>
      </c>
      <c r="F920" s="98" t="n">
        <f aca="false">($D920*(Input!$G$11/100))/12</f>
        <v>0</v>
      </c>
      <c r="G920" s="98" t="n">
        <f aca="false">(-1)*$E920+$F920</f>
        <v>0</v>
      </c>
      <c r="H920" s="98" t="n">
        <f aca="false">IF($D920&lt;0,((-1)*Input!$G$15),0)</f>
        <v>0</v>
      </c>
      <c r="I920" s="98" t="n">
        <f aca="false">IF(OR($B920&lt;Input!$C$25,$B920&lt;Input!$G$25),(($I919+$G920+$H920)*(1+Input!$G$8/(100*12))),0)</f>
        <v>0</v>
      </c>
      <c r="J920" s="98" t="n">
        <f aca="false">IF(OR($B920&lt;Input!$C$25,$B920&lt;Input!$G$25),(Input!$G$18*((1+Input!$G$14/100)^DATEDIF(Input!$C$7,$B920,"Y"))),0)</f>
        <v>0</v>
      </c>
      <c r="L920" s="98" t="n">
        <f aca="false">IF(OR($B920&lt;Input!$C$25,$B920&lt;Input!$G$25),($E920+$J920),0)</f>
        <v>0</v>
      </c>
    </row>
    <row r="921" customFormat="false" ht="12.75" hidden="false" customHeight="true" outlineLevel="0" collapsed="false">
      <c r="A921" s="87" t="n">
        <v>917</v>
      </c>
      <c r="B921" s="90" t="n">
        <f aca="false">EOMONTH(Input!$C$7,A921)</f>
        <v>70828</v>
      </c>
      <c r="C921" s="90"/>
      <c r="D921" s="98" t="n">
        <f aca="false">IF(($D920+$G920+$H920)&lt;=0,($D920+$G920+$H920),0)</f>
        <v>0</v>
      </c>
      <c r="E921" s="98" t="n">
        <f aca="false">IF($D921&lt;0,Input!$G$17,0)</f>
        <v>0</v>
      </c>
      <c r="F921" s="98" t="n">
        <f aca="false">($D921*(Input!$G$11/100))/12</f>
        <v>0</v>
      </c>
      <c r="G921" s="98" t="n">
        <f aca="false">(-1)*$E921+$F921</f>
        <v>0</v>
      </c>
      <c r="H921" s="98" t="n">
        <f aca="false">IF($D921&lt;0,((-1)*Input!$G$15),0)</f>
        <v>0</v>
      </c>
      <c r="I921" s="98" t="n">
        <f aca="false">IF(OR($B921&lt;Input!$C$25,$B921&lt;Input!$G$25),(($I920+$G921+$H921)*(1+Input!$G$8/(100*12))),0)</f>
        <v>0</v>
      </c>
      <c r="J921" s="98" t="n">
        <f aca="false">IF(OR($B921&lt;Input!$C$25,$B921&lt;Input!$G$25),(Input!$G$18*((1+Input!$G$14/100)^DATEDIF(Input!$C$7,$B921,"Y"))),0)</f>
        <v>0</v>
      </c>
      <c r="L921" s="98" t="n">
        <f aca="false">IF(OR($B921&lt;Input!$C$25,$B921&lt;Input!$G$25),($E921+$J921),0)</f>
        <v>0</v>
      </c>
    </row>
    <row r="922" customFormat="false" ht="12.75" hidden="false" customHeight="true" outlineLevel="0" collapsed="false">
      <c r="A922" s="87" t="n">
        <v>918</v>
      </c>
      <c r="B922" s="90" t="n">
        <f aca="false">EOMONTH(Input!$C$7,A922)</f>
        <v>70859</v>
      </c>
      <c r="C922" s="90"/>
      <c r="D922" s="98" t="n">
        <f aca="false">IF(($D921+$G921+$H921)&lt;=0,($D921+$G921+$H921),0)</f>
        <v>0</v>
      </c>
      <c r="E922" s="98" t="n">
        <f aca="false">IF($D922&lt;0,Input!$G$17,0)</f>
        <v>0</v>
      </c>
      <c r="F922" s="98" t="n">
        <f aca="false">($D922*(Input!$G$11/100))/12</f>
        <v>0</v>
      </c>
      <c r="G922" s="98" t="n">
        <f aca="false">(-1)*$E922+$F922</f>
        <v>0</v>
      </c>
      <c r="H922" s="98" t="n">
        <f aca="false">IF($D922&lt;0,((-1)*Input!$G$15),0)</f>
        <v>0</v>
      </c>
      <c r="I922" s="98" t="n">
        <f aca="false">IF(OR($B922&lt;Input!$C$25,$B922&lt;Input!$G$25),(($I921+$G922+$H922)*(1+Input!$G$8/(100*12))),0)</f>
        <v>0</v>
      </c>
      <c r="J922" s="98" t="n">
        <f aca="false">IF(OR($B922&lt;Input!$C$25,$B922&lt;Input!$G$25),(Input!$G$18*((1+Input!$G$14/100)^DATEDIF(Input!$C$7,$B922,"Y"))),0)</f>
        <v>0</v>
      </c>
      <c r="L922" s="98" t="n">
        <f aca="false">IF(OR($B922&lt;Input!$C$25,$B922&lt;Input!$G$25),($E922+$J922),0)</f>
        <v>0</v>
      </c>
    </row>
    <row r="923" customFormat="false" ht="12.75" hidden="false" customHeight="true" outlineLevel="0" collapsed="false">
      <c r="A923" s="87" t="n">
        <v>919</v>
      </c>
      <c r="B923" s="90" t="n">
        <f aca="false">EOMONTH(Input!$C$7,A923)</f>
        <v>70890</v>
      </c>
      <c r="C923" s="90"/>
      <c r="D923" s="98" t="n">
        <f aca="false">IF(($D922+$G922+$H922)&lt;=0,($D922+$G922+$H922),0)</f>
        <v>0</v>
      </c>
      <c r="E923" s="98" t="n">
        <f aca="false">IF($D923&lt;0,Input!$G$17,0)</f>
        <v>0</v>
      </c>
      <c r="F923" s="98" t="n">
        <f aca="false">($D923*(Input!$G$11/100))/12</f>
        <v>0</v>
      </c>
      <c r="G923" s="98" t="n">
        <f aca="false">(-1)*$E923+$F923</f>
        <v>0</v>
      </c>
      <c r="H923" s="98" t="n">
        <f aca="false">IF($D923&lt;0,((-1)*Input!$G$15),0)</f>
        <v>0</v>
      </c>
      <c r="I923" s="98" t="n">
        <f aca="false">IF(OR($B923&lt;Input!$C$25,$B923&lt;Input!$G$25),(($I922+$G923+$H923)*(1+Input!$G$8/(100*12))),0)</f>
        <v>0</v>
      </c>
      <c r="J923" s="98" t="n">
        <f aca="false">IF(OR($B923&lt;Input!$C$25,$B923&lt;Input!$G$25),(Input!$G$18*((1+Input!$G$14/100)^DATEDIF(Input!$C$7,$B923,"Y"))),0)</f>
        <v>0</v>
      </c>
      <c r="L923" s="98" t="n">
        <f aca="false">IF(OR($B923&lt;Input!$C$25,$B923&lt;Input!$G$25),($E923+$J923),0)</f>
        <v>0</v>
      </c>
    </row>
    <row r="924" customFormat="false" ht="12.75" hidden="false" customHeight="true" outlineLevel="0" collapsed="false">
      <c r="A924" s="87" t="n">
        <v>920</v>
      </c>
      <c r="B924" s="90" t="n">
        <f aca="false">EOMONTH(Input!$C$7,A924)</f>
        <v>70918</v>
      </c>
      <c r="C924" s="90"/>
      <c r="D924" s="98" t="n">
        <f aca="false">IF(($D923+$G923+$H923)&lt;=0,($D923+$G923+$H923),0)</f>
        <v>0</v>
      </c>
      <c r="E924" s="98" t="n">
        <f aca="false">IF($D924&lt;0,Input!$G$17,0)</f>
        <v>0</v>
      </c>
      <c r="F924" s="98" t="n">
        <f aca="false">($D924*(Input!$G$11/100))/12</f>
        <v>0</v>
      </c>
      <c r="G924" s="98" t="n">
        <f aca="false">(-1)*$E924+$F924</f>
        <v>0</v>
      </c>
      <c r="H924" s="98" t="n">
        <f aca="false">IF($D924&lt;0,((-1)*Input!$G$15),0)</f>
        <v>0</v>
      </c>
      <c r="I924" s="98" t="n">
        <f aca="false">IF(OR($B924&lt;Input!$C$25,$B924&lt;Input!$G$25),(($I923+$G924+$H924)*(1+Input!$G$8/(100*12))),0)</f>
        <v>0</v>
      </c>
      <c r="J924" s="98" t="n">
        <f aca="false">IF(OR($B924&lt;Input!$C$25,$B924&lt;Input!$G$25),(Input!$G$18*((1+Input!$G$14/100)^DATEDIF(Input!$C$7,$B924,"Y"))),0)</f>
        <v>0</v>
      </c>
      <c r="L924" s="98" t="n">
        <f aca="false">IF(OR($B924&lt;Input!$C$25,$B924&lt;Input!$G$25),($E924+$J924),0)</f>
        <v>0</v>
      </c>
    </row>
    <row r="925" customFormat="false" ht="12.75" hidden="false" customHeight="true" outlineLevel="0" collapsed="false">
      <c r="A925" s="87" t="n">
        <v>921</v>
      </c>
      <c r="B925" s="90" t="n">
        <f aca="false">EOMONTH(Input!$C$7,A925)</f>
        <v>70949</v>
      </c>
      <c r="C925" s="90"/>
      <c r="D925" s="98" t="n">
        <f aca="false">IF(($D924+$G924+$H924)&lt;=0,($D924+$G924+$H924),0)</f>
        <v>0</v>
      </c>
      <c r="E925" s="98" t="n">
        <f aca="false">IF($D925&lt;0,Input!$G$17,0)</f>
        <v>0</v>
      </c>
      <c r="F925" s="98" t="n">
        <f aca="false">($D925*(Input!$G$11/100))/12</f>
        <v>0</v>
      </c>
      <c r="G925" s="98" t="n">
        <f aca="false">(-1)*$E925+$F925</f>
        <v>0</v>
      </c>
      <c r="H925" s="98" t="n">
        <f aca="false">IF($D925&lt;0,((-1)*Input!$G$15),0)</f>
        <v>0</v>
      </c>
      <c r="I925" s="98" t="n">
        <f aca="false">IF(OR($B925&lt;Input!$C$25,$B925&lt;Input!$G$25),(($I924+$G925+$H925)*(1+Input!$G$8/(100*12))),0)</f>
        <v>0</v>
      </c>
      <c r="J925" s="98" t="n">
        <f aca="false">IF(OR($B925&lt;Input!$C$25,$B925&lt;Input!$G$25),(Input!$G$18*((1+Input!$G$14/100)^DATEDIF(Input!$C$7,$B925,"Y"))),0)</f>
        <v>0</v>
      </c>
      <c r="L925" s="98" t="n">
        <f aca="false">IF(OR($B925&lt;Input!$C$25,$B925&lt;Input!$G$25),($E925+$J925),0)</f>
        <v>0</v>
      </c>
    </row>
    <row r="926" customFormat="false" ht="12.75" hidden="false" customHeight="true" outlineLevel="0" collapsed="false">
      <c r="A926" s="87" t="n">
        <v>922</v>
      </c>
      <c r="B926" s="90" t="n">
        <f aca="false">EOMONTH(Input!$C$7,A926)</f>
        <v>70979</v>
      </c>
      <c r="C926" s="90"/>
      <c r="D926" s="98" t="n">
        <f aca="false">IF(($D925+$G925+$H925)&lt;=0,($D925+$G925+$H925),0)</f>
        <v>0</v>
      </c>
      <c r="E926" s="98" t="n">
        <f aca="false">IF($D926&lt;0,Input!$G$17,0)</f>
        <v>0</v>
      </c>
      <c r="F926" s="98" t="n">
        <f aca="false">($D926*(Input!$G$11/100))/12</f>
        <v>0</v>
      </c>
      <c r="G926" s="98" t="n">
        <f aca="false">(-1)*$E926+$F926</f>
        <v>0</v>
      </c>
      <c r="H926" s="98" t="n">
        <f aca="false">IF($D926&lt;0,((-1)*Input!$G$15),0)</f>
        <v>0</v>
      </c>
      <c r="I926" s="98" t="n">
        <f aca="false">IF(OR($B926&lt;Input!$C$25,$B926&lt;Input!$G$25),(($I925+$G926+$H926)*(1+Input!$G$8/(100*12))),0)</f>
        <v>0</v>
      </c>
      <c r="J926" s="98" t="n">
        <f aca="false">IF(OR($B926&lt;Input!$C$25,$B926&lt;Input!$G$25),(Input!$G$18*((1+Input!$G$14/100)^DATEDIF(Input!$C$7,$B926,"Y"))),0)</f>
        <v>0</v>
      </c>
      <c r="L926" s="98" t="n">
        <f aca="false">IF(OR($B926&lt;Input!$C$25,$B926&lt;Input!$G$25),($E926+$J926),0)</f>
        <v>0</v>
      </c>
    </row>
    <row r="927" customFormat="false" ht="12.75" hidden="false" customHeight="true" outlineLevel="0" collapsed="false">
      <c r="A927" s="87" t="n">
        <v>923</v>
      </c>
      <c r="B927" s="90" t="n">
        <f aca="false">EOMONTH(Input!$C$7,A927)</f>
        <v>71010</v>
      </c>
      <c r="C927" s="90"/>
      <c r="D927" s="98" t="n">
        <f aca="false">IF(($D926+$G926+$H926)&lt;=0,($D926+$G926+$H926),0)</f>
        <v>0</v>
      </c>
      <c r="E927" s="98" t="n">
        <f aca="false">IF($D927&lt;0,Input!$G$17,0)</f>
        <v>0</v>
      </c>
      <c r="F927" s="98" t="n">
        <f aca="false">($D927*(Input!$G$11/100))/12</f>
        <v>0</v>
      </c>
      <c r="G927" s="98" t="n">
        <f aca="false">(-1)*$E927+$F927</f>
        <v>0</v>
      </c>
      <c r="H927" s="98" t="n">
        <f aca="false">IF($D927&lt;0,((-1)*Input!$G$15),0)</f>
        <v>0</v>
      </c>
      <c r="I927" s="98" t="n">
        <f aca="false">IF(OR($B927&lt;Input!$C$25,$B927&lt;Input!$G$25),(($I926+$G927+$H927)*(1+Input!$G$8/(100*12))),0)</f>
        <v>0</v>
      </c>
      <c r="J927" s="98" t="n">
        <f aca="false">IF(OR($B927&lt;Input!$C$25,$B927&lt;Input!$G$25),(Input!$G$18*((1+Input!$G$14/100)^DATEDIF(Input!$C$7,$B927,"Y"))),0)</f>
        <v>0</v>
      </c>
      <c r="L927" s="98" t="n">
        <f aca="false">IF(OR($B927&lt;Input!$C$25,$B927&lt;Input!$G$25),($E927+$J927),0)</f>
        <v>0</v>
      </c>
    </row>
    <row r="928" customFormat="false" ht="12.75" hidden="false" customHeight="true" outlineLevel="0" collapsed="false">
      <c r="A928" s="87" t="n">
        <v>924</v>
      </c>
      <c r="B928" s="90" t="n">
        <f aca="false">EOMONTH(Input!$C$7,A928)</f>
        <v>71040</v>
      </c>
      <c r="C928" s="90"/>
      <c r="D928" s="98" t="n">
        <f aca="false">IF(($D927+$G927+$H927)&lt;=0,($D927+$G927+$H927),0)</f>
        <v>0</v>
      </c>
      <c r="E928" s="98" t="n">
        <f aca="false">IF($D928&lt;0,Input!$G$17,0)</f>
        <v>0</v>
      </c>
      <c r="F928" s="98" t="n">
        <f aca="false">($D928*(Input!$G$11/100))/12</f>
        <v>0</v>
      </c>
      <c r="G928" s="98" t="n">
        <f aca="false">(-1)*$E928+$F928</f>
        <v>0</v>
      </c>
      <c r="H928" s="98" t="n">
        <f aca="false">IF($D928&lt;0,((-1)*Input!$G$15),0)</f>
        <v>0</v>
      </c>
      <c r="I928" s="98" t="n">
        <f aca="false">IF(OR($B928&lt;Input!$C$25,$B928&lt;Input!$G$25),(($I927+$G928+$H928)*(1+Input!$G$8/(100*12))),0)</f>
        <v>0</v>
      </c>
      <c r="J928" s="98" t="n">
        <f aca="false">IF(OR($B928&lt;Input!$C$25,$B928&lt;Input!$G$25),(Input!$G$18*((1+Input!$G$14/100)^DATEDIF(Input!$C$7,$B928,"Y"))),0)</f>
        <v>0</v>
      </c>
      <c r="L928" s="98" t="n">
        <f aca="false">IF(OR($B928&lt;Input!$C$25,$B928&lt;Input!$G$25),($E928+$J928),0)</f>
        <v>0</v>
      </c>
    </row>
    <row r="929" customFormat="false" ht="12.75" hidden="false" customHeight="true" outlineLevel="0" collapsed="false">
      <c r="A929" s="87" t="n">
        <v>925</v>
      </c>
      <c r="B929" s="90" t="n">
        <f aca="false">EOMONTH(Input!$C$7,A929)</f>
        <v>71071</v>
      </c>
      <c r="C929" s="90"/>
      <c r="D929" s="98" t="n">
        <f aca="false">IF(($D928+$G928+$H928)&lt;=0,($D928+$G928+$H928),0)</f>
        <v>0</v>
      </c>
      <c r="E929" s="98" t="n">
        <f aca="false">IF($D929&lt;0,Input!$G$17,0)</f>
        <v>0</v>
      </c>
      <c r="F929" s="98" t="n">
        <f aca="false">($D929*(Input!$G$11/100))/12</f>
        <v>0</v>
      </c>
      <c r="G929" s="98" t="n">
        <f aca="false">(-1)*$E929+$F929</f>
        <v>0</v>
      </c>
      <c r="H929" s="98" t="n">
        <f aca="false">IF($D929&lt;0,((-1)*Input!$G$15),0)</f>
        <v>0</v>
      </c>
      <c r="I929" s="98" t="n">
        <f aca="false">IF(OR($B929&lt;Input!$C$25,$B929&lt;Input!$G$25),(($I928+$G929+$H929)*(1+Input!$G$8/(100*12))),0)</f>
        <v>0</v>
      </c>
      <c r="J929" s="98" t="n">
        <f aca="false">IF(OR($B929&lt;Input!$C$25,$B929&lt;Input!$G$25),(Input!$G$18*((1+Input!$G$14/100)^DATEDIF(Input!$C$7,$B929,"Y"))),0)</f>
        <v>0</v>
      </c>
      <c r="L929" s="98" t="n">
        <f aca="false">IF(OR($B929&lt;Input!$C$25,$B929&lt;Input!$G$25),($E929+$J929),0)</f>
        <v>0</v>
      </c>
    </row>
    <row r="930" customFormat="false" ht="12.75" hidden="false" customHeight="true" outlineLevel="0" collapsed="false">
      <c r="A930" s="87" t="n">
        <v>926</v>
      </c>
      <c r="B930" s="90" t="n">
        <f aca="false">EOMONTH(Input!$C$7,A930)</f>
        <v>71102</v>
      </c>
      <c r="C930" s="90"/>
      <c r="D930" s="98" t="n">
        <f aca="false">IF(($D929+$G929+$H929)&lt;=0,($D929+$G929+$H929),0)</f>
        <v>0</v>
      </c>
      <c r="E930" s="98" t="n">
        <f aca="false">IF($D930&lt;0,Input!$G$17,0)</f>
        <v>0</v>
      </c>
      <c r="F930" s="98" t="n">
        <f aca="false">($D930*(Input!$G$11/100))/12</f>
        <v>0</v>
      </c>
      <c r="G930" s="98" t="n">
        <f aca="false">(-1)*$E930+$F930</f>
        <v>0</v>
      </c>
      <c r="H930" s="98" t="n">
        <f aca="false">IF($D930&lt;0,((-1)*Input!$G$15),0)</f>
        <v>0</v>
      </c>
      <c r="I930" s="98" t="n">
        <f aca="false">IF(OR($B930&lt;Input!$C$25,$B930&lt;Input!$G$25),(($I929+$G930+$H930)*(1+Input!$G$8/(100*12))),0)</f>
        <v>0</v>
      </c>
      <c r="J930" s="98" t="n">
        <f aca="false">IF(OR($B930&lt;Input!$C$25,$B930&lt;Input!$G$25),(Input!$G$18*((1+Input!$G$14/100)^DATEDIF(Input!$C$7,$B930,"Y"))),0)</f>
        <v>0</v>
      </c>
      <c r="L930" s="98" t="n">
        <f aca="false">IF(OR($B930&lt;Input!$C$25,$B930&lt;Input!$G$25),($E930+$J930),0)</f>
        <v>0</v>
      </c>
    </row>
    <row r="931" customFormat="false" ht="12.75" hidden="false" customHeight="true" outlineLevel="0" collapsed="false">
      <c r="A931" s="87" t="n">
        <v>927</v>
      </c>
      <c r="B931" s="90" t="n">
        <f aca="false">EOMONTH(Input!$C$7,A931)</f>
        <v>71132</v>
      </c>
      <c r="C931" s="90"/>
      <c r="D931" s="98" t="n">
        <f aca="false">IF(($D930+$G930+$H930)&lt;=0,($D930+$G930+$H930),0)</f>
        <v>0</v>
      </c>
      <c r="E931" s="98" t="n">
        <f aca="false">IF($D931&lt;0,Input!$G$17,0)</f>
        <v>0</v>
      </c>
      <c r="F931" s="98" t="n">
        <f aca="false">($D931*(Input!$G$11/100))/12</f>
        <v>0</v>
      </c>
      <c r="G931" s="98" t="n">
        <f aca="false">(-1)*$E931+$F931</f>
        <v>0</v>
      </c>
      <c r="H931" s="98" t="n">
        <f aca="false">IF($D931&lt;0,((-1)*Input!$G$15),0)</f>
        <v>0</v>
      </c>
      <c r="I931" s="98" t="n">
        <f aca="false">IF(OR($B931&lt;Input!$C$25,$B931&lt;Input!$G$25),(($I930+$G931+$H931)*(1+Input!$G$8/(100*12))),0)</f>
        <v>0</v>
      </c>
      <c r="J931" s="98" t="n">
        <f aca="false">IF(OR($B931&lt;Input!$C$25,$B931&lt;Input!$G$25),(Input!$G$18*((1+Input!$G$14/100)^DATEDIF(Input!$C$7,$B931,"Y"))),0)</f>
        <v>0</v>
      </c>
      <c r="L931" s="98" t="n">
        <f aca="false">IF(OR($B931&lt;Input!$C$25,$B931&lt;Input!$G$25),($E931+$J931),0)</f>
        <v>0</v>
      </c>
    </row>
    <row r="932" customFormat="false" ht="12.75" hidden="false" customHeight="true" outlineLevel="0" collapsed="false">
      <c r="A932" s="87" t="n">
        <v>928</v>
      </c>
      <c r="B932" s="90" t="n">
        <f aca="false">EOMONTH(Input!$C$7,A932)</f>
        <v>71163</v>
      </c>
      <c r="C932" s="90"/>
      <c r="D932" s="98" t="n">
        <f aca="false">IF(($D931+$G931+$H931)&lt;=0,($D931+$G931+$H931),0)</f>
        <v>0</v>
      </c>
      <c r="E932" s="98" t="n">
        <f aca="false">IF($D932&lt;0,Input!$G$17,0)</f>
        <v>0</v>
      </c>
      <c r="F932" s="98" t="n">
        <f aca="false">($D932*(Input!$G$11/100))/12</f>
        <v>0</v>
      </c>
      <c r="G932" s="98" t="n">
        <f aca="false">(-1)*$E932+$F932</f>
        <v>0</v>
      </c>
      <c r="H932" s="98" t="n">
        <f aca="false">IF($D932&lt;0,((-1)*Input!$G$15),0)</f>
        <v>0</v>
      </c>
      <c r="I932" s="98" t="n">
        <f aca="false">IF(OR($B932&lt;Input!$C$25,$B932&lt;Input!$G$25),(($I931+$G932+$H932)*(1+Input!$G$8/(100*12))),0)</f>
        <v>0</v>
      </c>
      <c r="J932" s="98" t="n">
        <f aca="false">IF(OR($B932&lt;Input!$C$25,$B932&lt;Input!$G$25),(Input!$G$18*((1+Input!$G$14/100)^DATEDIF(Input!$C$7,$B932,"Y"))),0)</f>
        <v>0</v>
      </c>
      <c r="L932" s="98" t="n">
        <f aca="false">IF(OR($B932&lt;Input!$C$25,$B932&lt;Input!$G$25),($E932+$J932),0)</f>
        <v>0</v>
      </c>
    </row>
    <row r="933" customFormat="false" ht="12.75" hidden="false" customHeight="true" outlineLevel="0" collapsed="false">
      <c r="A933" s="87" t="n">
        <v>929</v>
      </c>
      <c r="B933" s="90" t="n">
        <f aca="false">EOMONTH(Input!$C$7,A933)</f>
        <v>71193</v>
      </c>
      <c r="C933" s="90"/>
      <c r="D933" s="98" t="n">
        <f aca="false">IF(($D932+$G932+$H932)&lt;=0,($D932+$G932+$H932),0)</f>
        <v>0</v>
      </c>
      <c r="E933" s="98" t="n">
        <f aca="false">IF($D933&lt;0,Input!$G$17,0)</f>
        <v>0</v>
      </c>
      <c r="F933" s="98" t="n">
        <f aca="false">($D933*(Input!$G$11/100))/12</f>
        <v>0</v>
      </c>
      <c r="G933" s="98" t="n">
        <f aca="false">(-1)*$E933+$F933</f>
        <v>0</v>
      </c>
      <c r="H933" s="98" t="n">
        <f aca="false">IF($D933&lt;0,((-1)*Input!$G$15),0)</f>
        <v>0</v>
      </c>
      <c r="I933" s="98" t="n">
        <f aca="false">IF(OR($B933&lt;Input!$C$25,$B933&lt;Input!$G$25),(($I932+$G933+$H933)*(1+Input!$G$8/(100*12))),0)</f>
        <v>0</v>
      </c>
      <c r="J933" s="98" t="n">
        <f aca="false">IF(OR($B933&lt;Input!$C$25,$B933&lt;Input!$G$25),(Input!$G$18*((1+Input!$G$14/100)^DATEDIF(Input!$C$7,$B933,"Y"))),0)</f>
        <v>0</v>
      </c>
      <c r="L933" s="98" t="n">
        <f aca="false">IF(OR($B933&lt;Input!$C$25,$B933&lt;Input!$G$25),($E933+$J933),0)</f>
        <v>0</v>
      </c>
    </row>
    <row r="934" customFormat="false" ht="12.75" hidden="false" customHeight="true" outlineLevel="0" collapsed="false">
      <c r="A934" s="87" t="n">
        <v>930</v>
      </c>
      <c r="B934" s="90" t="n">
        <f aca="false">EOMONTH(Input!$C$7,A934)</f>
        <v>71224</v>
      </c>
      <c r="C934" s="90"/>
      <c r="D934" s="98" t="n">
        <f aca="false">IF(($D933+$G933+$H933)&lt;=0,($D933+$G933+$H933),0)</f>
        <v>0</v>
      </c>
      <c r="E934" s="98" t="n">
        <f aca="false">IF($D934&lt;0,Input!$G$17,0)</f>
        <v>0</v>
      </c>
      <c r="F934" s="98" t="n">
        <f aca="false">($D934*(Input!$G$11/100))/12</f>
        <v>0</v>
      </c>
      <c r="G934" s="98" t="n">
        <f aca="false">(-1)*$E934+$F934</f>
        <v>0</v>
      </c>
      <c r="H934" s="98" t="n">
        <f aca="false">IF($D934&lt;0,((-1)*Input!$G$15),0)</f>
        <v>0</v>
      </c>
      <c r="I934" s="98" t="n">
        <f aca="false">IF(OR($B934&lt;Input!$C$25,$B934&lt;Input!$G$25),(($I933+$G934+$H934)*(1+Input!$G$8/(100*12))),0)</f>
        <v>0</v>
      </c>
      <c r="J934" s="98" t="n">
        <f aca="false">IF(OR($B934&lt;Input!$C$25,$B934&lt;Input!$G$25),(Input!$G$18*((1+Input!$G$14/100)^DATEDIF(Input!$C$7,$B934,"Y"))),0)</f>
        <v>0</v>
      </c>
      <c r="L934" s="98" t="n">
        <f aca="false">IF(OR($B934&lt;Input!$C$25,$B934&lt;Input!$G$25),($E934+$J934),0)</f>
        <v>0</v>
      </c>
    </row>
    <row r="935" customFormat="false" ht="12.75" hidden="false" customHeight="true" outlineLevel="0" collapsed="false">
      <c r="A935" s="87" t="n">
        <v>931</v>
      </c>
      <c r="B935" s="90" t="n">
        <f aca="false">EOMONTH(Input!$C$7,A935)</f>
        <v>71255</v>
      </c>
      <c r="C935" s="90"/>
      <c r="D935" s="98" t="n">
        <f aca="false">IF(($D934+$G934+$H934)&lt;=0,($D934+$G934+$H934),0)</f>
        <v>0</v>
      </c>
      <c r="E935" s="98" t="n">
        <f aca="false">IF($D935&lt;0,Input!$G$17,0)</f>
        <v>0</v>
      </c>
      <c r="F935" s="98" t="n">
        <f aca="false">($D935*(Input!$G$11/100))/12</f>
        <v>0</v>
      </c>
      <c r="G935" s="98" t="n">
        <f aca="false">(-1)*$E935+$F935</f>
        <v>0</v>
      </c>
      <c r="H935" s="98" t="n">
        <f aca="false">IF($D935&lt;0,((-1)*Input!$G$15),0)</f>
        <v>0</v>
      </c>
      <c r="I935" s="98" t="n">
        <f aca="false">IF(OR($B935&lt;Input!$C$25,$B935&lt;Input!$G$25),(($I934+$G935+$H935)*(1+Input!$G$8/(100*12))),0)</f>
        <v>0</v>
      </c>
      <c r="J935" s="98" t="n">
        <f aca="false">IF(OR($B935&lt;Input!$C$25,$B935&lt;Input!$G$25),(Input!$G$18*((1+Input!$G$14/100)^DATEDIF(Input!$C$7,$B935,"Y"))),0)</f>
        <v>0</v>
      </c>
      <c r="L935" s="98" t="n">
        <f aca="false">IF(OR($B935&lt;Input!$C$25,$B935&lt;Input!$G$25),($E935+$J935),0)</f>
        <v>0</v>
      </c>
    </row>
    <row r="936" customFormat="false" ht="12.75" hidden="false" customHeight="true" outlineLevel="0" collapsed="false">
      <c r="A936" s="87" t="n">
        <v>932</v>
      </c>
      <c r="B936" s="90" t="n">
        <f aca="false">EOMONTH(Input!$C$7,A936)</f>
        <v>71283</v>
      </c>
      <c r="C936" s="90"/>
      <c r="D936" s="98" t="n">
        <f aca="false">IF(($D935+$G935+$H935)&lt;=0,($D935+$G935+$H935),0)</f>
        <v>0</v>
      </c>
      <c r="E936" s="98" t="n">
        <f aca="false">IF($D936&lt;0,Input!$G$17,0)</f>
        <v>0</v>
      </c>
      <c r="F936" s="98" t="n">
        <f aca="false">($D936*(Input!$G$11/100))/12</f>
        <v>0</v>
      </c>
      <c r="G936" s="98" t="n">
        <f aca="false">(-1)*$E936+$F936</f>
        <v>0</v>
      </c>
      <c r="H936" s="98" t="n">
        <f aca="false">IF($D936&lt;0,((-1)*Input!$G$15),0)</f>
        <v>0</v>
      </c>
      <c r="I936" s="98" t="n">
        <f aca="false">IF(OR($B936&lt;Input!$C$25,$B936&lt;Input!$G$25),(($I935+$G936+$H936)*(1+Input!$G$8/(100*12))),0)</f>
        <v>0</v>
      </c>
      <c r="J936" s="98" t="n">
        <f aca="false">IF(OR($B936&lt;Input!$C$25,$B936&lt;Input!$G$25),(Input!$G$18*((1+Input!$G$14/100)^DATEDIF(Input!$C$7,$B936,"Y"))),0)</f>
        <v>0</v>
      </c>
      <c r="L936" s="98" t="n">
        <f aca="false">IF(OR($B936&lt;Input!$C$25,$B936&lt;Input!$G$25),($E936+$J936),0)</f>
        <v>0</v>
      </c>
    </row>
    <row r="937" customFormat="false" ht="12.75" hidden="false" customHeight="true" outlineLevel="0" collapsed="false">
      <c r="A937" s="87" t="n">
        <v>933</v>
      </c>
      <c r="B937" s="90" t="n">
        <f aca="false">EOMONTH(Input!$C$7,A937)</f>
        <v>71314</v>
      </c>
      <c r="C937" s="90"/>
      <c r="D937" s="98" t="n">
        <f aca="false">IF(($D936+$G936+$H936)&lt;=0,($D936+$G936+$H936),0)</f>
        <v>0</v>
      </c>
      <c r="E937" s="98" t="n">
        <f aca="false">IF($D937&lt;0,Input!$G$17,0)</f>
        <v>0</v>
      </c>
      <c r="F937" s="98" t="n">
        <f aca="false">($D937*(Input!$G$11/100))/12</f>
        <v>0</v>
      </c>
      <c r="G937" s="98" t="n">
        <f aca="false">(-1)*$E937+$F937</f>
        <v>0</v>
      </c>
      <c r="H937" s="98" t="n">
        <f aca="false">IF($D937&lt;0,((-1)*Input!$G$15),0)</f>
        <v>0</v>
      </c>
      <c r="I937" s="98" t="n">
        <f aca="false">IF(OR($B937&lt;Input!$C$25,$B937&lt;Input!$G$25),(($I936+$G937+$H937)*(1+Input!$G$8/(100*12))),0)</f>
        <v>0</v>
      </c>
      <c r="J937" s="98" t="n">
        <f aca="false">IF(OR($B937&lt;Input!$C$25,$B937&lt;Input!$G$25),(Input!$G$18*((1+Input!$G$14/100)^DATEDIF(Input!$C$7,$B937,"Y"))),0)</f>
        <v>0</v>
      </c>
      <c r="L937" s="98" t="n">
        <f aca="false">IF(OR($B937&lt;Input!$C$25,$B937&lt;Input!$G$25),($E937+$J937),0)</f>
        <v>0</v>
      </c>
    </row>
    <row r="938" customFormat="false" ht="12.75" hidden="false" customHeight="true" outlineLevel="0" collapsed="false">
      <c r="A938" s="87" t="n">
        <v>934</v>
      </c>
      <c r="B938" s="90" t="n">
        <f aca="false">EOMONTH(Input!$C$7,A938)</f>
        <v>71344</v>
      </c>
      <c r="C938" s="90"/>
      <c r="D938" s="98" t="n">
        <f aca="false">IF(($D937+$G937+$H937)&lt;=0,($D937+$G937+$H937),0)</f>
        <v>0</v>
      </c>
      <c r="E938" s="98" t="n">
        <f aca="false">IF($D938&lt;0,Input!$G$17,0)</f>
        <v>0</v>
      </c>
      <c r="F938" s="98" t="n">
        <f aca="false">($D938*(Input!$G$11/100))/12</f>
        <v>0</v>
      </c>
      <c r="G938" s="98" t="n">
        <f aca="false">(-1)*$E938+$F938</f>
        <v>0</v>
      </c>
      <c r="H938" s="98" t="n">
        <f aca="false">IF($D938&lt;0,((-1)*Input!$G$15),0)</f>
        <v>0</v>
      </c>
      <c r="I938" s="98" t="n">
        <f aca="false">IF(OR($B938&lt;Input!$C$25,$B938&lt;Input!$G$25),(($I937+$G938+$H938)*(1+Input!$G$8/(100*12))),0)</f>
        <v>0</v>
      </c>
      <c r="J938" s="98" t="n">
        <f aca="false">IF(OR($B938&lt;Input!$C$25,$B938&lt;Input!$G$25),(Input!$G$18*((1+Input!$G$14/100)^DATEDIF(Input!$C$7,$B938,"Y"))),0)</f>
        <v>0</v>
      </c>
      <c r="L938" s="98" t="n">
        <f aca="false">IF(OR($B938&lt;Input!$C$25,$B938&lt;Input!$G$25),($E938+$J938),0)</f>
        <v>0</v>
      </c>
    </row>
    <row r="939" customFormat="false" ht="12.75" hidden="false" customHeight="true" outlineLevel="0" collapsed="false">
      <c r="A939" s="87" t="n">
        <v>935</v>
      </c>
      <c r="B939" s="90" t="n">
        <f aca="false">EOMONTH(Input!$C$7,A939)</f>
        <v>71375</v>
      </c>
      <c r="C939" s="90"/>
      <c r="D939" s="98" t="n">
        <f aca="false">IF(($D938+$G938+$H938)&lt;=0,($D938+$G938+$H938),0)</f>
        <v>0</v>
      </c>
      <c r="E939" s="98" t="n">
        <f aca="false">IF($D939&lt;0,Input!$G$17,0)</f>
        <v>0</v>
      </c>
      <c r="F939" s="98" t="n">
        <f aca="false">($D939*(Input!$G$11/100))/12</f>
        <v>0</v>
      </c>
      <c r="G939" s="98" t="n">
        <f aca="false">(-1)*$E939+$F939</f>
        <v>0</v>
      </c>
      <c r="H939" s="98" t="n">
        <f aca="false">IF($D939&lt;0,((-1)*Input!$G$15),0)</f>
        <v>0</v>
      </c>
      <c r="I939" s="98" t="n">
        <f aca="false">IF(OR($B939&lt;Input!$C$25,$B939&lt;Input!$G$25),(($I938+$G939+$H939)*(1+Input!$G$8/(100*12))),0)</f>
        <v>0</v>
      </c>
      <c r="J939" s="98" t="n">
        <f aca="false">IF(OR($B939&lt;Input!$C$25,$B939&lt;Input!$G$25),(Input!$G$18*((1+Input!$G$14/100)^DATEDIF(Input!$C$7,$B939,"Y"))),0)</f>
        <v>0</v>
      </c>
      <c r="L939" s="98" t="n">
        <f aca="false">IF(OR($B939&lt;Input!$C$25,$B939&lt;Input!$G$25),($E939+$J939),0)</f>
        <v>0</v>
      </c>
    </row>
    <row r="940" customFormat="false" ht="12.75" hidden="false" customHeight="true" outlineLevel="0" collapsed="false">
      <c r="A940" s="87" t="n">
        <v>936</v>
      </c>
      <c r="B940" s="90" t="n">
        <f aca="false">EOMONTH(Input!$C$7,A940)</f>
        <v>71405</v>
      </c>
      <c r="C940" s="90"/>
      <c r="D940" s="98" t="n">
        <f aca="false">IF(($D939+$G939+$H939)&lt;=0,($D939+$G939+$H939),0)</f>
        <v>0</v>
      </c>
      <c r="E940" s="98" t="n">
        <f aca="false">IF($D940&lt;0,Input!$G$17,0)</f>
        <v>0</v>
      </c>
      <c r="F940" s="98" t="n">
        <f aca="false">($D940*(Input!$G$11/100))/12</f>
        <v>0</v>
      </c>
      <c r="G940" s="98" t="n">
        <f aca="false">(-1)*$E940+$F940</f>
        <v>0</v>
      </c>
      <c r="H940" s="98" t="n">
        <f aca="false">IF($D940&lt;0,((-1)*Input!$G$15),0)</f>
        <v>0</v>
      </c>
      <c r="I940" s="98" t="n">
        <f aca="false">IF(OR($B940&lt;Input!$C$25,$B940&lt;Input!$G$25),(($I939+$G940+$H940)*(1+Input!$G$8/(100*12))),0)</f>
        <v>0</v>
      </c>
      <c r="J940" s="98" t="n">
        <f aca="false">IF(OR($B940&lt;Input!$C$25,$B940&lt;Input!$G$25),(Input!$G$18*((1+Input!$G$14/100)^DATEDIF(Input!$C$7,$B940,"Y"))),0)</f>
        <v>0</v>
      </c>
      <c r="L940" s="98" t="n">
        <f aca="false">IF(OR($B940&lt;Input!$C$25,$B940&lt;Input!$G$25),($E940+$J940),0)</f>
        <v>0</v>
      </c>
    </row>
    <row r="941" customFormat="false" ht="12.75" hidden="false" customHeight="true" outlineLevel="0" collapsed="false">
      <c r="A941" s="87" t="n">
        <v>937</v>
      </c>
      <c r="B941" s="90" t="n">
        <f aca="false">EOMONTH(Input!$C$7,A941)</f>
        <v>71436</v>
      </c>
      <c r="C941" s="90"/>
      <c r="D941" s="98" t="n">
        <f aca="false">IF(($D940+$G940+$H940)&lt;=0,($D940+$G940+$H940),0)</f>
        <v>0</v>
      </c>
      <c r="E941" s="98" t="n">
        <f aca="false">IF($D941&lt;0,Input!$G$17,0)</f>
        <v>0</v>
      </c>
      <c r="F941" s="98" t="n">
        <f aca="false">($D941*(Input!$G$11/100))/12</f>
        <v>0</v>
      </c>
      <c r="G941" s="98" t="n">
        <f aca="false">(-1)*$E941+$F941</f>
        <v>0</v>
      </c>
      <c r="H941" s="98" t="n">
        <f aca="false">IF($D941&lt;0,((-1)*Input!$G$15),0)</f>
        <v>0</v>
      </c>
      <c r="I941" s="98" t="n">
        <f aca="false">IF(OR($B941&lt;Input!$C$25,$B941&lt;Input!$G$25),(($I940+$G941+$H941)*(1+Input!$G$8/(100*12))),0)</f>
        <v>0</v>
      </c>
      <c r="J941" s="98" t="n">
        <f aca="false">IF(OR($B941&lt;Input!$C$25,$B941&lt;Input!$G$25),(Input!$G$18*((1+Input!$G$14/100)^DATEDIF(Input!$C$7,$B941,"Y"))),0)</f>
        <v>0</v>
      </c>
      <c r="L941" s="98" t="n">
        <f aca="false">IF(OR($B941&lt;Input!$C$25,$B941&lt;Input!$G$25),($E941+$J941),0)</f>
        <v>0</v>
      </c>
    </row>
    <row r="942" customFormat="false" ht="12.75" hidden="false" customHeight="true" outlineLevel="0" collapsed="false">
      <c r="A942" s="87" t="n">
        <v>938</v>
      </c>
      <c r="B942" s="90" t="n">
        <f aca="false">EOMONTH(Input!$C$7,A942)</f>
        <v>71467</v>
      </c>
      <c r="C942" s="90"/>
      <c r="D942" s="98" t="n">
        <f aca="false">IF(($D941+$G941+$H941)&lt;=0,($D941+$G941+$H941),0)</f>
        <v>0</v>
      </c>
      <c r="E942" s="98" t="n">
        <f aca="false">IF($D942&lt;0,Input!$G$17,0)</f>
        <v>0</v>
      </c>
      <c r="F942" s="98" t="n">
        <f aca="false">($D942*(Input!$G$11/100))/12</f>
        <v>0</v>
      </c>
      <c r="G942" s="98" t="n">
        <f aca="false">(-1)*$E942+$F942</f>
        <v>0</v>
      </c>
      <c r="H942" s="98" t="n">
        <f aca="false">IF($D942&lt;0,((-1)*Input!$G$15),0)</f>
        <v>0</v>
      </c>
      <c r="I942" s="98" t="n">
        <f aca="false">IF(OR($B942&lt;Input!$C$25,$B942&lt;Input!$G$25),(($I941+$G942+$H942)*(1+Input!$G$8/(100*12))),0)</f>
        <v>0</v>
      </c>
      <c r="J942" s="98" t="n">
        <f aca="false">IF(OR($B942&lt;Input!$C$25,$B942&lt;Input!$G$25),(Input!$G$18*((1+Input!$G$14/100)^DATEDIF(Input!$C$7,$B942,"Y"))),0)</f>
        <v>0</v>
      </c>
      <c r="L942" s="98" t="n">
        <f aca="false">IF(OR($B942&lt;Input!$C$25,$B942&lt;Input!$G$25),($E942+$J942),0)</f>
        <v>0</v>
      </c>
    </row>
    <row r="943" customFormat="false" ht="12.75" hidden="false" customHeight="true" outlineLevel="0" collapsed="false">
      <c r="A943" s="87" t="n">
        <v>939</v>
      </c>
      <c r="B943" s="90" t="n">
        <f aca="false">EOMONTH(Input!$C$7,A943)</f>
        <v>71497</v>
      </c>
      <c r="C943" s="90"/>
      <c r="D943" s="98" t="n">
        <f aca="false">IF(($D942+$G942+$H942)&lt;=0,($D942+$G942+$H942),0)</f>
        <v>0</v>
      </c>
      <c r="E943" s="98" t="n">
        <f aca="false">IF($D943&lt;0,Input!$G$17,0)</f>
        <v>0</v>
      </c>
      <c r="F943" s="98" t="n">
        <f aca="false">($D943*(Input!$G$11/100))/12</f>
        <v>0</v>
      </c>
      <c r="G943" s="98" t="n">
        <f aca="false">(-1)*$E943+$F943</f>
        <v>0</v>
      </c>
      <c r="H943" s="98" t="n">
        <f aca="false">IF($D943&lt;0,((-1)*Input!$G$15),0)</f>
        <v>0</v>
      </c>
      <c r="I943" s="98" t="n">
        <f aca="false">IF(OR($B943&lt;Input!$C$25,$B943&lt;Input!$G$25),(($I942+$G943+$H943)*(1+Input!$G$8/(100*12))),0)</f>
        <v>0</v>
      </c>
      <c r="J943" s="98" t="n">
        <f aca="false">IF(OR($B943&lt;Input!$C$25,$B943&lt;Input!$G$25),(Input!$G$18*((1+Input!$G$14/100)^DATEDIF(Input!$C$7,$B943,"Y"))),0)</f>
        <v>0</v>
      </c>
      <c r="L943" s="98" t="n">
        <f aca="false">IF(OR($B943&lt;Input!$C$25,$B943&lt;Input!$G$25),($E943+$J943),0)</f>
        <v>0</v>
      </c>
    </row>
    <row r="944" customFormat="false" ht="12.75" hidden="false" customHeight="true" outlineLevel="0" collapsed="false">
      <c r="A944" s="87" t="n">
        <v>940</v>
      </c>
      <c r="B944" s="90" t="n">
        <f aca="false">EOMONTH(Input!$C$7,A944)</f>
        <v>71528</v>
      </c>
      <c r="C944" s="90"/>
      <c r="D944" s="98" t="n">
        <f aca="false">IF(($D943+$G943+$H943)&lt;=0,($D943+$G943+$H943),0)</f>
        <v>0</v>
      </c>
      <c r="E944" s="98" t="n">
        <f aca="false">IF($D944&lt;0,Input!$G$17,0)</f>
        <v>0</v>
      </c>
      <c r="F944" s="98" t="n">
        <f aca="false">($D944*(Input!$G$11/100))/12</f>
        <v>0</v>
      </c>
      <c r="G944" s="98" t="n">
        <f aca="false">(-1)*$E944+$F944</f>
        <v>0</v>
      </c>
      <c r="H944" s="98" t="n">
        <f aca="false">IF($D944&lt;0,((-1)*Input!$G$15),0)</f>
        <v>0</v>
      </c>
      <c r="I944" s="98" t="n">
        <f aca="false">IF(OR($B944&lt;Input!$C$25,$B944&lt;Input!$G$25),(($I943+$G944+$H944)*(1+Input!$G$8/(100*12))),0)</f>
        <v>0</v>
      </c>
      <c r="J944" s="98" t="n">
        <f aca="false">IF(OR($B944&lt;Input!$C$25,$B944&lt;Input!$G$25),(Input!$G$18*((1+Input!$G$14/100)^DATEDIF(Input!$C$7,$B944,"Y"))),0)</f>
        <v>0</v>
      </c>
      <c r="L944" s="98" t="n">
        <f aca="false">IF(OR($B944&lt;Input!$C$25,$B944&lt;Input!$G$25),($E944+$J944),0)</f>
        <v>0</v>
      </c>
    </row>
    <row r="945" customFormat="false" ht="12.75" hidden="false" customHeight="true" outlineLevel="0" collapsed="false">
      <c r="A945" s="87" t="n">
        <v>941</v>
      </c>
      <c r="B945" s="90" t="n">
        <f aca="false">EOMONTH(Input!$C$7,A945)</f>
        <v>71558</v>
      </c>
      <c r="C945" s="90"/>
      <c r="D945" s="98" t="n">
        <f aca="false">IF(($D944+$G944+$H944)&lt;=0,($D944+$G944+$H944),0)</f>
        <v>0</v>
      </c>
      <c r="E945" s="98" t="n">
        <f aca="false">IF($D945&lt;0,Input!$G$17,0)</f>
        <v>0</v>
      </c>
      <c r="F945" s="98" t="n">
        <f aca="false">($D945*(Input!$G$11/100))/12</f>
        <v>0</v>
      </c>
      <c r="G945" s="98" t="n">
        <f aca="false">(-1)*$E945+$F945</f>
        <v>0</v>
      </c>
      <c r="H945" s="98" t="n">
        <f aca="false">IF($D945&lt;0,((-1)*Input!$G$15),0)</f>
        <v>0</v>
      </c>
      <c r="I945" s="98" t="n">
        <f aca="false">IF(OR($B945&lt;Input!$C$25,$B945&lt;Input!$G$25),(($I944+$G945+$H945)*(1+Input!$G$8/(100*12))),0)</f>
        <v>0</v>
      </c>
      <c r="J945" s="98" t="n">
        <f aca="false">IF(OR($B945&lt;Input!$C$25,$B945&lt;Input!$G$25),(Input!$G$18*((1+Input!$G$14/100)^DATEDIF(Input!$C$7,$B945,"Y"))),0)</f>
        <v>0</v>
      </c>
      <c r="L945" s="98" t="n">
        <f aca="false">IF(OR($B945&lt;Input!$C$25,$B945&lt;Input!$G$25),($E945+$J945),0)</f>
        <v>0</v>
      </c>
    </row>
    <row r="946" customFormat="false" ht="12.75" hidden="false" customHeight="true" outlineLevel="0" collapsed="false">
      <c r="A946" s="87" t="n">
        <v>942</v>
      </c>
      <c r="B946" s="90" t="n">
        <f aca="false">EOMONTH(Input!$C$7,A946)</f>
        <v>71589</v>
      </c>
      <c r="C946" s="90"/>
      <c r="D946" s="98" t="n">
        <f aca="false">IF(($D945+$G945+$H945)&lt;=0,($D945+$G945+$H945),0)</f>
        <v>0</v>
      </c>
      <c r="E946" s="98" t="n">
        <f aca="false">IF($D946&lt;0,Input!$G$17,0)</f>
        <v>0</v>
      </c>
      <c r="F946" s="98" t="n">
        <f aca="false">($D946*(Input!$G$11/100))/12</f>
        <v>0</v>
      </c>
      <c r="G946" s="98" t="n">
        <f aca="false">(-1)*$E946+$F946</f>
        <v>0</v>
      </c>
      <c r="H946" s="98" t="n">
        <f aca="false">IF($D946&lt;0,((-1)*Input!$G$15),0)</f>
        <v>0</v>
      </c>
      <c r="I946" s="98" t="n">
        <f aca="false">IF(OR($B946&lt;Input!$C$25,$B946&lt;Input!$G$25),(($I945+$G946+$H946)*(1+Input!$G$8/(100*12))),0)</f>
        <v>0</v>
      </c>
      <c r="J946" s="98" t="n">
        <f aca="false">IF(OR($B946&lt;Input!$C$25,$B946&lt;Input!$G$25),(Input!$G$18*((1+Input!$G$14/100)^DATEDIF(Input!$C$7,$B946,"Y"))),0)</f>
        <v>0</v>
      </c>
      <c r="L946" s="98" t="n">
        <f aca="false">IF(OR($B946&lt;Input!$C$25,$B946&lt;Input!$G$25),($E946+$J946),0)</f>
        <v>0</v>
      </c>
    </row>
    <row r="947" customFormat="false" ht="12.75" hidden="false" customHeight="true" outlineLevel="0" collapsed="false">
      <c r="A947" s="87" t="n">
        <v>943</v>
      </c>
      <c r="B947" s="90" t="n">
        <f aca="false">EOMONTH(Input!$C$7,A947)</f>
        <v>71620</v>
      </c>
      <c r="C947" s="90"/>
      <c r="D947" s="98" t="n">
        <f aca="false">IF(($D946+$G946+$H946)&lt;=0,($D946+$G946+$H946),0)</f>
        <v>0</v>
      </c>
      <c r="E947" s="98" t="n">
        <f aca="false">IF($D947&lt;0,Input!$G$17,0)</f>
        <v>0</v>
      </c>
      <c r="F947" s="98" t="n">
        <f aca="false">($D947*(Input!$G$11/100))/12</f>
        <v>0</v>
      </c>
      <c r="G947" s="98" t="n">
        <f aca="false">(-1)*$E947+$F947</f>
        <v>0</v>
      </c>
      <c r="H947" s="98" t="n">
        <f aca="false">IF($D947&lt;0,((-1)*Input!$G$15),0)</f>
        <v>0</v>
      </c>
      <c r="I947" s="98" t="n">
        <f aca="false">IF(OR($B947&lt;Input!$C$25,$B947&lt;Input!$G$25),(($I946+$G947+$H947)*(1+Input!$G$8/(100*12))),0)</f>
        <v>0</v>
      </c>
      <c r="J947" s="98" t="n">
        <f aca="false">IF(OR($B947&lt;Input!$C$25,$B947&lt;Input!$G$25),(Input!$G$18*((1+Input!$G$14/100)^DATEDIF(Input!$C$7,$B947,"Y"))),0)</f>
        <v>0</v>
      </c>
      <c r="L947" s="98" t="n">
        <f aca="false">IF(OR($B947&lt;Input!$C$25,$B947&lt;Input!$G$25),($E947+$J947),0)</f>
        <v>0</v>
      </c>
    </row>
    <row r="948" customFormat="false" ht="12.75" hidden="false" customHeight="true" outlineLevel="0" collapsed="false">
      <c r="A948" s="87" t="n">
        <v>944</v>
      </c>
      <c r="B948" s="90" t="n">
        <f aca="false">EOMONTH(Input!$C$7,A948)</f>
        <v>71649</v>
      </c>
      <c r="C948" s="90"/>
      <c r="D948" s="98" t="n">
        <f aca="false">IF(($D947+$G947+$H947)&lt;=0,($D947+$G947+$H947),0)</f>
        <v>0</v>
      </c>
      <c r="E948" s="98" t="n">
        <f aca="false">IF($D948&lt;0,Input!$G$17,0)</f>
        <v>0</v>
      </c>
      <c r="F948" s="98" t="n">
        <f aca="false">($D948*(Input!$G$11/100))/12</f>
        <v>0</v>
      </c>
      <c r="G948" s="98" t="n">
        <f aca="false">(-1)*$E948+$F948</f>
        <v>0</v>
      </c>
      <c r="H948" s="98" t="n">
        <f aca="false">IF($D948&lt;0,((-1)*Input!$G$15),0)</f>
        <v>0</v>
      </c>
      <c r="I948" s="98" t="n">
        <f aca="false">IF(OR($B948&lt;Input!$C$25,$B948&lt;Input!$G$25),(($I947+$G948+$H948)*(1+Input!$G$8/(100*12))),0)</f>
        <v>0</v>
      </c>
      <c r="J948" s="98" t="n">
        <f aca="false">IF(OR($B948&lt;Input!$C$25,$B948&lt;Input!$G$25),(Input!$G$18*((1+Input!$G$14/100)^DATEDIF(Input!$C$7,$B948,"Y"))),0)</f>
        <v>0</v>
      </c>
      <c r="L948" s="98" t="n">
        <f aca="false">IF(OR($B948&lt;Input!$C$25,$B948&lt;Input!$G$25),($E948+$J948),0)</f>
        <v>0</v>
      </c>
    </row>
    <row r="949" customFormat="false" ht="12.75" hidden="false" customHeight="true" outlineLevel="0" collapsed="false">
      <c r="A949" s="87" t="n">
        <v>945</v>
      </c>
      <c r="B949" s="90" t="n">
        <f aca="false">EOMONTH(Input!$C$7,A949)</f>
        <v>71680</v>
      </c>
      <c r="C949" s="90"/>
      <c r="D949" s="98" t="n">
        <f aca="false">IF(($D948+$G948+$H948)&lt;=0,($D948+$G948+$H948),0)</f>
        <v>0</v>
      </c>
      <c r="E949" s="98" t="n">
        <f aca="false">IF($D949&lt;0,Input!$G$17,0)</f>
        <v>0</v>
      </c>
      <c r="F949" s="98" t="n">
        <f aca="false">($D949*(Input!$G$11/100))/12</f>
        <v>0</v>
      </c>
      <c r="G949" s="98" t="n">
        <f aca="false">(-1)*$E949+$F949</f>
        <v>0</v>
      </c>
      <c r="H949" s="98" t="n">
        <f aca="false">IF($D949&lt;0,((-1)*Input!$G$15),0)</f>
        <v>0</v>
      </c>
      <c r="I949" s="98" t="n">
        <f aca="false">IF(OR($B949&lt;Input!$C$25,$B949&lt;Input!$G$25),(($I948+$G949+$H949)*(1+Input!$G$8/(100*12))),0)</f>
        <v>0</v>
      </c>
      <c r="J949" s="98" t="n">
        <f aca="false">IF(OR($B949&lt;Input!$C$25,$B949&lt;Input!$G$25),(Input!$G$18*((1+Input!$G$14/100)^DATEDIF(Input!$C$7,$B949,"Y"))),0)</f>
        <v>0</v>
      </c>
      <c r="L949" s="98" t="n">
        <f aca="false">IF(OR($B949&lt;Input!$C$25,$B949&lt;Input!$G$25),($E949+$J949),0)</f>
        <v>0</v>
      </c>
    </row>
    <row r="950" customFormat="false" ht="12.75" hidden="false" customHeight="true" outlineLevel="0" collapsed="false">
      <c r="A950" s="87" t="n">
        <v>946</v>
      </c>
      <c r="B950" s="90" t="n">
        <f aca="false">EOMONTH(Input!$C$7,A950)</f>
        <v>71710</v>
      </c>
      <c r="C950" s="90"/>
      <c r="D950" s="98" t="n">
        <f aca="false">IF(($D949+$G949+$H949)&lt;=0,($D949+$G949+$H949),0)</f>
        <v>0</v>
      </c>
      <c r="E950" s="98" t="n">
        <f aca="false">IF($D950&lt;0,Input!$G$17,0)</f>
        <v>0</v>
      </c>
      <c r="F950" s="98" t="n">
        <f aca="false">($D950*(Input!$G$11/100))/12</f>
        <v>0</v>
      </c>
      <c r="G950" s="98" t="n">
        <f aca="false">(-1)*$E950+$F950</f>
        <v>0</v>
      </c>
      <c r="H950" s="98" t="n">
        <f aca="false">IF($D950&lt;0,((-1)*Input!$G$15),0)</f>
        <v>0</v>
      </c>
      <c r="I950" s="98" t="n">
        <f aca="false">IF(OR($B950&lt;Input!$C$25,$B950&lt;Input!$G$25),(($I949+$G950+$H950)*(1+Input!$G$8/(100*12))),0)</f>
        <v>0</v>
      </c>
      <c r="J950" s="98" t="n">
        <f aca="false">IF(OR($B950&lt;Input!$C$25,$B950&lt;Input!$G$25),(Input!$G$18*((1+Input!$G$14/100)^DATEDIF(Input!$C$7,$B950,"Y"))),0)</f>
        <v>0</v>
      </c>
      <c r="L950" s="98" t="n">
        <f aca="false">IF(OR($B950&lt;Input!$C$25,$B950&lt;Input!$G$25),($E950+$J950),0)</f>
        <v>0</v>
      </c>
    </row>
    <row r="951" customFormat="false" ht="12.75" hidden="false" customHeight="true" outlineLevel="0" collapsed="false">
      <c r="A951" s="87" t="n">
        <v>947</v>
      </c>
      <c r="B951" s="90" t="n">
        <f aca="false">EOMONTH(Input!$C$7,A951)</f>
        <v>71741</v>
      </c>
      <c r="C951" s="90"/>
      <c r="D951" s="98" t="n">
        <f aca="false">IF(($D950+$G950+$H950)&lt;=0,($D950+$G950+$H950),0)</f>
        <v>0</v>
      </c>
      <c r="E951" s="98" t="n">
        <f aca="false">IF($D951&lt;0,Input!$G$17,0)</f>
        <v>0</v>
      </c>
      <c r="F951" s="98" t="n">
        <f aca="false">($D951*(Input!$G$11/100))/12</f>
        <v>0</v>
      </c>
      <c r="G951" s="98" t="n">
        <f aca="false">(-1)*$E951+$F951</f>
        <v>0</v>
      </c>
      <c r="H951" s="98" t="n">
        <f aca="false">IF($D951&lt;0,((-1)*Input!$G$15),0)</f>
        <v>0</v>
      </c>
      <c r="I951" s="98" t="n">
        <f aca="false">IF(OR($B951&lt;Input!$C$25,$B951&lt;Input!$G$25),(($I950+$G951+$H951)*(1+Input!$G$8/(100*12))),0)</f>
        <v>0</v>
      </c>
      <c r="J951" s="98" t="n">
        <f aca="false">IF(OR($B951&lt;Input!$C$25,$B951&lt;Input!$G$25),(Input!$G$18*((1+Input!$G$14/100)^DATEDIF(Input!$C$7,$B951,"Y"))),0)</f>
        <v>0</v>
      </c>
      <c r="L951" s="98" t="n">
        <f aca="false">IF(OR($B951&lt;Input!$C$25,$B951&lt;Input!$G$25),($E951+$J951),0)</f>
        <v>0</v>
      </c>
    </row>
    <row r="952" customFormat="false" ht="12.75" hidden="false" customHeight="true" outlineLevel="0" collapsed="false">
      <c r="A952" s="87" t="n">
        <v>948</v>
      </c>
      <c r="B952" s="90" t="n">
        <f aca="false">EOMONTH(Input!$C$7,A952)</f>
        <v>71771</v>
      </c>
      <c r="C952" s="90"/>
      <c r="D952" s="98" t="n">
        <f aca="false">IF(($D951+$G951+$H951)&lt;=0,($D951+$G951+$H951),0)</f>
        <v>0</v>
      </c>
      <c r="E952" s="98" t="n">
        <f aca="false">IF($D952&lt;0,Input!$G$17,0)</f>
        <v>0</v>
      </c>
      <c r="F952" s="98" t="n">
        <f aca="false">($D952*(Input!$G$11/100))/12</f>
        <v>0</v>
      </c>
      <c r="G952" s="98" t="n">
        <f aca="false">(-1)*$E952+$F952</f>
        <v>0</v>
      </c>
      <c r="H952" s="98" t="n">
        <f aca="false">IF($D952&lt;0,((-1)*Input!$G$15),0)</f>
        <v>0</v>
      </c>
      <c r="I952" s="98" t="n">
        <f aca="false">IF(OR($B952&lt;Input!$C$25,$B952&lt;Input!$G$25),(($I951+$G952+$H952)*(1+Input!$G$8/(100*12))),0)</f>
        <v>0</v>
      </c>
      <c r="J952" s="98" t="n">
        <f aca="false">IF(OR($B952&lt;Input!$C$25,$B952&lt;Input!$G$25),(Input!$G$18*((1+Input!$G$14/100)^DATEDIF(Input!$C$7,$B952,"Y"))),0)</f>
        <v>0</v>
      </c>
      <c r="L952" s="98" t="n">
        <f aca="false">IF(OR($B952&lt;Input!$C$25,$B952&lt;Input!$G$25),($E952+$J952),0)</f>
        <v>0</v>
      </c>
    </row>
    <row r="953" customFormat="false" ht="12.75" hidden="false" customHeight="true" outlineLevel="0" collapsed="false">
      <c r="A953" s="87" t="n">
        <v>949</v>
      </c>
      <c r="B953" s="90" t="n">
        <f aca="false">EOMONTH(Input!$C$7,A953)</f>
        <v>71802</v>
      </c>
      <c r="C953" s="90"/>
      <c r="D953" s="98" t="n">
        <f aca="false">IF(($D952+$G952+$H952)&lt;=0,($D952+$G952+$H952),0)</f>
        <v>0</v>
      </c>
      <c r="E953" s="98" t="n">
        <f aca="false">IF($D953&lt;0,Input!$G$17,0)</f>
        <v>0</v>
      </c>
      <c r="F953" s="98" t="n">
        <f aca="false">($D953*(Input!$G$11/100))/12</f>
        <v>0</v>
      </c>
      <c r="G953" s="98" t="n">
        <f aca="false">(-1)*$E953+$F953</f>
        <v>0</v>
      </c>
      <c r="H953" s="98" t="n">
        <f aca="false">IF($D953&lt;0,((-1)*Input!$G$15),0)</f>
        <v>0</v>
      </c>
      <c r="I953" s="98" t="n">
        <f aca="false">IF(OR($B953&lt;Input!$C$25,$B953&lt;Input!$G$25),(($I952+$G953+$H953)*(1+Input!$G$8/(100*12))),0)</f>
        <v>0</v>
      </c>
      <c r="J953" s="98" t="n">
        <f aca="false">IF(OR($B953&lt;Input!$C$25,$B953&lt;Input!$G$25),(Input!$G$18*((1+Input!$G$14/100)^DATEDIF(Input!$C$7,$B953,"Y"))),0)</f>
        <v>0</v>
      </c>
      <c r="L953" s="98" t="n">
        <f aca="false">IF(OR($B953&lt;Input!$C$25,$B953&lt;Input!$G$25),($E953+$J953),0)</f>
        <v>0</v>
      </c>
    </row>
    <row r="954" customFormat="false" ht="12.75" hidden="false" customHeight="true" outlineLevel="0" collapsed="false">
      <c r="A954" s="87" t="n">
        <v>950</v>
      </c>
      <c r="B954" s="90" t="n">
        <f aca="false">EOMONTH(Input!$C$7,A954)</f>
        <v>71833</v>
      </c>
      <c r="C954" s="90"/>
      <c r="D954" s="98" t="n">
        <f aca="false">IF(($D953+$G953+$H953)&lt;=0,($D953+$G953+$H953),0)</f>
        <v>0</v>
      </c>
      <c r="E954" s="98" t="n">
        <f aca="false">IF($D954&lt;0,Input!$G$17,0)</f>
        <v>0</v>
      </c>
      <c r="F954" s="98" t="n">
        <f aca="false">($D954*(Input!$G$11/100))/12</f>
        <v>0</v>
      </c>
      <c r="G954" s="98" t="n">
        <f aca="false">(-1)*$E954+$F954</f>
        <v>0</v>
      </c>
      <c r="H954" s="98" t="n">
        <f aca="false">IF($D954&lt;0,((-1)*Input!$G$15),0)</f>
        <v>0</v>
      </c>
      <c r="I954" s="98" t="n">
        <f aca="false">IF(OR($B954&lt;Input!$C$25,$B954&lt;Input!$G$25),(($I953+$G954+$H954)*(1+Input!$G$8/(100*12))),0)</f>
        <v>0</v>
      </c>
      <c r="J954" s="98" t="n">
        <f aca="false">IF(OR($B954&lt;Input!$C$25,$B954&lt;Input!$G$25),(Input!$G$18*((1+Input!$G$14/100)^DATEDIF(Input!$C$7,$B954,"Y"))),0)</f>
        <v>0</v>
      </c>
      <c r="L954" s="98" t="n">
        <f aca="false">IF(OR($B954&lt;Input!$C$25,$B954&lt;Input!$G$25),($E954+$J954),0)</f>
        <v>0</v>
      </c>
    </row>
    <row r="955" customFormat="false" ht="12.75" hidden="false" customHeight="true" outlineLevel="0" collapsed="false">
      <c r="A955" s="87" t="n">
        <v>951</v>
      </c>
      <c r="B955" s="90" t="n">
        <f aca="false">EOMONTH(Input!$C$7,A955)</f>
        <v>71863</v>
      </c>
      <c r="C955" s="90"/>
      <c r="D955" s="98" t="n">
        <f aca="false">IF(($D954+$G954+$H954)&lt;=0,($D954+$G954+$H954),0)</f>
        <v>0</v>
      </c>
      <c r="E955" s="98" t="n">
        <f aca="false">IF($D955&lt;0,Input!$G$17,0)</f>
        <v>0</v>
      </c>
      <c r="F955" s="98" t="n">
        <f aca="false">($D955*(Input!$G$11/100))/12</f>
        <v>0</v>
      </c>
      <c r="G955" s="98" t="n">
        <f aca="false">(-1)*$E955+$F955</f>
        <v>0</v>
      </c>
      <c r="H955" s="98" t="n">
        <f aca="false">IF($D955&lt;0,((-1)*Input!$G$15),0)</f>
        <v>0</v>
      </c>
      <c r="I955" s="98" t="n">
        <f aca="false">IF(OR($B955&lt;Input!$C$25,$B955&lt;Input!$G$25),(($I954+$G955+$H955)*(1+Input!$G$8/(100*12))),0)</f>
        <v>0</v>
      </c>
      <c r="J955" s="98" t="n">
        <f aca="false">IF(OR($B955&lt;Input!$C$25,$B955&lt;Input!$G$25),(Input!$G$18*((1+Input!$G$14/100)^DATEDIF(Input!$C$7,$B955,"Y"))),0)</f>
        <v>0</v>
      </c>
      <c r="L955" s="98" t="n">
        <f aca="false">IF(OR($B955&lt;Input!$C$25,$B955&lt;Input!$G$25),($E955+$J955),0)</f>
        <v>0</v>
      </c>
    </row>
    <row r="956" customFormat="false" ht="12.75" hidden="false" customHeight="true" outlineLevel="0" collapsed="false">
      <c r="A956" s="87" t="n">
        <v>952</v>
      </c>
      <c r="B956" s="90" t="n">
        <f aca="false">EOMONTH(Input!$C$7,A956)</f>
        <v>71894</v>
      </c>
      <c r="C956" s="90"/>
      <c r="D956" s="98" t="n">
        <f aca="false">IF(($D955+$G955+$H955)&lt;=0,($D955+$G955+$H955),0)</f>
        <v>0</v>
      </c>
      <c r="E956" s="98" t="n">
        <f aca="false">IF($D956&lt;0,Input!$G$17,0)</f>
        <v>0</v>
      </c>
      <c r="F956" s="98" t="n">
        <f aca="false">($D956*(Input!$G$11/100))/12</f>
        <v>0</v>
      </c>
      <c r="G956" s="98" t="n">
        <f aca="false">(-1)*$E956+$F956</f>
        <v>0</v>
      </c>
      <c r="H956" s="98" t="n">
        <f aca="false">IF($D956&lt;0,((-1)*Input!$G$15),0)</f>
        <v>0</v>
      </c>
      <c r="I956" s="98" t="n">
        <f aca="false">IF(OR($B956&lt;Input!$C$25,$B956&lt;Input!$G$25),(($I955+$G956+$H956)*(1+Input!$G$8/(100*12))),0)</f>
        <v>0</v>
      </c>
      <c r="J956" s="98" t="n">
        <f aca="false">IF(OR($B956&lt;Input!$C$25,$B956&lt;Input!$G$25),(Input!$G$18*((1+Input!$G$14/100)^DATEDIF(Input!$C$7,$B956,"Y"))),0)</f>
        <v>0</v>
      </c>
      <c r="L956" s="98" t="n">
        <f aca="false">IF(OR($B956&lt;Input!$C$25,$B956&lt;Input!$G$25),($E956+$J956),0)</f>
        <v>0</v>
      </c>
    </row>
    <row r="957" customFormat="false" ht="12.75" hidden="false" customHeight="true" outlineLevel="0" collapsed="false">
      <c r="A957" s="87" t="n">
        <v>953</v>
      </c>
      <c r="B957" s="90" t="n">
        <f aca="false">EOMONTH(Input!$C$7,A957)</f>
        <v>71924</v>
      </c>
      <c r="C957" s="90"/>
      <c r="D957" s="98" t="n">
        <f aca="false">IF(($D956+$G956+$H956)&lt;=0,($D956+$G956+$H956),0)</f>
        <v>0</v>
      </c>
      <c r="E957" s="98" t="n">
        <f aca="false">IF($D957&lt;0,Input!$G$17,0)</f>
        <v>0</v>
      </c>
      <c r="F957" s="98" t="n">
        <f aca="false">($D957*(Input!$G$11/100))/12</f>
        <v>0</v>
      </c>
      <c r="G957" s="98" t="n">
        <f aca="false">(-1)*$E957+$F957</f>
        <v>0</v>
      </c>
      <c r="H957" s="98" t="n">
        <f aca="false">IF($D957&lt;0,((-1)*Input!$G$15),0)</f>
        <v>0</v>
      </c>
      <c r="I957" s="98" t="n">
        <f aca="false">IF(OR($B957&lt;Input!$C$25,$B957&lt;Input!$G$25),(($I956+$G957+$H957)*(1+Input!$G$8/(100*12))),0)</f>
        <v>0</v>
      </c>
      <c r="J957" s="98" t="n">
        <f aca="false">IF(OR($B957&lt;Input!$C$25,$B957&lt;Input!$G$25),(Input!$G$18*((1+Input!$G$14/100)^DATEDIF(Input!$C$7,$B957,"Y"))),0)</f>
        <v>0</v>
      </c>
      <c r="L957" s="98" t="n">
        <f aca="false">IF(OR($B957&lt;Input!$C$25,$B957&lt;Input!$G$25),($E957+$J957),0)</f>
        <v>0</v>
      </c>
    </row>
    <row r="958" customFormat="false" ht="12.75" hidden="false" customHeight="true" outlineLevel="0" collapsed="false">
      <c r="A958" s="87" t="n">
        <v>954</v>
      </c>
      <c r="B958" s="90" t="n">
        <f aca="false">EOMONTH(Input!$C$7,A958)</f>
        <v>71955</v>
      </c>
      <c r="C958" s="90"/>
      <c r="D958" s="98" t="n">
        <f aca="false">IF(($D957+$G957+$H957)&lt;=0,($D957+$G957+$H957),0)</f>
        <v>0</v>
      </c>
      <c r="E958" s="98" t="n">
        <f aca="false">IF($D958&lt;0,Input!$G$17,0)</f>
        <v>0</v>
      </c>
      <c r="F958" s="98" t="n">
        <f aca="false">($D958*(Input!$G$11/100))/12</f>
        <v>0</v>
      </c>
      <c r="G958" s="98" t="n">
        <f aca="false">(-1)*$E958+$F958</f>
        <v>0</v>
      </c>
      <c r="H958" s="98" t="n">
        <f aca="false">IF($D958&lt;0,((-1)*Input!$G$15),0)</f>
        <v>0</v>
      </c>
      <c r="I958" s="98" t="n">
        <f aca="false">IF(OR($B958&lt;Input!$C$25,$B958&lt;Input!$G$25),(($I957+$G958+$H958)*(1+Input!$G$8/(100*12))),0)</f>
        <v>0</v>
      </c>
      <c r="J958" s="98" t="n">
        <f aca="false">IF(OR($B958&lt;Input!$C$25,$B958&lt;Input!$G$25),(Input!$G$18*((1+Input!$G$14/100)^DATEDIF(Input!$C$7,$B958,"Y"))),0)</f>
        <v>0</v>
      </c>
      <c r="L958" s="98" t="n">
        <f aca="false">IF(OR($B958&lt;Input!$C$25,$B958&lt;Input!$G$25),($E958+$J958),0)</f>
        <v>0</v>
      </c>
    </row>
    <row r="959" customFormat="false" ht="12.75" hidden="false" customHeight="true" outlineLevel="0" collapsed="false">
      <c r="A959" s="87" t="n">
        <v>955</v>
      </c>
      <c r="B959" s="90" t="n">
        <f aca="false">EOMONTH(Input!$C$7,A959)</f>
        <v>71986</v>
      </c>
      <c r="C959" s="90"/>
      <c r="D959" s="98" t="n">
        <f aca="false">IF(($D958+$G958+$H958)&lt;=0,($D958+$G958+$H958),0)</f>
        <v>0</v>
      </c>
      <c r="E959" s="98" t="n">
        <f aca="false">IF($D959&lt;0,Input!$G$17,0)</f>
        <v>0</v>
      </c>
      <c r="F959" s="98" t="n">
        <f aca="false">($D959*(Input!$G$11/100))/12</f>
        <v>0</v>
      </c>
      <c r="G959" s="98" t="n">
        <f aca="false">(-1)*$E959+$F959</f>
        <v>0</v>
      </c>
      <c r="H959" s="98" t="n">
        <f aca="false">IF($D959&lt;0,((-1)*Input!$G$15),0)</f>
        <v>0</v>
      </c>
      <c r="I959" s="98" t="n">
        <f aca="false">IF(OR($B959&lt;Input!$C$25,$B959&lt;Input!$G$25),(($I958+$G959+$H959)*(1+Input!$G$8/(100*12))),0)</f>
        <v>0</v>
      </c>
      <c r="J959" s="98" t="n">
        <f aca="false">IF(OR($B959&lt;Input!$C$25,$B959&lt;Input!$G$25),(Input!$G$18*((1+Input!$G$14/100)^DATEDIF(Input!$C$7,$B959,"Y"))),0)</f>
        <v>0</v>
      </c>
      <c r="L959" s="98" t="n">
        <f aca="false">IF(OR($B959&lt;Input!$C$25,$B959&lt;Input!$G$25),($E959+$J959),0)</f>
        <v>0</v>
      </c>
    </row>
    <row r="960" customFormat="false" ht="12.75" hidden="false" customHeight="true" outlineLevel="0" collapsed="false">
      <c r="A960" s="87" t="n">
        <v>956</v>
      </c>
      <c r="B960" s="90" t="n">
        <f aca="false">EOMONTH(Input!$C$7,A960)</f>
        <v>72014</v>
      </c>
      <c r="C960" s="90"/>
      <c r="D960" s="98" t="n">
        <f aca="false">IF(($D959+$G959+$H959)&lt;=0,($D959+$G959+$H959),0)</f>
        <v>0</v>
      </c>
      <c r="E960" s="98" t="n">
        <f aca="false">IF($D960&lt;0,Input!$G$17,0)</f>
        <v>0</v>
      </c>
      <c r="F960" s="98" t="n">
        <f aca="false">($D960*(Input!$G$11/100))/12</f>
        <v>0</v>
      </c>
      <c r="G960" s="98" t="n">
        <f aca="false">(-1)*$E960+$F960</f>
        <v>0</v>
      </c>
      <c r="H960" s="98" t="n">
        <f aca="false">IF($D960&lt;0,((-1)*Input!$G$15),0)</f>
        <v>0</v>
      </c>
      <c r="I960" s="98" t="n">
        <f aca="false">IF(OR($B960&lt;Input!$C$25,$B960&lt;Input!$G$25),(($I959+$G960+$H960)*(1+Input!$G$8/(100*12))),0)</f>
        <v>0</v>
      </c>
      <c r="J960" s="98" t="n">
        <f aca="false">IF(OR($B960&lt;Input!$C$25,$B960&lt;Input!$G$25),(Input!$G$18*((1+Input!$G$14/100)^DATEDIF(Input!$C$7,$B960,"Y"))),0)</f>
        <v>0</v>
      </c>
      <c r="L960" s="98" t="n">
        <f aca="false">IF(OR($B960&lt;Input!$C$25,$B960&lt;Input!$G$25),($E960+$J960),0)</f>
        <v>0</v>
      </c>
    </row>
    <row r="961" customFormat="false" ht="12.75" hidden="false" customHeight="true" outlineLevel="0" collapsed="false">
      <c r="A961" s="87" t="n">
        <v>957</v>
      </c>
      <c r="B961" s="90" t="n">
        <f aca="false">EOMONTH(Input!$C$7,A961)</f>
        <v>72045</v>
      </c>
      <c r="C961" s="90"/>
      <c r="D961" s="98" t="n">
        <f aca="false">IF(($D960+$G960+$H960)&lt;=0,($D960+$G960+$H960),0)</f>
        <v>0</v>
      </c>
      <c r="E961" s="98" t="n">
        <f aca="false">IF($D961&lt;0,Input!$G$17,0)</f>
        <v>0</v>
      </c>
      <c r="F961" s="98" t="n">
        <f aca="false">($D961*(Input!$G$11/100))/12</f>
        <v>0</v>
      </c>
      <c r="G961" s="98" t="n">
        <f aca="false">(-1)*$E961+$F961</f>
        <v>0</v>
      </c>
      <c r="H961" s="98" t="n">
        <f aca="false">IF($D961&lt;0,((-1)*Input!$G$15),0)</f>
        <v>0</v>
      </c>
      <c r="I961" s="98" t="n">
        <f aca="false">IF(OR($B961&lt;Input!$C$25,$B961&lt;Input!$G$25),(($I960+$G961+$H961)*(1+Input!$G$8/(100*12))),0)</f>
        <v>0</v>
      </c>
      <c r="J961" s="98" t="n">
        <f aca="false">IF(OR($B961&lt;Input!$C$25,$B961&lt;Input!$G$25),(Input!$G$18*((1+Input!$G$14/100)^DATEDIF(Input!$C$7,$B961,"Y"))),0)</f>
        <v>0</v>
      </c>
      <c r="L961" s="98" t="n">
        <f aca="false">IF(OR($B961&lt;Input!$C$25,$B961&lt;Input!$G$25),($E961+$J961),0)</f>
        <v>0</v>
      </c>
    </row>
    <row r="962" customFormat="false" ht="12.75" hidden="false" customHeight="true" outlineLevel="0" collapsed="false">
      <c r="A962" s="87" t="n">
        <v>958</v>
      </c>
      <c r="B962" s="90" t="n">
        <f aca="false">EOMONTH(Input!$C$7,A962)</f>
        <v>72075</v>
      </c>
      <c r="C962" s="90"/>
      <c r="D962" s="98" t="n">
        <f aca="false">IF(($D961+$G961+$H961)&lt;=0,($D961+$G961+$H961),0)</f>
        <v>0</v>
      </c>
      <c r="E962" s="98" t="n">
        <f aca="false">IF($D962&lt;0,Input!$G$17,0)</f>
        <v>0</v>
      </c>
      <c r="F962" s="98" t="n">
        <f aca="false">($D962*(Input!$G$11/100))/12</f>
        <v>0</v>
      </c>
      <c r="G962" s="98" t="n">
        <f aca="false">(-1)*$E962+$F962</f>
        <v>0</v>
      </c>
      <c r="H962" s="98" t="n">
        <f aca="false">IF($D962&lt;0,((-1)*Input!$G$15),0)</f>
        <v>0</v>
      </c>
      <c r="I962" s="98" t="n">
        <f aca="false">IF(OR($B962&lt;Input!$C$25,$B962&lt;Input!$G$25),(($I961+$G962+$H962)*(1+Input!$G$8/(100*12))),0)</f>
        <v>0</v>
      </c>
      <c r="J962" s="98" t="n">
        <f aca="false">IF(OR($B962&lt;Input!$C$25,$B962&lt;Input!$G$25),(Input!$G$18*((1+Input!$G$14/100)^DATEDIF(Input!$C$7,$B962,"Y"))),0)</f>
        <v>0</v>
      </c>
      <c r="L962" s="98" t="n">
        <f aca="false">IF(OR($B962&lt;Input!$C$25,$B962&lt;Input!$G$25),($E962+$J962),0)</f>
        <v>0</v>
      </c>
    </row>
    <row r="963" customFormat="false" ht="12.75" hidden="false" customHeight="true" outlineLevel="0" collapsed="false">
      <c r="A963" s="87" t="n">
        <v>959</v>
      </c>
      <c r="B963" s="90" t="n">
        <f aca="false">EOMONTH(Input!$C$7,A963)</f>
        <v>72106</v>
      </c>
      <c r="C963" s="90"/>
      <c r="D963" s="98" t="n">
        <f aca="false">IF(($D962+$G962+$H962)&lt;=0,($D962+$G962+$H962),0)</f>
        <v>0</v>
      </c>
      <c r="E963" s="98" t="n">
        <f aca="false">IF($D963&lt;0,Input!$G$17,0)</f>
        <v>0</v>
      </c>
      <c r="F963" s="98" t="n">
        <f aca="false">($D963*(Input!$G$11/100))/12</f>
        <v>0</v>
      </c>
      <c r="G963" s="98" t="n">
        <f aca="false">(-1)*$E963+$F963</f>
        <v>0</v>
      </c>
      <c r="H963" s="98" t="n">
        <f aca="false">IF($D963&lt;0,((-1)*Input!$G$15),0)</f>
        <v>0</v>
      </c>
      <c r="I963" s="98" t="n">
        <f aca="false">IF(OR($B963&lt;Input!$C$25,$B963&lt;Input!$G$25),(($I962+$G963+$H963)*(1+Input!$G$8/(100*12))),0)</f>
        <v>0</v>
      </c>
      <c r="J963" s="98" t="n">
        <f aca="false">IF(OR($B963&lt;Input!$C$25,$B963&lt;Input!$G$25),(Input!$G$18*((1+Input!$G$14/100)^DATEDIF(Input!$C$7,$B963,"Y"))),0)</f>
        <v>0</v>
      </c>
      <c r="L963" s="98" t="n">
        <f aca="false">IF(OR($B963&lt;Input!$C$25,$B963&lt;Input!$G$25),($E963+$J963),0)</f>
        <v>0</v>
      </c>
    </row>
    <row r="964" customFormat="false" ht="12.75" hidden="false" customHeight="true" outlineLevel="0" collapsed="false">
      <c r="A964" s="87" t="n">
        <v>960</v>
      </c>
      <c r="B964" s="90" t="n">
        <f aca="false">EOMONTH(Input!$C$7,A964)</f>
        <v>72136</v>
      </c>
      <c r="C964" s="90"/>
      <c r="D964" s="98" t="n">
        <f aca="false">IF(($D963+$G963+$H963)&lt;=0,($D963+$G963+$H963),0)</f>
        <v>0</v>
      </c>
      <c r="E964" s="98" t="n">
        <f aca="false">IF($D964&lt;0,Input!$G$17,0)</f>
        <v>0</v>
      </c>
      <c r="F964" s="98" t="n">
        <f aca="false">($D964*(Input!$G$11/100))/12</f>
        <v>0</v>
      </c>
      <c r="G964" s="98" t="n">
        <f aca="false">(-1)*$E964+$F964</f>
        <v>0</v>
      </c>
      <c r="H964" s="98" t="n">
        <f aca="false">IF($D964&lt;0,((-1)*Input!$G$15),0)</f>
        <v>0</v>
      </c>
      <c r="I964" s="98" t="n">
        <f aca="false">IF(OR($B964&lt;Input!$C$25,$B964&lt;Input!$G$25),(($I963+$G964+$H964)*(1+Input!$G$8/(100*12))),0)</f>
        <v>0</v>
      </c>
      <c r="J964" s="98" t="n">
        <f aca="false">IF(OR($B964&lt;Input!$C$25,$B964&lt;Input!$G$25),(Input!$G$18*((1+Input!$G$14/100)^DATEDIF(Input!$C$7,$B964,"Y"))),0)</f>
        <v>0</v>
      </c>
      <c r="L964" s="98" t="n">
        <f aca="false">IF(OR($B964&lt;Input!$C$25,$B964&lt;Input!$G$25),($E964+$J964),0)</f>
        <v>0</v>
      </c>
    </row>
    <row r="965" customFormat="false" ht="12.75" hidden="false" customHeight="true" outlineLevel="0" collapsed="false">
      <c r="A965" s="87" t="n">
        <v>961</v>
      </c>
      <c r="B965" s="90" t="n">
        <f aca="false">EOMONTH(Input!$C$7,A965)</f>
        <v>72167</v>
      </c>
      <c r="C965" s="90"/>
      <c r="D965" s="98" t="n">
        <f aca="false">IF(($D964+$G964+$H964)&lt;=0,($D964+$G964+$H964),0)</f>
        <v>0</v>
      </c>
      <c r="E965" s="98" t="n">
        <f aca="false">IF($D965&lt;0,Input!$G$17,0)</f>
        <v>0</v>
      </c>
      <c r="F965" s="98" t="n">
        <f aca="false">($D965*(Input!$G$11/100))/12</f>
        <v>0</v>
      </c>
      <c r="G965" s="98" t="n">
        <f aca="false">(-1)*$E965+$F965</f>
        <v>0</v>
      </c>
      <c r="H965" s="98" t="n">
        <f aca="false">IF($D965&lt;0,((-1)*Input!$G$15),0)</f>
        <v>0</v>
      </c>
      <c r="I965" s="98" t="n">
        <f aca="false">IF(OR($B965&lt;Input!$C$25,$B965&lt;Input!$G$25),(($I964+$G965+$H965)*(1+Input!$G$8/(100*12))),0)</f>
        <v>0</v>
      </c>
      <c r="J965" s="98" t="n">
        <f aca="false">IF(OR($B965&lt;Input!$C$25,$B965&lt;Input!$G$25),(Input!$G$18*((1+Input!$G$14/100)^DATEDIF(Input!$C$7,$B965,"Y"))),0)</f>
        <v>0</v>
      </c>
      <c r="L965" s="98" t="n">
        <f aca="false">IF(OR($B965&lt;Input!$C$25,$B965&lt;Input!$G$25),($E965+$J965),0)</f>
        <v>0</v>
      </c>
    </row>
    <row r="966" customFormat="false" ht="12.75" hidden="false" customHeight="true" outlineLevel="0" collapsed="false">
      <c r="A966" s="87" t="n">
        <v>962</v>
      </c>
      <c r="B966" s="90" t="n">
        <f aca="false">EOMONTH(Input!$C$7,A966)</f>
        <v>72198</v>
      </c>
      <c r="C966" s="90"/>
      <c r="D966" s="98" t="n">
        <f aca="false">IF(($D965+$G965+$H965)&lt;=0,($D965+$G965+$H965),0)</f>
        <v>0</v>
      </c>
      <c r="E966" s="98" t="n">
        <f aca="false">IF($D966&lt;0,Input!$G$17,0)</f>
        <v>0</v>
      </c>
      <c r="F966" s="98" t="n">
        <f aca="false">($D966*(Input!$G$11/100))/12</f>
        <v>0</v>
      </c>
      <c r="G966" s="98" t="n">
        <f aca="false">(-1)*$E966+$F966</f>
        <v>0</v>
      </c>
      <c r="H966" s="98" t="n">
        <f aca="false">IF($D966&lt;0,((-1)*Input!$G$15),0)</f>
        <v>0</v>
      </c>
      <c r="I966" s="98" t="n">
        <f aca="false">IF(OR($B966&lt;Input!$C$25,$B966&lt;Input!$G$25),(($I965+$G966+$H966)*(1+Input!$G$8/(100*12))),0)</f>
        <v>0</v>
      </c>
      <c r="J966" s="98" t="n">
        <f aca="false">IF(OR($B966&lt;Input!$C$25,$B966&lt;Input!$G$25),(Input!$G$18*((1+Input!$G$14/100)^DATEDIF(Input!$C$7,$B966,"Y"))),0)</f>
        <v>0</v>
      </c>
      <c r="L966" s="98" t="n">
        <f aca="false">IF(OR($B966&lt;Input!$C$25,$B966&lt;Input!$G$25),($E966+$J966),0)</f>
        <v>0</v>
      </c>
    </row>
    <row r="967" customFormat="false" ht="12.75" hidden="false" customHeight="true" outlineLevel="0" collapsed="false">
      <c r="A967" s="87" t="n">
        <v>963</v>
      </c>
      <c r="B967" s="90" t="n">
        <f aca="false">EOMONTH(Input!$C$7,A967)</f>
        <v>72228</v>
      </c>
      <c r="C967" s="90"/>
      <c r="D967" s="98" t="n">
        <f aca="false">IF(($D966+$G966+$H966)&lt;=0,($D966+$G966+$H966),0)</f>
        <v>0</v>
      </c>
      <c r="E967" s="98" t="n">
        <f aca="false">IF($D967&lt;0,Input!$G$17,0)</f>
        <v>0</v>
      </c>
      <c r="F967" s="98" t="n">
        <f aca="false">($D967*(Input!$G$11/100))/12</f>
        <v>0</v>
      </c>
      <c r="G967" s="98" t="n">
        <f aca="false">(-1)*$E967+$F967</f>
        <v>0</v>
      </c>
      <c r="H967" s="98" t="n">
        <f aca="false">IF($D967&lt;0,((-1)*Input!$G$15),0)</f>
        <v>0</v>
      </c>
      <c r="I967" s="98" t="n">
        <f aca="false">IF(OR($B967&lt;Input!$C$25,$B967&lt;Input!$G$25),(($I966+$G967+$H967)*(1+Input!$G$8/(100*12))),0)</f>
        <v>0</v>
      </c>
      <c r="J967" s="98" t="n">
        <f aca="false">IF(OR($B967&lt;Input!$C$25,$B967&lt;Input!$G$25),(Input!$G$18*((1+Input!$G$14/100)^DATEDIF(Input!$C$7,$B967,"Y"))),0)</f>
        <v>0</v>
      </c>
      <c r="L967" s="98" t="n">
        <f aca="false">IF(OR($B967&lt;Input!$C$25,$B967&lt;Input!$G$25),($E967+$J967),0)</f>
        <v>0</v>
      </c>
    </row>
    <row r="968" customFormat="false" ht="12.75" hidden="false" customHeight="true" outlineLevel="0" collapsed="false">
      <c r="A968" s="87" t="n">
        <v>964</v>
      </c>
      <c r="B968" s="90" t="n">
        <f aca="false">EOMONTH(Input!$C$7,A968)</f>
        <v>72259</v>
      </c>
      <c r="C968" s="90"/>
      <c r="D968" s="98" t="n">
        <f aca="false">IF(($D967+$G967+$H967)&lt;=0,($D967+$G967+$H967),0)</f>
        <v>0</v>
      </c>
      <c r="E968" s="98" t="n">
        <f aca="false">IF($D968&lt;0,Input!$G$17,0)</f>
        <v>0</v>
      </c>
      <c r="F968" s="98" t="n">
        <f aca="false">($D968*(Input!$G$11/100))/12</f>
        <v>0</v>
      </c>
      <c r="G968" s="98" t="n">
        <f aca="false">(-1)*$E968+$F968</f>
        <v>0</v>
      </c>
      <c r="H968" s="98" t="n">
        <f aca="false">IF($D968&lt;0,((-1)*Input!$G$15),0)</f>
        <v>0</v>
      </c>
      <c r="I968" s="98" t="n">
        <f aca="false">IF(OR($B968&lt;Input!$C$25,$B968&lt;Input!$G$25),(($I967+$G968+$H968)*(1+Input!$G$8/(100*12))),0)</f>
        <v>0</v>
      </c>
      <c r="J968" s="98" t="n">
        <f aca="false">IF(OR($B968&lt;Input!$C$25,$B968&lt;Input!$G$25),(Input!$G$18*((1+Input!$G$14/100)^DATEDIF(Input!$C$7,$B968,"Y"))),0)</f>
        <v>0</v>
      </c>
      <c r="L968" s="98" t="n">
        <f aca="false">IF(OR($B968&lt;Input!$C$25,$B968&lt;Input!$G$25),($E968+$J968),0)</f>
        <v>0</v>
      </c>
    </row>
    <row r="969" customFormat="false" ht="12.75" hidden="false" customHeight="true" outlineLevel="0" collapsed="false">
      <c r="A969" s="87" t="n">
        <v>965</v>
      </c>
      <c r="B969" s="90" t="n">
        <f aca="false">EOMONTH(Input!$C$7,A969)</f>
        <v>72289</v>
      </c>
      <c r="C969" s="90"/>
      <c r="D969" s="98" t="n">
        <f aca="false">IF(($D968+$G968+$H968)&lt;=0,($D968+$G968+$H968),0)</f>
        <v>0</v>
      </c>
      <c r="E969" s="98" t="n">
        <f aca="false">IF($D969&lt;0,Input!$G$17,0)</f>
        <v>0</v>
      </c>
      <c r="F969" s="98" t="n">
        <f aca="false">($D969*(Input!$G$11/100))/12</f>
        <v>0</v>
      </c>
      <c r="G969" s="98" t="n">
        <f aca="false">(-1)*$E969+$F969</f>
        <v>0</v>
      </c>
      <c r="H969" s="98" t="n">
        <f aca="false">IF($D969&lt;0,((-1)*Input!$G$15),0)</f>
        <v>0</v>
      </c>
      <c r="I969" s="98" t="n">
        <f aca="false">IF(OR($B969&lt;Input!$C$25,$B969&lt;Input!$G$25),(($I968+$G969+$H969)*(1+Input!$G$8/(100*12))),0)</f>
        <v>0</v>
      </c>
      <c r="J969" s="98" t="n">
        <f aca="false">IF(OR($B969&lt;Input!$C$25,$B969&lt;Input!$G$25),(Input!$G$18*((1+Input!$G$14/100)^DATEDIF(Input!$C$7,$B969,"Y"))),0)</f>
        <v>0</v>
      </c>
      <c r="L969" s="98" t="n">
        <f aca="false">IF(OR($B969&lt;Input!$C$25,$B969&lt;Input!$G$25),($E969+$J969),0)</f>
        <v>0</v>
      </c>
    </row>
    <row r="970" customFormat="false" ht="12.75" hidden="false" customHeight="true" outlineLevel="0" collapsed="false">
      <c r="A970" s="87" t="n">
        <v>966</v>
      </c>
      <c r="B970" s="90" t="n">
        <f aca="false">EOMONTH(Input!$C$7,A970)</f>
        <v>72320</v>
      </c>
      <c r="C970" s="90"/>
      <c r="D970" s="98" t="n">
        <f aca="false">IF(($D969+$G969+$H969)&lt;=0,($D969+$G969+$H969),0)</f>
        <v>0</v>
      </c>
      <c r="E970" s="98" t="n">
        <f aca="false">IF($D970&lt;0,Input!$G$17,0)</f>
        <v>0</v>
      </c>
      <c r="F970" s="98" t="n">
        <f aca="false">($D970*(Input!$G$11/100))/12</f>
        <v>0</v>
      </c>
      <c r="G970" s="98" t="n">
        <f aca="false">(-1)*$E970+$F970</f>
        <v>0</v>
      </c>
      <c r="H970" s="98" t="n">
        <f aca="false">IF($D970&lt;0,((-1)*Input!$G$15),0)</f>
        <v>0</v>
      </c>
      <c r="I970" s="98" t="n">
        <f aca="false">IF(OR($B970&lt;Input!$C$25,$B970&lt;Input!$G$25),(($I969+$G970+$H970)*(1+Input!$G$8/(100*12))),0)</f>
        <v>0</v>
      </c>
      <c r="J970" s="98" t="n">
        <f aca="false">IF(OR($B970&lt;Input!$C$25,$B970&lt;Input!$G$25),(Input!$G$18*((1+Input!$G$14/100)^DATEDIF(Input!$C$7,$B970,"Y"))),0)</f>
        <v>0</v>
      </c>
      <c r="L970" s="98" t="n">
        <f aca="false">IF(OR($B970&lt;Input!$C$25,$B970&lt;Input!$G$25),($E970+$J970),0)</f>
        <v>0</v>
      </c>
    </row>
    <row r="971" customFormat="false" ht="12.75" hidden="false" customHeight="true" outlineLevel="0" collapsed="false">
      <c r="A971" s="87" t="n">
        <v>967</v>
      </c>
      <c r="B971" s="90" t="n">
        <f aca="false">EOMONTH(Input!$C$7,A971)</f>
        <v>72351</v>
      </c>
      <c r="C971" s="90"/>
      <c r="D971" s="98" t="n">
        <f aca="false">IF(($D970+$G970+$H970)&lt;=0,($D970+$G970+$H970),0)</f>
        <v>0</v>
      </c>
      <c r="E971" s="98" t="n">
        <f aca="false">IF($D971&lt;0,Input!$G$17,0)</f>
        <v>0</v>
      </c>
      <c r="F971" s="98" t="n">
        <f aca="false">($D971*(Input!$G$11/100))/12</f>
        <v>0</v>
      </c>
      <c r="G971" s="98" t="n">
        <f aca="false">(-1)*$E971+$F971</f>
        <v>0</v>
      </c>
      <c r="H971" s="98" t="n">
        <f aca="false">IF($D971&lt;0,((-1)*Input!$G$15),0)</f>
        <v>0</v>
      </c>
      <c r="I971" s="98" t="n">
        <f aca="false">IF(OR($B971&lt;Input!$C$25,$B971&lt;Input!$G$25),(($I970+$G971+$H971)*(1+Input!$G$8/(100*12))),0)</f>
        <v>0</v>
      </c>
      <c r="J971" s="98" t="n">
        <f aca="false">IF(OR($B971&lt;Input!$C$25,$B971&lt;Input!$G$25),(Input!$G$18*((1+Input!$G$14/100)^DATEDIF(Input!$C$7,$B971,"Y"))),0)</f>
        <v>0</v>
      </c>
      <c r="L971" s="98" t="n">
        <f aca="false">IF(OR($B971&lt;Input!$C$25,$B971&lt;Input!$G$25),($E971+$J971),0)</f>
        <v>0</v>
      </c>
    </row>
    <row r="972" customFormat="false" ht="12.75" hidden="false" customHeight="true" outlineLevel="0" collapsed="false">
      <c r="A972" s="87" t="n">
        <v>968</v>
      </c>
      <c r="B972" s="90" t="n">
        <f aca="false">EOMONTH(Input!$C$7,A972)</f>
        <v>72379</v>
      </c>
      <c r="C972" s="90"/>
      <c r="D972" s="98" t="n">
        <f aca="false">IF(($D971+$G971+$H971)&lt;=0,($D971+$G971+$H971),0)</f>
        <v>0</v>
      </c>
      <c r="E972" s="98" t="n">
        <f aca="false">IF($D972&lt;0,Input!$G$17,0)</f>
        <v>0</v>
      </c>
      <c r="F972" s="98" t="n">
        <f aca="false">($D972*(Input!$G$11/100))/12</f>
        <v>0</v>
      </c>
      <c r="G972" s="98" t="n">
        <f aca="false">(-1)*$E972+$F972</f>
        <v>0</v>
      </c>
      <c r="H972" s="98" t="n">
        <f aca="false">IF($D972&lt;0,((-1)*Input!$G$15),0)</f>
        <v>0</v>
      </c>
      <c r="I972" s="98" t="n">
        <f aca="false">IF(OR($B972&lt;Input!$C$25,$B972&lt;Input!$G$25),(($I971+$G972+$H972)*(1+Input!$G$8/(100*12))),0)</f>
        <v>0</v>
      </c>
      <c r="J972" s="98" t="n">
        <f aca="false">IF(OR($B972&lt;Input!$C$25,$B972&lt;Input!$G$25),(Input!$G$18*((1+Input!$G$14/100)^DATEDIF(Input!$C$7,$B972,"Y"))),0)</f>
        <v>0</v>
      </c>
      <c r="L972" s="98" t="n">
        <f aca="false">IF(OR($B972&lt;Input!$C$25,$B972&lt;Input!$G$25),($E972+$J972),0)</f>
        <v>0</v>
      </c>
    </row>
    <row r="973" customFormat="false" ht="12.75" hidden="false" customHeight="true" outlineLevel="0" collapsed="false">
      <c r="A973" s="87" t="n">
        <v>969</v>
      </c>
      <c r="B973" s="90" t="n">
        <f aca="false">EOMONTH(Input!$C$7,A973)</f>
        <v>72410</v>
      </c>
      <c r="C973" s="90"/>
      <c r="D973" s="98" t="n">
        <f aca="false">IF(($D972+$G972+$H972)&lt;=0,($D972+$G972+$H972),0)</f>
        <v>0</v>
      </c>
      <c r="E973" s="98" t="n">
        <f aca="false">IF($D973&lt;0,Input!$G$17,0)</f>
        <v>0</v>
      </c>
      <c r="F973" s="98" t="n">
        <f aca="false">($D973*(Input!$G$11/100))/12</f>
        <v>0</v>
      </c>
      <c r="G973" s="98" t="n">
        <f aca="false">(-1)*$E973+$F973</f>
        <v>0</v>
      </c>
      <c r="H973" s="98" t="n">
        <f aca="false">IF($D973&lt;0,((-1)*Input!$G$15),0)</f>
        <v>0</v>
      </c>
      <c r="I973" s="98" t="n">
        <f aca="false">IF(OR($B973&lt;Input!$C$25,$B973&lt;Input!$G$25),(($I972+$G973+$H973)*(1+Input!$G$8/(100*12))),0)</f>
        <v>0</v>
      </c>
      <c r="J973" s="98" t="n">
        <f aca="false">IF(OR($B973&lt;Input!$C$25,$B973&lt;Input!$G$25),(Input!$G$18*((1+Input!$G$14/100)^DATEDIF(Input!$C$7,$B973,"Y"))),0)</f>
        <v>0</v>
      </c>
      <c r="L973" s="98" t="n">
        <f aca="false">IF(OR($B973&lt;Input!$C$25,$B973&lt;Input!$G$25),($E973+$J973),0)</f>
        <v>0</v>
      </c>
    </row>
    <row r="974" customFormat="false" ht="12.75" hidden="false" customHeight="true" outlineLevel="0" collapsed="false">
      <c r="A974" s="87" t="n">
        <v>970</v>
      </c>
      <c r="B974" s="90" t="n">
        <f aca="false">EOMONTH(Input!$C$7,A974)</f>
        <v>72440</v>
      </c>
      <c r="C974" s="90"/>
      <c r="D974" s="98" t="n">
        <f aca="false">IF(($D973+$G973+$H973)&lt;=0,($D973+$G973+$H973),0)</f>
        <v>0</v>
      </c>
      <c r="E974" s="98" t="n">
        <f aca="false">IF($D974&lt;0,Input!$G$17,0)</f>
        <v>0</v>
      </c>
      <c r="F974" s="98" t="n">
        <f aca="false">($D974*(Input!$G$11/100))/12</f>
        <v>0</v>
      </c>
      <c r="G974" s="98" t="n">
        <f aca="false">(-1)*$E974+$F974</f>
        <v>0</v>
      </c>
      <c r="H974" s="98" t="n">
        <f aca="false">IF($D974&lt;0,((-1)*Input!$G$15),0)</f>
        <v>0</v>
      </c>
      <c r="I974" s="98" t="n">
        <f aca="false">IF(OR($B974&lt;Input!$C$25,$B974&lt;Input!$G$25),(($I973+$G974+$H974)*(1+Input!$G$8/(100*12))),0)</f>
        <v>0</v>
      </c>
      <c r="J974" s="98" t="n">
        <f aca="false">IF(OR($B974&lt;Input!$C$25,$B974&lt;Input!$G$25),(Input!$G$18*((1+Input!$G$14/100)^DATEDIF(Input!$C$7,$B974,"Y"))),0)</f>
        <v>0</v>
      </c>
      <c r="L974" s="98" t="n">
        <f aca="false">IF(OR($B974&lt;Input!$C$25,$B974&lt;Input!$G$25),($E974+$J974),0)</f>
        <v>0</v>
      </c>
    </row>
    <row r="975" customFormat="false" ht="12.75" hidden="false" customHeight="true" outlineLevel="0" collapsed="false">
      <c r="A975" s="87" t="n">
        <v>971</v>
      </c>
      <c r="B975" s="90" t="n">
        <f aca="false">EOMONTH(Input!$C$7,A975)</f>
        <v>72471</v>
      </c>
      <c r="C975" s="90"/>
      <c r="D975" s="98" t="n">
        <f aca="false">IF(($D974+$G974+$H974)&lt;=0,($D974+$G974+$H974),0)</f>
        <v>0</v>
      </c>
      <c r="E975" s="98" t="n">
        <f aca="false">IF($D975&lt;0,Input!$G$17,0)</f>
        <v>0</v>
      </c>
      <c r="F975" s="98" t="n">
        <f aca="false">($D975*(Input!$G$11/100))/12</f>
        <v>0</v>
      </c>
      <c r="G975" s="98" t="n">
        <f aca="false">(-1)*$E975+$F975</f>
        <v>0</v>
      </c>
      <c r="H975" s="98" t="n">
        <f aca="false">IF($D975&lt;0,((-1)*Input!$G$15),0)</f>
        <v>0</v>
      </c>
      <c r="I975" s="98" t="n">
        <f aca="false">IF(OR($B975&lt;Input!$C$25,$B975&lt;Input!$G$25),(($I974+$G975+$H975)*(1+Input!$G$8/(100*12))),0)</f>
        <v>0</v>
      </c>
      <c r="J975" s="98" t="n">
        <f aca="false">IF(OR($B975&lt;Input!$C$25,$B975&lt;Input!$G$25),(Input!$G$18*((1+Input!$G$14/100)^DATEDIF(Input!$C$7,$B975,"Y"))),0)</f>
        <v>0</v>
      </c>
      <c r="L975" s="98" t="n">
        <f aca="false">IF(OR($B975&lt;Input!$C$25,$B975&lt;Input!$G$25),($E975+$J975),0)</f>
        <v>0</v>
      </c>
    </row>
    <row r="976" customFormat="false" ht="12.75" hidden="false" customHeight="true" outlineLevel="0" collapsed="false">
      <c r="A976" s="87" t="n">
        <v>972</v>
      </c>
      <c r="B976" s="90" t="n">
        <f aca="false">EOMONTH(Input!$C$7,A976)</f>
        <v>72501</v>
      </c>
      <c r="C976" s="90"/>
      <c r="D976" s="98" t="n">
        <f aca="false">IF(($D975+$G975+$H975)&lt;=0,($D975+$G975+$H975),0)</f>
        <v>0</v>
      </c>
      <c r="E976" s="98" t="n">
        <f aca="false">IF($D976&lt;0,Input!$G$17,0)</f>
        <v>0</v>
      </c>
      <c r="F976" s="98" t="n">
        <f aca="false">($D976*(Input!$G$11/100))/12</f>
        <v>0</v>
      </c>
      <c r="G976" s="98" t="n">
        <f aca="false">(-1)*$E976+$F976</f>
        <v>0</v>
      </c>
      <c r="H976" s="98" t="n">
        <f aca="false">IF($D976&lt;0,((-1)*Input!$G$15),0)</f>
        <v>0</v>
      </c>
      <c r="I976" s="98" t="n">
        <f aca="false">IF(OR($B976&lt;Input!$C$25,$B976&lt;Input!$G$25),(($I975+$G976+$H976)*(1+Input!$G$8/(100*12))),0)</f>
        <v>0</v>
      </c>
      <c r="J976" s="98" t="n">
        <f aca="false">IF(OR($B976&lt;Input!$C$25,$B976&lt;Input!$G$25),(Input!$G$18*((1+Input!$G$14/100)^DATEDIF(Input!$C$7,$B976,"Y"))),0)</f>
        <v>0</v>
      </c>
      <c r="L976" s="98" t="n">
        <f aca="false">IF(OR($B976&lt;Input!$C$25,$B976&lt;Input!$G$25),($E976+$J976),0)</f>
        <v>0</v>
      </c>
    </row>
    <row r="977" customFormat="false" ht="12.75" hidden="false" customHeight="true" outlineLevel="0" collapsed="false">
      <c r="A977" s="87" t="n">
        <v>973</v>
      </c>
      <c r="B977" s="90" t="n">
        <f aca="false">EOMONTH(Input!$C$7,A977)</f>
        <v>72532</v>
      </c>
      <c r="C977" s="90"/>
      <c r="D977" s="98" t="n">
        <f aca="false">IF(($D976+$G976+$H976)&lt;=0,($D976+$G976+$H976),0)</f>
        <v>0</v>
      </c>
      <c r="E977" s="98" t="n">
        <f aca="false">IF($D977&lt;0,Input!$G$17,0)</f>
        <v>0</v>
      </c>
      <c r="F977" s="98" t="n">
        <f aca="false">($D977*(Input!$G$11/100))/12</f>
        <v>0</v>
      </c>
      <c r="G977" s="98" t="n">
        <f aca="false">(-1)*$E977+$F977</f>
        <v>0</v>
      </c>
      <c r="H977" s="98" t="n">
        <f aca="false">IF($D977&lt;0,((-1)*Input!$G$15),0)</f>
        <v>0</v>
      </c>
      <c r="I977" s="98" t="n">
        <f aca="false">IF(OR($B977&lt;Input!$C$25,$B977&lt;Input!$G$25),(($I976+$G977+$H977)*(1+Input!$G$8/(100*12))),0)</f>
        <v>0</v>
      </c>
      <c r="J977" s="98" t="n">
        <f aca="false">IF(OR($B977&lt;Input!$C$25,$B977&lt;Input!$G$25),(Input!$G$18*((1+Input!$G$14/100)^DATEDIF(Input!$C$7,$B977,"Y"))),0)</f>
        <v>0</v>
      </c>
      <c r="L977" s="98" t="n">
        <f aca="false">IF(OR($B977&lt;Input!$C$25,$B977&lt;Input!$G$25),($E977+$J977),0)</f>
        <v>0</v>
      </c>
    </row>
    <row r="978" customFormat="false" ht="12.75" hidden="false" customHeight="true" outlineLevel="0" collapsed="false">
      <c r="A978" s="87" t="n">
        <v>974</v>
      </c>
      <c r="B978" s="90" t="n">
        <f aca="false">EOMONTH(Input!$C$7,A978)</f>
        <v>72563</v>
      </c>
      <c r="C978" s="90"/>
      <c r="D978" s="98" t="n">
        <f aca="false">IF(($D977+$G977+$H977)&lt;=0,($D977+$G977+$H977),0)</f>
        <v>0</v>
      </c>
      <c r="E978" s="98" t="n">
        <f aca="false">IF($D978&lt;0,Input!$G$17,0)</f>
        <v>0</v>
      </c>
      <c r="F978" s="98" t="n">
        <f aca="false">($D978*(Input!$G$11/100))/12</f>
        <v>0</v>
      </c>
      <c r="G978" s="98" t="n">
        <f aca="false">(-1)*$E978+$F978</f>
        <v>0</v>
      </c>
      <c r="H978" s="98" t="n">
        <f aca="false">IF($D978&lt;0,((-1)*Input!$G$15),0)</f>
        <v>0</v>
      </c>
      <c r="I978" s="98" t="n">
        <f aca="false">IF(OR($B978&lt;Input!$C$25,$B978&lt;Input!$G$25),(($I977+$G978+$H978)*(1+Input!$G$8/(100*12))),0)</f>
        <v>0</v>
      </c>
      <c r="J978" s="98" t="n">
        <f aca="false">IF(OR($B978&lt;Input!$C$25,$B978&lt;Input!$G$25),(Input!$G$18*((1+Input!$G$14/100)^DATEDIF(Input!$C$7,$B978,"Y"))),0)</f>
        <v>0</v>
      </c>
      <c r="L978" s="98" t="n">
        <f aca="false">IF(OR($B978&lt;Input!$C$25,$B978&lt;Input!$G$25),($E978+$J978),0)</f>
        <v>0</v>
      </c>
    </row>
    <row r="979" customFormat="false" ht="12.75" hidden="false" customHeight="true" outlineLevel="0" collapsed="false">
      <c r="A979" s="87" t="n">
        <v>975</v>
      </c>
      <c r="B979" s="90" t="n">
        <f aca="false">EOMONTH(Input!$C$7,A979)</f>
        <v>72593</v>
      </c>
      <c r="C979" s="90"/>
      <c r="D979" s="98" t="n">
        <f aca="false">IF(($D978+$G978+$H978)&lt;=0,($D978+$G978+$H978),0)</f>
        <v>0</v>
      </c>
      <c r="E979" s="98" t="n">
        <f aca="false">IF($D979&lt;0,Input!$G$17,0)</f>
        <v>0</v>
      </c>
      <c r="F979" s="98" t="n">
        <f aca="false">($D979*(Input!$G$11/100))/12</f>
        <v>0</v>
      </c>
      <c r="G979" s="98" t="n">
        <f aca="false">(-1)*$E979+$F979</f>
        <v>0</v>
      </c>
      <c r="H979" s="98" t="n">
        <f aca="false">IF($D979&lt;0,((-1)*Input!$G$15),0)</f>
        <v>0</v>
      </c>
      <c r="I979" s="98" t="n">
        <f aca="false">IF(OR($B979&lt;Input!$C$25,$B979&lt;Input!$G$25),(($I978+$G979+$H979)*(1+Input!$G$8/(100*12))),0)</f>
        <v>0</v>
      </c>
      <c r="J979" s="98" t="n">
        <f aca="false">IF(OR($B979&lt;Input!$C$25,$B979&lt;Input!$G$25),(Input!$G$18*((1+Input!$G$14/100)^DATEDIF(Input!$C$7,$B979,"Y"))),0)</f>
        <v>0</v>
      </c>
      <c r="L979" s="98" t="n">
        <f aca="false">IF(OR($B979&lt;Input!$C$25,$B979&lt;Input!$G$25),($E979+$J979),0)</f>
        <v>0</v>
      </c>
    </row>
    <row r="980" customFormat="false" ht="12.75" hidden="false" customHeight="true" outlineLevel="0" collapsed="false">
      <c r="A980" s="87" t="n">
        <v>976</v>
      </c>
      <c r="B980" s="90" t="n">
        <f aca="false">EOMONTH(Input!$C$7,A980)</f>
        <v>72624</v>
      </c>
      <c r="C980" s="90"/>
      <c r="D980" s="98" t="n">
        <f aca="false">IF(($D979+$G979+$H979)&lt;=0,($D979+$G979+$H979),0)</f>
        <v>0</v>
      </c>
      <c r="E980" s="98" t="n">
        <f aca="false">IF($D980&lt;0,Input!$G$17,0)</f>
        <v>0</v>
      </c>
      <c r="F980" s="98" t="n">
        <f aca="false">($D980*(Input!$G$11/100))/12</f>
        <v>0</v>
      </c>
      <c r="G980" s="98" t="n">
        <f aca="false">(-1)*$E980+$F980</f>
        <v>0</v>
      </c>
      <c r="H980" s="98" t="n">
        <f aca="false">IF($D980&lt;0,((-1)*Input!$G$15),0)</f>
        <v>0</v>
      </c>
      <c r="I980" s="98" t="n">
        <f aca="false">IF(OR($B980&lt;Input!$C$25,$B980&lt;Input!$G$25),(($I979+$G980+$H980)*(1+Input!$G$8/(100*12))),0)</f>
        <v>0</v>
      </c>
      <c r="J980" s="98" t="n">
        <f aca="false">IF(OR($B980&lt;Input!$C$25,$B980&lt;Input!$G$25),(Input!$G$18*((1+Input!$G$14/100)^DATEDIF(Input!$C$7,$B980,"Y"))),0)</f>
        <v>0</v>
      </c>
      <c r="L980" s="98" t="n">
        <f aca="false">IF(OR($B980&lt;Input!$C$25,$B980&lt;Input!$G$25),($E980+$J980),0)</f>
        <v>0</v>
      </c>
    </row>
    <row r="981" customFormat="false" ht="12.75" hidden="false" customHeight="true" outlineLevel="0" collapsed="false">
      <c r="A981" s="87" t="n">
        <v>977</v>
      </c>
      <c r="B981" s="90" t="n">
        <f aca="false">EOMONTH(Input!$C$7,A981)</f>
        <v>72654</v>
      </c>
      <c r="C981" s="90"/>
      <c r="D981" s="98" t="n">
        <f aca="false">IF(($D980+$G980+$H980)&lt;=0,($D980+$G980+$H980),0)</f>
        <v>0</v>
      </c>
      <c r="E981" s="98" t="n">
        <f aca="false">IF($D981&lt;0,Input!$G$17,0)</f>
        <v>0</v>
      </c>
      <c r="F981" s="98" t="n">
        <f aca="false">($D981*(Input!$G$11/100))/12</f>
        <v>0</v>
      </c>
      <c r="G981" s="98" t="n">
        <f aca="false">(-1)*$E981+$F981</f>
        <v>0</v>
      </c>
      <c r="H981" s="98" t="n">
        <f aca="false">IF($D981&lt;0,((-1)*Input!$G$15),0)</f>
        <v>0</v>
      </c>
      <c r="I981" s="98" t="n">
        <f aca="false">IF(OR($B981&lt;Input!$C$25,$B981&lt;Input!$G$25),(($I980+$G981+$H981)*(1+Input!$G$8/(100*12))),0)</f>
        <v>0</v>
      </c>
      <c r="J981" s="98" t="n">
        <f aca="false">IF(OR($B981&lt;Input!$C$25,$B981&lt;Input!$G$25),(Input!$G$18*((1+Input!$G$14/100)^DATEDIF(Input!$C$7,$B981,"Y"))),0)</f>
        <v>0</v>
      </c>
      <c r="L981" s="98" t="n">
        <f aca="false">IF(OR($B981&lt;Input!$C$25,$B981&lt;Input!$G$25),($E981+$J981),0)</f>
        <v>0</v>
      </c>
    </row>
    <row r="982" customFormat="false" ht="12.75" hidden="false" customHeight="true" outlineLevel="0" collapsed="false">
      <c r="A982" s="87" t="n">
        <v>978</v>
      </c>
      <c r="B982" s="90" t="n">
        <f aca="false">EOMONTH(Input!$C$7,A982)</f>
        <v>72685</v>
      </c>
      <c r="C982" s="90"/>
      <c r="D982" s="98" t="n">
        <f aca="false">IF(($D981+$G981+$H981)&lt;=0,($D981+$G981+$H981),0)</f>
        <v>0</v>
      </c>
      <c r="E982" s="98" t="n">
        <f aca="false">IF($D982&lt;0,Input!$G$17,0)</f>
        <v>0</v>
      </c>
      <c r="F982" s="98" t="n">
        <f aca="false">($D982*(Input!$G$11/100))/12</f>
        <v>0</v>
      </c>
      <c r="G982" s="98" t="n">
        <f aca="false">(-1)*$E982+$F982</f>
        <v>0</v>
      </c>
      <c r="H982" s="98" t="n">
        <f aca="false">IF($D982&lt;0,((-1)*Input!$G$15),0)</f>
        <v>0</v>
      </c>
      <c r="I982" s="98" t="n">
        <f aca="false">IF(OR($B982&lt;Input!$C$25,$B982&lt;Input!$G$25),(($I981+$G982+$H982)*(1+Input!$G$8/(100*12))),0)</f>
        <v>0</v>
      </c>
      <c r="J982" s="98" t="n">
        <f aca="false">IF(OR($B982&lt;Input!$C$25,$B982&lt;Input!$G$25),(Input!$G$18*((1+Input!$G$14/100)^DATEDIF(Input!$C$7,$B982,"Y"))),0)</f>
        <v>0</v>
      </c>
      <c r="L982" s="98" t="n">
        <f aca="false">IF(OR($B982&lt;Input!$C$25,$B982&lt;Input!$G$25),($E982+$J982),0)</f>
        <v>0</v>
      </c>
    </row>
    <row r="983" customFormat="false" ht="12.75" hidden="false" customHeight="true" outlineLevel="0" collapsed="false">
      <c r="A983" s="87" t="n">
        <v>979</v>
      </c>
      <c r="B983" s="90" t="n">
        <f aca="false">EOMONTH(Input!$C$7,A983)</f>
        <v>72716</v>
      </c>
      <c r="C983" s="90"/>
      <c r="D983" s="98" t="n">
        <f aca="false">IF(($D982+$G982+$H982)&lt;=0,($D982+$G982+$H982),0)</f>
        <v>0</v>
      </c>
      <c r="E983" s="98" t="n">
        <f aca="false">IF($D983&lt;0,Input!$G$17,0)</f>
        <v>0</v>
      </c>
      <c r="F983" s="98" t="n">
        <f aca="false">($D983*(Input!$G$11/100))/12</f>
        <v>0</v>
      </c>
      <c r="G983" s="98" t="n">
        <f aca="false">(-1)*$E983+$F983</f>
        <v>0</v>
      </c>
      <c r="H983" s="98" t="n">
        <f aca="false">IF($D983&lt;0,((-1)*Input!$G$15),0)</f>
        <v>0</v>
      </c>
      <c r="I983" s="98" t="n">
        <f aca="false">IF(OR($B983&lt;Input!$C$25,$B983&lt;Input!$G$25),(($I982+$G983+$H983)*(1+Input!$G$8/(100*12))),0)</f>
        <v>0</v>
      </c>
      <c r="J983" s="98" t="n">
        <f aca="false">IF(OR($B983&lt;Input!$C$25,$B983&lt;Input!$G$25),(Input!$G$18*((1+Input!$G$14/100)^DATEDIF(Input!$C$7,$B983,"Y"))),0)</f>
        <v>0</v>
      </c>
      <c r="L983" s="98" t="n">
        <f aca="false">IF(OR($B983&lt;Input!$C$25,$B983&lt;Input!$G$25),($E983+$J983),0)</f>
        <v>0</v>
      </c>
    </row>
    <row r="984" customFormat="false" ht="12.75" hidden="false" customHeight="true" outlineLevel="0" collapsed="false">
      <c r="A984" s="87" t="n">
        <v>980</v>
      </c>
      <c r="B984" s="90" t="n">
        <f aca="false">EOMONTH(Input!$C$7,A984)</f>
        <v>72744</v>
      </c>
      <c r="C984" s="90"/>
      <c r="D984" s="98" t="n">
        <f aca="false">IF(($D983+$G983+$H983)&lt;=0,($D983+$G983+$H983),0)</f>
        <v>0</v>
      </c>
      <c r="E984" s="98" t="n">
        <f aca="false">IF($D984&lt;0,Input!$G$17,0)</f>
        <v>0</v>
      </c>
      <c r="F984" s="98" t="n">
        <f aca="false">($D984*(Input!$G$11/100))/12</f>
        <v>0</v>
      </c>
      <c r="G984" s="98" t="n">
        <f aca="false">(-1)*$E984+$F984</f>
        <v>0</v>
      </c>
      <c r="H984" s="98" t="n">
        <f aca="false">IF($D984&lt;0,((-1)*Input!$G$15),0)</f>
        <v>0</v>
      </c>
      <c r="I984" s="98" t="n">
        <f aca="false">IF(OR($B984&lt;Input!$C$25,$B984&lt;Input!$G$25),(($I983+$G984+$H984)*(1+Input!$G$8/(100*12))),0)</f>
        <v>0</v>
      </c>
      <c r="J984" s="98" t="n">
        <f aca="false">IF(OR($B984&lt;Input!$C$25,$B984&lt;Input!$G$25),(Input!$G$18*((1+Input!$G$14/100)^DATEDIF(Input!$C$7,$B984,"Y"))),0)</f>
        <v>0</v>
      </c>
      <c r="L984" s="98" t="n">
        <f aca="false">IF(OR($B984&lt;Input!$C$25,$B984&lt;Input!$G$25),($E984+$J984),0)</f>
        <v>0</v>
      </c>
    </row>
    <row r="985" customFormat="false" ht="12.75" hidden="false" customHeight="true" outlineLevel="0" collapsed="false">
      <c r="A985" s="87" t="n">
        <v>981</v>
      </c>
      <c r="B985" s="90" t="n">
        <f aca="false">EOMONTH(Input!$C$7,A985)</f>
        <v>72775</v>
      </c>
      <c r="C985" s="90"/>
      <c r="D985" s="98" t="n">
        <f aca="false">IF(($D984+$G984+$H984)&lt;=0,($D984+$G984+$H984),0)</f>
        <v>0</v>
      </c>
      <c r="E985" s="98" t="n">
        <f aca="false">IF($D985&lt;0,Input!$G$17,0)</f>
        <v>0</v>
      </c>
      <c r="F985" s="98" t="n">
        <f aca="false">($D985*(Input!$G$11/100))/12</f>
        <v>0</v>
      </c>
      <c r="G985" s="98" t="n">
        <f aca="false">(-1)*$E985+$F985</f>
        <v>0</v>
      </c>
      <c r="H985" s="98" t="n">
        <f aca="false">IF($D985&lt;0,((-1)*Input!$G$15),0)</f>
        <v>0</v>
      </c>
      <c r="I985" s="98" t="n">
        <f aca="false">IF(OR($B985&lt;Input!$C$25,$B985&lt;Input!$G$25),(($I984+$G985+$H985)*(1+Input!$G$8/(100*12))),0)</f>
        <v>0</v>
      </c>
      <c r="J985" s="98" t="n">
        <f aca="false">IF(OR($B985&lt;Input!$C$25,$B985&lt;Input!$G$25),(Input!$G$18*((1+Input!$G$14/100)^DATEDIF(Input!$C$7,$B985,"Y"))),0)</f>
        <v>0</v>
      </c>
      <c r="L985" s="98" t="n">
        <f aca="false">IF(OR($B985&lt;Input!$C$25,$B985&lt;Input!$G$25),($E985+$J985),0)</f>
        <v>0</v>
      </c>
    </row>
    <row r="986" customFormat="false" ht="12.75" hidden="false" customHeight="true" outlineLevel="0" collapsed="false">
      <c r="A986" s="87" t="n">
        <v>982</v>
      </c>
      <c r="B986" s="90" t="n">
        <f aca="false">EOMONTH(Input!$C$7,A986)</f>
        <v>72805</v>
      </c>
      <c r="C986" s="90"/>
      <c r="D986" s="98" t="n">
        <f aca="false">IF(($D985+$G985+$H985)&lt;=0,($D985+$G985+$H985),0)</f>
        <v>0</v>
      </c>
      <c r="E986" s="98" t="n">
        <f aca="false">IF($D986&lt;0,Input!$G$17,0)</f>
        <v>0</v>
      </c>
      <c r="F986" s="98" t="n">
        <f aca="false">($D986*(Input!$G$11/100))/12</f>
        <v>0</v>
      </c>
      <c r="G986" s="98" t="n">
        <f aca="false">(-1)*$E986+$F986</f>
        <v>0</v>
      </c>
      <c r="H986" s="98" t="n">
        <f aca="false">IF($D986&lt;0,((-1)*Input!$G$15),0)</f>
        <v>0</v>
      </c>
      <c r="I986" s="98" t="n">
        <f aca="false">IF(OR($B986&lt;Input!$C$25,$B986&lt;Input!$G$25),(($I985+$G986+$H986)*(1+Input!$G$8/(100*12))),0)</f>
        <v>0</v>
      </c>
      <c r="J986" s="98" t="n">
        <f aca="false">IF(OR($B986&lt;Input!$C$25,$B986&lt;Input!$G$25),(Input!$G$18*((1+Input!$G$14/100)^DATEDIF(Input!$C$7,$B986,"Y"))),0)</f>
        <v>0</v>
      </c>
      <c r="L986" s="98" t="n">
        <f aca="false">IF(OR($B986&lt;Input!$C$25,$B986&lt;Input!$G$25),($E986+$J986),0)</f>
        <v>0</v>
      </c>
    </row>
    <row r="987" customFormat="false" ht="12.75" hidden="false" customHeight="true" outlineLevel="0" collapsed="false">
      <c r="A987" s="87" t="n">
        <v>983</v>
      </c>
      <c r="B987" s="90" t="n">
        <f aca="false">EOMONTH(Input!$C$7,A987)</f>
        <v>72836</v>
      </c>
      <c r="C987" s="90"/>
      <c r="D987" s="98" t="n">
        <f aca="false">IF(($D986+$G986+$H986)&lt;=0,($D986+$G986+$H986),0)</f>
        <v>0</v>
      </c>
      <c r="E987" s="98" t="n">
        <f aca="false">IF($D987&lt;0,Input!$G$17,0)</f>
        <v>0</v>
      </c>
      <c r="F987" s="98" t="n">
        <f aca="false">($D987*(Input!$G$11/100))/12</f>
        <v>0</v>
      </c>
      <c r="G987" s="98" t="n">
        <f aca="false">(-1)*$E987+$F987</f>
        <v>0</v>
      </c>
      <c r="H987" s="98" t="n">
        <f aca="false">IF($D987&lt;0,((-1)*Input!$G$15),0)</f>
        <v>0</v>
      </c>
      <c r="I987" s="98" t="n">
        <f aca="false">IF(OR($B987&lt;Input!$C$25,$B987&lt;Input!$G$25),(($I986+$G987+$H987)*(1+Input!$G$8/(100*12))),0)</f>
        <v>0</v>
      </c>
      <c r="J987" s="98" t="n">
        <f aca="false">IF(OR($B987&lt;Input!$C$25,$B987&lt;Input!$G$25),(Input!$G$18*((1+Input!$G$14/100)^DATEDIF(Input!$C$7,$B987,"Y"))),0)</f>
        <v>0</v>
      </c>
      <c r="L987" s="98" t="n">
        <f aca="false">IF(OR($B987&lt;Input!$C$25,$B987&lt;Input!$G$25),($E987+$J987),0)</f>
        <v>0</v>
      </c>
    </row>
    <row r="988" customFormat="false" ht="12.75" hidden="false" customHeight="true" outlineLevel="0" collapsed="false">
      <c r="A988" s="87" t="n">
        <v>984</v>
      </c>
      <c r="B988" s="90" t="n">
        <f aca="false">EOMONTH(Input!$C$7,A988)</f>
        <v>72866</v>
      </c>
      <c r="C988" s="90"/>
      <c r="D988" s="98" t="n">
        <f aca="false">IF(($D987+$G987+$H987)&lt;=0,($D987+$G987+$H987),0)</f>
        <v>0</v>
      </c>
      <c r="E988" s="98" t="n">
        <f aca="false">IF($D988&lt;0,Input!$G$17,0)</f>
        <v>0</v>
      </c>
      <c r="F988" s="98" t="n">
        <f aca="false">($D988*(Input!$G$11/100))/12</f>
        <v>0</v>
      </c>
      <c r="G988" s="98" t="n">
        <f aca="false">(-1)*$E988+$F988</f>
        <v>0</v>
      </c>
      <c r="H988" s="98" t="n">
        <f aca="false">IF($D988&lt;0,((-1)*Input!$G$15),0)</f>
        <v>0</v>
      </c>
      <c r="I988" s="98" t="n">
        <f aca="false">IF(OR($B988&lt;Input!$C$25,$B988&lt;Input!$G$25),(($I987+$G988+$H988)*(1+Input!$G$8/(100*12))),0)</f>
        <v>0</v>
      </c>
      <c r="J988" s="98" t="n">
        <f aca="false">IF(OR($B988&lt;Input!$C$25,$B988&lt;Input!$G$25),(Input!$G$18*((1+Input!$G$14/100)^DATEDIF(Input!$C$7,$B988,"Y"))),0)</f>
        <v>0</v>
      </c>
      <c r="L988" s="98" t="n">
        <f aca="false">IF(OR($B988&lt;Input!$C$25,$B988&lt;Input!$G$25),($E988+$J988),0)</f>
        <v>0</v>
      </c>
    </row>
    <row r="989" customFormat="false" ht="12.75" hidden="false" customHeight="true" outlineLevel="0" collapsed="false">
      <c r="A989" s="87" t="n">
        <v>985</v>
      </c>
      <c r="B989" s="90" t="n">
        <f aca="false">EOMONTH(Input!$C$7,A989)</f>
        <v>72897</v>
      </c>
      <c r="C989" s="90"/>
      <c r="D989" s="98" t="n">
        <f aca="false">IF(($D988+$G988+$H988)&lt;=0,($D988+$G988+$H988),0)</f>
        <v>0</v>
      </c>
      <c r="E989" s="98" t="n">
        <f aca="false">IF($D989&lt;0,Input!$G$17,0)</f>
        <v>0</v>
      </c>
      <c r="F989" s="98" t="n">
        <f aca="false">($D989*(Input!$G$11/100))/12</f>
        <v>0</v>
      </c>
      <c r="G989" s="98" t="n">
        <f aca="false">(-1)*$E989+$F989</f>
        <v>0</v>
      </c>
      <c r="H989" s="98" t="n">
        <f aca="false">IF($D989&lt;0,((-1)*Input!$G$15),0)</f>
        <v>0</v>
      </c>
      <c r="I989" s="98" t="n">
        <f aca="false">IF(OR($B989&lt;Input!$C$25,$B989&lt;Input!$G$25),(($I988+$G989+$H989)*(1+Input!$G$8/(100*12))),0)</f>
        <v>0</v>
      </c>
      <c r="J989" s="98" t="n">
        <f aca="false">IF(OR($B989&lt;Input!$C$25,$B989&lt;Input!$G$25),(Input!$G$18*((1+Input!$G$14/100)^DATEDIF(Input!$C$7,$B989,"Y"))),0)</f>
        <v>0</v>
      </c>
      <c r="L989" s="98" t="n">
        <f aca="false">IF(OR($B989&lt;Input!$C$25,$B989&lt;Input!$G$25),($E989+$J989),0)</f>
        <v>0</v>
      </c>
    </row>
    <row r="990" customFormat="false" ht="12.75" hidden="false" customHeight="true" outlineLevel="0" collapsed="false">
      <c r="A990" s="87" t="n">
        <v>986</v>
      </c>
      <c r="B990" s="90" t="n">
        <f aca="false">EOMONTH(Input!$C$7,A990)</f>
        <v>72928</v>
      </c>
      <c r="C990" s="90"/>
      <c r="D990" s="98" t="n">
        <f aca="false">IF(($D989+$G989+$H989)&lt;=0,($D989+$G989+$H989),0)</f>
        <v>0</v>
      </c>
      <c r="E990" s="98" t="n">
        <f aca="false">IF($D990&lt;0,Input!$G$17,0)</f>
        <v>0</v>
      </c>
      <c r="F990" s="98" t="n">
        <f aca="false">($D990*(Input!$G$11/100))/12</f>
        <v>0</v>
      </c>
      <c r="G990" s="98" t="n">
        <f aca="false">(-1)*$E990+$F990</f>
        <v>0</v>
      </c>
      <c r="H990" s="98" t="n">
        <f aca="false">IF($D990&lt;0,((-1)*Input!$G$15),0)</f>
        <v>0</v>
      </c>
      <c r="I990" s="98" t="n">
        <f aca="false">IF(OR($B990&lt;Input!$C$25,$B990&lt;Input!$G$25),(($I989+$G990+$H990)*(1+Input!$G$8/(100*12))),0)</f>
        <v>0</v>
      </c>
      <c r="J990" s="98" t="n">
        <f aca="false">IF(OR($B990&lt;Input!$C$25,$B990&lt;Input!$G$25),(Input!$G$18*((1+Input!$G$14/100)^DATEDIF(Input!$C$7,$B990,"Y"))),0)</f>
        <v>0</v>
      </c>
      <c r="L990" s="98" t="n">
        <f aca="false">IF(OR($B990&lt;Input!$C$25,$B990&lt;Input!$G$25),($E990+$J990),0)</f>
        <v>0</v>
      </c>
    </row>
    <row r="991" customFormat="false" ht="12.75" hidden="false" customHeight="true" outlineLevel="0" collapsed="false">
      <c r="A991" s="87" t="n">
        <v>987</v>
      </c>
      <c r="B991" s="90" t="n">
        <f aca="false">EOMONTH(Input!$C$7,A991)</f>
        <v>72958</v>
      </c>
      <c r="C991" s="90"/>
      <c r="D991" s="98" t="n">
        <f aca="false">IF(($D990+$G990+$H990)&lt;=0,($D990+$G990+$H990),0)</f>
        <v>0</v>
      </c>
      <c r="E991" s="98" t="n">
        <f aca="false">IF($D991&lt;0,Input!$G$17,0)</f>
        <v>0</v>
      </c>
      <c r="F991" s="98" t="n">
        <f aca="false">($D991*(Input!$G$11/100))/12</f>
        <v>0</v>
      </c>
      <c r="G991" s="98" t="n">
        <f aca="false">(-1)*$E991+$F991</f>
        <v>0</v>
      </c>
      <c r="H991" s="98" t="n">
        <f aca="false">IF($D991&lt;0,((-1)*Input!$G$15),0)</f>
        <v>0</v>
      </c>
      <c r="I991" s="98" t="n">
        <f aca="false">IF(OR($B991&lt;Input!$C$25,$B991&lt;Input!$G$25),(($I990+$G991+$H991)*(1+Input!$G$8/(100*12))),0)</f>
        <v>0</v>
      </c>
      <c r="J991" s="98" t="n">
        <f aca="false">IF(OR($B991&lt;Input!$C$25,$B991&lt;Input!$G$25),(Input!$G$18*((1+Input!$G$14/100)^DATEDIF(Input!$C$7,$B991,"Y"))),0)</f>
        <v>0</v>
      </c>
      <c r="L991" s="98" t="n">
        <f aca="false">IF(OR($B991&lt;Input!$C$25,$B991&lt;Input!$G$25),($E991+$J991),0)</f>
        <v>0</v>
      </c>
    </row>
    <row r="992" customFormat="false" ht="12.75" hidden="false" customHeight="true" outlineLevel="0" collapsed="false">
      <c r="A992" s="87" t="n">
        <v>988</v>
      </c>
      <c r="B992" s="90" t="n">
        <f aca="false">EOMONTH(Input!$C$7,A992)</f>
        <v>72989</v>
      </c>
      <c r="C992" s="90"/>
      <c r="D992" s="98" t="n">
        <f aca="false">IF(($D991+$G991+$H991)&lt;=0,($D991+$G991+$H991),0)</f>
        <v>0</v>
      </c>
      <c r="E992" s="98" t="n">
        <f aca="false">IF($D992&lt;0,Input!$G$17,0)</f>
        <v>0</v>
      </c>
      <c r="F992" s="98" t="n">
        <f aca="false">($D992*(Input!$G$11/100))/12</f>
        <v>0</v>
      </c>
      <c r="G992" s="98" t="n">
        <f aca="false">(-1)*$E992+$F992</f>
        <v>0</v>
      </c>
      <c r="H992" s="98" t="n">
        <f aca="false">IF($D992&lt;0,((-1)*Input!$G$15),0)</f>
        <v>0</v>
      </c>
      <c r="I992" s="98" t="n">
        <f aca="false">IF(OR($B992&lt;Input!$C$25,$B992&lt;Input!$G$25),(($I991+$G992+$H992)*(1+Input!$G$8/(100*12))),0)</f>
        <v>0</v>
      </c>
      <c r="J992" s="98" t="n">
        <f aca="false">IF(OR($B992&lt;Input!$C$25,$B992&lt;Input!$G$25),(Input!$G$18*((1+Input!$G$14/100)^DATEDIF(Input!$C$7,$B992,"Y"))),0)</f>
        <v>0</v>
      </c>
      <c r="L992" s="98" t="n">
        <f aca="false">IF(OR($B992&lt;Input!$C$25,$B992&lt;Input!$G$25),($E992+$J992),0)</f>
        <v>0</v>
      </c>
    </row>
    <row r="993" customFormat="false" ht="12.75" hidden="false" customHeight="true" outlineLevel="0" collapsed="false">
      <c r="A993" s="87" t="n">
        <v>989</v>
      </c>
      <c r="B993" s="90" t="n">
        <f aca="false">EOMONTH(Input!$C$7,A993)</f>
        <v>73019</v>
      </c>
      <c r="C993" s="90"/>
      <c r="D993" s="98" t="n">
        <f aca="false">IF(($D992+$G992+$H992)&lt;=0,($D992+$G992+$H992),0)</f>
        <v>0</v>
      </c>
      <c r="E993" s="98" t="n">
        <f aca="false">IF($D993&lt;0,Input!$G$17,0)</f>
        <v>0</v>
      </c>
      <c r="F993" s="98" t="n">
        <f aca="false">($D993*(Input!$G$11/100))/12</f>
        <v>0</v>
      </c>
      <c r="G993" s="98" t="n">
        <f aca="false">(-1)*$E993+$F993</f>
        <v>0</v>
      </c>
      <c r="H993" s="98" t="n">
        <f aca="false">IF($D993&lt;0,((-1)*Input!$G$15),0)</f>
        <v>0</v>
      </c>
      <c r="I993" s="98" t="n">
        <f aca="false">IF(OR($B993&lt;Input!$C$25,$B993&lt;Input!$G$25),(($I992+$G993+$H993)*(1+Input!$G$8/(100*12))),0)</f>
        <v>0</v>
      </c>
      <c r="J993" s="98" t="n">
        <f aca="false">IF(OR($B993&lt;Input!$C$25,$B993&lt;Input!$G$25),(Input!$G$18*((1+Input!$G$14/100)^DATEDIF(Input!$C$7,$B993,"Y"))),0)</f>
        <v>0</v>
      </c>
      <c r="L993" s="98" t="n">
        <f aca="false">IF(OR($B993&lt;Input!$C$25,$B993&lt;Input!$G$25),($E993+$J993),0)</f>
        <v>0</v>
      </c>
    </row>
    <row r="994" customFormat="false" ht="12.75" hidden="false" customHeight="true" outlineLevel="0" collapsed="false">
      <c r="A994" s="87" t="n">
        <v>990</v>
      </c>
      <c r="B994" s="90" t="n">
        <f aca="false">EOMONTH(Input!$C$7,A994)</f>
        <v>73050</v>
      </c>
      <c r="C994" s="90"/>
      <c r="D994" s="98" t="n">
        <f aca="false">IF(($D993+$G993+$H993)&lt;=0,($D993+$G993+$H993),0)</f>
        <v>0</v>
      </c>
      <c r="E994" s="98" t="n">
        <f aca="false">IF($D994&lt;0,Input!$G$17,0)</f>
        <v>0</v>
      </c>
      <c r="F994" s="98" t="n">
        <f aca="false">($D994*(Input!$G$11/100))/12</f>
        <v>0</v>
      </c>
      <c r="G994" s="98" t="n">
        <f aca="false">(-1)*$E994+$F994</f>
        <v>0</v>
      </c>
      <c r="H994" s="98" t="n">
        <f aca="false">IF($D994&lt;0,((-1)*Input!$G$15),0)</f>
        <v>0</v>
      </c>
      <c r="I994" s="98" t="n">
        <f aca="false">IF(OR($B994&lt;Input!$C$25,$B994&lt;Input!$G$25),(($I993+$G994+$H994)*(1+Input!$G$8/(100*12))),0)</f>
        <v>0</v>
      </c>
      <c r="J994" s="98" t="n">
        <f aca="false">IF(OR($B994&lt;Input!$C$25,$B994&lt;Input!$G$25),(Input!$G$18*((1+Input!$G$14/100)^DATEDIF(Input!$C$7,$B994,"Y"))),0)</f>
        <v>0</v>
      </c>
      <c r="L994" s="98" t="n">
        <f aca="false">IF(OR($B994&lt;Input!$C$25,$B994&lt;Input!$G$25),($E994+$J994),0)</f>
        <v>0</v>
      </c>
    </row>
    <row r="995" customFormat="false" ht="12.75" hidden="false" customHeight="true" outlineLevel="0" collapsed="false">
      <c r="A995" s="87" t="n">
        <v>991</v>
      </c>
      <c r="B995" s="90" t="n">
        <f aca="false">EOMONTH(Input!$C$7,A995)</f>
        <v>73081</v>
      </c>
      <c r="C995" s="90"/>
      <c r="D995" s="98" t="n">
        <f aca="false">IF(($D994+$G994+$H994)&lt;=0,($D994+$G994+$H994),0)</f>
        <v>0</v>
      </c>
      <c r="E995" s="98" t="n">
        <f aca="false">IF($D995&lt;0,Input!$G$17,0)</f>
        <v>0</v>
      </c>
      <c r="F995" s="98" t="n">
        <f aca="false">($D995*(Input!$G$11/100))/12</f>
        <v>0</v>
      </c>
      <c r="G995" s="98" t="n">
        <f aca="false">(-1)*$E995+$F995</f>
        <v>0</v>
      </c>
      <c r="H995" s="98" t="n">
        <f aca="false">IF($D995&lt;0,((-1)*Input!$G$15),0)</f>
        <v>0</v>
      </c>
      <c r="I995" s="98" t="n">
        <f aca="false">IF(OR($B995&lt;Input!$C$25,$B995&lt;Input!$G$25),(($I994+$G995+$H995)*(1+Input!$G$8/(100*12))),0)</f>
        <v>0</v>
      </c>
      <c r="J995" s="98" t="n">
        <f aca="false">IF(OR($B995&lt;Input!$C$25,$B995&lt;Input!$G$25),(Input!$G$18*((1+Input!$G$14/100)^DATEDIF(Input!$C$7,$B995,"Y"))),0)</f>
        <v>0</v>
      </c>
      <c r="L995" s="98" t="n">
        <f aca="false">IF(OR($B995&lt;Input!$C$25,$B995&lt;Input!$G$25),($E995+$J995),0)</f>
        <v>0</v>
      </c>
    </row>
    <row r="996" customFormat="false" ht="12.75" hidden="false" customHeight="true" outlineLevel="0" collapsed="false">
      <c r="A996" s="87" t="n">
        <v>992</v>
      </c>
      <c r="B996" s="90" t="n">
        <f aca="false">EOMONTH(Input!$C$7,A996)</f>
        <v>73109</v>
      </c>
      <c r="C996" s="90"/>
      <c r="D996" s="98" t="n">
        <f aca="false">IF(($D995+$G995+$H995)&lt;=0,($D995+$G995+$H995),0)</f>
        <v>0</v>
      </c>
      <c r="E996" s="98" t="n">
        <f aca="false">IF($D996&lt;0,Input!$G$17,0)</f>
        <v>0</v>
      </c>
      <c r="F996" s="98" t="n">
        <f aca="false">($D996*(Input!$G$11/100))/12</f>
        <v>0</v>
      </c>
      <c r="G996" s="98" t="n">
        <f aca="false">(-1)*$E996+$F996</f>
        <v>0</v>
      </c>
      <c r="H996" s="98" t="n">
        <f aca="false">IF($D996&lt;0,((-1)*Input!$G$15),0)</f>
        <v>0</v>
      </c>
      <c r="I996" s="98" t="n">
        <f aca="false">IF(OR($B996&lt;Input!$C$25,$B996&lt;Input!$G$25),(($I995+$G996+$H996)*(1+Input!$G$8/(100*12))),0)</f>
        <v>0</v>
      </c>
      <c r="J996" s="98" t="n">
        <f aca="false">IF(OR($B996&lt;Input!$C$25,$B996&lt;Input!$G$25),(Input!$G$18*((1+Input!$G$14/100)^DATEDIF(Input!$C$7,$B996,"Y"))),0)</f>
        <v>0</v>
      </c>
      <c r="L996" s="98" t="n">
        <f aca="false">IF(OR($B996&lt;Input!$C$25,$B996&lt;Input!$G$25),($E996+$J996),0)</f>
        <v>0</v>
      </c>
    </row>
    <row r="997" customFormat="false" ht="12.75" hidden="false" customHeight="true" outlineLevel="0" collapsed="false">
      <c r="A997" s="87" t="n">
        <v>993</v>
      </c>
      <c r="B997" s="90" t="n">
        <f aca="false">EOMONTH(Input!$C$7,A997)</f>
        <v>73140</v>
      </c>
      <c r="C997" s="90"/>
      <c r="D997" s="98" t="n">
        <f aca="false">IF(($D996+$G996+$H996)&lt;=0,($D996+$G996+$H996),0)</f>
        <v>0</v>
      </c>
      <c r="E997" s="98" t="n">
        <f aca="false">IF($D997&lt;0,Input!$G$17,0)</f>
        <v>0</v>
      </c>
      <c r="F997" s="98" t="n">
        <f aca="false">($D997*(Input!$G$11/100))/12</f>
        <v>0</v>
      </c>
      <c r="G997" s="98" t="n">
        <f aca="false">(-1)*$E997+$F997</f>
        <v>0</v>
      </c>
      <c r="H997" s="98" t="n">
        <f aca="false">IF($D997&lt;0,((-1)*Input!$G$15),0)</f>
        <v>0</v>
      </c>
      <c r="I997" s="98" t="n">
        <f aca="false">IF(OR($B997&lt;Input!$C$25,$B997&lt;Input!$G$25),(($I996+$G997+$H997)*(1+Input!$G$8/(100*12))),0)</f>
        <v>0</v>
      </c>
      <c r="J997" s="98" t="n">
        <f aca="false">IF(OR($B997&lt;Input!$C$25,$B997&lt;Input!$G$25),(Input!$G$18*((1+Input!$G$14/100)^DATEDIF(Input!$C$7,$B997,"Y"))),0)</f>
        <v>0</v>
      </c>
      <c r="L997" s="98" t="n">
        <f aca="false">IF(OR($B997&lt;Input!$C$25,$B997&lt;Input!$G$25),($E997+$J997),0)</f>
        <v>0</v>
      </c>
    </row>
    <row r="998" customFormat="false" ht="12.75" hidden="false" customHeight="true" outlineLevel="0" collapsed="false">
      <c r="A998" s="87" t="n">
        <v>994</v>
      </c>
      <c r="B998" s="90" t="n">
        <f aca="false">EOMONTH(Input!$C$7,A998)</f>
        <v>73170</v>
      </c>
      <c r="C998" s="90"/>
      <c r="D998" s="98" t="n">
        <f aca="false">IF(($D997+$G997+$H997)&lt;=0,($D997+$G997+$H997),0)</f>
        <v>0</v>
      </c>
      <c r="E998" s="98" t="n">
        <f aca="false">IF($D998&lt;0,Input!$G$17,0)</f>
        <v>0</v>
      </c>
      <c r="F998" s="98" t="n">
        <f aca="false">($D998*(Input!$G$11/100))/12</f>
        <v>0</v>
      </c>
      <c r="G998" s="98" t="n">
        <f aca="false">(-1)*$E998+$F998</f>
        <v>0</v>
      </c>
      <c r="H998" s="98" t="n">
        <f aca="false">IF($D998&lt;0,((-1)*Input!$G$15),0)</f>
        <v>0</v>
      </c>
      <c r="I998" s="98" t="n">
        <f aca="false">IF(OR($B998&lt;Input!$C$25,$B998&lt;Input!$G$25),(($I997+$G998+$H998)*(1+Input!$G$8/(100*12))),0)</f>
        <v>0</v>
      </c>
      <c r="J998" s="98" t="n">
        <f aca="false">IF(OR($B998&lt;Input!$C$25,$B998&lt;Input!$G$25),(Input!$G$18*((1+Input!$G$14/100)^DATEDIF(Input!$C$7,$B998,"Y"))),0)</f>
        <v>0</v>
      </c>
      <c r="L998" s="98" t="n">
        <f aca="false">IF(OR($B998&lt;Input!$C$25,$B998&lt;Input!$G$25),($E998+$J998),0)</f>
        <v>0</v>
      </c>
    </row>
    <row r="999" customFormat="false" ht="12.75" hidden="false" customHeight="true" outlineLevel="0" collapsed="false">
      <c r="A999" s="87" t="n">
        <v>995</v>
      </c>
      <c r="B999" s="90" t="n">
        <f aca="false">EOMONTH(Input!$C$7,A999)</f>
        <v>73201</v>
      </c>
      <c r="C999" s="90"/>
      <c r="D999" s="98" t="n">
        <f aca="false">IF(($D998+$G998+$H998)&lt;=0,($D998+$G998+$H998),0)</f>
        <v>0</v>
      </c>
      <c r="E999" s="98" t="n">
        <f aca="false">IF($D999&lt;0,Input!$G$17,0)</f>
        <v>0</v>
      </c>
      <c r="F999" s="98" t="n">
        <f aca="false">($D999*(Input!$G$11/100))/12</f>
        <v>0</v>
      </c>
      <c r="G999" s="98" t="n">
        <f aca="false">(-1)*$E999+$F999</f>
        <v>0</v>
      </c>
      <c r="H999" s="98" t="n">
        <f aca="false">IF($D999&lt;0,((-1)*Input!$G$15),0)</f>
        <v>0</v>
      </c>
      <c r="I999" s="98" t="n">
        <f aca="false">IF(OR($B999&lt;Input!$C$25,$B999&lt;Input!$G$25),(($I998+$G999+$H999)*(1+Input!$G$8/(100*12))),0)</f>
        <v>0</v>
      </c>
      <c r="J999" s="98" t="n">
        <f aca="false">IF(OR($B999&lt;Input!$C$25,$B999&lt;Input!$G$25),(Input!$G$18*((1+Input!$G$14/100)^DATEDIF(Input!$C$7,$B999,"Y"))),0)</f>
        <v>0</v>
      </c>
      <c r="L999" s="98" t="n">
        <f aca="false">IF(OR($B999&lt;Input!$C$25,$B999&lt;Input!$G$25),($E999+$J999),0)</f>
        <v>0</v>
      </c>
    </row>
    <row r="1000" customFormat="false" ht="12.75" hidden="false" customHeight="true" outlineLevel="0" collapsed="false">
      <c r="A1000" s="87" t="n">
        <v>996</v>
      </c>
      <c r="B1000" s="90" t="n">
        <f aca="false">EOMONTH(Input!$C$7,A1000)</f>
        <v>73231</v>
      </c>
      <c r="C1000" s="90"/>
      <c r="D1000" s="98" t="n">
        <f aca="false">IF(($D999+$G999+$H999)&lt;=0,($D999+$G999+$H999),0)</f>
        <v>0</v>
      </c>
      <c r="E1000" s="98" t="n">
        <f aca="false">IF($D1000&lt;0,Input!$G$17,0)</f>
        <v>0</v>
      </c>
      <c r="F1000" s="98" t="n">
        <f aca="false">($D1000*(Input!$G$11/100))/12</f>
        <v>0</v>
      </c>
      <c r="G1000" s="98" t="n">
        <f aca="false">(-1)*$E1000+$F1000</f>
        <v>0</v>
      </c>
      <c r="H1000" s="98" t="n">
        <f aca="false">IF($D1000&lt;0,((-1)*Input!$G$15),0)</f>
        <v>0</v>
      </c>
      <c r="I1000" s="98" t="n">
        <f aca="false">IF(OR($B1000&lt;Input!$C$25,$B1000&lt;Input!$G$25),(($I999+$G1000+$H1000)*(1+Input!$G$8/(100*12))),0)</f>
        <v>0</v>
      </c>
      <c r="J1000" s="98" t="n">
        <f aca="false">IF(OR($B1000&lt;Input!$C$25,$B1000&lt;Input!$G$25),(Input!$G$18*((1+Input!$G$14/100)^DATEDIF(Input!$C$7,$B1000,"Y"))),0)</f>
        <v>0</v>
      </c>
      <c r="L1000" s="98" t="n">
        <f aca="false">IF(OR($B1000&lt;Input!$C$25,$B1000&lt;Input!$G$25),($E1000+$J1000),0)</f>
        <v>0</v>
      </c>
    </row>
    <row r="1001" customFormat="false" ht="12.75" hidden="false" customHeight="true" outlineLevel="0" collapsed="false">
      <c r="A1001" s="87" t="n">
        <v>997</v>
      </c>
      <c r="B1001" s="90" t="n">
        <f aca="false">EOMONTH(Input!$C$7,A1001)</f>
        <v>73262</v>
      </c>
      <c r="C1001" s="90"/>
      <c r="D1001" s="98" t="n">
        <f aca="false">IF(($D1000+$G1000+$H1000)&lt;=0,($D1000+$G1000+$H1000),0)</f>
        <v>0</v>
      </c>
      <c r="E1001" s="98" t="n">
        <f aca="false">IF($D1001&lt;0,Input!$G$17,0)</f>
        <v>0</v>
      </c>
      <c r="F1001" s="98" t="n">
        <f aca="false">($D1001*(Input!$G$11/100))/12</f>
        <v>0</v>
      </c>
      <c r="G1001" s="98" t="n">
        <f aca="false">(-1)*$E1001+$F1001</f>
        <v>0</v>
      </c>
      <c r="H1001" s="98" t="n">
        <f aca="false">IF($D1001&lt;0,((-1)*Input!$G$15),0)</f>
        <v>0</v>
      </c>
      <c r="I1001" s="98" t="n">
        <f aca="false">IF(OR($B1001&lt;Input!$C$25,$B1001&lt;Input!$G$25),(($I1000+$G1001+$H1001)*(1+Input!$G$8/(100*12))),0)</f>
        <v>0</v>
      </c>
      <c r="J1001" s="98" t="n">
        <f aca="false">IF(OR($B1001&lt;Input!$C$25,$B1001&lt;Input!$G$25),(Input!$G$18*((1+Input!$G$14/100)^DATEDIF(Input!$C$7,$B1001,"Y"))),0)</f>
        <v>0</v>
      </c>
      <c r="L1001" s="98" t="n">
        <f aca="false">IF(OR($B1001&lt;Input!$C$25,$B1001&lt;Input!$G$25),($E1001+$J1001),0)</f>
        <v>0</v>
      </c>
    </row>
    <row r="1002" customFormat="false" ht="12.75" hidden="false" customHeight="true" outlineLevel="0" collapsed="false">
      <c r="A1002" s="87" t="n">
        <v>998</v>
      </c>
      <c r="B1002" s="90" t="n">
        <f aca="false">EOMONTH(Input!$C$7,A1002)</f>
        <v>73293</v>
      </c>
      <c r="C1002" s="90"/>
      <c r="D1002" s="98" t="n">
        <f aca="false">IF(($D1001+$G1001+$H1001)&lt;=0,($D1001+$G1001+$H1001),0)</f>
        <v>0</v>
      </c>
      <c r="E1002" s="98" t="n">
        <f aca="false">IF($D1002&lt;0,Input!$G$17,0)</f>
        <v>0</v>
      </c>
      <c r="F1002" s="98" t="n">
        <f aca="false">($D1002*(Input!$G$11/100))/12</f>
        <v>0</v>
      </c>
      <c r="G1002" s="98" t="n">
        <f aca="false">(-1)*$E1002+$F1002</f>
        <v>0</v>
      </c>
      <c r="H1002" s="98" t="n">
        <f aca="false">IF($D1002&lt;0,((-1)*Input!$G$15),0)</f>
        <v>0</v>
      </c>
      <c r="I1002" s="98" t="n">
        <f aca="false">IF(OR($B1002&lt;Input!$C$25,$B1002&lt;Input!$G$25),(($I1001+$G1002+$H1002)*(1+Input!$G$8/(100*12))),0)</f>
        <v>0</v>
      </c>
      <c r="J1002" s="98" t="n">
        <f aca="false">IF(OR($B1002&lt;Input!$C$25,$B1002&lt;Input!$G$25),(Input!$G$18*((1+Input!$G$14/100)^DATEDIF(Input!$C$7,$B1002,"Y"))),0)</f>
        <v>0</v>
      </c>
      <c r="L1002" s="98" t="n">
        <f aca="false">IF(OR($B1002&lt;Input!$C$25,$B1002&lt;Input!$G$25),($E1002+$J1002),0)</f>
        <v>0</v>
      </c>
    </row>
    <row r="1003" customFormat="false" ht="12.75" hidden="false" customHeight="true" outlineLevel="0" collapsed="false">
      <c r="A1003" s="87" t="n">
        <v>999</v>
      </c>
      <c r="B1003" s="90" t="n">
        <f aca="false">EOMONTH(Input!$C$7,A1003)</f>
        <v>73323</v>
      </c>
      <c r="C1003" s="90"/>
      <c r="D1003" s="98" t="n">
        <f aca="false">IF(($D1002+$G1002+$H1002)&lt;=0,($D1002+$G1002+$H1002),0)</f>
        <v>0</v>
      </c>
      <c r="E1003" s="98" t="n">
        <f aca="false">IF($D1003&lt;0,Input!$G$17,0)</f>
        <v>0</v>
      </c>
      <c r="F1003" s="98" t="n">
        <f aca="false">($D1003*(Input!$G$11/100))/12</f>
        <v>0</v>
      </c>
      <c r="G1003" s="98" t="n">
        <f aca="false">(-1)*$E1003+$F1003</f>
        <v>0</v>
      </c>
      <c r="H1003" s="98" t="n">
        <f aca="false">IF($D1003&lt;0,((-1)*Input!$G$15),0)</f>
        <v>0</v>
      </c>
      <c r="I1003" s="98" t="n">
        <f aca="false">IF(OR($B1003&lt;Input!$C$25,$B1003&lt;Input!$G$25),(($I1002+$G1003+$H1003)*(1+Input!$G$8/(100*12))),0)</f>
        <v>0</v>
      </c>
      <c r="J1003" s="98" t="n">
        <f aca="false">IF(OR($B1003&lt;Input!$C$25,$B1003&lt;Input!$G$25),(Input!$G$18*((1+Input!$G$14/100)^DATEDIF(Input!$C$7,$B1003,"Y"))),0)</f>
        <v>0</v>
      </c>
      <c r="L1003" s="98" t="n">
        <f aca="false">IF(OR($B1003&lt;Input!$C$25,$B1003&lt;Input!$G$25),($E1003+$J1003),0)</f>
        <v>0</v>
      </c>
    </row>
    <row r="1004" customFormat="false" ht="12.75" hidden="false" customHeight="true" outlineLevel="0" collapsed="false">
      <c r="A1004" s="87" t="n">
        <v>1000</v>
      </c>
      <c r="B1004" s="90" t="n">
        <f aca="false">EOMONTH(Input!$C$7,A1004)</f>
        <v>73354</v>
      </c>
      <c r="C1004" s="90"/>
      <c r="D1004" s="98" t="n">
        <f aca="false">IF(($D1003+$G1003+$H1003)&lt;=0,($D1003+$G1003+$H1003),0)</f>
        <v>0</v>
      </c>
      <c r="E1004" s="98" t="n">
        <f aca="false">IF($D1004&lt;0,Input!$G$17,0)</f>
        <v>0</v>
      </c>
      <c r="F1004" s="98" t="n">
        <f aca="false">($D1004*(Input!$G$11/100))/12</f>
        <v>0</v>
      </c>
      <c r="G1004" s="98" t="n">
        <f aca="false">(-1)*$E1004+$F1004</f>
        <v>0</v>
      </c>
      <c r="H1004" s="98" t="n">
        <f aca="false">IF($D1004&lt;0,((-1)*Input!$G$15),0)</f>
        <v>0</v>
      </c>
      <c r="I1004" s="98" t="n">
        <f aca="false">IF(OR($B1004&lt;Input!$C$25,$B1004&lt;Input!$G$25),(($I1003+$G1004+$H1004)*(1+Input!$G$8/(100*12))),0)</f>
        <v>0</v>
      </c>
      <c r="J1004" s="98" t="n">
        <f aca="false">IF(OR($B1004&lt;Input!$C$25,$B1004&lt;Input!$G$25),(Input!$G$18*((1+Input!$G$14/100)^DATEDIF(Input!$C$7,$B1004,"Y"))),0)</f>
        <v>0</v>
      </c>
      <c r="L1004" s="98" t="n">
        <f aca="false">IF(OR($B1004&lt;Input!$C$25,$B1004&lt;Input!$G$25),($E1004+$J1004),0)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86" width="10.81"/>
    <col collapsed="false" customWidth="true" hidden="false" outlineLevel="0" max="2" min="2" style="87" width="10.46"/>
    <col collapsed="false" customWidth="true" hidden="false" outlineLevel="0" max="3" min="3" style="87" width="1.39"/>
    <col collapsed="false" customWidth="true" hidden="false" outlineLevel="0" max="4" min="4" style="98" width="19.84"/>
    <col collapsed="false" customWidth="true" hidden="false" outlineLevel="0" max="5" min="5" style="98" width="15.55"/>
    <col collapsed="false" customWidth="true" hidden="false" outlineLevel="0" max="6" min="6" style="98" width="17.4"/>
    <col collapsed="false" customWidth="true" hidden="false" outlineLevel="0" max="7" min="7" style="98" width="17.68"/>
    <col collapsed="false" customWidth="true" hidden="false" outlineLevel="0" max="244" min="8" style="100" width="7.99"/>
    <col collapsed="false" customWidth="true" hidden="false" outlineLevel="0" max="256" min="245" style="88" width="8.06"/>
    <col collapsed="false" customWidth="false" hidden="false" outlineLevel="0" max="1025" min="257" style="88" width="11.57"/>
  </cols>
  <sheetData>
    <row r="1" customFormat="false" ht="19.45" hidden="false" customHeight="true" outlineLevel="0" collapsed="false">
      <c r="A1" s="89" t="str">
        <f aca="false">Input!$C$22</f>
        <v>Tina</v>
      </c>
      <c r="B1" s="89" t="s">
        <v>223</v>
      </c>
      <c r="C1" s="90"/>
    </row>
    <row r="2" customFormat="false" ht="12.75" hidden="false" customHeight="true" outlineLevel="0" collapsed="false">
      <c r="B2" s="90"/>
      <c r="C2" s="90"/>
    </row>
    <row r="3" s="103" customFormat="true" ht="12.75" hidden="false" customHeight="true" outlineLevel="0" collapsed="false">
      <c r="A3" s="93" t="s">
        <v>177</v>
      </c>
      <c r="B3" s="94" t="s">
        <v>178</v>
      </c>
      <c r="C3" s="94"/>
      <c r="D3" s="102" t="s">
        <v>216</v>
      </c>
      <c r="E3" s="102" t="s">
        <v>224</v>
      </c>
      <c r="F3" s="102" t="s">
        <v>218</v>
      </c>
      <c r="G3" s="102" t="s">
        <v>219</v>
      </c>
      <c r="AMJ3" s="88"/>
    </row>
    <row r="4" customFormat="false" ht="12.75" hidden="false" customHeight="true" outlineLevel="0" collapsed="false">
      <c r="A4" s="86" t="n">
        <v>0</v>
      </c>
      <c r="B4" s="90" t="n">
        <f aca="false">EOMONTH(Input!$C$7,A4)</f>
        <v>42916</v>
      </c>
      <c r="C4" s="90"/>
      <c r="D4" s="98" t="n">
        <f aca="false">Input!$C$55</f>
        <v>0</v>
      </c>
      <c r="E4" s="98" t="n">
        <f aca="false">IF($D4&lt;0,Input!$C$60,0)</f>
        <v>0</v>
      </c>
      <c r="F4" s="98" t="n">
        <f aca="false">($D4*(Input!$C$56/100))/12</f>
        <v>0</v>
      </c>
      <c r="G4" s="98" t="n">
        <f aca="false">(-1)*$E4+$F4</f>
        <v>0</v>
      </c>
    </row>
    <row r="5" customFormat="false" ht="12.75" hidden="false" customHeight="true" outlineLevel="0" collapsed="false">
      <c r="A5" s="86" t="n">
        <v>1</v>
      </c>
      <c r="B5" s="90" t="n">
        <f aca="false">EOMONTH(Input!$C$7,A5)</f>
        <v>42947</v>
      </c>
      <c r="C5" s="90"/>
      <c r="D5" s="98" t="n">
        <f aca="false">IF(($D4+$G4)&lt;0,($D4+$G4),0)</f>
        <v>0</v>
      </c>
      <c r="E5" s="98" t="n">
        <f aca="false">IF($D5&lt;0,Input!$C$60,0)</f>
        <v>0</v>
      </c>
      <c r="F5" s="98" t="n">
        <f aca="false">($D5*(Input!$C$56/100))/12</f>
        <v>0</v>
      </c>
      <c r="G5" s="98" t="n">
        <f aca="false">(-1)*$E5+$F5</f>
        <v>0</v>
      </c>
    </row>
    <row r="6" customFormat="false" ht="12.75" hidden="false" customHeight="true" outlineLevel="0" collapsed="false">
      <c r="A6" s="86" t="n">
        <v>2</v>
      </c>
      <c r="B6" s="90" t="n">
        <f aca="false">EOMONTH(Input!$C$7,A6)</f>
        <v>42978</v>
      </c>
      <c r="C6" s="90"/>
      <c r="D6" s="98" t="n">
        <f aca="false">IF(($D5+$G5)&lt;0,($D5+$G5),0)</f>
        <v>0</v>
      </c>
      <c r="E6" s="98" t="n">
        <f aca="false">IF($D6&lt;0,Input!$C$60,0)</f>
        <v>0</v>
      </c>
      <c r="F6" s="98" t="n">
        <f aca="false">($D6*(Input!$C$56/100))/12</f>
        <v>0</v>
      </c>
      <c r="G6" s="98" t="n">
        <f aca="false">(-1)*$E6+$F6</f>
        <v>0</v>
      </c>
    </row>
    <row r="7" customFormat="false" ht="12.75" hidden="false" customHeight="true" outlineLevel="0" collapsed="false">
      <c r="A7" s="86" t="n">
        <v>3</v>
      </c>
      <c r="B7" s="90" t="n">
        <f aca="false">EOMONTH(Input!$C$7,A7)</f>
        <v>43008</v>
      </c>
      <c r="C7" s="90"/>
      <c r="D7" s="98" t="n">
        <f aca="false">IF(($D6+$G6)&lt;0,($D6+$G6),0)</f>
        <v>0</v>
      </c>
      <c r="E7" s="98" t="n">
        <f aca="false">IF($D7&lt;0,Input!$C$60,0)</f>
        <v>0</v>
      </c>
      <c r="F7" s="98" t="n">
        <f aca="false">($D7*(Input!$C$56/100))/12</f>
        <v>0</v>
      </c>
      <c r="G7" s="98" t="n">
        <f aca="false">(-1)*$E7+$F7</f>
        <v>0</v>
      </c>
    </row>
    <row r="8" customFormat="false" ht="12.75" hidden="false" customHeight="true" outlineLevel="0" collapsed="false">
      <c r="A8" s="86" t="n">
        <v>4</v>
      </c>
      <c r="B8" s="90" t="n">
        <f aca="false">EOMONTH(Input!$C$7,A8)</f>
        <v>43039</v>
      </c>
      <c r="C8" s="90"/>
      <c r="D8" s="98" t="n">
        <f aca="false">IF(($D7+$G7)&lt;0,($D7+$G7),0)</f>
        <v>0</v>
      </c>
      <c r="E8" s="98" t="n">
        <f aca="false">IF($D8&lt;0,Input!$C$60,0)</f>
        <v>0</v>
      </c>
      <c r="F8" s="98" t="n">
        <f aca="false">($D8*(Input!$C$56/100))/12</f>
        <v>0</v>
      </c>
      <c r="G8" s="98" t="n">
        <f aca="false">(-1)*$E8+$F8</f>
        <v>0</v>
      </c>
    </row>
    <row r="9" customFormat="false" ht="12.75" hidden="false" customHeight="true" outlineLevel="0" collapsed="false">
      <c r="A9" s="86" t="n">
        <v>5</v>
      </c>
      <c r="B9" s="90" t="n">
        <f aca="false">EOMONTH(Input!$C$7,A9)</f>
        <v>43069</v>
      </c>
      <c r="C9" s="90"/>
      <c r="D9" s="98" t="n">
        <f aca="false">IF(($D8+$G8)&lt;0,($D8+$G8),0)</f>
        <v>0</v>
      </c>
      <c r="E9" s="98" t="n">
        <f aca="false">IF($D9&lt;0,Input!$C$60,0)</f>
        <v>0</v>
      </c>
      <c r="F9" s="98" t="n">
        <f aca="false">($D9*(Input!$C$56/100))/12</f>
        <v>0</v>
      </c>
      <c r="G9" s="98" t="n">
        <f aca="false">(-1)*$E9+$F9</f>
        <v>0</v>
      </c>
    </row>
    <row r="10" customFormat="false" ht="12.75" hidden="false" customHeight="true" outlineLevel="0" collapsed="false">
      <c r="A10" s="86" t="n">
        <v>6</v>
      </c>
      <c r="B10" s="90" t="n">
        <f aca="false">EOMONTH(Input!$C$7,A10)</f>
        <v>43100</v>
      </c>
      <c r="C10" s="90"/>
      <c r="D10" s="98" t="n">
        <f aca="false">IF(($D9+$G9)&lt;0,($D9+$G9),0)</f>
        <v>0</v>
      </c>
      <c r="E10" s="98" t="n">
        <f aca="false">IF($D10&lt;0,Input!$C$60,0)</f>
        <v>0</v>
      </c>
      <c r="F10" s="98" t="n">
        <f aca="false">($D10*(Input!$C$56/100))/12</f>
        <v>0</v>
      </c>
      <c r="G10" s="98" t="n">
        <f aca="false">(-1)*$E10+$F10</f>
        <v>0</v>
      </c>
    </row>
    <row r="11" customFormat="false" ht="12.75" hidden="false" customHeight="true" outlineLevel="0" collapsed="false">
      <c r="A11" s="86" t="n">
        <v>7</v>
      </c>
      <c r="B11" s="90" t="n">
        <f aca="false">EOMONTH(Input!$C$7,A11)</f>
        <v>43131</v>
      </c>
      <c r="C11" s="90"/>
      <c r="D11" s="98" t="n">
        <f aca="false">IF(($D10+$G10)&lt;0,($D10+$G10),0)</f>
        <v>0</v>
      </c>
      <c r="E11" s="98" t="n">
        <f aca="false">IF($D11&lt;0,Input!$C$60,0)</f>
        <v>0</v>
      </c>
      <c r="F11" s="98" t="n">
        <f aca="false">($D11*(Input!$C$56/100))/12</f>
        <v>0</v>
      </c>
      <c r="G11" s="98" t="n">
        <f aca="false">(-1)*$E11+$F11</f>
        <v>0</v>
      </c>
    </row>
    <row r="12" customFormat="false" ht="12.75" hidden="false" customHeight="true" outlineLevel="0" collapsed="false">
      <c r="A12" s="86" t="n">
        <v>8</v>
      </c>
      <c r="B12" s="90" t="n">
        <f aca="false">EOMONTH(Input!$C$7,A12)</f>
        <v>43159</v>
      </c>
      <c r="C12" s="90"/>
      <c r="D12" s="98" t="n">
        <f aca="false">IF(($D11+$G11)&lt;0,($D11+$G11),0)</f>
        <v>0</v>
      </c>
      <c r="E12" s="98" t="n">
        <f aca="false">IF($D12&lt;0,Input!$C$60,0)</f>
        <v>0</v>
      </c>
      <c r="F12" s="98" t="n">
        <f aca="false">($D12*(Input!$C$56/100))/12</f>
        <v>0</v>
      </c>
      <c r="G12" s="98" t="n">
        <f aca="false">(-1)*$E12+$F12</f>
        <v>0</v>
      </c>
    </row>
    <row r="13" customFormat="false" ht="12.75" hidden="false" customHeight="true" outlineLevel="0" collapsed="false">
      <c r="A13" s="86" t="n">
        <v>9</v>
      </c>
      <c r="B13" s="90" t="n">
        <f aca="false">EOMONTH(Input!$C$7,A13)</f>
        <v>43190</v>
      </c>
      <c r="C13" s="90"/>
      <c r="D13" s="98" t="n">
        <f aca="false">IF(($D12+$G12)&lt;0,($D12+$G12),0)</f>
        <v>0</v>
      </c>
      <c r="E13" s="98" t="n">
        <f aca="false">IF($D13&lt;0,Input!$C$60,0)</f>
        <v>0</v>
      </c>
      <c r="F13" s="98" t="n">
        <f aca="false">($D13*(Input!$C$56/100))/12</f>
        <v>0</v>
      </c>
      <c r="G13" s="98" t="n">
        <f aca="false">(-1)*$E13+$F13</f>
        <v>0</v>
      </c>
    </row>
    <row r="14" customFormat="false" ht="12.75" hidden="false" customHeight="true" outlineLevel="0" collapsed="false">
      <c r="A14" s="86" t="n">
        <v>10</v>
      </c>
      <c r="B14" s="90" t="n">
        <f aca="false">EOMONTH(Input!$C$7,A14)</f>
        <v>43220</v>
      </c>
      <c r="C14" s="90"/>
      <c r="D14" s="98" t="n">
        <f aca="false">IF(($D13+$G13)&lt;0,($D13+$G13),0)</f>
        <v>0</v>
      </c>
      <c r="E14" s="98" t="n">
        <f aca="false">IF($D14&lt;0,Input!$C$60,0)</f>
        <v>0</v>
      </c>
      <c r="F14" s="98" t="n">
        <f aca="false">($D14*(Input!$C$56/100))/12</f>
        <v>0</v>
      </c>
      <c r="G14" s="98" t="n">
        <f aca="false">(-1)*$E14+$F14</f>
        <v>0</v>
      </c>
    </row>
    <row r="15" customFormat="false" ht="12.75" hidden="false" customHeight="true" outlineLevel="0" collapsed="false">
      <c r="A15" s="86" t="n">
        <v>11</v>
      </c>
      <c r="B15" s="90" t="n">
        <f aca="false">EOMONTH(Input!$C$7,A15)</f>
        <v>43251</v>
      </c>
      <c r="C15" s="90"/>
      <c r="D15" s="98" t="n">
        <f aca="false">IF(($D14+$G14)&lt;0,($D14+$G14),0)</f>
        <v>0</v>
      </c>
      <c r="E15" s="98" t="n">
        <f aca="false">IF($D15&lt;0,Input!$C$60,0)</f>
        <v>0</v>
      </c>
      <c r="F15" s="98" t="n">
        <f aca="false">($D15*(Input!$C$56/100))/12</f>
        <v>0</v>
      </c>
      <c r="G15" s="98" t="n">
        <f aca="false">(-1)*$E15+$F15</f>
        <v>0</v>
      </c>
    </row>
    <row r="16" customFormat="false" ht="12.75" hidden="false" customHeight="true" outlineLevel="0" collapsed="false">
      <c r="A16" s="86" t="n">
        <v>12</v>
      </c>
      <c r="B16" s="90" t="n">
        <f aca="false">EOMONTH(Input!$C$7,A16)</f>
        <v>43281</v>
      </c>
      <c r="C16" s="90"/>
      <c r="D16" s="98" t="n">
        <f aca="false">IF(($D15+$G15)&lt;0,($D15+$G15),0)</f>
        <v>0</v>
      </c>
      <c r="E16" s="98" t="n">
        <f aca="false">IF($D16&lt;0,Input!$C$60,0)</f>
        <v>0</v>
      </c>
      <c r="F16" s="98" t="n">
        <f aca="false">($D16*(Input!$C$56/100))/12</f>
        <v>0</v>
      </c>
      <c r="G16" s="98" t="n">
        <f aca="false">(-1)*$E16+$F16</f>
        <v>0</v>
      </c>
    </row>
    <row r="17" customFormat="false" ht="12.75" hidden="false" customHeight="true" outlineLevel="0" collapsed="false">
      <c r="A17" s="86" t="n">
        <v>13</v>
      </c>
      <c r="B17" s="90" t="n">
        <f aca="false">EOMONTH(Input!$C$7,A17)</f>
        <v>43312</v>
      </c>
      <c r="C17" s="90"/>
      <c r="D17" s="98" t="n">
        <f aca="false">IF(($D16+$G16)&lt;0,($D16+$G16),0)</f>
        <v>0</v>
      </c>
      <c r="E17" s="98" t="n">
        <f aca="false">IF($D17&lt;0,Input!$C$60,0)</f>
        <v>0</v>
      </c>
      <c r="F17" s="98" t="n">
        <f aca="false">($D17*(Input!$C$56/100))/12</f>
        <v>0</v>
      </c>
      <c r="G17" s="98" t="n">
        <f aca="false">(-1)*$E17+$F17</f>
        <v>0</v>
      </c>
    </row>
    <row r="18" customFormat="false" ht="12.75" hidden="false" customHeight="true" outlineLevel="0" collapsed="false">
      <c r="A18" s="86" t="n">
        <v>14</v>
      </c>
      <c r="B18" s="90" t="n">
        <f aca="false">EOMONTH(Input!$C$7,A18)</f>
        <v>43343</v>
      </c>
      <c r="C18" s="90"/>
      <c r="D18" s="98" t="n">
        <f aca="false">IF(($D17+$G17)&lt;0,($D17+$G17),0)</f>
        <v>0</v>
      </c>
      <c r="E18" s="98" t="n">
        <f aca="false">IF($D18&lt;0,Input!$C$60,0)</f>
        <v>0</v>
      </c>
      <c r="F18" s="98" t="n">
        <f aca="false">($D18*(Input!$C$56/100))/12</f>
        <v>0</v>
      </c>
      <c r="G18" s="98" t="n">
        <f aca="false">(-1)*$E18+$F18</f>
        <v>0</v>
      </c>
    </row>
    <row r="19" customFormat="false" ht="12.75" hidden="false" customHeight="true" outlineLevel="0" collapsed="false">
      <c r="A19" s="86" t="n">
        <v>15</v>
      </c>
      <c r="B19" s="90" t="n">
        <f aca="false">EOMONTH(Input!$C$7,A19)</f>
        <v>43373</v>
      </c>
      <c r="C19" s="90"/>
      <c r="D19" s="98" t="n">
        <f aca="false">IF(($D18+$G18)&lt;0,($D18+$G18),0)</f>
        <v>0</v>
      </c>
      <c r="E19" s="98" t="n">
        <f aca="false">IF($D19&lt;0,Input!$C$60,0)</f>
        <v>0</v>
      </c>
      <c r="F19" s="98" t="n">
        <f aca="false">($D19*(Input!$C$56/100))/12</f>
        <v>0</v>
      </c>
      <c r="G19" s="98" t="n">
        <f aca="false">(-1)*$E19+$F19</f>
        <v>0</v>
      </c>
    </row>
    <row r="20" customFormat="false" ht="12.75" hidden="false" customHeight="true" outlineLevel="0" collapsed="false">
      <c r="A20" s="86" t="n">
        <v>16</v>
      </c>
      <c r="B20" s="90" t="n">
        <f aca="false">EOMONTH(Input!$C$7,A20)</f>
        <v>43404</v>
      </c>
      <c r="C20" s="90"/>
      <c r="D20" s="98" t="n">
        <f aca="false">IF(($D19+$G19)&lt;0,($D19+$G19),0)</f>
        <v>0</v>
      </c>
      <c r="E20" s="98" t="n">
        <f aca="false">IF($D20&lt;0,Input!$C$60,0)</f>
        <v>0</v>
      </c>
      <c r="F20" s="98" t="n">
        <f aca="false">($D20*(Input!$C$56/100))/12</f>
        <v>0</v>
      </c>
      <c r="G20" s="98" t="n">
        <f aca="false">(-1)*$E20+$F20</f>
        <v>0</v>
      </c>
    </row>
    <row r="21" customFormat="false" ht="12.75" hidden="false" customHeight="true" outlineLevel="0" collapsed="false">
      <c r="A21" s="86" t="n">
        <v>17</v>
      </c>
      <c r="B21" s="90" t="n">
        <f aca="false">EOMONTH(Input!$C$7,A21)</f>
        <v>43434</v>
      </c>
      <c r="C21" s="90"/>
      <c r="D21" s="98" t="n">
        <f aca="false">IF(($D20+$G20)&lt;0,($D20+$G20),0)</f>
        <v>0</v>
      </c>
      <c r="E21" s="98" t="n">
        <f aca="false">IF($D21&lt;0,Input!$C$60,0)</f>
        <v>0</v>
      </c>
      <c r="F21" s="98" t="n">
        <f aca="false">($D21*(Input!$C$56/100))/12</f>
        <v>0</v>
      </c>
      <c r="G21" s="98" t="n">
        <f aca="false">(-1)*$E21+$F21</f>
        <v>0</v>
      </c>
    </row>
    <row r="22" customFormat="false" ht="12.75" hidden="false" customHeight="true" outlineLevel="0" collapsed="false">
      <c r="A22" s="86" t="n">
        <v>18</v>
      </c>
      <c r="B22" s="90" t="n">
        <f aca="false">EOMONTH(Input!$C$7,A22)</f>
        <v>43465</v>
      </c>
      <c r="C22" s="90"/>
      <c r="D22" s="98" t="n">
        <f aca="false">IF(($D21+$G21)&lt;0,($D21+$G21),0)</f>
        <v>0</v>
      </c>
      <c r="E22" s="98" t="n">
        <f aca="false">IF($D22&lt;0,Input!$C$60,0)</f>
        <v>0</v>
      </c>
      <c r="F22" s="98" t="n">
        <f aca="false">($D22*(Input!$C$56/100))/12</f>
        <v>0</v>
      </c>
      <c r="G22" s="98" t="n">
        <f aca="false">(-1)*$E22+$F22</f>
        <v>0</v>
      </c>
    </row>
    <row r="23" customFormat="false" ht="12.75" hidden="false" customHeight="true" outlineLevel="0" collapsed="false">
      <c r="A23" s="86" t="n">
        <v>19</v>
      </c>
      <c r="B23" s="90" t="n">
        <f aca="false">EOMONTH(Input!$C$7,A23)</f>
        <v>43496</v>
      </c>
      <c r="C23" s="90"/>
      <c r="D23" s="98" t="n">
        <f aca="false">IF(($D22+$G22)&lt;0,($D22+$G22),0)</f>
        <v>0</v>
      </c>
      <c r="E23" s="98" t="n">
        <f aca="false">IF($D23&lt;0,Input!$C$60,0)</f>
        <v>0</v>
      </c>
      <c r="F23" s="98" t="n">
        <f aca="false">($D23*(Input!$C$56/100))/12</f>
        <v>0</v>
      </c>
      <c r="G23" s="98" t="n">
        <f aca="false">(-1)*$E23+$F23</f>
        <v>0</v>
      </c>
    </row>
    <row r="24" customFormat="false" ht="12.75" hidden="false" customHeight="true" outlineLevel="0" collapsed="false">
      <c r="A24" s="86" t="n">
        <v>20</v>
      </c>
      <c r="B24" s="90" t="n">
        <f aca="false">EOMONTH(Input!$C$7,A24)</f>
        <v>43524</v>
      </c>
      <c r="C24" s="90"/>
      <c r="D24" s="98" t="n">
        <f aca="false">IF(($D23+$G23)&lt;0,($D23+$G23),0)</f>
        <v>0</v>
      </c>
      <c r="E24" s="98" t="n">
        <f aca="false">IF($D24&lt;0,Input!$C$60,0)</f>
        <v>0</v>
      </c>
      <c r="F24" s="98" t="n">
        <f aca="false">($D24*(Input!$C$56/100))/12</f>
        <v>0</v>
      </c>
      <c r="G24" s="98" t="n">
        <f aca="false">(-1)*$E24+$F24</f>
        <v>0</v>
      </c>
    </row>
    <row r="25" customFormat="false" ht="12.75" hidden="false" customHeight="true" outlineLevel="0" collapsed="false">
      <c r="A25" s="86" t="n">
        <v>21</v>
      </c>
      <c r="B25" s="90" t="n">
        <f aca="false">EOMONTH(Input!$C$7,A25)</f>
        <v>43555</v>
      </c>
      <c r="C25" s="90"/>
      <c r="D25" s="98" t="n">
        <f aca="false">IF(($D24+$G24)&lt;0,($D24+$G24),0)</f>
        <v>0</v>
      </c>
      <c r="E25" s="98" t="n">
        <f aca="false">IF($D25&lt;0,Input!$C$60,0)</f>
        <v>0</v>
      </c>
      <c r="F25" s="98" t="n">
        <f aca="false">($D25*(Input!$C$56/100))/12</f>
        <v>0</v>
      </c>
      <c r="G25" s="98" t="n">
        <f aca="false">(-1)*$E25+$F25</f>
        <v>0</v>
      </c>
    </row>
    <row r="26" customFormat="false" ht="12.75" hidden="false" customHeight="true" outlineLevel="0" collapsed="false">
      <c r="A26" s="86" t="n">
        <v>22</v>
      </c>
      <c r="B26" s="90" t="n">
        <f aca="false">EOMONTH(Input!$C$7,A26)</f>
        <v>43585</v>
      </c>
      <c r="C26" s="90"/>
      <c r="D26" s="98" t="n">
        <f aca="false">IF(($D25+$G25)&lt;0,($D25+$G25),0)</f>
        <v>0</v>
      </c>
      <c r="E26" s="98" t="n">
        <f aca="false">IF($D26&lt;0,Input!$C$60,0)</f>
        <v>0</v>
      </c>
      <c r="F26" s="98" t="n">
        <f aca="false">($D26*(Input!$C$56/100))/12</f>
        <v>0</v>
      </c>
      <c r="G26" s="98" t="n">
        <f aca="false">(-1)*$E26+$F26</f>
        <v>0</v>
      </c>
    </row>
    <row r="27" customFormat="false" ht="12.75" hidden="false" customHeight="true" outlineLevel="0" collapsed="false">
      <c r="A27" s="86" t="n">
        <v>23</v>
      </c>
      <c r="B27" s="90" t="n">
        <f aca="false">EOMONTH(Input!$C$7,A27)</f>
        <v>43616</v>
      </c>
      <c r="C27" s="90"/>
      <c r="D27" s="98" t="n">
        <f aca="false">IF(($D26+$G26)&lt;0,($D26+$G26),0)</f>
        <v>0</v>
      </c>
      <c r="E27" s="98" t="n">
        <f aca="false">IF($D27&lt;0,Input!$C$60,0)</f>
        <v>0</v>
      </c>
      <c r="F27" s="98" t="n">
        <f aca="false">($D27*(Input!$C$56/100))/12</f>
        <v>0</v>
      </c>
      <c r="G27" s="98" t="n">
        <f aca="false">(-1)*$E27+$F27</f>
        <v>0</v>
      </c>
    </row>
    <row r="28" customFormat="false" ht="12.75" hidden="false" customHeight="true" outlineLevel="0" collapsed="false">
      <c r="A28" s="86" t="n">
        <v>24</v>
      </c>
      <c r="B28" s="90" t="n">
        <f aca="false">EOMONTH(Input!$C$7,A28)</f>
        <v>43646</v>
      </c>
      <c r="C28" s="90"/>
      <c r="D28" s="98" t="n">
        <f aca="false">IF(($D27+$G27)&lt;0,($D27+$G27),0)</f>
        <v>0</v>
      </c>
      <c r="E28" s="98" t="n">
        <f aca="false">IF($D28&lt;0,Input!$C$60,0)</f>
        <v>0</v>
      </c>
      <c r="F28" s="98" t="n">
        <f aca="false">($D28*(Input!$C$56/100))/12</f>
        <v>0</v>
      </c>
      <c r="G28" s="98" t="n">
        <f aca="false">(-1)*$E28+$F28</f>
        <v>0</v>
      </c>
    </row>
    <row r="29" customFormat="false" ht="12.75" hidden="false" customHeight="true" outlineLevel="0" collapsed="false">
      <c r="A29" s="86" t="n">
        <v>25</v>
      </c>
      <c r="B29" s="90" t="n">
        <f aca="false">EOMONTH(Input!$C$7,A29)</f>
        <v>43677</v>
      </c>
      <c r="C29" s="90"/>
      <c r="D29" s="98" t="n">
        <f aca="false">IF(($D28+$G28)&lt;0,($D28+$G28),0)</f>
        <v>0</v>
      </c>
      <c r="E29" s="98" t="n">
        <f aca="false">IF($D29&lt;0,Input!$C$60,0)</f>
        <v>0</v>
      </c>
      <c r="F29" s="98" t="n">
        <f aca="false">($D29*(Input!$C$56/100))/12</f>
        <v>0</v>
      </c>
      <c r="G29" s="98" t="n">
        <f aca="false">(-1)*$E29+$F29</f>
        <v>0</v>
      </c>
    </row>
    <row r="30" customFormat="false" ht="12.75" hidden="false" customHeight="true" outlineLevel="0" collapsed="false">
      <c r="A30" s="86" t="n">
        <v>26</v>
      </c>
      <c r="B30" s="90" t="n">
        <f aca="false">EOMONTH(Input!$C$7,A30)</f>
        <v>43708</v>
      </c>
      <c r="C30" s="90"/>
      <c r="D30" s="98" t="n">
        <f aca="false">IF(($D29+$G29)&lt;0,($D29+$G29),0)</f>
        <v>0</v>
      </c>
      <c r="E30" s="98" t="n">
        <f aca="false">IF($D30&lt;0,Input!$C$60,0)</f>
        <v>0</v>
      </c>
      <c r="F30" s="98" t="n">
        <f aca="false">($D30*(Input!$C$56/100))/12</f>
        <v>0</v>
      </c>
      <c r="G30" s="98" t="n">
        <f aca="false">(-1)*$E30+$F30</f>
        <v>0</v>
      </c>
    </row>
    <row r="31" customFormat="false" ht="12.75" hidden="false" customHeight="true" outlineLevel="0" collapsed="false">
      <c r="A31" s="86" t="n">
        <v>27</v>
      </c>
      <c r="B31" s="90" t="n">
        <f aca="false">EOMONTH(Input!$C$7,A31)</f>
        <v>43738</v>
      </c>
      <c r="C31" s="90"/>
      <c r="D31" s="98" t="n">
        <f aca="false">IF(($D30+$G30)&lt;0,($D30+$G30),0)</f>
        <v>0</v>
      </c>
      <c r="E31" s="98" t="n">
        <f aca="false">IF($D31&lt;0,Input!$C$60,0)</f>
        <v>0</v>
      </c>
      <c r="F31" s="98" t="n">
        <f aca="false">($D31*(Input!$C$56/100))/12</f>
        <v>0</v>
      </c>
      <c r="G31" s="98" t="n">
        <f aca="false">(-1)*$E31+$F31</f>
        <v>0</v>
      </c>
    </row>
    <row r="32" customFormat="false" ht="12.75" hidden="false" customHeight="true" outlineLevel="0" collapsed="false">
      <c r="A32" s="86" t="n">
        <v>28</v>
      </c>
      <c r="B32" s="90" t="n">
        <f aca="false">EOMONTH(Input!$C$7,A32)</f>
        <v>43769</v>
      </c>
      <c r="C32" s="90"/>
      <c r="D32" s="98" t="n">
        <f aca="false">IF(($D31+$G31)&lt;0,($D31+$G31),0)</f>
        <v>0</v>
      </c>
      <c r="E32" s="98" t="n">
        <f aca="false">IF($D32&lt;0,Input!$C$60,0)</f>
        <v>0</v>
      </c>
      <c r="F32" s="98" t="n">
        <f aca="false">($D32*(Input!$C$56/100))/12</f>
        <v>0</v>
      </c>
      <c r="G32" s="98" t="n">
        <f aca="false">(-1)*$E32+$F32</f>
        <v>0</v>
      </c>
    </row>
    <row r="33" customFormat="false" ht="12.75" hidden="false" customHeight="true" outlineLevel="0" collapsed="false">
      <c r="A33" s="86" t="n">
        <v>29</v>
      </c>
      <c r="B33" s="90" t="n">
        <f aca="false">EOMONTH(Input!$C$7,A33)</f>
        <v>43799</v>
      </c>
      <c r="C33" s="90"/>
      <c r="D33" s="98" t="n">
        <f aca="false">IF(($D32+$G32)&lt;0,($D32+$G32),0)</f>
        <v>0</v>
      </c>
      <c r="E33" s="98" t="n">
        <f aca="false">IF($D33&lt;0,Input!$C$60,0)</f>
        <v>0</v>
      </c>
      <c r="F33" s="98" t="n">
        <f aca="false">($D33*(Input!$C$56/100))/12</f>
        <v>0</v>
      </c>
      <c r="G33" s="98" t="n">
        <f aca="false">(-1)*$E33+$F33</f>
        <v>0</v>
      </c>
    </row>
    <row r="34" customFormat="false" ht="12.75" hidden="false" customHeight="true" outlineLevel="0" collapsed="false">
      <c r="A34" s="86" t="n">
        <v>30</v>
      </c>
      <c r="B34" s="90" t="n">
        <f aca="false">EOMONTH(Input!$C$7,A34)</f>
        <v>43830</v>
      </c>
      <c r="C34" s="90"/>
      <c r="D34" s="98" t="n">
        <f aca="false">IF(($D33+$G33)&lt;0,($D33+$G33),0)</f>
        <v>0</v>
      </c>
      <c r="E34" s="98" t="n">
        <f aca="false">IF($D34&lt;0,Input!$C$60,0)</f>
        <v>0</v>
      </c>
      <c r="F34" s="98" t="n">
        <f aca="false">($D34*(Input!$C$56/100))/12</f>
        <v>0</v>
      </c>
      <c r="G34" s="98" t="n">
        <f aca="false">(-1)*$E34+$F34</f>
        <v>0</v>
      </c>
    </row>
    <row r="35" customFormat="false" ht="12.75" hidden="false" customHeight="true" outlineLevel="0" collapsed="false">
      <c r="A35" s="86" t="n">
        <v>31</v>
      </c>
      <c r="B35" s="90" t="n">
        <f aca="false">EOMONTH(Input!$C$7,A35)</f>
        <v>43861</v>
      </c>
      <c r="C35" s="90"/>
      <c r="D35" s="98" t="n">
        <f aca="false">IF(($D34+$G34)&lt;0,($D34+$G34),0)</f>
        <v>0</v>
      </c>
      <c r="E35" s="98" t="n">
        <f aca="false">IF($D35&lt;0,Input!$C$60,0)</f>
        <v>0</v>
      </c>
      <c r="F35" s="98" t="n">
        <f aca="false">($D35*(Input!$C$56/100))/12</f>
        <v>0</v>
      </c>
      <c r="G35" s="98" t="n">
        <f aca="false">(-1)*$E35+$F35</f>
        <v>0</v>
      </c>
    </row>
    <row r="36" customFormat="false" ht="12.75" hidden="false" customHeight="true" outlineLevel="0" collapsed="false">
      <c r="A36" s="86" t="n">
        <v>32</v>
      </c>
      <c r="B36" s="90" t="n">
        <f aca="false">EOMONTH(Input!$C$7,A36)</f>
        <v>43890</v>
      </c>
      <c r="C36" s="90"/>
      <c r="D36" s="98" t="n">
        <f aca="false">IF(($D35+$G35)&lt;0,($D35+$G35),0)</f>
        <v>0</v>
      </c>
      <c r="E36" s="98" t="n">
        <f aca="false">IF($D36&lt;0,Input!$C$60,0)</f>
        <v>0</v>
      </c>
      <c r="F36" s="98" t="n">
        <f aca="false">($D36*(Input!$C$56/100))/12</f>
        <v>0</v>
      </c>
      <c r="G36" s="98" t="n">
        <f aca="false">(-1)*$E36+$F36</f>
        <v>0</v>
      </c>
    </row>
    <row r="37" customFormat="false" ht="12.75" hidden="false" customHeight="true" outlineLevel="0" collapsed="false">
      <c r="A37" s="86" t="n">
        <v>33</v>
      </c>
      <c r="B37" s="90" t="n">
        <f aca="false">EOMONTH(Input!$C$7,A37)</f>
        <v>43921</v>
      </c>
      <c r="C37" s="90"/>
      <c r="D37" s="98" t="n">
        <f aca="false">IF(($D36+$G36)&lt;0,($D36+$G36),0)</f>
        <v>0</v>
      </c>
      <c r="E37" s="98" t="n">
        <f aca="false">IF($D37&lt;0,Input!$C$60,0)</f>
        <v>0</v>
      </c>
      <c r="F37" s="98" t="n">
        <f aca="false">($D37*(Input!$C$56/100))/12</f>
        <v>0</v>
      </c>
      <c r="G37" s="98" t="n">
        <f aca="false">(-1)*$E37+$F37</f>
        <v>0</v>
      </c>
    </row>
    <row r="38" customFormat="false" ht="12.75" hidden="false" customHeight="true" outlineLevel="0" collapsed="false">
      <c r="A38" s="86" t="n">
        <v>34</v>
      </c>
      <c r="B38" s="90" t="n">
        <f aca="false">EOMONTH(Input!$C$7,A38)</f>
        <v>43951</v>
      </c>
      <c r="C38" s="90"/>
      <c r="D38" s="98" t="n">
        <f aca="false">IF(($D37+$G37)&lt;0,($D37+$G37),0)</f>
        <v>0</v>
      </c>
      <c r="E38" s="98" t="n">
        <f aca="false">IF($D38&lt;0,Input!$C$60,0)</f>
        <v>0</v>
      </c>
      <c r="F38" s="98" t="n">
        <f aca="false">($D38*(Input!$C$56/100))/12</f>
        <v>0</v>
      </c>
      <c r="G38" s="98" t="n">
        <f aca="false">(-1)*$E38+$F38</f>
        <v>0</v>
      </c>
    </row>
    <row r="39" customFormat="false" ht="12.75" hidden="false" customHeight="true" outlineLevel="0" collapsed="false">
      <c r="A39" s="86" t="n">
        <v>35</v>
      </c>
      <c r="B39" s="90" t="n">
        <f aca="false">EOMONTH(Input!$C$7,A39)</f>
        <v>43982</v>
      </c>
      <c r="C39" s="90"/>
      <c r="D39" s="98" t="n">
        <f aca="false">IF(($D38+$G38)&lt;0,($D38+$G38),0)</f>
        <v>0</v>
      </c>
      <c r="E39" s="98" t="n">
        <f aca="false">IF($D39&lt;0,Input!$C$60,0)</f>
        <v>0</v>
      </c>
      <c r="F39" s="98" t="n">
        <f aca="false">($D39*(Input!$C$56/100))/12</f>
        <v>0</v>
      </c>
      <c r="G39" s="98" t="n">
        <f aca="false">(-1)*$E39+$F39</f>
        <v>0</v>
      </c>
    </row>
    <row r="40" customFormat="false" ht="12.75" hidden="false" customHeight="true" outlineLevel="0" collapsed="false">
      <c r="A40" s="86" t="n">
        <v>36</v>
      </c>
      <c r="B40" s="90" t="n">
        <f aca="false">EOMONTH(Input!$C$7,A40)</f>
        <v>44012</v>
      </c>
      <c r="C40" s="90"/>
      <c r="D40" s="98" t="n">
        <f aca="false">IF(($D39+$G39)&lt;0,($D39+$G39),0)</f>
        <v>0</v>
      </c>
      <c r="E40" s="98" t="n">
        <f aca="false">IF($D40&lt;0,Input!$C$60,0)</f>
        <v>0</v>
      </c>
      <c r="F40" s="98" t="n">
        <f aca="false">($D40*(Input!$C$56/100))/12</f>
        <v>0</v>
      </c>
      <c r="G40" s="98" t="n">
        <f aca="false">(-1)*$E40+$F40</f>
        <v>0</v>
      </c>
    </row>
    <row r="41" customFormat="false" ht="12.75" hidden="false" customHeight="true" outlineLevel="0" collapsed="false">
      <c r="A41" s="86" t="n">
        <v>37</v>
      </c>
      <c r="B41" s="90" t="n">
        <f aca="false">EOMONTH(Input!$C$7,A41)</f>
        <v>44043</v>
      </c>
      <c r="C41" s="90"/>
      <c r="D41" s="98" t="n">
        <f aca="false">IF(($D40+$G40)&lt;0,($D40+$G40),0)</f>
        <v>0</v>
      </c>
      <c r="E41" s="98" t="n">
        <f aca="false">IF($D41&lt;0,Input!$C$60,0)</f>
        <v>0</v>
      </c>
      <c r="F41" s="98" t="n">
        <f aca="false">($D41*(Input!$C$56/100))/12</f>
        <v>0</v>
      </c>
      <c r="G41" s="98" t="n">
        <f aca="false">(-1)*$E41+$F41</f>
        <v>0</v>
      </c>
    </row>
    <row r="42" customFormat="false" ht="12.75" hidden="false" customHeight="true" outlineLevel="0" collapsed="false">
      <c r="A42" s="86" t="n">
        <v>38</v>
      </c>
      <c r="B42" s="90" t="n">
        <f aca="false">EOMONTH(Input!$C$7,A42)</f>
        <v>44074</v>
      </c>
      <c r="C42" s="90"/>
      <c r="D42" s="98" t="n">
        <f aca="false">IF(($D41+$G41)&lt;0,($D41+$G41),0)</f>
        <v>0</v>
      </c>
      <c r="E42" s="98" t="n">
        <f aca="false">IF($D42&lt;0,Input!$C$60,0)</f>
        <v>0</v>
      </c>
      <c r="F42" s="98" t="n">
        <f aca="false">($D42*(Input!$C$56/100))/12</f>
        <v>0</v>
      </c>
      <c r="G42" s="98" t="n">
        <f aca="false">(-1)*$E42+$F42</f>
        <v>0</v>
      </c>
    </row>
    <row r="43" customFormat="false" ht="12.75" hidden="false" customHeight="true" outlineLevel="0" collapsed="false">
      <c r="A43" s="86" t="n">
        <v>39</v>
      </c>
      <c r="B43" s="90" t="n">
        <f aca="false">EOMONTH(Input!$C$7,A43)</f>
        <v>44104</v>
      </c>
      <c r="C43" s="90"/>
      <c r="D43" s="98" t="n">
        <f aca="false">IF(($D42+$G42)&lt;0,($D42+$G42),0)</f>
        <v>0</v>
      </c>
      <c r="E43" s="98" t="n">
        <f aca="false">IF($D43&lt;0,Input!$C$60,0)</f>
        <v>0</v>
      </c>
      <c r="F43" s="98" t="n">
        <f aca="false">($D43*(Input!$C$56/100))/12</f>
        <v>0</v>
      </c>
      <c r="G43" s="98" t="n">
        <f aca="false">(-1)*$E43+$F43</f>
        <v>0</v>
      </c>
    </row>
    <row r="44" customFormat="false" ht="12.75" hidden="false" customHeight="true" outlineLevel="0" collapsed="false">
      <c r="A44" s="86" t="n">
        <v>40</v>
      </c>
      <c r="B44" s="90" t="n">
        <f aca="false">EOMONTH(Input!$C$7,A44)</f>
        <v>44135</v>
      </c>
      <c r="C44" s="90"/>
      <c r="D44" s="98" t="n">
        <f aca="false">IF(($D43+$G43)&lt;0,($D43+$G43),0)</f>
        <v>0</v>
      </c>
      <c r="E44" s="98" t="n">
        <f aca="false">IF($D44&lt;0,Input!$C$60,0)</f>
        <v>0</v>
      </c>
      <c r="F44" s="98" t="n">
        <f aca="false">($D44*(Input!$C$56/100))/12</f>
        <v>0</v>
      </c>
      <c r="G44" s="98" t="n">
        <f aca="false">(-1)*$E44+$F44</f>
        <v>0</v>
      </c>
    </row>
    <row r="45" customFormat="false" ht="12.75" hidden="false" customHeight="true" outlineLevel="0" collapsed="false">
      <c r="A45" s="86" t="n">
        <v>41</v>
      </c>
      <c r="B45" s="90" t="n">
        <f aca="false">EOMONTH(Input!$C$7,A45)</f>
        <v>44165</v>
      </c>
      <c r="C45" s="90"/>
      <c r="D45" s="98" t="n">
        <f aca="false">IF(($D44+$G44)&lt;0,($D44+$G44),0)</f>
        <v>0</v>
      </c>
      <c r="E45" s="98" t="n">
        <f aca="false">IF($D45&lt;0,Input!$C$60,0)</f>
        <v>0</v>
      </c>
      <c r="F45" s="98" t="n">
        <f aca="false">($D45*(Input!$C$56/100))/12</f>
        <v>0</v>
      </c>
      <c r="G45" s="98" t="n">
        <f aca="false">(-1)*$E45+$F45</f>
        <v>0</v>
      </c>
    </row>
    <row r="46" customFormat="false" ht="12.75" hidden="false" customHeight="true" outlineLevel="0" collapsed="false">
      <c r="A46" s="86" t="n">
        <v>42</v>
      </c>
      <c r="B46" s="90" t="n">
        <f aca="false">EOMONTH(Input!$C$7,A46)</f>
        <v>44196</v>
      </c>
      <c r="C46" s="90"/>
      <c r="D46" s="98" t="n">
        <f aca="false">IF(($D45+$G45)&lt;0,($D45+$G45),0)</f>
        <v>0</v>
      </c>
      <c r="E46" s="98" t="n">
        <f aca="false">IF($D46&lt;0,Input!$C$60,0)</f>
        <v>0</v>
      </c>
      <c r="F46" s="98" t="n">
        <f aca="false">($D46*(Input!$C$56/100))/12</f>
        <v>0</v>
      </c>
      <c r="G46" s="98" t="n">
        <f aca="false">(-1)*$E46+$F46</f>
        <v>0</v>
      </c>
    </row>
    <row r="47" customFormat="false" ht="12.75" hidden="false" customHeight="true" outlineLevel="0" collapsed="false">
      <c r="A47" s="86" t="n">
        <v>43</v>
      </c>
      <c r="B47" s="90" t="n">
        <f aca="false">EOMONTH(Input!$C$7,A47)</f>
        <v>44227</v>
      </c>
      <c r="C47" s="90"/>
      <c r="D47" s="98" t="n">
        <f aca="false">IF(($D46+$G46)&lt;0,($D46+$G46),0)</f>
        <v>0</v>
      </c>
      <c r="E47" s="98" t="n">
        <f aca="false">IF($D47&lt;0,Input!$C$60,0)</f>
        <v>0</v>
      </c>
      <c r="F47" s="98" t="n">
        <f aca="false">($D47*(Input!$C$56/100))/12</f>
        <v>0</v>
      </c>
      <c r="G47" s="98" t="n">
        <f aca="false">(-1)*$E47+$F47</f>
        <v>0</v>
      </c>
    </row>
    <row r="48" customFormat="false" ht="12.75" hidden="false" customHeight="true" outlineLevel="0" collapsed="false">
      <c r="A48" s="86" t="n">
        <v>44</v>
      </c>
      <c r="B48" s="90" t="n">
        <f aca="false">EOMONTH(Input!$C$7,A48)</f>
        <v>44255</v>
      </c>
      <c r="C48" s="90"/>
      <c r="D48" s="98" t="n">
        <f aca="false">IF(($D47+$G47)&lt;0,($D47+$G47),0)</f>
        <v>0</v>
      </c>
      <c r="E48" s="98" t="n">
        <f aca="false">IF($D48&lt;0,Input!$C$60,0)</f>
        <v>0</v>
      </c>
      <c r="F48" s="98" t="n">
        <f aca="false">($D48*(Input!$C$56/100))/12</f>
        <v>0</v>
      </c>
      <c r="G48" s="98" t="n">
        <f aca="false">(-1)*$E48+$F48</f>
        <v>0</v>
      </c>
    </row>
    <row r="49" customFormat="false" ht="12.75" hidden="false" customHeight="true" outlineLevel="0" collapsed="false">
      <c r="A49" s="86" t="n">
        <v>45</v>
      </c>
      <c r="B49" s="90" t="n">
        <f aca="false">EOMONTH(Input!$C$7,A49)</f>
        <v>44286</v>
      </c>
      <c r="C49" s="90"/>
      <c r="D49" s="98" t="n">
        <f aca="false">IF(($D48+$G48)&lt;0,($D48+$G48),0)</f>
        <v>0</v>
      </c>
      <c r="E49" s="98" t="n">
        <f aca="false">IF($D49&lt;0,Input!$C$60,0)</f>
        <v>0</v>
      </c>
      <c r="F49" s="98" t="n">
        <f aca="false">($D49*(Input!$C$56/100))/12</f>
        <v>0</v>
      </c>
      <c r="G49" s="98" t="n">
        <f aca="false">(-1)*$E49+$F49</f>
        <v>0</v>
      </c>
    </row>
    <row r="50" customFormat="false" ht="12.75" hidden="false" customHeight="true" outlineLevel="0" collapsed="false">
      <c r="A50" s="86" t="n">
        <v>46</v>
      </c>
      <c r="B50" s="90" t="n">
        <f aca="false">EOMONTH(Input!$C$7,A50)</f>
        <v>44316</v>
      </c>
      <c r="C50" s="90"/>
      <c r="D50" s="98" t="n">
        <f aca="false">IF(($D49+$G49)&lt;0,($D49+$G49),0)</f>
        <v>0</v>
      </c>
      <c r="E50" s="98" t="n">
        <f aca="false">IF($D50&lt;0,Input!$C$60,0)</f>
        <v>0</v>
      </c>
      <c r="F50" s="98" t="n">
        <f aca="false">($D50*(Input!$C$56/100))/12</f>
        <v>0</v>
      </c>
      <c r="G50" s="98" t="n">
        <f aca="false">(-1)*$E50+$F50</f>
        <v>0</v>
      </c>
    </row>
    <row r="51" customFormat="false" ht="12.75" hidden="false" customHeight="true" outlineLevel="0" collapsed="false">
      <c r="A51" s="86" t="n">
        <v>47</v>
      </c>
      <c r="B51" s="90" t="n">
        <f aca="false">EOMONTH(Input!$C$7,A51)</f>
        <v>44347</v>
      </c>
      <c r="C51" s="90"/>
      <c r="D51" s="98" t="n">
        <f aca="false">IF(($D50+$G50)&lt;0,($D50+$G50),0)</f>
        <v>0</v>
      </c>
      <c r="E51" s="98" t="n">
        <f aca="false">IF($D51&lt;0,Input!$C$60,0)</f>
        <v>0</v>
      </c>
      <c r="F51" s="98" t="n">
        <f aca="false">($D51*(Input!$C$56/100))/12</f>
        <v>0</v>
      </c>
      <c r="G51" s="98" t="n">
        <f aca="false">(-1)*$E51+$F51</f>
        <v>0</v>
      </c>
    </row>
    <row r="52" customFormat="false" ht="12.75" hidden="false" customHeight="true" outlineLevel="0" collapsed="false">
      <c r="A52" s="86" t="n">
        <v>48</v>
      </c>
      <c r="B52" s="90" t="n">
        <f aca="false">EOMONTH(Input!$C$7,A52)</f>
        <v>44377</v>
      </c>
      <c r="C52" s="90"/>
      <c r="D52" s="98" t="n">
        <f aca="false">IF(($D51+$G51)&lt;0,($D51+$G51),0)</f>
        <v>0</v>
      </c>
      <c r="E52" s="98" t="n">
        <f aca="false">IF($D52&lt;0,Input!$C$60,0)</f>
        <v>0</v>
      </c>
      <c r="F52" s="98" t="n">
        <f aca="false">($D52*(Input!$C$56/100))/12</f>
        <v>0</v>
      </c>
      <c r="G52" s="98" t="n">
        <f aca="false">(-1)*$E52+$F52</f>
        <v>0</v>
      </c>
    </row>
    <row r="53" customFormat="false" ht="12.75" hidden="false" customHeight="true" outlineLevel="0" collapsed="false">
      <c r="A53" s="86" t="n">
        <v>49</v>
      </c>
      <c r="B53" s="90" t="n">
        <f aca="false">EOMONTH(Input!$C$7,A53)</f>
        <v>44408</v>
      </c>
      <c r="C53" s="90"/>
      <c r="D53" s="98" t="n">
        <f aca="false">IF(($D52+$G52)&lt;0,($D52+$G52),0)</f>
        <v>0</v>
      </c>
      <c r="E53" s="98" t="n">
        <f aca="false">IF($D53&lt;0,Input!$C$60,0)</f>
        <v>0</v>
      </c>
      <c r="F53" s="98" t="n">
        <f aca="false">($D53*(Input!$C$56/100))/12</f>
        <v>0</v>
      </c>
      <c r="G53" s="98" t="n">
        <f aca="false">(-1)*$E53+$F53</f>
        <v>0</v>
      </c>
    </row>
    <row r="54" customFormat="false" ht="12.75" hidden="false" customHeight="true" outlineLevel="0" collapsed="false">
      <c r="A54" s="86" t="n">
        <v>50</v>
      </c>
      <c r="B54" s="90" t="n">
        <f aca="false">EOMONTH(Input!$C$7,A54)</f>
        <v>44439</v>
      </c>
      <c r="C54" s="90"/>
      <c r="D54" s="98" t="n">
        <f aca="false">IF(($D53+$G53)&lt;0,($D53+$G53),0)</f>
        <v>0</v>
      </c>
      <c r="E54" s="98" t="n">
        <f aca="false">IF($D54&lt;0,Input!$C$60,0)</f>
        <v>0</v>
      </c>
      <c r="F54" s="98" t="n">
        <f aca="false">($D54*(Input!$C$56/100))/12</f>
        <v>0</v>
      </c>
      <c r="G54" s="98" t="n">
        <f aca="false">(-1)*$E54+$F54</f>
        <v>0</v>
      </c>
    </row>
    <row r="55" customFormat="false" ht="12.75" hidden="false" customHeight="true" outlineLevel="0" collapsed="false">
      <c r="A55" s="86" t="n">
        <v>51</v>
      </c>
      <c r="B55" s="90" t="n">
        <f aca="false">EOMONTH(Input!$C$7,A55)</f>
        <v>44469</v>
      </c>
      <c r="C55" s="90"/>
      <c r="D55" s="98" t="n">
        <f aca="false">IF(($D54+$G54)&lt;0,($D54+$G54),0)</f>
        <v>0</v>
      </c>
      <c r="E55" s="98" t="n">
        <f aca="false">IF($D55&lt;0,Input!$C$60,0)</f>
        <v>0</v>
      </c>
      <c r="F55" s="98" t="n">
        <f aca="false">($D55*(Input!$C$56/100))/12</f>
        <v>0</v>
      </c>
      <c r="G55" s="98" t="n">
        <f aca="false">(-1)*$E55+$F55</f>
        <v>0</v>
      </c>
    </row>
    <row r="56" customFormat="false" ht="12.75" hidden="false" customHeight="true" outlineLevel="0" collapsed="false">
      <c r="A56" s="86" t="n">
        <v>52</v>
      </c>
      <c r="B56" s="90" t="n">
        <f aca="false">EOMONTH(Input!$C$7,A56)</f>
        <v>44500</v>
      </c>
      <c r="C56" s="90"/>
      <c r="D56" s="98" t="n">
        <f aca="false">IF(($D55+$G55)&lt;0,($D55+$G55),0)</f>
        <v>0</v>
      </c>
      <c r="E56" s="98" t="n">
        <f aca="false">IF($D56&lt;0,Input!$C$60,0)</f>
        <v>0</v>
      </c>
      <c r="F56" s="98" t="n">
        <f aca="false">($D56*(Input!$C$56/100))/12</f>
        <v>0</v>
      </c>
      <c r="G56" s="98" t="n">
        <f aca="false">(-1)*$E56+$F56</f>
        <v>0</v>
      </c>
    </row>
    <row r="57" customFormat="false" ht="12.75" hidden="false" customHeight="true" outlineLevel="0" collapsed="false">
      <c r="A57" s="86" t="n">
        <v>53</v>
      </c>
      <c r="B57" s="90" t="n">
        <f aca="false">EOMONTH(Input!$C$7,A57)</f>
        <v>44530</v>
      </c>
      <c r="C57" s="90"/>
      <c r="D57" s="98" t="n">
        <f aca="false">IF(($D56+$G56)&lt;0,($D56+$G56),0)</f>
        <v>0</v>
      </c>
      <c r="E57" s="98" t="n">
        <f aca="false">IF($D57&lt;0,Input!$C$60,0)</f>
        <v>0</v>
      </c>
      <c r="F57" s="98" t="n">
        <f aca="false">($D57*(Input!$C$56/100))/12</f>
        <v>0</v>
      </c>
      <c r="G57" s="98" t="n">
        <f aca="false">(-1)*$E57+$F57</f>
        <v>0</v>
      </c>
    </row>
    <row r="58" customFormat="false" ht="12.75" hidden="false" customHeight="true" outlineLevel="0" collapsed="false">
      <c r="A58" s="86" t="n">
        <v>54</v>
      </c>
      <c r="B58" s="90" t="n">
        <f aca="false">EOMONTH(Input!$C$7,A58)</f>
        <v>44561</v>
      </c>
      <c r="C58" s="90"/>
      <c r="D58" s="98" t="n">
        <f aca="false">IF(($D57+$G57)&lt;0,($D57+$G57),0)</f>
        <v>0</v>
      </c>
      <c r="E58" s="98" t="n">
        <f aca="false">IF($D58&lt;0,Input!$C$60,0)</f>
        <v>0</v>
      </c>
      <c r="F58" s="98" t="n">
        <f aca="false">($D58*(Input!$C$56/100))/12</f>
        <v>0</v>
      </c>
      <c r="G58" s="98" t="n">
        <f aca="false">(-1)*$E58+$F58</f>
        <v>0</v>
      </c>
    </row>
    <row r="59" customFormat="false" ht="12.75" hidden="false" customHeight="true" outlineLevel="0" collapsed="false">
      <c r="A59" s="86" t="n">
        <v>55</v>
      </c>
      <c r="B59" s="90" t="n">
        <f aca="false">EOMONTH(Input!$C$7,A59)</f>
        <v>44592</v>
      </c>
      <c r="C59" s="90"/>
      <c r="D59" s="98" t="n">
        <f aca="false">IF(($D58+$G58)&lt;0,($D58+$G58),0)</f>
        <v>0</v>
      </c>
      <c r="E59" s="98" t="n">
        <f aca="false">IF($D59&lt;0,Input!$C$60,0)</f>
        <v>0</v>
      </c>
      <c r="F59" s="98" t="n">
        <f aca="false">($D59*(Input!$C$56/100))/12</f>
        <v>0</v>
      </c>
      <c r="G59" s="98" t="n">
        <f aca="false">(-1)*$E59+$F59</f>
        <v>0</v>
      </c>
    </row>
    <row r="60" customFormat="false" ht="12.75" hidden="false" customHeight="true" outlineLevel="0" collapsed="false">
      <c r="A60" s="86" t="n">
        <v>56</v>
      </c>
      <c r="B60" s="90" t="n">
        <f aca="false">EOMONTH(Input!$C$7,A60)</f>
        <v>44620</v>
      </c>
      <c r="C60" s="90"/>
      <c r="D60" s="98" t="n">
        <f aca="false">IF(($D59+$G59)&lt;0,($D59+$G59),0)</f>
        <v>0</v>
      </c>
      <c r="E60" s="98" t="n">
        <f aca="false">IF($D60&lt;0,Input!$C$60,0)</f>
        <v>0</v>
      </c>
      <c r="F60" s="98" t="n">
        <f aca="false">($D60*(Input!$C$56/100))/12</f>
        <v>0</v>
      </c>
      <c r="G60" s="98" t="n">
        <f aca="false">(-1)*$E60+$F60</f>
        <v>0</v>
      </c>
    </row>
    <row r="61" customFormat="false" ht="12.75" hidden="false" customHeight="true" outlineLevel="0" collapsed="false">
      <c r="A61" s="86" t="n">
        <v>57</v>
      </c>
      <c r="B61" s="90" t="n">
        <f aca="false">EOMONTH(Input!$C$7,A61)</f>
        <v>44651</v>
      </c>
      <c r="C61" s="90"/>
      <c r="D61" s="98" t="n">
        <f aca="false">IF(($D60+$G60)&lt;0,($D60+$G60),0)</f>
        <v>0</v>
      </c>
      <c r="E61" s="98" t="n">
        <f aca="false">IF($D61&lt;0,Input!$C$60,0)</f>
        <v>0</v>
      </c>
      <c r="F61" s="98" t="n">
        <f aca="false">($D61*(Input!$C$56/100))/12</f>
        <v>0</v>
      </c>
      <c r="G61" s="98" t="n">
        <f aca="false">(-1)*$E61+$F61</f>
        <v>0</v>
      </c>
    </row>
    <row r="62" customFormat="false" ht="12.75" hidden="false" customHeight="true" outlineLevel="0" collapsed="false">
      <c r="A62" s="86" t="n">
        <v>58</v>
      </c>
      <c r="B62" s="90" t="n">
        <f aca="false">EOMONTH(Input!$C$7,A62)</f>
        <v>44681</v>
      </c>
      <c r="C62" s="90"/>
      <c r="D62" s="98" t="n">
        <f aca="false">IF(($D61+$G61)&lt;0,($D61+$G61),0)</f>
        <v>0</v>
      </c>
      <c r="E62" s="98" t="n">
        <f aca="false">IF($D62&lt;0,Input!$C$60,0)</f>
        <v>0</v>
      </c>
      <c r="F62" s="98" t="n">
        <f aca="false">($D62*(Input!$C$56/100))/12</f>
        <v>0</v>
      </c>
      <c r="G62" s="98" t="n">
        <f aca="false">(-1)*$E62+$F62</f>
        <v>0</v>
      </c>
    </row>
    <row r="63" customFormat="false" ht="12.75" hidden="false" customHeight="true" outlineLevel="0" collapsed="false">
      <c r="A63" s="86" t="n">
        <v>59</v>
      </c>
      <c r="B63" s="90" t="n">
        <f aca="false">EOMONTH(Input!$C$7,A63)</f>
        <v>44712</v>
      </c>
      <c r="C63" s="90"/>
      <c r="D63" s="98" t="n">
        <f aca="false">IF(($D62+$G62)&lt;0,($D62+$G62),0)</f>
        <v>0</v>
      </c>
      <c r="E63" s="98" t="n">
        <f aca="false">IF($D63&lt;0,Input!$C$60,0)</f>
        <v>0</v>
      </c>
      <c r="F63" s="98" t="n">
        <f aca="false">($D63*(Input!$C$56/100))/12</f>
        <v>0</v>
      </c>
      <c r="G63" s="98" t="n">
        <f aca="false">(-1)*$E63+$F63</f>
        <v>0</v>
      </c>
    </row>
    <row r="64" customFormat="false" ht="12.75" hidden="false" customHeight="true" outlineLevel="0" collapsed="false">
      <c r="A64" s="86" t="n">
        <v>60</v>
      </c>
      <c r="B64" s="90" t="n">
        <f aca="false">EOMONTH(Input!$C$7,A64)</f>
        <v>44742</v>
      </c>
      <c r="C64" s="90"/>
      <c r="D64" s="98" t="n">
        <f aca="false">IF(($D63+$G63)&lt;0,($D63+$G63),0)</f>
        <v>0</v>
      </c>
      <c r="E64" s="98" t="n">
        <f aca="false">IF($D64&lt;0,Input!$C$60,0)</f>
        <v>0</v>
      </c>
      <c r="F64" s="98" t="n">
        <f aca="false">($D64*(Input!$C$56/100))/12</f>
        <v>0</v>
      </c>
      <c r="G64" s="98" t="n">
        <f aca="false">(-1)*$E64+$F64</f>
        <v>0</v>
      </c>
    </row>
    <row r="65" customFormat="false" ht="12.75" hidden="false" customHeight="true" outlineLevel="0" collapsed="false">
      <c r="A65" s="86" t="n">
        <v>61</v>
      </c>
      <c r="B65" s="90" t="n">
        <f aca="false">EOMONTH(Input!$C$7,A65)</f>
        <v>44773</v>
      </c>
      <c r="C65" s="90"/>
      <c r="D65" s="98" t="n">
        <f aca="false">IF(($D64+$G64)&lt;0,($D64+$G64),0)</f>
        <v>0</v>
      </c>
      <c r="E65" s="98" t="n">
        <f aca="false">IF($D65&lt;0,Input!$C$60,0)</f>
        <v>0</v>
      </c>
      <c r="F65" s="98" t="n">
        <f aca="false">($D65*(Input!$C$56/100))/12</f>
        <v>0</v>
      </c>
      <c r="G65" s="98" t="n">
        <f aca="false">(-1)*$E65+$F65</f>
        <v>0</v>
      </c>
    </row>
    <row r="66" customFormat="false" ht="12.75" hidden="false" customHeight="true" outlineLevel="0" collapsed="false">
      <c r="A66" s="86" t="n">
        <v>62</v>
      </c>
      <c r="B66" s="90" t="n">
        <f aca="false">EOMONTH(Input!$C$7,A66)</f>
        <v>44804</v>
      </c>
      <c r="C66" s="90"/>
      <c r="D66" s="98" t="n">
        <f aca="false">IF(($D65+$G65)&lt;0,($D65+$G65),0)</f>
        <v>0</v>
      </c>
      <c r="E66" s="98" t="n">
        <f aca="false">IF($D66&lt;0,Input!$C$60,0)</f>
        <v>0</v>
      </c>
      <c r="F66" s="98" t="n">
        <f aca="false">($D66*(Input!$C$56/100))/12</f>
        <v>0</v>
      </c>
      <c r="G66" s="98" t="n">
        <f aca="false">(-1)*$E66+$F66</f>
        <v>0</v>
      </c>
    </row>
    <row r="67" customFormat="false" ht="12.75" hidden="false" customHeight="true" outlineLevel="0" collapsed="false">
      <c r="A67" s="86" t="n">
        <v>63</v>
      </c>
      <c r="B67" s="90" t="n">
        <f aca="false">EOMONTH(Input!$C$7,A67)</f>
        <v>44834</v>
      </c>
      <c r="C67" s="90"/>
      <c r="D67" s="98" t="n">
        <f aca="false">IF(($D66+$G66)&lt;0,($D66+$G66),0)</f>
        <v>0</v>
      </c>
      <c r="E67" s="98" t="n">
        <f aca="false">IF($D67&lt;0,Input!$C$60,0)</f>
        <v>0</v>
      </c>
      <c r="F67" s="98" t="n">
        <f aca="false">($D67*(Input!$C$56/100))/12</f>
        <v>0</v>
      </c>
      <c r="G67" s="98" t="n">
        <f aca="false">(-1)*$E67+$F67</f>
        <v>0</v>
      </c>
    </row>
    <row r="68" customFormat="false" ht="12.75" hidden="false" customHeight="true" outlineLevel="0" collapsed="false">
      <c r="A68" s="86" t="n">
        <v>64</v>
      </c>
      <c r="B68" s="90" t="n">
        <f aca="false">EOMONTH(Input!$C$7,A68)</f>
        <v>44865</v>
      </c>
      <c r="C68" s="90"/>
      <c r="D68" s="98" t="n">
        <f aca="false">IF(($D67+$G67)&lt;0,($D67+$G67),0)</f>
        <v>0</v>
      </c>
      <c r="E68" s="98" t="n">
        <f aca="false">IF($D68&lt;0,Input!$C$60,0)</f>
        <v>0</v>
      </c>
      <c r="F68" s="98" t="n">
        <f aca="false">($D68*(Input!$C$56/100))/12</f>
        <v>0</v>
      </c>
      <c r="G68" s="98" t="n">
        <f aca="false">(-1)*$E68+$F68</f>
        <v>0</v>
      </c>
    </row>
    <row r="69" customFormat="false" ht="12.75" hidden="false" customHeight="true" outlineLevel="0" collapsed="false">
      <c r="A69" s="86" t="n">
        <v>65</v>
      </c>
      <c r="B69" s="90" t="n">
        <f aca="false">EOMONTH(Input!$C$7,A69)</f>
        <v>44895</v>
      </c>
      <c r="C69" s="90"/>
      <c r="D69" s="98" t="n">
        <f aca="false">IF(($D68+$G68)&lt;0,($D68+$G68),0)</f>
        <v>0</v>
      </c>
      <c r="E69" s="98" t="n">
        <f aca="false">IF($D69&lt;0,Input!$C$60,0)</f>
        <v>0</v>
      </c>
      <c r="F69" s="98" t="n">
        <f aca="false">($D69*(Input!$C$56/100))/12</f>
        <v>0</v>
      </c>
      <c r="G69" s="98" t="n">
        <f aca="false">(-1)*$E69+$F69</f>
        <v>0</v>
      </c>
    </row>
    <row r="70" customFormat="false" ht="12.75" hidden="false" customHeight="true" outlineLevel="0" collapsed="false">
      <c r="A70" s="86" t="n">
        <v>66</v>
      </c>
      <c r="B70" s="90" t="n">
        <f aca="false">EOMONTH(Input!$C$7,A70)</f>
        <v>44926</v>
      </c>
      <c r="C70" s="90"/>
      <c r="D70" s="98" t="n">
        <f aca="false">IF(($D69+$G69)&lt;0,($D69+$G69),0)</f>
        <v>0</v>
      </c>
      <c r="E70" s="98" t="n">
        <f aca="false">IF($D70&lt;0,Input!$C$60,0)</f>
        <v>0</v>
      </c>
      <c r="F70" s="98" t="n">
        <f aca="false">($D70*(Input!$C$56/100))/12</f>
        <v>0</v>
      </c>
      <c r="G70" s="98" t="n">
        <f aca="false">(-1)*$E70+$F70</f>
        <v>0</v>
      </c>
    </row>
    <row r="71" customFormat="false" ht="12.75" hidden="false" customHeight="true" outlineLevel="0" collapsed="false">
      <c r="A71" s="86" t="n">
        <v>67</v>
      </c>
      <c r="B71" s="90" t="n">
        <f aca="false">EOMONTH(Input!$C$7,A71)</f>
        <v>44957</v>
      </c>
      <c r="C71" s="90"/>
      <c r="D71" s="98" t="n">
        <f aca="false">IF(($D70+$G70)&lt;0,($D70+$G70),0)</f>
        <v>0</v>
      </c>
      <c r="E71" s="98" t="n">
        <f aca="false">IF($D71&lt;0,Input!$C$60,0)</f>
        <v>0</v>
      </c>
      <c r="F71" s="98" t="n">
        <f aca="false">($D71*(Input!$C$56/100))/12</f>
        <v>0</v>
      </c>
      <c r="G71" s="98" t="n">
        <f aca="false">(-1)*$E71+$F71</f>
        <v>0</v>
      </c>
    </row>
    <row r="72" customFormat="false" ht="12.75" hidden="false" customHeight="true" outlineLevel="0" collapsed="false">
      <c r="A72" s="86" t="n">
        <v>68</v>
      </c>
      <c r="B72" s="90" t="n">
        <f aca="false">EOMONTH(Input!$C$7,A72)</f>
        <v>44985</v>
      </c>
      <c r="C72" s="90"/>
      <c r="D72" s="98" t="n">
        <f aca="false">IF(($D71+$G71)&lt;0,($D71+$G71),0)</f>
        <v>0</v>
      </c>
      <c r="E72" s="98" t="n">
        <f aca="false">IF($D72&lt;0,Input!$C$60,0)</f>
        <v>0</v>
      </c>
      <c r="F72" s="98" t="n">
        <f aca="false">($D72*(Input!$C$56/100))/12</f>
        <v>0</v>
      </c>
      <c r="G72" s="98" t="n">
        <f aca="false">(-1)*$E72+$F72</f>
        <v>0</v>
      </c>
    </row>
    <row r="73" customFormat="false" ht="12.75" hidden="false" customHeight="true" outlineLevel="0" collapsed="false">
      <c r="A73" s="86" t="n">
        <v>69</v>
      </c>
      <c r="B73" s="90" t="n">
        <f aca="false">EOMONTH(Input!$C$7,A73)</f>
        <v>45016</v>
      </c>
      <c r="C73" s="90"/>
      <c r="D73" s="98" t="n">
        <f aca="false">IF(($D72+$G72)&lt;0,($D72+$G72),0)</f>
        <v>0</v>
      </c>
      <c r="E73" s="98" t="n">
        <f aca="false">IF($D73&lt;0,Input!$C$60,0)</f>
        <v>0</v>
      </c>
      <c r="F73" s="98" t="n">
        <f aca="false">($D73*(Input!$C$56/100))/12</f>
        <v>0</v>
      </c>
      <c r="G73" s="98" t="n">
        <f aca="false">(-1)*$E73+$F73</f>
        <v>0</v>
      </c>
    </row>
    <row r="74" customFormat="false" ht="12.75" hidden="false" customHeight="true" outlineLevel="0" collapsed="false">
      <c r="A74" s="86" t="n">
        <v>70</v>
      </c>
      <c r="B74" s="90" t="n">
        <f aca="false">EOMONTH(Input!$C$7,A74)</f>
        <v>45046</v>
      </c>
      <c r="C74" s="90"/>
      <c r="D74" s="98" t="n">
        <f aca="false">IF(($D73+$G73)&lt;0,($D73+$G73),0)</f>
        <v>0</v>
      </c>
      <c r="E74" s="98" t="n">
        <f aca="false">IF($D74&lt;0,Input!$C$60,0)</f>
        <v>0</v>
      </c>
      <c r="F74" s="98" t="n">
        <f aca="false">($D74*(Input!$C$56/100))/12</f>
        <v>0</v>
      </c>
      <c r="G74" s="98" t="n">
        <f aca="false">(-1)*$E74+$F74</f>
        <v>0</v>
      </c>
    </row>
    <row r="75" customFormat="false" ht="12.75" hidden="false" customHeight="true" outlineLevel="0" collapsed="false">
      <c r="A75" s="86" t="n">
        <v>71</v>
      </c>
      <c r="B75" s="90" t="n">
        <f aca="false">EOMONTH(Input!$C$7,A75)</f>
        <v>45077</v>
      </c>
      <c r="C75" s="90"/>
      <c r="D75" s="98" t="n">
        <f aca="false">IF(($D74+$G74)&lt;0,($D74+$G74),0)</f>
        <v>0</v>
      </c>
      <c r="E75" s="98" t="n">
        <f aca="false">IF($D75&lt;0,Input!$C$60,0)</f>
        <v>0</v>
      </c>
      <c r="F75" s="98" t="n">
        <f aca="false">($D75*(Input!$C$56/100))/12</f>
        <v>0</v>
      </c>
      <c r="G75" s="98" t="n">
        <f aca="false">(-1)*$E75+$F75</f>
        <v>0</v>
      </c>
    </row>
    <row r="76" customFormat="false" ht="12.75" hidden="false" customHeight="true" outlineLevel="0" collapsed="false">
      <c r="A76" s="86" t="n">
        <v>72</v>
      </c>
      <c r="B76" s="90" t="n">
        <f aca="false">EOMONTH(Input!$C$7,A76)</f>
        <v>45107</v>
      </c>
      <c r="C76" s="90"/>
      <c r="D76" s="98" t="n">
        <f aca="false">IF(($D75+$G75)&lt;0,($D75+$G75),0)</f>
        <v>0</v>
      </c>
      <c r="E76" s="98" t="n">
        <f aca="false">IF($D76&lt;0,Input!$C$60,0)</f>
        <v>0</v>
      </c>
      <c r="F76" s="98" t="n">
        <f aca="false">($D76*(Input!$C$56/100))/12</f>
        <v>0</v>
      </c>
      <c r="G76" s="98" t="n">
        <f aca="false">(-1)*$E76+$F76</f>
        <v>0</v>
      </c>
    </row>
    <row r="77" customFormat="false" ht="12.75" hidden="false" customHeight="true" outlineLevel="0" collapsed="false">
      <c r="A77" s="86" t="n">
        <v>73</v>
      </c>
      <c r="B77" s="90" t="n">
        <f aca="false">EOMONTH(Input!$C$7,A77)</f>
        <v>45138</v>
      </c>
      <c r="C77" s="90"/>
      <c r="D77" s="98" t="n">
        <f aca="false">IF(($D76+$G76)&lt;0,($D76+$G76),0)</f>
        <v>0</v>
      </c>
      <c r="E77" s="98" t="n">
        <f aca="false">IF($D77&lt;0,Input!$C$60,0)</f>
        <v>0</v>
      </c>
      <c r="F77" s="98" t="n">
        <f aca="false">($D77*(Input!$C$56/100))/12</f>
        <v>0</v>
      </c>
      <c r="G77" s="98" t="n">
        <f aca="false">(-1)*$E77+$F77</f>
        <v>0</v>
      </c>
    </row>
    <row r="78" customFormat="false" ht="12.75" hidden="false" customHeight="true" outlineLevel="0" collapsed="false">
      <c r="A78" s="86" t="n">
        <v>74</v>
      </c>
      <c r="B78" s="90" t="n">
        <f aca="false">EOMONTH(Input!$C$7,A78)</f>
        <v>45169</v>
      </c>
      <c r="C78" s="90"/>
      <c r="D78" s="98" t="n">
        <f aca="false">IF(($D77+$G77)&lt;0,($D77+$G77),0)</f>
        <v>0</v>
      </c>
      <c r="E78" s="98" t="n">
        <f aca="false">IF($D78&lt;0,Input!$C$60,0)</f>
        <v>0</v>
      </c>
      <c r="F78" s="98" t="n">
        <f aca="false">($D78*(Input!$C$56/100))/12</f>
        <v>0</v>
      </c>
      <c r="G78" s="98" t="n">
        <f aca="false">(-1)*$E78+$F78</f>
        <v>0</v>
      </c>
    </row>
    <row r="79" customFormat="false" ht="12.75" hidden="false" customHeight="true" outlineLevel="0" collapsed="false">
      <c r="A79" s="86" t="n">
        <v>75</v>
      </c>
      <c r="B79" s="90" t="n">
        <f aca="false">EOMONTH(Input!$C$7,A79)</f>
        <v>45199</v>
      </c>
      <c r="C79" s="90"/>
      <c r="D79" s="98" t="n">
        <f aca="false">IF(($D78+$G78)&lt;0,($D78+$G78),0)</f>
        <v>0</v>
      </c>
      <c r="E79" s="98" t="n">
        <f aca="false">IF($D79&lt;0,Input!$C$60,0)</f>
        <v>0</v>
      </c>
      <c r="F79" s="98" t="n">
        <f aca="false">($D79*(Input!$C$56/100))/12</f>
        <v>0</v>
      </c>
      <c r="G79" s="98" t="n">
        <f aca="false">(-1)*$E79+$F79</f>
        <v>0</v>
      </c>
    </row>
    <row r="80" customFormat="false" ht="12.75" hidden="false" customHeight="true" outlineLevel="0" collapsed="false">
      <c r="A80" s="86" t="n">
        <v>76</v>
      </c>
      <c r="B80" s="90" t="n">
        <f aca="false">EOMONTH(Input!$C$7,A80)</f>
        <v>45230</v>
      </c>
      <c r="C80" s="90"/>
      <c r="D80" s="98" t="n">
        <f aca="false">IF(($D79+$G79)&lt;0,($D79+$G79),0)</f>
        <v>0</v>
      </c>
      <c r="E80" s="98" t="n">
        <f aca="false">IF($D80&lt;0,Input!$C$60,0)</f>
        <v>0</v>
      </c>
      <c r="F80" s="98" t="n">
        <f aca="false">($D80*(Input!$C$56/100))/12</f>
        <v>0</v>
      </c>
      <c r="G80" s="98" t="n">
        <f aca="false">(-1)*$E80+$F80</f>
        <v>0</v>
      </c>
    </row>
    <row r="81" customFormat="false" ht="12.75" hidden="false" customHeight="true" outlineLevel="0" collapsed="false">
      <c r="A81" s="86" t="n">
        <v>77</v>
      </c>
      <c r="B81" s="90" t="n">
        <f aca="false">EOMONTH(Input!$C$7,A81)</f>
        <v>45260</v>
      </c>
      <c r="C81" s="90"/>
      <c r="D81" s="98" t="n">
        <f aca="false">IF(($D80+$G80)&lt;0,($D80+$G80),0)</f>
        <v>0</v>
      </c>
      <c r="E81" s="98" t="n">
        <f aca="false">IF($D81&lt;0,Input!$C$60,0)</f>
        <v>0</v>
      </c>
      <c r="F81" s="98" t="n">
        <f aca="false">($D81*(Input!$C$56/100))/12</f>
        <v>0</v>
      </c>
      <c r="G81" s="98" t="n">
        <f aca="false">(-1)*$E81+$F81</f>
        <v>0</v>
      </c>
    </row>
    <row r="82" customFormat="false" ht="12.75" hidden="false" customHeight="true" outlineLevel="0" collapsed="false">
      <c r="A82" s="86" t="n">
        <v>78</v>
      </c>
      <c r="B82" s="90" t="n">
        <f aca="false">EOMONTH(Input!$C$7,A82)</f>
        <v>45291</v>
      </c>
      <c r="C82" s="90"/>
      <c r="D82" s="98" t="n">
        <f aca="false">IF(($D81+$G81)&lt;0,($D81+$G81),0)</f>
        <v>0</v>
      </c>
      <c r="E82" s="98" t="n">
        <f aca="false">IF($D82&lt;0,Input!$C$60,0)</f>
        <v>0</v>
      </c>
      <c r="F82" s="98" t="n">
        <f aca="false">($D82*(Input!$C$56/100))/12</f>
        <v>0</v>
      </c>
      <c r="G82" s="98" t="n">
        <f aca="false">(-1)*$E82+$F82</f>
        <v>0</v>
      </c>
    </row>
    <row r="83" customFormat="false" ht="12.75" hidden="false" customHeight="true" outlineLevel="0" collapsed="false">
      <c r="A83" s="86" t="n">
        <v>79</v>
      </c>
      <c r="B83" s="90" t="n">
        <f aca="false">EOMONTH(Input!$C$7,A83)</f>
        <v>45322</v>
      </c>
      <c r="C83" s="90"/>
      <c r="D83" s="98" t="n">
        <f aca="false">IF(($D82+$G82)&lt;0,($D82+$G82),0)</f>
        <v>0</v>
      </c>
      <c r="E83" s="98" t="n">
        <f aca="false">IF($D83&lt;0,Input!$C$60,0)</f>
        <v>0</v>
      </c>
      <c r="F83" s="98" t="n">
        <f aca="false">($D83*(Input!$C$56/100))/12</f>
        <v>0</v>
      </c>
      <c r="G83" s="98" t="n">
        <f aca="false">(-1)*$E83+$F83</f>
        <v>0</v>
      </c>
    </row>
    <row r="84" customFormat="false" ht="12.75" hidden="false" customHeight="true" outlineLevel="0" collapsed="false">
      <c r="A84" s="86" t="n">
        <v>80</v>
      </c>
      <c r="B84" s="90" t="n">
        <f aca="false">EOMONTH(Input!$C$7,A84)</f>
        <v>45351</v>
      </c>
      <c r="C84" s="90"/>
      <c r="D84" s="98" t="n">
        <f aca="false">IF(($D83+$G83)&lt;0,($D83+$G83),0)</f>
        <v>0</v>
      </c>
      <c r="E84" s="98" t="n">
        <f aca="false">IF($D84&lt;0,Input!$C$60,0)</f>
        <v>0</v>
      </c>
      <c r="F84" s="98" t="n">
        <f aca="false">($D84*(Input!$C$56/100))/12</f>
        <v>0</v>
      </c>
      <c r="G84" s="98" t="n">
        <f aca="false">(-1)*$E84+$F84</f>
        <v>0</v>
      </c>
    </row>
    <row r="85" customFormat="false" ht="12.75" hidden="false" customHeight="true" outlineLevel="0" collapsed="false">
      <c r="A85" s="86" t="n">
        <v>81</v>
      </c>
      <c r="B85" s="90" t="n">
        <f aca="false">EOMONTH(Input!$C$7,A85)</f>
        <v>45382</v>
      </c>
      <c r="C85" s="90"/>
      <c r="D85" s="98" t="n">
        <f aca="false">IF(($D84+$G84)&lt;0,($D84+$G84),0)</f>
        <v>0</v>
      </c>
      <c r="E85" s="98" t="n">
        <f aca="false">IF($D85&lt;0,Input!$C$60,0)</f>
        <v>0</v>
      </c>
      <c r="F85" s="98" t="n">
        <f aca="false">($D85*(Input!$C$56/100))/12</f>
        <v>0</v>
      </c>
      <c r="G85" s="98" t="n">
        <f aca="false">(-1)*$E85+$F85</f>
        <v>0</v>
      </c>
    </row>
    <row r="86" customFormat="false" ht="12.75" hidden="false" customHeight="true" outlineLevel="0" collapsed="false">
      <c r="A86" s="86" t="n">
        <v>82</v>
      </c>
      <c r="B86" s="90" t="n">
        <f aca="false">EOMONTH(Input!$C$7,A86)</f>
        <v>45412</v>
      </c>
      <c r="C86" s="90"/>
      <c r="D86" s="98" t="n">
        <f aca="false">IF(($D85+$G85)&lt;0,($D85+$G85),0)</f>
        <v>0</v>
      </c>
      <c r="E86" s="98" t="n">
        <f aca="false">IF($D86&lt;0,Input!$C$60,0)</f>
        <v>0</v>
      </c>
      <c r="F86" s="98" t="n">
        <f aca="false">($D86*(Input!$C$56/100))/12</f>
        <v>0</v>
      </c>
      <c r="G86" s="98" t="n">
        <f aca="false">(-1)*$E86+$F86</f>
        <v>0</v>
      </c>
    </row>
    <row r="87" customFormat="false" ht="12.75" hidden="false" customHeight="true" outlineLevel="0" collapsed="false">
      <c r="A87" s="86" t="n">
        <v>83</v>
      </c>
      <c r="B87" s="90" t="n">
        <f aca="false">EOMONTH(Input!$C$7,A87)</f>
        <v>45443</v>
      </c>
      <c r="C87" s="90"/>
      <c r="D87" s="98" t="n">
        <f aca="false">IF(($D86+$G86)&lt;0,($D86+$G86),0)</f>
        <v>0</v>
      </c>
      <c r="E87" s="98" t="n">
        <f aca="false">IF($D87&lt;0,Input!$C$60,0)</f>
        <v>0</v>
      </c>
      <c r="F87" s="98" t="n">
        <f aca="false">($D87*(Input!$C$56/100))/12</f>
        <v>0</v>
      </c>
      <c r="G87" s="98" t="n">
        <f aca="false">(-1)*$E87+$F87</f>
        <v>0</v>
      </c>
    </row>
    <row r="88" customFormat="false" ht="12.75" hidden="false" customHeight="true" outlineLevel="0" collapsed="false">
      <c r="A88" s="86" t="n">
        <v>84</v>
      </c>
      <c r="B88" s="90" t="n">
        <f aca="false">EOMONTH(Input!$C$7,A88)</f>
        <v>45473</v>
      </c>
      <c r="C88" s="90"/>
      <c r="D88" s="98" t="n">
        <f aca="false">IF(($D87+$G87)&lt;0,($D87+$G87),0)</f>
        <v>0</v>
      </c>
      <c r="E88" s="98" t="n">
        <f aca="false">IF($D88&lt;0,Input!$C$60,0)</f>
        <v>0</v>
      </c>
      <c r="F88" s="98" t="n">
        <f aca="false">($D88*(Input!$C$56/100))/12</f>
        <v>0</v>
      </c>
      <c r="G88" s="98" t="n">
        <f aca="false">(-1)*$E88+$F88</f>
        <v>0</v>
      </c>
    </row>
    <row r="89" customFormat="false" ht="12.75" hidden="false" customHeight="true" outlineLevel="0" collapsed="false">
      <c r="A89" s="86" t="n">
        <v>85</v>
      </c>
      <c r="B89" s="90" t="n">
        <f aca="false">EOMONTH(Input!$C$7,A89)</f>
        <v>45504</v>
      </c>
      <c r="C89" s="90"/>
      <c r="D89" s="98" t="n">
        <f aca="false">IF(($D88+$G88)&lt;0,($D88+$G88),0)</f>
        <v>0</v>
      </c>
      <c r="E89" s="98" t="n">
        <f aca="false">IF($D89&lt;0,Input!$C$60,0)</f>
        <v>0</v>
      </c>
      <c r="F89" s="98" t="n">
        <f aca="false">($D89*(Input!$C$56/100))/12</f>
        <v>0</v>
      </c>
      <c r="G89" s="98" t="n">
        <f aca="false">(-1)*$E89+$F89</f>
        <v>0</v>
      </c>
    </row>
    <row r="90" customFormat="false" ht="12.75" hidden="false" customHeight="true" outlineLevel="0" collapsed="false">
      <c r="A90" s="86" t="n">
        <v>86</v>
      </c>
      <c r="B90" s="90" t="n">
        <f aca="false">EOMONTH(Input!$C$7,A90)</f>
        <v>45535</v>
      </c>
      <c r="C90" s="90"/>
      <c r="D90" s="98" t="n">
        <f aca="false">IF(($D89+$G89)&lt;0,($D89+$G89),0)</f>
        <v>0</v>
      </c>
      <c r="E90" s="98" t="n">
        <f aca="false">IF($D90&lt;0,Input!$C$60,0)</f>
        <v>0</v>
      </c>
      <c r="F90" s="98" t="n">
        <f aca="false">($D90*(Input!$C$56/100))/12</f>
        <v>0</v>
      </c>
      <c r="G90" s="98" t="n">
        <f aca="false">(-1)*$E90+$F90</f>
        <v>0</v>
      </c>
    </row>
    <row r="91" customFormat="false" ht="12.75" hidden="false" customHeight="true" outlineLevel="0" collapsed="false">
      <c r="A91" s="86" t="n">
        <v>87</v>
      </c>
      <c r="B91" s="90" t="n">
        <f aca="false">EOMONTH(Input!$C$7,A91)</f>
        <v>45565</v>
      </c>
      <c r="C91" s="90"/>
      <c r="D91" s="98" t="n">
        <f aca="false">IF(($D90+$G90)&lt;0,($D90+$G90),0)</f>
        <v>0</v>
      </c>
      <c r="E91" s="98" t="n">
        <f aca="false">IF($D91&lt;0,Input!$C$60,0)</f>
        <v>0</v>
      </c>
      <c r="F91" s="98" t="n">
        <f aca="false">($D91*(Input!$C$56/100))/12</f>
        <v>0</v>
      </c>
      <c r="G91" s="98" t="n">
        <f aca="false">(-1)*$E91+$F91</f>
        <v>0</v>
      </c>
    </row>
    <row r="92" customFormat="false" ht="12.75" hidden="false" customHeight="true" outlineLevel="0" collapsed="false">
      <c r="A92" s="86" t="n">
        <v>88</v>
      </c>
      <c r="B92" s="90" t="n">
        <f aca="false">EOMONTH(Input!$C$7,A92)</f>
        <v>45596</v>
      </c>
      <c r="C92" s="90"/>
      <c r="D92" s="98" t="n">
        <f aca="false">IF(($D91+$G91)&lt;0,($D91+$G91),0)</f>
        <v>0</v>
      </c>
      <c r="E92" s="98" t="n">
        <f aca="false">IF($D92&lt;0,Input!$C$60,0)</f>
        <v>0</v>
      </c>
      <c r="F92" s="98" t="n">
        <f aca="false">($D92*(Input!$C$56/100))/12</f>
        <v>0</v>
      </c>
      <c r="G92" s="98" t="n">
        <f aca="false">(-1)*$E92+$F92</f>
        <v>0</v>
      </c>
    </row>
    <row r="93" customFormat="false" ht="12.75" hidden="false" customHeight="true" outlineLevel="0" collapsed="false">
      <c r="A93" s="86" t="n">
        <v>89</v>
      </c>
      <c r="B93" s="90" t="n">
        <f aca="false">EOMONTH(Input!$C$7,A93)</f>
        <v>45626</v>
      </c>
      <c r="C93" s="90"/>
      <c r="D93" s="98" t="n">
        <f aca="false">IF(($D92+$G92)&lt;0,($D92+$G92),0)</f>
        <v>0</v>
      </c>
      <c r="E93" s="98" t="n">
        <f aca="false">IF($D93&lt;0,Input!$C$60,0)</f>
        <v>0</v>
      </c>
      <c r="F93" s="98" t="n">
        <f aca="false">($D93*(Input!$C$56/100))/12</f>
        <v>0</v>
      </c>
      <c r="G93" s="98" t="n">
        <f aca="false">(-1)*$E93+$F93</f>
        <v>0</v>
      </c>
    </row>
    <row r="94" customFormat="false" ht="12.75" hidden="false" customHeight="true" outlineLevel="0" collapsed="false">
      <c r="A94" s="86" t="n">
        <v>90</v>
      </c>
      <c r="B94" s="90" t="n">
        <f aca="false">EOMONTH(Input!$C$7,A94)</f>
        <v>45657</v>
      </c>
      <c r="C94" s="90"/>
      <c r="D94" s="98" t="n">
        <f aca="false">IF(($D93+$G93)&lt;0,($D93+$G93),0)</f>
        <v>0</v>
      </c>
      <c r="E94" s="98" t="n">
        <f aca="false">IF($D94&lt;0,Input!$C$60,0)</f>
        <v>0</v>
      </c>
      <c r="F94" s="98" t="n">
        <f aca="false">($D94*(Input!$C$56/100))/12</f>
        <v>0</v>
      </c>
      <c r="G94" s="98" t="n">
        <f aca="false">(-1)*$E94+$F94</f>
        <v>0</v>
      </c>
    </row>
    <row r="95" customFormat="false" ht="12.75" hidden="false" customHeight="true" outlineLevel="0" collapsed="false">
      <c r="A95" s="86" t="n">
        <v>91</v>
      </c>
      <c r="B95" s="90" t="n">
        <f aca="false">EOMONTH(Input!$C$7,A95)</f>
        <v>45688</v>
      </c>
      <c r="C95" s="90"/>
      <c r="D95" s="98" t="n">
        <f aca="false">IF(($D94+$G94)&lt;0,($D94+$G94),0)</f>
        <v>0</v>
      </c>
      <c r="E95" s="98" t="n">
        <f aca="false">IF($D95&lt;0,Input!$C$60,0)</f>
        <v>0</v>
      </c>
      <c r="F95" s="98" t="n">
        <f aca="false">($D95*(Input!$C$56/100))/12</f>
        <v>0</v>
      </c>
      <c r="G95" s="98" t="n">
        <f aca="false">(-1)*$E95+$F95</f>
        <v>0</v>
      </c>
    </row>
    <row r="96" customFormat="false" ht="12.75" hidden="false" customHeight="true" outlineLevel="0" collapsed="false">
      <c r="A96" s="86" t="n">
        <v>92</v>
      </c>
      <c r="B96" s="90" t="n">
        <f aca="false">EOMONTH(Input!$C$7,A96)</f>
        <v>45716</v>
      </c>
      <c r="C96" s="90"/>
      <c r="D96" s="98" t="n">
        <f aca="false">IF(($D95+$G95)&lt;0,($D95+$G95),0)</f>
        <v>0</v>
      </c>
      <c r="E96" s="98" t="n">
        <f aca="false">IF($D96&lt;0,Input!$C$60,0)</f>
        <v>0</v>
      </c>
      <c r="F96" s="98" t="n">
        <f aca="false">($D96*(Input!$C$56/100))/12</f>
        <v>0</v>
      </c>
      <c r="G96" s="98" t="n">
        <f aca="false">(-1)*$E96+$F96</f>
        <v>0</v>
      </c>
    </row>
    <row r="97" customFormat="false" ht="12.75" hidden="false" customHeight="true" outlineLevel="0" collapsed="false">
      <c r="A97" s="86" t="n">
        <v>93</v>
      </c>
      <c r="B97" s="90" t="n">
        <f aca="false">EOMONTH(Input!$C$7,A97)</f>
        <v>45747</v>
      </c>
      <c r="C97" s="90"/>
      <c r="D97" s="98" t="n">
        <f aca="false">IF(($D96+$G96)&lt;0,($D96+$G96),0)</f>
        <v>0</v>
      </c>
      <c r="E97" s="98" t="n">
        <f aca="false">IF($D97&lt;0,Input!$C$60,0)</f>
        <v>0</v>
      </c>
      <c r="F97" s="98" t="n">
        <f aca="false">($D97*(Input!$C$56/100))/12</f>
        <v>0</v>
      </c>
      <c r="G97" s="98" t="n">
        <f aca="false">(-1)*$E97+$F97</f>
        <v>0</v>
      </c>
    </row>
    <row r="98" customFormat="false" ht="12.75" hidden="false" customHeight="true" outlineLevel="0" collapsed="false">
      <c r="A98" s="86" t="n">
        <v>94</v>
      </c>
      <c r="B98" s="90" t="n">
        <f aca="false">EOMONTH(Input!$C$7,A98)</f>
        <v>45777</v>
      </c>
      <c r="C98" s="90"/>
      <c r="D98" s="98" t="n">
        <f aca="false">IF(($D97+$G97)&lt;0,($D97+$G97),0)</f>
        <v>0</v>
      </c>
      <c r="E98" s="98" t="n">
        <f aca="false">IF($D98&lt;0,Input!$C$60,0)</f>
        <v>0</v>
      </c>
      <c r="F98" s="98" t="n">
        <f aca="false">($D98*(Input!$C$56/100))/12</f>
        <v>0</v>
      </c>
      <c r="G98" s="98" t="n">
        <f aca="false">(-1)*$E98+$F98</f>
        <v>0</v>
      </c>
    </row>
    <row r="99" customFormat="false" ht="12.75" hidden="false" customHeight="true" outlineLevel="0" collapsed="false">
      <c r="A99" s="86" t="n">
        <v>95</v>
      </c>
      <c r="B99" s="90" t="n">
        <f aca="false">EOMONTH(Input!$C$7,A99)</f>
        <v>45808</v>
      </c>
      <c r="C99" s="90"/>
      <c r="D99" s="98" t="n">
        <f aca="false">IF(($D98+$G98)&lt;0,($D98+$G98),0)</f>
        <v>0</v>
      </c>
      <c r="E99" s="98" t="n">
        <f aca="false">IF($D99&lt;0,Input!$C$60,0)</f>
        <v>0</v>
      </c>
      <c r="F99" s="98" t="n">
        <f aca="false">($D99*(Input!$C$56/100))/12</f>
        <v>0</v>
      </c>
      <c r="G99" s="98" t="n">
        <f aca="false">(-1)*$E99+$F99</f>
        <v>0</v>
      </c>
    </row>
    <row r="100" customFormat="false" ht="12.75" hidden="false" customHeight="true" outlineLevel="0" collapsed="false">
      <c r="A100" s="86" t="n">
        <v>96</v>
      </c>
      <c r="B100" s="90" t="n">
        <f aca="false">EOMONTH(Input!$C$7,A100)</f>
        <v>45838</v>
      </c>
      <c r="C100" s="90"/>
      <c r="D100" s="98" t="n">
        <f aca="false">IF(($D99+$G99)&lt;0,($D99+$G99),0)</f>
        <v>0</v>
      </c>
      <c r="E100" s="98" t="n">
        <f aca="false">IF($D100&lt;0,Input!$C$60,0)</f>
        <v>0</v>
      </c>
      <c r="F100" s="98" t="n">
        <f aca="false">($D100*(Input!$C$56/100))/12</f>
        <v>0</v>
      </c>
      <c r="G100" s="98" t="n">
        <f aca="false">(-1)*$E100+$F100</f>
        <v>0</v>
      </c>
    </row>
    <row r="101" customFormat="false" ht="12.75" hidden="false" customHeight="true" outlineLevel="0" collapsed="false">
      <c r="A101" s="86" t="n">
        <v>97</v>
      </c>
      <c r="B101" s="90" t="n">
        <f aca="false">EOMONTH(Input!$C$7,A101)</f>
        <v>45869</v>
      </c>
      <c r="C101" s="90"/>
      <c r="D101" s="98" t="n">
        <f aca="false">IF(($D100+$G100)&lt;0,($D100+$G100),0)</f>
        <v>0</v>
      </c>
      <c r="E101" s="98" t="n">
        <f aca="false">IF($D101&lt;0,Input!$C$60,0)</f>
        <v>0</v>
      </c>
      <c r="F101" s="98" t="n">
        <f aca="false">($D101*(Input!$C$56/100))/12</f>
        <v>0</v>
      </c>
      <c r="G101" s="98" t="n">
        <f aca="false">(-1)*$E101+$F101</f>
        <v>0</v>
      </c>
    </row>
    <row r="102" customFormat="false" ht="12.75" hidden="false" customHeight="true" outlineLevel="0" collapsed="false">
      <c r="A102" s="86" t="n">
        <v>98</v>
      </c>
      <c r="B102" s="90" t="n">
        <f aca="false">EOMONTH(Input!$C$7,A102)</f>
        <v>45900</v>
      </c>
      <c r="C102" s="90"/>
      <c r="D102" s="98" t="n">
        <f aca="false">IF(($D101+$G101)&lt;0,($D101+$G101),0)</f>
        <v>0</v>
      </c>
      <c r="E102" s="98" t="n">
        <f aca="false">IF($D102&lt;0,Input!$C$60,0)</f>
        <v>0</v>
      </c>
      <c r="F102" s="98" t="n">
        <f aca="false">($D102*(Input!$C$56/100))/12</f>
        <v>0</v>
      </c>
      <c r="G102" s="98" t="n">
        <f aca="false">(-1)*$E102+$F102</f>
        <v>0</v>
      </c>
    </row>
    <row r="103" customFormat="false" ht="12.75" hidden="false" customHeight="true" outlineLevel="0" collapsed="false">
      <c r="A103" s="86" t="n">
        <v>99</v>
      </c>
      <c r="B103" s="90" t="n">
        <f aca="false">EOMONTH(Input!$C$7,A103)</f>
        <v>45930</v>
      </c>
      <c r="C103" s="90"/>
      <c r="D103" s="98" t="n">
        <f aca="false">IF(($D102+$G102)&lt;0,($D102+$G102),0)</f>
        <v>0</v>
      </c>
      <c r="E103" s="98" t="n">
        <f aca="false">IF($D103&lt;0,Input!$C$60,0)</f>
        <v>0</v>
      </c>
      <c r="F103" s="98" t="n">
        <f aca="false">($D103*(Input!$C$56/100))/12</f>
        <v>0</v>
      </c>
      <c r="G103" s="98" t="n">
        <f aca="false">(-1)*$E103+$F103</f>
        <v>0</v>
      </c>
    </row>
    <row r="104" customFormat="false" ht="12.75" hidden="false" customHeight="true" outlineLevel="0" collapsed="false">
      <c r="A104" s="86" t="n">
        <v>100</v>
      </c>
      <c r="B104" s="90" t="n">
        <f aca="false">EOMONTH(Input!$C$7,A104)</f>
        <v>45961</v>
      </c>
      <c r="C104" s="90"/>
      <c r="D104" s="98" t="n">
        <f aca="false">IF(($D103+$G103)&lt;0,($D103+$G103),0)</f>
        <v>0</v>
      </c>
      <c r="E104" s="98" t="n">
        <f aca="false">IF($D104&lt;0,Input!$C$60,0)</f>
        <v>0</v>
      </c>
      <c r="F104" s="98" t="n">
        <f aca="false">($D104*(Input!$C$56/100))/12</f>
        <v>0</v>
      </c>
      <c r="G104" s="98" t="n">
        <f aca="false">(-1)*$E104+$F104</f>
        <v>0</v>
      </c>
    </row>
    <row r="105" customFormat="false" ht="12.75" hidden="false" customHeight="true" outlineLevel="0" collapsed="false">
      <c r="A105" s="86" t="n">
        <v>101</v>
      </c>
      <c r="B105" s="90" t="n">
        <f aca="false">EOMONTH(Input!$C$7,A105)</f>
        <v>45991</v>
      </c>
      <c r="C105" s="90"/>
      <c r="D105" s="98" t="n">
        <f aca="false">IF(($D104+$G104)&lt;0,($D104+$G104),0)</f>
        <v>0</v>
      </c>
      <c r="E105" s="98" t="n">
        <f aca="false">IF($D105&lt;0,Input!$C$60,0)</f>
        <v>0</v>
      </c>
      <c r="F105" s="98" t="n">
        <f aca="false">($D105*(Input!$C$56/100))/12</f>
        <v>0</v>
      </c>
      <c r="G105" s="98" t="n">
        <f aca="false">(-1)*$E105+$F105</f>
        <v>0</v>
      </c>
    </row>
    <row r="106" customFormat="false" ht="12.75" hidden="false" customHeight="true" outlineLevel="0" collapsed="false">
      <c r="A106" s="86" t="n">
        <v>102</v>
      </c>
      <c r="B106" s="90" t="n">
        <f aca="false">EOMONTH(Input!$C$7,A106)</f>
        <v>46022</v>
      </c>
      <c r="C106" s="90"/>
      <c r="D106" s="98" t="n">
        <f aca="false">IF(($D105+$G105)&lt;0,($D105+$G105),0)</f>
        <v>0</v>
      </c>
      <c r="E106" s="98" t="n">
        <f aca="false">IF($D106&lt;0,Input!$C$60,0)</f>
        <v>0</v>
      </c>
      <c r="F106" s="98" t="n">
        <f aca="false">($D106*(Input!$C$56/100))/12</f>
        <v>0</v>
      </c>
      <c r="G106" s="98" t="n">
        <f aca="false">(-1)*$E106+$F106</f>
        <v>0</v>
      </c>
    </row>
    <row r="107" customFormat="false" ht="12.75" hidden="false" customHeight="true" outlineLevel="0" collapsed="false">
      <c r="A107" s="86" t="n">
        <v>103</v>
      </c>
      <c r="B107" s="90" t="n">
        <f aca="false">EOMONTH(Input!$C$7,A107)</f>
        <v>46053</v>
      </c>
      <c r="C107" s="90"/>
      <c r="D107" s="98" t="n">
        <f aca="false">IF(($D106+$G106)&lt;0,($D106+$G106),0)</f>
        <v>0</v>
      </c>
      <c r="E107" s="98" t="n">
        <f aca="false">IF($D107&lt;0,Input!$C$60,0)</f>
        <v>0</v>
      </c>
      <c r="F107" s="98" t="n">
        <f aca="false">($D107*(Input!$C$56/100))/12</f>
        <v>0</v>
      </c>
      <c r="G107" s="98" t="n">
        <f aca="false">(-1)*$E107+$F107</f>
        <v>0</v>
      </c>
    </row>
    <row r="108" customFormat="false" ht="12.75" hidden="false" customHeight="true" outlineLevel="0" collapsed="false">
      <c r="A108" s="86" t="n">
        <v>104</v>
      </c>
      <c r="B108" s="90" t="n">
        <f aca="false">EOMONTH(Input!$C$7,A108)</f>
        <v>46081</v>
      </c>
      <c r="C108" s="90"/>
      <c r="D108" s="98" t="n">
        <f aca="false">IF(($D107+$G107)&lt;0,($D107+$G107),0)</f>
        <v>0</v>
      </c>
      <c r="E108" s="98" t="n">
        <f aca="false">IF($D108&lt;0,Input!$C$60,0)</f>
        <v>0</v>
      </c>
      <c r="F108" s="98" t="n">
        <f aca="false">($D108*(Input!$C$56/100))/12</f>
        <v>0</v>
      </c>
      <c r="G108" s="98" t="n">
        <f aca="false">(-1)*$E108+$F108</f>
        <v>0</v>
      </c>
    </row>
    <row r="109" customFormat="false" ht="12.75" hidden="false" customHeight="true" outlineLevel="0" collapsed="false">
      <c r="A109" s="86" t="n">
        <v>105</v>
      </c>
      <c r="B109" s="90" t="n">
        <f aca="false">EOMONTH(Input!$C$7,A109)</f>
        <v>46112</v>
      </c>
      <c r="C109" s="90"/>
      <c r="D109" s="98" t="n">
        <f aca="false">IF(($D108+$G108)&lt;0,($D108+$G108),0)</f>
        <v>0</v>
      </c>
      <c r="E109" s="98" t="n">
        <f aca="false">IF($D109&lt;0,Input!$C$60,0)</f>
        <v>0</v>
      </c>
      <c r="F109" s="98" t="n">
        <f aca="false">($D109*(Input!$C$56/100))/12</f>
        <v>0</v>
      </c>
      <c r="G109" s="98" t="n">
        <f aca="false">(-1)*$E109+$F109</f>
        <v>0</v>
      </c>
    </row>
    <row r="110" customFormat="false" ht="12.75" hidden="false" customHeight="true" outlineLevel="0" collapsed="false">
      <c r="A110" s="86" t="n">
        <v>106</v>
      </c>
      <c r="B110" s="90" t="n">
        <f aca="false">EOMONTH(Input!$C$7,A110)</f>
        <v>46142</v>
      </c>
      <c r="C110" s="90"/>
      <c r="D110" s="98" t="n">
        <f aca="false">IF(($D109+$G109)&lt;0,($D109+$G109),0)</f>
        <v>0</v>
      </c>
      <c r="E110" s="98" t="n">
        <f aca="false">IF($D110&lt;0,Input!$C$60,0)</f>
        <v>0</v>
      </c>
      <c r="F110" s="98" t="n">
        <f aca="false">($D110*(Input!$C$56/100))/12</f>
        <v>0</v>
      </c>
      <c r="G110" s="98" t="n">
        <f aca="false">(-1)*$E110+$F110</f>
        <v>0</v>
      </c>
    </row>
    <row r="111" customFormat="false" ht="12.75" hidden="false" customHeight="true" outlineLevel="0" collapsed="false">
      <c r="A111" s="86" t="n">
        <v>107</v>
      </c>
      <c r="B111" s="90" t="n">
        <f aca="false">EOMONTH(Input!$C$7,A111)</f>
        <v>46173</v>
      </c>
      <c r="C111" s="90"/>
      <c r="D111" s="98" t="n">
        <f aca="false">IF(($D110+$G110)&lt;0,($D110+$G110),0)</f>
        <v>0</v>
      </c>
      <c r="E111" s="98" t="n">
        <f aca="false">IF($D111&lt;0,Input!$C$60,0)</f>
        <v>0</v>
      </c>
      <c r="F111" s="98" t="n">
        <f aca="false">($D111*(Input!$C$56/100))/12</f>
        <v>0</v>
      </c>
      <c r="G111" s="98" t="n">
        <f aca="false">(-1)*$E111+$F111</f>
        <v>0</v>
      </c>
    </row>
    <row r="112" customFormat="false" ht="12.75" hidden="false" customHeight="true" outlineLevel="0" collapsed="false">
      <c r="A112" s="86" t="n">
        <v>108</v>
      </c>
      <c r="B112" s="90" t="n">
        <f aca="false">EOMONTH(Input!$C$7,A112)</f>
        <v>46203</v>
      </c>
      <c r="C112" s="90"/>
      <c r="D112" s="98" t="n">
        <f aca="false">IF(($D111+$G111)&lt;0,($D111+$G111),0)</f>
        <v>0</v>
      </c>
      <c r="E112" s="98" t="n">
        <f aca="false">IF($D112&lt;0,Input!$C$60,0)</f>
        <v>0</v>
      </c>
      <c r="F112" s="98" t="n">
        <f aca="false">($D112*(Input!$C$56/100))/12</f>
        <v>0</v>
      </c>
      <c r="G112" s="98" t="n">
        <f aca="false">(-1)*$E112+$F112</f>
        <v>0</v>
      </c>
    </row>
    <row r="113" customFormat="false" ht="12.75" hidden="false" customHeight="true" outlineLevel="0" collapsed="false">
      <c r="A113" s="86" t="n">
        <v>109</v>
      </c>
      <c r="B113" s="90" t="n">
        <f aca="false">EOMONTH(Input!$C$7,A113)</f>
        <v>46234</v>
      </c>
      <c r="C113" s="90"/>
      <c r="D113" s="98" t="n">
        <f aca="false">IF(($D112+$G112)&lt;0,($D112+$G112),0)</f>
        <v>0</v>
      </c>
      <c r="E113" s="98" t="n">
        <f aca="false">IF($D113&lt;0,Input!$C$60,0)</f>
        <v>0</v>
      </c>
      <c r="F113" s="98" t="n">
        <f aca="false">($D113*(Input!$C$56/100))/12</f>
        <v>0</v>
      </c>
      <c r="G113" s="98" t="n">
        <f aca="false">(-1)*$E113+$F113</f>
        <v>0</v>
      </c>
    </row>
    <row r="114" customFormat="false" ht="12.75" hidden="false" customHeight="true" outlineLevel="0" collapsed="false">
      <c r="A114" s="86" t="n">
        <v>110</v>
      </c>
      <c r="B114" s="90" t="n">
        <f aca="false">EOMONTH(Input!$C$7,A114)</f>
        <v>46265</v>
      </c>
      <c r="C114" s="90"/>
      <c r="D114" s="98" t="n">
        <f aca="false">IF(($D113+$G113)&lt;0,($D113+$G113),0)</f>
        <v>0</v>
      </c>
      <c r="E114" s="98" t="n">
        <f aca="false">IF($D114&lt;0,Input!$C$60,0)</f>
        <v>0</v>
      </c>
      <c r="F114" s="98" t="n">
        <f aca="false">($D114*(Input!$C$56/100))/12</f>
        <v>0</v>
      </c>
      <c r="G114" s="98" t="n">
        <f aca="false">(-1)*$E114+$F114</f>
        <v>0</v>
      </c>
    </row>
    <row r="115" customFormat="false" ht="12.75" hidden="false" customHeight="true" outlineLevel="0" collapsed="false">
      <c r="A115" s="86" t="n">
        <v>111</v>
      </c>
      <c r="B115" s="90" t="n">
        <f aca="false">EOMONTH(Input!$C$7,A115)</f>
        <v>46295</v>
      </c>
      <c r="C115" s="90"/>
      <c r="D115" s="98" t="n">
        <f aca="false">IF(($D114+$G114)&lt;0,($D114+$G114),0)</f>
        <v>0</v>
      </c>
      <c r="E115" s="98" t="n">
        <f aca="false">IF($D115&lt;0,Input!$C$60,0)</f>
        <v>0</v>
      </c>
      <c r="F115" s="98" t="n">
        <f aca="false">($D115*(Input!$C$56/100))/12</f>
        <v>0</v>
      </c>
      <c r="G115" s="98" t="n">
        <f aca="false">(-1)*$E115+$F115</f>
        <v>0</v>
      </c>
    </row>
    <row r="116" customFormat="false" ht="12.75" hidden="false" customHeight="true" outlineLevel="0" collapsed="false">
      <c r="A116" s="86" t="n">
        <v>112</v>
      </c>
      <c r="B116" s="90" t="n">
        <f aca="false">EOMONTH(Input!$C$7,A116)</f>
        <v>46326</v>
      </c>
      <c r="C116" s="90"/>
      <c r="D116" s="98" t="n">
        <f aca="false">IF(($D115+$G115)&lt;0,($D115+$G115),0)</f>
        <v>0</v>
      </c>
      <c r="E116" s="98" t="n">
        <f aca="false">IF($D116&lt;0,Input!$C$60,0)</f>
        <v>0</v>
      </c>
      <c r="F116" s="98" t="n">
        <f aca="false">($D116*(Input!$C$56/100))/12</f>
        <v>0</v>
      </c>
      <c r="G116" s="98" t="n">
        <f aca="false">(-1)*$E116+$F116</f>
        <v>0</v>
      </c>
    </row>
    <row r="117" customFormat="false" ht="12.75" hidden="false" customHeight="true" outlineLevel="0" collapsed="false">
      <c r="A117" s="86" t="n">
        <v>113</v>
      </c>
      <c r="B117" s="90" t="n">
        <f aca="false">EOMONTH(Input!$C$7,A117)</f>
        <v>46356</v>
      </c>
      <c r="C117" s="90"/>
      <c r="D117" s="98" t="n">
        <f aca="false">IF(($D116+$G116)&lt;0,($D116+$G116),0)</f>
        <v>0</v>
      </c>
      <c r="E117" s="98" t="n">
        <f aca="false">IF($D117&lt;0,Input!$C$60,0)</f>
        <v>0</v>
      </c>
      <c r="F117" s="98" t="n">
        <f aca="false">($D117*(Input!$C$56/100))/12</f>
        <v>0</v>
      </c>
      <c r="G117" s="98" t="n">
        <f aca="false">(-1)*$E117+$F117</f>
        <v>0</v>
      </c>
    </row>
    <row r="118" customFormat="false" ht="12.75" hidden="false" customHeight="true" outlineLevel="0" collapsed="false">
      <c r="A118" s="86" t="n">
        <v>114</v>
      </c>
      <c r="B118" s="90" t="n">
        <f aca="false">EOMONTH(Input!$C$7,A118)</f>
        <v>46387</v>
      </c>
      <c r="C118" s="90"/>
      <c r="D118" s="98" t="n">
        <f aca="false">IF(($D117+$G117)&lt;0,($D117+$G117),0)</f>
        <v>0</v>
      </c>
      <c r="E118" s="98" t="n">
        <f aca="false">IF($D118&lt;0,Input!$C$60,0)</f>
        <v>0</v>
      </c>
      <c r="F118" s="98" t="n">
        <f aca="false">($D118*(Input!$C$56/100))/12</f>
        <v>0</v>
      </c>
      <c r="G118" s="98" t="n">
        <f aca="false">(-1)*$E118+$F118</f>
        <v>0</v>
      </c>
    </row>
    <row r="119" customFormat="false" ht="12.75" hidden="false" customHeight="true" outlineLevel="0" collapsed="false">
      <c r="A119" s="86" t="n">
        <v>115</v>
      </c>
      <c r="B119" s="90" t="n">
        <f aca="false">EOMONTH(Input!$C$7,A119)</f>
        <v>46418</v>
      </c>
      <c r="C119" s="90"/>
      <c r="D119" s="98" t="n">
        <f aca="false">IF(($D118+$G118)&lt;0,($D118+$G118),0)</f>
        <v>0</v>
      </c>
      <c r="E119" s="98" t="n">
        <f aca="false">IF($D119&lt;0,Input!$C$60,0)</f>
        <v>0</v>
      </c>
      <c r="F119" s="98" t="n">
        <f aca="false">($D119*(Input!$C$56/100))/12</f>
        <v>0</v>
      </c>
      <c r="G119" s="98" t="n">
        <f aca="false">(-1)*$E119+$F119</f>
        <v>0</v>
      </c>
    </row>
    <row r="120" customFormat="false" ht="12.75" hidden="false" customHeight="true" outlineLevel="0" collapsed="false">
      <c r="A120" s="86" t="n">
        <v>116</v>
      </c>
      <c r="B120" s="90" t="n">
        <f aca="false">EOMONTH(Input!$C$7,A120)</f>
        <v>46446</v>
      </c>
      <c r="C120" s="90"/>
      <c r="D120" s="98" t="n">
        <f aca="false">IF(($D119+$G119)&lt;0,($D119+$G119),0)</f>
        <v>0</v>
      </c>
      <c r="E120" s="98" t="n">
        <f aca="false">IF($D120&lt;0,Input!$C$60,0)</f>
        <v>0</v>
      </c>
      <c r="F120" s="98" t="n">
        <f aca="false">($D120*(Input!$C$56/100))/12</f>
        <v>0</v>
      </c>
      <c r="G120" s="98" t="n">
        <f aca="false">(-1)*$E120+$F120</f>
        <v>0</v>
      </c>
    </row>
    <row r="121" customFormat="false" ht="12.75" hidden="false" customHeight="true" outlineLevel="0" collapsed="false">
      <c r="A121" s="86" t="n">
        <v>117</v>
      </c>
      <c r="B121" s="90" t="n">
        <f aca="false">EOMONTH(Input!$C$7,A121)</f>
        <v>46477</v>
      </c>
      <c r="C121" s="90"/>
      <c r="D121" s="98" t="n">
        <f aca="false">IF(($D120+$G120)&lt;0,($D120+$G120),0)</f>
        <v>0</v>
      </c>
      <c r="E121" s="98" t="n">
        <f aca="false">IF($D121&lt;0,Input!$C$60,0)</f>
        <v>0</v>
      </c>
      <c r="F121" s="98" t="n">
        <f aca="false">($D121*(Input!$C$56/100))/12</f>
        <v>0</v>
      </c>
      <c r="G121" s="98" t="n">
        <f aca="false">(-1)*$E121+$F121</f>
        <v>0</v>
      </c>
    </row>
    <row r="122" customFormat="false" ht="12.75" hidden="false" customHeight="true" outlineLevel="0" collapsed="false">
      <c r="A122" s="86" t="n">
        <v>118</v>
      </c>
      <c r="B122" s="90" t="n">
        <f aca="false">EOMONTH(Input!$C$7,A122)</f>
        <v>46507</v>
      </c>
      <c r="C122" s="90"/>
      <c r="D122" s="98" t="n">
        <f aca="false">IF(($D121+$G121)&lt;0,($D121+$G121),0)</f>
        <v>0</v>
      </c>
      <c r="E122" s="98" t="n">
        <f aca="false">IF($D122&lt;0,Input!$C$60,0)</f>
        <v>0</v>
      </c>
      <c r="F122" s="98" t="n">
        <f aca="false">($D122*(Input!$C$56/100))/12</f>
        <v>0</v>
      </c>
      <c r="G122" s="98" t="n">
        <f aca="false">(-1)*$E122+$F122</f>
        <v>0</v>
      </c>
    </row>
    <row r="123" customFormat="false" ht="12.75" hidden="false" customHeight="true" outlineLevel="0" collapsed="false">
      <c r="A123" s="86" t="n">
        <v>119</v>
      </c>
      <c r="B123" s="90" t="n">
        <f aca="false">EOMONTH(Input!$C$7,A123)</f>
        <v>46538</v>
      </c>
      <c r="C123" s="90"/>
      <c r="D123" s="98" t="n">
        <f aca="false">IF(($D122+$G122)&lt;0,($D122+$G122),0)</f>
        <v>0</v>
      </c>
      <c r="E123" s="98" t="n">
        <f aca="false">IF($D123&lt;0,Input!$C$60,0)</f>
        <v>0</v>
      </c>
      <c r="F123" s="98" t="n">
        <f aca="false">($D123*(Input!$C$56/100))/12</f>
        <v>0</v>
      </c>
      <c r="G123" s="98" t="n">
        <f aca="false">(-1)*$E123+$F123</f>
        <v>0</v>
      </c>
    </row>
    <row r="124" customFormat="false" ht="12.75" hidden="false" customHeight="true" outlineLevel="0" collapsed="false">
      <c r="A124" s="86" t="n">
        <v>120</v>
      </c>
      <c r="B124" s="90" t="n">
        <f aca="false">EOMONTH(Input!$C$7,A124)</f>
        <v>46568</v>
      </c>
      <c r="C124" s="90"/>
      <c r="D124" s="98" t="n">
        <f aca="false">IF(($D123+$G123)&lt;0,($D123+$G123),0)</f>
        <v>0</v>
      </c>
      <c r="E124" s="98" t="n">
        <f aca="false">IF($D124&lt;0,Input!$C$60,0)</f>
        <v>0</v>
      </c>
      <c r="F124" s="98" t="n">
        <f aca="false">($D124*(Input!$C$56/100))/12</f>
        <v>0</v>
      </c>
      <c r="G124" s="98" t="n">
        <f aca="false">(-1)*$E124+$F124</f>
        <v>0</v>
      </c>
    </row>
    <row r="125" customFormat="false" ht="12.75" hidden="false" customHeight="true" outlineLevel="0" collapsed="false">
      <c r="A125" s="86" t="n">
        <v>121</v>
      </c>
      <c r="B125" s="90" t="n">
        <f aca="false">EOMONTH(Input!$C$7,A125)</f>
        <v>46599</v>
      </c>
      <c r="C125" s="90"/>
      <c r="D125" s="98" t="n">
        <f aca="false">IF(($D124+$G124)&lt;0,($D124+$G124),0)</f>
        <v>0</v>
      </c>
      <c r="E125" s="98" t="n">
        <f aca="false">IF($D125&lt;0,Input!$C$60,0)</f>
        <v>0</v>
      </c>
      <c r="F125" s="98" t="n">
        <f aca="false">($D125*(Input!$C$56/100))/12</f>
        <v>0</v>
      </c>
      <c r="G125" s="98" t="n">
        <f aca="false">(-1)*$E125+$F125</f>
        <v>0</v>
      </c>
    </row>
    <row r="126" customFormat="false" ht="12.75" hidden="false" customHeight="true" outlineLevel="0" collapsed="false">
      <c r="A126" s="86" t="n">
        <v>122</v>
      </c>
      <c r="B126" s="90" t="n">
        <f aca="false">EOMONTH(Input!$C$7,A126)</f>
        <v>46630</v>
      </c>
      <c r="C126" s="90"/>
      <c r="D126" s="98" t="n">
        <f aca="false">IF(($D125+$G125)&lt;0,($D125+$G125),0)</f>
        <v>0</v>
      </c>
      <c r="E126" s="98" t="n">
        <f aca="false">IF($D126&lt;0,Input!$C$60,0)</f>
        <v>0</v>
      </c>
      <c r="F126" s="98" t="n">
        <f aca="false">($D126*(Input!$C$56/100))/12</f>
        <v>0</v>
      </c>
      <c r="G126" s="98" t="n">
        <f aca="false">(-1)*$E126+$F126</f>
        <v>0</v>
      </c>
    </row>
    <row r="127" customFormat="false" ht="12.75" hidden="false" customHeight="true" outlineLevel="0" collapsed="false">
      <c r="A127" s="86" t="n">
        <v>123</v>
      </c>
      <c r="B127" s="90" t="n">
        <f aca="false">EOMONTH(Input!$C$7,A127)</f>
        <v>46660</v>
      </c>
      <c r="C127" s="90"/>
      <c r="D127" s="98" t="n">
        <f aca="false">IF(($D126+$G126)&lt;0,($D126+$G126),0)</f>
        <v>0</v>
      </c>
      <c r="E127" s="98" t="n">
        <f aca="false">IF($D127&lt;0,Input!$C$60,0)</f>
        <v>0</v>
      </c>
      <c r="F127" s="98" t="n">
        <f aca="false">($D127*(Input!$C$56/100))/12</f>
        <v>0</v>
      </c>
      <c r="G127" s="98" t="n">
        <f aca="false">(-1)*$E127+$F127</f>
        <v>0</v>
      </c>
    </row>
    <row r="128" customFormat="false" ht="12.75" hidden="false" customHeight="true" outlineLevel="0" collapsed="false">
      <c r="A128" s="86" t="n">
        <v>124</v>
      </c>
      <c r="B128" s="90" t="n">
        <f aca="false">EOMONTH(Input!$C$7,A128)</f>
        <v>46691</v>
      </c>
      <c r="C128" s="90"/>
      <c r="D128" s="98" t="n">
        <f aca="false">IF(($D127+$G127)&lt;0,($D127+$G127),0)</f>
        <v>0</v>
      </c>
      <c r="E128" s="98" t="n">
        <f aca="false">IF($D128&lt;0,Input!$C$60,0)</f>
        <v>0</v>
      </c>
      <c r="F128" s="98" t="n">
        <f aca="false">($D128*(Input!$C$56/100))/12</f>
        <v>0</v>
      </c>
      <c r="G128" s="98" t="n">
        <f aca="false">(-1)*$E128+$F128</f>
        <v>0</v>
      </c>
    </row>
    <row r="129" customFormat="false" ht="12.75" hidden="false" customHeight="true" outlineLevel="0" collapsed="false">
      <c r="A129" s="86" t="n">
        <v>125</v>
      </c>
      <c r="B129" s="90" t="n">
        <f aca="false">EOMONTH(Input!$C$7,A129)</f>
        <v>46721</v>
      </c>
      <c r="C129" s="90"/>
      <c r="D129" s="98" t="n">
        <f aca="false">IF(($D128+$G128)&lt;0,($D128+$G128),0)</f>
        <v>0</v>
      </c>
      <c r="E129" s="98" t="n">
        <f aca="false">IF($D129&lt;0,Input!$C$60,0)</f>
        <v>0</v>
      </c>
      <c r="F129" s="98" t="n">
        <f aca="false">($D129*(Input!$C$56/100))/12</f>
        <v>0</v>
      </c>
      <c r="G129" s="98" t="n">
        <f aca="false">(-1)*$E129+$F129</f>
        <v>0</v>
      </c>
    </row>
    <row r="130" customFormat="false" ht="12.75" hidden="false" customHeight="true" outlineLevel="0" collapsed="false">
      <c r="A130" s="86" t="n">
        <v>126</v>
      </c>
      <c r="B130" s="90" t="n">
        <f aca="false">EOMONTH(Input!$C$7,A130)</f>
        <v>46752</v>
      </c>
      <c r="C130" s="90"/>
      <c r="D130" s="98" t="n">
        <f aca="false">IF(($D129+$G129)&lt;0,($D129+$G129),0)</f>
        <v>0</v>
      </c>
      <c r="E130" s="98" t="n">
        <f aca="false">IF($D130&lt;0,Input!$C$60,0)</f>
        <v>0</v>
      </c>
      <c r="F130" s="98" t="n">
        <f aca="false">($D130*(Input!$C$56/100))/12</f>
        <v>0</v>
      </c>
      <c r="G130" s="98" t="n">
        <f aca="false">(-1)*$E130+$F130</f>
        <v>0</v>
      </c>
    </row>
    <row r="131" customFormat="false" ht="12.75" hidden="false" customHeight="true" outlineLevel="0" collapsed="false">
      <c r="A131" s="86" t="n">
        <v>127</v>
      </c>
      <c r="B131" s="90" t="n">
        <f aca="false">EOMONTH(Input!$C$7,A131)</f>
        <v>46783</v>
      </c>
      <c r="C131" s="90"/>
      <c r="D131" s="98" t="n">
        <f aca="false">IF(($D130+$G130)&lt;0,($D130+$G130),0)</f>
        <v>0</v>
      </c>
      <c r="E131" s="98" t="n">
        <f aca="false">IF($D131&lt;0,Input!$C$60,0)</f>
        <v>0</v>
      </c>
      <c r="F131" s="98" t="n">
        <f aca="false">($D131*(Input!$C$56/100))/12</f>
        <v>0</v>
      </c>
      <c r="G131" s="98" t="n">
        <f aca="false">(-1)*$E131+$F131</f>
        <v>0</v>
      </c>
    </row>
    <row r="132" customFormat="false" ht="12.75" hidden="false" customHeight="true" outlineLevel="0" collapsed="false">
      <c r="A132" s="86" t="n">
        <v>128</v>
      </c>
      <c r="B132" s="90" t="n">
        <f aca="false">EOMONTH(Input!$C$7,A132)</f>
        <v>46812</v>
      </c>
      <c r="C132" s="90"/>
      <c r="D132" s="98" t="n">
        <f aca="false">IF(($D131+$G131)&lt;0,($D131+$G131),0)</f>
        <v>0</v>
      </c>
      <c r="E132" s="98" t="n">
        <f aca="false">IF($D132&lt;0,Input!$C$60,0)</f>
        <v>0</v>
      </c>
      <c r="F132" s="98" t="n">
        <f aca="false">($D132*(Input!$C$56/100))/12</f>
        <v>0</v>
      </c>
      <c r="G132" s="98" t="n">
        <f aca="false">(-1)*$E132+$F132</f>
        <v>0</v>
      </c>
    </row>
    <row r="133" customFormat="false" ht="12.75" hidden="false" customHeight="true" outlineLevel="0" collapsed="false">
      <c r="A133" s="86" t="n">
        <v>129</v>
      </c>
      <c r="B133" s="90" t="n">
        <f aca="false">EOMONTH(Input!$C$7,A133)</f>
        <v>46843</v>
      </c>
      <c r="C133" s="90"/>
      <c r="D133" s="98" t="n">
        <f aca="false">IF(($D132+$G132)&lt;0,($D132+$G132),0)</f>
        <v>0</v>
      </c>
      <c r="E133" s="98" t="n">
        <f aca="false">IF($D133&lt;0,Input!$C$60,0)</f>
        <v>0</v>
      </c>
      <c r="F133" s="98" t="n">
        <f aca="false">($D133*(Input!$C$56/100))/12</f>
        <v>0</v>
      </c>
      <c r="G133" s="98" t="n">
        <f aca="false">(-1)*$E133+$F133</f>
        <v>0</v>
      </c>
    </row>
    <row r="134" customFormat="false" ht="12.75" hidden="false" customHeight="true" outlineLevel="0" collapsed="false">
      <c r="A134" s="86" t="n">
        <v>130</v>
      </c>
      <c r="B134" s="90" t="n">
        <f aca="false">EOMONTH(Input!$C$7,A134)</f>
        <v>46873</v>
      </c>
      <c r="C134" s="90"/>
      <c r="D134" s="98" t="n">
        <f aca="false">IF(($D133+$G133)&lt;0,($D133+$G133),0)</f>
        <v>0</v>
      </c>
      <c r="E134" s="98" t="n">
        <f aca="false">IF($D134&lt;0,Input!$C$60,0)</f>
        <v>0</v>
      </c>
      <c r="F134" s="98" t="n">
        <f aca="false">($D134*(Input!$C$56/100))/12</f>
        <v>0</v>
      </c>
      <c r="G134" s="98" t="n">
        <f aca="false">(-1)*$E134+$F134</f>
        <v>0</v>
      </c>
    </row>
    <row r="135" customFormat="false" ht="12.75" hidden="false" customHeight="true" outlineLevel="0" collapsed="false">
      <c r="A135" s="86" t="n">
        <v>131</v>
      </c>
      <c r="B135" s="90" t="n">
        <f aca="false">EOMONTH(Input!$C$7,A135)</f>
        <v>46904</v>
      </c>
      <c r="C135" s="90"/>
      <c r="D135" s="98" t="n">
        <f aca="false">IF(($D134+$G134)&lt;0,($D134+$G134),0)</f>
        <v>0</v>
      </c>
      <c r="E135" s="98" t="n">
        <f aca="false">IF($D135&lt;0,Input!$C$60,0)</f>
        <v>0</v>
      </c>
      <c r="F135" s="98" t="n">
        <f aca="false">($D135*(Input!$C$56/100))/12</f>
        <v>0</v>
      </c>
      <c r="G135" s="98" t="n">
        <f aca="false">(-1)*$E135+$F135</f>
        <v>0</v>
      </c>
    </row>
    <row r="136" customFormat="false" ht="12.75" hidden="false" customHeight="true" outlineLevel="0" collapsed="false">
      <c r="A136" s="86" t="n">
        <v>132</v>
      </c>
      <c r="B136" s="90" t="n">
        <f aca="false">EOMONTH(Input!$C$7,A136)</f>
        <v>46934</v>
      </c>
      <c r="C136" s="90"/>
      <c r="D136" s="98" t="n">
        <f aca="false">IF(($D135+$G135)&lt;0,($D135+$G135),0)</f>
        <v>0</v>
      </c>
      <c r="E136" s="98" t="n">
        <f aca="false">IF($D136&lt;0,Input!$C$60,0)</f>
        <v>0</v>
      </c>
      <c r="F136" s="98" t="n">
        <f aca="false">($D136*(Input!$C$56/100))/12</f>
        <v>0</v>
      </c>
      <c r="G136" s="98" t="n">
        <f aca="false">(-1)*$E136+$F136</f>
        <v>0</v>
      </c>
    </row>
    <row r="137" customFormat="false" ht="12.75" hidden="false" customHeight="true" outlineLevel="0" collapsed="false">
      <c r="A137" s="86" t="n">
        <v>133</v>
      </c>
      <c r="B137" s="90" t="n">
        <f aca="false">EOMONTH(Input!$C$7,A137)</f>
        <v>46965</v>
      </c>
      <c r="C137" s="90"/>
      <c r="D137" s="98" t="n">
        <f aca="false">IF(($D136+$G136)&lt;0,($D136+$G136),0)</f>
        <v>0</v>
      </c>
      <c r="E137" s="98" t="n">
        <f aca="false">IF($D137&lt;0,Input!$C$60,0)</f>
        <v>0</v>
      </c>
      <c r="F137" s="98" t="n">
        <f aca="false">($D137*(Input!$C$56/100))/12</f>
        <v>0</v>
      </c>
      <c r="G137" s="98" t="n">
        <f aca="false">(-1)*$E137+$F137</f>
        <v>0</v>
      </c>
    </row>
    <row r="138" customFormat="false" ht="12.75" hidden="false" customHeight="true" outlineLevel="0" collapsed="false">
      <c r="A138" s="86" t="n">
        <v>134</v>
      </c>
      <c r="B138" s="90" t="n">
        <f aca="false">EOMONTH(Input!$C$7,A138)</f>
        <v>46996</v>
      </c>
      <c r="C138" s="90"/>
      <c r="D138" s="98" t="n">
        <f aca="false">IF(($D137+$G137)&lt;0,($D137+$G137),0)</f>
        <v>0</v>
      </c>
      <c r="E138" s="98" t="n">
        <f aca="false">IF($D138&lt;0,Input!$C$60,0)</f>
        <v>0</v>
      </c>
      <c r="F138" s="98" t="n">
        <f aca="false">($D138*(Input!$C$56/100))/12</f>
        <v>0</v>
      </c>
      <c r="G138" s="98" t="n">
        <f aca="false">(-1)*$E138+$F138</f>
        <v>0</v>
      </c>
    </row>
    <row r="139" customFormat="false" ht="12.75" hidden="false" customHeight="true" outlineLevel="0" collapsed="false">
      <c r="A139" s="86" t="n">
        <v>135</v>
      </c>
      <c r="B139" s="90" t="n">
        <f aca="false">EOMONTH(Input!$C$7,A139)</f>
        <v>47026</v>
      </c>
      <c r="C139" s="90"/>
      <c r="D139" s="98" t="n">
        <f aca="false">IF(($D138+$G138)&lt;0,($D138+$G138),0)</f>
        <v>0</v>
      </c>
      <c r="E139" s="98" t="n">
        <f aca="false">IF($D139&lt;0,Input!$C$60,0)</f>
        <v>0</v>
      </c>
      <c r="F139" s="98" t="n">
        <f aca="false">($D139*(Input!$C$56/100))/12</f>
        <v>0</v>
      </c>
      <c r="G139" s="98" t="n">
        <f aca="false">(-1)*$E139+$F139</f>
        <v>0</v>
      </c>
    </row>
    <row r="140" customFormat="false" ht="12.75" hidden="false" customHeight="true" outlineLevel="0" collapsed="false">
      <c r="A140" s="86" t="n">
        <v>136</v>
      </c>
      <c r="B140" s="90" t="n">
        <f aca="false">EOMONTH(Input!$C$7,A140)</f>
        <v>47057</v>
      </c>
      <c r="C140" s="90"/>
      <c r="D140" s="98" t="n">
        <f aca="false">IF(($D139+$G139)&lt;0,($D139+$G139),0)</f>
        <v>0</v>
      </c>
      <c r="E140" s="98" t="n">
        <f aca="false">IF($D140&lt;0,Input!$C$60,0)</f>
        <v>0</v>
      </c>
      <c r="F140" s="98" t="n">
        <f aca="false">($D140*(Input!$C$56/100))/12</f>
        <v>0</v>
      </c>
      <c r="G140" s="98" t="n">
        <f aca="false">(-1)*$E140+$F140</f>
        <v>0</v>
      </c>
    </row>
    <row r="141" customFormat="false" ht="12.75" hidden="false" customHeight="true" outlineLevel="0" collapsed="false">
      <c r="A141" s="86" t="n">
        <v>137</v>
      </c>
      <c r="B141" s="90" t="n">
        <f aca="false">EOMONTH(Input!$C$7,A141)</f>
        <v>47087</v>
      </c>
      <c r="C141" s="90"/>
      <c r="D141" s="98" t="n">
        <f aca="false">IF(($D140+$G140)&lt;0,($D140+$G140),0)</f>
        <v>0</v>
      </c>
      <c r="E141" s="98" t="n">
        <f aca="false">IF($D141&lt;0,Input!$C$60,0)</f>
        <v>0</v>
      </c>
      <c r="F141" s="98" t="n">
        <f aca="false">($D141*(Input!$C$56/100))/12</f>
        <v>0</v>
      </c>
      <c r="G141" s="98" t="n">
        <f aca="false">(-1)*$E141+$F141</f>
        <v>0</v>
      </c>
    </row>
    <row r="142" customFormat="false" ht="12.75" hidden="false" customHeight="true" outlineLevel="0" collapsed="false">
      <c r="A142" s="86" t="n">
        <v>138</v>
      </c>
      <c r="B142" s="90" t="n">
        <f aca="false">EOMONTH(Input!$C$7,A142)</f>
        <v>47118</v>
      </c>
      <c r="C142" s="90"/>
      <c r="D142" s="98" t="n">
        <f aca="false">IF(($D141+$G141)&lt;0,($D141+$G141),0)</f>
        <v>0</v>
      </c>
      <c r="E142" s="98" t="n">
        <f aca="false">IF($D142&lt;0,Input!$C$60,0)</f>
        <v>0</v>
      </c>
      <c r="F142" s="98" t="n">
        <f aca="false">($D142*(Input!$C$56/100))/12</f>
        <v>0</v>
      </c>
      <c r="G142" s="98" t="n">
        <f aca="false">(-1)*$E142+$F142</f>
        <v>0</v>
      </c>
    </row>
    <row r="143" customFormat="false" ht="12.75" hidden="false" customHeight="true" outlineLevel="0" collapsed="false">
      <c r="A143" s="86" t="n">
        <v>139</v>
      </c>
      <c r="B143" s="90" t="n">
        <f aca="false">EOMONTH(Input!$C$7,A143)</f>
        <v>47149</v>
      </c>
      <c r="C143" s="90"/>
      <c r="D143" s="98" t="n">
        <f aca="false">IF(($D142+$G142)&lt;0,($D142+$G142),0)</f>
        <v>0</v>
      </c>
      <c r="E143" s="98" t="n">
        <f aca="false">IF($D143&lt;0,Input!$C$60,0)</f>
        <v>0</v>
      </c>
      <c r="F143" s="98" t="n">
        <f aca="false">($D143*(Input!$C$56/100))/12</f>
        <v>0</v>
      </c>
      <c r="G143" s="98" t="n">
        <f aca="false">(-1)*$E143+$F143</f>
        <v>0</v>
      </c>
    </row>
    <row r="144" customFormat="false" ht="12.75" hidden="false" customHeight="true" outlineLevel="0" collapsed="false">
      <c r="A144" s="86" t="n">
        <v>140</v>
      </c>
      <c r="B144" s="90" t="n">
        <f aca="false">EOMONTH(Input!$C$7,A144)</f>
        <v>47177</v>
      </c>
      <c r="C144" s="90"/>
      <c r="D144" s="98" t="n">
        <f aca="false">IF(($D143+$G143)&lt;0,($D143+$G143),0)</f>
        <v>0</v>
      </c>
      <c r="E144" s="98" t="n">
        <f aca="false">IF($D144&lt;0,Input!$C$60,0)</f>
        <v>0</v>
      </c>
      <c r="F144" s="98" t="n">
        <f aca="false">($D144*(Input!$C$56/100))/12</f>
        <v>0</v>
      </c>
      <c r="G144" s="98" t="n">
        <f aca="false">(-1)*$E144+$F144</f>
        <v>0</v>
      </c>
    </row>
    <row r="145" customFormat="false" ht="12.75" hidden="false" customHeight="true" outlineLevel="0" collapsed="false">
      <c r="A145" s="86" t="n">
        <v>141</v>
      </c>
      <c r="B145" s="90" t="n">
        <f aca="false">EOMONTH(Input!$C$7,A145)</f>
        <v>47208</v>
      </c>
      <c r="C145" s="90"/>
      <c r="D145" s="98" t="n">
        <f aca="false">IF(($D144+$G144)&lt;0,($D144+$G144),0)</f>
        <v>0</v>
      </c>
      <c r="E145" s="98" t="n">
        <f aca="false">IF($D145&lt;0,Input!$C$60,0)</f>
        <v>0</v>
      </c>
      <c r="F145" s="98" t="n">
        <f aca="false">($D145*(Input!$C$56/100))/12</f>
        <v>0</v>
      </c>
      <c r="G145" s="98" t="n">
        <f aca="false">(-1)*$E145+$F145</f>
        <v>0</v>
      </c>
    </row>
    <row r="146" customFormat="false" ht="12.75" hidden="false" customHeight="true" outlineLevel="0" collapsed="false">
      <c r="A146" s="86" t="n">
        <v>142</v>
      </c>
      <c r="B146" s="90" t="n">
        <f aca="false">EOMONTH(Input!$C$7,A146)</f>
        <v>47238</v>
      </c>
      <c r="C146" s="90"/>
      <c r="D146" s="98" t="n">
        <f aca="false">IF(($D145+$G145)&lt;0,($D145+$G145),0)</f>
        <v>0</v>
      </c>
      <c r="E146" s="98" t="n">
        <f aca="false">IF($D146&lt;0,Input!$C$60,0)</f>
        <v>0</v>
      </c>
      <c r="F146" s="98" t="n">
        <f aca="false">($D146*(Input!$C$56/100))/12</f>
        <v>0</v>
      </c>
      <c r="G146" s="98" t="n">
        <f aca="false">(-1)*$E146+$F146</f>
        <v>0</v>
      </c>
    </row>
    <row r="147" customFormat="false" ht="12.75" hidden="false" customHeight="true" outlineLevel="0" collapsed="false">
      <c r="A147" s="86" t="n">
        <v>143</v>
      </c>
      <c r="B147" s="90" t="n">
        <f aca="false">EOMONTH(Input!$C$7,A147)</f>
        <v>47269</v>
      </c>
      <c r="C147" s="90"/>
      <c r="D147" s="98" t="n">
        <f aca="false">IF(($D146+$G146)&lt;0,($D146+$G146),0)</f>
        <v>0</v>
      </c>
      <c r="E147" s="98" t="n">
        <f aca="false">IF($D147&lt;0,Input!$C$60,0)</f>
        <v>0</v>
      </c>
      <c r="F147" s="98" t="n">
        <f aca="false">($D147*(Input!$C$56/100))/12</f>
        <v>0</v>
      </c>
      <c r="G147" s="98" t="n">
        <f aca="false">(-1)*$E147+$F147</f>
        <v>0</v>
      </c>
    </row>
    <row r="148" customFormat="false" ht="12.75" hidden="false" customHeight="true" outlineLevel="0" collapsed="false">
      <c r="A148" s="86" t="n">
        <v>144</v>
      </c>
      <c r="B148" s="90" t="n">
        <f aca="false">EOMONTH(Input!$C$7,A148)</f>
        <v>47299</v>
      </c>
      <c r="C148" s="90"/>
      <c r="D148" s="98" t="n">
        <f aca="false">IF(($D147+$G147)&lt;0,($D147+$G147),0)</f>
        <v>0</v>
      </c>
      <c r="E148" s="98" t="n">
        <f aca="false">IF($D148&lt;0,Input!$C$60,0)</f>
        <v>0</v>
      </c>
      <c r="F148" s="98" t="n">
        <f aca="false">($D148*(Input!$C$56/100))/12</f>
        <v>0</v>
      </c>
      <c r="G148" s="98" t="n">
        <f aca="false">(-1)*$E148+$F148</f>
        <v>0</v>
      </c>
    </row>
    <row r="149" customFormat="false" ht="12.75" hidden="false" customHeight="true" outlineLevel="0" collapsed="false">
      <c r="A149" s="86" t="n">
        <v>145</v>
      </c>
      <c r="B149" s="90" t="n">
        <f aca="false">EOMONTH(Input!$C$7,A149)</f>
        <v>47330</v>
      </c>
      <c r="C149" s="90"/>
      <c r="D149" s="98" t="n">
        <f aca="false">IF(($D148+$G148)&lt;0,($D148+$G148),0)</f>
        <v>0</v>
      </c>
      <c r="E149" s="98" t="n">
        <f aca="false">IF($D149&lt;0,Input!$C$60,0)</f>
        <v>0</v>
      </c>
      <c r="F149" s="98" t="n">
        <f aca="false">($D149*(Input!$C$56/100))/12</f>
        <v>0</v>
      </c>
      <c r="G149" s="98" t="n">
        <f aca="false">(-1)*$E149+$F149</f>
        <v>0</v>
      </c>
    </row>
    <row r="150" customFormat="false" ht="12.75" hidden="false" customHeight="true" outlineLevel="0" collapsed="false">
      <c r="A150" s="86" t="n">
        <v>146</v>
      </c>
      <c r="B150" s="90" t="n">
        <f aca="false">EOMONTH(Input!$C$7,A150)</f>
        <v>47361</v>
      </c>
      <c r="C150" s="90"/>
      <c r="D150" s="98" t="n">
        <f aca="false">IF(($D149+$G149)&lt;0,($D149+$G149),0)</f>
        <v>0</v>
      </c>
      <c r="E150" s="98" t="n">
        <f aca="false">IF($D150&lt;0,Input!$C$60,0)</f>
        <v>0</v>
      </c>
      <c r="F150" s="98" t="n">
        <f aca="false">($D150*(Input!$C$56/100))/12</f>
        <v>0</v>
      </c>
      <c r="G150" s="98" t="n">
        <f aca="false">(-1)*$E150+$F150</f>
        <v>0</v>
      </c>
    </row>
    <row r="151" customFormat="false" ht="12.75" hidden="false" customHeight="true" outlineLevel="0" collapsed="false">
      <c r="A151" s="86" t="n">
        <v>147</v>
      </c>
      <c r="B151" s="90" t="n">
        <f aca="false">EOMONTH(Input!$C$7,A151)</f>
        <v>47391</v>
      </c>
      <c r="C151" s="90"/>
      <c r="D151" s="98" t="n">
        <f aca="false">IF(($D150+$G150)&lt;0,($D150+$G150),0)</f>
        <v>0</v>
      </c>
      <c r="E151" s="98" t="n">
        <f aca="false">IF($D151&lt;0,Input!$C$60,0)</f>
        <v>0</v>
      </c>
      <c r="F151" s="98" t="n">
        <f aca="false">($D151*(Input!$C$56/100))/12</f>
        <v>0</v>
      </c>
      <c r="G151" s="98" t="n">
        <f aca="false">(-1)*$E151+$F151</f>
        <v>0</v>
      </c>
    </row>
    <row r="152" customFormat="false" ht="12.75" hidden="false" customHeight="true" outlineLevel="0" collapsed="false">
      <c r="A152" s="86" t="n">
        <v>148</v>
      </c>
      <c r="B152" s="90" t="n">
        <f aca="false">EOMONTH(Input!$C$7,A152)</f>
        <v>47422</v>
      </c>
      <c r="C152" s="90"/>
      <c r="D152" s="98" t="n">
        <f aca="false">IF(($D151+$G151)&lt;0,($D151+$G151),0)</f>
        <v>0</v>
      </c>
      <c r="E152" s="98" t="n">
        <f aca="false">IF($D152&lt;0,Input!$C$60,0)</f>
        <v>0</v>
      </c>
      <c r="F152" s="98" t="n">
        <f aca="false">($D152*(Input!$C$56/100))/12</f>
        <v>0</v>
      </c>
      <c r="G152" s="98" t="n">
        <f aca="false">(-1)*$E152+$F152</f>
        <v>0</v>
      </c>
    </row>
    <row r="153" customFormat="false" ht="12.75" hidden="false" customHeight="true" outlineLevel="0" collapsed="false">
      <c r="A153" s="86" t="n">
        <v>149</v>
      </c>
      <c r="B153" s="90" t="n">
        <f aca="false">EOMONTH(Input!$C$7,A153)</f>
        <v>47452</v>
      </c>
      <c r="C153" s="90"/>
      <c r="D153" s="98" t="n">
        <f aca="false">IF(($D152+$G152)&lt;0,($D152+$G152),0)</f>
        <v>0</v>
      </c>
      <c r="E153" s="98" t="n">
        <f aca="false">IF($D153&lt;0,Input!$C$60,0)</f>
        <v>0</v>
      </c>
      <c r="F153" s="98" t="n">
        <f aca="false">($D153*(Input!$C$56/100))/12</f>
        <v>0</v>
      </c>
      <c r="G153" s="98" t="n">
        <f aca="false">(-1)*$E153+$F153</f>
        <v>0</v>
      </c>
    </row>
    <row r="154" customFormat="false" ht="12.75" hidden="false" customHeight="true" outlineLevel="0" collapsed="false">
      <c r="A154" s="86" t="n">
        <v>150</v>
      </c>
      <c r="B154" s="90" t="n">
        <f aca="false">EOMONTH(Input!$C$7,A154)</f>
        <v>47483</v>
      </c>
      <c r="C154" s="90"/>
      <c r="D154" s="98" t="n">
        <f aca="false">IF(($D153+$G153)&lt;0,($D153+$G153),0)</f>
        <v>0</v>
      </c>
      <c r="E154" s="98" t="n">
        <f aca="false">IF($D154&lt;0,Input!$C$60,0)</f>
        <v>0</v>
      </c>
      <c r="F154" s="98" t="n">
        <f aca="false">($D154*(Input!$C$56/100))/12</f>
        <v>0</v>
      </c>
      <c r="G154" s="98" t="n">
        <f aca="false">(-1)*$E154+$F154</f>
        <v>0</v>
      </c>
    </row>
    <row r="155" customFormat="false" ht="12.75" hidden="false" customHeight="true" outlineLevel="0" collapsed="false">
      <c r="A155" s="86" t="n">
        <v>151</v>
      </c>
      <c r="B155" s="90" t="n">
        <f aca="false">EOMONTH(Input!$C$7,A155)</f>
        <v>47514</v>
      </c>
      <c r="C155" s="90"/>
      <c r="D155" s="98" t="n">
        <f aca="false">IF(($D154+$G154)&lt;0,($D154+$G154),0)</f>
        <v>0</v>
      </c>
      <c r="E155" s="98" t="n">
        <f aca="false">IF($D155&lt;0,Input!$C$60,0)</f>
        <v>0</v>
      </c>
      <c r="F155" s="98" t="n">
        <f aca="false">($D155*(Input!$C$56/100))/12</f>
        <v>0</v>
      </c>
      <c r="G155" s="98" t="n">
        <f aca="false">(-1)*$E155+$F155</f>
        <v>0</v>
      </c>
    </row>
    <row r="156" customFormat="false" ht="12.75" hidden="false" customHeight="true" outlineLevel="0" collapsed="false">
      <c r="A156" s="86" t="n">
        <v>152</v>
      </c>
      <c r="B156" s="90" t="n">
        <f aca="false">EOMONTH(Input!$C$7,A156)</f>
        <v>47542</v>
      </c>
      <c r="C156" s="90"/>
      <c r="D156" s="98" t="n">
        <f aca="false">IF(($D155+$G155)&lt;0,($D155+$G155),0)</f>
        <v>0</v>
      </c>
      <c r="E156" s="98" t="n">
        <f aca="false">IF($D156&lt;0,Input!$C$60,0)</f>
        <v>0</v>
      </c>
      <c r="F156" s="98" t="n">
        <f aca="false">($D156*(Input!$C$56/100))/12</f>
        <v>0</v>
      </c>
      <c r="G156" s="98" t="n">
        <f aca="false">(-1)*$E156+$F156</f>
        <v>0</v>
      </c>
    </row>
    <row r="157" customFormat="false" ht="12.75" hidden="false" customHeight="true" outlineLevel="0" collapsed="false">
      <c r="A157" s="86" t="n">
        <v>153</v>
      </c>
      <c r="B157" s="90" t="n">
        <f aca="false">EOMONTH(Input!$C$7,A157)</f>
        <v>47573</v>
      </c>
      <c r="C157" s="90"/>
      <c r="D157" s="98" t="n">
        <f aca="false">IF(($D156+$G156)&lt;0,($D156+$G156),0)</f>
        <v>0</v>
      </c>
      <c r="E157" s="98" t="n">
        <f aca="false">IF($D157&lt;0,Input!$C$60,0)</f>
        <v>0</v>
      </c>
      <c r="F157" s="98" t="n">
        <f aca="false">($D157*(Input!$C$56/100))/12</f>
        <v>0</v>
      </c>
      <c r="G157" s="98" t="n">
        <f aca="false">(-1)*$E157+$F157</f>
        <v>0</v>
      </c>
    </row>
    <row r="158" customFormat="false" ht="12.75" hidden="false" customHeight="true" outlineLevel="0" collapsed="false">
      <c r="A158" s="86" t="n">
        <v>154</v>
      </c>
      <c r="B158" s="90" t="n">
        <f aca="false">EOMONTH(Input!$C$7,A158)</f>
        <v>47603</v>
      </c>
      <c r="C158" s="90"/>
      <c r="D158" s="98" t="n">
        <f aca="false">IF(($D157+$G157)&lt;0,($D157+$G157),0)</f>
        <v>0</v>
      </c>
      <c r="E158" s="98" t="n">
        <f aca="false">IF($D158&lt;0,Input!$C$60,0)</f>
        <v>0</v>
      </c>
      <c r="F158" s="98" t="n">
        <f aca="false">($D158*(Input!$C$56/100))/12</f>
        <v>0</v>
      </c>
      <c r="G158" s="98" t="n">
        <f aca="false">(-1)*$E158+$F158</f>
        <v>0</v>
      </c>
    </row>
    <row r="159" customFormat="false" ht="12.75" hidden="false" customHeight="true" outlineLevel="0" collapsed="false">
      <c r="A159" s="86" t="n">
        <v>155</v>
      </c>
      <c r="B159" s="90" t="n">
        <f aca="false">EOMONTH(Input!$C$7,A159)</f>
        <v>47634</v>
      </c>
      <c r="C159" s="90"/>
      <c r="D159" s="98" t="n">
        <f aca="false">IF(($D158+$G158)&lt;0,($D158+$G158),0)</f>
        <v>0</v>
      </c>
      <c r="E159" s="98" t="n">
        <f aca="false">IF($D159&lt;0,Input!$C$60,0)</f>
        <v>0</v>
      </c>
      <c r="F159" s="98" t="n">
        <f aca="false">($D159*(Input!$C$56/100))/12</f>
        <v>0</v>
      </c>
      <c r="G159" s="98" t="n">
        <f aca="false">(-1)*$E159+$F159</f>
        <v>0</v>
      </c>
    </row>
    <row r="160" customFormat="false" ht="12.75" hidden="false" customHeight="true" outlineLevel="0" collapsed="false">
      <c r="A160" s="86" t="n">
        <v>156</v>
      </c>
      <c r="B160" s="90" t="n">
        <f aca="false">EOMONTH(Input!$C$7,A160)</f>
        <v>47664</v>
      </c>
      <c r="C160" s="90"/>
      <c r="D160" s="98" t="n">
        <f aca="false">IF(($D159+$G159)&lt;0,($D159+$G159),0)</f>
        <v>0</v>
      </c>
      <c r="E160" s="98" t="n">
        <f aca="false">IF($D160&lt;0,Input!$C$60,0)</f>
        <v>0</v>
      </c>
      <c r="F160" s="98" t="n">
        <f aca="false">($D160*(Input!$C$56/100))/12</f>
        <v>0</v>
      </c>
      <c r="G160" s="98" t="n">
        <f aca="false">(-1)*$E160+$F160</f>
        <v>0</v>
      </c>
    </row>
    <row r="161" customFormat="false" ht="12.75" hidden="false" customHeight="true" outlineLevel="0" collapsed="false">
      <c r="A161" s="86" t="n">
        <v>157</v>
      </c>
      <c r="B161" s="90" t="n">
        <f aca="false">EOMONTH(Input!$C$7,A161)</f>
        <v>47695</v>
      </c>
      <c r="C161" s="90"/>
      <c r="D161" s="98" t="n">
        <f aca="false">IF(($D160+$G160)&lt;0,($D160+$G160),0)</f>
        <v>0</v>
      </c>
      <c r="E161" s="98" t="n">
        <f aca="false">IF($D161&lt;0,Input!$C$60,0)</f>
        <v>0</v>
      </c>
      <c r="F161" s="98" t="n">
        <f aca="false">($D161*(Input!$C$56/100))/12</f>
        <v>0</v>
      </c>
      <c r="G161" s="98" t="n">
        <f aca="false">(-1)*$E161+$F161</f>
        <v>0</v>
      </c>
    </row>
    <row r="162" customFormat="false" ht="12.75" hidden="false" customHeight="true" outlineLevel="0" collapsed="false">
      <c r="A162" s="86" t="n">
        <v>158</v>
      </c>
      <c r="B162" s="90" t="n">
        <f aca="false">EOMONTH(Input!$C$7,A162)</f>
        <v>47726</v>
      </c>
      <c r="C162" s="90"/>
      <c r="D162" s="98" t="n">
        <f aca="false">IF(($D161+$G161)&lt;0,($D161+$G161),0)</f>
        <v>0</v>
      </c>
      <c r="E162" s="98" t="n">
        <f aca="false">IF($D162&lt;0,Input!$C$60,0)</f>
        <v>0</v>
      </c>
      <c r="F162" s="98" t="n">
        <f aca="false">($D162*(Input!$C$56/100))/12</f>
        <v>0</v>
      </c>
      <c r="G162" s="98" t="n">
        <f aca="false">(-1)*$E162+$F162</f>
        <v>0</v>
      </c>
    </row>
    <row r="163" customFormat="false" ht="12.75" hidden="false" customHeight="true" outlineLevel="0" collapsed="false">
      <c r="A163" s="86" t="n">
        <v>159</v>
      </c>
      <c r="B163" s="90" t="n">
        <f aca="false">EOMONTH(Input!$C$7,A163)</f>
        <v>47756</v>
      </c>
      <c r="C163" s="90"/>
      <c r="D163" s="98" t="n">
        <f aca="false">IF(($D162+$G162)&lt;0,($D162+$G162),0)</f>
        <v>0</v>
      </c>
      <c r="E163" s="98" t="n">
        <f aca="false">IF($D163&lt;0,Input!$C$60,0)</f>
        <v>0</v>
      </c>
      <c r="F163" s="98" t="n">
        <f aca="false">($D163*(Input!$C$56/100))/12</f>
        <v>0</v>
      </c>
      <c r="G163" s="98" t="n">
        <f aca="false">(-1)*$E163+$F163</f>
        <v>0</v>
      </c>
    </row>
    <row r="164" customFormat="false" ht="12.75" hidden="false" customHeight="true" outlineLevel="0" collapsed="false">
      <c r="A164" s="86" t="n">
        <v>160</v>
      </c>
      <c r="B164" s="90" t="n">
        <f aca="false">EOMONTH(Input!$C$7,A164)</f>
        <v>47787</v>
      </c>
      <c r="C164" s="90"/>
      <c r="D164" s="98" t="n">
        <f aca="false">IF(($D163+$G163)&lt;0,($D163+$G163),0)</f>
        <v>0</v>
      </c>
      <c r="E164" s="98" t="n">
        <f aca="false">IF($D164&lt;0,Input!$C$60,0)</f>
        <v>0</v>
      </c>
      <c r="F164" s="98" t="n">
        <f aca="false">($D164*(Input!$C$56/100))/12</f>
        <v>0</v>
      </c>
      <c r="G164" s="98" t="n">
        <f aca="false">(-1)*$E164+$F164</f>
        <v>0</v>
      </c>
    </row>
    <row r="165" customFormat="false" ht="12.75" hidden="false" customHeight="true" outlineLevel="0" collapsed="false">
      <c r="A165" s="86" t="n">
        <v>161</v>
      </c>
      <c r="B165" s="90" t="n">
        <f aca="false">EOMONTH(Input!$C$7,A165)</f>
        <v>47817</v>
      </c>
      <c r="C165" s="90"/>
      <c r="D165" s="98" t="n">
        <f aca="false">IF(($D164+$G164)&lt;0,($D164+$G164),0)</f>
        <v>0</v>
      </c>
      <c r="E165" s="98" t="n">
        <f aca="false">IF($D165&lt;0,Input!$C$60,0)</f>
        <v>0</v>
      </c>
      <c r="F165" s="98" t="n">
        <f aca="false">($D165*(Input!$C$56/100))/12</f>
        <v>0</v>
      </c>
      <c r="G165" s="98" t="n">
        <f aca="false">(-1)*$E165+$F165</f>
        <v>0</v>
      </c>
    </row>
    <row r="166" customFormat="false" ht="12.75" hidden="false" customHeight="true" outlineLevel="0" collapsed="false">
      <c r="A166" s="86" t="n">
        <v>162</v>
      </c>
      <c r="B166" s="90" t="n">
        <f aca="false">EOMONTH(Input!$C$7,A166)</f>
        <v>47848</v>
      </c>
      <c r="C166" s="90"/>
      <c r="D166" s="98" t="n">
        <f aca="false">IF(($D165+$G165)&lt;0,($D165+$G165),0)</f>
        <v>0</v>
      </c>
      <c r="E166" s="98" t="n">
        <f aca="false">IF($D166&lt;0,Input!$C$60,0)</f>
        <v>0</v>
      </c>
      <c r="F166" s="98" t="n">
        <f aca="false">($D166*(Input!$C$56/100))/12</f>
        <v>0</v>
      </c>
      <c r="G166" s="98" t="n">
        <f aca="false">(-1)*$E166+$F166</f>
        <v>0</v>
      </c>
    </row>
    <row r="167" customFormat="false" ht="12.75" hidden="false" customHeight="true" outlineLevel="0" collapsed="false">
      <c r="A167" s="86" t="n">
        <v>163</v>
      </c>
      <c r="B167" s="90" t="n">
        <f aca="false">EOMONTH(Input!$C$7,A167)</f>
        <v>47879</v>
      </c>
      <c r="C167" s="90"/>
      <c r="D167" s="98" t="n">
        <f aca="false">IF(($D166+$G166)&lt;0,($D166+$G166),0)</f>
        <v>0</v>
      </c>
      <c r="E167" s="98" t="n">
        <f aca="false">IF($D167&lt;0,Input!$C$60,0)</f>
        <v>0</v>
      </c>
      <c r="F167" s="98" t="n">
        <f aca="false">($D167*(Input!$C$56/100))/12</f>
        <v>0</v>
      </c>
      <c r="G167" s="98" t="n">
        <f aca="false">(-1)*$E167+$F167</f>
        <v>0</v>
      </c>
    </row>
    <row r="168" customFormat="false" ht="12.75" hidden="false" customHeight="true" outlineLevel="0" collapsed="false">
      <c r="A168" s="86" t="n">
        <v>164</v>
      </c>
      <c r="B168" s="90" t="n">
        <f aca="false">EOMONTH(Input!$C$7,A168)</f>
        <v>47907</v>
      </c>
      <c r="C168" s="90"/>
      <c r="D168" s="98" t="n">
        <f aca="false">IF(($D167+$G167)&lt;0,($D167+$G167),0)</f>
        <v>0</v>
      </c>
      <c r="E168" s="98" t="n">
        <f aca="false">IF($D168&lt;0,Input!$C$60,0)</f>
        <v>0</v>
      </c>
      <c r="F168" s="98" t="n">
        <f aca="false">($D168*(Input!$C$56/100))/12</f>
        <v>0</v>
      </c>
      <c r="G168" s="98" t="n">
        <f aca="false">(-1)*$E168+$F168</f>
        <v>0</v>
      </c>
    </row>
    <row r="169" customFormat="false" ht="12.75" hidden="false" customHeight="true" outlineLevel="0" collapsed="false">
      <c r="A169" s="86" t="n">
        <v>165</v>
      </c>
      <c r="B169" s="90" t="n">
        <f aca="false">EOMONTH(Input!$C$7,A169)</f>
        <v>47938</v>
      </c>
      <c r="C169" s="90"/>
      <c r="D169" s="98" t="n">
        <f aca="false">IF(($D168+$G168)&lt;0,($D168+$G168),0)</f>
        <v>0</v>
      </c>
      <c r="E169" s="98" t="n">
        <f aca="false">IF($D169&lt;0,Input!$C$60,0)</f>
        <v>0</v>
      </c>
      <c r="F169" s="98" t="n">
        <f aca="false">($D169*(Input!$C$56/100))/12</f>
        <v>0</v>
      </c>
      <c r="G169" s="98" t="n">
        <f aca="false">(-1)*$E169+$F169</f>
        <v>0</v>
      </c>
    </row>
    <row r="170" customFormat="false" ht="12.75" hidden="false" customHeight="true" outlineLevel="0" collapsed="false">
      <c r="A170" s="86" t="n">
        <v>166</v>
      </c>
      <c r="B170" s="90" t="n">
        <f aca="false">EOMONTH(Input!$C$7,A170)</f>
        <v>47968</v>
      </c>
      <c r="C170" s="90"/>
      <c r="D170" s="98" t="n">
        <f aca="false">IF(($D169+$G169)&lt;0,($D169+$G169),0)</f>
        <v>0</v>
      </c>
      <c r="E170" s="98" t="n">
        <f aca="false">IF($D170&lt;0,Input!$C$60,0)</f>
        <v>0</v>
      </c>
      <c r="F170" s="98" t="n">
        <f aca="false">($D170*(Input!$C$56/100))/12</f>
        <v>0</v>
      </c>
      <c r="G170" s="98" t="n">
        <f aca="false">(-1)*$E170+$F170</f>
        <v>0</v>
      </c>
    </row>
    <row r="171" customFormat="false" ht="12.75" hidden="false" customHeight="true" outlineLevel="0" collapsed="false">
      <c r="A171" s="86" t="n">
        <v>167</v>
      </c>
      <c r="B171" s="90" t="n">
        <f aca="false">EOMONTH(Input!$C$7,A171)</f>
        <v>47999</v>
      </c>
      <c r="C171" s="90"/>
      <c r="D171" s="98" t="n">
        <f aca="false">IF(($D170+$G170)&lt;0,($D170+$G170),0)</f>
        <v>0</v>
      </c>
      <c r="E171" s="98" t="n">
        <f aca="false">IF($D171&lt;0,Input!$C$60,0)</f>
        <v>0</v>
      </c>
      <c r="F171" s="98" t="n">
        <f aca="false">($D171*(Input!$C$56/100))/12</f>
        <v>0</v>
      </c>
      <c r="G171" s="98" t="n">
        <f aca="false">(-1)*$E171+$F171</f>
        <v>0</v>
      </c>
    </row>
    <row r="172" customFormat="false" ht="12.75" hidden="false" customHeight="true" outlineLevel="0" collapsed="false">
      <c r="A172" s="86" t="n">
        <v>168</v>
      </c>
      <c r="B172" s="90" t="n">
        <f aca="false">EOMONTH(Input!$C$7,A172)</f>
        <v>48029</v>
      </c>
      <c r="C172" s="90"/>
      <c r="D172" s="98" t="n">
        <f aca="false">IF(($D171+$G171)&lt;0,($D171+$G171),0)</f>
        <v>0</v>
      </c>
      <c r="E172" s="98" t="n">
        <f aca="false">IF($D172&lt;0,Input!$C$60,0)</f>
        <v>0</v>
      </c>
      <c r="F172" s="98" t="n">
        <f aca="false">($D172*(Input!$C$56/100))/12</f>
        <v>0</v>
      </c>
      <c r="G172" s="98" t="n">
        <f aca="false">(-1)*$E172+$F172</f>
        <v>0</v>
      </c>
    </row>
    <row r="173" customFormat="false" ht="12.75" hidden="false" customHeight="true" outlineLevel="0" collapsed="false">
      <c r="A173" s="86" t="n">
        <v>169</v>
      </c>
      <c r="B173" s="90" t="n">
        <f aca="false">EOMONTH(Input!$C$7,A173)</f>
        <v>48060</v>
      </c>
      <c r="C173" s="90"/>
      <c r="D173" s="98" t="n">
        <f aca="false">IF(($D172+$G172)&lt;0,($D172+$G172),0)</f>
        <v>0</v>
      </c>
      <c r="E173" s="98" t="n">
        <f aca="false">IF($D173&lt;0,Input!$C$60,0)</f>
        <v>0</v>
      </c>
      <c r="F173" s="98" t="n">
        <f aca="false">($D173*(Input!$C$56/100))/12</f>
        <v>0</v>
      </c>
      <c r="G173" s="98" t="n">
        <f aca="false">(-1)*$E173+$F173</f>
        <v>0</v>
      </c>
    </row>
    <row r="174" customFormat="false" ht="12.75" hidden="false" customHeight="true" outlineLevel="0" collapsed="false">
      <c r="A174" s="86" t="n">
        <v>170</v>
      </c>
      <c r="B174" s="90" t="n">
        <f aca="false">EOMONTH(Input!$C$7,A174)</f>
        <v>48091</v>
      </c>
      <c r="C174" s="90"/>
      <c r="D174" s="98" t="n">
        <f aca="false">IF(($D173+$G173)&lt;0,($D173+$G173),0)</f>
        <v>0</v>
      </c>
      <c r="E174" s="98" t="n">
        <f aca="false">IF($D174&lt;0,Input!$C$60,0)</f>
        <v>0</v>
      </c>
      <c r="F174" s="98" t="n">
        <f aca="false">($D174*(Input!$C$56/100))/12</f>
        <v>0</v>
      </c>
      <c r="G174" s="98" t="n">
        <f aca="false">(-1)*$E174+$F174</f>
        <v>0</v>
      </c>
    </row>
    <row r="175" customFormat="false" ht="12.75" hidden="false" customHeight="true" outlineLevel="0" collapsed="false">
      <c r="A175" s="86" t="n">
        <v>171</v>
      </c>
      <c r="B175" s="90" t="n">
        <f aca="false">EOMONTH(Input!$C$7,A175)</f>
        <v>48121</v>
      </c>
      <c r="C175" s="90"/>
      <c r="D175" s="98" t="n">
        <f aca="false">IF(($D174+$G174)&lt;0,($D174+$G174),0)</f>
        <v>0</v>
      </c>
      <c r="E175" s="98" t="n">
        <f aca="false">IF($D175&lt;0,Input!$C$60,0)</f>
        <v>0</v>
      </c>
      <c r="F175" s="98" t="n">
        <f aca="false">($D175*(Input!$C$56/100))/12</f>
        <v>0</v>
      </c>
      <c r="G175" s="98" t="n">
        <f aca="false">(-1)*$E175+$F175</f>
        <v>0</v>
      </c>
    </row>
    <row r="176" customFormat="false" ht="12.75" hidden="false" customHeight="true" outlineLevel="0" collapsed="false">
      <c r="A176" s="86" t="n">
        <v>172</v>
      </c>
      <c r="B176" s="90" t="n">
        <f aca="false">EOMONTH(Input!$C$7,A176)</f>
        <v>48152</v>
      </c>
      <c r="C176" s="90"/>
      <c r="D176" s="98" t="n">
        <f aca="false">IF(($D175+$G175)&lt;0,($D175+$G175),0)</f>
        <v>0</v>
      </c>
      <c r="E176" s="98" t="n">
        <f aca="false">IF($D176&lt;0,Input!$C$60,0)</f>
        <v>0</v>
      </c>
      <c r="F176" s="98" t="n">
        <f aca="false">($D176*(Input!$C$56/100))/12</f>
        <v>0</v>
      </c>
      <c r="G176" s="98" t="n">
        <f aca="false">(-1)*$E176+$F176</f>
        <v>0</v>
      </c>
    </row>
    <row r="177" customFormat="false" ht="12.75" hidden="false" customHeight="true" outlineLevel="0" collapsed="false">
      <c r="A177" s="86" t="n">
        <v>173</v>
      </c>
      <c r="B177" s="90" t="n">
        <f aca="false">EOMONTH(Input!$C$7,A177)</f>
        <v>48182</v>
      </c>
      <c r="C177" s="90"/>
      <c r="D177" s="98" t="n">
        <f aca="false">IF(($D176+$G176)&lt;0,($D176+$G176),0)</f>
        <v>0</v>
      </c>
      <c r="E177" s="98" t="n">
        <f aca="false">IF($D177&lt;0,Input!$C$60,0)</f>
        <v>0</v>
      </c>
      <c r="F177" s="98" t="n">
        <f aca="false">($D177*(Input!$C$56/100))/12</f>
        <v>0</v>
      </c>
      <c r="G177" s="98" t="n">
        <f aca="false">(-1)*$E177+$F177</f>
        <v>0</v>
      </c>
    </row>
    <row r="178" customFormat="false" ht="12.75" hidden="false" customHeight="true" outlineLevel="0" collapsed="false">
      <c r="A178" s="86" t="n">
        <v>174</v>
      </c>
      <c r="B178" s="90" t="n">
        <f aca="false">EOMONTH(Input!$C$7,A178)</f>
        <v>48213</v>
      </c>
      <c r="C178" s="90"/>
      <c r="D178" s="98" t="n">
        <f aca="false">IF(($D177+$G177)&lt;0,($D177+$G177),0)</f>
        <v>0</v>
      </c>
      <c r="E178" s="98" t="n">
        <f aca="false">IF($D178&lt;0,Input!$C$60,0)</f>
        <v>0</v>
      </c>
      <c r="F178" s="98" t="n">
        <f aca="false">($D178*(Input!$C$56/100))/12</f>
        <v>0</v>
      </c>
      <c r="G178" s="98" t="n">
        <f aca="false">(-1)*$E178+$F178</f>
        <v>0</v>
      </c>
    </row>
    <row r="179" customFormat="false" ht="12.75" hidden="false" customHeight="true" outlineLevel="0" collapsed="false">
      <c r="A179" s="86" t="n">
        <v>175</v>
      </c>
      <c r="B179" s="90" t="n">
        <f aca="false">EOMONTH(Input!$C$7,A179)</f>
        <v>48244</v>
      </c>
      <c r="C179" s="90"/>
      <c r="D179" s="98" t="n">
        <f aca="false">IF(($D178+$G178)&lt;0,($D178+$G178),0)</f>
        <v>0</v>
      </c>
      <c r="E179" s="98" t="n">
        <f aca="false">IF($D179&lt;0,Input!$C$60,0)</f>
        <v>0</v>
      </c>
      <c r="F179" s="98" t="n">
        <f aca="false">($D179*(Input!$C$56/100))/12</f>
        <v>0</v>
      </c>
      <c r="G179" s="98" t="n">
        <f aca="false">(-1)*$E179+$F179</f>
        <v>0</v>
      </c>
    </row>
    <row r="180" customFormat="false" ht="12.75" hidden="false" customHeight="true" outlineLevel="0" collapsed="false">
      <c r="A180" s="86" t="n">
        <v>176</v>
      </c>
      <c r="B180" s="90" t="n">
        <f aca="false">EOMONTH(Input!$C$7,A180)</f>
        <v>48273</v>
      </c>
      <c r="C180" s="90"/>
      <c r="D180" s="98" t="n">
        <f aca="false">IF(($D179+$G179)&lt;0,($D179+$G179),0)</f>
        <v>0</v>
      </c>
      <c r="E180" s="98" t="n">
        <f aca="false">IF($D180&lt;0,Input!$C$60,0)</f>
        <v>0</v>
      </c>
      <c r="F180" s="98" t="n">
        <f aca="false">($D180*(Input!$C$56/100))/12</f>
        <v>0</v>
      </c>
      <c r="G180" s="98" t="n">
        <f aca="false">(-1)*$E180+$F180</f>
        <v>0</v>
      </c>
    </row>
    <row r="181" customFormat="false" ht="12.75" hidden="false" customHeight="true" outlineLevel="0" collapsed="false">
      <c r="A181" s="86" t="n">
        <v>177</v>
      </c>
      <c r="B181" s="90" t="n">
        <f aca="false">EOMONTH(Input!$C$7,A181)</f>
        <v>48304</v>
      </c>
      <c r="C181" s="90"/>
      <c r="D181" s="98" t="n">
        <f aca="false">IF(($D180+$G180)&lt;0,($D180+$G180),0)</f>
        <v>0</v>
      </c>
      <c r="E181" s="98" t="n">
        <f aca="false">IF($D181&lt;0,Input!$C$60,0)</f>
        <v>0</v>
      </c>
      <c r="F181" s="98" t="n">
        <f aca="false">($D181*(Input!$C$56/100))/12</f>
        <v>0</v>
      </c>
      <c r="G181" s="98" t="n">
        <f aca="false">(-1)*$E181+$F181</f>
        <v>0</v>
      </c>
    </row>
    <row r="182" customFormat="false" ht="12.75" hidden="false" customHeight="true" outlineLevel="0" collapsed="false">
      <c r="A182" s="86" t="n">
        <v>178</v>
      </c>
      <c r="B182" s="90" t="n">
        <f aca="false">EOMONTH(Input!$C$7,A182)</f>
        <v>48334</v>
      </c>
      <c r="C182" s="90"/>
      <c r="D182" s="98" t="n">
        <f aca="false">IF(($D181+$G181)&lt;0,($D181+$G181),0)</f>
        <v>0</v>
      </c>
      <c r="E182" s="98" t="n">
        <f aca="false">IF($D182&lt;0,Input!$C$60,0)</f>
        <v>0</v>
      </c>
      <c r="F182" s="98" t="n">
        <f aca="false">($D182*(Input!$C$56/100))/12</f>
        <v>0</v>
      </c>
      <c r="G182" s="98" t="n">
        <f aca="false">(-1)*$E182+$F182</f>
        <v>0</v>
      </c>
    </row>
    <row r="183" customFormat="false" ht="12.75" hidden="false" customHeight="true" outlineLevel="0" collapsed="false">
      <c r="A183" s="86" t="n">
        <v>179</v>
      </c>
      <c r="B183" s="90" t="n">
        <f aca="false">EOMONTH(Input!$C$7,A183)</f>
        <v>48365</v>
      </c>
      <c r="C183" s="90"/>
      <c r="D183" s="98" t="n">
        <f aca="false">IF(($D182+$G182)&lt;0,($D182+$G182),0)</f>
        <v>0</v>
      </c>
      <c r="E183" s="98" t="n">
        <f aca="false">IF($D183&lt;0,Input!$C$60,0)</f>
        <v>0</v>
      </c>
      <c r="F183" s="98" t="n">
        <f aca="false">($D183*(Input!$C$56/100))/12</f>
        <v>0</v>
      </c>
      <c r="G183" s="98" t="n">
        <f aca="false">(-1)*$E183+$F183</f>
        <v>0</v>
      </c>
    </row>
    <row r="184" customFormat="false" ht="12.75" hidden="false" customHeight="true" outlineLevel="0" collapsed="false">
      <c r="A184" s="86" t="n">
        <v>180</v>
      </c>
      <c r="B184" s="90" t="n">
        <f aca="false">EOMONTH(Input!$C$7,A184)</f>
        <v>48395</v>
      </c>
      <c r="C184" s="90"/>
      <c r="D184" s="98" t="n">
        <f aca="false">IF(($D183+$G183)&lt;0,($D183+$G183),0)</f>
        <v>0</v>
      </c>
      <c r="E184" s="98" t="n">
        <f aca="false">IF($D184&lt;0,Input!$C$60,0)</f>
        <v>0</v>
      </c>
      <c r="F184" s="98" t="n">
        <f aca="false">($D184*(Input!$C$56/100))/12</f>
        <v>0</v>
      </c>
      <c r="G184" s="98" t="n">
        <f aca="false">(-1)*$E184+$F184</f>
        <v>0</v>
      </c>
    </row>
    <row r="185" customFormat="false" ht="12.75" hidden="false" customHeight="true" outlineLevel="0" collapsed="false">
      <c r="A185" s="86" t="n">
        <v>181</v>
      </c>
      <c r="B185" s="90" t="n">
        <f aca="false">EOMONTH(Input!$C$7,A185)</f>
        <v>48426</v>
      </c>
      <c r="C185" s="90"/>
      <c r="D185" s="98" t="n">
        <f aca="false">IF(($D184+$G184)&lt;0,($D184+$G184),0)</f>
        <v>0</v>
      </c>
      <c r="E185" s="98" t="n">
        <f aca="false">IF($D185&lt;0,Input!$C$60,0)</f>
        <v>0</v>
      </c>
      <c r="F185" s="98" t="n">
        <f aca="false">($D185*(Input!$C$56/100))/12</f>
        <v>0</v>
      </c>
      <c r="G185" s="98" t="n">
        <f aca="false">(-1)*$E185+$F185</f>
        <v>0</v>
      </c>
    </row>
    <row r="186" customFormat="false" ht="12.75" hidden="false" customHeight="true" outlineLevel="0" collapsed="false">
      <c r="A186" s="86" t="n">
        <v>182</v>
      </c>
      <c r="B186" s="90" t="n">
        <f aca="false">EOMONTH(Input!$C$7,A186)</f>
        <v>48457</v>
      </c>
      <c r="C186" s="90"/>
      <c r="D186" s="98" t="n">
        <f aca="false">IF(($D185+$G185)&lt;0,($D185+$G185),0)</f>
        <v>0</v>
      </c>
      <c r="E186" s="98" t="n">
        <f aca="false">IF($D186&lt;0,Input!$C$60,0)</f>
        <v>0</v>
      </c>
      <c r="F186" s="98" t="n">
        <f aca="false">($D186*(Input!$C$56/100))/12</f>
        <v>0</v>
      </c>
      <c r="G186" s="98" t="n">
        <f aca="false">(-1)*$E186+$F186</f>
        <v>0</v>
      </c>
    </row>
    <row r="187" customFormat="false" ht="12.75" hidden="false" customHeight="true" outlineLevel="0" collapsed="false">
      <c r="A187" s="86" t="n">
        <v>183</v>
      </c>
      <c r="B187" s="90" t="n">
        <f aca="false">EOMONTH(Input!$C$7,A187)</f>
        <v>48487</v>
      </c>
      <c r="C187" s="90"/>
      <c r="D187" s="98" t="n">
        <f aca="false">IF(($D186+$G186)&lt;0,($D186+$G186),0)</f>
        <v>0</v>
      </c>
      <c r="E187" s="98" t="n">
        <f aca="false">IF($D187&lt;0,Input!$C$60,0)</f>
        <v>0</v>
      </c>
      <c r="F187" s="98" t="n">
        <f aca="false">($D187*(Input!$C$56/100))/12</f>
        <v>0</v>
      </c>
      <c r="G187" s="98" t="n">
        <f aca="false">(-1)*$E187+$F187</f>
        <v>0</v>
      </c>
    </row>
    <row r="188" customFormat="false" ht="12.75" hidden="false" customHeight="true" outlineLevel="0" collapsed="false">
      <c r="A188" s="86" t="n">
        <v>184</v>
      </c>
      <c r="B188" s="90" t="n">
        <f aca="false">EOMONTH(Input!$C$7,A188)</f>
        <v>48518</v>
      </c>
      <c r="C188" s="90"/>
      <c r="D188" s="98" t="n">
        <f aca="false">IF(($D187+$G187)&lt;0,($D187+$G187),0)</f>
        <v>0</v>
      </c>
      <c r="E188" s="98" t="n">
        <f aca="false">IF($D188&lt;0,Input!$C$60,0)</f>
        <v>0</v>
      </c>
      <c r="F188" s="98" t="n">
        <f aca="false">($D188*(Input!$C$56/100))/12</f>
        <v>0</v>
      </c>
      <c r="G188" s="98" t="n">
        <f aca="false">(-1)*$E188+$F188</f>
        <v>0</v>
      </c>
    </row>
    <row r="189" customFormat="false" ht="12.75" hidden="false" customHeight="true" outlineLevel="0" collapsed="false">
      <c r="A189" s="86" t="n">
        <v>185</v>
      </c>
      <c r="B189" s="90" t="n">
        <f aca="false">EOMONTH(Input!$C$7,A189)</f>
        <v>48548</v>
      </c>
      <c r="C189" s="90"/>
      <c r="D189" s="98" t="n">
        <f aca="false">IF(($D188+$G188)&lt;0,($D188+$G188),0)</f>
        <v>0</v>
      </c>
      <c r="E189" s="98" t="n">
        <f aca="false">IF($D189&lt;0,Input!$C$60,0)</f>
        <v>0</v>
      </c>
      <c r="F189" s="98" t="n">
        <f aca="false">($D189*(Input!$C$56/100))/12</f>
        <v>0</v>
      </c>
      <c r="G189" s="98" t="n">
        <f aca="false">(-1)*$E189+$F189</f>
        <v>0</v>
      </c>
    </row>
    <row r="190" customFormat="false" ht="12.75" hidden="false" customHeight="true" outlineLevel="0" collapsed="false">
      <c r="A190" s="86" t="n">
        <v>186</v>
      </c>
      <c r="B190" s="90" t="n">
        <f aca="false">EOMONTH(Input!$C$7,A190)</f>
        <v>48579</v>
      </c>
      <c r="C190" s="90"/>
      <c r="D190" s="98" t="n">
        <f aca="false">IF(($D189+$G189)&lt;0,($D189+$G189),0)</f>
        <v>0</v>
      </c>
      <c r="E190" s="98" t="n">
        <f aca="false">IF($D190&lt;0,Input!$C$60,0)</f>
        <v>0</v>
      </c>
      <c r="F190" s="98" t="n">
        <f aca="false">($D190*(Input!$C$56/100))/12</f>
        <v>0</v>
      </c>
      <c r="G190" s="98" t="n">
        <f aca="false">(-1)*$E190+$F190</f>
        <v>0</v>
      </c>
    </row>
    <row r="191" customFormat="false" ht="12.75" hidden="false" customHeight="true" outlineLevel="0" collapsed="false">
      <c r="A191" s="86" t="n">
        <v>187</v>
      </c>
      <c r="B191" s="90" t="n">
        <f aca="false">EOMONTH(Input!$C$7,A191)</f>
        <v>48610</v>
      </c>
      <c r="C191" s="90"/>
      <c r="D191" s="98" t="n">
        <f aca="false">IF(($D190+$G190)&lt;0,($D190+$G190),0)</f>
        <v>0</v>
      </c>
      <c r="E191" s="98" t="n">
        <f aca="false">IF($D191&lt;0,Input!$C$60,0)</f>
        <v>0</v>
      </c>
      <c r="F191" s="98" t="n">
        <f aca="false">($D191*(Input!$C$56/100))/12</f>
        <v>0</v>
      </c>
      <c r="G191" s="98" t="n">
        <f aca="false">(-1)*$E191+$F191</f>
        <v>0</v>
      </c>
    </row>
    <row r="192" customFormat="false" ht="12.75" hidden="false" customHeight="true" outlineLevel="0" collapsed="false">
      <c r="A192" s="86" t="n">
        <v>188</v>
      </c>
      <c r="B192" s="90" t="n">
        <f aca="false">EOMONTH(Input!$C$7,A192)</f>
        <v>48638</v>
      </c>
      <c r="C192" s="90"/>
      <c r="D192" s="98" t="n">
        <f aca="false">IF(($D191+$G191)&lt;0,($D191+$G191),0)</f>
        <v>0</v>
      </c>
      <c r="E192" s="98" t="n">
        <f aca="false">IF($D192&lt;0,Input!$C$60,0)</f>
        <v>0</v>
      </c>
      <c r="F192" s="98" t="n">
        <f aca="false">($D192*(Input!$C$56/100))/12</f>
        <v>0</v>
      </c>
      <c r="G192" s="98" t="n">
        <f aca="false">(-1)*$E192+$F192</f>
        <v>0</v>
      </c>
    </row>
    <row r="193" customFormat="false" ht="12.75" hidden="false" customHeight="true" outlineLevel="0" collapsed="false">
      <c r="A193" s="86" t="n">
        <v>189</v>
      </c>
      <c r="B193" s="90" t="n">
        <f aca="false">EOMONTH(Input!$C$7,A193)</f>
        <v>48669</v>
      </c>
      <c r="C193" s="90"/>
      <c r="D193" s="98" t="n">
        <f aca="false">IF(($D192+$G192)&lt;0,($D192+$G192),0)</f>
        <v>0</v>
      </c>
      <c r="E193" s="98" t="n">
        <f aca="false">IF($D193&lt;0,Input!$C$60,0)</f>
        <v>0</v>
      </c>
      <c r="F193" s="98" t="n">
        <f aca="false">($D193*(Input!$C$56/100))/12</f>
        <v>0</v>
      </c>
      <c r="G193" s="98" t="n">
        <f aca="false">(-1)*$E193+$F193</f>
        <v>0</v>
      </c>
    </row>
    <row r="194" customFormat="false" ht="12.75" hidden="false" customHeight="true" outlineLevel="0" collapsed="false">
      <c r="A194" s="86" t="n">
        <v>190</v>
      </c>
      <c r="B194" s="90" t="n">
        <f aca="false">EOMONTH(Input!$C$7,A194)</f>
        <v>48699</v>
      </c>
      <c r="C194" s="90"/>
      <c r="D194" s="98" t="n">
        <f aca="false">IF(($D193+$G193)&lt;0,($D193+$G193),0)</f>
        <v>0</v>
      </c>
      <c r="E194" s="98" t="n">
        <f aca="false">IF($D194&lt;0,Input!$C$60,0)</f>
        <v>0</v>
      </c>
      <c r="F194" s="98" t="n">
        <f aca="false">($D194*(Input!$C$56/100))/12</f>
        <v>0</v>
      </c>
      <c r="G194" s="98" t="n">
        <f aca="false">(-1)*$E194+$F194</f>
        <v>0</v>
      </c>
    </row>
    <row r="195" customFormat="false" ht="12.75" hidden="false" customHeight="true" outlineLevel="0" collapsed="false">
      <c r="A195" s="86" t="n">
        <v>191</v>
      </c>
      <c r="B195" s="90" t="n">
        <f aca="false">EOMONTH(Input!$C$7,A195)</f>
        <v>48730</v>
      </c>
      <c r="C195" s="90"/>
      <c r="D195" s="98" t="n">
        <f aca="false">IF(($D194+$G194)&lt;0,($D194+$G194),0)</f>
        <v>0</v>
      </c>
      <c r="E195" s="98" t="n">
        <f aca="false">IF($D195&lt;0,Input!$C$60,0)</f>
        <v>0</v>
      </c>
      <c r="F195" s="98" t="n">
        <f aca="false">($D195*(Input!$C$56/100))/12</f>
        <v>0</v>
      </c>
      <c r="G195" s="98" t="n">
        <f aca="false">(-1)*$E195+$F195</f>
        <v>0</v>
      </c>
    </row>
    <row r="196" customFormat="false" ht="12.75" hidden="false" customHeight="true" outlineLevel="0" collapsed="false">
      <c r="A196" s="86" t="n">
        <v>192</v>
      </c>
      <c r="B196" s="90" t="n">
        <f aca="false">EOMONTH(Input!$C$7,A196)</f>
        <v>48760</v>
      </c>
      <c r="C196" s="90"/>
      <c r="D196" s="98" t="n">
        <f aca="false">IF(($D195+$G195)&lt;0,($D195+$G195),0)</f>
        <v>0</v>
      </c>
      <c r="E196" s="98" t="n">
        <f aca="false">IF($D196&lt;0,Input!$C$60,0)</f>
        <v>0</v>
      </c>
      <c r="F196" s="98" t="n">
        <f aca="false">($D196*(Input!$C$56/100))/12</f>
        <v>0</v>
      </c>
      <c r="G196" s="98" t="n">
        <f aca="false">(-1)*$E196+$F196</f>
        <v>0</v>
      </c>
    </row>
    <row r="197" customFormat="false" ht="12.75" hidden="false" customHeight="true" outlineLevel="0" collapsed="false">
      <c r="A197" s="86" t="n">
        <v>193</v>
      </c>
      <c r="B197" s="90" t="n">
        <f aca="false">EOMONTH(Input!$C$7,A197)</f>
        <v>48791</v>
      </c>
      <c r="C197" s="90"/>
      <c r="D197" s="98" t="n">
        <f aca="false">IF(($D196+$G196)&lt;0,($D196+$G196),0)</f>
        <v>0</v>
      </c>
      <c r="E197" s="98" t="n">
        <f aca="false">IF($D197&lt;0,Input!$C$60,0)</f>
        <v>0</v>
      </c>
      <c r="F197" s="98" t="n">
        <f aca="false">($D197*(Input!$C$56/100))/12</f>
        <v>0</v>
      </c>
      <c r="G197" s="98" t="n">
        <f aca="false">(-1)*$E197+$F197</f>
        <v>0</v>
      </c>
    </row>
    <row r="198" customFormat="false" ht="12.75" hidden="false" customHeight="true" outlineLevel="0" collapsed="false">
      <c r="A198" s="86" t="n">
        <v>194</v>
      </c>
      <c r="B198" s="90" t="n">
        <f aca="false">EOMONTH(Input!$C$7,A198)</f>
        <v>48822</v>
      </c>
      <c r="C198" s="90"/>
      <c r="D198" s="98" t="n">
        <f aca="false">IF(($D197+$G197)&lt;0,($D197+$G197),0)</f>
        <v>0</v>
      </c>
      <c r="E198" s="98" t="n">
        <f aca="false">IF($D198&lt;0,Input!$C$60,0)</f>
        <v>0</v>
      </c>
      <c r="F198" s="98" t="n">
        <f aca="false">($D198*(Input!$C$56/100))/12</f>
        <v>0</v>
      </c>
      <c r="G198" s="98" t="n">
        <f aca="false">(-1)*$E198+$F198</f>
        <v>0</v>
      </c>
    </row>
    <row r="199" customFormat="false" ht="12.75" hidden="false" customHeight="true" outlineLevel="0" collapsed="false">
      <c r="A199" s="86" t="n">
        <v>195</v>
      </c>
      <c r="B199" s="90" t="n">
        <f aca="false">EOMONTH(Input!$C$7,A199)</f>
        <v>48852</v>
      </c>
      <c r="C199" s="90"/>
      <c r="D199" s="98" t="n">
        <f aca="false">IF(($D198+$G198)&lt;0,($D198+$G198),0)</f>
        <v>0</v>
      </c>
      <c r="E199" s="98" t="n">
        <f aca="false">IF($D199&lt;0,Input!$C$60,0)</f>
        <v>0</v>
      </c>
      <c r="F199" s="98" t="n">
        <f aca="false">($D199*(Input!$C$56/100))/12</f>
        <v>0</v>
      </c>
      <c r="G199" s="98" t="n">
        <f aca="false">(-1)*$E199+$F199</f>
        <v>0</v>
      </c>
    </row>
    <row r="200" customFormat="false" ht="12.75" hidden="false" customHeight="true" outlineLevel="0" collapsed="false">
      <c r="A200" s="86" t="n">
        <v>196</v>
      </c>
      <c r="B200" s="90" t="n">
        <f aca="false">EOMONTH(Input!$C$7,A200)</f>
        <v>48883</v>
      </c>
      <c r="C200" s="90"/>
      <c r="D200" s="98" t="n">
        <f aca="false">IF(($D199+$G199)&lt;0,($D199+$G199),0)</f>
        <v>0</v>
      </c>
      <c r="E200" s="98" t="n">
        <f aca="false">IF($D200&lt;0,Input!$C$60,0)</f>
        <v>0</v>
      </c>
      <c r="F200" s="98" t="n">
        <f aca="false">($D200*(Input!$C$56/100))/12</f>
        <v>0</v>
      </c>
      <c r="G200" s="98" t="n">
        <f aca="false">(-1)*$E200+$F200</f>
        <v>0</v>
      </c>
    </row>
    <row r="201" customFormat="false" ht="12.75" hidden="false" customHeight="true" outlineLevel="0" collapsed="false">
      <c r="A201" s="86" t="n">
        <v>197</v>
      </c>
      <c r="B201" s="90" t="n">
        <f aca="false">EOMONTH(Input!$C$7,A201)</f>
        <v>48913</v>
      </c>
      <c r="C201" s="90"/>
      <c r="D201" s="98" t="n">
        <f aca="false">IF(($D200+$G200)&lt;0,($D200+$G200),0)</f>
        <v>0</v>
      </c>
      <c r="E201" s="98" t="n">
        <f aca="false">IF($D201&lt;0,Input!$C$60,0)</f>
        <v>0</v>
      </c>
      <c r="F201" s="98" t="n">
        <f aca="false">($D201*(Input!$C$56/100))/12</f>
        <v>0</v>
      </c>
      <c r="G201" s="98" t="n">
        <f aca="false">(-1)*$E201+$F201</f>
        <v>0</v>
      </c>
    </row>
    <row r="202" customFormat="false" ht="12.75" hidden="false" customHeight="true" outlineLevel="0" collapsed="false">
      <c r="A202" s="86" t="n">
        <v>198</v>
      </c>
      <c r="B202" s="90" t="n">
        <f aca="false">EOMONTH(Input!$C$7,A202)</f>
        <v>48944</v>
      </c>
      <c r="C202" s="90"/>
      <c r="D202" s="98" t="n">
        <f aca="false">IF(($D201+$G201)&lt;0,($D201+$G201),0)</f>
        <v>0</v>
      </c>
      <c r="E202" s="98" t="n">
        <f aca="false">IF($D202&lt;0,Input!$C$60,0)</f>
        <v>0</v>
      </c>
      <c r="F202" s="98" t="n">
        <f aca="false">($D202*(Input!$C$56/100))/12</f>
        <v>0</v>
      </c>
      <c r="G202" s="98" t="n">
        <f aca="false">(-1)*$E202+$F202</f>
        <v>0</v>
      </c>
    </row>
    <row r="203" customFormat="false" ht="12.75" hidden="false" customHeight="true" outlineLevel="0" collapsed="false">
      <c r="A203" s="86" t="n">
        <v>199</v>
      </c>
      <c r="B203" s="90" t="n">
        <f aca="false">EOMONTH(Input!$C$7,A203)</f>
        <v>48975</v>
      </c>
      <c r="C203" s="90"/>
      <c r="D203" s="98" t="n">
        <f aca="false">IF(($D202+$G202)&lt;0,($D202+$G202),0)</f>
        <v>0</v>
      </c>
      <c r="E203" s="98" t="n">
        <f aca="false">IF($D203&lt;0,Input!$C$60,0)</f>
        <v>0</v>
      </c>
      <c r="F203" s="98" t="n">
        <f aca="false">($D203*(Input!$C$56/100))/12</f>
        <v>0</v>
      </c>
      <c r="G203" s="98" t="n">
        <f aca="false">(-1)*$E203+$F203</f>
        <v>0</v>
      </c>
    </row>
    <row r="204" customFormat="false" ht="12.75" hidden="false" customHeight="true" outlineLevel="0" collapsed="false">
      <c r="A204" s="86" t="n">
        <v>200</v>
      </c>
      <c r="B204" s="90" t="n">
        <f aca="false">EOMONTH(Input!$C$7,A204)</f>
        <v>49003</v>
      </c>
      <c r="C204" s="90"/>
      <c r="D204" s="98" t="n">
        <f aca="false">IF(($D203+$G203)&lt;0,($D203+$G203),0)</f>
        <v>0</v>
      </c>
      <c r="E204" s="98" t="n">
        <f aca="false">IF($D204&lt;0,Input!$C$60,0)</f>
        <v>0</v>
      </c>
      <c r="F204" s="98" t="n">
        <f aca="false">($D204*(Input!$C$56/100))/12</f>
        <v>0</v>
      </c>
      <c r="G204" s="98" t="n">
        <f aca="false">(-1)*$E204+$F204</f>
        <v>0</v>
      </c>
    </row>
    <row r="205" customFormat="false" ht="12.75" hidden="false" customHeight="true" outlineLevel="0" collapsed="false">
      <c r="A205" s="86" t="n">
        <v>201</v>
      </c>
      <c r="B205" s="90" t="n">
        <f aca="false">EOMONTH(Input!$C$7,A205)</f>
        <v>49034</v>
      </c>
      <c r="C205" s="90"/>
      <c r="D205" s="98" t="n">
        <f aca="false">IF(($D204+$G204)&lt;0,($D204+$G204),0)</f>
        <v>0</v>
      </c>
      <c r="E205" s="98" t="n">
        <f aca="false">IF($D205&lt;0,Input!$C$60,0)</f>
        <v>0</v>
      </c>
      <c r="F205" s="98" t="n">
        <f aca="false">($D205*(Input!$C$56/100))/12</f>
        <v>0</v>
      </c>
      <c r="G205" s="98" t="n">
        <f aca="false">(-1)*$E205+$F205</f>
        <v>0</v>
      </c>
    </row>
    <row r="206" customFormat="false" ht="12.75" hidden="false" customHeight="true" outlineLevel="0" collapsed="false">
      <c r="A206" s="86" t="n">
        <v>202</v>
      </c>
      <c r="B206" s="90" t="n">
        <f aca="false">EOMONTH(Input!$C$7,A206)</f>
        <v>49064</v>
      </c>
      <c r="C206" s="90"/>
      <c r="D206" s="98" t="n">
        <f aca="false">IF(($D205+$G205)&lt;0,($D205+$G205),0)</f>
        <v>0</v>
      </c>
      <c r="E206" s="98" t="n">
        <f aca="false">IF($D206&lt;0,Input!$C$60,0)</f>
        <v>0</v>
      </c>
      <c r="F206" s="98" t="n">
        <f aca="false">($D206*(Input!$C$56/100))/12</f>
        <v>0</v>
      </c>
      <c r="G206" s="98" t="n">
        <f aca="false">(-1)*$E206+$F206</f>
        <v>0</v>
      </c>
    </row>
    <row r="207" customFormat="false" ht="12.75" hidden="false" customHeight="true" outlineLevel="0" collapsed="false">
      <c r="A207" s="86" t="n">
        <v>203</v>
      </c>
      <c r="B207" s="90" t="n">
        <f aca="false">EOMONTH(Input!$C$7,A207)</f>
        <v>49095</v>
      </c>
      <c r="C207" s="90"/>
      <c r="D207" s="98" t="n">
        <f aca="false">IF(($D206+$G206)&lt;0,($D206+$G206),0)</f>
        <v>0</v>
      </c>
      <c r="E207" s="98" t="n">
        <f aca="false">IF($D207&lt;0,Input!$C$60,0)</f>
        <v>0</v>
      </c>
      <c r="F207" s="98" t="n">
        <f aca="false">($D207*(Input!$C$56/100))/12</f>
        <v>0</v>
      </c>
      <c r="G207" s="98" t="n">
        <f aca="false">(-1)*$E207+$F207</f>
        <v>0</v>
      </c>
    </row>
    <row r="208" customFormat="false" ht="12.75" hidden="false" customHeight="true" outlineLevel="0" collapsed="false">
      <c r="A208" s="86" t="n">
        <v>204</v>
      </c>
      <c r="B208" s="90" t="n">
        <f aca="false">EOMONTH(Input!$C$7,A208)</f>
        <v>49125</v>
      </c>
      <c r="C208" s="90"/>
      <c r="D208" s="98" t="n">
        <f aca="false">IF(($D207+$G207)&lt;0,($D207+$G207),0)</f>
        <v>0</v>
      </c>
      <c r="E208" s="98" t="n">
        <f aca="false">IF($D208&lt;0,Input!$C$60,0)</f>
        <v>0</v>
      </c>
      <c r="F208" s="98" t="n">
        <f aca="false">($D208*(Input!$C$56/100))/12</f>
        <v>0</v>
      </c>
      <c r="G208" s="98" t="n">
        <f aca="false">(-1)*$E208+$F208</f>
        <v>0</v>
      </c>
    </row>
    <row r="209" customFormat="false" ht="12.75" hidden="false" customHeight="true" outlineLevel="0" collapsed="false">
      <c r="A209" s="86" t="n">
        <v>205</v>
      </c>
      <c r="B209" s="90" t="n">
        <f aca="false">EOMONTH(Input!$C$7,A209)</f>
        <v>49156</v>
      </c>
      <c r="C209" s="90"/>
      <c r="D209" s="98" t="n">
        <f aca="false">IF(($D208+$G208)&lt;0,($D208+$G208),0)</f>
        <v>0</v>
      </c>
      <c r="E209" s="98" t="n">
        <f aca="false">IF($D209&lt;0,Input!$C$60,0)</f>
        <v>0</v>
      </c>
      <c r="F209" s="98" t="n">
        <f aca="false">($D209*(Input!$C$56/100))/12</f>
        <v>0</v>
      </c>
      <c r="G209" s="98" t="n">
        <f aca="false">(-1)*$E209+$F209</f>
        <v>0</v>
      </c>
    </row>
    <row r="210" customFormat="false" ht="12.75" hidden="false" customHeight="true" outlineLevel="0" collapsed="false">
      <c r="A210" s="86" t="n">
        <v>206</v>
      </c>
      <c r="B210" s="90" t="n">
        <f aca="false">EOMONTH(Input!$C$7,A210)</f>
        <v>49187</v>
      </c>
      <c r="C210" s="90"/>
      <c r="D210" s="98" t="n">
        <f aca="false">IF(($D209+$G209)&lt;0,($D209+$G209),0)</f>
        <v>0</v>
      </c>
      <c r="E210" s="98" t="n">
        <f aca="false">IF($D210&lt;0,Input!$C$60,0)</f>
        <v>0</v>
      </c>
      <c r="F210" s="98" t="n">
        <f aca="false">($D210*(Input!$C$56/100))/12</f>
        <v>0</v>
      </c>
      <c r="G210" s="98" t="n">
        <f aca="false">(-1)*$E210+$F210</f>
        <v>0</v>
      </c>
    </row>
    <row r="211" customFormat="false" ht="12.75" hidden="false" customHeight="true" outlineLevel="0" collapsed="false">
      <c r="A211" s="86" t="n">
        <v>207</v>
      </c>
      <c r="B211" s="90" t="n">
        <f aca="false">EOMONTH(Input!$C$7,A211)</f>
        <v>49217</v>
      </c>
      <c r="C211" s="90"/>
      <c r="D211" s="98" t="n">
        <f aca="false">IF(($D210+$G210)&lt;0,($D210+$G210),0)</f>
        <v>0</v>
      </c>
      <c r="E211" s="98" t="n">
        <f aca="false">IF($D211&lt;0,Input!$C$60,0)</f>
        <v>0</v>
      </c>
      <c r="F211" s="98" t="n">
        <f aca="false">($D211*(Input!$C$56/100))/12</f>
        <v>0</v>
      </c>
      <c r="G211" s="98" t="n">
        <f aca="false">(-1)*$E211+$F211</f>
        <v>0</v>
      </c>
    </row>
    <row r="212" customFormat="false" ht="12.75" hidden="false" customHeight="true" outlineLevel="0" collapsed="false">
      <c r="A212" s="86" t="n">
        <v>208</v>
      </c>
      <c r="B212" s="90" t="n">
        <f aca="false">EOMONTH(Input!$C$7,A212)</f>
        <v>49248</v>
      </c>
      <c r="C212" s="90"/>
      <c r="D212" s="98" t="n">
        <f aca="false">IF(($D211+$G211)&lt;0,($D211+$G211),0)</f>
        <v>0</v>
      </c>
      <c r="E212" s="98" t="n">
        <f aca="false">IF($D212&lt;0,Input!$C$60,0)</f>
        <v>0</v>
      </c>
      <c r="F212" s="98" t="n">
        <f aca="false">($D212*(Input!$C$56/100))/12</f>
        <v>0</v>
      </c>
      <c r="G212" s="98" t="n">
        <f aca="false">(-1)*$E212+$F212</f>
        <v>0</v>
      </c>
    </row>
    <row r="213" customFormat="false" ht="12.75" hidden="false" customHeight="true" outlineLevel="0" collapsed="false">
      <c r="A213" s="86" t="n">
        <v>209</v>
      </c>
      <c r="B213" s="90" t="n">
        <f aca="false">EOMONTH(Input!$C$7,A213)</f>
        <v>49278</v>
      </c>
      <c r="C213" s="90"/>
      <c r="D213" s="98" t="n">
        <f aca="false">IF(($D212+$G212)&lt;0,($D212+$G212),0)</f>
        <v>0</v>
      </c>
      <c r="E213" s="98" t="n">
        <f aca="false">IF($D213&lt;0,Input!$C$60,0)</f>
        <v>0</v>
      </c>
      <c r="F213" s="98" t="n">
        <f aca="false">($D213*(Input!$C$56/100))/12</f>
        <v>0</v>
      </c>
      <c r="G213" s="98" t="n">
        <f aca="false">(-1)*$E213+$F213</f>
        <v>0</v>
      </c>
    </row>
    <row r="214" customFormat="false" ht="12.75" hidden="false" customHeight="true" outlineLevel="0" collapsed="false">
      <c r="A214" s="86" t="n">
        <v>210</v>
      </c>
      <c r="B214" s="90" t="n">
        <f aca="false">EOMONTH(Input!$C$7,A214)</f>
        <v>49309</v>
      </c>
      <c r="C214" s="90"/>
      <c r="D214" s="98" t="n">
        <f aca="false">IF(($D213+$G213)&lt;0,($D213+$G213),0)</f>
        <v>0</v>
      </c>
      <c r="E214" s="98" t="n">
        <f aca="false">IF($D214&lt;0,Input!$C$60,0)</f>
        <v>0</v>
      </c>
      <c r="F214" s="98" t="n">
        <f aca="false">($D214*(Input!$C$56/100))/12</f>
        <v>0</v>
      </c>
      <c r="G214" s="98" t="n">
        <f aca="false">(-1)*$E214+$F214</f>
        <v>0</v>
      </c>
    </row>
    <row r="215" customFormat="false" ht="12.75" hidden="false" customHeight="true" outlineLevel="0" collapsed="false">
      <c r="A215" s="86" t="n">
        <v>211</v>
      </c>
      <c r="B215" s="90" t="n">
        <f aca="false">EOMONTH(Input!$C$7,A215)</f>
        <v>49340</v>
      </c>
      <c r="C215" s="90"/>
      <c r="D215" s="98" t="n">
        <f aca="false">IF(($D214+$G214)&lt;0,($D214+$G214),0)</f>
        <v>0</v>
      </c>
      <c r="E215" s="98" t="n">
        <f aca="false">IF($D215&lt;0,Input!$C$60,0)</f>
        <v>0</v>
      </c>
      <c r="F215" s="98" t="n">
        <f aca="false">($D215*(Input!$C$56/100))/12</f>
        <v>0</v>
      </c>
      <c r="G215" s="98" t="n">
        <f aca="false">(-1)*$E215+$F215</f>
        <v>0</v>
      </c>
    </row>
    <row r="216" customFormat="false" ht="12.75" hidden="false" customHeight="true" outlineLevel="0" collapsed="false">
      <c r="A216" s="86" t="n">
        <v>212</v>
      </c>
      <c r="B216" s="90" t="n">
        <f aca="false">EOMONTH(Input!$C$7,A216)</f>
        <v>49368</v>
      </c>
      <c r="C216" s="90"/>
      <c r="D216" s="98" t="n">
        <f aca="false">IF(($D215+$G215)&lt;0,($D215+$G215),0)</f>
        <v>0</v>
      </c>
      <c r="E216" s="98" t="n">
        <f aca="false">IF($D216&lt;0,Input!$C$60,0)</f>
        <v>0</v>
      </c>
      <c r="F216" s="98" t="n">
        <f aca="false">($D216*(Input!$C$56/100))/12</f>
        <v>0</v>
      </c>
      <c r="G216" s="98" t="n">
        <f aca="false">(-1)*$E216+$F216</f>
        <v>0</v>
      </c>
    </row>
    <row r="217" customFormat="false" ht="12.75" hidden="false" customHeight="true" outlineLevel="0" collapsed="false">
      <c r="A217" s="86" t="n">
        <v>213</v>
      </c>
      <c r="B217" s="90" t="n">
        <f aca="false">EOMONTH(Input!$C$7,A217)</f>
        <v>49399</v>
      </c>
      <c r="C217" s="90"/>
      <c r="D217" s="98" t="n">
        <f aca="false">IF(($D216+$G216)&lt;0,($D216+$G216),0)</f>
        <v>0</v>
      </c>
      <c r="E217" s="98" t="n">
        <f aca="false">IF($D217&lt;0,Input!$C$60,0)</f>
        <v>0</v>
      </c>
      <c r="F217" s="98" t="n">
        <f aca="false">($D217*(Input!$C$56/100))/12</f>
        <v>0</v>
      </c>
      <c r="G217" s="98" t="n">
        <f aca="false">(-1)*$E217+$F217</f>
        <v>0</v>
      </c>
    </row>
    <row r="218" customFormat="false" ht="12.75" hidden="false" customHeight="true" outlineLevel="0" collapsed="false">
      <c r="A218" s="86" t="n">
        <v>214</v>
      </c>
      <c r="B218" s="90" t="n">
        <f aca="false">EOMONTH(Input!$C$7,A218)</f>
        <v>49429</v>
      </c>
      <c r="C218" s="90"/>
      <c r="D218" s="98" t="n">
        <f aca="false">IF(($D217+$G217)&lt;0,($D217+$G217),0)</f>
        <v>0</v>
      </c>
      <c r="E218" s="98" t="n">
        <f aca="false">IF($D218&lt;0,Input!$C$60,0)</f>
        <v>0</v>
      </c>
      <c r="F218" s="98" t="n">
        <f aca="false">($D218*(Input!$C$56/100))/12</f>
        <v>0</v>
      </c>
      <c r="G218" s="98" t="n">
        <f aca="false">(-1)*$E218+$F218</f>
        <v>0</v>
      </c>
    </row>
    <row r="219" customFormat="false" ht="12.75" hidden="false" customHeight="true" outlineLevel="0" collapsed="false">
      <c r="A219" s="86" t="n">
        <v>215</v>
      </c>
      <c r="B219" s="90" t="n">
        <f aca="false">EOMONTH(Input!$C$7,A219)</f>
        <v>49460</v>
      </c>
      <c r="C219" s="90"/>
      <c r="D219" s="98" t="n">
        <f aca="false">IF(($D218+$G218)&lt;0,($D218+$G218),0)</f>
        <v>0</v>
      </c>
      <c r="E219" s="98" t="n">
        <f aca="false">IF($D219&lt;0,Input!$C$60,0)</f>
        <v>0</v>
      </c>
      <c r="F219" s="98" t="n">
        <f aca="false">($D219*(Input!$C$56/100))/12</f>
        <v>0</v>
      </c>
      <c r="G219" s="98" t="n">
        <f aca="false">(-1)*$E219+$F219</f>
        <v>0</v>
      </c>
    </row>
    <row r="220" customFormat="false" ht="12.75" hidden="false" customHeight="true" outlineLevel="0" collapsed="false">
      <c r="A220" s="86" t="n">
        <v>216</v>
      </c>
      <c r="B220" s="90" t="n">
        <f aca="false">EOMONTH(Input!$C$7,A220)</f>
        <v>49490</v>
      </c>
      <c r="C220" s="90"/>
      <c r="D220" s="98" t="n">
        <f aca="false">IF(($D219+$G219)&lt;0,($D219+$G219),0)</f>
        <v>0</v>
      </c>
      <c r="E220" s="98" t="n">
        <f aca="false">IF($D220&lt;0,Input!$C$60,0)</f>
        <v>0</v>
      </c>
      <c r="F220" s="98" t="n">
        <f aca="false">($D220*(Input!$C$56/100))/12</f>
        <v>0</v>
      </c>
      <c r="G220" s="98" t="n">
        <f aca="false">(-1)*$E220+$F220</f>
        <v>0</v>
      </c>
    </row>
    <row r="221" customFormat="false" ht="12.75" hidden="false" customHeight="true" outlineLevel="0" collapsed="false">
      <c r="A221" s="86" t="n">
        <v>217</v>
      </c>
      <c r="B221" s="90" t="n">
        <f aca="false">EOMONTH(Input!$C$7,A221)</f>
        <v>49521</v>
      </c>
      <c r="C221" s="90"/>
      <c r="D221" s="98" t="n">
        <f aca="false">IF(($D220+$G220)&lt;0,($D220+$G220),0)</f>
        <v>0</v>
      </c>
      <c r="E221" s="98" t="n">
        <f aca="false">IF($D221&lt;0,Input!$C$60,0)</f>
        <v>0</v>
      </c>
      <c r="F221" s="98" t="n">
        <f aca="false">($D221*(Input!$C$56/100))/12</f>
        <v>0</v>
      </c>
      <c r="G221" s="98" t="n">
        <f aca="false">(-1)*$E221+$F221</f>
        <v>0</v>
      </c>
    </row>
    <row r="222" customFormat="false" ht="12.75" hidden="false" customHeight="true" outlineLevel="0" collapsed="false">
      <c r="A222" s="86" t="n">
        <v>218</v>
      </c>
      <c r="B222" s="90" t="n">
        <f aca="false">EOMONTH(Input!$C$7,A222)</f>
        <v>49552</v>
      </c>
      <c r="C222" s="90"/>
      <c r="D222" s="98" t="n">
        <f aca="false">IF(($D221+$G221)&lt;0,($D221+$G221),0)</f>
        <v>0</v>
      </c>
      <c r="E222" s="98" t="n">
        <f aca="false">IF($D222&lt;0,Input!$C$60,0)</f>
        <v>0</v>
      </c>
      <c r="F222" s="98" t="n">
        <f aca="false">($D222*(Input!$C$56/100))/12</f>
        <v>0</v>
      </c>
      <c r="G222" s="98" t="n">
        <f aca="false">(-1)*$E222+$F222</f>
        <v>0</v>
      </c>
    </row>
    <row r="223" customFormat="false" ht="12.75" hidden="false" customHeight="true" outlineLevel="0" collapsed="false">
      <c r="A223" s="86" t="n">
        <v>219</v>
      </c>
      <c r="B223" s="90" t="n">
        <f aca="false">EOMONTH(Input!$C$7,A223)</f>
        <v>49582</v>
      </c>
      <c r="C223" s="90"/>
      <c r="D223" s="98" t="n">
        <f aca="false">IF(($D222+$G222)&lt;0,($D222+$G222),0)</f>
        <v>0</v>
      </c>
      <c r="E223" s="98" t="n">
        <f aca="false">IF($D223&lt;0,Input!$C$60,0)</f>
        <v>0</v>
      </c>
      <c r="F223" s="98" t="n">
        <f aca="false">($D223*(Input!$C$56/100))/12</f>
        <v>0</v>
      </c>
      <c r="G223" s="98" t="n">
        <f aca="false">(-1)*$E223+$F223</f>
        <v>0</v>
      </c>
    </row>
    <row r="224" customFormat="false" ht="12.75" hidden="false" customHeight="true" outlineLevel="0" collapsed="false">
      <c r="A224" s="86" t="n">
        <v>220</v>
      </c>
      <c r="B224" s="90" t="n">
        <f aca="false">EOMONTH(Input!$C$7,A224)</f>
        <v>49613</v>
      </c>
      <c r="C224" s="90"/>
      <c r="D224" s="98" t="n">
        <f aca="false">IF(($D223+$G223)&lt;0,($D223+$G223),0)</f>
        <v>0</v>
      </c>
      <c r="E224" s="98" t="n">
        <f aca="false">IF($D224&lt;0,Input!$C$60,0)</f>
        <v>0</v>
      </c>
      <c r="F224" s="98" t="n">
        <f aca="false">($D224*(Input!$C$56/100))/12</f>
        <v>0</v>
      </c>
      <c r="G224" s="98" t="n">
        <f aca="false">(-1)*$E224+$F224</f>
        <v>0</v>
      </c>
    </row>
    <row r="225" customFormat="false" ht="12.75" hidden="false" customHeight="true" outlineLevel="0" collapsed="false">
      <c r="A225" s="86" t="n">
        <v>221</v>
      </c>
      <c r="B225" s="90" t="n">
        <f aca="false">EOMONTH(Input!$C$7,A225)</f>
        <v>49643</v>
      </c>
      <c r="C225" s="90"/>
      <c r="D225" s="98" t="n">
        <f aca="false">IF(($D224+$G224)&lt;0,($D224+$G224),0)</f>
        <v>0</v>
      </c>
      <c r="E225" s="98" t="n">
        <f aca="false">IF($D225&lt;0,Input!$C$60,0)</f>
        <v>0</v>
      </c>
      <c r="F225" s="98" t="n">
        <f aca="false">($D225*(Input!$C$56/100))/12</f>
        <v>0</v>
      </c>
      <c r="G225" s="98" t="n">
        <f aca="false">(-1)*$E225+$F225</f>
        <v>0</v>
      </c>
    </row>
    <row r="226" customFormat="false" ht="12.75" hidden="false" customHeight="true" outlineLevel="0" collapsed="false">
      <c r="A226" s="86" t="n">
        <v>222</v>
      </c>
      <c r="B226" s="90" t="n">
        <f aca="false">EOMONTH(Input!$C$7,A226)</f>
        <v>49674</v>
      </c>
      <c r="C226" s="90"/>
      <c r="D226" s="98" t="n">
        <f aca="false">IF(($D225+$G225)&lt;0,($D225+$G225),0)</f>
        <v>0</v>
      </c>
      <c r="E226" s="98" t="n">
        <f aca="false">IF($D226&lt;0,Input!$C$60,0)</f>
        <v>0</v>
      </c>
      <c r="F226" s="98" t="n">
        <f aca="false">($D226*(Input!$C$56/100))/12</f>
        <v>0</v>
      </c>
      <c r="G226" s="98" t="n">
        <f aca="false">(-1)*$E226+$F226</f>
        <v>0</v>
      </c>
    </row>
    <row r="227" customFormat="false" ht="12.75" hidden="false" customHeight="true" outlineLevel="0" collapsed="false">
      <c r="A227" s="86" t="n">
        <v>223</v>
      </c>
      <c r="B227" s="90" t="n">
        <f aca="false">EOMONTH(Input!$C$7,A227)</f>
        <v>49705</v>
      </c>
      <c r="C227" s="90"/>
      <c r="D227" s="98" t="n">
        <f aca="false">IF(($D226+$G226)&lt;0,($D226+$G226),0)</f>
        <v>0</v>
      </c>
      <c r="E227" s="98" t="n">
        <f aca="false">IF($D227&lt;0,Input!$C$60,0)</f>
        <v>0</v>
      </c>
      <c r="F227" s="98" t="n">
        <f aca="false">($D227*(Input!$C$56/100))/12</f>
        <v>0</v>
      </c>
      <c r="G227" s="98" t="n">
        <f aca="false">(-1)*$E227+$F227</f>
        <v>0</v>
      </c>
    </row>
    <row r="228" customFormat="false" ht="12.75" hidden="false" customHeight="true" outlineLevel="0" collapsed="false">
      <c r="A228" s="86" t="n">
        <v>224</v>
      </c>
      <c r="B228" s="90" t="n">
        <f aca="false">EOMONTH(Input!$C$7,A228)</f>
        <v>49734</v>
      </c>
      <c r="C228" s="90"/>
      <c r="D228" s="98" t="n">
        <f aca="false">IF(($D227+$G227)&lt;0,($D227+$G227),0)</f>
        <v>0</v>
      </c>
      <c r="E228" s="98" t="n">
        <f aca="false">IF($D228&lt;0,Input!$C$60,0)</f>
        <v>0</v>
      </c>
      <c r="F228" s="98" t="n">
        <f aca="false">($D228*(Input!$C$56/100))/12</f>
        <v>0</v>
      </c>
      <c r="G228" s="98" t="n">
        <f aca="false">(-1)*$E228+$F228</f>
        <v>0</v>
      </c>
    </row>
    <row r="229" customFormat="false" ht="12.75" hidden="false" customHeight="true" outlineLevel="0" collapsed="false">
      <c r="A229" s="86" t="n">
        <v>225</v>
      </c>
      <c r="B229" s="90" t="n">
        <f aca="false">EOMONTH(Input!$C$7,A229)</f>
        <v>49765</v>
      </c>
      <c r="C229" s="90"/>
      <c r="D229" s="98" t="n">
        <f aca="false">IF(($D228+$G228)&lt;0,($D228+$G228),0)</f>
        <v>0</v>
      </c>
      <c r="E229" s="98" t="n">
        <f aca="false">IF($D229&lt;0,Input!$C$60,0)</f>
        <v>0</v>
      </c>
      <c r="F229" s="98" t="n">
        <f aca="false">($D229*(Input!$C$56/100))/12</f>
        <v>0</v>
      </c>
      <c r="G229" s="98" t="n">
        <f aca="false">(-1)*$E229+$F229</f>
        <v>0</v>
      </c>
    </row>
    <row r="230" customFormat="false" ht="12.75" hidden="false" customHeight="true" outlineLevel="0" collapsed="false">
      <c r="A230" s="86" t="n">
        <v>226</v>
      </c>
      <c r="B230" s="90" t="n">
        <f aca="false">EOMONTH(Input!$C$7,A230)</f>
        <v>49795</v>
      </c>
      <c r="C230" s="90"/>
      <c r="D230" s="98" t="n">
        <f aca="false">IF(($D229+$G229)&lt;0,($D229+$G229),0)</f>
        <v>0</v>
      </c>
      <c r="E230" s="98" t="n">
        <f aca="false">IF($D230&lt;0,Input!$C$60,0)</f>
        <v>0</v>
      </c>
      <c r="F230" s="98" t="n">
        <f aca="false">($D230*(Input!$C$56/100))/12</f>
        <v>0</v>
      </c>
      <c r="G230" s="98" t="n">
        <f aca="false">(-1)*$E230+$F230</f>
        <v>0</v>
      </c>
    </row>
    <row r="231" customFormat="false" ht="12.75" hidden="false" customHeight="true" outlineLevel="0" collapsed="false">
      <c r="A231" s="86" t="n">
        <v>227</v>
      </c>
      <c r="B231" s="90" t="n">
        <f aca="false">EOMONTH(Input!$C$7,A231)</f>
        <v>49826</v>
      </c>
      <c r="C231" s="90"/>
      <c r="D231" s="98" t="n">
        <f aca="false">IF(($D230+$G230)&lt;0,($D230+$G230),0)</f>
        <v>0</v>
      </c>
      <c r="E231" s="98" t="n">
        <f aca="false">IF($D231&lt;0,Input!$C$60,0)</f>
        <v>0</v>
      </c>
      <c r="F231" s="98" t="n">
        <f aca="false">($D231*(Input!$C$56/100))/12</f>
        <v>0</v>
      </c>
      <c r="G231" s="98" t="n">
        <f aca="false">(-1)*$E231+$F231</f>
        <v>0</v>
      </c>
    </row>
    <row r="232" customFormat="false" ht="12.75" hidden="false" customHeight="true" outlineLevel="0" collapsed="false">
      <c r="A232" s="86" t="n">
        <v>228</v>
      </c>
      <c r="B232" s="90" t="n">
        <f aca="false">EOMONTH(Input!$C$7,A232)</f>
        <v>49856</v>
      </c>
      <c r="C232" s="90"/>
      <c r="D232" s="98" t="n">
        <f aca="false">IF(($D231+$G231)&lt;0,($D231+$G231),0)</f>
        <v>0</v>
      </c>
      <c r="E232" s="98" t="n">
        <f aca="false">IF($D232&lt;0,Input!$C$60,0)</f>
        <v>0</v>
      </c>
      <c r="F232" s="98" t="n">
        <f aca="false">($D232*(Input!$C$56/100))/12</f>
        <v>0</v>
      </c>
      <c r="G232" s="98" t="n">
        <f aca="false">(-1)*$E232+$F232</f>
        <v>0</v>
      </c>
    </row>
    <row r="233" customFormat="false" ht="12.75" hidden="false" customHeight="true" outlineLevel="0" collapsed="false">
      <c r="A233" s="86" t="n">
        <v>229</v>
      </c>
      <c r="B233" s="90" t="n">
        <f aca="false">EOMONTH(Input!$C$7,A233)</f>
        <v>49887</v>
      </c>
      <c r="C233" s="90"/>
      <c r="D233" s="98" t="n">
        <f aca="false">IF(($D232+$G232)&lt;0,($D232+$G232),0)</f>
        <v>0</v>
      </c>
      <c r="E233" s="98" t="n">
        <f aca="false">IF($D233&lt;0,Input!$C$60,0)</f>
        <v>0</v>
      </c>
      <c r="F233" s="98" t="n">
        <f aca="false">($D233*(Input!$C$56/100))/12</f>
        <v>0</v>
      </c>
      <c r="G233" s="98" t="n">
        <f aca="false">(-1)*$E233+$F233</f>
        <v>0</v>
      </c>
    </row>
    <row r="234" customFormat="false" ht="12.75" hidden="false" customHeight="true" outlineLevel="0" collapsed="false">
      <c r="A234" s="86" t="n">
        <v>230</v>
      </c>
      <c r="B234" s="90" t="n">
        <f aca="false">EOMONTH(Input!$C$7,A234)</f>
        <v>49918</v>
      </c>
      <c r="C234" s="90"/>
      <c r="D234" s="98" t="n">
        <f aca="false">IF(($D233+$G233)&lt;0,($D233+$G233),0)</f>
        <v>0</v>
      </c>
      <c r="E234" s="98" t="n">
        <f aca="false">IF($D234&lt;0,Input!$C$60,0)</f>
        <v>0</v>
      </c>
      <c r="F234" s="98" t="n">
        <f aca="false">($D234*(Input!$C$56/100))/12</f>
        <v>0</v>
      </c>
      <c r="G234" s="98" t="n">
        <f aca="false">(-1)*$E234+$F234</f>
        <v>0</v>
      </c>
    </row>
    <row r="235" customFormat="false" ht="12.75" hidden="false" customHeight="true" outlineLevel="0" collapsed="false">
      <c r="A235" s="86" t="n">
        <v>231</v>
      </c>
      <c r="B235" s="90" t="n">
        <f aca="false">EOMONTH(Input!$C$7,A235)</f>
        <v>49948</v>
      </c>
      <c r="C235" s="90"/>
      <c r="D235" s="98" t="n">
        <f aca="false">IF(($D234+$G234)&lt;0,($D234+$G234),0)</f>
        <v>0</v>
      </c>
      <c r="E235" s="98" t="n">
        <f aca="false">IF($D235&lt;0,Input!$C$60,0)</f>
        <v>0</v>
      </c>
      <c r="F235" s="98" t="n">
        <f aca="false">($D235*(Input!$C$56/100))/12</f>
        <v>0</v>
      </c>
      <c r="G235" s="98" t="n">
        <f aca="false">(-1)*$E235+$F235</f>
        <v>0</v>
      </c>
    </row>
    <row r="236" customFormat="false" ht="12.75" hidden="false" customHeight="true" outlineLevel="0" collapsed="false">
      <c r="A236" s="86" t="n">
        <v>232</v>
      </c>
      <c r="B236" s="90" t="n">
        <f aca="false">EOMONTH(Input!$C$7,A236)</f>
        <v>49979</v>
      </c>
      <c r="C236" s="90"/>
      <c r="D236" s="98" t="n">
        <f aca="false">IF(($D235+$G235)&lt;0,($D235+$G235),0)</f>
        <v>0</v>
      </c>
      <c r="E236" s="98" t="n">
        <f aca="false">IF($D236&lt;0,Input!$C$60,0)</f>
        <v>0</v>
      </c>
      <c r="F236" s="98" t="n">
        <f aca="false">($D236*(Input!$C$56/100))/12</f>
        <v>0</v>
      </c>
      <c r="G236" s="98" t="n">
        <f aca="false">(-1)*$E236+$F236</f>
        <v>0</v>
      </c>
    </row>
    <row r="237" customFormat="false" ht="12.75" hidden="false" customHeight="true" outlineLevel="0" collapsed="false">
      <c r="A237" s="86" t="n">
        <v>233</v>
      </c>
      <c r="B237" s="90" t="n">
        <f aca="false">EOMONTH(Input!$C$7,A237)</f>
        <v>50009</v>
      </c>
      <c r="C237" s="90"/>
      <c r="D237" s="98" t="n">
        <f aca="false">IF(($D236+$G236)&lt;0,($D236+$G236),0)</f>
        <v>0</v>
      </c>
      <c r="E237" s="98" t="n">
        <f aca="false">IF($D237&lt;0,Input!$C$60,0)</f>
        <v>0</v>
      </c>
      <c r="F237" s="98" t="n">
        <f aca="false">($D237*(Input!$C$56/100))/12</f>
        <v>0</v>
      </c>
      <c r="G237" s="98" t="n">
        <f aca="false">(-1)*$E237+$F237</f>
        <v>0</v>
      </c>
    </row>
    <row r="238" customFormat="false" ht="12.75" hidden="false" customHeight="true" outlineLevel="0" collapsed="false">
      <c r="A238" s="86" t="n">
        <v>234</v>
      </c>
      <c r="B238" s="90" t="n">
        <f aca="false">EOMONTH(Input!$C$7,A238)</f>
        <v>50040</v>
      </c>
      <c r="C238" s="90"/>
      <c r="D238" s="98" t="n">
        <f aca="false">IF(($D237+$G237)&lt;0,($D237+$G237),0)</f>
        <v>0</v>
      </c>
      <c r="E238" s="98" t="n">
        <f aca="false">IF($D238&lt;0,Input!$C$60,0)</f>
        <v>0</v>
      </c>
      <c r="F238" s="98" t="n">
        <f aca="false">($D238*(Input!$C$56/100))/12</f>
        <v>0</v>
      </c>
      <c r="G238" s="98" t="n">
        <f aca="false">(-1)*$E238+$F238</f>
        <v>0</v>
      </c>
    </row>
    <row r="239" customFormat="false" ht="12.75" hidden="false" customHeight="true" outlineLevel="0" collapsed="false">
      <c r="A239" s="86" t="n">
        <v>235</v>
      </c>
      <c r="B239" s="90" t="n">
        <f aca="false">EOMONTH(Input!$C$7,A239)</f>
        <v>50071</v>
      </c>
      <c r="C239" s="90"/>
      <c r="D239" s="98" t="n">
        <f aca="false">IF(($D238+$G238)&lt;0,($D238+$G238),0)</f>
        <v>0</v>
      </c>
      <c r="E239" s="98" t="n">
        <f aca="false">IF($D239&lt;0,Input!$C$60,0)</f>
        <v>0</v>
      </c>
      <c r="F239" s="98" t="n">
        <f aca="false">($D239*(Input!$C$56/100))/12</f>
        <v>0</v>
      </c>
      <c r="G239" s="98" t="n">
        <f aca="false">(-1)*$E239+$F239</f>
        <v>0</v>
      </c>
    </row>
    <row r="240" customFormat="false" ht="12.75" hidden="false" customHeight="true" outlineLevel="0" collapsed="false">
      <c r="A240" s="86" t="n">
        <v>236</v>
      </c>
      <c r="B240" s="90" t="n">
        <f aca="false">EOMONTH(Input!$C$7,A240)</f>
        <v>50099</v>
      </c>
      <c r="C240" s="90"/>
      <c r="D240" s="98" t="n">
        <f aca="false">IF(($D239+$G239)&lt;0,($D239+$G239),0)</f>
        <v>0</v>
      </c>
      <c r="E240" s="98" t="n">
        <f aca="false">IF($D240&lt;0,Input!$C$60,0)</f>
        <v>0</v>
      </c>
      <c r="F240" s="98" t="n">
        <f aca="false">($D240*(Input!$C$56/100))/12</f>
        <v>0</v>
      </c>
      <c r="G240" s="98" t="n">
        <f aca="false">(-1)*$E240+$F240</f>
        <v>0</v>
      </c>
    </row>
    <row r="241" customFormat="false" ht="12.75" hidden="false" customHeight="true" outlineLevel="0" collapsed="false">
      <c r="A241" s="86" t="n">
        <v>237</v>
      </c>
      <c r="B241" s="90" t="n">
        <f aca="false">EOMONTH(Input!$C$7,A241)</f>
        <v>50130</v>
      </c>
      <c r="C241" s="90"/>
      <c r="D241" s="98" t="n">
        <f aca="false">IF(($D240+$G240)&lt;0,($D240+$G240),0)</f>
        <v>0</v>
      </c>
      <c r="E241" s="98" t="n">
        <f aca="false">IF($D241&lt;0,Input!$C$60,0)</f>
        <v>0</v>
      </c>
      <c r="F241" s="98" t="n">
        <f aca="false">($D241*(Input!$C$56/100))/12</f>
        <v>0</v>
      </c>
      <c r="G241" s="98" t="n">
        <f aca="false">(-1)*$E241+$F241</f>
        <v>0</v>
      </c>
    </row>
    <row r="242" customFormat="false" ht="12.75" hidden="false" customHeight="true" outlineLevel="0" collapsed="false">
      <c r="A242" s="86" t="n">
        <v>238</v>
      </c>
      <c r="B242" s="90" t="n">
        <f aca="false">EOMONTH(Input!$C$7,A242)</f>
        <v>50160</v>
      </c>
      <c r="C242" s="90"/>
      <c r="D242" s="98" t="n">
        <f aca="false">IF(($D241+$G241)&lt;0,($D241+$G241),0)</f>
        <v>0</v>
      </c>
      <c r="E242" s="98" t="n">
        <f aca="false">IF($D242&lt;0,Input!$C$60,0)</f>
        <v>0</v>
      </c>
      <c r="F242" s="98" t="n">
        <f aca="false">($D242*(Input!$C$56/100))/12</f>
        <v>0</v>
      </c>
      <c r="G242" s="98" t="n">
        <f aca="false">(-1)*$E242+$F242</f>
        <v>0</v>
      </c>
    </row>
    <row r="243" customFormat="false" ht="12.75" hidden="false" customHeight="true" outlineLevel="0" collapsed="false">
      <c r="A243" s="86" t="n">
        <v>239</v>
      </c>
      <c r="B243" s="90" t="n">
        <f aca="false">EOMONTH(Input!$C$7,A243)</f>
        <v>50191</v>
      </c>
      <c r="C243" s="90"/>
      <c r="D243" s="98" t="n">
        <f aca="false">IF(($D242+$G242)&lt;0,($D242+$G242),0)</f>
        <v>0</v>
      </c>
      <c r="E243" s="98" t="n">
        <f aca="false">IF($D243&lt;0,Input!$C$60,0)</f>
        <v>0</v>
      </c>
      <c r="F243" s="98" t="n">
        <f aca="false">($D243*(Input!$C$56/100))/12</f>
        <v>0</v>
      </c>
      <c r="G243" s="98" t="n">
        <f aca="false">(-1)*$E243+$F243</f>
        <v>0</v>
      </c>
    </row>
    <row r="244" customFormat="false" ht="12.75" hidden="false" customHeight="true" outlineLevel="0" collapsed="false">
      <c r="A244" s="86" t="n">
        <v>240</v>
      </c>
      <c r="B244" s="90" t="n">
        <f aca="false">EOMONTH(Input!$C$7,A244)</f>
        <v>50221</v>
      </c>
      <c r="C244" s="90"/>
      <c r="D244" s="98" t="n">
        <f aca="false">IF(($D243+$G243)&lt;0,($D243+$G243),0)</f>
        <v>0</v>
      </c>
      <c r="E244" s="98" t="n">
        <f aca="false">IF($D244&lt;0,Input!$C$60,0)</f>
        <v>0</v>
      </c>
      <c r="F244" s="98" t="n">
        <f aca="false">($D244*(Input!$C$56/100))/12</f>
        <v>0</v>
      </c>
      <c r="G244" s="98" t="n">
        <f aca="false">(-1)*$E244+$F244</f>
        <v>0</v>
      </c>
    </row>
    <row r="245" customFormat="false" ht="12.75" hidden="false" customHeight="true" outlineLevel="0" collapsed="false">
      <c r="A245" s="86" t="n">
        <v>241</v>
      </c>
      <c r="B245" s="90" t="n">
        <f aca="false">EOMONTH(Input!$C$7,A245)</f>
        <v>50252</v>
      </c>
      <c r="C245" s="90"/>
      <c r="D245" s="98" t="n">
        <f aca="false">IF(($D244+$G244)&lt;0,($D244+$G244),0)</f>
        <v>0</v>
      </c>
      <c r="E245" s="98" t="n">
        <f aca="false">IF($D245&lt;0,Input!$C$60,0)</f>
        <v>0</v>
      </c>
      <c r="F245" s="98" t="n">
        <f aca="false">($D245*(Input!$C$56/100))/12</f>
        <v>0</v>
      </c>
      <c r="G245" s="98" t="n">
        <f aca="false">(-1)*$E245+$F245</f>
        <v>0</v>
      </c>
    </row>
    <row r="246" customFormat="false" ht="12.75" hidden="false" customHeight="true" outlineLevel="0" collapsed="false">
      <c r="A246" s="86" t="n">
        <v>242</v>
      </c>
      <c r="B246" s="90" t="n">
        <f aca="false">EOMONTH(Input!$C$7,A246)</f>
        <v>50283</v>
      </c>
      <c r="C246" s="90"/>
      <c r="D246" s="98" t="n">
        <f aca="false">IF(($D245+$G245)&lt;0,($D245+$G245),0)</f>
        <v>0</v>
      </c>
      <c r="E246" s="98" t="n">
        <f aca="false">IF($D246&lt;0,Input!$C$60,0)</f>
        <v>0</v>
      </c>
      <c r="F246" s="98" t="n">
        <f aca="false">($D246*(Input!$C$56/100))/12</f>
        <v>0</v>
      </c>
      <c r="G246" s="98" t="n">
        <f aca="false">(-1)*$E246+$F246</f>
        <v>0</v>
      </c>
    </row>
    <row r="247" customFormat="false" ht="12.75" hidden="false" customHeight="true" outlineLevel="0" collapsed="false">
      <c r="A247" s="86" t="n">
        <v>243</v>
      </c>
      <c r="B247" s="90" t="n">
        <f aca="false">EOMONTH(Input!$C$7,A247)</f>
        <v>50313</v>
      </c>
      <c r="C247" s="90"/>
      <c r="D247" s="98" t="n">
        <f aca="false">IF(($D246+$G246)&lt;0,($D246+$G246),0)</f>
        <v>0</v>
      </c>
      <c r="E247" s="98" t="n">
        <f aca="false">IF($D247&lt;0,Input!$C$60,0)</f>
        <v>0</v>
      </c>
      <c r="F247" s="98" t="n">
        <f aca="false">($D247*(Input!$C$56/100))/12</f>
        <v>0</v>
      </c>
      <c r="G247" s="98" t="n">
        <f aca="false">(-1)*$E247+$F247</f>
        <v>0</v>
      </c>
    </row>
    <row r="248" customFormat="false" ht="12.75" hidden="false" customHeight="true" outlineLevel="0" collapsed="false">
      <c r="A248" s="86" t="n">
        <v>244</v>
      </c>
      <c r="B248" s="90" t="n">
        <f aca="false">EOMONTH(Input!$C$7,A248)</f>
        <v>50344</v>
      </c>
      <c r="C248" s="90"/>
      <c r="D248" s="98" t="n">
        <f aca="false">IF(($D247+$G247)&lt;0,($D247+$G247),0)</f>
        <v>0</v>
      </c>
      <c r="E248" s="98" t="n">
        <f aca="false">IF($D248&lt;0,Input!$C$60,0)</f>
        <v>0</v>
      </c>
      <c r="F248" s="98" t="n">
        <f aca="false">($D248*(Input!$C$56/100))/12</f>
        <v>0</v>
      </c>
      <c r="G248" s="98" t="n">
        <f aca="false">(-1)*$E248+$F248</f>
        <v>0</v>
      </c>
    </row>
    <row r="249" customFormat="false" ht="12.75" hidden="false" customHeight="true" outlineLevel="0" collapsed="false">
      <c r="A249" s="86" t="n">
        <v>245</v>
      </c>
      <c r="B249" s="90" t="n">
        <f aca="false">EOMONTH(Input!$C$7,A249)</f>
        <v>50374</v>
      </c>
      <c r="C249" s="90"/>
      <c r="D249" s="98" t="n">
        <f aca="false">IF(($D248+$G248)&lt;0,($D248+$G248),0)</f>
        <v>0</v>
      </c>
      <c r="E249" s="98" t="n">
        <f aca="false">IF($D249&lt;0,Input!$C$60,0)</f>
        <v>0</v>
      </c>
      <c r="F249" s="98" t="n">
        <f aca="false">($D249*(Input!$C$56/100))/12</f>
        <v>0</v>
      </c>
      <c r="G249" s="98" t="n">
        <f aca="false">(-1)*$E249+$F249</f>
        <v>0</v>
      </c>
    </row>
    <row r="250" customFormat="false" ht="12.75" hidden="false" customHeight="true" outlineLevel="0" collapsed="false">
      <c r="A250" s="86" t="n">
        <v>246</v>
      </c>
      <c r="B250" s="90" t="n">
        <f aca="false">EOMONTH(Input!$C$7,A250)</f>
        <v>50405</v>
      </c>
      <c r="C250" s="90"/>
      <c r="D250" s="98" t="n">
        <f aca="false">IF(($D249+$G249)&lt;0,($D249+$G249),0)</f>
        <v>0</v>
      </c>
      <c r="E250" s="98" t="n">
        <f aca="false">IF($D250&lt;0,Input!$C$60,0)</f>
        <v>0</v>
      </c>
      <c r="F250" s="98" t="n">
        <f aca="false">($D250*(Input!$C$56/100))/12</f>
        <v>0</v>
      </c>
      <c r="G250" s="98" t="n">
        <f aca="false">(-1)*$E250+$F250</f>
        <v>0</v>
      </c>
    </row>
    <row r="251" customFormat="false" ht="12.75" hidden="false" customHeight="true" outlineLevel="0" collapsed="false">
      <c r="A251" s="86" t="n">
        <v>247</v>
      </c>
      <c r="B251" s="90" t="n">
        <f aca="false">EOMONTH(Input!$C$7,A251)</f>
        <v>50436</v>
      </c>
      <c r="C251" s="90"/>
      <c r="D251" s="98" t="n">
        <f aca="false">IF(($D250+$G250)&lt;0,($D250+$G250),0)</f>
        <v>0</v>
      </c>
      <c r="E251" s="98" t="n">
        <f aca="false">IF($D251&lt;0,Input!$C$60,0)</f>
        <v>0</v>
      </c>
      <c r="F251" s="98" t="n">
        <f aca="false">($D251*(Input!$C$56/100))/12</f>
        <v>0</v>
      </c>
      <c r="G251" s="98" t="n">
        <f aca="false">(-1)*$E251+$F251</f>
        <v>0</v>
      </c>
    </row>
    <row r="252" customFormat="false" ht="12.75" hidden="false" customHeight="true" outlineLevel="0" collapsed="false">
      <c r="A252" s="86" t="n">
        <v>248</v>
      </c>
      <c r="B252" s="90" t="n">
        <f aca="false">EOMONTH(Input!$C$7,A252)</f>
        <v>50464</v>
      </c>
      <c r="C252" s="90"/>
      <c r="D252" s="98" t="n">
        <f aca="false">IF(($D251+$G251)&lt;0,($D251+$G251),0)</f>
        <v>0</v>
      </c>
      <c r="E252" s="98" t="n">
        <f aca="false">IF($D252&lt;0,Input!$C$60,0)</f>
        <v>0</v>
      </c>
      <c r="F252" s="98" t="n">
        <f aca="false">($D252*(Input!$C$56/100))/12</f>
        <v>0</v>
      </c>
      <c r="G252" s="98" t="n">
        <f aca="false">(-1)*$E252+$F252</f>
        <v>0</v>
      </c>
    </row>
    <row r="253" customFormat="false" ht="12.75" hidden="false" customHeight="true" outlineLevel="0" collapsed="false">
      <c r="A253" s="86" t="n">
        <v>249</v>
      </c>
      <c r="B253" s="90" t="n">
        <f aca="false">EOMONTH(Input!$C$7,A253)</f>
        <v>50495</v>
      </c>
      <c r="C253" s="90"/>
      <c r="D253" s="98" t="n">
        <f aca="false">IF(($D252+$G252)&lt;0,($D252+$G252),0)</f>
        <v>0</v>
      </c>
      <c r="E253" s="98" t="n">
        <f aca="false">IF($D253&lt;0,Input!$C$60,0)</f>
        <v>0</v>
      </c>
      <c r="F253" s="98" t="n">
        <f aca="false">($D253*(Input!$C$56/100))/12</f>
        <v>0</v>
      </c>
      <c r="G253" s="98" t="n">
        <f aca="false">(-1)*$E253+$F253</f>
        <v>0</v>
      </c>
    </row>
    <row r="254" customFormat="false" ht="12.75" hidden="false" customHeight="true" outlineLevel="0" collapsed="false">
      <c r="A254" s="86" t="n">
        <v>250</v>
      </c>
      <c r="B254" s="90" t="n">
        <f aca="false">EOMONTH(Input!$C$7,A254)</f>
        <v>50525</v>
      </c>
      <c r="C254" s="90"/>
      <c r="D254" s="98" t="n">
        <f aca="false">IF(($D253+$G253)&lt;0,($D253+$G253),0)</f>
        <v>0</v>
      </c>
      <c r="E254" s="98" t="n">
        <f aca="false">IF($D254&lt;0,Input!$C$60,0)</f>
        <v>0</v>
      </c>
      <c r="F254" s="98" t="n">
        <f aca="false">($D254*(Input!$C$56/100))/12</f>
        <v>0</v>
      </c>
      <c r="G254" s="98" t="n">
        <f aca="false">(-1)*$E254+$F254</f>
        <v>0</v>
      </c>
    </row>
    <row r="255" customFormat="false" ht="12.75" hidden="false" customHeight="true" outlineLevel="0" collapsed="false">
      <c r="A255" s="86" t="n">
        <v>251</v>
      </c>
      <c r="B255" s="90" t="n">
        <f aca="false">EOMONTH(Input!$C$7,A255)</f>
        <v>50556</v>
      </c>
      <c r="C255" s="90"/>
      <c r="D255" s="98" t="n">
        <f aca="false">IF(($D254+$G254)&lt;0,($D254+$G254),0)</f>
        <v>0</v>
      </c>
      <c r="E255" s="98" t="n">
        <f aca="false">IF($D255&lt;0,Input!$C$60,0)</f>
        <v>0</v>
      </c>
      <c r="F255" s="98" t="n">
        <f aca="false">($D255*(Input!$C$56/100))/12</f>
        <v>0</v>
      </c>
      <c r="G255" s="98" t="n">
        <f aca="false">(-1)*$E255+$F255</f>
        <v>0</v>
      </c>
    </row>
    <row r="256" customFormat="false" ht="12.75" hidden="false" customHeight="true" outlineLevel="0" collapsed="false">
      <c r="A256" s="86" t="n">
        <v>252</v>
      </c>
      <c r="B256" s="90" t="n">
        <f aca="false">EOMONTH(Input!$C$7,A256)</f>
        <v>50586</v>
      </c>
      <c r="C256" s="90"/>
      <c r="D256" s="98" t="n">
        <f aca="false">IF(($D255+$G255)&lt;0,($D255+$G255),0)</f>
        <v>0</v>
      </c>
      <c r="E256" s="98" t="n">
        <f aca="false">IF($D256&lt;0,Input!$C$60,0)</f>
        <v>0</v>
      </c>
      <c r="F256" s="98" t="n">
        <f aca="false">($D256*(Input!$C$56/100))/12</f>
        <v>0</v>
      </c>
      <c r="G256" s="98" t="n">
        <f aca="false">(-1)*$E256+$F256</f>
        <v>0</v>
      </c>
    </row>
    <row r="257" customFormat="false" ht="12.75" hidden="false" customHeight="true" outlineLevel="0" collapsed="false">
      <c r="A257" s="86" t="n">
        <v>253</v>
      </c>
      <c r="B257" s="90" t="n">
        <f aca="false">EOMONTH(Input!$C$7,A257)</f>
        <v>50617</v>
      </c>
      <c r="C257" s="90"/>
      <c r="D257" s="98" t="n">
        <f aca="false">IF(($D256+$G256)&lt;0,($D256+$G256),0)</f>
        <v>0</v>
      </c>
      <c r="E257" s="98" t="n">
        <f aca="false">IF($D257&lt;0,Input!$C$60,0)</f>
        <v>0</v>
      </c>
      <c r="F257" s="98" t="n">
        <f aca="false">($D257*(Input!$C$56/100))/12</f>
        <v>0</v>
      </c>
      <c r="G257" s="98" t="n">
        <f aca="false">(-1)*$E257+$F257</f>
        <v>0</v>
      </c>
    </row>
    <row r="258" customFormat="false" ht="12.75" hidden="false" customHeight="true" outlineLevel="0" collapsed="false">
      <c r="A258" s="86" t="n">
        <v>254</v>
      </c>
      <c r="B258" s="90" t="n">
        <f aca="false">EOMONTH(Input!$C$7,A258)</f>
        <v>50648</v>
      </c>
      <c r="C258" s="90"/>
      <c r="D258" s="98" t="n">
        <f aca="false">IF(($D257+$G257)&lt;0,($D257+$G257),0)</f>
        <v>0</v>
      </c>
      <c r="E258" s="98" t="n">
        <f aca="false">IF($D258&lt;0,Input!$C$60,0)</f>
        <v>0</v>
      </c>
      <c r="F258" s="98" t="n">
        <f aca="false">($D258*(Input!$C$56/100))/12</f>
        <v>0</v>
      </c>
      <c r="G258" s="98" t="n">
        <f aca="false">(-1)*$E258+$F258</f>
        <v>0</v>
      </c>
    </row>
    <row r="259" customFormat="false" ht="12.75" hidden="false" customHeight="true" outlineLevel="0" collapsed="false">
      <c r="A259" s="86" t="n">
        <v>255</v>
      </c>
      <c r="B259" s="90" t="n">
        <f aca="false">EOMONTH(Input!$C$7,A259)</f>
        <v>50678</v>
      </c>
      <c r="C259" s="90"/>
      <c r="D259" s="98" t="n">
        <f aca="false">IF(($D258+$G258)&lt;0,($D258+$G258),0)</f>
        <v>0</v>
      </c>
      <c r="E259" s="98" t="n">
        <f aca="false">IF($D259&lt;0,Input!$C$60,0)</f>
        <v>0</v>
      </c>
      <c r="F259" s="98" t="n">
        <f aca="false">($D259*(Input!$C$56/100))/12</f>
        <v>0</v>
      </c>
      <c r="G259" s="98" t="n">
        <f aca="false">(-1)*$E259+$F259</f>
        <v>0</v>
      </c>
    </row>
    <row r="260" customFormat="false" ht="12.75" hidden="false" customHeight="true" outlineLevel="0" collapsed="false">
      <c r="A260" s="86" t="n">
        <v>256</v>
      </c>
      <c r="B260" s="90" t="n">
        <f aca="false">EOMONTH(Input!$C$7,A260)</f>
        <v>50709</v>
      </c>
      <c r="C260" s="90"/>
      <c r="D260" s="98" t="n">
        <f aca="false">IF(($D259+$G259)&lt;0,($D259+$G259),0)</f>
        <v>0</v>
      </c>
      <c r="E260" s="98" t="n">
        <f aca="false">IF($D260&lt;0,Input!$C$60,0)</f>
        <v>0</v>
      </c>
      <c r="F260" s="98" t="n">
        <f aca="false">($D260*(Input!$C$56/100))/12</f>
        <v>0</v>
      </c>
      <c r="G260" s="98" t="n">
        <f aca="false">(-1)*$E260+$F260</f>
        <v>0</v>
      </c>
    </row>
    <row r="261" customFormat="false" ht="12.75" hidden="false" customHeight="true" outlineLevel="0" collapsed="false">
      <c r="A261" s="86" t="n">
        <v>257</v>
      </c>
      <c r="B261" s="90" t="n">
        <f aca="false">EOMONTH(Input!$C$7,A261)</f>
        <v>50739</v>
      </c>
      <c r="C261" s="90"/>
      <c r="D261" s="98" t="n">
        <f aca="false">IF(($D260+$G260)&lt;0,($D260+$G260),0)</f>
        <v>0</v>
      </c>
      <c r="E261" s="98" t="n">
        <f aca="false">IF($D261&lt;0,Input!$C$60,0)</f>
        <v>0</v>
      </c>
      <c r="F261" s="98" t="n">
        <f aca="false">($D261*(Input!$C$56/100))/12</f>
        <v>0</v>
      </c>
      <c r="G261" s="98" t="n">
        <f aca="false">(-1)*$E261+$F261</f>
        <v>0</v>
      </c>
    </row>
    <row r="262" customFormat="false" ht="12.75" hidden="false" customHeight="true" outlineLevel="0" collapsed="false">
      <c r="A262" s="86" t="n">
        <v>258</v>
      </c>
      <c r="B262" s="90" t="n">
        <f aca="false">EOMONTH(Input!$C$7,A262)</f>
        <v>50770</v>
      </c>
      <c r="C262" s="90"/>
      <c r="D262" s="98" t="n">
        <f aca="false">IF(($D261+$G261)&lt;0,($D261+$G261),0)</f>
        <v>0</v>
      </c>
      <c r="E262" s="98" t="n">
        <f aca="false">IF($D262&lt;0,Input!$C$60,0)</f>
        <v>0</v>
      </c>
      <c r="F262" s="98" t="n">
        <f aca="false">($D262*(Input!$C$56/100))/12</f>
        <v>0</v>
      </c>
      <c r="G262" s="98" t="n">
        <f aca="false">(-1)*$E262+$F262</f>
        <v>0</v>
      </c>
    </row>
    <row r="263" customFormat="false" ht="12.75" hidden="false" customHeight="true" outlineLevel="0" collapsed="false">
      <c r="A263" s="86" t="n">
        <v>259</v>
      </c>
      <c r="B263" s="90" t="n">
        <f aca="false">EOMONTH(Input!$C$7,A263)</f>
        <v>50801</v>
      </c>
      <c r="C263" s="90"/>
      <c r="D263" s="98" t="n">
        <f aca="false">IF(($D262+$G262)&lt;0,($D262+$G262),0)</f>
        <v>0</v>
      </c>
      <c r="E263" s="98" t="n">
        <f aca="false">IF($D263&lt;0,Input!$C$60,0)</f>
        <v>0</v>
      </c>
      <c r="F263" s="98" t="n">
        <f aca="false">($D263*(Input!$C$56/100))/12</f>
        <v>0</v>
      </c>
      <c r="G263" s="98" t="n">
        <f aca="false">(-1)*$E263+$F263</f>
        <v>0</v>
      </c>
    </row>
    <row r="264" customFormat="false" ht="12.75" hidden="false" customHeight="true" outlineLevel="0" collapsed="false">
      <c r="A264" s="86" t="n">
        <v>260</v>
      </c>
      <c r="B264" s="90" t="n">
        <f aca="false">EOMONTH(Input!$C$7,A264)</f>
        <v>50829</v>
      </c>
      <c r="C264" s="90"/>
      <c r="D264" s="98" t="n">
        <f aca="false">IF(($D263+$G263)&lt;0,($D263+$G263),0)</f>
        <v>0</v>
      </c>
      <c r="E264" s="98" t="n">
        <f aca="false">IF($D264&lt;0,Input!$C$60,0)</f>
        <v>0</v>
      </c>
      <c r="F264" s="98" t="n">
        <f aca="false">($D264*(Input!$C$56/100))/12</f>
        <v>0</v>
      </c>
      <c r="G264" s="98" t="n">
        <f aca="false">(-1)*$E264+$F264</f>
        <v>0</v>
      </c>
    </row>
    <row r="265" customFormat="false" ht="12.75" hidden="false" customHeight="true" outlineLevel="0" collapsed="false">
      <c r="A265" s="86" t="n">
        <v>261</v>
      </c>
      <c r="B265" s="90" t="n">
        <f aca="false">EOMONTH(Input!$C$7,A265)</f>
        <v>50860</v>
      </c>
      <c r="C265" s="90"/>
      <c r="D265" s="98" t="n">
        <f aca="false">IF(($D264+$G264)&lt;0,($D264+$G264),0)</f>
        <v>0</v>
      </c>
      <c r="E265" s="98" t="n">
        <f aca="false">IF($D265&lt;0,Input!$C$60,0)</f>
        <v>0</v>
      </c>
      <c r="F265" s="98" t="n">
        <f aca="false">($D265*(Input!$C$56/100))/12</f>
        <v>0</v>
      </c>
      <c r="G265" s="98" t="n">
        <f aca="false">(-1)*$E265+$F265</f>
        <v>0</v>
      </c>
    </row>
    <row r="266" customFormat="false" ht="12.75" hidden="false" customHeight="true" outlineLevel="0" collapsed="false">
      <c r="A266" s="86" t="n">
        <v>262</v>
      </c>
      <c r="B266" s="90" t="n">
        <f aca="false">EOMONTH(Input!$C$7,A266)</f>
        <v>50890</v>
      </c>
      <c r="C266" s="90"/>
      <c r="D266" s="98" t="n">
        <f aca="false">IF(($D265+$G265)&lt;0,($D265+$G265),0)</f>
        <v>0</v>
      </c>
      <c r="E266" s="98" t="n">
        <f aca="false">IF($D266&lt;0,Input!$C$60,0)</f>
        <v>0</v>
      </c>
      <c r="F266" s="98" t="n">
        <f aca="false">($D266*(Input!$C$56/100))/12</f>
        <v>0</v>
      </c>
      <c r="G266" s="98" t="n">
        <f aca="false">(-1)*$E266+$F266</f>
        <v>0</v>
      </c>
    </row>
    <row r="267" customFormat="false" ht="12.75" hidden="false" customHeight="true" outlineLevel="0" collapsed="false">
      <c r="A267" s="86" t="n">
        <v>263</v>
      </c>
      <c r="B267" s="90" t="n">
        <f aca="false">EOMONTH(Input!$C$7,A267)</f>
        <v>50921</v>
      </c>
      <c r="C267" s="90"/>
      <c r="D267" s="98" t="n">
        <f aca="false">IF(($D266+$G266)&lt;0,($D266+$G266),0)</f>
        <v>0</v>
      </c>
      <c r="E267" s="98" t="n">
        <f aca="false">IF($D267&lt;0,Input!$C$60,0)</f>
        <v>0</v>
      </c>
      <c r="F267" s="98" t="n">
        <f aca="false">($D267*(Input!$C$56/100))/12</f>
        <v>0</v>
      </c>
      <c r="G267" s="98" t="n">
        <f aca="false">(-1)*$E267+$F267</f>
        <v>0</v>
      </c>
    </row>
    <row r="268" customFormat="false" ht="12.75" hidden="false" customHeight="true" outlineLevel="0" collapsed="false">
      <c r="A268" s="86" t="n">
        <v>264</v>
      </c>
      <c r="B268" s="90" t="n">
        <f aca="false">EOMONTH(Input!$C$7,A268)</f>
        <v>50951</v>
      </c>
      <c r="C268" s="90"/>
      <c r="D268" s="98" t="n">
        <f aca="false">IF(($D267+$G267)&lt;0,($D267+$G267),0)</f>
        <v>0</v>
      </c>
      <c r="E268" s="98" t="n">
        <f aca="false">IF($D268&lt;0,Input!$C$60,0)</f>
        <v>0</v>
      </c>
      <c r="F268" s="98" t="n">
        <f aca="false">($D268*(Input!$C$56/100))/12</f>
        <v>0</v>
      </c>
      <c r="G268" s="98" t="n">
        <f aca="false">(-1)*$E268+$F268</f>
        <v>0</v>
      </c>
    </row>
    <row r="269" customFormat="false" ht="12.75" hidden="false" customHeight="true" outlineLevel="0" collapsed="false">
      <c r="A269" s="86" t="n">
        <v>265</v>
      </c>
      <c r="B269" s="90" t="n">
        <f aca="false">EOMONTH(Input!$C$7,A269)</f>
        <v>50982</v>
      </c>
      <c r="C269" s="90"/>
      <c r="D269" s="98" t="n">
        <f aca="false">IF(($D268+$G268)&lt;0,($D268+$G268),0)</f>
        <v>0</v>
      </c>
      <c r="E269" s="98" t="n">
        <f aca="false">IF($D269&lt;0,Input!$C$60,0)</f>
        <v>0</v>
      </c>
      <c r="F269" s="98" t="n">
        <f aca="false">($D269*(Input!$C$56/100))/12</f>
        <v>0</v>
      </c>
      <c r="G269" s="98" t="n">
        <f aca="false">(-1)*$E269+$F269</f>
        <v>0</v>
      </c>
    </row>
    <row r="270" customFormat="false" ht="12.75" hidden="false" customHeight="true" outlineLevel="0" collapsed="false">
      <c r="A270" s="86" t="n">
        <v>266</v>
      </c>
      <c r="B270" s="90" t="n">
        <f aca="false">EOMONTH(Input!$C$7,A270)</f>
        <v>51013</v>
      </c>
      <c r="C270" s="90"/>
      <c r="D270" s="98" t="n">
        <f aca="false">IF(($D269+$G269)&lt;0,($D269+$G269),0)</f>
        <v>0</v>
      </c>
      <c r="E270" s="98" t="n">
        <f aca="false">IF($D270&lt;0,Input!$C$60,0)</f>
        <v>0</v>
      </c>
      <c r="F270" s="98" t="n">
        <f aca="false">($D270*(Input!$C$56/100))/12</f>
        <v>0</v>
      </c>
      <c r="G270" s="98" t="n">
        <f aca="false">(-1)*$E270+$F270</f>
        <v>0</v>
      </c>
    </row>
    <row r="271" customFormat="false" ht="12.75" hidden="false" customHeight="true" outlineLevel="0" collapsed="false">
      <c r="A271" s="86" t="n">
        <v>267</v>
      </c>
      <c r="B271" s="90" t="n">
        <f aca="false">EOMONTH(Input!$C$7,A271)</f>
        <v>51043</v>
      </c>
      <c r="C271" s="90"/>
      <c r="D271" s="98" t="n">
        <f aca="false">IF(($D270+$G270)&lt;0,($D270+$G270),0)</f>
        <v>0</v>
      </c>
      <c r="E271" s="98" t="n">
        <f aca="false">IF($D271&lt;0,Input!$C$60,0)</f>
        <v>0</v>
      </c>
      <c r="F271" s="98" t="n">
        <f aca="false">($D271*(Input!$C$56/100))/12</f>
        <v>0</v>
      </c>
      <c r="G271" s="98" t="n">
        <f aca="false">(-1)*$E271+$F271</f>
        <v>0</v>
      </c>
    </row>
    <row r="272" customFormat="false" ht="12.75" hidden="false" customHeight="true" outlineLevel="0" collapsed="false">
      <c r="A272" s="86" t="n">
        <v>268</v>
      </c>
      <c r="B272" s="90" t="n">
        <f aca="false">EOMONTH(Input!$C$7,A272)</f>
        <v>51074</v>
      </c>
      <c r="C272" s="90"/>
      <c r="D272" s="98" t="n">
        <f aca="false">IF(($D271+$G271)&lt;0,($D271+$G271),0)</f>
        <v>0</v>
      </c>
      <c r="E272" s="98" t="n">
        <f aca="false">IF($D272&lt;0,Input!$C$60,0)</f>
        <v>0</v>
      </c>
      <c r="F272" s="98" t="n">
        <f aca="false">($D272*(Input!$C$56/100))/12</f>
        <v>0</v>
      </c>
      <c r="G272" s="98" t="n">
        <f aca="false">(-1)*$E272+$F272</f>
        <v>0</v>
      </c>
    </row>
    <row r="273" customFormat="false" ht="12.75" hidden="false" customHeight="true" outlineLevel="0" collapsed="false">
      <c r="A273" s="86" t="n">
        <v>269</v>
      </c>
      <c r="B273" s="90" t="n">
        <f aca="false">EOMONTH(Input!$C$7,A273)</f>
        <v>51104</v>
      </c>
      <c r="C273" s="90"/>
      <c r="D273" s="98" t="n">
        <f aca="false">IF(($D272+$G272)&lt;0,($D272+$G272),0)</f>
        <v>0</v>
      </c>
      <c r="E273" s="98" t="n">
        <f aca="false">IF($D273&lt;0,Input!$C$60,0)</f>
        <v>0</v>
      </c>
      <c r="F273" s="98" t="n">
        <f aca="false">($D273*(Input!$C$56/100))/12</f>
        <v>0</v>
      </c>
      <c r="G273" s="98" t="n">
        <f aca="false">(-1)*$E273+$F273</f>
        <v>0</v>
      </c>
    </row>
    <row r="274" customFormat="false" ht="12.75" hidden="false" customHeight="true" outlineLevel="0" collapsed="false">
      <c r="A274" s="86" t="n">
        <v>270</v>
      </c>
      <c r="B274" s="90" t="n">
        <f aca="false">EOMONTH(Input!$C$7,A274)</f>
        <v>51135</v>
      </c>
      <c r="C274" s="90"/>
      <c r="D274" s="98" t="n">
        <f aca="false">IF(($D273+$G273)&lt;0,($D273+$G273),0)</f>
        <v>0</v>
      </c>
      <c r="E274" s="98" t="n">
        <f aca="false">IF($D274&lt;0,Input!$C$60,0)</f>
        <v>0</v>
      </c>
      <c r="F274" s="98" t="n">
        <f aca="false">($D274*(Input!$C$56/100))/12</f>
        <v>0</v>
      </c>
      <c r="G274" s="98" t="n">
        <f aca="false">(-1)*$E274+$F274</f>
        <v>0</v>
      </c>
    </row>
    <row r="275" customFormat="false" ht="12.75" hidden="false" customHeight="true" outlineLevel="0" collapsed="false">
      <c r="A275" s="86" t="n">
        <v>271</v>
      </c>
      <c r="B275" s="90" t="n">
        <f aca="false">EOMONTH(Input!$C$7,A275)</f>
        <v>51166</v>
      </c>
      <c r="C275" s="90"/>
      <c r="D275" s="98" t="n">
        <f aca="false">IF(($D274+$G274)&lt;0,($D274+$G274),0)</f>
        <v>0</v>
      </c>
      <c r="E275" s="98" t="n">
        <f aca="false">IF($D275&lt;0,Input!$C$60,0)</f>
        <v>0</v>
      </c>
      <c r="F275" s="98" t="n">
        <f aca="false">($D275*(Input!$C$56/100))/12</f>
        <v>0</v>
      </c>
      <c r="G275" s="98" t="n">
        <f aca="false">(-1)*$E275+$F275</f>
        <v>0</v>
      </c>
    </row>
    <row r="276" customFormat="false" ht="12.75" hidden="false" customHeight="true" outlineLevel="0" collapsed="false">
      <c r="A276" s="86" t="n">
        <v>272</v>
      </c>
      <c r="B276" s="90" t="n">
        <f aca="false">EOMONTH(Input!$C$7,A276)</f>
        <v>51195</v>
      </c>
      <c r="C276" s="90"/>
      <c r="D276" s="98" t="n">
        <f aca="false">IF(($D275+$G275)&lt;0,($D275+$G275),0)</f>
        <v>0</v>
      </c>
      <c r="E276" s="98" t="n">
        <f aca="false">IF($D276&lt;0,Input!$C$60,0)</f>
        <v>0</v>
      </c>
      <c r="F276" s="98" t="n">
        <f aca="false">($D276*(Input!$C$56/100))/12</f>
        <v>0</v>
      </c>
      <c r="G276" s="98" t="n">
        <f aca="false">(-1)*$E276+$F276</f>
        <v>0</v>
      </c>
    </row>
    <row r="277" customFormat="false" ht="12.75" hidden="false" customHeight="true" outlineLevel="0" collapsed="false">
      <c r="A277" s="86" t="n">
        <v>273</v>
      </c>
      <c r="B277" s="90" t="n">
        <f aca="false">EOMONTH(Input!$C$7,A277)</f>
        <v>51226</v>
      </c>
      <c r="C277" s="90"/>
      <c r="D277" s="98" t="n">
        <f aca="false">IF(($D276+$G276)&lt;0,($D276+$G276),0)</f>
        <v>0</v>
      </c>
      <c r="E277" s="98" t="n">
        <f aca="false">IF($D277&lt;0,Input!$C$60,0)</f>
        <v>0</v>
      </c>
      <c r="F277" s="98" t="n">
        <f aca="false">($D277*(Input!$C$56/100))/12</f>
        <v>0</v>
      </c>
      <c r="G277" s="98" t="n">
        <f aca="false">(-1)*$E277+$F277</f>
        <v>0</v>
      </c>
    </row>
    <row r="278" customFormat="false" ht="12.75" hidden="false" customHeight="true" outlineLevel="0" collapsed="false">
      <c r="A278" s="86" t="n">
        <v>274</v>
      </c>
      <c r="B278" s="90" t="n">
        <f aca="false">EOMONTH(Input!$C$7,A278)</f>
        <v>51256</v>
      </c>
      <c r="C278" s="90"/>
      <c r="D278" s="98" t="n">
        <f aca="false">IF(($D277+$G277)&lt;0,($D277+$G277),0)</f>
        <v>0</v>
      </c>
      <c r="E278" s="98" t="n">
        <f aca="false">IF($D278&lt;0,Input!$C$60,0)</f>
        <v>0</v>
      </c>
      <c r="F278" s="98" t="n">
        <f aca="false">($D278*(Input!$C$56/100))/12</f>
        <v>0</v>
      </c>
      <c r="G278" s="98" t="n">
        <f aca="false">(-1)*$E278+$F278</f>
        <v>0</v>
      </c>
    </row>
    <row r="279" customFormat="false" ht="12.75" hidden="false" customHeight="true" outlineLevel="0" collapsed="false">
      <c r="A279" s="86" t="n">
        <v>275</v>
      </c>
      <c r="B279" s="90" t="n">
        <f aca="false">EOMONTH(Input!$C$7,A279)</f>
        <v>51287</v>
      </c>
      <c r="C279" s="90"/>
      <c r="D279" s="98" t="n">
        <f aca="false">IF(($D278+$G278)&lt;0,($D278+$G278),0)</f>
        <v>0</v>
      </c>
      <c r="E279" s="98" t="n">
        <f aca="false">IF($D279&lt;0,Input!$C$60,0)</f>
        <v>0</v>
      </c>
      <c r="F279" s="98" t="n">
        <f aca="false">($D279*(Input!$C$56/100))/12</f>
        <v>0</v>
      </c>
      <c r="G279" s="98" t="n">
        <f aca="false">(-1)*$E279+$F279</f>
        <v>0</v>
      </c>
    </row>
    <row r="280" customFormat="false" ht="12.75" hidden="false" customHeight="true" outlineLevel="0" collapsed="false">
      <c r="A280" s="86" t="n">
        <v>276</v>
      </c>
      <c r="B280" s="90" t="n">
        <f aca="false">EOMONTH(Input!$C$7,A280)</f>
        <v>51317</v>
      </c>
      <c r="C280" s="90"/>
      <c r="D280" s="98" t="n">
        <f aca="false">IF(($D279+$G279)&lt;0,($D279+$G279),0)</f>
        <v>0</v>
      </c>
      <c r="E280" s="98" t="n">
        <f aca="false">IF($D280&lt;0,Input!$C$60,0)</f>
        <v>0</v>
      </c>
      <c r="F280" s="98" t="n">
        <f aca="false">($D280*(Input!$C$56/100))/12</f>
        <v>0</v>
      </c>
      <c r="G280" s="98" t="n">
        <f aca="false">(-1)*$E280+$F280</f>
        <v>0</v>
      </c>
    </row>
    <row r="281" customFormat="false" ht="12.75" hidden="false" customHeight="true" outlineLevel="0" collapsed="false">
      <c r="A281" s="86" t="n">
        <v>277</v>
      </c>
      <c r="B281" s="90" t="n">
        <f aca="false">EOMONTH(Input!$C$7,A281)</f>
        <v>51348</v>
      </c>
      <c r="C281" s="90"/>
      <c r="D281" s="98" t="n">
        <f aca="false">IF(($D280+$G280)&lt;0,($D280+$G280),0)</f>
        <v>0</v>
      </c>
      <c r="E281" s="98" t="n">
        <f aca="false">IF($D281&lt;0,Input!$C$60,0)</f>
        <v>0</v>
      </c>
      <c r="F281" s="98" t="n">
        <f aca="false">($D281*(Input!$C$56/100))/12</f>
        <v>0</v>
      </c>
      <c r="G281" s="98" t="n">
        <f aca="false">(-1)*$E281+$F281</f>
        <v>0</v>
      </c>
    </row>
    <row r="282" customFormat="false" ht="12.75" hidden="false" customHeight="true" outlineLevel="0" collapsed="false">
      <c r="A282" s="86" t="n">
        <v>278</v>
      </c>
      <c r="B282" s="90" t="n">
        <f aca="false">EOMONTH(Input!$C$7,A282)</f>
        <v>51379</v>
      </c>
      <c r="C282" s="90"/>
      <c r="D282" s="98" t="n">
        <f aca="false">IF(($D281+$G281)&lt;0,($D281+$G281),0)</f>
        <v>0</v>
      </c>
      <c r="E282" s="98" t="n">
        <f aca="false">IF($D282&lt;0,Input!$C$60,0)</f>
        <v>0</v>
      </c>
      <c r="F282" s="98" t="n">
        <f aca="false">($D282*(Input!$C$56/100))/12</f>
        <v>0</v>
      </c>
      <c r="G282" s="98" t="n">
        <f aca="false">(-1)*$E282+$F282</f>
        <v>0</v>
      </c>
    </row>
    <row r="283" customFormat="false" ht="12.75" hidden="false" customHeight="true" outlineLevel="0" collapsed="false">
      <c r="A283" s="86" t="n">
        <v>279</v>
      </c>
      <c r="B283" s="90" t="n">
        <f aca="false">EOMONTH(Input!$C$7,A283)</f>
        <v>51409</v>
      </c>
      <c r="C283" s="90"/>
      <c r="D283" s="98" t="n">
        <f aca="false">IF(($D282+$G282)&lt;0,($D282+$G282),0)</f>
        <v>0</v>
      </c>
      <c r="E283" s="98" t="n">
        <f aca="false">IF($D283&lt;0,Input!$C$60,0)</f>
        <v>0</v>
      </c>
      <c r="F283" s="98" t="n">
        <f aca="false">($D283*(Input!$C$56/100))/12</f>
        <v>0</v>
      </c>
      <c r="G283" s="98" t="n">
        <f aca="false">(-1)*$E283+$F283</f>
        <v>0</v>
      </c>
    </row>
    <row r="284" customFormat="false" ht="12.75" hidden="false" customHeight="true" outlineLevel="0" collapsed="false">
      <c r="A284" s="86" t="n">
        <v>280</v>
      </c>
      <c r="B284" s="90" t="n">
        <f aca="false">EOMONTH(Input!$C$7,A284)</f>
        <v>51440</v>
      </c>
      <c r="C284" s="90"/>
      <c r="D284" s="98" t="n">
        <f aca="false">IF(($D283+$G283)&lt;0,($D283+$G283),0)</f>
        <v>0</v>
      </c>
      <c r="E284" s="98" t="n">
        <f aca="false">IF($D284&lt;0,Input!$C$60,0)</f>
        <v>0</v>
      </c>
      <c r="F284" s="98" t="n">
        <f aca="false">($D284*(Input!$C$56/100))/12</f>
        <v>0</v>
      </c>
      <c r="G284" s="98" t="n">
        <f aca="false">(-1)*$E284+$F284</f>
        <v>0</v>
      </c>
    </row>
    <row r="285" customFormat="false" ht="12.75" hidden="false" customHeight="true" outlineLevel="0" collapsed="false">
      <c r="A285" s="86" t="n">
        <v>281</v>
      </c>
      <c r="B285" s="90" t="n">
        <f aca="false">EOMONTH(Input!$C$7,A285)</f>
        <v>51470</v>
      </c>
      <c r="C285" s="90"/>
      <c r="D285" s="98" t="n">
        <f aca="false">IF(($D284+$G284)&lt;0,($D284+$G284),0)</f>
        <v>0</v>
      </c>
      <c r="E285" s="98" t="n">
        <f aca="false">IF($D285&lt;0,Input!$C$60,0)</f>
        <v>0</v>
      </c>
      <c r="F285" s="98" t="n">
        <f aca="false">($D285*(Input!$C$56/100))/12</f>
        <v>0</v>
      </c>
      <c r="G285" s="98" t="n">
        <f aca="false">(-1)*$E285+$F285</f>
        <v>0</v>
      </c>
    </row>
    <row r="286" customFormat="false" ht="12.75" hidden="false" customHeight="true" outlineLevel="0" collapsed="false">
      <c r="A286" s="86" t="n">
        <v>282</v>
      </c>
      <c r="B286" s="90" t="n">
        <f aca="false">EOMONTH(Input!$C$7,A286)</f>
        <v>51501</v>
      </c>
      <c r="C286" s="90"/>
      <c r="D286" s="98" t="n">
        <f aca="false">IF(($D285+$G285)&lt;0,($D285+$G285),0)</f>
        <v>0</v>
      </c>
      <c r="E286" s="98" t="n">
        <f aca="false">IF($D286&lt;0,Input!$C$60,0)</f>
        <v>0</v>
      </c>
      <c r="F286" s="98" t="n">
        <f aca="false">($D286*(Input!$C$56/100))/12</f>
        <v>0</v>
      </c>
      <c r="G286" s="98" t="n">
        <f aca="false">(-1)*$E286+$F286</f>
        <v>0</v>
      </c>
    </row>
    <row r="287" customFormat="false" ht="12.75" hidden="false" customHeight="true" outlineLevel="0" collapsed="false">
      <c r="A287" s="86" t="n">
        <v>283</v>
      </c>
      <c r="B287" s="90" t="n">
        <f aca="false">EOMONTH(Input!$C$7,A287)</f>
        <v>51532</v>
      </c>
      <c r="C287" s="90"/>
      <c r="D287" s="98" t="n">
        <f aca="false">IF(($D286+$G286)&lt;0,($D286+$G286),0)</f>
        <v>0</v>
      </c>
      <c r="E287" s="98" t="n">
        <f aca="false">IF($D287&lt;0,Input!$C$60,0)</f>
        <v>0</v>
      </c>
      <c r="F287" s="98" t="n">
        <f aca="false">($D287*(Input!$C$56/100))/12</f>
        <v>0</v>
      </c>
      <c r="G287" s="98" t="n">
        <f aca="false">(-1)*$E287+$F287</f>
        <v>0</v>
      </c>
    </row>
    <row r="288" customFormat="false" ht="12.75" hidden="false" customHeight="true" outlineLevel="0" collapsed="false">
      <c r="A288" s="86" t="n">
        <v>284</v>
      </c>
      <c r="B288" s="90" t="n">
        <f aca="false">EOMONTH(Input!$C$7,A288)</f>
        <v>51560</v>
      </c>
      <c r="C288" s="90"/>
      <c r="D288" s="98" t="n">
        <f aca="false">IF(($D287+$G287)&lt;0,($D287+$G287),0)</f>
        <v>0</v>
      </c>
      <c r="E288" s="98" t="n">
        <f aca="false">IF($D288&lt;0,Input!$C$60,0)</f>
        <v>0</v>
      </c>
      <c r="F288" s="98" t="n">
        <f aca="false">($D288*(Input!$C$56/100))/12</f>
        <v>0</v>
      </c>
      <c r="G288" s="98" t="n">
        <f aca="false">(-1)*$E288+$F288</f>
        <v>0</v>
      </c>
    </row>
    <row r="289" customFormat="false" ht="12.75" hidden="false" customHeight="true" outlineLevel="0" collapsed="false">
      <c r="A289" s="86" t="n">
        <v>285</v>
      </c>
      <c r="B289" s="90" t="n">
        <f aca="false">EOMONTH(Input!$C$7,A289)</f>
        <v>51591</v>
      </c>
      <c r="C289" s="90"/>
      <c r="D289" s="98" t="n">
        <f aca="false">IF(($D288+$G288)&lt;0,($D288+$G288),0)</f>
        <v>0</v>
      </c>
      <c r="E289" s="98" t="n">
        <f aca="false">IF($D289&lt;0,Input!$C$60,0)</f>
        <v>0</v>
      </c>
      <c r="F289" s="98" t="n">
        <f aca="false">($D289*(Input!$C$56/100))/12</f>
        <v>0</v>
      </c>
      <c r="G289" s="98" t="n">
        <f aca="false">(-1)*$E289+$F289</f>
        <v>0</v>
      </c>
    </row>
    <row r="290" customFormat="false" ht="12.75" hidden="false" customHeight="true" outlineLevel="0" collapsed="false">
      <c r="A290" s="86" t="n">
        <v>286</v>
      </c>
      <c r="B290" s="90" t="n">
        <f aca="false">EOMONTH(Input!$C$7,A290)</f>
        <v>51621</v>
      </c>
      <c r="C290" s="90"/>
      <c r="D290" s="98" t="n">
        <f aca="false">IF(($D289+$G289)&lt;0,($D289+$G289),0)</f>
        <v>0</v>
      </c>
      <c r="E290" s="98" t="n">
        <f aca="false">IF($D290&lt;0,Input!$C$60,0)</f>
        <v>0</v>
      </c>
      <c r="F290" s="98" t="n">
        <f aca="false">($D290*(Input!$C$56/100))/12</f>
        <v>0</v>
      </c>
      <c r="G290" s="98" t="n">
        <f aca="false">(-1)*$E290+$F290</f>
        <v>0</v>
      </c>
    </row>
    <row r="291" customFormat="false" ht="12.75" hidden="false" customHeight="true" outlineLevel="0" collapsed="false">
      <c r="A291" s="86" t="n">
        <v>287</v>
      </c>
      <c r="B291" s="90" t="n">
        <f aca="false">EOMONTH(Input!$C$7,A291)</f>
        <v>51652</v>
      </c>
      <c r="C291" s="90"/>
      <c r="D291" s="98" t="n">
        <f aca="false">IF(($D290+$G290)&lt;0,($D290+$G290),0)</f>
        <v>0</v>
      </c>
      <c r="E291" s="98" t="n">
        <f aca="false">IF($D291&lt;0,Input!$C$60,0)</f>
        <v>0</v>
      </c>
      <c r="F291" s="98" t="n">
        <f aca="false">($D291*(Input!$C$56/100))/12</f>
        <v>0</v>
      </c>
      <c r="G291" s="98" t="n">
        <f aca="false">(-1)*$E291+$F291</f>
        <v>0</v>
      </c>
    </row>
    <row r="292" customFormat="false" ht="12.75" hidden="false" customHeight="true" outlineLevel="0" collapsed="false">
      <c r="A292" s="86" t="n">
        <v>288</v>
      </c>
      <c r="B292" s="90" t="n">
        <f aca="false">EOMONTH(Input!$C$7,A292)</f>
        <v>51682</v>
      </c>
      <c r="C292" s="90"/>
      <c r="D292" s="98" t="n">
        <f aca="false">IF(($D291+$G291)&lt;0,($D291+$G291),0)</f>
        <v>0</v>
      </c>
      <c r="E292" s="98" t="n">
        <f aca="false">IF($D292&lt;0,Input!$C$60,0)</f>
        <v>0</v>
      </c>
      <c r="F292" s="98" t="n">
        <f aca="false">($D292*(Input!$C$56/100))/12</f>
        <v>0</v>
      </c>
      <c r="G292" s="98" t="n">
        <f aca="false">(-1)*$E292+$F292</f>
        <v>0</v>
      </c>
    </row>
    <row r="293" customFormat="false" ht="12.75" hidden="false" customHeight="true" outlineLevel="0" collapsed="false">
      <c r="A293" s="86" t="n">
        <v>289</v>
      </c>
      <c r="B293" s="90" t="n">
        <f aca="false">EOMONTH(Input!$C$7,A293)</f>
        <v>51713</v>
      </c>
      <c r="C293" s="90"/>
      <c r="D293" s="98" t="n">
        <f aca="false">IF(($D292+$G292)&lt;0,($D292+$G292),0)</f>
        <v>0</v>
      </c>
      <c r="E293" s="98" t="n">
        <f aca="false">IF($D293&lt;0,Input!$C$60,0)</f>
        <v>0</v>
      </c>
      <c r="F293" s="98" t="n">
        <f aca="false">($D293*(Input!$C$56/100))/12</f>
        <v>0</v>
      </c>
      <c r="G293" s="98" t="n">
        <f aca="false">(-1)*$E293+$F293</f>
        <v>0</v>
      </c>
    </row>
    <row r="294" customFormat="false" ht="12.75" hidden="false" customHeight="true" outlineLevel="0" collapsed="false">
      <c r="A294" s="86" t="n">
        <v>290</v>
      </c>
      <c r="B294" s="90" t="n">
        <f aca="false">EOMONTH(Input!$C$7,A294)</f>
        <v>51744</v>
      </c>
      <c r="C294" s="90"/>
      <c r="D294" s="98" t="n">
        <f aca="false">IF(($D293+$G293)&lt;0,($D293+$G293),0)</f>
        <v>0</v>
      </c>
      <c r="E294" s="98" t="n">
        <f aca="false">IF($D294&lt;0,Input!$C$60,0)</f>
        <v>0</v>
      </c>
      <c r="F294" s="98" t="n">
        <f aca="false">($D294*(Input!$C$56/100))/12</f>
        <v>0</v>
      </c>
      <c r="G294" s="98" t="n">
        <f aca="false">(-1)*$E294+$F294</f>
        <v>0</v>
      </c>
    </row>
    <row r="295" customFormat="false" ht="12.75" hidden="false" customHeight="true" outlineLevel="0" collapsed="false">
      <c r="A295" s="86" t="n">
        <v>291</v>
      </c>
      <c r="B295" s="90" t="n">
        <f aca="false">EOMONTH(Input!$C$7,A295)</f>
        <v>51774</v>
      </c>
      <c r="C295" s="90"/>
      <c r="D295" s="98" t="n">
        <f aca="false">IF(($D294+$G294)&lt;0,($D294+$G294),0)</f>
        <v>0</v>
      </c>
      <c r="E295" s="98" t="n">
        <f aca="false">IF($D295&lt;0,Input!$C$60,0)</f>
        <v>0</v>
      </c>
      <c r="F295" s="98" t="n">
        <f aca="false">($D295*(Input!$C$56/100))/12</f>
        <v>0</v>
      </c>
      <c r="G295" s="98" t="n">
        <f aca="false">(-1)*$E295+$F295</f>
        <v>0</v>
      </c>
    </row>
    <row r="296" customFormat="false" ht="12.75" hidden="false" customHeight="true" outlineLevel="0" collapsed="false">
      <c r="A296" s="86" t="n">
        <v>292</v>
      </c>
      <c r="B296" s="90" t="n">
        <f aca="false">EOMONTH(Input!$C$7,A296)</f>
        <v>51805</v>
      </c>
      <c r="C296" s="90"/>
      <c r="D296" s="98" t="n">
        <f aca="false">IF(($D295+$G295)&lt;0,($D295+$G295),0)</f>
        <v>0</v>
      </c>
      <c r="E296" s="98" t="n">
        <f aca="false">IF($D296&lt;0,Input!$C$60,0)</f>
        <v>0</v>
      </c>
      <c r="F296" s="98" t="n">
        <f aca="false">($D296*(Input!$C$56/100))/12</f>
        <v>0</v>
      </c>
      <c r="G296" s="98" t="n">
        <f aca="false">(-1)*$E296+$F296</f>
        <v>0</v>
      </c>
    </row>
    <row r="297" customFormat="false" ht="12.75" hidden="false" customHeight="true" outlineLevel="0" collapsed="false">
      <c r="A297" s="86" t="n">
        <v>293</v>
      </c>
      <c r="B297" s="90" t="n">
        <f aca="false">EOMONTH(Input!$C$7,A297)</f>
        <v>51835</v>
      </c>
      <c r="C297" s="90"/>
      <c r="D297" s="98" t="n">
        <f aca="false">IF(($D296+$G296)&lt;0,($D296+$G296),0)</f>
        <v>0</v>
      </c>
      <c r="E297" s="98" t="n">
        <f aca="false">IF($D297&lt;0,Input!$C$60,0)</f>
        <v>0</v>
      </c>
      <c r="F297" s="98" t="n">
        <f aca="false">($D297*(Input!$C$56/100))/12</f>
        <v>0</v>
      </c>
      <c r="G297" s="98" t="n">
        <f aca="false">(-1)*$E297+$F297</f>
        <v>0</v>
      </c>
    </row>
    <row r="298" customFormat="false" ht="12.75" hidden="false" customHeight="true" outlineLevel="0" collapsed="false">
      <c r="A298" s="86" t="n">
        <v>294</v>
      </c>
      <c r="B298" s="90" t="n">
        <f aca="false">EOMONTH(Input!$C$7,A298)</f>
        <v>51866</v>
      </c>
      <c r="C298" s="90"/>
      <c r="D298" s="98" t="n">
        <f aca="false">IF(($D297+$G297)&lt;0,($D297+$G297),0)</f>
        <v>0</v>
      </c>
      <c r="E298" s="98" t="n">
        <f aca="false">IF($D298&lt;0,Input!$C$60,0)</f>
        <v>0</v>
      </c>
      <c r="F298" s="98" t="n">
        <f aca="false">($D298*(Input!$C$56/100))/12</f>
        <v>0</v>
      </c>
      <c r="G298" s="98" t="n">
        <f aca="false">(-1)*$E298+$F298</f>
        <v>0</v>
      </c>
    </row>
    <row r="299" customFormat="false" ht="12.75" hidden="false" customHeight="true" outlineLevel="0" collapsed="false">
      <c r="A299" s="86" t="n">
        <v>295</v>
      </c>
      <c r="B299" s="90" t="n">
        <f aca="false">EOMONTH(Input!$C$7,A299)</f>
        <v>51897</v>
      </c>
      <c r="C299" s="90"/>
      <c r="D299" s="98" t="n">
        <f aca="false">IF(($D298+$G298)&lt;0,($D298+$G298),0)</f>
        <v>0</v>
      </c>
      <c r="E299" s="98" t="n">
        <f aca="false">IF($D299&lt;0,Input!$C$60,0)</f>
        <v>0</v>
      </c>
      <c r="F299" s="98" t="n">
        <f aca="false">($D299*(Input!$C$56/100))/12</f>
        <v>0</v>
      </c>
      <c r="G299" s="98" t="n">
        <f aca="false">(-1)*$E299+$F299</f>
        <v>0</v>
      </c>
    </row>
    <row r="300" customFormat="false" ht="12.75" hidden="false" customHeight="true" outlineLevel="0" collapsed="false">
      <c r="A300" s="86" t="n">
        <v>296</v>
      </c>
      <c r="B300" s="90" t="n">
        <f aca="false">EOMONTH(Input!$C$7,A300)</f>
        <v>51925</v>
      </c>
      <c r="C300" s="90"/>
      <c r="D300" s="98" t="n">
        <f aca="false">IF(($D299+$G299)&lt;0,($D299+$G299),0)</f>
        <v>0</v>
      </c>
      <c r="E300" s="98" t="n">
        <f aca="false">IF($D300&lt;0,Input!$C$60,0)</f>
        <v>0</v>
      </c>
      <c r="F300" s="98" t="n">
        <f aca="false">($D300*(Input!$C$56/100))/12</f>
        <v>0</v>
      </c>
      <c r="G300" s="98" t="n">
        <f aca="false">(-1)*$E300+$F300</f>
        <v>0</v>
      </c>
    </row>
    <row r="301" customFormat="false" ht="12.75" hidden="false" customHeight="true" outlineLevel="0" collapsed="false">
      <c r="A301" s="86" t="n">
        <v>297</v>
      </c>
      <c r="B301" s="90" t="n">
        <f aca="false">EOMONTH(Input!$C$7,A301)</f>
        <v>51956</v>
      </c>
      <c r="C301" s="90"/>
      <c r="D301" s="98" t="n">
        <f aca="false">IF(($D300+$G300)&lt;0,($D300+$G300),0)</f>
        <v>0</v>
      </c>
      <c r="E301" s="98" t="n">
        <f aca="false">IF($D301&lt;0,Input!$C$60,0)</f>
        <v>0</v>
      </c>
      <c r="F301" s="98" t="n">
        <f aca="false">($D301*(Input!$C$56/100))/12</f>
        <v>0</v>
      </c>
      <c r="G301" s="98" t="n">
        <f aca="false">(-1)*$E301+$F301</f>
        <v>0</v>
      </c>
    </row>
    <row r="302" customFormat="false" ht="12.75" hidden="false" customHeight="true" outlineLevel="0" collapsed="false">
      <c r="A302" s="86" t="n">
        <v>298</v>
      </c>
      <c r="B302" s="90" t="n">
        <f aca="false">EOMONTH(Input!$C$7,A302)</f>
        <v>51986</v>
      </c>
      <c r="C302" s="90"/>
      <c r="D302" s="98" t="n">
        <f aca="false">IF(($D301+$G301)&lt;0,($D301+$G301),0)</f>
        <v>0</v>
      </c>
      <c r="E302" s="98" t="n">
        <f aca="false">IF($D302&lt;0,Input!$C$60,0)</f>
        <v>0</v>
      </c>
      <c r="F302" s="98" t="n">
        <f aca="false">($D302*(Input!$C$56/100))/12</f>
        <v>0</v>
      </c>
      <c r="G302" s="98" t="n">
        <f aca="false">(-1)*$E302+$F302</f>
        <v>0</v>
      </c>
    </row>
    <row r="303" customFormat="false" ht="12.75" hidden="false" customHeight="true" outlineLevel="0" collapsed="false">
      <c r="A303" s="86" t="n">
        <v>299</v>
      </c>
      <c r="B303" s="90" t="n">
        <f aca="false">EOMONTH(Input!$C$7,A303)</f>
        <v>52017</v>
      </c>
      <c r="C303" s="90"/>
      <c r="D303" s="98" t="n">
        <f aca="false">IF(($D302+$G302)&lt;0,($D302+$G302),0)</f>
        <v>0</v>
      </c>
      <c r="E303" s="98" t="n">
        <f aca="false">IF($D303&lt;0,Input!$C$60,0)</f>
        <v>0</v>
      </c>
      <c r="F303" s="98" t="n">
        <f aca="false">($D303*(Input!$C$56/100))/12</f>
        <v>0</v>
      </c>
      <c r="G303" s="98" t="n">
        <f aca="false">(-1)*$E303+$F303</f>
        <v>0</v>
      </c>
    </row>
    <row r="304" customFormat="false" ht="12.75" hidden="false" customHeight="true" outlineLevel="0" collapsed="false">
      <c r="A304" s="86" t="n">
        <v>300</v>
      </c>
      <c r="B304" s="90" t="n">
        <f aca="false">EOMONTH(Input!$C$7,A304)</f>
        <v>52047</v>
      </c>
      <c r="C304" s="90"/>
      <c r="D304" s="98" t="n">
        <f aca="false">IF(($D303+$G303)&lt;0,($D303+$G303),0)</f>
        <v>0</v>
      </c>
      <c r="E304" s="98" t="n">
        <f aca="false">IF($D304&lt;0,Input!$C$60,0)</f>
        <v>0</v>
      </c>
      <c r="F304" s="98" t="n">
        <f aca="false">($D304*(Input!$C$56/100))/12</f>
        <v>0</v>
      </c>
      <c r="G304" s="98" t="n">
        <f aca="false">(-1)*$E304+$F304</f>
        <v>0</v>
      </c>
    </row>
    <row r="305" customFormat="false" ht="12.75" hidden="false" customHeight="true" outlineLevel="0" collapsed="false">
      <c r="A305" s="86" t="n">
        <v>301</v>
      </c>
      <c r="B305" s="90" t="n">
        <f aca="false">EOMONTH(Input!$C$7,A305)</f>
        <v>52078</v>
      </c>
      <c r="C305" s="90"/>
      <c r="D305" s="98" t="n">
        <f aca="false">IF(($D304+$G304)&lt;0,($D304+$G304),0)</f>
        <v>0</v>
      </c>
      <c r="E305" s="98" t="n">
        <f aca="false">IF($D305&lt;0,Input!$C$60,0)</f>
        <v>0</v>
      </c>
      <c r="F305" s="98" t="n">
        <f aca="false">($D305*(Input!$C$56/100))/12</f>
        <v>0</v>
      </c>
      <c r="G305" s="98" t="n">
        <f aca="false">(-1)*$E305+$F305</f>
        <v>0</v>
      </c>
    </row>
    <row r="306" customFormat="false" ht="12.75" hidden="false" customHeight="true" outlineLevel="0" collapsed="false">
      <c r="A306" s="86" t="n">
        <v>302</v>
      </c>
      <c r="B306" s="90" t="n">
        <f aca="false">EOMONTH(Input!$C$7,A306)</f>
        <v>52109</v>
      </c>
      <c r="C306" s="90"/>
      <c r="D306" s="98" t="n">
        <f aca="false">IF(($D305+$G305)&lt;0,($D305+$G305),0)</f>
        <v>0</v>
      </c>
      <c r="E306" s="98" t="n">
        <f aca="false">IF($D306&lt;0,Input!$C$60,0)</f>
        <v>0</v>
      </c>
      <c r="F306" s="98" t="n">
        <f aca="false">($D306*(Input!$C$56/100))/12</f>
        <v>0</v>
      </c>
      <c r="G306" s="98" t="n">
        <f aca="false">(-1)*$E306+$F306</f>
        <v>0</v>
      </c>
    </row>
    <row r="307" customFormat="false" ht="12.75" hidden="false" customHeight="true" outlineLevel="0" collapsed="false">
      <c r="A307" s="86" t="n">
        <v>303</v>
      </c>
      <c r="B307" s="90" t="n">
        <f aca="false">EOMONTH(Input!$C$7,A307)</f>
        <v>52139</v>
      </c>
      <c r="C307" s="90"/>
      <c r="D307" s="98" t="n">
        <f aca="false">IF(($D306+$G306)&lt;0,($D306+$G306),0)</f>
        <v>0</v>
      </c>
      <c r="E307" s="98" t="n">
        <f aca="false">IF($D307&lt;0,Input!$C$60,0)</f>
        <v>0</v>
      </c>
      <c r="F307" s="98" t="n">
        <f aca="false">($D307*(Input!$C$56/100))/12</f>
        <v>0</v>
      </c>
      <c r="G307" s="98" t="n">
        <f aca="false">(-1)*$E307+$F307</f>
        <v>0</v>
      </c>
    </row>
    <row r="308" customFormat="false" ht="12.75" hidden="false" customHeight="true" outlineLevel="0" collapsed="false">
      <c r="A308" s="86" t="n">
        <v>304</v>
      </c>
      <c r="B308" s="90" t="n">
        <f aca="false">EOMONTH(Input!$C$7,A308)</f>
        <v>52170</v>
      </c>
      <c r="C308" s="90"/>
      <c r="D308" s="98" t="n">
        <f aca="false">IF(($D307+$G307)&lt;0,($D307+$G307),0)</f>
        <v>0</v>
      </c>
      <c r="E308" s="98" t="n">
        <f aca="false">IF($D308&lt;0,Input!$C$60,0)</f>
        <v>0</v>
      </c>
      <c r="F308" s="98" t="n">
        <f aca="false">($D308*(Input!$C$56/100))/12</f>
        <v>0</v>
      </c>
      <c r="G308" s="98" t="n">
        <f aca="false">(-1)*$E308+$F308</f>
        <v>0</v>
      </c>
    </row>
    <row r="309" customFormat="false" ht="12.75" hidden="false" customHeight="true" outlineLevel="0" collapsed="false">
      <c r="A309" s="86" t="n">
        <v>305</v>
      </c>
      <c r="B309" s="90" t="n">
        <f aca="false">EOMONTH(Input!$C$7,A309)</f>
        <v>52200</v>
      </c>
      <c r="C309" s="90"/>
      <c r="D309" s="98" t="n">
        <f aca="false">IF(($D308+$G308)&lt;0,($D308+$G308),0)</f>
        <v>0</v>
      </c>
      <c r="E309" s="98" t="n">
        <f aca="false">IF($D309&lt;0,Input!$C$60,0)</f>
        <v>0</v>
      </c>
      <c r="F309" s="98" t="n">
        <f aca="false">($D309*(Input!$C$56/100))/12</f>
        <v>0</v>
      </c>
      <c r="G309" s="98" t="n">
        <f aca="false">(-1)*$E309+$F309</f>
        <v>0</v>
      </c>
    </row>
    <row r="310" customFormat="false" ht="12.75" hidden="false" customHeight="true" outlineLevel="0" collapsed="false">
      <c r="A310" s="86" t="n">
        <v>306</v>
      </c>
      <c r="B310" s="90" t="n">
        <f aca="false">EOMONTH(Input!$C$7,A310)</f>
        <v>52231</v>
      </c>
      <c r="C310" s="90"/>
      <c r="D310" s="98" t="n">
        <f aca="false">IF(($D309+$G309)&lt;0,($D309+$G309),0)</f>
        <v>0</v>
      </c>
      <c r="E310" s="98" t="n">
        <f aca="false">IF($D310&lt;0,Input!$C$60,0)</f>
        <v>0</v>
      </c>
      <c r="F310" s="98" t="n">
        <f aca="false">($D310*(Input!$C$56/100))/12</f>
        <v>0</v>
      </c>
      <c r="G310" s="98" t="n">
        <f aca="false">(-1)*$E310+$F310</f>
        <v>0</v>
      </c>
    </row>
    <row r="311" customFormat="false" ht="12.75" hidden="false" customHeight="true" outlineLevel="0" collapsed="false">
      <c r="A311" s="86" t="n">
        <v>307</v>
      </c>
      <c r="B311" s="90" t="n">
        <f aca="false">EOMONTH(Input!$C$7,A311)</f>
        <v>52262</v>
      </c>
      <c r="C311" s="90"/>
      <c r="D311" s="98" t="n">
        <f aca="false">IF(($D310+$G310)&lt;0,($D310+$G310),0)</f>
        <v>0</v>
      </c>
      <c r="E311" s="98" t="n">
        <f aca="false">IF($D311&lt;0,Input!$C$60,0)</f>
        <v>0</v>
      </c>
      <c r="F311" s="98" t="n">
        <f aca="false">($D311*(Input!$C$56/100))/12</f>
        <v>0</v>
      </c>
      <c r="G311" s="98" t="n">
        <f aca="false">(-1)*$E311+$F311</f>
        <v>0</v>
      </c>
    </row>
    <row r="312" customFormat="false" ht="12.75" hidden="false" customHeight="true" outlineLevel="0" collapsed="false">
      <c r="A312" s="86" t="n">
        <v>308</v>
      </c>
      <c r="B312" s="90" t="n">
        <f aca="false">EOMONTH(Input!$C$7,A312)</f>
        <v>52290</v>
      </c>
      <c r="C312" s="90"/>
      <c r="D312" s="98" t="n">
        <f aca="false">IF(($D311+$G311)&lt;0,($D311+$G311),0)</f>
        <v>0</v>
      </c>
      <c r="E312" s="98" t="n">
        <f aca="false">IF($D312&lt;0,Input!$C$60,0)</f>
        <v>0</v>
      </c>
      <c r="F312" s="98" t="n">
        <f aca="false">($D312*(Input!$C$56/100))/12</f>
        <v>0</v>
      </c>
      <c r="G312" s="98" t="n">
        <f aca="false">(-1)*$E312+$F312</f>
        <v>0</v>
      </c>
    </row>
    <row r="313" customFormat="false" ht="12.75" hidden="false" customHeight="true" outlineLevel="0" collapsed="false">
      <c r="A313" s="86" t="n">
        <v>309</v>
      </c>
      <c r="B313" s="90" t="n">
        <f aca="false">EOMONTH(Input!$C$7,A313)</f>
        <v>52321</v>
      </c>
      <c r="C313" s="90"/>
      <c r="D313" s="98" t="n">
        <f aca="false">IF(($D312+$G312)&lt;0,($D312+$G312),0)</f>
        <v>0</v>
      </c>
      <c r="E313" s="98" t="n">
        <f aca="false">IF($D313&lt;0,Input!$C$60,0)</f>
        <v>0</v>
      </c>
      <c r="F313" s="98" t="n">
        <f aca="false">($D313*(Input!$C$56/100))/12</f>
        <v>0</v>
      </c>
      <c r="G313" s="98" t="n">
        <f aca="false">(-1)*$E313+$F313</f>
        <v>0</v>
      </c>
    </row>
    <row r="314" customFormat="false" ht="12.75" hidden="false" customHeight="true" outlineLevel="0" collapsed="false">
      <c r="A314" s="86" t="n">
        <v>310</v>
      </c>
      <c r="B314" s="90" t="n">
        <f aca="false">EOMONTH(Input!$C$7,A314)</f>
        <v>52351</v>
      </c>
      <c r="C314" s="90"/>
      <c r="D314" s="98" t="n">
        <f aca="false">IF(($D313+$G313)&lt;0,($D313+$G313),0)</f>
        <v>0</v>
      </c>
      <c r="E314" s="98" t="n">
        <f aca="false">IF($D314&lt;0,Input!$C$60,0)</f>
        <v>0</v>
      </c>
      <c r="F314" s="98" t="n">
        <f aca="false">($D314*(Input!$C$56/100))/12</f>
        <v>0</v>
      </c>
      <c r="G314" s="98" t="n">
        <f aca="false">(-1)*$E314+$F314</f>
        <v>0</v>
      </c>
    </row>
    <row r="315" customFormat="false" ht="12.75" hidden="false" customHeight="true" outlineLevel="0" collapsed="false">
      <c r="A315" s="86" t="n">
        <v>311</v>
      </c>
      <c r="B315" s="90" t="n">
        <f aca="false">EOMONTH(Input!$C$7,A315)</f>
        <v>52382</v>
      </c>
      <c r="C315" s="90"/>
      <c r="D315" s="98" t="n">
        <f aca="false">IF(($D314+$G314)&lt;0,($D314+$G314),0)</f>
        <v>0</v>
      </c>
      <c r="E315" s="98" t="n">
        <f aca="false">IF($D315&lt;0,Input!$C$60,0)</f>
        <v>0</v>
      </c>
      <c r="F315" s="98" t="n">
        <f aca="false">($D315*(Input!$C$56/100))/12</f>
        <v>0</v>
      </c>
      <c r="G315" s="98" t="n">
        <f aca="false">(-1)*$E315+$F315</f>
        <v>0</v>
      </c>
    </row>
    <row r="316" customFormat="false" ht="12.75" hidden="false" customHeight="true" outlineLevel="0" collapsed="false">
      <c r="A316" s="86" t="n">
        <v>312</v>
      </c>
      <c r="B316" s="90" t="n">
        <f aca="false">EOMONTH(Input!$C$7,A316)</f>
        <v>52412</v>
      </c>
      <c r="C316" s="90"/>
      <c r="D316" s="98" t="n">
        <f aca="false">IF(($D315+$G315)&lt;0,($D315+$G315),0)</f>
        <v>0</v>
      </c>
      <c r="E316" s="98" t="n">
        <f aca="false">IF($D316&lt;0,Input!$C$60,0)</f>
        <v>0</v>
      </c>
      <c r="F316" s="98" t="n">
        <f aca="false">($D316*(Input!$C$56/100))/12</f>
        <v>0</v>
      </c>
      <c r="G316" s="98" t="n">
        <f aca="false">(-1)*$E316+$F316</f>
        <v>0</v>
      </c>
    </row>
    <row r="317" customFormat="false" ht="12.75" hidden="false" customHeight="true" outlineLevel="0" collapsed="false">
      <c r="A317" s="86" t="n">
        <v>313</v>
      </c>
      <c r="B317" s="90" t="n">
        <f aca="false">EOMONTH(Input!$C$7,A317)</f>
        <v>52443</v>
      </c>
      <c r="C317" s="90"/>
      <c r="D317" s="98" t="n">
        <f aca="false">IF(($D316+$G316)&lt;0,($D316+$G316),0)</f>
        <v>0</v>
      </c>
      <c r="E317" s="98" t="n">
        <f aca="false">IF($D317&lt;0,Input!$C$60,0)</f>
        <v>0</v>
      </c>
      <c r="F317" s="98" t="n">
        <f aca="false">($D317*(Input!$C$56/100))/12</f>
        <v>0</v>
      </c>
      <c r="G317" s="98" t="n">
        <f aca="false">(-1)*$E317+$F317</f>
        <v>0</v>
      </c>
    </row>
    <row r="318" customFormat="false" ht="12.75" hidden="false" customHeight="true" outlineLevel="0" collapsed="false">
      <c r="A318" s="86" t="n">
        <v>314</v>
      </c>
      <c r="B318" s="90" t="n">
        <f aca="false">EOMONTH(Input!$C$7,A318)</f>
        <v>52474</v>
      </c>
      <c r="C318" s="90"/>
      <c r="D318" s="98" t="n">
        <f aca="false">IF(($D317+$G317)&lt;0,($D317+$G317),0)</f>
        <v>0</v>
      </c>
      <c r="E318" s="98" t="n">
        <f aca="false">IF($D318&lt;0,Input!$C$60,0)</f>
        <v>0</v>
      </c>
      <c r="F318" s="98" t="n">
        <f aca="false">($D318*(Input!$C$56/100))/12</f>
        <v>0</v>
      </c>
      <c r="G318" s="98" t="n">
        <f aca="false">(-1)*$E318+$F318</f>
        <v>0</v>
      </c>
    </row>
    <row r="319" customFormat="false" ht="12.75" hidden="false" customHeight="true" outlineLevel="0" collapsed="false">
      <c r="A319" s="86" t="n">
        <v>315</v>
      </c>
      <c r="B319" s="90" t="n">
        <f aca="false">EOMONTH(Input!$C$7,A319)</f>
        <v>52504</v>
      </c>
      <c r="C319" s="90"/>
      <c r="D319" s="98" t="n">
        <f aca="false">IF(($D318+$G318)&lt;0,($D318+$G318),0)</f>
        <v>0</v>
      </c>
      <c r="E319" s="98" t="n">
        <f aca="false">IF($D319&lt;0,Input!$C$60,0)</f>
        <v>0</v>
      </c>
      <c r="F319" s="98" t="n">
        <f aca="false">($D319*(Input!$C$56/100))/12</f>
        <v>0</v>
      </c>
      <c r="G319" s="98" t="n">
        <f aca="false">(-1)*$E319+$F319</f>
        <v>0</v>
      </c>
    </row>
    <row r="320" customFormat="false" ht="12.75" hidden="false" customHeight="true" outlineLevel="0" collapsed="false">
      <c r="A320" s="86" t="n">
        <v>316</v>
      </c>
      <c r="B320" s="90" t="n">
        <f aca="false">EOMONTH(Input!$C$7,A320)</f>
        <v>52535</v>
      </c>
      <c r="C320" s="90"/>
      <c r="D320" s="98" t="n">
        <f aca="false">IF(($D319+$G319)&lt;0,($D319+$G319),0)</f>
        <v>0</v>
      </c>
      <c r="E320" s="98" t="n">
        <f aca="false">IF($D320&lt;0,Input!$C$60,0)</f>
        <v>0</v>
      </c>
      <c r="F320" s="98" t="n">
        <f aca="false">($D320*(Input!$C$56/100))/12</f>
        <v>0</v>
      </c>
      <c r="G320" s="98" t="n">
        <f aca="false">(-1)*$E320+$F320</f>
        <v>0</v>
      </c>
    </row>
    <row r="321" customFormat="false" ht="12.75" hidden="false" customHeight="true" outlineLevel="0" collapsed="false">
      <c r="A321" s="86" t="n">
        <v>317</v>
      </c>
      <c r="B321" s="90" t="n">
        <f aca="false">EOMONTH(Input!$C$7,A321)</f>
        <v>52565</v>
      </c>
      <c r="C321" s="90"/>
      <c r="D321" s="98" t="n">
        <f aca="false">IF(($D320+$G320)&lt;0,($D320+$G320),0)</f>
        <v>0</v>
      </c>
      <c r="E321" s="98" t="n">
        <f aca="false">IF($D321&lt;0,Input!$C$60,0)</f>
        <v>0</v>
      </c>
      <c r="F321" s="98" t="n">
        <f aca="false">($D321*(Input!$C$56/100))/12</f>
        <v>0</v>
      </c>
      <c r="G321" s="98" t="n">
        <f aca="false">(-1)*$E321+$F321</f>
        <v>0</v>
      </c>
    </row>
    <row r="322" customFormat="false" ht="12.75" hidden="false" customHeight="true" outlineLevel="0" collapsed="false">
      <c r="A322" s="86" t="n">
        <v>318</v>
      </c>
      <c r="B322" s="90" t="n">
        <f aca="false">EOMONTH(Input!$C$7,A322)</f>
        <v>52596</v>
      </c>
      <c r="C322" s="90"/>
      <c r="D322" s="98" t="n">
        <f aca="false">IF(($D321+$G321)&lt;0,($D321+$G321),0)</f>
        <v>0</v>
      </c>
      <c r="E322" s="98" t="n">
        <f aca="false">IF($D322&lt;0,Input!$C$60,0)</f>
        <v>0</v>
      </c>
      <c r="F322" s="98" t="n">
        <f aca="false">($D322*(Input!$C$56/100))/12</f>
        <v>0</v>
      </c>
      <c r="G322" s="98" t="n">
        <f aca="false">(-1)*$E322+$F322</f>
        <v>0</v>
      </c>
    </row>
    <row r="323" customFormat="false" ht="12.75" hidden="false" customHeight="true" outlineLevel="0" collapsed="false">
      <c r="A323" s="86" t="n">
        <v>319</v>
      </c>
      <c r="B323" s="90" t="n">
        <f aca="false">EOMONTH(Input!$C$7,A323)</f>
        <v>52627</v>
      </c>
      <c r="C323" s="90"/>
      <c r="D323" s="98" t="n">
        <f aca="false">IF(($D322+$G322)&lt;0,($D322+$G322),0)</f>
        <v>0</v>
      </c>
      <c r="E323" s="98" t="n">
        <f aca="false">IF($D323&lt;0,Input!$C$60,0)</f>
        <v>0</v>
      </c>
      <c r="F323" s="98" t="n">
        <f aca="false">($D323*(Input!$C$56/100))/12</f>
        <v>0</v>
      </c>
      <c r="G323" s="98" t="n">
        <f aca="false">(-1)*$E323+$F323</f>
        <v>0</v>
      </c>
    </row>
    <row r="324" customFormat="false" ht="12.75" hidden="false" customHeight="true" outlineLevel="0" collapsed="false">
      <c r="A324" s="86" t="n">
        <v>320</v>
      </c>
      <c r="B324" s="90" t="n">
        <f aca="false">EOMONTH(Input!$C$7,A324)</f>
        <v>52656</v>
      </c>
      <c r="C324" s="90"/>
      <c r="D324" s="98" t="n">
        <f aca="false">IF(($D323+$G323)&lt;0,($D323+$G323),0)</f>
        <v>0</v>
      </c>
      <c r="E324" s="98" t="n">
        <f aca="false">IF($D324&lt;0,Input!$C$60,0)</f>
        <v>0</v>
      </c>
      <c r="F324" s="98" t="n">
        <f aca="false">($D324*(Input!$C$56/100))/12</f>
        <v>0</v>
      </c>
      <c r="G324" s="98" t="n">
        <f aca="false">(-1)*$E324+$F324</f>
        <v>0</v>
      </c>
    </row>
    <row r="325" customFormat="false" ht="12.75" hidden="false" customHeight="true" outlineLevel="0" collapsed="false">
      <c r="A325" s="86" t="n">
        <v>321</v>
      </c>
      <c r="B325" s="90" t="n">
        <f aca="false">EOMONTH(Input!$C$7,A325)</f>
        <v>52687</v>
      </c>
      <c r="C325" s="90"/>
      <c r="D325" s="98" t="n">
        <f aca="false">IF(($D324+$G324)&lt;0,($D324+$G324),0)</f>
        <v>0</v>
      </c>
      <c r="E325" s="98" t="n">
        <f aca="false">IF($D325&lt;0,Input!$C$60,0)</f>
        <v>0</v>
      </c>
      <c r="F325" s="98" t="n">
        <f aca="false">($D325*(Input!$C$56/100))/12</f>
        <v>0</v>
      </c>
      <c r="G325" s="98" t="n">
        <f aca="false">(-1)*$E325+$F325</f>
        <v>0</v>
      </c>
    </row>
    <row r="326" customFormat="false" ht="12.75" hidden="false" customHeight="true" outlineLevel="0" collapsed="false">
      <c r="A326" s="86" t="n">
        <v>322</v>
      </c>
      <c r="B326" s="90" t="n">
        <f aca="false">EOMONTH(Input!$C$7,A326)</f>
        <v>52717</v>
      </c>
      <c r="C326" s="90"/>
      <c r="D326" s="98" t="n">
        <f aca="false">IF(($D325+$G325)&lt;0,($D325+$G325),0)</f>
        <v>0</v>
      </c>
      <c r="E326" s="98" t="n">
        <f aca="false">IF($D326&lt;0,Input!$C$60,0)</f>
        <v>0</v>
      </c>
      <c r="F326" s="98" t="n">
        <f aca="false">($D326*(Input!$C$56/100))/12</f>
        <v>0</v>
      </c>
      <c r="G326" s="98" t="n">
        <f aca="false">(-1)*$E326+$F326</f>
        <v>0</v>
      </c>
    </row>
    <row r="327" customFormat="false" ht="12.75" hidden="false" customHeight="true" outlineLevel="0" collapsed="false">
      <c r="A327" s="86" t="n">
        <v>323</v>
      </c>
      <c r="B327" s="90" t="n">
        <f aca="false">EOMONTH(Input!$C$7,A327)</f>
        <v>52748</v>
      </c>
      <c r="C327" s="90"/>
      <c r="D327" s="98" t="n">
        <f aca="false">IF(($D326+$G326)&lt;0,($D326+$G326),0)</f>
        <v>0</v>
      </c>
      <c r="E327" s="98" t="n">
        <f aca="false">IF($D327&lt;0,Input!$C$60,0)</f>
        <v>0</v>
      </c>
      <c r="F327" s="98" t="n">
        <f aca="false">($D327*(Input!$C$56/100))/12</f>
        <v>0</v>
      </c>
      <c r="G327" s="98" t="n">
        <f aca="false">(-1)*$E327+$F327</f>
        <v>0</v>
      </c>
    </row>
    <row r="328" customFormat="false" ht="12.75" hidden="false" customHeight="true" outlineLevel="0" collapsed="false">
      <c r="A328" s="86" t="n">
        <v>324</v>
      </c>
      <c r="B328" s="90" t="n">
        <f aca="false">EOMONTH(Input!$C$7,A328)</f>
        <v>52778</v>
      </c>
      <c r="C328" s="90"/>
      <c r="D328" s="98" t="n">
        <f aca="false">IF(($D327+$G327)&lt;0,($D327+$G327),0)</f>
        <v>0</v>
      </c>
      <c r="E328" s="98" t="n">
        <f aca="false">IF($D328&lt;0,Input!$C$60,0)</f>
        <v>0</v>
      </c>
      <c r="F328" s="98" t="n">
        <f aca="false">($D328*(Input!$C$56/100))/12</f>
        <v>0</v>
      </c>
      <c r="G328" s="98" t="n">
        <f aca="false">(-1)*$E328+$F328</f>
        <v>0</v>
      </c>
    </row>
    <row r="329" customFormat="false" ht="12.75" hidden="false" customHeight="true" outlineLevel="0" collapsed="false">
      <c r="A329" s="86" t="n">
        <v>325</v>
      </c>
      <c r="B329" s="90" t="n">
        <f aca="false">EOMONTH(Input!$C$7,A329)</f>
        <v>52809</v>
      </c>
      <c r="C329" s="90"/>
      <c r="D329" s="98" t="n">
        <f aca="false">IF(($D328+$G328)&lt;0,($D328+$G328),0)</f>
        <v>0</v>
      </c>
      <c r="E329" s="98" t="n">
        <f aca="false">IF($D329&lt;0,Input!$C$60,0)</f>
        <v>0</v>
      </c>
      <c r="F329" s="98" t="n">
        <f aca="false">($D329*(Input!$C$56/100))/12</f>
        <v>0</v>
      </c>
      <c r="G329" s="98" t="n">
        <f aca="false">(-1)*$E329+$F329</f>
        <v>0</v>
      </c>
    </row>
    <row r="330" customFormat="false" ht="12.75" hidden="false" customHeight="true" outlineLevel="0" collapsed="false">
      <c r="A330" s="86" t="n">
        <v>326</v>
      </c>
      <c r="B330" s="90" t="n">
        <f aca="false">EOMONTH(Input!$C$7,A330)</f>
        <v>52840</v>
      </c>
      <c r="C330" s="90"/>
      <c r="D330" s="98" t="n">
        <f aca="false">IF(($D329+$G329)&lt;0,($D329+$G329),0)</f>
        <v>0</v>
      </c>
      <c r="E330" s="98" t="n">
        <f aca="false">IF($D330&lt;0,Input!$C$60,0)</f>
        <v>0</v>
      </c>
      <c r="F330" s="98" t="n">
        <f aca="false">($D330*(Input!$C$56/100))/12</f>
        <v>0</v>
      </c>
      <c r="G330" s="98" t="n">
        <f aca="false">(-1)*$E330+$F330</f>
        <v>0</v>
      </c>
    </row>
    <row r="331" customFormat="false" ht="12.75" hidden="false" customHeight="true" outlineLevel="0" collapsed="false">
      <c r="A331" s="86" t="n">
        <v>327</v>
      </c>
      <c r="B331" s="90" t="n">
        <f aca="false">EOMONTH(Input!$C$7,A331)</f>
        <v>52870</v>
      </c>
      <c r="C331" s="90"/>
      <c r="D331" s="98" t="n">
        <f aca="false">IF(($D330+$G330)&lt;0,($D330+$G330),0)</f>
        <v>0</v>
      </c>
      <c r="E331" s="98" t="n">
        <f aca="false">IF($D331&lt;0,Input!$C$60,0)</f>
        <v>0</v>
      </c>
      <c r="F331" s="98" t="n">
        <f aca="false">($D331*(Input!$C$56/100))/12</f>
        <v>0</v>
      </c>
      <c r="G331" s="98" t="n">
        <f aca="false">(-1)*$E331+$F331</f>
        <v>0</v>
      </c>
    </row>
    <row r="332" customFormat="false" ht="12.75" hidden="false" customHeight="true" outlineLevel="0" collapsed="false">
      <c r="A332" s="86" t="n">
        <v>328</v>
      </c>
      <c r="B332" s="90" t="n">
        <f aca="false">EOMONTH(Input!$C$7,A332)</f>
        <v>52901</v>
      </c>
      <c r="C332" s="90"/>
      <c r="D332" s="98" t="n">
        <f aca="false">IF(($D331+$G331)&lt;0,($D331+$G331),0)</f>
        <v>0</v>
      </c>
      <c r="E332" s="98" t="n">
        <f aca="false">IF($D332&lt;0,Input!$C$60,0)</f>
        <v>0</v>
      </c>
      <c r="F332" s="98" t="n">
        <f aca="false">($D332*(Input!$C$56/100))/12</f>
        <v>0</v>
      </c>
      <c r="G332" s="98" t="n">
        <f aca="false">(-1)*$E332+$F332</f>
        <v>0</v>
      </c>
    </row>
    <row r="333" customFormat="false" ht="12.75" hidden="false" customHeight="true" outlineLevel="0" collapsed="false">
      <c r="A333" s="86" t="n">
        <v>329</v>
      </c>
      <c r="B333" s="90" t="n">
        <f aca="false">EOMONTH(Input!$C$7,A333)</f>
        <v>52931</v>
      </c>
      <c r="C333" s="90"/>
      <c r="D333" s="98" t="n">
        <f aca="false">IF(($D332+$G332)&lt;0,($D332+$G332),0)</f>
        <v>0</v>
      </c>
      <c r="E333" s="98" t="n">
        <f aca="false">IF($D333&lt;0,Input!$C$60,0)</f>
        <v>0</v>
      </c>
      <c r="F333" s="98" t="n">
        <f aca="false">($D333*(Input!$C$56/100))/12</f>
        <v>0</v>
      </c>
      <c r="G333" s="98" t="n">
        <f aca="false">(-1)*$E333+$F333</f>
        <v>0</v>
      </c>
    </row>
    <row r="334" customFormat="false" ht="12.75" hidden="false" customHeight="true" outlineLevel="0" collapsed="false">
      <c r="A334" s="86" t="n">
        <v>330</v>
      </c>
      <c r="B334" s="90" t="n">
        <f aca="false">EOMONTH(Input!$C$7,A334)</f>
        <v>52962</v>
      </c>
      <c r="C334" s="90"/>
      <c r="D334" s="98" t="n">
        <f aca="false">IF(($D333+$G333)&lt;0,($D333+$G333),0)</f>
        <v>0</v>
      </c>
      <c r="E334" s="98" t="n">
        <f aca="false">IF($D334&lt;0,Input!$C$60,0)</f>
        <v>0</v>
      </c>
      <c r="F334" s="98" t="n">
        <f aca="false">($D334*(Input!$C$56/100))/12</f>
        <v>0</v>
      </c>
      <c r="G334" s="98" t="n">
        <f aca="false">(-1)*$E334+$F334</f>
        <v>0</v>
      </c>
    </row>
    <row r="335" customFormat="false" ht="12.75" hidden="false" customHeight="true" outlineLevel="0" collapsed="false">
      <c r="A335" s="86" t="n">
        <v>331</v>
      </c>
      <c r="B335" s="90" t="n">
        <f aca="false">EOMONTH(Input!$C$7,A335)</f>
        <v>52993</v>
      </c>
      <c r="C335" s="90"/>
      <c r="D335" s="98" t="n">
        <f aca="false">IF(($D334+$G334)&lt;0,($D334+$G334),0)</f>
        <v>0</v>
      </c>
      <c r="E335" s="98" t="n">
        <f aca="false">IF($D335&lt;0,Input!$C$60,0)</f>
        <v>0</v>
      </c>
      <c r="F335" s="98" t="n">
        <f aca="false">($D335*(Input!$C$56/100))/12</f>
        <v>0</v>
      </c>
      <c r="G335" s="98" t="n">
        <f aca="false">(-1)*$E335+$F335</f>
        <v>0</v>
      </c>
    </row>
    <row r="336" customFormat="false" ht="12.75" hidden="false" customHeight="true" outlineLevel="0" collapsed="false">
      <c r="A336" s="86" t="n">
        <v>332</v>
      </c>
      <c r="B336" s="90" t="n">
        <f aca="false">EOMONTH(Input!$C$7,A336)</f>
        <v>53021</v>
      </c>
      <c r="C336" s="90"/>
      <c r="D336" s="98" t="n">
        <f aca="false">IF(($D335+$G335)&lt;0,($D335+$G335),0)</f>
        <v>0</v>
      </c>
      <c r="E336" s="98" t="n">
        <f aca="false">IF($D336&lt;0,Input!$C$60,0)</f>
        <v>0</v>
      </c>
      <c r="F336" s="98" t="n">
        <f aca="false">($D336*(Input!$C$56/100))/12</f>
        <v>0</v>
      </c>
      <c r="G336" s="98" t="n">
        <f aca="false">(-1)*$E336+$F336</f>
        <v>0</v>
      </c>
    </row>
    <row r="337" customFormat="false" ht="12.75" hidden="false" customHeight="true" outlineLevel="0" collapsed="false">
      <c r="A337" s="86" t="n">
        <v>333</v>
      </c>
      <c r="B337" s="90" t="n">
        <f aca="false">EOMONTH(Input!$C$7,A337)</f>
        <v>53052</v>
      </c>
      <c r="C337" s="90"/>
      <c r="D337" s="98" t="n">
        <f aca="false">IF(($D336+$G336)&lt;0,($D336+$G336),0)</f>
        <v>0</v>
      </c>
      <c r="E337" s="98" t="n">
        <f aca="false">IF($D337&lt;0,Input!$C$60,0)</f>
        <v>0</v>
      </c>
      <c r="F337" s="98" t="n">
        <f aca="false">($D337*(Input!$C$56/100))/12</f>
        <v>0</v>
      </c>
      <c r="G337" s="98" t="n">
        <f aca="false">(-1)*$E337+$F337</f>
        <v>0</v>
      </c>
    </row>
    <row r="338" customFormat="false" ht="12.75" hidden="false" customHeight="true" outlineLevel="0" collapsed="false">
      <c r="A338" s="86" t="n">
        <v>334</v>
      </c>
      <c r="B338" s="90" t="n">
        <f aca="false">EOMONTH(Input!$C$7,A338)</f>
        <v>53082</v>
      </c>
      <c r="C338" s="90"/>
      <c r="D338" s="98" t="n">
        <f aca="false">IF(($D337+$G337)&lt;0,($D337+$G337),0)</f>
        <v>0</v>
      </c>
      <c r="E338" s="98" t="n">
        <f aca="false">IF($D338&lt;0,Input!$C$60,0)</f>
        <v>0</v>
      </c>
      <c r="F338" s="98" t="n">
        <f aca="false">($D338*(Input!$C$56/100))/12</f>
        <v>0</v>
      </c>
      <c r="G338" s="98" t="n">
        <f aca="false">(-1)*$E338+$F338</f>
        <v>0</v>
      </c>
    </row>
    <row r="339" customFormat="false" ht="12.75" hidden="false" customHeight="true" outlineLevel="0" collapsed="false">
      <c r="A339" s="86" t="n">
        <v>335</v>
      </c>
      <c r="B339" s="90" t="n">
        <f aca="false">EOMONTH(Input!$C$7,A339)</f>
        <v>53113</v>
      </c>
      <c r="C339" s="90"/>
      <c r="D339" s="98" t="n">
        <f aca="false">IF(($D338+$G338)&lt;0,($D338+$G338),0)</f>
        <v>0</v>
      </c>
      <c r="E339" s="98" t="n">
        <f aca="false">IF($D339&lt;0,Input!$C$60,0)</f>
        <v>0</v>
      </c>
      <c r="F339" s="98" t="n">
        <f aca="false">($D339*(Input!$C$56/100))/12</f>
        <v>0</v>
      </c>
      <c r="G339" s="98" t="n">
        <f aca="false">(-1)*$E339+$F339</f>
        <v>0</v>
      </c>
    </row>
    <row r="340" customFormat="false" ht="12.75" hidden="false" customHeight="true" outlineLevel="0" collapsed="false">
      <c r="A340" s="86" t="n">
        <v>336</v>
      </c>
      <c r="B340" s="90" t="n">
        <f aca="false">EOMONTH(Input!$C$7,A340)</f>
        <v>53143</v>
      </c>
      <c r="C340" s="90"/>
      <c r="D340" s="98" t="n">
        <f aca="false">IF(($D339+$G339)&lt;0,($D339+$G339),0)</f>
        <v>0</v>
      </c>
      <c r="E340" s="98" t="n">
        <f aca="false">IF($D340&lt;0,Input!$C$60,0)</f>
        <v>0</v>
      </c>
      <c r="F340" s="98" t="n">
        <f aca="false">($D340*(Input!$C$56/100))/12</f>
        <v>0</v>
      </c>
      <c r="G340" s="98" t="n">
        <f aca="false">(-1)*$E340+$F340</f>
        <v>0</v>
      </c>
    </row>
    <row r="341" customFormat="false" ht="12.75" hidden="false" customHeight="true" outlineLevel="0" collapsed="false">
      <c r="A341" s="86" t="n">
        <v>337</v>
      </c>
      <c r="B341" s="90" t="n">
        <f aca="false">EOMONTH(Input!$C$7,A341)</f>
        <v>53174</v>
      </c>
      <c r="C341" s="90"/>
      <c r="D341" s="98" t="n">
        <f aca="false">IF(($D340+$G340)&lt;0,($D340+$G340),0)</f>
        <v>0</v>
      </c>
      <c r="E341" s="98" t="n">
        <f aca="false">IF($D341&lt;0,Input!$C$60,0)</f>
        <v>0</v>
      </c>
      <c r="F341" s="98" t="n">
        <f aca="false">($D341*(Input!$C$56/100))/12</f>
        <v>0</v>
      </c>
      <c r="G341" s="98" t="n">
        <f aca="false">(-1)*$E341+$F341</f>
        <v>0</v>
      </c>
    </row>
    <row r="342" customFormat="false" ht="12.75" hidden="false" customHeight="true" outlineLevel="0" collapsed="false">
      <c r="A342" s="86" t="n">
        <v>338</v>
      </c>
      <c r="B342" s="90" t="n">
        <f aca="false">EOMONTH(Input!$C$7,A342)</f>
        <v>53205</v>
      </c>
      <c r="C342" s="90"/>
      <c r="D342" s="98" t="n">
        <f aca="false">IF(($D341+$G341)&lt;0,($D341+$G341),0)</f>
        <v>0</v>
      </c>
      <c r="E342" s="98" t="n">
        <f aca="false">IF($D342&lt;0,Input!$C$60,0)</f>
        <v>0</v>
      </c>
      <c r="F342" s="98" t="n">
        <f aca="false">($D342*(Input!$C$56/100))/12</f>
        <v>0</v>
      </c>
      <c r="G342" s="98" t="n">
        <f aca="false">(-1)*$E342+$F342</f>
        <v>0</v>
      </c>
    </row>
    <row r="343" customFormat="false" ht="12.75" hidden="false" customHeight="true" outlineLevel="0" collapsed="false">
      <c r="A343" s="86" t="n">
        <v>339</v>
      </c>
      <c r="B343" s="90" t="n">
        <f aca="false">EOMONTH(Input!$C$7,A343)</f>
        <v>53235</v>
      </c>
      <c r="C343" s="90"/>
      <c r="D343" s="98" t="n">
        <f aca="false">IF(($D342+$G342)&lt;0,($D342+$G342),0)</f>
        <v>0</v>
      </c>
      <c r="E343" s="98" t="n">
        <f aca="false">IF($D343&lt;0,Input!$C$60,0)</f>
        <v>0</v>
      </c>
      <c r="F343" s="98" t="n">
        <f aca="false">($D343*(Input!$C$56/100))/12</f>
        <v>0</v>
      </c>
      <c r="G343" s="98" t="n">
        <f aca="false">(-1)*$E343+$F343</f>
        <v>0</v>
      </c>
    </row>
    <row r="344" customFormat="false" ht="12.75" hidden="false" customHeight="true" outlineLevel="0" collapsed="false">
      <c r="A344" s="86" t="n">
        <v>340</v>
      </c>
      <c r="B344" s="90" t="n">
        <f aca="false">EOMONTH(Input!$C$7,A344)</f>
        <v>53266</v>
      </c>
      <c r="C344" s="90"/>
      <c r="D344" s="98" t="n">
        <f aca="false">IF(($D343+$G343)&lt;0,($D343+$G343),0)</f>
        <v>0</v>
      </c>
      <c r="E344" s="98" t="n">
        <f aca="false">IF($D344&lt;0,Input!$C$60,0)</f>
        <v>0</v>
      </c>
      <c r="F344" s="98" t="n">
        <f aca="false">($D344*(Input!$C$56/100))/12</f>
        <v>0</v>
      </c>
      <c r="G344" s="98" t="n">
        <f aca="false">(-1)*$E344+$F344</f>
        <v>0</v>
      </c>
    </row>
    <row r="345" customFormat="false" ht="12.75" hidden="false" customHeight="true" outlineLevel="0" collapsed="false">
      <c r="A345" s="86" t="n">
        <v>341</v>
      </c>
      <c r="B345" s="90" t="n">
        <f aca="false">EOMONTH(Input!$C$7,A345)</f>
        <v>53296</v>
      </c>
      <c r="C345" s="90"/>
      <c r="D345" s="98" t="n">
        <f aca="false">IF(($D344+$G344)&lt;0,($D344+$G344),0)</f>
        <v>0</v>
      </c>
      <c r="E345" s="98" t="n">
        <f aca="false">IF($D345&lt;0,Input!$C$60,0)</f>
        <v>0</v>
      </c>
      <c r="F345" s="98" t="n">
        <f aca="false">($D345*(Input!$C$56/100))/12</f>
        <v>0</v>
      </c>
      <c r="G345" s="98" t="n">
        <f aca="false">(-1)*$E345+$F345</f>
        <v>0</v>
      </c>
    </row>
    <row r="346" customFormat="false" ht="12.75" hidden="false" customHeight="true" outlineLevel="0" collapsed="false">
      <c r="A346" s="86" t="n">
        <v>342</v>
      </c>
      <c r="B346" s="90" t="n">
        <f aca="false">EOMONTH(Input!$C$7,A346)</f>
        <v>53327</v>
      </c>
      <c r="C346" s="90"/>
      <c r="D346" s="98" t="n">
        <f aca="false">IF(($D345+$G345)&lt;0,($D345+$G345),0)</f>
        <v>0</v>
      </c>
      <c r="E346" s="98" t="n">
        <f aca="false">IF($D346&lt;0,Input!$C$60,0)</f>
        <v>0</v>
      </c>
      <c r="F346" s="98" t="n">
        <f aca="false">($D346*(Input!$C$56/100))/12</f>
        <v>0</v>
      </c>
      <c r="G346" s="98" t="n">
        <f aca="false">(-1)*$E346+$F346</f>
        <v>0</v>
      </c>
    </row>
    <row r="347" customFormat="false" ht="12.75" hidden="false" customHeight="true" outlineLevel="0" collapsed="false">
      <c r="A347" s="86" t="n">
        <v>343</v>
      </c>
      <c r="B347" s="90" t="n">
        <f aca="false">EOMONTH(Input!$C$7,A347)</f>
        <v>53358</v>
      </c>
      <c r="C347" s="90"/>
      <c r="D347" s="98" t="n">
        <f aca="false">IF(($D346+$G346)&lt;0,($D346+$G346),0)</f>
        <v>0</v>
      </c>
      <c r="E347" s="98" t="n">
        <f aca="false">IF($D347&lt;0,Input!$C$60,0)</f>
        <v>0</v>
      </c>
      <c r="F347" s="98" t="n">
        <f aca="false">($D347*(Input!$C$56/100))/12</f>
        <v>0</v>
      </c>
      <c r="G347" s="98" t="n">
        <f aca="false">(-1)*$E347+$F347</f>
        <v>0</v>
      </c>
    </row>
    <row r="348" customFormat="false" ht="12.75" hidden="false" customHeight="true" outlineLevel="0" collapsed="false">
      <c r="A348" s="86" t="n">
        <v>344</v>
      </c>
      <c r="B348" s="90" t="n">
        <f aca="false">EOMONTH(Input!$C$7,A348)</f>
        <v>53386</v>
      </c>
      <c r="C348" s="90"/>
      <c r="D348" s="98" t="n">
        <f aca="false">IF(($D347+$G347)&lt;0,($D347+$G347),0)</f>
        <v>0</v>
      </c>
      <c r="E348" s="98" t="n">
        <f aca="false">IF($D348&lt;0,Input!$C$60,0)</f>
        <v>0</v>
      </c>
      <c r="F348" s="98" t="n">
        <f aca="false">($D348*(Input!$C$56/100))/12</f>
        <v>0</v>
      </c>
      <c r="G348" s="98" t="n">
        <f aca="false">(-1)*$E348+$F348</f>
        <v>0</v>
      </c>
    </row>
    <row r="349" customFormat="false" ht="12.75" hidden="false" customHeight="true" outlineLevel="0" collapsed="false">
      <c r="A349" s="86" t="n">
        <v>345</v>
      </c>
      <c r="B349" s="90" t="n">
        <f aca="false">EOMONTH(Input!$C$7,A349)</f>
        <v>53417</v>
      </c>
      <c r="C349" s="90"/>
      <c r="D349" s="98" t="n">
        <f aca="false">IF(($D348+$G348)&lt;0,($D348+$G348),0)</f>
        <v>0</v>
      </c>
      <c r="E349" s="98" t="n">
        <f aca="false">IF($D349&lt;0,Input!$C$60,0)</f>
        <v>0</v>
      </c>
      <c r="F349" s="98" t="n">
        <f aca="false">($D349*(Input!$C$56/100))/12</f>
        <v>0</v>
      </c>
      <c r="G349" s="98" t="n">
        <f aca="false">(-1)*$E349+$F349</f>
        <v>0</v>
      </c>
    </row>
    <row r="350" customFormat="false" ht="12.75" hidden="false" customHeight="true" outlineLevel="0" collapsed="false">
      <c r="A350" s="86" t="n">
        <v>346</v>
      </c>
      <c r="B350" s="90" t="n">
        <f aca="false">EOMONTH(Input!$C$7,A350)</f>
        <v>53447</v>
      </c>
      <c r="C350" s="90"/>
      <c r="D350" s="98" t="n">
        <f aca="false">IF(($D349+$G349)&lt;0,($D349+$G349),0)</f>
        <v>0</v>
      </c>
      <c r="E350" s="98" t="n">
        <f aca="false">IF($D350&lt;0,Input!$C$60,0)</f>
        <v>0</v>
      </c>
      <c r="F350" s="98" t="n">
        <f aca="false">($D350*(Input!$C$56/100))/12</f>
        <v>0</v>
      </c>
      <c r="G350" s="98" t="n">
        <f aca="false">(-1)*$E350+$F350</f>
        <v>0</v>
      </c>
    </row>
    <row r="351" customFormat="false" ht="12.75" hidden="false" customHeight="true" outlineLevel="0" collapsed="false">
      <c r="A351" s="86" t="n">
        <v>347</v>
      </c>
      <c r="B351" s="90" t="n">
        <f aca="false">EOMONTH(Input!$C$7,A351)</f>
        <v>53478</v>
      </c>
      <c r="C351" s="90"/>
      <c r="D351" s="98" t="n">
        <f aca="false">IF(($D350+$G350)&lt;0,($D350+$G350),0)</f>
        <v>0</v>
      </c>
      <c r="E351" s="98" t="n">
        <f aca="false">IF($D351&lt;0,Input!$C$60,0)</f>
        <v>0</v>
      </c>
      <c r="F351" s="98" t="n">
        <f aca="false">($D351*(Input!$C$56/100))/12</f>
        <v>0</v>
      </c>
      <c r="G351" s="98" t="n">
        <f aca="false">(-1)*$E351+$F351</f>
        <v>0</v>
      </c>
    </row>
    <row r="352" customFormat="false" ht="12.75" hidden="false" customHeight="true" outlineLevel="0" collapsed="false">
      <c r="A352" s="86" t="n">
        <v>348</v>
      </c>
      <c r="B352" s="90" t="n">
        <f aca="false">EOMONTH(Input!$C$7,A352)</f>
        <v>53508</v>
      </c>
      <c r="C352" s="90"/>
      <c r="D352" s="98" t="n">
        <f aca="false">IF(($D351+$G351)&lt;0,($D351+$G351),0)</f>
        <v>0</v>
      </c>
      <c r="E352" s="98" t="n">
        <f aca="false">IF($D352&lt;0,Input!$C$60,0)</f>
        <v>0</v>
      </c>
      <c r="F352" s="98" t="n">
        <f aca="false">($D352*(Input!$C$56/100))/12</f>
        <v>0</v>
      </c>
      <c r="G352" s="98" t="n">
        <f aca="false">(-1)*$E352+$F352</f>
        <v>0</v>
      </c>
    </row>
    <row r="353" customFormat="false" ht="12.75" hidden="false" customHeight="true" outlineLevel="0" collapsed="false">
      <c r="A353" s="86" t="n">
        <v>349</v>
      </c>
      <c r="B353" s="90" t="n">
        <f aca="false">EOMONTH(Input!$C$7,A353)</f>
        <v>53539</v>
      </c>
      <c r="C353" s="90"/>
      <c r="D353" s="98" t="n">
        <f aca="false">IF(($D352+$G352)&lt;0,($D352+$G352),0)</f>
        <v>0</v>
      </c>
      <c r="E353" s="98" t="n">
        <f aca="false">IF($D353&lt;0,Input!$C$60,0)</f>
        <v>0</v>
      </c>
      <c r="F353" s="98" t="n">
        <f aca="false">($D353*(Input!$C$56/100))/12</f>
        <v>0</v>
      </c>
      <c r="G353" s="98" t="n">
        <f aca="false">(-1)*$E353+$F353</f>
        <v>0</v>
      </c>
    </row>
    <row r="354" customFormat="false" ht="12.75" hidden="false" customHeight="true" outlineLevel="0" collapsed="false">
      <c r="A354" s="86" t="n">
        <v>350</v>
      </c>
      <c r="B354" s="90" t="n">
        <f aca="false">EOMONTH(Input!$C$7,A354)</f>
        <v>53570</v>
      </c>
      <c r="C354" s="90"/>
      <c r="D354" s="98" t="n">
        <f aca="false">IF(($D353+$G353)&lt;0,($D353+$G353),0)</f>
        <v>0</v>
      </c>
      <c r="E354" s="98" t="n">
        <f aca="false">IF($D354&lt;0,Input!$C$60,0)</f>
        <v>0</v>
      </c>
      <c r="F354" s="98" t="n">
        <f aca="false">($D354*(Input!$C$56/100))/12</f>
        <v>0</v>
      </c>
      <c r="G354" s="98" t="n">
        <f aca="false">(-1)*$E354+$F354</f>
        <v>0</v>
      </c>
    </row>
    <row r="355" customFormat="false" ht="12.75" hidden="false" customHeight="true" outlineLevel="0" collapsed="false">
      <c r="A355" s="86" t="n">
        <v>351</v>
      </c>
      <c r="B355" s="90" t="n">
        <f aca="false">EOMONTH(Input!$C$7,A355)</f>
        <v>53600</v>
      </c>
      <c r="C355" s="90"/>
      <c r="D355" s="98" t="n">
        <f aca="false">IF(($D354+$G354)&lt;0,($D354+$G354),0)</f>
        <v>0</v>
      </c>
      <c r="E355" s="98" t="n">
        <f aca="false">IF($D355&lt;0,Input!$C$60,0)</f>
        <v>0</v>
      </c>
      <c r="F355" s="98" t="n">
        <f aca="false">($D355*(Input!$C$56/100))/12</f>
        <v>0</v>
      </c>
      <c r="G355" s="98" t="n">
        <f aca="false">(-1)*$E355+$F355</f>
        <v>0</v>
      </c>
    </row>
    <row r="356" customFormat="false" ht="12.75" hidden="false" customHeight="true" outlineLevel="0" collapsed="false">
      <c r="A356" s="86" t="n">
        <v>352</v>
      </c>
      <c r="B356" s="90" t="n">
        <f aca="false">EOMONTH(Input!$C$7,A356)</f>
        <v>53631</v>
      </c>
      <c r="C356" s="90"/>
      <c r="D356" s="98" t="n">
        <f aca="false">IF(($D355+$G355)&lt;0,($D355+$G355),0)</f>
        <v>0</v>
      </c>
      <c r="E356" s="98" t="n">
        <f aca="false">IF($D356&lt;0,Input!$C$60,0)</f>
        <v>0</v>
      </c>
      <c r="F356" s="98" t="n">
        <f aca="false">($D356*(Input!$C$56/100))/12</f>
        <v>0</v>
      </c>
      <c r="G356" s="98" t="n">
        <f aca="false">(-1)*$E356+$F356</f>
        <v>0</v>
      </c>
    </row>
    <row r="357" customFormat="false" ht="12.75" hidden="false" customHeight="true" outlineLevel="0" collapsed="false">
      <c r="A357" s="86" t="n">
        <v>353</v>
      </c>
      <c r="B357" s="90" t="n">
        <f aca="false">EOMONTH(Input!$C$7,A357)</f>
        <v>53661</v>
      </c>
      <c r="C357" s="90"/>
      <c r="D357" s="98" t="n">
        <f aca="false">IF(($D356+$G356)&lt;0,($D356+$G356),0)</f>
        <v>0</v>
      </c>
      <c r="E357" s="98" t="n">
        <f aca="false">IF($D357&lt;0,Input!$C$60,0)</f>
        <v>0</v>
      </c>
      <c r="F357" s="98" t="n">
        <f aca="false">($D357*(Input!$C$56/100))/12</f>
        <v>0</v>
      </c>
      <c r="G357" s="98" t="n">
        <f aca="false">(-1)*$E357+$F357</f>
        <v>0</v>
      </c>
    </row>
    <row r="358" customFormat="false" ht="12.75" hidden="false" customHeight="true" outlineLevel="0" collapsed="false">
      <c r="A358" s="86" t="n">
        <v>354</v>
      </c>
      <c r="B358" s="90" t="n">
        <f aca="false">EOMONTH(Input!$C$7,A358)</f>
        <v>53692</v>
      </c>
      <c r="C358" s="90"/>
      <c r="D358" s="98" t="n">
        <f aca="false">IF(($D357+$G357)&lt;0,($D357+$G357),0)</f>
        <v>0</v>
      </c>
      <c r="E358" s="98" t="n">
        <f aca="false">IF($D358&lt;0,Input!$C$60,0)</f>
        <v>0</v>
      </c>
      <c r="F358" s="98" t="n">
        <f aca="false">($D358*(Input!$C$56/100))/12</f>
        <v>0</v>
      </c>
      <c r="G358" s="98" t="n">
        <f aca="false">(-1)*$E358+$F358</f>
        <v>0</v>
      </c>
    </row>
    <row r="359" customFormat="false" ht="12.75" hidden="false" customHeight="true" outlineLevel="0" collapsed="false">
      <c r="A359" s="86" t="n">
        <v>355</v>
      </c>
      <c r="B359" s="90" t="n">
        <f aca="false">EOMONTH(Input!$C$7,A359)</f>
        <v>53723</v>
      </c>
      <c r="C359" s="90"/>
      <c r="D359" s="98" t="n">
        <f aca="false">IF(($D358+$G358)&lt;0,($D358+$G358),0)</f>
        <v>0</v>
      </c>
      <c r="E359" s="98" t="n">
        <f aca="false">IF($D359&lt;0,Input!$C$60,0)</f>
        <v>0</v>
      </c>
      <c r="F359" s="98" t="n">
        <f aca="false">($D359*(Input!$C$56/100))/12</f>
        <v>0</v>
      </c>
      <c r="G359" s="98" t="n">
        <f aca="false">(-1)*$E359+$F359</f>
        <v>0</v>
      </c>
    </row>
    <row r="360" customFormat="false" ht="12.75" hidden="false" customHeight="true" outlineLevel="0" collapsed="false">
      <c r="A360" s="86" t="n">
        <v>356</v>
      </c>
      <c r="B360" s="90" t="n">
        <f aca="false">EOMONTH(Input!$C$7,A360)</f>
        <v>53751</v>
      </c>
      <c r="C360" s="90"/>
      <c r="D360" s="98" t="n">
        <f aca="false">IF(($D359+$G359)&lt;0,($D359+$G359),0)</f>
        <v>0</v>
      </c>
      <c r="E360" s="98" t="n">
        <f aca="false">IF($D360&lt;0,Input!$C$60,0)</f>
        <v>0</v>
      </c>
      <c r="F360" s="98" t="n">
        <f aca="false">($D360*(Input!$C$56/100))/12</f>
        <v>0</v>
      </c>
      <c r="G360" s="98" t="n">
        <f aca="false">(-1)*$E360+$F360</f>
        <v>0</v>
      </c>
    </row>
    <row r="361" customFormat="false" ht="12.75" hidden="false" customHeight="true" outlineLevel="0" collapsed="false">
      <c r="A361" s="86" t="n">
        <v>357</v>
      </c>
      <c r="B361" s="90" t="n">
        <f aca="false">EOMONTH(Input!$C$7,A361)</f>
        <v>53782</v>
      </c>
      <c r="C361" s="90"/>
      <c r="D361" s="98" t="n">
        <f aca="false">IF(($D360+$G360)&lt;0,($D360+$G360),0)</f>
        <v>0</v>
      </c>
      <c r="E361" s="98" t="n">
        <f aca="false">IF($D361&lt;0,Input!$C$60,0)</f>
        <v>0</v>
      </c>
      <c r="F361" s="98" t="n">
        <f aca="false">($D361*(Input!$C$56/100))/12</f>
        <v>0</v>
      </c>
      <c r="G361" s="98" t="n">
        <f aca="false">(-1)*$E361+$F361</f>
        <v>0</v>
      </c>
    </row>
    <row r="362" customFormat="false" ht="12.75" hidden="false" customHeight="true" outlineLevel="0" collapsed="false">
      <c r="A362" s="86" t="n">
        <v>358</v>
      </c>
      <c r="B362" s="90" t="n">
        <f aca="false">EOMONTH(Input!$C$7,A362)</f>
        <v>53812</v>
      </c>
      <c r="C362" s="90"/>
      <c r="D362" s="98" t="n">
        <f aca="false">IF(($D361+$G361)&lt;0,($D361+$G361),0)</f>
        <v>0</v>
      </c>
      <c r="E362" s="98" t="n">
        <f aca="false">IF($D362&lt;0,Input!$C$60,0)</f>
        <v>0</v>
      </c>
      <c r="F362" s="98" t="n">
        <f aca="false">($D362*(Input!$C$56/100))/12</f>
        <v>0</v>
      </c>
      <c r="G362" s="98" t="n">
        <f aca="false">(-1)*$E362+$F362</f>
        <v>0</v>
      </c>
    </row>
    <row r="363" customFormat="false" ht="12.75" hidden="false" customHeight="true" outlineLevel="0" collapsed="false">
      <c r="A363" s="86" t="n">
        <v>359</v>
      </c>
      <c r="B363" s="90" t="n">
        <f aca="false">EOMONTH(Input!$C$7,A363)</f>
        <v>53843</v>
      </c>
      <c r="C363" s="90"/>
      <c r="D363" s="98" t="n">
        <f aca="false">IF(($D362+$G362)&lt;0,($D362+$G362),0)</f>
        <v>0</v>
      </c>
      <c r="E363" s="98" t="n">
        <f aca="false">IF($D363&lt;0,Input!$C$60,0)</f>
        <v>0</v>
      </c>
      <c r="F363" s="98" t="n">
        <f aca="false">($D363*(Input!$C$56/100))/12</f>
        <v>0</v>
      </c>
      <c r="G363" s="98" t="n">
        <f aca="false">(-1)*$E363+$F363</f>
        <v>0</v>
      </c>
    </row>
    <row r="364" customFormat="false" ht="12.75" hidden="false" customHeight="true" outlineLevel="0" collapsed="false">
      <c r="A364" s="87" t="n">
        <v>360</v>
      </c>
      <c r="B364" s="90" t="n">
        <f aca="false">EOMONTH(Input!$C$7,A364)</f>
        <v>53873</v>
      </c>
      <c r="C364" s="90"/>
      <c r="D364" s="98" t="n">
        <f aca="false">IF(($D363+$G363)&lt;0,($D363+$G363),0)</f>
        <v>0</v>
      </c>
      <c r="E364" s="98" t="n">
        <f aca="false">IF($D364&lt;0,Input!$C$60,0)</f>
        <v>0</v>
      </c>
      <c r="F364" s="98" t="n">
        <f aca="false">($D364*(Input!$C$56/100))/12</f>
        <v>0</v>
      </c>
      <c r="G364" s="98" t="n">
        <f aca="false">(-1)*$E364+$F364</f>
        <v>0</v>
      </c>
    </row>
    <row r="365" customFormat="false" ht="12.75" hidden="false" customHeight="true" outlineLevel="0" collapsed="false">
      <c r="A365" s="87" t="n">
        <v>361</v>
      </c>
      <c r="B365" s="90" t="n">
        <f aca="false">EOMONTH(Input!$C$7,A365)</f>
        <v>53904</v>
      </c>
      <c r="C365" s="90"/>
      <c r="D365" s="98" t="n">
        <f aca="false">IF(($D364+$G364)&lt;0,($D364+$G364),0)</f>
        <v>0</v>
      </c>
      <c r="E365" s="98" t="n">
        <f aca="false">IF($D365&lt;0,Input!$C$60,0)</f>
        <v>0</v>
      </c>
      <c r="F365" s="98" t="n">
        <f aca="false">($D365*(Input!$C$56/100))/12</f>
        <v>0</v>
      </c>
      <c r="G365" s="98" t="n">
        <f aca="false">(-1)*$E365+$F365</f>
        <v>0</v>
      </c>
    </row>
    <row r="366" customFormat="false" ht="12.75" hidden="false" customHeight="true" outlineLevel="0" collapsed="false">
      <c r="A366" s="87" t="n">
        <v>362</v>
      </c>
      <c r="B366" s="90" t="n">
        <f aca="false">EOMONTH(Input!$C$7,A366)</f>
        <v>53935</v>
      </c>
      <c r="C366" s="90"/>
      <c r="D366" s="98" t="n">
        <f aca="false">IF(($D365+$G365)&lt;0,($D365+$G365),0)</f>
        <v>0</v>
      </c>
      <c r="E366" s="98" t="n">
        <f aca="false">IF($D366&lt;0,Input!$C$60,0)</f>
        <v>0</v>
      </c>
      <c r="F366" s="98" t="n">
        <f aca="false">($D366*(Input!$C$56/100))/12</f>
        <v>0</v>
      </c>
      <c r="G366" s="98" t="n">
        <f aca="false">(-1)*$E366+$F366</f>
        <v>0</v>
      </c>
    </row>
    <row r="367" customFormat="false" ht="12.75" hidden="false" customHeight="true" outlineLevel="0" collapsed="false">
      <c r="A367" s="87" t="n">
        <v>363</v>
      </c>
      <c r="B367" s="90" t="n">
        <f aca="false">EOMONTH(Input!$C$7,A367)</f>
        <v>53965</v>
      </c>
      <c r="C367" s="90"/>
      <c r="D367" s="98" t="n">
        <f aca="false">IF(($D366+$G366)&lt;0,($D366+$G366),0)</f>
        <v>0</v>
      </c>
      <c r="E367" s="98" t="n">
        <f aca="false">IF($D367&lt;0,Input!$C$60,0)</f>
        <v>0</v>
      </c>
      <c r="F367" s="98" t="n">
        <f aca="false">($D367*(Input!$C$56/100))/12</f>
        <v>0</v>
      </c>
      <c r="G367" s="98" t="n">
        <f aca="false">(-1)*$E367+$F367</f>
        <v>0</v>
      </c>
    </row>
    <row r="368" customFormat="false" ht="12.75" hidden="false" customHeight="true" outlineLevel="0" collapsed="false">
      <c r="A368" s="87" t="n">
        <v>364</v>
      </c>
      <c r="B368" s="90" t="n">
        <f aca="false">EOMONTH(Input!$C$7,A368)</f>
        <v>53996</v>
      </c>
      <c r="C368" s="90"/>
      <c r="D368" s="98" t="n">
        <f aca="false">IF(($D367+$G367)&lt;0,($D367+$G367),0)</f>
        <v>0</v>
      </c>
      <c r="E368" s="98" t="n">
        <f aca="false">IF($D368&lt;0,Input!$C$60,0)</f>
        <v>0</v>
      </c>
      <c r="F368" s="98" t="n">
        <f aca="false">($D368*(Input!$C$56/100))/12</f>
        <v>0</v>
      </c>
      <c r="G368" s="98" t="n">
        <f aca="false">(-1)*$E368+$F368</f>
        <v>0</v>
      </c>
    </row>
    <row r="369" customFormat="false" ht="12.75" hidden="false" customHeight="true" outlineLevel="0" collapsed="false">
      <c r="A369" s="87" t="n">
        <v>365</v>
      </c>
      <c r="B369" s="90" t="n">
        <f aca="false">EOMONTH(Input!$C$7,A369)</f>
        <v>54026</v>
      </c>
      <c r="C369" s="90"/>
      <c r="D369" s="98" t="n">
        <f aca="false">IF(($D368+$G368)&lt;0,($D368+$G368),0)</f>
        <v>0</v>
      </c>
      <c r="E369" s="98" t="n">
        <f aca="false">IF($D369&lt;0,Input!$C$60,0)</f>
        <v>0</v>
      </c>
      <c r="F369" s="98" t="n">
        <f aca="false">($D369*(Input!$C$56/100))/12</f>
        <v>0</v>
      </c>
      <c r="G369" s="98" t="n">
        <f aca="false">(-1)*$E369+$F369</f>
        <v>0</v>
      </c>
    </row>
    <row r="370" customFormat="false" ht="12.75" hidden="false" customHeight="true" outlineLevel="0" collapsed="false">
      <c r="A370" s="87" t="n">
        <v>366</v>
      </c>
      <c r="B370" s="90" t="n">
        <f aca="false">EOMONTH(Input!$C$7,A370)</f>
        <v>54057</v>
      </c>
      <c r="C370" s="90"/>
      <c r="D370" s="98" t="n">
        <f aca="false">IF(($D369+$G369)&lt;0,($D369+$G369),0)</f>
        <v>0</v>
      </c>
      <c r="E370" s="98" t="n">
        <f aca="false">IF($D370&lt;0,Input!$C$60,0)</f>
        <v>0</v>
      </c>
      <c r="F370" s="98" t="n">
        <f aca="false">($D370*(Input!$C$56/100))/12</f>
        <v>0</v>
      </c>
      <c r="G370" s="98" t="n">
        <f aca="false">(-1)*$E370+$F370</f>
        <v>0</v>
      </c>
    </row>
    <row r="371" customFormat="false" ht="12.75" hidden="false" customHeight="true" outlineLevel="0" collapsed="false">
      <c r="A371" s="87" t="n">
        <v>367</v>
      </c>
      <c r="B371" s="90" t="n">
        <f aca="false">EOMONTH(Input!$C$7,A371)</f>
        <v>54088</v>
      </c>
      <c r="C371" s="90"/>
      <c r="D371" s="98" t="n">
        <f aca="false">IF(($D370+$G370)&lt;0,($D370+$G370),0)</f>
        <v>0</v>
      </c>
      <c r="E371" s="98" t="n">
        <f aca="false">IF($D371&lt;0,Input!$C$60,0)</f>
        <v>0</v>
      </c>
      <c r="F371" s="98" t="n">
        <f aca="false">($D371*(Input!$C$56/100))/12</f>
        <v>0</v>
      </c>
      <c r="G371" s="98" t="n">
        <f aca="false">(-1)*$E371+$F371</f>
        <v>0</v>
      </c>
    </row>
    <row r="372" customFormat="false" ht="12.75" hidden="false" customHeight="true" outlineLevel="0" collapsed="false">
      <c r="A372" s="87" t="n">
        <v>368</v>
      </c>
      <c r="B372" s="90" t="n">
        <f aca="false">EOMONTH(Input!$C$7,A372)</f>
        <v>54117</v>
      </c>
      <c r="C372" s="90"/>
      <c r="D372" s="98" t="n">
        <f aca="false">IF(($D371+$G371)&lt;0,($D371+$G371),0)</f>
        <v>0</v>
      </c>
      <c r="E372" s="98" t="n">
        <f aca="false">IF($D372&lt;0,Input!$C$60,0)</f>
        <v>0</v>
      </c>
      <c r="F372" s="98" t="n">
        <f aca="false">($D372*(Input!$C$56/100))/12</f>
        <v>0</v>
      </c>
      <c r="G372" s="98" t="n">
        <f aca="false">(-1)*$E372+$F372</f>
        <v>0</v>
      </c>
    </row>
    <row r="373" customFormat="false" ht="12.75" hidden="false" customHeight="true" outlineLevel="0" collapsed="false">
      <c r="A373" s="87" t="n">
        <v>369</v>
      </c>
      <c r="B373" s="90" t="n">
        <f aca="false">EOMONTH(Input!$C$7,A373)</f>
        <v>54148</v>
      </c>
      <c r="C373" s="90"/>
      <c r="D373" s="98" t="n">
        <f aca="false">IF(($D372+$G372)&lt;0,($D372+$G372),0)</f>
        <v>0</v>
      </c>
      <c r="E373" s="98" t="n">
        <f aca="false">IF($D373&lt;0,Input!$C$60,0)</f>
        <v>0</v>
      </c>
      <c r="F373" s="98" t="n">
        <f aca="false">($D373*(Input!$C$56/100))/12</f>
        <v>0</v>
      </c>
      <c r="G373" s="98" t="n">
        <f aca="false">(-1)*$E373+$F373</f>
        <v>0</v>
      </c>
    </row>
    <row r="374" customFormat="false" ht="12.75" hidden="false" customHeight="true" outlineLevel="0" collapsed="false">
      <c r="A374" s="87" t="n">
        <v>370</v>
      </c>
      <c r="B374" s="90" t="n">
        <f aca="false">EOMONTH(Input!$C$7,A374)</f>
        <v>54178</v>
      </c>
      <c r="C374" s="90"/>
      <c r="D374" s="98" t="n">
        <f aca="false">IF(($D373+$G373)&lt;0,($D373+$G373),0)</f>
        <v>0</v>
      </c>
      <c r="E374" s="98" t="n">
        <f aca="false">IF($D374&lt;0,Input!$C$60,0)</f>
        <v>0</v>
      </c>
      <c r="F374" s="98" t="n">
        <f aca="false">($D374*(Input!$C$56/100))/12</f>
        <v>0</v>
      </c>
      <c r="G374" s="98" t="n">
        <f aca="false">(-1)*$E374+$F374</f>
        <v>0</v>
      </c>
    </row>
    <row r="375" customFormat="false" ht="12.75" hidden="false" customHeight="true" outlineLevel="0" collapsed="false">
      <c r="A375" s="87" t="n">
        <v>371</v>
      </c>
      <c r="B375" s="90" t="n">
        <f aca="false">EOMONTH(Input!$C$7,A375)</f>
        <v>54209</v>
      </c>
      <c r="C375" s="90"/>
      <c r="D375" s="98" t="n">
        <f aca="false">IF(($D374+$G374)&lt;0,($D374+$G374),0)</f>
        <v>0</v>
      </c>
      <c r="E375" s="98" t="n">
        <f aca="false">IF($D375&lt;0,Input!$C$60,0)</f>
        <v>0</v>
      </c>
      <c r="F375" s="98" t="n">
        <f aca="false">($D375*(Input!$C$56/100))/12</f>
        <v>0</v>
      </c>
      <c r="G375" s="98" t="n">
        <f aca="false">(-1)*$E375+$F375</f>
        <v>0</v>
      </c>
    </row>
    <row r="376" customFormat="false" ht="12.75" hidden="false" customHeight="true" outlineLevel="0" collapsed="false">
      <c r="A376" s="87" t="n">
        <v>372</v>
      </c>
      <c r="B376" s="90" t="n">
        <f aca="false">EOMONTH(Input!$C$7,A376)</f>
        <v>54239</v>
      </c>
      <c r="C376" s="90"/>
      <c r="D376" s="98" t="n">
        <f aca="false">IF(($D375+$G375)&lt;0,($D375+$G375),0)</f>
        <v>0</v>
      </c>
      <c r="E376" s="98" t="n">
        <f aca="false">IF($D376&lt;0,Input!$C$60,0)</f>
        <v>0</v>
      </c>
      <c r="F376" s="98" t="n">
        <f aca="false">($D376*(Input!$C$56/100))/12</f>
        <v>0</v>
      </c>
      <c r="G376" s="98" t="n">
        <f aca="false">(-1)*$E376+$F376</f>
        <v>0</v>
      </c>
    </row>
    <row r="377" customFormat="false" ht="12.75" hidden="false" customHeight="true" outlineLevel="0" collapsed="false">
      <c r="A377" s="87" t="n">
        <v>373</v>
      </c>
      <c r="B377" s="90" t="n">
        <f aca="false">EOMONTH(Input!$C$7,A377)</f>
        <v>54270</v>
      </c>
      <c r="C377" s="90"/>
      <c r="D377" s="98" t="n">
        <f aca="false">IF(($D376+$G376)&lt;0,($D376+$G376),0)</f>
        <v>0</v>
      </c>
      <c r="E377" s="98" t="n">
        <f aca="false">IF($D377&lt;0,Input!$C$60,0)</f>
        <v>0</v>
      </c>
      <c r="F377" s="98" t="n">
        <f aca="false">($D377*(Input!$C$56/100))/12</f>
        <v>0</v>
      </c>
      <c r="G377" s="98" t="n">
        <f aca="false">(-1)*$E377+$F377</f>
        <v>0</v>
      </c>
    </row>
    <row r="378" customFormat="false" ht="12.75" hidden="false" customHeight="true" outlineLevel="0" collapsed="false">
      <c r="A378" s="87" t="n">
        <v>374</v>
      </c>
      <c r="B378" s="90" t="n">
        <f aca="false">EOMONTH(Input!$C$7,A378)</f>
        <v>54301</v>
      </c>
      <c r="C378" s="90"/>
      <c r="D378" s="98" t="n">
        <f aca="false">IF(($D377+$G377)&lt;0,($D377+$G377),0)</f>
        <v>0</v>
      </c>
      <c r="E378" s="98" t="n">
        <f aca="false">IF($D378&lt;0,Input!$C$60,0)</f>
        <v>0</v>
      </c>
      <c r="F378" s="98" t="n">
        <f aca="false">($D378*(Input!$C$56/100))/12</f>
        <v>0</v>
      </c>
      <c r="G378" s="98" t="n">
        <f aca="false">(-1)*$E378+$F378</f>
        <v>0</v>
      </c>
    </row>
    <row r="379" customFormat="false" ht="12.75" hidden="false" customHeight="true" outlineLevel="0" collapsed="false">
      <c r="A379" s="87" t="n">
        <v>375</v>
      </c>
      <c r="B379" s="90" t="n">
        <f aca="false">EOMONTH(Input!$C$7,A379)</f>
        <v>54331</v>
      </c>
      <c r="C379" s="90"/>
      <c r="D379" s="98" t="n">
        <f aca="false">IF(($D378+$G378)&lt;0,($D378+$G378),0)</f>
        <v>0</v>
      </c>
      <c r="E379" s="98" t="n">
        <f aca="false">IF($D379&lt;0,Input!$C$60,0)</f>
        <v>0</v>
      </c>
      <c r="F379" s="98" t="n">
        <f aca="false">($D379*(Input!$C$56/100))/12</f>
        <v>0</v>
      </c>
      <c r="G379" s="98" t="n">
        <f aca="false">(-1)*$E379+$F379</f>
        <v>0</v>
      </c>
    </row>
    <row r="380" customFormat="false" ht="12.75" hidden="false" customHeight="true" outlineLevel="0" collapsed="false">
      <c r="A380" s="87" t="n">
        <v>376</v>
      </c>
      <c r="B380" s="90" t="n">
        <f aca="false">EOMONTH(Input!$C$7,A380)</f>
        <v>54362</v>
      </c>
      <c r="C380" s="90"/>
      <c r="D380" s="98" t="n">
        <f aca="false">IF(($D379+$G379)&lt;0,($D379+$G379),0)</f>
        <v>0</v>
      </c>
      <c r="E380" s="98" t="n">
        <f aca="false">IF($D380&lt;0,Input!$C$60,0)</f>
        <v>0</v>
      </c>
      <c r="F380" s="98" t="n">
        <f aca="false">($D380*(Input!$C$56/100))/12</f>
        <v>0</v>
      </c>
      <c r="G380" s="98" t="n">
        <f aca="false">(-1)*$E380+$F380</f>
        <v>0</v>
      </c>
    </row>
    <row r="381" customFormat="false" ht="12.75" hidden="false" customHeight="true" outlineLevel="0" collapsed="false">
      <c r="A381" s="87" t="n">
        <v>377</v>
      </c>
      <c r="B381" s="90" t="n">
        <f aca="false">EOMONTH(Input!$C$7,A381)</f>
        <v>54392</v>
      </c>
      <c r="C381" s="90"/>
      <c r="D381" s="98" t="n">
        <f aca="false">IF(($D380+$G380)&lt;0,($D380+$G380),0)</f>
        <v>0</v>
      </c>
      <c r="E381" s="98" t="n">
        <f aca="false">IF($D381&lt;0,Input!$C$60,0)</f>
        <v>0</v>
      </c>
      <c r="F381" s="98" t="n">
        <f aca="false">($D381*(Input!$C$56/100))/12</f>
        <v>0</v>
      </c>
      <c r="G381" s="98" t="n">
        <f aca="false">(-1)*$E381+$F381</f>
        <v>0</v>
      </c>
    </row>
    <row r="382" customFormat="false" ht="12.75" hidden="false" customHeight="true" outlineLevel="0" collapsed="false">
      <c r="A382" s="87" t="n">
        <v>378</v>
      </c>
      <c r="B382" s="90" t="n">
        <f aca="false">EOMONTH(Input!$C$7,A382)</f>
        <v>54423</v>
      </c>
      <c r="C382" s="90"/>
      <c r="D382" s="98" t="n">
        <f aca="false">IF(($D381+$G381)&lt;0,($D381+$G381),0)</f>
        <v>0</v>
      </c>
      <c r="E382" s="98" t="n">
        <f aca="false">IF($D382&lt;0,Input!$C$60,0)</f>
        <v>0</v>
      </c>
      <c r="F382" s="98" t="n">
        <f aca="false">($D382*(Input!$C$56/100))/12</f>
        <v>0</v>
      </c>
      <c r="G382" s="98" t="n">
        <f aca="false">(-1)*$E382+$F382</f>
        <v>0</v>
      </c>
    </row>
    <row r="383" customFormat="false" ht="12.75" hidden="false" customHeight="true" outlineLevel="0" collapsed="false">
      <c r="A383" s="87" t="n">
        <v>379</v>
      </c>
      <c r="B383" s="90" t="n">
        <f aca="false">EOMONTH(Input!$C$7,A383)</f>
        <v>54454</v>
      </c>
      <c r="C383" s="90"/>
      <c r="D383" s="98" t="n">
        <f aca="false">IF(($D382+$G382)&lt;0,($D382+$G382),0)</f>
        <v>0</v>
      </c>
      <c r="E383" s="98" t="n">
        <f aca="false">IF($D383&lt;0,Input!$C$60,0)</f>
        <v>0</v>
      </c>
      <c r="F383" s="98" t="n">
        <f aca="false">($D383*(Input!$C$56/100))/12</f>
        <v>0</v>
      </c>
      <c r="G383" s="98" t="n">
        <f aca="false">(-1)*$E383+$F383</f>
        <v>0</v>
      </c>
    </row>
    <row r="384" customFormat="false" ht="12.75" hidden="false" customHeight="true" outlineLevel="0" collapsed="false">
      <c r="A384" s="87" t="n">
        <v>380</v>
      </c>
      <c r="B384" s="90" t="n">
        <f aca="false">EOMONTH(Input!$C$7,A384)</f>
        <v>54482</v>
      </c>
      <c r="C384" s="90"/>
      <c r="D384" s="98" t="n">
        <f aca="false">IF(($D383+$G383)&lt;0,($D383+$G383),0)</f>
        <v>0</v>
      </c>
      <c r="E384" s="98" t="n">
        <f aca="false">IF($D384&lt;0,Input!$C$60,0)</f>
        <v>0</v>
      </c>
      <c r="F384" s="98" t="n">
        <f aca="false">($D384*(Input!$C$56/100))/12</f>
        <v>0</v>
      </c>
      <c r="G384" s="98" t="n">
        <f aca="false">(-1)*$E384+$F384</f>
        <v>0</v>
      </c>
    </row>
    <row r="385" customFormat="false" ht="12.75" hidden="false" customHeight="true" outlineLevel="0" collapsed="false">
      <c r="A385" s="87" t="n">
        <v>381</v>
      </c>
      <c r="B385" s="90" t="n">
        <f aca="false">EOMONTH(Input!$C$7,A385)</f>
        <v>54513</v>
      </c>
      <c r="C385" s="90"/>
      <c r="D385" s="98" t="n">
        <f aca="false">IF(($D384+$G384)&lt;0,($D384+$G384),0)</f>
        <v>0</v>
      </c>
      <c r="E385" s="98" t="n">
        <f aca="false">IF($D385&lt;0,Input!$C$60,0)</f>
        <v>0</v>
      </c>
      <c r="F385" s="98" t="n">
        <f aca="false">($D385*(Input!$C$56/100))/12</f>
        <v>0</v>
      </c>
      <c r="G385" s="98" t="n">
        <f aca="false">(-1)*$E385+$F385</f>
        <v>0</v>
      </c>
    </row>
    <row r="386" customFormat="false" ht="12.75" hidden="false" customHeight="true" outlineLevel="0" collapsed="false">
      <c r="A386" s="87" t="n">
        <v>382</v>
      </c>
      <c r="B386" s="90" t="n">
        <f aca="false">EOMONTH(Input!$C$7,A386)</f>
        <v>54543</v>
      </c>
      <c r="C386" s="90"/>
      <c r="D386" s="98" t="n">
        <f aca="false">IF(($D385+$G385)&lt;0,($D385+$G385),0)</f>
        <v>0</v>
      </c>
      <c r="E386" s="98" t="n">
        <f aca="false">IF($D386&lt;0,Input!$C$60,0)</f>
        <v>0</v>
      </c>
      <c r="F386" s="98" t="n">
        <f aca="false">($D386*(Input!$C$56/100))/12</f>
        <v>0</v>
      </c>
      <c r="G386" s="98" t="n">
        <f aca="false">(-1)*$E386+$F386</f>
        <v>0</v>
      </c>
    </row>
    <row r="387" customFormat="false" ht="12.75" hidden="false" customHeight="true" outlineLevel="0" collapsed="false">
      <c r="A387" s="87" t="n">
        <v>383</v>
      </c>
      <c r="B387" s="90" t="n">
        <f aca="false">EOMONTH(Input!$C$7,A387)</f>
        <v>54574</v>
      </c>
      <c r="C387" s="90"/>
      <c r="D387" s="98" t="n">
        <f aca="false">IF(($D386+$G386)&lt;0,($D386+$G386),0)</f>
        <v>0</v>
      </c>
      <c r="E387" s="98" t="n">
        <f aca="false">IF($D387&lt;0,Input!$C$60,0)</f>
        <v>0</v>
      </c>
      <c r="F387" s="98" t="n">
        <f aca="false">($D387*(Input!$C$56/100))/12</f>
        <v>0</v>
      </c>
      <c r="G387" s="98" t="n">
        <f aca="false">(-1)*$E387+$F387</f>
        <v>0</v>
      </c>
    </row>
    <row r="388" customFormat="false" ht="12.75" hidden="false" customHeight="true" outlineLevel="0" collapsed="false">
      <c r="A388" s="87" t="n">
        <v>384</v>
      </c>
      <c r="B388" s="90" t="n">
        <f aca="false">EOMONTH(Input!$C$7,A388)</f>
        <v>54604</v>
      </c>
      <c r="C388" s="90"/>
      <c r="D388" s="98" t="n">
        <f aca="false">IF(($D387+$G387)&lt;0,($D387+$G387),0)</f>
        <v>0</v>
      </c>
      <c r="E388" s="98" t="n">
        <f aca="false">IF($D388&lt;0,Input!$C$60,0)</f>
        <v>0</v>
      </c>
      <c r="F388" s="98" t="n">
        <f aca="false">($D388*(Input!$C$56/100))/12</f>
        <v>0</v>
      </c>
      <c r="G388" s="98" t="n">
        <f aca="false">(-1)*$E388+$F388</f>
        <v>0</v>
      </c>
    </row>
    <row r="389" customFormat="false" ht="12.75" hidden="false" customHeight="true" outlineLevel="0" collapsed="false">
      <c r="A389" s="87" t="n">
        <v>385</v>
      </c>
      <c r="B389" s="90" t="n">
        <f aca="false">EOMONTH(Input!$C$7,A389)</f>
        <v>54635</v>
      </c>
      <c r="C389" s="90"/>
      <c r="D389" s="98" t="n">
        <f aca="false">IF(($D388+$G388)&lt;0,($D388+$G388),0)</f>
        <v>0</v>
      </c>
      <c r="E389" s="98" t="n">
        <f aca="false">IF($D389&lt;0,Input!$C$60,0)</f>
        <v>0</v>
      </c>
      <c r="F389" s="98" t="n">
        <f aca="false">($D389*(Input!$C$56/100))/12</f>
        <v>0</v>
      </c>
      <c r="G389" s="98" t="n">
        <f aca="false">(-1)*$E389+$F389</f>
        <v>0</v>
      </c>
    </row>
    <row r="390" customFormat="false" ht="12.75" hidden="false" customHeight="true" outlineLevel="0" collapsed="false">
      <c r="A390" s="87" t="n">
        <v>386</v>
      </c>
      <c r="B390" s="90" t="n">
        <f aca="false">EOMONTH(Input!$C$7,A390)</f>
        <v>54666</v>
      </c>
      <c r="C390" s="90"/>
      <c r="D390" s="98" t="n">
        <f aca="false">IF(($D389+$G389)&lt;0,($D389+$G389),0)</f>
        <v>0</v>
      </c>
      <c r="E390" s="98" t="n">
        <f aca="false">IF($D390&lt;0,Input!$C$60,0)</f>
        <v>0</v>
      </c>
      <c r="F390" s="98" t="n">
        <f aca="false">($D390*(Input!$C$56/100))/12</f>
        <v>0</v>
      </c>
      <c r="G390" s="98" t="n">
        <f aca="false">(-1)*$E390+$F390</f>
        <v>0</v>
      </c>
    </row>
    <row r="391" customFormat="false" ht="12.75" hidden="false" customHeight="true" outlineLevel="0" collapsed="false">
      <c r="A391" s="87" t="n">
        <v>387</v>
      </c>
      <c r="B391" s="90" t="n">
        <f aca="false">EOMONTH(Input!$C$7,A391)</f>
        <v>54696</v>
      </c>
      <c r="C391" s="90"/>
      <c r="D391" s="98" t="n">
        <f aca="false">IF(($D390+$G390)&lt;0,($D390+$G390),0)</f>
        <v>0</v>
      </c>
      <c r="E391" s="98" t="n">
        <f aca="false">IF($D391&lt;0,Input!$C$60,0)</f>
        <v>0</v>
      </c>
      <c r="F391" s="98" t="n">
        <f aca="false">($D391*(Input!$C$56/100))/12</f>
        <v>0</v>
      </c>
      <c r="G391" s="98" t="n">
        <f aca="false">(-1)*$E391+$F391</f>
        <v>0</v>
      </c>
    </row>
    <row r="392" customFormat="false" ht="12.75" hidden="false" customHeight="true" outlineLevel="0" collapsed="false">
      <c r="A392" s="87" t="n">
        <v>388</v>
      </c>
      <c r="B392" s="90" t="n">
        <f aca="false">EOMONTH(Input!$C$7,A392)</f>
        <v>54727</v>
      </c>
      <c r="C392" s="90"/>
      <c r="D392" s="98" t="n">
        <f aca="false">IF(($D391+$G391)&lt;0,($D391+$G391),0)</f>
        <v>0</v>
      </c>
      <c r="E392" s="98" t="n">
        <f aca="false">IF($D392&lt;0,Input!$C$60,0)</f>
        <v>0</v>
      </c>
      <c r="F392" s="98" t="n">
        <f aca="false">($D392*(Input!$C$56/100))/12</f>
        <v>0</v>
      </c>
      <c r="G392" s="98" t="n">
        <f aca="false">(-1)*$E392+$F392</f>
        <v>0</v>
      </c>
    </row>
    <row r="393" customFormat="false" ht="12.75" hidden="false" customHeight="true" outlineLevel="0" collapsed="false">
      <c r="A393" s="87" t="n">
        <v>389</v>
      </c>
      <c r="B393" s="90" t="n">
        <f aca="false">EOMONTH(Input!$C$7,A393)</f>
        <v>54757</v>
      </c>
      <c r="C393" s="90"/>
      <c r="D393" s="98" t="n">
        <f aca="false">IF(($D392+$G392)&lt;0,($D392+$G392),0)</f>
        <v>0</v>
      </c>
      <c r="E393" s="98" t="n">
        <f aca="false">IF($D393&lt;0,Input!$C$60,0)</f>
        <v>0</v>
      </c>
      <c r="F393" s="98" t="n">
        <f aca="false">($D393*(Input!$C$56/100))/12</f>
        <v>0</v>
      </c>
      <c r="G393" s="98" t="n">
        <f aca="false">(-1)*$E393+$F393</f>
        <v>0</v>
      </c>
    </row>
    <row r="394" customFormat="false" ht="12.75" hidden="false" customHeight="true" outlineLevel="0" collapsed="false">
      <c r="A394" s="87" t="n">
        <v>390</v>
      </c>
      <c r="B394" s="90" t="n">
        <f aca="false">EOMONTH(Input!$C$7,A394)</f>
        <v>54788</v>
      </c>
      <c r="C394" s="90"/>
      <c r="D394" s="98" t="n">
        <f aca="false">IF(($D393+$G393)&lt;0,($D393+$G393),0)</f>
        <v>0</v>
      </c>
      <c r="E394" s="98" t="n">
        <f aca="false">IF($D394&lt;0,Input!$C$60,0)</f>
        <v>0</v>
      </c>
      <c r="F394" s="98" t="n">
        <f aca="false">($D394*(Input!$C$56/100))/12</f>
        <v>0</v>
      </c>
      <c r="G394" s="98" t="n">
        <f aca="false">(-1)*$E394+$F394</f>
        <v>0</v>
      </c>
    </row>
    <row r="395" customFormat="false" ht="12.75" hidden="false" customHeight="true" outlineLevel="0" collapsed="false">
      <c r="A395" s="87" t="n">
        <v>391</v>
      </c>
      <c r="B395" s="90" t="n">
        <f aca="false">EOMONTH(Input!$C$7,A395)</f>
        <v>54819</v>
      </c>
      <c r="C395" s="90"/>
      <c r="D395" s="98" t="n">
        <f aca="false">IF(($D394+$G394)&lt;0,($D394+$G394),0)</f>
        <v>0</v>
      </c>
      <c r="E395" s="98" t="n">
        <f aca="false">IF($D395&lt;0,Input!$C$60,0)</f>
        <v>0</v>
      </c>
      <c r="F395" s="98" t="n">
        <f aca="false">($D395*(Input!$C$56/100))/12</f>
        <v>0</v>
      </c>
      <c r="G395" s="98" t="n">
        <f aca="false">(-1)*$E395+$F395</f>
        <v>0</v>
      </c>
    </row>
    <row r="396" customFormat="false" ht="12.75" hidden="false" customHeight="true" outlineLevel="0" collapsed="false">
      <c r="A396" s="87" t="n">
        <v>392</v>
      </c>
      <c r="B396" s="90" t="n">
        <f aca="false">EOMONTH(Input!$C$7,A396)</f>
        <v>54847</v>
      </c>
      <c r="C396" s="90"/>
      <c r="D396" s="98" t="n">
        <f aca="false">IF(($D395+$G395)&lt;0,($D395+$G395),0)</f>
        <v>0</v>
      </c>
      <c r="E396" s="98" t="n">
        <f aca="false">IF($D396&lt;0,Input!$C$60,0)</f>
        <v>0</v>
      </c>
      <c r="F396" s="98" t="n">
        <f aca="false">($D396*(Input!$C$56/100))/12</f>
        <v>0</v>
      </c>
      <c r="G396" s="98" t="n">
        <f aca="false">(-1)*$E396+$F396</f>
        <v>0</v>
      </c>
    </row>
    <row r="397" customFormat="false" ht="12.75" hidden="false" customHeight="true" outlineLevel="0" collapsed="false">
      <c r="A397" s="87" t="n">
        <v>393</v>
      </c>
      <c r="B397" s="90" t="n">
        <f aca="false">EOMONTH(Input!$C$7,A397)</f>
        <v>54878</v>
      </c>
      <c r="C397" s="90"/>
      <c r="D397" s="98" t="n">
        <f aca="false">IF(($D396+$G396)&lt;0,($D396+$G396),0)</f>
        <v>0</v>
      </c>
      <c r="E397" s="98" t="n">
        <f aca="false">IF($D397&lt;0,Input!$C$60,0)</f>
        <v>0</v>
      </c>
      <c r="F397" s="98" t="n">
        <f aca="false">($D397*(Input!$C$56/100))/12</f>
        <v>0</v>
      </c>
      <c r="G397" s="98" t="n">
        <f aca="false">(-1)*$E397+$F397</f>
        <v>0</v>
      </c>
    </row>
    <row r="398" customFormat="false" ht="12.75" hidden="false" customHeight="true" outlineLevel="0" collapsed="false">
      <c r="A398" s="87" t="n">
        <v>394</v>
      </c>
      <c r="B398" s="90" t="n">
        <f aca="false">EOMONTH(Input!$C$7,A398)</f>
        <v>54908</v>
      </c>
      <c r="C398" s="90"/>
      <c r="D398" s="98" t="n">
        <f aca="false">IF(($D397+$G397)&lt;0,($D397+$G397),0)</f>
        <v>0</v>
      </c>
      <c r="E398" s="98" t="n">
        <f aca="false">IF($D398&lt;0,Input!$C$60,0)</f>
        <v>0</v>
      </c>
      <c r="F398" s="98" t="n">
        <f aca="false">($D398*(Input!$C$56/100))/12</f>
        <v>0</v>
      </c>
      <c r="G398" s="98" t="n">
        <f aca="false">(-1)*$E398+$F398</f>
        <v>0</v>
      </c>
    </row>
    <row r="399" customFormat="false" ht="12.75" hidden="false" customHeight="true" outlineLevel="0" collapsed="false">
      <c r="A399" s="87" t="n">
        <v>395</v>
      </c>
      <c r="B399" s="90" t="n">
        <f aca="false">EOMONTH(Input!$C$7,A399)</f>
        <v>54939</v>
      </c>
      <c r="C399" s="90"/>
      <c r="D399" s="98" t="n">
        <f aca="false">IF(($D398+$G398)&lt;0,($D398+$G398),0)</f>
        <v>0</v>
      </c>
      <c r="E399" s="98" t="n">
        <f aca="false">IF($D399&lt;0,Input!$C$60,0)</f>
        <v>0</v>
      </c>
      <c r="F399" s="98" t="n">
        <f aca="false">($D399*(Input!$C$56/100))/12</f>
        <v>0</v>
      </c>
      <c r="G399" s="98" t="n">
        <f aca="false">(-1)*$E399+$F399</f>
        <v>0</v>
      </c>
    </row>
    <row r="400" customFormat="false" ht="12.75" hidden="false" customHeight="true" outlineLevel="0" collapsed="false">
      <c r="A400" s="87" t="n">
        <v>396</v>
      </c>
      <c r="B400" s="90" t="n">
        <f aca="false">EOMONTH(Input!$C$7,A400)</f>
        <v>54969</v>
      </c>
      <c r="C400" s="90"/>
      <c r="D400" s="98" t="n">
        <f aca="false">IF(($D399+$G399)&lt;0,($D399+$G399),0)</f>
        <v>0</v>
      </c>
      <c r="E400" s="98" t="n">
        <f aca="false">IF($D400&lt;0,Input!$C$60,0)</f>
        <v>0</v>
      </c>
      <c r="F400" s="98" t="n">
        <f aca="false">($D400*(Input!$C$56/100))/12</f>
        <v>0</v>
      </c>
      <c r="G400" s="98" t="n">
        <f aca="false">(-1)*$E400+$F400</f>
        <v>0</v>
      </c>
    </row>
    <row r="401" customFormat="false" ht="12.75" hidden="false" customHeight="true" outlineLevel="0" collapsed="false">
      <c r="A401" s="87" t="n">
        <v>397</v>
      </c>
      <c r="B401" s="90" t="n">
        <f aca="false">EOMONTH(Input!$C$7,A401)</f>
        <v>55000</v>
      </c>
      <c r="C401" s="90"/>
      <c r="D401" s="98" t="n">
        <f aca="false">IF(($D400+$G400)&lt;0,($D400+$G400),0)</f>
        <v>0</v>
      </c>
      <c r="E401" s="98" t="n">
        <f aca="false">IF($D401&lt;0,Input!$C$60,0)</f>
        <v>0</v>
      </c>
      <c r="F401" s="98" t="n">
        <f aca="false">($D401*(Input!$C$56/100))/12</f>
        <v>0</v>
      </c>
      <c r="G401" s="98" t="n">
        <f aca="false">(-1)*$E401+$F401</f>
        <v>0</v>
      </c>
    </row>
    <row r="402" customFormat="false" ht="12.75" hidden="false" customHeight="true" outlineLevel="0" collapsed="false">
      <c r="A402" s="87" t="n">
        <v>398</v>
      </c>
      <c r="B402" s="90" t="n">
        <f aca="false">EOMONTH(Input!$C$7,A402)</f>
        <v>55031</v>
      </c>
      <c r="C402" s="90"/>
      <c r="D402" s="98" t="n">
        <f aca="false">IF(($D401+$G401)&lt;0,($D401+$G401),0)</f>
        <v>0</v>
      </c>
      <c r="E402" s="98" t="n">
        <f aca="false">IF($D402&lt;0,Input!$C$60,0)</f>
        <v>0</v>
      </c>
      <c r="F402" s="98" t="n">
        <f aca="false">($D402*(Input!$C$56/100))/12</f>
        <v>0</v>
      </c>
      <c r="G402" s="98" t="n">
        <f aca="false">(-1)*$E402+$F402</f>
        <v>0</v>
      </c>
    </row>
    <row r="403" customFormat="false" ht="12.75" hidden="false" customHeight="true" outlineLevel="0" collapsed="false">
      <c r="A403" s="87" t="n">
        <v>399</v>
      </c>
      <c r="B403" s="90" t="n">
        <f aca="false">EOMONTH(Input!$C$7,A403)</f>
        <v>55061</v>
      </c>
      <c r="C403" s="90"/>
      <c r="D403" s="98" t="n">
        <f aca="false">IF(($D402+$G402)&lt;0,($D402+$G402),0)</f>
        <v>0</v>
      </c>
      <c r="E403" s="98" t="n">
        <f aca="false">IF($D403&lt;0,Input!$C$60,0)</f>
        <v>0</v>
      </c>
      <c r="F403" s="98" t="n">
        <f aca="false">($D403*(Input!$C$56/100))/12</f>
        <v>0</v>
      </c>
      <c r="G403" s="98" t="n">
        <f aca="false">(-1)*$E403+$F403</f>
        <v>0</v>
      </c>
    </row>
    <row r="404" customFormat="false" ht="12.75" hidden="false" customHeight="true" outlineLevel="0" collapsed="false">
      <c r="A404" s="87" t="n">
        <v>400</v>
      </c>
      <c r="B404" s="90" t="n">
        <f aca="false">EOMONTH(Input!$C$7,A404)</f>
        <v>55092</v>
      </c>
      <c r="C404" s="90"/>
      <c r="D404" s="98" t="n">
        <f aca="false">IF(($D403+$G403)&lt;0,($D403+$G403),0)</f>
        <v>0</v>
      </c>
      <c r="E404" s="98" t="n">
        <f aca="false">IF($D404&lt;0,Input!$C$60,0)</f>
        <v>0</v>
      </c>
      <c r="F404" s="98" t="n">
        <f aca="false">($D404*(Input!$C$56/100))/12</f>
        <v>0</v>
      </c>
      <c r="G404" s="98" t="n">
        <f aca="false">(-1)*$E404+$F404</f>
        <v>0</v>
      </c>
    </row>
    <row r="405" customFormat="false" ht="12.75" hidden="false" customHeight="true" outlineLevel="0" collapsed="false">
      <c r="A405" s="87" t="n">
        <v>401</v>
      </c>
      <c r="B405" s="90" t="n">
        <f aca="false">EOMONTH(Input!$C$7,A405)</f>
        <v>55122</v>
      </c>
      <c r="C405" s="90"/>
      <c r="D405" s="98" t="n">
        <f aca="false">IF(($D404+$G404)&lt;0,($D404+$G404),0)</f>
        <v>0</v>
      </c>
      <c r="E405" s="98" t="n">
        <f aca="false">IF($D405&lt;0,Input!$C$60,0)</f>
        <v>0</v>
      </c>
      <c r="F405" s="98" t="n">
        <f aca="false">($D405*(Input!$C$56/100))/12</f>
        <v>0</v>
      </c>
      <c r="G405" s="98" t="n">
        <f aca="false">(-1)*$E405+$F405</f>
        <v>0</v>
      </c>
    </row>
    <row r="406" customFormat="false" ht="12.75" hidden="false" customHeight="true" outlineLevel="0" collapsed="false">
      <c r="A406" s="87" t="n">
        <v>402</v>
      </c>
      <c r="B406" s="90" t="n">
        <f aca="false">EOMONTH(Input!$C$7,A406)</f>
        <v>55153</v>
      </c>
      <c r="C406" s="90"/>
      <c r="D406" s="98" t="n">
        <f aca="false">IF(($D405+$G405)&lt;0,($D405+$G405),0)</f>
        <v>0</v>
      </c>
      <c r="E406" s="98" t="n">
        <f aca="false">IF($D406&lt;0,Input!$C$60,0)</f>
        <v>0</v>
      </c>
      <c r="F406" s="98" t="n">
        <f aca="false">($D406*(Input!$C$56/100))/12</f>
        <v>0</v>
      </c>
      <c r="G406" s="98" t="n">
        <f aca="false">(-1)*$E406+$F406</f>
        <v>0</v>
      </c>
    </row>
    <row r="407" customFormat="false" ht="12.75" hidden="false" customHeight="true" outlineLevel="0" collapsed="false">
      <c r="A407" s="87" t="n">
        <v>403</v>
      </c>
      <c r="B407" s="90" t="n">
        <f aca="false">EOMONTH(Input!$C$7,A407)</f>
        <v>55184</v>
      </c>
      <c r="C407" s="90"/>
      <c r="D407" s="98" t="n">
        <f aca="false">IF(($D406+$G406)&lt;0,($D406+$G406),0)</f>
        <v>0</v>
      </c>
      <c r="E407" s="98" t="n">
        <f aca="false">IF($D407&lt;0,Input!$C$60,0)</f>
        <v>0</v>
      </c>
      <c r="F407" s="98" t="n">
        <f aca="false">($D407*(Input!$C$56/100))/12</f>
        <v>0</v>
      </c>
      <c r="G407" s="98" t="n">
        <f aca="false">(-1)*$E407+$F407</f>
        <v>0</v>
      </c>
    </row>
    <row r="408" customFormat="false" ht="12.75" hidden="false" customHeight="true" outlineLevel="0" collapsed="false">
      <c r="A408" s="87" t="n">
        <v>404</v>
      </c>
      <c r="B408" s="90" t="n">
        <f aca="false">EOMONTH(Input!$C$7,A408)</f>
        <v>55212</v>
      </c>
      <c r="C408" s="90"/>
      <c r="D408" s="98" t="n">
        <f aca="false">IF(($D407+$G407)&lt;0,($D407+$G407),0)</f>
        <v>0</v>
      </c>
      <c r="E408" s="98" t="n">
        <f aca="false">IF($D408&lt;0,Input!$C$60,0)</f>
        <v>0</v>
      </c>
      <c r="F408" s="98" t="n">
        <f aca="false">($D408*(Input!$C$56/100))/12</f>
        <v>0</v>
      </c>
      <c r="G408" s="98" t="n">
        <f aca="false">(-1)*$E408+$F408</f>
        <v>0</v>
      </c>
    </row>
    <row r="409" customFormat="false" ht="12.75" hidden="false" customHeight="true" outlineLevel="0" collapsed="false">
      <c r="A409" s="87" t="n">
        <v>405</v>
      </c>
      <c r="B409" s="90" t="n">
        <f aca="false">EOMONTH(Input!$C$7,A409)</f>
        <v>55243</v>
      </c>
      <c r="C409" s="90"/>
      <c r="D409" s="98" t="n">
        <f aca="false">IF(($D408+$G408)&lt;0,($D408+$G408),0)</f>
        <v>0</v>
      </c>
      <c r="E409" s="98" t="n">
        <f aca="false">IF($D409&lt;0,Input!$C$60,0)</f>
        <v>0</v>
      </c>
      <c r="F409" s="98" t="n">
        <f aca="false">($D409*(Input!$C$56/100))/12</f>
        <v>0</v>
      </c>
      <c r="G409" s="98" t="n">
        <f aca="false">(-1)*$E409+$F409</f>
        <v>0</v>
      </c>
    </row>
    <row r="410" customFormat="false" ht="12.75" hidden="false" customHeight="true" outlineLevel="0" collapsed="false">
      <c r="A410" s="87" t="n">
        <v>406</v>
      </c>
      <c r="B410" s="90" t="n">
        <f aca="false">EOMONTH(Input!$C$7,A410)</f>
        <v>55273</v>
      </c>
      <c r="C410" s="90"/>
      <c r="D410" s="98" t="n">
        <f aca="false">IF(($D409+$G409)&lt;0,($D409+$G409),0)</f>
        <v>0</v>
      </c>
      <c r="E410" s="98" t="n">
        <f aca="false">IF($D410&lt;0,Input!$C$60,0)</f>
        <v>0</v>
      </c>
      <c r="F410" s="98" t="n">
        <f aca="false">($D410*(Input!$C$56/100))/12</f>
        <v>0</v>
      </c>
      <c r="G410" s="98" t="n">
        <f aca="false">(-1)*$E410+$F410</f>
        <v>0</v>
      </c>
    </row>
    <row r="411" customFormat="false" ht="12.75" hidden="false" customHeight="true" outlineLevel="0" collapsed="false">
      <c r="A411" s="87" t="n">
        <v>407</v>
      </c>
      <c r="B411" s="90" t="n">
        <f aca="false">EOMONTH(Input!$C$7,A411)</f>
        <v>55304</v>
      </c>
      <c r="C411" s="90"/>
      <c r="D411" s="98" t="n">
        <f aca="false">IF(($D410+$G410)&lt;0,($D410+$G410),0)</f>
        <v>0</v>
      </c>
      <c r="E411" s="98" t="n">
        <f aca="false">IF($D411&lt;0,Input!$C$60,0)</f>
        <v>0</v>
      </c>
      <c r="F411" s="98" t="n">
        <f aca="false">($D411*(Input!$C$56/100))/12</f>
        <v>0</v>
      </c>
      <c r="G411" s="98" t="n">
        <f aca="false">(-1)*$E411+$F411</f>
        <v>0</v>
      </c>
    </row>
    <row r="412" customFormat="false" ht="12.75" hidden="false" customHeight="true" outlineLevel="0" collapsed="false">
      <c r="A412" s="87" t="n">
        <v>408</v>
      </c>
      <c r="B412" s="90" t="n">
        <f aca="false">EOMONTH(Input!$C$7,A412)</f>
        <v>55334</v>
      </c>
      <c r="C412" s="90"/>
      <c r="D412" s="98" t="n">
        <f aca="false">IF(($D411+$G411)&lt;0,($D411+$G411),0)</f>
        <v>0</v>
      </c>
      <c r="E412" s="98" t="n">
        <f aca="false">IF($D412&lt;0,Input!$C$60,0)</f>
        <v>0</v>
      </c>
      <c r="F412" s="98" t="n">
        <f aca="false">($D412*(Input!$C$56/100))/12</f>
        <v>0</v>
      </c>
      <c r="G412" s="98" t="n">
        <f aca="false">(-1)*$E412+$F412</f>
        <v>0</v>
      </c>
    </row>
    <row r="413" customFormat="false" ht="12.75" hidden="false" customHeight="true" outlineLevel="0" collapsed="false">
      <c r="A413" s="87" t="n">
        <v>409</v>
      </c>
      <c r="B413" s="90" t="n">
        <f aca="false">EOMONTH(Input!$C$7,A413)</f>
        <v>55365</v>
      </c>
      <c r="C413" s="90"/>
      <c r="D413" s="98" t="n">
        <f aca="false">IF(($D412+$G412)&lt;0,($D412+$G412),0)</f>
        <v>0</v>
      </c>
      <c r="E413" s="98" t="n">
        <f aca="false">IF($D413&lt;0,Input!$C$60,0)</f>
        <v>0</v>
      </c>
      <c r="F413" s="98" t="n">
        <f aca="false">($D413*(Input!$C$56/100))/12</f>
        <v>0</v>
      </c>
      <c r="G413" s="98" t="n">
        <f aca="false">(-1)*$E413+$F413</f>
        <v>0</v>
      </c>
    </row>
    <row r="414" customFormat="false" ht="12.75" hidden="false" customHeight="true" outlineLevel="0" collapsed="false">
      <c r="A414" s="87" t="n">
        <v>410</v>
      </c>
      <c r="B414" s="90" t="n">
        <f aca="false">EOMONTH(Input!$C$7,A414)</f>
        <v>55396</v>
      </c>
      <c r="C414" s="90"/>
      <c r="D414" s="98" t="n">
        <f aca="false">IF(($D413+$G413)&lt;0,($D413+$G413),0)</f>
        <v>0</v>
      </c>
      <c r="E414" s="98" t="n">
        <f aca="false">IF($D414&lt;0,Input!$C$60,0)</f>
        <v>0</v>
      </c>
      <c r="F414" s="98" t="n">
        <f aca="false">($D414*(Input!$C$56/100))/12</f>
        <v>0</v>
      </c>
      <c r="G414" s="98" t="n">
        <f aca="false">(-1)*$E414+$F414</f>
        <v>0</v>
      </c>
    </row>
    <row r="415" customFormat="false" ht="12.75" hidden="false" customHeight="true" outlineLevel="0" collapsed="false">
      <c r="A415" s="87" t="n">
        <v>411</v>
      </c>
      <c r="B415" s="90" t="n">
        <f aca="false">EOMONTH(Input!$C$7,A415)</f>
        <v>55426</v>
      </c>
      <c r="C415" s="90"/>
      <c r="D415" s="98" t="n">
        <f aca="false">IF(($D414+$G414)&lt;0,($D414+$G414),0)</f>
        <v>0</v>
      </c>
      <c r="E415" s="98" t="n">
        <f aca="false">IF($D415&lt;0,Input!$C$60,0)</f>
        <v>0</v>
      </c>
      <c r="F415" s="98" t="n">
        <f aca="false">($D415*(Input!$C$56/100))/12</f>
        <v>0</v>
      </c>
      <c r="G415" s="98" t="n">
        <f aca="false">(-1)*$E415+$F415</f>
        <v>0</v>
      </c>
    </row>
    <row r="416" customFormat="false" ht="12.75" hidden="false" customHeight="true" outlineLevel="0" collapsed="false">
      <c r="A416" s="87" t="n">
        <v>412</v>
      </c>
      <c r="B416" s="90" t="n">
        <f aca="false">EOMONTH(Input!$C$7,A416)</f>
        <v>55457</v>
      </c>
      <c r="C416" s="90"/>
      <c r="D416" s="98" t="n">
        <f aca="false">IF(($D415+$G415)&lt;0,($D415+$G415),0)</f>
        <v>0</v>
      </c>
      <c r="E416" s="98" t="n">
        <f aca="false">IF($D416&lt;0,Input!$C$60,0)</f>
        <v>0</v>
      </c>
      <c r="F416" s="98" t="n">
        <f aca="false">($D416*(Input!$C$56/100))/12</f>
        <v>0</v>
      </c>
      <c r="G416" s="98" t="n">
        <f aca="false">(-1)*$E416+$F416</f>
        <v>0</v>
      </c>
    </row>
    <row r="417" customFormat="false" ht="12.75" hidden="false" customHeight="true" outlineLevel="0" collapsed="false">
      <c r="A417" s="87" t="n">
        <v>413</v>
      </c>
      <c r="B417" s="90" t="n">
        <f aca="false">EOMONTH(Input!$C$7,A417)</f>
        <v>55487</v>
      </c>
      <c r="C417" s="90"/>
      <c r="D417" s="98" t="n">
        <f aca="false">IF(($D416+$G416)&lt;0,($D416+$G416),0)</f>
        <v>0</v>
      </c>
      <c r="E417" s="98" t="n">
        <f aca="false">IF($D417&lt;0,Input!$C$60,0)</f>
        <v>0</v>
      </c>
      <c r="F417" s="98" t="n">
        <f aca="false">($D417*(Input!$C$56/100))/12</f>
        <v>0</v>
      </c>
      <c r="G417" s="98" t="n">
        <f aca="false">(-1)*$E417+$F417</f>
        <v>0</v>
      </c>
    </row>
    <row r="418" customFormat="false" ht="12.75" hidden="false" customHeight="true" outlineLevel="0" collapsed="false">
      <c r="A418" s="87" t="n">
        <v>414</v>
      </c>
      <c r="B418" s="90" t="n">
        <f aca="false">EOMONTH(Input!$C$7,A418)</f>
        <v>55518</v>
      </c>
      <c r="C418" s="90"/>
      <c r="D418" s="98" t="n">
        <f aca="false">IF(($D417+$G417)&lt;0,($D417+$G417),0)</f>
        <v>0</v>
      </c>
      <c r="E418" s="98" t="n">
        <f aca="false">IF($D418&lt;0,Input!$C$60,0)</f>
        <v>0</v>
      </c>
      <c r="F418" s="98" t="n">
        <f aca="false">($D418*(Input!$C$56/100))/12</f>
        <v>0</v>
      </c>
      <c r="G418" s="98" t="n">
        <f aca="false">(-1)*$E418+$F418</f>
        <v>0</v>
      </c>
    </row>
    <row r="419" customFormat="false" ht="12.75" hidden="false" customHeight="true" outlineLevel="0" collapsed="false">
      <c r="A419" s="87" t="n">
        <v>415</v>
      </c>
      <c r="B419" s="90" t="n">
        <f aca="false">EOMONTH(Input!$C$7,A419)</f>
        <v>55549</v>
      </c>
      <c r="C419" s="90"/>
      <c r="D419" s="98" t="n">
        <f aca="false">IF(($D418+$G418)&lt;0,($D418+$G418),0)</f>
        <v>0</v>
      </c>
      <c r="E419" s="98" t="n">
        <f aca="false">IF($D419&lt;0,Input!$C$60,0)</f>
        <v>0</v>
      </c>
      <c r="F419" s="98" t="n">
        <f aca="false">($D419*(Input!$C$56/100))/12</f>
        <v>0</v>
      </c>
      <c r="G419" s="98" t="n">
        <f aca="false">(-1)*$E419+$F419</f>
        <v>0</v>
      </c>
    </row>
    <row r="420" customFormat="false" ht="12.75" hidden="false" customHeight="true" outlineLevel="0" collapsed="false">
      <c r="A420" s="87" t="n">
        <v>416</v>
      </c>
      <c r="B420" s="90" t="n">
        <f aca="false">EOMONTH(Input!$C$7,A420)</f>
        <v>55578</v>
      </c>
      <c r="C420" s="90"/>
      <c r="D420" s="98" t="n">
        <f aca="false">IF(($D419+$G419)&lt;0,($D419+$G419),0)</f>
        <v>0</v>
      </c>
      <c r="E420" s="98" t="n">
        <f aca="false">IF($D420&lt;0,Input!$C$60,0)</f>
        <v>0</v>
      </c>
      <c r="F420" s="98" t="n">
        <f aca="false">($D420*(Input!$C$56/100))/12</f>
        <v>0</v>
      </c>
      <c r="G420" s="98" t="n">
        <f aca="false">(-1)*$E420+$F420</f>
        <v>0</v>
      </c>
    </row>
    <row r="421" customFormat="false" ht="12.75" hidden="false" customHeight="true" outlineLevel="0" collapsed="false">
      <c r="A421" s="87" t="n">
        <v>417</v>
      </c>
      <c r="B421" s="90" t="n">
        <f aca="false">EOMONTH(Input!$C$7,A421)</f>
        <v>55609</v>
      </c>
      <c r="C421" s="90"/>
      <c r="D421" s="98" t="n">
        <f aca="false">IF(($D420+$G420)&lt;0,($D420+$G420),0)</f>
        <v>0</v>
      </c>
      <c r="E421" s="98" t="n">
        <f aca="false">IF($D421&lt;0,Input!$C$60,0)</f>
        <v>0</v>
      </c>
      <c r="F421" s="98" t="n">
        <f aca="false">($D421*(Input!$C$56/100))/12</f>
        <v>0</v>
      </c>
      <c r="G421" s="98" t="n">
        <f aca="false">(-1)*$E421+$F421</f>
        <v>0</v>
      </c>
    </row>
    <row r="422" customFormat="false" ht="12.75" hidden="false" customHeight="true" outlineLevel="0" collapsed="false">
      <c r="A422" s="87" t="n">
        <v>418</v>
      </c>
      <c r="B422" s="90" t="n">
        <f aca="false">EOMONTH(Input!$C$7,A422)</f>
        <v>55639</v>
      </c>
      <c r="C422" s="90"/>
      <c r="D422" s="98" t="n">
        <f aca="false">IF(($D421+$G421)&lt;0,($D421+$G421),0)</f>
        <v>0</v>
      </c>
      <c r="E422" s="98" t="n">
        <f aca="false">IF($D422&lt;0,Input!$C$60,0)</f>
        <v>0</v>
      </c>
      <c r="F422" s="98" t="n">
        <f aca="false">($D422*(Input!$C$56/100))/12</f>
        <v>0</v>
      </c>
      <c r="G422" s="98" t="n">
        <f aca="false">(-1)*$E422+$F422</f>
        <v>0</v>
      </c>
    </row>
    <row r="423" customFormat="false" ht="12.75" hidden="false" customHeight="true" outlineLevel="0" collapsed="false">
      <c r="A423" s="87" t="n">
        <v>419</v>
      </c>
      <c r="B423" s="90" t="n">
        <f aca="false">EOMONTH(Input!$C$7,A423)</f>
        <v>55670</v>
      </c>
      <c r="C423" s="90"/>
      <c r="D423" s="98" t="n">
        <f aca="false">IF(($D422+$G422)&lt;0,($D422+$G422),0)</f>
        <v>0</v>
      </c>
      <c r="E423" s="98" t="n">
        <f aca="false">IF($D423&lt;0,Input!$C$60,0)</f>
        <v>0</v>
      </c>
      <c r="F423" s="98" t="n">
        <f aca="false">($D423*(Input!$C$56/100))/12</f>
        <v>0</v>
      </c>
      <c r="G423" s="98" t="n">
        <f aca="false">(-1)*$E423+$F423</f>
        <v>0</v>
      </c>
    </row>
    <row r="424" customFormat="false" ht="12.75" hidden="false" customHeight="true" outlineLevel="0" collapsed="false">
      <c r="A424" s="87" t="n">
        <v>420</v>
      </c>
      <c r="B424" s="90" t="n">
        <f aca="false">EOMONTH(Input!$C$7,A424)</f>
        <v>55700</v>
      </c>
      <c r="C424" s="90"/>
      <c r="D424" s="98" t="n">
        <f aca="false">IF(($D423+$G423)&lt;0,($D423+$G423),0)</f>
        <v>0</v>
      </c>
      <c r="E424" s="98" t="n">
        <f aca="false">IF($D424&lt;0,Input!$C$60,0)</f>
        <v>0</v>
      </c>
      <c r="F424" s="98" t="n">
        <f aca="false">($D424*(Input!$C$56/100))/12</f>
        <v>0</v>
      </c>
      <c r="G424" s="98" t="n">
        <f aca="false">(-1)*$E424+$F424</f>
        <v>0</v>
      </c>
    </row>
    <row r="425" customFormat="false" ht="12.75" hidden="false" customHeight="true" outlineLevel="0" collapsed="false">
      <c r="A425" s="87" t="n">
        <v>421</v>
      </c>
      <c r="B425" s="90" t="n">
        <f aca="false">EOMONTH(Input!$C$7,A425)</f>
        <v>55731</v>
      </c>
      <c r="C425" s="90"/>
      <c r="D425" s="98" t="n">
        <f aca="false">IF(($D424+$G424)&lt;0,($D424+$G424),0)</f>
        <v>0</v>
      </c>
      <c r="E425" s="98" t="n">
        <f aca="false">IF($D425&lt;0,Input!$C$60,0)</f>
        <v>0</v>
      </c>
      <c r="F425" s="98" t="n">
        <f aca="false">($D425*(Input!$C$56/100))/12</f>
        <v>0</v>
      </c>
      <c r="G425" s="98" t="n">
        <f aca="false">(-1)*$E425+$F425</f>
        <v>0</v>
      </c>
    </row>
    <row r="426" customFormat="false" ht="12.75" hidden="false" customHeight="true" outlineLevel="0" collapsed="false">
      <c r="A426" s="87" t="n">
        <v>422</v>
      </c>
      <c r="B426" s="90" t="n">
        <f aca="false">EOMONTH(Input!$C$7,A426)</f>
        <v>55762</v>
      </c>
      <c r="C426" s="90"/>
      <c r="D426" s="98" t="n">
        <f aca="false">IF(($D425+$G425)&lt;0,($D425+$G425),0)</f>
        <v>0</v>
      </c>
      <c r="E426" s="98" t="n">
        <f aca="false">IF($D426&lt;0,Input!$C$60,0)</f>
        <v>0</v>
      </c>
      <c r="F426" s="98" t="n">
        <f aca="false">($D426*(Input!$C$56/100))/12</f>
        <v>0</v>
      </c>
      <c r="G426" s="98" t="n">
        <f aca="false">(-1)*$E426+$F426</f>
        <v>0</v>
      </c>
    </row>
    <row r="427" customFormat="false" ht="12.75" hidden="false" customHeight="true" outlineLevel="0" collapsed="false">
      <c r="A427" s="87" t="n">
        <v>423</v>
      </c>
      <c r="B427" s="90" t="n">
        <f aca="false">EOMONTH(Input!$C$7,A427)</f>
        <v>55792</v>
      </c>
      <c r="C427" s="90"/>
      <c r="D427" s="98" t="n">
        <f aca="false">IF(($D426+$G426)&lt;0,($D426+$G426),0)</f>
        <v>0</v>
      </c>
      <c r="E427" s="98" t="n">
        <f aca="false">IF($D427&lt;0,Input!$C$60,0)</f>
        <v>0</v>
      </c>
      <c r="F427" s="98" t="n">
        <f aca="false">($D427*(Input!$C$56/100))/12</f>
        <v>0</v>
      </c>
      <c r="G427" s="98" t="n">
        <f aca="false">(-1)*$E427+$F427</f>
        <v>0</v>
      </c>
    </row>
    <row r="428" customFormat="false" ht="12.75" hidden="false" customHeight="true" outlineLevel="0" collapsed="false">
      <c r="A428" s="87" t="n">
        <v>424</v>
      </c>
      <c r="B428" s="90" t="n">
        <f aca="false">EOMONTH(Input!$C$7,A428)</f>
        <v>55823</v>
      </c>
      <c r="C428" s="90"/>
      <c r="D428" s="98" t="n">
        <f aca="false">IF(($D427+$G427)&lt;0,($D427+$G427),0)</f>
        <v>0</v>
      </c>
      <c r="E428" s="98" t="n">
        <f aca="false">IF($D428&lt;0,Input!$C$60,0)</f>
        <v>0</v>
      </c>
      <c r="F428" s="98" t="n">
        <f aca="false">($D428*(Input!$C$56/100))/12</f>
        <v>0</v>
      </c>
      <c r="G428" s="98" t="n">
        <f aca="false">(-1)*$E428+$F428</f>
        <v>0</v>
      </c>
    </row>
    <row r="429" customFormat="false" ht="12.75" hidden="false" customHeight="true" outlineLevel="0" collapsed="false">
      <c r="A429" s="87" t="n">
        <v>425</v>
      </c>
      <c r="B429" s="90" t="n">
        <f aca="false">EOMONTH(Input!$C$7,A429)</f>
        <v>55853</v>
      </c>
      <c r="C429" s="90"/>
      <c r="D429" s="98" t="n">
        <f aca="false">IF(($D428+$G428)&lt;0,($D428+$G428),0)</f>
        <v>0</v>
      </c>
      <c r="E429" s="98" t="n">
        <f aca="false">IF($D429&lt;0,Input!$C$60,0)</f>
        <v>0</v>
      </c>
      <c r="F429" s="98" t="n">
        <f aca="false">($D429*(Input!$C$56/100))/12</f>
        <v>0</v>
      </c>
      <c r="G429" s="98" t="n">
        <f aca="false">(-1)*$E429+$F429</f>
        <v>0</v>
      </c>
    </row>
    <row r="430" customFormat="false" ht="12.75" hidden="false" customHeight="true" outlineLevel="0" collapsed="false">
      <c r="A430" s="87" t="n">
        <v>426</v>
      </c>
      <c r="B430" s="90" t="n">
        <f aca="false">EOMONTH(Input!$C$7,A430)</f>
        <v>55884</v>
      </c>
      <c r="C430" s="90"/>
      <c r="D430" s="98" t="n">
        <f aca="false">IF(($D429+$G429)&lt;0,($D429+$G429),0)</f>
        <v>0</v>
      </c>
      <c r="E430" s="98" t="n">
        <f aca="false">IF($D430&lt;0,Input!$C$60,0)</f>
        <v>0</v>
      </c>
      <c r="F430" s="98" t="n">
        <f aca="false">($D430*(Input!$C$56/100))/12</f>
        <v>0</v>
      </c>
      <c r="G430" s="98" t="n">
        <f aca="false">(-1)*$E430+$F430</f>
        <v>0</v>
      </c>
    </row>
    <row r="431" customFormat="false" ht="12.75" hidden="false" customHeight="true" outlineLevel="0" collapsed="false">
      <c r="A431" s="87" t="n">
        <v>427</v>
      </c>
      <c r="B431" s="90" t="n">
        <f aca="false">EOMONTH(Input!$C$7,A431)</f>
        <v>55915</v>
      </c>
      <c r="C431" s="90"/>
      <c r="D431" s="98" t="n">
        <f aca="false">IF(($D430+$G430)&lt;0,($D430+$G430),0)</f>
        <v>0</v>
      </c>
      <c r="E431" s="98" t="n">
        <f aca="false">IF($D431&lt;0,Input!$C$60,0)</f>
        <v>0</v>
      </c>
      <c r="F431" s="98" t="n">
        <f aca="false">($D431*(Input!$C$56/100))/12</f>
        <v>0</v>
      </c>
      <c r="G431" s="98" t="n">
        <f aca="false">(-1)*$E431+$F431</f>
        <v>0</v>
      </c>
    </row>
    <row r="432" customFormat="false" ht="12.75" hidden="false" customHeight="true" outlineLevel="0" collapsed="false">
      <c r="A432" s="87" t="n">
        <v>428</v>
      </c>
      <c r="B432" s="90" t="n">
        <f aca="false">EOMONTH(Input!$C$7,A432)</f>
        <v>55943</v>
      </c>
      <c r="C432" s="90"/>
      <c r="D432" s="98" t="n">
        <f aca="false">IF(($D431+$G431)&lt;0,($D431+$G431),0)</f>
        <v>0</v>
      </c>
      <c r="E432" s="98" t="n">
        <f aca="false">IF($D432&lt;0,Input!$C$60,0)</f>
        <v>0</v>
      </c>
      <c r="F432" s="98" t="n">
        <f aca="false">($D432*(Input!$C$56/100))/12</f>
        <v>0</v>
      </c>
      <c r="G432" s="98" t="n">
        <f aca="false">(-1)*$E432+$F432</f>
        <v>0</v>
      </c>
    </row>
    <row r="433" customFormat="false" ht="12.75" hidden="false" customHeight="true" outlineLevel="0" collapsed="false">
      <c r="A433" s="87" t="n">
        <v>429</v>
      </c>
      <c r="B433" s="90" t="n">
        <f aca="false">EOMONTH(Input!$C$7,A433)</f>
        <v>55974</v>
      </c>
      <c r="C433" s="90"/>
      <c r="D433" s="98" t="n">
        <f aca="false">IF(($D432+$G432)&lt;0,($D432+$G432),0)</f>
        <v>0</v>
      </c>
      <c r="E433" s="98" t="n">
        <f aca="false">IF($D433&lt;0,Input!$C$60,0)</f>
        <v>0</v>
      </c>
      <c r="F433" s="98" t="n">
        <f aca="false">($D433*(Input!$C$56/100))/12</f>
        <v>0</v>
      </c>
      <c r="G433" s="98" t="n">
        <f aca="false">(-1)*$E433+$F433</f>
        <v>0</v>
      </c>
    </row>
    <row r="434" customFormat="false" ht="12.75" hidden="false" customHeight="true" outlineLevel="0" collapsed="false">
      <c r="A434" s="87" t="n">
        <v>430</v>
      </c>
      <c r="B434" s="90" t="n">
        <f aca="false">EOMONTH(Input!$C$7,A434)</f>
        <v>56004</v>
      </c>
      <c r="C434" s="90"/>
      <c r="D434" s="98" t="n">
        <f aca="false">IF(($D433+$G433)&lt;0,($D433+$G433),0)</f>
        <v>0</v>
      </c>
      <c r="E434" s="98" t="n">
        <f aca="false">IF($D434&lt;0,Input!$C$60,0)</f>
        <v>0</v>
      </c>
      <c r="F434" s="98" t="n">
        <f aca="false">($D434*(Input!$C$56/100))/12</f>
        <v>0</v>
      </c>
      <c r="G434" s="98" t="n">
        <f aca="false">(-1)*$E434+$F434</f>
        <v>0</v>
      </c>
    </row>
    <row r="435" customFormat="false" ht="12.75" hidden="false" customHeight="true" outlineLevel="0" collapsed="false">
      <c r="A435" s="87" t="n">
        <v>431</v>
      </c>
      <c r="B435" s="90" t="n">
        <f aca="false">EOMONTH(Input!$C$7,A435)</f>
        <v>56035</v>
      </c>
      <c r="C435" s="90"/>
      <c r="D435" s="98" t="n">
        <f aca="false">IF(($D434+$G434)&lt;0,($D434+$G434),0)</f>
        <v>0</v>
      </c>
      <c r="E435" s="98" t="n">
        <f aca="false">IF($D435&lt;0,Input!$C$60,0)</f>
        <v>0</v>
      </c>
      <c r="F435" s="98" t="n">
        <f aca="false">($D435*(Input!$C$56/100))/12</f>
        <v>0</v>
      </c>
      <c r="G435" s="98" t="n">
        <f aca="false">(-1)*$E435+$F435</f>
        <v>0</v>
      </c>
    </row>
    <row r="436" customFormat="false" ht="12.75" hidden="false" customHeight="true" outlineLevel="0" collapsed="false">
      <c r="A436" s="87" t="n">
        <v>432</v>
      </c>
      <c r="B436" s="90" t="n">
        <f aca="false">EOMONTH(Input!$C$7,A436)</f>
        <v>56065</v>
      </c>
      <c r="C436" s="90"/>
      <c r="D436" s="98" t="n">
        <f aca="false">IF(($D435+$G435)&lt;0,($D435+$G435),0)</f>
        <v>0</v>
      </c>
      <c r="E436" s="98" t="n">
        <f aca="false">IF($D436&lt;0,Input!$C$60,0)</f>
        <v>0</v>
      </c>
      <c r="F436" s="98" t="n">
        <f aca="false">($D436*(Input!$C$56/100))/12</f>
        <v>0</v>
      </c>
      <c r="G436" s="98" t="n">
        <f aca="false">(-1)*$E436+$F436</f>
        <v>0</v>
      </c>
    </row>
    <row r="437" customFormat="false" ht="12.75" hidden="false" customHeight="true" outlineLevel="0" collapsed="false">
      <c r="A437" s="87" t="n">
        <v>433</v>
      </c>
      <c r="B437" s="90" t="n">
        <f aca="false">EOMONTH(Input!$C$7,A437)</f>
        <v>56096</v>
      </c>
      <c r="C437" s="90"/>
      <c r="D437" s="98" t="n">
        <f aca="false">IF(($D436+$G436)&lt;0,($D436+$G436),0)</f>
        <v>0</v>
      </c>
      <c r="E437" s="98" t="n">
        <f aca="false">IF($D437&lt;0,Input!$C$60,0)</f>
        <v>0</v>
      </c>
      <c r="F437" s="98" t="n">
        <f aca="false">($D437*(Input!$C$56/100))/12</f>
        <v>0</v>
      </c>
      <c r="G437" s="98" t="n">
        <f aca="false">(-1)*$E437+$F437</f>
        <v>0</v>
      </c>
    </row>
    <row r="438" customFormat="false" ht="12.75" hidden="false" customHeight="true" outlineLevel="0" collapsed="false">
      <c r="A438" s="87" t="n">
        <v>434</v>
      </c>
      <c r="B438" s="90" t="n">
        <f aca="false">EOMONTH(Input!$C$7,A438)</f>
        <v>56127</v>
      </c>
      <c r="C438" s="90"/>
      <c r="D438" s="98" t="n">
        <f aca="false">IF(($D437+$G437)&lt;0,($D437+$G437),0)</f>
        <v>0</v>
      </c>
      <c r="E438" s="98" t="n">
        <f aca="false">IF($D438&lt;0,Input!$C$60,0)</f>
        <v>0</v>
      </c>
      <c r="F438" s="98" t="n">
        <f aca="false">($D438*(Input!$C$56/100))/12</f>
        <v>0</v>
      </c>
      <c r="G438" s="98" t="n">
        <f aca="false">(-1)*$E438+$F438</f>
        <v>0</v>
      </c>
    </row>
    <row r="439" customFormat="false" ht="12.75" hidden="false" customHeight="true" outlineLevel="0" collapsed="false">
      <c r="A439" s="87" t="n">
        <v>435</v>
      </c>
      <c r="B439" s="90" t="n">
        <f aca="false">EOMONTH(Input!$C$7,A439)</f>
        <v>56157</v>
      </c>
      <c r="C439" s="90"/>
      <c r="D439" s="98" t="n">
        <f aca="false">IF(($D438+$G438)&lt;0,($D438+$G438),0)</f>
        <v>0</v>
      </c>
      <c r="E439" s="98" t="n">
        <f aca="false">IF($D439&lt;0,Input!$C$60,0)</f>
        <v>0</v>
      </c>
      <c r="F439" s="98" t="n">
        <f aca="false">($D439*(Input!$C$56/100))/12</f>
        <v>0</v>
      </c>
      <c r="G439" s="98" t="n">
        <f aca="false">(-1)*$E439+$F439</f>
        <v>0</v>
      </c>
    </row>
    <row r="440" customFormat="false" ht="12.75" hidden="false" customHeight="true" outlineLevel="0" collapsed="false">
      <c r="A440" s="87" t="n">
        <v>436</v>
      </c>
      <c r="B440" s="90" t="n">
        <f aca="false">EOMONTH(Input!$C$7,A440)</f>
        <v>56188</v>
      </c>
      <c r="C440" s="90"/>
      <c r="D440" s="98" t="n">
        <f aca="false">IF(($D439+$G439)&lt;0,($D439+$G439),0)</f>
        <v>0</v>
      </c>
      <c r="E440" s="98" t="n">
        <f aca="false">IF($D440&lt;0,Input!$C$60,0)</f>
        <v>0</v>
      </c>
      <c r="F440" s="98" t="n">
        <f aca="false">($D440*(Input!$C$56/100))/12</f>
        <v>0</v>
      </c>
      <c r="G440" s="98" t="n">
        <f aca="false">(-1)*$E440+$F440</f>
        <v>0</v>
      </c>
    </row>
    <row r="441" customFormat="false" ht="12.75" hidden="false" customHeight="true" outlineLevel="0" collapsed="false">
      <c r="A441" s="87" t="n">
        <v>437</v>
      </c>
      <c r="B441" s="90" t="n">
        <f aca="false">EOMONTH(Input!$C$7,A441)</f>
        <v>56218</v>
      </c>
      <c r="C441" s="90"/>
      <c r="D441" s="98" t="n">
        <f aca="false">IF(($D440+$G440)&lt;0,($D440+$G440),0)</f>
        <v>0</v>
      </c>
      <c r="E441" s="98" t="n">
        <f aca="false">IF($D441&lt;0,Input!$C$60,0)</f>
        <v>0</v>
      </c>
      <c r="F441" s="98" t="n">
        <f aca="false">($D441*(Input!$C$56/100))/12</f>
        <v>0</v>
      </c>
      <c r="G441" s="98" t="n">
        <f aca="false">(-1)*$E441+$F441</f>
        <v>0</v>
      </c>
    </row>
    <row r="442" customFormat="false" ht="12.75" hidden="false" customHeight="true" outlineLevel="0" collapsed="false">
      <c r="A442" s="87" t="n">
        <v>438</v>
      </c>
      <c r="B442" s="90" t="n">
        <f aca="false">EOMONTH(Input!$C$7,A442)</f>
        <v>56249</v>
      </c>
      <c r="C442" s="90"/>
      <c r="D442" s="98" t="n">
        <f aca="false">IF(($D441+$G441)&lt;0,($D441+$G441),0)</f>
        <v>0</v>
      </c>
      <c r="E442" s="98" t="n">
        <f aca="false">IF($D442&lt;0,Input!$C$60,0)</f>
        <v>0</v>
      </c>
      <c r="F442" s="98" t="n">
        <f aca="false">($D442*(Input!$C$56/100))/12</f>
        <v>0</v>
      </c>
      <c r="G442" s="98" t="n">
        <f aca="false">(-1)*$E442+$F442</f>
        <v>0</v>
      </c>
    </row>
    <row r="443" customFormat="false" ht="12.75" hidden="false" customHeight="true" outlineLevel="0" collapsed="false">
      <c r="A443" s="87" t="n">
        <v>439</v>
      </c>
      <c r="B443" s="90" t="n">
        <f aca="false">EOMONTH(Input!$C$7,A443)</f>
        <v>56280</v>
      </c>
      <c r="C443" s="90"/>
      <c r="D443" s="98" t="n">
        <f aca="false">IF(($D442+$G442)&lt;0,($D442+$G442),0)</f>
        <v>0</v>
      </c>
      <c r="E443" s="98" t="n">
        <f aca="false">IF($D443&lt;0,Input!$C$60,0)</f>
        <v>0</v>
      </c>
      <c r="F443" s="98" t="n">
        <f aca="false">($D443*(Input!$C$56/100))/12</f>
        <v>0</v>
      </c>
      <c r="G443" s="98" t="n">
        <f aca="false">(-1)*$E443+$F443</f>
        <v>0</v>
      </c>
    </row>
    <row r="444" customFormat="false" ht="12.75" hidden="false" customHeight="true" outlineLevel="0" collapsed="false">
      <c r="A444" s="87" t="n">
        <v>440</v>
      </c>
      <c r="B444" s="90" t="n">
        <f aca="false">EOMONTH(Input!$C$7,A444)</f>
        <v>56308</v>
      </c>
      <c r="C444" s="90"/>
      <c r="D444" s="98" t="n">
        <f aca="false">IF(($D443+$G443)&lt;0,($D443+$G443),0)</f>
        <v>0</v>
      </c>
      <c r="E444" s="98" t="n">
        <f aca="false">IF($D444&lt;0,Input!$C$60,0)</f>
        <v>0</v>
      </c>
      <c r="F444" s="98" t="n">
        <f aca="false">($D444*(Input!$C$56/100))/12</f>
        <v>0</v>
      </c>
      <c r="G444" s="98" t="n">
        <f aca="false">(-1)*$E444+$F444</f>
        <v>0</v>
      </c>
    </row>
    <row r="445" customFormat="false" ht="12.75" hidden="false" customHeight="true" outlineLevel="0" collapsed="false">
      <c r="A445" s="87" t="n">
        <v>441</v>
      </c>
      <c r="B445" s="90" t="n">
        <f aca="false">EOMONTH(Input!$C$7,A445)</f>
        <v>56339</v>
      </c>
      <c r="C445" s="90"/>
      <c r="D445" s="98" t="n">
        <f aca="false">IF(($D444+$G444)&lt;0,($D444+$G444),0)</f>
        <v>0</v>
      </c>
      <c r="E445" s="98" t="n">
        <f aca="false">IF($D445&lt;0,Input!$C$60,0)</f>
        <v>0</v>
      </c>
      <c r="F445" s="98" t="n">
        <f aca="false">($D445*(Input!$C$56/100))/12</f>
        <v>0</v>
      </c>
      <c r="G445" s="98" t="n">
        <f aca="false">(-1)*$E445+$F445</f>
        <v>0</v>
      </c>
    </row>
    <row r="446" customFormat="false" ht="12.75" hidden="false" customHeight="true" outlineLevel="0" collapsed="false">
      <c r="A446" s="87" t="n">
        <v>442</v>
      </c>
      <c r="B446" s="90" t="n">
        <f aca="false">EOMONTH(Input!$C$7,A446)</f>
        <v>56369</v>
      </c>
      <c r="C446" s="90"/>
      <c r="D446" s="98" t="n">
        <f aca="false">IF(($D445+$G445)&lt;0,($D445+$G445),0)</f>
        <v>0</v>
      </c>
      <c r="E446" s="98" t="n">
        <f aca="false">IF($D446&lt;0,Input!$C$60,0)</f>
        <v>0</v>
      </c>
      <c r="F446" s="98" t="n">
        <f aca="false">($D446*(Input!$C$56/100))/12</f>
        <v>0</v>
      </c>
      <c r="G446" s="98" t="n">
        <f aca="false">(-1)*$E446+$F446</f>
        <v>0</v>
      </c>
    </row>
    <row r="447" customFormat="false" ht="12.75" hidden="false" customHeight="true" outlineLevel="0" collapsed="false">
      <c r="A447" s="87" t="n">
        <v>443</v>
      </c>
      <c r="B447" s="90" t="n">
        <f aca="false">EOMONTH(Input!$C$7,A447)</f>
        <v>56400</v>
      </c>
      <c r="C447" s="90"/>
      <c r="D447" s="98" t="n">
        <f aca="false">IF(($D446+$G446)&lt;0,($D446+$G446),0)</f>
        <v>0</v>
      </c>
      <c r="E447" s="98" t="n">
        <f aca="false">IF($D447&lt;0,Input!$C$60,0)</f>
        <v>0</v>
      </c>
      <c r="F447" s="98" t="n">
        <f aca="false">($D447*(Input!$C$56/100))/12</f>
        <v>0</v>
      </c>
      <c r="G447" s="98" t="n">
        <f aca="false">(-1)*$E447+$F447</f>
        <v>0</v>
      </c>
    </row>
    <row r="448" customFormat="false" ht="12.75" hidden="false" customHeight="true" outlineLevel="0" collapsed="false">
      <c r="A448" s="87" t="n">
        <v>444</v>
      </c>
      <c r="B448" s="90" t="n">
        <f aca="false">EOMONTH(Input!$C$7,A448)</f>
        <v>56430</v>
      </c>
      <c r="C448" s="90"/>
      <c r="D448" s="98" t="n">
        <f aca="false">IF(($D447+$G447)&lt;0,($D447+$G447),0)</f>
        <v>0</v>
      </c>
      <c r="E448" s="98" t="n">
        <f aca="false">IF($D448&lt;0,Input!$C$60,0)</f>
        <v>0</v>
      </c>
      <c r="F448" s="98" t="n">
        <f aca="false">($D448*(Input!$C$56/100))/12</f>
        <v>0</v>
      </c>
      <c r="G448" s="98" t="n">
        <f aca="false">(-1)*$E448+$F448</f>
        <v>0</v>
      </c>
    </row>
    <row r="449" customFormat="false" ht="12.75" hidden="false" customHeight="true" outlineLevel="0" collapsed="false">
      <c r="A449" s="87" t="n">
        <v>445</v>
      </c>
      <c r="B449" s="90" t="n">
        <f aca="false">EOMONTH(Input!$C$7,A449)</f>
        <v>56461</v>
      </c>
      <c r="C449" s="90"/>
      <c r="D449" s="98" t="n">
        <f aca="false">IF(($D448+$G448)&lt;0,($D448+$G448),0)</f>
        <v>0</v>
      </c>
      <c r="E449" s="98" t="n">
        <f aca="false">IF($D449&lt;0,Input!$C$60,0)</f>
        <v>0</v>
      </c>
      <c r="F449" s="98" t="n">
        <f aca="false">($D449*(Input!$C$56/100))/12</f>
        <v>0</v>
      </c>
      <c r="G449" s="98" t="n">
        <f aca="false">(-1)*$E449+$F449</f>
        <v>0</v>
      </c>
    </row>
    <row r="450" customFormat="false" ht="12.75" hidden="false" customHeight="true" outlineLevel="0" collapsed="false">
      <c r="A450" s="87" t="n">
        <v>446</v>
      </c>
      <c r="B450" s="90" t="n">
        <f aca="false">EOMONTH(Input!$C$7,A450)</f>
        <v>56492</v>
      </c>
      <c r="C450" s="90"/>
      <c r="D450" s="98" t="n">
        <f aca="false">IF(($D449+$G449)&lt;0,($D449+$G449),0)</f>
        <v>0</v>
      </c>
      <c r="E450" s="98" t="n">
        <f aca="false">IF($D450&lt;0,Input!$C$60,0)</f>
        <v>0</v>
      </c>
      <c r="F450" s="98" t="n">
        <f aca="false">($D450*(Input!$C$56/100))/12</f>
        <v>0</v>
      </c>
      <c r="G450" s="98" t="n">
        <f aca="false">(-1)*$E450+$F450</f>
        <v>0</v>
      </c>
    </row>
    <row r="451" customFormat="false" ht="12.75" hidden="false" customHeight="true" outlineLevel="0" collapsed="false">
      <c r="A451" s="87" t="n">
        <v>447</v>
      </c>
      <c r="B451" s="90" t="n">
        <f aca="false">EOMONTH(Input!$C$7,A451)</f>
        <v>56522</v>
      </c>
      <c r="C451" s="90"/>
      <c r="D451" s="98" t="n">
        <f aca="false">IF(($D450+$G450)&lt;0,($D450+$G450),0)</f>
        <v>0</v>
      </c>
      <c r="E451" s="98" t="n">
        <f aca="false">IF($D451&lt;0,Input!$C$60,0)</f>
        <v>0</v>
      </c>
      <c r="F451" s="98" t="n">
        <f aca="false">($D451*(Input!$C$56/100))/12</f>
        <v>0</v>
      </c>
      <c r="G451" s="98" t="n">
        <f aca="false">(-1)*$E451+$F451</f>
        <v>0</v>
      </c>
    </row>
    <row r="452" customFormat="false" ht="12.75" hidden="false" customHeight="true" outlineLevel="0" collapsed="false">
      <c r="A452" s="87" t="n">
        <v>448</v>
      </c>
      <c r="B452" s="90" t="n">
        <f aca="false">EOMONTH(Input!$C$7,A452)</f>
        <v>56553</v>
      </c>
      <c r="C452" s="90"/>
      <c r="D452" s="98" t="n">
        <f aca="false">IF(($D451+$G451)&lt;0,($D451+$G451),0)</f>
        <v>0</v>
      </c>
      <c r="E452" s="98" t="n">
        <f aca="false">IF($D452&lt;0,Input!$C$60,0)</f>
        <v>0</v>
      </c>
      <c r="F452" s="98" t="n">
        <f aca="false">($D452*(Input!$C$56/100))/12</f>
        <v>0</v>
      </c>
      <c r="G452" s="98" t="n">
        <f aca="false">(-1)*$E452+$F452</f>
        <v>0</v>
      </c>
    </row>
    <row r="453" customFormat="false" ht="12.75" hidden="false" customHeight="true" outlineLevel="0" collapsed="false">
      <c r="A453" s="87" t="n">
        <v>449</v>
      </c>
      <c r="B453" s="90" t="n">
        <f aca="false">EOMONTH(Input!$C$7,A453)</f>
        <v>56583</v>
      </c>
      <c r="C453" s="90"/>
      <c r="D453" s="98" t="n">
        <f aca="false">IF(($D452+$G452)&lt;0,($D452+$G452),0)</f>
        <v>0</v>
      </c>
      <c r="E453" s="98" t="n">
        <f aca="false">IF($D453&lt;0,Input!$C$60,0)</f>
        <v>0</v>
      </c>
      <c r="F453" s="98" t="n">
        <f aca="false">($D453*(Input!$C$56/100))/12</f>
        <v>0</v>
      </c>
      <c r="G453" s="98" t="n">
        <f aca="false">(-1)*$E453+$F453</f>
        <v>0</v>
      </c>
    </row>
    <row r="454" customFormat="false" ht="12.75" hidden="false" customHeight="true" outlineLevel="0" collapsed="false">
      <c r="A454" s="87" t="n">
        <v>450</v>
      </c>
      <c r="B454" s="90" t="n">
        <f aca="false">EOMONTH(Input!$C$7,A454)</f>
        <v>56614</v>
      </c>
      <c r="C454" s="90"/>
      <c r="D454" s="98" t="n">
        <f aca="false">IF(($D453+$G453)&lt;0,($D453+$G453),0)</f>
        <v>0</v>
      </c>
      <c r="E454" s="98" t="n">
        <f aca="false">IF($D454&lt;0,Input!$C$60,0)</f>
        <v>0</v>
      </c>
      <c r="F454" s="98" t="n">
        <f aca="false">($D454*(Input!$C$56/100))/12</f>
        <v>0</v>
      </c>
      <c r="G454" s="98" t="n">
        <f aca="false">(-1)*$E454+$F454</f>
        <v>0</v>
      </c>
    </row>
    <row r="455" customFormat="false" ht="12.75" hidden="false" customHeight="true" outlineLevel="0" collapsed="false">
      <c r="A455" s="87" t="n">
        <v>451</v>
      </c>
      <c r="B455" s="90" t="n">
        <f aca="false">EOMONTH(Input!$C$7,A455)</f>
        <v>56645</v>
      </c>
      <c r="C455" s="90"/>
      <c r="D455" s="98" t="n">
        <f aca="false">IF(($D454+$G454)&lt;0,($D454+$G454),0)</f>
        <v>0</v>
      </c>
      <c r="E455" s="98" t="n">
        <f aca="false">IF($D455&lt;0,Input!$C$60,0)</f>
        <v>0</v>
      </c>
      <c r="F455" s="98" t="n">
        <f aca="false">($D455*(Input!$C$56/100))/12</f>
        <v>0</v>
      </c>
      <c r="G455" s="98" t="n">
        <f aca="false">(-1)*$E455+$F455</f>
        <v>0</v>
      </c>
    </row>
    <row r="456" customFormat="false" ht="12.75" hidden="false" customHeight="true" outlineLevel="0" collapsed="false">
      <c r="A456" s="87" t="n">
        <v>452</v>
      </c>
      <c r="B456" s="90" t="n">
        <f aca="false">EOMONTH(Input!$C$7,A456)</f>
        <v>56673</v>
      </c>
      <c r="C456" s="90"/>
      <c r="D456" s="98" t="n">
        <f aca="false">IF(($D455+$G455)&lt;0,($D455+$G455),0)</f>
        <v>0</v>
      </c>
      <c r="E456" s="98" t="n">
        <f aca="false">IF($D456&lt;0,Input!$C$60,0)</f>
        <v>0</v>
      </c>
      <c r="F456" s="98" t="n">
        <f aca="false">($D456*(Input!$C$56/100))/12</f>
        <v>0</v>
      </c>
      <c r="G456" s="98" t="n">
        <f aca="false">(-1)*$E456+$F456</f>
        <v>0</v>
      </c>
    </row>
    <row r="457" customFormat="false" ht="12.75" hidden="false" customHeight="true" outlineLevel="0" collapsed="false">
      <c r="A457" s="87" t="n">
        <v>453</v>
      </c>
      <c r="B457" s="90" t="n">
        <f aca="false">EOMONTH(Input!$C$7,A457)</f>
        <v>56704</v>
      </c>
      <c r="C457" s="90"/>
      <c r="D457" s="98" t="n">
        <f aca="false">IF(($D456+$G456)&lt;0,($D456+$G456),0)</f>
        <v>0</v>
      </c>
      <c r="E457" s="98" t="n">
        <f aca="false">IF($D457&lt;0,Input!$C$60,0)</f>
        <v>0</v>
      </c>
      <c r="F457" s="98" t="n">
        <f aca="false">($D457*(Input!$C$56/100))/12</f>
        <v>0</v>
      </c>
      <c r="G457" s="98" t="n">
        <f aca="false">(-1)*$E457+$F457</f>
        <v>0</v>
      </c>
    </row>
    <row r="458" customFormat="false" ht="12.75" hidden="false" customHeight="true" outlineLevel="0" collapsed="false">
      <c r="A458" s="87" t="n">
        <v>454</v>
      </c>
      <c r="B458" s="90" t="n">
        <f aca="false">EOMONTH(Input!$C$7,A458)</f>
        <v>56734</v>
      </c>
      <c r="C458" s="90"/>
      <c r="D458" s="98" t="n">
        <f aca="false">IF(($D457+$G457)&lt;0,($D457+$G457),0)</f>
        <v>0</v>
      </c>
      <c r="E458" s="98" t="n">
        <f aca="false">IF($D458&lt;0,Input!$C$60,0)</f>
        <v>0</v>
      </c>
      <c r="F458" s="98" t="n">
        <f aca="false">($D458*(Input!$C$56/100))/12</f>
        <v>0</v>
      </c>
      <c r="G458" s="98" t="n">
        <f aca="false">(-1)*$E458+$F458</f>
        <v>0</v>
      </c>
    </row>
    <row r="459" customFormat="false" ht="12.75" hidden="false" customHeight="true" outlineLevel="0" collapsed="false">
      <c r="A459" s="87" t="n">
        <v>455</v>
      </c>
      <c r="B459" s="90" t="n">
        <f aca="false">EOMONTH(Input!$C$7,A459)</f>
        <v>56765</v>
      </c>
      <c r="C459" s="90"/>
      <c r="D459" s="98" t="n">
        <f aca="false">IF(($D458+$G458)&lt;0,($D458+$G458),0)</f>
        <v>0</v>
      </c>
      <c r="E459" s="98" t="n">
        <f aca="false">IF($D459&lt;0,Input!$C$60,0)</f>
        <v>0</v>
      </c>
      <c r="F459" s="98" t="n">
        <f aca="false">($D459*(Input!$C$56/100))/12</f>
        <v>0</v>
      </c>
      <c r="G459" s="98" t="n">
        <f aca="false">(-1)*$E459+$F459</f>
        <v>0</v>
      </c>
    </row>
    <row r="460" customFormat="false" ht="12.75" hidden="false" customHeight="true" outlineLevel="0" collapsed="false">
      <c r="A460" s="87" t="n">
        <v>456</v>
      </c>
      <c r="B460" s="90" t="n">
        <f aca="false">EOMONTH(Input!$C$7,A460)</f>
        <v>56795</v>
      </c>
      <c r="C460" s="90"/>
      <c r="D460" s="98" t="n">
        <f aca="false">IF(($D459+$G459)&lt;0,($D459+$G459),0)</f>
        <v>0</v>
      </c>
      <c r="E460" s="98" t="n">
        <f aca="false">IF($D460&lt;0,Input!$C$60,0)</f>
        <v>0</v>
      </c>
      <c r="F460" s="98" t="n">
        <f aca="false">($D460*(Input!$C$56/100))/12</f>
        <v>0</v>
      </c>
      <c r="G460" s="98" t="n">
        <f aca="false">(-1)*$E460+$F460</f>
        <v>0</v>
      </c>
    </row>
    <row r="461" customFormat="false" ht="12.75" hidden="false" customHeight="true" outlineLevel="0" collapsed="false">
      <c r="A461" s="87" t="n">
        <v>457</v>
      </c>
      <c r="B461" s="90" t="n">
        <f aca="false">EOMONTH(Input!$C$7,A461)</f>
        <v>56826</v>
      </c>
      <c r="C461" s="90"/>
      <c r="D461" s="98" t="n">
        <f aca="false">IF(($D460+$G460)&lt;0,($D460+$G460),0)</f>
        <v>0</v>
      </c>
      <c r="E461" s="98" t="n">
        <f aca="false">IF($D461&lt;0,Input!$C$60,0)</f>
        <v>0</v>
      </c>
      <c r="F461" s="98" t="n">
        <f aca="false">($D461*(Input!$C$56/100))/12</f>
        <v>0</v>
      </c>
      <c r="G461" s="98" t="n">
        <f aca="false">(-1)*$E461+$F461</f>
        <v>0</v>
      </c>
    </row>
    <row r="462" customFormat="false" ht="12.75" hidden="false" customHeight="true" outlineLevel="0" collapsed="false">
      <c r="A462" s="87" t="n">
        <v>458</v>
      </c>
      <c r="B462" s="90" t="n">
        <f aca="false">EOMONTH(Input!$C$7,A462)</f>
        <v>56857</v>
      </c>
      <c r="C462" s="90"/>
      <c r="D462" s="98" t="n">
        <f aca="false">IF(($D461+$G461)&lt;0,($D461+$G461),0)</f>
        <v>0</v>
      </c>
      <c r="E462" s="98" t="n">
        <f aca="false">IF($D462&lt;0,Input!$C$60,0)</f>
        <v>0</v>
      </c>
      <c r="F462" s="98" t="n">
        <f aca="false">($D462*(Input!$C$56/100))/12</f>
        <v>0</v>
      </c>
      <c r="G462" s="98" t="n">
        <f aca="false">(-1)*$E462+$F462</f>
        <v>0</v>
      </c>
    </row>
    <row r="463" customFormat="false" ht="12.75" hidden="false" customHeight="true" outlineLevel="0" collapsed="false">
      <c r="A463" s="87" t="n">
        <v>459</v>
      </c>
      <c r="B463" s="90" t="n">
        <f aca="false">EOMONTH(Input!$C$7,A463)</f>
        <v>56887</v>
      </c>
      <c r="C463" s="90"/>
      <c r="D463" s="98" t="n">
        <f aca="false">IF(($D462+$G462)&lt;0,($D462+$G462),0)</f>
        <v>0</v>
      </c>
      <c r="E463" s="98" t="n">
        <f aca="false">IF($D463&lt;0,Input!$C$60,0)</f>
        <v>0</v>
      </c>
      <c r="F463" s="98" t="n">
        <f aca="false">($D463*(Input!$C$56/100))/12</f>
        <v>0</v>
      </c>
      <c r="G463" s="98" t="n">
        <f aca="false">(-1)*$E463+$F463</f>
        <v>0</v>
      </c>
    </row>
    <row r="464" customFormat="false" ht="12.75" hidden="false" customHeight="true" outlineLevel="0" collapsed="false">
      <c r="A464" s="87" t="n">
        <v>460</v>
      </c>
      <c r="B464" s="90" t="n">
        <f aca="false">EOMONTH(Input!$C$7,A464)</f>
        <v>56918</v>
      </c>
      <c r="C464" s="90"/>
      <c r="D464" s="98" t="n">
        <f aca="false">IF(($D463+$G463)&lt;0,($D463+$G463),0)</f>
        <v>0</v>
      </c>
      <c r="E464" s="98" t="n">
        <f aca="false">IF($D464&lt;0,Input!$C$60,0)</f>
        <v>0</v>
      </c>
      <c r="F464" s="98" t="n">
        <f aca="false">($D464*(Input!$C$56/100))/12</f>
        <v>0</v>
      </c>
      <c r="G464" s="98" t="n">
        <f aca="false">(-1)*$E464+$F464</f>
        <v>0</v>
      </c>
    </row>
    <row r="465" customFormat="false" ht="12.75" hidden="false" customHeight="true" outlineLevel="0" collapsed="false">
      <c r="A465" s="87" t="n">
        <v>461</v>
      </c>
      <c r="B465" s="90" t="n">
        <f aca="false">EOMONTH(Input!$C$7,A465)</f>
        <v>56948</v>
      </c>
      <c r="C465" s="90"/>
      <c r="D465" s="98" t="n">
        <f aca="false">IF(($D464+$G464)&lt;0,($D464+$G464),0)</f>
        <v>0</v>
      </c>
      <c r="E465" s="98" t="n">
        <f aca="false">IF($D465&lt;0,Input!$C$60,0)</f>
        <v>0</v>
      </c>
      <c r="F465" s="98" t="n">
        <f aca="false">($D465*(Input!$C$56/100))/12</f>
        <v>0</v>
      </c>
      <c r="G465" s="98" t="n">
        <f aca="false">(-1)*$E465+$F465</f>
        <v>0</v>
      </c>
    </row>
    <row r="466" customFormat="false" ht="12.75" hidden="false" customHeight="true" outlineLevel="0" collapsed="false">
      <c r="A466" s="87" t="n">
        <v>462</v>
      </c>
      <c r="B466" s="90" t="n">
        <f aca="false">EOMONTH(Input!$C$7,A466)</f>
        <v>56979</v>
      </c>
      <c r="C466" s="90"/>
      <c r="D466" s="98" t="n">
        <f aca="false">IF(($D465+$G465)&lt;0,($D465+$G465),0)</f>
        <v>0</v>
      </c>
      <c r="E466" s="98" t="n">
        <f aca="false">IF($D466&lt;0,Input!$C$60,0)</f>
        <v>0</v>
      </c>
      <c r="F466" s="98" t="n">
        <f aca="false">($D466*(Input!$C$56/100))/12</f>
        <v>0</v>
      </c>
      <c r="G466" s="98" t="n">
        <f aca="false">(-1)*$E466+$F466</f>
        <v>0</v>
      </c>
    </row>
    <row r="467" customFormat="false" ht="12.75" hidden="false" customHeight="true" outlineLevel="0" collapsed="false">
      <c r="A467" s="87" t="n">
        <v>463</v>
      </c>
      <c r="B467" s="90" t="n">
        <f aca="false">EOMONTH(Input!$C$7,A467)</f>
        <v>57010</v>
      </c>
      <c r="C467" s="90"/>
      <c r="D467" s="98" t="n">
        <f aca="false">IF(($D466+$G466)&lt;0,($D466+$G466),0)</f>
        <v>0</v>
      </c>
      <c r="E467" s="98" t="n">
        <f aca="false">IF($D467&lt;0,Input!$C$60,0)</f>
        <v>0</v>
      </c>
      <c r="F467" s="98" t="n">
        <f aca="false">($D467*(Input!$C$56/100))/12</f>
        <v>0</v>
      </c>
      <c r="G467" s="98" t="n">
        <f aca="false">(-1)*$E467+$F467</f>
        <v>0</v>
      </c>
    </row>
    <row r="468" customFormat="false" ht="12.75" hidden="false" customHeight="true" outlineLevel="0" collapsed="false">
      <c r="A468" s="87" t="n">
        <v>464</v>
      </c>
      <c r="B468" s="90" t="n">
        <f aca="false">EOMONTH(Input!$C$7,A468)</f>
        <v>57039</v>
      </c>
      <c r="C468" s="90"/>
      <c r="D468" s="98" t="n">
        <f aca="false">IF(($D467+$G467)&lt;0,($D467+$G467),0)</f>
        <v>0</v>
      </c>
      <c r="E468" s="98" t="n">
        <f aca="false">IF($D468&lt;0,Input!$C$60,0)</f>
        <v>0</v>
      </c>
      <c r="F468" s="98" t="n">
        <f aca="false">($D468*(Input!$C$56/100))/12</f>
        <v>0</v>
      </c>
      <c r="G468" s="98" t="n">
        <f aca="false">(-1)*$E468+$F468</f>
        <v>0</v>
      </c>
    </row>
    <row r="469" customFormat="false" ht="12.75" hidden="false" customHeight="true" outlineLevel="0" collapsed="false">
      <c r="A469" s="87" t="n">
        <v>465</v>
      </c>
      <c r="B469" s="90" t="n">
        <f aca="false">EOMONTH(Input!$C$7,A469)</f>
        <v>57070</v>
      </c>
      <c r="C469" s="90"/>
      <c r="D469" s="98" t="n">
        <f aca="false">IF(($D468+$G468)&lt;0,($D468+$G468),0)</f>
        <v>0</v>
      </c>
      <c r="E469" s="98" t="n">
        <f aca="false">IF($D469&lt;0,Input!$C$60,0)</f>
        <v>0</v>
      </c>
      <c r="F469" s="98" t="n">
        <f aca="false">($D469*(Input!$C$56/100))/12</f>
        <v>0</v>
      </c>
      <c r="G469" s="98" t="n">
        <f aca="false">(-1)*$E469+$F469</f>
        <v>0</v>
      </c>
    </row>
    <row r="470" customFormat="false" ht="12.75" hidden="false" customHeight="true" outlineLevel="0" collapsed="false">
      <c r="A470" s="87" t="n">
        <v>466</v>
      </c>
      <c r="B470" s="90" t="n">
        <f aca="false">EOMONTH(Input!$C$7,A470)</f>
        <v>57100</v>
      </c>
      <c r="C470" s="90"/>
      <c r="D470" s="98" t="n">
        <f aca="false">IF(($D469+$G469)&lt;0,($D469+$G469),0)</f>
        <v>0</v>
      </c>
      <c r="E470" s="98" t="n">
        <f aca="false">IF($D470&lt;0,Input!$C$60,0)</f>
        <v>0</v>
      </c>
      <c r="F470" s="98" t="n">
        <f aca="false">($D470*(Input!$C$56/100))/12</f>
        <v>0</v>
      </c>
      <c r="G470" s="98" t="n">
        <f aca="false">(-1)*$E470+$F470</f>
        <v>0</v>
      </c>
    </row>
    <row r="471" customFormat="false" ht="12.75" hidden="false" customHeight="true" outlineLevel="0" collapsed="false">
      <c r="A471" s="87" t="n">
        <v>467</v>
      </c>
      <c r="B471" s="90" t="n">
        <f aca="false">EOMONTH(Input!$C$7,A471)</f>
        <v>57131</v>
      </c>
      <c r="C471" s="90"/>
      <c r="D471" s="98" t="n">
        <f aca="false">IF(($D470+$G470)&lt;0,($D470+$G470),0)</f>
        <v>0</v>
      </c>
      <c r="E471" s="98" t="n">
        <f aca="false">IF($D471&lt;0,Input!$C$60,0)</f>
        <v>0</v>
      </c>
      <c r="F471" s="98" t="n">
        <f aca="false">($D471*(Input!$C$56/100))/12</f>
        <v>0</v>
      </c>
      <c r="G471" s="98" t="n">
        <f aca="false">(-1)*$E471+$F471</f>
        <v>0</v>
      </c>
    </row>
    <row r="472" customFormat="false" ht="12.75" hidden="false" customHeight="true" outlineLevel="0" collapsed="false">
      <c r="A472" s="87" t="n">
        <v>468</v>
      </c>
      <c r="B472" s="90" t="n">
        <f aca="false">EOMONTH(Input!$C$7,A472)</f>
        <v>57161</v>
      </c>
      <c r="C472" s="90"/>
      <c r="D472" s="98" t="n">
        <f aca="false">IF(($D471+$G471)&lt;0,($D471+$G471),0)</f>
        <v>0</v>
      </c>
      <c r="E472" s="98" t="n">
        <f aca="false">IF($D472&lt;0,Input!$C$60,0)</f>
        <v>0</v>
      </c>
      <c r="F472" s="98" t="n">
        <f aca="false">($D472*(Input!$C$56/100))/12</f>
        <v>0</v>
      </c>
      <c r="G472" s="98" t="n">
        <f aca="false">(-1)*$E472+$F472</f>
        <v>0</v>
      </c>
    </row>
    <row r="473" customFormat="false" ht="12.75" hidden="false" customHeight="true" outlineLevel="0" collapsed="false">
      <c r="A473" s="87" t="n">
        <v>469</v>
      </c>
      <c r="B473" s="90" t="n">
        <f aca="false">EOMONTH(Input!$C$7,A473)</f>
        <v>57192</v>
      </c>
      <c r="C473" s="90"/>
      <c r="D473" s="98" t="n">
        <f aca="false">IF(($D472+$G472)&lt;0,($D472+$G472),0)</f>
        <v>0</v>
      </c>
      <c r="E473" s="98" t="n">
        <f aca="false">IF($D473&lt;0,Input!$C$60,0)</f>
        <v>0</v>
      </c>
      <c r="F473" s="98" t="n">
        <f aca="false">($D473*(Input!$C$56/100))/12</f>
        <v>0</v>
      </c>
      <c r="G473" s="98" t="n">
        <f aca="false">(-1)*$E473+$F473</f>
        <v>0</v>
      </c>
    </row>
    <row r="474" customFormat="false" ht="12.75" hidden="false" customHeight="true" outlineLevel="0" collapsed="false">
      <c r="A474" s="87" t="n">
        <v>470</v>
      </c>
      <c r="B474" s="90" t="n">
        <f aca="false">EOMONTH(Input!$C$7,A474)</f>
        <v>57223</v>
      </c>
      <c r="C474" s="90"/>
      <c r="D474" s="98" t="n">
        <f aca="false">IF(($D473+$G473)&lt;0,($D473+$G473),0)</f>
        <v>0</v>
      </c>
      <c r="E474" s="98" t="n">
        <f aca="false">IF($D474&lt;0,Input!$C$60,0)</f>
        <v>0</v>
      </c>
      <c r="F474" s="98" t="n">
        <f aca="false">($D474*(Input!$C$56/100))/12</f>
        <v>0</v>
      </c>
      <c r="G474" s="98" t="n">
        <f aca="false">(-1)*$E474+$F474</f>
        <v>0</v>
      </c>
    </row>
    <row r="475" customFormat="false" ht="12.75" hidden="false" customHeight="true" outlineLevel="0" collapsed="false">
      <c r="A475" s="87" t="n">
        <v>471</v>
      </c>
      <c r="B475" s="90" t="n">
        <f aca="false">EOMONTH(Input!$C$7,A475)</f>
        <v>57253</v>
      </c>
      <c r="C475" s="90"/>
      <c r="D475" s="98" t="n">
        <f aca="false">IF(($D474+$G474)&lt;0,($D474+$G474),0)</f>
        <v>0</v>
      </c>
      <c r="E475" s="98" t="n">
        <f aca="false">IF($D475&lt;0,Input!$C$60,0)</f>
        <v>0</v>
      </c>
      <c r="F475" s="98" t="n">
        <f aca="false">($D475*(Input!$C$56/100))/12</f>
        <v>0</v>
      </c>
      <c r="G475" s="98" t="n">
        <f aca="false">(-1)*$E475+$F475</f>
        <v>0</v>
      </c>
    </row>
    <row r="476" customFormat="false" ht="12.75" hidden="false" customHeight="true" outlineLevel="0" collapsed="false">
      <c r="A476" s="87" t="n">
        <v>472</v>
      </c>
      <c r="B476" s="90" t="n">
        <f aca="false">EOMONTH(Input!$C$7,A476)</f>
        <v>57284</v>
      </c>
      <c r="C476" s="90"/>
      <c r="D476" s="98" t="n">
        <f aca="false">IF(($D475+$G475)&lt;0,($D475+$G475),0)</f>
        <v>0</v>
      </c>
      <c r="E476" s="98" t="n">
        <f aca="false">IF($D476&lt;0,Input!$C$60,0)</f>
        <v>0</v>
      </c>
      <c r="F476" s="98" t="n">
        <f aca="false">($D476*(Input!$C$56/100))/12</f>
        <v>0</v>
      </c>
      <c r="G476" s="98" t="n">
        <f aca="false">(-1)*$E476+$F476</f>
        <v>0</v>
      </c>
    </row>
    <row r="477" customFormat="false" ht="12.75" hidden="false" customHeight="true" outlineLevel="0" collapsed="false">
      <c r="A477" s="87" t="n">
        <v>473</v>
      </c>
      <c r="B477" s="90" t="n">
        <f aca="false">EOMONTH(Input!$C$7,A477)</f>
        <v>57314</v>
      </c>
      <c r="C477" s="90"/>
      <c r="D477" s="98" t="n">
        <f aca="false">IF(($D476+$G476)&lt;0,($D476+$G476),0)</f>
        <v>0</v>
      </c>
      <c r="E477" s="98" t="n">
        <f aca="false">IF($D477&lt;0,Input!$C$60,0)</f>
        <v>0</v>
      </c>
      <c r="F477" s="98" t="n">
        <f aca="false">($D477*(Input!$C$56/100))/12</f>
        <v>0</v>
      </c>
      <c r="G477" s="98" t="n">
        <f aca="false">(-1)*$E477+$F477</f>
        <v>0</v>
      </c>
    </row>
    <row r="478" customFormat="false" ht="12.75" hidden="false" customHeight="true" outlineLevel="0" collapsed="false">
      <c r="A478" s="87" t="n">
        <v>474</v>
      </c>
      <c r="B478" s="90" t="n">
        <f aca="false">EOMONTH(Input!$C$7,A478)</f>
        <v>57345</v>
      </c>
      <c r="C478" s="90"/>
      <c r="D478" s="98" t="n">
        <f aca="false">IF(($D477+$G477)&lt;0,($D477+$G477),0)</f>
        <v>0</v>
      </c>
      <c r="E478" s="98" t="n">
        <f aca="false">IF($D478&lt;0,Input!$C$60,0)</f>
        <v>0</v>
      </c>
      <c r="F478" s="98" t="n">
        <f aca="false">($D478*(Input!$C$56/100))/12</f>
        <v>0</v>
      </c>
      <c r="G478" s="98" t="n">
        <f aca="false">(-1)*$E478+$F478</f>
        <v>0</v>
      </c>
    </row>
    <row r="479" customFormat="false" ht="12.75" hidden="false" customHeight="true" outlineLevel="0" collapsed="false">
      <c r="A479" s="87" t="n">
        <v>475</v>
      </c>
      <c r="B479" s="90" t="n">
        <f aca="false">EOMONTH(Input!$C$7,A479)</f>
        <v>57376</v>
      </c>
      <c r="C479" s="90"/>
      <c r="D479" s="98" t="n">
        <f aca="false">IF(($D478+$G478)&lt;0,($D478+$G478),0)</f>
        <v>0</v>
      </c>
      <c r="E479" s="98" t="n">
        <f aca="false">IF($D479&lt;0,Input!$C$60,0)</f>
        <v>0</v>
      </c>
      <c r="F479" s="98" t="n">
        <f aca="false">($D479*(Input!$C$56/100))/12</f>
        <v>0</v>
      </c>
      <c r="G479" s="98" t="n">
        <f aca="false">(-1)*$E479+$F479</f>
        <v>0</v>
      </c>
    </row>
    <row r="480" customFormat="false" ht="12.75" hidden="false" customHeight="true" outlineLevel="0" collapsed="false">
      <c r="A480" s="87" t="n">
        <v>476</v>
      </c>
      <c r="B480" s="90" t="n">
        <f aca="false">EOMONTH(Input!$C$7,A480)</f>
        <v>57404</v>
      </c>
      <c r="C480" s="90"/>
      <c r="D480" s="98" t="n">
        <f aca="false">IF(($D479+$G479)&lt;0,($D479+$G479),0)</f>
        <v>0</v>
      </c>
      <c r="E480" s="98" t="n">
        <f aca="false">IF($D480&lt;0,Input!$C$60,0)</f>
        <v>0</v>
      </c>
      <c r="F480" s="98" t="n">
        <f aca="false">($D480*(Input!$C$56/100))/12</f>
        <v>0</v>
      </c>
      <c r="G480" s="98" t="n">
        <f aca="false">(-1)*$E480+$F480</f>
        <v>0</v>
      </c>
    </row>
    <row r="481" customFormat="false" ht="12.75" hidden="false" customHeight="true" outlineLevel="0" collapsed="false">
      <c r="A481" s="87" t="n">
        <v>477</v>
      </c>
      <c r="B481" s="90" t="n">
        <f aca="false">EOMONTH(Input!$C$7,A481)</f>
        <v>57435</v>
      </c>
      <c r="C481" s="90"/>
      <c r="D481" s="98" t="n">
        <f aca="false">IF(($D480+$G480)&lt;0,($D480+$G480),0)</f>
        <v>0</v>
      </c>
      <c r="E481" s="98" t="n">
        <f aca="false">IF($D481&lt;0,Input!$C$60,0)</f>
        <v>0</v>
      </c>
      <c r="F481" s="98" t="n">
        <f aca="false">($D481*(Input!$C$56/100))/12</f>
        <v>0</v>
      </c>
      <c r="G481" s="98" t="n">
        <f aca="false">(-1)*$E481+$F481</f>
        <v>0</v>
      </c>
    </row>
    <row r="482" customFormat="false" ht="12.75" hidden="false" customHeight="true" outlineLevel="0" collapsed="false">
      <c r="A482" s="87" t="n">
        <v>478</v>
      </c>
      <c r="B482" s="90" t="n">
        <f aca="false">EOMONTH(Input!$C$7,A482)</f>
        <v>57465</v>
      </c>
      <c r="C482" s="90"/>
      <c r="D482" s="98" t="n">
        <f aca="false">IF(($D481+$G481)&lt;0,($D481+$G481),0)</f>
        <v>0</v>
      </c>
      <c r="E482" s="98" t="n">
        <f aca="false">IF($D482&lt;0,Input!$C$60,0)</f>
        <v>0</v>
      </c>
      <c r="F482" s="98" t="n">
        <f aca="false">($D482*(Input!$C$56/100))/12</f>
        <v>0</v>
      </c>
      <c r="G482" s="98" t="n">
        <f aca="false">(-1)*$E482+$F482</f>
        <v>0</v>
      </c>
    </row>
    <row r="483" customFormat="false" ht="12.75" hidden="false" customHeight="true" outlineLevel="0" collapsed="false">
      <c r="A483" s="87" t="n">
        <v>479</v>
      </c>
      <c r="B483" s="90" t="n">
        <f aca="false">EOMONTH(Input!$C$7,A483)</f>
        <v>57496</v>
      </c>
      <c r="C483" s="90"/>
      <c r="D483" s="98" t="n">
        <f aca="false">IF(($D482+$G482)&lt;0,($D482+$G482),0)</f>
        <v>0</v>
      </c>
      <c r="E483" s="98" t="n">
        <f aca="false">IF($D483&lt;0,Input!$C$60,0)</f>
        <v>0</v>
      </c>
      <c r="F483" s="98" t="n">
        <f aca="false">($D483*(Input!$C$56/100))/12</f>
        <v>0</v>
      </c>
      <c r="G483" s="98" t="n">
        <f aca="false">(-1)*$E483+$F483</f>
        <v>0</v>
      </c>
    </row>
    <row r="484" customFormat="false" ht="12.75" hidden="false" customHeight="true" outlineLevel="0" collapsed="false">
      <c r="A484" s="87" t="n">
        <v>480</v>
      </c>
      <c r="B484" s="90" t="n">
        <f aca="false">EOMONTH(Input!$C$7,A484)</f>
        <v>57526</v>
      </c>
      <c r="C484" s="90"/>
      <c r="D484" s="98" t="n">
        <f aca="false">IF(($D483+$G483)&lt;0,($D483+$G483),0)</f>
        <v>0</v>
      </c>
      <c r="E484" s="98" t="n">
        <f aca="false">IF($D484&lt;0,Input!$C$60,0)</f>
        <v>0</v>
      </c>
      <c r="F484" s="98" t="n">
        <f aca="false">($D484*(Input!$C$56/100))/12</f>
        <v>0</v>
      </c>
      <c r="G484" s="98" t="n">
        <f aca="false">(-1)*$E484+$F484</f>
        <v>0</v>
      </c>
    </row>
    <row r="485" customFormat="false" ht="12.75" hidden="false" customHeight="true" outlineLevel="0" collapsed="false">
      <c r="A485" s="87" t="n">
        <v>481</v>
      </c>
      <c r="B485" s="90" t="n">
        <f aca="false">EOMONTH(Input!$C$7,A485)</f>
        <v>57557</v>
      </c>
      <c r="C485" s="90"/>
      <c r="D485" s="98" t="n">
        <f aca="false">IF(($D484+$G484)&lt;0,($D484+$G484),0)</f>
        <v>0</v>
      </c>
      <c r="E485" s="98" t="n">
        <f aca="false">IF($D485&lt;0,Input!$C$60,0)</f>
        <v>0</v>
      </c>
      <c r="F485" s="98" t="n">
        <f aca="false">($D485*(Input!$C$56/100))/12</f>
        <v>0</v>
      </c>
      <c r="G485" s="98" t="n">
        <f aca="false">(-1)*$E485+$F485</f>
        <v>0</v>
      </c>
    </row>
    <row r="486" customFormat="false" ht="12.75" hidden="false" customHeight="true" outlineLevel="0" collapsed="false">
      <c r="A486" s="87" t="n">
        <v>482</v>
      </c>
      <c r="B486" s="90" t="n">
        <f aca="false">EOMONTH(Input!$C$7,A486)</f>
        <v>57588</v>
      </c>
      <c r="C486" s="90"/>
      <c r="D486" s="98" t="n">
        <f aca="false">IF(($D485+$G485)&lt;0,($D485+$G485),0)</f>
        <v>0</v>
      </c>
      <c r="E486" s="98" t="n">
        <f aca="false">IF($D486&lt;0,Input!$C$60,0)</f>
        <v>0</v>
      </c>
      <c r="F486" s="98" t="n">
        <f aca="false">($D486*(Input!$C$56/100))/12</f>
        <v>0</v>
      </c>
      <c r="G486" s="98" t="n">
        <f aca="false">(-1)*$E486+$F486</f>
        <v>0</v>
      </c>
    </row>
    <row r="487" customFormat="false" ht="12.75" hidden="false" customHeight="true" outlineLevel="0" collapsed="false">
      <c r="A487" s="87" t="n">
        <v>483</v>
      </c>
      <c r="B487" s="90" t="n">
        <f aca="false">EOMONTH(Input!$C$7,A487)</f>
        <v>57618</v>
      </c>
      <c r="C487" s="90"/>
      <c r="D487" s="98" t="n">
        <f aca="false">IF(($D486+$G486)&lt;0,($D486+$G486),0)</f>
        <v>0</v>
      </c>
      <c r="E487" s="98" t="n">
        <f aca="false">IF($D487&lt;0,Input!$C$60,0)</f>
        <v>0</v>
      </c>
      <c r="F487" s="98" t="n">
        <f aca="false">($D487*(Input!$C$56/100))/12</f>
        <v>0</v>
      </c>
      <c r="G487" s="98" t="n">
        <f aca="false">(-1)*$E487+$F487</f>
        <v>0</v>
      </c>
    </row>
    <row r="488" customFormat="false" ht="12.75" hidden="false" customHeight="true" outlineLevel="0" collapsed="false">
      <c r="A488" s="87" t="n">
        <v>484</v>
      </c>
      <c r="B488" s="90" t="n">
        <f aca="false">EOMONTH(Input!$C$7,A488)</f>
        <v>57649</v>
      </c>
      <c r="C488" s="90"/>
      <c r="D488" s="98" t="n">
        <f aca="false">IF(($D487+$G487)&lt;0,($D487+$G487),0)</f>
        <v>0</v>
      </c>
      <c r="E488" s="98" t="n">
        <f aca="false">IF($D488&lt;0,Input!$C$60,0)</f>
        <v>0</v>
      </c>
      <c r="F488" s="98" t="n">
        <f aca="false">($D488*(Input!$C$56/100))/12</f>
        <v>0</v>
      </c>
      <c r="G488" s="98" t="n">
        <f aca="false">(-1)*$E488+$F488</f>
        <v>0</v>
      </c>
    </row>
    <row r="489" customFormat="false" ht="12.75" hidden="false" customHeight="true" outlineLevel="0" collapsed="false">
      <c r="A489" s="87" t="n">
        <v>485</v>
      </c>
      <c r="B489" s="90" t="n">
        <f aca="false">EOMONTH(Input!$C$7,A489)</f>
        <v>57679</v>
      </c>
      <c r="C489" s="90"/>
      <c r="D489" s="98" t="n">
        <f aca="false">IF(($D488+$G488)&lt;0,($D488+$G488),0)</f>
        <v>0</v>
      </c>
      <c r="E489" s="98" t="n">
        <f aca="false">IF($D489&lt;0,Input!$C$60,0)</f>
        <v>0</v>
      </c>
      <c r="F489" s="98" t="n">
        <f aca="false">($D489*(Input!$C$56/100))/12</f>
        <v>0</v>
      </c>
      <c r="G489" s="98" t="n">
        <f aca="false">(-1)*$E489+$F489</f>
        <v>0</v>
      </c>
    </row>
    <row r="490" customFormat="false" ht="12.75" hidden="false" customHeight="true" outlineLevel="0" collapsed="false">
      <c r="A490" s="87" t="n">
        <v>486</v>
      </c>
      <c r="B490" s="90" t="n">
        <f aca="false">EOMONTH(Input!$C$7,A490)</f>
        <v>57710</v>
      </c>
      <c r="C490" s="90"/>
      <c r="D490" s="98" t="n">
        <f aca="false">IF(($D489+$G489)&lt;0,($D489+$G489),0)</f>
        <v>0</v>
      </c>
      <c r="E490" s="98" t="n">
        <f aca="false">IF($D490&lt;0,Input!$C$60,0)</f>
        <v>0</v>
      </c>
      <c r="F490" s="98" t="n">
        <f aca="false">($D490*(Input!$C$56/100))/12</f>
        <v>0</v>
      </c>
      <c r="G490" s="98" t="n">
        <f aca="false">(-1)*$E490+$F490</f>
        <v>0</v>
      </c>
    </row>
    <row r="491" customFormat="false" ht="12.75" hidden="false" customHeight="true" outlineLevel="0" collapsed="false">
      <c r="A491" s="87" t="n">
        <v>487</v>
      </c>
      <c r="B491" s="90" t="n">
        <f aca="false">EOMONTH(Input!$C$7,A491)</f>
        <v>57741</v>
      </c>
      <c r="C491" s="90"/>
      <c r="D491" s="98" t="n">
        <f aca="false">IF(($D490+$G490)&lt;0,($D490+$G490),0)</f>
        <v>0</v>
      </c>
      <c r="E491" s="98" t="n">
        <f aca="false">IF($D491&lt;0,Input!$C$60,0)</f>
        <v>0</v>
      </c>
      <c r="F491" s="98" t="n">
        <f aca="false">($D491*(Input!$C$56/100))/12</f>
        <v>0</v>
      </c>
      <c r="G491" s="98" t="n">
        <f aca="false">(-1)*$E491+$F491</f>
        <v>0</v>
      </c>
    </row>
    <row r="492" customFormat="false" ht="12.75" hidden="false" customHeight="true" outlineLevel="0" collapsed="false">
      <c r="A492" s="87" t="n">
        <v>488</v>
      </c>
      <c r="B492" s="90" t="n">
        <f aca="false">EOMONTH(Input!$C$7,A492)</f>
        <v>57769</v>
      </c>
      <c r="C492" s="90"/>
      <c r="D492" s="98" t="n">
        <f aca="false">IF(($D491+$G491)&lt;0,($D491+$G491),0)</f>
        <v>0</v>
      </c>
      <c r="E492" s="98" t="n">
        <f aca="false">IF($D492&lt;0,Input!$C$60,0)</f>
        <v>0</v>
      </c>
      <c r="F492" s="98" t="n">
        <f aca="false">($D492*(Input!$C$56/100))/12</f>
        <v>0</v>
      </c>
      <c r="G492" s="98" t="n">
        <f aca="false">(-1)*$E492+$F492</f>
        <v>0</v>
      </c>
    </row>
    <row r="493" customFormat="false" ht="12.75" hidden="false" customHeight="true" outlineLevel="0" collapsed="false">
      <c r="A493" s="87" t="n">
        <v>489</v>
      </c>
      <c r="B493" s="90" t="n">
        <f aca="false">EOMONTH(Input!$C$7,A493)</f>
        <v>57800</v>
      </c>
      <c r="C493" s="90"/>
      <c r="D493" s="98" t="n">
        <f aca="false">IF(($D492+$G492)&lt;0,($D492+$G492),0)</f>
        <v>0</v>
      </c>
      <c r="E493" s="98" t="n">
        <f aca="false">IF($D493&lt;0,Input!$C$60,0)</f>
        <v>0</v>
      </c>
      <c r="F493" s="98" t="n">
        <f aca="false">($D493*(Input!$C$56/100))/12</f>
        <v>0</v>
      </c>
      <c r="G493" s="98" t="n">
        <f aca="false">(-1)*$E493+$F493</f>
        <v>0</v>
      </c>
    </row>
    <row r="494" customFormat="false" ht="12.75" hidden="false" customHeight="true" outlineLevel="0" collapsed="false">
      <c r="A494" s="87" t="n">
        <v>490</v>
      </c>
      <c r="B494" s="90" t="n">
        <f aca="false">EOMONTH(Input!$C$7,A494)</f>
        <v>57830</v>
      </c>
      <c r="C494" s="90"/>
      <c r="D494" s="98" t="n">
        <f aca="false">IF(($D493+$G493)&lt;0,($D493+$G493),0)</f>
        <v>0</v>
      </c>
      <c r="E494" s="98" t="n">
        <f aca="false">IF($D494&lt;0,Input!$C$60,0)</f>
        <v>0</v>
      </c>
      <c r="F494" s="98" t="n">
        <f aca="false">($D494*(Input!$C$56/100))/12</f>
        <v>0</v>
      </c>
      <c r="G494" s="98" t="n">
        <f aca="false">(-1)*$E494+$F494</f>
        <v>0</v>
      </c>
    </row>
    <row r="495" customFormat="false" ht="12.75" hidden="false" customHeight="true" outlineLevel="0" collapsed="false">
      <c r="A495" s="87" t="n">
        <v>491</v>
      </c>
      <c r="B495" s="90" t="n">
        <f aca="false">EOMONTH(Input!$C$7,A495)</f>
        <v>57861</v>
      </c>
      <c r="C495" s="90"/>
      <c r="D495" s="98" t="n">
        <f aca="false">IF(($D494+$G494)&lt;0,($D494+$G494),0)</f>
        <v>0</v>
      </c>
      <c r="E495" s="98" t="n">
        <f aca="false">IF($D495&lt;0,Input!$C$60,0)</f>
        <v>0</v>
      </c>
      <c r="F495" s="98" t="n">
        <f aca="false">($D495*(Input!$C$56/100))/12</f>
        <v>0</v>
      </c>
      <c r="G495" s="98" t="n">
        <f aca="false">(-1)*$E495+$F495</f>
        <v>0</v>
      </c>
    </row>
    <row r="496" customFormat="false" ht="12.75" hidden="false" customHeight="true" outlineLevel="0" collapsed="false">
      <c r="A496" s="87" t="n">
        <v>492</v>
      </c>
      <c r="B496" s="90" t="n">
        <f aca="false">EOMONTH(Input!$C$7,A496)</f>
        <v>57891</v>
      </c>
      <c r="C496" s="90"/>
      <c r="D496" s="98" t="n">
        <f aca="false">IF(($D495+$G495)&lt;0,($D495+$G495),0)</f>
        <v>0</v>
      </c>
      <c r="E496" s="98" t="n">
        <f aca="false">IF($D496&lt;0,Input!$C$60,0)</f>
        <v>0</v>
      </c>
      <c r="F496" s="98" t="n">
        <f aca="false">($D496*(Input!$C$56/100))/12</f>
        <v>0</v>
      </c>
      <c r="G496" s="98" t="n">
        <f aca="false">(-1)*$E496+$F496</f>
        <v>0</v>
      </c>
    </row>
    <row r="497" customFormat="false" ht="12.75" hidden="false" customHeight="true" outlineLevel="0" collapsed="false">
      <c r="A497" s="87" t="n">
        <v>493</v>
      </c>
      <c r="B497" s="90" t="n">
        <f aca="false">EOMONTH(Input!$C$7,A497)</f>
        <v>57922</v>
      </c>
      <c r="C497" s="90"/>
      <c r="D497" s="98" t="n">
        <f aca="false">IF(($D496+$G496)&lt;0,($D496+$G496),0)</f>
        <v>0</v>
      </c>
      <c r="E497" s="98" t="n">
        <f aca="false">IF($D497&lt;0,Input!$C$60,0)</f>
        <v>0</v>
      </c>
      <c r="F497" s="98" t="n">
        <f aca="false">($D497*(Input!$C$56/100))/12</f>
        <v>0</v>
      </c>
      <c r="G497" s="98" t="n">
        <f aca="false">(-1)*$E497+$F497</f>
        <v>0</v>
      </c>
    </row>
    <row r="498" customFormat="false" ht="12.75" hidden="false" customHeight="true" outlineLevel="0" collapsed="false">
      <c r="A498" s="87" t="n">
        <v>494</v>
      </c>
      <c r="B498" s="90" t="n">
        <f aca="false">EOMONTH(Input!$C$7,A498)</f>
        <v>57953</v>
      </c>
      <c r="C498" s="90"/>
      <c r="D498" s="98" t="n">
        <f aca="false">IF(($D497+$G497)&lt;0,($D497+$G497),0)</f>
        <v>0</v>
      </c>
      <c r="E498" s="98" t="n">
        <f aca="false">IF($D498&lt;0,Input!$C$60,0)</f>
        <v>0</v>
      </c>
      <c r="F498" s="98" t="n">
        <f aca="false">($D498*(Input!$C$56/100))/12</f>
        <v>0</v>
      </c>
      <c r="G498" s="98" t="n">
        <f aca="false">(-1)*$E498+$F498</f>
        <v>0</v>
      </c>
    </row>
    <row r="499" customFormat="false" ht="12.75" hidden="false" customHeight="true" outlineLevel="0" collapsed="false">
      <c r="A499" s="87" t="n">
        <v>495</v>
      </c>
      <c r="B499" s="90" t="n">
        <f aca="false">EOMONTH(Input!$C$7,A499)</f>
        <v>57983</v>
      </c>
      <c r="C499" s="90"/>
      <c r="D499" s="98" t="n">
        <f aca="false">IF(($D498+$G498)&lt;0,($D498+$G498),0)</f>
        <v>0</v>
      </c>
      <c r="E499" s="98" t="n">
        <f aca="false">IF($D499&lt;0,Input!$C$60,0)</f>
        <v>0</v>
      </c>
      <c r="F499" s="98" t="n">
        <f aca="false">($D499*(Input!$C$56/100))/12</f>
        <v>0</v>
      </c>
      <c r="G499" s="98" t="n">
        <f aca="false">(-1)*$E499+$F499</f>
        <v>0</v>
      </c>
    </row>
    <row r="500" customFormat="false" ht="12.75" hidden="false" customHeight="true" outlineLevel="0" collapsed="false">
      <c r="A500" s="87" t="n">
        <v>496</v>
      </c>
      <c r="B500" s="90" t="n">
        <f aca="false">EOMONTH(Input!$C$7,A500)</f>
        <v>58014</v>
      </c>
      <c r="C500" s="90"/>
      <c r="D500" s="98" t="n">
        <f aca="false">IF(($D499+$G499)&lt;0,($D499+$G499),0)</f>
        <v>0</v>
      </c>
      <c r="E500" s="98" t="n">
        <f aca="false">IF($D500&lt;0,Input!$C$60,0)</f>
        <v>0</v>
      </c>
      <c r="F500" s="98" t="n">
        <f aca="false">($D500*(Input!$C$56/100))/12</f>
        <v>0</v>
      </c>
      <c r="G500" s="98" t="n">
        <f aca="false">(-1)*$E500+$F500</f>
        <v>0</v>
      </c>
    </row>
    <row r="501" customFormat="false" ht="12.75" hidden="false" customHeight="true" outlineLevel="0" collapsed="false">
      <c r="A501" s="87" t="n">
        <v>497</v>
      </c>
      <c r="B501" s="90" t="n">
        <f aca="false">EOMONTH(Input!$C$7,A501)</f>
        <v>58044</v>
      </c>
      <c r="C501" s="90"/>
      <c r="D501" s="98" t="n">
        <f aca="false">IF(($D500+$G500)&lt;0,($D500+$G500),0)</f>
        <v>0</v>
      </c>
      <c r="E501" s="98" t="n">
        <f aca="false">IF($D501&lt;0,Input!$C$60,0)</f>
        <v>0</v>
      </c>
      <c r="F501" s="98" t="n">
        <f aca="false">($D501*(Input!$C$56/100))/12</f>
        <v>0</v>
      </c>
      <c r="G501" s="98" t="n">
        <f aca="false">(-1)*$E501+$F501</f>
        <v>0</v>
      </c>
    </row>
    <row r="502" customFormat="false" ht="12.75" hidden="false" customHeight="true" outlineLevel="0" collapsed="false">
      <c r="A502" s="87" t="n">
        <v>498</v>
      </c>
      <c r="B502" s="90" t="n">
        <f aca="false">EOMONTH(Input!$C$7,A502)</f>
        <v>58075</v>
      </c>
      <c r="C502" s="90"/>
      <c r="D502" s="98" t="n">
        <f aca="false">IF(($D501+$G501)&lt;0,($D501+$G501),0)</f>
        <v>0</v>
      </c>
      <c r="E502" s="98" t="n">
        <f aca="false">IF($D502&lt;0,Input!$C$60,0)</f>
        <v>0</v>
      </c>
      <c r="F502" s="98" t="n">
        <f aca="false">($D502*(Input!$C$56/100))/12</f>
        <v>0</v>
      </c>
      <c r="G502" s="98" t="n">
        <f aca="false">(-1)*$E502+$F502</f>
        <v>0</v>
      </c>
    </row>
    <row r="503" customFormat="false" ht="12.75" hidden="false" customHeight="true" outlineLevel="0" collapsed="false">
      <c r="A503" s="87" t="n">
        <v>499</v>
      </c>
      <c r="B503" s="90" t="n">
        <f aca="false">EOMONTH(Input!$C$7,A503)</f>
        <v>58106</v>
      </c>
      <c r="C503" s="90"/>
      <c r="D503" s="98" t="n">
        <f aca="false">IF(($D502+$G502)&lt;0,($D502+$G502),0)</f>
        <v>0</v>
      </c>
      <c r="E503" s="98" t="n">
        <f aca="false">IF($D503&lt;0,Input!$C$60,0)</f>
        <v>0</v>
      </c>
      <c r="F503" s="98" t="n">
        <f aca="false">($D503*(Input!$C$56/100))/12</f>
        <v>0</v>
      </c>
      <c r="G503" s="98" t="n">
        <f aca="false">(-1)*$E503+$F503</f>
        <v>0</v>
      </c>
    </row>
    <row r="504" customFormat="false" ht="12.75" hidden="false" customHeight="true" outlineLevel="0" collapsed="false">
      <c r="A504" s="87" t="n">
        <v>500</v>
      </c>
      <c r="B504" s="90" t="n">
        <f aca="false">EOMONTH(Input!$C$7,A504)</f>
        <v>58134</v>
      </c>
      <c r="C504" s="90"/>
      <c r="D504" s="98" t="n">
        <f aca="false">IF(($D503+$G503)&lt;0,($D503+$G503),0)</f>
        <v>0</v>
      </c>
      <c r="E504" s="98" t="n">
        <f aca="false">IF($D504&lt;0,Input!$C$60,0)</f>
        <v>0</v>
      </c>
      <c r="F504" s="98" t="n">
        <f aca="false">($D504*(Input!$C$56/100))/12</f>
        <v>0</v>
      </c>
      <c r="G504" s="98" t="n">
        <f aca="false">(-1)*$E504+$F504</f>
        <v>0</v>
      </c>
    </row>
    <row r="505" customFormat="false" ht="12.75" hidden="false" customHeight="true" outlineLevel="0" collapsed="false">
      <c r="A505" s="87" t="n">
        <v>501</v>
      </c>
      <c r="B505" s="90" t="n">
        <f aca="false">EOMONTH(Input!$C$7,A505)</f>
        <v>58165</v>
      </c>
      <c r="C505" s="90"/>
      <c r="D505" s="98" t="n">
        <f aca="false">IF(($D504+$G504)&lt;0,($D504+$G504),0)</f>
        <v>0</v>
      </c>
      <c r="E505" s="98" t="n">
        <f aca="false">IF($D505&lt;0,Input!$C$60,0)</f>
        <v>0</v>
      </c>
      <c r="F505" s="98" t="n">
        <f aca="false">($D505*(Input!$C$56/100))/12</f>
        <v>0</v>
      </c>
      <c r="G505" s="98" t="n">
        <f aca="false">(-1)*$E505+$F505</f>
        <v>0</v>
      </c>
    </row>
    <row r="506" customFormat="false" ht="12.75" hidden="false" customHeight="true" outlineLevel="0" collapsed="false">
      <c r="A506" s="87" t="n">
        <v>502</v>
      </c>
      <c r="B506" s="90" t="n">
        <f aca="false">EOMONTH(Input!$C$7,A506)</f>
        <v>58195</v>
      </c>
      <c r="C506" s="90"/>
      <c r="D506" s="98" t="n">
        <f aca="false">IF(($D505+$G505)&lt;0,($D505+$G505),0)</f>
        <v>0</v>
      </c>
      <c r="E506" s="98" t="n">
        <f aca="false">IF($D506&lt;0,Input!$C$60,0)</f>
        <v>0</v>
      </c>
      <c r="F506" s="98" t="n">
        <f aca="false">($D506*(Input!$C$56/100))/12</f>
        <v>0</v>
      </c>
      <c r="G506" s="98" t="n">
        <f aca="false">(-1)*$E506+$F506</f>
        <v>0</v>
      </c>
    </row>
    <row r="507" customFormat="false" ht="12.75" hidden="false" customHeight="true" outlineLevel="0" collapsed="false">
      <c r="A507" s="87" t="n">
        <v>503</v>
      </c>
      <c r="B507" s="90" t="n">
        <f aca="false">EOMONTH(Input!$C$7,A507)</f>
        <v>58226</v>
      </c>
      <c r="C507" s="90"/>
      <c r="D507" s="98" t="n">
        <f aca="false">IF(($D506+$G506)&lt;0,($D506+$G506),0)</f>
        <v>0</v>
      </c>
      <c r="E507" s="98" t="n">
        <f aca="false">IF($D507&lt;0,Input!$C$60,0)</f>
        <v>0</v>
      </c>
      <c r="F507" s="98" t="n">
        <f aca="false">($D507*(Input!$C$56/100))/12</f>
        <v>0</v>
      </c>
      <c r="G507" s="98" t="n">
        <f aca="false">(-1)*$E507+$F507</f>
        <v>0</v>
      </c>
    </row>
    <row r="508" customFormat="false" ht="12.75" hidden="false" customHeight="true" outlineLevel="0" collapsed="false">
      <c r="A508" s="87" t="n">
        <v>504</v>
      </c>
      <c r="B508" s="90" t="n">
        <f aca="false">EOMONTH(Input!$C$7,A508)</f>
        <v>58256</v>
      </c>
      <c r="C508" s="90"/>
      <c r="D508" s="98" t="n">
        <f aca="false">IF(($D507+$G507)&lt;0,($D507+$G507),0)</f>
        <v>0</v>
      </c>
      <c r="E508" s="98" t="n">
        <f aca="false">IF($D508&lt;0,Input!$C$60,0)</f>
        <v>0</v>
      </c>
      <c r="F508" s="98" t="n">
        <f aca="false">($D508*(Input!$C$56/100))/12</f>
        <v>0</v>
      </c>
      <c r="G508" s="98" t="n">
        <f aca="false">(-1)*$E508+$F508</f>
        <v>0</v>
      </c>
    </row>
    <row r="509" customFormat="false" ht="12.75" hidden="false" customHeight="true" outlineLevel="0" collapsed="false">
      <c r="A509" s="87" t="n">
        <v>505</v>
      </c>
      <c r="B509" s="90" t="n">
        <f aca="false">EOMONTH(Input!$C$7,A509)</f>
        <v>58287</v>
      </c>
      <c r="C509" s="90"/>
      <c r="D509" s="98" t="n">
        <f aca="false">IF(($D508+$G508)&lt;0,($D508+$G508),0)</f>
        <v>0</v>
      </c>
      <c r="E509" s="98" t="n">
        <f aca="false">IF($D509&lt;0,Input!$C$60,0)</f>
        <v>0</v>
      </c>
      <c r="F509" s="98" t="n">
        <f aca="false">($D509*(Input!$C$56/100))/12</f>
        <v>0</v>
      </c>
      <c r="G509" s="98" t="n">
        <f aca="false">(-1)*$E509+$F509</f>
        <v>0</v>
      </c>
    </row>
    <row r="510" customFormat="false" ht="12.75" hidden="false" customHeight="true" outlineLevel="0" collapsed="false">
      <c r="A510" s="87" t="n">
        <v>506</v>
      </c>
      <c r="B510" s="90" t="n">
        <f aca="false">EOMONTH(Input!$C$7,A510)</f>
        <v>58318</v>
      </c>
      <c r="C510" s="90"/>
      <c r="D510" s="98" t="n">
        <f aca="false">IF(($D509+$G509)&lt;0,($D509+$G509),0)</f>
        <v>0</v>
      </c>
      <c r="E510" s="98" t="n">
        <f aca="false">IF($D510&lt;0,Input!$C$60,0)</f>
        <v>0</v>
      </c>
      <c r="F510" s="98" t="n">
        <f aca="false">($D510*(Input!$C$56/100))/12</f>
        <v>0</v>
      </c>
      <c r="G510" s="98" t="n">
        <f aca="false">(-1)*$E510+$F510</f>
        <v>0</v>
      </c>
    </row>
    <row r="511" customFormat="false" ht="12.75" hidden="false" customHeight="true" outlineLevel="0" collapsed="false">
      <c r="A511" s="87" t="n">
        <v>507</v>
      </c>
      <c r="B511" s="90" t="n">
        <f aca="false">EOMONTH(Input!$C$7,A511)</f>
        <v>58348</v>
      </c>
      <c r="C511" s="90"/>
      <c r="D511" s="98" t="n">
        <f aca="false">IF(($D510+$G510)&lt;0,($D510+$G510),0)</f>
        <v>0</v>
      </c>
      <c r="E511" s="98" t="n">
        <f aca="false">IF($D511&lt;0,Input!$C$60,0)</f>
        <v>0</v>
      </c>
      <c r="F511" s="98" t="n">
        <f aca="false">($D511*(Input!$C$56/100))/12</f>
        <v>0</v>
      </c>
      <c r="G511" s="98" t="n">
        <f aca="false">(-1)*$E511+$F511</f>
        <v>0</v>
      </c>
    </row>
    <row r="512" customFormat="false" ht="12.75" hidden="false" customHeight="true" outlineLevel="0" collapsed="false">
      <c r="A512" s="87" t="n">
        <v>508</v>
      </c>
      <c r="B512" s="90" t="n">
        <f aca="false">EOMONTH(Input!$C$7,A512)</f>
        <v>58379</v>
      </c>
      <c r="C512" s="90"/>
      <c r="D512" s="98" t="n">
        <f aca="false">IF(($D511+$G511)&lt;0,($D511+$G511),0)</f>
        <v>0</v>
      </c>
      <c r="E512" s="98" t="n">
        <f aca="false">IF($D512&lt;0,Input!$C$60,0)</f>
        <v>0</v>
      </c>
      <c r="F512" s="98" t="n">
        <f aca="false">($D512*(Input!$C$56/100))/12</f>
        <v>0</v>
      </c>
      <c r="G512" s="98" t="n">
        <f aca="false">(-1)*$E512+$F512</f>
        <v>0</v>
      </c>
    </row>
    <row r="513" customFormat="false" ht="12.75" hidden="false" customHeight="true" outlineLevel="0" collapsed="false">
      <c r="A513" s="87" t="n">
        <v>509</v>
      </c>
      <c r="B513" s="90" t="n">
        <f aca="false">EOMONTH(Input!$C$7,A513)</f>
        <v>58409</v>
      </c>
      <c r="C513" s="90"/>
      <c r="D513" s="98" t="n">
        <f aca="false">IF(($D512+$G512)&lt;0,($D512+$G512),0)</f>
        <v>0</v>
      </c>
      <c r="E513" s="98" t="n">
        <f aca="false">IF($D513&lt;0,Input!$C$60,0)</f>
        <v>0</v>
      </c>
      <c r="F513" s="98" t="n">
        <f aca="false">($D513*(Input!$C$56/100))/12</f>
        <v>0</v>
      </c>
      <c r="G513" s="98" t="n">
        <f aca="false">(-1)*$E513+$F513</f>
        <v>0</v>
      </c>
    </row>
    <row r="514" customFormat="false" ht="12.75" hidden="false" customHeight="true" outlineLevel="0" collapsed="false">
      <c r="A514" s="87" t="n">
        <v>510</v>
      </c>
      <c r="B514" s="90" t="n">
        <f aca="false">EOMONTH(Input!$C$7,A514)</f>
        <v>58440</v>
      </c>
      <c r="C514" s="90"/>
      <c r="D514" s="98" t="n">
        <f aca="false">IF(($D513+$G513)&lt;0,($D513+$G513),0)</f>
        <v>0</v>
      </c>
      <c r="E514" s="98" t="n">
        <f aca="false">IF($D514&lt;0,Input!$C$60,0)</f>
        <v>0</v>
      </c>
      <c r="F514" s="98" t="n">
        <f aca="false">($D514*(Input!$C$56/100))/12</f>
        <v>0</v>
      </c>
      <c r="G514" s="98" t="n">
        <f aca="false">(-1)*$E514+$F514</f>
        <v>0</v>
      </c>
    </row>
    <row r="515" customFormat="false" ht="12.75" hidden="false" customHeight="true" outlineLevel="0" collapsed="false">
      <c r="A515" s="87" t="n">
        <v>511</v>
      </c>
      <c r="B515" s="90" t="n">
        <f aca="false">EOMONTH(Input!$C$7,A515)</f>
        <v>58471</v>
      </c>
      <c r="C515" s="90"/>
      <c r="D515" s="98" t="n">
        <f aca="false">IF(($D514+$G514)&lt;0,($D514+$G514),0)</f>
        <v>0</v>
      </c>
      <c r="E515" s="98" t="n">
        <f aca="false">IF($D515&lt;0,Input!$C$60,0)</f>
        <v>0</v>
      </c>
      <c r="F515" s="98" t="n">
        <f aca="false">($D515*(Input!$C$56/100))/12</f>
        <v>0</v>
      </c>
      <c r="G515" s="98" t="n">
        <f aca="false">(-1)*$E515+$F515</f>
        <v>0</v>
      </c>
    </row>
    <row r="516" customFormat="false" ht="12.75" hidden="false" customHeight="true" outlineLevel="0" collapsed="false">
      <c r="A516" s="87" t="n">
        <v>512</v>
      </c>
      <c r="B516" s="90" t="n">
        <f aca="false">EOMONTH(Input!$C$7,A516)</f>
        <v>58500</v>
      </c>
      <c r="C516" s="90"/>
      <c r="D516" s="98" t="n">
        <f aca="false">IF(($D515+$G515)&lt;0,($D515+$G515),0)</f>
        <v>0</v>
      </c>
      <c r="E516" s="98" t="n">
        <f aca="false">IF($D516&lt;0,Input!$C$60,0)</f>
        <v>0</v>
      </c>
      <c r="F516" s="98" t="n">
        <f aca="false">($D516*(Input!$C$56/100))/12</f>
        <v>0</v>
      </c>
      <c r="G516" s="98" t="n">
        <f aca="false">(-1)*$E516+$F516</f>
        <v>0</v>
      </c>
    </row>
    <row r="517" customFormat="false" ht="12.75" hidden="false" customHeight="true" outlineLevel="0" collapsed="false">
      <c r="A517" s="87" t="n">
        <v>513</v>
      </c>
      <c r="B517" s="90" t="n">
        <f aca="false">EOMONTH(Input!$C$7,A517)</f>
        <v>58531</v>
      </c>
      <c r="C517" s="90"/>
      <c r="D517" s="98" t="n">
        <f aca="false">IF(($D516+$G516)&lt;0,($D516+$G516),0)</f>
        <v>0</v>
      </c>
      <c r="E517" s="98" t="n">
        <f aca="false">IF($D517&lt;0,Input!$C$60,0)</f>
        <v>0</v>
      </c>
      <c r="F517" s="98" t="n">
        <f aca="false">($D517*(Input!$C$56/100))/12</f>
        <v>0</v>
      </c>
      <c r="G517" s="98" t="n">
        <f aca="false">(-1)*$E517+$F517</f>
        <v>0</v>
      </c>
    </row>
    <row r="518" customFormat="false" ht="12.75" hidden="false" customHeight="true" outlineLevel="0" collapsed="false">
      <c r="A518" s="87" t="n">
        <v>514</v>
      </c>
      <c r="B518" s="90" t="n">
        <f aca="false">EOMONTH(Input!$C$7,A518)</f>
        <v>58561</v>
      </c>
      <c r="C518" s="90"/>
      <c r="D518" s="98" t="n">
        <f aca="false">IF(($D517+$G517)&lt;0,($D517+$G517),0)</f>
        <v>0</v>
      </c>
      <c r="E518" s="98" t="n">
        <f aca="false">IF($D518&lt;0,Input!$C$60,0)</f>
        <v>0</v>
      </c>
      <c r="F518" s="98" t="n">
        <f aca="false">($D518*(Input!$C$56/100))/12</f>
        <v>0</v>
      </c>
      <c r="G518" s="98" t="n">
        <f aca="false">(-1)*$E518+$F518</f>
        <v>0</v>
      </c>
    </row>
    <row r="519" customFormat="false" ht="12.75" hidden="false" customHeight="true" outlineLevel="0" collapsed="false">
      <c r="A519" s="87" t="n">
        <v>515</v>
      </c>
      <c r="B519" s="90" t="n">
        <f aca="false">EOMONTH(Input!$C$7,A519)</f>
        <v>58592</v>
      </c>
      <c r="C519" s="90"/>
      <c r="D519" s="98" t="n">
        <f aca="false">IF(($D518+$G518)&lt;0,($D518+$G518),0)</f>
        <v>0</v>
      </c>
      <c r="E519" s="98" t="n">
        <f aca="false">IF($D519&lt;0,Input!$C$60,0)</f>
        <v>0</v>
      </c>
      <c r="F519" s="98" t="n">
        <f aca="false">($D519*(Input!$C$56/100))/12</f>
        <v>0</v>
      </c>
      <c r="G519" s="98" t="n">
        <f aca="false">(-1)*$E519+$F519</f>
        <v>0</v>
      </c>
    </row>
    <row r="520" customFormat="false" ht="12.75" hidden="false" customHeight="true" outlineLevel="0" collapsed="false">
      <c r="A520" s="87" t="n">
        <v>516</v>
      </c>
      <c r="B520" s="90" t="n">
        <f aca="false">EOMONTH(Input!$C$7,A520)</f>
        <v>58622</v>
      </c>
      <c r="C520" s="90"/>
      <c r="D520" s="98" t="n">
        <f aca="false">IF(($D519+$G519)&lt;0,($D519+$G519),0)</f>
        <v>0</v>
      </c>
      <c r="E520" s="98" t="n">
        <f aca="false">IF($D520&lt;0,Input!$C$60,0)</f>
        <v>0</v>
      </c>
      <c r="F520" s="98" t="n">
        <f aca="false">($D520*(Input!$C$56/100))/12</f>
        <v>0</v>
      </c>
      <c r="G520" s="98" t="n">
        <f aca="false">(-1)*$E520+$F520</f>
        <v>0</v>
      </c>
    </row>
    <row r="521" customFormat="false" ht="12.75" hidden="false" customHeight="true" outlineLevel="0" collapsed="false">
      <c r="A521" s="87" t="n">
        <v>517</v>
      </c>
      <c r="B521" s="90" t="n">
        <f aca="false">EOMONTH(Input!$C$7,A521)</f>
        <v>58653</v>
      </c>
      <c r="C521" s="90"/>
      <c r="D521" s="98" t="n">
        <f aca="false">IF(($D520+$G520)&lt;0,($D520+$G520),0)</f>
        <v>0</v>
      </c>
      <c r="E521" s="98" t="n">
        <f aca="false">IF($D521&lt;0,Input!$C$60,0)</f>
        <v>0</v>
      </c>
      <c r="F521" s="98" t="n">
        <f aca="false">($D521*(Input!$C$56/100))/12</f>
        <v>0</v>
      </c>
      <c r="G521" s="98" t="n">
        <f aca="false">(-1)*$E521+$F521</f>
        <v>0</v>
      </c>
    </row>
    <row r="522" customFormat="false" ht="12.75" hidden="false" customHeight="true" outlineLevel="0" collapsed="false">
      <c r="A522" s="87" t="n">
        <v>518</v>
      </c>
      <c r="B522" s="90" t="n">
        <f aca="false">EOMONTH(Input!$C$7,A522)</f>
        <v>58684</v>
      </c>
      <c r="C522" s="90"/>
      <c r="D522" s="98" t="n">
        <f aca="false">IF(($D521+$G521)&lt;0,($D521+$G521),0)</f>
        <v>0</v>
      </c>
      <c r="E522" s="98" t="n">
        <f aca="false">IF($D522&lt;0,Input!$C$60,0)</f>
        <v>0</v>
      </c>
      <c r="F522" s="98" t="n">
        <f aca="false">($D522*(Input!$C$56/100))/12</f>
        <v>0</v>
      </c>
      <c r="G522" s="98" t="n">
        <f aca="false">(-1)*$E522+$F522</f>
        <v>0</v>
      </c>
    </row>
    <row r="523" customFormat="false" ht="12.75" hidden="false" customHeight="true" outlineLevel="0" collapsed="false">
      <c r="A523" s="87" t="n">
        <v>519</v>
      </c>
      <c r="B523" s="90" t="n">
        <f aca="false">EOMONTH(Input!$C$7,A523)</f>
        <v>58714</v>
      </c>
      <c r="C523" s="90"/>
      <c r="D523" s="98" t="n">
        <f aca="false">IF(($D522+$G522)&lt;0,($D522+$G522),0)</f>
        <v>0</v>
      </c>
      <c r="E523" s="98" t="n">
        <f aca="false">IF($D523&lt;0,Input!$C$60,0)</f>
        <v>0</v>
      </c>
      <c r="F523" s="98" t="n">
        <f aca="false">($D523*(Input!$C$56/100))/12</f>
        <v>0</v>
      </c>
      <c r="G523" s="98" t="n">
        <f aca="false">(-1)*$E523+$F523</f>
        <v>0</v>
      </c>
    </row>
    <row r="524" customFormat="false" ht="12.75" hidden="false" customHeight="true" outlineLevel="0" collapsed="false">
      <c r="A524" s="87" t="n">
        <v>520</v>
      </c>
      <c r="B524" s="90" t="n">
        <f aca="false">EOMONTH(Input!$C$7,A524)</f>
        <v>58745</v>
      </c>
      <c r="C524" s="90"/>
      <c r="D524" s="98" t="n">
        <f aca="false">IF(($D523+$G523)&lt;0,($D523+$G523),0)</f>
        <v>0</v>
      </c>
      <c r="E524" s="98" t="n">
        <f aca="false">IF($D524&lt;0,Input!$C$60,0)</f>
        <v>0</v>
      </c>
      <c r="F524" s="98" t="n">
        <f aca="false">($D524*(Input!$C$56/100))/12</f>
        <v>0</v>
      </c>
      <c r="G524" s="98" t="n">
        <f aca="false">(-1)*$E524+$F524</f>
        <v>0</v>
      </c>
    </row>
    <row r="525" customFormat="false" ht="12.75" hidden="false" customHeight="true" outlineLevel="0" collapsed="false">
      <c r="A525" s="87" t="n">
        <v>521</v>
      </c>
      <c r="B525" s="90" t="n">
        <f aca="false">EOMONTH(Input!$C$7,A525)</f>
        <v>58775</v>
      </c>
      <c r="C525" s="90"/>
      <c r="D525" s="98" t="n">
        <f aca="false">IF(($D524+$G524)&lt;0,($D524+$G524),0)</f>
        <v>0</v>
      </c>
      <c r="E525" s="98" t="n">
        <f aca="false">IF($D525&lt;0,Input!$C$60,0)</f>
        <v>0</v>
      </c>
      <c r="F525" s="98" t="n">
        <f aca="false">($D525*(Input!$C$56/100))/12</f>
        <v>0</v>
      </c>
      <c r="G525" s="98" t="n">
        <f aca="false">(-1)*$E525+$F525</f>
        <v>0</v>
      </c>
    </row>
    <row r="526" customFormat="false" ht="12.75" hidden="false" customHeight="true" outlineLevel="0" collapsed="false">
      <c r="A526" s="87" t="n">
        <v>522</v>
      </c>
      <c r="B526" s="90" t="n">
        <f aca="false">EOMONTH(Input!$C$7,A526)</f>
        <v>58806</v>
      </c>
      <c r="C526" s="90"/>
      <c r="D526" s="98" t="n">
        <f aca="false">IF(($D525+$G525)&lt;0,($D525+$G525),0)</f>
        <v>0</v>
      </c>
      <c r="E526" s="98" t="n">
        <f aca="false">IF($D526&lt;0,Input!$C$60,0)</f>
        <v>0</v>
      </c>
      <c r="F526" s="98" t="n">
        <f aca="false">($D526*(Input!$C$56/100))/12</f>
        <v>0</v>
      </c>
      <c r="G526" s="98" t="n">
        <f aca="false">(-1)*$E526+$F526</f>
        <v>0</v>
      </c>
    </row>
    <row r="527" customFormat="false" ht="12.75" hidden="false" customHeight="true" outlineLevel="0" collapsed="false">
      <c r="A527" s="87" t="n">
        <v>523</v>
      </c>
      <c r="B527" s="90" t="n">
        <f aca="false">EOMONTH(Input!$C$7,A527)</f>
        <v>58837</v>
      </c>
      <c r="C527" s="90"/>
      <c r="D527" s="98" t="n">
        <f aca="false">IF(($D526+$G526)&lt;0,($D526+$G526),0)</f>
        <v>0</v>
      </c>
      <c r="E527" s="98" t="n">
        <f aca="false">IF($D527&lt;0,Input!$C$60,0)</f>
        <v>0</v>
      </c>
      <c r="F527" s="98" t="n">
        <f aca="false">($D527*(Input!$C$56/100))/12</f>
        <v>0</v>
      </c>
      <c r="G527" s="98" t="n">
        <f aca="false">(-1)*$E527+$F527</f>
        <v>0</v>
      </c>
    </row>
    <row r="528" customFormat="false" ht="12.75" hidden="false" customHeight="true" outlineLevel="0" collapsed="false">
      <c r="A528" s="87" t="n">
        <v>524</v>
      </c>
      <c r="B528" s="90" t="n">
        <f aca="false">EOMONTH(Input!$C$7,A528)</f>
        <v>58865</v>
      </c>
      <c r="C528" s="90"/>
      <c r="D528" s="98" t="n">
        <f aca="false">IF(($D527+$G527)&lt;0,($D527+$G527),0)</f>
        <v>0</v>
      </c>
      <c r="E528" s="98" t="n">
        <f aca="false">IF($D528&lt;0,Input!$C$60,0)</f>
        <v>0</v>
      </c>
      <c r="F528" s="98" t="n">
        <f aca="false">($D528*(Input!$C$56/100))/12</f>
        <v>0</v>
      </c>
      <c r="G528" s="98" t="n">
        <f aca="false">(-1)*$E528+$F528</f>
        <v>0</v>
      </c>
    </row>
    <row r="529" customFormat="false" ht="12.75" hidden="false" customHeight="true" outlineLevel="0" collapsed="false">
      <c r="A529" s="87" t="n">
        <v>525</v>
      </c>
      <c r="B529" s="90" t="n">
        <f aca="false">EOMONTH(Input!$C$7,A529)</f>
        <v>58896</v>
      </c>
      <c r="C529" s="90"/>
      <c r="D529" s="98" t="n">
        <f aca="false">IF(($D528+$G528)&lt;0,($D528+$G528),0)</f>
        <v>0</v>
      </c>
      <c r="E529" s="98" t="n">
        <f aca="false">IF($D529&lt;0,Input!$C$60,0)</f>
        <v>0</v>
      </c>
      <c r="F529" s="98" t="n">
        <f aca="false">($D529*(Input!$C$56/100))/12</f>
        <v>0</v>
      </c>
      <c r="G529" s="98" t="n">
        <f aca="false">(-1)*$E529+$F529</f>
        <v>0</v>
      </c>
    </row>
    <row r="530" customFormat="false" ht="12.75" hidden="false" customHeight="true" outlineLevel="0" collapsed="false">
      <c r="A530" s="87" t="n">
        <v>526</v>
      </c>
      <c r="B530" s="90" t="n">
        <f aca="false">EOMONTH(Input!$C$7,A530)</f>
        <v>58926</v>
      </c>
      <c r="C530" s="90"/>
      <c r="D530" s="98" t="n">
        <f aca="false">IF(($D529+$G529)&lt;0,($D529+$G529),0)</f>
        <v>0</v>
      </c>
      <c r="E530" s="98" t="n">
        <f aca="false">IF($D530&lt;0,Input!$C$60,0)</f>
        <v>0</v>
      </c>
      <c r="F530" s="98" t="n">
        <f aca="false">($D530*(Input!$C$56/100))/12</f>
        <v>0</v>
      </c>
      <c r="G530" s="98" t="n">
        <f aca="false">(-1)*$E530+$F530</f>
        <v>0</v>
      </c>
    </row>
    <row r="531" customFormat="false" ht="12.75" hidden="false" customHeight="true" outlineLevel="0" collapsed="false">
      <c r="A531" s="87" t="n">
        <v>527</v>
      </c>
      <c r="B531" s="90" t="n">
        <f aca="false">EOMONTH(Input!$C$7,A531)</f>
        <v>58957</v>
      </c>
      <c r="C531" s="90"/>
      <c r="D531" s="98" t="n">
        <f aca="false">IF(($D530+$G530)&lt;0,($D530+$G530),0)</f>
        <v>0</v>
      </c>
      <c r="E531" s="98" t="n">
        <f aca="false">IF($D531&lt;0,Input!$C$60,0)</f>
        <v>0</v>
      </c>
      <c r="F531" s="98" t="n">
        <f aca="false">($D531*(Input!$C$56/100))/12</f>
        <v>0</v>
      </c>
      <c r="G531" s="98" t="n">
        <f aca="false">(-1)*$E531+$F531</f>
        <v>0</v>
      </c>
    </row>
    <row r="532" customFormat="false" ht="12.75" hidden="false" customHeight="true" outlineLevel="0" collapsed="false">
      <c r="A532" s="87" t="n">
        <v>528</v>
      </c>
      <c r="B532" s="90" t="n">
        <f aca="false">EOMONTH(Input!$C$7,A532)</f>
        <v>58987</v>
      </c>
      <c r="C532" s="90"/>
      <c r="D532" s="98" t="n">
        <f aca="false">IF(($D531+$G531)&lt;0,($D531+$G531),0)</f>
        <v>0</v>
      </c>
      <c r="E532" s="98" t="n">
        <f aca="false">IF($D532&lt;0,Input!$C$60,0)</f>
        <v>0</v>
      </c>
      <c r="F532" s="98" t="n">
        <f aca="false">($D532*(Input!$C$56/100))/12</f>
        <v>0</v>
      </c>
      <c r="G532" s="98" t="n">
        <f aca="false">(-1)*$E532+$F532</f>
        <v>0</v>
      </c>
    </row>
    <row r="533" customFormat="false" ht="12.75" hidden="false" customHeight="true" outlineLevel="0" collapsed="false">
      <c r="A533" s="87" t="n">
        <v>529</v>
      </c>
      <c r="B533" s="90" t="n">
        <f aca="false">EOMONTH(Input!$C$7,A533)</f>
        <v>59018</v>
      </c>
      <c r="C533" s="90"/>
      <c r="D533" s="98" t="n">
        <f aca="false">IF(($D532+$G532)&lt;0,($D532+$G532),0)</f>
        <v>0</v>
      </c>
      <c r="E533" s="98" t="n">
        <f aca="false">IF($D533&lt;0,Input!$C$60,0)</f>
        <v>0</v>
      </c>
      <c r="F533" s="98" t="n">
        <f aca="false">($D533*(Input!$C$56/100))/12</f>
        <v>0</v>
      </c>
      <c r="G533" s="98" t="n">
        <f aca="false">(-1)*$E533+$F533</f>
        <v>0</v>
      </c>
    </row>
    <row r="534" customFormat="false" ht="12.75" hidden="false" customHeight="true" outlineLevel="0" collapsed="false">
      <c r="A534" s="87" t="n">
        <v>530</v>
      </c>
      <c r="B534" s="90" t="n">
        <f aca="false">EOMONTH(Input!$C$7,A534)</f>
        <v>59049</v>
      </c>
      <c r="C534" s="90"/>
      <c r="D534" s="98" t="n">
        <f aca="false">IF(($D533+$G533)&lt;0,($D533+$G533),0)</f>
        <v>0</v>
      </c>
      <c r="E534" s="98" t="n">
        <f aca="false">IF($D534&lt;0,Input!$C$60,0)</f>
        <v>0</v>
      </c>
      <c r="F534" s="98" t="n">
        <f aca="false">($D534*(Input!$C$56/100))/12</f>
        <v>0</v>
      </c>
      <c r="G534" s="98" t="n">
        <f aca="false">(-1)*$E534+$F534</f>
        <v>0</v>
      </c>
    </row>
    <row r="535" customFormat="false" ht="12.75" hidden="false" customHeight="true" outlineLevel="0" collapsed="false">
      <c r="A535" s="87" t="n">
        <v>531</v>
      </c>
      <c r="B535" s="90" t="n">
        <f aca="false">EOMONTH(Input!$C$7,A535)</f>
        <v>59079</v>
      </c>
      <c r="C535" s="90"/>
      <c r="D535" s="98" t="n">
        <f aca="false">IF(($D534+$G534)&lt;0,($D534+$G534),0)</f>
        <v>0</v>
      </c>
      <c r="E535" s="98" t="n">
        <f aca="false">IF($D535&lt;0,Input!$C$60,0)</f>
        <v>0</v>
      </c>
      <c r="F535" s="98" t="n">
        <f aca="false">($D535*(Input!$C$56/100))/12</f>
        <v>0</v>
      </c>
      <c r="G535" s="98" t="n">
        <f aca="false">(-1)*$E535+$F535</f>
        <v>0</v>
      </c>
    </row>
    <row r="536" customFormat="false" ht="12.75" hidden="false" customHeight="true" outlineLevel="0" collapsed="false">
      <c r="A536" s="87" t="n">
        <v>532</v>
      </c>
      <c r="B536" s="90" t="n">
        <f aca="false">EOMONTH(Input!$C$7,A536)</f>
        <v>59110</v>
      </c>
      <c r="C536" s="90"/>
      <c r="D536" s="98" t="n">
        <f aca="false">IF(($D535+$G535)&lt;0,($D535+$G535),0)</f>
        <v>0</v>
      </c>
      <c r="E536" s="98" t="n">
        <f aca="false">IF($D536&lt;0,Input!$C$60,0)</f>
        <v>0</v>
      </c>
      <c r="F536" s="98" t="n">
        <f aca="false">($D536*(Input!$C$56/100))/12</f>
        <v>0</v>
      </c>
      <c r="G536" s="98" t="n">
        <f aca="false">(-1)*$E536+$F536</f>
        <v>0</v>
      </c>
    </row>
    <row r="537" customFormat="false" ht="12.75" hidden="false" customHeight="true" outlineLevel="0" collapsed="false">
      <c r="A537" s="87" t="n">
        <v>533</v>
      </c>
      <c r="B537" s="90" t="n">
        <f aca="false">EOMONTH(Input!$C$7,A537)</f>
        <v>59140</v>
      </c>
      <c r="C537" s="90"/>
      <c r="D537" s="98" t="n">
        <f aca="false">IF(($D536+$G536)&lt;0,($D536+$G536),0)</f>
        <v>0</v>
      </c>
      <c r="E537" s="98" t="n">
        <f aca="false">IF($D537&lt;0,Input!$C$60,0)</f>
        <v>0</v>
      </c>
      <c r="F537" s="98" t="n">
        <f aca="false">($D537*(Input!$C$56/100))/12</f>
        <v>0</v>
      </c>
      <c r="G537" s="98" t="n">
        <f aca="false">(-1)*$E537+$F537</f>
        <v>0</v>
      </c>
    </row>
    <row r="538" customFormat="false" ht="12.75" hidden="false" customHeight="true" outlineLevel="0" collapsed="false">
      <c r="A538" s="87" t="n">
        <v>534</v>
      </c>
      <c r="B538" s="90" t="n">
        <f aca="false">EOMONTH(Input!$C$7,A538)</f>
        <v>59171</v>
      </c>
      <c r="C538" s="90"/>
      <c r="D538" s="98" t="n">
        <f aca="false">IF(($D537+$G537)&lt;0,($D537+$G537),0)</f>
        <v>0</v>
      </c>
      <c r="E538" s="98" t="n">
        <f aca="false">IF($D538&lt;0,Input!$C$60,0)</f>
        <v>0</v>
      </c>
      <c r="F538" s="98" t="n">
        <f aca="false">($D538*(Input!$C$56/100))/12</f>
        <v>0</v>
      </c>
      <c r="G538" s="98" t="n">
        <f aca="false">(-1)*$E538+$F538</f>
        <v>0</v>
      </c>
    </row>
    <row r="539" customFormat="false" ht="12.75" hidden="false" customHeight="true" outlineLevel="0" collapsed="false">
      <c r="A539" s="87" t="n">
        <v>535</v>
      </c>
      <c r="B539" s="90" t="n">
        <f aca="false">EOMONTH(Input!$C$7,A539)</f>
        <v>59202</v>
      </c>
      <c r="C539" s="90"/>
      <c r="D539" s="98" t="n">
        <f aca="false">IF(($D538+$G538)&lt;0,($D538+$G538),0)</f>
        <v>0</v>
      </c>
      <c r="E539" s="98" t="n">
        <f aca="false">IF($D539&lt;0,Input!$C$60,0)</f>
        <v>0</v>
      </c>
      <c r="F539" s="98" t="n">
        <f aca="false">($D539*(Input!$C$56/100))/12</f>
        <v>0</v>
      </c>
      <c r="G539" s="98" t="n">
        <f aca="false">(-1)*$E539+$F539</f>
        <v>0</v>
      </c>
    </row>
    <row r="540" customFormat="false" ht="12.75" hidden="false" customHeight="true" outlineLevel="0" collapsed="false">
      <c r="A540" s="87" t="n">
        <v>536</v>
      </c>
      <c r="B540" s="90" t="n">
        <f aca="false">EOMONTH(Input!$C$7,A540)</f>
        <v>59230</v>
      </c>
      <c r="C540" s="90"/>
      <c r="D540" s="98" t="n">
        <f aca="false">IF(($D539+$G539)&lt;0,($D539+$G539),0)</f>
        <v>0</v>
      </c>
      <c r="E540" s="98" t="n">
        <f aca="false">IF($D540&lt;0,Input!$C$60,0)</f>
        <v>0</v>
      </c>
      <c r="F540" s="98" t="n">
        <f aca="false">($D540*(Input!$C$56/100))/12</f>
        <v>0</v>
      </c>
      <c r="G540" s="98" t="n">
        <f aca="false">(-1)*$E540+$F540</f>
        <v>0</v>
      </c>
    </row>
    <row r="541" customFormat="false" ht="12.75" hidden="false" customHeight="true" outlineLevel="0" collapsed="false">
      <c r="A541" s="87" t="n">
        <v>537</v>
      </c>
      <c r="B541" s="90" t="n">
        <f aca="false">EOMONTH(Input!$C$7,A541)</f>
        <v>59261</v>
      </c>
      <c r="C541" s="90"/>
      <c r="D541" s="98" t="n">
        <f aca="false">IF(($D540+$G540)&lt;0,($D540+$G540),0)</f>
        <v>0</v>
      </c>
      <c r="E541" s="98" t="n">
        <f aca="false">IF($D541&lt;0,Input!$C$60,0)</f>
        <v>0</v>
      </c>
      <c r="F541" s="98" t="n">
        <f aca="false">($D541*(Input!$C$56/100))/12</f>
        <v>0</v>
      </c>
      <c r="G541" s="98" t="n">
        <f aca="false">(-1)*$E541+$F541</f>
        <v>0</v>
      </c>
    </row>
    <row r="542" customFormat="false" ht="12.75" hidden="false" customHeight="true" outlineLevel="0" collapsed="false">
      <c r="A542" s="87" t="n">
        <v>538</v>
      </c>
      <c r="B542" s="90" t="n">
        <f aca="false">EOMONTH(Input!$C$7,A542)</f>
        <v>59291</v>
      </c>
      <c r="C542" s="90"/>
      <c r="D542" s="98" t="n">
        <f aca="false">IF(($D541+$G541)&lt;0,($D541+$G541),0)</f>
        <v>0</v>
      </c>
      <c r="E542" s="98" t="n">
        <f aca="false">IF($D542&lt;0,Input!$C$60,0)</f>
        <v>0</v>
      </c>
      <c r="F542" s="98" t="n">
        <f aca="false">($D542*(Input!$C$56/100))/12</f>
        <v>0</v>
      </c>
      <c r="G542" s="98" t="n">
        <f aca="false">(-1)*$E542+$F542</f>
        <v>0</v>
      </c>
    </row>
    <row r="543" customFormat="false" ht="12.75" hidden="false" customHeight="true" outlineLevel="0" collapsed="false">
      <c r="A543" s="87" t="n">
        <v>539</v>
      </c>
      <c r="B543" s="90" t="n">
        <f aca="false">EOMONTH(Input!$C$7,A543)</f>
        <v>59322</v>
      </c>
      <c r="C543" s="90"/>
      <c r="D543" s="98" t="n">
        <f aca="false">IF(($D542+$G542)&lt;0,($D542+$G542),0)</f>
        <v>0</v>
      </c>
      <c r="E543" s="98" t="n">
        <f aca="false">IF($D543&lt;0,Input!$C$60,0)</f>
        <v>0</v>
      </c>
      <c r="F543" s="98" t="n">
        <f aca="false">($D543*(Input!$C$56/100))/12</f>
        <v>0</v>
      </c>
      <c r="G543" s="98" t="n">
        <f aca="false">(-1)*$E543+$F543</f>
        <v>0</v>
      </c>
    </row>
    <row r="544" customFormat="false" ht="12.75" hidden="false" customHeight="true" outlineLevel="0" collapsed="false">
      <c r="A544" s="87" t="n">
        <v>540</v>
      </c>
      <c r="B544" s="90" t="n">
        <f aca="false">EOMONTH(Input!$C$7,A544)</f>
        <v>59352</v>
      </c>
      <c r="C544" s="90"/>
      <c r="D544" s="98" t="n">
        <f aca="false">IF(($D543+$G543)&lt;0,($D543+$G543),0)</f>
        <v>0</v>
      </c>
      <c r="E544" s="98" t="n">
        <f aca="false">IF($D544&lt;0,Input!$C$60,0)</f>
        <v>0</v>
      </c>
      <c r="F544" s="98" t="n">
        <f aca="false">($D544*(Input!$C$56/100))/12</f>
        <v>0</v>
      </c>
      <c r="G544" s="98" t="n">
        <f aca="false">(-1)*$E544+$F544</f>
        <v>0</v>
      </c>
    </row>
    <row r="545" customFormat="false" ht="12.75" hidden="false" customHeight="true" outlineLevel="0" collapsed="false">
      <c r="A545" s="87" t="n">
        <v>541</v>
      </c>
      <c r="B545" s="90" t="n">
        <f aca="false">EOMONTH(Input!$C$7,A545)</f>
        <v>59383</v>
      </c>
      <c r="C545" s="90"/>
      <c r="D545" s="98" t="n">
        <f aca="false">IF(($D544+$G544)&lt;0,($D544+$G544),0)</f>
        <v>0</v>
      </c>
      <c r="E545" s="98" t="n">
        <f aca="false">IF($D545&lt;0,Input!$C$60,0)</f>
        <v>0</v>
      </c>
      <c r="F545" s="98" t="n">
        <f aca="false">($D545*(Input!$C$56/100))/12</f>
        <v>0</v>
      </c>
      <c r="G545" s="98" t="n">
        <f aca="false">(-1)*$E545+$F545</f>
        <v>0</v>
      </c>
    </row>
    <row r="546" customFormat="false" ht="12.75" hidden="false" customHeight="true" outlineLevel="0" collapsed="false">
      <c r="A546" s="87" t="n">
        <v>542</v>
      </c>
      <c r="B546" s="90" t="n">
        <f aca="false">EOMONTH(Input!$C$7,A546)</f>
        <v>59414</v>
      </c>
      <c r="C546" s="90"/>
      <c r="D546" s="98" t="n">
        <f aca="false">IF(($D545+$G545)&lt;0,($D545+$G545),0)</f>
        <v>0</v>
      </c>
      <c r="E546" s="98" t="n">
        <f aca="false">IF($D546&lt;0,Input!$C$60,0)</f>
        <v>0</v>
      </c>
      <c r="F546" s="98" t="n">
        <f aca="false">($D546*(Input!$C$56/100))/12</f>
        <v>0</v>
      </c>
      <c r="G546" s="98" t="n">
        <f aca="false">(-1)*$E546+$F546</f>
        <v>0</v>
      </c>
    </row>
    <row r="547" customFormat="false" ht="12.75" hidden="false" customHeight="true" outlineLevel="0" collapsed="false">
      <c r="A547" s="87" t="n">
        <v>543</v>
      </c>
      <c r="B547" s="90" t="n">
        <f aca="false">EOMONTH(Input!$C$7,A547)</f>
        <v>59444</v>
      </c>
      <c r="C547" s="90"/>
      <c r="D547" s="98" t="n">
        <f aca="false">IF(($D546+$G546)&lt;0,($D546+$G546),0)</f>
        <v>0</v>
      </c>
      <c r="E547" s="98" t="n">
        <f aca="false">IF($D547&lt;0,Input!$C$60,0)</f>
        <v>0</v>
      </c>
      <c r="F547" s="98" t="n">
        <f aca="false">($D547*(Input!$C$56/100))/12</f>
        <v>0</v>
      </c>
      <c r="G547" s="98" t="n">
        <f aca="false">(-1)*$E547+$F547</f>
        <v>0</v>
      </c>
    </row>
    <row r="548" customFormat="false" ht="12.75" hidden="false" customHeight="true" outlineLevel="0" collapsed="false">
      <c r="A548" s="87" t="n">
        <v>544</v>
      </c>
      <c r="B548" s="90" t="n">
        <f aca="false">EOMONTH(Input!$C$7,A548)</f>
        <v>59475</v>
      </c>
      <c r="C548" s="90"/>
      <c r="D548" s="98" t="n">
        <f aca="false">IF(($D547+$G547)&lt;0,($D547+$G547),0)</f>
        <v>0</v>
      </c>
      <c r="E548" s="98" t="n">
        <f aca="false">IF($D548&lt;0,Input!$C$60,0)</f>
        <v>0</v>
      </c>
      <c r="F548" s="98" t="n">
        <f aca="false">($D548*(Input!$C$56/100))/12</f>
        <v>0</v>
      </c>
      <c r="G548" s="98" t="n">
        <f aca="false">(-1)*$E548+$F548</f>
        <v>0</v>
      </c>
    </row>
    <row r="549" customFormat="false" ht="12.75" hidden="false" customHeight="true" outlineLevel="0" collapsed="false">
      <c r="A549" s="87" t="n">
        <v>545</v>
      </c>
      <c r="B549" s="90" t="n">
        <f aca="false">EOMONTH(Input!$C$7,A549)</f>
        <v>59505</v>
      </c>
      <c r="C549" s="90"/>
      <c r="D549" s="98" t="n">
        <f aca="false">IF(($D548+$G548)&lt;0,($D548+$G548),0)</f>
        <v>0</v>
      </c>
      <c r="E549" s="98" t="n">
        <f aca="false">IF($D549&lt;0,Input!$C$60,0)</f>
        <v>0</v>
      </c>
      <c r="F549" s="98" t="n">
        <f aca="false">($D549*(Input!$C$56/100))/12</f>
        <v>0</v>
      </c>
      <c r="G549" s="98" t="n">
        <f aca="false">(-1)*$E549+$F549</f>
        <v>0</v>
      </c>
    </row>
    <row r="550" customFormat="false" ht="12.75" hidden="false" customHeight="true" outlineLevel="0" collapsed="false">
      <c r="A550" s="87" t="n">
        <v>546</v>
      </c>
      <c r="B550" s="90" t="n">
        <f aca="false">EOMONTH(Input!$C$7,A550)</f>
        <v>59536</v>
      </c>
      <c r="C550" s="90"/>
      <c r="D550" s="98" t="n">
        <f aca="false">IF(($D549+$G549)&lt;0,($D549+$G549),0)</f>
        <v>0</v>
      </c>
      <c r="E550" s="98" t="n">
        <f aca="false">IF($D550&lt;0,Input!$C$60,0)</f>
        <v>0</v>
      </c>
      <c r="F550" s="98" t="n">
        <f aca="false">($D550*(Input!$C$56/100))/12</f>
        <v>0</v>
      </c>
      <c r="G550" s="98" t="n">
        <f aca="false">(-1)*$E550+$F550</f>
        <v>0</v>
      </c>
    </row>
    <row r="551" customFormat="false" ht="12.75" hidden="false" customHeight="true" outlineLevel="0" collapsed="false">
      <c r="A551" s="87" t="n">
        <v>547</v>
      </c>
      <c r="B551" s="90" t="n">
        <f aca="false">EOMONTH(Input!$C$7,A551)</f>
        <v>59567</v>
      </c>
      <c r="C551" s="90"/>
      <c r="D551" s="98" t="n">
        <f aca="false">IF(($D550+$G550)&lt;0,($D550+$G550),0)</f>
        <v>0</v>
      </c>
      <c r="E551" s="98" t="n">
        <f aca="false">IF($D551&lt;0,Input!$C$60,0)</f>
        <v>0</v>
      </c>
      <c r="F551" s="98" t="n">
        <f aca="false">($D551*(Input!$C$56/100))/12</f>
        <v>0</v>
      </c>
      <c r="G551" s="98" t="n">
        <f aca="false">(-1)*$E551+$F551</f>
        <v>0</v>
      </c>
    </row>
    <row r="552" customFormat="false" ht="12.75" hidden="false" customHeight="true" outlineLevel="0" collapsed="false">
      <c r="A552" s="87" t="n">
        <v>548</v>
      </c>
      <c r="B552" s="90" t="n">
        <f aca="false">EOMONTH(Input!$C$7,A552)</f>
        <v>59595</v>
      </c>
      <c r="C552" s="90"/>
      <c r="D552" s="98" t="n">
        <f aca="false">IF(($D551+$G551)&lt;0,($D551+$G551),0)</f>
        <v>0</v>
      </c>
      <c r="E552" s="98" t="n">
        <f aca="false">IF($D552&lt;0,Input!$C$60,0)</f>
        <v>0</v>
      </c>
      <c r="F552" s="98" t="n">
        <f aca="false">($D552*(Input!$C$56/100))/12</f>
        <v>0</v>
      </c>
      <c r="G552" s="98" t="n">
        <f aca="false">(-1)*$E552+$F552</f>
        <v>0</v>
      </c>
    </row>
    <row r="553" customFormat="false" ht="12.75" hidden="false" customHeight="true" outlineLevel="0" collapsed="false">
      <c r="A553" s="87" t="n">
        <v>549</v>
      </c>
      <c r="B553" s="90" t="n">
        <f aca="false">EOMONTH(Input!$C$7,A553)</f>
        <v>59626</v>
      </c>
      <c r="C553" s="90"/>
      <c r="D553" s="98" t="n">
        <f aca="false">IF(($D552+$G552)&lt;0,($D552+$G552),0)</f>
        <v>0</v>
      </c>
      <c r="E553" s="98" t="n">
        <f aca="false">IF($D553&lt;0,Input!$C$60,0)</f>
        <v>0</v>
      </c>
      <c r="F553" s="98" t="n">
        <f aca="false">($D553*(Input!$C$56/100))/12</f>
        <v>0</v>
      </c>
      <c r="G553" s="98" t="n">
        <f aca="false">(-1)*$E553+$F553</f>
        <v>0</v>
      </c>
    </row>
    <row r="554" customFormat="false" ht="12.75" hidden="false" customHeight="true" outlineLevel="0" collapsed="false">
      <c r="A554" s="87" t="n">
        <v>550</v>
      </c>
      <c r="B554" s="90" t="n">
        <f aca="false">EOMONTH(Input!$C$7,A554)</f>
        <v>59656</v>
      </c>
      <c r="C554" s="90"/>
      <c r="D554" s="98" t="n">
        <f aca="false">IF(($D553+$G553)&lt;0,($D553+$G553),0)</f>
        <v>0</v>
      </c>
      <c r="E554" s="98" t="n">
        <f aca="false">IF($D554&lt;0,Input!$C$60,0)</f>
        <v>0</v>
      </c>
      <c r="F554" s="98" t="n">
        <f aca="false">($D554*(Input!$C$56/100))/12</f>
        <v>0</v>
      </c>
      <c r="G554" s="98" t="n">
        <f aca="false">(-1)*$E554+$F554</f>
        <v>0</v>
      </c>
    </row>
    <row r="555" customFormat="false" ht="12.75" hidden="false" customHeight="true" outlineLevel="0" collapsed="false">
      <c r="A555" s="87" t="n">
        <v>551</v>
      </c>
      <c r="B555" s="90" t="n">
        <f aca="false">EOMONTH(Input!$C$7,A555)</f>
        <v>59687</v>
      </c>
      <c r="C555" s="90"/>
      <c r="D555" s="98" t="n">
        <f aca="false">IF(($D554+$G554)&lt;0,($D554+$G554),0)</f>
        <v>0</v>
      </c>
      <c r="E555" s="98" t="n">
        <f aca="false">IF($D555&lt;0,Input!$C$60,0)</f>
        <v>0</v>
      </c>
      <c r="F555" s="98" t="n">
        <f aca="false">($D555*(Input!$C$56/100))/12</f>
        <v>0</v>
      </c>
      <c r="G555" s="98" t="n">
        <f aca="false">(-1)*$E555+$F555</f>
        <v>0</v>
      </c>
    </row>
    <row r="556" customFormat="false" ht="12.75" hidden="false" customHeight="true" outlineLevel="0" collapsed="false">
      <c r="A556" s="87" t="n">
        <v>552</v>
      </c>
      <c r="B556" s="90" t="n">
        <f aca="false">EOMONTH(Input!$C$7,A556)</f>
        <v>59717</v>
      </c>
      <c r="C556" s="90"/>
      <c r="D556" s="98" t="n">
        <f aca="false">IF(($D555+$G555)&lt;0,($D555+$G555),0)</f>
        <v>0</v>
      </c>
      <c r="E556" s="98" t="n">
        <f aca="false">IF($D556&lt;0,Input!$C$60,0)</f>
        <v>0</v>
      </c>
      <c r="F556" s="98" t="n">
        <f aca="false">($D556*(Input!$C$56/100))/12</f>
        <v>0</v>
      </c>
      <c r="G556" s="98" t="n">
        <f aca="false">(-1)*$E556+$F556</f>
        <v>0</v>
      </c>
    </row>
    <row r="557" customFormat="false" ht="12.75" hidden="false" customHeight="true" outlineLevel="0" collapsed="false">
      <c r="A557" s="87" t="n">
        <v>553</v>
      </c>
      <c r="B557" s="90" t="n">
        <f aca="false">EOMONTH(Input!$C$7,A557)</f>
        <v>59748</v>
      </c>
      <c r="C557" s="90"/>
      <c r="D557" s="98" t="n">
        <f aca="false">IF(($D556+$G556)&lt;0,($D556+$G556),0)</f>
        <v>0</v>
      </c>
      <c r="E557" s="98" t="n">
        <f aca="false">IF($D557&lt;0,Input!$C$60,0)</f>
        <v>0</v>
      </c>
      <c r="F557" s="98" t="n">
        <f aca="false">($D557*(Input!$C$56/100))/12</f>
        <v>0</v>
      </c>
      <c r="G557" s="98" t="n">
        <f aca="false">(-1)*$E557+$F557</f>
        <v>0</v>
      </c>
    </row>
    <row r="558" customFormat="false" ht="12.75" hidden="false" customHeight="true" outlineLevel="0" collapsed="false">
      <c r="A558" s="87" t="n">
        <v>554</v>
      </c>
      <c r="B558" s="90" t="n">
        <f aca="false">EOMONTH(Input!$C$7,A558)</f>
        <v>59779</v>
      </c>
      <c r="C558" s="90"/>
      <c r="D558" s="98" t="n">
        <f aca="false">IF(($D557+$G557)&lt;0,($D557+$G557),0)</f>
        <v>0</v>
      </c>
      <c r="E558" s="98" t="n">
        <f aca="false">IF($D558&lt;0,Input!$C$60,0)</f>
        <v>0</v>
      </c>
      <c r="F558" s="98" t="n">
        <f aca="false">($D558*(Input!$C$56/100))/12</f>
        <v>0</v>
      </c>
      <c r="G558" s="98" t="n">
        <f aca="false">(-1)*$E558+$F558</f>
        <v>0</v>
      </c>
    </row>
    <row r="559" customFormat="false" ht="12.75" hidden="false" customHeight="true" outlineLevel="0" collapsed="false">
      <c r="A559" s="87" t="n">
        <v>555</v>
      </c>
      <c r="B559" s="90" t="n">
        <f aca="false">EOMONTH(Input!$C$7,A559)</f>
        <v>59809</v>
      </c>
      <c r="C559" s="90"/>
      <c r="D559" s="98" t="n">
        <f aca="false">IF(($D558+$G558)&lt;0,($D558+$G558),0)</f>
        <v>0</v>
      </c>
      <c r="E559" s="98" t="n">
        <f aca="false">IF($D559&lt;0,Input!$C$60,0)</f>
        <v>0</v>
      </c>
      <c r="F559" s="98" t="n">
        <f aca="false">($D559*(Input!$C$56/100))/12</f>
        <v>0</v>
      </c>
      <c r="G559" s="98" t="n">
        <f aca="false">(-1)*$E559+$F559</f>
        <v>0</v>
      </c>
    </row>
    <row r="560" customFormat="false" ht="12.75" hidden="false" customHeight="true" outlineLevel="0" collapsed="false">
      <c r="A560" s="87" t="n">
        <v>556</v>
      </c>
      <c r="B560" s="90" t="n">
        <f aca="false">EOMONTH(Input!$C$7,A560)</f>
        <v>59840</v>
      </c>
      <c r="C560" s="90"/>
      <c r="D560" s="98" t="n">
        <f aca="false">IF(($D559+$G559)&lt;0,($D559+$G559),0)</f>
        <v>0</v>
      </c>
      <c r="E560" s="98" t="n">
        <f aca="false">IF($D560&lt;0,Input!$C$60,0)</f>
        <v>0</v>
      </c>
      <c r="F560" s="98" t="n">
        <f aca="false">($D560*(Input!$C$56/100))/12</f>
        <v>0</v>
      </c>
      <c r="G560" s="98" t="n">
        <f aca="false">(-1)*$E560+$F560</f>
        <v>0</v>
      </c>
    </row>
    <row r="561" customFormat="false" ht="12.75" hidden="false" customHeight="true" outlineLevel="0" collapsed="false">
      <c r="A561" s="87" t="n">
        <v>557</v>
      </c>
      <c r="B561" s="90" t="n">
        <f aca="false">EOMONTH(Input!$C$7,A561)</f>
        <v>59870</v>
      </c>
      <c r="C561" s="90"/>
      <c r="D561" s="98" t="n">
        <f aca="false">IF(($D560+$G560)&lt;0,($D560+$G560),0)</f>
        <v>0</v>
      </c>
      <c r="E561" s="98" t="n">
        <f aca="false">IF($D561&lt;0,Input!$C$60,0)</f>
        <v>0</v>
      </c>
      <c r="F561" s="98" t="n">
        <f aca="false">($D561*(Input!$C$56/100))/12</f>
        <v>0</v>
      </c>
      <c r="G561" s="98" t="n">
        <f aca="false">(-1)*$E561+$F561</f>
        <v>0</v>
      </c>
    </row>
    <row r="562" customFormat="false" ht="12.75" hidden="false" customHeight="true" outlineLevel="0" collapsed="false">
      <c r="A562" s="87" t="n">
        <v>558</v>
      </c>
      <c r="B562" s="90" t="n">
        <f aca="false">EOMONTH(Input!$C$7,A562)</f>
        <v>59901</v>
      </c>
      <c r="C562" s="90"/>
      <c r="D562" s="98" t="n">
        <f aca="false">IF(($D561+$G561)&lt;0,($D561+$G561),0)</f>
        <v>0</v>
      </c>
      <c r="E562" s="98" t="n">
        <f aca="false">IF($D562&lt;0,Input!$C$60,0)</f>
        <v>0</v>
      </c>
      <c r="F562" s="98" t="n">
        <f aca="false">($D562*(Input!$C$56/100))/12</f>
        <v>0</v>
      </c>
      <c r="G562" s="98" t="n">
        <f aca="false">(-1)*$E562+$F562</f>
        <v>0</v>
      </c>
    </row>
    <row r="563" customFormat="false" ht="12.75" hidden="false" customHeight="true" outlineLevel="0" collapsed="false">
      <c r="A563" s="87" t="n">
        <v>559</v>
      </c>
      <c r="B563" s="90" t="n">
        <f aca="false">EOMONTH(Input!$C$7,A563)</f>
        <v>59932</v>
      </c>
      <c r="C563" s="90"/>
      <c r="D563" s="98" t="n">
        <f aca="false">IF(($D562+$G562)&lt;0,($D562+$G562),0)</f>
        <v>0</v>
      </c>
      <c r="E563" s="98" t="n">
        <f aca="false">IF($D563&lt;0,Input!$C$60,0)</f>
        <v>0</v>
      </c>
      <c r="F563" s="98" t="n">
        <f aca="false">($D563*(Input!$C$56/100))/12</f>
        <v>0</v>
      </c>
      <c r="G563" s="98" t="n">
        <f aca="false">(-1)*$E563+$F563</f>
        <v>0</v>
      </c>
    </row>
    <row r="564" customFormat="false" ht="12.75" hidden="false" customHeight="true" outlineLevel="0" collapsed="false">
      <c r="A564" s="87" t="n">
        <v>560</v>
      </c>
      <c r="B564" s="90" t="n">
        <f aca="false">EOMONTH(Input!$C$7,A564)</f>
        <v>59961</v>
      </c>
      <c r="C564" s="90"/>
      <c r="D564" s="98" t="n">
        <f aca="false">IF(($D563+$G563)&lt;0,($D563+$G563),0)</f>
        <v>0</v>
      </c>
      <c r="E564" s="98" t="n">
        <f aca="false">IF($D564&lt;0,Input!$C$60,0)</f>
        <v>0</v>
      </c>
      <c r="F564" s="98" t="n">
        <f aca="false">($D564*(Input!$C$56/100))/12</f>
        <v>0</v>
      </c>
      <c r="G564" s="98" t="n">
        <f aca="false">(-1)*$E564+$F564</f>
        <v>0</v>
      </c>
    </row>
    <row r="565" customFormat="false" ht="12.75" hidden="false" customHeight="true" outlineLevel="0" collapsed="false">
      <c r="A565" s="87" t="n">
        <v>561</v>
      </c>
      <c r="B565" s="90" t="n">
        <f aca="false">EOMONTH(Input!$C$7,A565)</f>
        <v>59992</v>
      </c>
      <c r="C565" s="90"/>
      <c r="D565" s="98" t="n">
        <f aca="false">IF(($D564+$G564)&lt;0,($D564+$G564),0)</f>
        <v>0</v>
      </c>
      <c r="E565" s="98" t="n">
        <f aca="false">IF($D565&lt;0,Input!$C$60,0)</f>
        <v>0</v>
      </c>
      <c r="F565" s="98" t="n">
        <f aca="false">($D565*(Input!$C$56/100))/12</f>
        <v>0</v>
      </c>
      <c r="G565" s="98" t="n">
        <f aca="false">(-1)*$E565+$F565</f>
        <v>0</v>
      </c>
    </row>
    <row r="566" customFormat="false" ht="12.75" hidden="false" customHeight="true" outlineLevel="0" collapsed="false">
      <c r="A566" s="87" t="n">
        <v>562</v>
      </c>
      <c r="B566" s="90" t="n">
        <f aca="false">EOMONTH(Input!$C$7,A566)</f>
        <v>60022</v>
      </c>
      <c r="C566" s="90"/>
      <c r="D566" s="98" t="n">
        <f aca="false">IF(($D565+$G565)&lt;0,($D565+$G565),0)</f>
        <v>0</v>
      </c>
      <c r="E566" s="98" t="n">
        <f aca="false">IF($D566&lt;0,Input!$C$60,0)</f>
        <v>0</v>
      </c>
      <c r="F566" s="98" t="n">
        <f aca="false">($D566*(Input!$C$56/100))/12</f>
        <v>0</v>
      </c>
      <c r="G566" s="98" t="n">
        <f aca="false">(-1)*$E566+$F566</f>
        <v>0</v>
      </c>
    </row>
    <row r="567" customFormat="false" ht="12.75" hidden="false" customHeight="true" outlineLevel="0" collapsed="false">
      <c r="A567" s="87" t="n">
        <v>563</v>
      </c>
      <c r="B567" s="90" t="n">
        <f aca="false">EOMONTH(Input!$C$7,A567)</f>
        <v>60053</v>
      </c>
      <c r="C567" s="90"/>
      <c r="D567" s="98" t="n">
        <f aca="false">IF(($D566+$G566)&lt;0,($D566+$G566),0)</f>
        <v>0</v>
      </c>
      <c r="E567" s="98" t="n">
        <f aca="false">IF($D567&lt;0,Input!$C$60,0)</f>
        <v>0</v>
      </c>
      <c r="F567" s="98" t="n">
        <f aca="false">($D567*(Input!$C$56/100))/12</f>
        <v>0</v>
      </c>
      <c r="G567" s="98" t="n">
        <f aca="false">(-1)*$E567+$F567</f>
        <v>0</v>
      </c>
    </row>
    <row r="568" customFormat="false" ht="12.75" hidden="false" customHeight="true" outlineLevel="0" collapsed="false">
      <c r="A568" s="87" t="n">
        <v>564</v>
      </c>
      <c r="B568" s="90" t="n">
        <f aca="false">EOMONTH(Input!$C$7,A568)</f>
        <v>60083</v>
      </c>
      <c r="C568" s="90"/>
      <c r="D568" s="98" t="n">
        <f aca="false">IF(($D567+$G567)&lt;0,($D567+$G567),0)</f>
        <v>0</v>
      </c>
      <c r="E568" s="98" t="n">
        <f aca="false">IF($D568&lt;0,Input!$C$60,0)</f>
        <v>0</v>
      </c>
      <c r="F568" s="98" t="n">
        <f aca="false">($D568*(Input!$C$56/100))/12</f>
        <v>0</v>
      </c>
      <c r="G568" s="98" t="n">
        <f aca="false">(-1)*$E568+$F568</f>
        <v>0</v>
      </c>
    </row>
    <row r="569" customFormat="false" ht="12.75" hidden="false" customHeight="true" outlineLevel="0" collapsed="false">
      <c r="A569" s="87" t="n">
        <v>565</v>
      </c>
      <c r="B569" s="90" t="n">
        <f aca="false">EOMONTH(Input!$C$7,A569)</f>
        <v>60114</v>
      </c>
      <c r="C569" s="90"/>
      <c r="D569" s="98" t="n">
        <f aca="false">IF(($D568+$G568)&lt;0,($D568+$G568),0)</f>
        <v>0</v>
      </c>
      <c r="E569" s="98" t="n">
        <f aca="false">IF($D569&lt;0,Input!$C$60,0)</f>
        <v>0</v>
      </c>
      <c r="F569" s="98" t="n">
        <f aca="false">($D569*(Input!$C$56/100))/12</f>
        <v>0</v>
      </c>
      <c r="G569" s="98" t="n">
        <f aca="false">(-1)*$E569+$F569</f>
        <v>0</v>
      </c>
    </row>
    <row r="570" customFormat="false" ht="12.75" hidden="false" customHeight="true" outlineLevel="0" collapsed="false">
      <c r="A570" s="87" t="n">
        <v>566</v>
      </c>
      <c r="B570" s="90" t="n">
        <f aca="false">EOMONTH(Input!$C$7,A570)</f>
        <v>60145</v>
      </c>
      <c r="C570" s="90"/>
      <c r="D570" s="98" t="n">
        <f aca="false">IF(($D569+$G569)&lt;0,($D569+$G569),0)</f>
        <v>0</v>
      </c>
      <c r="E570" s="98" t="n">
        <f aca="false">IF($D570&lt;0,Input!$C$60,0)</f>
        <v>0</v>
      </c>
      <c r="F570" s="98" t="n">
        <f aca="false">($D570*(Input!$C$56/100))/12</f>
        <v>0</v>
      </c>
      <c r="G570" s="98" t="n">
        <f aca="false">(-1)*$E570+$F570</f>
        <v>0</v>
      </c>
    </row>
    <row r="571" customFormat="false" ht="12.75" hidden="false" customHeight="true" outlineLevel="0" collapsed="false">
      <c r="A571" s="87" t="n">
        <v>567</v>
      </c>
      <c r="B571" s="90" t="n">
        <f aca="false">EOMONTH(Input!$C$7,A571)</f>
        <v>60175</v>
      </c>
      <c r="C571" s="90"/>
      <c r="D571" s="98" t="n">
        <f aca="false">IF(($D570+$G570)&lt;0,($D570+$G570),0)</f>
        <v>0</v>
      </c>
      <c r="E571" s="98" t="n">
        <f aca="false">IF($D571&lt;0,Input!$C$60,0)</f>
        <v>0</v>
      </c>
      <c r="F571" s="98" t="n">
        <f aca="false">($D571*(Input!$C$56/100))/12</f>
        <v>0</v>
      </c>
      <c r="G571" s="98" t="n">
        <f aca="false">(-1)*$E571+$F571</f>
        <v>0</v>
      </c>
    </row>
    <row r="572" customFormat="false" ht="12.75" hidden="false" customHeight="true" outlineLevel="0" collapsed="false">
      <c r="A572" s="87" t="n">
        <v>568</v>
      </c>
      <c r="B572" s="90" t="n">
        <f aca="false">EOMONTH(Input!$C$7,A572)</f>
        <v>60206</v>
      </c>
      <c r="C572" s="90"/>
      <c r="D572" s="98" t="n">
        <f aca="false">IF(($D571+$G571)&lt;0,($D571+$G571),0)</f>
        <v>0</v>
      </c>
      <c r="E572" s="98" t="n">
        <f aca="false">IF($D572&lt;0,Input!$C$60,0)</f>
        <v>0</v>
      </c>
      <c r="F572" s="98" t="n">
        <f aca="false">($D572*(Input!$C$56/100))/12</f>
        <v>0</v>
      </c>
      <c r="G572" s="98" t="n">
        <f aca="false">(-1)*$E572+$F572</f>
        <v>0</v>
      </c>
    </row>
    <row r="573" customFormat="false" ht="12.75" hidden="false" customHeight="true" outlineLevel="0" collapsed="false">
      <c r="A573" s="87" t="n">
        <v>569</v>
      </c>
      <c r="B573" s="90" t="n">
        <f aca="false">EOMONTH(Input!$C$7,A573)</f>
        <v>60236</v>
      </c>
      <c r="C573" s="90"/>
      <c r="D573" s="98" t="n">
        <f aca="false">IF(($D572+$G572)&lt;0,($D572+$G572),0)</f>
        <v>0</v>
      </c>
      <c r="E573" s="98" t="n">
        <f aca="false">IF($D573&lt;0,Input!$C$60,0)</f>
        <v>0</v>
      </c>
      <c r="F573" s="98" t="n">
        <f aca="false">($D573*(Input!$C$56/100))/12</f>
        <v>0</v>
      </c>
      <c r="G573" s="98" t="n">
        <f aca="false">(-1)*$E573+$F573</f>
        <v>0</v>
      </c>
    </row>
    <row r="574" customFormat="false" ht="12.75" hidden="false" customHeight="true" outlineLevel="0" collapsed="false">
      <c r="A574" s="87" t="n">
        <v>570</v>
      </c>
      <c r="B574" s="90" t="n">
        <f aca="false">EOMONTH(Input!$C$7,A574)</f>
        <v>60267</v>
      </c>
      <c r="C574" s="90"/>
      <c r="D574" s="98" t="n">
        <f aca="false">IF(($D573+$G573)&lt;0,($D573+$G573),0)</f>
        <v>0</v>
      </c>
      <c r="E574" s="98" t="n">
        <f aca="false">IF($D574&lt;0,Input!$C$60,0)</f>
        <v>0</v>
      </c>
      <c r="F574" s="98" t="n">
        <f aca="false">($D574*(Input!$C$56/100))/12</f>
        <v>0</v>
      </c>
      <c r="G574" s="98" t="n">
        <f aca="false">(-1)*$E574+$F574</f>
        <v>0</v>
      </c>
    </row>
    <row r="575" customFormat="false" ht="12.75" hidden="false" customHeight="true" outlineLevel="0" collapsed="false">
      <c r="A575" s="87" t="n">
        <v>571</v>
      </c>
      <c r="B575" s="90" t="n">
        <f aca="false">EOMONTH(Input!$C$7,A575)</f>
        <v>60298</v>
      </c>
      <c r="C575" s="90"/>
      <c r="D575" s="98" t="n">
        <f aca="false">IF(($D574+$G574)&lt;0,($D574+$G574),0)</f>
        <v>0</v>
      </c>
      <c r="E575" s="98" t="n">
        <f aca="false">IF($D575&lt;0,Input!$C$60,0)</f>
        <v>0</v>
      </c>
      <c r="F575" s="98" t="n">
        <f aca="false">($D575*(Input!$C$56/100))/12</f>
        <v>0</v>
      </c>
      <c r="G575" s="98" t="n">
        <f aca="false">(-1)*$E575+$F575</f>
        <v>0</v>
      </c>
    </row>
    <row r="576" customFormat="false" ht="12.75" hidden="false" customHeight="true" outlineLevel="0" collapsed="false">
      <c r="A576" s="87" t="n">
        <v>572</v>
      </c>
      <c r="B576" s="90" t="n">
        <f aca="false">EOMONTH(Input!$C$7,A576)</f>
        <v>60326</v>
      </c>
      <c r="C576" s="90"/>
      <c r="D576" s="98" t="n">
        <f aca="false">IF(($D575+$G575)&lt;0,($D575+$G575),0)</f>
        <v>0</v>
      </c>
      <c r="E576" s="98" t="n">
        <f aca="false">IF($D576&lt;0,Input!$C$60,0)</f>
        <v>0</v>
      </c>
      <c r="F576" s="98" t="n">
        <f aca="false">($D576*(Input!$C$56/100))/12</f>
        <v>0</v>
      </c>
      <c r="G576" s="98" t="n">
        <f aca="false">(-1)*$E576+$F576</f>
        <v>0</v>
      </c>
    </row>
    <row r="577" customFormat="false" ht="12.75" hidden="false" customHeight="true" outlineLevel="0" collapsed="false">
      <c r="A577" s="87" t="n">
        <v>573</v>
      </c>
      <c r="B577" s="90" t="n">
        <f aca="false">EOMONTH(Input!$C$7,A577)</f>
        <v>60357</v>
      </c>
      <c r="C577" s="90"/>
      <c r="D577" s="98" t="n">
        <f aca="false">IF(($D576+$G576)&lt;0,($D576+$G576),0)</f>
        <v>0</v>
      </c>
      <c r="E577" s="98" t="n">
        <f aca="false">IF($D577&lt;0,Input!$C$60,0)</f>
        <v>0</v>
      </c>
      <c r="F577" s="98" t="n">
        <f aca="false">($D577*(Input!$C$56/100))/12</f>
        <v>0</v>
      </c>
      <c r="G577" s="98" t="n">
        <f aca="false">(-1)*$E577+$F577</f>
        <v>0</v>
      </c>
    </row>
    <row r="578" customFormat="false" ht="12.75" hidden="false" customHeight="true" outlineLevel="0" collapsed="false">
      <c r="A578" s="87" t="n">
        <v>574</v>
      </c>
      <c r="B578" s="90" t="n">
        <f aca="false">EOMONTH(Input!$C$7,A578)</f>
        <v>60387</v>
      </c>
      <c r="C578" s="90"/>
      <c r="D578" s="98" t="n">
        <f aca="false">IF(($D577+$G577)&lt;0,($D577+$G577),0)</f>
        <v>0</v>
      </c>
      <c r="E578" s="98" t="n">
        <f aca="false">IF($D578&lt;0,Input!$C$60,0)</f>
        <v>0</v>
      </c>
      <c r="F578" s="98" t="n">
        <f aca="false">($D578*(Input!$C$56/100))/12</f>
        <v>0</v>
      </c>
      <c r="G578" s="98" t="n">
        <f aca="false">(-1)*$E578+$F578</f>
        <v>0</v>
      </c>
    </row>
    <row r="579" customFormat="false" ht="12.75" hidden="false" customHeight="true" outlineLevel="0" collapsed="false">
      <c r="A579" s="87" t="n">
        <v>575</v>
      </c>
      <c r="B579" s="90" t="n">
        <f aca="false">EOMONTH(Input!$C$7,A579)</f>
        <v>60418</v>
      </c>
      <c r="C579" s="90"/>
      <c r="D579" s="98" t="n">
        <f aca="false">IF(($D578+$G578)&lt;0,($D578+$G578),0)</f>
        <v>0</v>
      </c>
      <c r="E579" s="98" t="n">
        <f aca="false">IF($D579&lt;0,Input!$C$60,0)</f>
        <v>0</v>
      </c>
      <c r="F579" s="98" t="n">
        <f aca="false">($D579*(Input!$C$56/100))/12</f>
        <v>0</v>
      </c>
      <c r="G579" s="98" t="n">
        <f aca="false">(-1)*$E579+$F579</f>
        <v>0</v>
      </c>
    </row>
    <row r="580" customFormat="false" ht="12.75" hidden="false" customHeight="true" outlineLevel="0" collapsed="false">
      <c r="A580" s="87" t="n">
        <v>576</v>
      </c>
      <c r="B580" s="90" t="n">
        <f aca="false">EOMONTH(Input!$C$7,A580)</f>
        <v>60448</v>
      </c>
      <c r="C580" s="90"/>
      <c r="D580" s="98" t="n">
        <f aca="false">IF(($D579+$G579)&lt;0,($D579+$G579),0)</f>
        <v>0</v>
      </c>
      <c r="E580" s="98" t="n">
        <f aca="false">IF($D580&lt;0,Input!$C$60,0)</f>
        <v>0</v>
      </c>
      <c r="F580" s="98" t="n">
        <f aca="false">($D580*(Input!$C$56/100))/12</f>
        <v>0</v>
      </c>
      <c r="G580" s="98" t="n">
        <f aca="false">(-1)*$E580+$F580</f>
        <v>0</v>
      </c>
    </row>
    <row r="581" customFormat="false" ht="12.75" hidden="false" customHeight="true" outlineLevel="0" collapsed="false">
      <c r="A581" s="87" t="n">
        <v>577</v>
      </c>
      <c r="B581" s="90" t="n">
        <f aca="false">EOMONTH(Input!$C$7,A581)</f>
        <v>60479</v>
      </c>
      <c r="C581" s="90"/>
      <c r="D581" s="98" t="n">
        <f aca="false">IF(($D580+$G580)&lt;0,($D580+$G580),0)</f>
        <v>0</v>
      </c>
      <c r="E581" s="98" t="n">
        <f aca="false">IF($D581&lt;0,Input!$C$60,0)</f>
        <v>0</v>
      </c>
      <c r="F581" s="98" t="n">
        <f aca="false">($D581*(Input!$C$56/100))/12</f>
        <v>0</v>
      </c>
      <c r="G581" s="98" t="n">
        <f aca="false">(-1)*$E581+$F581</f>
        <v>0</v>
      </c>
    </row>
    <row r="582" customFormat="false" ht="12.75" hidden="false" customHeight="true" outlineLevel="0" collapsed="false">
      <c r="A582" s="87" t="n">
        <v>578</v>
      </c>
      <c r="B582" s="90" t="n">
        <f aca="false">EOMONTH(Input!$C$7,A582)</f>
        <v>60510</v>
      </c>
      <c r="C582" s="90"/>
      <c r="D582" s="98" t="n">
        <f aca="false">IF(($D581+$G581)&lt;0,($D581+$G581),0)</f>
        <v>0</v>
      </c>
      <c r="E582" s="98" t="n">
        <f aca="false">IF($D582&lt;0,Input!$C$60,0)</f>
        <v>0</v>
      </c>
      <c r="F582" s="98" t="n">
        <f aca="false">($D582*(Input!$C$56/100))/12</f>
        <v>0</v>
      </c>
      <c r="G582" s="98" t="n">
        <f aca="false">(-1)*$E582+$F582</f>
        <v>0</v>
      </c>
    </row>
    <row r="583" customFormat="false" ht="12.75" hidden="false" customHeight="true" outlineLevel="0" collapsed="false">
      <c r="A583" s="87" t="n">
        <v>579</v>
      </c>
      <c r="B583" s="90" t="n">
        <f aca="false">EOMONTH(Input!$C$7,A583)</f>
        <v>60540</v>
      </c>
      <c r="C583" s="90"/>
      <c r="D583" s="98" t="n">
        <f aca="false">IF(($D582+$G582)&lt;0,($D582+$G582),0)</f>
        <v>0</v>
      </c>
      <c r="E583" s="98" t="n">
        <f aca="false">IF($D583&lt;0,Input!$C$60,0)</f>
        <v>0</v>
      </c>
      <c r="F583" s="98" t="n">
        <f aca="false">($D583*(Input!$C$56/100))/12</f>
        <v>0</v>
      </c>
      <c r="G583" s="98" t="n">
        <f aca="false">(-1)*$E583+$F583</f>
        <v>0</v>
      </c>
    </row>
    <row r="584" customFormat="false" ht="12.75" hidden="false" customHeight="true" outlineLevel="0" collapsed="false">
      <c r="A584" s="87" t="n">
        <v>580</v>
      </c>
      <c r="B584" s="90" t="n">
        <f aca="false">EOMONTH(Input!$C$7,A584)</f>
        <v>60571</v>
      </c>
      <c r="C584" s="90"/>
      <c r="D584" s="98" t="n">
        <f aca="false">IF(($D583+$G583)&lt;0,($D583+$G583),0)</f>
        <v>0</v>
      </c>
      <c r="E584" s="98" t="n">
        <f aca="false">IF($D584&lt;0,Input!$C$60,0)</f>
        <v>0</v>
      </c>
      <c r="F584" s="98" t="n">
        <f aca="false">($D584*(Input!$C$56/100))/12</f>
        <v>0</v>
      </c>
      <c r="G584" s="98" t="n">
        <f aca="false">(-1)*$E584+$F584</f>
        <v>0</v>
      </c>
    </row>
    <row r="585" customFormat="false" ht="12.75" hidden="false" customHeight="true" outlineLevel="0" collapsed="false">
      <c r="A585" s="87" t="n">
        <v>581</v>
      </c>
      <c r="B585" s="90" t="n">
        <f aca="false">EOMONTH(Input!$C$7,A585)</f>
        <v>60601</v>
      </c>
      <c r="C585" s="90"/>
      <c r="D585" s="98" t="n">
        <f aca="false">IF(($D584+$G584)&lt;0,($D584+$G584),0)</f>
        <v>0</v>
      </c>
      <c r="E585" s="98" t="n">
        <f aca="false">IF($D585&lt;0,Input!$C$60,0)</f>
        <v>0</v>
      </c>
      <c r="F585" s="98" t="n">
        <f aca="false">($D585*(Input!$C$56/100))/12</f>
        <v>0</v>
      </c>
      <c r="G585" s="98" t="n">
        <f aca="false">(-1)*$E585+$F585</f>
        <v>0</v>
      </c>
    </row>
    <row r="586" customFormat="false" ht="12.75" hidden="false" customHeight="true" outlineLevel="0" collapsed="false">
      <c r="A586" s="87" t="n">
        <v>582</v>
      </c>
      <c r="B586" s="90" t="n">
        <f aca="false">EOMONTH(Input!$C$7,A586)</f>
        <v>60632</v>
      </c>
      <c r="C586" s="90"/>
      <c r="D586" s="98" t="n">
        <f aca="false">IF(($D585+$G585)&lt;0,($D585+$G585),0)</f>
        <v>0</v>
      </c>
      <c r="E586" s="98" t="n">
        <f aca="false">IF($D586&lt;0,Input!$C$60,0)</f>
        <v>0</v>
      </c>
      <c r="F586" s="98" t="n">
        <f aca="false">($D586*(Input!$C$56/100))/12</f>
        <v>0</v>
      </c>
      <c r="G586" s="98" t="n">
        <f aca="false">(-1)*$E586+$F586</f>
        <v>0</v>
      </c>
    </row>
    <row r="587" customFormat="false" ht="12.75" hidden="false" customHeight="true" outlineLevel="0" collapsed="false">
      <c r="A587" s="87" t="n">
        <v>583</v>
      </c>
      <c r="B587" s="90" t="n">
        <f aca="false">EOMONTH(Input!$C$7,A587)</f>
        <v>60663</v>
      </c>
      <c r="C587" s="90"/>
      <c r="D587" s="98" t="n">
        <f aca="false">IF(($D586+$G586)&lt;0,($D586+$G586),0)</f>
        <v>0</v>
      </c>
      <c r="E587" s="98" t="n">
        <f aca="false">IF($D587&lt;0,Input!$C$60,0)</f>
        <v>0</v>
      </c>
      <c r="F587" s="98" t="n">
        <f aca="false">($D587*(Input!$C$56/100))/12</f>
        <v>0</v>
      </c>
      <c r="G587" s="98" t="n">
        <f aca="false">(-1)*$E587+$F587</f>
        <v>0</v>
      </c>
    </row>
    <row r="588" customFormat="false" ht="12.75" hidden="false" customHeight="true" outlineLevel="0" collapsed="false">
      <c r="A588" s="87" t="n">
        <v>584</v>
      </c>
      <c r="B588" s="90" t="n">
        <f aca="false">EOMONTH(Input!$C$7,A588)</f>
        <v>60691</v>
      </c>
      <c r="C588" s="90"/>
      <c r="D588" s="98" t="n">
        <f aca="false">IF(($D587+$G587)&lt;0,($D587+$G587),0)</f>
        <v>0</v>
      </c>
      <c r="E588" s="98" t="n">
        <f aca="false">IF($D588&lt;0,Input!$C$60,0)</f>
        <v>0</v>
      </c>
      <c r="F588" s="98" t="n">
        <f aca="false">($D588*(Input!$C$56/100))/12</f>
        <v>0</v>
      </c>
      <c r="G588" s="98" t="n">
        <f aca="false">(-1)*$E588+$F588</f>
        <v>0</v>
      </c>
    </row>
    <row r="589" customFormat="false" ht="12.75" hidden="false" customHeight="true" outlineLevel="0" collapsed="false">
      <c r="A589" s="87" t="n">
        <v>585</v>
      </c>
      <c r="B589" s="90" t="n">
        <f aca="false">EOMONTH(Input!$C$7,A589)</f>
        <v>60722</v>
      </c>
      <c r="C589" s="90"/>
      <c r="D589" s="98" t="n">
        <f aca="false">IF(($D588+$G588)&lt;0,($D588+$G588),0)</f>
        <v>0</v>
      </c>
      <c r="E589" s="98" t="n">
        <f aca="false">IF($D589&lt;0,Input!$C$60,0)</f>
        <v>0</v>
      </c>
      <c r="F589" s="98" t="n">
        <f aca="false">($D589*(Input!$C$56/100))/12</f>
        <v>0</v>
      </c>
      <c r="G589" s="98" t="n">
        <f aca="false">(-1)*$E589+$F589</f>
        <v>0</v>
      </c>
    </row>
    <row r="590" customFormat="false" ht="12.75" hidden="false" customHeight="true" outlineLevel="0" collapsed="false">
      <c r="A590" s="87" t="n">
        <v>586</v>
      </c>
      <c r="B590" s="90" t="n">
        <f aca="false">EOMONTH(Input!$C$7,A590)</f>
        <v>60752</v>
      </c>
      <c r="C590" s="90"/>
      <c r="D590" s="98" t="n">
        <f aca="false">IF(($D589+$G589)&lt;0,($D589+$G589),0)</f>
        <v>0</v>
      </c>
      <c r="E590" s="98" t="n">
        <f aca="false">IF($D590&lt;0,Input!$C$60,0)</f>
        <v>0</v>
      </c>
      <c r="F590" s="98" t="n">
        <f aca="false">($D590*(Input!$C$56/100))/12</f>
        <v>0</v>
      </c>
      <c r="G590" s="98" t="n">
        <f aca="false">(-1)*$E590+$F590</f>
        <v>0</v>
      </c>
    </row>
    <row r="591" customFormat="false" ht="12.75" hidden="false" customHeight="true" outlineLevel="0" collapsed="false">
      <c r="A591" s="87" t="n">
        <v>587</v>
      </c>
      <c r="B591" s="90" t="n">
        <f aca="false">EOMONTH(Input!$C$7,A591)</f>
        <v>60783</v>
      </c>
      <c r="C591" s="90"/>
      <c r="D591" s="98" t="n">
        <f aca="false">IF(($D590+$G590)&lt;0,($D590+$G590),0)</f>
        <v>0</v>
      </c>
      <c r="E591" s="98" t="n">
        <f aca="false">IF($D591&lt;0,Input!$C$60,0)</f>
        <v>0</v>
      </c>
      <c r="F591" s="98" t="n">
        <f aca="false">($D591*(Input!$C$56/100))/12</f>
        <v>0</v>
      </c>
      <c r="G591" s="98" t="n">
        <f aca="false">(-1)*$E591+$F591</f>
        <v>0</v>
      </c>
    </row>
    <row r="592" customFormat="false" ht="12.75" hidden="false" customHeight="true" outlineLevel="0" collapsed="false">
      <c r="A592" s="87" t="n">
        <v>588</v>
      </c>
      <c r="B592" s="90" t="n">
        <f aca="false">EOMONTH(Input!$C$7,A592)</f>
        <v>60813</v>
      </c>
      <c r="C592" s="90"/>
      <c r="D592" s="98" t="n">
        <f aca="false">IF(($D591+$G591)&lt;0,($D591+$G591),0)</f>
        <v>0</v>
      </c>
      <c r="E592" s="98" t="n">
        <f aca="false">IF($D592&lt;0,Input!$C$60,0)</f>
        <v>0</v>
      </c>
      <c r="F592" s="98" t="n">
        <f aca="false">($D592*(Input!$C$56/100))/12</f>
        <v>0</v>
      </c>
      <c r="G592" s="98" t="n">
        <f aca="false">(-1)*$E592+$F592</f>
        <v>0</v>
      </c>
    </row>
    <row r="593" customFormat="false" ht="12.75" hidden="false" customHeight="true" outlineLevel="0" collapsed="false">
      <c r="A593" s="87" t="n">
        <v>589</v>
      </c>
      <c r="B593" s="90" t="n">
        <f aca="false">EOMONTH(Input!$C$7,A593)</f>
        <v>60844</v>
      </c>
      <c r="C593" s="90"/>
      <c r="D593" s="98" t="n">
        <f aca="false">IF(($D592+$G592)&lt;0,($D592+$G592),0)</f>
        <v>0</v>
      </c>
      <c r="E593" s="98" t="n">
        <f aca="false">IF($D593&lt;0,Input!$C$60,0)</f>
        <v>0</v>
      </c>
      <c r="F593" s="98" t="n">
        <f aca="false">($D593*(Input!$C$56/100))/12</f>
        <v>0</v>
      </c>
      <c r="G593" s="98" t="n">
        <f aca="false">(-1)*$E593+$F593</f>
        <v>0</v>
      </c>
    </row>
    <row r="594" customFormat="false" ht="12.75" hidden="false" customHeight="true" outlineLevel="0" collapsed="false">
      <c r="A594" s="87" t="n">
        <v>590</v>
      </c>
      <c r="B594" s="90" t="n">
        <f aca="false">EOMONTH(Input!$C$7,A594)</f>
        <v>60875</v>
      </c>
      <c r="C594" s="90"/>
      <c r="D594" s="98" t="n">
        <f aca="false">IF(($D593+$G593)&lt;0,($D593+$G593),0)</f>
        <v>0</v>
      </c>
      <c r="E594" s="98" t="n">
        <f aca="false">IF($D594&lt;0,Input!$C$60,0)</f>
        <v>0</v>
      </c>
      <c r="F594" s="98" t="n">
        <f aca="false">($D594*(Input!$C$56/100))/12</f>
        <v>0</v>
      </c>
      <c r="G594" s="98" t="n">
        <f aca="false">(-1)*$E594+$F594</f>
        <v>0</v>
      </c>
    </row>
    <row r="595" customFormat="false" ht="12.75" hidden="false" customHeight="true" outlineLevel="0" collapsed="false">
      <c r="A595" s="87" t="n">
        <v>591</v>
      </c>
      <c r="B595" s="90" t="n">
        <f aca="false">EOMONTH(Input!$C$7,A595)</f>
        <v>60905</v>
      </c>
      <c r="C595" s="90"/>
      <c r="D595" s="98" t="n">
        <f aca="false">IF(($D594+$G594)&lt;0,($D594+$G594),0)</f>
        <v>0</v>
      </c>
      <c r="E595" s="98" t="n">
        <f aca="false">IF($D595&lt;0,Input!$C$60,0)</f>
        <v>0</v>
      </c>
      <c r="F595" s="98" t="n">
        <f aca="false">($D595*(Input!$C$56/100))/12</f>
        <v>0</v>
      </c>
      <c r="G595" s="98" t="n">
        <f aca="false">(-1)*$E595+$F595</f>
        <v>0</v>
      </c>
    </row>
    <row r="596" customFormat="false" ht="12.75" hidden="false" customHeight="true" outlineLevel="0" collapsed="false">
      <c r="A596" s="87" t="n">
        <v>592</v>
      </c>
      <c r="B596" s="90" t="n">
        <f aca="false">EOMONTH(Input!$C$7,A596)</f>
        <v>60936</v>
      </c>
      <c r="C596" s="90"/>
      <c r="D596" s="98" t="n">
        <f aca="false">IF(($D595+$G595)&lt;0,($D595+$G595),0)</f>
        <v>0</v>
      </c>
      <c r="E596" s="98" t="n">
        <f aca="false">IF($D596&lt;0,Input!$C$60,0)</f>
        <v>0</v>
      </c>
      <c r="F596" s="98" t="n">
        <f aca="false">($D596*(Input!$C$56/100))/12</f>
        <v>0</v>
      </c>
      <c r="G596" s="98" t="n">
        <f aca="false">(-1)*$E596+$F596</f>
        <v>0</v>
      </c>
    </row>
    <row r="597" customFormat="false" ht="12.75" hidden="false" customHeight="true" outlineLevel="0" collapsed="false">
      <c r="A597" s="87" t="n">
        <v>593</v>
      </c>
      <c r="B597" s="90" t="n">
        <f aca="false">EOMONTH(Input!$C$7,A597)</f>
        <v>60966</v>
      </c>
      <c r="C597" s="90"/>
      <c r="D597" s="98" t="n">
        <f aca="false">IF(($D596+$G596)&lt;0,($D596+$G596),0)</f>
        <v>0</v>
      </c>
      <c r="E597" s="98" t="n">
        <f aca="false">IF($D597&lt;0,Input!$C$60,0)</f>
        <v>0</v>
      </c>
      <c r="F597" s="98" t="n">
        <f aca="false">($D597*(Input!$C$56/100))/12</f>
        <v>0</v>
      </c>
      <c r="G597" s="98" t="n">
        <f aca="false">(-1)*$E597+$F597</f>
        <v>0</v>
      </c>
    </row>
    <row r="598" customFormat="false" ht="12.75" hidden="false" customHeight="true" outlineLevel="0" collapsed="false">
      <c r="A598" s="87" t="n">
        <v>594</v>
      </c>
      <c r="B598" s="90" t="n">
        <f aca="false">EOMONTH(Input!$C$7,A598)</f>
        <v>60997</v>
      </c>
      <c r="C598" s="90"/>
      <c r="D598" s="98" t="n">
        <f aca="false">IF(($D597+$G597)&lt;0,($D597+$G597),0)</f>
        <v>0</v>
      </c>
      <c r="E598" s="98" t="n">
        <f aca="false">IF($D598&lt;0,Input!$C$60,0)</f>
        <v>0</v>
      </c>
      <c r="F598" s="98" t="n">
        <f aca="false">($D598*(Input!$C$56/100))/12</f>
        <v>0</v>
      </c>
      <c r="G598" s="98" t="n">
        <f aca="false">(-1)*$E598+$F598</f>
        <v>0</v>
      </c>
    </row>
    <row r="599" customFormat="false" ht="12.75" hidden="false" customHeight="true" outlineLevel="0" collapsed="false">
      <c r="A599" s="87" t="n">
        <v>595</v>
      </c>
      <c r="B599" s="90" t="n">
        <f aca="false">EOMONTH(Input!$C$7,A599)</f>
        <v>61028</v>
      </c>
      <c r="C599" s="90"/>
      <c r="D599" s="98" t="n">
        <f aca="false">IF(($D598+$G598)&lt;0,($D598+$G598),0)</f>
        <v>0</v>
      </c>
      <c r="E599" s="98" t="n">
        <f aca="false">IF($D599&lt;0,Input!$C$60,0)</f>
        <v>0</v>
      </c>
      <c r="F599" s="98" t="n">
        <f aca="false">($D599*(Input!$C$56/100))/12</f>
        <v>0</v>
      </c>
      <c r="G599" s="98" t="n">
        <f aca="false">(-1)*$E599+$F599</f>
        <v>0</v>
      </c>
    </row>
    <row r="600" customFormat="false" ht="12.75" hidden="false" customHeight="true" outlineLevel="0" collapsed="false">
      <c r="A600" s="87" t="n">
        <v>596</v>
      </c>
      <c r="B600" s="90" t="n">
        <f aca="false">EOMONTH(Input!$C$7,A600)</f>
        <v>61056</v>
      </c>
      <c r="C600" s="90"/>
      <c r="D600" s="98" t="n">
        <f aca="false">IF(($D599+$G599)&lt;0,($D599+$G599),0)</f>
        <v>0</v>
      </c>
      <c r="E600" s="98" t="n">
        <f aca="false">IF($D600&lt;0,Input!$C$60,0)</f>
        <v>0</v>
      </c>
      <c r="F600" s="98" t="n">
        <f aca="false">($D600*(Input!$C$56/100))/12</f>
        <v>0</v>
      </c>
      <c r="G600" s="98" t="n">
        <f aca="false">(-1)*$E600+$F600</f>
        <v>0</v>
      </c>
    </row>
    <row r="601" customFormat="false" ht="12.75" hidden="false" customHeight="true" outlineLevel="0" collapsed="false">
      <c r="A601" s="87" t="n">
        <v>597</v>
      </c>
      <c r="B601" s="90" t="n">
        <f aca="false">EOMONTH(Input!$C$7,A601)</f>
        <v>61087</v>
      </c>
      <c r="C601" s="90"/>
      <c r="D601" s="98" t="n">
        <f aca="false">IF(($D600+$G600)&lt;0,($D600+$G600),0)</f>
        <v>0</v>
      </c>
      <c r="E601" s="98" t="n">
        <f aca="false">IF($D601&lt;0,Input!$C$60,0)</f>
        <v>0</v>
      </c>
      <c r="F601" s="98" t="n">
        <f aca="false">($D601*(Input!$C$56/100))/12</f>
        <v>0</v>
      </c>
      <c r="G601" s="98" t="n">
        <f aca="false">(-1)*$E601+$F601</f>
        <v>0</v>
      </c>
    </row>
    <row r="602" customFormat="false" ht="12.75" hidden="false" customHeight="true" outlineLevel="0" collapsed="false">
      <c r="A602" s="87" t="n">
        <v>598</v>
      </c>
      <c r="B602" s="90" t="n">
        <f aca="false">EOMONTH(Input!$C$7,A602)</f>
        <v>61117</v>
      </c>
      <c r="C602" s="90"/>
      <c r="D602" s="98" t="n">
        <f aca="false">IF(($D601+$G601)&lt;0,($D601+$G601),0)</f>
        <v>0</v>
      </c>
      <c r="E602" s="98" t="n">
        <f aca="false">IF($D602&lt;0,Input!$C$60,0)</f>
        <v>0</v>
      </c>
      <c r="F602" s="98" t="n">
        <f aca="false">($D602*(Input!$C$56/100))/12</f>
        <v>0</v>
      </c>
      <c r="G602" s="98" t="n">
        <f aca="false">(-1)*$E602+$F602</f>
        <v>0</v>
      </c>
    </row>
    <row r="603" customFormat="false" ht="12.75" hidden="false" customHeight="true" outlineLevel="0" collapsed="false">
      <c r="A603" s="87" t="n">
        <v>599</v>
      </c>
      <c r="B603" s="90" t="n">
        <f aca="false">EOMONTH(Input!$C$7,A603)</f>
        <v>61148</v>
      </c>
      <c r="C603" s="90"/>
      <c r="D603" s="98" t="n">
        <f aca="false">IF(($D602+$G602)&lt;0,($D602+$G602),0)</f>
        <v>0</v>
      </c>
      <c r="E603" s="98" t="n">
        <f aca="false">IF($D603&lt;0,Input!$C$60,0)</f>
        <v>0</v>
      </c>
      <c r="F603" s="98" t="n">
        <f aca="false">($D603*(Input!$C$56/100))/12</f>
        <v>0</v>
      </c>
      <c r="G603" s="98" t="n">
        <f aca="false">(-1)*$E603+$F603</f>
        <v>0</v>
      </c>
    </row>
    <row r="604" customFormat="false" ht="12.75" hidden="false" customHeight="true" outlineLevel="0" collapsed="false">
      <c r="A604" s="87" t="n">
        <v>600</v>
      </c>
      <c r="B604" s="90" t="n">
        <f aca="false">EOMONTH(Input!$C$7,A604)</f>
        <v>61178</v>
      </c>
      <c r="C604" s="90"/>
      <c r="D604" s="98" t="n">
        <f aca="false">IF(($D603+$G603)&lt;0,($D603+$G603),0)</f>
        <v>0</v>
      </c>
      <c r="E604" s="98" t="n">
        <f aca="false">IF($D604&lt;0,Input!$C$60,0)</f>
        <v>0</v>
      </c>
      <c r="F604" s="98" t="n">
        <f aca="false">($D604*(Input!$C$56/100))/12</f>
        <v>0</v>
      </c>
      <c r="G604" s="98" t="n">
        <f aca="false">(-1)*$E604+$F604</f>
        <v>0</v>
      </c>
    </row>
    <row r="605" customFormat="false" ht="12.75" hidden="false" customHeight="true" outlineLevel="0" collapsed="false">
      <c r="A605" s="87" t="n">
        <v>601</v>
      </c>
      <c r="B605" s="90" t="n">
        <f aca="false">EOMONTH(Input!$C$7,A605)</f>
        <v>61209</v>
      </c>
      <c r="C605" s="90"/>
      <c r="D605" s="98" t="n">
        <f aca="false">IF(($D604+$G604)&lt;0,($D604+$G604),0)</f>
        <v>0</v>
      </c>
      <c r="E605" s="98" t="n">
        <f aca="false">IF($D605&lt;0,Input!$C$60,0)</f>
        <v>0</v>
      </c>
      <c r="F605" s="98" t="n">
        <f aca="false">($D605*(Input!$C$56/100))/12</f>
        <v>0</v>
      </c>
      <c r="G605" s="98" t="n">
        <f aca="false">(-1)*$E605+$F605</f>
        <v>0</v>
      </c>
    </row>
    <row r="606" customFormat="false" ht="12.75" hidden="false" customHeight="true" outlineLevel="0" collapsed="false">
      <c r="A606" s="87" t="n">
        <v>602</v>
      </c>
      <c r="B606" s="90" t="n">
        <f aca="false">EOMONTH(Input!$C$7,A606)</f>
        <v>61240</v>
      </c>
      <c r="C606" s="90"/>
      <c r="D606" s="98" t="n">
        <f aca="false">IF(($D605+$G605)&lt;0,($D605+$G605),0)</f>
        <v>0</v>
      </c>
      <c r="E606" s="98" t="n">
        <f aca="false">IF($D606&lt;0,Input!$C$60,0)</f>
        <v>0</v>
      </c>
      <c r="F606" s="98" t="n">
        <f aca="false">($D606*(Input!$C$56/100))/12</f>
        <v>0</v>
      </c>
      <c r="G606" s="98" t="n">
        <f aca="false">(-1)*$E606+$F606</f>
        <v>0</v>
      </c>
    </row>
    <row r="607" customFormat="false" ht="12.75" hidden="false" customHeight="true" outlineLevel="0" collapsed="false">
      <c r="A607" s="87" t="n">
        <v>603</v>
      </c>
      <c r="B607" s="90" t="n">
        <f aca="false">EOMONTH(Input!$C$7,A607)</f>
        <v>61270</v>
      </c>
      <c r="C607" s="90"/>
      <c r="D607" s="98" t="n">
        <f aca="false">IF(($D606+$G606)&lt;0,($D606+$G606),0)</f>
        <v>0</v>
      </c>
      <c r="E607" s="98" t="n">
        <f aca="false">IF($D607&lt;0,Input!$C$60,0)</f>
        <v>0</v>
      </c>
      <c r="F607" s="98" t="n">
        <f aca="false">($D607*(Input!$C$56/100))/12</f>
        <v>0</v>
      </c>
      <c r="G607" s="98" t="n">
        <f aca="false">(-1)*$E607+$F607</f>
        <v>0</v>
      </c>
    </row>
    <row r="608" customFormat="false" ht="12.75" hidden="false" customHeight="true" outlineLevel="0" collapsed="false">
      <c r="A608" s="87" t="n">
        <v>604</v>
      </c>
      <c r="B608" s="90" t="n">
        <f aca="false">EOMONTH(Input!$C$7,A608)</f>
        <v>61301</v>
      </c>
      <c r="C608" s="90"/>
      <c r="D608" s="98" t="n">
        <f aca="false">IF(($D607+$G607)&lt;0,($D607+$G607),0)</f>
        <v>0</v>
      </c>
      <c r="E608" s="98" t="n">
        <f aca="false">IF($D608&lt;0,Input!$C$60,0)</f>
        <v>0</v>
      </c>
      <c r="F608" s="98" t="n">
        <f aca="false">($D608*(Input!$C$56/100))/12</f>
        <v>0</v>
      </c>
      <c r="G608" s="98" t="n">
        <f aca="false">(-1)*$E608+$F608</f>
        <v>0</v>
      </c>
    </row>
    <row r="609" customFormat="false" ht="12.75" hidden="false" customHeight="true" outlineLevel="0" collapsed="false">
      <c r="A609" s="87" t="n">
        <v>605</v>
      </c>
      <c r="B609" s="90" t="n">
        <f aca="false">EOMONTH(Input!$C$7,A609)</f>
        <v>61331</v>
      </c>
      <c r="C609" s="90"/>
      <c r="D609" s="98" t="n">
        <f aca="false">IF(($D608+$G608)&lt;0,($D608+$G608),0)</f>
        <v>0</v>
      </c>
      <c r="E609" s="98" t="n">
        <f aca="false">IF($D609&lt;0,Input!$C$60,0)</f>
        <v>0</v>
      </c>
      <c r="F609" s="98" t="n">
        <f aca="false">($D609*(Input!$C$56/100))/12</f>
        <v>0</v>
      </c>
      <c r="G609" s="98" t="n">
        <f aca="false">(-1)*$E609+$F609</f>
        <v>0</v>
      </c>
    </row>
    <row r="610" customFormat="false" ht="12.75" hidden="false" customHeight="true" outlineLevel="0" collapsed="false">
      <c r="A610" s="87" t="n">
        <v>606</v>
      </c>
      <c r="B610" s="90" t="n">
        <f aca="false">EOMONTH(Input!$C$7,A610)</f>
        <v>61362</v>
      </c>
      <c r="C610" s="90"/>
      <c r="D610" s="98" t="n">
        <f aca="false">IF(($D609+$G609)&lt;0,($D609+$G609),0)</f>
        <v>0</v>
      </c>
      <c r="E610" s="98" t="n">
        <f aca="false">IF($D610&lt;0,Input!$C$60,0)</f>
        <v>0</v>
      </c>
      <c r="F610" s="98" t="n">
        <f aca="false">($D610*(Input!$C$56/100))/12</f>
        <v>0</v>
      </c>
      <c r="G610" s="98" t="n">
        <f aca="false">(-1)*$E610+$F610</f>
        <v>0</v>
      </c>
    </row>
    <row r="611" customFormat="false" ht="12.75" hidden="false" customHeight="true" outlineLevel="0" collapsed="false">
      <c r="A611" s="87" t="n">
        <v>607</v>
      </c>
      <c r="B611" s="90" t="n">
        <f aca="false">EOMONTH(Input!$C$7,A611)</f>
        <v>61393</v>
      </c>
      <c r="C611" s="90"/>
      <c r="D611" s="98" t="n">
        <f aca="false">IF(($D610+$G610)&lt;0,($D610+$G610),0)</f>
        <v>0</v>
      </c>
      <c r="E611" s="98" t="n">
        <f aca="false">IF($D611&lt;0,Input!$C$60,0)</f>
        <v>0</v>
      </c>
      <c r="F611" s="98" t="n">
        <f aca="false">($D611*(Input!$C$56/100))/12</f>
        <v>0</v>
      </c>
      <c r="G611" s="98" t="n">
        <f aca="false">(-1)*$E611+$F611</f>
        <v>0</v>
      </c>
    </row>
    <row r="612" customFormat="false" ht="12.75" hidden="false" customHeight="true" outlineLevel="0" collapsed="false">
      <c r="A612" s="87" t="n">
        <v>608</v>
      </c>
      <c r="B612" s="90" t="n">
        <f aca="false">EOMONTH(Input!$C$7,A612)</f>
        <v>61422</v>
      </c>
      <c r="C612" s="90"/>
      <c r="D612" s="98" t="n">
        <f aca="false">IF(($D611+$G611)&lt;0,($D611+$G611),0)</f>
        <v>0</v>
      </c>
      <c r="E612" s="98" t="n">
        <f aca="false">IF($D612&lt;0,Input!$C$60,0)</f>
        <v>0</v>
      </c>
      <c r="F612" s="98" t="n">
        <f aca="false">($D612*(Input!$C$56/100))/12</f>
        <v>0</v>
      </c>
      <c r="G612" s="98" t="n">
        <f aca="false">(-1)*$E612+$F612</f>
        <v>0</v>
      </c>
    </row>
    <row r="613" customFormat="false" ht="12.75" hidden="false" customHeight="true" outlineLevel="0" collapsed="false">
      <c r="A613" s="87" t="n">
        <v>609</v>
      </c>
      <c r="B613" s="90" t="n">
        <f aca="false">EOMONTH(Input!$C$7,A613)</f>
        <v>61453</v>
      </c>
      <c r="C613" s="90"/>
      <c r="D613" s="98" t="n">
        <f aca="false">IF(($D612+$G612)&lt;0,($D612+$G612),0)</f>
        <v>0</v>
      </c>
      <c r="E613" s="98" t="n">
        <f aca="false">IF($D613&lt;0,Input!$C$60,0)</f>
        <v>0</v>
      </c>
      <c r="F613" s="98" t="n">
        <f aca="false">($D613*(Input!$C$56/100))/12</f>
        <v>0</v>
      </c>
      <c r="G613" s="98" t="n">
        <f aca="false">(-1)*$E613+$F613</f>
        <v>0</v>
      </c>
    </row>
    <row r="614" customFormat="false" ht="12.75" hidden="false" customHeight="true" outlineLevel="0" collapsed="false">
      <c r="A614" s="87" t="n">
        <v>610</v>
      </c>
      <c r="B614" s="90" t="n">
        <f aca="false">EOMONTH(Input!$C$7,A614)</f>
        <v>61483</v>
      </c>
      <c r="C614" s="90"/>
      <c r="D614" s="98" t="n">
        <f aca="false">IF(($D613+$G613)&lt;0,($D613+$G613),0)</f>
        <v>0</v>
      </c>
      <c r="E614" s="98" t="n">
        <f aca="false">IF($D614&lt;0,Input!$C$60,0)</f>
        <v>0</v>
      </c>
      <c r="F614" s="98" t="n">
        <f aca="false">($D614*(Input!$C$56/100))/12</f>
        <v>0</v>
      </c>
      <c r="G614" s="98" t="n">
        <f aca="false">(-1)*$E614+$F614</f>
        <v>0</v>
      </c>
    </row>
    <row r="615" customFormat="false" ht="12.75" hidden="false" customHeight="true" outlineLevel="0" collapsed="false">
      <c r="A615" s="87" t="n">
        <v>611</v>
      </c>
      <c r="B615" s="90" t="n">
        <f aca="false">EOMONTH(Input!$C$7,A615)</f>
        <v>61514</v>
      </c>
      <c r="C615" s="90"/>
      <c r="D615" s="98" t="n">
        <f aca="false">IF(($D614+$G614)&lt;0,($D614+$G614),0)</f>
        <v>0</v>
      </c>
      <c r="E615" s="98" t="n">
        <f aca="false">IF($D615&lt;0,Input!$C$60,0)</f>
        <v>0</v>
      </c>
      <c r="F615" s="98" t="n">
        <f aca="false">($D615*(Input!$C$56/100))/12</f>
        <v>0</v>
      </c>
      <c r="G615" s="98" t="n">
        <f aca="false">(-1)*$E615+$F615</f>
        <v>0</v>
      </c>
    </row>
    <row r="616" customFormat="false" ht="12.75" hidden="false" customHeight="true" outlineLevel="0" collapsed="false">
      <c r="A616" s="87" t="n">
        <v>612</v>
      </c>
      <c r="B616" s="90" t="n">
        <f aca="false">EOMONTH(Input!$C$7,A616)</f>
        <v>61544</v>
      </c>
      <c r="C616" s="90"/>
      <c r="D616" s="98" t="n">
        <f aca="false">IF(($D615+$G615)&lt;0,($D615+$G615),0)</f>
        <v>0</v>
      </c>
      <c r="E616" s="98" t="n">
        <f aca="false">IF($D616&lt;0,Input!$C$60,0)</f>
        <v>0</v>
      </c>
      <c r="F616" s="98" t="n">
        <f aca="false">($D616*(Input!$C$56/100))/12</f>
        <v>0</v>
      </c>
      <c r="G616" s="98" t="n">
        <f aca="false">(-1)*$E616+$F616</f>
        <v>0</v>
      </c>
    </row>
    <row r="617" customFormat="false" ht="12.75" hidden="false" customHeight="true" outlineLevel="0" collapsed="false">
      <c r="A617" s="87" t="n">
        <v>613</v>
      </c>
      <c r="B617" s="90" t="n">
        <f aca="false">EOMONTH(Input!$C$7,A617)</f>
        <v>61575</v>
      </c>
      <c r="C617" s="90"/>
      <c r="D617" s="98" t="n">
        <f aca="false">IF(($D616+$G616)&lt;0,($D616+$G616),0)</f>
        <v>0</v>
      </c>
      <c r="E617" s="98" t="n">
        <f aca="false">IF($D617&lt;0,Input!$C$60,0)</f>
        <v>0</v>
      </c>
      <c r="F617" s="98" t="n">
        <f aca="false">($D617*(Input!$C$56/100))/12</f>
        <v>0</v>
      </c>
      <c r="G617" s="98" t="n">
        <f aca="false">(-1)*$E617+$F617</f>
        <v>0</v>
      </c>
    </row>
    <row r="618" customFormat="false" ht="12.75" hidden="false" customHeight="true" outlineLevel="0" collapsed="false">
      <c r="A618" s="87" t="n">
        <v>614</v>
      </c>
      <c r="B618" s="90" t="n">
        <f aca="false">EOMONTH(Input!$C$7,A618)</f>
        <v>61606</v>
      </c>
      <c r="C618" s="90"/>
      <c r="D618" s="98" t="n">
        <f aca="false">IF(($D617+$G617)&lt;0,($D617+$G617),0)</f>
        <v>0</v>
      </c>
      <c r="E618" s="98" t="n">
        <f aca="false">IF($D618&lt;0,Input!$C$60,0)</f>
        <v>0</v>
      </c>
      <c r="F618" s="98" t="n">
        <f aca="false">($D618*(Input!$C$56/100))/12</f>
        <v>0</v>
      </c>
      <c r="G618" s="98" t="n">
        <f aca="false">(-1)*$E618+$F618</f>
        <v>0</v>
      </c>
    </row>
    <row r="619" customFormat="false" ht="12.75" hidden="false" customHeight="true" outlineLevel="0" collapsed="false">
      <c r="A619" s="87" t="n">
        <v>615</v>
      </c>
      <c r="B619" s="90" t="n">
        <f aca="false">EOMONTH(Input!$C$7,A619)</f>
        <v>61636</v>
      </c>
      <c r="C619" s="90"/>
      <c r="D619" s="98" t="n">
        <f aca="false">IF(($D618+$G618)&lt;0,($D618+$G618),0)</f>
        <v>0</v>
      </c>
      <c r="E619" s="98" t="n">
        <f aca="false">IF($D619&lt;0,Input!$C$60,0)</f>
        <v>0</v>
      </c>
      <c r="F619" s="98" t="n">
        <f aca="false">($D619*(Input!$C$56/100))/12</f>
        <v>0</v>
      </c>
      <c r="G619" s="98" t="n">
        <f aca="false">(-1)*$E619+$F619</f>
        <v>0</v>
      </c>
    </row>
    <row r="620" customFormat="false" ht="12.75" hidden="false" customHeight="true" outlineLevel="0" collapsed="false">
      <c r="A620" s="87" t="n">
        <v>616</v>
      </c>
      <c r="B620" s="90" t="n">
        <f aca="false">EOMONTH(Input!$C$7,A620)</f>
        <v>61667</v>
      </c>
      <c r="C620" s="90"/>
      <c r="D620" s="98" t="n">
        <f aca="false">IF(($D619+$G619)&lt;0,($D619+$G619),0)</f>
        <v>0</v>
      </c>
      <c r="E620" s="98" t="n">
        <f aca="false">IF($D620&lt;0,Input!$C$60,0)</f>
        <v>0</v>
      </c>
      <c r="F620" s="98" t="n">
        <f aca="false">($D620*(Input!$C$56/100))/12</f>
        <v>0</v>
      </c>
      <c r="G620" s="98" t="n">
        <f aca="false">(-1)*$E620+$F620</f>
        <v>0</v>
      </c>
    </row>
    <row r="621" customFormat="false" ht="12.75" hidden="false" customHeight="true" outlineLevel="0" collapsed="false">
      <c r="A621" s="87" t="n">
        <v>617</v>
      </c>
      <c r="B621" s="90" t="n">
        <f aca="false">EOMONTH(Input!$C$7,A621)</f>
        <v>61697</v>
      </c>
      <c r="C621" s="90"/>
      <c r="D621" s="98" t="n">
        <f aca="false">IF(($D620+$G620)&lt;0,($D620+$G620),0)</f>
        <v>0</v>
      </c>
      <c r="E621" s="98" t="n">
        <f aca="false">IF($D621&lt;0,Input!$C$60,0)</f>
        <v>0</v>
      </c>
      <c r="F621" s="98" t="n">
        <f aca="false">($D621*(Input!$C$56/100))/12</f>
        <v>0</v>
      </c>
      <c r="G621" s="98" t="n">
        <f aca="false">(-1)*$E621+$F621</f>
        <v>0</v>
      </c>
    </row>
    <row r="622" customFormat="false" ht="12.75" hidden="false" customHeight="true" outlineLevel="0" collapsed="false">
      <c r="A622" s="87" t="n">
        <v>618</v>
      </c>
      <c r="B622" s="90" t="n">
        <f aca="false">EOMONTH(Input!$C$7,A622)</f>
        <v>61728</v>
      </c>
      <c r="C622" s="90"/>
      <c r="D622" s="98" t="n">
        <f aca="false">IF(($D621+$G621)&lt;0,($D621+$G621),0)</f>
        <v>0</v>
      </c>
      <c r="E622" s="98" t="n">
        <f aca="false">IF($D622&lt;0,Input!$C$60,0)</f>
        <v>0</v>
      </c>
      <c r="F622" s="98" t="n">
        <f aca="false">($D622*(Input!$C$56/100))/12</f>
        <v>0</v>
      </c>
      <c r="G622" s="98" t="n">
        <f aca="false">(-1)*$E622+$F622</f>
        <v>0</v>
      </c>
    </row>
    <row r="623" customFormat="false" ht="12.75" hidden="false" customHeight="true" outlineLevel="0" collapsed="false">
      <c r="A623" s="87" t="n">
        <v>619</v>
      </c>
      <c r="B623" s="90" t="n">
        <f aca="false">EOMONTH(Input!$C$7,A623)</f>
        <v>61759</v>
      </c>
      <c r="C623" s="90"/>
      <c r="D623" s="98" t="n">
        <f aca="false">IF(($D622+$G622)&lt;0,($D622+$G622),0)</f>
        <v>0</v>
      </c>
      <c r="E623" s="98" t="n">
        <f aca="false">IF($D623&lt;0,Input!$C$60,0)</f>
        <v>0</v>
      </c>
      <c r="F623" s="98" t="n">
        <f aca="false">($D623*(Input!$C$56/100))/12</f>
        <v>0</v>
      </c>
      <c r="G623" s="98" t="n">
        <f aca="false">(-1)*$E623+$F623</f>
        <v>0</v>
      </c>
    </row>
    <row r="624" customFormat="false" ht="12.75" hidden="false" customHeight="true" outlineLevel="0" collapsed="false">
      <c r="A624" s="87" t="n">
        <v>620</v>
      </c>
      <c r="B624" s="90" t="n">
        <f aca="false">EOMONTH(Input!$C$7,A624)</f>
        <v>61787</v>
      </c>
      <c r="C624" s="90"/>
      <c r="D624" s="98" t="n">
        <f aca="false">IF(($D623+$G623)&lt;0,($D623+$G623),0)</f>
        <v>0</v>
      </c>
      <c r="E624" s="98" t="n">
        <f aca="false">IF($D624&lt;0,Input!$C$60,0)</f>
        <v>0</v>
      </c>
      <c r="F624" s="98" t="n">
        <f aca="false">($D624*(Input!$C$56/100))/12</f>
        <v>0</v>
      </c>
      <c r="G624" s="98" t="n">
        <f aca="false">(-1)*$E624+$F624</f>
        <v>0</v>
      </c>
    </row>
    <row r="625" customFormat="false" ht="12.75" hidden="false" customHeight="true" outlineLevel="0" collapsed="false">
      <c r="A625" s="87" t="n">
        <v>621</v>
      </c>
      <c r="B625" s="90" t="n">
        <f aca="false">EOMONTH(Input!$C$7,A625)</f>
        <v>61818</v>
      </c>
      <c r="C625" s="90"/>
      <c r="D625" s="98" t="n">
        <f aca="false">IF(($D624+$G624)&lt;0,($D624+$G624),0)</f>
        <v>0</v>
      </c>
      <c r="E625" s="98" t="n">
        <f aca="false">IF($D625&lt;0,Input!$C$60,0)</f>
        <v>0</v>
      </c>
      <c r="F625" s="98" t="n">
        <f aca="false">($D625*(Input!$C$56/100))/12</f>
        <v>0</v>
      </c>
      <c r="G625" s="98" t="n">
        <f aca="false">(-1)*$E625+$F625</f>
        <v>0</v>
      </c>
    </row>
    <row r="626" customFormat="false" ht="12.75" hidden="false" customHeight="true" outlineLevel="0" collapsed="false">
      <c r="A626" s="87" t="n">
        <v>622</v>
      </c>
      <c r="B626" s="90" t="n">
        <f aca="false">EOMONTH(Input!$C$7,A626)</f>
        <v>61848</v>
      </c>
      <c r="C626" s="90"/>
      <c r="D626" s="98" t="n">
        <f aca="false">IF(($D625+$G625)&lt;0,($D625+$G625),0)</f>
        <v>0</v>
      </c>
      <c r="E626" s="98" t="n">
        <f aca="false">IF($D626&lt;0,Input!$C$60,0)</f>
        <v>0</v>
      </c>
      <c r="F626" s="98" t="n">
        <f aca="false">($D626*(Input!$C$56/100))/12</f>
        <v>0</v>
      </c>
      <c r="G626" s="98" t="n">
        <f aca="false">(-1)*$E626+$F626</f>
        <v>0</v>
      </c>
    </row>
    <row r="627" customFormat="false" ht="12.75" hidden="false" customHeight="true" outlineLevel="0" collapsed="false">
      <c r="A627" s="87" t="n">
        <v>623</v>
      </c>
      <c r="B627" s="90" t="n">
        <f aca="false">EOMONTH(Input!$C$7,A627)</f>
        <v>61879</v>
      </c>
      <c r="C627" s="90"/>
      <c r="D627" s="98" t="n">
        <f aca="false">IF(($D626+$G626)&lt;0,($D626+$G626),0)</f>
        <v>0</v>
      </c>
      <c r="E627" s="98" t="n">
        <f aca="false">IF($D627&lt;0,Input!$C$60,0)</f>
        <v>0</v>
      </c>
      <c r="F627" s="98" t="n">
        <f aca="false">($D627*(Input!$C$56/100))/12</f>
        <v>0</v>
      </c>
      <c r="G627" s="98" t="n">
        <f aca="false">(-1)*$E627+$F627</f>
        <v>0</v>
      </c>
    </row>
    <row r="628" customFormat="false" ht="12.75" hidden="false" customHeight="true" outlineLevel="0" collapsed="false">
      <c r="A628" s="87" t="n">
        <v>624</v>
      </c>
      <c r="B628" s="90" t="n">
        <f aca="false">EOMONTH(Input!$C$7,A628)</f>
        <v>61909</v>
      </c>
      <c r="C628" s="90"/>
      <c r="D628" s="98" t="n">
        <f aca="false">IF(($D627+$G627)&lt;0,($D627+$G627),0)</f>
        <v>0</v>
      </c>
      <c r="E628" s="98" t="n">
        <f aca="false">IF($D628&lt;0,Input!$C$60,0)</f>
        <v>0</v>
      </c>
      <c r="F628" s="98" t="n">
        <f aca="false">($D628*(Input!$C$56/100))/12</f>
        <v>0</v>
      </c>
      <c r="G628" s="98" t="n">
        <f aca="false">(-1)*$E628+$F628</f>
        <v>0</v>
      </c>
    </row>
    <row r="629" customFormat="false" ht="12.75" hidden="false" customHeight="true" outlineLevel="0" collapsed="false">
      <c r="A629" s="87" t="n">
        <v>625</v>
      </c>
      <c r="B629" s="90" t="n">
        <f aca="false">EOMONTH(Input!$C$7,A629)</f>
        <v>61940</v>
      </c>
      <c r="C629" s="90"/>
      <c r="D629" s="98" t="n">
        <f aca="false">IF(($D628+$G628)&lt;0,($D628+$G628),0)</f>
        <v>0</v>
      </c>
      <c r="E629" s="98" t="n">
        <f aca="false">IF($D629&lt;0,Input!$C$60,0)</f>
        <v>0</v>
      </c>
      <c r="F629" s="98" t="n">
        <f aca="false">($D629*(Input!$C$56/100))/12</f>
        <v>0</v>
      </c>
      <c r="G629" s="98" t="n">
        <f aca="false">(-1)*$E629+$F629</f>
        <v>0</v>
      </c>
    </row>
    <row r="630" customFormat="false" ht="12.75" hidden="false" customHeight="true" outlineLevel="0" collapsed="false">
      <c r="A630" s="87" t="n">
        <v>626</v>
      </c>
      <c r="B630" s="90" t="n">
        <f aca="false">EOMONTH(Input!$C$7,A630)</f>
        <v>61971</v>
      </c>
      <c r="C630" s="90"/>
      <c r="D630" s="98" t="n">
        <f aca="false">IF(($D629+$G629)&lt;0,($D629+$G629),0)</f>
        <v>0</v>
      </c>
      <c r="E630" s="98" t="n">
        <f aca="false">IF($D630&lt;0,Input!$C$60,0)</f>
        <v>0</v>
      </c>
      <c r="F630" s="98" t="n">
        <f aca="false">($D630*(Input!$C$56/100))/12</f>
        <v>0</v>
      </c>
      <c r="G630" s="98" t="n">
        <f aca="false">(-1)*$E630+$F630</f>
        <v>0</v>
      </c>
    </row>
    <row r="631" customFormat="false" ht="12.75" hidden="false" customHeight="true" outlineLevel="0" collapsed="false">
      <c r="A631" s="87" t="n">
        <v>627</v>
      </c>
      <c r="B631" s="90" t="n">
        <f aca="false">EOMONTH(Input!$C$7,A631)</f>
        <v>62001</v>
      </c>
      <c r="C631" s="90"/>
      <c r="D631" s="98" t="n">
        <f aca="false">IF(($D630+$G630)&lt;0,($D630+$G630),0)</f>
        <v>0</v>
      </c>
      <c r="E631" s="98" t="n">
        <f aca="false">IF($D631&lt;0,Input!$C$60,0)</f>
        <v>0</v>
      </c>
      <c r="F631" s="98" t="n">
        <f aca="false">($D631*(Input!$C$56/100))/12</f>
        <v>0</v>
      </c>
      <c r="G631" s="98" t="n">
        <f aca="false">(-1)*$E631+$F631</f>
        <v>0</v>
      </c>
    </row>
    <row r="632" customFormat="false" ht="12.75" hidden="false" customHeight="true" outlineLevel="0" collapsed="false">
      <c r="A632" s="87" t="n">
        <v>628</v>
      </c>
      <c r="B632" s="90" t="n">
        <f aca="false">EOMONTH(Input!$C$7,A632)</f>
        <v>62032</v>
      </c>
      <c r="C632" s="90"/>
      <c r="D632" s="98" t="n">
        <f aca="false">IF(($D631+$G631)&lt;0,($D631+$G631),0)</f>
        <v>0</v>
      </c>
      <c r="E632" s="98" t="n">
        <f aca="false">IF($D632&lt;0,Input!$C$60,0)</f>
        <v>0</v>
      </c>
      <c r="F632" s="98" t="n">
        <f aca="false">($D632*(Input!$C$56/100))/12</f>
        <v>0</v>
      </c>
      <c r="G632" s="98" t="n">
        <f aca="false">(-1)*$E632+$F632</f>
        <v>0</v>
      </c>
    </row>
    <row r="633" customFormat="false" ht="12.75" hidden="false" customHeight="true" outlineLevel="0" collapsed="false">
      <c r="A633" s="87" t="n">
        <v>629</v>
      </c>
      <c r="B633" s="90" t="n">
        <f aca="false">EOMONTH(Input!$C$7,A633)</f>
        <v>62062</v>
      </c>
      <c r="C633" s="90"/>
      <c r="D633" s="98" t="n">
        <f aca="false">IF(($D632+$G632)&lt;0,($D632+$G632),0)</f>
        <v>0</v>
      </c>
      <c r="E633" s="98" t="n">
        <f aca="false">IF($D633&lt;0,Input!$C$60,0)</f>
        <v>0</v>
      </c>
      <c r="F633" s="98" t="n">
        <f aca="false">($D633*(Input!$C$56/100))/12</f>
        <v>0</v>
      </c>
      <c r="G633" s="98" t="n">
        <f aca="false">(-1)*$E633+$F633</f>
        <v>0</v>
      </c>
    </row>
    <row r="634" customFormat="false" ht="12.75" hidden="false" customHeight="true" outlineLevel="0" collapsed="false">
      <c r="A634" s="87" t="n">
        <v>630</v>
      </c>
      <c r="B634" s="90" t="n">
        <f aca="false">EOMONTH(Input!$C$7,A634)</f>
        <v>62093</v>
      </c>
      <c r="C634" s="90"/>
      <c r="D634" s="98" t="n">
        <f aca="false">IF(($D633+$G633)&lt;0,($D633+$G633),0)</f>
        <v>0</v>
      </c>
      <c r="E634" s="98" t="n">
        <f aca="false">IF($D634&lt;0,Input!$C$60,0)</f>
        <v>0</v>
      </c>
      <c r="F634" s="98" t="n">
        <f aca="false">($D634*(Input!$C$56/100))/12</f>
        <v>0</v>
      </c>
      <c r="G634" s="98" t="n">
        <f aca="false">(-1)*$E634+$F634</f>
        <v>0</v>
      </c>
    </row>
    <row r="635" customFormat="false" ht="12.75" hidden="false" customHeight="true" outlineLevel="0" collapsed="false">
      <c r="A635" s="87" t="n">
        <v>631</v>
      </c>
      <c r="B635" s="90" t="n">
        <f aca="false">EOMONTH(Input!$C$7,A635)</f>
        <v>62124</v>
      </c>
      <c r="C635" s="90"/>
      <c r="D635" s="98" t="n">
        <f aca="false">IF(($D634+$G634)&lt;0,($D634+$G634),0)</f>
        <v>0</v>
      </c>
      <c r="E635" s="98" t="n">
        <f aca="false">IF($D635&lt;0,Input!$C$60,0)</f>
        <v>0</v>
      </c>
      <c r="F635" s="98" t="n">
        <f aca="false">($D635*(Input!$C$56/100))/12</f>
        <v>0</v>
      </c>
      <c r="G635" s="98" t="n">
        <f aca="false">(-1)*$E635+$F635</f>
        <v>0</v>
      </c>
    </row>
    <row r="636" customFormat="false" ht="12.75" hidden="false" customHeight="true" outlineLevel="0" collapsed="false">
      <c r="A636" s="87" t="n">
        <v>632</v>
      </c>
      <c r="B636" s="90" t="n">
        <f aca="false">EOMONTH(Input!$C$7,A636)</f>
        <v>62152</v>
      </c>
      <c r="C636" s="90"/>
      <c r="D636" s="98" t="n">
        <f aca="false">IF(($D635+$G635)&lt;0,($D635+$G635),0)</f>
        <v>0</v>
      </c>
      <c r="E636" s="98" t="n">
        <f aca="false">IF($D636&lt;0,Input!$C$60,0)</f>
        <v>0</v>
      </c>
      <c r="F636" s="98" t="n">
        <f aca="false">($D636*(Input!$C$56/100))/12</f>
        <v>0</v>
      </c>
      <c r="G636" s="98" t="n">
        <f aca="false">(-1)*$E636+$F636</f>
        <v>0</v>
      </c>
    </row>
    <row r="637" customFormat="false" ht="12.75" hidden="false" customHeight="true" outlineLevel="0" collapsed="false">
      <c r="A637" s="87" t="n">
        <v>633</v>
      </c>
      <c r="B637" s="90" t="n">
        <f aca="false">EOMONTH(Input!$C$7,A637)</f>
        <v>62183</v>
      </c>
      <c r="C637" s="90"/>
      <c r="D637" s="98" t="n">
        <f aca="false">IF(($D636+$G636)&lt;0,($D636+$G636),0)</f>
        <v>0</v>
      </c>
      <c r="E637" s="98" t="n">
        <f aca="false">IF($D637&lt;0,Input!$C$60,0)</f>
        <v>0</v>
      </c>
      <c r="F637" s="98" t="n">
        <f aca="false">($D637*(Input!$C$56/100))/12</f>
        <v>0</v>
      </c>
      <c r="G637" s="98" t="n">
        <f aca="false">(-1)*$E637+$F637</f>
        <v>0</v>
      </c>
    </row>
    <row r="638" customFormat="false" ht="12.75" hidden="false" customHeight="true" outlineLevel="0" collapsed="false">
      <c r="A638" s="87" t="n">
        <v>634</v>
      </c>
      <c r="B638" s="90" t="n">
        <f aca="false">EOMONTH(Input!$C$7,A638)</f>
        <v>62213</v>
      </c>
      <c r="C638" s="90"/>
      <c r="D638" s="98" t="n">
        <f aca="false">IF(($D637+$G637)&lt;0,($D637+$G637),0)</f>
        <v>0</v>
      </c>
      <c r="E638" s="98" t="n">
        <f aca="false">IF($D638&lt;0,Input!$C$60,0)</f>
        <v>0</v>
      </c>
      <c r="F638" s="98" t="n">
        <f aca="false">($D638*(Input!$C$56/100))/12</f>
        <v>0</v>
      </c>
      <c r="G638" s="98" t="n">
        <f aca="false">(-1)*$E638+$F638</f>
        <v>0</v>
      </c>
    </row>
    <row r="639" customFormat="false" ht="12.75" hidden="false" customHeight="true" outlineLevel="0" collapsed="false">
      <c r="A639" s="87" t="n">
        <v>635</v>
      </c>
      <c r="B639" s="90" t="n">
        <f aca="false">EOMONTH(Input!$C$7,A639)</f>
        <v>62244</v>
      </c>
      <c r="C639" s="90"/>
      <c r="D639" s="98" t="n">
        <f aca="false">IF(($D638+$G638)&lt;0,($D638+$G638),0)</f>
        <v>0</v>
      </c>
      <c r="E639" s="98" t="n">
        <f aca="false">IF($D639&lt;0,Input!$C$60,0)</f>
        <v>0</v>
      </c>
      <c r="F639" s="98" t="n">
        <f aca="false">($D639*(Input!$C$56/100))/12</f>
        <v>0</v>
      </c>
      <c r="G639" s="98" t="n">
        <f aca="false">(-1)*$E639+$F639</f>
        <v>0</v>
      </c>
    </row>
    <row r="640" customFormat="false" ht="12.75" hidden="false" customHeight="true" outlineLevel="0" collapsed="false">
      <c r="A640" s="87" t="n">
        <v>636</v>
      </c>
      <c r="B640" s="90" t="n">
        <f aca="false">EOMONTH(Input!$C$7,A640)</f>
        <v>62274</v>
      </c>
      <c r="C640" s="90"/>
      <c r="D640" s="98" t="n">
        <f aca="false">IF(($D639+$G639)&lt;0,($D639+$G639),0)</f>
        <v>0</v>
      </c>
      <c r="E640" s="98" t="n">
        <f aca="false">IF($D640&lt;0,Input!$C$60,0)</f>
        <v>0</v>
      </c>
      <c r="F640" s="98" t="n">
        <f aca="false">($D640*(Input!$C$56/100))/12</f>
        <v>0</v>
      </c>
      <c r="G640" s="98" t="n">
        <f aca="false">(-1)*$E640+$F640</f>
        <v>0</v>
      </c>
    </row>
    <row r="641" customFormat="false" ht="12.75" hidden="false" customHeight="true" outlineLevel="0" collapsed="false">
      <c r="A641" s="87" t="n">
        <v>637</v>
      </c>
      <c r="B641" s="90" t="n">
        <f aca="false">EOMONTH(Input!$C$7,A641)</f>
        <v>62305</v>
      </c>
      <c r="C641" s="90"/>
      <c r="D641" s="98" t="n">
        <f aca="false">IF(($D640+$G640)&lt;0,($D640+$G640),0)</f>
        <v>0</v>
      </c>
      <c r="E641" s="98" t="n">
        <f aca="false">IF($D641&lt;0,Input!$C$60,0)</f>
        <v>0</v>
      </c>
      <c r="F641" s="98" t="n">
        <f aca="false">($D641*(Input!$C$56/100))/12</f>
        <v>0</v>
      </c>
      <c r="G641" s="98" t="n">
        <f aca="false">(-1)*$E641+$F641</f>
        <v>0</v>
      </c>
    </row>
    <row r="642" customFormat="false" ht="12.75" hidden="false" customHeight="true" outlineLevel="0" collapsed="false">
      <c r="A642" s="87" t="n">
        <v>638</v>
      </c>
      <c r="B642" s="90" t="n">
        <f aca="false">EOMONTH(Input!$C$7,A642)</f>
        <v>62336</v>
      </c>
      <c r="C642" s="90"/>
      <c r="D642" s="98" t="n">
        <f aca="false">IF(($D641+$G641)&lt;0,($D641+$G641),0)</f>
        <v>0</v>
      </c>
      <c r="E642" s="98" t="n">
        <f aca="false">IF($D642&lt;0,Input!$C$60,0)</f>
        <v>0</v>
      </c>
      <c r="F642" s="98" t="n">
        <f aca="false">($D642*(Input!$C$56/100))/12</f>
        <v>0</v>
      </c>
      <c r="G642" s="98" t="n">
        <f aca="false">(-1)*$E642+$F642</f>
        <v>0</v>
      </c>
    </row>
    <row r="643" customFormat="false" ht="12.75" hidden="false" customHeight="true" outlineLevel="0" collapsed="false">
      <c r="A643" s="87" t="n">
        <v>639</v>
      </c>
      <c r="B643" s="90" t="n">
        <f aca="false">EOMONTH(Input!$C$7,A643)</f>
        <v>62366</v>
      </c>
      <c r="C643" s="90"/>
      <c r="D643" s="98" t="n">
        <f aca="false">IF(($D642+$G642)&lt;0,($D642+$G642),0)</f>
        <v>0</v>
      </c>
      <c r="E643" s="98" t="n">
        <f aca="false">IF($D643&lt;0,Input!$C$60,0)</f>
        <v>0</v>
      </c>
      <c r="F643" s="98" t="n">
        <f aca="false">($D643*(Input!$C$56/100))/12</f>
        <v>0</v>
      </c>
      <c r="G643" s="98" t="n">
        <f aca="false">(-1)*$E643+$F643</f>
        <v>0</v>
      </c>
    </row>
    <row r="644" customFormat="false" ht="12.75" hidden="false" customHeight="true" outlineLevel="0" collapsed="false">
      <c r="A644" s="87" t="n">
        <v>640</v>
      </c>
      <c r="B644" s="90" t="n">
        <f aca="false">EOMONTH(Input!$C$7,A644)</f>
        <v>62397</v>
      </c>
      <c r="C644" s="90"/>
      <c r="D644" s="98" t="n">
        <f aca="false">IF(($D643+$G643)&lt;0,($D643+$G643),0)</f>
        <v>0</v>
      </c>
      <c r="E644" s="98" t="n">
        <f aca="false">IF($D644&lt;0,Input!$C$60,0)</f>
        <v>0</v>
      </c>
      <c r="F644" s="98" t="n">
        <f aca="false">($D644*(Input!$C$56/100))/12</f>
        <v>0</v>
      </c>
      <c r="G644" s="98" t="n">
        <f aca="false">(-1)*$E644+$F644</f>
        <v>0</v>
      </c>
    </row>
    <row r="645" customFormat="false" ht="12.75" hidden="false" customHeight="true" outlineLevel="0" collapsed="false">
      <c r="A645" s="87" t="n">
        <v>641</v>
      </c>
      <c r="B645" s="90" t="n">
        <f aca="false">EOMONTH(Input!$C$7,A645)</f>
        <v>62427</v>
      </c>
      <c r="C645" s="90"/>
      <c r="D645" s="98" t="n">
        <f aca="false">IF(($D644+$G644)&lt;0,($D644+$G644),0)</f>
        <v>0</v>
      </c>
      <c r="E645" s="98" t="n">
        <f aca="false">IF($D645&lt;0,Input!$C$60,0)</f>
        <v>0</v>
      </c>
      <c r="F645" s="98" t="n">
        <f aca="false">($D645*(Input!$C$56/100))/12</f>
        <v>0</v>
      </c>
      <c r="G645" s="98" t="n">
        <f aca="false">(-1)*$E645+$F645</f>
        <v>0</v>
      </c>
    </row>
    <row r="646" customFormat="false" ht="12.75" hidden="false" customHeight="true" outlineLevel="0" collapsed="false">
      <c r="A646" s="87" t="n">
        <v>642</v>
      </c>
      <c r="B646" s="90" t="n">
        <f aca="false">EOMONTH(Input!$C$7,A646)</f>
        <v>62458</v>
      </c>
      <c r="C646" s="90"/>
      <c r="D646" s="98" t="n">
        <f aca="false">IF(($D645+$G645)&lt;0,($D645+$G645),0)</f>
        <v>0</v>
      </c>
      <c r="E646" s="98" t="n">
        <f aca="false">IF($D646&lt;0,Input!$C$60,0)</f>
        <v>0</v>
      </c>
      <c r="F646" s="98" t="n">
        <f aca="false">($D646*(Input!$C$56/100))/12</f>
        <v>0</v>
      </c>
      <c r="G646" s="98" t="n">
        <f aca="false">(-1)*$E646+$F646</f>
        <v>0</v>
      </c>
    </row>
    <row r="647" customFormat="false" ht="12.75" hidden="false" customHeight="true" outlineLevel="0" collapsed="false">
      <c r="A647" s="87" t="n">
        <v>643</v>
      </c>
      <c r="B647" s="90" t="n">
        <f aca="false">EOMONTH(Input!$C$7,A647)</f>
        <v>62489</v>
      </c>
      <c r="C647" s="90"/>
      <c r="D647" s="98" t="n">
        <f aca="false">IF(($D646+$G646)&lt;0,($D646+$G646),0)</f>
        <v>0</v>
      </c>
      <c r="E647" s="98" t="n">
        <f aca="false">IF($D647&lt;0,Input!$C$60,0)</f>
        <v>0</v>
      </c>
      <c r="F647" s="98" t="n">
        <f aca="false">($D647*(Input!$C$56/100))/12</f>
        <v>0</v>
      </c>
      <c r="G647" s="98" t="n">
        <f aca="false">(-1)*$E647+$F647</f>
        <v>0</v>
      </c>
    </row>
    <row r="648" customFormat="false" ht="12.75" hidden="false" customHeight="true" outlineLevel="0" collapsed="false">
      <c r="A648" s="87" t="n">
        <v>644</v>
      </c>
      <c r="B648" s="90" t="n">
        <f aca="false">EOMONTH(Input!$C$7,A648)</f>
        <v>62517</v>
      </c>
      <c r="C648" s="90"/>
      <c r="D648" s="98" t="n">
        <f aca="false">IF(($D647+$G647)&lt;0,($D647+$G647),0)</f>
        <v>0</v>
      </c>
      <c r="E648" s="98" t="n">
        <f aca="false">IF($D648&lt;0,Input!$C$60,0)</f>
        <v>0</v>
      </c>
      <c r="F648" s="98" t="n">
        <f aca="false">($D648*(Input!$C$56/100))/12</f>
        <v>0</v>
      </c>
      <c r="G648" s="98" t="n">
        <f aca="false">(-1)*$E648+$F648</f>
        <v>0</v>
      </c>
    </row>
    <row r="649" customFormat="false" ht="12.75" hidden="false" customHeight="true" outlineLevel="0" collapsed="false">
      <c r="A649" s="87" t="n">
        <v>645</v>
      </c>
      <c r="B649" s="90" t="n">
        <f aca="false">EOMONTH(Input!$C$7,A649)</f>
        <v>62548</v>
      </c>
      <c r="C649" s="90"/>
      <c r="D649" s="98" t="n">
        <f aca="false">IF(($D648+$G648)&lt;0,($D648+$G648),0)</f>
        <v>0</v>
      </c>
      <c r="E649" s="98" t="n">
        <f aca="false">IF($D649&lt;0,Input!$C$60,0)</f>
        <v>0</v>
      </c>
      <c r="F649" s="98" t="n">
        <f aca="false">($D649*(Input!$C$56/100))/12</f>
        <v>0</v>
      </c>
      <c r="G649" s="98" t="n">
        <f aca="false">(-1)*$E649+$F649</f>
        <v>0</v>
      </c>
    </row>
    <row r="650" customFormat="false" ht="12.75" hidden="false" customHeight="true" outlineLevel="0" collapsed="false">
      <c r="A650" s="87" t="n">
        <v>646</v>
      </c>
      <c r="B650" s="90" t="n">
        <f aca="false">EOMONTH(Input!$C$7,A650)</f>
        <v>62578</v>
      </c>
      <c r="C650" s="90"/>
      <c r="D650" s="98" t="n">
        <f aca="false">IF(($D649+$G649)&lt;0,($D649+$G649),0)</f>
        <v>0</v>
      </c>
      <c r="E650" s="98" t="n">
        <f aca="false">IF($D650&lt;0,Input!$C$60,0)</f>
        <v>0</v>
      </c>
      <c r="F650" s="98" t="n">
        <f aca="false">($D650*(Input!$C$56/100))/12</f>
        <v>0</v>
      </c>
      <c r="G650" s="98" t="n">
        <f aca="false">(-1)*$E650+$F650</f>
        <v>0</v>
      </c>
    </row>
    <row r="651" customFormat="false" ht="12.75" hidden="false" customHeight="true" outlineLevel="0" collapsed="false">
      <c r="A651" s="87" t="n">
        <v>647</v>
      </c>
      <c r="B651" s="90" t="n">
        <f aca="false">EOMONTH(Input!$C$7,A651)</f>
        <v>62609</v>
      </c>
      <c r="C651" s="90"/>
      <c r="D651" s="98" t="n">
        <f aca="false">IF(($D650+$G650)&lt;0,($D650+$G650),0)</f>
        <v>0</v>
      </c>
      <c r="E651" s="98" t="n">
        <f aca="false">IF($D651&lt;0,Input!$C$60,0)</f>
        <v>0</v>
      </c>
      <c r="F651" s="98" t="n">
        <f aca="false">($D651*(Input!$C$56/100))/12</f>
        <v>0</v>
      </c>
      <c r="G651" s="98" t="n">
        <f aca="false">(-1)*$E651+$F651</f>
        <v>0</v>
      </c>
    </row>
    <row r="652" customFormat="false" ht="12.75" hidden="false" customHeight="true" outlineLevel="0" collapsed="false">
      <c r="A652" s="87" t="n">
        <v>648</v>
      </c>
      <c r="B652" s="90" t="n">
        <f aca="false">EOMONTH(Input!$C$7,A652)</f>
        <v>62639</v>
      </c>
      <c r="C652" s="90"/>
      <c r="D652" s="98" t="n">
        <f aca="false">IF(($D651+$G651)&lt;0,($D651+$G651),0)</f>
        <v>0</v>
      </c>
      <c r="E652" s="98" t="n">
        <f aca="false">IF($D652&lt;0,Input!$C$60,0)</f>
        <v>0</v>
      </c>
      <c r="F652" s="98" t="n">
        <f aca="false">($D652*(Input!$C$56/100))/12</f>
        <v>0</v>
      </c>
      <c r="G652" s="98" t="n">
        <f aca="false">(-1)*$E652+$F652</f>
        <v>0</v>
      </c>
    </row>
    <row r="653" customFormat="false" ht="12.75" hidden="false" customHeight="true" outlineLevel="0" collapsed="false">
      <c r="A653" s="87" t="n">
        <v>649</v>
      </c>
      <c r="B653" s="90" t="n">
        <f aca="false">EOMONTH(Input!$C$7,A653)</f>
        <v>62670</v>
      </c>
      <c r="C653" s="90"/>
      <c r="D653" s="98" t="n">
        <f aca="false">IF(($D652+$G652)&lt;0,($D652+$G652),0)</f>
        <v>0</v>
      </c>
      <c r="E653" s="98" t="n">
        <f aca="false">IF($D653&lt;0,Input!$C$60,0)</f>
        <v>0</v>
      </c>
      <c r="F653" s="98" t="n">
        <f aca="false">($D653*(Input!$C$56/100))/12</f>
        <v>0</v>
      </c>
      <c r="G653" s="98" t="n">
        <f aca="false">(-1)*$E653+$F653</f>
        <v>0</v>
      </c>
    </row>
    <row r="654" customFormat="false" ht="12.75" hidden="false" customHeight="true" outlineLevel="0" collapsed="false">
      <c r="A654" s="87" t="n">
        <v>650</v>
      </c>
      <c r="B654" s="90" t="n">
        <f aca="false">EOMONTH(Input!$C$7,A654)</f>
        <v>62701</v>
      </c>
      <c r="C654" s="90"/>
      <c r="D654" s="98" t="n">
        <f aca="false">IF(($D653+$G653)&lt;0,($D653+$G653),0)</f>
        <v>0</v>
      </c>
      <c r="E654" s="98" t="n">
        <f aca="false">IF($D654&lt;0,Input!$C$60,0)</f>
        <v>0</v>
      </c>
      <c r="F654" s="98" t="n">
        <f aca="false">($D654*(Input!$C$56/100))/12</f>
        <v>0</v>
      </c>
      <c r="G654" s="98" t="n">
        <f aca="false">(-1)*$E654+$F654</f>
        <v>0</v>
      </c>
    </row>
    <row r="655" customFormat="false" ht="12.75" hidden="false" customHeight="true" outlineLevel="0" collapsed="false">
      <c r="A655" s="87" t="n">
        <v>651</v>
      </c>
      <c r="B655" s="90" t="n">
        <f aca="false">EOMONTH(Input!$C$7,A655)</f>
        <v>62731</v>
      </c>
      <c r="C655" s="90"/>
      <c r="D655" s="98" t="n">
        <f aca="false">IF(($D654+$G654)&lt;0,($D654+$G654),0)</f>
        <v>0</v>
      </c>
      <c r="E655" s="98" t="n">
        <f aca="false">IF($D655&lt;0,Input!$C$60,0)</f>
        <v>0</v>
      </c>
      <c r="F655" s="98" t="n">
        <f aca="false">($D655*(Input!$C$56/100))/12</f>
        <v>0</v>
      </c>
      <c r="G655" s="98" t="n">
        <f aca="false">(-1)*$E655+$F655</f>
        <v>0</v>
      </c>
    </row>
    <row r="656" customFormat="false" ht="12.75" hidden="false" customHeight="true" outlineLevel="0" collapsed="false">
      <c r="A656" s="87" t="n">
        <v>652</v>
      </c>
      <c r="B656" s="90" t="n">
        <f aca="false">EOMONTH(Input!$C$7,A656)</f>
        <v>62762</v>
      </c>
      <c r="C656" s="90"/>
      <c r="D656" s="98" t="n">
        <f aca="false">IF(($D655+$G655)&lt;0,($D655+$G655),0)</f>
        <v>0</v>
      </c>
      <c r="E656" s="98" t="n">
        <f aca="false">IF($D656&lt;0,Input!$C$60,0)</f>
        <v>0</v>
      </c>
      <c r="F656" s="98" t="n">
        <f aca="false">($D656*(Input!$C$56/100))/12</f>
        <v>0</v>
      </c>
      <c r="G656" s="98" t="n">
        <f aca="false">(-1)*$E656+$F656</f>
        <v>0</v>
      </c>
    </row>
    <row r="657" customFormat="false" ht="12.75" hidden="false" customHeight="true" outlineLevel="0" collapsed="false">
      <c r="A657" s="87" t="n">
        <v>653</v>
      </c>
      <c r="B657" s="90" t="n">
        <f aca="false">EOMONTH(Input!$C$7,A657)</f>
        <v>62792</v>
      </c>
      <c r="C657" s="90"/>
      <c r="D657" s="98" t="n">
        <f aca="false">IF(($D656+$G656)&lt;0,($D656+$G656),0)</f>
        <v>0</v>
      </c>
      <c r="E657" s="98" t="n">
        <f aca="false">IF($D657&lt;0,Input!$C$60,0)</f>
        <v>0</v>
      </c>
      <c r="F657" s="98" t="n">
        <f aca="false">($D657*(Input!$C$56/100))/12</f>
        <v>0</v>
      </c>
      <c r="G657" s="98" t="n">
        <f aca="false">(-1)*$E657+$F657</f>
        <v>0</v>
      </c>
    </row>
    <row r="658" customFormat="false" ht="12.75" hidden="false" customHeight="true" outlineLevel="0" collapsed="false">
      <c r="A658" s="87" t="n">
        <v>654</v>
      </c>
      <c r="B658" s="90" t="n">
        <f aca="false">EOMONTH(Input!$C$7,A658)</f>
        <v>62823</v>
      </c>
      <c r="C658" s="90"/>
      <c r="D658" s="98" t="n">
        <f aca="false">IF(($D657+$G657)&lt;0,($D657+$G657),0)</f>
        <v>0</v>
      </c>
      <c r="E658" s="98" t="n">
        <f aca="false">IF($D658&lt;0,Input!$C$60,0)</f>
        <v>0</v>
      </c>
      <c r="F658" s="98" t="n">
        <f aca="false">($D658*(Input!$C$56/100))/12</f>
        <v>0</v>
      </c>
      <c r="G658" s="98" t="n">
        <f aca="false">(-1)*$E658+$F658</f>
        <v>0</v>
      </c>
    </row>
    <row r="659" customFormat="false" ht="12.75" hidden="false" customHeight="true" outlineLevel="0" collapsed="false">
      <c r="A659" s="87" t="n">
        <v>655</v>
      </c>
      <c r="B659" s="90" t="n">
        <f aca="false">EOMONTH(Input!$C$7,A659)</f>
        <v>62854</v>
      </c>
      <c r="C659" s="90"/>
      <c r="D659" s="98" t="n">
        <f aca="false">IF(($D658+$G658)&lt;0,($D658+$G658),0)</f>
        <v>0</v>
      </c>
      <c r="E659" s="98" t="n">
        <f aca="false">IF($D659&lt;0,Input!$C$60,0)</f>
        <v>0</v>
      </c>
      <c r="F659" s="98" t="n">
        <f aca="false">($D659*(Input!$C$56/100))/12</f>
        <v>0</v>
      </c>
      <c r="G659" s="98" t="n">
        <f aca="false">(-1)*$E659+$F659</f>
        <v>0</v>
      </c>
    </row>
    <row r="660" customFormat="false" ht="12.75" hidden="false" customHeight="true" outlineLevel="0" collapsed="false">
      <c r="A660" s="87" t="n">
        <v>656</v>
      </c>
      <c r="B660" s="90" t="n">
        <f aca="false">EOMONTH(Input!$C$7,A660)</f>
        <v>62883</v>
      </c>
      <c r="C660" s="90"/>
      <c r="D660" s="98" t="n">
        <f aca="false">IF(($D659+$G659)&lt;0,($D659+$G659),0)</f>
        <v>0</v>
      </c>
      <c r="E660" s="98" t="n">
        <f aca="false">IF($D660&lt;0,Input!$C$60,0)</f>
        <v>0</v>
      </c>
      <c r="F660" s="98" t="n">
        <f aca="false">($D660*(Input!$C$56/100))/12</f>
        <v>0</v>
      </c>
      <c r="G660" s="98" t="n">
        <f aca="false">(-1)*$E660+$F660</f>
        <v>0</v>
      </c>
    </row>
    <row r="661" customFormat="false" ht="12.75" hidden="false" customHeight="true" outlineLevel="0" collapsed="false">
      <c r="A661" s="87" t="n">
        <v>657</v>
      </c>
      <c r="B661" s="90" t="n">
        <f aca="false">EOMONTH(Input!$C$7,A661)</f>
        <v>62914</v>
      </c>
      <c r="C661" s="90"/>
      <c r="D661" s="98" t="n">
        <f aca="false">IF(($D660+$G660)&lt;0,($D660+$G660),0)</f>
        <v>0</v>
      </c>
      <c r="E661" s="98" t="n">
        <f aca="false">IF($D661&lt;0,Input!$C$60,0)</f>
        <v>0</v>
      </c>
      <c r="F661" s="98" t="n">
        <f aca="false">($D661*(Input!$C$56/100))/12</f>
        <v>0</v>
      </c>
      <c r="G661" s="98" t="n">
        <f aca="false">(-1)*$E661+$F661</f>
        <v>0</v>
      </c>
    </row>
    <row r="662" customFormat="false" ht="12.75" hidden="false" customHeight="true" outlineLevel="0" collapsed="false">
      <c r="A662" s="87" t="n">
        <v>658</v>
      </c>
      <c r="B662" s="90" t="n">
        <f aca="false">EOMONTH(Input!$C$7,A662)</f>
        <v>62944</v>
      </c>
      <c r="C662" s="90"/>
      <c r="D662" s="98" t="n">
        <f aca="false">IF(($D661+$G661)&lt;0,($D661+$G661),0)</f>
        <v>0</v>
      </c>
      <c r="E662" s="98" t="n">
        <f aca="false">IF($D662&lt;0,Input!$C$60,0)</f>
        <v>0</v>
      </c>
      <c r="F662" s="98" t="n">
        <f aca="false">($D662*(Input!$C$56/100))/12</f>
        <v>0</v>
      </c>
      <c r="G662" s="98" t="n">
        <f aca="false">(-1)*$E662+$F662</f>
        <v>0</v>
      </c>
    </row>
    <row r="663" customFormat="false" ht="12.75" hidden="false" customHeight="true" outlineLevel="0" collapsed="false">
      <c r="A663" s="87" t="n">
        <v>659</v>
      </c>
      <c r="B663" s="90" t="n">
        <f aca="false">EOMONTH(Input!$C$7,A663)</f>
        <v>62975</v>
      </c>
      <c r="C663" s="90"/>
      <c r="D663" s="98" t="n">
        <f aca="false">IF(($D662+$G662)&lt;0,($D662+$G662),0)</f>
        <v>0</v>
      </c>
      <c r="E663" s="98" t="n">
        <f aca="false">IF($D663&lt;0,Input!$C$60,0)</f>
        <v>0</v>
      </c>
      <c r="F663" s="98" t="n">
        <f aca="false">($D663*(Input!$C$56/100))/12</f>
        <v>0</v>
      </c>
      <c r="G663" s="98" t="n">
        <f aca="false">(-1)*$E663+$F663</f>
        <v>0</v>
      </c>
    </row>
    <row r="664" customFormat="false" ht="12.75" hidden="false" customHeight="true" outlineLevel="0" collapsed="false">
      <c r="A664" s="87" t="n">
        <v>660</v>
      </c>
      <c r="B664" s="90" t="n">
        <f aca="false">EOMONTH(Input!$C$7,A664)</f>
        <v>63005</v>
      </c>
      <c r="C664" s="90"/>
      <c r="D664" s="98" t="n">
        <f aca="false">IF(($D663+$G663)&lt;0,($D663+$G663),0)</f>
        <v>0</v>
      </c>
      <c r="E664" s="98" t="n">
        <f aca="false">IF($D664&lt;0,Input!$C$60,0)</f>
        <v>0</v>
      </c>
      <c r="F664" s="98" t="n">
        <f aca="false">($D664*(Input!$C$56/100))/12</f>
        <v>0</v>
      </c>
      <c r="G664" s="98" t="n">
        <f aca="false">(-1)*$E664+$F664</f>
        <v>0</v>
      </c>
    </row>
    <row r="665" customFormat="false" ht="12.75" hidden="false" customHeight="true" outlineLevel="0" collapsed="false">
      <c r="A665" s="87" t="n">
        <v>661</v>
      </c>
      <c r="B665" s="90" t="n">
        <f aca="false">EOMONTH(Input!$C$7,A665)</f>
        <v>63036</v>
      </c>
      <c r="C665" s="90"/>
      <c r="D665" s="98" t="n">
        <f aca="false">IF(($D664+$G664)&lt;0,($D664+$G664),0)</f>
        <v>0</v>
      </c>
      <c r="E665" s="98" t="n">
        <f aca="false">IF($D665&lt;0,Input!$C$60,0)</f>
        <v>0</v>
      </c>
      <c r="F665" s="98" t="n">
        <f aca="false">($D665*(Input!$C$56/100))/12</f>
        <v>0</v>
      </c>
      <c r="G665" s="98" t="n">
        <f aca="false">(-1)*$E665+$F665</f>
        <v>0</v>
      </c>
    </row>
    <row r="666" customFormat="false" ht="12.75" hidden="false" customHeight="true" outlineLevel="0" collapsed="false">
      <c r="A666" s="87" t="n">
        <v>662</v>
      </c>
      <c r="B666" s="90" t="n">
        <f aca="false">EOMONTH(Input!$C$7,A666)</f>
        <v>63067</v>
      </c>
      <c r="C666" s="90"/>
      <c r="D666" s="98" t="n">
        <f aca="false">IF(($D665+$G665)&lt;0,($D665+$G665),0)</f>
        <v>0</v>
      </c>
      <c r="E666" s="98" t="n">
        <f aca="false">IF($D666&lt;0,Input!$C$60,0)</f>
        <v>0</v>
      </c>
      <c r="F666" s="98" t="n">
        <f aca="false">($D666*(Input!$C$56/100))/12</f>
        <v>0</v>
      </c>
      <c r="G666" s="98" t="n">
        <f aca="false">(-1)*$E666+$F666</f>
        <v>0</v>
      </c>
    </row>
    <row r="667" customFormat="false" ht="12.75" hidden="false" customHeight="true" outlineLevel="0" collapsed="false">
      <c r="A667" s="87" t="n">
        <v>663</v>
      </c>
      <c r="B667" s="90" t="n">
        <f aca="false">EOMONTH(Input!$C$7,A667)</f>
        <v>63097</v>
      </c>
      <c r="C667" s="90"/>
      <c r="D667" s="98" t="n">
        <f aca="false">IF(($D666+$G666)&lt;0,($D666+$G666),0)</f>
        <v>0</v>
      </c>
      <c r="E667" s="98" t="n">
        <f aca="false">IF($D667&lt;0,Input!$C$60,0)</f>
        <v>0</v>
      </c>
      <c r="F667" s="98" t="n">
        <f aca="false">($D667*(Input!$C$56/100))/12</f>
        <v>0</v>
      </c>
      <c r="G667" s="98" t="n">
        <f aca="false">(-1)*$E667+$F667</f>
        <v>0</v>
      </c>
    </row>
    <row r="668" customFormat="false" ht="12.75" hidden="false" customHeight="true" outlineLevel="0" collapsed="false">
      <c r="A668" s="87" t="n">
        <v>664</v>
      </c>
      <c r="B668" s="90" t="n">
        <f aca="false">EOMONTH(Input!$C$7,A668)</f>
        <v>63128</v>
      </c>
      <c r="C668" s="90"/>
      <c r="D668" s="98" t="n">
        <f aca="false">IF(($D667+$G667)&lt;0,($D667+$G667),0)</f>
        <v>0</v>
      </c>
      <c r="E668" s="98" t="n">
        <f aca="false">IF($D668&lt;0,Input!$C$60,0)</f>
        <v>0</v>
      </c>
      <c r="F668" s="98" t="n">
        <f aca="false">($D668*(Input!$C$56/100))/12</f>
        <v>0</v>
      </c>
      <c r="G668" s="98" t="n">
        <f aca="false">(-1)*$E668+$F668</f>
        <v>0</v>
      </c>
    </row>
    <row r="669" customFormat="false" ht="12.75" hidden="false" customHeight="true" outlineLevel="0" collapsed="false">
      <c r="A669" s="87" t="n">
        <v>665</v>
      </c>
      <c r="B669" s="90" t="n">
        <f aca="false">EOMONTH(Input!$C$7,A669)</f>
        <v>63158</v>
      </c>
      <c r="C669" s="90"/>
      <c r="D669" s="98" t="n">
        <f aca="false">IF(($D668+$G668)&lt;0,($D668+$G668),0)</f>
        <v>0</v>
      </c>
      <c r="E669" s="98" t="n">
        <f aca="false">IF($D669&lt;0,Input!$C$60,0)</f>
        <v>0</v>
      </c>
      <c r="F669" s="98" t="n">
        <f aca="false">($D669*(Input!$C$56/100))/12</f>
        <v>0</v>
      </c>
      <c r="G669" s="98" t="n">
        <f aca="false">(-1)*$E669+$F669</f>
        <v>0</v>
      </c>
    </row>
    <row r="670" customFormat="false" ht="12.75" hidden="false" customHeight="true" outlineLevel="0" collapsed="false">
      <c r="A670" s="87" t="n">
        <v>666</v>
      </c>
      <c r="B670" s="90" t="n">
        <f aca="false">EOMONTH(Input!$C$7,A670)</f>
        <v>63189</v>
      </c>
      <c r="C670" s="90"/>
      <c r="D670" s="98" t="n">
        <f aca="false">IF(($D669+$G669)&lt;0,($D669+$G669),0)</f>
        <v>0</v>
      </c>
      <c r="E670" s="98" t="n">
        <f aca="false">IF($D670&lt;0,Input!$C$60,0)</f>
        <v>0</v>
      </c>
      <c r="F670" s="98" t="n">
        <f aca="false">($D670*(Input!$C$56/100))/12</f>
        <v>0</v>
      </c>
      <c r="G670" s="98" t="n">
        <f aca="false">(-1)*$E670+$F670</f>
        <v>0</v>
      </c>
    </row>
    <row r="671" customFormat="false" ht="12.75" hidden="false" customHeight="true" outlineLevel="0" collapsed="false">
      <c r="A671" s="87" t="n">
        <v>667</v>
      </c>
      <c r="B671" s="90" t="n">
        <f aca="false">EOMONTH(Input!$C$7,A671)</f>
        <v>63220</v>
      </c>
      <c r="C671" s="90"/>
      <c r="D671" s="98" t="n">
        <f aca="false">IF(($D670+$G670)&lt;0,($D670+$G670),0)</f>
        <v>0</v>
      </c>
      <c r="E671" s="98" t="n">
        <f aca="false">IF($D671&lt;0,Input!$C$60,0)</f>
        <v>0</v>
      </c>
      <c r="F671" s="98" t="n">
        <f aca="false">($D671*(Input!$C$56/100))/12</f>
        <v>0</v>
      </c>
      <c r="G671" s="98" t="n">
        <f aca="false">(-1)*$E671+$F671</f>
        <v>0</v>
      </c>
    </row>
    <row r="672" customFormat="false" ht="12.75" hidden="false" customHeight="true" outlineLevel="0" collapsed="false">
      <c r="A672" s="87" t="n">
        <v>668</v>
      </c>
      <c r="B672" s="90" t="n">
        <f aca="false">EOMONTH(Input!$C$7,A672)</f>
        <v>63248</v>
      </c>
      <c r="C672" s="90"/>
      <c r="D672" s="98" t="n">
        <f aca="false">IF(($D671+$G671)&lt;0,($D671+$G671),0)</f>
        <v>0</v>
      </c>
      <c r="E672" s="98" t="n">
        <f aca="false">IF($D672&lt;0,Input!$C$60,0)</f>
        <v>0</v>
      </c>
      <c r="F672" s="98" t="n">
        <f aca="false">($D672*(Input!$C$56/100))/12</f>
        <v>0</v>
      </c>
      <c r="G672" s="98" t="n">
        <f aca="false">(-1)*$E672+$F672</f>
        <v>0</v>
      </c>
    </row>
    <row r="673" customFormat="false" ht="12.75" hidden="false" customHeight="true" outlineLevel="0" collapsed="false">
      <c r="A673" s="87" t="n">
        <v>669</v>
      </c>
      <c r="B673" s="90" t="n">
        <f aca="false">EOMONTH(Input!$C$7,A673)</f>
        <v>63279</v>
      </c>
      <c r="C673" s="90"/>
      <c r="D673" s="98" t="n">
        <f aca="false">IF(($D672+$G672)&lt;0,($D672+$G672),0)</f>
        <v>0</v>
      </c>
      <c r="E673" s="98" t="n">
        <f aca="false">IF($D673&lt;0,Input!$C$60,0)</f>
        <v>0</v>
      </c>
      <c r="F673" s="98" t="n">
        <f aca="false">($D673*(Input!$C$56/100))/12</f>
        <v>0</v>
      </c>
      <c r="G673" s="98" t="n">
        <f aca="false">(-1)*$E673+$F673</f>
        <v>0</v>
      </c>
    </row>
    <row r="674" customFormat="false" ht="12.75" hidden="false" customHeight="true" outlineLevel="0" collapsed="false">
      <c r="A674" s="87" t="n">
        <v>670</v>
      </c>
      <c r="B674" s="90" t="n">
        <f aca="false">EOMONTH(Input!$C$7,A674)</f>
        <v>63309</v>
      </c>
      <c r="C674" s="90"/>
      <c r="D674" s="98" t="n">
        <f aca="false">IF(($D673+$G673)&lt;0,($D673+$G673),0)</f>
        <v>0</v>
      </c>
      <c r="E674" s="98" t="n">
        <f aca="false">IF($D674&lt;0,Input!$C$60,0)</f>
        <v>0</v>
      </c>
      <c r="F674" s="98" t="n">
        <f aca="false">($D674*(Input!$C$56/100))/12</f>
        <v>0</v>
      </c>
      <c r="G674" s="98" t="n">
        <f aca="false">(-1)*$E674+$F674</f>
        <v>0</v>
      </c>
    </row>
    <row r="675" customFormat="false" ht="12.75" hidden="false" customHeight="true" outlineLevel="0" collapsed="false">
      <c r="A675" s="87" t="n">
        <v>671</v>
      </c>
      <c r="B675" s="90" t="n">
        <f aca="false">EOMONTH(Input!$C$7,A675)</f>
        <v>63340</v>
      </c>
      <c r="C675" s="90"/>
      <c r="D675" s="98" t="n">
        <f aca="false">IF(($D674+$G674)&lt;0,($D674+$G674),0)</f>
        <v>0</v>
      </c>
      <c r="E675" s="98" t="n">
        <f aca="false">IF($D675&lt;0,Input!$C$60,0)</f>
        <v>0</v>
      </c>
      <c r="F675" s="98" t="n">
        <f aca="false">($D675*(Input!$C$56/100))/12</f>
        <v>0</v>
      </c>
      <c r="G675" s="98" t="n">
        <f aca="false">(-1)*$E675+$F675</f>
        <v>0</v>
      </c>
    </row>
    <row r="676" customFormat="false" ht="12.75" hidden="false" customHeight="true" outlineLevel="0" collapsed="false">
      <c r="A676" s="87" t="n">
        <v>672</v>
      </c>
      <c r="B676" s="90" t="n">
        <f aca="false">EOMONTH(Input!$C$7,A676)</f>
        <v>63370</v>
      </c>
      <c r="C676" s="90"/>
      <c r="D676" s="98" t="n">
        <f aca="false">IF(($D675+$G675)&lt;0,($D675+$G675),0)</f>
        <v>0</v>
      </c>
      <c r="E676" s="98" t="n">
        <f aca="false">IF($D676&lt;0,Input!$C$60,0)</f>
        <v>0</v>
      </c>
      <c r="F676" s="98" t="n">
        <f aca="false">($D676*(Input!$C$56/100))/12</f>
        <v>0</v>
      </c>
      <c r="G676" s="98" t="n">
        <f aca="false">(-1)*$E676+$F676</f>
        <v>0</v>
      </c>
    </row>
    <row r="677" customFormat="false" ht="12.75" hidden="false" customHeight="true" outlineLevel="0" collapsed="false">
      <c r="A677" s="87" t="n">
        <v>673</v>
      </c>
      <c r="B677" s="90" t="n">
        <f aca="false">EOMONTH(Input!$C$7,A677)</f>
        <v>63401</v>
      </c>
      <c r="C677" s="90"/>
      <c r="D677" s="98" t="n">
        <f aca="false">IF(($D676+$G676)&lt;0,($D676+$G676),0)</f>
        <v>0</v>
      </c>
      <c r="E677" s="98" t="n">
        <f aca="false">IF($D677&lt;0,Input!$C$60,0)</f>
        <v>0</v>
      </c>
      <c r="F677" s="98" t="n">
        <f aca="false">($D677*(Input!$C$56/100))/12</f>
        <v>0</v>
      </c>
      <c r="G677" s="98" t="n">
        <f aca="false">(-1)*$E677+$F677</f>
        <v>0</v>
      </c>
    </row>
    <row r="678" customFormat="false" ht="12.75" hidden="false" customHeight="true" outlineLevel="0" collapsed="false">
      <c r="A678" s="87" t="n">
        <v>674</v>
      </c>
      <c r="B678" s="90" t="n">
        <f aca="false">EOMONTH(Input!$C$7,A678)</f>
        <v>63432</v>
      </c>
      <c r="C678" s="90"/>
      <c r="D678" s="98" t="n">
        <f aca="false">IF(($D677+$G677)&lt;0,($D677+$G677),0)</f>
        <v>0</v>
      </c>
      <c r="E678" s="98" t="n">
        <f aca="false">IF($D678&lt;0,Input!$C$60,0)</f>
        <v>0</v>
      </c>
      <c r="F678" s="98" t="n">
        <f aca="false">($D678*(Input!$C$56/100))/12</f>
        <v>0</v>
      </c>
      <c r="G678" s="98" t="n">
        <f aca="false">(-1)*$E678+$F678</f>
        <v>0</v>
      </c>
    </row>
    <row r="679" customFormat="false" ht="12.75" hidden="false" customHeight="true" outlineLevel="0" collapsed="false">
      <c r="A679" s="87" t="n">
        <v>675</v>
      </c>
      <c r="B679" s="90" t="n">
        <f aca="false">EOMONTH(Input!$C$7,A679)</f>
        <v>63462</v>
      </c>
      <c r="C679" s="90"/>
      <c r="D679" s="98" t="n">
        <f aca="false">IF(($D678+$G678)&lt;0,($D678+$G678),0)</f>
        <v>0</v>
      </c>
      <c r="E679" s="98" t="n">
        <f aca="false">IF($D679&lt;0,Input!$C$60,0)</f>
        <v>0</v>
      </c>
      <c r="F679" s="98" t="n">
        <f aca="false">($D679*(Input!$C$56/100))/12</f>
        <v>0</v>
      </c>
      <c r="G679" s="98" t="n">
        <f aca="false">(-1)*$E679+$F679</f>
        <v>0</v>
      </c>
    </row>
    <row r="680" customFormat="false" ht="12.75" hidden="false" customHeight="true" outlineLevel="0" collapsed="false">
      <c r="A680" s="87" t="n">
        <v>676</v>
      </c>
      <c r="B680" s="90" t="n">
        <f aca="false">EOMONTH(Input!$C$7,A680)</f>
        <v>63493</v>
      </c>
      <c r="C680" s="90"/>
      <c r="D680" s="98" t="n">
        <f aca="false">IF(($D679+$G679)&lt;0,($D679+$G679),0)</f>
        <v>0</v>
      </c>
      <c r="E680" s="98" t="n">
        <f aca="false">IF($D680&lt;0,Input!$C$60,0)</f>
        <v>0</v>
      </c>
      <c r="F680" s="98" t="n">
        <f aca="false">($D680*(Input!$C$56/100))/12</f>
        <v>0</v>
      </c>
      <c r="G680" s="98" t="n">
        <f aca="false">(-1)*$E680+$F680</f>
        <v>0</v>
      </c>
    </row>
    <row r="681" customFormat="false" ht="12.75" hidden="false" customHeight="true" outlineLevel="0" collapsed="false">
      <c r="A681" s="87" t="n">
        <v>677</v>
      </c>
      <c r="B681" s="90" t="n">
        <f aca="false">EOMONTH(Input!$C$7,A681)</f>
        <v>63523</v>
      </c>
      <c r="C681" s="90"/>
      <c r="D681" s="98" t="n">
        <f aca="false">IF(($D680+$G680)&lt;0,($D680+$G680),0)</f>
        <v>0</v>
      </c>
      <c r="E681" s="98" t="n">
        <f aca="false">IF($D681&lt;0,Input!$C$60,0)</f>
        <v>0</v>
      </c>
      <c r="F681" s="98" t="n">
        <f aca="false">($D681*(Input!$C$56/100))/12</f>
        <v>0</v>
      </c>
      <c r="G681" s="98" t="n">
        <f aca="false">(-1)*$E681+$F681</f>
        <v>0</v>
      </c>
    </row>
    <row r="682" customFormat="false" ht="12.75" hidden="false" customHeight="true" outlineLevel="0" collapsed="false">
      <c r="A682" s="87" t="n">
        <v>678</v>
      </c>
      <c r="B682" s="90" t="n">
        <f aca="false">EOMONTH(Input!$C$7,A682)</f>
        <v>63554</v>
      </c>
      <c r="C682" s="90"/>
      <c r="D682" s="98" t="n">
        <f aca="false">IF(($D681+$G681)&lt;0,($D681+$G681),0)</f>
        <v>0</v>
      </c>
      <c r="E682" s="98" t="n">
        <f aca="false">IF($D682&lt;0,Input!$C$60,0)</f>
        <v>0</v>
      </c>
      <c r="F682" s="98" t="n">
        <f aca="false">($D682*(Input!$C$56/100))/12</f>
        <v>0</v>
      </c>
      <c r="G682" s="98" t="n">
        <f aca="false">(-1)*$E682+$F682</f>
        <v>0</v>
      </c>
    </row>
    <row r="683" customFormat="false" ht="12.75" hidden="false" customHeight="true" outlineLevel="0" collapsed="false">
      <c r="A683" s="87" t="n">
        <v>679</v>
      </c>
      <c r="B683" s="90" t="n">
        <f aca="false">EOMONTH(Input!$C$7,A683)</f>
        <v>63585</v>
      </c>
      <c r="C683" s="90"/>
      <c r="D683" s="98" t="n">
        <f aca="false">IF(($D682+$G682)&lt;0,($D682+$G682),0)</f>
        <v>0</v>
      </c>
      <c r="E683" s="98" t="n">
        <f aca="false">IF($D683&lt;0,Input!$C$60,0)</f>
        <v>0</v>
      </c>
      <c r="F683" s="98" t="n">
        <f aca="false">($D683*(Input!$C$56/100))/12</f>
        <v>0</v>
      </c>
      <c r="G683" s="98" t="n">
        <f aca="false">(-1)*$E683+$F683</f>
        <v>0</v>
      </c>
    </row>
    <row r="684" customFormat="false" ht="12.75" hidden="false" customHeight="true" outlineLevel="0" collapsed="false">
      <c r="A684" s="87" t="n">
        <v>680</v>
      </c>
      <c r="B684" s="90" t="n">
        <f aca="false">EOMONTH(Input!$C$7,A684)</f>
        <v>63613</v>
      </c>
      <c r="C684" s="90"/>
      <c r="D684" s="98" t="n">
        <f aca="false">IF(($D683+$G683)&lt;0,($D683+$G683),0)</f>
        <v>0</v>
      </c>
      <c r="E684" s="98" t="n">
        <f aca="false">IF($D684&lt;0,Input!$C$60,0)</f>
        <v>0</v>
      </c>
      <c r="F684" s="98" t="n">
        <f aca="false">($D684*(Input!$C$56/100))/12</f>
        <v>0</v>
      </c>
      <c r="G684" s="98" t="n">
        <f aca="false">(-1)*$E684+$F684</f>
        <v>0</v>
      </c>
    </row>
    <row r="685" customFormat="false" ht="12.75" hidden="false" customHeight="true" outlineLevel="0" collapsed="false">
      <c r="A685" s="87" t="n">
        <v>681</v>
      </c>
      <c r="B685" s="90" t="n">
        <f aca="false">EOMONTH(Input!$C$7,A685)</f>
        <v>63644</v>
      </c>
      <c r="C685" s="90"/>
      <c r="D685" s="98" t="n">
        <f aca="false">IF(($D684+$G684)&lt;0,($D684+$G684),0)</f>
        <v>0</v>
      </c>
      <c r="E685" s="98" t="n">
        <f aca="false">IF($D685&lt;0,Input!$C$60,0)</f>
        <v>0</v>
      </c>
      <c r="F685" s="98" t="n">
        <f aca="false">($D685*(Input!$C$56/100))/12</f>
        <v>0</v>
      </c>
      <c r="G685" s="98" t="n">
        <f aca="false">(-1)*$E685+$F685</f>
        <v>0</v>
      </c>
    </row>
    <row r="686" customFormat="false" ht="12.75" hidden="false" customHeight="true" outlineLevel="0" collapsed="false">
      <c r="A686" s="87" t="n">
        <v>682</v>
      </c>
      <c r="B686" s="90" t="n">
        <f aca="false">EOMONTH(Input!$C$7,A686)</f>
        <v>63674</v>
      </c>
      <c r="C686" s="90"/>
      <c r="D686" s="98" t="n">
        <f aca="false">IF(($D685+$G685)&lt;0,($D685+$G685),0)</f>
        <v>0</v>
      </c>
      <c r="E686" s="98" t="n">
        <f aca="false">IF($D686&lt;0,Input!$C$60,0)</f>
        <v>0</v>
      </c>
      <c r="F686" s="98" t="n">
        <f aca="false">($D686*(Input!$C$56/100))/12</f>
        <v>0</v>
      </c>
      <c r="G686" s="98" t="n">
        <f aca="false">(-1)*$E686+$F686</f>
        <v>0</v>
      </c>
    </row>
    <row r="687" customFormat="false" ht="12.75" hidden="false" customHeight="true" outlineLevel="0" collapsed="false">
      <c r="A687" s="87" t="n">
        <v>683</v>
      </c>
      <c r="B687" s="90" t="n">
        <f aca="false">EOMONTH(Input!$C$7,A687)</f>
        <v>63705</v>
      </c>
      <c r="C687" s="90"/>
      <c r="D687" s="98" t="n">
        <f aca="false">IF(($D686+$G686)&lt;0,($D686+$G686),0)</f>
        <v>0</v>
      </c>
      <c r="E687" s="98" t="n">
        <f aca="false">IF($D687&lt;0,Input!$C$60,0)</f>
        <v>0</v>
      </c>
      <c r="F687" s="98" t="n">
        <f aca="false">($D687*(Input!$C$56/100))/12</f>
        <v>0</v>
      </c>
      <c r="G687" s="98" t="n">
        <f aca="false">(-1)*$E687+$F687</f>
        <v>0</v>
      </c>
    </row>
    <row r="688" customFormat="false" ht="12.75" hidden="false" customHeight="true" outlineLevel="0" collapsed="false">
      <c r="A688" s="87" t="n">
        <v>684</v>
      </c>
      <c r="B688" s="90" t="n">
        <f aca="false">EOMONTH(Input!$C$7,A688)</f>
        <v>63735</v>
      </c>
      <c r="C688" s="90"/>
      <c r="D688" s="98" t="n">
        <f aca="false">IF(($D687+$G687)&lt;0,($D687+$G687),0)</f>
        <v>0</v>
      </c>
      <c r="E688" s="98" t="n">
        <f aca="false">IF($D688&lt;0,Input!$C$60,0)</f>
        <v>0</v>
      </c>
      <c r="F688" s="98" t="n">
        <f aca="false">($D688*(Input!$C$56/100))/12</f>
        <v>0</v>
      </c>
      <c r="G688" s="98" t="n">
        <f aca="false">(-1)*$E688+$F688</f>
        <v>0</v>
      </c>
    </row>
    <row r="689" customFormat="false" ht="12.75" hidden="false" customHeight="true" outlineLevel="0" collapsed="false">
      <c r="A689" s="87" t="n">
        <v>685</v>
      </c>
      <c r="B689" s="90" t="n">
        <f aca="false">EOMONTH(Input!$C$7,A689)</f>
        <v>63766</v>
      </c>
      <c r="C689" s="90"/>
      <c r="D689" s="98" t="n">
        <f aca="false">IF(($D688+$G688)&lt;0,($D688+$G688),0)</f>
        <v>0</v>
      </c>
      <c r="E689" s="98" t="n">
        <f aca="false">IF($D689&lt;0,Input!$C$60,0)</f>
        <v>0</v>
      </c>
      <c r="F689" s="98" t="n">
        <f aca="false">($D689*(Input!$C$56/100))/12</f>
        <v>0</v>
      </c>
      <c r="G689" s="98" t="n">
        <f aca="false">(-1)*$E689+$F689</f>
        <v>0</v>
      </c>
    </row>
    <row r="690" customFormat="false" ht="12.75" hidden="false" customHeight="true" outlineLevel="0" collapsed="false">
      <c r="A690" s="87" t="n">
        <v>686</v>
      </c>
      <c r="B690" s="90" t="n">
        <f aca="false">EOMONTH(Input!$C$7,A690)</f>
        <v>63797</v>
      </c>
      <c r="C690" s="90"/>
      <c r="D690" s="98" t="n">
        <f aca="false">IF(($D689+$G689)&lt;0,($D689+$G689),0)</f>
        <v>0</v>
      </c>
      <c r="E690" s="98" t="n">
        <f aca="false">IF($D690&lt;0,Input!$C$60,0)</f>
        <v>0</v>
      </c>
      <c r="F690" s="98" t="n">
        <f aca="false">($D690*(Input!$C$56/100))/12</f>
        <v>0</v>
      </c>
      <c r="G690" s="98" t="n">
        <f aca="false">(-1)*$E690+$F690</f>
        <v>0</v>
      </c>
    </row>
    <row r="691" customFormat="false" ht="12.75" hidden="false" customHeight="true" outlineLevel="0" collapsed="false">
      <c r="A691" s="87" t="n">
        <v>687</v>
      </c>
      <c r="B691" s="90" t="n">
        <f aca="false">EOMONTH(Input!$C$7,A691)</f>
        <v>63827</v>
      </c>
      <c r="C691" s="90"/>
      <c r="D691" s="98" t="n">
        <f aca="false">IF(($D690+$G690)&lt;0,($D690+$G690),0)</f>
        <v>0</v>
      </c>
      <c r="E691" s="98" t="n">
        <f aca="false">IF($D691&lt;0,Input!$C$60,0)</f>
        <v>0</v>
      </c>
      <c r="F691" s="98" t="n">
        <f aca="false">($D691*(Input!$C$56/100))/12</f>
        <v>0</v>
      </c>
      <c r="G691" s="98" t="n">
        <f aca="false">(-1)*$E691+$F691</f>
        <v>0</v>
      </c>
    </row>
    <row r="692" customFormat="false" ht="12.75" hidden="false" customHeight="true" outlineLevel="0" collapsed="false">
      <c r="A692" s="87" t="n">
        <v>688</v>
      </c>
      <c r="B692" s="90" t="n">
        <f aca="false">EOMONTH(Input!$C$7,A692)</f>
        <v>63858</v>
      </c>
      <c r="C692" s="90"/>
      <c r="D692" s="98" t="n">
        <f aca="false">IF(($D691+$G691)&lt;0,($D691+$G691),0)</f>
        <v>0</v>
      </c>
      <c r="E692" s="98" t="n">
        <f aca="false">IF($D692&lt;0,Input!$C$60,0)</f>
        <v>0</v>
      </c>
      <c r="F692" s="98" t="n">
        <f aca="false">($D692*(Input!$C$56/100))/12</f>
        <v>0</v>
      </c>
      <c r="G692" s="98" t="n">
        <f aca="false">(-1)*$E692+$F692</f>
        <v>0</v>
      </c>
    </row>
    <row r="693" customFormat="false" ht="12.75" hidden="false" customHeight="true" outlineLevel="0" collapsed="false">
      <c r="A693" s="87" t="n">
        <v>689</v>
      </c>
      <c r="B693" s="90" t="n">
        <f aca="false">EOMONTH(Input!$C$7,A693)</f>
        <v>63888</v>
      </c>
      <c r="C693" s="90"/>
      <c r="D693" s="98" t="n">
        <f aca="false">IF(($D692+$G692)&lt;0,($D692+$G692),0)</f>
        <v>0</v>
      </c>
      <c r="E693" s="98" t="n">
        <f aca="false">IF($D693&lt;0,Input!$C$60,0)</f>
        <v>0</v>
      </c>
      <c r="F693" s="98" t="n">
        <f aca="false">($D693*(Input!$C$56/100))/12</f>
        <v>0</v>
      </c>
      <c r="G693" s="98" t="n">
        <f aca="false">(-1)*$E693+$F693</f>
        <v>0</v>
      </c>
    </row>
    <row r="694" customFormat="false" ht="12.75" hidden="false" customHeight="true" outlineLevel="0" collapsed="false">
      <c r="A694" s="87" t="n">
        <v>690</v>
      </c>
      <c r="B694" s="90" t="n">
        <f aca="false">EOMONTH(Input!$C$7,A694)</f>
        <v>63919</v>
      </c>
      <c r="C694" s="90"/>
      <c r="D694" s="98" t="n">
        <f aca="false">IF(($D693+$G693)&lt;0,($D693+$G693),0)</f>
        <v>0</v>
      </c>
      <c r="E694" s="98" t="n">
        <f aca="false">IF($D694&lt;0,Input!$C$60,0)</f>
        <v>0</v>
      </c>
      <c r="F694" s="98" t="n">
        <f aca="false">($D694*(Input!$C$56/100))/12</f>
        <v>0</v>
      </c>
      <c r="G694" s="98" t="n">
        <f aca="false">(-1)*$E694+$F694</f>
        <v>0</v>
      </c>
    </row>
    <row r="695" customFormat="false" ht="12.75" hidden="false" customHeight="true" outlineLevel="0" collapsed="false">
      <c r="A695" s="87" t="n">
        <v>691</v>
      </c>
      <c r="B695" s="90" t="n">
        <f aca="false">EOMONTH(Input!$C$7,A695)</f>
        <v>63950</v>
      </c>
      <c r="C695" s="90"/>
      <c r="D695" s="98" t="n">
        <f aca="false">IF(($D694+$G694)&lt;0,($D694+$G694),0)</f>
        <v>0</v>
      </c>
      <c r="E695" s="98" t="n">
        <f aca="false">IF($D695&lt;0,Input!$C$60,0)</f>
        <v>0</v>
      </c>
      <c r="F695" s="98" t="n">
        <f aca="false">($D695*(Input!$C$56/100))/12</f>
        <v>0</v>
      </c>
      <c r="G695" s="98" t="n">
        <f aca="false">(-1)*$E695+$F695</f>
        <v>0</v>
      </c>
    </row>
    <row r="696" customFormat="false" ht="12.75" hidden="false" customHeight="true" outlineLevel="0" collapsed="false">
      <c r="A696" s="87" t="n">
        <v>692</v>
      </c>
      <c r="B696" s="90" t="n">
        <f aca="false">EOMONTH(Input!$C$7,A696)</f>
        <v>63978</v>
      </c>
      <c r="C696" s="90"/>
      <c r="D696" s="98" t="n">
        <f aca="false">IF(($D695+$G695)&lt;0,($D695+$G695),0)</f>
        <v>0</v>
      </c>
      <c r="E696" s="98" t="n">
        <f aca="false">IF($D696&lt;0,Input!$C$60,0)</f>
        <v>0</v>
      </c>
      <c r="F696" s="98" t="n">
        <f aca="false">($D696*(Input!$C$56/100))/12</f>
        <v>0</v>
      </c>
      <c r="G696" s="98" t="n">
        <f aca="false">(-1)*$E696+$F696</f>
        <v>0</v>
      </c>
    </row>
    <row r="697" customFormat="false" ht="12.75" hidden="false" customHeight="true" outlineLevel="0" collapsed="false">
      <c r="A697" s="87" t="n">
        <v>693</v>
      </c>
      <c r="B697" s="90" t="n">
        <f aca="false">EOMONTH(Input!$C$7,A697)</f>
        <v>64009</v>
      </c>
      <c r="C697" s="90"/>
      <c r="D697" s="98" t="n">
        <f aca="false">IF(($D696+$G696)&lt;0,($D696+$G696),0)</f>
        <v>0</v>
      </c>
      <c r="E697" s="98" t="n">
        <f aca="false">IF($D697&lt;0,Input!$C$60,0)</f>
        <v>0</v>
      </c>
      <c r="F697" s="98" t="n">
        <f aca="false">($D697*(Input!$C$56/100))/12</f>
        <v>0</v>
      </c>
      <c r="G697" s="98" t="n">
        <f aca="false">(-1)*$E697+$F697</f>
        <v>0</v>
      </c>
    </row>
    <row r="698" customFormat="false" ht="12.75" hidden="false" customHeight="true" outlineLevel="0" collapsed="false">
      <c r="A698" s="87" t="n">
        <v>694</v>
      </c>
      <c r="B698" s="90" t="n">
        <f aca="false">EOMONTH(Input!$C$7,A698)</f>
        <v>64039</v>
      </c>
      <c r="C698" s="90"/>
      <c r="D698" s="98" t="n">
        <f aca="false">IF(($D697+$G697)&lt;0,($D697+$G697),0)</f>
        <v>0</v>
      </c>
      <c r="E698" s="98" t="n">
        <f aca="false">IF($D698&lt;0,Input!$C$60,0)</f>
        <v>0</v>
      </c>
      <c r="F698" s="98" t="n">
        <f aca="false">($D698*(Input!$C$56/100))/12</f>
        <v>0</v>
      </c>
      <c r="G698" s="98" t="n">
        <f aca="false">(-1)*$E698+$F698</f>
        <v>0</v>
      </c>
    </row>
    <row r="699" customFormat="false" ht="12.75" hidden="false" customHeight="true" outlineLevel="0" collapsed="false">
      <c r="A699" s="87" t="n">
        <v>695</v>
      </c>
      <c r="B699" s="90" t="n">
        <f aca="false">EOMONTH(Input!$C$7,A699)</f>
        <v>64070</v>
      </c>
      <c r="C699" s="90"/>
      <c r="D699" s="98" t="n">
        <f aca="false">IF(($D698+$G698)&lt;0,($D698+$G698),0)</f>
        <v>0</v>
      </c>
      <c r="E699" s="98" t="n">
        <f aca="false">IF($D699&lt;0,Input!$C$60,0)</f>
        <v>0</v>
      </c>
      <c r="F699" s="98" t="n">
        <f aca="false">($D699*(Input!$C$56/100))/12</f>
        <v>0</v>
      </c>
      <c r="G699" s="98" t="n">
        <f aca="false">(-1)*$E699+$F699</f>
        <v>0</v>
      </c>
    </row>
    <row r="700" customFormat="false" ht="12.75" hidden="false" customHeight="true" outlineLevel="0" collapsed="false">
      <c r="A700" s="87" t="n">
        <v>696</v>
      </c>
      <c r="B700" s="90" t="n">
        <f aca="false">EOMONTH(Input!$C$7,A700)</f>
        <v>64100</v>
      </c>
      <c r="C700" s="90"/>
      <c r="D700" s="98" t="n">
        <f aca="false">IF(($D699+$G699)&lt;0,($D699+$G699),0)</f>
        <v>0</v>
      </c>
      <c r="E700" s="98" t="n">
        <f aca="false">IF($D700&lt;0,Input!$C$60,0)</f>
        <v>0</v>
      </c>
      <c r="F700" s="98" t="n">
        <f aca="false">($D700*(Input!$C$56/100))/12</f>
        <v>0</v>
      </c>
      <c r="G700" s="98" t="n">
        <f aca="false">(-1)*$E700+$F700</f>
        <v>0</v>
      </c>
    </row>
    <row r="701" customFormat="false" ht="12.75" hidden="false" customHeight="true" outlineLevel="0" collapsed="false">
      <c r="A701" s="87" t="n">
        <v>697</v>
      </c>
      <c r="B701" s="90" t="n">
        <f aca="false">EOMONTH(Input!$C$7,A701)</f>
        <v>64131</v>
      </c>
      <c r="C701" s="90"/>
      <c r="D701" s="98" t="n">
        <f aca="false">IF(($D700+$G700)&lt;0,($D700+$G700),0)</f>
        <v>0</v>
      </c>
      <c r="E701" s="98" t="n">
        <f aca="false">IF($D701&lt;0,Input!$C$60,0)</f>
        <v>0</v>
      </c>
      <c r="F701" s="98" t="n">
        <f aca="false">($D701*(Input!$C$56/100))/12</f>
        <v>0</v>
      </c>
      <c r="G701" s="98" t="n">
        <f aca="false">(-1)*$E701+$F701</f>
        <v>0</v>
      </c>
    </row>
    <row r="702" customFormat="false" ht="12.75" hidden="false" customHeight="true" outlineLevel="0" collapsed="false">
      <c r="A702" s="87" t="n">
        <v>698</v>
      </c>
      <c r="B702" s="90" t="n">
        <f aca="false">EOMONTH(Input!$C$7,A702)</f>
        <v>64162</v>
      </c>
      <c r="C702" s="90"/>
      <c r="D702" s="98" t="n">
        <f aca="false">IF(($D701+$G701)&lt;0,($D701+$G701),0)</f>
        <v>0</v>
      </c>
      <c r="E702" s="98" t="n">
        <f aca="false">IF($D702&lt;0,Input!$C$60,0)</f>
        <v>0</v>
      </c>
      <c r="F702" s="98" t="n">
        <f aca="false">($D702*(Input!$C$56/100))/12</f>
        <v>0</v>
      </c>
      <c r="G702" s="98" t="n">
        <f aca="false">(-1)*$E702+$F702</f>
        <v>0</v>
      </c>
    </row>
    <row r="703" customFormat="false" ht="12.75" hidden="false" customHeight="true" outlineLevel="0" collapsed="false">
      <c r="A703" s="87" t="n">
        <v>699</v>
      </c>
      <c r="B703" s="90" t="n">
        <f aca="false">EOMONTH(Input!$C$7,A703)</f>
        <v>64192</v>
      </c>
      <c r="C703" s="90"/>
      <c r="D703" s="98" t="n">
        <f aca="false">IF(($D702+$G702)&lt;0,($D702+$G702),0)</f>
        <v>0</v>
      </c>
      <c r="E703" s="98" t="n">
        <f aca="false">IF($D703&lt;0,Input!$C$60,0)</f>
        <v>0</v>
      </c>
      <c r="F703" s="98" t="n">
        <f aca="false">($D703*(Input!$C$56/100))/12</f>
        <v>0</v>
      </c>
      <c r="G703" s="98" t="n">
        <f aca="false">(-1)*$E703+$F703</f>
        <v>0</v>
      </c>
    </row>
    <row r="704" customFormat="false" ht="12.75" hidden="false" customHeight="true" outlineLevel="0" collapsed="false">
      <c r="A704" s="87" t="n">
        <v>700</v>
      </c>
      <c r="B704" s="90" t="n">
        <f aca="false">EOMONTH(Input!$C$7,A704)</f>
        <v>64223</v>
      </c>
      <c r="C704" s="90"/>
      <c r="D704" s="98" t="n">
        <f aca="false">IF(($D703+$G703)&lt;0,($D703+$G703),0)</f>
        <v>0</v>
      </c>
      <c r="E704" s="98" t="n">
        <f aca="false">IF($D704&lt;0,Input!$C$60,0)</f>
        <v>0</v>
      </c>
      <c r="F704" s="98" t="n">
        <f aca="false">($D704*(Input!$C$56/100))/12</f>
        <v>0</v>
      </c>
      <c r="G704" s="98" t="n">
        <f aca="false">(-1)*$E704+$F704</f>
        <v>0</v>
      </c>
    </row>
    <row r="705" customFormat="false" ht="12.75" hidden="false" customHeight="true" outlineLevel="0" collapsed="false">
      <c r="A705" s="87" t="n">
        <v>701</v>
      </c>
      <c r="B705" s="90" t="n">
        <f aca="false">EOMONTH(Input!$C$7,A705)</f>
        <v>64253</v>
      </c>
      <c r="C705" s="90"/>
      <c r="D705" s="98" t="n">
        <f aca="false">IF(($D704+$G704)&lt;0,($D704+$G704),0)</f>
        <v>0</v>
      </c>
      <c r="E705" s="98" t="n">
        <f aca="false">IF($D705&lt;0,Input!$C$60,0)</f>
        <v>0</v>
      </c>
      <c r="F705" s="98" t="n">
        <f aca="false">($D705*(Input!$C$56/100))/12</f>
        <v>0</v>
      </c>
      <c r="G705" s="98" t="n">
        <f aca="false">(-1)*$E705+$F705</f>
        <v>0</v>
      </c>
    </row>
    <row r="706" customFormat="false" ht="12.75" hidden="false" customHeight="true" outlineLevel="0" collapsed="false">
      <c r="A706" s="87" t="n">
        <v>702</v>
      </c>
      <c r="B706" s="90" t="n">
        <f aca="false">EOMONTH(Input!$C$7,A706)</f>
        <v>64284</v>
      </c>
      <c r="C706" s="90"/>
      <c r="D706" s="98" t="n">
        <f aca="false">IF(($D705+$G705)&lt;0,($D705+$G705),0)</f>
        <v>0</v>
      </c>
      <c r="E706" s="98" t="n">
        <f aca="false">IF($D706&lt;0,Input!$C$60,0)</f>
        <v>0</v>
      </c>
      <c r="F706" s="98" t="n">
        <f aca="false">($D706*(Input!$C$56/100))/12</f>
        <v>0</v>
      </c>
      <c r="G706" s="98" t="n">
        <f aca="false">(-1)*$E706+$F706</f>
        <v>0</v>
      </c>
    </row>
    <row r="707" customFormat="false" ht="12.75" hidden="false" customHeight="true" outlineLevel="0" collapsed="false">
      <c r="A707" s="87" t="n">
        <v>703</v>
      </c>
      <c r="B707" s="90" t="n">
        <f aca="false">EOMONTH(Input!$C$7,A707)</f>
        <v>64315</v>
      </c>
      <c r="C707" s="90"/>
      <c r="D707" s="98" t="n">
        <f aca="false">IF(($D706+$G706)&lt;0,($D706+$G706),0)</f>
        <v>0</v>
      </c>
      <c r="E707" s="98" t="n">
        <f aca="false">IF($D707&lt;0,Input!$C$60,0)</f>
        <v>0</v>
      </c>
      <c r="F707" s="98" t="n">
        <f aca="false">($D707*(Input!$C$56/100))/12</f>
        <v>0</v>
      </c>
      <c r="G707" s="98" t="n">
        <f aca="false">(-1)*$E707+$F707</f>
        <v>0</v>
      </c>
    </row>
    <row r="708" customFormat="false" ht="12.75" hidden="false" customHeight="true" outlineLevel="0" collapsed="false">
      <c r="A708" s="87" t="n">
        <v>704</v>
      </c>
      <c r="B708" s="90" t="n">
        <f aca="false">EOMONTH(Input!$C$7,A708)</f>
        <v>64344</v>
      </c>
      <c r="C708" s="90"/>
      <c r="D708" s="98" t="n">
        <f aca="false">IF(($D707+$G707)&lt;0,($D707+$G707),0)</f>
        <v>0</v>
      </c>
      <c r="E708" s="98" t="n">
        <f aca="false">IF($D708&lt;0,Input!$C$60,0)</f>
        <v>0</v>
      </c>
      <c r="F708" s="98" t="n">
        <f aca="false">($D708*(Input!$C$56/100))/12</f>
        <v>0</v>
      </c>
      <c r="G708" s="98" t="n">
        <f aca="false">(-1)*$E708+$F708</f>
        <v>0</v>
      </c>
    </row>
    <row r="709" customFormat="false" ht="12.75" hidden="false" customHeight="true" outlineLevel="0" collapsed="false">
      <c r="A709" s="87" t="n">
        <v>705</v>
      </c>
      <c r="B709" s="90" t="n">
        <f aca="false">EOMONTH(Input!$C$7,A709)</f>
        <v>64375</v>
      </c>
      <c r="C709" s="90"/>
      <c r="D709" s="98" t="n">
        <f aca="false">IF(($D708+$G708)&lt;0,($D708+$G708),0)</f>
        <v>0</v>
      </c>
      <c r="E709" s="98" t="n">
        <f aca="false">IF($D709&lt;0,Input!$C$60,0)</f>
        <v>0</v>
      </c>
      <c r="F709" s="98" t="n">
        <f aca="false">($D709*(Input!$C$56/100))/12</f>
        <v>0</v>
      </c>
      <c r="G709" s="98" t="n">
        <f aca="false">(-1)*$E709+$F709</f>
        <v>0</v>
      </c>
    </row>
    <row r="710" customFormat="false" ht="12.75" hidden="false" customHeight="true" outlineLevel="0" collapsed="false">
      <c r="A710" s="87" t="n">
        <v>706</v>
      </c>
      <c r="B710" s="90" t="n">
        <f aca="false">EOMONTH(Input!$C$7,A710)</f>
        <v>64405</v>
      </c>
      <c r="C710" s="90"/>
      <c r="D710" s="98" t="n">
        <f aca="false">IF(($D709+$G709)&lt;0,($D709+$G709),0)</f>
        <v>0</v>
      </c>
      <c r="E710" s="98" t="n">
        <f aca="false">IF($D710&lt;0,Input!$C$60,0)</f>
        <v>0</v>
      </c>
      <c r="F710" s="98" t="n">
        <f aca="false">($D710*(Input!$C$56/100))/12</f>
        <v>0</v>
      </c>
      <c r="G710" s="98" t="n">
        <f aca="false">(-1)*$E710+$F710</f>
        <v>0</v>
      </c>
    </row>
    <row r="711" customFormat="false" ht="12.75" hidden="false" customHeight="true" outlineLevel="0" collapsed="false">
      <c r="A711" s="87" t="n">
        <v>707</v>
      </c>
      <c r="B711" s="90" t="n">
        <f aca="false">EOMONTH(Input!$C$7,A711)</f>
        <v>64436</v>
      </c>
      <c r="C711" s="90"/>
      <c r="D711" s="98" t="n">
        <f aca="false">IF(($D710+$G710)&lt;0,($D710+$G710),0)</f>
        <v>0</v>
      </c>
      <c r="E711" s="98" t="n">
        <f aca="false">IF($D711&lt;0,Input!$C$60,0)</f>
        <v>0</v>
      </c>
      <c r="F711" s="98" t="n">
        <f aca="false">($D711*(Input!$C$56/100))/12</f>
        <v>0</v>
      </c>
      <c r="G711" s="98" t="n">
        <f aca="false">(-1)*$E711+$F711</f>
        <v>0</v>
      </c>
    </row>
    <row r="712" customFormat="false" ht="12.75" hidden="false" customHeight="true" outlineLevel="0" collapsed="false">
      <c r="A712" s="87" t="n">
        <v>708</v>
      </c>
      <c r="B712" s="90" t="n">
        <f aca="false">EOMONTH(Input!$C$7,A712)</f>
        <v>64466</v>
      </c>
      <c r="C712" s="90"/>
      <c r="D712" s="98" t="n">
        <f aca="false">IF(($D711+$G711)&lt;0,($D711+$G711),0)</f>
        <v>0</v>
      </c>
      <c r="E712" s="98" t="n">
        <f aca="false">IF($D712&lt;0,Input!$C$60,0)</f>
        <v>0</v>
      </c>
      <c r="F712" s="98" t="n">
        <f aca="false">($D712*(Input!$C$56/100))/12</f>
        <v>0</v>
      </c>
      <c r="G712" s="98" t="n">
        <f aca="false">(-1)*$E712+$F712</f>
        <v>0</v>
      </c>
    </row>
    <row r="713" customFormat="false" ht="12.75" hidden="false" customHeight="true" outlineLevel="0" collapsed="false">
      <c r="A713" s="87" t="n">
        <v>709</v>
      </c>
      <c r="B713" s="90" t="n">
        <f aca="false">EOMONTH(Input!$C$7,A713)</f>
        <v>64497</v>
      </c>
      <c r="C713" s="90"/>
      <c r="D713" s="98" t="n">
        <f aca="false">IF(($D712+$G712)&lt;0,($D712+$G712),0)</f>
        <v>0</v>
      </c>
      <c r="E713" s="98" t="n">
        <f aca="false">IF($D713&lt;0,Input!$C$60,0)</f>
        <v>0</v>
      </c>
      <c r="F713" s="98" t="n">
        <f aca="false">($D713*(Input!$C$56/100))/12</f>
        <v>0</v>
      </c>
      <c r="G713" s="98" t="n">
        <f aca="false">(-1)*$E713+$F713</f>
        <v>0</v>
      </c>
    </row>
    <row r="714" customFormat="false" ht="12.75" hidden="false" customHeight="true" outlineLevel="0" collapsed="false">
      <c r="A714" s="87" t="n">
        <v>710</v>
      </c>
      <c r="B714" s="90" t="n">
        <f aca="false">EOMONTH(Input!$C$7,A714)</f>
        <v>64528</v>
      </c>
      <c r="C714" s="90"/>
      <c r="D714" s="98" t="n">
        <f aca="false">IF(($D713+$G713)&lt;0,($D713+$G713),0)</f>
        <v>0</v>
      </c>
      <c r="E714" s="98" t="n">
        <f aca="false">IF($D714&lt;0,Input!$C$60,0)</f>
        <v>0</v>
      </c>
      <c r="F714" s="98" t="n">
        <f aca="false">($D714*(Input!$C$56/100))/12</f>
        <v>0</v>
      </c>
      <c r="G714" s="98" t="n">
        <f aca="false">(-1)*$E714+$F714</f>
        <v>0</v>
      </c>
    </row>
    <row r="715" customFormat="false" ht="12.75" hidden="false" customHeight="true" outlineLevel="0" collapsed="false">
      <c r="A715" s="87" t="n">
        <v>711</v>
      </c>
      <c r="B715" s="90" t="n">
        <f aca="false">EOMONTH(Input!$C$7,A715)</f>
        <v>64558</v>
      </c>
      <c r="C715" s="90"/>
      <c r="D715" s="98" t="n">
        <f aca="false">IF(($D714+$G714)&lt;0,($D714+$G714),0)</f>
        <v>0</v>
      </c>
      <c r="E715" s="98" t="n">
        <f aca="false">IF($D715&lt;0,Input!$C$60,0)</f>
        <v>0</v>
      </c>
      <c r="F715" s="98" t="n">
        <f aca="false">($D715*(Input!$C$56/100))/12</f>
        <v>0</v>
      </c>
      <c r="G715" s="98" t="n">
        <f aca="false">(-1)*$E715+$F715</f>
        <v>0</v>
      </c>
    </row>
    <row r="716" customFormat="false" ht="12.75" hidden="false" customHeight="true" outlineLevel="0" collapsed="false">
      <c r="A716" s="87" t="n">
        <v>712</v>
      </c>
      <c r="B716" s="90" t="n">
        <f aca="false">EOMONTH(Input!$C$7,A716)</f>
        <v>64589</v>
      </c>
      <c r="C716" s="90"/>
      <c r="D716" s="98" t="n">
        <f aca="false">IF(($D715+$G715)&lt;0,($D715+$G715),0)</f>
        <v>0</v>
      </c>
      <c r="E716" s="98" t="n">
        <f aca="false">IF($D716&lt;0,Input!$C$60,0)</f>
        <v>0</v>
      </c>
      <c r="F716" s="98" t="n">
        <f aca="false">($D716*(Input!$C$56/100))/12</f>
        <v>0</v>
      </c>
      <c r="G716" s="98" t="n">
        <f aca="false">(-1)*$E716+$F716</f>
        <v>0</v>
      </c>
    </row>
    <row r="717" customFormat="false" ht="12.75" hidden="false" customHeight="true" outlineLevel="0" collapsed="false">
      <c r="A717" s="87" t="n">
        <v>713</v>
      </c>
      <c r="B717" s="90" t="n">
        <f aca="false">EOMONTH(Input!$C$7,A717)</f>
        <v>64619</v>
      </c>
      <c r="C717" s="90"/>
      <c r="D717" s="98" t="n">
        <f aca="false">IF(($D716+$G716)&lt;0,($D716+$G716),0)</f>
        <v>0</v>
      </c>
      <c r="E717" s="98" t="n">
        <f aca="false">IF($D717&lt;0,Input!$C$60,0)</f>
        <v>0</v>
      </c>
      <c r="F717" s="98" t="n">
        <f aca="false">($D717*(Input!$C$56/100))/12</f>
        <v>0</v>
      </c>
      <c r="G717" s="98" t="n">
        <f aca="false">(-1)*$E717+$F717</f>
        <v>0</v>
      </c>
    </row>
    <row r="718" customFormat="false" ht="12.75" hidden="false" customHeight="true" outlineLevel="0" collapsed="false">
      <c r="A718" s="87" t="n">
        <v>714</v>
      </c>
      <c r="B718" s="90" t="n">
        <f aca="false">EOMONTH(Input!$C$7,A718)</f>
        <v>64650</v>
      </c>
      <c r="C718" s="90"/>
      <c r="D718" s="98" t="n">
        <f aca="false">IF(($D717+$G717)&lt;0,($D717+$G717),0)</f>
        <v>0</v>
      </c>
      <c r="E718" s="98" t="n">
        <f aca="false">IF($D718&lt;0,Input!$C$60,0)</f>
        <v>0</v>
      </c>
      <c r="F718" s="98" t="n">
        <f aca="false">($D718*(Input!$C$56/100))/12</f>
        <v>0</v>
      </c>
      <c r="G718" s="98" t="n">
        <f aca="false">(-1)*$E718+$F718</f>
        <v>0</v>
      </c>
    </row>
    <row r="719" customFormat="false" ht="12.75" hidden="false" customHeight="true" outlineLevel="0" collapsed="false">
      <c r="A719" s="87" t="n">
        <v>715</v>
      </c>
      <c r="B719" s="90" t="n">
        <f aca="false">EOMONTH(Input!$C$7,A719)</f>
        <v>64681</v>
      </c>
      <c r="C719" s="90"/>
      <c r="D719" s="98" t="n">
        <f aca="false">IF(($D718+$G718)&lt;0,($D718+$G718),0)</f>
        <v>0</v>
      </c>
      <c r="E719" s="98" t="n">
        <f aca="false">IF($D719&lt;0,Input!$C$60,0)</f>
        <v>0</v>
      </c>
      <c r="F719" s="98" t="n">
        <f aca="false">($D719*(Input!$C$56/100))/12</f>
        <v>0</v>
      </c>
      <c r="G719" s="98" t="n">
        <f aca="false">(-1)*$E719+$F719</f>
        <v>0</v>
      </c>
    </row>
    <row r="720" customFormat="false" ht="12.75" hidden="false" customHeight="true" outlineLevel="0" collapsed="false">
      <c r="A720" s="87" t="n">
        <v>716</v>
      </c>
      <c r="B720" s="90" t="n">
        <f aca="false">EOMONTH(Input!$C$7,A720)</f>
        <v>64709</v>
      </c>
      <c r="C720" s="90"/>
      <c r="D720" s="98" t="n">
        <f aca="false">IF(($D719+$G719)&lt;0,($D719+$G719),0)</f>
        <v>0</v>
      </c>
      <c r="E720" s="98" t="n">
        <f aca="false">IF($D720&lt;0,Input!$C$60,0)</f>
        <v>0</v>
      </c>
      <c r="F720" s="98" t="n">
        <f aca="false">($D720*(Input!$C$56/100))/12</f>
        <v>0</v>
      </c>
      <c r="G720" s="98" t="n">
        <f aca="false">(-1)*$E720+$F720</f>
        <v>0</v>
      </c>
    </row>
    <row r="721" customFormat="false" ht="12.75" hidden="false" customHeight="true" outlineLevel="0" collapsed="false">
      <c r="A721" s="87" t="n">
        <v>717</v>
      </c>
      <c r="B721" s="90" t="n">
        <f aca="false">EOMONTH(Input!$C$7,A721)</f>
        <v>64740</v>
      </c>
      <c r="C721" s="90"/>
      <c r="D721" s="98" t="n">
        <f aca="false">IF(($D720+$G720)&lt;0,($D720+$G720),0)</f>
        <v>0</v>
      </c>
      <c r="E721" s="98" t="n">
        <f aca="false">IF($D721&lt;0,Input!$C$60,0)</f>
        <v>0</v>
      </c>
      <c r="F721" s="98" t="n">
        <f aca="false">($D721*(Input!$C$56/100))/12</f>
        <v>0</v>
      </c>
      <c r="G721" s="98" t="n">
        <f aca="false">(-1)*$E721+$F721</f>
        <v>0</v>
      </c>
    </row>
    <row r="722" customFormat="false" ht="12.75" hidden="false" customHeight="true" outlineLevel="0" collapsed="false">
      <c r="A722" s="87" t="n">
        <v>718</v>
      </c>
      <c r="B722" s="90" t="n">
        <f aca="false">EOMONTH(Input!$C$7,A722)</f>
        <v>64770</v>
      </c>
      <c r="C722" s="90"/>
      <c r="D722" s="98" t="n">
        <f aca="false">IF(($D721+$G721)&lt;0,($D721+$G721),0)</f>
        <v>0</v>
      </c>
      <c r="E722" s="98" t="n">
        <f aca="false">IF($D722&lt;0,Input!$C$60,0)</f>
        <v>0</v>
      </c>
      <c r="F722" s="98" t="n">
        <f aca="false">($D722*(Input!$C$56/100))/12</f>
        <v>0</v>
      </c>
      <c r="G722" s="98" t="n">
        <f aca="false">(-1)*$E722+$F722</f>
        <v>0</v>
      </c>
    </row>
    <row r="723" customFormat="false" ht="12.75" hidden="false" customHeight="true" outlineLevel="0" collapsed="false">
      <c r="A723" s="87" t="n">
        <v>719</v>
      </c>
      <c r="B723" s="90" t="n">
        <f aca="false">EOMONTH(Input!$C$7,A723)</f>
        <v>64801</v>
      </c>
      <c r="C723" s="90"/>
      <c r="D723" s="98" t="n">
        <f aca="false">IF(($D722+$G722)&lt;0,($D722+$G722),0)</f>
        <v>0</v>
      </c>
      <c r="E723" s="98" t="n">
        <f aca="false">IF($D723&lt;0,Input!$C$60,0)</f>
        <v>0</v>
      </c>
      <c r="F723" s="98" t="n">
        <f aca="false">($D723*(Input!$C$56/100))/12</f>
        <v>0</v>
      </c>
      <c r="G723" s="98" t="n">
        <f aca="false">(-1)*$E723+$F723</f>
        <v>0</v>
      </c>
    </row>
    <row r="724" customFormat="false" ht="12.75" hidden="false" customHeight="true" outlineLevel="0" collapsed="false">
      <c r="A724" s="87" t="n">
        <v>720</v>
      </c>
      <c r="B724" s="90" t="n">
        <f aca="false">EOMONTH(Input!$C$7,A724)</f>
        <v>64831</v>
      </c>
      <c r="C724" s="90"/>
      <c r="D724" s="98" t="n">
        <f aca="false">IF(($D723+$G723)&lt;0,($D723+$G723),0)</f>
        <v>0</v>
      </c>
      <c r="E724" s="98" t="n">
        <f aca="false">IF($D724&lt;0,Input!$C$60,0)</f>
        <v>0</v>
      </c>
      <c r="F724" s="98" t="n">
        <f aca="false">($D724*(Input!$C$56/100))/12</f>
        <v>0</v>
      </c>
      <c r="G724" s="98" t="n">
        <f aca="false">(-1)*$E724+$F724</f>
        <v>0</v>
      </c>
    </row>
    <row r="725" customFormat="false" ht="12.75" hidden="false" customHeight="true" outlineLevel="0" collapsed="false">
      <c r="A725" s="87" t="n">
        <v>721</v>
      </c>
      <c r="B725" s="90" t="n">
        <f aca="false">EOMONTH(Input!$C$7,A725)</f>
        <v>64862</v>
      </c>
      <c r="C725" s="90"/>
      <c r="D725" s="98" t="n">
        <f aca="false">IF(($D724+$G724)&lt;0,($D724+$G724),0)</f>
        <v>0</v>
      </c>
      <c r="E725" s="98" t="n">
        <f aca="false">IF($D725&lt;0,Input!$C$60,0)</f>
        <v>0</v>
      </c>
      <c r="F725" s="98" t="n">
        <f aca="false">($D725*(Input!$C$56/100))/12</f>
        <v>0</v>
      </c>
      <c r="G725" s="98" t="n">
        <f aca="false">(-1)*$E725+$F725</f>
        <v>0</v>
      </c>
    </row>
    <row r="726" customFormat="false" ht="12.75" hidden="false" customHeight="true" outlineLevel="0" collapsed="false">
      <c r="A726" s="87" t="n">
        <v>722</v>
      </c>
      <c r="B726" s="90" t="n">
        <f aca="false">EOMONTH(Input!$C$7,A726)</f>
        <v>64893</v>
      </c>
      <c r="C726" s="90"/>
      <c r="D726" s="98" t="n">
        <f aca="false">IF(($D725+$G725)&lt;0,($D725+$G725),0)</f>
        <v>0</v>
      </c>
      <c r="E726" s="98" t="n">
        <f aca="false">IF($D726&lt;0,Input!$C$60,0)</f>
        <v>0</v>
      </c>
      <c r="F726" s="98" t="n">
        <f aca="false">($D726*(Input!$C$56/100))/12</f>
        <v>0</v>
      </c>
      <c r="G726" s="98" t="n">
        <f aca="false">(-1)*$E726+$F726</f>
        <v>0</v>
      </c>
    </row>
    <row r="727" customFormat="false" ht="12.75" hidden="false" customHeight="true" outlineLevel="0" collapsed="false">
      <c r="A727" s="87" t="n">
        <v>723</v>
      </c>
      <c r="B727" s="90" t="n">
        <f aca="false">EOMONTH(Input!$C$7,A727)</f>
        <v>64923</v>
      </c>
      <c r="C727" s="90"/>
      <c r="D727" s="98" t="n">
        <f aca="false">IF(($D726+$G726)&lt;0,($D726+$G726),0)</f>
        <v>0</v>
      </c>
      <c r="E727" s="98" t="n">
        <f aca="false">IF($D727&lt;0,Input!$C$60,0)</f>
        <v>0</v>
      </c>
      <c r="F727" s="98" t="n">
        <f aca="false">($D727*(Input!$C$56/100))/12</f>
        <v>0</v>
      </c>
      <c r="G727" s="98" t="n">
        <f aca="false">(-1)*$E727+$F727</f>
        <v>0</v>
      </c>
    </row>
    <row r="728" customFormat="false" ht="12.75" hidden="false" customHeight="true" outlineLevel="0" collapsed="false">
      <c r="A728" s="87" t="n">
        <v>724</v>
      </c>
      <c r="B728" s="90" t="n">
        <f aca="false">EOMONTH(Input!$C$7,A728)</f>
        <v>64954</v>
      </c>
      <c r="C728" s="90"/>
      <c r="D728" s="98" t="n">
        <f aca="false">IF(($D727+$G727)&lt;0,($D727+$G727),0)</f>
        <v>0</v>
      </c>
      <c r="E728" s="98" t="n">
        <f aca="false">IF($D728&lt;0,Input!$C$60,0)</f>
        <v>0</v>
      </c>
      <c r="F728" s="98" t="n">
        <f aca="false">($D728*(Input!$C$56/100))/12</f>
        <v>0</v>
      </c>
      <c r="G728" s="98" t="n">
        <f aca="false">(-1)*$E728+$F728</f>
        <v>0</v>
      </c>
    </row>
    <row r="729" customFormat="false" ht="12.75" hidden="false" customHeight="true" outlineLevel="0" collapsed="false">
      <c r="A729" s="87" t="n">
        <v>725</v>
      </c>
      <c r="B729" s="90" t="n">
        <f aca="false">EOMONTH(Input!$C$7,A729)</f>
        <v>64984</v>
      </c>
      <c r="C729" s="90"/>
      <c r="D729" s="98" t="n">
        <f aca="false">IF(($D728+$G728)&lt;0,($D728+$G728),0)</f>
        <v>0</v>
      </c>
      <c r="E729" s="98" t="n">
        <f aca="false">IF($D729&lt;0,Input!$C$60,0)</f>
        <v>0</v>
      </c>
      <c r="F729" s="98" t="n">
        <f aca="false">($D729*(Input!$C$56/100))/12</f>
        <v>0</v>
      </c>
      <c r="G729" s="98" t="n">
        <f aca="false">(-1)*$E729+$F729</f>
        <v>0</v>
      </c>
    </row>
    <row r="730" customFormat="false" ht="12.75" hidden="false" customHeight="true" outlineLevel="0" collapsed="false">
      <c r="A730" s="87" t="n">
        <v>726</v>
      </c>
      <c r="B730" s="90" t="n">
        <f aca="false">EOMONTH(Input!$C$7,A730)</f>
        <v>65015</v>
      </c>
      <c r="C730" s="90"/>
      <c r="D730" s="98" t="n">
        <f aca="false">IF(($D729+$G729)&lt;0,($D729+$G729),0)</f>
        <v>0</v>
      </c>
      <c r="E730" s="98" t="n">
        <f aca="false">IF($D730&lt;0,Input!$C$60,0)</f>
        <v>0</v>
      </c>
      <c r="F730" s="98" t="n">
        <f aca="false">($D730*(Input!$C$56/100))/12</f>
        <v>0</v>
      </c>
      <c r="G730" s="98" t="n">
        <f aca="false">(-1)*$E730+$F730</f>
        <v>0</v>
      </c>
    </row>
    <row r="731" customFormat="false" ht="12.75" hidden="false" customHeight="true" outlineLevel="0" collapsed="false">
      <c r="A731" s="87" t="n">
        <v>727</v>
      </c>
      <c r="B731" s="90" t="n">
        <f aca="false">EOMONTH(Input!$C$7,A731)</f>
        <v>65046</v>
      </c>
      <c r="C731" s="90"/>
      <c r="D731" s="98" t="n">
        <f aca="false">IF(($D730+$G730)&lt;0,($D730+$G730),0)</f>
        <v>0</v>
      </c>
      <c r="E731" s="98" t="n">
        <f aca="false">IF($D731&lt;0,Input!$C$60,0)</f>
        <v>0</v>
      </c>
      <c r="F731" s="98" t="n">
        <f aca="false">($D731*(Input!$C$56/100))/12</f>
        <v>0</v>
      </c>
      <c r="G731" s="98" t="n">
        <f aca="false">(-1)*$E731+$F731</f>
        <v>0</v>
      </c>
    </row>
    <row r="732" customFormat="false" ht="12.75" hidden="false" customHeight="true" outlineLevel="0" collapsed="false">
      <c r="A732" s="87" t="n">
        <v>728</v>
      </c>
      <c r="B732" s="90" t="n">
        <f aca="false">EOMONTH(Input!$C$7,A732)</f>
        <v>65074</v>
      </c>
      <c r="C732" s="90"/>
      <c r="D732" s="98" t="n">
        <f aca="false">IF(($D731+$G731)&lt;0,($D731+$G731),0)</f>
        <v>0</v>
      </c>
      <c r="E732" s="98" t="n">
        <f aca="false">IF($D732&lt;0,Input!$C$60,0)</f>
        <v>0</v>
      </c>
      <c r="F732" s="98" t="n">
        <f aca="false">($D732*(Input!$C$56/100))/12</f>
        <v>0</v>
      </c>
      <c r="G732" s="98" t="n">
        <f aca="false">(-1)*$E732+$F732</f>
        <v>0</v>
      </c>
    </row>
    <row r="733" customFormat="false" ht="12.75" hidden="false" customHeight="true" outlineLevel="0" collapsed="false">
      <c r="A733" s="87" t="n">
        <v>729</v>
      </c>
      <c r="B733" s="90" t="n">
        <f aca="false">EOMONTH(Input!$C$7,A733)</f>
        <v>65105</v>
      </c>
      <c r="C733" s="90"/>
      <c r="D733" s="98" t="n">
        <f aca="false">IF(($D732+$G732)&lt;0,($D732+$G732),0)</f>
        <v>0</v>
      </c>
      <c r="E733" s="98" t="n">
        <f aca="false">IF($D733&lt;0,Input!$C$60,0)</f>
        <v>0</v>
      </c>
      <c r="F733" s="98" t="n">
        <f aca="false">($D733*(Input!$C$56/100))/12</f>
        <v>0</v>
      </c>
      <c r="G733" s="98" t="n">
        <f aca="false">(-1)*$E733+$F733</f>
        <v>0</v>
      </c>
    </row>
    <row r="734" customFormat="false" ht="12.75" hidden="false" customHeight="true" outlineLevel="0" collapsed="false">
      <c r="A734" s="87" t="n">
        <v>730</v>
      </c>
      <c r="B734" s="90" t="n">
        <f aca="false">EOMONTH(Input!$C$7,A734)</f>
        <v>65135</v>
      </c>
      <c r="C734" s="90"/>
      <c r="D734" s="98" t="n">
        <f aca="false">IF(($D733+$G733)&lt;0,($D733+$G733),0)</f>
        <v>0</v>
      </c>
      <c r="E734" s="98" t="n">
        <f aca="false">IF($D734&lt;0,Input!$C$60,0)</f>
        <v>0</v>
      </c>
      <c r="F734" s="98" t="n">
        <f aca="false">($D734*(Input!$C$56/100))/12</f>
        <v>0</v>
      </c>
      <c r="G734" s="98" t="n">
        <f aca="false">(-1)*$E734+$F734</f>
        <v>0</v>
      </c>
    </row>
    <row r="735" customFormat="false" ht="12.75" hidden="false" customHeight="true" outlineLevel="0" collapsed="false">
      <c r="A735" s="87" t="n">
        <v>731</v>
      </c>
      <c r="B735" s="90" t="n">
        <f aca="false">EOMONTH(Input!$C$7,A735)</f>
        <v>65166</v>
      </c>
      <c r="C735" s="90"/>
      <c r="D735" s="98" t="n">
        <f aca="false">IF(($D734+$G734)&lt;0,($D734+$G734),0)</f>
        <v>0</v>
      </c>
      <c r="E735" s="98" t="n">
        <f aca="false">IF($D735&lt;0,Input!$C$60,0)</f>
        <v>0</v>
      </c>
      <c r="F735" s="98" t="n">
        <f aca="false">($D735*(Input!$C$56/100))/12</f>
        <v>0</v>
      </c>
      <c r="G735" s="98" t="n">
        <f aca="false">(-1)*$E735+$F735</f>
        <v>0</v>
      </c>
    </row>
    <row r="736" customFormat="false" ht="12.75" hidden="false" customHeight="true" outlineLevel="0" collapsed="false">
      <c r="A736" s="87" t="n">
        <v>732</v>
      </c>
      <c r="B736" s="90" t="n">
        <f aca="false">EOMONTH(Input!$C$7,A736)</f>
        <v>65196</v>
      </c>
      <c r="C736" s="90"/>
      <c r="D736" s="98" t="n">
        <f aca="false">IF(($D735+$G735)&lt;0,($D735+$G735),0)</f>
        <v>0</v>
      </c>
      <c r="E736" s="98" t="n">
        <f aca="false">IF($D736&lt;0,Input!$C$60,0)</f>
        <v>0</v>
      </c>
      <c r="F736" s="98" t="n">
        <f aca="false">($D736*(Input!$C$56/100))/12</f>
        <v>0</v>
      </c>
      <c r="G736" s="98" t="n">
        <f aca="false">(-1)*$E736+$F736</f>
        <v>0</v>
      </c>
    </row>
    <row r="737" customFormat="false" ht="12.75" hidden="false" customHeight="true" outlineLevel="0" collapsed="false">
      <c r="A737" s="87" t="n">
        <v>733</v>
      </c>
      <c r="B737" s="90" t="n">
        <f aca="false">EOMONTH(Input!$C$7,A737)</f>
        <v>65227</v>
      </c>
      <c r="C737" s="90"/>
      <c r="D737" s="98" t="n">
        <f aca="false">IF(($D736+$G736)&lt;0,($D736+$G736),0)</f>
        <v>0</v>
      </c>
      <c r="E737" s="98" t="n">
        <f aca="false">IF($D737&lt;0,Input!$C$60,0)</f>
        <v>0</v>
      </c>
      <c r="F737" s="98" t="n">
        <f aca="false">($D737*(Input!$C$56/100))/12</f>
        <v>0</v>
      </c>
      <c r="G737" s="98" t="n">
        <f aca="false">(-1)*$E737+$F737</f>
        <v>0</v>
      </c>
    </row>
    <row r="738" customFormat="false" ht="12.75" hidden="false" customHeight="true" outlineLevel="0" collapsed="false">
      <c r="A738" s="87" t="n">
        <v>734</v>
      </c>
      <c r="B738" s="90" t="n">
        <f aca="false">EOMONTH(Input!$C$7,A738)</f>
        <v>65258</v>
      </c>
      <c r="C738" s="90"/>
      <c r="D738" s="98" t="n">
        <f aca="false">IF(($D737+$G737)&lt;0,($D737+$G737),0)</f>
        <v>0</v>
      </c>
      <c r="E738" s="98" t="n">
        <f aca="false">IF($D738&lt;0,Input!$C$60,0)</f>
        <v>0</v>
      </c>
      <c r="F738" s="98" t="n">
        <f aca="false">($D738*(Input!$C$56/100))/12</f>
        <v>0</v>
      </c>
      <c r="G738" s="98" t="n">
        <f aca="false">(-1)*$E738+$F738</f>
        <v>0</v>
      </c>
    </row>
    <row r="739" customFormat="false" ht="12.75" hidden="false" customHeight="true" outlineLevel="0" collapsed="false">
      <c r="A739" s="87" t="n">
        <v>735</v>
      </c>
      <c r="B739" s="90" t="n">
        <f aca="false">EOMONTH(Input!$C$7,A739)</f>
        <v>65288</v>
      </c>
      <c r="C739" s="90"/>
      <c r="D739" s="98" t="n">
        <f aca="false">IF(($D738+$G738)&lt;0,($D738+$G738),0)</f>
        <v>0</v>
      </c>
      <c r="E739" s="98" t="n">
        <f aca="false">IF($D739&lt;0,Input!$C$60,0)</f>
        <v>0</v>
      </c>
      <c r="F739" s="98" t="n">
        <f aca="false">($D739*(Input!$C$56/100))/12</f>
        <v>0</v>
      </c>
      <c r="G739" s="98" t="n">
        <f aca="false">(-1)*$E739+$F739</f>
        <v>0</v>
      </c>
    </row>
    <row r="740" customFormat="false" ht="12.75" hidden="false" customHeight="true" outlineLevel="0" collapsed="false">
      <c r="A740" s="87" t="n">
        <v>736</v>
      </c>
      <c r="B740" s="90" t="n">
        <f aca="false">EOMONTH(Input!$C$7,A740)</f>
        <v>65319</v>
      </c>
      <c r="C740" s="90"/>
      <c r="D740" s="98" t="n">
        <f aca="false">IF(($D739+$G739)&lt;0,($D739+$G739),0)</f>
        <v>0</v>
      </c>
      <c r="E740" s="98" t="n">
        <f aca="false">IF($D740&lt;0,Input!$C$60,0)</f>
        <v>0</v>
      </c>
      <c r="F740" s="98" t="n">
        <f aca="false">($D740*(Input!$C$56/100))/12</f>
        <v>0</v>
      </c>
      <c r="G740" s="98" t="n">
        <f aca="false">(-1)*$E740+$F740</f>
        <v>0</v>
      </c>
    </row>
    <row r="741" customFormat="false" ht="12.75" hidden="false" customHeight="true" outlineLevel="0" collapsed="false">
      <c r="A741" s="87" t="n">
        <v>737</v>
      </c>
      <c r="B741" s="90" t="n">
        <f aca="false">EOMONTH(Input!$C$7,A741)</f>
        <v>65349</v>
      </c>
      <c r="C741" s="90"/>
      <c r="D741" s="98" t="n">
        <f aca="false">IF(($D740+$G740)&lt;0,($D740+$G740),0)</f>
        <v>0</v>
      </c>
      <c r="E741" s="98" t="n">
        <f aca="false">IF($D741&lt;0,Input!$C$60,0)</f>
        <v>0</v>
      </c>
      <c r="F741" s="98" t="n">
        <f aca="false">($D741*(Input!$C$56/100))/12</f>
        <v>0</v>
      </c>
      <c r="G741" s="98" t="n">
        <f aca="false">(-1)*$E741+$F741</f>
        <v>0</v>
      </c>
    </row>
    <row r="742" customFormat="false" ht="12.75" hidden="false" customHeight="true" outlineLevel="0" collapsed="false">
      <c r="A742" s="87" t="n">
        <v>738</v>
      </c>
      <c r="B742" s="90" t="n">
        <f aca="false">EOMONTH(Input!$C$7,A742)</f>
        <v>65380</v>
      </c>
      <c r="C742" s="90"/>
      <c r="D742" s="98" t="n">
        <f aca="false">IF(($D741+$G741)&lt;0,($D741+$G741),0)</f>
        <v>0</v>
      </c>
      <c r="E742" s="98" t="n">
        <f aca="false">IF($D742&lt;0,Input!$C$60,0)</f>
        <v>0</v>
      </c>
      <c r="F742" s="98" t="n">
        <f aca="false">($D742*(Input!$C$56/100))/12</f>
        <v>0</v>
      </c>
      <c r="G742" s="98" t="n">
        <f aca="false">(-1)*$E742+$F742</f>
        <v>0</v>
      </c>
    </row>
    <row r="743" customFormat="false" ht="12.75" hidden="false" customHeight="true" outlineLevel="0" collapsed="false">
      <c r="A743" s="87" t="n">
        <v>739</v>
      </c>
      <c r="B743" s="90" t="n">
        <f aca="false">EOMONTH(Input!$C$7,A743)</f>
        <v>65411</v>
      </c>
      <c r="C743" s="90"/>
      <c r="D743" s="98" t="n">
        <f aca="false">IF(($D742+$G742)&lt;0,($D742+$G742),0)</f>
        <v>0</v>
      </c>
      <c r="E743" s="98" t="n">
        <f aca="false">IF($D743&lt;0,Input!$C$60,0)</f>
        <v>0</v>
      </c>
      <c r="F743" s="98" t="n">
        <f aca="false">($D743*(Input!$C$56/100))/12</f>
        <v>0</v>
      </c>
      <c r="G743" s="98" t="n">
        <f aca="false">(-1)*$E743+$F743</f>
        <v>0</v>
      </c>
    </row>
    <row r="744" customFormat="false" ht="12.75" hidden="false" customHeight="true" outlineLevel="0" collapsed="false">
      <c r="A744" s="87" t="n">
        <v>740</v>
      </c>
      <c r="B744" s="90" t="n">
        <f aca="false">EOMONTH(Input!$C$7,A744)</f>
        <v>65439</v>
      </c>
      <c r="C744" s="90"/>
      <c r="D744" s="98" t="n">
        <f aca="false">IF(($D743+$G743)&lt;0,($D743+$G743),0)</f>
        <v>0</v>
      </c>
      <c r="E744" s="98" t="n">
        <f aca="false">IF($D744&lt;0,Input!$C$60,0)</f>
        <v>0</v>
      </c>
      <c r="F744" s="98" t="n">
        <f aca="false">($D744*(Input!$C$56/100))/12</f>
        <v>0</v>
      </c>
      <c r="G744" s="98" t="n">
        <f aca="false">(-1)*$E744+$F744</f>
        <v>0</v>
      </c>
    </row>
    <row r="745" customFormat="false" ht="12.75" hidden="false" customHeight="true" outlineLevel="0" collapsed="false">
      <c r="A745" s="87" t="n">
        <v>741</v>
      </c>
      <c r="B745" s="90" t="n">
        <f aca="false">EOMONTH(Input!$C$7,A745)</f>
        <v>65470</v>
      </c>
      <c r="C745" s="90"/>
      <c r="D745" s="98" t="n">
        <f aca="false">IF(($D744+$G744)&lt;0,($D744+$G744),0)</f>
        <v>0</v>
      </c>
      <c r="E745" s="98" t="n">
        <f aca="false">IF($D745&lt;0,Input!$C$60,0)</f>
        <v>0</v>
      </c>
      <c r="F745" s="98" t="n">
        <f aca="false">($D745*(Input!$C$56/100))/12</f>
        <v>0</v>
      </c>
      <c r="G745" s="98" t="n">
        <f aca="false">(-1)*$E745+$F745</f>
        <v>0</v>
      </c>
    </row>
    <row r="746" customFormat="false" ht="12.75" hidden="false" customHeight="true" outlineLevel="0" collapsed="false">
      <c r="A746" s="87" t="n">
        <v>742</v>
      </c>
      <c r="B746" s="90" t="n">
        <f aca="false">EOMONTH(Input!$C$7,A746)</f>
        <v>65500</v>
      </c>
      <c r="C746" s="90"/>
      <c r="D746" s="98" t="n">
        <f aca="false">IF(($D745+$G745)&lt;0,($D745+$G745),0)</f>
        <v>0</v>
      </c>
      <c r="E746" s="98" t="n">
        <f aca="false">IF($D746&lt;0,Input!$C$60,0)</f>
        <v>0</v>
      </c>
      <c r="F746" s="98" t="n">
        <f aca="false">($D746*(Input!$C$56/100))/12</f>
        <v>0</v>
      </c>
      <c r="G746" s="98" t="n">
        <f aca="false">(-1)*$E746+$F746</f>
        <v>0</v>
      </c>
    </row>
    <row r="747" customFormat="false" ht="12.75" hidden="false" customHeight="true" outlineLevel="0" collapsed="false">
      <c r="A747" s="87" t="n">
        <v>743</v>
      </c>
      <c r="B747" s="90" t="n">
        <f aca="false">EOMONTH(Input!$C$7,A747)</f>
        <v>65531</v>
      </c>
      <c r="C747" s="90"/>
      <c r="D747" s="98" t="n">
        <f aca="false">IF(($D746+$G746)&lt;0,($D746+$G746),0)</f>
        <v>0</v>
      </c>
      <c r="E747" s="98" t="n">
        <f aca="false">IF($D747&lt;0,Input!$C$60,0)</f>
        <v>0</v>
      </c>
      <c r="F747" s="98" t="n">
        <f aca="false">($D747*(Input!$C$56/100))/12</f>
        <v>0</v>
      </c>
      <c r="G747" s="98" t="n">
        <f aca="false">(-1)*$E747+$F747</f>
        <v>0</v>
      </c>
    </row>
    <row r="748" customFormat="false" ht="12.75" hidden="false" customHeight="true" outlineLevel="0" collapsed="false">
      <c r="A748" s="87" t="n">
        <v>744</v>
      </c>
      <c r="B748" s="90" t="n">
        <f aca="false">EOMONTH(Input!$C$7,A748)</f>
        <v>65561</v>
      </c>
      <c r="C748" s="90"/>
      <c r="D748" s="98" t="n">
        <f aca="false">IF(($D747+$G747)&lt;0,($D747+$G747),0)</f>
        <v>0</v>
      </c>
      <c r="E748" s="98" t="n">
        <f aca="false">IF($D748&lt;0,Input!$C$60,0)</f>
        <v>0</v>
      </c>
      <c r="F748" s="98" t="n">
        <f aca="false">($D748*(Input!$C$56/100))/12</f>
        <v>0</v>
      </c>
      <c r="G748" s="98" t="n">
        <f aca="false">(-1)*$E748+$F748</f>
        <v>0</v>
      </c>
    </row>
    <row r="749" customFormat="false" ht="12.75" hidden="false" customHeight="true" outlineLevel="0" collapsed="false">
      <c r="A749" s="87" t="n">
        <v>745</v>
      </c>
      <c r="B749" s="90" t="n">
        <f aca="false">EOMONTH(Input!$C$7,A749)</f>
        <v>65592</v>
      </c>
      <c r="C749" s="90"/>
      <c r="D749" s="98" t="n">
        <f aca="false">IF(($D748+$G748)&lt;0,($D748+$G748),0)</f>
        <v>0</v>
      </c>
      <c r="E749" s="98" t="n">
        <f aca="false">IF($D749&lt;0,Input!$C$60,0)</f>
        <v>0</v>
      </c>
      <c r="F749" s="98" t="n">
        <f aca="false">($D749*(Input!$C$56/100))/12</f>
        <v>0</v>
      </c>
      <c r="G749" s="98" t="n">
        <f aca="false">(-1)*$E749+$F749</f>
        <v>0</v>
      </c>
    </row>
    <row r="750" customFormat="false" ht="12.75" hidden="false" customHeight="true" outlineLevel="0" collapsed="false">
      <c r="A750" s="87" t="n">
        <v>746</v>
      </c>
      <c r="B750" s="90" t="n">
        <f aca="false">EOMONTH(Input!$C$7,A750)</f>
        <v>65623</v>
      </c>
      <c r="C750" s="90"/>
      <c r="D750" s="98" t="n">
        <f aca="false">IF(($D749+$G749)&lt;0,($D749+$G749),0)</f>
        <v>0</v>
      </c>
      <c r="E750" s="98" t="n">
        <f aca="false">IF($D750&lt;0,Input!$C$60,0)</f>
        <v>0</v>
      </c>
      <c r="F750" s="98" t="n">
        <f aca="false">($D750*(Input!$C$56/100))/12</f>
        <v>0</v>
      </c>
      <c r="G750" s="98" t="n">
        <f aca="false">(-1)*$E750+$F750</f>
        <v>0</v>
      </c>
    </row>
    <row r="751" customFormat="false" ht="12.75" hidden="false" customHeight="true" outlineLevel="0" collapsed="false">
      <c r="A751" s="87" t="n">
        <v>747</v>
      </c>
      <c r="B751" s="90" t="n">
        <f aca="false">EOMONTH(Input!$C$7,A751)</f>
        <v>65653</v>
      </c>
      <c r="C751" s="90"/>
      <c r="D751" s="98" t="n">
        <f aca="false">IF(($D750+$G750)&lt;0,($D750+$G750),0)</f>
        <v>0</v>
      </c>
      <c r="E751" s="98" t="n">
        <f aca="false">IF($D751&lt;0,Input!$C$60,0)</f>
        <v>0</v>
      </c>
      <c r="F751" s="98" t="n">
        <f aca="false">($D751*(Input!$C$56/100))/12</f>
        <v>0</v>
      </c>
      <c r="G751" s="98" t="n">
        <f aca="false">(-1)*$E751+$F751</f>
        <v>0</v>
      </c>
    </row>
    <row r="752" customFormat="false" ht="12.75" hidden="false" customHeight="true" outlineLevel="0" collapsed="false">
      <c r="A752" s="87" t="n">
        <v>748</v>
      </c>
      <c r="B752" s="90" t="n">
        <f aca="false">EOMONTH(Input!$C$7,A752)</f>
        <v>65684</v>
      </c>
      <c r="C752" s="90"/>
      <c r="D752" s="98" t="n">
        <f aca="false">IF(($D751+$G751)&lt;0,($D751+$G751),0)</f>
        <v>0</v>
      </c>
      <c r="E752" s="98" t="n">
        <f aca="false">IF($D752&lt;0,Input!$C$60,0)</f>
        <v>0</v>
      </c>
      <c r="F752" s="98" t="n">
        <f aca="false">($D752*(Input!$C$56/100))/12</f>
        <v>0</v>
      </c>
      <c r="G752" s="98" t="n">
        <f aca="false">(-1)*$E752+$F752</f>
        <v>0</v>
      </c>
    </row>
    <row r="753" customFormat="false" ht="12.75" hidden="false" customHeight="true" outlineLevel="0" collapsed="false">
      <c r="A753" s="87" t="n">
        <v>749</v>
      </c>
      <c r="B753" s="90" t="n">
        <f aca="false">EOMONTH(Input!$C$7,A753)</f>
        <v>65714</v>
      </c>
      <c r="C753" s="90"/>
      <c r="D753" s="98" t="n">
        <f aca="false">IF(($D752+$G752)&lt;0,($D752+$G752),0)</f>
        <v>0</v>
      </c>
      <c r="E753" s="98" t="n">
        <f aca="false">IF($D753&lt;0,Input!$C$60,0)</f>
        <v>0</v>
      </c>
      <c r="F753" s="98" t="n">
        <f aca="false">($D753*(Input!$C$56/100))/12</f>
        <v>0</v>
      </c>
      <c r="G753" s="98" t="n">
        <f aca="false">(-1)*$E753+$F753</f>
        <v>0</v>
      </c>
    </row>
    <row r="754" customFormat="false" ht="12.75" hidden="false" customHeight="true" outlineLevel="0" collapsed="false">
      <c r="A754" s="87" t="n">
        <v>750</v>
      </c>
      <c r="B754" s="90" t="n">
        <f aca="false">EOMONTH(Input!$C$7,A754)</f>
        <v>65745</v>
      </c>
      <c r="C754" s="90"/>
      <c r="D754" s="98" t="n">
        <f aca="false">IF(($D753+$G753)&lt;0,($D753+$G753),0)</f>
        <v>0</v>
      </c>
      <c r="E754" s="98" t="n">
        <f aca="false">IF($D754&lt;0,Input!$C$60,0)</f>
        <v>0</v>
      </c>
      <c r="F754" s="98" t="n">
        <f aca="false">($D754*(Input!$C$56/100))/12</f>
        <v>0</v>
      </c>
      <c r="G754" s="98" t="n">
        <f aca="false">(-1)*$E754+$F754</f>
        <v>0</v>
      </c>
    </row>
    <row r="755" customFormat="false" ht="12.75" hidden="false" customHeight="true" outlineLevel="0" collapsed="false">
      <c r="A755" s="87" t="n">
        <v>751</v>
      </c>
      <c r="B755" s="90" t="n">
        <f aca="false">EOMONTH(Input!$C$7,A755)</f>
        <v>65776</v>
      </c>
      <c r="C755" s="90"/>
      <c r="D755" s="98" t="n">
        <f aca="false">IF(($D754+$G754)&lt;0,($D754+$G754),0)</f>
        <v>0</v>
      </c>
      <c r="E755" s="98" t="n">
        <f aca="false">IF($D755&lt;0,Input!$C$60,0)</f>
        <v>0</v>
      </c>
      <c r="F755" s="98" t="n">
        <f aca="false">($D755*(Input!$C$56/100))/12</f>
        <v>0</v>
      </c>
      <c r="G755" s="98" t="n">
        <f aca="false">(-1)*$E755+$F755</f>
        <v>0</v>
      </c>
    </row>
    <row r="756" customFormat="false" ht="12.75" hidden="false" customHeight="true" outlineLevel="0" collapsed="false">
      <c r="A756" s="87" t="n">
        <v>752</v>
      </c>
      <c r="B756" s="90" t="n">
        <f aca="false">EOMONTH(Input!$C$7,A756)</f>
        <v>65805</v>
      </c>
      <c r="C756" s="90"/>
      <c r="D756" s="98" t="n">
        <f aca="false">IF(($D755+$G755)&lt;0,($D755+$G755),0)</f>
        <v>0</v>
      </c>
      <c r="E756" s="98" t="n">
        <f aca="false">IF($D756&lt;0,Input!$C$60,0)</f>
        <v>0</v>
      </c>
      <c r="F756" s="98" t="n">
        <f aca="false">($D756*(Input!$C$56/100))/12</f>
        <v>0</v>
      </c>
      <c r="G756" s="98" t="n">
        <f aca="false">(-1)*$E756+$F756</f>
        <v>0</v>
      </c>
    </row>
    <row r="757" customFormat="false" ht="12.75" hidden="false" customHeight="true" outlineLevel="0" collapsed="false">
      <c r="A757" s="87" t="n">
        <v>753</v>
      </c>
      <c r="B757" s="90" t="n">
        <f aca="false">EOMONTH(Input!$C$7,A757)</f>
        <v>65836</v>
      </c>
      <c r="C757" s="90"/>
      <c r="D757" s="98" t="n">
        <f aca="false">IF(($D756+$G756)&lt;0,($D756+$G756),0)</f>
        <v>0</v>
      </c>
      <c r="E757" s="98" t="n">
        <f aca="false">IF($D757&lt;0,Input!$C$60,0)</f>
        <v>0</v>
      </c>
      <c r="F757" s="98" t="n">
        <f aca="false">($D757*(Input!$C$56/100))/12</f>
        <v>0</v>
      </c>
      <c r="G757" s="98" t="n">
        <f aca="false">(-1)*$E757+$F757</f>
        <v>0</v>
      </c>
    </row>
    <row r="758" customFormat="false" ht="12.75" hidden="false" customHeight="true" outlineLevel="0" collapsed="false">
      <c r="A758" s="87" t="n">
        <v>754</v>
      </c>
      <c r="B758" s="90" t="n">
        <f aca="false">EOMONTH(Input!$C$7,A758)</f>
        <v>65866</v>
      </c>
      <c r="C758" s="90"/>
      <c r="D758" s="98" t="n">
        <f aca="false">IF(($D757+$G757)&lt;0,($D757+$G757),0)</f>
        <v>0</v>
      </c>
      <c r="E758" s="98" t="n">
        <f aca="false">IF($D758&lt;0,Input!$C$60,0)</f>
        <v>0</v>
      </c>
      <c r="F758" s="98" t="n">
        <f aca="false">($D758*(Input!$C$56/100))/12</f>
        <v>0</v>
      </c>
      <c r="G758" s="98" t="n">
        <f aca="false">(-1)*$E758+$F758</f>
        <v>0</v>
      </c>
    </row>
    <row r="759" customFormat="false" ht="12.75" hidden="false" customHeight="true" outlineLevel="0" collapsed="false">
      <c r="A759" s="87" t="n">
        <v>755</v>
      </c>
      <c r="B759" s="90" t="n">
        <f aca="false">EOMONTH(Input!$C$7,A759)</f>
        <v>65897</v>
      </c>
      <c r="C759" s="90"/>
      <c r="D759" s="98" t="n">
        <f aca="false">IF(($D758+$G758)&lt;0,($D758+$G758),0)</f>
        <v>0</v>
      </c>
      <c r="E759" s="98" t="n">
        <f aca="false">IF($D759&lt;0,Input!$C$60,0)</f>
        <v>0</v>
      </c>
      <c r="F759" s="98" t="n">
        <f aca="false">($D759*(Input!$C$56/100))/12</f>
        <v>0</v>
      </c>
      <c r="G759" s="98" t="n">
        <f aca="false">(-1)*$E759+$F759</f>
        <v>0</v>
      </c>
    </row>
    <row r="760" customFormat="false" ht="12.75" hidden="false" customHeight="true" outlineLevel="0" collapsed="false">
      <c r="A760" s="87" t="n">
        <v>756</v>
      </c>
      <c r="B760" s="90" t="n">
        <f aca="false">EOMONTH(Input!$C$7,A760)</f>
        <v>65927</v>
      </c>
      <c r="C760" s="90"/>
      <c r="D760" s="98" t="n">
        <f aca="false">IF(($D759+$G759)&lt;0,($D759+$G759),0)</f>
        <v>0</v>
      </c>
      <c r="E760" s="98" t="n">
        <f aca="false">IF($D760&lt;0,Input!$C$60,0)</f>
        <v>0</v>
      </c>
      <c r="F760" s="98" t="n">
        <f aca="false">($D760*(Input!$C$56/100))/12</f>
        <v>0</v>
      </c>
      <c r="G760" s="98" t="n">
        <f aca="false">(-1)*$E760+$F760</f>
        <v>0</v>
      </c>
    </row>
    <row r="761" customFormat="false" ht="12.75" hidden="false" customHeight="true" outlineLevel="0" collapsed="false">
      <c r="A761" s="87" t="n">
        <v>757</v>
      </c>
      <c r="B761" s="90" t="n">
        <f aca="false">EOMONTH(Input!$C$7,A761)</f>
        <v>65958</v>
      </c>
      <c r="C761" s="90"/>
      <c r="D761" s="98" t="n">
        <f aca="false">IF(($D760+$G760)&lt;0,($D760+$G760),0)</f>
        <v>0</v>
      </c>
      <c r="E761" s="98" t="n">
        <f aca="false">IF($D761&lt;0,Input!$C$60,0)</f>
        <v>0</v>
      </c>
      <c r="F761" s="98" t="n">
        <f aca="false">($D761*(Input!$C$56/100))/12</f>
        <v>0</v>
      </c>
      <c r="G761" s="98" t="n">
        <f aca="false">(-1)*$E761+$F761</f>
        <v>0</v>
      </c>
    </row>
    <row r="762" customFormat="false" ht="12.75" hidden="false" customHeight="true" outlineLevel="0" collapsed="false">
      <c r="A762" s="87" t="n">
        <v>758</v>
      </c>
      <c r="B762" s="90" t="n">
        <f aca="false">EOMONTH(Input!$C$7,A762)</f>
        <v>65989</v>
      </c>
      <c r="C762" s="90"/>
      <c r="D762" s="98" t="n">
        <f aca="false">IF(($D761+$G761)&lt;0,($D761+$G761),0)</f>
        <v>0</v>
      </c>
      <c r="E762" s="98" t="n">
        <f aca="false">IF($D762&lt;0,Input!$C$60,0)</f>
        <v>0</v>
      </c>
      <c r="F762" s="98" t="n">
        <f aca="false">($D762*(Input!$C$56/100))/12</f>
        <v>0</v>
      </c>
      <c r="G762" s="98" t="n">
        <f aca="false">(-1)*$E762+$F762</f>
        <v>0</v>
      </c>
    </row>
    <row r="763" customFormat="false" ht="12.75" hidden="false" customHeight="true" outlineLevel="0" collapsed="false">
      <c r="A763" s="87" t="n">
        <v>759</v>
      </c>
      <c r="B763" s="90" t="n">
        <f aca="false">EOMONTH(Input!$C$7,A763)</f>
        <v>66019</v>
      </c>
      <c r="C763" s="90"/>
      <c r="D763" s="98" t="n">
        <f aca="false">IF(($D762+$G762)&lt;0,($D762+$G762),0)</f>
        <v>0</v>
      </c>
      <c r="E763" s="98" t="n">
        <f aca="false">IF($D763&lt;0,Input!$C$60,0)</f>
        <v>0</v>
      </c>
      <c r="F763" s="98" t="n">
        <f aca="false">($D763*(Input!$C$56/100))/12</f>
        <v>0</v>
      </c>
      <c r="G763" s="98" t="n">
        <f aca="false">(-1)*$E763+$F763</f>
        <v>0</v>
      </c>
    </row>
    <row r="764" customFormat="false" ht="12.75" hidden="false" customHeight="true" outlineLevel="0" collapsed="false">
      <c r="A764" s="87" t="n">
        <v>760</v>
      </c>
      <c r="B764" s="90" t="n">
        <f aca="false">EOMONTH(Input!$C$7,A764)</f>
        <v>66050</v>
      </c>
      <c r="C764" s="90"/>
      <c r="D764" s="98" t="n">
        <f aca="false">IF(($D763+$G763)&lt;0,($D763+$G763),0)</f>
        <v>0</v>
      </c>
      <c r="E764" s="98" t="n">
        <f aca="false">IF($D764&lt;0,Input!$C$60,0)</f>
        <v>0</v>
      </c>
      <c r="F764" s="98" t="n">
        <f aca="false">($D764*(Input!$C$56/100))/12</f>
        <v>0</v>
      </c>
      <c r="G764" s="98" t="n">
        <f aca="false">(-1)*$E764+$F764</f>
        <v>0</v>
      </c>
    </row>
    <row r="765" customFormat="false" ht="12.75" hidden="false" customHeight="true" outlineLevel="0" collapsed="false">
      <c r="A765" s="87" t="n">
        <v>761</v>
      </c>
      <c r="B765" s="90" t="n">
        <f aca="false">EOMONTH(Input!$C$7,A765)</f>
        <v>66080</v>
      </c>
      <c r="C765" s="90"/>
      <c r="D765" s="98" t="n">
        <f aca="false">IF(($D764+$G764)&lt;0,($D764+$G764),0)</f>
        <v>0</v>
      </c>
      <c r="E765" s="98" t="n">
        <f aca="false">IF($D765&lt;0,Input!$C$60,0)</f>
        <v>0</v>
      </c>
      <c r="F765" s="98" t="n">
        <f aca="false">($D765*(Input!$C$56/100))/12</f>
        <v>0</v>
      </c>
      <c r="G765" s="98" t="n">
        <f aca="false">(-1)*$E765+$F765</f>
        <v>0</v>
      </c>
    </row>
    <row r="766" customFormat="false" ht="12.75" hidden="false" customHeight="true" outlineLevel="0" collapsed="false">
      <c r="A766" s="87" t="n">
        <v>762</v>
      </c>
      <c r="B766" s="90" t="n">
        <f aca="false">EOMONTH(Input!$C$7,A766)</f>
        <v>66111</v>
      </c>
      <c r="C766" s="90"/>
      <c r="D766" s="98" t="n">
        <f aca="false">IF(($D765+$G765)&lt;0,($D765+$G765),0)</f>
        <v>0</v>
      </c>
      <c r="E766" s="98" t="n">
        <f aca="false">IF($D766&lt;0,Input!$C$60,0)</f>
        <v>0</v>
      </c>
      <c r="F766" s="98" t="n">
        <f aca="false">($D766*(Input!$C$56/100))/12</f>
        <v>0</v>
      </c>
      <c r="G766" s="98" t="n">
        <f aca="false">(-1)*$E766+$F766</f>
        <v>0</v>
      </c>
    </row>
    <row r="767" customFormat="false" ht="12.75" hidden="false" customHeight="true" outlineLevel="0" collapsed="false">
      <c r="A767" s="87" t="n">
        <v>763</v>
      </c>
      <c r="B767" s="90" t="n">
        <f aca="false">EOMONTH(Input!$C$7,A767)</f>
        <v>66142</v>
      </c>
      <c r="C767" s="90"/>
      <c r="D767" s="98" t="n">
        <f aca="false">IF(($D766+$G766)&lt;0,($D766+$G766),0)</f>
        <v>0</v>
      </c>
      <c r="E767" s="98" t="n">
        <f aca="false">IF($D767&lt;0,Input!$C$60,0)</f>
        <v>0</v>
      </c>
      <c r="F767" s="98" t="n">
        <f aca="false">($D767*(Input!$C$56/100))/12</f>
        <v>0</v>
      </c>
      <c r="G767" s="98" t="n">
        <f aca="false">(-1)*$E767+$F767</f>
        <v>0</v>
      </c>
    </row>
    <row r="768" customFormat="false" ht="12.75" hidden="false" customHeight="true" outlineLevel="0" collapsed="false">
      <c r="A768" s="87" t="n">
        <v>764</v>
      </c>
      <c r="B768" s="90" t="n">
        <f aca="false">EOMONTH(Input!$C$7,A768)</f>
        <v>66170</v>
      </c>
      <c r="C768" s="90"/>
      <c r="D768" s="98" t="n">
        <f aca="false">IF(($D767+$G767)&lt;0,($D767+$G767),0)</f>
        <v>0</v>
      </c>
      <c r="E768" s="98" t="n">
        <f aca="false">IF($D768&lt;0,Input!$C$60,0)</f>
        <v>0</v>
      </c>
      <c r="F768" s="98" t="n">
        <f aca="false">($D768*(Input!$C$56/100))/12</f>
        <v>0</v>
      </c>
      <c r="G768" s="98" t="n">
        <f aca="false">(-1)*$E768+$F768</f>
        <v>0</v>
      </c>
    </row>
    <row r="769" customFormat="false" ht="12.75" hidden="false" customHeight="true" outlineLevel="0" collapsed="false">
      <c r="A769" s="87" t="n">
        <v>765</v>
      </c>
      <c r="B769" s="90" t="n">
        <f aca="false">EOMONTH(Input!$C$7,A769)</f>
        <v>66201</v>
      </c>
      <c r="C769" s="90"/>
      <c r="D769" s="98" t="n">
        <f aca="false">IF(($D768+$G768)&lt;0,($D768+$G768),0)</f>
        <v>0</v>
      </c>
      <c r="E769" s="98" t="n">
        <f aca="false">IF($D769&lt;0,Input!$C$60,0)</f>
        <v>0</v>
      </c>
      <c r="F769" s="98" t="n">
        <f aca="false">($D769*(Input!$C$56/100))/12</f>
        <v>0</v>
      </c>
      <c r="G769" s="98" t="n">
        <f aca="false">(-1)*$E769+$F769</f>
        <v>0</v>
      </c>
    </row>
    <row r="770" customFormat="false" ht="12.75" hidden="false" customHeight="true" outlineLevel="0" collapsed="false">
      <c r="A770" s="87" t="n">
        <v>766</v>
      </c>
      <c r="B770" s="90" t="n">
        <f aca="false">EOMONTH(Input!$C$7,A770)</f>
        <v>66231</v>
      </c>
      <c r="C770" s="90"/>
      <c r="D770" s="98" t="n">
        <f aca="false">IF(($D769+$G769)&lt;0,($D769+$G769),0)</f>
        <v>0</v>
      </c>
      <c r="E770" s="98" t="n">
        <f aca="false">IF($D770&lt;0,Input!$C$60,0)</f>
        <v>0</v>
      </c>
      <c r="F770" s="98" t="n">
        <f aca="false">($D770*(Input!$C$56/100))/12</f>
        <v>0</v>
      </c>
      <c r="G770" s="98" t="n">
        <f aca="false">(-1)*$E770+$F770</f>
        <v>0</v>
      </c>
    </row>
    <row r="771" customFormat="false" ht="12.75" hidden="false" customHeight="true" outlineLevel="0" collapsed="false">
      <c r="A771" s="87" t="n">
        <v>767</v>
      </c>
      <c r="B771" s="90" t="n">
        <f aca="false">EOMONTH(Input!$C$7,A771)</f>
        <v>66262</v>
      </c>
      <c r="C771" s="90"/>
      <c r="D771" s="98" t="n">
        <f aca="false">IF(($D770+$G770)&lt;0,($D770+$G770),0)</f>
        <v>0</v>
      </c>
      <c r="E771" s="98" t="n">
        <f aca="false">IF($D771&lt;0,Input!$C$60,0)</f>
        <v>0</v>
      </c>
      <c r="F771" s="98" t="n">
        <f aca="false">($D771*(Input!$C$56/100))/12</f>
        <v>0</v>
      </c>
      <c r="G771" s="98" t="n">
        <f aca="false">(-1)*$E771+$F771</f>
        <v>0</v>
      </c>
    </row>
    <row r="772" customFormat="false" ht="12.75" hidden="false" customHeight="true" outlineLevel="0" collapsed="false">
      <c r="A772" s="87" t="n">
        <v>768</v>
      </c>
      <c r="B772" s="90" t="n">
        <f aca="false">EOMONTH(Input!$C$7,A772)</f>
        <v>66292</v>
      </c>
      <c r="C772" s="90"/>
      <c r="D772" s="98" t="n">
        <f aca="false">IF(($D771+$G771)&lt;0,($D771+$G771),0)</f>
        <v>0</v>
      </c>
      <c r="E772" s="98" t="n">
        <f aca="false">IF($D772&lt;0,Input!$C$60,0)</f>
        <v>0</v>
      </c>
      <c r="F772" s="98" t="n">
        <f aca="false">($D772*(Input!$C$56/100))/12</f>
        <v>0</v>
      </c>
      <c r="G772" s="98" t="n">
        <f aca="false">(-1)*$E772+$F772</f>
        <v>0</v>
      </c>
    </row>
    <row r="773" customFormat="false" ht="12.75" hidden="false" customHeight="true" outlineLevel="0" collapsed="false">
      <c r="A773" s="87" t="n">
        <v>769</v>
      </c>
      <c r="B773" s="90" t="n">
        <f aca="false">EOMONTH(Input!$C$7,A773)</f>
        <v>66323</v>
      </c>
      <c r="C773" s="90"/>
      <c r="D773" s="98" t="n">
        <f aca="false">IF(($D772+$G772)&lt;0,($D772+$G772),0)</f>
        <v>0</v>
      </c>
      <c r="E773" s="98" t="n">
        <f aca="false">IF($D773&lt;0,Input!$C$60,0)</f>
        <v>0</v>
      </c>
      <c r="F773" s="98" t="n">
        <f aca="false">($D773*(Input!$C$56/100))/12</f>
        <v>0</v>
      </c>
      <c r="G773" s="98" t="n">
        <f aca="false">(-1)*$E773+$F773</f>
        <v>0</v>
      </c>
    </row>
    <row r="774" customFormat="false" ht="12.75" hidden="false" customHeight="true" outlineLevel="0" collapsed="false">
      <c r="A774" s="87" t="n">
        <v>770</v>
      </c>
      <c r="B774" s="90" t="n">
        <f aca="false">EOMONTH(Input!$C$7,A774)</f>
        <v>66354</v>
      </c>
      <c r="C774" s="90"/>
      <c r="D774" s="98" t="n">
        <f aca="false">IF(($D773+$G773)&lt;0,($D773+$G773),0)</f>
        <v>0</v>
      </c>
      <c r="E774" s="98" t="n">
        <f aca="false">IF($D774&lt;0,Input!$C$60,0)</f>
        <v>0</v>
      </c>
      <c r="F774" s="98" t="n">
        <f aca="false">($D774*(Input!$C$56/100))/12</f>
        <v>0</v>
      </c>
      <c r="G774" s="98" t="n">
        <f aca="false">(-1)*$E774+$F774</f>
        <v>0</v>
      </c>
    </row>
    <row r="775" customFormat="false" ht="12.75" hidden="false" customHeight="true" outlineLevel="0" collapsed="false">
      <c r="A775" s="87" t="n">
        <v>771</v>
      </c>
      <c r="B775" s="90" t="n">
        <f aca="false">EOMONTH(Input!$C$7,A775)</f>
        <v>66384</v>
      </c>
      <c r="C775" s="90"/>
      <c r="D775" s="98" t="n">
        <f aca="false">IF(($D774+$G774)&lt;0,($D774+$G774),0)</f>
        <v>0</v>
      </c>
      <c r="E775" s="98" t="n">
        <f aca="false">IF($D775&lt;0,Input!$C$60,0)</f>
        <v>0</v>
      </c>
      <c r="F775" s="98" t="n">
        <f aca="false">($D775*(Input!$C$56/100))/12</f>
        <v>0</v>
      </c>
      <c r="G775" s="98" t="n">
        <f aca="false">(-1)*$E775+$F775</f>
        <v>0</v>
      </c>
    </row>
    <row r="776" customFormat="false" ht="12.75" hidden="false" customHeight="true" outlineLevel="0" collapsed="false">
      <c r="A776" s="87" t="n">
        <v>772</v>
      </c>
      <c r="B776" s="90" t="n">
        <f aca="false">EOMONTH(Input!$C$7,A776)</f>
        <v>66415</v>
      </c>
      <c r="C776" s="90"/>
      <c r="D776" s="98" t="n">
        <f aca="false">IF(($D775+$G775)&lt;0,($D775+$G775),0)</f>
        <v>0</v>
      </c>
      <c r="E776" s="98" t="n">
        <f aca="false">IF($D776&lt;0,Input!$C$60,0)</f>
        <v>0</v>
      </c>
      <c r="F776" s="98" t="n">
        <f aca="false">($D776*(Input!$C$56/100))/12</f>
        <v>0</v>
      </c>
      <c r="G776" s="98" t="n">
        <f aca="false">(-1)*$E776+$F776</f>
        <v>0</v>
      </c>
    </row>
    <row r="777" customFormat="false" ht="12.75" hidden="false" customHeight="true" outlineLevel="0" collapsed="false">
      <c r="A777" s="87" t="n">
        <v>773</v>
      </c>
      <c r="B777" s="90" t="n">
        <f aca="false">EOMONTH(Input!$C$7,A777)</f>
        <v>66445</v>
      </c>
      <c r="C777" s="90"/>
      <c r="D777" s="98" t="n">
        <f aca="false">IF(($D776+$G776)&lt;0,($D776+$G776),0)</f>
        <v>0</v>
      </c>
      <c r="E777" s="98" t="n">
        <f aca="false">IF($D777&lt;0,Input!$C$60,0)</f>
        <v>0</v>
      </c>
      <c r="F777" s="98" t="n">
        <f aca="false">($D777*(Input!$C$56/100))/12</f>
        <v>0</v>
      </c>
      <c r="G777" s="98" t="n">
        <f aca="false">(-1)*$E777+$F777</f>
        <v>0</v>
      </c>
    </row>
    <row r="778" customFormat="false" ht="12.75" hidden="false" customHeight="true" outlineLevel="0" collapsed="false">
      <c r="A778" s="87" t="n">
        <v>774</v>
      </c>
      <c r="B778" s="90" t="n">
        <f aca="false">EOMONTH(Input!$C$7,A778)</f>
        <v>66476</v>
      </c>
      <c r="C778" s="90"/>
      <c r="D778" s="98" t="n">
        <f aca="false">IF(($D777+$G777)&lt;0,($D777+$G777),0)</f>
        <v>0</v>
      </c>
      <c r="E778" s="98" t="n">
        <f aca="false">IF($D778&lt;0,Input!$C$60,0)</f>
        <v>0</v>
      </c>
      <c r="F778" s="98" t="n">
        <f aca="false">($D778*(Input!$C$56/100))/12</f>
        <v>0</v>
      </c>
      <c r="G778" s="98" t="n">
        <f aca="false">(-1)*$E778+$F778</f>
        <v>0</v>
      </c>
    </row>
    <row r="779" customFormat="false" ht="12.75" hidden="false" customHeight="true" outlineLevel="0" collapsed="false">
      <c r="A779" s="87" t="n">
        <v>775</v>
      </c>
      <c r="B779" s="90" t="n">
        <f aca="false">EOMONTH(Input!$C$7,A779)</f>
        <v>66507</v>
      </c>
      <c r="C779" s="90"/>
      <c r="D779" s="98" t="n">
        <f aca="false">IF(($D778+$G778)&lt;0,($D778+$G778),0)</f>
        <v>0</v>
      </c>
      <c r="E779" s="98" t="n">
        <f aca="false">IF($D779&lt;0,Input!$C$60,0)</f>
        <v>0</v>
      </c>
      <c r="F779" s="98" t="n">
        <f aca="false">($D779*(Input!$C$56/100))/12</f>
        <v>0</v>
      </c>
      <c r="G779" s="98" t="n">
        <f aca="false">(-1)*$E779+$F779</f>
        <v>0</v>
      </c>
    </row>
    <row r="780" customFormat="false" ht="12.75" hidden="false" customHeight="true" outlineLevel="0" collapsed="false">
      <c r="A780" s="87" t="n">
        <v>776</v>
      </c>
      <c r="B780" s="90" t="n">
        <f aca="false">EOMONTH(Input!$C$7,A780)</f>
        <v>66535</v>
      </c>
      <c r="C780" s="90"/>
      <c r="D780" s="98" t="n">
        <f aca="false">IF(($D779+$G779)&lt;0,($D779+$G779),0)</f>
        <v>0</v>
      </c>
      <c r="E780" s="98" t="n">
        <f aca="false">IF($D780&lt;0,Input!$C$60,0)</f>
        <v>0</v>
      </c>
      <c r="F780" s="98" t="n">
        <f aca="false">($D780*(Input!$C$56/100))/12</f>
        <v>0</v>
      </c>
      <c r="G780" s="98" t="n">
        <f aca="false">(-1)*$E780+$F780</f>
        <v>0</v>
      </c>
    </row>
    <row r="781" customFormat="false" ht="12.75" hidden="false" customHeight="true" outlineLevel="0" collapsed="false">
      <c r="A781" s="87" t="n">
        <v>777</v>
      </c>
      <c r="B781" s="90" t="n">
        <f aca="false">EOMONTH(Input!$C$7,A781)</f>
        <v>66566</v>
      </c>
      <c r="C781" s="90"/>
      <c r="D781" s="98" t="n">
        <f aca="false">IF(($D780+$G780)&lt;0,($D780+$G780),0)</f>
        <v>0</v>
      </c>
      <c r="E781" s="98" t="n">
        <f aca="false">IF($D781&lt;0,Input!$C$60,0)</f>
        <v>0</v>
      </c>
      <c r="F781" s="98" t="n">
        <f aca="false">($D781*(Input!$C$56/100))/12</f>
        <v>0</v>
      </c>
      <c r="G781" s="98" t="n">
        <f aca="false">(-1)*$E781+$F781</f>
        <v>0</v>
      </c>
    </row>
    <row r="782" customFormat="false" ht="12.75" hidden="false" customHeight="true" outlineLevel="0" collapsed="false">
      <c r="A782" s="87" t="n">
        <v>778</v>
      </c>
      <c r="B782" s="90" t="n">
        <f aca="false">EOMONTH(Input!$C$7,A782)</f>
        <v>66596</v>
      </c>
      <c r="C782" s="90"/>
      <c r="D782" s="98" t="n">
        <f aca="false">IF(($D781+$G781)&lt;0,($D781+$G781),0)</f>
        <v>0</v>
      </c>
      <c r="E782" s="98" t="n">
        <f aca="false">IF($D782&lt;0,Input!$C$60,0)</f>
        <v>0</v>
      </c>
      <c r="F782" s="98" t="n">
        <f aca="false">($D782*(Input!$C$56/100))/12</f>
        <v>0</v>
      </c>
      <c r="G782" s="98" t="n">
        <f aca="false">(-1)*$E782+$F782</f>
        <v>0</v>
      </c>
    </row>
    <row r="783" customFormat="false" ht="12.75" hidden="false" customHeight="true" outlineLevel="0" collapsed="false">
      <c r="A783" s="87" t="n">
        <v>779</v>
      </c>
      <c r="B783" s="90" t="n">
        <f aca="false">EOMONTH(Input!$C$7,A783)</f>
        <v>66627</v>
      </c>
      <c r="C783" s="90"/>
      <c r="D783" s="98" t="n">
        <f aca="false">IF(($D782+$G782)&lt;0,($D782+$G782),0)</f>
        <v>0</v>
      </c>
      <c r="E783" s="98" t="n">
        <f aca="false">IF($D783&lt;0,Input!$C$60,0)</f>
        <v>0</v>
      </c>
      <c r="F783" s="98" t="n">
        <f aca="false">($D783*(Input!$C$56/100))/12</f>
        <v>0</v>
      </c>
      <c r="G783" s="98" t="n">
        <f aca="false">(-1)*$E783+$F783</f>
        <v>0</v>
      </c>
    </row>
    <row r="784" customFormat="false" ht="12.75" hidden="false" customHeight="true" outlineLevel="0" collapsed="false">
      <c r="A784" s="87" t="n">
        <v>780</v>
      </c>
      <c r="B784" s="90" t="n">
        <f aca="false">EOMONTH(Input!$C$7,A784)</f>
        <v>66657</v>
      </c>
      <c r="C784" s="90"/>
      <c r="D784" s="98" t="n">
        <f aca="false">IF(($D783+$G783)&lt;0,($D783+$G783),0)</f>
        <v>0</v>
      </c>
      <c r="E784" s="98" t="n">
        <f aca="false">IF($D784&lt;0,Input!$C$60,0)</f>
        <v>0</v>
      </c>
      <c r="F784" s="98" t="n">
        <f aca="false">($D784*(Input!$C$56/100))/12</f>
        <v>0</v>
      </c>
      <c r="G784" s="98" t="n">
        <f aca="false">(-1)*$E784+$F784</f>
        <v>0</v>
      </c>
    </row>
    <row r="785" customFormat="false" ht="12.75" hidden="false" customHeight="true" outlineLevel="0" collapsed="false">
      <c r="A785" s="87" t="n">
        <v>781</v>
      </c>
      <c r="B785" s="90" t="n">
        <f aca="false">EOMONTH(Input!$C$7,A785)</f>
        <v>66688</v>
      </c>
      <c r="C785" s="90"/>
      <c r="D785" s="98" t="n">
        <f aca="false">IF(($D784+$G784)&lt;0,($D784+$G784),0)</f>
        <v>0</v>
      </c>
      <c r="E785" s="98" t="n">
        <f aca="false">IF($D785&lt;0,Input!$C$60,0)</f>
        <v>0</v>
      </c>
      <c r="F785" s="98" t="n">
        <f aca="false">($D785*(Input!$C$56/100))/12</f>
        <v>0</v>
      </c>
      <c r="G785" s="98" t="n">
        <f aca="false">(-1)*$E785+$F785</f>
        <v>0</v>
      </c>
    </row>
    <row r="786" customFormat="false" ht="12.75" hidden="false" customHeight="true" outlineLevel="0" collapsed="false">
      <c r="A786" s="87" t="n">
        <v>782</v>
      </c>
      <c r="B786" s="90" t="n">
        <f aca="false">EOMONTH(Input!$C$7,A786)</f>
        <v>66719</v>
      </c>
      <c r="C786" s="90"/>
      <c r="D786" s="98" t="n">
        <f aca="false">IF(($D785+$G785)&lt;0,($D785+$G785),0)</f>
        <v>0</v>
      </c>
      <c r="E786" s="98" t="n">
        <f aca="false">IF($D786&lt;0,Input!$C$60,0)</f>
        <v>0</v>
      </c>
      <c r="F786" s="98" t="n">
        <f aca="false">($D786*(Input!$C$56/100))/12</f>
        <v>0</v>
      </c>
      <c r="G786" s="98" t="n">
        <f aca="false">(-1)*$E786+$F786</f>
        <v>0</v>
      </c>
    </row>
    <row r="787" customFormat="false" ht="12.75" hidden="false" customHeight="true" outlineLevel="0" collapsed="false">
      <c r="A787" s="87" t="n">
        <v>783</v>
      </c>
      <c r="B787" s="90" t="n">
        <f aca="false">EOMONTH(Input!$C$7,A787)</f>
        <v>66749</v>
      </c>
      <c r="C787" s="90"/>
      <c r="D787" s="98" t="n">
        <f aca="false">IF(($D786+$G786)&lt;0,($D786+$G786),0)</f>
        <v>0</v>
      </c>
      <c r="E787" s="98" t="n">
        <f aca="false">IF($D787&lt;0,Input!$C$60,0)</f>
        <v>0</v>
      </c>
      <c r="F787" s="98" t="n">
        <f aca="false">($D787*(Input!$C$56/100))/12</f>
        <v>0</v>
      </c>
      <c r="G787" s="98" t="n">
        <f aca="false">(-1)*$E787+$F787</f>
        <v>0</v>
      </c>
    </row>
    <row r="788" customFormat="false" ht="12.75" hidden="false" customHeight="true" outlineLevel="0" collapsed="false">
      <c r="A788" s="87" t="n">
        <v>784</v>
      </c>
      <c r="B788" s="90" t="n">
        <f aca="false">EOMONTH(Input!$C$7,A788)</f>
        <v>66780</v>
      </c>
      <c r="C788" s="90"/>
      <c r="D788" s="98" t="n">
        <f aca="false">IF(($D787+$G787)&lt;0,($D787+$G787),0)</f>
        <v>0</v>
      </c>
      <c r="E788" s="98" t="n">
        <f aca="false">IF($D788&lt;0,Input!$C$60,0)</f>
        <v>0</v>
      </c>
      <c r="F788" s="98" t="n">
        <f aca="false">($D788*(Input!$C$56/100))/12</f>
        <v>0</v>
      </c>
      <c r="G788" s="98" t="n">
        <f aca="false">(-1)*$E788+$F788</f>
        <v>0</v>
      </c>
    </row>
    <row r="789" customFormat="false" ht="12.75" hidden="false" customHeight="true" outlineLevel="0" collapsed="false">
      <c r="A789" s="87" t="n">
        <v>785</v>
      </c>
      <c r="B789" s="90" t="n">
        <f aca="false">EOMONTH(Input!$C$7,A789)</f>
        <v>66810</v>
      </c>
      <c r="C789" s="90"/>
      <c r="D789" s="98" t="n">
        <f aca="false">IF(($D788+$G788)&lt;0,($D788+$G788),0)</f>
        <v>0</v>
      </c>
      <c r="E789" s="98" t="n">
        <f aca="false">IF($D789&lt;0,Input!$C$60,0)</f>
        <v>0</v>
      </c>
      <c r="F789" s="98" t="n">
        <f aca="false">($D789*(Input!$C$56/100))/12</f>
        <v>0</v>
      </c>
      <c r="G789" s="98" t="n">
        <f aca="false">(-1)*$E789+$F789</f>
        <v>0</v>
      </c>
    </row>
    <row r="790" customFormat="false" ht="12.75" hidden="false" customHeight="true" outlineLevel="0" collapsed="false">
      <c r="A790" s="87" t="n">
        <v>786</v>
      </c>
      <c r="B790" s="90" t="n">
        <f aca="false">EOMONTH(Input!$C$7,A790)</f>
        <v>66841</v>
      </c>
      <c r="C790" s="90"/>
      <c r="D790" s="98" t="n">
        <f aca="false">IF(($D789+$G789)&lt;0,($D789+$G789),0)</f>
        <v>0</v>
      </c>
      <c r="E790" s="98" t="n">
        <f aca="false">IF($D790&lt;0,Input!$C$60,0)</f>
        <v>0</v>
      </c>
      <c r="F790" s="98" t="n">
        <f aca="false">($D790*(Input!$C$56/100))/12</f>
        <v>0</v>
      </c>
      <c r="G790" s="98" t="n">
        <f aca="false">(-1)*$E790+$F790</f>
        <v>0</v>
      </c>
    </row>
    <row r="791" customFormat="false" ht="12.75" hidden="false" customHeight="true" outlineLevel="0" collapsed="false">
      <c r="A791" s="87" t="n">
        <v>787</v>
      </c>
      <c r="B791" s="90" t="n">
        <f aca="false">EOMONTH(Input!$C$7,A791)</f>
        <v>66872</v>
      </c>
      <c r="C791" s="90"/>
      <c r="D791" s="98" t="n">
        <f aca="false">IF(($D790+$G790)&lt;0,($D790+$G790),0)</f>
        <v>0</v>
      </c>
      <c r="E791" s="98" t="n">
        <f aca="false">IF($D791&lt;0,Input!$C$60,0)</f>
        <v>0</v>
      </c>
      <c r="F791" s="98" t="n">
        <f aca="false">($D791*(Input!$C$56/100))/12</f>
        <v>0</v>
      </c>
      <c r="G791" s="98" t="n">
        <f aca="false">(-1)*$E791+$F791</f>
        <v>0</v>
      </c>
    </row>
    <row r="792" customFormat="false" ht="12.75" hidden="false" customHeight="true" outlineLevel="0" collapsed="false">
      <c r="A792" s="87" t="n">
        <v>788</v>
      </c>
      <c r="B792" s="90" t="n">
        <f aca="false">EOMONTH(Input!$C$7,A792)</f>
        <v>66900</v>
      </c>
      <c r="C792" s="90"/>
      <c r="D792" s="98" t="n">
        <f aca="false">IF(($D791+$G791)&lt;0,($D791+$G791),0)</f>
        <v>0</v>
      </c>
      <c r="E792" s="98" t="n">
        <f aca="false">IF($D792&lt;0,Input!$C$60,0)</f>
        <v>0</v>
      </c>
      <c r="F792" s="98" t="n">
        <f aca="false">($D792*(Input!$C$56/100))/12</f>
        <v>0</v>
      </c>
      <c r="G792" s="98" t="n">
        <f aca="false">(-1)*$E792+$F792</f>
        <v>0</v>
      </c>
    </row>
    <row r="793" customFormat="false" ht="12.75" hidden="false" customHeight="true" outlineLevel="0" collapsed="false">
      <c r="A793" s="87" t="n">
        <v>789</v>
      </c>
      <c r="B793" s="90" t="n">
        <f aca="false">EOMONTH(Input!$C$7,A793)</f>
        <v>66931</v>
      </c>
      <c r="C793" s="90"/>
      <c r="D793" s="98" t="n">
        <f aca="false">IF(($D792+$G792)&lt;0,($D792+$G792),0)</f>
        <v>0</v>
      </c>
      <c r="E793" s="98" t="n">
        <f aca="false">IF($D793&lt;0,Input!$C$60,0)</f>
        <v>0</v>
      </c>
      <c r="F793" s="98" t="n">
        <f aca="false">($D793*(Input!$C$56/100))/12</f>
        <v>0</v>
      </c>
      <c r="G793" s="98" t="n">
        <f aca="false">(-1)*$E793+$F793</f>
        <v>0</v>
      </c>
    </row>
    <row r="794" customFormat="false" ht="12.75" hidden="false" customHeight="true" outlineLevel="0" collapsed="false">
      <c r="A794" s="87" t="n">
        <v>790</v>
      </c>
      <c r="B794" s="90" t="n">
        <f aca="false">EOMONTH(Input!$C$7,A794)</f>
        <v>66961</v>
      </c>
      <c r="C794" s="90"/>
      <c r="D794" s="98" t="n">
        <f aca="false">IF(($D793+$G793)&lt;0,($D793+$G793),0)</f>
        <v>0</v>
      </c>
      <c r="E794" s="98" t="n">
        <f aca="false">IF($D794&lt;0,Input!$C$60,0)</f>
        <v>0</v>
      </c>
      <c r="F794" s="98" t="n">
        <f aca="false">($D794*(Input!$C$56/100))/12</f>
        <v>0</v>
      </c>
      <c r="G794" s="98" t="n">
        <f aca="false">(-1)*$E794+$F794</f>
        <v>0</v>
      </c>
    </row>
    <row r="795" customFormat="false" ht="12.75" hidden="false" customHeight="true" outlineLevel="0" collapsed="false">
      <c r="A795" s="87" t="n">
        <v>791</v>
      </c>
      <c r="B795" s="90" t="n">
        <f aca="false">EOMONTH(Input!$C$7,A795)</f>
        <v>66992</v>
      </c>
      <c r="C795" s="90"/>
      <c r="D795" s="98" t="n">
        <f aca="false">IF(($D794+$G794)&lt;0,($D794+$G794),0)</f>
        <v>0</v>
      </c>
      <c r="E795" s="98" t="n">
        <f aca="false">IF($D795&lt;0,Input!$C$60,0)</f>
        <v>0</v>
      </c>
      <c r="F795" s="98" t="n">
        <f aca="false">($D795*(Input!$C$56/100))/12</f>
        <v>0</v>
      </c>
      <c r="G795" s="98" t="n">
        <f aca="false">(-1)*$E795+$F795</f>
        <v>0</v>
      </c>
    </row>
    <row r="796" customFormat="false" ht="12.75" hidden="false" customHeight="true" outlineLevel="0" collapsed="false">
      <c r="A796" s="87" t="n">
        <v>792</v>
      </c>
      <c r="B796" s="90" t="n">
        <f aca="false">EOMONTH(Input!$C$7,A796)</f>
        <v>67022</v>
      </c>
      <c r="C796" s="90"/>
      <c r="D796" s="98" t="n">
        <f aca="false">IF(($D795+$G795)&lt;0,($D795+$G795),0)</f>
        <v>0</v>
      </c>
      <c r="E796" s="98" t="n">
        <f aca="false">IF($D796&lt;0,Input!$C$60,0)</f>
        <v>0</v>
      </c>
      <c r="F796" s="98" t="n">
        <f aca="false">($D796*(Input!$C$56/100))/12</f>
        <v>0</v>
      </c>
      <c r="G796" s="98" t="n">
        <f aca="false">(-1)*$E796+$F796</f>
        <v>0</v>
      </c>
    </row>
    <row r="797" customFormat="false" ht="12.75" hidden="false" customHeight="true" outlineLevel="0" collapsed="false">
      <c r="A797" s="87" t="n">
        <v>793</v>
      </c>
      <c r="B797" s="90" t="n">
        <f aca="false">EOMONTH(Input!$C$7,A797)</f>
        <v>67053</v>
      </c>
      <c r="C797" s="90"/>
      <c r="D797" s="98" t="n">
        <f aca="false">IF(($D796+$G796)&lt;0,($D796+$G796),0)</f>
        <v>0</v>
      </c>
      <c r="E797" s="98" t="n">
        <f aca="false">IF($D797&lt;0,Input!$C$60,0)</f>
        <v>0</v>
      </c>
      <c r="F797" s="98" t="n">
        <f aca="false">($D797*(Input!$C$56/100))/12</f>
        <v>0</v>
      </c>
      <c r="G797" s="98" t="n">
        <f aca="false">(-1)*$E797+$F797</f>
        <v>0</v>
      </c>
    </row>
    <row r="798" customFormat="false" ht="12.75" hidden="false" customHeight="true" outlineLevel="0" collapsed="false">
      <c r="A798" s="87" t="n">
        <v>794</v>
      </c>
      <c r="B798" s="90" t="n">
        <f aca="false">EOMONTH(Input!$C$7,A798)</f>
        <v>67084</v>
      </c>
      <c r="C798" s="90"/>
      <c r="D798" s="98" t="n">
        <f aca="false">IF(($D797+$G797)&lt;0,($D797+$G797),0)</f>
        <v>0</v>
      </c>
      <c r="E798" s="98" t="n">
        <f aca="false">IF($D798&lt;0,Input!$C$60,0)</f>
        <v>0</v>
      </c>
      <c r="F798" s="98" t="n">
        <f aca="false">($D798*(Input!$C$56/100))/12</f>
        <v>0</v>
      </c>
      <c r="G798" s="98" t="n">
        <f aca="false">(-1)*$E798+$F798</f>
        <v>0</v>
      </c>
    </row>
    <row r="799" customFormat="false" ht="12.75" hidden="false" customHeight="true" outlineLevel="0" collapsed="false">
      <c r="A799" s="87" t="n">
        <v>795</v>
      </c>
      <c r="B799" s="90" t="n">
        <f aca="false">EOMONTH(Input!$C$7,A799)</f>
        <v>67114</v>
      </c>
      <c r="C799" s="90"/>
      <c r="D799" s="98" t="n">
        <f aca="false">IF(($D798+$G798)&lt;0,($D798+$G798),0)</f>
        <v>0</v>
      </c>
      <c r="E799" s="98" t="n">
        <f aca="false">IF($D799&lt;0,Input!$C$60,0)</f>
        <v>0</v>
      </c>
      <c r="F799" s="98" t="n">
        <f aca="false">($D799*(Input!$C$56/100))/12</f>
        <v>0</v>
      </c>
      <c r="G799" s="98" t="n">
        <f aca="false">(-1)*$E799+$F799</f>
        <v>0</v>
      </c>
    </row>
    <row r="800" customFormat="false" ht="12.75" hidden="false" customHeight="true" outlineLevel="0" collapsed="false">
      <c r="A800" s="87" t="n">
        <v>796</v>
      </c>
      <c r="B800" s="90" t="n">
        <f aca="false">EOMONTH(Input!$C$7,A800)</f>
        <v>67145</v>
      </c>
      <c r="C800" s="90"/>
      <c r="D800" s="98" t="n">
        <f aca="false">IF(($D799+$G799)&lt;0,($D799+$G799),0)</f>
        <v>0</v>
      </c>
      <c r="E800" s="98" t="n">
        <f aca="false">IF($D800&lt;0,Input!$C$60,0)</f>
        <v>0</v>
      </c>
      <c r="F800" s="98" t="n">
        <f aca="false">($D800*(Input!$C$56/100))/12</f>
        <v>0</v>
      </c>
      <c r="G800" s="98" t="n">
        <f aca="false">(-1)*$E800+$F800</f>
        <v>0</v>
      </c>
    </row>
    <row r="801" customFormat="false" ht="12.75" hidden="false" customHeight="true" outlineLevel="0" collapsed="false">
      <c r="A801" s="87" t="n">
        <v>797</v>
      </c>
      <c r="B801" s="90" t="n">
        <f aca="false">EOMONTH(Input!$C$7,A801)</f>
        <v>67175</v>
      </c>
      <c r="C801" s="90"/>
      <c r="D801" s="98" t="n">
        <f aca="false">IF(($D800+$G800)&lt;0,($D800+$G800),0)</f>
        <v>0</v>
      </c>
      <c r="E801" s="98" t="n">
        <f aca="false">IF($D801&lt;0,Input!$C$60,0)</f>
        <v>0</v>
      </c>
      <c r="F801" s="98" t="n">
        <f aca="false">($D801*(Input!$C$56/100))/12</f>
        <v>0</v>
      </c>
      <c r="G801" s="98" t="n">
        <f aca="false">(-1)*$E801+$F801</f>
        <v>0</v>
      </c>
    </row>
    <row r="802" customFormat="false" ht="12.75" hidden="false" customHeight="true" outlineLevel="0" collapsed="false">
      <c r="A802" s="87" t="n">
        <v>798</v>
      </c>
      <c r="B802" s="90" t="n">
        <f aca="false">EOMONTH(Input!$C$7,A802)</f>
        <v>67206</v>
      </c>
      <c r="C802" s="90"/>
      <c r="D802" s="98" t="n">
        <f aca="false">IF(($D801+$G801)&lt;0,($D801+$G801),0)</f>
        <v>0</v>
      </c>
      <c r="E802" s="98" t="n">
        <f aca="false">IF($D802&lt;0,Input!$C$60,0)</f>
        <v>0</v>
      </c>
      <c r="F802" s="98" t="n">
        <f aca="false">($D802*(Input!$C$56/100))/12</f>
        <v>0</v>
      </c>
      <c r="G802" s="98" t="n">
        <f aca="false">(-1)*$E802+$F802</f>
        <v>0</v>
      </c>
    </row>
    <row r="803" customFormat="false" ht="12.75" hidden="false" customHeight="true" outlineLevel="0" collapsed="false">
      <c r="A803" s="87" t="n">
        <v>799</v>
      </c>
      <c r="B803" s="90" t="n">
        <f aca="false">EOMONTH(Input!$C$7,A803)</f>
        <v>67237</v>
      </c>
      <c r="C803" s="90"/>
      <c r="D803" s="98" t="n">
        <f aca="false">IF(($D802+$G802)&lt;0,($D802+$G802),0)</f>
        <v>0</v>
      </c>
      <c r="E803" s="98" t="n">
        <f aca="false">IF($D803&lt;0,Input!$C$60,0)</f>
        <v>0</v>
      </c>
      <c r="F803" s="98" t="n">
        <f aca="false">($D803*(Input!$C$56/100))/12</f>
        <v>0</v>
      </c>
      <c r="G803" s="98" t="n">
        <f aca="false">(-1)*$E803+$F803</f>
        <v>0</v>
      </c>
    </row>
    <row r="804" customFormat="false" ht="12.75" hidden="false" customHeight="true" outlineLevel="0" collapsed="false">
      <c r="A804" s="87" t="n">
        <v>800</v>
      </c>
      <c r="B804" s="90" t="n">
        <f aca="false">EOMONTH(Input!$C$7,A804)</f>
        <v>67266</v>
      </c>
      <c r="C804" s="90"/>
      <c r="D804" s="98" t="n">
        <f aca="false">IF(($D803+$G803)&lt;0,($D803+$G803),0)</f>
        <v>0</v>
      </c>
      <c r="E804" s="98" t="n">
        <f aca="false">IF($D804&lt;0,Input!$C$60,0)</f>
        <v>0</v>
      </c>
      <c r="F804" s="98" t="n">
        <f aca="false">($D804*(Input!$C$56/100))/12</f>
        <v>0</v>
      </c>
      <c r="G804" s="98" t="n">
        <f aca="false">(-1)*$E804+$F804</f>
        <v>0</v>
      </c>
    </row>
    <row r="805" customFormat="false" ht="12.75" hidden="false" customHeight="true" outlineLevel="0" collapsed="false">
      <c r="A805" s="87" t="n">
        <v>801</v>
      </c>
      <c r="B805" s="90" t="n">
        <f aca="false">EOMONTH(Input!$C$7,A805)</f>
        <v>67297</v>
      </c>
      <c r="C805" s="90"/>
      <c r="D805" s="98" t="n">
        <f aca="false">IF(($D804+$G804)&lt;0,($D804+$G804),0)</f>
        <v>0</v>
      </c>
      <c r="E805" s="98" t="n">
        <f aca="false">IF($D805&lt;0,Input!$C$60,0)</f>
        <v>0</v>
      </c>
      <c r="F805" s="98" t="n">
        <f aca="false">($D805*(Input!$C$56/100))/12</f>
        <v>0</v>
      </c>
      <c r="G805" s="98" t="n">
        <f aca="false">(-1)*$E805+$F805</f>
        <v>0</v>
      </c>
    </row>
    <row r="806" customFormat="false" ht="12.75" hidden="false" customHeight="true" outlineLevel="0" collapsed="false">
      <c r="A806" s="87" t="n">
        <v>802</v>
      </c>
      <c r="B806" s="90" t="n">
        <f aca="false">EOMONTH(Input!$C$7,A806)</f>
        <v>67327</v>
      </c>
      <c r="C806" s="90"/>
      <c r="D806" s="98" t="n">
        <f aca="false">IF(($D805+$G805)&lt;0,($D805+$G805),0)</f>
        <v>0</v>
      </c>
      <c r="E806" s="98" t="n">
        <f aca="false">IF($D806&lt;0,Input!$C$60,0)</f>
        <v>0</v>
      </c>
      <c r="F806" s="98" t="n">
        <f aca="false">($D806*(Input!$C$56/100))/12</f>
        <v>0</v>
      </c>
      <c r="G806" s="98" t="n">
        <f aca="false">(-1)*$E806+$F806</f>
        <v>0</v>
      </c>
    </row>
    <row r="807" customFormat="false" ht="12.75" hidden="false" customHeight="true" outlineLevel="0" collapsed="false">
      <c r="A807" s="87" t="n">
        <v>803</v>
      </c>
      <c r="B807" s="90" t="n">
        <f aca="false">EOMONTH(Input!$C$7,A807)</f>
        <v>67358</v>
      </c>
      <c r="C807" s="90"/>
      <c r="D807" s="98" t="n">
        <f aca="false">IF(($D806+$G806)&lt;0,($D806+$G806),0)</f>
        <v>0</v>
      </c>
      <c r="E807" s="98" t="n">
        <f aca="false">IF($D807&lt;0,Input!$C$60,0)</f>
        <v>0</v>
      </c>
      <c r="F807" s="98" t="n">
        <f aca="false">($D807*(Input!$C$56/100))/12</f>
        <v>0</v>
      </c>
      <c r="G807" s="98" t="n">
        <f aca="false">(-1)*$E807+$F807</f>
        <v>0</v>
      </c>
    </row>
    <row r="808" customFormat="false" ht="12.75" hidden="false" customHeight="true" outlineLevel="0" collapsed="false">
      <c r="A808" s="87" t="n">
        <v>804</v>
      </c>
      <c r="B808" s="90" t="n">
        <f aca="false">EOMONTH(Input!$C$7,A808)</f>
        <v>67388</v>
      </c>
      <c r="C808" s="90"/>
      <c r="D808" s="98" t="n">
        <f aca="false">IF(($D807+$G807)&lt;0,($D807+$G807),0)</f>
        <v>0</v>
      </c>
      <c r="E808" s="98" t="n">
        <f aca="false">IF($D808&lt;0,Input!$C$60,0)</f>
        <v>0</v>
      </c>
      <c r="F808" s="98" t="n">
        <f aca="false">($D808*(Input!$C$56/100))/12</f>
        <v>0</v>
      </c>
      <c r="G808" s="98" t="n">
        <f aca="false">(-1)*$E808+$F808</f>
        <v>0</v>
      </c>
    </row>
    <row r="809" customFormat="false" ht="12.75" hidden="false" customHeight="true" outlineLevel="0" collapsed="false">
      <c r="A809" s="87" t="n">
        <v>805</v>
      </c>
      <c r="B809" s="90" t="n">
        <f aca="false">EOMONTH(Input!$C$7,A809)</f>
        <v>67419</v>
      </c>
      <c r="C809" s="90"/>
      <c r="D809" s="98" t="n">
        <f aca="false">IF(($D808+$G808)&lt;0,($D808+$G808),0)</f>
        <v>0</v>
      </c>
      <c r="E809" s="98" t="n">
        <f aca="false">IF($D809&lt;0,Input!$C$60,0)</f>
        <v>0</v>
      </c>
      <c r="F809" s="98" t="n">
        <f aca="false">($D809*(Input!$C$56/100))/12</f>
        <v>0</v>
      </c>
      <c r="G809" s="98" t="n">
        <f aca="false">(-1)*$E809+$F809</f>
        <v>0</v>
      </c>
    </row>
    <row r="810" customFormat="false" ht="12.75" hidden="false" customHeight="true" outlineLevel="0" collapsed="false">
      <c r="A810" s="87" t="n">
        <v>806</v>
      </c>
      <c r="B810" s="90" t="n">
        <f aca="false">EOMONTH(Input!$C$7,A810)</f>
        <v>67450</v>
      </c>
      <c r="C810" s="90"/>
      <c r="D810" s="98" t="n">
        <f aca="false">IF(($D809+$G809)&lt;0,($D809+$G809),0)</f>
        <v>0</v>
      </c>
      <c r="E810" s="98" t="n">
        <f aca="false">IF($D810&lt;0,Input!$C$60,0)</f>
        <v>0</v>
      </c>
      <c r="F810" s="98" t="n">
        <f aca="false">($D810*(Input!$C$56/100))/12</f>
        <v>0</v>
      </c>
      <c r="G810" s="98" t="n">
        <f aca="false">(-1)*$E810+$F810</f>
        <v>0</v>
      </c>
    </row>
    <row r="811" customFormat="false" ht="12.75" hidden="false" customHeight="true" outlineLevel="0" collapsed="false">
      <c r="A811" s="87" t="n">
        <v>807</v>
      </c>
      <c r="B811" s="90" t="n">
        <f aca="false">EOMONTH(Input!$C$7,A811)</f>
        <v>67480</v>
      </c>
      <c r="C811" s="90"/>
      <c r="D811" s="98" t="n">
        <f aca="false">IF(($D810+$G810)&lt;0,($D810+$G810),0)</f>
        <v>0</v>
      </c>
      <c r="E811" s="98" t="n">
        <f aca="false">IF($D811&lt;0,Input!$C$60,0)</f>
        <v>0</v>
      </c>
      <c r="F811" s="98" t="n">
        <f aca="false">($D811*(Input!$C$56/100))/12</f>
        <v>0</v>
      </c>
      <c r="G811" s="98" t="n">
        <f aca="false">(-1)*$E811+$F811</f>
        <v>0</v>
      </c>
    </row>
    <row r="812" customFormat="false" ht="12.75" hidden="false" customHeight="true" outlineLevel="0" collapsed="false">
      <c r="A812" s="87" t="n">
        <v>808</v>
      </c>
      <c r="B812" s="90" t="n">
        <f aca="false">EOMONTH(Input!$C$7,A812)</f>
        <v>67511</v>
      </c>
      <c r="C812" s="90"/>
      <c r="D812" s="98" t="n">
        <f aca="false">IF(($D811+$G811)&lt;0,($D811+$G811),0)</f>
        <v>0</v>
      </c>
      <c r="E812" s="98" t="n">
        <f aca="false">IF($D812&lt;0,Input!$C$60,0)</f>
        <v>0</v>
      </c>
      <c r="F812" s="98" t="n">
        <f aca="false">($D812*(Input!$C$56/100))/12</f>
        <v>0</v>
      </c>
      <c r="G812" s="98" t="n">
        <f aca="false">(-1)*$E812+$F812</f>
        <v>0</v>
      </c>
    </row>
    <row r="813" customFormat="false" ht="12.75" hidden="false" customHeight="true" outlineLevel="0" collapsed="false">
      <c r="A813" s="87" t="n">
        <v>809</v>
      </c>
      <c r="B813" s="90" t="n">
        <f aca="false">EOMONTH(Input!$C$7,A813)</f>
        <v>67541</v>
      </c>
      <c r="C813" s="90"/>
      <c r="D813" s="98" t="n">
        <f aca="false">IF(($D812+$G812)&lt;0,($D812+$G812),0)</f>
        <v>0</v>
      </c>
      <c r="E813" s="98" t="n">
        <f aca="false">IF($D813&lt;0,Input!$C$60,0)</f>
        <v>0</v>
      </c>
      <c r="F813" s="98" t="n">
        <f aca="false">($D813*(Input!$C$56/100))/12</f>
        <v>0</v>
      </c>
      <c r="G813" s="98" t="n">
        <f aca="false">(-1)*$E813+$F813</f>
        <v>0</v>
      </c>
    </row>
    <row r="814" customFormat="false" ht="12.75" hidden="false" customHeight="true" outlineLevel="0" collapsed="false">
      <c r="A814" s="87" t="n">
        <v>810</v>
      </c>
      <c r="B814" s="90" t="n">
        <f aca="false">EOMONTH(Input!$C$7,A814)</f>
        <v>67572</v>
      </c>
      <c r="C814" s="90"/>
      <c r="D814" s="98" t="n">
        <f aca="false">IF(($D813+$G813)&lt;0,($D813+$G813),0)</f>
        <v>0</v>
      </c>
      <c r="E814" s="98" t="n">
        <f aca="false">IF($D814&lt;0,Input!$C$60,0)</f>
        <v>0</v>
      </c>
      <c r="F814" s="98" t="n">
        <f aca="false">($D814*(Input!$C$56/100))/12</f>
        <v>0</v>
      </c>
      <c r="G814" s="98" t="n">
        <f aca="false">(-1)*$E814+$F814</f>
        <v>0</v>
      </c>
    </row>
    <row r="815" customFormat="false" ht="12.75" hidden="false" customHeight="true" outlineLevel="0" collapsed="false">
      <c r="A815" s="87" t="n">
        <v>811</v>
      </c>
      <c r="B815" s="90" t="n">
        <f aca="false">EOMONTH(Input!$C$7,A815)</f>
        <v>67603</v>
      </c>
      <c r="C815" s="90"/>
      <c r="D815" s="98" t="n">
        <f aca="false">IF(($D814+$G814)&lt;0,($D814+$G814),0)</f>
        <v>0</v>
      </c>
      <c r="E815" s="98" t="n">
        <f aca="false">IF($D815&lt;0,Input!$C$60,0)</f>
        <v>0</v>
      </c>
      <c r="F815" s="98" t="n">
        <f aca="false">($D815*(Input!$C$56/100))/12</f>
        <v>0</v>
      </c>
      <c r="G815" s="98" t="n">
        <f aca="false">(-1)*$E815+$F815</f>
        <v>0</v>
      </c>
    </row>
    <row r="816" customFormat="false" ht="12.75" hidden="false" customHeight="true" outlineLevel="0" collapsed="false">
      <c r="A816" s="87" t="n">
        <v>812</v>
      </c>
      <c r="B816" s="90" t="n">
        <f aca="false">EOMONTH(Input!$C$7,A816)</f>
        <v>67631</v>
      </c>
      <c r="C816" s="90"/>
      <c r="D816" s="98" t="n">
        <f aca="false">IF(($D815+$G815)&lt;0,($D815+$G815),0)</f>
        <v>0</v>
      </c>
      <c r="E816" s="98" t="n">
        <f aca="false">IF($D816&lt;0,Input!$C$60,0)</f>
        <v>0</v>
      </c>
      <c r="F816" s="98" t="n">
        <f aca="false">($D816*(Input!$C$56/100))/12</f>
        <v>0</v>
      </c>
      <c r="G816" s="98" t="n">
        <f aca="false">(-1)*$E816+$F816</f>
        <v>0</v>
      </c>
    </row>
    <row r="817" customFormat="false" ht="12.75" hidden="false" customHeight="true" outlineLevel="0" collapsed="false">
      <c r="A817" s="87" t="n">
        <v>813</v>
      </c>
      <c r="B817" s="90" t="n">
        <f aca="false">EOMONTH(Input!$C$7,A817)</f>
        <v>67662</v>
      </c>
      <c r="C817" s="90"/>
      <c r="D817" s="98" t="n">
        <f aca="false">IF(($D816+$G816)&lt;0,($D816+$G816),0)</f>
        <v>0</v>
      </c>
      <c r="E817" s="98" t="n">
        <f aca="false">IF($D817&lt;0,Input!$C$60,0)</f>
        <v>0</v>
      </c>
      <c r="F817" s="98" t="n">
        <f aca="false">($D817*(Input!$C$56/100))/12</f>
        <v>0</v>
      </c>
      <c r="G817" s="98" t="n">
        <f aca="false">(-1)*$E817+$F817</f>
        <v>0</v>
      </c>
    </row>
    <row r="818" customFormat="false" ht="12.75" hidden="false" customHeight="true" outlineLevel="0" collapsed="false">
      <c r="A818" s="87" t="n">
        <v>814</v>
      </c>
      <c r="B818" s="90" t="n">
        <f aca="false">EOMONTH(Input!$C$7,A818)</f>
        <v>67692</v>
      </c>
      <c r="C818" s="90"/>
      <c r="D818" s="98" t="n">
        <f aca="false">IF(($D817+$G817)&lt;0,($D817+$G817),0)</f>
        <v>0</v>
      </c>
      <c r="E818" s="98" t="n">
        <f aca="false">IF($D818&lt;0,Input!$C$60,0)</f>
        <v>0</v>
      </c>
      <c r="F818" s="98" t="n">
        <f aca="false">($D818*(Input!$C$56/100))/12</f>
        <v>0</v>
      </c>
      <c r="G818" s="98" t="n">
        <f aca="false">(-1)*$E818+$F818</f>
        <v>0</v>
      </c>
    </row>
    <row r="819" customFormat="false" ht="12.75" hidden="false" customHeight="true" outlineLevel="0" collapsed="false">
      <c r="A819" s="87" t="n">
        <v>815</v>
      </c>
      <c r="B819" s="90" t="n">
        <f aca="false">EOMONTH(Input!$C$7,A819)</f>
        <v>67723</v>
      </c>
      <c r="C819" s="90"/>
      <c r="D819" s="98" t="n">
        <f aca="false">IF(($D818+$G818)&lt;0,($D818+$G818),0)</f>
        <v>0</v>
      </c>
      <c r="E819" s="98" t="n">
        <f aca="false">IF($D819&lt;0,Input!$C$60,0)</f>
        <v>0</v>
      </c>
      <c r="F819" s="98" t="n">
        <f aca="false">($D819*(Input!$C$56/100))/12</f>
        <v>0</v>
      </c>
      <c r="G819" s="98" t="n">
        <f aca="false">(-1)*$E819+$F819</f>
        <v>0</v>
      </c>
    </row>
    <row r="820" customFormat="false" ht="12.75" hidden="false" customHeight="true" outlineLevel="0" collapsed="false">
      <c r="A820" s="87" t="n">
        <v>816</v>
      </c>
      <c r="B820" s="90" t="n">
        <f aca="false">EOMONTH(Input!$C$7,A820)</f>
        <v>67753</v>
      </c>
      <c r="C820" s="90"/>
      <c r="D820" s="98" t="n">
        <f aca="false">IF(($D819+$G819)&lt;0,($D819+$G819),0)</f>
        <v>0</v>
      </c>
      <c r="E820" s="98" t="n">
        <f aca="false">IF($D820&lt;0,Input!$C$60,0)</f>
        <v>0</v>
      </c>
      <c r="F820" s="98" t="n">
        <f aca="false">($D820*(Input!$C$56/100))/12</f>
        <v>0</v>
      </c>
      <c r="G820" s="98" t="n">
        <f aca="false">(-1)*$E820+$F820</f>
        <v>0</v>
      </c>
    </row>
    <row r="821" customFormat="false" ht="12.75" hidden="false" customHeight="true" outlineLevel="0" collapsed="false">
      <c r="A821" s="87" t="n">
        <v>817</v>
      </c>
      <c r="B821" s="90" t="n">
        <f aca="false">EOMONTH(Input!$C$7,A821)</f>
        <v>67784</v>
      </c>
      <c r="C821" s="90"/>
      <c r="D821" s="98" t="n">
        <f aca="false">IF(($D820+$G820)&lt;0,($D820+$G820),0)</f>
        <v>0</v>
      </c>
      <c r="E821" s="98" t="n">
        <f aca="false">IF($D821&lt;0,Input!$C$60,0)</f>
        <v>0</v>
      </c>
      <c r="F821" s="98" t="n">
        <f aca="false">($D821*(Input!$C$56/100))/12</f>
        <v>0</v>
      </c>
      <c r="G821" s="98" t="n">
        <f aca="false">(-1)*$E821+$F821</f>
        <v>0</v>
      </c>
    </row>
    <row r="822" customFormat="false" ht="12.75" hidden="false" customHeight="true" outlineLevel="0" collapsed="false">
      <c r="A822" s="87" t="n">
        <v>818</v>
      </c>
      <c r="B822" s="90" t="n">
        <f aca="false">EOMONTH(Input!$C$7,A822)</f>
        <v>67815</v>
      </c>
      <c r="C822" s="90"/>
      <c r="D822" s="98" t="n">
        <f aca="false">IF(($D821+$G821)&lt;0,($D821+$G821),0)</f>
        <v>0</v>
      </c>
      <c r="E822" s="98" t="n">
        <f aca="false">IF($D822&lt;0,Input!$C$60,0)</f>
        <v>0</v>
      </c>
      <c r="F822" s="98" t="n">
        <f aca="false">($D822*(Input!$C$56/100))/12</f>
        <v>0</v>
      </c>
      <c r="G822" s="98" t="n">
        <f aca="false">(-1)*$E822+$F822</f>
        <v>0</v>
      </c>
    </row>
    <row r="823" customFormat="false" ht="12.75" hidden="false" customHeight="true" outlineLevel="0" collapsed="false">
      <c r="A823" s="87" t="n">
        <v>819</v>
      </c>
      <c r="B823" s="90" t="n">
        <f aca="false">EOMONTH(Input!$C$7,A823)</f>
        <v>67845</v>
      </c>
      <c r="C823" s="90"/>
      <c r="D823" s="98" t="n">
        <f aca="false">IF(($D822+$G822)&lt;0,($D822+$G822),0)</f>
        <v>0</v>
      </c>
      <c r="E823" s="98" t="n">
        <f aca="false">IF($D823&lt;0,Input!$C$60,0)</f>
        <v>0</v>
      </c>
      <c r="F823" s="98" t="n">
        <f aca="false">($D823*(Input!$C$56/100))/12</f>
        <v>0</v>
      </c>
      <c r="G823" s="98" t="n">
        <f aca="false">(-1)*$E823+$F823</f>
        <v>0</v>
      </c>
    </row>
    <row r="824" customFormat="false" ht="12.75" hidden="false" customHeight="true" outlineLevel="0" collapsed="false">
      <c r="A824" s="87" t="n">
        <v>820</v>
      </c>
      <c r="B824" s="90" t="n">
        <f aca="false">EOMONTH(Input!$C$7,A824)</f>
        <v>67876</v>
      </c>
      <c r="C824" s="90"/>
      <c r="D824" s="98" t="n">
        <f aca="false">IF(($D823+$G823)&lt;0,($D823+$G823),0)</f>
        <v>0</v>
      </c>
      <c r="E824" s="98" t="n">
        <f aca="false">IF($D824&lt;0,Input!$C$60,0)</f>
        <v>0</v>
      </c>
      <c r="F824" s="98" t="n">
        <f aca="false">($D824*(Input!$C$56/100))/12</f>
        <v>0</v>
      </c>
      <c r="G824" s="98" t="n">
        <f aca="false">(-1)*$E824+$F824</f>
        <v>0</v>
      </c>
    </row>
    <row r="825" customFormat="false" ht="12.75" hidden="false" customHeight="true" outlineLevel="0" collapsed="false">
      <c r="A825" s="87" t="n">
        <v>821</v>
      </c>
      <c r="B825" s="90" t="n">
        <f aca="false">EOMONTH(Input!$C$7,A825)</f>
        <v>67906</v>
      </c>
      <c r="C825" s="90"/>
      <c r="D825" s="98" t="n">
        <f aca="false">IF(($D824+$G824)&lt;0,($D824+$G824),0)</f>
        <v>0</v>
      </c>
      <c r="E825" s="98" t="n">
        <f aca="false">IF($D825&lt;0,Input!$C$60,0)</f>
        <v>0</v>
      </c>
      <c r="F825" s="98" t="n">
        <f aca="false">($D825*(Input!$C$56/100))/12</f>
        <v>0</v>
      </c>
      <c r="G825" s="98" t="n">
        <f aca="false">(-1)*$E825+$F825</f>
        <v>0</v>
      </c>
    </row>
    <row r="826" customFormat="false" ht="12.75" hidden="false" customHeight="true" outlineLevel="0" collapsed="false">
      <c r="A826" s="87" t="n">
        <v>822</v>
      </c>
      <c r="B826" s="90" t="n">
        <f aca="false">EOMONTH(Input!$C$7,A826)</f>
        <v>67937</v>
      </c>
      <c r="C826" s="90"/>
      <c r="D826" s="98" t="n">
        <f aca="false">IF(($D825+$G825)&lt;0,($D825+$G825),0)</f>
        <v>0</v>
      </c>
      <c r="E826" s="98" t="n">
        <f aca="false">IF($D826&lt;0,Input!$C$60,0)</f>
        <v>0</v>
      </c>
      <c r="F826" s="98" t="n">
        <f aca="false">($D826*(Input!$C$56/100))/12</f>
        <v>0</v>
      </c>
      <c r="G826" s="98" t="n">
        <f aca="false">(-1)*$E826+$F826</f>
        <v>0</v>
      </c>
    </row>
    <row r="827" customFormat="false" ht="12.75" hidden="false" customHeight="true" outlineLevel="0" collapsed="false">
      <c r="A827" s="87" t="n">
        <v>823</v>
      </c>
      <c r="B827" s="90" t="n">
        <f aca="false">EOMONTH(Input!$C$7,A827)</f>
        <v>67968</v>
      </c>
      <c r="C827" s="90"/>
      <c r="D827" s="98" t="n">
        <f aca="false">IF(($D826+$G826)&lt;0,($D826+$G826),0)</f>
        <v>0</v>
      </c>
      <c r="E827" s="98" t="n">
        <f aca="false">IF($D827&lt;0,Input!$C$60,0)</f>
        <v>0</v>
      </c>
      <c r="F827" s="98" t="n">
        <f aca="false">($D827*(Input!$C$56/100))/12</f>
        <v>0</v>
      </c>
      <c r="G827" s="98" t="n">
        <f aca="false">(-1)*$E827+$F827</f>
        <v>0</v>
      </c>
    </row>
    <row r="828" customFormat="false" ht="12.75" hidden="false" customHeight="true" outlineLevel="0" collapsed="false">
      <c r="A828" s="87" t="n">
        <v>824</v>
      </c>
      <c r="B828" s="90" t="n">
        <f aca="false">EOMONTH(Input!$C$7,A828)</f>
        <v>67996</v>
      </c>
      <c r="C828" s="90"/>
      <c r="D828" s="98" t="n">
        <f aca="false">IF(($D827+$G827)&lt;0,($D827+$G827),0)</f>
        <v>0</v>
      </c>
      <c r="E828" s="98" t="n">
        <f aca="false">IF($D828&lt;0,Input!$C$60,0)</f>
        <v>0</v>
      </c>
      <c r="F828" s="98" t="n">
        <f aca="false">($D828*(Input!$C$56/100))/12</f>
        <v>0</v>
      </c>
      <c r="G828" s="98" t="n">
        <f aca="false">(-1)*$E828+$F828</f>
        <v>0</v>
      </c>
    </row>
    <row r="829" customFormat="false" ht="12.75" hidden="false" customHeight="true" outlineLevel="0" collapsed="false">
      <c r="A829" s="87" t="n">
        <v>825</v>
      </c>
      <c r="B829" s="90" t="n">
        <f aca="false">EOMONTH(Input!$C$7,A829)</f>
        <v>68027</v>
      </c>
      <c r="C829" s="90"/>
      <c r="D829" s="98" t="n">
        <f aca="false">IF(($D828+$G828)&lt;0,($D828+$G828),0)</f>
        <v>0</v>
      </c>
      <c r="E829" s="98" t="n">
        <f aca="false">IF($D829&lt;0,Input!$C$60,0)</f>
        <v>0</v>
      </c>
      <c r="F829" s="98" t="n">
        <f aca="false">($D829*(Input!$C$56/100))/12</f>
        <v>0</v>
      </c>
      <c r="G829" s="98" t="n">
        <f aca="false">(-1)*$E829+$F829</f>
        <v>0</v>
      </c>
    </row>
    <row r="830" customFormat="false" ht="12.75" hidden="false" customHeight="true" outlineLevel="0" collapsed="false">
      <c r="A830" s="87" t="n">
        <v>826</v>
      </c>
      <c r="B830" s="90" t="n">
        <f aca="false">EOMONTH(Input!$C$7,A830)</f>
        <v>68057</v>
      </c>
      <c r="C830" s="90"/>
      <c r="D830" s="98" t="n">
        <f aca="false">IF(($D829+$G829)&lt;0,($D829+$G829),0)</f>
        <v>0</v>
      </c>
      <c r="E830" s="98" t="n">
        <f aca="false">IF($D830&lt;0,Input!$C$60,0)</f>
        <v>0</v>
      </c>
      <c r="F830" s="98" t="n">
        <f aca="false">($D830*(Input!$C$56/100))/12</f>
        <v>0</v>
      </c>
      <c r="G830" s="98" t="n">
        <f aca="false">(-1)*$E830+$F830</f>
        <v>0</v>
      </c>
    </row>
    <row r="831" customFormat="false" ht="12.75" hidden="false" customHeight="true" outlineLevel="0" collapsed="false">
      <c r="A831" s="87" t="n">
        <v>827</v>
      </c>
      <c r="B831" s="90" t="n">
        <f aca="false">EOMONTH(Input!$C$7,A831)</f>
        <v>68088</v>
      </c>
      <c r="C831" s="90"/>
      <c r="D831" s="98" t="n">
        <f aca="false">IF(($D830+$G830)&lt;0,($D830+$G830),0)</f>
        <v>0</v>
      </c>
      <c r="E831" s="98" t="n">
        <f aca="false">IF($D831&lt;0,Input!$C$60,0)</f>
        <v>0</v>
      </c>
      <c r="F831" s="98" t="n">
        <f aca="false">($D831*(Input!$C$56/100))/12</f>
        <v>0</v>
      </c>
      <c r="G831" s="98" t="n">
        <f aca="false">(-1)*$E831+$F831</f>
        <v>0</v>
      </c>
    </row>
    <row r="832" customFormat="false" ht="12.75" hidden="false" customHeight="true" outlineLevel="0" collapsed="false">
      <c r="A832" s="87" t="n">
        <v>828</v>
      </c>
      <c r="B832" s="90" t="n">
        <f aca="false">EOMONTH(Input!$C$7,A832)</f>
        <v>68118</v>
      </c>
      <c r="C832" s="90"/>
      <c r="D832" s="98" t="n">
        <f aca="false">IF(($D831+$G831)&lt;0,($D831+$G831),0)</f>
        <v>0</v>
      </c>
      <c r="E832" s="98" t="n">
        <f aca="false">IF($D832&lt;0,Input!$C$60,0)</f>
        <v>0</v>
      </c>
      <c r="F832" s="98" t="n">
        <f aca="false">($D832*(Input!$C$56/100))/12</f>
        <v>0</v>
      </c>
      <c r="G832" s="98" t="n">
        <f aca="false">(-1)*$E832+$F832</f>
        <v>0</v>
      </c>
    </row>
    <row r="833" customFormat="false" ht="12.75" hidden="false" customHeight="true" outlineLevel="0" collapsed="false">
      <c r="A833" s="87" t="n">
        <v>829</v>
      </c>
      <c r="B833" s="90" t="n">
        <f aca="false">EOMONTH(Input!$C$7,A833)</f>
        <v>68149</v>
      </c>
      <c r="C833" s="90"/>
      <c r="D833" s="98" t="n">
        <f aca="false">IF(($D832+$G832)&lt;0,($D832+$G832),0)</f>
        <v>0</v>
      </c>
      <c r="E833" s="98" t="n">
        <f aca="false">IF($D833&lt;0,Input!$C$60,0)</f>
        <v>0</v>
      </c>
      <c r="F833" s="98" t="n">
        <f aca="false">($D833*(Input!$C$56/100))/12</f>
        <v>0</v>
      </c>
      <c r="G833" s="98" t="n">
        <f aca="false">(-1)*$E833+$F833</f>
        <v>0</v>
      </c>
    </row>
    <row r="834" customFormat="false" ht="12.75" hidden="false" customHeight="true" outlineLevel="0" collapsed="false">
      <c r="A834" s="87" t="n">
        <v>830</v>
      </c>
      <c r="B834" s="90" t="n">
        <f aca="false">EOMONTH(Input!$C$7,A834)</f>
        <v>68180</v>
      </c>
      <c r="C834" s="90"/>
      <c r="D834" s="98" t="n">
        <f aca="false">IF(($D833+$G833)&lt;0,($D833+$G833),0)</f>
        <v>0</v>
      </c>
      <c r="E834" s="98" t="n">
        <f aca="false">IF($D834&lt;0,Input!$C$60,0)</f>
        <v>0</v>
      </c>
      <c r="F834" s="98" t="n">
        <f aca="false">($D834*(Input!$C$56/100))/12</f>
        <v>0</v>
      </c>
      <c r="G834" s="98" t="n">
        <f aca="false">(-1)*$E834+$F834</f>
        <v>0</v>
      </c>
    </row>
    <row r="835" customFormat="false" ht="12.75" hidden="false" customHeight="true" outlineLevel="0" collapsed="false">
      <c r="A835" s="87" t="n">
        <v>831</v>
      </c>
      <c r="B835" s="90" t="n">
        <f aca="false">EOMONTH(Input!$C$7,A835)</f>
        <v>68210</v>
      </c>
      <c r="C835" s="90"/>
      <c r="D835" s="98" t="n">
        <f aca="false">IF(($D834+$G834)&lt;0,($D834+$G834),0)</f>
        <v>0</v>
      </c>
      <c r="E835" s="98" t="n">
        <f aca="false">IF($D835&lt;0,Input!$C$60,0)</f>
        <v>0</v>
      </c>
      <c r="F835" s="98" t="n">
        <f aca="false">($D835*(Input!$C$56/100))/12</f>
        <v>0</v>
      </c>
      <c r="G835" s="98" t="n">
        <f aca="false">(-1)*$E835+$F835</f>
        <v>0</v>
      </c>
    </row>
    <row r="836" customFormat="false" ht="12.75" hidden="false" customHeight="true" outlineLevel="0" collapsed="false">
      <c r="A836" s="87" t="n">
        <v>832</v>
      </c>
      <c r="B836" s="90" t="n">
        <f aca="false">EOMONTH(Input!$C$7,A836)</f>
        <v>68241</v>
      </c>
      <c r="C836" s="90"/>
      <c r="D836" s="98" t="n">
        <f aca="false">IF(($D835+$G835)&lt;0,($D835+$G835),0)</f>
        <v>0</v>
      </c>
      <c r="E836" s="98" t="n">
        <f aca="false">IF($D836&lt;0,Input!$C$60,0)</f>
        <v>0</v>
      </c>
      <c r="F836" s="98" t="n">
        <f aca="false">($D836*(Input!$C$56/100))/12</f>
        <v>0</v>
      </c>
      <c r="G836" s="98" t="n">
        <f aca="false">(-1)*$E836+$F836</f>
        <v>0</v>
      </c>
    </row>
    <row r="837" customFormat="false" ht="12.75" hidden="false" customHeight="true" outlineLevel="0" collapsed="false">
      <c r="A837" s="87" t="n">
        <v>833</v>
      </c>
      <c r="B837" s="90" t="n">
        <f aca="false">EOMONTH(Input!$C$7,A837)</f>
        <v>68271</v>
      </c>
      <c r="C837" s="90"/>
      <c r="D837" s="98" t="n">
        <f aca="false">IF(($D836+$G836)&lt;0,($D836+$G836),0)</f>
        <v>0</v>
      </c>
      <c r="E837" s="98" t="n">
        <f aca="false">IF($D837&lt;0,Input!$C$60,0)</f>
        <v>0</v>
      </c>
      <c r="F837" s="98" t="n">
        <f aca="false">($D837*(Input!$C$56/100))/12</f>
        <v>0</v>
      </c>
      <c r="G837" s="98" t="n">
        <f aca="false">(-1)*$E837+$F837</f>
        <v>0</v>
      </c>
    </row>
    <row r="838" customFormat="false" ht="12.75" hidden="false" customHeight="true" outlineLevel="0" collapsed="false">
      <c r="A838" s="87" t="n">
        <v>834</v>
      </c>
      <c r="B838" s="90" t="n">
        <f aca="false">EOMONTH(Input!$C$7,A838)</f>
        <v>68302</v>
      </c>
      <c r="C838" s="90"/>
      <c r="D838" s="98" t="n">
        <f aca="false">IF(($D837+$G837)&lt;0,($D837+$G837),0)</f>
        <v>0</v>
      </c>
      <c r="E838" s="98" t="n">
        <f aca="false">IF($D838&lt;0,Input!$C$60,0)</f>
        <v>0</v>
      </c>
      <c r="F838" s="98" t="n">
        <f aca="false">($D838*(Input!$C$56/100))/12</f>
        <v>0</v>
      </c>
      <c r="G838" s="98" t="n">
        <f aca="false">(-1)*$E838+$F838</f>
        <v>0</v>
      </c>
    </row>
    <row r="839" customFormat="false" ht="12.75" hidden="false" customHeight="true" outlineLevel="0" collapsed="false">
      <c r="A839" s="87" t="n">
        <v>835</v>
      </c>
      <c r="B839" s="90" t="n">
        <f aca="false">EOMONTH(Input!$C$7,A839)</f>
        <v>68333</v>
      </c>
      <c r="C839" s="90"/>
      <c r="D839" s="98" t="n">
        <f aca="false">IF(($D838+$G838)&lt;0,($D838+$G838),0)</f>
        <v>0</v>
      </c>
      <c r="E839" s="98" t="n">
        <f aca="false">IF($D839&lt;0,Input!$C$60,0)</f>
        <v>0</v>
      </c>
      <c r="F839" s="98" t="n">
        <f aca="false">($D839*(Input!$C$56/100))/12</f>
        <v>0</v>
      </c>
      <c r="G839" s="98" t="n">
        <f aca="false">(-1)*$E839+$F839</f>
        <v>0</v>
      </c>
    </row>
    <row r="840" customFormat="false" ht="12.75" hidden="false" customHeight="true" outlineLevel="0" collapsed="false">
      <c r="A840" s="87" t="n">
        <v>836</v>
      </c>
      <c r="B840" s="90" t="n">
        <f aca="false">EOMONTH(Input!$C$7,A840)</f>
        <v>68361</v>
      </c>
      <c r="C840" s="90"/>
      <c r="D840" s="98" t="n">
        <f aca="false">IF(($D839+$G839)&lt;0,($D839+$G839),0)</f>
        <v>0</v>
      </c>
      <c r="E840" s="98" t="n">
        <f aca="false">IF($D840&lt;0,Input!$C$60,0)</f>
        <v>0</v>
      </c>
      <c r="F840" s="98" t="n">
        <f aca="false">($D840*(Input!$C$56/100))/12</f>
        <v>0</v>
      </c>
      <c r="G840" s="98" t="n">
        <f aca="false">(-1)*$E840+$F840</f>
        <v>0</v>
      </c>
    </row>
    <row r="841" customFormat="false" ht="12.75" hidden="false" customHeight="true" outlineLevel="0" collapsed="false">
      <c r="A841" s="87" t="n">
        <v>837</v>
      </c>
      <c r="B841" s="90" t="n">
        <f aca="false">EOMONTH(Input!$C$7,A841)</f>
        <v>68392</v>
      </c>
      <c r="C841" s="90"/>
      <c r="D841" s="98" t="n">
        <f aca="false">IF(($D840+$G840)&lt;0,($D840+$G840),0)</f>
        <v>0</v>
      </c>
      <c r="E841" s="98" t="n">
        <f aca="false">IF($D841&lt;0,Input!$C$60,0)</f>
        <v>0</v>
      </c>
      <c r="F841" s="98" t="n">
        <f aca="false">($D841*(Input!$C$56/100))/12</f>
        <v>0</v>
      </c>
      <c r="G841" s="98" t="n">
        <f aca="false">(-1)*$E841+$F841</f>
        <v>0</v>
      </c>
    </row>
    <row r="842" customFormat="false" ht="12.75" hidden="false" customHeight="true" outlineLevel="0" collapsed="false">
      <c r="A842" s="87" t="n">
        <v>838</v>
      </c>
      <c r="B842" s="90" t="n">
        <f aca="false">EOMONTH(Input!$C$7,A842)</f>
        <v>68422</v>
      </c>
      <c r="C842" s="90"/>
      <c r="D842" s="98" t="n">
        <f aca="false">IF(($D841+$G841)&lt;0,($D841+$G841),0)</f>
        <v>0</v>
      </c>
      <c r="E842" s="98" t="n">
        <f aca="false">IF($D842&lt;0,Input!$C$60,0)</f>
        <v>0</v>
      </c>
      <c r="F842" s="98" t="n">
        <f aca="false">($D842*(Input!$C$56/100))/12</f>
        <v>0</v>
      </c>
      <c r="G842" s="98" t="n">
        <f aca="false">(-1)*$E842+$F842</f>
        <v>0</v>
      </c>
    </row>
    <row r="843" customFormat="false" ht="12.75" hidden="false" customHeight="true" outlineLevel="0" collapsed="false">
      <c r="A843" s="87" t="n">
        <v>839</v>
      </c>
      <c r="B843" s="90" t="n">
        <f aca="false">EOMONTH(Input!$C$7,A843)</f>
        <v>68453</v>
      </c>
      <c r="C843" s="90"/>
      <c r="D843" s="98" t="n">
        <f aca="false">IF(($D842+$G842)&lt;0,($D842+$G842),0)</f>
        <v>0</v>
      </c>
      <c r="E843" s="98" t="n">
        <f aca="false">IF($D843&lt;0,Input!$C$60,0)</f>
        <v>0</v>
      </c>
      <c r="F843" s="98" t="n">
        <f aca="false">($D843*(Input!$C$56/100))/12</f>
        <v>0</v>
      </c>
      <c r="G843" s="98" t="n">
        <f aca="false">(-1)*$E843+$F843</f>
        <v>0</v>
      </c>
    </row>
    <row r="844" customFormat="false" ht="12.75" hidden="false" customHeight="true" outlineLevel="0" collapsed="false">
      <c r="A844" s="87" t="n">
        <v>840</v>
      </c>
      <c r="B844" s="90" t="n">
        <f aca="false">EOMONTH(Input!$C$7,A844)</f>
        <v>68483</v>
      </c>
      <c r="C844" s="90"/>
      <c r="D844" s="98" t="n">
        <f aca="false">IF(($D843+$G843)&lt;0,($D843+$G843),0)</f>
        <v>0</v>
      </c>
      <c r="E844" s="98" t="n">
        <f aca="false">IF($D844&lt;0,Input!$C$60,0)</f>
        <v>0</v>
      </c>
      <c r="F844" s="98" t="n">
        <f aca="false">($D844*(Input!$C$56/100))/12</f>
        <v>0</v>
      </c>
      <c r="G844" s="98" t="n">
        <f aca="false">(-1)*$E844+$F844</f>
        <v>0</v>
      </c>
    </row>
    <row r="845" customFormat="false" ht="12.75" hidden="false" customHeight="true" outlineLevel="0" collapsed="false">
      <c r="A845" s="87" t="n">
        <v>841</v>
      </c>
      <c r="B845" s="90" t="n">
        <f aca="false">EOMONTH(Input!$C$7,A845)</f>
        <v>68514</v>
      </c>
      <c r="C845" s="90"/>
      <c r="D845" s="98" t="n">
        <f aca="false">IF(($D844+$G844)&lt;0,($D844+$G844),0)</f>
        <v>0</v>
      </c>
      <c r="E845" s="98" t="n">
        <f aca="false">IF($D845&lt;0,Input!$C$60,0)</f>
        <v>0</v>
      </c>
      <c r="F845" s="98" t="n">
        <f aca="false">($D845*(Input!$C$56/100))/12</f>
        <v>0</v>
      </c>
      <c r="G845" s="98" t="n">
        <f aca="false">(-1)*$E845+$F845</f>
        <v>0</v>
      </c>
    </row>
    <row r="846" customFormat="false" ht="12.75" hidden="false" customHeight="true" outlineLevel="0" collapsed="false">
      <c r="A846" s="87" t="n">
        <v>842</v>
      </c>
      <c r="B846" s="90" t="n">
        <f aca="false">EOMONTH(Input!$C$7,A846)</f>
        <v>68545</v>
      </c>
      <c r="C846" s="90"/>
      <c r="D846" s="98" t="n">
        <f aca="false">IF(($D845+$G845)&lt;0,($D845+$G845),0)</f>
        <v>0</v>
      </c>
      <c r="E846" s="98" t="n">
        <f aca="false">IF($D846&lt;0,Input!$C$60,0)</f>
        <v>0</v>
      </c>
      <c r="F846" s="98" t="n">
        <f aca="false">($D846*(Input!$C$56/100))/12</f>
        <v>0</v>
      </c>
      <c r="G846" s="98" t="n">
        <f aca="false">(-1)*$E846+$F846</f>
        <v>0</v>
      </c>
    </row>
    <row r="847" customFormat="false" ht="12.75" hidden="false" customHeight="true" outlineLevel="0" collapsed="false">
      <c r="A847" s="87" t="n">
        <v>843</v>
      </c>
      <c r="B847" s="90" t="n">
        <f aca="false">EOMONTH(Input!$C$7,A847)</f>
        <v>68575</v>
      </c>
      <c r="C847" s="90"/>
      <c r="D847" s="98" t="n">
        <f aca="false">IF(($D846+$G846)&lt;0,($D846+$G846),0)</f>
        <v>0</v>
      </c>
      <c r="E847" s="98" t="n">
        <f aca="false">IF($D847&lt;0,Input!$C$60,0)</f>
        <v>0</v>
      </c>
      <c r="F847" s="98" t="n">
        <f aca="false">($D847*(Input!$C$56/100))/12</f>
        <v>0</v>
      </c>
      <c r="G847" s="98" t="n">
        <f aca="false">(-1)*$E847+$F847</f>
        <v>0</v>
      </c>
    </row>
    <row r="848" customFormat="false" ht="12.75" hidden="false" customHeight="true" outlineLevel="0" collapsed="false">
      <c r="A848" s="87" t="n">
        <v>844</v>
      </c>
      <c r="B848" s="90" t="n">
        <f aca="false">EOMONTH(Input!$C$7,A848)</f>
        <v>68606</v>
      </c>
      <c r="C848" s="90"/>
      <c r="D848" s="98" t="n">
        <f aca="false">IF(($D847+$G847)&lt;0,($D847+$G847),0)</f>
        <v>0</v>
      </c>
      <c r="E848" s="98" t="n">
        <f aca="false">IF($D848&lt;0,Input!$C$60,0)</f>
        <v>0</v>
      </c>
      <c r="F848" s="98" t="n">
        <f aca="false">($D848*(Input!$C$56/100))/12</f>
        <v>0</v>
      </c>
      <c r="G848" s="98" t="n">
        <f aca="false">(-1)*$E848+$F848</f>
        <v>0</v>
      </c>
    </row>
    <row r="849" customFormat="false" ht="12.75" hidden="false" customHeight="true" outlineLevel="0" collapsed="false">
      <c r="A849" s="87" t="n">
        <v>845</v>
      </c>
      <c r="B849" s="90" t="n">
        <f aca="false">EOMONTH(Input!$C$7,A849)</f>
        <v>68636</v>
      </c>
      <c r="C849" s="90"/>
      <c r="D849" s="98" t="n">
        <f aca="false">IF(($D848+$G848)&lt;0,($D848+$G848),0)</f>
        <v>0</v>
      </c>
      <c r="E849" s="98" t="n">
        <f aca="false">IF($D849&lt;0,Input!$C$60,0)</f>
        <v>0</v>
      </c>
      <c r="F849" s="98" t="n">
        <f aca="false">($D849*(Input!$C$56/100))/12</f>
        <v>0</v>
      </c>
      <c r="G849" s="98" t="n">
        <f aca="false">(-1)*$E849+$F849</f>
        <v>0</v>
      </c>
    </row>
    <row r="850" customFormat="false" ht="12.75" hidden="false" customHeight="true" outlineLevel="0" collapsed="false">
      <c r="A850" s="87" t="n">
        <v>846</v>
      </c>
      <c r="B850" s="90" t="n">
        <f aca="false">EOMONTH(Input!$C$7,A850)</f>
        <v>68667</v>
      </c>
      <c r="C850" s="90"/>
      <c r="D850" s="98" t="n">
        <f aca="false">IF(($D849+$G849)&lt;0,($D849+$G849),0)</f>
        <v>0</v>
      </c>
      <c r="E850" s="98" t="n">
        <f aca="false">IF($D850&lt;0,Input!$C$60,0)</f>
        <v>0</v>
      </c>
      <c r="F850" s="98" t="n">
        <f aca="false">($D850*(Input!$C$56/100))/12</f>
        <v>0</v>
      </c>
      <c r="G850" s="98" t="n">
        <f aca="false">(-1)*$E850+$F850</f>
        <v>0</v>
      </c>
    </row>
    <row r="851" customFormat="false" ht="12.75" hidden="false" customHeight="true" outlineLevel="0" collapsed="false">
      <c r="A851" s="87" t="n">
        <v>847</v>
      </c>
      <c r="B851" s="90" t="n">
        <f aca="false">EOMONTH(Input!$C$7,A851)</f>
        <v>68698</v>
      </c>
      <c r="C851" s="90"/>
      <c r="D851" s="98" t="n">
        <f aca="false">IF(($D850+$G850)&lt;0,($D850+$G850),0)</f>
        <v>0</v>
      </c>
      <c r="E851" s="98" t="n">
        <f aca="false">IF($D851&lt;0,Input!$C$60,0)</f>
        <v>0</v>
      </c>
      <c r="F851" s="98" t="n">
        <f aca="false">($D851*(Input!$C$56/100))/12</f>
        <v>0</v>
      </c>
      <c r="G851" s="98" t="n">
        <f aca="false">(-1)*$E851+$F851</f>
        <v>0</v>
      </c>
    </row>
    <row r="852" customFormat="false" ht="12.75" hidden="false" customHeight="true" outlineLevel="0" collapsed="false">
      <c r="A852" s="87" t="n">
        <v>848</v>
      </c>
      <c r="B852" s="90" t="n">
        <f aca="false">EOMONTH(Input!$C$7,A852)</f>
        <v>68727</v>
      </c>
      <c r="C852" s="90"/>
      <c r="D852" s="98" t="n">
        <f aca="false">IF(($D851+$G851)&lt;0,($D851+$G851),0)</f>
        <v>0</v>
      </c>
      <c r="E852" s="98" t="n">
        <f aca="false">IF($D852&lt;0,Input!$C$60,0)</f>
        <v>0</v>
      </c>
      <c r="F852" s="98" t="n">
        <f aca="false">($D852*(Input!$C$56/100))/12</f>
        <v>0</v>
      </c>
      <c r="G852" s="98" t="n">
        <f aca="false">(-1)*$E852+$F852</f>
        <v>0</v>
      </c>
    </row>
    <row r="853" customFormat="false" ht="12.75" hidden="false" customHeight="true" outlineLevel="0" collapsed="false">
      <c r="A853" s="87" t="n">
        <v>849</v>
      </c>
      <c r="B853" s="90" t="n">
        <f aca="false">EOMONTH(Input!$C$7,A853)</f>
        <v>68758</v>
      </c>
      <c r="C853" s="90"/>
      <c r="D853" s="98" t="n">
        <f aca="false">IF(($D852+$G852)&lt;0,($D852+$G852),0)</f>
        <v>0</v>
      </c>
      <c r="E853" s="98" t="n">
        <f aca="false">IF($D853&lt;0,Input!$C$60,0)</f>
        <v>0</v>
      </c>
      <c r="F853" s="98" t="n">
        <f aca="false">($D853*(Input!$C$56/100))/12</f>
        <v>0</v>
      </c>
      <c r="G853" s="98" t="n">
        <f aca="false">(-1)*$E853+$F853</f>
        <v>0</v>
      </c>
    </row>
    <row r="854" customFormat="false" ht="12.75" hidden="false" customHeight="true" outlineLevel="0" collapsed="false">
      <c r="A854" s="87" t="n">
        <v>850</v>
      </c>
      <c r="B854" s="90" t="n">
        <f aca="false">EOMONTH(Input!$C$7,A854)</f>
        <v>68788</v>
      </c>
      <c r="C854" s="90"/>
      <c r="D854" s="98" t="n">
        <f aca="false">IF(($D853+$G853)&lt;0,($D853+$G853),0)</f>
        <v>0</v>
      </c>
      <c r="E854" s="98" t="n">
        <f aca="false">IF($D854&lt;0,Input!$C$60,0)</f>
        <v>0</v>
      </c>
      <c r="F854" s="98" t="n">
        <f aca="false">($D854*(Input!$C$56/100))/12</f>
        <v>0</v>
      </c>
      <c r="G854" s="98" t="n">
        <f aca="false">(-1)*$E854+$F854</f>
        <v>0</v>
      </c>
    </row>
    <row r="855" customFormat="false" ht="12.75" hidden="false" customHeight="true" outlineLevel="0" collapsed="false">
      <c r="A855" s="87" t="n">
        <v>851</v>
      </c>
      <c r="B855" s="90" t="n">
        <f aca="false">EOMONTH(Input!$C$7,A855)</f>
        <v>68819</v>
      </c>
      <c r="C855" s="90"/>
      <c r="D855" s="98" t="n">
        <f aca="false">IF(($D854+$G854)&lt;0,($D854+$G854),0)</f>
        <v>0</v>
      </c>
      <c r="E855" s="98" t="n">
        <f aca="false">IF($D855&lt;0,Input!$C$60,0)</f>
        <v>0</v>
      </c>
      <c r="F855" s="98" t="n">
        <f aca="false">($D855*(Input!$C$56/100))/12</f>
        <v>0</v>
      </c>
      <c r="G855" s="98" t="n">
        <f aca="false">(-1)*$E855+$F855</f>
        <v>0</v>
      </c>
    </row>
    <row r="856" customFormat="false" ht="12.75" hidden="false" customHeight="true" outlineLevel="0" collapsed="false">
      <c r="A856" s="87" t="n">
        <v>852</v>
      </c>
      <c r="B856" s="90" t="n">
        <f aca="false">EOMONTH(Input!$C$7,A856)</f>
        <v>68849</v>
      </c>
      <c r="C856" s="90"/>
      <c r="D856" s="98" t="n">
        <f aca="false">IF(($D855+$G855)&lt;0,($D855+$G855),0)</f>
        <v>0</v>
      </c>
      <c r="E856" s="98" t="n">
        <f aca="false">IF($D856&lt;0,Input!$C$60,0)</f>
        <v>0</v>
      </c>
      <c r="F856" s="98" t="n">
        <f aca="false">($D856*(Input!$C$56/100))/12</f>
        <v>0</v>
      </c>
      <c r="G856" s="98" t="n">
        <f aca="false">(-1)*$E856+$F856</f>
        <v>0</v>
      </c>
    </row>
    <row r="857" customFormat="false" ht="12.75" hidden="false" customHeight="true" outlineLevel="0" collapsed="false">
      <c r="A857" s="87" t="n">
        <v>853</v>
      </c>
      <c r="B857" s="90" t="n">
        <f aca="false">EOMONTH(Input!$C$7,A857)</f>
        <v>68880</v>
      </c>
      <c r="C857" s="90"/>
      <c r="D857" s="98" t="n">
        <f aca="false">IF(($D856+$G856)&lt;0,($D856+$G856),0)</f>
        <v>0</v>
      </c>
      <c r="E857" s="98" t="n">
        <f aca="false">IF($D857&lt;0,Input!$C$60,0)</f>
        <v>0</v>
      </c>
      <c r="F857" s="98" t="n">
        <f aca="false">($D857*(Input!$C$56/100))/12</f>
        <v>0</v>
      </c>
      <c r="G857" s="98" t="n">
        <f aca="false">(-1)*$E857+$F857</f>
        <v>0</v>
      </c>
    </row>
    <row r="858" customFormat="false" ht="12.75" hidden="false" customHeight="true" outlineLevel="0" collapsed="false">
      <c r="A858" s="87" t="n">
        <v>854</v>
      </c>
      <c r="B858" s="90" t="n">
        <f aca="false">EOMONTH(Input!$C$7,A858)</f>
        <v>68911</v>
      </c>
      <c r="C858" s="90"/>
      <c r="D858" s="98" t="n">
        <f aca="false">IF(($D857+$G857)&lt;0,($D857+$G857),0)</f>
        <v>0</v>
      </c>
      <c r="E858" s="98" t="n">
        <f aca="false">IF($D858&lt;0,Input!$C$60,0)</f>
        <v>0</v>
      </c>
      <c r="F858" s="98" t="n">
        <f aca="false">($D858*(Input!$C$56/100))/12</f>
        <v>0</v>
      </c>
      <c r="G858" s="98" t="n">
        <f aca="false">(-1)*$E858+$F858</f>
        <v>0</v>
      </c>
    </row>
    <row r="859" customFormat="false" ht="12.75" hidden="false" customHeight="true" outlineLevel="0" collapsed="false">
      <c r="A859" s="87" t="n">
        <v>855</v>
      </c>
      <c r="B859" s="90" t="n">
        <f aca="false">EOMONTH(Input!$C$7,A859)</f>
        <v>68941</v>
      </c>
      <c r="C859" s="90"/>
      <c r="D859" s="98" t="n">
        <f aca="false">IF(($D858+$G858)&lt;0,($D858+$G858),0)</f>
        <v>0</v>
      </c>
      <c r="E859" s="98" t="n">
        <f aca="false">IF($D859&lt;0,Input!$C$60,0)</f>
        <v>0</v>
      </c>
      <c r="F859" s="98" t="n">
        <f aca="false">($D859*(Input!$C$56/100))/12</f>
        <v>0</v>
      </c>
      <c r="G859" s="98" t="n">
        <f aca="false">(-1)*$E859+$F859</f>
        <v>0</v>
      </c>
    </row>
    <row r="860" customFormat="false" ht="12.75" hidden="false" customHeight="true" outlineLevel="0" collapsed="false">
      <c r="A860" s="87" t="n">
        <v>856</v>
      </c>
      <c r="B860" s="90" t="n">
        <f aca="false">EOMONTH(Input!$C$7,A860)</f>
        <v>68972</v>
      </c>
      <c r="C860" s="90"/>
      <c r="D860" s="98" t="n">
        <f aca="false">IF(($D859+$G859)&lt;0,($D859+$G859),0)</f>
        <v>0</v>
      </c>
      <c r="E860" s="98" t="n">
        <f aca="false">IF($D860&lt;0,Input!$C$60,0)</f>
        <v>0</v>
      </c>
      <c r="F860" s="98" t="n">
        <f aca="false">($D860*(Input!$C$56/100))/12</f>
        <v>0</v>
      </c>
      <c r="G860" s="98" t="n">
        <f aca="false">(-1)*$E860+$F860</f>
        <v>0</v>
      </c>
    </row>
    <row r="861" customFormat="false" ht="12.75" hidden="false" customHeight="true" outlineLevel="0" collapsed="false">
      <c r="A861" s="87" t="n">
        <v>857</v>
      </c>
      <c r="B861" s="90" t="n">
        <f aca="false">EOMONTH(Input!$C$7,A861)</f>
        <v>69002</v>
      </c>
      <c r="C861" s="90"/>
      <c r="D861" s="98" t="n">
        <f aca="false">IF(($D860+$G860)&lt;0,($D860+$G860),0)</f>
        <v>0</v>
      </c>
      <c r="E861" s="98" t="n">
        <f aca="false">IF($D861&lt;0,Input!$C$60,0)</f>
        <v>0</v>
      </c>
      <c r="F861" s="98" t="n">
        <f aca="false">($D861*(Input!$C$56/100))/12</f>
        <v>0</v>
      </c>
      <c r="G861" s="98" t="n">
        <f aca="false">(-1)*$E861+$F861</f>
        <v>0</v>
      </c>
    </row>
    <row r="862" customFormat="false" ht="12.75" hidden="false" customHeight="true" outlineLevel="0" collapsed="false">
      <c r="A862" s="87" t="n">
        <v>858</v>
      </c>
      <c r="B862" s="90" t="n">
        <f aca="false">EOMONTH(Input!$C$7,A862)</f>
        <v>69033</v>
      </c>
      <c r="C862" s="90"/>
      <c r="D862" s="98" t="n">
        <f aca="false">IF(($D861+$G861)&lt;0,($D861+$G861),0)</f>
        <v>0</v>
      </c>
      <c r="E862" s="98" t="n">
        <f aca="false">IF($D862&lt;0,Input!$C$60,0)</f>
        <v>0</v>
      </c>
      <c r="F862" s="98" t="n">
        <f aca="false">($D862*(Input!$C$56/100))/12</f>
        <v>0</v>
      </c>
      <c r="G862" s="98" t="n">
        <f aca="false">(-1)*$E862+$F862</f>
        <v>0</v>
      </c>
    </row>
    <row r="863" customFormat="false" ht="12.75" hidden="false" customHeight="true" outlineLevel="0" collapsed="false">
      <c r="A863" s="87" t="n">
        <v>859</v>
      </c>
      <c r="B863" s="90" t="n">
        <f aca="false">EOMONTH(Input!$C$7,A863)</f>
        <v>69064</v>
      </c>
      <c r="C863" s="90"/>
      <c r="D863" s="98" t="n">
        <f aca="false">IF(($D862+$G862)&lt;0,($D862+$G862),0)</f>
        <v>0</v>
      </c>
      <c r="E863" s="98" t="n">
        <f aca="false">IF($D863&lt;0,Input!$C$60,0)</f>
        <v>0</v>
      </c>
      <c r="F863" s="98" t="n">
        <f aca="false">($D863*(Input!$C$56/100))/12</f>
        <v>0</v>
      </c>
      <c r="G863" s="98" t="n">
        <f aca="false">(-1)*$E863+$F863</f>
        <v>0</v>
      </c>
    </row>
    <row r="864" customFormat="false" ht="12.75" hidden="false" customHeight="true" outlineLevel="0" collapsed="false">
      <c r="A864" s="87" t="n">
        <v>860</v>
      </c>
      <c r="B864" s="90" t="n">
        <f aca="false">EOMONTH(Input!$C$7,A864)</f>
        <v>69092</v>
      </c>
      <c r="C864" s="90"/>
      <c r="D864" s="98" t="n">
        <f aca="false">IF(($D863+$G863)&lt;0,($D863+$G863),0)</f>
        <v>0</v>
      </c>
      <c r="E864" s="98" t="n">
        <f aca="false">IF($D864&lt;0,Input!$C$60,0)</f>
        <v>0</v>
      </c>
      <c r="F864" s="98" t="n">
        <f aca="false">($D864*(Input!$C$56/100))/12</f>
        <v>0</v>
      </c>
      <c r="G864" s="98" t="n">
        <f aca="false">(-1)*$E864+$F864</f>
        <v>0</v>
      </c>
    </row>
    <row r="865" customFormat="false" ht="12.75" hidden="false" customHeight="true" outlineLevel="0" collapsed="false">
      <c r="A865" s="87" t="n">
        <v>861</v>
      </c>
      <c r="B865" s="90" t="n">
        <f aca="false">EOMONTH(Input!$C$7,A865)</f>
        <v>69123</v>
      </c>
      <c r="C865" s="90"/>
      <c r="D865" s="98" t="n">
        <f aca="false">IF(($D864+$G864)&lt;0,($D864+$G864),0)</f>
        <v>0</v>
      </c>
      <c r="E865" s="98" t="n">
        <f aca="false">IF($D865&lt;0,Input!$C$60,0)</f>
        <v>0</v>
      </c>
      <c r="F865" s="98" t="n">
        <f aca="false">($D865*(Input!$C$56/100))/12</f>
        <v>0</v>
      </c>
      <c r="G865" s="98" t="n">
        <f aca="false">(-1)*$E865+$F865</f>
        <v>0</v>
      </c>
    </row>
    <row r="866" customFormat="false" ht="12.75" hidden="false" customHeight="true" outlineLevel="0" collapsed="false">
      <c r="A866" s="87" t="n">
        <v>862</v>
      </c>
      <c r="B866" s="90" t="n">
        <f aca="false">EOMONTH(Input!$C$7,A866)</f>
        <v>69153</v>
      </c>
      <c r="C866" s="90"/>
      <c r="D866" s="98" t="n">
        <f aca="false">IF(($D865+$G865)&lt;0,($D865+$G865),0)</f>
        <v>0</v>
      </c>
      <c r="E866" s="98" t="n">
        <f aca="false">IF($D866&lt;0,Input!$C$60,0)</f>
        <v>0</v>
      </c>
      <c r="F866" s="98" t="n">
        <f aca="false">($D866*(Input!$C$56/100))/12</f>
        <v>0</v>
      </c>
      <c r="G866" s="98" t="n">
        <f aca="false">(-1)*$E866+$F866</f>
        <v>0</v>
      </c>
    </row>
    <row r="867" customFormat="false" ht="12.75" hidden="false" customHeight="true" outlineLevel="0" collapsed="false">
      <c r="A867" s="87" t="n">
        <v>863</v>
      </c>
      <c r="B867" s="90" t="n">
        <f aca="false">EOMONTH(Input!$C$7,A867)</f>
        <v>69184</v>
      </c>
      <c r="C867" s="90"/>
      <c r="D867" s="98" t="n">
        <f aca="false">IF(($D866+$G866)&lt;0,($D866+$G866),0)</f>
        <v>0</v>
      </c>
      <c r="E867" s="98" t="n">
        <f aca="false">IF($D867&lt;0,Input!$C$60,0)</f>
        <v>0</v>
      </c>
      <c r="F867" s="98" t="n">
        <f aca="false">($D867*(Input!$C$56/100))/12</f>
        <v>0</v>
      </c>
      <c r="G867" s="98" t="n">
        <f aca="false">(-1)*$E867+$F867</f>
        <v>0</v>
      </c>
    </row>
    <row r="868" customFormat="false" ht="12.75" hidden="false" customHeight="true" outlineLevel="0" collapsed="false">
      <c r="A868" s="87" t="n">
        <v>864</v>
      </c>
      <c r="B868" s="90" t="n">
        <f aca="false">EOMONTH(Input!$C$7,A868)</f>
        <v>69214</v>
      </c>
      <c r="C868" s="90"/>
      <c r="D868" s="98" t="n">
        <f aca="false">IF(($D867+$G867)&lt;0,($D867+$G867),0)</f>
        <v>0</v>
      </c>
      <c r="E868" s="98" t="n">
        <f aca="false">IF($D868&lt;0,Input!$C$60,0)</f>
        <v>0</v>
      </c>
      <c r="F868" s="98" t="n">
        <f aca="false">($D868*(Input!$C$56/100))/12</f>
        <v>0</v>
      </c>
      <c r="G868" s="98" t="n">
        <f aca="false">(-1)*$E868+$F868</f>
        <v>0</v>
      </c>
    </row>
    <row r="869" customFormat="false" ht="12.75" hidden="false" customHeight="true" outlineLevel="0" collapsed="false">
      <c r="A869" s="87" t="n">
        <v>865</v>
      </c>
      <c r="B869" s="90" t="n">
        <f aca="false">EOMONTH(Input!$C$7,A869)</f>
        <v>69245</v>
      </c>
      <c r="C869" s="90"/>
      <c r="D869" s="98" t="n">
        <f aca="false">IF(($D868+$G868)&lt;0,($D868+$G868),0)</f>
        <v>0</v>
      </c>
      <c r="E869" s="98" t="n">
        <f aca="false">IF($D869&lt;0,Input!$C$60,0)</f>
        <v>0</v>
      </c>
      <c r="F869" s="98" t="n">
        <f aca="false">($D869*(Input!$C$56/100))/12</f>
        <v>0</v>
      </c>
      <c r="G869" s="98" t="n">
        <f aca="false">(-1)*$E869+$F869</f>
        <v>0</v>
      </c>
    </row>
    <row r="870" customFormat="false" ht="12.75" hidden="false" customHeight="true" outlineLevel="0" collapsed="false">
      <c r="A870" s="87" t="n">
        <v>866</v>
      </c>
      <c r="B870" s="90" t="n">
        <f aca="false">EOMONTH(Input!$C$7,A870)</f>
        <v>69276</v>
      </c>
      <c r="C870" s="90"/>
      <c r="D870" s="98" t="n">
        <f aca="false">IF(($D869+$G869)&lt;0,($D869+$G869),0)</f>
        <v>0</v>
      </c>
      <c r="E870" s="98" t="n">
        <f aca="false">IF($D870&lt;0,Input!$C$60,0)</f>
        <v>0</v>
      </c>
      <c r="F870" s="98" t="n">
        <f aca="false">($D870*(Input!$C$56/100))/12</f>
        <v>0</v>
      </c>
      <c r="G870" s="98" t="n">
        <f aca="false">(-1)*$E870+$F870</f>
        <v>0</v>
      </c>
    </row>
    <row r="871" customFormat="false" ht="12.75" hidden="false" customHeight="true" outlineLevel="0" collapsed="false">
      <c r="A871" s="87" t="n">
        <v>867</v>
      </c>
      <c r="B871" s="90" t="n">
        <f aca="false">EOMONTH(Input!$C$7,A871)</f>
        <v>69306</v>
      </c>
      <c r="C871" s="90"/>
      <c r="D871" s="98" t="n">
        <f aca="false">IF(($D870+$G870)&lt;0,($D870+$G870),0)</f>
        <v>0</v>
      </c>
      <c r="E871" s="98" t="n">
        <f aca="false">IF($D871&lt;0,Input!$C$60,0)</f>
        <v>0</v>
      </c>
      <c r="F871" s="98" t="n">
        <f aca="false">($D871*(Input!$C$56/100))/12</f>
        <v>0</v>
      </c>
      <c r="G871" s="98" t="n">
        <f aca="false">(-1)*$E871+$F871</f>
        <v>0</v>
      </c>
    </row>
    <row r="872" customFormat="false" ht="12.75" hidden="false" customHeight="true" outlineLevel="0" collapsed="false">
      <c r="A872" s="87" t="n">
        <v>868</v>
      </c>
      <c r="B872" s="90" t="n">
        <f aca="false">EOMONTH(Input!$C$7,A872)</f>
        <v>69337</v>
      </c>
      <c r="C872" s="90"/>
      <c r="D872" s="98" t="n">
        <f aca="false">IF(($D871+$G871)&lt;0,($D871+$G871),0)</f>
        <v>0</v>
      </c>
      <c r="E872" s="98" t="n">
        <f aca="false">IF($D872&lt;0,Input!$C$60,0)</f>
        <v>0</v>
      </c>
      <c r="F872" s="98" t="n">
        <f aca="false">($D872*(Input!$C$56/100))/12</f>
        <v>0</v>
      </c>
      <c r="G872" s="98" t="n">
        <f aca="false">(-1)*$E872+$F872</f>
        <v>0</v>
      </c>
    </row>
    <row r="873" customFormat="false" ht="12.75" hidden="false" customHeight="true" outlineLevel="0" collapsed="false">
      <c r="A873" s="87" t="n">
        <v>869</v>
      </c>
      <c r="B873" s="90" t="n">
        <f aca="false">EOMONTH(Input!$C$7,A873)</f>
        <v>69367</v>
      </c>
      <c r="C873" s="90"/>
      <c r="D873" s="98" t="n">
        <f aca="false">IF(($D872+$G872)&lt;0,($D872+$G872),0)</f>
        <v>0</v>
      </c>
      <c r="E873" s="98" t="n">
        <f aca="false">IF($D873&lt;0,Input!$C$60,0)</f>
        <v>0</v>
      </c>
      <c r="F873" s="98" t="n">
        <f aca="false">($D873*(Input!$C$56/100))/12</f>
        <v>0</v>
      </c>
      <c r="G873" s="98" t="n">
        <f aca="false">(-1)*$E873+$F873</f>
        <v>0</v>
      </c>
    </row>
    <row r="874" customFormat="false" ht="12.75" hidden="false" customHeight="true" outlineLevel="0" collapsed="false">
      <c r="A874" s="87" t="n">
        <v>870</v>
      </c>
      <c r="B874" s="90" t="n">
        <f aca="false">EOMONTH(Input!$C$7,A874)</f>
        <v>69398</v>
      </c>
      <c r="C874" s="90"/>
      <c r="D874" s="98" t="n">
        <f aca="false">IF(($D873+$G873)&lt;0,($D873+$G873),0)</f>
        <v>0</v>
      </c>
      <c r="E874" s="98" t="n">
        <f aca="false">IF($D874&lt;0,Input!$C$60,0)</f>
        <v>0</v>
      </c>
      <c r="F874" s="98" t="n">
        <f aca="false">($D874*(Input!$C$56/100))/12</f>
        <v>0</v>
      </c>
      <c r="G874" s="98" t="n">
        <f aca="false">(-1)*$E874+$F874</f>
        <v>0</v>
      </c>
    </row>
    <row r="875" customFormat="false" ht="12.75" hidden="false" customHeight="true" outlineLevel="0" collapsed="false">
      <c r="A875" s="87" t="n">
        <v>871</v>
      </c>
      <c r="B875" s="90" t="n">
        <f aca="false">EOMONTH(Input!$C$7,A875)</f>
        <v>69429</v>
      </c>
      <c r="C875" s="90"/>
      <c r="D875" s="98" t="n">
        <f aca="false">IF(($D874+$G874)&lt;0,($D874+$G874),0)</f>
        <v>0</v>
      </c>
      <c r="E875" s="98" t="n">
        <f aca="false">IF($D875&lt;0,Input!$C$60,0)</f>
        <v>0</v>
      </c>
      <c r="F875" s="98" t="n">
        <f aca="false">($D875*(Input!$C$56/100))/12</f>
        <v>0</v>
      </c>
      <c r="G875" s="98" t="n">
        <f aca="false">(-1)*$E875+$F875</f>
        <v>0</v>
      </c>
    </row>
    <row r="876" customFormat="false" ht="12.75" hidden="false" customHeight="true" outlineLevel="0" collapsed="false">
      <c r="A876" s="87" t="n">
        <v>872</v>
      </c>
      <c r="B876" s="90" t="n">
        <f aca="false">EOMONTH(Input!$C$7,A876)</f>
        <v>69457</v>
      </c>
      <c r="C876" s="90"/>
      <c r="D876" s="98" t="n">
        <f aca="false">IF(($D875+$G875)&lt;0,($D875+$G875),0)</f>
        <v>0</v>
      </c>
      <c r="E876" s="98" t="n">
        <f aca="false">IF($D876&lt;0,Input!$C$60,0)</f>
        <v>0</v>
      </c>
      <c r="F876" s="98" t="n">
        <f aca="false">($D876*(Input!$C$56/100))/12</f>
        <v>0</v>
      </c>
      <c r="G876" s="98" t="n">
        <f aca="false">(-1)*$E876+$F876</f>
        <v>0</v>
      </c>
    </row>
    <row r="877" customFormat="false" ht="12.75" hidden="false" customHeight="true" outlineLevel="0" collapsed="false">
      <c r="A877" s="87" t="n">
        <v>873</v>
      </c>
      <c r="B877" s="90" t="n">
        <f aca="false">EOMONTH(Input!$C$7,A877)</f>
        <v>69488</v>
      </c>
      <c r="C877" s="90"/>
      <c r="D877" s="98" t="n">
        <f aca="false">IF(($D876+$G876)&lt;0,($D876+$G876),0)</f>
        <v>0</v>
      </c>
      <c r="E877" s="98" t="n">
        <f aca="false">IF($D877&lt;0,Input!$C$60,0)</f>
        <v>0</v>
      </c>
      <c r="F877" s="98" t="n">
        <f aca="false">($D877*(Input!$C$56/100))/12</f>
        <v>0</v>
      </c>
      <c r="G877" s="98" t="n">
        <f aca="false">(-1)*$E877+$F877</f>
        <v>0</v>
      </c>
    </row>
    <row r="878" customFormat="false" ht="12.75" hidden="false" customHeight="true" outlineLevel="0" collapsed="false">
      <c r="A878" s="87" t="n">
        <v>874</v>
      </c>
      <c r="B878" s="90" t="n">
        <f aca="false">EOMONTH(Input!$C$7,A878)</f>
        <v>69518</v>
      </c>
      <c r="C878" s="90"/>
      <c r="D878" s="98" t="n">
        <f aca="false">IF(($D877+$G877)&lt;0,($D877+$G877),0)</f>
        <v>0</v>
      </c>
      <c r="E878" s="98" t="n">
        <f aca="false">IF($D878&lt;0,Input!$C$60,0)</f>
        <v>0</v>
      </c>
      <c r="F878" s="98" t="n">
        <f aca="false">($D878*(Input!$C$56/100))/12</f>
        <v>0</v>
      </c>
      <c r="G878" s="98" t="n">
        <f aca="false">(-1)*$E878+$F878</f>
        <v>0</v>
      </c>
    </row>
    <row r="879" customFormat="false" ht="12.75" hidden="false" customHeight="true" outlineLevel="0" collapsed="false">
      <c r="A879" s="87" t="n">
        <v>875</v>
      </c>
      <c r="B879" s="90" t="n">
        <f aca="false">EOMONTH(Input!$C$7,A879)</f>
        <v>69549</v>
      </c>
      <c r="C879" s="90"/>
      <c r="D879" s="98" t="n">
        <f aca="false">IF(($D878+$G878)&lt;0,($D878+$G878),0)</f>
        <v>0</v>
      </c>
      <c r="E879" s="98" t="n">
        <f aca="false">IF($D879&lt;0,Input!$C$60,0)</f>
        <v>0</v>
      </c>
      <c r="F879" s="98" t="n">
        <f aca="false">($D879*(Input!$C$56/100))/12</f>
        <v>0</v>
      </c>
      <c r="G879" s="98" t="n">
        <f aca="false">(-1)*$E879+$F879</f>
        <v>0</v>
      </c>
    </row>
    <row r="880" customFormat="false" ht="12.75" hidden="false" customHeight="true" outlineLevel="0" collapsed="false">
      <c r="A880" s="87" t="n">
        <v>876</v>
      </c>
      <c r="B880" s="90" t="n">
        <f aca="false">EOMONTH(Input!$C$7,A880)</f>
        <v>69579</v>
      </c>
      <c r="C880" s="90"/>
      <c r="D880" s="98" t="n">
        <f aca="false">IF(($D879+$G879)&lt;0,($D879+$G879),0)</f>
        <v>0</v>
      </c>
      <c r="E880" s="98" t="n">
        <f aca="false">IF($D880&lt;0,Input!$C$60,0)</f>
        <v>0</v>
      </c>
      <c r="F880" s="98" t="n">
        <f aca="false">($D880*(Input!$C$56/100))/12</f>
        <v>0</v>
      </c>
      <c r="G880" s="98" t="n">
        <f aca="false">(-1)*$E880+$F880</f>
        <v>0</v>
      </c>
    </row>
    <row r="881" customFormat="false" ht="12.75" hidden="false" customHeight="true" outlineLevel="0" collapsed="false">
      <c r="A881" s="87" t="n">
        <v>877</v>
      </c>
      <c r="B881" s="90" t="n">
        <f aca="false">EOMONTH(Input!$C$7,A881)</f>
        <v>69610</v>
      </c>
      <c r="C881" s="90"/>
      <c r="D881" s="98" t="n">
        <f aca="false">IF(($D880+$G880)&lt;0,($D880+$G880),0)</f>
        <v>0</v>
      </c>
      <c r="E881" s="98" t="n">
        <f aca="false">IF($D881&lt;0,Input!$C$60,0)</f>
        <v>0</v>
      </c>
      <c r="F881" s="98" t="n">
        <f aca="false">($D881*(Input!$C$56/100))/12</f>
        <v>0</v>
      </c>
      <c r="G881" s="98" t="n">
        <f aca="false">(-1)*$E881+$F881</f>
        <v>0</v>
      </c>
    </row>
    <row r="882" customFormat="false" ht="12.75" hidden="false" customHeight="true" outlineLevel="0" collapsed="false">
      <c r="A882" s="87" t="n">
        <v>878</v>
      </c>
      <c r="B882" s="90" t="n">
        <f aca="false">EOMONTH(Input!$C$7,A882)</f>
        <v>69641</v>
      </c>
      <c r="C882" s="90"/>
      <c r="D882" s="98" t="n">
        <f aca="false">IF(($D881+$G881)&lt;0,($D881+$G881),0)</f>
        <v>0</v>
      </c>
      <c r="E882" s="98" t="n">
        <f aca="false">IF($D882&lt;0,Input!$C$60,0)</f>
        <v>0</v>
      </c>
      <c r="F882" s="98" t="n">
        <f aca="false">($D882*(Input!$C$56/100))/12</f>
        <v>0</v>
      </c>
      <c r="G882" s="98" t="n">
        <f aca="false">(-1)*$E882+$F882</f>
        <v>0</v>
      </c>
    </row>
    <row r="883" customFormat="false" ht="12.75" hidden="false" customHeight="true" outlineLevel="0" collapsed="false">
      <c r="A883" s="87" t="n">
        <v>879</v>
      </c>
      <c r="B883" s="90" t="n">
        <f aca="false">EOMONTH(Input!$C$7,A883)</f>
        <v>69671</v>
      </c>
      <c r="C883" s="90"/>
      <c r="D883" s="98" t="n">
        <f aca="false">IF(($D882+$G882)&lt;0,($D882+$G882),0)</f>
        <v>0</v>
      </c>
      <c r="E883" s="98" t="n">
        <f aca="false">IF($D883&lt;0,Input!$C$60,0)</f>
        <v>0</v>
      </c>
      <c r="F883" s="98" t="n">
        <f aca="false">($D883*(Input!$C$56/100))/12</f>
        <v>0</v>
      </c>
      <c r="G883" s="98" t="n">
        <f aca="false">(-1)*$E883+$F883</f>
        <v>0</v>
      </c>
    </row>
    <row r="884" customFormat="false" ht="12.75" hidden="false" customHeight="true" outlineLevel="0" collapsed="false">
      <c r="A884" s="87" t="n">
        <v>880</v>
      </c>
      <c r="B884" s="90" t="n">
        <f aca="false">EOMONTH(Input!$C$7,A884)</f>
        <v>69702</v>
      </c>
      <c r="C884" s="90"/>
      <c r="D884" s="98" t="n">
        <f aca="false">IF(($D883+$G883)&lt;0,($D883+$G883),0)</f>
        <v>0</v>
      </c>
      <c r="E884" s="98" t="n">
        <f aca="false">IF($D884&lt;0,Input!$C$60,0)</f>
        <v>0</v>
      </c>
      <c r="F884" s="98" t="n">
        <f aca="false">($D884*(Input!$C$56/100))/12</f>
        <v>0</v>
      </c>
      <c r="G884" s="98" t="n">
        <f aca="false">(-1)*$E884+$F884</f>
        <v>0</v>
      </c>
    </row>
    <row r="885" customFormat="false" ht="12.75" hidden="false" customHeight="true" outlineLevel="0" collapsed="false">
      <c r="A885" s="87" t="n">
        <v>881</v>
      </c>
      <c r="B885" s="90" t="n">
        <f aca="false">EOMONTH(Input!$C$7,A885)</f>
        <v>69732</v>
      </c>
      <c r="C885" s="90"/>
      <c r="D885" s="98" t="n">
        <f aca="false">IF(($D884+$G884)&lt;0,($D884+$G884),0)</f>
        <v>0</v>
      </c>
      <c r="E885" s="98" t="n">
        <f aca="false">IF($D885&lt;0,Input!$C$60,0)</f>
        <v>0</v>
      </c>
      <c r="F885" s="98" t="n">
        <f aca="false">($D885*(Input!$C$56/100))/12</f>
        <v>0</v>
      </c>
      <c r="G885" s="98" t="n">
        <f aca="false">(-1)*$E885+$F885</f>
        <v>0</v>
      </c>
    </row>
    <row r="886" customFormat="false" ht="12.75" hidden="false" customHeight="true" outlineLevel="0" collapsed="false">
      <c r="A886" s="87" t="n">
        <v>882</v>
      </c>
      <c r="B886" s="90" t="n">
        <f aca="false">EOMONTH(Input!$C$7,A886)</f>
        <v>69763</v>
      </c>
      <c r="C886" s="90"/>
      <c r="D886" s="98" t="n">
        <f aca="false">IF(($D885+$G885)&lt;0,($D885+$G885),0)</f>
        <v>0</v>
      </c>
      <c r="E886" s="98" t="n">
        <f aca="false">IF($D886&lt;0,Input!$C$60,0)</f>
        <v>0</v>
      </c>
      <c r="F886" s="98" t="n">
        <f aca="false">($D886*(Input!$C$56/100))/12</f>
        <v>0</v>
      </c>
      <c r="G886" s="98" t="n">
        <f aca="false">(-1)*$E886+$F886</f>
        <v>0</v>
      </c>
    </row>
    <row r="887" customFormat="false" ht="12.75" hidden="false" customHeight="true" outlineLevel="0" collapsed="false">
      <c r="A887" s="87" t="n">
        <v>883</v>
      </c>
      <c r="B887" s="90" t="n">
        <f aca="false">EOMONTH(Input!$C$7,A887)</f>
        <v>69794</v>
      </c>
      <c r="C887" s="90"/>
      <c r="D887" s="98" t="n">
        <f aca="false">IF(($D886+$G886)&lt;0,($D886+$G886),0)</f>
        <v>0</v>
      </c>
      <c r="E887" s="98" t="n">
        <f aca="false">IF($D887&lt;0,Input!$C$60,0)</f>
        <v>0</v>
      </c>
      <c r="F887" s="98" t="n">
        <f aca="false">($D887*(Input!$C$56/100))/12</f>
        <v>0</v>
      </c>
      <c r="G887" s="98" t="n">
        <f aca="false">(-1)*$E887+$F887</f>
        <v>0</v>
      </c>
    </row>
    <row r="888" customFormat="false" ht="12.75" hidden="false" customHeight="true" outlineLevel="0" collapsed="false">
      <c r="A888" s="87" t="n">
        <v>884</v>
      </c>
      <c r="B888" s="90" t="n">
        <f aca="false">EOMONTH(Input!$C$7,A888)</f>
        <v>69822</v>
      </c>
      <c r="C888" s="90"/>
      <c r="D888" s="98" t="n">
        <f aca="false">IF(($D887+$G887)&lt;0,($D887+$G887),0)</f>
        <v>0</v>
      </c>
      <c r="E888" s="98" t="n">
        <f aca="false">IF($D888&lt;0,Input!$C$60,0)</f>
        <v>0</v>
      </c>
      <c r="F888" s="98" t="n">
        <f aca="false">($D888*(Input!$C$56/100))/12</f>
        <v>0</v>
      </c>
      <c r="G888" s="98" t="n">
        <f aca="false">(-1)*$E888+$F888</f>
        <v>0</v>
      </c>
    </row>
    <row r="889" customFormat="false" ht="12.75" hidden="false" customHeight="true" outlineLevel="0" collapsed="false">
      <c r="A889" s="87" t="n">
        <v>885</v>
      </c>
      <c r="B889" s="90" t="n">
        <f aca="false">EOMONTH(Input!$C$7,A889)</f>
        <v>69853</v>
      </c>
      <c r="C889" s="90"/>
      <c r="D889" s="98" t="n">
        <f aca="false">IF(($D888+$G888)&lt;0,($D888+$G888),0)</f>
        <v>0</v>
      </c>
      <c r="E889" s="98" t="n">
        <f aca="false">IF($D889&lt;0,Input!$C$60,0)</f>
        <v>0</v>
      </c>
      <c r="F889" s="98" t="n">
        <f aca="false">($D889*(Input!$C$56/100))/12</f>
        <v>0</v>
      </c>
      <c r="G889" s="98" t="n">
        <f aca="false">(-1)*$E889+$F889</f>
        <v>0</v>
      </c>
    </row>
    <row r="890" customFormat="false" ht="12.75" hidden="false" customHeight="true" outlineLevel="0" collapsed="false">
      <c r="A890" s="87" t="n">
        <v>886</v>
      </c>
      <c r="B890" s="90" t="n">
        <f aca="false">EOMONTH(Input!$C$7,A890)</f>
        <v>69883</v>
      </c>
      <c r="C890" s="90"/>
      <c r="D890" s="98" t="n">
        <f aca="false">IF(($D889+$G889)&lt;0,($D889+$G889),0)</f>
        <v>0</v>
      </c>
      <c r="E890" s="98" t="n">
        <f aca="false">IF($D890&lt;0,Input!$C$60,0)</f>
        <v>0</v>
      </c>
      <c r="F890" s="98" t="n">
        <f aca="false">($D890*(Input!$C$56/100))/12</f>
        <v>0</v>
      </c>
      <c r="G890" s="98" t="n">
        <f aca="false">(-1)*$E890+$F890</f>
        <v>0</v>
      </c>
    </row>
    <row r="891" customFormat="false" ht="12.75" hidden="false" customHeight="true" outlineLevel="0" collapsed="false">
      <c r="A891" s="87" t="n">
        <v>887</v>
      </c>
      <c r="B891" s="90" t="n">
        <f aca="false">EOMONTH(Input!$C$7,A891)</f>
        <v>69914</v>
      </c>
      <c r="C891" s="90"/>
      <c r="D891" s="98" t="n">
        <f aca="false">IF(($D890+$G890)&lt;0,($D890+$G890),0)</f>
        <v>0</v>
      </c>
      <c r="E891" s="98" t="n">
        <f aca="false">IF($D891&lt;0,Input!$C$60,0)</f>
        <v>0</v>
      </c>
      <c r="F891" s="98" t="n">
        <f aca="false">($D891*(Input!$C$56/100))/12</f>
        <v>0</v>
      </c>
      <c r="G891" s="98" t="n">
        <f aca="false">(-1)*$E891+$F891</f>
        <v>0</v>
      </c>
    </row>
    <row r="892" customFormat="false" ht="12.75" hidden="false" customHeight="true" outlineLevel="0" collapsed="false">
      <c r="A892" s="87" t="n">
        <v>888</v>
      </c>
      <c r="B892" s="90" t="n">
        <f aca="false">EOMONTH(Input!$C$7,A892)</f>
        <v>69944</v>
      </c>
      <c r="C892" s="90"/>
      <c r="D892" s="98" t="n">
        <f aca="false">IF(($D891+$G891)&lt;0,($D891+$G891),0)</f>
        <v>0</v>
      </c>
      <c r="E892" s="98" t="n">
        <f aca="false">IF($D892&lt;0,Input!$C$60,0)</f>
        <v>0</v>
      </c>
      <c r="F892" s="98" t="n">
        <f aca="false">($D892*(Input!$C$56/100))/12</f>
        <v>0</v>
      </c>
      <c r="G892" s="98" t="n">
        <f aca="false">(-1)*$E892+$F892</f>
        <v>0</v>
      </c>
    </row>
    <row r="893" customFormat="false" ht="12.75" hidden="false" customHeight="true" outlineLevel="0" collapsed="false">
      <c r="A893" s="87" t="n">
        <v>889</v>
      </c>
      <c r="B893" s="90" t="n">
        <f aca="false">EOMONTH(Input!$C$7,A893)</f>
        <v>69975</v>
      </c>
      <c r="C893" s="90"/>
      <c r="D893" s="98" t="n">
        <f aca="false">IF(($D892+$G892)&lt;0,($D892+$G892),0)</f>
        <v>0</v>
      </c>
      <c r="E893" s="98" t="n">
        <f aca="false">IF($D893&lt;0,Input!$C$60,0)</f>
        <v>0</v>
      </c>
      <c r="F893" s="98" t="n">
        <f aca="false">($D893*(Input!$C$56/100))/12</f>
        <v>0</v>
      </c>
      <c r="G893" s="98" t="n">
        <f aca="false">(-1)*$E893+$F893</f>
        <v>0</v>
      </c>
    </row>
    <row r="894" customFormat="false" ht="12.75" hidden="false" customHeight="true" outlineLevel="0" collapsed="false">
      <c r="A894" s="87" t="n">
        <v>890</v>
      </c>
      <c r="B894" s="90" t="n">
        <f aca="false">EOMONTH(Input!$C$7,A894)</f>
        <v>70006</v>
      </c>
      <c r="C894" s="90"/>
      <c r="D894" s="98" t="n">
        <f aca="false">IF(($D893+$G893)&lt;0,($D893+$G893),0)</f>
        <v>0</v>
      </c>
      <c r="E894" s="98" t="n">
        <f aca="false">IF($D894&lt;0,Input!$C$60,0)</f>
        <v>0</v>
      </c>
      <c r="F894" s="98" t="n">
        <f aca="false">($D894*(Input!$C$56/100))/12</f>
        <v>0</v>
      </c>
      <c r="G894" s="98" t="n">
        <f aca="false">(-1)*$E894+$F894</f>
        <v>0</v>
      </c>
    </row>
    <row r="895" customFormat="false" ht="12.75" hidden="false" customHeight="true" outlineLevel="0" collapsed="false">
      <c r="A895" s="87" t="n">
        <v>891</v>
      </c>
      <c r="B895" s="90" t="n">
        <f aca="false">EOMONTH(Input!$C$7,A895)</f>
        <v>70036</v>
      </c>
      <c r="C895" s="90"/>
      <c r="D895" s="98" t="n">
        <f aca="false">IF(($D894+$G894)&lt;0,($D894+$G894),0)</f>
        <v>0</v>
      </c>
      <c r="E895" s="98" t="n">
        <f aca="false">IF($D895&lt;0,Input!$C$60,0)</f>
        <v>0</v>
      </c>
      <c r="F895" s="98" t="n">
        <f aca="false">($D895*(Input!$C$56/100))/12</f>
        <v>0</v>
      </c>
      <c r="G895" s="98" t="n">
        <f aca="false">(-1)*$E895+$F895</f>
        <v>0</v>
      </c>
    </row>
    <row r="896" customFormat="false" ht="12.75" hidden="false" customHeight="true" outlineLevel="0" collapsed="false">
      <c r="A896" s="87" t="n">
        <v>892</v>
      </c>
      <c r="B896" s="90" t="n">
        <f aca="false">EOMONTH(Input!$C$7,A896)</f>
        <v>70067</v>
      </c>
      <c r="C896" s="90"/>
      <c r="D896" s="98" t="n">
        <f aca="false">IF(($D895+$G895)&lt;0,($D895+$G895),0)</f>
        <v>0</v>
      </c>
      <c r="E896" s="98" t="n">
        <f aca="false">IF($D896&lt;0,Input!$C$60,0)</f>
        <v>0</v>
      </c>
      <c r="F896" s="98" t="n">
        <f aca="false">($D896*(Input!$C$56/100))/12</f>
        <v>0</v>
      </c>
      <c r="G896" s="98" t="n">
        <f aca="false">(-1)*$E896+$F896</f>
        <v>0</v>
      </c>
    </row>
    <row r="897" customFormat="false" ht="12.75" hidden="false" customHeight="true" outlineLevel="0" collapsed="false">
      <c r="A897" s="87" t="n">
        <v>893</v>
      </c>
      <c r="B897" s="90" t="n">
        <f aca="false">EOMONTH(Input!$C$7,A897)</f>
        <v>70097</v>
      </c>
      <c r="C897" s="90"/>
      <c r="D897" s="98" t="n">
        <f aca="false">IF(($D896+$G896)&lt;0,($D896+$G896),0)</f>
        <v>0</v>
      </c>
      <c r="E897" s="98" t="n">
        <f aca="false">IF($D897&lt;0,Input!$C$60,0)</f>
        <v>0</v>
      </c>
      <c r="F897" s="98" t="n">
        <f aca="false">($D897*(Input!$C$56/100))/12</f>
        <v>0</v>
      </c>
      <c r="G897" s="98" t="n">
        <f aca="false">(-1)*$E897+$F897</f>
        <v>0</v>
      </c>
    </row>
    <row r="898" customFormat="false" ht="12.75" hidden="false" customHeight="true" outlineLevel="0" collapsed="false">
      <c r="A898" s="87" t="n">
        <v>894</v>
      </c>
      <c r="B898" s="90" t="n">
        <f aca="false">EOMONTH(Input!$C$7,A898)</f>
        <v>70128</v>
      </c>
      <c r="C898" s="90"/>
      <c r="D898" s="98" t="n">
        <f aca="false">IF(($D897+$G897)&lt;0,($D897+$G897),0)</f>
        <v>0</v>
      </c>
      <c r="E898" s="98" t="n">
        <f aca="false">IF($D898&lt;0,Input!$C$60,0)</f>
        <v>0</v>
      </c>
      <c r="F898" s="98" t="n">
        <f aca="false">($D898*(Input!$C$56/100))/12</f>
        <v>0</v>
      </c>
      <c r="G898" s="98" t="n">
        <f aca="false">(-1)*$E898+$F898</f>
        <v>0</v>
      </c>
    </row>
    <row r="899" customFormat="false" ht="12.75" hidden="false" customHeight="true" outlineLevel="0" collapsed="false">
      <c r="A899" s="87" t="n">
        <v>895</v>
      </c>
      <c r="B899" s="90" t="n">
        <f aca="false">EOMONTH(Input!$C$7,A899)</f>
        <v>70159</v>
      </c>
      <c r="C899" s="90"/>
      <c r="D899" s="98" t="n">
        <f aca="false">IF(($D898+$G898)&lt;0,($D898+$G898),0)</f>
        <v>0</v>
      </c>
      <c r="E899" s="98" t="n">
        <f aca="false">IF($D899&lt;0,Input!$C$60,0)</f>
        <v>0</v>
      </c>
      <c r="F899" s="98" t="n">
        <f aca="false">($D899*(Input!$C$56/100))/12</f>
        <v>0</v>
      </c>
      <c r="G899" s="98" t="n">
        <f aca="false">(-1)*$E899+$F899</f>
        <v>0</v>
      </c>
    </row>
    <row r="900" customFormat="false" ht="12.75" hidden="false" customHeight="true" outlineLevel="0" collapsed="false">
      <c r="A900" s="87" t="n">
        <v>896</v>
      </c>
      <c r="B900" s="90" t="n">
        <f aca="false">EOMONTH(Input!$C$7,A900)</f>
        <v>70188</v>
      </c>
      <c r="C900" s="90"/>
      <c r="D900" s="98" t="n">
        <f aca="false">IF(($D899+$G899)&lt;0,($D899+$G899),0)</f>
        <v>0</v>
      </c>
      <c r="E900" s="98" t="n">
        <f aca="false">IF($D900&lt;0,Input!$C$60,0)</f>
        <v>0</v>
      </c>
      <c r="F900" s="98" t="n">
        <f aca="false">($D900*(Input!$C$56/100))/12</f>
        <v>0</v>
      </c>
      <c r="G900" s="98" t="n">
        <f aca="false">(-1)*$E900+$F900</f>
        <v>0</v>
      </c>
    </row>
    <row r="901" customFormat="false" ht="12.75" hidden="false" customHeight="true" outlineLevel="0" collapsed="false">
      <c r="A901" s="87" t="n">
        <v>897</v>
      </c>
      <c r="B901" s="90" t="n">
        <f aca="false">EOMONTH(Input!$C$7,A901)</f>
        <v>70219</v>
      </c>
      <c r="C901" s="90"/>
      <c r="D901" s="98" t="n">
        <f aca="false">IF(($D900+$G900)&lt;0,($D900+$G900),0)</f>
        <v>0</v>
      </c>
      <c r="E901" s="98" t="n">
        <f aca="false">IF($D901&lt;0,Input!$C$60,0)</f>
        <v>0</v>
      </c>
      <c r="F901" s="98" t="n">
        <f aca="false">($D901*(Input!$C$56/100))/12</f>
        <v>0</v>
      </c>
      <c r="G901" s="98" t="n">
        <f aca="false">(-1)*$E901+$F901</f>
        <v>0</v>
      </c>
    </row>
    <row r="902" customFormat="false" ht="12.75" hidden="false" customHeight="true" outlineLevel="0" collapsed="false">
      <c r="A902" s="87" t="n">
        <v>898</v>
      </c>
      <c r="B902" s="90" t="n">
        <f aca="false">EOMONTH(Input!$C$7,A902)</f>
        <v>70249</v>
      </c>
      <c r="C902" s="90"/>
      <c r="D902" s="98" t="n">
        <f aca="false">IF(($D901+$G901)&lt;0,($D901+$G901),0)</f>
        <v>0</v>
      </c>
      <c r="E902" s="98" t="n">
        <f aca="false">IF($D902&lt;0,Input!$C$60,0)</f>
        <v>0</v>
      </c>
      <c r="F902" s="98" t="n">
        <f aca="false">($D902*(Input!$C$56/100))/12</f>
        <v>0</v>
      </c>
      <c r="G902" s="98" t="n">
        <f aca="false">(-1)*$E902+$F902</f>
        <v>0</v>
      </c>
    </row>
    <row r="903" customFormat="false" ht="12.75" hidden="false" customHeight="true" outlineLevel="0" collapsed="false">
      <c r="A903" s="87" t="n">
        <v>899</v>
      </c>
      <c r="B903" s="90" t="n">
        <f aca="false">EOMONTH(Input!$C$7,A903)</f>
        <v>70280</v>
      </c>
      <c r="C903" s="90"/>
      <c r="D903" s="98" t="n">
        <f aca="false">IF(($D902+$G902)&lt;0,($D902+$G902),0)</f>
        <v>0</v>
      </c>
      <c r="E903" s="98" t="n">
        <f aca="false">IF($D903&lt;0,Input!$C$60,0)</f>
        <v>0</v>
      </c>
      <c r="F903" s="98" t="n">
        <f aca="false">($D903*(Input!$C$56/100))/12</f>
        <v>0</v>
      </c>
      <c r="G903" s="98" t="n">
        <f aca="false">(-1)*$E903+$F903</f>
        <v>0</v>
      </c>
    </row>
    <row r="904" customFormat="false" ht="12.75" hidden="false" customHeight="true" outlineLevel="0" collapsed="false">
      <c r="A904" s="87" t="n">
        <v>900</v>
      </c>
      <c r="B904" s="90" t="n">
        <f aca="false">EOMONTH(Input!$C$7,A904)</f>
        <v>70310</v>
      </c>
      <c r="C904" s="90"/>
      <c r="D904" s="98" t="n">
        <f aca="false">IF(($D903+$G903)&lt;0,($D903+$G903),0)</f>
        <v>0</v>
      </c>
      <c r="E904" s="98" t="n">
        <f aca="false">IF($D904&lt;0,Input!$C$60,0)</f>
        <v>0</v>
      </c>
      <c r="F904" s="98" t="n">
        <f aca="false">($D904*(Input!$C$56/100))/12</f>
        <v>0</v>
      </c>
      <c r="G904" s="98" t="n">
        <f aca="false">(-1)*$E904+$F904</f>
        <v>0</v>
      </c>
    </row>
    <row r="905" customFormat="false" ht="12.75" hidden="false" customHeight="true" outlineLevel="0" collapsed="false">
      <c r="A905" s="87" t="n">
        <v>901</v>
      </c>
      <c r="B905" s="90" t="n">
        <f aca="false">EOMONTH(Input!$C$7,A905)</f>
        <v>70341</v>
      </c>
      <c r="C905" s="90"/>
      <c r="D905" s="98" t="n">
        <f aca="false">IF(($D904+$G904)&lt;0,($D904+$G904),0)</f>
        <v>0</v>
      </c>
      <c r="E905" s="98" t="n">
        <f aca="false">IF($D905&lt;0,Input!$C$60,0)</f>
        <v>0</v>
      </c>
      <c r="F905" s="98" t="n">
        <f aca="false">($D905*(Input!$C$56/100))/12</f>
        <v>0</v>
      </c>
      <c r="G905" s="98" t="n">
        <f aca="false">(-1)*$E905+$F905</f>
        <v>0</v>
      </c>
    </row>
    <row r="906" customFormat="false" ht="12.75" hidden="false" customHeight="true" outlineLevel="0" collapsed="false">
      <c r="A906" s="87" t="n">
        <v>902</v>
      </c>
      <c r="B906" s="90" t="n">
        <f aca="false">EOMONTH(Input!$C$7,A906)</f>
        <v>70372</v>
      </c>
      <c r="C906" s="90"/>
      <c r="D906" s="98" t="n">
        <f aca="false">IF(($D905+$G905)&lt;0,($D905+$G905),0)</f>
        <v>0</v>
      </c>
      <c r="E906" s="98" t="n">
        <f aca="false">IF($D906&lt;0,Input!$C$60,0)</f>
        <v>0</v>
      </c>
      <c r="F906" s="98" t="n">
        <f aca="false">($D906*(Input!$C$56/100))/12</f>
        <v>0</v>
      </c>
      <c r="G906" s="98" t="n">
        <f aca="false">(-1)*$E906+$F906</f>
        <v>0</v>
      </c>
    </row>
    <row r="907" customFormat="false" ht="12.75" hidden="false" customHeight="true" outlineLevel="0" collapsed="false">
      <c r="A907" s="87" t="n">
        <v>903</v>
      </c>
      <c r="B907" s="90" t="n">
        <f aca="false">EOMONTH(Input!$C$7,A907)</f>
        <v>70402</v>
      </c>
      <c r="C907" s="90"/>
      <c r="D907" s="98" t="n">
        <f aca="false">IF(($D906+$G906)&lt;0,($D906+$G906),0)</f>
        <v>0</v>
      </c>
      <c r="E907" s="98" t="n">
        <f aca="false">IF($D907&lt;0,Input!$C$60,0)</f>
        <v>0</v>
      </c>
      <c r="F907" s="98" t="n">
        <f aca="false">($D907*(Input!$C$56/100))/12</f>
        <v>0</v>
      </c>
      <c r="G907" s="98" t="n">
        <f aca="false">(-1)*$E907+$F907</f>
        <v>0</v>
      </c>
    </row>
    <row r="908" customFormat="false" ht="12.75" hidden="false" customHeight="true" outlineLevel="0" collapsed="false">
      <c r="A908" s="87" t="n">
        <v>904</v>
      </c>
      <c r="B908" s="90" t="n">
        <f aca="false">EOMONTH(Input!$C$7,A908)</f>
        <v>70433</v>
      </c>
      <c r="C908" s="90"/>
      <c r="D908" s="98" t="n">
        <f aca="false">IF(($D907+$G907)&lt;0,($D907+$G907),0)</f>
        <v>0</v>
      </c>
      <c r="E908" s="98" t="n">
        <f aca="false">IF($D908&lt;0,Input!$C$60,0)</f>
        <v>0</v>
      </c>
      <c r="F908" s="98" t="n">
        <f aca="false">($D908*(Input!$C$56/100))/12</f>
        <v>0</v>
      </c>
      <c r="G908" s="98" t="n">
        <f aca="false">(-1)*$E908+$F908</f>
        <v>0</v>
      </c>
    </row>
    <row r="909" customFormat="false" ht="12.75" hidden="false" customHeight="true" outlineLevel="0" collapsed="false">
      <c r="A909" s="87" t="n">
        <v>905</v>
      </c>
      <c r="B909" s="90" t="n">
        <f aca="false">EOMONTH(Input!$C$7,A909)</f>
        <v>70463</v>
      </c>
      <c r="C909" s="90"/>
      <c r="D909" s="98" t="n">
        <f aca="false">IF(($D908+$G908)&lt;0,($D908+$G908),0)</f>
        <v>0</v>
      </c>
      <c r="E909" s="98" t="n">
        <f aca="false">IF($D909&lt;0,Input!$C$60,0)</f>
        <v>0</v>
      </c>
      <c r="F909" s="98" t="n">
        <f aca="false">($D909*(Input!$C$56/100))/12</f>
        <v>0</v>
      </c>
      <c r="G909" s="98" t="n">
        <f aca="false">(-1)*$E909+$F909</f>
        <v>0</v>
      </c>
    </row>
    <row r="910" customFormat="false" ht="12.75" hidden="false" customHeight="true" outlineLevel="0" collapsed="false">
      <c r="A910" s="87" t="n">
        <v>906</v>
      </c>
      <c r="B910" s="90" t="n">
        <f aca="false">EOMONTH(Input!$C$7,A910)</f>
        <v>70494</v>
      </c>
      <c r="C910" s="90"/>
      <c r="D910" s="98" t="n">
        <f aca="false">IF(($D909+$G909)&lt;0,($D909+$G909),0)</f>
        <v>0</v>
      </c>
      <c r="E910" s="98" t="n">
        <f aca="false">IF($D910&lt;0,Input!$C$60,0)</f>
        <v>0</v>
      </c>
      <c r="F910" s="98" t="n">
        <f aca="false">($D910*(Input!$C$56/100))/12</f>
        <v>0</v>
      </c>
      <c r="G910" s="98" t="n">
        <f aca="false">(-1)*$E910+$F910</f>
        <v>0</v>
      </c>
    </row>
    <row r="911" customFormat="false" ht="12.75" hidden="false" customHeight="true" outlineLevel="0" collapsed="false">
      <c r="A911" s="87" t="n">
        <v>907</v>
      </c>
      <c r="B911" s="90" t="n">
        <f aca="false">EOMONTH(Input!$C$7,A911)</f>
        <v>70525</v>
      </c>
      <c r="C911" s="90"/>
      <c r="D911" s="98" t="n">
        <f aca="false">IF(($D910+$G910)&lt;0,($D910+$G910),0)</f>
        <v>0</v>
      </c>
      <c r="E911" s="98" t="n">
        <f aca="false">IF($D911&lt;0,Input!$C$60,0)</f>
        <v>0</v>
      </c>
      <c r="F911" s="98" t="n">
        <f aca="false">($D911*(Input!$C$56/100))/12</f>
        <v>0</v>
      </c>
      <c r="G911" s="98" t="n">
        <f aca="false">(-1)*$E911+$F911</f>
        <v>0</v>
      </c>
    </row>
    <row r="912" customFormat="false" ht="12.75" hidden="false" customHeight="true" outlineLevel="0" collapsed="false">
      <c r="A912" s="87" t="n">
        <v>908</v>
      </c>
      <c r="B912" s="90" t="n">
        <f aca="false">EOMONTH(Input!$C$7,A912)</f>
        <v>70553</v>
      </c>
      <c r="C912" s="90"/>
      <c r="D912" s="98" t="n">
        <f aca="false">IF(($D911+$G911)&lt;0,($D911+$G911),0)</f>
        <v>0</v>
      </c>
      <c r="E912" s="98" t="n">
        <f aca="false">IF($D912&lt;0,Input!$C$60,0)</f>
        <v>0</v>
      </c>
      <c r="F912" s="98" t="n">
        <f aca="false">($D912*(Input!$C$56/100))/12</f>
        <v>0</v>
      </c>
      <c r="G912" s="98" t="n">
        <f aca="false">(-1)*$E912+$F912</f>
        <v>0</v>
      </c>
    </row>
    <row r="913" customFormat="false" ht="12.75" hidden="false" customHeight="true" outlineLevel="0" collapsed="false">
      <c r="A913" s="87" t="n">
        <v>909</v>
      </c>
      <c r="B913" s="90" t="n">
        <f aca="false">EOMONTH(Input!$C$7,A913)</f>
        <v>70584</v>
      </c>
      <c r="C913" s="90"/>
      <c r="D913" s="98" t="n">
        <f aca="false">IF(($D912+$G912)&lt;0,($D912+$G912),0)</f>
        <v>0</v>
      </c>
      <c r="E913" s="98" t="n">
        <f aca="false">IF($D913&lt;0,Input!$C$60,0)</f>
        <v>0</v>
      </c>
      <c r="F913" s="98" t="n">
        <f aca="false">($D913*(Input!$C$56/100))/12</f>
        <v>0</v>
      </c>
      <c r="G913" s="98" t="n">
        <f aca="false">(-1)*$E913+$F913</f>
        <v>0</v>
      </c>
    </row>
    <row r="914" customFormat="false" ht="12.75" hidden="false" customHeight="true" outlineLevel="0" collapsed="false">
      <c r="A914" s="87" t="n">
        <v>910</v>
      </c>
      <c r="B914" s="90" t="n">
        <f aca="false">EOMONTH(Input!$C$7,A914)</f>
        <v>70614</v>
      </c>
      <c r="C914" s="90"/>
      <c r="D914" s="98" t="n">
        <f aca="false">IF(($D913+$G913)&lt;0,($D913+$G913),0)</f>
        <v>0</v>
      </c>
      <c r="E914" s="98" t="n">
        <f aca="false">IF($D914&lt;0,Input!$C$60,0)</f>
        <v>0</v>
      </c>
      <c r="F914" s="98" t="n">
        <f aca="false">($D914*(Input!$C$56/100))/12</f>
        <v>0</v>
      </c>
      <c r="G914" s="98" t="n">
        <f aca="false">(-1)*$E914+$F914</f>
        <v>0</v>
      </c>
    </row>
    <row r="915" customFormat="false" ht="12.75" hidden="false" customHeight="true" outlineLevel="0" collapsed="false">
      <c r="A915" s="87" t="n">
        <v>911</v>
      </c>
      <c r="B915" s="90" t="n">
        <f aca="false">EOMONTH(Input!$C$7,A915)</f>
        <v>70645</v>
      </c>
      <c r="C915" s="90"/>
      <c r="D915" s="98" t="n">
        <f aca="false">IF(($D914+$G914)&lt;0,($D914+$G914),0)</f>
        <v>0</v>
      </c>
      <c r="E915" s="98" t="n">
        <f aca="false">IF($D915&lt;0,Input!$C$60,0)</f>
        <v>0</v>
      </c>
      <c r="F915" s="98" t="n">
        <f aca="false">($D915*(Input!$C$56/100))/12</f>
        <v>0</v>
      </c>
      <c r="G915" s="98" t="n">
        <f aca="false">(-1)*$E915+$F915</f>
        <v>0</v>
      </c>
    </row>
    <row r="916" customFormat="false" ht="12.75" hidden="false" customHeight="true" outlineLevel="0" collapsed="false">
      <c r="A916" s="87" t="n">
        <v>912</v>
      </c>
      <c r="B916" s="90" t="n">
        <f aca="false">EOMONTH(Input!$C$7,A916)</f>
        <v>70675</v>
      </c>
      <c r="C916" s="90"/>
      <c r="D916" s="98" t="n">
        <f aca="false">IF(($D915+$G915)&lt;0,($D915+$G915),0)</f>
        <v>0</v>
      </c>
      <c r="E916" s="98" t="n">
        <f aca="false">IF($D916&lt;0,Input!$C$60,0)</f>
        <v>0</v>
      </c>
      <c r="F916" s="98" t="n">
        <f aca="false">($D916*(Input!$C$56/100))/12</f>
        <v>0</v>
      </c>
      <c r="G916" s="98" t="n">
        <f aca="false">(-1)*$E916+$F916</f>
        <v>0</v>
      </c>
    </row>
    <row r="917" customFormat="false" ht="12.75" hidden="false" customHeight="true" outlineLevel="0" collapsed="false">
      <c r="A917" s="87" t="n">
        <v>913</v>
      </c>
      <c r="B917" s="90" t="n">
        <f aca="false">EOMONTH(Input!$C$7,A917)</f>
        <v>70706</v>
      </c>
      <c r="C917" s="90"/>
      <c r="D917" s="98" t="n">
        <f aca="false">IF(($D916+$G916)&lt;0,($D916+$G916),0)</f>
        <v>0</v>
      </c>
      <c r="E917" s="98" t="n">
        <f aca="false">IF($D917&lt;0,Input!$C$60,0)</f>
        <v>0</v>
      </c>
      <c r="F917" s="98" t="n">
        <f aca="false">($D917*(Input!$C$56/100))/12</f>
        <v>0</v>
      </c>
      <c r="G917" s="98" t="n">
        <f aca="false">(-1)*$E917+$F917</f>
        <v>0</v>
      </c>
    </row>
    <row r="918" customFormat="false" ht="12.75" hidden="false" customHeight="true" outlineLevel="0" collapsed="false">
      <c r="A918" s="87" t="n">
        <v>914</v>
      </c>
      <c r="B918" s="90" t="n">
        <f aca="false">EOMONTH(Input!$C$7,A918)</f>
        <v>70737</v>
      </c>
      <c r="C918" s="90"/>
      <c r="D918" s="98" t="n">
        <f aca="false">IF(($D917+$G917)&lt;0,($D917+$G917),0)</f>
        <v>0</v>
      </c>
      <c r="E918" s="98" t="n">
        <f aca="false">IF($D918&lt;0,Input!$C$60,0)</f>
        <v>0</v>
      </c>
      <c r="F918" s="98" t="n">
        <f aca="false">($D918*(Input!$C$56/100))/12</f>
        <v>0</v>
      </c>
      <c r="G918" s="98" t="n">
        <f aca="false">(-1)*$E918+$F918</f>
        <v>0</v>
      </c>
    </row>
    <row r="919" customFormat="false" ht="12.75" hidden="false" customHeight="true" outlineLevel="0" collapsed="false">
      <c r="A919" s="87" t="n">
        <v>915</v>
      </c>
      <c r="B919" s="90" t="n">
        <f aca="false">EOMONTH(Input!$C$7,A919)</f>
        <v>70767</v>
      </c>
      <c r="C919" s="90"/>
      <c r="D919" s="98" t="n">
        <f aca="false">IF(($D918+$G918)&lt;0,($D918+$G918),0)</f>
        <v>0</v>
      </c>
      <c r="E919" s="98" t="n">
        <f aca="false">IF($D919&lt;0,Input!$C$60,0)</f>
        <v>0</v>
      </c>
      <c r="F919" s="98" t="n">
        <f aca="false">($D919*(Input!$C$56/100))/12</f>
        <v>0</v>
      </c>
      <c r="G919" s="98" t="n">
        <f aca="false">(-1)*$E919+$F919</f>
        <v>0</v>
      </c>
    </row>
    <row r="920" customFormat="false" ht="12.75" hidden="false" customHeight="true" outlineLevel="0" collapsed="false">
      <c r="A920" s="87" t="n">
        <v>916</v>
      </c>
      <c r="B920" s="90" t="n">
        <f aca="false">EOMONTH(Input!$C$7,A920)</f>
        <v>70798</v>
      </c>
      <c r="C920" s="90"/>
      <c r="D920" s="98" t="n">
        <f aca="false">IF(($D919+$G919)&lt;0,($D919+$G919),0)</f>
        <v>0</v>
      </c>
      <c r="E920" s="98" t="n">
        <f aca="false">IF($D920&lt;0,Input!$C$60,0)</f>
        <v>0</v>
      </c>
      <c r="F920" s="98" t="n">
        <f aca="false">($D920*(Input!$C$56/100))/12</f>
        <v>0</v>
      </c>
      <c r="G920" s="98" t="n">
        <f aca="false">(-1)*$E920+$F920</f>
        <v>0</v>
      </c>
    </row>
    <row r="921" customFormat="false" ht="12.75" hidden="false" customHeight="true" outlineLevel="0" collapsed="false">
      <c r="A921" s="87" t="n">
        <v>917</v>
      </c>
      <c r="B921" s="90" t="n">
        <f aca="false">EOMONTH(Input!$C$7,A921)</f>
        <v>70828</v>
      </c>
      <c r="C921" s="90"/>
      <c r="D921" s="98" t="n">
        <f aca="false">IF(($D920+$G920)&lt;0,($D920+$G920),0)</f>
        <v>0</v>
      </c>
      <c r="E921" s="98" t="n">
        <f aca="false">IF($D921&lt;0,Input!$C$60,0)</f>
        <v>0</v>
      </c>
      <c r="F921" s="98" t="n">
        <f aca="false">($D921*(Input!$C$56/100))/12</f>
        <v>0</v>
      </c>
      <c r="G921" s="98" t="n">
        <f aca="false">(-1)*$E921+$F921</f>
        <v>0</v>
      </c>
    </row>
    <row r="922" customFormat="false" ht="12.75" hidden="false" customHeight="true" outlineLevel="0" collapsed="false">
      <c r="A922" s="87" t="n">
        <v>918</v>
      </c>
      <c r="B922" s="90" t="n">
        <f aca="false">EOMONTH(Input!$C$7,A922)</f>
        <v>70859</v>
      </c>
      <c r="C922" s="90"/>
      <c r="D922" s="98" t="n">
        <f aca="false">IF(($D921+$G921)&lt;0,($D921+$G921),0)</f>
        <v>0</v>
      </c>
      <c r="E922" s="98" t="n">
        <f aca="false">IF($D922&lt;0,Input!$C$60,0)</f>
        <v>0</v>
      </c>
      <c r="F922" s="98" t="n">
        <f aca="false">($D922*(Input!$C$56/100))/12</f>
        <v>0</v>
      </c>
      <c r="G922" s="98" t="n">
        <f aca="false">(-1)*$E922+$F922</f>
        <v>0</v>
      </c>
    </row>
    <row r="923" customFormat="false" ht="12.75" hidden="false" customHeight="true" outlineLevel="0" collapsed="false">
      <c r="A923" s="87" t="n">
        <v>919</v>
      </c>
      <c r="B923" s="90" t="n">
        <f aca="false">EOMONTH(Input!$C$7,A923)</f>
        <v>70890</v>
      </c>
      <c r="C923" s="90"/>
      <c r="D923" s="98" t="n">
        <f aca="false">IF(($D922+$G922)&lt;0,($D922+$G922),0)</f>
        <v>0</v>
      </c>
      <c r="E923" s="98" t="n">
        <f aca="false">IF($D923&lt;0,Input!$C$60,0)</f>
        <v>0</v>
      </c>
      <c r="F923" s="98" t="n">
        <f aca="false">($D923*(Input!$C$56/100))/12</f>
        <v>0</v>
      </c>
      <c r="G923" s="98" t="n">
        <f aca="false">(-1)*$E923+$F923</f>
        <v>0</v>
      </c>
    </row>
    <row r="924" customFormat="false" ht="12.75" hidden="false" customHeight="true" outlineLevel="0" collapsed="false">
      <c r="A924" s="87" t="n">
        <v>920</v>
      </c>
      <c r="B924" s="90" t="n">
        <f aca="false">EOMONTH(Input!$C$7,A924)</f>
        <v>70918</v>
      </c>
      <c r="C924" s="90"/>
      <c r="D924" s="98" t="n">
        <f aca="false">IF(($D923+$G923)&lt;0,($D923+$G923),0)</f>
        <v>0</v>
      </c>
      <c r="E924" s="98" t="n">
        <f aca="false">IF($D924&lt;0,Input!$C$60,0)</f>
        <v>0</v>
      </c>
      <c r="F924" s="98" t="n">
        <f aca="false">($D924*(Input!$C$56/100))/12</f>
        <v>0</v>
      </c>
      <c r="G924" s="98" t="n">
        <f aca="false">(-1)*$E924+$F924</f>
        <v>0</v>
      </c>
    </row>
    <row r="925" customFormat="false" ht="12.75" hidden="false" customHeight="true" outlineLevel="0" collapsed="false">
      <c r="A925" s="87" t="n">
        <v>921</v>
      </c>
      <c r="B925" s="90" t="n">
        <f aca="false">EOMONTH(Input!$C$7,A925)</f>
        <v>70949</v>
      </c>
      <c r="C925" s="90"/>
      <c r="D925" s="98" t="n">
        <f aca="false">IF(($D924+$G924)&lt;0,($D924+$G924),0)</f>
        <v>0</v>
      </c>
      <c r="E925" s="98" t="n">
        <f aca="false">IF($D925&lt;0,Input!$C$60,0)</f>
        <v>0</v>
      </c>
      <c r="F925" s="98" t="n">
        <f aca="false">($D925*(Input!$C$56/100))/12</f>
        <v>0</v>
      </c>
      <c r="G925" s="98" t="n">
        <f aca="false">(-1)*$E925+$F925</f>
        <v>0</v>
      </c>
    </row>
    <row r="926" customFormat="false" ht="12.75" hidden="false" customHeight="true" outlineLevel="0" collapsed="false">
      <c r="A926" s="87" t="n">
        <v>922</v>
      </c>
      <c r="B926" s="90" t="n">
        <f aca="false">EOMONTH(Input!$C$7,A926)</f>
        <v>70979</v>
      </c>
      <c r="C926" s="90"/>
      <c r="D926" s="98" t="n">
        <f aca="false">IF(($D925+$G925)&lt;0,($D925+$G925),0)</f>
        <v>0</v>
      </c>
      <c r="E926" s="98" t="n">
        <f aca="false">IF($D926&lt;0,Input!$C$60,0)</f>
        <v>0</v>
      </c>
      <c r="F926" s="98" t="n">
        <f aca="false">($D926*(Input!$C$56/100))/12</f>
        <v>0</v>
      </c>
      <c r="G926" s="98" t="n">
        <f aca="false">(-1)*$E926+$F926</f>
        <v>0</v>
      </c>
    </row>
    <row r="927" customFormat="false" ht="12.75" hidden="false" customHeight="true" outlineLevel="0" collapsed="false">
      <c r="A927" s="87" t="n">
        <v>923</v>
      </c>
      <c r="B927" s="90" t="n">
        <f aca="false">EOMONTH(Input!$C$7,A927)</f>
        <v>71010</v>
      </c>
      <c r="C927" s="90"/>
      <c r="D927" s="98" t="n">
        <f aca="false">IF(($D926+$G926)&lt;0,($D926+$G926),0)</f>
        <v>0</v>
      </c>
      <c r="E927" s="98" t="n">
        <f aca="false">IF($D927&lt;0,Input!$C$60,0)</f>
        <v>0</v>
      </c>
      <c r="F927" s="98" t="n">
        <f aca="false">($D927*(Input!$C$56/100))/12</f>
        <v>0</v>
      </c>
      <c r="G927" s="98" t="n">
        <f aca="false">(-1)*$E927+$F927</f>
        <v>0</v>
      </c>
    </row>
    <row r="928" customFormat="false" ht="12.75" hidden="false" customHeight="true" outlineLevel="0" collapsed="false">
      <c r="A928" s="87" t="n">
        <v>924</v>
      </c>
      <c r="B928" s="90" t="n">
        <f aca="false">EOMONTH(Input!$C$7,A928)</f>
        <v>71040</v>
      </c>
      <c r="C928" s="90"/>
      <c r="D928" s="98" t="n">
        <f aca="false">IF(($D927+$G927)&lt;0,($D927+$G927),0)</f>
        <v>0</v>
      </c>
      <c r="E928" s="98" t="n">
        <f aca="false">IF($D928&lt;0,Input!$C$60,0)</f>
        <v>0</v>
      </c>
      <c r="F928" s="98" t="n">
        <f aca="false">($D928*(Input!$C$56/100))/12</f>
        <v>0</v>
      </c>
      <c r="G928" s="98" t="n">
        <f aca="false">(-1)*$E928+$F928</f>
        <v>0</v>
      </c>
    </row>
    <row r="929" customFormat="false" ht="12.75" hidden="false" customHeight="true" outlineLevel="0" collapsed="false">
      <c r="A929" s="87" t="n">
        <v>925</v>
      </c>
      <c r="B929" s="90" t="n">
        <f aca="false">EOMONTH(Input!$C$7,A929)</f>
        <v>71071</v>
      </c>
      <c r="C929" s="90"/>
      <c r="D929" s="98" t="n">
        <f aca="false">IF(($D928+$G928)&lt;0,($D928+$G928),0)</f>
        <v>0</v>
      </c>
      <c r="E929" s="98" t="n">
        <f aca="false">IF($D929&lt;0,Input!$C$60,0)</f>
        <v>0</v>
      </c>
      <c r="F929" s="98" t="n">
        <f aca="false">($D929*(Input!$C$56/100))/12</f>
        <v>0</v>
      </c>
      <c r="G929" s="98" t="n">
        <f aca="false">(-1)*$E929+$F929</f>
        <v>0</v>
      </c>
    </row>
    <row r="930" customFormat="false" ht="12.75" hidden="false" customHeight="true" outlineLevel="0" collapsed="false">
      <c r="A930" s="87" t="n">
        <v>926</v>
      </c>
      <c r="B930" s="90" t="n">
        <f aca="false">EOMONTH(Input!$C$7,A930)</f>
        <v>71102</v>
      </c>
      <c r="C930" s="90"/>
      <c r="D930" s="98" t="n">
        <f aca="false">IF(($D929+$G929)&lt;0,($D929+$G929),0)</f>
        <v>0</v>
      </c>
      <c r="E930" s="98" t="n">
        <f aca="false">IF($D930&lt;0,Input!$C$60,0)</f>
        <v>0</v>
      </c>
      <c r="F930" s="98" t="n">
        <f aca="false">($D930*(Input!$C$56/100))/12</f>
        <v>0</v>
      </c>
      <c r="G930" s="98" t="n">
        <f aca="false">(-1)*$E930+$F930</f>
        <v>0</v>
      </c>
    </row>
    <row r="931" customFormat="false" ht="12.75" hidden="false" customHeight="true" outlineLevel="0" collapsed="false">
      <c r="A931" s="87" t="n">
        <v>927</v>
      </c>
      <c r="B931" s="90" t="n">
        <f aca="false">EOMONTH(Input!$C$7,A931)</f>
        <v>71132</v>
      </c>
      <c r="C931" s="90"/>
      <c r="D931" s="98" t="n">
        <f aca="false">IF(($D930+$G930)&lt;0,($D930+$G930),0)</f>
        <v>0</v>
      </c>
      <c r="E931" s="98" t="n">
        <f aca="false">IF($D931&lt;0,Input!$C$60,0)</f>
        <v>0</v>
      </c>
      <c r="F931" s="98" t="n">
        <f aca="false">($D931*(Input!$C$56/100))/12</f>
        <v>0</v>
      </c>
      <c r="G931" s="98" t="n">
        <f aca="false">(-1)*$E931+$F931</f>
        <v>0</v>
      </c>
    </row>
    <row r="932" customFormat="false" ht="12.75" hidden="false" customHeight="true" outlineLevel="0" collapsed="false">
      <c r="A932" s="87" t="n">
        <v>928</v>
      </c>
      <c r="B932" s="90" t="n">
        <f aca="false">EOMONTH(Input!$C$7,A932)</f>
        <v>71163</v>
      </c>
      <c r="C932" s="90"/>
      <c r="D932" s="98" t="n">
        <f aca="false">IF(($D931+$G931)&lt;0,($D931+$G931),0)</f>
        <v>0</v>
      </c>
      <c r="E932" s="98" t="n">
        <f aca="false">IF($D932&lt;0,Input!$C$60,0)</f>
        <v>0</v>
      </c>
      <c r="F932" s="98" t="n">
        <f aca="false">($D932*(Input!$C$56/100))/12</f>
        <v>0</v>
      </c>
      <c r="G932" s="98" t="n">
        <f aca="false">(-1)*$E932+$F932</f>
        <v>0</v>
      </c>
    </row>
    <row r="933" customFormat="false" ht="12.75" hidden="false" customHeight="true" outlineLevel="0" collapsed="false">
      <c r="A933" s="87" t="n">
        <v>929</v>
      </c>
      <c r="B933" s="90" t="n">
        <f aca="false">EOMONTH(Input!$C$7,A933)</f>
        <v>71193</v>
      </c>
      <c r="C933" s="90"/>
      <c r="D933" s="98" t="n">
        <f aca="false">IF(($D932+$G932)&lt;0,($D932+$G932),0)</f>
        <v>0</v>
      </c>
      <c r="E933" s="98" t="n">
        <f aca="false">IF($D933&lt;0,Input!$C$60,0)</f>
        <v>0</v>
      </c>
      <c r="F933" s="98" t="n">
        <f aca="false">($D933*(Input!$C$56/100))/12</f>
        <v>0</v>
      </c>
      <c r="G933" s="98" t="n">
        <f aca="false">(-1)*$E933+$F933</f>
        <v>0</v>
      </c>
    </row>
    <row r="934" customFormat="false" ht="12.75" hidden="false" customHeight="true" outlineLevel="0" collapsed="false">
      <c r="A934" s="87" t="n">
        <v>930</v>
      </c>
      <c r="B934" s="90" t="n">
        <f aca="false">EOMONTH(Input!$C$7,A934)</f>
        <v>71224</v>
      </c>
      <c r="C934" s="90"/>
      <c r="D934" s="98" t="n">
        <f aca="false">IF(($D933+$G933)&lt;0,($D933+$G933),0)</f>
        <v>0</v>
      </c>
      <c r="E934" s="98" t="n">
        <f aca="false">IF($D934&lt;0,Input!$C$60,0)</f>
        <v>0</v>
      </c>
      <c r="F934" s="98" t="n">
        <f aca="false">($D934*(Input!$C$56/100))/12</f>
        <v>0</v>
      </c>
      <c r="G934" s="98" t="n">
        <f aca="false">(-1)*$E934+$F934</f>
        <v>0</v>
      </c>
    </row>
    <row r="935" customFormat="false" ht="12.75" hidden="false" customHeight="true" outlineLevel="0" collapsed="false">
      <c r="A935" s="87" t="n">
        <v>931</v>
      </c>
      <c r="B935" s="90" t="n">
        <f aca="false">EOMONTH(Input!$C$7,A935)</f>
        <v>71255</v>
      </c>
      <c r="C935" s="90"/>
      <c r="D935" s="98" t="n">
        <f aca="false">IF(($D934+$G934)&lt;0,($D934+$G934),0)</f>
        <v>0</v>
      </c>
      <c r="E935" s="98" t="n">
        <f aca="false">IF($D935&lt;0,Input!$C$60,0)</f>
        <v>0</v>
      </c>
      <c r="F935" s="98" t="n">
        <f aca="false">($D935*(Input!$C$56/100))/12</f>
        <v>0</v>
      </c>
      <c r="G935" s="98" t="n">
        <f aca="false">(-1)*$E935+$F935</f>
        <v>0</v>
      </c>
    </row>
    <row r="936" customFormat="false" ht="12.75" hidden="false" customHeight="true" outlineLevel="0" collapsed="false">
      <c r="A936" s="87" t="n">
        <v>932</v>
      </c>
      <c r="B936" s="90" t="n">
        <f aca="false">EOMONTH(Input!$C$7,A936)</f>
        <v>71283</v>
      </c>
      <c r="C936" s="90"/>
      <c r="D936" s="98" t="n">
        <f aca="false">IF(($D935+$G935)&lt;0,($D935+$G935),0)</f>
        <v>0</v>
      </c>
      <c r="E936" s="98" t="n">
        <f aca="false">IF($D936&lt;0,Input!$C$60,0)</f>
        <v>0</v>
      </c>
      <c r="F936" s="98" t="n">
        <f aca="false">($D936*(Input!$C$56/100))/12</f>
        <v>0</v>
      </c>
      <c r="G936" s="98" t="n">
        <f aca="false">(-1)*$E936+$F936</f>
        <v>0</v>
      </c>
    </row>
    <row r="937" customFormat="false" ht="12.75" hidden="false" customHeight="true" outlineLevel="0" collapsed="false">
      <c r="A937" s="87" t="n">
        <v>933</v>
      </c>
      <c r="B937" s="90" t="n">
        <f aca="false">EOMONTH(Input!$C$7,A937)</f>
        <v>71314</v>
      </c>
      <c r="C937" s="90"/>
      <c r="D937" s="98" t="n">
        <f aca="false">IF(($D936+$G936)&lt;0,($D936+$G936),0)</f>
        <v>0</v>
      </c>
      <c r="E937" s="98" t="n">
        <f aca="false">IF($D937&lt;0,Input!$C$60,0)</f>
        <v>0</v>
      </c>
      <c r="F937" s="98" t="n">
        <f aca="false">($D937*(Input!$C$56/100))/12</f>
        <v>0</v>
      </c>
      <c r="G937" s="98" t="n">
        <f aca="false">(-1)*$E937+$F937</f>
        <v>0</v>
      </c>
    </row>
    <row r="938" customFormat="false" ht="12.75" hidden="false" customHeight="true" outlineLevel="0" collapsed="false">
      <c r="A938" s="87" t="n">
        <v>934</v>
      </c>
      <c r="B938" s="90" t="n">
        <f aca="false">EOMONTH(Input!$C$7,A938)</f>
        <v>71344</v>
      </c>
      <c r="C938" s="90"/>
      <c r="D938" s="98" t="n">
        <f aca="false">IF(($D937+$G937)&lt;0,($D937+$G937),0)</f>
        <v>0</v>
      </c>
      <c r="E938" s="98" t="n">
        <f aca="false">IF($D938&lt;0,Input!$C$60,0)</f>
        <v>0</v>
      </c>
      <c r="F938" s="98" t="n">
        <f aca="false">($D938*(Input!$C$56/100))/12</f>
        <v>0</v>
      </c>
      <c r="G938" s="98" t="n">
        <f aca="false">(-1)*$E938+$F938</f>
        <v>0</v>
      </c>
    </row>
    <row r="939" customFormat="false" ht="12.75" hidden="false" customHeight="true" outlineLevel="0" collapsed="false">
      <c r="A939" s="87" t="n">
        <v>935</v>
      </c>
      <c r="B939" s="90" t="n">
        <f aca="false">EOMONTH(Input!$C$7,A939)</f>
        <v>71375</v>
      </c>
      <c r="C939" s="90"/>
      <c r="D939" s="98" t="n">
        <f aca="false">IF(($D938+$G938)&lt;0,($D938+$G938),0)</f>
        <v>0</v>
      </c>
      <c r="E939" s="98" t="n">
        <f aca="false">IF($D939&lt;0,Input!$C$60,0)</f>
        <v>0</v>
      </c>
      <c r="F939" s="98" t="n">
        <f aca="false">($D939*(Input!$C$56/100))/12</f>
        <v>0</v>
      </c>
      <c r="G939" s="98" t="n">
        <f aca="false">(-1)*$E939+$F939</f>
        <v>0</v>
      </c>
    </row>
    <row r="940" customFormat="false" ht="12.75" hidden="false" customHeight="true" outlineLevel="0" collapsed="false">
      <c r="A940" s="87" t="n">
        <v>936</v>
      </c>
      <c r="B940" s="90" t="n">
        <f aca="false">EOMONTH(Input!$C$7,A940)</f>
        <v>71405</v>
      </c>
      <c r="C940" s="90"/>
      <c r="D940" s="98" t="n">
        <f aca="false">IF(($D939+$G939)&lt;0,($D939+$G939),0)</f>
        <v>0</v>
      </c>
      <c r="E940" s="98" t="n">
        <f aca="false">IF($D940&lt;0,Input!$C$60,0)</f>
        <v>0</v>
      </c>
      <c r="F940" s="98" t="n">
        <f aca="false">($D940*(Input!$C$56/100))/12</f>
        <v>0</v>
      </c>
      <c r="G940" s="98" t="n">
        <f aca="false">(-1)*$E940+$F940</f>
        <v>0</v>
      </c>
    </row>
    <row r="941" customFormat="false" ht="12.75" hidden="false" customHeight="true" outlineLevel="0" collapsed="false">
      <c r="A941" s="87" t="n">
        <v>937</v>
      </c>
      <c r="B941" s="90" t="n">
        <f aca="false">EOMONTH(Input!$C$7,A941)</f>
        <v>71436</v>
      </c>
      <c r="C941" s="90"/>
      <c r="D941" s="98" t="n">
        <f aca="false">IF(($D940+$G940)&lt;0,($D940+$G940),0)</f>
        <v>0</v>
      </c>
      <c r="E941" s="98" t="n">
        <f aca="false">IF($D941&lt;0,Input!$C$60,0)</f>
        <v>0</v>
      </c>
      <c r="F941" s="98" t="n">
        <f aca="false">($D941*(Input!$C$56/100))/12</f>
        <v>0</v>
      </c>
      <c r="G941" s="98" t="n">
        <f aca="false">(-1)*$E941+$F941</f>
        <v>0</v>
      </c>
    </row>
    <row r="942" customFormat="false" ht="12.75" hidden="false" customHeight="true" outlineLevel="0" collapsed="false">
      <c r="A942" s="87" t="n">
        <v>938</v>
      </c>
      <c r="B942" s="90" t="n">
        <f aca="false">EOMONTH(Input!$C$7,A942)</f>
        <v>71467</v>
      </c>
      <c r="C942" s="90"/>
      <c r="D942" s="98" t="n">
        <f aca="false">IF(($D941+$G941)&lt;0,($D941+$G941),0)</f>
        <v>0</v>
      </c>
      <c r="E942" s="98" t="n">
        <f aca="false">IF($D942&lt;0,Input!$C$60,0)</f>
        <v>0</v>
      </c>
      <c r="F942" s="98" t="n">
        <f aca="false">($D942*(Input!$C$56/100))/12</f>
        <v>0</v>
      </c>
      <c r="G942" s="98" t="n">
        <f aca="false">(-1)*$E942+$F942</f>
        <v>0</v>
      </c>
    </row>
    <row r="943" customFormat="false" ht="12.75" hidden="false" customHeight="true" outlineLevel="0" collapsed="false">
      <c r="A943" s="87" t="n">
        <v>939</v>
      </c>
      <c r="B943" s="90" t="n">
        <f aca="false">EOMONTH(Input!$C$7,A943)</f>
        <v>71497</v>
      </c>
      <c r="C943" s="90"/>
      <c r="D943" s="98" t="n">
        <f aca="false">IF(($D942+$G942)&lt;0,($D942+$G942),0)</f>
        <v>0</v>
      </c>
      <c r="E943" s="98" t="n">
        <f aca="false">IF($D943&lt;0,Input!$C$60,0)</f>
        <v>0</v>
      </c>
      <c r="F943" s="98" t="n">
        <f aca="false">($D943*(Input!$C$56/100))/12</f>
        <v>0</v>
      </c>
      <c r="G943" s="98" t="n">
        <f aca="false">(-1)*$E943+$F943</f>
        <v>0</v>
      </c>
    </row>
    <row r="944" customFormat="false" ht="12.75" hidden="false" customHeight="true" outlineLevel="0" collapsed="false">
      <c r="A944" s="87" t="n">
        <v>940</v>
      </c>
      <c r="B944" s="90" t="n">
        <f aca="false">EOMONTH(Input!$C$7,A944)</f>
        <v>71528</v>
      </c>
      <c r="C944" s="90"/>
      <c r="D944" s="98" t="n">
        <f aca="false">IF(($D943+$G943)&lt;0,($D943+$G943),0)</f>
        <v>0</v>
      </c>
      <c r="E944" s="98" t="n">
        <f aca="false">IF($D944&lt;0,Input!$C$60,0)</f>
        <v>0</v>
      </c>
      <c r="F944" s="98" t="n">
        <f aca="false">($D944*(Input!$C$56/100))/12</f>
        <v>0</v>
      </c>
      <c r="G944" s="98" t="n">
        <f aca="false">(-1)*$E944+$F944</f>
        <v>0</v>
      </c>
    </row>
    <row r="945" customFormat="false" ht="12.75" hidden="false" customHeight="true" outlineLevel="0" collapsed="false">
      <c r="A945" s="87" t="n">
        <v>941</v>
      </c>
      <c r="B945" s="90" t="n">
        <f aca="false">EOMONTH(Input!$C$7,A945)</f>
        <v>71558</v>
      </c>
      <c r="C945" s="90"/>
      <c r="D945" s="98" t="n">
        <f aca="false">IF(($D944+$G944)&lt;0,($D944+$G944),0)</f>
        <v>0</v>
      </c>
      <c r="E945" s="98" t="n">
        <f aca="false">IF($D945&lt;0,Input!$C$60,0)</f>
        <v>0</v>
      </c>
      <c r="F945" s="98" t="n">
        <f aca="false">($D945*(Input!$C$56/100))/12</f>
        <v>0</v>
      </c>
      <c r="G945" s="98" t="n">
        <f aca="false">(-1)*$E945+$F945</f>
        <v>0</v>
      </c>
    </row>
    <row r="946" customFormat="false" ht="12.75" hidden="false" customHeight="true" outlineLevel="0" collapsed="false">
      <c r="A946" s="87" t="n">
        <v>942</v>
      </c>
      <c r="B946" s="90" t="n">
        <f aca="false">EOMONTH(Input!$C$7,A946)</f>
        <v>71589</v>
      </c>
      <c r="C946" s="90"/>
      <c r="D946" s="98" t="n">
        <f aca="false">IF(($D945+$G945)&lt;0,($D945+$G945),0)</f>
        <v>0</v>
      </c>
      <c r="E946" s="98" t="n">
        <f aca="false">IF($D946&lt;0,Input!$C$60,0)</f>
        <v>0</v>
      </c>
      <c r="F946" s="98" t="n">
        <f aca="false">($D946*(Input!$C$56/100))/12</f>
        <v>0</v>
      </c>
      <c r="G946" s="98" t="n">
        <f aca="false">(-1)*$E946+$F946</f>
        <v>0</v>
      </c>
    </row>
    <row r="947" customFormat="false" ht="12.75" hidden="false" customHeight="true" outlineLevel="0" collapsed="false">
      <c r="A947" s="87" t="n">
        <v>943</v>
      </c>
      <c r="B947" s="90" t="n">
        <f aca="false">EOMONTH(Input!$C$7,A947)</f>
        <v>71620</v>
      </c>
      <c r="C947" s="90"/>
      <c r="D947" s="98" t="n">
        <f aca="false">IF(($D946+$G946)&lt;0,($D946+$G946),0)</f>
        <v>0</v>
      </c>
      <c r="E947" s="98" t="n">
        <f aca="false">IF($D947&lt;0,Input!$C$60,0)</f>
        <v>0</v>
      </c>
      <c r="F947" s="98" t="n">
        <f aca="false">($D947*(Input!$C$56/100))/12</f>
        <v>0</v>
      </c>
      <c r="G947" s="98" t="n">
        <f aca="false">(-1)*$E947+$F947</f>
        <v>0</v>
      </c>
    </row>
    <row r="948" customFormat="false" ht="12.75" hidden="false" customHeight="true" outlineLevel="0" collapsed="false">
      <c r="A948" s="87" t="n">
        <v>944</v>
      </c>
      <c r="B948" s="90" t="n">
        <f aca="false">EOMONTH(Input!$C$7,A948)</f>
        <v>71649</v>
      </c>
      <c r="C948" s="90"/>
      <c r="D948" s="98" t="n">
        <f aca="false">IF(($D947+$G947)&lt;0,($D947+$G947),0)</f>
        <v>0</v>
      </c>
      <c r="E948" s="98" t="n">
        <f aca="false">IF($D948&lt;0,Input!$C$60,0)</f>
        <v>0</v>
      </c>
      <c r="F948" s="98" t="n">
        <f aca="false">($D948*(Input!$C$56/100))/12</f>
        <v>0</v>
      </c>
      <c r="G948" s="98" t="n">
        <f aca="false">(-1)*$E948+$F948</f>
        <v>0</v>
      </c>
    </row>
    <row r="949" customFormat="false" ht="12.75" hidden="false" customHeight="true" outlineLevel="0" collapsed="false">
      <c r="A949" s="87" t="n">
        <v>945</v>
      </c>
      <c r="B949" s="90" t="n">
        <f aca="false">EOMONTH(Input!$C$7,A949)</f>
        <v>71680</v>
      </c>
      <c r="C949" s="90"/>
      <c r="D949" s="98" t="n">
        <f aca="false">IF(($D948+$G948)&lt;0,($D948+$G948),0)</f>
        <v>0</v>
      </c>
      <c r="E949" s="98" t="n">
        <f aca="false">IF($D949&lt;0,Input!$C$60,0)</f>
        <v>0</v>
      </c>
      <c r="F949" s="98" t="n">
        <f aca="false">($D949*(Input!$C$56/100))/12</f>
        <v>0</v>
      </c>
      <c r="G949" s="98" t="n">
        <f aca="false">(-1)*$E949+$F949</f>
        <v>0</v>
      </c>
    </row>
    <row r="950" customFormat="false" ht="12.75" hidden="false" customHeight="true" outlineLevel="0" collapsed="false">
      <c r="A950" s="87" t="n">
        <v>946</v>
      </c>
      <c r="B950" s="90" t="n">
        <f aca="false">EOMONTH(Input!$C$7,A950)</f>
        <v>71710</v>
      </c>
      <c r="C950" s="90"/>
      <c r="D950" s="98" t="n">
        <f aca="false">IF(($D949+$G949)&lt;0,($D949+$G949),0)</f>
        <v>0</v>
      </c>
      <c r="E950" s="98" t="n">
        <f aca="false">IF($D950&lt;0,Input!$C$60,0)</f>
        <v>0</v>
      </c>
      <c r="F950" s="98" t="n">
        <f aca="false">($D950*(Input!$C$56/100))/12</f>
        <v>0</v>
      </c>
      <c r="G950" s="98" t="n">
        <f aca="false">(-1)*$E950+$F950</f>
        <v>0</v>
      </c>
    </row>
    <row r="951" customFormat="false" ht="12.75" hidden="false" customHeight="true" outlineLevel="0" collapsed="false">
      <c r="A951" s="87" t="n">
        <v>947</v>
      </c>
      <c r="B951" s="90" t="n">
        <f aca="false">EOMONTH(Input!$C$7,A951)</f>
        <v>71741</v>
      </c>
      <c r="C951" s="90"/>
      <c r="D951" s="98" t="n">
        <f aca="false">IF(($D950+$G950)&lt;0,($D950+$G950),0)</f>
        <v>0</v>
      </c>
      <c r="E951" s="98" t="n">
        <f aca="false">IF($D951&lt;0,Input!$C$60,0)</f>
        <v>0</v>
      </c>
      <c r="F951" s="98" t="n">
        <f aca="false">($D951*(Input!$C$56/100))/12</f>
        <v>0</v>
      </c>
      <c r="G951" s="98" t="n">
        <f aca="false">(-1)*$E951+$F951</f>
        <v>0</v>
      </c>
    </row>
    <row r="952" customFormat="false" ht="12.75" hidden="false" customHeight="true" outlineLevel="0" collapsed="false">
      <c r="A952" s="87" t="n">
        <v>948</v>
      </c>
      <c r="B952" s="90" t="n">
        <f aca="false">EOMONTH(Input!$C$7,A952)</f>
        <v>71771</v>
      </c>
      <c r="C952" s="90"/>
      <c r="D952" s="98" t="n">
        <f aca="false">IF(($D951+$G951)&lt;0,($D951+$G951),0)</f>
        <v>0</v>
      </c>
      <c r="E952" s="98" t="n">
        <f aca="false">IF($D952&lt;0,Input!$C$60,0)</f>
        <v>0</v>
      </c>
      <c r="F952" s="98" t="n">
        <f aca="false">($D952*(Input!$C$56/100))/12</f>
        <v>0</v>
      </c>
      <c r="G952" s="98" t="n">
        <f aca="false">(-1)*$E952+$F952</f>
        <v>0</v>
      </c>
    </row>
    <row r="953" customFormat="false" ht="12.75" hidden="false" customHeight="true" outlineLevel="0" collapsed="false">
      <c r="A953" s="87" t="n">
        <v>949</v>
      </c>
      <c r="B953" s="90" t="n">
        <f aca="false">EOMONTH(Input!$C$7,A953)</f>
        <v>71802</v>
      </c>
      <c r="C953" s="90"/>
      <c r="D953" s="98" t="n">
        <f aca="false">IF(($D952+$G952)&lt;0,($D952+$G952),0)</f>
        <v>0</v>
      </c>
      <c r="E953" s="98" t="n">
        <f aca="false">IF($D953&lt;0,Input!$C$60,0)</f>
        <v>0</v>
      </c>
      <c r="F953" s="98" t="n">
        <f aca="false">($D953*(Input!$C$56/100))/12</f>
        <v>0</v>
      </c>
      <c r="G953" s="98" t="n">
        <f aca="false">(-1)*$E953+$F953</f>
        <v>0</v>
      </c>
    </row>
    <row r="954" customFormat="false" ht="12.75" hidden="false" customHeight="true" outlineLevel="0" collapsed="false">
      <c r="A954" s="87" t="n">
        <v>950</v>
      </c>
      <c r="B954" s="90" t="n">
        <f aca="false">EOMONTH(Input!$C$7,A954)</f>
        <v>71833</v>
      </c>
      <c r="C954" s="90"/>
      <c r="D954" s="98" t="n">
        <f aca="false">IF(($D953+$G953)&lt;0,($D953+$G953),0)</f>
        <v>0</v>
      </c>
      <c r="E954" s="98" t="n">
        <f aca="false">IF($D954&lt;0,Input!$C$60,0)</f>
        <v>0</v>
      </c>
      <c r="F954" s="98" t="n">
        <f aca="false">($D954*(Input!$C$56/100))/12</f>
        <v>0</v>
      </c>
      <c r="G954" s="98" t="n">
        <f aca="false">(-1)*$E954+$F954</f>
        <v>0</v>
      </c>
    </row>
    <row r="955" customFormat="false" ht="12.75" hidden="false" customHeight="true" outlineLevel="0" collapsed="false">
      <c r="A955" s="87" t="n">
        <v>951</v>
      </c>
      <c r="B955" s="90" t="n">
        <f aca="false">EOMONTH(Input!$C$7,A955)</f>
        <v>71863</v>
      </c>
      <c r="C955" s="90"/>
      <c r="D955" s="98" t="n">
        <f aca="false">IF(($D954+$G954)&lt;0,($D954+$G954),0)</f>
        <v>0</v>
      </c>
      <c r="E955" s="98" t="n">
        <f aca="false">IF($D955&lt;0,Input!$C$60,0)</f>
        <v>0</v>
      </c>
      <c r="F955" s="98" t="n">
        <f aca="false">($D955*(Input!$C$56/100))/12</f>
        <v>0</v>
      </c>
      <c r="G955" s="98" t="n">
        <f aca="false">(-1)*$E955+$F955</f>
        <v>0</v>
      </c>
    </row>
    <row r="956" customFormat="false" ht="12.75" hidden="false" customHeight="true" outlineLevel="0" collapsed="false">
      <c r="A956" s="87" t="n">
        <v>952</v>
      </c>
      <c r="B956" s="90" t="n">
        <f aca="false">EOMONTH(Input!$C$7,A956)</f>
        <v>71894</v>
      </c>
      <c r="C956" s="90"/>
      <c r="D956" s="98" t="n">
        <f aca="false">IF(($D955+$G955)&lt;0,($D955+$G955),0)</f>
        <v>0</v>
      </c>
      <c r="E956" s="98" t="n">
        <f aca="false">IF($D956&lt;0,Input!$C$60,0)</f>
        <v>0</v>
      </c>
      <c r="F956" s="98" t="n">
        <f aca="false">($D956*(Input!$C$56/100))/12</f>
        <v>0</v>
      </c>
      <c r="G956" s="98" t="n">
        <f aca="false">(-1)*$E956+$F956</f>
        <v>0</v>
      </c>
    </row>
    <row r="957" customFormat="false" ht="12.75" hidden="false" customHeight="true" outlineLevel="0" collapsed="false">
      <c r="A957" s="87" t="n">
        <v>953</v>
      </c>
      <c r="B957" s="90" t="n">
        <f aca="false">EOMONTH(Input!$C$7,A957)</f>
        <v>71924</v>
      </c>
      <c r="C957" s="90"/>
      <c r="D957" s="98" t="n">
        <f aca="false">IF(($D956+$G956)&lt;0,($D956+$G956),0)</f>
        <v>0</v>
      </c>
      <c r="E957" s="98" t="n">
        <f aca="false">IF($D957&lt;0,Input!$C$60,0)</f>
        <v>0</v>
      </c>
      <c r="F957" s="98" t="n">
        <f aca="false">($D957*(Input!$C$56/100))/12</f>
        <v>0</v>
      </c>
      <c r="G957" s="98" t="n">
        <f aca="false">(-1)*$E957+$F957</f>
        <v>0</v>
      </c>
    </row>
    <row r="958" customFormat="false" ht="12.75" hidden="false" customHeight="true" outlineLevel="0" collapsed="false">
      <c r="A958" s="87" t="n">
        <v>954</v>
      </c>
      <c r="B958" s="90" t="n">
        <f aca="false">EOMONTH(Input!$C$7,A958)</f>
        <v>71955</v>
      </c>
      <c r="C958" s="90"/>
      <c r="D958" s="98" t="n">
        <f aca="false">IF(($D957+$G957)&lt;0,($D957+$G957),0)</f>
        <v>0</v>
      </c>
      <c r="E958" s="98" t="n">
        <f aca="false">IF($D958&lt;0,Input!$C$60,0)</f>
        <v>0</v>
      </c>
      <c r="F958" s="98" t="n">
        <f aca="false">($D958*(Input!$C$56/100))/12</f>
        <v>0</v>
      </c>
      <c r="G958" s="98" t="n">
        <f aca="false">(-1)*$E958+$F958</f>
        <v>0</v>
      </c>
    </row>
    <row r="959" customFormat="false" ht="12.75" hidden="false" customHeight="true" outlineLevel="0" collapsed="false">
      <c r="A959" s="87" t="n">
        <v>955</v>
      </c>
      <c r="B959" s="90" t="n">
        <f aca="false">EOMONTH(Input!$C$7,A959)</f>
        <v>71986</v>
      </c>
      <c r="C959" s="90"/>
      <c r="D959" s="98" t="n">
        <f aca="false">IF(($D958+$G958)&lt;0,($D958+$G958),0)</f>
        <v>0</v>
      </c>
      <c r="E959" s="98" t="n">
        <f aca="false">IF($D959&lt;0,Input!$C$60,0)</f>
        <v>0</v>
      </c>
      <c r="F959" s="98" t="n">
        <f aca="false">($D959*(Input!$C$56/100))/12</f>
        <v>0</v>
      </c>
      <c r="G959" s="98" t="n">
        <f aca="false">(-1)*$E959+$F959</f>
        <v>0</v>
      </c>
    </row>
    <row r="960" customFormat="false" ht="12.75" hidden="false" customHeight="true" outlineLevel="0" collapsed="false">
      <c r="A960" s="87" t="n">
        <v>956</v>
      </c>
      <c r="B960" s="90" t="n">
        <f aca="false">EOMONTH(Input!$C$7,A960)</f>
        <v>72014</v>
      </c>
      <c r="C960" s="90"/>
      <c r="D960" s="98" t="n">
        <f aca="false">IF(($D959+$G959)&lt;0,($D959+$G959),0)</f>
        <v>0</v>
      </c>
      <c r="E960" s="98" t="n">
        <f aca="false">IF($D960&lt;0,Input!$C$60,0)</f>
        <v>0</v>
      </c>
      <c r="F960" s="98" t="n">
        <f aca="false">($D960*(Input!$C$56/100))/12</f>
        <v>0</v>
      </c>
      <c r="G960" s="98" t="n">
        <f aca="false">(-1)*$E960+$F960</f>
        <v>0</v>
      </c>
    </row>
    <row r="961" customFormat="false" ht="12.75" hidden="false" customHeight="true" outlineLevel="0" collapsed="false">
      <c r="A961" s="87" t="n">
        <v>957</v>
      </c>
      <c r="B961" s="90" t="n">
        <f aca="false">EOMONTH(Input!$C$7,A961)</f>
        <v>72045</v>
      </c>
      <c r="C961" s="90"/>
      <c r="D961" s="98" t="n">
        <f aca="false">IF(($D960+$G960)&lt;0,($D960+$G960),0)</f>
        <v>0</v>
      </c>
      <c r="E961" s="98" t="n">
        <f aca="false">IF($D961&lt;0,Input!$C$60,0)</f>
        <v>0</v>
      </c>
      <c r="F961" s="98" t="n">
        <f aca="false">($D961*(Input!$C$56/100))/12</f>
        <v>0</v>
      </c>
      <c r="G961" s="98" t="n">
        <f aca="false">(-1)*$E961+$F961</f>
        <v>0</v>
      </c>
    </row>
    <row r="962" customFormat="false" ht="12.75" hidden="false" customHeight="true" outlineLevel="0" collapsed="false">
      <c r="A962" s="87" t="n">
        <v>958</v>
      </c>
      <c r="B962" s="90" t="n">
        <f aca="false">EOMONTH(Input!$C$7,A962)</f>
        <v>72075</v>
      </c>
      <c r="C962" s="90"/>
      <c r="D962" s="98" t="n">
        <f aca="false">IF(($D961+$G961)&lt;0,($D961+$G961),0)</f>
        <v>0</v>
      </c>
      <c r="E962" s="98" t="n">
        <f aca="false">IF($D962&lt;0,Input!$C$60,0)</f>
        <v>0</v>
      </c>
      <c r="F962" s="98" t="n">
        <f aca="false">($D962*(Input!$C$56/100))/12</f>
        <v>0</v>
      </c>
      <c r="G962" s="98" t="n">
        <f aca="false">(-1)*$E962+$F962</f>
        <v>0</v>
      </c>
    </row>
    <row r="963" customFormat="false" ht="12.75" hidden="false" customHeight="true" outlineLevel="0" collapsed="false">
      <c r="A963" s="87" t="n">
        <v>959</v>
      </c>
      <c r="B963" s="90" t="n">
        <f aca="false">EOMONTH(Input!$C$7,A963)</f>
        <v>72106</v>
      </c>
      <c r="C963" s="90"/>
      <c r="D963" s="98" t="n">
        <f aca="false">IF(($D962+$G962)&lt;0,($D962+$G962),0)</f>
        <v>0</v>
      </c>
      <c r="E963" s="98" t="n">
        <f aca="false">IF($D963&lt;0,Input!$C$60,0)</f>
        <v>0</v>
      </c>
      <c r="F963" s="98" t="n">
        <f aca="false">($D963*(Input!$C$56/100))/12</f>
        <v>0</v>
      </c>
      <c r="G963" s="98" t="n">
        <f aca="false">(-1)*$E963+$F963</f>
        <v>0</v>
      </c>
    </row>
    <row r="964" customFormat="false" ht="12.75" hidden="false" customHeight="true" outlineLevel="0" collapsed="false">
      <c r="A964" s="87" t="n">
        <v>960</v>
      </c>
      <c r="B964" s="90" t="n">
        <f aca="false">EOMONTH(Input!$C$7,A964)</f>
        <v>72136</v>
      </c>
      <c r="C964" s="90"/>
      <c r="D964" s="98" t="n">
        <f aca="false">IF(($D963+$G963)&lt;0,($D963+$G963),0)</f>
        <v>0</v>
      </c>
      <c r="E964" s="98" t="n">
        <f aca="false">IF($D964&lt;0,Input!$C$60,0)</f>
        <v>0</v>
      </c>
      <c r="F964" s="98" t="n">
        <f aca="false">($D964*(Input!$C$56/100))/12</f>
        <v>0</v>
      </c>
      <c r="G964" s="98" t="n">
        <f aca="false">(-1)*$E964+$F964</f>
        <v>0</v>
      </c>
    </row>
    <row r="965" customFormat="false" ht="12.75" hidden="false" customHeight="true" outlineLevel="0" collapsed="false">
      <c r="A965" s="87" t="n">
        <v>961</v>
      </c>
      <c r="B965" s="90" t="n">
        <f aca="false">EOMONTH(Input!$C$7,A965)</f>
        <v>72167</v>
      </c>
      <c r="C965" s="90"/>
      <c r="D965" s="98" t="n">
        <f aca="false">IF(($D964+$G964)&lt;0,($D964+$G964),0)</f>
        <v>0</v>
      </c>
      <c r="E965" s="98" t="n">
        <f aca="false">IF($D965&lt;0,Input!$C$60,0)</f>
        <v>0</v>
      </c>
      <c r="F965" s="98" t="n">
        <f aca="false">($D965*(Input!$C$56/100))/12</f>
        <v>0</v>
      </c>
      <c r="G965" s="98" t="n">
        <f aca="false">(-1)*$E965+$F965</f>
        <v>0</v>
      </c>
    </row>
    <row r="966" customFormat="false" ht="12.75" hidden="false" customHeight="true" outlineLevel="0" collapsed="false">
      <c r="A966" s="87" t="n">
        <v>962</v>
      </c>
      <c r="B966" s="90" t="n">
        <f aca="false">EOMONTH(Input!$C$7,A966)</f>
        <v>72198</v>
      </c>
      <c r="C966" s="90"/>
      <c r="D966" s="98" t="n">
        <f aca="false">IF(($D965+$G965)&lt;0,($D965+$G965),0)</f>
        <v>0</v>
      </c>
      <c r="E966" s="98" t="n">
        <f aca="false">IF($D966&lt;0,Input!$C$60,0)</f>
        <v>0</v>
      </c>
      <c r="F966" s="98" t="n">
        <f aca="false">($D966*(Input!$C$56/100))/12</f>
        <v>0</v>
      </c>
      <c r="G966" s="98" t="n">
        <f aca="false">(-1)*$E966+$F966</f>
        <v>0</v>
      </c>
    </row>
    <row r="967" customFormat="false" ht="12.75" hidden="false" customHeight="true" outlineLevel="0" collapsed="false">
      <c r="A967" s="87" t="n">
        <v>963</v>
      </c>
      <c r="B967" s="90" t="n">
        <f aca="false">EOMONTH(Input!$C$7,A967)</f>
        <v>72228</v>
      </c>
      <c r="C967" s="90"/>
      <c r="D967" s="98" t="n">
        <f aca="false">IF(($D966+$G966)&lt;0,($D966+$G966),0)</f>
        <v>0</v>
      </c>
      <c r="E967" s="98" t="n">
        <f aca="false">IF($D967&lt;0,Input!$C$60,0)</f>
        <v>0</v>
      </c>
      <c r="F967" s="98" t="n">
        <f aca="false">($D967*(Input!$C$56/100))/12</f>
        <v>0</v>
      </c>
      <c r="G967" s="98" t="n">
        <f aca="false">(-1)*$E967+$F967</f>
        <v>0</v>
      </c>
    </row>
    <row r="968" customFormat="false" ht="12.75" hidden="false" customHeight="true" outlineLevel="0" collapsed="false">
      <c r="A968" s="87" t="n">
        <v>964</v>
      </c>
      <c r="B968" s="90" t="n">
        <f aca="false">EOMONTH(Input!$C$7,A968)</f>
        <v>72259</v>
      </c>
      <c r="C968" s="90"/>
      <c r="D968" s="98" t="n">
        <f aca="false">IF(($D967+$G967)&lt;0,($D967+$G967),0)</f>
        <v>0</v>
      </c>
      <c r="E968" s="98" t="n">
        <f aca="false">IF($D968&lt;0,Input!$C$60,0)</f>
        <v>0</v>
      </c>
      <c r="F968" s="98" t="n">
        <f aca="false">($D968*(Input!$C$56/100))/12</f>
        <v>0</v>
      </c>
      <c r="G968" s="98" t="n">
        <f aca="false">(-1)*$E968+$F968</f>
        <v>0</v>
      </c>
    </row>
    <row r="969" customFormat="false" ht="12.75" hidden="false" customHeight="true" outlineLevel="0" collapsed="false">
      <c r="A969" s="87" t="n">
        <v>965</v>
      </c>
      <c r="B969" s="90" t="n">
        <f aca="false">EOMONTH(Input!$C$7,A969)</f>
        <v>72289</v>
      </c>
      <c r="C969" s="90"/>
      <c r="D969" s="98" t="n">
        <f aca="false">IF(($D968+$G968)&lt;0,($D968+$G968),0)</f>
        <v>0</v>
      </c>
      <c r="E969" s="98" t="n">
        <f aca="false">IF($D969&lt;0,Input!$C$60,0)</f>
        <v>0</v>
      </c>
      <c r="F969" s="98" t="n">
        <f aca="false">($D969*(Input!$C$56/100))/12</f>
        <v>0</v>
      </c>
      <c r="G969" s="98" t="n">
        <f aca="false">(-1)*$E969+$F969</f>
        <v>0</v>
      </c>
    </row>
    <row r="970" customFormat="false" ht="12.75" hidden="false" customHeight="true" outlineLevel="0" collapsed="false">
      <c r="A970" s="87" t="n">
        <v>966</v>
      </c>
      <c r="B970" s="90" t="n">
        <f aca="false">EOMONTH(Input!$C$7,A970)</f>
        <v>72320</v>
      </c>
      <c r="C970" s="90"/>
      <c r="D970" s="98" t="n">
        <f aca="false">IF(($D969+$G969)&lt;0,($D969+$G969),0)</f>
        <v>0</v>
      </c>
      <c r="E970" s="98" t="n">
        <f aca="false">IF($D970&lt;0,Input!$C$60,0)</f>
        <v>0</v>
      </c>
      <c r="F970" s="98" t="n">
        <f aca="false">($D970*(Input!$C$56/100))/12</f>
        <v>0</v>
      </c>
      <c r="G970" s="98" t="n">
        <f aca="false">(-1)*$E970+$F970</f>
        <v>0</v>
      </c>
    </row>
    <row r="971" customFormat="false" ht="12.75" hidden="false" customHeight="true" outlineLevel="0" collapsed="false">
      <c r="A971" s="87" t="n">
        <v>967</v>
      </c>
      <c r="B971" s="90" t="n">
        <f aca="false">EOMONTH(Input!$C$7,A971)</f>
        <v>72351</v>
      </c>
      <c r="C971" s="90"/>
      <c r="D971" s="98" t="n">
        <f aca="false">IF(($D970+$G970)&lt;0,($D970+$G970),0)</f>
        <v>0</v>
      </c>
      <c r="E971" s="98" t="n">
        <f aca="false">IF($D971&lt;0,Input!$C$60,0)</f>
        <v>0</v>
      </c>
      <c r="F971" s="98" t="n">
        <f aca="false">($D971*(Input!$C$56/100))/12</f>
        <v>0</v>
      </c>
      <c r="G971" s="98" t="n">
        <f aca="false">(-1)*$E971+$F971</f>
        <v>0</v>
      </c>
    </row>
    <row r="972" customFormat="false" ht="12.75" hidden="false" customHeight="true" outlineLevel="0" collapsed="false">
      <c r="A972" s="87" t="n">
        <v>968</v>
      </c>
      <c r="B972" s="90" t="n">
        <f aca="false">EOMONTH(Input!$C$7,A972)</f>
        <v>72379</v>
      </c>
      <c r="C972" s="90"/>
      <c r="D972" s="98" t="n">
        <f aca="false">IF(($D971+$G971)&lt;0,($D971+$G971),0)</f>
        <v>0</v>
      </c>
      <c r="E972" s="98" t="n">
        <f aca="false">IF($D972&lt;0,Input!$C$60,0)</f>
        <v>0</v>
      </c>
      <c r="F972" s="98" t="n">
        <f aca="false">($D972*(Input!$C$56/100))/12</f>
        <v>0</v>
      </c>
      <c r="G972" s="98" t="n">
        <f aca="false">(-1)*$E972+$F972</f>
        <v>0</v>
      </c>
    </row>
    <row r="973" customFormat="false" ht="12.75" hidden="false" customHeight="true" outlineLevel="0" collapsed="false">
      <c r="A973" s="87" t="n">
        <v>969</v>
      </c>
      <c r="B973" s="90" t="n">
        <f aca="false">EOMONTH(Input!$C$7,A973)</f>
        <v>72410</v>
      </c>
      <c r="C973" s="90"/>
      <c r="D973" s="98" t="n">
        <f aca="false">IF(($D972+$G972)&lt;0,($D972+$G972),0)</f>
        <v>0</v>
      </c>
      <c r="E973" s="98" t="n">
        <f aca="false">IF($D973&lt;0,Input!$C$60,0)</f>
        <v>0</v>
      </c>
      <c r="F973" s="98" t="n">
        <f aca="false">($D973*(Input!$C$56/100))/12</f>
        <v>0</v>
      </c>
      <c r="G973" s="98" t="n">
        <f aca="false">(-1)*$E973+$F973</f>
        <v>0</v>
      </c>
    </row>
    <row r="974" customFormat="false" ht="12.75" hidden="false" customHeight="true" outlineLevel="0" collapsed="false">
      <c r="A974" s="87" t="n">
        <v>970</v>
      </c>
      <c r="B974" s="90" t="n">
        <f aca="false">EOMONTH(Input!$C$7,A974)</f>
        <v>72440</v>
      </c>
      <c r="C974" s="90"/>
      <c r="D974" s="98" t="n">
        <f aca="false">IF(($D973+$G973)&lt;0,($D973+$G973),0)</f>
        <v>0</v>
      </c>
      <c r="E974" s="98" t="n">
        <f aca="false">IF($D974&lt;0,Input!$C$60,0)</f>
        <v>0</v>
      </c>
      <c r="F974" s="98" t="n">
        <f aca="false">($D974*(Input!$C$56/100))/12</f>
        <v>0</v>
      </c>
      <c r="G974" s="98" t="n">
        <f aca="false">(-1)*$E974+$F974</f>
        <v>0</v>
      </c>
    </row>
    <row r="975" customFormat="false" ht="12.75" hidden="false" customHeight="true" outlineLevel="0" collapsed="false">
      <c r="A975" s="87" t="n">
        <v>971</v>
      </c>
      <c r="B975" s="90" t="n">
        <f aca="false">EOMONTH(Input!$C$7,A975)</f>
        <v>72471</v>
      </c>
      <c r="C975" s="90"/>
      <c r="D975" s="98" t="n">
        <f aca="false">IF(($D974+$G974)&lt;0,($D974+$G974),0)</f>
        <v>0</v>
      </c>
      <c r="E975" s="98" t="n">
        <f aca="false">IF($D975&lt;0,Input!$C$60,0)</f>
        <v>0</v>
      </c>
      <c r="F975" s="98" t="n">
        <f aca="false">($D975*(Input!$C$56/100))/12</f>
        <v>0</v>
      </c>
      <c r="G975" s="98" t="n">
        <f aca="false">(-1)*$E975+$F975</f>
        <v>0</v>
      </c>
    </row>
    <row r="976" customFormat="false" ht="12.75" hidden="false" customHeight="true" outlineLevel="0" collapsed="false">
      <c r="A976" s="87" t="n">
        <v>972</v>
      </c>
      <c r="B976" s="90" t="n">
        <f aca="false">EOMONTH(Input!$C$7,A976)</f>
        <v>72501</v>
      </c>
      <c r="C976" s="90"/>
      <c r="D976" s="98" t="n">
        <f aca="false">IF(($D975+$G975)&lt;0,($D975+$G975),0)</f>
        <v>0</v>
      </c>
      <c r="E976" s="98" t="n">
        <f aca="false">IF($D976&lt;0,Input!$C$60,0)</f>
        <v>0</v>
      </c>
      <c r="F976" s="98" t="n">
        <f aca="false">($D976*(Input!$C$56/100))/12</f>
        <v>0</v>
      </c>
      <c r="G976" s="98" t="n">
        <f aca="false">(-1)*$E976+$F976</f>
        <v>0</v>
      </c>
    </row>
    <row r="977" customFormat="false" ht="12.75" hidden="false" customHeight="true" outlineLevel="0" collapsed="false">
      <c r="A977" s="87" t="n">
        <v>973</v>
      </c>
      <c r="B977" s="90" t="n">
        <f aca="false">EOMONTH(Input!$C$7,A977)</f>
        <v>72532</v>
      </c>
      <c r="C977" s="90"/>
      <c r="D977" s="98" t="n">
        <f aca="false">IF(($D976+$G976)&lt;0,($D976+$G976),0)</f>
        <v>0</v>
      </c>
      <c r="E977" s="98" t="n">
        <f aca="false">IF($D977&lt;0,Input!$C$60,0)</f>
        <v>0</v>
      </c>
      <c r="F977" s="98" t="n">
        <f aca="false">($D977*(Input!$C$56/100))/12</f>
        <v>0</v>
      </c>
      <c r="G977" s="98" t="n">
        <f aca="false">(-1)*$E977+$F977</f>
        <v>0</v>
      </c>
    </row>
    <row r="978" customFormat="false" ht="12.75" hidden="false" customHeight="true" outlineLevel="0" collapsed="false">
      <c r="A978" s="87" t="n">
        <v>974</v>
      </c>
      <c r="B978" s="90" t="n">
        <f aca="false">EOMONTH(Input!$C$7,A978)</f>
        <v>72563</v>
      </c>
      <c r="C978" s="90"/>
      <c r="D978" s="98" t="n">
        <f aca="false">IF(($D977+$G977)&lt;0,($D977+$G977),0)</f>
        <v>0</v>
      </c>
      <c r="E978" s="98" t="n">
        <f aca="false">IF($D978&lt;0,Input!$C$60,0)</f>
        <v>0</v>
      </c>
      <c r="F978" s="98" t="n">
        <f aca="false">($D978*(Input!$C$56/100))/12</f>
        <v>0</v>
      </c>
      <c r="G978" s="98" t="n">
        <f aca="false">(-1)*$E978+$F978</f>
        <v>0</v>
      </c>
    </row>
    <row r="979" customFormat="false" ht="12.75" hidden="false" customHeight="true" outlineLevel="0" collapsed="false">
      <c r="A979" s="87" t="n">
        <v>975</v>
      </c>
      <c r="B979" s="90" t="n">
        <f aca="false">EOMONTH(Input!$C$7,A979)</f>
        <v>72593</v>
      </c>
      <c r="C979" s="90"/>
      <c r="D979" s="98" t="n">
        <f aca="false">IF(($D978+$G978)&lt;0,($D978+$G978),0)</f>
        <v>0</v>
      </c>
      <c r="E979" s="98" t="n">
        <f aca="false">IF($D979&lt;0,Input!$C$60,0)</f>
        <v>0</v>
      </c>
      <c r="F979" s="98" t="n">
        <f aca="false">($D979*(Input!$C$56/100))/12</f>
        <v>0</v>
      </c>
      <c r="G979" s="98" t="n">
        <f aca="false">(-1)*$E979+$F979</f>
        <v>0</v>
      </c>
    </row>
    <row r="980" customFormat="false" ht="12.75" hidden="false" customHeight="true" outlineLevel="0" collapsed="false">
      <c r="A980" s="87" t="n">
        <v>976</v>
      </c>
      <c r="B980" s="90" t="n">
        <f aca="false">EOMONTH(Input!$C$7,A980)</f>
        <v>72624</v>
      </c>
      <c r="C980" s="90"/>
      <c r="D980" s="98" t="n">
        <f aca="false">IF(($D979+$G979)&lt;0,($D979+$G979),0)</f>
        <v>0</v>
      </c>
      <c r="E980" s="98" t="n">
        <f aca="false">IF($D980&lt;0,Input!$C$60,0)</f>
        <v>0</v>
      </c>
      <c r="F980" s="98" t="n">
        <f aca="false">($D980*(Input!$C$56/100))/12</f>
        <v>0</v>
      </c>
      <c r="G980" s="98" t="n">
        <f aca="false">(-1)*$E980+$F980</f>
        <v>0</v>
      </c>
    </row>
    <row r="981" customFormat="false" ht="12.75" hidden="false" customHeight="true" outlineLevel="0" collapsed="false">
      <c r="A981" s="87" t="n">
        <v>977</v>
      </c>
      <c r="B981" s="90" t="n">
        <f aca="false">EOMONTH(Input!$C$7,A981)</f>
        <v>72654</v>
      </c>
      <c r="C981" s="90"/>
      <c r="D981" s="98" t="n">
        <f aca="false">IF(($D980+$G980)&lt;0,($D980+$G980),0)</f>
        <v>0</v>
      </c>
      <c r="E981" s="98" t="n">
        <f aca="false">IF($D981&lt;0,Input!$C$60,0)</f>
        <v>0</v>
      </c>
      <c r="F981" s="98" t="n">
        <f aca="false">($D981*(Input!$C$56/100))/12</f>
        <v>0</v>
      </c>
      <c r="G981" s="98" t="n">
        <f aca="false">(-1)*$E981+$F981</f>
        <v>0</v>
      </c>
    </row>
    <row r="982" customFormat="false" ht="12.75" hidden="false" customHeight="true" outlineLevel="0" collapsed="false">
      <c r="A982" s="87" t="n">
        <v>978</v>
      </c>
      <c r="B982" s="90" t="n">
        <f aca="false">EOMONTH(Input!$C$7,A982)</f>
        <v>72685</v>
      </c>
      <c r="C982" s="90"/>
      <c r="D982" s="98" t="n">
        <f aca="false">IF(($D981+$G981)&lt;0,($D981+$G981),0)</f>
        <v>0</v>
      </c>
      <c r="E982" s="98" t="n">
        <f aca="false">IF($D982&lt;0,Input!$C$60,0)</f>
        <v>0</v>
      </c>
      <c r="F982" s="98" t="n">
        <f aca="false">($D982*(Input!$C$56/100))/12</f>
        <v>0</v>
      </c>
      <c r="G982" s="98" t="n">
        <f aca="false">(-1)*$E982+$F982</f>
        <v>0</v>
      </c>
    </row>
    <row r="983" customFormat="false" ht="12.75" hidden="false" customHeight="true" outlineLevel="0" collapsed="false">
      <c r="A983" s="87" t="n">
        <v>979</v>
      </c>
      <c r="B983" s="90" t="n">
        <f aca="false">EOMONTH(Input!$C$7,A983)</f>
        <v>72716</v>
      </c>
      <c r="C983" s="90"/>
      <c r="D983" s="98" t="n">
        <f aca="false">IF(($D982+$G982)&lt;0,($D982+$G982),0)</f>
        <v>0</v>
      </c>
      <c r="E983" s="98" t="n">
        <f aca="false">IF($D983&lt;0,Input!$C$60,0)</f>
        <v>0</v>
      </c>
      <c r="F983" s="98" t="n">
        <f aca="false">($D983*(Input!$C$56/100))/12</f>
        <v>0</v>
      </c>
      <c r="G983" s="98" t="n">
        <f aca="false">(-1)*$E983+$F983</f>
        <v>0</v>
      </c>
    </row>
    <row r="984" customFormat="false" ht="12.75" hidden="false" customHeight="true" outlineLevel="0" collapsed="false">
      <c r="A984" s="87" t="n">
        <v>980</v>
      </c>
      <c r="B984" s="90" t="n">
        <f aca="false">EOMONTH(Input!$C$7,A984)</f>
        <v>72744</v>
      </c>
      <c r="C984" s="90"/>
      <c r="D984" s="98" t="n">
        <f aca="false">IF(($D983+$G983)&lt;0,($D983+$G983),0)</f>
        <v>0</v>
      </c>
      <c r="E984" s="98" t="n">
        <f aca="false">IF($D984&lt;0,Input!$C$60,0)</f>
        <v>0</v>
      </c>
      <c r="F984" s="98" t="n">
        <f aca="false">($D984*(Input!$C$56/100))/12</f>
        <v>0</v>
      </c>
      <c r="G984" s="98" t="n">
        <f aca="false">(-1)*$E984+$F984</f>
        <v>0</v>
      </c>
    </row>
    <row r="985" customFormat="false" ht="12.75" hidden="false" customHeight="true" outlineLevel="0" collapsed="false">
      <c r="A985" s="87" t="n">
        <v>981</v>
      </c>
      <c r="B985" s="90" t="n">
        <f aca="false">EOMONTH(Input!$C$7,A985)</f>
        <v>72775</v>
      </c>
      <c r="C985" s="90"/>
      <c r="D985" s="98" t="n">
        <f aca="false">IF(($D984+$G984)&lt;0,($D984+$G984),0)</f>
        <v>0</v>
      </c>
      <c r="E985" s="98" t="n">
        <f aca="false">IF($D985&lt;0,Input!$C$60,0)</f>
        <v>0</v>
      </c>
      <c r="F985" s="98" t="n">
        <f aca="false">($D985*(Input!$C$56/100))/12</f>
        <v>0</v>
      </c>
      <c r="G985" s="98" t="n">
        <f aca="false">(-1)*$E985+$F985</f>
        <v>0</v>
      </c>
    </row>
    <row r="986" customFormat="false" ht="12.75" hidden="false" customHeight="true" outlineLevel="0" collapsed="false">
      <c r="A986" s="87" t="n">
        <v>982</v>
      </c>
      <c r="B986" s="90" t="n">
        <f aca="false">EOMONTH(Input!$C$7,A986)</f>
        <v>72805</v>
      </c>
      <c r="C986" s="90"/>
      <c r="D986" s="98" t="n">
        <f aca="false">IF(($D985+$G985)&lt;0,($D985+$G985),0)</f>
        <v>0</v>
      </c>
      <c r="E986" s="98" t="n">
        <f aca="false">IF($D986&lt;0,Input!$C$60,0)</f>
        <v>0</v>
      </c>
      <c r="F986" s="98" t="n">
        <f aca="false">($D986*(Input!$C$56/100))/12</f>
        <v>0</v>
      </c>
      <c r="G986" s="98" t="n">
        <f aca="false">(-1)*$E986+$F986</f>
        <v>0</v>
      </c>
    </row>
    <row r="987" customFormat="false" ht="12.75" hidden="false" customHeight="true" outlineLevel="0" collapsed="false">
      <c r="A987" s="87" t="n">
        <v>983</v>
      </c>
      <c r="B987" s="90" t="n">
        <f aca="false">EOMONTH(Input!$C$7,A987)</f>
        <v>72836</v>
      </c>
      <c r="C987" s="90"/>
      <c r="D987" s="98" t="n">
        <f aca="false">IF(($D986+$G986)&lt;0,($D986+$G986),0)</f>
        <v>0</v>
      </c>
      <c r="E987" s="98" t="n">
        <f aca="false">IF($D987&lt;0,Input!$C$60,0)</f>
        <v>0</v>
      </c>
      <c r="F987" s="98" t="n">
        <f aca="false">($D987*(Input!$C$56/100))/12</f>
        <v>0</v>
      </c>
      <c r="G987" s="98" t="n">
        <f aca="false">(-1)*$E987+$F987</f>
        <v>0</v>
      </c>
    </row>
    <row r="988" customFormat="false" ht="12.75" hidden="false" customHeight="true" outlineLevel="0" collapsed="false">
      <c r="A988" s="87" t="n">
        <v>984</v>
      </c>
      <c r="B988" s="90" t="n">
        <f aca="false">EOMONTH(Input!$C$7,A988)</f>
        <v>72866</v>
      </c>
      <c r="C988" s="90"/>
      <c r="D988" s="98" t="n">
        <f aca="false">IF(($D987+$G987)&lt;0,($D987+$G987),0)</f>
        <v>0</v>
      </c>
      <c r="E988" s="98" t="n">
        <f aca="false">IF($D988&lt;0,Input!$C$60,0)</f>
        <v>0</v>
      </c>
      <c r="F988" s="98" t="n">
        <f aca="false">($D988*(Input!$C$56/100))/12</f>
        <v>0</v>
      </c>
      <c r="G988" s="98" t="n">
        <f aca="false">(-1)*$E988+$F988</f>
        <v>0</v>
      </c>
    </row>
    <row r="989" customFormat="false" ht="12.75" hidden="false" customHeight="true" outlineLevel="0" collapsed="false">
      <c r="A989" s="87" t="n">
        <v>985</v>
      </c>
      <c r="B989" s="90" t="n">
        <f aca="false">EOMONTH(Input!$C$7,A989)</f>
        <v>72897</v>
      </c>
      <c r="C989" s="90"/>
      <c r="D989" s="98" t="n">
        <f aca="false">IF(($D988+$G988)&lt;0,($D988+$G988),0)</f>
        <v>0</v>
      </c>
      <c r="E989" s="98" t="n">
        <f aca="false">IF($D989&lt;0,Input!$C$60,0)</f>
        <v>0</v>
      </c>
      <c r="F989" s="98" t="n">
        <f aca="false">($D989*(Input!$C$56/100))/12</f>
        <v>0</v>
      </c>
      <c r="G989" s="98" t="n">
        <f aca="false">(-1)*$E989+$F989</f>
        <v>0</v>
      </c>
    </row>
    <row r="990" customFormat="false" ht="12.75" hidden="false" customHeight="true" outlineLevel="0" collapsed="false">
      <c r="A990" s="87" t="n">
        <v>986</v>
      </c>
      <c r="B990" s="90" t="n">
        <f aca="false">EOMONTH(Input!$C$7,A990)</f>
        <v>72928</v>
      </c>
      <c r="C990" s="90"/>
      <c r="D990" s="98" t="n">
        <f aca="false">IF(($D989+$G989)&lt;0,($D989+$G989),0)</f>
        <v>0</v>
      </c>
      <c r="E990" s="98" t="n">
        <f aca="false">IF($D990&lt;0,Input!$C$60,0)</f>
        <v>0</v>
      </c>
      <c r="F990" s="98" t="n">
        <f aca="false">($D990*(Input!$C$56/100))/12</f>
        <v>0</v>
      </c>
      <c r="G990" s="98" t="n">
        <f aca="false">(-1)*$E990+$F990</f>
        <v>0</v>
      </c>
    </row>
    <row r="991" customFormat="false" ht="12.75" hidden="false" customHeight="true" outlineLevel="0" collapsed="false">
      <c r="A991" s="87" t="n">
        <v>987</v>
      </c>
      <c r="B991" s="90" t="n">
        <f aca="false">EOMONTH(Input!$C$7,A991)</f>
        <v>72958</v>
      </c>
      <c r="C991" s="90"/>
      <c r="D991" s="98" t="n">
        <f aca="false">IF(($D990+$G990)&lt;0,($D990+$G990),0)</f>
        <v>0</v>
      </c>
      <c r="E991" s="98" t="n">
        <f aca="false">IF($D991&lt;0,Input!$C$60,0)</f>
        <v>0</v>
      </c>
      <c r="F991" s="98" t="n">
        <f aca="false">($D991*(Input!$C$56/100))/12</f>
        <v>0</v>
      </c>
      <c r="G991" s="98" t="n">
        <f aca="false">(-1)*$E991+$F991</f>
        <v>0</v>
      </c>
    </row>
    <row r="992" customFormat="false" ht="12.75" hidden="false" customHeight="true" outlineLevel="0" collapsed="false">
      <c r="A992" s="87" t="n">
        <v>988</v>
      </c>
      <c r="B992" s="90" t="n">
        <f aca="false">EOMONTH(Input!$C$7,A992)</f>
        <v>72989</v>
      </c>
      <c r="C992" s="90"/>
      <c r="D992" s="98" t="n">
        <f aca="false">IF(($D991+$G991)&lt;0,($D991+$G991),0)</f>
        <v>0</v>
      </c>
      <c r="E992" s="98" t="n">
        <f aca="false">IF($D992&lt;0,Input!$C$60,0)</f>
        <v>0</v>
      </c>
      <c r="F992" s="98" t="n">
        <f aca="false">($D992*(Input!$C$56/100))/12</f>
        <v>0</v>
      </c>
      <c r="G992" s="98" t="n">
        <f aca="false">(-1)*$E992+$F992</f>
        <v>0</v>
      </c>
    </row>
    <row r="993" customFormat="false" ht="12.75" hidden="false" customHeight="true" outlineLevel="0" collapsed="false">
      <c r="A993" s="87" t="n">
        <v>989</v>
      </c>
      <c r="B993" s="90" t="n">
        <f aca="false">EOMONTH(Input!$C$7,A993)</f>
        <v>73019</v>
      </c>
      <c r="C993" s="90"/>
      <c r="D993" s="98" t="n">
        <f aca="false">IF(($D992+$G992)&lt;0,($D992+$G992),0)</f>
        <v>0</v>
      </c>
      <c r="E993" s="98" t="n">
        <f aca="false">IF($D993&lt;0,Input!$C$60,0)</f>
        <v>0</v>
      </c>
      <c r="F993" s="98" t="n">
        <f aca="false">($D993*(Input!$C$56/100))/12</f>
        <v>0</v>
      </c>
      <c r="G993" s="98" t="n">
        <f aca="false">(-1)*$E993+$F993</f>
        <v>0</v>
      </c>
    </row>
    <row r="994" customFormat="false" ht="12.75" hidden="false" customHeight="true" outlineLevel="0" collapsed="false">
      <c r="A994" s="87" t="n">
        <v>990</v>
      </c>
      <c r="B994" s="90" t="n">
        <f aca="false">EOMONTH(Input!$C$7,A994)</f>
        <v>73050</v>
      </c>
      <c r="C994" s="90"/>
      <c r="D994" s="98" t="n">
        <f aca="false">IF(($D993+$G993)&lt;0,($D993+$G993),0)</f>
        <v>0</v>
      </c>
      <c r="E994" s="98" t="n">
        <f aca="false">IF($D994&lt;0,Input!$C$60,0)</f>
        <v>0</v>
      </c>
      <c r="F994" s="98" t="n">
        <f aca="false">($D994*(Input!$C$56/100))/12</f>
        <v>0</v>
      </c>
      <c r="G994" s="98" t="n">
        <f aca="false">(-1)*$E994+$F994</f>
        <v>0</v>
      </c>
    </row>
    <row r="995" customFormat="false" ht="12.75" hidden="false" customHeight="true" outlineLevel="0" collapsed="false">
      <c r="A995" s="87" t="n">
        <v>991</v>
      </c>
      <c r="B995" s="90" t="n">
        <f aca="false">EOMONTH(Input!$C$7,A995)</f>
        <v>73081</v>
      </c>
      <c r="C995" s="90"/>
      <c r="D995" s="98" t="n">
        <f aca="false">IF(($D994+$G994)&lt;0,($D994+$G994),0)</f>
        <v>0</v>
      </c>
      <c r="E995" s="98" t="n">
        <f aca="false">IF($D995&lt;0,Input!$C$60,0)</f>
        <v>0</v>
      </c>
      <c r="F995" s="98" t="n">
        <f aca="false">($D995*(Input!$C$56/100))/12</f>
        <v>0</v>
      </c>
      <c r="G995" s="98" t="n">
        <f aca="false">(-1)*$E995+$F995</f>
        <v>0</v>
      </c>
    </row>
    <row r="996" customFormat="false" ht="12.75" hidden="false" customHeight="true" outlineLevel="0" collapsed="false">
      <c r="A996" s="87" t="n">
        <v>992</v>
      </c>
      <c r="B996" s="90" t="n">
        <f aca="false">EOMONTH(Input!$C$7,A996)</f>
        <v>73109</v>
      </c>
      <c r="C996" s="90"/>
      <c r="D996" s="98" t="n">
        <f aca="false">IF(($D995+$G995)&lt;0,($D995+$G995),0)</f>
        <v>0</v>
      </c>
      <c r="E996" s="98" t="n">
        <f aca="false">IF($D996&lt;0,Input!$C$60,0)</f>
        <v>0</v>
      </c>
      <c r="F996" s="98" t="n">
        <f aca="false">($D996*(Input!$C$56/100))/12</f>
        <v>0</v>
      </c>
      <c r="G996" s="98" t="n">
        <f aca="false">(-1)*$E996+$F996</f>
        <v>0</v>
      </c>
    </row>
    <row r="997" customFormat="false" ht="12.75" hidden="false" customHeight="true" outlineLevel="0" collapsed="false">
      <c r="A997" s="87" t="n">
        <v>993</v>
      </c>
      <c r="B997" s="90" t="n">
        <f aca="false">EOMONTH(Input!$C$7,A997)</f>
        <v>73140</v>
      </c>
      <c r="C997" s="90"/>
      <c r="D997" s="98" t="n">
        <f aca="false">IF(($D996+$G996)&lt;0,($D996+$G996),0)</f>
        <v>0</v>
      </c>
      <c r="E997" s="98" t="n">
        <f aca="false">IF($D997&lt;0,Input!$C$60,0)</f>
        <v>0</v>
      </c>
      <c r="F997" s="98" t="n">
        <f aca="false">($D997*(Input!$C$56/100))/12</f>
        <v>0</v>
      </c>
      <c r="G997" s="98" t="n">
        <f aca="false">(-1)*$E997+$F997</f>
        <v>0</v>
      </c>
    </row>
    <row r="998" customFormat="false" ht="12.75" hidden="false" customHeight="true" outlineLevel="0" collapsed="false">
      <c r="A998" s="87" t="n">
        <v>994</v>
      </c>
      <c r="B998" s="90" t="n">
        <f aca="false">EOMONTH(Input!$C$7,A998)</f>
        <v>73170</v>
      </c>
      <c r="C998" s="90"/>
      <c r="D998" s="98" t="n">
        <f aca="false">IF(($D997+$G997)&lt;0,($D997+$G997),0)</f>
        <v>0</v>
      </c>
      <c r="E998" s="98" t="n">
        <f aca="false">IF($D998&lt;0,Input!$C$60,0)</f>
        <v>0</v>
      </c>
      <c r="F998" s="98" t="n">
        <f aca="false">($D998*(Input!$C$56/100))/12</f>
        <v>0</v>
      </c>
      <c r="G998" s="98" t="n">
        <f aca="false">(-1)*$E998+$F998</f>
        <v>0</v>
      </c>
    </row>
    <row r="999" customFormat="false" ht="12.75" hidden="false" customHeight="true" outlineLevel="0" collapsed="false">
      <c r="A999" s="87" t="n">
        <v>995</v>
      </c>
      <c r="B999" s="90" t="n">
        <f aca="false">EOMONTH(Input!$C$7,A999)</f>
        <v>73201</v>
      </c>
      <c r="C999" s="90"/>
      <c r="D999" s="98" t="n">
        <f aca="false">IF(($D998+$G998)&lt;0,($D998+$G998),0)</f>
        <v>0</v>
      </c>
      <c r="E999" s="98" t="n">
        <f aca="false">IF($D999&lt;0,Input!$C$60,0)</f>
        <v>0</v>
      </c>
      <c r="F999" s="98" t="n">
        <f aca="false">($D999*(Input!$C$56/100))/12</f>
        <v>0</v>
      </c>
      <c r="G999" s="98" t="n">
        <f aca="false">(-1)*$E999+$F999</f>
        <v>0</v>
      </c>
    </row>
    <row r="1000" customFormat="false" ht="12.75" hidden="false" customHeight="true" outlineLevel="0" collapsed="false">
      <c r="A1000" s="87" t="n">
        <v>996</v>
      </c>
      <c r="B1000" s="90" t="n">
        <f aca="false">EOMONTH(Input!$C$7,A1000)</f>
        <v>73231</v>
      </c>
      <c r="C1000" s="90"/>
      <c r="D1000" s="98" t="n">
        <f aca="false">IF(($D999+$G999)&lt;0,($D999+$G999),0)</f>
        <v>0</v>
      </c>
      <c r="E1000" s="98" t="n">
        <f aca="false">IF($D1000&lt;0,Input!$C$60,0)</f>
        <v>0</v>
      </c>
      <c r="F1000" s="98" t="n">
        <f aca="false">($D1000*(Input!$C$56/100))/12</f>
        <v>0</v>
      </c>
      <c r="G1000" s="98" t="n">
        <f aca="false">(-1)*$E1000+$F1000</f>
        <v>0</v>
      </c>
    </row>
    <row r="1001" customFormat="false" ht="12.75" hidden="false" customHeight="true" outlineLevel="0" collapsed="false">
      <c r="A1001" s="87" t="n">
        <v>997</v>
      </c>
      <c r="B1001" s="90" t="n">
        <f aca="false">EOMONTH(Input!$C$7,A1001)</f>
        <v>73262</v>
      </c>
      <c r="C1001" s="90"/>
      <c r="D1001" s="98" t="n">
        <f aca="false">IF(($D1000+$G1000)&lt;0,($D1000+$G1000),0)</f>
        <v>0</v>
      </c>
      <c r="E1001" s="98" t="n">
        <f aca="false">IF($D1001&lt;0,Input!$C$60,0)</f>
        <v>0</v>
      </c>
      <c r="F1001" s="98" t="n">
        <f aca="false">($D1001*(Input!$C$56/100))/12</f>
        <v>0</v>
      </c>
      <c r="G1001" s="98" t="n">
        <f aca="false">(-1)*$E1001+$F1001</f>
        <v>0</v>
      </c>
    </row>
    <row r="1002" customFormat="false" ht="12.75" hidden="false" customHeight="true" outlineLevel="0" collapsed="false">
      <c r="A1002" s="87" t="n">
        <v>998</v>
      </c>
      <c r="B1002" s="90" t="n">
        <f aca="false">EOMONTH(Input!$C$7,A1002)</f>
        <v>73293</v>
      </c>
      <c r="C1002" s="90"/>
      <c r="D1002" s="98" t="n">
        <f aca="false">IF(($D1001+$G1001)&lt;0,($D1001+$G1001),0)</f>
        <v>0</v>
      </c>
      <c r="E1002" s="98" t="n">
        <f aca="false">IF($D1002&lt;0,Input!$C$60,0)</f>
        <v>0</v>
      </c>
      <c r="F1002" s="98" t="n">
        <f aca="false">($D1002*(Input!$C$56/100))/12</f>
        <v>0</v>
      </c>
      <c r="G1002" s="98" t="n">
        <f aca="false">(-1)*$E1002+$F1002</f>
        <v>0</v>
      </c>
    </row>
    <row r="1003" customFormat="false" ht="12.75" hidden="false" customHeight="true" outlineLevel="0" collapsed="false">
      <c r="A1003" s="87" t="n">
        <v>999</v>
      </c>
      <c r="B1003" s="90" t="n">
        <f aca="false">EOMONTH(Input!$C$7,A1003)</f>
        <v>73323</v>
      </c>
      <c r="C1003" s="90"/>
      <c r="D1003" s="98" t="n">
        <f aca="false">IF(($D1002+$G1002)&lt;0,($D1002+$G1002),0)</f>
        <v>0</v>
      </c>
      <c r="E1003" s="98" t="n">
        <f aca="false">IF($D1003&lt;0,Input!$C$60,0)</f>
        <v>0</v>
      </c>
      <c r="F1003" s="98" t="n">
        <f aca="false">($D1003*(Input!$C$56/100))/12</f>
        <v>0</v>
      </c>
      <c r="G1003" s="98" t="n">
        <f aca="false">(-1)*$E1003+$F1003</f>
        <v>0</v>
      </c>
    </row>
    <row r="1004" customFormat="false" ht="12.75" hidden="false" customHeight="true" outlineLevel="0" collapsed="false">
      <c r="A1004" s="87" t="n">
        <v>1000</v>
      </c>
      <c r="B1004" s="90" t="n">
        <f aca="false">EOMONTH(Input!$C$7,A1004)</f>
        <v>73354</v>
      </c>
      <c r="C1004" s="90"/>
      <c r="D1004" s="98" t="n">
        <f aca="false">IF(($D1003+$G1003)&lt;0,($D1003+$G1003),0)</f>
        <v>0</v>
      </c>
      <c r="E1004" s="98" t="n">
        <f aca="false">IF($D1004&lt;0,Input!$C$60,0)</f>
        <v>0</v>
      </c>
      <c r="F1004" s="98" t="n">
        <f aca="false">($D1004*(Input!$C$56/100))/12</f>
        <v>0</v>
      </c>
      <c r="G1004" s="98" t="n">
        <f aca="false">(-1)*$E1004+$F1004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96" width="10.81"/>
    <col collapsed="false" customWidth="true" hidden="false" outlineLevel="0" max="2" min="2" style="76" width="10.46"/>
    <col collapsed="false" customWidth="true" hidden="false" outlineLevel="0" max="3" min="3" style="76" width="1.39"/>
    <col collapsed="false" customWidth="true" hidden="false" outlineLevel="0" max="4" min="4" style="104" width="19.84"/>
    <col collapsed="false" customWidth="true" hidden="false" outlineLevel="0" max="5" min="5" style="104" width="15.55"/>
    <col collapsed="false" customWidth="true" hidden="false" outlineLevel="0" max="6" min="6" style="104" width="17.4"/>
    <col collapsed="false" customWidth="true" hidden="false" outlineLevel="0" max="7" min="7" style="104" width="17.68"/>
    <col collapsed="false" customWidth="true" hidden="false" outlineLevel="0" max="244" min="8" style="105" width="7.99"/>
    <col collapsed="false" customWidth="true" hidden="false" outlineLevel="0" max="256" min="245" style="0" width="8.06"/>
  </cols>
  <sheetData>
    <row r="1" customFormat="false" ht="19.7" hidden="false" customHeight="false" outlineLevel="0" collapsed="false">
      <c r="A1" s="79" t="str">
        <f aca="false">Input!$G$22</f>
        <v>Timmy</v>
      </c>
      <c r="B1" s="79" t="s">
        <v>223</v>
      </c>
      <c r="C1" s="77"/>
    </row>
    <row r="2" customFormat="false" ht="12.8" hidden="false" customHeight="false" outlineLevel="0" collapsed="false">
      <c r="B2" s="77"/>
      <c r="C2" s="77"/>
    </row>
    <row r="3" s="107" customFormat="true" ht="12.8" hidden="false" customHeight="false" outlineLevel="0" collapsed="false">
      <c r="A3" s="97" t="s">
        <v>177</v>
      </c>
      <c r="B3" s="84" t="s">
        <v>178</v>
      </c>
      <c r="C3" s="84"/>
      <c r="D3" s="106" t="s">
        <v>216</v>
      </c>
      <c r="E3" s="106" t="s">
        <v>224</v>
      </c>
      <c r="F3" s="106" t="s">
        <v>218</v>
      </c>
      <c r="G3" s="106" t="s">
        <v>219</v>
      </c>
      <c r="AMJ3" s="0"/>
    </row>
    <row r="4" customFormat="false" ht="12.8" hidden="false" customHeight="false" outlineLevel="0" collapsed="false">
      <c r="A4" s="96" t="n">
        <v>0</v>
      </c>
      <c r="B4" s="77" t="n">
        <f aca="false">EOMONTH(Input!$C$7,A4)</f>
        <v>42916</v>
      </c>
      <c r="C4" s="77"/>
      <c r="D4" s="104" t="n">
        <f aca="false">Input!$G$55</f>
        <v>-30000</v>
      </c>
      <c r="E4" s="104" t="n">
        <f aca="false">IF($D4&lt;0,Input!$G$60,0)</f>
        <v>-389.682234095174</v>
      </c>
      <c r="F4" s="104" t="n">
        <f aca="false">($D4*(Input!$G$56/100))/12</f>
        <v>-75</v>
      </c>
      <c r="G4" s="104" t="n">
        <f aca="false">(-1)*$E4+$F4</f>
        <v>314.682234095174</v>
      </c>
    </row>
    <row r="5" customFormat="false" ht="12.8" hidden="false" customHeight="false" outlineLevel="0" collapsed="false">
      <c r="A5" s="96" t="n">
        <v>1</v>
      </c>
      <c r="B5" s="77" t="n">
        <f aca="false">EOMONTH(Input!$C$7,A5)</f>
        <v>42947</v>
      </c>
      <c r="C5" s="77"/>
      <c r="D5" s="104" t="n">
        <f aca="false">IF(($D4+$H4)&lt;0,($D4+$G4),0)</f>
        <v>-29685.3177659048</v>
      </c>
      <c r="E5" s="104" t="n">
        <f aca="false">IF($D5&lt;0,Input!$G$60,0)</f>
        <v>-389.682234095174</v>
      </c>
      <c r="F5" s="104" t="n">
        <f aca="false">($D5*(Input!$G$56/100))/12</f>
        <v>-74.2132944147621</v>
      </c>
      <c r="G5" s="104" t="n">
        <f aca="false">(-1)*$E5+$F5</f>
        <v>315.468939680412</v>
      </c>
    </row>
    <row r="6" customFormat="false" ht="12.8" hidden="false" customHeight="false" outlineLevel="0" collapsed="false">
      <c r="A6" s="96" t="n">
        <v>2</v>
      </c>
      <c r="B6" s="77" t="n">
        <f aca="false">EOMONTH(Input!$C$7,A6)</f>
        <v>42978</v>
      </c>
      <c r="C6" s="77"/>
      <c r="D6" s="104" t="n">
        <f aca="false">IF(($D5+$H5)&lt;0,($D5+$G5),0)</f>
        <v>-29369.8488262244</v>
      </c>
      <c r="E6" s="104" t="n">
        <f aca="false">IF($D6&lt;0,Input!$G$60,0)</f>
        <v>-389.682234095174</v>
      </c>
      <c r="F6" s="104" t="n">
        <f aca="false">($D6*(Input!$G$56/100))/12</f>
        <v>-73.424622065561</v>
      </c>
      <c r="G6" s="104" t="n">
        <f aca="false">(-1)*$E6+$F6</f>
        <v>316.257612029613</v>
      </c>
    </row>
    <row r="7" customFormat="false" ht="12.8" hidden="false" customHeight="false" outlineLevel="0" collapsed="false">
      <c r="A7" s="96" t="n">
        <v>3</v>
      </c>
      <c r="B7" s="77" t="n">
        <f aca="false">EOMONTH(Input!$C$7,A7)</f>
        <v>43008</v>
      </c>
      <c r="C7" s="77"/>
      <c r="D7" s="104" t="n">
        <f aca="false">IF(($D6+$H6)&lt;0,($D6+$G6),0)</f>
        <v>-29053.5912141948</v>
      </c>
      <c r="E7" s="104" t="n">
        <f aca="false">IF($D7&lt;0,Input!$G$60,0)</f>
        <v>-389.682234095174</v>
      </c>
      <c r="F7" s="104" t="n">
        <f aca="false">($D7*(Input!$G$56/100))/12</f>
        <v>-72.633978035487</v>
      </c>
      <c r="G7" s="104" t="n">
        <f aca="false">(-1)*$E7+$F7</f>
        <v>317.048256059687</v>
      </c>
    </row>
    <row r="8" customFormat="false" ht="12.8" hidden="false" customHeight="false" outlineLevel="0" collapsed="false">
      <c r="A8" s="96" t="n">
        <v>4</v>
      </c>
      <c r="B8" s="77" t="n">
        <f aca="false">EOMONTH(Input!$C$7,A8)</f>
        <v>43039</v>
      </c>
      <c r="C8" s="77"/>
      <c r="D8" s="104" t="n">
        <f aca="false">IF(($D7+$H7)&lt;0,($D7+$G7),0)</f>
        <v>-28736.5429581351</v>
      </c>
      <c r="E8" s="104" t="n">
        <f aca="false">IF($D8&lt;0,Input!$G$60,0)</f>
        <v>-389.682234095174</v>
      </c>
      <c r="F8" s="104" t="n">
        <f aca="false">($D8*(Input!$G$56/100))/12</f>
        <v>-71.8413573953378</v>
      </c>
      <c r="G8" s="104" t="n">
        <f aca="false">(-1)*$E8+$F8</f>
        <v>317.840876699836</v>
      </c>
    </row>
    <row r="9" customFormat="false" ht="12.8" hidden="false" customHeight="false" outlineLevel="0" collapsed="false">
      <c r="A9" s="96" t="n">
        <v>5</v>
      </c>
      <c r="B9" s="77" t="n">
        <f aca="false">EOMONTH(Input!$C$7,A9)</f>
        <v>43069</v>
      </c>
      <c r="C9" s="77"/>
      <c r="D9" s="104" t="n">
        <f aca="false">IF(($D8+$H8)&lt;0,($D8+$G8),0)</f>
        <v>-28418.7020814353</v>
      </c>
      <c r="E9" s="104" t="n">
        <f aca="false">IF($D9&lt;0,Input!$G$60,0)</f>
        <v>-389.682234095174</v>
      </c>
      <c r="F9" s="104" t="n">
        <f aca="false">($D9*(Input!$G$56/100))/12</f>
        <v>-71.0467552035882</v>
      </c>
      <c r="G9" s="104" t="n">
        <f aca="false">(-1)*$E9+$F9</f>
        <v>318.635478891586</v>
      </c>
    </row>
    <row r="10" customFormat="false" ht="12.8" hidden="false" customHeight="false" outlineLevel="0" collapsed="false">
      <c r="A10" s="96" t="n">
        <v>6</v>
      </c>
      <c r="B10" s="77" t="n">
        <f aca="false">EOMONTH(Input!$C$7,A10)</f>
        <v>43100</v>
      </c>
      <c r="C10" s="77"/>
      <c r="D10" s="104" t="n">
        <f aca="false">IF(($D9+$H9)&lt;0,($D9+$G9),0)</f>
        <v>-28100.0666025437</v>
      </c>
      <c r="E10" s="104" t="n">
        <f aca="false">IF($D10&lt;0,Input!$G$60,0)</f>
        <v>-389.682234095174</v>
      </c>
      <c r="F10" s="104" t="n">
        <f aca="false">($D10*(Input!$G$56/100))/12</f>
        <v>-70.2501665063592</v>
      </c>
      <c r="G10" s="104" t="n">
        <f aca="false">(-1)*$E10+$F10</f>
        <v>319.432067588815</v>
      </c>
    </row>
    <row r="11" customFormat="false" ht="12.8" hidden="false" customHeight="false" outlineLevel="0" collapsed="false">
      <c r="A11" s="96" t="n">
        <v>7</v>
      </c>
      <c r="B11" s="77" t="n">
        <f aca="false">EOMONTH(Input!$C$7,A11)</f>
        <v>43131</v>
      </c>
      <c r="C11" s="77"/>
      <c r="D11" s="104" t="n">
        <f aca="false">IF(($D10+$H10)&lt;0,($D10+$G10),0)</f>
        <v>-27780.6345349549</v>
      </c>
      <c r="E11" s="104" t="n">
        <f aca="false">IF($D11&lt;0,Input!$G$60,0)</f>
        <v>-389.682234095174</v>
      </c>
      <c r="F11" s="104" t="n">
        <f aca="false">($D11*(Input!$G$56/100))/12</f>
        <v>-69.4515863373872</v>
      </c>
      <c r="G11" s="104" t="n">
        <f aca="false">(-1)*$E11+$F11</f>
        <v>320.230647757787</v>
      </c>
    </row>
    <row r="12" customFormat="false" ht="12.8" hidden="false" customHeight="false" outlineLevel="0" collapsed="false">
      <c r="A12" s="96" t="n">
        <v>8</v>
      </c>
      <c r="B12" s="77" t="n">
        <f aca="false">EOMONTH(Input!$C$7,A12)</f>
        <v>43159</v>
      </c>
      <c r="C12" s="77"/>
      <c r="D12" s="104" t="n">
        <f aca="false">IF(($D11+$H11)&lt;0,($D11+$G11),0)</f>
        <v>-27460.4038871971</v>
      </c>
      <c r="E12" s="104" t="n">
        <f aca="false">IF($D12&lt;0,Input!$G$60,0)</f>
        <v>-389.682234095174</v>
      </c>
      <c r="F12" s="104" t="n">
        <f aca="false">($D12*(Input!$G$56/100))/12</f>
        <v>-68.6510097179927</v>
      </c>
      <c r="G12" s="104" t="n">
        <f aca="false">(-1)*$E12+$F12</f>
        <v>321.031224377181</v>
      </c>
    </row>
    <row r="13" customFormat="false" ht="12.8" hidden="false" customHeight="false" outlineLevel="0" collapsed="false">
      <c r="A13" s="96" t="n">
        <v>9</v>
      </c>
      <c r="B13" s="77" t="n">
        <f aca="false">EOMONTH(Input!$C$7,A13)</f>
        <v>43190</v>
      </c>
      <c r="C13" s="77"/>
      <c r="D13" s="104" t="n">
        <f aca="false">IF(($D12+$H12)&lt;0,($D12+$G12),0)</f>
        <v>-27139.3726628199</v>
      </c>
      <c r="E13" s="104" t="n">
        <f aca="false">IF($D13&lt;0,Input!$G$60,0)</f>
        <v>-389.682234095174</v>
      </c>
      <c r="F13" s="104" t="n">
        <f aca="false">($D13*(Input!$G$56/100))/12</f>
        <v>-67.8484316570498</v>
      </c>
      <c r="G13" s="104" t="n">
        <f aca="false">(-1)*$E13+$F13</f>
        <v>321.833802438124</v>
      </c>
    </row>
    <row r="14" customFormat="false" ht="12.8" hidden="false" customHeight="false" outlineLevel="0" collapsed="false">
      <c r="A14" s="96" t="n">
        <v>10</v>
      </c>
      <c r="B14" s="77" t="n">
        <f aca="false">EOMONTH(Input!$C$7,A14)</f>
        <v>43220</v>
      </c>
      <c r="C14" s="77"/>
      <c r="D14" s="104" t="n">
        <f aca="false">IF(($D13+$H13)&lt;0,($D13+$G13),0)</f>
        <v>-26817.5388603818</v>
      </c>
      <c r="E14" s="104" t="n">
        <f aca="false">IF($D14&lt;0,Input!$G$60,0)</f>
        <v>-389.682234095174</v>
      </c>
      <c r="F14" s="104" t="n">
        <f aca="false">($D14*(Input!$G$56/100))/12</f>
        <v>-67.0438471509545</v>
      </c>
      <c r="G14" s="104" t="n">
        <f aca="false">(-1)*$E14+$F14</f>
        <v>322.638386944219</v>
      </c>
    </row>
    <row r="15" customFormat="false" ht="12.8" hidden="false" customHeight="false" outlineLevel="0" collapsed="false">
      <c r="A15" s="96" t="n">
        <v>11</v>
      </c>
      <c r="B15" s="77" t="n">
        <f aca="false">EOMONTH(Input!$C$7,A15)</f>
        <v>43251</v>
      </c>
      <c r="C15" s="77"/>
      <c r="D15" s="104" t="n">
        <f aca="false">IF(($D14+$H14)&lt;0,($D14+$G14),0)</f>
        <v>-26494.9004734376</v>
      </c>
      <c r="E15" s="104" t="n">
        <f aca="false">IF($D15&lt;0,Input!$G$60,0)</f>
        <v>-389.682234095174</v>
      </c>
      <c r="F15" s="104" t="n">
        <f aca="false">($D15*(Input!$G$56/100))/12</f>
        <v>-66.2372511835939</v>
      </c>
      <c r="G15" s="104" t="n">
        <f aca="false">(-1)*$E15+$F15</f>
        <v>323.44498291158</v>
      </c>
    </row>
    <row r="16" customFormat="false" ht="12.8" hidden="false" customHeight="false" outlineLevel="0" collapsed="false">
      <c r="A16" s="96" t="n">
        <v>12</v>
      </c>
      <c r="B16" s="77" t="n">
        <f aca="false">EOMONTH(Input!$C$7,A16)</f>
        <v>43281</v>
      </c>
      <c r="C16" s="77"/>
      <c r="D16" s="104" t="n">
        <f aca="false">IF(($D15+$H15)&lt;0,($D15+$G15),0)</f>
        <v>-26171.455490526</v>
      </c>
      <c r="E16" s="104" t="n">
        <f aca="false">IF($D16&lt;0,Input!$G$60,0)</f>
        <v>-389.682234095174</v>
      </c>
      <c r="F16" s="104" t="n">
        <f aca="false">($D16*(Input!$G$56/100))/12</f>
        <v>-65.428638726315</v>
      </c>
      <c r="G16" s="104" t="n">
        <f aca="false">(-1)*$E16+$F16</f>
        <v>324.253595368859</v>
      </c>
    </row>
    <row r="17" customFormat="false" ht="12.8" hidden="false" customHeight="false" outlineLevel="0" collapsed="false">
      <c r="A17" s="96" t="n">
        <v>13</v>
      </c>
      <c r="B17" s="77" t="n">
        <f aca="false">EOMONTH(Input!$C$7,A17)</f>
        <v>43312</v>
      </c>
      <c r="C17" s="77"/>
      <c r="D17" s="104" t="n">
        <f aca="false">IF(($D16+$H16)&lt;0,($D16+$G16),0)</f>
        <v>-25847.2018951571</v>
      </c>
      <c r="E17" s="104" t="n">
        <f aca="false">IF($D17&lt;0,Input!$G$60,0)</f>
        <v>-389.682234095174</v>
      </c>
      <c r="F17" s="104" t="n">
        <f aca="false">($D17*(Input!$G$56/100))/12</f>
        <v>-64.6180047378928</v>
      </c>
      <c r="G17" s="104" t="n">
        <f aca="false">(-1)*$E17+$F17</f>
        <v>325.064229357281</v>
      </c>
    </row>
    <row r="18" customFormat="false" ht="12.8" hidden="false" customHeight="false" outlineLevel="0" collapsed="false">
      <c r="A18" s="96" t="n">
        <v>14</v>
      </c>
      <c r="B18" s="77" t="n">
        <f aca="false">EOMONTH(Input!$C$7,A18)</f>
        <v>43343</v>
      </c>
      <c r="C18" s="77"/>
      <c r="D18" s="104" t="n">
        <f aca="false">IF(($D17+$H17)&lt;0,($D17+$G17),0)</f>
        <v>-25522.1376657998</v>
      </c>
      <c r="E18" s="104" t="n">
        <f aca="false">IF($D18&lt;0,Input!$G$60,0)</f>
        <v>-389.682234095174</v>
      </c>
      <c r="F18" s="104" t="n">
        <f aca="false">($D18*(Input!$G$56/100))/12</f>
        <v>-63.8053441644996</v>
      </c>
      <c r="G18" s="104" t="n">
        <f aca="false">(-1)*$E18+$F18</f>
        <v>325.876889930674</v>
      </c>
    </row>
    <row r="19" customFormat="false" ht="12.8" hidden="false" customHeight="false" outlineLevel="0" collapsed="false">
      <c r="A19" s="96" t="n">
        <v>15</v>
      </c>
      <c r="B19" s="77" t="n">
        <f aca="false">EOMONTH(Input!$C$7,A19)</f>
        <v>43373</v>
      </c>
      <c r="C19" s="77"/>
      <c r="D19" s="104" t="n">
        <f aca="false">IF(($D18+$H18)&lt;0,($D18+$G18),0)</f>
        <v>-25196.2607758692</v>
      </c>
      <c r="E19" s="104" t="n">
        <f aca="false">IF($D19&lt;0,Input!$G$60,0)</f>
        <v>-389.682234095174</v>
      </c>
      <c r="F19" s="104" t="n">
        <f aca="false">($D19*(Input!$G$56/100))/12</f>
        <v>-62.9906519396729</v>
      </c>
      <c r="G19" s="104" t="n">
        <f aca="false">(-1)*$E19+$F19</f>
        <v>326.691582155501</v>
      </c>
    </row>
    <row r="20" customFormat="false" ht="12.8" hidden="false" customHeight="false" outlineLevel="0" collapsed="false">
      <c r="A20" s="96" t="n">
        <v>16</v>
      </c>
      <c r="B20" s="77" t="n">
        <f aca="false">EOMONTH(Input!$C$7,A20)</f>
        <v>43404</v>
      </c>
      <c r="C20" s="77"/>
      <c r="D20" s="104" t="n">
        <f aca="false">IF(($D19+$H19)&lt;0,($D19+$G19),0)</f>
        <v>-24869.5691937137</v>
      </c>
      <c r="E20" s="104" t="n">
        <f aca="false">IF($D20&lt;0,Input!$G$60,0)</f>
        <v>-389.682234095174</v>
      </c>
      <c r="F20" s="104" t="n">
        <f aca="false">($D20*(Input!$G$56/100))/12</f>
        <v>-62.1739229842842</v>
      </c>
      <c r="G20" s="104" t="n">
        <f aca="false">(-1)*$E20+$F20</f>
        <v>327.50831111089</v>
      </c>
    </row>
    <row r="21" customFormat="false" ht="12.8" hidden="false" customHeight="false" outlineLevel="0" collapsed="false">
      <c r="A21" s="96" t="n">
        <v>17</v>
      </c>
      <c r="B21" s="77" t="n">
        <f aca="false">EOMONTH(Input!$C$7,A21)</f>
        <v>43434</v>
      </c>
      <c r="C21" s="77"/>
      <c r="D21" s="104" t="n">
        <f aca="false">IF(($D20+$H20)&lt;0,($D20+$G20),0)</f>
        <v>-24542.0608826028</v>
      </c>
      <c r="E21" s="104" t="n">
        <f aca="false">IF($D21&lt;0,Input!$G$60,0)</f>
        <v>-389.682234095174</v>
      </c>
      <c r="F21" s="104" t="n">
        <f aca="false">($D21*(Input!$G$56/100))/12</f>
        <v>-61.3551522065069</v>
      </c>
      <c r="G21" s="104" t="n">
        <f aca="false">(-1)*$E21+$F21</f>
        <v>328.327081888667</v>
      </c>
    </row>
    <row r="22" customFormat="false" ht="12.8" hidden="false" customHeight="false" outlineLevel="0" collapsed="false">
      <c r="A22" s="96" t="n">
        <v>18</v>
      </c>
      <c r="B22" s="77" t="n">
        <f aca="false">EOMONTH(Input!$C$7,A22)</f>
        <v>43465</v>
      </c>
      <c r="C22" s="77"/>
      <c r="D22" s="104" t="n">
        <f aca="false">IF(($D21+$H21)&lt;0,($D21+$G21),0)</f>
        <v>-24213.7338007141</v>
      </c>
      <c r="E22" s="104" t="n">
        <f aca="false">IF($D22&lt;0,Input!$G$60,0)</f>
        <v>-389.682234095174</v>
      </c>
      <c r="F22" s="104" t="n">
        <f aca="false">($D22*(Input!$G$56/100))/12</f>
        <v>-60.5343345017853</v>
      </c>
      <c r="G22" s="104" t="n">
        <f aca="false">(-1)*$E22+$F22</f>
        <v>329.147899593389</v>
      </c>
    </row>
    <row r="23" customFormat="false" ht="12.8" hidden="false" customHeight="false" outlineLevel="0" collapsed="false">
      <c r="A23" s="96" t="n">
        <v>19</v>
      </c>
      <c r="B23" s="77" t="n">
        <f aca="false">EOMONTH(Input!$C$7,A23)</f>
        <v>43496</v>
      </c>
      <c r="C23" s="77"/>
      <c r="D23" s="104" t="n">
        <f aca="false">IF(($D22+$H22)&lt;0,($D22+$G22),0)</f>
        <v>-23884.5859011207</v>
      </c>
      <c r="E23" s="104" t="n">
        <f aca="false">IF($D23&lt;0,Input!$G$60,0)</f>
        <v>-389.682234095174</v>
      </c>
      <c r="F23" s="104" t="n">
        <f aca="false">($D23*(Input!$G$56/100))/12</f>
        <v>-59.7114647528018</v>
      </c>
      <c r="G23" s="104" t="n">
        <f aca="false">(-1)*$E23+$F23</f>
        <v>329.970769342372</v>
      </c>
    </row>
    <row r="24" customFormat="false" ht="12.8" hidden="false" customHeight="false" outlineLevel="0" collapsed="false">
      <c r="A24" s="96" t="n">
        <v>20</v>
      </c>
      <c r="B24" s="77" t="n">
        <f aca="false">EOMONTH(Input!$C$7,A24)</f>
        <v>43524</v>
      </c>
      <c r="C24" s="77"/>
      <c r="D24" s="104" t="n">
        <f aca="false">IF(($D23+$H23)&lt;0,($D23+$G23),0)</f>
        <v>-23554.6151317783</v>
      </c>
      <c r="E24" s="104" t="n">
        <f aca="false">IF($D24&lt;0,Input!$G$60,0)</f>
        <v>-389.682234095174</v>
      </c>
      <c r="F24" s="104" t="n">
        <f aca="false">($D24*(Input!$G$56/100))/12</f>
        <v>-58.8865378294459</v>
      </c>
      <c r="G24" s="104" t="n">
        <f aca="false">(-1)*$E24+$F24</f>
        <v>330.795696265728</v>
      </c>
    </row>
    <row r="25" customFormat="false" ht="12.8" hidden="false" customHeight="false" outlineLevel="0" collapsed="false">
      <c r="A25" s="96" t="n">
        <v>21</v>
      </c>
      <c r="B25" s="77" t="n">
        <f aca="false">EOMONTH(Input!$C$7,A25)</f>
        <v>43555</v>
      </c>
      <c r="C25" s="77"/>
      <c r="D25" s="104" t="n">
        <f aca="false">IF(($D24+$H24)&lt;0,($D24+$G24),0)</f>
        <v>-23223.8194355126</v>
      </c>
      <c r="E25" s="104" t="n">
        <f aca="false">IF($D25&lt;0,Input!$G$60,0)</f>
        <v>-389.682234095174</v>
      </c>
      <c r="F25" s="104" t="n">
        <f aca="false">($D25*(Input!$G$56/100))/12</f>
        <v>-58.0595485887816</v>
      </c>
      <c r="G25" s="104" t="n">
        <f aca="false">(-1)*$E25+$F25</f>
        <v>331.622685506392</v>
      </c>
    </row>
    <row r="26" customFormat="false" ht="12.8" hidden="false" customHeight="false" outlineLevel="0" collapsed="false">
      <c r="A26" s="96" t="n">
        <v>22</v>
      </c>
      <c r="B26" s="77" t="n">
        <f aca="false">EOMONTH(Input!$C$7,A26)</f>
        <v>43585</v>
      </c>
      <c r="C26" s="77"/>
      <c r="D26" s="104" t="n">
        <f aca="false">IF(($D25+$H25)&lt;0,($D25+$G25),0)</f>
        <v>-22892.1967500062</v>
      </c>
      <c r="E26" s="104" t="n">
        <f aca="false">IF($D26&lt;0,Input!$G$60,0)</f>
        <v>-389.682234095174</v>
      </c>
      <c r="F26" s="104" t="n">
        <f aca="false">($D26*(Input!$G$56/100))/12</f>
        <v>-57.2304918750156</v>
      </c>
      <c r="G26" s="104" t="n">
        <f aca="false">(-1)*$E26+$F26</f>
        <v>332.451742220158</v>
      </c>
    </row>
    <row r="27" customFormat="false" ht="12.8" hidden="false" customHeight="false" outlineLevel="0" collapsed="false">
      <c r="A27" s="96" t="n">
        <v>23</v>
      </c>
      <c r="B27" s="77" t="n">
        <f aca="false">EOMONTH(Input!$C$7,A27)</f>
        <v>43616</v>
      </c>
      <c r="C27" s="77"/>
      <c r="D27" s="104" t="n">
        <f aca="false">IF(($D26+$H26)&lt;0,($D26+$G26),0)</f>
        <v>-22559.7450077861</v>
      </c>
      <c r="E27" s="104" t="n">
        <f aca="false">IF($D27&lt;0,Input!$G$60,0)</f>
        <v>-389.682234095174</v>
      </c>
      <c r="F27" s="104" t="n">
        <f aca="false">($D27*(Input!$G$56/100))/12</f>
        <v>-56.3993625194652</v>
      </c>
      <c r="G27" s="104" t="n">
        <f aca="false">(-1)*$E27+$F27</f>
        <v>333.282871575709</v>
      </c>
    </row>
    <row r="28" customFormat="false" ht="12.8" hidden="false" customHeight="false" outlineLevel="0" collapsed="false">
      <c r="A28" s="96" t="n">
        <v>24</v>
      </c>
      <c r="B28" s="77" t="n">
        <f aca="false">EOMONTH(Input!$C$7,A28)</f>
        <v>43646</v>
      </c>
      <c r="C28" s="77"/>
      <c r="D28" s="104" t="n">
        <f aca="false">IF(($D27+$H27)&lt;0,($D27+$G27),0)</f>
        <v>-22226.4621362104</v>
      </c>
      <c r="E28" s="104" t="n">
        <f aca="false">IF($D28&lt;0,Input!$G$60,0)</f>
        <v>-389.682234095174</v>
      </c>
      <c r="F28" s="104" t="n">
        <f aca="false">($D28*(Input!$G$56/100))/12</f>
        <v>-55.5661553405259</v>
      </c>
      <c r="G28" s="104" t="n">
        <f aca="false">(-1)*$E28+$F28</f>
        <v>334.116078754648</v>
      </c>
    </row>
    <row r="29" customFormat="false" ht="12.8" hidden="false" customHeight="false" outlineLevel="0" collapsed="false">
      <c r="A29" s="96" t="n">
        <v>25</v>
      </c>
      <c r="B29" s="77" t="n">
        <f aca="false">EOMONTH(Input!$C$7,A29)</f>
        <v>43677</v>
      </c>
      <c r="C29" s="77"/>
      <c r="D29" s="104" t="n">
        <f aca="false">IF(($D28+$H28)&lt;0,($D28+$G28),0)</f>
        <v>-21892.3460574557</v>
      </c>
      <c r="E29" s="104" t="n">
        <f aca="false">IF($D29&lt;0,Input!$G$60,0)</f>
        <v>-389.682234095174</v>
      </c>
      <c r="F29" s="104" t="n">
        <f aca="false">($D29*(Input!$G$56/100))/12</f>
        <v>-54.7308651436393</v>
      </c>
      <c r="G29" s="104" t="n">
        <f aca="false">(-1)*$E29+$F29</f>
        <v>334.951368951535</v>
      </c>
    </row>
    <row r="30" customFormat="false" ht="12.8" hidden="false" customHeight="false" outlineLevel="0" collapsed="false">
      <c r="A30" s="96" t="n">
        <v>26</v>
      </c>
      <c r="B30" s="77" t="n">
        <f aca="false">EOMONTH(Input!$C$7,A30)</f>
        <v>43708</v>
      </c>
      <c r="C30" s="77"/>
      <c r="D30" s="104" t="n">
        <f aca="false">IF(($D29+$H29)&lt;0,($D29+$G29),0)</f>
        <v>-21557.3946885042</v>
      </c>
      <c r="E30" s="104" t="n">
        <f aca="false">IF($D30&lt;0,Input!$G$60,0)</f>
        <v>-389.682234095174</v>
      </c>
      <c r="F30" s="104" t="n">
        <f aca="false">($D30*(Input!$G$56/100))/12</f>
        <v>-53.8934867212605</v>
      </c>
      <c r="G30" s="104" t="n">
        <f aca="false">(-1)*$E30+$F30</f>
        <v>335.788747373913</v>
      </c>
    </row>
    <row r="31" customFormat="false" ht="12.8" hidden="false" customHeight="false" outlineLevel="0" collapsed="false">
      <c r="A31" s="96" t="n">
        <v>27</v>
      </c>
      <c r="B31" s="77" t="n">
        <f aca="false">EOMONTH(Input!$C$7,A31)</f>
        <v>43738</v>
      </c>
      <c r="C31" s="77"/>
      <c r="D31" s="104" t="n">
        <f aca="false">IF(($D30+$H30)&lt;0,($D30+$G30),0)</f>
        <v>-21221.6059411303</v>
      </c>
      <c r="E31" s="104" t="n">
        <f aca="false">IF($D31&lt;0,Input!$G$60,0)</f>
        <v>-389.682234095174</v>
      </c>
      <c r="F31" s="104" t="n">
        <f aca="false">($D31*(Input!$G$56/100))/12</f>
        <v>-53.0540148528257</v>
      </c>
      <c r="G31" s="104" t="n">
        <f aca="false">(-1)*$E31+$F31</f>
        <v>336.628219242348</v>
      </c>
    </row>
    <row r="32" customFormat="false" ht="12.8" hidden="false" customHeight="false" outlineLevel="0" collapsed="false">
      <c r="A32" s="96" t="n">
        <v>28</v>
      </c>
      <c r="B32" s="77" t="n">
        <f aca="false">EOMONTH(Input!$C$7,A32)</f>
        <v>43769</v>
      </c>
      <c r="C32" s="77"/>
      <c r="D32" s="104" t="n">
        <f aca="false">IF(($D31+$H31)&lt;0,($D31+$G31),0)</f>
        <v>-20884.9777218879</v>
      </c>
      <c r="E32" s="104" t="n">
        <f aca="false">IF($D32&lt;0,Input!$G$60,0)</f>
        <v>-389.682234095174</v>
      </c>
      <c r="F32" s="104" t="n">
        <f aca="false">($D32*(Input!$G$56/100))/12</f>
        <v>-52.2124443047198</v>
      </c>
      <c r="G32" s="104" t="n">
        <f aca="false">(-1)*$E32+$F32</f>
        <v>337.469789790454</v>
      </c>
    </row>
    <row r="33" customFormat="false" ht="12.8" hidden="false" customHeight="false" outlineLevel="0" collapsed="false">
      <c r="A33" s="96" t="n">
        <v>29</v>
      </c>
      <c r="B33" s="77" t="n">
        <f aca="false">EOMONTH(Input!$C$7,A33)</f>
        <v>43799</v>
      </c>
      <c r="C33" s="77"/>
      <c r="D33" s="104" t="n">
        <f aca="false">IF(($D32+$H32)&lt;0,($D32+$G32),0)</f>
        <v>-20547.5079320975</v>
      </c>
      <c r="E33" s="104" t="n">
        <f aca="false">IF($D33&lt;0,Input!$G$60,0)</f>
        <v>-389.682234095174</v>
      </c>
      <c r="F33" s="104" t="n">
        <f aca="false">($D33*(Input!$G$56/100))/12</f>
        <v>-51.3687698302437</v>
      </c>
      <c r="G33" s="104" t="n">
        <f aca="false">(-1)*$E33+$F33</f>
        <v>338.31346426493</v>
      </c>
    </row>
    <row r="34" customFormat="false" ht="12.8" hidden="false" customHeight="false" outlineLevel="0" collapsed="false">
      <c r="A34" s="96" t="n">
        <v>30</v>
      </c>
      <c r="B34" s="77" t="n">
        <f aca="false">EOMONTH(Input!$C$7,A34)</f>
        <v>43830</v>
      </c>
      <c r="C34" s="77"/>
      <c r="D34" s="104" t="n">
        <f aca="false">IF(($D33+$H33)&lt;0,($D33+$G33),0)</f>
        <v>-20209.1944678325</v>
      </c>
      <c r="E34" s="104" t="n">
        <f aca="false">IF($D34&lt;0,Input!$G$60,0)</f>
        <v>-389.682234095174</v>
      </c>
      <c r="F34" s="104" t="n">
        <f aca="false">($D34*(Input!$G$56/100))/12</f>
        <v>-50.5229861695813</v>
      </c>
      <c r="G34" s="104" t="n">
        <f aca="false">(-1)*$E34+$F34</f>
        <v>339.159247925593</v>
      </c>
    </row>
    <row r="35" customFormat="false" ht="12.8" hidden="false" customHeight="false" outlineLevel="0" collapsed="false">
      <c r="A35" s="96" t="n">
        <v>31</v>
      </c>
      <c r="B35" s="77" t="n">
        <f aca="false">EOMONTH(Input!$C$7,A35)</f>
        <v>43861</v>
      </c>
      <c r="C35" s="77"/>
      <c r="D35" s="104" t="n">
        <f aca="false">IF(($D34+$H34)&lt;0,($D34+$G34),0)</f>
        <v>-19870.0352199069</v>
      </c>
      <c r="E35" s="104" t="n">
        <f aca="false">IF($D35&lt;0,Input!$G$60,0)</f>
        <v>-389.682234095174</v>
      </c>
      <c r="F35" s="104" t="n">
        <f aca="false">($D35*(Input!$G$56/100))/12</f>
        <v>-49.6750880497673</v>
      </c>
      <c r="G35" s="104" t="n">
        <f aca="false">(-1)*$E35+$F35</f>
        <v>340.007146045407</v>
      </c>
    </row>
    <row r="36" customFormat="false" ht="12.8" hidden="false" customHeight="false" outlineLevel="0" collapsed="false">
      <c r="A36" s="96" t="n">
        <v>32</v>
      </c>
      <c r="B36" s="77" t="n">
        <f aca="false">EOMONTH(Input!$C$7,A36)</f>
        <v>43890</v>
      </c>
      <c r="C36" s="77"/>
      <c r="D36" s="104" t="n">
        <f aca="false">IF(($D35+$H35)&lt;0,($D35+$G35),0)</f>
        <v>-19530.0280738615</v>
      </c>
      <c r="E36" s="104" t="n">
        <f aca="false">IF($D36&lt;0,Input!$G$60,0)</f>
        <v>-389.682234095174</v>
      </c>
      <c r="F36" s="104" t="n">
        <f aca="false">($D36*(Input!$G$56/100))/12</f>
        <v>-48.8250701846538</v>
      </c>
      <c r="G36" s="104" t="n">
        <f aca="false">(-1)*$E36+$F36</f>
        <v>340.85716391052</v>
      </c>
    </row>
    <row r="37" customFormat="false" ht="12.8" hidden="false" customHeight="false" outlineLevel="0" collapsed="false">
      <c r="A37" s="96" t="n">
        <v>33</v>
      </c>
      <c r="B37" s="77" t="n">
        <f aca="false">EOMONTH(Input!$C$7,A37)</f>
        <v>43921</v>
      </c>
      <c r="C37" s="77"/>
      <c r="D37" s="104" t="n">
        <f aca="false">IF(($D36+$H36)&lt;0,($D36+$G36),0)</f>
        <v>-19189.170909951</v>
      </c>
      <c r="E37" s="104" t="n">
        <f aca="false">IF($D37&lt;0,Input!$G$60,0)</f>
        <v>-389.682234095174</v>
      </c>
      <c r="F37" s="104" t="n">
        <f aca="false">($D37*(Input!$G$56/100))/12</f>
        <v>-47.9729272748775</v>
      </c>
      <c r="G37" s="104" t="n">
        <f aca="false">(-1)*$E37+$F37</f>
        <v>341.709306820296</v>
      </c>
    </row>
    <row r="38" customFormat="false" ht="12.8" hidden="false" customHeight="false" outlineLevel="0" collapsed="false">
      <c r="A38" s="96" t="n">
        <v>34</v>
      </c>
      <c r="B38" s="77" t="n">
        <f aca="false">EOMONTH(Input!$C$7,A38)</f>
        <v>43951</v>
      </c>
      <c r="C38" s="77"/>
      <c r="D38" s="104" t="n">
        <f aca="false">IF(($D37+$H37)&lt;0,($D37+$G37),0)</f>
        <v>-18847.4616031307</v>
      </c>
      <c r="E38" s="104" t="n">
        <f aca="false">IF($D38&lt;0,Input!$G$60,0)</f>
        <v>-389.682234095174</v>
      </c>
      <c r="F38" s="104" t="n">
        <f aca="false">($D38*(Input!$G$56/100))/12</f>
        <v>-47.1186540078268</v>
      </c>
      <c r="G38" s="104" t="n">
        <f aca="false">(-1)*$E38+$F38</f>
        <v>342.563580087347</v>
      </c>
    </row>
    <row r="39" customFormat="false" ht="12.8" hidden="false" customHeight="false" outlineLevel="0" collapsed="false">
      <c r="A39" s="96" t="n">
        <v>35</v>
      </c>
      <c r="B39" s="77" t="n">
        <f aca="false">EOMONTH(Input!$C$7,A39)</f>
        <v>43982</v>
      </c>
      <c r="C39" s="77"/>
      <c r="D39" s="104" t="n">
        <f aca="false">IF(($D38+$H38)&lt;0,($D38+$G38),0)</f>
        <v>-18504.8980230434</v>
      </c>
      <c r="E39" s="104" t="n">
        <f aca="false">IF($D39&lt;0,Input!$G$60,0)</f>
        <v>-389.682234095174</v>
      </c>
      <c r="F39" s="104" t="n">
        <f aca="false">($D39*(Input!$G$56/100))/12</f>
        <v>-46.2622450576084</v>
      </c>
      <c r="G39" s="104" t="n">
        <f aca="false">(-1)*$E39+$F39</f>
        <v>343.419989037565</v>
      </c>
    </row>
    <row r="40" customFormat="false" ht="12.8" hidden="false" customHeight="false" outlineLevel="0" collapsed="false">
      <c r="A40" s="96" t="n">
        <v>36</v>
      </c>
      <c r="B40" s="77" t="n">
        <f aca="false">EOMONTH(Input!$C$7,A40)</f>
        <v>44012</v>
      </c>
      <c r="C40" s="77"/>
      <c r="D40" s="104" t="n">
        <f aca="false">IF(($D39+$H39)&lt;0,($D39+$G39),0)</f>
        <v>-18161.4780340058</v>
      </c>
      <c r="E40" s="104" t="n">
        <f aca="false">IF($D40&lt;0,Input!$G$60,0)</f>
        <v>-389.682234095174</v>
      </c>
      <c r="F40" s="104" t="n">
        <f aca="false">($D40*(Input!$G$56/100))/12</f>
        <v>-45.4036950850145</v>
      </c>
      <c r="G40" s="104" t="n">
        <f aca="false">(-1)*$E40+$F40</f>
        <v>344.278539010159</v>
      </c>
    </row>
    <row r="41" customFormat="false" ht="12.8" hidden="false" customHeight="false" outlineLevel="0" collapsed="false">
      <c r="A41" s="96" t="n">
        <v>37</v>
      </c>
      <c r="B41" s="77" t="n">
        <f aca="false">EOMONTH(Input!$C$7,A41)</f>
        <v>44043</v>
      </c>
      <c r="C41" s="77"/>
      <c r="D41" s="104" t="n">
        <f aca="false">IF(($D40+$H40)&lt;0,($D40+$G40),0)</f>
        <v>-17817.1994949957</v>
      </c>
      <c r="E41" s="104" t="n">
        <f aca="false">IF($D41&lt;0,Input!$G$60,0)</f>
        <v>-389.682234095174</v>
      </c>
      <c r="F41" s="104" t="n">
        <f aca="false">($D41*(Input!$G$56/100))/12</f>
        <v>-44.5429987374891</v>
      </c>
      <c r="G41" s="104" t="n">
        <f aca="false">(-1)*$E41+$F41</f>
        <v>345.139235357685</v>
      </c>
    </row>
    <row r="42" customFormat="false" ht="12.8" hidden="false" customHeight="false" outlineLevel="0" collapsed="false">
      <c r="A42" s="96" t="n">
        <v>38</v>
      </c>
      <c r="B42" s="77" t="n">
        <f aca="false">EOMONTH(Input!$C$7,A42)</f>
        <v>44074</v>
      </c>
      <c r="C42" s="77"/>
      <c r="D42" s="104" t="n">
        <f aca="false">IF(($D41+$H41)&lt;0,($D41+$G41),0)</f>
        <v>-17472.060259638</v>
      </c>
      <c r="E42" s="104" t="n">
        <f aca="false">IF($D42&lt;0,Input!$G$60,0)</f>
        <v>-389.682234095174</v>
      </c>
      <c r="F42" s="104" t="n">
        <f aca="false">($D42*(Input!$G$56/100))/12</f>
        <v>-43.6801506490949</v>
      </c>
      <c r="G42" s="104" t="n">
        <f aca="false">(-1)*$E42+$F42</f>
        <v>346.002083446079</v>
      </c>
    </row>
    <row r="43" customFormat="false" ht="12.8" hidden="false" customHeight="false" outlineLevel="0" collapsed="false">
      <c r="A43" s="96" t="n">
        <v>39</v>
      </c>
      <c r="B43" s="77" t="n">
        <f aca="false">EOMONTH(Input!$C$7,A43)</f>
        <v>44104</v>
      </c>
      <c r="C43" s="77"/>
      <c r="D43" s="104" t="n">
        <f aca="false">IF(($D42+$H42)&lt;0,($D42+$G42),0)</f>
        <v>-17126.0581761919</v>
      </c>
      <c r="E43" s="104" t="n">
        <f aca="false">IF($D43&lt;0,Input!$G$60,0)</f>
        <v>-389.682234095174</v>
      </c>
      <c r="F43" s="104" t="n">
        <f aca="false">($D43*(Input!$G$56/100))/12</f>
        <v>-42.8151454404797</v>
      </c>
      <c r="G43" s="104" t="n">
        <f aca="false">(-1)*$E43+$F43</f>
        <v>346.867088654694</v>
      </c>
    </row>
    <row r="44" customFormat="false" ht="12.8" hidden="false" customHeight="false" outlineLevel="0" collapsed="false">
      <c r="A44" s="96" t="n">
        <v>40</v>
      </c>
      <c r="B44" s="77" t="n">
        <f aca="false">EOMONTH(Input!$C$7,A44)</f>
        <v>44135</v>
      </c>
      <c r="C44" s="77"/>
      <c r="D44" s="104" t="n">
        <f aca="false">IF(($D43+$H43)&lt;0,($D43+$G43),0)</f>
        <v>-16779.1910875372</v>
      </c>
      <c r="E44" s="104" t="n">
        <f aca="false">IF($D44&lt;0,Input!$G$60,0)</f>
        <v>-389.682234095174</v>
      </c>
      <c r="F44" s="104" t="n">
        <f aca="false">($D44*(Input!$G$56/100))/12</f>
        <v>-41.947977718843</v>
      </c>
      <c r="G44" s="104" t="n">
        <f aca="false">(-1)*$E44+$F44</f>
        <v>347.734256376331</v>
      </c>
    </row>
    <row r="45" customFormat="false" ht="12.8" hidden="false" customHeight="false" outlineLevel="0" collapsed="false">
      <c r="A45" s="96" t="n">
        <v>41</v>
      </c>
      <c r="B45" s="77" t="n">
        <f aca="false">EOMONTH(Input!$C$7,A45)</f>
        <v>44165</v>
      </c>
      <c r="C45" s="77"/>
      <c r="D45" s="104" t="n">
        <f aca="false">IF(($D44+$H44)&lt;0,($D44+$G44),0)</f>
        <v>-16431.4568311609</v>
      </c>
      <c r="E45" s="104" t="n">
        <f aca="false">IF($D45&lt;0,Input!$G$60,0)</f>
        <v>-389.682234095174</v>
      </c>
      <c r="F45" s="104" t="n">
        <f aca="false">($D45*(Input!$G$56/100))/12</f>
        <v>-41.0786420779022</v>
      </c>
      <c r="G45" s="104" t="n">
        <f aca="false">(-1)*$E45+$F45</f>
        <v>348.603592017272</v>
      </c>
    </row>
    <row r="46" customFormat="false" ht="12.8" hidden="false" customHeight="false" outlineLevel="0" collapsed="false">
      <c r="A46" s="96" t="n">
        <v>42</v>
      </c>
      <c r="B46" s="77" t="n">
        <f aca="false">EOMONTH(Input!$C$7,A46)</f>
        <v>44196</v>
      </c>
      <c r="C46" s="77"/>
      <c r="D46" s="104" t="n">
        <f aca="false">IF(($D45+$H45)&lt;0,($D45+$G45),0)</f>
        <v>-16082.8532391436</v>
      </c>
      <c r="E46" s="104" t="n">
        <f aca="false">IF($D46&lt;0,Input!$G$60,0)</f>
        <v>-389.682234095174</v>
      </c>
      <c r="F46" s="104" t="n">
        <f aca="false">($D46*(Input!$G$56/100))/12</f>
        <v>-40.207133097859</v>
      </c>
      <c r="G46" s="104" t="n">
        <f aca="false">(-1)*$E46+$F46</f>
        <v>349.475100997315</v>
      </c>
    </row>
    <row r="47" customFormat="false" ht="12.8" hidden="false" customHeight="false" outlineLevel="0" collapsed="false">
      <c r="A47" s="96" t="n">
        <v>43</v>
      </c>
      <c r="B47" s="77" t="n">
        <f aca="false">EOMONTH(Input!$C$7,A47)</f>
        <v>44227</v>
      </c>
      <c r="C47" s="77"/>
      <c r="D47" s="104" t="n">
        <f aca="false">IF(($D46+$H46)&lt;0,($D46+$G46),0)</f>
        <v>-15733.3781381463</v>
      </c>
      <c r="E47" s="104" t="n">
        <f aca="false">IF($D47&lt;0,Input!$G$60,0)</f>
        <v>-389.682234095174</v>
      </c>
      <c r="F47" s="104" t="n">
        <f aca="false">($D47*(Input!$G$56/100))/12</f>
        <v>-39.3334453453657</v>
      </c>
      <c r="G47" s="104" t="n">
        <f aca="false">(-1)*$E47+$F47</f>
        <v>350.348788749808</v>
      </c>
    </row>
    <row r="48" customFormat="false" ht="12.8" hidden="false" customHeight="false" outlineLevel="0" collapsed="false">
      <c r="A48" s="96" t="n">
        <v>44</v>
      </c>
      <c r="B48" s="77" t="n">
        <f aca="false">EOMONTH(Input!$C$7,A48)</f>
        <v>44255</v>
      </c>
      <c r="C48" s="77"/>
      <c r="D48" s="104" t="n">
        <f aca="false">IF(($D47+$H47)&lt;0,($D47+$G47),0)</f>
        <v>-15383.0293493965</v>
      </c>
      <c r="E48" s="104" t="n">
        <f aca="false">IF($D48&lt;0,Input!$G$60,0)</f>
        <v>-389.682234095174</v>
      </c>
      <c r="F48" s="104" t="n">
        <f aca="false">($D48*(Input!$G$56/100))/12</f>
        <v>-38.4575733734912</v>
      </c>
      <c r="G48" s="104" t="n">
        <f aca="false">(-1)*$E48+$F48</f>
        <v>351.224660721683</v>
      </c>
    </row>
    <row r="49" customFormat="false" ht="12.8" hidden="false" customHeight="false" outlineLevel="0" collapsed="false">
      <c r="A49" s="96" t="n">
        <v>45</v>
      </c>
      <c r="B49" s="77" t="n">
        <f aca="false">EOMONTH(Input!$C$7,A49)</f>
        <v>44286</v>
      </c>
      <c r="C49" s="77"/>
      <c r="D49" s="104" t="n">
        <f aca="false">IF(($D48+$H48)&lt;0,($D48+$G48),0)</f>
        <v>-15031.8046886748</v>
      </c>
      <c r="E49" s="104" t="n">
        <f aca="false">IF($D49&lt;0,Input!$G$60,0)</f>
        <v>-389.682234095174</v>
      </c>
      <c r="F49" s="104" t="n">
        <f aca="false">($D49*(Input!$G$56/100))/12</f>
        <v>-37.579511721687</v>
      </c>
      <c r="G49" s="104" t="n">
        <f aca="false">(-1)*$E49+$F49</f>
        <v>352.102722373487</v>
      </c>
    </row>
    <row r="50" customFormat="false" ht="12.8" hidden="false" customHeight="false" outlineLevel="0" collapsed="false">
      <c r="A50" s="96" t="n">
        <v>46</v>
      </c>
      <c r="B50" s="77" t="n">
        <f aca="false">EOMONTH(Input!$C$7,A50)</f>
        <v>44316</v>
      </c>
      <c r="C50" s="77"/>
      <c r="D50" s="104" t="n">
        <f aca="false">IF(($D49+$H49)&lt;0,($D49+$G49),0)</f>
        <v>-14679.7019663013</v>
      </c>
      <c r="E50" s="104" t="n">
        <f aca="false">IF($D50&lt;0,Input!$G$60,0)</f>
        <v>-389.682234095174</v>
      </c>
      <c r="F50" s="104" t="n">
        <f aca="false">($D50*(Input!$G$56/100))/12</f>
        <v>-36.6992549157532</v>
      </c>
      <c r="G50" s="104" t="n">
        <f aca="false">(-1)*$E50+$F50</f>
        <v>352.982979179421</v>
      </c>
    </row>
    <row r="51" customFormat="false" ht="12.8" hidden="false" customHeight="false" outlineLevel="0" collapsed="false">
      <c r="A51" s="96" t="n">
        <v>47</v>
      </c>
      <c r="B51" s="77" t="n">
        <f aca="false">EOMONTH(Input!$C$7,A51)</f>
        <v>44347</v>
      </c>
      <c r="C51" s="77"/>
      <c r="D51" s="104" t="n">
        <f aca="false">IF(($D50+$H50)&lt;0,($D50+$G50),0)</f>
        <v>-14326.7189871219</v>
      </c>
      <c r="E51" s="104" t="n">
        <f aca="false">IF($D51&lt;0,Input!$G$60,0)</f>
        <v>-389.682234095174</v>
      </c>
      <c r="F51" s="104" t="n">
        <f aca="false">($D51*(Input!$G$56/100))/12</f>
        <v>-35.8167974678047</v>
      </c>
      <c r="G51" s="104" t="n">
        <f aca="false">(-1)*$E51+$F51</f>
        <v>353.865436627369</v>
      </c>
    </row>
    <row r="52" customFormat="false" ht="12.8" hidden="false" customHeight="false" outlineLevel="0" collapsed="false">
      <c r="A52" s="96" t="n">
        <v>48</v>
      </c>
      <c r="B52" s="77" t="n">
        <f aca="false">EOMONTH(Input!$C$7,A52)</f>
        <v>44377</v>
      </c>
      <c r="C52" s="77"/>
      <c r="D52" s="104" t="n">
        <f aca="false">IF(($D51+$H51)&lt;0,($D51+$G51),0)</f>
        <v>-13972.8535504945</v>
      </c>
      <c r="E52" s="104" t="n">
        <f aca="false">IF($D52&lt;0,Input!$G$60,0)</f>
        <v>-389.682234095174</v>
      </c>
      <c r="F52" s="104" t="n">
        <f aca="false">($D52*(Input!$G$56/100))/12</f>
        <v>-34.9321338762363</v>
      </c>
      <c r="G52" s="104" t="n">
        <f aca="false">(-1)*$E52+$F52</f>
        <v>354.750100218938</v>
      </c>
    </row>
    <row r="53" customFormat="false" ht="12.8" hidden="false" customHeight="false" outlineLevel="0" collapsed="false">
      <c r="A53" s="96" t="n">
        <v>49</v>
      </c>
      <c r="B53" s="77" t="n">
        <f aca="false">EOMONTH(Input!$C$7,A53)</f>
        <v>44408</v>
      </c>
      <c r="C53" s="77"/>
      <c r="D53" s="104" t="n">
        <f aca="false">IF(($D52+$H52)&lt;0,($D52+$G52),0)</f>
        <v>-13618.1034502756</v>
      </c>
      <c r="E53" s="104" t="n">
        <f aca="false">IF($D53&lt;0,Input!$G$60,0)</f>
        <v>-389.682234095174</v>
      </c>
      <c r="F53" s="104" t="n">
        <f aca="false">($D53*(Input!$G$56/100))/12</f>
        <v>-34.0452586256889</v>
      </c>
      <c r="G53" s="104" t="n">
        <f aca="false">(-1)*$E53+$F53</f>
        <v>355.636975469485</v>
      </c>
    </row>
    <row r="54" customFormat="false" ht="12.8" hidden="false" customHeight="false" outlineLevel="0" collapsed="false">
      <c r="A54" s="96" t="n">
        <v>50</v>
      </c>
      <c r="B54" s="77" t="n">
        <f aca="false">EOMONTH(Input!$C$7,A54)</f>
        <v>44439</v>
      </c>
      <c r="C54" s="77"/>
      <c r="D54" s="104" t="n">
        <f aca="false">IF(($D53+$H53)&lt;0,($D53+$G53),0)</f>
        <v>-13262.4664748061</v>
      </c>
      <c r="E54" s="104" t="n">
        <f aca="false">IF($D54&lt;0,Input!$G$60,0)</f>
        <v>-389.682234095174</v>
      </c>
      <c r="F54" s="104" t="n">
        <f aca="false">($D54*(Input!$G$56/100))/12</f>
        <v>-33.1561661870152</v>
      </c>
      <c r="G54" s="104" t="n">
        <f aca="false">(-1)*$E54+$F54</f>
        <v>356.526067908159</v>
      </c>
    </row>
    <row r="55" customFormat="false" ht="12.8" hidden="false" customHeight="false" outlineLevel="0" collapsed="false">
      <c r="A55" s="96" t="n">
        <v>51</v>
      </c>
      <c r="B55" s="77" t="n">
        <f aca="false">EOMONTH(Input!$C$7,A55)</f>
        <v>44469</v>
      </c>
      <c r="C55" s="77"/>
      <c r="D55" s="104" t="n">
        <f aca="false">IF(($D54+$H54)&lt;0,($D54+$G54),0)</f>
        <v>-12905.9404068979</v>
      </c>
      <c r="E55" s="104" t="n">
        <f aca="false">IF($D55&lt;0,Input!$G$60,0)</f>
        <v>-389.682234095174</v>
      </c>
      <c r="F55" s="104" t="n">
        <f aca="false">($D55*(Input!$G$56/100))/12</f>
        <v>-32.2648510172448</v>
      </c>
      <c r="G55" s="104" t="n">
        <f aca="false">(-1)*$E55+$F55</f>
        <v>357.417383077929</v>
      </c>
    </row>
    <row r="56" customFormat="false" ht="12.8" hidden="false" customHeight="false" outlineLevel="0" collapsed="false">
      <c r="A56" s="96" t="n">
        <v>52</v>
      </c>
      <c r="B56" s="77" t="n">
        <f aca="false">EOMONTH(Input!$C$7,A56)</f>
        <v>44500</v>
      </c>
      <c r="C56" s="77"/>
      <c r="D56" s="104" t="n">
        <f aca="false">IF(($D55+$H55)&lt;0,($D55+$G55),0)</f>
        <v>-12548.52302382</v>
      </c>
      <c r="E56" s="104" t="n">
        <f aca="false">IF($D56&lt;0,Input!$G$60,0)</f>
        <v>-389.682234095174</v>
      </c>
      <c r="F56" s="104" t="n">
        <f aca="false">($D56*(Input!$G$56/100))/12</f>
        <v>-31.37130755955</v>
      </c>
      <c r="G56" s="104" t="n">
        <f aca="false">(-1)*$E56+$F56</f>
        <v>358.310926535624</v>
      </c>
    </row>
    <row r="57" customFormat="false" ht="12.8" hidden="false" customHeight="false" outlineLevel="0" collapsed="false">
      <c r="A57" s="96" t="n">
        <v>53</v>
      </c>
      <c r="B57" s="77" t="n">
        <f aca="false">EOMONTH(Input!$C$7,A57)</f>
        <v>44530</v>
      </c>
      <c r="C57" s="77"/>
      <c r="D57" s="104" t="n">
        <f aca="false">IF(($D56+$H56)&lt;0,($D56+$G56),0)</f>
        <v>-12190.2120972844</v>
      </c>
      <c r="E57" s="104" t="n">
        <f aca="false">IF($D57&lt;0,Input!$G$60,0)</f>
        <v>-389.682234095174</v>
      </c>
      <c r="F57" s="104" t="n">
        <f aca="false">($D57*(Input!$G$56/100))/12</f>
        <v>-30.4755302432109</v>
      </c>
      <c r="G57" s="104" t="n">
        <f aca="false">(-1)*$E57+$F57</f>
        <v>359.206703851963</v>
      </c>
    </row>
    <row r="58" customFormat="false" ht="12.8" hidden="false" customHeight="false" outlineLevel="0" collapsed="false">
      <c r="A58" s="96" t="n">
        <v>54</v>
      </c>
      <c r="B58" s="77" t="n">
        <f aca="false">EOMONTH(Input!$C$7,A58)</f>
        <v>44561</v>
      </c>
      <c r="C58" s="77"/>
      <c r="D58" s="104" t="n">
        <f aca="false">IF(($D57+$H57)&lt;0,($D57+$G57),0)</f>
        <v>-11831.0053934324</v>
      </c>
      <c r="E58" s="104" t="n">
        <f aca="false">IF($D58&lt;0,Input!$G$60,0)</f>
        <v>-389.682234095174</v>
      </c>
      <c r="F58" s="104" t="n">
        <f aca="false">($D58*(Input!$G$56/100))/12</f>
        <v>-29.577513483581</v>
      </c>
      <c r="G58" s="104" t="n">
        <f aca="false">(-1)*$E58+$F58</f>
        <v>360.104720611593</v>
      </c>
    </row>
    <row r="59" customFormat="false" ht="12.8" hidden="false" customHeight="false" outlineLevel="0" collapsed="false">
      <c r="A59" s="96" t="n">
        <v>55</v>
      </c>
      <c r="B59" s="77" t="n">
        <f aca="false">EOMONTH(Input!$C$7,A59)</f>
        <v>44592</v>
      </c>
      <c r="C59" s="77"/>
      <c r="D59" s="104" t="n">
        <f aca="false">IF(($D58+$H58)&lt;0,($D58+$G58),0)</f>
        <v>-11470.9006728208</v>
      </c>
      <c r="E59" s="104" t="n">
        <f aca="false">IF($D59&lt;0,Input!$G$60,0)</f>
        <v>-389.682234095174</v>
      </c>
      <c r="F59" s="104" t="n">
        <f aca="false">($D59*(Input!$G$56/100))/12</f>
        <v>-28.677251682052</v>
      </c>
      <c r="G59" s="104" t="n">
        <f aca="false">(-1)*$E59+$F59</f>
        <v>361.004982413122</v>
      </c>
    </row>
    <row r="60" customFormat="false" ht="12.8" hidden="false" customHeight="false" outlineLevel="0" collapsed="false">
      <c r="A60" s="96" t="n">
        <v>56</v>
      </c>
      <c r="B60" s="77" t="n">
        <f aca="false">EOMONTH(Input!$C$7,A60)</f>
        <v>44620</v>
      </c>
      <c r="C60" s="77"/>
      <c r="D60" s="104" t="n">
        <f aca="false">IF(($D59+$H59)&lt;0,($D59+$G59),0)</f>
        <v>-11109.8956904077</v>
      </c>
      <c r="E60" s="104" t="n">
        <f aca="false">IF($D60&lt;0,Input!$G$60,0)</f>
        <v>-389.682234095174</v>
      </c>
      <c r="F60" s="104" t="n">
        <f aca="false">($D60*(Input!$G$56/100))/12</f>
        <v>-27.7747392260192</v>
      </c>
      <c r="G60" s="104" t="n">
        <f aca="false">(-1)*$E60+$F60</f>
        <v>361.907494869155</v>
      </c>
    </row>
    <row r="61" customFormat="false" ht="12.8" hidden="false" customHeight="false" outlineLevel="0" collapsed="false">
      <c r="A61" s="96" t="n">
        <v>57</v>
      </c>
      <c r="B61" s="77" t="n">
        <f aca="false">EOMONTH(Input!$C$7,A61)</f>
        <v>44651</v>
      </c>
      <c r="C61" s="77"/>
      <c r="D61" s="104" t="n">
        <f aca="false">IF(($D60+$H60)&lt;0,($D60+$G60),0)</f>
        <v>-10747.9881955385</v>
      </c>
      <c r="E61" s="104" t="n">
        <f aca="false">IF($D61&lt;0,Input!$G$60,0)</f>
        <v>-389.682234095174</v>
      </c>
      <c r="F61" s="104" t="n">
        <f aca="false">($D61*(Input!$G$56/100))/12</f>
        <v>-26.8699704888464</v>
      </c>
      <c r="G61" s="104" t="n">
        <f aca="false">(-1)*$E61+$F61</f>
        <v>362.812263606328</v>
      </c>
    </row>
    <row r="62" customFormat="false" ht="12.8" hidden="false" customHeight="false" outlineLevel="0" collapsed="false">
      <c r="A62" s="96" t="n">
        <v>58</v>
      </c>
      <c r="B62" s="77" t="n">
        <f aca="false">EOMONTH(Input!$C$7,A62)</f>
        <v>44681</v>
      </c>
      <c r="C62" s="77"/>
      <c r="D62" s="104" t="n">
        <f aca="false">IF(($D61+$H61)&lt;0,($D61+$G61),0)</f>
        <v>-10385.1759319322</v>
      </c>
      <c r="E62" s="104" t="n">
        <f aca="false">IF($D62&lt;0,Input!$G$60,0)</f>
        <v>-389.682234095174</v>
      </c>
      <c r="F62" s="104" t="n">
        <f aca="false">($D62*(Input!$G$56/100))/12</f>
        <v>-25.9629398298305</v>
      </c>
      <c r="G62" s="104" t="n">
        <f aca="false">(-1)*$E62+$F62</f>
        <v>363.719294265343</v>
      </c>
    </row>
    <row r="63" customFormat="false" ht="12.8" hidden="false" customHeight="false" outlineLevel="0" collapsed="false">
      <c r="A63" s="96" t="n">
        <v>59</v>
      </c>
      <c r="B63" s="77" t="n">
        <f aca="false">EOMONTH(Input!$C$7,A63)</f>
        <v>44712</v>
      </c>
      <c r="C63" s="77"/>
      <c r="D63" s="104" t="n">
        <f aca="false">IF(($D62+$H62)&lt;0,($D62+$G62),0)</f>
        <v>-10021.4566376669</v>
      </c>
      <c r="E63" s="104" t="n">
        <f aca="false">IF($D63&lt;0,Input!$G$60,0)</f>
        <v>-389.682234095174</v>
      </c>
      <c r="F63" s="104" t="n">
        <f aca="false">($D63*(Input!$G$56/100))/12</f>
        <v>-25.0536415941672</v>
      </c>
      <c r="G63" s="104" t="n">
        <f aca="false">(-1)*$E63+$F63</f>
        <v>364.628592501007</v>
      </c>
    </row>
    <row r="64" customFormat="false" ht="12.8" hidden="false" customHeight="false" outlineLevel="0" collapsed="false">
      <c r="A64" s="96" t="n">
        <v>60</v>
      </c>
      <c r="B64" s="77" t="n">
        <f aca="false">EOMONTH(Input!$C$7,A64)</f>
        <v>44742</v>
      </c>
      <c r="C64" s="77"/>
      <c r="D64" s="104" t="n">
        <f aca="false">IF(($D63+$H63)&lt;0,($D63+$G63),0)</f>
        <v>-9656.82804516587</v>
      </c>
      <c r="E64" s="104" t="n">
        <f aca="false">IF($D64&lt;0,Input!$G$60,0)</f>
        <v>-389.682234095174</v>
      </c>
      <c r="F64" s="104" t="n">
        <f aca="false">($D64*(Input!$G$56/100))/12</f>
        <v>-24.1420701129147</v>
      </c>
      <c r="G64" s="104" t="n">
        <f aca="false">(-1)*$E64+$F64</f>
        <v>365.540163982259</v>
      </c>
    </row>
    <row r="65" customFormat="false" ht="12.8" hidden="false" customHeight="false" outlineLevel="0" collapsed="false">
      <c r="A65" s="96" t="n">
        <v>61</v>
      </c>
      <c r="B65" s="77" t="n">
        <f aca="false">EOMONTH(Input!$C$7,A65)</f>
        <v>44773</v>
      </c>
      <c r="C65" s="77"/>
      <c r="D65" s="104" t="n">
        <f aca="false">IF(($D64+$H64)&lt;0,($D64+$G64),0)</f>
        <v>-9291.28788118361</v>
      </c>
      <c r="E65" s="104" t="n">
        <f aca="false">IF($D65&lt;0,Input!$G$60,0)</f>
        <v>-389.682234095174</v>
      </c>
      <c r="F65" s="104" t="n">
        <f aca="false">($D65*(Input!$G$56/100))/12</f>
        <v>-23.228219702959</v>
      </c>
      <c r="G65" s="104" t="n">
        <f aca="false">(-1)*$E65+$F65</f>
        <v>366.454014392215</v>
      </c>
    </row>
    <row r="66" customFormat="false" ht="12.8" hidden="false" customHeight="false" outlineLevel="0" collapsed="false">
      <c r="A66" s="96" t="n">
        <v>62</v>
      </c>
      <c r="B66" s="77" t="n">
        <f aca="false">EOMONTH(Input!$C$7,A66)</f>
        <v>44804</v>
      </c>
      <c r="C66" s="77"/>
      <c r="D66" s="104" t="n">
        <f aca="false">IF(($D65+$H65)&lt;0,($D65+$G65),0)</f>
        <v>-8924.83386679139</v>
      </c>
      <c r="E66" s="104" t="n">
        <f aca="false">IF($D66&lt;0,Input!$G$60,0)</f>
        <v>-389.682234095174</v>
      </c>
      <c r="F66" s="104" t="n">
        <f aca="false">($D66*(Input!$G$56/100))/12</f>
        <v>-22.3120846669785</v>
      </c>
      <c r="G66" s="104" t="n">
        <f aca="false">(-1)*$E66+$F66</f>
        <v>367.370149428195</v>
      </c>
    </row>
    <row r="67" customFormat="false" ht="12.8" hidden="false" customHeight="false" outlineLevel="0" collapsed="false">
      <c r="A67" s="96" t="n">
        <v>63</v>
      </c>
      <c r="B67" s="77" t="n">
        <f aca="false">EOMONTH(Input!$C$7,A67)</f>
        <v>44834</v>
      </c>
      <c r="C67" s="77"/>
      <c r="D67" s="104" t="n">
        <f aca="false">IF(($D66+$H66)&lt;0,($D66+$G66),0)</f>
        <v>-8557.4637173632</v>
      </c>
      <c r="E67" s="104" t="n">
        <f aca="false">IF($D67&lt;0,Input!$G$60,0)</f>
        <v>-389.682234095174</v>
      </c>
      <c r="F67" s="104" t="n">
        <f aca="false">($D67*(Input!$G$56/100))/12</f>
        <v>-21.393659293408</v>
      </c>
      <c r="G67" s="104" t="n">
        <f aca="false">(-1)*$E67+$F67</f>
        <v>368.288574801766</v>
      </c>
    </row>
    <row r="68" customFormat="false" ht="12.8" hidden="false" customHeight="false" outlineLevel="0" collapsed="false">
      <c r="A68" s="96" t="n">
        <v>64</v>
      </c>
      <c r="B68" s="77" t="n">
        <f aca="false">EOMONTH(Input!$C$7,A68)</f>
        <v>44865</v>
      </c>
      <c r="C68" s="77"/>
      <c r="D68" s="104" t="n">
        <f aca="false">IF(($D67+$H67)&lt;0,($D67+$G67),0)</f>
        <v>-8189.17514256143</v>
      </c>
      <c r="E68" s="104" t="n">
        <f aca="false">IF($D68&lt;0,Input!$G$60,0)</f>
        <v>-389.682234095174</v>
      </c>
      <c r="F68" s="104" t="n">
        <f aca="false">($D68*(Input!$G$56/100))/12</f>
        <v>-20.4729378564036</v>
      </c>
      <c r="G68" s="104" t="n">
        <f aca="false">(-1)*$E68+$F68</f>
        <v>369.20929623877</v>
      </c>
    </row>
    <row r="69" customFormat="false" ht="12.8" hidden="false" customHeight="false" outlineLevel="0" collapsed="false">
      <c r="A69" s="96" t="n">
        <v>65</v>
      </c>
      <c r="B69" s="77" t="n">
        <f aca="false">EOMONTH(Input!$C$7,A69)</f>
        <v>44895</v>
      </c>
      <c r="C69" s="77"/>
      <c r="D69" s="104" t="n">
        <f aca="false">IF(($D68+$H68)&lt;0,($D68+$G68),0)</f>
        <v>-7819.96584632266</v>
      </c>
      <c r="E69" s="104" t="n">
        <f aca="false">IF($D69&lt;0,Input!$G$60,0)</f>
        <v>-389.682234095174</v>
      </c>
      <c r="F69" s="104" t="n">
        <f aca="false">($D69*(Input!$G$56/100))/12</f>
        <v>-19.5499146158066</v>
      </c>
      <c r="G69" s="104" t="n">
        <f aca="false">(-1)*$E69+$F69</f>
        <v>370.132319479367</v>
      </c>
    </row>
    <row r="70" customFormat="false" ht="12.8" hidden="false" customHeight="false" outlineLevel="0" collapsed="false">
      <c r="A70" s="96" t="n">
        <v>66</v>
      </c>
      <c r="B70" s="77" t="n">
        <f aca="false">EOMONTH(Input!$C$7,A70)</f>
        <v>44926</v>
      </c>
      <c r="C70" s="77"/>
      <c r="D70" s="104" t="n">
        <f aca="false">IF(($D69+$H69)&lt;0,($D69+$G69),0)</f>
        <v>-7449.83352684329</v>
      </c>
      <c r="E70" s="104" t="n">
        <f aca="false">IF($D70&lt;0,Input!$G$60,0)</f>
        <v>-389.682234095174</v>
      </c>
      <c r="F70" s="104" t="n">
        <f aca="false">($D70*(Input!$G$56/100))/12</f>
        <v>-18.6245838171082</v>
      </c>
      <c r="G70" s="104" t="n">
        <f aca="false">(-1)*$E70+$F70</f>
        <v>371.057650278066</v>
      </c>
    </row>
    <row r="71" customFormat="false" ht="12.8" hidden="false" customHeight="false" outlineLevel="0" collapsed="false">
      <c r="A71" s="96" t="n">
        <v>67</v>
      </c>
      <c r="B71" s="77" t="n">
        <f aca="false">EOMONTH(Input!$C$7,A71)</f>
        <v>44957</v>
      </c>
      <c r="C71" s="77"/>
      <c r="D71" s="104" t="n">
        <f aca="false">IF(($D70+$H70)&lt;0,($D70+$G70),0)</f>
        <v>-7078.77587656522</v>
      </c>
      <c r="E71" s="104" t="n">
        <f aca="false">IF($D71&lt;0,Input!$G$60,0)</f>
        <v>-389.682234095174</v>
      </c>
      <c r="F71" s="104" t="n">
        <f aca="false">($D71*(Input!$G$56/100))/12</f>
        <v>-17.6969396914131</v>
      </c>
      <c r="G71" s="104" t="n">
        <f aca="false">(-1)*$E71+$F71</f>
        <v>371.985294403761</v>
      </c>
    </row>
    <row r="72" customFormat="false" ht="12.8" hidden="false" customHeight="false" outlineLevel="0" collapsed="false">
      <c r="A72" s="96" t="n">
        <v>68</v>
      </c>
      <c r="B72" s="77" t="n">
        <f aca="false">EOMONTH(Input!$C$7,A72)</f>
        <v>44985</v>
      </c>
      <c r="C72" s="77"/>
      <c r="D72" s="104" t="n">
        <f aca="false">IF(($D71+$H71)&lt;0,($D71+$G71),0)</f>
        <v>-6706.79058216146</v>
      </c>
      <c r="E72" s="104" t="n">
        <f aca="false">IF($D72&lt;0,Input!$G$60,0)</f>
        <v>-389.682234095174</v>
      </c>
      <c r="F72" s="104" t="n">
        <f aca="false">($D72*(Input!$G$56/100))/12</f>
        <v>-16.7669764554037</v>
      </c>
      <c r="G72" s="104" t="n">
        <f aca="false">(-1)*$E72+$F72</f>
        <v>372.91525763977</v>
      </c>
    </row>
    <row r="73" customFormat="false" ht="12.8" hidden="false" customHeight="false" outlineLevel="0" collapsed="false">
      <c r="A73" s="96" t="n">
        <v>69</v>
      </c>
      <c r="B73" s="77" t="n">
        <f aca="false">EOMONTH(Input!$C$7,A73)</f>
        <v>45016</v>
      </c>
      <c r="C73" s="77"/>
      <c r="D73" s="104" t="n">
        <f aca="false">IF(($D72+$H72)&lt;0,($D72+$G72),0)</f>
        <v>-6333.87532452169</v>
      </c>
      <c r="E73" s="104" t="n">
        <f aca="false">IF($D73&lt;0,Input!$G$60,0)</f>
        <v>-389.682234095174</v>
      </c>
      <c r="F73" s="104" t="n">
        <f aca="false">($D73*(Input!$G$56/100))/12</f>
        <v>-15.8346883113042</v>
      </c>
      <c r="G73" s="104" t="n">
        <f aca="false">(-1)*$E73+$F73</f>
        <v>373.84754578387</v>
      </c>
    </row>
    <row r="74" customFormat="false" ht="12.8" hidden="false" customHeight="false" outlineLevel="0" collapsed="false">
      <c r="A74" s="96" t="n">
        <v>70</v>
      </c>
      <c r="B74" s="77" t="n">
        <f aca="false">EOMONTH(Input!$C$7,A74)</f>
        <v>45046</v>
      </c>
      <c r="C74" s="77"/>
      <c r="D74" s="104" t="n">
        <f aca="false">IF(($D73+$H73)&lt;0,($D73+$G73),0)</f>
        <v>-5960.02777873782</v>
      </c>
      <c r="E74" s="104" t="n">
        <f aca="false">IF($D74&lt;0,Input!$G$60,0)</f>
        <v>-389.682234095174</v>
      </c>
      <c r="F74" s="104" t="n">
        <f aca="false">($D74*(Input!$G$56/100))/12</f>
        <v>-14.9000694468446</v>
      </c>
      <c r="G74" s="104" t="n">
        <f aca="false">(-1)*$E74+$F74</f>
        <v>374.782164648329</v>
      </c>
    </row>
    <row r="75" customFormat="false" ht="12.8" hidden="false" customHeight="false" outlineLevel="0" collapsed="false">
      <c r="A75" s="96" t="n">
        <v>71</v>
      </c>
      <c r="B75" s="77" t="n">
        <f aca="false">EOMONTH(Input!$C$7,A75)</f>
        <v>45077</v>
      </c>
      <c r="C75" s="77"/>
      <c r="D75" s="104" t="n">
        <f aca="false">IF(($D74+$H74)&lt;0,($D74+$G74),0)</f>
        <v>-5585.24561408949</v>
      </c>
      <c r="E75" s="104" t="n">
        <f aca="false">IF($D75&lt;0,Input!$G$60,0)</f>
        <v>-389.682234095174</v>
      </c>
      <c r="F75" s="104" t="n">
        <f aca="false">($D75*(Input!$G$56/100))/12</f>
        <v>-13.9631140352237</v>
      </c>
      <c r="G75" s="104" t="n">
        <f aca="false">(-1)*$E75+$F75</f>
        <v>375.71912005995</v>
      </c>
    </row>
    <row r="76" customFormat="false" ht="12.8" hidden="false" customHeight="false" outlineLevel="0" collapsed="false">
      <c r="A76" s="96" t="n">
        <v>72</v>
      </c>
      <c r="B76" s="77" t="n">
        <f aca="false">EOMONTH(Input!$C$7,A76)</f>
        <v>45107</v>
      </c>
      <c r="C76" s="77"/>
      <c r="D76" s="104" t="n">
        <f aca="false">IF(($D75+$H75)&lt;0,($D75+$G75),0)</f>
        <v>-5209.52649402955</v>
      </c>
      <c r="E76" s="104" t="n">
        <f aca="false">IF($D76&lt;0,Input!$G$60,0)</f>
        <v>-389.682234095174</v>
      </c>
      <c r="F76" s="104" t="n">
        <f aca="false">($D76*(Input!$G$56/100))/12</f>
        <v>-13.0238162350739</v>
      </c>
      <c r="G76" s="104" t="n">
        <f aca="false">(-1)*$E76+$F76</f>
        <v>376.6584178601</v>
      </c>
    </row>
    <row r="77" customFormat="false" ht="12.8" hidden="false" customHeight="false" outlineLevel="0" collapsed="false">
      <c r="A77" s="96" t="n">
        <v>73</v>
      </c>
      <c r="B77" s="77" t="n">
        <f aca="false">EOMONTH(Input!$C$7,A77)</f>
        <v>45138</v>
      </c>
      <c r="C77" s="77"/>
      <c r="D77" s="104" t="n">
        <f aca="false">IF(($D76+$H76)&lt;0,($D76+$G76),0)</f>
        <v>-4832.86807616945</v>
      </c>
      <c r="E77" s="104" t="n">
        <f aca="false">IF($D77&lt;0,Input!$G$60,0)</f>
        <v>-389.682234095174</v>
      </c>
      <c r="F77" s="104" t="n">
        <f aca="false">($D77*(Input!$G$56/100))/12</f>
        <v>-12.0821701904236</v>
      </c>
      <c r="G77" s="104" t="n">
        <f aca="false">(-1)*$E77+$F77</f>
        <v>377.60006390475</v>
      </c>
    </row>
    <row r="78" customFormat="false" ht="12.8" hidden="false" customHeight="false" outlineLevel="0" collapsed="false">
      <c r="A78" s="96" t="n">
        <v>74</v>
      </c>
      <c r="B78" s="77" t="n">
        <f aca="false">EOMONTH(Input!$C$7,A78)</f>
        <v>45169</v>
      </c>
      <c r="C78" s="77"/>
      <c r="D78" s="104" t="n">
        <f aca="false">IF(($D77+$H77)&lt;0,($D77+$G77),0)</f>
        <v>-4455.26801226469</v>
      </c>
      <c r="E78" s="104" t="n">
        <f aca="false">IF($D78&lt;0,Input!$G$60,0)</f>
        <v>-389.682234095174</v>
      </c>
      <c r="F78" s="104" t="n">
        <f aca="false">($D78*(Input!$G$56/100))/12</f>
        <v>-11.1381700306617</v>
      </c>
      <c r="G78" s="104" t="n">
        <f aca="false">(-1)*$E78+$F78</f>
        <v>378.544064064512</v>
      </c>
    </row>
    <row r="79" customFormat="false" ht="12.8" hidden="false" customHeight="false" outlineLevel="0" collapsed="false">
      <c r="A79" s="96" t="n">
        <v>75</v>
      </c>
      <c r="B79" s="77" t="n">
        <f aca="false">EOMONTH(Input!$C$7,A79)</f>
        <v>45199</v>
      </c>
      <c r="C79" s="77"/>
      <c r="D79" s="104" t="n">
        <f aca="false">IF(($D78+$H78)&lt;0,($D78+$G78),0)</f>
        <v>-4076.72394820018</v>
      </c>
      <c r="E79" s="104" t="n">
        <f aca="false">IF($D79&lt;0,Input!$G$60,0)</f>
        <v>-389.682234095174</v>
      </c>
      <c r="F79" s="104" t="n">
        <f aca="false">($D79*(Input!$G$56/100))/12</f>
        <v>-10.1918098705005</v>
      </c>
      <c r="G79" s="104" t="n">
        <f aca="false">(-1)*$E79+$F79</f>
        <v>379.490424224673</v>
      </c>
    </row>
    <row r="80" customFormat="false" ht="12.8" hidden="false" customHeight="false" outlineLevel="0" collapsed="false">
      <c r="A80" s="96" t="n">
        <v>76</v>
      </c>
      <c r="B80" s="77" t="n">
        <f aca="false">EOMONTH(Input!$C$7,A80)</f>
        <v>45230</v>
      </c>
      <c r="C80" s="77"/>
      <c r="D80" s="104" t="n">
        <f aca="false">IF(($D79+$H79)&lt;0,($D79+$G79),0)</f>
        <v>-3697.23352397551</v>
      </c>
      <c r="E80" s="104" t="n">
        <f aca="false">IF($D80&lt;0,Input!$G$60,0)</f>
        <v>-389.682234095174</v>
      </c>
      <c r="F80" s="104" t="n">
        <f aca="false">($D80*(Input!$G$56/100))/12</f>
        <v>-9.24308380993877</v>
      </c>
      <c r="G80" s="104" t="n">
        <f aca="false">(-1)*$E80+$F80</f>
        <v>380.439150285235</v>
      </c>
    </row>
    <row r="81" customFormat="false" ht="12.8" hidden="false" customHeight="false" outlineLevel="0" collapsed="false">
      <c r="A81" s="96" t="n">
        <v>77</v>
      </c>
      <c r="B81" s="77" t="n">
        <f aca="false">EOMONTH(Input!$C$7,A81)</f>
        <v>45260</v>
      </c>
      <c r="C81" s="77"/>
      <c r="D81" s="104" t="n">
        <f aca="false">IF(($D80+$H80)&lt;0,($D80+$G80),0)</f>
        <v>-3316.79437369027</v>
      </c>
      <c r="E81" s="104" t="n">
        <f aca="false">IF($D81&lt;0,Input!$G$60,0)</f>
        <v>-389.682234095174</v>
      </c>
      <c r="F81" s="104" t="n">
        <f aca="false">($D81*(Input!$G$56/100))/12</f>
        <v>-8.29198593422568</v>
      </c>
      <c r="G81" s="104" t="n">
        <f aca="false">(-1)*$E81+$F81</f>
        <v>381.390248160948</v>
      </c>
    </row>
    <row r="82" customFormat="false" ht="12.8" hidden="false" customHeight="false" outlineLevel="0" collapsed="false">
      <c r="A82" s="96" t="n">
        <v>78</v>
      </c>
      <c r="B82" s="77" t="n">
        <f aca="false">EOMONTH(Input!$C$7,A82)</f>
        <v>45291</v>
      </c>
      <c r="C82" s="77"/>
      <c r="D82" s="104" t="n">
        <f aca="false">IF(($D81+$H81)&lt;0,($D81+$G81),0)</f>
        <v>-2935.40412552933</v>
      </c>
      <c r="E82" s="104" t="n">
        <f aca="false">IF($D82&lt;0,Input!$G$60,0)</f>
        <v>-389.682234095174</v>
      </c>
      <c r="F82" s="104" t="n">
        <f aca="false">($D82*(Input!$G$56/100))/12</f>
        <v>-7.33851031382331</v>
      </c>
      <c r="G82" s="104" t="n">
        <f aca="false">(-1)*$E82+$F82</f>
        <v>382.343723781351</v>
      </c>
    </row>
    <row r="83" customFormat="false" ht="12.8" hidden="false" customHeight="false" outlineLevel="0" collapsed="false">
      <c r="A83" s="96" t="n">
        <v>79</v>
      </c>
      <c r="B83" s="77" t="n">
        <f aca="false">EOMONTH(Input!$C$7,A83)</f>
        <v>45322</v>
      </c>
      <c r="C83" s="77"/>
      <c r="D83" s="104" t="n">
        <f aca="false">IF(($D82+$H82)&lt;0,($D82+$G82),0)</f>
        <v>-2553.06040174798</v>
      </c>
      <c r="E83" s="104" t="n">
        <f aca="false">IF($D83&lt;0,Input!$G$60,0)</f>
        <v>-389.682234095174</v>
      </c>
      <c r="F83" s="104" t="n">
        <f aca="false">($D83*(Input!$G$56/100))/12</f>
        <v>-6.38265100436994</v>
      </c>
      <c r="G83" s="104" t="n">
        <f aca="false">(-1)*$E83+$F83</f>
        <v>383.299583090804</v>
      </c>
    </row>
    <row r="84" customFormat="false" ht="12.8" hidden="false" customHeight="false" outlineLevel="0" collapsed="false">
      <c r="A84" s="96" t="n">
        <v>80</v>
      </c>
      <c r="B84" s="77" t="n">
        <f aca="false">EOMONTH(Input!$C$7,A84)</f>
        <v>45351</v>
      </c>
      <c r="C84" s="77"/>
      <c r="D84" s="104" t="n">
        <f aca="false">IF(($D83+$H83)&lt;0,($D83+$G83),0)</f>
        <v>-2169.76081865717</v>
      </c>
      <c r="E84" s="104" t="n">
        <f aca="false">IF($D84&lt;0,Input!$G$60,0)</f>
        <v>-389.682234095174</v>
      </c>
      <c r="F84" s="104" t="n">
        <f aca="false">($D84*(Input!$G$56/100))/12</f>
        <v>-5.42440204664293</v>
      </c>
      <c r="G84" s="104" t="n">
        <f aca="false">(-1)*$E84+$F84</f>
        <v>384.257832048531</v>
      </c>
    </row>
    <row r="85" customFormat="false" ht="12.8" hidden="false" customHeight="false" outlineLevel="0" collapsed="false">
      <c r="A85" s="96" t="n">
        <v>81</v>
      </c>
      <c r="B85" s="77" t="n">
        <f aca="false">EOMONTH(Input!$C$7,A85)</f>
        <v>45382</v>
      </c>
      <c r="C85" s="77"/>
      <c r="D85" s="104" t="n">
        <f aca="false">IF(($D84+$H84)&lt;0,($D84+$G84),0)</f>
        <v>-1785.50298660864</v>
      </c>
      <c r="E85" s="104" t="n">
        <f aca="false">IF($D85&lt;0,Input!$G$60,0)</f>
        <v>-389.682234095174</v>
      </c>
      <c r="F85" s="104" t="n">
        <f aca="false">($D85*(Input!$G$56/100))/12</f>
        <v>-4.4637574665216</v>
      </c>
      <c r="G85" s="104" t="n">
        <f aca="false">(-1)*$E85+$F85</f>
        <v>385.218476628652</v>
      </c>
    </row>
    <row r="86" customFormat="false" ht="12.8" hidden="false" customHeight="false" outlineLevel="0" collapsed="false">
      <c r="A86" s="96" t="n">
        <v>82</v>
      </c>
      <c r="B86" s="77" t="n">
        <f aca="false">EOMONTH(Input!$C$7,A86)</f>
        <v>45412</v>
      </c>
      <c r="C86" s="77"/>
      <c r="D86" s="104" t="n">
        <f aca="false">IF(($D85+$H85)&lt;0,($D85+$G85),0)</f>
        <v>-1400.28450997999</v>
      </c>
      <c r="E86" s="104" t="n">
        <f aca="false">IF($D86&lt;0,Input!$G$60,0)</f>
        <v>-389.682234095174</v>
      </c>
      <c r="F86" s="104" t="n">
        <f aca="false">($D86*(Input!$G$56/100))/12</f>
        <v>-3.50071127494997</v>
      </c>
      <c r="G86" s="104" t="n">
        <f aca="false">(-1)*$E86+$F86</f>
        <v>386.181522820224</v>
      </c>
    </row>
    <row r="87" customFormat="false" ht="12.8" hidden="false" customHeight="false" outlineLevel="0" collapsed="false">
      <c r="A87" s="96" t="n">
        <v>83</v>
      </c>
      <c r="B87" s="77" t="n">
        <f aca="false">EOMONTH(Input!$C$7,A87)</f>
        <v>45443</v>
      </c>
      <c r="C87" s="77"/>
      <c r="D87" s="104" t="n">
        <f aca="false">IF(($D86+$H86)&lt;0,($D86+$G86),0)</f>
        <v>-1014.10298715976</v>
      </c>
      <c r="E87" s="104" t="n">
        <f aca="false">IF($D87&lt;0,Input!$G$60,0)</f>
        <v>-389.682234095174</v>
      </c>
      <c r="F87" s="104" t="n">
        <f aca="false">($D87*(Input!$G$56/100))/12</f>
        <v>-2.53525746789941</v>
      </c>
      <c r="G87" s="104" t="n">
        <f aca="false">(-1)*$E87+$F87</f>
        <v>387.146976627274</v>
      </c>
    </row>
    <row r="88" customFormat="false" ht="12.8" hidden="false" customHeight="false" outlineLevel="0" collapsed="false">
      <c r="A88" s="96" t="n">
        <v>84</v>
      </c>
      <c r="B88" s="77" t="n">
        <f aca="false">EOMONTH(Input!$C$7,A88)</f>
        <v>45473</v>
      </c>
      <c r="C88" s="77"/>
      <c r="D88" s="104" t="n">
        <f aca="false">IF(($D87+$H87)&lt;0,($D87+$G87),0)</f>
        <v>-626.95601053249</v>
      </c>
      <c r="E88" s="104" t="n">
        <f aca="false">IF($D88&lt;0,Input!$G$60,0)</f>
        <v>-389.682234095174</v>
      </c>
      <c r="F88" s="104" t="n">
        <f aca="false">($D88*(Input!$G$56/100))/12</f>
        <v>-1.56739002633122</v>
      </c>
      <c r="G88" s="104" t="n">
        <f aca="false">(-1)*$E88+$F88</f>
        <v>388.114844068843</v>
      </c>
    </row>
    <row r="89" customFormat="false" ht="12.8" hidden="false" customHeight="false" outlineLevel="0" collapsed="false">
      <c r="A89" s="96" t="n">
        <v>85</v>
      </c>
      <c r="B89" s="77" t="n">
        <f aca="false">EOMONTH(Input!$C$7,A89)</f>
        <v>45504</v>
      </c>
      <c r="C89" s="77"/>
      <c r="D89" s="104" t="n">
        <f aca="false">IF(($D88+$H88)&lt;0,($D88+$G88),0)</f>
        <v>-238.841166463647</v>
      </c>
      <c r="E89" s="104" t="n">
        <f aca="false">IF($D89&lt;0,Input!$G$60,0)</f>
        <v>-389.682234095174</v>
      </c>
      <c r="F89" s="104" t="n">
        <f aca="false">($D89*(Input!$G$56/100))/12</f>
        <v>-0.597102916159118</v>
      </c>
      <c r="G89" s="104" t="n">
        <f aca="false">(-1)*$E89+$F89</f>
        <v>389.085131179015</v>
      </c>
    </row>
    <row r="90" customFormat="false" ht="12.8" hidden="false" customHeight="false" outlineLevel="0" collapsed="false">
      <c r="A90" s="96" t="n">
        <v>86</v>
      </c>
      <c r="B90" s="77" t="n">
        <f aca="false">EOMONTH(Input!$C$7,A90)</f>
        <v>45535</v>
      </c>
      <c r="C90" s="77"/>
      <c r="D90" s="104" t="n">
        <f aca="false">IF(($D89+$H89)&lt;0,($D89+$G89),0)</f>
        <v>150.243964715368</v>
      </c>
      <c r="E90" s="104" t="n">
        <f aca="false">IF($D90&lt;0,Input!$G$60,0)</f>
        <v>0</v>
      </c>
      <c r="F90" s="104" t="n">
        <f aca="false">($D90*(Input!$G$56/100))/12</f>
        <v>0.375609911788419</v>
      </c>
      <c r="G90" s="104" t="n">
        <f aca="false">(-1)*$E90+$F90</f>
        <v>0.375609911788419</v>
      </c>
    </row>
    <row r="91" customFormat="false" ht="12.8" hidden="false" customHeight="false" outlineLevel="0" collapsed="false">
      <c r="A91" s="96" t="n">
        <v>87</v>
      </c>
      <c r="B91" s="77" t="n">
        <f aca="false">EOMONTH(Input!$C$7,A91)</f>
        <v>45565</v>
      </c>
      <c r="C91" s="77"/>
      <c r="D91" s="104" t="n">
        <f aca="false">IF(($D90+$H90)&lt;0,($D90+$G90),0)</f>
        <v>0</v>
      </c>
      <c r="E91" s="104" t="n">
        <f aca="false">IF($D91&lt;0,Input!$G$60,0)</f>
        <v>0</v>
      </c>
      <c r="F91" s="104" t="n">
        <f aca="false">($D91*(Input!$G$56/100))/12</f>
        <v>0</v>
      </c>
      <c r="G91" s="104" t="n">
        <f aca="false">(-1)*$E91+$F91</f>
        <v>0</v>
      </c>
    </row>
    <row r="92" customFormat="false" ht="12.8" hidden="false" customHeight="false" outlineLevel="0" collapsed="false">
      <c r="A92" s="96" t="n">
        <v>88</v>
      </c>
      <c r="B92" s="77" t="n">
        <f aca="false">EOMONTH(Input!$C$7,A92)</f>
        <v>45596</v>
      </c>
      <c r="C92" s="77"/>
      <c r="D92" s="104" t="n">
        <f aca="false">IF(($D91+$H91)&lt;0,($D91+$G91),0)</f>
        <v>0</v>
      </c>
      <c r="E92" s="104" t="n">
        <f aca="false">IF($D92&lt;0,Input!$G$60,0)</f>
        <v>0</v>
      </c>
      <c r="F92" s="104" t="n">
        <f aca="false">($D92*(Input!$G$56/100))/12</f>
        <v>0</v>
      </c>
      <c r="G92" s="104" t="n">
        <f aca="false">(-1)*$E92+$F92</f>
        <v>0</v>
      </c>
    </row>
    <row r="93" customFormat="false" ht="12.8" hidden="false" customHeight="false" outlineLevel="0" collapsed="false">
      <c r="A93" s="96" t="n">
        <v>89</v>
      </c>
      <c r="B93" s="77" t="n">
        <f aca="false">EOMONTH(Input!$C$7,A93)</f>
        <v>45626</v>
      </c>
      <c r="C93" s="77"/>
      <c r="D93" s="104" t="n">
        <f aca="false">IF(($D92+$H92)&lt;0,($D92+$G92),0)</f>
        <v>0</v>
      </c>
      <c r="E93" s="104" t="n">
        <f aca="false">IF($D93&lt;0,Input!$G$60,0)</f>
        <v>0</v>
      </c>
      <c r="F93" s="104" t="n">
        <f aca="false">($D93*(Input!$G$56/100))/12</f>
        <v>0</v>
      </c>
      <c r="G93" s="104" t="n">
        <f aca="false">(-1)*$E93+$F93</f>
        <v>0</v>
      </c>
    </row>
    <row r="94" customFormat="false" ht="12.8" hidden="false" customHeight="false" outlineLevel="0" collapsed="false">
      <c r="A94" s="96" t="n">
        <v>90</v>
      </c>
      <c r="B94" s="77" t="n">
        <f aca="false">EOMONTH(Input!$C$7,A94)</f>
        <v>45657</v>
      </c>
      <c r="C94" s="77"/>
      <c r="D94" s="104" t="n">
        <f aca="false">IF(($D93+$H93)&lt;0,($D93+$G93),0)</f>
        <v>0</v>
      </c>
      <c r="E94" s="104" t="n">
        <f aca="false">IF($D94&lt;0,Input!$G$60,0)</f>
        <v>0</v>
      </c>
      <c r="F94" s="104" t="n">
        <f aca="false">($D94*(Input!$G$56/100))/12</f>
        <v>0</v>
      </c>
      <c r="G94" s="104" t="n">
        <f aca="false">(-1)*$E94+$F94</f>
        <v>0</v>
      </c>
    </row>
    <row r="95" customFormat="false" ht="12.8" hidden="false" customHeight="false" outlineLevel="0" collapsed="false">
      <c r="A95" s="96" t="n">
        <v>91</v>
      </c>
      <c r="B95" s="77" t="n">
        <f aca="false">EOMONTH(Input!$C$7,A95)</f>
        <v>45688</v>
      </c>
      <c r="C95" s="77"/>
      <c r="D95" s="104" t="n">
        <f aca="false">IF(($D94+$H94)&lt;0,($D94+$G94),0)</f>
        <v>0</v>
      </c>
      <c r="E95" s="104" t="n">
        <f aca="false">IF($D95&lt;0,Input!$G$60,0)</f>
        <v>0</v>
      </c>
      <c r="F95" s="104" t="n">
        <f aca="false">($D95*(Input!$G$56/100))/12</f>
        <v>0</v>
      </c>
      <c r="G95" s="104" t="n">
        <f aca="false">(-1)*$E95+$F95</f>
        <v>0</v>
      </c>
    </row>
    <row r="96" customFormat="false" ht="12.8" hidden="false" customHeight="false" outlineLevel="0" collapsed="false">
      <c r="A96" s="96" t="n">
        <v>92</v>
      </c>
      <c r="B96" s="77" t="n">
        <f aca="false">EOMONTH(Input!$C$7,A96)</f>
        <v>45716</v>
      </c>
      <c r="C96" s="77"/>
      <c r="D96" s="104" t="n">
        <f aca="false">IF(($D95+$H95)&lt;0,($D95+$G95),0)</f>
        <v>0</v>
      </c>
      <c r="E96" s="104" t="n">
        <f aca="false">IF($D96&lt;0,Input!$G$60,0)</f>
        <v>0</v>
      </c>
      <c r="F96" s="104" t="n">
        <f aca="false">($D96*(Input!$G$56/100))/12</f>
        <v>0</v>
      </c>
      <c r="G96" s="104" t="n">
        <f aca="false">(-1)*$E96+$F96</f>
        <v>0</v>
      </c>
    </row>
    <row r="97" customFormat="false" ht="12.8" hidden="false" customHeight="false" outlineLevel="0" collapsed="false">
      <c r="A97" s="96" t="n">
        <v>93</v>
      </c>
      <c r="B97" s="77" t="n">
        <f aca="false">EOMONTH(Input!$C$7,A97)</f>
        <v>45747</v>
      </c>
      <c r="C97" s="77"/>
      <c r="D97" s="104" t="n">
        <f aca="false">IF(($D96+$H96)&lt;0,($D96+$G96),0)</f>
        <v>0</v>
      </c>
      <c r="E97" s="104" t="n">
        <f aca="false">IF($D97&lt;0,Input!$G$60,0)</f>
        <v>0</v>
      </c>
      <c r="F97" s="104" t="n">
        <f aca="false">($D97*(Input!$G$56/100))/12</f>
        <v>0</v>
      </c>
      <c r="G97" s="104" t="n">
        <f aca="false">(-1)*$E97+$F97</f>
        <v>0</v>
      </c>
    </row>
    <row r="98" customFormat="false" ht="12.8" hidden="false" customHeight="false" outlineLevel="0" collapsed="false">
      <c r="A98" s="96" t="n">
        <v>94</v>
      </c>
      <c r="B98" s="77" t="n">
        <f aca="false">EOMONTH(Input!$C$7,A98)</f>
        <v>45777</v>
      </c>
      <c r="C98" s="77"/>
      <c r="D98" s="104" t="n">
        <f aca="false">IF(($D97+$H97)&lt;0,($D97+$G97),0)</f>
        <v>0</v>
      </c>
      <c r="E98" s="104" t="n">
        <f aca="false">IF($D98&lt;0,Input!$G$60,0)</f>
        <v>0</v>
      </c>
      <c r="F98" s="104" t="n">
        <f aca="false">($D98*(Input!$G$56/100))/12</f>
        <v>0</v>
      </c>
      <c r="G98" s="104" t="n">
        <f aca="false">(-1)*$E98+$F98</f>
        <v>0</v>
      </c>
    </row>
    <row r="99" customFormat="false" ht="12.8" hidden="false" customHeight="false" outlineLevel="0" collapsed="false">
      <c r="A99" s="96" t="n">
        <v>95</v>
      </c>
      <c r="B99" s="77" t="n">
        <f aca="false">EOMONTH(Input!$C$7,A99)</f>
        <v>45808</v>
      </c>
      <c r="C99" s="77"/>
      <c r="D99" s="104" t="n">
        <f aca="false">IF(($D98+$H98)&lt;0,($D98+$G98),0)</f>
        <v>0</v>
      </c>
      <c r="E99" s="104" t="n">
        <f aca="false">IF($D99&lt;0,Input!$G$60,0)</f>
        <v>0</v>
      </c>
      <c r="F99" s="104" t="n">
        <f aca="false">($D99*(Input!$G$56/100))/12</f>
        <v>0</v>
      </c>
      <c r="G99" s="104" t="n">
        <f aca="false">(-1)*$E99+$F99</f>
        <v>0</v>
      </c>
    </row>
    <row r="100" customFormat="false" ht="12.8" hidden="false" customHeight="false" outlineLevel="0" collapsed="false">
      <c r="A100" s="96" t="n">
        <v>96</v>
      </c>
      <c r="B100" s="77" t="n">
        <f aca="false">EOMONTH(Input!$C$7,A100)</f>
        <v>45838</v>
      </c>
      <c r="C100" s="77"/>
      <c r="D100" s="104" t="n">
        <f aca="false">IF(($D99+$H99)&lt;0,($D99+$G99),0)</f>
        <v>0</v>
      </c>
      <c r="E100" s="104" t="n">
        <f aca="false">IF($D100&lt;0,Input!$G$60,0)</f>
        <v>0</v>
      </c>
      <c r="F100" s="104" t="n">
        <f aca="false">($D100*(Input!$G$56/100))/12</f>
        <v>0</v>
      </c>
      <c r="G100" s="104" t="n">
        <f aca="false">(-1)*$E100+$F100</f>
        <v>0</v>
      </c>
    </row>
    <row r="101" customFormat="false" ht="12.8" hidden="false" customHeight="false" outlineLevel="0" collapsed="false">
      <c r="A101" s="96" t="n">
        <v>97</v>
      </c>
      <c r="B101" s="77" t="n">
        <f aca="false">EOMONTH(Input!$C$7,A101)</f>
        <v>45869</v>
      </c>
      <c r="C101" s="77"/>
      <c r="D101" s="104" t="n">
        <f aca="false">IF(($D100+$H100)&lt;0,($D100+$G100),0)</f>
        <v>0</v>
      </c>
      <c r="E101" s="104" t="n">
        <f aca="false">IF($D101&lt;0,Input!$G$60,0)</f>
        <v>0</v>
      </c>
      <c r="F101" s="104" t="n">
        <f aca="false">($D101*(Input!$G$56/100))/12</f>
        <v>0</v>
      </c>
      <c r="G101" s="104" t="n">
        <f aca="false">(-1)*$E101+$F101</f>
        <v>0</v>
      </c>
    </row>
    <row r="102" customFormat="false" ht="12.8" hidden="false" customHeight="false" outlineLevel="0" collapsed="false">
      <c r="A102" s="96" t="n">
        <v>98</v>
      </c>
      <c r="B102" s="77" t="n">
        <f aca="false">EOMONTH(Input!$C$7,A102)</f>
        <v>45900</v>
      </c>
      <c r="C102" s="77"/>
      <c r="D102" s="104" t="n">
        <f aca="false">IF(($D101+$H101)&lt;0,($D101+$G101),0)</f>
        <v>0</v>
      </c>
      <c r="E102" s="104" t="n">
        <f aca="false">IF($D102&lt;0,Input!$G$60,0)</f>
        <v>0</v>
      </c>
      <c r="F102" s="104" t="n">
        <f aca="false">($D102*(Input!$G$56/100))/12</f>
        <v>0</v>
      </c>
      <c r="G102" s="104" t="n">
        <f aca="false">(-1)*$E102+$F102</f>
        <v>0</v>
      </c>
    </row>
    <row r="103" customFormat="false" ht="12.8" hidden="false" customHeight="false" outlineLevel="0" collapsed="false">
      <c r="A103" s="96" t="n">
        <v>99</v>
      </c>
      <c r="B103" s="77" t="n">
        <f aca="false">EOMONTH(Input!$C$7,A103)</f>
        <v>45930</v>
      </c>
      <c r="C103" s="77"/>
      <c r="D103" s="104" t="n">
        <f aca="false">IF(($D102+$H102)&lt;0,($D102+$G102),0)</f>
        <v>0</v>
      </c>
      <c r="E103" s="104" t="n">
        <f aca="false">IF($D103&lt;0,Input!$G$60,0)</f>
        <v>0</v>
      </c>
      <c r="F103" s="104" t="n">
        <f aca="false">($D103*(Input!$G$56/100))/12</f>
        <v>0</v>
      </c>
      <c r="G103" s="104" t="n">
        <f aca="false">(-1)*$E103+$F103</f>
        <v>0</v>
      </c>
    </row>
    <row r="104" customFormat="false" ht="12.8" hidden="false" customHeight="false" outlineLevel="0" collapsed="false">
      <c r="A104" s="96" t="n">
        <v>100</v>
      </c>
      <c r="B104" s="77" t="n">
        <f aca="false">EOMONTH(Input!$C$7,A104)</f>
        <v>45961</v>
      </c>
      <c r="C104" s="77"/>
      <c r="D104" s="104" t="n">
        <f aca="false">IF(($D103+$H103)&lt;0,($D103+$G103),0)</f>
        <v>0</v>
      </c>
      <c r="E104" s="104" t="n">
        <f aca="false">IF($D104&lt;0,Input!$G$60,0)</f>
        <v>0</v>
      </c>
      <c r="F104" s="104" t="n">
        <f aca="false">($D104*(Input!$G$56/100))/12</f>
        <v>0</v>
      </c>
      <c r="G104" s="104" t="n">
        <f aca="false">(-1)*$E104+$F104</f>
        <v>0</v>
      </c>
    </row>
    <row r="105" customFormat="false" ht="12.8" hidden="false" customHeight="false" outlineLevel="0" collapsed="false">
      <c r="A105" s="96" t="n">
        <v>101</v>
      </c>
      <c r="B105" s="77" t="n">
        <f aca="false">EOMONTH(Input!$C$7,A105)</f>
        <v>45991</v>
      </c>
      <c r="C105" s="77"/>
      <c r="D105" s="104" t="n">
        <f aca="false">IF(($D104+$H104)&lt;0,($D104+$G104),0)</f>
        <v>0</v>
      </c>
      <c r="E105" s="104" t="n">
        <f aca="false">IF($D105&lt;0,Input!$G$60,0)</f>
        <v>0</v>
      </c>
      <c r="F105" s="104" t="n">
        <f aca="false">($D105*(Input!$G$56/100))/12</f>
        <v>0</v>
      </c>
      <c r="G105" s="104" t="n">
        <f aca="false">(-1)*$E105+$F105</f>
        <v>0</v>
      </c>
    </row>
    <row r="106" customFormat="false" ht="12.8" hidden="false" customHeight="false" outlineLevel="0" collapsed="false">
      <c r="A106" s="96" t="n">
        <v>102</v>
      </c>
      <c r="B106" s="77" t="n">
        <f aca="false">EOMONTH(Input!$C$7,A106)</f>
        <v>46022</v>
      </c>
      <c r="C106" s="77"/>
      <c r="D106" s="104" t="n">
        <f aca="false">IF(($D105+$H105)&lt;0,($D105+$G105),0)</f>
        <v>0</v>
      </c>
      <c r="E106" s="104" t="n">
        <f aca="false">IF($D106&lt;0,Input!$G$60,0)</f>
        <v>0</v>
      </c>
      <c r="F106" s="104" t="n">
        <f aca="false">($D106*(Input!$G$56/100))/12</f>
        <v>0</v>
      </c>
      <c r="G106" s="104" t="n">
        <f aca="false">(-1)*$E106+$F106</f>
        <v>0</v>
      </c>
    </row>
    <row r="107" customFormat="false" ht="12.8" hidden="false" customHeight="false" outlineLevel="0" collapsed="false">
      <c r="A107" s="96" t="n">
        <v>103</v>
      </c>
      <c r="B107" s="77" t="n">
        <f aca="false">EOMONTH(Input!$C$7,A107)</f>
        <v>46053</v>
      </c>
      <c r="C107" s="77"/>
      <c r="D107" s="104" t="n">
        <f aca="false">IF(($D106+$H106)&lt;0,($D106+$G106),0)</f>
        <v>0</v>
      </c>
      <c r="E107" s="104" t="n">
        <f aca="false">IF($D107&lt;0,Input!$G$60,0)</f>
        <v>0</v>
      </c>
      <c r="F107" s="104" t="n">
        <f aca="false">($D107*(Input!$G$56/100))/12</f>
        <v>0</v>
      </c>
      <c r="G107" s="104" t="n">
        <f aca="false">(-1)*$E107+$F107</f>
        <v>0</v>
      </c>
    </row>
    <row r="108" customFormat="false" ht="12.8" hidden="false" customHeight="false" outlineLevel="0" collapsed="false">
      <c r="A108" s="96" t="n">
        <v>104</v>
      </c>
      <c r="B108" s="77" t="n">
        <f aca="false">EOMONTH(Input!$C$7,A108)</f>
        <v>46081</v>
      </c>
      <c r="C108" s="77"/>
      <c r="D108" s="104" t="n">
        <f aca="false">IF(($D107+$H107)&lt;0,($D107+$G107),0)</f>
        <v>0</v>
      </c>
      <c r="E108" s="104" t="n">
        <f aca="false">IF($D108&lt;0,Input!$G$60,0)</f>
        <v>0</v>
      </c>
      <c r="F108" s="104" t="n">
        <f aca="false">($D108*(Input!$G$56/100))/12</f>
        <v>0</v>
      </c>
      <c r="G108" s="104" t="n">
        <f aca="false">(-1)*$E108+$F108</f>
        <v>0</v>
      </c>
    </row>
    <row r="109" customFormat="false" ht="12.8" hidden="false" customHeight="false" outlineLevel="0" collapsed="false">
      <c r="A109" s="96" t="n">
        <v>105</v>
      </c>
      <c r="B109" s="77" t="n">
        <f aca="false">EOMONTH(Input!$C$7,A109)</f>
        <v>46112</v>
      </c>
      <c r="C109" s="77"/>
      <c r="D109" s="104" t="n">
        <f aca="false">IF(($D108+$H108)&lt;0,($D108+$G108),0)</f>
        <v>0</v>
      </c>
      <c r="E109" s="104" t="n">
        <f aca="false">IF($D109&lt;0,Input!$G$60,0)</f>
        <v>0</v>
      </c>
      <c r="F109" s="104" t="n">
        <f aca="false">($D109*(Input!$G$56/100))/12</f>
        <v>0</v>
      </c>
      <c r="G109" s="104" t="n">
        <f aca="false">(-1)*$E109+$F109</f>
        <v>0</v>
      </c>
    </row>
    <row r="110" customFormat="false" ht="12.8" hidden="false" customHeight="false" outlineLevel="0" collapsed="false">
      <c r="A110" s="96" t="n">
        <v>106</v>
      </c>
      <c r="B110" s="77" t="n">
        <f aca="false">EOMONTH(Input!$C$7,A110)</f>
        <v>46142</v>
      </c>
      <c r="C110" s="77"/>
      <c r="D110" s="104" t="n">
        <f aca="false">IF(($D109+$H109)&lt;0,($D109+$G109),0)</f>
        <v>0</v>
      </c>
      <c r="E110" s="104" t="n">
        <f aca="false">IF($D110&lt;0,Input!$G$60,0)</f>
        <v>0</v>
      </c>
      <c r="F110" s="104" t="n">
        <f aca="false">($D110*(Input!$G$56/100))/12</f>
        <v>0</v>
      </c>
      <c r="G110" s="104" t="n">
        <f aca="false">(-1)*$E110+$F110</f>
        <v>0</v>
      </c>
    </row>
    <row r="111" customFormat="false" ht="12.8" hidden="false" customHeight="false" outlineLevel="0" collapsed="false">
      <c r="A111" s="96" t="n">
        <v>107</v>
      </c>
      <c r="B111" s="77" t="n">
        <f aca="false">EOMONTH(Input!$C$7,A111)</f>
        <v>46173</v>
      </c>
      <c r="C111" s="77"/>
      <c r="D111" s="104" t="n">
        <f aca="false">IF(($D110+$H110)&lt;0,($D110+$G110),0)</f>
        <v>0</v>
      </c>
      <c r="E111" s="104" t="n">
        <f aca="false">IF($D111&lt;0,Input!$G$60,0)</f>
        <v>0</v>
      </c>
      <c r="F111" s="104" t="n">
        <f aca="false">($D111*(Input!$G$56/100))/12</f>
        <v>0</v>
      </c>
      <c r="G111" s="104" t="n">
        <f aca="false">(-1)*$E111+$F111</f>
        <v>0</v>
      </c>
    </row>
    <row r="112" customFormat="false" ht="12.8" hidden="false" customHeight="false" outlineLevel="0" collapsed="false">
      <c r="A112" s="96" t="n">
        <v>108</v>
      </c>
      <c r="B112" s="77" t="n">
        <f aca="false">EOMONTH(Input!$C$7,A112)</f>
        <v>46203</v>
      </c>
      <c r="C112" s="77"/>
      <c r="D112" s="104" t="n">
        <f aca="false">IF(($D111+$H111)&lt;0,($D111+$G111),0)</f>
        <v>0</v>
      </c>
      <c r="E112" s="104" t="n">
        <f aca="false">IF($D112&lt;0,Input!$G$60,0)</f>
        <v>0</v>
      </c>
      <c r="F112" s="104" t="n">
        <f aca="false">($D112*(Input!$G$56/100))/12</f>
        <v>0</v>
      </c>
      <c r="G112" s="104" t="n">
        <f aca="false">(-1)*$E112+$F112</f>
        <v>0</v>
      </c>
    </row>
    <row r="113" customFormat="false" ht="12.8" hidden="false" customHeight="false" outlineLevel="0" collapsed="false">
      <c r="A113" s="96" t="n">
        <v>109</v>
      </c>
      <c r="B113" s="77" t="n">
        <f aca="false">EOMONTH(Input!$C$7,A113)</f>
        <v>46234</v>
      </c>
      <c r="C113" s="77"/>
      <c r="D113" s="104" t="n">
        <f aca="false">IF(($D112+$H112)&lt;0,($D112+$G112),0)</f>
        <v>0</v>
      </c>
      <c r="E113" s="104" t="n">
        <f aca="false">IF($D113&lt;0,Input!$G$60,0)</f>
        <v>0</v>
      </c>
      <c r="F113" s="104" t="n">
        <f aca="false">($D113*(Input!$G$56/100))/12</f>
        <v>0</v>
      </c>
      <c r="G113" s="104" t="n">
        <f aca="false">(-1)*$E113+$F113</f>
        <v>0</v>
      </c>
    </row>
    <row r="114" customFormat="false" ht="12.8" hidden="false" customHeight="false" outlineLevel="0" collapsed="false">
      <c r="A114" s="96" t="n">
        <v>110</v>
      </c>
      <c r="B114" s="77" t="n">
        <f aca="false">EOMONTH(Input!$C$7,A114)</f>
        <v>46265</v>
      </c>
      <c r="C114" s="77"/>
      <c r="D114" s="104" t="n">
        <f aca="false">IF(($D113+$H113)&lt;0,($D113+$G113),0)</f>
        <v>0</v>
      </c>
      <c r="E114" s="104" t="n">
        <f aca="false">IF($D114&lt;0,Input!$G$60,0)</f>
        <v>0</v>
      </c>
      <c r="F114" s="104" t="n">
        <f aca="false">($D114*(Input!$G$56/100))/12</f>
        <v>0</v>
      </c>
      <c r="G114" s="104" t="n">
        <f aca="false">(-1)*$E114+$F114</f>
        <v>0</v>
      </c>
    </row>
    <row r="115" customFormat="false" ht="12.8" hidden="false" customHeight="false" outlineLevel="0" collapsed="false">
      <c r="A115" s="96" t="n">
        <v>111</v>
      </c>
      <c r="B115" s="77" t="n">
        <f aca="false">EOMONTH(Input!$C$7,A115)</f>
        <v>46295</v>
      </c>
      <c r="C115" s="77"/>
      <c r="D115" s="104" t="n">
        <f aca="false">IF(($D114+$H114)&lt;0,($D114+$G114),0)</f>
        <v>0</v>
      </c>
      <c r="E115" s="104" t="n">
        <f aca="false">IF($D115&lt;0,Input!$G$60,0)</f>
        <v>0</v>
      </c>
      <c r="F115" s="104" t="n">
        <f aca="false">($D115*(Input!$G$56/100))/12</f>
        <v>0</v>
      </c>
      <c r="G115" s="104" t="n">
        <f aca="false">(-1)*$E115+$F115</f>
        <v>0</v>
      </c>
    </row>
    <row r="116" customFormat="false" ht="12.8" hidden="false" customHeight="false" outlineLevel="0" collapsed="false">
      <c r="A116" s="96" t="n">
        <v>112</v>
      </c>
      <c r="B116" s="77" t="n">
        <f aca="false">EOMONTH(Input!$C$7,A116)</f>
        <v>46326</v>
      </c>
      <c r="C116" s="77"/>
      <c r="D116" s="104" t="n">
        <f aca="false">IF(($D115+$H115)&lt;0,($D115+$G115),0)</f>
        <v>0</v>
      </c>
      <c r="E116" s="104" t="n">
        <f aca="false">IF($D116&lt;0,Input!$G$60,0)</f>
        <v>0</v>
      </c>
      <c r="F116" s="104" t="n">
        <f aca="false">($D116*(Input!$G$56/100))/12</f>
        <v>0</v>
      </c>
      <c r="G116" s="104" t="n">
        <f aca="false">(-1)*$E116+$F116</f>
        <v>0</v>
      </c>
    </row>
    <row r="117" customFormat="false" ht="12.8" hidden="false" customHeight="false" outlineLevel="0" collapsed="false">
      <c r="A117" s="96" t="n">
        <v>113</v>
      </c>
      <c r="B117" s="77" t="n">
        <f aca="false">EOMONTH(Input!$C$7,A117)</f>
        <v>46356</v>
      </c>
      <c r="C117" s="77"/>
      <c r="D117" s="104" t="n">
        <f aca="false">IF(($D116+$H116)&lt;0,($D116+$G116),0)</f>
        <v>0</v>
      </c>
      <c r="E117" s="104" t="n">
        <f aca="false">IF($D117&lt;0,Input!$G$60,0)</f>
        <v>0</v>
      </c>
      <c r="F117" s="104" t="n">
        <f aca="false">($D117*(Input!$G$56/100))/12</f>
        <v>0</v>
      </c>
      <c r="G117" s="104" t="n">
        <f aca="false">(-1)*$E117+$F117</f>
        <v>0</v>
      </c>
    </row>
    <row r="118" customFormat="false" ht="12.8" hidden="false" customHeight="false" outlineLevel="0" collapsed="false">
      <c r="A118" s="96" t="n">
        <v>114</v>
      </c>
      <c r="B118" s="77" t="n">
        <f aca="false">EOMONTH(Input!$C$7,A118)</f>
        <v>46387</v>
      </c>
      <c r="C118" s="77"/>
      <c r="D118" s="104" t="n">
        <f aca="false">IF(($D117+$H117)&lt;0,($D117+$G117),0)</f>
        <v>0</v>
      </c>
      <c r="E118" s="104" t="n">
        <f aca="false">IF($D118&lt;0,Input!$G$60,0)</f>
        <v>0</v>
      </c>
      <c r="F118" s="104" t="n">
        <f aca="false">($D118*(Input!$G$56/100))/12</f>
        <v>0</v>
      </c>
      <c r="G118" s="104" t="n">
        <f aca="false">(-1)*$E118+$F118</f>
        <v>0</v>
      </c>
    </row>
    <row r="119" customFormat="false" ht="12.8" hidden="false" customHeight="false" outlineLevel="0" collapsed="false">
      <c r="A119" s="96" t="n">
        <v>115</v>
      </c>
      <c r="B119" s="77" t="n">
        <f aca="false">EOMONTH(Input!$C$7,A119)</f>
        <v>46418</v>
      </c>
      <c r="C119" s="77"/>
      <c r="D119" s="104" t="n">
        <f aca="false">IF(($D118+$H118)&lt;0,($D118+$G118),0)</f>
        <v>0</v>
      </c>
      <c r="E119" s="104" t="n">
        <f aca="false">IF($D119&lt;0,Input!$G$60,0)</f>
        <v>0</v>
      </c>
      <c r="F119" s="104" t="n">
        <f aca="false">($D119*(Input!$G$56/100))/12</f>
        <v>0</v>
      </c>
      <c r="G119" s="104" t="n">
        <f aca="false">(-1)*$E119+$F119</f>
        <v>0</v>
      </c>
    </row>
    <row r="120" customFormat="false" ht="12.8" hidden="false" customHeight="false" outlineLevel="0" collapsed="false">
      <c r="A120" s="96" t="n">
        <v>116</v>
      </c>
      <c r="B120" s="77" t="n">
        <f aca="false">EOMONTH(Input!$C$7,A120)</f>
        <v>46446</v>
      </c>
      <c r="C120" s="77"/>
      <c r="D120" s="104" t="n">
        <f aca="false">IF(($D119+$H119)&lt;0,($D119+$G119),0)</f>
        <v>0</v>
      </c>
      <c r="E120" s="104" t="n">
        <f aca="false">IF($D120&lt;0,Input!$G$60,0)</f>
        <v>0</v>
      </c>
      <c r="F120" s="104" t="n">
        <f aca="false">($D120*(Input!$G$56/100))/12</f>
        <v>0</v>
      </c>
      <c r="G120" s="104" t="n">
        <f aca="false">(-1)*$E120+$F120</f>
        <v>0</v>
      </c>
    </row>
    <row r="121" customFormat="false" ht="12.8" hidden="false" customHeight="false" outlineLevel="0" collapsed="false">
      <c r="A121" s="96" t="n">
        <v>117</v>
      </c>
      <c r="B121" s="77" t="n">
        <f aca="false">EOMONTH(Input!$C$7,A121)</f>
        <v>46477</v>
      </c>
      <c r="C121" s="77"/>
      <c r="D121" s="104" t="n">
        <f aca="false">IF(($D120+$H120)&lt;0,($D120+$G120),0)</f>
        <v>0</v>
      </c>
      <c r="E121" s="104" t="n">
        <f aca="false">IF($D121&lt;0,Input!$G$60,0)</f>
        <v>0</v>
      </c>
      <c r="F121" s="104" t="n">
        <f aca="false">($D121*(Input!$G$56/100))/12</f>
        <v>0</v>
      </c>
      <c r="G121" s="104" t="n">
        <f aca="false">(-1)*$E121+$F121</f>
        <v>0</v>
      </c>
    </row>
    <row r="122" customFormat="false" ht="12.8" hidden="false" customHeight="false" outlineLevel="0" collapsed="false">
      <c r="A122" s="96" t="n">
        <v>118</v>
      </c>
      <c r="B122" s="77" t="n">
        <f aca="false">EOMONTH(Input!$C$7,A122)</f>
        <v>46507</v>
      </c>
      <c r="C122" s="77"/>
      <c r="D122" s="104" t="n">
        <f aca="false">IF(($D121+$H121)&lt;0,($D121+$G121),0)</f>
        <v>0</v>
      </c>
      <c r="E122" s="104" t="n">
        <f aca="false">IF($D122&lt;0,Input!$G$60,0)</f>
        <v>0</v>
      </c>
      <c r="F122" s="104" t="n">
        <f aca="false">($D122*(Input!$G$56/100))/12</f>
        <v>0</v>
      </c>
      <c r="G122" s="104" t="n">
        <f aca="false">(-1)*$E122+$F122</f>
        <v>0</v>
      </c>
    </row>
    <row r="123" customFormat="false" ht="12.8" hidden="false" customHeight="false" outlineLevel="0" collapsed="false">
      <c r="A123" s="96" t="n">
        <v>119</v>
      </c>
      <c r="B123" s="77" t="n">
        <f aca="false">EOMONTH(Input!$C$7,A123)</f>
        <v>46538</v>
      </c>
      <c r="C123" s="77"/>
      <c r="D123" s="104" t="n">
        <f aca="false">IF(($D122+$H122)&lt;0,($D122+$G122),0)</f>
        <v>0</v>
      </c>
      <c r="E123" s="104" t="n">
        <f aca="false">IF($D123&lt;0,Input!$G$60,0)</f>
        <v>0</v>
      </c>
      <c r="F123" s="104" t="n">
        <f aca="false">($D123*(Input!$G$56/100))/12</f>
        <v>0</v>
      </c>
      <c r="G123" s="104" t="n">
        <f aca="false">(-1)*$E123+$F123</f>
        <v>0</v>
      </c>
    </row>
    <row r="124" customFormat="false" ht="12.8" hidden="false" customHeight="false" outlineLevel="0" collapsed="false">
      <c r="A124" s="96" t="n">
        <v>120</v>
      </c>
      <c r="B124" s="77" t="n">
        <f aca="false">EOMONTH(Input!$C$7,A124)</f>
        <v>46568</v>
      </c>
      <c r="C124" s="77"/>
      <c r="D124" s="104" t="n">
        <f aca="false">IF(($D123+$H123)&lt;0,($D123+$G123),0)</f>
        <v>0</v>
      </c>
      <c r="E124" s="104" t="n">
        <f aca="false">IF($D124&lt;0,Input!$G$60,0)</f>
        <v>0</v>
      </c>
      <c r="F124" s="104" t="n">
        <f aca="false">($D124*(Input!$G$56/100))/12</f>
        <v>0</v>
      </c>
      <c r="G124" s="104" t="n">
        <f aca="false">(-1)*$E124+$F124</f>
        <v>0</v>
      </c>
    </row>
    <row r="125" customFormat="false" ht="12.8" hidden="false" customHeight="false" outlineLevel="0" collapsed="false">
      <c r="A125" s="96" t="n">
        <v>121</v>
      </c>
      <c r="B125" s="77" t="n">
        <f aca="false">EOMONTH(Input!$C$7,A125)</f>
        <v>46599</v>
      </c>
      <c r="C125" s="77"/>
      <c r="D125" s="104" t="n">
        <f aca="false">IF(($D124+$H124)&lt;0,($D124+$G124),0)</f>
        <v>0</v>
      </c>
      <c r="E125" s="104" t="n">
        <f aca="false">IF($D125&lt;0,Input!$G$60,0)</f>
        <v>0</v>
      </c>
      <c r="F125" s="104" t="n">
        <f aca="false">($D125*(Input!$G$56/100))/12</f>
        <v>0</v>
      </c>
      <c r="G125" s="104" t="n">
        <f aca="false">(-1)*$E125+$F125</f>
        <v>0</v>
      </c>
    </row>
    <row r="126" customFormat="false" ht="12.8" hidden="false" customHeight="false" outlineLevel="0" collapsed="false">
      <c r="A126" s="96" t="n">
        <v>122</v>
      </c>
      <c r="B126" s="77" t="n">
        <f aca="false">EOMONTH(Input!$C$7,A126)</f>
        <v>46630</v>
      </c>
      <c r="C126" s="77"/>
      <c r="D126" s="104" t="n">
        <f aca="false">IF(($D125+$H125)&lt;0,($D125+$G125),0)</f>
        <v>0</v>
      </c>
      <c r="E126" s="104" t="n">
        <f aca="false">IF($D126&lt;0,Input!$G$60,0)</f>
        <v>0</v>
      </c>
      <c r="F126" s="104" t="n">
        <f aca="false">($D126*(Input!$G$56/100))/12</f>
        <v>0</v>
      </c>
      <c r="G126" s="104" t="n">
        <f aca="false">(-1)*$E126+$F126</f>
        <v>0</v>
      </c>
    </row>
    <row r="127" customFormat="false" ht="12.8" hidden="false" customHeight="false" outlineLevel="0" collapsed="false">
      <c r="A127" s="96" t="n">
        <v>123</v>
      </c>
      <c r="B127" s="77" t="n">
        <f aca="false">EOMONTH(Input!$C$7,A127)</f>
        <v>46660</v>
      </c>
      <c r="C127" s="77"/>
      <c r="D127" s="104" t="n">
        <f aca="false">IF(($D126+$H126)&lt;0,($D126+$G126),0)</f>
        <v>0</v>
      </c>
      <c r="E127" s="104" t="n">
        <f aca="false">IF($D127&lt;0,Input!$G$60,0)</f>
        <v>0</v>
      </c>
      <c r="F127" s="104" t="n">
        <f aca="false">($D127*(Input!$G$56/100))/12</f>
        <v>0</v>
      </c>
      <c r="G127" s="104" t="n">
        <f aca="false">(-1)*$E127+$F127</f>
        <v>0</v>
      </c>
    </row>
    <row r="128" customFormat="false" ht="12.8" hidden="false" customHeight="false" outlineLevel="0" collapsed="false">
      <c r="A128" s="96" t="n">
        <v>124</v>
      </c>
      <c r="B128" s="77" t="n">
        <f aca="false">EOMONTH(Input!$C$7,A128)</f>
        <v>46691</v>
      </c>
      <c r="C128" s="77"/>
      <c r="D128" s="104" t="n">
        <f aca="false">IF(($D127+$H127)&lt;0,($D127+$G127),0)</f>
        <v>0</v>
      </c>
      <c r="E128" s="104" t="n">
        <f aca="false">IF($D128&lt;0,Input!$G$60,0)</f>
        <v>0</v>
      </c>
      <c r="F128" s="104" t="n">
        <f aca="false">($D128*(Input!$G$56/100))/12</f>
        <v>0</v>
      </c>
      <c r="G128" s="104" t="n">
        <f aca="false">(-1)*$E128+$F128</f>
        <v>0</v>
      </c>
    </row>
    <row r="129" customFormat="false" ht="12.8" hidden="false" customHeight="false" outlineLevel="0" collapsed="false">
      <c r="A129" s="96" t="n">
        <v>125</v>
      </c>
      <c r="B129" s="77" t="n">
        <f aca="false">EOMONTH(Input!$C$7,A129)</f>
        <v>46721</v>
      </c>
      <c r="C129" s="77"/>
      <c r="D129" s="104" t="n">
        <f aca="false">IF(($D128+$H128)&lt;0,($D128+$G128),0)</f>
        <v>0</v>
      </c>
      <c r="E129" s="104" t="n">
        <f aca="false">IF($D129&lt;0,Input!$G$60,0)</f>
        <v>0</v>
      </c>
      <c r="F129" s="104" t="n">
        <f aca="false">($D129*(Input!$G$56/100))/12</f>
        <v>0</v>
      </c>
      <c r="G129" s="104" t="n">
        <f aca="false">(-1)*$E129+$F129</f>
        <v>0</v>
      </c>
    </row>
    <row r="130" customFormat="false" ht="12.8" hidden="false" customHeight="false" outlineLevel="0" collapsed="false">
      <c r="A130" s="96" t="n">
        <v>126</v>
      </c>
      <c r="B130" s="77" t="n">
        <f aca="false">EOMONTH(Input!$C$7,A130)</f>
        <v>46752</v>
      </c>
      <c r="C130" s="77"/>
      <c r="D130" s="104" t="n">
        <f aca="false">IF(($D129+$H129)&lt;0,($D129+$G129),0)</f>
        <v>0</v>
      </c>
      <c r="E130" s="104" t="n">
        <f aca="false">IF($D130&lt;0,Input!$G$60,0)</f>
        <v>0</v>
      </c>
      <c r="F130" s="104" t="n">
        <f aca="false">($D130*(Input!$G$56/100))/12</f>
        <v>0</v>
      </c>
      <c r="G130" s="104" t="n">
        <f aca="false">(-1)*$E130+$F130</f>
        <v>0</v>
      </c>
    </row>
    <row r="131" customFormat="false" ht="12.8" hidden="false" customHeight="false" outlineLevel="0" collapsed="false">
      <c r="A131" s="96" t="n">
        <v>127</v>
      </c>
      <c r="B131" s="77" t="n">
        <f aca="false">EOMONTH(Input!$C$7,A131)</f>
        <v>46783</v>
      </c>
      <c r="C131" s="77"/>
      <c r="D131" s="104" t="n">
        <f aca="false">IF(($D130+$H130)&lt;0,($D130+$G130),0)</f>
        <v>0</v>
      </c>
      <c r="E131" s="104" t="n">
        <f aca="false">IF($D131&lt;0,Input!$G$60,0)</f>
        <v>0</v>
      </c>
      <c r="F131" s="104" t="n">
        <f aca="false">($D131*(Input!$G$56/100))/12</f>
        <v>0</v>
      </c>
      <c r="G131" s="104" t="n">
        <f aca="false">(-1)*$E131+$F131</f>
        <v>0</v>
      </c>
    </row>
    <row r="132" customFormat="false" ht="12.8" hidden="false" customHeight="false" outlineLevel="0" collapsed="false">
      <c r="A132" s="96" t="n">
        <v>128</v>
      </c>
      <c r="B132" s="77" t="n">
        <f aca="false">EOMONTH(Input!$C$7,A132)</f>
        <v>46812</v>
      </c>
      <c r="C132" s="77"/>
      <c r="D132" s="104" t="n">
        <f aca="false">IF(($D131+$H131)&lt;0,($D131+$G131),0)</f>
        <v>0</v>
      </c>
      <c r="E132" s="104" t="n">
        <f aca="false">IF($D132&lt;0,Input!$G$60,0)</f>
        <v>0</v>
      </c>
      <c r="F132" s="104" t="n">
        <f aca="false">($D132*(Input!$G$56/100))/12</f>
        <v>0</v>
      </c>
      <c r="G132" s="104" t="n">
        <f aca="false">(-1)*$E132+$F132</f>
        <v>0</v>
      </c>
    </row>
    <row r="133" customFormat="false" ht="12.8" hidden="false" customHeight="false" outlineLevel="0" collapsed="false">
      <c r="A133" s="96" t="n">
        <v>129</v>
      </c>
      <c r="B133" s="77" t="n">
        <f aca="false">EOMONTH(Input!$C$7,A133)</f>
        <v>46843</v>
      </c>
      <c r="C133" s="77"/>
      <c r="D133" s="104" t="n">
        <f aca="false">IF(($D132+$H132)&lt;0,($D132+$G132),0)</f>
        <v>0</v>
      </c>
      <c r="E133" s="104" t="n">
        <f aca="false">IF($D133&lt;0,Input!$G$60,0)</f>
        <v>0</v>
      </c>
      <c r="F133" s="104" t="n">
        <f aca="false">($D133*(Input!$G$56/100))/12</f>
        <v>0</v>
      </c>
      <c r="G133" s="104" t="n">
        <f aca="false">(-1)*$E133+$F133</f>
        <v>0</v>
      </c>
    </row>
    <row r="134" customFormat="false" ht="12.8" hidden="false" customHeight="false" outlineLevel="0" collapsed="false">
      <c r="A134" s="96" t="n">
        <v>130</v>
      </c>
      <c r="B134" s="77" t="n">
        <f aca="false">EOMONTH(Input!$C$7,A134)</f>
        <v>46873</v>
      </c>
      <c r="C134" s="77"/>
      <c r="D134" s="104" t="n">
        <f aca="false">IF(($D133+$H133)&lt;0,($D133+$G133),0)</f>
        <v>0</v>
      </c>
      <c r="E134" s="104" t="n">
        <f aca="false">IF($D134&lt;0,Input!$G$60,0)</f>
        <v>0</v>
      </c>
      <c r="F134" s="104" t="n">
        <f aca="false">($D134*(Input!$G$56/100))/12</f>
        <v>0</v>
      </c>
      <c r="G134" s="104" t="n">
        <f aca="false">(-1)*$E134+$F134</f>
        <v>0</v>
      </c>
    </row>
    <row r="135" customFormat="false" ht="12.8" hidden="false" customHeight="false" outlineLevel="0" collapsed="false">
      <c r="A135" s="96" t="n">
        <v>131</v>
      </c>
      <c r="B135" s="77" t="n">
        <f aca="false">EOMONTH(Input!$C$7,A135)</f>
        <v>46904</v>
      </c>
      <c r="C135" s="77"/>
      <c r="D135" s="104" t="n">
        <f aca="false">IF(($D134+$H134)&lt;0,($D134+$G134),0)</f>
        <v>0</v>
      </c>
      <c r="E135" s="104" t="n">
        <f aca="false">IF($D135&lt;0,Input!$G$60,0)</f>
        <v>0</v>
      </c>
      <c r="F135" s="104" t="n">
        <f aca="false">($D135*(Input!$G$56/100))/12</f>
        <v>0</v>
      </c>
      <c r="G135" s="104" t="n">
        <f aca="false">(-1)*$E135+$F135</f>
        <v>0</v>
      </c>
    </row>
    <row r="136" customFormat="false" ht="12.8" hidden="false" customHeight="false" outlineLevel="0" collapsed="false">
      <c r="A136" s="96" t="n">
        <v>132</v>
      </c>
      <c r="B136" s="77" t="n">
        <f aca="false">EOMONTH(Input!$C$7,A136)</f>
        <v>46934</v>
      </c>
      <c r="C136" s="77"/>
      <c r="D136" s="104" t="n">
        <f aca="false">IF(($D135+$H135)&lt;0,($D135+$G135),0)</f>
        <v>0</v>
      </c>
      <c r="E136" s="104" t="n">
        <f aca="false">IF($D136&lt;0,Input!$G$60,0)</f>
        <v>0</v>
      </c>
      <c r="F136" s="104" t="n">
        <f aca="false">($D136*(Input!$G$56/100))/12</f>
        <v>0</v>
      </c>
      <c r="G136" s="104" t="n">
        <f aca="false">(-1)*$E136+$F136</f>
        <v>0</v>
      </c>
    </row>
    <row r="137" customFormat="false" ht="12.8" hidden="false" customHeight="false" outlineLevel="0" collapsed="false">
      <c r="A137" s="96" t="n">
        <v>133</v>
      </c>
      <c r="B137" s="77" t="n">
        <f aca="false">EOMONTH(Input!$C$7,A137)</f>
        <v>46965</v>
      </c>
      <c r="C137" s="77"/>
      <c r="D137" s="104" t="n">
        <f aca="false">IF(($D136+$H136)&lt;0,($D136+$G136),0)</f>
        <v>0</v>
      </c>
      <c r="E137" s="104" t="n">
        <f aca="false">IF($D137&lt;0,Input!$G$60,0)</f>
        <v>0</v>
      </c>
      <c r="F137" s="104" t="n">
        <f aca="false">($D137*(Input!$G$56/100))/12</f>
        <v>0</v>
      </c>
      <c r="G137" s="104" t="n">
        <f aca="false">(-1)*$E137+$F137</f>
        <v>0</v>
      </c>
    </row>
    <row r="138" customFormat="false" ht="12.8" hidden="false" customHeight="false" outlineLevel="0" collapsed="false">
      <c r="A138" s="96" t="n">
        <v>134</v>
      </c>
      <c r="B138" s="77" t="n">
        <f aca="false">EOMONTH(Input!$C$7,A138)</f>
        <v>46996</v>
      </c>
      <c r="C138" s="77"/>
      <c r="D138" s="104" t="n">
        <f aca="false">IF(($D137+$H137)&lt;0,($D137+$G137),0)</f>
        <v>0</v>
      </c>
      <c r="E138" s="104" t="n">
        <f aca="false">IF($D138&lt;0,Input!$G$60,0)</f>
        <v>0</v>
      </c>
      <c r="F138" s="104" t="n">
        <f aca="false">($D138*(Input!$G$56/100))/12</f>
        <v>0</v>
      </c>
      <c r="G138" s="104" t="n">
        <f aca="false">(-1)*$E138+$F138</f>
        <v>0</v>
      </c>
    </row>
    <row r="139" customFormat="false" ht="12.8" hidden="false" customHeight="false" outlineLevel="0" collapsed="false">
      <c r="A139" s="96" t="n">
        <v>135</v>
      </c>
      <c r="B139" s="77" t="n">
        <f aca="false">EOMONTH(Input!$C$7,A139)</f>
        <v>47026</v>
      </c>
      <c r="C139" s="77"/>
      <c r="D139" s="104" t="n">
        <f aca="false">IF(($D138+$H138)&lt;0,($D138+$G138),0)</f>
        <v>0</v>
      </c>
      <c r="E139" s="104" t="n">
        <f aca="false">IF($D139&lt;0,Input!$G$60,0)</f>
        <v>0</v>
      </c>
      <c r="F139" s="104" t="n">
        <f aca="false">($D139*(Input!$G$56/100))/12</f>
        <v>0</v>
      </c>
      <c r="G139" s="104" t="n">
        <f aca="false">(-1)*$E139+$F139</f>
        <v>0</v>
      </c>
    </row>
    <row r="140" customFormat="false" ht="12.8" hidden="false" customHeight="false" outlineLevel="0" collapsed="false">
      <c r="A140" s="96" t="n">
        <v>136</v>
      </c>
      <c r="B140" s="77" t="n">
        <f aca="false">EOMONTH(Input!$C$7,A140)</f>
        <v>47057</v>
      </c>
      <c r="C140" s="77"/>
      <c r="D140" s="104" t="n">
        <f aca="false">IF(($D139+$H139)&lt;0,($D139+$G139),0)</f>
        <v>0</v>
      </c>
      <c r="E140" s="104" t="n">
        <f aca="false">IF($D140&lt;0,Input!$G$60,0)</f>
        <v>0</v>
      </c>
      <c r="F140" s="104" t="n">
        <f aca="false">($D140*(Input!$G$56/100))/12</f>
        <v>0</v>
      </c>
      <c r="G140" s="104" t="n">
        <f aca="false">(-1)*$E140+$F140</f>
        <v>0</v>
      </c>
    </row>
    <row r="141" customFormat="false" ht="12.8" hidden="false" customHeight="false" outlineLevel="0" collapsed="false">
      <c r="A141" s="96" t="n">
        <v>137</v>
      </c>
      <c r="B141" s="77" t="n">
        <f aca="false">EOMONTH(Input!$C$7,A141)</f>
        <v>47087</v>
      </c>
      <c r="C141" s="77"/>
      <c r="D141" s="104" t="n">
        <f aca="false">IF(($D140+$H140)&lt;0,($D140+$G140),0)</f>
        <v>0</v>
      </c>
      <c r="E141" s="104" t="n">
        <f aca="false">IF($D141&lt;0,Input!$G$60,0)</f>
        <v>0</v>
      </c>
      <c r="F141" s="104" t="n">
        <f aca="false">($D141*(Input!$G$56/100))/12</f>
        <v>0</v>
      </c>
      <c r="G141" s="104" t="n">
        <f aca="false">(-1)*$E141+$F141</f>
        <v>0</v>
      </c>
    </row>
    <row r="142" customFormat="false" ht="12.8" hidden="false" customHeight="false" outlineLevel="0" collapsed="false">
      <c r="A142" s="96" t="n">
        <v>138</v>
      </c>
      <c r="B142" s="77" t="n">
        <f aca="false">EOMONTH(Input!$C$7,A142)</f>
        <v>47118</v>
      </c>
      <c r="C142" s="77"/>
      <c r="D142" s="104" t="n">
        <f aca="false">IF(($D141+$H141)&lt;0,($D141+$G141),0)</f>
        <v>0</v>
      </c>
      <c r="E142" s="104" t="n">
        <f aca="false">IF($D142&lt;0,Input!$G$60,0)</f>
        <v>0</v>
      </c>
      <c r="F142" s="104" t="n">
        <f aca="false">($D142*(Input!$G$56/100))/12</f>
        <v>0</v>
      </c>
      <c r="G142" s="104" t="n">
        <f aca="false">(-1)*$E142+$F142</f>
        <v>0</v>
      </c>
    </row>
    <row r="143" customFormat="false" ht="12.8" hidden="false" customHeight="false" outlineLevel="0" collapsed="false">
      <c r="A143" s="96" t="n">
        <v>139</v>
      </c>
      <c r="B143" s="77" t="n">
        <f aca="false">EOMONTH(Input!$C$7,A143)</f>
        <v>47149</v>
      </c>
      <c r="C143" s="77"/>
      <c r="D143" s="104" t="n">
        <f aca="false">IF(($D142+$H142)&lt;0,($D142+$G142),0)</f>
        <v>0</v>
      </c>
      <c r="E143" s="104" t="n">
        <f aca="false">IF($D143&lt;0,Input!$G$60,0)</f>
        <v>0</v>
      </c>
      <c r="F143" s="104" t="n">
        <f aca="false">($D143*(Input!$G$56/100))/12</f>
        <v>0</v>
      </c>
      <c r="G143" s="104" t="n">
        <f aca="false">(-1)*$E143+$F143</f>
        <v>0</v>
      </c>
    </row>
    <row r="144" customFormat="false" ht="12.8" hidden="false" customHeight="false" outlineLevel="0" collapsed="false">
      <c r="A144" s="96" t="n">
        <v>140</v>
      </c>
      <c r="B144" s="77" t="n">
        <f aca="false">EOMONTH(Input!$C$7,A144)</f>
        <v>47177</v>
      </c>
      <c r="C144" s="77"/>
      <c r="D144" s="104" t="n">
        <f aca="false">IF(($D143+$H143)&lt;0,($D143+$G143),0)</f>
        <v>0</v>
      </c>
      <c r="E144" s="104" t="n">
        <f aca="false">IF($D144&lt;0,Input!$G$60,0)</f>
        <v>0</v>
      </c>
      <c r="F144" s="104" t="n">
        <f aca="false">($D144*(Input!$G$56/100))/12</f>
        <v>0</v>
      </c>
      <c r="G144" s="104" t="n">
        <f aca="false">(-1)*$E144+$F144</f>
        <v>0</v>
      </c>
    </row>
    <row r="145" customFormat="false" ht="12.8" hidden="false" customHeight="false" outlineLevel="0" collapsed="false">
      <c r="A145" s="96" t="n">
        <v>141</v>
      </c>
      <c r="B145" s="77" t="n">
        <f aca="false">EOMONTH(Input!$C$7,A145)</f>
        <v>47208</v>
      </c>
      <c r="C145" s="77"/>
      <c r="D145" s="104" t="n">
        <f aca="false">IF(($D144+$H144)&lt;0,($D144+$G144),0)</f>
        <v>0</v>
      </c>
      <c r="E145" s="104" t="n">
        <f aca="false">IF($D145&lt;0,Input!$G$60,0)</f>
        <v>0</v>
      </c>
      <c r="F145" s="104" t="n">
        <f aca="false">($D145*(Input!$G$56/100))/12</f>
        <v>0</v>
      </c>
      <c r="G145" s="104" t="n">
        <f aca="false">(-1)*$E145+$F145</f>
        <v>0</v>
      </c>
    </row>
    <row r="146" customFormat="false" ht="12.8" hidden="false" customHeight="false" outlineLevel="0" collapsed="false">
      <c r="A146" s="96" t="n">
        <v>142</v>
      </c>
      <c r="B146" s="77" t="n">
        <f aca="false">EOMONTH(Input!$C$7,A146)</f>
        <v>47238</v>
      </c>
      <c r="C146" s="77"/>
      <c r="D146" s="104" t="n">
        <f aca="false">IF(($D145+$H145)&lt;0,($D145+$G145),0)</f>
        <v>0</v>
      </c>
      <c r="E146" s="104" t="n">
        <f aca="false">IF($D146&lt;0,Input!$G$60,0)</f>
        <v>0</v>
      </c>
      <c r="F146" s="104" t="n">
        <f aca="false">($D146*(Input!$G$56/100))/12</f>
        <v>0</v>
      </c>
      <c r="G146" s="104" t="n">
        <f aca="false">(-1)*$E146+$F146</f>
        <v>0</v>
      </c>
    </row>
    <row r="147" customFormat="false" ht="12.8" hidden="false" customHeight="false" outlineLevel="0" collapsed="false">
      <c r="A147" s="96" t="n">
        <v>143</v>
      </c>
      <c r="B147" s="77" t="n">
        <f aca="false">EOMONTH(Input!$C$7,A147)</f>
        <v>47269</v>
      </c>
      <c r="C147" s="77"/>
      <c r="D147" s="104" t="n">
        <f aca="false">IF(($D146+$H146)&lt;0,($D146+$G146),0)</f>
        <v>0</v>
      </c>
      <c r="E147" s="104" t="n">
        <f aca="false">IF($D147&lt;0,Input!$G$60,0)</f>
        <v>0</v>
      </c>
      <c r="F147" s="104" t="n">
        <f aca="false">($D147*(Input!$G$56/100))/12</f>
        <v>0</v>
      </c>
      <c r="G147" s="104" t="n">
        <f aca="false">(-1)*$E147+$F147</f>
        <v>0</v>
      </c>
    </row>
    <row r="148" customFormat="false" ht="12.8" hidden="false" customHeight="false" outlineLevel="0" collapsed="false">
      <c r="A148" s="96" t="n">
        <v>144</v>
      </c>
      <c r="B148" s="77" t="n">
        <f aca="false">EOMONTH(Input!$C$7,A148)</f>
        <v>47299</v>
      </c>
      <c r="C148" s="77"/>
      <c r="D148" s="104" t="n">
        <f aca="false">IF(($D147+$H147)&lt;0,($D147+$G147),0)</f>
        <v>0</v>
      </c>
      <c r="E148" s="104" t="n">
        <f aca="false">IF($D148&lt;0,Input!$G$60,0)</f>
        <v>0</v>
      </c>
      <c r="F148" s="104" t="n">
        <f aca="false">($D148*(Input!$G$56/100))/12</f>
        <v>0</v>
      </c>
      <c r="G148" s="104" t="n">
        <f aca="false">(-1)*$E148+$F148</f>
        <v>0</v>
      </c>
    </row>
    <row r="149" customFormat="false" ht="12.8" hidden="false" customHeight="false" outlineLevel="0" collapsed="false">
      <c r="A149" s="96" t="n">
        <v>145</v>
      </c>
      <c r="B149" s="77" t="n">
        <f aca="false">EOMONTH(Input!$C$7,A149)</f>
        <v>47330</v>
      </c>
      <c r="C149" s="77"/>
      <c r="D149" s="104" t="n">
        <f aca="false">IF(($D148+$H148)&lt;0,($D148+$G148),0)</f>
        <v>0</v>
      </c>
      <c r="E149" s="104" t="n">
        <f aca="false">IF($D149&lt;0,Input!$G$60,0)</f>
        <v>0</v>
      </c>
      <c r="F149" s="104" t="n">
        <f aca="false">($D149*(Input!$G$56/100))/12</f>
        <v>0</v>
      </c>
      <c r="G149" s="104" t="n">
        <f aca="false">(-1)*$E149+$F149</f>
        <v>0</v>
      </c>
    </row>
    <row r="150" customFormat="false" ht="12.8" hidden="false" customHeight="false" outlineLevel="0" collapsed="false">
      <c r="A150" s="96" t="n">
        <v>146</v>
      </c>
      <c r="B150" s="77" t="n">
        <f aca="false">EOMONTH(Input!$C$7,A150)</f>
        <v>47361</v>
      </c>
      <c r="C150" s="77"/>
      <c r="D150" s="104" t="n">
        <f aca="false">IF(($D149+$H149)&lt;0,($D149+$G149),0)</f>
        <v>0</v>
      </c>
      <c r="E150" s="104" t="n">
        <f aca="false">IF($D150&lt;0,Input!$G$60,0)</f>
        <v>0</v>
      </c>
      <c r="F150" s="104" t="n">
        <f aca="false">($D150*(Input!$G$56/100))/12</f>
        <v>0</v>
      </c>
      <c r="G150" s="104" t="n">
        <f aca="false">(-1)*$E150+$F150</f>
        <v>0</v>
      </c>
    </row>
    <row r="151" customFormat="false" ht="12.8" hidden="false" customHeight="false" outlineLevel="0" collapsed="false">
      <c r="A151" s="96" t="n">
        <v>147</v>
      </c>
      <c r="B151" s="77" t="n">
        <f aca="false">EOMONTH(Input!$C$7,A151)</f>
        <v>47391</v>
      </c>
      <c r="C151" s="77"/>
      <c r="D151" s="104" t="n">
        <f aca="false">IF(($D150+$H150)&lt;0,($D150+$G150),0)</f>
        <v>0</v>
      </c>
      <c r="E151" s="104" t="n">
        <f aca="false">IF($D151&lt;0,Input!$G$60,0)</f>
        <v>0</v>
      </c>
      <c r="F151" s="104" t="n">
        <f aca="false">($D151*(Input!$G$56/100))/12</f>
        <v>0</v>
      </c>
      <c r="G151" s="104" t="n">
        <f aca="false">(-1)*$E151+$F151</f>
        <v>0</v>
      </c>
    </row>
    <row r="152" customFormat="false" ht="12.8" hidden="false" customHeight="false" outlineLevel="0" collapsed="false">
      <c r="A152" s="96" t="n">
        <v>148</v>
      </c>
      <c r="B152" s="77" t="n">
        <f aca="false">EOMONTH(Input!$C$7,A152)</f>
        <v>47422</v>
      </c>
      <c r="C152" s="77"/>
      <c r="D152" s="104" t="n">
        <f aca="false">IF(($D151+$H151)&lt;0,($D151+$G151),0)</f>
        <v>0</v>
      </c>
      <c r="E152" s="104" t="n">
        <f aca="false">IF($D152&lt;0,Input!$G$60,0)</f>
        <v>0</v>
      </c>
      <c r="F152" s="104" t="n">
        <f aca="false">($D152*(Input!$G$56/100))/12</f>
        <v>0</v>
      </c>
      <c r="G152" s="104" t="n">
        <f aca="false">(-1)*$E152+$F152</f>
        <v>0</v>
      </c>
    </row>
    <row r="153" customFormat="false" ht="12.8" hidden="false" customHeight="false" outlineLevel="0" collapsed="false">
      <c r="A153" s="96" t="n">
        <v>149</v>
      </c>
      <c r="B153" s="77" t="n">
        <f aca="false">EOMONTH(Input!$C$7,A153)</f>
        <v>47452</v>
      </c>
      <c r="C153" s="77"/>
      <c r="D153" s="104" t="n">
        <f aca="false">IF(($D152+$H152)&lt;0,($D152+$G152),0)</f>
        <v>0</v>
      </c>
      <c r="E153" s="104" t="n">
        <f aca="false">IF($D153&lt;0,Input!$G$60,0)</f>
        <v>0</v>
      </c>
      <c r="F153" s="104" t="n">
        <f aca="false">($D153*(Input!$G$56/100))/12</f>
        <v>0</v>
      </c>
      <c r="G153" s="104" t="n">
        <f aca="false">(-1)*$E153+$F153</f>
        <v>0</v>
      </c>
    </row>
    <row r="154" customFormat="false" ht="12.8" hidden="false" customHeight="false" outlineLevel="0" collapsed="false">
      <c r="A154" s="96" t="n">
        <v>150</v>
      </c>
      <c r="B154" s="77" t="n">
        <f aca="false">EOMONTH(Input!$C$7,A154)</f>
        <v>47483</v>
      </c>
      <c r="C154" s="77"/>
      <c r="D154" s="104" t="n">
        <f aca="false">IF(($D153+$H153)&lt;0,($D153+$G153),0)</f>
        <v>0</v>
      </c>
      <c r="E154" s="104" t="n">
        <f aca="false">IF($D154&lt;0,Input!$G$60,0)</f>
        <v>0</v>
      </c>
      <c r="F154" s="104" t="n">
        <f aca="false">($D154*(Input!$G$56/100))/12</f>
        <v>0</v>
      </c>
      <c r="G154" s="104" t="n">
        <f aca="false">(-1)*$E154+$F154</f>
        <v>0</v>
      </c>
    </row>
    <row r="155" customFormat="false" ht="12.8" hidden="false" customHeight="false" outlineLevel="0" collapsed="false">
      <c r="A155" s="96" t="n">
        <v>151</v>
      </c>
      <c r="B155" s="77" t="n">
        <f aca="false">EOMONTH(Input!$C$7,A155)</f>
        <v>47514</v>
      </c>
      <c r="C155" s="77"/>
      <c r="D155" s="104" t="n">
        <f aca="false">IF(($D154+$H154)&lt;0,($D154+$G154),0)</f>
        <v>0</v>
      </c>
      <c r="E155" s="104" t="n">
        <f aca="false">IF($D155&lt;0,Input!$G$60,0)</f>
        <v>0</v>
      </c>
      <c r="F155" s="104" t="n">
        <f aca="false">($D155*(Input!$G$56/100))/12</f>
        <v>0</v>
      </c>
      <c r="G155" s="104" t="n">
        <f aca="false">(-1)*$E155+$F155</f>
        <v>0</v>
      </c>
    </row>
    <row r="156" customFormat="false" ht="12.8" hidden="false" customHeight="false" outlineLevel="0" collapsed="false">
      <c r="A156" s="96" t="n">
        <v>152</v>
      </c>
      <c r="B156" s="77" t="n">
        <f aca="false">EOMONTH(Input!$C$7,A156)</f>
        <v>47542</v>
      </c>
      <c r="C156" s="77"/>
      <c r="D156" s="104" t="n">
        <f aca="false">IF(($D155+$H155)&lt;0,($D155+$G155),0)</f>
        <v>0</v>
      </c>
      <c r="E156" s="104" t="n">
        <f aca="false">IF($D156&lt;0,Input!$G$60,0)</f>
        <v>0</v>
      </c>
      <c r="F156" s="104" t="n">
        <f aca="false">($D156*(Input!$G$56/100))/12</f>
        <v>0</v>
      </c>
      <c r="G156" s="104" t="n">
        <f aca="false">(-1)*$E156+$F156</f>
        <v>0</v>
      </c>
    </row>
    <row r="157" customFormat="false" ht="12.8" hidden="false" customHeight="false" outlineLevel="0" collapsed="false">
      <c r="A157" s="96" t="n">
        <v>153</v>
      </c>
      <c r="B157" s="77" t="n">
        <f aca="false">EOMONTH(Input!$C$7,A157)</f>
        <v>47573</v>
      </c>
      <c r="C157" s="77"/>
      <c r="D157" s="104" t="n">
        <f aca="false">IF(($D156+$H156)&lt;0,($D156+$G156),0)</f>
        <v>0</v>
      </c>
      <c r="E157" s="104" t="n">
        <f aca="false">IF($D157&lt;0,Input!$G$60,0)</f>
        <v>0</v>
      </c>
      <c r="F157" s="104" t="n">
        <f aca="false">($D157*(Input!$G$56/100))/12</f>
        <v>0</v>
      </c>
      <c r="G157" s="104" t="n">
        <f aca="false">(-1)*$E157+$F157</f>
        <v>0</v>
      </c>
    </row>
    <row r="158" customFormat="false" ht="12.8" hidden="false" customHeight="false" outlineLevel="0" collapsed="false">
      <c r="A158" s="96" t="n">
        <v>154</v>
      </c>
      <c r="B158" s="77" t="n">
        <f aca="false">EOMONTH(Input!$C$7,A158)</f>
        <v>47603</v>
      </c>
      <c r="C158" s="77"/>
      <c r="D158" s="104" t="n">
        <f aca="false">IF(($D157+$H157)&lt;0,($D157+$G157),0)</f>
        <v>0</v>
      </c>
      <c r="E158" s="104" t="n">
        <f aca="false">IF($D158&lt;0,Input!$G$60,0)</f>
        <v>0</v>
      </c>
      <c r="F158" s="104" t="n">
        <f aca="false">($D158*(Input!$G$56/100))/12</f>
        <v>0</v>
      </c>
      <c r="G158" s="104" t="n">
        <f aca="false">(-1)*$E158+$F158</f>
        <v>0</v>
      </c>
    </row>
    <row r="159" customFormat="false" ht="12.8" hidden="false" customHeight="false" outlineLevel="0" collapsed="false">
      <c r="A159" s="96" t="n">
        <v>155</v>
      </c>
      <c r="B159" s="77" t="n">
        <f aca="false">EOMONTH(Input!$C$7,A159)</f>
        <v>47634</v>
      </c>
      <c r="C159" s="77"/>
      <c r="D159" s="104" t="n">
        <f aca="false">IF(($D158+$H158)&lt;0,($D158+$G158),0)</f>
        <v>0</v>
      </c>
      <c r="E159" s="104" t="n">
        <f aca="false">IF($D159&lt;0,Input!$G$60,0)</f>
        <v>0</v>
      </c>
      <c r="F159" s="104" t="n">
        <f aca="false">($D159*(Input!$G$56/100))/12</f>
        <v>0</v>
      </c>
      <c r="G159" s="104" t="n">
        <f aca="false">(-1)*$E159+$F159</f>
        <v>0</v>
      </c>
    </row>
    <row r="160" customFormat="false" ht="12.8" hidden="false" customHeight="false" outlineLevel="0" collapsed="false">
      <c r="A160" s="96" t="n">
        <v>156</v>
      </c>
      <c r="B160" s="77" t="n">
        <f aca="false">EOMONTH(Input!$C$7,A160)</f>
        <v>47664</v>
      </c>
      <c r="C160" s="77"/>
      <c r="D160" s="104" t="n">
        <f aca="false">IF(($D159+$H159)&lt;0,($D159+$G159),0)</f>
        <v>0</v>
      </c>
      <c r="E160" s="104" t="n">
        <f aca="false">IF($D160&lt;0,Input!$G$60,0)</f>
        <v>0</v>
      </c>
      <c r="F160" s="104" t="n">
        <f aca="false">($D160*(Input!$G$56/100))/12</f>
        <v>0</v>
      </c>
      <c r="G160" s="104" t="n">
        <f aca="false">(-1)*$E160+$F160</f>
        <v>0</v>
      </c>
    </row>
    <row r="161" customFormat="false" ht="12.8" hidden="false" customHeight="false" outlineLevel="0" collapsed="false">
      <c r="A161" s="96" t="n">
        <v>157</v>
      </c>
      <c r="B161" s="77" t="n">
        <f aca="false">EOMONTH(Input!$C$7,A161)</f>
        <v>47695</v>
      </c>
      <c r="C161" s="77"/>
      <c r="D161" s="104" t="n">
        <f aca="false">IF(($D160+$H160)&lt;0,($D160+$G160),0)</f>
        <v>0</v>
      </c>
      <c r="E161" s="104" t="n">
        <f aca="false">IF($D161&lt;0,Input!$G$60,0)</f>
        <v>0</v>
      </c>
      <c r="F161" s="104" t="n">
        <f aca="false">($D161*(Input!$G$56/100))/12</f>
        <v>0</v>
      </c>
      <c r="G161" s="104" t="n">
        <f aca="false">(-1)*$E161+$F161</f>
        <v>0</v>
      </c>
    </row>
    <row r="162" customFormat="false" ht="12.8" hidden="false" customHeight="false" outlineLevel="0" collapsed="false">
      <c r="A162" s="96" t="n">
        <v>158</v>
      </c>
      <c r="B162" s="77" t="n">
        <f aca="false">EOMONTH(Input!$C$7,A162)</f>
        <v>47726</v>
      </c>
      <c r="C162" s="77"/>
      <c r="D162" s="104" t="n">
        <f aca="false">IF(($D161+$H161)&lt;0,($D161+$G161),0)</f>
        <v>0</v>
      </c>
      <c r="E162" s="104" t="n">
        <f aca="false">IF($D162&lt;0,Input!$G$60,0)</f>
        <v>0</v>
      </c>
      <c r="F162" s="104" t="n">
        <f aca="false">($D162*(Input!$G$56/100))/12</f>
        <v>0</v>
      </c>
      <c r="G162" s="104" t="n">
        <f aca="false">(-1)*$E162+$F162</f>
        <v>0</v>
      </c>
    </row>
    <row r="163" customFormat="false" ht="12.8" hidden="false" customHeight="false" outlineLevel="0" collapsed="false">
      <c r="A163" s="96" t="n">
        <v>159</v>
      </c>
      <c r="B163" s="77" t="n">
        <f aca="false">EOMONTH(Input!$C$7,A163)</f>
        <v>47756</v>
      </c>
      <c r="C163" s="77"/>
      <c r="D163" s="104" t="n">
        <f aca="false">IF(($D162+$H162)&lt;0,($D162+$G162),0)</f>
        <v>0</v>
      </c>
      <c r="E163" s="104" t="n">
        <f aca="false">IF($D163&lt;0,Input!$G$60,0)</f>
        <v>0</v>
      </c>
      <c r="F163" s="104" t="n">
        <f aca="false">($D163*(Input!$G$56/100))/12</f>
        <v>0</v>
      </c>
      <c r="G163" s="104" t="n">
        <f aca="false">(-1)*$E163+$F163</f>
        <v>0</v>
      </c>
    </row>
    <row r="164" customFormat="false" ht="12.8" hidden="false" customHeight="false" outlineLevel="0" collapsed="false">
      <c r="A164" s="96" t="n">
        <v>160</v>
      </c>
      <c r="B164" s="77" t="n">
        <f aca="false">EOMONTH(Input!$C$7,A164)</f>
        <v>47787</v>
      </c>
      <c r="C164" s="77"/>
      <c r="D164" s="104" t="n">
        <f aca="false">IF(($D163+$H163)&lt;0,($D163+$G163),0)</f>
        <v>0</v>
      </c>
      <c r="E164" s="104" t="n">
        <f aca="false">IF($D164&lt;0,Input!$G$60,0)</f>
        <v>0</v>
      </c>
      <c r="F164" s="104" t="n">
        <f aca="false">($D164*(Input!$G$56/100))/12</f>
        <v>0</v>
      </c>
      <c r="G164" s="104" t="n">
        <f aca="false">(-1)*$E164+$F164</f>
        <v>0</v>
      </c>
    </row>
    <row r="165" customFormat="false" ht="12.8" hidden="false" customHeight="false" outlineLevel="0" collapsed="false">
      <c r="A165" s="96" t="n">
        <v>161</v>
      </c>
      <c r="B165" s="77" t="n">
        <f aca="false">EOMONTH(Input!$C$7,A165)</f>
        <v>47817</v>
      </c>
      <c r="C165" s="77"/>
      <c r="D165" s="104" t="n">
        <f aca="false">IF(($D164+$H164)&lt;0,($D164+$G164),0)</f>
        <v>0</v>
      </c>
      <c r="E165" s="104" t="n">
        <f aca="false">IF($D165&lt;0,Input!$G$60,0)</f>
        <v>0</v>
      </c>
      <c r="F165" s="104" t="n">
        <f aca="false">($D165*(Input!$G$56/100))/12</f>
        <v>0</v>
      </c>
      <c r="G165" s="104" t="n">
        <f aca="false">(-1)*$E165+$F165</f>
        <v>0</v>
      </c>
    </row>
    <row r="166" customFormat="false" ht="12.8" hidden="false" customHeight="false" outlineLevel="0" collapsed="false">
      <c r="A166" s="96" t="n">
        <v>162</v>
      </c>
      <c r="B166" s="77" t="n">
        <f aca="false">EOMONTH(Input!$C$7,A166)</f>
        <v>47848</v>
      </c>
      <c r="C166" s="77"/>
      <c r="D166" s="104" t="n">
        <f aca="false">IF(($D165+$H165)&lt;0,($D165+$G165),0)</f>
        <v>0</v>
      </c>
      <c r="E166" s="104" t="n">
        <f aca="false">IF($D166&lt;0,Input!$G$60,0)</f>
        <v>0</v>
      </c>
      <c r="F166" s="104" t="n">
        <f aca="false">($D166*(Input!$G$56/100))/12</f>
        <v>0</v>
      </c>
      <c r="G166" s="104" t="n">
        <f aca="false">(-1)*$E166+$F166</f>
        <v>0</v>
      </c>
    </row>
    <row r="167" customFormat="false" ht="12.8" hidden="false" customHeight="false" outlineLevel="0" collapsed="false">
      <c r="A167" s="96" t="n">
        <v>163</v>
      </c>
      <c r="B167" s="77" t="n">
        <f aca="false">EOMONTH(Input!$C$7,A167)</f>
        <v>47879</v>
      </c>
      <c r="C167" s="77"/>
      <c r="D167" s="104" t="n">
        <f aca="false">IF(($D166+$H166)&lt;0,($D166+$G166),0)</f>
        <v>0</v>
      </c>
      <c r="E167" s="104" t="n">
        <f aca="false">IF($D167&lt;0,Input!$G$60,0)</f>
        <v>0</v>
      </c>
      <c r="F167" s="104" t="n">
        <f aca="false">($D167*(Input!$G$56/100))/12</f>
        <v>0</v>
      </c>
      <c r="G167" s="104" t="n">
        <f aca="false">(-1)*$E167+$F167</f>
        <v>0</v>
      </c>
    </row>
    <row r="168" customFormat="false" ht="12.8" hidden="false" customHeight="false" outlineLevel="0" collapsed="false">
      <c r="A168" s="96" t="n">
        <v>164</v>
      </c>
      <c r="B168" s="77" t="n">
        <f aca="false">EOMONTH(Input!$C$7,A168)</f>
        <v>47907</v>
      </c>
      <c r="C168" s="77"/>
      <c r="D168" s="104" t="n">
        <f aca="false">IF(($D167+$H167)&lt;0,($D167+$G167),0)</f>
        <v>0</v>
      </c>
      <c r="E168" s="104" t="n">
        <f aca="false">IF($D168&lt;0,Input!$G$60,0)</f>
        <v>0</v>
      </c>
      <c r="F168" s="104" t="n">
        <f aca="false">($D168*(Input!$G$56/100))/12</f>
        <v>0</v>
      </c>
      <c r="G168" s="104" t="n">
        <f aca="false">(-1)*$E168+$F168</f>
        <v>0</v>
      </c>
    </row>
    <row r="169" customFormat="false" ht="12.8" hidden="false" customHeight="false" outlineLevel="0" collapsed="false">
      <c r="A169" s="96" t="n">
        <v>165</v>
      </c>
      <c r="B169" s="77" t="n">
        <f aca="false">EOMONTH(Input!$C$7,A169)</f>
        <v>47938</v>
      </c>
      <c r="C169" s="77"/>
      <c r="D169" s="104" t="n">
        <f aca="false">IF(($D168+$H168)&lt;0,($D168+$G168),0)</f>
        <v>0</v>
      </c>
      <c r="E169" s="104" t="n">
        <f aca="false">IF($D169&lt;0,Input!$G$60,0)</f>
        <v>0</v>
      </c>
      <c r="F169" s="104" t="n">
        <f aca="false">($D169*(Input!$G$56/100))/12</f>
        <v>0</v>
      </c>
      <c r="G169" s="104" t="n">
        <f aca="false">(-1)*$E169+$F169</f>
        <v>0</v>
      </c>
    </row>
    <row r="170" customFormat="false" ht="12.8" hidden="false" customHeight="false" outlineLevel="0" collapsed="false">
      <c r="A170" s="96" t="n">
        <v>166</v>
      </c>
      <c r="B170" s="77" t="n">
        <f aca="false">EOMONTH(Input!$C$7,A170)</f>
        <v>47968</v>
      </c>
      <c r="C170" s="77"/>
      <c r="D170" s="104" t="n">
        <f aca="false">IF(($D169+$H169)&lt;0,($D169+$G169),0)</f>
        <v>0</v>
      </c>
      <c r="E170" s="104" t="n">
        <f aca="false">IF($D170&lt;0,Input!$G$60,0)</f>
        <v>0</v>
      </c>
      <c r="F170" s="104" t="n">
        <f aca="false">($D170*(Input!$G$56/100))/12</f>
        <v>0</v>
      </c>
      <c r="G170" s="104" t="n">
        <f aca="false">(-1)*$E170+$F170</f>
        <v>0</v>
      </c>
    </row>
    <row r="171" customFormat="false" ht="12.8" hidden="false" customHeight="false" outlineLevel="0" collapsed="false">
      <c r="A171" s="96" t="n">
        <v>167</v>
      </c>
      <c r="B171" s="77" t="n">
        <f aca="false">EOMONTH(Input!$C$7,A171)</f>
        <v>47999</v>
      </c>
      <c r="C171" s="77"/>
      <c r="D171" s="104" t="n">
        <f aca="false">IF(($D170+$H170)&lt;0,($D170+$G170),0)</f>
        <v>0</v>
      </c>
      <c r="E171" s="104" t="n">
        <f aca="false">IF($D171&lt;0,Input!$G$60,0)</f>
        <v>0</v>
      </c>
      <c r="F171" s="104" t="n">
        <f aca="false">($D171*(Input!$G$56/100))/12</f>
        <v>0</v>
      </c>
      <c r="G171" s="104" t="n">
        <f aca="false">(-1)*$E171+$F171</f>
        <v>0</v>
      </c>
    </row>
    <row r="172" customFormat="false" ht="12.8" hidden="false" customHeight="false" outlineLevel="0" collapsed="false">
      <c r="A172" s="96" t="n">
        <v>168</v>
      </c>
      <c r="B172" s="77" t="n">
        <f aca="false">EOMONTH(Input!$C$7,A172)</f>
        <v>48029</v>
      </c>
      <c r="C172" s="77"/>
      <c r="D172" s="104" t="n">
        <f aca="false">IF(($D171+$H171)&lt;0,($D171+$G171),0)</f>
        <v>0</v>
      </c>
      <c r="E172" s="104" t="n">
        <f aca="false">IF($D172&lt;0,Input!$G$60,0)</f>
        <v>0</v>
      </c>
      <c r="F172" s="104" t="n">
        <f aca="false">($D172*(Input!$G$56/100))/12</f>
        <v>0</v>
      </c>
      <c r="G172" s="104" t="n">
        <f aca="false">(-1)*$E172+$F172</f>
        <v>0</v>
      </c>
    </row>
    <row r="173" customFormat="false" ht="12.8" hidden="false" customHeight="false" outlineLevel="0" collapsed="false">
      <c r="A173" s="96" t="n">
        <v>169</v>
      </c>
      <c r="B173" s="77" t="n">
        <f aca="false">EOMONTH(Input!$C$7,A173)</f>
        <v>48060</v>
      </c>
      <c r="C173" s="77"/>
      <c r="D173" s="104" t="n">
        <f aca="false">IF(($D172+$H172)&lt;0,($D172+$G172),0)</f>
        <v>0</v>
      </c>
      <c r="E173" s="104" t="n">
        <f aca="false">IF($D173&lt;0,Input!$G$60,0)</f>
        <v>0</v>
      </c>
      <c r="F173" s="104" t="n">
        <f aca="false">($D173*(Input!$G$56/100))/12</f>
        <v>0</v>
      </c>
      <c r="G173" s="104" t="n">
        <f aca="false">(-1)*$E173+$F173</f>
        <v>0</v>
      </c>
    </row>
    <row r="174" customFormat="false" ht="12.8" hidden="false" customHeight="false" outlineLevel="0" collapsed="false">
      <c r="A174" s="96" t="n">
        <v>170</v>
      </c>
      <c r="B174" s="77" t="n">
        <f aca="false">EOMONTH(Input!$C$7,A174)</f>
        <v>48091</v>
      </c>
      <c r="C174" s="77"/>
      <c r="D174" s="104" t="n">
        <f aca="false">IF(($D173+$H173)&lt;0,($D173+$G173),0)</f>
        <v>0</v>
      </c>
      <c r="E174" s="104" t="n">
        <f aca="false">IF($D174&lt;0,Input!$G$60,0)</f>
        <v>0</v>
      </c>
      <c r="F174" s="104" t="n">
        <f aca="false">($D174*(Input!$G$56/100))/12</f>
        <v>0</v>
      </c>
      <c r="G174" s="104" t="n">
        <f aca="false">(-1)*$E174+$F174</f>
        <v>0</v>
      </c>
    </row>
    <row r="175" customFormat="false" ht="12.8" hidden="false" customHeight="false" outlineLevel="0" collapsed="false">
      <c r="A175" s="96" t="n">
        <v>171</v>
      </c>
      <c r="B175" s="77" t="n">
        <f aca="false">EOMONTH(Input!$C$7,A175)</f>
        <v>48121</v>
      </c>
      <c r="C175" s="77"/>
      <c r="D175" s="104" t="n">
        <f aca="false">IF(($D174+$H174)&lt;0,($D174+$G174),0)</f>
        <v>0</v>
      </c>
      <c r="E175" s="104" t="n">
        <f aca="false">IF($D175&lt;0,Input!$G$60,0)</f>
        <v>0</v>
      </c>
      <c r="F175" s="104" t="n">
        <f aca="false">($D175*(Input!$G$56/100))/12</f>
        <v>0</v>
      </c>
      <c r="G175" s="104" t="n">
        <f aca="false">(-1)*$E175+$F175</f>
        <v>0</v>
      </c>
    </row>
    <row r="176" customFormat="false" ht="12.8" hidden="false" customHeight="false" outlineLevel="0" collapsed="false">
      <c r="A176" s="96" t="n">
        <v>172</v>
      </c>
      <c r="B176" s="77" t="n">
        <f aca="false">EOMONTH(Input!$C$7,A176)</f>
        <v>48152</v>
      </c>
      <c r="C176" s="77"/>
      <c r="D176" s="104" t="n">
        <f aca="false">IF(($D175+$H175)&lt;0,($D175+$G175),0)</f>
        <v>0</v>
      </c>
      <c r="E176" s="104" t="n">
        <f aca="false">IF($D176&lt;0,Input!$G$60,0)</f>
        <v>0</v>
      </c>
      <c r="F176" s="104" t="n">
        <f aca="false">($D176*(Input!$G$56/100))/12</f>
        <v>0</v>
      </c>
      <c r="G176" s="104" t="n">
        <f aca="false">(-1)*$E176+$F176</f>
        <v>0</v>
      </c>
    </row>
    <row r="177" customFormat="false" ht="12.8" hidden="false" customHeight="false" outlineLevel="0" collapsed="false">
      <c r="A177" s="96" t="n">
        <v>173</v>
      </c>
      <c r="B177" s="77" t="n">
        <f aca="false">EOMONTH(Input!$C$7,A177)</f>
        <v>48182</v>
      </c>
      <c r="C177" s="77"/>
      <c r="D177" s="104" t="n">
        <f aca="false">IF(($D176+$H176)&lt;0,($D176+$G176),0)</f>
        <v>0</v>
      </c>
      <c r="E177" s="104" t="n">
        <f aca="false">IF($D177&lt;0,Input!$G$60,0)</f>
        <v>0</v>
      </c>
      <c r="F177" s="104" t="n">
        <f aca="false">($D177*(Input!$G$56/100))/12</f>
        <v>0</v>
      </c>
      <c r="G177" s="104" t="n">
        <f aca="false">(-1)*$E177+$F177</f>
        <v>0</v>
      </c>
    </row>
    <row r="178" customFormat="false" ht="12.8" hidden="false" customHeight="false" outlineLevel="0" collapsed="false">
      <c r="A178" s="96" t="n">
        <v>174</v>
      </c>
      <c r="B178" s="77" t="n">
        <f aca="false">EOMONTH(Input!$C$7,A178)</f>
        <v>48213</v>
      </c>
      <c r="C178" s="77"/>
      <c r="D178" s="104" t="n">
        <f aca="false">IF(($D177+$H177)&lt;0,($D177+$G177),0)</f>
        <v>0</v>
      </c>
      <c r="E178" s="104" t="n">
        <f aca="false">IF($D178&lt;0,Input!$G$60,0)</f>
        <v>0</v>
      </c>
      <c r="F178" s="104" t="n">
        <f aca="false">($D178*(Input!$G$56/100))/12</f>
        <v>0</v>
      </c>
      <c r="G178" s="104" t="n">
        <f aca="false">(-1)*$E178+$F178</f>
        <v>0</v>
      </c>
    </row>
    <row r="179" customFormat="false" ht="12.8" hidden="false" customHeight="false" outlineLevel="0" collapsed="false">
      <c r="A179" s="96" t="n">
        <v>175</v>
      </c>
      <c r="B179" s="77" t="n">
        <f aca="false">EOMONTH(Input!$C$7,A179)</f>
        <v>48244</v>
      </c>
      <c r="C179" s="77"/>
      <c r="D179" s="104" t="n">
        <f aca="false">IF(($D178+$H178)&lt;0,($D178+$G178),0)</f>
        <v>0</v>
      </c>
      <c r="E179" s="104" t="n">
        <f aca="false">IF($D179&lt;0,Input!$G$60,0)</f>
        <v>0</v>
      </c>
      <c r="F179" s="104" t="n">
        <f aca="false">($D179*(Input!$G$56/100))/12</f>
        <v>0</v>
      </c>
      <c r="G179" s="104" t="n">
        <f aca="false">(-1)*$E179+$F179</f>
        <v>0</v>
      </c>
    </row>
    <row r="180" customFormat="false" ht="12.8" hidden="false" customHeight="false" outlineLevel="0" collapsed="false">
      <c r="A180" s="96" t="n">
        <v>176</v>
      </c>
      <c r="B180" s="77" t="n">
        <f aca="false">EOMONTH(Input!$C$7,A180)</f>
        <v>48273</v>
      </c>
      <c r="C180" s="77"/>
      <c r="D180" s="104" t="n">
        <f aca="false">IF(($D179+$H179)&lt;0,($D179+$G179),0)</f>
        <v>0</v>
      </c>
      <c r="E180" s="104" t="n">
        <f aca="false">IF($D180&lt;0,Input!$G$60,0)</f>
        <v>0</v>
      </c>
      <c r="F180" s="104" t="n">
        <f aca="false">($D180*(Input!$G$56/100))/12</f>
        <v>0</v>
      </c>
      <c r="G180" s="104" t="n">
        <f aca="false">(-1)*$E180+$F180</f>
        <v>0</v>
      </c>
    </row>
    <row r="181" customFormat="false" ht="12.8" hidden="false" customHeight="false" outlineLevel="0" collapsed="false">
      <c r="A181" s="96" t="n">
        <v>177</v>
      </c>
      <c r="B181" s="77" t="n">
        <f aca="false">EOMONTH(Input!$C$7,A181)</f>
        <v>48304</v>
      </c>
      <c r="C181" s="77"/>
      <c r="D181" s="104" t="n">
        <f aca="false">IF(($D180+$H180)&lt;0,($D180+$G180),0)</f>
        <v>0</v>
      </c>
      <c r="E181" s="104" t="n">
        <f aca="false">IF($D181&lt;0,Input!$G$60,0)</f>
        <v>0</v>
      </c>
      <c r="F181" s="104" t="n">
        <f aca="false">($D181*(Input!$G$56/100))/12</f>
        <v>0</v>
      </c>
      <c r="G181" s="104" t="n">
        <f aca="false">(-1)*$E181+$F181</f>
        <v>0</v>
      </c>
    </row>
    <row r="182" customFormat="false" ht="12.8" hidden="false" customHeight="false" outlineLevel="0" collapsed="false">
      <c r="A182" s="96" t="n">
        <v>178</v>
      </c>
      <c r="B182" s="77" t="n">
        <f aca="false">EOMONTH(Input!$C$7,A182)</f>
        <v>48334</v>
      </c>
      <c r="C182" s="77"/>
      <c r="D182" s="104" t="n">
        <f aca="false">IF(($D181+$H181)&lt;0,($D181+$G181),0)</f>
        <v>0</v>
      </c>
      <c r="E182" s="104" t="n">
        <f aca="false">IF($D182&lt;0,Input!$G$60,0)</f>
        <v>0</v>
      </c>
      <c r="F182" s="104" t="n">
        <f aca="false">($D182*(Input!$G$56/100))/12</f>
        <v>0</v>
      </c>
      <c r="G182" s="104" t="n">
        <f aca="false">(-1)*$E182+$F182</f>
        <v>0</v>
      </c>
    </row>
    <row r="183" customFormat="false" ht="12.8" hidden="false" customHeight="false" outlineLevel="0" collapsed="false">
      <c r="A183" s="96" t="n">
        <v>179</v>
      </c>
      <c r="B183" s="77" t="n">
        <f aca="false">EOMONTH(Input!$C$7,A183)</f>
        <v>48365</v>
      </c>
      <c r="C183" s="77"/>
      <c r="D183" s="104" t="n">
        <f aca="false">IF(($D182+$H182)&lt;0,($D182+$G182),0)</f>
        <v>0</v>
      </c>
      <c r="E183" s="104" t="n">
        <f aca="false">IF($D183&lt;0,Input!$G$60,0)</f>
        <v>0</v>
      </c>
      <c r="F183" s="104" t="n">
        <f aca="false">($D183*(Input!$G$56/100))/12</f>
        <v>0</v>
      </c>
      <c r="G183" s="104" t="n">
        <f aca="false">(-1)*$E183+$F183</f>
        <v>0</v>
      </c>
    </row>
    <row r="184" customFormat="false" ht="12.8" hidden="false" customHeight="false" outlineLevel="0" collapsed="false">
      <c r="A184" s="96" t="n">
        <v>180</v>
      </c>
      <c r="B184" s="77" t="n">
        <f aca="false">EOMONTH(Input!$C$7,A184)</f>
        <v>48395</v>
      </c>
      <c r="C184" s="77"/>
      <c r="D184" s="104" t="n">
        <f aca="false">IF(($D183+$H183)&lt;0,($D183+$G183),0)</f>
        <v>0</v>
      </c>
      <c r="E184" s="104" t="n">
        <f aca="false">IF($D184&lt;0,Input!$G$60,0)</f>
        <v>0</v>
      </c>
      <c r="F184" s="104" t="n">
        <f aca="false">($D184*(Input!$G$56/100))/12</f>
        <v>0</v>
      </c>
      <c r="G184" s="104" t="n">
        <f aca="false">(-1)*$E184+$F184</f>
        <v>0</v>
      </c>
    </row>
    <row r="185" customFormat="false" ht="12.8" hidden="false" customHeight="false" outlineLevel="0" collapsed="false">
      <c r="A185" s="96" t="n">
        <v>181</v>
      </c>
      <c r="B185" s="77" t="n">
        <f aca="false">EOMONTH(Input!$C$7,A185)</f>
        <v>48426</v>
      </c>
      <c r="C185" s="77"/>
      <c r="D185" s="104" t="n">
        <f aca="false">IF(($D184+$H184)&lt;0,($D184+$G184),0)</f>
        <v>0</v>
      </c>
      <c r="E185" s="104" t="n">
        <f aca="false">IF($D185&lt;0,Input!$G$60,0)</f>
        <v>0</v>
      </c>
      <c r="F185" s="104" t="n">
        <f aca="false">($D185*(Input!$G$56/100))/12</f>
        <v>0</v>
      </c>
      <c r="G185" s="104" t="n">
        <f aca="false">(-1)*$E185+$F185</f>
        <v>0</v>
      </c>
    </row>
    <row r="186" customFormat="false" ht="12.8" hidden="false" customHeight="false" outlineLevel="0" collapsed="false">
      <c r="A186" s="96" t="n">
        <v>182</v>
      </c>
      <c r="B186" s="77" t="n">
        <f aca="false">EOMONTH(Input!$C$7,A186)</f>
        <v>48457</v>
      </c>
      <c r="C186" s="77"/>
      <c r="D186" s="104" t="n">
        <f aca="false">IF(($D185+$H185)&lt;0,($D185+$G185),0)</f>
        <v>0</v>
      </c>
      <c r="E186" s="104" t="n">
        <f aca="false">IF($D186&lt;0,Input!$G$60,0)</f>
        <v>0</v>
      </c>
      <c r="F186" s="104" t="n">
        <f aca="false">($D186*(Input!$G$56/100))/12</f>
        <v>0</v>
      </c>
      <c r="G186" s="104" t="n">
        <f aca="false">(-1)*$E186+$F186</f>
        <v>0</v>
      </c>
    </row>
    <row r="187" customFormat="false" ht="12.8" hidden="false" customHeight="false" outlineLevel="0" collapsed="false">
      <c r="A187" s="96" t="n">
        <v>183</v>
      </c>
      <c r="B187" s="77" t="n">
        <f aca="false">EOMONTH(Input!$C$7,A187)</f>
        <v>48487</v>
      </c>
      <c r="C187" s="77"/>
      <c r="D187" s="104" t="n">
        <f aca="false">IF(($D186+$H186)&lt;0,($D186+$G186),0)</f>
        <v>0</v>
      </c>
      <c r="E187" s="104" t="n">
        <f aca="false">IF($D187&lt;0,Input!$G$60,0)</f>
        <v>0</v>
      </c>
      <c r="F187" s="104" t="n">
        <f aca="false">($D187*(Input!$G$56/100))/12</f>
        <v>0</v>
      </c>
      <c r="G187" s="104" t="n">
        <f aca="false">(-1)*$E187+$F187</f>
        <v>0</v>
      </c>
    </row>
    <row r="188" customFormat="false" ht="12.8" hidden="false" customHeight="false" outlineLevel="0" collapsed="false">
      <c r="A188" s="96" t="n">
        <v>184</v>
      </c>
      <c r="B188" s="77" t="n">
        <f aca="false">EOMONTH(Input!$C$7,A188)</f>
        <v>48518</v>
      </c>
      <c r="C188" s="77"/>
      <c r="D188" s="104" t="n">
        <f aca="false">IF(($D187+$H187)&lt;0,($D187+$G187),0)</f>
        <v>0</v>
      </c>
      <c r="E188" s="104" t="n">
        <f aca="false">IF($D188&lt;0,Input!$G$60,0)</f>
        <v>0</v>
      </c>
      <c r="F188" s="104" t="n">
        <f aca="false">($D188*(Input!$G$56/100))/12</f>
        <v>0</v>
      </c>
      <c r="G188" s="104" t="n">
        <f aca="false">(-1)*$E188+$F188</f>
        <v>0</v>
      </c>
    </row>
    <row r="189" customFormat="false" ht="12.8" hidden="false" customHeight="false" outlineLevel="0" collapsed="false">
      <c r="A189" s="96" t="n">
        <v>185</v>
      </c>
      <c r="B189" s="77" t="n">
        <f aca="false">EOMONTH(Input!$C$7,A189)</f>
        <v>48548</v>
      </c>
      <c r="C189" s="77"/>
      <c r="D189" s="104" t="n">
        <f aca="false">IF(($D188+$H188)&lt;0,($D188+$G188),0)</f>
        <v>0</v>
      </c>
      <c r="E189" s="104" t="n">
        <f aca="false">IF($D189&lt;0,Input!$G$60,0)</f>
        <v>0</v>
      </c>
      <c r="F189" s="104" t="n">
        <f aca="false">($D189*(Input!$G$56/100))/12</f>
        <v>0</v>
      </c>
      <c r="G189" s="104" t="n">
        <f aca="false">(-1)*$E189+$F189</f>
        <v>0</v>
      </c>
    </row>
    <row r="190" customFormat="false" ht="12.8" hidden="false" customHeight="false" outlineLevel="0" collapsed="false">
      <c r="A190" s="96" t="n">
        <v>186</v>
      </c>
      <c r="B190" s="77" t="n">
        <f aca="false">EOMONTH(Input!$C$7,A190)</f>
        <v>48579</v>
      </c>
      <c r="C190" s="77"/>
      <c r="D190" s="104" t="n">
        <f aca="false">IF(($D189+$H189)&lt;0,($D189+$G189),0)</f>
        <v>0</v>
      </c>
      <c r="E190" s="104" t="n">
        <f aca="false">IF($D190&lt;0,Input!$G$60,0)</f>
        <v>0</v>
      </c>
      <c r="F190" s="104" t="n">
        <f aca="false">($D190*(Input!$G$56/100))/12</f>
        <v>0</v>
      </c>
      <c r="G190" s="104" t="n">
        <f aca="false">(-1)*$E190+$F190</f>
        <v>0</v>
      </c>
    </row>
    <row r="191" customFormat="false" ht="12.8" hidden="false" customHeight="false" outlineLevel="0" collapsed="false">
      <c r="A191" s="96" t="n">
        <v>187</v>
      </c>
      <c r="B191" s="77" t="n">
        <f aca="false">EOMONTH(Input!$C$7,A191)</f>
        <v>48610</v>
      </c>
      <c r="C191" s="77"/>
      <c r="D191" s="104" t="n">
        <f aca="false">IF(($D190+$H190)&lt;0,($D190+$G190),0)</f>
        <v>0</v>
      </c>
      <c r="E191" s="104" t="n">
        <f aca="false">IF($D191&lt;0,Input!$G$60,0)</f>
        <v>0</v>
      </c>
      <c r="F191" s="104" t="n">
        <f aca="false">($D191*(Input!$G$56/100))/12</f>
        <v>0</v>
      </c>
      <c r="G191" s="104" t="n">
        <f aca="false">(-1)*$E191+$F191</f>
        <v>0</v>
      </c>
    </row>
    <row r="192" customFormat="false" ht="12.8" hidden="false" customHeight="false" outlineLevel="0" collapsed="false">
      <c r="A192" s="96" t="n">
        <v>188</v>
      </c>
      <c r="B192" s="77" t="n">
        <f aca="false">EOMONTH(Input!$C$7,A192)</f>
        <v>48638</v>
      </c>
      <c r="C192" s="77"/>
      <c r="D192" s="104" t="n">
        <f aca="false">IF(($D191+$H191)&lt;0,($D191+$G191),0)</f>
        <v>0</v>
      </c>
      <c r="E192" s="104" t="n">
        <f aca="false">IF($D192&lt;0,Input!$G$60,0)</f>
        <v>0</v>
      </c>
      <c r="F192" s="104" t="n">
        <f aca="false">($D192*(Input!$G$56/100))/12</f>
        <v>0</v>
      </c>
      <c r="G192" s="104" t="n">
        <f aca="false">(-1)*$E192+$F192</f>
        <v>0</v>
      </c>
    </row>
    <row r="193" customFormat="false" ht="12.8" hidden="false" customHeight="false" outlineLevel="0" collapsed="false">
      <c r="A193" s="96" t="n">
        <v>189</v>
      </c>
      <c r="B193" s="77" t="n">
        <f aca="false">EOMONTH(Input!$C$7,A193)</f>
        <v>48669</v>
      </c>
      <c r="C193" s="77"/>
      <c r="D193" s="104" t="n">
        <f aca="false">IF(($D192+$H192)&lt;0,($D192+$G192),0)</f>
        <v>0</v>
      </c>
      <c r="E193" s="104" t="n">
        <f aca="false">IF($D193&lt;0,Input!$G$60,0)</f>
        <v>0</v>
      </c>
      <c r="F193" s="104" t="n">
        <f aca="false">($D193*(Input!$G$56/100))/12</f>
        <v>0</v>
      </c>
      <c r="G193" s="104" t="n">
        <f aca="false">(-1)*$E193+$F193</f>
        <v>0</v>
      </c>
    </row>
    <row r="194" customFormat="false" ht="12.8" hidden="false" customHeight="false" outlineLevel="0" collapsed="false">
      <c r="A194" s="96" t="n">
        <v>190</v>
      </c>
      <c r="B194" s="77" t="n">
        <f aca="false">EOMONTH(Input!$C$7,A194)</f>
        <v>48699</v>
      </c>
      <c r="C194" s="77"/>
      <c r="D194" s="104" t="n">
        <f aca="false">IF(($D193+$H193)&lt;0,($D193+$G193),0)</f>
        <v>0</v>
      </c>
      <c r="E194" s="104" t="n">
        <f aca="false">IF($D194&lt;0,Input!$G$60,0)</f>
        <v>0</v>
      </c>
      <c r="F194" s="104" t="n">
        <f aca="false">($D194*(Input!$G$56/100))/12</f>
        <v>0</v>
      </c>
      <c r="G194" s="104" t="n">
        <f aca="false">(-1)*$E194+$F194</f>
        <v>0</v>
      </c>
    </row>
    <row r="195" customFormat="false" ht="12.8" hidden="false" customHeight="false" outlineLevel="0" collapsed="false">
      <c r="A195" s="96" t="n">
        <v>191</v>
      </c>
      <c r="B195" s="77" t="n">
        <f aca="false">EOMONTH(Input!$C$7,A195)</f>
        <v>48730</v>
      </c>
      <c r="C195" s="77"/>
      <c r="D195" s="104" t="n">
        <f aca="false">IF(($D194+$H194)&lt;0,($D194+$G194),0)</f>
        <v>0</v>
      </c>
      <c r="E195" s="104" t="n">
        <f aca="false">IF($D195&lt;0,Input!$G$60,0)</f>
        <v>0</v>
      </c>
      <c r="F195" s="104" t="n">
        <f aca="false">($D195*(Input!$G$56/100))/12</f>
        <v>0</v>
      </c>
      <c r="G195" s="104" t="n">
        <f aca="false">(-1)*$E195+$F195</f>
        <v>0</v>
      </c>
    </row>
    <row r="196" customFormat="false" ht="12.8" hidden="false" customHeight="false" outlineLevel="0" collapsed="false">
      <c r="A196" s="96" t="n">
        <v>192</v>
      </c>
      <c r="B196" s="77" t="n">
        <f aca="false">EOMONTH(Input!$C$7,A196)</f>
        <v>48760</v>
      </c>
      <c r="C196" s="77"/>
      <c r="D196" s="104" t="n">
        <f aca="false">IF(($D195+$H195)&lt;0,($D195+$G195),0)</f>
        <v>0</v>
      </c>
      <c r="E196" s="104" t="n">
        <f aca="false">IF($D196&lt;0,Input!$G$60,0)</f>
        <v>0</v>
      </c>
      <c r="F196" s="104" t="n">
        <f aca="false">($D196*(Input!$G$56/100))/12</f>
        <v>0</v>
      </c>
      <c r="G196" s="104" t="n">
        <f aca="false">(-1)*$E196+$F196</f>
        <v>0</v>
      </c>
    </row>
    <row r="197" customFormat="false" ht="12.8" hidden="false" customHeight="false" outlineLevel="0" collapsed="false">
      <c r="A197" s="96" t="n">
        <v>193</v>
      </c>
      <c r="B197" s="77" t="n">
        <f aca="false">EOMONTH(Input!$C$7,A197)</f>
        <v>48791</v>
      </c>
      <c r="C197" s="77"/>
      <c r="D197" s="104" t="n">
        <f aca="false">IF(($D196+$H196)&lt;0,($D196+$G196),0)</f>
        <v>0</v>
      </c>
      <c r="E197" s="104" t="n">
        <f aca="false">IF($D197&lt;0,Input!$G$60,0)</f>
        <v>0</v>
      </c>
      <c r="F197" s="104" t="n">
        <f aca="false">($D197*(Input!$G$56/100))/12</f>
        <v>0</v>
      </c>
      <c r="G197" s="104" t="n">
        <f aca="false">(-1)*$E197+$F197</f>
        <v>0</v>
      </c>
    </row>
    <row r="198" customFormat="false" ht="12.8" hidden="false" customHeight="false" outlineLevel="0" collapsed="false">
      <c r="A198" s="96" t="n">
        <v>194</v>
      </c>
      <c r="B198" s="77" t="n">
        <f aca="false">EOMONTH(Input!$C$7,A198)</f>
        <v>48822</v>
      </c>
      <c r="C198" s="77"/>
      <c r="D198" s="104" t="n">
        <f aca="false">IF(($D197+$H197)&lt;0,($D197+$G197),0)</f>
        <v>0</v>
      </c>
      <c r="E198" s="104" t="n">
        <f aca="false">IF($D198&lt;0,Input!$G$60,0)</f>
        <v>0</v>
      </c>
      <c r="F198" s="104" t="n">
        <f aca="false">($D198*(Input!$G$56/100))/12</f>
        <v>0</v>
      </c>
      <c r="G198" s="104" t="n">
        <f aca="false">(-1)*$E198+$F198</f>
        <v>0</v>
      </c>
    </row>
    <row r="199" customFormat="false" ht="12.8" hidden="false" customHeight="false" outlineLevel="0" collapsed="false">
      <c r="A199" s="96" t="n">
        <v>195</v>
      </c>
      <c r="B199" s="77" t="n">
        <f aca="false">EOMONTH(Input!$C$7,A199)</f>
        <v>48852</v>
      </c>
      <c r="C199" s="77"/>
      <c r="D199" s="104" t="n">
        <f aca="false">IF(($D198+$H198)&lt;0,($D198+$G198),0)</f>
        <v>0</v>
      </c>
      <c r="E199" s="104" t="n">
        <f aca="false">IF($D199&lt;0,Input!$G$60,0)</f>
        <v>0</v>
      </c>
      <c r="F199" s="104" t="n">
        <f aca="false">($D199*(Input!$G$56/100))/12</f>
        <v>0</v>
      </c>
      <c r="G199" s="104" t="n">
        <f aca="false">(-1)*$E199+$F199</f>
        <v>0</v>
      </c>
    </row>
    <row r="200" customFormat="false" ht="12.8" hidden="false" customHeight="false" outlineLevel="0" collapsed="false">
      <c r="A200" s="96" t="n">
        <v>196</v>
      </c>
      <c r="B200" s="77" t="n">
        <f aca="false">EOMONTH(Input!$C$7,A200)</f>
        <v>48883</v>
      </c>
      <c r="C200" s="77"/>
      <c r="D200" s="104" t="n">
        <f aca="false">IF(($D199+$H199)&lt;0,($D199+$G199),0)</f>
        <v>0</v>
      </c>
      <c r="E200" s="104" t="n">
        <f aca="false">IF($D200&lt;0,Input!$G$60,0)</f>
        <v>0</v>
      </c>
      <c r="F200" s="104" t="n">
        <f aca="false">($D200*(Input!$G$56/100))/12</f>
        <v>0</v>
      </c>
      <c r="G200" s="104" t="n">
        <f aca="false">(-1)*$E200+$F200</f>
        <v>0</v>
      </c>
    </row>
    <row r="201" customFormat="false" ht="12.8" hidden="false" customHeight="false" outlineLevel="0" collapsed="false">
      <c r="A201" s="96" t="n">
        <v>197</v>
      </c>
      <c r="B201" s="77" t="n">
        <f aca="false">EOMONTH(Input!$C$7,A201)</f>
        <v>48913</v>
      </c>
      <c r="C201" s="77"/>
      <c r="D201" s="104" t="n">
        <f aca="false">IF(($D200+$H200)&lt;0,($D200+$G200),0)</f>
        <v>0</v>
      </c>
      <c r="E201" s="104" t="n">
        <f aca="false">IF($D201&lt;0,Input!$G$60,0)</f>
        <v>0</v>
      </c>
      <c r="F201" s="104" t="n">
        <f aca="false">($D201*(Input!$G$56/100))/12</f>
        <v>0</v>
      </c>
      <c r="G201" s="104" t="n">
        <f aca="false">(-1)*$E201+$F201</f>
        <v>0</v>
      </c>
    </row>
    <row r="202" customFormat="false" ht="12.8" hidden="false" customHeight="false" outlineLevel="0" collapsed="false">
      <c r="A202" s="96" t="n">
        <v>198</v>
      </c>
      <c r="B202" s="77" t="n">
        <f aca="false">EOMONTH(Input!$C$7,A202)</f>
        <v>48944</v>
      </c>
      <c r="C202" s="77"/>
      <c r="D202" s="104" t="n">
        <f aca="false">IF(($D201+$H201)&lt;0,($D201+$G201),0)</f>
        <v>0</v>
      </c>
      <c r="E202" s="104" t="n">
        <f aca="false">IF($D202&lt;0,Input!$G$60,0)</f>
        <v>0</v>
      </c>
      <c r="F202" s="104" t="n">
        <f aca="false">($D202*(Input!$G$56/100))/12</f>
        <v>0</v>
      </c>
      <c r="G202" s="104" t="n">
        <f aca="false">(-1)*$E202+$F202</f>
        <v>0</v>
      </c>
    </row>
    <row r="203" customFormat="false" ht="12.8" hidden="false" customHeight="false" outlineLevel="0" collapsed="false">
      <c r="A203" s="96" t="n">
        <v>199</v>
      </c>
      <c r="B203" s="77" t="n">
        <f aca="false">EOMONTH(Input!$C$7,A203)</f>
        <v>48975</v>
      </c>
      <c r="C203" s="77"/>
      <c r="D203" s="104" t="n">
        <f aca="false">IF(($D202+$H202)&lt;0,($D202+$G202),0)</f>
        <v>0</v>
      </c>
      <c r="E203" s="104" t="n">
        <f aca="false">IF($D203&lt;0,Input!$G$60,0)</f>
        <v>0</v>
      </c>
      <c r="F203" s="104" t="n">
        <f aca="false">($D203*(Input!$G$56/100))/12</f>
        <v>0</v>
      </c>
      <c r="G203" s="104" t="n">
        <f aca="false">(-1)*$E203+$F203</f>
        <v>0</v>
      </c>
    </row>
    <row r="204" customFormat="false" ht="12.8" hidden="false" customHeight="false" outlineLevel="0" collapsed="false">
      <c r="A204" s="96" t="n">
        <v>200</v>
      </c>
      <c r="B204" s="77" t="n">
        <f aca="false">EOMONTH(Input!$C$7,A204)</f>
        <v>49003</v>
      </c>
      <c r="C204" s="77"/>
      <c r="D204" s="104" t="n">
        <f aca="false">IF(($D203+$H203)&lt;0,($D203+$G203),0)</f>
        <v>0</v>
      </c>
      <c r="E204" s="104" t="n">
        <f aca="false">IF($D204&lt;0,Input!$G$60,0)</f>
        <v>0</v>
      </c>
      <c r="F204" s="104" t="n">
        <f aca="false">($D204*(Input!$G$56/100))/12</f>
        <v>0</v>
      </c>
      <c r="G204" s="104" t="n">
        <f aca="false">(-1)*$E204+$F204</f>
        <v>0</v>
      </c>
    </row>
    <row r="205" customFormat="false" ht="12.8" hidden="false" customHeight="false" outlineLevel="0" collapsed="false">
      <c r="A205" s="96" t="n">
        <v>201</v>
      </c>
      <c r="B205" s="77" t="n">
        <f aca="false">EOMONTH(Input!$C$7,A205)</f>
        <v>49034</v>
      </c>
      <c r="C205" s="77"/>
      <c r="D205" s="104" t="n">
        <f aca="false">IF(($D204+$H204)&lt;0,($D204+$G204),0)</f>
        <v>0</v>
      </c>
      <c r="E205" s="104" t="n">
        <f aca="false">IF($D205&lt;0,Input!$G$60,0)</f>
        <v>0</v>
      </c>
      <c r="F205" s="104" t="n">
        <f aca="false">($D205*(Input!$G$56/100))/12</f>
        <v>0</v>
      </c>
      <c r="G205" s="104" t="n">
        <f aca="false">(-1)*$E205+$F205</f>
        <v>0</v>
      </c>
    </row>
    <row r="206" customFormat="false" ht="12.8" hidden="false" customHeight="false" outlineLevel="0" collapsed="false">
      <c r="A206" s="96" t="n">
        <v>202</v>
      </c>
      <c r="B206" s="77" t="n">
        <f aca="false">EOMONTH(Input!$C$7,A206)</f>
        <v>49064</v>
      </c>
      <c r="C206" s="77"/>
      <c r="D206" s="104" t="n">
        <f aca="false">IF(($D205+$H205)&lt;0,($D205+$G205),0)</f>
        <v>0</v>
      </c>
      <c r="E206" s="104" t="n">
        <f aca="false">IF($D206&lt;0,Input!$G$60,0)</f>
        <v>0</v>
      </c>
      <c r="F206" s="104" t="n">
        <f aca="false">($D206*(Input!$G$56/100))/12</f>
        <v>0</v>
      </c>
      <c r="G206" s="104" t="n">
        <f aca="false">(-1)*$E206+$F206</f>
        <v>0</v>
      </c>
    </row>
    <row r="207" customFormat="false" ht="12.8" hidden="false" customHeight="false" outlineLevel="0" collapsed="false">
      <c r="A207" s="96" t="n">
        <v>203</v>
      </c>
      <c r="B207" s="77" t="n">
        <f aca="false">EOMONTH(Input!$C$7,A207)</f>
        <v>49095</v>
      </c>
      <c r="C207" s="77"/>
      <c r="D207" s="104" t="n">
        <f aca="false">IF(($D206+$H206)&lt;0,($D206+$G206),0)</f>
        <v>0</v>
      </c>
      <c r="E207" s="104" t="n">
        <f aca="false">IF($D207&lt;0,Input!$G$60,0)</f>
        <v>0</v>
      </c>
      <c r="F207" s="104" t="n">
        <f aca="false">($D207*(Input!$G$56/100))/12</f>
        <v>0</v>
      </c>
      <c r="G207" s="104" t="n">
        <f aca="false">(-1)*$E207+$F207</f>
        <v>0</v>
      </c>
    </row>
    <row r="208" customFormat="false" ht="12.8" hidden="false" customHeight="false" outlineLevel="0" collapsed="false">
      <c r="A208" s="96" t="n">
        <v>204</v>
      </c>
      <c r="B208" s="77" t="n">
        <f aca="false">EOMONTH(Input!$C$7,A208)</f>
        <v>49125</v>
      </c>
      <c r="C208" s="77"/>
      <c r="D208" s="104" t="n">
        <f aca="false">IF(($D207+$H207)&lt;0,($D207+$G207),0)</f>
        <v>0</v>
      </c>
      <c r="E208" s="104" t="n">
        <f aca="false">IF($D208&lt;0,Input!$G$60,0)</f>
        <v>0</v>
      </c>
      <c r="F208" s="104" t="n">
        <f aca="false">($D208*(Input!$G$56/100))/12</f>
        <v>0</v>
      </c>
      <c r="G208" s="104" t="n">
        <f aca="false">(-1)*$E208+$F208</f>
        <v>0</v>
      </c>
    </row>
    <row r="209" customFormat="false" ht="12.8" hidden="false" customHeight="false" outlineLevel="0" collapsed="false">
      <c r="A209" s="96" t="n">
        <v>205</v>
      </c>
      <c r="B209" s="77" t="n">
        <f aca="false">EOMONTH(Input!$C$7,A209)</f>
        <v>49156</v>
      </c>
      <c r="C209" s="77"/>
      <c r="D209" s="104" t="n">
        <f aca="false">IF(($D208+$H208)&lt;0,($D208+$G208),0)</f>
        <v>0</v>
      </c>
      <c r="E209" s="104" t="n">
        <f aca="false">IF($D209&lt;0,Input!$G$60,0)</f>
        <v>0</v>
      </c>
      <c r="F209" s="104" t="n">
        <f aca="false">($D209*(Input!$G$56/100))/12</f>
        <v>0</v>
      </c>
      <c r="G209" s="104" t="n">
        <f aca="false">(-1)*$E209+$F209</f>
        <v>0</v>
      </c>
    </row>
    <row r="210" customFormat="false" ht="12.8" hidden="false" customHeight="false" outlineLevel="0" collapsed="false">
      <c r="A210" s="96" t="n">
        <v>206</v>
      </c>
      <c r="B210" s="77" t="n">
        <f aca="false">EOMONTH(Input!$C$7,A210)</f>
        <v>49187</v>
      </c>
      <c r="C210" s="77"/>
      <c r="D210" s="104" t="n">
        <f aca="false">IF(($D209+$H209)&lt;0,($D209+$G209),0)</f>
        <v>0</v>
      </c>
      <c r="E210" s="104" t="n">
        <f aca="false">IF($D210&lt;0,Input!$G$60,0)</f>
        <v>0</v>
      </c>
      <c r="F210" s="104" t="n">
        <f aca="false">($D210*(Input!$G$56/100))/12</f>
        <v>0</v>
      </c>
      <c r="G210" s="104" t="n">
        <f aca="false">(-1)*$E210+$F210</f>
        <v>0</v>
      </c>
    </row>
    <row r="211" customFormat="false" ht="12.8" hidden="false" customHeight="false" outlineLevel="0" collapsed="false">
      <c r="A211" s="96" t="n">
        <v>207</v>
      </c>
      <c r="B211" s="77" t="n">
        <f aca="false">EOMONTH(Input!$C$7,A211)</f>
        <v>49217</v>
      </c>
      <c r="C211" s="77"/>
      <c r="D211" s="104" t="n">
        <f aca="false">IF(($D210+$H210)&lt;0,($D210+$G210),0)</f>
        <v>0</v>
      </c>
      <c r="E211" s="104" t="n">
        <f aca="false">IF($D211&lt;0,Input!$G$60,0)</f>
        <v>0</v>
      </c>
      <c r="F211" s="104" t="n">
        <f aca="false">($D211*(Input!$G$56/100))/12</f>
        <v>0</v>
      </c>
      <c r="G211" s="104" t="n">
        <f aca="false">(-1)*$E211+$F211</f>
        <v>0</v>
      </c>
    </row>
    <row r="212" customFormat="false" ht="12.8" hidden="false" customHeight="false" outlineLevel="0" collapsed="false">
      <c r="A212" s="96" t="n">
        <v>208</v>
      </c>
      <c r="B212" s="77" t="n">
        <f aca="false">EOMONTH(Input!$C$7,A212)</f>
        <v>49248</v>
      </c>
      <c r="C212" s="77"/>
      <c r="D212" s="104" t="n">
        <f aca="false">IF(($D211+$H211)&lt;0,($D211+$G211),0)</f>
        <v>0</v>
      </c>
      <c r="E212" s="104" t="n">
        <f aca="false">IF($D212&lt;0,Input!$G$60,0)</f>
        <v>0</v>
      </c>
      <c r="F212" s="104" t="n">
        <f aca="false">($D212*(Input!$G$56/100))/12</f>
        <v>0</v>
      </c>
      <c r="G212" s="104" t="n">
        <f aca="false">(-1)*$E212+$F212</f>
        <v>0</v>
      </c>
    </row>
    <row r="213" customFormat="false" ht="12.8" hidden="false" customHeight="false" outlineLevel="0" collapsed="false">
      <c r="A213" s="96" t="n">
        <v>209</v>
      </c>
      <c r="B213" s="77" t="n">
        <f aca="false">EOMONTH(Input!$C$7,A213)</f>
        <v>49278</v>
      </c>
      <c r="C213" s="77"/>
      <c r="D213" s="104" t="n">
        <f aca="false">IF(($D212+$H212)&lt;0,($D212+$G212),0)</f>
        <v>0</v>
      </c>
      <c r="E213" s="104" t="n">
        <f aca="false">IF($D213&lt;0,Input!$G$60,0)</f>
        <v>0</v>
      </c>
      <c r="F213" s="104" t="n">
        <f aca="false">($D213*(Input!$G$56/100))/12</f>
        <v>0</v>
      </c>
      <c r="G213" s="104" t="n">
        <f aca="false">(-1)*$E213+$F213</f>
        <v>0</v>
      </c>
    </row>
    <row r="214" customFormat="false" ht="12.8" hidden="false" customHeight="false" outlineLevel="0" collapsed="false">
      <c r="A214" s="96" t="n">
        <v>210</v>
      </c>
      <c r="B214" s="77" t="n">
        <f aca="false">EOMONTH(Input!$C$7,A214)</f>
        <v>49309</v>
      </c>
      <c r="C214" s="77"/>
      <c r="D214" s="104" t="n">
        <f aca="false">IF(($D213+$H213)&lt;0,($D213+$G213),0)</f>
        <v>0</v>
      </c>
      <c r="E214" s="104" t="n">
        <f aca="false">IF($D214&lt;0,Input!$G$60,0)</f>
        <v>0</v>
      </c>
      <c r="F214" s="104" t="n">
        <f aca="false">($D214*(Input!$G$56/100))/12</f>
        <v>0</v>
      </c>
      <c r="G214" s="104" t="n">
        <f aca="false">(-1)*$E214+$F214</f>
        <v>0</v>
      </c>
    </row>
    <row r="215" customFormat="false" ht="12.8" hidden="false" customHeight="false" outlineLevel="0" collapsed="false">
      <c r="A215" s="96" t="n">
        <v>211</v>
      </c>
      <c r="B215" s="77" t="n">
        <f aca="false">EOMONTH(Input!$C$7,A215)</f>
        <v>49340</v>
      </c>
      <c r="C215" s="77"/>
      <c r="D215" s="104" t="n">
        <f aca="false">IF(($D214+$H214)&lt;0,($D214+$G214),0)</f>
        <v>0</v>
      </c>
      <c r="E215" s="104" t="n">
        <f aca="false">IF($D215&lt;0,Input!$G$60,0)</f>
        <v>0</v>
      </c>
      <c r="F215" s="104" t="n">
        <f aca="false">($D215*(Input!$G$56/100))/12</f>
        <v>0</v>
      </c>
      <c r="G215" s="104" t="n">
        <f aca="false">(-1)*$E215+$F215</f>
        <v>0</v>
      </c>
    </row>
    <row r="216" customFormat="false" ht="12.8" hidden="false" customHeight="false" outlineLevel="0" collapsed="false">
      <c r="A216" s="96" t="n">
        <v>212</v>
      </c>
      <c r="B216" s="77" t="n">
        <f aca="false">EOMONTH(Input!$C$7,A216)</f>
        <v>49368</v>
      </c>
      <c r="C216" s="77"/>
      <c r="D216" s="104" t="n">
        <f aca="false">IF(($D215+$H215)&lt;0,($D215+$G215),0)</f>
        <v>0</v>
      </c>
      <c r="E216" s="104" t="n">
        <f aca="false">IF($D216&lt;0,Input!$G$60,0)</f>
        <v>0</v>
      </c>
      <c r="F216" s="104" t="n">
        <f aca="false">($D216*(Input!$G$56/100))/12</f>
        <v>0</v>
      </c>
      <c r="G216" s="104" t="n">
        <f aca="false">(-1)*$E216+$F216</f>
        <v>0</v>
      </c>
    </row>
    <row r="217" customFormat="false" ht="12.8" hidden="false" customHeight="false" outlineLevel="0" collapsed="false">
      <c r="A217" s="96" t="n">
        <v>213</v>
      </c>
      <c r="B217" s="77" t="n">
        <f aca="false">EOMONTH(Input!$C$7,A217)</f>
        <v>49399</v>
      </c>
      <c r="C217" s="77"/>
      <c r="D217" s="104" t="n">
        <f aca="false">IF(($D216+$H216)&lt;0,($D216+$G216),0)</f>
        <v>0</v>
      </c>
      <c r="E217" s="104" t="n">
        <f aca="false">IF($D217&lt;0,Input!$G$60,0)</f>
        <v>0</v>
      </c>
      <c r="F217" s="104" t="n">
        <f aca="false">($D217*(Input!$G$56/100))/12</f>
        <v>0</v>
      </c>
      <c r="G217" s="104" t="n">
        <f aca="false">(-1)*$E217+$F217</f>
        <v>0</v>
      </c>
    </row>
    <row r="218" customFormat="false" ht="12.8" hidden="false" customHeight="false" outlineLevel="0" collapsed="false">
      <c r="A218" s="96" t="n">
        <v>214</v>
      </c>
      <c r="B218" s="77" t="n">
        <f aca="false">EOMONTH(Input!$C$7,A218)</f>
        <v>49429</v>
      </c>
      <c r="C218" s="77"/>
      <c r="D218" s="104" t="n">
        <f aca="false">IF(($D217+$H217)&lt;0,($D217+$G217),0)</f>
        <v>0</v>
      </c>
      <c r="E218" s="104" t="n">
        <f aca="false">IF($D218&lt;0,Input!$G$60,0)</f>
        <v>0</v>
      </c>
      <c r="F218" s="104" t="n">
        <f aca="false">($D218*(Input!$G$56/100))/12</f>
        <v>0</v>
      </c>
      <c r="G218" s="104" t="n">
        <f aca="false">(-1)*$E218+$F218</f>
        <v>0</v>
      </c>
    </row>
    <row r="219" customFormat="false" ht="12.8" hidden="false" customHeight="false" outlineLevel="0" collapsed="false">
      <c r="A219" s="96" t="n">
        <v>215</v>
      </c>
      <c r="B219" s="77" t="n">
        <f aca="false">EOMONTH(Input!$C$7,A219)</f>
        <v>49460</v>
      </c>
      <c r="C219" s="77"/>
      <c r="D219" s="104" t="n">
        <f aca="false">IF(($D218+$H218)&lt;0,($D218+$G218),0)</f>
        <v>0</v>
      </c>
      <c r="E219" s="104" t="n">
        <f aca="false">IF($D219&lt;0,Input!$G$60,0)</f>
        <v>0</v>
      </c>
      <c r="F219" s="104" t="n">
        <f aca="false">($D219*(Input!$G$56/100))/12</f>
        <v>0</v>
      </c>
      <c r="G219" s="104" t="n">
        <f aca="false">(-1)*$E219+$F219</f>
        <v>0</v>
      </c>
    </row>
    <row r="220" customFormat="false" ht="12.8" hidden="false" customHeight="false" outlineLevel="0" collapsed="false">
      <c r="A220" s="96" t="n">
        <v>216</v>
      </c>
      <c r="B220" s="77" t="n">
        <f aca="false">EOMONTH(Input!$C$7,A220)</f>
        <v>49490</v>
      </c>
      <c r="C220" s="77"/>
      <c r="D220" s="104" t="n">
        <f aca="false">IF(($D219+$H219)&lt;0,($D219+$G219),0)</f>
        <v>0</v>
      </c>
      <c r="E220" s="104" t="n">
        <f aca="false">IF($D220&lt;0,Input!$G$60,0)</f>
        <v>0</v>
      </c>
      <c r="F220" s="104" t="n">
        <f aca="false">($D220*(Input!$G$56/100))/12</f>
        <v>0</v>
      </c>
      <c r="G220" s="104" t="n">
        <f aca="false">(-1)*$E220+$F220</f>
        <v>0</v>
      </c>
    </row>
    <row r="221" customFormat="false" ht="12.8" hidden="false" customHeight="false" outlineLevel="0" collapsed="false">
      <c r="A221" s="96" t="n">
        <v>217</v>
      </c>
      <c r="B221" s="77" t="n">
        <f aca="false">EOMONTH(Input!$C$7,A221)</f>
        <v>49521</v>
      </c>
      <c r="C221" s="77"/>
      <c r="D221" s="104" t="n">
        <f aca="false">IF(($D220+$H220)&lt;0,($D220+$G220),0)</f>
        <v>0</v>
      </c>
      <c r="E221" s="104" t="n">
        <f aca="false">IF($D221&lt;0,Input!$G$60,0)</f>
        <v>0</v>
      </c>
      <c r="F221" s="104" t="n">
        <f aca="false">($D221*(Input!$G$56/100))/12</f>
        <v>0</v>
      </c>
      <c r="G221" s="104" t="n">
        <f aca="false">(-1)*$E221+$F221</f>
        <v>0</v>
      </c>
    </row>
    <row r="222" customFormat="false" ht="12.8" hidden="false" customHeight="false" outlineLevel="0" collapsed="false">
      <c r="A222" s="96" t="n">
        <v>218</v>
      </c>
      <c r="B222" s="77" t="n">
        <f aca="false">EOMONTH(Input!$C$7,A222)</f>
        <v>49552</v>
      </c>
      <c r="C222" s="77"/>
      <c r="D222" s="104" t="n">
        <f aca="false">IF(($D221+$H221)&lt;0,($D221+$G221),0)</f>
        <v>0</v>
      </c>
      <c r="E222" s="104" t="n">
        <f aca="false">IF($D222&lt;0,Input!$G$60,0)</f>
        <v>0</v>
      </c>
      <c r="F222" s="104" t="n">
        <f aca="false">($D222*(Input!$G$56/100))/12</f>
        <v>0</v>
      </c>
      <c r="G222" s="104" t="n">
        <f aca="false">(-1)*$E222+$F222</f>
        <v>0</v>
      </c>
    </row>
    <row r="223" customFormat="false" ht="12.8" hidden="false" customHeight="false" outlineLevel="0" collapsed="false">
      <c r="A223" s="96" t="n">
        <v>219</v>
      </c>
      <c r="B223" s="77" t="n">
        <f aca="false">EOMONTH(Input!$C$7,A223)</f>
        <v>49582</v>
      </c>
      <c r="C223" s="77"/>
      <c r="D223" s="104" t="n">
        <f aca="false">IF(($D222+$H222)&lt;0,($D222+$G222),0)</f>
        <v>0</v>
      </c>
      <c r="E223" s="104" t="n">
        <f aca="false">IF($D223&lt;0,Input!$G$60,0)</f>
        <v>0</v>
      </c>
      <c r="F223" s="104" t="n">
        <f aca="false">($D223*(Input!$G$56/100))/12</f>
        <v>0</v>
      </c>
      <c r="G223" s="104" t="n">
        <f aca="false">(-1)*$E223+$F223</f>
        <v>0</v>
      </c>
    </row>
    <row r="224" customFormat="false" ht="12.8" hidden="false" customHeight="false" outlineLevel="0" collapsed="false">
      <c r="A224" s="96" t="n">
        <v>220</v>
      </c>
      <c r="B224" s="77" t="n">
        <f aca="false">EOMONTH(Input!$C$7,A224)</f>
        <v>49613</v>
      </c>
      <c r="C224" s="77"/>
      <c r="D224" s="104" t="n">
        <f aca="false">IF(($D223+$H223)&lt;0,($D223+$G223),0)</f>
        <v>0</v>
      </c>
      <c r="E224" s="104" t="n">
        <f aca="false">IF($D224&lt;0,Input!$G$60,0)</f>
        <v>0</v>
      </c>
      <c r="F224" s="104" t="n">
        <f aca="false">($D224*(Input!$G$56/100))/12</f>
        <v>0</v>
      </c>
      <c r="G224" s="104" t="n">
        <f aca="false">(-1)*$E224+$F224</f>
        <v>0</v>
      </c>
    </row>
    <row r="225" customFormat="false" ht="12.8" hidden="false" customHeight="false" outlineLevel="0" collapsed="false">
      <c r="A225" s="96" t="n">
        <v>221</v>
      </c>
      <c r="B225" s="77" t="n">
        <f aca="false">EOMONTH(Input!$C$7,A225)</f>
        <v>49643</v>
      </c>
      <c r="C225" s="77"/>
      <c r="D225" s="104" t="n">
        <f aca="false">IF(($D224+$H224)&lt;0,($D224+$G224),0)</f>
        <v>0</v>
      </c>
      <c r="E225" s="104" t="n">
        <f aca="false">IF($D225&lt;0,Input!$G$60,0)</f>
        <v>0</v>
      </c>
      <c r="F225" s="104" t="n">
        <f aca="false">($D225*(Input!$G$56/100))/12</f>
        <v>0</v>
      </c>
      <c r="G225" s="104" t="n">
        <f aca="false">(-1)*$E225+$F225</f>
        <v>0</v>
      </c>
    </row>
    <row r="226" customFormat="false" ht="12.8" hidden="false" customHeight="false" outlineLevel="0" collapsed="false">
      <c r="A226" s="96" t="n">
        <v>222</v>
      </c>
      <c r="B226" s="77" t="n">
        <f aca="false">EOMONTH(Input!$C$7,A226)</f>
        <v>49674</v>
      </c>
      <c r="C226" s="77"/>
      <c r="D226" s="104" t="n">
        <f aca="false">IF(($D225+$H225)&lt;0,($D225+$G225),0)</f>
        <v>0</v>
      </c>
      <c r="E226" s="104" t="n">
        <f aca="false">IF($D226&lt;0,Input!$G$60,0)</f>
        <v>0</v>
      </c>
      <c r="F226" s="104" t="n">
        <f aca="false">($D226*(Input!$G$56/100))/12</f>
        <v>0</v>
      </c>
      <c r="G226" s="104" t="n">
        <f aca="false">(-1)*$E226+$F226</f>
        <v>0</v>
      </c>
    </row>
    <row r="227" customFormat="false" ht="12.8" hidden="false" customHeight="false" outlineLevel="0" collapsed="false">
      <c r="A227" s="96" t="n">
        <v>223</v>
      </c>
      <c r="B227" s="77" t="n">
        <f aca="false">EOMONTH(Input!$C$7,A227)</f>
        <v>49705</v>
      </c>
      <c r="C227" s="77"/>
      <c r="D227" s="104" t="n">
        <f aca="false">IF(($D226+$H226)&lt;0,($D226+$G226),0)</f>
        <v>0</v>
      </c>
      <c r="E227" s="104" t="n">
        <f aca="false">IF($D227&lt;0,Input!$G$60,0)</f>
        <v>0</v>
      </c>
      <c r="F227" s="104" t="n">
        <f aca="false">($D227*(Input!$G$56/100))/12</f>
        <v>0</v>
      </c>
      <c r="G227" s="104" t="n">
        <f aca="false">(-1)*$E227+$F227</f>
        <v>0</v>
      </c>
    </row>
    <row r="228" customFormat="false" ht="12.8" hidden="false" customHeight="false" outlineLevel="0" collapsed="false">
      <c r="A228" s="96" t="n">
        <v>224</v>
      </c>
      <c r="B228" s="77" t="n">
        <f aca="false">EOMONTH(Input!$C$7,A228)</f>
        <v>49734</v>
      </c>
      <c r="C228" s="77"/>
      <c r="D228" s="104" t="n">
        <f aca="false">IF(($D227+$H227)&lt;0,($D227+$G227),0)</f>
        <v>0</v>
      </c>
      <c r="E228" s="104" t="n">
        <f aca="false">IF($D228&lt;0,Input!$G$60,0)</f>
        <v>0</v>
      </c>
      <c r="F228" s="104" t="n">
        <f aca="false">($D228*(Input!$G$56/100))/12</f>
        <v>0</v>
      </c>
      <c r="G228" s="104" t="n">
        <f aca="false">(-1)*$E228+$F228</f>
        <v>0</v>
      </c>
    </row>
    <row r="229" customFormat="false" ht="12.8" hidden="false" customHeight="false" outlineLevel="0" collapsed="false">
      <c r="A229" s="96" t="n">
        <v>225</v>
      </c>
      <c r="B229" s="77" t="n">
        <f aca="false">EOMONTH(Input!$C$7,A229)</f>
        <v>49765</v>
      </c>
      <c r="C229" s="77"/>
      <c r="D229" s="104" t="n">
        <f aca="false">IF(($D228+$H228)&lt;0,($D228+$G228),0)</f>
        <v>0</v>
      </c>
      <c r="E229" s="104" t="n">
        <f aca="false">IF($D229&lt;0,Input!$G$60,0)</f>
        <v>0</v>
      </c>
      <c r="F229" s="104" t="n">
        <f aca="false">($D229*(Input!$G$56/100))/12</f>
        <v>0</v>
      </c>
      <c r="G229" s="104" t="n">
        <f aca="false">(-1)*$E229+$F229</f>
        <v>0</v>
      </c>
    </row>
    <row r="230" customFormat="false" ht="12.8" hidden="false" customHeight="false" outlineLevel="0" collapsed="false">
      <c r="A230" s="96" t="n">
        <v>226</v>
      </c>
      <c r="B230" s="77" t="n">
        <f aca="false">EOMONTH(Input!$C$7,A230)</f>
        <v>49795</v>
      </c>
      <c r="C230" s="77"/>
      <c r="D230" s="104" t="n">
        <f aca="false">IF(($D229+$H229)&lt;0,($D229+$G229),0)</f>
        <v>0</v>
      </c>
      <c r="E230" s="104" t="n">
        <f aca="false">IF($D230&lt;0,Input!$G$60,0)</f>
        <v>0</v>
      </c>
      <c r="F230" s="104" t="n">
        <f aca="false">($D230*(Input!$G$56/100))/12</f>
        <v>0</v>
      </c>
      <c r="G230" s="104" t="n">
        <f aca="false">(-1)*$E230+$F230</f>
        <v>0</v>
      </c>
    </row>
    <row r="231" customFormat="false" ht="12.8" hidden="false" customHeight="false" outlineLevel="0" collapsed="false">
      <c r="A231" s="96" t="n">
        <v>227</v>
      </c>
      <c r="B231" s="77" t="n">
        <f aca="false">EOMONTH(Input!$C$7,A231)</f>
        <v>49826</v>
      </c>
      <c r="C231" s="77"/>
      <c r="D231" s="104" t="n">
        <f aca="false">IF(($D230+$H230)&lt;0,($D230+$G230),0)</f>
        <v>0</v>
      </c>
      <c r="E231" s="104" t="n">
        <f aca="false">IF($D231&lt;0,Input!$G$60,0)</f>
        <v>0</v>
      </c>
      <c r="F231" s="104" t="n">
        <f aca="false">($D231*(Input!$G$56/100))/12</f>
        <v>0</v>
      </c>
      <c r="G231" s="104" t="n">
        <f aca="false">(-1)*$E231+$F231</f>
        <v>0</v>
      </c>
    </row>
    <row r="232" customFormat="false" ht="12.8" hidden="false" customHeight="false" outlineLevel="0" collapsed="false">
      <c r="A232" s="96" t="n">
        <v>228</v>
      </c>
      <c r="B232" s="77" t="n">
        <f aca="false">EOMONTH(Input!$C$7,A232)</f>
        <v>49856</v>
      </c>
      <c r="C232" s="77"/>
      <c r="D232" s="104" t="n">
        <f aca="false">IF(($D231+$H231)&lt;0,($D231+$G231),0)</f>
        <v>0</v>
      </c>
      <c r="E232" s="104" t="n">
        <f aca="false">IF($D232&lt;0,Input!$G$60,0)</f>
        <v>0</v>
      </c>
      <c r="F232" s="104" t="n">
        <f aca="false">($D232*(Input!$G$56/100))/12</f>
        <v>0</v>
      </c>
      <c r="G232" s="104" t="n">
        <f aca="false">(-1)*$E232+$F232</f>
        <v>0</v>
      </c>
    </row>
    <row r="233" customFormat="false" ht="12.8" hidden="false" customHeight="false" outlineLevel="0" collapsed="false">
      <c r="A233" s="96" t="n">
        <v>229</v>
      </c>
      <c r="B233" s="77" t="n">
        <f aca="false">EOMONTH(Input!$C$7,A233)</f>
        <v>49887</v>
      </c>
      <c r="C233" s="77"/>
      <c r="D233" s="104" t="n">
        <f aca="false">IF(($D232+$H232)&lt;0,($D232+$G232),0)</f>
        <v>0</v>
      </c>
      <c r="E233" s="104" t="n">
        <f aca="false">IF($D233&lt;0,Input!$G$60,0)</f>
        <v>0</v>
      </c>
      <c r="F233" s="104" t="n">
        <f aca="false">($D233*(Input!$G$56/100))/12</f>
        <v>0</v>
      </c>
      <c r="G233" s="104" t="n">
        <f aca="false">(-1)*$E233+$F233</f>
        <v>0</v>
      </c>
    </row>
    <row r="234" customFormat="false" ht="12.8" hidden="false" customHeight="false" outlineLevel="0" collapsed="false">
      <c r="A234" s="96" t="n">
        <v>230</v>
      </c>
      <c r="B234" s="77" t="n">
        <f aca="false">EOMONTH(Input!$C$7,A234)</f>
        <v>49918</v>
      </c>
      <c r="C234" s="77"/>
      <c r="D234" s="104" t="n">
        <f aca="false">IF(($D233+$H233)&lt;0,($D233+$G233),0)</f>
        <v>0</v>
      </c>
      <c r="E234" s="104" t="n">
        <f aca="false">IF($D234&lt;0,Input!$G$60,0)</f>
        <v>0</v>
      </c>
      <c r="F234" s="104" t="n">
        <f aca="false">($D234*(Input!$G$56/100))/12</f>
        <v>0</v>
      </c>
      <c r="G234" s="104" t="n">
        <f aca="false">(-1)*$E234+$F234</f>
        <v>0</v>
      </c>
    </row>
    <row r="235" customFormat="false" ht="12.8" hidden="false" customHeight="false" outlineLevel="0" collapsed="false">
      <c r="A235" s="96" t="n">
        <v>231</v>
      </c>
      <c r="B235" s="77" t="n">
        <f aca="false">EOMONTH(Input!$C$7,A235)</f>
        <v>49948</v>
      </c>
      <c r="C235" s="77"/>
      <c r="D235" s="104" t="n">
        <f aca="false">IF(($D234+$H234)&lt;0,($D234+$G234),0)</f>
        <v>0</v>
      </c>
      <c r="E235" s="104" t="n">
        <f aca="false">IF($D235&lt;0,Input!$G$60,0)</f>
        <v>0</v>
      </c>
      <c r="F235" s="104" t="n">
        <f aca="false">($D235*(Input!$G$56/100))/12</f>
        <v>0</v>
      </c>
      <c r="G235" s="104" t="n">
        <f aca="false">(-1)*$E235+$F235</f>
        <v>0</v>
      </c>
    </row>
    <row r="236" customFormat="false" ht="12.8" hidden="false" customHeight="false" outlineLevel="0" collapsed="false">
      <c r="A236" s="96" t="n">
        <v>232</v>
      </c>
      <c r="B236" s="77" t="n">
        <f aca="false">EOMONTH(Input!$C$7,A236)</f>
        <v>49979</v>
      </c>
      <c r="C236" s="77"/>
      <c r="D236" s="104" t="n">
        <f aca="false">IF(($D235+$H235)&lt;0,($D235+$G235),0)</f>
        <v>0</v>
      </c>
      <c r="E236" s="104" t="n">
        <f aca="false">IF($D236&lt;0,Input!$G$60,0)</f>
        <v>0</v>
      </c>
      <c r="F236" s="104" t="n">
        <f aca="false">($D236*(Input!$G$56/100))/12</f>
        <v>0</v>
      </c>
      <c r="G236" s="104" t="n">
        <f aca="false">(-1)*$E236+$F236</f>
        <v>0</v>
      </c>
    </row>
    <row r="237" customFormat="false" ht="12.8" hidden="false" customHeight="false" outlineLevel="0" collapsed="false">
      <c r="A237" s="96" t="n">
        <v>233</v>
      </c>
      <c r="B237" s="77" t="n">
        <f aca="false">EOMONTH(Input!$C$7,A237)</f>
        <v>50009</v>
      </c>
      <c r="C237" s="77"/>
      <c r="D237" s="104" t="n">
        <f aca="false">IF(($D236+$H236)&lt;0,($D236+$G236),0)</f>
        <v>0</v>
      </c>
      <c r="E237" s="104" t="n">
        <f aca="false">IF($D237&lt;0,Input!$G$60,0)</f>
        <v>0</v>
      </c>
      <c r="F237" s="104" t="n">
        <f aca="false">($D237*(Input!$G$56/100))/12</f>
        <v>0</v>
      </c>
      <c r="G237" s="104" t="n">
        <f aca="false">(-1)*$E237+$F237</f>
        <v>0</v>
      </c>
    </row>
    <row r="238" customFormat="false" ht="12.8" hidden="false" customHeight="false" outlineLevel="0" collapsed="false">
      <c r="A238" s="96" t="n">
        <v>234</v>
      </c>
      <c r="B238" s="77" t="n">
        <f aca="false">EOMONTH(Input!$C$7,A238)</f>
        <v>50040</v>
      </c>
      <c r="C238" s="77"/>
      <c r="D238" s="104" t="n">
        <f aca="false">IF(($D237+$H237)&lt;0,($D237+$G237),0)</f>
        <v>0</v>
      </c>
      <c r="E238" s="104" t="n">
        <f aca="false">IF($D238&lt;0,Input!$G$60,0)</f>
        <v>0</v>
      </c>
      <c r="F238" s="104" t="n">
        <f aca="false">($D238*(Input!$G$56/100))/12</f>
        <v>0</v>
      </c>
      <c r="G238" s="104" t="n">
        <f aca="false">(-1)*$E238+$F238</f>
        <v>0</v>
      </c>
    </row>
    <row r="239" customFormat="false" ht="12.8" hidden="false" customHeight="false" outlineLevel="0" collapsed="false">
      <c r="A239" s="96" t="n">
        <v>235</v>
      </c>
      <c r="B239" s="77" t="n">
        <f aca="false">EOMONTH(Input!$C$7,A239)</f>
        <v>50071</v>
      </c>
      <c r="C239" s="77"/>
      <c r="D239" s="104" t="n">
        <f aca="false">IF(($D238+$H238)&lt;0,($D238+$G238),0)</f>
        <v>0</v>
      </c>
      <c r="E239" s="104" t="n">
        <f aca="false">IF($D239&lt;0,Input!$G$60,0)</f>
        <v>0</v>
      </c>
      <c r="F239" s="104" t="n">
        <f aca="false">($D239*(Input!$G$56/100))/12</f>
        <v>0</v>
      </c>
      <c r="G239" s="104" t="n">
        <f aca="false">(-1)*$E239+$F239</f>
        <v>0</v>
      </c>
    </row>
    <row r="240" customFormat="false" ht="12.8" hidden="false" customHeight="false" outlineLevel="0" collapsed="false">
      <c r="A240" s="96" t="n">
        <v>236</v>
      </c>
      <c r="B240" s="77" t="n">
        <f aca="false">EOMONTH(Input!$C$7,A240)</f>
        <v>50099</v>
      </c>
      <c r="C240" s="77"/>
      <c r="D240" s="104" t="n">
        <f aca="false">IF(($D239+$H239)&lt;0,($D239+$G239),0)</f>
        <v>0</v>
      </c>
      <c r="E240" s="104" t="n">
        <f aca="false">IF($D240&lt;0,Input!$G$60,0)</f>
        <v>0</v>
      </c>
      <c r="F240" s="104" t="n">
        <f aca="false">($D240*(Input!$G$56/100))/12</f>
        <v>0</v>
      </c>
      <c r="G240" s="104" t="n">
        <f aca="false">(-1)*$E240+$F240</f>
        <v>0</v>
      </c>
    </row>
    <row r="241" customFormat="false" ht="12.8" hidden="false" customHeight="false" outlineLevel="0" collapsed="false">
      <c r="A241" s="96" t="n">
        <v>237</v>
      </c>
      <c r="B241" s="77" t="n">
        <f aca="false">EOMONTH(Input!$C$7,A241)</f>
        <v>50130</v>
      </c>
      <c r="C241" s="77"/>
      <c r="D241" s="104" t="n">
        <f aca="false">IF(($D240+$H240)&lt;0,($D240+$G240),0)</f>
        <v>0</v>
      </c>
      <c r="E241" s="104" t="n">
        <f aca="false">IF($D241&lt;0,Input!$G$60,0)</f>
        <v>0</v>
      </c>
      <c r="F241" s="104" t="n">
        <f aca="false">($D241*(Input!$G$56/100))/12</f>
        <v>0</v>
      </c>
      <c r="G241" s="104" t="n">
        <f aca="false">(-1)*$E241+$F241</f>
        <v>0</v>
      </c>
    </row>
    <row r="242" customFormat="false" ht="12.8" hidden="false" customHeight="false" outlineLevel="0" collapsed="false">
      <c r="A242" s="96" t="n">
        <v>238</v>
      </c>
      <c r="B242" s="77" t="n">
        <f aca="false">EOMONTH(Input!$C$7,A242)</f>
        <v>50160</v>
      </c>
      <c r="C242" s="77"/>
      <c r="D242" s="104" t="n">
        <f aca="false">IF(($D241+$H241)&lt;0,($D241+$G241),0)</f>
        <v>0</v>
      </c>
      <c r="E242" s="104" t="n">
        <f aca="false">IF($D242&lt;0,Input!$G$60,0)</f>
        <v>0</v>
      </c>
      <c r="F242" s="104" t="n">
        <f aca="false">($D242*(Input!$G$56/100))/12</f>
        <v>0</v>
      </c>
      <c r="G242" s="104" t="n">
        <f aca="false">(-1)*$E242+$F242</f>
        <v>0</v>
      </c>
    </row>
    <row r="243" customFormat="false" ht="12.8" hidden="false" customHeight="false" outlineLevel="0" collapsed="false">
      <c r="A243" s="96" t="n">
        <v>239</v>
      </c>
      <c r="B243" s="77" t="n">
        <f aca="false">EOMONTH(Input!$C$7,A243)</f>
        <v>50191</v>
      </c>
      <c r="C243" s="77"/>
      <c r="D243" s="104" t="n">
        <f aca="false">IF(($D242+$H242)&lt;0,($D242+$G242),0)</f>
        <v>0</v>
      </c>
      <c r="E243" s="104" t="n">
        <f aca="false">IF($D243&lt;0,Input!$G$60,0)</f>
        <v>0</v>
      </c>
      <c r="F243" s="104" t="n">
        <f aca="false">($D243*(Input!$G$56/100))/12</f>
        <v>0</v>
      </c>
      <c r="G243" s="104" t="n">
        <f aca="false">(-1)*$E243+$F243</f>
        <v>0</v>
      </c>
    </row>
    <row r="244" customFormat="false" ht="12.8" hidden="false" customHeight="false" outlineLevel="0" collapsed="false">
      <c r="A244" s="96" t="n">
        <v>240</v>
      </c>
      <c r="B244" s="77" t="n">
        <f aca="false">EOMONTH(Input!$C$7,A244)</f>
        <v>50221</v>
      </c>
      <c r="C244" s="77"/>
      <c r="D244" s="104" t="n">
        <f aca="false">IF(($D243+$H243)&lt;0,($D243+$G243),0)</f>
        <v>0</v>
      </c>
      <c r="E244" s="104" t="n">
        <f aca="false">IF($D244&lt;0,Input!$G$60,0)</f>
        <v>0</v>
      </c>
      <c r="F244" s="104" t="n">
        <f aca="false">($D244*(Input!$G$56/100))/12</f>
        <v>0</v>
      </c>
      <c r="G244" s="104" t="n">
        <f aca="false">(-1)*$E244+$F244</f>
        <v>0</v>
      </c>
    </row>
    <row r="245" customFormat="false" ht="12.8" hidden="false" customHeight="false" outlineLevel="0" collapsed="false">
      <c r="A245" s="96" t="n">
        <v>241</v>
      </c>
      <c r="B245" s="77" t="n">
        <f aca="false">EOMONTH(Input!$C$7,A245)</f>
        <v>50252</v>
      </c>
      <c r="C245" s="77"/>
      <c r="D245" s="104" t="n">
        <f aca="false">IF(($D244+$H244)&lt;0,($D244+$G244),0)</f>
        <v>0</v>
      </c>
      <c r="E245" s="104" t="n">
        <f aca="false">IF($D245&lt;0,Input!$G$60,0)</f>
        <v>0</v>
      </c>
      <c r="F245" s="104" t="n">
        <f aca="false">($D245*(Input!$G$56/100))/12</f>
        <v>0</v>
      </c>
      <c r="G245" s="104" t="n">
        <f aca="false">(-1)*$E245+$F245</f>
        <v>0</v>
      </c>
    </row>
    <row r="246" customFormat="false" ht="12.8" hidden="false" customHeight="false" outlineLevel="0" collapsed="false">
      <c r="A246" s="96" t="n">
        <v>242</v>
      </c>
      <c r="B246" s="77" t="n">
        <f aca="false">EOMONTH(Input!$C$7,A246)</f>
        <v>50283</v>
      </c>
      <c r="C246" s="77"/>
      <c r="D246" s="104" t="n">
        <f aca="false">IF(($D245+$H245)&lt;0,($D245+$G245),0)</f>
        <v>0</v>
      </c>
      <c r="E246" s="104" t="n">
        <f aca="false">IF($D246&lt;0,Input!$G$60,0)</f>
        <v>0</v>
      </c>
      <c r="F246" s="104" t="n">
        <f aca="false">($D246*(Input!$G$56/100))/12</f>
        <v>0</v>
      </c>
      <c r="G246" s="104" t="n">
        <f aca="false">(-1)*$E246+$F246</f>
        <v>0</v>
      </c>
    </row>
    <row r="247" customFormat="false" ht="12.8" hidden="false" customHeight="false" outlineLevel="0" collapsed="false">
      <c r="A247" s="96" t="n">
        <v>243</v>
      </c>
      <c r="B247" s="77" t="n">
        <f aca="false">EOMONTH(Input!$C$7,A247)</f>
        <v>50313</v>
      </c>
      <c r="C247" s="77"/>
      <c r="D247" s="104" t="n">
        <f aca="false">IF(($D246+$H246)&lt;0,($D246+$G246),0)</f>
        <v>0</v>
      </c>
      <c r="E247" s="104" t="n">
        <f aca="false">IF($D247&lt;0,Input!$G$60,0)</f>
        <v>0</v>
      </c>
      <c r="F247" s="104" t="n">
        <f aca="false">($D247*(Input!$G$56/100))/12</f>
        <v>0</v>
      </c>
      <c r="G247" s="104" t="n">
        <f aca="false">(-1)*$E247+$F247</f>
        <v>0</v>
      </c>
    </row>
    <row r="248" customFormat="false" ht="12.8" hidden="false" customHeight="false" outlineLevel="0" collapsed="false">
      <c r="A248" s="96" t="n">
        <v>244</v>
      </c>
      <c r="B248" s="77" t="n">
        <f aca="false">EOMONTH(Input!$C$7,A248)</f>
        <v>50344</v>
      </c>
      <c r="C248" s="77"/>
      <c r="D248" s="104" t="n">
        <f aca="false">IF(($D247+$H247)&lt;0,($D247+$G247),0)</f>
        <v>0</v>
      </c>
      <c r="E248" s="104" t="n">
        <f aca="false">IF($D248&lt;0,Input!$G$60,0)</f>
        <v>0</v>
      </c>
      <c r="F248" s="104" t="n">
        <f aca="false">($D248*(Input!$G$56/100))/12</f>
        <v>0</v>
      </c>
      <c r="G248" s="104" t="n">
        <f aca="false">(-1)*$E248+$F248</f>
        <v>0</v>
      </c>
    </row>
    <row r="249" customFormat="false" ht="12.8" hidden="false" customHeight="false" outlineLevel="0" collapsed="false">
      <c r="A249" s="96" t="n">
        <v>245</v>
      </c>
      <c r="B249" s="77" t="n">
        <f aca="false">EOMONTH(Input!$C$7,A249)</f>
        <v>50374</v>
      </c>
      <c r="C249" s="77"/>
      <c r="D249" s="104" t="n">
        <f aca="false">IF(($D248+$H248)&lt;0,($D248+$G248),0)</f>
        <v>0</v>
      </c>
      <c r="E249" s="104" t="n">
        <f aca="false">IF($D249&lt;0,Input!$G$60,0)</f>
        <v>0</v>
      </c>
      <c r="F249" s="104" t="n">
        <f aca="false">($D249*(Input!$G$56/100))/12</f>
        <v>0</v>
      </c>
      <c r="G249" s="104" t="n">
        <f aca="false">(-1)*$E249+$F249</f>
        <v>0</v>
      </c>
    </row>
    <row r="250" customFormat="false" ht="12.8" hidden="false" customHeight="false" outlineLevel="0" collapsed="false">
      <c r="A250" s="96" t="n">
        <v>246</v>
      </c>
      <c r="B250" s="77" t="n">
        <f aca="false">EOMONTH(Input!$C$7,A250)</f>
        <v>50405</v>
      </c>
      <c r="C250" s="77"/>
      <c r="D250" s="104" t="n">
        <f aca="false">IF(($D249+$H249)&lt;0,($D249+$G249),0)</f>
        <v>0</v>
      </c>
      <c r="E250" s="104" t="n">
        <f aca="false">IF($D250&lt;0,Input!$G$60,0)</f>
        <v>0</v>
      </c>
      <c r="F250" s="104" t="n">
        <f aca="false">($D250*(Input!$G$56/100))/12</f>
        <v>0</v>
      </c>
      <c r="G250" s="104" t="n">
        <f aca="false">(-1)*$E250+$F250</f>
        <v>0</v>
      </c>
    </row>
    <row r="251" customFormat="false" ht="12.8" hidden="false" customHeight="false" outlineLevel="0" collapsed="false">
      <c r="A251" s="96" t="n">
        <v>247</v>
      </c>
      <c r="B251" s="77" t="n">
        <f aca="false">EOMONTH(Input!$C$7,A251)</f>
        <v>50436</v>
      </c>
      <c r="C251" s="77"/>
      <c r="D251" s="104" t="n">
        <f aca="false">IF(($D250+$H250)&lt;0,($D250+$G250),0)</f>
        <v>0</v>
      </c>
      <c r="E251" s="104" t="n">
        <f aca="false">IF($D251&lt;0,Input!$G$60,0)</f>
        <v>0</v>
      </c>
      <c r="F251" s="104" t="n">
        <f aca="false">($D251*(Input!$G$56/100))/12</f>
        <v>0</v>
      </c>
      <c r="G251" s="104" t="n">
        <f aca="false">(-1)*$E251+$F251</f>
        <v>0</v>
      </c>
    </row>
    <row r="252" customFormat="false" ht="12.8" hidden="false" customHeight="false" outlineLevel="0" collapsed="false">
      <c r="A252" s="96" t="n">
        <v>248</v>
      </c>
      <c r="B252" s="77" t="n">
        <f aca="false">EOMONTH(Input!$C$7,A252)</f>
        <v>50464</v>
      </c>
      <c r="C252" s="77"/>
      <c r="D252" s="104" t="n">
        <f aca="false">IF(($D251+$H251)&lt;0,($D251+$G251),0)</f>
        <v>0</v>
      </c>
      <c r="E252" s="104" t="n">
        <f aca="false">IF($D252&lt;0,Input!$G$60,0)</f>
        <v>0</v>
      </c>
      <c r="F252" s="104" t="n">
        <f aca="false">($D252*(Input!$G$56/100))/12</f>
        <v>0</v>
      </c>
      <c r="G252" s="104" t="n">
        <f aca="false">(-1)*$E252+$F252</f>
        <v>0</v>
      </c>
    </row>
    <row r="253" customFormat="false" ht="12.8" hidden="false" customHeight="false" outlineLevel="0" collapsed="false">
      <c r="A253" s="96" t="n">
        <v>249</v>
      </c>
      <c r="B253" s="77" t="n">
        <f aca="false">EOMONTH(Input!$C$7,A253)</f>
        <v>50495</v>
      </c>
      <c r="C253" s="77"/>
      <c r="D253" s="104" t="n">
        <f aca="false">IF(($D252+$H252)&lt;0,($D252+$G252),0)</f>
        <v>0</v>
      </c>
      <c r="E253" s="104" t="n">
        <f aca="false">IF($D253&lt;0,Input!$G$60,0)</f>
        <v>0</v>
      </c>
      <c r="F253" s="104" t="n">
        <f aca="false">($D253*(Input!$G$56/100))/12</f>
        <v>0</v>
      </c>
      <c r="G253" s="104" t="n">
        <f aca="false">(-1)*$E253+$F253</f>
        <v>0</v>
      </c>
    </row>
    <row r="254" customFormat="false" ht="12.8" hidden="false" customHeight="false" outlineLevel="0" collapsed="false">
      <c r="A254" s="96" t="n">
        <v>250</v>
      </c>
      <c r="B254" s="77" t="n">
        <f aca="false">EOMONTH(Input!$C$7,A254)</f>
        <v>50525</v>
      </c>
      <c r="C254" s="77"/>
      <c r="D254" s="104" t="n">
        <f aca="false">IF(($D253+$H253)&lt;0,($D253+$G253),0)</f>
        <v>0</v>
      </c>
      <c r="E254" s="104" t="n">
        <f aca="false">IF($D254&lt;0,Input!$G$60,0)</f>
        <v>0</v>
      </c>
      <c r="F254" s="104" t="n">
        <f aca="false">($D254*(Input!$G$56/100))/12</f>
        <v>0</v>
      </c>
      <c r="G254" s="104" t="n">
        <f aca="false">(-1)*$E254+$F254</f>
        <v>0</v>
      </c>
    </row>
    <row r="255" customFormat="false" ht="12.8" hidden="false" customHeight="false" outlineLevel="0" collapsed="false">
      <c r="A255" s="96" t="n">
        <v>251</v>
      </c>
      <c r="B255" s="77" t="n">
        <f aca="false">EOMONTH(Input!$C$7,A255)</f>
        <v>50556</v>
      </c>
      <c r="C255" s="77"/>
      <c r="D255" s="104" t="n">
        <f aca="false">IF(($D254+$H254)&lt;0,($D254+$G254),0)</f>
        <v>0</v>
      </c>
      <c r="E255" s="104" t="n">
        <f aca="false">IF($D255&lt;0,Input!$G$60,0)</f>
        <v>0</v>
      </c>
      <c r="F255" s="104" t="n">
        <f aca="false">($D255*(Input!$G$56/100))/12</f>
        <v>0</v>
      </c>
      <c r="G255" s="104" t="n">
        <f aca="false">(-1)*$E255+$F255</f>
        <v>0</v>
      </c>
    </row>
    <row r="256" customFormat="false" ht="12.8" hidden="false" customHeight="false" outlineLevel="0" collapsed="false">
      <c r="A256" s="96" t="n">
        <v>252</v>
      </c>
      <c r="B256" s="77" t="n">
        <f aca="false">EOMONTH(Input!$C$7,A256)</f>
        <v>50586</v>
      </c>
      <c r="C256" s="77"/>
      <c r="D256" s="104" t="n">
        <f aca="false">IF(($D255+$H255)&lt;0,($D255+$G255),0)</f>
        <v>0</v>
      </c>
      <c r="E256" s="104" t="n">
        <f aca="false">IF($D256&lt;0,Input!$G$60,0)</f>
        <v>0</v>
      </c>
      <c r="F256" s="104" t="n">
        <f aca="false">($D256*(Input!$G$56/100))/12</f>
        <v>0</v>
      </c>
      <c r="G256" s="104" t="n">
        <f aca="false">(-1)*$E256+$F256</f>
        <v>0</v>
      </c>
    </row>
    <row r="257" customFormat="false" ht="12.8" hidden="false" customHeight="false" outlineLevel="0" collapsed="false">
      <c r="A257" s="96" t="n">
        <v>253</v>
      </c>
      <c r="B257" s="77" t="n">
        <f aca="false">EOMONTH(Input!$C$7,A257)</f>
        <v>50617</v>
      </c>
      <c r="C257" s="77"/>
      <c r="D257" s="104" t="n">
        <f aca="false">IF(($D256+$H256)&lt;0,($D256+$G256),0)</f>
        <v>0</v>
      </c>
      <c r="E257" s="104" t="n">
        <f aca="false">IF($D257&lt;0,Input!$G$60,0)</f>
        <v>0</v>
      </c>
      <c r="F257" s="104" t="n">
        <f aca="false">($D257*(Input!$G$56/100))/12</f>
        <v>0</v>
      </c>
      <c r="G257" s="104" t="n">
        <f aca="false">(-1)*$E257+$F257</f>
        <v>0</v>
      </c>
    </row>
    <row r="258" customFormat="false" ht="12.8" hidden="false" customHeight="false" outlineLevel="0" collapsed="false">
      <c r="A258" s="96" t="n">
        <v>254</v>
      </c>
      <c r="B258" s="77" t="n">
        <f aca="false">EOMONTH(Input!$C$7,A258)</f>
        <v>50648</v>
      </c>
      <c r="C258" s="77"/>
      <c r="D258" s="104" t="n">
        <f aca="false">IF(($D257+$H257)&lt;0,($D257+$G257),0)</f>
        <v>0</v>
      </c>
      <c r="E258" s="104" t="n">
        <f aca="false">IF($D258&lt;0,Input!$G$60,0)</f>
        <v>0</v>
      </c>
      <c r="F258" s="104" t="n">
        <f aca="false">($D258*(Input!$G$56/100))/12</f>
        <v>0</v>
      </c>
      <c r="G258" s="104" t="n">
        <f aca="false">(-1)*$E258+$F258</f>
        <v>0</v>
      </c>
    </row>
    <row r="259" customFormat="false" ht="12.8" hidden="false" customHeight="false" outlineLevel="0" collapsed="false">
      <c r="A259" s="96" t="n">
        <v>255</v>
      </c>
      <c r="B259" s="77" t="n">
        <f aca="false">EOMONTH(Input!$C$7,A259)</f>
        <v>50678</v>
      </c>
      <c r="C259" s="77"/>
      <c r="D259" s="104" t="n">
        <f aca="false">IF(($D258+$H258)&lt;0,($D258+$G258),0)</f>
        <v>0</v>
      </c>
      <c r="E259" s="104" t="n">
        <f aca="false">IF($D259&lt;0,Input!$G$60,0)</f>
        <v>0</v>
      </c>
      <c r="F259" s="104" t="n">
        <f aca="false">($D259*(Input!$G$56/100))/12</f>
        <v>0</v>
      </c>
      <c r="G259" s="104" t="n">
        <f aca="false">(-1)*$E259+$F259</f>
        <v>0</v>
      </c>
    </row>
    <row r="260" customFormat="false" ht="12.8" hidden="false" customHeight="false" outlineLevel="0" collapsed="false">
      <c r="A260" s="96" t="n">
        <v>256</v>
      </c>
      <c r="B260" s="77" t="n">
        <f aca="false">EOMONTH(Input!$C$7,A260)</f>
        <v>50709</v>
      </c>
      <c r="C260" s="77"/>
      <c r="D260" s="104" t="n">
        <f aca="false">IF(($D259+$H259)&lt;0,($D259+$G259),0)</f>
        <v>0</v>
      </c>
      <c r="E260" s="104" t="n">
        <f aca="false">IF($D260&lt;0,Input!$G$60,0)</f>
        <v>0</v>
      </c>
      <c r="F260" s="104" t="n">
        <f aca="false">($D260*(Input!$G$56/100))/12</f>
        <v>0</v>
      </c>
      <c r="G260" s="104" t="n">
        <f aca="false">(-1)*$E260+$F260</f>
        <v>0</v>
      </c>
    </row>
    <row r="261" customFormat="false" ht="12.8" hidden="false" customHeight="false" outlineLevel="0" collapsed="false">
      <c r="A261" s="96" t="n">
        <v>257</v>
      </c>
      <c r="B261" s="77" t="n">
        <f aca="false">EOMONTH(Input!$C$7,A261)</f>
        <v>50739</v>
      </c>
      <c r="C261" s="77"/>
      <c r="D261" s="104" t="n">
        <f aca="false">IF(($D260+$H260)&lt;0,($D260+$G260),0)</f>
        <v>0</v>
      </c>
      <c r="E261" s="104" t="n">
        <f aca="false">IF($D261&lt;0,Input!$G$60,0)</f>
        <v>0</v>
      </c>
      <c r="F261" s="104" t="n">
        <f aca="false">($D261*(Input!$G$56/100))/12</f>
        <v>0</v>
      </c>
      <c r="G261" s="104" t="n">
        <f aca="false">(-1)*$E261+$F261</f>
        <v>0</v>
      </c>
    </row>
    <row r="262" customFormat="false" ht="12.8" hidden="false" customHeight="false" outlineLevel="0" collapsed="false">
      <c r="A262" s="96" t="n">
        <v>258</v>
      </c>
      <c r="B262" s="77" t="n">
        <f aca="false">EOMONTH(Input!$C$7,A262)</f>
        <v>50770</v>
      </c>
      <c r="C262" s="77"/>
      <c r="D262" s="104" t="n">
        <f aca="false">IF(($D261+$H261)&lt;0,($D261+$G261),0)</f>
        <v>0</v>
      </c>
      <c r="E262" s="104" t="n">
        <f aca="false">IF($D262&lt;0,Input!$G$60,0)</f>
        <v>0</v>
      </c>
      <c r="F262" s="104" t="n">
        <f aca="false">($D262*(Input!$G$56/100))/12</f>
        <v>0</v>
      </c>
      <c r="G262" s="104" t="n">
        <f aca="false">(-1)*$E262+$F262</f>
        <v>0</v>
      </c>
    </row>
    <row r="263" customFormat="false" ht="12.8" hidden="false" customHeight="false" outlineLevel="0" collapsed="false">
      <c r="A263" s="96" t="n">
        <v>259</v>
      </c>
      <c r="B263" s="77" t="n">
        <f aca="false">EOMONTH(Input!$C$7,A263)</f>
        <v>50801</v>
      </c>
      <c r="C263" s="77"/>
      <c r="D263" s="104" t="n">
        <f aca="false">IF(($D262+$H262)&lt;0,($D262+$G262),0)</f>
        <v>0</v>
      </c>
      <c r="E263" s="104" t="n">
        <f aca="false">IF($D263&lt;0,Input!$G$60,0)</f>
        <v>0</v>
      </c>
      <c r="F263" s="104" t="n">
        <f aca="false">($D263*(Input!$G$56/100))/12</f>
        <v>0</v>
      </c>
      <c r="G263" s="104" t="n">
        <f aca="false">(-1)*$E263+$F263</f>
        <v>0</v>
      </c>
    </row>
    <row r="264" customFormat="false" ht="12.8" hidden="false" customHeight="false" outlineLevel="0" collapsed="false">
      <c r="A264" s="96" t="n">
        <v>260</v>
      </c>
      <c r="B264" s="77" t="n">
        <f aca="false">EOMONTH(Input!$C$7,A264)</f>
        <v>50829</v>
      </c>
      <c r="C264" s="77"/>
      <c r="D264" s="104" t="n">
        <f aca="false">IF(($D263+$H263)&lt;0,($D263+$G263),0)</f>
        <v>0</v>
      </c>
      <c r="E264" s="104" t="n">
        <f aca="false">IF($D264&lt;0,Input!$G$60,0)</f>
        <v>0</v>
      </c>
      <c r="F264" s="104" t="n">
        <f aca="false">($D264*(Input!$G$56/100))/12</f>
        <v>0</v>
      </c>
      <c r="G264" s="104" t="n">
        <f aca="false">(-1)*$E264+$F264</f>
        <v>0</v>
      </c>
    </row>
    <row r="265" customFormat="false" ht="12.8" hidden="false" customHeight="false" outlineLevel="0" collapsed="false">
      <c r="A265" s="96" t="n">
        <v>261</v>
      </c>
      <c r="B265" s="77" t="n">
        <f aca="false">EOMONTH(Input!$C$7,A265)</f>
        <v>50860</v>
      </c>
      <c r="C265" s="77"/>
      <c r="D265" s="104" t="n">
        <f aca="false">IF(($D264+$H264)&lt;0,($D264+$G264),0)</f>
        <v>0</v>
      </c>
      <c r="E265" s="104" t="n">
        <f aca="false">IF($D265&lt;0,Input!$G$60,0)</f>
        <v>0</v>
      </c>
      <c r="F265" s="104" t="n">
        <f aca="false">($D265*(Input!$G$56/100))/12</f>
        <v>0</v>
      </c>
      <c r="G265" s="104" t="n">
        <f aca="false">(-1)*$E265+$F265</f>
        <v>0</v>
      </c>
    </row>
    <row r="266" customFormat="false" ht="12.8" hidden="false" customHeight="false" outlineLevel="0" collapsed="false">
      <c r="A266" s="96" t="n">
        <v>262</v>
      </c>
      <c r="B266" s="77" t="n">
        <f aca="false">EOMONTH(Input!$C$7,A266)</f>
        <v>50890</v>
      </c>
      <c r="C266" s="77"/>
      <c r="D266" s="104" t="n">
        <f aca="false">IF(($D265+$H265)&lt;0,($D265+$G265),0)</f>
        <v>0</v>
      </c>
      <c r="E266" s="104" t="n">
        <f aca="false">IF($D266&lt;0,Input!$G$60,0)</f>
        <v>0</v>
      </c>
      <c r="F266" s="104" t="n">
        <f aca="false">($D266*(Input!$G$56/100))/12</f>
        <v>0</v>
      </c>
      <c r="G266" s="104" t="n">
        <f aca="false">(-1)*$E266+$F266</f>
        <v>0</v>
      </c>
    </row>
    <row r="267" customFormat="false" ht="12.8" hidden="false" customHeight="false" outlineLevel="0" collapsed="false">
      <c r="A267" s="96" t="n">
        <v>263</v>
      </c>
      <c r="B267" s="77" t="n">
        <f aca="false">EOMONTH(Input!$C$7,A267)</f>
        <v>50921</v>
      </c>
      <c r="C267" s="77"/>
      <c r="D267" s="104" t="n">
        <f aca="false">IF(($D266+$H266)&lt;0,($D266+$G266),0)</f>
        <v>0</v>
      </c>
      <c r="E267" s="104" t="n">
        <f aca="false">IF($D267&lt;0,Input!$G$60,0)</f>
        <v>0</v>
      </c>
      <c r="F267" s="104" t="n">
        <f aca="false">($D267*(Input!$G$56/100))/12</f>
        <v>0</v>
      </c>
      <c r="G267" s="104" t="n">
        <f aca="false">(-1)*$E267+$F267</f>
        <v>0</v>
      </c>
    </row>
    <row r="268" customFormat="false" ht="12.8" hidden="false" customHeight="false" outlineLevel="0" collapsed="false">
      <c r="A268" s="96" t="n">
        <v>264</v>
      </c>
      <c r="B268" s="77" t="n">
        <f aca="false">EOMONTH(Input!$C$7,A268)</f>
        <v>50951</v>
      </c>
      <c r="C268" s="77"/>
      <c r="D268" s="104" t="n">
        <f aca="false">IF(($D267+$H267)&lt;0,($D267+$G267),0)</f>
        <v>0</v>
      </c>
      <c r="E268" s="104" t="n">
        <f aca="false">IF($D268&lt;0,Input!$G$60,0)</f>
        <v>0</v>
      </c>
      <c r="F268" s="104" t="n">
        <f aca="false">($D268*(Input!$G$56/100))/12</f>
        <v>0</v>
      </c>
      <c r="G268" s="104" t="n">
        <f aca="false">(-1)*$E268+$F268</f>
        <v>0</v>
      </c>
    </row>
    <row r="269" customFormat="false" ht="12.8" hidden="false" customHeight="false" outlineLevel="0" collapsed="false">
      <c r="A269" s="96" t="n">
        <v>265</v>
      </c>
      <c r="B269" s="77" t="n">
        <f aca="false">EOMONTH(Input!$C$7,A269)</f>
        <v>50982</v>
      </c>
      <c r="C269" s="77"/>
      <c r="D269" s="104" t="n">
        <f aca="false">IF(($D268+$H268)&lt;0,($D268+$G268),0)</f>
        <v>0</v>
      </c>
      <c r="E269" s="104" t="n">
        <f aca="false">IF($D269&lt;0,Input!$G$60,0)</f>
        <v>0</v>
      </c>
      <c r="F269" s="104" t="n">
        <f aca="false">($D269*(Input!$G$56/100))/12</f>
        <v>0</v>
      </c>
      <c r="G269" s="104" t="n">
        <f aca="false">(-1)*$E269+$F269</f>
        <v>0</v>
      </c>
    </row>
    <row r="270" customFormat="false" ht="12.8" hidden="false" customHeight="false" outlineLevel="0" collapsed="false">
      <c r="A270" s="96" t="n">
        <v>266</v>
      </c>
      <c r="B270" s="77" t="n">
        <f aca="false">EOMONTH(Input!$C$7,A270)</f>
        <v>51013</v>
      </c>
      <c r="C270" s="77"/>
      <c r="D270" s="104" t="n">
        <f aca="false">IF(($D269+$H269)&lt;0,($D269+$G269),0)</f>
        <v>0</v>
      </c>
      <c r="E270" s="104" t="n">
        <f aca="false">IF($D270&lt;0,Input!$G$60,0)</f>
        <v>0</v>
      </c>
      <c r="F270" s="104" t="n">
        <f aca="false">($D270*(Input!$G$56/100))/12</f>
        <v>0</v>
      </c>
      <c r="G270" s="104" t="n">
        <f aca="false">(-1)*$E270+$F270</f>
        <v>0</v>
      </c>
    </row>
    <row r="271" customFormat="false" ht="12.8" hidden="false" customHeight="false" outlineLevel="0" collapsed="false">
      <c r="A271" s="96" t="n">
        <v>267</v>
      </c>
      <c r="B271" s="77" t="n">
        <f aca="false">EOMONTH(Input!$C$7,A271)</f>
        <v>51043</v>
      </c>
      <c r="C271" s="77"/>
      <c r="D271" s="104" t="n">
        <f aca="false">IF(($D270+$H270)&lt;0,($D270+$G270),0)</f>
        <v>0</v>
      </c>
      <c r="E271" s="104" t="n">
        <f aca="false">IF($D271&lt;0,Input!$G$60,0)</f>
        <v>0</v>
      </c>
      <c r="F271" s="104" t="n">
        <f aca="false">($D271*(Input!$G$56/100))/12</f>
        <v>0</v>
      </c>
      <c r="G271" s="104" t="n">
        <f aca="false">(-1)*$E271+$F271</f>
        <v>0</v>
      </c>
    </row>
    <row r="272" customFormat="false" ht="12.8" hidden="false" customHeight="false" outlineLevel="0" collapsed="false">
      <c r="A272" s="96" t="n">
        <v>268</v>
      </c>
      <c r="B272" s="77" t="n">
        <f aca="false">EOMONTH(Input!$C$7,A272)</f>
        <v>51074</v>
      </c>
      <c r="C272" s="77"/>
      <c r="D272" s="104" t="n">
        <f aca="false">IF(($D271+$H271)&lt;0,($D271+$G271),0)</f>
        <v>0</v>
      </c>
      <c r="E272" s="104" t="n">
        <f aca="false">IF($D272&lt;0,Input!$G$60,0)</f>
        <v>0</v>
      </c>
      <c r="F272" s="104" t="n">
        <f aca="false">($D272*(Input!$G$56/100))/12</f>
        <v>0</v>
      </c>
      <c r="G272" s="104" t="n">
        <f aca="false">(-1)*$E272+$F272</f>
        <v>0</v>
      </c>
    </row>
    <row r="273" customFormat="false" ht="12.8" hidden="false" customHeight="false" outlineLevel="0" collapsed="false">
      <c r="A273" s="96" t="n">
        <v>269</v>
      </c>
      <c r="B273" s="77" t="n">
        <f aca="false">EOMONTH(Input!$C$7,A273)</f>
        <v>51104</v>
      </c>
      <c r="C273" s="77"/>
      <c r="D273" s="104" t="n">
        <f aca="false">IF(($D272+$H272)&lt;0,($D272+$G272),0)</f>
        <v>0</v>
      </c>
      <c r="E273" s="104" t="n">
        <f aca="false">IF($D273&lt;0,Input!$G$60,0)</f>
        <v>0</v>
      </c>
      <c r="F273" s="104" t="n">
        <f aca="false">($D273*(Input!$G$56/100))/12</f>
        <v>0</v>
      </c>
      <c r="G273" s="104" t="n">
        <f aca="false">(-1)*$E273+$F273</f>
        <v>0</v>
      </c>
    </row>
    <row r="274" customFormat="false" ht="12.8" hidden="false" customHeight="false" outlineLevel="0" collapsed="false">
      <c r="A274" s="96" t="n">
        <v>270</v>
      </c>
      <c r="B274" s="77" t="n">
        <f aca="false">EOMONTH(Input!$C$7,A274)</f>
        <v>51135</v>
      </c>
      <c r="C274" s="77"/>
      <c r="D274" s="104" t="n">
        <f aca="false">IF(($D273+$H273)&lt;0,($D273+$G273),0)</f>
        <v>0</v>
      </c>
      <c r="E274" s="104" t="n">
        <f aca="false">IF($D274&lt;0,Input!$G$60,0)</f>
        <v>0</v>
      </c>
      <c r="F274" s="104" t="n">
        <f aca="false">($D274*(Input!$G$56/100))/12</f>
        <v>0</v>
      </c>
      <c r="G274" s="104" t="n">
        <f aca="false">(-1)*$E274+$F274</f>
        <v>0</v>
      </c>
    </row>
    <row r="275" customFormat="false" ht="12.8" hidden="false" customHeight="false" outlineLevel="0" collapsed="false">
      <c r="A275" s="96" t="n">
        <v>271</v>
      </c>
      <c r="B275" s="77" t="n">
        <f aca="false">EOMONTH(Input!$C$7,A275)</f>
        <v>51166</v>
      </c>
      <c r="C275" s="77"/>
      <c r="D275" s="104" t="n">
        <f aca="false">IF(($D274+$H274)&lt;0,($D274+$G274),0)</f>
        <v>0</v>
      </c>
      <c r="E275" s="104" t="n">
        <f aca="false">IF($D275&lt;0,Input!$G$60,0)</f>
        <v>0</v>
      </c>
      <c r="F275" s="104" t="n">
        <f aca="false">($D275*(Input!$G$56/100))/12</f>
        <v>0</v>
      </c>
      <c r="G275" s="104" t="n">
        <f aca="false">(-1)*$E275+$F275</f>
        <v>0</v>
      </c>
    </row>
    <row r="276" customFormat="false" ht="12.8" hidden="false" customHeight="false" outlineLevel="0" collapsed="false">
      <c r="A276" s="96" t="n">
        <v>272</v>
      </c>
      <c r="B276" s="77" t="n">
        <f aca="false">EOMONTH(Input!$C$7,A276)</f>
        <v>51195</v>
      </c>
      <c r="C276" s="77"/>
      <c r="D276" s="104" t="n">
        <f aca="false">IF(($D275+$H275)&lt;0,($D275+$G275),0)</f>
        <v>0</v>
      </c>
      <c r="E276" s="104" t="n">
        <f aca="false">IF($D276&lt;0,Input!$G$60,0)</f>
        <v>0</v>
      </c>
      <c r="F276" s="104" t="n">
        <f aca="false">($D276*(Input!$G$56/100))/12</f>
        <v>0</v>
      </c>
      <c r="G276" s="104" t="n">
        <f aca="false">(-1)*$E276+$F276</f>
        <v>0</v>
      </c>
    </row>
    <row r="277" customFormat="false" ht="12.8" hidden="false" customHeight="false" outlineLevel="0" collapsed="false">
      <c r="A277" s="96" t="n">
        <v>273</v>
      </c>
      <c r="B277" s="77" t="n">
        <f aca="false">EOMONTH(Input!$C$7,A277)</f>
        <v>51226</v>
      </c>
      <c r="C277" s="77"/>
      <c r="D277" s="104" t="n">
        <f aca="false">IF(($D276+$H276)&lt;0,($D276+$G276),0)</f>
        <v>0</v>
      </c>
      <c r="E277" s="104" t="n">
        <f aca="false">IF($D277&lt;0,Input!$G$60,0)</f>
        <v>0</v>
      </c>
      <c r="F277" s="104" t="n">
        <f aca="false">($D277*(Input!$G$56/100))/12</f>
        <v>0</v>
      </c>
      <c r="G277" s="104" t="n">
        <f aca="false">(-1)*$E277+$F277</f>
        <v>0</v>
      </c>
    </row>
    <row r="278" customFormat="false" ht="12.8" hidden="false" customHeight="false" outlineLevel="0" collapsed="false">
      <c r="A278" s="96" t="n">
        <v>274</v>
      </c>
      <c r="B278" s="77" t="n">
        <f aca="false">EOMONTH(Input!$C$7,A278)</f>
        <v>51256</v>
      </c>
      <c r="C278" s="77"/>
      <c r="D278" s="104" t="n">
        <f aca="false">IF(($D277+$H277)&lt;0,($D277+$G277),0)</f>
        <v>0</v>
      </c>
      <c r="E278" s="104" t="n">
        <f aca="false">IF($D278&lt;0,Input!$G$60,0)</f>
        <v>0</v>
      </c>
      <c r="F278" s="104" t="n">
        <f aca="false">($D278*(Input!$G$56/100))/12</f>
        <v>0</v>
      </c>
      <c r="G278" s="104" t="n">
        <f aca="false">(-1)*$E278+$F278</f>
        <v>0</v>
      </c>
    </row>
    <row r="279" customFormat="false" ht="12.8" hidden="false" customHeight="false" outlineLevel="0" collapsed="false">
      <c r="A279" s="96" t="n">
        <v>275</v>
      </c>
      <c r="B279" s="77" t="n">
        <f aca="false">EOMONTH(Input!$C$7,A279)</f>
        <v>51287</v>
      </c>
      <c r="C279" s="77"/>
      <c r="D279" s="104" t="n">
        <f aca="false">IF(($D278+$H278)&lt;0,($D278+$G278),0)</f>
        <v>0</v>
      </c>
      <c r="E279" s="104" t="n">
        <f aca="false">IF($D279&lt;0,Input!$G$60,0)</f>
        <v>0</v>
      </c>
      <c r="F279" s="104" t="n">
        <f aca="false">($D279*(Input!$G$56/100))/12</f>
        <v>0</v>
      </c>
      <c r="G279" s="104" t="n">
        <f aca="false">(-1)*$E279+$F279</f>
        <v>0</v>
      </c>
    </row>
    <row r="280" customFormat="false" ht="12.8" hidden="false" customHeight="false" outlineLevel="0" collapsed="false">
      <c r="A280" s="96" t="n">
        <v>276</v>
      </c>
      <c r="B280" s="77" t="n">
        <f aca="false">EOMONTH(Input!$C$7,A280)</f>
        <v>51317</v>
      </c>
      <c r="C280" s="77"/>
      <c r="D280" s="104" t="n">
        <f aca="false">IF(($D279+$H279)&lt;0,($D279+$G279),0)</f>
        <v>0</v>
      </c>
      <c r="E280" s="104" t="n">
        <f aca="false">IF($D280&lt;0,Input!$G$60,0)</f>
        <v>0</v>
      </c>
      <c r="F280" s="104" t="n">
        <f aca="false">($D280*(Input!$G$56/100))/12</f>
        <v>0</v>
      </c>
      <c r="G280" s="104" t="n">
        <f aca="false">(-1)*$E280+$F280</f>
        <v>0</v>
      </c>
    </row>
    <row r="281" customFormat="false" ht="12.8" hidden="false" customHeight="false" outlineLevel="0" collapsed="false">
      <c r="A281" s="96" t="n">
        <v>277</v>
      </c>
      <c r="B281" s="77" t="n">
        <f aca="false">EOMONTH(Input!$C$7,A281)</f>
        <v>51348</v>
      </c>
      <c r="C281" s="77"/>
      <c r="D281" s="104" t="n">
        <f aca="false">IF(($D280+$H280)&lt;0,($D280+$G280),0)</f>
        <v>0</v>
      </c>
      <c r="E281" s="104" t="n">
        <f aca="false">IF($D281&lt;0,Input!$G$60,0)</f>
        <v>0</v>
      </c>
      <c r="F281" s="104" t="n">
        <f aca="false">($D281*(Input!$G$56/100))/12</f>
        <v>0</v>
      </c>
      <c r="G281" s="104" t="n">
        <f aca="false">(-1)*$E281+$F281</f>
        <v>0</v>
      </c>
    </row>
    <row r="282" customFormat="false" ht="12.8" hidden="false" customHeight="false" outlineLevel="0" collapsed="false">
      <c r="A282" s="96" t="n">
        <v>278</v>
      </c>
      <c r="B282" s="77" t="n">
        <f aca="false">EOMONTH(Input!$C$7,A282)</f>
        <v>51379</v>
      </c>
      <c r="C282" s="77"/>
      <c r="D282" s="104" t="n">
        <f aca="false">IF(($D281+$H281)&lt;0,($D281+$G281),0)</f>
        <v>0</v>
      </c>
      <c r="E282" s="104" t="n">
        <f aca="false">IF($D282&lt;0,Input!$G$60,0)</f>
        <v>0</v>
      </c>
      <c r="F282" s="104" t="n">
        <f aca="false">($D282*(Input!$G$56/100))/12</f>
        <v>0</v>
      </c>
      <c r="G282" s="104" t="n">
        <f aca="false">(-1)*$E282+$F282</f>
        <v>0</v>
      </c>
    </row>
    <row r="283" customFormat="false" ht="12.8" hidden="false" customHeight="false" outlineLevel="0" collapsed="false">
      <c r="A283" s="96" t="n">
        <v>279</v>
      </c>
      <c r="B283" s="77" t="n">
        <f aca="false">EOMONTH(Input!$C$7,A283)</f>
        <v>51409</v>
      </c>
      <c r="C283" s="77"/>
      <c r="D283" s="104" t="n">
        <f aca="false">IF(($D282+$H282)&lt;0,($D282+$G282),0)</f>
        <v>0</v>
      </c>
      <c r="E283" s="104" t="n">
        <f aca="false">IF($D283&lt;0,Input!$G$60,0)</f>
        <v>0</v>
      </c>
      <c r="F283" s="104" t="n">
        <f aca="false">($D283*(Input!$G$56/100))/12</f>
        <v>0</v>
      </c>
      <c r="G283" s="104" t="n">
        <f aca="false">(-1)*$E283+$F283</f>
        <v>0</v>
      </c>
    </row>
    <row r="284" customFormat="false" ht="12.8" hidden="false" customHeight="false" outlineLevel="0" collapsed="false">
      <c r="A284" s="96" t="n">
        <v>280</v>
      </c>
      <c r="B284" s="77" t="n">
        <f aca="false">EOMONTH(Input!$C$7,A284)</f>
        <v>51440</v>
      </c>
      <c r="C284" s="77"/>
      <c r="D284" s="104" t="n">
        <f aca="false">IF(($D283+$H283)&lt;0,($D283+$G283),0)</f>
        <v>0</v>
      </c>
      <c r="E284" s="104" t="n">
        <f aca="false">IF($D284&lt;0,Input!$G$60,0)</f>
        <v>0</v>
      </c>
      <c r="F284" s="104" t="n">
        <f aca="false">($D284*(Input!$G$56/100))/12</f>
        <v>0</v>
      </c>
      <c r="G284" s="104" t="n">
        <f aca="false">(-1)*$E284+$F284</f>
        <v>0</v>
      </c>
    </row>
    <row r="285" customFormat="false" ht="12.8" hidden="false" customHeight="false" outlineLevel="0" collapsed="false">
      <c r="A285" s="96" t="n">
        <v>281</v>
      </c>
      <c r="B285" s="77" t="n">
        <f aca="false">EOMONTH(Input!$C$7,A285)</f>
        <v>51470</v>
      </c>
      <c r="C285" s="77"/>
      <c r="D285" s="104" t="n">
        <f aca="false">IF(($D284+$H284)&lt;0,($D284+$G284),0)</f>
        <v>0</v>
      </c>
      <c r="E285" s="104" t="n">
        <f aca="false">IF($D285&lt;0,Input!$G$60,0)</f>
        <v>0</v>
      </c>
      <c r="F285" s="104" t="n">
        <f aca="false">($D285*(Input!$G$56/100))/12</f>
        <v>0</v>
      </c>
      <c r="G285" s="104" t="n">
        <f aca="false">(-1)*$E285+$F285</f>
        <v>0</v>
      </c>
    </row>
    <row r="286" customFormat="false" ht="12.8" hidden="false" customHeight="false" outlineLevel="0" collapsed="false">
      <c r="A286" s="96" t="n">
        <v>282</v>
      </c>
      <c r="B286" s="77" t="n">
        <f aca="false">EOMONTH(Input!$C$7,A286)</f>
        <v>51501</v>
      </c>
      <c r="C286" s="77"/>
      <c r="D286" s="104" t="n">
        <f aca="false">IF(($D285+$H285)&lt;0,($D285+$G285),0)</f>
        <v>0</v>
      </c>
      <c r="E286" s="104" t="n">
        <f aca="false">IF($D286&lt;0,Input!$G$60,0)</f>
        <v>0</v>
      </c>
      <c r="F286" s="104" t="n">
        <f aca="false">($D286*(Input!$G$56/100))/12</f>
        <v>0</v>
      </c>
      <c r="G286" s="104" t="n">
        <f aca="false">(-1)*$E286+$F286</f>
        <v>0</v>
      </c>
    </row>
    <row r="287" customFormat="false" ht="12.8" hidden="false" customHeight="false" outlineLevel="0" collapsed="false">
      <c r="A287" s="96" t="n">
        <v>283</v>
      </c>
      <c r="B287" s="77" t="n">
        <f aca="false">EOMONTH(Input!$C$7,A287)</f>
        <v>51532</v>
      </c>
      <c r="C287" s="77"/>
      <c r="D287" s="104" t="n">
        <f aca="false">IF(($D286+$H286)&lt;0,($D286+$G286),0)</f>
        <v>0</v>
      </c>
      <c r="E287" s="104" t="n">
        <f aca="false">IF($D287&lt;0,Input!$G$60,0)</f>
        <v>0</v>
      </c>
      <c r="F287" s="104" t="n">
        <f aca="false">($D287*(Input!$G$56/100))/12</f>
        <v>0</v>
      </c>
      <c r="G287" s="104" t="n">
        <f aca="false">(-1)*$E287+$F287</f>
        <v>0</v>
      </c>
    </row>
    <row r="288" customFormat="false" ht="12.8" hidden="false" customHeight="false" outlineLevel="0" collapsed="false">
      <c r="A288" s="96" t="n">
        <v>284</v>
      </c>
      <c r="B288" s="77" t="n">
        <f aca="false">EOMONTH(Input!$C$7,A288)</f>
        <v>51560</v>
      </c>
      <c r="C288" s="77"/>
      <c r="D288" s="104" t="n">
        <f aca="false">IF(($D287+$H287)&lt;0,($D287+$G287),0)</f>
        <v>0</v>
      </c>
      <c r="E288" s="104" t="n">
        <f aca="false">IF($D288&lt;0,Input!$G$60,0)</f>
        <v>0</v>
      </c>
      <c r="F288" s="104" t="n">
        <f aca="false">($D288*(Input!$G$56/100))/12</f>
        <v>0</v>
      </c>
      <c r="G288" s="104" t="n">
        <f aca="false">(-1)*$E288+$F288</f>
        <v>0</v>
      </c>
    </row>
    <row r="289" customFormat="false" ht="12.8" hidden="false" customHeight="false" outlineLevel="0" collapsed="false">
      <c r="A289" s="96" t="n">
        <v>285</v>
      </c>
      <c r="B289" s="77" t="n">
        <f aca="false">EOMONTH(Input!$C$7,A289)</f>
        <v>51591</v>
      </c>
      <c r="C289" s="77"/>
      <c r="D289" s="104" t="n">
        <f aca="false">IF(($D288+$H288)&lt;0,($D288+$G288),0)</f>
        <v>0</v>
      </c>
      <c r="E289" s="104" t="n">
        <f aca="false">IF($D289&lt;0,Input!$G$60,0)</f>
        <v>0</v>
      </c>
      <c r="F289" s="104" t="n">
        <f aca="false">($D289*(Input!$G$56/100))/12</f>
        <v>0</v>
      </c>
      <c r="G289" s="104" t="n">
        <f aca="false">(-1)*$E289+$F289</f>
        <v>0</v>
      </c>
    </row>
    <row r="290" customFormat="false" ht="12.8" hidden="false" customHeight="false" outlineLevel="0" collapsed="false">
      <c r="A290" s="96" t="n">
        <v>286</v>
      </c>
      <c r="B290" s="77" t="n">
        <f aca="false">EOMONTH(Input!$C$7,A290)</f>
        <v>51621</v>
      </c>
      <c r="C290" s="77"/>
      <c r="D290" s="104" t="n">
        <f aca="false">IF(($D289+$H289)&lt;0,($D289+$G289),0)</f>
        <v>0</v>
      </c>
      <c r="E290" s="104" t="n">
        <f aca="false">IF($D290&lt;0,Input!$G$60,0)</f>
        <v>0</v>
      </c>
      <c r="F290" s="104" t="n">
        <f aca="false">($D290*(Input!$G$56/100))/12</f>
        <v>0</v>
      </c>
      <c r="G290" s="104" t="n">
        <f aca="false">(-1)*$E290+$F290</f>
        <v>0</v>
      </c>
    </row>
    <row r="291" customFormat="false" ht="12.8" hidden="false" customHeight="false" outlineLevel="0" collapsed="false">
      <c r="A291" s="96" t="n">
        <v>287</v>
      </c>
      <c r="B291" s="77" t="n">
        <f aca="false">EOMONTH(Input!$C$7,A291)</f>
        <v>51652</v>
      </c>
      <c r="C291" s="77"/>
      <c r="D291" s="104" t="n">
        <f aca="false">IF(($D290+$H290)&lt;0,($D290+$G290),0)</f>
        <v>0</v>
      </c>
      <c r="E291" s="104" t="n">
        <f aca="false">IF($D291&lt;0,Input!$G$60,0)</f>
        <v>0</v>
      </c>
      <c r="F291" s="104" t="n">
        <f aca="false">($D291*(Input!$G$56/100))/12</f>
        <v>0</v>
      </c>
      <c r="G291" s="104" t="n">
        <f aca="false">(-1)*$E291+$F291</f>
        <v>0</v>
      </c>
    </row>
    <row r="292" customFormat="false" ht="12.8" hidden="false" customHeight="false" outlineLevel="0" collapsed="false">
      <c r="A292" s="96" t="n">
        <v>288</v>
      </c>
      <c r="B292" s="77" t="n">
        <f aca="false">EOMONTH(Input!$C$7,A292)</f>
        <v>51682</v>
      </c>
      <c r="C292" s="77"/>
      <c r="D292" s="104" t="n">
        <f aca="false">IF(($D291+$H291)&lt;0,($D291+$G291),0)</f>
        <v>0</v>
      </c>
      <c r="E292" s="104" t="n">
        <f aca="false">IF($D292&lt;0,Input!$G$60,0)</f>
        <v>0</v>
      </c>
      <c r="F292" s="104" t="n">
        <f aca="false">($D292*(Input!$G$56/100))/12</f>
        <v>0</v>
      </c>
      <c r="G292" s="104" t="n">
        <f aca="false">(-1)*$E292+$F292</f>
        <v>0</v>
      </c>
    </row>
    <row r="293" customFormat="false" ht="12.8" hidden="false" customHeight="false" outlineLevel="0" collapsed="false">
      <c r="A293" s="96" t="n">
        <v>289</v>
      </c>
      <c r="B293" s="77" t="n">
        <f aca="false">EOMONTH(Input!$C$7,A293)</f>
        <v>51713</v>
      </c>
      <c r="C293" s="77"/>
      <c r="D293" s="104" t="n">
        <f aca="false">IF(($D292+$H292)&lt;0,($D292+$G292),0)</f>
        <v>0</v>
      </c>
      <c r="E293" s="104" t="n">
        <f aca="false">IF($D293&lt;0,Input!$G$60,0)</f>
        <v>0</v>
      </c>
      <c r="F293" s="104" t="n">
        <f aca="false">($D293*(Input!$G$56/100))/12</f>
        <v>0</v>
      </c>
      <c r="G293" s="104" t="n">
        <f aca="false">(-1)*$E293+$F293</f>
        <v>0</v>
      </c>
    </row>
    <row r="294" customFormat="false" ht="12.8" hidden="false" customHeight="false" outlineLevel="0" collapsed="false">
      <c r="A294" s="96" t="n">
        <v>290</v>
      </c>
      <c r="B294" s="77" t="n">
        <f aca="false">EOMONTH(Input!$C$7,A294)</f>
        <v>51744</v>
      </c>
      <c r="C294" s="77"/>
      <c r="D294" s="104" t="n">
        <f aca="false">IF(($D293+$H293)&lt;0,($D293+$G293),0)</f>
        <v>0</v>
      </c>
      <c r="E294" s="104" t="n">
        <f aca="false">IF($D294&lt;0,Input!$G$60,0)</f>
        <v>0</v>
      </c>
      <c r="F294" s="104" t="n">
        <f aca="false">($D294*(Input!$G$56/100))/12</f>
        <v>0</v>
      </c>
      <c r="G294" s="104" t="n">
        <f aca="false">(-1)*$E294+$F294</f>
        <v>0</v>
      </c>
    </row>
    <row r="295" customFormat="false" ht="12.8" hidden="false" customHeight="false" outlineLevel="0" collapsed="false">
      <c r="A295" s="96" t="n">
        <v>291</v>
      </c>
      <c r="B295" s="77" t="n">
        <f aca="false">EOMONTH(Input!$C$7,A295)</f>
        <v>51774</v>
      </c>
      <c r="C295" s="77"/>
      <c r="D295" s="104" t="n">
        <f aca="false">IF(($D294+$H294)&lt;0,($D294+$G294),0)</f>
        <v>0</v>
      </c>
      <c r="E295" s="104" t="n">
        <f aca="false">IF($D295&lt;0,Input!$G$60,0)</f>
        <v>0</v>
      </c>
      <c r="F295" s="104" t="n">
        <f aca="false">($D295*(Input!$G$56/100))/12</f>
        <v>0</v>
      </c>
      <c r="G295" s="104" t="n">
        <f aca="false">(-1)*$E295+$F295</f>
        <v>0</v>
      </c>
    </row>
    <row r="296" customFormat="false" ht="12.8" hidden="false" customHeight="false" outlineLevel="0" collapsed="false">
      <c r="A296" s="96" t="n">
        <v>292</v>
      </c>
      <c r="B296" s="77" t="n">
        <f aca="false">EOMONTH(Input!$C$7,A296)</f>
        <v>51805</v>
      </c>
      <c r="C296" s="77"/>
      <c r="D296" s="104" t="n">
        <f aca="false">IF(($D295+$H295)&lt;0,($D295+$G295),0)</f>
        <v>0</v>
      </c>
      <c r="E296" s="104" t="n">
        <f aca="false">IF($D296&lt;0,Input!$G$60,0)</f>
        <v>0</v>
      </c>
      <c r="F296" s="104" t="n">
        <f aca="false">($D296*(Input!$G$56/100))/12</f>
        <v>0</v>
      </c>
      <c r="G296" s="104" t="n">
        <f aca="false">(-1)*$E296+$F296</f>
        <v>0</v>
      </c>
    </row>
    <row r="297" customFormat="false" ht="12.8" hidden="false" customHeight="false" outlineLevel="0" collapsed="false">
      <c r="A297" s="96" t="n">
        <v>293</v>
      </c>
      <c r="B297" s="77" t="n">
        <f aca="false">EOMONTH(Input!$C$7,A297)</f>
        <v>51835</v>
      </c>
      <c r="C297" s="77"/>
      <c r="D297" s="104" t="n">
        <f aca="false">IF(($D296+$H296)&lt;0,($D296+$G296),0)</f>
        <v>0</v>
      </c>
      <c r="E297" s="104" t="n">
        <f aca="false">IF($D297&lt;0,Input!$G$60,0)</f>
        <v>0</v>
      </c>
      <c r="F297" s="104" t="n">
        <f aca="false">($D297*(Input!$G$56/100))/12</f>
        <v>0</v>
      </c>
      <c r="G297" s="104" t="n">
        <f aca="false">(-1)*$E297+$F297</f>
        <v>0</v>
      </c>
    </row>
    <row r="298" customFormat="false" ht="12.8" hidden="false" customHeight="false" outlineLevel="0" collapsed="false">
      <c r="A298" s="96" t="n">
        <v>294</v>
      </c>
      <c r="B298" s="77" t="n">
        <f aca="false">EOMONTH(Input!$C$7,A298)</f>
        <v>51866</v>
      </c>
      <c r="C298" s="77"/>
      <c r="D298" s="104" t="n">
        <f aca="false">IF(($D297+$H297)&lt;0,($D297+$G297),0)</f>
        <v>0</v>
      </c>
      <c r="E298" s="104" t="n">
        <f aca="false">IF($D298&lt;0,Input!$G$60,0)</f>
        <v>0</v>
      </c>
      <c r="F298" s="104" t="n">
        <f aca="false">($D298*(Input!$G$56/100))/12</f>
        <v>0</v>
      </c>
      <c r="G298" s="104" t="n">
        <f aca="false">(-1)*$E298+$F298</f>
        <v>0</v>
      </c>
    </row>
    <row r="299" customFormat="false" ht="12.8" hidden="false" customHeight="false" outlineLevel="0" collapsed="false">
      <c r="A299" s="96" t="n">
        <v>295</v>
      </c>
      <c r="B299" s="77" t="n">
        <f aca="false">EOMONTH(Input!$C$7,A299)</f>
        <v>51897</v>
      </c>
      <c r="C299" s="77"/>
      <c r="D299" s="104" t="n">
        <f aca="false">IF(($D298+$H298)&lt;0,($D298+$G298),0)</f>
        <v>0</v>
      </c>
      <c r="E299" s="104" t="n">
        <f aca="false">IF($D299&lt;0,Input!$G$60,0)</f>
        <v>0</v>
      </c>
      <c r="F299" s="104" t="n">
        <f aca="false">($D299*(Input!$G$56/100))/12</f>
        <v>0</v>
      </c>
      <c r="G299" s="104" t="n">
        <f aca="false">(-1)*$E299+$F299</f>
        <v>0</v>
      </c>
    </row>
    <row r="300" customFormat="false" ht="12.8" hidden="false" customHeight="false" outlineLevel="0" collapsed="false">
      <c r="A300" s="96" t="n">
        <v>296</v>
      </c>
      <c r="B300" s="77" t="n">
        <f aca="false">EOMONTH(Input!$C$7,A300)</f>
        <v>51925</v>
      </c>
      <c r="C300" s="77"/>
      <c r="D300" s="104" t="n">
        <f aca="false">IF(($D299+$H299)&lt;0,($D299+$G299),0)</f>
        <v>0</v>
      </c>
      <c r="E300" s="104" t="n">
        <f aca="false">IF($D300&lt;0,Input!$G$60,0)</f>
        <v>0</v>
      </c>
      <c r="F300" s="104" t="n">
        <f aca="false">($D300*(Input!$G$56/100))/12</f>
        <v>0</v>
      </c>
      <c r="G300" s="104" t="n">
        <f aca="false">(-1)*$E300+$F300</f>
        <v>0</v>
      </c>
    </row>
    <row r="301" customFormat="false" ht="12.8" hidden="false" customHeight="false" outlineLevel="0" collapsed="false">
      <c r="A301" s="96" t="n">
        <v>297</v>
      </c>
      <c r="B301" s="77" t="n">
        <f aca="false">EOMONTH(Input!$C$7,A301)</f>
        <v>51956</v>
      </c>
      <c r="C301" s="77"/>
      <c r="D301" s="104" t="n">
        <f aca="false">IF(($D300+$H300)&lt;0,($D300+$G300),0)</f>
        <v>0</v>
      </c>
      <c r="E301" s="104" t="n">
        <f aca="false">IF($D301&lt;0,Input!$G$60,0)</f>
        <v>0</v>
      </c>
      <c r="F301" s="104" t="n">
        <f aca="false">($D301*(Input!$G$56/100))/12</f>
        <v>0</v>
      </c>
      <c r="G301" s="104" t="n">
        <f aca="false">(-1)*$E301+$F301</f>
        <v>0</v>
      </c>
    </row>
    <row r="302" customFormat="false" ht="12.8" hidden="false" customHeight="false" outlineLevel="0" collapsed="false">
      <c r="A302" s="96" t="n">
        <v>298</v>
      </c>
      <c r="B302" s="77" t="n">
        <f aca="false">EOMONTH(Input!$C$7,A302)</f>
        <v>51986</v>
      </c>
      <c r="C302" s="77"/>
      <c r="D302" s="104" t="n">
        <f aca="false">IF(($D301+$H301)&lt;0,($D301+$G301),0)</f>
        <v>0</v>
      </c>
      <c r="E302" s="104" t="n">
        <f aca="false">IF($D302&lt;0,Input!$G$60,0)</f>
        <v>0</v>
      </c>
      <c r="F302" s="104" t="n">
        <f aca="false">($D302*(Input!$G$56/100))/12</f>
        <v>0</v>
      </c>
      <c r="G302" s="104" t="n">
        <f aca="false">(-1)*$E302+$F302</f>
        <v>0</v>
      </c>
    </row>
    <row r="303" customFormat="false" ht="12.8" hidden="false" customHeight="false" outlineLevel="0" collapsed="false">
      <c r="A303" s="96" t="n">
        <v>299</v>
      </c>
      <c r="B303" s="77" t="n">
        <f aca="false">EOMONTH(Input!$C$7,A303)</f>
        <v>52017</v>
      </c>
      <c r="C303" s="77"/>
      <c r="D303" s="104" t="n">
        <f aca="false">IF(($D302+$H302)&lt;0,($D302+$G302),0)</f>
        <v>0</v>
      </c>
      <c r="E303" s="104" t="n">
        <f aca="false">IF($D303&lt;0,Input!$G$60,0)</f>
        <v>0</v>
      </c>
      <c r="F303" s="104" t="n">
        <f aca="false">($D303*(Input!$G$56/100))/12</f>
        <v>0</v>
      </c>
      <c r="G303" s="104" t="n">
        <f aca="false">(-1)*$E303+$F303</f>
        <v>0</v>
      </c>
    </row>
    <row r="304" customFormat="false" ht="12.8" hidden="false" customHeight="false" outlineLevel="0" collapsed="false">
      <c r="A304" s="96" t="n">
        <v>300</v>
      </c>
      <c r="B304" s="77" t="n">
        <f aca="false">EOMONTH(Input!$C$7,A304)</f>
        <v>52047</v>
      </c>
      <c r="C304" s="77"/>
      <c r="D304" s="104" t="n">
        <f aca="false">IF(($D303+$H303)&lt;0,($D303+$G303),0)</f>
        <v>0</v>
      </c>
      <c r="E304" s="104" t="n">
        <f aca="false">IF($D304&lt;0,Input!$G$60,0)</f>
        <v>0</v>
      </c>
      <c r="F304" s="104" t="n">
        <f aca="false">($D304*(Input!$G$56/100))/12</f>
        <v>0</v>
      </c>
      <c r="G304" s="104" t="n">
        <f aca="false">(-1)*$E304+$F304</f>
        <v>0</v>
      </c>
    </row>
    <row r="305" customFormat="false" ht="12.8" hidden="false" customHeight="false" outlineLevel="0" collapsed="false">
      <c r="A305" s="96" t="n">
        <v>301</v>
      </c>
      <c r="B305" s="77" t="n">
        <f aca="false">EOMONTH(Input!$C$7,A305)</f>
        <v>52078</v>
      </c>
      <c r="C305" s="77"/>
      <c r="D305" s="104" t="n">
        <f aca="false">IF(($D304+$H304)&lt;0,($D304+$G304),0)</f>
        <v>0</v>
      </c>
      <c r="E305" s="104" t="n">
        <f aca="false">IF($D305&lt;0,Input!$G$60,0)</f>
        <v>0</v>
      </c>
      <c r="F305" s="104" t="n">
        <f aca="false">($D305*(Input!$G$56/100))/12</f>
        <v>0</v>
      </c>
      <c r="G305" s="104" t="n">
        <f aca="false">(-1)*$E305+$F305</f>
        <v>0</v>
      </c>
    </row>
    <row r="306" customFormat="false" ht="12.8" hidden="false" customHeight="false" outlineLevel="0" collapsed="false">
      <c r="A306" s="96" t="n">
        <v>302</v>
      </c>
      <c r="B306" s="77" t="n">
        <f aca="false">EOMONTH(Input!$C$7,A306)</f>
        <v>52109</v>
      </c>
      <c r="C306" s="77"/>
      <c r="D306" s="104" t="n">
        <f aca="false">IF(($D305+$H305)&lt;0,($D305+$G305),0)</f>
        <v>0</v>
      </c>
      <c r="E306" s="104" t="n">
        <f aca="false">IF($D306&lt;0,Input!$G$60,0)</f>
        <v>0</v>
      </c>
      <c r="F306" s="104" t="n">
        <f aca="false">($D306*(Input!$G$56/100))/12</f>
        <v>0</v>
      </c>
      <c r="G306" s="104" t="n">
        <f aca="false">(-1)*$E306+$F306</f>
        <v>0</v>
      </c>
    </row>
    <row r="307" customFormat="false" ht="12.8" hidden="false" customHeight="false" outlineLevel="0" collapsed="false">
      <c r="A307" s="96" t="n">
        <v>303</v>
      </c>
      <c r="B307" s="77" t="n">
        <f aca="false">EOMONTH(Input!$C$7,A307)</f>
        <v>52139</v>
      </c>
      <c r="C307" s="77"/>
      <c r="D307" s="104" t="n">
        <f aca="false">IF(($D306+$H306)&lt;0,($D306+$G306),0)</f>
        <v>0</v>
      </c>
      <c r="E307" s="104" t="n">
        <f aca="false">IF($D307&lt;0,Input!$G$60,0)</f>
        <v>0</v>
      </c>
      <c r="F307" s="104" t="n">
        <f aca="false">($D307*(Input!$G$56/100))/12</f>
        <v>0</v>
      </c>
      <c r="G307" s="104" t="n">
        <f aca="false">(-1)*$E307+$F307</f>
        <v>0</v>
      </c>
    </row>
    <row r="308" customFormat="false" ht="12.8" hidden="false" customHeight="false" outlineLevel="0" collapsed="false">
      <c r="A308" s="96" t="n">
        <v>304</v>
      </c>
      <c r="B308" s="77" t="n">
        <f aca="false">EOMONTH(Input!$C$7,A308)</f>
        <v>52170</v>
      </c>
      <c r="C308" s="77"/>
      <c r="D308" s="104" t="n">
        <f aca="false">IF(($D307+$H307)&lt;0,($D307+$G307),0)</f>
        <v>0</v>
      </c>
      <c r="E308" s="104" t="n">
        <f aca="false">IF($D308&lt;0,Input!$G$60,0)</f>
        <v>0</v>
      </c>
      <c r="F308" s="104" t="n">
        <f aca="false">($D308*(Input!$G$56/100))/12</f>
        <v>0</v>
      </c>
      <c r="G308" s="104" t="n">
        <f aca="false">(-1)*$E308+$F308</f>
        <v>0</v>
      </c>
    </row>
    <row r="309" customFormat="false" ht="12.8" hidden="false" customHeight="false" outlineLevel="0" collapsed="false">
      <c r="A309" s="96" t="n">
        <v>305</v>
      </c>
      <c r="B309" s="77" t="n">
        <f aca="false">EOMONTH(Input!$C$7,A309)</f>
        <v>52200</v>
      </c>
      <c r="C309" s="77"/>
      <c r="D309" s="104" t="n">
        <f aca="false">IF(($D308+$H308)&lt;0,($D308+$G308),0)</f>
        <v>0</v>
      </c>
      <c r="E309" s="104" t="n">
        <f aca="false">IF($D309&lt;0,Input!$G$60,0)</f>
        <v>0</v>
      </c>
      <c r="F309" s="104" t="n">
        <f aca="false">($D309*(Input!$G$56/100))/12</f>
        <v>0</v>
      </c>
      <c r="G309" s="104" t="n">
        <f aca="false">(-1)*$E309+$F309</f>
        <v>0</v>
      </c>
    </row>
    <row r="310" customFormat="false" ht="12.8" hidden="false" customHeight="false" outlineLevel="0" collapsed="false">
      <c r="A310" s="96" t="n">
        <v>306</v>
      </c>
      <c r="B310" s="77" t="n">
        <f aca="false">EOMONTH(Input!$C$7,A310)</f>
        <v>52231</v>
      </c>
      <c r="C310" s="77"/>
      <c r="D310" s="104" t="n">
        <f aca="false">IF(($D309+$H309)&lt;0,($D309+$G309),0)</f>
        <v>0</v>
      </c>
      <c r="E310" s="104" t="n">
        <f aca="false">IF($D310&lt;0,Input!$G$60,0)</f>
        <v>0</v>
      </c>
      <c r="F310" s="104" t="n">
        <f aca="false">($D310*(Input!$G$56/100))/12</f>
        <v>0</v>
      </c>
      <c r="G310" s="104" t="n">
        <f aca="false">(-1)*$E310+$F310</f>
        <v>0</v>
      </c>
    </row>
    <row r="311" customFormat="false" ht="12.8" hidden="false" customHeight="false" outlineLevel="0" collapsed="false">
      <c r="A311" s="96" t="n">
        <v>307</v>
      </c>
      <c r="B311" s="77" t="n">
        <f aca="false">EOMONTH(Input!$C$7,A311)</f>
        <v>52262</v>
      </c>
      <c r="C311" s="77"/>
      <c r="D311" s="104" t="n">
        <f aca="false">IF(($D310+$H310)&lt;0,($D310+$G310),0)</f>
        <v>0</v>
      </c>
      <c r="E311" s="104" t="n">
        <f aca="false">IF($D311&lt;0,Input!$G$60,0)</f>
        <v>0</v>
      </c>
      <c r="F311" s="104" t="n">
        <f aca="false">($D311*(Input!$G$56/100))/12</f>
        <v>0</v>
      </c>
      <c r="G311" s="104" t="n">
        <f aca="false">(-1)*$E311+$F311</f>
        <v>0</v>
      </c>
    </row>
    <row r="312" customFormat="false" ht="12.8" hidden="false" customHeight="false" outlineLevel="0" collapsed="false">
      <c r="A312" s="96" t="n">
        <v>308</v>
      </c>
      <c r="B312" s="77" t="n">
        <f aca="false">EOMONTH(Input!$C$7,A312)</f>
        <v>52290</v>
      </c>
      <c r="C312" s="77"/>
      <c r="D312" s="104" t="n">
        <f aca="false">IF(($D311+$H311)&lt;0,($D311+$G311),0)</f>
        <v>0</v>
      </c>
      <c r="E312" s="104" t="n">
        <f aca="false">IF($D312&lt;0,Input!$G$60,0)</f>
        <v>0</v>
      </c>
      <c r="F312" s="104" t="n">
        <f aca="false">($D312*(Input!$G$56/100))/12</f>
        <v>0</v>
      </c>
      <c r="G312" s="104" t="n">
        <f aca="false">(-1)*$E312+$F312</f>
        <v>0</v>
      </c>
    </row>
    <row r="313" customFormat="false" ht="12.8" hidden="false" customHeight="false" outlineLevel="0" collapsed="false">
      <c r="A313" s="96" t="n">
        <v>309</v>
      </c>
      <c r="B313" s="77" t="n">
        <f aca="false">EOMONTH(Input!$C$7,A313)</f>
        <v>52321</v>
      </c>
      <c r="C313" s="77"/>
      <c r="D313" s="104" t="n">
        <f aca="false">IF(($D312+$H312)&lt;0,($D312+$G312),0)</f>
        <v>0</v>
      </c>
      <c r="E313" s="104" t="n">
        <f aca="false">IF($D313&lt;0,Input!$G$60,0)</f>
        <v>0</v>
      </c>
      <c r="F313" s="104" t="n">
        <f aca="false">($D313*(Input!$G$56/100))/12</f>
        <v>0</v>
      </c>
      <c r="G313" s="104" t="n">
        <f aca="false">(-1)*$E313+$F313</f>
        <v>0</v>
      </c>
    </row>
    <row r="314" customFormat="false" ht="12.8" hidden="false" customHeight="false" outlineLevel="0" collapsed="false">
      <c r="A314" s="96" t="n">
        <v>310</v>
      </c>
      <c r="B314" s="77" t="n">
        <f aca="false">EOMONTH(Input!$C$7,A314)</f>
        <v>52351</v>
      </c>
      <c r="C314" s="77"/>
      <c r="D314" s="104" t="n">
        <f aca="false">IF(($D313+$H313)&lt;0,($D313+$G313),0)</f>
        <v>0</v>
      </c>
      <c r="E314" s="104" t="n">
        <f aca="false">IF($D314&lt;0,Input!$G$60,0)</f>
        <v>0</v>
      </c>
      <c r="F314" s="104" t="n">
        <f aca="false">($D314*(Input!$G$56/100))/12</f>
        <v>0</v>
      </c>
      <c r="G314" s="104" t="n">
        <f aca="false">(-1)*$E314+$F314</f>
        <v>0</v>
      </c>
    </row>
    <row r="315" customFormat="false" ht="12.8" hidden="false" customHeight="false" outlineLevel="0" collapsed="false">
      <c r="A315" s="96" t="n">
        <v>311</v>
      </c>
      <c r="B315" s="77" t="n">
        <f aca="false">EOMONTH(Input!$C$7,A315)</f>
        <v>52382</v>
      </c>
      <c r="C315" s="77"/>
      <c r="D315" s="104" t="n">
        <f aca="false">IF(($D314+$H314)&lt;0,($D314+$G314),0)</f>
        <v>0</v>
      </c>
      <c r="E315" s="104" t="n">
        <f aca="false">IF($D315&lt;0,Input!$G$60,0)</f>
        <v>0</v>
      </c>
      <c r="F315" s="104" t="n">
        <f aca="false">($D315*(Input!$G$56/100))/12</f>
        <v>0</v>
      </c>
      <c r="G315" s="104" t="n">
        <f aca="false">(-1)*$E315+$F315</f>
        <v>0</v>
      </c>
    </row>
    <row r="316" customFormat="false" ht="12.8" hidden="false" customHeight="false" outlineLevel="0" collapsed="false">
      <c r="A316" s="96" t="n">
        <v>312</v>
      </c>
      <c r="B316" s="77" t="n">
        <f aca="false">EOMONTH(Input!$C$7,A316)</f>
        <v>52412</v>
      </c>
      <c r="C316" s="77"/>
      <c r="D316" s="104" t="n">
        <f aca="false">IF(($D315+$H315)&lt;0,($D315+$G315),0)</f>
        <v>0</v>
      </c>
      <c r="E316" s="104" t="n">
        <f aca="false">IF($D316&lt;0,Input!$G$60,0)</f>
        <v>0</v>
      </c>
      <c r="F316" s="104" t="n">
        <f aca="false">($D316*(Input!$G$56/100))/12</f>
        <v>0</v>
      </c>
      <c r="G316" s="104" t="n">
        <f aca="false">(-1)*$E316+$F316</f>
        <v>0</v>
      </c>
    </row>
    <row r="317" customFormat="false" ht="12.8" hidden="false" customHeight="false" outlineLevel="0" collapsed="false">
      <c r="A317" s="96" t="n">
        <v>313</v>
      </c>
      <c r="B317" s="77" t="n">
        <f aca="false">EOMONTH(Input!$C$7,A317)</f>
        <v>52443</v>
      </c>
      <c r="C317" s="77"/>
      <c r="D317" s="104" t="n">
        <f aca="false">IF(($D316+$H316)&lt;0,($D316+$G316),0)</f>
        <v>0</v>
      </c>
      <c r="E317" s="104" t="n">
        <f aca="false">IF($D317&lt;0,Input!$G$60,0)</f>
        <v>0</v>
      </c>
      <c r="F317" s="104" t="n">
        <f aca="false">($D317*(Input!$G$56/100))/12</f>
        <v>0</v>
      </c>
      <c r="G317" s="104" t="n">
        <f aca="false">(-1)*$E317+$F317</f>
        <v>0</v>
      </c>
    </row>
    <row r="318" customFormat="false" ht="12.8" hidden="false" customHeight="false" outlineLevel="0" collapsed="false">
      <c r="A318" s="96" t="n">
        <v>314</v>
      </c>
      <c r="B318" s="77" t="n">
        <f aca="false">EOMONTH(Input!$C$7,A318)</f>
        <v>52474</v>
      </c>
      <c r="C318" s="77"/>
      <c r="D318" s="104" t="n">
        <f aca="false">IF(($D317+$H317)&lt;0,($D317+$G317),0)</f>
        <v>0</v>
      </c>
      <c r="E318" s="104" t="n">
        <f aca="false">IF($D318&lt;0,Input!$G$60,0)</f>
        <v>0</v>
      </c>
      <c r="F318" s="104" t="n">
        <f aca="false">($D318*(Input!$G$56/100))/12</f>
        <v>0</v>
      </c>
      <c r="G318" s="104" t="n">
        <f aca="false">(-1)*$E318+$F318</f>
        <v>0</v>
      </c>
    </row>
    <row r="319" customFormat="false" ht="12.8" hidden="false" customHeight="false" outlineLevel="0" collapsed="false">
      <c r="A319" s="96" t="n">
        <v>315</v>
      </c>
      <c r="B319" s="77" t="n">
        <f aca="false">EOMONTH(Input!$C$7,A319)</f>
        <v>52504</v>
      </c>
      <c r="C319" s="77"/>
      <c r="D319" s="104" t="n">
        <f aca="false">IF(($D318+$H318)&lt;0,($D318+$G318),0)</f>
        <v>0</v>
      </c>
      <c r="E319" s="104" t="n">
        <f aca="false">IF($D319&lt;0,Input!$G$60,0)</f>
        <v>0</v>
      </c>
      <c r="F319" s="104" t="n">
        <f aca="false">($D319*(Input!$G$56/100))/12</f>
        <v>0</v>
      </c>
      <c r="G319" s="104" t="n">
        <f aca="false">(-1)*$E319+$F319</f>
        <v>0</v>
      </c>
    </row>
    <row r="320" customFormat="false" ht="12.8" hidden="false" customHeight="false" outlineLevel="0" collapsed="false">
      <c r="A320" s="96" t="n">
        <v>316</v>
      </c>
      <c r="B320" s="77" t="n">
        <f aca="false">EOMONTH(Input!$C$7,A320)</f>
        <v>52535</v>
      </c>
      <c r="C320" s="77"/>
      <c r="D320" s="104" t="n">
        <f aca="false">IF(($D319+$H319)&lt;0,($D319+$G319),0)</f>
        <v>0</v>
      </c>
      <c r="E320" s="104" t="n">
        <f aca="false">IF($D320&lt;0,Input!$G$60,0)</f>
        <v>0</v>
      </c>
      <c r="F320" s="104" t="n">
        <f aca="false">($D320*(Input!$G$56/100))/12</f>
        <v>0</v>
      </c>
      <c r="G320" s="104" t="n">
        <f aca="false">(-1)*$E320+$F320</f>
        <v>0</v>
      </c>
    </row>
    <row r="321" customFormat="false" ht="12.8" hidden="false" customHeight="false" outlineLevel="0" collapsed="false">
      <c r="A321" s="96" t="n">
        <v>317</v>
      </c>
      <c r="B321" s="77" t="n">
        <f aca="false">EOMONTH(Input!$C$7,A321)</f>
        <v>52565</v>
      </c>
      <c r="C321" s="77"/>
      <c r="D321" s="104" t="n">
        <f aca="false">IF(($D320+$H320)&lt;0,($D320+$G320),0)</f>
        <v>0</v>
      </c>
      <c r="E321" s="104" t="n">
        <f aca="false">IF($D321&lt;0,Input!$G$60,0)</f>
        <v>0</v>
      </c>
      <c r="F321" s="104" t="n">
        <f aca="false">($D321*(Input!$G$56/100))/12</f>
        <v>0</v>
      </c>
      <c r="G321" s="104" t="n">
        <f aca="false">(-1)*$E321+$F321</f>
        <v>0</v>
      </c>
    </row>
    <row r="322" customFormat="false" ht="12.8" hidden="false" customHeight="false" outlineLevel="0" collapsed="false">
      <c r="A322" s="96" t="n">
        <v>318</v>
      </c>
      <c r="B322" s="77" t="n">
        <f aca="false">EOMONTH(Input!$C$7,A322)</f>
        <v>52596</v>
      </c>
      <c r="C322" s="77"/>
      <c r="D322" s="104" t="n">
        <f aca="false">IF(($D321+$H321)&lt;0,($D321+$G321),0)</f>
        <v>0</v>
      </c>
      <c r="E322" s="104" t="n">
        <f aca="false">IF($D322&lt;0,Input!$G$60,0)</f>
        <v>0</v>
      </c>
      <c r="F322" s="104" t="n">
        <f aca="false">($D322*(Input!$G$56/100))/12</f>
        <v>0</v>
      </c>
      <c r="G322" s="104" t="n">
        <f aca="false">(-1)*$E322+$F322</f>
        <v>0</v>
      </c>
    </row>
    <row r="323" customFormat="false" ht="12.8" hidden="false" customHeight="false" outlineLevel="0" collapsed="false">
      <c r="A323" s="96" t="n">
        <v>319</v>
      </c>
      <c r="B323" s="77" t="n">
        <f aca="false">EOMONTH(Input!$C$7,A323)</f>
        <v>52627</v>
      </c>
      <c r="C323" s="77"/>
      <c r="D323" s="104" t="n">
        <f aca="false">IF(($D322+$H322)&lt;0,($D322+$G322),0)</f>
        <v>0</v>
      </c>
      <c r="E323" s="104" t="n">
        <f aca="false">IF($D323&lt;0,Input!$G$60,0)</f>
        <v>0</v>
      </c>
      <c r="F323" s="104" t="n">
        <f aca="false">($D323*(Input!$G$56/100))/12</f>
        <v>0</v>
      </c>
      <c r="G323" s="104" t="n">
        <f aca="false">(-1)*$E323+$F323</f>
        <v>0</v>
      </c>
    </row>
    <row r="324" customFormat="false" ht="12.8" hidden="false" customHeight="false" outlineLevel="0" collapsed="false">
      <c r="A324" s="96" t="n">
        <v>320</v>
      </c>
      <c r="B324" s="77" t="n">
        <f aca="false">EOMONTH(Input!$C$7,A324)</f>
        <v>52656</v>
      </c>
      <c r="C324" s="77"/>
      <c r="D324" s="104" t="n">
        <f aca="false">IF(($D323+$H323)&lt;0,($D323+$G323),0)</f>
        <v>0</v>
      </c>
      <c r="E324" s="104" t="n">
        <f aca="false">IF($D324&lt;0,Input!$G$60,0)</f>
        <v>0</v>
      </c>
      <c r="F324" s="104" t="n">
        <f aca="false">($D324*(Input!$G$56/100))/12</f>
        <v>0</v>
      </c>
      <c r="G324" s="104" t="n">
        <f aca="false">(-1)*$E324+$F324</f>
        <v>0</v>
      </c>
    </row>
    <row r="325" customFormat="false" ht="12.8" hidden="false" customHeight="false" outlineLevel="0" collapsed="false">
      <c r="A325" s="96" t="n">
        <v>321</v>
      </c>
      <c r="B325" s="77" t="n">
        <f aca="false">EOMONTH(Input!$C$7,A325)</f>
        <v>52687</v>
      </c>
      <c r="C325" s="77"/>
      <c r="D325" s="104" t="n">
        <f aca="false">IF(($D324+$H324)&lt;0,($D324+$G324),0)</f>
        <v>0</v>
      </c>
      <c r="E325" s="104" t="n">
        <f aca="false">IF($D325&lt;0,Input!$G$60,0)</f>
        <v>0</v>
      </c>
      <c r="F325" s="104" t="n">
        <f aca="false">($D325*(Input!$G$56/100))/12</f>
        <v>0</v>
      </c>
      <c r="G325" s="104" t="n">
        <f aca="false">(-1)*$E325+$F325</f>
        <v>0</v>
      </c>
    </row>
    <row r="326" customFormat="false" ht="12.8" hidden="false" customHeight="false" outlineLevel="0" collapsed="false">
      <c r="A326" s="96" t="n">
        <v>322</v>
      </c>
      <c r="B326" s="77" t="n">
        <f aca="false">EOMONTH(Input!$C$7,A326)</f>
        <v>52717</v>
      </c>
      <c r="C326" s="77"/>
      <c r="D326" s="104" t="n">
        <f aca="false">IF(($D325+$H325)&lt;0,($D325+$G325),0)</f>
        <v>0</v>
      </c>
      <c r="E326" s="104" t="n">
        <f aca="false">IF($D326&lt;0,Input!$G$60,0)</f>
        <v>0</v>
      </c>
      <c r="F326" s="104" t="n">
        <f aca="false">($D326*(Input!$G$56/100))/12</f>
        <v>0</v>
      </c>
      <c r="G326" s="104" t="n">
        <f aca="false">(-1)*$E326+$F326</f>
        <v>0</v>
      </c>
    </row>
    <row r="327" customFormat="false" ht="12.8" hidden="false" customHeight="false" outlineLevel="0" collapsed="false">
      <c r="A327" s="96" t="n">
        <v>323</v>
      </c>
      <c r="B327" s="77" t="n">
        <f aca="false">EOMONTH(Input!$C$7,A327)</f>
        <v>52748</v>
      </c>
      <c r="C327" s="77"/>
      <c r="D327" s="104" t="n">
        <f aca="false">IF(($D326+$H326)&lt;0,($D326+$G326),0)</f>
        <v>0</v>
      </c>
      <c r="E327" s="104" t="n">
        <f aca="false">IF($D327&lt;0,Input!$G$60,0)</f>
        <v>0</v>
      </c>
      <c r="F327" s="104" t="n">
        <f aca="false">($D327*(Input!$G$56/100))/12</f>
        <v>0</v>
      </c>
      <c r="G327" s="104" t="n">
        <f aca="false">(-1)*$E327+$F327</f>
        <v>0</v>
      </c>
    </row>
    <row r="328" customFormat="false" ht="12.8" hidden="false" customHeight="false" outlineLevel="0" collapsed="false">
      <c r="A328" s="96" t="n">
        <v>324</v>
      </c>
      <c r="B328" s="77" t="n">
        <f aca="false">EOMONTH(Input!$C$7,A328)</f>
        <v>52778</v>
      </c>
      <c r="C328" s="77"/>
      <c r="D328" s="104" t="n">
        <f aca="false">IF(($D327+$H327)&lt;0,($D327+$G327),0)</f>
        <v>0</v>
      </c>
      <c r="E328" s="104" t="n">
        <f aca="false">IF($D328&lt;0,Input!$G$60,0)</f>
        <v>0</v>
      </c>
      <c r="F328" s="104" t="n">
        <f aca="false">($D328*(Input!$G$56/100))/12</f>
        <v>0</v>
      </c>
      <c r="G328" s="104" t="n">
        <f aca="false">(-1)*$E328+$F328</f>
        <v>0</v>
      </c>
    </row>
    <row r="329" customFormat="false" ht="12.8" hidden="false" customHeight="false" outlineLevel="0" collapsed="false">
      <c r="A329" s="96" t="n">
        <v>325</v>
      </c>
      <c r="B329" s="77" t="n">
        <f aca="false">EOMONTH(Input!$C$7,A329)</f>
        <v>52809</v>
      </c>
      <c r="C329" s="77"/>
      <c r="D329" s="104" t="n">
        <f aca="false">IF(($D328+$H328)&lt;0,($D328+$G328),0)</f>
        <v>0</v>
      </c>
      <c r="E329" s="104" t="n">
        <f aca="false">IF($D329&lt;0,Input!$G$60,0)</f>
        <v>0</v>
      </c>
      <c r="F329" s="104" t="n">
        <f aca="false">($D329*(Input!$G$56/100))/12</f>
        <v>0</v>
      </c>
      <c r="G329" s="104" t="n">
        <f aca="false">(-1)*$E329+$F329</f>
        <v>0</v>
      </c>
    </row>
    <row r="330" customFormat="false" ht="12.8" hidden="false" customHeight="false" outlineLevel="0" collapsed="false">
      <c r="A330" s="96" t="n">
        <v>326</v>
      </c>
      <c r="B330" s="77" t="n">
        <f aca="false">EOMONTH(Input!$C$7,A330)</f>
        <v>52840</v>
      </c>
      <c r="C330" s="77"/>
      <c r="D330" s="104" t="n">
        <f aca="false">IF(($D329+$H329)&lt;0,($D329+$G329),0)</f>
        <v>0</v>
      </c>
      <c r="E330" s="104" t="n">
        <f aca="false">IF($D330&lt;0,Input!$G$60,0)</f>
        <v>0</v>
      </c>
      <c r="F330" s="104" t="n">
        <f aca="false">($D330*(Input!$G$56/100))/12</f>
        <v>0</v>
      </c>
      <c r="G330" s="104" t="n">
        <f aca="false">(-1)*$E330+$F330</f>
        <v>0</v>
      </c>
    </row>
    <row r="331" customFormat="false" ht="12.8" hidden="false" customHeight="false" outlineLevel="0" collapsed="false">
      <c r="A331" s="96" t="n">
        <v>327</v>
      </c>
      <c r="B331" s="77" t="n">
        <f aca="false">EOMONTH(Input!$C$7,A331)</f>
        <v>52870</v>
      </c>
      <c r="C331" s="77"/>
      <c r="D331" s="104" t="n">
        <f aca="false">IF(($D330+$H330)&lt;0,($D330+$G330),0)</f>
        <v>0</v>
      </c>
      <c r="E331" s="104" t="n">
        <f aca="false">IF($D331&lt;0,Input!$G$60,0)</f>
        <v>0</v>
      </c>
      <c r="F331" s="104" t="n">
        <f aca="false">($D331*(Input!$G$56/100))/12</f>
        <v>0</v>
      </c>
      <c r="G331" s="104" t="n">
        <f aca="false">(-1)*$E331+$F331</f>
        <v>0</v>
      </c>
    </row>
    <row r="332" customFormat="false" ht="12.8" hidden="false" customHeight="false" outlineLevel="0" collapsed="false">
      <c r="A332" s="96" t="n">
        <v>328</v>
      </c>
      <c r="B332" s="77" t="n">
        <f aca="false">EOMONTH(Input!$C$7,A332)</f>
        <v>52901</v>
      </c>
      <c r="C332" s="77"/>
      <c r="D332" s="104" t="n">
        <f aca="false">IF(($D331+$H331)&lt;0,($D331+$G331),0)</f>
        <v>0</v>
      </c>
      <c r="E332" s="104" t="n">
        <f aca="false">IF($D332&lt;0,Input!$G$60,0)</f>
        <v>0</v>
      </c>
      <c r="F332" s="104" t="n">
        <f aca="false">($D332*(Input!$G$56/100))/12</f>
        <v>0</v>
      </c>
      <c r="G332" s="104" t="n">
        <f aca="false">(-1)*$E332+$F332</f>
        <v>0</v>
      </c>
    </row>
    <row r="333" customFormat="false" ht="12.8" hidden="false" customHeight="false" outlineLevel="0" collapsed="false">
      <c r="A333" s="96" t="n">
        <v>329</v>
      </c>
      <c r="B333" s="77" t="n">
        <f aca="false">EOMONTH(Input!$C$7,A333)</f>
        <v>52931</v>
      </c>
      <c r="C333" s="77"/>
      <c r="D333" s="104" t="n">
        <f aca="false">IF(($D332+$H332)&lt;0,($D332+$G332),0)</f>
        <v>0</v>
      </c>
      <c r="E333" s="104" t="n">
        <f aca="false">IF($D333&lt;0,Input!$G$60,0)</f>
        <v>0</v>
      </c>
      <c r="F333" s="104" t="n">
        <f aca="false">($D333*(Input!$G$56/100))/12</f>
        <v>0</v>
      </c>
      <c r="G333" s="104" t="n">
        <f aca="false">(-1)*$E333+$F333</f>
        <v>0</v>
      </c>
    </row>
    <row r="334" customFormat="false" ht="12.8" hidden="false" customHeight="false" outlineLevel="0" collapsed="false">
      <c r="A334" s="96" t="n">
        <v>330</v>
      </c>
      <c r="B334" s="77" t="n">
        <f aca="false">EOMONTH(Input!$C$7,A334)</f>
        <v>52962</v>
      </c>
      <c r="C334" s="77"/>
      <c r="D334" s="104" t="n">
        <f aca="false">IF(($D333+$H333)&lt;0,($D333+$G333),0)</f>
        <v>0</v>
      </c>
      <c r="E334" s="104" t="n">
        <f aca="false">IF($D334&lt;0,Input!$G$60,0)</f>
        <v>0</v>
      </c>
      <c r="F334" s="104" t="n">
        <f aca="false">($D334*(Input!$G$56/100))/12</f>
        <v>0</v>
      </c>
      <c r="G334" s="104" t="n">
        <f aca="false">(-1)*$E334+$F334</f>
        <v>0</v>
      </c>
    </row>
    <row r="335" customFormat="false" ht="12.8" hidden="false" customHeight="false" outlineLevel="0" collapsed="false">
      <c r="A335" s="96" t="n">
        <v>331</v>
      </c>
      <c r="B335" s="77" t="n">
        <f aca="false">EOMONTH(Input!$C$7,A335)</f>
        <v>52993</v>
      </c>
      <c r="C335" s="77"/>
      <c r="D335" s="104" t="n">
        <f aca="false">IF(($D334+$H334)&lt;0,($D334+$G334),0)</f>
        <v>0</v>
      </c>
      <c r="E335" s="104" t="n">
        <f aca="false">IF($D335&lt;0,Input!$G$60,0)</f>
        <v>0</v>
      </c>
      <c r="F335" s="104" t="n">
        <f aca="false">($D335*(Input!$G$56/100))/12</f>
        <v>0</v>
      </c>
      <c r="G335" s="104" t="n">
        <f aca="false">(-1)*$E335+$F335</f>
        <v>0</v>
      </c>
    </row>
    <row r="336" customFormat="false" ht="12.8" hidden="false" customHeight="false" outlineLevel="0" collapsed="false">
      <c r="A336" s="96" t="n">
        <v>332</v>
      </c>
      <c r="B336" s="77" t="n">
        <f aca="false">EOMONTH(Input!$C$7,A336)</f>
        <v>53021</v>
      </c>
      <c r="C336" s="77"/>
      <c r="D336" s="104" t="n">
        <f aca="false">IF(($D335+$H335)&lt;0,($D335+$G335),0)</f>
        <v>0</v>
      </c>
      <c r="E336" s="104" t="n">
        <f aca="false">IF($D336&lt;0,Input!$G$60,0)</f>
        <v>0</v>
      </c>
      <c r="F336" s="104" t="n">
        <f aca="false">($D336*(Input!$G$56/100))/12</f>
        <v>0</v>
      </c>
      <c r="G336" s="104" t="n">
        <f aca="false">(-1)*$E336+$F336</f>
        <v>0</v>
      </c>
    </row>
    <row r="337" customFormat="false" ht="12.8" hidden="false" customHeight="false" outlineLevel="0" collapsed="false">
      <c r="A337" s="96" t="n">
        <v>333</v>
      </c>
      <c r="B337" s="77" t="n">
        <f aca="false">EOMONTH(Input!$C$7,A337)</f>
        <v>53052</v>
      </c>
      <c r="C337" s="77"/>
      <c r="D337" s="104" t="n">
        <f aca="false">IF(($D336+$H336)&lt;0,($D336+$G336),0)</f>
        <v>0</v>
      </c>
      <c r="E337" s="104" t="n">
        <f aca="false">IF($D337&lt;0,Input!$G$60,0)</f>
        <v>0</v>
      </c>
      <c r="F337" s="104" t="n">
        <f aca="false">($D337*(Input!$G$56/100))/12</f>
        <v>0</v>
      </c>
      <c r="G337" s="104" t="n">
        <f aca="false">(-1)*$E337+$F337</f>
        <v>0</v>
      </c>
    </row>
    <row r="338" customFormat="false" ht="12.8" hidden="false" customHeight="false" outlineLevel="0" collapsed="false">
      <c r="A338" s="96" t="n">
        <v>334</v>
      </c>
      <c r="B338" s="77" t="n">
        <f aca="false">EOMONTH(Input!$C$7,A338)</f>
        <v>53082</v>
      </c>
      <c r="C338" s="77"/>
      <c r="D338" s="104" t="n">
        <f aca="false">IF(($D337+$H337)&lt;0,($D337+$G337),0)</f>
        <v>0</v>
      </c>
      <c r="E338" s="104" t="n">
        <f aca="false">IF($D338&lt;0,Input!$G$60,0)</f>
        <v>0</v>
      </c>
      <c r="F338" s="104" t="n">
        <f aca="false">($D338*(Input!$G$56/100))/12</f>
        <v>0</v>
      </c>
      <c r="G338" s="104" t="n">
        <f aca="false">(-1)*$E338+$F338</f>
        <v>0</v>
      </c>
    </row>
    <row r="339" customFormat="false" ht="12.8" hidden="false" customHeight="false" outlineLevel="0" collapsed="false">
      <c r="A339" s="96" t="n">
        <v>335</v>
      </c>
      <c r="B339" s="77" t="n">
        <f aca="false">EOMONTH(Input!$C$7,A339)</f>
        <v>53113</v>
      </c>
      <c r="C339" s="77"/>
      <c r="D339" s="104" t="n">
        <f aca="false">IF(($D338+$H338)&lt;0,($D338+$G338),0)</f>
        <v>0</v>
      </c>
      <c r="E339" s="104" t="n">
        <f aca="false">IF($D339&lt;0,Input!$G$60,0)</f>
        <v>0</v>
      </c>
      <c r="F339" s="104" t="n">
        <f aca="false">($D339*(Input!$G$56/100))/12</f>
        <v>0</v>
      </c>
      <c r="G339" s="104" t="n">
        <f aca="false">(-1)*$E339+$F339</f>
        <v>0</v>
      </c>
    </row>
    <row r="340" customFormat="false" ht="12.8" hidden="false" customHeight="false" outlineLevel="0" collapsed="false">
      <c r="A340" s="96" t="n">
        <v>336</v>
      </c>
      <c r="B340" s="77" t="n">
        <f aca="false">EOMONTH(Input!$C$7,A340)</f>
        <v>53143</v>
      </c>
      <c r="C340" s="77"/>
      <c r="D340" s="104" t="n">
        <f aca="false">IF(($D339+$H339)&lt;0,($D339+$G339),0)</f>
        <v>0</v>
      </c>
      <c r="E340" s="104" t="n">
        <f aca="false">IF($D340&lt;0,Input!$G$60,0)</f>
        <v>0</v>
      </c>
      <c r="F340" s="104" t="n">
        <f aca="false">($D340*(Input!$G$56/100))/12</f>
        <v>0</v>
      </c>
      <c r="G340" s="104" t="n">
        <f aca="false">(-1)*$E340+$F340</f>
        <v>0</v>
      </c>
    </row>
    <row r="341" customFormat="false" ht="12.8" hidden="false" customHeight="false" outlineLevel="0" collapsed="false">
      <c r="A341" s="96" t="n">
        <v>337</v>
      </c>
      <c r="B341" s="77" t="n">
        <f aca="false">EOMONTH(Input!$C$7,A341)</f>
        <v>53174</v>
      </c>
      <c r="C341" s="77"/>
      <c r="D341" s="104" t="n">
        <f aca="false">IF(($D340+$H340)&lt;0,($D340+$G340),0)</f>
        <v>0</v>
      </c>
      <c r="E341" s="104" t="n">
        <f aca="false">IF($D341&lt;0,Input!$G$60,0)</f>
        <v>0</v>
      </c>
      <c r="F341" s="104" t="n">
        <f aca="false">($D341*(Input!$G$56/100))/12</f>
        <v>0</v>
      </c>
      <c r="G341" s="104" t="n">
        <f aca="false">(-1)*$E341+$F341</f>
        <v>0</v>
      </c>
    </row>
    <row r="342" customFormat="false" ht="12.8" hidden="false" customHeight="false" outlineLevel="0" collapsed="false">
      <c r="A342" s="96" t="n">
        <v>338</v>
      </c>
      <c r="B342" s="77" t="n">
        <f aca="false">EOMONTH(Input!$C$7,A342)</f>
        <v>53205</v>
      </c>
      <c r="C342" s="77"/>
      <c r="D342" s="104" t="n">
        <f aca="false">IF(($D341+$H341)&lt;0,($D341+$G341),0)</f>
        <v>0</v>
      </c>
      <c r="E342" s="104" t="n">
        <f aca="false">IF($D342&lt;0,Input!$G$60,0)</f>
        <v>0</v>
      </c>
      <c r="F342" s="104" t="n">
        <f aca="false">($D342*(Input!$G$56/100))/12</f>
        <v>0</v>
      </c>
      <c r="G342" s="104" t="n">
        <f aca="false">(-1)*$E342+$F342</f>
        <v>0</v>
      </c>
    </row>
    <row r="343" customFormat="false" ht="12.8" hidden="false" customHeight="false" outlineLevel="0" collapsed="false">
      <c r="A343" s="96" t="n">
        <v>339</v>
      </c>
      <c r="B343" s="77" t="n">
        <f aca="false">EOMONTH(Input!$C$7,A343)</f>
        <v>53235</v>
      </c>
      <c r="C343" s="77"/>
      <c r="D343" s="104" t="n">
        <f aca="false">IF(($D342+$H342)&lt;0,($D342+$G342),0)</f>
        <v>0</v>
      </c>
      <c r="E343" s="104" t="n">
        <f aca="false">IF($D343&lt;0,Input!$G$60,0)</f>
        <v>0</v>
      </c>
      <c r="F343" s="104" t="n">
        <f aca="false">($D343*(Input!$G$56/100))/12</f>
        <v>0</v>
      </c>
      <c r="G343" s="104" t="n">
        <f aca="false">(-1)*$E343+$F343</f>
        <v>0</v>
      </c>
    </row>
    <row r="344" customFormat="false" ht="12.8" hidden="false" customHeight="false" outlineLevel="0" collapsed="false">
      <c r="A344" s="96" t="n">
        <v>340</v>
      </c>
      <c r="B344" s="77" t="n">
        <f aca="false">EOMONTH(Input!$C$7,A344)</f>
        <v>53266</v>
      </c>
      <c r="C344" s="77"/>
      <c r="D344" s="104" t="n">
        <f aca="false">IF(($D343+$H343)&lt;0,($D343+$G343),0)</f>
        <v>0</v>
      </c>
      <c r="E344" s="104" t="n">
        <f aca="false">IF($D344&lt;0,Input!$G$60,0)</f>
        <v>0</v>
      </c>
      <c r="F344" s="104" t="n">
        <f aca="false">($D344*(Input!$G$56/100))/12</f>
        <v>0</v>
      </c>
      <c r="G344" s="104" t="n">
        <f aca="false">(-1)*$E344+$F344</f>
        <v>0</v>
      </c>
    </row>
    <row r="345" customFormat="false" ht="12.8" hidden="false" customHeight="false" outlineLevel="0" collapsed="false">
      <c r="A345" s="96" t="n">
        <v>341</v>
      </c>
      <c r="B345" s="77" t="n">
        <f aca="false">EOMONTH(Input!$C$7,A345)</f>
        <v>53296</v>
      </c>
      <c r="C345" s="77"/>
      <c r="D345" s="104" t="n">
        <f aca="false">IF(($D344+$H344)&lt;0,($D344+$G344),0)</f>
        <v>0</v>
      </c>
      <c r="E345" s="104" t="n">
        <f aca="false">IF($D345&lt;0,Input!$G$60,0)</f>
        <v>0</v>
      </c>
      <c r="F345" s="104" t="n">
        <f aca="false">($D345*(Input!$G$56/100))/12</f>
        <v>0</v>
      </c>
      <c r="G345" s="104" t="n">
        <f aca="false">(-1)*$E345+$F345</f>
        <v>0</v>
      </c>
    </row>
    <row r="346" customFormat="false" ht="12.8" hidden="false" customHeight="false" outlineLevel="0" collapsed="false">
      <c r="A346" s="96" t="n">
        <v>342</v>
      </c>
      <c r="B346" s="77" t="n">
        <f aca="false">EOMONTH(Input!$C$7,A346)</f>
        <v>53327</v>
      </c>
      <c r="C346" s="77"/>
      <c r="D346" s="104" t="n">
        <f aca="false">IF(($D345+$H345)&lt;0,($D345+$G345),0)</f>
        <v>0</v>
      </c>
      <c r="E346" s="104" t="n">
        <f aca="false">IF($D346&lt;0,Input!$G$60,0)</f>
        <v>0</v>
      </c>
      <c r="F346" s="104" t="n">
        <f aca="false">($D346*(Input!$G$56/100))/12</f>
        <v>0</v>
      </c>
      <c r="G346" s="104" t="n">
        <f aca="false">(-1)*$E346+$F346</f>
        <v>0</v>
      </c>
    </row>
    <row r="347" customFormat="false" ht="12.8" hidden="false" customHeight="false" outlineLevel="0" collapsed="false">
      <c r="A347" s="96" t="n">
        <v>343</v>
      </c>
      <c r="B347" s="77" t="n">
        <f aca="false">EOMONTH(Input!$C$7,A347)</f>
        <v>53358</v>
      </c>
      <c r="C347" s="77"/>
      <c r="D347" s="104" t="n">
        <f aca="false">IF(($D346+$H346)&lt;0,($D346+$G346),0)</f>
        <v>0</v>
      </c>
      <c r="E347" s="104" t="n">
        <f aca="false">IF($D347&lt;0,Input!$G$60,0)</f>
        <v>0</v>
      </c>
      <c r="F347" s="104" t="n">
        <f aca="false">($D347*(Input!$G$56/100))/12</f>
        <v>0</v>
      </c>
      <c r="G347" s="104" t="n">
        <f aca="false">(-1)*$E347+$F347</f>
        <v>0</v>
      </c>
    </row>
    <row r="348" customFormat="false" ht="12.8" hidden="false" customHeight="false" outlineLevel="0" collapsed="false">
      <c r="A348" s="96" t="n">
        <v>344</v>
      </c>
      <c r="B348" s="77" t="n">
        <f aca="false">EOMONTH(Input!$C$7,A348)</f>
        <v>53386</v>
      </c>
      <c r="C348" s="77"/>
      <c r="D348" s="104" t="n">
        <f aca="false">IF(($D347+$H347)&lt;0,($D347+$G347),0)</f>
        <v>0</v>
      </c>
      <c r="E348" s="104" t="n">
        <f aca="false">IF($D348&lt;0,Input!$G$60,0)</f>
        <v>0</v>
      </c>
      <c r="F348" s="104" t="n">
        <f aca="false">($D348*(Input!$G$56/100))/12</f>
        <v>0</v>
      </c>
      <c r="G348" s="104" t="n">
        <f aca="false">(-1)*$E348+$F348</f>
        <v>0</v>
      </c>
    </row>
    <row r="349" customFormat="false" ht="12.8" hidden="false" customHeight="false" outlineLevel="0" collapsed="false">
      <c r="A349" s="96" t="n">
        <v>345</v>
      </c>
      <c r="B349" s="77" t="n">
        <f aca="false">EOMONTH(Input!$C$7,A349)</f>
        <v>53417</v>
      </c>
      <c r="C349" s="77"/>
      <c r="D349" s="104" t="n">
        <f aca="false">IF(($D348+$H348)&lt;0,($D348+$G348),0)</f>
        <v>0</v>
      </c>
      <c r="E349" s="104" t="n">
        <f aca="false">IF($D349&lt;0,Input!$G$60,0)</f>
        <v>0</v>
      </c>
      <c r="F349" s="104" t="n">
        <f aca="false">($D349*(Input!$G$56/100))/12</f>
        <v>0</v>
      </c>
      <c r="G349" s="104" t="n">
        <f aca="false">(-1)*$E349+$F349</f>
        <v>0</v>
      </c>
    </row>
    <row r="350" customFormat="false" ht="12.8" hidden="false" customHeight="false" outlineLevel="0" collapsed="false">
      <c r="A350" s="96" t="n">
        <v>346</v>
      </c>
      <c r="B350" s="77" t="n">
        <f aca="false">EOMONTH(Input!$C$7,A350)</f>
        <v>53447</v>
      </c>
      <c r="C350" s="77"/>
      <c r="D350" s="104" t="n">
        <f aca="false">IF(($D349+$H349)&lt;0,($D349+$G349),0)</f>
        <v>0</v>
      </c>
      <c r="E350" s="104" t="n">
        <f aca="false">IF($D350&lt;0,Input!$G$60,0)</f>
        <v>0</v>
      </c>
      <c r="F350" s="104" t="n">
        <f aca="false">($D350*(Input!$G$56/100))/12</f>
        <v>0</v>
      </c>
      <c r="G350" s="104" t="n">
        <f aca="false">(-1)*$E350+$F350</f>
        <v>0</v>
      </c>
    </row>
    <row r="351" customFormat="false" ht="12.8" hidden="false" customHeight="false" outlineLevel="0" collapsed="false">
      <c r="A351" s="96" t="n">
        <v>347</v>
      </c>
      <c r="B351" s="77" t="n">
        <f aca="false">EOMONTH(Input!$C$7,A351)</f>
        <v>53478</v>
      </c>
      <c r="C351" s="77"/>
      <c r="D351" s="104" t="n">
        <f aca="false">IF(($D350+$H350)&lt;0,($D350+$G350),0)</f>
        <v>0</v>
      </c>
      <c r="E351" s="104" t="n">
        <f aca="false">IF($D351&lt;0,Input!$G$60,0)</f>
        <v>0</v>
      </c>
      <c r="F351" s="104" t="n">
        <f aca="false">($D351*(Input!$G$56/100))/12</f>
        <v>0</v>
      </c>
      <c r="G351" s="104" t="n">
        <f aca="false">(-1)*$E351+$F351</f>
        <v>0</v>
      </c>
    </row>
    <row r="352" customFormat="false" ht="12.8" hidden="false" customHeight="false" outlineLevel="0" collapsed="false">
      <c r="A352" s="96" t="n">
        <v>348</v>
      </c>
      <c r="B352" s="77" t="n">
        <f aca="false">EOMONTH(Input!$C$7,A352)</f>
        <v>53508</v>
      </c>
      <c r="C352" s="77"/>
      <c r="D352" s="104" t="n">
        <f aca="false">IF(($D351+$H351)&lt;0,($D351+$G351),0)</f>
        <v>0</v>
      </c>
      <c r="E352" s="104" t="n">
        <f aca="false">IF($D352&lt;0,Input!$G$60,0)</f>
        <v>0</v>
      </c>
      <c r="F352" s="104" t="n">
        <f aca="false">($D352*(Input!$G$56/100))/12</f>
        <v>0</v>
      </c>
      <c r="G352" s="104" t="n">
        <f aca="false">(-1)*$E352+$F352</f>
        <v>0</v>
      </c>
    </row>
    <row r="353" customFormat="false" ht="12.8" hidden="false" customHeight="false" outlineLevel="0" collapsed="false">
      <c r="A353" s="96" t="n">
        <v>349</v>
      </c>
      <c r="B353" s="77" t="n">
        <f aca="false">EOMONTH(Input!$C$7,A353)</f>
        <v>53539</v>
      </c>
      <c r="C353" s="77"/>
      <c r="D353" s="104" t="n">
        <f aca="false">IF(($D352+$H352)&lt;0,($D352+$G352),0)</f>
        <v>0</v>
      </c>
      <c r="E353" s="104" t="n">
        <f aca="false">IF($D353&lt;0,Input!$G$60,0)</f>
        <v>0</v>
      </c>
      <c r="F353" s="104" t="n">
        <f aca="false">($D353*(Input!$G$56/100))/12</f>
        <v>0</v>
      </c>
      <c r="G353" s="104" t="n">
        <f aca="false">(-1)*$E353+$F353</f>
        <v>0</v>
      </c>
    </row>
    <row r="354" customFormat="false" ht="12.8" hidden="false" customHeight="false" outlineLevel="0" collapsed="false">
      <c r="A354" s="96" t="n">
        <v>350</v>
      </c>
      <c r="B354" s="77" t="n">
        <f aca="false">EOMONTH(Input!$C$7,A354)</f>
        <v>53570</v>
      </c>
      <c r="C354" s="77"/>
      <c r="D354" s="104" t="n">
        <f aca="false">IF(($D353+$H353)&lt;0,($D353+$G353),0)</f>
        <v>0</v>
      </c>
      <c r="E354" s="104" t="n">
        <f aca="false">IF($D354&lt;0,Input!$G$60,0)</f>
        <v>0</v>
      </c>
      <c r="F354" s="104" t="n">
        <f aca="false">($D354*(Input!$G$56/100))/12</f>
        <v>0</v>
      </c>
      <c r="G354" s="104" t="n">
        <f aca="false">(-1)*$E354+$F354</f>
        <v>0</v>
      </c>
    </row>
    <row r="355" customFormat="false" ht="12.8" hidden="false" customHeight="false" outlineLevel="0" collapsed="false">
      <c r="A355" s="96" t="n">
        <v>351</v>
      </c>
      <c r="B355" s="77" t="n">
        <f aca="false">EOMONTH(Input!$C$7,A355)</f>
        <v>53600</v>
      </c>
      <c r="C355" s="77"/>
      <c r="D355" s="104" t="n">
        <f aca="false">IF(($D354+$H354)&lt;0,($D354+$G354),0)</f>
        <v>0</v>
      </c>
      <c r="E355" s="104" t="n">
        <f aca="false">IF($D355&lt;0,Input!$G$60,0)</f>
        <v>0</v>
      </c>
      <c r="F355" s="104" t="n">
        <f aca="false">($D355*(Input!$G$56/100))/12</f>
        <v>0</v>
      </c>
      <c r="G355" s="104" t="n">
        <f aca="false">(-1)*$E355+$F355</f>
        <v>0</v>
      </c>
    </row>
    <row r="356" customFormat="false" ht="12.8" hidden="false" customHeight="false" outlineLevel="0" collapsed="false">
      <c r="A356" s="96" t="n">
        <v>352</v>
      </c>
      <c r="B356" s="77" t="n">
        <f aca="false">EOMONTH(Input!$C$7,A356)</f>
        <v>53631</v>
      </c>
      <c r="C356" s="77"/>
      <c r="D356" s="104" t="n">
        <f aca="false">IF(($D355+$H355)&lt;0,($D355+$G355),0)</f>
        <v>0</v>
      </c>
      <c r="E356" s="104" t="n">
        <f aca="false">IF($D356&lt;0,Input!$G$60,0)</f>
        <v>0</v>
      </c>
      <c r="F356" s="104" t="n">
        <f aca="false">($D356*(Input!$G$56/100))/12</f>
        <v>0</v>
      </c>
      <c r="G356" s="104" t="n">
        <f aca="false">(-1)*$E356+$F356</f>
        <v>0</v>
      </c>
    </row>
    <row r="357" customFormat="false" ht="12.8" hidden="false" customHeight="false" outlineLevel="0" collapsed="false">
      <c r="A357" s="96" t="n">
        <v>353</v>
      </c>
      <c r="B357" s="77" t="n">
        <f aca="false">EOMONTH(Input!$C$7,A357)</f>
        <v>53661</v>
      </c>
      <c r="C357" s="77"/>
      <c r="D357" s="104" t="n">
        <f aca="false">IF(($D356+$H356)&lt;0,($D356+$G356),0)</f>
        <v>0</v>
      </c>
      <c r="E357" s="104" t="n">
        <f aca="false">IF($D357&lt;0,Input!$G$60,0)</f>
        <v>0</v>
      </c>
      <c r="F357" s="104" t="n">
        <f aca="false">($D357*(Input!$G$56/100))/12</f>
        <v>0</v>
      </c>
      <c r="G357" s="104" t="n">
        <f aca="false">(-1)*$E357+$F357</f>
        <v>0</v>
      </c>
    </row>
    <row r="358" customFormat="false" ht="12.8" hidden="false" customHeight="false" outlineLevel="0" collapsed="false">
      <c r="A358" s="96" t="n">
        <v>354</v>
      </c>
      <c r="B358" s="77" t="n">
        <f aca="false">EOMONTH(Input!$C$7,A358)</f>
        <v>53692</v>
      </c>
      <c r="C358" s="77"/>
      <c r="D358" s="104" t="n">
        <f aca="false">IF(($D357+$H357)&lt;0,($D357+$G357),0)</f>
        <v>0</v>
      </c>
      <c r="E358" s="104" t="n">
        <f aca="false">IF($D358&lt;0,Input!$G$60,0)</f>
        <v>0</v>
      </c>
      <c r="F358" s="104" t="n">
        <f aca="false">($D358*(Input!$G$56/100))/12</f>
        <v>0</v>
      </c>
      <c r="G358" s="104" t="n">
        <f aca="false">(-1)*$E358+$F358</f>
        <v>0</v>
      </c>
    </row>
    <row r="359" customFormat="false" ht="12.8" hidden="false" customHeight="false" outlineLevel="0" collapsed="false">
      <c r="A359" s="96" t="n">
        <v>355</v>
      </c>
      <c r="B359" s="77" t="n">
        <f aca="false">EOMONTH(Input!$C$7,A359)</f>
        <v>53723</v>
      </c>
      <c r="C359" s="77"/>
      <c r="D359" s="104" t="n">
        <f aca="false">IF(($D358+$H358)&lt;0,($D358+$G358),0)</f>
        <v>0</v>
      </c>
      <c r="E359" s="104" t="n">
        <f aca="false">IF($D359&lt;0,Input!$G$60,0)</f>
        <v>0</v>
      </c>
      <c r="F359" s="104" t="n">
        <f aca="false">($D359*(Input!$G$56/100))/12</f>
        <v>0</v>
      </c>
      <c r="G359" s="104" t="n">
        <f aca="false">(-1)*$E359+$F359</f>
        <v>0</v>
      </c>
    </row>
    <row r="360" customFormat="false" ht="12.8" hidden="false" customHeight="false" outlineLevel="0" collapsed="false">
      <c r="A360" s="96" t="n">
        <v>356</v>
      </c>
      <c r="B360" s="77" t="n">
        <f aca="false">EOMONTH(Input!$C$7,A360)</f>
        <v>53751</v>
      </c>
      <c r="C360" s="77"/>
      <c r="D360" s="104" t="n">
        <f aca="false">IF(($D359+$H359)&lt;0,($D359+$G359),0)</f>
        <v>0</v>
      </c>
      <c r="E360" s="104" t="n">
        <f aca="false">IF($D360&lt;0,Input!$G$60,0)</f>
        <v>0</v>
      </c>
      <c r="F360" s="104" t="n">
        <f aca="false">($D360*(Input!$G$56/100))/12</f>
        <v>0</v>
      </c>
      <c r="G360" s="104" t="n">
        <f aca="false">(-1)*$E360+$F360</f>
        <v>0</v>
      </c>
    </row>
    <row r="361" customFormat="false" ht="12.8" hidden="false" customHeight="false" outlineLevel="0" collapsed="false">
      <c r="A361" s="96" t="n">
        <v>357</v>
      </c>
      <c r="B361" s="77" t="n">
        <f aca="false">EOMONTH(Input!$C$7,A361)</f>
        <v>53782</v>
      </c>
      <c r="C361" s="77"/>
      <c r="D361" s="104" t="n">
        <f aca="false">IF(($D360+$H360)&lt;0,($D360+$G360),0)</f>
        <v>0</v>
      </c>
      <c r="E361" s="104" t="n">
        <f aca="false">IF($D361&lt;0,Input!$G$60,0)</f>
        <v>0</v>
      </c>
      <c r="F361" s="104" t="n">
        <f aca="false">($D361*(Input!$G$56/100))/12</f>
        <v>0</v>
      </c>
      <c r="G361" s="104" t="n">
        <f aca="false">(-1)*$E361+$F361</f>
        <v>0</v>
      </c>
    </row>
    <row r="362" customFormat="false" ht="12.8" hidden="false" customHeight="false" outlineLevel="0" collapsed="false">
      <c r="A362" s="96" t="n">
        <v>358</v>
      </c>
      <c r="B362" s="77" t="n">
        <f aca="false">EOMONTH(Input!$C$7,A362)</f>
        <v>53812</v>
      </c>
      <c r="C362" s="77"/>
      <c r="D362" s="104" t="n">
        <f aca="false">IF(($D361+$H361)&lt;0,($D361+$G361),0)</f>
        <v>0</v>
      </c>
      <c r="E362" s="104" t="n">
        <f aca="false">IF($D362&lt;0,Input!$G$60,0)</f>
        <v>0</v>
      </c>
      <c r="F362" s="104" t="n">
        <f aca="false">($D362*(Input!$G$56/100))/12</f>
        <v>0</v>
      </c>
      <c r="G362" s="104" t="n">
        <f aca="false">(-1)*$E362+$F362</f>
        <v>0</v>
      </c>
    </row>
    <row r="363" customFormat="false" ht="12.8" hidden="false" customHeight="false" outlineLevel="0" collapsed="false">
      <c r="A363" s="96" t="n">
        <v>359</v>
      </c>
      <c r="B363" s="77" t="n">
        <f aca="false">EOMONTH(Input!$C$7,A363)</f>
        <v>53843</v>
      </c>
      <c r="C363" s="77"/>
      <c r="D363" s="104" t="n">
        <f aca="false">IF(($D362+$H362)&lt;0,($D362+$G362),0)</f>
        <v>0</v>
      </c>
      <c r="E363" s="104" t="n">
        <f aca="false">IF($D363&lt;0,Input!$G$60,0)</f>
        <v>0</v>
      </c>
      <c r="F363" s="104" t="n">
        <f aca="false">($D363*(Input!$G$56/100))/12</f>
        <v>0</v>
      </c>
      <c r="G363" s="104" t="n">
        <f aca="false">(-1)*$E363+$F363</f>
        <v>0</v>
      </c>
    </row>
    <row r="364" customFormat="false" ht="12.8" hidden="false" customHeight="false" outlineLevel="0" collapsed="false">
      <c r="A364" s="76" t="n">
        <v>360</v>
      </c>
      <c r="B364" s="77" t="n">
        <f aca="false">EOMONTH(Input!$C$7,A364)</f>
        <v>53873</v>
      </c>
      <c r="C364" s="77"/>
      <c r="D364" s="104" t="n">
        <f aca="false">IF(($D363+$H363)&lt;0,($D363+$G363),0)</f>
        <v>0</v>
      </c>
      <c r="E364" s="104" t="n">
        <f aca="false">IF($D364&lt;0,Input!$G$60,0)</f>
        <v>0</v>
      </c>
      <c r="F364" s="104" t="n">
        <f aca="false">($D364*(Input!$G$56/100))/12</f>
        <v>0</v>
      </c>
      <c r="G364" s="104" t="n">
        <f aca="false">(-1)*$E364+$F364</f>
        <v>0</v>
      </c>
    </row>
    <row r="365" customFormat="false" ht="12.8" hidden="false" customHeight="false" outlineLevel="0" collapsed="false">
      <c r="A365" s="76" t="n">
        <v>361</v>
      </c>
      <c r="B365" s="77" t="n">
        <f aca="false">EOMONTH(Input!$C$7,A365)</f>
        <v>53904</v>
      </c>
      <c r="C365" s="77"/>
      <c r="D365" s="104" t="n">
        <f aca="false">IF(($D364+$H364)&lt;0,($D364+$G364),0)</f>
        <v>0</v>
      </c>
      <c r="E365" s="104" t="n">
        <f aca="false">IF($D365&lt;0,Input!$G$60,0)</f>
        <v>0</v>
      </c>
      <c r="F365" s="104" t="n">
        <f aca="false">($D365*(Input!$G$56/100))/12</f>
        <v>0</v>
      </c>
      <c r="G365" s="104" t="n">
        <f aca="false">(-1)*$E365+$F365</f>
        <v>0</v>
      </c>
    </row>
    <row r="366" customFormat="false" ht="12.8" hidden="false" customHeight="false" outlineLevel="0" collapsed="false">
      <c r="A366" s="76" t="n">
        <v>362</v>
      </c>
      <c r="B366" s="77" t="n">
        <f aca="false">EOMONTH(Input!$C$7,A366)</f>
        <v>53935</v>
      </c>
      <c r="C366" s="77"/>
      <c r="D366" s="104" t="n">
        <f aca="false">IF(($D365+$H365)&lt;0,($D365+$G365),0)</f>
        <v>0</v>
      </c>
      <c r="E366" s="104" t="n">
        <f aca="false">IF($D366&lt;0,Input!$G$60,0)</f>
        <v>0</v>
      </c>
      <c r="F366" s="104" t="n">
        <f aca="false">($D366*(Input!$G$56/100))/12</f>
        <v>0</v>
      </c>
      <c r="G366" s="104" t="n">
        <f aca="false">(-1)*$E366+$F366</f>
        <v>0</v>
      </c>
    </row>
    <row r="367" customFormat="false" ht="12.8" hidden="false" customHeight="false" outlineLevel="0" collapsed="false">
      <c r="A367" s="76" t="n">
        <v>363</v>
      </c>
      <c r="B367" s="77" t="n">
        <f aca="false">EOMONTH(Input!$C$7,A367)</f>
        <v>53965</v>
      </c>
      <c r="C367" s="77"/>
      <c r="D367" s="104" t="n">
        <f aca="false">IF(($D366+$H366)&lt;0,($D366+$G366),0)</f>
        <v>0</v>
      </c>
      <c r="E367" s="104" t="n">
        <f aca="false">IF($D367&lt;0,Input!$G$60,0)</f>
        <v>0</v>
      </c>
      <c r="F367" s="104" t="n">
        <f aca="false">($D367*(Input!$G$56/100))/12</f>
        <v>0</v>
      </c>
      <c r="G367" s="104" t="n">
        <f aca="false">(-1)*$E367+$F367</f>
        <v>0</v>
      </c>
    </row>
    <row r="368" customFormat="false" ht="12.8" hidden="false" customHeight="false" outlineLevel="0" collapsed="false">
      <c r="A368" s="76" t="n">
        <v>364</v>
      </c>
      <c r="B368" s="77" t="n">
        <f aca="false">EOMONTH(Input!$C$7,A368)</f>
        <v>53996</v>
      </c>
      <c r="C368" s="77"/>
      <c r="D368" s="104" t="n">
        <f aca="false">IF(($D367+$H367)&lt;0,($D367+$G367),0)</f>
        <v>0</v>
      </c>
      <c r="E368" s="104" t="n">
        <f aca="false">IF($D368&lt;0,Input!$G$60,0)</f>
        <v>0</v>
      </c>
      <c r="F368" s="104" t="n">
        <f aca="false">($D368*(Input!$G$56/100))/12</f>
        <v>0</v>
      </c>
      <c r="G368" s="104" t="n">
        <f aca="false">(-1)*$E368+$F368</f>
        <v>0</v>
      </c>
    </row>
    <row r="369" customFormat="false" ht="12.8" hidden="false" customHeight="false" outlineLevel="0" collapsed="false">
      <c r="A369" s="76" t="n">
        <v>365</v>
      </c>
      <c r="B369" s="77" t="n">
        <f aca="false">EOMONTH(Input!$C$7,A369)</f>
        <v>54026</v>
      </c>
      <c r="C369" s="77"/>
      <c r="D369" s="104" t="n">
        <f aca="false">IF(($D368+$H368)&lt;0,($D368+$G368),0)</f>
        <v>0</v>
      </c>
      <c r="E369" s="104" t="n">
        <f aca="false">IF($D369&lt;0,Input!$G$60,0)</f>
        <v>0</v>
      </c>
      <c r="F369" s="104" t="n">
        <f aca="false">($D369*(Input!$G$56/100))/12</f>
        <v>0</v>
      </c>
      <c r="G369" s="104" t="n">
        <f aca="false">(-1)*$E369+$F369</f>
        <v>0</v>
      </c>
    </row>
    <row r="370" customFormat="false" ht="12.8" hidden="false" customHeight="false" outlineLevel="0" collapsed="false">
      <c r="A370" s="76" t="n">
        <v>366</v>
      </c>
      <c r="B370" s="77" t="n">
        <f aca="false">EOMONTH(Input!$C$7,A370)</f>
        <v>54057</v>
      </c>
      <c r="C370" s="77"/>
      <c r="D370" s="104" t="n">
        <f aca="false">IF(($D369+$H369)&lt;0,($D369+$G369),0)</f>
        <v>0</v>
      </c>
      <c r="E370" s="104" t="n">
        <f aca="false">IF($D370&lt;0,Input!$G$60,0)</f>
        <v>0</v>
      </c>
      <c r="F370" s="104" t="n">
        <f aca="false">($D370*(Input!$G$56/100))/12</f>
        <v>0</v>
      </c>
      <c r="G370" s="104" t="n">
        <f aca="false">(-1)*$E370+$F370</f>
        <v>0</v>
      </c>
    </row>
    <row r="371" customFormat="false" ht="12.8" hidden="false" customHeight="false" outlineLevel="0" collapsed="false">
      <c r="A371" s="76" t="n">
        <v>367</v>
      </c>
      <c r="B371" s="77" t="n">
        <f aca="false">EOMONTH(Input!$C$7,A371)</f>
        <v>54088</v>
      </c>
      <c r="C371" s="77"/>
      <c r="D371" s="104" t="n">
        <f aca="false">IF(($D370+$H370)&lt;0,($D370+$G370),0)</f>
        <v>0</v>
      </c>
      <c r="E371" s="104" t="n">
        <f aca="false">IF($D371&lt;0,Input!$G$60,0)</f>
        <v>0</v>
      </c>
      <c r="F371" s="104" t="n">
        <f aca="false">($D371*(Input!$G$56/100))/12</f>
        <v>0</v>
      </c>
      <c r="G371" s="104" t="n">
        <f aca="false">(-1)*$E371+$F371</f>
        <v>0</v>
      </c>
    </row>
    <row r="372" customFormat="false" ht="12.8" hidden="false" customHeight="false" outlineLevel="0" collapsed="false">
      <c r="A372" s="76" t="n">
        <v>368</v>
      </c>
      <c r="B372" s="77" t="n">
        <f aca="false">EOMONTH(Input!$C$7,A372)</f>
        <v>54117</v>
      </c>
      <c r="C372" s="77"/>
      <c r="D372" s="104" t="n">
        <f aca="false">IF(($D371+$H371)&lt;0,($D371+$G371),0)</f>
        <v>0</v>
      </c>
      <c r="E372" s="104" t="n">
        <f aca="false">IF($D372&lt;0,Input!$G$60,0)</f>
        <v>0</v>
      </c>
      <c r="F372" s="104" t="n">
        <f aca="false">($D372*(Input!$G$56/100))/12</f>
        <v>0</v>
      </c>
      <c r="G372" s="104" t="n">
        <f aca="false">(-1)*$E372+$F372</f>
        <v>0</v>
      </c>
    </row>
    <row r="373" customFormat="false" ht="12.8" hidden="false" customHeight="false" outlineLevel="0" collapsed="false">
      <c r="A373" s="76" t="n">
        <v>369</v>
      </c>
      <c r="B373" s="77" t="n">
        <f aca="false">EOMONTH(Input!$C$7,A373)</f>
        <v>54148</v>
      </c>
      <c r="C373" s="77"/>
      <c r="D373" s="104" t="n">
        <f aca="false">IF(($D372+$H372)&lt;0,($D372+$G372),0)</f>
        <v>0</v>
      </c>
      <c r="E373" s="104" t="n">
        <f aca="false">IF($D373&lt;0,Input!$G$60,0)</f>
        <v>0</v>
      </c>
      <c r="F373" s="104" t="n">
        <f aca="false">($D373*(Input!$G$56/100))/12</f>
        <v>0</v>
      </c>
      <c r="G373" s="104" t="n">
        <f aca="false">(-1)*$E373+$F373</f>
        <v>0</v>
      </c>
    </row>
    <row r="374" customFormat="false" ht="12.8" hidden="false" customHeight="false" outlineLevel="0" collapsed="false">
      <c r="A374" s="76" t="n">
        <v>370</v>
      </c>
      <c r="B374" s="77" t="n">
        <f aca="false">EOMONTH(Input!$C$7,A374)</f>
        <v>54178</v>
      </c>
      <c r="C374" s="77"/>
      <c r="D374" s="104" t="n">
        <f aca="false">IF(($D373+$H373)&lt;0,($D373+$G373),0)</f>
        <v>0</v>
      </c>
      <c r="E374" s="104" t="n">
        <f aca="false">IF($D374&lt;0,Input!$G$60,0)</f>
        <v>0</v>
      </c>
      <c r="F374" s="104" t="n">
        <f aca="false">($D374*(Input!$G$56/100))/12</f>
        <v>0</v>
      </c>
      <c r="G374" s="104" t="n">
        <f aca="false">(-1)*$E374+$F374</f>
        <v>0</v>
      </c>
    </row>
    <row r="375" customFormat="false" ht="12.8" hidden="false" customHeight="false" outlineLevel="0" collapsed="false">
      <c r="A375" s="76" t="n">
        <v>371</v>
      </c>
      <c r="B375" s="77" t="n">
        <f aca="false">EOMONTH(Input!$C$7,A375)</f>
        <v>54209</v>
      </c>
      <c r="C375" s="77"/>
      <c r="D375" s="104" t="n">
        <f aca="false">IF(($D374+$H374)&lt;0,($D374+$G374),0)</f>
        <v>0</v>
      </c>
      <c r="E375" s="104" t="n">
        <f aca="false">IF($D375&lt;0,Input!$G$60,0)</f>
        <v>0</v>
      </c>
      <c r="F375" s="104" t="n">
        <f aca="false">($D375*(Input!$G$56/100))/12</f>
        <v>0</v>
      </c>
      <c r="G375" s="104" t="n">
        <f aca="false">(-1)*$E375+$F375</f>
        <v>0</v>
      </c>
    </row>
    <row r="376" customFormat="false" ht="12.8" hidden="false" customHeight="false" outlineLevel="0" collapsed="false">
      <c r="A376" s="76" t="n">
        <v>372</v>
      </c>
      <c r="B376" s="77" t="n">
        <f aca="false">EOMONTH(Input!$C$7,A376)</f>
        <v>54239</v>
      </c>
      <c r="C376" s="77"/>
      <c r="D376" s="104" t="n">
        <f aca="false">IF(($D375+$H375)&lt;0,($D375+$G375),0)</f>
        <v>0</v>
      </c>
      <c r="E376" s="104" t="n">
        <f aca="false">IF($D376&lt;0,Input!$G$60,0)</f>
        <v>0</v>
      </c>
      <c r="F376" s="104" t="n">
        <f aca="false">($D376*(Input!$G$56/100))/12</f>
        <v>0</v>
      </c>
      <c r="G376" s="104" t="n">
        <f aca="false">(-1)*$E376+$F376</f>
        <v>0</v>
      </c>
    </row>
    <row r="377" customFormat="false" ht="12.8" hidden="false" customHeight="false" outlineLevel="0" collapsed="false">
      <c r="A377" s="76" t="n">
        <v>373</v>
      </c>
      <c r="B377" s="77" t="n">
        <f aca="false">EOMONTH(Input!$C$7,A377)</f>
        <v>54270</v>
      </c>
      <c r="C377" s="77"/>
      <c r="D377" s="104" t="n">
        <f aca="false">IF(($D376+$H376)&lt;0,($D376+$G376),0)</f>
        <v>0</v>
      </c>
      <c r="E377" s="104" t="n">
        <f aca="false">IF($D377&lt;0,Input!$G$60,0)</f>
        <v>0</v>
      </c>
      <c r="F377" s="104" t="n">
        <f aca="false">($D377*(Input!$G$56/100))/12</f>
        <v>0</v>
      </c>
      <c r="G377" s="104" t="n">
        <f aca="false">(-1)*$E377+$F377</f>
        <v>0</v>
      </c>
    </row>
    <row r="378" customFormat="false" ht="12.8" hidden="false" customHeight="false" outlineLevel="0" collapsed="false">
      <c r="A378" s="76" t="n">
        <v>374</v>
      </c>
      <c r="B378" s="77" t="n">
        <f aca="false">EOMONTH(Input!$C$7,A378)</f>
        <v>54301</v>
      </c>
      <c r="C378" s="77"/>
      <c r="D378" s="104" t="n">
        <f aca="false">IF(($D377+$H377)&lt;0,($D377+$G377),0)</f>
        <v>0</v>
      </c>
      <c r="E378" s="104" t="n">
        <f aca="false">IF($D378&lt;0,Input!$G$60,0)</f>
        <v>0</v>
      </c>
      <c r="F378" s="104" t="n">
        <f aca="false">($D378*(Input!$G$56/100))/12</f>
        <v>0</v>
      </c>
      <c r="G378" s="104" t="n">
        <f aca="false">(-1)*$E378+$F378</f>
        <v>0</v>
      </c>
    </row>
    <row r="379" customFormat="false" ht="12.8" hidden="false" customHeight="false" outlineLevel="0" collapsed="false">
      <c r="A379" s="76" t="n">
        <v>375</v>
      </c>
      <c r="B379" s="77" t="n">
        <f aca="false">EOMONTH(Input!$C$7,A379)</f>
        <v>54331</v>
      </c>
      <c r="C379" s="77"/>
      <c r="D379" s="104" t="n">
        <f aca="false">IF(($D378+$H378)&lt;0,($D378+$G378),0)</f>
        <v>0</v>
      </c>
      <c r="E379" s="104" t="n">
        <f aca="false">IF($D379&lt;0,Input!$G$60,0)</f>
        <v>0</v>
      </c>
      <c r="F379" s="104" t="n">
        <f aca="false">($D379*(Input!$G$56/100))/12</f>
        <v>0</v>
      </c>
      <c r="G379" s="104" t="n">
        <f aca="false">(-1)*$E379+$F379</f>
        <v>0</v>
      </c>
    </row>
    <row r="380" customFormat="false" ht="12.8" hidden="false" customHeight="false" outlineLevel="0" collapsed="false">
      <c r="A380" s="76" t="n">
        <v>376</v>
      </c>
      <c r="B380" s="77" t="n">
        <f aca="false">EOMONTH(Input!$C$7,A380)</f>
        <v>54362</v>
      </c>
      <c r="C380" s="77"/>
      <c r="D380" s="104" t="n">
        <f aca="false">IF(($D379+$H379)&lt;0,($D379+$G379),0)</f>
        <v>0</v>
      </c>
      <c r="E380" s="104" t="n">
        <f aca="false">IF($D380&lt;0,Input!$G$60,0)</f>
        <v>0</v>
      </c>
      <c r="F380" s="104" t="n">
        <f aca="false">($D380*(Input!$G$56/100))/12</f>
        <v>0</v>
      </c>
      <c r="G380" s="104" t="n">
        <f aca="false">(-1)*$E380+$F380</f>
        <v>0</v>
      </c>
    </row>
    <row r="381" customFormat="false" ht="12.8" hidden="false" customHeight="false" outlineLevel="0" collapsed="false">
      <c r="A381" s="76" t="n">
        <v>377</v>
      </c>
      <c r="B381" s="77" t="n">
        <f aca="false">EOMONTH(Input!$C$7,A381)</f>
        <v>54392</v>
      </c>
      <c r="C381" s="77"/>
      <c r="D381" s="104" t="n">
        <f aca="false">IF(($D380+$H380)&lt;0,($D380+$G380),0)</f>
        <v>0</v>
      </c>
      <c r="E381" s="104" t="n">
        <f aca="false">IF($D381&lt;0,Input!$G$60,0)</f>
        <v>0</v>
      </c>
      <c r="F381" s="104" t="n">
        <f aca="false">($D381*(Input!$G$56/100))/12</f>
        <v>0</v>
      </c>
      <c r="G381" s="104" t="n">
        <f aca="false">(-1)*$E381+$F381</f>
        <v>0</v>
      </c>
    </row>
    <row r="382" customFormat="false" ht="12.8" hidden="false" customHeight="false" outlineLevel="0" collapsed="false">
      <c r="A382" s="76" t="n">
        <v>378</v>
      </c>
      <c r="B382" s="77" t="n">
        <f aca="false">EOMONTH(Input!$C$7,A382)</f>
        <v>54423</v>
      </c>
      <c r="C382" s="77"/>
      <c r="D382" s="104" t="n">
        <f aca="false">IF(($D381+$H381)&lt;0,($D381+$G381),0)</f>
        <v>0</v>
      </c>
      <c r="E382" s="104" t="n">
        <f aca="false">IF($D382&lt;0,Input!$G$60,0)</f>
        <v>0</v>
      </c>
      <c r="F382" s="104" t="n">
        <f aca="false">($D382*(Input!$G$56/100))/12</f>
        <v>0</v>
      </c>
      <c r="G382" s="104" t="n">
        <f aca="false">(-1)*$E382+$F382</f>
        <v>0</v>
      </c>
    </row>
    <row r="383" customFormat="false" ht="12.8" hidden="false" customHeight="false" outlineLevel="0" collapsed="false">
      <c r="A383" s="76" t="n">
        <v>379</v>
      </c>
      <c r="B383" s="77" t="n">
        <f aca="false">EOMONTH(Input!$C$7,A383)</f>
        <v>54454</v>
      </c>
      <c r="C383" s="77"/>
      <c r="D383" s="104" t="n">
        <f aca="false">IF(($D382+$H382)&lt;0,($D382+$G382),0)</f>
        <v>0</v>
      </c>
      <c r="E383" s="104" t="n">
        <f aca="false">IF($D383&lt;0,Input!$G$60,0)</f>
        <v>0</v>
      </c>
      <c r="F383" s="104" t="n">
        <f aca="false">($D383*(Input!$G$56/100))/12</f>
        <v>0</v>
      </c>
      <c r="G383" s="104" t="n">
        <f aca="false">(-1)*$E383+$F383</f>
        <v>0</v>
      </c>
    </row>
    <row r="384" customFormat="false" ht="12.8" hidden="false" customHeight="false" outlineLevel="0" collapsed="false">
      <c r="A384" s="76" t="n">
        <v>380</v>
      </c>
      <c r="B384" s="77" t="n">
        <f aca="false">EOMONTH(Input!$C$7,A384)</f>
        <v>54482</v>
      </c>
      <c r="C384" s="77"/>
      <c r="D384" s="104" t="n">
        <f aca="false">IF(($D383+$H383)&lt;0,($D383+$G383),0)</f>
        <v>0</v>
      </c>
      <c r="E384" s="104" t="n">
        <f aca="false">IF($D384&lt;0,Input!$G$60,0)</f>
        <v>0</v>
      </c>
      <c r="F384" s="104" t="n">
        <f aca="false">($D384*(Input!$G$56/100))/12</f>
        <v>0</v>
      </c>
      <c r="G384" s="104" t="n">
        <f aca="false">(-1)*$E384+$F384</f>
        <v>0</v>
      </c>
    </row>
    <row r="385" customFormat="false" ht="12.8" hidden="false" customHeight="false" outlineLevel="0" collapsed="false">
      <c r="A385" s="76" t="n">
        <v>381</v>
      </c>
      <c r="B385" s="77" t="n">
        <f aca="false">EOMONTH(Input!$C$7,A385)</f>
        <v>54513</v>
      </c>
      <c r="C385" s="77"/>
      <c r="D385" s="104" t="n">
        <f aca="false">IF(($D384+$H384)&lt;0,($D384+$G384),0)</f>
        <v>0</v>
      </c>
      <c r="E385" s="104" t="n">
        <f aca="false">IF($D385&lt;0,Input!$G$60,0)</f>
        <v>0</v>
      </c>
      <c r="F385" s="104" t="n">
        <f aca="false">($D385*(Input!$G$56/100))/12</f>
        <v>0</v>
      </c>
      <c r="G385" s="104" t="n">
        <f aca="false">(-1)*$E385+$F385</f>
        <v>0</v>
      </c>
    </row>
    <row r="386" customFormat="false" ht="12.8" hidden="false" customHeight="false" outlineLevel="0" collapsed="false">
      <c r="A386" s="76" t="n">
        <v>382</v>
      </c>
      <c r="B386" s="77" t="n">
        <f aca="false">EOMONTH(Input!$C$7,A386)</f>
        <v>54543</v>
      </c>
      <c r="C386" s="77"/>
      <c r="D386" s="104" t="n">
        <f aca="false">IF(($D385+$H385)&lt;0,($D385+$G385),0)</f>
        <v>0</v>
      </c>
      <c r="E386" s="104" t="n">
        <f aca="false">IF($D386&lt;0,Input!$G$60,0)</f>
        <v>0</v>
      </c>
      <c r="F386" s="104" t="n">
        <f aca="false">($D386*(Input!$G$56/100))/12</f>
        <v>0</v>
      </c>
      <c r="G386" s="104" t="n">
        <f aca="false">(-1)*$E386+$F386</f>
        <v>0</v>
      </c>
    </row>
    <row r="387" customFormat="false" ht="12.8" hidden="false" customHeight="false" outlineLevel="0" collapsed="false">
      <c r="A387" s="76" t="n">
        <v>383</v>
      </c>
      <c r="B387" s="77" t="n">
        <f aca="false">EOMONTH(Input!$C$7,A387)</f>
        <v>54574</v>
      </c>
      <c r="C387" s="77"/>
      <c r="D387" s="104" t="n">
        <f aca="false">IF(($D386+$H386)&lt;0,($D386+$G386),0)</f>
        <v>0</v>
      </c>
      <c r="E387" s="104" t="n">
        <f aca="false">IF($D387&lt;0,Input!$G$60,0)</f>
        <v>0</v>
      </c>
      <c r="F387" s="104" t="n">
        <f aca="false">($D387*(Input!$G$56/100))/12</f>
        <v>0</v>
      </c>
      <c r="G387" s="104" t="n">
        <f aca="false">(-1)*$E387+$F387</f>
        <v>0</v>
      </c>
    </row>
    <row r="388" customFormat="false" ht="12.8" hidden="false" customHeight="false" outlineLevel="0" collapsed="false">
      <c r="A388" s="76" t="n">
        <v>384</v>
      </c>
      <c r="B388" s="77" t="n">
        <f aca="false">EOMONTH(Input!$C$7,A388)</f>
        <v>54604</v>
      </c>
      <c r="C388" s="77"/>
      <c r="D388" s="104" t="n">
        <f aca="false">IF(($D387+$H387)&lt;0,($D387+$G387),0)</f>
        <v>0</v>
      </c>
      <c r="E388" s="104" t="n">
        <f aca="false">IF($D388&lt;0,Input!$G$60,0)</f>
        <v>0</v>
      </c>
      <c r="F388" s="104" t="n">
        <f aca="false">($D388*(Input!$G$56/100))/12</f>
        <v>0</v>
      </c>
      <c r="G388" s="104" t="n">
        <f aca="false">(-1)*$E388+$F388</f>
        <v>0</v>
      </c>
    </row>
    <row r="389" customFormat="false" ht="12.8" hidden="false" customHeight="false" outlineLevel="0" collapsed="false">
      <c r="A389" s="76" t="n">
        <v>385</v>
      </c>
      <c r="B389" s="77" t="n">
        <f aca="false">EOMONTH(Input!$C$7,A389)</f>
        <v>54635</v>
      </c>
      <c r="C389" s="77"/>
      <c r="D389" s="104" t="n">
        <f aca="false">IF(($D388+$H388)&lt;0,($D388+$G388),0)</f>
        <v>0</v>
      </c>
      <c r="E389" s="104" t="n">
        <f aca="false">IF($D389&lt;0,Input!$G$60,0)</f>
        <v>0</v>
      </c>
      <c r="F389" s="104" t="n">
        <f aca="false">($D389*(Input!$G$56/100))/12</f>
        <v>0</v>
      </c>
      <c r="G389" s="104" t="n">
        <f aca="false">(-1)*$E389+$F389</f>
        <v>0</v>
      </c>
    </row>
    <row r="390" customFormat="false" ht="12.8" hidden="false" customHeight="false" outlineLevel="0" collapsed="false">
      <c r="A390" s="76" t="n">
        <v>386</v>
      </c>
      <c r="B390" s="77" t="n">
        <f aca="false">EOMONTH(Input!$C$7,A390)</f>
        <v>54666</v>
      </c>
      <c r="C390" s="77"/>
      <c r="D390" s="104" t="n">
        <f aca="false">IF(($D389+$H389)&lt;0,($D389+$G389),0)</f>
        <v>0</v>
      </c>
      <c r="E390" s="104" t="n">
        <f aca="false">IF($D390&lt;0,Input!$G$60,0)</f>
        <v>0</v>
      </c>
      <c r="F390" s="104" t="n">
        <f aca="false">($D390*(Input!$G$56/100))/12</f>
        <v>0</v>
      </c>
      <c r="G390" s="104" t="n">
        <f aca="false">(-1)*$E390+$F390</f>
        <v>0</v>
      </c>
    </row>
    <row r="391" customFormat="false" ht="12.8" hidden="false" customHeight="false" outlineLevel="0" collapsed="false">
      <c r="A391" s="76" t="n">
        <v>387</v>
      </c>
      <c r="B391" s="77" t="n">
        <f aca="false">EOMONTH(Input!$C$7,A391)</f>
        <v>54696</v>
      </c>
      <c r="C391" s="77"/>
      <c r="D391" s="104" t="n">
        <f aca="false">IF(($D390+$H390)&lt;0,($D390+$G390),0)</f>
        <v>0</v>
      </c>
      <c r="E391" s="104" t="n">
        <f aca="false">IF($D391&lt;0,Input!$G$60,0)</f>
        <v>0</v>
      </c>
      <c r="F391" s="104" t="n">
        <f aca="false">($D391*(Input!$G$56/100))/12</f>
        <v>0</v>
      </c>
      <c r="G391" s="104" t="n">
        <f aca="false">(-1)*$E391+$F391</f>
        <v>0</v>
      </c>
    </row>
    <row r="392" customFormat="false" ht="12.8" hidden="false" customHeight="false" outlineLevel="0" collapsed="false">
      <c r="A392" s="76" t="n">
        <v>388</v>
      </c>
      <c r="B392" s="77" t="n">
        <f aca="false">EOMONTH(Input!$C$7,A392)</f>
        <v>54727</v>
      </c>
      <c r="C392" s="77"/>
      <c r="D392" s="104" t="n">
        <f aca="false">IF(($D391+$H391)&lt;0,($D391+$G391),0)</f>
        <v>0</v>
      </c>
      <c r="E392" s="104" t="n">
        <f aca="false">IF($D392&lt;0,Input!$G$60,0)</f>
        <v>0</v>
      </c>
      <c r="F392" s="104" t="n">
        <f aca="false">($D392*(Input!$G$56/100))/12</f>
        <v>0</v>
      </c>
      <c r="G392" s="104" t="n">
        <f aca="false">(-1)*$E392+$F392</f>
        <v>0</v>
      </c>
    </row>
    <row r="393" customFormat="false" ht="12.8" hidden="false" customHeight="false" outlineLevel="0" collapsed="false">
      <c r="A393" s="76" t="n">
        <v>389</v>
      </c>
      <c r="B393" s="77" t="n">
        <f aca="false">EOMONTH(Input!$C$7,A393)</f>
        <v>54757</v>
      </c>
      <c r="C393" s="77"/>
      <c r="D393" s="104" t="n">
        <f aca="false">IF(($D392+$H392)&lt;0,($D392+$G392),0)</f>
        <v>0</v>
      </c>
      <c r="E393" s="104" t="n">
        <f aca="false">IF($D393&lt;0,Input!$G$60,0)</f>
        <v>0</v>
      </c>
      <c r="F393" s="104" t="n">
        <f aca="false">($D393*(Input!$G$56/100))/12</f>
        <v>0</v>
      </c>
      <c r="G393" s="104" t="n">
        <f aca="false">(-1)*$E393+$F393</f>
        <v>0</v>
      </c>
    </row>
    <row r="394" customFormat="false" ht="12.8" hidden="false" customHeight="false" outlineLevel="0" collapsed="false">
      <c r="A394" s="76" t="n">
        <v>390</v>
      </c>
      <c r="B394" s="77" t="n">
        <f aca="false">EOMONTH(Input!$C$7,A394)</f>
        <v>54788</v>
      </c>
      <c r="C394" s="77"/>
      <c r="D394" s="104" t="n">
        <f aca="false">IF(($D393+$H393)&lt;0,($D393+$G393),0)</f>
        <v>0</v>
      </c>
      <c r="E394" s="104" t="n">
        <f aca="false">IF($D394&lt;0,Input!$G$60,0)</f>
        <v>0</v>
      </c>
      <c r="F394" s="104" t="n">
        <f aca="false">($D394*(Input!$G$56/100))/12</f>
        <v>0</v>
      </c>
      <c r="G394" s="104" t="n">
        <f aca="false">(-1)*$E394+$F394</f>
        <v>0</v>
      </c>
    </row>
    <row r="395" customFormat="false" ht="12.8" hidden="false" customHeight="false" outlineLevel="0" collapsed="false">
      <c r="A395" s="76" t="n">
        <v>391</v>
      </c>
      <c r="B395" s="77" t="n">
        <f aca="false">EOMONTH(Input!$C$7,A395)</f>
        <v>54819</v>
      </c>
      <c r="C395" s="77"/>
      <c r="D395" s="104" t="n">
        <f aca="false">IF(($D394+$H394)&lt;0,($D394+$G394),0)</f>
        <v>0</v>
      </c>
      <c r="E395" s="104" t="n">
        <f aca="false">IF($D395&lt;0,Input!$G$60,0)</f>
        <v>0</v>
      </c>
      <c r="F395" s="104" t="n">
        <f aca="false">($D395*(Input!$G$56/100))/12</f>
        <v>0</v>
      </c>
      <c r="G395" s="104" t="n">
        <f aca="false">(-1)*$E395+$F395</f>
        <v>0</v>
      </c>
    </row>
    <row r="396" customFormat="false" ht="12.8" hidden="false" customHeight="false" outlineLevel="0" collapsed="false">
      <c r="A396" s="76" t="n">
        <v>392</v>
      </c>
      <c r="B396" s="77" t="n">
        <f aca="false">EOMONTH(Input!$C$7,A396)</f>
        <v>54847</v>
      </c>
      <c r="C396" s="77"/>
      <c r="D396" s="104" t="n">
        <f aca="false">IF(($D395+$H395)&lt;0,($D395+$G395),0)</f>
        <v>0</v>
      </c>
      <c r="E396" s="104" t="n">
        <f aca="false">IF($D396&lt;0,Input!$G$60,0)</f>
        <v>0</v>
      </c>
      <c r="F396" s="104" t="n">
        <f aca="false">($D396*(Input!$G$56/100))/12</f>
        <v>0</v>
      </c>
      <c r="G396" s="104" t="n">
        <f aca="false">(-1)*$E396+$F396</f>
        <v>0</v>
      </c>
    </row>
    <row r="397" customFormat="false" ht="12.8" hidden="false" customHeight="false" outlineLevel="0" collapsed="false">
      <c r="A397" s="76" t="n">
        <v>393</v>
      </c>
      <c r="B397" s="77" t="n">
        <f aca="false">EOMONTH(Input!$C$7,A397)</f>
        <v>54878</v>
      </c>
      <c r="C397" s="77"/>
      <c r="D397" s="104" t="n">
        <f aca="false">IF(($D396+$H396)&lt;0,($D396+$G396),0)</f>
        <v>0</v>
      </c>
      <c r="E397" s="104" t="n">
        <f aca="false">IF($D397&lt;0,Input!$G$60,0)</f>
        <v>0</v>
      </c>
      <c r="F397" s="104" t="n">
        <f aca="false">($D397*(Input!$G$56/100))/12</f>
        <v>0</v>
      </c>
      <c r="G397" s="104" t="n">
        <f aca="false">(-1)*$E397+$F397</f>
        <v>0</v>
      </c>
    </row>
    <row r="398" customFormat="false" ht="12.8" hidden="false" customHeight="false" outlineLevel="0" collapsed="false">
      <c r="A398" s="76" t="n">
        <v>394</v>
      </c>
      <c r="B398" s="77" t="n">
        <f aca="false">EOMONTH(Input!$C$7,A398)</f>
        <v>54908</v>
      </c>
      <c r="C398" s="77"/>
      <c r="D398" s="104" t="n">
        <f aca="false">IF(($D397+$H397)&lt;0,($D397+$G397),0)</f>
        <v>0</v>
      </c>
      <c r="E398" s="104" t="n">
        <f aca="false">IF($D398&lt;0,Input!$G$60,0)</f>
        <v>0</v>
      </c>
      <c r="F398" s="104" t="n">
        <f aca="false">($D398*(Input!$G$56/100))/12</f>
        <v>0</v>
      </c>
      <c r="G398" s="104" t="n">
        <f aca="false">(-1)*$E398+$F398</f>
        <v>0</v>
      </c>
    </row>
    <row r="399" customFormat="false" ht="12.8" hidden="false" customHeight="false" outlineLevel="0" collapsed="false">
      <c r="A399" s="76" t="n">
        <v>395</v>
      </c>
      <c r="B399" s="77" t="n">
        <f aca="false">EOMONTH(Input!$C$7,A399)</f>
        <v>54939</v>
      </c>
      <c r="C399" s="77"/>
      <c r="D399" s="104" t="n">
        <f aca="false">IF(($D398+$H398)&lt;0,($D398+$G398),0)</f>
        <v>0</v>
      </c>
      <c r="E399" s="104" t="n">
        <f aca="false">IF($D399&lt;0,Input!$G$60,0)</f>
        <v>0</v>
      </c>
      <c r="F399" s="104" t="n">
        <f aca="false">($D399*(Input!$G$56/100))/12</f>
        <v>0</v>
      </c>
      <c r="G399" s="104" t="n">
        <f aca="false">(-1)*$E399+$F399</f>
        <v>0</v>
      </c>
    </row>
    <row r="400" customFormat="false" ht="12.8" hidden="false" customHeight="false" outlineLevel="0" collapsed="false">
      <c r="A400" s="76" t="n">
        <v>396</v>
      </c>
      <c r="B400" s="77" t="n">
        <f aca="false">EOMONTH(Input!$C$7,A400)</f>
        <v>54969</v>
      </c>
      <c r="C400" s="77"/>
      <c r="D400" s="104" t="n">
        <f aca="false">IF(($D399+$H399)&lt;0,($D399+$G399),0)</f>
        <v>0</v>
      </c>
      <c r="E400" s="104" t="n">
        <f aca="false">IF($D400&lt;0,Input!$G$60,0)</f>
        <v>0</v>
      </c>
      <c r="F400" s="104" t="n">
        <f aca="false">($D400*(Input!$G$56/100))/12</f>
        <v>0</v>
      </c>
      <c r="G400" s="104" t="n">
        <f aca="false">(-1)*$E400+$F400</f>
        <v>0</v>
      </c>
    </row>
    <row r="401" customFormat="false" ht="12.8" hidden="false" customHeight="false" outlineLevel="0" collapsed="false">
      <c r="A401" s="76" t="n">
        <v>397</v>
      </c>
      <c r="B401" s="77" t="n">
        <f aca="false">EOMONTH(Input!$C$7,A401)</f>
        <v>55000</v>
      </c>
      <c r="C401" s="77"/>
      <c r="D401" s="104" t="n">
        <f aca="false">IF(($D400+$H400)&lt;0,($D400+$G400),0)</f>
        <v>0</v>
      </c>
      <c r="E401" s="104" t="n">
        <f aca="false">IF($D401&lt;0,Input!$G$60,0)</f>
        <v>0</v>
      </c>
      <c r="F401" s="104" t="n">
        <f aca="false">($D401*(Input!$G$56/100))/12</f>
        <v>0</v>
      </c>
      <c r="G401" s="104" t="n">
        <f aca="false">(-1)*$E401+$F401</f>
        <v>0</v>
      </c>
    </row>
    <row r="402" customFormat="false" ht="12.8" hidden="false" customHeight="false" outlineLevel="0" collapsed="false">
      <c r="A402" s="76" t="n">
        <v>398</v>
      </c>
      <c r="B402" s="77" t="n">
        <f aca="false">EOMONTH(Input!$C$7,A402)</f>
        <v>55031</v>
      </c>
      <c r="C402" s="77"/>
      <c r="D402" s="104" t="n">
        <f aca="false">IF(($D401+$H401)&lt;0,($D401+$G401),0)</f>
        <v>0</v>
      </c>
      <c r="E402" s="104" t="n">
        <f aca="false">IF($D402&lt;0,Input!$G$60,0)</f>
        <v>0</v>
      </c>
      <c r="F402" s="104" t="n">
        <f aca="false">($D402*(Input!$G$56/100))/12</f>
        <v>0</v>
      </c>
      <c r="G402" s="104" t="n">
        <f aca="false">(-1)*$E402+$F402</f>
        <v>0</v>
      </c>
    </row>
    <row r="403" customFormat="false" ht="12.8" hidden="false" customHeight="false" outlineLevel="0" collapsed="false">
      <c r="A403" s="76" t="n">
        <v>399</v>
      </c>
      <c r="B403" s="77" t="n">
        <f aca="false">EOMONTH(Input!$C$7,A403)</f>
        <v>55061</v>
      </c>
      <c r="C403" s="77"/>
      <c r="D403" s="104" t="n">
        <f aca="false">IF(($D402+$H402)&lt;0,($D402+$G402),0)</f>
        <v>0</v>
      </c>
      <c r="E403" s="104" t="n">
        <f aca="false">IF($D403&lt;0,Input!$G$60,0)</f>
        <v>0</v>
      </c>
      <c r="F403" s="104" t="n">
        <f aca="false">($D403*(Input!$G$56/100))/12</f>
        <v>0</v>
      </c>
      <c r="G403" s="104" t="n">
        <f aca="false">(-1)*$E403+$F403</f>
        <v>0</v>
      </c>
    </row>
    <row r="404" customFormat="false" ht="12.8" hidden="false" customHeight="false" outlineLevel="0" collapsed="false">
      <c r="A404" s="76" t="n">
        <v>400</v>
      </c>
      <c r="B404" s="77" t="n">
        <f aca="false">EOMONTH(Input!$C$7,A404)</f>
        <v>55092</v>
      </c>
      <c r="C404" s="77"/>
      <c r="D404" s="104" t="n">
        <f aca="false">IF(($D403+$H403)&lt;0,($D403+$G403),0)</f>
        <v>0</v>
      </c>
      <c r="E404" s="104" t="n">
        <f aca="false">IF($D404&lt;0,Input!$G$60,0)</f>
        <v>0</v>
      </c>
      <c r="F404" s="104" t="n">
        <f aca="false">($D404*(Input!$G$56/100))/12</f>
        <v>0</v>
      </c>
      <c r="G404" s="104" t="n">
        <f aca="false">(-1)*$E404+$F404</f>
        <v>0</v>
      </c>
    </row>
    <row r="405" customFormat="false" ht="12.8" hidden="false" customHeight="false" outlineLevel="0" collapsed="false">
      <c r="A405" s="76" t="n">
        <v>401</v>
      </c>
      <c r="B405" s="77" t="n">
        <f aca="false">EOMONTH(Input!$C$7,A405)</f>
        <v>55122</v>
      </c>
      <c r="C405" s="77"/>
      <c r="D405" s="104" t="n">
        <f aca="false">IF(($D404+$H404)&lt;0,($D404+$G404),0)</f>
        <v>0</v>
      </c>
      <c r="E405" s="104" t="n">
        <f aca="false">IF($D405&lt;0,Input!$G$60,0)</f>
        <v>0</v>
      </c>
      <c r="F405" s="104" t="n">
        <f aca="false">($D405*(Input!$G$56/100))/12</f>
        <v>0</v>
      </c>
      <c r="G405" s="104" t="n">
        <f aca="false">(-1)*$E405+$F405</f>
        <v>0</v>
      </c>
    </row>
    <row r="406" customFormat="false" ht="12.8" hidden="false" customHeight="false" outlineLevel="0" collapsed="false">
      <c r="A406" s="76" t="n">
        <v>402</v>
      </c>
      <c r="B406" s="77" t="n">
        <f aca="false">EOMONTH(Input!$C$7,A406)</f>
        <v>55153</v>
      </c>
      <c r="C406" s="77"/>
      <c r="D406" s="104" t="n">
        <f aca="false">IF(($D405+$H405)&lt;0,($D405+$G405),0)</f>
        <v>0</v>
      </c>
      <c r="E406" s="104" t="n">
        <f aca="false">IF($D406&lt;0,Input!$G$60,0)</f>
        <v>0</v>
      </c>
      <c r="F406" s="104" t="n">
        <f aca="false">($D406*(Input!$G$56/100))/12</f>
        <v>0</v>
      </c>
      <c r="G406" s="104" t="n">
        <f aca="false">(-1)*$E406+$F406</f>
        <v>0</v>
      </c>
    </row>
    <row r="407" customFormat="false" ht="12.8" hidden="false" customHeight="false" outlineLevel="0" collapsed="false">
      <c r="A407" s="76" t="n">
        <v>403</v>
      </c>
      <c r="B407" s="77" t="n">
        <f aca="false">EOMONTH(Input!$C$7,A407)</f>
        <v>55184</v>
      </c>
      <c r="C407" s="77"/>
      <c r="D407" s="104" t="n">
        <f aca="false">IF(($D406+$H406)&lt;0,($D406+$G406),0)</f>
        <v>0</v>
      </c>
      <c r="E407" s="104" t="n">
        <f aca="false">IF($D407&lt;0,Input!$G$60,0)</f>
        <v>0</v>
      </c>
      <c r="F407" s="104" t="n">
        <f aca="false">($D407*(Input!$G$56/100))/12</f>
        <v>0</v>
      </c>
      <c r="G407" s="104" t="n">
        <f aca="false">(-1)*$E407+$F407</f>
        <v>0</v>
      </c>
    </row>
    <row r="408" customFormat="false" ht="12.8" hidden="false" customHeight="false" outlineLevel="0" collapsed="false">
      <c r="A408" s="76" t="n">
        <v>404</v>
      </c>
      <c r="B408" s="77" t="n">
        <f aca="false">EOMONTH(Input!$C$7,A408)</f>
        <v>55212</v>
      </c>
      <c r="C408" s="77"/>
      <c r="D408" s="104" t="n">
        <f aca="false">IF(($D407+$H407)&lt;0,($D407+$G407),0)</f>
        <v>0</v>
      </c>
      <c r="E408" s="104" t="n">
        <f aca="false">IF($D408&lt;0,Input!$G$60,0)</f>
        <v>0</v>
      </c>
      <c r="F408" s="104" t="n">
        <f aca="false">($D408*(Input!$G$56/100))/12</f>
        <v>0</v>
      </c>
      <c r="G408" s="104" t="n">
        <f aca="false">(-1)*$E408+$F408</f>
        <v>0</v>
      </c>
    </row>
    <row r="409" customFormat="false" ht="12.8" hidden="false" customHeight="false" outlineLevel="0" collapsed="false">
      <c r="A409" s="76" t="n">
        <v>405</v>
      </c>
      <c r="B409" s="77" t="n">
        <f aca="false">EOMONTH(Input!$C$7,A409)</f>
        <v>55243</v>
      </c>
      <c r="C409" s="77"/>
      <c r="D409" s="104" t="n">
        <f aca="false">IF(($D408+$H408)&lt;0,($D408+$G408),0)</f>
        <v>0</v>
      </c>
      <c r="E409" s="104" t="n">
        <f aca="false">IF($D409&lt;0,Input!$G$60,0)</f>
        <v>0</v>
      </c>
      <c r="F409" s="104" t="n">
        <f aca="false">($D409*(Input!$G$56/100))/12</f>
        <v>0</v>
      </c>
      <c r="G409" s="104" t="n">
        <f aca="false">(-1)*$E409+$F409</f>
        <v>0</v>
      </c>
    </row>
    <row r="410" customFormat="false" ht="12.8" hidden="false" customHeight="false" outlineLevel="0" collapsed="false">
      <c r="A410" s="76" t="n">
        <v>406</v>
      </c>
      <c r="B410" s="77" t="n">
        <f aca="false">EOMONTH(Input!$C$7,A410)</f>
        <v>55273</v>
      </c>
      <c r="C410" s="77"/>
      <c r="D410" s="104" t="n">
        <f aca="false">IF(($D409+$H409)&lt;0,($D409+$G409),0)</f>
        <v>0</v>
      </c>
      <c r="E410" s="104" t="n">
        <f aca="false">IF($D410&lt;0,Input!$G$60,0)</f>
        <v>0</v>
      </c>
      <c r="F410" s="104" t="n">
        <f aca="false">($D410*(Input!$G$56/100))/12</f>
        <v>0</v>
      </c>
      <c r="G410" s="104" t="n">
        <f aca="false">(-1)*$E410+$F410</f>
        <v>0</v>
      </c>
    </row>
    <row r="411" customFormat="false" ht="12.8" hidden="false" customHeight="false" outlineLevel="0" collapsed="false">
      <c r="A411" s="76" t="n">
        <v>407</v>
      </c>
      <c r="B411" s="77" t="n">
        <f aca="false">EOMONTH(Input!$C$7,A411)</f>
        <v>55304</v>
      </c>
      <c r="C411" s="77"/>
      <c r="D411" s="104" t="n">
        <f aca="false">IF(($D410+$H410)&lt;0,($D410+$G410),0)</f>
        <v>0</v>
      </c>
      <c r="E411" s="104" t="n">
        <f aca="false">IF($D411&lt;0,Input!$G$60,0)</f>
        <v>0</v>
      </c>
      <c r="F411" s="104" t="n">
        <f aca="false">($D411*(Input!$G$56/100))/12</f>
        <v>0</v>
      </c>
      <c r="G411" s="104" t="n">
        <f aca="false">(-1)*$E411+$F411</f>
        <v>0</v>
      </c>
    </row>
    <row r="412" customFormat="false" ht="12.8" hidden="false" customHeight="false" outlineLevel="0" collapsed="false">
      <c r="A412" s="76" t="n">
        <v>408</v>
      </c>
      <c r="B412" s="77" t="n">
        <f aca="false">EOMONTH(Input!$C$7,A412)</f>
        <v>55334</v>
      </c>
      <c r="C412" s="77"/>
      <c r="D412" s="104" t="n">
        <f aca="false">IF(($D411+$H411)&lt;0,($D411+$G411),0)</f>
        <v>0</v>
      </c>
      <c r="E412" s="104" t="n">
        <f aca="false">IF($D412&lt;0,Input!$G$60,0)</f>
        <v>0</v>
      </c>
      <c r="F412" s="104" t="n">
        <f aca="false">($D412*(Input!$G$56/100))/12</f>
        <v>0</v>
      </c>
      <c r="G412" s="104" t="n">
        <f aca="false">(-1)*$E412+$F412</f>
        <v>0</v>
      </c>
    </row>
    <row r="413" customFormat="false" ht="12.8" hidden="false" customHeight="false" outlineLevel="0" collapsed="false">
      <c r="A413" s="76" t="n">
        <v>409</v>
      </c>
      <c r="B413" s="77" t="n">
        <f aca="false">EOMONTH(Input!$C$7,A413)</f>
        <v>55365</v>
      </c>
      <c r="C413" s="77"/>
      <c r="D413" s="104" t="n">
        <f aca="false">IF(($D412+$H412)&lt;0,($D412+$G412),0)</f>
        <v>0</v>
      </c>
      <c r="E413" s="104" t="n">
        <f aca="false">IF($D413&lt;0,Input!$G$60,0)</f>
        <v>0</v>
      </c>
      <c r="F413" s="104" t="n">
        <f aca="false">($D413*(Input!$G$56/100))/12</f>
        <v>0</v>
      </c>
      <c r="G413" s="104" t="n">
        <f aca="false">(-1)*$E413+$F413</f>
        <v>0</v>
      </c>
    </row>
    <row r="414" customFormat="false" ht="12.8" hidden="false" customHeight="false" outlineLevel="0" collapsed="false">
      <c r="A414" s="76" t="n">
        <v>410</v>
      </c>
      <c r="B414" s="77" t="n">
        <f aca="false">EOMONTH(Input!$C$7,A414)</f>
        <v>55396</v>
      </c>
      <c r="C414" s="77"/>
      <c r="D414" s="104" t="n">
        <f aca="false">IF(($D413+$H413)&lt;0,($D413+$G413),0)</f>
        <v>0</v>
      </c>
      <c r="E414" s="104" t="n">
        <f aca="false">IF($D414&lt;0,Input!$G$60,0)</f>
        <v>0</v>
      </c>
      <c r="F414" s="104" t="n">
        <f aca="false">($D414*(Input!$G$56/100))/12</f>
        <v>0</v>
      </c>
      <c r="G414" s="104" t="n">
        <f aca="false">(-1)*$E414+$F414</f>
        <v>0</v>
      </c>
    </row>
    <row r="415" customFormat="false" ht="12.8" hidden="false" customHeight="false" outlineLevel="0" collapsed="false">
      <c r="A415" s="76" t="n">
        <v>411</v>
      </c>
      <c r="B415" s="77" t="n">
        <f aca="false">EOMONTH(Input!$C$7,A415)</f>
        <v>55426</v>
      </c>
      <c r="C415" s="77"/>
      <c r="D415" s="104" t="n">
        <f aca="false">IF(($D414+$H414)&lt;0,($D414+$G414),0)</f>
        <v>0</v>
      </c>
      <c r="E415" s="104" t="n">
        <f aca="false">IF($D415&lt;0,Input!$G$60,0)</f>
        <v>0</v>
      </c>
      <c r="F415" s="104" t="n">
        <f aca="false">($D415*(Input!$G$56/100))/12</f>
        <v>0</v>
      </c>
      <c r="G415" s="104" t="n">
        <f aca="false">(-1)*$E415+$F415</f>
        <v>0</v>
      </c>
    </row>
    <row r="416" customFormat="false" ht="12.8" hidden="false" customHeight="false" outlineLevel="0" collapsed="false">
      <c r="A416" s="76" t="n">
        <v>412</v>
      </c>
      <c r="B416" s="77" t="n">
        <f aca="false">EOMONTH(Input!$C$7,A416)</f>
        <v>55457</v>
      </c>
      <c r="C416" s="77"/>
      <c r="D416" s="104" t="n">
        <f aca="false">IF(($D415+$H415)&lt;0,($D415+$G415),0)</f>
        <v>0</v>
      </c>
      <c r="E416" s="104" t="n">
        <f aca="false">IF($D416&lt;0,Input!$G$60,0)</f>
        <v>0</v>
      </c>
      <c r="F416" s="104" t="n">
        <f aca="false">($D416*(Input!$G$56/100))/12</f>
        <v>0</v>
      </c>
      <c r="G416" s="104" t="n">
        <f aca="false">(-1)*$E416+$F416</f>
        <v>0</v>
      </c>
    </row>
    <row r="417" customFormat="false" ht="12.8" hidden="false" customHeight="false" outlineLevel="0" collapsed="false">
      <c r="A417" s="76" t="n">
        <v>413</v>
      </c>
      <c r="B417" s="77" t="n">
        <f aca="false">EOMONTH(Input!$C$7,A417)</f>
        <v>55487</v>
      </c>
      <c r="C417" s="77"/>
      <c r="D417" s="104" t="n">
        <f aca="false">IF(($D416+$H416)&lt;0,($D416+$G416),0)</f>
        <v>0</v>
      </c>
      <c r="E417" s="104" t="n">
        <f aca="false">IF($D417&lt;0,Input!$G$60,0)</f>
        <v>0</v>
      </c>
      <c r="F417" s="104" t="n">
        <f aca="false">($D417*(Input!$G$56/100))/12</f>
        <v>0</v>
      </c>
      <c r="G417" s="104" t="n">
        <f aca="false">(-1)*$E417+$F417</f>
        <v>0</v>
      </c>
    </row>
    <row r="418" customFormat="false" ht="12.8" hidden="false" customHeight="false" outlineLevel="0" collapsed="false">
      <c r="A418" s="76" t="n">
        <v>414</v>
      </c>
      <c r="B418" s="77" t="n">
        <f aca="false">EOMONTH(Input!$C$7,A418)</f>
        <v>55518</v>
      </c>
      <c r="C418" s="77"/>
      <c r="D418" s="104" t="n">
        <f aca="false">IF(($D417+$H417)&lt;0,($D417+$G417),0)</f>
        <v>0</v>
      </c>
      <c r="E418" s="104" t="n">
        <f aca="false">IF($D418&lt;0,Input!$G$60,0)</f>
        <v>0</v>
      </c>
      <c r="F418" s="104" t="n">
        <f aca="false">($D418*(Input!$G$56/100))/12</f>
        <v>0</v>
      </c>
      <c r="G418" s="104" t="n">
        <f aca="false">(-1)*$E418+$F418</f>
        <v>0</v>
      </c>
    </row>
    <row r="419" customFormat="false" ht="12.8" hidden="false" customHeight="false" outlineLevel="0" collapsed="false">
      <c r="A419" s="76" t="n">
        <v>415</v>
      </c>
      <c r="B419" s="77" t="n">
        <f aca="false">EOMONTH(Input!$C$7,A419)</f>
        <v>55549</v>
      </c>
      <c r="C419" s="77"/>
      <c r="D419" s="104" t="n">
        <f aca="false">IF(($D418+$H418)&lt;0,($D418+$G418),0)</f>
        <v>0</v>
      </c>
      <c r="E419" s="104" t="n">
        <f aca="false">IF($D419&lt;0,Input!$G$60,0)</f>
        <v>0</v>
      </c>
      <c r="F419" s="104" t="n">
        <f aca="false">($D419*(Input!$G$56/100))/12</f>
        <v>0</v>
      </c>
      <c r="G419" s="104" t="n">
        <f aca="false">(-1)*$E419+$F419</f>
        <v>0</v>
      </c>
    </row>
    <row r="420" customFormat="false" ht="12.8" hidden="false" customHeight="false" outlineLevel="0" collapsed="false">
      <c r="A420" s="76" t="n">
        <v>416</v>
      </c>
      <c r="B420" s="77" t="n">
        <f aca="false">EOMONTH(Input!$C$7,A420)</f>
        <v>55578</v>
      </c>
      <c r="C420" s="77"/>
      <c r="D420" s="104" t="n">
        <f aca="false">IF(($D419+$H419)&lt;0,($D419+$G419),0)</f>
        <v>0</v>
      </c>
      <c r="E420" s="104" t="n">
        <f aca="false">IF($D420&lt;0,Input!$G$60,0)</f>
        <v>0</v>
      </c>
      <c r="F420" s="104" t="n">
        <f aca="false">($D420*(Input!$G$56/100))/12</f>
        <v>0</v>
      </c>
      <c r="G420" s="104" t="n">
        <f aca="false">(-1)*$E420+$F420</f>
        <v>0</v>
      </c>
    </row>
    <row r="421" customFormat="false" ht="12.8" hidden="false" customHeight="false" outlineLevel="0" collapsed="false">
      <c r="A421" s="76" t="n">
        <v>417</v>
      </c>
      <c r="B421" s="77" t="n">
        <f aca="false">EOMONTH(Input!$C$7,A421)</f>
        <v>55609</v>
      </c>
      <c r="C421" s="77"/>
      <c r="D421" s="104" t="n">
        <f aca="false">IF(($D420+$H420)&lt;0,($D420+$G420),0)</f>
        <v>0</v>
      </c>
      <c r="E421" s="104" t="n">
        <f aca="false">IF($D421&lt;0,Input!$G$60,0)</f>
        <v>0</v>
      </c>
      <c r="F421" s="104" t="n">
        <f aca="false">($D421*(Input!$G$56/100))/12</f>
        <v>0</v>
      </c>
      <c r="G421" s="104" t="n">
        <f aca="false">(-1)*$E421+$F421</f>
        <v>0</v>
      </c>
    </row>
    <row r="422" customFormat="false" ht="12.8" hidden="false" customHeight="false" outlineLevel="0" collapsed="false">
      <c r="A422" s="76" t="n">
        <v>418</v>
      </c>
      <c r="B422" s="77" t="n">
        <f aca="false">EOMONTH(Input!$C$7,A422)</f>
        <v>55639</v>
      </c>
      <c r="C422" s="77"/>
      <c r="D422" s="104" t="n">
        <f aca="false">IF(($D421+$H421)&lt;0,($D421+$G421),0)</f>
        <v>0</v>
      </c>
      <c r="E422" s="104" t="n">
        <f aca="false">IF($D422&lt;0,Input!$G$60,0)</f>
        <v>0</v>
      </c>
      <c r="F422" s="104" t="n">
        <f aca="false">($D422*(Input!$G$56/100))/12</f>
        <v>0</v>
      </c>
      <c r="G422" s="104" t="n">
        <f aca="false">(-1)*$E422+$F422</f>
        <v>0</v>
      </c>
    </row>
    <row r="423" customFormat="false" ht="12.8" hidden="false" customHeight="false" outlineLevel="0" collapsed="false">
      <c r="A423" s="76" t="n">
        <v>419</v>
      </c>
      <c r="B423" s="77" t="n">
        <f aca="false">EOMONTH(Input!$C$7,A423)</f>
        <v>55670</v>
      </c>
      <c r="C423" s="77"/>
      <c r="D423" s="104" t="n">
        <f aca="false">IF(($D422+$H422)&lt;0,($D422+$G422),0)</f>
        <v>0</v>
      </c>
      <c r="E423" s="104" t="n">
        <f aca="false">IF($D423&lt;0,Input!$G$60,0)</f>
        <v>0</v>
      </c>
      <c r="F423" s="104" t="n">
        <f aca="false">($D423*(Input!$G$56/100))/12</f>
        <v>0</v>
      </c>
      <c r="G423" s="104" t="n">
        <f aca="false">(-1)*$E423+$F423</f>
        <v>0</v>
      </c>
    </row>
    <row r="424" customFormat="false" ht="12.8" hidden="false" customHeight="false" outlineLevel="0" collapsed="false">
      <c r="A424" s="76" t="n">
        <v>420</v>
      </c>
      <c r="B424" s="77" t="n">
        <f aca="false">EOMONTH(Input!$C$7,A424)</f>
        <v>55700</v>
      </c>
      <c r="C424" s="77"/>
      <c r="D424" s="104" t="n">
        <f aca="false">IF(($D423+$H423)&lt;0,($D423+$G423),0)</f>
        <v>0</v>
      </c>
      <c r="E424" s="104" t="n">
        <f aca="false">IF($D424&lt;0,Input!$G$60,0)</f>
        <v>0</v>
      </c>
      <c r="F424" s="104" t="n">
        <f aca="false">($D424*(Input!$G$56/100))/12</f>
        <v>0</v>
      </c>
      <c r="G424" s="104" t="n">
        <f aca="false">(-1)*$E424+$F424</f>
        <v>0</v>
      </c>
    </row>
    <row r="425" customFormat="false" ht="12.8" hidden="false" customHeight="false" outlineLevel="0" collapsed="false">
      <c r="A425" s="76" t="n">
        <v>421</v>
      </c>
      <c r="B425" s="77" t="n">
        <f aca="false">EOMONTH(Input!$C$7,A425)</f>
        <v>55731</v>
      </c>
      <c r="C425" s="77"/>
      <c r="D425" s="104" t="n">
        <f aca="false">IF(($D424+$H424)&lt;0,($D424+$G424),0)</f>
        <v>0</v>
      </c>
      <c r="E425" s="104" t="n">
        <f aca="false">IF($D425&lt;0,Input!$G$60,0)</f>
        <v>0</v>
      </c>
      <c r="F425" s="104" t="n">
        <f aca="false">($D425*(Input!$G$56/100))/12</f>
        <v>0</v>
      </c>
      <c r="G425" s="104" t="n">
        <f aca="false">(-1)*$E425+$F425</f>
        <v>0</v>
      </c>
    </row>
    <row r="426" customFormat="false" ht="12.8" hidden="false" customHeight="false" outlineLevel="0" collapsed="false">
      <c r="A426" s="76" t="n">
        <v>422</v>
      </c>
      <c r="B426" s="77" t="n">
        <f aca="false">EOMONTH(Input!$C$7,A426)</f>
        <v>55762</v>
      </c>
      <c r="C426" s="77"/>
      <c r="D426" s="104" t="n">
        <f aca="false">IF(($D425+$H425)&lt;0,($D425+$G425),0)</f>
        <v>0</v>
      </c>
      <c r="E426" s="104" t="n">
        <f aca="false">IF($D426&lt;0,Input!$G$60,0)</f>
        <v>0</v>
      </c>
      <c r="F426" s="104" t="n">
        <f aca="false">($D426*(Input!$G$56/100))/12</f>
        <v>0</v>
      </c>
      <c r="G426" s="104" t="n">
        <f aca="false">(-1)*$E426+$F426</f>
        <v>0</v>
      </c>
    </row>
    <row r="427" customFormat="false" ht="12.8" hidden="false" customHeight="false" outlineLevel="0" collapsed="false">
      <c r="A427" s="76" t="n">
        <v>423</v>
      </c>
      <c r="B427" s="77" t="n">
        <f aca="false">EOMONTH(Input!$C$7,A427)</f>
        <v>55792</v>
      </c>
      <c r="C427" s="77"/>
      <c r="D427" s="104" t="n">
        <f aca="false">IF(($D426+$H426)&lt;0,($D426+$G426),0)</f>
        <v>0</v>
      </c>
      <c r="E427" s="104" t="n">
        <f aca="false">IF($D427&lt;0,Input!$G$60,0)</f>
        <v>0</v>
      </c>
      <c r="F427" s="104" t="n">
        <f aca="false">($D427*(Input!$G$56/100))/12</f>
        <v>0</v>
      </c>
      <c r="G427" s="104" t="n">
        <f aca="false">(-1)*$E427+$F427</f>
        <v>0</v>
      </c>
    </row>
    <row r="428" customFormat="false" ht="12.8" hidden="false" customHeight="false" outlineLevel="0" collapsed="false">
      <c r="A428" s="76" t="n">
        <v>424</v>
      </c>
      <c r="B428" s="77" t="n">
        <f aca="false">EOMONTH(Input!$C$7,A428)</f>
        <v>55823</v>
      </c>
      <c r="C428" s="77"/>
      <c r="D428" s="104" t="n">
        <f aca="false">IF(($D427+$H427)&lt;0,($D427+$G427),0)</f>
        <v>0</v>
      </c>
      <c r="E428" s="104" t="n">
        <f aca="false">IF($D428&lt;0,Input!$G$60,0)</f>
        <v>0</v>
      </c>
      <c r="F428" s="104" t="n">
        <f aca="false">($D428*(Input!$G$56/100))/12</f>
        <v>0</v>
      </c>
      <c r="G428" s="104" t="n">
        <f aca="false">(-1)*$E428+$F428</f>
        <v>0</v>
      </c>
    </row>
    <row r="429" customFormat="false" ht="12.8" hidden="false" customHeight="false" outlineLevel="0" collapsed="false">
      <c r="A429" s="76" t="n">
        <v>425</v>
      </c>
      <c r="B429" s="77" t="n">
        <f aca="false">EOMONTH(Input!$C$7,A429)</f>
        <v>55853</v>
      </c>
      <c r="C429" s="77"/>
      <c r="D429" s="104" t="n">
        <f aca="false">IF(($D428+$H428)&lt;0,($D428+$G428),0)</f>
        <v>0</v>
      </c>
      <c r="E429" s="104" t="n">
        <f aca="false">IF($D429&lt;0,Input!$G$60,0)</f>
        <v>0</v>
      </c>
      <c r="F429" s="104" t="n">
        <f aca="false">($D429*(Input!$G$56/100))/12</f>
        <v>0</v>
      </c>
      <c r="G429" s="104" t="n">
        <f aca="false">(-1)*$E429+$F429</f>
        <v>0</v>
      </c>
    </row>
    <row r="430" customFormat="false" ht="12.8" hidden="false" customHeight="false" outlineLevel="0" collapsed="false">
      <c r="A430" s="76" t="n">
        <v>426</v>
      </c>
      <c r="B430" s="77" t="n">
        <f aca="false">EOMONTH(Input!$C$7,A430)</f>
        <v>55884</v>
      </c>
      <c r="C430" s="77"/>
      <c r="D430" s="104" t="n">
        <f aca="false">IF(($D429+$H429)&lt;0,($D429+$G429),0)</f>
        <v>0</v>
      </c>
      <c r="E430" s="104" t="n">
        <f aca="false">IF($D430&lt;0,Input!$G$60,0)</f>
        <v>0</v>
      </c>
      <c r="F430" s="104" t="n">
        <f aca="false">($D430*(Input!$G$56/100))/12</f>
        <v>0</v>
      </c>
      <c r="G430" s="104" t="n">
        <f aca="false">(-1)*$E430+$F430</f>
        <v>0</v>
      </c>
    </row>
    <row r="431" customFormat="false" ht="12.8" hidden="false" customHeight="false" outlineLevel="0" collapsed="false">
      <c r="A431" s="76" t="n">
        <v>427</v>
      </c>
      <c r="B431" s="77" t="n">
        <f aca="false">EOMONTH(Input!$C$7,A431)</f>
        <v>55915</v>
      </c>
      <c r="C431" s="77"/>
      <c r="D431" s="104" t="n">
        <f aca="false">IF(($D430+$H430)&lt;0,($D430+$G430),0)</f>
        <v>0</v>
      </c>
      <c r="E431" s="104" t="n">
        <f aca="false">IF($D431&lt;0,Input!$G$60,0)</f>
        <v>0</v>
      </c>
      <c r="F431" s="104" t="n">
        <f aca="false">($D431*(Input!$G$56/100))/12</f>
        <v>0</v>
      </c>
      <c r="G431" s="104" t="n">
        <f aca="false">(-1)*$E431+$F431</f>
        <v>0</v>
      </c>
    </row>
    <row r="432" customFormat="false" ht="12.8" hidden="false" customHeight="false" outlineLevel="0" collapsed="false">
      <c r="A432" s="76" t="n">
        <v>428</v>
      </c>
      <c r="B432" s="77" t="n">
        <f aca="false">EOMONTH(Input!$C$7,A432)</f>
        <v>55943</v>
      </c>
      <c r="C432" s="77"/>
      <c r="D432" s="104" t="n">
        <f aca="false">IF(($D431+$H431)&lt;0,($D431+$G431),0)</f>
        <v>0</v>
      </c>
      <c r="E432" s="104" t="n">
        <f aca="false">IF($D432&lt;0,Input!$G$60,0)</f>
        <v>0</v>
      </c>
      <c r="F432" s="104" t="n">
        <f aca="false">($D432*(Input!$G$56/100))/12</f>
        <v>0</v>
      </c>
      <c r="G432" s="104" t="n">
        <f aca="false">(-1)*$E432+$F432</f>
        <v>0</v>
      </c>
    </row>
    <row r="433" customFormat="false" ht="12.8" hidden="false" customHeight="false" outlineLevel="0" collapsed="false">
      <c r="A433" s="76" t="n">
        <v>429</v>
      </c>
      <c r="B433" s="77" t="n">
        <f aca="false">EOMONTH(Input!$C$7,A433)</f>
        <v>55974</v>
      </c>
      <c r="C433" s="77"/>
      <c r="D433" s="104" t="n">
        <f aca="false">IF(($D432+$H432)&lt;0,($D432+$G432),0)</f>
        <v>0</v>
      </c>
      <c r="E433" s="104" t="n">
        <f aca="false">IF($D433&lt;0,Input!$G$60,0)</f>
        <v>0</v>
      </c>
      <c r="F433" s="104" t="n">
        <f aca="false">($D433*(Input!$G$56/100))/12</f>
        <v>0</v>
      </c>
      <c r="G433" s="104" t="n">
        <f aca="false">(-1)*$E433+$F433</f>
        <v>0</v>
      </c>
    </row>
    <row r="434" customFormat="false" ht="12.8" hidden="false" customHeight="false" outlineLevel="0" collapsed="false">
      <c r="A434" s="76" t="n">
        <v>430</v>
      </c>
      <c r="B434" s="77" t="n">
        <f aca="false">EOMONTH(Input!$C$7,A434)</f>
        <v>56004</v>
      </c>
      <c r="C434" s="77"/>
      <c r="D434" s="104" t="n">
        <f aca="false">IF(($D433+$H433)&lt;0,($D433+$G433),0)</f>
        <v>0</v>
      </c>
      <c r="E434" s="104" t="n">
        <f aca="false">IF($D434&lt;0,Input!$G$60,0)</f>
        <v>0</v>
      </c>
      <c r="F434" s="104" t="n">
        <f aca="false">($D434*(Input!$G$56/100))/12</f>
        <v>0</v>
      </c>
      <c r="G434" s="104" t="n">
        <f aca="false">(-1)*$E434+$F434</f>
        <v>0</v>
      </c>
    </row>
    <row r="435" customFormat="false" ht="12.8" hidden="false" customHeight="false" outlineLevel="0" collapsed="false">
      <c r="A435" s="76" t="n">
        <v>431</v>
      </c>
      <c r="B435" s="77" t="n">
        <f aca="false">EOMONTH(Input!$C$7,A435)</f>
        <v>56035</v>
      </c>
      <c r="C435" s="77"/>
      <c r="D435" s="104" t="n">
        <f aca="false">IF(($D434+$H434)&lt;0,($D434+$G434),0)</f>
        <v>0</v>
      </c>
      <c r="E435" s="104" t="n">
        <f aca="false">IF($D435&lt;0,Input!$G$60,0)</f>
        <v>0</v>
      </c>
      <c r="F435" s="104" t="n">
        <f aca="false">($D435*(Input!$G$56/100))/12</f>
        <v>0</v>
      </c>
      <c r="G435" s="104" t="n">
        <f aca="false">(-1)*$E435+$F435</f>
        <v>0</v>
      </c>
    </row>
    <row r="436" customFormat="false" ht="12.8" hidden="false" customHeight="false" outlineLevel="0" collapsed="false">
      <c r="A436" s="76" t="n">
        <v>432</v>
      </c>
      <c r="B436" s="77" t="n">
        <f aca="false">EOMONTH(Input!$C$7,A436)</f>
        <v>56065</v>
      </c>
      <c r="C436" s="77"/>
      <c r="D436" s="104" t="n">
        <f aca="false">IF(($D435+$H435)&lt;0,($D435+$G435),0)</f>
        <v>0</v>
      </c>
      <c r="E436" s="104" t="n">
        <f aca="false">IF($D436&lt;0,Input!$G$60,0)</f>
        <v>0</v>
      </c>
      <c r="F436" s="104" t="n">
        <f aca="false">($D436*(Input!$G$56/100))/12</f>
        <v>0</v>
      </c>
      <c r="G436" s="104" t="n">
        <f aca="false">(-1)*$E436+$F436</f>
        <v>0</v>
      </c>
    </row>
    <row r="437" customFormat="false" ht="12.8" hidden="false" customHeight="false" outlineLevel="0" collapsed="false">
      <c r="A437" s="76" t="n">
        <v>433</v>
      </c>
      <c r="B437" s="77" t="n">
        <f aca="false">EOMONTH(Input!$C$7,A437)</f>
        <v>56096</v>
      </c>
      <c r="C437" s="77"/>
      <c r="D437" s="104" t="n">
        <f aca="false">IF(($D436+$H436)&lt;0,($D436+$G436),0)</f>
        <v>0</v>
      </c>
      <c r="E437" s="104" t="n">
        <f aca="false">IF($D437&lt;0,Input!$G$60,0)</f>
        <v>0</v>
      </c>
      <c r="F437" s="104" t="n">
        <f aca="false">($D437*(Input!$G$56/100))/12</f>
        <v>0</v>
      </c>
      <c r="G437" s="104" t="n">
        <f aca="false">(-1)*$E437+$F437</f>
        <v>0</v>
      </c>
    </row>
    <row r="438" customFormat="false" ht="12.8" hidden="false" customHeight="false" outlineLevel="0" collapsed="false">
      <c r="A438" s="76" t="n">
        <v>434</v>
      </c>
      <c r="B438" s="77" t="n">
        <f aca="false">EOMONTH(Input!$C$7,A438)</f>
        <v>56127</v>
      </c>
      <c r="C438" s="77"/>
      <c r="D438" s="104" t="n">
        <f aca="false">IF(($D437+$H437)&lt;0,($D437+$G437),0)</f>
        <v>0</v>
      </c>
      <c r="E438" s="104" t="n">
        <f aca="false">IF($D438&lt;0,Input!$G$60,0)</f>
        <v>0</v>
      </c>
      <c r="F438" s="104" t="n">
        <f aca="false">($D438*(Input!$G$56/100))/12</f>
        <v>0</v>
      </c>
      <c r="G438" s="104" t="n">
        <f aca="false">(-1)*$E438+$F438</f>
        <v>0</v>
      </c>
    </row>
    <row r="439" customFormat="false" ht="12.8" hidden="false" customHeight="false" outlineLevel="0" collapsed="false">
      <c r="A439" s="76" t="n">
        <v>435</v>
      </c>
      <c r="B439" s="77" t="n">
        <f aca="false">EOMONTH(Input!$C$7,A439)</f>
        <v>56157</v>
      </c>
      <c r="C439" s="77"/>
      <c r="D439" s="104" t="n">
        <f aca="false">IF(($D438+$H438)&lt;0,($D438+$G438),0)</f>
        <v>0</v>
      </c>
      <c r="E439" s="104" t="n">
        <f aca="false">IF($D439&lt;0,Input!$G$60,0)</f>
        <v>0</v>
      </c>
      <c r="F439" s="104" t="n">
        <f aca="false">($D439*(Input!$G$56/100))/12</f>
        <v>0</v>
      </c>
      <c r="G439" s="104" t="n">
        <f aca="false">(-1)*$E439+$F439</f>
        <v>0</v>
      </c>
    </row>
    <row r="440" customFormat="false" ht="12.8" hidden="false" customHeight="false" outlineLevel="0" collapsed="false">
      <c r="A440" s="76" t="n">
        <v>436</v>
      </c>
      <c r="B440" s="77" t="n">
        <f aca="false">EOMONTH(Input!$C$7,A440)</f>
        <v>56188</v>
      </c>
      <c r="C440" s="77"/>
      <c r="D440" s="104" t="n">
        <f aca="false">IF(($D439+$H439)&lt;0,($D439+$G439),0)</f>
        <v>0</v>
      </c>
      <c r="E440" s="104" t="n">
        <f aca="false">IF($D440&lt;0,Input!$G$60,0)</f>
        <v>0</v>
      </c>
      <c r="F440" s="104" t="n">
        <f aca="false">($D440*(Input!$G$56/100))/12</f>
        <v>0</v>
      </c>
      <c r="G440" s="104" t="n">
        <f aca="false">(-1)*$E440+$F440</f>
        <v>0</v>
      </c>
    </row>
    <row r="441" customFormat="false" ht="12.8" hidden="false" customHeight="false" outlineLevel="0" collapsed="false">
      <c r="A441" s="76" t="n">
        <v>437</v>
      </c>
      <c r="B441" s="77" t="n">
        <f aca="false">EOMONTH(Input!$C$7,A441)</f>
        <v>56218</v>
      </c>
      <c r="C441" s="77"/>
      <c r="D441" s="104" t="n">
        <f aca="false">IF(($D440+$H440)&lt;0,($D440+$G440),0)</f>
        <v>0</v>
      </c>
      <c r="E441" s="104" t="n">
        <f aca="false">IF($D441&lt;0,Input!$G$60,0)</f>
        <v>0</v>
      </c>
      <c r="F441" s="104" t="n">
        <f aca="false">($D441*(Input!$G$56/100))/12</f>
        <v>0</v>
      </c>
      <c r="G441" s="104" t="n">
        <f aca="false">(-1)*$E441+$F441</f>
        <v>0</v>
      </c>
    </row>
    <row r="442" customFormat="false" ht="12.8" hidden="false" customHeight="false" outlineLevel="0" collapsed="false">
      <c r="A442" s="76" t="n">
        <v>438</v>
      </c>
      <c r="B442" s="77" t="n">
        <f aca="false">EOMONTH(Input!$C$7,A442)</f>
        <v>56249</v>
      </c>
      <c r="C442" s="77"/>
      <c r="D442" s="104" t="n">
        <f aca="false">IF(($D441+$H441)&lt;0,($D441+$G441),0)</f>
        <v>0</v>
      </c>
      <c r="E442" s="104" t="n">
        <f aca="false">IF($D442&lt;0,Input!$G$60,0)</f>
        <v>0</v>
      </c>
      <c r="F442" s="104" t="n">
        <f aca="false">($D442*(Input!$G$56/100))/12</f>
        <v>0</v>
      </c>
      <c r="G442" s="104" t="n">
        <f aca="false">(-1)*$E442+$F442</f>
        <v>0</v>
      </c>
    </row>
    <row r="443" customFormat="false" ht="12.8" hidden="false" customHeight="false" outlineLevel="0" collapsed="false">
      <c r="A443" s="76" t="n">
        <v>439</v>
      </c>
      <c r="B443" s="77" t="n">
        <f aca="false">EOMONTH(Input!$C$7,A443)</f>
        <v>56280</v>
      </c>
      <c r="C443" s="77"/>
      <c r="D443" s="104" t="n">
        <f aca="false">IF(($D442+$H442)&lt;0,($D442+$G442),0)</f>
        <v>0</v>
      </c>
      <c r="E443" s="104" t="n">
        <f aca="false">IF($D443&lt;0,Input!$G$60,0)</f>
        <v>0</v>
      </c>
      <c r="F443" s="104" t="n">
        <f aca="false">($D443*(Input!$G$56/100))/12</f>
        <v>0</v>
      </c>
      <c r="G443" s="104" t="n">
        <f aca="false">(-1)*$E443+$F443</f>
        <v>0</v>
      </c>
    </row>
    <row r="444" customFormat="false" ht="12.8" hidden="false" customHeight="false" outlineLevel="0" collapsed="false">
      <c r="A444" s="76" t="n">
        <v>440</v>
      </c>
      <c r="B444" s="77" t="n">
        <f aca="false">EOMONTH(Input!$C$7,A444)</f>
        <v>56308</v>
      </c>
      <c r="C444" s="77"/>
      <c r="D444" s="104" t="n">
        <f aca="false">IF(($D443+$H443)&lt;0,($D443+$G443),0)</f>
        <v>0</v>
      </c>
      <c r="E444" s="104" t="n">
        <f aca="false">IF($D444&lt;0,Input!$G$60,0)</f>
        <v>0</v>
      </c>
      <c r="F444" s="104" t="n">
        <f aca="false">($D444*(Input!$G$56/100))/12</f>
        <v>0</v>
      </c>
      <c r="G444" s="104" t="n">
        <f aca="false">(-1)*$E444+$F444</f>
        <v>0</v>
      </c>
    </row>
    <row r="445" customFormat="false" ht="12.8" hidden="false" customHeight="false" outlineLevel="0" collapsed="false">
      <c r="A445" s="76" t="n">
        <v>441</v>
      </c>
      <c r="B445" s="77" t="n">
        <f aca="false">EOMONTH(Input!$C$7,A445)</f>
        <v>56339</v>
      </c>
      <c r="C445" s="77"/>
      <c r="D445" s="104" t="n">
        <f aca="false">IF(($D444+$H444)&lt;0,($D444+$G444),0)</f>
        <v>0</v>
      </c>
      <c r="E445" s="104" t="n">
        <f aca="false">IF($D445&lt;0,Input!$G$60,0)</f>
        <v>0</v>
      </c>
      <c r="F445" s="104" t="n">
        <f aca="false">($D445*(Input!$G$56/100))/12</f>
        <v>0</v>
      </c>
      <c r="G445" s="104" t="n">
        <f aca="false">(-1)*$E445+$F445</f>
        <v>0</v>
      </c>
    </row>
    <row r="446" customFormat="false" ht="12.8" hidden="false" customHeight="false" outlineLevel="0" collapsed="false">
      <c r="A446" s="76" t="n">
        <v>442</v>
      </c>
      <c r="B446" s="77" t="n">
        <f aca="false">EOMONTH(Input!$C$7,A446)</f>
        <v>56369</v>
      </c>
      <c r="C446" s="77"/>
      <c r="D446" s="104" t="n">
        <f aca="false">IF(($D445+$H445)&lt;0,($D445+$G445),0)</f>
        <v>0</v>
      </c>
      <c r="E446" s="104" t="n">
        <f aca="false">IF($D446&lt;0,Input!$G$60,0)</f>
        <v>0</v>
      </c>
      <c r="F446" s="104" t="n">
        <f aca="false">($D446*(Input!$G$56/100))/12</f>
        <v>0</v>
      </c>
      <c r="G446" s="104" t="n">
        <f aca="false">(-1)*$E446+$F446</f>
        <v>0</v>
      </c>
    </row>
    <row r="447" customFormat="false" ht="12.8" hidden="false" customHeight="false" outlineLevel="0" collapsed="false">
      <c r="A447" s="76" t="n">
        <v>443</v>
      </c>
      <c r="B447" s="77" t="n">
        <f aca="false">EOMONTH(Input!$C$7,A447)</f>
        <v>56400</v>
      </c>
      <c r="C447" s="77"/>
      <c r="D447" s="104" t="n">
        <f aca="false">IF(($D446+$H446)&lt;0,($D446+$G446),0)</f>
        <v>0</v>
      </c>
      <c r="E447" s="104" t="n">
        <f aca="false">IF($D447&lt;0,Input!$G$60,0)</f>
        <v>0</v>
      </c>
      <c r="F447" s="104" t="n">
        <f aca="false">($D447*(Input!$G$56/100))/12</f>
        <v>0</v>
      </c>
      <c r="G447" s="104" t="n">
        <f aca="false">(-1)*$E447+$F447</f>
        <v>0</v>
      </c>
    </row>
    <row r="448" customFormat="false" ht="12.8" hidden="false" customHeight="false" outlineLevel="0" collapsed="false">
      <c r="A448" s="76" t="n">
        <v>444</v>
      </c>
      <c r="B448" s="77" t="n">
        <f aca="false">EOMONTH(Input!$C$7,A448)</f>
        <v>56430</v>
      </c>
      <c r="C448" s="77"/>
      <c r="D448" s="104" t="n">
        <f aca="false">IF(($D447+$H447)&lt;0,($D447+$G447),0)</f>
        <v>0</v>
      </c>
      <c r="E448" s="104" t="n">
        <f aca="false">IF($D448&lt;0,Input!$G$60,0)</f>
        <v>0</v>
      </c>
      <c r="F448" s="104" t="n">
        <f aca="false">($D448*(Input!$G$56/100))/12</f>
        <v>0</v>
      </c>
      <c r="G448" s="104" t="n">
        <f aca="false">(-1)*$E448+$F448</f>
        <v>0</v>
      </c>
    </row>
    <row r="449" customFormat="false" ht="12.8" hidden="false" customHeight="false" outlineLevel="0" collapsed="false">
      <c r="A449" s="76" t="n">
        <v>445</v>
      </c>
      <c r="B449" s="77" t="n">
        <f aca="false">EOMONTH(Input!$C$7,A449)</f>
        <v>56461</v>
      </c>
      <c r="C449" s="77"/>
      <c r="D449" s="104" t="n">
        <f aca="false">IF(($D448+$H448)&lt;0,($D448+$G448),0)</f>
        <v>0</v>
      </c>
      <c r="E449" s="104" t="n">
        <f aca="false">IF($D449&lt;0,Input!$G$60,0)</f>
        <v>0</v>
      </c>
      <c r="F449" s="104" t="n">
        <f aca="false">($D449*(Input!$G$56/100))/12</f>
        <v>0</v>
      </c>
      <c r="G449" s="104" t="n">
        <f aca="false">(-1)*$E449+$F449</f>
        <v>0</v>
      </c>
    </row>
    <row r="450" customFormat="false" ht="12.8" hidden="false" customHeight="false" outlineLevel="0" collapsed="false">
      <c r="A450" s="76" t="n">
        <v>446</v>
      </c>
      <c r="B450" s="77" t="n">
        <f aca="false">EOMONTH(Input!$C$7,A450)</f>
        <v>56492</v>
      </c>
      <c r="C450" s="77"/>
      <c r="D450" s="104" t="n">
        <f aca="false">IF(($D449+$H449)&lt;0,($D449+$G449),0)</f>
        <v>0</v>
      </c>
      <c r="E450" s="104" t="n">
        <f aca="false">IF($D450&lt;0,Input!$G$60,0)</f>
        <v>0</v>
      </c>
      <c r="F450" s="104" t="n">
        <f aca="false">($D450*(Input!$G$56/100))/12</f>
        <v>0</v>
      </c>
      <c r="G450" s="104" t="n">
        <f aca="false">(-1)*$E450+$F450</f>
        <v>0</v>
      </c>
    </row>
    <row r="451" customFormat="false" ht="12.8" hidden="false" customHeight="false" outlineLevel="0" collapsed="false">
      <c r="A451" s="76" t="n">
        <v>447</v>
      </c>
      <c r="B451" s="77" t="n">
        <f aca="false">EOMONTH(Input!$C$7,A451)</f>
        <v>56522</v>
      </c>
      <c r="C451" s="77"/>
      <c r="D451" s="104" t="n">
        <f aca="false">IF(($D450+$H450)&lt;0,($D450+$G450),0)</f>
        <v>0</v>
      </c>
      <c r="E451" s="104" t="n">
        <f aca="false">IF($D451&lt;0,Input!$G$60,0)</f>
        <v>0</v>
      </c>
      <c r="F451" s="104" t="n">
        <f aca="false">($D451*(Input!$G$56/100))/12</f>
        <v>0</v>
      </c>
      <c r="G451" s="104" t="n">
        <f aca="false">(-1)*$E451+$F451</f>
        <v>0</v>
      </c>
    </row>
    <row r="452" customFormat="false" ht="12.8" hidden="false" customHeight="false" outlineLevel="0" collapsed="false">
      <c r="A452" s="76" t="n">
        <v>448</v>
      </c>
      <c r="B452" s="77" t="n">
        <f aca="false">EOMONTH(Input!$C$7,A452)</f>
        <v>56553</v>
      </c>
      <c r="C452" s="77"/>
      <c r="D452" s="104" t="n">
        <f aca="false">IF(($D451+$H451)&lt;0,($D451+$G451),0)</f>
        <v>0</v>
      </c>
      <c r="E452" s="104" t="n">
        <f aca="false">IF($D452&lt;0,Input!$G$60,0)</f>
        <v>0</v>
      </c>
      <c r="F452" s="104" t="n">
        <f aca="false">($D452*(Input!$G$56/100))/12</f>
        <v>0</v>
      </c>
      <c r="G452" s="104" t="n">
        <f aca="false">(-1)*$E452+$F452</f>
        <v>0</v>
      </c>
    </row>
    <row r="453" customFormat="false" ht="12.8" hidden="false" customHeight="false" outlineLevel="0" collapsed="false">
      <c r="A453" s="76" t="n">
        <v>449</v>
      </c>
      <c r="B453" s="77" t="n">
        <f aca="false">EOMONTH(Input!$C$7,A453)</f>
        <v>56583</v>
      </c>
      <c r="C453" s="77"/>
      <c r="D453" s="104" t="n">
        <f aca="false">IF(($D452+$H452)&lt;0,($D452+$G452),0)</f>
        <v>0</v>
      </c>
      <c r="E453" s="104" t="n">
        <f aca="false">IF($D453&lt;0,Input!$G$60,0)</f>
        <v>0</v>
      </c>
      <c r="F453" s="104" t="n">
        <f aca="false">($D453*(Input!$G$56/100))/12</f>
        <v>0</v>
      </c>
      <c r="G453" s="104" t="n">
        <f aca="false">(-1)*$E453+$F453</f>
        <v>0</v>
      </c>
    </row>
    <row r="454" customFormat="false" ht="12.8" hidden="false" customHeight="false" outlineLevel="0" collapsed="false">
      <c r="A454" s="76" t="n">
        <v>450</v>
      </c>
      <c r="B454" s="77" t="n">
        <f aca="false">EOMONTH(Input!$C$7,A454)</f>
        <v>56614</v>
      </c>
      <c r="C454" s="77"/>
      <c r="D454" s="104" t="n">
        <f aca="false">IF(($D453+$H453)&lt;0,($D453+$G453),0)</f>
        <v>0</v>
      </c>
      <c r="E454" s="104" t="n">
        <f aca="false">IF($D454&lt;0,Input!$G$60,0)</f>
        <v>0</v>
      </c>
      <c r="F454" s="104" t="n">
        <f aca="false">($D454*(Input!$G$56/100))/12</f>
        <v>0</v>
      </c>
      <c r="G454" s="104" t="n">
        <f aca="false">(-1)*$E454+$F454</f>
        <v>0</v>
      </c>
    </row>
    <row r="455" customFormat="false" ht="12.8" hidden="false" customHeight="false" outlineLevel="0" collapsed="false">
      <c r="A455" s="76" t="n">
        <v>451</v>
      </c>
      <c r="B455" s="77" t="n">
        <f aca="false">EOMONTH(Input!$C$7,A455)</f>
        <v>56645</v>
      </c>
      <c r="C455" s="77"/>
      <c r="D455" s="104" t="n">
        <f aca="false">IF(($D454+$H454)&lt;0,($D454+$G454),0)</f>
        <v>0</v>
      </c>
      <c r="E455" s="104" t="n">
        <f aca="false">IF($D455&lt;0,Input!$G$60,0)</f>
        <v>0</v>
      </c>
      <c r="F455" s="104" t="n">
        <f aca="false">($D455*(Input!$G$56/100))/12</f>
        <v>0</v>
      </c>
      <c r="G455" s="104" t="n">
        <f aca="false">(-1)*$E455+$F455</f>
        <v>0</v>
      </c>
    </row>
    <row r="456" customFormat="false" ht="12.8" hidden="false" customHeight="false" outlineLevel="0" collapsed="false">
      <c r="A456" s="76" t="n">
        <v>452</v>
      </c>
      <c r="B456" s="77" t="n">
        <f aca="false">EOMONTH(Input!$C$7,A456)</f>
        <v>56673</v>
      </c>
      <c r="C456" s="77"/>
      <c r="D456" s="104" t="n">
        <f aca="false">IF(($D455+$H455)&lt;0,($D455+$G455),0)</f>
        <v>0</v>
      </c>
      <c r="E456" s="104" t="n">
        <f aca="false">IF($D456&lt;0,Input!$G$60,0)</f>
        <v>0</v>
      </c>
      <c r="F456" s="104" t="n">
        <f aca="false">($D456*(Input!$G$56/100))/12</f>
        <v>0</v>
      </c>
      <c r="G456" s="104" t="n">
        <f aca="false">(-1)*$E456+$F456</f>
        <v>0</v>
      </c>
    </row>
    <row r="457" customFormat="false" ht="12.8" hidden="false" customHeight="false" outlineLevel="0" collapsed="false">
      <c r="A457" s="76" t="n">
        <v>453</v>
      </c>
      <c r="B457" s="77" t="n">
        <f aca="false">EOMONTH(Input!$C$7,A457)</f>
        <v>56704</v>
      </c>
      <c r="C457" s="77"/>
      <c r="D457" s="104" t="n">
        <f aca="false">IF(($D456+$H456)&lt;0,($D456+$G456),0)</f>
        <v>0</v>
      </c>
      <c r="E457" s="104" t="n">
        <f aca="false">IF($D457&lt;0,Input!$G$60,0)</f>
        <v>0</v>
      </c>
      <c r="F457" s="104" t="n">
        <f aca="false">($D457*(Input!$G$56/100))/12</f>
        <v>0</v>
      </c>
      <c r="G457" s="104" t="n">
        <f aca="false">(-1)*$E457+$F457</f>
        <v>0</v>
      </c>
    </row>
    <row r="458" customFormat="false" ht="12.8" hidden="false" customHeight="false" outlineLevel="0" collapsed="false">
      <c r="A458" s="76" t="n">
        <v>454</v>
      </c>
      <c r="B458" s="77" t="n">
        <f aca="false">EOMONTH(Input!$C$7,A458)</f>
        <v>56734</v>
      </c>
      <c r="C458" s="77"/>
      <c r="D458" s="104" t="n">
        <f aca="false">IF(($D457+$H457)&lt;0,($D457+$G457),0)</f>
        <v>0</v>
      </c>
      <c r="E458" s="104" t="n">
        <f aca="false">IF($D458&lt;0,Input!$G$60,0)</f>
        <v>0</v>
      </c>
      <c r="F458" s="104" t="n">
        <f aca="false">($D458*(Input!$G$56/100))/12</f>
        <v>0</v>
      </c>
      <c r="G458" s="104" t="n">
        <f aca="false">(-1)*$E458+$F458</f>
        <v>0</v>
      </c>
    </row>
    <row r="459" customFormat="false" ht="12.8" hidden="false" customHeight="false" outlineLevel="0" collapsed="false">
      <c r="A459" s="76" t="n">
        <v>455</v>
      </c>
      <c r="B459" s="77" t="n">
        <f aca="false">EOMONTH(Input!$C$7,A459)</f>
        <v>56765</v>
      </c>
      <c r="C459" s="77"/>
      <c r="D459" s="104" t="n">
        <f aca="false">IF(($D458+$H458)&lt;0,($D458+$G458),0)</f>
        <v>0</v>
      </c>
      <c r="E459" s="104" t="n">
        <f aca="false">IF($D459&lt;0,Input!$G$60,0)</f>
        <v>0</v>
      </c>
      <c r="F459" s="104" t="n">
        <f aca="false">($D459*(Input!$G$56/100))/12</f>
        <v>0</v>
      </c>
      <c r="G459" s="104" t="n">
        <f aca="false">(-1)*$E459+$F459</f>
        <v>0</v>
      </c>
    </row>
    <row r="460" customFormat="false" ht="12.8" hidden="false" customHeight="false" outlineLevel="0" collapsed="false">
      <c r="A460" s="76" t="n">
        <v>456</v>
      </c>
      <c r="B460" s="77" t="n">
        <f aca="false">EOMONTH(Input!$C$7,A460)</f>
        <v>56795</v>
      </c>
      <c r="C460" s="77"/>
      <c r="D460" s="104" t="n">
        <f aca="false">IF(($D459+$H459)&lt;0,($D459+$G459),0)</f>
        <v>0</v>
      </c>
      <c r="E460" s="104" t="n">
        <f aca="false">IF($D460&lt;0,Input!$G$60,0)</f>
        <v>0</v>
      </c>
      <c r="F460" s="104" t="n">
        <f aca="false">($D460*(Input!$G$56/100))/12</f>
        <v>0</v>
      </c>
      <c r="G460" s="104" t="n">
        <f aca="false">(-1)*$E460+$F460</f>
        <v>0</v>
      </c>
    </row>
    <row r="461" customFormat="false" ht="12.8" hidden="false" customHeight="false" outlineLevel="0" collapsed="false">
      <c r="A461" s="76" t="n">
        <v>457</v>
      </c>
      <c r="B461" s="77" t="n">
        <f aca="false">EOMONTH(Input!$C$7,A461)</f>
        <v>56826</v>
      </c>
      <c r="C461" s="77"/>
      <c r="D461" s="104" t="n">
        <f aca="false">IF(($D460+$H460)&lt;0,($D460+$G460),0)</f>
        <v>0</v>
      </c>
      <c r="E461" s="104" t="n">
        <f aca="false">IF($D461&lt;0,Input!$G$60,0)</f>
        <v>0</v>
      </c>
      <c r="F461" s="104" t="n">
        <f aca="false">($D461*(Input!$G$56/100))/12</f>
        <v>0</v>
      </c>
      <c r="G461" s="104" t="n">
        <f aca="false">(-1)*$E461+$F461</f>
        <v>0</v>
      </c>
    </row>
    <row r="462" customFormat="false" ht="12.8" hidden="false" customHeight="false" outlineLevel="0" collapsed="false">
      <c r="A462" s="76" t="n">
        <v>458</v>
      </c>
      <c r="B462" s="77" t="n">
        <f aca="false">EOMONTH(Input!$C$7,A462)</f>
        <v>56857</v>
      </c>
      <c r="C462" s="77"/>
      <c r="D462" s="104" t="n">
        <f aca="false">IF(($D461+$H461)&lt;0,($D461+$G461),0)</f>
        <v>0</v>
      </c>
      <c r="E462" s="104" t="n">
        <f aca="false">IF($D462&lt;0,Input!$G$60,0)</f>
        <v>0</v>
      </c>
      <c r="F462" s="104" t="n">
        <f aca="false">($D462*(Input!$G$56/100))/12</f>
        <v>0</v>
      </c>
      <c r="G462" s="104" t="n">
        <f aca="false">(-1)*$E462+$F462</f>
        <v>0</v>
      </c>
    </row>
    <row r="463" customFormat="false" ht="12.8" hidden="false" customHeight="false" outlineLevel="0" collapsed="false">
      <c r="A463" s="76" t="n">
        <v>459</v>
      </c>
      <c r="B463" s="77" t="n">
        <f aca="false">EOMONTH(Input!$C$7,A463)</f>
        <v>56887</v>
      </c>
      <c r="C463" s="77"/>
      <c r="D463" s="104" t="n">
        <f aca="false">IF(($D462+$H462)&lt;0,($D462+$G462),0)</f>
        <v>0</v>
      </c>
      <c r="E463" s="104" t="n">
        <f aca="false">IF($D463&lt;0,Input!$G$60,0)</f>
        <v>0</v>
      </c>
      <c r="F463" s="104" t="n">
        <f aca="false">($D463*(Input!$G$56/100))/12</f>
        <v>0</v>
      </c>
      <c r="G463" s="104" t="n">
        <f aca="false">(-1)*$E463+$F463</f>
        <v>0</v>
      </c>
    </row>
    <row r="464" customFormat="false" ht="12.8" hidden="false" customHeight="false" outlineLevel="0" collapsed="false">
      <c r="A464" s="76" t="n">
        <v>460</v>
      </c>
      <c r="B464" s="77" t="n">
        <f aca="false">EOMONTH(Input!$C$7,A464)</f>
        <v>56918</v>
      </c>
      <c r="C464" s="77"/>
      <c r="D464" s="104" t="n">
        <f aca="false">IF(($D463+$H463)&lt;0,($D463+$G463),0)</f>
        <v>0</v>
      </c>
      <c r="E464" s="104" t="n">
        <f aca="false">IF($D464&lt;0,Input!$G$60,0)</f>
        <v>0</v>
      </c>
      <c r="F464" s="104" t="n">
        <f aca="false">($D464*(Input!$G$56/100))/12</f>
        <v>0</v>
      </c>
      <c r="G464" s="104" t="n">
        <f aca="false">(-1)*$E464+$F464</f>
        <v>0</v>
      </c>
    </row>
    <row r="465" customFormat="false" ht="12.8" hidden="false" customHeight="false" outlineLevel="0" collapsed="false">
      <c r="A465" s="76" t="n">
        <v>461</v>
      </c>
      <c r="B465" s="77" t="n">
        <f aca="false">EOMONTH(Input!$C$7,A465)</f>
        <v>56948</v>
      </c>
      <c r="C465" s="77"/>
      <c r="D465" s="104" t="n">
        <f aca="false">IF(($D464+$H464)&lt;0,($D464+$G464),0)</f>
        <v>0</v>
      </c>
      <c r="E465" s="104" t="n">
        <f aca="false">IF($D465&lt;0,Input!$G$60,0)</f>
        <v>0</v>
      </c>
      <c r="F465" s="104" t="n">
        <f aca="false">($D465*(Input!$G$56/100))/12</f>
        <v>0</v>
      </c>
      <c r="G465" s="104" t="n">
        <f aca="false">(-1)*$E465+$F465</f>
        <v>0</v>
      </c>
    </row>
    <row r="466" customFormat="false" ht="12.8" hidden="false" customHeight="false" outlineLevel="0" collapsed="false">
      <c r="A466" s="76" t="n">
        <v>462</v>
      </c>
      <c r="B466" s="77" t="n">
        <f aca="false">EOMONTH(Input!$C$7,A466)</f>
        <v>56979</v>
      </c>
      <c r="C466" s="77"/>
      <c r="D466" s="104" t="n">
        <f aca="false">IF(($D465+$H465)&lt;0,($D465+$G465),0)</f>
        <v>0</v>
      </c>
      <c r="E466" s="104" t="n">
        <f aca="false">IF($D466&lt;0,Input!$G$60,0)</f>
        <v>0</v>
      </c>
      <c r="F466" s="104" t="n">
        <f aca="false">($D466*(Input!$G$56/100))/12</f>
        <v>0</v>
      </c>
      <c r="G466" s="104" t="n">
        <f aca="false">(-1)*$E466+$F466</f>
        <v>0</v>
      </c>
    </row>
    <row r="467" customFormat="false" ht="12.8" hidden="false" customHeight="false" outlineLevel="0" collapsed="false">
      <c r="A467" s="76" t="n">
        <v>463</v>
      </c>
      <c r="B467" s="77" t="n">
        <f aca="false">EOMONTH(Input!$C$7,A467)</f>
        <v>57010</v>
      </c>
      <c r="C467" s="77"/>
      <c r="D467" s="104" t="n">
        <f aca="false">IF(($D466+$H466)&lt;0,($D466+$G466),0)</f>
        <v>0</v>
      </c>
      <c r="E467" s="104" t="n">
        <f aca="false">IF($D467&lt;0,Input!$G$60,0)</f>
        <v>0</v>
      </c>
      <c r="F467" s="104" t="n">
        <f aca="false">($D467*(Input!$G$56/100))/12</f>
        <v>0</v>
      </c>
      <c r="G467" s="104" t="n">
        <f aca="false">(-1)*$E467+$F467</f>
        <v>0</v>
      </c>
    </row>
    <row r="468" customFormat="false" ht="12.8" hidden="false" customHeight="false" outlineLevel="0" collapsed="false">
      <c r="A468" s="76" t="n">
        <v>464</v>
      </c>
      <c r="B468" s="77" t="n">
        <f aca="false">EOMONTH(Input!$C$7,A468)</f>
        <v>57039</v>
      </c>
      <c r="C468" s="77"/>
      <c r="D468" s="104" t="n">
        <f aca="false">IF(($D467+$H467)&lt;0,($D467+$G467),0)</f>
        <v>0</v>
      </c>
      <c r="E468" s="104" t="n">
        <f aca="false">IF($D468&lt;0,Input!$G$60,0)</f>
        <v>0</v>
      </c>
      <c r="F468" s="104" t="n">
        <f aca="false">($D468*(Input!$G$56/100))/12</f>
        <v>0</v>
      </c>
      <c r="G468" s="104" t="n">
        <f aca="false">(-1)*$E468+$F468</f>
        <v>0</v>
      </c>
    </row>
    <row r="469" customFormat="false" ht="12.8" hidden="false" customHeight="false" outlineLevel="0" collapsed="false">
      <c r="A469" s="76" t="n">
        <v>465</v>
      </c>
      <c r="B469" s="77" t="n">
        <f aca="false">EOMONTH(Input!$C$7,A469)</f>
        <v>57070</v>
      </c>
      <c r="C469" s="77"/>
      <c r="D469" s="104" t="n">
        <f aca="false">IF(($D468+$H468)&lt;0,($D468+$G468),0)</f>
        <v>0</v>
      </c>
      <c r="E469" s="104" t="n">
        <f aca="false">IF($D469&lt;0,Input!$G$60,0)</f>
        <v>0</v>
      </c>
      <c r="F469" s="104" t="n">
        <f aca="false">($D469*(Input!$G$56/100))/12</f>
        <v>0</v>
      </c>
      <c r="G469" s="104" t="n">
        <f aca="false">(-1)*$E469+$F469</f>
        <v>0</v>
      </c>
    </row>
    <row r="470" customFormat="false" ht="12.8" hidden="false" customHeight="false" outlineLevel="0" collapsed="false">
      <c r="A470" s="76" t="n">
        <v>466</v>
      </c>
      <c r="B470" s="77" t="n">
        <f aca="false">EOMONTH(Input!$C$7,A470)</f>
        <v>57100</v>
      </c>
      <c r="C470" s="77"/>
      <c r="D470" s="104" t="n">
        <f aca="false">IF(($D469+$H469)&lt;0,($D469+$G469),0)</f>
        <v>0</v>
      </c>
      <c r="E470" s="104" t="n">
        <f aca="false">IF($D470&lt;0,Input!$G$60,0)</f>
        <v>0</v>
      </c>
      <c r="F470" s="104" t="n">
        <f aca="false">($D470*(Input!$G$56/100))/12</f>
        <v>0</v>
      </c>
      <c r="G470" s="104" t="n">
        <f aca="false">(-1)*$E470+$F470</f>
        <v>0</v>
      </c>
    </row>
    <row r="471" customFormat="false" ht="12.8" hidden="false" customHeight="false" outlineLevel="0" collapsed="false">
      <c r="A471" s="76" t="n">
        <v>467</v>
      </c>
      <c r="B471" s="77" t="n">
        <f aca="false">EOMONTH(Input!$C$7,A471)</f>
        <v>57131</v>
      </c>
      <c r="C471" s="77"/>
      <c r="D471" s="104" t="n">
        <f aca="false">IF(($D470+$H470)&lt;0,($D470+$G470),0)</f>
        <v>0</v>
      </c>
      <c r="E471" s="104" t="n">
        <f aca="false">IF($D471&lt;0,Input!$G$60,0)</f>
        <v>0</v>
      </c>
      <c r="F471" s="104" t="n">
        <f aca="false">($D471*(Input!$G$56/100))/12</f>
        <v>0</v>
      </c>
      <c r="G471" s="104" t="n">
        <f aca="false">(-1)*$E471+$F471</f>
        <v>0</v>
      </c>
    </row>
    <row r="472" customFormat="false" ht="12.8" hidden="false" customHeight="false" outlineLevel="0" collapsed="false">
      <c r="A472" s="76" t="n">
        <v>468</v>
      </c>
      <c r="B472" s="77" t="n">
        <f aca="false">EOMONTH(Input!$C$7,A472)</f>
        <v>57161</v>
      </c>
      <c r="C472" s="77"/>
      <c r="D472" s="104" t="n">
        <f aca="false">IF(($D471+$H471)&lt;0,($D471+$G471),0)</f>
        <v>0</v>
      </c>
      <c r="E472" s="104" t="n">
        <f aca="false">IF($D472&lt;0,Input!$G$60,0)</f>
        <v>0</v>
      </c>
      <c r="F472" s="104" t="n">
        <f aca="false">($D472*(Input!$G$56/100))/12</f>
        <v>0</v>
      </c>
      <c r="G472" s="104" t="n">
        <f aca="false">(-1)*$E472+$F472</f>
        <v>0</v>
      </c>
    </row>
    <row r="473" customFormat="false" ht="12.8" hidden="false" customHeight="false" outlineLevel="0" collapsed="false">
      <c r="A473" s="76" t="n">
        <v>469</v>
      </c>
      <c r="B473" s="77" t="n">
        <f aca="false">EOMONTH(Input!$C$7,A473)</f>
        <v>57192</v>
      </c>
      <c r="C473" s="77"/>
      <c r="D473" s="104" t="n">
        <f aca="false">IF(($D472+$H472)&lt;0,($D472+$G472),0)</f>
        <v>0</v>
      </c>
      <c r="E473" s="104" t="n">
        <f aca="false">IF($D473&lt;0,Input!$G$60,0)</f>
        <v>0</v>
      </c>
      <c r="F473" s="104" t="n">
        <f aca="false">($D473*(Input!$G$56/100))/12</f>
        <v>0</v>
      </c>
      <c r="G473" s="104" t="n">
        <f aca="false">(-1)*$E473+$F473</f>
        <v>0</v>
      </c>
    </row>
    <row r="474" customFormat="false" ht="12.8" hidden="false" customHeight="false" outlineLevel="0" collapsed="false">
      <c r="A474" s="76" t="n">
        <v>470</v>
      </c>
      <c r="B474" s="77" t="n">
        <f aca="false">EOMONTH(Input!$C$7,A474)</f>
        <v>57223</v>
      </c>
      <c r="C474" s="77"/>
      <c r="D474" s="104" t="n">
        <f aca="false">IF(($D473+$H473)&lt;0,($D473+$G473),0)</f>
        <v>0</v>
      </c>
      <c r="E474" s="104" t="n">
        <f aca="false">IF($D474&lt;0,Input!$G$60,0)</f>
        <v>0</v>
      </c>
      <c r="F474" s="104" t="n">
        <f aca="false">($D474*(Input!$G$56/100))/12</f>
        <v>0</v>
      </c>
      <c r="G474" s="104" t="n">
        <f aca="false">(-1)*$E474+$F474</f>
        <v>0</v>
      </c>
    </row>
    <row r="475" customFormat="false" ht="12.8" hidden="false" customHeight="false" outlineLevel="0" collapsed="false">
      <c r="A475" s="76" t="n">
        <v>471</v>
      </c>
      <c r="B475" s="77" t="n">
        <f aca="false">EOMONTH(Input!$C$7,A475)</f>
        <v>57253</v>
      </c>
      <c r="C475" s="77"/>
      <c r="D475" s="104" t="n">
        <f aca="false">IF(($D474+$H474)&lt;0,($D474+$G474),0)</f>
        <v>0</v>
      </c>
      <c r="E475" s="104" t="n">
        <f aca="false">IF($D475&lt;0,Input!$G$60,0)</f>
        <v>0</v>
      </c>
      <c r="F475" s="104" t="n">
        <f aca="false">($D475*(Input!$G$56/100))/12</f>
        <v>0</v>
      </c>
      <c r="G475" s="104" t="n">
        <f aca="false">(-1)*$E475+$F475</f>
        <v>0</v>
      </c>
    </row>
    <row r="476" customFormat="false" ht="12.8" hidden="false" customHeight="false" outlineLevel="0" collapsed="false">
      <c r="A476" s="76" t="n">
        <v>472</v>
      </c>
      <c r="B476" s="77" t="n">
        <f aca="false">EOMONTH(Input!$C$7,A476)</f>
        <v>57284</v>
      </c>
      <c r="C476" s="77"/>
      <c r="D476" s="104" t="n">
        <f aca="false">IF(($D475+$H475)&lt;0,($D475+$G475),0)</f>
        <v>0</v>
      </c>
      <c r="E476" s="104" t="n">
        <f aca="false">IF($D476&lt;0,Input!$G$60,0)</f>
        <v>0</v>
      </c>
      <c r="F476" s="104" t="n">
        <f aca="false">($D476*(Input!$G$56/100))/12</f>
        <v>0</v>
      </c>
      <c r="G476" s="104" t="n">
        <f aca="false">(-1)*$E476+$F476</f>
        <v>0</v>
      </c>
    </row>
    <row r="477" customFormat="false" ht="12.8" hidden="false" customHeight="false" outlineLevel="0" collapsed="false">
      <c r="A477" s="76" t="n">
        <v>473</v>
      </c>
      <c r="B477" s="77" t="n">
        <f aca="false">EOMONTH(Input!$C$7,A477)</f>
        <v>57314</v>
      </c>
      <c r="C477" s="77"/>
      <c r="D477" s="104" t="n">
        <f aca="false">IF(($D476+$H476)&lt;0,($D476+$G476),0)</f>
        <v>0</v>
      </c>
      <c r="E477" s="104" t="n">
        <f aca="false">IF($D477&lt;0,Input!$G$60,0)</f>
        <v>0</v>
      </c>
      <c r="F477" s="104" t="n">
        <f aca="false">($D477*(Input!$G$56/100))/12</f>
        <v>0</v>
      </c>
      <c r="G477" s="104" t="n">
        <f aca="false">(-1)*$E477+$F477</f>
        <v>0</v>
      </c>
    </row>
    <row r="478" customFormat="false" ht="12.8" hidden="false" customHeight="false" outlineLevel="0" collapsed="false">
      <c r="A478" s="76" t="n">
        <v>474</v>
      </c>
      <c r="B478" s="77" t="n">
        <f aca="false">EOMONTH(Input!$C$7,A478)</f>
        <v>57345</v>
      </c>
      <c r="C478" s="77"/>
      <c r="D478" s="104" t="n">
        <f aca="false">IF(($D477+$H477)&lt;0,($D477+$G477),0)</f>
        <v>0</v>
      </c>
      <c r="E478" s="104" t="n">
        <f aca="false">IF($D478&lt;0,Input!$G$60,0)</f>
        <v>0</v>
      </c>
      <c r="F478" s="104" t="n">
        <f aca="false">($D478*(Input!$G$56/100))/12</f>
        <v>0</v>
      </c>
      <c r="G478" s="104" t="n">
        <f aca="false">(-1)*$E478+$F478</f>
        <v>0</v>
      </c>
    </row>
    <row r="479" customFormat="false" ht="12.8" hidden="false" customHeight="false" outlineLevel="0" collapsed="false">
      <c r="A479" s="76" t="n">
        <v>475</v>
      </c>
      <c r="B479" s="77" t="n">
        <f aca="false">EOMONTH(Input!$C$7,A479)</f>
        <v>57376</v>
      </c>
      <c r="C479" s="77"/>
      <c r="D479" s="104" t="n">
        <f aca="false">IF(($D478+$H478)&lt;0,($D478+$G478),0)</f>
        <v>0</v>
      </c>
      <c r="E479" s="104" t="n">
        <f aca="false">IF($D479&lt;0,Input!$G$60,0)</f>
        <v>0</v>
      </c>
      <c r="F479" s="104" t="n">
        <f aca="false">($D479*(Input!$G$56/100))/12</f>
        <v>0</v>
      </c>
      <c r="G479" s="104" t="n">
        <f aca="false">(-1)*$E479+$F479</f>
        <v>0</v>
      </c>
    </row>
    <row r="480" customFormat="false" ht="12.8" hidden="false" customHeight="false" outlineLevel="0" collapsed="false">
      <c r="A480" s="76" t="n">
        <v>476</v>
      </c>
      <c r="B480" s="77" t="n">
        <f aca="false">EOMONTH(Input!$C$7,A480)</f>
        <v>57404</v>
      </c>
      <c r="C480" s="77"/>
      <c r="D480" s="104" t="n">
        <f aca="false">IF(($D479+$H479)&lt;0,($D479+$G479),0)</f>
        <v>0</v>
      </c>
      <c r="E480" s="104" t="n">
        <f aca="false">IF($D480&lt;0,Input!$G$60,0)</f>
        <v>0</v>
      </c>
      <c r="F480" s="104" t="n">
        <f aca="false">($D480*(Input!$G$56/100))/12</f>
        <v>0</v>
      </c>
      <c r="G480" s="104" t="n">
        <f aca="false">(-1)*$E480+$F480</f>
        <v>0</v>
      </c>
    </row>
    <row r="481" customFormat="false" ht="12.8" hidden="false" customHeight="false" outlineLevel="0" collapsed="false">
      <c r="A481" s="76" t="n">
        <v>477</v>
      </c>
      <c r="B481" s="77" t="n">
        <f aca="false">EOMONTH(Input!$C$7,A481)</f>
        <v>57435</v>
      </c>
      <c r="C481" s="77"/>
      <c r="D481" s="104" t="n">
        <f aca="false">IF(($D480+$H480)&lt;0,($D480+$G480),0)</f>
        <v>0</v>
      </c>
      <c r="E481" s="104" t="n">
        <f aca="false">IF($D481&lt;0,Input!$G$60,0)</f>
        <v>0</v>
      </c>
      <c r="F481" s="104" t="n">
        <f aca="false">($D481*(Input!$G$56/100))/12</f>
        <v>0</v>
      </c>
      <c r="G481" s="104" t="n">
        <f aca="false">(-1)*$E481+$F481</f>
        <v>0</v>
      </c>
    </row>
    <row r="482" customFormat="false" ht="12.8" hidden="false" customHeight="false" outlineLevel="0" collapsed="false">
      <c r="A482" s="76" t="n">
        <v>478</v>
      </c>
      <c r="B482" s="77" t="n">
        <f aca="false">EOMONTH(Input!$C$7,A482)</f>
        <v>57465</v>
      </c>
      <c r="C482" s="77"/>
      <c r="D482" s="104" t="n">
        <f aca="false">IF(($D481+$H481)&lt;0,($D481+$G481),0)</f>
        <v>0</v>
      </c>
      <c r="E482" s="104" t="n">
        <f aca="false">IF($D482&lt;0,Input!$G$60,0)</f>
        <v>0</v>
      </c>
      <c r="F482" s="104" t="n">
        <f aca="false">($D482*(Input!$G$56/100))/12</f>
        <v>0</v>
      </c>
      <c r="G482" s="104" t="n">
        <f aca="false">(-1)*$E482+$F482</f>
        <v>0</v>
      </c>
    </row>
    <row r="483" customFormat="false" ht="12.8" hidden="false" customHeight="false" outlineLevel="0" collapsed="false">
      <c r="A483" s="76" t="n">
        <v>479</v>
      </c>
      <c r="B483" s="77" t="n">
        <f aca="false">EOMONTH(Input!$C$7,A483)</f>
        <v>57496</v>
      </c>
      <c r="C483" s="77"/>
      <c r="D483" s="104" t="n">
        <f aca="false">IF(($D482+$H482)&lt;0,($D482+$G482),0)</f>
        <v>0</v>
      </c>
      <c r="E483" s="104" t="n">
        <f aca="false">IF($D483&lt;0,Input!$G$60,0)</f>
        <v>0</v>
      </c>
      <c r="F483" s="104" t="n">
        <f aca="false">($D483*(Input!$G$56/100))/12</f>
        <v>0</v>
      </c>
      <c r="G483" s="104" t="n">
        <f aca="false">(-1)*$E483+$F483</f>
        <v>0</v>
      </c>
    </row>
    <row r="484" customFormat="false" ht="12.8" hidden="false" customHeight="false" outlineLevel="0" collapsed="false">
      <c r="A484" s="76" t="n">
        <v>480</v>
      </c>
      <c r="B484" s="77" t="n">
        <f aca="false">EOMONTH(Input!$C$7,A484)</f>
        <v>57526</v>
      </c>
      <c r="C484" s="77"/>
      <c r="D484" s="104" t="n">
        <f aca="false">IF(($D483+$H483)&lt;0,($D483+$G483),0)</f>
        <v>0</v>
      </c>
      <c r="E484" s="104" t="n">
        <f aca="false">IF($D484&lt;0,Input!$G$60,0)</f>
        <v>0</v>
      </c>
      <c r="F484" s="104" t="n">
        <f aca="false">($D484*(Input!$G$56/100))/12</f>
        <v>0</v>
      </c>
      <c r="G484" s="104" t="n">
        <f aca="false">(-1)*$E484+$F484</f>
        <v>0</v>
      </c>
    </row>
    <row r="485" customFormat="false" ht="12.8" hidden="false" customHeight="false" outlineLevel="0" collapsed="false">
      <c r="A485" s="76" t="n">
        <v>481</v>
      </c>
      <c r="B485" s="77" t="n">
        <f aca="false">EOMONTH(Input!$C$7,A485)</f>
        <v>57557</v>
      </c>
      <c r="C485" s="77"/>
      <c r="D485" s="104" t="n">
        <f aca="false">IF(($D484+$H484)&lt;0,($D484+$G484),0)</f>
        <v>0</v>
      </c>
      <c r="E485" s="104" t="n">
        <f aca="false">IF($D485&lt;0,Input!$G$60,0)</f>
        <v>0</v>
      </c>
      <c r="F485" s="104" t="n">
        <f aca="false">($D485*(Input!$G$56/100))/12</f>
        <v>0</v>
      </c>
      <c r="G485" s="104" t="n">
        <f aca="false">(-1)*$E485+$F485</f>
        <v>0</v>
      </c>
    </row>
    <row r="486" customFormat="false" ht="12.8" hidden="false" customHeight="false" outlineLevel="0" collapsed="false">
      <c r="A486" s="76" t="n">
        <v>482</v>
      </c>
      <c r="B486" s="77" t="n">
        <f aca="false">EOMONTH(Input!$C$7,A486)</f>
        <v>57588</v>
      </c>
      <c r="C486" s="77"/>
      <c r="D486" s="104" t="n">
        <f aca="false">IF(($D485+$H485)&lt;0,($D485+$G485),0)</f>
        <v>0</v>
      </c>
      <c r="E486" s="104" t="n">
        <f aca="false">IF($D486&lt;0,Input!$G$60,0)</f>
        <v>0</v>
      </c>
      <c r="F486" s="104" t="n">
        <f aca="false">($D486*(Input!$G$56/100))/12</f>
        <v>0</v>
      </c>
      <c r="G486" s="104" t="n">
        <f aca="false">(-1)*$E486+$F486</f>
        <v>0</v>
      </c>
    </row>
    <row r="487" customFormat="false" ht="12.8" hidden="false" customHeight="false" outlineLevel="0" collapsed="false">
      <c r="A487" s="76" t="n">
        <v>483</v>
      </c>
      <c r="B487" s="77" t="n">
        <f aca="false">EOMONTH(Input!$C$7,A487)</f>
        <v>57618</v>
      </c>
      <c r="C487" s="77"/>
      <c r="D487" s="104" t="n">
        <f aca="false">IF(($D486+$H486)&lt;0,($D486+$G486),0)</f>
        <v>0</v>
      </c>
      <c r="E487" s="104" t="n">
        <f aca="false">IF($D487&lt;0,Input!$G$60,0)</f>
        <v>0</v>
      </c>
      <c r="F487" s="104" t="n">
        <f aca="false">($D487*(Input!$G$56/100))/12</f>
        <v>0</v>
      </c>
      <c r="G487" s="104" t="n">
        <f aca="false">(-1)*$E487+$F487</f>
        <v>0</v>
      </c>
    </row>
    <row r="488" customFormat="false" ht="12.8" hidden="false" customHeight="false" outlineLevel="0" collapsed="false">
      <c r="A488" s="76" t="n">
        <v>484</v>
      </c>
      <c r="B488" s="77" t="n">
        <f aca="false">EOMONTH(Input!$C$7,A488)</f>
        <v>57649</v>
      </c>
      <c r="C488" s="77"/>
      <c r="D488" s="104" t="n">
        <f aca="false">IF(($D487+$H487)&lt;0,($D487+$G487),0)</f>
        <v>0</v>
      </c>
      <c r="E488" s="104" t="n">
        <f aca="false">IF($D488&lt;0,Input!$G$60,0)</f>
        <v>0</v>
      </c>
      <c r="F488" s="104" t="n">
        <f aca="false">($D488*(Input!$G$56/100))/12</f>
        <v>0</v>
      </c>
      <c r="G488" s="104" t="n">
        <f aca="false">(-1)*$E488+$F488</f>
        <v>0</v>
      </c>
    </row>
    <row r="489" customFormat="false" ht="12.8" hidden="false" customHeight="false" outlineLevel="0" collapsed="false">
      <c r="A489" s="76" t="n">
        <v>485</v>
      </c>
      <c r="B489" s="77" t="n">
        <f aca="false">EOMONTH(Input!$C$7,A489)</f>
        <v>57679</v>
      </c>
      <c r="C489" s="77"/>
      <c r="D489" s="104" t="n">
        <f aca="false">IF(($D488+$H488)&lt;0,($D488+$G488),0)</f>
        <v>0</v>
      </c>
      <c r="E489" s="104" t="n">
        <f aca="false">IF($D489&lt;0,Input!$G$60,0)</f>
        <v>0</v>
      </c>
      <c r="F489" s="104" t="n">
        <f aca="false">($D489*(Input!$G$56/100))/12</f>
        <v>0</v>
      </c>
      <c r="G489" s="104" t="n">
        <f aca="false">(-1)*$E489+$F489</f>
        <v>0</v>
      </c>
    </row>
    <row r="490" customFormat="false" ht="12.8" hidden="false" customHeight="false" outlineLevel="0" collapsed="false">
      <c r="A490" s="76" t="n">
        <v>486</v>
      </c>
      <c r="B490" s="77" t="n">
        <f aca="false">EOMONTH(Input!$C$7,A490)</f>
        <v>57710</v>
      </c>
      <c r="C490" s="77"/>
      <c r="D490" s="104" t="n">
        <f aca="false">IF(($D489+$H489)&lt;0,($D489+$G489),0)</f>
        <v>0</v>
      </c>
      <c r="E490" s="104" t="n">
        <f aca="false">IF($D490&lt;0,Input!$G$60,0)</f>
        <v>0</v>
      </c>
      <c r="F490" s="104" t="n">
        <f aca="false">($D490*(Input!$G$56/100))/12</f>
        <v>0</v>
      </c>
      <c r="G490" s="104" t="n">
        <f aca="false">(-1)*$E490+$F490</f>
        <v>0</v>
      </c>
    </row>
    <row r="491" customFormat="false" ht="12.8" hidden="false" customHeight="false" outlineLevel="0" collapsed="false">
      <c r="A491" s="76" t="n">
        <v>487</v>
      </c>
      <c r="B491" s="77" t="n">
        <f aca="false">EOMONTH(Input!$C$7,A491)</f>
        <v>57741</v>
      </c>
      <c r="C491" s="77"/>
      <c r="D491" s="104" t="n">
        <f aca="false">IF(($D490+$H490)&lt;0,($D490+$G490),0)</f>
        <v>0</v>
      </c>
      <c r="E491" s="104" t="n">
        <f aca="false">IF($D491&lt;0,Input!$G$60,0)</f>
        <v>0</v>
      </c>
      <c r="F491" s="104" t="n">
        <f aca="false">($D491*(Input!$G$56/100))/12</f>
        <v>0</v>
      </c>
      <c r="G491" s="104" t="n">
        <f aca="false">(-1)*$E491+$F491</f>
        <v>0</v>
      </c>
    </row>
    <row r="492" customFormat="false" ht="12.8" hidden="false" customHeight="false" outlineLevel="0" collapsed="false">
      <c r="A492" s="76" t="n">
        <v>488</v>
      </c>
      <c r="B492" s="77" t="n">
        <f aca="false">EOMONTH(Input!$C$7,A492)</f>
        <v>57769</v>
      </c>
      <c r="C492" s="77"/>
      <c r="D492" s="104" t="n">
        <f aca="false">IF(($D491+$H491)&lt;0,($D491+$G491),0)</f>
        <v>0</v>
      </c>
      <c r="E492" s="104" t="n">
        <f aca="false">IF($D492&lt;0,Input!$G$60,0)</f>
        <v>0</v>
      </c>
      <c r="F492" s="104" t="n">
        <f aca="false">($D492*(Input!$G$56/100))/12</f>
        <v>0</v>
      </c>
      <c r="G492" s="104" t="n">
        <f aca="false">(-1)*$E492+$F492</f>
        <v>0</v>
      </c>
    </row>
    <row r="493" customFormat="false" ht="12.8" hidden="false" customHeight="false" outlineLevel="0" collapsed="false">
      <c r="A493" s="76" t="n">
        <v>489</v>
      </c>
      <c r="B493" s="77" t="n">
        <f aca="false">EOMONTH(Input!$C$7,A493)</f>
        <v>57800</v>
      </c>
      <c r="C493" s="77"/>
      <c r="D493" s="104" t="n">
        <f aca="false">IF(($D492+$H492)&lt;0,($D492+$G492),0)</f>
        <v>0</v>
      </c>
      <c r="E493" s="104" t="n">
        <f aca="false">IF($D493&lt;0,Input!$G$60,0)</f>
        <v>0</v>
      </c>
      <c r="F493" s="104" t="n">
        <f aca="false">($D493*(Input!$G$56/100))/12</f>
        <v>0</v>
      </c>
      <c r="G493" s="104" t="n">
        <f aca="false">(-1)*$E493+$F493</f>
        <v>0</v>
      </c>
    </row>
    <row r="494" customFormat="false" ht="12.8" hidden="false" customHeight="false" outlineLevel="0" collapsed="false">
      <c r="A494" s="76" t="n">
        <v>490</v>
      </c>
      <c r="B494" s="77" t="n">
        <f aca="false">EOMONTH(Input!$C$7,A494)</f>
        <v>57830</v>
      </c>
      <c r="C494" s="77"/>
      <c r="D494" s="104" t="n">
        <f aca="false">IF(($D493+$H493)&lt;0,($D493+$G493),0)</f>
        <v>0</v>
      </c>
      <c r="E494" s="104" t="n">
        <f aca="false">IF($D494&lt;0,Input!$G$60,0)</f>
        <v>0</v>
      </c>
      <c r="F494" s="104" t="n">
        <f aca="false">($D494*(Input!$G$56/100))/12</f>
        <v>0</v>
      </c>
      <c r="G494" s="104" t="n">
        <f aca="false">(-1)*$E494+$F494</f>
        <v>0</v>
      </c>
    </row>
    <row r="495" customFormat="false" ht="12.8" hidden="false" customHeight="false" outlineLevel="0" collapsed="false">
      <c r="A495" s="76" t="n">
        <v>491</v>
      </c>
      <c r="B495" s="77" t="n">
        <f aca="false">EOMONTH(Input!$C$7,A495)</f>
        <v>57861</v>
      </c>
      <c r="C495" s="77"/>
      <c r="D495" s="104" t="n">
        <f aca="false">IF(($D494+$H494)&lt;0,($D494+$G494),0)</f>
        <v>0</v>
      </c>
      <c r="E495" s="104" t="n">
        <f aca="false">IF($D495&lt;0,Input!$G$60,0)</f>
        <v>0</v>
      </c>
      <c r="F495" s="104" t="n">
        <f aca="false">($D495*(Input!$G$56/100))/12</f>
        <v>0</v>
      </c>
      <c r="G495" s="104" t="n">
        <f aca="false">(-1)*$E495+$F495</f>
        <v>0</v>
      </c>
    </row>
    <row r="496" customFormat="false" ht="12.8" hidden="false" customHeight="false" outlineLevel="0" collapsed="false">
      <c r="A496" s="76" t="n">
        <v>492</v>
      </c>
      <c r="B496" s="77" t="n">
        <f aca="false">EOMONTH(Input!$C$7,A496)</f>
        <v>57891</v>
      </c>
      <c r="C496" s="77"/>
      <c r="D496" s="104" t="n">
        <f aca="false">IF(($D495+$H495)&lt;0,($D495+$G495),0)</f>
        <v>0</v>
      </c>
      <c r="E496" s="104" t="n">
        <f aca="false">IF($D496&lt;0,Input!$G$60,0)</f>
        <v>0</v>
      </c>
      <c r="F496" s="104" t="n">
        <f aca="false">($D496*(Input!$G$56/100))/12</f>
        <v>0</v>
      </c>
      <c r="G496" s="104" t="n">
        <f aca="false">(-1)*$E496+$F496</f>
        <v>0</v>
      </c>
    </row>
    <row r="497" customFormat="false" ht="12.8" hidden="false" customHeight="false" outlineLevel="0" collapsed="false">
      <c r="A497" s="76" t="n">
        <v>493</v>
      </c>
      <c r="B497" s="77" t="n">
        <f aca="false">EOMONTH(Input!$C$7,A497)</f>
        <v>57922</v>
      </c>
      <c r="C497" s="77"/>
      <c r="D497" s="104" t="n">
        <f aca="false">IF(($D496+$H496)&lt;0,($D496+$G496),0)</f>
        <v>0</v>
      </c>
      <c r="E497" s="104" t="n">
        <f aca="false">IF($D497&lt;0,Input!$G$60,0)</f>
        <v>0</v>
      </c>
      <c r="F497" s="104" t="n">
        <f aca="false">($D497*(Input!$G$56/100))/12</f>
        <v>0</v>
      </c>
      <c r="G497" s="104" t="n">
        <f aca="false">(-1)*$E497+$F497</f>
        <v>0</v>
      </c>
    </row>
    <row r="498" customFormat="false" ht="12.8" hidden="false" customHeight="false" outlineLevel="0" collapsed="false">
      <c r="A498" s="76" t="n">
        <v>494</v>
      </c>
      <c r="B498" s="77" t="n">
        <f aca="false">EOMONTH(Input!$C$7,A498)</f>
        <v>57953</v>
      </c>
      <c r="C498" s="77"/>
      <c r="D498" s="104" t="n">
        <f aca="false">IF(($D497+$H497)&lt;0,($D497+$G497),0)</f>
        <v>0</v>
      </c>
      <c r="E498" s="104" t="n">
        <f aca="false">IF($D498&lt;0,Input!$G$60,0)</f>
        <v>0</v>
      </c>
      <c r="F498" s="104" t="n">
        <f aca="false">($D498*(Input!$G$56/100))/12</f>
        <v>0</v>
      </c>
      <c r="G498" s="104" t="n">
        <f aca="false">(-1)*$E498+$F498</f>
        <v>0</v>
      </c>
    </row>
    <row r="499" customFormat="false" ht="12.8" hidden="false" customHeight="false" outlineLevel="0" collapsed="false">
      <c r="A499" s="76" t="n">
        <v>495</v>
      </c>
      <c r="B499" s="77" t="n">
        <f aca="false">EOMONTH(Input!$C$7,A499)</f>
        <v>57983</v>
      </c>
      <c r="C499" s="77"/>
      <c r="D499" s="104" t="n">
        <f aca="false">IF(($D498+$H498)&lt;0,($D498+$G498),0)</f>
        <v>0</v>
      </c>
      <c r="E499" s="104" t="n">
        <f aca="false">IF($D499&lt;0,Input!$G$60,0)</f>
        <v>0</v>
      </c>
      <c r="F499" s="104" t="n">
        <f aca="false">($D499*(Input!$G$56/100))/12</f>
        <v>0</v>
      </c>
      <c r="G499" s="104" t="n">
        <f aca="false">(-1)*$E499+$F499</f>
        <v>0</v>
      </c>
    </row>
    <row r="500" customFormat="false" ht="12.8" hidden="false" customHeight="false" outlineLevel="0" collapsed="false">
      <c r="A500" s="76" t="n">
        <v>496</v>
      </c>
      <c r="B500" s="77" t="n">
        <f aca="false">EOMONTH(Input!$C$7,A500)</f>
        <v>58014</v>
      </c>
      <c r="C500" s="77"/>
      <c r="D500" s="104" t="n">
        <f aca="false">IF(($D499+$H499)&lt;0,($D499+$G499),0)</f>
        <v>0</v>
      </c>
      <c r="E500" s="104" t="n">
        <f aca="false">IF($D500&lt;0,Input!$G$60,0)</f>
        <v>0</v>
      </c>
      <c r="F500" s="104" t="n">
        <f aca="false">($D500*(Input!$G$56/100))/12</f>
        <v>0</v>
      </c>
      <c r="G500" s="104" t="n">
        <f aca="false">(-1)*$E500+$F500</f>
        <v>0</v>
      </c>
    </row>
    <row r="501" customFormat="false" ht="12.8" hidden="false" customHeight="false" outlineLevel="0" collapsed="false">
      <c r="A501" s="76" t="n">
        <v>497</v>
      </c>
      <c r="B501" s="77" t="n">
        <f aca="false">EOMONTH(Input!$C$7,A501)</f>
        <v>58044</v>
      </c>
      <c r="C501" s="77"/>
      <c r="D501" s="104" t="n">
        <f aca="false">IF(($D500+$H500)&lt;0,($D500+$G500),0)</f>
        <v>0</v>
      </c>
      <c r="E501" s="104" t="n">
        <f aca="false">IF($D501&lt;0,Input!$G$60,0)</f>
        <v>0</v>
      </c>
      <c r="F501" s="104" t="n">
        <f aca="false">($D501*(Input!$G$56/100))/12</f>
        <v>0</v>
      </c>
      <c r="G501" s="104" t="n">
        <f aca="false">(-1)*$E501+$F501</f>
        <v>0</v>
      </c>
    </row>
    <row r="502" customFormat="false" ht="12.8" hidden="false" customHeight="false" outlineLevel="0" collapsed="false">
      <c r="A502" s="76" t="n">
        <v>498</v>
      </c>
      <c r="B502" s="77" t="n">
        <f aca="false">EOMONTH(Input!$C$7,A502)</f>
        <v>58075</v>
      </c>
      <c r="C502" s="77"/>
      <c r="D502" s="104" t="n">
        <f aca="false">IF(($D501+$H501)&lt;0,($D501+$G501),0)</f>
        <v>0</v>
      </c>
      <c r="E502" s="104" t="n">
        <f aca="false">IF($D502&lt;0,Input!$G$60,0)</f>
        <v>0</v>
      </c>
      <c r="F502" s="104" t="n">
        <f aca="false">($D502*(Input!$G$56/100))/12</f>
        <v>0</v>
      </c>
      <c r="G502" s="104" t="n">
        <f aca="false">(-1)*$E502+$F502</f>
        <v>0</v>
      </c>
    </row>
    <row r="503" customFormat="false" ht="12.8" hidden="false" customHeight="false" outlineLevel="0" collapsed="false">
      <c r="A503" s="76" t="n">
        <v>499</v>
      </c>
      <c r="B503" s="77" t="n">
        <f aca="false">EOMONTH(Input!$C$7,A503)</f>
        <v>58106</v>
      </c>
      <c r="C503" s="77"/>
      <c r="D503" s="104" t="n">
        <f aca="false">IF(($D502+$H502)&lt;0,($D502+$G502),0)</f>
        <v>0</v>
      </c>
      <c r="E503" s="104" t="n">
        <f aca="false">IF($D503&lt;0,Input!$G$60,0)</f>
        <v>0</v>
      </c>
      <c r="F503" s="104" t="n">
        <f aca="false">($D503*(Input!$G$56/100))/12</f>
        <v>0</v>
      </c>
      <c r="G503" s="104" t="n">
        <f aca="false">(-1)*$E503+$F503</f>
        <v>0</v>
      </c>
    </row>
    <row r="504" customFormat="false" ht="12.8" hidden="false" customHeight="false" outlineLevel="0" collapsed="false">
      <c r="A504" s="76" t="n">
        <v>500</v>
      </c>
      <c r="B504" s="77" t="n">
        <f aca="false">EOMONTH(Input!$C$7,A504)</f>
        <v>58134</v>
      </c>
      <c r="C504" s="77"/>
      <c r="D504" s="104" t="n">
        <f aca="false">IF(($D503+$H503)&lt;0,($D503+$G503),0)</f>
        <v>0</v>
      </c>
      <c r="E504" s="104" t="n">
        <f aca="false">IF($D504&lt;0,Input!$G$60,0)</f>
        <v>0</v>
      </c>
      <c r="F504" s="104" t="n">
        <f aca="false">($D504*(Input!$G$56/100))/12</f>
        <v>0</v>
      </c>
      <c r="G504" s="104" t="n">
        <f aca="false">(-1)*$E504+$F504</f>
        <v>0</v>
      </c>
    </row>
    <row r="505" customFormat="false" ht="12.8" hidden="false" customHeight="false" outlineLevel="0" collapsed="false">
      <c r="A505" s="76" t="n">
        <v>501</v>
      </c>
      <c r="B505" s="77" t="n">
        <f aca="false">EOMONTH(Input!$C$7,A505)</f>
        <v>58165</v>
      </c>
      <c r="C505" s="77"/>
      <c r="D505" s="104" t="n">
        <f aca="false">IF(($D504+$H504)&lt;0,($D504+$G504),0)</f>
        <v>0</v>
      </c>
      <c r="E505" s="104" t="n">
        <f aca="false">IF($D505&lt;0,Input!$G$60,0)</f>
        <v>0</v>
      </c>
      <c r="F505" s="104" t="n">
        <f aca="false">($D505*(Input!$G$56/100))/12</f>
        <v>0</v>
      </c>
      <c r="G505" s="104" t="n">
        <f aca="false">(-1)*$E505+$F505</f>
        <v>0</v>
      </c>
    </row>
    <row r="506" customFormat="false" ht="12.8" hidden="false" customHeight="false" outlineLevel="0" collapsed="false">
      <c r="A506" s="76" t="n">
        <v>502</v>
      </c>
      <c r="B506" s="77" t="n">
        <f aca="false">EOMONTH(Input!$C$7,A506)</f>
        <v>58195</v>
      </c>
      <c r="C506" s="77"/>
      <c r="D506" s="104" t="n">
        <f aca="false">IF(($D505+$H505)&lt;0,($D505+$G505),0)</f>
        <v>0</v>
      </c>
      <c r="E506" s="104" t="n">
        <f aca="false">IF($D506&lt;0,Input!$G$60,0)</f>
        <v>0</v>
      </c>
      <c r="F506" s="104" t="n">
        <f aca="false">($D506*(Input!$G$56/100))/12</f>
        <v>0</v>
      </c>
      <c r="G506" s="104" t="n">
        <f aca="false">(-1)*$E506+$F506</f>
        <v>0</v>
      </c>
    </row>
    <row r="507" customFormat="false" ht="12.8" hidden="false" customHeight="false" outlineLevel="0" collapsed="false">
      <c r="A507" s="76" t="n">
        <v>503</v>
      </c>
      <c r="B507" s="77" t="n">
        <f aca="false">EOMONTH(Input!$C$7,A507)</f>
        <v>58226</v>
      </c>
      <c r="C507" s="77"/>
      <c r="D507" s="104" t="n">
        <f aca="false">IF(($D506+$H506)&lt;0,($D506+$G506),0)</f>
        <v>0</v>
      </c>
      <c r="E507" s="104" t="n">
        <f aca="false">IF($D507&lt;0,Input!$G$60,0)</f>
        <v>0</v>
      </c>
      <c r="F507" s="104" t="n">
        <f aca="false">($D507*(Input!$G$56/100))/12</f>
        <v>0</v>
      </c>
      <c r="G507" s="104" t="n">
        <f aca="false">(-1)*$E507+$F507</f>
        <v>0</v>
      </c>
    </row>
    <row r="508" customFormat="false" ht="12.8" hidden="false" customHeight="false" outlineLevel="0" collapsed="false">
      <c r="A508" s="76" t="n">
        <v>504</v>
      </c>
      <c r="B508" s="77" t="n">
        <f aca="false">EOMONTH(Input!$C$7,A508)</f>
        <v>58256</v>
      </c>
      <c r="C508" s="77"/>
      <c r="D508" s="104" t="n">
        <f aca="false">IF(($D507+$H507)&lt;0,($D507+$G507),0)</f>
        <v>0</v>
      </c>
      <c r="E508" s="104" t="n">
        <f aca="false">IF($D508&lt;0,Input!$G$60,0)</f>
        <v>0</v>
      </c>
      <c r="F508" s="104" t="n">
        <f aca="false">($D508*(Input!$G$56/100))/12</f>
        <v>0</v>
      </c>
      <c r="G508" s="104" t="n">
        <f aca="false">(-1)*$E508+$F508</f>
        <v>0</v>
      </c>
    </row>
    <row r="509" customFormat="false" ht="12.8" hidden="false" customHeight="false" outlineLevel="0" collapsed="false">
      <c r="A509" s="76" t="n">
        <v>505</v>
      </c>
      <c r="B509" s="77" t="n">
        <f aca="false">EOMONTH(Input!$C$7,A509)</f>
        <v>58287</v>
      </c>
      <c r="C509" s="77"/>
      <c r="D509" s="104" t="n">
        <f aca="false">IF(($D508+$H508)&lt;0,($D508+$G508),0)</f>
        <v>0</v>
      </c>
      <c r="E509" s="104" t="n">
        <f aca="false">IF($D509&lt;0,Input!$G$60,0)</f>
        <v>0</v>
      </c>
      <c r="F509" s="104" t="n">
        <f aca="false">($D509*(Input!$G$56/100))/12</f>
        <v>0</v>
      </c>
      <c r="G509" s="104" t="n">
        <f aca="false">(-1)*$E509+$F509</f>
        <v>0</v>
      </c>
    </row>
    <row r="510" customFormat="false" ht="12.8" hidden="false" customHeight="false" outlineLevel="0" collapsed="false">
      <c r="A510" s="76" t="n">
        <v>506</v>
      </c>
      <c r="B510" s="77" t="n">
        <f aca="false">EOMONTH(Input!$C$7,A510)</f>
        <v>58318</v>
      </c>
      <c r="C510" s="77"/>
      <c r="D510" s="104" t="n">
        <f aca="false">IF(($D509+$H509)&lt;0,($D509+$G509),0)</f>
        <v>0</v>
      </c>
      <c r="E510" s="104" t="n">
        <f aca="false">IF($D510&lt;0,Input!$G$60,0)</f>
        <v>0</v>
      </c>
      <c r="F510" s="104" t="n">
        <f aca="false">($D510*(Input!$G$56/100))/12</f>
        <v>0</v>
      </c>
      <c r="G510" s="104" t="n">
        <f aca="false">(-1)*$E510+$F510</f>
        <v>0</v>
      </c>
    </row>
    <row r="511" customFormat="false" ht="12.8" hidden="false" customHeight="false" outlineLevel="0" collapsed="false">
      <c r="A511" s="76" t="n">
        <v>507</v>
      </c>
      <c r="B511" s="77" t="n">
        <f aca="false">EOMONTH(Input!$C$7,A511)</f>
        <v>58348</v>
      </c>
      <c r="C511" s="77"/>
      <c r="D511" s="104" t="n">
        <f aca="false">IF(($D510+$H510)&lt;0,($D510+$G510),0)</f>
        <v>0</v>
      </c>
      <c r="E511" s="104" t="n">
        <f aca="false">IF($D511&lt;0,Input!$G$60,0)</f>
        <v>0</v>
      </c>
      <c r="F511" s="104" t="n">
        <f aca="false">($D511*(Input!$G$56/100))/12</f>
        <v>0</v>
      </c>
      <c r="G511" s="104" t="n">
        <f aca="false">(-1)*$E511+$F511</f>
        <v>0</v>
      </c>
    </row>
    <row r="512" customFormat="false" ht="12.8" hidden="false" customHeight="false" outlineLevel="0" collapsed="false">
      <c r="A512" s="76" t="n">
        <v>508</v>
      </c>
      <c r="B512" s="77" t="n">
        <f aca="false">EOMONTH(Input!$C$7,A512)</f>
        <v>58379</v>
      </c>
      <c r="C512" s="77"/>
      <c r="D512" s="104" t="n">
        <f aca="false">IF(($D511+$H511)&lt;0,($D511+$G511),0)</f>
        <v>0</v>
      </c>
      <c r="E512" s="104" t="n">
        <f aca="false">IF($D512&lt;0,Input!$G$60,0)</f>
        <v>0</v>
      </c>
      <c r="F512" s="104" t="n">
        <f aca="false">($D512*(Input!$G$56/100))/12</f>
        <v>0</v>
      </c>
      <c r="G512" s="104" t="n">
        <f aca="false">(-1)*$E512+$F512</f>
        <v>0</v>
      </c>
    </row>
    <row r="513" customFormat="false" ht="12.8" hidden="false" customHeight="false" outlineLevel="0" collapsed="false">
      <c r="A513" s="76" t="n">
        <v>509</v>
      </c>
      <c r="B513" s="77" t="n">
        <f aca="false">EOMONTH(Input!$C$7,A513)</f>
        <v>58409</v>
      </c>
      <c r="C513" s="77"/>
      <c r="D513" s="104" t="n">
        <f aca="false">IF(($D512+$H512)&lt;0,($D512+$G512),0)</f>
        <v>0</v>
      </c>
      <c r="E513" s="104" t="n">
        <f aca="false">IF($D513&lt;0,Input!$G$60,0)</f>
        <v>0</v>
      </c>
      <c r="F513" s="104" t="n">
        <f aca="false">($D513*(Input!$G$56/100))/12</f>
        <v>0</v>
      </c>
      <c r="G513" s="104" t="n">
        <f aca="false">(-1)*$E513+$F513</f>
        <v>0</v>
      </c>
    </row>
    <row r="514" customFormat="false" ht="12.8" hidden="false" customHeight="false" outlineLevel="0" collapsed="false">
      <c r="A514" s="76" t="n">
        <v>510</v>
      </c>
      <c r="B514" s="77" t="n">
        <f aca="false">EOMONTH(Input!$C$7,A514)</f>
        <v>58440</v>
      </c>
      <c r="C514" s="77"/>
      <c r="D514" s="104" t="n">
        <f aca="false">IF(($D513+$H513)&lt;0,($D513+$G513),0)</f>
        <v>0</v>
      </c>
      <c r="E514" s="104" t="n">
        <f aca="false">IF($D514&lt;0,Input!$G$60,0)</f>
        <v>0</v>
      </c>
      <c r="F514" s="104" t="n">
        <f aca="false">($D514*(Input!$G$56/100))/12</f>
        <v>0</v>
      </c>
      <c r="G514" s="104" t="n">
        <f aca="false">(-1)*$E514+$F514</f>
        <v>0</v>
      </c>
    </row>
    <row r="515" customFormat="false" ht="12.8" hidden="false" customHeight="false" outlineLevel="0" collapsed="false">
      <c r="A515" s="76" t="n">
        <v>511</v>
      </c>
      <c r="B515" s="77" t="n">
        <f aca="false">EOMONTH(Input!$C$7,A515)</f>
        <v>58471</v>
      </c>
      <c r="C515" s="77"/>
      <c r="D515" s="104" t="n">
        <f aca="false">IF(($D514+$H514)&lt;0,($D514+$G514),0)</f>
        <v>0</v>
      </c>
      <c r="E515" s="104" t="n">
        <f aca="false">IF($D515&lt;0,Input!$G$60,0)</f>
        <v>0</v>
      </c>
      <c r="F515" s="104" t="n">
        <f aca="false">($D515*(Input!$G$56/100))/12</f>
        <v>0</v>
      </c>
      <c r="G515" s="104" t="n">
        <f aca="false">(-1)*$E515+$F515</f>
        <v>0</v>
      </c>
    </row>
    <row r="516" customFormat="false" ht="12.8" hidden="false" customHeight="false" outlineLevel="0" collapsed="false">
      <c r="A516" s="76" t="n">
        <v>512</v>
      </c>
      <c r="B516" s="77" t="n">
        <f aca="false">EOMONTH(Input!$C$7,A516)</f>
        <v>58500</v>
      </c>
      <c r="C516" s="77"/>
      <c r="D516" s="104" t="n">
        <f aca="false">IF(($D515+$H515)&lt;0,($D515+$G515),0)</f>
        <v>0</v>
      </c>
      <c r="E516" s="104" t="n">
        <f aca="false">IF($D516&lt;0,Input!$G$60,0)</f>
        <v>0</v>
      </c>
      <c r="F516" s="104" t="n">
        <f aca="false">($D516*(Input!$G$56/100))/12</f>
        <v>0</v>
      </c>
      <c r="G516" s="104" t="n">
        <f aca="false">(-1)*$E516+$F516</f>
        <v>0</v>
      </c>
    </row>
    <row r="517" customFormat="false" ht="12.8" hidden="false" customHeight="false" outlineLevel="0" collapsed="false">
      <c r="A517" s="76" t="n">
        <v>513</v>
      </c>
      <c r="B517" s="77" t="n">
        <f aca="false">EOMONTH(Input!$C$7,A517)</f>
        <v>58531</v>
      </c>
      <c r="C517" s="77"/>
      <c r="D517" s="104" t="n">
        <f aca="false">IF(($D516+$H516)&lt;0,($D516+$G516),0)</f>
        <v>0</v>
      </c>
      <c r="E517" s="104" t="n">
        <f aca="false">IF($D517&lt;0,Input!$G$60,0)</f>
        <v>0</v>
      </c>
      <c r="F517" s="104" t="n">
        <f aca="false">($D517*(Input!$G$56/100))/12</f>
        <v>0</v>
      </c>
      <c r="G517" s="104" t="n">
        <f aca="false">(-1)*$E517+$F517</f>
        <v>0</v>
      </c>
    </row>
    <row r="518" customFormat="false" ht="12.8" hidden="false" customHeight="false" outlineLevel="0" collapsed="false">
      <c r="A518" s="76" t="n">
        <v>514</v>
      </c>
      <c r="B518" s="77" t="n">
        <f aca="false">EOMONTH(Input!$C$7,A518)</f>
        <v>58561</v>
      </c>
      <c r="C518" s="77"/>
      <c r="D518" s="104" t="n">
        <f aca="false">IF(($D517+$H517)&lt;0,($D517+$G517),0)</f>
        <v>0</v>
      </c>
      <c r="E518" s="104" t="n">
        <f aca="false">IF($D518&lt;0,Input!$G$60,0)</f>
        <v>0</v>
      </c>
      <c r="F518" s="104" t="n">
        <f aca="false">($D518*(Input!$G$56/100))/12</f>
        <v>0</v>
      </c>
      <c r="G518" s="104" t="n">
        <f aca="false">(-1)*$E518+$F518</f>
        <v>0</v>
      </c>
    </row>
    <row r="519" customFormat="false" ht="12.8" hidden="false" customHeight="false" outlineLevel="0" collapsed="false">
      <c r="A519" s="76" t="n">
        <v>515</v>
      </c>
      <c r="B519" s="77" t="n">
        <f aca="false">EOMONTH(Input!$C$7,A519)</f>
        <v>58592</v>
      </c>
      <c r="C519" s="77"/>
      <c r="D519" s="104" t="n">
        <f aca="false">IF(($D518+$H518)&lt;0,($D518+$G518),0)</f>
        <v>0</v>
      </c>
      <c r="E519" s="104" t="n">
        <f aca="false">IF($D519&lt;0,Input!$G$60,0)</f>
        <v>0</v>
      </c>
      <c r="F519" s="104" t="n">
        <f aca="false">($D519*(Input!$G$56/100))/12</f>
        <v>0</v>
      </c>
      <c r="G519" s="104" t="n">
        <f aca="false">(-1)*$E519+$F519</f>
        <v>0</v>
      </c>
    </row>
    <row r="520" customFormat="false" ht="12.8" hidden="false" customHeight="false" outlineLevel="0" collapsed="false">
      <c r="A520" s="76" t="n">
        <v>516</v>
      </c>
      <c r="B520" s="77" t="n">
        <f aca="false">EOMONTH(Input!$C$7,A520)</f>
        <v>58622</v>
      </c>
      <c r="C520" s="77"/>
      <c r="D520" s="104" t="n">
        <f aca="false">IF(($D519+$H519)&lt;0,($D519+$G519),0)</f>
        <v>0</v>
      </c>
      <c r="E520" s="104" t="n">
        <f aca="false">IF($D520&lt;0,Input!$G$60,0)</f>
        <v>0</v>
      </c>
      <c r="F520" s="104" t="n">
        <f aca="false">($D520*(Input!$G$56/100))/12</f>
        <v>0</v>
      </c>
      <c r="G520" s="104" t="n">
        <f aca="false">(-1)*$E520+$F520</f>
        <v>0</v>
      </c>
    </row>
    <row r="521" customFormat="false" ht="12.8" hidden="false" customHeight="false" outlineLevel="0" collapsed="false">
      <c r="A521" s="76" t="n">
        <v>517</v>
      </c>
      <c r="B521" s="77" t="n">
        <f aca="false">EOMONTH(Input!$C$7,A521)</f>
        <v>58653</v>
      </c>
      <c r="C521" s="77"/>
      <c r="D521" s="104" t="n">
        <f aca="false">IF(($D520+$H520)&lt;0,($D520+$G520),0)</f>
        <v>0</v>
      </c>
      <c r="E521" s="104" t="n">
        <f aca="false">IF($D521&lt;0,Input!$G$60,0)</f>
        <v>0</v>
      </c>
      <c r="F521" s="104" t="n">
        <f aca="false">($D521*(Input!$G$56/100))/12</f>
        <v>0</v>
      </c>
      <c r="G521" s="104" t="n">
        <f aca="false">(-1)*$E521+$F521</f>
        <v>0</v>
      </c>
    </row>
    <row r="522" customFormat="false" ht="12.8" hidden="false" customHeight="false" outlineLevel="0" collapsed="false">
      <c r="A522" s="76" t="n">
        <v>518</v>
      </c>
      <c r="B522" s="77" t="n">
        <f aca="false">EOMONTH(Input!$C$7,A522)</f>
        <v>58684</v>
      </c>
      <c r="C522" s="77"/>
      <c r="D522" s="104" t="n">
        <f aca="false">IF(($D521+$H521)&lt;0,($D521+$G521),0)</f>
        <v>0</v>
      </c>
      <c r="E522" s="104" t="n">
        <f aca="false">IF($D522&lt;0,Input!$G$60,0)</f>
        <v>0</v>
      </c>
      <c r="F522" s="104" t="n">
        <f aca="false">($D522*(Input!$G$56/100))/12</f>
        <v>0</v>
      </c>
      <c r="G522" s="104" t="n">
        <f aca="false">(-1)*$E522+$F522</f>
        <v>0</v>
      </c>
    </row>
    <row r="523" customFormat="false" ht="12.8" hidden="false" customHeight="false" outlineLevel="0" collapsed="false">
      <c r="A523" s="76" t="n">
        <v>519</v>
      </c>
      <c r="B523" s="77" t="n">
        <f aca="false">EOMONTH(Input!$C$7,A523)</f>
        <v>58714</v>
      </c>
      <c r="C523" s="77"/>
      <c r="D523" s="104" t="n">
        <f aca="false">IF(($D522+$H522)&lt;0,($D522+$G522),0)</f>
        <v>0</v>
      </c>
      <c r="E523" s="104" t="n">
        <f aca="false">IF($D523&lt;0,Input!$G$60,0)</f>
        <v>0</v>
      </c>
      <c r="F523" s="104" t="n">
        <f aca="false">($D523*(Input!$G$56/100))/12</f>
        <v>0</v>
      </c>
      <c r="G523" s="104" t="n">
        <f aca="false">(-1)*$E523+$F523</f>
        <v>0</v>
      </c>
    </row>
    <row r="524" customFormat="false" ht="12.8" hidden="false" customHeight="false" outlineLevel="0" collapsed="false">
      <c r="A524" s="76" t="n">
        <v>520</v>
      </c>
      <c r="B524" s="77" t="n">
        <f aca="false">EOMONTH(Input!$C$7,A524)</f>
        <v>58745</v>
      </c>
      <c r="C524" s="77"/>
      <c r="D524" s="104" t="n">
        <f aca="false">IF(($D523+$H523)&lt;0,($D523+$G523),0)</f>
        <v>0</v>
      </c>
      <c r="E524" s="104" t="n">
        <f aca="false">IF($D524&lt;0,Input!$G$60,0)</f>
        <v>0</v>
      </c>
      <c r="F524" s="104" t="n">
        <f aca="false">($D524*(Input!$G$56/100))/12</f>
        <v>0</v>
      </c>
      <c r="G524" s="104" t="n">
        <f aca="false">(-1)*$E524+$F524</f>
        <v>0</v>
      </c>
    </row>
    <row r="525" customFormat="false" ht="12.8" hidden="false" customHeight="false" outlineLevel="0" collapsed="false">
      <c r="A525" s="76" t="n">
        <v>521</v>
      </c>
      <c r="B525" s="77" t="n">
        <f aca="false">EOMONTH(Input!$C$7,A525)</f>
        <v>58775</v>
      </c>
      <c r="C525" s="77"/>
      <c r="D525" s="104" t="n">
        <f aca="false">IF(($D524+$H524)&lt;0,($D524+$G524),0)</f>
        <v>0</v>
      </c>
      <c r="E525" s="104" t="n">
        <f aca="false">IF($D525&lt;0,Input!$G$60,0)</f>
        <v>0</v>
      </c>
      <c r="F525" s="104" t="n">
        <f aca="false">($D525*(Input!$G$56/100))/12</f>
        <v>0</v>
      </c>
      <c r="G525" s="104" t="n">
        <f aca="false">(-1)*$E525+$F525</f>
        <v>0</v>
      </c>
    </row>
    <row r="526" customFormat="false" ht="12.8" hidden="false" customHeight="false" outlineLevel="0" collapsed="false">
      <c r="A526" s="76" t="n">
        <v>522</v>
      </c>
      <c r="B526" s="77" t="n">
        <f aca="false">EOMONTH(Input!$C$7,A526)</f>
        <v>58806</v>
      </c>
      <c r="C526" s="77"/>
      <c r="D526" s="104" t="n">
        <f aca="false">IF(($D525+$H525)&lt;0,($D525+$G525),0)</f>
        <v>0</v>
      </c>
      <c r="E526" s="104" t="n">
        <f aca="false">IF($D526&lt;0,Input!$G$60,0)</f>
        <v>0</v>
      </c>
      <c r="F526" s="104" t="n">
        <f aca="false">($D526*(Input!$G$56/100))/12</f>
        <v>0</v>
      </c>
      <c r="G526" s="104" t="n">
        <f aca="false">(-1)*$E526+$F526</f>
        <v>0</v>
      </c>
    </row>
    <row r="527" customFormat="false" ht="12.8" hidden="false" customHeight="false" outlineLevel="0" collapsed="false">
      <c r="A527" s="76" t="n">
        <v>523</v>
      </c>
      <c r="B527" s="77" t="n">
        <f aca="false">EOMONTH(Input!$C$7,A527)</f>
        <v>58837</v>
      </c>
      <c r="C527" s="77"/>
      <c r="D527" s="104" t="n">
        <f aca="false">IF(($D526+$H526)&lt;0,($D526+$G526),0)</f>
        <v>0</v>
      </c>
      <c r="E527" s="104" t="n">
        <f aca="false">IF($D527&lt;0,Input!$G$60,0)</f>
        <v>0</v>
      </c>
      <c r="F527" s="104" t="n">
        <f aca="false">($D527*(Input!$G$56/100))/12</f>
        <v>0</v>
      </c>
      <c r="G527" s="104" t="n">
        <f aca="false">(-1)*$E527+$F527</f>
        <v>0</v>
      </c>
    </row>
    <row r="528" customFormat="false" ht="12.8" hidden="false" customHeight="false" outlineLevel="0" collapsed="false">
      <c r="A528" s="76" t="n">
        <v>524</v>
      </c>
      <c r="B528" s="77" t="n">
        <f aca="false">EOMONTH(Input!$C$7,A528)</f>
        <v>58865</v>
      </c>
      <c r="C528" s="77"/>
      <c r="D528" s="104" t="n">
        <f aca="false">IF(($D527+$H527)&lt;0,($D527+$G527),0)</f>
        <v>0</v>
      </c>
      <c r="E528" s="104" t="n">
        <f aca="false">IF($D528&lt;0,Input!$G$60,0)</f>
        <v>0</v>
      </c>
      <c r="F528" s="104" t="n">
        <f aca="false">($D528*(Input!$G$56/100))/12</f>
        <v>0</v>
      </c>
      <c r="G528" s="104" t="n">
        <f aca="false">(-1)*$E528+$F528</f>
        <v>0</v>
      </c>
    </row>
    <row r="529" customFormat="false" ht="12.8" hidden="false" customHeight="false" outlineLevel="0" collapsed="false">
      <c r="A529" s="76" t="n">
        <v>525</v>
      </c>
      <c r="B529" s="77" t="n">
        <f aca="false">EOMONTH(Input!$C$7,A529)</f>
        <v>58896</v>
      </c>
      <c r="C529" s="77"/>
      <c r="D529" s="104" t="n">
        <f aca="false">IF(($D528+$H528)&lt;0,($D528+$G528),0)</f>
        <v>0</v>
      </c>
      <c r="E529" s="104" t="n">
        <f aca="false">IF($D529&lt;0,Input!$G$60,0)</f>
        <v>0</v>
      </c>
      <c r="F529" s="104" t="n">
        <f aca="false">($D529*(Input!$G$56/100))/12</f>
        <v>0</v>
      </c>
      <c r="G529" s="104" t="n">
        <f aca="false">(-1)*$E529+$F529</f>
        <v>0</v>
      </c>
    </row>
    <row r="530" customFormat="false" ht="12.8" hidden="false" customHeight="false" outlineLevel="0" collapsed="false">
      <c r="A530" s="76" t="n">
        <v>526</v>
      </c>
      <c r="B530" s="77" t="n">
        <f aca="false">EOMONTH(Input!$C$7,A530)</f>
        <v>58926</v>
      </c>
      <c r="C530" s="77"/>
      <c r="D530" s="104" t="n">
        <f aca="false">IF(($D529+$H529)&lt;0,($D529+$G529),0)</f>
        <v>0</v>
      </c>
      <c r="E530" s="104" t="n">
        <f aca="false">IF($D530&lt;0,Input!$G$60,0)</f>
        <v>0</v>
      </c>
      <c r="F530" s="104" t="n">
        <f aca="false">($D530*(Input!$G$56/100))/12</f>
        <v>0</v>
      </c>
      <c r="G530" s="104" t="n">
        <f aca="false">(-1)*$E530+$F530</f>
        <v>0</v>
      </c>
    </row>
    <row r="531" customFormat="false" ht="12.8" hidden="false" customHeight="false" outlineLevel="0" collapsed="false">
      <c r="A531" s="76" t="n">
        <v>527</v>
      </c>
      <c r="B531" s="77" t="n">
        <f aca="false">EOMONTH(Input!$C$7,A531)</f>
        <v>58957</v>
      </c>
      <c r="C531" s="77"/>
      <c r="D531" s="104" t="n">
        <f aca="false">IF(($D530+$H530)&lt;0,($D530+$G530),0)</f>
        <v>0</v>
      </c>
      <c r="E531" s="104" t="n">
        <f aca="false">IF($D531&lt;0,Input!$G$60,0)</f>
        <v>0</v>
      </c>
      <c r="F531" s="104" t="n">
        <f aca="false">($D531*(Input!$G$56/100))/12</f>
        <v>0</v>
      </c>
      <c r="G531" s="104" t="n">
        <f aca="false">(-1)*$E531+$F531</f>
        <v>0</v>
      </c>
    </row>
    <row r="532" customFormat="false" ht="12.8" hidden="false" customHeight="false" outlineLevel="0" collapsed="false">
      <c r="A532" s="76" t="n">
        <v>528</v>
      </c>
      <c r="B532" s="77" t="n">
        <f aca="false">EOMONTH(Input!$C$7,A532)</f>
        <v>58987</v>
      </c>
      <c r="C532" s="77"/>
      <c r="D532" s="104" t="n">
        <f aca="false">IF(($D531+$H531)&lt;0,($D531+$G531),0)</f>
        <v>0</v>
      </c>
      <c r="E532" s="104" t="n">
        <f aca="false">IF($D532&lt;0,Input!$G$60,0)</f>
        <v>0</v>
      </c>
      <c r="F532" s="104" t="n">
        <f aca="false">($D532*(Input!$G$56/100))/12</f>
        <v>0</v>
      </c>
      <c r="G532" s="104" t="n">
        <f aca="false">(-1)*$E532+$F532</f>
        <v>0</v>
      </c>
    </row>
    <row r="533" customFormat="false" ht="12.8" hidden="false" customHeight="false" outlineLevel="0" collapsed="false">
      <c r="A533" s="76" t="n">
        <v>529</v>
      </c>
      <c r="B533" s="77" t="n">
        <f aca="false">EOMONTH(Input!$C$7,A533)</f>
        <v>59018</v>
      </c>
      <c r="C533" s="77"/>
      <c r="D533" s="104" t="n">
        <f aca="false">IF(($D532+$H532)&lt;0,($D532+$G532),0)</f>
        <v>0</v>
      </c>
      <c r="E533" s="104" t="n">
        <f aca="false">IF($D533&lt;0,Input!$G$60,0)</f>
        <v>0</v>
      </c>
      <c r="F533" s="104" t="n">
        <f aca="false">($D533*(Input!$G$56/100))/12</f>
        <v>0</v>
      </c>
      <c r="G533" s="104" t="n">
        <f aca="false">(-1)*$E533+$F533</f>
        <v>0</v>
      </c>
    </row>
    <row r="534" customFormat="false" ht="12.8" hidden="false" customHeight="false" outlineLevel="0" collapsed="false">
      <c r="A534" s="76" t="n">
        <v>530</v>
      </c>
      <c r="B534" s="77" t="n">
        <f aca="false">EOMONTH(Input!$C$7,A534)</f>
        <v>59049</v>
      </c>
      <c r="C534" s="77"/>
      <c r="D534" s="104" t="n">
        <f aca="false">IF(($D533+$H533)&lt;0,($D533+$G533),0)</f>
        <v>0</v>
      </c>
      <c r="E534" s="104" t="n">
        <f aca="false">IF($D534&lt;0,Input!$G$60,0)</f>
        <v>0</v>
      </c>
      <c r="F534" s="104" t="n">
        <f aca="false">($D534*(Input!$G$56/100))/12</f>
        <v>0</v>
      </c>
      <c r="G534" s="104" t="n">
        <f aca="false">(-1)*$E534+$F534</f>
        <v>0</v>
      </c>
    </row>
    <row r="535" customFormat="false" ht="12.8" hidden="false" customHeight="false" outlineLevel="0" collapsed="false">
      <c r="A535" s="76" t="n">
        <v>531</v>
      </c>
      <c r="B535" s="77" t="n">
        <f aca="false">EOMONTH(Input!$C$7,A535)</f>
        <v>59079</v>
      </c>
      <c r="C535" s="77"/>
      <c r="D535" s="104" t="n">
        <f aca="false">IF(($D534+$H534)&lt;0,($D534+$G534),0)</f>
        <v>0</v>
      </c>
      <c r="E535" s="104" t="n">
        <f aca="false">IF($D535&lt;0,Input!$G$60,0)</f>
        <v>0</v>
      </c>
      <c r="F535" s="104" t="n">
        <f aca="false">($D535*(Input!$G$56/100))/12</f>
        <v>0</v>
      </c>
      <c r="G535" s="104" t="n">
        <f aca="false">(-1)*$E535+$F535</f>
        <v>0</v>
      </c>
    </row>
    <row r="536" customFormat="false" ht="12.8" hidden="false" customHeight="false" outlineLevel="0" collapsed="false">
      <c r="A536" s="76" t="n">
        <v>532</v>
      </c>
      <c r="B536" s="77" t="n">
        <f aca="false">EOMONTH(Input!$C$7,A536)</f>
        <v>59110</v>
      </c>
      <c r="C536" s="77"/>
      <c r="D536" s="104" t="n">
        <f aca="false">IF(($D535+$H535)&lt;0,($D535+$G535),0)</f>
        <v>0</v>
      </c>
      <c r="E536" s="104" t="n">
        <f aca="false">IF($D536&lt;0,Input!$G$60,0)</f>
        <v>0</v>
      </c>
      <c r="F536" s="104" t="n">
        <f aca="false">($D536*(Input!$G$56/100))/12</f>
        <v>0</v>
      </c>
      <c r="G536" s="104" t="n">
        <f aca="false">(-1)*$E536+$F536</f>
        <v>0</v>
      </c>
    </row>
    <row r="537" customFormat="false" ht="12.8" hidden="false" customHeight="false" outlineLevel="0" collapsed="false">
      <c r="A537" s="76" t="n">
        <v>533</v>
      </c>
      <c r="B537" s="77" t="n">
        <f aca="false">EOMONTH(Input!$C$7,A537)</f>
        <v>59140</v>
      </c>
      <c r="C537" s="77"/>
      <c r="D537" s="104" t="n">
        <f aca="false">IF(($D536+$H536)&lt;0,($D536+$G536),0)</f>
        <v>0</v>
      </c>
      <c r="E537" s="104" t="n">
        <f aca="false">IF($D537&lt;0,Input!$G$60,0)</f>
        <v>0</v>
      </c>
      <c r="F537" s="104" t="n">
        <f aca="false">($D537*(Input!$G$56/100))/12</f>
        <v>0</v>
      </c>
      <c r="G537" s="104" t="n">
        <f aca="false">(-1)*$E537+$F537</f>
        <v>0</v>
      </c>
    </row>
    <row r="538" customFormat="false" ht="12.8" hidden="false" customHeight="false" outlineLevel="0" collapsed="false">
      <c r="A538" s="76" t="n">
        <v>534</v>
      </c>
      <c r="B538" s="77" t="n">
        <f aca="false">EOMONTH(Input!$C$7,A538)</f>
        <v>59171</v>
      </c>
      <c r="C538" s="77"/>
      <c r="D538" s="104" t="n">
        <f aca="false">IF(($D537+$H537)&lt;0,($D537+$G537),0)</f>
        <v>0</v>
      </c>
      <c r="E538" s="104" t="n">
        <f aca="false">IF($D538&lt;0,Input!$G$60,0)</f>
        <v>0</v>
      </c>
      <c r="F538" s="104" t="n">
        <f aca="false">($D538*(Input!$G$56/100))/12</f>
        <v>0</v>
      </c>
      <c r="G538" s="104" t="n">
        <f aca="false">(-1)*$E538+$F538</f>
        <v>0</v>
      </c>
    </row>
    <row r="539" customFormat="false" ht="12.8" hidden="false" customHeight="false" outlineLevel="0" collapsed="false">
      <c r="A539" s="76" t="n">
        <v>535</v>
      </c>
      <c r="B539" s="77" t="n">
        <f aca="false">EOMONTH(Input!$C$7,A539)</f>
        <v>59202</v>
      </c>
      <c r="C539" s="77"/>
      <c r="D539" s="104" t="n">
        <f aca="false">IF(($D538+$H538)&lt;0,($D538+$G538),0)</f>
        <v>0</v>
      </c>
      <c r="E539" s="104" t="n">
        <f aca="false">IF($D539&lt;0,Input!$G$60,0)</f>
        <v>0</v>
      </c>
      <c r="F539" s="104" t="n">
        <f aca="false">($D539*(Input!$G$56/100))/12</f>
        <v>0</v>
      </c>
      <c r="G539" s="104" t="n">
        <f aca="false">(-1)*$E539+$F539</f>
        <v>0</v>
      </c>
    </row>
    <row r="540" customFormat="false" ht="12.8" hidden="false" customHeight="false" outlineLevel="0" collapsed="false">
      <c r="A540" s="76" t="n">
        <v>536</v>
      </c>
      <c r="B540" s="77" t="n">
        <f aca="false">EOMONTH(Input!$C$7,A540)</f>
        <v>59230</v>
      </c>
      <c r="C540" s="77"/>
      <c r="D540" s="104" t="n">
        <f aca="false">IF(($D539+$H539)&lt;0,($D539+$G539),0)</f>
        <v>0</v>
      </c>
      <c r="E540" s="104" t="n">
        <f aca="false">IF($D540&lt;0,Input!$G$60,0)</f>
        <v>0</v>
      </c>
      <c r="F540" s="104" t="n">
        <f aca="false">($D540*(Input!$G$56/100))/12</f>
        <v>0</v>
      </c>
      <c r="G540" s="104" t="n">
        <f aca="false">(-1)*$E540+$F540</f>
        <v>0</v>
      </c>
    </row>
    <row r="541" customFormat="false" ht="12.8" hidden="false" customHeight="false" outlineLevel="0" collapsed="false">
      <c r="A541" s="76" t="n">
        <v>537</v>
      </c>
      <c r="B541" s="77" t="n">
        <f aca="false">EOMONTH(Input!$C$7,A541)</f>
        <v>59261</v>
      </c>
      <c r="C541" s="77"/>
      <c r="D541" s="104" t="n">
        <f aca="false">IF(($D540+$H540)&lt;0,($D540+$G540),0)</f>
        <v>0</v>
      </c>
      <c r="E541" s="104" t="n">
        <f aca="false">IF($D541&lt;0,Input!$G$60,0)</f>
        <v>0</v>
      </c>
      <c r="F541" s="104" t="n">
        <f aca="false">($D541*(Input!$G$56/100))/12</f>
        <v>0</v>
      </c>
      <c r="G541" s="104" t="n">
        <f aca="false">(-1)*$E541+$F541</f>
        <v>0</v>
      </c>
    </row>
    <row r="542" customFormat="false" ht="12.8" hidden="false" customHeight="false" outlineLevel="0" collapsed="false">
      <c r="A542" s="76" t="n">
        <v>538</v>
      </c>
      <c r="B542" s="77" t="n">
        <f aca="false">EOMONTH(Input!$C$7,A542)</f>
        <v>59291</v>
      </c>
      <c r="C542" s="77"/>
      <c r="D542" s="104" t="n">
        <f aca="false">IF(($D541+$H541)&lt;0,($D541+$G541),0)</f>
        <v>0</v>
      </c>
      <c r="E542" s="104" t="n">
        <f aca="false">IF($D542&lt;0,Input!$G$60,0)</f>
        <v>0</v>
      </c>
      <c r="F542" s="104" t="n">
        <f aca="false">($D542*(Input!$G$56/100))/12</f>
        <v>0</v>
      </c>
      <c r="G542" s="104" t="n">
        <f aca="false">(-1)*$E542+$F542</f>
        <v>0</v>
      </c>
    </row>
    <row r="543" customFormat="false" ht="12.8" hidden="false" customHeight="false" outlineLevel="0" collapsed="false">
      <c r="A543" s="76" t="n">
        <v>539</v>
      </c>
      <c r="B543" s="77" t="n">
        <f aca="false">EOMONTH(Input!$C$7,A543)</f>
        <v>59322</v>
      </c>
      <c r="C543" s="77"/>
      <c r="D543" s="104" t="n">
        <f aca="false">IF(($D542+$H542)&lt;0,($D542+$G542),0)</f>
        <v>0</v>
      </c>
      <c r="E543" s="104" t="n">
        <f aca="false">IF($D543&lt;0,Input!$G$60,0)</f>
        <v>0</v>
      </c>
      <c r="F543" s="104" t="n">
        <f aca="false">($D543*(Input!$G$56/100))/12</f>
        <v>0</v>
      </c>
      <c r="G543" s="104" t="n">
        <f aca="false">(-1)*$E543+$F543</f>
        <v>0</v>
      </c>
    </row>
    <row r="544" customFormat="false" ht="12.8" hidden="false" customHeight="false" outlineLevel="0" collapsed="false">
      <c r="A544" s="76" t="n">
        <v>540</v>
      </c>
      <c r="B544" s="77" t="n">
        <f aca="false">EOMONTH(Input!$C$7,A544)</f>
        <v>59352</v>
      </c>
      <c r="C544" s="77"/>
      <c r="D544" s="104" t="n">
        <f aca="false">IF(($D543+$H543)&lt;0,($D543+$G543),0)</f>
        <v>0</v>
      </c>
      <c r="E544" s="104" t="n">
        <f aca="false">IF($D544&lt;0,Input!$G$60,0)</f>
        <v>0</v>
      </c>
      <c r="F544" s="104" t="n">
        <f aca="false">($D544*(Input!$G$56/100))/12</f>
        <v>0</v>
      </c>
      <c r="G544" s="104" t="n">
        <f aca="false">(-1)*$E544+$F544</f>
        <v>0</v>
      </c>
    </row>
    <row r="545" customFormat="false" ht="12.8" hidden="false" customHeight="false" outlineLevel="0" collapsed="false">
      <c r="A545" s="76" t="n">
        <v>541</v>
      </c>
      <c r="B545" s="77" t="n">
        <f aca="false">EOMONTH(Input!$C$7,A545)</f>
        <v>59383</v>
      </c>
      <c r="C545" s="77"/>
      <c r="D545" s="104" t="n">
        <f aca="false">IF(($D544+$H544)&lt;0,($D544+$G544),0)</f>
        <v>0</v>
      </c>
      <c r="E545" s="104" t="n">
        <f aca="false">IF($D545&lt;0,Input!$G$60,0)</f>
        <v>0</v>
      </c>
      <c r="F545" s="104" t="n">
        <f aca="false">($D545*(Input!$G$56/100))/12</f>
        <v>0</v>
      </c>
      <c r="G545" s="104" t="n">
        <f aca="false">(-1)*$E545+$F545</f>
        <v>0</v>
      </c>
    </row>
    <row r="546" customFormat="false" ht="12.8" hidden="false" customHeight="false" outlineLevel="0" collapsed="false">
      <c r="A546" s="76" t="n">
        <v>542</v>
      </c>
      <c r="B546" s="77" t="n">
        <f aca="false">EOMONTH(Input!$C$7,A546)</f>
        <v>59414</v>
      </c>
      <c r="C546" s="77"/>
      <c r="D546" s="104" t="n">
        <f aca="false">IF(($D545+$H545)&lt;0,($D545+$G545),0)</f>
        <v>0</v>
      </c>
      <c r="E546" s="104" t="n">
        <f aca="false">IF($D546&lt;0,Input!$G$60,0)</f>
        <v>0</v>
      </c>
      <c r="F546" s="104" t="n">
        <f aca="false">($D546*(Input!$G$56/100))/12</f>
        <v>0</v>
      </c>
      <c r="G546" s="104" t="n">
        <f aca="false">(-1)*$E546+$F546</f>
        <v>0</v>
      </c>
    </row>
    <row r="547" customFormat="false" ht="12.8" hidden="false" customHeight="false" outlineLevel="0" collapsed="false">
      <c r="A547" s="76" t="n">
        <v>543</v>
      </c>
      <c r="B547" s="77" t="n">
        <f aca="false">EOMONTH(Input!$C$7,A547)</f>
        <v>59444</v>
      </c>
      <c r="C547" s="77"/>
      <c r="D547" s="104" t="n">
        <f aca="false">IF(($D546+$H546)&lt;0,($D546+$G546),0)</f>
        <v>0</v>
      </c>
      <c r="E547" s="104" t="n">
        <f aca="false">IF($D547&lt;0,Input!$G$60,0)</f>
        <v>0</v>
      </c>
      <c r="F547" s="104" t="n">
        <f aca="false">($D547*(Input!$G$56/100))/12</f>
        <v>0</v>
      </c>
      <c r="G547" s="104" t="n">
        <f aca="false">(-1)*$E547+$F547</f>
        <v>0</v>
      </c>
    </row>
    <row r="548" customFormat="false" ht="12.8" hidden="false" customHeight="false" outlineLevel="0" collapsed="false">
      <c r="A548" s="76" t="n">
        <v>544</v>
      </c>
      <c r="B548" s="77" t="n">
        <f aca="false">EOMONTH(Input!$C$7,A548)</f>
        <v>59475</v>
      </c>
      <c r="C548" s="77"/>
      <c r="D548" s="104" t="n">
        <f aca="false">IF(($D547+$H547)&lt;0,($D547+$G547),0)</f>
        <v>0</v>
      </c>
      <c r="E548" s="104" t="n">
        <f aca="false">IF($D548&lt;0,Input!$G$60,0)</f>
        <v>0</v>
      </c>
      <c r="F548" s="104" t="n">
        <f aca="false">($D548*(Input!$G$56/100))/12</f>
        <v>0</v>
      </c>
      <c r="G548" s="104" t="n">
        <f aca="false">(-1)*$E548+$F548</f>
        <v>0</v>
      </c>
    </row>
    <row r="549" customFormat="false" ht="12.8" hidden="false" customHeight="false" outlineLevel="0" collapsed="false">
      <c r="A549" s="76" t="n">
        <v>545</v>
      </c>
      <c r="B549" s="77" t="n">
        <f aca="false">EOMONTH(Input!$C$7,A549)</f>
        <v>59505</v>
      </c>
      <c r="C549" s="77"/>
      <c r="D549" s="104" t="n">
        <f aca="false">IF(($D548+$H548)&lt;0,($D548+$G548),0)</f>
        <v>0</v>
      </c>
      <c r="E549" s="104" t="n">
        <f aca="false">IF($D549&lt;0,Input!$G$60,0)</f>
        <v>0</v>
      </c>
      <c r="F549" s="104" t="n">
        <f aca="false">($D549*(Input!$G$56/100))/12</f>
        <v>0</v>
      </c>
      <c r="G549" s="104" t="n">
        <f aca="false">(-1)*$E549+$F549</f>
        <v>0</v>
      </c>
    </row>
    <row r="550" customFormat="false" ht="12.8" hidden="false" customHeight="false" outlineLevel="0" collapsed="false">
      <c r="A550" s="76" t="n">
        <v>546</v>
      </c>
      <c r="B550" s="77" t="n">
        <f aca="false">EOMONTH(Input!$C$7,A550)</f>
        <v>59536</v>
      </c>
      <c r="C550" s="77"/>
      <c r="D550" s="104" t="n">
        <f aca="false">IF(($D549+$H549)&lt;0,($D549+$G549),0)</f>
        <v>0</v>
      </c>
      <c r="E550" s="104" t="n">
        <f aca="false">IF($D550&lt;0,Input!$G$60,0)</f>
        <v>0</v>
      </c>
      <c r="F550" s="104" t="n">
        <f aca="false">($D550*(Input!$G$56/100))/12</f>
        <v>0</v>
      </c>
      <c r="G550" s="104" t="n">
        <f aca="false">(-1)*$E550+$F550</f>
        <v>0</v>
      </c>
    </row>
    <row r="551" customFormat="false" ht="12.8" hidden="false" customHeight="false" outlineLevel="0" collapsed="false">
      <c r="A551" s="76" t="n">
        <v>547</v>
      </c>
      <c r="B551" s="77" t="n">
        <f aca="false">EOMONTH(Input!$C$7,A551)</f>
        <v>59567</v>
      </c>
      <c r="C551" s="77"/>
      <c r="D551" s="104" t="n">
        <f aca="false">IF(($D550+$H550)&lt;0,($D550+$G550),0)</f>
        <v>0</v>
      </c>
      <c r="E551" s="104" t="n">
        <f aca="false">IF($D551&lt;0,Input!$G$60,0)</f>
        <v>0</v>
      </c>
      <c r="F551" s="104" t="n">
        <f aca="false">($D551*(Input!$G$56/100))/12</f>
        <v>0</v>
      </c>
      <c r="G551" s="104" t="n">
        <f aca="false">(-1)*$E551+$F551</f>
        <v>0</v>
      </c>
    </row>
    <row r="552" customFormat="false" ht="12.8" hidden="false" customHeight="false" outlineLevel="0" collapsed="false">
      <c r="A552" s="76" t="n">
        <v>548</v>
      </c>
      <c r="B552" s="77" t="n">
        <f aca="false">EOMONTH(Input!$C$7,A552)</f>
        <v>59595</v>
      </c>
      <c r="C552" s="77"/>
      <c r="D552" s="104" t="n">
        <f aca="false">IF(($D551+$H551)&lt;0,($D551+$G551),0)</f>
        <v>0</v>
      </c>
      <c r="E552" s="104" t="n">
        <f aca="false">IF($D552&lt;0,Input!$G$60,0)</f>
        <v>0</v>
      </c>
      <c r="F552" s="104" t="n">
        <f aca="false">($D552*(Input!$G$56/100))/12</f>
        <v>0</v>
      </c>
      <c r="G552" s="104" t="n">
        <f aca="false">(-1)*$E552+$F552</f>
        <v>0</v>
      </c>
    </row>
    <row r="553" customFormat="false" ht="12.8" hidden="false" customHeight="false" outlineLevel="0" collapsed="false">
      <c r="A553" s="76" t="n">
        <v>549</v>
      </c>
      <c r="B553" s="77" t="n">
        <f aca="false">EOMONTH(Input!$C$7,A553)</f>
        <v>59626</v>
      </c>
      <c r="C553" s="77"/>
      <c r="D553" s="104" t="n">
        <f aca="false">IF(($D552+$H552)&lt;0,($D552+$G552),0)</f>
        <v>0</v>
      </c>
      <c r="E553" s="104" t="n">
        <f aca="false">IF($D553&lt;0,Input!$G$60,0)</f>
        <v>0</v>
      </c>
      <c r="F553" s="104" t="n">
        <f aca="false">($D553*(Input!$G$56/100))/12</f>
        <v>0</v>
      </c>
      <c r="G553" s="104" t="n">
        <f aca="false">(-1)*$E553+$F553</f>
        <v>0</v>
      </c>
    </row>
    <row r="554" customFormat="false" ht="12.8" hidden="false" customHeight="false" outlineLevel="0" collapsed="false">
      <c r="A554" s="76" t="n">
        <v>550</v>
      </c>
      <c r="B554" s="77" t="n">
        <f aca="false">EOMONTH(Input!$C$7,A554)</f>
        <v>59656</v>
      </c>
      <c r="C554" s="77"/>
      <c r="D554" s="104" t="n">
        <f aca="false">IF(($D553+$H553)&lt;0,($D553+$G553),0)</f>
        <v>0</v>
      </c>
      <c r="E554" s="104" t="n">
        <f aca="false">IF($D554&lt;0,Input!$G$60,0)</f>
        <v>0</v>
      </c>
      <c r="F554" s="104" t="n">
        <f aca="false">($D554*(Input!$G$56/100))/12</f>
        <v>0</v>
      </c>
      <c r="G554" s="104" t="n">
        <f aca="false">(-1)*$E554+$F554</f>
        <v>0</v>
      </c>
    </row>
    <row r="555" customFormat="false" ht="12.8" hidden="false" customHeight="false" outlineLevel="0" collapsed="false">
      <c r="A555" s="76" t="n">
        <v>551</v>
      </c>
      <c r="B555" s="77" t="n">
        <f aca="false">EOMONTH(Input!$C$7,A555)</f>
        <v>59687</v>
      </c>
      <c r="C555" s="77"/>
      <c r="D555" s="104" t="n">
        <f aca="false">IF(($D554+$H554)&lt;0,($D554+$G554),0)</f>
        <v>0</v>
      </c>
      <c r="E555" s="104" t="n">
        <f aca="false">IF($D555&lt;0,Input!$G$60,0)</f>
        <v>0</v>
      </c>
      <c r="F555" s="104" t="n">
        <f aca="false">($D555*(Input!$G$56/100))/12</f>
        <v>0</v>
      </c>
      <c r="G555" s="104" t="n">
        <f aca="false">(-1)*$E555+$F555</f>
        <v>0</v>
      </c>
    </row>
    <row r="556" customFormat="false" ht="12.8" hidden="false" customHeight="false" outlineLevel="0" collapsed="false">
      <c r="A556" s="76" t="n">
        <v>552</v>
      </c>
      <c r="B556" s="77" t="n">
        <f aca="false">EOMONTH(Input!$C$7,A556)</f>
        <v>59717</v>
      </c>
      <c r="C556" s="77"/>
      <c r="D556" s="104" t="n">
        <f aca="false">IF(($D555+$H555)&lt;0,($D555+$G555),0)</f>
        <v>0</v>
      </c>
      <c r="E556" s="104" t="n">
        <f aca="false">IF($D556&lt;0,Input!$G$60,0)</f>
        <v>0</v>
      </c>
      <c r="F556" s="104" t="n">
        <f aca="false">($D556*(Input!$G$56/100))/12</f>
        <v>0</v>
      </c>
      <c r="G556" s="104" t="n">
        <f aca="false">(-1)*$E556+$F556</f>
        <v>0</v>
      </c>
    </row>
    <row r="557" customFormat="false" ht="12.8" hidden="false" customHeight="false" outlineLevel="0" collapsed="false">
      <c r="A557" s="76" t="n">
        <v>553</v>
      </c>
      <c r="B557" s="77" t="n">
        <f aca="false">EOMONTH(Input!$C$7,A557)</f>
        <v>59748</v>
      </c>
      <c r="C557" s="77"/>
      <c r="D557" s="104" t="n">
        <f aca="false">IF(($D556+$H556)&lt;0,($D556+$G556),0)</f>
        <v>0</v>
      </c>
      <c r="E557" s="104" t="n">
        <f aca="false">IF($D557&lt;0,Input!$G$60,0)</f>
        <v>0</v>
      </c>
      <c r="F557" s="104" t="n">
        <f aca="false">($D557*(Input!$G$56/100))/12</f>
        <v>0</v>
      </c>
      <c r="G557" s="104" t="n">
        <f aca="false">(-1)*$E557+$F557</f>
        <v>0</v>
      </c>
    </row>
    <row r="558" customFormat="false" ht="12.8" hidden="false" customHeight="false" outlineLevel="0" collapsed="false">
      <c r="A558" s="76" t="n">
        <v>554</v>
      </c>
      <c r="B558" s="77" t="n">
        <f aca="false">EOMONTH(Input!$C$7,A558)</f>
        <v>59779</v>
      </c>
      <c r="C558" s="77"/>
      <c r="D558" s="104" t="n">
        <f aca="false">IF(($D557+$H557)&lt;0,($D557+$G557),0)</f>
        <v>0</v>
      </c>
      <c r="E558" s="104" t="n">
        <f aca="false">IF($D558&lt;0,Input!$G$60,0)</f>
        <v>0</v>
      </c>
      <c r="F558" s="104" t="n">
        <f aca="false">($D558*(Input!$G$56/100))/12</f>
        <v>0</v>
      </c>
      <c r="G558" s="104" t="n">
        <f aca="false">(-1)*$E558+$F558</f>
        <v>0</v>
      </c>
    </row>
    <row r="559" customFormat="false" ht="12.8" hidden="false" customHeight="false" outlineLevel="0" collapsed="false">
      <c r="A559" s="76" t="n">
        <v>555</v>
      </c>
      <c r="B559" s="77" t="n">
        <f aca="false">EOMONTH(Input!$C$7,A559)</f>
        <v>59809</v>
      </c>
      <c r="C559" s="77"/>
      <c r="D559" s="104" t="n">
        <f aca="false">IF(($D558+$H558)&lt;0,($D558+$G558),0)</f>
        <v>0</v>
      </c>
      <c r="E559" s="104" t="n">
        <f aca="false">IF($D559&lt;0,Input!$G$60,0)</f>
        <v>0</v>
      </c>
      <c r="F559" s="104" t="n">
        <f aca="false">($D559*(Input!$G$56/100))/12</f>
        <v>0</v>
      </c>
      <c r="G559" s="104" t="n">
        <f aca="false">(-1)*$E559+$F559</f>
        <v>0</v>
      </c>
    </row>
    <row r="560" customFormat="false" ht="12.8" hidden="false" customHeight="false" outlineLevel="0" collapsed="false">
      <c r="A560" s="76" t="n">
        <v>556</v>
      </c>
      <c r="B560" s="77" t="n">
        <f aca="false">EOMONTH(Input!$C$7,A560)</f>
        <v>59840</v>
      </c>
      <c r="C560" s="77"/>
      <c r="D560" s="104" t="n">
        <f aca="false">IF(($D559+$H559)&lt;0,($D559+$G559),0)</f>
        <v>0</v>
      </c>
      <c r="E560" s="104" t="n">
        <f aca="false">IF($D560&lt;0,Input!$G$60,0)</f>
        <v>0</v>
      </c>
      <c r="F560" s="104" t="n">
        <f aca="false">($D560*(Input!$G$56/100))/12</f>
        <v>0</v>
      </c>
      <c r="G560" s="104" t="n">
        <f aca="false">(-1)*$E560+$F560</f>
        <v>0</v>
      </c>
    </row>
    <row r="561" customFormat="false" ht="12.8" hidden="false" customHeight="false" outlineLevel="0" collapsed="false">
      <c r="A561" s="76" t="n">
        <v>557</v>
      </c>
      <c r="B561" s="77" t="n">
        <f aca="false">EOMONTH(Input!$C$7,A561)</f>
        <v>59870</v>
      </c>
      <c r="C561" s="77"/>
      <c r="D561" s="104" t="n">
        <f aca="false">IF(($D560+$H560)&lt;0,($D560+$G560),0)</f>
        <v>0</v>
      </c>
      <c r="E561" s="104" t="n">
        <f aca="false">IF($D561&lt;0,Input!$G$60,0)</f>
        <v>0</v>
      </c>
      <c r="F561" s="104" t="n">
        <f aca="false">($D561*(Input!$G$56/100))/12</f>
        <v>0</v>
      </c>
      <c r="G561" s="104" t="n">
        <f aca="false">(-1)*$E561+$F561</f>
        <v>0</v>
      </c>
    </row>
    <row r="562" customFormat="false" ht="12.8" hidden="false" customHeight="false" outlineLevel="0" collapsed="false">
      <c r="A562" s="76" t="n">
        <v>558</v>
      </c>
      <c r="B562" s="77" t="n">
        <f aca="false">EOMONTH(Input!$C$7,A562)</f>
        <v>59901</v>
      </c>
      <c r="C562" s="77"/>
      <c r="D562" s="104" t="n">
        <f aca="false">IF(($D561+$H561)&lt;0,($D561+$G561),0)</f>
        <v>0</v>
      </c>
      <c r="E562" s="104" t="n">
        <f aca="false">IF($D562&lt;0,Input!$G$60,0)</f>
        <v>0</v>
      </c>
      <c r="F562" s="104" t="n">
        <f aca="false">($D562*(Input!$G$56/100))/12</f>
        <v>0</v>
      </c>
      <c r="G562" s="104" t="n">
        <f aca="false">(-1)*$E562+$F562</f>
        <v>0</v>
      </c>
    </row>
    <row r="563" customFormat="false" ht="12.8" hidden="false" customHeight="false" outlineLevel="0" collapsed="false">
      <c r="A563" s="76" t="n">
        <v>559</v>
      </c>
      <c r="B563" s="77" t="n">
        <f aca="false">EOMONTH(Input!$C$7,A563)</f>
        <v>59932</v>
      </c>
      <c r="C563" s="77"/>
      <c r="D563" s="104" t="n">
        <f aca="false">IF(($D562+$H562)&lt;0,($D562+$G562),0)</f>
        <v>0</v>
      </c>
      <c r="E563" s="104" t="n">
        <f aca="false">IF($D563&lt;0,Input!$G$60,0)</f>
        <v>0</v>
      </c>
      <c r="F563" s="104" t="n">
        <f aca="false">($D563*(Input!$G$56/100))/12</f>
        <v>0</v>
      </c>
      <c r="G563" s="104" t="n">
        <f aca="false">(-1)*$E563+$F563</f>
        <v>0</v>
      </c>
    </row>
    <row r="564" customFormat="false" ht="12.8" hidden="false" customHeight="false" outlineLevel="0" collapsed="false">
      <c r="A564" s="76" t="n">
        <v>560</v>
      </c>
      <c r="B564" s="77" t="n">
        <f aca="false">EOMONTH(Input!$C$7,A564)</f>
        <v>59961</v>
      </c>
      <c r="C564" s="77"/>
      <c r="D564" s="104" t="n">
        <f aca="false">IF(($D563+$H563)&lt;0,($D563+$G563),0)</f>
        <v>0</v>
      </c>
      <c r="E564" s="104" t="n">
        <f aca="false">IF($D564&lt;0,Input!$G$60,0)</f>
        <v>0</v>
      </c>
      <c r="F564" s="104" t="n">
        <f aca="false">($D564*(Input!$G$56/100))/12</f>
        <v>0</v>
      </c>
      <c r="G564" s="104" t="n">
        <f aca="false">(-1)*$E564+$F564</f>
        <v>0</v>
      </c>
    </row>
    <row r="565" customFormat="false" ht="12.8" hidden="false" customHeight="false" outlineLevel="0" collapsed="false">
      <c r="A565" s="76" t="n">
        <v>561</v>
      </c>
      <c r="B565" s="77" t="n">
        <f aca="false">EOMONTH(Input!$C$7,A565)</f>
        <v>59992</v>
      </c>
      <c r="C565" s="77"/>
      <c r="D565" s="104" t="n">
        <f aca="false">IF(($D564+$H564)&lt;0,($D564+$G564),0)</f>
        <v>0</v>
      </c>
      <c r="E565" s="104" t="n">
        <f aca="false">IF($D565&lt;0,Input!$G$60,0)</f>
        <v>0</v>
      </c>
      <c r="F565" s="104" t="n">
        <f aca="false">($D565*(Input!$G$56/100))/12</f>
        <v>0</v>
      </c>
      <c r="G565" s="104" t="n">
        <f aca="false">(-1)*$E565+$F565</f>
        <v>0</v>
      </c>
    </row>
    <row r="566" customFormat="false" ht="12.8" hidden="false" customHeight="false" outlineLevel="0" collapsed="false">
      <c r="A566" s="76" t="n">
        <v>562</v>
      </c>
      <c r="B566" s="77" t="n">
        <f aca="false">EOMONTH(Input!$C$7,A566)</f>
        <v>60022</v>
      </c>
      <c r="C566" s="77"/>
      <c r="D566" s="104" t="n">
        <f aca="false">IF(($D565+$H565)&lt;0,($D565+$G565),0)</f>
        <v>0</v>
      </c>
      <c r="E566" s="104" t="n">
        <f aca="false">IF($D566&lt;0,Input!$G$60,0)</f>
        <v>0</v>
      </c>
      <c r="F566" s="104" t="n">
        <f aca="false">($D566*(Input!$G$56/100))/12</f>
        <v>0</v>
      </c>
      <c r="G566" s="104" t="n">
        <f aca="false">(-1)*$E566+$F566</f>
        <v>0</v>
      </c>
    </row>
    <row r="567" customFormat="false" ht="12.8" hidden="false" customHeight="false" outlineLevel="0" collapsed="false">
      <c r="A567" s="76" t="n">
        <v>563</v>
      </c>
      <c r="B567" s="77" t="n">
        <f aca="false">EOMONTH(Input!$C$7,A567)</f>
        <v>60053</v>
      </c>
      <c r="C567" s="77"/>
      <c r="D567" s="104" t="n">
        <f aca="false">IF(($D566+$H566)&lt;0,($D566+$G566),0)</f>
        <v>0</v>
      </c>
      <c r="E567" s="104" t="n">
        <f aca="false">IF($D567&lt;0,Input!$G$60,0)</f>
        <v>0</v>
      </c>
      <c r="F567" s="104" t="n">
        <f aca="false">($D567*(Input!$G$56/100))/12</f>
        <v>0</v>
      </c>
      <c r="G567" s="104" t="n">
        <f aca="false">(-1)*$E567+$F567</f>
        <v>0</v>
      </c>
    </row>
    <row r="568" customFormat="false" ht="12.8" hidden="false" customHeight="false" outlineLevel="0" collapsed="false">
      <c r="A568" s="76" t="n">
        <v>564</v>
      </c>
      <c r="B568" s="77" t="n">
        <f aca="false">EOMONTH(Input!$C$7,A568)</f>
        <v>60083</v>
      </c>
      <c r="C568" s="77"/>
      <c r="D568" s="104" t="n">
        <f aca="false">IF(($D567+$H567)&lt;0,($D567+$G567),0)</f>
        <v>0</v>
      </c>
      <c r="E568" s="104" t="n">
        <f aca="false">IF($D568&lt;0,Input!$G$60,0)</f>
        <v>0</v>
      </c>
      <c r="F568" s="104" t="n">
        <f aca="false">($D568*(Input!$G$56/100))/12</f>
        <v>0</v>
      </c>
      <c r="G568" s="104" t="n">
        <f aca="false">(-1)*$E568+$F568</f>
        <v>0</v>
      </c>
    </row>
    <row r="569" customFormat="false" ht="12.8" hidden="false" customHeight="false" outlineLevel="0" collapsed="false">
      <c r="A569" s="76" t="n">
        <v>565</v>
      </c>
      <c r="B569" s="77" t="n">
        <f aca="false">EOMONTH(Input!$C$7,A569)</f>
        <v>60114</v>
      </c>
      <c r="C569" s="77"/>
      <c r="D569" s="104" t="n">
        <f aca="false">IF(($D568+$H568)&lt;0,($D568+$G568),0)</f>
        <v>0</v>
      </c>
      <c r="E569" s="104" t="n">
        <f aca="false">IF($D569&lt;0,Input!$G$60,0)</f>
        <v>0</v>
      </c>
      <c r="F569" s="104" t="n">
        <f aca="false">($D569*(Input!$G$56/100))/12</f>
        <v>0</v>
      </c>
      <c r="G569" s="104" t="n">
        <f aca="false">(-1)*$E569+$F569</f>
        <v>0</v>
      </c>
    </row>
    <row r="570" customFormat="false" ht="12.8" hidden="false" customHeight="false" outlineLevel="0" collapsed="false">
      <c r="A570" s="76" t="n">
        <v>566</v>
      </c>
      <c r="B570" s="77" t="n">
        <f aca="false">EOMONTH(Input!$C$7,A570)</f>
        <v>60145</v>
      </c>
      <c r="C570" s="77"/>
      <c r="D570" s="104" t="n">
        <f aca="false">IF(($D569+$H569)&lt;0,($D569+$G569),0)</f>
        <v>0</v>
      </c>
      <c r="E570" s="104" t="n">
        <f aca="false">IF($D570&lt;0,Input!$G$60,0)</f>
        <v>0</v>
      </c>
      <c r="F570" s="104" t="n">
        <f aca="false">($D570*(Input!$G$56/100))/12</f>
        <v>0</v>
      </c>
      <c r="G570" s="104" t="n">
        <f aca="false">(-1)*$E570+$F570</f>
        <v>0</v>
      </c>
    </row>
    <row r="571" customFormat="false" ht="12.8" hidden="false" customHeight="false" outlineLevel="0" collapsed="false">
      <c r="A571" s="76" t="n">
        <v>567</v>
      </c>
      <c r="B571" s="77" t="n">
        <f aca="false">EOMONTH(Input!$C$7,A571)</f>
        <v>60175</v>
      </c>
      <c r="C571" s="77"/>
      <c r="D571" s="104" t="n">
        <f aca="false">IF(($D570+$H570)&lt;0,($D570+$G570),0)</f>
        <v>0</v>
      </c>
      <c r="E571" s="104" t="n">
        <f aca="false">IF($D571&lt;0,Input!$G$60,0)</f>
        <v>0</v>
      </c>
      <c r="F571" s="104" t="n">
        <f aca="false">($D571*(Input!$G$56/100))/12</f>
        <v>0</v>
      </c>
      <c r="G571" s="104" t="n">
        <f aca="false">(-1)*$E571+$F571</f>
        <v>0</v>
      </c>
    </row>
    <row r="572" customFormat="false" ht="12.8" hidden="false" customHeight="false" outlineLevel="0" collapsed="false">
      <c r="A572" s="76" t="n">
        <v>568</v>
      </c>
      <c r="B572" s="77" t="n">
        <f aca="false">EOMONTH(Input!$C$7,A572)</f>
        <v>60206</v>
      </c>
      <c r="C572" s="77"/>
      <c r="D572" s="104" t="n">
        <f aca="false">IF(($D571+$H571)&lt;0,($D571+$G571),0)</f>
        <v>0</v>
      </c>
      <c r="E572" s="104" t="n">
        <f aca="false">IF($D572&lt;0,Input!$G$60,0)</f>
        <v>0</v>
      </c>
      <c r="F572" s="104" t="n">
        <f aca="false">($D572*(Input!$G$56/100))/12</f>
        <v>0</v>
      </c>
      <c r="G572" s="104" t="n">
        <f aca="false">(-1)*$E572+$F572</f>
        <v>0</v>
      </c>
    </row>
    <row r="573" customFormat="false" ht="12.8" hidden="false" customHeight="false" outlineLevel="0" collapsed="false">
      <c r="A573" s="76" t="n">
        <v>569</v>
      </c>
      <c r="B573" s="77" t="n">
        <f aca="false">EOMONTH(Input!$C$7,A573)</f>
        <v>60236</v>
      </c>
      <c r="C573" s="77"/>
      <c r="D573" s="104" t="n">
        <f aca="false">IF(($D572+$H572)&lt;0,($D572+$G572),0)</f>
        <v>0</v>
      </c>
      <c r="E573" s="104" t="n">
        <f aca="false">IF($D573&lt;0,Input!$G$60,0)</f>
        <v>0</v>
      </c>
      <c r="F573" s="104" t="n">
        <f aca="false">($D573*(Input!$G$56/100))/12</f>
        <v>0</v>
      </c>
      <c r="G573" s="104" t="n">
        <f aca="false">(-1)*$E573+$F573</f>
        <v>0</v>
      </c>
    </row>
    <row r="574" customFormat="false" ht="12.8" hidden="false" customHeight="false" outlineLevel="0" collapsed="false">
      <c r="A574" s="76" t="n">
        <v>570</v>
      </c>
      <c r="B574" s="77" t="n">
        <f aca="false">EOMONTH(Input!$C$7,A574)</f>
        <v>60267</v>
      </c>
      <c r="C574" s="77"/>
      <c r="D574" s="104" t="n">
        <f aca="false">IF(($D573+$H573)&lt;0,($D573+$G573),0)</f>
        <v>0</v>
      </c>
      <c r="E574" s="104" t="n">
        <f aca="false">IF($D574&lt;0,Input!$G$60,0)</f>
        <v>0</v>
      </c>
      <c r="F574" s="104" t="n">
        <f aca="false">($D574*(Input!$G$56/100))/12</f>
        <v>0</v>
      </c>
      <c r="G574" s="104" t="n">
        <f aca="false">(-1)*$E574+$F574</f>
        <v>0</v>
      </c>
    </row>
    <row r="575" customFormat="false" ht="12.8" hidden="false" customHeight="false" outlineLevel="0" collapsed="false">
      <c r="A575" s="76" t="n">
        <v>571</v>
      </c>
      <c r="B575" s="77" t="n">
        <f aca="false">EOMONTH(Input!$C$7,A575)</f>
        <v>60298</v>
      </c>
      <c r="C575" s="77"/>
      <c r="D575" s="104" t="n">
        <f aca="false">IF(($D574+$H574)&lt;0,($D574+$G574),0)</f>
        <v>0</v>
      </c>
      <c r="E575" s="104" t="n">
        <f aca="false">IF($D575&lt;0,Input!$G$60,0)</f>
        <v>0</v>
      </c>
      <c r="F575" s="104" t="n">
        <f aca="false">($D575*(Input!$G$56/100))/12</f>
        <v>0</v>
      </c>
      <c r="G575" s="104" t="n">
        <f aca="false">(-1)*$E575+$F575</f>
        <v>0</v>
      </c>
    </row>
    <row r="576" customFormat="false" ht="12.8" hidden="false" customHeight="false" outlineLevel="0" collapsed="false">
      <c r="A576" s="76" t="n">
        <v>572</v>
      </c>
      <c r="B576" s="77" t="n">
        <f aca="false">EOMONTH(Input!$C$7,A576)</f>
        <v>60326</v>
      </c>
      <c r="C576" s="77"/>
      <c r="D576" s="104" t="n">
        <f aca="false">IF(($D575+$H575)&lt;0,($D575+$G575),0)</f>
        <v>0</v>
      </c>
      <c r="E576" s="104" t="n">
        <f aca="false">IF($D576&lt;0,Input!$G$60,0)</f>
        <v>0</v>
      </c>
      <c r="F576" s="104" t="n">
        <f aca="false">($D576*(Input!$G$56/100))/12</f>
        <v>0</v>
      </c>
      <c r="G576" s="104" t="n">
        <f aca="false">(-1)*$E576+$F576</f>
        <v>0</v>
      </c>
    </row>
    <row r="577" customFormat="false" ht="12.8" hidden="false" customHeight="false" outlineLevel="0" collapsed="false">
      <c r="A577" s="76" t="n">
        <v>573</v>
      </c>
      <c r="B577" s="77" t="n">
        <f aca="false">EOMONTH(Input!$C$7,A577)</f>
        <v>60357</v>
      </c>
      <c r="C577" s="77"/>
      <c r="D577" s="104" t="n">
        <f aca="false">IF(($D576+$H576)&lt;0,($D576+$G576),0)</f>
        <v>0</v>
      </c>
      <c r="E577" s="104" t="n">
        <f aca="false">IF($D577&lt;0,Input!$G$60,0)</f>
        <v>0</v>
      </c>
      <c r="F577" s="104" t="n">
        <f aca="false">($D577*(Input!$G$56/100))/12</f>
        <v>0</v>
      </c>
      <c r="G577" s="104" t="n">
        <f aca="false">(-1)*$E577+$F577</f>
        <v>0</v>
      </c>
    </row>
    <row r="578" customFormat="false" ht="12.8" hidden="false" customHeight="false" outlineLevel="0" collapsed="false">
      <c r="A578" s="76" t="n">
        <v>574</v>
      </c>
      <c r="B578" s="77" t="n">
        <f aca="false">EOMONTH(Input!$C$7,A578)</f>
        <v>60387</v>
      </c>
      <c r="C578" s="77"/>
      <c r="D578" s="104" t="n">
        <f aca="false">IF(($D577+$H577)&lt;0,($D577+$G577),0)</f>
        <v>0</v>
      </c>
      <c r="E578" s="104" t="n">
        <f aca="false">IF($D578&lt;0,Input!$G$60,0)</f>
        <v>0</v>
      </c>
      <c r="F578" s="104" t="n">
        <f aca="false">($D578*(Input!$G$56/100))/12</f>
        <v>0</v>
      </c>
      <c r="G578" s="104" t="n">
        <f aca="false">(-1)*$E578+$F578</f>
        <v>0</v>
      </c>
    </row>
    <row r="579" customFormat="false" ht="12.8" hidden="false" customHeight="false" outlineLevel="0" collapsed="false">
      <c r="A579" s="76" t="n">
        <v>575</v>
      </c>
      <c r="B579" s="77" t="n">
        <f aca="false">EOMONTH(Input!$C$7,A579)</f>
        <v>60418</v>
      </c>
      <c r="C579" s="77"/>
      <c r="D579" s="104" t="n">
        <f aca="false">IF(($D578+$H578)&lt;0,($D578+$G578),0)</f>
        <v>0</v>
      </c>
      <c r="E579" s="104" t="n">
        <f aca="false">IF($D579&lt;0,Input!$G$60,0)</f>
        <v>0</v>
      </c>
      <c r="F579" s="104" t="n">
        <f aca="false">($D579*(Input!$G$56/100))/12</f>
        <v>0</v>
      </c>
      <c r="G579" s="104" t="n">
        <f aca="false">(-1)*$E579+$F579</f>
        <v>0</v>
      </c>
    </row>
    <row r="580" customFormat="false" ht="12.8" hidden="false" customHeight="false" outlineLevel="0" collapsed="false">
      <c r="A580" s="76" t="n">
        <v>576</v>
      </c>
      <c r="B580" s="77" t="n">
        <f aca="false">EOMONTH(Input!$C$7,A580)</f>
        <v>60448</v>
      </c>
      <c r="C580" s="77"/>
      <c r="D580" s="104" t="n">
        <f aca="false">IF(($D579+$H579)&lt;0,($D579+$G579),0)</f>
        <v>0</v>
      </c>
      <c r="E580" s="104" t="n">
        <f aca="false">IF($D580&lt;0,Input!$G$60,0)</f>
        <v>0</v>
      </c>
      <c r="F580" s="104" t="n">
        <f aca="false">($D580*(Input!$G$56/100))/12</f>
        <v>0</v>
      </c>
      <c r="G580" s="104" t="n">
        <f aca="false">(-1)*$E580+$F580</f>
        <v>0</v>
      </c>
    </row>
    <row r="581" customFormat="false" ht="12.8" hidden="false" customHeight="false" outlineLevel="0" collapsed="false">
      <c r="A581" s="76" t="n">
        <v>577</v>
      </c>
      <c r="B581" s="77" t="n">
        <f aca="false">EOMONTH(Input!$C$7,A581)</f>
        <v>60479</v>
      </c>
      <c r="C581" s="77"/>
      <c r="D581" s="104" t="n">
        <f aca="false">IF(($D580+$H580)&lt;0,($D580+$G580),0)</f>
        <v>0</v>
      </c>
      <c r="E581" s="104" t="n">
        <f aca="false">IF($D581&lt;0,Input!$G$60,0)</f>
        <v>0</v>
      </c>
      <c r="F581" s="104" t="n">
        <f aca="false">($D581*(Input!$G$56/100))/12</f>
        <v>0</v>
      </c>
      <c r="G581" s="104" t="n">
        <f aca="false">(-1)*$E581+$F581</f>
        <v>0</v>
      </c>
    </row>
    <row r="582" customFormat="false" ht="12.8" hidden="false" customHeight="false" outlineLevel="0" collapsed="false">
      <c r="A582" s="76" t="n">
        <v>578</v>
      </c>
      <c r="B582" s="77" t="n">
        <f aca="false">EOMONTH(Input!$C$7,A582)</f>
        <v>60510</v>
      </c>
      <c r="C582" s="77"/>
      <c r="D582" s="104" t="n">
        <f aca="false">IF(($D581+$H581)&lt;0,($D581+$G581),0)</f>
        <v>0</v>
      </c>
      <c r="E582" s="104" t="n">
        <f aca="false">IF($D582&lt;0,Input!$G$60,0)</f>
        <v>0</v>
      </c>
      <c r="F582" s="104" t="n">
        <f aca="false">($D582*(Input!$G$56/100))/12</f>
        <v>0</v>
      </c>
      <c r="G582" s="104" t="n">
        <f aca="false">(-1)*$E582+$F582</f>
        <v>0</v>
      </c>
    </row>
    <row r="583" customFormat="false" ht="12.8" hidden="false" customHeight="false" outlineLevel="0" collapsed="false">
      <c r="A583" s="76" t="n">
        <v>579</v>
      </c>
      <c r="B583" s="77" t="n">
        <f aca="false">EOMONTH(Input!$C$7,A583)</f>
        <v>60540</v>
      </c>
      <c r="C583" s="77"/>
      <c r="D583" s="104" t="n">
        <f aca="false">IF(($D582+$H582)&lt;0,($D582+$G582),0)</f>
        <v>0</v>
      </c>
      <c r="E583" s="104" t="n">
        <f aca="false">IF($D583&lt;0,Input!$G$60,0)</f>
        <v>0</v>
      </c>
      <c r="F583" s="104" t="n">
        <f aca="false">($D583*(Input!$G$56/100))/12</f>
        <v>0</v>
      </c>
      <c r="G583" s="104" t="n">
        <f aca="false">(-1)*$E583+$F583</f>
        <v>0</v>
      </c>
    </row>
    <row r="584" customFormat="false" ht="12.8" hidden="false" customHeight="false" outlineLevel="0" collapsed="false">
      <c r="A584" s="76" t="n">
        <v>580</v>
      </c>
      <c r="B584" s="77" t="n">
        <f aca="false">EOMONTH(Input!$C$7,A584)</f>
        <v>60571</v>
      </c>
      <c r="C584" s="77"/>
      <c r="D584" s="104" t="n">
        <f aca="false">IF(($D583+$H583)&lt;0,($D583+$G583),0)</f>
        <v>0</v>
      </c>
      <c r="E584" s="104" t="n">
        <f aca="false">IF($D584&lt;0,Input!$G$60,0)</f>
        <v>0</v>
      </c>
      <c r="F584" s="104" t="n">
        <f aca="false">($D584*(Input!$G$56/100))/12</f>
        <v>0</v>
      </c>
      <c r="G584" s="104" t="n">
        <f aca="false">(-1)*$E584+$F584</f>
        <v>0</v>
      </c>
    </row>
    <row r="585" customFormat="false" ht="12.8" hidden="false" customHeight="false" outlineLevel="0" collapsed="false">
      <c r="A585" s="76" t="n">
        <v>581</v>
      </c>
      <c r="B585" s="77" t="n">
        <f aca="false">EOMONTH(Input!$C$7,A585)</f>
        <v>60601</v>
      </c>
      <c r="C585" s="77"/>
      <c r="D585" s="104" t="n">
        <f aca="false">IF(($D584+$H584)&lt;0,($D584+$G584),0)</f>
        <v>0</v>
      </c>
      <c r="E585" s="104" t="n">
        <f aca="false">IF($D585&lt;0,Input!$G$60,0)</f>
        <v>0</v>
      </c>
      <c r="F585" s="104" t="n">
        <f aca="false">($D585*(Input!$G$56/100))/12</f>
        <v>0</v>
      </c>
      <c r="G585" s="104" t="n">
        <f aca="false">(-1)*$E585+$F585</f>
        <v>0</v>
      </c>
    </row>
    <row r="586" customFormat="false" ht="12.8" hidden="false" customHeight="false" outlineLevel="0" collapsed="false">
      <c r="A586" s="76" t="n">
        <v>582</v>
      </c>
      <c r="B586" s="77" t="n">
        <f aca="false">EOMONTH(Input!$C$7,A586)</f>
        <v>60632</v>
      </c>
      <c r="C586" s="77"/>
      <c r="D586" s="104" t="n">
        <f aca="false">IF(($D585+$H585)&lt;0,($D585+$G585),0)</f>
        <v>0</v>
      </c>
      <c r="E586" s="104" t="n">
        <f aca="false">IF($D586&lt;0,Input!$G$60,0)</f>
        <v>0</v>
      </c>
      <c r="F586" s="104" t="n">
        <f aca="false">($D586*(Input!$G$56/100))/12</f>
        <v>0</v>
      </c>
      <c r="G586" s="104" t="n">
        <f aca="false">(-1)*$E586+$F586</f>
        <v>0</v>
      </c>
    </row>
    <row r="587" customFormat="false" ht="12.8" hidden="false" customHeight="false" outlineLevel="0" collapsed="false">
      <c r="A587" s="76" t="n">
        <v>583</v>
      </c>
      <c r="B587" s="77" t="n">
        <f aca="false">EOMONTH(Input!$C$7,A587)</f>
        <v>60663</v>
      </c>
      <c r="C587" s="77"/>
      <c r="D587" s="104" t="n">
        <f aca="false">IF(($D586+$H586)&lt;0,($D586+$G586),0)</f>
        <v>0</v>
      </c>
      <c r="E587" s="104" t="n">
        <f aca="false">IF($D587&lt;0,Input!$G$60,0)</f>
        <v>0</v>
      </c>
      <c r="F587" s="104" t="n">
        <f aca="false">($D587*(Input!$G$56/100))/12</f>
        <v>0</v>
      </c>
      <c r="G587" s="104" t="n">
        <f aca="false">(-1)*$E587+$F587</f>
        <v>0</v>
      </c>
    </row>
    <row r="588" customFormat="false" ht="12.8" hidden="false" customHeight="false" outlineLevel="0" collapsed="false">
      <c r="A588" s="76" t="n">
        <v>584</v>
      </c>
      <c r="B588" s="77" t="n">
        <f aca="false">EOMONTH(Input!$C$7,A588)</f>
        <v>60691</v>
      </c>
      <c r="C588" s="77"/>
      <c r="D588" s="104" t="n">
        <f aca="false">IF(($D587+$H587)&lt;0,($D587+$G587),0)</f>
        <v>0</v>
      </c>
      <c r="E588" s="104" t="n">
        <f aca="false">IF($D588&lt;0,Input!$G$60,0)</f>
        <v>0</v>
      </c>
      <c r="F588" s="104" t="n">
        <f aca="false">($D588*(Input!$G$56/100))/12</f>
        <v>0</v>
      </c>
      <c r="G588" s="104" t="n">
        <f aca="false">(-1)*$E588+$F588</f>
        <v>0</v>
      </c>
    </row>
    <row r="589" customFormat="false" ht="12.8" hidden="false" customHeight="false" outlineLevel="0" collapsed="false">
      <c r="A589" s="76" t="n">
        <v>585</v>
      </c>
      <c r="B589" s="77" t="n">
        <f aca="false">EOMONTH(Input!$C$7,A589)</f>
        <v>60722</v>
      </c>
      <c r="C589" s="77"/>
      <c r="D589" s="104" t="n">
        <f aca="false">IF(($D588+$H588)&lt;0,($D588+$G588),0)</f>
        <v>0</v>
      </c>
      <c r="E589" s="104" t="n">
        <f aca="false">IF($D589&lt;0,Input!$G$60,0)</f>
        <v>0</v>
      </c>
      <c r="F589" s="104" t="n">
        <f aca="false">($D589*(Input!$G$56/100))/12</f>
        <v>0</v>
      </c>
      <c r="G589" s="104" t="n">
        <f aca="false">(-1)*$E589+$F589</f>
        <v>0</v>
      </c>
    </row>
    <row r="590" customFormat="false" ht="12.8" hidden="false" customHeight="false" outlineLevel="0" collapsed="false">
      <c r="A590" s="76" t="n">
        <v>586</v>
      </c>
      <c r="B590" s="77" t="n">
        <f aca="false">EOMONTH(Input!$C$7,A590)</f>
        <v>60752</v>
      </c>
      <c r="C590" s="77"/>
      <c r="D590" s="104" t="n">
        <f aca="false">IF(($D589+$H589)&lt;0,($D589+$G589),0)</f>
        <v>0</v>
      </c>
      <c r="E590" s="104" t="n">
        <f aca="false">IF($D590&lt;0,Input!$G$60,0)</f>
        <v>0</v>
      </c>
      <c r="F590" s="104" t="n">
        <f aca="false">($D590*(Input!$G$56/100))/12</f>
        <v>0</v>
      </c>
      <c r="G590" s="104" t="n">
        <f aca="false">(-1)*$E590+$F590</f>
        <v>0</v>
      </c>
    </row>
    <row r="591" customFormat="false" ht="12.8" hidden="false" customHeight="false" outlineLevel="0" collapsed="false">
      <c r="A591" s="76" t="n">
        <v>587</v>
      </c>
      <c r="B591" s="77" t="n">
        <f aca="false">EOMONTH(Input!$C$7,A591)</f>
        <v>60783</v>
      </c>
      <c r="C591" s="77"/>
      <c r="D591" s="104" t="n">
        <f aca="false">IF(($D590+$H590)&lt;0,($D590+$G590),0)</f>
        <v>0</v>
      </c>
      <c r="E591" s="104" t="n">
        <f aca="false">IF($D591&lt;0,Input!$G$60,0)</f>
        <v>0</v>
      </c>
      <c r="F591" s="104" t="n">
        <f aca="false">($D591*(Input!$G$56/100))/12</f>
        <v>0</v>
      </c>
      <c r="G591" s="104" t="n">
        <f aca="false">(-1)*$E591+$F591</f>
        <v>0</v>
      </c>
    </row>
    <row r="592" customFormat="false" ht="12.8" hidden="false" customHeight="false" outlineLevel="0" collapsed="false">
      <c r="A592" s="76" t="n">
        <v>588</v>
      </c>
      <c r="B592" s="77" t="n">
        <f aca="false">EOMONTH(Input!$C$7,A592)</f>
        <v>60813</v>
      </c>
      <c r="C592" s="77"/>
      <c r="D592" s="104" t="n">
        <f aca="false">IF(($D591+$H591)&lt;0,($D591+$G591),0)</f>
        <v>0</v>
      </c>
      <c r="E592" s="104" t="n">
        <f aca="false">IF($D592&lt;0,Input!$G$60,0)</f>
        <v>0</v>
      </c>
      <c r="F592" s="104" t="n">
        <f aca="false">($D592*(Input!$G$56/100))/12</f>
        <v>0</v>
      </c>
      <c r="G592" s="104" t="n">
        <f aca="false">(-1)*$E592+$F592</f>
        <v>0</v>
      </c>
    </row>
    <row r="593" customFormat="false" ht="12.8" hidden="false" customHeight="false" outlineLevel="0" collapsed="false">
      <c r="A593" s="76" t="n">
        <v>589</v>
      </c>
      <c r="B593" s="77" t="n">
        <f aca="false">EOMONTH(Input!$C$7,A593)</f>
        <v>60844</v>
      </c>
      <c r="C593" s="77"/>
      <c r="D593" s="104" t="n">
        <f aca="false">IF(($D592+$H592)&lt;0,($D592+$G592),0)</f>
        <v>0</v>
      </c>
      <c r="E593" s="104" t="n">
        <f aca="false">IF($D593&lt;0,Input!$G$60,0)</f>
        <v>0</v>
      </c>
      <c r="F593" s="104" t="n">
        <f aca="false">($D593*(Input!$G$56/100))/12</f>
        <v>0</v>
      </c>
      <c r="G593" s="104" t="n">
        <f aca="false">(-1)*$E593+$F593</f>
        <v>0</v>
      </c>
    </row>
    <row r="594" customFormat="false" ht="12.8" hidden="false" customHeight="false" outlineLevel="0" collapsed="false">
      <c r="A594" s="76" t="n">
        <v>590</v>
      </c>
      <c r="B594" s="77" t="n">
        <f aca="false">EOMONTH(Input!$C$7,A594)</f>
        <v>60875</v>
      </c>
      <c r="C594" s="77"/>
      <c r="D594" s="104" t="n">
        <f aca="false">IF(($D593+$H593)&lt;0,($D593+$G593),0)</f>
        <v>0</v>
      </c>
      <c r="E594" s="104" t="n">
        <f aca="false">IF($D594&lt;0,Input!$G$60,0)</f>
        <v>0</v>
      </c>
      <c r="F594" s="104" t="n">
        <f aca="false">($D594*(Input!$G$56/100))/12</f>
        <v>0</v>
      </c>
      <c r="G594" s="104" t="n">
        <f aca="false">(-1)*$E594+$F594</f>
        <v>0</v>
      </c>
    </row>
    <row r="595" customFormat="false" ht="12.8" hidden="false" customHeight="false" outlineLevel="0" collapsed="false">
      <c r="A595" s="76" t="n">
        <v>591</v>
      </c>
      <c r="B595" s="77" t="n">
        <f aca="false">EOMONTH(Input!$C$7,A595)</f>
        <v>60905</v>
      </c>
      <c r="C595" s="77"/>
      <c r="D595" s="104" t="n">
        <f aca="false">IF(($D594+$H594)&lt;0,($D594+$G594),0)</f>
        <v>0</v>
      </c>
      <c r="E595" s="104" t="n">
        <f aca="false">IF($D595&lt;0,Input!$G$60,0)</f>
        <v>0</v>
      </c>
      <c r="F595" s="104" t="n">
        <f aca="false">($D595*(Input!$G$56/100))/12</f>
        <v>0</v>
      </c>
      <c r="G595" s="104" t="n">
        <f aca="false">(-1)*$E595+$F595</f>
        <v>0</v>
      </c>
    </row>
    <row r="596" customFormat="false" ht="12.8" hidden="false" customHeight="false" outlineLevel="0" collapsed="false">
      <c r="A596" s="76" t="n">
        <v>592</v>
      </c>
      <c r="B596" s="77" t="n">
        <f aca="false">EOMONTH(Input!$C$7,A596)</f>
        <v>60936</v>
      </c>
      <c r="C596" s="77"/>
      <c r="D596" s="104" t="n">
        <f aca="false">IF(($D595+$H595)&lt;0,($D595+$G595),0)</f>
        <v>0</v>
      </c>
      <c r="E596" s="104" t="n">
        <f aca="false">IF($D596&lt;0,Input!$G$60,0)</f>
        <v>0</v>
      </c>
      <c r="F596" s="104" t="n">
        <f aca="false">($D596*(Input!$G$56/100))/12</f>
        <v>0</v>
      </c>
      <c r="G596" s="104" t="n">
        <f aca="false">(-1)*$E596+$F596</f>
        <v>0</v>
      </c>
    </row>
    <row r="597" customFormat="false" ht="12.8" hidden="false" customHeight="false" outlineLevel="0" collapsed="false">
      <c r="A597" s="76" t="n">
        <v>593</v>
      </c>
      <c r="B597" s="77" t="n">
        <f aca="false">EOMONTH(Input!$C$7,A597)</f>
        <v>60966</v>
      </c>
      <c r="C597" s="77"/>
      <c r="D597" s="104" t="n">
        <f aca="false">IF(($D596+$H596)&lt;0,($D596+$G596),0)</f>
        <v>0</v>
      </c>
      <c r="E597" s="104" t="n">
        <f aca="false">IF($D597&lt;0,Input!$G$60,0)</f>
        <v>0</v>
      </c>
      <c r="F597" s="104" t="n">
        <f aca="false">($D597*(Input!$G$56/100))/12</f>
        <v>0</v>
      </c>
      <c r="G597" s="104" t="n">
        <f aca="false">(-1)*$E597+$F597</f>
        <v>0</v>
      </c>
    </row>
    <row r="598" customFormat="false" ht="12.8" hidden="false" customHeight="false" outlineLevel="0" collapsed="false">
      <c r="A598" s="76" t="n">
        <v>594</v>
      </c>
      <c r="B598" s="77" t="n">
        <f aca="false">EOMONTH(Input!$C$7,A598)</f>
        <v>60997</v>
      </c>
      <c r="C598" s="77"/>
      <c r="D598" s="104" t="n">
        <f aca="false">IF(($D597+$H597)&lt;0,($D597+$G597),0)</f>
        <v>0</v>
      </c>
      <c r="E598" s="104" t="n">
        <f aca="false">IF($D598&lt;0,Input!$G$60,0)</f>
        <v>0</v>
      </c>
      <c r="F598" s="104" t="n">
        <f aca="false">($D598*(Input!$G$56/100))/12</f>
        <v>0</v>
      </c>
      <c r="G598" s="104" t="n">
        <f aca="false">(-1)*$E598+$F598</f>
        <v>0</v>
      </c>
    </row>
    <row r="599" customFormat="false" ht="12.8" hidden="false" customHeight="false" outlineLevel="0" collapsed="false">
      <c r="A599" s="76" t="n">
        <v>595</v>
      </c>
      <c r="B599" s="77" t="n">
        <f aca="false">EOMONTH(Input!$C$7,A599)</f>
        <v>61028</v>
      </c>
      <c r="C599" s="77"/>
      <c r="D599" s="104" t="n">
        <f aca="false">IF(($D598+$H598)&lt;0,($D598+$G598),0)</f>
        <v>0</v>
      </c>
      <c r="E599" s="104" t="n">
        <f aca="false">IF($D599&lt;0,Input!$G$60,0)</f>
        <v>0</v>
      </c>
      <c r="F599" s="104" t="n">
        <f aca="false">($D599*(Input!$G$56/100))/12</f>
        <v>0</v>
      </c>
      <c r="G599" s="104" t="n">
        <f aca="false">(-1)*$E599+$F599</f>
        <v>0</v>
      </c>
    </row>
    <row r="600" customFormat="false" ht="12.8" hidden="false" customHeight="false" outlineLevel="0" collapsed="false">
      <c r="A600" s="76" t="n">
        <v>596</v>
      </c>
      <c r="B600" s="77" t="n">
        <f aca="false">EOMONTH(Input!$C$7,A600)</f>
        <v>61056</v>
      </c>
      <c r="C600" s="77"/>
      <c r="D600" s="104" t="n">
        <f aca="false">IF(($D599+$H599)&lt;0,($D599+$G599),0)</f>
        <v>0</v>
      </c>
      <c r="E600" s="104" t="n">
        <f aca="false">IF($D600&lt;0,Input!$G$60,0)</f>
        <v>0</v>
      </c>
      <c r="F600" s="104" t="n">
        <f aca="false">($D600*(Input!$G$56/100))/12</f>
        <v>0</v>
      </c>
      <c r="G600" s="104" t="n">
        <f aca="false">(-1)*$E600+$F600</f>
        <v>0</v>
      </c>
    </row>
    <row r="601" customFormat="false" ht="12.8" hidden="false" customHeight="false" outlineLevel="0" collapsed="false">
      <c r="A601" s="76" t="n">
        <v>597</v>
      </c>
      <c r="B601" s="77" t="n">
        <f aca="false">EOMONTH(Input!$C$7,A601)</f>
        <v>61087</v>
      </c>
      <c r="C601" s="77"/>
      <c r="D601" s="104" t="n">
        <f aca="false">IF(($D600+$H600)&lt;0,($D600+$G600),0)</f>
        <v>0</v>
      </c>
      <c r="E601" s="104" t="n">
        <f aca="false">IF($D601&lt;0,Input!$G$60,0)</f>
        <v>0</v>
      </c>
      <c r="F601" s="104" t="n">
        <f aca="false">($D601*(Input!$G$56/100))/12</f>
        <v>0</v>
      </c>
      <c r="G601" s="104" t="n">
        <f aca="false">(-1)*$E601+$F601</f>
        <v>0</v>
      </c>
    </row>
    <row r="602" customFormat="false" ht="12.8" hidden="false" customHeight="false" outlineLevel="0" collapsed="false">
      <c r="A602" s="76" t="n">
        <v>598</v>
      </c>
      <c r="B602" s="77" t="n">
        <f aca="false">EOMONTH(Input!$C$7,A602)</f>
        <v>61117</v>
      </c>
      <c r="C602" s="77"/>
      <c r="D602" s="104" t="n">
        <f aca="false">IF(($D601+$H601)&lt;0,($D601+$G601),0)</f>
        <v>0</v>
      </c>
      <c r="E602" s="104" t="n">
        <f aca="false">IF($D602&lt;0,Input!$G$60,0)</f>
        <v>0</v>
      </c>
      <c r="F602" s="104" t="n">
        <f aca="false">($D602*(Input!$G$56/100))/12</f>
        <v>0</v>
      </c>
      <c r="G602" s="104" t="n">
        <f aca="false">(-1)*$E602+$F602</f>
        <v>0</v>
      </c>
    </row>
    <row r="603" customFormat="false" ht="12.8" hidden="false" customHeight="false" outlineLevel="0" collapsed="false">
      <c r="A603" s="76" t="n">
        <v>599</v>
      </c>
      <c r="B603" s="77" t="n">
        <f aca="false">EOMONTH(Input!$C$7,A603)</f>
        <v>61148</v>
      </c>
      <c r="C603" s="77"/>
      <c r="D603" s="104" t="n">
        <f aca="false">IF(($D602+$H602)&lt;0,($D602+$G602),0)</f>
        <v>0</v>
      </c>
      <c r="E603" s="104" t="n">
        <f aca="false">IF($D603&lt;0,Input!$G$60,0)</f>
        <v>0</v>
      </c>
      <c r="F603" s="104" t="n">
        <f aca="false">($D603*(Input!$G$56/100))/12</f>
        <v>0</v>
      </c>
      <c r="G603" s="104" t="n">
        <f aca="false">(-1)*$E603+$F603</f>
        <v>0</v>
      </c>
    </row>
    <row r="604" customFormat="false" ht="12.8" hidden="false" customHeight="false" outlineLevel="0" collapsed="false">
      <c r="A604" s="76" t="n">
        <v>600</v>
      </c>
      <c r="B604" s="77" t="n">
        <f aca="false">EOMONTH(Input!$C$7,A604)</f>
        <v>61178</v>
      </c>
      <c r="C604" s="77"/>
      <c r="D604" s="104" t="n">
        <f aca="false">IF(($D603+$H603)&lt;0,($D603+$G603),0)</f>
        <v>0</v>
      </c>
      <c r="E604" s="104" t="n">
        <f aca="false">IF($D604&lt;0,Input!$G$60,0)</f>
        <v>0</v>
      </c>
      <c r="F604" s="104" t="n">
        <f aca="false">($D604*(Input!$G$56/100))/12</f>
        <v>0</v>
      </c>
      <c r="G604" s="104" t="n">
        <f aca="false">(-1)*$E604+$F604</f>
        <v>0</v>
      </c>
    </row>
    <row r="605" customFormat="false" ht="12.8" hidden="false" customHeight="false" outlineLevel="0" collapsed="false">
      <c r="A605" s="76" t="n">
        <v>601</v>
      </c>
      <c r="B605" s="77" t="n">
        <f aca="false">EOMONTH(Input!$C$7,A605)</f>
        <v>61209</v>
      </c>
      <c r="C605" s="77"/>
      <c r="D605" s="104" t="n">
        <f aca="false">IF(($D604+$H604)&lt;0,($D604+$G604),0)</f>
        <v>0</v>
      </c>
      <c r="E605" s="104" t="n">
        <f aca="false">IF($D605&lt;0,Input!$G$60,0)</f>
        <v>0</v>
      </c>
      <c r="F605" s="104" t="n">
        <f aca="false">($D605*(Input!$G$56/100))/12</f>
        <v>0</v>
      </c>
      <c r="G605" s="104" t="n">
        <f aca="false">(-1)*$E605+$F605</f>
        <v>0</v>
      </c>
    </row>
    <row r="606" customFormat="false" ht="12.8" hidden="false" customHeight="false" outlineLevel="0" collapsed="false">
      <c r="A606" s="76" t="n">
        <v>602</v>
      </c>
      <c r="B606" s="77" t="n">
        <f aca="false">EOMONTH(Input!$C$7,A606)</f>
        <v>61240</v>
      </c>
      <c r="C606" s="77"/>
      <c r="D606" s="104" t="n">
        <f aca="false">IF(($D605+$H605)&lt;0,($D605+$G605),0)</f>
        <v>0</v>
      </c>
      <c r="E606" s="104" t="n">
        <f aca="false">IF($D606&lt;0,Input!$G$60,0)</f>
        <v>0</v>
      </c>
      <c r="F606" s="104" t="n">
        <f aca="false">($D606*(Input!$G$56/100))/12</f>
        <v>0</v>
      </c>
      <c r="G606" s="104" t="n">
        <f aca="false">(-1)*$E606+$F606</f>
        <v>0</v>
      </c>
    </row>
    <row r="607" customFormat="false" ht="12.8" hidden="false" customHeight="false" outlineLevel="0" collapsed="false">
      <c r="A607" s="76" t="n">
        <v>603</v>
      </c>
      <c r="B607" s="77" t="n">
        <f aca="false">EOMONTH(Input!$C$7,A607)</f>
        <v>61270</v>
      </c>
      <c r="C607" s="77"/>
      <c r="D607" s="104" t="n">
        <f aca="false">IF(($D606+$H606)&lt;0,($D606+$G606),0)</f>
        <v>0</v>
      </c>
      <c r="E607" s="104" t="n">
        <f aca="false">IF($D607&lt;0,Input!$G$60,0)</f>
        <v>0</v>
      </c>
      <c r="F607" s="104" t="n">
        <f aca="false">($D607*(Input!$G$56/100))/12</f>
        <v>0</v>
      </c>
      <c r="G607" s="104" t="n">
        <f aca="false">(-1)*$E607+$F607</f>
        <v>0</v>
      </c>
    </row>
    <row r="608" customFormat="false" ht="12.8" hidden="false" customHeight="false" outlineLevel="0" collapsed="false">
      <c r="A608" s="76" t="n">
        <v>604</v>
      </c>
      <c r="B608" s="77" t="n">
        <f aca="false">EOMONTH(Input!$C$7,A608)</f>
        <v>61301</v>
      </c>
      <c r="C608" s="77"/>
      <c r="D608" s="104" t="n">
        <f aca="false">IF(($D607+$H607)&lt;0,($D607+$G607),0)</f>
        <v>0</v>
      </c>
      <c r="E608" s="104" t="n">
        <f aca="false">IF($D608&lt;0,Input!$G$60,0)</f>
        <v>0</v>
      </c>
      <c r="F608" s="104" t="n">
        <f aca="false">($D608*(Input!$G$56/100))/12</f>
        <v>0</v>
      </c>
      <c r="G608" s="104" t="n">
        <f aca="false">(-1)*$E608+$F608</f>
        <v>0</v>
      </c>
    </row>
    <row r="609" customFormat="false" ht="12.8" hidden="false" customHeight="false" outlineLevel="0" collapsed="false">
      <c r="A609" s="76" t="n">
        <v>605</v>
      </c>
      <c r="B609" s="77" t="n">
        <f aca="false">EOMONTH(Input!$C$7,A609)</f>
        <v>61331</v>
      </c>
      <c r="C609" s="77"/>
      <c r="D609" s="104" t="n">
        <f aca="false">IF(($D608+$H608)&lt;0,($D608+$G608),0)</f>
        <v>0</v>
      </c>
      <c r="E609" s="104" t="n">
        <f aca="false">IF($D609&lt;0,Input!$G$60,0)</f>
        <v>0</v>
      </c>
      <c r="F609" s="104" t="n">
        <f aca="false">($D609*(Input!$G$56/100))/12</f>
        <v>0</v>
      </c>
      <c r="G609" s="104" t="n">
        <f aca="false">(-1)*$E609+$F609</f>
        <v>0</v>
      </c>
    </row>
    <row r="610" customFormat="false" ht="12.8" hidden="false" customHeight="false" outlineLevel="0" collapsed="false">
      <c r="A610" s="76" t="n">
        <v>606</v>
      </c>
      <c r="B610" s="77" t="n">
        <f aca="false">EOMONTH(Input!$C$7,A610)</f>
        <v>61362</v>
      </c>
      <c r="C610" s="77"/>
      <c r="D610" s="104" t="n">
        <f aca="false">IF(($D609+$H609)&lt;0,($D609+$G609),0)</f>
        <v>0</v>
      </c>
      <c r="E610" s="104" t="n">
        <f aca="false">IF($D610&lt;0,Input!$G$60,0)</f>
        <v>0</v>
      </c>
      <c r="F610" s="104" t="n">
        <f aca="false">($D610*(Input!$G$56/100))/12</f>
        <v>0</v>
      </c>
      <c r="G610" s="104" t="n">
        <f aca="false">(-1)*$E610+$F610</f>
        <v>0</v>
      </c>
    </row>
    <row r="611" customFormat="false" ht="12.8" hidden="false" customHeight="false" outlineLevel="0" collapsed="false">
      <c r="A611" s="76" t="n">
        <v>607</v>
      </c>
      <c r="B611" s="77" t="n">
        <f aca="false">EOMONTH(Input!$C$7,A611)</f>
        <v>61393</v>
      </c>
      <c r="C611" s="77"/>
      <c r="D611" s="104" t="n">
        <f aca="false">IF(($D610+$H610)&lt;0,($D610+$G610),0)</f>
        <v>0</v>
      </c>
      <c r="E611" s="104" t="n">
        <f aca="false">IF($D611&lt;0,Input!$G$60,0)</f>
        <v>0</v>
      </c>
      <c r="F611" s="104" t="n">
        <f aca="false">($D611*(Input!$G$56/100))/12</f>
        <v>0</v>
      </c>
      <c r="G611" s="104" t="n">
        <f aca="false">(-1)*$E611+$F611</f>
        <v>0</v>
      </c>
    </row>
    <row r="612" customFormat="false" ht="12.8" hidden="false" customHeight="false" outlineLevel="0" collapsed="false">
      <c r="A612" s="76" t="n">
        <v>608</v>
      </c>
      <c r="B612" s="77" t="n">
        <f aca="false">EOMONTH(Input!$C$7,A612)</f>
        <v>61422</v>
      </c>
      <c r="C612" s="77"/>
      <c r="D612" s="104" t="n">
        <f aca="false">IF(($D611+$H611)&lt;0,($D611+$G611),0)</f>
        <v>0</v>
      </c>
      <c r="E612" s="104" t="n">
        <f aca="false">IF($D612&lt;0,Input!$G$60,0)</f>
        <v>0</v>
      </c>
      <c r="F612" s="104" t="n">
        <f aca="false">($D612*(Input!$G$56/100))/12</f>
        <v>0</v>
      </c>
      <c r="G612" s="104" t="n">
        <f aca="false">(-1)*$E612+$F612</f>
        <v>0</v>
      </c>
    </row>
    <row r="613" customFormat="false" ht="12.8" hidden="false" customHeight="false" outlineLevel="0" collapsed="false">
      <c r="A613" s="76" t="n">
        <v>609</v>
      </c>
      <c r="B613" s="77" t="n">
        <f aca="false">EOMONTH(Input!$C$7,A613)</f>
        <v>61453</v>
      </c>
      <c r="C613" s="77"/>
      <c r="D613" s="104" t="n">
        <f aca="false">IF(($D612+$H612)&lt;0,($D612+$G612),0)</f>
        <v>0</v>
      </c>
      <c r="E613" s="104" t="n">
        <f aca="false">IF($D613&lt;0,Input!$G$60,0)</f>
        <v>0</v>
      </c>
      <c r="F613" s="104" t="n">
        <f aca="false">($D613*(Input!$G$56/100))/12</f>
        <v>0</v>
      </c>
      <c r="G613" s="104" t="n">
        <f aca="false">(-1)*$E613+$F613</f>
        <v>0</v>
      </c>
    </row>
    <row r="614" customFormat="false" ht="12.8" hidden="false" customHeight="false" outlineLevel="0" collapsed="false">
      <c r="A614" s="76" t="n">
        <v>610</v>
      </c>
      <c r="B614" s="77" t="n">
        <f aca="false">EOMONTH(Input!$C$7,A614)</f>
        <v>61483</v>
      </c>
      <c r="C614" s="77"/>
      <c r="D614" s="104" t="n">
        <f aca="false">IF(($D613+$H613)&lt;0,($D613+$G613),0)</f>
        <v>0</v>
      </c>
      <c r="E614" s="104" t="n">
        <f aca="false">IF($D614&lt;0,Input!$G$60,0)</f>
        <v>0</v>
      </c>
      <c r="F614" s="104" t="n">
        <f aca="false">($D614*(Input!$G$56/100))/12</f>
        <v>0</v>
      </c>
      <c r="G614" s="104" t="n">
        <f aca="false">(-1)*$E614+$F614</f>
        <v>0</v>
      </c>
    </row>
    <row r="615" customFormat="false" ht="12.8" hidden="false" customHeight="false" outlineLevel="0" collapsed="false">
      <c r="A615" s="76" t="n">
        <v>611</v>
      </c>
      <c r="B615" s="77" t="n">
        <f aca="false">EOMONTH(Input!$C$7,A615)</f>
        <v>61514</v>
      </c>
      <c r="C615" s="77"/>
      <c r="D615" s="104" t="n">
        <f aca="false">IF(($D614+$H614)&lt;0,($D614+$G614),0)</f>
        <v>0</v>
      </c>
      <c r="E615" s="104" t="n">
        <f aca="false">IF($D615&lt;0,Input!$G$60,0)</f>
        <v>0</v>
      </c>
      <c r="F615" s="104" t="n">
        <f aca="false">($D615*(Input!$G$56/100))/12</f>
        <v>0</v>
      </c>
      <c r="G615" s="104" t="n">
        <f aca="false">(-1)*$E615+$F615</f>
        <v>0</v>
      </c>
    </row>
    <row r="616" customFormat="false" ht="12.8" hidden="false" customHeight="false" outlineLevel="0" collapsed="false">
      <c r="A616" s="76" t="n">
        <v>612</v>
      </c>
      <c r="B616" s="77" t="n">
        <f aca="false">EOMONTH(Input!$C$7,A616)</f>
        <v>61544</v>
      </c>
      <c r="C616" s="77"/>
      <c r="D616" s="104" t="n">
        <f aca="false">IF(($D615+$H615)&lt;0,($D615+$G615),0)</f>
        <v>0</v>
      </c>
      <c r="E616" s="104" t="n">
        <f aca="false">IF($D616&lt;0,Input!$G$60,0)</f>
        <v>0</v>
      </c>
      <c r="F616" s="104" t="n">
        <f aca="false">($D616*(Input!$G$56/100))/12</f>
        <v>0</v>
      </c>
      <c r="G616" s="104" t="n">
        <f aca="false">(-1)*$E616+$F616</f>
        <v>0</v>
      </c>
    </row>
    <row r="617" customFormat="false" ht="12.8" hidden="false" customHeight="false" outlineLevel="0" collapsed="false">
      <c r="A617" s="76" t="n">
        <v>613</v>
      </c>
      <c r="B617" s="77" t="n">
        <f aca="false">EOMONTH(Input!$C$7,A617)</f>
        <v>61575</v>
      </c>
      <c r="C617" s="77"/>
      <c r="D617" s="104" t="n">
        <f aca="false">IF(($D616+$H616)&lt;0,($D616+$G616),0)</f>
        <v>0</v>
      </c>
      <c r="E617" s="104" t="n">
        <f aca="false">IF($D617&lt;0,Input!$G$60,0)</f>
        <v>0</v>
      </c>
      <c r="F617" s="104" t="n">
        <f aca="false">($D617*(Input!$G$56/100))/12</f>
        <v>0</v>
      </c>
      <c r="G617" s="104" t="n">
        <f aca="false">(-1)*$E617+$F617</f>
        <v>0</v>
      </c>
    </row>
    <row r="618" customFormat="false" ht="12.8" hidden="false" customHeight="false" outlineLevel="0" collapsed="false">
      <c r="A618" s="76" t="n">
        <v>614</v>
      </c>
      <c r="B618" s="77" t="n">
        <f aca="false">EOMONTH(Input!$C$7,A618)</f>
        <v>61606</v>
      </c>
      <c r="C618" s="77"/>
      <c r="D618" s="104" t="n">
        <f aca="false">IF(($D617+$H617)&lt;0,($D617+$G617),0)</f>
        <v>0</v>
      </c>
      <c r="E618" s="104" t="n">
        <f aca="false">IF($D618&lt;0,Input!$G$60,0)</f>
        <v>0</v>
      </c>
      <c r="F618" s="104" t="n">
        <f aca="false">($D618*(Input!$G$56/100))/12</f>
        <v>0</v>
      </c>
      <c r="G618" s="104" t="n">
        <f aca="false">(-1)*$E618+$F618</f>
        <v>0</v>
      </c>
    </row>
    <row r="619" customFormat="false" ht="12.8" hidden="false" customHeight="false" outlineLevel="0" collapsed="false">
      <c r="A619" s="76" t="n">
        <v>615</v>
      </c>
      <c r="B619" s="77" t="n">
        <f aca="false">EOMONTH(Input!$C$7,A619)</f>
        <v>61636</v>
      </c>
      <c r="C619" s="77"/>
      <c r="D619" s="104" t="n">
        <f aca="false">IF(($D618+$H618)&lt;0,($D618+$G618),0)</f>
        <v>0</v>
      </c>
      <c r="E619" s="104" t="n">
        <f aca="false">IF($D619&lt;0,Input!$G$60,0)</f>
        <v>0</v>
      </c>
      <c r="F619" s="104" t="n">
        <f aca="false">($D619*(Input!$G$56/100))/12</f>
        <v>0</v>
      </c>
      <c r="G619" s="104" t="n">
        <f aca="false">(-1)*$E619+$F619</f>
        <v>0</v>
      </c>
    </row>
    <row r="620" customFormat="false" ht="12.8" hidden="false" customHeight="false" outlineLevel="0" collapsed="false">
      <c r="A620" s="76" t="n">
        <v>616</v>
      </c>
      <c r="B620" s="77" t="n">
        <f aca="false">EOMONTH(Input!$C$7,A620)</f>
        <v>61667</v>
      </c>
      <c r="C620" s="77"/>
      <c r="D620" s="104" t="n">
        <f aca="false">IF(($D619+$H619)&lt;0,($D619+$G619),0)</f>
        <v>0</v>
      </c>
      <c r="E620" s="104" t="n">
        <f aca="false">IF($D620&lt;0,Input!$G$60,0)</f>
        <v>0</v>
      </c>
      <c r="F620" s="104" t="n">
        <f aca="false">($D620*(Input!$G$56/100))/12</f>
        <v>0</v>
      </c>
      <c r="G620" s="104" t="n">
        <f aca="false">(-1)*$E620+$F620</f>
        <v>0</v>
      </c>
    </row>
    <row r="621" customFormat="false" ht="12.8" hidden="false" customHeight="false" outlineLevel="0" collapsed="false">
      <c r="A621" s="76" t="n">
        <v>617</v>
      </c>
      <c r="B621" s="77" t="n">
        <f aca="false">EOMONTH(Input!$C$7,A621)</f>
        <v>61697</v>
      </c>
      <c r="C621" s="77"/>
      <c r="D621" s="104" t="n">
        <f aca="false">IF(($D620+$H620)&lt;0,($D620+$G620),0)</f>
        <v>0</v>
      </c>
      <c r="E621" s="104" t="n">
        <f aca="false">IF($D621&lt;0,Input!$G$60,0)</f>
        <v>0</v>
      </c>
      <c r="F621" s="104" t="n">
        <f aca="false">($D621*(Input!$G$56/100))/12</f>
        <v>0</v>
      </c>
      <c r="G621" s="104" t="n">
        <f aca="false">(-1)*$E621+$F621</f>
        <v>0</v>
      </c>
    </row>
    <row r="622" customFormat="false" ht="12.8" hidden="false" customHeight="false" outlineLevel="0" collapsed="false">
      <c r="A622" s="76" t="n">
        <v>618</v>
      </c>
      <c r="B622" s="77" t="n">
        <f aca="false">EOMONTH(Input!$C$7,A622)</f>
        <v>61728</v>
      </c>
      <c r="C622" s="77"/>
      <c r="D622" s="104" t="n">
        <f aca="false">IF(($D621+$H621)&lt;0,($D621+$G621),0)</f>
        <v>0</v>
      </c>
      <c r="E622" s="104" t="n">
        <f aca="false">IF($D622&lt;0,Input!$G$60,0)</f>
        <v>0</v>
      </c>
      <c r="F622" s="104" t="n">
        <f aca="false">($D622*(Input!$G$56/100))/12</f>
        <v>0</v>
      </c>
      <c r="G622" s="104" t="n">
        <f aca="false">(-1)*$E622+$F622</f>
        <v>0</v>
      </c>
    </row>
    <row r="623" customFormat="false" ht="12.8" hidden="false" customHeight="false" outlineLevel="0" collapsed="false">
      <c r="A623" s="76" t="n">
        <v>619</v>
      </c>
      <c r="B623" s="77" t="n">
        <f aca="false">EOMONTH(Input!$C$7,A623)</f>
        <v>61759</v>
      </c>
      <c r="C623" s="77"/>
      <c r="D623" s="104" t="n">
        <f aca="false">IF(($D622+$H622)&lt;0,($D622+$G622),0)</f>
        <v>0</v>
      </c>
      <c r="E623" s="104" t="n">
        <f aca="false">IF($D623&lt;0,Input!$G$60,0)</f>
        <v>0</v>
      </c>
      <c r="F623" s="104" t="n">
        <f aca="false">($D623*(Input!$G$56/100))/12</f>
        <v>0</v>
      </c>
      <c r="G623" s="104" t="n">
        <f aca="false">(-1)*$E623+$F623</f>
        <v>0</v>
      </c>
    </row>
    <row r="624" customFormat="false" ht="12.8" hidden="false" customHeight="false" outlineLevel="0" collapsed="false">
      <c r="A624" s="76" t="n">
        <v>620</v>
      </c>
      <c r="B624" s="77" t="n">
        <f aca="false">EOMONTH(Input!$C$7,A624)</f>
        <v>61787</v>
      </c>
      <c r="C624" s="77"/>
      <c r="D624" s="104" t="n">
        <f aca="false">IF(($D623+$H623)&lt;0,($D623+$G623),0)</f>
        <v>0</v>
      </c>
      <c r="E624" s="104" t="n">
        <f aca="false">IF($D624&lt;0,Input!$G$60,0)</f>
        <v>0</v>
      </c>
      <c r="F624" s="104" t="n">
        <f aca="false">($D624*(Input!$G$56/100))/12</f>
        <v>0</v>
      </c>
      <c r="G624" s="104" t="n">
        <f aca="false">(-1)*$E624+$F624</f>
        <v>0</v>
      </c>
    </row>
    <row r="625" customFormat="false" ht="12.8" hidden="false" customHeight="false" outlineLevel="0" collapsed="false">
      <c r="A625" s="76" t="n">
        <v>621</v>
      </c>
      <c r="B625" s="77" t="n">
        <f aca="false">EOMONTH(Input!$C$7,A625)</f>
        <v>61818</v>
      </c>
      <c r="C625" s="77"/>
      <c r="D625" s="104" t="n">
        <f aca="false">IF(($D624+$H624)&lt;0,($D624+$G624),0)</f>
        <v>0</v>
      </c>
      <c r="E625" s="104" t="n">
        <f aca="false">IF($D625&lt;0,Input!$G$60,0)</f>
        <v>0</v>
      </c>
      <c r="F625" s="104" t="n">
        <f aca="false">($D625*(Input!$G$56/100))/12</f>
        <v>0</v>
      </c>
      <c r="G625" s="104" t="n">
        <f aca="false">(-1)*$E625+$F625</f>
        <v>0</v>
      </c>
    </row>
    <row r="626" customFormat="false" ht="12.8" hidden="false" customHeight="false" outlineLevel="0" collapsed="false">
      <c r="A626" s="76" t="n">
        <v>622</v>
      </c>
      <c r="B626" s="77" t="n">
        <f aca="false">EOMONTH(Input!$C$7,A626)</f>
        <v>61848</v>
      </c>
      <c r="C626" s="77"/>
      <c r="D626" s="104" t="n">
        <f aca="false">IF(($D625+$H625)&lt;0,($D625+$G625),0)</f>
        <v>0</v>
      </c>
      <c r="E626" s="104" t="n">
        <f aca="false">IF($D626&lt;0,Input!$G$60,0)</f>
        <v>0</v>
      </c>
      <c r="F626" s="104" t="n">
        <f aca="false">($D626*(Input!$G$56/100))/12</f>
        <v>0</v>
      </c>
      <c r="G626" s="104" t="n">
        <f aca="false">(-1)*$E626+$F626</f>
        <v>0</v>
      </c>
    </row>
    <row r="627" customFormat="false" ht="12.8" hidden="false" customHeight="false" outlineLevel="0" collapsed="false">
      <c r="A627" s="76" t="n">
        <v>623</v>
      </c>
      <c r="B627" s="77" t="n">
        <f aca="false">EOMONTH(Input!$C$7,A627)</f>
        <v>61879</v>
      </c>
      <c r="C627" s="77"/>
      <c r="D627" s="104" t="n">
        <f aca="false">IF(($D626+$H626)&lt;0,($D626+$G626),0)</f>
        <v>0</v>
      </c>
      <c r="E627" s="104" t="n">
        <f aca="false">IF($D627&lt;0,Input!$G$60,0)</f>
        <v>0</v>
      </c>
      <c r="F627" s="104" t="n">
        <f aca="false">($D627*(Input!$G$56/100))/12</f>
        <v>0</v>
      </c>
      <c r="G627" s="104" t="n">
        <f aca="false">(-1)*$E627+$F627</f>
        <v>0</v>
      </c>
    </row>
    <row r="628" customFormat="false" ht="12.8" hidden="false" customHeight="false" outlineLevel="0" collapsed="false">
      <c r="A628" s="76" t="n">
        <v>624</v>
      </c>
      <c r="B628" s="77" t="n">
        <f aca="false">EOMONTH(Input!$C$7,A628)</f>
        <v>61909</v>
      </c>
      <c r="C628" s="77"/>
      <c r="D628" s="104" t="n">
        <f aca="false">IF(($D627+$H627)&lt;0,($D627+$G627),0)</f>
        <v>0</v>
      </c>
      <c r="E628" s="104" t="n">
        <f aca="false">IF($D628&lt;0,Input!$G$60,0)</f>
        <v>0</v>
      </c>
      <c r="F628" s="104" t="n">
        <f aca="false">($D628*(Input!$G$56/100))/12</f>
        <v>0</v>
      </c>
      <c r="G628" s="104" t="n">
        <f aca="false">(-1)*$E628+$F628</f>
        <v>0</v>
      </c>
    </row>
    <row r="629" customFormat="false" ht="12.8" hidden="false" customHeight="false" outlineLevel="0" collapsed="false">
      <c r="A629" s="76" t="n">
        <v>625</v>
      </c>
      <c r="B629" s="77" t="n">
        <f aca="false">EOMONTH(Input!$C$7,A629)</f>
        <v>61940</v>
      </c>
      <c r="C629" s="77"/>
      <c r="D629" s="104" t="n">
        <f aca="false">IF(($D628+$H628)&lt;0,($D628+$G628),0)</f>
        <v>0</v>
      </c>
      <c r="E629" s="104" t="n">
        <f aca="false">IF($D629&lt;0,Input!$G$60,0)</f>
        <v>0</v>
      </c>
      <c r="F629" s="104" t="n">
        <f aca="false">($D629*(Input!$G$56/100))/12</f>
        <v>0</v>
      </c>
      <c r="G629" s="104" t="n">
        <f aca="false">(-1)*$E629+$F629</f>
        <v>0</v>
      </c>
    </row>
    <row r="630" customFormat="false" ht="12.8" hidden="false" customHeight="false" outlineLevel="0" collapsed="false">
      <c r="A630" s="76" t="n">
        <v>626</v>
      </c>
      <c r="B630" s="77" t="n">
        <f aca="false">EOMONTH(Input!$C$7,A630)</f>
        <v>61971</v>
      </c>
      <c r="C630" s="77"/>
      <c r="D630" s="104" t="n">
        <f aca="false">IF(($D629+$H629)&lt;0,($D629+$G629),0)</f>
        <v>0</v>
      </c>
      <c r="E630" s="104" t="n">
        <f aca="false">IF($D630&lt;0,Input!$G$60,0)</f>
        <v>0</v>
      </c>
      <c r="F630" s="104" t="n">
        <f aca="false">($D630*(Input!$G$56/100))/12</f>
        <v>0</v>
      </c>
      <c r="G630" s="104" t="n">
        <f aca="false">(-1)*$E630+$F630</f>
        <v>0</v>
      </c>
    </row>
    <row r="631" customFormat="false" ht="12.8" hidden="false" customHeight="false" outlineLevel="0" collapsed="false">
      <c r="A631" s="76" t="n">
        <v>627</v>
      </c>
      <c r="B631" s="77" t="n">
        <f aca="false">EOMONTH(Input!$C$7,A631)</f>
        <v>62001</v>
      </c>
      <c r="C631" s="77"/>
      <c r="D631" s="104" t="n">
        <f aca="false">IF(($D630+$H630)&lt;0,($D630+$G630),0)</f>
        <v>0</v>
      </c>
      <c r="E631" s="104" t="n">
        <f aca="false">IF($D631&lt;0,Input!$G$60,0)</f>
        <v>0</v>
      </c>
      <c r="F631" s="104" t="n">
        <f aca="false">($D631*(Input!$G$56/100))/12</f>
        <v>0</v>
      </c>
      <c r="G631" s="104" t="n">
        <f aca="false">(-1)*$E631+$F631</f>
        <v>0</v>
      </c>
    </row>
    <row r="632" customFormat="false" ht="12.8" hidden="false" customHeight="false" outlineLevel="0" collapsed="false">
      <c r="A632" s="76" t="n">
        <v>628</v>
      </c>
      <c r="B632" s="77" t="n">
        <f aca="false">EOMONTH(Input!$C$7,A632)</f>
        <v>62032</v>
      </c>
      <c r="C632" s="77"/>
      <c r="D632" s="104" t="n">
        <f aca="false">IF(($D631+$H631)&lt;0,($D631+$G631),0)</f>
        <v>0</v>
      </c>
      <c r="E632" s="104" t="n">
        <f aca="false">IF($D632&lt;0,Input!$G$60,0)</f>
        <v>0</v>
      </c>
      <c r="F632" s="104" t="n">
        <f aca="false">($D632*(Input!$G$56/100))/12</f>
        <v>0</v>
      </c>
      <c r="G632" s="104" t="n">
        <f aca="false">(-1)*$E632+$F632</f>
        <v>0</v>
      </c>
    </row>
    <row r="633" customFormat="false" ht="12.8" hidden="false" customHeight="false" outlineLevel="0" collapsed="false">
      <c r="A633" s="76" t="n">
        <v>629</v>
      </c>
      <c r="B633" s="77" t="n">
        <f aca="false">EOMONTH(Input!$C$7,A633)</f>
        <v>62062</v>
      </c>
      <c r="C633" s="77"/>
      <c r="D633" s="104" t="n">
        <f aca="false">IF(($D632+$H632)&lt;0,($D632+$G632),0)</f>
        <v>0</v>
      </c>
      <c r="E633" s="104" t="n">
        <f aca="false">IF($D633&lt;0,Input!$G$60,0)</f>
        <v>0</v>
      </c>
      <c r="F633" s="104" t="n">
        <f aca="false">($D633*(Input!$G$56/100))/12</f>
        <v>0</v>
      </c>
      <c r="G633" s="104" t="n">
        <f aca="false">(-1)*$E633+$F633</f>
        <v>0</v>
      </c>
    </row>
    <row r="634" customFormat="false" ht="12.8" hidden="false" customHeight="false" outlineLevel="0" collapsed="false">
      <c r="A634" s="76" t="n">
        <v>630</v>
      </c>
      <c r="B634" s="77" t="n">
        <f aca="false">EOMONTH(Input!$C$7,A634)</f>
        <v>62093</v>
      </c>
      <c r="C634" s="77"/>
      <c r="D634" s="104" t="n">
        <f aca="false">IF(($D633+$H633)&lt;0,($D633+$G633),0)</f>
        <v>0</v>
      </c>
      <c r="E634" s="104" t="n">
        <f aca="false">IF($D634&lt;0,Input!$G$60,0)</f>
        <v>0</v>
      </c>
      <c r="F634" s="104" t="n">
        <f aca="false">($D634*(Input!$G$56/100))/12</f>
        <v>0</v>
      </c>
      <c r="G634" s="104" t="n">
        <f aca="false">(-1)*$E634+$F634</f>
        <v>0</v>
      </c>
    </row>
    <row r="635" customFormat="false" ht="12.8" hidden="false" customHeight="false" outlineLevel="0" collapsed="false">
      <c r="A635" s="76" t="n">
        <v>631</v>
      </c>
      <c r="B635" s="77" t="n">
        <f aca="false">EOMONTH(Input!$C$7,A635)</f>
        <v>62124</v>
      </c>
      <c r="C635" s="77"/>
      <c r="D635" s="104" t="n">
        <f aca="false">IF(($D634+$H634)&lt;0,($D634+$G634),0)</f>
        <v>0</v>
      </c>
      <c r="E635" s="104" t="n">
        <f aca="false">IF($D635&lt;0,Input!$G$60,0)</f>
        <v>0</v>
      </c>
      <c r="F635" s="104" t="n">
        <f aca="false">($D635*(Input!$G$56/100))/12</f>
        <v>0</v>
      </c>
      <c r="G635" s="104" t="n">
        <f aca="false">(-1)*$E635+$F635</f>
        <v>0</v>
      </c>
    </row>
    <row r="636" customFormat="false" ht="12.8" hidden="false" customHeight="false" outlineLevel="0" collapsed="false">
      <c r="A636" s="76" t="n">
        <v>632</v>
      </c>
      <c r="B636" s="77" t="n">
        <f aca="false">EOMONTH(Input!$C$7,A636)</f>
        <v>62152</v>
      </c>
      <c r="C636" s="77"/>
      <c r="D636" s="104" t="n">
        <f aca="false">IF(($D635+$H635)&lt;0,($D635+$G635),0)</f>
        <v>0</v>
      </c>
      <c r="E636" s="104" t="n">
        <f aca="false">IF($D636&lt;0,Input!$G$60,0)</f>
        <v>0</v>
      </c>
      <c r="F636" s="104" t="n">
        <f aca="false">($D636*(Input!$G$56/100))/12</f>
        <v>0</v>
      </c>
      <c r="G636" s="104" t="n">
        <f aca="false">(-1)*$E636+$F636</f>
        <v>0</v>
      </c>
    </row>
    <row r="637" customFormat="false" ht="12.8" hidden="false" customHeight="false" outlineLevel="0" collapsed="false">
      <c r="A637" s="76" t="n">
        <v>633</v>
      </c>
      <c r="B637" s="77" t="n">
        <f aca="false">EOMONTH(Input!$C$7,A637)</f>
        <v>62183</v>
      </c>
      <c r="C637" s="77"/>
      <c r="D637" s="104" t="n">
        <f aca="false">IF(($D636+$H636)&lt;0,($D636+$G636),0)</f>
        <v>0</v>
      </c>
      <c r="E637" s="104" t="n">
        <f aca="false">IF($D637&lt;0,Input!$G$60,0)</f>
        <v>0</v>
      </c>
      <c r="F637" s="104" t="n">
        <f aca="false">($D637*(Input!$G$56/100))/12</f>
        <v>0</v>
      </c>
      <c r="G637" s="104" t="n">
        <f aca="false">(-1)*$E637+$F637</f>
        <v>0</v>
      </c>
    </row>
    <row r="638" customFormat="false" ht="12.8" hidden="false" customHeight="false" outlineLevel="0" collapsed="false">
      <c r="A638" s="76" t="n">
        <v>634</v>
      </c>
      <c r="B638" s="77" t="n">
        <f aca="false">EOMONTH(Input!$C$7,A638)</f>
        <v>62213</v>
      </c>
      <c r="C638" s="77"/>
      <c r="D638" s="104" t="n">
        <f aca="false">IF(($D637+$H637)&lt;0,($D637+$G637),0)</f>
        <v>0</v>
      </c>
      <c r="E638" s="104" t="n">
        <f aca="false">IF($D638&lt;0,Input!$G$60,0)</f>
        <v>0</v>
      </c>
      <c r="F638" s="104" t="n">
        <f aca="false">($D638*(Input!$G$56/100))/12</f>
        <v>0</v>
      </c>
      <c r="G638" s="104" t="n">
        <f aca="false">(-1)*$E638+$F638</f>
        <v>0</v>
      </c>
    </row>
    <row r="639" customFormat="false" ht="12.8" hidden="false" customHeight="false" outlineLevel="0" collapsed="false">
      <c r="A639" s="76" t="n">
        <v>635</v>
      </c>
      <c r="B639" s="77" t="n">
        <f aca="false">EOMONTH(Input!$C$7,A639)</f>
        <v>62244</v>
      </c>
      <c r="C639" s="77"/>
      <c r="D639" s="104" t="n">
        <f aca="false">IF(($D638+$H638)&lt;0,($D638+$G638),0)</f>
        <v>0</v>
      </c>
      <c r="E639" s="104" t="n">
        <f aca="false">IF($D639&lt;0,Input!$G$60,0)</f>
        <v>0</v>
      </c>
      <c r="F639" s="104" t="n">
        <f aca="false">($D639*(Input!$G$56/100))/12</f>
        <v>0</v>
      </c>
      <c r="G639" s="104" t="n">
        <f aca="false">(-1)*$E639+$F639</f>
        <v>0</v>
      </c>
    </row>
    <row r="640" customFormat="false" ht="12.8" hidden="false" customHeight="false" outlineLevel="0" collapsed="false">
      <c r="A640" s="76" t="n">
        <v>636</v>
      </c>
      <c r="B640" s="77" t="n">
        <f aca="false">EOMONTH(Input!$C$7,A640)</f>
        <v>62274</v>
      </c>
      <c r="C640" s="77"/>
      <c r="D640" s="104" t="n">
        <f aca="false">IF(($D639+$H639)&lt;0,($D639+$G639),0)</f>
        <v>0</v>
      </c>
      <c r="E640" s="104" t="n">
        <f aca="false">IF($D640&lt;0,Input!$G$60,0)</f>
        <v>0</v>
      </c>
      <c r="F640" s="104" t="n">
        <f aca="false">($D640*(Input!$G$56/100))/12</f>
        <v>0</v>
      </c>
      <c r="G640" s="104" t="n">
        <f aca="false">(-1)*$E640+$F640</f>
        <v>0</v>
      </c>
    </row>
    <row r="641" customFormat="false" ht="12.8" hidden="false" customHeight="false" outlineLevel="0" collapsed="false">
      <c r="A641" s="76" t="n">
        <v>637</v>
      </c>
      <c r="B641" s="77" t="n">
        <f aca="false">EOMONTH(Input!$C$7,A641)</f>
        <v>62305</v>
      </c>
      <c r="C641" s="77"/>
      <c r="D641" s="104" t="n">
        <f aca="false">IF(($D640+$H640)&lt;0,($D640+$G640),0)</f>
        <v>0</v>
      </c>
      <c r="E641" s="104" t="n">
        <f aca="false">IF($D641&lt;0,Input!$G$60,0)</f>
        <v>0</v>
      </c>
      <c r="F641" s="104" t="n">
        <f aca="false">($D641*(Input!$G$56/100))/12</f>
        <v>0</v>
      </c>
      <c r="G641" s="104" t="n">
        <f aca="false">(-1)*$E641+$F641</f>
        <v>0</v>
      </c>
    </row>
    <row r="642" customFormat="false" ht="12.8" hidden="false" customHeight="false" outlineLevel="0" collapsed="false">
      <c r="A642" s="76" t="n">
        <v>638</v>
      </c>
      <c r="B642" s="77" t="n">
        <f aca="false">EOMONTH(Input!$C$7,A642)</f>
        <v>62336</v>
      </c>
      <c r="C642" s="77"/>
      <c r="D642" s="104" t="n">
        <f aca="false">IF(($D641+$H641)&lt;0,($D641+$G641),0)</f>
        <v>0</v>
      </c>
      <c r="E642" s="104" t="n">
        <f aca="false">IF($D642&lt;0,Input!$G$60,0)</f>
        <v>0</v>
      </c>
      <c r="F642" s="104" t="n">
        <f aca="false">($D642*(Input!$G$56/100))/12</f>
        <v>0</v>
      </c>
      <c r="G642" s="104" t="n">
        <f aca="false">(-1)*$E642+$F642</f>
        <v>0</v>
      </c>
    </row>
    <row r="643" customFormat="false" ht="12.8" hidden="false" customHeight="false" outlineLevel="0" collapsed="false">
      <c r="A643" s="76" t="n">
        <v>639</v>
      </c>
      <c r="B643" s="77" t="n">
        <f aca="false">EOMONTH(Input!$C$7,A643)</f>
        <v>62366</v>
      </c>
      <c r="C643" s="77"/>
      <c r="D643" s="104" t="n">
        <f aca="false">IF(($D642+$H642)&lt;0,($D642+$G642),0)</f>
        <v>0</v>
      </c>
      <c r="E643" s="104" t="n">
        <f aca="false">IF($D643&lt;0,Input!$G$60,0)</f>
        <v>0</v>
      </c>
      <c r="F643" s="104" t="n">
        <f aca="false">($D643*(Input!$G$56/100))/12</f>
        <v>0</v>
      </c>
      <c r="G643" s="104" t="n">
        <f aca="false">(-1)*$E643+$F643</f>
        <v>0</v>
      </c>
    </row>
    <row r="644" customFormat="false" ht="12.8" hidden="false" customHeight="false" outlineLevel="0" collapsed="false">
      <c r="A644" s="76" t="n">
        <v>640</v>
      </c>
      <c r="B644" s="77" t="n">
        <f aca="false">EOMONTH(Input!$C$7,A644)</f>
        <v>62397</v>
      </c>
      <c r="C644" s="77"/>
      <c r="D644" s="104" t="n">
        <f aca="false">IF(($D643+$H643)&lt;0,($D643+$G643),0)</f>
        <v>0</v>
      </c>
      <c r="E644" s="104" t="n">
        <f aca="false">IF($D644&lt;0,Input!$G$60,0)</f>
        <v>0</v>
      </c>
      <c r="F644" s="104" t="n">
        <f aca="false">($D644*(Input!$G$56/100))/12</f>
        <v>0</v>
      </c>
      <c r="G644" s="104" t="n">
        <f aca="false">(-1)*$E644+$F644</f>
        <v>0</v>
      </c>
    </row>
    <row r="645" customFormat="false" ht="12.8" hidden="false" customHeight="false" outlineLevel="0" collapsed="false">
      <c r="A645" s="76" t="n">
        <v>641</v>
      </c>
      <c r="B645" s="77" t="n">
        <f aca="false">EOMONTH(Input!$C$7,A645)</f>
        <v>62427</v>
      </c>
      <c r="C645" s="77"/>
      <c r="D645" s="104" t="n">
        <f aca="false">IF(($D644+$H644)&lt;0,($D644+$G644),0)</f>
        <v>0</v>
      </c>
      <c r="E645" s="104" t="n">
        <f aca="false">IF($D645&lt;0,Input!$G$60,0)</f>
        <v>0</v>
      </c>
      <c r="F645" s="104" t="n">
        <f aca="false">($D645*(Input!$G$56/100))/12</f>
        <v>0</v>
      </c>
      <c r="G645" s="104" t="n">
        <f aca="false">(-1)*$E645+$F645</f>
        <v>0</v>
      </c>
    </row>
    <row r="646" customFormat="false" ht="12.8" hidden="false" customHeight="false" outlineLevel="0" collapsed="false">
      <c r="A646" s="76" t="n">
        <v>642</v>
      </c>
      <c r="B646" s="77" t="n">
        <f aca="false">EOMONTH(Input!$C$7,A646)</f>
        <v>62458</v>
      </c>
      <c r="C646" s="77"/>
      <c r="D646" s="104" t="n">
        <f aca="false">IF(($D645+$H645)&lt;0,($D645+$G645),0)</f>
        <v>0</v>
      </c>
      <c r="E646" s="104" t="n">
        <f aca="false">IF($D646&lt;0,Input!$G$60,0)</f>
        <v>0</v>
      </c>
      <c r="F646" s="104" t="n">
        <f aca="false">($D646*(Input!$G$56/100))/12</f>
        <v>0</v>
      </c>
      <c r="G646" s="104" t="n">
        <f aca="false">(-1)*$E646+$F646</f>
        <v>0</v>
      </c>
    </row>
    <row r="647" customFormat="false" ht="12.8" hidden="false" customHeight="false" outlineLevel="0" collapsed="false">
      <c r="A647" s="76" t="n">
        <v>643</v>
      </c>
      <c r="B647" s="77" t="n">
        <f aca="false">EOMONTH(Input!$C$7,A647)</f>
        <v>62489</v>
      </c>
      <c r="C647" s="77"/>
      <c r="D647" s="104" t="n">
        <f aca="false">IF(($D646+$H646)&lt;0,($D646+$G646),0)</f>
        <v>0</v>
      </c>
      <c r="E647" s="104" t="n">
        <f aca="false">IF($D647&lt;0,Input!$G$60,0)</f>
        <v>0</v>
      </c>
      <c r="F647" s="104" t="n">
        <f aca="false">($D647*(Input!$G$56/100))/12</f>
        <v>0</v>
      </c>
      <c r="G647" s="104" t="n">
        <f aca="false">(-1)*$E647+$F647</f>
        <v>0</v>
      </c>
    </row>
    <row r="648" customFormat="false" ht="12.8" hidden="false" customHeight="false" outlineLevel="0" collapsed="false">
      <c r="A648" s="76" t="n">
        <v>644</v>
      </c>
      <c r="B648" s="77" t="n">
        <f aca="false">EOMONTH(Input!$C$7,A648)</f>
        <v>62517</v>
      </c>
      <c r="C648" s="77"/>
      <c r="D648" s="104" t="n">
        <f aca="false">IF(($D647+$H647)&lt;0,($D647+$G647),0)</f>
        <v>0</v>
      </c>
      <c r="E648" s="104" t="n">
        <f aca="false">IF($D648&lt;0,Input!$G$60,0)</f>
        <v>0</v>
      </c>
      <c r="F648" s="104" t="n">
        <f aca="false">($D648*(Input!$G$56/100))/12</f>
        <v>0</v>
      </c>
      <c r="G648" s="104" t="n">
        <f aca="false">(-1)*$E648+$F648</f>
        <v>0</v>
      </c>
    </row>
    <row r="649" customFormat="false" ht="12.8" hidden="false" customHeight="false" outlineLevel="0" collapsed="false">
      <c r="A649" s="76" t="n">
        <v>645</v>
      </c>
      <c r="B649" s="77" t="n">
        <f aca="false">EOMONTH(Input!$C$7,A649)</f>
        <v>62548</v>
      </c>
      <c r="C649" s="77"/>
      <c r="D649" s="104" t="n">
        <f aca="false">IF(($D648+$H648)&lt;0,($D648+$G648),0)</f>
        <v>0</v>
      </c>
      <c r="E649" s="104" t="n">
        <f aca="false">IF($D649&lt;0,Input!$G$60,0)</f>
        <v>0</v>
      </c>
      <c r="F649" s="104" t="n">
        <f aca="false">($D649*(Input!$G$56/100))/12</f>
        <v>0</v>
      </c>
      <c r="G649" s="104" t="n">
        <f aca="false">(-1)*$E649+$F649</f>
        <v>0</v>
      </c>
    </row>
    <row r="650" customFormat="false" ht="12.8" hidden="false" customHeight="false" outlineLevel="0" collapsed="false">
      <c r="A650" s="76" t="n">
        <v>646</v>
      </c>
      <c r="B650" s="77" t="n">
        <f aca="false">EOMONTH(Input!$C$7,A650)</f>
        <v>62578</v>
      </c>
      <c r="C650" s="77"/>
      <c r="D650" s="104" t="n">
        <f aca="false">IF(($D649+$H649)&lt;0,($D649+$G649),0)</f>
        <v>0</v>
      </c>
      <c r="E650" s="104" t="n">
        <f aca="false">IF($D650&lt;0,Input!$G$60,0)</f>
        <v>0</v>
      </c>
      <c r="F650" s="104" t="n">
        <f aca="false">($D650*(Input!$G$56/100))/12</f>
        <v>0</v>
      </c>
      <c r="G650" s="104" t="n">
        <f aca="false">(-1)*$E650+$F650</f>
        <v>0</v>
      </c>
    </row>
    <row r="651" customFormat="false" ht="12.8" hidden="false" customHeight="false" outlineLevel="0" collapsed="false">
      <c r="A651" s="76" t="n">
        <v>647</v>
      </c>
      <c r="B651" s="77" t="n">
        <f aca="false">EOMONTH(Input!$C$7,A651)</f>
        <v>62609</v>
      </c>
      <c r="C651" s="77"/>
      <c r="D651" s="104" t="n">
        <f aca="false">IF(($D650+$H650)&lt;0,($D650+$G650),0)</f>
        <v>0</v>
      </c>
      <c r="E651" s="104" t="n">
        <f aca="false">IF($D651&lt;0,Input!$G$60,0)</f>
        <v>0</v>
      </c>
      <c r="F651" s="104" t="n">
        <f aca="false">($D651*(Input!$G$56/100))/12</f>
        <v>0</v>
      </c>
      <c r="G651" s="104" t="n">
        <f aca="false">(-1)*$E651+$F651</f>
        <v>0</v>
      </c>
    </row>
    <row r="652" customFormat="false" ht="12.8" hidden="false" customHeight="false" outlineLevel="0" collapsed="false">
      <c r="A652" s="76" t="n">
        <v>648</v>
      </c>
      <c r="B652" s="77" t="n">
        <f aca="false">EOMONTH(Input!$C$7,A652)</f>
        <v>62639</v>
      </c>
      <c r="C652" s="77"/>
      <c r="D652" s="104" t="n">
        <f aca="false">IF(($D651+$H651)&lt;0,($D651+$G651),0)</f>
        <v>0</v>
      </c>
      <c r="E652" s="104" t="n">
        <f aca="false">IF($D652&lt;0,Input!$G$60,0)</f>
        <v>0</v>
      </c>
      <c r="F652" s="104" t="n">
        <f aca="false">($D652*(Input!$G$56/100))/12</f>
        <v>0</v>
      </c>
      <c r="G652" s="104" t="n">
        <f aca="false">(-1)*$E652+$F652</f>
        <v>0</v>
      </c>
    </row>
    <row r="653" customFormat="false" ht="12.8" hidden="false" customHeight="false" outlineLevel="0" collapsed="false">
      <c r="A653" s="76" t="n">
        <v>649</v>
      </c>
      <c r="B653" s="77" t="n">
        <f aca="false">EOMONTH(Input!$C$7,A653)</f>
        <v>62670</v>
      </c>
      <c r="C653" s="77"/>
      <c r="D653" s="104" t="n">
        <f aca="false">IF(($D652+$H652)&lt;0,($D652+$G652),0)</f>
        <v>0</v>
      </c>
      <c r="E653" s="104" t="n">
        <f aca="false">IF($D653&lt;0,Input!$G$60,0)</f>
        <v>0</v>
      </c>
      <c r="F653" s="104" t="n">
        <f aca="false">($D653*(Input!$G$56/100))/12</f>
        <v>0</v>
      </c>
      <c r="G653" s="104" t="n">
        <f aca="false">(-1)*$E653+$F653</f>
        <v>0</v>
      </c>
    </row>
    <row r="654" customFormat="false" ht="12.8" hidden="false" customHeight="false" outlineLevel="0" collapsed="false">
      <c r="A654" s="76" t="n">
        <v>650</v>
      </c>
      <c r="B654" s="77" t="n">
        <f aca="false">EOMONTH(Input!$C$7,A654)</f>
        <v>62701</v>
      </c>
      <c r="C654" s="77"/>
      <c r="D654" s="104" t="n">
        <f aca="false">IF(($D653+$H653)&lt;0,($D653+$G653),0)</f>
        <v>0</v>
      </c>
      <c r="E654" s="104" t="n">
        <f aca="false">IF($D654&lt;0,Input!$G$60,0)</f>
        <v>0</v>
      </c>
      <c r="F654" s="104" t="n">
        <f aca="false">($D654*(Input!$G$56/100))/12</f>
        <v>0</v>
      </c>
      <c r="G654" s="104" t="n">
        <f aca="false">(-1)*$E654+$F654</f>
        <v>0</v>
      </c>
    </row>
    <row r="655" customFormat="false" ht="12.8" hidden="false" customHeight="false" outlineLevel="0" collapsed="false">
      <c r="A655" s="76" t="n">
        <v>651</v>
      </c>
      <c r="B655" s="77" t="n">
        <f aca="false">EOMONTH(Input!$C$7,A655)</f>
        <v>62731</v>
      </c>
      <c r="C655" s="77"/>
      <c r="D655" s="104" t="n">
        <f aca="false">IF(($D654+$H654)&lt;0,($D654+$G654),0)</f>
        <v>0</v>
      </c>
      <c r="E655" s="104" t="n">
        <f aca="false">IF($D655&lt;0,Input!$G$60,0)</f>
        <v>0</v>
      </c>
      <c r="F655" s="104" t="n">
        <f aca="false">($D655*(Input!$G$56/100))/12</f>
        <v>0</v>
      </c>
      <c r="G655" s="104" t="n">
        <f aca="false">(-1)*$E655+$F655</f>
        <v>0</v>
      </c>
    </row>
    <row r="656" customFormat="false" ht="12.8" hidden="false" customHeight="false" outlineLevel="0" collapsed="false">
      <c r="A656" s="76" t="n">
        <v>652</v>
      </c>
      <c r="B656" s="77" t="n">
        <f aca="false">EOMONTH(Input!$C$7,A656)</f>
        <v>62762</v>
      </c>
      <c r="C656" s="77"/>
      <c r="D656" s="104" t="n">
        <f aca="false">IF(($D655+$H655)&lt;0,($D655+$G655),0)</f>
        <v>0</v>
      </c>
      <c r="E656" s="104" t="n">
        <f aca="false">IF($D656&lt;0,Input!$G$60,0)</f>
        <v>0</v>
      </c>
      <c r="F656" s="104" t="n">
        <f aca="false">($D656*(Input!$G$56/100))/12</f>
        <v>0</v>
      </c>
      <c r="G656" s="104" t="n">
        <f aca="false">(-1)*$E656+$F656</f>
        <v>0</v>
      </c>
    </row>
    <row r="657" customFormat="false" ht="12.8" hidden="false" customHeight="false" outlineLevel="0" collapsed="false">
      <c r="A657" s="76" t="n">
        <v>653</v>
      </c>
      <c r="B657" s="77" t="n">
        <f aca="false">EOMONTH(Input!$C$7,A657)</f>
        <v>62792</v>
      </c>
      <c r="C657" s="77"/>
      <c r="D657" s="104" t="n">
        <f aca="false">IF(($D656+$H656)&lt;0,($D656+$G656),0)</f>
        <v>0</v>
      </c>
      <c r="E657" s="104" t="n">
        <f aca="false">IF($D657&lt;0,Input!$G$60,0)</f>
        <v>0</v>
      </c>
      <c r="F657" s="104" t="n">
        <f aca="false">($D657*(Input!$G$56/100))/12</f>
        <v>0</v>
      </c>
      <c r="G657" s="104" t="n">
        <f aca="false">(-1)*$E657+$F657</f>
        <v>0</v>
      </c>
    </row>
    <row r="658" customFormat="false" ht="12.8" hidden="false" customHeight="false" outlineLevel="0" collapsed="false">
      <c r="A658" s="76" t="n">
        <v>654</v>
      </c>
      <c r="B658" s="77" t="n">
        <f aca="false">EOMONTH(Input!$C$7,A658)</f>
        <v>62823</v>
      </c>
      <c r="C658" s="77"/>
      <c r="D658" s="104" t="n">
        <f aca="false">IF(($D657+$H657)&lt;0,($D657+$G657),0)</f>
        <v>0</v>
      </c>
      <c r="E658" s="104" t="n">
        <f aca="false">IF($D658&lt;0,Input!$G$60,0)</f>
        <v>0</v>
      </c>
      <c r="F658" s="104" t="n">
        <f aca="false">($D658*(Input!$G$56/100))/12</f>
        <v>0</v>
      </c>
      <c r="G658" s="104" t="n">
        <f aca="false">(-1)*$E658+$F658</f>
        <v>0</v>
      </c>
    </row>
    <row r="659" customFormat="false" ht="12.8" hidden="false" customHeight="false" outlineLevel="0" collapsed="false">
      <c r="A659" s="76" t="n">
        <v>655</v>
      </c>
      <c r="B659" s="77" t="n">
        <f aca="false">EOMONTH(Input!$C$7,A659)</f>
        <v>62854</v>
      </c>
      <c r="C659" s="77"/>
      <c r="D659" s="104" t="n">
        <f aca="false">IF(($D658+$H658)&lt;0,($D658+$G658),0)</f>
        <v>0</v>
      </c>
      <c r="E659" s="104" t="n">
        <f aca="false">IF($D659&lt;0,Input!$G$60,0)</f>
        <v>0</v>
      </c>
      <c r="F659" s="104" t="n">
        <f aca="false">($D659*(Input!$G$56/100))/12</f>
        <v>0</v>
      </c>
      <c r="G659" s="104" t="n">
        <f aca="false">(-1)*$E659+$F659</f>
        <v>0</v>
      </c>
    </row>
    <row r="660" customFormat="false" ht="12.8" hidden="false" customHeight="false" outlineLevel="0" collapsed="false">
      <c r="A660" s="76" t="n">
        <v>656</v>
      </c>
      <c r="B660" s="77" t="n">
        <f aca="false">EOMONTH(Input!$C$7,A660)</f>
        <v>62883</v>
      </c>
      <c r="C660" s="77"/>
      <c r="D660" s="104" t="n">
        <f aca="false">IF(($D659+$H659)&lt;0,($D659+$G659),0)</f>
        <v>0</v>
      </c>
      <c r="E660" s="104" t="n">
        <f aca="false">IF($D660&lt;0,Input!$G$60,0)</f>
        <v>0</v>
      </c>
      <c r="F660" s="104" t="n">
        <f aca="false">($D660*(Input!$G$56/100))/12</f>
        <v>0</v>
      </c>
      <c r="G660" s="104" t="n">
        <f aca="false">(-1)*$E660+$F660</f>
        <v>0</v>
      </c>
    </row>
    <row r="661" customFormat="false" ht="12.8" hidden="false" customHeight="false" outlineLevel="0" collapsed="false">
      <c r="A661" s="76" t="n">
        <v>657</v>
      </c>
      <c r="B661" s="77" t="n">
        <f aca="false">EOMONTH(Input!$C$7,A661)</f>
        <v>62914</v>
      </c>
      <c r="C661" s="77"/>
      <c r="D661" s="104" t="n">
        <f aca="false">IF(($D660+$H660)&lt;0,($D660+$G660),0)</f>
        <v>0</v>
      </c>
      <c r="E661" s="104" t="n">
        <f aca="false">IF($D661&lt;0,Input!$G$60,0)</f>
        <v>0</v>
      </c>
      <c r="F661" s="104" t="n">
        <f aca="false">($D661*(Input!$G$56/100))/12</f>
        <v>0</v>
      </c>
      <c r="G661" s="104" t="n">
        <f aca="false">(-1)*$E661+$F661</f>
        <v>0</v>
      </c>
    </row>
    <row r="662" customFormat="false" ht="12.8" hidden="false" customHeight="false" outlineLevel="0" collapsed="false">
      <c r="A662" s="76" t="n">
        <v>658</v>
      </c>
      <c r="B662" s="77" t="n">
        <f aca="false">EOMONTH(Input!$C$7,A662)</f>
        <v>62944</v>
      </c>
      <c r="C662" s="77"/>
      <c r="D662" s="104" t="n">
        <f aca="false">IF(($D661+$H661)&lt;0,($D661+$G661),0)</f>
        <v>0</v>
      </c>
      <c r="E662" s="104" t="n">
        <f aca="false">IF($D662&lt;0,Input!$G$60,0)</f>
        <v>0</v>
      </c>
      <c r="F662" s="104" t="n">
        <f aca="false">($D662*(Input!$G$56/100))/12</f>
        <v>0</v>
      </c>
      <c r="G662" s="104" t="n">
        <f aca="false">(-1)*$E662+$F662</f>
        <v>0</v>
      </c>
    </row>
    <row r="663" customFormat="false" ht="12.8" hidden="false" customHeight="false" outlineLevel="0" collapsed="false">
      <c r="A663" s="76" t="n">
        <v>659</v>
      </c>
      <c r="B663" s="77" t="n">
        <f aca="false">EOMONTH(Input!$C$7,A663)</f>
        <v>62975</v>
      </c>
      <c r="C663" s="77"/>
      <c r="D663" s="104" t="n">
        <f aca="false">IF(($D662+$H662)&lt;0,($D662+$G662),0)</f>
        <v>0</v>
      </c>
      <c r="E663" s="104" t="n">
        <f aca="false">IF($D663&lt;0,Input!$G$60,0)</f>
        <v>0</v>
      </c>
      <c r="F663" s="104" t="n">
        <f aca="false">($D663*(Input!$G$56/100))/12</f>
        <v>0</v>
      </c>
      <c r="G663" s="104" t="n">
        <f aca="false">(-1)*$E663+$F663</f>
        <v>0</v>
      </c>
    </row>
    <row r="664" customFormat="false" ht="12.8" hidden="false" customHeight="false" outlineLevel="0" collapsed="false">
      <c r="A664" s="76" t="n">
        <v>660</v>
      </c>
      <c r="B664" s="77" t="n">
        <f aca="false">EOMONTH(Input!$C$7,A664)</f>
        <v>63005</v>
      </c>
      <c r="C664" s="77"/>
      <c r="D664" s="104" t="n">
        <f aca="false">IF(($D663+$H663)&lt;0,($D663+$G663),0)</f>
        <v>0</v>
      </c>
      <c r="E664" s="104" t="n">
        <f aca="false">IF($D664&lt;0,Input!$G$60,0)</f>
        <v>0</v>
      </c>
      <c r="F664" s="104" t="n">
        <f aca="false">($D664*(Input!$G$56/100))/12</f>
        <v>0</v>
      </c>
      <c r="G664" s="104" t="n">
        <f aca="false">(-1)*$E664+$F664</f>
        <v>0</v>
      </c>
    </row>
    <row r="665" customFormat="false" ht="12.8" hidden="false" customHeight="false" outlineLevel="0" collapsed="false">
      <c r="A665" s="76" t="n">
        <v>661</v>
      </c>
      <c r="B665" s="77" t="n">
        <f aca="false">EOMONTH(Input!$C$7,A665)</f>
        <v>63036</v>
      </c>
      <c r="C665" s="77"/>
      <c r="D665" s="104" t="n">
        <f aca="false">IF(($D664+$H664)&lt;0,($D664+$G664),0)</f>
        <v>0</v>
      </c>
      <c r="E665" s="104" t="n">
        <f aca="false">IF($D665&lt;0,Input!$G$60,0)</f>
        <v>0</v>
      </c>
      <c r="F665" s="104" t="n">
        <f aca="false">($D665*(Input!$G$56/100))/12</f>
        <v>0</v>
      </c>
      <c r="G665" s="104" t="n">
        <f aca="false">(-1)*$E665+$F665</f>
        <v>0</v>
      </c>
    </row>
    <row r="666" customFormat="false" ht="12.8" hidden="false" customHeight="false" outlineLevel="0" collapsed="false">
      <c r="A666" s="76" t="n">
        <v>662</v>
      </c>
      <c r="B666" s="77" t="n">
        <f aca="false">EOMONTH(Input!$C$7,A666)</f>
        <v>63067</v>
      </c>
      <c r="C666" s="77"/>
      <c r="D666" s="104" t="n">
        <f aca="false">IF(($D665+$H665)&lt;0,($D665+$G665),0)</f>
        <v>0</v>
      </c>
      <c r="E666" s="104" t="n">
        <f aca="false">IF($D666&lt;0,Input!$G$60,0)</f>
        <v>0</v>
      </c>
      <c r="F666" s="104" t="n">
        <f aca="false">($D666*(Input!$G$56/100))/12</f>
        <v>0</v>
      </c>
      <c r="G666" s="104" t="n">
        <f aca="false">(-1)*$E666+$F666</f>
        <v>0</v>
      </c>
    </row>
    <row r="667" customFormat="false" ht="12.8" hidden="false" customHeight="false" outlineLevel="0" collapsed="false">
      <c r="A667" s="76" t="n">
        <v>663</v>
      </c>
      <c r="B667" s="77" t="n">
        <f aca="false">EOMONTH(Input!$C$7,A667)</f>
        <v>63097</v>
      </c>
      <c r="C667" s="77"/>
      <c r="D667" s="104" t="n">
        <f aca="false">IF(($D666+$H666)&lt;0,($D666+$G666),0)</f>
        <v>0</v>
      </c>
      <c r="E667" s="104" t="n">
        <f aca="false">IF($D667&lt;0,Input!$G$60,0)</f>
        <v>0</v>
      </c>
      <c r="F667" s="104" t="n">
        <f aca="false">($D667*(Input!$G$56/100))/12</f>
        <v>0</v>
      </c>
      <c r="G667" s="104" t="n">
        <f aca="false">(-1)*$E667+$F667</f>
        <v>0</v>
      </c>
    </row>
    <row r="668" customFormat="false" ht="12.8" hidden="false" customHeight="false" outlineLevel="0" collapsed="false">
      <c r="A668" s="76" t="n">
        <v>664</v>
      </c>
      <c r="B668" s="77" t="n">
        <f aca="false">EOMONTH(Input!$C$7,A668)</f>
        <v>63128</v>
      </c>
      <c r="C668" s="77"/>
      <c r="D668" s="104" t="n">
        <f aca="false">IF(($D667+$H667)&lt;0,($D667+$G667),0)</f>
        <v>0</v>
      </c>
      <c r="E668" s="104" t="n">
        <f aca="false">IF($D668&lt;0,Input!$G$60,0)</f>
        <v>0</v>
      </c>
      <c r="F668" s="104" t="n">
        <f aca="false">($D668*(Input!$G$56/100))/12</f>
        <v>0</v>
      </c>
      <c r="G668" s="104" t="n">
        <f aca="false">(-1)*$E668+$F668</f>
        <v>0</v>
      </c>
    </row>
    <row r="669" customFormat="false" ht="12.8" hidden="false" customHeight="false" outlineLevel="0" collapsed="false">
      <c r="A669" s="76" t="n">
        <v>665</v>
      </c>
      <c r="B669" s="77" t="n">
        <f aca="false">EOMONTH(Input!$C$7,A669)</f>
        <v>63158</v>
      </c>
      <c r="C669" s="77"/>
      <c r="D669" s="104" t="n">
        <f aca="false">IF(($D668+$H668)&lt;0,($D668+$G668),0)</f>
        <v>0</v>
      </c>
      <c r="E669" s="104" t="n">
        <f aca="false">IF($D669&lt;0,Input!$G$60,0)</f>
        <v>0</v>
      </c>
      <c r="F669" s="104" t="n">
        <f aca="false">($D669*(Input!$G$56/100))/12</f>
        <v>0</v>
      </c>
      <c r="G669" s="104" t="n">
        <f aca="false">(-1)*$E669+$F669</f>
        <v>0</v>
      </c>
    </row>
    <row r="670" customFormat="false" ht="12.8" hidden="false" customHeight="false" outlineLevel="0" collapsed="false">
      <c r="A670" s="76" t="n">
        <v>666</v>
      </c>
      <c r="B670" s="77" t="n">
        <f aca="false">EOMONTH(Input!$C$7,A670)</f>
        <v>63189</v>
      </c>
      <c r="C670" s="77"/>
      <c r="D670" s="104" t="n">
        <f aca="false">IF(($D669+$H669)&lt;0,($D669+$G669),0)</f>
        <v>0</v>
      </c>
      <c r="E670" s="104" t="n">
        <f aca="false">IF($D670&lt;0,Input!$G$60,0)</f>
        <v>0</v>
      </c>
      <c r="F670" s="104" t="n">
        <f aca="false">($D670*(Input!$G$56/100))/12</f>
        <v>0</v>
      </c>
      <c r="G670" s="104" t="n">
        <f aca="false">(-1)*$E670+$F670</f>
        <v>0</v>
      </c>
    </row>
    <row r="671" customFormat="false" ht="12.8" hidden="false" customHeight="false" outlineLevel="0" collapsed="false">
      <c r="A671" s="76" t="n">
        <v>667</v>
      </c>
      <c r="B671" s="77" t="n">
        <f aca="false">EOMONTH(Input!$C$7,A671)</f>
        <v>63220</v>
      </c>
      <c r="C671" s="77"/>
      <c r="D671" s="104" t="n">
        <f aca="false">IF(($D670+$H670)&lt;0,($D670+$G670),0)</f>
        <v>0</v>
      </c>
      <c r="E671" s="104" t="n">
        <f aca="false">IF($D671&lt;0,Input!$G$60,0)</f>
        <v>0</v>
      </c>
      <c r="F671" s="104" t="n">
        <f aca="false">($D671*(Input!$G$56/100))/12</f>
        <v>0</v>
      </c>
      <c r="G671" s="104" t="n">
        <f aca="false">(-1)*$E671+$F671</f>
        <v>0</v>
      </c>
    </row>
    <row r="672" customFormat="false" ht="12.8" hidden="false" customHeight="false" outlineLevel="0" collapsed="false">
      <c r="A672" s="76" t="n">
        <v>668</v>
      </c>
      <c r="B672" s="77" t="n">
        <f aca="false">EOMONTH(Input!$C$7,A672)</f>
        <v>63248</v>
      </c>
      <c r="C672" s="77"/>
      <c r="D672" s="104" t="n">
        <f aca="false">IF(($D671+$H671)&lt;0,($D671+$G671),0)</f>
        <v>0</v>
      </c>
      <c r="E672" s="104" t="n">
        <f aca="false">IF($D672&lt;0,Input!$G$60,0)</f>
        <v>0</v>
      </c>
      <c r="F672" s="104" t="n">
        <f aca="false">($D672*(Input!$G$56/100))/12</f>
        <v>0</v>
      </c>
      <c r="G672" s="104" t="n">
        <f aca="false">(-1)*$E672+$F672</f>
        <v>0</v>
      </c>
    </row>
    <row r="673" customFormat="false" ht="12.8" hidden="false" customHeight="false" outlineLevel="0" collapsed="false">
      <c r="A673" s="76" t="n">
        <v>669</v>
      </c>
      <c r="B673" s="77" t="n">
        <f aca="false">EOMONTH(Input!$C$7,A673)</f>
        <v>63279</v>
      </c>
      <c r="C673" s="77"/>
      <c r="D673" s="104" t="n">
        <f aca="false">IF(($D672+$H672)&lt;0,($D672+$G672),0)</f>
        <v>0</v>
      </c>
      <c r="E673" s="104" t="n">
        <f aca="false">IF($D673&lt;0,Input!$G$60,0)</f>
        <v>0</v>
      </c>
      <c r="F673" s="104" t="n">
        <f aca="false">($D673*(Input!$G$56/100))/12</f>
        <v>0</v>
      </c>
      <c r="G673" s="104" t="n">
        <f aca="false">(-1)*$E673+$F673</f>
        <v>0</v>
      </c>
    </row>
    <row r="674" customFormat="false" ht="12.8" hidden="false" customHeight="false" outlineLevel="0" collapsed="false">
      <c r="A674" s="76" t="n">
        <v>670</v>
      </c>
      <c r="B674" s="77" t="n">
        <f aca="false">EOMONTH(Input!$C$7,A674)</f>
        <v>63309</v>
      </c>
      <c r="C674" s="77"/>
      <c r="D674" s="104" t="n">
        <f aca="false">IF(($D673+$H673)&lt;0,($D673+$G673),0)</f>
        <v>0</v>
      </c>
      <c r="E674" s="104" t="n">
        <f aca="false">IF($D674&lt;0,Input!$G$60,0)</f>
        <v>0</v>
      </c>
      <c r="F674" s="104" t="n">
        <f aca="false">($D674*(Input!$G$56/100))/12</f>
        <v>0</v>
      </c>
      <c r="G674" s="104" t="n">
        <f aca="false">(-1)*$E674+$F674</f>
        <v>0</v>
      </c>
    </row>
    <row r="675" customFormat="false" ht="12.8" hidden="false" customHeight="false" outlineLevel="0" collapsed="false">
      <c r="A675" s="76" t="n">
        <v>671</v>
      </c>
      <c r="B675" s="77" t="n">
        <f aca="false">EOMONTH(Input!$C$7,A675)</f>
        <v>63340</v>
      </c>
      <c r="C675" s="77"/>
      <c r="D675" s="104" t="n">
        <f aca="false">IF(($D674+$H674)&lt;0,($D674+$G674),0)</f>
        <v>0</v>
      </c>
      <c r="E675" s="104" t="n">
        <f aca="false">IF($D675&lt;0,Input!$G$60,0)</f>
        <v>0</v>
      </c>
      <c r="F675" s="104" t="n">
        <f aca="false">($D675*(Input!$G$56/100))/12</f>
        <v>0</v>
      </c>
      <c r="G675" s="104" t="n">
        <f aca="false">(-1)*$E675+$F675</f>
        <v>0</v>
      </c>
    </row>
    <row r="676" customFormat="false" ht="12.8" hidden="false" customHeight="false" outlineLevel="0" collapsed="false">
      <c r="A676" s="76" t="n">
        <v>672</v>
      </c>
      <c r="B676" s="77" t="n">
        <f aca="false">EOMONTH(Input!$C$7,A676)</f>
        <v>63370</v>
      </c>
      <c r="C676" s="77"/>
      <c r="D676" s="104" t="n">
        <f aca="false">IF(($D675+$H675)&lt;0,($D675+$G675),0)</f>
        <v>0</v>
      </c>
      <c r="E676" s="104" t="n">
        <f aca="false">IF($D676&lt;0,Input!$G$60,0)</f>
        <v>0</v>
      </c>
      <c r="F676" s="104" t="n">
        <f aca="false">($D676*(Input!$G$56/100))/12</f>
        <v>0</v>
      </c>
      <c r="G676" s="104" t="n">
        <f aca="false">(-1)*$E676+$F676</f>
        <v>0</v>
      </c>
    </row>
    <row r="677" customFormat="false" ht="12.8" hidden="false" customHeight="false" outlineLevel="0" collapsed="false">
      <c r="A677" s="76" t="n">
        <v>673</v>
      </c>
      <c r="B677" s="77" t="n">
        <f aca="false">EOMONTH(Input!$C$7,A677)</f>
        <v>63401</v>
      </c>
      <c r="C677" s="77"/>
      <c r="D677" s="104" t="n">
        <f aca="false">IF(($D676+$H676)&lt;0,($D676+$G676),0)</f>
        <v>0</v>
      </c>
      <c r="E677" s="104" t="n">
        <f aca="false">IF($D677&lt;0,Input!$G$60,0)</f>
        <v>0</v>
      </c>
      <c r="F677" s="104" t="n">
        <f aca="false">($D677*(Input!$G$56/100))/12</f>
        <v>0</v>
      </c>
      <c r="G677" s="104" t="n">
        <f aca="false">(-1)*$E677+$F677</f>
        <v>0</v>
      </c>
    </row>
    <row r="678" customFormat="false" ht="12.8" hidden="false" customHeight="false" outlineLevel="0" collapsed="false">
      <c r="A678" s="76" t="n">
        <v>674</v>
      </c>
      <c r="B678" s="77" t="n">
        <f aca="false">EOMONTH(Input!$C$7,A678)</f>
        <v>63432</v>
      </c>
      <c r="C678" s="77"/>
      <c r="D678" s="104" t="n">
        <f aca="false">IF(($D677+$H677)&lt;0,($D677+$G677),0)</f>
        <v>0</v>
      </c>
      <c r="E678" s="104" t="n">
        <f aca="false">IF($D678&lt;0,Input!$G$60,0)</f>
        <v>0</v>
      </c>
      <c r="F678" s="104" t="n">
        <f aca="false">($D678*(Input!$G$56/100))/12</f>
        <v>0</v>
      </c>
      <c r="G678" s="104" t="n">
        <f aca="false">(-1)*$E678+$F678</f>
        <v>0</v>
      </c>
    </row>
    <row r="679" customFormat="false" ht="12.8" hidden="false" customHeight="false" outlineLevel="0" collapsed="false">
      <c r="A679" s="76" t="n">
        <v>675</v>
      </c>
      <c r="B679" s="77" t="n">
        <f aca="false">EOMONTH(Input!$C$7,A679)</f>
        <v>63462</v>
      </c>
      <c r="C679" s="77"/>
      <c r="D679" s="104" t="n">
        <f aca="false">IF(($D678+$H678)&lt;0,($D678+$G678),0)</f>
        <v>0</v>
      </c>
      <c r="E679" s="104" t="n">
        <f aca="false">IF($D679&lt;0,Input!$G$60,0)</f>
        <v>0</v>
      </c>
      <c r="F679" s="104" t="n">
        <f aca="false">($D679*(Input!$G$56/100))/12</f>
        <v>0</v>
      </c>
      <c r="G679" s="104" t="n">
        <f aca="false">(-1)*$E679+$F679</f>
        <v>0</v>
      </c>
    </row>
    <row r="680" customFormat="false" ht="12.8" hidden="false" customHeight="false" outlineLevel="0" collapsed="false">
      <c r="A680" s="76" t="n">
        <v>676</v>
      </c>
      <c r="B680" s="77" t="n">
        <f aca="false">EOMONTH(Input!$C$7,A680)</f>
        <v>63493</v>
      </c>
      <c r="C680" s="77"/>
      <c r="D680" s="104" t="n">
        <f aca="false">IF(($D679+$H679)&lt;0,($D679+$G679),0)</f>
        <v>0</v>
      </c>
      <c r="E680" s="104" t="n">
        <f aca="false">IF($D680&lt;0,Input!$G$60,0)</f>
        <v>0</v>
      </c>
      <c r="F680" s="104" t="n">
        <f aca="false">($D680*(Input!$G$56/100))/12</f>
        <v>0</v>
      </c>
      <c r="G680" s="104" t="n">
        <f aca="false">(-1)*$E680+$F680</f>
        <v>0</v>
      </c>
    </row>
    <row r="681" customFormat="false" ht="12.8" hidden="false" customHeight="false" outlineLevel="0" collapsed="false">
      <c r="A681" s="76" t="n">
        <v>677</v>
      </c>
      <c r="B681" s="77" t="n">
        <f aca="false">EOMONTH(Input!$C$7,A681)</f>
        <v>63523</v>
      </c>
      <c r="C681" s="77"/>
      <c r="D681" s="104" t="n">
        <f aca="false">IF(($D680+$H680)&lt;0,($D680+$G680),0)</f>
        <v>0</v>
      </c>
      <c r="E681" s="104" t="n">
        <f aca="false">IF($D681&lt;0,Input!$G$60,0)</f>
        <v>0</v>
      </c>
      <c r="F681" s="104" t="n">
        <f aca="false">($D681*(Input!$G$56/100))/12</f>
        <v>0</v>
      </c>
      <c r="G681" s="104" t="n">
        <f aca="false">(-1)*$E681+$F681</f>
        <v>0</v>
      </c>
    </row>
    <row r="682" customFormat="false" ht="12.8" hidden="false" customHeight="false" outlineLevel="0" collapsed="false">
      <c r="A682" s="76" t="n">
        <v>678</v>
      </c>
      <c r="B682" s="77" t="n">
        <f aca="false">EOMONTH(Input!$C$7,A682)</f>
        <v>63554</v>
      </c>
      <c r="C682" s="77"/>
      <c r="D682" s="104" t="n">
        <f aca="false">IF(($D681+$H681)&lt;0,($D681+$G681),0)</f>
        <v>0</v>
      </c>
      <c r="E682" s="104" t="n">
        <f aca="false">IF($D682&lt;0,Input!$G$60,0)</f>
        <v>0</v>
      </c>
      <c r="F682" s="104" t="n">
        <f aca="false">($D682*(Input!$G$56/100))/12</f>
        <v>0</v>
      </c>
      <c r="G682" s="104" t="n">
        <f aca="false">(-1)*$E682+$F682</f>
        <v>0</v>
      </c>
    </row>
    <row r="683" customFormat="false" ht="12.8" hidden="false" customHeight="false" outlineLevel="0" collapsed="false">
      <c r="A683" s="76" t="n">
        <v>679</v>
      </c>
      <c r="B683" s="77" t="n">
        <f aca="false">EOMONTH(Input!$C$7,A683)</f>
        <v>63585</v>
      </c>
      <c r="C683" s="77"/>
      <c r="D683" s="104" t="n">
        <f aca="false">IF(($D682+$H682)&lt;0,($D682+$G682),0)</f>
        <v>0</v>
      </c>
      <c r="E683" s="104" t="n">
        <f aca="false">IF($D683&lt;0,Input!$G$60,0)</f>
        <v>0</v>
      </c>
      <c r="F683" s="104" t="n">
        <f aca="false">($D683*(Input!$G$56/100))/12</f>
        <v>0</v>
      </c>
      <c r="G683" s="104" t="n">
        <f aca="false">(-1)*$E683+$F683</f>
        <v>0</v>
      </c>
    </row>
    <row r="684" customFormat="false" ht="12.8" hidden="false" customHeight="false" outlineLevel="0" collapsed="false">
      <c r="A684" s="76" t="n">
        <v>680</v>
      </c>
      <c r="B684" s="77" t="n">
        <f aca="false">EOMONTH(Input!$C$7,A684)</f>
        <v>63613</v>
      </c>
      <c r="C684" s="77"/>
      <c r="D684" s="104" t="n">
        <f aca="false">IF(($D683+$H683)&lt;0,($D683+$G683),0)</f>
        <v>0</v>
      </c>
      <c r="E684" s="104" t="n">
        <f aca="false">IF($D684&lt;0,Input!$G$60,0)</f>
        <v>0</v>
      </c>
      <c r="F684" s="104" t="n">
        <f aca="false">($D684*(Input!$G$56/100))/12</f>
        <v>0</v>
      </c>
      <c r="G684" s="104" t="n">
        <f aca="false">(-1)*$E684+$F684</f>
        <v>0</v>
      </c>
    </row>
    <row r="685" customFormat="false" ht="12.8" hidden="false" customHeight="false" outlineLevel="0" collapsed="false">
      <c r="A685" s="76" t="n">
        <v>681</v>
      </c>
      <c r="B685" s="77" t="n">
        <f aca="false">EOMONTH(Input!$C$7,A685)</f>
        <v>63644</v>
      </c>
      <c r="C685" s="77"/>
      <c r="D685" s="104" t="n">
        <f aca="false">IF(($D684+$H684)&lt;0,($D684+$G684),0)</f>
        <v>0</v>
      </c>
      <c r="E685" s="104" t="n">
        <f aca="false">IF($D685&lt;0,Input!$G$60,0)</f>
        <v>0</v>
      </c>
      <c r="F685" s="104" t="n">
        <f aca="false">($D685*(Input!$G$56/100))/12</f>
        <v>0</v>
      </c>
      <c r="G685" s="104" t="n">
        <f aca="false">(-1)*$E685+$F685</f>
        <v>0</v>
      </c>
    </row>
    <row r="686" customFormat="false" ht="12.8" hidden="false" customHeight="false" outlineLevel="0" collapsed="false">
      <c r="A686" s="76" t="n">
        <v>682</v>
      </c>
      <c r="B686" s="77" t="n">
        <f aca="false">EOMONTH(Input!$C$7,A686)</f>
        <v>63674</v>
      </c>
      <c r="C686" s="77"/>
      <c r="D686" s="104" t="n">
        <f aca="false">IF(($D685+$H685)&lt;0,($D685+$G685),0)</f>
        <v>0</v>
      </c>
      <c r="E686" s="104" t="n">
        <f aca="false">IF($D686&lt;0,Input!$G$60,0)</f>
        <v>0</v>
      </c>
      <c r="F686" s="104" t="n">
        <f aca="false">($D686*(Input!$G$56/100))/12</f>
        <v>0</v>
      </c>
      <c r="G686" s="104" t="n">
        <f aca="false">(-1)*$E686+$F686</f>
        <v>0</v>
      </c>
    </row>
    <row r="687" customFormat="false" ht="12.8" hidden="false" customHeight="false" outlineLevel="0" collapsed="false">
      <c r="A687" s="76" t="n">
        <v>683</v>
      </c>
      <c r="B687" s="77" t="n">
        <f aca="false">EOMONTH(Input!$C$7,A687)</f>
        <v>63705</v>
      </c>
      <c r="C687" s="77"/>
      <c r="D687" s="104" t="n">
        <f aca="false">IF(($D686+$H686)&lt;0,($D686+$G686),0)</f>
        <v>0</v>
      </c>
      <c r="E687" s="104" t="n">
        <f aca="false">IF($D687&lt;0,Input!$G$60,0)</f>
        <v>0</v>
      </c>
      <c r="F687" s="104" t="n">
        <f aca="false">($D687*(Input!$G$56/100))/12</f>
        <v>0</v>
      </c>
      <c r="G687" s="104" t="n">
        <f aca="false">(-1)*$E687+$F687</f>
        <v>0</v>
      </c>
    </row>
    <row r="688" customFormat="false" ht="12.8" hidden="false" customHeight="false" outlineLevel="0" collapsed="false">
      <c r="A688" s="76" t="n">
        <v>684</v>
      </c>
      <c r="B688" s="77" t="n">
        <f aca="false">EOMONTH(Input!$C$7,A688)</f>
        <v>63735</v>
      </c>
      <c r="C688" s="77"/>
      <c r="D688" s="104" t="n">
        <f aca="false">IF(($D687+$H687)&lt;0,($D687+$G687),0)</f>
        <v>0</v>
      </c>
      <c r="E688" s="104" t="n">
        <f aca="false">IF($D688&lt;0,Input!$G$60,0)</f>
        <v>0</v>
      </c>
      <c r="F688" s="104" t="n">
        <f aca="false">($D688*(Input!$G$56/100))/12</f>
        <v>0</v>
      </c>
      <c r="G688" s="104" t="n">
        <f aca="false">(-1)*$E688+$F688</f>
        <v>0</v>
      </c>
    </row>
    <row r="689" customFormat="false" ht="12.8" hidden="false" customHeight="false" outlineLevel="0" collapsed="false">
      <c r="A689" s="76" t="n">
        <v>685</v>
      </c>
      <c r="B689" s="77" t="n">
        <f aca="false">EOMONTH(Input!$C$7,A689)</f>
        <v>63766</v>
      </c>
      <c r="C689" s="77"/>
      <c r="D689" s="104" t="n">
        <f aca="false">IF(($D688+$H688)&lt;0,($D688+$G688),0)</f>
        <v>0</v>
      </c>
      <c r="E689" s="104" t="n">
        <f aca="false">IF($D689&lt;0,Input!$G$60,0)</f>
        <v>0</v>
      </c>
      <c r="F689" s="104" t="n">
        <f aca="false">($D689*(Input!$G$56/100))/12</f>
        <v>0</v>
      </c>
      <c r="G689" s="104" t="n">
        <f aca="false">(-1)*$E689+$F689</f>
        <v>0</v>
      </c>
    </row>
    <row r="690" customFormat="false" ht="12.8" hidden="false" customHeight="false" outlineLevel="0" collapsed="false">
      <c r="A690" s="76" t="n">
        <v>686</v>
      </c>
      <c r="B690" s="77" t="n">
        <f aca="false">EOMONTH(Input!$C$7,A690)</f>
        <v>63797</v>
      </c>
      <c r="C690" s="77"/>
      <c r="D690" s="104" t="n">
        <f aca="false">IF(($D689+$H689)&lt;0,($D689+$G689),0)</f>
        <v>0</v>
      </c>
      <c r="E690" s="104" t="n">
        <f aca="false">IF($D690&lt;0,Input!$G$60,0)</f>
        <v>0</v>
      </c>
      <c r="F690" s="104" t="n">
        <f aca="false">($D690*(Input!$G$56/100))/12</f>
        <v>0</v>
      </c>
      <c r="G690" s="104" t="n">
        <f aca="false">(-1)*$E690+$F690</f>
        <v>0</v>
      </c>
    </row>
    <row r="691" customFormat="false" ht="12.8" hidden="false" customHeight="false" outlineLevel="0" collapsed="false">
      <c r="A691" s="76" t="n">
        <v>687</v>
      </c>
      <c r="B691" s="77" t="n">
        <f aca="false">EOMONTH(Input!$C$7,A691)</f>
        <v>63827</v>
      </c>
      <c r="C691" s="77"/>
      <c r="D691" s="104" t="n">
        <f aca="false">IF(($D690+$H690)&lt;0,($D690+$G690),0)</f>
        <v>0</v>
      </c>
      <c r="E691" s="104" t="n">
        <f aca="false">IF($D691&lt;0,Input!$G$60,0)</f>
        <v>0</v>
      </c>
      <c r="F691" s="104" t="n">
        <f aca="false">($D691*(Input!$G$56/100))/12</f>
        <v>0</v>
      </c>
      <c r="G691" s="104" t="n">
        <f aca="false">(-1)*$E691+$F691</f>
        <v>0</v>
      </c>
    </row>
    <row r="692" customFormat="false" ht="12.8" hidden="false" customHeight="false" outlineLevel="0" collapsed="false">
      <c r="A692" s="76" t="n">
        <v>688</v>
      </c>
      <c r="B692" s="77" t="n">
        <f aca="false">EOMONTH(Input!$C$7,A692)</f>
        <v>63858</v>
      </c>
      <c r="C692" s="77"/>
      <c r="D692" s="104" t="n">
        <f aca="false">IF(($D691+$H691)&lt;0,($D691+$G691),0)</f>
        <v>0</v>
      </c>
      <c r="E692" s="104" t="n">
        <f aca="false">IF($D692&lt;0,Input!$G$60,0)</f>
        <v>0</v>
      </c>
      <c r="F692" s="104" t="n">
        <f aca="false">($D692*(Input!$G$56/100))/12</f>
        <v>0</v>
      </c>
      <c r="G692" s="104" t="n">
        <f aca="false">(-1)*$E692+$F692</f>
        <v>0</v>
      </c>
    </row>
    <row r="693" customFormat="false" ht="12.8" hidden="false" customHeight="false" outlineLevel="0" collapsed="false">
      <c r="A693" s="76" t="n">
        <v>689</v>
      </c>
      <c r="B693" s="77" t="n">
        <f aca="false">EOMONTH(Input!$C$7,A693)</f>
        <v>63888</v>
      </c>
      <c r="C693" s="77"/>
      <c r="D693" s="104" t="n">
        <f aca="false">IF(($D692+$H692)&lt;0,($D692+$G692),0)</f>
        <v>0</v>
      </c>
      <c r="E693" s="104" t="n">
        <f aca="false">IF($D693&lt;0,Input!$G$60,0)</f>
        <v>0</v>
      </c>
      <c r="F693" s="104" t="n">
        <f aca="false">($D693*(Input!$G$56/100))/12</f>
        <v>0</v>
      </c>
      <c r="G693" s="104" t="n">
        <f aca="false">(-1)*$E693+$F693</f>
        <v>0</v>
      </c>
    </row>
    <row r="694" customFormat="false" ht="12.8" hidden="false" customHeight="false" outlineLevel="0" collapsed="false">
      <c r="A694" s="76" t="n">
        <v>690</v>
      </c>
      <c r="B694" s="77" t="n">
        <f aca="false">EOMONTH(Input!$C$7,A694)</f>
        <v>63919</v>
      </c>
      <c r="C694" s="77"/>
      <c r="D694" s="104" t="n">
        <f aca="false">IF(($D693+$H693)&lt;0,($D693+$G693),0)</f>
        <v>0</v>
      </c>
      <c r="E694" s="104" t="n">
        <f aca="false">IF($D694&lt;0,Input!$G$60,0)</f>
        <v>0</v>
      </c>
      <c r="F694" s="104" t="n">
        <f aca="false">($D694*(Input!$G$56/100))/12</f>
        <v>0</v>
      </c>
      <c r="G694" s="104" t="n">
        <f aca="false">(-1)*$E694+$F694</f>
        <v>0</v>
      </c>
    </row>
    <row r="695" customFormat="false" ht="12.8" hidden="false" customHeight="false" outlineLevel="0" collapsed="false">
      <c r="A695" s="76" t="n">
        <v>691</v>
      </c>
      <c r="B695" s="77" t="n">
        <f aca="false">EOMONTH(Input!$C$7,A695)</f>
        <v>63950</v>
      </c>
      <c r="C695" s="77"/>
      <c r="D695" s="104" t="n">
        <f aca="false">IF(($D694+$H694)&lt;0,($D694+$G694),0)</f>
        <v>0</v>
      </c>
      <c r="E695" s="104" t="n">
        <f aca="false">IF($D695&lt;0,Input!$G$60,0)</f>
        <v>0</v>
      </c>
      <c r="F695" s="104" t="n">
        <f aca="false">($D695*(Input!$G$56/100))/12</f>
        <v>0</v>
      </c>
      <c r="G695" s="104" t="n">
        <f aca="false">(-1)*$E695+$F695</f>
        <v>0</v>
      </c>
    </row>
    <row r="696" customFormat="false" ht="12.8" hidden="false" customHeight="false" outlineLevel="0" collapsed="false">
      <c r="A696" s="76" t="n">
        <v>692</v>
      </c>
      <c r="B696" s="77" t="n">
        <f aca="false">EOMONTH(Input!$C$7,A696)</f>
        <v>63978</v>
      </c>
      <c r="C696" s="77"/>
      <c r="D696" s="104" t="n">
        <f aca="false">IF(($D695+$H695)&lt;0,($D695+$G695),0)</f>
        <v>0</v>
      </c>
      <c r="E696" s="104" t="n">
        <f aca="false">IF($D696&lt;0,Input!$G$60,0)</f>
        <v>0</v>
      </c>
      <c r="F696" s="104" t="n">
        <f aca="false">($D696*(Input!$G$56/100))/12</f>
        <v>0</v>
      </c>
      <c r="G696" s="104" t="n">
        <f aca="false">(-1)*$E696+$F696</f>
        <v>0</v>
      </c>
    </row>
    <row r="697" customFormat="false" ht="12.8" hidden="false" customHeight="false" outlineLevel="0" collapsed="false">
      <c r="A697" s="76" t="n">
        <v>693</v>
      </c>
      <c r="B697" s="77" t="n">
        <f aca="false">EOMONTH(Input!$C$7,A697)</f>
        <v>64009</v>
      </c>
      <c r="C697" s="77"/>
      <c r="D697" s="104" t="n">
        <f aca="false">IF(($D696+$H696)&lt;0,($D696+$G696),0)</f>
        <v>0</v>
      </c>
      <c r="E697" s="104" t="n">
        <f aca="false">IF($D697&lt;0,Input!$G$60,0)</f>
        <v>0</v>
      </c>
      <c r="F697" s="104" t="n">
        <f aca="false">($D697*(Input!$G$56/100))/12</f>
        <v>0</v>
      </c>
      <c r="G697" s="104" t="n">
        <f aca="false">(-1)*$E697+$F697</f>
        <v>0</v>
      </c>
    </row>
    <row r="698" customFormat="false" ht="12.8" hidden="false" customHeight="false" outlineLevel="0" collapsed="false">
      <c r="A698" s="76" t="n">
        <v>694</v>
      </c>
      <c r="B698" s="77" t="n">
        <f aca="false">EOMONTH(Input!$C$7,A698)</f>
        <v>64039</v>
      </c>
      <c r="C698" s="77"/>
      <c r="D698" s="104" t="n">
        <f aca="false">IF(($D697+$H697)&lt;0,($D697+$G697),0)</f>
        <v>0</v>
      </c>
      <c r="E698" s="104" t="n">
        <f aca="false">IF($D698&lt;0,Input!$G$60,0)</f>
        <v>0</v>
      </c>
      <c r="F698" s="104" t="n">
        <f aca="false">($D698*(Input!$G$56/100))/12</f>
        <v>0</v>
      </c>
      <c r="G698" s="104" t="n">
        <f aca="false">(-1)*$E698+$F698</f>
        <v>0</v>
      </c>
    </row>
    <row r="699" customFormat="false" ht="12.8" hidden="false" customHeight="false" outlineLevel="0" collapsed="false">
      <c r="A699" s="76" t="n">
        <v>695</v>
      </c>
      <c r="B699" s="77" t="n">
        <f aca="false">EOMONTH(Input!$C$7,A699)</f>
        <v>64070</v>
      </c>
      <c r="C699" s="77"/>
      <c r="D699" s="104" t="n">
        <f aca="false">IF(($D698+$H698)&lt;0,($D698+$G698),0)</f>
        <v>0</v>
      </c>
      <c r="E699" s="104" t="n">
        <f aca="false">IF($D699&lt;0,Input!$G$60,0)</f>
        <v>0</v>
      </c>
      <c r="F699" s="104" t="n">
        <f aca="false">($D699*(Input!$G$56/100))/12</f>
        <v>0</v>
      </c>
      <c r="G699" s="104" t="n">
        <f aca="false">(-1)*$E699+$F699</f>
        <v>0</v>
      </c>
    </row>
    <row r="700" customFormat="false" ht="12.8" hidden="false" customHeight="false" outlineLevel="0" collapsed="false">
      <c r="A700" s="76" t="n">
        <v>696</v>
      </c>
      <c r="B700" s="77" t="n">
        <f aca="false">EOMONTH(Input!$C$7,A700)</f>
        <v>64100</v>
      </c>
      <c r="C700" s="77"/>
      <c r="D700" s="104" t="n">
        <f aca="false">IF(($D699+$H699)&lt;0,($D699+$G699),0)</f>
        <v>0</v>
      </c>
      <c r="E700" s="104" t="n">
        <f aca="false">IF($D700&lt;0,Input!$G$60,0)</f>
        <v>0</v>
      </c>
      <c r="F700" s="104" t="n">
        <f aca="false">($D700*(Input!$G$56/100))/12</f>
        <v>0</v>
      </c>
      <c r="G700" s="104" t="n">
        <f aca="false">(-1)*$E700+$F700</f>
        <v>0</v>
      </c>
    </row>
    <row r="701" customFormat="false" ht="12.8" hidden="false" customHeight="false" outlineLevel="0" collapsed="false">
      <c r="A701" s="76" t="n">
        <v>697</v>
      </c>
      <c r="B701" s="77" t="n">
        <f aca="false">EOMONTH(Input!$C$7,A701)</f>
        <v>64131</v>
      </c>
      <c r="C701" s="77"/>
      <c r="D701" s="104" t="n">
        <f aca="false">IF(($D700+$H700)&lt;0,($D700+$G700),0)</f>
        <v>0</v>
      </c>
      <c r="E701" s="104" t="n">
        <f aca="false">IF($D701&lt;0,Input!$G$60,0)</f>
        <v>0</v>
      </c>
      <c r="F701" s="104" t="n">
        <f aca="false">($D701*(Input!$G$56/100))/12</f>
        <v>0</v>
      </c>
      <c r="G701" s="104" t="n">
        <f aca="false">(-1)*$E701+$F701</f>
        <v>0</v>
      </c>
    </row>
    <row r="702" customFormat="false" ht="12.8" hidden="false" customHeight="false" outlineLevel="0" collapsed="false">
      <c r="A702" s="76" t="n">
        <v>698</v>
      </c>
      <c r="B702" s="77" t="n">
        <f aca="false">EOMONTH(Input!$C$7,A702)</f>
        <v>64162</v>
      </c>
      <c r="C702" s="77"/>
      <c r="D702" s="104" t="n">
        <f aca="false">IF(($D701+$H701)&lt;0,($D701+$G701),0)</f>
        <v>0</v>
      </c>
      <c r="E702" s="104" t="n">
        <f aca="false">IF($D702&lt;0,Input!$G$60,0)</f>
        <v>0</v>
      </c>
      <c r="F702" s="104" t="n">
        <f aca="false">($D702*(Input!$G$56/100))/12</f>
        <v>0</v>
      </c>
      <c r="G702" s="104" t="n">
        <f aca="false">(-1)*$E702+$F702</f>
        <v>0</v>
      </c>
    </row>
    <row r="703" customFormat="false" ht="12.8" hidden="false" customHeight="false" outlineLevel="0" collapsed="false">
      <c r="A703" s="76" t="n">
        <v>699</v>
      </c>
      <c r="B703" s="77" t="n">
        <f aca="false">EOMONTH(Input!$C$7,A703)</f>
        <v>64192</v>
      </c>
      <c r="C703" s="77"/>
      <c r="D703" s="104" t="n">
        <f aca="false">IF(($D702+$H702)&lt;0,($D702+$G702),0)</f>
        <v>0</v>
      </c>
      <c r="E703" s="104" t="n">
        <f aca="false">IF($D703&lt;0,Input!$G$60,0)</f>
        <v>0</v>
      </c>
      <c r="F703" s="104" t="n">
        <f aca="false">($D703*(Input!$G$56/100))/12</f>
        <v>0</v>
      </c>
      <c r="G703" s="104" t="n">
        <f aca="false">(-1)*$E703+$F703</f>
        <v>0</v>
      </c>
    </row>
    <row r="704" customFormat="false" ht="12.8" hidden="false" customHeight="false" outlineLevel="0" collapsed="false">
      <c r="A704" s="76" t="n">
        <v>700</v>
      </c>
      <c r="B704" s="77" t="n">
        <f aca="false">EOMONTH(Input!$C$7,A704)</f>
        <v>64223</v>
      </c>
      <c r="C704" s="77"/>
      <c r="D704" s="104" t="n">
        <f aca="false">IF(($D703+$H703)&lt;0,($D703+$G703),0)</f>
        <v>0</v>
      </c>
      <c r="E704" s="104" t="n">
        <f aca="false">IF($D704&lt;0,Input!$G$60,0)</f>
        <v>0</v>
      </c>
      <c r="F704" s="104" t="n">
        <f aca="false">($D704*(Input!$G$56/100))/12</f>
        <v>0</v>
      </c>
      <c r="G704" s="104" t="n">
        <f aca="false">(-1)*$E704+$F704</f>
        <v>0</v>
      </c>
    </row>
    <row r="705" customFormat="false" ht="12.8" hidden="false" customHeight="false" outlineLevel="0" collapsed="false">
      <c r="A705" s="76" t="n">
        <v>701</v>
      </c>
      <c r="B705" s="77" t="n">
        <f aca="false">EOMONTH(Input!$C$7,A705)</f>
        <v>64253</v>
      </c>
      <c r="C705" s="77"/>
      <c r="D705" s="104" t="n">
        <f aca="false">IF(($D704+$H704)&lt;0,($D704+$G704),0)</f>
        <v>0</v>
      </c>
      <c r="E705" s="104" t="n">
        <f aca="false">IF($D705&lt;0,Input!$G$60,0)</f>
        <v>0</v>
      </c>
      <c r="F705" s="104" t="n">
        <f aca="false">($D705*(Input!$G$56/100))/12</f>
        <v>0</v>
      </c>
      <c r="G705" s="104" t="n">
        <f aca="false">(-1)*$E705+$F705</f>
        <v>0</v>
      </c>
    </row>
    <row r="706" customFormat="false" ht="12.8" hidden="false" customHeight="false" outlineLevel="0" collapsed="false">
      <c r="A706" s="76" t="n">
        <v>702</v>
      </c>
      <c r="B706" s="77" t="n">
        <f aca="false">EOMONTH(Input!$C$7,A706)</f>
        <v>64284</v>
      </c>
      <c r="C706" s="77"/>
      <c r="D706" s="104" t="n">
        <f aca="false">IF(($D705+$H705)&lt;0,($D705+$G705),0)</f>
        <v>0</v>
      </c>
      <c r="E706" s="104" t="n">
        <f aca="false">IF($D706&lt;0,Input!$G$60,0)</f>
        <v>0</v>
      </c>
      <c r="F706" s="104" t="n">
        <f aca="false">($D706*(Input!$G$56/100))/12</f>
        <v>0</v>
      </c>
      <c r="G706" s="104" t="n">
        <f aca="false">(-1)*$E706+$F706</f>
        <v>0</v>
      </c>
    </row>
    <row r="707" customFormat="false" ht="12.8" hidden="false" customHeight="false" outlineLevel="0" collapsed="false">
      <c r="A707" s="76" t="n">
        <v>703</v>
      </c>
      <c r="B707" s="77" t="n">
        <f aca="false">EOMONTH(Input!$C$7,A707)</f>
        <v>64315</v>
      </c>
      <c r="C707" s="77"/>
      <c r="D707" s="104" t="n">
        <f aca="false">IF(($D706+$H706)&lt;0,($D706+$G706),0)</f>
        <v>0</v>
      </c>
      <c r="E707" s="104" t="n">
        <f aca="false">IF($D707&lt;0,Input!$G$60,0)</f>
        <v>0</v>
      </c>
      <c r="F707" s="104" t="n">
        <f aca="false">($D707*(Input!$G$56/100))/12</f>
        <v>0</v>
      </c>
      <c r="G707" s="104" t="n">
        <f aca="false">(-1)*$E707+$F707</f>
        <v>0</v>
      </c>
    </row>
    <row r="708" customFormat="false" ht="12.8" hidden="false" customHeight="false" outlineLevel="0" collapsed="false">
      <c r="A708" s="76" t="n">
        <v>704</v>
      </c>
      <c r="B708" s="77" t="n">
        <f aca="false">EOMONTH(Input!$C$7,A708)</f>
        <v>64344</v>
      </c>
      <c r="C708" s="77"/>
      <c r="D708" s="104" t="n">
        <f aca="false">IF(($D707+$H707)&lt;0,($D707+$G707),0)</f>
        <v>0</v>
      </c>
      <c r="E708" s="104" t="n">
        <f aca="false">IF($D708&lt;0,Input!$G$60,0)</f>
        <v>0</v>
      </c>
      <c r="F708" s="104" t="n">
        <f aca="false">($D708*(Input!$G$56/100))/12</f>
        <v>0</v>
      </c>
      <c r="G708" s="104" t="n">
        <f aca="false">(-1)*$E708+$F708</f>
        <v>0</v>
      </c>
    </row>
    <row r="709" customFormat="false" ht="12.8" hidden="false" customHeight="false" outlineLevel="0" collapsed="false">
      <c r="A709" s="76" t="n">
        <v>705</v>
      </c>
      <c r="B709" s="77" t="n">
        <f aca="false">EOMONTH(Input!$C$7,A709)</f>
        <v>64375</v>
      </c>
      <c r="C709" s="77"/>
      <c r="D709" s="104" t="n">
        <f aca="false">IF(($D708+$H708)&lt;0,($D708+$G708),0)</f>
        <v>0</v>
      </c>
      <c r="E709" s="104" t="n">
        <f aca="false">IF($D709&lt;0,Input!$G$60,0)</f>
        <v>0</v>
      </c>
      <c r="F709" s="104" t="n">
        <f aca="false">($D709*(Input!$G$56/100))/12</f>
        <v>0</v>
      </c>
      <c r="G709" s="104" t="n">
        <f aca="false">(-1)*$E709+$F709</f>
        <v>0</v>
      </c>
    </row>
    <row r="710" customFormat="false" ht="12.8" hidden="false" customHeight="false" outlineLevel="0" collapsed="false">
      <c r="A710" s="76" t="n">
        <v>706</v>
      </c>
      <c r="B710" s="77" t="n">
        <f aca="false">EOMONTH(Input!$C$7,A710)</f>
        <v>64405</v>
      </c>
      <c r="C710" s="77"/>
      <c r="D710" s="104" t="n">
        <f aca="false">IF(($D709+$H709)&lt;0,($D709+$G709),0)</f>
        <v>0</v>
      </c>
      <c r="E710" s="104" t="n">
        <f aca="false">IF($D710&lt;0,Input!$G$60,0)</f>
        <v>0</v>
      </c>
      <c r="F710" s="104" t="n">
        <f aca="false">($D710*(Input!$G$56/100))/12</f>
        <v>0</v>
      </c>
      <c r="G710" s="104" t="n">
        <f aca="false">(-1)*$E710+$F710</f>
        <v>0</v>
      </c>
    </row>
    <row r="711" customFormat="false" ht="12.8" hidden="false" customHeight="false" outlineLevel="0" collapsed="false">
      <c r="A711" s="76" t="n">
        <v>707</v>
      </c>
      <c r="B711" s="77" t="n">
        <f aca="false">EOMONTH(Input!$C$7,A711)</f>
        <v>64436</v>
      </c>
      <c r="C711" s="77"/>
      <c r="D711" s="104" t="n">
        <f aca="false">IF(($D710+$H710)&lt;0,($D710+$G710),0)</f>
        <v>0</v>
      </c>
      <c r="E711" s="104" t="n">
        <f aca="false">IF($D711&lt;0,Input!$G$60,0)</f>
        <v>0</v>
      </c>
      <c r="F711" s="104" t="n">
        <f aca="false">($D711*(Input!$G$56/100))/12</f>
        <v>0</v>
      </c>
      <c r="G711" s="104" t="n">
        <f aca="false">(-1)*$E711+$F711</f>
        <v>0</v>
      </c>
    </row>
    <row r="712" customFormat="false" ht="12.8" hidden="false" customHeight="false" outlineLevel="0" collapsed="false">
      <c r="A712" s="76" t="n">
        <v>708</v>
      </c>
      <c r="B712" s="77" t="n">
        <f aca="false">EOMONTH(Input!$C$7,A712)</f>
        <v>64466</v>
      </c>
      <c r="C712" s="77"/>
      <c r="D712" s="104" t="n">
        <f aca="false">IF(($D711+$H711)&lt;0,($D711+$G711),0)</f>
        <v>0</v>
      </c>
      <c r="E712" s="104" t="n">
        <f aca="false">IF($D712&lt;0,Input!$G$60,0)</f>
        <v>0</v>
      </c>
      <c r="F712" s="104" t="n">
        <f aca="false">($D712*(Input!$G$56/100))/12</f>
        <v>0</v>
      </c>
      <c r="G712" s="104" t="n">
        <f aca="false">(-1)*$E712+$F712</f>
        <v>0</v>
      </c>
    </row>
    <row r="713" customFormat="false" ht="12.8" hidden="false" customHeight="false" outlineLevel="0" collapsed="false">
      <c r="A713" s="76" t="n">
        <v>709</v>
      </c>
      <c r="B713" s="77" t="n">
        <f aca="false">EOMONTH(Input!$C$7,A713)</f>
        <v>64497</v>
      </c>
      <c r="C713" s="77"/>
      <c r="D713" s="104" t="n">
        <f aca="false">IF(($D712+$H712)&lt;0,($D712+$G712),0)</f>
        <v>0</v>
      </c>
      <c r="E713" s="104" t="n">
        <f aca="false">IF($D713&lt;0,Input!$G$60,0)</f>
        <v>0</v>
      </c>
      <c r="F713" s="104" t="n">
        <f aca="false">($D713*(Input!$G$56/100))/12</f>
        <v>0</v>
      </c>
      <c r="G713" s="104" t="n">
        <f aca="false">(-1)*$E713+$F713</f>
        <v>0</v>
      </c>
    </row>
    <row r="714" customFormat="false" ht="12.8" hidden="false" customHeight="false" outlineLevel="0" collapsed="false">
      <c r="A714" s="76" t="n">
        <v>710</v>
      </c>
      <c r="B714" s="77" t="n">
        <f aca="false">EOMONTH(Input!$C$7,A714)</f>
        <v>64528</v>
      </c>
      <c r="C714" s="77"/>
      <c r="D714" s="104" t="n">
        <f aca="false">IF(($D713+$H713)&lt;0,($D713+$G713),0)</f>
        <v>0</v>
      </c>
      <c r="E714" s="104" t="n">
        <f aca="false">IF($D714&lt;0,Input!$G$60,0)</f>
        <v>0</v>
      </c>
      <c r="F714" s="104" t="n">
        <f aca="false">($D714*(Input!$G$56/100))/12</f>
        <v>0</v>
      </c>
      <c r="G714" s="104" t="n">
        <f aca="false">(-1)*$E714+$F714</f>
        <v>0</v>
      </c>
    </row>
    <row r="715" customFormat="false" ht="12.8" hidden="false" customHeight="false" outlineLevel="0" collapsed="false">
      <c r="A715" s="76" t="n">
        <v>711</v>
      </c>
      <c r="B715" s="77" t="n">
        <f aca="false">EOMONTH(Input!$C$7,A715)</f>
        <v>64558</v>
      </c>
      <c r="C715" s="77"/>
      <c r="D715" s="104" t="n">
        <f aca="false">IF(($D714+$H714)&lt;0,($D714+$G714),0)</f>
        <v>0</v>
      </c>
      <c r="E715" s="104" t="n">
        <f aca="false">IF($D715&lt;0,Input!$G$60,0)</f>
        <v>0</v>
      </c>
      <c r="F715" s="104" t="n">
        <f aca="false">($D715*(Input!$G$56/100))/12</f>
        <v>0</v>
      </c>
      <c r="G715" s="104" t="n">
        <f aca="false">(-1)*$E715+$F715</f>
        <v>0</v>
      </c>
    </row>
    <row r="716" customFormat="false" ht="12.8" hidden="false" customHeight="false" outlineLevel="0" collapsed="false">
      <c r="A716" s="76" t="n">
        <v>712</v>
      </c>
      <c r="B716" s="77" t="n">
        <f aca="false">EOMONTH(Input!$C$7,A716)</f>
        <v>64589</v>
      </c>
      <c r="C716" s="77"/>
      <c r="D716" s="104" t="n">
        <f aca="false">IF(($D715+$H715)&lt;0,($D715+$G715),0)</f>
        <v>0</v>
      </c>
      <c r="E716" s="104" t="n">
        <f aca="false">IF($D716&lt;0,Input!$G$60,0)</f>
        <v>0</v>
      </c>
      <c r="F716" s="104" t="n">
        <f aca="false">($D716*(Input!$G$56/100))/12</f>
        <v>0</v>
      </c>
      <c r="G716" s="104" t="n">
        <f aca="false">(-1)*$E716+$F716</f>
        <v>0</v>
      </c>
    </row>
    <row r="717" customFormat="false" ht="12.8" hidden="false" customHeight="false" outlineLevel="0" collapsed="false">
      <c r="A717" s="76" t="n">
        <v>713</v>
      </c>
      <c r="B717" s="77" t="n">
        <f aca="false">EOMONTH(Input!$C$7,A717)</f>
        <v>64619</v>
      </c>
      <c r="C717" s="77"/>
      <c r="D717" s="104" t="n">
        <f aca="false">IF(($D716+$H716)&lt;0,($D716+$G716),0)</f>
        <v>0</v>
      </c>
      <c r="E717" s="104" t="n">
        <f aca="false">IF($D717&lt;0,Input!$G$60,0)</f>
        <v>0</v>
      </c>
      <c r="F717" s="104" t="n">
        <f aca="false">($D717*(Input!$G$56/100))/12</f>
        <v>0</v>
      </c>
      <c r="G717" s="104" t="n">
        <f aca="false">(-1)*$E717+$F717</f>
        <v>0</v>
      </c>
    </row>
    <row r="718" customFormat="false" ht="12.8" hidden="false" customHeight="false" outlineLevel="0" collapsed="false">
      <c r="A718" s="76" t="n">
        <v>714</v>
      </c>
      <c r="B718" s="77" t="n">
        <f aca="false">EOMONTH(Input!$C$7,A718)</f>
        <v>64650</v>
      </c>
      <c r="C718" s="77"/>
      <c r="D718" s="104" t="n">
        <f aca="false">IF(($D717+$H717)&lt;0,($D717+$G717),0)</f>
        <v>0</v>
      </c>
      <c r="E718" s="104" t="n">
        <f aca="false">IF($D718&lt;0,Input!$G$60,0)</f>
        <v>0</v>
      </c>
      <c r="F718" s="104" t="n">
        <f aca="false">($D718*(Input!$G$56/100))/12</f>
        <v>0</v>
      </c>
      <c r="G718" s="104" t="n">
        <f aca="false">(-1)*$E718+$F718</f>
        <v>0</v>
      </c>
    </row>
    <row r="719" customFormat="false" ht="12.8" hidden="false" customHeight="false" outlineLevel="0" collapsed="false">
      <c r="A719" s="76" t="n">
        <v>715</v>
      </c>
      <c r="B719" s="77" t="n">
        <f aca="false">EOMONTH(Input!$C$7,A719)</f>
        <v>64681</v>
      </c>
      <c r="C719" s="77"/>
      <c r="D719" s="104" t="n">
        <f aca="false">IF(($D718+$H718)&lt;0,($D718+$G718),0)</f>
        <v>0</v>
      </c>
      <c r="E719" s="104" t="n">
        <f aca="false">IF($D719&lt;0,Input!$G$60,0)</f>
        <v>0</v>
      </c>
      <c r="F719" s="104" t="n">
        <f aca="false">($D719*(Input!$G$56/100))/12</f>
        <v>0</v>
      </c>
      <c r="G719" s="104" t="n">
        <f aca="false">(-1)*$E719+$F719</f>
        <v>0</v>
      </c>
    </row>
    <row r="720" customFormat="false" ht="12.8" hidden="false" customHeight="false" outlineLevel="0" collapsed="false">
      <c r="A720" s="76" t="n">
        <v>716</v>
      </c>
      <c r="B720" s="77" t="n">
        <f aca="false">EOMONTH(Input!$C$7,A720)</f>
        <v>64709</v>
      </c>
      <c r="C720" s="77"/>
      <c r="D720" s="104" t="n">
        <f aca="false">IF(($D719+$H719)&lt;0,($D719+$G719),0)</f>
        <v>0</v>
      </c>
      <c r="E720" s="104" t="n">
        <f aca="false">IF($D720&lt;0,Input!$G$60,0)</f>
        <v>0</v>
      </c>
      <c r="F720" s="104" t="n">
        <f aca="false">($D720*(Input!$G$56/100))/12</f>
        <v>0</v>
      </c>
      <c r="G720" s="104" t="n">
        <f aca="false">(-1)*$E720+$F720</f>
        <v>0</v>
      </c>
    </row>
    <row r="721" customFormat="false" ht="12.8" hidden="false" customHeight="false" outlineLevel="0" collapsed="false">
      <c r="A721" s="76" t="n">
        <v>717</v>
      </c>
      <c r="B721" s="77" t="n">
        <f aca="false">EOMONTH(Input!$C$7,A721)</f>
        <v>64740</v>
      </c>
      <c r="C721" s="77"/>
      <c r="D721" s="104" t="n">
        <f aca="false">IF(($D720+$H720)&lt;0,($D720+$G720),0)</f>
        <v>0</v>
      </c>
      <c r="E721" s="104" t="n">
        <f aca="false">IF($D721&lt;0,Input!$G$60,0)</f>
        <v>0</v>
      </c>
      <c r="F721" s="104" t="n">
        <f aca="false">($D721*(Input!$G$56/100))/12</f>
        <v>0</v>
      </c>
      <c r="G721" s="104" t="n">
        <f aca="false">(-1)*$E721+$F721</f>
        <v>0</v>
      </c>
    </row>
    <row r="722" customFormat="false" ht="12.8" hidden="false" customHeight="false" outlineLevel="0" collapsed="false">
      <c r="A722" s="76" t="n">
        <v>718</v>
      </c>
      <c r="B722" s="77" t="n">
        <f aca="false">EOMONTH(Input!$C$7,A722)</f>
        <v>64770</v>
      </c>
      <c r="C722" s="77"/>
      <c r="D722" s="104" t="n">
        <f aca="false">IF(($D721+$H721)&lt;0,($D721+$G721),0)</f>
        <v>0</v>
      </c>
      <c r="E722" s="104" t="n">
        <f aca="false">IF($D722&lt;0,Input!$G$60,0)</f>
        <v>0</v>
      </c>
      <c r="F722" s="104" t="n">
        <f aca="false">($D722*(Input!$G$56/100))/12</f>
        <v>0</v>
      </c>
      <c r="G722" s="104" t="n">
        <f aca="false">(-1)*$E722+$F722</f>
        <v>0</v>
      </c>
    </row>
    <row r="723" customFormat="false" ht="12.8" hidden="false" customHeight="false" outlineLevel="0" collapsed="false">
      <c r="A723" s="76" t="n">
        <v>719</v>
      </c>
      <c r="B723" s="77" t="n">
        <f aca="false">EOMONTH(Input!$C$7,A723)</f>
        <v>64801</v>
      </c>
      <c r="C723" s="77"/>
      <c r="D723" s="104" t="n">
        <f aca="false">IF(($D722+$H722)&lt;0,($D722+$G722),0)</f>
        <v>0</v>
      </c>
      <c r="E723" s="104" t="n">
        <f aca="false">IF($D723&lt;0,Input!$G$60,0)</f>
        <v>0</v>
      </c>
      <c r="F723" s="104" t="n">
        <f aca="false">($D723*(Input!$G$56/100))/12</f>
        <v>0</v>
      </c>
      <c r="G723" s="104" t="n">
        <f aca="false">(-1)*$E723+$F723</f>
        <v>0</v>
      </c>
    </row>
    <row r="724" customFormat="false" ht="12.8" hidden="false" customHeight="false" outlineLevel="0" collapsed="false">
      <c r="A724" s="76" t="n">
        <v>720</v>
      </c>
      <c r="B724" s="77" t="n">
        <f aca="false">EOMONTH(Input!$C$7,A724)</f>
        <v>64831</v>
      </c>
      <c r="C724" s="77"/>
      <c r="D724" s="104" t="n">
        <f aca="false">IF(($D723+$H723)&lt;0,($D723+$G723),0)</f>
        <v>0</v>
      </c>
      <c r="E724" s="104" t="n">
        <f aca="false">IF($D724&lt;0,Input!$G$60,0)</f>
        <v>0</v>
      </c>
      <c r="F724" s="104" t="n">
        <f aca="false">($D724*(Input!$G$56/100))/12</f>
        <v>0</v>
      </c>
      <c r="G724" s="104" t="n">
        <f aca="false">(-1)*$E724+$F724</f>
        <v>0</v>
      </c>
    </row>
    <row r="725" customFormat="false" ht="12.8" hidden="false" customHeight="false" outlineLevel="0" collapsed="false">
      <c r="A725" s="76" t="n">
        <v>721</v>
      </c>
      <c r="B725" s="77" t="n">
        <f aca="false">EOMONTH(Input!$C$7,A725)</f>
        <v>64862</v>
      </c>
      <c r="C725" s="77"/>
      <c r="D725" s="104" t="n">
        <f aca="false">IF(($D724+$H724)&lt;0,($D724+$G724),0)</f>
        <v>0</v>
      </c>
      <c r="E725" s="104" t="n">
        <f aca="false">IF($D725&lt;0,Input!$G$60,0)</f>
        <v>0</v>
      </c>
      <c r="F725" s="104" t="n">
        <f aca="false">($D725*(Input!$G$56/100))/12</f>
        <v>0</v>
      </c>
      <c r="G725" s="104" t="n">
        <f aca="false">(-1)*$E725+$F725</f>
        <v>0</v>
      </c>
    </row>
    <row r="726" customFormat="false" ht="12.8" hidden="false" customHeight="false" outlineLevel="0" collapsed="false">
      <c r="A726" s="76" t="n">
        <v>722</v>
      </c>
      <c r="B726" s="77" t="n">
        <f aca="false">EOMONTH(Input!$C$7,A726)</f>
        <v>64893</v>
      </c>
      <c r="C726" s="77"/>
      <c r="D726" s="104" t="n">
        <f aca="false">IF(($D725+$H725)&lt;0,($D725+$G725),0)</f>
        <v>0</v>
      </c>
      <c r="E726" s="104" t="n">
        <f aca="false">IF($D726&lt;0,Input!$G$60,0)</f>
        <v>0</v>
      </c>
      <c r="F726" s="104" t="n">
        <f aca="false">($D726*(Input!$G$56/100))/12</f>
        <v>0</v>
      </c>
      <c r="G726" s="104" t="n">
        <f aca="false">(-1)*$E726+$F726</f>
        <v>0</v>
      </c>
    </row>
    <row r="727" customFormat="false" ht="12.8" hidden="false" customHeight="false" outlineLevel="0" collapsed="false">
      <c r="A727" s="76" t="n">
        <v>723</v>
      </c>
      <c r="B727" s="77" t="n">
        <f aca="false">EOMONTH(Input!$C$7,A727)</f>
        <v>64923</v>
      </c>
      <c r="C727" s="77"/>
      <c r="D727" s="104" t="n">
        <f aca="false">IF(($D726+$H726)&lt;0,($D726+$G726),0)</f>
        <v>0</v>
      </c>
      <c r="E727" s="104" t="n">
        <f aca="false">IF($D727&lt;0,Input!$G$60,0)</f>
        <v>0</v>
      </c>
      <c r="F727" s="104" t="n">
        <f aca="false">($D727*(Input!$G$56/100))/12</f>
        <v>0</v>
      </c>
      <c r="G727" s="104" t="n">
        <f aca="false">(-1)*$E727+$F727</f>
        <v>0</v>
      </c>
    </row>
    <row r="728" customFormat="false" ht="12.8" hidden="false" customHeight="false" outlineLevel="0" collapsed="false">
      <c r="A728" s="76" t="n">
        <v>724</v>
      </c>
      <c r="B728" s="77" t="n">
        <f aca="false">EOMONTH(Input!$C$7,A728)</f>
        <v>64954</v>
      </c>
      <c r="C728" s="77"/>
      <c r="D728" s="104" t="n">
        <f aca="false">IF(($D727+$H727)&lt;0,($D727+$G727),0)</f>
        <v>0</v>
      </c>
      <c r="E728" s="104" t="n">
        <f aca="false">IF($D728&lt;0,Input!$G$60,0)</f>
        <v>0</v>
      </c>
      <c r="F728" s="104" t="n">
        <f aca="false">($D728*(Input!$G$56/100))/12</f>
        <v>0</v>
      </c>
      <c r="G728" s="104" t="n">
        <f aca="false">(-1)*$E728+$F728</f>
        <v>0</v>
      </c>
    </row>
    <row r="729" customFormat="false" ht="12.8" hidden="false" customHeight="false" outlineLevel="0" collapsed="false">
      <c r="A729" s="76" t="n">
        <v>725</v>
      </c>
      <c r="B729" s="77" t="n">
        <f aca="false">EOMONTH(Input!$C$7,A729)</f>
        <v>64984</v>
      </c>
      <c r="C729" s="77"/>
      <c r="D729" s="104" t="n">
        <f aca="false">IF(($D728+$H728)&lt;0,($D728+$G728),0)</f>
        <v>0</v>
      </c>
      <c r="E729" s="104" t="n">
        <f aca="false">IF($D729&lt;0,Input!$G$60,0)</f>
        <v>0</v>
      </c>
      <c r="F729" s="104" t="n">
        <f aca="false">($D729*(Input!$G$56/100))/12</f>
        <v>0</v>
      </c>
      <c r="G729" s="104" t="n">
        <f aca="false">(-1)*$E729+$F729</f>
        <v>0</v>
      </c>
    </row>
    <row r="730" customFormat="false" ht="12.8" hidden="false" customHeight="false" outlineLevel="0" collapsed="false">
      <c r="A730" s="76" t="n">
        <v>726</v>
      </c>
      <c r="B730" s="77" t="n">
        <f aca="false">EOMONTH(Input!$C$7,A730)</f>
        <v>65015</v>
      </c>
      <c r="C730" s="77"/>
      <c r="D730" s="104" t="n">
        <f aca="false">IF(($D729+$H729)&lt;0,($D729+$G729),0)</f>
        <v>0</v>
      </c>
      <c r="E730" s="104" t="n">
        <f aca="false">IF($D730&lt;0,Input!$G$60,0)</f>
        <v>0</v>
      </c>
      <c r="F730" s="104" t="n">
        <f aca="false">($D730*(Input!$G$56/100))/12</f>
        <v>0</v>
      </c>
      <c r="G730" s="104" t="n">
        <f aca="false">(-1)*$E730+$F730</f>
        <v>0</v>
      </c>
    </row>
    <row r="731" customFormat="false" ht="12.8" hidden="false" customHeight="false" outlineLevel="0" collapsed="false">
      <c r="A731" s="76" t="n">
        <v>727</v>
      </c>
      <c r="B731" s="77" t="n">
        <f aca="false">EOMONTH(Input!$C$7,A731)</f>
        <v>65046</v>
      </c>
      <c r="C731" s="77"/>
      <c r="D731" s="104" t="n">
        <f aca="false">IF(($D730+$H730)&lt;0,($D730+$G730),0)</f>
        <v>0</v>
      </c>
      <c r="E731" s="104" t="n">
        <f aca="false">IF($D731&lt;0,Input!$G$60,0)</f>
        <v>0</v>
      </c>
      <c r="F731" s="104" t="n">
        <f aca="false">($D731*(Input!$G$56/100))/12</f>
        <v>0</v>
      </c>
      <c r="G731" s="104" t="n">
        <f aca="false">(-1)*$E731+$F731</f>
        <v>0</v>
      </c>
    </row>
    <row r="732" customFormat="false" ht="12.8" hidden="false" customHeight="false" outlineLevel="0" collapsed="false">
      <c r="A732" s="76" t="n">
        <v>728</v>
      </c>
      <c r="B732" s="77" t="n">
        <f aca="false">EOMONTH(Input!$C$7,A732)</f>
        <v>65074</v>
      </c>
      <c r="C732" s="77"/>
      <c r="D732" s="104" t="n">
        <f aca="false">IF(($D731+$H731)&lt;0,($D731+$G731),0)</f>
        <v>0</v>
      </c>
      <c r="E732" s="104" t="n">
        <f aca="false">IF($D732&lt;0,Input!$G$60,0)</f>
        <v>0</v>
      </c>
      <c r="F732" s="104" t="n">
        <f aca="false">($D732*(Input!$G$56/100))/12</f>
        <v>0</v>
      </c>
      <c r="G732" s="104" t="n">
        <f aca="false">(-1)*$E732+$F732</f>
        <v>0</v>
      </c>
    </row>
    <row r="733" customFormat="false" ht="12.8" hidden="false" customHeight="false" outlineLevel="0" collapsed="false">
      <c r="A733" s="76" t="n">
        <v>729</v>
      </c>
      <c r="B733" s="77" t="n">
        <f aca="false">EOMONTH(Input!$C$7,A733)</f>
        <v>65105</v>
      </c>
      <c r="C733" s="77"/>
      <c r="D733" s="104" t="n">
        <f aca="false">IF(($D732+$H732)&lt;0,($D732+$G732),0)</f>
        <v>0</v>
      </c>
      <c r="E733" s="104" t="n">
        <f aca="false">IF($D733&lt;0,Input!$G$60,0)</f>
        <v>0</v>
      </c>
      <c r="F733" s="104" t="n">
        <f aca="false">($D733*(Input!$G$56/100))/12</f>
        <v>0</v>
      </c>
      <c r="G733" s="104" t="n">
        <f aca="false">(-1)*$E733+$F733</f>
        <v>0</v>
      </c>
    </row>
    <row r="734" customFormat="false" ht="12.8" hidden="false" customHeight="false" outlineLevel="0" collapsed="false">
      <c r="A734" s="76" t="n">
        <v>730</v>
      </c>
      <c r="B734" s="77" t="n">
        <f aca="false">EOMONTH(Input!$C$7,A734)</f>
        <v>65135</v>
      </c>
      <c r="C734" s="77"/>
      <c r="D734" s="104" t="n">
        <f aca="false">IF(($D733+$H733)&lt;0,($D733+$G733),0)</f>
        <v>0</v>
      </c>
      <c r="E734" s="104" t="n">
        <f aca="false">IF($D734&lt;0,Input!$G$60,0)</f>
        <v>0</v>
      </c>
      <c r="F734" s="104" t="n">
        <f aca="false">($D734*(Input!$G$56/100))/12</f>
        <v>0</v>
      </c>
      <c r="G734" s="104" t="n">
        <f aca="false">(-1)*$E734+$F734</f>
        <v>0</v>
      </c>
    </row>
    <row r="735" customFormat="false" ht="12.8" hidden="false" customHeight="false" outlineLevel="0" collapsed="false">
      <c r="A735" s="76" t="n">
        <v>731</v>
      </c>
      <c r="B735" s="77" t="n">
        <f aca="false">EOMONTH(Input!$C$7,A735)</f>
        <v>65166</v>
      </c>
      <c r="C735" s="77"/>
      <c r="D735" s="104" t="n">
        <f aca="false">IF(($D734+$H734)&lt;0,($D734+$G734),0)</f>
        <v>0</v>
      </c>
      <c r="E735" s="104" t="n">
        <f aca="false">IF($D735&lt;0,Input!$G$60,0)</f>
        <v>0</v>
      </c>
      <c r="F735" s="104" t="n">
        <f aca="false">($D735*(Input!$G$56/100))/12</f>
        <v>0</v>
      </c>
      <c r="G735" s="104" t="n">
        <f aca="false">(-1)*$E735+$F735</f>
        <v>0</v>
      </c>
    </row>
    <row r="736" customFormat="false" ht="12.8" hidden="false" customHeight="false" outlineLevel="0" collapsed="false">
      <c r="A736" s="76" t="n">
        <v>732</v>
      </c>
      <c r="B736" s="77" t="n">
        <f aca="false">EOMONTH(Input!$C$7,A736)</f>
        <v>65196</v>
      </c>
      <c r="C736" s="77"/>
      <c r="D736" s="104" t="n">
        <f aca="false">IF(($D735+$H735)&lt;0,($D735+$G735),0)</f>
        <v>0</v>
      </c>
      <c r="E736" s="104" t="n">
        <f aca="false">IF($D736&lt;0,Input!$G$60,0)</f>
        <v>0</v>
      </c>
      <c r="F736" s="104" t="n">
        <f aca="false">($D736*(Input!$G$56/100))/12</f>
        <v>0</v>
      </c>
      <c r="G736" s="104" t="n">
        <f aca="false">(-1)*$E736+$F736</f>
        <v>0</v>
      </c>
    </row>
    <row r="737" customFormat="false" ht="12.8" hidden="false" customHeight="false" outlineLevel="0" collapsed="false">
      <c r="A737" s="76" t="n">
        <v>733</v>
      </c>
      <c r="B737" s="77" t="n">
        <f aca="false">EOMONTH(Input!$C$7,A737)</f>
        <v>65227</v>
      </c>
      <c r="C737" s="77"/>
      <c r="D737" s="104" t="n">
        <f aca="false">IF(($D736+$H736)&lt;0,($D736+$G736),0)</f>
        <v>0</v>
      </c>
      <c r="E737" s="104" t="n">
        <f aca="false">IF($D737&lt;0,Input!$G$60,0)</f>
        <v>0</v>
      </c>
      <c r="F737" s="104" t="n">
        <f aca="false">($D737*(Input!$G$56/100))/12</f>
        <v>0</v>
      </c>
      <c r="G737" s="104" t="n">
        <f aca="false">(-1)*$E737+$F737</f>
        <v>0</v>
      </c>
    </row>
    <row r="738" customFormat="false" ht="12.8" hidden="false" customHeight="false" outlineLevel="0" collapsed="false">
      <c r="A738" s="76" t="n">
        <v>734</v>
      </c>
      <c r="B738" s="77" t="n">
        <f aca="false">EOMONTH(Input!$C$7,A738)</f>
        <v>65258</v>
      </c>
      <c r="C738" s="77"/>
      <c r="D738" s="104" t="n">
        <f aca="false">IF(($D737+$H737)&lt;0,($D737+$G737),0)</f>
        <v>0</v>
      </c>
      <c r="E738" s="104" t="n">
        <f aca="false">IF($D738&lt;0,Input!$G$60,0)</f>
        <v>0</v>
      </c>
      <c r="F738" s="104" t="n">
        <f aca="false">($D738*(Input!$G$56/100))/12</f>
        <v>0</v>
      </c>
      <c r="G738" s="104" t="n">
        <f aca="false">(-1)*$E738+$F738</f>
        <v>0</v>
      </c>
    </row>
    <row r="739" customFormat="false" ht="12.8" hidden="false" customHeight="false" outlineLevel="0" collapsed="false">
      <c r="A739" s="76" t="n">
        <v>735</v>
      </c>
      <c r="B739" s="77" t="n">
        <f aca="false">EOMONTH(Input!$C$7,A739)</f>
        <v>65288</v>
      </c>
      <c r="C739" s="77"/>
      <c r="D739" s="104" t="n">
        <f aca="false">IF(($D738+$H738)&lt;0,($D738+$G738),0)</f>
        <v>0</v>
      </c>
      <c r="E739" s="104" t="n">
        <f aca="false">IF($D739&lt;0,Input!$G$60,0)</f>
        <v>0</v>
      </c>
      <c r="F739" s="104" t="n">
        <f aca="false">($D739*(Input!$G$56/100))/12</f>
        <v>0</v>
      </c>
      <c r="G739" s="104" t="n">
        <f aca="false">(-1)*$E739+$F739</f>
        <v>0</v>
      </c>
    </row>
    <row r="740" customFormat="false" ht="12.8" hidden="false" customHeight="false" outlineLevel="0" collapsed="false">
      <c r="A740" s="76" t="n">
        <v>736</v>
      </c>
      <c r="B740" s="77" t="n">
        <f aca="false">EOMONTH(Input!$C$7,A740)</f>
        <v>65319</v>
      </c>
      <c r="C740" s="77"/>
      <c r="D740" s="104" t="n">
        <f aca="false">IF(($D739+$H739)&lt;0,($D739+$G739),0)</f>
        <v>0</v>
      </c>
      <c r="E740" s="104" t="n">
        <f aca="false">IF($D740&lt;0,Input!$G$60,0)</f>
        <v>0</v>
      </c>
      <c r="F740" s="104" t="n">
        <f aca="false">($D740*(Input!$G$56/100))/12</f>
        <v>0</v>
      </c>
      <c r="G740" s="104" t="n">
        <f aca="false">(-1)*$E740+$F740</f>
        <v>0</v>
      </c>
    </row>
    <row r="741" customFormat="false" ht="12.8" hidden="false" customHeight="false" outlineLevel="0" collapsed="false">
      <c r="A741" s="76" t="n">
        <v>737</v>
      </c>
      <c r="B741" s="77" t="n">
        <f aca="false">EOMONTH(Input!$C$7,A741)</f>
        <v>65349</v>
      </c>
      <c r="C741" s="77"/>
      <c r="D741" s="104" t="n">
        <f aca="false">IF(($D740+$H740)&lt;0,($D740+$G740),0)</f>
        <v>0</v>
      </c>
      <c r="E741" s="104" t="n">
        <f aca="false">IF($D741&lt;0,Input!$G$60,0)</f>
        <v>0</v>
      </c>
      <c r="F741" s="104" t="n">
        <f aca="false">($D741*(Input!$G$56/100))/12</f>
        <v>0</v>
      </c>
      <c r="G741" s="104" t="n">
        <f aca="false">(-1)*$E741+$F741</f>
        <v>0</v>
      </c>
    </row>
    <row r="742" customFormat="false" ht="12.8" hidden="false" customHeight="false" outlineLevel="0" collapsed="false">
      <c r="A742" s="76" t="n">
        <v>738</v>
      </c>
      <c r="B742" s="77" t="n">
        <f aca="false">EOMONTH(Input!$C$7,A742)</f>
        <v>65380</v>
      </c>
      <c r="C742" s="77"/>
      <c r="D742" s="104" t="n">
        <f aca="false">IF(($D741+$H741)&lt;0,($D741+$G741),0)</f>
        <v>0</v>
      </c>
      <c r="E742" s="104" t="n">
        <f aca="false">IF($D742&lt;0,Input!$G$60,0)</f>
        <v>0</v>
      </c>
      <c r="F742" s="104" t="n">
        <f aca="false">($D742*(Input!$G$56/100))/12</f>
        <v>0</v>
      </c>
      <c r="G742" s="104" t="n">
        <f aca="false">(-1)*$E742+$F742</f>
        <v>0</v>
      </c>
    </row>
    <row r="743" customFormat="false" ht="12.8" hidden="false" customHeight="false" outlineLevel="0" collapsed="false">
      <c r="A743" s="76" t="n">
        <v>739</v>
      </c>
      <c r="B743" s="77" t="n">
        <f aca="false">EOMONTH(Input!$C$7,A743)</f>
        <v>65411</v>
      </c>
      <c r="C743" s="77"/>
      <c r="D743" s="104" t="n">
        <f aca="false">IF(($D742+$H742)&lt;0,($D742+$G742),0)</f>
        <v>0</v>
      </c>
      <c r="E743" s="104" t="n">
        <f aca="false">IF($D743&lt;0,Input!$G$60,0)</f>
        <v>0</v>
      </c>
      <c r="F743" s="104" t="n">
        <f aca="false">($D743*(Input!$G$56/100))/12</f>
        <v>0</v>
      </c>
      <c r="G743" s="104" t="n">
        <f aca="false">(-1)*$E743+$F743</f>
        <v>0</v>
      </c>
    </row>
    <row r="744" customFormat="false" ht="12.8" hidden="false" customHeight="false" outlineLevel="0" collapsed="false">
      <c r="A744" s="76" t="n">
        <v>740</v>
      </c>
      <c r="B744" s="77" t="n">
        <f aca="false">EOMONTH(Input!$C$7,A744)</f>
        <v>65439</v>
      </c>
      <c r="C744" s="77"/>
      <c r="D744" s="104" t="n">
        <f aca="false">IF(($D743+$H743)&lt;0,($D743+$G743),0)</f>
        <v>0</v>
      </c>
      <c r="E744" s="104" t="n">
        <f aca="false">IF($D744&lt;0,Input!$G$60,0)</f>
        <v>0</v>
      </c>
      <c r="F744" s="104" t="n">
        <f aca="false">($D744*(Input!$G$56/100))/12</f>
        <v>0</v>
      </c>
      <c r="G744" s="104" t="n">
        <f aca="false">(-1)*$E744+$F744</f>
        <v>0</v>
      </c>
    </row>
    <row r="745" customFormat="false" ht="12.8" hidden="false" customHeight="false" outlineLevel="0" collapsed="false">
      <c r="A745" s="76" t="n">
        <v>741</v>
      </c>
      <c r="B745" s="77" t="n">
        <f aca="false">EOMONTH(Input!$C$7,A745)</f>
        <v>65470</v>
      </c>
      <c r="C745" s="77"/>
      <c r="D745" s="104" t="n">
        <f aca="false">IF(($D744+$H744)&lt;0,($D744+$G744),0)</f>
        <v>0</v>
      </c>
      <c r="E745" s="104" t="n">
        <f aca="false">IF($D745&lt;0,Input!$G$60,0)</f>
        <v>0</v>
      </c>
      <c r="F745" s="104" t="n">
        <f aca="false">($D745*(Input!$G$56/100))/12</f>
        <v>0</v>
      </c>
      <c r="G745" s="104" t="n">
        <f aca="false">(-1)*$E745+$F745</f>
        <v>0</v>
      </c>
    </row>
    <row r="746" customFormat="false" ht="12.8" hidden="false" customHeight="false" outlineLevel="0" collapsed="false">
      <c r="A746" s="76" t="n">
        <v>742</v>
      </c>
      <c r="B746" s="77" t="n">
        <f aca="false">EOMONTH(Input!$C$7,A746)</f>
        <v>65500</v>
      </c>
      <c r="C746" s="77"/>
      <c r="D746" s="104" t="n">
        <f aca="false">IF(($D745+$H745)&lt;0,($D745+$G745),0)</f>
        <v>0</v>
      </c>
      <c r="E746" s="104" t="n">
        <f aca="false">IF($D746&lt;0,Input!$G$60,0)</f>
        <v>0</v>
      </c>
      <c r="F746" s="104" t="n">
        <f aca="false">($D746*(Input!$G$56/100))/12</f>
        <v>0</v>
      </c>
      <c r="G746" s="104" t="n">
        <f aca="false">(-1)*$E746+$F746</f>
        <v>0</v>
      </c>
    </row>
    <row r="747" customFormat="false" ht="12.8" hidden="false" customHeight="false" outlineLevel="0" collapsed="false">
      <c r="A747" s="76" t="n">
        <v>743</v>
      </c>
      <c r="B747" s="77" t="n">
        <f aca="false">EOMONTH(Input!$C$7,A747)</f>
        <v>65531</v>
      </c>
      <c r="C747" s="77"/>
      <c r="D747" s="104" t="n">
        <f aca="false">IF(($D746+$H746)&lt;0,($D746+$G746),0)</f>
        <v>0</v>
      </c>
      <c r="E747" s="104" t="n">
        <f aca="false">IF($D747&lt;0,Input!$G$60,0)</f>
        <v>0</v>
      </c>
      <c r="F747" s="104" t="n">
        <f aca="false">($D747*(Input!$G$56/100))/12</f>
        <v>0</v>
      </c>
      <c r="G747" s="104" t="n">
        <f aca="false">(-1)*$E747+$F747</f>
        <v>0</v>
      </c>
    </row>
    <row r="748" customFormat="false" ht="12.8" hidden="false" customHeight="false" outlineLevel="0" collapsed="false">
      <c r="A748" s="76" t="n">
        <v>744</v>
      </c>
      <c r="B748" s="77" t="n">
        <f aca="false">EOMONTH(Input!$C$7,A748)</f>
        <v>65561</v>
      </c>
      <c r="C748" s="77"/>
      <c r="D748" s="104" t="n">
        <f aca="false">IF(($D747+$H747)&lt;0,($D747+$G747),0)</f>
        <v>0</v>
      </c>
      <c r="E748" s="104" t="n">
        <f aca="false">IF($D748&lt;0,Input!$G$60,0)</f>
        <v>0</v>
      </c>
      <c r="F748" s="104" t="n">
        <f aca="false">($D748*(Input!$G$56/100))/12</f>
        <v>0</v>
      </c>
      <c r="G748" s="104" t="n">
        <f aca="false">(-1)*$E748+$F748</f>
        <v>0</v>
      </c>
    </row>
    <row r="749" customFormat="false" ht="12.8" hidden="false" customHeight="false" outlineLevel="0" collapsed="false">
      <c r="A749" s="76" t="n">
        <v>745</v>
      </c>
      <c r="B749" s="77" t="n">
        <f aca="false">EOMONTH(Input!$C$7,A749)</f>
        <v>65592</v>
      </c>
      <c r="C749" s="77"/>
      <c r="D749" s="104" t="n">
        <f aca="false">IF(($D748+$H748)&lt;0,($D748+$G748),0)</f>
        <v>0</v>
      </c>
      <c r="E749" s="104" t="n">
        <f aca="false">IF($D749&lt;0,Input!$G$60,0)</f>
        <v>0</v>
      </c>
      <c r="F749" s="104" t="n">
        <f aca="false">($D749*(Input!$G$56/100))/12</f>
        <v>0</v>
      </c>
      <c r="G749" s="104" t="n">
        <f aca="false">(-1)*$E749+$F749</f>
        <v>0</v>
      </c>
    </row>
    <row r="750" customFormat="false" ht="12.8" hidden="false" customHeight="false" outlineLevel="0" collapsed="false">
      <c r="A750" s="76" t="n">
        <v>746</v>
      </c>
      <c r="B750" s="77" t="n">
        <f aca="false">EOMONTH(Input!$C$7,A750)</f>
        <v>65623</v>
      </c>
      <c r="C750" s="77"/>
      <c r="D750" s="104" t="n">
        <f aca="false">IF(($D749+$H749)&lt;0,($D749+$G749),0)</f>
        <v>0</v>
      </c>
      <c r="E750" s="104" t="n">
        <f aca="false">IF($D750&lt;0,Input!$G$60,0)</f>
        <v>0</v>
      </c>
      <c r="F750" s="104" t="n">
        <f aca="false">($D750*(Input!$G$56/100))/12</f>
        <v>0</v>
      </c>
      <c r="G750" s="104" t="n">
        <f aca="false">(-1)*$E750+$F750</f>
        <v>0</v>
      </c>
    </row>
    <row r="751" customFormat="false" ht="12.8" hidden="false" customHeight="false" outlineLevel="0" collapsed="false">
      <c r="A751" s="76" t="n">
        <v>747</v>
      </c>
      <c r="B751" s="77" t="n">
        <f aca="false">EOMONTH(Input!$C$7,A751)</f>
        <v>65653</v>
      </c>
      <c r="C751" s="77"/>
      <c r="D751" s="104" t="n">
        <f aca="false">IF(($D750+$H750)&lt;0,($D750+$G750),0)</f>
        <v>0</v>
      </c>
      <c r="E751" s="104" t="n">
        <f aca="false">IF($D751&lt;0,Input!$G$60,0)</f>
        <v>0</v>
      </c>
      <c r="F751" s="104" t="n">
        <f aca="false">($D751*(Input!$G$56/100))/12</f>
        <v>0</v>
      </c>
      <c r="G751" s="104" t="n">
        <f aca="false">(-1)*$E751+$F751</f>
        <v>0</v>
      </c>
    </row>
    <row r="752" customFormat="false" ht="12.8" hidden="false" customHeight="false" outlineLevel="0" collapsed="false">
      <c r="A752" s="76" t="n">
        <v>748</v>
      </c>
      <c r="B752" s="77" t="n">
        <f aca="false">EOMONTH(Input!$C$7,A752)</f>
        <v>65684</v>
      </c>
      <c r="C752" s="77"/>
      <c r="D752" s="104" t="n">
        <f aca="false">IF(($D751+$H751)&lt;0,($D751+$G751),0)</f>
        <v>0</v>
      </c>
      <c r="E752" s="104" t="n">
        <f aca="false">IF($D752&lt;0,Input!$G$60,0)</f>
        <v>0</v>
      </c>
      <c r="F752" s="104" t="n">
        <f aca="false">($D752*(Input!$G$56/100))/12</f>
        <v>0</v>
      </c>
      <c r="G752" s="104" t="n">
        <f aca="false">(-1)*$E752+$F752</f>
        <v>0</v>
      </c>
    </row>
    <row r="753" customFormat="false" ht="12.8" hidden="false" customHeight="false" outlineLevel="0" collapsed="false">
      <c r="A753" s="76" t="n">
        <v>749</v>
      </c>
      <c r="B753" s="77" t="n">
        <f aca="false">EOMONTH(Input!$C$7,A753)</f>
        <v>65714</v>
      </c>
      <c r="C753" s="77"/>
      <c r="D753" s="104" t="n">
        <f aca="false">IF(($D752+$H752)&lt;0,($D752+$G752),0)</f>
        <v>0</v>
      </c>
      <c r="E753" s="104" t="n">
        <f aca="false">IF($D753&lt;0,Input!$G$60,0)</f>
        <v>0</v>
      </c>
      <c r="F753" s="104" t="n">
        <f aca="false">($D753*(Input!$G$56/100))/12</f>
        <v>0</v>
      </c>
      <c r="G753" s="104" t="n">
        <f aca="false">(-1)*$E753+$F753</f>
        <v>0</v>
      </c>
    </row>
    <row r="754" customFormat="false" ht="12.8" hidden="false" customHeight="false" outlineLevel="0" collapsed="false">
      <c r="A754" s="76" t="n">
        <v>750</v>
      </c>
      <c r="B754" s="77" t="n">
        <f aca="false">EOMONTH(Input!$C$7,A754)</f>
        <v>65745</v>
      </c>
      <c r="C754" s="77"/>
      <c r="D754" s="104" t="n">
        <f aca="false">IF(($D753+$H753)&lt;0,($D753+$G753),0)</f>
        <v>0</v>
      </c>
      <c r="E754" s="104" t="n">
        <f aca="false">IF($D754&lt;0,Input!$G$60,0)</f>
        <v>0</v>
      </c>
      <c r="F754" s="104" t="n">
        <f aca="false">($D754*(Input!$G$56/100))/12</f>
        <v>0</v>
      </c>
      <c r="G754" s="104" t="n">
        <f aca="false">(-1)*$E754+$F754</f>
        <v>0</v>
      </c>
    </row>
    <row r="755" customFormat="false" ht="12.8" hidden="false" customHeight="false" outlineLevel="0" collapsed="false">
      <c r="A755" s="76" t="n">
        <v>751</v>
      </c>
      <c r="B755" s="77" t="n">
        <f aca="false">EOMONTH(Input!$C$7,A755)</f>
        <v>65776</v>
      </c>
      <c r="C755" s="77"/>
      <c r="D755" s="104" t="n">
        <f aca="false">IF(($D754+$H754)&lt;0,($D754+$G754),0)</f>
        <v>0</v>
      </c>
      <c r="E755" s="104" t="n">
        <f aca="false">IF($D755&lt;0,Input!$G$60,0)</f>
        <v>0</v>
      </c>
      <c r="F755" s="104" t="n">
        <f aca="false">($D755*(Input!$G$56/100))/12</f>
        <v>0</v>
      </c>
      <c r="G755" s="104" t="n">
        <f aca="false">(-1)*$E755+$F755</f>
        <v>0</v>
      </c>
    </row>
    <row r="756" customFormat="false" ht="12.8" hidden="false" customHeight="false" outlineLevel="0" collapsed="false">
      <c r="A756" s="76" t="n">
        <v>752</v>
      </c>
      <c r="B756" s="77" t="n">
        <f aca="false">EOMONTH(Input!$C$7,A756)</f>
        <v>65805</v>
      </c>
      <c r="C756" s="77"/>
      <c r="D756" s="104" t="n">
        <f aca="false">IF(($D755+$H755)&lt;0,($D755+$G755),0)</f>
        <v>0</v>
      </c>
      <c r="E756" s="104" t="n">
        <f aca="false">IF($D756&lt;0,Input!$G$60,0)</f>
        <v>0</v>
      </c>
      <c r="F756" s="104" t="n">
        <f aca="false">($D756*(Input!$G$56/100))/12</f>
        <v>0</v>
      </c>
      <c r="G756" s="104" t="n">
        <f aca="false">(-1)*$E756+$F756</f>
        <v>0</v>
      </c>
    </row>
    <row r="757" customFormat="false" ht="12.8" hidden="false" customHeight="false" outlineLevel="0" collapsed="false">
      <c r="A757" s="76" t="n">
        <v>753</v>
      </c>
      <c r="B757" s="77" t="n">
        <f aca="false">EOMONTH(Input!$C$7,A757)</f>
        <v>65836</v>
      </c>
      <c r="C757" s="77"/>
      <c r="D757" s="104" t="n">
        <f aca="false">IF(($D756+$H756)&lt;0,($D756+$G756),0)</f>
        <v>0</v>
      </c>
      <c r="E757" s="104" t="n">
        <f aca="false">IF($D757&lt;0,Input!$G$60,0)</f>
        <v>0</v>
      </c>
      <c r="F757" s="104" t="n">
        <f aca="false">($D757*(Input!$G$56/100))/12</f>
        <v>0</v>
      </c>
      <c r="G757" s="104" t="n">
        <f aca="false">(-1)*$E757+$F757</f>
        <v>0</v>
      </c>
    </row>
    <row r="758" customFormat="false" ht="12.8" hidden="false" customHeight="false" outlineLevel="0" collapsed="false">
      <c r="A758" s="76" t="n">
        <v>754</v>
      </c>
      <c r="B758" s="77" t="n">
        <f aca="false">EOMONTH(Input!$C$7,A758)</f>
        <v>65866</v>
      </c>
      <c r="C758" s="77"/>
      <c r="D758" s="104" t="n">
        <f aca="false">IF(($D757+$H757)&lt;0,($D757+$G757),0)</f>
        <v>0</v>
      </c>
      <c r="E758" s="104" t="n">
        <f aca="false">IF($D758&lt;0,Input!$G$60,0)</f>
        <v>0</v>
      </c>
      <c r="F758" s="104" t="n">
        <f aca="false">($D758*(Input!$G$56/100))/12</f>
        <v>0</v>
      </c>
      <c r="G758" s="104" t="n">
        <f aca="false">(-1)*$E758+$F758</f>
        <v>0</v>
      </c>
    </row>
    <row r="759" customFormat="false" ht="12.8" hidden="false" customHeight="false" outlineLevel="0" collapsed="false">
      <c r="A759" s="76" t="n">
        <v>755</v>
      </c>
      <c r="B759" s="77" t="n">
        <f aca="false">EOMONTH(Input!$C$7,A759)</f>
        <v>65897</v>
      </c>
      <c r="C759" s="77"/>
      <c r="D759" s="104" t="n">
        <f aca="false">IF(($D758+$H758)&lt;0,($D758+$G758),0)</f>
        <v>0</v>
      </c>
      <c r="E759" s="104" t="n">
        <f aca="false">IF($D759&lt;0,Input!$G$60,0)</f>
        <v>0</v>
      </c>
      <c r="F759" s="104" t="n">
        <f aca="false">($D759*(Input!$G$56/100))/12</f>
        <v>0</v>
      </c>
      <c r="G759" s="104" t="n">
        <f aca="false">(-1)*$E759+$F759</f>
        <v>0</v>
      </c>
    </row>
    <row r="760" customFormat="false" ht="12.8" hidden="false" customHeight="false" outlineLevel="0" collapsed="false">
      <c r="A760" s="76" t="n">
        <v>756</v>
      </c>
      <c r="B760" s="77" t="n">
        <f aca="false">EOMONTH(Input!$C$7,A760)</f>
        <v>65927</v>
      </c>
      <c r="C760" s="77"/>
      <c r="D760" s="104" t="n">
        <f aca="false">IF(($D759+$H759)&lt;0,($D759+$G759),0)</f>
        <v>0</v>
      </c>
      <c r="E760" s="104" t="n">
        <f aca="false">IF($D760&lt;0,Input!$G$60,0)</f>
        <v>0</v>
      </c>
      <c r="F760" s="104" t="n">
        <f aca="false">($D760*(Input!$G$56/100))/12</f>
        <v>0</v>
      </c>
      <c r="G760" s="104" t="n">
        <f aca="false">(-1)*$E760+$F760</f>
        <v>0</v>
      </c>
    </row>
    <row r="761" customFormat="false" ht="12.8" hidden="false" customHeight="false" outlineLevel="0" collapsed="false">
      <c r="A761" s="76" t="n">
        <v>757</v>
      </c>
      <c r="B761" s="77" t="n">
        <f aca="false">EOMONTH(Input!$C$7,A761)</f>
        <v>65958</v>
      </c>
      <c r="C761" s="77"/>
      <c r="D761" s="104" t="n">
        <f aca="false">IF(($D760+$H760)&lt;0,($D760+$G760),0)</f>
        <v>0</v>
      </c>
      <c r="E761" s="104" t="n">
        <f aca="false">IF($D761&lt;0,Input!$G$60,0)</f>
        <v>0</v>
      </c>
      <c r="F761" s="104" t="n">
        <f aca="false">($D761*(Input!$G$56/100))/12</f>
        <v>0</v>
      </c>
      <c r="G761" s="104" t="n">
        <f aca="false">(-1)*$E761+$F761</f>
        <v>0</v>
      </c>
    </row>
    <row r="762" customFormat="false" ht="12.8" hidden="false" customHeight="false" outlineLevel="0" collapsed="false">
      <c r="A762" s="76" t="n">
        <v>758</v>
      </c>
      <c r="B762" s="77" t="n">
        <f aca="false">EOMONTH(Input!$C$7,A762)</f>
        <v>65989</v>
      </c>
      <c r="C762" s="77"/>
      <c r="D762" s="104" t="n">
        <f aca="false">IF(($D761+$H761)&lt;0,($D761+$G761),0)</f>
        <v>0</v>
      </c>
      <c r="E762" s="104" t="n">
        <f aca="false">IF($D762&lt;0,Input!$G$60,0)</f>
        <v>0</v>
      </c>
      <c r="F762" s="104" t="n">
        <f aca="false">($D762*(Input!$G$56/100))/12</f>
        <v>0</v>
      </c>
      <c r="G762" s="104" t="n">
        <f aca="false">(-1)*$E762+$F762</f>
        <v>0</v>
      </c>
    </row>
    <row r="763" customFormat="false" ht="12.8" hidden="false" customHeight="false" outlineLevel="0" collapsed="false">
      <c r="A763" s="76" t="n">
        <v>759</v>
      </c>
      <c r="B763" s="77" t="n">
        <f aca="false">EOMONTH(Input!$C$7,A763)</f>
        <v>66019</v>
      </c>
      <c r="C763" s="77"/>
      <c r="D763" s="104" t="n">
        <f aca="false">IF(($D762+$H762)&lt;0,($D762+$G762),0)</f>
        <v>0</v>
      </c>
      <c r="E763" s="104" t="n">
        <f aca="false">IF($D763&lt;0,Input!$G$60,0)</f>
        <v>0</v>
      </c>
      <c r="F763" s="104" t="n">
        <f aca="false">($D763*(Input!$G$56/100))/12</f>
        <v>0</v>
      </c>
      <c r="G763" s="104" t="n">
        <f aca="false">(-1)*$E763+$F763</f>
        <v>0</v>
      </c>
    </row>
    <row r="764" customFormat="false" ht="12.8" hidden="false" customHeight="false" outlineLevel="0" collapsed="false">
      <c r="A764" s="76" t="n">
        <v>760</v>
      </c>
      <c r="B764" s="77" t="n">
        <f aca="false">EOMONTH(Input!$C$7,A764)</f>
        <v>66050</v>
      </c>
      <c r="C764" s="77"/>
      <c r="D764" s="104" t="n">
        <f aca="false">IF(($D763+$H763)&lt;0,($D763+$G763),0)</f>
        <v>0</v>
      </c>
      <c r="E764" s="104" t="n">
        <f aca="false">IF($D764&lt;0,Input!$G$60,0)</f>
        <v>0</v>
      </c>
      <c r="F764" s="104" t="n">
        <f aca="false">($D764*(Input!$G$56/100))/12</f>
        <v>0</v>
      </c>
      <c r="G764" s="104" t="n">
        <f aca="false">(-1)*$E764+$F764</f>
        <v>0</v>
      </c>
    </row>
    <row r="765" customFormat="false" ht="12.8" hidden="false" customHeight="false" outlineLevel="0" collapsed="false">
      <c r="A765" s="76" t="n">
        <v>761</v>
      </c>
      <c r="B765" s="77" t="n">
        <f aca="false">EOMONTH(Input!$C$7,A765)</f>
        <v>66080</v>
      </c>
      <c r="C765" s="77"/>
      <c r="D765" s="104" t="n">
        <f aca="false">IF(($D764+$H764)&lt;0,($D764+$G764),0)</f>
        <v>0</v>
      </c>
      <c r="E765" s="104" t="n">
        <f aca="false">IF($D765&lt;0,Input!$G$60,0)</f>
        <v>0</v>
      </c>
      <c r="F765" s="104" t="n">
        <f aca="false">($D765*(Input!$G$56/100))/12</f>
        <v>0</v>
      </c>
      <c r="G765" s="104" t="n">
        <f aca="false">(-1)*$E765+$F765</f>
        <v>0</v>
      </c>
    </row>
    <row r="766" customFormat="false" ht="12.8" hidden="false" customHeight="false" outlineLevel="0" collapsed="false">
      <c r="A766" s="76" t="n">
        <v>762</v>
      </c>
      <c r="B766" s="77" t="n">
        <f aca="false">EOMONTH(Input!$C$7,A766)</f>
        <v>66111</v>
      </c>
      <c r="C766" s="77"/>
      <c r="D766" s="104" t="n">
        <f aca="false">IF(($D765+$H765)&lt;0,($D765+$G765),0)</f>
        <v>0</v>
      </c>
      <c r="E766" s="104" t="n">
        <f aca="false">IF($D766&lt;0,Input!$G$60,0)</f>
        <v>0</v>
      </c>
      <c r="F766" s="104" t="n">
        <f aca="false">($D766*(Input!$G$56/100))/12</f>
        <v>0</v>
      </c>
      <c r="G766" s="104" t="n">
        <f aca="false">(-1)*$E766+$F766</f>
        <v>0</v>
      </c>
    </row>
    <row r="767" customFormat="false" ht="12.8" hidden="false" customHeight="false" outlineLevel="0" collapsed="false">
      <c r="A767" s="76" t="n">
        <v>763</v>
      </c>
      <c r="B767" s="77" t="n">
        <f aca="false">EOMONTH(Input!$C$7,A767)</f>
        <v>66142</v>
      </c>
      <c r="C767" s="77"/>
      <c r="D767" s="104" t="n">
        <f aca="false">IF(($D766+$H766)&lt;0,($D766+$G766),0)</f>
        <v>0</v>
      </c>
      <c r="E767" s="104" t="n">
        <f aca="false">IF($D767&lt;0,Input!$G$60,0)</f>
        <v>0</v>
      </c>
      <c r="F767" s="104" t="n">
        <f aca="false">($D767*(Input!$G$56/100))/12</f>
        <v>0</v>
      </c>
      <c r="G767" s="104" t="n">
        <f aca="false">(-1)*$E767+$F767</f>
        <v>0</v>
      </c>
    </row>
    <row r="768" customFormat="false" ht="12.8" hidden="false" customHeight="false" outlineLevel="0" collapsed="false">
      <c r="A768" s="76" t="n">
        <v>764</v>
      </c>
      <c r="B768" s="77" t="n">
        <f aca="false">EOMONTH(Input!$C$7,A768)</f>
        <v>66170</v>
      </c>
      <c r="C768" s="77"/>
      <c r="D768" s="104" t="n">
        <f aca="false">IF(($D767+$H767)&lt;0,($D767+$G767),0)</f>
        <v>0</v>
      </c>
      <c r="E768" s="104" t="n">
        <f aca="false">IF($D768&lt;0,Input!$G$60,0)</f>
        <v>0</v>
      </c>
      <c r="F768" s="104" t="n">
        <f aca="false">($D768*(Input!$G$56/100))/12</f>
        <v>0</v>
      </c>
      <c r="G768" s="104" t="n">
        <f aca="false">(-1)*$E768+$F768</f>
        <v>0</v>
      </c>
    </row>
    <row r="769" customFormat="false" ht="12.8" hidden="false" customHeight="false" outlineLevel="0" collapsed="false">
      <c r="A769" s="76" t="n">
        <v>765</v>
      </c>
      <c r="B769" s="77" t="n">
        <f aca="false">EOMONTH(Input!$C$7,A769)</f>
        <v>66201</v>
      </c>
      <c r="C769" s="77"/>
      <c r="D769" s="104" t="n">
        <f aca="false">IF(($D768+$H768)&lt;0,($D768+$G768),0)</f>
        <v>0</v>
      </c>
      <c r="E769" s="104" t="n">
        <f aca="false">IF($D769&lt;0,Input!$G$60,0)</f>
        <v>0</v>
      </c>
      <c r="F769" s="104" t="n">
        <f aca="false">($D769*(Input!$G$56/100))/12</f>
        <v>0</v>
      </c>
      <c r="G769" s="104" t="n">
        <f aca="false">(-1)*$E769+$F769</f>
        <v>0</v>
      </c>
    </row>
    <row r="770" customFormat="false" ht="12.8" hidden="false" customHeight="false" outlineLevel="0" collapsed="false">
      <c r="A770" s="76" t="n">
        <v>766</v>
      </c>
      <c r="B770" s="77" t="n">
        <f aca="false">EOMONTH(Input!$C$7,A770)</f>
        <v>66231</v>
      </c>
      <c r="C770" s="77"/>
      <c r="D770" s="104" t="n">
        <f aca="false">IF(($D769+$H769)&lt;0,($D769+$G769),0)</f>
        <v>0</v>
      </c>
      <c r="E770" s="104" t="n">
        <f aca="false">IF($D770&lt;0,Input!$G$60,0)</f>
        <v>0</v>
      </c>
      <c r="F770" s="104" t="n">
        <f aca="false">($D770*(Input!$G$56/100))/12</f>
        <v>0</v>
      </c>
      <c r="G770" s="104" t="n">
        <f aca="false">(-1)*$E770+$F770</f>
        <v>0</v>
      </c>
    </row>
    <row r="771" customFormat="false" ht="12.8" hidden="false" customHeight="false" outlineLevel="0" collapsed="false">
      <c r="A771" s="76" t="n">
        <v>767</v>
      </c>
      <c r="B771" s="77" t="n">
        <f aca="false">EOMONTH(Input!$C$7,A771)</f>
        <v>66262</v>
      </c>
      <c r="C771" s="77"/>
      <c r="D771" s="104" t="n">
        <f aca="false">IF(($D770+$H770)&lt;0,($D770+$G770),0)</f>
        <v>0</v>
      </c>
      <c r="E771" s="104" t="n">
        <f aca="false">IF($D771&lt;0,Input!$G$60,0)</f>
        <v>0</v>
      </c>
      <c r="F771" s="104" t="n">
        <f aca="false">($D771*(Input!$G$56/100))/12</f>
        <v>0</v>
      </c>
      <c r="G771" s="104" t="n">
        <f aca="false">(-1)*$E771+$F771</f>
        <v>0</v>
      </c>
    </row>
    <row r="772" customFormat="false" ht="12.8" hidden="false" customHeight="false" outlineLevel="0" collapsed="false">
      <c r="A772" s="76" t="n">
        <v>768</v>
      </c>
      <c r="B772" s="77" t="n">
        <f aca="false">EOMONTH(Input!$C$7,A772)</f>
        <v>66292</v>
      </c>
      <c r="C772" s="77"/>
      <c r="D772" s="104" t="n">
        <f aca="false">IF(($D771+$H771)&lt;0,($D771+$G771),0)</f>
        <v>0</v>
      </c>
      <c r="E772" s="104" t="n">
        <f aca="false">IF($D772&lt;0,Input!$G$60,0)</f>
        <v>0</v>
      </c>
      <c r="F772" s="104" t="n">
        <f aca="false">($D772*(Input!$G$56/100))/12</f>
        <v>0</v>
      </c>
      <c r="G772" s="104" t="n">
        <f aca="false">(-1)*$E772+$F772</f>
        <v>0</v>
      </c>
    </row>
    <row r="773" customFormat="false" ht="12.8" hidden="false" customHeight="false" outlineLevel="0" collapsed="false">
      <c r="A773" s="76" t="n">
        <v>769</v>
      </c>
      <c r="B773" s="77" t="n">
        <f aca="false">EOMONTH(Input!$C$7,A773)</f>
        <v>66323</v>
      </c>
      <c r="C773" s="77"/>
      <c r="D773" s="104" t="n">
        <f aca="false">IF(($D772+$H772)&lt;0,($D772+$G772),0)</f>
        <v>0</v>
      </c>
      <c r="E773" s="104" t="n">
        <f aca="false">IF($D773&lt;0,Input!$G$60,0)</f>
        <v>0</v>
      </c>
      <c r="F773" s="104" t="n">
        <f aca="false">($D773*(Input!$G$56/100))/12</f>
        <v>0</v>
      </c>
      <c r="G773" s="104" t="n">
        <f aca="false">(-1)*$E773+$F773</f>
        <v>0</v>
      </c>
    </row>
    <row r="774" customFormat="false" ht="12.8" hidden="false" customHeight="false" outlineLevel="0" collapsed="false">
      <c r="A774" s="76" t="n">
        <v>770</v>
      </c>
      <c r="B774" s="77" t="n">
        <f aca="false">EOMONTH(Input!$C$7,A774)</f>
        <v>66354</v>
      </c>
      <c r="C774" s="77"/>
      <c r="D774" s="104" t="n">
        <f aca="false">IF(($D773+$H773)&lt;0,($D773+$G773),0)</f>
        <v>0</v>
      </c>
      <c r="E774" s="104" t="n">
        <f aca="false">IF($D774&lt;0,Input!$G$60,0)</f>
        <v>0</v>
      </c>
      <c r="F774" s="104" t="n">
        <f aca="false">($D774*(Input!$G$56/100))/12</f>
        <v>0</v>
      </c>
      <c r="G774" s="104" t="n">
        <f aca="false">(-1)*$E774+$F774</f>
        <v>0</v>
      </c>
    </row>
    <row r="775" customFormat="false" ht="12.8" hidden="false" customHeight="false" outlineLevel="0" collapsed="false">
      <c r="A775" s="76" t="n">
        <v>771</v>
      </c>
      <c r="B775" s="77" t="n">
        <f aca="false">EOMONTH(Input!$C$7,A775)</f>
        <v>66384</v>
      </c>
      <c r="C775" s="77"/>
      <c r="D775" s="104" t="n">
        <f aca="false">IF(($D774+$H774)&lt;0,($D774+$G774),0)</f>
        <v>0</v>
      </c>
      <c r="E775" s="104" t="n">
        <f aca="false">IF($D775&lt;0,Input!$G$60,0)</f>
        <v>0</v>
      </c>
      <c r="F775" s="104" t="n">
        <f aca="false">($D775*(Input!$G$56/100))/12</f>
        <v>0</v>
      </c>
      <c r="G775" s="104" t="n">
        <f aca="false">(-1)*$E775+$F775</f>
        <v>0</v>
      </c>
    </row>
    <row r="776" customFormat="false" ht="12.8" hidden="false" customHeight="false" outlineLevel="0" collapsed="false">
      <c r="A776" s="76" t="n">
        <v>772</v>
      </c>
      <c r="B776" s="77" t="n">
        <f aca="false">EOMONTH(Input!$C$7,A776)</f>
        <v>66415</v>
      </c>
      <c r="C776" s="77"/>
      <c r="D776" s="104" t="n">
        <f aca="false">IF(($D775+$H775)&lt;0,($D775+$G775),0)</f>
        <v>0</v>
      </c>
      <c r="E776" s="104" t="n">
        <f aca="false">IF($D776&lt;0,Input!$G$60,0)</f>
        <v>0</v>
      </c>
      <c r="F776" s="104" t="n">
        <f aca="false">($D776*(Input!$G$56/100))/12</f>
        <v>0</v>
      </c>
      <c r="G776" s="104" t="n">
        <f aca="false">(-1)*$E776+$F776</f>
        <v>0</v>
      </c>
    </row>
    <row r="777" customFormat="false" ht="12.8" hidden="false" customHeight="false" outlineLevel="0" collapsed="false">
      <c r="A777" s="76" t="n">
        <v>773</v>
      </c>
      <c r="B777" s="77" t="n">
        <f aca="false">EOMONTH(Input!$C$7,A777)</f>
        <v>66445</v>
      </c>
      <c r="C777" s="77"/>
      <c r="D777" s="104" t="n">
        <f aca="false">IF(($D776+$H776)&lt;0,($D776+$G776),0)</f>
        <v>0</v>
      </c>
      <c r="E777" s="104" t="n">
        <f aca="false">IF($D777&lt;0,Input!$G$60,0)</f>
        <v>0</v>
      </c>
      <c r="F777" s="104" t="n">
        <f aca="false">($D777*(Input!$G$56/100))/12</f>
        <v>0</v>
      </c>
      <c r="G777" s="104" t="n">
        <f aca="false">(-1)*$E777+$F777</f>
        <v>0</v>
      </c>
    </row>
    <row r="778" customFormat="false" ht="12.8" hidden="false" customHeight="false" outlineLevel="0" collapsed="false">
      <c r="A778" s="76" t="n">
        <v>774</v>
      </c>
      <c r="B778" s="77" t="n">
        <f aca="false">EOMONTH(Input!$C$7,A778)</f>
        <v>66476</v>
      </c>
      <c r="C778" s="77"/>
      <c r="D778" s="104" t="n">
        <f aca="false">IF(($D777+$H777)&lt;0,($D777+$G777),0)</f>
        <v>0</v>
      </c>
      <c r="E778" s="104" t="n">
        <f aca="false">IF($D778&lt;0,Input!$G$60,0)</f>
        <v>0</v>
      </c>
      <c r="F778" s="104" t="n">
        <f aca="false">($D778*(Input!$G$56/100))/12</f>
        <v>0</v>
      </c>
      <c r="G778" s="104" t="n">
        <f aca="false">(-1)*$E778+$F778</f>
        <v>0</v>
      </c>
    </row>
    <row r="779" customFormat="false" ht="12.8" hidden="false" customHeight="false" outlineLevel="0" collapsed="false">
      <c r="A779" s="76" t="n">
        <v>775</v>
      </c>
      <c r="B779" s="77" t="n">
        <f aca="false">EOMONTH(Input!$C$7,A779)</f>
        <v>66507</v>
      </c>
      <c r="C779" s="77"/>
      <c r="D779" s="104" t="n">
        <f aca="false">IF(($D778+$H778)&lt;0,($D778+$G778),0)</f>
        <v>0</v>
      </c>
      <c r="E779" s="104" t="n">
        <f aca="false">IF($D779&lt;0,Input!$G$60,0)</f>
        <v>0</v>
      </c>
      <c r="F779" s="104" t="n">
        <f aca="false">($D779*(Input!$G$56/100))/12</f>
        <v>0</v>
      </c>
      <c r="G779" s="104" t="n">
        <f aca="false">(-1)*$E779+$F779</f>
        <v>0</v>
      </c>
    </row>
    <row r="780" customFormat="false" ht="12.8" hidden="false" customHeight="false" outlineLevel="0" collapsed="false">
      <c r="A780" s="76" t="n">
        <v>776</v>
      </c>
      <c r="B780" s="77" t="n">
        <f aca="false">EOMONTH(Input!$C$7,A780)</f>
        <v>66535</v>
      </c>
      <c r="C780" s="77"/>
      <c r="D780" s="104" t="n">
        <f aca="false">IF(($D779+$H779)&lt;0,($D779+$G779),0)</f>
        <v>0</v>
      </c>
      <c r="E780" s="104" t="n">
        <f aca="false">IF($D780&lt;0,Input!$G$60,0)</f>
        <v>0</v>
      </c>
      <c r="F780" s="104" t="n">
        <f aca="false">($D780*(Input!$G$56/100))/12</f>
        <v>0</v>
      </c>
      <c r="G780" s="104" t="n">
        <f aca="false">(-1)*$E780+$F780</f>
        <v>0</v>
      </c>
    </row>
    <row r="781" customFormat="false" ht="12.8" hidden="false" customHeight="false" outlineLevel="0" collapsed="false">
      <c r="A781" s="76" t="n">
        <v>777</v>
      </c>
      <c r="B781" s="77" t="n">
        <f aca="false">EOMONTH(Input!$C$7,A781)</f>
        <v>66566</v>
      </c>
      <c r="C781" s="77"/>
      <c r="D781" s="104" t="n">
        <f aca="false">IF(($D780+$H780)&lt;0,($D780+$G780),0)</f>
        <v>0</v>
      </c>
      <c r="E781" s="104" t="n">
        <f aca="false">IF($D781&lt;0,Input!$G$60,0)</f>
        <v>0</v>
      </c>
      <c r="F781" s="104" t="n">
        <f aca="false">($D781*(Input!$G$56/100))/12</f>
        <v>0</v>
      </c>
      <c r="G781" s="104" t="n">
        <f aca="false">(-1)*$E781+$F781</f>
        <v>0</v>
      </c>
    </row>
    <row r="782" customFormat="false" ht="12.8" hidden="false" customHeight="false" outlineLevel="0" collapsed="false">
      <c r="A782" s="76" t="n">
        <v>778</v>
      </c>
      <c r="B782" s="77" t="n">
        <f aca="false">EOMONTH(Input!$C$7,A782)</f>
        <v>66596</v>
      </c>
      <c r="C782" s="77"/>
      <c r="D782" s="104" t="n">
        <f aca="false">IF(($D781+$H781)&lt;0,($D781+$G781),0)</f>
        <v>0</v>
      </c>
      <c r="E782" s="104" t="n">
        <f aca="false">IF($D782&lt;0,Input!$G$60,0)</f>
        <v>0</v>
      </c>
      <c r="F782" s="104" t="n">
        <f aca="false">($D782*(Input!$G$56/100))/12</f>
        <v>0</v>
      </c>
      <c r="G782" s="104" t="n">
        <f aca="false">(-1)*$E782+$F782</f>
        <v>0</v>
      </c>
    </row>
    <row r="783" customFormat="false" ht="12.8" hidden="false" customHeight="false" outlineLevel="0" collapsed="false">
      <c r="A783" s="76" t="n">
        <v>779</v>
      </c>
      <c r="B783" s="77" t="n">
        <f aca="false">EOMONTH(Input!$C$7,A783)</f>
        <v>66627</v>
      </c>
      <c r="C783" s="77"/>
      <c r="D783" s="104" t="n">
        <f aca="false">IF(($D782+$H782)&lt;0,($D782+$G782),0)</f>
        <v>0</v>
      </c>
      <c r="E783" s="104" t="n">
        <f aca="false">IF($D783&lt;0,Input!$G$60,0)</f>
        <v>0</v>
      </c>
      <c r="F783" s="104" t="n">
        <f aca="false">($D783*(Input!$G$56/100))/12</f>
        <v>0</v>
      </c>
      <c r="G783" s="104" t="n">
        <f aca="false">(-1)*$E783+$F783</f>
        <v>0</v>
      </c>
    </row>
    <row r="784" customFormat="false" ht="12.8" hidden="false" customHeight="false" outlineLevel="0" collapsed="false">
      <c r="A784" s="76" t="n">
        <v>780</v>
      </c>
      <c r="B784" s="77" t="n">
        <f aca="false">EOMONTH(Input!$C$7,A784)</f>
        <v>66657</v>
      </c>
      <c r="C784" s="77"/>
      <c r="D784" s="104" t="n">
        <f aca="false">IF(($D783+$H783)&lt;0,($D783+$G783),0)</f>
        <v>0</v>
      </c>
      <c r="E784" s="104" t="n">
        <f aca="false">IF($D784&lt;0,Input!$G$60,0)</f>
        <v>0</v>
      </c>
      <c r="F784" s="104" t="n">
        <f aca="false">($D784*(Input!$G$56/100))/12</f>
        <v>0</v>
      </c>
      <c r="G784" s="104" t="n">
        <f aca="false">(-1)*$E784+$F784</f>
        <v>0</v>
      </c>
    </row>
    <row r="785" customFormat="false" ht="12.8" hidden="false" customHeight="false" outlineLevel="0" collapsed="false">
      <c r="A785" s="76" t="n">
        <v>781</v>
      </c>
      <c r="B785" s="77" t="n">
        <f aca="false">EOMONTH(Input!$C$7,A785)</f>
        <v>66688</v>
      </c>
      <c r="C785" s="77"/>
      <c r="D785" s="104" t="n">
        <f aca="false">IF(($D784+$H784)&lt;0,($D784+$G784),0)</f>
        <v>0</v>
      </c>
      <c r="E785" s="104" t="n">
        <f aca="false">IF($D785&lt;0,Input!$G$60,0)</f>
        <v>0</v>
      </c>
      <c r="F785" s="104" t="n">
        <f aca="false">($D785*(Input!$G$56/100))/12</f>
        <v>0</v>
      </c>
      <c r="G785" s="104" t="n">
        <f aca="false">(-1)*$E785+$F785</f>
        <v>0</v>
      </c>
    </row>
    <row r="786" customFormat="false" ht="12.8" hidden="false" customHeight="false" outlineLevel="0" collapsed="false">
      <c r="A786" s="76" t="n">
        <v>782</v>
      </c>
      <c r="B786" s="77" t="n">
        <f aca="false">EOMONTH(Input!$C$7,A786)</f>
        <v>66719</v>
      </c>
      <c r="C786" s="77"/>
      <c r="D786" s="104" t="n">
        <f aca="false">IF(($D785+$H785)&lt;0,($D785+$G785),0)</f>
        <v>0</v>
      </c>
      <c r="E786" s="104" t="n">
        <f aca="false">IF($D786&lt;0,Input!$G$60,0)</f>
        <v>0</v>
      </c>
      <c r="F786" s="104" t="n">
        <f aca="false">($D786*(Input!$G$56/100))/12</f>
        <v>0</v>
      </c>
      <c r="G786" s="104" t="n">
        <f aca="false">(-1)*$E786+$F786</f>
        <v>0</v>
      </c>
    </row>
    <row r="787" customFormat="false" ht="12.8" hidden="false" customHeight="false" outlineLevel="0" collapsed="false">
      <c r="A787" s="76" t="n">
        <v>783</v>
      </c>
      <c r="B787" s="77" t="n">
        <f aca="false">EOMONTH(Input!$C$7,A787)</f>
        <v>66749</v>
      </c>
      <c r="C787" s="77"/>
      <c r="D787" s="104" t="n">
        <f aca="false">IF(($D786+$H786)&lt;0,($D786+$G786),0)</f>
        <v>0</v>
      </c>
      <c r="E787" s="104" t="n">
        <f aca="false">IF($D787&lt;0,Input!$G$60,0)</f>
        <v>0</v>
      </c>
      <c r="F787" s="104" t="n">
        <f aca="false">($D787*(Input!$G$56/100))/12</f>
        <v>0</v>
      </c>
      <c r="G787" s="104" t="n">
        <f aca="false">(-1)*$E787+$F787</f>
        <v>0</v>
      </c>
    </row>
    <row r="788" customFormat="false" ht="12.8" hidden="false" customHeight="false" outlineLevel="0" collapsed="false">
      <c r="A788" s="76" t="n">
        <v>784</v>
      </c>
      <c r="B788" s="77" t="n">
        <f aca="false">EOMONTH(Input!$C$7,A788)</f>
        <v>66780</v>
      </c>
      <c r="C788" s="77"/>
      <c r="D788" s="104" t="n">
        <f aca="false">IF(($D787+$H787)&lt;0,($D787+$G787),0)</f>
        <v>0</v>
      </c>
      <c r="E788" s="104" t="n">
        <f aca="false">IF($D788&lt;0,Input!$G$60,0)</f>
        <v>0</v>
      </c>
      <c r="F788" s="104" t="n">
        <f aca="false">($D788*(Input!$G$56/100))/12</f>
        <v>0</v>
      </c>
      <c r="G788" s="104" t="n">
        <f aca="false">(-1)*$E788+$F788</f>
        <v>0</v>
      </c>
    </row>
    <row r="789" customFormat="false" ht="12.8" hidden="false" customHeight="false" outlineLevel="0" collapsed="false">
      <c r="A789" s="76" t="n">
        <v>785</v>
      </c>
      <c r="B789" s="77" t="n">
        <f aca="false">EOMONTH(Input!$C$7,A789)</f>
        <v>66810</v>
      </c>
      <c r="C789" s="77"/>
      <c r="D789" s="104" t="n">
        <f aca="false">IF(($D788+$H788)&lt;0,($D788+$G788),0)</f>
        <v>0</v>
      </c>
      <c r="E789" s="104" t="n">
        <f aca="false">IF($D789&lt;0,Input!$G$60,0)</f>
        <v>0</v>
      </c>
      <c r="F789" s="104" t="n">
        <f aca="false">($D789*(Input!$G$56/100))/12</f>
        <v>0</v>
      </c>
      <c r="G789" s="104" t="n">
        <f aca="false">(-1)*$E789+$F789</f>
        <v>0</v>
      </c>
    </row>
    <row r="790" customFormat="false" ht="12.8" hidden="false" customHeight="false" outlineLevel="0" collapsed="false">
      <c r="A790" s="76" t="n">
        <v>786</v>
      </c>
      <c r="B790" s="77" t="n">
        <f aca="false">EOMONTH(Input!$C$7,A790)</f>
        <v>66841</v>
      </c>
      <c r="C790" s="77"/>
      <c r="D790" s="104" t="n">
        <f aca="false">IF(($D789+$H789)&lt;0,($D789+$G789),0)</f>
        <v>0</v>
      </c>
      <c r="E790" s="104" t="n">
        <f aca="false">IF($D790&lt;0,Input!$G$60,0)</f>
        <v>0</v>
      </c>
      <c r="F790" s="104" t="n">
        <f aca="false">($D790*(Input!$G$56/100))/12</f>
        <v>0</v>
      </c>
      <c r="G790" s="104" t="n">
        <f aca="false">(-1)*$E790+$F790</f>
        <v>0</v>
      </c>
    </row>
    <row r="791" customFormat="false" ht="12.8" hidden="false" customHeight="false" outlineLevel="0" collapsed="false">
      <c r="A791" s="76" t="n">
        <v>787</v>
      </c>
      <c r="B791" s="77" t="n">
        <f aca="false">EOMONTH(Input!$C$7,A791)</f>
        <v>66872</v>
      </c>
      <c r="C791" s="77"/>
      <c r="D791" s="104" t="n">
        <f aca="false">IF(($D790+$H790)&lt;0,($D790+$G790),0)</f>
        <v>0</v>
      </c>
      <c r="E791" s="104" t="n">
        <f aca="false">IF($D791&lt;0,Input!$G$60,0)</f>
        <v>0</v>
      </c>
      <c r="F791" s="104" t="n">
        <f aca="false">($D791*(Input!$G$56/100))/12</f>
        <v>0</v>
      </c>
      <c r="G791" s="104" t="n">
        <f aca="false">(-1)*$E791+$F791</f>
        <v>0</v>
      </c>
    </row>
    <row r="792" customFormat="false" ht="12.8" hidden="false" customHeight="false" outlineLevel="0" collapsed="false">
      <c r="A792" s="76" t="n">
        <v>788</v>
      </c>
      <c r="B792" s="77" t="n">
        <f aca="false">EOMONTH(Input!$C$7,A792)</f>
        <v>66900</v>
      </c>
      <c r="C792" s="77"/>
      <c r="D792" s="104" t="n">
        <f aca="false">IF(($D791+$H791)&lt;0,($D791+$G791),0)</f>
        <v>0</v>
      </c>
      <c r="E792" s="104" t="n">
        <f aca="false">IF($D792&lt;0,Input!$G$60,0)</f>
        <v>0</v>
      </c>
      <c r="F792" s="104" t="n">
        <f aca="false">($D792*(Input!$G$56/100))/12</f>
        <v>0</v>
      </c>
      <c r="G792" s="104" t="n">
        <f aca="false">(-1)*$E792+$F792</f>
        <v>0</v>
      </c>
    </row>
    <row r="793" customFormat="false" ht="12.8" hidden="false" customHeight="false" outlineLevel="0" collapsed="false">
      <c r="A793" s="76" t="n">
        <v>789</v>
      </c>
      <c r="B793" s="77" t="n">
        <f aca="false">EOMONTH(Input!$C$7,A793)</f>
        <v>66931</v>
      </c>
      <c r="C793" s="77"/>
      <c r="D793" s="104" t="n">
        <f aca="false">IF(($D792+$H792)&lt;0,($D792+$G792),0)</f>
        <v>0</v>
      </c>
      <c r="E793" s="104" t="n">
        <f aca="false">IF($D793&lt;0,Input!$G$60,0)</f>
        <v>0</v>
      </c>
      <c r="F793" s="104" t="n">
        <f aca="false">($D793*(Input!$G$56/100))/12</f>
        <v>0</v>
      </c>
      <c r="G793" s="104" t="n">
        <f aca="false">(-1)*$E793+$F793</f>
        <v>0</v>
      </c>
    </row>
    <row r="794" customFormat="false" ht="12.8" hidden="false" customHeight="false" outlineLevel="0" collapsed="false">
      <c r="A794" s="76" t="n">
        <v>790</v>
      </c>
      <c r="B794" s="77" t="n">
        <f aca="false">EOMONTH(Input!$C$7,A794)</f>
        <v>66961</v>
      </c>
      <c r="C794" s="77"/>
      <c r="D794" s="104" t="n">
        <f aca="false">IF(($D793+$H793)&lt;0,($D793+$G793),0)</f>
        <v>0</v>
      </c>
      <c r="E794" s="104" t="n">
        <f aca="false">IF($D794&lt;0,Input!$G$60,0)</f>
        <v>0</v>
      </c>
      <c r="F794" s="104" t="n">
        <f aca="false">($D794*(Input!$G$56/100))/12</f>
        <v>0</v>
      </c>
      <c r="G794" s="104" t="n">
        <f aca="false">(-1)*$E794+$F794</f>
        <v>0</v>
      </c>
    </row>
    <row r="795" customFormat="false" ht="12.8" hidden="false" customHeight="false" outlineLevel="0" collapsed="false">
      <c r="A795" s="76" t="n">
        <v>791</v>
      </c>
      <c r="B795" s="77" t="n">
        <f aca="false">EOMONTH(Input!$C$7,A795)</f>
        <v>66992</v>
      </c>
      <c r="C795" s="77"/>
      <c r="D795" s="104" t="n">
        <f aca="false">IF(($D794+$H794)&lt;0,($D794+$G794),0)</f>
        <v>0</v>
      </c>
      <c r="E795" s="104" t="n">
        <f aca="false">IF($D795&lt;0,Input!$G$60,0)</f>
        <v>0</v>
      </c>
      <c r="F795" s="104" t="n">
        <f aca="false">($D795*(Input!$G$56/100))/12</f>
        <v>0</v>
      </c>
      <c r="G795" s="104" t="n">
        <f aca="false">(-1)*$E795+$F795</f>
        <v>0</v>
      </c>
    </row>
    <row r="796" customFormat="false" ht="12.8" hidden="false" customHeight="false" outlineLevel="0" collapsed="false">
      <c r="A796" s="76" t="n">
        <v>792</v>
      </c>
      <c r="B796" s="77" t="n">
        <f aca="false">EOMONTH(Input!$C$7,A796)</f>
        <v>67022</v>
      </c>
      <c r="C796" s="77"/>
      <c r="D796" s="104" t="n">
        <f aca="false">IF(($D795+$H795)&lt;0,($D795+$G795),0)</f>
        <v>0</v>
      </c>
      <c r="E796" s="104" t="n">
        <f aca="false">IF($D796&lt;0,Input!$G$60,0)</f>
        <v>0</v>
      </c>
      <c r="F796" s="104" t="n">
        <f aca="false">($D796*(Input!$G$56/100))/12</f>
        <v>0</v>
      </c>
      <c r="G796" s="104" t="n">
        <f aca="false">(-1)*$E796+$F796</f>
        <v>0</v>
      </c>
    </row>
    <row r="797" customFormat="false" ht="12.8" hidden="false" customHeight="false" outlineLevel="0" collapsed="false">
      <c r="A797" s="76" t="n">
        <v>793</v>
      </c>
      <c r="B797" s="77" t="n">
        <f aca="false">EOMONTH(Input!$C$7,A797)</f>
        <v>67053</v>
      </c>
      <c r="C797" s="77"/>
      <c r="D797" s="104" t="n">
        <f aca="false">IF(($D796+$H796)&lt;0,($D796+$G796),0)</f>
        <v>0</v>
      </c>
      <c r="E797" s="104" t="n">
        <f aca="false">IF($D797&lt;0,Input!$G$60,0)</f>
        <v>0</v>
      </c>
      <c r="F797" s="104" t="n">
        <f aca="false">($D797*(Input!$G$56/100))/12</f>
        <v>0</v>
      </c>
      <c r="G797" s="104" t="n">
        <f aca="false">(-1)*$E797+$F797</f>
        <v>0</v>
      </c>
    </row>
    <row r="798" customFormat="false" ht="12.8" hidden="false" customHeight="false" outlineLevel="0" collapsed="false">
      <c r="A798" s="76" t="n">
        <v>794</v>
      </c>
      <c r="B798" s="77" t="n">
        <f aca="false">EOMONTH(Input!$C$7,A798)</f>
        <v>67084</v>
      </c>
      <c r="C798" s="77"/>
      <c r="D798" s="104" t="n">
        <f aca="false">IF(($D797+$H797)&lt;0,($D797+$G797),0)</f>
        <v>0</v>
      </c>
      <c r="E798" s="104" t="n">
        <f aca="false">IF($D798&lt;0,Input!$G$60,0)</f>
        <v>0</v>
      </c>
      <c r="F798" s="104" t="n">
        <f aca="false">($D798*(Input!$G$56/100))/12</f>
        <v>0</v>
      </c>
      <c r="G798" s="104" t="n">
        <f aca="false">(-1)*$E798+$F798</f>
        <v>0</v>
      </c>
    </row>
    <row r="799" customFormat="false" ht="12.8" hidden="false" customHeight="false" outlineLevel="0" collapsed="false">
      <c r="A799" s="76" t="n">
        <v>795</v>
      </c>
      <c r="B799" s="77" t="n">
        <f aca="false">EOMONTH(Input!$C$7,A799)</f>
        <v>67114</v>
      </c>
      <c r="C799" s="77"/>
      <c r="D799" s="104" t="n">
        <f aca="false">IF(($D798+$H798)&lt;0,($D798+$G798),0)</f>
        <v>0</v>
      </c>
      <c r="E799" s="104" t="n">
        <f aca="false">IF($D799&lt;0,Input!$G$60,0)</f>
        <v>0</v>
      </c>
      <c r="F799" s="104" t="n">
        <f aca="false">($D799*(Input!$G$56/100))/12</f>
        <v>0</v>
      </c>
      <c r="G799" s="104" t="n">
        <f aca="false">(-1)*$E799+$F799</f>
        <v>0</v>
      </c>
    </row>
    <row r="800" customFormat="false" ht="12.8" hidden="false" customHeight="false" outlineLevel="0" collapsed="false">
      <c r="A800" s="76" t="n">
        <v>796</v>
      </c>
      <c r="B800" s="77" t="n">
        <f aca="false">EOMONTH(Input!$C$7,A800)</f>
        <v>67145</v>
      </c>
      <c r="C800" s="77"/>
      <c r="D800" s="104" t="n">
        <f aca="false">IF(($D799+$H799)&lt;0,($D799+$G799),0)</f>
        <v>0</v>
      </c>
      <c r="E800" s="104" t="n">
        <f aca="false">IF($D800&lt;0,Input!$G$60,0)</f>
        <v>0</v>
      </c>
      <c r="F800" s="104" t="n">
        <f aca="false">($D800*(Input!$G$56/100))/12</f>
        <v>0</v>
      </c>
      <c r="G800" s="104" t="n">
        <f aca="false">(-1)*$E800+$F800</f>
        <v>0</v>
      </c>
    </row>
    <row r="801" customFormat="false" ht="12.8" hidden="false" customHeight="false" outlineLevel="0" collapsed="false">
      <c r="A801" s="76" t="n">
        <v>797</v>
      </c>
      <c r="B801" s="77" t="n">
        <f aca="false">EOMONTH(Input!$C$7,A801)</f>
        <v>67175</v>
      </c>
      <c r="C801" s="77"/>
      <c r="D801" s="104" t="n">
        <f aca="false">IF(($D800+$H800)&lt;0,($D800+$G800),0)</f>
        <v>0</v>
      </c>
      <c r="E801" s="104" t="n">
        <f aca="false">IF($D801&lt;0,Input!$G$60,0)</f>
        <v>0</v>
      </c>
      <c r="F801" s="104" t="n">
        <f aca="false">($D801*(Input!$G$56/100))/12</f>
        <v>0</v>
      </c>
      <c r="G801" s="104" t="n">
        <f aca="false">(-1)*$E801+$F801</f>
        <v>0</v>
      </c>
    </row>
    <row r="802" customFormat="false" ht="12.8" hidden="false" customHeight="false" outlineLevel="0" collapsed="false">
      <c r="A802" s="76" t="n">
        <v>798</v>
      </c>
      <c r="B802" s="77" t="n">
        <f aca="false">EOMONTH(Input!$C$7,A802)</f>
        <v>67206</v>
      </c>
      <c r="C802" s="77"/>
      <c r="D802" s="104" t="n">
        <f aca="false">IF(($D801+$H801)&lt;0,($D801+$G801),0)</f>
        <v>0</v>
      </c>
      <c r="E802" s="104" t="n">
        <f aca="false">IF($D802&lt;0,Input!$G$60,0)</f>
        <v>0</v>
      </c>
      <c r="F802" s="104" t="n">
        <f aca="false">($D802*(Input!$G$56/100))/12</f>
        <v>0</v>
      </c>
      <c r="G802" s="104" t="n">
        <f aca="false">(-1)*$E802+$F802</f>
        <v>0</v>
      </c>
    </row>
    <row r="803" customFormat="false" ht="12.8" hidden="false" customHeight="false" outlineLevel="0" collapsed="false">
      <c r="A803" s="76" t="n">
        <v>799</v>
      </c>
      <c r="B803" s="77" t="n">
        <f aca="false">EOMONTH(Input!$C$7,A803)</f>
        <v>67237</v>
      </c>
      <c r="C803" s="77"/>
      <c r="D803" s="104" t="n">
        <f aca="false">IF(($D802+$H802)&lt;0,($D802+$G802),0)</f>
        <v>0</v>
      </c>
      <c r="E803" s="104" t="n">
        <f aca="false">IF($D803&lt;0,Input!$G$60,0)</f>
        <v>0</v>
      </c>
      <c r="F803" s="104" t="n">
        <f aca="false">($D803*(Input!$G$56/100))/12</f>
        <v>0</v>
      </c>
      <c r="G803" s="104" t="n">
        <f aca="false">(-1)*$E803+$F803</f>
        <v>0</v>
      </c>
    </row>
    <row r="804" customFormat="false" ht="12.8" hidden="false" customHeight="false" outlineLevel="0" collapsed="false">
      <c r="A804" s="76" t="n">
        <v>800</v>
      </c>
      <c r="B804" s="77" t="n">
        <f aca="false">EOMONTH(Input!$C$7,A804)</f>
        <v>67266</v>
      </c>
      <c r="C804" s="77"/>
      <c r="D804" s="104" t="n">
        <f aca="false">IF(($D803+$H803)&lt;0,($D803+$G803),0)</f>
        <v>0</v>
      </c>
      <c r="E804" s="104" t="n">
        <f aca="false">IF($D804&lt;0,Input!$G$60,0)</f>
        <v>0</v>
      </c>
      <c r="F804" s="104" t="n">
        <f aca="false">($D804*(Input!$G$56/100))/12</f>
        <v>0</v>
      </c>
      <c r="G804" s="104" t="n">
        <f aca="false">(-1)*$E804+$F804</f>
        <v>0</v>
      </c>
    </row>
    <row r="805" customFormat="false" ht="12.8" hidden="false" customHeight="false" outlineLevel="0" collapsed="false">
      <c r="A805" s="76" t="n">
        <v>801</v>
      </c>
      <c r="B805" s="77" t="n">
        <f aca="false">EOMONTH(Input!$C$7,A805)</f>
        <v>67297</v>
      </c>
      <c r="C805" s="77"/>
      <c r="D805" s="104" t="n">
        <f aca="false">IF(($D804+$H804)&lt;0,($D804+$G804),0)</f>
        <v>0</v>
      </c>
      <c r="E805" s="104" t="n">
        <f aca="false">IF($D805&lt;0,Input!$G$60,0)</f>
        <v>0</v>
      </c>
      <c r="F805" s="104" t="n">
        <f aca="false">($D805*(Input!$G$56/100))/12</f>
        <v>0</v>
      </c>
      <c r="G805" s="104" t="n">
        <f aca="false">(-1)*$E805+$F805</f>
        <v>0</v>
      </c>
    </row>
    <row r="806" customFormat="false" ht="12.8" hidden="false" customHeight="false" outlineLevel="0" collapsed="false">
      <c r="A806" s="76" t="n">
        <v>802</v>
      </c>
      <c r="B806" s="77" t="n">
        <f aca="false">EOMONTH(Input!$C$7,A806)</f>
        <v>67327</v>
      </c>
      <c r="C806" s="77"/>
      <c r="D806" s="104" t="n">
        <f aca="false">IF(($D805+$H805)&lt;0,($D805+$G805),0)</f>
        <v>0</v>
      </c>
      <c r="E806" s="104" t="n">
        <f aca="false">IF($D806&lt;0,Input!$G$60,0)</f>
        <v>0</v>
      </c>
      <c r="F806" s="104" t="n">
        <f aca="false">($D806*(Input!$G$56/100))/12</f>
        <v>0</v>
      </c>
      <c r="G806" s="104" t="n">
        <f aca="false">(-1)*$E806+$F806</f>
        <v>0</v>
      </c>
    </row>
    <row r="807" customFormat="false" ht="12.8" hidden="false" customHeight="false" outlineLevel="0" collapsed="false">
      <c r="A807" s="76" t="n">
        <v>803</v>
      </c>
      <c r="B807" s="77" t="n">
        <f aca="false">EOMONTH(Input!$C$7,A807)</f>
        <v>67358</v>
      </c>
      <c r="C807" s="77"/>
      <c r="D807" s="104" t="n">
        <f aca="false">IF(($D806+$H806)&lt;0,($D806+$G806),0)</f>
        <v>0</v>
      </c>
      <c r="E807" s="104" t="n">
        <f aca="false">IF($D807&lt;0,Input!$G$60,0)</f>
        <v>0</v>
      </c>
      <c r="F807" s="104" t="n">
        <f aca="false">($D807*(Input!$G$56/100))/12</f>
        <v>0</v>
      </c>
      <c r="G807" s="104" t="n">
        <f aca="false">(-1)*$E807+$F807</f>
        <v>0</v>
      </c>
    </row>
    <row r="808" customFormat="false" ht="12.8" hidden="false" customHeight="false" outlineLevel="0" collapsed="false">
      <c r="A808" s="76" t="n">
        <v>804</v>
      </c>
      <c r="B808" s="77" t="n">
        <f aca="false">EOMONTH(Input!$C$7,A808)</f>
        <v>67388</v>
      </c>
      <c r="C808" s="77"/>
      <c r="D808" s="104" t="n">
        <f aca="false">IF(($D807+$H807)&lt;0,($D807+$G807),0)</f>
        <v>0</v>
      </c>
      <c r="E808" s="104" t="n">
        <f aca="false">IF($D808&lt;0,Input!$G$60,0)</f>
        <v>0</v>
      </c>
      <c r="F808" s="104" t="n">
        <f aca="false">($D808*(Input!$G$56/100))/12</f>
        <v>0</v>
      </c>
      <c r="G808" s="104" t="n">
        <f aca="false">(-1)*$E808+$F808</f>
        <v>0</v>
      </c>
    </row>
    <row r="809" customFormat="false" ht="12.8" hidden="false" customHeight="false" outlineLevel="0" collapsed="false">
      <c r="A809" s="76" t="n">
        <v>805</v>
      </c>
      <c r="B809" s="77" t="n">
        <f aca="false">EOMONTH(Input!$C$7,A809)</f>
        <v>67419</v>
      </c>
      <c r="C809" s="77"/>
      <c r="D809" s="104" t="n">
        <f aca="false">IF(($D808+$H808)&lt;0,($D808+$G808),0)</f>
        <v>0</v>
      </c>
      <c r="E809" s="104" t="n">
        <f aca="false">IF($D809&lt;0,Input!$G$60,0)</f>
        <v>0</v>
      </c>
      <c r="F809" s="104" t="n">
        <f aca="false">($D809*(Input!$G$56/100))/12</f>
        <v>0</v>
      </c>
      <c r="G809" s="104" t="n">
        <f aca="false">(-1)*$E809+$F809</f>
        <v>0</v>
      </c>
    </row>
    <row r="810" customFormat="false" ht="12.8" hidden="false" customHeight="false" outlineLevel="0" collapsed="false">
      <c r="A810" s="76" t="n">
        <v>806</v>
      </c>
      <c r="B810" s="77" t="n">
        <f aca="false">EOMONTH(Input!$C$7,A810)</f>
        <v>67450</v>
      </c>
      <c r="C810" s="77"/>
      <c r="D810" s="104" t="n">
        <f aca="false">IF(($D809+$H809)&lt;0,($D809+$G809),0)</f>
        <v>0</v>
      </c>
      <c r="E810" s="104" t="n">
        <f aca="false">IF($D810&lt;0,Input!$G$60,0)</f>
        <v>0</v>
      </c>
      <c r="F810" s="104" t="n">
        <f aca="false">($D810*(Input!$G$56/100))/12</f>
        <v>0</v>
      </c>
      <c r="G810" s="104" t="n">
        <f aca="false">(-1)*$E810+$F810</f>
        <v>0</v>
      </c>
    </row>
    <row r="811" customFormat="false" ht="12.8" hidden="false" customHeight="false" outlineLevel="0" collapsed="false">
      <c r="A811" s="76" t="n">
        <v>807</v>
      </c>
      <c r="B811" s="77" t="n">
        <f aca="false">EOMONTH(Input!$C$7,A811)</f>
        <v>67480</v>
      </c>
      <c r="C811" s="77"/>
      <c r="D811" s="104" t="n">
        <f aca="false">IF(($D810+$H810)&lt;0,($D810+$G810),0)</f>
        <v>0</v>
      </c>
      <c r="E811" s="104" t="n">
        <f aca="false">IF($D811&lt;0,Input!$G$60,0)</f>
        <v>0</v>
      </c>
      <c r="F811" s="104" t="n">
        <f aca="false">($D811*(Input!$G$56/100))/12</f>
        <v>0</v>
      </c>
      <c r="G811" s="104" t="n">
        <f aca="false">(-1)*$E811+$F811</f>
        <v>0</v>
      </c>
    </row>
    <row r="812" customFormat="false" ht="12.8" hidden="false" customHeight="false" outlineLevel="0" collapsed="false">
      <c r="A812" s="76" t="n">
        <v>808</v>
      </c>
      <c r="B812" s="77" t="n">
        <f aca="false">EOMONTH(Input!$C$7,A812)</f>
        <v>67511</v>
      </c>
      <c r="C812" s="77"/>
      <c r="D812" s="104" t="n">
        <f aca="false">IF(($D811+$H811)&lt;0,($D811+$G811),0)</f>
        <v>0</v>
      </c>
      <c r="E812" s="104" t="n">
        <f aca="false">IF($D812&lt;0,Input!$G$60,0)</f>
        <v>0</v>
      </c>
      <c r="F812" s="104" t="n">
        <f aca="false">($D812*(Input!$G$56/100))/12</f>
        <v>0</v>
      </c>
      <c r="G812" s="104" t="n">
        <f aca="false">(-1)*$E812+$F812</f>
        <v>0</v>
      </c>
    </row>
    <row r="813" customFormat="false" ht="12.8" hidden="false" customHeight="false" outlineLevel="0" collapsed="false">
      <c r="A813" s="76" t="n">
        <v>809</v>
      </c>
      <c r="B813" s="77" t="n">
        <f aca="false">EOMONTH(Input!$C$7,A813)</f>
        <v>67541</v>
      </c>
      <c r="C813" s="77"/>
      <c r="D813" s="104" t="n">
        <f aca="false">IF(($D812+$H812)&lt;0,($D812+$G812),0)</f>
        <v>0</v>
      </c>
      <c r="E813" s="104" t="n">
        <f aca="false">IF($D813&lt;0,Input!$G$60,0)</f>
        <v>0</v>
      </c>
      <c r="F813" s="104" t="n">
        <f aca="false">($D813*(Input!$G$56/100))/12</f>
        <v>0</v>
      </c>
      <c r="G813" s="104" t="n">
        <f aca="false">(-1)*$E813+$F813</f>
        <v>0</v>
      </c>
    </row>
    <row r="814" customFormat="false" ht="12.8" hidden="false" customHeight="false" outlineLevel="0" collapsed="false">
      <c r="A814" s="76" t="n">
        <v>810</v>
      </c>
      <c r="B814" s="77" t="n">
        <f aca="false">EOMONTH(Input!$C$7,A814)</f>
        <v>67572</v>
      </c>
      <c r="C814" s="77"/>
      <c r="D814" s="104" t="n">
        <f aca="false">IF(($D813+$H813)&lt;0,($D813+$G813),0)</f>
        <v>0</v>
      </c>
      <c r="E814" s="104" t="n">
        <f aca="false">IF($D814&lt;0,Input!$G$60,0)</f>
        <v>0</v>
      </c>
      <c r="F814" s="104" t="n">
        <f aca="false">($D814*(Input!$G$56/100))/12</f>
        <v>0</v>
      </c>
      <c r="G814" s="104" t="n">
        <f aca="false">(-1)*$E814+$F814</f>
        <v>0</v>
      </c>
    </row>
    <row r="815" customFormat="false" ht="12.8" hidden="false" customHeight="false" outlineLevel="0" collapsed="false">
      <c r="A815" s="76" t="n">
        <v>811</v>
      </c>
      <c r="B815" s="77" t="n">
        <f aca="false">EOMONTH(Input!$C$7,A815)</f>
        <v>67603</v>
      </c>
      <c r="C815" s="77"/>
      <c r="D815" s="104" t="n">
        <f aca="false">IF(($D814+$H814)&lt;0,($D814+$G814),0)</f>
        <v>0</v>
      </c>
      <c r="E815" s="104" t="n">
        <f aca="false">IF($D815&lt;0,Input!$G$60,0)</f>
        <v>0</v>
      </c>
      <c r="F815" s="104" t="n">
        <f aca="false">($D815*(Input!$G$56/100))/12</f>
        <v>0</v>
      </c>
      <c r="G815" s="104" t="n">
        <f aca="false">(-1)*$E815+$F815</f>
        <v>0</v>
      </c>
    </row>
    <row r="816" customFormat="false" ht="12.8" hidden="false" customHeight="false" outlineLevel="0" collapsed="false">
      <c r="A816" s="76" t="n">
        <v>812</v>
      </c>
      <c r="B816" s="77" t="n">
        <f aca="false">EOMONTH(Input!$C$7,A816)</f>
        <v>67631</v>
      </c>
      <c r="C816" s="77"/>
      <c r="D816" s="104" t="n">
        <f aca="false">IF(($D815+$H815)&lt;0,($D815+$G815),0)</f>
        <v>0</v>
      </c>
      <c r="E816" s="104" t="n">
        <f aca="false">IF($D816&lt;0,Input!$G$60,0)</f>
        <v>0</v>
      </c>
      <c r="F816" s="104" t="n">
        <f aca="false">($D816*(Input!$G$56/100))/12</f>
        <v>0</v>
      </c>
      <c r="G816" s="104" t="n">
        <f aca="false">(-1)*$E816+$F816</f>
        <v>0</v>
      </c>
    </row>
    <row r="817" customFormat="false" ht="12.8" hidden="false" customHeight="false" outlineLevel="0" collapsed="false">
      <c r="A817" s="76" t="n">
        <v>813</v>
      </c>
      <c r="B817" s="77" t="n">
        <f aca="false">EOMONTH(Input!$C$7,A817)</f>
        <v>67662</v>
      </c>
      <c r="C817" s="77"/>
      <c r="D817" s="104" t="n">
        <f aca="false">IF(($D816+$H816)&lt;0,($D816+$G816),0)</f>
        <v>0</v>
      </c>
      <c r="E817" s="104" t="n">
        <f aca="false">IF($D817&lt;0,Input!$G$60,0)</f>
        <v>0</v>
      </c>
      <c r="F817" s="104" t="n">
        <f aca="false">($D817*(Input!$G$56/100))/12</f>
        <v>0</v>
      </c>
      <c r="G817" s="104" t="n">
        <f aca="false">(-1)*$E817+$F817</f>
        <v>0</v>
      </c>
    </row>
    <row r="818" customFormat="false" ht="12.8" hidden="false" customHeight="false" outlineLevel="0" collapsed="false">
      <c r="A818" s="76" t="n">
        <v>814</v>
      </c>
      <c r="B818" s="77" t="n">
        <f aca="false">EOMONTH(Input!$C$7,A818)</f>
        <v>67692</v>
      </c>
      <c r="C818" s="77"/>
      <c r="D818" s="104" t="n">
        <f aca="false">IF(($D817+$H817)&lt;0,($D817+$G817),0)</f>
        <v>0</v>
      </c>
      <c r="E818" s="104" t="n">
        <f aca="false">IF($D818&lt;0,Input!$G$60,0)</f>
        <v>0</v>
      </c>
      <c r="F818" s="104" t="n">
        <f aca="false">($D818*(Input!$G$56/100))/12</f>
        <v>0</v>
      </c>
      <c r="G818" s="104" t="n">
        <f aca="false">(-1)*$E818+$F818</f>
        <v>0</v>
      </c>
    </row>
    <row r="819" customFormat="false" ht="12.8" hidden="false" customHeight="false" outlineLevel="0" collapsed="false">
      <c r="A819" s="76" t="n">
        <v>815</v>
      </c>
      <c r="B819" s="77" t="n">
        <f aca="false">EOMONTH(Input!$C$7,A819)</f>
        <v>67723</v>
      </c>
      <c r="C819" s="77"/>
      <c r="D819" s="104" t="n">
        <f aca="false">IF(($D818+$H818)&lt;0,($D818+$G818),0)</f>
        <v>0</v>
      </c>
      <c r="E819" s="104" t="n">
        <f aca="false">IF($D819&lt;0,Input!$G$60,0)</f>
        <v>0</v>
      </c>
      <c r="F819" s="104" t="n">
        <f aca="false">($D819*(Input!$G$56/100))/12</f>
        <v>0</v>
      </c>
      <c r="G819" s="104" t="n">
        <f aca="false">(-1)*$E819+$F819</f>
        <v>0</v>
      </c>
    </row>
    <row r="820" customFormat="false" ht="12.8" hidden="false" customHeight="false" outlineLevel="0" collapsed="false">
      <c r="A820" s="76" t="n">
        <v>816</v>
      </c>
      <c r="B820" s="77" t="n">
        <f aca="false">EOMONTH(Input!$C$7,A820)</f>
        <v>67753</v>
      </c>
      <c r="C820" s="77"/>
      <c r="D820" s="104" t="n">
        <f aca="false">IF(($D819+$H819)&lt;0,($D819+$G819),0)</f>
        <v>0</v>
      </c>
      <c r="E820" s="104" t="n">
        <f aca="false">IF($D820&lt;0,Input!$G$60,0)</f>
        <v>0</v>
      </c>
      <c r="F820" s="104" t="n">
        <f aca="false">($D820*(Input!$G$56/100))/12</f>
        <v>0</v>
      </c>
      <c r="G820" s="104" t="n">
        <f aca="false">(-1)*$E820+$F820</f>
        <v>0</v>
      </c>
    </row>
    <row r="821" customFormat="false" ht="12.8" hidden="false" customHeight="false" outlineLevel="0" collapsed="false">
      <c r="A821" s="76" t="n">
        <v>817</v>
      </c>
      <c r="B821" s="77" t="n">
        <f aca="false">EOMONTH(Input!$C$7,A821)</f>
        <v>67784</v>
      </c>
      <c r="C821" s="77"/>
      <c r="D821" s="104" t="n">
        <f aca="false">IF(($D820+$H820)&lt;0,($D820+$G820),0)</f>
        <v>0</v>
      </c>
      <c r="E821" s="104" t="n">
        <f aca="false">IF($D821&lt;0,Input!$G$60,0)</f>
        <v>0</v>
      </c>
      <c r="F821" s="104" t="n">
        <f aca="false">($D821*(Input!$G$56/100))/12</f>
        <v>0</v>
      </c>
      <c r="G821" s="104" t="n">
        <f aca="false">(-1)*$E821+$F821</f>
        <v>0</v>
      </c>
    </row>
    <row r="822" customFormat="false" ht="12.8" hidden="false" customHeight="false" outlineLevel="0" collapsed="false">
      <c r="A822" s="76" t="n">
        <v>818</v>
      </c>
      <c r="B822" s="77" t="n">
        <f aca="false">EOMONTH(Input!$C$7,A822)</f>
        <v>67815</v>
      </c>
      <c r="C822" s="77"/>
      <c r="D822" s="104" t="n">
        <f aca="false">IF(($D821+$H821)&lt;0,($D821+$G821),0)</f>
        <v>0</v>
      </c>
      <c r="E822" s="104" t="n">
        <f aca="false">IF($D822&lt;0,Input!$G$60,0)</f>
        <v>0</v>
      </c>
      <c r="F822" s="104" t="n">
        <f aca="false">($D822*(Input!$G$56/100))/12</f>
        <v>0</v>
      </c>
      <c r="G822" s="104" t="n">
        <f aca="false">(-1)*$E822+$F822</f>
        <v>0</v>
      </c>
    </row>
    <row r="823" customFormat="false" ht="12.8" hidden="false" customHeight="false" outlineLevel="0" collapsed="false">
      <c r="A823" s="76" t="n">
        <v>819</v>
      </c>
      <c r="B823" s="77" t="n">
        <f aca="false">EOMONTH(Input!$C$7,A823)</f>
        <v>67845</v>
      </c>
      <c r="C823" s="77"/>
      <c r="D823" s="104" t="n">
        <f aca="false">IF(($D822+$H822)&lt;0,($D822+$G822),0)</f>
        <v>0</v>
      </c>
      <c r="E823" s="104" t="n">
        <f aca="false">IF($D823&lt;0,Input!$G$60,0)</f>
        <v>0</v>
      </c>
      <c r="F823" s="104" t="n">
        <f aca="false">($D823*(Input!$G$56/100))/12</f>
        <v>0</v>
      </c>
      <c r="G823" s="104" t="n">
        <f aca="false">(-1)*$E823+$F823</f>
        <v>0</v>
      </c>
    </row>
    <row r="824" customFormat="false" ht="12.8" hidden="false" customHeight="false" outlineLevel="0" collapsed="false">
      <c r="A824" s="76" t="n">
        <v>820</v>
      </c>
      <c r="B824" s="77" t="n">
        <f aca="false">EOMONTH(Input!$C$7,A824)</f>
        <v>67876</v>
      </c>
      <c r="C824" s="77"/>
      <c r="D824" s="104" t="n">
        <f aca="false">IF(($D823+$H823)&lt;0,($D823+$G823),0)</f>
        <v>0</v>
      </c>
      <c r="E824" s="104" t="n">
        <f aca="false">IF($D824&lt;0,Input!$G$60,0)</f>
        <v>0</v>
      </c>
      <c r="F824" s="104" t="n">
        <f aca="false">($D824*(Input!$G$56/100))/12</f>
        <v>0</v>
      </c>
      <c r="G824" s="104" t="n">
        <f aca="false">(-1)*$E824+$F824</f>
        <v>0</v>
      </c>
    </row>
    <row r="825" customFormat="false" ht="12.8" hidden="false" customHeight="false" outlineLevel="0" collapsed="false">
      <c r="A825" s="76" t="n">
        <v>821</v>
      </c>
      <c r="B825" s="77" t="n">
        <f aca="false">EOMONTH(Input!$C$7,A825)</f>
        <v>67906</v>
      </c>
      <c r="C825" s="77"/>
      <c r="D825" s="104" t="n">
        <f aca="false">IF(($D824+$H824)&lt;0,($D824+$G824),0)</f>
        <v>0</v>
      </c>
      <c r="E825" s="104" t="n">
        <f aca="false">IF($D825&lt;0,Input!$G$60,0)</f>
        <v>0</v>
      </c>
      <c r="F825" s="104" t="n">
        <f aca="false">($D825*(Input!$G$56/100))/12</f>
        <v>0</v>
      </c>
      <c r="G825" s="104" t="n">
        <f aca="false">(-1)*$E825+$F825</f>
        <v>0</v>
      </c>
    </row>
    <row r="826" customFormat="false" ht="12.8" hidden="false" customHeight="false" outlineLevel="0" collapsed="false">
      <c r="A826" s="76" t="n">
        <v>822</v>
      </c>
      <c r="B826" s="77" t="n">
        <f aca="false">EOMONTH(Input!$C$7,A826)</f>
        <v>67937</v>
      </c>
      <c r="C826" s="77"/>
      <c r="D826" s="104" t="n">
        <f aca="false">IF(($D825+$H825)&lt;0,($D825+$G825),0)</f>
        <v>0</v>
      </c>
      <c r="E826" s="104" t="n">
        <f aca="false">IF($D826&lt;0,Input!$G$60,0)</f>
        <v>0</v>
      </c>
      <c r="F826" s="104" t="n">
        <f aca="false">($D826*(Input!$G$56/100))/12</f>
        <v>0</v>
      </c>
      <c r="G826" s="104" t="n">
        <f aca="false">(-1)*$E826+$F826</f>
        <v>0</v>
      </c>
    </row>
    <row r="827" customFormat="false" ht="12.8" hidden="false" customHeight="false" outlineLevel="0" collapsed="false">
      <c r="A827" s="76" t="n">
        <v>823</v>
      </c>
      <c r="B827" s="77" t="n">
        <f aca="false">EOMONTH(Input!$C$7,A827)</f>
        <v>67968</v>
      </c>
      <c r="C827" s="77"/>
      <c r="D827" s="104" t="n">
        <f aca="false">IF(($D826+$H826)&lt;0,($D826+$G826),0)</f>
        <v>0</v>
      </c>
      <c r="E827" s="104" t="n">
        <f aca="false">IF($D827&lt;0,Input!$G$60,0)</f>
        <v>0</v>
      </c>
      <c r="F827" s="104" t="n">
        <f aca="false">($D827*(Input!$G$56/100))/12</f>
        <v>0</v>
      </c>
      <c r="G827" s="104" t="n">
        <f aca="false">(-1)*$E827+$F827</f>
        <v>0</v>
      </c>
    </row>
    <row r="828" customFormat="false" ht="12.8" hidden="false" customHeight="false" outlineLevel="0" collapsed="false">
      <c r="A828" s="76" t="n">
        <v>824</v>
      </c>
      <c r="B828" s="77" t="n">
        <f aca="false">EOMONTH(Input!$C$7,A828)</f>
        <v>67996</v>
      </c>
      <c r="C828" s="77"/>
      <c r="D828" s="104" t="n">
        <f aca="false">IF(($D827+$H827)&lt;0,($D827+$G827),0)</f>
        <v>0</v>
      </c>
      <c r="E828" s="104" t="n">
        <f aca="false">IF($D828&lt;0,Input!$G$60,0)</f>
        <v>0</v>
      </c>
      <c r="F828" s="104" t="n">
        <f aca="false">($D828*(Input!$G$56/100))/12</f>
        <v>0</v>
      </c>
      <c r="G828" s="104" t="n">
        <f aca="false">(-1)*$E828+$F828</f>
        <v>0</v>
      </c>
    </row>
    <row r="829" customFormat="false" ht="12.8" hidden="false" customHeight="false" outlineLevel="0" collapsed="false">
      <c r="A829" s="76" t="n">
        <v>825</v>
      </c>
      <c r="B829" s="77" t="n">
        <f aca="false">EOMONTH(Input!$C$7,A829)</f>
        <v>68027</v>
      </c>
      <c r="C829" s="77"/>
      <c r="D829" s="104" t="n">
        <f aca="false">IF(($D828+$H828)&lt;0,($D828+$G828),0)</f>
        <v>0</v>
      </c>
      <c r="E829" s="104" t="n">
        <f aca="false">IF($D829&lt;0,Input!$G$60,0)</f>
        <v>0</v>
      </c>
      <c r="F829" s="104" t="n">
        <f aca="false">($D829*(Input!$G$56/100))/12</f>
        <v>0</v>
      </c>
      <c r="G829" s="104" t="n">
        <f aca="false">(-1)*$E829+$F829</f>
        <v>0</v>
      </c>
    </row>
    <row r="830" customFormat="false" ht="12.8" hidden="false" customHeight="false" outlineLevel="0" collapsed="false">
      <c r="A830" s="76" t="n">
        <v>826</v>
      </c>
      <c r="B830" s="77" t="n">
        <f aca="false">EOMONTH(Input!$C$7,A830)</f>
        <v>68057</v>
      </c>
      <c r="C830" s="77"/>
      <c r="D830" s="104" t="n">
        <f aca="false">IF(($D829+$H829)&lt;0,($D829+$G829),0)</f>
        <v>0</v>
      </c>
      <c r="E830" s="104" t="n">
        <f aca="false">IF($D830&lt;0,Input!$G$60,0)</f>
        <v>0</v>
      </c>
      <c r="F830" s="104" t="n">
        <f aca="false">($D830*(Input!$G$56/100))/12</f>
        <v>0</v>
      </c>
      <c r="G830" s="104" t="n">
        <f aca="false">(-1)*$E830+$F830</f>
        <v>0</v>
      </c>
    </row>
    <row r="831" customFormat="false" ht="12.8" hidden="false" customHeight="false" outlineLevel="0" collapsed="false">
      <c r="A831" s="76" t="n">
        <v>827</v>
      </c>
      <c r="B831" s="77" t="n">
        <f aca="false">EOMONTH(Input!$C$7,A831)</f>
        <v>68088</v>
      </c>
      <c r="C831" s="77"/>
      <c r="D831" s="104" t="n">
        <f aca="false">IF(($D830+$H830)&lt;0,($D830+$G830),0)</f>
        <v>0</v>
      </c>
      <c r="E831" s="104" t="n">
        <f aca="false">IF($D831&lt;0,Input!$G$60,0)</f>
        <v>0</v>
      </c>
      <c r="F831" s="104" t="n">
        <f aca="false">($D831*(Input!$G$56/100))/12</f>
        <v>0</v>
      </c>
      <c r="G831" s="104" t="n">
        <f aca="false">(-1)*$E831+$F831</f>
        <v>0</v>
      </c>
    </row>
    <row r="832" customFormat="false" ht="12.8" hidden="false" customHeight="false" outlineLevel="0" collapsed="false">
      <c r="A832" s="76" t="n">
        <v>828</v>
      </c>
      <c r="B832" s="77" t="n">
        <f aca="false">EOMONTH(Input!$C$7,A832)</f>
        <v>68118</v>
      </c>
      <c r="C832" s="77"/>
      <c r="D832" s="104" t="n">
        <f aca="false">IF(($D831+$H831)&lt;0,($D831+$G831),0)</f>
        <v>0</v>
      </c>
      <c r="E832" s="104" t="n">
        <f aca="false">IF($D832&lt;0,Input!$G$60,0)</f>
        <v>0</v>
      </c>
      <c r="F832" s="104" t="n">
        <f aca="false">($D832*(Input!$G$56/100))/12</f>
        <v>0</v>
      </c>
      <c r="G832" s="104" t="n">
        <f aca="false">(-1)*$E832+$F832</f>
        <v>0</v>
      </c>
    </row>
    <row r="833" customFormat="false" ht="12.8" hidden="false" customHeight="false" outlineLevel="0" collapsed="false">
      <c r="A833" s="76" t="n">
        <v>829</v>
      </c>
      <c r="B833" s="77" t="n">
        <f aca="false">EOMONTH(Input!$C$7,A833)</f>
        <v>68149</v>
      </c>
      <c r="C833" s="77"/>
      <c r="D833" s="104" t="n">
        <f aca="false">IF(($D832+$H832)&lt;0,($D832+$G832),0)</f>
        <v>0</v>
      </c>
      <c r="E833" s="104" t="n">
        <f aca="false">IF($D833&lt;0,Input!$G$60,0)</f>
        <v>0</v>
      </c>
      <c r="F833" s="104" t="n">
        <f aca="false">($D833*(Input!$G$56/100))/12</f>
        <v>0</v>
      </c>
      <c r="G833" s="104" t="n">
        <f aca="false">(-1)*$E833+$F833</f>
        <v>0</v>
      </c>
    </row>
    <row r="834" customFormat="false" ht="12.8" hidden="false" customHeight="false" outlineLevel="0" collapsed="false">
      <c r="A834" s="76" t="n">
        <v>830</v>
      </c>
      <c r="B834" s="77" t="n">
        <f aca="false">EOMONTH(Input!$C$7,A834)</f>
        <v>68180</v>
      </c>
      <c r="C834" s="77"/>
      <c r="D834" s="104" t="n">
        <f aca="false">IF(($D833+$H833)&lt;0,($D833+$G833),0)</f>
        <v>0</v>
      </c>
      <c r="E834" s="104" t="n">
        <f aca="false">IF($D834&lt;0,Input!$G$60,0)</f>
        <v>0</v>
      </c>
      <c r="F834" s="104" t="n">
        <f aca="false">($D834*(Input!$G$56/100))/12</f>
        <v>0</v>
      </c>
      <c r="G834" s="104" t="n">
        <f aca="false">(-1)*$E834+$F834</f>
        <v>0</v>
      </c>
    </row>
    <row r="835" customFormat="false" ht="12.8" hidden="false" customHeight="false" outlineLevel="0" collapsed="false">
      <c r="A835" s="76" t="n">
        <v>831</v>
      </c>
      <c r="B835" s="77" t="n">
        <f aca="false">EOMONTH(Input!$C$7,A835)</f>
        <v>68210</v>
      </c>
      <c r="C835" s="77"/>
      <c r="D835" s="104" t="n">
        <f aca="false">IF(($D834+$H834)&lt;0,($D834+$G834),0)</f>
        <v>0</v>
      </c>
      <c r="E835" s="104" t="n">
        <f aca="false">IF($D835&lt;0,Input!$G$60,0)</f>
        <v>0</v>
      </c>
      <c r="F835" s="104" t="n">
        <f aca="false">($D835*(Input!$G$56/100))/12</f>
        <v>0</v>
      </c>
      <c r="G835" s="104" t="n">
        <f aca="false">(-1)*$E835+$F835</f>
        <v>0</v>
      </c>
    </row>
    <row r="836" customFormat="false" ht="12.8" hidden="false" customHeight="false" outlineLevel="0" collapsed="false">
      <c r="A836" s="76" t="n">
        <v>832</v>
      </c>
      <c r="B836" s="77" t="n">
        <f aca="false">EOMONTH(Input!$C$7,A836)</f>
        <v>68241</v>
      </c>
      <c r="C836" s="77"/>
      <c r="D836" s="104" t="n">
        <f aca="false">IF(($D835+$H835)&lt;0,($D835+$G835),0)</f>
        <v>0</v>
      </c>
      <c r="E836" s="104" t="n">
        <f aca="false">IF($D836&lt;0,Input!$G$60,0)</f>
        <v>0</v>
      </c>
      <c r="F836" s="104" t="n">
        <f aca="false">($D836*(Input!$G$56/100))/12</f>
        <v>0</v>
      </c>
      <c r="G836" s="104" t="n">
        <f aca="false">(-1)*$E836+$F836</f>
        <v>0</v>
      </c>
    </row>
    <row r="837" customFormat="false" ht="12.8" hidden="false" customHeight="false" outlineLevel="0" collapsed="false">
      <c r="A837" s="76" t="n">
        <v>833</v>
      </c>
      <c r="B837" s="77" t="n">
        <f aca="false">EOMONTH(Input!$C$7,A837)</f>
        <v>68271</v>
      </c>
      <c r="C837" s="77"/>
      <c r="D837" s="104" t="n">
        <f aca="false">IF(($D836+$H836)&lt;0,($D836+$G836),0)</f>
        <v>0</v>
      </c>
      <c r="E837" s="104" t="n">
        <f aca="false">IF($D837&lt;0,Input!$G$60,0)</f>
        <v>0</v>
      </c>
      <c r="F837" s="104" t="n">
        <f aca="false">($D837*(Input!$G$56/100))/12</f>
        <v>0</v>
      </c>
      <c r="G837" s="104" t="n">
        <f aca="false">(-1)*$E837+$F837</f>
        <v>0</v>
      </c>
    </row>
    <row r="838" customFormat="false" ht="12.8" hidden="false" customHeight="false" outlineLevel="0" collapsed="false">
      <c r="A838" s="76" t="n">
        <v>834</v>
      </c>
      <c r="B838" s="77" t="n">
        <f aca="false">EOMONTH(Input!$C$7,A838)</f>
        <v>68302</v>
      </c>
      <c r="C838" s="77"/>
      <c r="D838" s="104" t="n">
        <f aca="false">IF(($D837+$H837)&lt;0,($D837+$G837),0)</f>
        <v>0</v>
      </c>
      <c r="E838" s="104" t="n">
        <f aca="false">IF($D838&lt;0,Input!$G$60,0)</f>
        <v>0</v>
      </c>
      <c r="F838" s="104" t="n">
        <f aca="false">($D838*(Input!$G$56/100))/12</f>
        <v>0</v>
      </c>
      <c r="G838" s="104" t="n">
        <f aca="false">(-1)*$E838+$F838</f>
        <v>0</v>
      </c>
    </row>
    <row r="839" customFormat="false" ht="12.8" hidden="false" customHeight="false" outlineLevel="0" collapsed="false">
      <c r="A839" s="76" t="n">
        <v>835</v>
      </c>
      <c r="B839" s="77" t="n">
        <f aca="false">EOMONTH(Input!$C$7,A839)</f>
        <v>68333</v>
      </c>
      <c r="C839" s="77"/>
      <c r="D839" s="104" t="n">
        <f aca="false">IF(($D838+$H838)&lt;0,($D838+$G838),0)</f>
        <v>0</v>
      </c>
      <c r="E839" s="104" t="n">
        <f aca="false">IF($D839&lt;0,Input!$G$60,0)</f>
        <v>0</v>
      </c>
      <c r="F839" s="104" t="n">
        <f aca="false">($D839*(Input!$G$56/100))/12</f>
        <v>0</v>
      </c>
      <c r="G839" s="104" t="n">
        <f aca="false">(-1)*$E839+$F839</f>
        <v>0</v>
      </c>
    </row>
    <row r="840" customFormat="false" ht="12.8" hidden="false" customHeight="false" outlineLevel="0" collapsed="false">
      <c r="A840" s="76" t="n">
        <v>836</v>
      </c>
      <c r="B840" s="77" t="n">
        <f aca="false">EOMONTH(Input!$C$7,A840)</f>
        <v>68361</v>
      </c>
      <c r="C840" s="77"/>
      <c r="D840" s="104" t="n">
        <f aca="false">IF(($D839+$H839)&lt;0,($D839+$G839),0)</f>
        <v>0</v>
      </c>
      <c r="E840" s="104" t="n">
        <f aca="false">IF($D840&lt;0,Input!$G$60,0)</f>
        <v>0</v>
      </c>
      <c r="F840" s="104" t="n">
        <f aca="false">($D840*(Input!$G$56/100))/12</f>
        <v>0</v>
      </c>
      <c r="G840" s="104" t="n">
        <f aca="false">(-1)*$E840+$F840</f>
        <v>0</v>
      </c>
    </row>
    <row r="841" customFormat="false" ht="12.8" hidden="false" customHeight="false" outlineLevel="0" collapsed="false">
      <c r="A841" s="76" t="n">
        <v>837</v>
      </c>
      <c r="B841" s="77" t="n">
        <f aca="false">EOMONTH(Input!$C$7,A841)</f>
        <v>68392</v>
      </c>
      <c r="C841" s="77"/>
      <c r="D841" s="104" t="n">
        <f aca="false">IF(($D840+$H840)&lt;0,($D840+$G840),0)</f>
        <v>0</v>
      </c>
      <c r="E841" s="104" t="n">
        <f aca="false">IF($D841&lt;0,Input!$G$60,0)</f>
        <v>0</v>
      </c>
      <c r="F841" s="104" t="n">
        <f aca="false">($D841*(Input!$G$56/100))/12</f>
        <v>0</v>
      </c>
      <c r="G841" s="104" t="n">
        <f aca="false">(-1)*$E841+$F841</f>
        <v>0</v>
      </c>
    </row>
    <row r="842" customFormat="false" ht="12.8" hidden="false" customHeight="false" outlineLevel="0" collapsed="false">
      <c r="A842" s="76" t="n">
        <v>838</v>
      </c>
      <c r="B842" s="77" t="n">
        <f aca="false">EOMONTH(Input!$C$7,A842)</f>
        <v>68422</v>
      </c>
      <c r="C842" s="77"/>
      <c r="D842" s="104" t="n">
        <f aca="false">IF(($D841+$H841)&lt;0,($D841+$G841),0)</f>
        <v>0</v>
      </c>
      <c r="E842" s="104" t="n">
        <f aca="false">IF($D842&lt;0,Input!$G$60,0)</f>
        <v>0</v>
      </c>
      <c r="F842" s="104" t="n">
        <f aca="false">($D842*(Input!$G$56/100))/12</f>
        <v>0</v>
      </c>
      <c r="G842" s="104" t="n">
        <f aca="false">(-1)*$E842+$F842</f>
        <v>0</v>
      </c>
    </row>
    <row r="843" customFormat="false" ht="12.8" hidden="false" customHeight="false" outlineLevel="0" collapsed="false">
      <c r="A843" s="76" t="n">
        <v>839</v>
      </c>
      <c r="B843" s="77" t="n">
        <f aca="false">EOMONTH(Input!$C$7,A843)</f>
        <v>68453</v>
      </c>
      <c r="C843" s="77"/>
      <c r="D843" s="104" t="n">
        <f aca="false">IF(($D842+$H842)&lt;0,($D842+$G842),0)</f>
        <v>0</v>
      </c>
      <c r="E843" s="104" t="n">
        <f aca="false">IF($D843&lt;0,Input!$G$60,0)</f>
        <v>0</v>
      </c>
      <c r="F843" s="104" t="n">
        <f aca="false">($D843*(Input!$G$56/100))/12</f>
        <v>0</v>
      </c>
      <c r="G843" s="104" t="n">
        <f aca="false">(-1)*$E843+$F843</f>
        <v>0</v>
      </c>
    </row>
    <row r="844" customFormat="false" ht="12.8" hidden="false" customHeight="false" outlineLevel="0" collapsed="false">
      <c r="A844" s="76" t="n">
        <v>840</v>
      </c>
      <c r="B844" s="77" t="n">
        <f aca="false">EOMONTH(Input!$C$7,A844)</f>
        <v>68483</v>
      </c>
      <c r="C844" s="77"/>
      <c r="D844" s="104" t="n">
        <f aca="false">IF(($D843+$H843)&lt;0,($D843+$G843),0)</f>
        <v>0</v>
      </c>
      <c r="E844" s="104" t="n">
        <f aca="false">IF($D844&lt;0,Input!$G$60,0)</f>
        <v>0</v>
      </c>
      <c r="F844" s="104" t="n">
        <f aca="false">($D844*(Input!$G$56/100))/12</f>
        <v>0</v>
      </c>
      <c r="G844" s="104" t="n">
        <f aca="false">(-1)*$E844+$F844</f>
        <v>0</v>
      </c>
    </row>
    <row r="845" customFormat="false" ht="12.8" hidden="false" customHeight="false" outlineLevel="0" collapsed="false">
      <c r="A845" s="76" t="n">
        <v>841</v>
      </c>
      <c r="B845" s="77" t="n">
        <f aca="false">EOMONTH(Input!$C$7,A845)</f>
        <v>68514</v>
      </c>
      <c r="C845" s="77"/>
      <c r="D845" s="104" t="n">
        <f aca="false">IF(($D844+$H844)&lt;0,($D844+$G844),0)</f>
        <v>0</v>
      </c>
      <c r="E845" s="104" t="n">
        <f aca="false">IF($D845&lt;0,Input!$G$60,0)</f>
        <v>0</v>
      </c>
      <c r="F845" s="104" t="n">
        <f aca="false">($D845*(Input!$G$56/100))/12</f>
        <v>0</v>
      </c>
      <c r="G845" s="104" t="n">
        <f aca="false">(-1)*$E845+$F845</f>
        <v>0</v>
      </c>
    </row>
    <row r="846" customFormat="false" ht="12.8" hidden="false" customHeight="false" outlineLevel="0" collapsed="false">
      <c r="A846" s="76" t="n">
        <v>842</v>
      </c>
      <c r="B846" s="77" t="n">
        <f aca="false">EOMONTH(Input!$C$7,A846)</f>
        <v>68545</v>
      </c>
      <c r="C846" s="77"/>
      <c r="D846" s="104" t="n">
        <f aca="false">IF(($D845+$H845)&lt;0,($D845+$G845),0)</f>
        <v>0</v>
      </c>
      <c r="E846" s="104" t="n">
        <f aca="false">IF($D846&lt;0,Input!$G$60,0)</f>
        <v>0</v>
      </c>
      <c r="F846" s="104" t="n">
        <f aca="false">($D846*(Input!$G$56/100))/12</f>
        <v>0</v>
      </c>
      <c r="G846" s="104" t="n">
        <f aca="false">(-1)*$E846+$F846</f>
        <v>0</v>
      </c>
    </row>
    <row r="847" customFormat="false" ht="12.8" hidden="false" customHeight="false" outlineLevel="0" collapsed="false">
      <c r="A847" s="76" t="n">
        <v>843</v>
      </c>
      <c r="B847" s="77" t="n">
        <f aca="false">EOMONTH(Input!$C$7,A847)</f>
        <v>68575</v>
      </c>
      <c r="C847" s="77"/>
      <c r="D847" s="104" t="n">
        <f aca="false">IF(($D846+$H846)&lt;0,($D846+$G846),0)</f>
        <v>0</v>
      </c>
      <c r="E847" s="104" t="n">
        <f aca="false">IF($D847&lt;0,Input!$G$60,0)</f>
        <v>0</v>
      </c>
      <c r="F847" s="104" t="n">
        <f aca="false">($D847*(Input!$G$56/100))/12</f>
        <v>0</v>
      </c>
      <c r="G847" s="104" t="n">
        <f aca="false">(-1)*$E847+$F847</f>
        <v>0</v>
      </c>
    </row>
    <row r="848" customFormat="false" ht="12.8" hidden="false" customHeight="false" outlineLevel="0" collapsed="false">
      <c r="A848" s="76" t="n">
        <v>844</v>
      </c>
      <c r="B848" s="77" t="n">
        <f aca="false">EOMONTH(Input!$C$7,A848)</f>
        <v>68606</v>
      </c>
      <c r="C848" s="77"/>
      <c r="D848" s="104" t="n">
        <f aca="false">IF(($D847+$H847)&lt;0,($D847+$G847),0)</f>
        <v>0</v>
      </c>
      <c r="E848" s="104" t="n">
        <f aca="false">IF($D848&lt;0,Input!$G$60,0)</f>
        <v>0</v>
      </c>
      <c r="F848" s="104" t="n">
        <f aca="false">($D848*(Input!$G$56/100))/12</f>
        <v>0</v>
      </c>
      <c r="G848" s="104" t="n">
        <f aca="false">(-1)*$E848+$F848</f>
        <v>0</v>
      </c>
    </row>
    <row r="849" customFormat="false" ht="12.8" hidden="false" customHeight="false" outlineLevel="0" collapsed="false">
      <c r="A849" s="76" t="n">
        <v>845</v>
      </c>
      <c r="B849" s="77" t="n">
        <f aca="false">EOMONTH(Input!$C$7,A849)</f>
        <v>68636</v>
      </c>
      <c r="C849" s="77"/>
      <c r="D849" s="104" t="n">
        <f aca="false">IF(($D848+$H848)&lt;0,($D848+$G848),0)</f>
        <v>0</v>
      </c>
      <c r="E849" s="104" t="n">
        <f aca="false">IF($D849&lt;0,Input!$G$60,0)</f>
        <v>0</v>
      </c>
      <c r="F849" s="104" t="n">
        <f aca="false">($D849*(Input!$G$56/100))/12</f>
        <v>0</v>
      </c>
      <c r="G849" s="104" t="n">
        <f aca="false">(-1)*$E849+$F849</f>
        <v>0</v>
      </c>
    </row>
    <row r="850" customFormat="false" ht="12.8" hidden="false" customHeight="false" outlineLevel="0" collapsed="false">
      <c r="A850" s="76" t="n">
        <v>846</v>
      </c>
      <c r="B850" s="77" t="n">
        <f aca="false">EOMONTH(Input!$C$7,A850)</f>
        <v>68667</v>
      </c>
      <c r="C850" s="77"/>
      <c r="D850" s="104" t="n">
        <f aca="false">IF(($D849+$H849)&lt;0,($D849+$G849),0)</f>
        <v>0</v>
      </c>
      <c r="E850" s="104" t="n">
        <f aca="false">IF($D850&lt;0,Input!$G$60,0)</f>
        <v>0</v>
      </c>
      <c r="F850" s="104" t="n">
        <f aca="false">($D850*(Input!$G$56/100))/12</f>
        <v>0</v>
      </c>
      <c r="G850" s="104" t="n">
        <f aca="false">(-1)*$E850+$F850</f>
        <v>0</v>
      </c>
    </row>
    <row r="851" customFormat="false" ht="12.8" hidden="false" customHeight="false" outlineLevel="0" collapsed="false">
      <c r="A851" s="76" t="n">
        <v>847</v>
      </c>
      <c r="B851" s="77" t="n">
        <f aca="false">EOMONTH(Input!$C$7,A851)</f>
        <v>68698</v>
      </c>
      <c r="C851" s="77"/>
      <c r="D851" s="104" t="n">
        <f aca="false">IF(($D850+$H850)&lt;0,($D850+$G850),0)</f>
        <v>0</v>
      </c>
      <c r="E851" s="104" t="n">
        <f aca="false">IF($D851&lt;0,Input!$G$60,0)</f>
        <v>0</v>
      </c>
      <c r="F851" s="104" t="n">
        <f aca="false">($D851*(Input!$G$56/100))/12</f>
        <v>0</v>
      </c>
      <c r="G851" s="104" t="n">
        <f aca="false">(-1)*$E851+$F851</f>
        <v>0</v>
      </c>
    </row>
    <row r="852" customFormat="false" ht="12.8" hidden="false" customHeight="false" outlineLevel="0" collapsed="false">
      <c r="A852" s="76" t="n">
        <v>848</v>
      </c>
      <c r="B852" s="77" t="n">
        <f aca="false">EOMONTH(Input!$C$7,A852)</f>
        <v>68727</v>
      </c>
      <c r="C852" s="77"/>
      <c r="D852" s="104" t="n">
        <f aca="false">IF(($D851+$H851)&lt;0,($D851+$G851),0)</f>
        <v>0</v>
      </c>
      <c r="E852" s="104" t="n">
        <f aca="false">IF($D852&lt;0,Input!$G$60,0)</f>
        <v>0</v>
      </c>
      <c r="F852" s="104" t="n">
        <f aca="false">($D852*(Input!$G$56/100))/12</f>
        <v>0</v>
      </c>
      <c r="G852" s="104" t="n">
        <f aca="false">(-1)*$E852+$F852</f>
        <v>0</v>
      </c>
    </row>
    <row r="853" customFormat="false" ht="12.8" hidden="false" customHeight="false" outlineLevel="0" collapsed="false">
      <c r="A853" s="76" t="n">
        <v>849</v>
      </c>
      <c r="B853" s="77" t="n">
        <f aca="false">EOMONTH(Input!$C$7,A853)</f>
        <v>68758</v>
      </c>
      <c r="C853" s="77"/>
      <c r="D853" s="104" t="n">
        <f aca="false">IF(($D852+$H852)&lt;0,($D852+$G852),0)</f>
        <v>0</v>
      </c>
      <c r="E853" s="104" t="n">
        <f aca="false">IF($D853&lt;0,Input!$G$60,0)</f>
        <v>0</v>
      </c>
      <c r="F853" s="104" t="n">
        <f aca="false">($D853*(Input!$G$56/100))/12</f>
        <v>0</v>
      </c>
      <c r="G853" s="104" t="n">
        <f aca="false">(-1)*$E853+$F853</f>
        <v>0</v>
      </c>
    </row>
    <row r="854" customFormat="false" ht="12.8" hidden="false" customHeight="false" outlineLevel="0" collapsed="false">
      <c r="A854" s="76" t="n">
        <v>850</v>
      </c>
      <c r="B854" s="77" t="n">
        <f aca="false">EOMONTH(Input!$C$7,A854)</f>
        <v>68788</v>
      </c>
      <c r="C854" s="77"/>
      <c r="D854" s="104" t="n">
        <f aca="false">IF(($D853+$H853)&lt;0,($D853+$G853),0)</f>
        <v>0</v>
      </c>
      <c r="E854" s="104" t="n">
        <f aca="false">IF($D854&lt;0,Input!$G$60,0)</f>
        <v>0</v>
      </c>
      <c r="F854" s="104" t="n">
        <f aca="false">($D854*(Input!$G$56/100))/12</f>
        <v>0</v>
      </c>
      <c r="G854" s="104" t="n">
        <f aca="false">(-1)*$E854+$F854</f>
        <v>0</v>
      </c>
    </row>
    <row r="855" customFormat="false" ht="12.8" hidden="false" customHeight="false" outlineLevel="0" collapsed="false">
      <c r="A855" s="76" t="n">
        <v>851</v>
      </c>
      <c r="B855" s="77" t="n">
        <f aca="false">EOMONTH(Input!$C$7,A855)</f>
        <v>68819</v>
      </c>
      <c r="C855" s="77"/>
      <c r="D855" s="104" t="n">
        <f aca="false">IF(($D854+$H854)&lt;0,($D854+$G854),0)</f>
        <v>0</v>
      </c>
      <c r="E855" s="104" t="n">
        <f aca="false">IF($D855&lt;0,Input!$G$60,0)</f>
        <v>0</v>
      </c>
      <c r="F855" s="104" t="n">
        <f aca="false">($D855*(Input!$G$56/100))/12</f>
        <v>0</v>
      </c>
      <c r="G855" s="104" t="n">
        <f aca="false">(-1)*$E855+$F855</f>
        <v>0</v>
      </c>
    </row>
    <row r="856" customFormat="false" ht="12.8" hidden="false" customHeight="false" outlineLevel="0" collapsed="false">
      <c r="A856" s="76" t="n">
        <v>852</v>
      </c>
      <c r="B856" s="77" t="n">
        <f aca="false">EOMONTH(Input!$C$7,A856)</f>
        <v>68849</v>
      </c>
      <c r="C856" s="77"/>
      <c r="D856" s="104" t="n">
        <f aca="false">IF(($D855+$H855)&lt;0,($D855+$G855),0)</f>
        <v>0</v>
      </c>
      <c r="E856" s="104" t="n">
        <f aca="false">IF($D856&lt;0,Input!$G$60,0)</f>
        <v>0</v>
      </c>
      <c r="F856" s="104" t="n">
        <f aca="false">($D856*(Input!$G$56/100))/12</f>
        <v>0</v>
      </c>
      <c r="G856" s="104" t="n">
        <f aca="false">(-1)*$E856+$F856</f>
        <v>0</v>
      </c>
    </row>
    <row r="857" customFormat="false" ht="12.8" hidden="false" customHeight="false" outlineLevel="0" collapsed="false">
      <c r="A857" s="76" t="n">
        <v>853</v>
      </c>
      <c r="B857" s="77" t="n">
        <f aca="false">EOMONTH(Input!$C$7,A857)</f>
        <v>68880</v>
      </c>
      <c r="C857" s="77"/>
      <c r="D857" s="104" t="n">
        <f aca="false">IF(($D856+$H856)&lt;0,($D856+$G856),0)</f>
        <v>0</v>
      </c>
      <c r="E857" s="104" t="n">
        <f aca="false">IF($D857&lt;0,Input!$G$60,0)</f>
        <v>0</v>
      </c>
      <c r="F857" s="104" t="n">
        <f aca="false">($D857*(Input!$G$56/100))/12</f>
        <v>0</v>
      </c>
      <c r="G857" s="104" t="n">
        <f aca="false">(-1)*$E857+$F857</f>
        <v>0</v>
      </c>
    </row>
    <row r="858" customFormat="false" ht="12.8" hidden="false" customHeight="false" outlineLevel="0" collapsed="false">
      <c r="A858" s="76" t="n">
        <v>854</v>
      </c>
      <c r="B858" s="77" t="n">
        <f aca="false">EOMONTH(Input!$C$7,A858)</f>
        <v>68911</v>
      </c>
      <c r="C858" s="77"/>
      <c r="D858" s="104" t="n">
        <f aca="false">IF(($D857+$H857)&lt;0,($D857+$G857),0)</f>
        <v>0</v>
      </c>
      <c r="E858" s="104" t="n">
        <f aca="false">IF($D858&lt;0,Input!$G$60,0)</f>
        <v>0</v>
      </c>
      <c r="F858" s="104" t="n">
        <f aca="false">($D858*(Input!$G$56/100))/12</f>
        <v>0</v>
      </c>
      <c r="G858" s="104" t="n">
        <f aca="false">(-1)*$E858+$F858</f>
        <v>0</v>
      </c>
    </row>
    <row r="859" customFormat="false" ht="12.8" hidden="false" customHeight="false" outlineLevel="0" collapsed="false">
      <c r="A859" s="76" t="n">
        <v>855</v>
      </c>
      <c r="B859" s="77" t="n">
        <f aca="false">EOMONTH(Input!$C$7,A859)</f>
        <v>68941</v>
      </c>
      <c r="C859" s="77"/>
      <c r="D859" s="104" t="n">
        <f aca="false">IF(($D858+$H858)&lt;0,($D858+$G858),0)</f>
        <v>0</v>
      </c>
      <c r="E859" s="104" t="n">
        <f aca="false">IF($D859&lt;0,Input!$G$60,0)</f>
        <v>0</v>
      </c>
      <c r="F859" s="104" t="n">
        <f aca="false">($D859*(Input!$G$56/100))/12</f>
        <v>0</v>
      </c>
      <c r="G859" s="104" t="n">
        <f aca="false">(-1)*$E859+$F859</f>
        <v>0</v>
      </c>
    </row>
    <row r="860" customFormat="false" ht="12.8" hidden="false" customHeight="false" outlineLevel="0" collapsed="false">
      <c r="A860" s="76" t="n">
        <v>856</v>
      </c>
      <c r="B860" s="77" t="n">
        <f aca="false">EOMONTH(Input!$C$7,A860)</f>
        <v>68972</v>
      </c>
      <c r="C860" s="77"/>
      <c r="D860" s="104" t="n">
        <f aca="false">IF(($D859+$H859)&lt;0,($D859+$G859),0)</f>
        <v>0</v>
      </c>
      <c r="E860" s="104" t="n">
        <f aca="false">IF($D860&lt;0,Input!$G$60,0)</f>
        <v>0</v>
      </c>
      <c r="F860" s="104" t="n">
        <f aca="false">($D860*(Input!$G$56/100))/12</f>
        <v>0</v>
      </c>
      <c r="G860" s="104" t="n">
        <f aca="false">(-1)*$E860+$F860</f>
        <v>0</v>
      </c>
    </row>
    <row r="861" customFormat="false" ht="12.8" hidden="false" customHeight="false" outlineLevel="0" collapsed="false">
      <c r="A861" s="76" t="n">
        <v>857</v>
      </c>
      <c r="B861" s="77" t="n">
        <f aca="false">EOMONTH(Input!$C$7,A861)</f>
        <v>69002</v>
      </c>
      <c r="C861" s="77"/>
      <c r="D861" s="104" t="n">
        <f aca="false">IF(($D860+$H860)&lt;0,($D860+$G860),0)</f>
        <v>0</v>
      </c>
      <c r="E861" s="104" t="n">
        <f aca="false">IF($D861&lt;0,Input!$G$60,0)</f>
        <v>0</v>
      </c>
      <c r="F861" s="104" t="n">
        <f aca="false">($D861*(Input!$G$56/100))/12</f>
        <v>0</v>
      </c>
      <c r="G861" s="104" t="n">
        <f aca="false">(-1)*$E861+$F861</f>
        <v>0</v>
      </c>
    </row>
    <row r="862" customFormat="false" ht="12.8" hidden="false" customHeight="false" outlineLevel="0" collapsed="false">
      <c r="A862" s="76" t="n">
        <v>858</v>
      </c>
      <c r="B862" s="77" t="n">
        <f aca="false">EOMONTH(Input!$C$7,A862)</f>
        <v>69033</v>
      </c>
      <c r="C862" s="77"/>
      <c r="D862" s="104" t="n">
        <f aca="false">IF(($D861+$H861)&lt;0,($D861+$G861),0)</f>
        <v>0</v>
      </c>
      <c r="E862" s="104" t="n">
        <f aca="false">IF($D862&lt;0,Input!$G$60,0)</f>
        <v>0</v>
      </c>
      <c r="F862" s="104" t="n">
        <f aca="false">($D862*(Input!$G$56/100))/12</f>
        <v>0</v>
      </c>
      <c r="G862" s="104" t="n">
        <f aca="false">(-1)*$E862+$F862</f>
        <v>0</v>
      </c>
    </row>
    <row r="863" customFormat="false" ht="12.8" hidden="false" customHeight="false" outlineLevel="0" collapsed="false">
      <c r="A863" s="76" t="n">
        <v>859</v>
      </c>
      <c r="B863" s="77" t="n">
        <f aca="false">EOMONTH(Input!$C$7,A863)</f>
        <v>69064</v>
      </c>
      <c r="C863" s="77"/>
      <c r="D863" s="104" t="n">
        <f aca="false">IF(($D862+$H862)&lt;0,($D862+$G862),0)</f>
        <v>0</v>
      </c>
      <c r="E863" s="104" t="n">
        <f aca="false">IF($D863&lt;0,Input!$G$60,0)</f>
        <v>0</v>
      </c>
      <c r="F863" s="104" t="n">
        <f aca="false">($D863*(Input!$G$56/100))/12</f>
        <v>0</v>
      </c>
      <c r="G863" s="104" t="n">
        <f aca="false">(-1)*$E863+$F863</f>
        <v>0</v>
      </c>
    </row>
    <row r="864" customFormat="false" ht="12.8" hidden="false" customHeight="false" outlineLevel="0" collapsed="false">
      <c r="A864" s="76" t="n">
        <v>860</v>
      </c>
      <c r="B864" s="77" t="n">
        <f aca="false">EOMONTH(Input!$C$7,A864)</f>
        <v>69092</v>
      </c>
      <c r="C864" s="77"/>
      <c r="D864" s="104" t="n">
        <f aca="false">IF(($D863+$H863)&lt;0,($D863+$G863),0)</f>
        <v>0</v>
      </c>
      <c r="E864" s="104" t="n">
        <f aca="false">IF($D864&lt;0,Input!$G$60,0)</f>
        <v>0</v>
      </c>
      <c r="F864" s="104" t="n">
        <f aca="false">($D864*(Input!$G$56/100))/12</f>
        <v>0</v>
      </c>
      <c r="G864" s="104" t="n">
        <f aca="false">(-1)*$E864+$F864</f>
        <v>0</v>
      </c>
    </row>
    <row r="865" customFormat="false" ht="12.8" hidden="false" customHeight="false" outlineLevel="0" collapsed="false">
      <c r="A865" s="76" t="n">
        <v>861</v>
      </c>
      <c r="B865" s="77" t="n">
        <f aca="false">EOMONTH(Input!$C$7,A865)</f>
        <v>69123</v>
      </c>
      <c r="C865" s="77"/>
      <c r="D865" s="104" t="n">
        <f aca="false">IF(($D864+$H864)&lt;0,($D864+$G864),0)</f>
        <v>0</v>
      </c>
      <c r="E865" s="104" t="n">
        <f aca="false">IF($D865&lt;0,Input!$G$60,0)</f>
        <v>0</v>
      </c>
      <c r="F865" s="104" t="n">
        <f aca="false">($D865*(Input!$G$56/100))/12</f>
        <v>0</v>
      </c>
      <c r="G865" s="104" t="n">
        <f aca="false">(-1)*$E865+$F865</f>
        <v>0</v>
      </c>
    </row>
    <row r="866" customFormat="false" ht="12.8" hidden="false" customHeight="false" outlineLevel="0" collapsed="false">
      <c r="A866" s="76" t="n">
        <v>862</v>
      </c>
      <c r="B866" s="77" t="n">
        <f aca="false">EOMONTH(Input!$C$7,A866)</f>
        <v>69153</v>
      </c>
      <c r="C866" s="77"/>
      <c r="D866" s="104" t="n">
        <f aca="false">IF(($D865+$H865)&lt;0,($D865+$G865),0)</f>
        <v>0</v>
      </c>
      <c r="E866" s="104" t="n">
        <f aca="false">IF($D866&lt;0,Input!$G$60,0)</f>
        <v>0</v>
      </c>
      <c r="F866" s="104" t="n">
        <f aca="false">($D866*(Input!$G$56/100))/12</f>
        <v>0</v>
      </c>
      <c r="G866" s="104" t="n">
        <f aca="false">(-1)*$E866+$F866</f>
        <v>0</v>
      </c>
    </row>
    <row r="867" customFormat="false" ht="12.8" hidden="false" customHeight="false" outlineLevel="0" collapsed="false">
      <c r="A867" s="76" t="n">
        <v>863</v>
      </c>
      <c r="B867" s="77" t="n">
        <f aca="false">EOMONTH(Input!$C$7,A867)</f>
        <v>69184</v>
      </c>
      <c r="C867" s="77"/>
      <c r="D867" s="104" t="n">
        <f aca="false">IF(($D866+$H866)&lt;0,($D866+$G866),0)</f>
        <v>0</v>
      </c>
      <c r="E867" s="104" t="n">
        <f aca="false">IF($D867&lt;0,Input!$G$60,0)</f>
        <v>0</v>
      </c>
      <c r="F867" s="104" t="n">
        <f aca="false">($D867*(Input!$G$56/100))/12</f>
        <v>0</v>
      </c>
      <c r="G867" s="104" t="n">
        <f aca="false">(-1)*$E867+$F867</f>
        <v>0</v>
      </c>
    </row>
    <row r="868" customFormat="false" ht="12.8" hidden="false" customHeight="false" outlineLevel="0" collapsed="false">
      <c r="A868" s="76" t="n">
        <v>864</v>
      </c>
      <c r="B868" s="77" t="n">
        <f aca="false">EOMONTH(Input!$C$7,A868)</f>
        <v>69214</v>
      </c>
      <c r="C868" s="77"/>
      <c r="D868" s="104" t="n">
        <f aca="false">IF(($D867+$H867)&lt;0,($D867+$G867),0)</f>
        <v>0</v>
      </c>
      <c r="E868" s="104" t="n">
        <f aca="false">IF($D868&lt;0,Input!$G$60,0)</f>
        <v>0</v>
      </c>
      <c r="F868" s="104" t="n">
        <f aca="false">($D868*(Input!$G$56/100))/12</f>
        <v>0</v>
      </c>
      <c r="G868" s="104" t="n">
        <f aca="false">(-1)*$E868+$F868</f>
        <v>0</v>
      </c>
    </row>
    <row r="869" customFormat="false" ht="12.8" hidden="false" customHeight="false" outlineLevel="0" collapsed="false">
      <c r="A869" s="76" t="n">
        <v>865</v>
      </c>
      <c r="B869" s="77" t="n">
        <f aca="false">EOMONTH(Input!$C$7,A869)</f>
        <v>69245</v>
      </c>
      <c r="C869" s="77"/>
      <c r="D869" s="104" t="n">
        <f aca="false">IF(($D868+$H868)&lt;0,($D868+$G868),0)</f>
        <v>0</v>
      </c>
      <c r="E869" s="104" t="n">
        <f aca="false">IF($D869&lt;0,Input!$G$60,0)</f>
        <v>0</v>
      </c>
      <c r="F869" s="104" t="n">
        <f aca="false">($D869*(Input!$G$56/100))/12</f>
        <v>0</v>
      </c>
      <c r="G869" s="104" t="n">
        <f aca="false">(-1)*$E869+$F869</f>
        <v>0</v>
      </c>
    </row>
    <row r="870" customFormat="false" ht="12.8" hidden="false" customHeight="false" outlineLevel="0" collapsed="false">
      <c r="A870" s="76" t="n">
        <v>866</v>
      </c>
      <c r="B870" s="77" t="n">
        <f aca="false">EOMONTH(Input!$C$7,A870)</f>
        <v>69276</v>
      </c>
      <c r="C870" s="77"/>
      <c r="D870" s="104" t="n">
        <f aca="false">IF(($D869+$H869)&lt;0,($D869+$G869),0)</f>
        <v>0</v>
      </c>
      <c r="E870" s="104" t="n">
        <f aca="false">IF($D870&lt;0,Input!$G$60,0)</f>
        <v>0</v>
      </c>
      <c r="F870" s="104" t="n">
        <f aca="false">($D870*(Input!$G$56/100))/12</f>
        <v>0</v>
      </c>
      <c r="G870" s="104" t="n">
        <f aca="false">(-1)*$E870+$F870</f>
        <v>0</v>
      </c>
    </row>
    <row r="871" customFormat="false" ht="12.8" hidden="false" customHeight="false" outlineLevel="0" collapsed="false">
      <c r="A871" s="76" t="n">
        <v>867</v>
      </c>
      <c r="B871" s="77" t="n">
        <f aca="false">EOMONTH(Input!$C$7,A871)</f>
        <v>69306</v>
      </c>
      <c r="C871" s="77"/>
      <c r="D871" s="104" t="n">
        <f aca="false">IF(($D870+$H870)&lt;0,($D870+$G870),0)</f>
        <v>0</v>
      </c>
      <c r="E871" s="104" t="n">
        <f aca="false">IF($D871&lt;0,Input!$G$60,0)</f>
        <v>0</v>
      </c>
      <c r="F871" s="104" t="n">
        <f aca="false">($D871*(Input!$G$56/100))/12</f>
        <v>0</v>
      </c>
      <c r="G871" s="104" t="n">
        <f aca="false">(-1)*$E871+$F871</f>
        <v>0</v>
      </c>
    </row>
    <row r="872" customFormat="false" ht="12.8" hidden="false" customHeight="false" outlineLevel="0" collapsed="false">
      <c r="A872" s="76" t="n">
        <v>868</v>
      </c>
      <c r="B872" s="77" t="n">
        <f aca="false">EOMONTH(Input!$C$7,A872)</f>
        <v>69337</v>
      </c>
      <c r="C872" s="77"/>
      <c r="D872" s="104" t="n">
        <f aca="false">IF(($D871+$H871)&lt;0,($D871+$G871),0)</f>
        <v>0</v>
      </c>
      <c r="E872" s="104" t="n">
        <f aca="false">IF($D872&lt;0,Input!$G$60,0)</f>
        <v>0</v>
      </c>
      <c r="F872" s="104" t="n">
        <f aca="false">($D872*(Input!$G$56/100))/12</f>
        <v>0</v>
      </c>
      <c r="G872" s="104" t="n">
        <f aca="false">(-1)*$E872+$F872</f>
        <v>0</v>
      </c>
    </row>
    <row r="873" customFormat="false" ht="12.8" hidden="false" customHeight="false" outlineLevel="0" collapsed="false">
      <c r="A873" s="76" t="n">
        <v>869</v>
      </c>
      <c r="B873" s="77" t="n">
        <f aca="false">EOMONTH(Input!$C$7,A873)</f>
        <v>69367</v>
      </c>
      <c r="C873" s="77"/>
      <c r="D873" s="104" t="n">
        <f aca="false">IF(($D872+$H872)&lt;0,($D872+$G872),0)</f>
        <v>0</v>
      </c>
      <c r="E873" s="104" t="n">
        <f aca="false">IF($D873&lt;0,Input!$G$60,0)</f>
        <v>0</v>
      </c>
      <c r="F873" s="104" t="n">
        <f aca="false">($D873*(Input!$G$56/100))/12</f>
        <v>0</v>
      </c>
      <c r="G873" s="104" t="n">
        <f aca="false">(-1)*$E873+$F873</f>
        <v>0</v>
      </c>
    </row>
    <row r="874" customFormat="false" ht="12.8" hidden="false" customHeight="false" outlineLevel="0" collapsed="false">
      <c r="A874" s="76" t="n">
        <v>870</v>
      </c>
      <c r="B874" s="77" t="n">
        <f aca="false">EOMONTH(Input!$C$7,A874)</f>
        <v>69398</v>
      </c>
      <c r="C874" s="77"/>
      <c r="D874" s="104" t="n">
        <f aca="false">IF(($D873+$H873)&lt;0,($D873+$G873),0)</f>
        <v>0</v>
      </c>
      <c r="E874" s="104" t="n">
        <f aca="false">IF($D874&lt;0,Input!$G$60,0)</f>
        <v>0</v>
      </c>
      <c r="F874" s="104" t="n">
        <f aca="false">($D874*(Input!$G$56/100))/12</f>
        <v>0</v>
      </c>
      <c r="G874" s="104" t="n">
        <f aca="false">(-1)*$E874+$F874</f>
        <v>0</v>
      </c>
    </row>
    <row r="875" customFormat="false" ht="12.8" hidden="false" customHeight="false" outlineLevel="0" collapsed="false">
      <c r="A875" s="76" t="n">
        <v>871</v>
      </c>
      <c r="B875" s="77" t="n">
        <f aca="false">EOMONTH(Input!$C$7,A875)</f>
        <v>69429</v>
      </c>
      <c r="C875" s="77"/>
      <c r="D875" s="104" t="n">
        <f aca="false">IF(($D874+$H874)&lt;0,($D874+$G874),0)</f>
        <v>0</v>
      </c>
      <c r="E875" s="104" t="n">
        <f aca="false">IF($D875&lt;0,Input!$G$60,0)</f>
        <v>0</v>
      </c>
      <c r="F875" s="104" t="n">
        <f aca="false">($D875*(Input!$G$56/100))/12</f>
        <v>0</v>
      </c>
      <c r="G875" s="104" t="n">
        <f aca="false">(-1)*$E875+$F875</f>
        <v>0</v>
      </c>
    </row>
    <row r="876" customFormat="false" ht="12.8" hidden="false" customHeight="false" outlineLevel="0" collapsed="false">
      <c r="A876" s="76" t="n">
        <v>872</v>
      </c>
      <c r="B876" s="77" t="n">
        <f aca="false">EOMONTH(Input!$C$7,A876)</f>
        <v>69457</v>
      </c>
      <c r="C876" s="77"/>
      <c r="D876" s="104" t="n">
        <f aca="false">IF(($D875+$H875)&lt;0,($D875+$G875),0)</f>
        <v>0</v>
      </c>
      <c r="E876" s="104" t="n">
        <f aca="false">IF($D876&lt;0,Input!$G$60,0)</f>
        <v>0</v>
      </c>
      <c r="F876" s="104" t="n">
        <f aca="false">($D876*(Input!$G$56/100))/12</f>
        <v>0</v>
      </c>
      <c r="G876" s="104" t="n">
        <f aca="false">(-1)*$E876+$F876</f>
        <v>0</v>
      </c>
    </row>
    <row r="877" customFormat="false" ht="12.8" hidden="false" customHeight="false" outlineLevel="0" collapsed="false">
      <c r="A877" s="76" t="n">
        <v>873</v>
      </c>
      <c r="B877" s="77" t="n">
        <f aca="false">EOMONTH(Input!$C$7,A877)</f>
        <v>69488</v>
      </c>
      <c r="C877" s="77"/>
      <c r="D877" s="104" t="n">
        <f aca="false">IF(($D876+$H876)&lt;0,($D876+$G876),0)</f>
        <v>0</v>
      </c>
      <c r="E877" s="104" t="n">
        <f aca="false">IF($D877&lt;0,Input!$G$60,0)</f>
        <v>0</v>
      </c>
      <c r="F877" s="104" t="n">
        <f aca="false">($D877*(Input!$G$56/100))/12</f>
        <v>0</v>
      </c>
      <c r="G877" s="104" t="n">
        <f aca="false">(-1)*$E877+$F877</f>
        <v>0</v>
      </c>
    </row>
    <row r="878" customFormat="false" ht="12.8" hidden="false" customHeight="false" outlineLevel="0" collapsed="false">
      <c r="A878" s="76" t="n">
        <v>874</v>
      </c>
      <c r="B878" s="77" t="n">
        <f aca="false">EOMONTH(Input!$C$7,A878)</f>
        <v>69518</v>
      </c>
      <c r="C878" s="77"/>
      <c r="D878" s="104" t="n">
        <f aca="false">IF(($D877+$H877)&lt;0,($D877+$G877),0)</f>
        <v>0</v>
      </c>
      <c r="E878" s="104" t="n">
        <f aca="false">IF($D878&lt;0,Input!$G$60,0)</f>
        <v>0</v>
      </c>
      <c r="F878" s="104" t="n">
        <f aca="false">($D878*(Input!$G$56/100))/12</f>
        <v>0</v>
      </c>
      <c r="G878" s="104" t="n">
        <f aca="false">(-1)*$E878+$F878</f>
        <v>0</v>
      </c>
    </row>
    <row r="879" customFormat="false" ht="12.8" hidden="false" customHeight="false" outlineLevel="0" collapsed="false">
      <c r="A879" s="76" t="n">
        <v>875</v>
      </c>
      <c r="B879" s="77" t="n">
        <f aca="false">EOMONTH(Input!$C$7,A879)</f>
        <v>69549</v>
      </c>
      <c r="C879" s="77"/>
      <c r="D879" s="104" t="n">
        <f aca="false">IF(($D878+$H878)&lt;0,($D878+$G878),0)</f>
        <v>0</v>
      </c>
      <c r="E879" s="104" t="n">
        <f aca="false">IF($D879&lt;0,Input!$G$60,0)</f>
        <v>0</v>
      </c>
      <c r="F879" s="104" t="n">
        <f aca="false">($D879*(Input!$G$56/100))/12</f>
        <v>0</v>
      </c>
      <c r="G879" s="104" t="n">
        <f aca="false">(-1)*$E879+$F879</f>
        <v>0</v>
      </c>
    </row>
    <row r="880" customFormat="false" ht="12.8" hidden="false" customHeight="false" outlineLevel="0" collapsed="false">
      <c r="A880" s="76" t="n">
        <v>876</v>
      </c>
      <c r="B880" s="77" t="n">
        <f aca="false">EOMONTH(Input!$C$7,A880)</f>
        <v>69579</v>
      </c>
      <c r="C880" s="77"/>
      <c r="D880" s="104" t="n">
        <f aca="false">IF(($D879+$H879)&lt;0,($D879+$G879),0)</f>
        <v>0</v>
      </c>
      <c r="E880" s="104" t="n">
        <f aca="false">IF($D880&lt;0,Input!$G$60,0)</f>
        <v>0</v>
      </c>
      <c r="F880" s="104" t="n">
        <f aca="false">($D880*(Input!$G$56/100))/12</f>
        <v>0</v>
      </c>
      <c r="G880" s="104" t="n">
        <f aca="false">(-1)*$E880+$F880</f>
        <v>0</v>
      </c>
    </row>
    <row r="881" customFormat="false" ht="12.8" hidden="false" customHeight="false" outlineLevel="0" collapsed="false">
      <c r="A881" s="76" t="n">
        <v>877</v>
      </c>
      <c r="B881" s="77" t="n">
        <f aca="false">EOMONTH(Input!$C$7,A881)</f>
        <v>69610</v>
      </c>
      <c r="C881" s="77"/>
      <c r="D881" s="104" t="n">
        <f aca="false">IF(($D880+$H880)&lt;0,($D880+$G880),0)</f>
        <v>0</v>
      </c>
      <c r="E881" s="104" t="n">
        <f aca="false">IF($D881&lt;0,Input!$G$60,0)</f>
        <v>0</v>
      </c>
      <c r="F881" s="104" t="n">
        <f aca="false">($D881*(Input!$G$56/100))/12</f>
        <v>0</v>
      </c>
      <c r="G881" s="104" t="n">
        <f aca="false">(-1)*$E881+$F881</f>
        <v>0</v>
      </c>
    </row>
    <row r="882" customFormat="false" ht="12.8" hidden="false" customHeight="false" outlineLevel="0" collapsed="false">
      <c r="A882" s="76" t="n">
        <v>878</v>
      </c>
      <c r="B882" s="77" t="n">
        <f aca="false">EOMONTH(Input!$C$7,A882)</f>
        <v>69641</v>
      </c>
      <c r="C882" s="77"/>
      <c r="D882" s="104" t="n">
        <f aca="false">IF(($D881+$H881)&lt;0,($D881+$G881),0)</f>
        <v>0</v>
      </c>
      <c r="E882" s="104" t="n">
        <f aca="false">IF($D882&lt;0,Input!$G$60,0)</f>
        <v>0</v>
      </c>
      <c r="F882" s="104" t="n">
        <f aca="false">($D882*(Input!$G$56/100))/12</f>
        <v>0</v>
      </c>
      <c r="G882" s="104" t="n">
        <f aca="false">(-1)*$E882+$F882</f>
        <v>0</v>
      </c>
    </row>
    <row r="883" customFormat="false" ht="12.8" hidden="false" customHeight="false" outlineLevel="0" collapsed="false">
      <c r="A883" s="76" t="n">
        <v>879</v>
      </c>
      <c r="B883" s="77" t="n">
        <f aca="false">EOMONTH(Input!$C$7,A883)</f>
        <v>69671</v>
      </c>
      <c r="C883" s="77"/>
      <c r="D883" s="104" t="n">
        <f aca="false">IF(($D882+$H882)&lt;0,($D882+$G882),0)</f>
        <v>0</v>
      </c>
      <c r="E883" s="104" t="n">
        <f aca="false">IF($D883&lt;0,Input!$G$60,0)</f>
        <v>0</v>
      </c>
      <c r="F883" s="104" t="n">
        <f aca="false">($D883*(Input!$G$56/100))/12</f>
        <v>0</v>
      </c>
      <c r="G883" s="104" t="n">
        <f aca="false">(-1)*$E883+$F883</f>
        <v>0</v>
      </c>
    </row>
    <row r="884" customFormat="false" ht="12.8" hidden="false" customHeight="false" outlineLevel="0" collapsed="false">
      <c r="A884" s="76" t="n">
        <v>880</v>
      </c>
      <c r="B884" s="77" t="n">
        <f aca="false">EOMONTH(Input!$C$7,A884)</f>
        <v>69702</v>
      </c>
      <c r="C884" s="77"/>
      <c r="D884" s="104" t="n">
        <f aca="false">IF(($D883+$H883)&lt;0,($D883+$G883),0)</f>
        <v>0</v>
      </c>
      <c r="E884" s="104" t="n">
        <f aca="false">IF($D884&lt;0,Input!$G$60,0)</f>
        <v>0</v>
      </c>
      <c r="F884" s="104" t="n">
        <f aca="false">($D884*(Input!$G$56/100))/12</f>
        <v>0</v>
      </c>
      <c r="G884" s="104" t="n">
        <f aca="false">(-1)*$E884+$F884</f>
        <v>0</v>
      </c>
    </row>
    <row r="885" customFormat="false" ht="12.8" hidden="false" customHeight="false" outlineLevel="0" collapsed="false">
      <c r="A885" s="76" t="n">
        <v>881</v>
      </c>
      <c r="B885" s="77" t="n">
        <f aca="false">EOMONTH(Input!$C$7,A885)</f>
        <v>69732</v>
      </c>
      <c r="C885" s="77"/>
      <c r="D885" s="104" t="n">
        <f aca="false">IF(($D884+$H884)&lt;0,($D884+$G884),0)</f>
        <v>0</v>
      </c>
      <c r="E885" s="104" t="n">
        <f aca="false">IF($D885&lt;0,Input!$G$60,0)</f>
        <v>0</v>
      </c>
      <c r="F885" s="104" t="n">
        <f aca="false">($D885*(Input!$G$56/100))/12</f>
        <v>0</v>
      </c>
      <c r="G885" s="104" t="n">
        <f aca="false">(-1)*$E885+$F885</f>
        <v>0</v>
      </c>
    </row>
    <row r="886" customFormat="false" ht="12.8" hidden="false" customHeight="false" outlineLevel="0" collapsed="false">
      <c r="A886" s="76" t="n">
        <v>882</v>
      </c>
      <c r="B886" s="77" t="n">
        <f aca="false">EOMONTH(Input!$C$7,A886)</f>
        <v>69763</v>
      </c>
      <c r="C886" s="77"/>
      <c r="D886" s="104" t="n">
        <f aca="false">IF(($D885+$H885)&lt;0,($D885+$G885),0)</f>
        <v>0</v>
      </c>
      <c r="E886" s="104" t="n">
        <f aca="false">IF($D886&lt;0,Input!$G$60,0)</f>
        <v>0</v>
      </c>
      <c r="F886" s="104" t="n">
        <f aca="false">($D886*(Input!$G$56/100))/12</f>
        <v>0</v>
      </c>
      <c r="G886" s="104" t="n">
        <f aca="false">(-1)*$E886+$F886</f>
        <v>0</v>
      </c>
    </row>
    <row r="887" customFormat="false" ht="12.8" hidden="false" customHeight="false" outlineLevel="0" collapsed="false">
      <c r="A887" s="76" t="n">
        <v>883</v>
      </c>
      <c r="B887" s="77" t="n">
        <f aca="false">EOMONTH(Input!$C$7,A887)</f>
        <v>69794</v>
      </c>
      <c r="C887" s="77"/>
      <c r="D887" s="104" t="n">
        <f aca="false">IF(($D886+$H886)&lt;0,($D886+$G886),0)</f>
        <v>0</v>
      </c>
      <c r="E887" s="104" t="n">
        <f aca="false">IF($D887&lt;0,Input!$G$60,0)</f>
        <v>0</v>
      </c>
      <c r="F887" s="104" t="n">
        <f aca="false">($D887*(Input!$G$56/100))/12</f>
        <v>0</v>
      </c>
      <c r="G887" s="104" t="n">
        <f aca="false">(-1)*$E887+$F887</f>
        <v>0</v>
      </c>
    </row>
    <row r="888" customFormat="false" ht="12.8" hidden="false" customHeight="false" outlineLevel="0" collapsed="false">
      <c r="A888" s="76" t="n">
        <v>884</v>
      </c>
      <c r="B888" s="77" t="n">
        <f aca="false">EOMONTH(Input!$C$7,A888)</f>
        <v>69822</v>
      </c>
      <c r="C888" s="77"/>
      <c r="D888" s="104" t="n">
        <f aca="false">IF(($D887+$H887)&lt;0,($D887+$G887),0)</f>
        <v>0</v>
      </c>
      <c r="E888" s="104" t="n">
        <f aca="false">IF($D888&lt;0,Input!$G$60,0)</f>
        <v>0</v>
      </c>
      <c r="F888" s="104" t="n">
        <f aca="false">($D888*(Input!$G$56/100))/12</f>
        <v>0</v>
      </c>
      <c r="G888" s="104" t="n">
        <f aca="false">(-1)*$E888+$F888</f>
        <v>0</v>
      </c>
    </row>
    <row r="889" customFormat="false" ht="12.8" hidden="false" customHeight="false" outlineLevel="0" collapsed="false">
      <c r="A889" s="76" t="n">
        <v>885</v>
      </c>
      <c r="B889" s="77" t="n">
        <f aca="false">EOMONTH(Input!$C$7,A889)</f>
        <v>69853</v>
      </c>
      <c r="C889" s="77"/>
      <c r="D889" s="104" t="n">
        <f aca="false">IF(($D888+$H888)&lt;0,($D888+$G888),0)</f>
        <v>0</v>
      </c>
      <c r="E889" s="104" t="n">
        <f aca="false">IF($D889&lt;0,Input!$G$60,0)</f>
        <v>0</v>
      </c>
      <c r="F889" s="104" t="n">
        <f aca="false">($D889*(Input!$G$56/100))/12</f>
        <v>0</v>
      </c>
      <c r="G889" s="104" t="n">
        <f aca="false">(-1)*$E889+$F889</f>
        <v>0</v>
      </c>
    </row>
    <row r="890" customFormat="false" ht="12.8" hidden="false" customHeight="false" outlineLevel="0" collapsed="false">
      <c r="A890" s="76" t="n">
        <v>886</v>
      </c>
      <c r="B890" s="77" t="n">
        <f aca="false">EOMONTH(Input!$C$7,A890)</f>
        <v>69883</v>
      </c>
      <c r="C890" s="77"/>
      <c r="D890" s="104" t="n">
        <f aca="false">IF(($D889+$H889)&lt;0,($D889+$G889),0)</f>
        <v>0</v>
      </c>
      <c r="E890" s="104" t="n">
        <f aca="false">IF($D890&lt;0,Input!$G$60,0)</f>
        <v>0</v>
      </c>
      <c r="F890" s="104" t="n">
        <f aca="false">($D890*(Input!$G$56/100))/12</f>
        <v>0</v>
      </c>
      <c r="G890" s="104" t="n">
        <f aca="false">(-1)*$E890+$F890</f>
        <v>0</v>
      </c>
    </row>
    <row r="891" customFormat="false" ht="12.8" hidden="false" customHeight="false" outlineLevel="0" collapsed="false">
      <c r="A891" s="76" t="n">
        <v>887</v>
      </c>
      <c r="B891" s="77" t="n">
        <f aca="false">EOMONTH(Input!$C$7,A891)</f>
        <v>69914</v>
      </c>
      <c r="C891" s="77"/>
      <c r="D891" s="104" t="n">
        <f aca="false">IF(($D890+$H890)&lt;0,($D890+$G890),0)</f>
        <v>0</v>
      </c>
      <c r="E891" s="104" t="n">
        <f aca="false">IF($D891&lt;0,Input!$G$60,0)</f>
        <v>0</v>
      </c>
      <c r="F891" s="104" t="n">
        <f aca="false">($D891*(Input!$G$56/100))/12</f>
        <v>0</v>
      </c>
      <c r="G891" s="104" t="n">
        <f aca="false">(-1)*$E891+$F891</f>
        <v>0</v>
      </c>
    </row>
    <row r="892" customFormat="false" ht="12.8" hidden="false" customHeight="false" outlineLevel="0" collapsed="false">
      <c r="A892" s="76" t="n">
        <v>888</v>
      </c>
      <c r="B892" s="77" t="n">
        <f aca="false">EOMONTH(Input!$C$7,A892)</f>
        <v>69944</v>
      </c>
      <c r="C892" s="77"/>
      <c r="D892" s="104" t="n">
        <f aca="false">IF(($D891+$H891)&lt;0,($D891+$G891),0)</f>
        <v>0</v>
      </c>
      <c r="E892" s="104" t="n">
        <f aca="false">IF($D892&lt;0,Input!$G$60,0)</f>
        <v>0</v>
      </c>
      <c r="F892" s="104" t="n">
        <f aca="false">($D892*(Input!$G$56/100))/12</f>
        <v>0</v>
      </c>
      <c r="G892" s="104" t="n">
        <f aca="false">(-1)*$E892+$F892</f>
        <v>0</v>
      </c>
    </row>
    <row r="893" customFormat="false" ht="12.8" hidden="false" customHeight="false" outlineLevel="0" collapsed="false">
      <c r="A893" s="76" t="n">
        <v>889</v>
      </c>
      <c r="B893" s="77" t="n">
        <f aca="false">EOMONTH(Input!$C$7,A893)</f>
        <v>69975</v>
      </c>
      <c r="C893" s="77"/>
      <c r="D893" s="104" t="n">
        <f aca="false">IF(($D892+$H892)&lt;0,($D892+$G892),0)</f>
        <v>0</v>
      </c>
      <c r="E893" s="104" t="n">
        <f aca="false">IF($D893&lt;0,Input!$G$60,0)</f>
        <v>0</v>
      </c>
      <c r="F893" s="104" t="n">
        <f aca="false">($D893*(Input!$G$56/100))/12</f>
        <v>0</v>
      </c>
      <c r="G893" s="104" t="n">
        <f aca="false">(-1)*$E893+$F893</f>
        <v>0</v>
      </c>
    </row>
    <row r="894" customFormat="false" ht="12.8" hidden="false" customHeight="false" outlineLevel="0" collapsed="false">
      <c r="A894" s="76" t="n">
        <v>890</v>
      </c>
      <c r="B894" s="77" t="n">
        <f aca="false">EOMONTH(Input!$C$7,A894)</f>
        <v>70006</v>
      </c>
      <c r="C894" s="77"/>
      <c r="D894" s="104" t="n">
        <f aca="false">IF(($D893+$H893)&lt;0,($D893+$G893),0)</f>
        <v>0</v>
      </c>
      <c r="E894" s="104" t="n">
        <f aca="false">IF($D894&lt;0,Input!$G$60,0)</f>
        <v>0</v>
      </c>
      <c r="F894" s="104" t="n">
        <f aca="false">($D894*(Input!$G$56/100))/12</f>
        <v>0</v>
      </c>
      <c r="G894" s="104" t="n">
        <f aca="false">(-1)*$E894+$F894</f>
        <v>0</v>
      </c>
    </row>
    <row r="895" customFormat="false" ht="12.8" hidden="false" customHeight="false" outlineLevel="0" collapsed="false">
      <c r="A895" s="76" t="n">
        <v>891</v>
      </c>
      <c r="B895" s="77" t="n">
        <f aca="false">EOMONTH(Input!$C$7,A895)</f>
        <v>70036</v>
      </c>
      <c r="C895" s="77"/>
      <c r="D895" s="104" t="n">
        <f aca="false">IF(($D894+$H894)&lt;0,($D894+$G894),0)</f>
        <v>0</v>
      </c>
      <c r="E895" s="104" t="n">
        <f aca="false">IF($D895&lt;0,Input!$G$60,0)</f>
        <v>0</v>
      </c>
      <c r="F895" s="104" t="n">
        <f aca="false">($D895*(Input!$G$56/100))/12</f>
        <v>0</v>
      </c>
      <c r="G895" s="104" t="n">
        <f aca="false">(-1)*$E895+$F895</f>
        <v>0</v>
      </c>
    </row>
    <row r="896" customFormat="false" ht="12.8" hidden="false" customHeight="false" outlineLevel="0" collapsed="false">
      <c r="A896" s="76" t="n">
        <v>892</v>
      </c>
      <c r="B896" s="77" t="n">
        <f aca="false">EOMONTH(Input!$C$7,A896)</f>
        <v>70067</v>
      </c>
      <c r="C896" s="77"/>
      <c r="D896" s="104" t="n">
        <f aca="false">IF(($D895+$H895)&lt;0,($D895+$G895),0)</f>
        <v>0</v>
      </c>
      <c r="E896" s="104" t="n">
        <f aca="false">IF($D896&lt;0,Input!$G$60,0)</f>
        <v>0</v>
      </c>
      <c r="F896" s="104" t="n">
        <f aca="false">($D896*(Input!$G$56/100))/12</f>
        <v>0</v>
      </c>
      <c r="G896" s="104" t="n">
        <f aca="false">(-1)*$E896+$F896</f>
        <v>0</v>
      </c>
    </row>
    <row r="897" customFormat="false" ht="12.8" hidden="false" customHeight="false" outlineLevel="0" collapsed="false">
      <c r="A897" s="76" t="n">
        <v>893</v>
      </c>
      <c r="B897" s="77" t="n">
        <f aca="false">EOMONTH(Input!$C$7,A897)</f>
        <v>70097</v>
      </c>
      <c r="C897" s="77"/>
      <c r="D897" s="104" t="n">
        <f aca="false">IF(($D896+$H896)&lt;0,($D896+$G896),0)</f>
        <v>0</v>
      </c>
      <c r="E897" s="104" t="n">
        <f aca="false">IF($D897&lt;0,Input!$G$60,0)</f>
        <v>0</v>
      </c>
      <c r="F897" s="104" t="n">
        <f aca="false">($D897*(Input!$G$56/100))/12</f>
        <v>0</v>
      </c>
      <c r="G897" s="104" t="n">
        <f aca="false">(-1)*$E897+$F897</f>
        <v>0</v>
      </c>
    </row>
    <row r="898" customFormat="false" ht="12.8" hidden="false" customHeight="false" outlineLevel="0" collapsed="false">
      <c r="A898" s="76" t="n">
        <v>894</v>
      </c>
      <c r="B898" s="77" t="n">
        <f aca="false">EOMONTH(Input!$C$7,A898)</f>
        <v>70128</v>
      </c>
      <c r="C898" s="77"/>
      <c r="D898" s="104" t="n">
        <f aca="false">IF(($D897+$H897)&lt;0,($D897+$G897),0)</f>
        <v>0</v>
      </c>
      <c r="E898" s="104" t="n">
        <f aca="false">IF($D898&lt;0,Input!$G$60,0)</f>
        <v>0</v>
      </c>
      <c r="F898" s="104" t="n">
        <f aca="false">($D898*(Input!$G$56/100))/12</f>
        <v>0</v>
      </c>
      <c r="G898" s="104" t="n">
        <f aca="false">(-1)*$E898+$F898</f>
        <v>0</v>
      </c>
    </row>
    <row r="899" customFormat="false" ht="12.8" hidden="false" customHeight="false" outlineLevel="0" collapsed="false">
      <c r="A899" s="76" t="n">
        <v>895</v>
      </c>
      <c r="B899" s="77" t="n">
        <f aca="false">EOMONTH(Input!$C$7,A899)</f>
        <v>70159</v>
      </c>
      <c r="C899" s="77"/>
      <c r="D899" s="104" t="n">
        <f aca="false">IF(($D898+$H898)&lt;0,($D898+$G898),0)</f>
        <v>0</v>
      </c>
      <c r="E899" s="104" t="n">
        <f aca="false">IF($D899&lt;0,Input!$G$60,0)</f>
        <v>0</v>
      </c>
      <c r="F899" s="104" t="n">
        <f aca="false">($D899*(Input!$G$56/100))/12</f>
        <v>0</v>
      </c>
      <c r="G899" s="104" t="n">
        <f aca="false">(-1)*$E899+$F899</f>
        <v>0</v>
      </c>
    </row>
    <row r="900" customFormat="false" ht="12.8" hidden="false" customHeight="false" outlineLevel="0" collapsed="false">
      <c r="A900" s="76" t="n">
        <v>896</v>
      </c>
      <c r="B900" s="77" t="n">
        <f aca="false">EOMONTH(Input!$C$7,A900)</f>
        <v>70188</v>
      </c>
      <c r="C900" s="77"/>
      <c r="D900" s="104" t="n">
        <f aca="false">IF(($D899+$H899)&lt;0,($D899+$G899),0)</f>
        <v>0</v>
      </c>
      <c r="E900" s="104" t="n">
        <f aca="false">IF($D900&lt;0,Input!$G$60,0)</f>
        <v>0</v>
      </c>
      <c r="F900" s="104" t="n">
        <f aca="false">($D900*(Input!$G$56/100))/12</f>
        <v>0</v>
      </c>
      <c r="G900" s="104" t="n">
        <f aca="false">(-1)*$E900+$F900</f>
        <v>0</v>
      </c>
    </row>
    <row r="901" customFormat="false" ht="12.8" hidden="false" customHeight="false" outlineLevel="0" collapsed="false">
      <c r="A901" s="76" t="n">
        <v>897</v>
      </c>
      <c r="B901" s="77" t="n">
        <f aca="false">EOMONTH(Input!$C$7,A901)</f>
        <v>70219</v>
      </c>
      <c r="C901" s="77"/>
      <c r="D901" s="104" t="n">
        <f aca="false">IF(($D900+$H900)&lt;0,($D900+$G900),0)</f>
        <v>0</v>
      </c>
      <c r="E901" s="104" t="n">
        <f aca="false">IF($D901&lt;0,Input!$G$60,0)</f>
        <v>0</v>
      </c>
      <c r="F901" s="104" t="n">
        <f aca="false">($D901*(Input!$G$56/100))/12</f>
        <v>0</v>
      </c>
      <c r="G901" s="104" t="n">
        <f aca="false">(-1)*$E901+$F901</f>
        <v>0</v>
      </c>
    </row>
    <row r="902" customFormat="false" ht="12.8" hidden="false" customHeight="false" outlineLevel="0" collapsed="false">
      <c r="A902" s="76" t="n">
        <v>898</v>
      </c>
      <c r="B902" s="77" t="n">
        <f aca="false">EOMONTH(Input!$C$7,A902)</f>
        <v>70249</v>
      </c>
      <c r="C902" s="77"/>
      <c r="D902" s="104" t="n">
        <f aca="false">IF(($D901+$H901)&lt;0,($D901+$G901),0)</f>
        <v>0</v>
      </c>
      <c r="E902" s="104" t="n">
        <f aca="false">IF($D902&lt;0,Input!$G$60,0)</f>
        <v>0</v>
      </c>
      <c r="F902" s="104" t="n">
        <f aca="false">($D902*(Input!$G$56/100))/12</f>
        <v>0</v>
      </c>
      <c r="G902" s="104" t="n">
        <f aca="false">(-1)*$E902+$F902</f>
        <v>0</v>
      </c>
    </row>
    <row r="903" customFormat="false" ht="12.8" hidden="false" customHeight="false" outlineLevel="0" collapsed="false">
      <c r="A903" s="76" t="n">
        <v>899</v>
      </c>
      <c r="B903" s="77" t="n">
        <f aca="false">EOMONTH(Input!$C$7,A903)</f>
        <v>70280</v>
      </c>
      <c r="C903" s="77"/>
      <c r="D903" s="104" t="n">
        <f aca="false">IF(($D902+$H902)&lt;0,($D902+$G902),0)</f>
        <v>0</v>
      </c>
      <c r="E903" s="104" t="n">
        <f aca="false">IF($D903&lt;0,Input!$G$60,0)</f>
        <v>0</v>
      </c>
      <c r="F903" s="104" t="n">
        <f aca="false">($D903*(Input!$G$56/100))/12</f>
        <v>0</v>
      </c>
      <c r="G903" s="104" t="n">
        <f aca="false">(-1)*$E903+$F903</f>
        <v>0</v>
      </c>
    </row>
    <row r="904" customFormat="false" ht="12.8" hidden="false" customHeight="false" outlineLevel="0" collapsed="false">
      <c r="A904" s="76" t="n">
        <v>900</v>
      </c>
      <c r="B904" s="77" t="n">
        <f aca="false">EOMONTH(Input!$C$7,A904)</f>
        <v>70310</v>
      </c>
      <c r="C904" s="77"/>
      <c r="D904" s="104" t="n">
        <f aca="false">IF(($D903+$H903)&lt;0,($D903+$G903),0)</f>
        <v>0</v>
      </c>
      <c r="E904" s="104" t="n">
        <f aca="false">IF($D904&lt;0,Input!$G$60,0)</f>
        <v>0</v>
      </c>
      <c r="F904" s="104" t="n">
        <f aca="false">($D904*(Input!$G$56/100))/12</f>
        <v>0</v>
      </c>
      <c r="G904" s="104" t="n">
        <f aca="false">(-1)*$E904+$F904</f>
        <v>0</v>
      </c>
    </row>
    <row r="905" customFormat="false" ht="12.8" hidden="false" customHeight="false" outlineLevel="0" collapsed="false">
      <c r="A905" s="76" t="n">
        <v>901</v>
      </c>
      <c r="B905" s="77" t="n">
        <f aca="false">EOMONTH(Input!$C$7,A905)</f>
        <v>70341</v>
      </c>
      <c r="C905" s="77"/>
      <c r="D905" s="104" t="n">
        <f aca="false">IF(($D904+$H904)&lt;0,($D904+$G904),0)</f>
        <v>0</v>
      </c>
      <c r="E905" s="104" t="n">
        <f aca="false">IF($D905&lt;0,Input!$G$60,0)</f>
        <v>0</v>
      </c>
      <c r="F905" s="104" t="n">
        <f aca="false">($D905*(Input!$G$56/100))/12</f>
        <v>0</v>
      </c>
      <c r="G905" s="104" t="n">
        <f aca="false">(-1)*$E905+$F905</f>
        <v>0</v>
      </c>
    </row>
    <row r="906" customFormat="false" ht="12.8" hidden="false" customHeight="false" outlineLevel="0" collapsed="false">
      <c r="A906" s="76" t="n">
        <v>902</v>
      </c>
      <c r="B906" s="77" t="n">
        <f aca="false">EOMONTH(Input!$C$7,A906)</f>
        <v>70372</v>
      </c>
      <c r="C906" s="77"/>
      <c r="D906" s="104" t="n">
        <f aca="false">IF(($D905+$H905)&lt;0,($D905+$G905),0)</f>
        <v>0</v>
      </c>
      <c r="E906" s="104" t="n">
        <f aca="false">IF($D906&lt;0,Input!$G$60,0)</f>
        <v>0</v>
      </c>
      <c r="F906" s="104" t="n">
        <f aca="false">($D906*(Input!$G$56/100))/12</f>
        <v>0</v>
      </c>
      <c r="G906" s="104" t="n">
        <f aca="false">(-1)*$E906+$F906</f>
        <v>0</v>
      </c>
    </row>
    <row r="907" customFormat="false" ht="12.8" hidden="false" customHeight="false" outlineLevel="0" collapsed="false">
      <c r="A907" s="76" t="n">
        <v>903</v>
      </c>
      <c r="B907" s="77" t="n">
        <f aca="false">EOMONTH(Input!$C$7,A907)</f>
        <v>70402</v>
      </c>
      <c r="C907" s="77"/>
      <c r="D907" s="104" t="n">
        <f aca="false">IF(($D906+$H906)&lt;0,($D906+$G906),0)</f>
        <v>0</v>
      </c>
      <c r="E907" s="104" t="n">
        <f aca="false">IF($D907&lt;0,Input!$G$60,0)</f>
        <v>0</v>
      </c>
      <c r="F907" s="104" t="n">
        <f aca="false">($D907*(Input!$G$56/100))/12</f>
        <v>0</v>
      </c>
      <c r="G907" s="104" t="n">
        <f aca="false">(-1)*$E907+$F907</f>
        <v>0</v>
      </c>
    </row>
    <row r="908" customFormat="false" ht="12.8" hidden="false" customHeight="false" outlineLevel="0" collapsed="false">
      <c r="A908" s="76" t="n">
        <v>904</v>
      </c>
      <c r="B908" s="77" t="n">
        <f aca="false">EOMONTH(Input!$C$7,A908)</f>
        <v>70433</v>
      </c>
      <c r="C908" s="77"/>
      <c r="D908" s="104" t="n">
        <f aca="false">IF(($D907+$H907)&lt;0,($D907+$G907),0)</f>
        <v>0</v>
      </c>
      <c r="E908" s="104" t="n">
        <f aca="false">IF($D908&lt;0,Input!$G$60,0)</f>
        <v>0</v>
      </c>
      <c r="F908" s="104" t="n">
        <f aca="false">($D908*(Input!$G$56/100))/12</f>
        <v>0</v>
      </c>
      <c r="G908" s="104" t="n">
        <f aca="false">(-1)*$E908+$F908</f>
        <v>0</v>
      </c>
    </row>
    <row r="909" customFormat="false" ht="12.8" hidden="false" customHeight="false" outlineLevel="0" collapsed="false">
      <c r="A909" s="76" t="n">
        <v>905</v>
      </c>
      <c r="B909" s="77" t="n">
        <f aca="false">EOMONTH(Input!$C$7,A909)</f>
        <v>70463</v>
      </c>
      <c r="C909" s="77"/>
      <c r="D909" s="104" t="n">
        <f aca="false">IF(($D908+$H908)&lt;0,($D908+$G908),0)</f>
        <v>0</v>
      </c>
      <c r="E909" s="104" t="n">
        <f aca="false">IF($D909&lt;0,Input!$G$60,0)</f>
        <v>0</v>
      </c>
      <c r="F909" s="104" t="n">
        <f aca="false">($D909*(Input!$G$56/100))/12</f>
        <v>0</v>
      </c>
      <c r="G909" s="104" t="n">
        <f aca="false">(-1)*$E909+$F909</f>
        <v>0</v>
      </c>
    </row>
    <row r="910" customFormat="false" ht="12.8" hidden="false" customHeight="false" outlineLevel="0" collapsed="false">
      <c r="A910" s="76" t="n">
        <v>906</v>
      </c>
      <c r="B910" s="77" t="n">
        <f aca="false">EOMONTH(Input!$C$7,A910)</f>
        <v>70494</v>
      </c>
      <c r="C910" s="77"/>
      <c r="D910" s="104" t="n">
        <f aca="false">IF(($D909+$H909)&lt;0,($D909+$G909),0)</f>
        <v>0</v>
      </c>
      <c r="E910" s="104" t="n">
        <f aca="false">IF($D910&lt;0,Input!$G$60,0)</f>
        <v>0</v>
      </c>
      <c r="F910" s="104" t="n">
        <f aca="false">($D910*(Input!$G$56/100))/12</f>
        <v>0</v>
      </c>
      <c r="G910" s="104" t="n">
        <f aca="false">(-1)*$E910+$F910</f>
        <v>0</v>
      </c>
    </row>
    <row r="911" customFormat="false" ht="12.8" hidden="false" customHeight="false" outlineLevel="0" collapsed="false">
      <c r="A911" s="76" t="n">
        <v>907</v>
      </c>
      <c r="B911" s="77" t="n">
        <f aca="false">EOMONTH(Input!$C$7,A911)</f>
        <v>70525</v>
      </c>
      <c r="C911" s="77"/>
      <c r="D911" s="104" t="n">
        <f aca="false">IF(($D910+$H910)&lt;0,($D910+$G910),0)</f>
        <v>0</v>
      </c>
      <c r="E911" s="104" t="n">
        <f aca="false">IF($D911&lt;0,Input!$G$60,0)</f>
        <v>0</v>
      </c>
      <c r="F911" s="104" t="n">
        <f aca="false">($D911*(Input!$G$56/100))/12</f>
        <v>0</v>
      </c>
      <c r="G911" s="104" t="n">
        <f aca="false">(-1)*$E911+$F911</f>
        <v>0</v>
      </c>
    </row>
    <row r="912" customFormat="false" ht="12.8" hidden="false" customHeight="false" outlineLevel="0" collapsed="false">
      <c r="A912" s="76" t="n">
        <v>908</v>
      </c>
      <c r="B912" s="77" t="n">
        <f aca="false">EOMONTH(Input!$C$7,A912)</f>
        <v>70553</v>
      </c>
      <c r="C912" s="77"/>
      <c r="D912" s="104" t="n">
        <f aca="false">IF(($D911+$H911)&lt;0,($D911+$G911),0)</f>
        <v>0</v>
      </c>
      <c r="E912" s="104" t="n">
        <f aca="false">IF($D912&lt;0,Input!$G$60,0)</f>
        <v>0</v>
      </c>
      <c r="F912" s="104" t="n">
        <f aca="false">($D912*(Input!$G$56/100))/12</f>
        <v>0</v>
      </c>
      <c r="G912" s="104" t="n">
        <f aca="false">(-1)*$E912+$F912</f>
        <v>0</v>
      </c>
    </row>
    <row r="913" customFormat="false" ht="12.8" hidden="false" customHeight="false" outlineLevel="0" collapsed="false">
      <c r="A913" s="76" t="n">
        <v>909</v>
      </c>
      <c r="B913" s="77" t="n">
        <f aca="false">EOMONTH(Input!$C$7,A913)</f>
        <v>70584</v>
      </c>
      <c r="C913" s="77"/>
      <c r="D913" s="104" t="n">
        <f aca="false">IF(($D912+$H912)&lt;0,($D912+$G912),0)</f>
        <v>0</v>
      </c>
      <c r="E913" s="104" t="n">
        <f aca="false">IF($D913&lt;0,Input!$G$60,0)</f>
        <v>0</v>
      </c>
      <c r="F913" s="104" t="n">
        <f aca="false">($D913*(Input!$G$56/100))/12</f>
        <v>0</v>
      </c>
      <c r="G913" s="104" t="n">
        <f aca="false">(-1)*$E913+$F913</f>
        <v>0</v>
      </c>
    </row>
    <row r="914" customFormat="false" ht="12.8" hidden="false" customHeight="false" outlineLevel="0" collapsed="false">
      <c r="A914" s="76" t="n">
        <v>910</v>
      </c>
      <c r="B914" s="77" t="n">
        <f aca="false">EOMONTH(Input!$C$7,A914)</f>
        <v>70614</v>
      </c>
      <c r="C914" s="77"/>
      <c r="D914" s="104" t="n">
        <f aca="false">IF(($D913+$H913)&lt;0,($D913+$G913),0)</f>
        <v>0</v>
      </c>
      <c r="E914" s="104" t="n">
        <f aca="false">IF($D914&lt;0,Input!$G$60,0)</f>
        <v>0</v>
      </c>
      <c r="F914" s="104" t="n">
        <f aca="false">($D914*(Input!$G$56/100))/12</f>
        <v>0</v>
      </c>
      <c r="G914" s="104" t="n">
        <f aca="false">(-1)*$E914+$F914</f>
        <v>0</v>
      </c>
    </row>
    <row r="915" customFormat="false" ht="12.8" hidden="false" customHeight="false" outlineLevel="0" collapsed="false">
      <c r="A915" s="76" t="n">
        <v>911</v>
      </c>
      <c r="B915" s="77" t="n">
        <f aca="false">EOMONTH(Input!$C$7,A915)</f>
        <v>70645</v>
      </c>
      <c r="C915" s="77"/>
      <c r="D915" s="104" t="n">
        <f aca="false">IF(($D914+$H914)&lt;0,($D914+$G914),0)</f>
        <v>0</v>
      </c>
      <c r="E915" s="104" t="n">
        <f aca="false">IF($D915&lt;0,Input!$G$60,0)</f>
        <v>0</v>
      </c>
      <c r="F915" s="104" t="n">
        <f aca="false">($D915*(Input!$G$56/100))/12</f>
        <v>0</v>
      </c>
      <c r="G915" s="104" t="n">
        <f aca="false">(-1)*$E915+$F915</f>
        <v>0</v>
      </c>
    </row>
    <row r="916" customFormat="false" ht="12.8" hidden="false" customHeight="false" outlineLevel="0" collapsed="false">
      <c r="A916" s="76" t="n">
        <v>912</v>
      </c>
      <c r="B916" s="77" t="n">
        <f aca="false">EOMONTH(Input!$C$7,A916)</f>
        <v>70675</v>
      </c>
      <c r="C916" s="77"/>
      <c r="D916" s="104" t="n">
        <f aca="false">IF(($D915+$H915)&lt;0,($D915+$G915),0)</f>
        <v>0</v>
      </c>
      <c r="E916" s="104" t="n">
        <f aca="false">IF($D916&lt;0,Input!$G$60,0)</f>
        <v>0</v>
      </c>
      <c r="F916" s="104" t="n">
        <f aca="false">($D916*(Input!$G$56/100))/12</f>
        <v>0</v>
      </c>
      <c r="G916" s="104" t="n">
        <f aca="false">(-1)*$E916+$F916</f>
        <v>0</v>
      </c>
    </row>
    <row r="917" customFormat="false" ht="12.8" hidden="false" customHeight="false" outlineLevel="0" collapsed="false">
      <c r="A917" s="76" t="n">
        <v>913</v>
      </c>
      <c r="B917" s="77" t="n">
        <f aca="false">EOMONTH(Input!$C$7,A917)</f>
        <v>70706</v>
      </c>
      <c r="C917" s="77"/>
      <c r="D917" s="104" t="n">
        <f aca="false">IF(($D916+$H916)&lt;0,($D916+$G916),0)</f>
        <v>0</v>
      </c>
      <c r="E917" s="104" t="n">
        <f aca="false">IF($D917&lt;0,Input!$G$60,0)</f>
        <v>0</v>
      </c>
      <c r="F917" s="104" t="n">
        <f aca="false">($D917*(Input!$G$56/100))/12</f>
        <v>0</v>
      </c>
      <c r="G917" s="104" t="n">
        <f aca="false">(-1)*$E917+$F917</f>
        <v>0</v>
      </c>
    </row>
    <row r="918" customFormat="false" ht="12.8" hidden="false" customHeight="false" outlineLevel="0" collapsed="false">
      <c r="A918" s="76" t="n">
        <v>914</v>
      </c>
      <c r="B918" s="77" t="n">
        <f aca="false">EOMONTH(Input!$C$7,A918)</f>
        <v>70737</v>
      </c>
      <c r="C918" s="77"/>
      <c r="D918" s="104" t="n">
        <f aca="false">IF(($D917+$H917)&lt;0,($D917+$G917),0)</f>
        <v>0</v>
      </c>
      <c r="E918" s="104" t="n">
        <f aca="false">IF($D918&lt;0,Input!$G$60,0)</f>
        <v>0</v>
      </c>
      <c r="F918" s="104" t="n">
        <f aca="false">($D918*(Input!$G$56/100))/12</f>
        <v>0</v>
      </c>
      <c r="G918" s="104" t="n">
        <f aca="false">(-1)*$E918+$F918</f>
        <v>0</v>
      </c>
    </row>
    <row r="919" customFormat="false" ht="12.8" hidden="false" customHeight="false" outlineLevel="0" collapsed="false">
      <c r="A919" s="76" t="n">
        <v>915</v>
      </c>
      <c r="B919" s="77" t="n">
        <f aca="false">EOMONTH(Input!$C$7,A919)</f>
        <v>70767</v>
      </c>
      <c r="C919" s="77"/>
      <c r="D919" s="104" t="n">
        <f aca="false">IF(($D918+$H918)&lt;0,($D918+$G918),0)</f>
        <v>0</v>
      </c>
      <c r="E919" s="104" t="n">
        <f aca="false">IF($D919&lt;0,Input!$G$60,0)</f>
        <v>0</v>
      </c>
      <c r="F919" s="104" t="n">
        <f aca="false">($D919*(Input!$G$56/100))/12</f>
        <v>0</v>
      </c>
      <c r="G919" s="104" t="n">
        <f aca="false">(-1)*$E919+$F919</f>
        <v>0</v>
      </c>
    </row>
    <row r="920" customFormat="false" ht="12.8" hidden="false" customHeight="false" outlineLevel="0" collapsed="false">
      <c r="A920" s="76" t="n">
        <v>916</v>
      </c>
      <c r="B920" s="77" t="n">
        <f aca="false">EOMONTH(Input!$C$7,A920)</f>
        <v>70798</v>
      </c>
      <c r="C920" s="77"/>
      <c r="D920" s="104" t="n">
        <f aca="false">IF(($D919+$H919)&lt;0,($D919+$G919),0)</f>
        <v>0</v>
      </c>
      <c r="E920" s="104" t="n">
        <f aca="false">IF($D920&lt;0,Input!$G$60,0)</f>
        <v>0</v>
      </c>
      <c r="F920" s="104" t="n">
        <f aca="false">($D920*(Input!$G$56/100))/12</f>
        <v>0</v>
      </c>
      <c r="G920" s="104" t="n">
        <f aca="false">(-1)*$E920+$F920</f>
        <v>0</v>
      </c>
    </row>
    <row r="921" customFormat="false" ht="12.8" hidden="false" customHeight="false" outlineLevel="0" collapsed="false">
      <c r="A921" s="76" t="n">
        <v>917</v>
      </c>
      <c r="B921" s="77" t="n">
        <f aca="false">EOMONTH(Input!$C$7,A921)</f>
        <v>70828</v>
      </c>
      <c r="C921" s="77"/>
      <c r="D921" s="104" t="n">
        <f aca="false">IF(($D920+$H920)&lt;0,($D920+$G920),0)</f>
        <v>0</v>
      </c>
      <c r="E921" s="104" t="n">
        <f aca="false">IF($D921&lt;0,Input!$G$60,0)</f>
        <v>0</v>
      </c>
      <c r="F921" s="104" t="n">
        <f aca="false">($D921*(Input!$G$56/100))/12</f>
        <v>0</v>
      </c>
      <c r="G921" s="104" t="n">
        <f aca="false">(-1)*$E921+$F921</f>
        <v>0</v>
      </c>
    </row>
    <row r="922" customFormat="false" ht="12.8" hidden="false" customHeight="false" outlineLevel="0" collapsed="false">
      <c r="A922" s="76" t="n">
        <v>918</v>
      </c>
      <c r="B922" s="77" t="n">
        <f aca="false">EOMONTH(Input!$C$7,A922)</f>
        <v>70859</v>
      </c>
      <c r="C922" s="77"/>
      <c r="D922" s="104" t="n">
        <f aca="false">IF(($D921+$H921)&lt;0,($D921+$G921),0)</f>
        <v>0</v>
      </c>
      <c r="E922" s="104" t="n">
        <f aca="false">IF($D922&lt;0,Input!$G$60,0)</f>
        <v>0</v>
      </c>
      <c r="F922" s="104" t="n">
        <f aca="false">($D922*(Input!$G$56/100))/12</f>
        <v>0</v>
      </c>
      <c r="G922" s="104" t="n">
        <f aca="false">(-1)*$E922+$F922</f>
        <v>0</v>
      </c>
    </row>
    <row r="923" customFormat="false" ht="12.8" hidden="false" customHeight="false" outlineLevel="0" collapsed="false">
      <c r="A923" s="76" t="n">
        <v>919</v>
      </c>
      <c r="B923" s="77" t="n">
        <f aca="false">EOMONTH(Input!$C$7,A923)</f>
        <v>70890</v>
      </c>
      <c r="C923" s="77"/>
      <c r="D923" s="104" t="n">
        <f aca="false">IF(($D922+$H922)&lt;0,($D922+$G922),0)</f>
        <v>0</v>
      </c>
      <c r="E923" s="104" t="n">
        <f aca="false">IF($D923&lt;0,Input!$G$60,0)</f>
        <v>0</v>
      </c>
      <c r="F923" s="104" t="n">
        <f aca="false">($D923*(Input!$G$56/100))/12</f>
        <v>0</v>
      </c>
      <c r="G923" s="104" t="n">
        <f aca="false">(-1)*$E923+$F923</f>
        <v>0</v>
      </c>
    </row>
    <row r="924" customFormat="false" ht="12.8" hidden="false" customHeight="false" outlineLevel="0" collapsed="false">
      <c r="A924" s="76" t="n">
        <v>920</v>
      </c>
      <c r="B924" s="77" t="n">
        <f aca="false">EOMONTH(Input!$C$7,A924)</f>
        <v>70918</v>
      </c>
      <c r="C924" s="77"/>
      <c r="D924" s="104" t="n">
        <f aca="false">IF(($D923+$H923)&lt;0,($D923+$G923),0)</f>
        <v>0</v>
      </c>
      <c r="E924" s="104" t="n">
        <f aca="false">IF($D924&lt;0,Input!$G$60,0)</f>
        <v>0</v>
      </c>
      <c r="F924" s="104" t="n">
        <f aca="false">($D924*(Input!$G$56/100))/12</f>
        <v>0</v>
      </c>
      <c r="G924" s="104" t="n">
        <f aca="false">(-1)*$E924+$F924</f>
        <v>0</v>
      </c>
    </row>
    <row r="925" customFormat="false" ht="12.8" hidden="false" customHeight="false" outlineLevel="0" collapsed="false">
      <c r="A925" s="76" t="n">
        <v>921</v>
      </c>
      <c r="B925" s="77" t="n">
        <f aca="false">EOMONTH(Input!$C$7,A925)</f>
        <v>70949</v>
      </c>
      <c r="C925" s="77"/>
      <c r="D925" s="104" t="n">
        <f aca="false">IF(($D924+$H924)&lt;0,($D924+$G924),0)</f>
        <v>0</v>
      </c>
      <c r="E925" s="104" t="n">
        <f aca="false">IF($D925&lt;0,Input!$G$60,0)</f>
        <v>0</v>
      </c>
      <c r="F925" s="104" t="n">
        <f aca="false">($D925*(Input!$G$56/100))/12</f>
        <v>0</v>
      </c>
      <c r="G925" s="104" t="n">
        <f aca="false">(-1)*$E925+$F925</f>
        <v>0</v>
      </c>
    </row>
    <row r="926" customFormat="false" ht="12.8" hidden="false" customHeight="false" outlineLevel="0" collapsed="false">
      <c r="A926" s="76" t="n">
        <v>922</v>
      </c>
      <c r="B926" s="77" t="n">
        <f aca="false">EOMONTH(Input!$C$7,A926)</f>
        <v>70979</v>
      </c>
      <c r="C926" s="77"/>
      <c r="D926" s="104" t="n">
        <f aca="false">IF(($D925+$H925)&lt;0,($D925+$G925),0)</f>
        <v>0</v>
      </c>
      <c r="E926" s="104" t="n">
        <f aca="false">IF($D926&lt;0,Input!$G$60,0)</f>
        <v>0</v>
      </c>
      <c r="F926" s="104" t="n">
        <f aca="false">($D926*(Input!$G$56/100))/12</f>
        <v>0</v>
      </c>
      <c r="G926" s="104" t="n">
        <f aca="false">(-1)*$E926+$F926</f>
        <v>0</v>
      </c>
    </row>
    <row r="927" customFormat="false" ht="12.8" hidden="false" customHeight="false" outlineLevel="0" collapsed="false">
      <c r="A927" s="76" t="n">
        <v>923</v>
      </c>
      <c r="B927" s="77" t="n">
        <f aca="false">EOMONTH(Input!$C$7,A927)</f>
        <v>71010</v>
      </c>
      <c r="C927" s="77"/>
      <c r="D927" s="104" t="n">
        <f aca="false">IF(($D926+$H926)&lt;0,($D926+$G926),0)</f>
        <v>0</v>
      </c>
      <c r="E927" s="104" t="n">
        <f aca="false">IF($D927&lt;0,Input!$G$60,0)</f>
        <v>0</v>
      </c>
      <c r="F927" s="104" t="n">
        <f aca="false">($D927*(Input!$G$56/100))/12</f>
        <v>0</v>
      </c>
      <c r="G927" s="104" t="n">
        <f aca="false">(-1)*$E927+$F927</f>
        <v>0</v>
      </c>
    </row>
    <row r="928" customFormat="false" ht="12.8" hidden="false" customHeight="false" outlineLevel="0" collapsed="false">
      <c r="A928" s="76" t="n">
        <v>924</v>
      </c>
      <c r="B928" s="77" t="n">
        <f aca="false">EOMONTH(Input!$C$7,A928)</f>
        <v>71040</v>
      </c>
      <c r="C928" s="77"/>
      <c r="D928" s="104" t="n">
        <f aca="false">IF(($D927+$H927)&lt;0,($D927+$G927),0)</f>
        <v>0</v>
      </c>
      <c r="E928" s="104" t="n">
        <f aca="false">IF($D928&lt;0,Input!$G$60,0)</f>
        <v>0</v>
      </c>
      <c r="F928" s="104" t="n">
        <f aca="false">($D928*(Input!$G$56/100))/12</f>
        <v>0</v>
      </c>
      <c r="G928" s="104" t="n">
        <f aca="false">(-1)*$E928+$F928</f>
        <v>0</v>
      </c>
    </row>
    <row r="929" customFormat="false" ht="12.8" hidden="false" customHeight="false" outlineLevel="0" collapsed="false">
      <c r="A929" s="76" t="n">
        <v>925</v>
      </c>
      <c r="B929" s="77" t="n">
        <f aca="false">EOMONTH(Input!$C$7,A929)</f>
        <v>71071</v>
      </c>
      <c r="C929" s="77"/>
      <c r="D929" s="104" t="n">
        <f aca="false">IF(($D928+$H928)&lt;0,($D928+$G928),0)</f>
        <v>0</v>
      </c>
      <c r="E929" s="104" t="n">
        <f aca="false">IF($D929&lt;0,Input!$G$60,0)</f>
        <v>0</v>
      </c>
      <c r="F929" s="104" t="n">
        <f aca="false">($D929*(Input!$G$56/100))/12</f>
        <v>0</v>
      </c>
      <c r="G929" s="104" t="n">
        <f aca="false">(-1)*$E929+$F929</f>
        <v>0</v>
      </c>
    </row>
    <row r="930" customFormat="false" ht="12.8" hidden="false" customHeight="false" outlineLevel="0" collapsed="false">
      <c r="A930" s="76" t="n">
        <v>926</v>
      </c>
      <c r="B930" s="77" t="n">
        <f aca="false">EOMONTH(Input!$C$7,A930)</f>
        <v>71102</v>
      </c>
      <c r="C930" s="77"/>
      <c r="D930" s="104" t="n">
        <f aca="false">IF(($D929+$H929)&lt;0,($D929+$G929),0)</f>
        <v>0</v>
      </c>
      <c r="E930" s="104" t="n">
        <f aca="false">IF($D930&lt;0,Input!$G$60,0)</f>
        <v>0</v>
      </c>
      <c r="F930" s="104" t="n">
        <f aca="false">($D930*(Input!$G$56/100))/12</f>
        <v>0</v>
      </c>
      <c r="G930" s="104" t="n">
        <f aca="false">(-1)*$E930+$F930</f>
        <v>0</v>
      </c>
    </row>
    <row r="931" customFormat="false" ht="12.8" hidden="false" customHeight="false" outlineLevel="0" collapsed="false">
      <c r="A931" s="76" t="n">
        <v>927</v>
      </c>
      <c r="B931" s="77" t="n">
        <f aca="false">EOMONTH(Input!$C$7,A931)</f>
        <v>71132</v>
      </c>
      <c r="C931" s="77"/>
      <c r="D931" s="104" t="n">
        <f aca="false">IF(($D930+$H930)&lt;0,($D930+$G930),0)</f>
        <v>0</v>
      </c>
      <c r="E931" s="104" t="n">
        <f aca="false">IF($D931&lt;0,Input!$G$60,0)</f>
        <v>0</v>
      </c>
      <c r="F931" s="104" t="n">
        <f aca="false">($D931*(Input!$G$56/100))/12</f>
        <v>0</v>
      </c>
      <c r="G931" s="104" t="n">
        <f aca="false">(-1)*$E931+$F931</f>
        <v>0</v>
      </c>
    </row>
    <row r="932" customFormat="false" ht="12.8" hidden="false" customHeight="false" outlineLevel="0" collapsed="false">
      <c r="A932" s="76" t="n">
        <v>928</v>
      </c>
      <c r="B932" s="77" t="n">
        <f aca="false">EOMONTH(Input!$C$7,A932)</f>
        <v>71163</v>
      </c>
      <c r="C932" s="77"/>
      <c r="D932" s="104" t="n">
        <f aca="false">IF(($D931+$H931)&lt;0,($D931+$G931),0)</f>
        <v>0</v>
      </c>
      <c r="E932" s="104" t="n">
        <f aca="false">IF($D932&lt;0,Input!$G$60,0)</f>
        <v>0</v>
      </c>
      <c r="F932" s="104" t="n">
        <f aca="false">($D932*(Input!$G$56/100))/12</f>
        <v>0</v>
      </c>
      <c r="G932" s="104" t="n">
        <f aca="false">(-1)*$E932+$F932</f>
        <v>0</v>
      </c>
    </row>
    <row r="933" customFormat="false" ht="12.8" hidden="false" customHeight="false" outlineLevel="0" collapsed="false">
      <c r="A933" s="76" t="n">
        <v>929</v>
      </c>
      <c r="B933" s="77" t="n">
        <f aca="false">EOMONTH(Input!$C$7,A933)</f>
        <v>71193</v>
      </c>
      <c r="C933" s="77"/>
      <c r="D933" s="104" t="n">
        <f aca="false">IF(($D932+$H932)&lt;0,($D932+$G932),0)</f>
        <v>0</v>
      </c>
      <c r="E933" s="104" t="n">
        <f aca="false">IF($D933&lt;0,Input!$G$60,0)</f>
        <v>0</v>
      </c>
      <c r="F933" s="104" t="n">
        <f aca="false">($D933*(Input!$G$56/100))/12</f>
        <v>0</v>
      </c>
      <c r="G933" s="104" t="n">
        <f aca="false">(-1)*$E933+$F933</f>
        <v>0</v>
      </c>
    </row>
    <row r="934" customFormat="false" ht="12.8" hidden="false" customHeight="false" outlineLevel="0" collapsed="false">
      <c r="A934" s="76" t="n">
        <v>930</v>
      </c>
      <c r="B934" s="77" t="n">
        <f aca="false">EOMONTH(Input!$C$7,A934)</f>
        <v>71224</v>
      </c>
      <c r="C934" s="77"/>
      <c r="D934" s="104" t="n">
        <f aca="false">IF(($D933+$H933)&lt;0,($D933+$G933),0)</f>
        <v>0</v>
      </c>
      <c r="E934" s="104" t="n">
        <f aca="false">IF($D934&lt;0,Input!$G$60,0)</f>
        <v>0</v>
      </c>
      <c r="F934" s="104" t="n">
        <f aca="false">($D934*(Input!$G$56/100))/12</f>
        <v>0</v>
      </c>
      <c r="G934" s="104" t="n">
        <f aca="false">(-1)*$E934+$F934</f>
        <v>0</v>
      </c>
    </row>
    <row r="935" customFormat="false" ht="12.8" hidden="false" customHeight="false" outlineLevel="0" collapsed="false">
      <c r="A935" s="76" t="n">
        <v>931</v>
      </c>
      <c r="B935" s="77" t="n">
        <f aca="false">EOMONTH(Input!$C$7,A935)</f>
        <v>71255</v>
      </c>
      <c r="C935" s="77"/>
      <c r="D935" s="104" t="n">
        <f aca="false">IF(($D934+$H934)&lt;0,($D934+$G934),0)</f>
        <v>0</v>
      </c>
      <c r="E935" s="104" t="n">
        <f aca="false">IF($D935&lt;0,Input!$G$60,0)</f>
        <v>0</v>
      </c>
      <c r="F935" s="104" t="n">
        <f aca="false">($D935*(Input!$G$56/100))/12</f>
        <v>0</v>
      </c>
      <c r="G935" s="104" t="n">
        <f aca="false">(-1)*$E935+$F935</f>
        <v>0</v>
      </c>
    </row>
    <row r="936" customFormat="false" ht="12.8" hidden="false" customHeight="false" outlineLevel="0" collapsed="false">
      <c r="A936" s="76" t="n">
        <v>932</v>
      </c>
      <c r="B936" s="77" t="n">
        <f aca="false">EOMONTH(Input!$C$7,A936)</f>
        <v>71283</v>
      </c>
      <c r="C936" s="77"/>
      <c r="D936" s="104" t="n">
        <f aca="false">IF(($D935+$H935)&lt;0,($D935+$G935),0)</f>
        <v>0</v>
      </c>
      <c r="E936" s="104" t="n">
        <f aca="false">IF($D936&lt;0,Input!$G$60,0)</f>
        <v>0</v>
      </c>
      <c r="F936" s="104" t="n">
        <f aca="false">($D936*(Input!$G$56/100))/12</f>
        <v>0</v>
      </c>
      <c r="G936" s="104" t="n">
        <f aca="false">(-1)*$E936+$F936</f>
        <v>0</v>
      </c>
    </row>
    <row r="937" customFormat="false" ht="12.8" hidden="false" customHeight="false" outlineLevel="0" collapsed="false">
      <c r="A937" s="76" t="n">
        <v>933</v>
      </c>
      <c r="B937" s="77" t="n">
        <f aca="false">EOMONTH(Input!$C$7,A937)</f>
        <v>71314</v>
      </c>
      <c r="C937" s="77"/>
      <c r="D937" s="104" t="n">
        <f aca="false">IF(($D936+$H936)&lt;0,($D936+$G936),0)</f>
        <v>0</v>
      </c>
      <c r="E937" s="104" t="n">
        <f aca="false">IF($D937&lt;0,Input!$G$60,0)</f>
        <v>0</v>
      </c>
      <c r="F937" s="104" t="n">
        <f aca="false">($D937*(Input!$G$56/100))/12</f>
        <v>0</v>
      </c>
      <c r="G937" s="104" t="n">
        <f aca="false">(-1)*$E937+$F937</f>
        <v>0</v>
      </c>
    </row>
    <row r="938" customFormat="false" ht="12.8" hidden="false" customHeight="false" outlineLevel="0" collapsed="false">
      <c r="A938" s="76" t="n">
        <v>934</v>
      </c>
      <c r="B938" s="77" t="n">
        <f aca="false">EOMONTH(Input!$C$7,A938)</f>
        <v>71344</v>
      </c>
      <c r="C938" s="77"/>
      <c r="D938" s="104" t="n">
        <f aca="false">IF(($D937+$H937)&lt;0,($D937+$G937),0)</f>
        <v>0</v>
      </c>
      <c r="E938" s="104" t="n">
        <f aca="false">IF($D938&lt;0,Input!$G$60,0)</f>
        <v>0</v>
      </c>
      <c r="F938" s="104" t="n">
        <f aca="false">($D938*(Input!$G$56/100))/12</f>
        <v>0</v>
      </c>
      <c r="G938" s="104" t="n">
        <f aca="false">(-1)*$E938+$F938</f>
        <v>0</v>
      </c>
    </row>
    <row r="939" customFormat="false" ht="12.8" hidden="false" customHeight="false" outlineLevel="0" collapsed="false">
      <c r="A939" s="76" t="n">
        <v>935</v>
      </c>
      <c r="B939" s="77" t="n">
        <f aca="false">EOMONTH(Input!$C$7,A939)</f>
        <v>71375</v>
      </c>
      <c r="C939" s="77"/>
      <c r="D939" s="104" t="n">
        <f aca="false">IF(($D938+$H938)&lt;0,($D938+$G938),0)</f>
        <v>0</v>
      </c>
      <c r="E939" s="104" t="n">
        <f aca="false">IF($D939&lt;0,Input!$G$60,0)</f>
        <v>0</v>
      </c>
      <c r="F939" s="104" t="n">
        <f aca="false">($D939*(Input!$G$56/100))/12</f>
        <v>0</v>
      </c>
      <c r="G939" s="104" t="n">
        <f aca="false">(-1)*$E939+$F939</f>
        <v>0</v>
      </c>
    </row>
    <row r="940" customFormat="false" ht="12.8" hidden="false" customHeight="false" outlineLevel="0" collapsed="false">
      <c r="A940" s="76" t="n">
        <v>936</v>
      </c>
      <c r="B940" s="77" t="n">
        <f aca="false">EOMONTH(Input!$C$7,A940)</f>
        <v>71405</v>
      </c>
      <c r="C940" s="77"/>
      <c r="D940" s="104" t="n">
        <f aca="false">IF(($D939+$H939)&lt;0,($D939+$G939),0)</f>
        <v>0</v>
      </c>
      <c r="E940" s="104" t="n">
        <f aca="false">IF($D940&lt;0,Input!$G$60,0)</f>
        <v>0</v>
      </c>
      <c r="F940" s="104" t="n">
        <f aca="false">($D940*(Input!$G$56/100))/12</f>
        <v>0</v>
      </c>
      <c r="G940" s="104" t="n">
        <f aca="false">(-1)*$E940+$F940</f>
        <v>0</v>
      </c>
    </row>
    <row r="941" customFormat="false" ht="12.8" hidden="false" customHeight="false" outlineLevel="0" collapsed="false">
      <c r="A941" s="76" t="n">
        <v>937</v>
      </c>
      <c r="B941" s="77" t="n">
        <f aca="false">EOMONTH(Input!$C$7,A941)</f>
        <v>71436</v>
      </c>
      <c r="C941" s="77"/>
      <c r="D941" s="104" t="n">
        <f aca="false">IF(($D940+$H940)&lt;0,($D940+$G940),0)</f>
        <v>0</v>
      </c>
      <c r="E941" s="104" t="n">
        <f aca="false">IF($D941&lt;0,Input!$G$60,0)</f>
        <v>0</v>
      </c>
      <c r="F941" s="104" t="n">
        <f aca="false">($D941*(Input!$G$56/100))/12</f>
        <v>0</v>
      </c>
      <c r="G941" s="104" t="n">
        <f aca="false">(-1)*$E941+$F941</f>
        <v>0</v>
      </c>
    </row>
    <row r="942" customFormat="false" ht="12.8" hidden="false" customHeight="false" outlineLevel="0" collapsed="false">
      <c r="A942" s="76" t="n">
        <v>938</v>
      </c>
      <c r="B942" s="77" t="n">
        <f aca="false">EOMONTH(Input!$C$7,A942)</f>
        <v>71467</v>
      </c>
      <c r="C942" s="77"/>
      <c r="D942" s="104" t="n">
        <f aca="false">IF(($D941+$H941)&lt;0,($D941+$G941),0)</f>
        <v>0</v>
      </c>
      <c r="E942" s="104" t="n">
        <f aca="false">IF($D942&lt;0,Input!$G$60,0)</f>
        <v>0</v>
      </c>
      <c r="F942" s="104" t="n">
        <f aca="false">($D942*(Input!$G$56/100))/12</f>
        <v>0</v>
      </c>
      <c r="G942" s="104" t="n">
        <f aca="false">(-1)*$E942+$F942</f>
        <v>0</v>
      </c>
    </row>
    <row r="943" customFormat="false" ht="12.8" hidden="false" customHeight="false" outlineLevel="0" collapsed="false">
      <c r="A943" s="76" t="n">
        <v>939</v>
      </c>
      <c r="B943" s="77" t="n">
        <f aca="false">EOMONTH(Input!$C$7,A943)</f>
        <v>71497</v>
      </c>
      <c r="C943" s="77"/>
      <c r="D943" s="104" t="n">
        <f aca="false">IF(($D942+$H942)&lt;0,($D942+$G942),0)</f>
        <v>0</v>
      </c>
      <c r="E943" s="104" t="n">
        <f aca="false">IF($D943&lt;0,Input!$G$60,0)</f>
        <v>0</v>
      </c>
      <c r="F943" s="104" t="n">
        <f aca="false">($D943*(Input!$G$56/100))/12</f>
        <v>0</v>
      </c>
      <c r="G943" s="104" t="n">
        <f aca="false">(-1)*$E943+$F943</f>
        <v>0</v>
      </c>
    </row>
    <row r="944" customFormat="false" ht="12.8" hidden="false" customHeight="false" outlineLevel="0" collapsed="false">
      <c r="A944" s="76" t="n">
        <v>940</v>
      </c>
      <c r="B944" s="77" t="n">
        <f aca="false">EOMONTH(Input!$C$7,A944)</f>
        <v>71528</v>
      </c>
      <c r="C944" s="77"/>
      <c r="D944" s="104" t="n">
        <f aca="false">IF(($D943+$H943)&lt;0,($D943+$G943),0)</f>
        <v>0</v>
      </c>
      <c r="E944" s="104" t="n">
        <f aca="false">IF($D944&lt;0,Input!$G$60,0)</f>
        <v>0</v>
      </c>
      <c r="F944" s="104" t="n">
        <f aca="false">($D944*(Input!$G$56/100))/12</f>
        <v>0</v>
      </c>
      <c r="G944" s="104" t="n">
        <f aca="false">(-1)*$E944+$F944</f>
        <v>0</v>
      </c>
    </row>
    <row r="945" customFormat="false" ht="12.8" hidden="false" customHeight="false" outlineLevel="0" collapsed="false">
      <c r="A945" s="76" t="n">
        <v>941</v>
      </c>
      <c r="B945" s="77" t="n">
        <f aca="false">EOMONTH(Input!$C$7,A945)</f>
        <v>71558</v>
      </c>
      <c r="C945" s="77"/>
      <c r="D945" s="104" t="n">
        <f aca="false">IF(($D944+$H944)&lt;0,($D944+$G944),0)</f>
        <v>0</v>
      </c>
      <c r="E945" s="104" t="n">
        <f aca="false">IF($D945&lt;0,Input!$G$60,0)</f>
        <v>0</v>
      </c>
      <c r="F945" s="104" t="n">
        <f aca="false">($D945*(Input!$G$56/100))/12</f>
        <v>0</v>
      </c>
      <c r="G945" s="104" t="n">
        <f aca="false">(-1)*$E945+$F945</f>
        <v>0</v>
      </c>
    </row>
    <row r="946" customFormat="false" ht="12.8" hidden="false" customHeight="false" outlineLevel="0" collapsed="false">
      <c r="A946" s="76" t="n">
        <v>942</v>
      </c>
      <c r="B946" s="77" t="n">
        <f aca="false">EOMONTH(Input!$C$7,A946)</f>
        <v>71589</v>
      </c>
      <c r="C946" s="77"/>
      <c r="D946" s="104" t="n">
        <f aca="false">IF(($D945+$H945)&lt;0,($D945+$G945),0)</f>
        <v>0</v>
      </c>
      <c r="E946" s="104" t="n">
        <f aca="false">IF($D946&lt;0,Input!$G$60,0)</f>
        <v>0</v>
      </c>
      <c r="F946" s="104" t="n">
        <f aca="false">($D946*(Input!$G$56/100))/12</f>
        <v>0</v>
      </c>
      <c r="G946" s="104" t="n">
        <f aca="false">(-1)*$E946+$F946</f>
        <v>0</v>
      </c>
    </row>
    <row r="947" customFormat="false" ht="12.8" hidden="false" customHeight="false" outlineLevel="0" collapsed="false">
      <c r="A947" s="76" t="n">
        <v>943</v>
      </c>
      <c r="B947" s="77" t="n">
        <f aca="false">EOMONTH(Input!$C$7,A947)</f>
        <v>71620</v>
      </c>
      <c r="C947" s="77"/>
      <c r="D947" s="104" t="n">
        <f aca="false">IF(($D946+$H946)&lt;0,($D946+$G946),0)</f>
        <v>0</v>
      </c>
      <c r="E947" s="104" t="n">
        <f aca="false">IF($D947&lt;0,Input!$G$60,0)</f>
        <v>0</v>
      </c>
      <c r="F947" s="104" t="n">
        <f aca="false">($D947*(Input!$G$56/100))/12</f>
        <v>0</v>
      </c>
      <c r="G947" s="104" t="n">
        <f aca="false">(-1)*$E947+$F947</f>
        <v>0</v>
      </c>
    </row>
    <row r="948" customFormat="false" ht="12.8" hidden="false" customHeight="false" outlineLevel="0" collapsed="false">
      <c r="A948" s="76" t="n">
        <v>944</v>
      </c>
      <c r="B948" s="77" t="n">
        <f aca="false">EOMONTH(Input!$C$7,A948)</f>
        <v>71649</v>
      </c>
      <c r="C948" s="77"/>
      <c r="D948" s="104" t="n">
        <f aca="false">IF(($D947+$H947)&lt;0,($D947+$G947),0)</f>
        <v>0</v>
      </c>
      <c r="E948" s="104" t="n">
        <f aca="false">IF($D948&lt;0,Input!$G$60,0)</f>
        <v>0</v>
      </c>
      <c r="F948" s="104" t="n">
        <f aca="false">($D948*(Input!$G$56/100))/12</f>
        <v>0</v>
      </c>
      <c r="G948" s="104" t="n">
        <f aca="false">(-1)*$E948+$F948</f>
        <v>0</v>
      </c>
    </row>
    <row r="949" customFormat="false" ht="12.8" hidden="false" customHeight="false" outlineLevel="0" collapsed="false">
      <c r="A949" s="76" t="n">
        <v>945</v>
      </c>
      <c r="B949" s="77" t="n">
        <f aca="false">EOMONTH(Input!$C$7,A949)</f>
        <v>71680</v>
      </c>
      <c r="C949" s="77"/>
      <c r="D949" s="104" t="n">
        <f aca="false">IF(($D948+$H948)&lt;0,($D948+$G948),0)</f>
        <v>0</v>
      </c>
      <c r="E949" s="104" t="n">
        <f aca="false">IF($D949&lt;0,Input!$G$60,0)</f>
        <v>0</v>
      </c>
      <c r="F949" s="104" t="n">
        <f aca="false">($D949*(Input!$G$56/100))/12</f>
        <v>0</v>
      </c>
      <c r="G949" s="104" t="n">
        <f aca="false">(-1)*$E949+$F949</f>
        <v>0</v>
      </c>
    </row>
    <row r="950" customFormat="false" ht="12.8" hidden="false" customHeight="false" outlineLevel="0" collapsed="false">
      <c r="A950" s="76" t="n">
        <v>946</v>
      </c>
      <c r="B950" s="77" t="n">
        <f aca="false">EOMONTH(Input!$C$7,A950)</f>
        <v>71710</v>
      </c>
      <c r="C950" s="77"/>
      <c r="D950" s="104" t="n">
        <f aca="false">IF(($D949+$H949)&lt;0,($D949+$G949),0)</f>
        <v>0</v>
      </c>
      <c r="E950" s="104" t="n">
        <f aca="false">IF($D950&lt;0,Input!$G$60,0)</f>
        <v>0</v>
      </c>
      <c r="F950" s="104" t="n">
        <f aca="false">($D950*(Input!$G$56/100))/12</f>
        <v>0</v>
      </c>
      <c r="G950" s="104" t="n">
        <f aca="false">(-1)*$E950+$F950</f>
        <v>0</v>
      </c>
    </row>
    <row r="951" customFormat="false" ht="12.8" hidden="false" customHeight="false" outlineLevel="0" collapsed="false">
      <c r="A951" s="76" t="n">
        <v>947</v>
      </c>
      <c r="B951" s="77" t="n">
        <f aca="false">EOMONTH(Input!$C$7,A951)</f>
        <v>71741</v>
      </c>
      <c r="C951" s="77"/>
      <c r="D951" s="104" t="n">
        <f aca="false">IF(($D950+$H950)&lt;0,($D950+$G950),0)</f>
        <v>0</v>
      </c>
      <c r="E951" s="104" t="n">
        <f aca="false">IF($D951&lt;0,Input!$G$60,0)</f>
        <v>0</v>
      </c>
      <c r="F951" s="104" t="n">
        <f aca="false">($D951*(Input!$G$56/100))/12</f>
        <v>0</v>
      </c>
      <c r="G951" s="104" t="n">
        <f aca="false">(-1)*$E951+$F951</f>
        <v>0</v>
      </c>
    </row>
    <row r="952" customFormat="false" ht="12.8" hidden="false" customHeight="false" outlineLevel="0" collapsed="false">
      <c r="A952" s="76" t="n">
        <v>948</v>
      </c>
      <c r="B952" s="77" t="n">
        <f aca="false">EOMONTH(Input!$C$7,A952)</f>
        <v>71771</v>
      </c>
      <c r="C952" s="77"/>
      <c r="D952" s="104" t="n">
        <f aca="false">IF(($D951+$H951)&lt;0,($D951+$G951),0)</f>
        <v>0</v>
      </c>
      <c r="E952" s="104" t="n">
        <f aca="false">IF($D952&lt;0,Input!$G$60,0)</f>
        <v>0</v>
      </c>
      <c r="F952" s="104" t="n">
        <f aca="false">($D952*(Input!$G$56/100))/12</f>
        <v>0</v>
      </c>
      <c r="G952" s="104" t="n">
        <f aca="false">(-1)*$E952+$F952</f>
        <v>0</v>
      </c>
    </row>
    <row r="953" customFormat="false" ht="12.8" hidden="false" customHeight="false" outlineLevel="0" collapsed="false">
      <c r="A953" s="76" t="n">
        <v>949</v>
      </c>
      <c r="B953" s="77" t="n">
        <f aca="false">EOMONTH(Input!$C$7,A953)</f>
        <v>71802</v>
      </c>
      <c r="C953" s="77"/>
      <c r="D953" s="104" t="n">
        <f aca="false">IF(($D952+$H952)&lt;0,($D952+$G952),0)</f>
        <v>0</v>
      </c>
      <c r="E953" s="104" t="n">
        <f aca="false">IF($D953&lt;0,Input!$G$60,0)</f>
        <v>0</v>
      </c>
      <c r="F953" s="104" t="n">
        <f aca="false">($D953*(Input!$G$56/100))/12</f>
        <v>0</v>
      </c>
      <c r="G953" s="104" t="n">
        <f aca="false">(-1)*$E953+$F953</f>
        <v>0</v>
      </c>
    </row>
    <row r="954" customFormat="false" ht="12.8" hidden="false" customHeight="false" outlineLevel="0" collapsed="false">
      <c r="A954" s="76" t="n">
        <v>950</v>
      </c>
      <c r="B954" s="77" t="n">
        <f aca="false">EOMONTH(Input!$C$7,A954)</f>
        <v>71833</v>
      </c>
      <c r="C954" s="77"/>
      <c r="D954" s="104" t="n">
        <f aca="false">IF(($D953+$H953)&lt;0,($D953+$G953),0)</f>
        <v>0</v>
      </c>
      <c r="E954" s="104" t="n">
        <f aca="false">IF($D954&lt;0,Input!$G$60,0)</f>
        <v>0</v>
      </c>
      <c r="F954" s="104" t="n">
        <f aca="false">($D954*(Input!$G$56/100))/12</f>
        <v>0</v>
      </c>
      <c r="G954" s="104" t="n">
        <f aca="false">(-1)*$E954+$F954</f>
        <v>0</v>
      </c>
    </row>
    <row r="955" customFormat="false" ht="12.8" hidden="false" customHeight="false" outlineLevel="0" collapsed="false">
      <c r="A955" s="76" t="n">
        <v>951</v>
      </c>
      <c r="B955" s="77" t="n">
        <f aca="false">EOMONTH(Input!$C$7,A955)</f>
        <v>71863</v>
      </c>
      <c r="C955" s="77"/>
      <c r="D955" s="104" t="n">
        <f aca="false">IF(($D954+$H954)&lt;0,($D954+$G954),0)</f>
        <v>0</v>
      </c>
      <c r="E955" s="104" t="n">
        <f aca="false">IF($D955&lt;0,Input!$G$60,0)</f>
        <v>0</v>
      </c>
      <c r="F955" s="104" t="n">
        <f aca="false">($D955*(Input!$G$56/100))/12</f>
        <v>0</v>
      </c>
      <c r="G955" s="104" t="n">
        <f aca="false">(-1)*$E955+$F955</f>
        <v>0</v>
      </c>
    </row>
    <row r="956" customFormat="false" ht="12.8" hidden="false" customHeight="false" outlineLevel="0" collapsed="false">
      <c r="A956" s="76" t="n">
        <v>952</v>
      </c>
      <c r="B956" s="77" t="n">
        <f aca="false">EOMONTH(Input!$C$7,A956)</f>
        <v>71894</v>
      </c>
      <c r="C956" s="77"/>
      <c r="D956" s="104" t="n">
        <f aca="false">IF(($D955+$H955)&lt;0,($D955+$G955),0)</f>
        <v>0</v>
      </c>
      <c r="E956" s="104" t="n">
        <f aca="false">IF($D956&lt;0,Input!$G$60,0)</f>
        <v>0</v>
      </c>
      <c r="F956" s="104" t="n">
        <f aca="false">($D956*(Input!$G$56/100))/12</f>
        <v>0</v>
      </c>
      <c r="G956" s="104" t="n">
        <f aca="false">(-1)*$E956+$F956</f>
        <v>0</v>
      </c>
    </row>
    <row r="957" customFormat="false" ht="12.8" hidden="false" customHeight="false" outlineLevel="0" collapsed="false">
      <c r="A957" s="76" t="n">
        <v>953</v>
      </c>
      <c r="B957" s="77" t="n">
        <f aca="false">EOMONTH(Input!$C$7,A957)</f>
        <v>71924</v>
      </c>
      <c r="C957" s="77"/>
      <c r="D957" s="104" t="n">
        <f aca="false">IF(($D956+$H956)&lt;0,($D956+$G956),0)</f>
        <v>0</v>
      </c>
      <c r="E957" s="104" t="n">
        <f aca="false">IF($D957&lt;0,Input!$G$60,0)</f>
        <v>0</v>
      </c>
      <c r="F957" s="104" t="n">
        <f aca="false">($D957*(Input!$G$56/100))/12</f>
        <v>0</v>
      </c>
      <c r="G957" s="104" t="n">
        <f aca="false">(-1)*$E957+$F957</f>
        <v>0</v>
      </c>
    </row>
    <row r="958" customFormat="false" ht="12.8" hidden="false" customHeight="false" outlineLevel="0" collapsed="false">
      <c r="A958" s="76" t="n">
        <v>954</v>
      </c>
      <c r="B958" s="77" t="n">
        <f aca="false">EOMONTH(Input!$C$7,A958)</f>
        <v>71955</v>
      </c>
      <c r="C958" s="77"/>
      <c r="D958" s="104" t="n">
        <f aca="false">IF(($D957+$H957)&lt;0,($D957+$G957),0)</f>
        <v>0</v>
      </c>
      <c r="E958" s="104" t="n">
        <f aca="false">IF($D958&lt;0,Input!$G$60,0)</f>
        <v>0</v>
      </c>
      <c r="F958" s="104" t="n">
        <f aca="false">($D958*(Input!$G$56/100))/12</f>
        <v>0</v>
      </c>
      <c r="G958" s="104" t="n">
        <f aca="false">(-1)*$E958+$F958</f>
        <v>0</v>
      </c>
    </row>
    <row r="959" customFormat="false" ht="12.8" hidden="false" customHeight="false" outlineLevel="0" collapsed="false">
      <c r="A959" s="76" t="n">
        <v>955</v>
      </c>
      <c r="B959" s="77" t="n">
        <f aca="false">EOMONTH(Input!$C$7,A959)</f>
        <v>71986</v>
      </c>
      <c r="C959" s="77"/>
      <c r="D959" s="104" t="n">
        <f aca="false">IF(($D958+$H958)&lt;0,($D958+$G958),0)</f>
        <v>0</v>
      </c>
      <c r="E959" s="104" t="n">
        <f aca="false">IF($D959&lt;0,Input!$G$60,0)</f>
        <v>0</v>
      </c>
      <c r="F959" s="104" t="n">
        <f aca="false">($D959*(Input!$G$56/100))/12</f>
        <v>0</v>
      </c>
      <c r="G959" s="104" t="n">
        <f aca="false">(-1)*$E959+$F959</f>
        <v>0</v>
      </c>
    </row>
    <row r="960" customFormat="false" ht="12.8" hidden="false" customHeight="false" outlineLevel="0" collapsed="false">
      <c r="A960" s="76" t="n">
        <v>956</v>
      </c>
      <c r="B960" s="77" t="n">
        <f aca="false">EOMONTH(Input!$C$7,A960)</f>
        <v>72014</v>
      </c>
      <c r="C960" s="77"/>
      <c r="D960" s="104" t="n">
        <f aca="false">IF(($D959+$H959)&lt;0,($D959+$G959),0)</f>
        <v>0</v>
      </c>
      <c r="E960" s="104" t="n">
        <f aca="false">IF($D960&lt;0,Input!$G$60,0)</f>
        <v>0</v>
      </c>
      <c r="F960" s="104" t="n">
        <f aca="false">($D960*(Input!$G$56/100))/12</f>
        <v>0</v>
      </c>
      <c r="G960" s="104" t="n">
        <f aca="false">(-1)*$E960+$F960</f>
        <v>0</v>
      </c>
    </row>
    <row r="961" customFormat="false" ht="12.8" hidden="false" customHeight="false" outlineLevel="0" collapsed="false">
      <c r="A961" s="76" t="n">
        <v>957</v>
      </c>
      <c r="B961" s="77" t="n">
        <f aca="false">EOMONTH(Input!$C$7,A961)</f>
        <v>72045</v>
      </c>
      <c r="C961" s="77"/>
      <c r="D961" s="104" t="n">
        <f aca="false">IF(($D960+$H960)&lt;0,($D960+$G960),0)</f>
        <v>0</v>
      </c>
      <c r="E961" s="104" t="n">
        <f aca="false">IF($D961&lt;0,Input!$G$60,0)</f>
        <v>0</v>
      </c>
      <c r="F961" s="104" t="n">
        <f aca="false">($D961*(Input!$G$56/100))/12</f>
        <v>0</v>
      </c>
      <c r="G961" s="104" t="n">
        <f aca="false">(-1)*$E961+$F961</f>
        <v>0</v>
      </c>
    </row>
    <row r="962" customFormat="false" ht="12.8" hidden="false" customHeight="false" outlineLevel="0" collapsed="false">
      <c r="A962" s="76" t="n">
        <v>958</v>
      </c>
      <c r="B962" s="77" t="n">
        <f aca="false">EOMONTH(Input!$C$7,A962)</f>
        <v>72075</v>
      </c>
      <c r="C962" s="77"/>
      <c r="D962" s="104" t="n">
        <f aca="false">IF(($D961+$H961)&lt;0,($D961+$G961),0)</f>
        <v>0</v>
      </c>
      <c r="E962" s="104" t="n">
        <f aca="false">IF($D962&lt;0,Input!$G$60,0)</f>
        <v>0</v>
      </c>
      <c r="F962" s="104" t="n">
        <f aca="false">($D962*(Input!$G$56/100))/12</f>
        <v>0</v>
      </c>
      <c r="G962" s="104" t="n">
        <f aca="false">(-1)*$E962+$F962</f>
        <v>0</v>
      </c>
    </row>
    <row r="963" customFormat="false" ht="12.8" hidden="false" customHeight="false" outlineLevel="0" collapsed="false">
      <c r="A963" s="76" t="n">
        <v>959</v>
      </c>
      <c r="B963" s="77" t="n">
        <f aca="false">EOMONTH(Input!$C$7,A963)</f>
        <v>72106</v>
      </c>
      <c r="C963" s="77"/>
      <c r="D963" s="104" t="n">
        <f aca="false">IF(($D962+$H962)&lt;0,($D962+$G962),0)</f>
        <v>0</v>
      </c>
      <c r="E963" s="104" t="n">
        <f aca="false">IF($D963&lt;0,Input!$G$60,0)</f>
        <v>0</v>
      </c>
      <c r="F963" s="104" t="n">
        <f aca="false">($D963*(Input!$G$56/100))/12</f>
        <v>0</v>
      </c>
      <c r="G963" s="104" t="n">
        <f aca="false">(-1)*$E963+$F963</f>
        <v>0</v>
      </c>
    </row>
    <row r="964" customFormat="false" ht="12.8" hidden="false" customHeight="false" outlineLevel="0" collapsed="false">
      <c r="A964" s="76" t="n">
        <v>960</v>
      </c>
      <c r="B964" s="77" t="n">
        <f aca="false">EOMONTH(Input!$C$7,A964)</f>
        <v>72136</v>
      </c>
      <c r="C964" s="77"/>
      <c r="D964" s="104" t="n">
        <f aca="false">IF(($D963+$H963)&lt;0,($D963+$G963),0)</f>
        <v>0</v>
      </c>
      <c r="E964" s="104" t="n">
        <f aca="false">IF($D964&lt;0,Input!$G$60,0)</f>
        <v>0</v>
      </c>
      <c r="F964" s="104" t="n">
        <f aca="false">($D964*(Input!$G$56/100))/12</f>
        <v>0</v>
      </c>
      <c r="G964" s="104" t="n">
        <f aca="false">(-1)*$E964+$F964</f>
        <v>0</v>
      </c>
    </row>
    <row r="965" customFormat="false" ht="12.8" hidden="false" customHeight="false" outlineLevel="0" collapsed="false">
      <c r="A965" s="76" t="n">
        <v>961</v>
      </c>
      <c r="B965" s="77" t="n">
        <f aca="false">EOMONTH(Input!$C$7,A965)</f>
        <v>72167</v>
      </c>
      <c r="C965" s="77"/>
      <c r="D965" s="104" t="n">
        <f aca="false">IF(($D964+$H964)&lt;0,($D964+$G964),0)</f>
        <v>0</v>
      </c>
      <c r="E965" s="104" t="n">
        <f aca="false">IF($D965&lt;0,Input!$G$60,0)</f>
        <v>0</v>
      </c>
      <c r="F965" s="104" t="n">
        <f aca="false">($D965*(Input!$G$56/100))/12</f>
        <v>0</v>
      </c>
      <c r="G965" s="104" t="n">
        <f aca="false">(-1)*$E965+$F965</f>
        <v>0</v>
      </c>
    </row>
    <row r="966" customFormat="false" ht="12.8" hidden="false" customHeight="false" outlineLevel="0" collapsed="false">
      <c r="A966" s="76" t="n">
        <v>962</v>
      </c>
      <c r="B966" s="77" t="n">
        <f aca="false">EOMONTH(Input!$C$7,A966)</f>
        <v>72198</v>
      </c>
      <c r="C966" s="77"/>
      <c r="D966" s="104" t="n">
        <f aca="false">IF(($D965+$H965)&lt;0,($D965+$G965),0)</f>
        <v>0</v>
      </c>
      <c r="E966" s="104" t="n">
        <f aca="false">IF($D966&lt;0,Input!$G$60,0)</f>
        <v>0</v>
      </c>
      <c r="F966" s="104" t="n">
        <f aca="false">($D966*(Input!$G$56/100))/12</f>
        <v>0</v>
      </c>
      <c r="G966" s="104" t="n">
        <f aca="false">(-1)*$E966+$F966</f>
        <v>0</v>
      </c>
    </row>
    <row r="967" customFormat="false" ht="12.8" hidden="false" customHeight="false" outlineLevel="0" collapsed="false">
      <c r="A967" s="76" t="n">
        <v>963</v>
      </c>
      <c r="B967" s="77" t="n">
        <f aca="false">EOMONTH(Input!$C$7,A967)</f>
        <v>72228</v>
      </c>
      <c r="C967" s="77"/>
      <c r="D967" s="104" t="n">
        <f aca="false">IF(($D966+$H966)&lt;0,($D966+$G966),0)</f>
        <v>0</v>
      </c>
      <c r="E967" s="104" t="n">
        <f aca="false">IF($D967&lt;0,Input!$G$60,0)</f>
        <v>0</v>
      </c>
      <c r="F967" s="104" t="n">
        <f aca="false">($D967*(Input!$G$56/100))/12</f>
        <v>0</v>
      </c>
      <c r="G967" s="104" t="n">
        <f aca="false">(-1)*$E967+$F967</f>
        <v>0</v>
      </c>
    </row>
    <row r="968" customFormat="false" ht="12.8" hidden="false" customHeight="false" outlineLevel="0" collapsed="false">
      <c r="A968" s="76" t="n">
        <v>964</v>
      </c>
      <c r="B968" s="77" t="n">
        <f aca="false">EOMONTH(Input!$C$7,A968)</f>
        <v>72259</v>
      </c>
      <c r="C968" s="77"/>
      <c r="D968" s="104" t="n">
        <f aca="false">IF(($D967+$H967)&lt;0,($D967+$G967),0)</f>
        <v>0</v>
      </c>
      <c r="E968" s="104" t="n">
        <f aca="false">IF($D968&lt;0,Input!$G$60,0)</f>
        <v>0</v>
      </c>
      <c r="F968" s="104" t="n">
        <f aca="false">($D968*(Input!$G$56/100))/12</f>
        <v>0</v>
      </c>
      <c r="G968" s="104" t="n">
        <f aca="false">(-1)*$E968+$F968</f>
        <v>0</v>
      </c>
    </row>
    <row r="969" customFormat="false" ht="12.8" hidden="false" customHeight="false" outlineLevel="0" collapsed="false">
      <c r="A969" s="76" t="n">
        <v>965</v>
      </c>
      <c r="B969" s="77" t="n">
        <f aca="false">EOMONTH(Input!$C$7,A969)</f>
        <v>72289</v>
      </c>
      <c r="C969" s="77"/>
      <c r="D969" s="104" t="n">
        <f aca="false">IF(($D968+$H968)&lt;0,($D968+$G968),0)</f>
        <v>0</v>
      </c>
      <c r="E969" s="104" t="n">
        <f aca="false">IF($D969&lt;0,Input!$G$60,0)</f>
        <v>0</v>
      </c>
      <c r="F969" s="104" t="n">
        <f aca="false">($D969*(Input!$G$56/100))/12</f>
        <v>0</v>
      </c>
      <c r="G969" s="104" t="n">
        <f aca="false">(-1)*$E969+$F969</f>
        <v>0</v>
      </c>
    </row>
    <row r="970" customFormat="false" ht="12.8" hidden="false" customHeight="false" outlineLevel="0" collapsed="false">
      <c r="A970" s="76" t="n">
        <v>966</v>
      </c>
      <c r="B970" s="77" t="n">
        <f aca="false">EOMONTH(Input!$C$7,A970)</f>
        <v>72320</v>
      </c>
      <c r="C970" s="77"/>
      <c r="D970" s="104" t="n">
        <f aca="false">IF(($D969+$H969)&lt;0,($D969+$G969),0)</f>
        <v>0</v>
      </c>
      <c r="E970" s="104" t="n">
        <f aca="false">IF($D970&lt;0,Input!$G$60,0)</f>
        <v>0</v>
      </c>
      <c r="F970" s="104" t="n">
        <f aca="false">($D970*(Input!$G$56/100))/12</f>
        <v>0</v>
      </c>
      <c r="G970" s="104" t="n">
        <f aca="false">(-1)*$E970+$F970</f>
        <v>0</v>
      </c>
    </row>
    <row r="971" customFormat="false" ht="12.8" hidden="false" customHeight="false" outlineLevel="0" collapsed="false">
      <c r="A971" s="76" t="n">
        <v>967</v>
      </c>
      <c r="B971" s="77" t="n">
        <f aca="false">EOMONTH(Input!$C$7,A971)</f>
        <v>72351</v>
      </c>
      <c r="C971" s="77"/>
      <c r="D971" s="104" t="n">
        <f aca="false">IF(($D970+$H970)&lt;0,($D970+$G970),0)</f>
        <v>0</v>
      </c>
      <c r="E971" s="104" t="n">
        <f aca="false">IF($D971&lt;0,Input!$G$60,0)</f>
        <v>0</v>
      </c>
      <c r="F971" s="104" t="n">
        <f aca="false">($D971*(Input!$G$56/100))/12</f>
        <v>0</v>
      </c>
      <c r="G971" s="104" t="n">
        <f aca="false">(-1)*$E971+$F971</f>
        <v>0</v>
      </c>
    </row>
    <row r="972" customFormat="false" ht="12.8" hidden="false" customHeight="false" outlineLevel="0" collapsed="false">
      <c r="A972" s="76" t="n">
        <v>968</v>
      </c>
      <c r="B972" s="77" t="n">
        <f aca="false">EOMONTH(Input!$C$7,A972)</f>
        <v>72379</v>
      </c>
      <c r="C972" s="77"/>
      <c r="D972" s="104" t="n">
        <f aca="false">IF(($D971+$H971)&lt;0,($D971+$G971),0)</f>
        <v>0</v>
      </c>
      <c r="E972" s="104" t="n">
        <f aca="false">IF($D972&lt;0,Input!$G$60,0)</f>
        <v>0</v>
      </c>
      <c r="F972" s="104" t="n">
        <f aca="false">($D972*(Input!$G$56/100))/12</f>
        <v>0</v>
      </c>
      <c r="G972" s="104" t="n">
        <f aca="false">(-1)*$E972+$F972</f>
        <v>0</v>
      </c>
    </row>
    <row r="973" customFormat="false" ht="12.8" hidden="false" customHeight="false" outlineLevel="0" collapsed="false">
      <c r="A973" s="76" t="n">
        <v>969</v>
      </c>
      <c r="B973" s="77" t="n">
        <f aca="false">EOMONTH(Input!$C$7,A973)</f>
        <v>72410</v>
      </c>
      <c r="C973" s="77"/>
      <c r="D973" s="104" t="n">
        <f aca="false">IF(($D972+$H972)&lt;0,($D972+$G972),0)</f>
        <v>0</v>
      </c>
      <c r="E973" s="104" t="n">
        <f aca="false">IF($D973&lt;0,Input!$G$60,0)</f>
        <v>0</v>
      </c>
      <c r="F973" s="104" t="n">
        <f aca="false">($D973*(Input!$G$56/100))/12</f>
        <v>0</v>
      </c>
      <c r="G973" s="104" t="n">
        <f aca="false">(-1)*$E973+$F973</f>
        <v>0</v>
      </c>
    </row>
    <row r="974" customFormat="false" ht="12.8" hidden="false" customHeight="false" outlineLevel="0" collapsed="false">
      <c r="A974" s="76" t="n">
        <v>970</v>
      </c>
      <c r="B974" s="77" t="n">
        <f aca="false">EOMONTH(Input!$C$7,A974)</f>
        <v>72440</v>
      </c>
      <c r="C974" s="77"/>
      <c r="D974" s="104" t="n">
        <f aca="false">IF(($D973+$H973)&lt;0,($D973+$G973),0)</f>
        <v>0</v>
      </c>
      <c r="E974" s="104" t="n">
        <f aca="false">IF($D974&lt;0,Input!$G$60,0)</f>
        <v>0</v>
      </c>
      <c r="F974" s="104" t="n">
        <f aca="false">($D974*(Input!$G$56/100))/12</f>
        <v>0</v>
      </c>
      <c r="G974" s="104" t="n">
        <f aca="false">(-1)*$E974+$F974</f>
        <v>0</v>
      </c>
    </row>
    <row r="975" customFormat="false" ht="12.8" hidden="false" customHeight="false" outlineLevel="0" collapsed="false">
      <c r="A975" s="76" t="n">
        <v>971</v>
      </c>
      <c r="B975" s="77" t="n">
        <f aca="false">EOMONTH(Input!$C$7,A975)</f>
        <v>72471</v>
      </c>
      <c r="C975" s="77"/>
      <c r="D975" s="104" t="n">
        <f aca="false">IF(($D974+$H974)&lt;0,($D974+$G974),0)</f>
        <v>0</v>
      </c>
      <c r="E975" s="104" t="n">
        <f aca="false">IF($D975&lt;0,Input!$G$60,0)</f>
        <v>0</v>
      </c>
      <c r="F975" s="104" t="n">
        <f aca="false">($D975*(Input!$G$56/100))/12</f>
        <v>0</v>
      </c>
      <c r="G975" s="104" t="n">
        <f aca="false">(-1)*$E975+$F975</f>
        <v>0</v>
      </c>
    </row>
    <row r="976" customFormat="false" ht="12.8" hidden="false" customHeight="false" outlineLevel="0" collapsed="false">
      <c r="A976" s="76" t="n">
        <v>972</v>
      </c>
      <c r="B976" s="77" t="n">
        <f aca="false">EOMONTH(Input!$C$7,A976)</f>
        <v>72501</v>
      </c>
      <c r="C976" s="77"/>
      <c r="D976" s="104" t="n">
        <f aca="false">IF(($D975+$H975)&lt;0,($D975+$G975),0)</f>
        <v>0</v>
      </c>
      <c r="E976" s="104" t="n">
        <f aca="false">IF($D976&lt;0,Input!$G$60,0)</f>
        <v>0</v>
      </c>
      <c r="F976" s="104" t="n">
        <f aca="false">($D976*(Input!$G$56/100))/12</f>
        <v>0</v>
      </c>
      <c r="G976" s="104" t="n">
        <f aca="false">(-1)*$E976+$F976</f>
        <v>0</v>
      </c>
    </row>
    <row r="977" customFormat="false" ht="12.8" hidden="false" customHeight="false" outlineLevel="0" collapsed="false">
      <c r="A977" s="76" t="n">
        <v>973</v>
      </c>
      <c r="B977" s="77" t="n">
        <f aca="false">EOMONTH(Input!$C$7,A977)</f>
        <v>72532</v>
      </c>
      <c r="C977" s="77"/>
      <c r="D977" s="104" t="n">
        <f aca="false">IF(($D976+$H976)&lt;0,($D976+$G976),0)</f>
        <v>0</v>
      </c>
      <c r="E977" s="104" t="n">
        <f aca="false">IF($D977&lt;0,Input!$G$60,0)</f>
        <v>0</v>
      </c>
      <c r="F977" s="104" t="n">
        <f aca="false">($D977*(Input!$G$56/100))/12</f>
        <v>0</v>
      </c>
      <c r="G977" s="104" t="n">
        <f aca="false">(-1)*$E977+$F977</f>
        <v>0</v>
      </c>
    </row>
    <row r="978" customFormat="false" ht="12.8" hidden="false" customHeight="false" outlineLevel="0" collapsed="false">
      <c r="A978" s="76" t="n">
        <v>974</v>
      </c>
      <c r="B978" s="77" t="n">
        <f aca="false">EOMONTH(Input!$C$7,A978)</f>
        <v>72563</v>
      </c>
      <c r="C978" s="77"/>
      <c r="D978" s="104" t="n">
        <f aca="false">IF(($D977+$H977)&lt;0,($D977+$G977),0)</f>
        <v>0</v>
      </c>
      <c r="E978" s="104" t="n">
        <f aca="false">IF($D978&lt;0,Input!$G$60,0)</f>
        <v>0</v>
      </c>
      <c r="F978" s="104" t="n">
        <f aca="false">($D978*(Input!$G$56/100))/12</f>
        <v>0</v>
      </c>
      <c r="G978" s="104" t="n">
        <f aca="false">(-1)*$E978+$F978</f>
        <v>0</v>
      </c>
    </row>
    <row r="979" customFormat="false" ht="12.8" hidden="false" customHeight="false" outlineLevel="0" collapsed="false">
      <c r="A979" s="76" t="n">
        <v>975</v>
      </c>
      <c r="B979" s="77" t="n">
        <f aca="false">EOMONTH(Input!$C$7,A979)</f>
        <v>72593</v>
      </c>
      <c r="C979" s="77"/>
      <c r="D979" s="104" t="n">
        <f aca="false">IF(($D978+$H978)&lt;0,($D978+$G978),0)</f>
        <v>0</v>
      </c>
      <c r="E979" s="104" t="n">
        <f aca="false">IF($D979&lt;0,Input!$G$60,0)</f>
        <v>0</v>
      </c>
      <c r="F979" s="104" t="n">
        <f aca="false">($D979*(Input!$G$56/100))/12</f>
        <v>0</v>
      </c>
      <c r="G979" s="104" t="n">
        <f aca="false">(-1)*$E979+$F979</f>
        <v>0</v>
      </c>
    </row>
    <row r="980" customFormat="false" ht="12.8" hidden="false" customHeight="false" outlineLevel="0" collapsed="false">
      <c r="A980" s="76" t="n">
        <v>976</v>
      </c>
      <c r="B980" s="77" t="n">
        <f aca="false">EOMONTH(Input!$C$7,A980)</f>
        <v>72624</v>
      </c>
      <c r="C980" s="77"/>
      <c r="D980" s="104" t="n">
        <f aca="false">IF(($D979+$H979)&lt;0,($D979+$G979),0)</f>
        <v>0</v>
      </c>
      <c r="E980" s="104" t="n">
        <f aca="false">IF($D980&lt;0,Input!$G$60,0)</f>
        <v>0</v>
      </c>
      <c r="F980" s="104" t="n">
        <f aca="false">($D980*(Input!$G$56/100))/12</f>
        <v>0</v>
      </c>
      <c r="G980" s="104" t="n">
        <f aca="false">(-1)*$E980+$F980</f>
        <v>0</v>
      </c>
    </row>
    <row r="981" customFormat="false" ht="12.8" hidden="false" customHeight="false" outlineLevel="0" collapsed="false">
      <c r="A981" s="76" t="n">
        <v>977</v>
      </c>
      <c r="B981" s="77" t="n">
        <f aca="false">EOMONTH(Input!$C$7,A981)</f>
        <v>72654</v>
      </c>
      <c r="C981" s="77"/>
      <c r="D981" s="104" t="n">
        <f aca="false">IF(($D980+$H980)&lt;0,($D980+$G980),0)</f>
        <v>0</v>
      </c>
      <c r="E981" s="104" t="n">
        <f aca="false">IF($D981&lt;0,Input!$G$60,0)</f>
        <v>0</v>
      </c>
      <c r="F981" s="104" t="n">
        <f aca="false">($D981*(Input!$G$56/100))/12</f>
        <v>0</v>
      </c>
      <c r="G981" s="104" t="n">
        <f aca="false">(-1)*$E981+$F981</f>
        <v>0</v>
      </c>
    </row>
    <row r="982" customFormat="false" ht="12.8" hidden="false" customHeight="false" outlineLevel="0" collapsed="false">
      <c r="A982" s="76" t="n">
        <v>978</v>
      </c>
      <c r="B982" s="77" t="n">
        <f aca="false">EOMONTH(Input!$C$7,A982)</f>
        <v>72685</v>
      </c>
      <c r="C982" s="77"/>
      <c r="D982" s="104" t="n">
        <f aca="false">IF(($D981+$H981)&lt;0,($D981+$G981),0)</f>
        <v>0</v>
      </c>
      <c r="E982" s="104" t="n">
        <f aca="false">IF($D982&lt;0,Input!$G$60,0)</f>
        <v>0</v>
      </c>
      <c r="F982" s="104" t="n">
        <f aca="false">($D982*(Input!$G$56/100))/12</f>
        <v>0</v>
      </c>
      <c r="G982" s="104" t="n">
        <f aca="false">(-1)*$E982+$F982</f>
        <v>0</v>
      </c>
    </row>
    <row r="983" customFormat="false" ht="12.8" hidden="false" customHeight="false" outlineLevel="0" collapsed="false">
      <c r="A983" s="76" t="n">
        <v>979</v>
      </c>
      <c r="B983" s="77" t="n">
        <f aca="false">EOMONTH(Input!$C$7,A983)</f>
        <v>72716</v>
      </c>
      <c r="C983" s="77"/>
      <c r="D983" s="104" t="n">
        <f aca="false">IF(($D982+$H982)&lt;0,($D982+$G982),0)</f>
        <v>0</v>
      </c>
      <c r="E983" s="104" t="n">
        <f aca="false">IF($D983&lt;0,Input!$G$60,0)</f>
        <v>0</v>
      </c>
      <c r="F983" s="104" t="n">
        <f aca="false">($D983*(Input!$G$56/100))/12</f>
        <v>0</v>
      </c>
      <c r="G983" s="104" t="n">
        <f aca="false">(-1)*$E983+$F983</f>
        <v>0</v>
      </c>
    </row>
    <row r="984" customFormat="false" ht="12.8" hidden="false" customHeight="false" outlineLevel="0" collapsed="false">
      <c r="A984" s="76" t="n">
        <v>980</v>
      </c>
      <c r="B984" s="77" t="n">
        <f aca="false">EOMONTH(Input!$C$7,A984)</f>
        <v>72744</v>
      </c>
      <c r="C984" s="77"/>
      <c r="D984" s="104" t="n">
        <f aca="false">IF(($D983+$H983)&lt;0,($D983+$G983),0)</f>
        <v>0</v>
      </c>
      <c r="E984" s="104" t="n">
        <f aca="false">IF($D984&lt;0,Input!$G$60,0)</f>
        <v>0</v>
      </c>
      <c r="F984" s="104" t="n">
        <f aca="false">($D984*(Input!$G$56/100))/12</f>
        <v>0</v>
      </c>
      <c r="G984" s="104" t="n">
        <f aca="false">(-1)*$E984+$F984</f>
        <v>0</v>
      </c>
    </row>
    <row r="985" customFormat="false" ht="12.8" hidden="false" customHeight="false" outlineLevel="0" collapsed="false">
      <c r="A985" s="76" t="n">
        <v>981</v>
      </c>
      <c r="B985" s="77" t="n">
        <f aca="false">EOMONTH(Input!$C$7,A985)</f>
        <v>72775</v>
      </c>
      <c r="C985" s="77"/>
      <c r="D985" s="104" t="n">
        <f aca="false">IF(($D984+$H984)&lt;0,($D984+$G984),0)</f>
        <v>0</v>
      </c>
      <c r="E985" s="104" t="n">
        <f aca="false">IF($D985&lt;0,Input!$G$60,0)</f>
        <v>0</v>
      </c>
      <c r="F985" s="104" t="n">
        <f aca="false">($D985*(Input!$G$56/100))/12</f>
        <v>0</v>
      </c>
      <c r="G985" s="104" t="n">
        <f aca="false">(-1)*$E985+$F985</f>
        <v>0</v>
      </c>
    </row>
    <row r="986" customFormat="false" ht="12.8" hidden="false" customHeight="false" outlineLevel="0" collapsed="false">
      <c r="A986" s="76" t="n">
        <v>982</v>
      </c>
      <c r="B986" s="77" t="n">
        <f aca="false">EOMONTH(Input!$C$7,A986)</f>
        <v>72805</v>
      </c>
      <c r="C986" s="77"/>
      <c r="D986" s="104" t="n">
        <f aca="false">IF(($D985+$H985)&lt;0,($D985+$G985),0)</f>
        <v>0</v>
      </c>
      <c r="E986" s="104" t="n">
        <f aca="false">IF($D986&lt;0,Input!$G$60,0)</f>
        <v>0</v>
      </c>
      <c r="F986" s="104" t="n">
        <f aca="false">($D986*(Input!$G$56/100))/12</f>
        <v>0</v>
      </c>
      <c r="G986" s="104" t="n">
        <f aca="false">(-1)*$E986+$F986</f>
        <v>0</v>
      </c>
    </row>
    <row r="987" customFormat="false" ht="12.8" hidden="false" customHeight="false" outlineLevel="0" collapsed="false">
      <c r="A987" s="76" t="n">
        <v>983</v>
      </c>
      <c r="B987" s="77" t="n">
        <f aca="false">EOMONTH(Input!$C$7,A987)</f>
        <v>72836</v>
      </c>
      <c r="C987" s="77"/>
      <c r="D987" s="104" t="n">
        <f aca="false">IF(($D986+$H986)&lt;0,($D986+$G986),0)</f>
        <v>0</v>
      </c>
      <c r="E987" s="104" t="n">
        <f aca="false">IF($D987&lt;0,Input!$G$60,0)</f>
        <v>0</v>
      </c>
      <c r="F987" s="104" t="n">
        <f aca="false">($D987*(Input!$G$56/100))/12</f>
        <v>0</v>
      </c>
      <c r="G987" s="104" t="n">
        <f aca="false">(-1)*$E987+$F987</f>
        <v>0</v>
      </c>
    </row>
    <row r="988" customFormat="false" ht="12.8" hidden="false" customHeight="false" outlineLevel="0" collapsed="false">
      <c r="A988" s="76" t="n">
        <v>984</v>
      </c>
      <c r="B988" s="77" t="n">
        <f aca="false">EOMONTH(Input!$C$7,A988)</f>
        <v>72866</v>
      </c>
      <c r="C988" s="77"/>
      <c r="D988" s="104" t="n">
        <f aca="false">IF(($D987+$H987)&lt;0,($D987+$G987),0)</f>
        <v>0</v>
      </c>
      <c r="E988" s="104" t="n">
        <f aca="false">IF($D988&lt;0,Input!$G$60,0)</f>
        <v>0</v>
      </c>
      <c r="F988" s="104" t="n">
        <f aca="false">($D988*(Input!$G$56/100))/12</f>
        <v>0</v>
      </c>
      <c r="G988" s="104" t="n">
        <f aca="false">(-1)*$E988+$F988</f>
        <v>0</v>
      </c>
    </row>
    <row r="989" customFormat="false" ht="12.8" hidden="false" customHeight="false" outlineLevel="0" collapsed="false">
      <c r="A989" s="76" t="n">
        <v>985</v>
      </c>
      <c r="B989" s="77" t="n">
        <f aca="false">EOMONTH(Input!$C$7,A989)</f>
        <v>72897</v>
      </c>
      <c r="C989" s="77"/>
      <c r="D989" s="104" t="n">
        <f aca="false">IF(($D988+$H988)&lt;0,($D988+$G988),0)</f>
        <v>0</v>
      </c>
      <c r="E989" s="104" t="n">
        <f aca="false">IF($D989&lt;0,Input!$G$60,0)</f>
        <v>0</v>
      </c>
      <c r="F989" s="104" t="n">
        <f aca="false">($D989*(Input!$G$56/100))/12</f>
        <v>0</v>
      </c>
      <c r="G989" s="104" t="n">
        <f aca="false">(-1)*$E989+$F989</f>
        <v>0</v>
      </c>
    </row>
    <row r="990" customFormat="false" ht="12.8" hidden="false" customHeight="false" outlineLevel="0" collapsed="false">
      <c r="A990" s="76" t="n">
        <v>986</v>
      </c>
      <c r="B990" s="77" t="n">
        <f aca="false">EOMONTH(Input!$C$7,A990)</f>
        <v>72928</v>
      </c>
      <c r="C990" s="77"/>
      <c r="D990" s="104" t="n">
        <f aca="false">IF(($D989+$H989)&lt;0,($D989+$G989),0)</f>
        <v>0</v>
      </c>
      <c r="E990" s="104" t="n">
        <f aca="false">IF($D990&lt;0,Input!$G$60,0)</f>
        <v>0</v>
      </c>
      <c r="F990" s="104" t="n">
        <f aca="false">($D990*(Input!$G$56/100))/12</f>
        <v>0</v>
      </c>
      <c r="G990" s="104" t="n">
        <f aca="false">(-1)*$E990+$F990</f>
        <v>0</v>
      </c>
    </row>
    <row r="991" customFormat="false" ht="12.8" hidden="false" customHeight="false" outlineLevel="0" collapsed="false">
      <c r="A991" s="76" t="n">
        <v>987</v>
      </c>
      <c r="B991" s="77" t="n">
        <f aca="false">EOMONTH(Input!$C$7,A991)</f>
        <v>72958</v>
      </c>
      <c r="C991" s="77"/>
      <c r="D991" s="104" t="n">
        <f aca="false">IF(($D990+$H990)&lt;0,($D990+$G990),0)</f>
        <v>0</v>
      </c>
      <c r="E991" s="104" t="n">
        <f aca="false">IF($D991&lt;0,Input!$G$60,0)</f>
        <v>0</v>
      </c>
      <c r="F991" s="104" t="n">
        <f aca="false">($D991*(Input!$G$56/100))/12</f>
        <v>0</v>
      </c>
      <c r="G991" s="104" t="n">
        <f aca="false">(-1)*$E991+$F991</f>
        <v>0</v>
      </c>
    </row>
    <row r="992" customFormat="false" ht="12.8" hidden="false" customHeight="false" outlineLevel="0" collapsed="false">
      <c r="A992" s="76" t="n">
        <v>988</v>
      </c>
      <c r="B992" s="77" t="n">
        <f aca="false">EOMONTH(Input!$C$7,A992)</f>
        <v>72989</v>
      </c>
      <c r="C992" s="77"/>
      <c r="D992" s="104" t="n">
        <f aca="false">IF(($D991+$H991)&lt;0,($D991+$G991),0)</f>
        <v>0</v>
      </c>
      <c r="E992" s="104" t="n">
        <f aca="false">IF($D992&lt;0,Input!$G$60,0)</f>
        <v>0</v>
      </c>
      <c r="F992" s="104" t="n">
        <f aca="false">($D992*(Input!$G$56/100))/12</f>
        <v>0</v>
      </c>
      <c r="G992" s="104" t="n">
        <f aca="false">(-1)*$E992+$F992</f>
        <v>0</v>
      </c>
    </row>
    <row r="993" customFormat="false" ht="12.8" hidden="false" customHeight="false" outlineLevel="0" collapsed="false">
      <c r="A993" s="76" t="n">
        <v>989</v>
      </c>
      <c r="B993" s="77" t="n">
        <f aca="false">EOMONTH(Input!$C$7,A993)</f>
        <v>73019</v>
      </c>
      <c r="C993" s="77"/>
      <c r="D993" s="104" t="n">
        <f aca="false">IF(($D992+$H992)&lt;0,($D992+$G992),0)</f>
        <v>0</v>
      </c>
      <c r="E993" s="104" t="n">
        <f aca="false">IF($D993&lt;0,Input!$G$60,0)</f>
        <v>0</v>
      </c>
      <c r="F993" s="104" t="n">
        <f aca="false">($D993*(Input!$G$56/100))/12</f>
        <v>0</v>
      </c>
      <c r="G993" s="104" t="n">
        <f aca="false">(-1)*$E993+$F993</f>
        <v>0</v>
      </c>
    </row>
    <row r="994" customFormat="false" ht="12.8" hidden="false" customHeight="false" outlineLevel="0" collapsed="false">
      <c r="A994" s="76" t="n">
        <v>990</v>
      </c>
      <c r="B994" s="77" t="n">
        <f aca="false">EOMONTH(Input!$C$7,A994)</f>
        <v>73050</v>
      </c>
      <c r="C994" s="77"/>
      <c r="D994" s="104" t="n">
        <f aca="false">IF(($D993+$H993)&lt;0,($D993+$G993),0)</f>
        <v>0</v>
      </c>
      <c r="E994" s="104" t="n">
        <f aca="false">IF($D994&lt;0,Input!$G$60,0)</f>
        <v>0</v>
      </c>
      <c r="F994" s="104" t="n">
        <f aca="false">($D994*(Input!$G$56/100))/12</f>
        <v>0</v>
      </c>
      <c r="G994" s="104" t="n">
        <f aca="false">(-1)*$E994+$F994</f>
        <v>0</v>
      </c>
    </row>
    <row r="995" customFormat="false" ht="12.8" hidden="false" customHeight="false" outlineLevel="0" collapsed="false">
      <c r="A995" s="76" t="n">
        <v>991</v>
      </c>
      <c r="B995" s="77" t="n">
        <f aca="false">EOMONTH(Input!$C$7,A995)</f>
        <v>73081</v>
      </c>
      <c r="C995" s="77"/>
      <c r="D995" s="104" t="n">
        <f aca="false">IF(($D994+$H994)&lt;0,($D994+$G994),0)</f>
        <v>0</v>
      </c>
      <c r="E995" s="104" t="n">
        <f aca="false">IF($D995&lt;0,Input!$G$60,0)</f>
        <v>0</v>
      </c>
      <c r="F995" s="104" t="n">
        <f aca="false">($D995*(Input!$G$56/100))/12</f>
        <v>0</v>
      </c>
      <c r="G995" s="104" t="n">
        <f aca="false">(-1)*$E995+$F995</f>
        <v>0</v>
      </c>
    </row>
    <row r="996" customFormat="false" ht="12.8" hidden="false" customHeight="false" outlineLevel="0" collapsed="false">
      <c r="A996" s="76" t="n">
        <v>992</v>
      </c>
      <c r="B996" s="77" t="n">
        <f aca="false">EOMONTH(Input!$C$7,A996)</f>
        <v>73109</v>
      </c>
      <c r="C996" s="77"/>
      <c r="D996" s="104" t="n">
        <f aca="false">IF(($D995+$H995)&lt;0,($D995+$G995),0)</f>
        <v>0</v>
      </c>
      <c r="E996" s="104" t="n">
        <f aca="false">IF($D996&lt;0,Input!$G$60,0)</f>
        <v>0</v>
      </c>
      <c r="F996" s="104" t="n">
        <f aca="false">($D996*(Input!$G$56/100))/12</f>
        <v>0</v>
      </c>
      <c r="G996" s="104" t="n">
        <f aca="false">(-1)*$E996+$F996</f>
        <v>0</v>
      </c>
    </row>
    <row r="997" customFormat="false" ht="12.8" hidden="false" customHeight="false" outlineLevel="0" collapsed="false">
      <c r="A997" s="76" t="n">
        <v>993</v>
      </c>
      <c r="B997" s="77" t="n">
        <f aca="false">EOMONTH(Input!$C$7,A997)</f>
        <v>73140</v>
      </c>
      <c r="C997" s="77"/>
      <c r="D997" s="104" t="n">
        <f aca="false">IF(($D996+$H996)&lt;0,($D996+$G996),0)</f>
        <v>0</v>
      </c>
      <c r="E997" s="104" t="n">
        <f aca="false">IF($D997&lt;0,Input!$G$60,0)</f>
        <v>0</v>
      </c>
      <c r="F997" s="104" t="n">
        <f aca="false">($D997*(Input!$G$56/100))/12</f>
        <v>0</v>
      </c>
      <c r="G997" s="104" t="n">
        <f aca="false">(-1)*$E997+$F997</f>
        <v>0</v>
      </c>
    </row>
    <row r="998" customFormat="false" ht="12.8" hidden="false" customHeight="false" outlineLevel="0" collapsed="false">
      <c r="A998" s="76" t="n">
        <v>994</v>
      </c>
      <c r="B998" s="77" t="n">
        <f aca="false">EOMONTH(Input!$C$7,A998)</f>
        <v>73170</v>
      </c>
      <c r="C998" s="77"/>
      <c r="D998" s="104" t="n">
        <f aca="false">IF(($D997+$H997)&lt;0,($D997+$G997),0)</f>
        <v>0</v>
      </c>
      <c r="E998" s="104" t="n">
        <f aca="false">IF($D998&lt;0,Input!$G$60,0)</f>
        <v>0</v>
      </c>
      <c r="F998" s="104" t="n">
        <f aca="false">($D998*(Input!$G$56/100))/12</f>
        <v>0</v>
      </c>
      <c r="G998" s="104" t="n">
        <f aca="false">(-1)*$E998+$F998</f>
        <v>0</v>
      </c>
    </row>
    <row r="999" customFormat="false" ht="12.8" hidden="false" customHeight="false" outlineLevel="0" collapsed="false">
      <c r="A999" s="76" t="n">
        <v>995</v>
      </c>
      <c r="B999" s="77" t="n">
        <f aca="false">EOMONTH(Input!$C$7,A999)</f>
        <v>73201</v>
      </c>
      <c r="C999" s="77"/>
      <c r="D999" s="104" t="n">
        <f aca="false">IF(($D998+$H998)&lt;0,($D998+$G998),0)</f>
        <v>0</v>
      </c>
      <c r="E999" s="104" t="n">
        <f aca="false">IF($D999&lt;0,Input!$G$60,0)</f>
        <v>0</v>
      </c>
      <c r="F999" s="104" t="n">
        <f aca="false">($D999*(Input!$G$56/100))/12</f>
        <v>0</v>
      </c>
      <c r="G999" s="104" t="n">
        <f aca="false">(-1)*$E999+$F999</f>
        <v>0</v>
      </c>
    </row>
    <row r="1000" customFormat="false" ht="12.8" hidden="false" customHeight="false" outlineLevel="0" collapsed="false">
      <c r="A1000" s="76" t="n">
        <v>996</v>
      </c>
      <c r="B1000" s="77" t="n">
        <f aca="false">EOMONTH(Input!$C$7,A1000)</f>
        <v>73231</v>
      </c>
      <c r="C1000" s="77"/>
      <c r="D1000" s="104" t="n">
        <f aca="false">IF(($D999+$H999)&lt;0,($D999+$G999),0)</f>
        <v>0</v>
      </c>
      <c r="E1000" s="104" t="n">
        <f aca="false">IF($D1000&lt;0,Input!$G$60,0)</f>
        <v>0</v>
      </c>
      <c r="F1000" s="104" t="n">
        <f aca="false">($D1000*(Input!$G$56/100))/12</f>
        <v>0</v>
      </c>
      <c r="G1000" s="104" t="n">
        <f aca="false">(-1)*$E1000+$F1000</f>
        <v>0</v>
      </c>
    </row>
    <row r="1001" customFormat="false" ht="12.8" hidden="false" customHeight="false" outlineLevel="0" collapsed="false">
      <c r="A1001" s="76" t="n">
        <v>997</v>
      </c>
      <c r="B1001" s="77" t="n">
        <f aca="false">EOMONTH(Input!$C$7,A1001)</f>
        <v>73262</v>
      </c>
      <c r="C1001" s="77"/>
      <c r="D1001" s="104" t="n">
        <f aca="false">IF(($D1000+$H1000)&lt;0,($D1000+$G1000),0)</f>
        <v>0</v>
      </c>
      <c r="E1001" s="104" t="n">
        <f aca="false">IF($D1001&lt;0,Input!$G$60,0)</f>
        <v>0</v>
      </c>
      <c r="F1001" s="104" t="n">
        <f aca="false">($D1001*(Input!$G$56/100))/12</f>
        <v>0</v>
      </c>
      <c r="G1001" s="104" t="n">
        <f aca="false">(-1)*$E1001+$F1001</f>
        <v>0</v>
      </c>
    </row>
    <row r="1002" customFormat="false" ht="12.8" hidden="false" customHeight="false" outlineLevel="0" collapsed="false">
      <c r="A1002" s="76" t="n">
        <v>998</v>
      </c>
      <c r="B1002" s="77" t="n">
        <f aca="false">EOMONTH(Input!$C$7,A1002)</f>
        <v>73293</v>
      </c>
      <c r="C1002" s="77"/>
      <c r="D1002" s="104" t="n">
        <f aca="false">IF(($D1001+$H1001)&lt;0,($D1001+$G1001),0)</f>
        <v>0</v>
      </c>
      <c r="E1002" s="104" t="n">
        <f aca="false">IF($D1002&lt;0,Input!$G$60,0)</f>
        <v>0</v>
      </c>
      <c r="F1002" s="104" t="n">
        <f aca="false">($D1002*(Input!$G$56/100))/12</f>
        <v>0</v>
      </c>
      <c r="G1002" s="104" t="n">
        <f aca="false">(-1)*$E1002+$F1002</f>
        <v>0</v>
      </c>
    </row>
    <row r="1003" customFormat="false" ht="12.8" hidden="false" customHeight="false" outlineLevel="0" collapsed="false">
      <c r="A1003" s="76" t="n">
        <v>999</v>
      </c>
      <c r="B1003" s="77" t="n">
        <f aca="false">EOMONTH(Input!$C$7,A1003)</f>
        <v>73323</v>
      </c>
      <c r="C1003" s="77"/>
      <c r="D1003" s="104" t="n">
        <f aca="false">IF(($D1002+$H1002)&lt;0,($D1002+$G1002),0)</f>
        <v>0</v>
      </c>
      <c r="E1003" s="104" t="n">
        <f aca="false">IF($D1003&lt;0,Input!$G$60,0)</f>
        <v>0</v>
      </c>
      <c r="F1003" s="104" t="n">
        <f aca="false">($D1003*(Input!$G$56/100))/12</f>
        <v>0</v>
      </c>
      <c r="G1003" s="104" t="n">
        <f aca="false">(-1)*$E1003+$F1003</f>
        <v>0</v>
      </c>
    </row>
    <row r="1004" customFormat="false" ht="12.8" hidden="false" customHeight="false" outlineLevel="0" collapsed="false">
      <c r="A1004" s="76" t="n">
        <v>1000</v>
      </c>
      <c r="B1004" s="77" t="n">
        <f aca="false">EOMONTH(Input!$C$7,A1004)</f>
        <v>73354</v>
      </c>
      <c r="C1004" s="77"/>
      <c r="D1004" s="104" t="n">
        <f aca="false">IF(($D1003+$H1003)&lt;0,($D1003+$G1003),0)</f>
        <v>0</v>
      </c>
      <c r="E1004" s="104" t="n">
        <f aca="false">IF($D1004&lt;0,Input!$G$60,0)</f>
        <v>0</v>
      </c>
      <c r="F1004" s="104" t="n">
        <f aca="false">($D1004*(Input!$G$56/100))/12</f>
        <v>0</v>
      </c>
      <c r="G1004" s="104" t="n">
        <f aca="false">(-1)*$E1004+$F1004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61"/>
    <col collapsed="false" customWidth="true" hidden="false" outlineLevel="0" max="2" min="2" style="77" width="10.83"/>
    <col collapsed="false" customWidth="true" hidden="false" outlineLevel="0" max="3" min="3" style="76" width="4.89"/>
    <col collapsed="false" customWidth="true" hidden="false" outlineLevel="0" max="4" min="4" style="0" width="1.39"/>
    <col collapsed="false" customWidth="true" hidden="false" outlineLevel="0" max="5" min="5" style="76" width="21.16"/>
    <col collapsed="false" customWidth="true" hidden="false" outlineLevel="0" max="6" min="6" style="76" width="21.42"/>
    <col collapsed="false" customWidth="false" hidden="false" outlineLevel="0" max="8" min="7" style="76" width="11.6"/>
    <col collapsed="false" customWidth="true" hidden="false" outlineLevel="0" max="9" min="9" style="76" width="1.29"/>
    <col collapsed="false" customWidth="true" hidden="false" outlineLevel="0" max="10" min="10" style="76" width="13.67"/>
    <col collapsed="false" customWidth="false" hidden="false" outlineLevel="0" max="256" min="11" style="76" width="11.52"/>
  </cols>
  <sheetData>
    <row r="1" customFormat="false" ht="19.7" hidden="false" customHeight="false" outlineLevel="0" collapsed="false">
      <c r="A1" s="79" t="str">
        <f aca="false">Input!$C$22</f>
        <v>Tina</v>
      </c>
      <c r="B1" s="79" t="s">
        <v>225</v>
      </c>
      <c r="E1" s="78"/>
      <c r="F1" s="78"/>
      <c r="G1" s="78"/>
      <c r="H1" s="78"/>
    </row>
    <row r="2" customFormat="false" ht="12.8" hidden="false" customHeight="false" outlineLevel="0" collapsed="false">
      <c r="G2" s="82" t="s">
        <v>165</v>
      </c>
      <c r="J2" s="82" t="s">
        <v>226</v>
      </c>
    </row>
    <row r="3" s="83" customFormat="true" ht="12.8" hidden="false" customHeight="false" outlineLevel="0" collapsed="false">
      <c r="A3" s="83" t="s">
        <v>177</v>
      </c>
      <c r="B3" s="84" t="s">
        <v>178</v>
      </c>
      <c r="C3" s="83" t="s">
        <v>179</v>
      </c>
      <c r="E3" s="83" t="s">
        <v>227</v>
      </c>
      <c r="F3" s="83" t="s">
        <v>228</v>
      </c>
      <c r="G3" s="83" t="s">
        <v>181</v>
      </c>
      <c r="H3" s="83" t="s">
        <v>226</v>
      </c>
      <c r="J3" s="83" t="s">
        <v>192</v>
      </c>
    </row>
    <row r="4" customFormat="false" ht="12.8" hidden="false" customHeight="false" outlineLevel="0" collapsed="false">
      <c r="A4" s="76" t="n">
        <v>0</v>
      </c>
      <c r="B4" s="77" t="n">
        <f aca="false">EOMONTH(Input!$C$7,A4)</f>
        <v>42916</v>
      </c>
      <c r="C4" s="76" t="n">
        <f aca="false">DATEDIF(Input!$C$23,$B4,"Y")</f>
        <v>40</v>
      </c>
      <c r="E4" s="78" t="n">
        <v>0</v>
      </c>
      <c r="F4" s="78" t="n">
        <v>0</v>
      </c>
      <c r="G4" s="78" t="n">
        <v>0</v>
      </c>
      <c r="H4" s="78" t="n">
        <f aca="false">Input!$C$34</f>
        <v>50000</v>
      </c>
      <c r="J4" s="78" t="n">
        <f aca="true">OFFSET($H$4,(MATCH(Input!$C$45,$B$4:$B$1004,1)-1),0,1,1)</f>
        <v>676775.224546333</v>
      </c>
    </row>
    <row r="5" customFormat="false" ht="12.8" hidden="false" customHeight="false" outlineLevel="0" collapsed="false">
      <c r="A5" s="76" t="n">
        <v>1</v>
      </c>
      <c r="B5" s="77" t="n">
        <f aca="false">EOMONTH(Input!$C$7,A5)</f>
        <v>42947</v>
      </c>
      <c r="C5" s="76" t="n">
        <f aca="false">DATEDIF(Input!$C$23,$B5,"Y")</f>
        <v>40</v>
      </c>
      <c r="E5" s="78" t="n">
        <f aca="false">Salary_01!$E5*(Input!$C$36/100)</f>
        <v>350</v>
      </c>
      <c r="F5" s="78" t="n">
        <f aca="false">-1*Salary_01!$I5</f>
        <v>350</v>
      </c>
      <c r="G5" s="78" t="n">
        <f aca="true">IF(AND($B5&gt;Input!$C$45,$B5&lt;Input!$C$25),PMT(Input!$C$37/(100*12),(OFFSET($A$4,MATCH(Input!$C$25,$B$4:$B$1004,1),0,1,1)-OFFSET($A$4,MATCH(Input!$C$31,$B$4:$B$620,1),0,1,1)),$J$4,-1*Input!$C$38,1),0)</f>
        <v>0</v>
      </c>
      <c r="H5" s="78" t="n">
        <f aca="false">IF($B5&lt;Input!$C$25,(($H4+$E5+$F5+$G5)*(1+Input!$C$37/(100*12))),0)</f>
        <v>50911.25</v>
      </c>
    </row>
    <row r="6" customFormat="false" ht="12.8" hidden="false" customHeight="false" outlineLevel="0" collapsed="false">
      <c r="A6" s="76" t="n">
        <v>2</v>
      </c>
      <c r="B6" s="77" t="n">
        <f aca="false">EOMONTH(Input!$C$7,A6)</f>
        <v>42978</v>
      </c>
      <c r="C6" s="76" t="n">
        <f aca="false">DATEDIF(Input!$C$23,$B6,"Y")</f>
        <v>40</v>
      </c>
      <c r="E6" s="78" t="n">
        <f aca="false">Salary_01!$E6*(Input!$C$36/100)</f>
        <v>350</v>
      </c>
      <c r="F6" s="78" t="n">
        <f aca="false">-1*Salary_01!$I6</f>
        <v>350</v>
      </c>
      <c r="G6" s="78" t="n">
        <f aca="true">IF(AND($B6&gt;Input!$C$45,$B6&lt;Input!$C$25),PMT(Input!$C$37/(100*12),(OFFSET($A$4,MATCH(Input!$C$25,$B$4:$B$1004,1),0,1,1)-OFFSET($A$4,MATCH(Input!$C$31,$B$4:$B$620,1),0,1,1)),$J$4,-1*Input!$C$38,1),0)</f>
        <v>0</v>
      </c>
      <c r="H6" s="78" t="n">
        <f aca="false">IF($B6&lt;Input!$C$25,(($H5+$E6+$F6+$G6)*(1+Input!$C$37/(100*12))),0)</f>
        <v>51826.296875</v>
      </c>
    </row>
    <row r="7" customFormat="false" ht="12.8" hidden="false" customHeight="false" outlineLevel="0" collapsed="false">
      <c r="A7" s="76" t="n">
        <v>3</v>
      </c>
      <c r="B7" s="77" t="n">
        <f aca="false">EOMONTH(Input!$C$7,A7)</f>
        <v>43008</v>
      </c>
      <c r="C7" s="76" t="n">
        <f aca="false">DATEDIF(Input!$C$23,$B7,"Y")</f>
        <v>40</v>
      </c>
      <c r="E7" s="78" t="n">
        <f aca="false">Salary_01!$E7*(Input!$C$36/100)</f>
        <v>350</v>
      </c>
      <c r="F7" s="78" t="n">
        <f aca="false">-1*Salary_01!$I7</f>
        <v>350</v>
      </c>
      <c r="G7" s="78" t="n">
        <f aca="true">IF(AND($B7&gt;Input!$C$45,$B7&lt;Input!$C$25),PMT(Input!$C$37/(100*12),(OFFSET($A$4,MATCH(Input!$C$25,$B$4:$B$1004,1),0,1,1)-OFFSET($A$4,MATCH(Input!$C$31,$B$4:$B$620,1),0,1,1)),$J$4,-1*Input!$C$38,1),0)</f>
        <v>0</v>
      </c>
      <c r="H7" s="78" t="n">
        <f aca="false">IF($B7&lt;Input!$C$25,(($H6+$E7+$F7+$G7)*(1+Input!$C$37/(100*12))),0)</f>
        <v>52745.1564453125</v>
      </c>
    </row>
    <row r="8" customFormat="false" ht="12.8" hidden="false" customHeight="false" outlineLevel="0" collapsed="false">
      <c r="A8" s="76" t="n">
        <v>4</v>
      </c>
      <c r="B8" s="77" t="n">
        <f aca="false">EOMONTH(Input!$C$7,A8)</f>
        <v>43039</v>
      </c>
      <c r="C8" s="76" t="n">
        <f aca="false">DATEDIF(Input!$C$23,$B8,"Y")</f>
        <v>40</v>
      </c>
      <c r="E8" s="78" t="n">
        <f aca="false">Salary_01!$E8*(Input!$C$36/100)</f>
        <v>350</v>
      </c>
      <c r="F8" s="78" t="n">
        <f aca="false">-1*Salary_01!$I8</f>
        <v>350</v>
      </c>
      <c r="G8" s="78" t="n">
        <f aca="true">IF(AND($B8&gt;Input!$C$45,$B8&lt;Input!$C$25),PMT(Input!$C$37/(100*12),(OFFSET($A$4,MATCH(Input!$C$25,$B$4:$B$1004,1),0,1,1)-OFFSET($A$4,MATCH(Input!$C$31,$B$4:$B$620,1),0,1,1)),$J$4,-1*Input!$C$38,1),0)</f>
        <v>0</v>
      </c>
      <c r="H8" s="78" t="n">
        <f aca="false">IF($B8&lt;Input!$C$25,(($H7+$E8+$F8+$G8)*(1+Input!$C$37/(100*12))),0)</f>
        <v>53667.844597168</v>
      </c>
    </row>
    <row r="9" customFormat="false" ht="12.8" hidden="false" customHeight="false" outlineLevel="0" collapsed="false">
      <c r="A9" s="76" t="n">
        <v>5</v>
      </c>
      <c r="B9" s="77" t="n">
        <f aca="false">EOMONTH(Input!$C$7,A9)</f>
        <v>43069</v>
      </c>
      <c r="C9" s="76" t="n">
        <f aca="false">DATEDIF(Input!$C$23,$B9,"Y")</f>
        <v>40</v>
      </c>
      <c r="E9" s="78" t="n">
        <f aca="false">Salary_01!$E9*(Input!$C$36/100)</f>
        <v>350</v>
      </c>
      <c r="F9" s="78" t="n">
        <f aca="false">-1*Salary_01!$I9</f>
        <v>350</v>
      </c>
      <c r="G9" s="78" t="n">
        <f aca="true">IF(AND($B9&gt;Input!$C$45,$B9&lt;Input!$C$25),PMT(Input!$C$37/(100*12),(OFFSET($A$4,MATCH(Input!$C$25,$B$4:$B$1004,1),0,1,1)-OFFSET($A$4,MATCH(Input!$C$31,$B$4:$B$620,1),0,1,1)),$J$4,-1*Input!$C$38,1),0)</f>
        <v>0</v>
      </c>
      <c r="H9" s="78" t="n">
        <f aca="false">IF($B9&lt;Input!$C$25,(($H8+$E9+$F9+$G9)*(1+Input!$C$37/(100*12))),0)</f>
        <v>54594.3772829895</v>
      </c>
    </row>
    <row r="10" customFormat="false" ht="12.8" hidden="false" customHeight="false" outlineLevel="0" collapsed="false">
      <c r="A10" s="76" t="n">
        <v>6</v>
      </c>
      <c r="B10" s="77" t="n">
        <f aca="false">EOMONTH(Input!$C$7,A10)</f>
        <v>43100</v>
      </c>
      <c r="C10" s="76" t="n">
        <f aca="false">DATEDIF(Input!$C$23,$B10,"Y")</f>
        <v>40</v>
      </c>
      <c r="E10" s="78" t="n">
        <f aca="false">Salary_01!$E10*(Input!$C$36/100)</f>
        <v>350</v>
      </c>
      <c r="F10" s="78" t="n">
        <f aca="false">-1*Salary_01!$I10</f>
        <v>350</v>
      </c>
      <c r="G10" s="78" t="n">
        <f aca="true">IF(AND($B10&gt;Input!$C$45,$B10&lt;Input!$C$25),PMT(Input!$C$37/(100*12),(OFFSET($A$4,MATCH(Input!$C$25,$B$4:$B$1004,1),0,1,1)-OFFSET($A$4,MATCH(Input!$C$31,$B$4:$B$620,1),0,1,1)),$J$4,-1*Input!$C$38,1),0)</f>
        <v>0</v>
      </c>
      <c r="H10" s="78" t="n">
        <f aca="false">IF($B10&lt;Input!$C$25,(($H9+$E10+$F10+$G10)*(1+Input!$C$37/(100*12))),0)</f>
        <v>55524.7705216686</v>
      </c>
    </row>
    <row r="11" customFormat="false" ht="12.8" hidden="false" customHeight="false" outlineLevel="0" collapsed="false">
      <c r="A11" s="76" t="n">
        <v>7</v>
      </c>
      <c r="B11" s="77" t="n">
        <f aca="false">EOMONTH(Input!$C$7,A11)</f>
        <v>43131</v>
      </c>
      <c r="C11" s="76" t="n">
        <f aca="false">DATEDIF(Input!$C$23,$B11,"Y")</f>
        <v>40</v>
      </c>
      <c r="E11" s="78" t="n">
        <f aca="false">Salary_01!$E11*(Input!$C$36/100)</f>
        <v>350</v>
      </c>
      <c r="F11" s="78" t="n">
        <f aca="false">-1*Salary_01!$I11</f>
        <v>350</v>
      </c>
      <c r="G11" s="78" t="n">
        <f aca="true">IF(AND($B11&gt;Input!$C$45,$B11&lt;Input!$C$25),PMT(Input!$C$37/(100*12),(OFFSET($A$4,MATCH(Input!$C$25,$B$4:$B$1004,1),0,1,1)-OFFSET($A$4,MATCH(Input!$C$31,$B$4:$B$620,1),0,1,1)),$J$4,-1*Input!$C$38,1),0)</f>
        <v>0</v>
      </c>
      <c r="H11" s="78" t="n">
        <f aca="false">IF($B11&lt;Input!$C$25,(($H10+$E11+$F11+$G11)*(1+Input!$C$37/(100*12))),0)</f>
        <v>56459.0403988422</v>
      </c>
    </row>
    <row r="12" customFormat="false" ht="12.8" hidden="false" customHeight="false" outlineLevel="0" collapsed="false">
      <c r="A12" s="76" t="n">
        <v>8</v>
      </c>
      <c r="B12" s="77" t="n">
        <f aca="false">EOMONTH(Input!$C$7,A12)</f>
        <v>43159</v>
      </c>
      <c r="C12" s="76" t="n">
        <f aca="false">DATEDIF(Input!$C$23,$B12,"Y")</f>
        <v>40</v>
      </c>
      <c r="E12" s="78" t="n">
        <f aca="false">Salary_01!$E12*(Input!$C$36/100)</f>
        <v>350</v>
      </c>
      <c r="F12" s="78" t="n">
        <f aca="false">-1*Salary_01!$I12</f>
        <v>350</v>
      </c>
      <c r="G12" s="78" t="n">
        <f aca="true">IF(AND($B12&gt;Input!$C$45,$B12&lt;Input!$C$25),PMT(Input!$C$37/(100*12),(OFFSET($A$4,MATCH(Input!$C$25,$B$4:$B$1004,1),0,1,1)-OFFSET($A$4,MATCH(Input!$C$31,$B$4:$B$620,1),0,1,1)),$J$4,-1*Input!$C$38,1),0)</f>
        <v>0</v>
      </c>
      <c r="H12" s="78" t="n">
        <f aca="false">IF($B12&lt;Input!$C$25,(($H11+$E12+$F12+$G12)*(1+Input!$C$37/(100*12))),0)</f>
        <v>57397.2030671707</v>
      </c>
    </row>
    <row r="13" customFormat="false" ht="12.8" hidden="false" customHeight="false" outlineLevel="0" collapsed="false">
      <c r="A13" s="76" t="n">
        <v>9</v>
      </c>
      <c r="B13" s="77" t="n">
        <f aca="false">EOMONTH(Input!$C$7,A13)</f>
        <v>43190</v>
      </c>
      <c r="C13" s="76" t="n">
        <f aca="false">DATEDIF(Input!$C$23,$B13,"Y")</f>
        <v>40</v>
      </c>
      <c r="E13" s="78" t="n">
        <f aca="false">Salary_01!$E13*(Input!$C$36/100)</f>
        <v>350</v>
      </c>
      <c r="F13" s="78" t="n">
        <f aca="false">-1*Salary_01!$I13</f>
        <v>350</v>
      </c>
      <c r="G13" s="78" t="n">
        <f aca="true">IF(AND($B13&gt;Input!$C$45,$B13&lt;Input!$C$25),PMT(Input!$C$37/(100*12),(OFFSET($A$4,MATCH(Input!$C$25,$B$4:$B$1004,1),0,1,1)-OFFSET($A$4,MATCH(Input!$C$31,$B$4:$B$620,1),0,1,1)),$J$4,-1*Input!$C$38,1),0)</f>
        <v>0</v>
      </c>
      <c r="H13" s="78" t="n">
        <f aca="false">IF($B13&lt;Input!$C$25,(($H12+$E13+$F13+$G13)*(1+Input!$C$37/(100*12))),0)</f>
        <v>58339.2747466173</v>
      </c>
    </row>
    <row r="14" customFormat="false" ht="12.8" hidden="false" customHeight="false" outlineLevel="0" collapsed="false">
      <c r="A14" s="76" t="n">
        <v>10</v>
      </c>
      <c r="B14" s="77" t="n">
        <f aca="false">EOMONTH(Input!$C$7,A14)</f>
        <v>43220</v>
      </c>
      <c r="C14" s="76" t="n">
        <f aca="false">DATEDIF(Input!$C$23,$B14,"Y")</f>
        <v>40</v>
      </c>
      <c r="E14" s="78" t="n">
        <f aca="false">Salary_01!$E14*(Input!$C$36/100)</f>
        <v>350</v>
      </c>
      <c r="F14" s="78" t="n">
        <f aca="false">-1*Salary_01!$I14</f>
        <v>350</v>
      </c>
      <c r="G14" s="78" t="n">
        <f aca="true">IF(AND($B14&gt;Input!$C$45,$B14&lt;Input!$C$25),PMT(Input!$C$37/(100*12),(OFFSET($A$4,MATCH(Input!$C$25,$B$4:$B$1004,1),0,1,1)-OFFSET($A$4,MATCH(Input!$C$31,$B$4:$B$620,1),0,1,1)),$J$4,-1*Input!$C$38,1),0)</f>
        <v>0</v>
      </c>
      <c r="H14" s="78" t="n">
        <f aca="false">IF($B14&lt;Input!$C$25,(($H13+$E14+$F14+$G14)*(1+Input!$C$37/(100*12))),0)</f>
        <v>59285.2717247282</v>
      </c>
    </row>
    <row r="15" customFormat="false" ht="12.8" hidden="false" customHeight="false" outlineLevel="0" collapsed="false">
      <c r="A15" s="76" t="n">
        <v>11</v>
      </c>
      <c r="B15" s="77" t="n">
        <f aca="false">EOMONTH(Input!$C$7,A15)</f>
        <v>43251</v>
      </c>
      <c r="C15" s="76" t="n">
        <f aca="false">DATEDIF(Input!$C$23,$B15,"Y")</f>
        <v>41</v>
      </c>
      <c r="E15" s="78" t="n">
        <f aca="false">Salary_01!$E15*(Input!$C$36/100)</f>
        <v>350</v>
      </c>
      <c r="F15" s="78" t="n">
        <f aca="false">-1*Salary_01!$I15</f>
        <v>350</v>
      </c>
      <c r="G15" s="78" t="n">
        <f aca="true">IF(AND($B15&gt;Input!$C$45,$B15&lt;Input!$C$25),PMT(Input!$C$37/(100*12),(OFFSET($A$4,MATCH(Input!$C$25,$B$4:$B$1004,1),0,1,1)-OFFSET($A$4,MATCH(Input!$C$31,$B$4:$B$620,1),0,1,1)),$J$4,-1*Input!$C$38,1),0)</f>
        <v>0</v>
      </c>
      <c r="H15" s="78" t="n">
        <f aca="false">IF($B15&lt;Input!$C$25,(($H14+$E15+$F15+$G15)*(1+Input!$C$37/(100*12))),0)</f>
        <v>60235.2103569146</v>
      </c>
    </row>
    <row r="16" customFormat="false" ht="12.8" hidden="false" customHeight="false" outlineLevel="0" collapsed="false">
      <c r="A16" s="76" t="n">
        <v>12</v>
      </c>
      <c r="B16" s="77" t="n">
        <f aca="false">EOMONTH(Input!$C$7,A16)</f>
        <v>43281</v>
      </c>
      <c r="C16" s="76" t="n">
        <f aca="false">DATEDIF(Input!$C$23,$B16,"Y")</f>
        <v>41</v>
      </c>
      <c r="E16" s="78" t="n">
        <f aca="false">Salary_01!$E16*(Input!$C$36/100)</f>
        <v>357</v>
      </c>
      <c r="F16" s="78" t="n">
        <f aca="false">-1*Salary_01!$I16</f>
        <v>357</v>
      </c>
      <c r="G16" s="78" t="n">
        <f aca="true">IF(AND($B16&gt;Input!$C$45,$B16&lt;Input!$C$25),PMT(Input!$C$37/(100*12),(OFFSET($A$4,MATCH(Input!$C$25,$B$4:$B$1004,1),0,1,1)-OFFSET($A$4,MATCH(Input!$C$31,$B$4:$B$620,1),0,1,1)),$J$4,-1*Input!$C$38,1),0)</f>
        <v>0</v>
      </c>
      <c r="H16" s="78" t="n">
        <f aca="false">IF($B16&lt;Input!$C$25,(($H15+$E16+$F16+$G16)*(1+Input!$C$37/(100*12))),0)</f>
        <v>61203.1654000684</v>
      </c>
      <c r="I16" s="78"/>
    </row>
    <row r="17" customFormat="false" ht="12.8" hidden="false" customHeight="false" outlineLevel="0" collapsed="false">
      <c r="A17" s="76" t="n">
        <v>13</v>
      </c>
      <c r="B17" s="77" t="n">
        <f aca="false">EOMONTH(Input!$C$7,A17)</f>
        <v>43312</v>
      </c>
      <c r="C17" s="76" t="n">
        <f aca="false">DATEDIF(Input!$C$23,$B17,"Y")</f>
        <v>41</v>
      </c>
      <c r="E17" s="78" t="n">
        <f aca="false">Salary_01!$E17*(Input!$C$36/100)</f>
        <v>357</v>
      </c>
      <c r="F17" s="78" t="n">
        <f aca="false">-1*Salary_01!$I17</f>
        <v>357</v>
      </c>
      <c r="G17" s="78" t="n">
        <f aca="true">IF(AND($B17&gt;Input!$C$45,$B17&lt;Input!$C$25),PMT(Input!$C$37/(100*12),(OFFSET($A$4,MATCH(Input!$C$25,$B$4:$B$1004,1),0,1,1)-OFFSET($A$4,MATCH(Input!$C$31,$B$4:$B$620,1),0,1,1)),$J$4,-1*Input!$C$38,1),0)</f>
        <v>0</v>
      </c>
      <c r="H17" s="78" t="n">
        <f aca="false">IF($B17&lt;Input!$C$25,(($H16+$E17+$F17+$G17)*(1+Input!$C$37/(100*12))),0)</f>
        <v>62175.1535892353</v>
      </c>
    </row>
    <row r="18" customFormat="false" ht="12.8" hidden="false" customHeight="false" outlineLevel="0" collapsed="false">
      <c r="A18" s="76" t="n">
        <v>14</v>
      </c>
      <c r="B18" s="77" t="n">
        <f aca="false">EOMONTH(Input!$C$7,A18)</f>
        <v>43343</v>
      </c>
      <c r="C18" s="76" t="n">
        <f aca="false">DATEDIF(Input!$C$23,$B18,"Y")</f>
        <v>41</v>
      </c>
      <c r="E18" s="78" t="n">
        <f aca="false">Salary_01!$E18*(Input!$C$36/100)</f>
        <v>357</v>
      </c>
      <c r="F18" s="78" t="n">
        <f aca="false">-1*Salary_01!$I18</f>
        <v>357</v>
      </c>
      <c r="G18" s="78" t="n">
        <f aca="true">IF(AND($B18&gt;Input!$C$45,$B18&lt;Input!$C$25),PMT(Input!$C$37/(100*12),(OFFSET($A$4,MATCH(Input!$C$25,$B$4:$B$1004,1),0,1,1)-OFFSET($A$4,MATCH(Input!$C$31,$B$4:$B$620,1),0,1,1)),$J$4,-1*Input!$C$38,1),0)</f>
        <v>0</v>
      </c>
      <c r="H18" s="78" t="n">
        <f aca="false">IF($B18&lt;Input!$C$25,(($H17+$E18+$F18+$G18)*(1+Input!$C$37/(100*12))),0)</f>
        <v>63151.1917291905</v>
      </c>
    </row>
    <row r="19" customFormat="false" ht="12.8" hidden="false" customHeight="false" outlineLevel="0" collapsed="false">
      <c r="A19" s="76" t="n">
        <v>15</v>
      </c>
      <c r="B19" s="77" t="n">
        <f aca="false">EOMONTH(Input!$C$7,A19)</f>
        <v>43373</v>
      </c>
      <c r="C19" s="76" t="n">
        <f aca="false">DATEDIF(Input!$C$23,$B19,"Y")</f>
        <v>41</v>
      </c>
      <c r="E19" s="78" t="n">
        <f aca="false">Salary_01!$E19*(Input!$C$36/100)</f>
        <v>357</v>
      </c>
      <c r="F19" s="78" t="n">
        <f aca="false">-1*Salary_01!$I19</f>
        <v>357</v>
      </c>
      <c r="G19" s="78" t="n">
        <f aca="true">IF(AND($B19&gt;Input!$C$45,$B19&lt;Input!$C$25),PMT(Input!$C$37/(100*12),(OFFSET($A$4,MATCH(Input!$C$25,$B$4:$B$1004,1),0,1,1)-OFFSET($A$4,MATCH(Input!$C$31,$B$4:$B$620,1),0,1,1)),$J$4,-1*Input!$C$38,1),0)</f>
        <v>0</v>
      </c>
      <c r="H19" s="78" t="n">
        <f aca="false">IF($B19&lt;Input!$C$25,(($H18+$E19+$F19+$G19)*(1+Input!$C$37/(100*12))),0)</f>
        <v>64131.2966947288</v>
      </c>
    </row>
    <row r="20" customFormat="false" ht="12.8" hidden="false" customHeight="false" outlineLevel="0" collapsed="false">
      <c r="A20" s="76" t="n">
        <v>16</v>
      </c>
      <c r="B20" s="77" t="n">
        <f aca="false">EOMONTH(Input!$C$7,A20)</f>
        <v>43404</v>
      </c>
      <c r="C20" s="76" t="n">
        <f aca="false">DATEDIF(Input!$C$23,$B20,"Y")</f>
        <v>41</v>
      </c>
      <c r="E20" s="78" t="n">
        <f aca="false">Salary_01!$E20*(Input!$C$36/100)</f>
        <v>357</v>
      </c>
      <c r="F20" s="78" t="n">
        <f aca="false">-1*Salary_01!$I20</f>
        <v>357</v>
      </c>
      <c r="G20" s="78" t="n">
        <f aca="true">IF(AND($B20&gt;Input!$C$45,$B20&lt;Input!$C$25),PMT(Input!$C$37/(100*12),(OFFSET($A$4,MATCH(Input!$C$25,$B$4:$B$1004,1),0,1,1)-OFFSET($A$4,MATCH(Input!$C$31,$B$4:$B$620,1),0,1,1)),$J$4,-1*Input!$C$38,1),0)</f>
        <v>0</v>
      </c>
      <c r="H20" s="78" t="n">
        <f aca="false">IF($B20&lt;Input!$C$25,(($H19+$E20+$F20+$G20)*(1+Input!$C$37/(100*12))),0)</f>
        <v>65115.4854309568</v>
      </c>
    </row>
    <row r="21" customFormat="false" ht="12.8" hidden="false" customHeight="false" outlineLevel="0" collapsed="false">
      <c r="A21" s="76" t="n">
        <v>17</v>
      </c>
      <c r="B21" s="77" t="n">
        <f aca="false">EOMONTH(Input!$C$7,A21)</f>
        <v>43434</v>
      </c>
      <c r="C21" s="76" t="n">
        <f aca="false">DATEDIF(Input!$C$23,$B21,"Y")</f>
        <v>41</v>
      </c>
      <c r="E21" s="78" t="n">
        <f aca="false">Salary_01!$E21*(Input!$C$36/100)</f>
        <v>357</v>
      </c>
      <c r="F21" s="78" t="n">
        <f aca="false">-1*Salary_01!$I21</f>
        <v>357</v>
      </c>
      <c r="G21" s="78" t="n">
        <f aca="true">IF(AND($B21&gt;Input!$C$45,$B21&lt;Input!$C$25),PMT(Input!$C$37/(100*12),(OFFSET($A$4,MATCH(Input!$C$25,$B$4:$B$1004,1),0,1,1)-OFFSET($A$4,MATCH(Input!$C$31,$B$4:$B$620,1),0,1,1)),$J$4,-1*Input!$C$38,1),0)</f>
        <v>0</v>
      </c>
      <c r="H21" s="78" t="n">
        <f aca="false">IF($B21&lt;Input!$C$25,(($H20+$E21+$F21+$G21)*(1+Input!$C$37/(100*12))),0)</f>
        <v>66103.7749535858</v>
      </c>
    </row>
    <row r="22" customFormat="false" ht="12.8" hidden="false" customHeight="false" outlineLevel="0" collapsed="false">
      <c r="A22" s="76" t="n">
        <v>18</v>
      </c>
      <c r="B22" s="77" t="n">
        <f aca="false">EOMONTH(Input!$C$7,A22)</f>
        <v>43465</v>
      </c>
      <c r="C22" s="76" t="n">
        <f aca="false">DATEDIF(Input!$C$23,$B22,"Y")</f>
        <v>41</v>
      </c>
      <c r="E22" s="78" t="n">
        <f aca="false">Salary_01!$E22*(Input!$C$36/100)</f>
        <v>357</v>
      </c>
      <c r="F22" s="78" t="n">
        <f aca="false">-1*Salary_01!$I22</f>
        <v>357</v>
      </c>
      <c r="G22" s="78" t="n">
        <f aca="true">IF(AND($B22&gt;Input!$C$45,$B22&lt;Input!$C$25),PMT(Input!$C$37/(100*12),(OFFSET($A$4,MATCH(Input!$C$25,$B$4:$B$1004,1),0,1,1)-OFFSET($A$4,MATCH(Input!$C$31,$B$4:$B$620,1),0,1,1)),$J$4,-1*Input!$C$38,1),0)</f>
        <v>0</v>
      </c>
      <c r="H22" s="78" t="n">
        <f aca="false">IF($B22&lt;Input!$C$25,(($H21+$E22+$F22+$G22)*(1+Input!$C$37/(100*12))),0)</f>
        <v>67096.1823492257</v>
      </c>
    </row>
    <row r="23" customFormat="false" ht="12.8" hidden="false" customHeight="false" outlineLevel="0" collapsed="false">
      <c r="A23" s="76" t="n">
        <v>19</v>
      </c>
      <c r="B23" s="77" t="n">
        <f aca="false">EOMONTH(Input!$C$7,A23)</f>
        <v>43496</v>
      </c>
      <c r="C23" s="76" t="n">
        <f aca="false">DATEDIF(Input!$C$23,$B23,"Y")</f>
        <v>41</v>
      </c>
      <c r="E23" s="78" t="n">
        <f aca="false">Salary_01!$E23*(Input!$C$36/100)</f>
        <v>357</v>
      </c>
      <c r="F23" s="78" t="n">
        <f aca="false">-1*Salary_01!$I23</f>
        <v>357</v>
      </c>
      <c r="G23" s="78" t="n">
        <f aca="true">IF(AND($B23&gt;Input!$C$45,$B23&lt;Input!$C$25),PMT(Input!$C$37/(100*12),(OFFSET($A$4,MATCH(Input!$C$25,$B$4:$B$1004,1),0,1,1)-OFFSET($A$4,MATCH(Input!$C$31,$B$4:$B$620,1),0,1,1)),$J$4,-1*Input!$C$38,1),0)</f>
        <v>0</v>
      </c>
      <c r="H23" s="78" t="n">
        <f aca="false">IF($B23&lt;Input!$C$25,(($H22+$E23+$F23+$G23)*(1+Input!$C$37/(100*12))),0)</f>
        <v>68092.7247756808</v>
      </c>
    </row>
    <row r="24" customFormat="false" ht="12.8" hidden="false" customHeight="false" outlineLevel="0" collapsed="false">
      <c r="A24" s="76" t="n">
        <v>20</v>
      </c>
      <c r="B24" s="77" t="n">
        <f aca="false">EOMONTH(Input!$C$7,A24)</f>
        <v>43524</v>
      </c>
      <c r="C24" s="76" t="n">
        <f aca="false">DATEDIF(Input!$C$23,$B24,"Y")</f>
        <v>41</v>
      </c>
      <c r="E24" s="78" t="n">
        <f aca="false">Salary_01!$E24*(Input!$C$36/100)</f>
        <v>357</v>
      </c>
      <c r="F24" s="78" t="n">
        <f aca="false">-1*Salary_01!$I24</f>
        <v>357</v>
      </c>
      <c r="G24" s="78" t="n">
        <f aca="true">IF(AND($B24&gt;Input!$C$45,$B24&lt;Input!$C$25),PMT(Input!$C$37/(100*12),(OFFSET($A$4,MATCH(Input!$C$25,$B$4:$B$1004,1),0,1,1)-OFFSET($A$4,MATCH(Input!$C$31,$B$4:$B$620,1),0,1,1)),$J$4,-1*Input!$C$38,1),0)</f>
        <v>0</v>
      </c>
      <c r="H24" s="78" t="n">
        <f aca="false">IF($B24&lt;Input!$C$25,(($H23+$E24+$F24+$G24)*(1+Input!$C$37/(100*12))),0)</f>
        <v>69093.4194622462</v>
      </c>
    </row>
    <row r="25" customFormat="false" ht="12.8" hidden="false" customHeight="false" outlineLevel="0" collapsed="false">
      <c r="A25" s="76" t="n">
        <v>21</v>
      </c>
      <c r="B25" s="77" t="n">
        <f aca="false">EOMONTH(Input!$C$7,A25)</f>
        <v>43555</v>
      </c>
      <c r="C25" s="76" t="n">
        <f aca="false">DATEDIF(Input!$C$23,$B25,"Y")</f>
        <v>41</v>
      </c>
      <c r="E25" s="78" t="n">
        <f aca="false">Salary_01!$E25*(Input!$C$36/100)</f>
        <v>357</v>
      </c>
      <c r="F25" s="78" t="n">
        <f aca="false">-1*Salary_01!$I25</f>
        <v>357</v>
      </c>
      <c r="G25" s="78" t="n">
        <f aca="true">IF(AND($B25&gt;Input!$C$45,$B25&lt;Input!$C$25),PMT(Input!$C$37/(100*12),(OFFSET($A$4,MATCH(Input!$C$25,$B$4:$B$1004,1),0,1,1)-OFFSET($A$4,MATCH(Input!$C$31,$B$4:$B$620,1),0,1,1)),$J$4,-1*Input!$C$38,1),0)</f>
        <v>0</v>
      </c>
      <c r="H25" s="78" t="n">
        <f aca="false">IF($B25&lt;Input!$C$25,(($H24+$E25+$F25+$G25)*(1+Input!$C$37/(100*12))),0)</f>
        <v>70098.2837100055</v>
      </c>
    </row>
    <row r="26" customFormat="false" ht="12.8" hidden="false" customHeight="false" outlineLevel="0" collapsed="false">
      <c r="A26" s="76" t="n">
        <v>22</v>
      </c>
      <c r="B26" s="77" t="n">
        <f aca="false">EOMONTH(Input!$C$7,A26)</f>
        <v>43585</v>
      </c>
      <c r="C26" s="76" t="n">
        <f aca="false">DATEDIF(Input!$C$23,$B26,"Y")</f>
        <v>41</v>
      </c>
      <c r="E26" s="78" t="n">
        <f aca="false">Salary_01!$E26*(Input!$C$36/100)</f>
        <v>357</v>
      </c>
      <c r="F26" s="78" t="n">
        <f aca="false">-1*Salary_01!$I26</f>
        <v>357</v>
      </c>
      <c r="G26" s="78" t="n">
        <f aca="true">IF(AND($B26&gt;Input!$C$45,$B26&lt;Input!$C$25),PMT(Input!$C$37/(100*12),(OFFSET($A$4,MATCH(Input!$C$25,$B$4:$B$1004,1),0,1,1)-OFFSET($A$4,MATCH(Input!$C$31,$B$4:$B$620,1),0,1,1)),$J$4,-1*Input!$C$38,1),0)</f>
        <v>0</v>
      </c>
      <c r="H26" s="78" t="n">
        <f aca="false">IF($B26&lt;Input!$C$25,(($H25+$E26+$F26+$G26)*(1+Input!$C$37/(100*12))),0)</f>
        <v>71107.3348921305</v>
      </c>
    </row>
    <row r="27" customFormat="false" ht="12.8" hidden="false" customHeight="false" outlineLevel="0" collapsed="false">
      <c r="A27" s="76" t="n">
        <v>23</v>
      </c>
      <c r="B27" s="77" t="n">
        <f aca="false">EOMONTH(Input!$C$7,A27)</f>
        <v>43616</v>
      </c>
      <c r="C27" s="76" t="n">
        <f aca="false">DATEDIF(Input!$C$23,$B27,"Y")</f>
        <v>42</v>
      </c>
      <c r="E27" s="78" t="n">
        <f aca="false">Salary_01!$E27*(Input!$C$36/100)</f>
        <v>357</v>
      </c>
      <c r="F27" s="78" t="n">
        <f aca="false">-1*Salary_01!$I27</f>
        <v>357</v>
      </c>
      <c r="G27" s="78" t="n">
        <f aca="true">IF(AND($B27&gt;Input!$C$45,$B27&lt;Input!$C$25),PMT(Input!$C$37/(100*12),(OFFSET($A$4,MATCH(Input!$C$25,$B$4:$B$1004,1),0,1,1)-OFFSET($A$4,MATCH(Input!$C$31,$B$4:$B$620,1),0,1,1)),$J$4,-1*Input!$C$38,1),0)</f>
        <v>0</v>
      </c>
      <c r="H27" s="78" t="n">
        <f aca="false">IF($B27&lt;Input!$C$25,(($H26+$E27+$F27+$G27)*(1+Input!$C$37/(100*12))),0)</f>
        <v>72120.5904541811</v>
      </c>
    </row>
    <row r="28" customFormat="false" ht="12.8" hidden="false" customHeight="false" outlineLevel="0" collapsed="false">
      <c r="A28" s="76" t="n">
        <v>24</v>
      </c>
      <c r="B28" s="77" t="n">
        <f aca="false">EOMONTH(Input!$C$7,A28)</f>
        <v>43646</v>
      </c>
      <c r="C28" s="76" t="n">
        <f aca="false">DATEDIF(Input!$C$23,$B28,"Y")</f>
        <v>42</v>
      </c>
      <c r="E28" s="78" t="n">
        <f aca="false">Salary_01!$E28*(Input!$C$36/100)</f>
        <v>364.14</v>
      </c>
      <c r="F28" s="78" t="n">
        <f aca="false">-1*Salary_01!$I28</f>
        <v>364.14</v>
      </c>
      <c r="G28" s="78" t="n">
        <f aca="true">IF(AND($B28&gt;Input!$C$45,$B28&lt;Input!$C$25),PMT(Input!$C$37/(100*12),(OFFSET($A$4,MATCH(Input!$C$25,$B$4:$B$1004,1),0,1,1)-OFFSET($A$4,MATCH(Input!$C$31,$B$4:$B$620,1),0,1,1)),$J$4,-1*Input!$C$38,1),0)</f>
        <v>0</v>
      </c>
      <c r="H28" s="78" t="n">
        <f aca="false">IF($B28&lt;Input!$C$25,(($H27+$E28+$F28+$G28)*(1+Input!$C$37/(100*12))),0)</f>
        <v>73152.4074144068</v>
      </c>
    </row>
    <row r="29" customFormat="false" ht="12.8" hidden="false" customHeight="false" outlineLevel="0" collapsed="false">
      <c r="A29" s="76" t="n">
        <v>25</v>
      </c>
      <c r="B29" s="77" t="n">
        <f aca="false">EOMONTH(Input!$C$7,A29)</f>
        <v>43677</v>
      </c>
      <c r="C29" s="76" t="n">
        <f aca="false">DATEDIF(Input!$C$23,$B29,"Y")</f>
        <v>42</v>
      </c>
      <c r="E29" s="78" t="n">
        <f aca="false">Salary_01!$E29*(Input!$C$36/100)</f>
        <v>364.14</v>
      </c>
      <c r="F29" s="78" t="n">
        <f aca="false">-1*Salary_01!$I29</f>
        <v>364.14</v>
      </c>
      <c r="G29" s="78" t="n">
        <f aca="true">IF(AND($B29&gt;Input!$C$45,$B29&lt;Input!$C$25),PMT(Input!$C$37/(100*12),(OFFSET($A$4,MATCH(Input!$C$25,$B$4:$B$1004,1),0,1,1)-OFFSET($A$4,MATCH(Input!$C$31,$B$4:$B$620,1),0,1,1)),$J$4,-1*Input!$C$38,1),0)</f>
        <v>0</v>
      </c>
      <c r="H29" s="78" t="n">
        <f aca="false">IF($B29&lt;Input!$C$25,(($H28+$E29+$F29+$G29)*(1+Input!$C$37/(100*12))),0)</f>
        <v>74188.5236119669</v>
      </c>
    </row>
    <row r="30" customFormat="false" ht="12.8" hidden="false" customHeight="false" outlineLevel="0" collapsed="false">
      <c r="A30" s="76" t="n">
        <v>26</v>
      </c>
      <c r="B30" s="77" t="n">
        <f aca="false">EOMONTH(Input!$C$7,A30)</f>
        <v>43708</v>
      </c>
      <c r="C30" s="76" t="n">
        <f aca="false">DATEDIF(Input!$C$23,$B30,"Y")</f>
        <v>42</v>
      </c>
      <c r="E30" s="78" t="n">
        <f aca="false">Salary_01!$E30*(Input!$C$36/100)</f>
        <v>364.14</v>
      </c>
      <c r="F30" s="78" t="n">
        <f aca="false">-1*Salary_01!$I30</f>
        <v>364.14</v>
      </c>
      <c r="G30" s="78" t="n">
        <f aca="true">IF(AND($B30&gt;Input!$C$45,$B30&lt;Input!$C$25),PMT(Input!$C$37/(100*12),(OFFSET($A$4,MATCH(Input!$C$25,$B$4:$B$1004,1),0,1,1)-OFFSET($A$4,MATCH(Input!$C$31,$B$4:$B$620,1),0,1,1)),$J$4,-1*Input!$C$38,1),0)</f>
        <v>0</v>
      </c>
      <c r="H30" s="78" t="n">
        <f aca="false">IF($B30&lt;Input!$C$25,(($H29+$E30+$F30+$G30)*(1+Input!$C$37/(100*12))),0)</f>
        <v>75228.95696035</v>
      </c>
    </row>
    <row r="31" customFormat="false" ht="12.8" hidden="false" customHeight="false" outlineLevel="0" collapsed="false">
      <c r="A31" s="76" t="n">
        <v>27</v>
      </c>
      <c r="B31" s="77" t="n">
        <f aca="false">EOMONTH(Input!$C$7,A31)</f>
        <v>43738</v>
      </c>
      <c r="C31" s="76" t="n">
        <f aca="false">DATEDIF(Input!$C$23,$B31,"Y")</f>
        <v>42</v>
      </c>
      <c r="E31" s="78" t="n">
        <f aca="false">Salary_01!$E31*(Input!$C$36/100)</f>
        <v>364.14</v>
      </c>
      <c r="F31" s="78" t="n">
        <f aca="false">-1*Salary_01!$I31</f>
        <v>364.14</v>
      </c>
      <c r="G31" s="78" t="n">
        <f aca="true">IF(AND($B31&gt;Input!$C$45,$B31&lt;Input!$C$25),PMT(Input!$C$37/(100*12),(OFFSET($A$4,MATCH(Input!$C$25,$B$4:$B$1004,1),0,1,1)-OFFSET($A$4,MATCH(Input!$C$31,$B$4:$B$620,1),0,1,1)),$J$4,-1*Input!$C$38,1),0)</f>
        <v>0</v>
      </c>
      <c r="H31" s="78" t="n">
        <f aca="false">IF($B31&lt;Input!$C$25,(($H30+$E31+$F31+$G31)*(1+Input!$C$37/(100*12))),0)</f>
        <v>76273.7254476848</v>
      </c>
    </row>
    <row r="32" customFormat="false" ht="12.8" hidden="false" customHeight="false" outlineLevel="0" collapsed="false">
      <c r="A32" s="76" t="n">
        <v>28</v>
      </c>
      <c r="B32" s="77" t="n">
        <f aca="false">EOMONTH(Input!$C$7,A32)</f>
        <v>43769</v>
      </c>
      <c r="C32" s="76" t="n">
        <f aca="false">DATEDIF(Input!$C$23,$B32,"Y")</f>
        <v>42</v>
      </c>
      <c r="E32" s="78" t="n">
        <f aca="false">Salary_01!$E32*(Input!$C$36/100)</f>
        <v>364.14</v>
      </c>
      <c r="F32" s="78" t="n">
        <f aca="false">-1*Salary_01!$I32</f>
        <v>364.14</v>
      </c>
      <c r="G32" s="78" t="n">
        <f aca="true">IF(AND($B32&gt;Input!$C$45,$B32&lt;Input!$C$25),PMT(Input!$C$37/(100*12),(OFFSET($A$4,MATCH(Input!$C$25,$B$4:$B$1004,1),0,1,1)-OFFSET($A$4,MATCH(Input!$C$31,$B$4:$B$620,1),0,1,1)),$J$4,-1*Input!$C$38,1),0)</f>
        <v>0</v>
      </c>
      <c r="H32" s="78" t="n">
        <f aca="false">IF($B32&lt;Input!$C$25,(($H31+$E32+$F32+$G32)*(1+Input!$C$37/(100*12))),0)</f>
        <v>77322.8471370502</v>
      </c>
    </row>
    <row r="33" customFormat="false" ht="12.8" hidden="false" customHeight="false" outlineLevel="0" collapsed="false">
      <c r="A33" s="76" t="n">
        <v>29</v>
      </c>
      <c r="B33" s="77" t="n">
        <f aca="false">EOMONTH(Input!$C$7,A33)</f>
        <v>43799</v>
      </c>
      <c r="C33" s="76" t="n">
        <f aca="false">DATEDIF(Input!$C$23,$B33,"Y")</f>
        <v>42</v>
      </c>
      <c r="E33" s="78" t="n">
        <f aca="false">Salary_01!$E33*(Input!$C$36/100)</f>
        <v>364.14</v>
      </c>
      <c r="F33" s="78" t="n">
        <f aca="false">-1*Salary_01!$I33</f>
        <v>364.14</v>
      </c>
      <c r="G33" s="78" t="n">
        <f aca="true">IF(AND($B33&gt;Input!$C$45,$B33&lt;Input!$C$25),PMT(Input!$C$37/(100*12),(OFFSET($A$4,MATCH(Input!$C$25,$B$4:$B$1004,1),0,1,1)-OFFSET($A$4,MATCH(Input!$C$31,$B$4:$B$620,1),0,1,1)),$J$4,-1*Input!$C$38,1),0)</f>
        <v>0</v>
      </c>
      <c r="H33" s="78" t="n">
        <f aca="false">IF($B33&lt;Input!$C$25,(($H32+$E33+$F33+$G33)*(1+Input!$C$37/(100*12))),0)</f>
        <v>78376.3401667879</v>
      </c>
    </row>
    <row r="34" customFormat="false" ht="12.8" hidden="false" customHeight="false" outlineLevel="0" collapsed="false">
      <c r="A34" s="76" t="n">
        <v>30</v>
      </c>
      <c r="B34" s="77" t="n">
        <f aca="false">EOMONTH(Input!$C$7,A34)</f>
        <v>43830</v>
      </c>
      <c r="C34" s="76" t="n">
        <f aca="false">DATEDIF(Input!$C$23,$B34,"Y")</f>
        <v>42</v>
      </c>
      <c r="E34" s="78" t="n">
        <f aca="false">Salary_01!$E34*(Input!$C$36/100)</f>
        <v>364.14</v>
      </c>
      <c r="F34" s="78" t="n">
        <f aca="false">-1*Salary_01!$I34</f>
        <v>364.14</v>
      </c>
      <c r="G34" s="78" t="n">
        <f aca="true">IF(AND($B34&gt;Input!$C$45,$B34&lt;Input!$C$25),PMT(Input!$C$37/(100*12),(OFFSET($A$4,MATCH(Input!$C$25,$B$4:$B$1004,1),0,1,1)-OFFSET($A$4,MATCH(Input!$C$31,$B$4:$B$620,1),0,1,1)),$J$4,-1*Input!$C$38,1),0)</f>
        <v>0</v>
      </c>
      <c r="H34" s="78" t="n">
        <f aca="false">IF($B34&lt;Input!$C$25,(($H33+$E34+$F34+$G34)*(1+Input!$C$37/(100*12))),0)</f>
        <v>79434.2227508162</v>
      </c>
    </row>
    <row r="35" customFormat="false" ht="12.8" hidden="false" customHeight="false" outlineLevel="0" collapsed="false">
      <c r="A35" s="76" t="n">
        <v>31</v>
      </c>
      <c r="B35" s="77" t="n">
        <f aca="false">EOMONTH(Input!$C$7,A35)</f>
        <v>43861</v>
      </c>
      <c r="C35" s="76" t="n">
        <f aca="false">DATEDIF(Input!$C$23,$B35,"Y")</f>
        <v>42</v>
      </c>
      <c r="E35" s="78" t="n">
        <f aca="false">Salary_01!$E35*(Input!$C$36/100)</f>
        <v>364.14</v>
      </c>
      <c r="F35" s="78" t="n">
        <f aca="false">-1*Salary_01!$I35</f>
        <v>364.14</v>
      </c>
      <c r="G35" s="78" t="n">
        <f aca="true">IF(AND($B35&gt;Input!$C$45,$B35&lt;Input!$C$25),PMT(Input!$C$37/(100*12),(OFFSET($A$4,MATCH(Input!$C$25,$B$4:$B$1004,1),0,1,1)-OFFSET($A$4,MATCH(Input!$C$31,$B$4:$B$620,1),0,1,1)),$J$4,-1*Input!$C$38,1),0)</f>
        <v>0</v>
      </c>
      <c r="H35" s="78" t="n">
        <f aca="false">IF($B35&lt;Input!$C$25,(($H34+$E35+$F35+$G35)*(1+Input!$C$37/(100*12))),0)</f>
        <v>80496.5131789446</v>
      </c>
    </row>
    <row r="36" customFormat="false" ht="12.8" hidden="false" customHeight="false" outlineLevel="0" collapsed="false">
      <c r="A36" s="76" t="n">
        <v>32</v>
      </c>
      <c r="B36" s="77" t="n">
        <f aca="false">EOMONTH(Input!$C$7,A36)</f>
        <v>43890</v>
      </c>
      <c r="C36" s="76" t="n">
        <f aca="false">DATEDIF(Input!$C$23,$B36,"Y")</f>
        <v>42</v>
      </c>
      <c r="E36" s="78" t="n">
        <f aca="false">Salary_01!$E36*(Input!$C$36/100)</f>
        <v>364.14</v>
      </c>
      <c r="F36" s="78" t="n">
        <f aca="false">-1*Salary_01!$I36</f>
        <v>364.14</v>
      </c>
      <c r="G36" s="78" t="n">
        <f aca="true">IF(AND($B36&gt;Input!$C$45,$B36&lt;Input!$C$25),PMT(Input!$C$37/(100*12),(OFFSET($A$4,MATCH(Input!$C$25,$B$4:$B$1004,1),0,1,1)-OFFSET($A$4,MATCH(Input!$C$31,$B$4:$B$620,1),0,1,1)),$J$4,-1*Input!$C$38,1),0)</f>
        <v>0</v>
      </c>
      <c r="H36" s="78" t="n">
        <f aca="false">IF($B36&lt;Input!$C$25,(($H35+$E36+$F36+$G36)*(1+Input!$C$37/(100*12))),0)</f>
        <v>81563.2298171902</v>
      </c>
    </row>
    <row r="37" customFormat="false" ht="12.8" hidden="false" customHeight="false" outlineLevel="0" collapsed="false">
      <c r="A37" s="76" t="n">
        <v>33</v>
      </c>
      <c r="B37" s="77" t="n">
        <f aca="false">EOMONTH(Input!$C$7,A37)</f>
        <v>43921</v>
      </c>
      <c r="C37" s="76" t="n">
        <f aca="false">DATEDIF(Input!$C$23,$B37,"Y")</f>
        <v>42</v>
      </c>
      <c r="E37" s="78" t="n">
        <f aca="false">Salary_01!$E37*(Input!$C$36/100)</f>
        <v>364.14</v>
      </c>
      <c r="F37" s="78" t="n">
        <f aca="false">-1*Salary_01!$I37</f>
        <v>364.14</v>
      </c>
      <c r="G37" s="78" t="n">
        <f aca="true">IF(AND($B37&gt;Input!$C$45,$B37&lt;Input!$C$25),PMT(Input!$C$37/(100*12),(OFFSET($A$4,MATCH(Input!$C$25,$B$4:$B$1004,1),0,1,1)-OFFSET($A$4,MATCH(Input!$C$31,$B$4:$B$620,1),0,1,1)),$J$4,-1*Input!$C$38,1),0)</f>
        <v>0</v>
      </c>
      <c r="H37" s="78" t="n">
        <f aca="false">IF($B37&lt;Input!$C$25,(($H36+$E37+$F37+$G37)*(1+Input!$C$37/(100*12))),0)</f>
        <v>82634.3911080951</v>
      </c>
    </row>
    <row r="38" customFormat="false" ht="12.8" hidden="false" customHeight="false" outlineLevel="0" collapsed="false">
      <c r="A38" s="76" t="n">
        <v>34</v>
      </c>
      <c r="B38" s="77" t="n">
        <f aca="false">EOMONTH(Input!$C$7,A38)</f>
        <v>43951</v>
      </c>
      <c r="C38" s="76" t="n">
        <f aca="false">DATEDIF(Input!$C$23,$B38,"Y")</f>
        <v>42</v>
      </c>
      <c r="E38" s="78" t="n">
        <f aca="false">Salary_01!$E38*(Input!$C$36/100)</f>
        <v>364.14</v>
      </c>
      <c r="F38" s="78" t="n">
        <f aca="false">-1*Salary_01!$I38</f>
        <v>364.14</v>
      </c>
      <c r="G38" s="78" t="n">
        <f aca="true">IF(AND($B38&gt;Input!$C$45,$B38&lt;Input!$C$25),PMT(Input!$C$37/(100*12),(OFFSET($A$4,MATCH(Input!$C$25,$B$4:$B$1004,1),0,1,1)-OFFSET($A$4,MATCH(Input!$C$31,$B$4:$B$620,1),0,1,1)),$J$4,-1*Input!$C$38,1),0)</f>
        <v>0</v>
      </c>
      <c r="H38" s="78" t="n">
        <f aca="false">IF($B38&lt;Input!$C$25,(($H37+$E38+$F38+$G38)*(1+Input!$C$37/(100*12))),0)</f>
        <v>83710.0155710455</v>
      </c>
    </row>
    <row r="39" customFormat="false" ht="12.8" hidden="false" customHeight="false" outlineLevel="0" collapsed="false">
      <c r="A39" s="76" t="n">
        <v>35</v>
      </c>
      <c r="B39" s="77" t="n">
        <f aca="false">EOMONTH(Input!$C$7,A39)</f>
        <v>43982</v>
      </c>
      <c r="C39" s="76" t="n">
        <f aca="false">DATEDIF(Input!$C$23,$B39,"Y")</f>
        <v>43</v>
      </c>
      <c r="E39" s="78" t="n">
        <f aca="false">Salary_01!$E39*(Input!$C$36/100)</f>
        <v>364.14</v>
      </c>
      <c r="F39" s="78" t="n">
        <f aca="false">-1*Salary_01!$I39</f>
        <v>364.14</v>
      </c>
      <c r="G39" s="78" t="n">
        <f aca="true">IF(AND($B39&gt;Input!$C$45,$B39&lt;Input!$C$25),PMT(Input!$C$37/(100*12),(OFFSET($A$4,MATCH(Input!$C$25,$B$4:$B$1004,1),0,1,1)-OFFSET($A$4,MATCH(Input!$C$31,$B$4:$B$620,1),0,1,1)),$J$4,-1*Input!$C$38,1),0)</f>
        <v>0</v>
      </c>
      <c r="H39" s="78" t="n">
        <f aca="false">IF($B39&lt;Input!$C$25,(($H38+$E39+$F39+$G39)*(1+Input!$C$37/(100*12))),0)</f>
        <v>84790.1218025915</v>
      </c>
    </row>
    <row r="40" customFormat="false" ht="12.8" hidden="false" customHeight="false" outlineLevel="0" collapsed="false">
      <c r="A40" s="76" t="n">
        <v>36</v>
      </c>
      <c r="B40" s="77" t="n">
        <f aca="false">EOMONTH(Input!$C$7,A40)</f>
        <v>44012</v>
      </c>
      <c r="C40" s="76" t="n">
        <f aca="false">DATEDIF(Input!$C$23,$B40,"Y")</f>
        <v>43</v>
      </c>
      <c r="E40" s="78" t="n">
        <f aca="false">Salary_01!$E40*(Input!$C$36/100)</f>
        <v>371.4228</v>
      </c>
      <c r="F40" s="78" t="n">
        <f aca="false">-1*Salary_01!$I40</f>
        <v>371.4228</v>
      </c>
      <c r="G40" s="78" t="n">
        <f aca="true">IF(AND($B40&gt;Input!$C$45,$B40&lt;Input!$C$25),PMT(Input!$C$37/(100*12),(OFFSET($A$4,MATCH(Input!$C$25,$B$4:$B$1004,1),0,1,1)-OFFSET($A$4,MATCH(Input!$C$31,$B$4:$B$620,1),0,1,1)),$J$4,-1*Input!$C$38,1),0)</f>
        <v>0</v>
      </c>
      <c r="H40" s="78" t="n">
        <f aca="false">IF($B40&lt;Input!$C$25,(($H39+$E40+$F40+$G40)*(1+Input!$C$37/(100*12))),0)</f>
        <v>85889.354766769</v>
      </c>
    </row>
    <row r="41" customFormat="false" ht="12.8" hidden="false" customHeight="false" outlineLevel="0" collapsed="false">
      <c r="A41" s="76" t="n">
        <v>37</v>
      </c>
      <c r="B41" s="77" t="n">
        <f aca="false">EOMONTH(Input!$C$7,A41)</f>
        <v>44043</v>
      </c>
      <c r="C41" s="76" t="n">
        <f aca="false">DATEDIF(Input!$C$23,$B41,"Y")</f>
        <v>43</v>
      </c>
      <c r="E41" s="78" t="n">
        <f aca="false">Salary_01!$E41*(Input!$C$36/100)</f>
        <v>371.4228</v>
      </c>
      <c r="F41" s="78" t="n">
        <f aca="false">-1*Salary_01!$I41</f>
        <v>371.4228</v>
      </c>
      <c r="G41" s="78" t="n">
        <f aca="true">IF(AND($B41&gt;Input!$C$45,$B41&lt;Input!$C$25),PMT(Input!$C$37/(100*12),(OFFSET($A$4,MATCH(Input!$C$25,$B$4:$B$1004,1),0,1,1)-OFFSET($A$4,MATCH(Input!$C$31,$B$4:$B$620,1),0,1,1)),$J$4,-1*Input!$C$38,1),0)</f>
        <v>0</v>
      </c>
      <c r="H41" s="78" t="n">
        <f aca="false">IF($B41&lt;Input!$C$25,(($H40+$E41+$F41+$G41)*(1+Input!$C$37/(100*12))),0)</f>
        <v>86993.1678682972</v>
      </c>
    </row>
    <row r="42" customFormat="false" ht="12.8" hidden="false" customHeight="false" outlineLevel="0" collapsed="false">
      <c r="A42" s="76" t="n">
        <v>38</v>
      </c>
      <c r="B42" s="77" t="n">
        <f aca="false">EOMONTH(Input!$C$7,A42)</f>
        <v>44074</v>
      </c>
      <c r="C42" s="76" t="n">
        <f aca="false">DATEDIF(Input!$C$23,$B42,"Y")</f>
        <v>43</v>
      </c>
      <c r="E42" s="78" t="n">
        <f aca="false">Salary_01!$E42*(Input!$C$36/100)</f>
        <v>371.4228</v>
      </c>
      <c r="F42" s="78" t="n">
        <f aca="false">-1*Salary_01!$I42</f>
        <v>371.4228</v>
      </c>
      <c r="G42" s="78" t="n">
        <f aca="true">IF(AND($B42&gt;Input!$C$45,$B42&lt;Input!$C$25),PMT(Input!$C$37/(100*12),(OFFSET($A$4,MATCH(Input!$C$25,$B$4:$B$1004,1),0,1,1)-OFFSET($A$4,MATCH(Input!$C$31,$B$4:$B$620,1),0,1,1)),$J$4,-1*Input!$C$38,1),0)</f>
        <v>0</v>
      </c>
      <c r="H42" s="78" t="n">
        <f aca="false">IF($B42&lt;Input!$C$25,(($H41+$E42+$F42+$G42)*(1+Input!$C$37/(100*12))),0)</f>
        <v>88101.5801910818</v>
      </c>
    </row>
    <row r="43" customFormat="false" ht="12.8" hidden="false" customHeight="false" outlineLevel="0" collapsed="false">
      <c r="A43" s="76" t="n">
        <v>39</v>
      </c>
      <c r="B43" s="77" t="n">
        <f aca="false">EOMONTH(Input!$C$7,A43)</f>
        <v>44104</v>
      </c>
      <c r="C43" s="76" t="n">
        <f aca="false">DATEDIF(Input!$C$23,$B43,"Y")</f>
        <v>43</v>
      </c>
      <c r="E43" s="78" t="n">
        <f aca="false">Salary_01!$E43*(Input!$C$36/100)</f>
        <v>371.4228</v>
      </c>
      <c r="F43" s="78" t="n">
        <f aca="false">-1*Salary_01!$I43</f>
        <v>371.4228</v>
      </c>
      <c r="G43" s="78" t="n">
        <f aca="true">IF(AND($B43&gt;Input!$C$45,$B43&lt;Input!$C$25),PMT(Input!$C$37/(100*12),(OFFSET($A$4,MATCH(Input!$C$25,$B$4:$B$1004,1),0,1,1)-OFFSET($A$4,MATCH(Input!$C$31,$B$4:$B$620,1),0,1,1)),$J$4,-1*Input!$C$38,1),0)</f>
        <v>0</v>
      </c>
      <c r="H43" s="78" t="n">
        <f aca="false">IF($B43&lt;Input!$C$25,(($H42+$E43+$F43+$G43)*(1+Input!$C$37/(100*12))),0)</f>
        <v>89214.6108985446</v>
      </c>
    </row>
    <row r="44" customFormat="false" ht="12.8" hidden="false" customHeight="false" outlineLevel="0" collapsed="false">
      <c r="A44" s="76" t="n">
        <v>40</v>
      </c>
      <c r="B44" s="77" t="n">
        <f aca="false">EOMONTH(Input!$C$7,A44)</f>
        <v>44135</v>
      </c>
      <c r="C44" s="76" t="n">
        <f aca="false">DATEDIF(Input!$C$23,$B44,"Y")</f>
        <v>43</v>
      </c>
      <c r="E44" s="78" t="n">
        <f aca="false">Salary_01!$E44*(Input!$C$36/100)</f>
        <v>371.4228</v>
      </c>
      <c r="F44" s="78" t="n">
        <f aca="false">-1*Salary_01!$I44</f>
        <v>371.4228</v>
      </c>
      <c r="G44" s="78" t="n">
        <f aca="true">IF(AND($B44&gt;Input!$C$45,$B44&lt;Input!$C$25),PMT(Input!$C$37/(100*12),(OFFSET($A$4,MATCH(Input!$C$25,$B$4:$B$1004,1),0,1,1)-OFFSET($A$4,MATCH(Input!$C$31,$B$4:$B$620,1),0,1,1)),$J$4,-1*Input!$C$38,1),0)</f>
        <v>0</v>
      </c>
      <c r="H44" s="78" t="n">
        <f aca="false">IF($B44&lt;Input!$C$25,(($H43+$E44+$F44+$G44)*(1+Input!$C$37/(100*12))),0)</f>
        <v>90332.2792339552</v>
      </c>
    </row>
    <row r="45" customFormat="false" ht="12.8" hidden="false" customHeight="false" outlineLevel="0" collapsed="false">
      <c r="A45" s="76" t="n">
        <v>41</v>
      </c>
      <c r="B45" s="77" t="n">
        <f aca="false">EOMONTH(Input!$C$7,A45)</f>
        <v>44165</v>
      </c>
      <c r="C45" s="76" t="n">
        <f aca="false">DATEDIF(Input!$C$23,$B45,"Y")</f>
        <v>43</v>
      </c>
      <c r="E45" s="78" t="n">
        <f aca="false">Salary_01!$E45*(Input!$C$36/100)</f>
        <v>371.4228</v>
      </c>
      <c r="F45" s="78" t="n">
        <f aca="false">-1*Salary_01!$I45</f>
        <v>371.4228</v>
      </c>
      <c r="G45" s="78" t="n">
        <f aca="true">IF(AND($B45&gt;Input!$C$45,$B45&lt;Input!$C$25),PMT(Input!$C$37/(100*12),(OFFSET($A$4,MATCH(Input!$C$25,$B$4:$B$1004,1),0,1,1)-OFFSET($A$4,MATCH(Input!$C$31,$B$4:$B$620,1),0,1,1)),$J$4,-1*Input!$C$38,1),0)</f>
        <v>0</v>
      </c>
      <c r="H45" s="78" t="n">
        <f aca="false">IF($B45&lt;Input!$C$25,(($H44+$E45+$F45+$G45)*(1+Input!$C$37/(100*12))),0)</f>
        <v>91454.6045207634</v>
      </c>
    </row>
    <row r="46" customFormat="false" ht="12.8" hidden="false" customHeight="false" outlineLevel="0" collapsed="false">
      <c r="A46" s="76" t="n">
        <v>42</v>
      </c>
      <c r="B46" s="77" t="n">
        <f aca="false">EOMONTH(Input!$C$7,A46)</f>
        <v>44196</v>
      </c>
      <c r="C46" s="76" t="n">
        <f aca="false">DATEDIF(Input!$C$23,$B46,"Y")</f>
        <v>43</v>
      </c>
      <c r="E46" s="78" t="n">
        <f aca="false">Salary_01!$E46*(Input!$C$36/100)</f>
        <v>371.4228</v>
      </c>
      <c r="F46" s="78" t="n">
        <f aca="false">-1*Salary_01!$I46</f>
        <v>371.4228</v>
      </c>
      <c r="G46" s="78" t="n">
        <f aca="true">IF(AND($B46&gt;Input!$C$45,$B46&lt;Input!$C$25),PMT(Input!$C$37/(100*12),(OFFSET($A$4,MATCH(Input!$C$25,$B$4:$B$1004,1),0,1,1)-OFFSET($A$4,MATCH(Input!$C$31,$B$4:$B$620,1),0,1,1)),$J$4,-1*Input!$C$38,1),0)</f>
        <v>0</v>
      </c>
      <c r="H46" s="78" t="n">
        <f aca="false">IF($B46&lt;Input!$C$25,(($H45+$E46+$F46+$G46)*(1+Input!$C$37/(100*12))),0)</f>
        <v>92581.6061629332</v>
      </c>
    </row>
    <row r="47" customFormat="false" ht="12.8" hidden="false" customHeight="false" outlineLevel="0" collapsed="false">
      <c r="A47" s="76" t="n">
        <v>43</v>
      </c>
      <c r="B47" s="77" t="n">
        <f aca="false">EOMONTH(Input!$C$7,A47)</f>
        <v>44227</v>
      </c>
      <c r="C47" s="76" t="n">
        <f aca="false">DATEDIF(Input!$C$23,$B47,"Y")</f>
        <v>43</v>
      </c>
      <c r="E47" s="78" t="n">
        <f aca="false">Salary_01!$E47*(Input!$C$36/100)</f>
        <v>371.4228</v>
      </c>
      <c r="F47" s="78" t="n">
        <f aca="false">-1*Salary_01!$I47</f>
        <v>371.4228</v>
      </c>
      <c r="G47" s="78" t="n">
        <f aca="true">IF(AND($B47&gt;Input!$C$45,$B47&lt;Input!$C$25),PMT(Input!$C$37/(100*12),(OFFSET($A$4,MATCH(Input!$C$25,$B$4:$B$1004,1),0,1,1)-OFFSET($A$4,MATCH(Input!$C$31,$B$4:$B$620,1),0,1,1)),$J$4,-1*Input!$C$38,1),0)</f>
        <v>0</v>
      </c>
      <c r="H47" s="78" t="n">
        <f aca="false">IF($B47&lt;Input!$C$25,(($H46+$E47+$F47+$G47)*(1+Input!$C$37/(100*12))),0)</f>
        <v>93713.3036452788</v>
      </c>
    </row>
    <row r="48" customFormat="false" ht="12.8" hidden="false" customHeight="false" outlineLevel="0" collapsed="false">
      <c r="A48" s="76" t="n">
        <v>44</v>
      </c>
      <c r="B48" s="77" t="n">
        <f aca="false">EOMONTH(Input!$C$7,A48)</f>
        <v>44255</v>
      </c>
      <c r="C48" s="76" t="n">
        <f aca="false">DATEDIF(Input!$C$23,$B48,"Y")</f>
        <v>43</v>
      </c>
      <c r="E48" s="78" t="n">
        <f aca="false">Salary_01!$E48*(Input!$C$36/100)</f>
        <v>371.4228</v>
      </c>
      <c r="F48" s="78" t="n">
        <f aca="false">-1*Salary_01!$I48</f>
        <v>371.4228</v>
      </c>
      <c r="G48" s="78" t="n">
        <f aca="true">IF(AND($B48&gt;Input!$C$45,$B48&lt;Input!$C$25),PMT(Input!$C$37/(100*12),(OFFSET($A$4,MATCH(Input!$C$25,$B$4:$B$1004,1),0,1,1)-OFFSET($A$4,MATCH(Input!$C$31,$B$4:$B$620,1),0,1,1)),$J$4,-1*Input!$C$38,1),0)</f>
        <v>0</v>
      </c>
      <c r="H48" s="78" t="n">
        <f aca="false">IF($B48&lt;Input!$C$25,(($H47+$E48+$F48+$G48)*(1+Input!$C$37/(100*12))),0)</f>
        <v>94849.7165338008</v>
      </c>
    </row>
    <row r="49" customFormat="false" ht="12.8" hidden="false" customHeight="false" outlineLevel="0" collapsed="false">
      <c r="A49" s="76" t="n">
        <v>45</v>
      </c>
      <c r="B49" s="77" t="n">
        <f aca="false">EOMONTH(Input!$C$7,A49)</f>
        <v>44286</v>
      </c>
      <c r="C49" s="76" t="n">
        <f aca="false">DATEDIF(Input!$C$23,$B49,"Y")</f>
        <v>43</v>
      </c>
      <c r="E49" s="78" t="n">
        <f aca="false">Salary_01!$E49*(Input!$C$36/100)</f>
        <v>371.4228</v>
      </c>
      <c r="F49" s="78" t="n">
        <f aca="false">-1*Salary_01!$I49</f>
        <v>371.4228</v>
      </c>
      <c r="G49" s="78" t="n">
        <f aca="true">IF(AND($B49&gt;Input!$C$45,$B49&lt;Input!$C$25),PMT(Input!$C$37/(100*12),(OFFSET($A$4,MATCH(Input!$C$25,$B$4:$B$1004,1),0,1,1)-OFFSET($A$4,MATCH(Input!$C$31,$B$4:$B$620,1),0,1,1)),$J$4,-1*Input!$C$38,1),0)</f>
        <v>0</v>
      </c>
      <c r="H49" s="78" t="n">
        <f aca="false">IF($B49&lt;Input!$C$25,(($H48+$E49+$F49+$G49)*(1+Input!$C$37/(100*12))),0)</f>
        <v>95990.8644760249</v>
      </c>
    </row>
    <row r="50" customFormat="false" ht="12.8" hidden="false" customHeight="false" outlineLevel="0" collapsed="false">
      <c r="A50" s="76" t="n">
        <v>46</v>
      </c>
      <c r="B50" s="77" t="n">
        <f aca="false">EOMONTH(Input!$C$7,A50)</f>
        <v>44316</v>
      </c>
      <c r="C50" s="76" t="n">
        <f aca="false">DATEDIF(Input!$C$23,$B50,"Y")</f>
        <v>43</v>
      </c>
      <c r="E50" s="78" t="n">
        <f aca="false">Salary_01!$E50*(Input!$C$36/100)</f>
        <v>371.4228</v>
      </c>
      <c r="F50" s="78" t="n">
        <f aca="false">-1*Salary_01!$I50</f>
        <v>371.4228</v>
      </c>
      <c r="G50" s="78" t="n">
        <f aca="true">IF(AND($B50&gt;Input!$C$45,$B50&lt;Input!$C$25),PMT(Input!$C$37/(100*12),(OFFSET($A$4,MATCH(Input!$C$25,$B$4:$B$1004,1),0,1,1)-OFFSET($A$4,MATCH(Input!$C$31,$B$4:$B$620,1),0,1,1)),$J$4,-1*Input!$C$38,1),0)</f>
        <v>0</v>
      </c>
      <c r="H50" s="78" t="n">
        <f aca="false">IF($B50&lt;Input!$C$25,(($H49+$E50+$F50+$G50)*(1+Input!$C$37/(100*12))),0)</f>
        <v>97136.7672013417</v>
      </c>
    </row>
    <row r="51" customFormat="false" ht="12.8" hidden="false" customHeight="false" outlineLevel="0" collapsed="false">
      <c r="A51" s="76" t="n">
        <v>47</v>
      </c>
      <c r="B51" s="77" t="n">
        <f aca="false">EOMONTH(Input!$C$7,A51)</f>
        <v>44347</v>
      </c>
      <c r="C51" s="76" t="n">
        <f aca="false">DATEDIF(Input!$C$23,$B51,"Y")</f>
        <v>44</v>
      </c>
      <c r="E51" s="78" t="n">
        <f aca="false">Salary_01!$E51*(Input!$C$36/100)</f>
        <v>371.4228</v>
      </c>
      <c r="F51" s="78" t="n">
        <f aca="false">-1*Salary_01!$I51</f>
        <v>371.4228</v>
      </c>
      <c r="G51" s="78" t="n">
        <f aca="true">IF(AND($B51&gt;Input!$C$45,$B51&lt;Input!$C$25),PMT(Input!$C$37/(100*12),(OFFSET($A$4,MATCH(Input!$C$25,$B$4:$B$1004,1),0,1,1)-OFFSET($A$4,MATCH(Input!$C$31,$B$4:$B$620,1),0,1,1)),$J$4,-1*Input!$C$38,1),0)</f>
        <v>0</v>
      </c>
      <c r="H51" s="78" t="n">
        <f aca="false">IF($B51&lt;Input!$C$25,(($H50+$E51+$F51+$G51)*(1+Input!$C$37/(100*12))),0)</f>
        <v>98287.4445213473</v>
      </c>
    </row>
    <row r="52" customFormat="false" ht="12.8" hidden="false" customHeight="false" outlineLevel="0" collapsed="false">
      <c r="A52" s="76" t="n">
        <v>48</v>
      </c>
      <c r="B52" s="77" t="n">
        <f aca="false">EOMONTH(Input!$C$7,A52)</f>
        <v>44377</v>
      </c>
      <c r="C52" s="76" t="n">
        <f aca="false">DATEDIF(Input!$C$23,$B52,"Y")</f>
        <v>44</v>
      </c>
      <c r="E52" s="78" t="n">
        <f aca="false">Salary_01!$E52*(Input!$C$36/100)</f>
        <v>378.851256</v>
      </c>
      <c r="F52" s="78" t="n">
        <f aca="false">-1*Salary_01!$I52</f>
        <v>378.851256</v>
      </c>
      <c r="G52" s="78" t="n">
        <f aca="true">IF(AND($B52&gt;Input!$C$45,$B52&lt;Input!$C$25),PMT(Input!$C$37/(100*12),(OFFSET($A$4,MATCH(Input!$C$25,$B$4:$B$1004,1),0,1,1)-OFFSET($A$4,MATCH(Input!$C$31,$B$4:$B$620,1),0,1,1)),$J$4,-1*Input!$C$38,1),0)</f>
        <v>0</v>
      </c>
      <c r="H52" s="78" t="n">
        <f aca="false">IF($B52&lt;Input!$C$25,(($H51+$E52+$F52+$G52)*(1+Input!$C$37/(100*12))),0)</f>
        <v>99457.8351459862</v>
      </c>
    </row>
    <row r="53" customFormat="false" ht="12.8" hidden="false" customHeight="false" outlineLevel="0" collapsed="false">
      <c r="A53" s="76" t="n">
        <v>49</v>
      </c>
      <c r="B53" s="77" t="n">
        <f aca="false">EOMONTH(Input!$C$7,A53)</f>
        <v>44408</v>
      </c>
      <c r="C53" s="76" t="n">
        <f aca="false">DATEDIF(Input!$C$23,$B53,"Y")</f>
        <v>44</v>
      </c>
      <c r="E53" s="78" t="n">
        <f aca="false">Salary_01!$E53*(Input!$C$36/100)</f>
        <v>378.851256</v>
      </c>
      <c r="F53" s="78" t="n">
        <f aca="false">-1*Salary_01!$I53</f>
        <v>378.851256</v>
      </c>
      <c r="G53" s="78" t="n">
        <f aca="true">IF(AND($B53&gt;Input!$C$45,$B53&lt;Input!$C$25),PMT(Input!$C$37/(100*12),(OFFSET($A$4,MATCH(Input!$C$25,$B$4:$B$1004,1),0,1,1)-OFFSET($A$4,MATCH(Input!$C$31,$B$4:$B$620,1),0,1,1)),$J$4,-1*Input!$C$38,1),0)</f>
        <v>0</v>
      </c>
      <c r="H53" s="78" t="n">
        <f aca="false">IF($B53&lt;Input!$C$25,(($H52+$E53+$F53+$G53)*(1+Input!$C$37/(100*12))),0)</f>
        <v>100633.102398228</v>
      </c>
    </row>
    <row r="54" customFormat="false" ht="12.8" hidden="false" customHeight="false" outlineLevel="0" collapsed="false">
      <c r="A54" s="76" t="n">
        <v>50</v>
      </c>
      <c r="B54" s="77" t="n">
        <f aca="false">EOMONTH(Input!$C$7,A54)</f>
        <v>44439</v>
      </c>
      <c r="C54" s="76" t="n">
        <f aca="false">DATEDIF(Input!$C$23,$B54,"Y")</f>
        <v>44</v>
      </c>
      <c r="E54" s="78" t="n">
        <f aca="false">Salary_01!$E54*(Input!$C$36/100)</f>
        <v>378.851256</v>
      </c>
      <c r="F54" s="78" t="n">
        <f aca="false">-1*Salary_01!$I54</f>
        <v>378.851256</v>
      </c>
      <c r="G54" s="78" t="n">
        <f aca="true">IF(AND($B54&gt;Input!$C$45,$B54&lt;Input!$C$25),PMT(Input!$C$37/(100*12),(OFFSET($A$4,MATCH(Input!$C$25,$B$4:$B$1004,1),0,1,1)-OFFSET($A$4,MATCH(Input!$C$31,$B$4:$B$620,1),0,1,1)),$J$4,-1*Input!$C$38,1),0)</f>
        <v>0</v>
      </c>
      <c r="H54" s="78" t="n">
        <f aca="false">IF($B54&lt;Input!$C$25,(($H53+$E54+$F54+$G54)*(1+Input!$C$37/(100*12))),0)</f>
        <v>101813.266597354</v>
      </c>
    </row>
    <row r="55" customFormat="false" ht="12.8" hidden="false" customHeight="false" outlineLevel="0" collapsed="false">
      <c r="A55" s="76" t="n">
        <v>51</v>
      </c>
      <c r="B55" s="77" t="n">
        <f aca="false">EOMONTH(Input!$C$7,A55)</f>
        <v>44469</v>
      </c>
      <c r="C55" s="76" t="n">
        <f aca="false">DATEDIF(Input!$C$23,$B55,"Y")</f>
        <v>44</v>
      </c>
      <c r="E55" s="78" t="n">
        <f aca="false">Salary_01!$E55*(Input!$C$36/100)</f>
        <v>378.851256</v>
      </c>
      <c r="F55" s="78" t="n">
        <f aca="false">-1*Salary_01!$I55</f>
        <v>378.851256</v>
      </c>
      <c r="G55" s="78" t="n">
        <f aca="true">IF(AND($B55&gt;Input!$C$45,$B55&lt;Input!$C$25),PMT(Input!$C$37/(100*12),(OFFSET($A$4,MATCH(Input!$C$25,$B$4:$B$1004,1),0,1,1)-OFFSET($A$4,MATCH(Input!$C$31,$B$4:$B$620,1),0,1,1)),$J$4,-1*Input!$C$38,1),0)</f>
        <v>0</v>
      </c>
      <c r="H55" s="78" t="n">
        <f aca="false">IF($B55&lt;Input!$C$25,(($H54+$E55+$F55+$G55)*(1+Input!$C$37/(100*12))),0)</f>
        <v>102998.348147309</v>
      </c>
    </row>
    <row r="56" customFormat="false" ht="12.8" hidden="false" customHeight="false" outlineLevel="0" collapsed="false">
      <c r="A56" s="76" t="n">
        <v>52</v>
      </c>
      <c r="B56" s="77" t="n">
        <f aca="false">EOMONTH(Input!$C$7,A56)</f>
        <v>44500</v>
      </c>
      <c r="C56" s="76" t="n">
        <f aca="false">DATEDIF(Input!$C$23,$B56,"Y")</f>
        <v>44</v>
      </c>
      <c r="E56" s="78" t="n">
        <f aca="false">Salary_01!$E56*(Input!$C$36/100)</f>
        <v>378.851256</v>
      </c>
      <c r="F56" s="78" t="n">
        <f aca="false">-1*Salary_01!$I56</f>
        <v>378.851256</v>
      </c>
      <c r="G56" s="78" t="n">
        <f aca="true">IF(AND($B56&gt;Input!$C$45,$B56&lt;Input!$C$25),PMT(Input!$C$37/(100*12),(OFFSET($A$4,MATCH(Input!$C$25,$B$4:$B$1004,1),0,1,1)-OFFSET($A$4,MATCH(Input!$C$31,$B$4:$B$620,1),0,1,1)),$J$4,-1*Input!$C$38,1),0)</f>
        <v>0</v>
      </c>
      <c r="H56" s="78" t="n">
        <f aca="false">IF($B56&lt;Input!$C$25,(($H55+$E56+$F56+$G56)*(1+Input!$C$37/(100*12))),0)</f>
        <v>104188.367537057</v>
      </c>
    </row>
    <row r="57" customFormat="false" ht="12.8" hidden="false" customHeight="false" outlineLevel="0" collapsed="false">
      <c r="A57" s="76" t="n">
        <v>53</v>
      </c>
      <c r="B57" s="77" t="n">
        <f aca="false">EOMONTH(Input!$C$7,A57)</f>
        <v>44530</v>
      </c>
      <c r="C57" s="76" t="n">
        <f aca="false">DATEDIF(Input!$C$23,$B57,"Y")</f>
        <v>44</v>
      </c>
      <c r="E57" s="78" t="n">
        <f aca="false">Salary_01!$E57*(Input!$C$36/100)</f>
        <v>378.851256</v>
      </c>
      <c r="F57" s="78" t="n">
        <f aca="false">-1*Salary_01!$I57</f>
        <v>378.851256</v>
      </c>
      <c r="G57" s="78" t="n">
        <f aca="true">IF(AND($B57&gt;Input!$C$45,$B57&lt;Input!$C$25),PMT(Input!$C$37/(100*12),(OFFSET($A$4,MATCH(Input!$C$25,$B$4:$B$1004,1),0,1,1)-OFFSET($A$4,MATCH(Input!$C$31,$B$4:$B$620,1),0,1,1)),$J$4,-1*Input!$C$38,1),0)</f>
        <v>0</v>
      </c>
      <c r="H57" s="78" t="n">
        <f aca="false">IF($B57&lt;Input!$C$25,(($H56+$E57+$F57+$G57)*(1+Input!$C$37/(100*12))),0)</f>
        <v>105383.345340928</v>
      </c>
    </row>
    <row r="58" customFormat="false" ht="12.8" hidden="false" customHeight="false" outlineLevel="0" collapsed="false">
      <c r="A58" s="76" t="n">
        <v>54</v>
      </c>
      <c r="B58" s="77" t="n">
        <f aca="false">EOMONTH(Input!$C$7,A58)</f>
        <v>44561</v>
      </c>
      <c r="C58" s="76" t="n">
        <f aca="false">DATEDIF(Input!$C$23,$B58,"Y")</f>
        <v>44</v>
      </c>
      <c r="E58" s="78" t="n">
        <f aca="false">Salary_01!$E58*(Input!$C$36/100)</f>
        <v>378.851256</v>
      </c>
      <c r="F58" s="78" t="n">
        <f aca="false">-1*Salary_01!$I58</f>
        <v>378.851256</v>
      </c>
      <c r="G58" s="78" t="n">
        <f aca="true">IF(AND($B58&gt;Input!$C$45,$B58&lt;Input!$C$25),PMT(Input!$C$37/(100*12),(OFFSET($A$4,MATCH(Input!$C$25,$B$4:$B$1004,1),0,1,1)-OFFSET($A$4,MATCH(Input!$C$31,$B$4:$B$620,1),0,1,1)),$J$4,-1*Input!$C$38,1),0)</f>
        <v>0</v>
      </c>
      <c r="H58" s="78" t="n">
        <f aca="false">IF($B58&lt;Input!$C$25,(($H57+$E58+$F58+$G58)*(1+Input!$C$37/(100*12))),0)</f>
        <v>106583.302218981</v>
      </c>
    </row>
    <row r="59" customFormat="false" ht="12.8" hidden="false" customHeight="false" outlineLevel="0" collapsed="false">
      <c r="A59" s="76" t="n">
        <v>55</v>
      </c>
      <c r="B59" s="77" t="n">
        <f aca="false">EOMONTH(Input!$C$7,A59)</f>
        <v>44592</v>
      </c>
      <c r="C59" s="76" t="n">
        <f aca="false">DATEDIF(Input!$C$23,$B59,"Y")</f>
        <v>44</v>
      </c>
      <c r="E59" s="78" t="n">
        <f aca="false">Salary_01!$E59*(Input!$C$36/100)</f>
        <v>378.851256</v>
      </c>
      <c r="F59" s="78" t="n">
        <f aca="false">-1*Salary_01!$I59</f>
        <v>378.851256</v>
      </c>
      <c r="G59" s="78" t="n">
        <f aca="true">IF(AND($B59&gt;Input!$C$45,$B59&lt;Input!$C$25),PMT(Input!$C$37/(100*12),(OFFSET($A$4,MATCH(Input!$C$25,$B$4:$B$1004,1),0,1,1)-OFFSET($A$4,MATCH(Input!$C$31,$B$4:$B$620,1),0,1,1)),$J$4,-1*Input!$C$38,1),0)</f>
        <v>0</v>
      </c>
      <c r="H59" s="78" t="n">
        <f aca="false">IF($B59&lt;Input!$C$25,(($H58+$E59+$F59+$G59)*(1+Input!$C$37/(100*12))),0)</f>
        <v>107788.25891736</v>
      </c>
    </row>
    <row r="60" customFormat="false" ht="12.8" hidden="false" customHeight="false" outlineLevel="0" collapsed="false">
      <c r="A60" s="76" t="n">
        <v>56</v>
      </c>
      <c r="B60" s="77" t="n">
        <f aca="false">EOMONTH(Input!$C$7,A60)</f>
        <v>44620</v>
      </c>
      <c r="C60" s="76" t="n">
        <f aca="false">DATEDIF(Input!$C$23,$B60,"Y")</f>
        <v>44</v>
      </c>
      <c r="E60" s="78" t="n">
        <f aca="false">Salary_01!$E60*(Input!$C$36/100)</f>
        <v>378.851256</v>
      </c>
      <c r="F60" s="78" t="n">
        <f aca="false">-1*Salary_01!$I60</f>
        <v>378.851256</v>
      </c>
      <c r="G60" s="78" t="n">
        <f aca="true">IF(AND($B60&gt;Input!$C$45,$B60&lt;Input!$C$25),PMT(Input!$C$37/(100*12),(OFFSET($A$4,MATCH(Input!$C$25,$B$4:$B$1004,1),0,1,1)-OFFSET($A$4,MATCH(Input!$C$31,$B$4:$B$620,1),0,1,1)),$J$4,-1*Input!$C$38,1),0)</f>
        <v>0</v>
      </c>
      <c r="H60" s="78" t="n">
        <f aca="false">IF($B60&lt;Input!$C$25,(($H59+$E60+$F60+$G60)*(1+Input!$C$37/(100*12))),0)</f>
        <v>108998.236268649</v>
      </c>
    </row>
    <row r="61" customFormat="false" ht="12.8" hidden="false" customHeight="false" outlineLevel="0" collapsed="false">
      <c r="A61" s="76" t="n">
        <v>57</v>
      </c>
      <c r="B61" s="77" t="n">
        <f aca="false">EOMONTH(Input!$C$7,A61)</f>
        <v>44651</v>
      </c>
      <c r="C61" s="76" t="n">
        <f aca="false">DATEDIF(Input!$C$23,$B61,"Y")</f>
        <v>44</v>
      </c>
      <c r="E61" s="78" t="n">
        <f aca="false">Salary_01!$E61*(Input!$C$36/100)</f>
        <v>378.851256</v>
      </c>
      <c r="F61" s="78" t="n">
        <f aca="false">-1*Salary_01!$I61</f>
        <v>378.851256</v>
      </c>
      <c r="G61" s="78" t="n">
        <f aca="true">IF(AND($B61&gt;Input!$C$45,$B61&lt;Input!$C$25),PMT(Input!$C$37/(100*12),(OFFSET($A$4,MATCH(Input!$C$25,$B$4:$B$1004,1),0,1,1)-OFFSET($A$4,MATCH(Input!$C$31,$B$4:$B$620,1),0,1,1)),$J$4,-1*Input!$C$38,1),0)</f>
        <v>0</v>
      </c>
      <c r="H61" s="78" t="n">
        <f aca="false">IF($B61&lt;Input!$C$25,(($H60+$E61+$F61+$G61)*(1+Input!$C$37/(100*12))),0)</f>
        <v>110213.255192236</v>
      </c>
    </row>
    <row r="62" customFormat="false" ht="12.8" hidden="false" customHeight="false" outlineLevel="0" collapsed="false">
      <c r="A62" s="76" t="n">
        <v>58</v>
      </c>
      <c r="B62" s="77" t="n">
        <f aca="false">EOMONTH(Input!$C$7,A62)</f>
        <v>44681</v>
      </c>
      <c r="C62" s="76" t="n">
        <f aca="false">DATEDIF(Input!$C$23,$B62,"Y")</f>
        <v>44</v>
      </c>
      <c r="E62" s="78" t="n">
        <f aca="false">Salary_01!$E62*(Input!$C$36/100)</f>
        <v>378.851256</v>
      </c>
      <c r="F62" s="78" t="n">
        <f aca="false">-1*Salary_01!$I62</f>
        <v>378.851256</v>
      </c>
      <c r="G62" s="78" t="n">
        <f aca="true">IF(AND($B62&gt;Input!$C$45,$B62&lt;Input!$C$25),PMT(Input!$C$37/(100*12),(OFFSET($A$4,MATCH(Input!$C$25,$B$4:$B$1004,1),0,1,1)-OFFSET($A$4,MATCH(Input!$C$31,$B$4:$B$620,1),0,1,1)),$J$4,-1*Input!$C$38,1),0)</f>
        <v>0</v>
      </c>
      <c r="H62" s="78" t="n">
        <f aca="false">IF($B62&lt;Input!$C$25,(($H61+$E62+$F62+$G62)*(1+Input!$C$37/(100*12))),0)</f>
        <v>111433.33669467</v>
      </c>
    </row>
    <row r="63" customFormat="false" ht="12.8" hidden="false" customHeight="false" outlineLevel="0" collapsed="false">
      <c r="A63" s="76" t="n">
        <v>59</v>
      </c>
      <c r="B63" s="77" t="n">
        <f aca="false">EOMONTH(Input!$C$7,A63)</f>
        <v>44712</v>
      </c>
      <c r="C63" s="76" t="n">
        <f aca="false">DATEDIF(Input!$C$23,$B63,"Y")</f>
        <v>45</v>
      </c>
      <c r="E63" s="78" t="n">
        <f aca="false">Salary_01!$E63*(Input!$C$36/100)</f>
        <v>378.851256</v>
      </c>
      <c r="F63" s="78" t="n">
        <f aca="false">-1*Salary_01!$I63</f>
        <v>378.851256</v>
      </c>
      <c r="G63" s="78" t="n">
        <f aca="true">IF(AND($B63&gt;Input!$C$45,$B63&lt;Input!$C$25),PMT(Input!$C$37/(100*12),(OFFSET($A$4,MATCH(Input!$C$25,$B$4:$B$1004,1),0,1,1)-OFFSET($A$4,MATCH(Input!$C$31,$B$4:$B$620,1),0,1,1)),$J$4,-1*Input!$C$38,1),0)</f>
        <v>0</v>
      </c>
      <c r="H63" s="78" t="n">
        <f aca="false">IF($B63&lt;Input!$C$25,(($H62+$E63+$F63+$G63)*(1+Input!$C$37/(100*12))),0)</f>
        <v>112658.501870031</v>
      </c>
    </row>
    <row r="64" customFormat="false" ht="12.8" hidden="false" customHeight="false" outlineLevel="0" collapsed="false">
      <c r="A64" s="76" t="n">
        <v>60</v>
      </c>
      <c r="B64" s="77" t="n">
        <f aca="false">EOMONTH(Input!$C$7,A64)</f>
        <v>44742</v>
      </c>
      <c r="C64" s="76" t="n">
        <f aca="false">DATEDIF(Input!$C$23,$B64,"Y")</f>
        <v>45</v>
      </c>
      <c r="E64" s="78" t="n">
        <f aca="false">Salary_01!$E64*(Input!$C$36/100)</f>
        <v>386.42828112</v>
      </c>
      <c r="F64" s="78" t="n">
        <f aca="false">-1*Salary_01!$I64</f>
        <v>386.42828112</v>
      </c>
      <c r="G64" s="78" t="n">
        <f aca="true">IF(AND($B64&gt;Input!$C$45,$B64&lt;Input!$C$25),PMT(Input!$C$37/(100*12),(OFFSET($A$4,MATCH(Input!$C$25,$B$4:$B$1004,1),0,1,1)-OFFSET($A$4,MATCH(Input!$C$31,$B$4:$B$620,1),0,1,1)),$J$4,-1*Input!$C$38,1),0)</f>
        <v>0</v>
      </c>
      <c r="H64" s="78" t="n">
        <f aca="false">IF($B64&lt;Input!$C$25,(($H63+$E64+$F64+$G64)*(1+Input!$C$37/(100*12))),0)</f>
        <v>113903.989092405</v>
      </c>
    </row>
    <row r="65" customFormat="false" ht="12.8" hidden="false" customHeight="false" outlineLevel="0" collapsed="false">
      <c r="A65" s="76" t="n">
        <v>61</v>
      </c>
      <c r="B65" s="77" t="n">
        <f aca="false">EOMONTH(Input!$C$7,A65)</f>
        <v>44773</v>
      </c>
      <c r="C65" s="76" t="n">
        <f aca="false">DATEDIF(Input!$C$23,$B65,"Y")</f>
        <v>45</v>
      </c>
      <c r="E65" s="78" t="n">
        <f aca="false">Salary_01!$E65*(Input!$C$36/100)</f>
        <v>386.42828112</v>
      </c>
      <c r="F65" s="78" t="n">
        <f aca="false">-1*Salary_01!$I65</f>
        <v>386.42828112</v>
      </c>
      <c r="G65" s="78" t="n">
        <f aca="true">IF(AND($B65&gt;Input!$C$45,$B65&lt;Input!$C$25),PMT(Input!$C$37/(100*12),(OFFSET($A$4,MATCH(Input!$C$25,$B$4:$B$1004,1),0,1,1)-OFFSET($A$4,MATCH(Input!$C$31,$B$4:$B$620,1),0,1,1)),$J$4,-1*Input!$C$38,1),0)</f>
        <v>0</v>
      </c>
      <c r="H65" s="78" t="n">
        <f aca="false">IF($B65&lt;Input!$C$25,(($H64+$E65+$F65+$G65)*(1+Input!$C$37/(100*12))),0)</f>
        <v>115154.665844873</v>
      </c>
    </row>
    <row r="66" customFormat="false" ht="12.8" hidden="false" customHeight="false" outlineLevel="0" collapsed="false">
      <c r="A66" s="76" t="n">
        <v>62</v>
      </c>
      <c r="B66" s="77" t="n">
        <f aca="false">EOMONTH(Input!$C$7,A66)</f>
        <v>44804</v>
      </c>
      <c r="C66" s="76" t="n">
        <f aca="false">DATEDIF(Input!$C$23,$B66,"Y")</f>
        <v>45</v>
      </c>
      <c r="E66" s="78" t="n">
        <f aca="false">Salary_01!$E66*(Input!$C$36/100)</f>
        <v>386.42828112</v>
      </c>
      <c r="F66" s="78" t="n">
        <f aca="false">-1*Salary_01!$I66</f>
        <v>386.42828112</v>
      </c>
      <c r="G66" s="78" t="n">
        <f aca="true">IF(AND($B66&gt;Input!$C$45,$B66&lt;Input!$C$25),PMT(Input!$C$37/(100*12),(OFFSET($A$4,MATCH(Input!$C$25,$B$4:$B$1004,1),0,1,1)-OFFSET($A$4,MATCH(Input!$C$31,$B$4:$B$620,1),0,1,1)),$J$4,-1*Input!$C$38,1),0)</f>
        <v>0</v>
      </c>
      <c r="H66" s="78" t="n">
        <f aca="false">IF($B66&lt;Input!$C$25,(($H65+$E66+$F66+$G66)*(1+Input!$C$37/(100*12))),0)</f>
        <v>116410.553750476</v>
      </c>
    </row>
    <row r="67" customFormat="false" ht="12.8" hidden="false" customHeight="false" outlineLevel="0" collapsed="false">
      <c r="A67" s="76" t="n">
        <v>63</v>
      </c>
      <c r="B67" s="77" t="n">
        <f aca="false">EOMONTH(Input!$C$7,A67)</f>
        <v>44834</v>
      </c>
      <c r="C67" s="76" t="n">
        <f aca="false">DATEDIF(Input!$C$23,$B67,"Y")</f>
        <v>45</v>
      </c>
      <c r="E67" s="78" t="n">
        <f aca="false">Salary_01!$E67*(Input!$C$36/100)</f>
        <v>386.42828112</v>
      </c>
      <c r="F67" s="78" t="n">
        <f aca="false">-1*Salary_01!$I67</f>
        <v>386.42828112</v>
      </c>
      <c r="G67" s="78" t="n">
        <f aca="true">IF(AND($B67&gt;Input!$C$45,$B67&lt;Input!$C$25),PMT(Input!$C$37/(100*12),(OFFSET($A$4,MATCH(Input!$C$25,$B$4:$B$1004,1),0,1,1)-OFFSET($A$4,MATCH(Input!$C$31,$B$4:$B$620,1),0,1,1)),$J$4,-1*Input!$C$38,1),0)</f>
        <v>0</v>
      </c>
      <c r="H67" s="78" t="n">
        <f aca="false">IF($B67&lt;Input!$C$25,(($H66+$E67+$F67+$G67)*(1+Input!$C$37/(100*12))),0)</f>
        <v>117671.674522352</v>
      </c>
    </row>
    <row r="68" customFormat="false" ht="12.8" hidden="false" customHeight="false" outlineLevel="0" collapsed="false">
      <c r="A68" s="76" t="n">
        <v>64</v>
      </c>
      <c r="B68" s="77" t="n">
        <f aca="false">EOMONTH(Input!$C$7,A68)</f>
        <v>44865</v>
      </c>
      <c r="C68" s="76" t="n">
        <f aca="false">DATEDIF(Input!$C$23,$B68,"Y")</f>
        <v>45</v>
      </c>
      <c r="E68" s="78" t="n">
        <f aca="false">Salary_01!$E68*(Input!$C$36/100)</f>
        <v>386.42828112</v>
      </c>
      <c r="F68" s="78" t="n">
        <f aca="false">-1*Salary_01!$I68</f>
        <v>386.42828112</v>
      </c>
      <c r="G68" s="78" t="n">
        <f aca="true">IF(AND($B68&gt;Input!$C$45,$B68&lt;Input!$C$25),PMT(Input!$C$37/(100*12),(OFFSET($A$4,MATCH(Input!$C$25,$B$4:$B$1004,1),0,1,1)-OFFSET($A$4,MATCH(Input!$C$31,$B$4:$B$620,1),0,1,1)),$J$4,-1*Input!$C$38,1),0)</f>
        <v>0</v>
      </c>
      <c r="H68" s="78" t="n">
        <f aca="false">IF($B68&lt;Input!$C$25,(($H67+$E68+$F68+$G68)*(1+Input!$C$37/(100*12))),0)</f>
        <v>118938.049964111</v>
      </c>
    </row>
    <row r="69" customFormat="false" ht="12.8" hidden="false" customHeight="false" outlineLevel="0" collapsed="false">
      <c r="A69" s="76" t="n">
        <v>65</v>
      </c>
      <c r="B69" s="77" t="n">
        <f aca="false">EOMONTH(Input!$C$7,A69)</f>
        <v>44895</v>
      </c>
      <c r="C69" s="76" t="n">
        <f aca="false">DATEDIF(Input!$C$23,$B69,"Y")</f>
        <v>45</v>
      </c>
      <c r="E69" s="78" t="n">
        <f aca="false">Salary_01!$E69*(Input!$C$36/100)</f>
        <v>386.42828112</v>
      </c>
      <c r="F69" s="78" t="n">
        <f aca="false">-1*Salary_01!$I69</f>
        <v>386.42828112</v>
      </c>
      <c r="G69" s="78" t="n">
        <f aca="true">IF(AND($B69&gt;Input!$C$45,$B69&lt;Input!$C$25),PMT(Input!$C$37/(100*12),(OFFSET($A$4,MATCH(Input!$C$25,$B$4:$B$1004,1),0,1,1)-OFFSET($A$4,MATCH(Input!$C$31,$B$4:$B$620,1),0,1,1)),$J$4,-1*Input!$C$38,1),0)</f>
        <v>0</v>
      </c>
      <c r="H69" s="78" t="n">
        <f aca="false">IF($B69&lt;Input!$C$25,(($H68+$E69+$F69+$G69)*(1+Input!$C$37/(100*12))),0)</f>
        <v>120209.701970211</v>
      </c>
    </row>
    <row r="70" customFormat="false" ht="12.8" hidden="false" customHeight="false" outlineLevel="0" collapsed="false">
      <c r="A70" s="76" t="n">
        <v>66</v>
      </c>
      <c r="B70" s="77" t="n">
        <f aca="false">EOMONTH(Input!$C$7,A70)</f>
        <v>44926</v>
      </c>
      <c r="C70" s="76" t="n">
        <f aca="false">DATEDIF(Input!$C$23,$B70,"Y")</f>
        <v>45</v>
      </c>
      <c r="E70" s="78" t="n">
        <f aca="false">Salary_01!$E70*(Input!$C$36/100)</f>
        <v>386.42828112</v>
      </c>
      <c r="F70" s="78" t="n">
        <f aca="false">-1*Salary_01!$I70</f>
        <v>386.42828112</v>
      </c>
      <c r="G70" s="78" t="n">
        <f aca="true">IF(AND($B70&gt;Input!$C$45,$B70&lt;Input!$C$25),PMT(Input!$C$37/(100*12),(OFFSET($A$4,MATCH(Input!$C$25,$B$4:$B$1004,1),0,1,1)-OFFSET($A$4,MATCH(Input!$C$31,$B$4:$B$620,1),0,1,1)),$J$4,-1*Input!$C$38,1),0)</f>
        <v>0</v>
      </c>
      <c r="H70" s="78" t="n">
        <f aca="false">IF($B70&lt;Input!$C$25,(($H69+$E70+$F70+$G70)*(1+Input!$C$37/(100*12))),0)</f>
        <v>121486.652526336</v>
      </c>
    </row>
    <row r="71" customFormat="false" ht="12.8" hidden="false" customHeight="false" outlineLevel="0" collapsed="false">
      <c r="A71" s="76" t="n">
        <v>67</v>
      </c>
      <c r="B71" s="77" t="n">
        <f aca="false">EOMONTH(Input!$C$7,A71)</f>
        <v>44957</v>
      </c>
      <c r="C71" s="76" t="n">
        <f aca="false">DATEDIF(Input!$C$23,$B71,"Y")</f>
        <v>45</v>
      </c>
      <c r="E71" s="78" t="n">
        <f aca="false">Salary_01!$E71*(Input!$C$36/100)</f>
        <v>386.42828112</v>
      </c>
      <c r="F71" s="78" t="n">
        <f aca="false">-1*Salary_01!$I71</f>
        <v>386.42828112</v>
      </c>
      <c r="G71" s="78" t="n">
        <f aca="true">IF(AND($B71&gt;Input!$C$45,$B71&lt;Input!$C$25),PMT(Input!$C$37/(100*12),(OFFSET($A$4,MATCH(Input!$C$25,$B$4:$B$1004,1),0,1,1)-OFFSET($A$4,MATCH(Input!$C$31,$B$4:$B$620,1),0,1,1)),$J$4,-1*Input!$C$38,1),0)</f>
        <v>0</v>
      </c>
      <c r="H71" s="78" t="n">
        <f aca="false">IF($B71&lt;Input!$C$25,(($H70+$E71+$F71+$G71)*(1+Input!$C$37/(100*12))),0)</f>
        <v>122768.923709779</v>
      </c>
    </row>
    <row r="72" customFormat="false" ht="12.8" hidden="false" customHeight="false" outlineLevel="0" collapsed="false">
      <c r="A72" s="76" t="n">
        <v>68</v>
      </c>
      <c r="B72" s="77" t="n">
        <f aca="false">EOMONTH(Input!$C$7,A72)</f>
        <v>44985</v>
      </c>
      <c r="C72" s="76" t="n">
        <f aca="false">DATEDIF(Input!$C$23,$B72,"Y")</f>
        <v>45</v>
      </c>
      <c r="E72" s="78" t="n">
        <f aca="false">Salary_01!$E72*(Input!$C$36/100)</f>
        <v>386.42828112</v>
      </c>
      <c r="F72" s="78" t="n">
        <f aca="false">-1*Salary_01!$I72</f>
        <v>386.42828112</v>
      </c>
      <c r="G72" s="78" t="n">
        <f aca="true">IF(AND($B72&gt;Input!$C$45,$B72&lt;Input!$C$25),PMT(Input!$C$37/(100*12),(OFFSET($A$4,MATCH(Input!$C$25,$B$4:$B$1004,1),0,1,1)-OFFSET($A$4,MATCH(Input!$C$31,$B$4:$B$620,1),0,1,1)),$J$4,-1*Input!$C$38,1),0)</f>
        <v>0</v>
      </c>
      <c r="H72" s="78" t="n">
        <f aca="false">IF($B72&lt;Input!$C$25,(($H71+$E72+$F72+$G72)*(1+Input!$C$37/(100*12))),0)</f>
        <v>124056.537689819</v>
      </c>
    </row>
    <row r="73" customFormat="false" ht="12.8" hidden="false" customHeight="false" outlineLevel="0" collapsed="false">
      <c r="A73" s="76" t="n">
        <v>69</v>
      </c>
      <c r="B73" s="77" t="n">
        <f aca="false">EOMONTH(Input!$C$7,A73)</f>
        <v>45016</v>
      </c>
      <c r="C73" s="76" t="n">
        <f aca="false">DATEDIF(Input!$C$23,$B73,"Y")</f>
        <v>45</v>
      </c>
      <c r="E73" s="78" t="n">
        <f aca="false">Salary_01!$E73*(Input!$C$36/100)</f>
        <v>386.42828112</v>
      </c>
      <c r="F73" s="78" t="n">
        <f aca="false">-1*Salary_01!$I73</f>
        <v>386.42828112</v>
      </c>
      <c r="G73" s="78" t="n">
        <f aca="true">IF(AND($B73&gt;Input!$C$45,$B73&lt;Input!$C$25),PMT(Input!$C$37/(100*12),(OFFSET($A$4,MATCH(Input!$C$25,$B$4:$B$1004,1),0,1,1)-OFFSET($A$4,MATCH(Input!$C$31,$B$4:$B$620,1),0,1,1)),$J$4,-1*Input!$C$38,1),0)</f>
        <v>0</v>
      </c>
      <c r="H73" s="78" t="n">
        <f aca="false">IF($B73&lt;Input!$C$25,(($H72+$E73+$F73+$G73)*(1+Input!$C$37/(100*12))),0)</f>
        <v>125349.516728109</v>
      </c>
    </row>
    <row r="74" customFormat="false" ht="12.8" hidden="false" customHeight="false" outlineLevel="0" collapsed="false">
      <c r="A74" s="76" t="n">
        <v>70</v>
      </c>
      <c r="B74" s="77" t="n">
        <f aca="false">EOMONTH(Input!$C$7,A74)</f>
        <v>45046</v>
      </c>
      <c r="C74" s="76" t="n">
        <f aca="false">DATEDIF(Input!$C$23,$B74,"Y")</f>
        <v>45</v>
      </c>
      <c r="E74" s="78" t="n">
        <f aca="false">Salary_01!$E74*(Input!$C$36/100)</f>
        <v>386.42828112</v>
      </c>
      <c r="F74" s="78" t="n">
        <f aca="false">-1*Salary_01!$I74</f>
        <v>386.42828112</v>
      </c>
      <c r="G74" s="78" t="n">
        <f aca="true">IF(AND($B74&gt;Input!$C$45,$B74&lt;Input!$C$25),PMT(Input!$C$37/(100*12),(OFFSET($A$4,MATCH(Input!$C$25,$B$4:$B$1004,1),0,1,1)-OFFSET($A$4,MATCH(Input!$C$31,$B$4:$B$620,1),0,1,1)),$J$4,-1*Input!$C$38,1),0)</f>
        <v>0</v>
      </c>
      <c r="H74" s="78" t="n">
        <f aca="false">IF($B74&lt;Input!$C$25,(($H73+$E74+$F74+$G74)*(1+Input!$C$37/(100*12))),0)</f>
        <v>126647.883179059</v>
      </c>
    </row>
    <row r="75" customFormat="false" ht="12.8" hidden="false" customHeight="false" outlineLevel="0" collapsed="false">
      <c r="A75" s="76" t="n">
        <v>71</v>
      </c>
      <c r="B75" s="77" t="n">
        <f aca="false">EOMONTH(Input!$C$7,A75)</f>
        <v>45077</v>
      </c>
      <c r="C75" s="76" t="n">
        <f aca="false">DATEDIF(Input!$C$23,$B75,"Y")</f>
        <v>46</v>
      </c>
      <c r="E75" s="78" t="n">
        <f aca="false">Salary_01!$E75*(Input!$C$36/100)</f>
        <v>386.42828112</v>
      </c>
      <c r="F75" s="78" t="n">
        <f aca="false">-1*Salary_01!$I75</f>
        <v>386.42828112</v>
      </c>
      <c r="G75" s="78" t="n">
        <f aca="true">IF(AND($B75&gt;Input!$C$45,$B75&lt;Input!$C$25),PMT(Input!$C$37/(100*12),(OFFSET($A$4,MATCH(Input!$C$25,$B$4:$B$1004,1),0,1,1)-OFFSET($A$4,MATCH(Input!$C$31,$B$4:$B$620,1),0,1,1)),$J$4,-1*Input!$C$38,1),0)</f>
        <v>0</v>
      </c>
      <c r="H75" s="78" t="n">
        <f aca="false">IF($B75&lt;Input!$C$25,(($H74+$E75+$F75+$G75)*(1+Input!$C$37/(100*12))),0)</f>
        <v>127951.659490221</v>
      </c>
    </row>
    <row r="76" customFormat="false" ht="12.8" hidden="false" customHeight="false" outlineLevel="0" collapsed="false">
      <c r="A76" s="76" t="n">
        <v>72</v>
      </c>
      <c r="B76" s="77" t="n">
        <f aca="false">EOMONTH(Input!$C$7,A76)</f>
        <v>45107</v>
      </c>
      <c r="C76" s="76" t="n">
        <f aca="false">DATEDIF(Input!$C$23,$B76,"Y")</f>
        <v>46</v>
      </c>
      <c r="E76" s="78" t="n">
        <f aca="false">Salary_01!$E76*(Input!$C$36/100)</f>
        <v>394.1568467424</v>
      </c>
      <c r="F76" s="78" t="n">
        <f aca="false">-1*Salary_01!$I76</f>
        <v>394.1568467424</v>
      </c>
      <c r="G76" s="78" t="n">
        <f aca="true">IF(AND($B76&gt;Input!$C$45,$B76&lt;Input!$C$25),PMT(Input!$C$37/(100*12),(OFFSET($A$4,MATCH(Input!$C$25,$B$4:$B$1004,1),0,1,1)-OFFSET($A$4,MATCH(Input!$C$31,$B$4:$B$620,1),0,1,1)),$J$4,-1*Input!$C$38,1),0)</f>
        <v>0</v>
      </c>
      <c r="H76" s="78" t="n">
        <f aca="false">IF($B76&lt;Input!$C$25,(($H75+$E76+$F76+$G76)*(1+Input!$C$37/(100*12))),0)</f>
        <v>129276.389738638</v>
      </c>
    </row>
    <row r="77" customFormat="false" ht="12.8" hidden="false" customHeight="false" outlineLevel="0" collapsed="false">
      <c r="A77" s="76" t="n">
        <v>73</v>
      </c>
      <c r="B77" s="77" t="n">
        <f aca="false">EOMONTH(Input!$C$7,A77)</f>
        <v>45138</v>
      </c>
      <c r="C77" s="76" t="n">
        <f aca="false">DATEDIF(Input!$C$23,$B77,"Y")</f>
        <v>46</v>
      </c>
      <c r="E77" s="78" t="n">
        <f aca="false">Salary_01!$E77*(Input!$C$36/100)</f>
        <v>394.1568467424</v>
      </c>
      <c r="F77" s="78" t="n">
        <f aca="false">-1*Salary_01!$I77</f>
        <v>394.1568467424</v>
      </c>
      <c r="G77" s="78" t="n">
        <f aca="true">IF(AND($B77&gt;Input!$C$45,$B77&lt;Input!$C$25),PMT(Input!$C$37/(100*12),(OFFSET($A$4,MATCH(Input!$C$25,$B$4:$B$1004,1),0,1,1)-OFFSET($A$4,MATCH(Input!$C$31,$B$4:$B$620,1),0,1,1)),$J$4,-1*Input!$C$38,1),0)</f>
        <v>0</v>
      </c>
      <c r="H77" s="78" t="n">
        <f aca="false">IF($B77&lt;Input!$C$25,(($H76+$E77+$F77+$G77)*(1+Input!$C$37/(100*12))),0)</f>
        <v>130606.639696423</v>
      </c>
    </row>
    <row r="78" customFormat="false" ht="12.8" hidden="false" customHeight="false" outlineLevel="0" collapsed="false">
      <c r="A78" s="76" t="n">
        <v>74</v>
      </c>
      <c r="B78" s="77" t="n">
        <f aca="false">EOMONTH(Input!$C$7,A78)</f>
        <v>45169</v>
      </c>
      <c r="C78" s="76" t="n">
        <f aca="false">DATEDIF(Input!$C$23,$B78,"Y")</f>
        <v>46</v>
      </c>
      <c r="E78" s="78" t="n">
        <f aca="false">Salary_01!$E78*(Input!$C$36/100)</f>
        <v>394.1568467424</v>
      </c>
      <c r="F78" s="78" t="n">
        <f aca="false">-1*Salary_01!$I78</f>
        <v>394.1568467424</v>
      </c>
      <c r="G78" s="78" t="n">
        <f aca="true">IF(AND($B78&gt;Input!$C$45,$B78&lt;Input!$C$25),PMT(Input!$C$37/(100*12),(OFFSET($A$4,MATCH(Input!$C$25,$B$4:$B$1004,1),0,1,1)-OFFSET($A$4,MATCH(Input!$C$31,$B$4:$B$620,1),0,1,1)),$J$4,-1*Input!$C$38,1),0)</f>
        <v>0</v>
      </c>
      <c r="H78" s="78" t="n">
        <f aca="false">IF($B78&lt;Input!$C$25,(($H77+$E78+$F78+$G78)*(1+Input!$C$37/(100*12))),0)</f>
        <v>131942.432362366</v>
      </c>
    </row>
    <row r="79" customFormat="false" ht="12.8" hidden="false" customHeight="false" outlineLevel="0" collapsed="false">
      <c r="A79" s="76" t="n">
        <v>75</v>
      </c>
      <c r="B79" s="77" t="n">
        <f aca="false">EOMONTH(Input!$C$7,A79)</f>
        <v>45199</v>
      </c>
      <c r="C79" s="76" t="n">
        <f aca="false">DATEDIF(Input!$C$23,$B79,"Y")</f>
        <v>46</v>
      </c>
      <c r="E79" s="78" t="n">
        <f aca="false">Salary_01!$E79*(Input!$C$36/100)</f>
        <v>394.1568467424</v>
      </c>
      <c r="F79" s="78" t="n">
        <f aca="false">-1*Salary_01!$I79</f>
        <v>394.1568467424</v>
      </c>
      <c r="G79" s="78" t="n">
        <f aca="true">IF(AND($B79&gt;Input!$C$45,$B79&lt;Input!$C$25),PMT(Input!$C$37/(100*12),(OFFSET($A$4,MATCH(Input!$C$25,$B$4:$B$1004,1),0,1,1)-OFFSET($A$4,MATCH(Input!$C$31,$B$4:$B$620,1),0,1,1)),$J$4,-1*Input!$C$38,1),0)</f>
        <v>0</v>
      </c>
      <c r="H79" s="78" t="n">
        <f aca="false">IF($B79&lt;Input!$C$25,(($H78+$E79+$F79+$G79)*(1+Input!$C$37/(100*12))),0)</f>
        <v>133283.790831083</v>
      </c>
    </row>
    <row r="80" customFormat="false" ht="12.8" hidden="false" customHeight="false" outlineLevel="0" collapsed="false">
      <c r="A80" s="76" t="n">
        <v>76</v>
      </c>
      <c r="B80" s="77" t="n">
        <f aca="false">EOMONTH(Input!$C$7,A80)</f>
        <v>45230</v>
      </c>
      <c r="C80" s="76" t="n">
        <f aca="false">DATEDIF(Input!$C$23,$B80,"Y")</f>
        <v>46</v>
      </c>
      <c r="E80" s="78" t="n">
        <f aca="false">Salary_01!$E80*(Input!$C$36/100)</f>
        <v>394.1568467424</v>
      </c>
      <c r="F80" s="78" t="n">
        <f aca="false">-1*Salary_01!$I80</f>
        <v>394.1568467424</v>
      </c>
      <c r="G80" s="78" t="n">
        <f aca="true">IF(AND($B80&gt;Input!$C$45,$B80&lt;Input!$C$25),PMT(Input!$C$37/(100*12),(OFFSET($A$4,MATCH(Input!$C$25,$B$4:$B$1004,1),0,1,1)-OFFSET($A$4,MATCH(Input!$C$31,$B$4:$B$620,1),0,1,1)),$J$4,-1*Input!$C$38,1),0)</f>
        <v>0</v>
      </c>
      <c r="H80" s="78" t="n">
        <f aca="false">IF($B80&lt;Input!$C$25,(($H79+$E80+$F80+$G80)*(1+Input!$C$37/(100*12))),0)</f>
        <v>134630.738293421</v>
      </c>
    </row>
    <row r="81" customFormat="false" ht="12.8" hidden="false" customHeight="false" outlineLevel="0" collapsed="false">
      <c r="A81" s="76" t="n">
        <v>77</v>
      </c>
      <c r="B81" s="77" t="n">
        <f aca="false">EOMONTH(Input!$C$7,A81)</f>
        <v>45260</v>
      </c>
      <c r="C81" s="76" t="n">
        <f aca="false">DATEDIF(Input!$C$23,$B81,"Y")</f>
        <v>46</v>
      </c>
      <c r="E81" s="78" t="n">
        <f aca="false">Salary_01!$E81*(Input!$C$36/100)</f>
        <v>394.1568467424</v>
      </c>
      <c r="F81" s="78" t="n">
        <f aca="false">-1*Salary_01!$I81</f>
        <v>394.1568467424</v>
      </c>
      <c r="G81" s="78" t="n">
        <f aca="true">IF(AND($B81&gt;Input!$C$45,$B81&lt;Input!$C$25),PMT(Input!$C$37/(100*12),(OFFSET($A$4,MATCH(Input!$C$25,$B$4:$B$1004,1),0,1,1)-OFFSET($A$4,MATCH(Input!$C$31,$B$4:$B$620,1),0,1,1)),$J$4,-1*Input!$C$38,1),0)</f>
        <v>0</v>
      </c>
      <c r="H81" s="78" t="n">
        <f aca="false">IF($B81&lt;Input!$C$25,(($H80+$E81+$F81+$G81)*(1+Input!$C$37/(100*12))),0)</f>
        <v>135983.298036851</v>
      </c>
    </row>
    <row r="82" customFormat="false" ht="12.8" hidden="false" customHeight="false" outlineLevel="0" collapsed="false">
      <c r="A82" s="76" t="n">
        <v>78</v>
      </c>
      <c r="B82" s="77" t="n">
        <f aca="false">EOMONTH(Input!$C$7,A82)</f>
        <v>45291</v>
      </c>
      <c r="C82" s="76" t="n">
        <f aca="false">DATEDIF(Input!$C$23,$B82,"Y")</f>
        <v>46</v>
      </c>
      <c r="E82" s="78" t="n">
        <f aca="false">Salary_01!$E82*(Input!$C$36/100)</f>
        <v>394.1568467424</v>
      </c>
      <c r="F82" s="78" t="n">
        <f aca="false">-1*Salary_01!$I82</f>
        <v>394.1568467424</v>
      </c>
      <c r="G82" s="78" t="n">
        <f aca="true">IF(AND($B82&gt;Input!$C$45,$B82&lt;Input!$C$25),PMT(Input!$C$37/(100*12),(OFFSET($A$4,MATCH(Input!$C$25,$B$4:$B$1004,1),0,1,1)-OFFSET($A$4,MATCH(Input!$C$31,$B$4:$B$620,1),0,1,1)),$J$4,-1*Input!$C$38,1),0)</f>
        <v>0</v>
      </c>
      <c r="H82" s="78" t="n">
        <f aca="false">IF($B82&lt;Input!$C$25,(($H81+$E82+$F82+$G82)*(1+Input!$C$37/(100*12))),0)</f>
        <v>137341.493445879</v>
      </c>
    </row>
    <row r="83" customFormat="false" ht="12.8" hidden="false" customHeight="false" outlineLevel="0" collapsed="false">
      <c r="A83" s="76" t="n">
        <v>79</v>
      </c>
      <c r="B83" s="77" t="n">
        <f aca="false">EOMONTH(Input!$C$7,A83)</f>
        <v>45322</v>
      </c>
      <c r="C83" s="76" t="n">
        <f aca="false">DATEDIF(Input!$C$23,$B83,"Y")</f>
        <v>46</v>
      </c>
      <c r="E83" s="78" t="n">
        <f aca="false">Salary_01!$E83*(Input!$C$36/100)</f>
        <v>394.1568467424</v>
      </c>
      <c r="F83" s="78" t="n">
        <f aca="false">-1*Salary_01!$I83</f>
        <v>394.1568467424</v>
      </c>
      <c r="G83" s="78" t="n">
        <f aca="true">IF(AND($B83&gt;Input!$C$45,$B83&lt;Input!$C$25),PMT(Input!$C$37/(100*12),(OFFSET($A$4,MATCH(Input!$C$25,$B$4:$B$1004,1),0,1,1)-OFFSET($A$4,MATCH(Input!$C$31,$B$4:$B$620,1),0,1,1)),$J$4,-1*Input!$C$38,1),0)</f>
        <v>0</v>
      </c>
      <c r="H83" s="78" t="n">
        <f aca="false">IF($B83&lt;Input!$C$25,(($H82+$E83+$F83+$G83)*(1+Input!$C$37/(100*12))),0)</f>
        <v>138705.348002444</v>
      </c>
    </row>
    <row r="84" customFormat="false" ht="12.8" hidden="false" customHeight="false" outlineLevel="0" collapsed="false">
      <c r="A84" s="76" t="n">
        <v>80</v>
      </c>
      <c r="B84" s="77" t="n">
        <f aca="false">EOMONTH(Input!$C$7,A84)</f>
        <v>45351</v>
      </c>
      <c r="C84" s="76" t="n">
        <f aca="false">DATEDIF(Input!$C$23,$B84,"Y")</f>
        <v>46</v>
      </c>
      <c r="E84" s="78" t="n">
        <f aca="false">Salary_01!$E84*(Input!$C$36/100)</f>
        <v>394.1568467424</v>
      </c>
      <c r="F84" s="78" t="n">
        <f aca="false">-1*Salary_01!$I84</f>
        <v>394.1568467424</v>
      </c>
      <c r="G84" s="78" t="n">
        <f aca="true">IF(AND($B84&gt;Input!$C$45,$B84&lt;Input!$C$25),PMT(Input!$C$37/(100*12),(OFFSET($A$4,MATCH(Input!$C$25,$B$4:$B$1004,1),0,1,1)-OFFSET($A$4,MATCH(Input!$C$31,$B$4:$B$620,1),0,1,1)),$J$4,-1*Input!$C$38,1),0)</f>
        <v>0</v>
      </c>
      <c r="H84" s="78" t="n">
        <f aca="false">IF($B84&lt;Input!$C$25,(($H83+$E84+$F84+$G84)*(1+Input!$C$37/(100*12))),0)</f>
        <v>140074.885286329</v>
      </c>
    </row>
    <row r="85" customFormat="false" ht="12.8" hidden="false" customHeight="false" outlineLevel="0" collapsed="false">
      <c r="A85" s="76" t="n">
        <v>81</v>
      </c>
      <c r="B85" s="77" t="n">
        <f aca="false">EOMONTH(Input!$C$7,A85)</f>
        <v>45382</v>
      </c>
      <c r="C85" s="76" t="n">
        <f aca="false">DATEDIF(Input!$C$23,$B85,"Y")</f>
        <v>46</v>
      </c>
      <c r="E85" s="78" t="n">
        <f aca="false">Salary_01!$E85*(Input!$C$36/100)</f>
        <v>394.1568467424</v>
      </c>
      <c r="F85" s="78" t="n">
        <f aca="false">-1*Salary_01!$I85</f>
        <v>394.1568467424</v>
      </c>
      <c r="G85" s="78" t="n">
        <f aca="true">IF(AND($B85&gt;Input!$C$45,$B85&lt;Input!$C$25),PMT(Input!$C$37/(100*12),(OFFSET($A$4,MATCH(Input!$C$25,$B$4:$B$1004,1),0,1,1)-OFFSET($A$4,MATCH(Input!$C$31,$B$4:$B$620,1),0,1,1)),$J$4,-1*Input!$C$38,1),0)</f>
        <v>0</v>
      </c>
      <c r="H85" s="78" t="n">
        <f aca="false">IF($B85&lt;Input!$C$25,(($H84+$E85+$F85+$G85)*(1+Input!$C$37/(100*12))),0)</f>
        <v>141450.128975563</v>
      </c>
    </row>
    <row r="86" customFormat="false" ht="12.8" hidden="false" customHeight="false" outlineLevel="0" collapsed="false">
      <c r="A86" s="76" t="n">
        <v>82</v>
      </c>
      <c r="B86" s="77" t="n">
        <f aca="false">EOMONTH(Input!$C$7,A86)</f>
        <v>45412</v>
      </c>
      <c r="C86" s="76" t="n">
        <f aca="false">DATEDIF(Input!$C$23,$B86,"Y")</f>
        <v>46</v>
      </c>
      <c r="E86" s="78" t="n">
        <f aca="false">Salary_01!$E86*(Input!$C$36/100)</f>
        <v>394.1568467424</v>
      </c>
      <c r="F86" s="78" t="n">
        <f aca="false">-1*Salary_01!$I86</f>
        <v>394.1568467424</v>
      </c>
      <c r="G86" s="78" t="n">
        <f aca="true">IF(AND($B86&gt;Input!$C$45,$B86&lt;Input!$C$25),PMT(Input!$C$37/(100*12),(OFFSET($A$4,MATCH(Input!$C$25,$B$4:$B$1004,1),0,1,1)-OFFSET($A$4,MATCH(Input!$C$31,$B$4:$B$620,1),0,1,1)),$J$4,-1*Input!$C$38,1),0)</f>
        <v>0</v>
      </c>
      <c r="H86" s="78" t="n">
        <f aca="false">IF($B86&lt;Input!$C$25,(($H85+$E86+$F86+$G86)*(1+Input!$C$37/(100*12))),0)</f>
        <v>142831.102846835</v>
      </c>
    </row>
    <row r="87" customFormat="false" ht="12.8" hidden="false" customHeight="false" outlineLevel="0" collapsed="false">
      <c r="A87" s="76" t="n">
        <v>83</v>
      </c>
      <c r="B87" s="77" t="n">
        <f aca="false">EOMONTH(Input!$C$7,A87)</f>
        <v>45443</v>
      </c>
      <c r="C87" s="76" t="n">
        <f aca="false">DATEDIF(Input!$C$23,$B87,"Y")</f>
        <v>47</v>
      </c>
      <c r="E87" s="78" t="n">
        <f aca="false">Salary_01!$E87*(Input!$C$36/100)</f>
        <v>394.1568467424</v>
      </c>
      <c r="F87" s="78" t="n">
        <f aca="false">-1*Salary_01!$I87</f>
        <v>394.1568467424</v>
      </c>
      <c r="G87" s="78" t="n">
        <f aca="true">IF(AND($B87&gt;Input!$C$45,$B87&lt;Input!$C$25),PMT(Input!$C$37/(100*12),(OFFSET($A$4,MATCH(Input!$C$25,$B$4:$B$1004,1),0,1,1)-OFFSET($A$4,MATCH(Input!$C$31,$B$4:$B$620,1),0,1,1)),$J$4,-1*Input!$C$38,1),0)</f>
        <v>0</v>
      </c>
      <c r="H87" s="78" t="n">
        <f aca="false">IF($B87&lt;Input!$C$25,(($H86+$E87+$F87+$G87)*(1+Input!$C$37/(100*12))),0)</f>
        <v>144217.830775905</v>
      </c>
    </row>
    <row r="88" customFormat="false" ht="12.8" hidden="false" customHeight="false" outlineLevel="0" collapsed="false">
      <c r="A88" s="76" t="n">
        <v>84</v>
      </c>
      <c r="B88" s="77" t="n">
        <f aca="false">EOMONTH(Input!$C$7,A88)</f>
        <v>45473</v>
      </c>
      <c r="C88" s="76" t="n">
        <f aca="false">DATEDIF(Input!$C$23,$B88,"Y")</f>
        <v>47</v>
      </c>
      <c r="E88" s="78" t="n">
        <f aca="false">Salary_01!$E88*(Input!$C$36/100)</f>
        <v>402.039983677248</v>
      </c>
      <c r="F88" s="78" t="n">
        <f aca="false">-1*Salary_01!$I88</f>
        <v>402.039983677248</v>
      </c>
      <c r="G88" s="78" t="n">
        <f aca="true">IF(AND($B88&gt;Input!$C$45,$B88&lt;Input!$C$25),PMT(Input!$C$37/(100*12),(OFFSET($A$4,MATCH(Input!$C$25,$B$4:$B$1004,1),0,1,1)-OFFSET($A$4,MATCH(Input!$C$31,$B$4:$B$620,1),0,1,1)),$J$4,-1*Input!$C$38,1),0)</f>
        <v>0</v>
      </c>
      <c r="H88" s="78" t="n">
        <f aca="false">IF($B88&lt;Input!$C$25,(($H87+$E88+$F88+$G88)*(1+Input!$C$37/(100*12))),0)</f>
        <v>145626.16870469</v>
      </c>
    </row>
    <row r="89" customFormat="false" ht="12.8" hidden="false" customHeight="false" outlineLevel="0" collapsed="false">
      <c r="A89" s="76" t="n">
        <v>85</v>
      </c>
      <c r="B89" s="77" t="n">
        <f aca="false">EOMONTH(Input!$C$7,A89)</f>
        <v>45504</v>
      </c>
      <c r="C89" s="76" t="n">
        <f aca="false">DATEDIF(Input!$C$23,$B89,"Y")</f>
        <v>47</v>
      </c>
      <c r="E89" s="78" t="n">
        <f aca="false">Salary_01!$E89*(Input!$C$36/100)</f>
        <v>402.039983677248</v>
      </c>
      <c r="F89" s="78" t="n">
        <f aca="false">-1*Salary_01!$I89</f>
        <v>402.039983677248</v>
      </c>
      <c r="G89" s="78" t="n">
        <f aca="true">IF(AND($B89&gt;Input!$C$45,$B89&lt;Input!$C$25),PMT(Input!$C$37/(100*12),(OFFSET($A$4,MATCH(Input!$C$25,$B$4:$B$1004,1),0,1,1)-OFFSET($A$4,MATCH(Input!$C$31,$B$4:$B$620,1),0,1,1)),$J$4,-1*Input!$C$38,1),0)</f>
        <v>0</v>
      </c>
      <c r="H89" s="78" t="n">
        <f aca="false">IF($B89&lt;Input!$C$25,(($H88+$E89+$F89+$G89)*(1+Input!$C$37/(100*12))),0)</f>
        <v>147040.374708178</v>
      </c>
    </row>
    <row r="90" customFormat="false" ht="12.8" hidden="false" customHeight="false" outlineLevel="0" collapsed="false">
      <c r="A90" s="76" t="n">
        <v>86</v>
      </c>
      <c r="B90" s="77" t="n">
        <f aca="false">EOMONTH(Input!$C$7,A90)</f>
        <v>45535</v>
      </c>
      <c r="C90" s="76" t="n">
        <f aca="false">DATEDIF(Input!$C$23,$B90,"Y")</f>
        <v>47</v>
      </c>
      <c r="E90" s="78" t="n">
        <f aca="false">Salary_01!$E90*(Input!$C$36/100)</f>
        <v>402.039983677248</v>
      </c>
      <c r="F90" s="78" t="n">
        <f aca="false">-1*Salary_01!$I90</f>
        <v>402.039983677248</v>
      </c>
      <c r="G90" s="78" t="n">
        <f aca="true">IF(AND($B90&gt;Input!$C$45,$B90&lt;Input!$C$25),PMT(Input!$C$37/(100*12),(OFFSET($A$4,MATCH(Input!$C$25,$B$4:$B$1004,1),0,1,1)-OFFSET($A$4,MATCH(Input!$C$31,$B$4:$B$620,1),0,1,1)),$J$4,-1*Input!$C$38,1),0)</f>
        <v>0</v>
      </c>
      <c r="H90" s="78" t="n">
        <f aca="false">IF($B90&lt;Input!$C$25,(($H89+$E90+$F90+$G90)*(1+Input!$C$37/(100*12))),0)</f>
        <v>148460.47323668</v>
      </c>
    </row>
    <row r="91" customFormat="false" ht="12.8" hidden="false" customHeight="false" outlineLevel="0" collapsed="false">
      <c r="A91" s="76" t="n">
        <v>87</v>
      </c>
      <c r="B91" s="77" t="n">
        <f aca="false">EOMONTH(Input!$C$7,A91)</f>
        <v>45565</v>
      </c>
      <c r="C91" s="76" t="n">
        <f aca="false">DATEDIF(Input!$C$23,$B91,"Y")</f>
        <v>47</v>
      </c>
      <c r="E91" s="78" t="n">
        <f aca="false">Salary_01!$E91*(Input!$C$36/100)</f>
        <v>402.039983677248</v>
      </c>
      <c r="F91" s="78" t="n">
        <f aca="false">-1*Salary_01!$I91</f>
        <v>402.039983677248</v>
      </c>
      <c r="G91" s="78" t="n">
        <f aca="true">IF(AND($B91&gt;Input!$C$45,$B91&lt;Input!$C$25),PMT(Input!$C$37/(100*12),(OFFSET($A$4,MATCH(Input!$C$25,$B$4:$B$1004,1),0,1,1)-OFFSET($A$4,MATCH(Input!$C$31,$B$4:$B$620,1),0,1,1)),$J$4,-1*Input!$C$38,1),0)</f>
        <v>0</v>
      </c>
      <c r="H91" s="78" t="n">
        <f aca="false">IF($B91&lt;Input!$C$25,(($H90+$E91+$F91+$G91)*(1+Input!$C$37/(100*12))),0)</f>
        <v>149886.488842385</v>
      </c>
    </row>
    <row r="92" customFormat="false" ht="12.8" hidden="false" customHeight="false" outlineLevel="0" collapsed="false">
      <c r="A92" s="76" t="n">
        <v>88</v>
      </c>
      <c r="B92" s="77" t="n">
        <f aca="false">EOMONTH(Input!$C$7,A92)</f>
        <v>45596</v>
      </c>
      <c r="C92" s="76" t="n">
        <f aca="false">DATEDIF(Input!$C$23,$B92,"Y")</f>
        <v>47</v>
      </c>
      <c r="E92" s="78" t="n">
        <f aca="false">Salary_01!$E92*(Input!$C$36/100)</f>
        <v>402.039983677248</v>
      </c>
      <c r="F92" s="78" t="n">
        <f aca="false">-1*Salary_01!$I92</f>
        <v>402.039983677248</v>
      </c>
      <c r="G92" s="78" t="n">
        <f aca="true">IF(AND($B92&gt;Input!$C$45,$B92&lt;Input!$C$25),PMT(Input!$C$37/(100*12),(OFFSET($A$4,MATCH(Input!$C$25,$B$4:$B$1004,1),0,1,1)-OFFSET($A$4,MATCH(Input!$C$31,$B$4:$B$620,1),0,1,1)),$J$4,-1*Input!$C$38,1),0)</f>
        <v>0</v>
      </c>
      <c r="H92" s="78" t="n">
        <f aca="false">IF($B92&lt;Input!$C$25,(($H91+$E92+$F92+$G92)*(1+Input!$C$37/(100*12))),0)</f>
        <v>151318.44617978</v>
      </c>
    </row>
    <row r="93" customFormat="false" ht="12.8" hidden="false" customHeight="false" outlineLevel="0" collapsed="false">
      <c r="A93" s="76" t="n">
        <v>89</v>
      </c>
      <c r="B93" s="77" t="n">
        <f aca="false">EOMONTH(Input!$C$7,A93)</f>
        <v>45626</v>
      </c>
      <c r="C93" s="76" t="n">
        <f aca="false">DATEDIF(Input!$C$23,$B93,"Y")</f>
        <v>47</v>
      </c>
      <c r="E93" s="78" t="n">
        <f aca="false">Salary_01!$E93*(Input!$C$36/100)</f>
        <v>402.039983677248</v>
      </c>
      <c r="F93" s="78" t="n">
        <f aca="false">-1*Salary_01!$I93</f>
        <v>402.039983677248</v>
      </c>
      <c r="G93" s="78" t="n">
        <f aca="true">IF(AND($B93&gt;Input!$C$45,$B93&lt;Input!$C$25),PMT(Input!$C$37/(100*12),(OFFSET($A$4,MATCH(Input!$C$25,$B$4:$B$1004,1),0,1,1)-OFFSET($A$4,MATCH(Input!$C$31,$B$4:$B$620,1),0,1,1)),$J$4,-1*Input!$C$38,1),0)</f>
        <v>0</v>
      </c>
      <c r="H93" s="78" t="n">
        <f aca="false">IF($B93&lt;Input!$C$25,(($H92+$E93+$F93+$G93)*(1+Input!$C$37/(100*12))),0)</f>
        <v>152756.370006081</v>
      </c>
    </row>
    <row r="94" customFormat="false" ht="12.8" hidden="false" customHeight="false" outlineLevel="0" collapsed="false">
      <c r="A94" s="76" t="n">
        <v>90</v>
      </c>
      <c r="B94" s="77" t="n">
        <f aca="false">EOMONTH(Input!$C$7,A94)</f>
        <v>45657</v>
      </c>
      <c r="C94" s="76" t="n">
        <f aca="false">DATEDIF(Input!$C$23,$B94,"Y")</f>
        <v>47</v>
      </c>
      <c r="E94" s="78" t="n">
        <f aca="false">Salary_01!$E94*(Input!$C$36/100)</f>
        <v>402.039983677248</v>
      </c>
      <c r="F94" s="78" t="n">
        <f aca="false">-1*Salary_01!$I94</f>
        <v>402.039983677248</v>
      </c>
      <c r="G94" s="78" t="n">
        <f aca="true">IF(AND($B94&gt;Input!$C$45,$B94&lt;Input!$C$25),PMT(Input!$C$37/(100*12),(OFFSET($A$4,MATCH(Input!$C$25,$B$4:$B$1004,1),0,1,1)-OFFSET($A$4,MATCH(Input!$C$31,$B$4:$B$620,1),0,1,1)),$J$4,-1*Input!$C$38,1),0)</f>
        <v>0</v>
      </c>
      <c r="H94" s="78" t="n">
        <f aca="false">IF($B94&lt;Input!$C$25,(($H93+$E94+$F94+$G94)*(1+Input!$C$37/(100*12))),0)</f>
        <v>154200.285181658</v>
      </c>
    </row>
    <row r="95" customFormat="false" ht="12.8" hidden="false" customHeight="false" outlineLevel="0" collapsed="false">
      <c r="A95" s="76" t="n">
        <v>91</v>
      </c>
      <c r="B95" s="77" t="n">
        <f aca="false">EOMONTH(Input!$C$7,A95)</f>
        <v>45688</v>
      </c>
      <c r="C95" s="76" t="n">
        <f aca="false">DATEDIF(Input!$C$23,$B95,"Y")</f>
        <v>47</v>
      </c>
      <c r="E95" s="78" t="n">
        <f aca="false">Salary_01!$E95*(Input!$C$36/100)</f>
        <v>402.039983677248</v>
      </c>
      <c r="F95" s="78" t="n">
        <f aca="false">-1*Salary_01!$I95</f>
        <v>402.039983677248</v>
      </c>
      <c r="G95" s="78" t="n">
        <f aca="true">IF(AND($B95&gt;Input!$C$45,$B95&lt;Input!$C$25),PMT(Input!$C$37/(100*12),(OFFSET($A$4,MATCH(Input!$C$25,$B$4:$B$1004,1),0,1,1)-OFFSET($A$4,MATCH(Input!$C$31,$B$4:$B$620,1),0,1,1)),$J$4,-1*Input!$C$38,1),0)</f>
        <v>0</v>
      </c>
      <c r="H95" s="78" t="n">
        <f aca="false">IF($B95&lt;Input!$C$25,(($H94+$E95+$F95+$G95)*(1+Input!$C$37/(100*12))),0)</f>
        <v>155650.216670466</v>
      </c>
    </row>
    <row r="96" customFormat="false" ht="12.8" hidden="false" customHeight="false" outlineLevel="0" collapsed="false">
      <c r="A96" s="76" t="n">
        <v>92</v>
      </c>
      <c r="B96" s="77" t="n">
        <f aca="false">EOMONTH(Input!$C$7,A96)</f>
        <v>45716</v>
      </c>
      <c r="C96" s="76" t="n">
        <f aca="false">DATEDIF(Input!$C$23,$B96,"Y")</f>
        <v>47</v>
      </c>
      <c r="E96" s="78" t="n">
        <f aca="false">Salary_01!$E96*(Input!$C$36/100)</f>
        <v>402.039983677248</v>
      </c>
      <c r="F96" s="78" t="n">
        <f aca="false">-1*Salary_01!$I96</f>
        <v>402.039983677248</v>
      </c>
      <c r="G96" s="78" t="n">
        <f aca="true">IF(AND($B96&gt;Input!$C$45,$B96&lt;Input!$C$25),PMT(Input!$C$37/(100*12),(OFFSET($A$4,MATCH(Input!$C$25,$B$4:$B$1004,1),0,1,1)-OFFSET($A$4,MATCH(Input!$C$31,$B$4:$B$620,1),0,1,1)),$J$4,-1*Input!$C$38,1),0)</f>
        <v>0</v>
      </c>
      <c r="H96" s="78" t="n">
        <f aca="false">IF($B96&lt;Input!$C$25,(($H95+$E96+$F96+$G96)*(1+Input!$C$37/(100*12))),0)</f>
        <v>157106.189540479</v>
      </c>
    </row>
    <row r="97" customFormat="false" ht="12.8" hidden="false" customHeight="false" outlineLevel="0" collapsed="false">
      <c r="A97" s="76" t="n">
        <v>93</v>
      </c>
      <c r="B97" s="77" t="n">
        <f aca="false">EOMONTH(Input!$C$7,A97)</f>
        <v>45747</v>
      </c>
      <c r="C97" s="76" t="n">
        <f aca="false">DATEDIF(Input!$C$23,$B97,"Y")</f>
        <v>47</v>
      </c>
      <c r="E97" s="78" t="n">
        <f aca="false">Salary_01!$E97*(Input!$C$36/100)</f>
        <v>402.039983677248</v>
      </c>
      <c r="F97" s="78" t="n">
        <f aca="false">-1*Salary_01!$I97</f>
        <v>402.039983677248</v>
      </c>
      <c r="G97" s="78" t="n">
        <f aca="true">IF(AND($B97&gt;Input!$C$45,$B97&lt;Input!$C$25),PMT(Input!$C$37/(100*12),(OFFSET($A$4,MATCH(Input!$C$25,$B$4:$B$1004,1),0,1,1)-OFFSET($A$4,MATCH(Input!$C$31,$B$4:$B$620,1),0,1,1)),$J$4,-1*Input!$C$38,1),0)</f>
        <v>0</v>
      </c>
      <c r="H97" s="78" t="n">
        <f aca="false">IF($B97&lt;Input!$C$25,(($H96+$E97+$F97+$G97)*(1+Input!$C$37/(100*12))),0)</f>
        <v>158568.228964116</v>
      </c>
    </row>
    <row r="98" customFormat="false" ht="12.8" hidden="false" customHeight="false" outlineLevel="0" collapsed="false">
      <c r="A98" s="76" t="n">
        <v>94</v>
      </c>
      <c r="B98" s="77" t="n">
        <f aca="false">EOMONTH(Input!$C$7,A98)</f>
        <v>45777</v>
      </c>
      <c r="C98" s="76" t="n">
        <f aca="false">DATEDIF(Input!$C$23,$B98,"Y")</f>
        <v>47</v>
      </c>
      <c r="E98" s="78" t="n">
        <f aca="false">Salary_01!$E98*(Input!$C$36/100)</f>
        <v>402.039983677248</v>
      </c>
      <c r="F98" s="78" t="n">
        <f aca="false">-1*Salary_01!$I98</f>
        <v>402.039983677248</v>
      </c>
      <c r="G98" s="78" t="n">
        <f aca="true">IF(AND($B98&gt;Input!$C$45,$B98&lt;Input!$C$25),PMT(Input!$C$37/(100*12),(OFFSET($A$4,MATCH(Input!$C$25,$B$4:$B$1004,1),0,1,1)-OFFSET($A$4,MATCH(Input!$C$31,$B$4:$B$620,1),0,1,1)),$J$4,-1*Input!$C$38,1),0)</f>
        <v>0</v>
      </c>
      <c r="H98" s="78" t="n">
        <f aca="false">IF($B98&lt;Input!$C$25,(($H97+$E98+$F98+$G98)*(1+Input!$C$37/(100*12))),0)</f>
        <v>160036.360218685</v>
      </c>
    </row>
    <row r="99" customFormat="false" ht="12.8" hidden="false" customHeight="false" outlineLevel="0" collapsed="false">
      <c r="A99" s="76" t="n">
        <v>95</v>
      </c>
      <c r="B99" s="77" t="n">
        <f aca="false">EOMONTH(Input!$C$7,A99)</f>
        <v>45808</v>
      </c>
      <c r="C99" s="76" t="n">
        <f aca="false">DATEDIF(Input!$C$23,$B99,"Y")</f>
        <v>48</v>
      </c>
      <c r="E99" s="78" t="n">
        <f aca="false">Salary_01!$E99*(Input!$C$36/100)</f>
        <v>402.039983677248</v>
      </c>
      <c r="F99" s="78" t="n">
        <f aca="false">-1*Salary_01!$I99</f>
        <v>402.039983677248</v>
      </c>
      <c r="G99" s="78" t="n">
        <f aca="true">IF(AND($B99&gt;Input!$C$45,$B99&lt;Input!$C$25),PMT(Input!$C$37/(100*12),(OFFSET($A$4,MATCH(Input!$C$25,$B$4:$B$1004,1),0,1,1)-OFFSET($A$4,MATCH(Input!$C$31,$B$4:$B$620,1),0,1,1)),$J$4,-1*Input!$C$38,1),0)</f>
        <v>0</v>
      </c>
      <c r="H99" s="78" t="n">
        <f aca="false">IF($B99&lt;Input!$C$25,(($H98+$E99+$F99+$G99)*(1+Input!$C$37/(100*12))),0)</f>
        <v>161510.608686814</v>
      </c>
    </row>
    <row r="100" customFormat="false" ht="12.8" hidden="false" customHeight="false" outlineLevel="0" collapsed="false">
      <c r="A100" s="76" t="n">
        <v>96</v>
      </c>
      <c r="B100" s="77" t="n">
        <f aca="false">EOMONTH(Input!$C$7,A100)</f>
        <v>45838</v>
      </c>
      <c r="C100" s="76" t="n">
        <f aca="false">DATEDIF(Input!$C$23,$B100,"Y")</f>
        <v>48</v>
      </c>
      <c r="E100" s="78" t="n">
        <f aca="false">Salary_01!$E100*(Input!$C$36/100)</f>
        <v>410.080783350793</v>
      </c>
      <c r="F100" s="78" t="n">
        <f aca="false">-1*Salary_01!$I100</f>
        <v>410.080783350793</v>
      </c>
      <c r="G100" s="78" t="n">
        <f aca="true">IF(AND($B100&gt;Input!$C$45,$B100&lt;Input!$C$25),PMT(Input!$C$37/(100*12),(OFFSET($A$4,MATCH(Input!$C$25,$B$4:$B$1004,1),0,1,1)-OFFSET($A$4,MATCH(Input!$C$31,$B$4:$B$620,1),0,1,1)),$J$4,-1*Input!$C$38,1),0)</f>
        <v>0</v>
      </c>
      <c r="H100" s="78" t="n">
        <f aca="false">IF($B100&lt;Input!$C$25,(($H99+$E100+$F100+$G100)*(1+Input!$C$37/(100*12))),0)</f>
        <v>163007.148462905</v>
      </c>
    </row>
    <row r="101" customFormat="false" ht="12.8" hidden="false" customHeight="false" outlineLevel="0" collapsed="false">
      <c r="A101" s="76" t="n">
        <v>97</v>
      </c>
      <c r="B101" s="77" t="n">
        <f aca="false">EOMONTH(Input!$C$7,A101)</f>
        <v>45869</v>
      </c>
      <c r="C101" s="76" t="n">
        <f aca="false">DATEDIF(Input!$C$23,$B101,"Y")</f>
        <v>48</v>
      </c>
      <c r="E101" s="78" t="n">
        <f aca="false">Salary_01!$E101*(Input!$C$36/100)</f>
        <v>410.080783350793</v>
      </c>
      <c r="F101" s="78" t="n">
        <f aca="false">-1*Salary_01!$I101</f>
        <v>410.080783350793</v>
      </c>
      <c r="G101" s="78" t="n">
        <f aca="true">IF(AND($B101&gt;Input!$C$45,$B101&lt;Input!$C$25),PMT(Input!$C$37/(100*12),(OFFSET($A$4,MATCH(Input!$C$25,$B$4:$B$1004,1),0,1,1)-OFFSET($A$4,MATCH(Input!$C$31,$B$4:$B$620,1),0,1,1)),$J$4,-1*Input!$C$38,1),0)</f>
        <v>0</v>
      </c>
      <c r="H101" s="78" t="n">
        <f aca="false">IF($B101&lt;Input!$C$25,(($H100+$E101+$F101+$G101)*(1+Input!$C$37/(100*12))),0)</f>
        <v>164509.923821397</v>
      </c>
    </row>
    <row r="102" customFormat="false" ht="12.8" hidden="false" customHeight="false" outlineLevel="0" collapsed="false">
      <c r="A102" s="76" t="n">
        <v>98</v>
      </c>
      <c r="B102" s="77" t="n">
        <f aca="false">EOMONTH(Input!$C$7,A102)</f>
        <v>45900</v>
      </c>
      <c r="C102" s="76" t="n">
        <f aca="false">DATEDIF(Input!$C$23,$B102,"Y")</f>
        <v>48</v>
      </c>
      <c r="E102" s="78" t="n">
        <f aca="false">Salary_01!$E102*(Input!$C$36/100)</f>
        <v>410.080783350793</v>
      </c>
      <c r="F102" s="78" t="n">
        <f aca="false">-1*Salary_01!$I102</f>
        <v>410.080783350793</v>
      </c>
      <c r="G102" s="78" t="n">
        <f aca="true">IF(AND($B102&gt;Input!$C$45,$B102&lt;Input!$C$25),PMT(Input!$C$37/(100*12),(OFFSET($A$4,MATCH(Input!$C$25,$B$4:$B$1004,1),0,1,1)-OFFSET($A$4,MATCH(Input!$C$31,$B$4:$B$620,1),0,1,1)),$J$4,-1*Input!$C$38,1),0)</f>
        <v>0</v>
      </c>
      <c r="H102" s="78" t="n">
        <f aca="false">IF($B102&lt;Input!$C$25,(($H101+$E102+$F102+$G102)*(1+Input!$C$37/(100*12))),0)</f>
        <v>166018.960743882</v>
      </c>
    </row>
    <row r="103" customFormat="false" ht="12.8" hidden="false" customHeight="false" outlineLevel="0" collapsed="false">
      <c r="A103" s="76" t="n">
        <v>99</v>
      </c>
      <c r="B103" s="77" t="n">
        <f aca="false">EOMONTH(Input!$C$7,A103)</f>
        <v>45930</v>
      </c>
      <c r="C103" s="76" t="n">
        <f aca="false">DATEDIF(Input!$C$23,$B103,"Y")</f>
        <v>48</v>
      </c>
      <c r="E103" s="78" t="n">
        <f aca="false">Salary_01!$E103*(Input!$C$36/100)</f>
        <v>410.080783350793</v>
      </c>
      <c r="F103" s="78" t="n">
        <f aca="false">-1*Salary_01!$I103</f>
        <v>410.080783350793</v>
      </c>
      <c r="G103" s="78" t="n">
        <f aca="true">IF(AND($B103&gt;Input!$C$45,$B103&lt;Input!$C$25),PMT(Input!$C$37/(100*12),(OFFSET($A$4,MATCH(Input!$C$25,$B$4:$B$1004,1),0,1,1)-OFFSET($A$4,MATCH(Input!$C$31,$B$4:$B$620,1),0,1,1)),$J$4,-1*Input!$C$38,1),0)</f>
        <v>0</v>
      </c>
      <c r="H103" s="78" t="n">
        <f aca="false">IF($B103&lt;Input!$C$25,(($H102+$E103+$F103+$G103)*(1+Input!$C$37/(100*12))),0)</f>
        <v>167534.285320211</v>
      </c>
    </row>
    <row r="104" customFormat="false" ht="12.8" hidden="false" customHeight="false" outlineLevel="0" collapsed="false">
      <c r="A104" s="76" t="n">
        <v>100</v>
      </c>
      <c r="B104" s="77" t="n">
        <f aca="false">EOMONTH(Input!$C$7,A104)</f>
        <v>45961</v>
      </c>
      <c r="C104" s="76" t="n">
        <f aca="false">DATEDIF(Input!$C$23,$B104,"Y")</f>
        <v>48</v>
      </c>
      <c r="E104" s="78" t="n">
        <f aca="false">Salary_01!$E104*(Input!$C$36/100)</f>
        <v>410.080783350793</v>
      </c>
      <c r="F104" s="78" t="n">
        <f aca="false">-1*Salary_01!$I104</f>
        <v>410.080783350793</v>
      </c>
      <c r="G104" s="78" t="n">
        <f aca="true">IF(AND($B104&gt;Input!$C$45,$B104&lt;Input!$C$25),PMT(Input!$C$37/(100*12),(OFFSET($A$4,MATCH(Input!$C$25,$B$4:$B$1004,1),0,1,1)-OFFSET($A$4,MATCH(Input!$C$31,$B$4:$B$620,1),0,1,1)),$J$4,-1*Input!$C$38,1),0)</f>
        <v>0</v>
      </c>
      <c r="H104" s="78" t="n">
        <f aca="false">IF($B104&lt;Input!$C$25,(($H103+$E104+$F104+$G104)*(1+Input!$C$37/(100*12))),0)</f>
        <v>169055.923748942</v>
      </c>
    </row>
    <row r="105" customFormat="false" ht="12.8" hidden="false" customHeight="false" outlineLevel="0" collapsed="false">
      <c r="A105" s="76" t="n">
        <v>101</v>
      </c>
      <c r="B105" s="77" t="n">
        <f aca="false">EOMONTH(Input!$C$7,A105)</f>
        <v>45991</v>
      </c>
      <c r="C105" s="76" t="n">
        <f aca="false">DATEDIF(Input!$C$23,$B105,"Y")</f>
        <v>48</v>
      </c>
      <c r="E105" s="78" t="n">
        <f aca="false">Salary_01!$E105*(Input!$C$36/100)</f>
        <v>410.080783350793</v>
      </c>
      <c r="F105" s="78" t="n">
        <f aca="false">-1*Salary_01!$I105</f>
        <v>410.080783350793</v>
      </c>
      <c r="G105" s="78" t="n">
        <f aca="true">IF(AND($B105&gt;Input!$C$45,$B105&lt;Input!$C$25),PMT(Input!$C$37/(100*12),(OFFSET($A$4,MATCH(Input!$C$25,$B$4:$B$1004,1),0,1,1)-OFFSET($A$4,MATCH(Input!$C$31,$B$4:$B$620,1),0,1,1)),$J$4,-1*Input!$C$38,1),0)</f>
        <v>0</v>
      </c>
      <c r="H105" s="78" t="n">
        <f aca="false">IF($B105&lt;Input!$C$25,(($H104+$E105+$F105+$G105)*(1+Input!$C$37/(100*12))),0)</f>
        <v>170583.902337792</v>
      </c>
    </row>
    <row r="106" customFormat="false" ht="12.8" hidden="false" customHeight="false" outlineLevel="0" collapsed="false">
      <c r="A106" s="76" t="n">
        <v>102</v>
      </c>
      <c r="B106" s="77" t="n">
        <f aca="false">EOMONTH(Input!$C$7,A106)</f>
        <v>46022</v>
      </c>
      <c r="C106" s="76" t="n">
        <f aca="false">DATEDIF(Input!$C$23,$B106,"Y")</f>
        <v>48</v>
      </c>
      <c r="E106" s="78" t="n">
        <f aca="false">Salary_01!$E106*(Input!$C$36/100)</f>
        <v>410.080783350793</v>
      </c>
      <c r="F106" s="78" t="n">
        <f aca="false">-1*Salary_01!$I106</f>
        <v>410.080783350793</v>
      </c>
      <c r="G106" s="78" t="n">
        <f aca="true">IF(AND($B106&gt;Input!$C$45,$B106&lt;Input!$C$25),PMT(Input!$C$37/(100*12),(OFFSET($A$4,MATCH(Input!$C$25,$B$4:$B$1004,1),0,1,1)-OFFSET($A$4,MATCH(Input!$C$31,$B$4:$B$620,1),0,1,1)),$J$4,-1*Input!$C$38,1),0)</f>
        <v>0</v>
      </c>
      <c r="H106" s="78" t="n">
        <f aca="false">IF($B106&lt;Input!$C$25,(($H105+$E106+$F106+$G106)*(1+Input!$C$37/(100*12))),0)</f>
        <v>172118.247504096</v>
      </c>
    </row>
    <row r="107" customFormat="false" ht="12.8" hidden="false" customHeight="false" outlineLevel="0" collapsed="false">
      <c r="A107" s="76" t="n">
        <v>103</v>
      </c>
      <c r="B107" s="77" t="n">
        <f aca="false">EOMONTH(Input!$C$7,A107)</f>
        <v>46053</v>
      </c>
      <c r="C107" s="76" t="n">
        <f aca="false">DATEDIF(Input!$C$23,$B107,"Y")</f>
        <v>48</v>
      </c>
      <c r="E107" s="78" t="n">
        <f aca="false">Salary_01!$E107*(Input!$C$36/100)</f>
        <v>410.080783350793</v>
      </c>
      <c r="F107" s="78" t="n">
        <f aca="false">-1*Salary_01!$I107</f>
        <v>410.080783350793</v>
      </c>
      <c r="G107" s="78" t="n">
        <f aca="true">IF(AND($B107&gt;Input!$C$45,$B107&lt;Input!$C$25),PMT(Input!$C$37/(100*12),(OFFSET($A$4,MATCH(Input!$C$25,$B$4:$B$1004,1),0,1,1)-OFFSET($A$4,MATCH(Input!$C$31,$B$4:$B$620,1),0,1,1)),$J$4,-1*Input!$C$38,1),0)</f>
        <v>0</v>
      </c>
      <c r="H107" s="78" t="n">
        <f aca="false">IF($B107&lt;Input!$C$25,(($H106+$E107+$F107+$G107)*(1+Input!$C$37/(100*12))),0)</f>
        <v>173658.985775259</v>
      </c>
    </row>
    <row r="108" customFormat="false" ht="12.8" hidden="false" customHeight="false" outlineLevel="0" collapsed="false">
      <c r="A108" s="76" t="n">
        <v>104</v>
      </c>
      <c r="B108" s="77" t="n">
        <f aca="false">EOMONTH(Input!$C$7,A108)</f>
        <v>46081</v>
      </c>
      <c r="C108" s="76" t="n">
        <f aca="false">DATEDIF(Input!$C$23,$B108,"Y")</f>
        <v>48</v>
      </c>
      <c r="E108" s="78" t="n">
        <f aca="false">Salary_01!$E108*(Input!$C$36/100)</f>
        <v>410.080783350793</v>
      </c>
      <c r="F108" s="78" t="n">
        <f aca="false">-1*Salary_01!$I108</f>
        <v>410.080783350793</v>
      </c>
      <c r="G108" s="78" t="n">
        <f aca="true">IF(AND($B108&gt;Input!$C$45,$B108&lt;Input!$C$25),PMT(Input!$C$37/(100*12),(OFFSET($A$4,MATCH(Input!$C$25,$B$4:$B$1004,1),0,1,1)-OFFSET($A$4,MATCH(Input!$C$31,$B$4:$B$620,1),0,1,1)),$J$4,-1*Input!$C$38,1),0)</f>
        <v>0</v>
      </c>
      <c r="H108" s="78" t="n">
        <f aca="false">IF($B108&lt;Input!$C$25,(($H107+$E108+$F108+$G108)*(1+Input!$C$37/(100*12))),0)</f>
        <v>175206.143789219</v>
      </c>
    </row>
    <row r="109" customFormat="false" ht="12.8" hidden="false" customHeight="false" outlineLevel="0" collapsed="false">
      <c r="A109" s="76" t="n">
        <v>105</v>
      </c>
      <c r="B109" s="77" t="n">
        <f aca="false">EOMONTH(Input!$C$7,A109)</f>
        <v>46112</v>
      </c>
      <c r="C109" s="76" t="n">
        <f aca="false">DATEDIF(Input!$C$23,$B109,"Y")</f>
        <v>48</v>
      </c>
      <c r="E109" s="78" t="n">
        <f aca="false">Salary_01!$E109*(Input!$C$36/100)</f>
        <v>410.080783350793</v>
      </c>
      <c r="F109" s="78" t="n">
        <f aca="false">-1*Salary_01!$I109</f>
        <v>410.080783350793</v>
      </c>
      <c r="G109" s="78" t="n">
        <f aca="true">IF(AND($B109&gt;Input!$C$45,$B109&lt;Input!$C$25),PMT(Input!$C$37/(100*12),(OFFSET($A$4,MATCH(Input!$C$25,$B$4:$B$1004,1),0,1,1)-OFFSET($A$4,MATCH(Input!$C$31,$B$4:$B$620,1),0,1,1)),$J$4,-1*Input!$C$38,1),0)</f>
        <v>0</v>
      </c>
      <c r="H109" s="78" t="n">
        <f aca="false">IF($B109&lt;Input!$C$25,(($H108+$E109+$F109+$G109)*(1+Input!$C$37/(100*12))),0)</f>
        <v>176759.748294903</v>
      </c>
    </row>
    <row r="110" customFormat="false" ht="12.8" hidden="false" customHeight="false" outlineLevel="0" collapsed="false">
      <c r="A110" s="76" t="n">
        <v>106</v>
      </c>
      <c r="B110" s="77" t="n">
        <f aca="false">EOMONTH(Input!$C$7,A110)</f>
        <v>46142</v>
      </c>
      <c r="C110" s="76" t="n">
        <f aca="false">DATEDIF(Input!$C$23,$B110,"Y")</f>
        <v>48</v>
      </c>
      <c r="E110" s="78" t="n">
        <f aca="false">Salary_01!$E110*(Input!$C$36/100)</f>
        <v>410.080783350793</v>
      </c>
      <c r="F110" s="78" t="n">
        <f aca="false">-1*Salary_01!$I110</f>
        <v>410.080783350793</v>
      </c>
      <c r="G110" s="78" t="n">
        <f aca="true">IF(AND($B110&gt;Input!$C$45,$B110&lt;Input!$C$25),PMT(Input!$C$37/(100*12),(OFFSET($A$4,MATCH(Input!$C$25,$B$4:$B$1004,1),0,1,1)-OFFSET($A$4,MATCH(Input!$C$31,$B$4:$B$620,1),0,1,1)),$J$4,-1*Input!$C$38,1),0)</f>
        <v>0</v>
      </c>
      <c r="H110" s="78" t="n">
        <f aca="false">IF($B110&lt;Input!$C$25,(($H109+$E110+$F110+$G110)*(1+Input!$C$37/(100*12))),0)</f>
        <v>178319.826152695</v>
      </c>
    </row>
    <row r="111" customFormat="false" ht="12.8" hidden="false" customHeight="false" outlineLevel="0" collapsed="false">
      <c r="A111" s="76" t="n">
        <v>107</v>
      </c>
      <c r="B111" s="77" t="n">
        <f aca="false">EOMONTH(Input!$C$7,A111)</f>
        <v>46173</v>
      </c>
      <c r="C111" s="76" t="n">
        <f aca="false">DATEDIF(Input!$C$23,$B111,"Y")</f>
        <v>49</v>
      </c>
      <c r="E111" s="78" t="n">
        <f aca="false">Salary_01!$E111*(Input!$C$36/100)</f>
        <v>410.080783350793</v>
      </c>
      <c r="F111" s="78" t="n">
        <f aca="false">-1*Salary_01!$I111</f>
        <v>410.080783350793</v>
      </c>
      <c r="G111" s="78" t="n">
        <f aca="true">IF(AND($B111&gt;Input!$C$45,$B111&lt;Input!$C$25),PMT(Input!$C$37/(100*12),(OFFSET($A$4,MATCH(Input!$C$25,$B$4:$B$1004,1),0,1,1)-OFFSET($A$4,MATCH(Input!$C$31,$B$4:$B$620,1),0,1,1)),$J$4,-1*Input!$C$38,1),0)</f>
        <v>0</v>
      </c>
      <c r="H111" s="78" t="n">
        <f aca="false">IF($B111&lt;Input!$C$25,(($H110+$E111+$F111+$G111)*(1+Input!$C$37/(100*12))),0)</f>
        <v>179886.404334894</v>
      </c>
    </row>
    <row r="112" customFormat="false" ht="12.8" hidden="false" customHeight="false" outlineLevel="0" collapsed="false">
      <c r="A112" s="76" t="n">
        <v>108</v>
      </c>
      <c r="B112" s="77" t="n">
        <f aca="false">EOMONTH(Input!$C$7,A112)</f>
        <v>46203</v>
      </c>
      <c r="C112" s="76" t="n">
        <f aca="false">DATEDIF(Input!$C$23,$B112,"Y")</f>
        <v>49</v>
      </c>
      <c r="E112" s="78" t="n">
        <f aca="false">Salary_01!$E112*(Input!$C$36/100)</f>
        <v>418.282399017809</v>
      </c>
      <c r="F112" s="78" t="n">
        <f aca="false">-1*Salary_01!$I112</f>
        <v>418.282399017809</v>
      </c>
      <c r="G112" s="78" t="n">
        <f aca="true">IF(AND($B112&gt;Input!$C$45,$B112&lt;Input!$C$25),PMT(Input!$C$37/(100*12),(OFFSET($A$4,MATCH(Input!$C$25,$B$4:$B$1004,1),0,1,1)-OFFSET($A$4,MATCH(Input!$C$31,$B$4:$B$620,1),0,1,1)),$J$4,-1*Input!$C$38,1),0)</f>
        <v>0</v>
      </c>
      <c r="H112" s="78" t="n">
        <f aca="false">IF($B112&lt;Input!$C$25,(($H111+$E112+$F112+$G112)*(1+Input!$C$37/(100*12))),0)</f>
        <v>181475.981504317</v>
      </c>
    </row>
    <row r="113" customFormat="false" ht="12.8" hidden="false" customHeight="false" outlineLevel="0" collapsed="false">
      <c r="A113" s="76" t="n">
        <v>109</v>
      </c>
      <c r="B113" s="77" t="n">
        <f aca="false">EOMONTH(Input!$C$7,A113)</f>
        <v>46234</v>
      </c>
      <c r="C113" s="76" t="n">
        <f aca="false">DATEDIF(Input!$C$23,$B113,"Y")</f>
        <v>49</v>
      </c>
      <c r="E113" s="78" t="n">
        <f aca="false">Salary_01!$E113*(Input!$C$36/100)</f>
        <v>418.282399017809</v>
      </c>
      <c r="F113" s="78" t="n">
        <f aca="false">-1*Salary_01!$I113</f>
        <v>418.282399017809</v>
      </c>
      <c r="G113" s="78" t="n">
        <f aca="true">IF(AND($B113&gt;Input!$C$45,$B113&lt;Input!$C$25),PMT(Input!$C$37/(100*12),(OFFSET($A$4,MATCH(Input!$C$25,$B$4:$B$1004,1),0,1,1)-OFFSET($A$4,MATCH(Input!$C$31,$B$4:$B$620,1),0,1,1)),$J$4,-1*Input!$C$38,1),0)</f>
        <v>0</v>
      </c>
      <c r="H113" s="78" t="n">
        <f aca="false">IF($B113&lt;Input!$C$25,(($H112+$E113+$F113+$G113)*(1+Input!$C$37/(100*12))),0)</f>
        <v>183072.181911946</v>
      </c>
    </row>
    <row r="114" customFormat="false" ht="12.8" hidden="false" customHeight="false" outlineLevel="0" collapsed="false">
      <c r="A114" s="76" t="n">
        <v>110</v>
      </c>
      <c r="B114" s="77" t="n">
        <f aca="false">EOMONTH(Input!$C$7,A114)</f>
        <v>46265</v>
      </c>
      <c r="C114" s="76" t="n">
        <f aca="false">DATEDIF(Input!$C$23,$B114,"Y")</f>
        <v>49</v>
      </c>
      <c r="E114" s="78" t="n">
        <f aca="false">Salary_01!$E114*(Input!$C$36/100)</f>
        <v>418.282399017809</v>
      </c>
      <c r="F114" s="78" t="n">
        <f aca="false">-1*Salary_01!$I114</f>
        <v>418.282399017809</v>
      </c>
      <c r="G114" s="78" t="n">
        <f aca="true">IF(AND($B114&gt;Input!$C$45,$B114&lt;Input!$C$25),PMT(Input!$C$37/(100*12),(OFFSET($A$4,MATCH(Input!$C$25,$B$4:$B$1004,1),0,1,1)-OFFSET($A$4,MATCH(Input!$C$31,$B$4:$B$620,1),0,1,1)),$J$4,-1*Input!$C$38,1),0)</f>
        <v>0</v>
      </c>
      <c r="H114" s="78" t="n">
        <f aca="false">IF($B114&lt;Input!$C$25,(($H113+$E114+$F114+$G114)*(1+Input!$C$37/(100*12))),0)</f>
        <v>184675.033154606</v>
      </c>
    </row>
    <row r="115" customFormat="false" ht="12.8" hidden="false" customHeight="false" outlineLevel="0" collapsed="false">
      <c r="A115" s="76" t="n">
        <v>111</v>
      </c>
      <c r="B115" s="77" t="n">
        <f aca="false">EOMONTH(Input!$C$7,A115)</f>
        <v>46295</v>
      </c>
      <c r="C115" s="76" t="n">
        <f aca="false">DATEDIF(Input!$C$23,$B115,"Y")</f>
        <v>49</v>
      </c>
      <c r="E115" s="78" t="n">
        <f aca="false">Salary_01!$E115*(Input!$C$36/100)</f>
        <v>418.282399017809</v>
      </c>
      <c r="F115" s="78" t="n">
        <f aca="false">-1*Salary_01!$I115</f>
        <v>418.282399017809</v>
      </c>
      <c r="G115" s="78" t="n">
        <f aca="true">IF(AND($B115&gt;Input!$C$45,$B115&lt;Input!$C$25),PMT(Input!$C$37/(100*12),(OFFSET($A$4,MATCH(Input!$C$25,$B$4:$B$1004,1),0,1,1)-OFFSET($A$4,MATCH(Input!$C$31,$B$4:$B$620,1),0,1,1)),$J$4,-1*Input!$C$38,1),0)</f>
        <v>0</v>
      </c>
      <c r="H115" s="78" t="n">
        <f aca="false">IF($B115&lt;Input!$C$25,(($H114+$E115+$F115+$G115)*(1+Input!$C$37/(100*12))),0)</f>
        <v>186284.562944111</v>
      </c>
    </row>
    <row r="116" customFormat="false" ht="12.8" hidden="false" customHeight="false" outlineLevel="0" collapsed="false">
      <c r="A116" s="76" t="n">
        <v>112</v>
      </c>
      <c r="B116" s="77" t="n">
        <f aca="false">EOMONTH(Input!$C$7,A116)</f>
        <v>46326</v>
      </c>
      <c r="C116" s="76" t="n">
        <f aca="false">DATEDIF(Input!$C$23,$B116,"Y")</f>
        <v>49</v>
      </c>
      <c r="E116" s="78" t="n">
        <f aca="false">Salary_01!$E116*(Input!$C$36/100)</f>
        <v>418.282399017809</v>
      </c>
      <c r="F116" s="78" t="n">
        <f aca="false">-1*Salary_01!$I116</f>
        <v>418.282399017809</v>
      </c>
      <c r="G116" s="78" t="n">
        <f aca="true">IF(AND($B116&gt;Input!$C$45,$B116&lt;Input!$C$25),PMT(Input!$C$37/(100*12),(OFFSET($A$4,MATCH(Input!$C$25,$B$4:$B$1004,1),0,1,1)-OFFSET($A$4,MATCH(Input!$C$31,$B$4:$B$620,1),0,1,1)),$J$4,-1*Input!$C$38,1),0)</f>
        <v>0</v>
      </c>
      <c r="H116" s="78" t="n">
        <f aca="false">IF($B116&lt;Input!$C$25,(($H115+$E116+$F116+$G116)*(1+Input!$C$37/(100*12))),0)</f>
        <v>187900.799107739</v>
      </c>
    </row>
    <row r="117" customFormat="false" ht="12.8" hidden="false" customHeight="false" outlineLevel="0" collapsed="false">
      <c r="A117" s="76" t="n">
        <v>113</v>
      </c>
      <c r="B117" s="77" t="n">
        <f aca="false">EOMONTH(Input!$C$7,A117)</f>
        <v>46356</v>
      </c>
      <c r="C117" s="76" t="n">
        <f aca="false">DATEDIF(Input!$C$23,$B117,"Y")</f>
        <v>49</v>
      </c>
      <c r="E117" s="78" t="n">
        <f aca="false">Salary_01!$E117*(Input!$C$36/100)</f>
        <v>418.282399017809</v>
      </c>
      <c r="F117" s="78" t="n">
        <f aca="false">-1*Salary_01!$I117</f>
        <v>418.282399017809</v>
      </c>
      <c r="G117" s="78" t="n">
        <f aca="true">IF(AND($B117&gt;Input!$C$45,$B117&lt;Input!$C$25),PMT(Input!$C$37/(100*12),(OFFSET($A$4,MATCH(Input!$C$25,$B$4:$B$1004,1),0,1,1)-OFFSET($A$4,MATCH(Input!$C$31,$B$4:$B$620,1),0,1,1)),$J$4,-1*Input!$C$38,1),0)</f>
        <v>0</v>
      </c>
      <c r="H117" s="78" t="n">
        <f aca="false">IF($B117&lt;Input!$C$25,(($H116+$E117+$F117+$G117)*(1+Input!$C$37/(100*12))),0)</f>
        <v>189523.769588715</v>
      </c>
    </row>
    <row r="118" customFormat="false" ht="12.8" hidden="false" customHeight="false" outlineLevel="0" collapsed="false">
      <c r="A118" s="76" t="n">
        <v>114</v>
      </c>
      <c r="B118" s="77" t="n">
        <f aca="false">EOMONTH(Input!$C$7,A118)</f>
        <v>46387</v>
      </c>
      <c r="C118" s="76" t="n">
        <f aca="false">DATEDIF(Input!$C$23,$B118,"Y")</f>
        <v>49</v>
      </c>
      <c r="E118" s="78" t="n">
        <f aca="false">Salary_01!$E118*(Input!$C$36/100)</f>
        <v>418.282399017809</v>
      </c>
      <c r="F118" s="78" t="n">
        <f aca="false">-1*Salary_01!$I118</f>
        <v>418.282399017809</v>
      </c>
      <c r="G118" s="78" t="n">
        <f aca="true">IF(AND($B118&gt;Input!$C$45,$B118&lt;Input!$C$25),PMT(Input!$C$37/(100*12),(OFFSET($A$4,MATCH(Input!$C$25,$B$4:$B$1004,1),0,1,1)-OFFSET($A$4,MATCH(Input!$C$31,$B$4:$B$620,1),0,1,1)),$J$4,-1*Input!$C$38,1),0)</f>
        <v>0</v>
      </c>
      <c r="H118" s="78" t="n">
        <f aca="false">IF($B118&lt;Input!$C$25,(($H117+$E118+$F118+$G118)*(1+Input!$C$37/(100*12))),0)</f>
        <v>191153.502446696</v>
      </c>
    </row>
    <row r="119" customFormat="false" ht="12.8" hidden="false" customHeight="false" outlineLevel="0" collapsed="false">
      <c r="A119" s="76" t="n">
        <v>115</v>
      </c>
      <c r="B119" s="77" t="n">
        <f aca="false">EOMONTH(Input!$C$7,A119)</f>
        <v>46418</v>
      </c>
      <c r="C119" s="76" t="n">
        <f aca="false">DATEDIF(Input!$C$23,$B119,"Y")</f>
        <v>49</v>
      </c>
      <c r="E119" s="78" t="n">
        <f aca="false">Salary_01!$E119*(Input!$C$36/100)</f>
        <v>418.282399017809</v>
      </c>
      <c r="F119" s="78" t="n">
        <f aca="false">-1*Salary_01!$I119</f>
        <v>418.282399017809</v>
      </c>
      <c r="G119" s="78" t="n">
        <f aca="true">IF(AND($B119&gt;Input!$C$45,$B119&lt;Input!$C$25),PMT(Input!$C$37/(100*12),(OFFSET($A$4,MATCH(Input!$C$25,$B$4:$B$1004,1),0,1,1)-OFFSET($A$4,MATCH(Input!$C$31,$B$4:$B$620,1),0,1,1)),$J$4,-1*Input!$C$38,1),0)</f>
        <v>0</v>
      </c>
      <c r="H119" s="78" t="n">
        <f aca="false">IF($B119&lt;Input!$C$25,(($H118+$E119+$F119+$G119)*(1+Input!$C$37/(100*12))),0)</f>
        <v>192790.025858251</v>
      </c>
    </row>
    <row r="120" customFormat="false" ht="12.8" hidden="false" customHeight="false" outlineLevel="0" collapsed="false">
      <c r="A120" s="76" t="n">
        <v>116</v>
      </c>
      <c r="B120" s="77" t="n">
        <f aca="false">EOMONTH(Input!$C$7,A120)</f>
        <v>46446</v>
      </c>
      <c r="C120" s="76" t="n">
        <f aca="false">DATEDIF(Input!$C$23,$B120,"Y")</f>
        <v>49</v>
      </c>
      <c r="E120" s="78" t="n">
        <f aca="false">Salary_01!$E120*(Input!$C$36/100)</f>
        <v>418.282399017809</v>
      </c>
      <c r="F120" s="78" t="n">
        <f aca="false">-1*Salary_01!$I120</f>
        <v>418.282399017809</v>
      </c>
      <c r="G120" s="78" t="n">
        <f aca="true">IF(AND($B120&gt;Input!$C$45,$B120&lt;Input!$C$25),PMT(Input!$C$37/(100*12),(OFFSET($A$4,MATCH(Input!$C$25,$B$4:$B$1004,1),0,1,1)-OFFSET($A$4,MATCH(Input!$C$31,$B$4:$B$620,1),0,1,1)),$J$4,-1*Input!$C$38,1),0)</f>
        <v>0</v>
      </c>
      <c r="H120" s="78" t="n">
        <f aca="false">IF($B120&lt;Input!$C$25,(($H119+$E120+$F120+$G120)*(1+Input!$C$37/(100*12))),0)</f>
        <v>194433.368117354</v>
      </c>
    </row>
    <row r="121" customFormat="false" ht="12.8" hidden="false" customHeight="false" outlineLevel="0" collapsed="false">
      <c r="A121" s="76" t="n">
        <v>117</v>
      </c>
      <c r="B121" s="77" t="n">
        <f aca="false">EOMONTH(Input!$C$7,A121)</f>
        <v>46477</v>
      </c>
      <c r="C121" s="76" t="n">
        <f aca="false">DATEDIF(Input!$C$23,$B121,"Y")</f>
        <v>49</v>
      </c>
      <c r="E121" s="78" t="n">
        <f aca="false">Salary_01!$E121*(Input!$C$36/100)</f>
        <v>418.282399017809</v>
      </c>
      <c r="F121" s="78" t="n">
        <f aca="false">-1*Salary_01!$I121</f>
        <v>418.282399017809</v>
      </c>
      <c r="G121" s="78" t="n">
        <f aca="true">IF(AND($B121&gt;Input!$C$45,$B121&lt;Input!$C$25),PMT(Input!$C$37/(100*12),(OFFSET($A$4,MATCH(Input!$C$25,$B$4:$B$1004,1),0,1,1)-OFFSET($A$4,MATCH(Input!$C$31,$B$4:$B$620,1),0,1,1)),$J$4,-1*Input!$C$38,1),0)</f>
        <v>0</v>
      </c>
      <c r="H121" s="78" t="n">
        <f aca="false">IF($B121&lt;Input!$C$25,(($H120+$E121+$F121+$G121)*(1+Input!$C$37/(100*12))),0)</f>
        <v>196083.557635871</v>
      </c>
    </row>
    <row r="122" customFormat="false" ht="12.8" hidden="false" customHeight="false" outlineLevel="0" collapsed="false">
      <c r="A122" s="76" t="n">
        <v>118</v>
      </c>
      <c r="B122" s="77" t="n">
        <f aca="false">EOMONTH(Input!$C$7,A122)</f>
        <v>46507</v>
      </c>
      <c r="C122" s="76" t="n">
        <f aca="false">DATEDIF(Input!$C$23,$B122,"Y")</f>
        <v>49</v>
      </c>
      <c r="E122" s="78" t="n">
        <f aca="false">Salary_01!$E122*(Input!$C$36/100)</f>
        <v>418.282399017809</v>
      </c>
      <c r="F122" s="78" t="n">
        <f aca="false">-1*Salary_01!$I122</f>
        <v>418.282399017809</v>
      </c>
      <c r="G122" s="78" t="n">
        <f aca="true">IF(AND($B122&gt;Input!$C$45,$B122&lt;Input!$C$25),PMT(Input!$C$37/(100*12),(OFFSET($A$4,MATCH(Input!$C$25,$B$4:$B$1004,1),0,1,1)-OFFSET($A$4,MATCH(Input!$C$31,$B$4:$B$620,1),0,1,1)),$J$4,-1*Input!$C$38,1),0)</f>
        <v>0</v>
      </c>
      <c r="H122" s="78" t="n">
        <f aca="false">IF($B122&lt;Input!$C$25,(($H121+$E122+$F122+$G122)*(1+Input!$C$37/(100*12))),0)</f>
        <v>197740.622944048</v>
      </c>
    </row>
    <row r="123" customFormat="false" ht="12.8" hidden="false" customHeight="false" outlineLevel="0" collapsed="false">
      <c r="A123" s="76" t="n">
        <v>119</v>
      </c>
      <c r="B123" s="77" t="n">
        <f aca="false">EOMONTH(Input!$C$7,A123)</f>
        <v>46538</v>
      </c>
      <c r="C123" s="76" t="n">
        <f aca="false">DATEDIF(Input!$C$23,$B123,"Y")</f>
        <v>50</v>
      </c>
      <c r="E123" s="78" t="n">
        <f aca="false">Salary_01!$E123*(Input!$C$36/100)</f>
        <v>418.282399017809</v>
      </c>
      <c r="F123" s="78" t="n">
        <f aca="false">-1*Salary_01!$I123</f>
        <v>418.282399017809</v>
      </c>
      <c r="G123" s="78" t="n">
        <f aca="true">IF(AND($B123&gt;Input!$C$45,$B123&lt;Input!$C$25),PMT(Input!$C$37/(100*12),(OFFSET($A$4,MATCH(Input!$C$25,$B$4:$B$1004,1),0,1,1)-OFFSET($A$4,MATCH(Input!$C$31,$B$4:$B$620,1),0,1,1)),$J$4,-1*Input!$C$38,1),0)</f>
        <v>0</v>
      </c>
      <c r="H123" s="78" t="n">
        <f aca="false">IF($B123&lt;Input!$C$25,(($H122+$E123+$F123+$G123)*(1+Input!$C$37/(100*12))),0)</f>
        <v>199404.592691009</v>
      </c>
    </row>
    <row r="124" customFormat="false" ht="12.8" hidden="false" customHeight="false" outlineLevel="0" collapsed="false">
      <c r="A124" s="76" t="n">
        <v>120</v>
      </c>
      <c r="B124" s="77" t="n">
        <f aca="false">EOMONTH(Input!$C$7,A124)</f>
        <v>46568</v>
      </c>
      <c r="C124" s="76" t="n">
        <f aca="false">DATEDIF(Input!$C$23,$B124,"Y")</f>
        <v>50</v>
      </c>
      <c r="E124" s="78" t="n">
        <f aca="false">Salary_01!$E124*(Input!$C$36/100)</f>
        <v>426.648046998165</v>
      </c>
      <c r="F124" s="78" t="n">
        <f aca="false">-1*Salary_01!$I124</f>
        <v>426.648046998165</v>
      </c>
      <c r="G124" s="78" t="n">
        <f aca="true">IF(AND($B124&gt;Input!$C$45,$B124&lt;Input!$C$25),PMT(Input!$C$37/(100*12),(OFFSET($A$4,MATCH(Input!$C$25,$B$4:$B$1004,1),0,1,1)-OFFSET($A$4,MATCH(Input!$C$31,$B$4:$B$620,1),0,1,1)),$J$4,-1*Input!$C$38,1),0)</f>
        <v>0</v>
      </c>
      <c r="H124" s="78" t="n">
        <f aca="false">IF($B124&lt;Input!$C$25,(($H123+$E124+$F124+$G124)*(1+Input!$C$37/(100*12))),0)</f>
        <v>201092.296654942</v>
      </c>
    </row>
    <row r="125" customFormat="false" ht="12.8" hidden="false" customHeight="false" outlineLevel="0" collapsed="false">
      <c r="A125" s="76" t="n">
        <v>121</v>
      </c>
      <c r="B125" s="77" t="n">
        <f aca="false">EOMONTH(Input!$C$7,A125)</f>
        <v>46599</v>
      </c>
      <c r="C125" s="76" t="n">
        <f aca="false">DATEDIF(Input!$C$23,$B125,"Y")</f>
        <v>50</v>
      </c>
      <c r="E125" s="78" t="n">
        <f aca="false">Salary_01!$E125*(Input!$C$36/100)</f>
        <v>426.648046998165</v>
      </c>
      <c r="F125" s="78" t="n">
        <f aca="false">-1*Salary_01!$I125</f>
        <v>426.648046998165</v>
      </c>
      <c r="G125" s="78" t="n">
        <f aca="true">IF(AND($B125&gt;Input!$C$45,$B125&lt;Input!$C$25),PMT(Input!$C$37/(100*12),(OFFSET($A$4,MATCH(Input!$C$25,$B$4:$B$1004,1),0,1,1)-OFFSET($A$4,MATCH(Input!$C$31,$B$4:$B$620,1),0,1,1)),$J$4,-1*Input!$C$38,1),0)</f>
        <v>0</v>
      </c>
      <c r="H125" s="78" t="n">
        <f aca="false">IF($B125&lt;Input!$C$25,(($H124+$E125+$F125+$G125)*(1+Input!$C$37/(100*12))),0)</f>
        <v>202787.032718726</v>
      </c>
    </row>
    <row r="126" customFormat="false" ht="12.8" hidden="false" customHeight="false" outlineLevel="0" collapsed="false">
      <c r="A126" s="76" t="n">
        <v>122</v>
      </c>
      <c r="B126" s="77" t="n">
        <f aca="false">EOMONTH(Input!$C$7,A126)</f>
        <v>46630</v>
      </c>
      <c r="C126" s="76" t="n">
        <f aca="false">DATEDIF(Input!$C$23,$B126,"Y")</f>
        <v>50</v>
      </c>
      <c r="E126" s="78" t="n">
        <f aca="false">Salary_01!$E126*(Input!$C$36/100)</f>
        <v>426.648046998165</v>
      </c>
      <c r="F126" s="78" t="n">
        <f aca="false">-1*Salary_01!$I126</f>
        <v>426.648046998165</v>
      </c>
      <c r="G126" s="78" t="n">
        <f aca="true">IF(AND($B126&gt;Input!$C$45,$B126&lt;Input!$C$25),PMT(Input!$C$37/(100*12),(OFFSET($A$4,MATCH(Input!$C$25,$B$4:$B$1004,1),0,1,1)-OFFSET($A$4,MATCH(Input!$C$31,$B$4:$B$620,1),0,1,1)),$J$4,-1*Input!$C$38,1),0)</f>
        <v>0</v>
      </c>
      <c r="H126" s="78" t="n">
        <f aca="false">IF($B126&lt;Input!$C$25,(($H125+$E126+$F126+$G126)*(1+Input!$C$37/(100*12))),0)</f>
        <v>204488.830182775</v>
      </c>
    </row>
    <row r="127" customFormat="false" ht="12.8" hidden="false" customHeight="false" outlineLevel="0" collapsed="false">
      <c r="A127" s="76" t="n">
        <v>123</v>
      </c>
      <c r="B127" s="77" t="n">
        <f aca="false">EOMONTH(Input!$C$7,A127)</f>
        <v>46660</v>
      </c>
      <c r="C127" s="76" t="n">
        <f aca="false">DATEDIF(Input!$C$23,$B127,"Y")</f>
        <v>50</v>
      </c>
      <c r="E127" s="78" t="n">
        <f aca="false">Salary_01!$E127*(Input!$C$36/100)</f>
        <v>426.648046998165</v>
      </c>
      <c r="F127" s="78" t="n">
        <f aca="false">-1*Salary_01!$I127</f>
        <v>426.648046998165</v>
      </c>
      <c r="G127" s="78" t="n">
        <f aca="true">IF(AND($B127&gt;Input!$C$45,$B127&lt;Input!$C$25),PMT(Input!$C$37/(100*12),(OFFSET($A$4,MATCH(Input!$C$25,$B$4:$B$1004,1),0,1,1)-OFFSET($A$4,MATCH(Input!$C$31,$B$4:$B$620,1),0,1,1)),$J$4,-1*Input!$C$38,1),0)</f>
        <v>0</v>
      </c>
      <c r="H127" s="78" t="n">
        <f aca="false">IF($B127&lt;Input!$C$25,(($H126+$E127+$F127+$G127)*(1+Input!$C$37/(100*12))),0)</f>
        <v>206197.718469591</v>
      </c>
    </row>
    <row r="128" customFormat="false" ht="12.8" hidden="false" customHeight="false" outlineLevel="0" collapsed="false">
      <c r="A128" s="76" t="n">
        <v>124</v>
      </c>
      <c r="B128" s="77" t="n">
        <f aca="false">EOMONTH(Input!$C$7,A128)</f>
        <v>46691</v>
      </c>
      <c r="C128" s="76" t="n">
        <f aca="false">DATEDIF(Input!$C$23,$B128,"Y")</f>
        <v>50</v>
      </c>
      <c r="E128" s="78" t="n">
        <f aca="false">Salary_01!$E128*(Input!$C$36/100)</f>
        <v>426.648046998165</v>
      </c>
      <c r="F128" s="78" t="n">
        <f aca="false">-1*Salary_01!$I128</f>
        <v>426.648046998165</v>
      </c>
      <c r="G128" s="78" t="n">
        <f aca="true">IF(AND($B128&gt;Input!$C$45,$B128&lt;Input!$C$25),PMT(Input!$C$37/(100*12),(OFFSET($A$4,MATCH(Input!$C$25,$B$4:$B$1004,1),0,1,1)-OFFSET($A$4,MATCH(Input!$C$31,$B$4:$B$620,1),0,1,1)),$J$4,-1*Input!$C$38,1),0)</f>
        <v>0</v>
      </c>
      <c r="H128" s="78" t="n">
        <f aca="false">IF($B128&lt;Input!$C$25,(($H127+$E128+$F128+$G128)*(1+Input!$C$37/(100*12))),0)</f>
        <v>207913.727124269</v>
      </c>
    </row>
    <row r="129" customFormat="false" ht="12.8" hidden="false" customHeight="false" outlineLevel="0" collapsed="false">
      <c r="A129" s="76" t="n">
        <v>125</v>
      </c>
      <c r="B129" s="77" t="n">
        <f aca="false">EOMONTH(Input!$C$7,A129)</f>
        <v>46721</v>
      </c>
      <c r="C129" s="76" t="n">
        <f aca="false">DATEDIF(Input!$C$23,$B129,"Y")</f>
        <v>50</v>
      </c>
      <c r="E129" s="78" t="n">
        <f aca="false">Salary_01!$E129*(Input!$C$36/100)</f>
        <v>426.648046998165</v>
      </c>
      <c r="F129" s="78" t="n">
        <f aca="false">-1*Salary_01!$I129</f>
        <v>426.648046998165</v>
      </c>
      <c r="G129" s="78" t="n">
        <f aca="true">IF(AND($B129&gt;Input!$C$45,$B129&lt;Input!$C$25),PMT(Input!$C$37/(100*12),(OFFSET($A$4,MATCH(Input!$C$25,$B$4:$B$1004,1),0,1,1)-OFFSET($A$4,MATCH(Input!$C$31,$B$4:$B$620,1),0,1,1)),$J$4,-1*Input!$C$38,1),0)</f>
        <v>0</v>
      </c>
      <c r="H129" s="78" t="n">
        <f aca="false">IF($B129&lt;Input!$C$25,(($H128+$E129+$F129+$G129)*(1+Input!$C$37/(100*12))),0)</f>
        <v>209636.885815009</v>
      </c>
    </row>
    <row r="130" customFormat="false" ht="12.8" hidden="false" customHeight="false" outlineLevel="0" collapsed="false">
      <c r="A130" s="76" t="n">
        <v>126</v>
      </c>
      <c r="B130" s="77" t="n">
        <f aca="false">EOMONTH(Input!$C$7,A130)</f>
        <v>46752</v>
      </c>
      <c r="C130" s="76" t="n">
        <f aca="false">DATEDIF(Input!$C$23,$B130,"Y")</f>
        <v>50</v>
      </c>
      <c r="E130" s="78" t="n">
        <f aca="false">Salary_01!$E130*(Input!$C$36/100)</f>
        <v>426.648046998165</v>
      </c>
      <c r="F130" s="78" t="n">
        <f aca="false">-1*Salary_01!$I130</f>
        <v>426.648046998165</v>
      </c>
      <c r="G130" s="78" t="n">
        <f aca="true">IF(AND($B130&gt;Input!$C$45,$B130&lt;Input!$C$25),PMT(Input!$C$37/(100*12),(OFFSET($A$4,MATCH(Input!$C$25,$B$4:$B$1004,1),0,1,1)-OFFSET($A$4,MATCH(Input!$C$31,$B$4:$B$620,1),0,1,1)),$J$4,-1*Input!$C$38,1),0)</f>
        <v>0</v>
      </c>
      <c r="H130" s="78" t="n">
        <f aca="false">IF($B130&lt;Input!$C$25,(($H129+$E130+$F130+$G130)*(1+Input!$C$37/(100*12))),0)</f>
        <v>211367.224333626</v>
      </c>
    </row>
    <row r="131" customFormat="false" ht="12.8" hidden="false" customHeight="false" outlineLevel="0" collapsed="false">
      <c r="A131" s="76" t="n">
        <v>127</v>
      </c>
      <c r="B131" s="77" t="n">
        <f aca="false">EOMONTH(Input!$C$7,A131)</f>
        <v>46783</v>
      </c>
      <c r="C131" s="76" t="n">
        <f aca="false">DATEDIF(Input!$C$23,$B131,"Y")</f>
        <v>50</v>
      </c>
      <c r="E131" s="78" t="n">
        <f aca="false">Salary_01!$E131*(Input!$C$36/100)</f>
        <v>426.648046998165</v>
      </c>
      <c r="F131" s="78" t="n">
        <f aca="false">-1*Salary_01!$I131</f>
        <v>426.648046998165</v>
      </c>
      <c r="G131" s="78" t="n">
        <f aca="true">IF(AND($B131&gt;Input!$C$45,$B131&lt;Input!$C$25),PMT(Input!$C$37/(100*12),(OFFSET($A$4,MATCH(Input!$C$25,$B$4:$B$1004,1),0,1,1)-OFFSET($A$4,MATCH(Input!$C$31,$B$4:$B$620,1),0,1,1)),$J$4,-1*Input!$C$38,1),0)</f>
        <v>0</v>
      </c>
      <c r="H131" s="78" t="n">
        <f aca="false">IF($B131&lt;Input!$C$25,(($H130+$E131+$F131+$G131)*(1+Input!$C$37/(100*12))),0)</f>
        <v>213104.77259607</v>
      </c>
    </row>
    <row r="132" customFormat="false" ht="12.8" hidden="false" customHeight="false" outlineLevel="0" collapsed="false">
      <c r="A132" s="76" t="n">
        <v>128</v>
      </c>
      <c r="B132" s="77" t="n">
        <f aca="false">EOMONTH(Input!$C$7,A132)</f>
        <v>46812</v>
      </c>
      <c r="C132" s="76" t="n">
        <f aca="false">DATEDIF(Input!$C$23,$B132,"Y")</f>
        <v>50</v>
      </c>
      <c r="E132" s="78" t="n">
        <f aca="false">Salary_01!$E132*(Input!$C$36/100)</f>
        <v>426.648046998165</v>
      </c>
      <c r="F132" s="78" t="n">
        <f aca="false">-1*Salary_01!$I132</f>
        <v>426.648046998165</v>
      </c>
      <c r="G132" s="78" t="n">
        <f aca="true">IF(AND($B132&gt;Input!$C$45,$B132&lt;Input!$C$25),PMT(Input!$C$37/(100*12),(OFFSET($A$4,MATCH(Input!$C$25,$B$4:$B$1004,1),0,1,1)-OFFSET($A$4,MATCH(Input!$C$31,$B$4:$B$620,1),0,1,1)),$J$4,-1*Input!$C$38,1),0)</f>
        <v>0</v>
      </c>
      <c r="H132" s="78" t="n">
        <f aca="false">IF($B132&lt;Input!$C$25,(($H131+$E132+$F132+$G132)*(1+Input!$C$37/(100*12))),0)</f>
        <v>214849.560642942</v>
      </c>
    </row>
    <row r="133" customFormat="false" ht="12.8" hidden="false" customHeight="false" outlineLevel="0" collapsed="false">
      <c r="A133" s="76" t="n">
        <v>129</v>
      </c>
      <c r="B133" s="77" t="n">
        <f aca="false">EOMONTH(Input!$C$7,A133)</f>
        <v>46843</v>
      </c>
      <c r="C133" s="76" t="n">
        <f aca="false">DATEDIF(Input!$C$23,$B133,"Y")</f>
        <v>50</v>
      </c>
      <c r="E133" s="78" t="n">
        <f aca="false">Salary_01!$E133*(Input!$C$36/100)</f>
        <v>426.648046998165</v>
      </c>
      <c r="F133" s="78" t="n">
        <f aca="false">-1*Salary_01!$I133</f>
        <v>426.648046998165</v>
      </c>
      <c r="G133" s="78" t="n">
        <f aca="true">IF(AND($B133&gt;Input!$C$45,$B133&lt;Input!$C$25),PMT(Input!$C$37/(100*12),(OFFSET($A$4,MATCH(Input!$C$25,$B$4:$B$1004,1),0,1,1)-OFFSET($A$4,MATCH(Input!$C$31,$B$4:$B$620,1),0,1,1)),$J$4,-1*Input!$C$38,1),0)</f>
        <v>0</v>
      </c>
      <c r="H133" s="78" t="n">
        <f aca="false">IF($B133&lt;Input!$C$25,(($H132+$E133+$F133+$G133)*(1+Input!$C$37/(100*12))),0)</f>
        <v>216601.618640009</v>
      </c>
    </row>
    <row r="134" customFormat="false" ht="12.8" hidden="false" customHeight="false" outlineLevel="0" collapsed="false">
      <c r="A134" s="76" t="n">
        <v>130</v>
      </c>
      <c r="B134" s="77" t="n">
        <f aca="false">EOMONTH(Input!$C$7,A134)</f>
        <v>46873</v>
      </c>
      <c r="C134" s="76" t="n">
        <f aca="false">DATEDIF(Input!$C$23,$B134,"Y")</f>
        <v>50</v>
      </c>
      <c r="E134" s="78" t="n">
        <f aca="false">Salary_01!$E134*(Input!$C$36/100)</f>
        <v>426.648046998165</v>
      </c>
      <c r="F134" s="78" t="n">
        <f aca="false">-1*Salary_01!$I134</f>
        <v>426.648046998165</v>
      </c>
      <c r="G134" s="78" t="n">
        <f aca="true">IF(AND($B134&gt;Input!$C$45,$B134&lt;Input!$C$25),PMT(Input!$C$37/(100*12),(OFFSET($A$4,MATCH(Input!$C$25,$B$4:$B$1004,1),0,1,1)-OFFSET($A$4,MATCH(Input!$C$31,$B$4:$B$620,1),0,1,1)),$J$4,-1*Input!$C$38,1),0)</f>
        <v>0</v>
      </c>
      <c r="H134" s="78" t="n">
        <f aca="false">IF($B134&lt;Input!$C$25,(($H133+$E134+$F134+$G134)*(1+Input!$C$37/(100*12))),0)</f>
        <v>218360.97687873</v>
      </c>
    </row>
    <row r="135" customFormat="false" ht="12.8" hidden="false" customHeight="false" outlineLevel="0" collapsed="false">
      <c r="A135" s="76" t="n">
        <v>131</v>
      </c>
      <c r="B135" s="77" t="n">
        <f aca="false">EOMONTH(Input!$C$7,A135)</f>
        <v>46904</v>
      </c>
      <c r="C135" s="76" t="n">
        <f aca="false">DATEDIF(Input!$C$23,$B135,"Y")</f>
        <v>51</v>
      </c>
      <c r="E135" s="78" t="n">
        <f aca="false">Salary_01!$E135*(Input!$C$36/100)</f>
        <v>426.648046998165</v>
      </c>
      <c r="F135" s="78" t="n">
        <f aca="false">-1*Salary_01!$I135</f>
        <v>426.648046998165</v>
      </c>
      <c r="G135" s="78" t="n">
        <f aca="true">IF(AND($B135&gt;Input!$C$45,$B135&lt;Input!$C$25),PMT(Input!$C$37/(100*12),(OFFSET($A$4,MATCH(Input!$C$25,$B$4:$B$1004,1),0,1,1)-OFFSET($A$4,MATCH(Input!$C$31,$B$4:$B$620,1),0,1,1)),$J$4,-1*Input!$C$38,1),0)</f>
        <v>0</v>
      </c>
      <c r="H135" s="78" t="n">
        <f aca="false">IF($B135&lt;Input!$C$25,(($H134+$E135+$F135+$G135)*(1+Input!$C$37/(100*12))),0)</f>
        <v>220127.66577678</v>
      </c>
    </row>
    <row r="136" customFormat="false" ht="12.8" hidden="false" customHeight="false" outlineLevel="0" collapsed="false">
      <c r="A136" s="76" t="n">
        <v>132</v>
      </c>
      <c r="B136" s="77" t="n">
        <f aca="false">EOMONTH(Input!$C$7,A136)</f>
        <v>46934</v>
      </c>
      <c r="C136" s="76" t="n">
        <f aca="false">DATEDIF(Input!$C$23,$B136,"Y")</f>
        <v>51</v>
      </c>
      <c r="E136" s="78" t="n">
        <f aca="false">Salary_01!$E136*(Input!$C$36/100)</f>
        <v>435.181007938128</v>
      </c>
      <c r="F136" s="78" t="n">
        <f aca="false">-1*Salary_01!$I136</f>
        <v>435.181007938128</v>
      </c>
      <c r="G136" s="78" t="n">
        <f aca="true">IF(AND($B136&gt;Input!$C$45,$B136&lt;Input!$C$25),PMT(Input!$C$37/(100*12),(OFFSET($A$4,MATCH(Input!$C$25,$B$4:$B$1004,1),0,1,1)-OFFSET($A$4,MATCH(Input!$C$31,$B$4:$B$620,1),0,1,1)),$J$4,-1*Input!$C$38,1),0)</f>
        <v>0</v>
      </c>
      <c r="H136" s="78" t="n">
        <f aca="false">IF($B136&lt;Input!$C$25,(($H135+$E136+$F136+$G136)*(1+Input!$C$37/(100*12))),0)</f>
        <v>221918.852908459</v>
      </c>
    </row>
    <row r="137" customFormat="false" ht="12.8" hidden="false" customHeight="false" outlineLevel="0" collapsed="false">
      <c r="A137" s="76" t="n">
        <v>133</v>
      </c>
      <c r="B137" s="77" t="n">
        <f aca="false">EOMONTH(Input!$C$7,A137)</f>
        <v>46965</v>
      </c>
      <c r="C137" s="76" t="n">
        <f aca="false">DATEDIF(Input!$C$23,$B137,"Y")</f>
        <v>51</v>
      </c>
      <c r="E137" s="78" t="n">
        <f aca="false">Salary_01!$E137*(Input!$C$36/100)</f>
        <v>435.181007938128</v>
      </c>
      <c r="F137" s="78" t="n">
        <f aca="false">-1*Salary_01!$I137</f>
        <v>435.181007938128</v>
      </c>
      <c r="G137" s="78" t="n">
        <f aca="true">IF(AND($B137&gt;Input!$C$45,$B137&lt;Input!$C$25),PMT(Input!$C$37/(100*12),(OFFSET($A$4,MATCH(Input!$C$25,$B$4:$B$1004,1),0,1,1)-OFFSET($A$4,MATCH(Input!$C$31,$B$4:$B$620,1),0,1,1)),$J$4,-1*Input!$C$38,1),0)</f>
        <v>0</v>
      </c>
      <c r="H137" s="78" t="n">
        <f aca="false">IF($B137&lt;Input!$C$25,(($H136+$E137+$F137+$G137)*(1+Input!$C$37/(100*12))),0)</f>
        <v>223717.503319853</v>
      </c>
    </row>
    <row r="138" customFormat="false" ht="12.8" hidden="false" customHeight="false" outlineLevel="0" collapsed="false">
      <c r="A138" s="76" t="n">
        <v>134</v>
      </c>
      <c r="B138" s="77" t="n">
        <f aca="false">EOMONTH(Input!$C$7,A138)</f>
        <v>46996</v>
      </c>
      <c r="C138" s="76" t="n">
        <f aca="false">DATEDIF(Input!$C$23,$B138,"Y")</f>
        <v>51</v>
      </c>
      <c r="E138" s="78" t="n">
        <f aca="false">Salary_01!$E138*(Input!$C$36/100)</f>
        <v>435.181007938128</v>
      </c>
      <c r="F138" s="78" t="n">
        <f aca="false">-1*Salary_01!$I138</f>
        <v>435.181007938128</v>
      </c>
      <c r="G138" s="78" t="n">
        <f aca="true">IF(AND($B138&gt;Input!$C$45,$B138&lt;Input!$C$25),PMT(Input!$C$37/(100*12),(OFFSET($A$4,MATCH(Input!$C$25,$B$4:$B$1004,1),0,1,1)-OFFSET($A$4,MATCH(Input!$C$31,$B$4:$B$620,1),0,1,1)),$J$4,-1*Input!$C$38,1),0)</f>
        <v>0</v>
      </c>
      <c r="H138" s="78" t="n">
        <f aca="false">IF($B138&lt;Input!$C$25,(($H137+$E138+$F138+$G138)*(1+Input!$C$37/(100*12))),0)</f>
        <v>225523.648107961</v>
      </c>
    </row>
    <row r="139" customFormat="false" ht="12.8" hidden="false" customHeight="false" outlineLevel="0" collapsed="false">
      <c r="A139" s="76" t="n">
        <v>135</v>
      </c>
      <c r="B139" s="77" t="n">
        <f aca="false">EOMONTH(Input!$C$7,A139)</f>
        <v>47026</v>
      </c>
      <c r="C139" s="76" t="n">
        <f aca="false">DATEDIF(Input!$C$23,$B139,"Y")</f>
        <v>51</v>
      </c>
      <c r="E139" s="78" t="n">
        <f aca="false">Salary_01!$E139*(Input!$C$36/100)</f>
        <v>435.181007938128</v>
      </c>
      <c r="F139" s="78" t="n">
        <f aca="false">-1*Salary_01!$I139</f>
        <v>435.181007938128</v>
      </c>
      <c r="G139" s="78" t="n">
        <f aca="true">IF(AND($B139&gt;Input!$C$45,$B139&lt;Input!$C$25),PMT(Input!$C$37/(100*12),(OFFSET($A$4,MATCH(Input!$C$25,$B$4:$B$1004,1),0,1,1)-OFFSET($A$4,MATCH(Input!$C$31,$B$4:$B$620,1),0,1,1)),$J$4,-1*Input!$C$38,1),0)</f>
        <v>0</v>
      </c>
      <c r="H139" s="78" t="n">
        <f aca="false">IF($B139&lt;Input!$C$25,(($H138+$E139+$F139+$G139)*(1+Input!$C$37/(100*12))),0)</f>
        <v>227337.318499354</v>
      </c>
    </row>
    <row r="140" customFormat="false" ht="12.8" hidden="false" customHeight="false" outlineLevel="0" collapsed="false">
      <c r="A140" s="76" t="n">
        <v>136</v>
      </c>
      <c r="B140" s="77" t="n">
        <f aca="false">EOMONTH(Input!$C$7,A140)</f>
        <v>47057</v>
      </c>
      <c r="C140" s="76" t="n">
        <f aca="false">DATEDIF(Input!$C$23,$B140,"Y")</f>
        <v>51</v>
      </c>
      <c r="E140" s="78" t="n">
        <f aca="false">Salary_01!$E140*(Input!$C$36/100)</f>
        <v>435.181007938128</v>
      </c>
      <c r="F140" s="78" t="n">
        <f aca="false">-1*Salary_01!$I140</f>
        <v>435.181007938128</v>
      </c>
      <c r="G140" s="78" t="n">
        <f aca="true">IF(AND($B140&gt;Input!$C$45,$B140&lt;Input!$C$25),PMT(Input!$C$37/(100*12),(OFFSET($A$4,MATCH(Input!$C$25,$B$4:$B$1004,1),0,1,1)-OFFSET($A$4,MATCH(Input!$C$31,$B$4:$B$620,1),0,1,1)),$J$4,-1*Input!$C$38,1),0)</f>
        <v>0</v>
      </c>
      <c r="H140" s="78" t="n">
        <f aca="false">IF($B140&lt;Input!$C$25,(($H139+$E140+$F140+$G140)*(1+Input!$C$37/(100*12))),0)</f>
        <v>229158.54585071</v>
      </c>
    </row>
    <row r="141" customFormat="false" ht="12.8" hidden="false" customHeight="false" outlineLevel="0" collapsed="false">
      <c r="A141" s="76" t="n">
        <v>137</v>
      </c>
      <c r="B141" s="77" t="n">
        <f aca="false">EOMONTH(Input!$C$7,A141)</f>
        <v>47087</v>
      </c>
      <c r="C141" s="76" t="n">
        <f aca="false">DATEDIF(Input!$C$23,$B141,"Y")</f>
        <v>51</v>
      </c>
      <c r="E141" s="78" t="n">
        <f aca="false">Salary_01!$E141*(Input!$C$36/100)</f>
        <v>435.181007938128</v>
      </c>
      <c r="F141" s="78" t="n">
        <f aca="false">-1*Salary_01!$I141</f>
        <v>435.181007938128</v>
      </c>
      <c r="G141" s="78" t="n">
        <f aca="true">IF(AND($B141&gt;Input!$C$45,$B141&lt;Input!$C$25),PMT(Input!$C$37/(100*12),(OFFSET($A$4,MATCH(Input!$C$25,$B$4:$B$1004,1),0,1,1)-OFFSET($A$4,MATCH(Input!$C$31,$B$4:$B$620,1),0,1,1)),$J$4,-1*Input!$C$38,1),0)</f>
        <v>0</v>
      </c>
      <c r="H141" s="78" t="n">
        <f aca="false">IF($B141&lt;Input!$C$25,(($H140+$E141+$F141+$G141)*(1+Input!$C$37/(100*12))),0)</f>
        <v>230987.361649364</v>
      </c>
    </row>
    <row r="142" customFormat="false" ht="12.8" hidden="false" customHeight="false" outlineLevel="0" collapsed="false">
      <c r="A142" s="76" t="n">
        <v>138</v>
      </c>
      <c r="B142" s="77" t="n">
        <f aca="false">EOMONTH(Input!$C$7,A142)</f>
        <v>47118</v>
      </c>
      <c r="C142" s="76" t="n">
        <f aca="false">DATEDIF(Input!$C$23,$B142,"Y")</f>
        <v>51</v>
      </c>
      <c r="E142" s="78" t="n">
        <f aca="false">Salary_01!$E142*(Input!$C$36/100)</f>
        <v>435.181007938128</v>
      </c>
      <c r="F142" s="78" t="n">
        <f aca="false">-1*Salary_01!$I142</f>
        <v>435.181007938128</v>
      </c>
      <c r="G142" s="78" t="n">
        <f aca="true">IF(AND($B142&gt;Input!$C$45,$B142&lt;Input!$C$25),PMT(Input!$C$37/(100*12),(OFFSET($A$4,MATCH(Input!$C$25,$B$4:$B$1004,1),0,1,1)-OFFSET($A$4,MATCH(Input!$C$31,$B$4:$B$620,1),0,1,1)),$J$4,-1*Input!$C$38,1),0)</f>
        <v>0</v>
      </c>
      <c r="H142" s="78" t="n">
        <f aca="false">IF($B142&lt;Input!$C$25,(($H141+$E142+$F142+$G142)*(1+Input!$C$37/(100*12))),0)</f>
        <v>232823.797513845</v>
      </c>
    </row>
    <row r="143" customFormat="false" ht="12.8" hidden="false" customHeight="false" outlineLevel="0" collapsed="false">
      <c r="A143" s="76" t="n">
        <v>139</v>
      </c>
      <c r="B143" s="77" t="n">
        <f aca="false">EOMONTH(Input!$C$7,A143)</f>
        <v>47149</v>
      </c>
      <c r="C143" s="76" t="n">
        <f aca="false">DATEDIF(Input!$C$23,$B143,"Y")</f>
        <v>51</v>
      </c>
      <c r="E143" s="78" t="n">
        <f aca="false">Salary_01!$E143*(Input!$C$36/100)</f>
        <v>435.181007938128</v>
      </c>
      <c r="F143" s="78" t="n">
        <f aca="false">-1*Salary_01!$I143</f>
        <v>435.181007938128</v>
      </c>
      <c r="G143" s="78" t="n">
        <f aca="true">IF(AND($B143&gt;Input!$C$45,$B143&lt;Input!$C$25),PMT(Input!$C$37/(100*12),(OFFSET($A$4,MATCH(Input!$C$25,$B$4:$B$1004,1),0,1,1)-OFFSET($A$4,MATCH(Input!$C$31,$B$4:$B$620,1),0,1,1)),$J$4,-1*Input!$C$38,1),0)</f>
        <v>0</v>
      </c>
      <c r="H143" s="78" t="n">
        <f aca="false">IF($B143&lt;Input!$C$25,(($H142+$E143+$F143+$G143)*(1+Input!$C$37/(100*12))),0)</f>
        <v>234667.885194429</v>
      </c>
    </row>
    <row r="144" customFormat="false" ht="12.8" hidden="false" customHeight="false" outlineLevel="0" collapsed="false">
      <c r="A144" s="76" t="n">
        <v>140</v>
      </c>
      <c r="B144" s="77" t="n">
        <f aca="false">EOMONTH(Input!$C$7,A144)</f>
        <v>47177</v>
      </c>
      <c r="C144" s="76" t="n">
        <f aca="false">DATEDIF(Input!$C$23,$B144,"Y")</f>
        <v>51</v>
      </c>
      <c r="E144" s="78" t="n">
        <f aca="false">Salary_01!$E144*(Input!$C$36/100)</f>
        <v>435.181007938128</v>
      </c>
      <c r="F144" s="78" t="n">
        <f aca="false">-1*Salary_01!$I144</f>
        <v>435.181007938128</v>
      </c>
      <c r="G144" s="78" t="n">
        <f aca="true">IF(AND($B144&gt;Input!$C$45,$B144&lt;Input!$C$25),PMT(Input!$C$37/(100*12),(OFFSET($A$4,MATCH(Input!$C$25,$B$4:$B$1004,1),0,1,1)-OFFSET($A$4,MATCH(Input!$C$31,$B$4:$B$620,1),0,1,1)),$J$4,-1*Input!$C$38,1),0)</f>
        <v>0</v>
      </c>
      <c r="H144" s="78" t="n">
        <f aca="false">IF($B144&lt;Input!$C$25,(($H143+$E144+$F144+$G144)*(1+Input!$C$37/(100*12))),0)</f>
        <v>236519.656573681</v>
      </c>
    </row>
    <row r="145" customFormat="false" ht="12.8" hidden="false" customHeight="false" outlineLevel="0" collapsed="false">
      <c r="A145" s="76" t="n">
        <v>141</v>
      </c>
      <c r="B145" s="77" t="n">
        <f aca="false">EOMONTH(Input!$C$7,A145)</f>
        <v>47208</v>
      </c>
      <c r="C145" s="76" t="n">
        <f aca="false">DATEDIF(Input!$C$23,$B145,"Y")</f>
        <v>51</v>
      </c>
      <c r="E145" s="78" t="n">
        <f aca="false">Salary_01!$E145*(Input!$C$36/100)</f>
        <v>435.181007938128</v>
      </c>
      <c r="F145" s="78" t="n">
        <f aca="false">-1*Salary_01!$I145</f>
        <v>435.181007938128</v>
      </c>
      <c r="G145" s="78" t="n">
        <f aca="true">IF(AND($B145&gt;Input!$C$45,$B145&lt;Input!$C$25),PMT(Input!$C$37/(100*12),(OFFSET($A$4,MATCH(Input!$C$25,$B$4:$B$1004,1),0,1,1)-OFFSET($A$4,MATCH(Input!$C$31,$B$4:$B$620,1),0,1,1)),$J$4,-1*Input!$C$38,1),0)</f>
        <v>0</v>
      </c>
      <c r="H145" s="78" t="n">
        <f aca="false">IF($B145&lt;Input!$C$25,(($H144+$E145+$F145+$G145)*(1+Input!$C$37/(100*12))),0)</f>
        <v>238379.143667014</v>
      </c>
    </row>
    <row r="146" customFormat="false" ht="12.8" hidden="false" customHeight="false" outlineLevel="0" collapsed="false">
      <c r="A146" s="76" t="n">
        <v>142</v>
      </c>
      <c r="B146" s="77" t="n">
        <f aca="false">EOMONTH(Input!$C$7,A146)</f>
        <v>47238</v>
      </c>
      <c r="C146" s="76" t="n">
        <f aca="false">DATEDIF(Input!$C$23,$B146,"Y")</f>
        <v>51</v>
      </c>
      <c r="E146" s="78" t="n">
        <f aca="false">Salary_01!$E146*(Input!$C$36/100)</f>
        <v>435.181007938128</v>
      </c>
      <c r="F146" s="78" t="n">
        <f aca="false">-1*Salary_01!$I146</f>
        <v>435.181007938128</v>
      </c>
      <c r="G146" s="78" t="n">
        <f aca="true">IF(AND($B146&gt;Input!$C$45,$B146&lt;Input!$C$25),PMT(Input!$C$37/(100*12),(OFFSET($A$4,MATCH(Input!$C$25,$B$4:$B$1004,1),0,1,1)-OFFSET($A$4,MATCH(Input!$C$31,$B$4:$B$620,1),0,1,1)),$J$4,-1*Input!$C$38,1),0)</f>
        <v>0</v>
      </c>
      <c r="H146" s="78" t="n">
        <f aca="false">IF($B146&lt;Input!$C$25,(($H145+$E146+$F146+$G146)*(1+Input!$C$37/(100*12))),0)</f>
        <v>240246.378623236</v>
      </c>
    </row>
    <row r="147" customFormat="false" ht="12.8" hidden="false" customHeight="false" outlineLevel="0" collapsed="false">
      <c r="A147" s="76" t="n">
        <v>143</v>
      </c>
      <c r="B147" s="77" t="n">
        <f aca="false">EOMONTH(Input!$C$7,A147)</f>
        <v>47269</v>
      </c>
      <c r="C147" s="76" t="n">
        <f aca="false">DATEDIF(Input!$C$23,$B147,"Y")</f>
        <v>52</v>
      </c>
      <c r="E147" s="78" t="n">
        <f aca="false">Salary_01!$E147*(Input!$C$36/100)</f>
        <v>435.181007938128</v>
      </c>
      <c r="F147" s="78" t="n">
        <f aca="false">-1*Salary_01!$I147</f>
        <v>435.181007938128</v>
      </c>
      <c r="G147" s="78" t="n">
        <f aca="true">IF(AND($B147&gt;Input!$C$45,$B147&lt;Input!$C$25),PMT(Input!$C$37/(100*12),(OFFSET($A$4,MATCH(Input!$C$25,$B$4:$B$1004,1),0,1,1)-OFFSET($A$4,MATCH(Input!$C$31,$B$4:$B$620,1),0,1,1)),$J$4,-1*Input!$C$38,1),0)</f>
        <v>0</v>
      </c>
      <c r="H147" s="78" t="n">
        <f aca="false">IF($B147&lt;Input!$C$25,(($H146+$E147+$F147+$G147)*(1+Input!$C$37/(100*12))),0)</f>
        <v>242121.393725108</v>
      </c>
    </row>
    <row r="148" customFormat="false" ht="12.8" hidden="false" customHeight="false" outlineLevel="0" collapsed="false">
      <c r="A148" s="76" t="n">
        <v>144</v>
      </c>
      <c r="B148" s="77" t="n">
        <f aca="false">EOMONTH(Input!$C$7,A148)</f>
        <v>47299</v>
      </c>
      <c r="C148" s="76" t="n">
        <f aca="false">DATEDIF(Input!$C$23,$B148,"Y")</f>
        <v>52</v>
      </c>
      <c r="E148" s="78" t="n">
        <f aca="false">Salary_01!$E148*(Input!$C$36/100)</f>
        <v>443.884628096891</v>
      </c>
      <c r="F148" s="78" t="n">
        <f aca="false">-1*Salary_01!$I148</f>
        <v>443.884628096891</v>
      </c>
      <c r="G148" s="78" t="n">
        <f aca="true">IF(AND($B148&gt;Input!$C$45,$B148&lt;Input!$C$25),PMT(Input!$C$37/(100*12),(OFFSET($A$4,MATCH(Input!$C$25,$B$4:$B$1004,1),0,1,1)-OFFSET($A$4,MATCH(Input!$C$31,$B$4:$B$620,1),0,1,1)),$J$4,-1*Input!$C$38,1),0)</f>
        <v>0</v>
      </c>
      <c r="H148" s="78" t="n">
        <f aca="false">IF($B148&lt;Input!$C$25,(($H147+$E148+$F148+$G148)*(1+Input!$C$37/(100*12))),0)</f>
        <v>244021.701160391</v>
      </c>
    </row>
    <row r="149" customFormat="false" ht="12.8" hidden="false" customHeight="false" outlineLevel="0" collapsed="false">
      <c r="A149" s="76" t="n">
        <v>145</v>
      </c>
      <c r="B149" s="77" t="n">
        <f aca="false">EOMONTH(Input!$C$7,A149)</f>
        <v>47330</v>
      </c>
      <c r="C149" s="76" t="n">
        <f aca="false">DATEDIF(Input!$C$23,$B149,"Y")</f>
        <v>52</v>
      </c>
      <c r="E149" s="78" t="n">
        <f aca="false">Salary_01!$E149*(Input!$C$36/100)</f>
        <v>443.884628096891</v>
      </c>
      <c r="F149" s="78" t="n">
        <f aca="false">-1*Salary_01!$I149</f>
        <v>443.884628096891</v>
      </c>
      <c r="G149" s="78" t="n">
        <f aca="true">IF(AND($B149&gt;Input!$C$45,$B149&lt;Input!$C$25),PMT(Input!$C$37/(100*12),(OFFSET($A$4,MATCH(Input!$C$25,$B$4:$B$1004,1),0,1,1)-OFFSET($A$4,MATCH(Input!$C$31,$B$4:$B$620,1),0,1,1)),$J$4,-1*Input!$C$38,1),0)</f>
        <v>0</v>
      </c>
      <c r="H149" s="78" t="n">
        <f aca="false">IF($B149&lt;Input!$C$25,(($H148+$E149+$F149+$G149)*(1+Input!$C$37/(100*12))),0)</f>
        <v>245929.92654332</v>
      </c>
    </row>
    <row r="150" customFormat="false" ht="12.8" hidden="false" customHeight="false" outlineLevel="0" collapsed="false">
      <c r="A150" s="76" t="n">
        <v>146</v>
      </c>
      <c r="B150" s="77" t="n">
        <f aca="false">EOMONTH(Input!$C$7,A150)</f>
        <v>47361</v>
      </c>
      <c r="C150" s="76" t="n">
        <f aca="false">DATEDIF(Input!$C$23,$B150,"Y")</f>
        <v>52</v>
      </c>
      <c r="E150" s="78" t="n">
        <f aca="false">Salary_01!$E150*(Input!$C$36/100)</f>
        <v>443.884628096891</v>
      </c>
      <c r="F150" s="78" t="n">
        <f aca="false">-1*Salary_01!$I150</f>
        <v>443.884628096891</v>
      </c>
      <c r="G150" s="78" t="n">
        <f aca="true">IF(AND($B150&gt;Input!$C$45,$B150&lt;Input!$C$25),PMT(Input!$C$37/(100*12),(OFFSET($A$4,MATCH(Input!$C$25,$B$4:$B$1004,1),0,1,1)-OFFSET($A$4,MATCH(Input!$C$31,$B$4:$B$620,1),0,1,1)),$J$4,-1*Input!$C$38,1),0)</f>
        <v>0</v>
      </c>
      <c r="H150" s="78" t="n">
        <f aca="false">IF($B150&lt;Input!$C$25,(($H149+$E150+$F150+$G150)*(1+Input!$C$37/(100*12))),0)</f>
        <v>247846.102865345</v>
      </c>
    </row>
    <row r="151" customFormat="false" ht="12.8" hidden="false" customHeight="false" outlineLevel="0" collapsed="false">
      <c r="A151" s="76" t="n">
        <v>147</v>
      </c>
      <c r="B151" s="77" t="n">
        <f aca="false">EOMONTH(Input!$C$7,A151)</f>
        <v>47391</v>
      </c>
      <c r="C151" s="76" t="n">
        <f aca="false">DATEDIF(Input!$C$23,$B151,"Y")</f>
        <v>52</v>
      </c>
      <c r="E151" s="78" t="n">
        <f aca="false">Salary_01!$E151*(Input!$C$36/100)</f>
        <v>443.884628096891</v>
      </c>
      <c r="F151" s="78" t="n">
        <f aca="false">-1*Salary_01!$I151</f>
        <v>443.884628096891</v>
      </c>
      <c r="G151" s="78" t="n">
        <f aca="true">IF(AND($B151&gt;Input!$C$45,$B151&lt;Input!$C$25),PMT(Input!$C$37/(100*12),(OFFSET($A$4,MATCH(Input!$C$25,$B$4:$B$1004,1),0,1,1)-OFFSET($A$4,MATCH(Input!$C$31,$B$4:$B$620,1),0,1,1)),$J$4,-1*Input!$C$38,1),0)</f>
        <v>0</v>
      </c>
      <c r="H151" s="78" t="n">
        <f aca="false">IF($B151&lt;Input!$C$25,(($H150+$E151+$F151+$G151)*(1+Input!$C$37/(100*12))),0)</f>
        <v>249770.263255379</v>
      </c>
    </row>
    <row r="152" customFormat="false" ht="12.8" hidden="false" customHeight="false" outlineLevel="0" collapsed="false">
      <c r="A152" s="76" t="n">
        <v>148</v>
      </c>
      <c r="B152" s="77" t="n">
        <f aca="false">EOMONTH(Input!$C$7,A152)</f>
        <v>47422</v>
      </c>
      <c r="C152" s="76" t="n">
        <f aca="false">DATEDIF(Input!$C$23,$B152,"Y")</f>
        <v>52</v>
      </c>
      <c r="E152" s="78" t="n">
        <f aca="false">Salary_01!$E152*(Input!$C$36/100)</f>
        <v>443.884628096891</v>
      </c>
      <c r="F152" s="78" t="n">
        <f aca="false">-1*Salary_01!$I152</f>
        <v>443.884628096891</v>
      </c>
      <c r="G152" s="78" t="n">
        <f aca="true">IF(AND($B152&gt;Input!$C$45,$B152&lt;Input!$C$25),PMT(Input!$C$37/(100*12),(OFFSET($A$4,MATCH(Input!$C$25,$B$4:$B$1004,1),0,1,1)-OFFSET($A$4,MATCH(Input!$C$31,$B$4:$B$620,1),0,1,1)),$J$4,-1*Input!$C$38,1),0)</f>
        <v>0</v>
      </c>
      <c r="H152" s="78" t="n">
        <f aca="false">IF($B152&lt;Input!$C$25,(($H151+$E152+$F152+$G152)*(1+Input!$C$37/(100*12))),0)</f>
        <v>251702.440980371</v>
      </c>
    </row>
    <row r="153" customFormat="false" ht="12.8" hidden="false" customHeight="false" outlineLevel="0" collapsed="false">
      <c r="A153" s="76" t="n">
        <v>149</v>
      </c>
      <c r="B153" s="77" t="n">
        <f aca="false">EOMONTH(Input!$C$7,A153)</f>
        <v>47452</v>
      </c>
      <c r="C153" s="76" t="n">
        <f aca="false">DATEDIF(Input!$C$23,$B153,"Y")</f>
        <v>52</v>
      </c>
      <c r="E153" s="78" t="n">
        <f aca="false">Salary_01!$E153*(Input!$C$36/100)</f>
        <v>443.884628096891</v>
      </c>
      <c r="F153" s="78" t="n">
        <f aca="false">-1*Salary_01!$I153</f>
        <v>443.884628096891</v>
      </c>
      <c r="G153" s="78" t="n">
        <f aca="true">IF(AND($B153&gt;Input!$C$45,$B153&lt;Input!$C$25),PMT(Input!$C$37/(100*12),(OFFSET($A$4,MATCH(Input!$C$25,$B$4:$B$1004,1),0,1,1)-OFFSET($A$4,MATCH(Input!$C$31,$B$4:$B$620,1),0,1,1)),$J$4,-1*Input!$C$38,1),0)</f>
        <v>0</v>
      </c>
      <c r="H153" s="78" t="n">
        <f aca="false">IF($B153&lt;Input!$C$25,(($H152+$E153+$F153+$G153)*(1+Input!$C$37/(100*12))),0)</f>
        <v>253642.669445884</v>
      </c>
    </row>
    <row r="154" customFormat="false" ht="12.8" hidden="false" customHeight="false" outlineLevel="0" collapsed="false">
      <c r="A154" s="76" t="n">
        <v>150</v>
      </c>
      <c r="B154" s="77" t="n">
        <f aca="false">EOMONTH(Input!$C$7,A154)</f>
        <v>47483</v>
      </c>
      <c r="C154" s="76" t="n">
        <f aca="false">DATEDIF(Input!$C$23,$B154,"Y")</f>
        <v>52</v>
      </c>
      <c r="E154" s="78" t="n">
        <f aca="false">Salary_01!$E154*(Input!$C$36/100)</f>
        <v>443.884628096891</v>
      </c>
      <c r="F154" s="78" t="n">
        <f aca="false">-1*Salary_01!$I154</f>
        <v>443.884628096891</v>
      </c>
      <c r="G154" s="78" t="n">
        <f aca="true">IF(AND($B154&gt;Input!$C$45,$B154&lt;Input!$C$25),PMT(Input!$C$37/(100*12),(OFFSET($A$4,MATCH(Input!$C$25,$B$4:$B$1004,1),0,1,1)-OFFSET($A$4,MATCH(Input!$C$31,$B$4:$B$620,1),0,1,1)),$J$4,-1*Input!$C$38,1),0)</f>
        <v>0</v>
      </c>
      <c r="H154" s="78" t="n">
        <f aca="false">IF($B154&lt;Input!$C$25,(($H153+$E154+$F154+$G154)*(1+Input!$C$37/(100*12))),0)</f>
        <v>255590.982196669</v>
      </c>
    </row>
    <row r="155" customFormat="false" ht="12.8" hidden="false" customHeight="false" outlineLevel="0" collapsed="false">
      <c r="A155" s="76" t="n">
        <v>151</v>
      </c>
      <c r="B155" s="77" t="n">
        <f aca="false">EOMONTH(Input!$C$7,A155)</f>
        <v>47514</v>
      </c>
      <c r="C155" s="76" t="n">
        <f aca="false">DATEDIF(Input!$C$23,$B155,"Y")</f>
        <v>52</v>
      </c>
      <c r="E155" s="78" t="n">
        <f aca="false">Salary_01!$E155*(Input!$C$36/100)</f>
        <v>443.884628096891</v>
      </c>
      <c r="F155" s="78" t="n">
        <f aca="false">-1*Salary_01!$I155</f>
        <v>443.884628096891</v>
      </c>
      <c r="G155" s="78" t="n">
        <f aca="true">IF(AND($B155&gt;Input!$C$45,$B155&lt;Input!$C$25),PMT(Input!$C$37/(100*12),(OFFSET($A$4,MATCH(Input!$C$25,$B$4:$B$1004,1),0,1,1)-OFFSET($A$4,MATCH(Input!$C$31,$B$4:$B$620,1),0,1,1)),$J$4,-1*Input!$C$38,1),0)</f>
        <v>0</v>
      </c>
      <c r="H155" s="78" t="n">
        <f aca="false">IF($B155&lt;Input!$C$25,(($H154+$E155+$F155+$G155)*(1+Input!$C$37/(100*12))),0)</f>
        <v>257547.41291725</v>
      </c>
    </row>
    <row r="156" customFormat="false" ht="12.8" hidden="false" customHeight="false" outlineLevel="0" collapsed="false">
      <c r="A156" s="76" t="n">
        <v>152</v>
      </c>
      <c r="B156" s="77" t="n">
        <f aca="false">EOMONTH(Input!$C$7,A156)</f>
        <v>47542</v>
      </c>
      <c r="C156" s="76" t="n">
        <f aca="false">DATEDIF(Input!$C$23,$B156,"Y")</f>
        <v>52</v>
      </c>
      <c r="E156" s="78" t="n">
        <f aca="false">Salary_01!$E156*(Input!$C$36/100)</f>
        <v>443.884628096891</v>
      </c>
      <c r="F156" s="78" t="n">
        <f aca="false">-1*Salary_01!$I156</f>
        <v>443.884628096891</v>
      </c>
      <c r="G156" s="78" t="n">
        <f aca="true">IF(AND($B156&gt;Input!$C$45,$B156&lt;Input!$C$25),PMT(Input!$C$37/(100*12),(OFFSET($A$4,MATCH(Input!$C$25,$B$4:$B$1004,1),0,1,1)-OFFSET($A$4,MATCH(Input!$C$31,$B$4:$B$620,1),0,1,1)),$J$4,-1*Input!$C$38,1),0)</f>
        <v>0</v>
      </c>
      <c r="H156" s="78" t="n">
        <f aca="false">IF($B156&lt;Input!$C$25,(($H155+$E156+$F156+$G156)*(1+Input!$C$37/(100*12))),0)</f>
        <v>259511.9954325</v>
      </c>
    </row>
    <row r="157" customFormat="false" ht="12.8" hidden="false" customHeight="false" outlineLevel="0" collapsed="false">
      <c r="A157" s="76" t="n">
        <v>153</v>
      </c>
      <c r="B157" s="77" t="n">
        <f aca="false">EOMONTH(Input!$C$7,A157)</f>
        <v>47573</v>
      </c>
      <c r="C157" s="76" t="n">
        <f aca="false">DATEDIF(Input!$C$23,$B157,"Y")</f>
        <v>52</v>
      </c>
      <c r="E157" s="78" t="n">
        <f aca="false">Salary_01!$E157*(Input!$C$36/100)</f>
        <v>443.884628096891</v>
      </c>
      <c r="F157" s="78" t="n">
        <f aca="false">-1*Salary_01!$I157</f>
        <v>443.884628096891</v>
      </c>
      <c r="G157" s="78" t="n">
        <f aca="true">IF(AND($B157&gt;Input!$C$45,$B157&lt;Input!$C$25),PMT(Input!$C$37/(100*12),(OFFSET($A$4,MATCH(Input!$C$25,$B$4:$B$1004,1),0,1,1)-OFFSET($A$4,MATCH(Input!$C$31,$B$4:$B$620,1),0,1,1)),$J$4,-1*Input!$C$38,1),0)</f>
        <v>0</v>
      </c>
      <c r="H157" s="78" t="n">
        <f aca="false">IF($B157&lt;Input!$C$25,(($H156+$E157+$F157+$G157)*(1+Input!$C$37/(100*12))),0)</f>
        <v>261484.76370823</v>
      </c>
    </row>
    <row r="158" customFormat="false" ht="12.8" hidden="false" customHeight="false" outlineLevel="0" collapsed="false">
      <c r="A158" s="76" t="n">
        <v>154</v>
      </c>
      <c r="B158" s="77" t="n">
        <f aca="false">EOMONTH(Input!$C$7,A158)</f>
        <v>47603</v>
      </c>
      <c r="C158" s="76" t="n">
        <f aca="false">DATEDIF(Input!$C$23,$B158,"Y")</f>
        <v>52</v>
      </c>
      <c r="E158" s="78" t="n">
        <f aca="false">Salary_01!$E158*(Input!$C$36/100)</f>
        <v>443.884628096891</v>
      </c>
      <c r="F158" s="78" t="n">
        <f aca="false">-1*Salary_01!$I158</f>
        <v>443.884628096891</v>
      </c>
      <c r="G158" s="78" t="n">
        <f aca="true">IF(AND($B158&gt;Input!$C$45,$B158&lt;Input!$C$25),PMT(Input!$C$37/(100*12),(OFFSET($A$4,MATCH(Input!$C$25,$B$4:$B$1004,1),0,1,1)-OFFSET($A$4,MATCH(Input!$C$31,$B$4:$B$620,1),0,1,1)),$J$4,-1*Input!$C$38,1),0)</f>
        <v>0</v>
      </c>
      <c r="H158" s="78" t="n">
        <f aca="false">IF($B158&lt;Input!$C$25,(($H157+$E158+$F158+$G158)*(1+Input!$C$37/(100*12))),0)</f>
        <v>263465.751851776</v>
      </c>
    </row>
    <row r="159" customFormat="false" ht="12.8" hidden="false" customHeight="false" outlineLevel="0" collapsed="false">
      <c r="A159" s="76" t="n">
        <v>155</v>
      </c>
      <c r="B159" s="77" t="n">
        <f aca="false">EOMONTH(Input!$C$7,A159)</f>
        <v>47634</v>
      </c>
      <c r="C159" s="76" t="n">
        <f aca="false">DATEDIF(Input!$C$23,$B159,"Y")</f>
        <v>53</v>
      </c>
      <c r="E159" s="78" t="n">
        <f aca="false">Salary_01!$E159*(Input!$C$36/100)</f>
        <v>443.884628096891</v>
      </c>
      <c r="F159" s="78" t="n">
        <f aca="false">-1*Salary_01!$I159</f>
        <v>443.884628096891</v>
      </c>
      <c r="G159" s="78" t="n">
        <f aca="true">IF(AND($B159&gt;Input!$C$45,$B159&lt;Input!$C$25),PMT(Input!$C$37/(100*12),(OFFSET($A$4,MATCH(Input!$C$25,$B$4:$B$1004,1),0,1,1)-OFFSET($A$4,MATCH(Input!$C$31,$B$4:$B$620,1),0,1,1)),$J$4,-1*Input!$C$38,1),0)</f>
        <v>0</v>
      </c>
      <c r="H159" s="78" t="n">
        <f aca="false">IF($B159&lt;Input!$C$25,(($H158+$E159+$F159+$G159)*(1+Input!$C$37/(100*12))),0)</f>
        <v>265454.994112586</v>
      </c>
    </row>
    <row r="160" customFormat="false" ht="12.8" hidden="false" customHeight="false" outlineLevel="0" collapsed="false">
      <c r="A160" s="76" t="n">
        <v>156</v>
      </c>
      <c r="B160" s="77" t="n">
        <f aca="false">EOMONTH(Input!$C$7,A160)</f>
        <v>47664</v>
      </c>
      <c r="C160" s="76" t="n">
        <f aca="false">DATEDIF(Input!$C$23,$B160,"Y")</f>
        <v>53</v>
      </c>
      <c r="E160" s="78" t="n">
        <f aca="false">Salary_01!$E160*(Input!$C$36/100)</f>
        <v>452.762320658829</v>
      </c>
      <c r="F160" s="78" t="n">
        <f aca="false">-1*Salary_01!$I160</f>
        <v>452.762320658829</v>
      </c>
      <c r="G160" s="78" t="n">
        <f aca="true">IF(AND($B160&gt;Input!$C$45,$B160&lt;Input!$C$25),PMT(Input!$C$37/(100*12),(OFFSET($A$4,MATCH(Input!$C$25,$B$4:$B$1004,1),0,1,1)-OFFSET($A$4,MATCH(Input!$C$31,$B$4:$B$620,1),0,1,1)),$J$4,-1*Input!$C$38,1),0)</f>
        <v>0</v>
      </c>
      <c r="H160" s="78" t="n">
        <f aca="false">IF($B160&lt;Input!$C$25,(($H159+$E160+$F160+$G160)*(1+Input!$C$37/(100*12))),0)</f>
        <v>267470.354248711</v>
      </c>
    </row>
    <row r="161" customFormat="false" ht="12.8" hidden="false" customHeight="false" outlineLevel="0" collapsed="false">
      <c r="A161" s="76" t="n">
        <v>157</v>
      </c>
      <c r="B161" s="77" t="n">
        <f aca="false">EOMONTH(Input!$C$7,A161)</f>
        <v>47695</v>
      </c>
      <c r="C161" s="76" t="n">
        <f aca="false">DATEDIF(Input!$C$23,$B161,"Y")</f>
        <v>53</v>
      </c>
      <c r="E161" s="78" t="n">
        <f aca="false">Salary_01!$E161*(Input!$C$36/100)</f>
        <v>452.762320658829</v>
      </c>
      <c r="F161" s="78" t="n">
        <f aca="false">-1*Salary_01!$I161</f>
        <v>452.762320658829</v>
      </c>
      <c r="G161" s="78" t="n">
        <f aca="true">IF(AND($B161&gt;Input!$C$45,$B161&lt;Input!$C$25),PMT(Input!$C$37/(100*12),(OFFSET($A$4,MATCH(Input!$C$25,$B$4:$B$1004,1),0,1,1)-OFFSET($A$4,MATCH(Input!$C$31,$B$4:$B$620,1),0,1,1)),$J$4,-1*Input!$C$38,1),0)</f>
        <v>0</v>
      </c>
      <c r="H161" s="78" t="n">
        <f aca="false">IF($B161&lt;Input!$C$25,(($H160+$E161+$F161+$G161)*(1+Input!$C$37/(100*12))),0)</f>
        <v>269494.111718737</v>
      </c>
    </row>
    <row r="162" customFormat="false" ht="12.8" hidden="false" customHeight="false" outlineLevel="0" collapsed="false">
      <c r="A162" s="76" t="n">
        <v>158</v>
      </c>
      <c r="B162" s="77" t="n">
        <f aca="false">EOMONTH(Input!$C$7,A162)</f>
        <v>47726</v>
      </c>
      <c r="C162" s="76" t="n">
        <f aca="false">DATEDIF(Input!$C$23,$B162,"Y")</f>
        <v>53</v>
      </c>
      <c r="E162" s="78" t="n">
        <f aca="false">Salary_01!$E162*(Input!$C$36/100)</f>
        <v>452.762320658829</v>
      </c>
      <c r="F162" s="78" t="n">
        <f aca="false">-1*Salary_01!$I162</f>
        <v>452.762320658829</v>
      </c>
      <c r="G162" s="78" t="n">
        <f aca="true">IF(AND($B162&gt;Input!$C$45,$B162&lt;Input!$C$25),PMT(Input!$C$37/(100*12),(OFFSET($A$4,MATCH(Input!$C$25,$B$4:$B$1004,1),0,1,1)-OFFSET($A$4,MATCH(Input!$C$31,$B$4:$B$620,1),0,1,1)),$J$4,-1*Input!$C$38,1),0)</f>
        <v>0</v>
      </c>
      <c r="H162" s="78" t="n">
        <f aca="false">IF($B162&lt;Input!$C$25,(($H161+$E162+$F162+$G162)*(1+Input!$C$37/(100*12))),0)</f>
        <v>271526.301511555</v>
      </c>
    </row>
    <row r="163" customFormat="false" ht="12.8" hidden="false" customHeight="false" outlineLevel="0" collapsed="false">
      <c r="A163" s="76" t="n">
        <v>159</v>
      </c>
      <c r="B163" s="77" t="n">
        <f aca="false">EOMONTH(Input!$C$7,A163)</f>
        <v>47756</v>
      </c>
      <c r="C163" s="76" t="n">
        <f aca="false">DATEDIF(Input!$C$23,$B163,"Y")</f>
        <v>53</v>
      </c>
      <c r="E163" s="78" t="n">
        <f aca="false">Salary_01!$E163*(Input!$C$36/100)</f>
        <v>452.762320658829</v>
      </c>
      <c r="F163" s="78" t="n">
        <f aca="false">-1*Salary_01!$I163</f>
        <v>452.762320658829</v>
      </c>
      <c r="G163" s="78" t="n">
        <f aca="true">IF(AND($B163&gt;Input!$C$45,$B163&lt;Input!$C$25),PMT(Input!$C$37/(100*12),(OFFSET($A$4,MATCH(Input!$C$25,$B$4:$B$1004,1),0,1,1)-OFFSET($A$4,MATCH(Input!$C$31,$B$4:$B$620,1),0,1,1)),$J$4,-1*Input!$C$38,1),0)</f>
        <v>0</v>
      </c>
      <c r="H163" s="78" t="n">
        <f aca="false">IF($B163&lt;Input!$C$25,(($H162+$E163+$F163+$G163)*(1+Input!$C$37/(100*12))),0)</f>
        <v>273566.958761843</v>
      </c>
    </row>
    <row r="164" customFormat="false" ht="12.8" hidden="false" customHeight="false" outlineLevel="0" collapsed="false">
      <c r="A164" s="76" t="n">
        <v>160</v>
      </c>
      <c r="B164" s="77" t="n">
        <f aca="false">EOMONTH(Input!$C$7,A164)</f>
        <v>47787</v>
      </c>
      <c r="C164" s="76" t="n">
        <f aca="false">DATEDIF(Input!$C$23,$B164,"Y")</f>
        <v>53</v>
      </c>
      <c r="E164" s="78" t="n">
        <f aca="false">Salary_01!$E164*(Input!$C$36/100)</f>
        <v>452.762320658829</v>
      </c>
      <c r="F164" s="78" t="n">
        <f aca="false">-1*Salary_01!$I164</f>
        <v>452.762320658829</v>
      </c>
      <c r="G164" s="78" t="n">
        <f aca="true">IF(AND($B164&gt;Input!$C$45,$B164&lt;Input!$C$25),PMT(Input!$C$37/(100*12),(OFFSET($A$4,MATCH(Input!$C$25,$B$4:$B$1004,1),0,1,1)-OFFSET($A$4,MATCH(Input!$C$31,$B$4:$B$620,1),0,1,1)),$J$4,-1*Input!$C$38,1),0)</f>
        <v>0</v>
      </c>
      <c r="H164" s="78" t="n">
        <f aca="false">IF($B164&lt;Input!$C$25,(($H163+$E164+$F164+$G164)*(1+Input!$C$37/(100*12))),0)</f>
        <v>275616.118750674</v>
      </c>
    </row>
    <row r="165" customFormat="false" ht="12.8" hidden="false" customHeight="false" outlineLevel="0" collapsed="false">
      <c r="A165" s="76" t="n">
        <v>161</v>
      </c>
      <c r="B165" s="77" t="n">
        <f aca="false">EOMONTH(Input!$C$7,A165)</f>
        <v>47817</v>
      </c>
      <c r="C165" s="76" t="n">
        <f aca="false">DATEDIF(Input!$C$23,$B165,"Y")</f>
        <v>53</v>
      </c>
      <c r="E165" s="78" t="n">
        <f aca="false">Salary_01!$E165*(Input!$C$36/100)</f>
        <v>452.762320658829</v>
      </c>
      <c r="F165" s="78" t="n">
        <f aca="false">-1*Salary_01!$I165</f>
        <v>452.762320658829</v>
      </c>
      <c r="G165" s="78" t="n">
        <f aca="true">IF(AND($B165&gt;Input!$C$45,$B165&lt;Input!$C$25),PMT(Input!$C$37/(100*12),(OFFSET($A$4,MATCH(Input!$C$25,$B$4:$B$1004,1),0,1,1)-OFFSET($A$4,MATCH(Input!$C$31,$B$4:$B$620,1),0,1,1)),$J$4,-1*Input!$C$38,1),0)</f>
        <v>0</v>
      </c>
      <c r="H165" s="78" t="n">
        <f aca="false">IF($B165&lt;Input!$C$25,(($H164+$E165+$F165+$G165)*(1+Input!$C$37/(100*12))),0)</f>
        <v>277673.816906125</v>
      </c>
    </row>
    <row r="166" customFormat="false" ht="12.8" hidden="false" customHeight="false" outlineLevel="0" collapsed="false">
      <c r="A166" s="76" t="n">
        <v>162</v>
      </c>
      <c r="B166" s="77" t="n">
        <f aca="false">EOMONTH(Input!$C$7,A166)</f>
        <v>47848</v>
      </c>
      <c r="C166" s="76" t="n">
        <f aca="false">DATEDIF(Input!$C$23,$B166,"Y")</f>
        <v>53</v>
      </c>
      <c r="E166" s="78" t="n">
        <f aca="false">Salary_01!$E166*(Input!$C$36/100)</f>
        <v>452.762320658829</v>
      </c>
      <c r="F166" s="78" t="n">
        <f aca="false">-1*Salary_01!$I166</f>
        <v>452.762320658829</v>
      </c>
      <c r="G166" s="78" t="n">
        <f aca="true">IF(AND($B166&gt;Input!$C$45,$B166&lt;Input!$C$25),PMT(Input!$C$37/(100*12),(OFFSET($A$4,MATCH(Input!$C$25,$B$4:$B$1004,1),0,1,1)-OFFSET($A$4,MATCH(Input!$C$31,$B$4:$B$620,1),0,1,1)),$J$4,-1*Input!$C$38,1),0)</f>
        <v>0</v>
      </c>
      <c r="H166" s="78" t="n">
        <f aca="false">IF($B166&lt;Input!$C$25,(($H165+$E166+$F166+$G166)*(1+Input!$C$37/(100*12))),0)</f>
        <v>279740.08880389</v>
      </c>
    </row>
    <row r="167" customFormat="false" ht="12.8" hidden="false" customHeight="false" outlineLevel="0" collapsed="false">
      <c r="A167" s="76" t="n">
        <v>163</v>
      </c>
      <c r="B167" s="77" t="n">
        <f aca="false">EOMONTH(Input!$C$7,A167)</f>
        <v>47879</v>
      </c>
      <c r="C167" s="76" t="n">
        <f aca="false">DATEDIF(Input!$C$23,$B167,"Y")</f>
        <v>53</v>
      </c>
      <c r="E167" s="78" t="n">
        <f aca="false">Salary_01!$E167*(Input!$C$36/100)</f>
        <v>452.762320658829</v>
      </c>
      <c r="F167" s="78" t="n">
        <f aca="false">-1*Salary_01!$I167</f>
        <v>452.762320658829</v>
      </c>
      <c r="G167" s="78" t="n">
        <f aca="true">IF(AND($B167&gt;Input!$C$45,$B167&lt;Input!$C$25),PMT(Input!$C$37/(100*12),(OFFSET($A$4,MATCH(Input!$C$25,$B$4:$B$1004,1),0,1,1)-OFFSET($A$4,MATCH(Input!$C$31,$B$4:$B$620,1),0,1,1)),$J$4,-1*Input!$C$38,1),0)</f>
        <v>0</v>
      </c>
      <c r="H167" s="78" t="n">
        <f aca="false">IF($B167&lt;Input!$C$25,(($H166+$E167+$F167+$G167)*(1+Input!$C$37/(100*12))),0)</f>
        <v>281814.970167896</v>
      </c>
    </row>
    <row r="168" customFormat="false" ht="12.8" hidden="false" customHeight="false" outlineLevel="0" collapsed="false">
      <c r="A168" s="76" t="n">
        <v>164</v>
      </c>
      <c r="B168" s="77" t="n">
        <f aca="false">EOMONTH(Input!$C$7,A168)</f>
        <v>47907</v>
      </c>
      <c r="C168" s="76" t="n">
        <f aca="false">DATEDIF(Input!$C$23,$B168,"Y")</f>
        <v>53</v>
      </c>
      <c r="E168" s="78" t="n">
        <f aca="false">Salary_01!$E168*(Input!$C$36/100)</f>
        <v>452.762320658829</v>
      </c>
      <c r="F168" s="78" t="n">
        <f aca="false">-1*Salary_01!$I168</f>
        <v>452.762320658829</v>
      </c>
      <c r="G168" s="78" t="n">
        <f aca="true">IF(AND($B168&gt;Input!$C$45,$B168&lt;Input!$C$25),PMT(Input!$C$37/(100*12),(OFFSET($A$4,MATCH(Input!$C$25,$B$4:$B$1004,1),0,1,1)-OFFSET($A$4,MATCH(Input!$C$31,$B$4:$B$620,1),0,1,1)),$J$4,-1*Input!$C$38,1),0)</f>
        <v>0</v>
      </c>
      <c r="H168" s="78" t="n">
        <f aca="false">IF($B168&lt;Input!$C$25,(($H167+$E168+$F168+$G168)*(1+Input!$C$37/(100*12))),0)</f>
        <v>283898.496870919</v>
      </c>
    </row>
    <row r="169" customFormat="false" ht="12.8" hidden="false" customHeight="false" outlineLevel="0" collapsed="false">
      <c r="A169" s="76" t="n">
        <v>165</v>
      </c>
      <c r="B169" s="77" t="n">
        <f aca="false">EOMONTH(Input!$C$7,A169)</f>
        <v>47938</v>
      </c>
      <c r="C169" s="76" t="n">
        <f aca="false">DATEDIF(Input!$C$23,$B169,"Y")</f>
        <v>53</v>
      </c>
      <c r="E169" s="78" t="n">
        <f aca="false">Salary_01!$E169*(Input!$C$36/100)</f>
        <v>452.762320658829</v>
      </c>
      <c r="F169" s="78" t="n">
        <f aca="false">-1*Salary_01!$I169</f>
        <v>452.762320658829</v>
      </c>
      <c r="G169" s="78" t="n">
        <f aca="true">IF(AND($B169&gt;Input!$C$45,$B169&lt;Input!$C$25),PMT(Input!$C$37/(100*12),(OFFSET($A$4,MATCH(Input!$C$25,$B$4:$B$1004,1),0,1,1)-OFFSET($A$4,MATCH(Input!$C$31,$B$4:$B$620,1),0,1,1)),$J$4,-1*Input!$C$38,1),0)</f>
        <v>0</v>
      </c>
      <c r="H169" s="78" t="n">
        <f aca="false">IF($B169&lt;Input!$C$25,(($H168+$E169+$F169+$G169)*(1+Input!$C$37/(100*12))),0)</f>
        <v>285990.704935205</v>
      </c>
    </row>
    <row r="170" customFormat="false" ht="12.8" hidden="false" customHeight="false" outlineLevel="0" collapsed="false">
      <c r="A170" s="76" t="n">
        <v>166</v>
      </c>
      <c r="B170" s="77" t="n">
        <f aca="false">EOMONTH(Input!$C$7,A170)</f>
        <v>47968</v>
      </c>
      <c r="C170" s="76" t="n">
        <f aca="false">DATEDIF(Input!$C$23,$B170,"Y")</f>
        <v>53</v>
      </c>
      <c r="E170" s="78" t="n">
        <f aca="false">Salary_01!$E170*(Input!$C$36/100)</f>
        <v>452.762320658829</v>
      </c>
      <c r="F170" s="78" t="n">
        <f aca="false">-1*Salary_01!$I170</f>
        <v>452.762320658829</v>
      </c>
      <c r="G170" s="78" t="n">
        <f aca="true">IF(AND($B170&gt;Input!$C$45,$B170&lt;Input!$C$25),PMT(Input!$C$37/(100*12),(OFFSET($A$4,MATCH(Input!$C$25,$B$4:$B$1004,1),0,1,1)-OFFSET($A$4,MATCH(Input!$C$31,$B$4:$B$620,1),0,1,1)),$J$4,-1*Input!$C$38,1),0)</f>
        <v>0</v>
      </c>
      <c r="H170" s="78" t="n">
        <f aca="false">IF($B170&lt;Input!$C$25,(($H169+$E170+$F170+$G170)*(1+Input!$C$37/(100*12))),0)</f>
        <v>288091.630533091</v>
      </c>
    </row>
    <row r="171" customFormat="false" ht="12.8" hidden="false" customHeight="false" outlineLevel="0" collapsed="false">
      <c r="A171" s="76" t="n">
        <v>167</v>
      </c>
      <c r="B171" s="77" t="n">
        <f aca="false">EOMONTH(Input!$C$7,A171)</f>
        <v>47999</v>
      </c>
      <c r="C171" s="76" t="n">
        <f aca="false">DATEDIF(Input!$C$23,$B171,"Y")</f>
        <v>54</v>
      </c>
      <c r="E171" s="78" t="n">
        <f aca="false">Salary_01!$E171*(Input!$C$36/100)</f>
        <v>452.762320658829</v>
      </c>
      <c r="F171" s="78" t="n">
        <f aca="false">-1*Salary_01!$I171</f>
        <v>452.762320658829</v>
      </c>
      <c r="G171" s="78" t="n">
        <f aca="true">IF(AND($B171&gt;Input!$C$45,$B171&lt;Input!$C$25),PMT(Input!$C$37/(100*12),(OFFSET($A$4,MATCH(Input!$C$25,$B$4:$B$1004,1),0,1,1)-OFFSET($A$4,MATCH(Input!$C$31,$B$4:$B$620,1),0,1,1)),$J$4,-1*Input!$C$38,1),0)</f>
        <v>0</v>
      </c>
      <c r="H171" s="78" t="n">
        <f aca="false">IF($B171&lt;Input!$C$25,(($H170+$E171+$F171+$G171)*(1+Input!$C$37/(100*12))),0)</f>
        <v>290201.309987635</v>
      </c>
    </row>
    <row r="172" customFormat="false" ht="12.8" hidden="false" customHeight="false" outlineLevel="0" collapsed="false">
      <c r="A172" s="76" t="n">
        <v>168</v>
      </c>
      <c r="B172" s="77" t="n">
        <f aca="false">EOMONTH(Input!$C$7,A172)</f>
        <v>48029</v>
      </c>
      <c r="C172" s="76" t="n">
        <f aca="false">DATEDIF(Input!$C$23,$B172,"Y")</f>
        <v>54</v>
      </c>
      <c r="E172" s="78" t="n">
        <f aca="false">Salary_01!$E172*(Input!$C$36/100)</f>
        <v>461.817567072005</v>
      </c>
      <c r="F172" s="78" t="n">
        <f aca="false">-1*Salary_01!$I172</f>
        <v>461.817567072005</v>
      </c>
      <c r="G172" s="78" t="n">
        <f aca="true">IF(AND($B172&gt;Input!$C$45,$B172&lt;Input!$C$25),PMT(Input!$C$37/(100*12),(OFFSET($A$4,MATCH(Input!$C$25,$B$4:$B$1004,1),0,1,1)-OFFSET($A$4,MATCH(Input!$C$31,$B$4:$B$620,1),0,1,1)),$J$4,-1*Input!$C$38,1),0)</f>
        <v>0</v>
      </c>
      <c r="H172" s="78" t="n">
        <f aca="false">IF($B172&lt;Input!$C$25,(($H171+$E172+$F172+$G172)*(1+Input!$C$37/(100*12))),0)</f>
        <v>292337.965726453</v>
      </c>
    </row>
    <row r="173" customFormat="false" ht="12.8" hidden="false" customHeight="false" outlineLevel="0" collapsed="false">
      <c r="A173" s="76" t="n">
        <v>169</v>
      </c>
      <c r="B173" s="77" t="n">
        <f aca="false">EOMONTH(Input!$C$7,A173)</f>
        <v>48060</v>
      </c>
      <c r="C173" s="76" t="n">
        <f aca="false">DATEDIF(Input!$C$23,$B173,"Y")</f>
        <v>54</v>
      </c>
      <c r="E173" s="78" t="n">
        <f aca="false">Salary_01!$E173*(Input!$C$36/100)</f>
        <v>461.817567072005</v>
      </c>
      <c r="F173" s="78" t="n">
        <f aca="false">-1*Salary_01!$I173</f>
        <v>461.817567072005</v>
      </c>
      <c r="G173" s="78" t="n">
        <f aca="true">IF(AND($B173&gt;Input!$C$45,$B173&lt;Input!$C$25),PMT(Input!$C$37/(100*12),(OFFSET($A$4,MATCH(Input!$C$25,$B$4:$B$1004,1),0,1,1)-OFFSET($A$4,MATCH(Input!$C$31,$B$4:$B$620,1),0,1,1)),$J$4,-1*Input!$C$38,1),0)</f>
        <v>0</v>
      </c>
      <c r="H173" s="78" t="n">
        <f aca="false">IF($B173&lt;Input!$C$25,(($H172+$E173+$F173+$G173)*(1+Input!$C$37/(100*12))),0)</f>
        <v>294483.524197517</v>
      </c>
    </row>
    <row r="174" customFormat="false" ht="12.8" hidden="false" customHeight="false" outlineLevel="0" collapsed="false">
      <c r="A174" s="76" t="n">
        <v>170</v>
      </c>
      <c r="B174" s="77" t="n">
        <f aca="false">EOMONTH(Input!$C$7,A174)</f>
        <v>48091</v>
      </c>
      <c r="C174" s="76" t="n">
        <f aca="false">DATEDIF(Input!$C$23,$B174,"Y")</f>
        <v>54</v>
      </c>
      <c r="E174" s="78" t="n">
        <f aca="false">Salary_01!$E174*(Input!$C$36/100)</f>
        <v>461.817567072005</v>
      </c>
      <c r="F174" s="78" t="n">
        <f aca="false">-1*Salary_01!$I174</f>
        <v>461.817567072005</v>
      </c>
      <c r="G174" s="78" t="n">
        <f aca="true">IF(AND($B174&gt;Input!$C$45,$B174&lt;Input!$C$25),PMT(Input!$C$37/(100*12),(OFFSET($A$4,MATCH(Input!$C$25,$B$4:$B$1004,1),0,1,1)-OFFSET($A$4,MATCH(Input!$C$31,$B$4:$B$620,1),0,1,1)),$J$4,-1*Input!$C$38,1),0)</f>
        <v>0</v>
      </c>
      <c r="H174" s="78" t="n">
        <f aca="false">IF($B174&lt;Input!$C$25,(($H173+$E174+$F174+$G174)*(1+Input!$C$37/(100*12))),0)</f>
        <v>296638.022495543</v>
      </c>
    </row>
    <row r="175" customFormat="false" ht="12.8" hidden="false" customHeight="false" outlineLevel="0" collapsed="false">
      <c r="A175" s="76" t="n">
        <v>171</v>
      </c>
      <c r="B175" s="77" t="n">
        <f aca="false">EOMONTH(Input!$C$7,A175)</f>
        <v>48121</v>
      </c>
      <c r="C175" s="76" t="n">
        <f aca="false">DATEDIF(Input!$C$23,$B175,"Y")</f>
        <v>54</v>
      </c>
      <c r="E175" s="78" t="n">
        <f aca="false">Salary_01!$E175*(Input!$C$36/100)</f>
        <v>461.817567072005</v>
      </c>
      <c r="F175" s="78" t="n">
        <f aca="false">-1*Salary_01!$I175</f>
        <v>461.817567072005</v>
      </c>
      <c r="G175" s="78" t="n">
        <f aca="true">IF(AND($B175&gt;Input!$C$45,$B175&lt;Input!$C$25),PMT(Input!$C$37/(100*12),(OFFSET($A$4,MATCH(Input!$C$25,$B$4:$B$1004,1),0,1,1)-OFFSET($A$4,MATCH(Input!$C$31,$B$4:$B$620,1),0,1,1)),$J$4,-1*Input!$C$38,1),0)</f>
        <v>0</v>
      </c>
      <c r="H175" s="78" t="n">
        <f aca="false">IF($B175&lt;Input!$C$25,(($H174+$E175+$F175+$G175)*(1+Input!$C$37/(100*12))),0)</f>
        <v>298801.49786981</v>
      </c>
    </row>
    <row r="176" customFormat="false" ht="12.8" hidden="false" customHeight="false" outlineLevel="0" collapsed="false">
      <c r="A176" s="76" t="n">
        <v>172</v>
      </c>
      <c r="B176" s="77" t="n">
        <f aca="false">EOMONTH(Input!$C$7,A176)</f>
        <v>48152</v>
      </c>
      <c r="C176" s="76" t="n">
        <f aca="false">DATEDIF(Input!$C$23,$B176,"Y")</f>
        <v>54</v>
      </c>
      <c r="E176" s="78" t="n">
        <f aca="false">Salary_01!$E176*(Input!$C$36/100)</f>
        <v>461.817567072005</v>
      </c>
      <c r="F176" s="78" t="n">
        <f aca="false">-1*Salary_01!$I176</f>
        <v>461.817567072005</v>
      </c>
      <c r="G176" s="78" t="n">
        <f aca="true">IF(AND($B176&gt;Input!$C$45,$B176&lt;Input!$C$25),PMT(Input!$C$37/(100*12),(OFFSET($A$4,MATCH(Input!$C$25,$B$4:$B$1004,1),0,1,1)-OFFSET($A$4,MATCH(Input!$C$31,$B$4:$B$620,1),0,1,1)),$J$4,-1*Input!$C$38,1),0)</f>
        <v>0</v>
      </c>
      <c r="H176" s="78" t="n">
        <f aca="false">IF($B176&lt;Input!$C$25,(($H175+$E176+$F176+$G176)*(1+Input!$C$37/(100*12))),0)</f>
        <v>300973.987724804</v>
      </c>
    </row>
    <row r="177" customFormat="false" ht="12.8" hidden="false" customHeight="false" outlineLevel="0" collapsed="false">
      <c r="A177" s="76" t="n">
        <v>173</v>
      </c>
      <c r="B177" s="77" t="n">
        <f aca="false">EOMONTH(Input!$C$7,A177)</f>
        <v>48182</v>
      </c>
      <c r="C177" s="76" t="n">
        <f aca="false">DATEDIF(Input!$C$23,$B177,"Y")</f>
        <v>54</v>
      </c>
      <c r="E177" s="78" t="n">
        <f aca="false">Salary_01!$E177*(Input!$C$36/100)</f>
        <v>461.817567072005</v>
      </c>
      <c r="F177" s="78" t="n">
        <f aca="false">-1*Salary_01!$I177</f>
        <v>461.817567072005</v>
      </c>
      <c r="G177" s="78" t="n">
        <f aca="true">IF(AND($B177&gt;Input!$C$45,$B177&lt;Input!$C$25),PMT(Input!$C$37/(100*12),(OFFSET($A$4,MATCH(Input!$C$25,$B$4:$B$1004,1),0,1,1)-OFFSET($A$4,MATCH(Input!$C$31,$B$4:$B$620,1),0,1,1)),$J$4,-1*Input!$C$38,1),0)</f>
        <v>0</v>
      </c>
      <c r="H177" s="78" t="n">
        <f aca="false">IF($B177&lt;Input!$C$25,(($H176+$E177+$F177+$G177)*(1+Input!$C$37/(100*12))),0)</f>
        <v>303155.52962086</v>
      </c>
    </row>
    <row r="178" customFormat="false" ht="12.8" hidden="false" customHeight="false" outlineLevel="0" collapsed="false">
      <c r="A178" s="76" t="n">
        <v>174</v>
      </c>
      <c r="B178" s="77" t="n">
        <f aca="false">EOMONTH(Input!$C$7,A178)</f>
        <v>48213</v>
      </c>
      <c r="C178" s="76" t="n">
        <f aca="false">DATEDIF(Input!$C$23,$B178,"Y")</f>
        <v>54</v>
      </c>
      <c r="E178" s="78" t="n">
        <f aca="false">Salary_01!$E178*(Input!$C$36/100)</f>
        <v>461.817567072005</v>
      </c>
      <c r="F178" s="78" t="n">
        <f aca="false">-1*Salary_01!$I178</f>
        <v>461.817567072005</v>
      </c>
      <c r="G178" s="78" t="n">
        <f aca="true">IF(AND($B178&gt;Input!$C$45,$B178&lt;Input!$C$25),PMT(Input!$C$37/(100*12),(OFFSET($A$4,MATCH(Input!$C$25,$B$4:$B$1004,1),0,1,1)-OFFSET($A$4,MATCH(Input!$C$31,$B$4:$B$620,1),0,1,1)),$J$4,-1*Input!$C$38,1),0)</f>
        <v>0</v>
      </c>
      <c r="H178" s="78" t="n">
        <f aca="false">IF($B178&lt;Input!$C$25,(($H177+$E178+$F178+$G178)*(1+Input!$C$37/(100*12))),0)</f>
        <v>305346.161274817</v>
      </c>
    </row>
    <row r="179" customFormat="false" ht="12.8" hidden="false" customHeight="false" outlineLevel="0" collapsed="false">
      <c r="A179" s="76" t="n">
        <v>175</v>
      </c>
      <c r="B179" s="77" t="n">
        <f aca="false">EOMONTH(Input!$C$7,A179)</f>
        <v>48244</v>
      </c>
      <c r="C179" s="76" t="n">
        <f aca="false">DATEDIF(Input!$C$23,$B179,"Y")</f>
        <v>54</v>
      </c>
      <c r="E179" s="78" t="n">
        <f aca="false">Salary_01!$E179*(Input!$C$36/100)</f>
        <v>461.817567072005</v>
      </c>
      <c r="F179" s="78" t="n">
        <f aca="false">-1*Salary_01!$I179</f>
        <v>461.817567072005</v>
      </c>
      <c r="G179" s="78" t="n">
        <f aca="true">IF(AND($B179&gt;Input!$C$45,$B179&lt;Input!$C$25),PMT(Input!$C$37/(100*12),(OFFSET($A$4,MATCH(Input!$C$25,$B$4:$B$1004,1),0,1,1)-OFFSET($A$4,MATCH(Input!$C$31,$B$4:$B$620,1),0,1,1)),$J$4,-1*Input!$C$38,1),0)</f>
        <v>0</v>
      </c>
      <c r="H179" s="78" t="n">
        <f aca="false">IF($B179&lt;Input!$C$25,(($H178+$E179+$F179+$G179)*(1+Input!$C$37/(100*12))),0)</f>
        <v>307545.920560665</v>
      </c>
    </row>
    <row r="180" customFormat="false" ht="12.8" hidden="false" customHeight="false" outlineLevel="0" collapsed="false">
      <c r="A180" s="76" t="n">
        <v>176</v>
      </c>
      <c r="B180" s="77" t="n">
        <f aca="false">EOMONTH(Input!$C$7,A180)</f>
        <v>48273</v>
      </c>
      <c r="C180" s="76" t="n">
        <f aca="false">DATEDIF(Input!$C$23,$B180,"Y")</f>
        <v>54</v>
      </c>
      <c r="E180" s="78" t="n">
        <f aca="false">Salary_01!$E180*(Input!$C$36/100)</f>
        <v>461.817567072005</v>
      </c>
      <c r="F180" s="78" t="n">
        <f aca="false">-1*Salary_01!$I180</f>
        <v>461.817567072005</v>
      </c>
      <c r="G180" s="78" t="n">
        <f aca="true">IF(AND($B180&gt;Input!$C$45,$B180&lt;Input!$C$25),PMT(Input!$C$37/(100*12),(OFFSET($A$4,MATCH(Input!$C$25,$B$4:$B$1004,1),0,1,1)-OFFSET($A$4,MATCH(Input!$C$31,$B$4:$B$620,1),0,1,1)),$J$4,-1*Input!$C$38,1),0)</f>
        <v>0</v>
      </c>
      <c r="H180" s="78" t="n">
        <f aca="false">IF($B180&lt;Input!$C$25,(($H179+$E180+$F180+$G180)*(1+Input!$C$37/(100*12))),0)</f>
        <v>309754.845510204</v>
      </c>
    </row>
    <row r="181" customFormat="false" ht="12.8" hidden="false" customHeight="false" outlineLevel="0" collapsed="false">
      <c r="A181" s="76" t="n">
        <v>177</v>
      </c>
      <c r="B181" s="77" t="n">
        <f aca="false">EOMONTH(Input!$C$7,A181)</f>
        <v>48304</v>
      </c>
      <c r="C181" s="76" t="n">
        <f aca="false">DATEDIF(Input!$C$23,$B181,"Y")</f>
        <v>54</v>
      </c>
      <c r="E181" s="78" t="n">
        <f aca="false">Salary_01!$E181*(Input!$C$36/100)</f>
        <v>461.817567072005</v>
      </c>
      <c r="F181" s="78" t="n">
        <f aca="false">-1*Salary_01!$I181</f>
        <v>461.817567072005</v>
      </c>
      <c r="G181" s="78" t="n">
        <f aca="true">IF(AND($B181&gt;Input!$C$45,$B181&lt;Input!$C$25),PMT(Input!$C$37/(100*12),(OFFSET($A$4,MATCH(Input!$C$25,$B$4:$B$1004,1),0,1,1)-OFFSET($A$4,MATCH(Input!$C$31,$B$4:$B$620,1),0,1,1)),$J$4,-1*Input!$C$38,1),0)</f>
        <v>0</v>
      </c>
      <c r="H181" s="78" t="n">
        <f aca="false">IF($B181&lt;Input!$C$25,(($H180+$E181+$F181+$G181)*(1+Input!$C$37/(100*12))),0)</f>
        <v>311972.974313699</v>
      </c>
    </row>
    <row r="182" customFormat="false" ht="12.8" hidden="false" customHeight="false" outlineLevel="0" collapsed="false">
      <c r="A182" s="76" t="n">
        <v>178</v>
      </c>
      <c r="B182" s="77" t="n">
        <f aca="false">EOMONTH(Input!$C$7,A182)</f>
        <v>48334</v>
      </c>
      <c r="C182" s="76" t="n">
        <f aca="false">DATEDIF(Input!$C$23,$B182,"Y")</f>
        <v>54</v>
      </c>
      <c r="E182" s="78" t="n">
        <f aca="false">Salary_01!$E182*(Input!$C$36/100)</f>
        <v>461.817567072005</v>
      </c>
      <c r="F182" s="78" t="n">
        <f aca="false">-1*Salary_01!$I182</f>
        <v>461.817567072005</v>
      </c>
      <c r="G182" s="78" t="n">
        <f aca="true">IF(AND($B182&gt;Input!$C$45,$B182&lt;Input!$C$25),PMT(Input!$C$37/(100*12),(OFFSET($A$4,MATCH(Input!$C$25,$B$4:$B$1004,1),0,1,1)-OFFSET($A$4,MATCH(Input!$C$31,$B$4:$B$620,1),0,1,1)),$J$4,-1*Input!$C$38,1),0)</f>
        <v>0</v>
      </c>
      <c r="H182" s="78" t="n">
        <f aca="false">IF($B182&lt;Input!$C$25,(($H181+$E182+$F182+$G182)*(1+Input!$C$37/(100*12))),0)</f>
        <v>314200.345320542</v>
      </c>
    </row>
    <row r="183" customFormat="false" ht="12.8" hidden="false" customHeight="false" outlineLevel="0" collapsed="false">
      <c r="A183" s="76" t="n">
        <v>179</v>
      </c>
      <c r="B183" s="77" t="n">
        <f aca="false">EOMONTH(Input!$C$7,A183)</f>
        <v>48365</v>
      </c>
      <c r="C183" s="76" t="n">
        <f aca="false">DATEDIF(Input!$C$23,$B183,"Y")</f>
        <v>55</v>
      </c>
      <c r="E183" s="78" t="n">
        <f aca="false">Salary_01!$E183*(Input!$C$36/100)</f>
        <v>461.817567072005</v>
      </c>
      <c r="F183" s="78" t="n">
        <f aca="false">-1*Salary_01!$I183</f>
        <v>461.817567072005</v>
      </c>
      <c r="G183" s="78" t="n">
        <f aca="true">IF(AND($B183&gt;Input!$C$45,$B183&lt;Input!$C$25),PMT(Input!$C$37/(100*12),(OFFSET($A$4,MATCH(Input!$C$25,$B$4:$B$1004,1),0,1,1)-OFFSET($A$4,MATCH(Input!$C$31,$B$4:$B$620,1),0,1,1)),$J$4,-1*Input!$C$38,1),0)</f>
        <v>0</v>
      </c>
      <c r="H183" s="78" t="n">
        <f aca="false">IF($B183&lt;Input!$C$25,(($H182+$E183+$F183+$G183)*(1+Input!$C$37/(100*12))),0)</f>
        <v>316436.997039914</v>
      </c>
    </row>
    <row r="184" customFormat="false" ht="12.8" hidden="false" customHeight="false" outlineLevel="0" collapsed="false">
      <c r="A184" s="76" t="n">
        <v>180</v>
      </c>
      <c r="B184" s="77" t="n">
        <f aca="false">EOMONTH(Input!$C$7,A184)</f>
        <v>48395</v>
      </c>
      <c r="C184" s="76" t="n">
        <f aca="false">DATEDIF(Input!$C$23,$B184,"Y")</f>
        <v>55</v>
      </c>
      <c r="E184" s="78" t="n">
        <f aca="false">Salary_01!$E184*(Input!$C$36/100)</f>
        <v>471.053918413445</v>
      </c>
      <c r="F184" s="78" t="n">
        <f aca="false">-1*Salary_01!$I184</f>
        <v>471.053918413445</v>
      </c>
      <c r="G184" s="78" t="n">
        <f aca="true">IF(AND($B184&gt;Input!$C$45,$B184&lt;Input!$C$25),PMT(Input!$C$37/(100*12),(OFFSET($A$4,MATCH(Input!$C$25,$B$4:$B$1004,1),0,1,1)-OFFSET($A$4,MATCH(Input!$C$31,$B$4:$B$620,1),0,1,1)),$J$4,-1*Input!$C$38,1),0)</f>
        <v>0</v>
      </c>
      <c r="H184" s="78" t="n">
        <f aca="false">IF($B184&lt;Input!$C$25,(($H183+$E184+$F184+$G184)*(1+Input!$C$37/(100*12))),0)</f>
        <v>318701.517813728</v>
      </c>
    </row>
    <row r="185" customFormat="false" ht="12.8" hidden="false" customHeight="false" outlineLevel="0" collapsed="false">
      <c r="A185" s="76" t="n">
        <v>181</v>
      </c>
      <c r="B185" s="77" t="n">
        <f aca="false">EOMONTH(Input!$C$7,A185)</f>
        <v>48426</v>
      </c>
      <c r="C185" s="76" t="n">
        <f aca="false">DATEDIF(Input!$C$23,$B185,"Y")</f>
        <v>55</v>
      </c>
      <c r="E185" s="78" t="n">
        <f aca="false">Salary_01!$E185*(Input!$C$36/100)</f>
        <v>471.053918413445</v>
      </c>
      <c r="F185" s="78" t="n">
        <f aca="false">-1*Salary_01!$I185</f>
        <v>471.053918413445</v>
      </c>
      <c r="G185" s="78" t="n">
        <f aca="true">IF(AND($B185&gt;Input!$C$45,$B185&lt;Input!$C$25),PMT(Input!$C$37/(100*12),(OFFSET($A$4,MATCH(Input!$C$25,$B$4:$B$1004,1),0,1,1)-OFFSET($A$4,MATCH(Input!$C$31,$B$4:$B$620,1),0,1,1)),$J$4,-1*Input!$C$38,1),0)</f>
        <v>0</v>
      </c>
      <c r="H185" s="78" t="n">
        <f aca="false">IF($B185&lt;Input!$C$25,(($H184+$E185+$F185+$G185)*(1+Input!$C$37/(100*12))),0)</f>
        <v>320975.474090765</v>
      </c>
    </row>
    <row r="186" customFormat="false" ht="12.8" hidden="false" customHeight="false" outlineLevel="0" collapsed="false">
      <c r="A186" s="76" t="n">
        <v>182</v>
      </c>
      <c r="B186" s="77" t="n">
        <f aca="false">EOMONTH(Input!$C$7,A186)</f>
        <v>48457</v>
      </c>
      <c r="C186" s="76" t="n">
        <f aca="false">DATEDIF(Input!$C$23,$B186,"Y")</f>
        <v>55</v>
      </c>
      <c r="E186" s="78" t="n">
        <f aca="false">Salary_01!$E186*(Input!$C$36/100)</f>
        <v>471.053918413445</v>
      </c>
      <c r="F186" s="78" t="n">
        <f aca="false">-1*Salary_01!$I186</f>
        <v>471.053918413445</v>
      </c>
      <c r="G186" s="78" t="n">
        <f aca="true">IF(AND($B186&gt;Input!$C$45,$B186&lt;Input!$C$25),PMT(Input!$C$37/(100*12),(OFFSET($A$4,MATCH(Input!$C$25,$B$4:$B$1004,1),0,1,1)-OFFSET($A$4,MATCH(Input!$C$31,$B$4:$B$620,1),0,1,1)),$J$4,-1*Input!$C$38,1),0)</f>
        <v>0</v>
      </c>
      <c r="H186" s="78" t="n">
        <f aca="false">IF($B186&lt;Input!$C$25,(($H185+$E186+$F186+$G186)*(1+Input!$C$37/(100*12))),0)</f>
        <v>323258.905185624</v>
      </c>
    </row>
    <row r="187" customFormat="false" ht="12.8" hidden="false" customHeight="false" outlineLevel="0" collapsed="false">
      <c r="A187" s="76" t="n">
        <v>183</v>
      </c>
      <c r="B187" s="77" t="n">
        <f aca="false">EOMONTH(Input!$C$7,A187)</f>
        <v>48487</v>
      </c>
      <c r="C187" s="76" t="n">
        <f aca="false">DATEDIF(Input!$C$23,$B187,"Y")</f>
        <v>55</v>
      </c>
      <c r="E187" s="78" t="n">
        <f aca="false">Salary_01!$E187*(Input!$C$36/100)</f>
        <v>471.053918413445</v>
      </c>
      <c r="F187" s="78" t="n">
        <f aca="false">-1*Salary_01!$I187</f>
        <v>471.053918413445</v>
      </c>
      <c r="G187" s="78" t="n">
        <f aca="true">IF(AND($B187&gt;Input!$C$45,$B187&lt;Input!$C$25),PMT(Input!$C$37/(100*12),(OFFSET($A$4,MATCH(Input!$C$25,$B$4:$B$1004,1),0,1,1)-OFFSET($A$4,MATCH(Input!$C$31,$B$4:$B$620,1),0,1,1)),$J$4,-1*Input!$C$38,1),0)</f>
        <v>0</v>
      </c>
      <c r="H187" s="78" t="n">
        <f aca="false">IF($B187&lt;Input!$C$25,(($H186+$E187+$F187+$G187)*(1+Input!$C$37/(100*12))),0)</f>
        <v>325551.850576711</v>
      </c>
    </row>
    <row r="188" customFormat="false" ht="12.8" hidden="false" customHeight="false" outlineLevel="0" collapsed="false">
      <c r="A188" s="76" t="n">
        <v>184</v>
      </c>
      <c r="B188" s="77" t="n">
        <f aca="false">EOMONTH(Input!$C$7,A188)</f>
        <v>48518</v>
      </c>
      <c r="C188" s="76" t="n">
        <f aca="false">DATEDIF(Input!$C$23,$B188,"Y")</f>
        <v>55</v>
      </c>
      <c r="E188" s="78" t="n">
        <f aca="false">Salary_01!$E188*(Input!$C$36/100)</f>
        <v>471.053918413445</v>
      </c>
      <c r="F188" s="78" t="n">
        <f aca="false">-1*Salary_01!$I188</f>
        <v>471.053918413445</v>
      </c>
      <c r="G188" s="78" t="n">
        <f aca="true">IF(AND($B188&gt;Input!$C$45,$B188&lt;Input!$C$25),PMT(Input!$C$37/(100*12),(OFFSET($A$4,MATCH(Input!$C$25,$B$4:$B$1004,1),0,1,1)-OFFSET($A$4,MATCH(Input!$C$31,$B$4:$B$620,1),0,1,1)),$J$4,-1*Input!$C$38,1),0)</f>
        <v>0</v>
      </c>
      <c r="H188" s="78" t="n">
        <f aca="false">IF($B188&lt;Input!$C$25,(($H187+$E188+$F188+$G188)*(1+Input!$C$37/(100*12))),0)</f>
        <v>327854.349906928</v>
      </c>
    </row>
    <row r="189" customFormat="false" ht="12.8" hidden="false" customHeight="false" outlineLevel="0" collapsed="false">
      <c r="A189" s="76" t="n">
        <v>185</v>
      </c>
      <c r="B189" s="77" t="n">
        <f aca="false">EOMONTH(Input!$C$7,A189)</f>
        <v>48548</v>
      </c>
      <c r="C189" s="76" t="n">
        <f aca="false">DATEDIF(Input!$C$23,$B189,"Y")</f>
        <v>55</v>
      </c>
      <c r="E189" s="78" t="n">
        <f aca="false">Salary_01!$E189*(Input!$C$36/100)</f>
        <v>471.053918413445</v>
      </c>
      <c r="F189" s="78" t="n">
        <f aca="false">-1*Salary_01!$I189</f>
        <v>471.053918413445</v>
      </c>
      <c r="G189" s="78" t="n">
        <f aca="true">IF(AND($B189&gt;Input!$C$45,$B189&lt;Input!$C$25),PMT(Input!$C$37/(100*12),(OFFSET($A$4,MATCH(Input!$C$25,$B$4:$B$1004,1),0,1,1)-OFFSET($A$4,MATCH(Input!$C$31,$B$4:$B$620,1),0,1,1)),$J$4,-1*Input!$C$38,1),0)</f>
        <v>0</v>
      </c>
      <c r="H189" s="78" t="n">
        <f aca="false">IF($B189&lt;Input!$C$25,(($H188+$E189+$F189+$G189)*(1+Input!$C$37/(100*12))),0)</f>
        <v>330166.442984354</v>
      </c>
    </row>
    <row r="190" customFormat="false" ht="12.8" hidden="false" customHeight="false" outlineLevel="0" collapsed="false">
      <c r="A190" s="76" t="n">
        <v>186</v>
      </c>
      <c r="B190" s="77" t="n">
        <f aca="false">EOMONTH(Input!$C$7,A190)</f>
        <v>48579</v>
      </c>
      <c r="C190" s="76" t="n">
        <f aca="false">DATEDIF(Input!$C$23,$B190,"Y")</f>
        <v>55</v>
      </c>
      <c r="E190" s="78" t="n">
        <f aca="false">Salary_01!$E190*(Input!$C$36/100)</f>
        <v>471.053918413445</v>
      </c>
      <c r="F190" s="78" t="n">
        <f aca="false">-1*Salary_01!$I190</f>
        <v>471.053918413445</v>
      </c>
      <c r="G190" s="78" t="n">
        <f aca="true">IF(AND($B190&gt;Input!$C$45,$B190&lt;Input!$C$25),PMT(Input!$C$37/(100*12),(OFFSET($A$4,MATCH(Input!$C$25,$B$4:$B$1004,1),0,1,1)-OFFSET($A$4,MATCH(Input!$C$31,$B$4:$B$620,1),0,1,1)),$J$4,-1*Input!$C$38,1),0)</f>
        <v>0</v>
      </c>
      <c r="H190" s="78" t="n">
        <f aca="false">IF($B190&lt;Input!$C$25,(($H189+$E190+$F190+$G190)*(1+Input!$C$37/(100*12))),0)</f>
        <v>332488.169782935</v>
      </c>
    </row>
    <row r="191" customFormat="false" ht="12.8" hidden="false" customHeight="false" outlineLevel="0" collapsed="false">
      <c r="A191" s="76" t="n">
        <v>187</v>
      </c>
      <c r="B191" s="77" t="n">
        <f aca="false">EOMONTH(Input!$C$7,A191)</f>
        <v>48610</v>
      </c>
      <c r="C191" s="76" t="n">
        <f aca="false">DATEDIF(Input!$C$23,$B191,"Y")</f>
        <v>55</v>
      </c>
      <c r="E191" s="78" t="n">
        <f aca="false">Salary_01!$E191*(Input!$C$36/100)</f>
        <v>471.053918413445</v>
      </c>
      <c r="F191" s="78" t="n">
        <f aca="false">-1*Salary_01!$I191</f>
        <v>471.053918413445</v>
      </c>
      <c r="G191" s="78" t="n">
        <f aca="true">IF(AND($B191&gt;Input!$C$45,$B191&lt;Input!$C$25),PMT(Input!$C$37/(100*12),(OFFSET($A$4,MATCH(Input!$C$25,$B$4:$B$1004,1),0,1,1)-OFFSET($A$4,MATCH(Input!$C$31,$B$4:$B$620,1),0,1,1)),$J$4,-1*Input!$C$38,1),0)</f>
        <v>0</v>
      </c>
      <c r="H191" s="78" t="n">
        <f aca="false">IF($B191&lt;Input!$C$25,(($H190+$E191+$F191+$G191)*(1+Input!$C$37/(100*12))),0)</f>
        <v>334819.570443178</v>
      </c>
    </row>
    <row r="192" customFormat="false" ht="12.8" hidden="false" customHeight="false" outlineLevel="0" collapsed="false">
      <c r="A192" s="76" t="n">
        <v>188</v>
      </c>
      <c r="B192" s="77" t="n">
        <f aca="false">EOMONTH(Input!$C$7,A192)</f>
        <v>48638</v>
      </c>
      <c r="C192" s="76" t="n">
        <f aca="false">DATEDIF(Input!$C$23,$B192,"Y")</f>
        <v>55</v>
      </c>
      <c r="E192" s="78" t="n">
        <f aca="false">Salary_01!$E192*(Input!$C$36/100)</f>
        <v>471.053918413445</v>
      </c>
      <c r="F192" s="78" t="n">
        <f aca="false">-1*Salary_01!$I192</f>
        <v>471.053918413445</v>
      </c>
      <c r="G192" s="78" t="n">
        <f aca="true">IF(AND($B192&gt;Input!$C$45,$B192&lt;Input!$C$25),PMT(Input!$C$37/(100*12),(OFFSET($A$4,MATCH(Input!$C$25,$B$4:$B$1004,1),0,1,1)-OFFSET($A$4,MATCH(Input!$C$31,$B$4:$B$620,1),0,1,1)),$J$4,-1*Input!$C$38,1),0)</f>
        <v>0</v>
      </c>
      <c r="H192" s="78" t="n">
        <f aca="false">IF($B192&lt;Input!$C$25,(($H191+$E192+$F192+$G192)*(1+Input!$C$37/(100*12))),0)</f>
        <v>337160.685272838</v>
      </c>
    </row>
    <row r="193" customFormat="false" ht="12.8" hidden="false" customHeight="false" outlineLevel="0" collapsed="false">
      <c r="A193" s="76" t="n">
        <v>189</v>
      </c>
      <c r="B193" s="77" t="n">
        <f aca="false">EOMONTH(Input!$C$7,A193)</f>
        <v>48669</v>
      </c>
      <c r="C193" s="76" t="n">
        <f aca="false">DATEDIF(Input!$C$23,$B193,"Y")</f>
        <v>55</v>
      </c>
      <c r="E193" s="78" t="n">
        <f aca="false">Salary_01!$E193*(Input!$C$36/100)</f>
        <v>471.053918413445</v>
      </c>
      <c r="F193" s="78" t="n">
        <f aca="false">-1*Salary_01!$I193</f>
        <v>471.053918413445</v>
      </c>
      <c r="G193" s="78" t="n">
        <f aca="true">IF(AND($B193&gt;Input!$C$45,$B193&lt;Input!$C$25),PMT(Input!$C$37/(100*12),(OFFSET($A$4,MATCH(Input!$C$25,$B$4:$B$1004,1),0,1,1)-OFFSET($A$4,MATCH(Input!$C$31,$B$4:$B$620,1),0,1,1)),$J$4,-1*Input!$C$38,1),0)</f>
        <v>0</v>
      </c>
      <c r="H193" s="78" t="n">
        <f aca="false">IF($B193&lt;Input!$C$25,(($H192+$E193+$F193+$G193)*(1+Input!$C$37/(100*12))),0)</f>
        <v>339511.554747622</v>
      </c>
    </row>
    <row r="194" customFormat="false" ht="12.8" hidden="false" customHeight="false" outlineLevel="0" collapsed="false">
      <c r="A194" s="76" t="n">
        <v>190</v>
      </c>
      <c r="B194" s="77" t="n">
        <f aca="false">EOMONTH(Input!$C$7,A194)</f>
        <v>48699</v>
      </c>
      <c r="C194" s="76" t="n">
        <f aca="false">DATEDIF(Input!$C$23,$B194,"Y")</f>
        <v>55</v>
      </c>
      <c r="E194" s="78" t="n">
        <f aca="false">Salary_01!$E194*(Input!$C$36/100)</f>
        <v>471.053918413445</v>
      </c>
      <c r="F194" s="78" t="n">
        <f aca="false">-1*Salary_01!$I194</f>
        <v>471.053918413445</v>
      </c>
      <c r="G194" s="78" t="n">
        <f aca="true">IF(AND($B194&gt;Input!$C$45,$B194&lt;Input!$C$25),PMT(Input!$C$37/(100*12),(OFFSET($A$4,MATCH(Input!$C$25,$B$4:$B$1004,1),0,1,1)-OFFSET($A$4,MATCH(Input!$C$31,$B$4:$B$620,1),0,1,1)),$J$4,-1*Input!$C$38,1),0)</f>
        <v>0</v>
      </c>
      <c r="H194" s="78" t="n">
        <f aca="false">IF($B194&lt;Input!$C$25,(($H193+$E194+$F194+$G194)*(1+Input!$C$37/(100*12))),0)</f>
        <v>341872.219511884</v>
      </c>
    </row>
    <row r="195" customFormat="false" ht="12.8" hidden="false" customHeight="false" outlineLevel="0" collapsed="false">
      <c r="A195" s="76" t="n">
        <v>191</v>
      </c>
      <c r="B195" s="77" t="n">
        <f aca="false">EOMONTH(Input!$C$7,A195)</f>
        <v>48730</v>
      </c>
      <c r="C195" s="76" t="n">
        <f aca="false">DATEDIF(Input!$C$23,$B195,"Y")</f>
        <v>56</v>
      </c>
      <c r="E195" s="78" t="n">
        <f aca="false">Salary_01!$E195*(Input!$C$36/100)</f>
        <v>471.053918413445</v>
      </c>
      <c r="F195" s="78" t="n">
        <f aca="false">-1*Salary_01!$I195</f>
        <v>471.053918413445</v>
      </c>
      <c r="G195" s="78" t="n">
        <f aca="true">IF(AND($B195&gt;Input!$C$45,$B195&lt;Input!$C$25),PMT(Input!$C$37/(100*12),(OFFSET($A$4,MATCH(Input!$C$25,$B$4:$B$1004,1),0,1,1)-OFFSET($A$4,MATCH(Input!$C$31,$B$4:$B$620,1),0,1,1)),$J$4,-1*Input!$C$38,1),0)</f>
        <v>0</v>
      </c>
      <c r="H195" s="78" t="n">
        <f aca="false">IF($B195&lt;Input!$C$25,(($H194+$E195+$F195+$G195)*(1+Input!$C$37/(100*12))),0)</f>
        <v>344242.720379331</v>
      </c>
    </row>
    <row r="196" customFormat="false" ht="12.8" hidden="false" customHeight="false" outlineLevel="0" collapsed="false">
      <c r="A196" s="76" t="n">
        <v>192</v>
      </c>
      <c r="B196" s="77" t="n">
        <f aca="false">EOMONTH(Input!$C$7,A196)</f>
        <v>48760</v>
      </c>
      <c r="C196" s="76" t="n">
        <f aca="false">DATEDIF(Input!$C$23,$B196,"Y")</f>
        <v>56</v>
      </c>
      <c r="E196" s="78" t="n">
        <f aca="false">Salary_01!$E196*(Input!$C$36/100)</f>
        <v>480.474996781714</v>
      </c>
      <c r="F196" s="78" t="n">
        <f aca="false">-1*Salary_01!$I196</f>
        <v>480.474996781714</v>
      </c>
      <c r="G196" s="78" t="n">
        <f aca="true">IF(AND($B196&gt;Input!$C$45,$B196&lt;Input!$C$25),PMT(Input!$C$37/(100*12),(OFFSET($A$4,MATCH(Input!$C$25,$B$4:$B$1004,1),0,1,1)-OFFSET($A$4,MATCH(Input!$C$31,$B$4:$B$620,1),0,1,1)),$J$4,-1*Input!$C$38,1),0)</f>
        <v>0</v>
      </c>
      <c r="H196" s="78" t="n">
        <f aca="false">IF($B196&lt;Input!$C$25,(($H195+$E196+$F196+$G196)*(1+Input!$C$37/(100*12))),0)</f>
        <v>346642.018999448</v>
      </c>
    </row>
    <row r="197" customFormat="false" ht="12.8" hidden="false" customHeight="false" outlineLevel="0" collapsed="false">
      <c r="A197" s="76" t="n">
        <v>193</v>
      </c>
      <c r="B197" s="77" t="n">
        <f aca="false">EOMONTH(Input!$C$7,A197)</f>
        <v>48791</v>
      </c>
      <c r="C197" s="76" t="n">
        <f aca="false">DATEDIF(Input!$C$23,$B197,"Y")</f>
        <v>56</v>
      </c>
      <c r="E197" s="78" t="n">
        <f aca="false">Salary_01!$E197*(Input!$C$36/100)</f>
        <v>480.474996781714</v>
      </c>
      <c r="F197" s="78" t="n">
        <f aca="false">-1*Salary_01!$I197</f>
        <v>480.474996781714</v>
      </c>
      <c r="G197" s="78" t="n">
        <f aca="true">IF(AND($B197&gt;Input!$C$45,$B197&lt;Input!$C$25),PMT(Input!$C$37/(100*12),(OFFSET($A$4,MATCH(Input!$C$25,$B$4:$B$1004,1),0,1,1)-OFFSET($A$4,MATCH(Input!$C$31,$B$4:$B$620,1),0,1,1)),$J$4,-1*Input!$C$38,1),0)</f>
        <v>0</v>
      </c>
      <c r="H197" s="78" t="n">
        <f aca="false">IF($B197&lt;Input!$C$25,(($H196+$E197+$F197+$G197)*(1+Input!$C$37/(100*12))),0)</f>
        <v>349051.314697149</v>
      </c>
    </row>
    <row r="198" customFormat="false" ht="12.8" hidden="false" customHeight="false" outlineLevel="0" collapsed="false">
      <c r="A198" s="76" t="n">
        <v>194</v>
      </c>
      <c r="B198" s="77" t="n">
        <f aca="false">EOMONTH(Input!$C$7,A198)</f>
        <v>48822</v>
      </c>
      <c r="C198" s="76" t="n">
        <f aca="false">DATEDIF(Input!$C$23,$B198,"Y")</f>
        <v>56</v>
      </c>
      <c r="E198" s="78" t="n">
        <f aca="false">Salary_01!$E198*(Input!$C$36/100)</f>
        <v>480.474996781714</v>
      </c>
      <c r="F198" s="78" t="n">
        <f aca="false">-1*Salary_01!$I198</f>
        <v>480.474996781714</v>
      </c>
      <c r="G198" s="78" t="n">
        <f aca="true">IF(AND($B198&gt;Input!$C$45,$B198&lt;Input!$C$25),PMT(Input!$C$37/(100*12),(OFFSET($A$4,MATCH(Input!$C$25,$B$4:$B$1004,1),0,1,1)-OFFSET($A$4,MATCH(Input!$C$31,$B$4:$B$620,1),0,1,1)),$J$4,-1*Input!$C$38,1),0)</f>
        <v>0</v>
      </c>
      <c r="H198" s="78" t="n">
        <f aca="false">IF($B198&lt;Input!$C$25,(($H197+$E198+$F198+$G198)*(1+Input!$C$37/(100*12))),0)</f>
        <v>351470.649126924</v>
      </c>
    </row>
    <row r="199" customFormat="false" ht="12.8" hidden="false" customHeight="false" outlineLevel="0" collapsed="false">
      <c r="A199" s="76" t="n">
        <v>195</v>
      </c>
      <c r="B199" s="77" t="n">
        <f aca="false">EOMONTH(Input!$C$7,A199)</f>
        <v>48852</v>
      </c>
      <c r="C199" s="76" t="n">
        <f aca="false">DATEDIF(Input!$C$23,$B199,"Y")</f>
        <v>56</v>
      </c>
      <c r="E199" s="78" t="n">
        <f aca="false">Salary_01!$E199*(Input!$C$36/100)</f>
        <v>480.474996781714</v>
      </c>
      <c r="F199" s="78" t="n">
        <f aca="false">-1*Salary_01!$I199</f>
        <v>480.474996781714</v>
      </c>
      <c r="G199" s="78" t="n">
        <f aca="true">IF(AND($B199&gt;Input!$C$45,$B199&lt;Input!$C$25),PMT(Input!$C$37/(100*12),(OFFSET($A$4,MATCH(Input!$C$25,$B$4:$B$1004,1),0,1,1)-OFFSET($A$4,MATCH(Input!$C$31,$B$4:$B$620,1),0,1,1)),$J$4,-1*Input!$C$38,1),0)</f>
        <v>0</v>
      </c>
      <c r="H199" s="78" t="n">
        <f aca="false">IF($B199&lt;Input!$C$25,(($H198+$E199+$F199+$G199)*(1+Input!$C$37/(100*12))),0)</f>
        <v>353900.064116823</v>
      </c>
    </row>
    <row r="200" customFormat="false" ht="12.8" hidden="false" customHeight="false" outlineLevel="0" collapsed="false">
      <c r="A200" s="76" t="n">
        <v>196</v>
      </c>
      <c r="B200" s="77" t="n">
        <f aca="false">EOMONTH(Input!$C$7,A200)</f>
        <v>48883</v>
      </c>
      <c r="C200" s="76" t="n">
        <f aca="false">DATEDIF(Input!$C$23,$B200,"Y")</f>
        <v>56</v>
      </c>
      <c r="E200" s="78" t="n">
        <f aca="false">Salary_01!$E200*(Input!$C$36/100)</f>
        <v>480.474996781714</v>
      </c>
      <c r="F200" s="78" t="n">
        <f aca="false">-1*Salary_01!$I200</f>
        <v>480.474996781714</v>
      </c>
      <c r="G200" s="78" t="n">
        <f aca="true">IF(AND($B200&gt;Input!$C$45,$B200&lt;Input!$C$25),PMT(Input!$C$37/(100*12),(OFFSET($A$4,MATCH(Input!$C$25,$B$4:$B$1004,1),0,1,1)-OFFSET($A$4,MATCH(Input!$C$31,$B$4:$B$620,1),0,1,1)),$J$4,-1*Input!$C$38,1),0)</f>
        <v>0</v>
      </c>
      <c r="H200" s="78" t="n">
        <f aca="false">IF($B200&lt;Input!$C$25,(($H199+$E200+$F200+$G200)*(1+Input!$C$37/(100*12))),0)</f>
        <v>356339.601669179</v>
      </c>
    </row>
    <row r="201" customFormat="false" ht="12.8" hidden="false" customHeight="false" outlineLevel="0" collapsed="false">
      <c r="A201" s="76" t="n">
        <v>197</v>
      </c>
      <c r="B201" s="77" t="n">
        <f aca="false">EOMONTH(Input!$C$7,A201)</f>
        <v>48913</v>
      </c>
      <c r="C201" s="76" t="n">
        <f aca="false">DATEDIF(Input!$C$23,$B201,"Y")</f>
        <v>56</v>
      </c>
      <c r="E201" s="78" t="n">
        <f aca="false">Salary_01!$E201*(Input!$C$36/100)</f>
        <v>480.474996781714</v>
      </c>
      <c r="F201" s="78" t="n">
        <f aca="false">-1*Salary_01!$I201</f>
        <v>480.474996781714</v>
      </c>
      <c r="G201" s="78" t="n">
        <f aca="true">IF(AND($B201&gt;Input!$C$45,$B201&lt;Input!$C$25),PMT(Input!$C$37/(100*12),(OFFSET($A$4,MATCH(Input!$C$25,$B$4:$B$1004,1),0,1,1)-OFFSET($A$4,MATCH(Input!$C$31,$B$4:$B$620,1),0,1,1)),$J$4,-1*Input!$C$38,1),0)</f>
        <v>0</v>
      </c>
      <c r="H201" s="78" t="n">
        <f aca="false">IF($B201&lt;Input!$C$25,(($H200+$E201+$F201+$G201)*(1+Input!$C$37/(100*12))),0)</f>
        <v>358789.303961338</v>
      </c>
    </row>
    <row r="202" customFormat="false" ht="12.8" hidden="false" customHeight="false" outlineLevel="0" collapsed="false">
      <c r="A202" s="76" t="n">
        <v>198</v>
      </c>
      <c r="B202" s="77" t="n">
        <f aca="false">EOMONTH(Input!$C$7,A202)</f>
        <v>48944</v>
      </c>
      <c r="C202" s="76" t="n">
        <f aca="false">DATEDIF(Input!$C$23,$B202,"Y")</f>
        <v>56</v>
      </c>
      <c r="E202" s="78" t="n">
        <f aca="false">Salary_01!$E202*(Input!$C$36/100)</f>
        <v>480.474996781714</v>
      </c>
      <c r="F202" s="78" t="n">
        <f aca="false">-1*Salary_01!$I202</f>
        <v>480.474996781714</v>
      </c>
      <c r="G202" s="78" t="n">
        <f aca="true">IF(AND($B202&gt;Input!$C$45,$B202&lt;Input!$C$25),PMT(Input!$C$37/(100*12),(OFFSET($A$4,MATCH(Input!$C$25,$B$4:$B$1004,1),0,1,1)-OFFSET($A$4,MATCH(Input!$C$31,$B$4:$B$620,1),0,1,1)),$J$4,-1*Input!$C$38,1),0)</f>
        <v>0</v>
      </c>
      <c r="H202" s="78" t="n">
        <f aca="false">IF($B202&lt;Input!$C$25,(($H201+$E202+$F202+$G202)*(1+Input!$C$37/(100*12))),0)</f>
        <v>361249.21334638</v>
      </c>
    </row>
    <row r="203" customFormat="false" ht="12.8" hidden="false" customHeight="false" outlineLevel="0" collapsed="false">
      <c r="A203" s="76" t="n">
        <v>199</v>
      </c>
      <c r="B203" s="77" t="n">
        <f aca="false">EOMONTH(Input!$C$7,A203)</f>
        <v>48975</v>
      </c>
      <c r="C203" s="76" t="n">
        <f aca="false">DATEDIF(Input!$C$23,$B203,"Y")</f>
        <v>56</v>
      </c>
      <c r="E203" s="78" t="n">
        <f aca="false">Salary_01!$E203*(Input!$C$36/100)</f>
        <v>480.474996781714</v>
      </c>
      <c r="F203" s="78" t="n">
        <f aca="false">-1*Salary_01!$I203</f>
        <v>480.474996781714</v>
      </c>
      <c r="G203" s="78" t="n">
        <f aca="true">IF(AND($B203&gt;Input!$C$45,$B203&lt;Input!$C$25),PMT(Input!$C$37/(100*12),(OFFSET($A$4,MATCH(Input!$C$25,$B$4:$B$1004,1),0,1,1)-OFFSET($A$4,MATCH(Input!$C$31,$B$4:$B$620,1),0,1,1)),$J$4,-1*Input!$C$38,1),0)</f>
        <v>0</v>
      </c>
      <c r="H203" s="78" t="n">
        <f aca="false">IF($B203&lt;Input!$C$25,(($H202+$E203+$F203+$G203)*(1+Input!$C$37/(100*12))),0)</f>
        <v>363719.37235386</v>
      </c>
    </row>
    <row r="204" customFormat="false" ht="12.8" hidden="false" customHeight="false" outlineLevel="0" collapsed="false">
      <c r="A204" s="76" t="n">
        <v>200</v>
      </c>
      <c r="B204" s="77" t="n">
        <f aca="false">EOMONTH(Input!$C$7,A204)</f>
        <v>49003</v>
      </c>
      <c r="C204" s="76" t="n">
        <f aca="false">DATEDIF(Input!$C$23,$B204,"Y")</f>
        <v>56</v>
      </c>
      <c r="E204" s="78" t="n">
        <f aca="false">Salary_01!$E204*(Input!$C$36/100)</f>
        <v>480.474996781714</v>
      </c>
      <c r="F204" s="78" t="n">
        <f aca="false">-1*Salary_01!$I204</f>
        <v>480.474996781714</v>
      </c>
      <c r="G204" s="78" t="n">
        <f aca="true">IF(AND($B204&gt;Input!$C$45,$B204&lt;Input!$C$25),PMT(Input!$C$37/(100*12),(OFFSET($A$4,MATCH(Input!$C$25,$B$4:$B$1004,1),0,1,1)-OFFSET($A$4,MATCH(Input!$C$31,$B$4:$B$620,1),0,1,1)),$J$4,-1*Input!$C$38,1),0)</f>
        <v>0</v>
      </c>
      <c r="H204" s="78" t="n">
        <f aca="false">IF($B204&lt;Input!$C$25,(($H203+$E204+$F204+$G204)*(1+Input!$C$37/(100*12))),0)</f>
        <v>366199.823690537</v>
      </c>
    </row>
    <row r="205" customFormat="false" ht="12.8" hidden="false" customHeight="false" outlineLevel="0" collapsed="false">
      <c r="A205" s="76" t="n">
        <v>201</v>
      </c>
      <c r="B205" s="77" t="n">
        <f aca="false">EOMONTH(Input!$C$7,A205)</f>
        <v>49034</v>
      </c>
      <c r="C205" s="76" t="n">
        <f aca="false">DATEDIF(Input!$C$23,$B205,"Y")</f>
        <v>56</v>
      </c>
      <c r="E205" s="78" t="n">
        <f aca="false">Salary_01!$E205*(Input!$C$36/100)</f>
        <v>480.474996781714</v>
      </c>
      <c r="F205" s="78" t="n">
        <f aca="false">-1*Salary_01!$I205</f>
        <v>480.474996781714</v>
      </c>
      <c r="G205" s="78" t="n">
        <f aca="true">IF(AND($B205&gt;Input!$C$45,$B205&lt;Input!$C$25),PMT(Input!$C$37/(100*12),(OFFSET($A$4,MATCH(Input!$C$25,$B$4:$B$1004,1),0,1,1)-OFFSET($A$4,MATCH(Input!$C$31,$B$4:$B$620,1),0,1,1)),$J$4,-1*Input!$C$38,1),0)</f>
        <v>0</v>
      </c>
      <c r="H205" s="78" t="n">
        <f aca="false">IF($B205&lt;Input!$C$25,(($H204+$E205+$F205+$G205)*(1+Input!$C$37/(100*12))),0)</f>
        <v>368690.610241118</v>
      </c>
    </row>
    <row r="206" customFormat="false" ht="12.8" hidden="false" customHeight="false" outlineLevel="0" collapsed="false">
      <c r="A206" s="76" t="n">
        <v>202</v>
      </c>
      <c r="B206" s="77" t="n">
        <f aca="false">EOMONTH(Input!$C$7,A206)</f>
        <v>49064</v>
      </c>
      <c r="C206" s="76" t="n">
        <f aca="false">DATEDIF(Input!$C$23,$B206,"Y")</f>
        <v>56</v>
      </c>
      <c r="E206" s="78" t="n">
        <f aca="false">Salary_01!$E206*(Input!$C$36/100)</f>
        <v>480.474996781714</v>
      </c>
      <c r="F206" s="78" t="n">
        <f aca="false">-1*Salary_01!$I206</f>
        <v>480.474996781714</v>
      </c>
      <c r="G206" s="78" t="n">
        <f aca="true">IF(AND($B206&gt;Input!$C$45,$B206&lt;Input!$C$25),PMT(Input!$C$37/(100*12),(OFFSET($A$4,MATCH(Input!$C$25,$B$4:$B$1004,1),0,1,1)-OFFSET($A$4,MATCH(Input!$C$31,$B$4:$B$620,1),0,1,1)),$J$4,-1*Input!$C$38,1),0)</f>
        <v>0</v>
      </c>
      <c r="H206" s="78" t="n">
        <f aca="false">IF($B206&lt;Input!$C$25,(($H205+$E206+$F206+$G206)*(1+Input!$C$37/(100*12))),0)</f>
        <v>371191.775068992</v>
      </c>
    </row>
    <row r="207" customFormat="false" ht="12.8" hidden="false" customHeight="false" outlineLevel="0" collapsed="false">
      <c r="A207" s="76" t="n">
        <v>203</v>
      </c>
      <c r="B207" s="77" t="n">
        <f aca="false">EOMONTH(Input!$C$7,A207)</f>
        <v>49095</v>
      </c>
      <c r="C207" s="76" t="n">
        <f aca="false">DATEDIF(Input!$C$23,$B207,"Y")</f>
        <v>57</v>
      </c>
      <c r="E207" s="78" t="n">
        <f aca="false">Salary_01!$E207*(Input!$C$36/100)</f>
        <v>480.474996781714</v>
      </c>
      <c r="F207" s="78" t="n">
        <f aca="false">-1*Salary_01!$I207</f>
        <v>480.474996781714</v>
      </c>
      <c r="G207" s="78" t="n">
        <f aca="true">IF(AND($B207&gt;Input!$C$45,$B207&lt;Input!$C$25),PMT(Input!$C$37/(100*12),(OFFSET($A$4,MATCH(Input!$C$25,$B$4:$B$1004,1),0,1,1)-OFFSET($A$4,MATCH(Input!$C$31,$B$4:$B$620,1),0,1,1)),$J$4,-1*Input!$C$38,1),0)</f>
        <v>0</v>
      </c>
      <c r="H207" s="78" t="n">
        <f aca="false">IF($B207&lt;Input!$C$25,(($H206+$E207+$F207+$G207)*(1+Input!$C$37/(100*12))),0)</f>
        <v>373703.361416983</v>
      </c>
    </row>
    <row r="208" customFormat="false" ht="12.8" hidden="false" customHeight="false" outlineLevel="0" collapsed="false">
      <c r="A208" s="76" t="n">
        <v>204</v>
      </c>
      <c r="B208" s="77" t="n">
        <f aca="false">EOMONTH(Input!$C$7,A208)</f>
        <v>49125</v>
      </c>
      <c r="C208" s="76" t="n">
        <f aca="false">DATEDIF(Input!$C$23,$B208,"Y")</f>
        <v>57</v>
      </c>
      <c r="E208" s="78" t="n">
        <f aca="false">Salary_01!$E208*(Input!$C$36/100)</f>
        <v>490.084496717349</v>
      </c>
      <c r="F208" s="78" t="n">
        <f aca="false">-1*Salary_01!$I208</f>
        <v>490.084496717349</v>
      </c>
      <c r="G208" s="78" t="n">
        <f aca="true">IF(AND($B208&gt;Input!$C$45,$B208&lt;Input!$C$25),PMT(Input!$C$37/(100*12),(OFFSET($A$4,MATCH(Input!$C$25,$B$4:$B$1004,1),0,1,1)-OFFSET($A$4,MATCH(Input!$C$31,$B$4:$B$620,1),0,1,1)),$J$4,-1*Input!$C$38,1),0)</f>
        <v>0</v>
      </c>
      <c r="H208" s="78" t="n">
        <f aca="false">IF($B208&lt;Input!$C$25,(($H207+$E208+$F208+$G208)*(1+Input!$C$37/(100*12))),0)</f>
        <v>376244.711787128</v>
      </c>
    </row>
    <row r="209" customFormat="false" ht="12.8" hidden="false" customHeight="false" outlineLevel="0" collapsed="false">
      <c r="A209" s="76" t="n">
        <v>205</v>
      </c>
      <c r="B209" s="77" t="n">
        <f aca="false">EOMONTH(Input!$C$7,A209)</f>
        <v>49156</v>
      </c>
      <c r="C209" s="76" t="n">
        <f aca="false">DATEDIF(Input!$C$23,$B209,"Y")</f>
        <v>57</v>
      </c>
      <c r="E209" s="78" t="n">
        <f aca="false">Salary_01!$E209*(Input!$C$36/100)</f>
        <v>490.084496717349</v>
      </c>
      <c r="F209" s="78" t="n">
        <f aca="false">-1*Salary_01!$I209</f>
        <v>490.084496717349</v>
      </c>
      <c r="G209" s="78" t="n">
        <f aca="true">IF(AND($B209&gt;Input!$C$45,$B209&lt;Input!$C$25),PMT(Input!$C$37/(100*12),(OFFSET($A$4,MATCH(Input!$C$25,$B$4:$B$1004,1),0,1,1)-OFFSET($A$4,MATCH(Input!$C$31,$B$4:$B$620,1),0,1,1)),$J$4,-1*Input!$C$38,1),0)</f>
        <v>0</v>
      </c>
      <c r="H209" s="78" t="n">
        <f aca="false">IF($B209&lt;Input!$C$25,(($H208+$E209+$F209+$G209)*(1+Input!$C$37/(100*12))),0)</f>
        <v>378796.651117149</v>
      </c>
    </row>
    <row r="210" customFormat="false" ht="12.8" hidden="false" customHeight="false" outlineLevel="0" collapsed="false">
      <c r="A210" s="76" t="n">
        <v>206</v>
      </c>
      <c r="B210" s="77" t="n">
        <f aca="false">EOMONTH(Input!$C$7,A210)</f>
        <v>49187</v>
      </c>
      <c r="C210" s="76" t="n">
        <f aca="false">DATEDIF(Input!$C$23,$B210,"Y")</f>
        <v>57</v>
      </c>
      <c r="E210" s="78" t="n">
        <f aca="false">Salary_01!$E210*(Input!$C$36/100)</f>
        <v>490.084496717349</v>
      </c>
      <c r="F210" s="78" t="n">
        <f aca="false">-1*Salary_01!$I210</f>
        <v>490.084496717349</v>
      </c>
      <c r="G210" s="78" t="n">
        <f aca="true">IF(AND($B210&gt;Input!$C$45,$B210&lt;Input!$C$25),PMT(Input!$C$37/(100*12),(OFFSET($A$4,MATCH(Input!$C$25,$B$4:$B$1004,1),0,1,1)-OFFSET($A$4,MATCH(Input!$C$31,$B$4:$B$620,1),0,1,1)),$J$4,-1*Input!$C$38,1),0)</f>
        <v>0</v>
      </c>
      <c r="H210" s="78" t="n">
        <f aca="false">IF($B210&lt;Input!$C$25,(($H209+$E210+$F210+$G210)*(1+Input!$C$37/(100*12))),0)</f>
        <v>381359.223527711</v>
      </c>
    </row>
    <row r="211" customFormat="false" ht="12.8" hidden="false" customHeight="false" outlineLevel="0" collapsed="false">
      <c r="A211" s="76" t="n">
        <v>207</v>
      </c>
      <c r="B211" s="77" t="n">
        <f aca="false">EOMONTH(Input!$C$7,A211)</f>
        <v>49217</v>
      </c>
      <c r="C211" s="76" t="n">
        <f aca="false">DATEDIF(Input!$C$23,$B211,"Y")</f>
        <v>57</v>
      </c>
      <c r="E211" s="78" t="n">
        <f aca="false">Salary_01!$E211*(Input!$C$36/100)</f>
        <v>490.084496717349</v>
      </c>
      <c r="F211" s="78" t="n">
        <f aca="false">-1*Salary_01!$I211</f>
        <v>490.084496717349</v>
      </c>
      <c r="G211" s="78" t="n">
        <f aca="true">IF(AND($B211&gt;Input!$C$45,$B211&lt;Input!$C$25),PMT(Input!$C$37/(100*12),(OFFSET($A$4,MATCH(Input!$C$25,$B$4:$B$1004,1),0,1,1)-OFFSET($A$4,MATCH(Input!$C$31,$B$4:$B$620,1),0,1,1)),$J$4,-1*Input!$C$38,1),0)</f>
        <v>0</v>
      </c>
      <c r="H211" s="78" t="n">
        <f aca="false">IF($B211&lt;Input!$C$25,(($H210+$E211+$F211+$G211)*(1+Input!$C$37/(100*12))),0)</f>
        <v>383932.473323317</v>
      </c>
    </row>
    <row r="212" customFormat="false" ht="12.8" hidden="false" customHeight="false" outlineLevel="0" collapsed="false">
      <c r="A212" s="76" t="n">
        <v>208</v>
      </c>
      <c r="B212" s="77" t="n">
        <f aca="false">EOMONTH(Input!$C$7,A212)</f>
        <v>49248</v>
      </c>
      <c r="C212" s="76" t="n">
        <f aca="false">DATEDIF(Input!$C$23,$B212,"Y")</f>
        <v>57</v>
      </c>
      <c r="E212" s="78" t="n">
        <f aca="false">Salary_01!$E212*(Input!$C$36/100)</f>
        <v>490.084496717349</v>
      </c>
      <c r="F212" s="78" t="n">
        <f aca="false">-1*Salary_01!$I212</f>
        <v>490.084496717349</v>
      </c>
      <c r="G212" s="78" t="n">
        <f aca="true">IF(AND($B212&gt;Input!$C$45,$B212&lt;Input!$C$25),PMT(Input!$C$37/(100*12),(OFFSET($A$4,MATCH(Input!$C$25,$B$4:$B$1004,1),0,1,1)-OFFSET($A$4,MATCH(Input!$C$31,$B$4:$B$620,1),0,1,1)),$J$4,-1*Input!$C$38,1),0)</f>
        <v>0</v>
      </c>
      <c r="H212" s="78" t="n">
        <f aca="false">IF($B212&lt;Input!$C$25,(($H211+$E212+$F212+$G212)*(1+Input!$C$37/(100*12))),0)</f>
        <v>386516.444993071</v>
      </c>
    </row>
    <row r="213" customFormat="false" ht="12.8" hidden="false" customHeight="false" outlineLevel="0" collapsed="false">
      <c r="A213" s="76" t="n">
        <v>209</v>
      </c>
      <c r="B213" s="77" t="n">
        <f aca="false">EOMONTH(Input!$C$7,A213)</f>
        <v>49278</v>
      </c>
      <c r="C213" s="76" t="n">
        <f aca="false">DATEDIF(Input!$C$23,$B213,"Y")</f>
        <v>57</v>
      </c>
      <c r="E213" s="78" t="n">
        <f aca="false">Salary_01!$E213*(Input!$C$36/100)</f>
        <v>490.084496717349</v>
      </c>
      <c r="F213" s="78" t="n">
        <f aca="false">-1*Salary_01!$I213</f>
        <v>490.084496717349</v>
      </c>
      <c r="G213" s="78" t="n">
        <f aca="true">IF(AND($B213&gt;Input!$C$45,$B213&lt;Input!$C$25),PMT(Input!$C$37/(100*12),(OFFSET($A$4,MATCH(Input!$C$25,$B$4:$B$1004,1),0,1,1)-OFFSET($A$4,MATCH(Input!$C$31,$B$4:$B$620,1),0,1,1)),$J$4,-1*Input!$C$38,1),0)</f>
        <v>0</v>
      </c>
      <c r="H213" s="78" t="n">
        <f aca="false">IF($B213&lt;Input!$C$25,(($H212+$E213+$F213+$G213)*(1+Input!$C$37/(100*12))),0)</f>
        <v>389111.18321145</v>
      </c>
    </row>
    <row r="214" customFormat="false" ht="12.8" hidden="false" customHeight="false" outlineLevel="0" collapsed="false">
      <c r="A214" s="76" t="n">
        <v>210</v>
      </c>
      <c r="B214" s="77" t="n">
        <f aca="false">EOMONTH(Input!$C$7,A214)</f>
        <v>49309</v>
      </c>
      <c r="C214" s="76" t="n">
        <f aca="false">DATEDIF(Input!$C$23,$B214,"Y")</f>
        <v>57</v>
      </c>
      <c r="E214" s="78" t="n">
        <f aca="false">Salary_01!$E214*(Input!$C$36/100)</f>
        <v>490.084496717349</v>
      </c>
      <c r="F214" s="78" t="n">
        <f aca="false">-1*Salary_01!$I214</f>
        <v>490.084496717349</v>
      </c>
      <c r="G214" s="78" t="n">
        <f aca="true">IF(AND($B214&gt;Input!$C$45,$B214&lt;Input!$C$25),PMT(Input!$C$37/(100*12),(OFFSET($A$4,MATCH(Input!$C$25,$B$4:$B$1004,1),0,1,1)-OFFSET($A$4,MATCH(Input!$C$31,$B$4:$B$620,1),0,1,1)),$J$4,-1*Input!$C$38,1),0)</f>
        <v>0</v>
      </c>
      <c r="H214" s="78" t="n">
        <f aca="false">IF($B214&lt;Input!$C$25,(($H213+$E214+$F214+$G214)*(1+Input!$C$37/(100*12))),0)</f>
        <v>391716.732839072</v>
      </c>
    </row>
    <row r="215" customFormat="false" ht="12.8" hidden="false" customHeight="false" outlineLevel="0" collapsed="false">
      <c r="A215" s="76" t="n">
        <v>211</v>
      </c>
      <c r="B215" s="77" t="n">
        <f aca="false">EOMONTH(Input!$C$7,A215)</f>
        <v>49340</v>
      </c>
      <c r="C215" s="76" t="n">
        <f aca="false">DATEDIF(Input!$C$23,$B215,"Y")</f>
        <v>57</v>
      </c>
      <c r="E215" s="78" t="n">
        <f aca="false">Salary_01!$E215*(Input!$C$36/100)</f>
        <v>490.084496717349</v>
      </c>
      <c r="F215" s="78" t="n">
        <f aca="false">-1*Salary_01!$I215</f>
        <v>490.084496717349</v>
      </c>
      <c r="G215" s="78" t="n">
        <f aca="true">IF(AND($B215&gt;Input!$C$45,$B215&lt;Input!$C$25),PMT(Input!$C$37/(100*12),(OFFSET($A$4,MATCH(Input!$C$25,$B$4:$B$1004,1),0,1,1)-OFFSET($A$4,MATCH(Input!$C$31,$B$4:$B$620,1),0,1,1)),$J$4,-1*Input!$C$38,1),0)</f>
        <v>0</v>
      </c>
      <c r="H215" s="78" t="n">
        <f aca="false">IF($B215&lt;Input!$C$25,(($H214+$E215+$F215+$G215)*(1+Input!$C$37/(100*12))),0)</f>
        <v>394333.138923475</v>
      </c>
    </row>
    <row r="216" customFormat="false" ht="12.8" hidden="false" customHeight="false" outlineLevel="0" collapsed="false">
      <c r="A216" s="76" t="n">
        <v>212</v>
      </c>
      <c r="B216" s="77" t="n">
        <f aca="false">EOMONTH(Input!$C$7,A216)</f>
        <v>49368</v>
      </c>
      <c r="C216" s="76" t="n">
        <f aca="false">DATEDIF(Input!$C$23,$B216,"Y")</f>
        <v>57</v>
      </c>
      <c r="E216" s="78" t="n">
        <f aca="false">Salary_01!$E216*(Input!$C$36/100)</f>
        <v>490.084496717349</v>
      </c>
      <c r="F216" s="78" t="n">
        <f aca="false">-1*Salary_01!$I216</f>
        <v>490.084496717349</v>
      </c>
      <c r="G216" s="78" t="n">
        <f aca="true">IF(AND($B216&gt;Input!$C$45,$B216&lt;Input!$C$25),PMT(Input!$C$37/(100*12),(OFFSET($A$4,MATCH(Input!$C$25,$B$4:$B$1004,1),0,1,1)-OFFSET($A$4,MATCH(Input!$C$31,$B$4:$B$620,1),0,1,1)),$J$4,-1*Input!$C$38,1),0)</f>
        <v>0</v>
      </c>
      <c r="H216" s="78" t="n">
        <f aca="false">IF($B216&lt;Input!$C$25,(($H215+$E216+$F216+$G216)*(1+Input!$C$37/(100*12))),0)</f>
        <v>396960.446699897</v>
      </c>
    </row>
    <row r="217" customFormat="false" ht="12.8" hidden="false" customHeight="false" outlineLevel="0" collapsed="false">
      <c r="A217" s="76" t="n">
        <v>213</v>
      </c>
      <c r="B217" s="77" t="n">
        <f aca="false">EOMONTH(Input!$C$7,A217)</f>
        <v>49399</v>
      </c>
      <c r="C217" s="76" t="n">
        <f aca="false">DATEDIF(Input!$C$23,$B217,"Y")</f>
        <v>57</v>
      </c>
      <c r="E217" s="78" t="n">
        <f aca="false">Salary_01!$E217*(Input!$C$36/100)</f>
        <v>490.084496717349</v>
      </c>
      <c r="F217" s="78" t="n">
        <f aca="false">-1*Salary_01!$I217</f>
        <v>490.084496717349</v>
      </c>
      <c r="G217" s="78" t="n">
        <f aca="true">IF(AND($B217&gt;Input!$C$45,$B217&lt;Input!$C$25),PMT(Input!$C$37/(100*12),(OFFSET($A$4,MATCH(Input!$C$25,$B$4:$B$1004,1),0,1,1)-OFFSET($A$4,MATCH(Input!$C$31,$B$4:$B$620,1),0,1,1)),$J$4,-1*Input!$C$38,1),0)</f>
        <v>0</v>
      </c>
      <c r="H217" s="78" t="n">
        <f aca="false">IF($B217&lt;Input!$C$25,(($H216+$E217+$F217+$G217)*(1+Input!$C$37/(100*12))),0)</f>
        <v>399598.701592054</v>
      </c>
    </row>
    <row r="218" customFormat="false" ht="12.8" hidden="false" customHeight="false" outlineLevel="0" collapsed="false">
      <c r="A218" s="76" t="n">
        <v>214</v>
      </c>
      <c r="B218" s="77" t="n">
        <f aca="false">EOMONTH(Input!$C$7,A218)</f>
        <v>49429</v>
      </c>
      <c r="C218" s="76" t="n">
        <f aca="false">DATEDIF(Input!$C$23,$B218,"Y")</f>
        <v>57</v>
      </c>
      <c r="E218" s="78" t="n">
        <f aca="false">Salary_01!$E218*(Input!$C$36/100)</f>
        <v>490.084496717349</v>
      </c>
      <c r="F218" s="78" t="n">
        <f aca="false">-1*Salary_01!$I218</f>
        <v>490.084496717349</v>
      </c>
      <c r="G218" s="78" t="n">
        <f aca="true">IF(AND($B218&gt;Input!$C$45,$B218&lt;Input!$C$25),PMT(Input!$C$37/(100*12),(OFFSET($A$4,MATCH(Input!$C$25,$B$4:$B$1004,1),0,1,1)-OFFSET($A$4,MATCH(Input!$C$31,$B$4:$B$620,1),0,1,1)),$J$4,-1*Input!$C$38,1),0)</f>
        <v>0</v>
      </c>
      <c r="H218" s="78" t="n">
        <f aca="false">IF($B218&lt;Input!$C$25,(($H217+$E218+$F218+$G218)*(1+Input!$C$37/(100*12))),0)</f>
        <v>402247.949212928</v>
      </c>
    </row>
    <row r="219" customFormat="false" ht="12.8" hidden="false" customHeight="false" outlineLevel="0" collapsed="false">
      <c r="A219" s="76" t="n">
        <v>215</v>
      </c>
      <c r="B219" s="77" t="n">
        <f aca="false">EOMONTH(Input!$C$7,A219)</f>
        <v>49460</v>
      </c>
      <c r="C219" s="76" t="n">
        <f aca="false">DATEDIF(Input!$C$23,$B219,"Y")</f>
        <v>58</v>
      </c>
      <c r="E219" s="78" t="n">
        <f aca="false">Salary_01!$E219*(Input!$C$36/100)</f>
        <v>490.084496717349</v>
      </c>
      <c r="F219" s="78" t="n">
        <f aca="false">-1*Salary_01!$I219</f>
        <v>490.084496717349</v>
      </c>
      <c r="G219" s="78" t="n">
        <f aca="true">IF(AND($B219&gt;Input!$C$45,$B219&lt;Input!$C$25),PMT(Input!$C$37/(100*12),(OFFSET($A$4,MATCH(Input!$C$25,$B$4:$B$1004,1),0,1,1)-OFFSET($A$4,MATCH(Input!$C$31,$B$4:$B$620,1),0,1,1)),$J$4,-1*Input!$C$38,1),0)</f>
        <v>0</v>
      </c>
      <c r="H219" s="78" t="n">
        <f aca="false">IF($B219&lt;Input!$C$25,(($H218+$E219+$F219+$G219)*(1+Input!$C$37/(100*12))),0)</f>
        <v>404908.235365556</v>
      </c>
    </row>
    <row r="220" customFormat="false" ht="12.8" hidden="false" customHeight="false" outlineLevel="0" collapsed="false">
      <c r="A220" s="76" t="n">
        <v>216</v>
      </c>
      <c r="B220" s="77" t="n">
        <f aca="false">EOMONTH(Input!$C$7,A220)</f>
        <v>49490</v>
      </c>
      <c r="C220" s="76" t="n">
        <f aca="false">DATEDIF(Input!$C$23,$B220,"Y")</f>
        <v>58</v>
      </c>
      <c r="E220" s="78" t="n">
        <f aca="false">Salary_01!$E220*(Input!$C$36/100)</f>
        <v>499.886186651696</v>
      </c>
      <c r="F220" s="78" t="n">
        <f aca="false">-1*Salary_01!$I220</f>
        <v>499.886186651696</v>
      </c>
      <c r="G220" s="78" t="n">
        <f aca="true">IF(AND($B220&gt;Input!$C$45,$B220&lt;Input!$C$25),PMT(Input!$C$37/(100*12),(OFFSET($A$4,MATCH(Input!$C$25,$B$4:$B$1004,1),0,1,1)-OFFSET($A$4,MATCH(Input!$C$31,$B$4:$B$620,1),0,1,1)),$J$4,-1*Input!$C$38,1),0)</f>
        <v>0</v>
      </c>
      <c r="H220" s="78" t="n">
        <f aca="false">IF($B220&lt;Input!$C$25,(($H219+$E220+$F220+$G220)*(1+Input!$C$37/(100*12))),0)</f>
        <v>407599.291104438</v>
      </c>
    </row>
    <row r="221" customFormat="false" ht="12.8" hidden="false" customHeight="false" outlineLevel="0" collapsed="false">
      <c r="A221" s="76" t="n">
        <v>217</v>
      </c>
      <c r="B221" s="77" t="n">
        <f aca="false">EOMONTH(Input!$C$7,A221)</f>
        <v>49521</v>
      </c>
      <c r="C221" s="76" t="n">
        <f aca="false">DATEDIF(Input!$C$23,$B221,"Y")</f>
        <v>58</v>
      </c>
      <c r="E221" s="78" t="n">
        <f aca="false">Salary_01!$E221*(Input!$C$36/100)</f>
        <v>499.886186651696</v>
      </c>
      <c r="F221" s="78" t="n">
        <f aca="false">-1*Salary_01!$I221</f>
        <v>499.886186651696</v>
      </c>
      <c r="G221" s="78" t="n">
        <f aca="true">IF(AND($B221&gt;Input!$C$45,$B221&lt;Input!$C$25),PMT(Input!$C$37/(100*12),(OFFSET($A$4,MATCH(Input!$C$25,$B$4:$B$1004,1),0,1,1)-OFFSET($A$4,MATCH(Input!$C$31,$B$4:$B$620,1),0,1,1)),$J$4,-1*Input!$C$38,1),0)</f>
        <v>0</v>
      </c>
      <c r="H221" s="78" t="n">
        <f aca="false">IF($B221&lt;Input!$C$25,(($H220+$E221+$F221+$G221)*(1+Input!$C$37/(100*12))),0)</f>
        <v>410301.559575566</v>
      </c>
    </row>
    <row r="222" customFormat="false" ht="12.8" hidden="false" customHeight="false" outlineLevel="0" collapsed="false">
      <c r="A222" s="76" t="n">
        <v>218</v>
      </c>
      <c r="B222" s="77" t="n">
        <f aca="false">EOMONTH(Input!$C$7,A222)</f>
        <v>49552</v>
      </c>
      <c r="C222" s="76" t="n">
        <f aca="false">DATEDIF(Input!$C$23,$B222,"Y")</f>
        <v>58</v>
      </c>
      <c r="E222" s="78" t="n">
        <f aca="false">Salary_01!$E222*(Input!$C$36/100)</f>
        <v>499.886186651696</v>
      </c>
      <c r="F222" s="78" t="n">
        <f aca="false">-1*Salary_01!$I222</f>
        <v>499.886186651696</v>
      </c>
      <c r="G222" s="78" t="n">
        <f aca="true">IF(AND($B222&gt;Input!$C$45,$B222&lt;Input!$C$25),PMT(Input!$C$37/(100*12),(OFFSET($A$4,MATCH(Input!$C$25,$B$4:$B$1004,1),0,1,1)-OFFSET($A$4,MATCH(Input!$C$31,$B$4:$B$620,1),0,1,1)),$J$4,-1*Input!$C$38,1),0)</f>
        <v>0</v>
      </c>
      <c r="H222" s="78" t="n">
        <f aca="false">IF($B222&lt;Input!$C$25,(($H221+$E222+$F222+$G222)*(1+Input!$C$37/(100*12))),0)</f>
        <v>413015.087498656</v>
      </c>
    </row>
    <row r="223" customFormat="false" ht="12.8" hidden="false" customHeight="false" outlineLevel="0" collapsed="false">
      <c r="A223" s="76" t="n">
        <v>219</v>
      </c>
      <c r="B223" s="77" t="n">
        <f aca="false">EOMONTH(Input!$C$7,A223)</f>
        <v>49582</v>
      </c>
      <c r="C223" s="76" t="n">
        <f aca="false">DATEDIF(Input!$C$23,$B223,"Y")</f>
        <v>58</v>
      </c>
      <c r="E223" s="78" t="n">
        <f aca="false">Salary_01!$E223*(Input!$C$36/100)</f>
        <v>499.886186651696</v>
      </c>
      <c r="F223" s="78" t="n">
        <f aca="false">-1*Salary_01!$I223</f>
        <v>499.886186651696</v>
      </c>
      <c r="G223" s="78" t="n">
        <f aca="true">IF(AND($B223&gt;Input!$C$45,$B223&lt;Input!$C$25),PMT(Input!$C$37/(100*12),(OFFSET($A$4,MATCH(Input!$C$25,$B$4:$B$1004,1),0,1,1)-OFFSET($A$4,MATCH(Input!$C$31,$B$4:$B$620,1),0,1,1)),$J$4,-1*Input!$C$38,1),0)</f>
        <v>0</v>
      </c>
      <c r="H223" s="78" t="n">
        <f aca="false">IF($B223&lt;Input!$C$25,(($H222+$E223+$F223+$G223)*(1+Input!$C$37/(100*12))),0)</f>
        <v>415739.921788093</v>
      </c>
    </row>
    <row r="224" customFormat="false" ht="12.8" hidden="false" customHeight="false" outlineLevel="0" collapsed="false">
      <c r="A224" s="76" t="n">
        <v>220</v>
      </c>
      <c r="B224" s="77" t="n">
        <f aca="false">EOMONTH(Input!$C$7,A224)</f>
        <v>49613</v>
      </c>
      <c r="C224" s="76" t="n">
        <f aca="false">DATEDIF(Input!$C$23,$B224,"Y")</f>
        <v>58</v>
      </c>
      <c r="E224" s="78" t="n">
        <f aca="false">Salary_01!$E224*(Input!$C$36/100)</f>
        <v>499.886186651696</v>
      </c>
      <c r="F224" s="78" t="n">
        <f aca="false">-1*Salary_01!$I224</f>
        <v>499.886186651696</v>
      </c>
      <c r="G224" s="78" t="n">
        <f aca="true">IF(AND($B224&gt;Input!$C$45,$B224&lt;Input!$C$25),PMT(Input!$C$37/(100*12),(OFFSET($A$4,MATCH(Input!$C$25,$B$4:$B$1004,1),0,1,1)-OFFSET($A$4,MATCH(Input!$C$31,$B$4:$B$620,1),0,1,1)),$J$4,-1*Input!$C$38,1),0)</f>
        <v>0</v>
      </c>
      <c r="H224" s="78" t="n">
        <f aca="false">IF($B224&lt;Input!$C$25,(($H223+$E224+$F224+$G224)*(1+Input!$C$37/(100*12))),0)</f>
        <v>418476.109553735</v>
      </c>
    </row>
    <row r="225" customFormat="false" ht="12.8" hidden="false" customHeight="false" outlineLevel="0" collapsed="false">
      <c r="A225" s="76" t="n">
        <v>221</v>
      </c>
      <c r="B225" s="77" t="n">
        <f aca="false">EOMONTH(Input!$C$7,A225)</f>
        <v>49643</v>
      </c>
      <c r="C225" s="76" t="n">
        <f aca="false">DATEDIF(Input!$C$23,$B225,"Y")</f>
        <v>58</v>
      </c>
      <c r="E225" s="78" t="n">
        <f aca="false">Salary_01!$E225*(Input!$C$36/100)</f>
        <v>499.886186651696</v>
      </c>
      <c r="F225" s="78" t="n">
        <f aca="false">-1*Salary_01!$I225</f>
        <v>499.886186651696</v>
      </c>
      <c r="G225" s="78" t="n">
        <f aca="true">IF(AND($B225&gt;Input!$C$45,$B225&lt;Input!$C$25),PMT(Input!$C$37/(100*12),(OFFSET($A$4,MATCH(Input!$C$25,$B$4:$B$1004,1),0,1,1)-OFFSET($A$4,MATCH(Input!$C$31,$B$4:$B$620,1),0,1,1)),$J$4,-1*Input!$C$38,1),0)</f>
        <v>0</v>
      </c>
      <c r="H225" s="78" t="n">
        <f aca="false">IF($B225&lt;Input!$C$25,(($H224+$E225+$F225+$G225)*(1+Input!$C$37/(100*12))),0)</f>
        <v>421223.698101735</v>
      </c>
    </row>
    <row r="226" customFormat="false" ht="12.8" hidden="false" customHeight="false" outlineLevel="0" collapsed="false">
      <c r="A226" s="76" t="n">
        <v>222</v>
      </c>
      <c r="B226" s="77" t="n">
        <f aca="false">EOMONTH(Input!$C$7,A226)</f>
        <v>49674</v>
      </c>
      <c r="C226" s="76" t="n">
        <f aca="false">DATEDIF(Input!$C$23,$B226,"Y")</f>
        <v>58</v>
      </c>
      <c r="E226" s="78" t="n">
        <f aca="false">Salary_01!$E226*(Input!$C$36/100)</f>
        <v>499.886186651696</v>
      </c>
      <c r="F226" s="78" t="n">
        <f aca="false">-1*Salary_01!$I226</f>
        <v>499.886186651696</v>
      </c>
      <c r="G226" s="78" t="n">
        <f aca="true">IF(AND($B226&gt;Input!$C$45,$B226&lt;Input!$C$25),PMT(Input!$C$37/(100*12),(OFFSET($A$4,MATCH(Input!$C$25,$B$4:$B$1004,1),0,1,1)-OFFSET($A$4,MATCH(Input!$C$31,$B$4:$B$620,1),0,1,1)),$J$4,-1*Input!$C$38,1),0)</f>
        <v>0</v>
      </c>
      <c r="H226" s="78" t="n">
        <f aca="false">IF($B226&lt;Input!$C$25,(($H225+$E226+$F226+$G226)*(1+Input!$C$37/(100*12))),0)</f>
        <v>423982.734935351</v>
      </c>
    </row>
    <row r="227" customFormat="false" ht="12.8" hidden="false" customHeight="false" outlineLevel="0" collapsed="false">
      <c r="A227" s="76" t="n">
        <v>223</v>
      </c>
      <c r="B227" s="77" t="n">
        <f aca="false">EOMONTH(Input!$C$7,A227)</f>
        <v>49705</v>
      </c>
      <c r="C227" s="76" t="n">
        <f aca="false">DATEDIF(Input!$C$23,$B227,"Y")</f>
        <v>58</v>
      </c>
      <c r="E227" s="78" t="n">
        <f aca="false">Salary_01!$E227*(Input!$C$36/100)</f>
        <v>499.886186651696</v>
      </c>
      <c r="F227" s="78" t="n">
        <f aca="false">-1*Salary_01!$I227</f>
        <v>499.886186651696</v>
      </c>
      <c r="G227" s="78" t="n">
        <f aca="true">IF(AND($B227&gt;Input!$C$45,$B227&lt;Input!$C$25),PMT(Input!$C$37/(100*12),(OFFSET($A$4,MATCH(Input!$C$25,$B$4:$B$1004,1),0,1,1)-OFFSET($A$4,MATCH(Input!$C$31,$B$4:$B$620,1),0,1,1)),$J$4,-1*Input!$C$38,1),0)</f>
        <v>0</v>
      </c>
      <c r="H227" s="78" t="n">
        <f aca="false">IF($B227&lt;Input!$C$25,(($H226+$E227+$F227+$G227)*(1+Input!$C$37/(100*12))),0)</f>
        <v>426753.267755773</v>
      </c>
    </row>
    <row r="228" customFormat="false" ht="12.8" hidden="false" customHeight="false" outlineLevel="0" collapsed="false">
      <c r="A228" s="76" t="n">
        <v>224</v>
      </c>
      <c r="B228" s="77" t="n">
        <f aca="false">EOMONTH(Input!$C$7,A228)</f>
        <v>49734</v>
      </c>
      <c r="C228" s="76" t="n">
        <f aca="false">DATEDIF(Input!$C$23,$B228,"Y")</f>
        <v>58</v>
      </c>
      <c r="E228" s="78" t="n">
        <f aca="false">Salary_01!$E228*(Input!$C$36/100)</f>
        <v>499.886186651696</v>
      </c>
      <c r="F228" s="78" t="n">
        <f aca="false">-1*Salary_01!$I228</f>
        <v>499.886186651696</v>
      </c>
      <c r="G228" s="78" t="n">
        <f aca="true">IF(AND($B228&gt;Input!$C$45,$B228&lt;Input!$C$25),PMT(Input!$C$37/(100*12),(OFFSET($A$4,MATCH(Input!$C$25,$B$4:$B$1004,1),0,1,1)-OFFSET($A$4,MATCH(Input!$C$31,$B$4:$B$620,1),0,1,1)),$J$4,-1*Input!$C$38,1),0)</f>
        <v>0</v>
      </c>
      <c r="H228" s="78" t="n">
        <f aca="false">IF($B228&lt;Input!$C$25,(($H227+$E228+$F228+$G228)*(1+Input!$C$37/(100*12))),0)</f>
        <v>429535.344462948</v>
      </c>
    </row>
    <row r="229" customFormat="false" ht="12.8" hidden="false" customHeight="false" outlineLevel="0" collapsed="false">
      <c r="A229" s="76" t="n">
        <v>225</v>
      </c>
      <c r="B229" s="77" t="n">
        <f aca="false">EOMONTH(Input!$C$7,A229)</f>
        <v>49765</v>
      </c>
      <c r="C229" s="76" t="n">
        <f aca="false">DATEDIF(Input!$C$23,$B229,"Y")</f>
        <v>58</v>
      </c>
      <c r="E229" s="78" t="n">
        <f aca="false">Salary_01!$E229*(Input!$C$36/100)</f>
        <v>499.886186651696</v>
      </c>
      <c r="F229" s="78" t="n">
        <f aca="false">-1*Salary_01!$I229</f>
        <v>499.886186651696</v>
      </c>
      <c r="G229" s="78" t="n">
        <f aca="true">IF(AND($B229&gt;Input!$C$45,$B229&lt;Input!$C$25),PMT(Input!$C$37/(100*12),(OFFSET($A$4,MATCH(Input!$C$25,$B$4:$B$1004,1),0,1,1)-OFFSET($A$4,MATCH(Input!$C$31,$B$4:$B$620,1),0,1,1)),$J$4,-1*Input!$C$38,1),0)</f>
        <v>0</v>
      </c>
      <c r="H229" s="78" t="n">
        <f aca="false">IF($B229&lt;Input!$C$25,(($H228+$E229+$F229+$G229)*(1+Input!$C$37/(100*12))),0)</f>
        <v>432329.013156402</v>
      </c>
    </row>
    <row r="230" customFormat="false" ht="12.8" hidden="false" customHeight="false" outlineLevel="0" collapsed="false">
      <c r="A230" s="76" t="n">
        <v>226</v>
      </c>
      <c r="B230" s="77" t="n">
        <f aca="false">EOMONTH(Input!$C$7,A230)</f>
        <v>49795</v>
      </c>
      <c r="C230" s="76" t="n">
        <f aca="false">DATEDIF(Input!$C$23,$B230,"Y")</f>
        <v>58</v>
      </c>
      <c r="E230" s="78" t="n">
        <f aca="false">Salary_01!$E230*(Input!$C$36/100)</f>
        <v>499.886186651696</v>
      </c>
      <c r="F230" s="78" t="n">
        <f aca="false">-1*Salary_01!$I230</f>
        <v>499.886186651696</v>
      </c>
      <c r="G230" s="78" t="n">
        <f aca="true">IF(AND($B230&gt;Input!$C$45,$B230&lt;Input!$C$25),PMT(Input!$C$37/(100*12),(OFFSET($A$4,MATCH(Input!$C$25,$B$4:$B$1004,1),0,1,1)-OFFSET($A$4,MATCH(Input!$C$31,$B$4:$B$620,1),0,1,1)),$J$4,-1*Input!$C$38,1),0)</f>
        <v>0</v>
      </c>
      <c r="H230" s="78" t="n">
        <f aca="false">IF($B230&lt;Input!$C$25,(($H229+$E230+$F230+$G230)*(1+Input!$C$37/(100*12))),0)</f>
        <v>435134.32213608</v>
      </c>
    </row>
    <row r="231" customFormat="false" ht="12.8" hidden="false" customHeight="false" outlineLevel="0" collapsed="false">
      <c r="A231" s="76" t="n">
        <v>227</v>
      </c>
      <c r="B231" s="77" t="n">
        <f aca="false">EOMONTH(Input!$C$7,A231)</f>
        <v>49826</v>
      </c>
      <c r="C231" s="76" t="n">
        <f aca="false">DATEDIF(Input!$C$23,$B231,"Y")</f>
        <v>59</v>
      </c>
      <c r="E231" s="78" t="n">
        <f aca="false">Salary_01!$E231*(Input!$C$36/100)</f>
        <v>499.886186651696</v>
      </c>
      <c r="F231" s="78" t="n">
        <f aca="false">-1*Salary_01!$I231</f>
        <v>499.886186651696</v>
      </c>
      <c r="G231" s="78" t="n">
        <f aca="true">IF(AND($B231&gt;Input!$C$45,$B231&lt;Input!$C$25),PMT(Input!$C$37/(100*12),(OFFSET($A$4,MATCH(Input!$C$25,$B$4:$B$1004,1),0,1,1)-OFFSET($A$4,MATCH(Input!$C$31,$B$4:$B$620,1),0,1,1)),$J$4,-1*Input!$C$38,1),0)</f>
        <v>0</v>
      </c>
      <c r="H231" s="78" t="n">
        <f aca="false">IF($B231&lt;Input!$C$25,(($H230+$E231+$F231+$G231)*(1+Input!$C$37/(100*12))),0)</f>
        <v>437951.319903172</v>
      </c>
    </row>
    <row r="232" customFormat="false" ht="12.8" hidden="false" customHeight="false" outlineLevel="0" collapsed="false">
      <c r="A232" s="76" t="n">
        <v>228</v>
      </c>
      <c r="B232" s="77" t="n">
        <f aca="false">EOMONTH(Input!$C$7,A232)</f>
        <v>49856</v>
      </c>
      <c r="C232" s="76" t="n">
        <f aca="false">DATEDIF(Input!$C$23,$B232,"Y")</f>
        <v>59</v>
      </c>
      <c r="E232" s="78" t="n">
        <f aca="false">Salary_01!$E232*(Input!$C$36/100)</f>
        <v>509.88391038473</v>
      </c>
      <c r="F232" s="78" t="n">
        <f aca="false">-1*Salary_01!$I232</f>
        <v>509.88391038473</v>
      </c>
      <c r="G232" s="78" t="n">
        <f aca="true">IF(AND($B232&gt;Input!$C$45,$B232&lt;Input!$C$25),PMT(Input!$C$37/(100*12),(OFFSET($A$4,MATCH(Input!$C$25,$B$4:$B$1004,1),0,1,1)-OFFSET($A$4,MATCH(Input!$C$31,$B$4:$B$620,1),0,1,1)),$J$4,-1*Input!$C$38,1),0)</f>
        <v>0</v>
      </c>
      <c r="H232" s="78" t="n">
        <f aca="false">IF($B232&lt;Input!$C$25,(($H231+$E232+$F232+$G232)*(1+Input!$C$37/(100*12))),0)</f>
        <v>440800.133922791</v>
      </c>
    </row>
    <row r="233" customFormat="false" ht="12.8" hidden="false" customHeight="false" outlineLevel="0" collapsed="false">
      <c r="A233" s="76" t="n">
        <v>229</v>
      </c>
      <c r="B233" s="77" t="n">
        <f aca="false">EOMONTH(Input!$C$7,A233)</f>
        <v>49887</v>
      </c>
      <c r="C233" s="76" t="n">
        <f aca="false">DATEDIF(Input!$C$23,$B233,"Y")</f>
        <v>59</v>
      </c>
      <c r="E233" s="78" t="n">
        <f aca="false">Salary_01!$E233*(Input!$C$36/100)</f>
        <v>509.88391038473</v>
      </c>
      <c r="F233" s="78" t="n">
        <f aca="false">-1*Salary_01!$I233</f>
        <v>509.88391038473</v>
      </c>
      <c r="G233" s="78" t="n">
        <f aca="true">IF(AND($B233&gt;Input!$C$45,$B233&lt;Input!$C$25),PMT(Input!$C$37/(100*12),(OFFSET($A$4,MATCH(Input!$C$25,$B$4:$B$1004,1),0,1,1)-OFFSET($A$4,MATCH(Input!$C$31,$B$4:$B$620,1),0,1,1)),$J$4,-1*Input!$C$38,1),0)</f>
        <v>0</v>
      </c>
      <c r="H233" s="78" t="n">
        <f aca="false">IF($B233&lt;Input!$C$25,(($H232+$E233+$F233+$G233)*(1+Input!$C$37/(100*12))),0)</f>
        <v>443660.818000826</v>
      </c>
    </row>
    <row r="234" customFormat="false" ht="12.8" hidden="false" customHeight="false" outlineLevel="0" collapsed="false">
      <c r="A234" s="76" t="n">
        <v>230</v>
      </c>
      <c r="B234" s="77" t="n">
        <f aca="false">EOMONTH(Input!$C$7,A234)</f>
        <v>49918</v>
      </c>
      <c r="C234" s="76" t="n">
        <f aca="false">DATEDIF(Input!$C$23,$B234,"Y")</f>
        <v>59</v>
      </c>
      <c r="E234" s="78" t="n">
        <f aca="false">Salary_01!$E234*(Input!$C$36/100)</f>
        <v>509.88391038473</v>
      </c>
      <c r="F234" s="78" t="n">
        <f aca="false">-1*Salary_01!$I234</f>
        <v>509.88391038473</v>
      </c>
      <c r="G234" s="78" t="n">
        <f aca="true">IF(AND($B234&gt;Input!$C$45,$B234&lt;Input!$C$25),PMT(Input!$C$37/(100*12),(OFFSET($A$4,MATCH(Input!$C$25,$B$4:$B$1004,1),0,1,1)-OFFSET($A$4,MATCH(Input!$C$31,$B$4:$B$620,1),0,1,1)),$J$4,-1*Input!$C$38,1),0)</f>
        <v>0</v>
      </c>
      <c r="H234" s="78" t="n">
        <f aca="false">IF($B234&lt;Input!$C$25,(($H233+$E234+$F234+$G234)*(1+Input!$C$37/(100*12))),0)</f>
        <v>446533.421595852</v>
      </c>
    </row>
    <row r="235" customFormat="false" ht="12.8" hidden="false" customHeight="false" outlineLevel="0" collapsed="false">
      <c r="A235" s="76" t="n">
        <v>231</v>
      </c>
      <c r="B235" s="77" t="n">
        <f aca="false">EOMONTH(Input!$C$7,A235)</f>
        <v>49948</v>
      </c>
      <c r="C235" s="76" t="n">
        <f aca="false">DATEDIF(Input!$C$23,$B235,"Y")</f>
        <v>59</v>
      </c>
      <c r="E235" s="78" t="n">
        <f aca="false">Salary_01!$E235*(Input!$C$36/100)</f>
        <v>509.88391038473</v>
      </c>
      <c r="F235" s="78" t="n">
        <f aca="false">-1*Salary_01!$I235</f>
        <v>509.88391038473</v>
      </c>
      <c r="G235" s="78" t="n">
        <f aca="true">IF(AND($B235&gt;Input!$C$45,$B235&lt;Input!$C$25),PMT(Input!$C$37/(100*12),(OFFSET($A$4,MATCH(Input!$C$25,$B$4:$B$1004,1),0,1,1)-OFFSET($A$4,MATCH(Input!$C$31,$B$4:$B$620,1),0,1,1)),$J$4,-1*Input!$C$38,1),0)</f>
        <v>0</v>
      </c>
      <c r="H235" s="78" t="n">
        <f aca="false">IF($B235&lt;Input!$C$25,(($H234+$E235+$F235+$G235)*(1+Input!$C$37/(100*12))),0)</f>
        <v>449417.994372524</v>
      </c>
    </row>
    <row r="236" customFormat="false" ht="12.8" hidden="false" customHeight="false" outlineLevel="0" collapsed="false">
      <c r="A236" s="76" t="n">
        <v>232</v>
      </c>
      <c r="B236" s="77" t="n">
        <f aca="false">EOMONTH(Input!$C$7,A236)</f>
        <v>49979</v>
      </c>
      <c r="C236" s="76" t="n">
        <f aca="false">DATEDIF(Input!$C$23,$B236,"Y")</f>
        <v>59</v>
      </c>
      <c r="E236" s="78" t="n">
        <f aca="false">Salary_01!$E236*(Input!$C$36/100)</f>
        <v>509.88391038473</v>
      </c>
      <c r="F236" s="78" t="n">
        <f aca="false">-1*Salary_01!$I236</f>
        <v>509.88391038473</v>
      </c>
      <c r="G236" s="78" t="n">
        <f aca="true">IF(AND($B236&gt;Input!$C$45,$B236&lt;Input!$C$25),PMT(Input!$C$37/(100*12),(OFFSET($A$4,MATCH(Input!$C$25,$B$4:$B$1004,1),0,1,1)-OFFSET($A$4,MATCH(Input!$C$31,$B$4:$B$620,1),0,1,1)),$J$4,-1*Input!$C$38,1),0)</f>
        <v>0</v>
      </c>
      <c r="H236" s="78" t="n">
        <f aca="false">IF($B236&lt;Input!$C$25,(($H235+$E236+$F236+$G236)*(1+Input!$C$37/(100*12))),0)</f>
        <v>452314.586202432</v>
      </c>
    </row>
    <row r="237" customFormat="false" ht="12.8" hidden="false" customHeight="false" outlineLevel="0" collapsed="false">
      <c r="A237" s="76" t="n">
        <v>233</v>
      </c>
      <c r="B237" s="77" t="n">
        <f aca="false">EOMONTH(Input!$C$7,A237)</f>
        <v>50009</v>
      </c>
      <c r="C237" s="76" t="n">
        <f aca="false">DATEDIF(Input!$C$23,$B237,"Y")</f>
        <v>59</v>
      </c>
      <c r="E237" s="78" t="n">
        <f aca="false">Salary_01!$E237*(Input!$C$36/100)</f>
        <v>509.88391038473</v>
      </c>
      <c r="F237" s="78" t="n">
        <f aca="false">-1*Salary_01!$I237</f>
        <v>509.88391038473</v>
      </c>
      <c r="G237" s="78" t="n">
        <f aca="true">IF(AND($B237&gt;Input!$C$45,$B237&lt;Input!$C$25),PMT(Input!$C$37/(100*12),(OFFSET($A$4,MATCH(Input!$C$25,$B$4:$B$1004,1),0,1,1)-OFFSET($A$4,MATCH(Input!$C$45,$B$4:$B$620,1),0,1,1)),$J$4,-1*Input!$C$38,1),0)</f>
        <v>0</v>
      </c>
      <c r="H237" s="78" t="n">
        <f aca="false">IF($B237&lt;Input!$C$25,(($H236+$E237+$F237+$G237)*(1+Input!$C$37/(100*12))),0)</f>
        <v>455223.247164965</v>
      </c>
    </row>
    <row r="238" customFormat="false" ht="12.8" hidden="false" customHeight="false" outlineLevel="0" collapsed="false">
      <c r="A238" s="76" t="n">
        <v>234</v>
      </c>
      <c r="B238" s="77" t="n">
        <f aca="false">EOMONTH(Input!$C$7,A238)</f>
        <v>50040</v>
      </c>
      <c r="C238" s="76" t="n">
        <f aca="false">DATEDIF(Input!$C$23,$B238,"Y")</f>
        <v>59</v>
      </c>
      <c r="E238" s="78" t="n">
        <f aca="false">Salary_01!$E238*(Input!$C$36/100)</f>
        <v>509.88391038473</v>
      </c>
      <c r="F238" s="78" t="n">
        <f aca="false">-1*Salary_01!$I238</f>
        <v>509.88391038473</v>
      </c>
      <c r="G238" s="78" t="n">
        <f aca="true">IF(AND($B238&gt;Input!$C$45,$B238&lt;Input!$C$25),PMT(Input!$C$37/(100*12),(OFFSET($A$4,MATCH(Input!$C$25,$B$4:$B$1004,1),0,1,1)-OFFSET($A$4,MATCH(Input!$C$45,$B$4:$B$620,1),0,1,1)),$J$4,-1*Input!$C$38,1),0)</f>
        <v>0</v>
      </c>
      <c r="H238" s="78" t="n">
        <f aca="false">IF($B238&lt;Input!$C$25,(($H237+$E238+$F238+$G238)*(1+Input!$C$37/(100*12))),0)</f>
        <v>458144.027548175</v>
      </c>
    </row>
    <row r="239" customFormat="false" ht="12.8" hidden="false" customHeight="false" outlineLevel="0" collapsed="false">
      <c r="A239" s="76" t="n">
        <v>235</v>
      </c>
      <c r="B239" s="77" t="n">
        <f aca="false">EOMONTH(Input!$C$7,A239)</f>
        <v>50071</v>
      </c>
      <c r="C239" s="76" t="n">
        <f aca="false">DATEDIF(Input!$C$23,$B239,"Y")</f>
        <v>59</v>
      </c>
      <c r="E239" s="78" t="n">
        <f aca="false">Salary_01!$E239*(Input!$C$36/100)</f>
        <v>509.88391038473</v>
      </c>
      <c r="F239" s="78" t="n">
        <f aca="false">-1*Salary_01!$I239</f>
        <v>509.88391038473</v>
      </c>
      <c r="G239" s="78" t="n">
        <f aca="true">IF(AND($B239&gt;Input!$C$45,$B239&lt;Input!$C$25),PMT(Input!$C$37/(100*12),(OFFSET($A$4,MATCH(Input!$C$25,$B$4:$B$1004,1),0,1,1)-OFFSET($A$4,MATCH(Input!$C$45,$B$4:$B$620,1),0,1,1)),$J$4,-1*Input!$C$38,1),0)</f>
        <v>0</v>
      </c>
      <c r="H239" s="78" t="n">
        <f aca="false">IF($B239&lt;Input!$C$25,(($H238+$E239+$F239+$G239)*(1+Input!$C$37/(100*12))),0)</f>
        <v>461076.977849648</v>
      </c>
    </row>
    <row r="240" customFormat="false" ht="12.8" hidden="false" customHeight="false" outlineLevel="0" collapsed="false">
      <c r="A240" s="76" t="n">
        <v>236</v>
      </c>
      <c r="B240" s="77" t="n">
        <f aca="false">EOMONTH(Input!$C$7,A240)</f>
        <v>50099</v>
      </c>
      <c r="C240" s="76" t="n">
        <f aca="false">DATEDIF(Input!$C$23,$B240,"Y")</f>
        <v>59</v>
      </c>
      <c r="E240" s="78" t="n">
        <f aca="false">Salary_01!$E240*(Input!$C$36/100)</f>
        <v>509.88391038473</v>
      </c>
      <c r="F240" s="78" t="n">
        <f aca="false">-1*Salary_01!$I240</f>
        <v>509.88391038473</v>
      </c>
      <c r="G240" s="78" t="n">
        <f aca="true">IF(AND($B240&gt;Input!$C$45,$B240&lt;Input!$C$25),PMT(Input!$C$37/(100*12),(OFFSET($A$4,MATCH(Input!$C$25,$B$4:$B$1004,1),0,1,1)-OFFSET($A$4,MATCH(Input!$C$45,$B$4:$B$620,1),0,1,1)),$J$4,-1*Input!$C$38,1),0)</f>
        <v>0</v>
      </c>
      <c r="H240" s="78" t="n">
        <f aca="false">IF($B240&lt;Input!$C$25,(($H239+$E240+$F240+$G240)*(1+Input!$C$37/(100*12))),0)</f>
        <v>464022.148777378</v>
      </c>
    </row>
    <row r="241" customFormat="false" ht="12.8" hidden="false" customHeight="false" outlineLevel="0" collapsed="false">
      <c r="A241" s="76" t="n">
        <v>237</v>
      </c>
      <c r="B241" s="77" t="n">
        <f aca="false">EOMONTH(Input!$C$7,A241)</f>
        <v>50130</v>
      </c>
      <c r="C241" s="76" t="n">
        <f aca="false">DATEDIF(Input!$C$23,$B241,"Y")</f>
        <v>59</v>
      </c>
      <c r="E241" s="78" t="n">
        <f aca="false">Salary_01!$E241*(Input!$C$36/100)</f>
        <v>509.88391038473</v>
      </c>
      <c r="F241" s="78" t="n">
        <f aca="false">-1*Salary_01!$I241</f>
        <v>509.88391038473</v>
      </c>
      <c r="G241" s="78" t="n">
        <f aca="true">IF(AND($B241&gt;Input!$C$45,$B241&lt;Input!$C$25),PMT(Input!$C$37/(100*12),(OFFSET($A$4,MATCH(Input!$C$25,$B$4:$B$1004,1),0,1,1)-OFFSET($A$4,MATCH(Input!$C$45,$B$4:$B$620,1),0,1,1)),$J$4,-1*Input!$C$38,1),0)</f>
        <v>0</v>
      </c>
      <c r="H241" s="78" t="n">
        <f aca="false">IF($B241&lt;Input!$C$25,(($H240+$E241+$F241+$G241)*(1+Input!$C$37/(100*12))),0)</f>
        <v>466979.591250639</v>
      </c>
    </row>
    <row r="242" customFormat="false" ht="12.8" hidden="false" customHeight="false" outlineLevel="0" collapsed="false">
      <c r="A242" s="76" t="n">
        <v>238</v>
      </c>
      <c r="B242" s="77" t="n">
        <f aca="false">EOMONTH(Input!$C$7,A242)</f>
        <v>50160</v>
      </c>
      <c r="C242" s="76" t="n">
        <f aca="false">DATEDIF(Input!$C$23,$B242,"Y")</f>
        <v>59</v>
      </c>
      <c r="E242" s="78" t="n">
        <f aca="false">Salary_01!$E242*(Input!$C$36/100)</f>
        <v>509.88391038473</v>
      </c>
      <c r="F242" s="78" t="n">
        <f aca="false">-1*Salary_01!$I242</f>
        <v>509.88391038473</v>
      </c>
      <c r="G242" s="78" t="n">
        <f aca="true">IF(AND($B242&gt;Input!$C$45,$B242&lt;Input!$C$25),PMT(Input!$C$37/(100*12),(OFFSET($A$4,MATCH(Input!$C$25,$B$4:$B$1004,1),0,1,1)-OFFSET($A$4,MATCH(Input!$C$45,$B$4:$B$620,1),0,1,1)),$J$4,-1*Input!$C$38,1),0)</f>
        <v>0</v>
      </c>
      <c r="H242" s="78" t="n">
        <f aca="false">IF($B242&lt;Input!$C$25,(($H241+$E242+$F242+$G242)*(1+Input!$C$37/(100*12))),0)</f>
        <v>469949.356400873</v>
      </c>
    </row>
    <row r="243" customFormat="false" ht="12.8" hidden="false" customHeight="false" outlineLevel="0" collapsed="false">
      <c r="A243" s="76" t="n">
        <v>239</v>
      </c>
      <c r="B243" s="77" t="n">
        <f aca="false">EOMONTH(Input!$C$7,A243)</f>
        <v>50191</v>
      </c>
      <c r="C243" s="76" t="n">
        <f aca="false">DATEDIF(Input!$C$23,$B243,"Y")</f>
        <v>60</v>
      </c>
      <c r="E243" s="78" t="n">
        <f aca="false">Salary_01!$E243*(Input!$C$36/100)</f>
        <v>509.88391038473</v>
      </c>
      <c r="F243" s="78" t="n">
        <f aca="false">-1*Salary_01!$I243</f>
        <v>509.88391038473</v>
      </c>
      <c r="G243" s="78" t="n">
        <f aca="true">IF(AND($B243&gt;Input!$C$45,$B243&lt;Input!$C$25),PMT(Input!$C$37/(100*12),(OFFSET($A$4,MATCH(Input!$C$25,$B$4:$B$1004,1),0,1,1)-OFFSET($A$4,MATCH(Input!$C$45,$B$4:$B$620,1),0,1,1)),$J$4,-1*Input!$C$38,1),0)</f>
        <v>0</v>
      </c>
      <c r="H243" s="78" t="n">
        <f aca="false">IF($B243&lt;Input!$C$25,(($H242+$E243+$F243+$G243)*(1+Input!$C$37/(100*12))),0)</f>
        <v>472931.495572566</v>
      </c>
    </row>
    <row r="244" customFormat="false" ht="12.8" hidden="false" customHeight="false" outlineLevel="0" collapsed="false">
      <c r="A244" s="76" t="n">
        <v>240</v>
      </c>
      <c r="B244" s="77" t="n">
        <f aca="false">EOMONTH(Input!$C$7,A244)</f>
        <v>50221</v>
      </c>
      <c r="C244" s="76" t="n">
        <f aca="false">DATEDIF(Input!$C$23,$B244,"Y")</f>
        <v>60</v>
      </c>
      <c r="E244" s="78" t="n">
        <f aca="false">Salary_01!$E244*(Input!$C$36/100)</f>
        <v>520.081588592424</v>
      </c>
      <c r="F244" s="78" t="n">
        <f aca="false">-1*Salary_01!$I244</f>
        <v>520.081588592424</v>
      </c>
      <c r="G244" s="78" t="n">
        <f aca="true">IF(AND($B244&gt;Input!$C$45,$B244&lt;Input!$C$25),PMT(Input!$C$37/(100*12),(OFFSET($A$4,MATCH(Input!$C$25,$B$4:$B$1004,1),0,1,1)-OFFSET($A$4,MATCH(Input!$C$45,$B$4:$B$620,1),0,1,1)),$J$4,-1*Input!$C$38,1),0)</f>
        <v>0</v>
      </c>
      <c r="H244" s="78" t="n">
        <f aca="false">IF($B244&lt;Input!$C$25,(($H243+$E244+$F244+$G244)*(1+Input!$C$37/(100*12))),0)</f>
        <v>475946.540661208</v>
      </c>
    </row>
    <row r="245" customFormat="false" ht="12.8" hidden="false" customHeight="false" outlineLevel="0" collapsed="false">
      <c r="A245" s="76" t="n">
        <v>241</v>
      </c>
      <c r="B245" s="77" t="n">
        <f aca="false">EOMONTH(Input!$C$7,A245)</f>
        <v>50252</v>
      </c>
      <c r="C245" s="76" t="n">
        <f aca="false">DATEDIF(Input!$C$23,$B245,"Y")</f>
        <v>60</v>
      </c>
      <c r="E245" s="78" t="n">
        <f aca="false">Salary_01!$E245*(Input!$C$36/100)</f>
        <v>520.081588592424</v>
      </c>
      <c r="F245" s="78" t="n">
        <f aca="false">-1*Salary_01!$I245</f>
        <v>520.081588592424</v>
      </c>
      <c r="G245" s="78" t="n">
        <f aca="true">IF(AND($B245&gt;Input!$C$45,$B245&lt;Input!$C$25),PMT(Input!$C$37/(100*12),(OFFSET($A$4,MATCH(Input!$C$25,$B$4:$B$1004,1),0,1,1)-OFFSET($A$4,MATCH(Input!$C$45,$B$4:$B$620,1),0,1,1)),$J$4,-1*Input!$C$38,1),0)</f>
        <v>0</v>
      </c>
      <c r="H245" s="78" t="n">
        <f aca="false">IF($B245&lt;Input!$C$25,(($H244+$E245+$F245+$G245)*(1+Input!$C$37/(100*12))),0)</f>
        <v>478974.14843772</v>
      </c>
    </row>
    <row r="246" customFormat="false" ht="12.8" hidden="false" customHeight="false" outlineLevel="0" collapsed="false">
      <c r="A246" s="76" t="n">
        <v>242</v>
      </c>
      <c r="B246" s="77" t="n">
        <f aca="false">EOMONTH(Input!$C$7,A246)</f>
        <v>50283</v>
      </c>
      <c r="C246" s="76" t="n">
        <f aca="false">DATEDIF(Input!$C$23,$B246,"Y")</f>
        <v>60</v>
      </c>
      <c r="E246" s="78" t="n">
        <f aca="false">Salary_01!$E246*(Input!$C$36/100)</f>
        <v>520.081588592424</v>
      </c>
      <c r="F246" s="78" t="n">
        <f aca="false">-1*Salary_01!$I246</f>
        <v>520.081588592424</v>
      </c>
      <c r="G246" s="78" t="n">
        <f aca="true">IF(AND($B246&gt;Input!$C$45,$B246&lt;Input!$C$25),PMT(Input!$C$37/(100*12),(OFFSET($A$4,MATCH(Input!$C$25,$B$4:$B$1004,1),0,1,1)-OFFSET($A$4,MATCH(Input!$C$45,$B$4:$B$620,1),0,1,1)),$J$4,-1*Input!$C$38,1),0)</f>
        <v>0</v>
      </c>
      <c r="H246" s="78" t="n">
        <f aca="false">IF($B246&lt;Input!$C$25,(($H245+$E246+$F246+$G246)*(1+Input!$C$37/(100*12))),0)</f>
        <v>482014.371246633</v>
      </c>
    </row>
    <row r="247" customFormat="false" ht="12.8" hidden="false" customHeight="false" outlineLevel="0" collapsed="false">
      <c r="A247" s="76" t="n">
        <v>243</v>
      </c>
      <c r="B247" s="77" t="n">
        <f aca="false">EOMONTH(Input!$C$7,A247)</f>
        <v>50313</v>
      </c>
      <c r="C247" s="76" t="n">
        <f aca="false">DATEDIF(Input!$C$23,$B247,"Y")</f>
        <v>60</v>
      </c>
      <c r="E247" s="78" t="n">
        <f aca="false">Salary_01!$E247*(Input!$C$36/100)</f>
        <v>520.081588592424</v>
      </c>
      <c r="F247" s="78" t="n">
        <f aca="false">-1*Salary_01!$I247</f>
        <v>520.081588592424</v>
      </c>
      <c r="G247" s="78" t="n">
        <f aca="true">IF(AND($B247&gt;Input!$C$45,$B247&lt;Input!$C$25),PMT(Input!$C$37/(100*12),(OFFSET($A$4,MATCH(Input!$C$25,$B$4:$B$1004,1),0,1,1)-OFFSET($A$4,MATCH(Input!$C$45,$B$4:$B$620,1),0,1,1)),$J$4,-1*Input!$C$38,1),0)</f>
        <v>0</v>
      </c>
      <c r="H247" s="78" t="n">
        <f aca="false">IF($B247&lt;Input!$C$25,(($H246+$E247+$F247+$G247)*(1+Input!$C$37/(100*12))),0)</f>
        <v>485067.261650584</v>
      </c>
    </row>
    <row r="248" customFormat="false" ht="12.8" hidden="false" customHeight="false" outlineLevel="0" collapsed="false">
      <c r="A248" s="76" t="n">
        <v>244</v>
      </c>
      <c r="B248" s="77" t="n">
        <f aca="false">EOMONTH(Input!$C$7,A248)</f>
        <v>50344</v>
      </c>
      <c r="C248" s="76" t="n">
        <f aca="false">DATEDIF(Input!$C$23,$B248,"Y")</f>
        <v>60</v>
      </c>
      <c r="E248" s="78" t="n">
        <f aca="false">Salary_01!$E248*(Input!$C$36/100)</f>
        <v>520.081588592424</v>
      </c>
      <c r="F248" s="78" t="n">
        <f aca="false">-1*Salary_01!$I248</f>
        <v>520.081588592424</v>
      </c>
      <c r="G248" s="78" t="n">
        <f aca="true">IF(AND($B248&gt;Input!$C$45,$B248&lt;Input!$C$25),PMT(Input!$C$37/(100*12),(OFFSET($A$4,MATCH(Input!$C$25,$B$4:$B$1004,1),0,1,1)-OFFSET($A$4,MATCH(Input!$C$45,$B$4:$B$620,1),0,1,1)),$J$4,-1*Input!$C$38,1),0)</f>
        <v>0</v>
      </c>
      <c r="H248" s="78" t="n">
        <f aca="false">IF($B248&lt;Input!$C$25,(($H247+$E248+$F248+$G248)*(1+Input!$C$37/(100*12))),0)</f>
        <v>488132.872431218</v>
      </c>
    </row>
    <row r="249" customFormat="false" ht="12.8" hidden="false" customHeight="false" outlineLevel="0" collapsed="false">
      <c r="A249" s="76" t="n">
        <v>245</v>
      </c>
      <c r="B249" s="77" t="n">
        <f aca="false">EOMONTH(Input!$C$7,A249)</f>
        <v>50374</v>
      </c>
      <c r="C249" s="76" t="n">
        <f aca="false">DATEDIF(Input!$C$23,$B249,"Y")</f>
        <v>60</v>
      </c>
      <c r="E249" s="78" t="n">
        <f aca="false">Salary_01!$E249*(Input!$C$36/100)</f>
        <v>520.081588592424</v>
      </c>
      <c r="F249" s="78" t="n">
        <f aca="false">-1*Salary_01!$I249</f>
        <v>520.081588592424</v>
      </c>
      <c r="G249" s="78" t="n">
        <f aca="true">IF(AND($B249&gt;Input!$C$45,$B249&lt;Input!$C$25),PMT(Input!$C$37/(100*12),(OFFSET($A$4,MATCH(Input!$C$25,$B$4:$B$1004,1),0,1,1)-OFFSET($A$4,MATCH(Input!$C$45,$B$4:$B$620,1),0,1,1)),$J$4,-1*Input!$C$38,1),0)</f>
        <v>0</v>
      </c>
      <c r="H249" s="78" t="n">
        <f aca="false">IF($B249&lt;Input!$C$25,(($H248+$E249+$F249+$G249)*(1+Input!$C$37/(100*12))),0)</f>
        <v>491211.256590105</v>
      </c>
    </row>
    <row r="250" customFormat="false" ht="12.8" hidden="false" customHeight="false" outlineLevel="0" collapsed="false">
      <c r="A250" s="76" t="n">
        <v>246</v>
      </c>
      <c r="B250" s="77" t="n">
        <f aca="false">EOMONTH(Input!$C$7,A250)</f>
        <v>50405</v>
      </c>
      <c r="C250" s="76" t="n">
        <f aca="false">DATEDIF(Input!$C$23,$B250,"Y")</f>
        <v>60</v>
      </c>
      <c r="E250" s="78" t="n">
        <f aca="false">Salary_01!$E250*(Input!$C$36/100)</f>
        <v>520.081588592424</v>
      </c>
      <c r="F250" s="78" t="n">
        <f aca="false">-1*Salary_01!$I250</f>
        <v>520.081588592424</v>
      </c>
      <c r="G250" s="78" t="n">
        <f aca="true">IF(AND($B250&gt;Input!$C$45,$B250&lt;Input!$C$25),PMT(Input!$C$37/(100*12),(OFFSET($A$4,MATCH(Input!$C$25,$B$4:$B$1004,1),0,1,1)-OFFSET($A$4,MATCH(Input!$C$45,$B$4:$B$620,1),0,1,1)),$J$4,-1*Input!$C$38,1),0)</f>
        <v>0</v>
      </c>
      <c r="H250" s="78" t="n">
        <f aca="false">IF($B250&lt;Input!$C$25,(($H249+$E250+$F250+$G250)*(1+Input!$C$37/(100*12))),0)</f>
        <v>494302.467349653</v>
      </c>
    </row>
    <row r="251" customFormat="false" ht="12.8" hidden="false" customHeight="false" outlineLevel="0" collapsed="false">
      <c r="A251" s="76" t="n">
        <v>247</v>
      </c>
      <c r="B251" s="77" t="n">
        <f aca="false">EOMONTH(Input!$C$7,A251)</f>
        <v>50436</v>
      </c>
      <c r="C251" s="76" t="n">
        <f aca="false">DATEDIF(Input!$C$23,$B251,"Y")</f>
        <v>60</v>
      </c>
      <c r="E251" s="78" t="n">
        <f aca="false">Salary_01!$E251*(Input!$C$36/100)</f>
        <v>520.081588592424</v>
      </c>
      <c r="F251" s="78" t="n">
        <f aca="false">-1*Salary_01!$I251</f>
        <v>520.081588592424</v>
      </c>
      <c r="G251" s="78" t="n">
        <f aca="true">IF(AND($B251&gt;Input!$C$45,$B251&lt;Input!$C$25),PMT(Input!$C$37/(100*12),(OFFSET($A$4,MATCH(Input!$C$25,$B$4:$B$1004,1),0,1,1)-OFFSET($A$4,MATCH(Input!$C$45,$B$4:$B$620,1),0,1,1)),$J$4,-1*Input!$C$38,1),0)</f>
        <v>0</v>
      </c>
      <c r="H251" s="78" t="n">
        <f aca="false">IF($B251&lt;Input!$C$25,(($H250+$E251+$F251+$G251)*(1+Input!$C$37/(100*12))),0)</f>
        <v>497406.558154033</v>
      </c>
    </row>
    <row r="252" customFormat="false" ht="12.8" hidden="false" customHeight="false" outlineLevel="0" collapsed="false">
      <c r="A252" s="76" t="n">
        <v>248</v>
      </c>
      <c r="B252" s="77" t="n">
        <f aca="false">EOMONTH(Input!$C$7,A252)</f>
        <v>50464</v>
      </c>
      <c r="C252" s="76" t="n">
        <f aca="false">DATEDIF(Input!$C$23,$B252,"Y")</f>
        <v>60</v>
      </c>
      <c r="E252" s="78" t="n">
        <f aca="false">Salary_01!$E252*(Input!$C$36/100)</f>
        <v>520.081588592424</v>
      </c>
      <c r="F252" s="78" t="n">
        <f aca="false">-1*Salary_01!$I252</f>
        <v>520.081588592424</v>
      </c>
      <c r="G252" s="78" t="n">
        <f aca="true">IF(AND($B252&gt;Input!$C$45,$B252&lt;Input!$C$25),PMT(Input!$C$37/(100*12),(OFFSET($A$4,MATCH(Input!$C$25,$B$4:$B$1004,1),0,1,1)-OFFSET($A$4,MATCH(Input!$C$45,$B$4:$B$620,1),0,1,1)),$J$4,-1*Input!$C$38,1),0)</f>
        <v>0</v>
      </c>
      <c r="H252" s="78" t="n">
        <f aca="false">IF($B252&lt;Input!$C$25,(($H251+$E252+$F252+$G252)*(1+Input!$C$37/(100*12))),0)</f>
        <v>500523.582670098</v>
      </c>
    </row>
    <row r="253" customFormat="false" ht="12.8" hidden="false" customHeight="false" outlineLevel="0" collapsed="false">
      <c r="A253" s="76" t="n">
        <v>249</v>
      </c>
      <c r="B253" s="77" t="n">
        <f aca="false">EOMONTH(Input!$C$7,A253)</f>
        <v>50495</v>
      </c>
      <c r="C253" s="76" t="n">
        <f aca="false">DATEDIF(Input!$C$23,$B253,"Y")</f>
        <v>60</v>
      </c>
      <c r="E253" s="78" t="n">
        <f aca="false">Salary_01!$E253*(Input!$C$36/100)</f>
        <v>520.081588592424</v>
      </c>
      <c r="F253" s="78" t="n">
        <f aca="false">-1*Salary_01!$I253</f>
        <v>520.081588592424</v>
      </c>
      <c r="G253" s="78" t="n">
        <f aca="true">IF(AND($B253&gt;Input!$C$45,$B253&lt;Input!$C$25),PMT(Input!$C$37/(100*12),(OFFSET($A$4,MATCH(Input!$C$25,$B$4:$B$1004,1),0,1,1)-OFFSET($A$4,MATCH(Input!$C$45,$B$4:$B$620,1),0,1,1)),$J$4,-1*Input!$C$38,1),0)</f>
        <v>0</v>
      </c>
      <c r="H253" s="78" t="n">
        <f aca="false">IF($B253&lt;Input!$C$25,(($H252+$E253+$F253+$G253)*(1+Input!$C$37/(100*12))),0)</f>
        <v>503653.594788313</v>
      </c>
    </row>
    <row r="254" customFormat="false" ht="12.8" hidden="false" customHeight="false" outlineLevel="0" collapsed="false">
      <c r="A254" s="76" t="n">
        <v>250</v>
      </c>
      <c r="B254" s="77" t="n">
        <f aca="false">EOMONTH(Input!$C$7,A254)</f>
        <v>50525</v>
      </c>
      <c r="C254" s="76" t="n">
        <f aca="false">DATEDIF(Input!$C$23,$B254,"Y")</f>
        <v>60</v>
      </c>
      <c r="E254" s="78" t="n">
        <f aca="false">Salary_01!$E254*(Input!$C$36/100)</f>
        <v>520.081588592424</v>
      </c>
      <c r="F254" s="78" t="n">
        <f aca="false">-1*Salary_01!$I254</f>
        <v>520.081588592424</v>
      </c>
      <c r="G254" s="78" t="n">
        <f aca="true">IF(AND($B254&gt;Input!$C$45,$B254&lt;Input!$C$25),PMT(Input!$C$37/(100*12),(OFFSET($A$4,MATCH(Input!$C$25,$B$4:$B$1004,1),0,1,1)-OFFSET($A$4,MATCH(Input!$C$45,$B$4:$B$620,1),0,1,1)),$J$4,-1*Input!$C$38,1),0)</f>
        <v>0</v>
      </c>
      <c r="H254" s="78" t="n">
        <f aca="false">IF($B254&lt;Input!$C$25,(($H253+$E254+$F254+$G254)*(1+Input!$C$37/(100*12))),0)</f>
        <v>506796.648623688</v>
      </c>
    </row>
    <row r="255" customFormat="false" ht="12.8" hidden="false" customHeight="false" outlineLevel="0" collapsed="false">
      <c r="A255" s="76" t="n">
        <v>251</v>
      </c>
      <c r="B255" s="77" t="n">
        <f aca="false">EOMONTH(Input!$C$7,A255)</f>
        <v>50556</v>
      </c>
      <c r="C255" s="76" t="n">
        <f aca="false">DATEDIF(Input!$C$23,$B255,"Y")</f>
        <v>61</v>
      </c>
      <c r="E255" s="78" t="n">
        <f aca="false">Salary_01!$E255*(Input!$C$36/100)</f>
        <v>520.081588592424</v>
      </c>
      <c r="F255" s="78" t="n">
        <f aca="false">-1*Salary_01!$I255</f>
        <v>520.081588592424</v>
      </c>
      <c r="G255" s="78" t="n">
        <f aca="true">IF(AND($B255&gt;Input!$C$45,$B255&lt;Input!$C$25),PMT(Input!$C$37/(100*12),(OFFSET($A$4,MATCH(Input!$C$25,$B$4:$B$1004,1),0,1,1)-OFFSET($A$4,MATCH(Input!$C$45,$B$4:$B$620,1),0,1,1)),$J$4,-1*Input!$C$38,1),0)</f>
        <v>0</v>
      </c>
      <c r="H255" s="78" t="n">
        <f aca="false">IF($B255&lt;Input!$C$25,(($H254+$E255+$F255+$G255)*(1+Input!$C$37/(100*12))),0)</f>
        <v>509952.79851671</v>
      </c>
    </row>
    <row r="256" customFormat="false" ht="12.8" hidden="false" customHeight="false" outlineLevel="0" collapsed="false">
      <c r="A256" s="76" t="n">
        <v>252</v>
      </c>
      <c r="B256" s="77" t="n">
        <f aca="false">EOMONTH(Input!$C$7,A256)</f>
        <v>50586</v>
      </c>
      <c r="C256" s="76" t="n">
        <f aca="false">DATEDIF(Input!$C$23,$B256,"Y")</f>
        <v>61</v>
      </c>
      <c r="E256" s="78" t="n">
        <f aca="false">Salary_01!$E256*(Input!$C$36/100)</f>
        <v>530.483220364273</v>
      </c>
      <c r="F256" s="78" t="n">
        <f aca="false">-1*Salary_01!$I256</f>
        <v>530.483220364273</v>
      </c>
      <c r="G256" s="78" t="n">
        <f aca="true">IF(AND($B256&gt;Input!$C$45,$B256&lt;Input!$C$25),PMT(Input!$C$37/(100*12),(OFFSET($A$4,MATCH(Input!$C$25,$B$4:$B$1004,1),0,1,1)-OFFSET($A$4,MATCH(Input!$C$45,$B$4:$B$620,1),0,1,1)),$J$4,-1*Input!$C$38,1),0)</f>
        <v>0</v>
      </c>
      <c r="H256" s="78" t="n">
        <f aca="false">IF($B256&lt;Input!$C$25,(($H255+$E256+$F256+$G256)*(1+Input!$C$37/(100*12))),0)</f>
        <v>513142.988978094</v>
      </c>
    </row>
    <row r="257" customFormat="false" ht="12.8" hidden="false" customHeight="false" outlineLevel="0" collapsed="false">
      <c r="A257" s="76" t="n">
        <v>253</v>
      </c>
      <c r="B257" s="77" t="n">
        <f aca="false">EOMONTH(Input!$C$7,A257)</f>
        <v>50617</v>
      </c>
      <c r="C257" s="76" t="n">
        <f aca="false">DATEDIF(Input!$C$23,$B257,"Y")</f>
        <v>61</v>
      </c>
      <c r="E257" s="78" t="n">
        <f aca="false">Salary_01!$E257*(Input!$C$36/100)</f>
        <v>530.483220364273</v>
      </c>
      <c r="F257" s="78" t="n">
        <f aca="false">-1*Salary_01!$I257</f>
        <v>530.483220364273</v>
      </c>
      <c r="G257" s="78" t="n">
        <f aca="true">IF(AND($B257&gt;Input!$C$45,$B257&lt;Input!$C$25),PMT(Input!$C$37/(100*12),(OFFSET($A$4,MATCH(Input!$C$25,$B$4:$B$1004,1),0,1,1)-OFFSET($A$4,MATCH(Input!$C$45,$B$4:$B$620,1),0,1,1)),$J$4,-1*Input!$C$38,1),0)</f>
        <v>0</v>
      </c>
      <c r="H257" s="78" t="n">
        <f aca="false">IF($B257&lt;Input!$C$25,(($H256+$E257+$F257+$G257)*(1+Input!$C$37/(100*12))),0)</f>
        <v>516346.471899734</v>
      </c>
    </row>
    <row r="258" customFormat="false" ht="12.8" hidden="false" customHeight="false" outlineLevel="0" collapsed="false">
      <c r="A258" s="76" t="n">
        <v>254</v>
      </c>
      <c r="B258" s="77" t="n">
        <f aca="false">EOMONTH(Input!$C$7,A258)</f>
        <v>50648</v>
      </c>
      <c r="C258" s="76" t="n">
        <f aca="false">DATEDIF(Input!$C$23,$B258,"Y")</f>
        <v>61</v>
      </c>
      <c r="E258" s="78" t="n">
        <f aca="false">Salary_01!$E258*(Input!$C$36/100)</f>
        <v>530.483220364273</v>
      </c>
      <c r="F258" s="78" t="n">
        <f aca="false">-1*Salary_01!$I258</f>
        <v>530.483220364273</v>
      </c>
      <c r="G258" s="78" t="n">
        <f aca="true">IF(AND($B258&gt;Input!$C$45,$B258&lt;Input!$C$25),PMT(Input!$C$37/(100*12),(OFFSET($A$4,MATCH(Input!$C$25,$B$4:$B$1004,1),0,1,1)-OFFSET($A$4,MATCH(Input!$C$45,$B$4:$B$620,1),0,1,1)),$J$4,-1*Input!$C$38,1),0)</f>
        <v>0</v>
      </c>
      <c r="H258" s="78" t="n">
        <f aca="false">IF($B258&lt;Input!$C$25,(($H257+$E258+$F258+$G258)*(1+Input!$C$37/(100*12))),0)</f>
        <v>519563.302666881</v>
      </c>
    </row>
    <row r="259" customFormat="false" ht="12.8" hidden="false" customHeight="false" outlineLevel="0" collapsed="false">
      <c r="A259" s="76" t="n">
        <v>255</v>
      </c>
      <c r="B259" s="77" t="n">
        <f aca="false">EOMONTH(Input!$C$7,A259)</f>
        <v>50678</v>
      </c>
      <c r="C259" s="76" t="n">
        <f aca="false">DATEDIF(Input!$C$23,$B259,"Y")</f>
        <v>61</v>
      </c>
      <c r="E259" s="78" t="n">
        <f aca="false">Salary_01!$E259*(Input!$C$36/100)</f>
        <v>530.483220364273</v>
      </c>
      <c r="F259" s="78" t="n">
        <f aca="false">-1*Salary_01!$I259</f>
        <v>530.483220364273</v>
      </c>
      <c r="G259" s="78" t="n">
        <f aca="true">IF(AND($B259&gt;Input!$C$45,$B259&lt;Input!$C$25),PMT(Input!$C$37/(100*12),(OFFSET($A$4,MATCH(Input!$C$25,$B$4:$B$1004,1),0,1,1)-OFFSET($A$4,MATCH(Input!$C$45,$B$4:$B$620,1),0,1,1)),$J$4,-1*Input!$C$38,1),0)</f>
        <v>0</v>
      </c>
      <c r="H259" s="78" t="n">
        <f aca="false">IF($B259&lt;Input!$C$25,(($H258+$E259+$F259+$G259)*(1+Input!$C$37/(100*12))),0)</f>
        <v>522793.536895558</v>
      </c>
    </row>
    <row r="260" customFormat="false" ht="12.8" hidden="false" customHeight="false" outlineLevel="0" collapsed="false">
      <c r="A260" s="76" t="n">
        <v>256</v>
      </c>
      <c r="B260" s="77" t="n">
        <f aca="false">EOMONTH(Input!$C$7,A260)</f>
        <v>50709</v>
      </c>
      <c r="C260" s="76" t="n">
        <f aca="false">DATEDIF(Input!$C$23,$B260,"Y")</f>
        <v>61</v>
      </c>
      <c r="E260" s="78" t="n">
        <f aca="false">Salary_01!$E260*(Input!$C$36/100)</f>
        <v>530.483220364273</v>
      </c>
      <c r="F260" s="78" t="n">
        <f aca="false">-1*Salary_01!$I260</f>
        <v>530.483220364273</v>
      </c>
      <c r="G260" s="78" t="n">
        <f aca="true">IF(AND($B260&gt;Input!$C$45,$B260&lt;Input!$C$25),PMT(Input!$C$37/(100*12),(OFFSET($A$4,MATCH(Input!$C$25,$B$4:$B$1004,1),0,1,1)-OFFSET($A$4,MATCH(Input!$C$45,$B$4:$B$620,1),0,1,1)),$J$4,-1*Input!$C$38,1),0)</f>
        <v>0</v>
      </c>
      <c r="H260" s="78" t="n">
        <f aca="false">IF($B260&lt;Input!$C$25,(($H259+$E260+$F260+$G260)*(1+Input!$C$37/(100*12))),0)</f>
        <v>526037.230433521</v>
      </c>
      <c r="J260" s="78"/>
    </row>
    <row r="261" customFormat="false" ht="12.8" hidden="false" customHeight="false" outlineLevel="0" collapsed="false">
      <c r="A261" s="76" t="n">
        <v>257</v>
      </c>
      <c r="B261" s="77" t="n">
        <f aca="false">EOMONTH(Input!$C$7,A261)</f>
        <v>50739</v>
      </c>
      <c r="C261" s="76" t="n">
        <f aca="false">DATEDIF(Input!$C$23,$B261,"Y")</f>
        <v>61</v>
      </c>
      <c r="E261" s="78" t="n">
        <f aca="false">Salary_01!$E261*(Input!$C$36/100)</f>
        <v>530.483220364273</v>
      </c>
      <c r="F261" s="78" t="n">
        <f aca="false">-1*Salary_01!$I261</f>
        <v>530.483220364273</v>
      </c>
      <c r="G261" s="78" t="n">
        <f aca="true">IF(AND($B261&gt;Input!$C$45,$B261&lt;Input!$C$25),PMT(Input!$C$37/(100*12),(OFFSET($A$4,MATCH(Input!$C$25,$B$4:$B$1004,1),0,1,1)-OFFSET($A$4,MATCH(Input!$C$45,$B$4:$B$620,1),0,1,1)),$J$4,-1*Input!$C$38,1),0)</f>
        <v>0</v>
      </c>
      <c r="H261" s="78" t="n">
        <f aca="false">IF($B261&lt;Input!$C$25,(($H260+$E261+$F261+$G261)*(1+Input!$C$37/(100*12))),0)</f>
        <v>529294.439361226</v>
      </c>
    </row>
    <row r="262" customFormat="false" ht="12.8" hidden="false" customHeight="false" outlineLevel="0" collapsed="false">
      <c r="A262" s="76" t="n">
        <v>258</v>
      </c>
      <c r="B262" s="77" t="n">
        <f aca="false">EOMONTH(Input!$C$7,A262)</f>
        <v>50770</v>
      </c>
      <c r="C262" s="76" t="n">
        <f aca="false">DATEDIF(Input!$C$23,$B262,"Y")</f>
        <v>61</v>
      </c>
      <c r="E262" s="78" t="n">
        <f aca="false">Salary_01!$E262*(Input!$C$36/100)</f>
        <v>530.483220364273</v>
      </c>
      <c r="F262" s="78" t="n">
        <f aca="false">-1*Salary_01!$I262</f>
        <v>530.483220364273</v>
      </c>
      <c r="G262" s="78" t="n">
        <f aca="true">IF(AND($B262&gt;Input!$C$45,$B262&lt;Input!$C$25),PMT(Input!$C$37/(100*12),(OFFSET($A$4,MATCH(Input!$C$25,$B$4:$B$1004,1),0,1,1)-OFFSET($A$4,MATCH(Input!$C$45,$B$4:$B$620,1),0,1,1)),$J$4,-1*Input!$C$38,1),0)</f>
        <v>0</v>
      </c>
      <c r="H262" s="78" t="n">
        <f aca="false">IF($B262&lt;Input!$C$25,(($H261+$E262+$F262+$G262)*(1+Input!$C$37/(100*12))),0)</f>
        <v>532565.219992796</v>
      </c>
    </row>
    <row r="263" customFormat="false" ht="12.8" hidden="false" customHeight="false" outlineLevel="0" collapsed="false">
      <c r="A263" s="76" t="n">
        <v>259</v>
      </c>
      <c r="B263" s="77" t="n">
        <f aca="false">EOMONTH(Input!$C$7,A263)</f>
        <v>50801</v>
      </c>
      <c r="C263" s="76" t="n">
        <f aca="false">DATEDIF(Input!$C$23,$B263,"Y")</f>
        <v>61</v>
      </c>
      <c r="E263" s="78" t="n">
        <f aca="false">Salary_01!$E263*(Input!$C$36/100)</f>
        <v>530.483220364273</v>
      </c>
      <c r="F263" s="78" t="n">
        <f aca="false">-1*Salary_01!$I263</f>
        <v>530.483220364273</v>
      </c>
      <c r="G263" s="78" t="n">
        <f aca="true">IF(AND($B263&gt;Input!$C$45,$B263&lt;Input!$C$25),PMT(Input!$C$37/(100*12),(OFFSET($A$4,MATCH(Input!$C$25,$B$4:$B$1004,1),0,1,1)-OFFSET($A$4,MATCH(Input!$C$45,$B$4:$B$620,1),0,1,1)),$J$4,-1*Input!$C$38,1),0)</f>
        <v>0</v>
      </c>
      <c r="H263" s="78" t="n">
        <f aca="false">IF($B263&lt;Input!$C$25,(($H262+$E263+$F263+$G263)*(1+Input!$C$37/(100*12))),0)</f>
        <v>535849.628876998</v>
      </c>
    </row>
    <row r="264" customFormat="false" ht="12.8" hidden="false" customHeight="false" outlineLevel="0" collapsed="false">
      <c r="A264" s="76" t="n">
        <v>260</v>
      </c>
      <c r="B264" s="77" t="n">
        <f aca="false">EOMONTH(Input!$C$7,A264)</f>
        <v>50829</v>
      </c>
      <c r="C264" s="76" t="n">
        <f aca="false">DATEDIF(Input!$C$23,$B264,"Y")</f>
        <v>61</v>
      </c>
      <c r="E264" s="78" t="n">
        <f aca="false">Salary_01!$E264*(Input!$C$36/100)</f>
        <v>530.483220364273</v>
      </c>
      <c r="F264" s="78" t="n">
        <f aca="false">-1*Salary_01!$I264</f>
        <v>530.483220364273</v>
      </c>
      <c r="G264" s="78" t="n">
        <f aca="true">IF(AND($B264&gt;Input!$C$45,$B264&lt;Input!$C$25),PMT(Input!$C$37/(100*12),(OFFSET($A$4,MATCH(Input!$C$25,$B$4:$B$1004,1),0,1,1)-OFFSET($A$4,MATCH(Input!$C$45,$B$4:$B$620,1),0,1,1)),$J$4,-1*Input!$C$38,1),0)</f>
        <v>0</v>
      </c>
      <c r="H264" s="78" t="n">
        <f aca="false">IF($B264&lt;Input!$C$25,(($H263+$E264+$F264+$G264)*(1+Input!$C$37/(100*12))),0)</f>
        <v>539147.722798217</v>
      </c>
    </row>
    <row r="265" customFormat="false" ht="12.8" hidden="false" customHeight="false" outlineLevel="0" collapsed="false">
      <c r="A265" s="76" t="n">
        <v>261</v>
      </c>
      <c r="B265" s="77" t="n">
        <f aca="false">EOMONTH(Input!$C$7,A265)</f>
        <v>50860</v>
      </c>
      <c r="C265" s="76" t="n">
        <f aca="false">DATEDIF(Input!$C$23,$B265,"Y")</f>
        <v>61</v>
      </c>
      <c r="E265" s="78" t="n">
        <f aca="false">Salary_01!$E265*(Input!$C$36/100)</f>
        <v>530.483220364273</v>
      </c>
      <c r="F265" s="78" t="n">
        <f aca="false">-1*Salary_01!$I265</f>
        <v>530.483220364273</v>
      </c>
      <c r="G265" s="78" t="n">
        <f aca="true">IF(AND($B265&gt;Input!$C$45,$B265&lt;Input!$C$25),PMT(Input!$C$37/(100*12),(OFFSET($A$4,MATCH(Input!$C$25,$B$4:$B$1004,1),0,1,1)-OFFSET($A$4,MATCH(Input!$C$45,$B$4:$B$620,1),0,1,1)),$J$4,-1*Input!$C$38,1),0)</f>
        <v>0</v>
      </c>
      <c r="H265" s="78" t="n">
        <f aca="false">IF($B265&lt;Input!$C$25,(($H264+$E265+$F265+$G265)*(1+Input!$C$37/(100*12))),0)</f>
        <v>542459.558777441</v>
      </c>
    </row>
    <row r="266" customFormat="false" ht="12.8" hidden="false" customHeight="false" outlineLevel="0" collapsed="false">
      <c r="A266" s="76" t="n">
        <v>262</v>
      </c>
      <c r="B266" s="77" t="n">
        <f aca="false">EOMONTH(Input!$C$7,A266)</f>
        <v>50890</v>
      </c>
      <c r="C266" s="76" t="n">
        <f aca="false">DATEDIF(Input!$C$23,$B266,"Y")</f>
        <v>61</v>
      </c>
      <c r="E266" s="78" t="n">
        <f aca="false">Salary_01!$E266*(Input!$C$36/100)</f>
        <v>530.483220364273</v>
      </c>
      <c r="F266" s="78" t="n">
        <f aca="false">-1*Salary_01!$I266</f>
        <v>530.483220364273</v>
      </c>
      <c r="G266" s="78" t="n">
        <f aca="true">IF(AND($B266&gt;Input!$C$45,$B266&lt;Input!$C$25),PMT(Input!$C$37/(100*12),(OFFSET($A$4,MATCH(Input!$C$25,$B$4:$B$1004,1),0,1,1)-OFFSET($A$4,MATCH(Input!$C$45,$B$4:$B$620,1),0,1,1)),$J$4,-1*Input!$C$38,1),0)</f>
        <v>0</v>
      </c>
      <c r="H266" s="78" t="n">
        <f aca="false">IF($B266&lt;Input!$C$25,(($H265+$E266+$F266+$G266)*(1+Input!$C$37/(100*12))),0)</f>
        <v>545785.194073246</v>
      </c>
    </row>
    <row r="267" customFormat="false" ht="12.8" hidden="false" customHeight="false" outlineLevel="0" collapsed="false">
      <c r="A267" s="76" t="n">
        <v>263</v>
      </c>
      <c r="B267" s="77" t="n">
        <f aca="false">EOMONTH(Input!$C$7,A267)</f>
        <v>50921</v>
      </c>
      <c r="C267" s="76" t="n">
        <f aca="false">DATEDIF(Input!$C$23,$B267,"Y")</f>
        <v>62</v>
      </c>
      <c r="E267" s="78" t="n">
        <f aca="false">Salary_01!$E267*(Input!$C$36/100)</f>
        <v>530.483220364273</v>
      </c>
      <c r="F267" s="78" t="n">
        <f aca="false">-1*Salary_01!$I267</f>
        <v>530.483220364273</v>
      </c>
      <c r="G267" s="78" t="n">
        <f aca="true">IF(AND($B267&gt;Input!$C$45,$B267&lt;Input!$C$25),PMT(Input!$C$37/(100*12),(OFFSET($A$4,MATCH(Input!$C$25,$B$4:$B$1004,1),0,1,1)-OFFSET($A$4,MATCH(Input!$C$45,$B$4:$B$620,1),0,1,1)),$J$4,-1*Input!$C$38,1),0)</f>
        <v>0</v>
      </c>
      <c r="H267" s="78" t="n">
        <f aca="false">IF($B267&lt;Input!$C$25,(($H266+$E267+$F267+$G267)*(1+Input!$C$37/(100*12))),0)</f>
        <v>549124.686182783</v>
      </c>
    </row>
    <row r="268" customFormat="false" ht="12.8" hidden="false" customHeight="false" outlineLevel="0" collapsed="false">
      <c r="A268" s="76" t="n">
        <v>264</v>
      </c>
      <c r="B268" s="77" t="n">
        <f aca="false">EOMONTH(Input!$C$7,A268)</f>
        <v>50951</v>
      </c>
      <c r="C268" s="76" t="n">
        <f aca="false">DATEDIF(Input!$C$23,$B268,"Y")</f>
        <v>62</v>
      </c>
      <c r="E268" s="78" t="n">
        <f aca="false">Salary_01!$E268*(Input!$C$36/100)</f>
        <v>541.092884771558</v>
      </c>
      <c r="F268" s="78" t="n">
        <f aca="false">-1*Salary_01!$I268</f>
        <v>541.092884771558</v>
      </c>
      <c r="G268" s="78" t="n">
        <f aca="true">IF(AND($B268&gt;Input!$C$45,$B268&lt;Input!$C$25),PMT(Input!$C$37/(100*12),(OFFSET($A$4,MATCH(Input!$C$25,$B$4:$B$1004,1),0,1,1)-OFFSET($A$4,MATCH(Input!$C$45,$B$4:$B$620,1),0,1,1)),$J$4,-1*Input!$C$38,1),0)</f>
        <v>0</v>
      </c>
      <c r="H268" s="78" t="n">
        <f aca="false">IF($B268&lt;Input!$C$25,(($H267+$E268+$F268+$G268)*(1+Input!$C$37/(100*12))),0)</f>
        <v>552499.40058546</v>
      </c>
    </row>
    <row r="269" customFormat="false" ht="12.8" hidden="false" customHeight="false" outlineLevel="0" collapsed="false">
      <c r="A269" s="76" t="n">
        <v>265</v>
      </c>
      <c r="B269" s="77" t="n">
        <f aca="false">EOMONTH(Input!$C$7,A269)</f>
        <v>50982</v>
      </c>
      <c r="C269" s="76" t="n">
        <f aca="false">DATEDIF(Input!$C$23,$B269,"Y")</f>
        <v>62</v>
      </c>
      <c r="E269" s="78" t="n">
        <f aca="false">Salary_01!$E269*(Input!$C$36/100)</f>
        <v>541.092884771558</v>
      </c>
      <c r="F269" s="78" t="n">
        <f aca="false">-1*Salary_01!$I269</f>
        <v>541.092884771558</v>
      </c>
      <c r="G269" s="78" t="n">
        <f aca="true">IF(AND($B269&gt;Input!$C$45,$B269&lt;Input!$C$25),PMT(Input!$C$37/(100*12),(OFFSET($A$4,MATCH(Input!$C$25,$B$4:$B$1004,1),0,1,1)-OFFSET($A$4,MATCH(Input!$C$45,$B$4:$B$620,1),0,1,1)),$J$4,-1*Input!$C$38,1),0)</f>
        <v>0</v>
      </c>
      <c r="H269" s="78" t="n">
        <f aca="false">IF($B269&lt;Input!$C$25,(($H268+$E269+$F269+$G269)*(1+Input!$C$37/(100*12))),0)</f>
        <v>555888.176298149</v>
      </c>
    </row>
    <row r="270" customFormat="false" ht="12.8" hidden="false" customHeight="false" outlineLevel="0" collapsed="false">
      <c r="A270" s="76" t="n">
        <v>266</v>
      </c>
      <c r="B270" s="77" t="n">
        <f aca="false">EOMONTH(Input!$C$7,A270)</f>
        <v>51013</v>
      </c>
      <c r="C270" s="76" t="n">
        <f aca="false">DATEDIF(Input!$C$23,$B270,"Y")</f>
        <v>62</v>
      </c>
      <c r="E270" s="78" t="n">
        <f aca="false">Salary_01!$E270*(Input!$C$36/100)</f>
        <v>541.092884771558</v>
      </c>
      <c r="F270" s="78" t="n">
        <f aca="false">-1*Salary_01!$I270</f>
        <v>541.092884771558</v>
      </c>
      <c r="G270" s="78" t="n">
        <f aca="true">IF(AND($B270&gt;Input!$C$45,$B270&lt;Input!$C$25),PMT(Input!$C$37/(100*12),(OFFSET($A$4,MATCH(Input!$C$25,$B$4:$B$1004,1),0,1,1)-OFFSET($A$4,MATCH(Input!$C$45,$B$4:$B$620,1),0,1,1)),$J$4,-1*Input!$C$38,1),0)</f>
        <v>0</v>
      </c>
      <c r="H270" s="78" t="n">
        <f aca="false">IF($B270&lt;Input!$C$25,(($H269+$E270+$F270+$G270)*(1+Input!$C$37/(100*12))),0)</f>
        <v>559291.071909641</v>
      </c>
    </row>
    <row r="271" customFormat="false" ht="12.8" hidden="false" customHeight="false" outlineLevel="0" collapsed="false">
      <c r="A271" s="76" t="n">
        <v>267</v>
      </c>
      <c r="B271" s="77" t="n">
        <f aca="false">EOMONTH(Input!$C$7,A271)</f>
        <v>51043</v>
      </c>
      <c r="C271" s="76" t="n">
        <f aca="false">DATEDIF(Input!$C$23,$B271,"Y")</f>
        <v>62</v>
      </c>
      <c r="E271" s="78" t="n">
        <f aca="false">Salary_01!$E271*(Input!$C$36/100)</f>
        <v>541.092884771558</v>
      </c>
      <c r="F271" s="78" t="n">
        <f aca="false">-1*Salary_01!$I271</f>
        <v>541.092884771558</v>
      </c>
      <c r="G271" s="78" t="n">
        <f aca="true">IF(AND($B271&gt;Input!$C$45,$B271&lt;Input!$C$25),PMT(Input!$C$37/(100*12),(OFFSET($A$4,MATCH(Input!$C$25,$B$4:$B$1004,1),0,1,1)-OFFSET($A$4,MATCH(Input!$C$45,$B$4:$B$620,1),0,1,1)),$J$4,-1*Input!$C$38,1),0)</f>
        <v>0</v>
      </c>
      <c r="H271" s="78" t="n">
        <f aca="false">IF($B271&lt;Input!$C$25,(($H270+$E271+$F271+$G271)*(1+Input!$C$37/(100*12))),0)</f>
        <v>562708.146252847</v>
      </c>
    </row>
    <row r="272" customFormat="false" ht="12.8" hidden="false" customHeight="false" outlineLevel="0" collapsed="false">
      <c r="A272" s="76" t="n">
        <v>268</v>
      </c>
      <c r="B272" s="77" t="n">
        <f aca="false">EOMONTH(Input!$C$7,A272)</f>
        <v>51074</v>
      </c>
      <c r="C272" s="76" t="n">
        <f aca="false">DATEDIF(Input!$C$23,$B272,"Y")</f>
        <v>62</v>
      </c>
      <c r="E272" s="78" t="n">
        <f aca="false">Salary_01!$E272*(Input!$C$36/100)</f>
        <v>541.092884771558</v>
      </c>
      <c r="F272" s="78" t="n">
        <f aca="false">-1*Salary_01!$I272</f>
        <v>541.092884771558</v>
      </c>
      <c r="G272" s="78" t="n">
        <f aca="true">IF(AND($B272&gt;Input!$C$45,$B272&lt;Input!$C$25),PMT(Input!$C$37/(100*12),(OFFSET($A$4,MATCH(Input!$C$25,$B$4:$B$1004,1),0,1,1)-OFFSET($A$4,MATCH(Input!$C$45,$B$4:$B$620,1),0,1,1)),$J$4,-1*Input!$C$38,1),0)</f>
        <v>0</v>
      </c>
      <c r="H272" s="78" t="n">
        <f aca="false">IF($B272&lt;Input!$C$25,(($H271+$E272+$F272+$G272)*(1+Input!$C$37/(100*12))),0)</f>
        <v>566139.458405817</v>
      </c>
    </row>
    <row r="273" customFormat="false" ht="12.8" hidden="false" customHeight="false" outlineLevel="0" collapsed="false">
      <c r="A273" s="76" t="n">
        <v>269</v>
      </c>
      <c r="B273" s="77" t="n">
        <f aca="false">EOMONTH(Input!$C$7,A273)</f>
        <v>51104</v>
      </c>
      <c r="C273" s="76" t="n">
        <f aca="false">DATEDIF(Input!$C$23,$B273,"Y")</f>
        <v>62</v>
      </c>
      <c r="E273" s="78" t="n">
        <f aca="false">Salary_01!$E273*(Input!$C$36/100)</f>
        <v>541.092884771558</v>
      </c>
      <c r="F273" s="78" t="n">
        <f aca="false">-1*Salary_01!$I273</f>
        <v>541.092884771558</v>
      </c>
      <c r="G273" s="78" t="n">
        <f aca="true">IF(AND($B273&gt;Input!$C$45,$B273&lt;Input!$C$25),PMT(Input!$C$37/(100*12),(OFFSET($A$4,MATCH(Input!$C$25,$B$4:$B$1004,1),0,1,1)-OFFSET($A$4,MATCH(Input!$C$45,$B$4:$B$620,1),0,1,1)),$J$4,-1*Input!$C$38,1),0)</f>
        <v>0</v>
      </c>
      <c r="H273" s="78" t="n">
        <f aca="false">IF($B273&lt;Input!$C$25,(($H272+$E273+$F273+$G273)*(1+Input!$C$37/(100*12))),0)</f>
        <v>569585.067692757</v>
      </c>
    </row>
    <row r="274" customFormat="false" ht="12.8" hidden="false" customHeight="false" outlineLevel="0" collapsed="false">
      <c r="A274" s="76" t="n">
        <v>270</v>
      </c>
      <c r="B274" s="77" t="n">
        <f aca="false">EOMONTH(Input!$C$7,A274)</f>
        <v>51135</v>
      </c>
      <c r="C274" s="76" t="n">
        <f aca="false">DATEDIF(Input!$C$23,$B274,"Y")</f>
        <v>62</v>
      </c>
      <c r="E274" s="78" t="n">
        <f aca="false">Salary_01!$E274*(Input!$C$36/100)</f>
        <v>541.092884771558</v>
      </c>
      <c r="F274" s="78" t="n">
        <f aca="false">-1*Salary_01!$I274</f>
        <v>541.092884771558</v>
      </c>
      <c r="G274" s="78" t="n">
        <f aca="true">IF(AND($B274&gt;Input!$C$45,$B274&lt;Input!$C$25),PMT(Input!$C$37/(100*12),(OFFSET($A$4,MATCH(Input!$C$25,$B$4:$B$1004,1),0,1,1)-OFFSET($A$4,MATCH(Input!$C$45,$B$4:$B$620,1),0,1,1)),$J$4,-1*Input!$C$38,1),0)</f>
        <v>0</v>
      </c>
      <c r="H274" s="78" t="n">
        <f aca="false">IF($B274&lt;Input!$C$25,(($H273+$E274+$F274+$G274)*(1+Input!$C$37/(100*12))),0)</f>
        <v>573045.03368506</v>
      </c>
    </row>
    <row r="275" customFormat="false" ht="12.8" hidden="false" customHeight="false" outlineLevel="0" collapsed="false">
      <c r="A275" s="76" t="n">
        <v>271</v>
      </c>
      <c r="B275" s="77" t="n">
        <f aca="false">EOMONTH(Input!$C$7,A275)</f>
        <v>51166</v>
      </c>
      <c r="C275" s="76" t="n">
        <f aca="false">DATEDIF(Input!$C$23,$B275,"Y")</f>
        <v>62</v>
      </c>
      <c r="E275" s="78" t="n">
        <f aca="false">Salary_01!$E275*(Input!$C$36/100)</f>
        <v>541.092884771558</v>
      </c>
      <c r="F275" s="78" t="n">
        <f aca="false">-1*Salary_01!$I275</f>
        <v>541.092884771558</v>
      </c>
      <c r="G275" s="78" t="n">
        <f aca="true">IF(AND($B275&gt;Input!$C$45,$B275&lt;Input!$C$25),PMT(Input!$C$37/(100*12),(OFFSET($A$4,MATCH(Input!$C$25,$B$4:$B$1004,1),0,1,1)-OFFSET($A$4,MATCH(Input!$C$45,$B$4:$B$620,1),0,1,1)),$J$4,-1*Input!$C$38,1),0)</f>
        <v>0</v>
      </c>
      <c r="H275" s="78" t="n">
        <f aca="false">IF($B275&lt;Input!$C$25,(($H274+$E275+$F275+$G275)*(1+Input!$C$37/(100*12))),0)</f>
        <v>576519.416202331</v>
      </c>
    </row>
    <row r="276" customFormat="false" ht="12.8" hidden="false" customHeight="false" outlineLevel="0" collapsed="false">
      <c r="A276" s="76" t="n">
        <v>272</v>
      </c>
      <c r="B276" s="77" t="n">
        <f aca="false">EOMONTH(Input!$C$7,A276)</f>
        <v>51195</v>
      </c>
      <c r="C276" s="76" t="n">
        <f aca="false">DATEDIF(Input!$C$23,$B276,"Y")</f>
        <v>62</v>
      </c>
      <c r="E276" s="78" t="n">
        <f aca="false">Salary_01!$E276*(Input!$C$36/100)</f>
        <v>541.092884771558</v>
      </c>
      <c r="F276" s="78" t="n">
        <f aca="false">-1*Salary_01!$I276</f>
        <v>541.092884771558</v>
      </c>
      <c r="G276" s="78" t="n">
        <f aca="true">IF(AND($B276&gt;Input!$C$45,$B276&lt;Input!$C$25),PMT(Input!$C$37/(100*12),(OFFSET($A$4,MATCH(Input!$C$25,$B$4:$B$1004,1),0,1,1)-OFFSET($A$4,MATCH(Input!$C$45,$B$4:$B$620,1),0,1,1)),$J$4,-1*Input!$C$38,1),0)</f>
        <v>0</v>
      </c>
      <c r="H276" s="78" t="n">
        <f aca="false">IF($B276&lt;Input!$C$25,(($H275+$E276+$F276+$G276)*(1+Input!$C$37/(100*12))),0)</f>
        <v>580008.275313423</v>
      </c>
    </row>
    <row r="277" customFormat="false" ht="12.8" hidden="false" customHeight="false" outlineLevel="0" collapsed="false">
      <c r="A277" s="76" t="n">
        <v>273</v>
      </c>
      <c r="B277" s="77" t="n">
        <f aca="false">EOMONTH(Input!$C$7,A277)</f>
        <v>51226</v>
      </c>
      <c r="C277" s="76" t="n">
        <f aca="false">DATEDIF(Input!$C$23,$B277,"Y")</f>
        <v>62</v>
      </c>
      <c r="E277" s="78" t="n">
        <f aca="false">Salary_01!$E277*(Input!$C$36/100)</f>
        <v>541.092884771558</v>
      </c>
      <c r="F277" s="78" t="n">
        <f aca="false">-1*Salary_01!$I277</f>
        <v>541.092884771558</v>
      </c>
      <c r="G277" s="78" t="n">
        <f aca="true">IF(AND($B277&gt;Input!$C$45,$B277&lt;Input!$C$25),PMT(Input!$C$37/(100*12),(OFFSET($A$4,MATCH(Input!$C$25,$B$4:$B$1004,1),0,1,1)-OFFSET($A$4,MATCH(Input!$C$45,$B$4:$B$620,1),0,1,1)),$J$4,-1*Input!$C$38,1),0)</f>
        <v>0</v>
      </c>
      <c r="H277" s="78" t="n">
        <f aca="false">IF($B277&lt;Input!$C$25,(($H276+$E277+$F277+$G277)*(1+Input!$C$37/(100*12))),0)</f>
        <v>583511.671337478</v>
      </c>
    </row>
    <row r="278" customFormat="false" ht="12.8" hidden="false" customHeight="false" outlineLevel="0" collapsed="false">
      <c r="A278" s="76" t="n">
        <v>274</v>
      </c>
      <c r="B278" s="77" t="n">
        <f aca="false">EOMONTH(Input!$C$7,A278)</f>
        <v>51256</v>
      </c>
      <c r="C278" s="76" t="n">
        <f aca="false">DATEDIF(Input!$C$23,$B278,"Y")</f>
        <v>62</v>
      </c>
      <c r="E278" s="78" t="n">
        <f aca="false">Salary_01!$E278*(Input!$C$36/100)</f>
        <v>541.092884771558</v>
      </c>
      <c r="F278" s="78" t="n">
        <f aca="false">-1*Salary_01!$I278</f>
        <v>541.092884771558</v>
      </c>
      <c r="G278" s="78" t="n">
        <f aca="true">IF(AND($B278&gt;Input!$C$45,$B278&lt;Input!$C$25),PMT(Input!$C$37/(100*12),(OFFSET($A$4,MATCH(Input!$C$25,$B$4:$B$1004,1),0,1,1)-OFFSET($A$4,MATCH(Input!$C$45,$B$4:$B$620,1),0,1,1)),$J$4,-1*Input!$C$38,1),0)</f>
        <v>0</v>
      </c>
      <c r="H278" s="78" t="n">
        <f aca="false">IF($B278&lt;Input!$C$25,(($H277+$E278+$F278+$G278)*(1+Input!$C$37/(100*12))),0)</f>
        <v>587029.664844967</v>
      </c>
    </row>
    <row r="279" customFormat="false" ht="12.8" hidden="false" customHeight="false" outlineLevel="0" collapsed="false">
      <c r="A279" s="76" t="n">
        <v>275</v>
      </c>
      <c r="B279" s="77" t="n">
        <f aca="false">EOMONTH(Input!$C$7,A279)</f>
        <v>51287</v>
      </c>
      <c r="C279" s="76" t="n">
        <f aca="false">DATEDIF(Input!$C$23,$B279,"Y")</f>
        <v>63</v>
      </c>
      <c r="E279" s="78" t="n">
        <f aca="false">Salary_01!$E279*(Input!$C$36/100)</f>
        <v>541.092884771558</v>
      </c>
      <c r="F279" s="78" t="n">
        <f aca="false">-1*Salary_01!$I279</f>
        <v>541.092884771558</v>
      </c>
      <c r="G279" s="78" t="n">
        <f aca="true">IF(AND($B279&gt;Input!$C$45,$B279&lt;Input!$C$25),PMT(Input!$C$37/(100*12),(OFFSET($A$4,MATCH(Input!$C$25,$B$4:$B$1004,1),0,1,1)-OFFSET($A$4,MATCH(Input!$C$45,$B$4:$B$620,1),0,1,1)),$J$4,-1*Input!$C$38,1),0)</f>
        <v>0</v>
      </c>
      <c r="H279" s="78" t="n">
        <f aca="false">IF($B279&lt;Input!$C$25,(($H278+$E279+$F279+$G279)*(1+Input!$C$37/(100*12))),0)</f>
        <v>590562.316658738</v>
      </c>
    </row>
    <row r="280" customFormat="false" ht="12.8" hidden="false" customHeight="false" outlineLevel="0" collapsed="false">
      <c r="A280" s="76" t="n">
        <v>276</v>
      </c>
      <c r="B280" s="77" t="n">
        <f aca="false">EOMONTH(Input!$C$7,A280)</f>
        <v>51317</v>
      </c>
      <c r="C280" s="76" t="n">
        <f aca="false">DATEDIF(Input!$C$23,$B280,"Y")</f>
        <v>63</v>
      </c>
      <c r="E280" s="78" t="n">
        <f aca="false">Salary_01!$E280*(Input!$C$36/100)</f>
        <v>551.914742466989</v>
      </c>
      <c r="F280" s="78" t="n">
        <f aca="false">-1*Salary_01!$I280</f>
        <v>551.914742466989</v>
      </c>
      <c r="G280" s="78" t="n">
        <f aca="true">IF(AND($B280&gt;Input!$C$45,$B280&lt;Input!$C$25),PMT(Input!$C$37/(100*12),(OFFSET($A$4,MATCH(Input!$C$25,$B$4:$B$1004,1),0,1,1)-OFFSET($A$4,MATCH(Input!$C$45,$B$4:$B$620,1),0,1,1)),$J$4,-1*Input!$C$38,1),0)</f>
        <v>0</v>
      </c>
      <c r="H280" s="78" t="n">
        <f aca="false">IF($B280&lt;Input!$C$25,(($H279+$E280+$F280+$G280)*(1+Input!$C$37/(100*12))),0)</f>
        <v>594131.421752604</v>
      </c>
    </row>
    <row r="281" customFormat="false" ht="12.8" hidden="false" customHeight="false" outlineLevel="0" collapsed="false">
      <c r="A281" s="76" t="n">
        <v>277</v>
      </c>
      <c r="B281" s="77" t="n">
        <f aca="false">EOMONTH(Input!$C$7,A281)</f>
        <v>51348</v>
      </c>
      <c r="C281" s="76" t="n">
        <f aca="false">DATEDIF(Input!$C$23,$B281,"Y")</f>
        <v>63</v>
      </c>
      <c r="E281" s="78" t="n">
        <f aca="false">Salary_01!$E281*(Input!$C$36/100)</f>
        <v>551.914742466989</v>
      </c>
      <c r="F281" s="78" t="n">
        <f aca="false">-1*Salary_01!$I281</f>
        <v>551.914742466989</v>
      </c>
      <c r="G281" s="78" t="n">
        <f aca="true">IF(AND($B281&gt;Input!$C$45,$B281&lt;Input!$C$25),PMT(Input!$C$37/(100*12),(OFFSET($A$4,MATCH(Input!$C$25,$B$4:$B$1004,1),0,1,1)-OFFSET($A$4,MATCH(Input!$C$45,$B$4:$B$620,1),0,1,1)),$J$4,-1*Input!$C$38,1),0)</f>
        <v>0</v>
      </c>
      <c r="H281" s="78" t="n">
        <f aca="false">IF($B281&lt;Input!$C$25,(($H280+$E281+$F281+$G281)*(1+Input!$C$37/(100*12))),0)</f>
        <v>597715.398117694</v>
      </c>
    </row>
    <row r="282" customFormat="false" ht="12.8" hidden="false" customHeight="false" outlineLevel="0" collapsed="false">
      <c r="A282" s="76" t="n">
        <v>278</v>
      </c>
      <c r="B282" s="77" t="n">
        <f aca="false">EOMONTH(Input!$C$7,A282)</f>
        <v>51379</v>
      </c>
      <c r="C282" s="76" t="n">
        <f aca="false">DATEDIF(Input!$C$23,$B282,"Y")</f>
        <v>63</v>
      </c>
      <c r="E282" s="78" t="n">
        <f aca="false">Salary_01!$E282*(Input!$C$36/100)</f>
        <v>551.914742466989</v>
      </c>
      <c r="F282" s="78" t="n">
        <f aca="false">-1*Salary_01!$I282</f>
        <v>551.914742466989</v>
      </c>
      <c r="G282" s="78" t="n">
        <f aca="true">IF(AND($B282&gt;Input!$C$45,$B282&lt;Input!$C$25),PMT(Input!$C$37/(100*12),(OFFSET($A$4,MATCH(Input!$C$25,$B$4:$B$1004,1),0,1,1)-OFFSET($A$4,MATCH(Input!$C$45,$B$4:$B$620,1),0,1,1)),$J$4,-1*Input!$C$38,1),0)</f>
        <v>0</v>
      </c>
      <c r="H282" s="78" t="n">
        <f aca="false">IF($B282&lt;Input!$C$25,(($H281+$E282+$F282+$G282)*(1+Input!$C$37/(100*12))),0)</f>
        <v>601314.307717639</v>
      </c>
    </row>
    <row r="283" customFormat="false" ht="12.8" hidden="false" customHeight="false" outlineLevel="0" collapsed="false">
      <c r="A283" s="76" t="n">
        <v>279</v>
      </c>
      <c r="B283" s="77" t="n">
        <f aca="false">EOMONTH(Input!$C$7,A283)</f>
        <v>51409</v>
      </c>
      <c r="C283" s="76" t="n">
        <f aca="false">DATEDIF(Input!$C$23,$B283,"Y")</f>
        <v>63</v>
      </c>
      <c r="E283" s="78" t="n">
        <f aca="false">Salary_01!$E283*(Input!$C$36/100)</f>
        <v>551.914742466989</v>
      </c>
      <c r="F283" s="78" t="n">
        <f aca="false">-1*Salary_01!$I283</f>
        <v>551.914742466989</v>
      </c>
      <c r="G283" s="78" t="n">
        <f aca="true">IF(AND($B283&gt;Input!$C$45,$B283&lt;Input!$C$25),PMT(Input!$C$37/(100*12),(OFFSET($A$4,MATCH(Input!$C$25,$B$4:$B$1004,1),0,1,1)-OFFSET($A$4,MATCH(Input!$C$45,$B$4:$B$620,1),0,1,1)),$J$4,-1*Input!$C$38,1),0)</f>
        <v>0</v>
      </c>
      <c r="H283" s="78" t="n">
        <f aca="false">IF($B283&lt;Input!$C$25,(($H282+$E283+$F283+$G283)*(1+Input!$C$37/(100*12))),0)</f>
        <v>604928.21277425</v>
      </c>
    </row>
    <row r="284" customFormat="false" ht="12.8" hidden="false" customHeight="false" outlineLevel="0" collapsed="false">
      <c r="A284" s="76" t="n">
        <v>280</v>
      </c>
      <c r="B284" s="77" t="n">
        <f aca="false">EOMONTH(Input!$C$7,A284)</f>
        <v>51440</v>
      </c>
      <c r="C284" s="76" t="n">
        <f aca="false">DATEDIF(Input!$C$23,$B284,"Y")</f>
        <v>63</v>
      </c>
      <c r="E284" s="78" t="n">
        <f aca="false">Salary_01!$E284*(Input!$C$36/100)</f>
        <v>551.914742466989</v>
      </c>
      <c r="F284" s="78" t="n">
        <f aca="false">-1*Salary_01!$I284</f>
        <v>551.914742466989</v>
      </c>
      <c r="G284" s="78" t="n">
        <f aca="true">IF(AND($B284&gt;Input!$C$45,$B284&lt;Input!$C$25),PMT(Input!$C$37/(100*12),(OFFSET($A$4,MATCH(Input!$C$25,$B$4:$B$1004,1),0,1,1)-OFFSET($A$4,MATCH(Input!$C$45,$B$4:$B$620,1),0,1,1)),$J$4,-1*Input!$C$38,1),0)</f>
        <v>0</v>
      </c>
      <c r="H284" s="78" t="n">
        <f aca="false">IF($B284&lt;Input!$C$25,(($H283+$E284+$F284+$G284)*(1+Input!$C$37/(100*12))),0)</f>
        <v>608557.175768597</v>
      </c>
    </row>
    <row r="285" customFormat="false" ht="12.8" hidden="false" customHeight="false" outlineLevel="0" collapsed="false">
      <c r="A285" s="76" t="n">
        <v>281</v>
      </c>
      <c r="B285" s="77" t="n">
        <f aca="false">EOMONTH(Input!$C$7,A285)</f>
        <v>51470</v>
      </c>
      <c r="C285" s="76" t="n">
        <f aca="false">DATEDIF(Input!$C$23,$B285,"Y")</f>
        <v>63</v>
      </c>
      <c r="E285" s="78" t="n">
        <f aca="false">Salary_01!$E285*(Input!$C$36/100)</f>
        <v>551.914742466989</v>
      </c>
      <c r="F285" s="78" t="n">
        <f aca="false">-1*Salary_01!$I285</f>
        <v>551.914742466989</v>
      </c>
      <c r="G285" s="78" t="n">
        <f aca="true">IF(AND($B285&gt;Input!$C$45,$B285&lt;Input!$C$25),PMT(Input!$C$37/(100*12),(OFFSET($A$4,MATCH(Input!$C$25,$B$4:$B$1004,1),0,1,1)-OFFSET($A$4,MATCH(Input!$C$45,$B$4:$B$620,1),0,1,1)),$J$4,-1*Input!$C$38,1),0)</f>
        <v>0</v>
      </c>
      <c r="H285" s="78" t="n">
        <f aca="false">IF($B285&lt;Input!$C$25,(($H284+$E285+$F285+$G285)*(1+Input!$C$37/(100*12))),0)</f>
        <v>612201.259442088</v>
      </c>
    </row>
    <row r="286" customFormat="false" ht="12.8" hidden="false" customHeight="false" outlineLevel="0" collapsed="false">
      <c r="A286" s="76" t="n">
        <v>282</v>
      </c>
      <c r="B286" s="77" t="n">
        <f aca="false">EOMONTH(Input!$C$7,A286)</f>
        <v>51501</v>
      </c>
      <c r="C286" s="76" t="n">
        <f aca="false">DATEDIF(Input!$C$23,$B286,"Y")</f>
        <v>63</v>
      </c>
      <c r="E286" s="78" t="n">
        <f aca="false">Salary_01!$E286*(Input!$C$36/100)</f>
        <v>551.914742466989</v>
      </c>
      <c r="F286" s="78" t="n">
        <f aca="false">-1*Salary_01!$I286</f>
        <v>551.914742466989</v>
      </c>
      <c r="G286" s="78" t="n">
        <f aca="true">IF(AND($B286&gt;Input!$C$45,$B286&lt;Input!$C$25),PMT(Input!$C$37/(100*12),(OFFSET($A$4,MATCH(Input!$C$25,$B$4:$B$1004,1),0,1,1)-OFFSET($A$4,MATCH(Input!$C$45,$B$4:$B$620,1),0,1,1)),$J$4,-1*Input!$C$38,1),0)</f>
        <v>0</v>
      </c>
      <c r="H286" s="78" t="n">
        <f aca="false">IF($B286&lt;Input!$C$25,(($H285+$E286+$F286+$G286)*(1+Input!$C$37/(100*12))),0)</f>
        <v>615860.526797551</v>
      </c>
    </row>
    <row r="287" customFormat="false" ht="12.8" hidden="false" customHeight="false" outlineLevel="0" collapsed="false">
      <c r="A287" s="76" t="n">
        <v>283</v>
      </c>
      <c r="B287" s="77" t="n">
        <f aca="false">EOMONTH(Input!$C$7,A287)</f>
        <v>51532</v>
      </c>
      <c r="C287" s="76" t="n">
        <f aca="false">DATEDIF(Input!$C$23,$B287,"Y")</f>
        <v>63</v>
      </c>
      <c r="E287" s="78" t="n">
        <f aca="false">Salary_01!$E287*(Input!$C$36/100)</f>
        <v>551.914742466989</v>
      </c>
      <c r="F287" s="78" t="n">
        <f aca="false">-1*Salary_01!$I287</f>
        <v>551.914742466989</v>
      </c>
      <c r="G287" s="78" t="n">
        <f aca="true">IF(AND($B287&gt;Input!$C$45,$B287&lt;Input!$C$25),PMT(Input!$C$37/(100*12),(OFFSET($A$4,MATCH(Input!$C$25,$B$4:$B$1004,1),0,1,1)-OFFSET($A$4,MATCH(Input!$C$45,$B$4:$B$620,1),0,1,1)),$J$4,-1*Input!$C$38,1),0)</f>
        <v>0</v>
      </c>
      <c r="H287" s="78" t="n">
        <f aca="false">IF($B287&lt;Input!$C$25,(($H286+$E287+$F287+$G287)*(1+Input!$C$37/(100*12))),0)</f>
        <v>619535.041100329</v>
      </c>
    </row>
    <row r="288" customFormat="false" ht="12.8" hidden="false" customHeight="false" outlineLevel="0" collapsed="false">
      <c r="A288" s="76" t="n">
        <v>284</v>
      </c>
      <c r="B288" s="77" t="n">
        <f aca="false">EOMONTH(Input!$C$7,A288)</f>
        <v>51560</v>
      </c>
      <c r="C288" s="76" t="n">
        <f aca="false">DATEDIF(Input!$C$23,$B288,"Y")</f>
        <v>63</v>
      </c>
      <c r="E288" s="78" t="n">
        <f aca="false">Salary_01!$E288*(Input!$C$36/100)</f>
        <v>551.914742466989</v>
      </c>
      <c r="F288" s="78" t="n">
        <f aca="false">-1*Salary_01!$I288</f>
        <v>551.914742466989</v>
      </c>
      <c r="G288" s="78" t="n">
        <f aca="true">IF(AND($B288&gt;Input!$C$45,$B288&lt;Input!$C$25),PMT(Input!$C$37/(100*12),(OFFSET($A$4,MATCH(Input!$C$25,$B$4:$B$1004,1),0,1,1)-OFFSET($A$4,MATCH(Input!$C$45,$B$4:$B$620,1),0,1,1)),$J$4,-1*Input!$C$38,1),0)</f>
        <v>0</v>
      </c>
      <c r="H288" s="78" t="n">
        <f aca="false">IF($B288&lt;Input!$C$25,(($H287+$E288+$F288+$G288)*(1+Input!$C$37/(100*12))),0)</f>
        <v>623224.865879368</v>
      </c>
    </row>
    <row r="289" customFormat="false" ht="12.8" hidden="false" customHeight="false" outlineLevel="0" collapsed="false">
      <c r="A289" s="76" t="n">
        <v>285</v>
      </c>
      <c r="B289" s="77" t="n">
        <f aca="false">EOMONTH(Input!$C$7,A289)</f>
        <v>51591</v>
      </c>
      <c r="C289" s="76" t="n">
        <f aca="false">DATEDIF(Input!$C$23,$B289,"Y")</f>
        <v>63</v>
      </c>
      <c r="E289" s="78" t="n">
        <f aca="false">Salary_01!$E289*(Input!$C$36/100)</f>
        <v>551.914742466989</v>
      </c>
      <c r="F289" s="78" t="n">
        <f aca="false">-1*Salary_01!$I289</f>
        <v>551.914742466989</v>
      </c>
      <c r="G289" s="78" t="n">
        <f aca="true">IF(AND($B289&gt;Input!$C$45,$B289&lt;Input!$C$25),PMT(Input!$C$37/(100*12),(OFFSET($A$4,MATCH(Input!$C$25,$B$4:$B$1004,1),0,1,1)-OFFSET($A$4,MATCH(Input!$C$45,$B$4:$B$620,1),0,1,1)),$J$4,-1*Input!$C$38,1),0)</f>
        <v>0</v>
      </c>
      <c r="H289" s="78" t="n">
        <f aca="false">IF($B289&lt;Input!$C$25,(($H288+$E289+$F289+$G289)*(1+Input!$C$37/(100*12))),0)</f>
        <v>626930.06492832</v>
      </c>
    </row>
    <row r="290" customFormat="false" ht="12.8" hidden="false" customHeight="false" outlineLevel="0" collapsed="false">
      <c r="A290" s="76" t="n">
        <v>286</v>
      </c>
      <c r="B290" s="77" t="n">
        <f aca="false">EOMONTH(Input!$C$7,A290)</f>
        <v>51621</v>
      </c>
      <c r="C290" s="76" t="n">
        <f aca="false">DATEDIF(Input!$C$23,$B290,"Y")</f>
        <v>63</v>
      </c>
      <c r="E290" s="78" t="n">
        <f aca="false">Salary_01!$E290*(Input!$C$36/100)</f>
        <v>551.914742466989</v>
      </c>
      <c r="F290" s="78" t="n">
        <f aca="false">-1*Salary_01!$I290</f>
        <v>551.914742466989</v>
      </c>
      <c r="G290" s="78" t="n">
        <f aca="true">IF(AND($B290&gt;Input!$C$45,$B290&lt;Input!$C$25),PMT(Input!$C$37/(100*12),(OFFSET($A$4,MATCH(Input!$C$25,$B$4:$B$1004,1),0,1,1)-OFFSET($A$4,MATCH(Input!$C$45,$B$4:$B$620,1),0,1,1)),$J$4,-1*Input!$C$38,1),0)</f>
        <v>0</v>
      </c>
      <c r="H290" s="78" t="n">
        <f aca="false">IF($B290&lt;Input!$C$25,(($H289+$E290+$F290+$G290)*(1+Input!$C$37/(100*12))),0)</f>
        <v>630650.702306642</v>
      </c>
    </row>
    <row r="291" customFormat="false" ht="12.8" hidden="false" customHeight="false" outlineLevel="0" collapsed="false">
      <c r="A291" s="76" t="n">
        <v>287</v>
      </c>
      <c r="B291" s="77" t="n">
        <f aca="false">EOMONTH(Input!$C$7,A291)</f>
        <v>51652</v>
      </c>
      <c r="C291" s="76" t="n">
        <f aca="false">DATEDIF(Input!$C$23,$B291,"Y")</f>
        <v>64</v>
      </c>
      <c r="E291" s="78" t="n">
        <f aca="false">Salary_01!$E291*(Input!$C$36/100)</f>
        <v>551.914742466989</v>
      </c>
      <c r="F291" s="78" t="n">
        <f aca="false">-1*Salary_01!$I291</f>
        <v>551.914742466989</v>
      </c>
      <c r="G291" s="78" t="n">
        <f aca="true">IF(AND($B291&gt;Input!$C$45,$B291&lt;Input!$C$25),PMT(Input!$C$37/(100*12),(OFFSET($A$4,MATCH(Input!$C$25,$B$4:$B$1004,1),0,1,1)-OFFSET($A$4,MATCH(Input!$C$45,$B$4:$B$620,1),0,1,1)),$J$4,-1*Input!$C$38,1),0)</f>
        <v>0</v>
      </c>
      <c r="H291" s="78" t="n">
        <f aca="false">IF($B291&lt;Input!$C$25,(($H290+$E291+$F291+$G291)*(1+Input!$C$37/(100*12))),0)</f>
        <v>634386.842340708</v>
      </c>
    </row>
    <row r="292" customFormat="false" ht="12.8" hidden="false" customHeight="false" outlineLevel="0" collapsed="false">
      <c r="A292" s="76" t="n">
        <v>288</v>
      </c>
      <c r="B292" s="77" t="n">
        <f aca="false">EOMONTH(Input!$C$7,A292)</f>
        <v>51682</v>
      </c>
      <c r="C292" s="76" t="n">
        <f aca="false">DATEDIF(Input!$C$23,$B292,"Y")</f>
        <v>64</v>
      </c>
      <c r="E292" s="78" t="n">
        <f aca="false">Salary_01!$E292*(Input!$C$36/100)</f>
        <v>562.953037316329</v>
      </c>
      <c r="F292" s="78" t="n">
        <f aca="false">-1*Salary_01!$I292</f>
        <v>562.953037316329</v>
      </c>
      <c r="G292" s="78" t="n">
        <f aca="true">IF(AND($B292&gt;Input!$C$45,$B292&lt;Input!$C$25),PMT(Input!$C$37/(100*12),(OFFSET($A$4,MATCH(Input!$C$25,$B$4:$B$1004,1),0,1,1)-OFFSET($A$4,MATCH(Input!$C$45,$B$4:$B$620,1),0,1,1)),$J$4,-1*Input!$C$38,1),0)</f>
        <v>0</v>
      </c>
      <c r="H292" s="78" t="n">
        <f aca="false">IF($B292&lt;Input!$C$25,(($H291+$E292+$F292+$G292)*(1+Input!$C$37/(100*12))),0)</f>
        <v>638160.718200404</v>
      </c>
    </row>
    <row r="293" customFormat="false" ht="12.8" hidden="false" customHeight="false" outlineLevel="0" collapsed="false">
      <c r="A293" s="76" t="n">
        <v>289</v>
      </c>
      <c r="B293" s="77" t="n">
        <f aca="false">EOMONTH(Input!$C$7,A293)</f>
        <v>51713</v>
      </c>
      <c r="C293" s="76" t="n">
        <f aca="false">DATEDIF(Input!$C$23,$B293,"Y")</f>
        <v>64</v>
      </c>
      <c r="E293" s="78" t="n">
        <f aca="false">Salary_01!$E293*(Input!$C$36/100)</f>
        <v>562.953037316329</v>
      </c>
      <c r="F293" s="78" t="n">
        <f aca="false">-1*Salary_01!$I293</f>
        <v>562.953037316329</v>
      </c>
      <c r="G293" s="78" t="n">
        <f aca="true">IF(AND($B293&gt;Input!$C$45,$B293&lt;Input!$C$25),PMT(Input!$C$37/(100*12),(OFFSET($A$4,MATCH(Input!$C$25,$B$4:$B$1004,1),0,1,1)-OFFSET($A$4,MATCH(Input!$C$45,$B$4:$B$620,1),0,1,1)),$J$4,-1*Input!$C$38,1),0)</f>
        <v>0</v>
      </c>
      <c r="H293" s="78" t="n">
        <f aca="false">IF($B293&lt;Input!$C$25,(($H292+$E293+$F293+$G293)*(1+Input!$C$37/(100*12))),0)</f>
        <v>641950.31854285</v>
      </c>
    </row>
    <row r="294" customFormat="false" ht="12.8" hidden="false" customHeight="false" outlineLevel="0" collapsed="false">
      <c r="A294" s="76" t="n">
        <v>290</v>
      </c>
      <c r="B294" s="77" t="n">
        <f aca="false">EOMONTH(Input!$C$7,A294)</f>
        <v>51744</v>
      </c>
      <c r="C294" s="76" t="n">
        <f aca="false">DATEDIF(Input!$C$23,$B294,"Y")</f>
        <v>64</v>
      </c>
      <c r="E294" s="78" t="n">
        <f aca="false">Salary_01!$E294*(Input!$C$36/100)</f>
        <v>562.953037316329</v>
      </c>
      <c r="F294" s="78" t="n">
        <f aca="false">-1*Salary_01!$I294</f>
        <v>562.953037316329</v>
      </c>
      <c r="G294" s="78" t="n">
        <f aca="true">IF(AND($B294&gt;Input!$C$45,$B294&lt;Input!$C$25),PMT(Input!$C$37/(100*12),(OFFSET($A$4,MATCH(Input!$C$25,$B$4:$B$1004,1),0,1,1)-OFFSET($A$4,MATCH(Input!$C$45,$B$4:$B$620,1),0,1,1)),$J$4,-1*Input!$C$38,1),0)</f>
        <v>0</v>
      </c>
      <c r="H294" s="78" t="n">
        <f aca="false">IF($B294&lt;Input!$C$25,(($H293+$E294+$F294+$G294)*(1+Input!$C$37/(100*12))),0)</f>
        <v>645755.708886722</v>
      </c>
    </row>
    <row r="295" customFormat="false" ht="12.8" hidden="false" customHeight="false" outlineLevel="0" collapsed="false">
      <c r="A295" s="76" t="n">
        <v>291</v>
      </c>
      <c r="B295" s="77" t="n">
        <f aca="false">EOMONTH(Input!$C$7,A295)</f>
        <v>51774</v>
      </c>
      <c r="C295" s="76" t="n">
        <f aca="false">DATEDIF(Input!$C$23,$B295,"Y")</f>
        <v>64</v>
      </c>
      <c r="E295" s="78" t="n">
        <f aca="false">Salary_01!$E295*(Input!$C$36/100)</f>
        <v>562.953037316329</v>
      </c>
      <c r="F295" s="78" t="n">
        <f aca="false">-1*Salary_01!$I295</f>
        <v>562.953037316329</v>
      </c>
      <c r="G295" s="78" t="n">
        <f aca="true">IF(AND($B295&gt;Input!$C$45,$B295&lt;Input!$C$25),PMT(Input!$C$37/(100*12),(OFFSET($A$4,MATCH(Input!$C$25,$B$4:$B$1004,1),0,1,1)-OFFSET($A$4,MATCH(Input!$C$45,$B$4:$B$620,1),0,1,1)),$J$4,-1*Input!$C$38,1),0)</f>
        <v>0</v>
      </c>
      <c r="H295" s="78" t="n">
        <f aca="false">IF($B295&lt;Input!$C$25,(($H294+$E295+$F295+$G295)*(1+Input!$C$37/(100*12))),0)</f>
        <v>649576.955023694</v>
      </c>
    </row>
    <row r="296" customFormat="false" ht="12.8" hidden="false" customHeight="false" outlineLevel="0" collapsed="false">
      <c r="A296" s="76" t="n">
        <v>292</v>
      </c>
      <c r="B296" s="77" t="n">
        <f aca="false">EOMONTH(Input!$C$7,A296)</f>
        <v>51805</v>
      </c>
      <c r="C296" s="76" t="n">
        <f aca="false">DATEDIF(Input!$C$23,$B296,"Y")</f>
        <v>64</v>
      </c>
      <c r="E296" s="78" t="n">
        <f aca="false">Salary_01!$E296*(Input!$C$36/100)</f>
        <v>562.953037316329</v>
      </c>
      <c r="F296" s="78" t="n">
        <f aca="false">-1*Salary_01!$I296</f>
        <v>562.953037316329</v>
      </c>
      <c r="G296" s="78" t="n">
        <f aca="true">IF(AND($B296&gt;Input!$C$45,$B296&lt;Input!$C$25),PMT(Input!$C$37/(100*12),(OFFSET($A$4,MATCH(Input!$C$25,$B$4:$B$1004,1),0,1,1)-OFFSET($A$4,MATCH(Input!$C$45,$B$4:$B$620,1),0,1,1)),$J$4,-1*Input!$C$38,1),0)</f>
        <v>0</v>
      </c>
      <c r="H296" s="78" t="n">
        <f aca="false">IF($B296&lt;Input!$C$25,(($H295+$E296+$F296+$G296)*(1+Input!$C$37/(100*12))),0)</f>
        <v>653414.123019569</v>
      </c>
    </row>
    <row r="297" customFormat="false" ht="12.8" hidden="false" customHeight="false" outlineLevel="0" collapsed="false">
      <c r="A297" s="76" t="n">
        <v>293</v>
      </c>
      <c r="B297" s="77" t="n">
        <f aca="false">EOMONTH(Input!$C$7,A297)</f>
        <v>51835</v>
      </c>
      <c r="C297" s="76" t="n">
        <f aca="false">DATEDIF(Input!$C$23,$B297,"Y")</f>
        <v>64</v>
      </c>
      <c r="E297" s="78" t="n">
        <f aca="false">Salary_01!$E297*(Input!$C$36/100)</f>
        <v>562.953037316329</v>
      </c>
      <c r="F297" s="78" t="n">
        <f aca="false">-1*Salary_01!$I297</f>
        <v>562.953037316329</v>
      </c>
      <c r="G297" s="78" t="n">
        <f aca="true">IF(AND($B297&gt;Input!$C$45,$B297&lt;Input!$C$25),PMT(Input!$C$37/(100*12),(OFFSET($A$4,MATCH(Input!$C$25,$B$4:$B$1004,1),0,1,1)-OFFSET($A$4,MATCH(Input!$C$45,$B$4:$B$620,1),0,1,1)),$J$4,-1*Input!$C$38,1),0)</f>
        <v>0</v>
      </c>
      <c r="H297" s="78" t="n">
        <f aca="false">IF($B297&lt;Input!$C$25,(($H296+$E297+$F297+$G297)*(1+Input!$C$37/(100*12))),0)</f>
        <v>657267.279215428</v>
      </c>
    </row>
    <row r="298" customFormat="false" ht="12.8" hidden="false" customHeight="false" outlineLevel="0" collapsed="false">
      <c r="A298" s="76" t="n">
        <v>294</v>
      </c>
      <c r="B298" s="77" t="n">
        <f aca="false">EOMONTH(Input!$C$7,A298)</f>
        <v>51866</v>
      </c>
      <c r="C298" s="76" t="n">
        <f aca="false">DATEDIF(Input!$C$23,$B298,"Y")</f>
        <v>64</v>
      </c>
      <c r="E298" s="78" t="n">
        <f aca="false">Salary_01!$E298*(Input!$C$36/100)</f>
        <v>562.953037316329</v>
      </c>
      <c r="F298" s="78" t="n">
        <f aca="false">-1*Salary_01!$I298</f>
        <v>562.953037316329</v>
      </c>
      <c r="G298" s="78" t="n">
        <f aca="true">IF(AND($B298&gt;Input!$C$45,$B298&lt;Input!$C$25),PMT(Input!$C$37/(100*12),(OFFSET($A$4,MATCH(Input!$C$25,$B$4:$B$1004,1),0,1,1)-OFFSET($A$4,MATCH(Input!$C$45,$B$4:$B$620,1),0,1,1)),$J$4,-1*Input!$C$38,1),0)</f>
        <v>0</v>
      </c>
      <c r="H298" s="78" t="n">
        <f aca="false">IF($B298&lt;Input!$C$25,(($H297+$E298+$F298+$G298)*(1+Input!$C$37/(100*12))),0)</f>
        <v>661136.490228769</v>
      </c>
    </row>
    <row r="299" customFormat="false" ht="12.8" hidden="false" customHeight="false" outlineLevel="0" collapsed="false">
      <c r="A299" s="76" t="n">
        <v>295</v>
      </c>
      <c r="B299" s="77" t="n">
        <f aca="false">EOMONTH(Input!$C$7,A299)</f>
        <v>51897</v>
      </c>
      <c r="C299" s="76" t="n">
        <f aca="false">DATEDIF(Input!$C$23,$B299,"Y")</f>
        <v>64</v>
      </c>
      <c r="E299" s="78" t="n">
        <f aca="false">Salary_01!$E299*(Input!$C$36/100)</f>
        <v>562.953037316329</v>
      </c>
      <c r="F299" s="78" t="n">
        <f aca="false">-1*Salary_01!$I299</f>
        <v>562.953037316329</v>
      </c>
      <c r="G299" s="78" t="n">
        <f aca="true">IF(AND($B299&gt;Input!$C$45,$B299&lt;Input!$C$25),PMT(Input!$C$37/(100*12),(OFFSET($A$4,MATCH(Input!$C$25,$B$4:$B$1004,1),0,1,1)-OFFSET($A$4,MATCH(Input!$C$45,$B$4:$B$620,1),0,1,1)),$J$4,-1*Input!$C$38,1),0)</f>
        <v>0</v>
      </c>
      <c r="H299" s="78" t="n">
        <f aca="false">IF($B299&lt;Input!$C$25,(($H298+$E299+$F299+$G299)*(1+Input!$C$37/(100*12))),0)</f>
        <v>665021.822954666</v>
      </c>
    </row>
    <row r="300" customFormat="false" ht="12.8" hidden="false" customHeight="false" outlineLevel="0" collapsed="false">
      <c r="A300" s="76" t="n">
        <v>296</v>
      </c>
      <c r="B300" s="77" t="n">
        <f aca="false">EOMONTH(Input!$C$7,A300)</f>
        <v>51925</v>
      </c>
      <c r="C300" s="76" t="n">
        <f aca="false">DATEDIF(Input!$C$23,$B300,"Y")</f>
        <v>64</v>
      </c>
      <c r="E300" s="78" t="n">
        <f aca="false">Salary_01!$E300*(Input!$C$36/100)</f>
        <v>562.953037316329</v>
      </c>
      <c r="F300" s="78" t="n">
        <f aca="false">-1*Salary_01!$I300</f>
        <v>562.953037316329</v>
      </c>
      <c r="G300" s="78" t="n">
        <f aca="true">IF(AND($B300&gt;Input!$C$45,$B300&lt;Input!$C$25),PMT(Input!$C$37/(100*12),(OFFSET($A$4,MATCH(Input!$C$25,$B$4:$B$1004,1),0,1,1)-OFFSET($A$4,MATCH(Input!$C$45,$B$4:$B$620,1),0,1,1)),$J$4,-1*Input!$C$38,1),0)</f>
        <v>0</v>
      </c>
      <c r="H300" s="78" t="n">
        <f aca="false">IF($B300&lt;Input!$C$25,(($H299+$E300+$F300+$G300)*(1+Input!$C$37/(100*12))),0)</f>
        <v>668923.34456692</v>
      </c>
    </row>
    <row r="301" customFormat="false" ht="12.8" hidden="false" customHeight="false" outlineLevel="0" collapsed="false">
      <c r="A301" s="76" t="n">
        <v>297</v>
      </c>
      <c r="B301" s="77" t="n">
        <f aca="false">EOMONTH(Input!$C$7,A301)</f>
        <v>51956</v>
      </c>
      <c r="C301" s="76" t="n">
        <f aca="false">DATEDIF(Input!$C$23,$B301,"Y")</f>
        <v>64</v>
      </c>
      <c r="E301" s="78" t="n">
        <f aca="false">Salary_01!$E301*(Input!$C$36/100)</f>
        <v>562.953037316329</v>
      </c>
      <c r="F301" s="78" t="n">
        <f aca="false">-1*Salary_01!$I301</f>
        <v>562.953037316329</v>
      </c>
      <c r="G301" s="78" t="n">
        <f aca="true">IF(AND($B301&gt;Input!$C$45,$B301&lt;Input!$C$25),PMT(Input!$C$37/(100*12),(OFFSET($A$4,MATCH(Input!$C$25,$B$4:$B$1004,1),0,1,1)-OFFSET($A$4,MATCH(Input!$C$45,$B$4:$B$620,1),0,1,1)),$J$4,-1*Input!$C$38,1),0)</f>
        <v>0</v>
      </c>
      <c r="H301" s="78" t="n">
        <f aca="false">IF($B301&lt;Input!$C$25,(($H300+$E301+$F301+$G301)*(1+Input!$C$37/(100*12))),0)</f>
        <v>672841.122519226</v>
      </c>
    </row>
    <row r="302" customFormat="false" ht="12.8" hidden="false" customHeight="false" outlineLevel="0" collapsed="false">
      <c r="A302" s="76" t="n">
        <v>298</v>
      </c>
      <c r="B302" s="77" t="n">
        <f aca="false">EOMONTH(Input!$C$7,A302)</f>
        <v>51986</v>
      </c>
      <c r="C302" s="76" t="n">
        <f aca="false">DATEDIF(Input!$C$23,$B302,"Y")</f>
        <v>64</v>
      </c>
      <c r="E302" s="78" t="n">
        <f aca="false">Salary_01!$E302*(Input!$C$36/100)</f>
        <v>562.953037316329</v>
      </c>
      <c r="F302" s="78" t="n">
        <f aca="false">-1*Salary_01!$I302</f>
        <v>562.953037316329</v>
      </c>
      <c r="G302" s="78" t="n">
        <f aca="true">IF(AND($B302&gt;Input!$C$45,$B302&lt;Input!$C$25),PMT(Input!$C$37/(100*12),(OFFSET($A$4,MATCH(Input!$C$25,$B$4:$B$1004,1),0,1,1)-OFFSET($A$4,MATCH(Input!$C$45,$B$4:$B$620,1),0,1,1)),$J$4,-1*Input!$C$38,1),0)</f>
        <v>0</v>
      </c>
      <c r="H302" s="78" t="n">
        <f aca="false">IF($B302&lt;Input!$C$25,(($H301+$E302+$F302+$G302)*(1+Input!$C$37/(100*12))),0)</f>
        <v>676775.224546333</v>
      </c>
    </row>
    <row r="303" customFormat="false" ht="12.8" hidden="false" customHeight="false" outlineLevel="0" collapsed="false">
      <c r="A303" s="76" t="n">
        <v>299</v>
      </c>
      <c r="B303" s="77" t="n">
        <f aca="false">EOMONTH(Input!$C$7,A303)</f>
        <v>52017</v>
      </c>
      <c r="C303" s="76" t="n">
        <f aca="false">DATEDIF(Input!$C$23,$B303,"Y")</f>
        <v>65</v>
      </c>
      <c r="E303" s="78" t="n">
        <f aca="false">Salary_01!$E303*(Input!$C$36/100)</f>
        <v>0</v>
      </c>
      <c r="F303" s="78" t="n">
        <f aca="false">-1*Salary_01!$I303</f>
        <v>-0</v>
      </c>
      <c r="G303" s="78" t="n">
        <f aca="true">IF(AND($B303&gt;Input!$C$45,$B303&lt;Input!$C$25),PMT(Input!$C$37/(100*12),(OFFSET($A$4,MATCH(Input!$C$25,$B$4:$B$1004,1),0,1,1)-OFFSET($A$4,MATCH(Input!$C$45,$B$4:$B$620,1),0,1,1)),$J$4,-1*Input!$C$38,1),0)</f>
        <v>-4423.65612820078</v>
      </c>
      <c r="H303" s="78" t="n">
        <f aca="false">IF($B303&lt;Input!$C$25,(($H302+$E303+$F303+$G303)*(1+Input!$C$37/(100*12))),0)</f>
        <v>675153.033286541</v>
      </c>
    </row>
    <row r="304" customFormat="false" ht="12.8" hidden="false" customHeight="false" outlineLevel="0" collapsed="false">
      <c r="A304" s="76" t="n">
        <v>300</v>
      </c>
      <c r="B304" s="77" t="n">
        <f aca="false">EOMONTH(Input!$C$7,A304)</f>
        <v>52047</v>
      </c>
      <c r="C304" s="76" t="n">
        <f aca="false">DATEDIF(Input!$C$23,$B304,"Y")</f>
        <v>65</v>
      </c>
      <c r="E304" s="78" t="n">
        <f aca="false">Salary_01!$E304*(Input!$C$36/100)</f>
        <v>0</v>
      </c>
      <c r="F304" s="78" t="n">
        <f aca="false">-1*Salary_01!$I304</f>
        <v>-0</v>
      </c>
      <c r="G304" s="78" t="n">
        <f aca="true">IF(AND($B304&gt;Input!$C$45,$B304&lt;Input!$C$25),PMT(Input!$C$37/(100*12),(OFFSET($A$4,MATCH(Input!$C$25,$B$4:$B$1004,1),0,1,1)-OFFSET($A$4,MATCH(Input!$C$45,$B$4:$B$620,1),0,1,1)),$J$4,-1*Input!$C$38,1),0)</f>
        <v>-4423.65612820078</v>
      </c>
      <c r="H304" s="78" t="n">
        <f aca="false">IF($B304&lt;Input!$C$25,(($H303+$E304+$F304+$G304)*(1+Input!$C$37/(100*12))),0)</f>
        <v>673524.0828965</v>
      </c>
    </row>
    <row r="305" customFormat="false" ht="12.8" hidden="false" customHeight="false" outlineLevel="0" collapsed="false">
      <c r="A305" s="76" t="n">
        <v>301</v>
      </c>
      <c r="B305" s="77" t="n">
        <f aca="false">EOMONTH(Input!$C$7,A305)</f>
        <v>52078</v>
      </c>
      <c r="C305" s="76" t="n">
        <f aca="false">DATEDIF(Input!$C$23,$B305,"Y")</f>
        <v>65</v>
      </c>
      <c r="E305" s="78" t="n">
        <f aca="false">Salary_01!$E305*(Input!$C$36/100)</f>
        <v>0</v>
      </c>
      <c r="F305" s="78" t="n">
        <f aca="false">-1*Salary_01!$I305</f>
        <v>-0</v>
      </c>
      <c r="G305" s="78" t="n">
        <f aca="true">IF(AND($B305&gt;Input!$C$45,$B305&lt;Input!$C$25),PMT(Input!$C$37/(100*12),(OFFSET($A$4,MATCH(Input!$C$25,$B$4:$B$1004,1),0,1,1)-OFFSET($A$4,MATCH(Input!$C$45,$B$4:$B$620,1),0,1,1)),$J$4,-1*Input!$C$38,1),0)</f>
        <v>-4423.65612820078</v>
      </c>
      <c r="H305" s="78" t="n">
        <f aca="false">IF($B305&lt;Input!$C$25,(($H304+$E305+$F305+$G305)*(1+Input!$C$37/(100*12))),0)</f>
        <v>671888.345213167</v>
      </c>
    </row>
    <row r="306" customFormat="false" ht="12.8" hidden="false" customHeight="false" outlineLevel="0" collapsed="false">
      <c r="A306" s="76" t="n">
        <v>302</v>
      </c>
      <c r="B306" s="77" t="n">
        <f aca="false">EOMONTH(Input!$C$7,A306)</f>
        <v>52109</v>
      </c>
      <c r="C306" s="76" t="n">
        <f aca="false">DATEDIF(Input!$C$23,$B306,"Y")</f>
        <v>65</v>
      </c>
      <c r="E306" s="78" t="n">
        <f aca="false">Salary_01!$E306*(Input!$C$36/100)</f>
        <v>0</v>
      </c>
      <c r="F306" s="78" t="n">
        <f aca="false">-1*Salary_01!$I306</f>
        <v>-0</v>
      </c>
      <c r="G306" s="78" t="n">
        <f aca="true">IF(AND($B306&gt;Input!$C$45,$B306&lt;Input!$C$25),PMT(Input!$C$37/(100*12),(OFFSET($A$4,MATCH(Input!$C$25,$B$4:$B$1004,1),0,1,1)-OFFSET($A$4,MATCH(Input!$C$45,$B$4:$B$620,1),0,1,1)),$J$4,-1*Input!$C$38,1),0)</f>
        <v>-4423.65612820078</v>
      </c>
      <c r="H306" s="78" t="n">
        <f aca="false">IF($B306&lt;Input!$C$25,(($H305+$E306+$F306+$G306)*(1+Input!$C$37/(100*12))),0)</f>
        <v>670245.791956154</v>
      </c>
    </row>
    <row r="307" customFormat="false" ht="12.8" hidden="false" customHeight="false" outlineLevel="0" collapsed="false">
      <c r="A307" s="76" t="n">
        <v>303</v>
      </c>
      <c r="B307" s="77" t="n">
        <f aca="false">EOMONTH(Input!$C$7,A307)</f>
        <v>52139</v>
      </c>
      <c r="C307" s="76" t="n">
        <f aca="false">DATEDIF(Input!$C$23,$B307,"Y")</f>
        <v>65</v>
      </c>
      <c r="E307" s="78" t="n">
        <f aca="false">Salary_01!$E307*(Input!$C$36/100)</f>
        <v>0</v>
      </c>
      <c r="F307" s="78" t="n">
        <f aca="false">-1*Salary_01!$I307</f>
        <v>-0</v>
      </c>
      <c r="G307" s="78" t="n">
        <f aca="true">IF(AND($B307&gt;Input!$C$45,$B307&lt;Input!$C$25),PMT(Input!$C$37/(100*12),(OFFSET($A$4,MATCH(Input!$C$25,$B$4:$B$1004,1),0,1,1)-OFFSET($A$4,MATCH(Input!$C$45,$B$4:$B$620,1),0,1,1)),$J$4,-1*Input!$C$38,1),0)</f>
        <v>-4423.65612820078</v>
      </c>
      <c r="H307" s="78" t="n">
        <f aca="false">IF($B307&lt;Input!$C$25,(($H306+$E307+$F307+$G307)*(1+Input!$C$37/(100*12))),0)</f>
        <v>668596.394727236</v>
      </c>
    </row>
    <row r="308" customFormat="false" ht="12.8" hidden="false" customHeight="false" outlineLevel="0" collapsed="false">
      <c r="A308" s="76" t="n">
        <v>304</v>
      </c>
      <c r="B308" s="77" t="n">
        <f aca="false">EOMONTH(Input!$C$7,A308)</f>
        <v>52170</v>
      </c>
      <c r="C308" s="76" t="n">
        <f aca="false">DATEDIF(Input!$C$23,$B308,"Y")</f>
        <v>65</v>
      </c>
      <c r="E308" s="78" t="n">
        <f aca="false">Salary_01!$E308*(Input!$C$36/100)</f>
        <v>0</v>
      </c>
      <c r="F308" s="78" t="n">
        <f aca="false">-1*Salary_01!$I308</f>
        <v>-0</v>
      </c>
      <c r="G308" s="78" t="n">
        <f aca="true">IF(AND($B308&gt;Input!$C$45,$B308&lt;Input!$C$25),PMT(Input!$C$37/(100*12),(OFFSET($A$4,MATCH(Input!$C$25,$B$4:$B$1004,1),0,1,1)-OFFSET($A$4,MATCH(Input!$C$45,$B$4:$B$620,1),0,1,1)),$J$4,-1*Input!$C$38,1),0)</f>
        <v>-4423.65612820078</v>
      </c>
      <c r="H308" s="78" t="n">
        <f aca="false">IF($B308&lt;Input!$C$25,(($H307+$E308+$F308+$G308)*(1+Input!$C$37/(100*12))),0)</f>
        <v>666940.125009865</v>
      </c>
    </row>
    <row r="309" customFormat="false" ht="12.8" hidden="false" customHeight="false" outlineLevel="0" collapsed="false">
      <c r="A309" s="76" t="n">
        <v>305</v>
      </c>
      <c r="B309" s="77" t="n">
        <f aca="false">EOMONTH(Input!$C$7,A309)</f>
        <v>52200</v>
      </c>
      <c r="C309" s="76" t="n">
        <f aca="false">DATEDIF(Input!$C$23,$B309,"Y")</f>
        <v>65</v>
      </c>
      <c r="E309" s="78" t="n">
        <f aca="false">Salary_01!$E309*(Input!$C$36/100)</f>
        <v>0</v>
      </c>
      <c r="F309" s="78" t="n">
        <f aca="false">-1*Salary_01!$I309</f>
        <v>-0</v>
      </c>
      <c r="G309" s="78" t="n">
        <f aca="true">IF(AND($B309&gt;Input!$C$45,$B309&lt;Input!$C$25),PMT(Input!$C$37/(100*12),(OFFSET($A$4,MATCH(Input!$C$25,$B$4:$B$1004,1),0,1,1)-OFFSET($A$4,MATCH(Input!$C$45,$B$4:$B$620,1),0,1,1)),$J$4,-1*Input!$C$38,1),0)</f>
        <v>-4423.65612820078</v>
      </c>
      <c r="H309" s="78" t="n">
        <f aca="false">IF($B309&lt;Input!$C$25,(($H308+$E309+$F309+$G309)*(1+Input!$C$37/(100*12))),0)</f>
        <v>665276.954168671</v>
      </c>
    </row>
    <row r="310" customFormat="false" ht="12.8" hidden="false" customHeight="false" outlineLevel="0" collapsed="false">
      <c r="A310" s="76" t="n">
        <v>306</v>
      </c>
      <c r="B310" s="77" t="n">
        <f aca="false">EOMONTH(Input!$C$7,A310)</f>
        <v>52231</v>
      </c>
      <c r="C310" s="76" t="n">
        <f aca="false">DATEDIF(Input!$C$23,$B310,"Y")</f>
        <v>65</v>
      </c>
      <c r="E310" s="78" t="n">
        <f aca="false">Salary_01!$E310*(Input!$C$36/100)</f>
        <v>0</v>
      </c>
      <c r="F310" s="78" t="n">
        <f aca="false">-1*Salary_01!$I310</f>
        <v>-0</v>
      </c>
      <c r="G310" s="78" t="n">
        <f aca="true">IF(AND($B310&gt;Input!$C$45,$B310&lt;Input!$C$25),PMT(Input!$C$37/(100*12),(OFFSET($A$4,MATCH(Input!$C$25,$B$4:$B$1004,1),0,1,1)-OFFSET($A$4,MATCH(Input!$C$45,$B$4:$B$620,1),0,1,1)),$J$4,-1*Input!$C$38,1),0)</f>
        <v>-4423.65612820078</v>
      </c>
      <c r="H310" s="78" t="n">
        <f aca="false">IF($B310&lt;Input!$C$25,(($H309+$E310+$F310+$G310)*(1+Input!$C$37/(100*12))),0)</f>
        <v>663606.853448972</v>
      </c>
    </row>
    <row r="311" customFormat="false" ht="12.8" hidden="false" customHeight="false" outlineLevel="0" collapsed="false">
      <c r="A311" s="76" t="n">
        <v>307</v>
      </c>
      <c r="B311" s="77" t="n">
        <f aca="false">EOMONTH(Input!$C$7,A311)</f>
        <v>52262</v>
      </c>
      <c r="C311" s="76" t="n">
        <f aca="false">DATEDIF(Input!$C$23,$B311,"Y")</f>
        <v>65</v>
      </c>
      <c r="E311" s="78" t="n">
        <f aca="false">Salary_01!$E311*(Input!$C$36/100)</f>
        <v>0</v>
      </c>
      <c r="F311" s="78" t="n">
        <f aca="false">-1*Salary_01!$I311</f>
        <v>-0</v>
      </c>
      <c r="G311" s="78" t="n">
        <f aca="true">IF(AND($B311&gt;Input!$C$45,$B311&lt;Input!$C$25),PMT(Input!$C$37/(100*12),(OFFSET($A$4,MATCH(Input!$C$25,$B$4:$B$1004,1),0,1,1)-OFFSET($A$4,MATCH(Input!$C$45,$B$4:$B$620,1),0,1,1)),$J$4,-1*Input!$C$38,1),0)</f>
        <v>-4423.65612820078</v>
      </c>
      <c r="H311" s="78" t="n">
        <f aca="false">IF($B311&lt;Input!$C$25,(($H310+$E311+$F311+$G311)*(1+Input!$C$37/(100*12))),0)</f>
        <v>661929.793976274</v>
      </c>
    </row>
    <row r="312" customFormat="false" ht="12.8" hidden="false" customHeight="false" outlineLevel="0" collapsed="false">
      <c r="A312" s="76" t="n">
        <v>308</v>
      </c>
      <c r="B312" s="77" t="n">
        <f aca="false">EOMONTH(Input!$C$7,A312)</f>
        <v>52290</v>
      </c>
      <c r="C312" s="76" t="n">
        <f aca="false">DATEDIF(Input!$C$23,$B312,"Y")</f>
        <v>65</v>
      </c>
      <c r="E312" s="78" t="n">
        <f aca="false">Salary_01!$E312*(Input!$C$36/100)</f>
        <v>0</v>
      </c>
      <c r="F312" s="78" t="n">
        <f aca="false">-1*Salary_01!$I312</f>
        <v>-0</v>
      </c>
      <c r="G312" s="78" t="n">
        <f aca="true">IF(AND($B312&gt;Input!$C$45,$B312&lt;Input!$C$25),PMT(Input!$C$37/(100*12),(OFFSET($A$4,MATCH(Input!$C$25,$B$4:$B$1004,1),0,1,1)-OFFSET($A$4,MATCH(Input!$C$45,$B$4:$B$620,1),0,1,1)),$J$4,-1*Input!$C$38,1),0)</f>
        <v>-4423.65612820078</v>
      </c>
      <c r="H312" s="78" t="n">
        <f aca="false">IF($B312&lt;Input!$C$25,(($H311+$E312+$F312+$G312)*(1+Input!$C$37/(100*12))),0)</f>
        <v>660245.746755774</v>
      </c>
    </row>
    <row r="313" customFormat="false" ht="12.8" hidden="false" customHeight="false" outlineLevel="0" collapsed="false">
      <c r="A313" s="76" t="n">
        <v>309</v>
      </c>
      <c r="B313" s="77" t="n">
        <f aca="false">EOMONTH(Input!$C$7,A313)</f>
        <v>52321</v>
      </c>
      <c r="C313" s="76" t="n">
        <f aca="false">DATEDIF(Input!$C$23,$B313,"Y")</f>
        <v>65</v>
      </c>
      <c r="E313" s="78" t="n">
        <f aca="false">Salary_01!$E313*(Input!$C$36/100)</f>
        <v>0</v>
      </c>
      <c r="F313" s="78" t="n">
        <f aca="false">-1*Salary_01!$I313</f>
        <v>-0</v>
      </c>
      <c r="G313" s="78" t="n">
        <f aca="true">IF(AND($B313&gt;Input!$C$45,$B313&lt;Input!$C$25),PMT(Input!$C$37/(100*12),(OFFSET($A$4,MATCH(Input!$C$25,$B$4:$B$1004,1),0,1,1)-OFFSET($A$4,MATCH(Input!$C$45,$B$4:$B$620,1),0,1,1)),$J$4,-1*Input!$C$38,1),0)</f>
        <v>-4423.65612820078</v>
      </c>
      <c r="H313" s="78" t="n">
        <f aca="false">IF($B313&lt;Input!$C$25,(($H312+$E313+$F313+$G313)*(1+Input!$C$37/(100*12))),0)</f>
        <v>658554.682671854</v>
      </c>
    </row>
    <row r="314" customFormat="false" ht="12.8" hidden="false" customHeight="false" outlineLevel="0" collapsed="false">
      <c r="A314" s="76" t="n">
        <v>310</v>
      </c>
      <c r="B314" s="77" t="n">
        <f aca="false">EOMONTH(Input!$C$7,A314)</f>
        <v>52351</v>
      </c>
      <c r="C314" s="76" t="n">
        <f aca="false">DATEDIF(Input!$C$23,$B314,"Y")</f>
        <v>65</v>
      </c>
      <c r="E314" s="78" t="n">
        <f aca="false">Salary_01!$E314*(Input!$C$36/100)</f>
        <v>0</v>
      </c>
      <c r="F314" s="78" t="n">
        <f aca="false">-1*Salary_01!$I314</f>
        <v>-0</v>
      </c>
      <c r="G314" s="78" t="n">
        <f aca="true">IF(AND($B314&gt;Input!$C$45,$B314&lt;Input!$C$25),PMT(Input!$C$37/(100*12),(OFFSET($A$4,MATCH(Input!$C$25,$B$4:$B$1004,1),0,1,1)-OFFSET($A$4,MATCH(Input!$C$45,$B$4:$B$620,1),0,1,1)),$J$4,-1*Input!$C$38,1),0)</f>
        <v>-4423.65612820078</v>
      </c>
      <c r="H314" s="78" t="n">
        <f aca="false">IF($B314&lt;Input!$C$25,(($H313+$E314+$F314+$G314)*(1+Input!$C$37/(100*12))),0)</f>
        <v>656856.572487586</v>
      </c>
    </row>
    <row r="315" customFormat="false" ht="12.8" hidden="false" customHeight="false" outlineLevel="0" collapsed="false">
      <c r="A315" s="76" t="n">
        <v>311</v>
      </c>
      <c r="B315" s="77" t="n">
        <f aca="false">EOMONTH(Input!$C$7,A315)</f>
        <v>52382</v>
      </c>
      <c r="C315" s="76" t="n">
        <f aca="false">DATEDIF(Input!$C$23,$B315,"Y")</f>
        <v>66</v>
      </c>
      <c r="E315" s="78" t="n">
        <f aca="false">Salary_01!$E315*(Input!$C$36/100)</f>
        <v>0</v>
      </c>
      <c r="F315" s="78" t="n">
        <f aca="false">-1*Salary_01!$I315</f>
        <v>-0</v>
      </c>
      <c r="G315" s="78" t="n">
        <f aca="true">IF(AND($B315&gt;Input!$C$45,$B315&lt;Input!$C$25),PMT(Input!$C$37/(100*12),(OFFSET($A$4,MATCH(Input!$C$25,$B$4:$B$1004,1),0,1,1)-OFFSET($A$4,MATCH(Input!$C$45,$B$4:$B$620,1),0,1,1)),$J$4,-1*Input!$C$38,1),0)</f>
        <v>-4423.65612820078</v>
      </c>
      <c r="H315" s="78" t="n">
        <f aca="false">IF($B315&lt;Input!$C$25,(($H314+$E315+$F315+$G315)*(1+Input!$C$37/(100*12))),0)</f>
        <v>655151.386844215</v>
      </c>
    </row>
    <row r="316" customFormat="false" ht="12.8" hidden="false" customHeight="false" outlineLevel="0" collapsed="false">
      <c r="A316" s="76" t="n">
        <v>312</v>
      </c>
      <c r="B316" s="77" t="n">
        <f aca="false">EOMONTH(Input!$C$7,A316)</f>
        <v>52412</v>
      </c>
      <c r="C316" s="76" t="n">
        <f aca="false">DATEDIF(Input!$C$23,$B316,"Y")</f>
        <v>66</v>
      </c>
      <c r="E316" s="78" t="n">
        <f aca="false">Salary_01!$E316*(Input!$C$36/100)</f>
        <v>0</v>
      </c>
      <c r="F316" s="78" t="n">
        <f aca="false">-1*Salary_01!$I316</f>
        <v>-0</v>
      </c>
      <c r="G316" s="78" t="n">
        <f aca="true">IF(AND($B316&gt;Input!$C$45,$B316&lt;Input!$C$25),PMT(Input!$C$37/(100*12),(OFFSET($A$4,MATCH(Input!$C$25,$B$4:$B$1004,1),0,1,1)-OFFSET($A$4,MATCH(Input!$C$45,$B$4:$B$620,1),0,1,1)),$J$4,-1*Input!$C$38,1),0)</f>
        <v>-4423.65612820078</v>
      </c>
      <c r="H316" s="78" t="n">
        <f aca="false">IF($B316&lt;Input!$C$25,(($H315+$E316+$F316+$G316)*(1+Input!$C$37/(100*12))),0)</f>
        <v>653439.096260665</v>
      </c>
    </row>
    <row r="317" customFormat="false" ht="12.8" hidden="false" customHeight="false" outlineLevel="0" collapsed="false">
      <c r="A317" s="76" t="n">
        <v>313</v>
      </c>
      <c r="B317" s="77" t="n">
        <f aca="false">EOMONTH(Input!$C$7,A317)</f>
        <v>52443</v>
      </c>
      <c r="C317" s="76" t="n">
        <f aca="false">DATEDIF(Input!$C$23,$B317,"Y")</f>
        <v>66</v>
      </c>
      <c r="E317" s="78" t="n">
        <f aca="false">Salary_01!$E317*(Input!$C$36/100)</f>
        <v>0</v>
      </c>
      <c r="F317" s="78" t="n">
        <f aca="false">-1*Salary_01!$I317</f>
        <v>-0</v>
      </c>
      <c r="G317" s="78" t="n">
        <f aca="true">IF(AND($B317&gt;Input!$C$45,$B317&lt;Input!$C$25),PMT(Input!$C$37/(100*12),(OFFSET($A$4,MATCH(Input!$C$25,$B$4:$B$1004,1),0,1,1)-OFFSET($A$4,MATCH(Input!$C$45,$B$4:$B$620,1),0,1,1)),$J$4,-1*Input!$C$38,1),0)</f>
        <v>-4423.65612820078</v>
      </c>
      <c r="H317" s="78" t="n">
        <f aca="false">IF($B317&lt;Input!$C$25,(($H316+$E317+$F317+$G317)*(1+Input!$C$37/(100*12))),0)</f>
        <v>651719.671133016</v>
      </c>
    </row>
    <row r="318" customFormat="false" ht="12.8" hidden="false" customHeight="false" outlineLevel="0" collapsed="false">
      <c r="A318" s="76" t="n">
        <v>314</v>
      </c>
      <c r="B318" s="77" t="n">
        <f aca="false">EOMONTH(Input!$C$7,A318)</f>
        <v>52474</v>
      </c>
      <c r="C318" s="76" t="n">
        <f aca="false">DATEDIF(Input!$C$23,$B318,"Y")</f>
        <v>66</v>
      </c>
      <c r="E318" s="78" t="n">
        <f aca="false">Salary_01!$E318*(Input!$C$36/100)</f>
        <v>0</v>
      </c>
      <c r="F318" s="78" t="n">
        <f aca="false">-1*Salary_01!$I318</f>
        <v>-0</v>
      </c>
      <c r="G318" s="78" t="n">
        <f aca="true">IF(AND($B318&gt;Input!$C$45,$B318&lt;Input!$C$25),PMT(Input!$C$37/(100*12),(OFFSET($A$4,MATCH(Input!$C$25,$B$4:$B$1004,1),0,1,1)-OFFSET($A$4,MATCH(Input!$C$45,$B$4:$B$620,1),0,1,1)),$J$4,-1*Input!$C$38,1),0)</f>
        <v>-4423.65612820078</v>
      </c>
      <c r="H318" s="78" t="n">
        <f aca="false">IF($B318&lt;Input!$C$25,(($H317+$E318+$F318+$G318)*(1+Input!$C$37/(100*12))),0)</f>
        <v>649993.081734002</v>
      </c>
    </row>
    <row r="319" customFormat="false" ht="12.8" hidden="false" customHeight="false" outlineLevel="0" collapsed="false">
      <c r="A319" s="76" t="n">
        <v>315</v>
      </c>
      <c r="B319" s="77" t="n">
        <f aca="false">EOMONTH(Input!$C$7,A319)</f>
        <v>52504</v>
      </c>
      <c r="C319" s="76" t="n">
        <f aca="false">DATEDIF(Input!$C$23,$B319,"Y")</f>
        <v>66</v>
      </c>
      <c r="E319" s="78" t="n">
        <f aca="false">Salary_01!$E319*(Input!$C$36/100)</f>
        <v>0</v>
      </c>
      <c r="F319" s="78" t="n">
        <f aca="false">-1*Salary_01!$I319</f>
        <v>-0</v>
      </c>
      <c r="G319" s="78" t="n">
        <f aca="true">IF(AND($B319&gt;Input!$C$45,$B319&lt;Input!$C$25),PMT(Input!$C$37/(100*12),(OFFSET($A$4,MATCH(Input!$C$25,$B$4:$B$1004,1),0,1,1)-OFFSET($A$4,MATCH(Input!$C$45,$B$4:$B$620,1),0,1,1)),$J$4,-1*Input!$C$38,1),0)</f>
        <v>-4423.65612820078</v>
      </c>
      <c r="H319" s="78" t="n">
        <f aca="false">IF($B319&lt;Input!$C$25,(($H318+$E319+$F319+$G319)*(1+Input!$C$37/(100*12))),0)</f>
        <v>648259.298212492</v>
      </c>
    </row>
    <row r="320" customFormat="false" ht="12.8" hidden="false" customHeight="false" outlineLevel="0" collapsed="false">
      <c r="A320" s="76" t="n">
        <v>316</v>
      </c>
      <c r="B320" s="77" t="n">
        <f aca="false">EOMONTH(Input!$C$7,A320)</f>
        <v>52535</v>
      </c>
      <c r="C320" s="76" t="n">
        <f aca="false">DATEDIF(Input!$C$23,$B320,"Y")</f>
        <v>66</v>
      </c>
      <c r="E320" s="78" t="n">
        <f aca="false">Salary_01!$E320*(Input!$C$36/100)</f>
        <v>0</v>
      </c>
      <c r="F320" s="78" t="n">
        <f aca="false">-1*Salary_01!$I320</f>
        <v>-0</v>
      </c>
      <c r="G320" s="78" t="n">
        <f aca="true">IF(AND($B320&gt;Input!$C$45,$B320&lt;Input!$C$25),PMT(Input!$C$37/(100*12),(OFFSET($A$4,MATCH(Input!$C$25,$B$4:$B$1004,1),0,1,1)-OFFSET($A$4,MATCH(Input!$C$45,$B$4:$B$620,1),0,1,1)),$J$4,-1*Input!$C$38,1),0)</f>
        <v>-4423.65612820078</v>
      </c>
      <c r="H320" s="78" t="n">
        <f aca="false">IF($B320&lt;Input!$C$25,(($H319+$E320+$F320+$G320)*(1+Input!$C$37/(100*12))),0)</f>
        <v>646518.290592976</v>
      </c>
    </row>
    <row r="321" customFormat="false" ht="12.8" hidden="false" customHeight="false" outlineLevel="0" collapsed="false">
      <c r="A321" s="76" t="n">
        <v>317</v>
      </c>
      <c r="B321" s="77" t="n">
        <f aca="false">EOMONTH(Input!$C$7,A321)</f>
        <v>52565</v>
      </c>
      <c r="C321" s="76" t="n">
        <f aca="false">DATEDIF(Input!$C$23,$B321,"Y")</f>
        <v>66</v>
      </c>
      <c r="E321" s="78" t="n">
        <f aca="false">Salary_01!$E321*(Input!$C$36/100)</f>
        <v>0</v>
      </c>
      <c r="F321" s="78" t="n">
        <f aca="false">-1*Salary_01!$I321</f>
        <v>-0</v>
      </c>
      <c r="G321" s="78" t="n">
        <f aca="true">IF(AND($B321&gt;Input!$C$45,$B321&lt;Input!$C$25),PMT(Input!$C$37/(100*12),(OFFSET($A$4,MATCH(Input!$C$25,$B$4:$B$1004,1),0,1,1)-OFFSET($A$4,MATCH(Input!$C$45,$B$4:$B$620,1),0,1,1)),$J$4,-1*Input!$C$38,1),0)</f>
        <v>-4423.65612820078</v>
      </c>
      <c r="H321" s="78" t="n">
        <f aca="false">IF($B321&lt;Input!$C$25,(($H320+$E321+$F321+$G321)*(1+Input!$C$37/(100*12))),0)</f>
        <v>644770.028775045</v>
      </c>
    </row>
    <row r="322" customFormat="false" ht="12.8" hidden="false" customHeight="false" outlineLevel="0" collapsed="false">
      <c r="A322" s="76" t="n">
        <v>318</v>
      </c>
      <c r="B322" s="77" t="n">
        <f aca="false">EOMONTH(Input!$C$7,A322)</f>
        <v>52596</v>
      </c>
      <c r="C322" s="76" t="n">
        <f aca="false">DATEDIF(Input!$C$23,$B322,"Y")</f>
        <v>66</v>
      </c>
      <c r="E322" s="78" t="n">
        <f aca="false">Salary_01!$E322*(Input!$C$36/100)</f>
        <v>0</v>
      </c>
      <c r="F322" s="78" t="n">
        <f aca="false">-1*Salary_01!$I322</f>
        <v>-0</v>
      </c>
      <c r="G322" s="78" t="n">
        <f aca="true">IF(AND($B322&gt;Input!$C$45,$B322&lt;Input!$C$25),PMT(Input!$C$37/(100*12),(OFFSET($A$4,MATCH(Input!$C$25,$B$4:$B$1004,1),0,1,1)-OFFSET($A$4,MATCH(Input!$C$45,$B$4:$B$620,1),0,1,1)),$J$4,-1*Input!$C$38,1),0)</f>
        <v>-4423.65612820078</v>
      </c>
      <c r="H322" s="78" t="n">
        <f aca="false">IF($B322&lt;Input!$C$25,(($H321+$E322+$F322+$G322)*(1+Input!$C$37/(100*12))),0)</f>
        <v>643014.482532872</v>
      </c>
    </row>
    <row r="323" customFormat="false" ht="12.8" hidden="false" customHeight="false" outlineLevel="0" collapsed="false">
      <c r="A323" s="76" t="n">
        <v>319</v>
      </c>
      <c r="B323" s="77" t="n">
        <f aca="false">EOMONTH(Input!$C$7,A323)</f>
        <v>52627</v>
      </c>
      <c r="C323" s="76" t="n">
        <f aca="false">DATEDIF(Input!$C$23,$B323,"Y")</f>
        <v>66</v>
      </c>
      <c r="E323" s="78" t="n">
        <f aca="false">Salary_01!$E323*(Input!$C$36/100)</f>
        <v>0</v>
      </c>
      <c r="F323" s="78" t="n">
        <f aca="false">-1*Salary_01!$I323</f>
        <v>-0</v>
      </c>
      <c r="G323" s="78" t="n">
        <f aca="true">IF(AND($B323&gt;Input!$C$45,$B323&lt;Input!$C$25),PMT(Input!$C$37/(100*12),(OFFSET($A$4,MATCH(Input!$C$25,$B$4:$B$1004,1),0,1,1)-OFFSET($A$4,MATCH(Input!$C$45,$B$4:$B$620,1),0,1,1)),$J$4,-1*Input!$C$38,1),0)</f>
        <v>-4423.65612820078</v>
      </c>
      <c r="H323" s="78" t="n">
        <f aca="false">IF($B323&lt;Input!$C$25,(($H322+$E323+$F323+$G323)*(1+Input!$C$37/(100*12))),0)</f>
        <v>641251.621514691</v>
      </c>
    </row>
    <row r="324" customFormat="false" ht="12.8" hidden="false" customHeight="false" outlineLevel="0" collapsed="false">
      <c r="A324" s="76" t="n">
        <v>320</v>
      </c>
      <c r="B324" s="77" t="n">
        <f aca="false">EOMONTH(Input!$C$7,A324)</f>
        <v>52656</v>
      </c>
      <c r="C324" s="76" t="n">
        <f aca="false">DATEDIF(Input!$C$23,$B324,"Y")</f>
        <v>66</v>
      </c>
      <c r="E324" s="78" t="n">
        <f aca="false">Salary_01!$E324*(Input!$C$36/100)</f>
        <v>0</v>
      </c>
      <c r="F324" s="78" t="n">
        <f aca="false">-1*Salary_01!$I324</f>
        <v>-0</v>
      </c>
      <c r="G324" s="78" t="n">
        <f aca="true">IF(AND($B324&gt;Input!$C$45,$B324&lt;Input!$C$25),PMT(Input!$C$37/(100*12),(OFFSET($A$4,MATCH(Input!$C$25,$B$4:$B$1004,1),0,1,1)-OFFSET($A$4,MATCH(Input!$C$45,$B$4:$B$620,1),0,1,1)),$J$4,-1*Input!$C$38,1),0)</f>
        <v>-4423.65612820078</v>
      </c>
      <c r="H324" s="78" t="n">
        <f aca="false">IF($B324&lt;Input!$C$25,(($H323+$E324+$F324+$G324)*(1+Input!$C$37/(100*12))),0)</f>
        <v>639481.415242267</v>
      </c>
    </row>
    <row r="325" customFormat="false" ht="12.8" hidden="false" customHeight="false" outlineLevel="0" collapsed="false">
      <c r="A325" s="76" t="n">
        <v>321</v>
      </c>
      <c r="B325" s="77" t="n">
        <f aca="false">EOMONTH(Input!$C$7,A325)</f>
        <v>52687</v>
      </c>
      <c r="C325" s="76" t="n">
        <f aca="false">DATEDIF(Input!$C$23,$B325,"Y")</f>
        <v>66</v>
      </c>
      <c r="E325" s="78" t="n">
        <f aca="false">Salary_01!$E325*(Input!$C$36/100)</f>
        <v>0</v>
      </c>
      <c r="F325" s="78" t="n">
        <f aca="false">-1*Salary_01!$I325</f>
        <v>-0</v>
      </c>
      <c r="G325" s="78" t="n">
        <f aca="true">IF(AND($B325&gt;Input!$C$45,$B325&lt;Input!$C$25),PMT(Input!$C$37/(100*12),(OFFSET($A$4,MATCH(Input!$C$25,$B$4:$B$1004,1),0,1,1)-OFFSET($A$4,MATCH(Input!$C$45,$B$4:$B$620,1),0,1,1)),$J$4,-1*Input!$C$38,1),0)</f>
        <v>-4423.65612820078</v>
      </c>
      <c r="H325" s="78" t="n">
        <f aca="false">IF($B325&lt;Input!$C$25,(($H324+$E325+$F325+$G325)*(1+Input!$C$37/(100*12))),0)</f>
        <v>637703.833110375</v>
      </c>
    </row>
    <row r="326" customFormat="false" ht="12.8" hidden="false" customHeight="false" outlineLevel="0" collapsed="false">
      <c r="A326" s="76" t="n">
        <v>322</v>
      </c>
      <c r="B326" s="77" t="n">
        <f aca="false">EOMONTH(Input!$C$7,A326)</f>
        <v>52717</v>
      </c>
      <c r="C326" s="76" t="n">
        <f aca="false">DATEDIF(Input!$C$23,$B326,"Y")</f>
        <v>66</v>
      </c>
      <c r="E326" s="78" t="n">
        <f aca="false">Salary_01!$E326*(Input!$C$36/100)</f>
        <v>0</v>
      </c>
      <c r="F326" s="78" t="n">
        <f aca="false">-1*Salary_01!$I326</f>
        <v>-0</v>
      </c>
      <c r="G326" s="78" t="n">
        <f aca="true">IF(AND($B326&gt;Input!$C$45,$B326&lt;Input!$C$25),PMT(Input!$C$37/(100*12),(OFFSET($A$4,MATCH(Input!$C$25,$B$4:$B$1004,1),0,1,1)-OFFSET($A$4,MATCH(Input!$C$45,$B$4:$B$620,1),0,1,1)),$J$4,-1*Input!$C$38,1),0)</f>
        <v>-4423.65612820078</v>
      </c>
      <c r="H326" s="78" t="n">
        <f aca="false">IF($B326&lt;Input!$C$25,(($H325+$E326+$F326+$G326)*(1+Input!$C$37/(100*12))),0)</f>
        <v>635918.844386266</v>
      </c>
    </row>
    <row r="327" customFormat="false" ht="12.8" hidden="false" customHeight="false" outlineLevel="0" collapsed="false">
      <c r="A327" s="76" t="n">
        <v>323</v>
      </c>
      <c r="B327" s="77" t="n">
        <f aca="false">EOMONTH(Input!$C$7,A327)</f>
        <v>52748</v>
      </c>
      <c r="C327" s="76" t="n">
        <f aca="false">DATEDIF(Input!$C$23,$B327,"Y")</f>
        <v>67</v>
      </c>
      <c r="E327" s="78" t="n">
        <f aca="false">Salary_01!$E327*(Input!$C$36/100)</f>
        <v>0</v>
      </c>
      <c r="F327" s="78" t="n">
        <f aca="false">-1*Salary_01!$I327</f>
        <v>-0</v>
      </c>
      <c r="G327" s="78" t="n">
        <f aca="true">IF(AND($B327&gt;Input!$C$45,$B327&lt;Input!$C$25),PMT(Input!$C$37/(100*12),(OFFSET($A$4,MATCH(Input!$C$25,$B$4:$B$1004,1),0,1,1)-OFFSET($A$4,MATCH(Input!$C$45,$B$4:$B$620,1),0,1,1)),$J$4,-1*Input!$C$38,1),0)</f>
        <v>-4423.65612820078</v>
      </c>
      <c r="H327" s="78" t="n">
        <f aca="false">IF($B327&lt;Input!$C$25,(($H326+$E327+$F327+$G327)*(1+Input!$C$37/(100*12))),0)</f>
        <v>634126.418209141</v>
      </c>
    </row>
    <row r="328" customFormat="false" ht="12.8" hidden="false" customHeight="false" outlineLevel="0" collapsed="false">
      <c r="A328" s="76" t="n">
        <v>324</v>
      </c>
      <c r="B328" s="77" t="n">
        <f aca="false">EOMONTH(Input!$C$7,A328)</f>
        <v>52778</v>
      </c>
      <c r="C328" s="76" t="n">
        <f aca="false">DATEDIF(Input!$C$23,$B328,"Y")</f>
        <v>67</v>
      </c>
      <c r="E328" s="78" t="n">
        <f aca="false">Salary_01!$E328*(Input!$C$36/100)</f>
        <v>0</v>
      </c>
      <c r="F328" s="78" t="n">
        <f aca="false">-1*Salary_01!$I328</f>
        <v>-0</v>
      </c>
      <c r="G328" s="78" t="n">
        <f aca="true">IF(AND($B328&gt;Input!$C$45,$B328&lt;Input!$C$25),PMT(Input!$C$37/(100*12),(OFFSET($A$4,MATCH(Input!$C$25,$B$4:$B$1004,1),0,1,1)-OFFSET($A$4,MATCH(Input!$C$45,$B$4:$B$620,1),0,1,1)),$J$4,-1*Input!$C$38,1),0)</f>
        <v>-4423.65612820078</v>
      </c>
      <c r="H328" s="78" t="n">
        <f aca="false">IF($B328&lt;Input!$C$25,(($H327+$E328+$F328+$G328)*(1+Input!$C$37/(100*12))),0)</f>
        <v>632326.523589611</v>
      </c>
    </row>
    <row r="329" customFormat="false" ht="12.8" hidden="false" customHeight="false" outlineLevel="0" collapsed="false">
      <c r="A329" s="76" t="n">
        <v>325</v>
      </c>
      <c r="B329" s="77" t="n">
        <f aca="false">EOMONTH(Input!$C$7,A329)</f>
        <v>52809</v>
      </c>
      <c r="C329" s="76" t="n">
        <f aca="false">DATEDIF(Input!$C$23,$B329,"Y")</f>
        <v>67</v>
      </c>
      <c r="E329" s="78" t="n">
        <f aca="false">Salary_01!$E329*(Input!$C$36/100)</f>
        <v>0</v>
      </c>
      <c r="F329" s="78" t="n">
        <f aca="false">-1*Salary_01!$I329</f>
        <v>-0</v>
      </c>
      <c r="G329" s="78" t="n">
        <f aca="true">IF(AND($B329&gt;Input!$C$45,$B329&lt;Input!$C$25),PMT(Input!$C$37/(100*12),(OFFSET($A$4,MATCH(Input!$C$25,$B$4:$B$1004,1),0,1,1)-OFFSET($A$4,MATCH(Input!$C$45,$B$4:$B$620,1),0,1,1)),$J$4,-1*Input!$C$38,1),0)</f>
        <v>-4423.65612820078</v>
      </c>
      <c r="H329" s="78" t="n">
        <f aca="false">IF($B329&lt;Input!$C$25,(($H328+$E329+$F329+$G329)*(1+Input!$C$37/(100*12))),0)</f>
        <v>630519.129409166</v>
      </c>
    </row>
    <row r="330" customFormat="false" ht="12.8" hidden="false" customHeight="false" outlineLevel="0" collapsed="false">
      <c r="A330" s="76" t="n">
        <v>326</v>
      </c>
      <c r="B330" s="77" t="n">
        <f aca="false">EOMONTH(Input!$C$7,A330)</f>
        <v>52840</v>
      </c>
      <c r="C330" s="76" t="n">
        <f aca="false">DATEDIF(Input!$C$23,$B330,"Y")</f>
        <v>67</v>
      </c>
      <c r="E330" s="78" t="n">
        <f aca="false">Salary_01!$E330*(Input!$C$36/100)</f>
        <v>0</v>
      </c>
      <c r="F330" s="78" t="n">
        <f aca="false">-1*Salary_01!$I330</f>
        <v>-0</v>
      </c>
      <c r="G330" s="78" t="n">
        <f aca="true">IF(AND($B330&gt;Input!$C$45,$B330&lt;Input!$C$25),PMT(Input!$C$37/(100*12),(OFFSET($A$4,MATCH(Input!$C$25,$B$4:$B$1004,1),0,1,1)-OFFSET($A$4,MATCH(Input!$C$45,$B$4:$B$620,1),0,1,1)),$J$4,-1*Input!$C$38,1),0)</f>
        <v>-4423.65612820078</v>
      </c>
      <c r="H330" s="78" t="n">
        <f aca="false">IF($B330&lt;Input!$C$25,(($H329+$E330+$F330+$G330)*(1+Input!$C$37/(100*12))),0)</f>
        <v>628704.204419635</v>
      </c>
    </row>
    <row r="331" customFormat="false" ht="12.8" hidden="false" customHeight="false" outlineLevel="0" collapsed="false">
      <c r="A331" s="76" t="n">
        <v>327</v>
      </c>
      <c r="B331" s="77" t="n">
        <f aca="false">EOMONTH(Input!$C$7,A331)</f>
        <v>52870</v>
      </c>
      <c r="C331" s="76" t="n">
        <f aca="false">DATEDIF(Input!$C$23,$B331,"Y")</f>
        <v>67</v>
      </c>
      <c r="E331" s="78" t="n">
        <f aca="false">Salary_01!$E331*(Input!$C$36/100)</f>
        <v>0</v>
      </c>
      <c r="F331" s="78" t="n">
        <f aca="false">-1*Salary_01!$I331</f>
        <v>-0</v>
      </c>
      <c r="G331" s="78" t="n">
        <f aca="true">IF(AND($B331&gt;Input!$C$45,$B331&lt;Input!$C$25),PMT(Input!$C$37/(100*12),(OFFSET($A$4,MATCH(Input!$C$25,$B$4:$B$1004,1),0,1,1)-OFFSET($A$4,MATCH(Input!$C$45,$B$4:$B$620,1),0,1,1)),$J$4,-1*Input!$C$38,1),0)</f>
        <v>-4423.65612820078</v>
      </c>
      <c r="H331" s="78" t="n">
        <f aca="false">IF($B331&lt;Input!$C$25,(($H330+$E331+$F331+$G331)*(1+Input!$C$37/(100*12))),0)</f>
        <v>626881.717242649</v>
      </c>
    </row>
    <row r="332" customFormat="false" ht="12.8" hidden="false" customHeight="false" outlineLevel="0" collapsed="false">
      <c r="A332" s="76" t="n">
        <v>328</v>
      </c>
      <c r="B332" s="77" t="n">
        <f aca="false">EOMONTH(Input!$C$7,A332)</f>
        <v>52901</v>
      </c>
      <c r="C332" s="76" t="n">
        <f aca="false">DATEDIF(Input!$C$23,$B332,"Y")</f>
        <v>67</v>
      </c>
      <c r="E332" s="78" t="n">
        <f aca="false">Salary_01!$E332*(Input!$C$36/100)</f>
        <v>0</v>
      </c>
      <c r="F332" s="78" t="n">
        <f aca="false">-1*Salary_01!$I332</f>
        <v>-0</v>
      </c>
      <c r="G332" s="78" t="n">
        <f aca="true">IF(AND($B332&gt;Input!$C$45,$B332&lt;Input!$C$25),PMT(Input!$C$37/(100*12),(OFFSET($A$4,MATCH(Input!$C$25,$B$4:$B$1004,1),0,1,1)-OFFSET($A$4,MATCH(Input!$C$45,$B$4:$B$620,1),0,1,1)),$J$4,-1*Input!$C$38,1),0)</f>
        <v>-4423.65612820078</v>
      </c>
      <c r="H332" s="78" t="n">
        <f aca="false">IF($B332&lt;Input!$C$25,(($H331+$E332+$F332+$G332)*(1+Input!$C$37/(100*12))),0)</f>
        <v>625051.636369092</v>
      </c>
    </row>
    <row r="333" customFormat="false" ht="12.8" hidden="false" customHeight="false" outlineLevel="0" collapsed="false">
      <c r="A333" s="76" t="n">
        <v>329</v>
      </c>
      <c r="B333" s="77" t="n">
        <f aca="false">EOMONTH(Input!$C$7,A333)</f>
        <v>52931</v>
      </c>
      <c r="C333" s="76" t="n">
        <f aca="false">DATEDIF(Input!$C$23,$B333,"Y")</f>
        <v>67</v>
      </c>
      <c r="E333" s="78" t="n">
        <f aca="false">Salary_01!$E333*(Input!$C$36/100)</f>
        <v>0</v>
      </c>
      <c r="F333" s="78" t="n">
        <f aca="false">-1*Salary_01!$I333</f>
        <v>-0</v>
      </c>
      <c r="G333" s="78" t="n">
        <f aca="true">IF(AND($B333&gt;Input!$C$45,$B333&lt;Input!$C$25),PMT(Input!$C$37/(100*12),(OFFSET($A$4,MATCH(Input!$C$25,$B$4:$B$1004,1),0,1,1)-OFFSET($A$4,MATCH(Input!$C$45,$B$4:$B$620,1),0,1,1)),$J$4,-1*Input!$C$38,1),0)</f>
        <v>-4423.65612820078</v>
      </c>
      <c r="H333" s="78" t="n">
        <f aca="false">IF($B333&lt;Input!$C$25,(($H332+$E333+$F333+$G333)*(1+Input!$C$37/(100*12))),0)</f>
        <v>623213.930158561</v>
      </c>
    </row>
    <row r="334" customFormat="false" ht="12.8" hidden="false" customHeight="false" outlineLevel="0" collapsed="false">
      <c r="A334" s="76" t="n">
        <v>330</v>
      </c>
      <c r="B334" s="77" t="n">
        <f aca="false">EOMONTH(Input!$C$7,A334)</f>
        <v>52962</v>
      </c>
      <c r="C334" s="76" t="n">
        <f aca="false">DATEDIF(Input!$C$23,$B334,"Y")</f>
        <v>67</v>
      </c>
      <c r="E334" s="78" t="n">
        <f aca="false">Salary_01!$E334*(Input!$C$36/100)</f>
        <v>0</v>
      </c>
      <c r="F334" s="78" t="n">
        <f aca="false">-1*Salary_01!$I334</f>
        <v>-0</v>
      </c>
      <c r="G334" s="78" t="n">
        <f aca="true">IF(AND($B334&gt;Input!$C$45,$B334&lt;Input!$C$25),PMT(Input!$C$37/(100*12),(OFFSET($A$4,MATCH(Input!$C$25,$B$4:$B$1004,1),0,1,1)-OFFSET($A$4,MATCH(Input!$C$45,$B$4:$B$620,1),0,1,1)),$J$4,-1*Input!$C$38,1),0)</f>
        <v>-4423.65612820078</v>
      </c>
      <c r="H334" s="78" t="n">
        <f aca="false">IF($B334&lt;Input!$C$25,(($H333+$E334+$F334+$G334)*(1+Input!$C$37/(100*12))),0)</f>
        <v>621368.56683882</v>
      </c>
    </row>
    <row r="335" customFormat="false" ht="12.8" hidden="false" customHeight="false" outlineLevel="0" collapsed="false">
      <c r="A335" s="76" t="n">
        <v>331</v>
      </c>
      <c r="B335" s="77" t="n">
        <f aca="false">EOMONTH(Input!$C$7,A335)</f>
        <v>52993</v>
      </c>
      <c r="C335" s="76" t="n">
        <f aca="false">DATEDIF(Input!$C$23,$B335,"Y")</f>
        <v>67</v>
      </c>
      <c r="E335" s="78" t="n">
        <f aca="false">Salary_01!$E335*(Input!$C$36/100)</f>
        <v>0</v>
      </c>
      <c r="F335" s="78" t="n">
        <f aca="false">-1*Salary_01!$I335</f>
        <v>-0</v>
      </c>
      <c r="G335" s="78" t="n">
        <f aca="true">IF(AND($B335&gt;Input!$C$45,$B335&lt;Input!$C$25),PMT(Input!$C$37/(100*12),(OFFSET($A$4,MATCH(Input!$C$25,$B$4:$B$1004,1),0,1,1)-OFFSET($A$4,MATCH(Input!$C$45,$B$4:$B$620,1),0,1,1)),$J$4,-1*Input!$C$38,1),0)</f>
        <v>-4423.65612820078</v>
      </c>
      <c r="H335" s="78" t="n">
        <f aca="false">IF($B335&lt;Input!$C$25,(($H334+$E335+$F335+$G335)*(1+Input!$C$37/(100*12))),0)</f>
        <v>619515.514505247</v>
      </c>
    </row>
    <row r="336" customFormat="false" ht="12.8" hidden="false" customHeight="false" outlineLevel="0" collapsed="false">
      <c r="A336" s="76" t="n">
        <v>332</v>
      </c>
      <c r="B336" s="77" t="n">
        <f aca="false">EOMONTH(Input!$C$7,A336)</f>
        <v>53021</v>
      </c>
      <c r="C336" s="76" t="n">
        <f aca="false">DATEDIF(Input!$C$23,$B336,"Y")</f>
        <v>67</v>
      </c>
      <c r="E336" s="78" t="n">
        <f aca="false">Salary_01!$E336*(Input!$C$36/100)</f>
        <v>0</v>
      </c>
      <c r="F336" s="78" t="n">
        <f aca="false">-1*Salary_01!$I336</f>
        <v>-0</v>
      </c>
      <c r="G336" s="78" t="n">
        <f aca="true">IF(AND($B336&gt;Input!$C$45,$B336&lt;Input!$C$25),PMT(Input!$C$37/(100*12),(OFFSET($A$4,MATCH(Input!$C$25,$B$4:$B$1004,1),0,1,1)-OFFSET($A$4,MATCH(Input!$C$45,$B$4:$B$620,1),0,1,1)),$J$4,-1*Input!$C$38,1),0)</f>
        <v>-4423.65612820078</v>
      </c>
      <c r="H336" s="78" t="n">
        <f aca="false">IF($B336&lt;Input!$C$25,(($H335+$E336+$F336+$G336)*(1+Input!$C$37/(100*12))),0)</f>
        <v>617654.741120284</v>
      </c>
    </row>
    <row r="337" customFormat="false" ht="12.8" hidden="false" customHeight="false" outlineLevel="0" collapsed="false">
      <c r="A337" s="76" t="n">
        <v>333</v>
      </c>
      <c r="B337" s="77" t="n">
        <f aca="false">EOMONTH(Input!$C$7,A337)</f>
        <v>53052</v>
      </c>
      <c r="C337" s="76" t="n">
        <f aca="false">DATEDIF(Input!$C$23,$B337,"Y")</f>
        <v>67</v>
      </c>
      <c r="E337" s="78" t="n">
        <f aca="false">Salary_01!$E337*(Input!$C$36/100)</f>
        <v>0</v>
      </c>
      <c r="F337" s="78" t="n">
        <f aca="false">-1*Salary_01!$I337</f>
        <v>-0</v>
      </c>
      <c r="G337" s="78" t="n">
        <f aca="true">IF(AND($B337&gt;Input!$C$45,$B337&lt;Input!$C$25),PMT(Input!$C$37/(100*12),(OFFSET($A$4,MATCH(Input!$C$25,$B$4:$B$1004,1),0,1,1)-OFFSET($A$4,MATCH(Input!$C$45,$B$4:$B$620,1),0,1,1)),$J$4,-1*Input!$C$38,1),0)</f>
        <v>-4423.65612820078</v>
      </c>
      <c r="H337" s="78" t="n">
        <f aca="false">IF($B337&lt;Input!$C$25,(($H336+$E337+$F337+$G337)*(1+Input!$C$37/(100*12))),0)</f>
        <v>615786.214512883</v>
      </c>
    </row>
    <row r="338" customFormat="false" ht="12.8" hidden="false" customHeight="false" outlineLevel="0" collapsed="false">
      <c r="A338" s="76" t="n">
        <v>334</v>
      </c>
      <c r="B338" s="77" t="n">
        <f aca="false">EOMONTH(Input!$C$7,A338)</f>
        <v>53082</v>
      </c>
      <c r="C338" s="76" t="n">
        <f aca="false">DATEDIF(Input!$C$23,$B338,"Y")</f>
        <v>67</v>
      </c>
      <c r="E338" s="78" t="n">
        <f aca="false">Salary_01!$E338*(Input!$C$36/100)</f>
        <v>0</v>
      </c>
      <c r="F338" s="78" t="n">
        <f aca="false">-1*Salary_01!$I338</f>
        <v>-0</v>
      </c>
      <c r="G338" s="78" t="n">
        <f aca="true">IF(AND($B338&gt;Input!$C$45,$B338&lt;Input!$C$25),PMT(Input!$C$37/(100*12),(OFFSET($A$4,MATCH(Input!$C$25,$B$4:$B$1004,1),0,1,1)-OFFSET($A$4,MATCH(Input!$C$45,$B$4:$B$620,1),0,1,1)),$J$4,-1*Input!$C$38,1),0)</f>
        <v>-4423.65612820078</v>
      </c>
      <c r="H338" s="78" t="n">
        <f aca="false">IF($B338&lt;Input!$C$25,(($H337+$E338+$F338+$G338)*(1+Input!$C$37/(100*12))),0)</f>
        <v>613909.902377952</v>
      </c>
    </row>
    <row r="339" customFormat="false" ht="12.8" hidden="false" customHeight="false" outlineLevel="0" collapsed="false">
      <c r="A339" s="76" t="n">
        <v>335</v>
      </c>
      <c r="B339" s="77" t="n">
        <f aca="false">EOMONTH(Input!$C$7,A339)</f>
        <v>53113</v>
      </c>
      <c r="C339" s="76" t="n">
        <f aca="false">DATEDIF(Input!$C$23,$B339,"Y")</f>
        <v>68</v>
      </c>
      <c r="E339" s="78" t="n">
        <f aca="false">Salary_01!$E339*(Input!$C$36/100)</f>
        <v>0</v>
      </c>
      <c r="F339" s="78" t="n">
        <f aca="false">-1*Salary_01!$I339</f>
        <v>-0</v>
      </c>
      <c r="G339" s="78" t="n">
        <f aca="true">IF(AND($B339&gt;Input!$C$45,$B339&lt;Input!$C$25),PMT(Input!$C$37/(100*12),(OFFSET($A$4,MATCH(Input!$C$25,$B$4:$B$1004,1),0,1,1)-OFFSET($A$4,MATCH(Input!$C$45,$B$4:$B$620,1),0,1,1)),$J$4,-1*Input!$C$38,1),0)</f>
        <v>-4423.65612820078</v>
      </c>
      <c r="H339" s="78" t="n">
        <f aca="false">IF($B339&lt;Input!$C$25,(($H338+$E339+$F339+$G339)*(1+Input!$C$37/(100*12))),0)</f>
        <v>612025.772275792</v>
      </c>
    </row>
    <row r="340" customFormat="false" ht="12.8" hidden="false" customHeight="false" outlineLevel="0" collapsed="false">
      <c r="A340" s="76" t="n">
        <v>336</v>
      </c>
      <c r="B340" s="77" t="n">
        <f aca="false">EOMONTH(Input!$C$7,A340)</f>
        <v>53143</v>
      </c>
      <c r="C340" s="76" t="n">
        <f aca="false">DATEDIF(Input!$C$23,$B340,"Y")</f>
        <v>68</v>
      </c>
      <c r="E340" s="78" t="n">
        <f aca="false">Salary_01!$E340*(Input!$C$36/100)</f>
        <v>0</v>
      </c>
      <c r="F340" s="78" t="n">
        <f aca="false">-1*Salary_01!$I340</f>
        <v>-0</v>
      </c>
      <c r="G340" s="78" t="n">
        <f aca="true">IF(AND($B340&gt;Input!$C$45,$B340&lt;Input!$C$25),PMT(Input!$C$37/(100*12),(OFFSET($A$4,MATCH(Input!$C$25,$B$4:$B$1004,1),0,1,1)-OFFSET($A$4,MATCH(Input!$C$45,$B$4:$B$620,1),0,1,1)),$J$4,-1*Input!$C$38,1),0)</f>
        <v>-4423.65612820078</v>
      </c>
      <c r="H340" s="78" t="n">
        <f aca="false">IF($B340&lt;Input!$C$25,(($H339+$E340+$F340+$G340)*(1+Input!$C$37/(100*12))),0)</f>
        <v>610133.791631539</v>
      </c>
    </row>
    <row r="341" customFormat="false" ht="12.8" hidden="false" customHeight="false" outlineLevel="0" collapsed="false">
      <c r="A341" s="76" t="n">
        <v>337</v>
      </c>
      <c r="B341" s="77" t="n">
        <f aca="false">EOMONTH(Input!$C$7,A341)</f>
        <v>53174</v>
      </c>
      <c r="C341" s="76" t="n">
        <f aca="false">DATEDIF(Input!$C$23,$B341,"Y")</f>
        <v>68</v>
      </c>
      <c r="E341" s="78" t="n">
        <f aca="false">Salary_01!$E341*(Input!$C$36/100)</f>
        <v>0</v>
      </c>
      <c r="F341" s="78" t="n">
        <f aca="false">-1*Salary_01!$I341</f>
        <v>-0</v>
      </c>
      <c r="G341" s="78" t="n">
        <f aca="true">IF(AND($B341&gt;Input!$C$45,$B341&lt;Input!$C$25),PMT(Input!$C$37/(100*12),(OFFSET($A$4,MATCH(Input!$C$25,$B$4:$B$1004,1),0,1,1)-OFFSET($A$4,MATCH(Input!$C$45,$B$4:$B$620,1),0,1,1)),$J$4,-1*Input!$C$38,1),0)</f>
        <v>-4423.65612820078</v>
      </c>
      <c r="H341" s="78" t="n">
        <f aca="false">IF($B341&lt;Input!$C$25,(($H340+$E341+$F341+$G341)*(1+Input!$C$37/(100*12))),0)</f>
        <v>608233.927734602</v>
      </c>
    </row>
    <row r="342" customFormat="false" ht="12.8" hidden="false" customHeight="false" outlineLevel="0" collapsed="false">
      <c r="A342" s="76" t="n">
        <v>338</v>
      </c>
      <c r="B342" s="77" t="n">
        <f aca="false">EOMONTH(Input!$C$7,A342)</f>
        <v>53205</v>
      </c>
      <c r="C342" s="76" t="n">
        <f aca="false">DATEDIF(Input!$C$23,$B342,"Y")</f>
        <v>68</v>
      </c>
      <c r="E342" s="78" t="n">
        <f aca="false">Salary_01!$E342*(Input!$C$36/100)</f>
        <v>0</v>
      </c>
      <c r="F342" s="78" t="n">
        <f aca="false">-1*Salary_01!$I342</f>
        <v>-0</v>
      </c>
      <c r="G342" s="78" t="n">
        <f aca="true">IF(AND($B342&gt;Input!$C$45,$B342&lt;Input!$C$25),PMT(Input!$C$37/(100*12),(OFFSET($A$4,MATCH(Input!$C$25,$B$4:$B$1004,1),0,1,1)-OFFSET($A$4,MATCH(Input!$C$45,$B$4:$B$620,1),0,1,1)),$J$4,-1*Input!$C$38,1),0)</f>
        <v>-4423.65612820078</v>
      </c>
      <c r="H342" s="78" t="n">
        <f aca="false">IF($B342&lt;Input!$C$25,(($H341+$E342+$F342+$G342)*(1+Input!$C$37/(100*12))),0)</f>
        <v>606326.147738095</v>
      </c>
    </row>
    <row r="343" customFormat="false" ht="12.8" hidden="false" customHeight="false" outlineLevel="0" collapsed="false">
      <c r="A343" s="76" t="n">
        <v>339</v>
      </c>
      <c r="B343" s="77" t="n">
        <f aca="false">EOMONTH(Input!$C$7,A343)</f>
        <v>53235</v>
      </c>
      <c r="C343" s="76" t="n">
        <f aca="false">DATEDIF(Input!$C$23,$B343,"Y")</f>
        <v>68</v>
      </c>
      <c r="E343" s="78" t="n">
        <f aca="false">Salary_01!$E343*(Input!$C$36/100)</f>
        <v>0</v>
      </c>
      <c r="F343" s="78" t="n">
        <f aca="false">-1*Salary_01!$I343</f>
        <v>-0</v>
      </c>
      <c r="G343" s="78" t="n">
        <f aca="true">IF(AND($B343&gt;Input!$C$45,$B343&lt;Input!$C$25),PMT(Input!$C$37/(100*12),(OFFSET($A$4,MATCH(Input!$C$25,$B$4:$B$1004,1),0,1,1)-OFFSET($A$4,MATCH(Input!$C$45,$B$4:$B$620,1),0,1,1)),$J$4,-1*Input!$C$38,1),0)</f>
        <v>-4423.65612820078</v>
      </c>
      <c r="H343" s="78" t="n">
        <f aca="false">IF($B343&lt;Input!$C$25,(($H342+$E343+$F343+$G343)*(1+Input!$C$37/(100*12))),0)</f>
        <v>604410.418658269</v>
      </c>
    </row>
    <row r="344" customFormat="false" ht="12.8" hidden="false" customHeight="false" outlineLevel="0" collapsed="false">
      <c r="A344" s="76" t="n">
        <v>340</v>
      </c>
      <c r="B344" s="77" t="n">
        <f aca="false">EOMONTH(Input!$C$7,A344)</f>
        <v>53266</v>
      </c>
      <c r="C344" s="76" t="n">
        <f aca="false">DATEDIF(Input!$C$23,$B344,"Y")</f>
        <v>68</v>
      </c>
      <c r="E344" s="78" t="n">
        <f aca="false">Salary_01!$E344*(Input!$C$36/100)</f>
        <v>0</v>
      </c>
      <c r="F344" s="78" t="n">
        <f aca="false">-1*Salary_01!$I344</f>
        <v>-0</v>
      </c>
      <c r="G344" s="78" t="n">
        <f aca="true">IF(AND($B344&gt;Input!$C$45,$B344&lt;Input!$C$25),PMT(Input!$C$37/(100*12),(OFFSET($A$4,MATCH(Input!$C$25,$B$4:$B$1004,1),0,1,1)-OFFSET($A$4,MATCH(Input!$C$45,$B$4:$B$620,1),0,1,1)),$J$4,-1*Input!$C$38,1),0)</f>
        <v>-4423.65612820078</v>
      </c>
      <c r="H344" s="78" t="n">
        <f aca="false">IF($B344&lt;Input!$C$25,(($H343+$E344+$F344+$G344)*(1+Input!$C$37/(100*12))),0)</f>
        <v>602486.707373943</v>
      </c>
    </row>
    <row r="345" customFormat="false" ht="12.8" hidden="false" customHeight="false" outlineLevel="0" collapsed="false">
      <c r="A345" s="76" t="n">
        <v>341</v>
      </c>
      <c r="B345" s="77" t="n">
        <f aca="false">EOMONTH(Input!$C$7,A345)</f>
        <v>53296</v>
      </c>
      <c r="C345" s="76" t="n">
        <f aca="false">DATEDIF(Input!$C$23,$B345,"Y")</f>
        <v>68</v>
      </c>
      <c r="E345" s="78" t="n">
        <f aca="false">Salary_01!$E345*(Input!$C$36/100)</f>
        <v>0</v>
      </c>
      <c r="F345" s="78" t="n">
        <f aca="false">-1*Salary_01!$I345</f>
        <v>-0</v>
      </c>
      <c r="G345" s="78" t="n">
        <f aca="true">IF(AND($B345&gt;Input!$C$45,$B345&lt;Input!$C$25),PMT(Input!$C$37/(100*12),(OFFSET($A$4,MATCH(Input!$C$25,$B$4:$B$1004,1),0,1,1)-OFFSET($A$4,MATCH(Input!$C$45,$B$4:$B$620,1),0,1,1)),$J$4,-1*Input!$C$38,1),0)</f>
        <v>-4423.65612820078</v>
      </c>
      <c r="H345" s="78" t="n">
        <f aca="false">IF($B345&lt;Input!$C$25,(($H344+$E345+$F345+$G345)*(1+Input!$C$37/(100*12))),0)</f>
        <v>600554.980625933</v>
      </c>
    </row>
    <row r="346" customFormat="false" ht="12.8" hidden="false" customHeight="false" outlineLevel="0" collapsed="false">
      <c r="A346" s="76" t="n">
        <v>342</v>
      </c>
      <c r="B346" s="77" t="n">
        <f aca="false">EOMONTH(Input!$C$7,A346)</f>
        <v>53327</v>
      </c>
      <c r="C346" s="76" t="n">
        <f aca="false">DATEDIF(Input!$C$23,$B346,"Y")</f>
        <v>68</v>
      </c>
      <c r="E346" s="78" t="n">
        <f aca="false">Salary_01!$E346*(Input!$C$36/100)</f>
        <v>0</v>
      </c>
      <c r="F346" s="78" t="n">
        <f aca="false">-1*Salary_01!$I346</f>
        <v>-0</v>
      </c>
      <c r="G346" s="78" t="n">
        <f aca="true">IF(AND($B346&gt;Input!$C$45,$B346&lt;Input!$C$25),PMT(Input!$C$37/(100*12),(OFFSET($A$4,MATCH(Input!$C$25,$B$4:$B$1004,1),0,1,1)-OFFSET($A$4,MATCH(Input!$C$45,$B$4:$B$620,1),0,1,1)),$J$4,-1*Input!$C$38,1),0)</f>
        <v>-4423.65612820078</v>
      </c>
      <c r="H346" s="78" t="n">
        <f aca="false">IF($B346&lt;Input!$C$25,(($H345+$E346+$F346+$G346)*(1+Input!$C$37/(100*12))),0)</f>
        <v>598615.205016473</v>
      </c>
    </row>
    <row r="347" customFormat="false" ht="12.8" hidden="false" customHeight="false" outlineLevel="0" collapsed="false">
      <c r="A347" s="76" t="n">
        <v>343</v>
      </c>
      <c r="B347" s="77" t="n">
        <f aca="false">EOMONTH(Input!$C$7,A347)</f>
        <v>53358</v>
      </c>
      <c r="C347" s="76" t="n">
        <f aca="false">DATEDIF(Input!$C$23,$B347,"Y")</f>
        <v>68</v>
      </c>
      <c r="E347" s="78" t="n">
        <f aca="false">Salary_01!$E347*(Input!$C$36/100)</f>
        <v>0</v>
      </c>
      <c r="F347" s="78" t="n">
        <f aca="false">-1*Salary_01!$I347</f>
        <v>-0</v>
      </c>
      <c r="G347" s="78" t="n">
        <f aca="true">IF(AND($B347&gt;Input!$C$45,$B347&lt;Input!$C$25),PMT(Input!$C$37/(100*12),(OFFSET($A$4,MATCH(Input!$C$25,$B$4:$B$1004,1),0,1,1)-OFFSET($A$4,MATCH(Input!$C$45,$B$4:$B$620,1),0,1,1)),$J$4,-1*Input!$C$38,1),0)</f>
        <v>-4423.65612820078</v>
      </c>
      <c r="H347" s="78" t="n">
        <f aca="false">IF($B347&lt;Input!$C$25,(($H346+$E347+$F347+$G347)*(1+Input!$C$37/(100*12))),0)</f>
        <v>596667.34700864</v>
      </c>
    </row>
    <row r="348" customFormat="false" ht="12.8" hidden="false" customHeight="false" outlineLevel="0" collapsed="false">
      <c r="A348" s="76" t="n">
        <v>344</v>
      </c>
      <c r="B348" s="77" t="n">
        <f aca="false">EOMONTH(Input!$C$7,A348)</f>
        <v>53386</v>
      </c>
      <c r="C348" s="76" t="n">
        <f aca="false">DATEDIF(Input!$C$23,$B348,"Y")</f>
        <v>68</v>
      </c>
      <c r="E348" s="78" t="n">
        <f aca="false">Salary_01!$E348*(Input!$C$36/100)</f>
        <v>0</v>
      </c>
      <c r="F348" s="78" t="n">
        <f aca="false">-1*Salary_01!$I348</f>
        <v>-0</v>
      </c>
      <c r="G348" s="78" t="n">
        <f aca="true">IF(AND($B348&gt;Input!$C$45,$B348&lt;Input!$C$25),PMT(Input!$C$37/(100*12),(OFFSET($A$4,MATCH(Input!$C$25,$B$4:$B$1004,1),0,1,1)-OFFSET($A$4,MATCH(Input!$C$45,$B$4:$B$620,1),0,1,1)),$J$4,-1*Input!$C$38,1),0)</f>
        <v>-4423.65612820078</v>
      </c>
      <c r="H348" s="78" t="n">
        <f aca="false">IF($B348&lt;Input!$C$25,(($H347+$E348+$F348+$G348)*(1+Input!$C$37/(100*12))),0)</f>
        <v>594711.372925774</v>
      </c>
    </row>
    <row r="349" customFormat="false" ht="12.8" hidden="false" customHeight="false" outlineLevel="0" collapsed="false">
      <c r="A349" s="76" t="n">
        <v>345</v>
      </c>
      <c r="B349" s="77" t="n">
        <f aca="false">EOMONTH(Input!$C$7,A349)</f>
        <v>53417</v>
      </c>
      <c r="C349" s="76" t="n">
        <f aca="false">DATEDIF(Input!$C$23,$B349,"Y")</f>
        <v>68</v>
      </c>
      <c r="E349" s="78" t="n">
        <f aca="false">Salary_01!$E349*(Input!$C$36/100)</f>
        <v>0</v>
      </c>
      <c r="F349" s="78" t="n">
        <f aca="false">-1*Salary_01!$I349</f>
        <v>-0</v>
      </c>
      <c r="G349" s="78" t="n">
        <f aca="true">IF(AND($B349&gt;Input!$C$45,$B349&lt;Input!$C$25),PMT(Input!$C$37/(100*12),(OFFSET($A$4,MATCH(Input!$C$25,$B$4:$B$1004,1),0,1,1)-OFFSET($A$4,MATCH(Input!$C$45,$B$4:$B$620,1),0,1,1)),$J$4,-1*Input!$C$38,1),0)</f>
        <v>-4423.65612820078</v>
      </c>
      <c r="H349" s="78" t="n">
        <f aca="false">IF($B349&lt;Input!$C$25,(($H348+$E349+$F349+$G349)*(1+Input!$C$37/(100*12))),0)</f>
        <v>592747.248950896</v>
      </c>
    </row>
    <row r="350" customFormat="false" ht="12.8" hidden="false" customHeight="false" outlineLevel="0" collapsed="false">
      <c r="A350" s="76" t="n">
        <v>346</v>
      </c>
      <c r="B350" s="77" t="n">
        <f aca="false">EOMONTH(Input!$C$7,A350)</f>
        <v>53447</v>
      </c>
      <c r="C350" s="76" t="n">
        <f aca="false">DATEDIF(Input!$C$23,$B350,"Y")</f>
        <v>68</v>
      </c>
      <c r="E350" s="78" t="n">
        <f aca="false">Salary_01!$E350*(Input!$C$36/100)</f>
        <v>0</v>
      </c>
      <c r="F350" s="78" t="n">
        <f aca="false">-1*Salary_01!$I350</f>
        <v>-0</v>
      </c>
      <c r="G350" s="78" t="n">
        <f aca="true">IF(AND($B350&gt;Input!$C$45,$B350&lt;Input!$C$25),PMT(Input!$C$37/(100*12),(OFFSET($A$4,MATCH(Input!$C$25,$B$4:$B$1004,1),0,1,1)-OFFSET($A$4,MATCH(Input!$C$45,$B$4:$B$620,1),0,1,1)),$J$4,-1*Input!$C$38,1),0)</f>
        <v>-4423.65612820078</v>
      </c>
      <c r="H350" s="78" t="n">
        <f aca="false">IF($B350&lt;Input!$C$25,(($H349+$E350+$F350+$G350)*(1+Input!$C$37/(100*12))),0)</f>
        <v>590774.941126123</v>
      </c>
    </row>
    <row r="351" customFormat="false" ht="12.8" hidden="false" customHeight="false" outlineLevel="0" collapsed="false">
      <c r="A351" s="76" t="n">
        <v>347</v>
      </c>
      <c r="B351" s="77" t="n">
        <f aca="false">EOMONTH(Input!$C$7,A351)</f>
        <v>53478</v>
      </c>
      <c r="C351" s="76" t="n">
        <f aca="false">DATEDIF(Input!$C$23,$B351,"Y")</f>
        <v>69</v>
      </c>
      <c r="E351" s="78" t="n">
        <f aca="false">Salary_01!$E351*(Input!$C$36/100)</f>
        <v>0</v>
      </c>
      <c r="F351" s="78" t="n">
        <f aca="false">-1*Salary_01!$I351</f>
        <v>-0</v>
      </c>
      <c r="G351" s="78" t="n">
        <f aca="true">IF(AND($B351&gt;Input!$C$45,$B351&lt;Input!$C$25),PMT(Input!$C$37/(100*12),(OFFSET($A$4,MATCH(Input!$C$25,$B$4:$B$1004,1),0,1,1)-OFFSET($A$4,MATCH(Input!$C$45,$B$4:$B$620,1),0,1,1)),$J$4,-1*Input!$C$38,1),0)</f>
        <v>-4423.65612820078</v>
      </c>
      <c r="H351" s="78" t="n">
        <f aca="false">IF($B351&lt;Input!$C$25,(($H350+$E351+$F351+$G351)*(1+Input!$C$37/(100*12))),0)</f>
        <v>588794.415352081</v>
      </c>
    </row>
    <row r="352" customFormat="false" ht="12.8" hidden="false" customHeight="false" outlineLevel="0" collapsed="false">
      <c r="A352" s="76" t="n">
        <v>348</v>
      </c>
      <c r="B352" s="77" t="n">
        <f aca="false">EOMONTH(Input!$C$7,A352)</f>
        <v>53508</v>
      </c>
      <c r="C352" s="76" t="n">
        <f aca="false">DATEDIF(Input!$C$23,$B352,"Y")</f>
        <v>69</v>
      </c>
      <c r="E352" s="78" t="n">
        <f aca="false">Salary_01!$E352*(Input!$C$36/100)</f>
        <v>0</v>
      </c>
      <c r="F352" s="78" t="n">
        <f aca="false">-1*Salary_01!$I352</f>
        <v>-0</v>
      </c>
      <c r="G352" s="78" t="n">
        <f aca="true">IF(AND($B352&gt;Input!$C$45,$B352&lt;Input!$C$25),PMT(Input!$C$37/(100*12),(OFFSET($A$4,MATCH(Input!$C$25,$B$4:$B$1004,1),0,1,1)-OFFSET($A$4,MATCH(Input!$C$45,$B$4:$B$620,1),0,1,1)),$J$4,-1*Input!$C$38,1),0)</f>
        <v>-4423.65612820078</v>
      </c>
      <c r="H352" s="78" t="n">
        <f aca="false">IF($B352&lt;Input!$C$25,(($H351+$E352+$F352+$G352)*(1+Input!$C$37/(100*12))),0)</f>
        <v>586805.637387313</v>
      </c>
    </row>
    <row r="353" customFormat="false" ht="12.8" hidden="false" customHeight="false" outlineLevel="0" collapsed="false">
      <c r="A353" s="76" t="n">
        <v>349</v>
      </c>
      <c r="B353" s="77" t="n">
        <f aca="false">EOMONTH(Input!$C$7,A353)</f>
        <v>53539</v>
      </c>
      <c r="C353" s="76" t="n">
        <f aca="false">DATEDIF(Input!$C$23,$B353,"Y")</f>
        <v>69</v>
      </c>
      <c r="E353" s="78" t="n">
        <f aca="false">Salary_01!$E353*(Input!$C$36/100)</f>
        <v>0</v>
      </c>
      <c r="F353" s="78" t="n">
        <f aca="false">-1*Salary_01!$I353</f>
        <v>-0</v>
      </c>
      <c r="G353" s="78" t="n">
        <f aca="true">IF(AND($B353&gt;Input!$C$45,$B353&lt;Input!$C$25),PMT(Input!$C$37/(100*12),(OFFSET($A$4,MATCH(Input!$C$25,$B$4:$B$1004,1),0,1,1)-OFFSET($A$4,MATCH(Input!$C$45,$B$4:$B$620,1),0,1,1)),$J$4,-1*Input!$C$38,1),0)</f>
        <v>-4423.65612820078</v>
      </c>
      <c r="H353" s="78" t="n">
        <f aca="false">IF($B353&lt;Input!$C$25,(($H352+$E353+$F353+$G353)*(1+Input!$C$37/(100*12))),0)</f>
        <v>584808.572847691</v>
      </c>
    </row>
    <row r="354" customFormat="false" ht="12.8" hidden="false" customHeight="false" outlineLevel="0" collapsed="false">
      <c r="A354" s="76" t="n">
        <v>350</v>
      </c>
      <c r="B354" s="77" t="n">
        <f aca="false">EOMONTH(Input!$C$7,A354)</f>
        <v>53570</v>
      </c>
      <c r="C354" s="76" t="n">
        <f aca="false">DATEDIF(Input!$C$23,$B354,"Y")</f>
        <v>69</v>
      </c>
      <c r="E354" s="78" t="n">
        <f aca="false">Salary_01!$E354*(Input!$C$36/100)</f>
        <v>0</v>
      </c>
      <c r="F354" s="78" t="n">
        <f aca="false">-1*Salary_01!$I354</f>
        <v>-0</v>
      </c>
      <c r="G354" s="78" t="n">
        <f aca="true">IF(AND($B354&gt;Input!$C$45,$B354&lt;Input!$C$25),PMT(Input!$C$37/(100*12),(OFFSET($A$4,MATCH(Input!$C$25,$B$4:$B$1004,1),0,1,1)-OFFSET($A$4,MATCH(Input!$C$45,$B$4:$B$620,1),0,1,1)),$J$4,-1*Input!$C$38,1),0)</f>
        <v>-4423.65612820078</v>
      </c>
      <c r="H354" s="78" t="n">
        <f aca="false">IF($B354&lt;Input!$C$25,(($H353+$E354+$F354+$G354)*(1+Input!$C$37/(100*12))),0)</f>
        <v>582803.187205822</v>
      </c>
    </row>
    <row r="355" customFormat="false" ht="12.8" hidden="false" customHeight="false" outlineLevel="0" collapsed="false">
      <c r="A355" s="76" t="n">
        <v>351</v>
      </c>
      <c r="B355" s="77" t="n">
        <f aca="false">EOMONTH(Input!$C$7,A355)</f>
        <v>53600</v>
      </c>
      <c r="C355" s="76" t="n">
        <f aca="false">DATEDIF(Input!$C$23,$B355,"Y")</f>
        <v>69</v>
      </c>
      <c r="E355" s="78" t="n">
        <f aca="false">Salary_01!$E355*(Input!$C$36/100)</f>
        <v>0</v>
      </c>
      <c r="F355" s="78" t="n">
        <f aca="false">-1*Salary_01!$I355</f>
        <v>-0</v>
      </c>
      <c r="G355" s="78" t="n">
        <f aca="true">IF(AND($B355&gt;Input!$C$45,$B355&lt;Input!$C$25),PMT(Input!$C$37/(100*12),(OFFSET($A$4,MATCH(Input!$C$25,$B$4:$B$1004,1),0,1,1)-OFFSET($A$4,MATCH(Input!$C$45,$B$4:$B$620,1),0,1,1)),$J$4,-1*Input!$C$38,1),0)</f>
        <v>-4423.65612820078</v>
      </c>
      <c r="H355" s="78" t="n">
        <f aca="false">IF($B355&lt;Input!$C$25,(($H354+$E355+$F355+$G355)*(1+Input!$C$37/(100*12))),0)</f>
        <v>580789.445790444</v>
      </c>
    </row>
    <row r="356" customFormat="false" ht="12.8" hidden="false" customHeight="false" outlineLevel="0" collapsed="false">
      <c r="A356" s="76" t="n">
        <v>352</v>
      </c>
      <c r="B356" s="77" t="n">
        <f aca="false">EOMONTH(Input!$C$7,A356)</f>
        <v>53631</v>
      </c>
      <c r="C356" s="76" t="n">
        <f aca="false">DATEDIF(Input!$C$23,$B356,"Y")</f>
        <v>69</v>
      </c>
      <c r="E356" s="78" t="n">
        <f aca="false">Salary_01!$E356*(Input!$C$36/100)</f>
        <v>0</v>
      </c>
      <c r="F356" s="78" t="n">
        <f aca="false">-1*Salary_01!$I356</f>
        <v>-0</v>
      </c>
      <c r="G356" s="78" t="n">
        <f aca="true">IF(AND($B356&gt;Input!$C$45,$B356&lt;Input!$C$25),PMT(Input!$C$37/(100*12),(OFFSET($A$4,MATCH(Input!$C$25,$B$4:$B$1004,1),0,1,1)-OFFSET($A$4,MATCH(Input!$C$45,$B$4:$B$620,1),0,1,1)),$J$4,-1*Input!$C$38,1),0)</f>
        <v>-4423.65612820078</v>
      </c>
      <c r="H356" s="78" t="n">
        <f aca="false">IF($B356&lt;Input!$C$25,(($H355+$E356+$F356+$G356)*(1+Input!$C$37/(100*12))),0)</f>
        <v>578767.313785836</v>
      </c>
    </row>
    <row r="357" customFormat="false" ht="12.8" hidden="false" customHeight="false" outlineLevel="0" collapsed="false">
      <c r="A357" s="76" t="n">
        <v>353</v>
      </c>
      <c r="B357" s="77" t="n">
        <f aca="false">EOMONTH(Input!$C$7,A357)</f>
        <v>53661</v>
      </c>
      <c r="C357" s="76" t="n">
        <f aca="false">DATEDIF(Input!$C$23,$B357,"Y")</f>
        <v>69</v>
      </c>
      <c r="E357" s="78" t="n">
        <f aca="false">Salary_01!$E357*(Input!$C$36/100)</f>
        <v>0</v>
      </c>
      <c r="F357" s="78" t="n">
        <f aca="false">-1*Salary_01!$I357</f>
        <v>-0</v>
      </c>
      <c r="G357" s="78" t="n">
        <f aca="true">IF(AND($B357&gt;Input!$C$45,$B357&lt;Input!$C$25),PMT(Input!$C$37/(100*12),(OFFSET($A$4,MATCH(Input!$C$25,$B$4:$B$1004,1),0,1,1)-OFFSET($A$4,MATCH(Input!$C$45,$B$4:$B$620,1),0,1,1)),$J$4,-1*Input!$C$38,1),0)</f>
        <v>-4423.65612820078</v>
      </c>
      <c r="H357" s="78" t="n">
        <f aca="false">IF($B357&lt;Input!$C$25,(($H356+$E357+$F357+$G357)*(1+Input!$C$37/(100*12))),0)</f>
        <v>576736.756231209</v>
      </c>
    </row>
    <row r="358" customFormat="false" ht="12.8" hidden="false" customHeight="false" outlineLevel="0" collapsed="false">
      <c r="A358" s="76" t="n">
        <v>354</v>
      </c>
      <c r="B358" s="77" t="n">
        <f aca="false">EOMONTH(Input!$C$7,A358)</f>
        <v>53692</v>
      </c>
      <c r="C358" s="76" t="n">
        <f aca="false">DATEDIF(Input!$C$23,$B358,"Y")</f>
        <v>69</v>
      </c>
      <c r="E358" s="78" t="n">
        <f aca="false">Salary_01!$E358*(Input!$C$36/100)</f>
        <v>0</v>
      </c>
      <c r="F358" s="78" t="n">
        <f aca="false">-1*Salary_01!$I358</f>
        <v>-0</v>
      </c>
      <c r="G358" s="78" t="n">
        <f aca="true">IF(AND($B358&gt;Input!$C$45,$B358&lt;Input!$C$25),PMT(Input!$C$37/(100*12),(OFFSET($A$4,MATCH(Input!$C$25,$B$4:$B$1004,1),0,1,1)-OFFSET($A$4,MATCH(Input!$C$45,$B$4:$B$620,1),0,1,1)),$J$4,-1*Input!$C$38,1),0)</f>
        <v>-4423.65612820078</v>
      </c>
      <c r="H358" s="78" t="n">
        <f aca="false">IF($B358&lt;Input!$C$25,(($H357+$E358+$F358+$G358)*(1+Input!$C$37/(100*12))),0)</f>
        <v>574697.738020104</v>
      </c>
    </row>
    <row r="359" customFormat="false" ht="12.8" hidden="false" customHeight="false" outlineLevel="0" collapsed="false">
      <c r="A359" s="76" t="n">
        <v>355</v>
      </c>
      <c r="B359" s="77" t="n">
        <f aca="false">EOMONTH(Input!$C$7,A359)</f>
        <v>53723</v>
      </c>
      <c r="C359" s="76" t="n">
        <f aca="false">DATEDIF(Input!$C$23,$B359,"Y")</f>
        <v>69</v>
      </c>
      <c r="E359" s="78" t="n">
        <f aca="false">Salary_01!$E359*(Input!$C$36/100)</f>
        <v>0</v>
      </c>
      <c r="F359" s="78" t="n">
        <f aca="false">-1*Salary_01!$I359</f>
        <v>-0</v>
      </c>
      <c r="G359" s="78" t="n">
        <f aca="true">IF(AND($B359&gt;Input!$C$45,$B359&lt;Input!$C$25),PMT(Input!$C$37/(100*12),(OFFSET($A$4,MATCH(Input!$C$25,$B$4:$B$1004,1),0,1,1)-OFFSET($A$4,MATCH(Input!$C$45,$B$4:$B$620,1),0,1,1)),$J$4,-1*Input!$C$38,1),0)</f>
        <v>-4423.65612820078</v>
      </c>
      <c r="H359" s="78" t="n">
        <f aca="false">IF($B359&lt;Input!$C$25,(($H358+$E359+$F359+$G359)*(1+Input!$C$37/(100*12))),0)</f>
        <v>572650.223899786</v>
      </c>
    </row>
    <row r="360" customFormat="false" ht="12.8" hidden="false" customHeight="false" outlineLevel="0" collapsed="false">
      <c r="A360" s="76" t="n">
        <v>356</v>
      </c>
      <c r="B360" s="77" t="n">
        <f aca="false">EOMONTH(Input!$C$7,A360)</f>
        <v>53751</v>
      </c>
      <c r="C360" s="76" t="n">
        <f aca="false">DATEDIF(Input!$C$23,$B360,"Y")</f>
        <v>69</v>
      </c>
      <c r="E360" s="78" t="n">
        <f aca="false">Salary_01!$E360*(Input!$C$36/100)</f>
        <v>0</v>
      </c>
      <c r="F360" s="78" t="n">
        <f aca="false">-1*Salary_01!$I360</f>
        <v>-0</v>
      </c>
      <c r="G360" s="78" t="n">
        <f aca="true">IF(AND($B360&gt;Input!$C$45,$B360&lt;Input!$C$25),PMT(Input!$C$37/(100*12),(OFFSET($A$4,MATCH(Input!$C$25,$B$4:$B$1004,1),0,1,1)-OFFSET($A$4,MATCH(Input!$C$45,$B$4:$B$620,1),0,1,1)),$J$4,-1*Input!$C$38,1),0)</f>
        <v>-4423.65612820078</v>
      </c>
      <c r="H360" s="78" t="n">
        <f aca="false">IF($B360&lt;Input!$C$25,(($H359+$E360+$F360+$G360)*(1+Input!$C$37/(100*12))),0)</f>
        <v>570594.178470634</v>
      </c>
    </row>
    <row r="361" customFormat="false" ht="12.8" hidden="false" customHeight="false" outlineLevel="0" collapsed="false">
      <c r="A361" s="76" t="n">
        <v>357</v>
      </c>
      <c r="B361" s="77" t="n">
        <f aca="false">EOMONTH(Input!$C$7,A361)</f>
        <v>53782</v>
      </c>
      <c r="C361" s="76" t="n">
        <f aca="false">DATEDIF(Input!$C$23,$B361,"Y")</f>
        <v>69</v>
      </c>
      <c r="E361" s="78" t="n">
        <f aca="false">Salary_01!$E361*(Input!$C$36/100)</f>
        <v>0</v>
      </c>
      <c r="F361" s="78" t="n">
        <f aca="false">-1*Salary_01!$I361</f>
        <v>-0</v>
      </c>
      <c r="G361" s="78" t="n">
        <f aca="true">IF(AND($B361&gt;Input!$C$45,$B361&lt;Input!$C$25),PMT(Input!$C$37/(100*12),(OFFSET($A$4,MATCH(Input!$C$25,$B$4:$B$1004,1),0,1,1)-OFFSET($A$4,MATCH(Input!$C$45,$B$4:$B$620,1),0,1,1)),$J$4,-1*Input!$C$38,1),0)</f>
        <v>-4423.65612820078</v>
      </c>
      <c r="H361" s="78" t="n">
        <f aca="false">IF($B361&lt;Input!$C$25,(($H360+$E361+$F361+$G361)*(1+Input!$C$37/(100*12))),0)</f>
        <v>568529.566185526</v>
      </c>
    </row>
    <row r="362" customFormat="false" ht="12.8" hidden="false" customHeight="false" outlineLevel="0" collapsed="false">
      <c r="A362" s="76" t="n">
        <v>358</v>
      </c>
      <c r="B362" s="77" t="n">
        <f aca="false">EOMONTH(Input!$C$7,A362)</f>
        <v>53812</v>
      </c>
      <c r="C362" s="76" t="n">
        <f aca="false">DATEDIF(Input!$C$23,$B362,"Y")</f>
        <v>69</v>
      </c>
      <c r="E362" s="78" t="n">
        <f aca="false">Salary_01!$E362*(Input!$C$36/100)</f>
        <v>0</v>
      </c>
      <c r="F362" s="78" t="n">
        <f aca="false">-1*Salary_01!$I362</f>
        <v>-0</v>
      </c>
      <c r="G362" s="78" t="n">
        <f aca="true">IF(AND($B362&gt;Input!$C$45,$B362&lt;Input!$C$25),PMT(Input!$C$37/(100*12),(OFFSET($A$4,MATCH(Input!$C$25,$B$4:$B$1004,1),0,1,1)-OFFSET($A$4,MATCH(Input!$C$45,$B$4:$B$620,1),0,1,1)),$J$4,-1*Input!$C$38,1),0)</f>
        <v>-4423.65612820078</v>
      </c>
      <c r="H362" s="78" t="n">
        <f aca="false">IF($B362&lt;Input!$C$25,(($H361+$E362+$F362+$G362)*(1+Input!$C$37/(100*12))),0)</f>
        <v>566456.351349231</v>
      </c>
    </row>
    <row r="363" customFormat="false" ht="12.8" hidden="false" customHeight="false" outlineLevel="0" collapsed="false">
      <c r="A363" s="76" t="n">
        <v>359</v>
      </c>
      <c r="B363" s="77" t="n">
        <f aca="false">EOMONTH(Input!$C$7,A363)</f>
        <v>53843</v>
      </c>
      <c r="C363" s="76" t="n">
        <f aca="false">DATEDIF(Input!$C$23,$B363,"Y")</f>
        <v>70</v>
      </c>
      <c r="E363" s="78" t="n">
        <f aca="false">Salary_01!$E363*(Input!$C$36/100)</f>
        <v>0</v>
      </c>
      <c r="F363" s="78" t="n">
        <f aca="false">-1*Salary_01!$I363</f>
        <v>-0</v>
      </c>
      <c r="G363" s="78" t="n">
        <f aca="true">IF(AND($B363&gt;Input!$C$45,$B363&lt;Input!$C$25),PMT(Input!$C$37/(100*12),(OFFSET($A$4,MATCH(Input!$C$25,$B$4:$B$1004,1),0,1,1)-OFFSET($A$4,MATCH(Input!$C$45,$B$4:$B$620,1),0,1,1)),$J$4,-1*Input!$C$38,1),0)</f>
        <v>-4423.65612820078</v>
      </c>
      <c r="H363" s="78" t="n">
        <f aca="false">IF($B363&lt;Input!$C$25,(($H362+$E363+$F363+$G363)*(1+Input!$C$37/(100*12))),0)</f>
        <v>564374.498117784</v>
      </c>
    </row>
    <row r="364" customFormat="false" ht="12.8" hidden="false" customHeight="false" outlineLevel="0" collapsed="false">
      <c r="A364" s="76" t="n">
        <v>360</v>
      </c>
      <c r="B364" s="77" t="n">
        <f aca="false">EOMONTH(Input!$C$7,A364)</f>
        <v>53873</v>
      </c>
      <c r="C364" s="76" t="n">
        <f aca="false">DATEDIF(Input!$C$23,$B364,"Y")</f>
        <v>70</v>
      </c>
      <c r="E364" s="78" t="n">
        <f aca="false">Salary_01!$E364*(Input!$C$36/100)</f>
        <v>0</v>
      </c>
      <c r="F364" s="78" t="n">
        <f aca="false">-1*Salary_01!$I364</f>
        <v>-0</v>
      </c>
      <c r="G364" s="78" t="n">
        <f aca="true">IF(AND($B364&gt;Input!$C$45,$B364&lt;Input!$C$25),PMT(Input!$C$37/(100*12),(OFFSET($A$4,MATCH(Input!$C$25,$B$4:$B$1004,1),0,1,1)-OFFSET($A$4,MATCH(Input!$C$45,$B$4:$B$620,1),0,1,1)),$J$4,-1*Input!$C$38,1),0)</f>
        <v>-4423.65612820078</v>
      </c>
      <c r="H364" s="78" t="n">
        <f aca="false">IF($B364&lt;Input!$C$25,(($H363+$E364+$F364+$G364)*(1+Input!$C$37/(100*12))),0)</f>
        <v>562283.970497873</v>
      </c>
    </row>
    <row r="365" customFormat="false" ht="12.8" hidden="false" customHeight="false" outlineLevel="0" collapsed="false">
      <c r="A365" s="76" t="n">
        <v>361</v>
      </c>
      <c r="B365" s="77" t="n">
        <f aca="false">EOMONTH(Input!$C$7,A365)</f>
        <v>53904</v>
      </c>
      <c r="C365" s="76" t="n">
        <f aca="false">DATEDIF(Input!$C$23,$B365,"Y")</f>
        <v>70</v>
      </c>
      <c r="E365" s="78" t="n">
        <f aca="false">Salary_01!$E365*(Input!$C$36/100)</f>
        <v>0</v>
      </c>
      <c r="F365" s="78" t="n">
        <f aca="false">-1*Salary_01!$I365</f>
        <v>-0</v>
      </c>
      <c r="G365" s="78" t="n">
        <f aca="true">IF(AND($B365&gt;Input!$C$45,$B365&lt;Input!$C$25),PMT(Input!$C$37/(100*12),(OFFSET($A$4,MATCH(Input!$C$25,$B$4:$B$1004,1),0,1,1)-OFFSET($A$4,MATCH(Input!$C$45,$B$4:$B$620,1),0,1,1)),$J$4,-1*Input!$C$38,1),0)</f>
        <v>-4423.65612820078</v>
      </c>
      <c r="H365" s="78" t="n">
        <f aca="false">IF($B365&lt;Input!$C$25,(($H364+$E365+$F365+$G365)*(1+Input!$C$37/(100*12))),0)</f>
        <v>560184.732346213</v>
      </c>
    </row>
    <row r="366" customFormat="false" ht="12.8" hidden="false" customHeight="false" outlineLevel="0" collapsed="false">
      <c r="A366" s="76" t="n">
        <v>362</v>
      </c>
      <c r="B366" s="77" t="n">
        <f aca="false">EOMONTH(Input!$C$7,A366)</f>
        <v>53935</v>
      </c>
      <c r="C366" s="76" t="n">
        <f aca="false">DATEDIF(Input!$C$23,$B366,"Y")</f>
        <v>70</v>
      </c>
      <c r="E366" s="78" t="n">
        <f aca="false">Salary_01!$E366*(Input!$C$36/100)</f>
        <v>0</v>
      </c>
      <c r="F366" s="78" t="n">
        <f aca="false">-1*Salary_01!$I366</f>
        <v>-0</v>
      </c>
      <c r="G366" s="78" t="n">
        <f aca="true">IF(AND($B366&gt;Input!$C$45,$B366&lt;Input!$C$25),PMT(Input!$C$37/(100*12),(OFFSET($A$4,MATCH(Input!$C$25,$B$4:$B$1004,1),0,1,1)-OFFSET($A$4,MATCH(Input!$C$45,$B$4:$B$620,1),0,1,1)),$J$4,-1*Input!$C$38,1),0)</f>
        <v>-4423.65612820078</v>
      </c>
      <c r="H366" s="78" t="n">
        <f aca="false">IF($B366&lt;Input!$C$25,(($H365+$E366+$F366+$G366)*(1+Input!$C$37/(100*12))),0)</f>
        <v>558076.74736892</v>
      </c>
    </row>
    <row r="367" customFormat="false" ht="12.8" hidden="false" customHeight="false" outlineLevel="0" collapsed="false">
      <c r="A367" s="76" t="n">
        <v>363</v>
      </c>
      <c r="B367" s="77" t="n">
        <f aca="false">EOMONTH(Input!$C$7,A367)</f>
        <v>53965</v>
      </c>
      <c r="C367" s="76" t="n">
        <f aca="false">DATEDIF(Input!$C$23,$B367,"Y")</f>
        <v>70</v>
      </c>
      <c r="E367" s="78" t="n">
        <f aca="false">Salary_01!$E367*(Input!$C$36/100)</f>
        <v>0</v>
      </c>
      <c r="F367" s="78" t="n">
        <f aca="false">-1*Salary_01!$I367</f>
        <v>-0</v>
      </c>
      <c r="G367" s="78" t="n">
        <f aca="true">IF(AND($B367&gt;Input!$C$45,$B367&lt;Input!$C$25),PMT(Input!$C$37/(100*12),(OFFSET($A$4,MATCH(Input!$C$25,$B$4:$B$1004,1),0,1,1)-OFFSET($A$4,MATCH(Input!$C$45,$B$4:$B$620,1),0,1,1)),$J$4,-1*Input!$C$38,1),0)</f>
        <v>-4423.65612820078</v>
      </c>
      <c r="H367" s="78" t="n">
        <f aca="false">IF($B367&lt;Input!$C$25,(($H366+$E367+$F367+$G367)*(1+Input!$C$37/(100*12))),0)</f>
        <v>555959.979120889</v>
      </c>
    </row>
    <row r="368" customFormat="false" ht="12.8" hidden="false" customHeight="false" outlineLevel="0" collapsed="false">
      <c r="A368" s="76" t="n">
        <v>364</v>
      </c>
      <c r="B368" s="77" t="n">
        <f aca="false">EOMONTH(Input!$C$7,A368)</f>
        <v>53996</v>
      </c>
      <c r="C368" s="76" t="n">
        <f aca="false">DATEDIF(Input!$C$23,$B368,"Y")</f>
        <v>70</v>
      </c>
      <c r="E368" s="78" t="n">
        <f aca="false">Salary_01!$E368*(Input!$C$36/100)</f>
        <v>0</v>
      </c>
      <c r="F368" s="78" t="n">
        <f aca="false">-1*Salary_01!$I368</f>
        <v>-0</v>
      </c>
      <c r="G368" s="78" t="n">
        <f aca="true">IF(AND($B368&gt;Input!$C$45,$B368&lt;Input!$C$25),PMT(Input!$C$37/(100*12),(OFFSET($A$4,MATCH(Input!$C$25,$B$4:$B$1004,1),0,1,1)-OFFSET($A$4,MATCH(Input!$C$45,$B$4:$B$620,1),0,1,1)),$J$4,-1*Input!$C$38,1),0)</f>
        <v>-4423.65612820078</v>
      </c>
      <c r="H368" s="78" t="n">
        <f aca="false">IF($B368&lt;Input!$C$25,(($H367+$E368+$F368+$G368)*(1+Input!$C$37/(100*12))),0)</f>
        <v>553834.391005158</v>
      </c>
    </row>
    <row r="369" customFormat="false" ht="12.8" hidden="false" customHeight="false" outlineLevel="0" collapsed="false">
      <c r="A369" s="76" t="n">
        <v>365</v>
      </c>
      <c r="B369" s="77" t="n">
        <f aca="false">EOMONTH(Input!$C$7,A369)</f>
        <v>54026</v>
      </c>
      <c r="C369" s="76" t="n">
        <f aca="false">DATEDIF(Input!$C$23,$B369,"Y")</f>
        <v>70</v>
      </c>
      <c r="E369" s="78" t="n">
        <f aca="false">Salary_01!$E369*(Input!$C$36/100)</f>
        <v>0</v>
      </c>
      <c r="F369" s="78" t="n">
        <f aca="false">-1*Salary_01!$I369</f>
        <v>-0</v>
      </c>
      <c r="G369" s="78" t="n">
        <f aca="true">IF(AND($B369&gt;Input!$C$45,$B369&lt;Input!$C$25),PMT(Input!$C$37/(100*12),(OFFSET($A$4,MATCH(Input!$C$25,$B$4:$B$1004,1),0,1,1)-OFFSET($A$4,MATCH(Input!$C$45,$B$4:$B$620,1),0,1,1)),$J$4,-1*Input!$C$38,1),0)</f>
        <v>-4423.65612820078</v>
      </c>
      <c r="H369" s="78" t="n">
        <f aca="false">IF($B369&lt;Input!$C$25,(($H368+$E369+$F369+$G369)*(1+Input!$C$37/(100*12))),0)</f>
        <v>551699.946272278</v>
      </c>
    </row>
    <row r="370" customFormat="false" ht="12.8" hidden="false" customHeight="false" outlineLevel="0" collapsed="false">
      <c r="A370" s="76" t="n">
        <v>366</v>
      </c>
      <c r="B370" s="77" t="n">
        <f aca="false">EOMONTH(Input!$C$7,A370)</f>
        <v>54057</v>
      </c>
      <c r="C370" s="76" t="n">
        <f aca="false">DATEDIF(Input!$C$23,$B370,"Y")</f>
        <v>70</v>
      </c>
      <c r="E370" s="78" t="n">
        <f aca="false">Salary_01!$E370*(Input!$C$36/100)</f>
        <v>0</v>
      </c>
      <c r="F370" s="78" t="n">
        <f aca="false">-1*Salary_01!$I370</f>
        <v>-0</v>
      </c>
      <c r="G370" s="78" t="n">
        <f aca="true">IF(AND($B370&gt;Input!$C$45,$B370&lt;Input!$C$25),PMT(Input!$C$37/(100*12),(OFFSET($A$4,MATCH(Input!$C$25,$B$4:$B$1004,1),0,1,1)-OFFSET($A$4,MATCH(Input!$C$45,$B$4:$B$620,1),0,1,1)),$J$4,-1*Input!$C$38,1),0)</f>
        <v>-4423.65612820078</v>
      </c>
      <c r="H370" s="78" t="n">
        <f aca="false">IF($B370&lt;Input!$C$25,(($H369+$E370+$F370+$G370)*(1+Input!$C$37/(100*12))),0)</f>
        <v>549556.608019677</v>
      </c>
    </row>
    <row r="371" customFormat="false" ht="12.8" hidden="false" customHeight="false" outlineLevel="0" collapsed="false">
      <c r="A371" s="76" t="n">
        <v>367</v>
      </c>
      <c r="B371" s="77" t="n">
        <f aca="false">EOMONTH(Input!$C$7,A371)</f>
        <v>54088</v>
      </c>
      <c r="C371" s="76" t="n">
        <f aca="false">DATEDIF(Input!$C$23,$B371,"Y")</f>
        <v>70</v>
      </c>
      <c r="E371" s="78" t="n">
        <f aca="false">Salary_01!$E371*(Input!$C$36/100)</f>
        <v>0</v>
      </c>
      <c r="F371" s="78" t="n">
        <f aca="false">-1*Salary_01!$I371</f>
        <v>-0</v>
      </c>
      <c r="G371" s="78" t="n">
        <f aca="true">IF(AND($B371&gt;Input!$C$45,$B371&lt;Input!$C$25),PMT(Input!$C$37/(100*12),(OFFSET($A$4,MATCH(Input!$C$25,$B$4:$B$1004,1),0,1,1)-OFFSET($A$4,MATCH(Input!$C$45,$B$4:$B$620,1),0,1,1)),$J$4,-1*Input!$C$38,1),0)</f>
        <v>-4423.65612820078</v>
      </c>
      <c r="H371" s="78" t="n">
        <f aca="false">IF($B371&lt;Input!$C$25,(($H370+$E371+$F371+$G371)*(1+Input!$C$37/(100*12))),0)</f>
        <v>547404.339191024</v>
      </c>
    </row>
    <row r="372" customFormat="false" ht="12.8" hidden="false" customHeight="false" outlineLevel="0" collapsed="false">
      <c r="A372" s="76" t="n">
        <v>368</v>
      </c>
      <c r="B372" s="77" t="n">
        <f aca="false">EOMONTH(Input!$C$7,A372)</f>
        <v>54117</v>
      </c>
      <c r="C372" s="76" t="n">
        <f aca="false">DATEDIF(Input!$C$23,$B372,"Y")</f>
        <v>70</v>
      </c>
      <c r="E372" s="78" t="n">
        <f aca="false">Salary_01!$E372*(Input!$C$36/100)</f>
        <v>0</v>
      </c>
      <c r="F372" s="78" t="n">
        <f aca="false">-1*Salary_01!$I372</f>
        <v>-0</v>
      </c>
      <c r="G372" s="78" t="n">
        <f aca="true">IF(AND($B372&gt;Input!$C$45,$B372&lt;Input!$C$25),PMT(Input!$C$37/(100*12),(OFFSET($A$4,MATCH(Input!$C$25,$B$4:$B$1004,1),0,1,1)-OFFSET($A$4,MATCH(Input!$C$45,$B$4:$B$620,1),0,1,1)),$J$4,-1*Input!$C$38,1),0)</f>
        <v>-4423.65612820078</v>
      </c>
      <c r="H372" s="78" t="n">
        <f aca="false">IF($B372&lt;Input!$C$25,(($H371+$E372+$F372+$G372)*(1+Input!$C$37/(100*12))),0)</f>
        <v>545243.102575585</v>
      </c>
    </row>
    <row r="373" customFormat="false" ht="12.8" hidden="false" customHeight="false" outlineLevel="0" collapsed="false">
      <c r="A373" s="76" t="n">
        <v>369</v>
      </c>
      <c r="B373" s="77" t="n">
        <f aca="false">EOMONTH(Input!$C$7,A373)</f>
        <v>54148</v>
      </c>
      <c r="C373" s="76" t="n">
        <f aca="false">DATEDIF(Input!$C$23,$B373,"Y")</f>
        <v>70</v>
      </c>
      <c r="E373" s="78" t="n">
        <f aca="false">Salary_01!$E373*(Input!$C$36/100)</f>
        <v>0</v>
      </c>
      <c r="F373" s="78" t="n">
        <f aca="false">-1*Salary_01!$I373</f>
        <v>-0</v>
      </c>
      <c r="G373" s="78" t="n">
        <f aca="true">IF(AND($B373&gt;Input!$C$45,$B373&lt;Input!$C$25),PMT(Input!$C$37/(100*12),(OFFSET($A$4,MATCH(Input!$C$25,$B$4:$B$1004,1),0,1,1)-OFFSET($A$4,MATCH(Input!$C$45,$B$4:$B$620,1),0,1,1)),$J$4,-1*Input!$C$38,1),0)</f>
        <v>-4423.65612820078</v>
      </c>
      <c r="H373" s="78" t="n">
        <f aca="false">IF($B373&lt;Input!$C$25,(($H372+$E373+$F373+$G373)*(1+Input!$C$37/(100*12))),0)</f>
        <v>543072.860807582</v>
      </c>
    </row>
    <row r="374" customFormat="false" ht="12.8" hidden="false" customHeight="false" outlineLevel="0" collapsed="false">
      <c r="A374" s="76" t="n">
        <v>370</v>
      </c>
      <c r="B374" s="77" t="n">
        <f aca="false">EOMONTH(Input!$C$7,A374)</f>
        <v>54178</v>
      </c>
      <c r="C374" s="76" t="n">
        <f aca="false">DATEDIF(Input!$C$23,$B374,"Y")</f>
        <v>70</v>
      </c>
      <c r="E374" s="78" t="n">
        <f aca="false">Salary_01!$E374*(Input!$C$36/100)</f>
        <v>0</v>
      </c>
      <c r="F374" s="78" t="n">
        <f aca="false">-1*Salary_01!$I374</f>
        <v>-0</v>
      </c>
      <c r="G374" s="78" t="n">
        <f aca="true">IF(AND($B374&gt;Input!$C$45,$B374&lt;Input!$C$25),PMT(Input!$C$37/(100*12),(OFFSET($A$4,MATCH(Input!$C$25,$B$4:$B$1004,1),0,1,1)-OFFSET($A$4,MATCH(Input!$C$45,$B$4:$B$620,1),0,1,1)),$J$4,-1*Input!$C$38,1),0)</f>
        <v>-4423.65612820078</v>
      </c>
      <c r="H374" s="78" t="n">
        <f aca="false">IF($B374&lt;Input!$C$25,(($H373+$E374+$F374+$G374)*(1+Input!$C$37/(100*12))),0)</f>
        <v>540893.576365545</v>
      </c>
    </row>
    <row r="375" customFormat="false" ht="12.8" hidden="false" customHeight="false" outlineLevel="0" collapsed="false">
      <c r="A375" s="76" t="n">
        <v>371</v>
      </c>
      <c r="B375" s="77" t="n">
        <f aca="false">EOMONTH(Input!$C$7,A375)</f>
        <v>54209</v>
      </c>
      <c r="C375" s="76" t="n">
        <f aca="false">DATEDIF(Input!$C$23,$B375,"Y")</f>
        <v>71</v>
      </c>
      <c r="E375" s="78" t="n">
        <f aca="false">Salary_01!$E375*(Input!$C$36/100)</f>
        <v>0</v>
      </c>
      <c r="F375" s="78" t="n">
        <f aca="false">-1*Salary_01!$I375</f>
        <v>-0</v>
      </c>
      <c r="G375" s="78" t="n">
        <f aca="true">IF(AND($B375&gt;Input!$C$45,$B375&lt;Input!$C$25),PMT(Input!$C$37/(100*12),(OFFSET($A$4,MATCH(Input!$C$25,$B$4:$B$1004,1),0,1,1)-OFFSET($A$4,MATCH(Input!$C$45,$B$4:$B$620,1),0,1,1)),$J$4,-1*Input!$C$38,1),0)</f>
        <v>-4423.65612820078</v>
      </c>
      <c r="H375" s="78" t="n">
        <f aca="false">IF($B375&lt;Input!$C$25,(($H374+$E375+$F375+$G375)*(1+Input!$C$37/(100*12))),0)</f>
        <v>538705.211571666</v>
      </c>
    </row>
    <row r="376" customFormat="false" ht="12.8" hidden="false" customHeight="false" outlineLevel="0" collapsed="false">
      <c r="A376" s="76" t="n">
        <v>372</v>
      </c>
      <c r="B376" s="77" t="n">
        <f aca="false">EOMONTH(Input!$C$7,A376)</f>
        <v>54239</v>
      </c>
      <c r="C376" s="76" t="n">
        <f aca="false">DATEDIF(Input!$C$23,$B376,"Y")</f>
        <v>71</v>
      </c>
      <c r="E376" s="78" t="n">
        <f aca="false">Salary_01!$E376*(Input!$C$36/100)</f>
        <v>0</v>
      </c>
      <c r="F376" s="78" t="n">
        <f aca="false">-1*Salary_01!$I376</f>
        <v>-0</v>
      </c>
      <c r="G376" s="78" t="n">
        <f aca="true">IF(AND($B376&gt;Input!$C$45,$B376&lt;Input!$C$25),PMT(Input!$C$37/(100*12),(OFFSET($A$4,MATCH(Input!$C$25,$B$4:$B$1004,1),0,1,1)-OFFSET($A$4,MATCH(Input!$C$45,$B$4:$B$620,1),0,1,1)),$J$4,-1*Input!$C$38,1),0)</f>
        <v>-4423.65612820078</v>
      </c>
      <c r="H376" s="78" t="n">
        <f aca="false">IF($B376&lt;Input!$C$25,(($H375+$E376+$F376+$G376)*(1+Input!$C$37/(100*12))),0)</f>
        <v>536507.728591147</v>
      </c>
    </row>
    <row r="377" customFormat="false" ht="12.8" hidden="false" customHeight="false" outlineLevel="0" collapsed="false">
      <c r="A377" s="76" t="n">
        <v>373</v>
      </c>
      <c r="B377" s="77" t="n">
        <f aca="false">EOMONTH(Input!$C$7,A377)</f>
        <v>54270</v>
      </c>
      <c r="C377" s="76" t="n">
        <f aca="false">DATEDIF(Input!$C$23,$B377,"Y")</f>
        <v>71</v>
      </c>
      <c r="E377" s="78" t="n">
        <f aca="false">Salary_01!$E377*(Input!$C$36/100)</f>
        <v>0</v>
      </c>
      <c r="F377" s="78" t="n">
        <f aca="false">-1*Salary_01!$I377</f>
        <v>-0</v>
      </c>
      <c r="G377" s="78" t="n">
        <f aca="true">IF(AND($B377&gt;Input!$C$45,$B377&lt;Input!$C$25),PMT(Input!$C$37/(100*12),(OFFSET($A$4,MATCH(Input!$C$25,$B$4:$B$1004,1),0,1,1)-OFFSET($A$4,MATCH(Input!$C$45,$B$4:$B$620,1),0,1,1)),$J$4,-1*Input!$C$38,1),0)</f>
        <v>-4423.65612820078</v>
      </c>
      <c r="H377" s="78" t="n">
        <f aca="false">IF($B377&lt;Input!$C$25,(($H376+$E377+$F377+$G377)*(1+Input!$C$37/(100*12))),0)</f>
        <v>534301.089431541</v>
      </c>
    </row>
    <row r="378" customFormat="false" ht="12.8" hidden="false" customHeight="false" outlineLevel="0" collapsed="false">
      <c r="A378" s="76" t="n">
        <v>374</v>
      </c>
      <c r="B378" s="77" t="n">
        <f aca="false">EOMONTH(Input!$C$7,A378)</f>
        <v>54301</v>
      </c>
      <c r="C378" s="76" t="n">
        <f aca="false">DATEDIF(Input!$C$23,$B378,"Y")</f>
        <v>71</v>
      </c>
      <c r="E378" s="78" t="n">
        <f aca="false">Salary_01!$E378*(Input!$C$36/100)</f>
        <v>0</v>
      </c>
      <c r="F378" s="78" t="n">
        <f aca="false">-1*Salary_01!$I378</f>
        <v>-0</v>
      </c>
      <c r="G378" s="78" t="n">
        <f aca="true">IF(AND($B378&gt;Input!$C$45,$B378&lt;Input!$C$25),PMT(Input!$C$37/(100*12),(OFFSET($A$4,MATCH(Input!$C$25,$B$4:$B$1004,1),0,1,1)-OFFSET($A$4,MATCH(Input!$C$45,$B$4:$B$620,1),0,1,1)),$J$4,-1*Input!$C$38,1),0)</f>
        <v>-4423.65612820078</v>
      </c>
      <c r="H378" s="78" t="n">
        <f aca="false">IF($B378&lt;Input!$C$25,(($H377+$E378+$F378+$G378)*(1+Input!$C$37/(100*12))),0)</f>
        <v>532085.255942105</v>
      </c>
    </row>
    <row r="379" customFormat="false" ht="12.8" hidden="false" customHeight="false" outlineLevel="0" collapsed="false">
      <c r="A379" s="76" t="n">
        <v>375</v>
      </c>
      <c r="B379" s="77" t="n">
        <f aca="false">EOMONTH(Input!$C$7,A379)</f>
        <v>54331</v>
      </c>
      <c r="C379" s="76" t="n">
        <f aca="false">DATEDIF(Input!$C$23,$B379,"Y")</f>
        <v>71</v>
      </c>
      <c r="E379" s="78" t="n">
        <f aca="false">Salary_01!$E379*(Input!$C$36/100)</f>
        <v>0</v>
      </c>
      <c r="F379" s="78" t="n">
        <f aca="false">-1*Salary_01!$I379</f>
        <v>-0</v>
      </c>
      <c r="G379" s="78" t="n">
        <f aca="true">IF(AND($B379&gt;Input!$C$45,$B379&lt;Input!$C$25),PMT(Input!$C$37/(100*12),(OFFSET($A$4,MATCH(Input!$C$25,$B$4:$B$1004,1),0,1,1)-OFFSET($A$4,MATCH(Input!$C$45,$B$4:$B$620,1),0,1,1)),$J$4,-1*Input!$C$38,1),0)</f>
        <v>-4423.65612820078</v>
      </c>
      <c r="H379" s="78" t="n">
        <f aca="false">IF($B379&lt;Input!$C$25,(($H378+$E379+$F379+$G379)*(1+Input!$C$37/(100*12))),0)</f>
        <v>529860.189813128</v>
      </c>
    </row>
    <row r="380" customFormat="false" ht="12.8" hidden="false" customHeight="false" outlineLevel="0" collapsed="false">
      <c r="A380" s="76" t="n">
        <v>376</v>
      </c>
      <c r="B380" s="77" t="n">
        <f aca="false">EOMONTH(Input!$C$7,A380)</f>
        <v>54362</v>
      </c>
      <c r="C380" s="76" t="n">
        <f aca="false">DATEDIF(Input!$C$23,$B380,"Y")</f>
        <v>71</v>
      </c>
      <c r="E380" s="78" t="n">
        <f aca="false">Salary_01!$E380*(Input!$C$36/100)</f>
        <v>0</v>
      </c>
      <c r="F380" s="78" t="n">
        <f aca="false">-1*Salary_01!$I380</f>
        <v>-0</v>
      </c>
      <c r="G380" s="78" t="n">
        <f aca="true">IF(AND($B380&gt;Input!$C$45,$B380&lt;Input!$C$25),PMT(Input!$C$37/(100*12),(OFFSET($A$4,MATCH(Input!$C$25,$B$4:$B$1004,1),0,1,1)-OFFSET($A$4,MATCH(Input!$C$45,$B$4:$B$620,1),0,1,1)),$J$4,-1*Input!$C$38,1),0)</f>
        <v>-4423.65612820078</v>
      </c>
      <c r="H380" s="78" t="n">
        <f aca="false">IF($B380&lt;Input!$C$25,(($H379+$E380+$F380+$G380)*(1+Input!$C$37/(100*12))),0)</f>
        <v>527625.852575281</v>
      </c>
    </row>
    <row r="381" customFormat="false" ht="12.8" hidden="false" customHeight="false" outlineLevel="0" collapsed="false">
      <c r="A381" s="76" t="n">
        <v>377</v>
      </c>
      <c r="B381" s="77" t="n">
        <f aca="false">EOMONTH(Input!$C$7,A381)</f>
        <v>54392</v>
      </c>
      <c r="C381" s="76" t="n">
        <f aca="false">DATEDIF(Input!$C$23,$B381,"Y")</f>
        <v>71</v>
      </c>
      <c r="E381" s="78" t="n">
        <f aca="false">Salary_01!$E381*(Input!$C$36/100)</f>
        <v>0</v>
      </c>
      <c r="F381" s="78" t="n">
        <f aca="false">-1*Salary_01!$I381</f>
        <v>-0</v>
      </c>
      <c r="G381" s="78" t="n">
        <f aca="true">IF(AND($B381&gt;Input!$C$45,$B381&lt;Input!$C$25),PMT(Input!$C$37/(100*12),(OFFSET($A$4,MATCH(Input!$C$25,$B$4:$B$1004,1),0,1,1)-OFFSET($A$4,MATCH(Input!$C$45,$B$4:$B$620,1),0,1,1)),$J$4,-1*Input!$C$38,1),0)</f>
        <v>-4423.65612820078</v>
      </c>
      <c r="H381" s="78" t="n">
        <f aca="false">IF($B381&lt;Input!$C$25,(($H380+$E381+$F381+$G381)*(1+Input!$C$37/(100*12))),0)</f>
        <v>525382.205598944</v>
      </c>
    </row>
    <row r="382" customFormat="false" ht="12.8" hidden="false" customHeight="false" outlineLevel="0" collapsed="false">
      <c r="A382" s="76" t="n">
        <v>378</v>
      </c>
      <c r="B382" s="77" t="n">
        <f aca="false">EOMONTH(Input!$C$7,A382)</f>
        <v>54423</v>
      </c>
      <c r="C382" s="76" t="n">
        <f aca="false">DATEDIF(Input!$C$23,$B382,"Y")</f>
        <v>71</v>
      </c>
      <c r="E382" s="78" t="n">
        <f aca="false">Salary_01!$E382*(Input!$C$36/100)</f>
        <v>0</v>
      </c>
      <c r="F382" s="78" t="n">
        <f aca="false">-1*Salary_01!$I382</f>
        <v>-0</v>
      </c>
      <c r="G382" s="78" t="n">
        <f aca="true">IF(AND($B382&gt;Input!$C$45,$B382&lt;Input!$C$25),PMT(Input!$C$37/(100*12),(OFFSET($A$4,MATCH(Input!$C$25,$B$4:$B$1004,1),0,1,1)-OFFSET($A$4,MATCH(Input!$C$45,$B$4:$B$620,1),0,1,1)),$J$4,-1*Input!$C$38,1),0)</f>
        <v>-4423.65612820078</v>
      </c>
      <c r="H382" s="78" t="n">
        <f aca="false">IF($B382&lt;Input!$C$25,(($H381+$E382+$F382+$G382)*(1+Input!$C$37/(100*12))),0)</f>
        <v>523129.210093538</v>
      </c>
    </row>
    <row r="383" customFormat="false" ht="12.8" hidden="false" customHeight="false" outlineLevel="0" collapsed="false">
      <c r="A383" s="76" t="n">
        <v>379</v>
      </c>
      <c r="B383" s="77" t="n">
        <f aca="false">EOMONTH(Input!$C$7,A383)</f>
        <v>54454</v>
      </c>
      <c r="C383" s="76" t="n">
        <f aca="false">DATEDIF(Input!$C$23,$B383,"Y")</f>
        <v>71</v>
      </c>
      <c r="E383" s="78" t="n">
        <f aca="false">Salary_01!$E383*(Input!$C$36/100)</f>
        <v>0</v>
      </c>
      <c r="F383" s="78" t="n">
        <f aca="false">-1*Salary_01!$I383</f>
        <v>-0</v>
      </c>
      <c r="G383" s="78" t="n">
        <f aca="true">IF(AND($B383&gt;Input!$C$45,$B383&lt;Input!$C$25),PMT(Input!$C$37/(100*12),(OFFSET($A$4,MATCH(Input!$C$25,$B$4:$B$1004,1),0,1,1)-OFFSET($A$4,MATCH(Input!$C$45,$B$4:$B$620,1),0,1,1)),$J$4,-1*Input!$C$38,1),0)</f>
        <v>-4423.65612820078</v>
      </c>
      <c r="H383" s="78" t="n">
        <f aca="false">IF($B383&lt;Input!$C$25,(($H382+$E383+$F383+$G383)*(1+Input!$C$37/(100*12))),0)</f>
        <v>520866.827106859</v>
      </c>
    </row>
    <row r="384" customFormat="false" ht="12.8" hidden="false" customHeight="false" outlineLevel="0" collapsed="false">
      <c r="A384" s="76" t="n">
        <v>380</v>
      </c>
      <c r="B384" s="77" t="n">
        <f aca="false">EOMONTH(Input!$C$7,A384)</f>
        <v>54482</v>
      </c>
      <c r="C384" s="76" t="n">
        <f aca="false">DATEDIF(Input!$C$23,$B384,"Y")</f>
        <v>71</v>
      </c>
      <c r="E384" s="78" t="n">
        <f aca="false">Salary_01!$E384*(Input!$C$36/100)</f>
        <v>0</v>
      </c>
      <c r="F384" s="78" t="n">
        <f aca="false">-1*Salary_01!$I384</f>
        <v>-0</v>
      </c>
      <c r="G384" s="78" t="n">
        <f aca="true">IF(AND($B384&gt;Input!$C$45,$B384&lt;Input!$C$25),PMT(Input!$C$37/(100*12),(OFFSET($A$4,MATCH(Input!$C$25,$B$4:$B$1004,1),0,1,1)-OFFSET($A$4,MATCH(Input!$C$45,$B$4:$B$620,1),0,1,1)),$J$4,-1*Input!$C$38,1),0)</f>
        <v>-4423.65612820078</v>
      </c>
      <c r="H384" s="78" t="n">
        <f aca="false">IF($B384&lt;Input!$C$25,(($H383+$E384+$F384+$G384)*(1+Input!$C$37/(100*12))),0)</f>
        <v>518595.017524403</v>
      </c>
    </row>
    <row r="385" customFormat="false" ht="12.8" hidden="false" customHeight="false" outlineLevel="0" collapsed="false">
      <c r="A385" s="76" t="n">
        <v>381</v>
      </c>
      <c r="B385" s="77" t="n">
        <f aca="false">EOMONTH(Input!$C$7,A385)</f>
        <v>54513</v>
      </c>
      <c r="C385" s="76" t="n">
        <f aca="false">DATEDIF(Input!$C$23,$B385,"Y")</f>
        <v>71</v>
      </c>
      <c r="E385" s="78" t="n">
        <f aca="false">Salary_01!$E385*(Input!$C$36/100)</f>
        <v>0</v>
      </c>
      <c r="F385" s="78" t="n">
        <f aca="false">-1*Salary_01!$I385</f>
        <v>-0</v>
      </c>
      <c r="G385" s="78" t="n">
        <f aca="true">IF(AND($B385&gt;Input!$C$45,$B385&lt;Input!$C$25),PMT(Input!$C$37/(100*12),(OFFSET($A$4,MATCH(Input!$C$25,$B$4:$B$1004,1),0,1,1)-OFFSET($A$4,MATCH(Input!$C$45,$B$4:$B$620,1),0,1,1)),$J$4,-1*Input!$C$38,1),0)</f>
        <v>-4423.65612820078</v>
      </c>
      <c r="H385" s="78" t="n">
        <f aca="false">IF($B385&lt;Input!$C$25,(($H384+$E385+$F385+$G385)*(1+Input!$C$37/(100*12))),0)</f>
        <v>516313.742068686</v>
      </c>
    </row>
    <row r="386" customFormat="false" ht="12.8" hidden="false" customHeight="false" outlineLevel="0" collapsed="false">
      <c r="A386" s="76" t="n">
        <v>382</v>
      </c>
      <c r="B386" s="77" t="n">
        <f aca="false">EOMONTH(Input!$C$7,A386)</f>
        <v>54543</v>
      </c>
      <c r="C386" s="76" t="n">
        <f aca="false">DATEDIF(Input!$C$23,$B386,"Y")</f>
        <v>71</v>
      </c>
      <c r="E386" s="78" t="n">
        <f aca="false">Salary_01!$E386*(Input!$C$36/100)</f>
        <v>0</v>
      </c>
      <c r="F386" s="78" t="n">
        <f aca="false">-1*Salary_01!$I386</f>
        <v>-0</v>
      </c>
      <c r="G386" s="78" t="n">
        <f aca="true">IF(AND($B386&gt;Input!$C$45,$B386&lt;Input!$C$25),PMT(Input!$C$37/(100*12),(OFFSET($A$4,MATCH(Input!$C$25,$B$4:$B$1004,1),0,1,1)-OFFSET($A$4,MATCH(Input!$C$45,$B$4:$B$620,1),0,1,1)),$J$4,-1*Input!$C$38,1),0)</f>
        <v>-4423.65612820078</v>
      </c>
      <c r="H386" s="78" t="n">
        <f aca="false">IF($B386&lt;Input!$C$25,(($H385+$E386+$F386+$G386)*(1+Input!$C$37/(100*12))),0)</f>
        <v>514022.961298571</v>
      </c>
    </row>
    <row r="387" customFormat="false" ht="12.8" hidden="false" customHeight="false" outlineLevel="0" collapsed="false">
      <c r="A387" s="76" t="n">
        <v>383</v>
      </c>
      <c r="B387" s="77" t="n">
        <f aca="false">EOMONTH(Input!$C$7,A387)</f>
        <v>54574</v>
      </c>
      <c r="C387" s="76" t="n">
        <f aca="false">DATEDIF(Input!$C$23,$B387,"Y")</f>
        <v>72</v>
      </c>
      <c r="E387" s="78" t="n">
        <f aca="false">Salary_01!$E387*(Input!$C$36/100)</f>
        <v>0</v>
      </c>
      <c r="F387" s="78" t="n">
        <f aca="false">-1*Salary_01!$I387</f>
        <v>-0</v>
      </c>
      <c r="G387" s="78" t="n">
        <f aca="true">IF(AND($B387&gt;Input!$C$45,$B387&lt;Input!$C$25),PMT(Input!$C$37/(100*12),(OFFSET($A$4,MATCH(Input!$C$25,$B$4:$B$1004,1),0,1,1)-OFFSET($A$4,MATCH(Input!$C$45,$B$4:$B$620,1),0,1,1)),$J$4,-1*Input!$C$38,1),0)</f>
        <v>-4423.65612820078</v>
      </c>
      <c r="H387" s="78" t="n">
        <f aca="false">IF($B387&lt;Input!$C$25,(($H386+$E387+$F387+$G387)*(1+Input!$C$37/(100*12))),0)</f>
        <v>511722.63560858</v>
      </c>
    </row>
    <row r="388" customFormat="false" ht="12.8" hidden="false" customHeight="false" outlineLevel="0" collapsed="false">
      <c r="A388" s="76" t="n">
        <v>384</v>
      </c>
      <c r="B388" s="77" t="n">
        <f aca="false">EOMONTH(Input!$C$7,A388)</f>
        <v>54604</v>
      </c>
      <c r="C388" s="76" t="n">
        <f aca="false">DATEDIF(Input!$C$23,$B388,"Y")</f>
        <v>72</v>
      </c>
      <c r="E388" s="78" t="n">
        <f aca="false">Salary_01!$E388*(Input!$C$36/100)</f>
        <v>0</v>
      </c>
      <c r="F388" s="78" t="n">
        <f aca="false">-1*Salary_01!$I388</f>
        <v>-0</v>
      </c>
      <c r="G388" s="78" t="n">
        <f aca="true">IF(AND($B388&gt;Input!$C$45,$B388&lt;Input!$C$25),PMT(Input!$C$37/(100*12),(OFFSET($A$4,MATCH(Input!$C$25,$B$4:$B$1004,1),0,1,1)-OFFSET($A$4,MATCH(Input!$C$45,$B$4:$B$620,1),0,1,1)),$J$4,-1*Input!$C$38,1),0)</f>
        <v>-4423.65612820078</v>
      </c>
      <c r="H388" s="78" t="n">
        <f aca="false">IF($B388&lt;Input!$C$25,(($H387+$E388+$F388+$G388)*(1+Input!$C$37/(100*12))),0)</f>
        <v>509412.725228214</v>
      </c>
    </row>
    <row r="389" customFormat="false" ht="12.8" hidden="false" customHeight="false" outlineLevel="0" collapsed="false">
      <c r="A389" s="76" t="n">
        <v>385</v>
      </c>
      <c r="B389" s="77" t="n">
        <f aca="false">EOMONTH(Input!$C$7,A389)</f>
        <v>54635</v>
      </c>
      <c r="C389" s="76" t="n">
        <f aca="false">DATEDIF(Input!$C$23,$B389,"Y")</f>
        <v>72</v>
      </c>
      <c r="E389" s="78" t="n">
        <f aca="false">Salary_01!$E389*(Input!$C$36/100)</f>
        <v>0</v>
      </c>
      <c r="F389" s="78" t="n">
        <f aca="false">-1*Salary_01!$I389</f>
        <v>-0</v>
      </c>
      <c r="G389" s="78" t="n">
        <f aca="true">IF(AND($B389&gt;Input!$C$45,$B389&lt;Input!$C$25),PMT(Input!$C$37/(100*12),(OFFSET($A$4,MATCH(Input!$C$25,$B$4:$B$1004,1),0,1,1)-OFFSET($A$4,MATCH(Input!$C$45,$B$4:$B$620,1),0,1,1)),$J$4,-1*Input!$C$38,1),0)</f>
        <v>-4423.65612820078</v>
      </c>
      <c r="H389" s="78" t="n">
        <f aca="false">IF($B389&lt;Input!$C$25,(($H388+$E389+$F389+$G389)*(1+Input!$C$37/(100*12))),0)</f>
        <v>507093.190221263</v>
      </c>
    </row>
    <row r="390" customFormat="false" ht="12.8" hidden="false" customHeight="false" outlineLevel="0" collapsed="false">
      <c r="A390" s="76" t="n">
        <v>386</v>
      </c>
      <c r="B390" s="77" t="n">
        <f aca="false">EOMONTH(Input!$C$7,A390)</f>
        <v>54666</v>
      </c>
      <c r="C390" s="76" t="n">
        <f aca="false">DATEDIF(Input!$C$23,$B390,"Y")</f>
        <v>72</v>
      </c>
      <c r="E390" s="78" t="n">
        <f aca="false">Salary_01!$E390*(Input!$C$36/100)</f>
        <v>0</v>
      </c>
      <c r="F390" s="78" t="n">
        <f aca="false">-1*Salary_01!$I390</f>
        <v>-0</v>
      </c>
      <c r="G390" s="78" t="n">
        <f aca="true">IF(AND($B390&gt;Input!$C$45,$B390&lt;Input!$C$25),PMT(Input!$C$37/(100*12),(OFFSET($A$4,MATCH(Input!$C$25,$B$4:$B$1004,1),0,1,1)-OFFSET($A$4,MATCH(Input!$C$45,$B$4:$B$620,1),0,1,1)),$J$4,-1*Input!$C$38,1),0)</f>
        <v>-4423.65612820078</v>
      </c>
      <c r="H390" s="78" t="n">
        <f aca="false">IF($B390&lt;Input!$C$25,(($H389+$E390+$F390+$G390)*(1+Input!$C$37/(100*12))),0)</f>
        <v>504763.990485117</v>
      </c>
    </row>
    <row r="391" customFormat="false" ht="12.8" hidden="false" customHeight="false" outlineLevel="0" collapsed="false">
      <c r="A391" s="76" t="n">
        <v>387</v>
      </c>
      <c r="B391" s="77" t="n">
        <f aca="false">EOMONTH(Input!$C$7,A391)</f>
        <v>54696</v>
      </c>
      <c r="C391" s="76" t="n">
        <f aca="false">DATEDIF(Input!$C$23,$B391,"Y")</f>
        <v>72</v>
      </c>
      <c r="E391" s="78" t="n">
        <f aca="false">Salary_01!$E391*(Input!$C$36/100)</f>
        <v>0</v>
      </c>
      <c r="F391" s="78" t="n">
        <f aca="false">-1*Salary_01!$I391</f>
        <v>-0</v>
      </c>
      <c r="G391" s="78" t="n">
        <f aca="true">IF(AND($B391&gt;Input!$C$45,$B391&lt;Input!$C$25),PMT(Input!$C$37/(100*12),(OFFSET($A$4,MATCH(Input!$C$25,$B$4:$B$1004,1),0,1,1)-OFFSET($A$4,MATCH(Input!$C$45,$B$4:$B$620,1),0,1,1)),$J$4,-1*Input!$C$38,1),0)</f>
        <v>-4423.65612820078</v>
      </c>
      <c r="H391" s="78" t="n">
        <f aca="false">IF($B391&lt;Input!$C$25,(($H390+$E391+$F391+$G391)*(1+Input!$C$37/(100*12))),0)</f>
        <v>502425.08575007</v>
      </c>
    </row>
    <row r="392" customFormat="false" ht="12.8" hidden="false" customHeight="false" outlineLevel="0" collapsed="false">
      <c r="A392" s="76" t="n">
        <v>388</v>
      </c>
      <c r="B392" s="77" t="n">
        <f aca="false">EOMONTH(Input!$C$7,A392)</f>
        <v>54727</v>
      </c>
      <c r="C392" s="76" t="n">
        <f aca="false">DATEDIF(Input!$C$23,$B392,"Y")</f>
        <v>72</v>
      </c>
      <c r="E392" s="78" t="n">
        <f aca="false">Salary_01!$E392*(Input!$C$36/100)</f>
        <v>0</v>
      </c>
      <c r="F392" s="78" t="n">
        <f aca="false">-1*Salary_01!$I392</f>
        <v>-0</v>
      </c>
      <c r="G392" s="78" t="n">
        <f aca="true">IF(AND($B392&gt;Input!$C$45,$B392&lt;Input!$C$25),PMT(Input!$C$37/(100*12),(OFFSET($A$4,MATCH(Input!$C$25,$B$4:$B$1004,1),0,1,1)-OFFSET($A$4,MATCH(Input!$C$45,$B$4:$B$620,1),0,1,1)),$J$4,-1*Input!$C$38,1),0)</f>
        <v>-4423.65612820078</v>
      </c>
      <c r="H392" s="78" t="n">
        <f aca="false">IF($B392&lt;Input!$C$25,(($H391+$E392+$F392+$G392)*(1+Input!$C$37/(100*12))),0)</f>
        <v>500076.435578627</v>
      </c>
    </row>
    <row r="393" customFormat="false" ht="12.8" hidden="false" customHeight="false" outlineLevel="0" collapsed="false">
      <c r="A393" s="76" t="n">
        <v>389</v>
      </c>
      <c r="B393" s="77" t="n">
        <f aca="false">EOMONTH(Input!$C$7,A393)</f>
        <v>54757</v>
      </c>
      <c r="C393" s="76" t="n">
        <f aca="false">DATEDIF(Input!$C$23,$B393,"Y")</f>
        <v>72</v>
      </c>
      <c r="E393" s="78" t="n">
        <f aca="false">Salary_01!$E393*(Input!$C$36/100)</f>
        <v>0</v>
      </c>
      <c r="F393" s="78" t="n">
        <f aca="false">-1*Salary_01!$I393</f>
        <v>-0</v>
      </c>
      <c r="G393" s="78" t="n">
        <f aca="true">IF(AND($B393&gt;Input!$C$45,$B393&lt;Input!$C$25),PMT(Input!$C$37/(100*12),(OFFSET($A$4,MATCH(Input!$C$25,$B$4:$B$1004,1),0,1,1)-OFFSET($A$4,MATCH(Input!$C$45,$B$4:$B$620,1),0,1,1)),$J$4,-1*Input!$C$38,1),0)</f>
        <v>-4423.65612820078</v>
      </c>
      <c r="H393" s="78" t="n">
        <f aca="false">IF($B393&lt;Input!$C$25,(($H392+$E393+$F393+$G393)*(1+Input!$C$37/(100*12))),0)</f>
        <v>497717.999364803</v>
      </c>
    </row>
    <row r="394" customFormat="false" ht="12.8" hidden="false" customHeight="false" outlineLevel="0" collapsed="false">
      <c r="A394" s="76" t="n">
        <v>390</v>
      </c>
      <c r="B394" s="77" t="n">
        <f aca="false">EOMONTH(Input!$C$7,A394)</f>
        <v>54788</v>
      </c>
      <c r="C394" s="76" t="n">
        <f aca="false">DATEDIF(Input!$C$23,$B394,"Y")</f>
        <v>72</v>
      </c>
      <c r="E394" s="78" t="n">
        <f aca="false">Salary_01!$E394*(Input!$C$36/100)</f>
        <v>0</v>
      </c>
      <c r="F394" s="78" t="n">
        <f aca="false">-1*Salary_01!$I394</f>
        <v>-0</v>
      </c>
      <c r="G394" s="78" t="n">
        <f aca="true">IF(AND($B394&gt;Input!$C$45,$B394&lt;Input!$C$25),PMT(Input!$C$37/(100*12),(OFFSET($A$4,MATCH(Input!$C$25,$B$4:$B$1004,1),0,1,1)-OFFSET($A$4,MATCH(Input!$C$45,$B$4:$B$620,1),0,1,1)),$J$4,-1*Input!$C$38,1),0)</f>
        <v>-4423.65612820078</v>
      </c>
      <c r="H394" s="78" t="n">
        <f aca="false">IF($B394&lt;Input!$C$25,(($H393+$E394+$F394+$G394)*(1+Input!$C$37/(100*12))),0)</f>
        <v>495349.736333421</v>
      </c>
    </row>
    <row r="395" customFormat="false" ht="12.8" hidden="false" customHeight="false" outlineLevel="0" collapsed="false">
      <c r="A395" s="76" t="n">
        <v>391</v>
      </c>
      <c r="B395" s="77" t="n">
        <f aca="false">EOMONTH(Input!$C$7,A395)</f>
        <v>54819</v>
      </c>
      <c r="C395" s="76" t="n">
        <f aca="false">DATEDIF(Input!$C$23,$B395,"Y")</f>
        <v>72</v>
      </c>
      <c r="E395" s="78" t="n">
        <f aca="false">Salary_01!$E395*(Input!$C$36/100)</f>
        <v>0</v>
      </c>
      <c r="F395" s="78" t="n">
        <f aca="false">-1*Salary_01!$I395</f>
        <v>-0</v>
      </c>
      <c r="G395" s="78" t="n">
        <f aca="true">IF(AND($B395&gt;Input!$C$45,$B395&lt;Input!$C$25),PMT(Input!$C$37/(100*12),(OFFSET($A$4,MATCH(Input!$C$25,$B$4:$B$1004,1),0,1,1)-OFFSET($A$4,MATCH(Input!$C$45,$B$4:$B$620,1),0,1,1)),$J$4,-1*Input!$C$38,1),0)</f>
        <v>-4423.65612820078</v>
      </c>
      <c r="H395" s="78" t="n">
        <f aca="false">IF($B395&lt;Input!$C$25,(($H394+$E395+$F395+$G395)*(1+Input!$C$37/(100*12))),0)</f>
        <v>492971.605539409</v>
      </c>
    </row>
    <row r="396" customFormat="false" ht="12.8" hidden="false" customHeight="false" outlineLevel="0" collapsed="false">
      <c r="A396" s="76" t="n">
        <v>392</v>
      </c>
      <c r="B396" s="77" t="n">
        <f aca="false">EOMONTH(Input!$C$7,A396)</f>
        <v>54847</v>
      </c>
      <c r="C396" s="76" t="n">
        <f aca="false">DATEDIF(Input!$C$23,$B396,"Y")</f>
        <v>72</v>
      </c>
      <c r="E396" s="78" t="n">
        <f aca="false">Salary_01!$E396*(Input!$C$36/100)</f>
        <v>0</v>
      </c>
      <c r="F396" s="78" t="n">
        <f aca="false">-1*Salary_01!$I396</f>
        <v>-0</v>
      </c>
      <c r="G396" s="78" t="n">
        <f aca="true">IF(AND($B396&gt;Input!$C$45,$B396&lt;Input!$C$25),PMT(Input!$C$37/(100*12),(OFFSET($A$4,MATCH(Input!$C$25,$B$4:$B$1004,1),0,1,1)-OFFSET($A$4,MATCH(Input!$C$45,$B$4:$B$620,1),0,1,1)),$J$4,-1*Input!$C$38,1),0)</f>
        <v>-4423.65612820078</v>
      </c>
      <c r="H396" s="78" t="n">
        <f aca="false">IF($B396&lt;Input!$C$25,(($H395+$E396+$F396+$G396)*(1+Input!$C$37/(100*12))),0)</f>
        <v>490583.565867088</v>
      </c>
    </row>
    <row r="397" customFormat="false" ht="12.8" hidden="false" customHeight="false" outlineLevel="0" collapsed="false">
      <c r="A397" s="76" t="n">
        <v>393</v>
      </c>
      <c r="B397" s="77" t="n">
        <f aca="false">EOMONTH(Input!$C$7,A397)</f>
        <v>54878</v>
      </c>
      <c r="C397" s="76" t="n">
        <f aca="false">DATEDIF(Input!$C$23,$B397,"Y")</f>
        <v>72</v>
      </c>
      <c r="E397" s="78" t="n">
        <f aca="false">Salary_01!$E397*(Input!$C$36/100)</f>
        <v>0</v>
      </c>
      <c r="F397" s="78" t="n">
        <f aca="false">-1*Salary_01!$I397</f>
        <v>-0</v>
      </c>
      <c r="G397" s="78" t="n">
        <f aca="true">IF(AND($B397&gt;Input!$C$45,$B397&lt;Input!$C$25),PMT(Input!$C$37/(100*12),(OFFSET($A$4,MATCH(Input!$C$25,$B$4:$B$1004,1),0,1,1)-OFFSET($A$4,MATCH(Input!$C$45,$B$4:$B$620,1),0,1,1)),$J$4,-1*Input!$C$38,1),0)</f>
        <v>-4423.65612820078</v>
      </c>
      <c r="H397" s="78" t="n">
        <f aca="false">IF($B397&lt;Input!$C$25,(($H396+$E397+$F397+$G397)*(1+Input!$C$37/(100*12))),0)</f>
        <v>488185.576029466</v>
      </c>
    </row>
    <row r="398" customFormat="false" ht="12.8" hidden="false" customHeight="false" outlineLevel="0" collapsed="false">
      <c r="A398" s="76" t="n">
        <v>394</v>
      </c>
      <c r="B398" s="77" t="n">
        <f aca="false">EOMONTH(Input!$C$7,A398)</f>
        <v>54908</v>
      </c>
      <c r="C398" s="76" t="n">
        <f aca="false">DATEDIF(Input!$C$23,$B398,"Y")</f>
        <v>72</v>
      </c>
      <c r="E398" s="78" t="n">
        <f aca="false">Salary_01!$E398*(Input!$C$36/100)</f>
        <v>0</v>
      </c>
      <c r="F398" s="78" t="n">
        <f aca="false">-1*Salary_01!$I398</f>
        <v>-0</v>
      </c>
      <c r="G398" s="78" t="n">
        <f aca="true">IF(AND($B398&gt;Input!$C$45,$B398&lt;Input!$C$25),PMT(Input!$C$37/(100*12),(OFFSET($A$4,MATCH(Input!$C$25,$B$4:$B$1004,1),0,1,1)-OFFSET($A$4,MATCH(Input!$C$45,$B$4:$B$620,1),0,1,1)),$J$4,-1*Input!$C$38,1),0)</f>
        <v>-4423.65612820078</v>
      </c>
      <c r="H398" s="78" t="n">
        <f aca="false">IF($B398&lt;Input!$C$25,(($H397+$E398+$F398+$G398)*(1+Input!$C$37/(100*12))),0)</f>
        <v>485777.594567521</v>
      </c>
    </row>
    <row r="399" customFormat="false" ht="12.8" hidden="false" customHeight="false" outlineLevel="0" collapsed="false">
      <c r="A399" s="76" t="n">
        <v>395</v>
      </c>
      <c r="B399" s="77" t="n">
        <f aca="false">EOMONTH(Input!$C$7,A399)</f>
        <v>54939</v>
      </c>
      <c r="C399" s="76" t="n">
        <f aca="false">DATEDIF(Input!$C$23,$B399,"Y")</f>
        <v>73</v>
      </c>
      <c r="E399" s="78" t="n">
        <f aca="false">Salary_01!$E399*(Input!$C$36/100)</f>
        <v>0</v>
      </c>
      <c r="F399" s="78" t="n">
        <f aca="false">-1*Salary_01!$I399</f>
        <v>-0</v>
      </c>
      <c r="G399" s="78" t="n">
        <f aca="true">IF(AND($B399&gt;Input!$C$45,$B399&lt;Input!$C$25),PMT(Input!$C$37/(100*12),(OFFSET($A$4,MATCH(Input!$C$25,$B$4:$B$1004,1),0,1,1)-OFFSET($A$4,MATCH(Input!$C$45,$B$4:$B$620,1),0,1,1)),$J$4,-1*Input!$C$38,1),0)</f>
        <v>-4423.65612820078</v>
      </c>
      <c r="H399" s="78" t="n">
        <f aca="false">IF($B399&lt;Input!$C$25,(($H398+$E399+$F399+$G399)*(1+Input!$C$37/(100*12))),0)</f>
        <v>483359.579849484</v>
      </c>
    </row>
    <row r="400" customFormat="false" ht="12.8" hidden="false" customHeight="false" outlineLevel="0" collapsed="false">
      <c r="A400" s="76" t="n">
        <v>396</v>
      </c>
      <c r="B400" s="77" t="n">
        <f aca="false">EOMONTH(Input!$C$7,A400)</f>
        <v>54969</v>
      </c>
      <c r="C400" s="76" t="n">
        <f aca="false">DATEDIF(Input!$C$23,$B400,"Y")</f>
        <v>73</v>
      </c>
      <c r="E400" s="78" t="n">
        <f aca="false">Salary_01!$E400*(Input!$C$36/100)</f>
        <v>0</v>
      </c>
      <c r="F400" s="78" t="n">
        <f aca="false">-1*Salary_01!$I400</f>
        <v>-0</v>
      </c>
      <c r="G400" s="78" t="n">
        <f aca="true">IF(AND($B400&gt;Input!$C$45,$B400&lt;Input!$C$25),PMT(Input!$C$37/(100*12),(OFFSET($A$4,MATCH(Input!$C$25,$B$4:$B$1004,1),0,1,1)-OFFSET($A$4,MATCH(Input!$C$45,$B$4:$B$620,1),0,1,1)),$J$4,-1*Input!$C$38,1),0)</f>
        <v>-4423.65612820078</v>
      </c>
      <c r="H400" s="78" t="n">
        <f aca="false">IF($B400&lt;Input!$C$25,(($H399+$E400+$F400+$G400)*(1+Input!$C$37/(100*12))),0)</f>
        <v>480931.490070122</v>
      </c>
    </row>
    <row r="401" customFormat="false" ht="12.8" hidden="false" customHeight="false" outlineLevel="0" collapsed="false">
      <c r="A401" s="76" t="n">
        <v>397</v>
      </c>
      <c r="B401" s="77" t="n">
        <f aca="false">EOMONTH(Input!$C$7,A401)</f>
        <v>55000</v>
      </c>
      <c r="C401" s="76" t="n">
        <f aca="false">DATEDIF(Input!$C$23,$B401,"Y")</f>
        <v>73</v>
      </c>
      <c r="E401" s="78" t="n">
        <f aca="false">Salary_01!$E401*(Input!$C$36/100)</f>
        <v>0</v>
      </c>
      <c r="F401" s="78" t="n">
        <f aca="false">-1*Salary_01!$I401</f>
        <v>-0</v>
      </c>
      <c r="G401" s="78" t="n">
        <f aca="true">IF(AND($B401&gt;Input!$C$45,$B401&lt;Input!$C$25),PMT(Input!$C$37/(100*12),(OFFSET($A$4,MATCH(Input!$C$25,$B$4:$B$1004,1),0,1,1)-OFFSET($A$4,MATCH(Input!$C$45,$B$4:$B$620,1),0,1,1)),$J$4,-1*Input!$C$38,1),0)</f>
        <v>-4423.65612820078</v>
      </c>
      <c r="H401" s="78" t="n">
        <f aca="false">IF($B401&lt;Input!$C$25,(($H400+$E401+$F401+$G401)*(1+Input!$C$37/(100*12))),0)</f>
        <v>478493.283250012</v>
      </c>
    </row>
    <row r="402" customFormat="false" ht="12.8" hidden="false" customHeight="false" outlineLevel="0" collapsed="false">
      <c r="A402" s="76" t="n">
        <v>398</v>
      </c>
      <c r="B402" s="77" t="n">
        <f aca="false">EOMONTH(Input!$C$7,A402)</f>
        <v>55031</v>
      </c>
      <c r="C402" s="76" t="n">
        <f aca="false">DATEDIF(Input!$C$23,$B402,"Y")</f>
        <v>73</v>
      </c>
      <c r="E402" s="78" t="n">
        <f aca="false">Salary_01!$E402*(Input!$C$36/100)</f>
        <v>0</v>
      </c>
      <c r="F402" s="78" t="n">
        <f aca="false">-1*Salary_01!$I402</f>
        <v>-0</v>
      </c>
      <c r="G402" s="78" t="n">
        <f aca="true">IF(AND($B402&gt;Input!$C$45,$B402&lt;Input!$C$25),PMT(Input!$C$37/(100*12),(OFFSET($A$4,MATCH(Input!$C$25,$B$4:$B$1004,1),0,1,1)-OFFSET($A$4,MATCH(Input!$C$45,$B$4:$B$620,1),0,1,1)),$J$4,-1*Input!$C$38,1),0)</f>
        <v>-4423.65612820078</v>
      </c>
      <c r="H402" s="78" t="n">
        <f aca="false">IF($B402&lt;Input!$C$25,(($H401+$E402+$F402+$G402)*(1+Input!$C$37/(100*12))),0)</f>
        <v>476044.917234819</v>
      </c>
    </row>
    <row r="403" customFormat="false" ht="12.8" hidden="false" customHeight="false" outlineLevel="0" collapsed="false">
      <c r="A403" s="76" t="n">
        <v>399</v>
      </c>
      <c r="B403" s="77" t="n">
        <f aca="false">EOMONTH(Input!$C$7,A403)</f>
        <v>55061</v>
      </c>
      <c r="C403" s="76" t="n">
        <f aca="false">DATEDIF(Input!$C$23,$B403,"Y")</f>
        <v>73</v>
      </c>
      <c r="E403" s="78" t="n">
        <f aca="false">Salary_01!$E403*(Input!$C$36/100)</f>
        <v>0</v>
      </c>
      <c r="F403" s="78" t="n">
        <f aca="false">-1*Salary_01!$I403</f>
        <v>-0</v>
      </c>
      <c r="G403" s="78" t="n">
        <f aca="true">IF(AND($B403&gt;Input!$C$45,$B403&lt;Input!$C$25),PMT(Input!$C$37/(100*12),(OFFSET($A$4,MATCH(Input!$C$25,$B$4:$B$1004,1),0,1,1)-OFFSET($A$4,MATCH(Input!$C$45,$B$4:$B$620,1),0,1,1)),$J$4,-1*Input!$C$38,1),0)</f>
        <v>-4423.65612820078</v>
      </c>
      <c r="H403" s="78" t="n">
        <f aca="false">IF($B403&lt;Input!$C$25,(($H402+$E403+$F403+$G403)*(1+Input!$C$37/(100*12))),0)</f>
        <v>473586.349694562</v>
      </c>
    </row>
    <row r="404" customFormat="false" ht="12.8" hidden="false" customHeight="false" outlineLevel="0" collapsed="false">
      <c r="A404" s="76" t="n">
        <v>400</v>
      </c>
      <c r="B404" s="77" t="n">
        <f aca="false">EOMONTH(Input!$C$7,A404)</f>
        <v>55092</v>
      </c>
      <c r="C404" s="76" t="n">
        <f aca="false">DATEDIF(Input!$C$23,$B404,"Y")</f>
        <v>73</v>
      </c>
      <c r="E404" s="78" t="n">
        <f aca="false">Salary_01!$E404*(Input!$C$36/100)</f>
        <v>0</v>
      </c>
      <c r="F404" s="78" t="n">
        <f aca="false">-1*Salary_01!$I404</f>
        <v>-0</v>
      </c>
      <c r="G404" s="78" t="n">
        <f aca="true">IF(AND($B404&gt;Input!$C$45,$B404&lt;Input!$C$25),PMT(Input!$C$37/(100*12),(OFFSET($A$4,MATCH(Input!$C$25,$B$4:$B$1004,1),0,1,1)-OFFSET($A$4,MATCH(Input!$C$45,$B$4:$B$620,1),0,1,1)),$J$4,-1*Input!$C$38,1),0)</f>
        <v>-4423.65612820078</v>
      </c>
      <c r="H404" s="78" t="n">
        <f aca="false">IF($B404&lt;Input!$C$25,(($H403+$E404+$F404+$G404)*(1+Input!$C$37/(100*12))),0)</f>
        <v>471117.538122888</v>
      </c>
    </row>
    <row r="405" customFormat="false" ht="12.8" hidden="false" customHeight="false" outlineLevel="0" collapsed="false">
      <c r="A405" s="76" t="n">
        <v>401</v>
      </c>
      <c r="B405" s="77" t="n">
        <f aca="false">EOMONTH(Input!$C$7,A405)</f>
        <v>55122</v>
      </c>
      <c r="C405" s="76" t="n">
        <f aca="false">DATEDIF(Input!$C$23,$B405,"Y")</f>
        <v>73</v>
      </c>
      <c r="E405" s="78" t="n">
        <f aca="false">Salary_01!$E405*(Input!$C$36/100)</f>
        <v>0</v>
      </c>
      <c r="F405" s="78" t="n">
        <f aca="false">-1*Salary_01!$I405</f>
        <v>-0</v>
      </c>
      <c r="G405" s="78" t="n">
        <f aca="true">IF(AND($B405&gt;Input!$C$45,$B405&lt;Input!$C$25),PMT(Input!$C$37/(100*12),(OFFSET($A$4,MATCH(Input!$C$25,$B$4:$B$1004,1),0,1,1)-OFFSET($A$4,MATCH(Input!$C$45,$B$4:$B$620,1),0,1,1)),$J$4,-1*Input!$C$38,1),0)</f>
        <v>-4423.65612820078</v>
      </c>
      <c r="H405" s="78" t="n">
        <f aca="false">IF($B405&lt;Input!$C$25,(($H404+$E405+$F405+$G405)*(1+Input!$C$37/(100*12))),0)</f>
        <v>468638.439836332</v>
      </c>
    </row>
    <row r="406" customFormat="false" ht="12.8" hidden="false" customHeight="false" outlineLevel="0" collapsed="false">
      <c r="A406" s="76" t="n">
        <v>402</v>
      </c>
      <c r="B406" s="77" t="n">
        <f aca="false">EOMONTH(Input!$C$7,A406)</f>
        <v>55153</v>
      </c>
      <c r="C406" s="76" t="n">
        <f aca="false">DATEDIF(Input!$C$23,$B406,"Y")</f>
        <v>73</v>
      </c>
      <c r="E406" s="78" t="n">
        <f aca="false">Salary_01!$E406*(Input!$C$36/100)</f>
        <v>0</v>
      </c>
      <c r="F406" s="78" t="n">
        <f aca="false">-1*Salary_01!$I406</f>
        <v>-0</v>
      </c>
      <c r="G406" s="78" t="n">
        <f aca="true">IF(AND($B406&gt;Input!$C$45,$B406&lt;Input!$C$25),PMT(Input!$C$37/(100*12),(OFFSET($A$4,MATCH(Input!$C$25,$B$4:$B$1004,1),0,1,1)-OFFSET($A$4,MATCH(Input!$C$45,$B$4:$B$620,1),0,1,1)),$J$4,-1*Input!$C$38,1),0)</f>
        <v>-4423.65612820078</v>
      </c>
      <c r="H406" s="78" t="n">
        <f aca="false">IF($B406&lt;Input!$C$25,(($H405+$E406+$F406+$G406)*(1+Input!$C$37/(100*12))),0)</f>
        <v>466149.011973582</v>
      </c>
    </row>
    <row r="407" customFormat="false" ht="12.8" hidden="false" customHeight="false" outlineLevel="0" collapsed="false">
      <c r="A407" s="76" t="n">
        <v>403</v>
      </c>
      <c r="B407" s="77" t="n">
        <f aca="false">EOMONTH(Input!$C$7,A407)</f>
        <v>55184</v>
      </c>
      <c r="C407" s="76" t="n">
        <f aca="false">DATEDIF(Input!$C$23,$B407,"Y")</f>
        <v>73</v>
      </c>
      <c r="E407" s="78" t="n">
        <f aca="false">Salary_01!$E407*(Input!$C$36/100)</f>
        <v>0</v>
      </c>
      <c r="F407" s="78" t="n">
        <f aca="false">-1*Salary_01!$I407</f>
        <v>-0</v>
      </c>
      <c r="G407" s="78" t="n">
        <f aca="true">IF(AND($B407&gt;Input!$C$45,$B407&lt;Input!$C$25),PMT(Input!$C$37/(100*12),(OFFSET($A$4,MATCH(Input!$C$25,$B$4:$B$1004,1),0,1,1)-OFFSET($A$4,MATCH(Input!$C$45,$B$4:$B$620,1),0,1,1)),$J$4,-1*Input!$C$38,1),0)</f>
        <v>-4423.65612820078</v>
      </c>
      <c r="H407" s="78" t="n">
        <f aca="false">IF($B407&lt;Input!$C$25,(($H406+$E407+$F407+$G407)*(1+Input!$C$37/(100*12))),0)</f>
        <v>463649.211494737</v>
      </c>
    </row>
    <row r="408" customFormat="false" ht="12.8" hidden="false" customHeight="false" outlineLevel="0" collapsed="false">
      <c r="A408" s="76" t="n">
        <v>404</v>
      </c>
      <c r="B408" s="77" t="n">
        <f aca="false">EOMONTH(Input!$C$7,A408)</f>
        <v>55212</v>
      </c>
      <c r="C408" s="76" t="n">
        <f aca="false">DATEDIF(Input!$C$23,$B408,"Y")</f>
        <v>73</v>
      </c>
      <c r="E408" s="78" t="n">
        <f aca="false">Salary_01!$E408*(Input!$C$36/100)</f>
        <v>0</v>
      </c>
      <c r="F408" s="78" t="n">
        <f aca="false">-1*Salary_01!$I408</f>
        <v>-0</v>
      </c>
      <c r="G408" s="78" t="n">
        <f aca="true">IF(AND($B408&gt;Input!$C$45,$B408&lt;Input!$C$25),PMT(Input!$C$37/(100*12),(OFFSET($A$4,MATCH(Input!$C$25,$B$4:$B$1004,1),0,1,1)-OFFSET($A$4,MATCH(Input!$C$45,$B$4:$B$620,1),0,1,1)),$J$4,-1*Input!$C$38,1),0)</f>
        <v>-4423.65612820078</v>
      </c>
      <c r="H408" s="78" t="n">
        <f aca="false">IF($B408&lt;Input!$C$25,(($H407+$E408+$F408+$G408)*(1+Input!$C$37/(100*12))),0)</f>
        <v>461138.995180563</v>
      </c>
    </row>
    <row r="409" customFormat="false" ht="12.8" hidden="false" customHeight="false" outlineLevel="0" collapsed="false">
      <c r="A409" s="76" t="n">
        <v>405</v>
      </c>
      <c r="B409" s="77" t="n">
        <f aca="false">EOMONTH(Input!$C$7,A409)</f>
        <v>55243</v>
      </c>
      <c r="C409" s="76" t="n">
        <f aca="false">DATEDIF(Input!$C$23,$B409,"Y")</f>
        <v>73</v>
      </c>
      <c r="E409" s="78" t="n">
        <f aca="false">Salary_01!$E409*(Input!$C$36/100)</f>
        <v>0</v>
      </c>
      <c r="F409" s="78" t="n">
        <f aca="false">-1*Salary_01!$I409</f>
        <v>-0</v>
      </c>
      <c r="G409" s="78" t="n">
        <f aca="true">IF(AND($B409&gt;Input!$C$45,$B409&lt;Input!$C$25),PMT(Input!$C$37/(100*12),(OFFSET($A$4,MATCH(Input!$C$25,$B$4:$B$1004,1),0,1,1)-OFFSET($A$4,MATCH(Input!$C$45,$B$4:$B$620,1),0,1,1)),$J$4,-1*Input!$C$38,1),0)</f>
        <v>-4423.65612820078</v>
      </c>
      <c r="H409" s="78" t="n">
        <f aca="false">IF($B409&lt;Input!$C$25,(($H408+$E409+$F409+$G409)*(1+Input!$C$37/(100*12))),0)</f>
        <v>458618.319631747</v>
      </c>
    </row>
    <row r="410" customFormat="false" ht="12.8" hidden="false" customHeight="false" outlineLevel="0" collapsed="false">
      <c r="A410" s="76" t="n">
        <v>406</v>
      </c>
      <c r="B410" s="77" t="n">
        <f aca="false">EOMONTH(Input!$C$7,A410)</f>
        <v>55273</v>
      </c>
      <c r="C410" s="76" t="n">
        <f aca="false">DATEDIF(Input!$C$23,$B410,"Y")</f>
        <v>73</v>
      </c>
      <c r="E410" s="78" t="n">
        <f aca="false">Salary_01!$E410*(Input!$C$36/100)</f>
        <v>0</v>
      </c>
      <c r="F410" s="78" t="n">
        <f aca="false">-1*Salary_01!$I410</f>
        <v>-0</v>
      </c>
      <c r="G410" s="78" t="n">
        <f aca="true">IF(AND($B410&gt;Input!$C$45,$B410&lt;Input!$C$25),PMT(Input!$C$37/(100*12),(OFFSET($A$4,MATCH(Input!$C$25,$B$4:$B$1004,1),0,1,1)-OFFSET($A$4,MATCH(Input!$C$45,$B$4:$B$620,1),0,1,1)),$J$4,-1*Input!$C$38,1),0)</f>
        <v>-4423.65612820078</v>
      </c>
      <c r="H410" s="78" t="n">
        <f aca="false">IF($B410&lt;Input!$C$25,(($H409+$E410+$F410+$G410)*(1+Input!$C$37/(100*12))),0)</f>
        <v>456087.141268145</v>
      </c>
    </row>
    <row r="411" customFormat="false" ht="12.8" hidden="false" customHeight="false" outlineLevel="0" collapsed="false">
      <c r="A411" s="76" t="n">
        <v>407</v>
      </c>
      <c r="B411" s="77" t="n">
        <f aca="false">EOMONTH(Input!$C$7,A411)</f>
        <v>55304</v>
      </c>
      <c r="C411" s="76" t="n">
        <f aca="false">DATEDIF(Input!$C$23,$B411,"Y")</f>
        <v>74</v>
      </c>
      <c r="E411" s="78" t="n">
        <f aca="false">Salary_01!$E411*(Input!$C$36/100)</f>
        <v>0</v>
      </c>
      <c r="F411" s="78" t="n">
        <f aca="false">-1*Salary_01!$I411</f>
        <v>-0</v>
      </c>
      <c r="G411" s="78" t="n">
        <f aca="true">IF(AND($B411&gt;Input!$C$45,$B411&lt;Input!$C$25),PMT(Input!$C$37/(100*12),(OFFSET($A$4,MATCH(Input!$C$25,$B$4:$B$1004,1),0,1,1)-OFFSET($A$4,MATCH(Input!$C$45,$B$4:$B$620,1),0,1,1)),$J$4,-1*Input!$C$38,1),0)</f>
        <v>-4423.65612820078</v>
      </c>
      <c r="H411" s="78" t="n">
        <f aca="false">IF($B411&lt;Input!$C$25,(($H410+$E411+$F411+$G411)*(1+Input!$C$37/(100*12))),0)</f>
        <v>453545.416328027</v>
      </c>
    </row>
    <row r="412" customFormat="false" ht="12.8" hidden="false" customHeight="false" outlineLevel="0" collapsed="false">
      <c r="A412" s="76" t="n">
        <v>408</v>
      </c>
      <c r="B412" s="77" t="n">
        <f aca="false">EOMONTH(Input!$C$7,A412)</f>
        <v>55334</v>
      </c>
      <c r="C412" s="76" t="n">
        <f aca="false">DATEDIF(Input!$C$23,$B412,"Y")</f>
        <v>74</v>
      </c>
      <c r="E412" s="78" t="n">
        <f aca="false">Salary_01!$E412*(Input!$C$36/100)</f>
        <v>0</v>
      </c>
      <c r="F412" s="78" t="n">
        <f aca="false">-1*Salary_01!$I412</f>
        <v>-0</v>
      </c>
      <c r="G412" s="78" t="n">
        <f aca="true">IF(AND($B412&gt;Input!$C$45,$B412&lt;Input!$C$25),PMT(Input!$C$37/(100*12),(OFFSET($A$4,MATCH(Input!$C$25,$B$4:$B$1004,1),0,1,1)-OFFSET($A$4,MATCH(Input!$C$45,$B$4:$B$620,1),0,1,1)),$J$4,-1*Input!$C$38,1),0)</f>
        <v>-4423.65612820078</v>
      </c>
      <c r="H412" s="78" t="n">
        <f aca="false">IF($B412&lt;Input!$C$25,(($H411+$E412+$F412+$G412)*(1+Input!$C$37/(100*12))),0)</f>
        <v>450993.100867325</v>
      </c>
    </row>
    <row r="413" customFormat="false" ht="12.8" hidden="false" customHeight="false" outlineLevel="0" collapsed="false">
      <c r="A413" s="76" t="n">
        <v>409</v>
      </c>
      <c r="B413" s="77" t="n">
        <f aca="false">EOMONTH(Input!$C$7,A413)</f>
        <v>55365</v>
      </c>
      <c r="C413" s="76" t="n">
        <f aca="false">DATEDIF(Input!$C$23,$B413,"Y")</f>
        <v>74</v>
      </c>
      <c r="E413" s="78" t="n">
        <f aca="false">Salary_01!$E413*(Input!$C$36/100)</f>
        <v>0</v>
      </c>
      <c r="F413" s="78" t="n">
        <f aca="false">-1*Salary_01!$I413</f>
        <v>-0</v>
      </c>
      <c r="G413" s="78" t="n">
        <f aca="true">IF(AND($B413&gt;Input!$C$45,$B413&lt;Input!$C$25),PMT(Input!$C$37/(100*12),(OFFSET($A$4,MATCH(Input!$C$25,$B$4:$B$1004,1),0,1,1)-OFFSET($A$4,MATCH(Input!$C$45,$B$4:$B$620,1),0,1,1)),$J$4,-1*Input!$C$38,1),0)</f>
        <v>-4423.65612820078</v>
      </c>
      <c r="H413" s="78" t="n">
        <f aca="false">IF($B413&lt;Input!$C$25,(($H412+$E413+$F413+$G413)*(1+Input!$C$37/(100*12))),0)</f>
        <v>448430.150758871</v>
      </c>
    </row>
    <row r="414" customFormat="false" ht="12.8" hidden="false" customHeight="false" outlineLevel="0" collapsed="false">
      <c r="A414" s="76" t="n">
        <v>410</v>
      </c>
      <c r="B414" s="77" t="n">
        <f aca="false">EOMONTH(Input!$C$7,A414)</f>
        <v>55396</v>
      </c>
      <c r="C414" s="76" t="n">
        <f aca="false">DATEDIF(Input!$C$23,$B414,"Y")</f>
        <v>74</v>
      </c>
      <c r="E414" s="78" t="n">
        <f aca="false">Salary_01!$E414*(Input!$C$36/100)</f>
        <v>0</v>
      </c>
      <c r="F414" s="78" t="n">
        <f aca="false">-1*Salary_01!$I414</f>
        <v>-0</v>
      </c>
      <c r="G414" s="78" t="n">
        <f aca="true">IF(AND($B414&gt;Input!$C$45,$B414&lt;Input!$C$25),PMT(Input!$C$37/(100*12),(OFFSET($A$4,MATCH(Input!$C$25,$B$4:$B$1004,1),0,1,1)-OFFSET($A$4,MATCH(Input!$C$45,$B$4:$B$620,1),0,1,1)),$J$4,-1*Input!$C$38,1),0)</f>
        <v>-4423.65612820078</v>
      </c>
      <c r="H414" s="78" t="n">
        <f aca="false">IF($B414&lt;Input!$C$25,(($H413+$E414+$F414+$G414)*(1+Input!$C$37/(100*12))),0)</f>
        <v>445856.521691631</v>
      </c>
    </row>
    <row r="415" customFormat="false" ht="12.8" hidden="false" customHeight="false" outlineLevel="0" collapsed="false">
      <c r="A415" s="76" t="n">
        <v>411</v>
      </c>
      <c r="B415" s="77" t="n">
        <f aca="false">EOMONTH(Input!$C$7,A415)</f>
        <v>55426</v>
      </c>
      <c r="C415" s="76" t="n">
        <f aca="false">DATEDIF(Input!$C$23,$B415,"Y")</f>
        <v>74</v>
      </c>
      <c r="E415" s="78" t="n">
        <f aca="false">Salary_01!$E415*(Input!$C$36/100)</f>
        <v>0</v>
      </c>
      <c r="F415" s="78" t="n">
        <f aca="false">-1*Salary_01!$I415</f>
        <v>-0</v>
      </c>
      <c r="G415" s="78" t="n">
        <f aca="true">IF(AND($B415&gt;Input!$C$45,$B415&lt;Input!$C$25),PMT(Input!$C$37/(100*12),(OFFSET($A$4,MATCH(Input!$C$25,$B$4:$B$1004,1),0,1,1)-OFFSET($A$4,MATCH(Input!$C$45,$B$4:$B$620,1),0,1,1)),$J$4,-1*Input!$C$38,1),0)</f>
        <v>-4423.65612820078</v>
      </c>
      <c r="H415" s="78" t="n">
        <f aca="false">IF($B415&lt;Input!$C$25,(($H414+$E415+$F415+$G415)*(1+Input!$C$37/(100*12))),0)</f>
        <v>443272.169169945</v>
      </c>
    </row>
    <row r="416" customFormat="false" ht="12.8" hidden="false" customHeight="false" outlineLevel="0" collapsed="false">
      <c r="A416" s="76" t="n">
        <v>412</v>
      </c>
      <c r="B416" s="77" t="n">
        <f aca="false">EOMONTH(Input!$C$7,A416)</f>
        <v>55457</v>
      </c>
      <c r="C416" s="76" t="n">
        <f aca="false">DATEDIF(Input!$C$23,$B416,"Y")</f>
        <v>74</v>
      </c>
      <c r="E416" s="78" t="n">
        <f aca="false">Salary_01!$E416*(Input!$C$36/100)</f>
        <v>0</v>
      </c>
      <c r="F416" s="78" t="n">
        <f aca="false">-1*Salary_01!$I416</f>
        <v>-0</v>
      </c>
      <c r="G416" s="78" t="n">
        <f aca="true">IF(AND($B416&gt;Input!$C$45,$B416&lt;Input!$C$25),PMT(Input!$C$37/(100*12),(OFFSET($A$4,MATCH(Input!$C$25,$B$4:$B$1004,1),0,1,1)-OFFSET($A$4,MATCH(Input!$C$45,$B$4:$B$620,1),0,1,1)),$J$4,-1*Input!$C$38,1),0)</f>
        <v>-4423.65612820078</v>
      </c>
      <c r="H416" s="78" t="n">
        <f aca="false">IF($B416&lt;Input!$C$25,(($H415+$E416+$F416+$G416)*(1+Input!$C$37/(100*12))),0)</f>
        <v>440677.048512751</v>
      </c>
    </row>
    <row r="417" customFormat="false" ht="12.8" hidden="false" customHeight="false" outlineLevel="0" collapsed="false">
      <c r="A417" s="76" t="n">
        <v>413</v>
      </c>
      <c r="B417" s="77" t="n">
        <f aca="false">EOMONTH(Input!$C$7,A417)</f>
        <v>55487</v>
      </c>
      <c r="C417" s="76" t="n">
        <f aca="false">DATEDIF(Input!$C$23,$B417,"Y")</f>
        <v>74</v>
      </c>
      <c r="E417" s="78" t="n">
        <f aca="false">Salary_01!$E417*(Input!$C$36/100)</f>
        <v>0</v>
      </c>
      <c r="F417" s="78" t="n">
        <f aca="false">-1*Salary_01!$I417</f>
        <v>-0</v>
      </c>
      <c r="G417" s="78" t="n">
        <f aca="true">IF(AND($B417&gt;Input!$C$45,$B417&lt;Input!$C$25),PMT(Input!$C$37/(100*12),(OFFSET($A$4,MATCH(Input!$C$25,$B$4:$B$1004,1),0,1,1)-OFFSET($A$4,MATCH(Input!$C$45,$B$4:$B$620,1),0,1,1)),$J$4,-1*Input!$C$38,1),0)</f>
        <v>-4423.65612820078</v>
      </c>
      <c r="H417" s="78" t="n">
        <f aca="false">IF($B417&lt;Input!$C$25,(($H416+$E417+$F417+$G417)*(1+Input!$C$37/(100*12))),0)</f>
        <v>438071.11485282</v>
      </c>
    </row>
    <row r="418" customFormat="false" ht="12.8" hidden="false" customHeight="false" outlineLevel="0" collapsed="false">
      <c r="A418" s="76" t="n">
        <v>414</v>
      </c>
      <c r="B418" s="77" t="n">
        <f aca="false">EOMONTH(Input!$C$7,A418)</f>
        <v>55518</v>
      </c>
      <c r="C418" s="76" t="n">
        <f aca="false">DATEDIF(Input!$C$23,$B418,"Y")</f>
        <v>74</v>
      </c>
      <c r="E418" s="78" t="n">
        <f aca="false">Salary_01!$E418*(Input!$C$36/100)</f>
        <v>0</v>
      </c>
      <c r="F418" s="78" t="n">
        <f aca="false">-1*Salary_01!$I418</f>
        <v>-0</v>
      </c>
      <c r="G418" s="78" t="n">
        <f aca="true">IF(AND($B418&gt;Input!$C$45,$B418&lt;Input!$C$25),PMT(Input!$C$37/(100*12),(OFFSET($A$4,MATCH(Input!$C$25,$B$4:$B$1004,1),0,1,1)-OFFSET($A$4,MATCH(Input!$C$45,$B$4:$B$620,1),0,1,1)),$J$4,-1*Input!$C$38,1),0)</f>
        <v>-4423.65612820078</v>
      </c>
      <c r="H418" s="78" t="n">
        <f aca="false">IF($B418&lt;Input!$C$25,(($H417+$E418+$F418+$G418)*(1+Input!$C$37/(100*12))),0)</f>
        <v>435454.323135971</v>
      </c>
    </row>
    <row r="419" customFormat="false" ht="12.8" hidden="false" customHeight="false" outlineLevel="0" collapsed="false">
      <c r="A419" s="76" t="n">
        <v>415</v>
      </c>
      <c r="B419" s="77" t="n">
        <f aca="false">EOMONTH(Input!$C$7,A419)</f>
        <v>55549</v>
      </c>
      <c r="C419" s="76" t="n">
        <f aca="false">DATEDIF(Input!$C$23,$B419,"Y")</f>
        <v>74</v>
      </c>
      <c r="E419" s="78" t="n">
        <f aca="false">Salary_01!$E419*(Input!$C$36/100)</f>
        <v>0</v>
      </c>
      <c r="F419" s="78" t="n">
        <f aca="false">-1*Salary_01!$I419</f>
        <v>-0</v>
      </c>
      <c r="G419" s="78" t="n">
        <f aca="true">IF(AND($B419&gt;Input!$C$45,$B419&lt;Input!$C$25),PMT(Input!$C$37/(100*12),(OFFSET($A$4,MATCH(Input!$C$25,$B$4:$B$1004,1),0,1,1)-OFFSET($A$4,MATCH(Input!$C$45,$B$4:$B$620,1),0,1,1)),$J$4,-1*Input!$C$38,1),0)</f>
        <v>-4423.65612820078</v>
      </c>
      <c r="H419" s="78" t="n">
        <f aca="false">IF($B419&lt;Input!$C$25,(($H418+$E419+$F419+$G419)*(1+Input!$C$37/(100*12))),0)</f>
        <v>432826.628120303</v>
      </c>
    </row>
    <row r="420" customFormat="false" ht="12.8" hidden="false" customHeight="false" outlineLevel="0" collapsed="false">
      <c r="A420" s="76" t="n">
        <v>416</v>
      </c>
      <c r="B420" s="77" t="n">
        <f aca="false">EOMONTH(Input!$C$7,A420)</f>
        <v>55578</v>
      </c>
      <c r="C420" s="76" t="n">
        <f aca="false">DATEDIF(Input!$C$23,$B420,"Y")</f>
        <v>74</v>
      </c>
      <c r="E420" s="78" t="n">
        <f aca="false">Salary_01!$E420*(Input!$C$36/100)</f>
        <v>0</v>
      </c>
      <c r="F420" s="78" t="n">
        <f aca="false">-1*Salary_01!$I420</f>
        <v>-0</v>
      </c>
      <c r="G420" s="78" t="n">
        <f aca="true">IF(AND($B420&gt;Input!$C$45,$B420&lt;Input!$C$25),PMT(Input!$C$37/(100*12),(OFFSET($A$4,MATCH(Input!$C$25,$B$4:$B$1004,1),0,1,1)-OFFSET($A$4,MATCH(Input!$C$45,$B$4:$B$620,1),0,1,1)),$J$4,-1*Input!$C$38,1),0)</f>
        <v>-4423.65612820078</v>
      </c>
      <c r="H420" s="78" t="n">
        <f aca="false">IF($B420&lt;Input!$C$25,(($H419+$E420+$F420+$G420)*(1+Input!$C$37/(100*12))),0)</f>
        <v>430187.984375403</v>
      </c>
    </row>
    <row r="421" customFormat="false" ht="12.8" hidden="false" customHeight="false" outlineLevel="0" collapsed="false">
      <c r="A421" s="76" t="n">
        <v>417</v>
      </c>
      <c r="B421" s="77" t="n">
        <f aca="false">EOMONTH(Input!$C$7,A421)</f>
        <v>55609</v>
      </c>
      <c r="C421" s="76" t="n">
        <f aca="false">DATEDIF(Input!$C$23,$B421,"Y")</f>
        <v>74</v>
      </c>
      <c r="E421" s="78" t="n">
        <f aca="false">Salary_01!$E421*(Input!$C$36/100)</f>
        <v>0</v>
      </c>
      <c r="F421" s="78" t="n">
        <f aca="false">-1*Salary_01!$I421</f>
        <v>-0</v>
      </c>
      <c r="G421" s="78" t="n">
        <f aca="true">IF(AND($B421&gt;Input!$C$45,$B421&lt;Input!$C$25),PMT(Input!$C$37/(100*12),(OFFSET($A$4,MATCH(Input!$C$25,$B$4:$B$1004,1),0,1,1)-OFFSET($A$4,MATCH(Input!$C$45,$B$4:$B$620,1),0,1,1)),$J$4,-1*Input!$C$38,1),0)</f>
        <v>-4423.65612820078</v>
      </c>
      <c r="H421" s="78" t="n">
        <f aca="false">IF($B421&lt;Input!$C$25,(($H420+$E421+$F421+$G421)*(1+Input!$C$37/(100*12))),0)</f>
        <v>427538.346281565</v>
      </c>
    </row>
    <row r="422" customFormat="false" ht="12.8" hidden="false" customHeight="false" outlineLevel="0" collapsed="false">
      <c r="A422" s="76" t="n">
        <v>418</v>
      </c>
      <c r="B422" s="77" t="n">
        <f aca="false">EOMONTH(Input!$C$7,A422)</f>
        <v>55639</v>
      </c>
      <c r="C422" s="76" t="n">
        <f aca="false">DATEDIF(Input!$C$23,$B422,"Y")</f>
        <v>74</v>
      </c>
      <c r="E422" s="78" t="n">
        <f aca="false">Salary_01!$E422*(Input!$C$36/100)</f>
        <v>0</v>
      </c>
      <c r="F422" s="78" t="n">
        <f aca="false">-1*Salary_01!$I422</f>
        <v>-0</v>
      </c>
      <c r="G422" s="78" t="n">
        <f aca="true">IF(AND($B422&gt;Input!$C$45,$B422&lt;Input!$C$25),PMT(Input!$C$37/(100*12),(OFFSET($A$4,MATCH(Input!$C$25,$B$4:$B$1004,1),0,1,1)-OFFSET($A$4,MATCH(Input!$C$45,$B$4:$B$620,1),0,1,1)),$J$4,-1*Input!$C$38,1),0)</f>
        <v>-4423.65612820078</v>
      </c>
      <c r="H422" s="78" t="n">
        <f aca="false">IF($B422&lt;Input!$C$25,(($H421+$E422+$F422+$G422)*(1+Input!$C$37/(100*12))),0)</f>
        <v>424877.668029003</v>
      </c>
    </row>
    <row r="423" customFormat="false" ht="12.8" hidden="false" customHeight="false" outlineLevel="0" collapsed="false">
      <c r="A423" s="76" t="n">
        <v>419</v>
      </c>
      <c r="B423" s="77" t="n">
        <f aca="false">EOMONTH(Input!$C$7,A423)</f>
        <v>55670</v>
      </c>
      <c r="C423" s="76" t="n">
        <f aca="false">DATEDIF(Input!$C$23,$B423,"Y")</f>
        <v>75</v>
      </c>
      <c r="E423" s="78" t="n">
        <f aca="false">Salary_01!$E423*(Input!$C$36/100)</f>
        <v>0</v>
      </c>
      <c r="F423" s="78" t="n">
        <f aca="false">-1*Salary_01!$I423</f>
        <v>-0</v>
      </c>
      <c r="G423" s="78" t="n">
        <f aca="true">IF(AND($B423&gt;Input!$C$45,$B423&lt;Input!$C$25),PMT(Input!$C$37/(100*12),(OFFSET($A$4,MATCH(Input!$C$25,$B$4:$B$1004,1),0,1,1)-OFFSET($A$4,MATCH(Input!$C$45,$B$4:$B$620,1),0,1,1)),$J$4,-1*Input!$C$38,1),0)</f>
        <v>-4423.65612820078</v>
      </c>
      <c r="H423" s="78" t="n">
        <f aca="false">IF($B423&lt;Input!$C$25,(($H422+$E423+$F423+$G423)*(1+Input!$C$37/(100*12))),0)</f>
        <v>422205.903617056</v>
      </c>
    </row>
    <row r="424" customFormat="false" ht="12.8" hidden="false" customHeight="false" outlineLevel="0" collapsed="false">
      <c r="A424" s="76" t="n">
        <v>420</v>
      </c>
      <c r="B424" s="77" t="n">
        <f aca="false">EOMONTH(Input!$C$7,A424)</f>
        <v>55700</v>
      </c>
      <c r="C424" s="76" t="n">
        <f aca="false">DATEDIF(Input!$C$23,$B424,"Y")</f>
        <v>75</v>
      </c>
      <c r="E424" s="78" t="n">
        <f aca="false">Salary_01!$E424*(Input!$C$36/100)</f>
        <v>0</v>
      </c>
      <c r="F424" s="78" t="n">
        <f aca="false">-1*Salary_01!$I424</f>
        <v>-0</v>
      </c>
      <c r="G424" s="78" t="n">
        <f aca="true">IF(AND($B424&gt;Input!$C$45,$B424&lt;Input!$C$25),PMT(Input!$C$37/(100*12),(OFFSET($A$4,MATCH(Input!$C$25,$B$4:$B$1004,1),0,1,1)-OFFSET($A$4,MATCH(Input!$C$45,$B$4:$B$620,1),0,1,1)),$J$4,-1*Input!$C$38,1),0)</f>
        <v>-4423.65612820078</v>
      </c>
      <c r="H424" s="78" t="n">
        <f aca="false">IF($B424&lt;Input!$C$25,(($H423+$E424+$F424+$G424)*(1+Input!$C$37/(100*12))),0)</f>
        <v>419523.006853392</v>
      </c>
    </row>
    <row r="425" customFormat="false" ht="12.8" hidden="false" customHeight="false" outlineLevel="0" collapsed="false">
      <c r="A425" s="76" t="n">
        <v>421</v>
      </c>
      <c r="B425" s="77" t="n">
        <f aca="false">EOMONTH(Input!$C$7,A425)</f>
        <v>55731</v>
      </c>
      <c r="C425" s="76" t="n">
        <f aca="false">DATEDIF(Input!$C$23,$B425,"Y")</f>
        <v>75</v>
      </c>
      <c r="E425" s="78" t="n">
        <f aca="false">Salary_01!$E425*(Input!$C$36/100)</f>
        <v>0</v>
      </c>
      <c r="F425" s="78" t="n">
        <f aca="false">-1*Salary_01!$I425</f>
        <v>-0</v>
      </c>
      <c r="G425" s="78" t="n">
        <f aca="true">IF(AND($B425&gt;Input!$C$45,$B425&lt;Input!$C$25),PMT(Input!$C$37/(100*12),(OFFSET($A$4,MATCH(Input!$C$25,$B$4:$B$1004,1),0,1,1)-OFFSET($A$4,MATCH(Input!$C$45,$B$4:$B$620,1),0,1,1)),$J$4,-1*Input!$C$38,1),0)</f>
        <v>-4423.65612820078</v>
      </c>
      <c r="H425" s="78" t="n">
        <f aca="false">IF($B425&lt;Input!$C$25,(($H424+$E425+$F425+$G425)*(1+Input!$C$37/(100*12))),0)</f>
        <v>416828.931353213</v>
      </c>
    </row>
    <row r="426" customFormat="false" ht="12.8" hidden="false" customHeight="false" outlineLevel="0" collapsed="false">
      <c r="A426" s="76" t="n">
        <v>422</v>
      </c>
      <c r="B426" s="77" t="n">
        <f aca="false">EOMONTH(Input!$C$7,A426)</f>
        <v>55762</v>
      </c>
      <c r="C426" s="76" t="n">
        <f aca="false">DATEDIF(Input!$C$23,$B426,"Y")</f>
        <v>75</v>
      </c>
      <c r="E426" s="78" t="n">
        <f aca="false">Salary_01!$E426*(Input!$C$36/100)</f>
        <v>0</v>
      </c>
      <c r="F426" s="78" t="n">
        <f aca="false">-1*Salary_01!$I426</f>
        <v>-0</v>
      </c>
      <c r="G426" s="78" t="n">
        <f aca="true">IF(AND($B426&gt;Input!$C$45,$B426&lt;Input!$C$25),PMT(Input!$C$37/(100*12),(OFFSET($A$4,MATCH(Input!$C$25,$B$4:$B$1004,1),0,1,1)-OFFSET($A$4,MATCH(Input!$C$45,$B$4:$B$620,1),0,1,1)),$J$4,-1*Input!$C$38,1),0)</f>
        <v>-4423.65612820078</v>
      </c>
      <c r="H426" s="78" t="n">
        <f aca="false">IF($B426&lt;Input!$C$25,(($H425+$E426+$F426+$G426)*(1+Input!$C$37/(100*12))),0)</f>
        <v>414123.63053845</v>
      </c>
    </row>
    <row r="427" customFormat="false" ht="12.8" hidden="false" customHeight="false" outlineLevel="0" collapsed="false">
      <c r="A427" s="76" t="n">
        <v>423</v>
      </c>
      <c r="B427" s="77" t="n">
        <f aca="false">EOMONTH(Input!$C$7,A427)</f>
        <v>55792</v>
      </c>
      <c r="C427" s="76" t="n">
        <f aca="false">DATEDIF(Input!$C$23,$B427,"Y")</f>
        <v>75</v>
      </c>
      <c r="E427" s="78" t="n">
        <f aca="false">Salary_01!$E427*(Input!$C$36/100)</f>
        <v>0</v>
      </c>
      <c r="F427" s="78" t="n">
        <f aca="false">-1*Salary_01!$I427</f>
        <v>-0</v>
      </c>
      <c r="G427" s="78" t="n">
        <f aca="true">IF(AND($B427&gt;Input!$C$45,$B427&lt;Input!$C$25),PMT(Input!$C$37/(100*12),(OFFSET($A$4,MATCH(Input!$C$25,$B$4:$B$1004,1),0,1,1)-OFFSET($A$4,MATCH(Input!$C$45,$B$4:$B$620,1),0,1,1)),$J$4,-1*Input!$C$38,1),0)</f>
        <v>-4423.65612820078</v>
      </c>
      <c r="H427" s="78" t="n">
        <f aca="false">IF($B427&lt;Input!$C$25,(($H426+$E427+$F427+$G427)*(1+Input!$C$37/(100*12))),0)</f>
        <v>411407.057636958</v>
      </c>
    </row>
    <row r="428" customFormat="false" ht="12.8" hidden="false" customHeight="false" outlineLevel="0" collapsed="false">
      <c r="A428" s="76" t="n">
        <v>424</v>
      </c>
      <c r="B428" s="77" t="n">
        <f aca="false">EOMONTH(Input!$C$7,A428)</f>
        <v>55823</v>
      </c>
      <c r="C428" s="76" t="n">
        <f aca="false">DATEDIF(Input!$C$23,$B428,"Y")</f>
        <v>75</v>
      </c>
      <c r="E428" s="78" t="n">
        <f aca="false">Salary_01!$E428*(Input!$C$36/100)</f>
        <v>0</v>
      </c>
      <c r="F428" s="78" t="n">
        <f aca="false">-1*Salary_01!$I428</f>
        <v>-0</v>
      </c>
      <c r="G428" s="78" t="n">
        <f aca="true">IF(AND($B428&gt;Input!$C$45,$B428&lt;Input!$C$25),PMT(Input!$C$37/(100*12),(OFFSET($A$4,MATCH(Input!$C$25,$B$4:$B$1004,1),0,1,1)-OFFSET($A$4,MATCH(Input!$C$45,$B$4:$B$620,1),0,1,1)),$J$4,-1*Input!$C$38,1),0)</f>
        <v>-4423.65612820078</v>
      </c>
      <c r="H428" s="78" t="n">
        <f aca="false">IF($B428&lt;Input!$C$25,(($H427+$E428+$F428+$G428)*(1+Input!$C$37/(100*12))),0)</f>
        <v>408679.165681711</v>
      </c>
    </row>
    <row r="429" customFormat="false" ht="12.8" hidden="false" customHeight="false" outlineLevel="0" collapsed="false">
      <c r="A429" s="76" t="n">
        <v>425</v>
      </c>
      <c r="B429" s="77" t="n">
        <f aca="false">EOMONTH(Input!$C$7,A429)</f>
        <v>55853</v>
      </c>
      <c r="C429" s="76" t="n">
        <f aca="false">DATEDIF(Input!$C$23,$B429,"Y")</f>
        <v>75</v>
      </c>
      <c r="E429" s="78" t="n">
        <f aca="false">Salary_01!$E429*(Input!$C$36/100)</f>
        <v>0</v>
      </c>
      <c r="F429" s="78" t="n">
        <f aca="false">-1*Salary_01!$I429</f>
        <v>-0</v>
      </c>
      <c r="G429" s="78" t="n">
        <f aca="true">IF(AND($B429&gt;Input!$C$45,$B429&lt;Input!$C$25),PMT(Input!$C$37/(100*12),(OFFSET($A$4,MATCH(Input!$C$25,$B$4:$B$1004,1),0,1,1)-OFFSET($A$4,MATCH(Input!$C$45,$B$4:$B$620,1),0,1,1)),$J$4,-1*Input!$C$38,1),0)</f>
        <v>-4423.65612820078</v>
      </c>
      <c r="H429" s="78" t="n">
        <f aca="false">IF($B429&lt;Input!$C$25,(($H428+$E429+$F429+$G429)*(1+Input!$C$37/(100*12))),0)</f>
        <v>405939.907509983</v>
      </c>
    </row>
    <row r="430" customFormat="false" ht="12.8" hidden="false" customHeight="false" outlineLevel="0" collapsed="false">
      <c r="A430" s="76" t="n">
        <v>426</v>
      </c>
      <c r="B430" s="77" t="n">
        <f aca="false">EOMONTH(Input!$C$7,A430)</f>
        <v>55884</v>
      </c>
      <c r="C430" s="76" t="n">
        <f aca="false">DATEDIF(Input!$C$23,$B430,"Y")</f>
        <v>75</v>
      </c>
      <c r="E430" s="78" t="n">
        <f aca="false">Salary_01!$E430*(Input!$C$36/100)</f>
        <v>0</v>
      </c>
      <c r="F430" s="78" t="n">
        <f aca="false">-1*Salary_01!$I430</f>
        <v>-0</v>
      </c>
      <c r="G430" s="78" t="n">
        <f aca="true">IF(AND($B430&gt;Input!$C$45,$B430&lt;Input!$C$25),PMT(Input!$C$37/(100*12),(OFFSET($A$4,MATCH(Input!$C$25,$B$4:$B$1004,1),0,1,1)-OFFSET($A$4,MATCH(Input!$C$45,$B$4:$B$620,1),0,1,1)),$J$4,-1*Input!$C$38,1),0)</f>
        <v>-4423.65612820078</v>
      </c>
      <c r="H430" s="78" t="n">
        <f aca="false">IF($B430&lt;Input!$C$25,(($H429+$E430+$F430+$G430)*(1+Input!$C$37/(100*12))),0)</f>
        <v>403189.23576254</v>
      </c>
    </row>
    <row r="431" customFormat="false" ht="12.8" hidden="false" customHeight="false" outlineLevel="0" collapsed="false">
      <c r="A431" s="76" t="n">
        <v>427</v>
      </c>
      <c r="B431" s="77" t="n">
        <f aca="false">EOMONTH(Input!$C$7,A431)</f>
        <v>55915</v>
      </c>
      <c r="C431" s="76" t="n">
        <f aca="false">DATEDIF(Input!$C$23,$B431,"Y")</f>
        <v>75</v>
      </c>
      <c r="E431" s="78" t="n">
        <f aca="false">Salary_01!$E431*(Input!$C$36/100)</f>
        <v>0</v>
      </c>
      <c r="F431" s="78" t="n">
        <f aca="false">-1*Salary_01!$I431</f>
        <v>-0</v>
      </c>
      <c r="G431" s="78" t="n">
        <f aca="true">IF(AND($B431&gt;Input!$C$45,$B431&lt;Input!$C$25),PMT(Input!$C$37/(100*12),(OFFSET($A$4,MATCH(Input!$C$25,$B$4:$B$1004,1),0,1,1)-OFFSET($A$4,MATCH(Input!$C$45,$B$4:$B$620,1),0,1,1)),$J$4,-1*Input!$C$38,1),0)</f>
        <v>-4423.65612820078</v>
      </c>
      <c r="H431" s="78" t="n">
        <f aca="false">IF($B431&lt;Input!$C$25,(($H430+$E431+$F431+$G431)*(1+Input!$C$37/(100*12))),0)</f>
        <v>400427.102882815</v>
      </c>
    </row>
    <row r="432" customFormat="false" ht="12.8" hidden="false" customHeight="false" outlineLevel="0" collapsed="false">
      <c r="A432" s="76" t="n">
        <v>428</v>
      </c>
      <c r="B432" s="77" t="n">
        <f aca="false">EOMONTH(Input!$C$7,A432)</f>
        <v>55943</v>
      </c>
      <c r="C432" s="76" t="n">
        <f aca="false">DATEDIF(Input!$C$23,$B432,"Y")</f>
        <v>75</v>
      </c>
      <c r="E432" s="78" t="n">
        <f aca="false">Salary_01!$E432*(Input!$C$36/100)</f>
        <v>0</v>
      </c>
      <c r="F432" s="78" t="n">
        <f aca="false">-1*Salary_01!$I432</f>
        <v>-0</v>
      </c>
      <c r="G432" s="78" t="n">
        <f aca="true">IF(AND($B432&gt;Input!$C$45,$B432&lt;Input!$C$25),PMT(Input!$C$37/(100*12),(OFFSET($A$4,MATCH(Input!$C$25,$B$4:$B$1004,1),0,1,1)-OFFSET($A$4,MATCH(Input!$C$45,$B$4:$B$620,1),0,1,1)),$J$4,-1*Input!$C$38,1),0)</f>
        <v>-4423.65612820078</v>
      </c>
      <c r="H432" s="78" t="n">
        <f aca="false">IF($B432&lt;Input!$C$25,(($H431+$E432+$F432+$G432)*(1+Input!$C$37/(100*12))),0)</f>
        <v>397653.461116092</v>
      </c>
    </row>
    <row r="433" customFormat="false" ht="12.8" hidden="false" customHeight="false" outlineLevel="0" collapsed="false">
      <c r="A433" s="76" t="n">
        <v>429</v>
      </c>
      <c r="B433" s="77" t="n">
        <f aca="false">EOMONTH(Input!$C$7,A433)</f>
        <v>55974</v>
      </c>
      <c r="C433" s="76" t="n">
        <f aca="false">DATEDIF(Input!$C$23,$B433,"Y")</f>
        <v>75</v>
      </c>
      <c r="E433" s="78" t="n">
        <f aca="false">Salary_01!$E433*(Input!$C$36/100)</f>
        <v>0</v>
      </c>
      <c r="F433" s="78" t="n">
        <f aca="false">-1*Salary_01!$I433</f>
        <v>-0</v>
      </c>
      <c r="G433" s="78" t="n">
        <f aca="true">IF(AND($B433&gt;Input!$C$45,$B433&lt;Input!$C$25),PMT(Input!$C$37/(100*12),(OFFSET($A$4,MATCH(Input!$C$25,$B$4:$B$1004,1),0,1,1)-OFFSET($A$4,MATCH(Input!$C$45,$B$4:$B$620,1),0,1,1)),$J$4,-1*Input!$C$38,1),0)</f>
        <v>-4423.65612820078</v>
      </c>
      <c r="H433" s="78" t="n">
        <f aca="false">IF($B433&lt;Input!$C$25,(($H432+$E433+$F433+$G433)*(1+Input!$C$37/(100*12))),0)</f>
        <v>394868.262508674</v>
      </c>
    </row>
    <row r="434" customFormat="false" ht="12.8" hidden="false" customHeight="false" outlineLevel="0" collapsed="false">
      <c r="A434" s="76" t="n">
        <v>430</v>
      </c>
      <c r="B434" s="77" t="n">
        <f aca="false">EOMONTH(Input!$C$7,A434)</f>
        <v>56004</v>
      </c>
      <c r="C434" s="76" t="n">
        <f aca="false">DATEDIF(Input!$C$23,$B434,"Y")</f>
        <v>75</v>
      </c>
      <c r="E434" s="78" t="n">
        <f aca="false">Salary_01!$E434*(Input!$C$36/100)</f>
        <v>0</v>
      </c>
      <c r="F434" s="78" t="n">
        <f aca="false">-1*Salary_01!$I434</f>
        <v>-0</v>
      </c>
      <c r="G434" s="78" t="n">
        <f aca="true">IF(AND($B434&gt;Input!$C$45,$B434&lt;Input!$C$25),PMT(Input!$C$37/(100*12),(OFFSET($A$4,MATCH(Input!$C$25,$B$4:$B$1004,1),0,1,1)-OFFSET($A$4,MATCH(Input!$C$45,$B$4:$B$620,1),0,1,1)),$J$4,-1*Input!$C$38,1),0)</f>
        <v>-4423.65612820078</v>
      </c>
      <c r="H434" s="78" t="n">
        <f aca="false">IF($B434&lt;Input!$C$25,(($H433+$E434+$F434+$G434)*(1+Input!$C$37/(100*12))),0)</f>
        <v>392071.458907059</v>
      </c>
    </row>
    <row r="435" customFormat="false" ht="12.8" hidden="false" customHeight="false" outlineLevel="0" collapsed="false">
      <c r="A435" s="76" t="n">
        <v>431</v>
      </c>
      <c r="B435" s="77" t="n">
        <f aca="false">EOMONTH(Input!$C$7,A435)</f>
        <v>56035</v>
      </c>
      <c r="C435" s="76" t="n">
        <f aca="false">DATEDIF(Input!$C$23,$B435,"Y")</f>
        <v>76</v>
      </c>
      <c r="E435" s="78" t="n">
        <f aca="false">Salary_01!$E435*(Input!$C$36/100)</f>
        <v>0</v>
      </c>
      <c r="F435" s="78" t="n">
        <f aca="false">-1*Salary_01!$I435</f>
        <v>-0</v>
      </c>
      <c r="G435" s="78" t="n">
        <f aca="true">IF(AND($B435&gt;Input!$C$45,$B435&lt;Input!$C$25),PMT(Input!$C$37/(100*12),(OFFSET($A$4,MATCH(Input!$C$25,$B$4:$B$1004,1),0,1,1)-OFFSET($A$4,MATCH(Input!$C$45,$B$4:$B$620,1),0,1,1)),$J$4,-1*Input!$C$38,1),0)</f>
        <v>-4423.65612820078</v>
      </c>
      <c r="H435" s="78" t="n">
        <f aca="false">IF($B435&lt;Input!$C$25,(($H434+$E435+$F435+$G435)*(1+Input!$C$37/(100*12))),0)</f>
        <v>389263.001957103</v>
      </c>
    </row>
    <row r="436" customFormat="false" ht="12.8" hidden="false" customHeight="false" outlineLevel="0" collapsed="false">
      <c r="A436" s="76" t="n">
        <v>432</v>
      </c>
      <c r="B436" s="77" t="n">
        <f aca="false">EOMONTH(Input!$C$7,A436)</f>
        <v>56065</v>
      </c>
      <c r="C436" s="76" t="n">
        <f aca="false">DATEDIF(Input!$C$23,$B436,"Y")</f>
        <v>76</v>
      </c>
      <c r="E436" s="78" t="n">
        <f aca="false">Salary_01!$E436*(Input!$C$36/100)</f>
        <v>0</v>
      </c>
      <c r="F436" s="78" t="n">
        <f aca="false">-1*Salary_01!$I436</f>
        <v>-0</v>
      </c>
      <c r="G436" s="78" t="n">
        <f aca="true">IF(AND($B436&gt;Input!$C$45,$B436&lt;Input!$C$25),PMT(Input!$C$37/(100*12),(OFFSET($A$4,MATCH(Input!$C$25,$B$4:$B$1004,1),0,1,1)-OFFSET($A$4,MATCH(Input!$C$45,$B$4:$B$620,1),0,1,1)),$J$4,-1*Input!$C$38,1),0)</f>
        <v>-4423.65612820078</v>
      </c>
      <c r="H436" s="78" t="n">
        <f aca="false">IF($B436&lt;Input!$C$25,(($H435+$E436+$F436+$G436)*(1+Input!$C$37/(100*12))),0)</f>
        <v>386442.84310319</v>
      </c>
    </row>
    <row r="437" customFormat="false" ht="12.8" hidden="false" customHeight="false" outlineLevel="0" collapsed="false">
      <c r="A437" s="76" t="n">
        <v>433</v>
      </c>
      <c r="B437" s="77" t="n">
        <f aca="false">EOMONTH(Input!$C$7,A437)</f>
        <v>56096</v>
      </c>
      <c r="C437" s="76" t="n">
        <f aca="false">DATEDIF(Input!$C$23,$B437,"Y")</f>
        <v>76</v>
      </c>
      <c r="E437" s="78" t="n">
        <f aca="false">Salary_01!$E437*(Input!$C$36/100)</f>
        <v>0</v>
      </c>
      <c r="F437" s="78" t="n">
        <f aca="false">-1*Salary_01!$I437</f>
        <v>-0</v>
      </c>
      <c r="G437" s="78" t="n">
        <f aca="true">IF(AND($B437&gt;Input!$C$45,$B437&lt;Input!$C$25),PMT(Input!$C$37/(100*12),(OFFSET($A$4,MATCH(Input!$C$25,$B$4:$B$1004,1),0,1,1)-OFFSET($A$4,MATCH(Input!$C$45,$B$4:$B$620,1),0,1,1)),$J$4,-1*Input!$C$38,1),0)</f>
        <v>-4423.65612820078</v>
      </c>
      <c r="H437" s="78" t="n">
        <f aca="false">IF($B437&lt;Input!$C$25,(($H436+$E437+$F437+$G437)*(1+Input!$C$37/(100*12))),0)</f>
        <v>383610.933587385</v>
      </c>
    </row>
    <row r="438" customFormat="false" ht="12.8" hidden="false" customHeight="false" outlineLevel="0" collapsed="false">
      <c r="A438" s="76" t="n">
        <v>434</v>
      </c>
      <c r="B438" s="77" t="n">
        <f aca="false">EOMONTH(Input!$C$7,A438)</f>
        <v>56127</v>
      </c>
      <c r="C438" s="76" t="n">
        <f aca="false">DATEDIF(Input!$C$23,$B438,"Y")</f>
        <v>76</v>
      </c>
      <c r="E438" s="78" t="n">
        <f aca="false">Salary_01!$E438*(Input!$C$36/100)</f>
        <v>0</v>
      </c>
      <c r="F438" s="78" t="n">
        <f aca="false">-1*Salary_01!$I438</f>
        <v>-0</v>
      </c>
      <c r="G438" s="78" t="n">
        <f aca="true">IF(AND($B438&gt;Input!$C$45,$B438&lt;Input!$C$25),PMT(Input!$C$37/(100*12),(OFFSET($A$4,MATCH(Input!$C$25,$B$4:$B$1004,1),0,1,1)-OFFSET($A$4,MATCH(Input!$C$45,$B$4:$B$620,1),0,1,1)),$J$4,-1*Input!$C$38,1),0)</f>
        <v>-4423.65612820078</v>
      </c>
      <c r="H438" s="78" t="n">
        <f aca="false">IF($B438&lt;Input!$C$25,(($H437+$E438+$F438+$G438)*(1+Input!$C$37/(100*12))),0)</f>
        <v>380767.224448597</v>
      </c>
    </row>
    <row r="439" customFormat="false" ht="12.8" hidden="false" customHeight="false" outlineLevel="0" collapsed="false">
      <c r="A439" s="76" t="n">
        <v>435</v>
      </c>
      <c r="B439" s="77" t="n">
        <f aca="false">EOMONTH(Input!$C$7,A439)</f>
        <v>56157</v>
      </c>
      <c r="C439" s="76" t="n">
        <f aca="false">DATEDIF(Input!$C$23,$B439,"Y")</f>
        <v>76</v>
      </c>
      <c r="E439" s="78" t="n">
        <f aca="false">Salary_01!$E439*(Input!$C$36/100)</f>
        <v>0</v>
      </c>
      <c r="F439" s="78" t="n">
        <f aca="false">-1*Salary_01!$I439</f>
        <v>-0</v>
      </c>
      <c r="G439" s="78" t="n">
        <f aca="true">IF(AND($B439&gt;Input!$C$45,$B439&lt;Input!$C$25),PMT(Input!$C$37/(100*12),(OFFSET($A$4,MATCH(Input!$C$25,$B$4:$B$1004,1),0,1,1)-OFFSET($A$4,MATCH(Input!$C$45,$B$4:$B$620,1),0,1,1)),$J$4,-1*Input!$C$38,1),0)</f>
        <v>-4423.65612820078</v>
      </c>
      <c r="H439" s="78" t="n">
        <f aca="false">IF($B439&lt;Input!$C$25,(($H438+$E439+$F439+$G439)*(1+Input!$C$37/(100*12))),0)</f>
        <v>377911.666521731</v>
      </c>
    </row>
    <row r="440" customFormat="false" ht="12.8" hidden="false" customHeight="false" outlineLevel="0" collapsed="false">
      <c r="A440" s="76" t="n">
        <v>436</v>
      </c>
      <c r="B440" s="77" t="n">
        <f aca="false">EOMONTH(Input!$C$7,A440)</f>
        <v>56188</v>
      </c>
      <c r="C440" s="76" t="n">
        <f aca="false">DATEDIF(Input!$C$23,$B440,"Y")</f>
        <v>76</v>
      </c>
      <c r="E440" s="78" t="n">
        <f aca="false">Salary_01!$E440*(Input!$C$36/100)</f>
        <v>0</v>
      </c>
      <c r="F440" s="78" t="n">
        <f aca="false">-1*Salary_01!$I440</f>
        <v>-0</v>
      </c>
      <c r="G440" s="78" t="n">
        <f aca="true">IF(AND($B440&gt;Input!$C$45,$B440&lt;Input!$C$25),PMT(Input!$C$37/(100*12),(OFFSET($A$4,MATCH(Input!$C$25,$B$4:$B$1004,1),0,1,1)-OFFSET($A$4,MATCH(Input!$C$45,$B$4:$B$620,1),0,1,1)),$J$4,-1*Input!$C$38,1),0)</f>
        <v>-4423.65612820078</v>
      </c>
      <c r="H440" s="78" t="n">
        <f aca="false">IF($B440&lt;Input!$C$25,(($H439+$E440+$F440+$G440)*(1+Input!$C$37/(100*12))),0)</f>
        <v>375044.210436837</v>
      </c>
    </row>
    <row r="441" customFormat="false" ht="12.8" hidden="false" customHeight="false" outlineLevel="0" collapsed="false">
      <c r="A441" s="76" t="n">
        <v>437</v>
      </c>
      <c r="B441" s="77" t="n">
        <f aca="false">EOMONTH(Input!$C$7,A441)</f>
        <v>56218</v>
      </c>
      <c r="C441" s="76" t="n">
        <f aca="false">DATEDIF(Input!$C$23,$B441,"Y")</f>
        <v>76</v>
      </c>
      <c r="E441" s="78" t="n">
        <f aca="false">Salary_01!$E441*(Input!$C$36/100)</f>
        <v>0</v>
      </c>
      <c r="F441" s="78" t="n">
        <f aca="false">-1*Salary_01!$I441</f>
        <v>-0</v>
      </c>
      <c r="G441" s="78" t="n">
        <f aca="true">IF(AND($B441&gt;Input!$C$45,$B441&lt;Input!$C$25),PMT(Input!$C$37/(100*12),(OFFSET($A$4,MATCH(Input!$C$25,$B$4:$B$1004,1),0,1,1)-OFFSET($A$4,MATCH(Input!$C$45,$B$4:$B$620,1),0,1,1)),$J$4,-1*Input!$C$38,1),0)</f>
        <v>-4423.65612820078</v>
      </c>
      <c r="H441" s="78" t="n">
        <f aca="false">IF($B441&lt;Input!$C$25,(($H440+$E441+$F441+$G441)*(1+Input!$C$37/(100*12))),0)</f>
        <v>372164.806618255</v>
      </c>
    </row>
    <row r="442" customFormat="false" ht="12.8" hidden="false" customHeight="false" outlineLevel="0" collapsed="false">
      <c r="A442" s="76" t="n">
        <v>438</v>
      </c>
      <c r="B442" s="77" t="n">
        <f aca="false">EOMONTH(Input!$C$7,A442)</f>
        <v>56249</v>
      </c>
      <c r="C442" s="76" t="n">
        <f aca="false">DATEDIF(Input!$C$23,$B442,"Y")</f>
        <v>76</v>
      </c>
      <c r="E442" s="78" t="n">
        <f aca="false">Salary_01!$E442*(Input!$C$36/100)</f>
        <v>0</v>
      </c>
      <c r="F442" s="78" t="n">
        <f aca="false">-1*Salary_01!$I442</f>
        <v>-0</v>
      </c>
      <c r="G442" s="78" t="n">
        <f aca="true">IF(AND($B442&gt;Input!$C$45,$B442&lt;Input!$C$25),PMT(Input!$C$37/(100*12),(OFFSET($A$4,MATCH(Input!$C$25,$B$4:$B$1004,1),0,1,1)-OFFSET($A$4,MATCH(Input!$C$45,$B$4:$B$620,1),0,1,1)),$J$4,-1*Input!$C$38,1),0)</f>
        <v>-4423.65612820078</v>
      </c>
      <c r="H442" s="78" t="n">
        <f aca="false">IF($B442&lt;Input!$C$25,(($H441+$E442+$F442+$G442)*(1+Input!$C$37/(100*12))),0)</f>
        <v>369273.405283763</v>
      </c>
    </row>
    <row r="443" customFormat="false" ht="12.8" hidden="false" customHeight="false" outlineLevel="0" collapsed="false">
      <c r="A443" s="76" t="n">
        <v>439</v>
      </c>
      <c r="B443" s="77" t="n">
        <f aca="false">EOMONTH(Input!$C$7,A443)</f>
        <v>56280</v>
      </c>
      <c r="C443" s="76" t="n">
        <f aca="false">DATEDIF(Input!$C$23,$B443,"Y")</f>
        <v>76</v>
      </c>
      <c r="E443" s="78" t="n">
        <f aca="false">Salary_01!$E443*(Input!$C$36/100)</f>
        <v>0</v>
      </c>
      <c r="F443" s="78" t="n">
        <f aca="false">-1*Salary_01!$I443</f>
        <v>-0</v>
      </c>
      <c r="G443" s="78" t="n">
        <f aca="true">IF(AND($B443&gt;Input!$C$45,$B443&lt;Input!$C$25),PMT(Input!$C$37/(100*12),(OFFSET($A$4,MATCH(Input!$C$25,$B$4:$B$1004,1),0,1,1)-OFFSET($A$4,MATCH(Input!$C$45,$B$4:$B$620,1),0,1,1)),$J$4,-1*Input!$C$38,1),0)</f>
        <v>-4423.65612820078</v>
      </c>
      <c r="H443" s="78" t="n">
        <f aca="false">IF($B443&lt;Input!$C$25,(($H442+$E443+$F443+$G443)*(1+Input!$C$37/(100*12))),0)</f>
        <v>366369.956443711</v>
      </c>
    </row>
    <row r="444" customFormat="false" ht="12.8" hidden="false" customHeight="false" outlineLevel="0" collapsed="false">
      <c r="A444" s="76" t="n">
        <v>440</v>
      </c>
      <c r="B444" s="77" t="n">
        <f aca="false">EOMONTH(Input!$C$7,A444)</f>
        <v>56308</v>
      </c>
      <c r="C444" s="76" t="n">
        <f aca="false">DATEDIF(Input!$C$23,$B444,"Y")</f>
        <v>76</v>
      </c>
      <c r="E444" s="78" t="n">
        <f aca="false">Salary_01!$E444*(Input!$C$36/100)</f>
        <v>0</v>
      </c>
      <c r="F444" s="78" t="n">
        <f aca="false">-1*Salary_01!$I444</f>
        <v>-0</v>
      </c>
      <c r="G444" s="78" t="n">
        <f aca="true">IF(AND($B444&gt;Input!$C$45,$B444&lt;Input!$C$25),PMT(Input!$C$37/(100*12),(OFFSET($A$4,MATCH(Input!$C$25,$B$4:$B$1004,1),0,1,1)-OFFSET($A$4,MATCH(Input!$C$45,$B$4:$B$620,1),0,1,1)),$J$4,-1*Input!$C$38,1),0)</f>
        <v>-4423.65612820078</v>
      </c>
      <c r="H444" s="78" t="n">
        <f aca="false">IF($B444&lt;Input!$C$25,(($H443+$E444+$F444+$G444)*(1+Input!$C$37/(100*12))),0)</f>
        <v>363454.409900158</v>
      </c>
    </row>
    <row r="445" customFormat="false" ht="12.8" hidden="false" customHeight="false" outlineLevel="0" collapsed="false">
      <c r="A445" s="76" t="n">
        <v>441</v>
      </c>
      <c r="B445" s="77" t="n">
        <f aca="false">EOMONTH(Input!$C$7,A445)</f>
        <v>56339</v>
      </c>
      <c r="C445" s="76" t="n">
        <f aca="false">DATEDIF(Input!$C$23,$B445,"Y")</f>
        <v>76</v>
      </c>
      <c r="E445" s="78" t="n">
        <f aca="false">Salary_01!$E445*(Input!$C$36/100)</f>
        <v>0</v>
      </c>
      <c r="F445" s="78" t="n">
        <f aca="false">-1*Salary_01!$I445</f>
        <v>-0</v>
      </c>
      <c r="G445" s="78" t="n">
        <f aca="true">IF(AND($B445&gt;Input!$C$45,$B445&lt;Input!$C$25),PMT(Input!$C$37/(100*12),(OFFSET($A$4,MATCH(Input!$C$25,$B$4:$B$1004,1),0,1,1)-OFFSET($A$4,MATCH(Input!$C$45,$B$4:$B$620,1),0,1,1)),$J$4,-1*Input!$C$38,1),0)</f>
        <v>-4423.65612820078</v>
      </c>
      <c r="H445" s="78" t="n">
        <f aca="false">IF($B445&lt;Input!$C$25,(($H444+$E445+$F445+$G445)*(1+Input!$C$37/(100*12))),0)</f>
        <v>360526.715246007</v>
      </c>
    </row>
    <row r="446" customFormat="false" ht="12.8" hidden="false" customHeight="false" outlineLevel="0" collapsed="false">
      <c r="A446" s="76" t="n">
        <v>442</v>
      </c>
      <c r="B446" s="77" t="n">
        <f aca="false">EOMONTH(Input!$C$7,A446)</f>
        <v>56369</v>
      </c>
      <c r="C446" s="76" t="n">
        <f aca="false">DATEDIF(Input!$C$23,$B446,"Y")</f>
        <v>76</v>
      </c>
      <c r="E446" s="78" t="n">
        <f aca="false">Salary_01!$E446*(Input!$C$36/100)</f>
        <v>0</v>
      </c>
      <c r="F446" s="78" t="n">
        <f aca="false">-1*Salary_01!$I446</f>
        <v>-0</v>
      </c>
      <c r="G446" s="78" t="n">
        <f aca="true">IF(AND($B446&gt;Input!$C$45,$B446&lt;Input!$C$25),PMT(Input!$C$37/(100*12),(OFFSET($A$4,MATCH(Input!$C$25,$B$4:$B$1004,1),0,1,1)-OFFSET($A$4,MATCH(Input!$C$45,$B$4:$B$620,1),0,1,1)),$J$4,-1*Input!$C$38,1),0)</f>
        <v>-4423.65612820078</v>
      </c>
      <c r="H446" s="78" t="n">
        <f aca="false">IF($B446&lt;Input!$C$25,(($H445+$E446+$F446+$G446)*(1+Input!$C$37/(100*12))),0)</f>
        <v>357586.82186413</v>
      </c>
    </row>
    <row r="447" customFormat="false" ht="12.8" hidden="false" customHeight="false" outlineLevel="0" collapsed="false">
      <c r="A447" s="76" t="n">
        <v>443</v>
      </c>
      <c r="B447" s="77" t="n">
        <f aca="false">EOMONTH(Input!$C$7,A447)</f>
        <v>56400</v>
      </c>
      <c r="C447" s="76" t="n">
        <f aca="false">DATEDIF(Input!$C$23,$B447,"Y")</f>
        <v>77</v>
      </c>
      <c r="E447" s="78" t="n">
        <f aca="false">Salary_01!$E447*(Input!$C$36/100)</f>
        <v>0</v>
      </c>
      <c r="F447" s="78" t="n">
        <f aca="false">-1*Salary_01!$I447</f>
        <v>-0</v>
      </c>
      <c r="G447" s="78" t="n">
        <f aca="true">IF(AND($B447&gt;Input!$C$45,$B447&lt;Input!$C$25),PMT(Input!$C$37/(100*12),(OFFSET($A$4,MATCH(Input!$C$25,$B$4:$B$1004,1),0,1,1)-OFFSET($A$4,MATCH(Input!$C$45,$B$4:$B$620,1),0,1,1)),$J$4,-1*Input!$C$38,1),0)</f>
        <v>-4423.65612820078</v>
      </c>
      <c r="H447" s="78" t="n">
        <f aca="false">IF($B447&lt;Input!$C$25,(($H446+$E447+$F447+$G447)*(1+Input!$C$37/(100*12))),0)</f>
        <v>354634.678926496</v>
      </c>
    </row>
    <row r="448" customFormat="false" ht="12.8" hidden="false" customHeight="false" outlineLevel="0" collapsed="false">
      <c r="A448" s="76" t="n">
        <v>444</v>
      </c>
      <c r="B448" s="77" t="n">
        <f aca="false">EOMONTH(Input!$C$7,A448)</f>
        <v>56430</v>
      </c>
      <c r="C448" s="76" t="n">
        <f aca="false">DATEDIF(Input!$C$23,$B448,"Y")</f>
        <v>77</v>
      </c>
      <c r="E448" s="78" t="n">
        <f aca="false">Salary_01!$E448*(Input!$C$36/100)</f>
        <v>0</v>
      </c>
      <c r="F448" s="78" t="n">
        <f aca="false">-1*Salary_01!$I448</f>
        <v>-0</v>
      </c>
      <c r="G448" s="78" t="n">
        <f aca="true">IF(AND($B448&gt;Input!$C$45,$B448&lt;Input!$C$25),PMT(Input!$C$37/(100*12),(OFFSET($A$4,MATCH(Input!$C$25,$B$4:$B$1004,1),0,1,1)-OFFSET($A$4,MATCH(Input!$C$45,$B$4:$B$620,1),0,1,1)),$J$4,-1*Input!$C$38,1),0)</f>
        <v>-4423.65612820078</v>
      </c>
      <c r="H448" s="78" t="n">
        <f aca="false">IF($B448&lt;Input!$C$25,(($H447+$E448+$F448+$G448)*(1+Input!$C$37/(100*12))),0)</f>
        <v>351670.235393288</v>
      </c>
    </row>
    <row r="449" customFormat="false" ht="12.8" hidden="false" customHeight="false" outlineLevel="0" collapsed="false">
      <c r="A449" s="76" t="n">
        <v>445</v>
      </c>
      <c r="B449" s="77" t="n">
        <f aca="false">EOMONTH(Input!$C$7,A449)</f>
        <v>56461</v>
      </c>
      <c r="C449" s="76" t="n">
        <f aca="false">DATEDIF(Input!$C$23,$B449,"Y")</f>
        <v>77</v>
      </c>
      <c r="E449" s="78" t="n">
        <f aca="false">Salary_01!$E449*(Input!$C$36/100)</f>
        <v>0</v>
      </c>
      <c r="F449" s="78" t="n">
        <f aca="false">-1*Salary_01!$I449</f>
        <v>-0</v>
      </c>
      <c r="G449" s="78" t="n">
        <f aca="true">IF(AND($B449&gt;Input!$C$45,$B449&lt;Input!$C$25),PMT(Input!$C$37/(100*12),(OFFSET($A$4,MATCH(Input!$C$25,$B$4:$B$1004,1),0,1,1)-OFFSET($A$4,MATCH(Input!$C$45,$B$4:$B$620,1),0,1,1)),$J$4,-1*Input!$C$38,1),0)</f>
        <v>-4423.65612820078</v>
      </c>
      <c r="H449" s="78" t="n">
        <f aca="false">IF($B449&lt;Input!$C$25,(($H448+$E449+$F449+$G449)*(1+Input!$C$37/(100*12))),0)</f>
        <v>348693.440012025</v>
      </c>
    </row>
    <row r="450" customFormat="false" ht="12.8" hidden="false" customHeight="false" outlineLevel="0" collapsed="false">
      <c r="A450" s="76" t="n">
        <v>446</v>
      </c>
      <c r="B450" s="77" t="n">
        <f aca="false">EOMONTH(Input!$C$7,A450)</f>
        <v>56492</v>
      </c>
      <c r="C450" s="76" t="n">
        <f aca="false">DATEDIF(Input!$C$23,$B450,"Y")</f>
        <v>77</v>
      </c>
      <c r="E450" s="78" t="n">
        <f aca="false">Salary_01!$E450*(Input!$C$36/100)</f>
        <v>0</v>
      </c>
      <c r="F450" s="78" t="n">
        <f aca="false">-1*Salary_01!$I450</f>
        <v>-0</v>
      </c>
      <c r="G450" s="78" t="n">
        <f aca="true">IF(AND($B450&gt;Input!$C$45,$B450&lt;Input!$C$25),PMT(Input!$C$37/(100*12),(OFFSET($A$4,MATCH(Input!$C$25,$B$4:$B$1004,1),0,1,1)-OFFSET($A$4,MATCH(Input!$C$45,$B$4:$B$620,1),0,1,1)),$J$4,-1*Input!$C$38,1),0)</f>
        <v>-4423.65612820078</v>
      </c>
      <c r="H450" s="78" t="n">
        <f aca="false">IF($B450&lt;Input!$C$25,(($H449+$E450+$F450+$G450)*(1+Input!$C$37/(100*12))),0)</f>
        <v>345704.241316674</v>
      </c>
    </row>
    <row r="451" customFormat="false" ht="12.8" hidden="false" customHeight="false" outlineLevel="0" collapsed="false">
      <c r="A451" s="76" t="n">
        <v>447</v>
      </c>
      <c r="B451" s="77" t="n">
        <f aca="false">EOMONTH(Input!$C$7,A451)</f>
        <v>56522</v>
      </c>
      <c r="C451" s="76" t="n">
        <f aca="false">DATEDIF(Input!$C$23,$B451,"Y")</f>
        <v>77</v>
      </c>
      <c r="E451" s="78" t="n">
        <f aca="false">Salary_01!$E451*(Input!$C$36/100)</f>
        <v>0</v>
      </c>
      <c r="F451" s="78" t="n">
        <f aca="false">-1*Salary_01!$I451</f>
        <v>-0</v>
      </c>
      <c r="G451" s="78" t="n">
        <f aca="true">IF(AND($B451&gt;Input!$C$45,$B451&lt;Input!$C$25),PMT(Input!$C$37/(100*12),(OFFSET($A$4,MATCH(Input!$C$25,$B$4:$B$1004,1),0,1,1)-OFFSET($A$4,MATCH(Input!$C$45,$B$4:$B$620,1),0,1,1)),$J$4,-1*Input!$C$38,1),0)</f>
        <v>-4423.65612820078</v>
      </c>
      <c r="H451" s="78" t="n">
        <f aca="false">IF($B451&lt;Input!$C$25,(($H450+$E451+$F451+$G451)*(1+Input!$C$37/(100*12))),0)</f>
        <v>342702.587626758</v>
      </c>
    </row>
    <row r="452" customFormat="false" ht="12.8" hidden="false" customHeight="false" outlineLevel="0" collapsed="false">
      <c r="A452" s="76" t="n">
        <v>448</v>
      </c>
      <c r="B452" s="77" t="n">
        <f aca="false">EOMONTH(Input!$C$7,A452)</f>
        <v>56553</v>
      </c>
      <c r="C452" s="76" t="n">
        <f aca="false">DATEDIF(Input!$C$23,$B452,"Y")</f>
        <v>77</v>
      </c>
      <c r="E452" s="78" t="n">
        <f aca="false">Salary_01!$E452*(Input!$C$36/100)</f>
        <v>0</v>
      </c>
      <c r="F452" s="78" t="n">
        <f aca="false">-1*Salary_01!$I452</f>
        <v>-0</v>
      </c>
      <c r="G452" s="78" t="n">
        <f aca="true">IF(AND($B452&gt;Input!$C$45,$B452&lt;Input!$C$25),PMT(Input!$C$37/(100*12),(OFFSET($A$4,MATCH(Input!$C$25,$B$4:$B$1004,1),0,1,1)-OFFSET($A$4,MATCH(Input!$C$45,$B$4:$B$620,1),0,1,1)),$J$4,-1*Input!$C$38,1),0)</f>
        <v>-4423.65612820078</v>
      </c>
      <c r="H452" s="78" t="n">
        <f aca="false">IF($B452&lt;Input!$C$25,(($H451+$E452+$F452+$G452)*(1+Input!$C$37/(100*12))),0)</f>
        <v>339688.427046468</v>
      </c>
    </row>
    <row r="453" customFormat="false" ht="12.8" hidden="false" customHeight="false" outlineLevel="0" collapsed="false">
      <c r="A453" s="76" t="n">
        <v>449</v>
      </c>
      <c r="B453" s="77" t="n">
        <f aca="false">EOMONTH(Input!$C$7,A453)</f>
        <v>56583</v>
      </c>
      <c r="C453" s="76" t="n">
        <f aca="false">DATEDIF(Input!$C$23,$B453,"Y")</f>
        <v>77</v>
      </c>
      <c r="E453" s="78" t="n">
        <f aca="false">Salary_01!$E453*(Input!$C$36/100)</f>
        <v>0</v>
      </c>
      <c r="F453" s="78" t="n">
        <f aca="false">-1*Salary_01!$I453</f>
        <v>-0</v>
      </c>
      <c r="G453" s="78" t="n">
        <f aca="true">IF(AND($B453&gt;Input!$C$45,$B453&lt;Input!$C$25),PMT(Input!$C$37/(100*12),(OFFSET($A$4,MATCH(Input!$C$25,$B$4:$B$1004,1),0,1,1)-OFFSET($A$4,MATCH(Input!$C$45,$B$4:$B$620,1),0,1,1)),$J$4,-1*Input!$C$38,1),0)</f>
        <v>-4423.65612820078</v>
      </c>
      <c r="H453" s="78" t="n">
        <f aca="false">IF($B453&lt;Input!$C$25,(($H452+$E453+$F453+$G453)*(1+Input!$C$37/(100*12))),0)</f>
        <v>336661.70746376</v>
      </c>
    </row>
    <row r="454" customFormat="false" ht="12.8" hidden="false" customHeight="false" outlineLevel="0" collapsed="false">
      <c r="A454" s="76" t="n">
        <v>450</v>
      </c>
      <c r="B454" s="77" t="n">
        <f aca="false">EOMONTH(Input!$C$7,A454)</f>
        <v>56614</v>
      </c>
      <c r="C454" s="76" t="n">
        <f aca="false">DATEDIF(Input!$C$23,$B454,"Y")</f>
        <v>77</v>
      </c>
      <c r="E454" s="78" t="n">
        <f aca="false">Salary_01!$E454*(Input!$C$36/100)</f>
        <v>0</v>
      </c>
      <c r="F454" s="78" t="n">
        <f aca="false">-1*Salary_01!$I454</f>
        <v>-0</v>
      </c>
      <c r="G454" s="78" t="n">
        <f aca="true">IF(AND($B454&gt;Input!$C$45,$B454&lt;Input!$C$25),PMT(Input!$C$37/(100*12),(OFFSET($A$4,MATCH(Input!$C$25,$B$4:$B$1004,1),0,1,1)-OFFSET($A$4,MATCH(Input!$C$45,$B$4:$B$620,1),0,1,1)),$J$4,-1*Input!$C$38,1),0)</f>
        <v>-4423.65612820078</v>
      </c>
      <c r="H454" s="78" t="n">
        <f aca="false">IF($B454&lt;Input!$C$25,(($H453+$E454+$F454+$G454)*(1+Input!$C$37/(100*12))),0)</f>
        <v>333622.376549458</v>
      </c>
    </row>
    <row r="455" customFormat="false" ht="12.8" hidden="false" customHeight="false" outlineLevel="0" collapsed="false">
      <c r="A455" s="76" t="n">
        <v>451</v>
      </c>
      <c r="B455" s="77" t="n">
        <f aca="false">EOMONTH(Input!$C$7,A455)</f>
        <v>56645</v>
      </c>
      <c r="C455" s="76" t="n">
        <f aca="false">DATEDIF(Input!$C$23,$B455,"Y")</f>
        <v>77</v>
      </c>
      <c r="E455" s="78" t="n">
        <f aca="false">Salary_01!$E455*(Input!$C$36/100)</f>
        <v>0</v>
      </c>
      <c r="F455" s="78" t="n">
        <f aca="false">-1*Salary_01!$I455</f>
        <v>-0</v>
      </c>
      <c r="G455" s="78" t="n">
        <f aca="true">IF(AND($B455&gt;Input!$C$45,$B455&lt;Input!$C$25),PMT(Input!$C$37/(100*12),(OFFSET($A$4,MATCH(Input!$C$25,$B$4:$B$1004,1),0,1,1)-OFFSET($A$4,MATCH(Input!$C$45,$B$4:$B$620,1),0,1,1)),$J$4,-1*Input!$C$38,1),0)</f>
        <v>-4423.65612820078</v>
      </c>
      <c r="H455" s="78" t="n">
        <f aca="false">IF($B455&lt;Input!$C$25,(($H454+$E455+$F455+$G455)*(1+Input!$C$37/(100*12))),0)</f>
        <v>330570.381756345</v>
      </c>
    </row>
    <row r="456" customFormat="false" ht="12.8" hidden="false" customHeight="false" outlineLevel="0" collapsed="false">
      <c r="A456" s="76" t="n">
        <v>452</v>
      </c>
      <c r="B456" s="77" t="n">
        <f aca="false">EOMONTH(Input!$C$7,A456)</f>
        <v>56673</v>
      </c>
      <c r="C456" s="76" t="n">
        <f aca="false">DATEDIF(Input!$C$23,$B456,"Y")</f>
        <v>77</v>
      </c>
      <c r="E456" s="78" t="n">
        <f aca="false">Salary_01!$E456*(Input!$C$36/100)</f>
        <v>0</v>
      </c>
      <c r="F456" s="78" t="n">
        <f aca="false">-1*Salary_01!$I456</f>
        <v>-0</v>
      </c>
      <c r="G456" s="78" t="n">
        <f aca="true">IF(AND($B456&gt;Input!$C$45,$B456&lt;Input!$C$25),PMT(Input!$C$37/(100*12),(OFFSET($A$4,MATCH(Input!$C$25,$B$4:$B$1004,1),0,1,1)-OFFSET($A$4,MATCH(Input!$C$45,$B$4:$B$620,1),0,1,1)),$J$4,-1*Input!$C$38,1),0)</f>
        <v>-4423.65612820078</v>
      </c>
      <c r="H456" s="78" t="n">
        <f aca="false">IF($B456&lt;Input!$C$25,(($H455+$E456+$F456+$G456)*(1+Input!$C$37/(100*12))),0)</f>
        <v>327505.670318262</v>
      </c>
    </row>
    <row r="457" customFormat="false" ht="12.8" hidden="false" customHeight="false" outlineLevel="0" collapsed="false">
      <c r="A457" s="76" t="n">
        <v>453</v>
      </c>
      <c r="B457" s="77" t="n">
        <f aca="false">EOMONTH(Input!$C$7,A457)</f>
        <v>56704</v>
      </c>
      <c r="C457" s="76" t="n">
        <f aca="false">DATEDIF(Input!$C$23,$B457,"Y")</f>
        <v>77</v>
      </c>
      <c r="E457" s="78" t="n">
        <f aca="false">Salary_01!$E457*(Input!$C$36/100)</f>
        <v>0</v>
      </c>
      <c r="F457" s="78" t="n">
        <f aca="false">-1*Salary_01!$I457</f>
        <v>-0</v>
      </c>
      <c r="G457" s="78" t="n">
        <f aca="true">IF(AND($B457&gt;Input!$C$45,$B457&lt;Input!$C$25),PMT(Input!$C$37/(100*12),(OFFSET($A$4,MATCH(Input!$C$25,$B$4:$B$1004,1),0,1,1)-OFFSET($A$4,MATCH(Input!$C$45,$B$4:$B$620,1),0,1,1)),$J$4,-1*Input!$C$38,1),0)</f>
        <v>-4423.65612820078</v>
      </c>
      <c r="H457" s="78" t="n">
        <f aca="false">IF($B457&lt;Input!$C$25,(($H456+$E457+$F457+$G457)*(1+Input!$C$37/(100*12))),0)</f>
        <v>324428.189249186</v>
      </c>
    </row>
    <row r="458" customFormat="false" ht="12.8" hidden="false" customHeight="false" outlineLevel="0" collapsed="false">
      <c r="A458" s="76" t="n">
        <v>454</v>
      </c>
      <c r="B458" s="77" t="n">
        <f aca="false">EOMONTH(Input!$C$7,A458)</f>
        <v>56734</v>
      </c>
      <c r="C458" s="76" t="n">
        <f aca="false">DATEDIF(Input!$C$23,$B458,"Y")</f>
        <v>77</v>
      </c>
      <c r="E458" s="78" t="n">
        <f aca="false">Salary_01!$E458*(Input!$C$36/100)</f>
        <v>0</v>
      </c>
      <c r="F458" s="78" t="n">
        <f aca="false">-1*Salary_01!$I458</f>
        <v>-0</v>
      </c>
      <c r="G458" s="78" t="n">
        <f aca="true">IF(AND($B458&gt;Input!$C$45,$B458&lt;Input!$C$25),PMT(Input!$C$37/(100*12),(OFFSET($A$4,MATCH(Input!$C$25,$B$4:$B$1004,1),0,1,1)-OFFSET($A$4,MATCH(Input!$C$45,$B$4:$B$620,1),0,1,1)),$J$4,-1*Input!$C$38,1),0)</f>
        <v>-4423.65612820078</v>
      </c>
      <c r="H458" s="78" t="n">
        <f aca="false">IF($B458&lt;Input!$C$25,(($H457+$E458+$F458+$G458)*(1+Input!$C$37/(100*12))),0)</f>
        <v>321337.885342323</v>
      </c>
    </row>
    <row r="459" customFormat="false" ht="12.8" hidden="false" customHeight="false" outlineLevel="0" collapsed="false">
      <c r="A459" s="76" t="n">
        <v>455</v>
      </c>
      <c r="B459" s="77" t="n">
        <f aca="false">EOMONTH(Input!$C$7,A459)</f>
        <v>56765</v>
      </c>
      <c r="C459" s="76" t="n">
        <f aca="false">DATEDIF(Input!$C$23,$B459,"Y")</f>
        <v>78</v>
      </c>
      <c r="E459" s="78" t="n">
        <f aca="false">Salary_01!$E459*(Input!$C$36/100)</f>
        <v>0</v>
      </c>
      <c r="F459" s="78" t="n">
        <f aca="false">-1*Salary_01!$I459</f>
        <v>-0</v>
      </c>
      <c r="G459" s="78" t="n">
        <f aca="true">IF(AND($B459&gt;Input!$C$45,$B459&lt;Input!$C$25),PMT(Input!$C$37/(100*12),(OFFSET($A$4,MATCH(Input!$C$25,$B$4:$B$1004,1),0,1,1)-OFFSET($A$4,MATCH(Input!$C$45,$B$4:$B$620,1),0,1,1)),$J$4,-1*Input!$C$38,1),0)</f>
        <v>-4423.65612820078</v>
      </c>
      <c r="H459" s="78" t="n">
        <f aca="false">IF($B459&lt;Input!$C$25,(($H458+$E459+$F459+$G459)*(1+Input!$C$37/(100*12))),0)</f>
        <v>318234.705169181</v>
      </c>
    </row>
    <row r="460" customFormat="false" ht="12.8" hidden="false" customHeight="false" outlineLevel="0" collapsed="false">
      <c r="A460" s="76" t="n">
        <v>456</v>
      </c>
      <c r="B460" s="77" t="n">
        <f aca="false">EOMONTH(Input!$C$7,A460)</f>
        <v>56795</v>
      </c>
      <c r="C460" s="76" t="n">
        <f aca="false">DATEDIF(Input!$C$23,$B460,"Y")</f>
        <v>78</v>
      </c>
      <c r="E460" s="78" t="n">
        <f aca="false">Salary_01!$E460*(Input!$C$36/100)</f>
        <v>0</v>
      </c>
      <c r="F460" s="78" t="n">
        <f aca="false">-1*Salary_01!$I460</f>
        <v>-0</v>
      </c>
      <c r="G460" s="78" t="n">
        <f aca="true">IF(AND($B460&gt;Input!$C$45,$B460&lt;Input!$C$25),PMT(Input!$C$37/(100*12),(OFFSET($A$4,MATCH(Input!$C$25,$B$4:$B$1004,1),0,1,1)-OFFSET($A$4,MATCH(Input!$C$45,$B$4:$B$620,1),0,1,1)),$J$4,-1*Input!$C$38,1),0)</f>
        <v>-4423.65612820078</v>
      </c>
      <c r="H460" s="78" t="n">
        <f aca="false">IF($B460&lt;Input!$C$25,(($H459+$E460+$F460+$G460)*(1+Input!$C$37/(100*12))),0)</f>
        <v>315118.595078651</v>
      </c>
    </row>
    <row r="461" customFormat="false" ht="12.8" hidden="false" customHeight="false" outlineLevel="0" collapsed="false">
      <c r="A461" s="76" t="n">
        <v>457</v>
      </c>
      <c r="B461" s="77" t="n">
        <f aca="false">EOMONTH(Input!$C$7,A461)</f>
        <v>56826</v>
      </c>
      <c r="C461" s="76" t="n">
        <f aca="false">DATEDIF(Input!$C$23,$B461,"Y")</f>
        <v>78</v>
      </c>
      <c r="E461" s="78" t="n">
        <f aca="false">Salary_01!$E461*(Input!$C$36/100)</f>
        <v>0</v>
      </c>
      <c r="F461" s="78" t="n">
        <f aca="false">-1*Salary_01!$I461</f>
        <v>-0</v>
      </c>
      <c r="G461" s="78" t="n">
        <f aca="true">IF(AND($B461&gt;Input!$C$45,$B461&lt;Input!$C$25),PMT(Input!$C$37/(100*12),(OFFSET($A$4,MATCH(Input!$C$25,$B$4:$B$1004,1),0,1,1)-OFFSET($A$4,MATCH(Input!$C$45,$B$4:$B$620,1),0,1,1)),$J$4,-1*Input!$C$38,1),0)</f>
        <v>-4423.65612820078</v>
      </c>
      <c r="H461" s="78" t="n">
        <f aca="false">IF($B461&lt;Input!$C$25,(($H460+$E461+$F461+$G461)*(1+Input!$C$37/(100*12))),0)</f>
        <v>311989.501196077</v>
      </c>
    </row>
    <row r="462" customFormat="false" ht="12.8" hidden="false" customHeight="false" outlineLevel="0" collapsed="false">
      <c r="A462" s="76" t="n">
        <v>458</v>
      </c>
      <c r="B462" s="77" t="n">
        <f aca="false">EOMONTH(Input!$C$7,A462)</f>
        <v>56857</v>
      </c>
      <c r="C462" s="76" t="n">
        <f aca="false">DATEDIF(Input!$C$23,$B462,"Y")</f>
        <v>78</v>
      </c>
      <c r="E462" s="78" t="n">
        <f aca="false">Salary_01!$E462*(Input!$C$36/100)</f>
        <v>0</v>
      </c>
      <c r="F462" s="78" t="n">
        <f aca="false">-1*Salary_01!$I462</f>
        <v>-0</v>
      </c>
      <c r="G462" s="78" t="n">
        <f aca="true">IF(AND($B462&gt;Input!$C$45,$B462&lt;Input!$C$25),PMT(Input!$C$37/(100*12),(OFFSET($A$4,MATCH(Input!$C$25,$B$4:$B$1004,1),0,1,1)-OFFSET($A$4,MATCH(Input!$C$45,$B$4:$B$620,1),0,1,1)),$J$4,-1*Input!$C$38,1),0)</f>
        <v>-4423.65612820078</v>
      </c>
      <c r="H462" s="78" t="n">
        <f aca="false">IF($B462&lt;Input!$C$25,(($H461+$E462+$F462+$G462)*(1+Input!$C$37/(100*12))),0)</f>
        <v>308847.369422326</v>
      </c>
    </row>
    <row r="463" customFormat="false" ht="12.8" hidden="false" customHeight="false" outlineLevel="0" collapsed="false">
      <c r="A463" s="76" t="n">
        <v>459</v>
      </c>
      <c r="B463" s="77" t="n">
        <f aca="false">EOMONTH(Input!$C$7,A463)</f>
        <v>56887</v>
      </c>
      <c r="C463" s="76" t="n">
        <f aca="false">DATEDIF(Input!$C$23,$B463,"Y")</f>
        <v>78</v>
      </c>
      <c r="E463" s="78" t="n">
        <f aca="false">Salary_01!$E463*(Input!$C$36/100)</f>
        <v>0</v>
      </c>
      <c r="F463" s="78" t="n">
        <f aca="false">-1*Salary_01!$I463</f>
        <v>-0</v>
      </c>
      <c r="G463" s="78" t="n">
        <f aca="true">IF(AND($B463&gt;Input!$C$45,$B463&lt;Input!$C$25),PMT(Input!$C$37/(100*12),(OFFSET($A$4,MATCH(Input!$C$25,$B$4:$B$1004,1),0,1,1)-OFFSET($A$4,MATCH(Input!$C$45,$B$4:$B$620,1),0,1,1)),$J$4,-1*Input!$C$38,1),0)</f>
        <v>-4423.65612820078</v>
      </c>
      <c r="H463" s="78" t="n">
        <f aca="false">IF($B463&lt;Input!$C$25,(($H462+$E463+$F463+$G463)*(1+Input!$C$37/(100*12))),0)</f>
        <v>305692.145432851</v>
      </c>
    </row>
    <row r="464" customFormat="false" ht="12.8" hidden="false" customHeight="false" outlineLevel="0" collapsed="false">
      <c r="A464" s="76" t="n">
        <v>460</v>
      </c>
      <c r="B464" s="77" t="n">
        <f aca="false">EOMONTH(Input!$C$7,A464)</f>
        <v>56918</v>
      </c>
      <c r="C464" s="76" t="n">
        <f aca="false">DATEDIF(Input!$C$23,$B464,"Y")</f>
        <v>78</v>
      </c>
      <c r="E464" s="78" t="n">
        <f aca="false">Salary_01!$E464*(Input!$C$36/100)</f>
        <v>0</v>
      </c>
      <c r="F464" s="78" t="n">
        <f aca="false">-1*Salary_01!$I464</f>
        <v>-0</v>
      </c>
      <c r="G464" s="78" t="n">
        <f aca="true">IF(AND($B464&gt;Input!$C$45,$B464&lt;Input!$C$25),PMT(Input!$C$37/(100*12),(OFFSET($A$4,MATCH(Input!$C$25,$B$4:$B$1004,1),0,1,1)-OFFSET($A$4,MATCH(Input!$C$45,$B$4:$B$620,1),0,1,1)),$J$4,-1*Input!$C$38,1),0)</f>
        <v>-4423.65612820078</v>
      </c>
      <c r="H464" s="78" t="n">
        <f aca="false">IF($B464&lt;Input!$C$25,(($H463+$E464+$F464+$G464)*(1+Input!$C$37/(100*12))),0)</f>
        <v>302523.774676753</v>
      </c>
    </row>
    <row r="465" customFormat="false" ht="12.8" hidden="false" customHeight="false" outlineLevel="0" collapsed="false">
      <c r="A465" s="76" t="n">
        <v>461</v>
      </c>
      <c r="B465" s="77" t="n">
        <f aca="false">EOMONTH(Input!$C$7,A465)</f>
        <v>56948</v>
      </c>
      <c r="C465" s="76" t="n">
        <f aca="false">DATEDIF(Input!$C$23,$B465,"Y")</f>
        <v>78</v>
      </c>
      <c r="E465" s="78" t="n">
        <f aca="false">Salary_01!$E465*(Input!$C$36/100)</f>
        <v>0</v>
      </c>
      <c r="F465" s="78" t="n">
        <f aca="false">-1*Salary_01!$I465</f>
        <v>-0</v>
      </c>
      <c r="G465" s="78" t="n">
        <f aca="true">IF(AND($B465&gt;Input!$C$45,$B465&lt;Input!$C$25),PMT(Input!$C$37/(100*12),(OFFSET($A$4,MATCH(Input!$C$25,$B$4:$B$1004,1),0,1,1)-OFFSET($A$4,MATCH(Input!$C$45,$B$4:$B$620,1),0,1,1)),$J$4,-1*Input!$C$38,1),0)</f>
        <v>-4423.65612820078</v>
      </c>
      <c r="H465" s="78" t="n">
        <f aca="false">IF($B465&lt;Input!$C$25,(($H464+$E465+$F465+$G465)*(1+Input!$C$37/(100*12))),0)</f>
        <v>299342.202375837</v>
      </c>
    </row>
    <row r="466" customFormat="false" ht="12.8" hidden="false" customHeight="false" outlineLevel="0" collapsed="false">
      <c r="A466" s="76" t="n">
        <v>462</v>
      </c>
      <c r="B466" s="77" t="n">
        <f aca="false">EOMONTH(Input!$C$7,A466)</f>
        <v>56979</v>
      </c>
      <c r="C466" s="76" t="n">
        <f aca="false">DATEDIF(Input!$C$23,$B466,"Y")</f>
        <v>78</v>
      </c>
      <c r="E466" s="78" t="n">
        <f aca="false">Salary_01!$E466*(Input!$C$36/100)</f>
        <v>0</v>
      </c>
      <c r="F466" s="78" t="n">
        <f aca="false">-1*Salary_01!$I466</f>
        <v>-0</v>
      </c>
      <c r="G466" s="78" t="n">
        <f aca="true">IF(AND($B466&gt;Input!$C$45,$B466&lt;Input!$C$25),PMT(Input!$C$37/(100*12),(OFFSET($A$4,MATCH(Input!$C$25,$B$4:$B$1004,1),0,1,1)-OFFSET($A$4,MATCH(Input!$C$45,$B$4:$B$620,1),0,1,1)),$J$4,-1*Input!$C$38,1),0)</f>
        <v>-4423.65612820078</v>
      </c>
      <c r="H466" s="78" t="n">
        <f aca="false">IF($B466&lt;Input!$C$25,(($H465+$E466+$F466+$G466)*(1+Input!$C$37/(100*12))),0)</f>
        <v>296147.373523668</v>
      </c>
    </row>
    <row r="467" customFormat="false" ht="12.8" hidden="false" customHeight="false" outlineLevel="0" collapsed="false">
      <c r="A467" s="76" t="n">
        <v>463</v>
      </c>
      <c r="B467" s="77" t="n">
        <f aca="false">EOMONTH(Input!$C$7,A467)</f>
        <v>57010</v>
      </c>
      <c r="C467" s="76" t="n">
        <f aca="false">DATEDIF(Input!$C$23,$B467,"Y")</f>
        <v>78</v>
      </c>
      <c r="E467" s="78" t="n">
        <f aca="false">Salary_01!$E467*(Input!$C$36/100)</f>
        <v>0</v>
      </c>
      <c r="F467" s="78" t="n">
        <f aca="false">-1*Salary_01!$I467</f>
        <v>-0</v>
      </c>
      <c r="G467" s="78" t="n">
        <f aca="true">IF(AND($B467&gt;Input!$C$45,$B467&lt;Input!$C$25),PMT(Input!$C$37/(100*12),(OFFSET($A$4,MATCH(Input!$C$25,$B$4:$B$1004,1),0,1,1)-OFFSET($A$4,MATCH(Input!$C$45,$B$4:$B$620,1),0,1,1)),$J$4,-1*Input!$C$38,1),0)</f>
        <v>-4423.65612820078</v>
      </c>
      <c r="H467" s="78" t="n">
        <f aca="false">IF($B467&lt;Input!$C$25,(($H466+$E467+$F467+$G467)*(1+Input!$C$37/(100*12))),0)</f>
        <v>292939.232884616</v>
      </c>
    </row>
    <row r="468" customFormat="false" ht="12.8" hidden="false" customHeight="false" outlineLevel="0" collapsed="false">
      <c r="A468" s="76" t="n">
        <v>464</v>
      </c>
      <c r="B468" s="77" t="n">
        <f aca="false">EOMONTH(Input!$C$7,A468)</f>
        <v>57039</v>
      </c>
      <c r="C468" s="76" t="n">
        <f aca="false">DATEDIF(Input!$C$23,$B468,"Y")</f>
        <v>78</v>
      </c>
      <c r="E468" s="78" t="n">
        <f aca="false">Salary_01!$E468*(Input!$C$36/100)</f>
        <v>0</v>
      </c>
      <c r="F468" s="78" t="n">
        <f aca="false">-1*Salary_01!$I468</f>
        <v>-0</v>
      </c>
      <c r="G468" s="78" t="n">
        <f aca="true">IF(AND($B468&gt;Input!$C$45,$B468&lt;Input!$C$25),PMT(Input!$C$37/(100*12),(OFFSET($A$4,MATCH(Input!$C$25,$B$4:$B$1004,1),0,1,1)-OFFSET($A$4,MATCH(Input!$C$45,$B$4:$B$620,1),0,1,1)),$J$4,-1*Input!$C$38,1),0)</f>
        <v>-4423.65612820078</v>
      </c>
      <c r="H468" s="78" t="n">
        <f aca="false">IF($B468&lt;Input!$C$25,(($H467+$E468+$F468+$G468)*(1+Input!$C$37/(100*12))),0)</f>
        <v>289717.7249929</v>
      </c>
    </row>
    <row r="469" customFormat="false" ht="12.8" hidden="false" customHeight="false" outlineLevel="0" collapsed="false">
      <c r="A469" s="76" t="n">
        <v>465</v>
      </c>
      <c r="B469" s="77" t="n">
        <f aca="false">EOMONTH(Input!$C$7,A469)</f>
        <v>57070</v>
      </c>
      <c r="C469" s="76" t="n">
        <f aca="false">DATEDIF(Input!$C$23,$B469,"Y")</f>
        <v>78</v>
      </c>
      <c r="E469" s="78" t="n">
        <f aca="false">Salary_01!$E469*(Input!$C$36/100)</f>
        <v>0</v>
      </c>
      <c r="F469" s="78" t="n">
        <f aca="false">-1*Salary_01!$I469</f>
        <v>-0</v>
      </c>
      <c r="G469" s="78" t="n">
        <f aca="true">IF(AND($B469&gt;Input!$C$45,$B469&lt;Input!$C$25),PMT(Input!$C$37/(100*12),(OFFSET($A$4,MATCH(Input!$C$25,$B$4:$B$1004,1),0,1,1)-OFFSET($A$4,MATCH(Input!$C$45,$B$4:$B$620,1),0,1,1)),$J$4,-1*Input!$C$38,1),0)</f>
        <v>-4423.65612820078</v>
      </c>
      <c r="H469" s="78" t="n">
        <f aca="false">IF($B469&lt;Input!$C$25,(($H468+$E469+$F469+$G469)*(1+Input!$C$37/(100*12))),0)</f>
        <v>286482.794151635</v>
      </c>
    </row>
    <row r="470" customFormat="false" ht="12.8" hidden="false" customHeight="false" outlineLevel="0" collapsed="false">
      <c r="A470" s="76" t="n">
        <v>466</v>
      </c>
      <c r="B470" s="77" t="n">
        <f aca="false">EOMONTH(Input!$C$7,A470)</f>
        <v>57100</v>
      </c>
      <c r="C470" s="76" t="n">
        <f aca="false">DATEDIF(Input!$C$23,$B470,"Y")</f>
        <v>78</v>
      </c>
      <c r="E470" s="78" t="n">
        <f aca="false">Salary_01!$E470*(Input!$C$36/100)</f>
        <v>0</v>
      </c>
      <c r="F470" s="78" t="n">
        <f aca="false">-1*Salary_01!$I470</f>
        <v>-0</v>
      </c>
      <c r="G470" s="78" t="n">
        <f aca="true">IF(AND($B470&gt;Input!$C$45,$B470&lt;Input!$C$25),PMT(Input!$C$37/(100*12),(OFFSET($A$4,MATCH(Input!$C$25,$B$4:$B$1004,1),0,1,1)-OFFSET($A$4,MATCH(Input!$C$45,$B$4:$B$620,1),0,1,1)),$J$4,-1*Input!$C$38,1),0)</f>
        <v>-4423.65612820078</v>
      </c>
      <c r="H470" s="78" t="n">
        <f aca="false">IF($B470&lt;Input!$C$25,(($H469+$E470+$F470+$G470)*(1+Input!$C$37/(100*12))),0)</f>
        <v>283234.384431866</v>
      </c>
    </row>
    <row r="471" customFormat="false" ht="12.8" hidden="false" customHeight="false" outlineLevel="0" collapsed="false">
      <c r="A471" s="76" t="n">
        <v>467</v>
      </c>
      <c r="B471" s="77" t="n">
        <f aca="false">EOMONTH(Input!$C$7,A471)</f>
        <v>57131</v>
      </c>
      <c r="C471" s="76" t="n">
        <f aca="false">DATEDIF(Input!$C$23,$B471,"Y")</f>
        <v>79</v>
      </c>
      <c r="E471" s="78" t="n">
        <f aca="false">Salary_01!$E471*(Input!$C$36/100)</f>
        <v>0</v>
      </c>
      <c r="F471" s="78" t="n">
        <f aca="false">-1*Salary_01!$I471</f>
        <v>-0</v>
      </c>
      <c r="G471" s="78" t="n">
        <f aca="true">IF(AND($B471&gt;Input!$C$45,$B471&lt;Input!$C$25),PMT(Input!$C$37/(100*12),(OFFSET($A$4,MATCH(Input!$C$25,$B$4:$B$1004,1),0,1,1)-OFFSET($A$4,MATCH(Input!$C$45,$B$4:$B$620,1),0,1,1)),$J$4,-1*Input!$C$38,1),0)</f>
        <v>-4423.65612820078</v>
      </c>
      <c r="H471" s="78" t="n">
        <f aca="false">IF($B471&lt;Input!$C$25,(($H470+$E471+$F471+$G471)*(1+Input!$C$37/(100*12))),0)</f>
        <v>279972.439671597</v>
      </c>
    </row>
    <row r="472" customFormat="false" ht="12.8" hidden="false" customHeight="false" outlineLevel="0" collapsed="false">
      <c r="A472" s="76" t="n">
        <v>468</v>
      </c>
      <c r="B472" s="77" t="n">
        <f aca="false">EOMONTH(Input!$C$7,A472)</f>
        <v>57161</v>
      </c>
      <c r="C472" s="76" t="n">
        <f aca="false">DATEDIF(Input!$C$23,$B472,"Y")</f>
        <v>79</v>
      </c>
      <c r="E472" s="78" t="n">
        <f aca="false">Salary_01!$E472*(Input!$C$36/100)</f>
        <v>0</v>
      </c>
      <c r="F472" s="78" t="n">
        <f aca="false">-1*Salary_01!$I472</f>
        <v>-0</v>
      </c>
      <c r="G472" s="78" t="n">
        <f aca="true">IF(AND($B472&gt;Input!$C$45,$B472&lt;Input!$C$25),PMT(Input!$C$37/(100*12),(OFFSET($A$4,MATCH(Input!$C$25,$B$4:$B$1004,1),0,1,1)-OFFSET($A$4,MATCH(Input!$C$45,$B$4:$B$620,1),0,1,1)),$J$4,-1*Input!$C$38,1),0)</f>
        <v>-4423.65612820078</v>
      </c>
      <c r="H472" s="78" t="n">
        <f aca="false">IF($B472&lt;Input!$C$25,(($H471+$E472+$F472+$G472)*(1+Input!$C$37/(100*12))),0)</f>
        <v>276696.903474827</v>
      </c>
    </row>
    <row r="473" customFormat="false" ht="12.8" hidden="false" customHeight="false" outlineLevel="0" collapsed="false">
      <c r="A473" s="76" t="n">
        <v>469</v>
      </c>
      <c r="B473" s="77" t="n">
        <f aca="false">EOMONTH(Input!$C$7,A473)</f>
        <v>57192</v>
      </c>
      <c r="C473" s="76" t="n">
        <f aca="false">DATEDIF(Input!$C$23,$B473,"Y")</f>
        <v>79</v>
      </c>
      <c r="E473" s="78" t="n">
        <f aca="false">Salary_01!$E473*(Input!$C$36/100)</f>
        <v>0</v>
      </c>
      <c r="F473" s="78" t="n">
        <f aca="false">-1*Salary_01!$I473</f>
        <v>-0</v>
      </c>
      <c r="G473" s="78" t="n">
        <f aca="true">IF(AND($B473&gt;Input!$C$45,$B473&lt;Input!$C$25),PMT(Input!$C$37/(100*12),(OFFSET($A$4,MATCH(Input!$C$25,$B$4:$B$1004,1),0,1,1)-OFFSET($A$4,MATCH(Input!$C$45,$B$4:$B$620,1),0,1,1)),$J$4,-1*Input!$C$38,1),0)</f>
        <v>-4423.65612820078</v>
      </c>
      <c r="H473" s="78" t="n">
        <f aca="false">IF($B473&lt;Input!$C$25,(($H472+$E473+$F473+$G473)*(1+Input!$C$37/(100*12))),0)</f>
        <v>273407.71921057</v>
      </c>
    </row>
    <row r="474" customFormat="false" ht="12.8" hidden="false" customHeight="false" outlineLevel="0" collapsed="false">
      <c r="A474" s="76" t="n">
        <v>470</v>
      </c>
      <c r="B474" s="77" t="n">
        <f aca="false">EOMONTH(Input!$C$7,A474)</f>
        <v>57223</v>
      </c>
      <c r="C474" s="76" t="n">
        <f aca="false">DATEDIF(Input!$C$23,$B474,"Y")</f>
        <v>79</v>
      </c>
      <c r="E474" s="78" t="n">
        <f aca="false">Salary_01!$E474*(Input!$C$36/100)</f>
        <v>0</v>
      </c>
      <c r="F474" s="78" t="n">
        <f aca="false">-1*Salary_01!$I474</f>
        <v>-0</v>
      </c>
      <c r="G474" s="78" t="n">
        <f aca="true">IF(AND($B474&gt;Input!$C$45,$B474&lt;Input!$C$25),PMT(Input!$C$37/(100*12),(OFFSET($A$4,MATCH(Input!$C$25,$B$4:$B$1004,1),0,1,1)-OFFSET($A$4,MATCH(Input!$C$45,$B$4:$B$620,1),0,1,1)),$J$4,-1*Input!$C$38,1),0)</f>
        <v>-4423.65612820078</v>
      </c>
      <c r="H474" s="78" t="n">
        <f aca="false">IF($B474&lt;Input!$C$25,(($H473+$E474+$F474+$G474)*(1+Input!$C$37/(100*12))),0)</f>
        <v>270104.830011879</v>
      </c>
    </row>
    <row r="475" customFormat="false" ht="12.8" hidden="false" customHeight="false" outlineLevel="0" collapsed="false">
      <c r="A475" s="76" t="n">
        <v>471</v>
      </c>
      <c r="B475" s="77" t="n">
        <f aca="false">EOMONTH(Input!$C$7,A475)</f>
        <v>57253</v>
      </c>
      <c r="C475" s="76" t="n">
        <f aca="false">DATEDIF(Input!$C$23,$B475,"Y")</f>
        <v>79</v>
      </c>
      <c r="E475" s="78" t="n">
        <f aca="false">Salary_01!$E475*(Input!$C$36/100)</f>
        <v>0</v>
      </c>
      <c r="F475" s="78" t="n">
        <f aca="false">-1*Salary_01!$I475</f>
        <v>-0</v>
      </c>
      <c r="G475" s="78" t="n">
        <f aca="true">IF(AND($B475&gt;Input!$C$45,$B475&lt;Input!$C$25),PMT(Input!$C$37/(100*12),(OFFSET($A$4,MATCH(Input!$C$25,$B$4:$B$1004,1),0,1,1)-OFFSET($A$4,MATCH(Input!$C$45,$B$4:$B$620,1),0,1,1)),$J$4,-1*Input!$C$38,1),0)</f>
        <v>-4423.65612820078</v>
      </c>
      <c r="H475" s="78" t="n">
        <f aca="false">IF($B475&lt;Input!$C$25,(($H474+$E475+$F475+$G475)*(1+Input!$C$37/(100*12))),0)</f>
        <v>266788.178774861</v>
      </c>
    </row>
    <row r="476" customFormat="false" ht="12.8" hidden="false" customHeight="false" outlineLevel="0" collapsed="false">
      <c r="A476" s="76" t="n">
        <v>472</v>
      </c>
      <c r="B476" s="77" t="n">
        <f aca="false">EOMONTH(Input!$C$7,A476)</f>
        <v>57284</v>
      </c>
      <c r="C476" s="76" t="n">
        <f aca="false">DATEDIF(Input!$C$23,$B476,"Y")</f>
        <v>79</v>
      </c>
      <c r="E476" s="78" t="n">
        <f aca="false">Salary_01!$E476*(Input!$C$36/100)</f>
        <v>0</v>
      </c>
      <c r="F476" s="78" t="n">
        <f aca="false">-1*Salary_01!$I476</f>
        <v>-0</v>
      </c>
      <c r="G476" s="78" t="n">
        <f aca="true">IF(AND($B476&gt;Input!$C$45,$B476&lt;Input!$C$25),PMT(Input!$C$37/(100*12),(OFFSET($A$4,MATCH(Input!$C$25,$B$4:$B$1004,1),0,1,1)-OFFSET($A$4,MATCH(Input!$C$45,$B$4:$B$620,1),0,1,1)),$J$4,-1*Input!$C$38,1),0)</f>
        <v>-4423.65612820078</v>
      </c>
      <c r="H476" s="78" t="n">
        <f aca="false">IF($B476&lt;Input!$C$25,(($H475+$E476+$F476+$G476)*(1+Input!$C$37/(100*12))),0)</f>
        <v>263457.708157688</v>
      </c>
    </row>
    <row r="477" customFormat="false" ht="12.8" hidden="false" customHeight="false" outlineLevel="0" collapsed="false">
      <c r="A477" s="76" t="n">
        <v>473</v>
      </c>
      <c r="B477" s="77" t="n">
        <f aca="false">EOMONTH(Input!$C$7,A477)</f>
        <v>57314</v>
      </c>
      <c r="C477" s="76" t="n">
        <f aca="false">DATEDIF(Input!$C$23,$B477,"Y")</f>
        <v>79</v>
      </c>
      <c r="E477" s="78" t="n">
        <f aca="false">Salary_01!$E477*(Input!$C$36/100)</f>
        <v>0</v>
      </c>
      <c r="F477" s="78" t="n">
        <f aca="false">-1*Salary_01!$I477</f>
        <v>-0</v>
      </c>
      <c r="G477" s="78" t="n">
        <f aca="true">IF(AND($B477&gt;Input!$C$45,$B477&lt;Input!$C$25),PMT(Input!$C$37/(100*12),(OFFSET($A$4,MATCH(Input!$C$25,$B$4:$B$1004,1),0,1,1)-OFFSET($A$4,MATCH(Input!$C$45,$B$4:$B$620,1),0,1,1)),$J$4,-1*Input!$C$38,1),0)</f>
        <v>-4423.65612820078</v>
      </c>
      <c r="H477" s="78" t="n">
        <f aca="false">IF($B477&lt;Input!$C$25,(($H476+$E477+$F477+$G477)*(1+Input!$C$37/(100*12))),0)</f>
        <v>260113.36057961</v>
      </c>
    </row>
    <row r="478" customFormat="false" ht="12.8" hidden="false" customHeight="false" outlineLevel="0" collapsed="false">
      <c r="A478" s="76" t="n">
        <v>474</v>
      </c>
      <c r="B478" s="77" t="n">
        <f aca="false">EOMONTH(Input!$C$7,A478)</f>
        <v>57345</v>
      </c>
      <c r="C478" s="76" t="n">
        <f aca="false">DATEDIF(Input!$C$23,$B478,"Y")</f>
        <v>79</v>
      </c>
      <c r="E478" s="78" t="n">
        <f aca="false">Salary_01!$E478*(Input!$C$36/100)</f>
        <v>0</v>
      </c>
      <c r="F478" s="78" t="n">
        <f aca="false">-1*Salary_01!$I478</f>
        <v>-0</v>
      </c>
      <c r="G478" s="78" t="n">
        <f aca="true">IF(AND($B478&gt;Input!$C$45,$B478&lt;Input!$C$25),PMT(Input!$C$37/(100*12),(OFFSET($A$4,MATCH(Input!$C$25,$B$4:$B$1004,1),0,1,1)-OFFSET($A$4,MATCH(Input!$C$45,$B$4:$B$620,1),0,1,1)),$J$4,-1*Input!$C$38,1),0)</f>
        <v>-4423.65612820078</v>
      </c>
      <c r="H478" s="78" t="n">
        <f aca="false">IF($B478&lt;Input!$C$25,(($H477+$E478+$F478+$G478)*(1+Input!$C$37/(100*12))),0)</f>
        <v>256755.078219956</v>
      </c>
    </row>
    <row r="479" customFormat="false" ht="12.8" hidden="false" customHeight="false" outlineLevel="0" collapsed="false">
      <c r="A479" s="76" t="n">
        <v>475</v>
      </c>
      <c r="B479" s="77" t="n">
        <f aca="false">EOMONTH(Input!$C$7,A479)</f>
        <v>57376</v>
      </c>
      <c r="C479" s="76" t="n">
        <f aca="false">DATEDIF(Input!$C$23,$B479,"Y")</f>
        <v>79</v>
      </c>
      <c r="E479" s="78" t="n">
        <f aca="false">Salary_01!$E479*(Input!$C$36/100)</f>
        <v>0</v>
      </c>
      <c r="F479" s="78" t="n">
        <f aca="false">-1*Salary_01!$I479</f>
        <v>-0</v>
      </c>
      <c r="G479" s="78" t="n">
        <f aca="true">IF(AND($B479&gt;Input!$C$45,$B479&lt;Input!$C$25),PMT(Input!$C$37/(100*12),(OFFSET($A$4,MATCH(Input!$C$25,$B$4:$B$1004,1),0,1,1)-OFFSET($A$4,MATCH(Input!$C$45,$B$4:$B$620,1),0,1,1)),$J$4,-1*Input!$C$38,1),0)</f>
        <v>-4423.65612820078</v>
      </c>
      <c r="H479" s="78" t="n">
        <f aca="false">IF($B479&lt;Input!$C$25,(($H478+$E479+$F479+$G479)*(1+Input!$C$37/(100*12))),0)</f>
        <v>253382.803017138</v>
      </c>
    </row>
    <row r="480" customFormat="false" ht="12.8" hidden="false" customHeight="false" outlineLevel="0" collapsed="false">
      <c r="A480" s="76" t="n">
        <v>476</v>
      </c>
      <c r="B480" s="77" t="n">
        <f aca="false">EOMONTH(Input!$C$7,A480)</f>
        <v>57404</v>
      </c>
      <c r="C480" s="76" t="n">
        <f aca="false">DATEDIF(Input!$C$23,$B480,"Y")</f>
        <v>79</v>
      </c>
      <c r="E480" s="78" t="n">
        <f aca="false">Salary_01!$E480*(Input!$C$36/100)</f>
        <v>0</v>
      </c>
      <c r="F480" s="78" t="n">
        <f aca="false">-1*Salary_01!$I480</f>
        <v>-0</v>
      </c>
      <c r="G480" s="78" t="n">
        <f aca="true">IF(AND($B480&gt;Input!$C$45,$B480&lt;Input!$C$25),PMT(Input!$C$37/(100*12),(OFFSET($A$4,MATCH(Input!$C$25,$B$4:$B$1004,1),0,1,1)-OFFSET($A$4,MATCH(Input!$C$45,$B$4:$B$620,1),0,1,1)),$J$4,-1*Input!$C$38,1),0)</f>
        <v>-4423.65612820078</v>
      </c>
      <c r="H480" s="78" t="n">
        <f aca="false">IF($B480&lt;Input!$C$25,(($H479+$E480+$F480+$G480)*(1+Input!$C$37/(100*12))),0)</f>
        <v>249996.476667641</v>
      </c>
    </row>
    <row r="481" customFormat="false" ht="12.8" hidden="false" customHeight="false" outlineLevel="0" collapsed="false">
      <c r="A481" s="76" t="n">
        <v>477</v>
      </c>
      <c r="B481" s="77" t="n">
        <f aca="false">EOMONTH(Input!$C$7,A481)</f>
        <v>57435</v>
      </c>
      <c r="C481" s="76" t="n">
        <f aca="false">DATEDIF(Input!$C$23,$B481,"Y")</f>
        <v>79</v>
      </c>
      <c r="E481" s="78" t="n">
        <f aca="false">Salary_01!$E481*(Input!$C$36/100)</f>
        <v>0</v>
      </c>
      <c r="F481" s="78" t="n">
        <f aca="false">-1*Salary_01!$I481</f>
        <v>-0</v>
      </c>
      <c r="G481" s="78" t="n">
        <f aca="true">IF(AND($B481&gt;Input!$C$45,$B481&lt;Input!$C$25),PMT(Input!$C$37/(100*12),(OFFSET($A$4,MATCH(Input!$C$25,$B$4:$B$1004,1),0,1,1)-OFFSET($A$4,MATCH(Input!$C$45,$B$4:$B$620,1),0,1,1)),$J$4,-1*Input!$C$38,1),0)</f>
        <v>-4423.65612820078</v>
      </c>
      <c r="H481" s="78" t="n">
        <f aca="false">IF($B481&lt;Input!$C$25,(($H480+$E481+$F481+$G481)*(1+Input!$C$37/(100*12))),0)</f>
        <v>246596.040625021</v>
      </c>
    </row>
    <row r="482" customFormat="false" ht="12.8" hidden="false" customHeight="false" outlineLevel="0" collapsed="false">
      <c r="A482" s="76" t="n">
        <v>478</v>
      </c>
      <c r="B482" s="77" t="n">
        <f aca="false">EOMONTH(Input!$C$7,A482)</f>
        <v>57465</v>
      </c>
      <c r="C482" s="76" t="n">
        <f aca="false">DATEDIF(Input!$C$23,$B482,"Y")</f>
        <v>79</v>
      </c>
      <c r="E482" s="78" t="n">
        <f aca="false">Salary_01!$E482*(Input!$C$36/100)</f>
        <v>0</v>
      </c>
      <c r="F482" s="78" t="n">
        <f aca="false">-1*Salary_01!$I482</f>
        <v>-0</v>
      </c>
      <c r="G482" s="78" t="n">
        <f aca="true">IF(AND($B482&gt;Input!$C$45,$B482&lt;Input!$C$25),PMT(Input!$C$37/(100*12),(OFFSET($A$4,MATCH(Input!$C$25,$B$4:$B$1004,1),0,1,1)-OFFSET($A$4,MATCH(Input!$C$45,$B$4:$B$620,1),0,1,1)),$J$4,-1*Input!$C$38,1),0)</f>
        <v>-4423.65612820078</v>
      </c>
      <c r="H482" s="78" t="n">
        <f aca="false">IF($B482&lt;Input!$C$25,(($H481+$E482+$F482+$G482)*(1+Input!$C$37/(100*12))),0)</f>
        <v>243181.436098891</v>
      </c>
    </row>
    <row r="483" customFormat="false" ht="12.8" hidden="false" customHeight="false" outlineLevel="0" collapsed="false">
      <c r="A483" s="76" t="n">
        <v>479</v>
      </c>
      <c r="B483" s="77" t="n">
        <f aca="false">EOMONTH(Input!$C$7,A483)</f>
        <v>57496</v>
      </c>
      <c r="C483" s="76" t="n">
        <f aca="false">DATEDIF(Input!$C$23,$B483,"Y")</f>
        <v>80</v>
      </c>
      <c r="E483" s="78" t="n">
        <f aca="false">Salary_01!$E483*(Input!$C$36/100)</f>
        <v>0</v>
      </c>
      <c r="F483" s="78" t="n">
        <f aca="false">-1*Salary_01!$I483</f>
        <v>-0</v>
      </c>
      <c r="G483" s="78" t="n">
        <f aca="true">IF(AND($B483&gt;Input!$C$45,$B483&lt;Input!$C$25),PMT(Input!$C$37/(100*12),(OFFSET($A$4,MATCH(Input!$C$25,$B$4:$B$1004,1),0,1,1)-OFFSET($A$4,MATCH(Input!$C$45,$B$4:$B$620,1),0,1,1)),$J$4,-1*Input!$C$38,1),0)</f>
        <v>-4423.65612820078</v>
      </c>
      <c r="H483" s="78" t="n">
        <f aca="false">IF($B483&lt;Input!$C$25,(($H482+$E483+$F483+$G483)*(1+Input!$C$37/(100*12))),0)</f>
        <v>239752.604053901</v>
      </c>
    </row>
    <row r="484" customFormat="false" ht="12.8" hidden="false" customHeight="false" outlineLevel="0" collapsed="false">
      <c r="A484" s="76" t="n">
        <v>480</v>
      </c>
      <c r="B484" s="77" t="n">
        <f aca="false">EOMONTH(Input!$C$7,A484)</f>
        <v>57526</v>
      </c>
      <c r="C484" s="76" t="n">
        <f aca="false">DATEDIF(Input!$C$23,$B484,"Y")</f>
        <v>80</v>
      </c>
      <c r="E484" s="78" t="n">
        <f aca="false">Salary_01!$E484*(Input!$C$36/100)</f>
        <v>0</v>
      </c>
      <c r="F484" s="78" t="n">
        <f aca="false">-1*Salary_01!$I484</f>
        <v>-0</v>
      </c>
      <c r="G484" s="78" t="n">
        <f aca="true">IF(AND($B484&gt;Input!$C$45,$B484&lt;Input!$C$25),PMT(Input!$C$37/(100*12),(OFFSET($A$4,MATCH(Input!$C$25,$B$4:$B$1004,1),0,1,1)-OFFSET($A$4,MATCH(Input!$C$45,$B$4:$B$620,1),0,1,1)),$J$4,-1*Input!$C$38,1),0)</f>
        <v>-4423.65612820078</v>
      </c>
      <c r="H484" s="78" t="n">
        <f aca="false">IF($B484&lt;Input!$C$25,(($H483+$E484+$F484+$G484)*(1+Input!$C$37/(100*12))),0)</f>
        <v>236309.485208724</v>
      </c>
    </row>
    <row r="485" customFormat="false" ht="12.8" hidden="false" customHeight="false" outlineLevel="0" collapsed="false">
      <c r="A485" s="76" t="n">
        <v>481</v>
      </c>
      <c r="B485" s="77" t="n">
        <f aca="false">EOMONTH(Input!$C$7,A485)</f>
        <v>57557</v>
      </c>
      <c r="C485" s="76" t="n">
        <f aca="false">DATEDIF(Input!$C$23,$B485,"Y")</f>
        <v>80</v>
      </c>
      <c r="E485" s="78" t="n">
        <f aca="false">Salary_01!$E485*(Input!$C$36/100)</f>
        <v>0</v>
      </c>
      <c r="F485" s="78" t="n">
        <f aca="false">-1*Salary_01!$I485</f>
        <v>-0</v>
      </c>
      <c r="G485" s="78" t="n">
        <f aca="true">IF(AND($B485&gt;Input!$C$45,$B485&lt;Input!$C$25),PMT(Input!$C$37/(100*12),(OFFSET($A$4,MATCH(Input!$C$25,$B$4:$B$1004,1),0,1,1)-OFFSET($A$4,MATCH(Input!$C$45,$B$4:$B$620,1),0,1,1)),$J$4,-1*Input!$C$38,1),0)</f>
        <v>-4423.65612820078</v>
      </c>
      <c r="H485" s="78" t="n">
        <f aca="false">IF($B485&lt;Input!$C$25,(($H484+$E485+$F485+$G485)*(1+Input!$C$37/(100*12))),0)</f>
        <v>232852.020035025</v>
      </c>
    </row>
    <row r="486" customFormat="false" ht="12.8" hidden="false" customHeight="false" outlineLevel="0" collapsed="false">
      <c r="A486" s="76" t="n">
        <v>482</v>
      </c>
      <c r="B486" s="77" t="n">
        <f aca="false">EOMONTH(Input!$C$7,A486)</f>
        <v>57588</v>
      </c>
      <c r="C486" s="76" t="n">
        <f aca="false">DATEDIF(Input!$C$23,$B486,"Y")</f>
        <v>80</v>
      </c>
      <c r="E486" s="78" t="n">
        <f aca="false">Salary_01!$E486*(Input!$C$36/100)</f>
        <v>0</v>
      </c>
      <c r="F486" s="78" t="n">
        <f aca="false">-1*Salary_01!$I486</f>
        <v>-0</v>
      </c>
      <c r="G486" s="78" t="n">
        <f aca="true">IF(AND($B486&gt;Input!$C$45,$B486&lt;Input!$C$25),PMT(Input!$C$37/(100*12),(OFFSET($A$4,MATCH(Input!$C$25,$B$4:$B$1004,1),0,1,1)-OFFSET($A$4,MATCH(Input!$C$45,$B$4:$B$620,1),0,1,1)),$J$4,-1*Input!$C$38,1),0)</f>
        <v>-4423.65612820078</v>
      </c>
      <c r="H486" s="78" t="n">
        <f aca="false">IF($B486&lt;Input!$C$25,(($H485+$E486+$F486+$G486)*(1+Input!$C$37/(100*12))),0)</f>
        <v>229380.148756436</v>
      </c>
    </row>
    <row r="487" customFormat="false" ht="12.8" hidden="false" customHeight="false" outlineLevel="0" collapsed="false">
      <c r="A487" s="76" t="n">
        <v>483</v>
      </c>
      <c r="B487" s="77" t="n">
        <f aca="false">EOMONTH(Input!$C$7,A487)</f>
        <v>57618</v>
      </c>
      <c r="C487" s="76" t="n">
        <f aca="false">DATEDIF(Input!$C$23,$B487,"Y")</f>
        <v>80</v>
      </c>
      <c r="E487" s="78" t="n">
        <f aca="false">Salary_01!$E487*(Input!$C$36/100)</f>
        <v>0</v>
      </c>
      <c r="F487" s="78" t="n">
        <f aca="false">-1*Salary_01!$I487</f>
        <v>-0</v>
      </c>
      <c r="G487" s="78" t="n">
        <f aca="true">IF(AND($B487&gt;Input!$C$45,$B487&lt;Input!$C$25),PMT(Input!$C$37/(100*12),(OFFSET($A$4,MATCH(Input!$C$25,$B$4:$B$1004,1),0,1,1)-OFFSET($A$4,MATCH(Input!$C$45,$B$4:$B$620,1),0,1,1)),$J$4,-1*Input!$C$38,1),0)</f>
        <v>-4423.65612820078</v>
      </c>
      <c r="H487" s="78" t="n">
        <f aca="false">IF($B487&lt;Input!$C$25,(($H486+$E487+$F487+$G487)*(1+Input!$C$37/(100*12))),0)</f>
        <v>225893.81134752</v>
      </c>
    </row>
    <row r="488" customFormat="false" ht="12.8" hidden="false" customHeight="false" outlineLevel="0" collapsed="false">
      <c r="A488" s="76" t="n">
        <v>484</v>
      </c>
      <c r="B488" s="77" t="n">
        <f aca="false">EOMONTH(Input!$C$7,A488)</f>
        <v>57649</v>
      </c>
      <c r="C488" s="76" t="n">
        <f aca="false">DATEDIF(Input!$C$23,$B488,"Y")</f>
        <v>80</v>
      </c>
      <c r="E488" s="78" t="n">
        <f aca="false">Salary_01!$E488*(Input!$C$36/100)</f>
        <v>0</v>
      </c>
      <c r="F488" s="78" t="n">
        <f aca="false">-1*Salary_01!$I488</f>
        <v>-0</v>
      </c>
      <c r="G488" s="78" t="n">
        <f aca="true">IF(AND($B488&gt;Input!$C$45,$B488&lt;Input!$C$25),PMT(Input!$C$37/(100*12),(OFFSET($A$4,MATCH(Input!$C$25,$B$4:$B$1004,1),0,1,1)-OFFSET($A$4,MATCH(Input!$C$45,$B$4:$B$620,1),0,1,1)),$J$4,-1*Input!$C$38,1),0)</f>
        <v>-4423.65612820078</v>
      </c>
      <c r="H488" s="78" t="n">
        <f aca="false">IF($B488&lt;Input!$C$25,(($H487+$E488+$F488+$G488)*(1+Input!$C$37/(100*12))),0)</f>
        <v>222392.947532733</v>
      </c>
    </row>
    <row r="489" customFormat="false" ht="12.8" hidden="false" customHeight="false" outlineLevel="0" collapsed="false">
      <c r="A489" s="76" t="n">
        <v>485</v>
      </c>
      <c r="B489" s="77" t="n">
        <f aca="false">EOMONTH(Input!$C$7,A489)</f>
        <v>57679</v>
      </c>
      <c r="C489" s="76" t="n">
        <f aca="false">DATEDIF(Input!$C$23,$B489,"Y")</f>
        <v>80</v>
      </c>
      <c r="E489" s="78" t="n">
        <f aca="false">Salary_01!$E489*(Input!$C$36/100)</f>
        <v>0</v>
      </c>
      <c r="F489" s="78" t="n">
        <f aca="false">-1*Salary_01!$I489</f>
        <v>-0</v>
      </c>
      <c r="G489" s="78" t="n">
        <f aca="true">IF(AND($B489&gt;Input!$C$45,$B489&lt;Input!$C$25),PMT(Input!$C$37/(100*12),(OFFSET($A$4,MATCH(Input!$C$25,$B$4:$B$1004,1),0,1,1)-OFFSET($A$4,MATCH(Input!$C$45,$B$4:$B$620,1),0,1,1)),$J$4,-1*Input!$C$38,1),0)</f>
        <v>-4423.65612820078</v>
      </c>
      <c r="H489" s="78" t="n">
        <f aca="false">IF($B489&lt;Input!$C$25,(($H488+$E489+$F489+$G489)*(1+Input!$C$37/(100*12))),0)</f>
        <v>218877.496785384</v>
      </c>
    </row>
    <row r="490" customFormat="false" ht="12.8" hidden="false" customHeight="false" outlineLevel="0" collapsed="false">
      <c r="A490" s="76" t="n">
        <v>486</v>
      </c>
      <c r="B490" s="77" t="n">
        <f aca="false">EOMONTH(Input!$C$7,A490)</f>
        <v>57710</v>
      </c>
      <c r="C490" s="76" t="n">
        <f aca="false">DATEDIF(Input!$C$23,$B490,"Y")</f>
        <v>80</v>
      </c>
      <c r="E490" s="78" t="n">
        <f aca="false">Salary_01!$E490*(Input!$C$36/100)</f>
        <v>0</v>
      </c>
      <c r="F490" s="78" t="n">
        <f aca="false">-1*Salary_01!$I490</f>
        <v>-0</v>
      </c>
      <c r="G490" s="78" t="n">
        <f aca="true">IF(AND($B490&gt;Input!$C$45,$B490&lt;Input!$C$25),PMT(Input!$C$37/(100*12),(OFFSET($A$4,MATCH(Input!$C$25,$B$4:$B$1004,1),0,1,1)-OFFSET($A$4,MATCH(Input!$C$45,$B$4:$B$620,1),0,1,1)),$J$4,-1*Input!$C$38,1),0)</f>
        <v>-4423.65612820078</v>
      </c>
      <c r="H490" s="78" t="n">
        <f aca="false">IF($B490&lt;Input!$C$25,(($H489+$E490+$F490+$G490)*(1+Input!$C$37/(100*12))),0)</f>
        <v>215347.398326588</v>
      </c>
    </row>
    <row r="491" customFormat="false" ht="12.8" hidden="false" customHeight="false" outlineLevel="0" collapsed="false">
      <c r="A491" s="76" t="n">
        <v>487</v>
      </c>
      <c r="B491" s="77" t="n">
        <f aca="false">EOMONTH(Input!$C$7,A491)</f>
        <v>57741</v>
      </c>
      <c r="C491" s="76" t="n">
        <f aca="false">DATEDIF(Input!$C$23,$B491,"Y")</f>
        <v>80</v>
      </c>
      <c r="E491" s="78" t="n">
        <f aca="false">Salary_01!$E491*(Input!$C$36/100)</f>
        <v>0</v>
      </c>
      <c r="F491" s="78" t="n">
        <f aca="false">-1*Salary_01!$I491</f>
        <v>-0</v>
      </c>
      <c r="G491" s="78" t="n">
        <f aca="true">IF(AND($B491&gt;Input!$C$45,$B491&lt;Input!$C$25),PMT(Input!$C$37/(100*12),(OFFSET($A$4,MATCH(Input!$C$25,$B$4:$B$1004,1),0,1,1)-OFFSET($A$4,MATCH(Input!$C$45,$B$4:$B$620,1),0,1,1)),$J$4,-1*Input!$C$38,1),0)</f>
        <v>-4423.65612820078</v>
      </c>
      <c r="H491" s="78" t="n">
        <f aca="false">IF($B491&lt;Input!$C$25,(($H490+$E491+$F491+$G491)*(1+Input!$C$37/(100*12))),0)</f>
        <v>211802.591124214</v>
      </c>
    </row>
    <row r="492" customFormat="false" ht="12.8" hidden="false" customHeight="false" outlineLevel="0" collapsed="false">
      <c r="A492" s="76" t="n">
        <v>488</v>
      </c>
      <c r="B492" s="77" t="n">
        <f aca="false">EOMONTH(Input!$C$7,A492)</f>
        <v>57769</v>
      </c>
      <c r="C492" s="76" t="n">
        <f aca="false">DATEDIF(Input!$C$23,$B492,"Y")</f>
        <v>80</v>
      </c>
      <c r="E492" s="78" t="n">
        <f aca="false">Salary_01!$E492*(Input!$C$36/100)</f>
        <v>0</v>
      </c>
      <c r="F492" s="78" t="n">
        <f aca="false">-1*Salary_01!$I492</f>
        <v>-0</v>
      </c>
      <c r="G492" s="78" t="n">
        <f aca="true">IF(AND($B492&gt;Input!$C$45,$B492&lt;Input!$C$25),PMT(Input!$C$37/(100*12),(OFFSET($A$4,MATCH(Input!$C$25,$B$4:$B$1004,1),0,1,1)-OFFSET($A$4,MATCH(Input!$C$45,$B$4:$B$620,1),0,1,1)),$J$4,-1*Input!$C$38,1),0)</f>
        <v>-4423.65612820078</v>
      </c>
      <c r="H492" s="78" t="n">
        <f aca="false">IF($B492&lt;Input!$C$25,(($H491+$E492+$F492+$G492)*(1+Input!$C$37/(100*12))),0)</f>
        <v>208243.01389183</v>
      </c>
    </row>
    <row r="493" customFormat="false" ht="12.8" hidden="false" customHeight="false" outlineLevel="0" collapsed="false">
      <c r="A493" s="76" t="n">
        <v>489</v>
      </c>
      <c r="B493" s="77" t="n">
        <f aca="false">EOMONTH(Input!$C$7,A493)</f>
        <v>57800</v>
      </c>
      <c r="C493" s="76" t="n">
        <f aca="false">DATEDIF(Input!$C$23,$B493,"Y")</f>
        <v>80</v>
      </c>
      <c r="E493" s="78" t="n">
        <f aca="false">Salary_01!$E493*(Input!$C$36/100)</f>
        <v>0</v>
      </c>
      <c r="F493" s="78" t="n">
        <f aca="false">-1*Salary_01!$I493</f>
        <v>-0</v>
      </c>
      <c r="G493" s="78" t="n">
        <f aca="true">IF(AND($B493&gt;Input!$C$45,$B493&lt;Input!$C$25),PMT(Input!$C$37/(100*12),(OFFSET($A$4,MATCH(Input!$C$25,$B$4:$B$1004,1),0,1,1)-OFFSET($A$4,MATCH(Input!$C$45,$B$4:$B$620,1),0,1,1)),$J$4,-1*Input!$C$38,1),0)</f>
        <v>-4423.65612820078</v>
      </c>
      <c r="H493" s="78" t="n">
        <f aca="false">IF($B493&lt;Input!$C$25,(($H492+$E493+$F493+$G493)*(1+Input!$C$37/(100*12))),0)</f>
        <v>204668.605087644</v>
      </c>
    </row>
    <row r="494" customFormat="false" ht="12.8" hidden="false" customHeight="false" outlineLevel="0" collapsed="false">
      <c r="A494" s="76" t="n">
        <v>490</v>
      </c>
      <c r="B494" s="77" t="n">
        <f aca="false">EOMONTH(Input!$C$7,A494)</f>
        <v>57830</v>
      </c>
      <c r="C494" s="76" t="n">
        <f aca="false">DATEDIF(Input!$C$23,$B494,"Y")</f>
        <v>80</v>
      </c>
      <c r="E494" s="78" t="n">
        <f aca="false">Salary_01!$E494*(Input!$C$36/100)</f>
        <v>0</v>
      </c>
      <c r="F494" s="78" t="n">
        <f aca="false">-1*Salary_01!$I494</f>
        <v>-0</v>
      </c>
      <c r="G494" s="78" t="n">
        <f aca="true">IF(AND($B494&gt;Input!$C$45,$B494&lt;Input!$C$25),PMT(Input!$C$37/(100*12),(OFFSET($A$4,MATCH(Input!$C$25,$B$4:$B$1004,1),0,1,1)-OFFSET($A$4,MATCH(Input!$C$45,$B$4:$B$620,1),0,1,1)),$J$4,-1*Input!$C$38,1),0)</f>
        <v>-4423.65612820078</v>
      </c>
      <c r="H494" s="78" t="n">
        <f aca="false">IF($B494&lt;Input!$C$25,(($H493+$E494+$F494+$G494)*(1+Input!$C$37/(100*12))),0)</f>
        <v>201079.302913441</v>
      </c>
    </row>
    <row r="495" customFormat="false" ht="12.8" hidden="false" customHeight="false" outlineLevel="0" collapsed="false">
      <c r="A495" s="76" t="n">
        <v>491</v>
      </c>
      <c r="B495" s="77" t="n">
        <f aca="false">EOMONTH(Input!$C$7,A495)</f>
        <v>57861</v>
      </c>
      <c r="C495" s="76" t="n">
        <f aca="false">DATEDIF(Input!$C$23,$B495,"Y")</f>
        <v>81</v>
      </c>
      <c r="E495" s="78" t="n">
        <f aca="false">Salary_01!$E495*(Input!$C$36/100)</f>
        <v>0</v>
      </c>
      <c r="F495" s="78" t="n">
        <f aca="false">-1*Salary_01!$I495</f>
        <v>-0</v>
      </c>
      <c r="G495" s="78" t="n">
        <f aca="true">IF(AND($B495&gt;Input!$C$45,$B495&lt;Input!$C$25),PMT(Input!$C$37/(100*12),(OFFSET($A$4,MATCH(Input!$C$25,$B$4:$B$1004,1),0,1,1)-OFFSET($A$4,MATCH(Input!$C$45,$B$4:$B$620,1),0,1,1)),$J$4,-1*Input!$C$38,1),0)</f>
        <v>-4423.65612820078</v>
      </c>
      <c r="H495" s="78" t="n">
        <f aca="false">IF($B495&lt;Input!$C$25,(($H494+$E495+$F495+$G495)*(1+Input!$C$37/(100*12))),0)</f>
        <v>197475.045313512</v>
      </c>
    </row>
    <row r="496" customFormat="false" ht="12.8" hidden="false" customHeight="false" outlineLevel="0" collapsed="false">
      <c r="A496" s="76" t="n">
        <v>492</v>
      </c>
      <c r="B496" s="77" t="n">
        <f aca="false">EOMONTH(Input!$C$7,A496)</f>
        <v>57891</v>
      </c>
      <c r="C496" s="76" t="n">
        <f aca="false">DATEDIF(Input!$C$23,$B496,"Y")</f>
        <v>81</v>
      </c>
      <c r="E496" s="78" t="n">
        <f aca="false">Salary_01!$E496*(Input!$C$36/100)</f>
        <v>0</v>
      </c>
      <c r="F496" s="78" t="n">
        <f aca="false">-1*Salary_01!$I496</f>
        <v>-0</v>
      </c>
      <c r="G496" s="78" t="n">
        <f aca="true">IF(AND($B496&gt;Input!$C$45,$B496&lt;Input!$C$25),PMT(Input!$C$37/(100*12),(OFFSET($A$4,MATCH(Input!$C$25,$B$4:$B$1004,1),0,1,1)-OFFSET($A$4,MATCH(Input!$C$45,$B$4:$B$620,1),0,1,1)),$J$4,-1*Input!$C$38,1),0)</f>
        <v>-4423.65612820078</v>
      </c>
      <c r="H496" s="78" t="n">
        <f aca="false">IF($B496&lt;Input!$C$25,(($H495+$E496+$F496+$G496)*(1+Input!$C$37/(100*12))),0)</f>
        <v>193855.769973584</v>
      </c>
    </row>
    <row r="497" customFormat="false" ht="12.8" hidden="false" customHeight="false" outlineLevel="0" collapsed="false">
      <c r="A497" s="76" t="n">
        <v>493</v>
      </c>
      <c r="B497" s="77" t="n">
        <f aca="false">EOMONTH(Input!$C$7,A497)</f>
        <v>57922</v>
      </c>
      <c r="C497" s="76" t="n">
        <f aca="false">DATEDIF(Input!$C$23,$B497,"Y")</f>
        <v>81</v>
      </c>
      <c r="E497" s="78" t="n">
        <f aca="false">Salary_01!$E497*(Input!$C$36/100)</f>
        <v>0</v>
      </c>
      <c r="F497" s="78" t="n">
        <f aca="false">-1*Salary_01!$I497</f>
        <v>-0</v>
      </c>
      <c r="G497" s="78" t="n">
        <f aca="true">IF(AND($B497&gt;Input!$C$45,$B497&lt;Input!$C$25),PMT(Input!$C$37/(100*12),(OFFSET($A$4,MATCH(Input!$C$25,$B$4:$B$1004,1),0,1,1)-OFFSET($A$4,MATCH(Input!$C$45,$B$4:$B$620,1),0,1,1)),$J$4,-1*Input!$C$38,1),0)</f>
        <v>-4423.65612820078</v>
      </c>
      <c r="H497" s="78" t="n">
        <f aca="false">IF($B497&lt;Input!$C$25,(($H496+$E497+$F497+$G497)*(1+Input!$C$37/(100*12))),0)</f>
        <v>190221.414319739</v>
      </c>
    </row>
    <row r="498" customFormat="false" ht="12.8" hidden="false" customHeight="false" outlineLevel="0" collapsed="false">
      <c r="A498" s="76" t="n">
        <v>494</v>
      </c>
      <c r="B498" s="77" t="n">
        <f aca="false">EOMONTH(Input!$C$7,A498)</f>
        <v>57953</v>
      </c>
      <c r="C498" s="76" t="n">
        <f aca="false">DATEDIF(Input!$C$23,$B498,"Y")</f>
        <v>81</v>
      </c>
      <c r="E498" s="78" t="n">
        <f aca="false">Salary_01!$E498*(Input!$C$36/100)</f>
        <v>0</v>
      </c>
      <c r="F498" s="78" t="n">
        <f aca="false">-1*Salary_01!$I498</f>
        <v>-0</v>
      </c>
      <c r="G498" s="78" t="n">
        <f aca="true">IF(AND($B498&gt;Input!$C$45,$B498&lt;Input!$C$25),PMT(Input!$C$37/(100*12),(OFFSET($A$4,MATCH(Input!$C$25,$B$4:$B$1004,1),0,1,1)-OFFSET($A$4,MATCH(Input!$C$45,$B$4:$B$620,1),0,1,1)),$J$4,-1*Input!$C$38,1),0)</f>
        <v>-4423.65612820078</v>
      </c>
      <c r="H498" s="78" t="n">
        <f aca="false">IF($B498&lt;Input!$C$25,(($H497+$E498+$F498+$G498)*(1+Input!$C$37/(100*12))),0)</f>
        <v>186571.915517336</v>
      </c>
    </row>
    <row r="499" customFormat="false" ht="12.8" hidden="false" customHeight="false" outlineLevel="0" collapsed="false">
      <c r="A499" s="76" t="n">
        <v>495</v>
      </c>
      <c r="B499" s="77" t="n">
        <f aca="false">EOMONTH(Input!$C$7,A499)</f>
        <v>57983</v>
      </c>
      <c r="C499" s="76" t="n">
        <f aca="false">DATEDIF(Input!$C$23,$B499,"Y")</f>
        <v>81</v>
      </c>
      <c r="E499" s="78" t="n">
        <f aca="false">Salary_01!$E499*(Input!$C$36/100)</f>
        <v>0</v>
      </c>
      <c r="F499" s="78" t="n">
        <f aca="false">-1*Salary_01!$I499</f>
        <v>-0</v>
      </c>
      <c r="G499" s="78" t="n">
        <f aca="true">IF(AND($B499&gt;Input!$C$45,$B499&lt;Input!$C$25),PMT(Input!$C$37/(100*12),(OFFSET($A$4,MATCH(Input!$C$25,$B$4:$B$1004,1),0,1,1)-OFFSET($A$4,MATCH(Input!$C$45,$B$4:$B$620,1),0,1,1)),$J$4,-1*Input!$C$38,1),0)</f>
        <v>-4423.65612820078</v>
      </c>
      <c r="H499" s="78" t="n">
        <f aca="false">IF($B499&lt;Input!$C$25,(($H498+$E499+$F499+$G499)*(1+Input!$C$37/(100*12))),0)</f>
        <v>182907.210469923</v>
      </c>
    </row>
    <row r="500" customFormat="false" ht="12.8" hidden="false" customHeight="false" outlineLevel="0" collapsed="false">
      <c r="A500" s="76" t="n">
        <v>496</v>
      </c>
      <c r="B500" s="77" t="n">
        <f aca="false">EOMONTH(Input!$C$7,A500)</f>
        <v>58014</v>
      </c>
      <c r="C500" s="76" t="n">
        <f aca="false">DATEDIF(Input!$C$23,$B500,"Y")</f>
        <v>81</v>
      </c>
      <c r="E500" s="78" t="n">
        <f aca="false">Salary_01!$E500*(Input!$C$36/100)</f>
        <v>0</v>
      </c>
      <c r="F500" s="78" t="n">
        <f aca="false">-1*Salary_01!$I500</f>
        <v>-0</v>
      </c>
      <c r="G500" s="78" t="n">
        <f aca="true">IF(AND($B500&gt;Input!$C$45,$B500&lt;Input!$C$25),PMT(Input!$C$37/(100*12),(OFFSET($A$4,MATCH(Input!$C$25,$B$4:$B$1004,1),0,1,1)-OFFSET($A$4,MATCH(Input!$C$45,$B$4:$B$620,1),0,1,1)),$J$4,-1*Input!$C$38,1),0)</f>
        <v>-4423.65612820078</v>
      </c>
      <c r="H500" s="78" t="n">
        <f aca="false">IF($B500&lt;Input!$C$25,(($H499+$E500+$F500+$G500)*(1+Input!$C$37/(100*12))),0)</f>
        <v>179227.235818146</v>
      </c>
    </row>
    <row r="501" customFormat="false" ht="12.8" hidden="false" customHeight="false" outlineLevel="0" collapsed="false">
      <c r="A501" s="76" t="n">
        <v>497</v>
      </c>
      <c r="B501" s="77" t="n">
        <f aca="false">EOMONTH(Input!$C$7,A501)</f>
        <v>58044</v>
      </c>
      <c r="C501" s="76" t="n">
        <f aca="false">DATEDIF(Input!$C$23,$B501,"Y")</f>
        <v>81</v>
      </c>
      <c r="E501" s="78" t="n">
        <f aca="false">Salary_01!$E501*(Input!$C$36/100)</f>
        <v>0</v>
      </c>
      <c r="F501" s="78" t="n">
        <f aca="false">-1*Salary_01!$I501</f>
        <v>-0</v>
      </c>
      <c r="G501" s="78" t="n">
        <f aca="true">IF(AND($B501&gt;Input!$C$45,$B501&lt;Input!$C$25),PMT(Input!$C$37/(100*12),(OFFSET($A$4,MATCH(Input!$C$25,$B$4:$B$1004,1),0,1,1)-OFFSET($A$4,MATCH(Input!$C$45,$B$4:$B$620,1),0,1,1)),$J$4,-1*Input!$C$38,1),0)</f>
        <v>-4423.65612820078</v>
      </c>
      <c r="H501" s="78" t="n">
        <f aca="false">IF($B501&lt;Input!$C$25,(($H500+$E501+$F501+$G501)*(1+Input!$C$37/(100*12))),0)</f>
        <v>175531.927938654</v>
      </c>
    </row>
    <row r="502" customFormat="false" ht="12.8" hidden="false" customHeight="false" outlineLevel="0" collapsed="false">
      <c r="A502" s="76" t="n">
        <v>498</v>
      </c>
      <c r="B502" s="77" t="n">
        <f aca="false">EOMONTH(Input!$C$7,A502)</f>
        <v>58075</v>
      </c>
      <c r="C502" s="76" t="n">
        <f aca="false">DATEDIF(Input!$C$23,$B502,"Y")</f>
        <v>81</v>
      </c>
      <c r="E502" s="78" t="n">
        <f aca="false">Salary_01!$E502*(Input!$C$36/100)</f>
        <v>0</v>
      </c>
      <c r="F502" s="78" t="n">
        <f aca="false">-1*Salary_01!$I502</f>
        <v>-0</v>
      </c>
      <c r="G502" s="78" t="n">
        <f aca="true">IF(AND($B502&gt;Input!$C$45,$B502&lt;Input!$C$25),PMT(Input!$C$37/(100*12),(OFFSET($A$4,MATCH(Input!$C$25,$B$4:$B$1004,1),0,1,1)-OFFSET($A$4,MATCH(Input!$C$45,$B$4:$B$620,1),0,1,1)),$J$4,-1*Input!$C$38,1),0)</f>
        <v>-4423.65612820078</v>
      </c>
      <c r="H502" s="78" t="n">
        <f aca="false">IF($B502&lt;Input!$C$25,(($H501+$E502+$F502+$G502)*(1+Input!$C$37/(100*12))),0)</f>
        <v>171821.222942996</v>
      </c>
    </row>
    <row r="503" customFormat="false" ht="12.8" hidden="false" customHeight="false" outlineLevel="0" collapsed="false">
      <c r="A503" s="76" t="n">
        <v>499</v>
      </c>
      <c r="B503" s="77" t="n">
        <f aca="false">EOMONTH(Input!$C$7,A503)</f>
        <v>58106</v>
      </c>
      <c r="C503" s="76" t="n">
        <f aca="false">DATEDIF(Input!$C$23,$B503,"Y")</f>
        <v>81</v>
      </c>
      <c r="E503" s="78" t="n">
        <f aca="false">Salary_01!$E503*(Input!$C$36/100)</f>
        <v>0</v>
      </c>
      <c r="F503" s="78" t="n">
        <f aca="false">-1*Salary_01!$I503</f>
        <v>-0</v>
      </c>
      <c r="G503" s="78" t="n">
        <f aca="true">IF(AND($B503&gt;Input!$C$45,$B503&lt;Input!$C$25),PMT(Input!$C$37/(100*12),(OFFSET($A$4,MATCH(Input!$C$25,$B$4:$B$1004,1),0,1,1)-OFFSET($A$4,MATCH(Input!$C$45,$B$4:$B$620,1),0,1,1)),$J$4,-1*Input!$C$38,1),0)</f>
        <v>-4423.65612820078</v>
      </c>
      <c r="H503" s="78" t="n">
        <f aca="false">IF($B503&lt;Input!$C$25,(($H502+$E503+$F503+$G503)*(1+Input!$C$37/(100*12))),0)</f>
        <v>168095.056676524</v>
      </c>
    </row>
    <row r="504" customFormat="false" ht="12.8" hidden="false" customHeight="false" outlineLevel="0" collapsed="false">
      <c r="A504" s="76" t="n">
        <v>500</v>
      </c>
      <c r="B504" s="77" t="n">
        <f aca="false">EOMONTH(Input!$C$7,A504)</f>
        <v>58134</v>
      </c>
      <c r="C504" s="76" t="n">
        <f aca="false">DATEDIF(Input!$C$23,$B504,"Y")</f>
        <v>81</v>
      </c>
      <c r="E504" s="78" t="n">
        <f aca="false">Salary_01!$E504*(Input!$C$36/100)</f>
        <v>0</v>
      </c>
      <c r="F504" s="78" t="n">
        <f aca="false">-1*Salary_01!$I504</f>
        <v>-0</v>
      </c>
      <c r="G504" s="78" t="n">
        <f aca="true">IF(AND($B504&gt;Input!$C$45,$B504&lt;Input!$C$25),PMT(Input!$C$37/(100*12),(OFFSET($A$4,MATCH(Input!$C$25,$B$4:$B$1004,1),0,1,1)-OFFSET($A$4,MATCH(Input!$C$45,$B$4:$B$620,1),0,1,1)),$J$4,-1*Input!$C$38,1),0)</f>
        <v>-4423.65612820078</v>
      </c>
      <c r="H504" s="78" t="n">
        <f aca="false">IF($B504&lt;Input!$C$25,(($H503+$E504+$F504+$G504)*(1+Input!$C$37/(100*12))),0)</f>
        <v>164353.364717274</v>
      </c>
    </row>
    <row r="505" customFormat="false" ht="12.8" hidden="false" customHeight="false" outlineLevel="0" collapsed="false">
      <c r="A505" s="76" t="n">
        <v>501</v>
      </c>
      <c r="B505" s="77" t="n">
        <f aca="false">EOMONTH(Input!$C$7,A505)</f>
        <v>58165</v>
      </c>
      <c r="C505" s="76" t="n">
        <f aca="false">DATEDIF(Input!$C$23,$B505,"Y")</f>
        <v>81</v>
      </c>
      <c r="E505" s="78" t="n">
        <f aca="false">Salary_01!$E505*(Input!$C$36/100)</f>
        <v>0</v>
      </c>
      <c r="F505" s="78" t="n">
        <f aca="false">-1*Salary_01!$I505</f>
        <v>-0</v>
      </c>
      <c r="G505" s="78" t="n">
        <f aca="true">IF(AND($B505&gt;Input!$C$45,$B505&lt;Input!$C$25),PMT(Input!$C$37/(100*12),(OFFSET($A$4,MATCH(Input!$C$25,$B$4:$B$1004,1),0,1,1)-OFFSET($A$4,MATCH(Input!$C$45,$B$4:$B$620,1),0,1,1)),$J$4,-1*Input!$C$38,1),0)</f>
        <v>-4423.65612820078</v>
      </c>
      <c r="H505" s="78" t="n">
        <f aca="false">IF($B505&lt;Input!$C$25,(($H504+$E505+$F505+$G505)*(1+Input!$C$37/(100*12))),0)</f>
        <v>160596.082374862</v>
      </c>
    </row>
    <row r="506" customFormat="false" ht="12.8" hidden="false" customHeight="false" outlineLevel="0" collapsed="false">
      <c r="A506" s="76" t="n">
        <v>502</v>
      </c>
      <c r="B506" s="77" t="n">
        <f aca="false">EOMONTH(Input!$C$7,A506)</f>
        <v>58195</v>
      </c>
      <c r="C506" s="76" t="n">
        <f aca="false">DATEDIF(Input!$C$23,$B506,"Y")</f>
        <v>81</v>
      </c>
      <c r="E506" s="78" t="n">
        <f aca="false">Salary_01!$E506*(Input!$C$36/100)</f>
        <v>0</v>
      </c>
      <c r="F506" s="78" t="n">
        <f aca="false">-1*Salary_01!$I506</f>
        <v>-0</v>
      </c>
      <c r="G506" s="78" t="n">
        <f aca="true">IF(AND($B506&gt;Input!$C$45,$B506&lt;Input!$C$25),PMT(Input!$C$37/(100*12),(OFFSET($A$4,MATCH(Input!$C$25,$B$4:$B$1004,1),0,1,1)-OFFSET($A$4,MATCH(Input!$C$45,$B$4:$B$620,1),0,1,1)),$J$4,-1*Input!$C$38,1),0)</f>
        <v>-4423.65612820078</v>
      </c>
      <c r="H506" s="78" t="n">
        <f aca="false">IF($B506&lt;Input!$C$25,(($H505+$E506+$F506+$G506)*(1+Input!$C$37/(100*12))),0)</f>
        <v>156823.144689355</v>
      </c>
    </row>
    <row r="507" customFormat="false" ht="12.8" hidden="false" customHeight="false" outlineLevel="0" collapsed="false">
      <c r="A507" s="76" t="n">
        <v>503</v>
      </c>
      <c r="B507" s="77" t="n">
        <f aca="false">EOMONTH(Input!$C$7,A507)</f>
        <v>58226</v>
      </c>
      <c r="C507" s="76" t="n">
        <f aca="false">DATEDIF(Input!$C$23,$B507,"Y")</f>
        <v>82</v>
      </c>
      <c r="E507" s="78" t="n">
        <f aca="false">Salary_01!$E507*(Input!$C$36/100)</f>
        <v>0</v>
      </c>
      <c r="F507" s="78" t="n">
        <f aca="false">-1*Salary_01!$I507</f>
        <v>-0</v>
      </c>
      <c r="G507" s="78" t="n">
        <f aca="true">IF(AND($B507&gt;Input!$C$45,$B507&lt;Input!$C$25),PMT(Input!$C$37/(100*12),(OFFSET($A$4,MATCH(Input!$C$25,$B$4:$B$1004,1),0,1,1)-OFFSET($A$4,MATCH(Input!$C$45,$B$4:$B$620,1),0,1,1)),$J$4,-1*Input!$C$38,1),0)</f>
        <v>-4423.65612820078</v>
      </c>
      <c r="H507" s="78" t="n">
        <f aca="false">IF($B507&lt;Input!$C$25,(($H506+$E507+$F507+$G507)*(1+Input!$C$37/(100*12))),0)</f>
        <v>153034.486430159</v>
      </c>
    </row>
    <row r="508" customFormat="false" ht="12.8" hidden="false" customHeight="false" outlineLevel="0" collapsed="false">
      <c r="A508" s="76" t="n">
        <v>504</v>
      </c>
      <c r="B508" s="77" t="n">
        <f aca="false">EOMONTH(Input!$C$7,A508)</f>
        <v>58256</v>
      </c>
      <c r="C508" s="76" t="n">
        <f aca="false">DATEDIF(Input!$C$23,$B508,"Y")</f>
        <v>82</v>
      </c>
      <c r="E508" s="78" t="n">
        <f aca="false">Salary_01!$E508*(Input!$C$36/100)</f>
        <v>0</v>
      </c>
      <c r="F508" s="78" t="n">
        <f aca="false">-1*Salary_01!$I508</f>
        <v>-0</v>
      </c>
      <c r="G508" s="78" t="n">
        <f aca="true">IF(AND($B508&gt;Input!$C$45,$B508&lt;Input!$C$25),PMT(Input!$C$37/(100*12),(OFFSET($A$4,MATCH(Input!$C$25,$B$4:$B$1004,1),0,1,1)-OFFSET($A$4,MATCH(Input!$C$45,$B$4:$B$620,1),0,1,1)),$J$4,-1*Input!$C$38,1),0)</f>
        <v>-4423.65612820078</v>
      </c>
      <c r="H508" s="78" t="n">
        <f aca="false">IF($B508&lt;Input!$C$25,(($H507+$E508+$F508+$G508)*(1+Input!$C$37/(100*12))),0)</f>
        <v>149230.042094883</v>
      </c>
    </row>
    <row r="509" customFormat="false" ht="12.8" hidden="false" customHeight="false" outlineLevel="0" collapsed="false">
      <c r="A509" s="76" t="n">
        <v>505</v>
      </c>
      <c r="B509" s="77" t="n">
        <f aca="false">EOMONTH(Input!$C$7,A509)</f>
        <v>58287</v>
      </c>
      <c r="C509" s="76" t="n">
        <f aca="false">DATEDIF(Input!$C$23,$B509,"Y")</f>
        <v>82</v>
      </c>
      <c r="E509" s="78" t="n">
        <f aca="false">Salary_01!$E509*(Input!$C$36/100)</f>
        <v>0</v>
      </c>
      <c r="F509" s="78" t="n">
        <f aca="false">-1*Salary_01!$I509</f>
        <v>-0</v>
      </c>
      <c r="G509" s="78" t="n">
        <f aca="true">IF(AND($B509&gt;Input!$C$45,$B509&lt;Input!$C$25),PMT(Input!$C$37/(100*12),(OFFSET($A$4,MATCH(Input!$C$25,$B$4:$B$1004,1),0,1,1)-OFFSET($A$4,MATCH(Input!$C$45,$B$4:$B$620,1),0,1,1)),$J$4,-1*Input!$C$38,1),0)</f>
        <v>-4423.65612820078</v>
      </c>
      <c r="H509" s="78" t="n">
        <f aca="false">IF($B509&lt;Input!$C$25,(($H508+$E509+$F509+$G509)*(1+Input!$C$37/(100*12))),0)</f>
        <v>145409.74590821</v>
      </c>
    </row>
    <row r="510" customFormat="false" ht="12.8" hidden="false" customHeight="false" outlineLevel="0" collapsed="false">
      <c r="A510" s="76" t="n">
        <v>506</v>
      </c>
      <c r="B510" s="77" t="n">
        <f aca="false">EOMONTH(Input!$C$7,A510)</f>
        <v>58318</v>
      </c>
      <c r="C510" s="76" t="n">
        <f aca="false">DATEDIF(Input!$C$23,$B510,"Y")</f>
        <v>82</v>
      </c>
      <c r="E510" s="78" t="n">
        <f aca="false">Salary_01!$E510*(Input!$C$36/100)</f>
        <v>0</v>
      </c>
      <c r="F510" s="78" t="n">
        <f aca="false">-1*Salary_01!$I510</f>
        <v>-0</v>
      </c>
      <c r="G510" s="78" t="n">
        <f aca="true">IF(AND($B510&gt;Input!$C$45,$B510&lt;Input!$C$25),PMT(Input!$C$37/(100*12),(OFFSET($A$4,MATCH(Input!$C$25,$B$4:$B$1004,1),0,1,1)-OFFSET($A$4,MATCH(Input!$C$45,$B$4:$B$620,1),0,1,1)),$J$4,-1*Input!$C$38,1),0)</f>
        <v>-4423.65612820078</v>
      </c>
      <c r="H510" s="78" t="n">
        <f aca="false">IF($B510&lt;Input!$C$25,(($H509+$E510+$F510+$G510)*(1+Input!$C$37/(100*12))),0)</f>
        <v>141573.53182076</v>
      </c>
    </row>
    <row r="511" customFormat="false" ht="12.8" hidden="false" customHeight="false" outlineLevel="0" collapsed="false">
      <c r="A511" s="76" t="n">
        <v>507</v>
      </c>
      <c r="B511" s="77" t="n">
        <f aca="false">EOMONTH(Input!$C$7,A511)</f>
        <v>58348</v>
      </c>
      <c r="C511" s="76" t="n">
        <f aca="false">DATEDIF(Input!$C$23,$B511,"Y")</f>
        <v>82</v>
      </c>
      <c r="E511" s="78" t="n">
        <f aca="false">Salary_01!$E511*(Input!$C$36/100)</f>
        <v>0</v>
      </c>
      <c r="F511" s="78" t="n">
        <f aca="false">-1*Salary_01!$I511</f>
        <v>-0</v>
      </c>
      <c r="G511" s="78" t="n">
        <f aca="true">IF(AND($B511&gt;Input!$C$45,$B511&lt;Input!$C$25),PMT(Input!$C$37/(100*12),(OFFSET($A$4,MATCH(Input!$C$25,$B$4:$B$1004,1),0,1,1)-OFFSET($A$4,MATCH(Input!$C$45,$B$4:$B$620,1),0,1,1)),$J$4,-1*Input!$C$38,1),0)</f>
        <v>-4423.65612820078</v>
      </c>
      <c r="H511" s="78" t="n">
        <f aca="false">IF($B511&lt;Input!$C$25,(($H510+$E511+$F511+$G511)*(1+Input!$C$37/(100*12))),0)</f>
        <v>137721.333507944</v>
      </c>
    </row>
    <row r="512" customFormat="false" ht="12.8" hidden="false" customHeight="false" outlineLevel="0" collapsed="false">
      <c r="A512" s="76" t="n">
        <v>508</v>
      </c>
      <c r="B512" s="77" t="n">
        <f aca="false">EOMONTH(Input!$C$7,A512)</f>
        <v>58379</v>
      </c>
      <c r="C512" s="76" t="n">
        <f aca="false">DATEDIF(Input!$C$23,$B512,"Y")</f>
        <v>82</v>
      </c>
      <c r="E512" s="78" t="n">
        <f aca="false">Salary_01!$E512*(Input!$C$36/100)</f>
        <v>0</v>
      </c>
      <c r="F512" s="78" t="n">
        <f aca="false">-1*Salary_01!$I512</f>
        <v>-0</v>
      </c>
      <c r="G512" s="78" t="n">
        <f aca="true">IF(AND($B512&gt;Input!$C$45,$B512&lt;Input!$C$25),PMT(Input!$C$37/(100*12),(OFFSET($A$4,MATCH(Input!$C$25,$B$4:$B$1004,1),0,1,1)-OFFSET($A$4,MATCH(Input!$C$45,$B$4:$B$620,1),0,1,1)),$J$4,-1*Input!$C$38,1),0)</f>
        <v>-4423.65612820078</v>
      </c>
      <c r="H512" s="78" t="n">
        <f aca="false">IF($B512&lt;Input!$C$25,(($H511+$E512+$F512+$G512)*(1+Input!$C$37/(100*12))),0)</f>
        <v>133853.084368826</v>
      </c>
    </row>
    <row r="513" customFormat="false" ht="12.8" hidden="false" customHeight="false" outlineLevel="0" collapsed="false">
      <c r="A513" s="76" t="n">
        <v>509</v>
      </c>
      <c r="B513" s="77" t="n">
        <f aca="false">EOMONTH(Input!$C$7,A513)</f>
        <v>58409</v>
      </c>
      <c r="C513" s="76" t="n">
        <f aca="false">DATEDIF(Input!$C$23,$B513,"Y")</f>
        <v>82</v>
      </c>
      <c r="E513" s="78" t="n">
        <f aca="false">Salary_01!$E513*(Input!$C$36/100)</f>
        <v>0</v>
      </c>
      <c r="F513" s="78" t="n">
        <f aca="false">-1*Salary_01!$I513</f>
        <v>-0</v>
      </c>
      <c r="G513" s="78" t="n">
        <f aca="true">IF(AND($B513&gt;Input!$C$45,$B513&lt;Input!$C$25),PMT(Input!$C$37/(100*12),(OFFSET($A$4,MATCH(Input!$C$25,$B$4:$B$1004,1),0,1,1)-OFFSET($A$4,MATCH(Input!$C$45,$B$4:$B$620,1),0,1,1)),$J$4,-1*Input!$C$38,1),0)</f>
        <v>-4423.65612820078</v>
      </c>
      <c r="H513" s="78" t="n">
        <f aca="false">IF($B513&lt;Input!$C$25,(($H512+$E513+$F513+$G513)*(1+Input!$C$37/(100*12))),0)</f>
        <v>129968.717524961</v>
      </c>
    </row>
    <row r="514" customFormat="false" ht="12.8" hidden="false" customHeight="false" outlineLevel="0" collapsed="false">
      <c r="A514" s="76" t="n">
        <v>510</v>
      </c>
      <c r="B514" s="77" t="n">
        <f aca="false">EOMONTH(Input!$C$7,A514)</f>
        <v>58440</v>
      </c>
      <c r="C514" s="76" t="n">
        <f aca="false">DATEDIF(Input!$C$23,$B514,"Y")</f>
        <v>82</v>
      </c>
      <c r="E514" s="78" t="n">
        <f aca="false">Salary_01!$E514*(Input!$C$36/100)</f>
        <v>0</v>
      </c>
      <c r="F514" s="78" t="n">
        <f aca="false">-1*Salary_01!$I514</f>
        <v>-0</v>
      </c>
      <c r="G514" s="78" t="n">
        <f aca="true">IF(AND($B514&gt;Input!$C$45,$B514&lt;Input!$C$25),PMT(Input!$C$37/(100*12),(OFFSET($A$4,MATCH(Input!$C$25,$B$4:$B$1004,1),0,1,1)-OFFSET($A$4,MATCH(Input!$C$45,$B$4:$B$620,1),0,1,1)),$J$4,-1*Input!$C$38,1),0)</f>
        <v>-4423.65612820078</v>
      </c>
      <c r="H514" s="78" t="n">
        <f aca="false">IF($B514&lt;Input!$C$25,(($H513+$E514+$F514+$G514)*(1+Input!$C$37/(100*12))),0)</f>
        <v>126068.165819247</v>
      </c>
    </row>
    <row r="515" customFormat="false" ht="12.8" hidden="false" customHeight="false" outlineLevel="0" collapsed="false">
      <c r="A515" s="76" t="n">
        <v>511</v>
      </c>
      <c r="B515" s="77" t="n">
        <f aca="false">EOMONTH(Input!$C$7,A515)</f>
        <v>58471</v>
      </c>
      <c r="C515" s="76" t="n">
        <f aca="false">DATEDIF(Input!$C$23,$B515,"Y")</f>
        <v>82</v>
      </c>
      <c r="E515" s="78" t="n">
        <f aca="false">Salary_01!$E515*(Input!$C$36/100)</f>
        <v>0</v>
      </c>
      <c r="F515" s="78" t="n">
        <f aca="false">-1*Salary_01!$I515</f>
        <v>-0</v>
      </c>
      <c r="G515" s="78" t="n">
        <f aca="true">IF(AND($B515&gt;Input!$C$45,$B515&lt;Input!$C$25),PMT(Input!$C$37/(100*12),(OFFSET($A$4,MATCH(Input!$C$25,$B$4:$B$1004,1),0,1,1)-OFFSET($A$4,MATCH(Input!$C$45,$B$4:$B$620,1),0,1,1)),$J$4,-1*Input!$C$38,1),0)</f>
        <v>-4423.65612820078</v>
      </c>
      <c r="H515" s="78" t="n">
        <f aca="false">IF($B515&lt;Input!$C$25,(($H514+$E515+$F515+$G515)*(1+Input!$C$37/(100*12))),0)</f>
        <v>122151.361814759</v>
      </c>
    </row>
    <row r="516" customFormat="false" ht="12.8" hidden="false" customHeight="false" outlineLevel="0" collapsed="false">
      <c r="A516" s="76" t="n">
        <v>512</v>
      </c>
      <c r="B516" s="77" t="n">
        <f aca="false">EOMONTH(Input!$C$7,A516)</f>
        <v>58500</v>
      </c>
      <c r="C516" s="76" t="n">
        <f aca="false">DATEDIF(Input!$C$23,$B516,"Y")</f>
        <v>82</v>
      </c>
      <c r="E516" s="78" t="n">
        <f aca="false">Salary_01!$E516*(Input!$C$36/100)</f>
        <v>0</v>
      </c>
      <c r="F516" s="78" t="n">
        <f aca="false">-1*Salary_01!$I516</f>
        <v>-0</v>
      </c>
      <c r="G516" s="78" t="n">
        <f aca="true">IF(AND($B516&gt;Input!$C$45,$B516&lt;Input!$C$25),PMT(Input!$C$37/(100*12),(OFFSET($A$4,MATCH(Input!$C$25,$B$4:$B$1004,1),0,1,1)-OFFSET($A$4,MATCH(Input!$C$45,$B$4:$B$620,1),0,1,1)),$J$4,-1*Input!$C$38,1),0)</f>
        <v>-4423.65612820078</v>
      </c>
      <c r="H516" s="78" t="n">
        <f aca="false">IF($B516&lt;Input!$C$25,(($H515+$E516+$F516+$G516)*(1+Input!$C$37/(100*12))),0)</f>
        <v>118218.237793585</v>
      </c>
    </row>
    <row r="517" customFormat="false" ht="12.8" hidden="false" customHeight="false" outlineLevel="0" collapsed="false">
      <c r="A517" s="76" t="n">
        <v>513</v>
      </c>
      <c r="B517" s="77" t="n">
        <f aca="false">EOMONTH(Input!$C$7,A517)</f>
        <v>58531</v>
      </c>
      <c r="C517" s="76" t="n">
        <f aca="false">DATEDIF(Input!$C$23,$B517,"Y")</f>
        <v>82</v>
      </c>
      <c r="E517" s="78" t="n">
        <f aca="false">Salary_01!$E517*(Input!$C$36/100)</f>
        <v>0</v>
      </c>
      <c r="F517" s="78" t="n">
        <f aca="false">-1*Salary_01!$I517</f>
        <v>-0</v>
      </c>
      <c r="G517" s="78" t="n">
        <f aca="true">IF(AND($B517&gt;Input!$C$45,$B517&lt;Input!$C$25),PMT(Input!$C$37/(100*12),(OFFSET($A$4,MATCH(Input!$C$25,$B$4:$B$1004,1),0,1,1)-OFFSET($A$4,MATCH(Input!$C$45,$B$4:$B$620,1),0,1,1)),$J$4,-1*Input!$C$38,1),0)</f>
        <v>-4423.65612820078</v>
      </c>
      <c r="H517" s="78" t="n">
        <f aca="false">IF($B517&lt;Input!$C$25,(($H516+$E517+$F517+$G517)*(1+Input!$C$37/(100*12))),0)</f>
        <v>114268.725755657</v>
      </c>
    </row>
    <row r="518" customFormat="false" ht="12.8" hidden="false" customHeight="false" outlineLevel="0" collapsed="false">
      <c r="A518" s="76" t="n">
        <v>514</v>
      </c>
      <c r="B518" s="77" t="n">
        <f aca="false">EOMONTH(Input!$C$7,A518)</f>
        <v>58561</v>
      </c>
      <c r="C518" s="76" t="n">
        <f aca="false">DATEDIF(Input!$C$23,$B518,"Y")</f>
        <v>82</v>
      </c>
      <c r="E518" s="78" t="n">
        <f aca="false">Salary_01!$E518*(Input!$C$36/100)</f>
        <v>0</v>
      </c>
      <c r="F518" s="78" t="n">
        <f aca="false">-1*Salary_01!$I518</f>
        <v>-0</v>
      </c>
      <c r="G518" s="78" t="n">
        <f aca="true">IF(AND($B518&gt;Input!$C$45,$B518&lt;Input!$C$25),PMT(Input!$C$37/(100*12),(OFFSET($A$4,MATCH(Input!$C$25,$B$4:$B$1004,1),0,1,1)-OFFSET($A$4,MATCH(Input!$C$45,$B$4:$B$620,1),0,1,1)),$J$4,-1*Input!$C$38,1),0)</f>
        <v>-4423.65612820078</v>
      </c>
      <c r="H518" s="78" t="n">
        <f aca="false">IF($B518&lt;Input!$C$25,(($H517+$E518+$F518+$G518)*(1+Input!$C$37/(100*12))),0)</f>
        <v>110302.75741757</v>
      </c>
    </row>
    <row r="519" customFormat="false" ht="12.8" hidden="false" customHeight="false" outlineLevel="0" collapsed="false">
      <c r="A519" s="76" t="n">
        <v>515</v>
      </c>
      <c r="B519" s="77" t="n">
        <f aca="false">EOMONTH(Input!$C$7,A519)</f>
        <v>58592</v>
      </c>
      <c r="C519" s="76" t="n">
        <f aca="false">DATEDIF(Input!$C$23,$B519,"Y")</f>
        <v>83</v>
      </c>
      <c r="E519" s="78" t="n">
        <f aca="false">Salary_01!$E519*(Input!$C$36/100)</f>
        <v>0</v>
      </c>
      <c r="F519" s="78" t="n">
        <f aca="false">-1*Salary_01!$I519</f>
        <v>-0</v>
      </c>
      <c r="G519" s="78" t="n">
        <f aca="true">IF(AND($B519&gt;Input!$C$45,$B519&lt;Input!$C$25),PMT(Input!$C$37/(100*12),(OFFSET($A$4,MATCH(Input!$C$25,$B$4:$B$1004,1),0,1,1)-OFFSET($A$4,MATCH(Input!$C$45,$B$4:$B$620,1),0,1,1)),$J$4,-1*Input!$C$38,1),0)</f>
        <v>-4423.65612820078</v>
      </c>
      <c r="H519" s="78" t="n">
        <f aca="false">IF($B519&lt;Input!$C$25,(($H518+$E519+$F519+$G519)*(1+Input!$C$37/(100*12))),0)</f>
        <v>106320.264211409</v>
      </c>
    </row>
    <row r="520" customFormat="false" ht="12.8" hidden="false" customHeight="false" outlineLevel="0" collapsed="false">
      <c r="A520" s="76" t="n">
        <v>516</v>
      </c>
      <c r="B520" s="77" t="n">
        <f aca="false">EOMONTH(Input!$C$7,A520)</f>
        <v>58622</v>
      </c>
      <c r="C520" s="76" t="n">
        <f aca="false">DATEDIF(Input!$C$23,$B520,"Y")</f>
        <v>83</v>
      </c>
      <c r="E520" s="78" t="n">
        <f aca="false">Salary_01!$E520*(Input!$C$36/100)</f>
        <v>0</v>
      </c>
      <c r="F520" s="78" t="n">
        <f aca="false">-1*Salary_01!$I520</f>
        <v>-0</v>
      </c>
      <c r="G520" s="78" t="n">
        <f aca="true">IF(AND($B520&gt;Input!$C$45,$B520&lt;Input!$C$25),PMT(Input!$C$37/(100*12),(OFFSET($A$4,MATCH(Input!$C$25,$B$4:$B$1004,1),0,1,1)-OFFSET($A$4,MATCH(Input!$C$45,$B$4:$B$620,1),0,1,1)),$J$4,-1*Input!$C$38,1),0)</f>
        <v>-4423.65612820078</v>
      </c>
      <c r="H520" s="78" t="n">
        <f aca="false">IF($B520&lt;Input!$C$25,(($H519+$E520+$F520+$G520)*(1+Input!$C$37/(100*12))),0)</f>
        <v>102321.177283555</v>
      </c>
    </row>
    <row r="521" customFormat="false" ht="12.8" hidden="false" customHeight="false" outlineLevel="0" collapsed="false">
      <c r="A521" s="76" t="n">
        <v>517</v>
      </c>
      <c r="B521" s="77" t="n">
        <f aca="false">EOMONTH(Input!$C$7,A521)</f>
        <v>58653</v>
      </c>
      <c r="C521" s="76" t="n">
        <f aca="false">DATEDIF(Input!$C$23,$B521,"Y")</f>
        <v>83</v>
      </c>
      <c r="E521" s="78" t="n">
        <f aca="false">Salary_01!$E521*(Input!$C$36/100)</f>
        <v>0</v>
      </c>
      <c r="F521" s="78" t="n">
        <f aca="false">-1*Salary_01!$I521</f>
        <v>-0</v>
      </c>
      <c r="G521" s="78" t="n">
        <f aca="true">IF(AND($B521&gt;Input!$C$45,$B521&lt;Input!$C$25),PMT(Input!$C$37/(100*12),(OFFSET($A$4,MATCH(Input!$C$25,$B$4:$B$1004,1),0,1,1)-OFFSET($A$4,MATCH(Input!$C$45,$B$4:$B$620,1),0,1,1)),$J$4,-1*Input!$C$38,1),0)</f>
        <v>-4423.65612820078</v>
      </c>
      <c r="H521" s="78" t="n">
        <f aca="false">IF($B521&lt;Input!$C$25,(($H520+$E521+$F521+$G521)*(1+Input!$C$37/(100*12))),0)</f>
        <v>98305.4274935012</v>
      </c>
    </row>
    <row r="522" customFormat="false" ht="12.8" hidden="false" customHeight="false" outlineLevel="0" collapsed="false">
      <c r="A522" s="76" t="n">
        <v>518</v>
      </c>
      <c r="B522" s="77" t="n">
        <f aca="false">EOMONTH(Input!$C$7,A522)</f>
        <v>58684</v>
      </c>
      <c r="C522" s="76" t="n">
        <f aca="false">DATEDIF(Input!$C$23,$B522,"Y")</f>
        <v>83</v>
      </c>
      <c r="E522" s="78" t="n">
        <f aca="false">Salary_01!$E522*(Input!$C$36/100)</f>
        <v>0</v>
      </c>
      <c r="F522" s="78" t="n">
        <f aca="false">-1*Salary_01!$I522</f>
        <v>-0</v>
      </c>
      <c r="G522" s="78" t="n">
        <f aca="true">IF(AND($B522&gt;Input!$C$45,$B522&lt;Input!$C$25),PMT(Input!$C$37/(100*12),(OFFSET($A$4,MATCH(Input!$C$25,$B$4:$B$1004,1),0,1,1)-OFFSET($A$4,MATCH(Input!$C$45,$B$4:$B$620,1),0,1,1)),$J$4,-1*Input!$C$38,1),0)</f>
        <v>-4423.65612820078</v>
      </c>
      <c r="H522" s="78" t="n">
        <f aca="false">IF($B522&lt;Input!$C$25,(($H521+$E522+$F522+$G522)*(1+Input!$C$37/(100*12))),0)</f>
        <v>94272.9454126558</v>
      </c>
    </row>
    <row r="523" customFormat="false" ht="12.8" hidden="false" customHeight="false" outlineLevel="0" collapsed="false">
      <c r="A523" s="76" t="n">
        <v>519</v>
      </c>
      <c r="B523" s="77" t="n">
        <f aca="false">EOMONTH(Input!$C$7,A523)</f>
        <v>58714</v>
      </c>
      <c r="C523" s="76" t="n">
        <f aca="false">DATEDIF(Input!$C$23,$B523,"Y")</f>
        <v>83</v>
      </c>
      <c r="E523" s="78" t="n">
        <f aca="false">Salary_01!$E523*(Input!$C$36/100)</f>
        <v>0</v>
      </c>
      <c r="F523" s="78" t="n">
        <f aca="false">-1*Salary_01!$I523</f>
        <v>-0</v>
      </c>
      <c r="G523" s="78" t="n">
        <f aca="true">IF(AND($B523&gt;Input!$C$45,$B523&lt;Input!$C$25),PMT(Input!$C$37/(100*12),(OFFSET($A$4,MATCH(Input!$C$25,$B$4:$B$1004,1),0,1,1)-OFFSET($A$4,MATCH(Input!$C$45,$B$4:$B$620,1),0,1,1)),$J$4,-1*Input!$C$38,1),0)</f>
        <v>-4423.65612820078</v>
      </c>
      <c r="H523" s="78" t="n">
        <f aca="false">IF($B523&lt;Input!$C$25,(($H522+$E523+$F523+$G523)*(1+Input!$C$37/(100*12))),0)</f>
        <v>90223.6613231403</v>
      </c>
    </row>
    <row r="524" customFormat="false" ht="12.8" hidden="false" customHeight="false" outlineLevel="0" collapsed="false">
      <c r="A524" s="76" t="n">
        <v>520</v>
      </c>
      <c r="B524" s="77" t="n">
        <f aca="false">EOMONTH(Input!$C$7,A524)</f>
        <v>58745</v>
      </c>
      <c r="C524" s="76" t="n">
        <f aca="false">DATEDIF(Input!$C$23,$B524,"Y")</f>
        <v>83</v>
      </c>
      <c r="E524" s="78" t="n">
        <f aca="false">Salary_01!$E524*(Input!$C$36/100)</f>
        <v>0</v>
      </c>
      <c r="F524" s="78" t="n">
        <f aca="false">-1*Salary_01!$I524</f>
        <v>-0</v>
      </c>
      <c r="G524" s="78" t="n">
        <f aca="true">IF(AND($B524&gt;Input!$C$45,$B524&lt;Input!$C$25),PMT(Input!$C$37/(100*12),(OFFSET($A$4,MATCH(Input!$C$25,$B$4:$B$1004,1),0,1,1)-OFFSET($A$4,MATCH(Input!$C$45,$B$4:$B$620,1),0,1,1)),$J$4,-1*Input!$C$38,1),0)</f>
        <v>-4423.65612820078</v>
      </c>
      <c r="H524" s="78" t="n">
        <f aca="false">IF($B524&lt;Input!$C$25,(($H523+$E524+$F524+$G524)*(1+Input!$C$37/(100*12))),0)</f>
        <v>86157.5052165851</v>
      </c>
    </row>
    <row r="525" customFormat="false" ht="12.8" hidden="false" customHeight="false" outlineLevel="0" collapsed="false">
      <c r="A525" s="76" t="n">
        <v>521</v>
      </c>
      <c r="B525" s="77" t="n">
        <f aca="false">EOMONTH(Input!$C$7,A525)</f>
        <v>58775</v>
      </c>
      <c r="C525" s="76" t="n">
        <f aca="false">DATEDIF(Input!$C$23,$B525,"Y")</f>
        <v>83</v>
      </c>
      <c r="E525" s="78" t="n">
        <f aca="false">Salary_01!$E525*(Input!$C$36/100)</f>
        <v>0</v>
      </c>
      <c r="F525" s="78" t="n">
        <f aca="false">-1*Salary_01!$I525</f>
        <v>-0</v>
      </c>
      <c r="G525" s="78" t="n">
        <f aca="true">IF(AND($B525&gt;Input!$C$45,$B525&lt;Input!$C$25),PMT(Input!$C$37/(100*12),(OFFSET($A$4,MATCH(Input!$C$25,$B$4:$B$1004,1),0,1,1)-OFFSET($A$4,MATCH(Input!$C$45,$B$4:$B$620,1),0,1,1)),$J$4,-1*Input!$C$38,1),0)</f>
        <v>-4423.65612820078</v>
      </c>
      <c r="H525" s="78" t="n">
        <f aca="false">IF($B525&lt;Input!$C$25,(($H524+$E525+$F525+$G525)*(1+Input!$C$37/(100*12))),0)</f>
        <v>82074.4067929192</v>
      </c>
    </row>
    <row r="526" customFormat="false" ht="12.8" hidden="false" customHeight="false" outlineLevel="0" collapsed="false">
      <c r="A526" s="76" t="n">
        <v>522</v>
      </c>
      <c r="B526" s="77" t="n">
        <f aca="false">EOMONTH(Input!$C$7,A526)</f>
        <v>58806</v>
      </c>
      <c r="C526" s="76" t="n">
        <f aca="false">DATEDIF(Input!$C$23,$B526,"Y")</f>
        <v>83</v>
      </c>
      <c r="E526" s="78" t="n">
        <f aca="false">Salary_01!$E526*(Input!$C$36/100)</f>
        <v>0</v>
      </c>
      <c r="F526" s="78" t="n">
        <f aca="false">-1*Salary_01!$I526</f>
        <v>-0</v>
      </c>
      <c r="G526" s="78" t="n">
        <f aca="true">IF(AND($B526&gt;Input!$C$45,$B526&lt;Input!$C$25),PMT(Input!$C$37/(100*12),(OFFSET($A$4,MATCH(Input!$C$25,$B$4:$B$1004,1),0,1,1)-OFFSET($A$4,MATCH(Input!$C$45,$B$4:$B$620,1),0,1,1)),$J$4,-1*Input!$C$38,1),0)</f>
        <v>-4423.65612820078</v>
      </c>
      <c r="H526" s="78" t="n">
        <f aca="false">IF($B526&lt;Input!$C$25,(($H525+$E526+$F526+$G526)*(1+Input!$C$37/(100*12))),0)</f>
        <v>77974.2954591548</v>
      </c>
    </row>
    <row r="527" customFormat="false" ht="12.8" hidden="false" customHeight="false" outlineLevel="0" collapsed="false">
      <c r="A527" s="76" t="n">
        <v>523</v>
      </c>
      <c r="B527" s="77" t="n">
        <f aca="false">EOMONTH(Input!$C$7,A527)</f>
        <v>58837</v>
      </c>
      <c r="C527" s="76" t="n">
        <f aca="false">DATEDIF(Input!$C$23,$B527,"Y")</f>
        <v>83</v>
      </c>
      <c r="E527" s="78" t="n">
        <f aca="false">Salary_01!$E527*(Input!$C$36/100)</f>
        <v>0</v>
      </c>
      <c r="F527" s="78" t="n">
        <f aca="false">-1*Salary_01!$I527</f>
        <v>-0</v>
      </c>
      <c r="G527" s="78" t="n">
        <f aca="true">IF(AND($B527&gt;Input!$C$45,$B527&lt;Input!$C$25),PMT(Input!$C$37/(100*12),(OFFSET($A$4,MATCH(Input!$C$25,$B$4:$B$1004,1),0,1,1)-OFFSET($A$4,MATCH(Input!$C$45,$B$4:$B$620,1),0,1,1)),$J$4,-1*Input!$C$38,1),0)</f>
        <v>-4423.65612820078</v>
      </c>
      <c r="H527" s="78" t="n">
        <f aca="false">IF($B527&lt;Input!$C$25,(($H526+$E527+$F527+$G527)*(1+Input!$C$37/(100*12))),0)</f>
        <v>73857.1003281663</v>
      </c>
    </row>
    <row r="528" customFormat="false" ht="12.8" hidden="false" customHeight="false" outlineLevel="0" collapsed="false">
      <c r="A528" s="76" t="n">
        <v>524</v>
      </c>
      <c r="B528" s="77" t="n">
        <f aca="false">EOMONTH(Input!$C$7,A528)</f>
        <v>58865</v>
      </c>
      <c r="C528" s="76" t="n">
        <f aca="false">DATEDIF(Input!$C$23,$B528,"Y")</f>
        <v>83</v>
      </c>
      <c r="E528" s="78" t="n">
        <f aca="false">Salary_01!$E528*(Input!$C$36/100)</f>
        <v>0</v>
      </c>
      <c r="F528" s="78" t="n">
        <f aca="false">-1*Salary_01!$I528</f>
        <v>-0</v>
      </c>
      <c r="G528" s="78" t="n">
        <f aca="true">IF(AND($B528&gt;Input!$C$45,$B528&lt;Input!$C$25),PMT(Input!$C$37/(100*12),(OFFSET($A$4,MATCH(Input!$C$25,$B$4:$B$1004,1),0,1,1)-OFFSET($A$4,MATCH(Input!$C$45,$B$4:$B$620,1),0,1,1)),$J$4,-1*Input!$C$38,1),0)</f>
        <v>-4423.65612820078</v>
      </c>
      <c r="H528" s="78" t="n">
        <f aca="false">IF($B528&lt;Input!$C$25,(($H527+$E528+$F528+$G528)*(1+Input!$C$37/(100*12))),0)</f>
        <v>69722.7502174654</v>
      </c>
    </row>
    <row r="529" customFormat="false" ht="12.8" hidden="false" customHeight="false" outlineLevel="0" collapsed="false">
      <c r="A529" s="76" t="n">
        <v>525</v>
      </c>
      <c r="B529" s="77" t="n">
        <f aca="false">EOMONTH(Input!$C$7,A529)</f>
        <v>58896</v>
      </c>
      <c r="C529" s="76" t="n">
        <f aca="false">DATEDIF(Input!$C$23,$B529,"Y")</f>
        <v>83</v>
      </c>
      <c r="E529" s="78" t="n">
        <f aca="false">Salary_01!$E529*(Input!$C$36/100)</f>
        <v>0</v>
      </c>
      <c r="F529" s="78" t="n">
        <f aca="false">-1*Salary_01!$I529</f>
        <v>-0</v>
      </c>
      <c r="G529" s="78" t="n">
        <f aca="true">IF(AND($B529&gt;Input!$C$45,$B529&lt;Input!$C$25),PMT(Input!$C$37/(100*12),(OFFSET($A$4,MATCH(Input!$C$25,$B$4:$B$1004,1),0,1,1)-OFFSET($A$4,MATCH(Input!$C$45,$B$4:$B$620,1),0,1,1)),$J$4,-1*Input!$C$38,1),0)</f>
        <v>-4423.65612820078</v>
      </c>
      <c r="H529" s="78" t="n">
        <f aca="false">IF($B529&lt;Input!$C$25,(($H528+$E529+$F529+$G529)*(1+Input!$C$37/(100*12))),0)</f>
        <v>65571.1736479699</v>
      </c>
    </row>
    <row r="530" customFormat="false" ht="12.8" hidden="false" customHeight="false" outlineLevel="0" collapsed="false">
      <c r="A530" s="76" t="n">
        <v>526</v>
      </c>
      <c r="B530" s="77" t="n">
        <f aca="false">EOMONTH(Input!$C$7,A530)</f>
        <v>58926</v>
      </c>
      <c r="C530" s="76" t="n">
        <f aca="false">DATEDIF(Input!$C$23,$B530,"Y")</f>
        <v>83</v>
      </c>
      <c r="E530" s="78" t="n">
        <f aca="false">Salary_01!$E530*(Input!$C$36/100)</f>
        <v>0</v>
      </c>
      <c r="F530" s="78" t="n">
        <f aca="false">-1*Salary_01!$I530</f>
        <v>-0</v>
      </c>
      <c r="G530" s="78" t="n">
        <f aca="true">IF(AND($B530&gt;Input!$C$45,$B530&lt;Input!$C$25),PMT(Input!$C$37/(100*12),(OFFSET($A$4,MATCH(Input!$C$25,$B$4:$B$1004,1),0,1,1)-OFFSET($A$4,MATCH(Input!$C$45,$B$4:$B$620,1),0,1,1)),$J$4,-1*Input!$C$38,1),0)</f>
        <v>-4423.65612820078</v>
      </c>
      <c r="H530" s="78" t="n">
        <f aca="false">IF($B530&lt;Input!$C$25,(($H529+$E530+$F530+$G530)*(1+Input!$C$37/(100*12))),0)</f>
        <v>61402.2988427682</v>
      </c>
    </row>
    <row r="531" customFormat="false" ht="12.8" hidden="false" customHeight="false" outlineLevel="0" collapsed="false">
      <c r="A531" s="76" t="n">
        <v>527</v>
      </c>
      <c r="B531" s="77" t="n">
        <f aca="false">EOMONTH(Input!$C$7,A531)</f>
        <v>58957</v>
      </c>
      <c r="C531" s="76" t="n">
        <f aca="false">DATEDIF(Input!$C$23,$B531,"Y")</f>
        <v>84</v>
      </c>
      <c r="E531" s="78" t="n">
        <f aca="false">Salary_01!$E531*(Input!$C$36/100)</f>
        <v>0</v>
      </c>
      <c r="F531" s="78" t="n">
        <f aca="false">-1*Salary_01!$I531</f>
        <v>-0</v>
      </c>
      <c r="G531" s="78" t="n">
        <f aca="true">IF(AND($B531&gt;Input!$C$45,$B531&lt;Input!$C$25),PMT(Input!$C$37/(100*12),(OFFSET($A$4,MATCH(Input!$C$25,$B$4:$B$1004,1),0,1,1)-OFFSET($A$4,MATCH(Input!$C$45,$B$4:$B$620,1),0,1,1)),$J$4,-1*Input!$C$38,1),0)</f>
        <v>-4423.65612820078</v>
      </c>
      <c r="H531" s="78" t="n">
        <f aca="false">IF($B531&lt;Input!$C$25,(($H530+$E531+$F531+$G531)*(1+Input!$C$37/(100*12))),0)</f>
        <v>57216.0537258781</v>
      </c>
    </row>
    <row r="532" customFormat="false" ht="12.8" hidden="false" customHeight="false" outlineLevel="0" collapsed="false">
      <c r="A532" s="76" t="n">
        <v>528</v>
      </c>
      <c r="B532" s="77" t="n">
        <f aca="false">EOMONTH(Input!$C$7,A532)</f>
        <v>58987</v>
      </c>
      <c r="C532" s="76" t="n">
        <f aca="false">DATEDIF(Input!$C$23,$B532,"Y")</f>
        <v>84</v>
      </c>
      <c r="E532" s="78" t="n">
        <f aca="false">Salary_01!$E532*(Input!$C$36/100)</f>
        <v>0</v>
      </c>
      <c r="F532" s="78" t="n">
        <f aca="false">-1*Salary_01!$I532</f>
        <v>-0</v>
      </c>
      <c r="G532" s="78" t="n">
        <f aca="true">IF(AND($B532&gt;Input!$C$45,$B532&lt;Input!$C$25),PMT(Input!$C$37/(100*12),(OFFSET($A$4,MATCH(Input!$C$25,$B$4:$B$1004,1),0,1,1)-OFFSET($A$4,MATCH(Input!$C$45,$B$4:$B$620,1),0,1,1)),$J$4,-1*Input!$C$38,1),0)</f>
        <v>-4423.65612820078</v>
      </c>
      <c r="H532" s="78" t="n">
        <f aca="false">IF($B532&lt;Input!$C$25,(($H531+$E532+$F532+$G532)*(1+Input!$C$37/(100*12))),0)</f>
        <v>53012.365921001</v>
      </c>
    </row>
    <row r="533" customFormat="false" ht="12.8" hidden="false" customHeight="false" outlineLevel="0" collapsed="false">
      <c r="A533" s="76" t="n">
        <v>529</v>
      </c>
      <c r="B533" s="77" t="n">
        <f aca="false">EOMONTH(Input!$C$7,A533)</f>
        <v>59018</v>
      </c>
      <c r="C533" s="76" t="n">
        <f aca="false">DATEDIF(Input!$C$23,$B533,"Y")</f>
        <v>84</v>
      </c>
      <c r="E533" s="78" t="n">
        <f aca="false">Salary_01!$E533*(Input!$C$36/100)</f>
        <v>0</v>
      </c>
      <c r="F533" s="78" t="n">
        <f aca="false">-1*Salary_01!$I533</f>
        <v>-0</v>
      </c>
      <c r="G533" s="78" t="n">
        <f aca="true">IF(AND($B533&gt;Input!$C$45,$B533&lt;Input!$C$25),PMT(Input!$C$37/(100*12),(OFFSET($A$4,MATCH(Input!$C$25,$B$4:$B$1004,1),0,1,1)-OFFSET($A$4,MATCH(Input!$C$45,$B$4:$B$620,1),0,1,1)),$J$4,-1*Input!$C$38,1),0)</f>
        <v>-4423.65612820078</v>
      </c>
      <c r="H533" s="78" t="n">
        <f aca="false">IF($B533&lt;Input!$C$25,(($H532+$E533+$F533+$G533)*(1+Input!$C$37/(100*12))),0)</f>
        <v>48791.1627502702</v>
      </c>
    </row>
    <row r="534" customFormat="false" ht="12.8" hidden="false" customHeight="false" outlineLevel="0" collapsed="false">
      <c r="A534" s="76" t="n">
        <v>530</v>
      </c>
      <c r="B534" s="77" t="n">
        <f aca="false">EOMONTH(Input!$C$7,A534)</f>
        <v>59049</v>
      </c>
      <c r="C534" s="76" t="n">
        <f aca="false">DATEDIF(Input!$C$23,$B534,"Y")</f>
        <v>84</v>
      </c>
      <c r="E534" s="78" t="n">
        <f aca="false">Salary_01!$E534*(Input!$C$36/100)</f>
        <v>0</v>
      </c>
      <c r="F534" s="78" t="n">
        <f aca="false">-1*Salary_01!$I534</f>
        <v>-0</v>
      </c>
      <c r="G534" s="78" t="n">
        <f aca="true">IF(AND($B534&gt;Input!$C$45,$B534&lt;Input!$C$25),PMT(Input!$C$37/(100*12),(OFFSET($A$4,MATCH(Input!$C$25,$B$4:$B$1004,1),0,1,1)-OFFSET($A$4,MATCH(Input!$C$45,$B$4:$B$620,1),0,1,1)),$J$4,-1*Input!$C$38,1),0)</f>
        <v>-4423.65612820078</v>
      </c>
      <c r="H534" s="78" t="n">
        <f aca="false">IF($B534&lt;Input!$C$25,(($H533+$E534+$F534+$G534)*(1+Input!$C$37/(100*12))),0)</f>
        <v>44552.3712329947</v>
      </c>
    </row>
    <row r="535" customFormat="false" ht="12.8" hidden="false" customHeight="false" outlineLevel="0" collapsed="false">
      <c r="A535" s="76" t="n">
        <v>531</v>
      </c>
      <c r="B535" s="77" t="n">
        <f aca="false">EOMONTH(Input!$C$7,A535)</f>
        <v>59079</v>
      </c>
      <c r="C535" s="76" t="n">
        <f aca="false">DATEDIF(Input!$C$23,$B535,"Y")</f>
        <v>84</v>
      </c>
      <c r="E535" s="78" t="n">
        <f aca="false">Salary_01!$E535*(Input!$C$36/100)</f>
        <v>0</v>
      </c>
      <c r="F535" s="78" t="n">
        <f aca="false">-1*Salary_01!$I535</f>
        <v>-0</v>
      </c>
      <c r="G535" s="78" t="n">
        <f aca="true">IF(AND($B535&gt;Input!$C$45,$B535&lt;Input!$C$25),PMT(Input!$C$37/(100*12),(OFFSET($A$4,MATCH(Input!$C$25,$B$4:$B$1004,1),0,1,1)-OFFSET($A$4,MATCH(Input!$C$45,$B$4:$B$620,1),0,1,1)),$J$4,-1*Input!$C$38,1),0)</f>
        <v>-4423.65612820078</v>
      </c>
      <c r="H535" s="78" t="n">
        <f aca="false">IF($B535&lt;Input!$C$25,(($H534+$E535+$F535+$G535)*(1+Input!$C$37/(100*12))),0)</f>
        <v>40295.9180843972</v>
      </c>
    </row>
    <row r="536" customFormat="false" ht="12.8" hidden="false" customHeight="false" outlineLevel="0" collapsed="false">
      <c r="A536" s="76" t="n">
        <v>532</v>
      </c>
      <c r="B536" s="77" t="n">
        <f aca="false">EOMONTH(Input!$C$7,A536)</f>
        <v>59110</v>
      </c>
      <c r="C536" s="76" t="n">
        <f aca="false">DATEDIF(Input!$C$23,$B536,"Y")</f>
        <v>84</v>
      </c>
      <c r="E536" s="78" t="n">
        <f aca="false">Salary_01!$E536*(Input!$C$36/100)</f>
        <v>0</v>
      </c>
      <c r="F536" s="78" t="n">
        <f aca="false">-1*Salary_01!$I536</f>
        <v>-0</v>
      </c>
      <c r="G536" s="78" t="n">
        <f aca="true">IF(AND($B536&gt;Input!$C$45,$B536&lt;Input!$C$25),PMT(Input!$C$37/(100*12),(OFFSET($A$4,MATCH(Input!$C$25,$B$4:$B$1004,1),0,1,1)-OFFSET($A$4,MATCH(Input!$C$45,$B$4:$B$620,1),0,1,1)),$J$4,-1*Input!$C$38,1),0)</f>
        <v>-4423.65612820078</v>
      </c>
      <c r="H536" s="78" t="n">
        <f aca="false">IF($B536&lt;Input!$C$25,(($H535+$E536+$F536+$G536)*(1+Input!$C$37/(100*12))),0)</f>
        <v>36021.7297143473</v>
      </c>
    </row>
    <row r="537" customFormat="false" ht="12.8" hidden="false" customHeight="false" outlineLevel="0" collapsed="false">
      <c r="A537" s="76" t="n">
        <v>533</v>
      </c>
      <c r="B537" s="77" t="n">
        <f aca="false">EOMONTH(Input!$C$7,A537)</f>
        <v>59140</v>
      </c>
      <c r="C537" s="76" t="n">
        <f aca="false">DATEDIF(Input!$C$23,$B537,"Y")</f>
        <v>84</v>
      </c>
      <c r="E537" s="78" t="n">
        <f aca="false">Salary_01!$E537*(Input!$C$36/100)</f>
        <v>0</v>
      </c>
      <c r="F537" s="78" t="n">
        <f aca="false">-1*Salary_01!$I537</f>
        <v>-0</v>
      </c>
      <c r="G537" s="78" t="n">
        <f aca="true">IF(AND($B537&gt;Input!$C$45,$B537&lt;Input!$C$25),PMT(Input!$C$37/(100*12),(OFFSET($A$4,MATCH(Input!$C$25,$B$4:$B$1004,1),0,1,1)-OFFSET($A$4,MATCH(Input!$C$45,$B$4:$B$620,1),0,1,1)),$J$4,-1*Input!$C$38,1),0)</f>
        <v>-4423.65612820078</v>
      </c>
      <c r="H537" s="78" t="n">
        <f aca="false">IF($B537&lt;Input!$C$25,(($H536+$E537+$F537+$G537)*(1+Input!$C$37/(100*12))),0)</f>
        <v>31729.7322260888</v>
      </c>
    </row>
    <row r="538" customFormat="false" ht="12.8" hidden="false" customHeight="false" outlineLevel="0" collapsed="false">
      <c r="A538" s="76" t="n">
        <v>534</v>
      </c>
      <c r="B538" s="77" t="n">
        <f aca="false">EOMONTH(Input!$C$7,A538)</f>
        <v>59171</v>
      </c>
      <c r="C538" s="76" t="n">
        <f aca="false">DATEDIF(Input!$C$23,$B538,"Y")</f>
        <v>84</v>
      </c>
      <c r="E538" s="78" t="n">
        <f aca="false">Salary_01!$E538*(Input!$C$36/100)</f>
        <v>0</v>
      </c>
      <c r="F538" s="78" t="n">
        <f aca="false">-1*Salary_01!$I538</f>
        <v>-0</v>
      </c>
      <c r="G538" s="78" t="n">
        <f aca="true">IF(AND($B538&gt;Input!$C$45,$B538&lt;Input!$C$25),PMT(Input!$C$37/(100*12),(OFFSET($A$4,MATCH(Input!$C$25,$B$4:$B$1004,1),0,1,1)-OFFSET($A$4,MATCH(Input!$C$45,$B$4:$B$620,1),0,1,1)),$J$4,-1*Input!$C$38,1),0)</f>
        <v>-4423.65612820078</v>
      </c>
      <c r="H538" s="78" t="n">
        <f aca="false">IF($B538&lt;Input!$C$25,(($H537+$E538+$F538+$G538)*(1+Input!$C$37/(100*12))),0)</f>
        <v>27419.8514149625</v>
      </c>
    </row>
    <row r="539" customFormat="false" ht="12.8" hidden="false" customHeight="false" outlineLevel="0" collapsed="false">
      <c r="A539" s="76" t="n">
        <v>535</v>
      </c>
      <c r="B539" s="77" t="n">
        <f aca="false">EOMONTH(Input!$C$7,A539)</f>
        <v>59202</v>
      </c>
      <c r="C539" s="76" t="n">
        <f aca="false">DATEDIF(Input!$C$23,$B539,"Y")</f>
        <v>84</v>
      </c>
      <c r="E539" s="78" t="n">
        <f aca="false">Salary_01!$E539*(Input!$C$36/100)</f>
        <v>0</v>
      </c>
      <c r="F539" s="78" t="n">
        <f aca="false">-1*Salary_01!$I539</f>
        <v>-0</v>
      </c>
      <c r="G539" s="78" t="n">
        <f aca="true">IF(AND($B539&gt;Input!$C$45,$B539&lt;Input!$C$25),PMT(Input!$C$37/(100*12),(OFFSET($A$4,MATCH(Input!$C$25,$B$4:$B$1004,1),0,1,1)-OFFSET($A$4,MATCH(Input!$C$45,$B$4:$B$620,1),0,1,1)),$J$4,-1*Input!$C$38,1),0)</f>
        <v>-4423.65612820078</v>
      </c>
      <c r="H539" s="78" t="n">
        <f aca="false">IF($B539&lt;Input!$C$25,(($H538+$E539+$F539+$G539)*(1+Input!$C$37/(100*12))),0)</f>
        <v>23092.0127671233</v>
      </c>
    </row>
    <row r="540" customFormat="false" ht="12.8" hidden="false" customHeight="false" outlineLevel="0" collapsed="false">
      <c r="A540" s="76" t="n">
        <v>536</v>
      </c>
      <c r="B540" s="77" t="n">
        <f aca="false">EOMONTH(Input!$C$7,A540)</f>
        <v>59230</v>
      </c>
      <c r="C540" s="76" t="n">
        <f aca="false">DATEDIF(Input!$C$23,$B540,"Y")</f>
        <v>84</v>
      </c>
      <c r="E540" s="78" t="n">
        <f aca="false">Salary_01!$E540*(Input!$C$36/100)</f>
        <v>0</v>
      </c>
      <c r="F540" s="78" t="n">
        <f aca="false">-1*Salary_01!$I540</f>
        <v>-0</v>
      </c>
      <c r="G540" s="78" t="n">
        <f aca="true">IF(AND($B540&gt;Input!$C$45,$B540&lt;Input!$C$25),PMT(Input!$C$37/(100*12),(OFFSET($A$4,MATCH(Input!$C$25,$B$4:$B$1004,1),0,1,1)-OFFSET($A$4,MATCH(Input!$C$45,$B$4:$B$620,1),0,1,1)),$J$4,-1*Input!$C$38,1),0)</f>
        <v>-4423.65612820078</v>
      </c>
      <c r="H540" s="78" t="n">
        <f aca="false">IF($B540&lt;Input!$C$25,(($H539+$E540+$F540+$G540)*(1+Input!$C$37/(100*12))),0)</f>
        <v>18746.1414582513</v>
      </c>
    </row>
    <row r="541" customFormat="false" ht="12.8" hidden="false" customHeight="false" outlineLevel="0" collapsed="false">
      <c r="A541" s="76" t="n">
        <v>537</v>
      </c>
      <c r="B541" s="77" t="n">
        <f aca="false">EOMONTH(Input!$C$7,A541)</f>
        <v>59261</v>
      </c>
      <c r="C541" s="76" t="n">
        <f aca="false">DATEDIF(Input!$C$23,$B541,"Y")</f>
        <v>84</v>
      </c>
      <c r="E541" s="78" t="n">
        <f aca="false">Salary_01!$E541*(Input!$C$36/100)</f>
        <v>0</v>
      </c>
      <c r="F541" s="78" t="n">
        <f aca="false">-1*Salary_01!$I541</f>
        <v>-0</v>
      </c>
      <c r="G541" s="78" t="n">
        <f aca="true">IF(AND($B541&gt;Input!$C$45,$B541&lt;Input!$C$25),PMT(Input!$C$37/(100*12),(OFFSET($A$4,MATCH(Input!$C$25,$B$4:$B$1004,1),0,1,1)-OFFSET($A$4,MATCH(Input!$C$45,$B$4:$B$620,1),0,1,1)),$J$4,-1*Input!$C$38,1),0)</f>
        <v>-4423.65612820078</v>
      </c>
      <c r="H541" s="78" t="n">
        <f aca="false">IF($B541&lt;Input!$C$25,(($H540+$E541+$F541+$G541)*(1+Input!$C$37/(100*12))),0)</f>
        <v>14382.1623522591</v>
      </c>
    </row>
    <row r="542" customFormat="false" ht="12.8" hidden="false" customHeight="false" outlineLevel="0" collapsed="false">
      <c r="A542" s="76" t="n">
        <v>538</v>
      </c>
      <c r="B542" s="77" t="n">
        <f aca="false">EOMONTH(Input!$C$7,A542)</f>
        <v>59291</v>
      </c>
      <c r="C542" s="76" t="n">
        <f aca="false">DATEDIF(Input!$C$23,$B542,"Y")</f>
        <v>84</v>
      </c>
      <c r="E542" s="78" t="n">
        <f aca="false">Salary_01!$E542*(Input!$C$36/100)</f>
        <v>0</v>
      </c>
      <c r="F542" s="78" t="n">
        <f aca="false">-1*Salary_01!$I542</f>
        <v>-0</v>
      </c>
      <c r="G542" s="78" t="n">
        <f aca="true">IF(AND($B542&gt;Input!$C$45,$B542&lt;Input!$C$25),PMT(Input!$C$37/(100*12),(OFFSET($A$4,MATCH(Input!$C$25,$B$4:$B$1004,1),0,1,1)-OFFSET($A$4,MATCH(Input!$C$45,$B$4:$B$620,1),0,1,1)),$J$4,-1*Input!$C$38,1),0)</f>
        <v>-4423.65612820078</v>
      </c>
      <c r="H542" s="78" t="n">
        <f aca="false">IF($B542&lt;Input!$C$25,(($H541+$E542+$F542+$G542)*(1+Input!$C$37/(100*12))),0)</f>
        <v>9999.9999999919</v>
      </c>
    </row>
    <row r="543" customFormat="false" ht="12.8" hidden="false" customHeight="false" outlineLevel="0" collapsed="false">
      <c r="A543" s="76" t="n">
        <v>539</v>
      </c>
      <c r="B543" s="77" t="n">
        <f aca="false">EOMONTH(Input!$C$7,A543)</f>
        <v>59322</v>
      </c>
      <c r="C543" s="76" t="n">
        <f aca="false">DATEDIF(Input!$C$23,$B543,"Y")</f>
        <v>85</v>
      </c>
      <c r="E543" s="78" t="n">
        <f aca="false">Salary_01!$E543*(Input!$C$36/100)</f>
        <v>0</v>
      </c>
      <c r="F543" s="78" t="n">
        <f aca="false">-1*Salary_01!$I543</f>
        <v>-0</v>
      </c>
      <c r="G543" s="78" t="n">
        <f aca="true">IF(AND($B543&gt;Input!$C$45,$B543&lt;Input!$C$25),PMT(Input!$C$37/(100*12),(OFFSET($A$4,MATCH(Input!$C$25,$B$4:$B$1004,1),0,1,1)-OFFSET($A$4,MATCH(Input!$C$45,$B$4:$B$620,1),0,1,1)),$J$4,-1*Input!$C$38,1),0)</f>
        <v>0</v>
      </c>
      <c r="H543" s="78" t="n">
        <f aca="false">IF($B543&lt;Input!$C$25,(($H542+$E543+$F543+$G543)*(1+Input!$C$37/(100*12))),0)</f>
        <v>0</v>
      </c>
    </row>
    <row r="544" customFormat="false" ht="12.8" hidden="false" customHeight="false" outlineLevel="0" collapsed="false">
      <c r="A544" s="76" t="n">
        <v>540</v>
      </c>
      <c r="B544" s="77" t="n">
        <f aca="false">EOMONTH(Input!$C$7,A544)</f>
        <v>59352</v>
      </c>
      <c r="C544" s="76" t="n">
        <f aca="false">DATEDIF(Input!$C$23,$B544,"Y")</f>
        <v>85</v>
      </c>
      <c r="E544" s="78" t="n">
        <f aca="false">Salary_01!$E544*(Input!$C$36/100)</f>
        <v>0</v>
      </c>
      <c r="F544" s="78" t="n">
        <f aca="false">-1*Salary_01!$I544</f>
        <v>-0</v>
      </c>
      <c r="G544" s="78" t="n">
        <f aca="true">IF(AND($B544&gt;Input!$C$45,$B544&lt;Input!$C$25),PMT(Input!$C$37/(100*12),(OFFSET($A$4,MATCH(Input!$C$25,$B$4:$B$1004,1),0,1,1)-OFFSET($A$4,MATCH(Input!$C$45,$B$4:$B$620,1),0,1,1)),$J$4,-1*Input!$C$38,1),0)</f>
        <v>0</v>
      </c>
      <c r="H544" s="78" t="n">
        <f aca="false">IF($B544&lt;Input!$C$25,(($H543+$E544+$F544+$G544)*(1+Input!$C$37/(100*12))),0)</f>
        <v>0</v>
      </c>
    </row>
    <row r="545" customFormat="false" ht="12.8" hidden="false" customHeight="false" outlineLevel="0" collapsed="false">
      <c r="A545" s="76" t="n">
        <v>541</v>
      </c>
      <c r="B545" s="77" t="n">
        <f aca="false">EOMONTH(Input!$C$7,A545)</f>
        <v>59383</v>
      </c>
      <c r="C545" s="76" t="n">
        <f aca="false">DATEDIF(Input!$C$23,$B545,"Y")</f>
        <v>85</v>
      </c>
      <c r="E545" s="78" t="n">
        <f aca="false">Salary_01!$E545*(Input!$C$36/100)</f>
        <v>0</v>
      </c>
      <c r="F545" s="78" t="n">
        <f aca="false">-1*Salary_01!$I545</f>
        <v>-0</v>
      </c>
      <c r="G545" s="78" t="n">
        <f aca="true">IF(AND($B545&gt;Input!$C$45,$B545&lt;Input!$C$25),PMT(Input!$C$37/(100*12),(OFFSET($A$4,MATCH(Input!$C$25,$B$4:$B$1004,1),0,1,1)-OFFSET($A$4,MATCH(Input!$C$45,$B$4:$B$620,1),0,1,1)),$J$4,-1*Input!$C$38,1),0)</f>
        <v>0</v>
      </c>
      <c r="H545" s="78" t="n">
        <f aca="false">IF($B545&lt;Input!$C$25,(($H544+$E545+$F545+$G545)*(1+Input!$C$37/(100*12))),0)</f>
        <v>0</v>
      </c>
    </row>
    <row r="546" customFormat="false" ht="12.8" hidden="false" customHeight="false" outlineLevel="0" collapsed="false">
      <c r="A546" s="76" t="n">
        <v>542</v>
      </c>
      <c r="B546" s="77" t="n">
        <f aca="false">EOMONTH(Input!$C$7,A546)</f>
        <v>59414</v>
      </c>
      <c r="C546" s="76" t="n">
        <f aca="false">DATEDIF(Input!$C$23,$B546,"Y")</f>
        <v>85</v>
      </c>
      <c r="E546" s="78" t="n">
        <f aca="false">Salary_01!$E546*(Input!$C$36/100)</f>
        <v>0</v>
      </c>
      <c r="F546" s="78" t="n">
        <f aca="false">-1*Salary_01!$I546</f>
        <v>-0</v>
      </c>
      <c r="G546" s="78" t="n">
        <f aca="true">IF(AND($B546&gt;Input!$C$45,$B546&lt;Input!$C$25),PMT(Input!$C$37/(100*12),(OFFSET($A$4,MATCH(Input!$C$25,$B$4:$B$1004,1),0,1,1)-OFFSET($A$4,MATCH(Input!$C$45,$B$4:$B$620,1),0,1,1)),$J$4,-1*Input!$C$38,1),0)</f>
        <v>0</v>
      </c>
      <c r="H546" s="78" t="n">
        <f aca="false">IF($B546&lt;Input!$C$25,(($H545+$E546+$F546+$G546)*(1+Input!$C$37/(100*12))),0)</f>
        <v>0</v>
      </c>
    </row>
    <row r="547" customFormat="false" ht="12.8" hidden="false" customHeight="false" outlineLevel="0" collapsed="false">
      <c r="A547" s="76" t="n">
        <v>543</v>
      </c>
      <c r="B547" s="77" t="n">
        <f aca="false">EOMONTH(Input!$C$7,A547)</f>
        <v>59444</v>
      </c>
      <c r="C547" s="76" t="n">
        <f aca="false">DATEDIF(Input!$C$23,$B547,"Y")</f>
        <v>85</v>
      </c>
      <c r="E547" s="78" t="n">
        <f aca="false">Salary_01!$E547*(Input!$C$36/100)</f>
        <v>0</v>
      </c>
      <c r="F547" s="78" t="n">
        <f aca="false">-1*Salary_01!$I547</f>
        <v>-0</v>
      </c>
      <c r="G547" s="78" t="n">
        <f aca="true">IF(AND($B547&gt;Input!$C$45,$B547&lt;Input!$C$25),PMT(Input!$C$37/(100*12),(OFFSET($A$4,MATCH(Input!$C$25,$B$4:$B$1004,1),0,1,1)-OFFSET($A$4,MATCH(Input!$C$45,$B$4:$B$620,1),0,1,1)),$J$4,-1*Input!$C$38,1),0)</f>
        <v>0</v>
      </c>
      <c r="H547" s="78" t="n">
        <f aca="false">IF($B547&lt;Input!$C$25,(($H546+$E547+$F547+$G547)*(1+Input!$C$37/(100*12))),0)</f>
        <v>0</v>
      </c>
    </row>
    <row r="548" customFormat="false" ht="12.8" hidden="false" customHeight="false" outlineLevel="0" collapsed="false">
      <c r="A548" s="76" t="n">
        <v>544</v>
      </c>
      <c r="B548" s="77" t="n">
        <f aca="false">EOMONTH(Input!$C$7,A548)</f>
        <v>59475</v>
      </c>
      <c r="C548" s="76" t="n">
        <f aca="false">DATEDIF(Input!$C$23,$B548,"Y")</f>
        <v>85</v>
      </c>
      <c r="E548" s="78" t="n">
        <f aca="false">Salary_01!$E548*(Input!$C$36/100)</f>
        <v>0</v>
      </c>
      <c r="F548" s="78" t="n">
        <f aca="false">-1*Salary_01!$I548</f>
        <v>-0</v>
      </c>
      <c r="G548" s="78" t="n">
        <f aca="true">IF(AND($B548&gt;Input!$C$45,$B548&lt;Input!$C$25),PMT(Input!$C$37/(100*12),(OFFSET($A$4,MATCH(Input!$C$25,$B$4:$B$1004,1),0,1,1)-OFFSET($A$4,MATCH(Input!$C$45,$B$4:$B$620,1),0,1,1)),$J$4,-1*Input!$C$38,1),0)</f>
        <v>0</v>
      </c>
      <c r="H548" s="78" t="n">
        <f aca="false">IF($B548&lt;Input!$C$25,(($H547+$E548+$F548+$G548)*(1+Input!$C$37/(100*12))),0)</f>
        <v>0</v>
      </c>
    </row>
    <row r="549" customFormat="false" ht="12.8" hidden="false" customHeight="false" outlineLevel="0" collapsed="false">
      <c r="A549" s="76" t="n">
        <v>545</v>
      </c>
      <c r="B549" s="77" t="n">
        <f aca="false">EOMONTH(Input!$C$7,A549)</f>
        <v>59505</v>
      </c>
      <c r="C549" s="76" t="n">
        <f aca="false">DATEDIF(Input!$C$23,$B549,"Y")</f>
        <v>85</v>
      </c>
      <c r="E549" s="78" t="n">
        <f aca="false">Salary_01!$E549*(Input!$C$36/100)</f>
        <v>0</v>
      </c>
      <c r="F549" s="78" t="n">
        <f aca="false">-1*Salary_01!$I549</f>
        <v>-0</v>
      </c>
      <c r="G549" s="78" t="n">
        <f aca="true">IF(AND($B549&gt;Input!$C$45,$B549&lt;Input!$C$25),PMT(Input!$C$37/(100*12),(OFFSET($A$4,MATCH(Input!$C$25,$B$4:$B$1004,1),0,1,1)-OFFSET($A$4,MATCH(Input!$C$45,$B$4:$B$620,1),0,1,1)),$J$4,-1*Input!$C$38,1),0)</f>
        <v>0</v>
      </c>
      <c r="H549" s="78" t="n">
        <f aca="false">IF($B549&lt;Input!$C$25,(($H548+$E549+$F549+$G549)*(1+Input!$C$37/(100*12))),0)</f>
        <v>0</v>
      </c>
    </row>
    <row r="550" customFormat="false" ht="12.8" hidden="false" customHeight="false" outlineLevel="0" collapsed="false">
      <c r="A550" s="76" t="n">
        <v>546</v>
      </c>
      <c r="B550" s="77" t="n">
        <f aca="false">EOMONTH(Input!$C$7,A550)</f>
        <v>59536</v>
      </c>
      <c r="C550" s="76" t="n">
        <f aca="false">DATEDIF(Input!$C$23,$B550,"Y")</f>
        <v>85</v>
      </c>
      <c r="E550" s="78" t="n">
        <f aca="false">Salary_01!$E550*(Input!$C$36/100)</f>
        <v>0</v>
      </c>
      <c r="F550" s="78" t="n">
        <f aca="false">-1*Salary_01!$I550</f>
        <v>-0</v>
      </c>
      <c r="G550" s="78" t="n">
        <f aca="true">IF(AND($B550&gt;Input!$C$45,$B550&lt;Input!$C$25),PMT(Input!$C$37/(100*12),(OFFSET($A$4,MATCH(Input!$C$25,$B$4:$B$1004,1),0,1,1)-OFFSET($A$4,MATCH(Input!$C$45,$B$4:$B$620,1),0,1,1)),$J$4,-1*Input!$C$38,1),0)</f>
        <v>0</v>
      </c>
      <c r="H550" s="78" t="n">
        <f aca="false">IF($B550&lt;Input!$C$25,(($H549+$E550+$F550+$G550)*(1+Input!$C$37/(100*12))),0)</f>
        <v>0</v>
      </c>
    </row>
    <row r="551" customFormat="false" ht="12.8" hidden="false" customHeight="false" outlineLevel="0" collapsed="false">
      <c r="A551" s="76" t="n">
        <v>547</v>
      </c>
      <c r="B551" s="77" t="n">
        <f aca="false">EOMONTH(Input!$C$7,A551)</f>
        <v>59567</v>
      </c>
      <c r="C551" s="76" t="n">
        <f aca="false">DATEDIF(Input!$C$23,$B551,"Y")</f>
        <v>85</v>
      </c>
      <c r="E551" s="78" t="n">
        <f aca="false">Salary_01!$E551*(Input!$C$36/100)</f>
        <v>0</v>
      </c>
      <c r="F551" s="78" t="n">
        <f aca="false">-1*Salary_01!$I551</f>
        <v>-0</v>
      </c>
      <c r="G551" s="78" t="n">
        <f aca="true">IF(AND($B551&gt;Input!$C$45,$B551&lt;Input!$C$25),PMT(Input!$C$37/(100*12),(OFFSET($A$4,MATCH(Input!$C$25,$B$4:$B$1004,1),0,1,1)-OFFSET($A$4,MATCH(Input!$C$45,$B$4:$B$620,1),0,1,1)),$J$4,-1*Input!$C$38,1),0)</f>
        <v>0</v>
      </c>
      <c r="H551" s="78" t="n">
        <f aca="false">IF($B551&lt;Input!$C$25,(($H550+$E551+$F551+$G551)*(1+Input!$C$37/(100*12))),0)</f>
        <v>0</v>
      </c>
    </row>
    <row r="552" customFormat="false" ht="12.8" hidden="false" customHeight="false" outlineLevel="0" collapsed="false">
      <c r="A552" s="76" t="n">
        <v>548</v>
      </c>
      <c r="B552" s="77" t="n">
        <f aca="false">EOMONTH(Input!$C$7,A552)</f>
        <v>59595</v>
      </c>
      <c r="C552" s="76" t="n">
        <f aca="false">DATEDIF(Input!$C$23,$B552,"Y")</f>
        <v>85</v>
      </c>
      <c r="E552" s="78" t="n">
        <f aca="false">Salary_01!$E552*(Input!$C$36/100)</f>
        <v>0</v>
      </c>
      <c r="F552" s="78" t="n">
        <f aca="false">-1*Salary_01!$I552</f>
        <v>-0</v>
      </c>
      <c r="G552" s="78" t="n">
        <f aca="true">IF(AND($B552&gt;Input!$C$45,$B552&lt;Input!$C$25),PMT(Input!$C$37/(100*12),(OFFSET($A$4,MATCH(Input!$C$25,$B$4:$B$1004,1),0,1,1)-OFFSET($A$4,MATCH(Input!$C$45,$B$4:$B$620,1),0,1,1)),$J$4,-1*Input!$C$38,1),0)</f>
        <v>0</v>
      </c>
      <c r="H552" s="78" t="n">
        <f aca="false">IF($B552&lt;Input!$C$25,(($H551+$E552+$F552+$G552)*(1+Input!$C$37/(100*12))),0)</f>
        <v>0</v>
      </c>
    </row>
    <row r="553" customFormat="false" ht="12.8" hidden="false" customHeight="false" outlineLevel="0" collapsed="false">
      <c r="A553" s="76" t="n">
        <v>549</v>
      </c>
      <c r="B553" s="77" t="n">
        <f aca="false">EOMONTH(Input!$C$7,A553)</f>
        <v>59626</v>
      </c>
      <c r="C553" s="76" t="n">
        <f aca="false">DATEDIF(Input!$C$23,$B553,"Y")</f>
        <v>85</v>
      </c>
      <c r="E553" s="78" t="n">
        <f aca="false">Salary_01!$E553*(Input!$C$36/100)</f>
        <v>0</v>
      </c>
      <c r="F553" s="78" t="n">
        <f aca="false">-1*Salary_01!$I553</f>
        <v>-0</v>
      </c>
      <c r="G553" s="78" t="n">
        <f aca="true">IF(AND($B553&gt;Input!$C$45,$B553&lt;Input!$C$25),PMT(Input!$C$37/(100*12),(OFFSET($A$4,MATCH(Input!$C$25,$B$4:$B$1004,1),0,1,1)-OFFSET($A$4,MATCH(Input!$C$45,$B$4:$B$620,1),0,1,1)),$J$4,-1*Input!$C$38,1),0)</f>
        <v>0</v>
      </c>
      <c r="H553" s="78" t="n">
        <f aca="false">IF($B553&lt;Input!$C$25,(($H552+$E553+$F553+$G553)*(1+Input!$C$37/(100*12))),0)</f>
        <v>0</v>
      </c>
    </row>
    <row r="554" customFormat="false" ht="12.8" hidden="false" customHeight="false" outlineLevel="0" collapsed="false">
      <c r="A554" s="76" t="n">
        <v>550</v>
      </c>
      <c r="B554" s="77" t="n">
        <f aca="false">EOMONTH(Input!$C$7,A554)</f>
        <v>59656</v>
      </c>
      <c r="C554" s="76" t="n">
        <f aca="false">DATEDIF(Input!$C$23,$B554,"Y")</f>
        <v>85</v>
      </c>
      <c r="E554" s="78" t="n">
        <f aca="false">Salary_01!$E554*(Input!$C$36/100)</f>
        <v>0</v>
      </c>
      <c r="F554" s="78" t="n">
        <f aca="false">-1*Salary_01!$I554</f>
        <v>-0</v>
      </c>
      <c r="G554" s="78" t="n">
        <f aca="true">IF(AND($B554&gt;Input!$C$45,$B554&lt;Input!$C$25),PMT(Input!$C$37/(100*12),(OFFSET($A$4,MATCH(Input!$C$25,$B$4:$B$1004,1),0,1,1)-OFFSET($A$4,MATCH(Input!$C$45,$B$4:$B$620,1),0,1,1)),$J$4,-1*Input!$C$38,1),0)</f>
        <v>0</v>
      </c>
      <c r="H554" s="78" t="n">
        <f aca="false">IF($B554&lt;Input!$C$25,(($H553+$E554+$F554+$G554)*(1+Input!$C$37/(100*12))),0)</f>
        <v>0</v>
      </c>
    </row>
    <row r="555" customFormat="false" ht="12.8" hidden="false" customHeight="false" outlineLevel="0" collapsed="false">
      <c r="A555" s="76" t="n">
        <v>551</v>
      </c>
      <c r="B555" s="77" t="n">
        <f aca="false">EOMONTH(Input!$C$7,A555)</f>
        <v>59687</v>
      </c>
      <c r="C555" s="76" t="n">
        <f aca="false">DATEDIF(Input!$C$23,$B555,"Y")</f>
        <v>86</v>
      </c>
      <c r="E555" s="78" t="n">
        <f aca="false">Salary_01!$E555*(Input!$C$36/100)</f>
        <v>0</v>
      </c>
      <c r="F555" s="78" t="n">
        <f aca="false">-1*Salary_01!$I555</f>
        <v>-0</v>
      </c>
      <c r="G555" s="78" t="n">
        <f aca="true">IF(AND($B555&gt;Input!$C$45,$B555&lt;Input!$C$25),PMT(Input!$C$37/(100*12),(OFFSET($A$4,MATCH(Input!$C$25,$B$4:$B$1004,1),0,1,1)-OFFSET($A$4,MATCH(Input!$C$45,$B$4:$B$620,1),0,1,1)),$J$4,-1*Input!$C$38,1),0)</f>
        <v>0</v>
      </c>
      <c r="H555" s="78" t="n">
        <f aca="false">IF($B555&lt;Input!$C$25,(($H554+$E555+$F555+$G555)*(1+Input!$C$37/(100*12))),0)</f>
        <v>0</v>
      </c>
    </row>
    <row r="556" customFormat="false" ht="12.8" hidden="false" customHeight="false" outlineLevel="0" collapsed="false">
      <c r="A556" s="76" t="n">
        <v>552</v>
      </c>
      <c r="B556" s="77" t="n">
        <f aca="false">EOMONTH(Input!$C$7,A556)</f>
        <v>59717</v>
      </c>
      <c r="C556" s="76" t="n">
        <f aca="false">DATEDIF(Input!$C$23,$B556,"Y")</f>
        <v>86</v>
      </c>
      <c r="E556" s="78" t="n">
        <f aca="false">Salary_01!$E556*(Input!$C$36/100)</f>
        <v>0</v>
      </c>
      <c r="F556" s="78" t="n">
        <f aca="false">-1*Salary_01!$I556</f>
        <v>-0</v>
      </c>
      <c r="G556" s="78" t="n">
        <f aca="true">IF(AND($B556&gt;Input!$C$45,$B556&lt;Input!$C$25),PMT(Input!$C$37/(100*12),(OFFSET($A$4,MATCH(Input!$C$25,$B$4:$B$1004,1),0,1,1)-OFFSET($A$4,MATCH(Input!$C$45,$B$4:$B$620,1),0,1,1)),$J$4,-1*Input!$C$38,1),0)</f>
        <v>0</v>
      </c>
      <c r="H556" s="78" t="n">
        <f aca="false">IF($B556&lt;Input!$C$25,(($H555+$E556+$F556+$G556)*(1+Input!$C$37/(100*12))),0)</f>
        <v>0</v>
      </c>
    </row>
    <row r="557" customFormat="false" ht="12.8" hidden="false" customHeight="false" outlineLevel="0" collapsed="false">
      <c r="A557" s="76" t="n">
        <v>553</v>
      </c>
      <c r="B557" s="77" t="n">
        <f aca="false">EOMONTH(Input!$C$7,A557)</f>
        <v>59748</v>
      </c>
      <c r="C557" s="76" t="n">
        <f aca="false">DATEDIF(Input!$C$23,$B557,"Y")</f>
        <v>86</v>
      </c>
      <c r="E557" s="78" t="n">
        <f aca="false">Salary_01!$E557*(Input!$C$36/100)</f>
        <v>0</v>
      </c>
      <c r="F557" s="78" t="n">
        <f aca="false">-1*Salary_01!$I557</f>
        <v>-0</v>
      </c>
      <c r="G557" s="78" t="n">
        <f aca="true">IF(AND($B557&gt;Input!$C$45,$B557&lt;Input!$C$25),PMT(Input!$C$37/(100*12),(OFFSET($A$4,MATCH(Input!$C$25,$B$4:$B$1004,1),0,1,1)-OFFSET($A$4,MATCH(Input!$C$45,$B$4:$B$620,1),0,1,1)),$J$4,-1*Input!$C$38,1),0)</f>
        <v>0</v>
      </c>
      <c r="H557" s="78" t="n">
        <f aca="false">IF($B557&lt;Input!$C$25,(($H556+$E557+$F557+$G557)*(1+Input!$C$37/(100*12))),0)</f>
        <v>0</v>
      </c>
    </row>
    <row r="558" customFormat="false" ht="12.8" hidden="false" customHeight="false" outlineLevel="0" collapsed="false">
      <c r="A558" s="76" t="n">
        <v>554</v>
      </c>
      <c r="B558" s="77" t="n">
        <f aca="false">EOMONTH(Input!$C$7,A558)</f>
        <v>59779</v>
      </c>
      <c r="C558" s="76" t="n">
        <f aca="false">DATEDIF(Input!$C$23,$B558,"Y")</f>
        <v>86</v>
      </c>
      <c r="E558" s="78" t="n">
        <f aca="false">Salary_01!$E558*(Input!$C$36/100)</f>
        <v>0</v>
      </c>
      <c r="F558" s="78" t="n">
        <f aca="false">-1*Salary_01!$I558</f>
        <v>-0</v>
      </c>
      <c r="G558" s="78" t="n">
        <f aca="true">IF(AND($B558&gt;Input!$C$45,$B558&lt;Input!$C$25),PMT(Input!$C$37/(100*12),(OFFSET($A$4,MATCH(Input!$C$25,$B$4:$B$1004,1),0,1,1)-OFFSET($A$4,MATCH(Input!$C$45,$B$4:$B$620,1),0,1,1)),$J$4,-1*Input!$C$38,1),0)</f>
        <v>0</v>
      </c>
      <c r="H558" s="78" t="n">
        <f aca="false">IF($B558&lt;Input!$C$25,(($H557+$E558+$F558+$G558)*(1+Input!$C$37/(100*12))),0)</f>
        <v>0</v>
      </c>
    </row>
    <row r="559" customFormat="false" ht="12.8" hidden="false" customHeight="false" outlineLevel="0" collapsed="false">
      <c r="A559" s="76" t="n">
        <v>555</v>
      </c>
      <c r="B559" s="77" t="n">
        <f aca="false">EOMONTH(Input!$C$7,A559)</f>
        <v>59809</v>
      </c>
      <c r="C559" s="76" t="n">
        <f aca="false">DATEDIF(Input!$C$23,$B559,"Y")</f>
        <v>86</v>
      </c>
      <c r="E559" s="78" t="n">
        <f aca="false">Salary_01!$E559*(Input!$C$36/100)</f>
        <v>0</v>
      </c>
      <c r="F559" s="78" t="n">
        <f aca="false">-1*Salary_01!$I559</f>
        <v>-0</v>
      </c>
      <c r="G559" s="78" t="n">
        <f aca="true">IF(AND($B559&gt;Input!$C$45,$B559&lt;Input!$C$25),PMT(Input!$C$37/(100*12),(OFFSET($A$4,MATCH(Input!$C$25,$B$4:$B$1004,1),0,1,1)-OFFSET($A$4,MATCH(Input!$C$45,$B$4:$B$620,1),0,1,1)),$J$4,-1*Input!$C$38,1),0)</f>
        <v>0</v>
      </c>
      <c r="H559" s="78" t="n">
        <f aca="false">IF($B559&lt;Input!$C$25,(($H558+$E559+$F559+$G559)*(1+Input!$C$37/(100*12))),0)</f>
        <v>0</v>
      </c>
    </row>
    <row r="560" customFormat="false" ht="12.8" hidden="false" customHeight="false" outlineLevel="0" collapsed="false">
      <c r="A560" s="76" t="n">
        <v>556</v>
      </c>
      <c r="B560" s="77" t="n">
        <f aca="false">EOMONTH(Input!$C$7,A560)</f>
        <v>59840</v>
      </c>
      <c r="C560" s="76" t="n">
        <f aca="false">DATEDIF(Input!$C$23,$B560,"Y")</f>
        <v>86</v>
      </c>
      <c r="E560" s="78" t="n">
        <f aca="false">Salary_01!$E560*(Input!$C$36/100)</f>
        <v>0</v>
      </c>
      <c r="F560" s="78" t="n">
        <f aca="false">-1*Salary_01!$I560</f>
        <v>-0</v>
      </c>
      <c r="G560" s="78" t="n">
        <f aca="true">IF(AND($B560&gt;Input!$C$45,$B560&lt;Input!$C$25),PMT(Input!$C$37/(100*12),(OFFSET($A$4,MATCH(Input!$C$25,$B$4:$B$1004,1),0,1,1)-OFFSET($A$4,MATCH(Input!$C$45,$B$4:$B$620,1),0,1,1)),$J$4,-1*Input!$C$38,1),0)</f>
        <v>0</v>
      </c>
      <c r="H560" s="78" t="n">
        <f aca="false">IF($B560&lt;Input!$C$25,(($H559+$E560+$F560+$G560)*(1+Input!$C$37/(100*12))),0)</f>
        <v>0</v>
      </c>
    </row>
    <row r="561" customFormat="false" ht="12.8" hidden="false" customHeight="false" outlineLevel="0" collapsed="false">
      <c r="A561" s="76" t="n">
        <v>557</v>
      </c>
      <c r="B561" s="77" t="n">
        <f aca="false">EOMONTH(Input!$C$7,A561)</f>
        <v>59870</v>
      </c>
      <c r="C561" s="76" t="n">
        <f aca="false">DATEDIF(Input!$C$23,$B561,"Y")</f>
        <v>86</v>
      </c>
      <c r="E561" s="78" t="n">
        <f aca="false">Salary_01!$E561*(Input!$C$36/100)</f>
        <v>0</v>
      </c>
      <c r="F561" s="78" t="n">
        <f aca="false">-1*Salary_01!$I561</f>
        <v>-0</v>
      </c>
      <c r="G561" s="78" t="n">
        <f aca="true">IF(AND($B561&gt;Input!$C$45,$B561&lt;Input!$C$25),PMT(Input!$C$37/(100*12),(OFFSET($A$4,MATCH(Input!$C$25,$B$4:$B$1004,1),0,1,1)-OFFSET($A$4,MATCH(Input!$C$45,$B$4:$B$620,1),0,1,1)),$J$4,-1*Input!$C$38,1),0)</f>
        <v>0</v>
      </c>
      <c r="H561" s="78" t="n">
        <f aca="false">IF($B561&lt;Input!$C$25,(($H560+$E561+$F561+$G561)*(1+Input!$C$37/(100*12))),0)</f>
        <v>0</v>
      </c>
    </row>
    <row r="562" customFormat="false" ht="12.8" hidden="false" customHeight="false" outlineLevel="0" collapsed="false">
      <c r="A562" s="76" t="n">
        <v>558</v>
      </c>
      <c r="B562" s="77" t="n">
        <f aca="false">EOMONTH(Input!$C$7,A562)</f>
        <v>59901</v>
      </c>
      <c r="C562" s="76" t="n">
        <f aca="false">DATEDIF(Input!$C$23,$B562,"Y")</f>
        <v>86</v>
      </c>
      <c r="E562" s="78" t="n">
        <f aca="false">Salary_01!$E562*(Input!$C$36/100)</f>
        <v>0</v>
      </c>
      <c r="F562" s="78" t="n">
        <f aca="false">-1*Salary_01!$I562</f>
        <v>-0</v>
      </c>
      <c r="G562" s="78" t="n">
        <f aca="true">IF(AND($B562&gt;Input!$C$45,$B562&lt;Input!$C$25),PMT(Input!$C$37/(100*12),(OFFSET($A$4,MATCH(Input!$C$25,$B$4:$B$1004,1),0,1,1)-OFFSET($A$4,MATCH(Input!$C$45,$B$4:$B$620,1),0,1,1)),$J$4,-1*Input!$C$38,1),0)</f>
        <v>0</v>
      </c>
      <c r="H562" s="78" t="n">
        <f aca="false">IF($B562&lt;Input!$C$25,(($H561+$E562+$F562+$G562)*(1+Input!$C$37/(100*12))),0)</f>
        <v>0</v>
      </c>
    </row>
    <row r="563" customFormat="false" ht="12.8" hidden="false" customHeight="false" outlineLevel="0" collapsed="false">
      <c r="A563" s="76" t="n">
        <v>559</v>
      </c>
      <c r="B563" s="77" t="n">
        <f aca="false">EOMONTH(Input!$C$7,A563)</f>
        <v>59932</v>
      </c>
      <c r="C563" s="76" t="n">
        <f aca="false">DATEDIF(Input!$C$23,$B563,"Y")</f>
        <v>86</v>
      </c>
      <c r="E563" s="78" t="n">
        <f aca="false">Salary_01!$E563*(Input!$C$36/100)</f>
        <v>0</v>
      </c>
      <c r="F563" s="78" t="n">
        <f aca="false">-1*Salary_01!$I563</f>
        <v>-0</v>
      </c>
      <c r="G563" s="78" t="n">
        <f aca="true">IF(AND($B563&gt;Input!$C$45,$B563&lt;Input!$C$25),PMT(Input!$C$37/(100*12),(OFFSET($A$4,MATCH(Input!$C$25,$B$4:$B$1004,1),0,1,1)-OFFSET($A$4,MATCH(Input!$C$45,$B$4:$B$620,1),0,1,1)),$J$4,-1*Input!$C$38,1),0)</f>
        <v>0</v>
      </c>
      <c r="H563" s="78" t="n">
        <f aca="false">IF($B563&lt;Input!$C$25,(($H562+$E563+$F563+$G563)*(1+Input!$C$37/(100*12))),0)</f>
        <v>0</v>
      </c>
    </row>
    <row r="564" customFormat="false" ht="12.8" hidden="false" customHeight="false" outlineLevel="0" collapsed="false">
      <c r="A564" s="76" t="n">
        <v>560</v>
      </c>
      <c r="B564" s="77" t="n">
        <f aca="false">EOMONTH(Input!$C$7,A564)</f>
        <v>59961</v>
      </c>
      <c r="C564" s="76" t="n">
        <f aca="false">DATEDIF(Input!$C$23,$B564,"Y")</f>
        <v>86</v>
      </c>
      <c r="E564" s="78" t="n">
        <f aca="false">Salary_01!$E564*(Input!$C$36/100)</f>
        <v>0</v>
      </c>
      <c r="F564" s="78" t="n">
        <f aca="false">-1*Salary_01!$I564</f>
        <v>-0</v>
      </c>
      <c r="G564" s="78" t="n">
        <f aca="true">IF(AND($B564&gt;Input!$C$45,$B564&lt;Input!$C$25),PMT(Input!$C$37/(100*12),(OFFSET($A$4,MATCH(Input!$C$25,$B$4:$B$1004,1),0,1,1)-OFFSET($A$4,MATCH(Input!$C$45,$B$4:$B$620,1),0,1,1)),$J$4,-1*Input!$C$38,1),0)</f>
        <v>0</v>
      </c>
      <c r="H564" s="78" t="n">
        <f aca="false">IF($B564&lt;Input!$C$25,(($H563+$E564+$F564+$G564)*(1+Input!$C$37/(100*12))),0)</f>
        <v>0</v>
      </c>
    </row>
    <row r="565" customFormat="false" ht="12.8" hidden="false" customHeight="false" outlineLevel="0" collapsed="false">
      <c r="A565" s="76" t="n">
        <v>561</v>
      </c>
      <c r="B565" s="77" t="n">
        <f aca="false">EOMONTH(Input!$C$7,A565)</f>
        <v>59992</v>
      </c>
      <c r="C565" s="76" t="n">
        <f aca="false">DATEDIF(Input!$C$23,$B565,"Y")</f>
        <v>86</v>
      </c>
      <c r="E565" s="78" t="n">
        <f aca="false">Salary_01!$E565*(Input!$C$36/100)</f>
        <v>0</v>
      </c>
      <c r="F565" s="78" t="n">
        <f aca="false">-1*Salary_01!$I565</f>
        <v>-0</v>
      </c>
      <c r="G565" s="78" t="n">
        <f aca="true">IF(AND($B565&gt;Input!$C$45,$B565&lt;Input!$C$25),PMT(Input!$C$37/(100*12),(OFFSET($A$4,MATCH(Input!$C$25,$B$4:$B$1004,1),0,1,1)-OFFSET($A$4,MATCH(Input!$C$45,$B$4:$B$620,1),0,1,1)),$J$4,-1*Input!$C$38,1),0)</f>
        <v>0</v>
      </c>
      <c r="H565" s="78" t="n">
        <f aca="false">IF($B565&lt;Input!$C$25,(($H564+$E565+$F565+$G565)*(1+Input!$C$37/(100*12))),0)</f>
        <v>0</v>
      </c>
    </row>
    <row r="566" customFormat="false" ht="12.8" hidden="false" customHeight="false" outlineLevel="0" collapsed="false">
      <c r="A566" s="76" t="n">
        <v>562</v>
      </c>
      <c r="B566" s="77" t="n">
        <f aca="false">EOMONTH(Input!$C$7,A566)</f>
        <v>60022</v>
      </c>
      <c r="C566" s="76" t="n">
        <f aca="false">DATEDIF(Input!$C$23,$B566,"Y")</f>
        <v>86</v>
      </c>
      <c r="E566" s="78" t="n">
        <f aca="false">Salary_01!$E566*(Input!$C$36/100)</f>
        <v>0</v>
      </c>
      <c r="F566" s="78" t="n">
        <f aca="false">-1*Salary_01!$I566</f>
        <v>-0</v>
      </c>
      <c r="G566" s="78" t="n">
        <f aca="true">IF(AND($B566&gt;Input!$C$45,$B566&lt;Input!$C$25),PMT(Input!$C$37/(100*12),(OFFSET($A$4,MATCH(Input!$C$25,$B$4:$B$1004,1),0,1,1)-OFFSET($A$4,MATCH(Input!$C$45,$B$4:$B$620,1),0,1,1)),$J$4,-1*Input!$C$38,1),0)</f>
        <v>0</v>
      </c>
      <c r="H566" s="78" t="n">
        <f aca="false">IF($B566&lt;Input!$C$25,(($H565+$E566+$F566+$G566)*(1+Input!$C$37/(100*12))),0)</f>
        <v>0</v>
      </c>
    </row>
    <row r="567" customFormat="false" ht="12.8" hidden="false" customHeight="false" outlineLevel="0" collapsed="false">
      <c r="A567" s="76" t="n">
        <v>563</v>
      </c>
      <c r="B567" s="77" t="n">
        <f aca="false">EOMONTH(Input!$C$7,A567)</f>
        <v>60053</v>
      </c>
      <c r="C567" s="76" t="n">
        <f aca="false">DATEDIF(Input!$C$23,$B567,"Y")</f>
        <v>87</v>
      </c>
      <c r="E567" s="78" t="n">
        <f aca="false">Salary_01!$E567*(Input!$C$36/100)</f>
        <v>0</v>
      </c>
      <c r="F567" s="78" t="n">
        <f aca="false">-1*Salary_01!$I567</f>
        <v>-0</v>
      </c>
      <c r="G567" s="78" t="n">
        <f aca="true">IF(AND($B567&gt;Input!$C$45,$B567&lt;Input!$C$25),PMT(Input!$C$37/(100*12),(OFFSET($A$4,MATCH(Input!$C$25,$B$4:$B$1004,1),0,1,1)-OFFSET($A$4,MATCH(Input!$C$45,$B$4:$B$620,1),0,1,1)),$J$4,-1*Input!$C$38,1),0)</f>
        <v>0</v>
      </c>
      <c r="H567" s="78" t="n">
        <f aca="false">IF($B567&lt;Input!$C$25,(($H566+$E567+$F567+$G567)*(1+Input!$C$37/(100*12))),0)</f>
        <v>0</v>
      </c>
    </row>
    <row r="568" customFormat="false" ht="12.8" hidden="false" customHeight="false" outlineLevel="0" collapsed="false">
      <c r="A568" s="76" t="n">
        <v>564</v>
      </c>
      <c r="B568" s="77" t="n">
        <f aca="false">EOMONTH(Input!$C$7,A568)</f>
        <v>60083</v>
      </c>
      <c r="C568" s="76" t="n">
        <f aca="false">DATEDIF(Input!$C$23,$B568,"Y")</f>
        <v>87</v>
      </c>
      <c r="E568" s="78" t="n">
        <f aca="false">Salary_01!$E568*(Input!$C$36/100)</f>
        <v>0</v>
      </c>
      <c r="F568" s="78" t="n">
        <f aca="false">-1*Salary_01!$I568</f>
        <v>-0</v>
      </c>
      <c r="G568" s="78" t="n">
        <f aca="true">IF(AND($B568&gt;Input!$C$45,$B568&lt;Input!$C$25),PMT(Input!$C$37/(100*12),(OFFSET($A$4,MATCH(Input!$C$25,$B$4:$B$1004,1),0,1,1)-OFFSET($A$4,MATCH(Input!$C$45,$B$4:$B$620,1),0,1,1)),$J$4,-1*Input!$C$38,1),0)</f>
        <v>0</v>
      </c>
      <c r="H568" s="78" t="n">
        <f aca="false">IF($B568&lt;Input!$C$25,(($H567+$E568+$F568+$G568)*(1+Input!$C$37/(100*12))),0)</f>
        <v>0</v>
      </c>
    </row>
    <row r="569" customFormat="false" ht="12.8" hidden="false" customHeight="false" outlineLevel="0" collapsed="false">
      <c r="A569" s="76" t="n">
        <v>565</v>
      </c>
      <c r="B569" s="77" t="n">
        <f aca="false">EOMONTH(Input!$C$7,A569)</f>
        <v>60114</v>
      </c>
      <c r="C569" s="76" t="n">
        <f aca="false">DATEDIF(Input!$C$23,$B569,"Y")</f>
        <v>87</v>
      </c>
      <c r="E569" s="78" t="n">
        <f aca="false">Salary_01!$E569*(Input!$C$36/100)</f>
        <v>0</v>
      </c>
      <c r="F569" s="78" t="n">
        <f aca="false">-1*Salary_01!$I569</f>
        <v>-0</v>
      </c>
      <c r="G569" s="78" t="n">
        <f aca="true">IF(AND($B569&gt;Input!$C$45,$B569&lt;Input!$C$25),PMT(Input!$C$37/(100*12),(OFFSET($A$4,MATCH(Input!$C$25,$B$4:$B$1004,1),0,1,1)-OFFSET($A$4,MATCH(Input!$C$45,$B$4:$B$620,1),0,1,1)),$J$4,-1*Input!$C$38,1),0)</f>
        <v>0</v>
      </c>
      <c r="H569" s="78" t="n">
        <f aca="false">IF($B569&lt;Input!$C$25,(($H568+$E569+$F569+$G569)*(1+Input!$C$37/(100*12))),0)</f>
        <v>0</v>
      </c>
    </row>
    <row r="570" customFormat="false" ht="12.8" hidden="false" customHeight="false" outlineLevel="0" collapsed="false">
      <c r="A570" s="76" t="n">
        <v>566</v>
      </c>
      <c r="B570" s="77" t="n">
        <f aca="false">EOMONTH(Input!$C$7,A570)</f>
        <v>60145</v>
      </c>
      <c r="C570" s="76" t="n">
        <f aca="false">DATEDIF(Input!$C$23,$B570,"Y")</f>
        <v>87</v>
      </c>
      <c r="E570" s="78" t="n">
        <f aca="false">Salary_01!$E570*(Input!$C$36/100)</f>
        <v>0</v>
      </c>
      <c r="F570" s="78" t="n">
        <f aca="false">-1*Salary_01!$I570</f>
        <v>-0</v>
      </c>
      <c r="G570" s="78" t="n">
        <f aca="true">IF(AND($B570&gt;Input!$C$45,$B570&lt;Input!$C$25),PMT(Input!$C$37/(100*12),(OFFSET($A$4,MATCH(Input!$C$25,$B$4:$B$1004,1),0,1,1)-OFFSET($A$4,MATCH(Input!$C$45,$B$4:$B$620,1),0,1,1)),$J$4,-1*Input!$C$38,1),0)</f>
        <v>0</v>
      </c>
      <c r="H570" s="78" t="n">
        <f aca="false">IF($B570&lt;Input!$C$25,(($H569+$E570+$F570+$G570)*(1+Input!$C$37/(100*12))),0)</f>
        <v>0</v>
      </c>
    </row>
    <row r="571" customFormat="false" ht="12.8" hidden="false" customHeight="false" outlineLevel="0" collapsed="false">
      <c r="A571" s="76" t="n">
        <v>567</v>
      </c>
      <c r="B571" s="77" t="n">
        <f aca="false">EOMONTH(Input!$C$7,A571)</f>
        <v>60175</v>
      </c>
      <c r="C571" s="76" t="n">
        <f aca="false">DATEDIF(Input!$C$23,$B571,"Y")</f>
        <v>87</v>
      </c>
      <c r="E571" s="78" t="n">
        <f aca="false">Salary_01!$E571*(Input!$C$36/100)</f>
        <v>0</v>
      </c>
      <c r="F571" s="78" t="n">
        <f aca="false">-1*Salary_01!$I571</f>
        <v>-0</v>
      </c>
      <c r="G571" s="78" t="n">
        <f aca="true">IF(AND($B571&gt;Input!$C$45,$B571&lt;Input!$C$25),PMT(Input!$C$37/(100*12),(OFFSET($A$4,MATCH(Input!$C$25,$B$4:$B$1004,1),0,1,1)-OFFSET($A$4,MATCH(Input!$C$45,$B$4:$B$620,1),0,1,1)),$J$4,-1*Input!$C$38,1),0)</f>
        <v>0</v>
      </c>
      <c r="H571" s="78" t="n">
        <f aca="false">IF($B571&lt;Input!$C$25,(($H570+$E571+$F571+$G571)*(1+Input!$C$37/(100*12))),0)</f>
        <v>0</v>
      </c>
    </row>
    <row r="572" customFormat="false" ht="12.8" hidden="false" customHeight="false" outlineLevel="0" collapsed="false">
      <c r="A572" s="76" t="n">
        <v>568</v>
      </c>
      <c r="B572" s="77" t="n">
        <f aca="false">EOMONTH(Input!$C$7,A572)</f>
        <v>60206</v>
      </c>
      <c r="C572" s="76" t="n">
        <f aca="false">DATEDIF(Input!$C$23,$B572,"Y")</f>
        <v>87</v>
      </c>
      <c r="E572" s="78" t="n">
        <f aca="false">Salary_01!$E572*(Input!$C$36/100)</f>
        <v>0</v>
      </c>
      <c r="F572" s="78" t="n">
        <f aca="false">-1*Salary_01!$I572</f>
        <v>-0</v>
      </c>
      <c r="G572" s="78" t="n">
        <f aca="true">IF(AND($B572&gt;Input!$C$45,$B572&lt;Input!$C$25),PMT(Input!$C$37/(100*12),(OFFSET($A$4,MATCH(Input!$C$25,$B$4:$B$1004,1),0,1,1)-OFFSET($A$4,MATCH(Input!$C$45,$B$4:$B$620,1),0,1,1)),$J$4,-1*Input!$C$38,1),0)</f>
        <v>0</v>
      </c>
      <c r="H572" s="78" t="n">
        <f aca="false">IF($B572&lt;Input!$C$25,(($H571+$E572+$F572+$G572)*(1+Input!$C$37/(100*12))),0)</f>
        <v>0</v>
      </c>
    </row>
    <row r="573" customFormat="false" ht="12.8" hidden="false" customHeight="false" outlineLevel="0" collapsed="false">
      <c r="A573" s="76" t="n">
        <v>569</v>
      </c>
      <c r="B573" s="77" t="n">
        <f aca="false">EOMONTH(Input!$C$7,A573)</f>
        <v>60236</v>
      </c>
      <c r="C573" s="76" t="n">
        <f aca="false">DATEDIF(Input!$C$23,$B573,"Y")</f>
        <v>87</v>
      </c>
      <c r="E573" s="78" t="n">
        <f aca="false">Salary_01!$E573*(Input!$C$36/100)</f>
        <v>0</v>
      </c>
      <c r="F573" s="78" t="n">
        <f aca="false">-1*Salary_01!$I573</f>
        <v>-0</v>
      </c>
      <c r="G573" s="78" t="n">
        <f aca="true">IF(AND($B573&gt;Input!$C$45,$B573&lt;Input!$C$25),PMT(Input!$C$37/(100*12),(OFFSET($A$4,MATCH(Input!$C$25,$B$4:$B$1004,1),0,1,1)-OFFSET($A$4,MATCH(Input!$C$45,$B$4:$B$620,1),0,1,1)),$J$4,-1*Input!$C$38,1),0)</f>
        <v>0</v>
      </c>
      <c r="H573" s="78" t="n">
        <f aca="false">IF($B573&lt;Input!$C$25,(($H572+$E573+$F573+$G573)*(1+Input!$C$37/(100*12))),0)</f>
        <v>0</v>
      </c>
    </row>
    <row r="574" customFormat="false" ht="12.8" hidden="false" customHeight="false" outlineLevel="0" collapsed="false">
      <c r="A574" s="76" t="n">
        <v>570</v>
      </c>
      <c r="B574" s="77" t="n">
        <f aca="false">EOMONTH(Input!$C$7,A574)</f>
        <v>60267</v>
      </c>
      <c r="C574" s="76" t="n">
        <f aca="false">DATEDIF(Input!$C$23,$B574,"Y")</f>
        <v>87</v>
      </c>
      <c r="E574" s="78" t="n">
        <f aca="false">Salary_01!$E574*(Input!$C$36/100)</f>
        <v>0</v>
      </c>
      <c r="F574" s="78" t="n">
        <f aca="false">-1*Salary_01!$I574</f>
        <v>-0</v>
      </c>
      <c r="G574" s="78" t="n">
        <f aca="true">IF(AND($B574&gt;Input!$C$45,$B574&lt;Input!$C$25),PMT(Input!$C$37/(100*12),(OFFSET($A$4,MATCH(Input!$C$25,$B$4:$B$1004,1),0,1,1)-OFFSET($A$4,MATCH(Input!$C$45,$B$4:$B$620,1),0,1,1)),$J$4,-1*Input!$C$38,1),0)</f>
        <v>0</v>
      </c>
      <c r="H574" s="78" t="n">
        <f aca="false">IF($B574&lt;Input!$C$25,(($H573+$E574+$F574+$G574)*(1+Input!$C$37/(100*12))),0)</f>
        <v>0</v>
      </c>
    </row>
    <row r="575" customFormat="false" ht="12.8" hidden="false" customHeight="false" outlineLevel="0" collapsed="false">
      <c r="A575" s="76" t="n">
        <v>571</v>
      </c>
      <c r="B575" s="77" t="n">
        <f aca="false">EOMONTH(Input!$C$7,A575)</f>
        <v>60298</v>
      </c>
      <c r="C575" s="76" t="n">
        <f aca="false">DATEDIF(Input!$C$23,$B575,"Y")</f>
        <v>87</v>
      </c>
      <c r="E575" s="78" t="n">
        <f aca="false">Salary_01!$E575*(Input!$C$36/100)</f>
        <v>0</v>
      </c>
      <c r="F575" s="78" t="n">
        <f aca="false">-1*Salary_01!$I575</f>
        <v>-0</v>
      </c>
      <c r="G575" s="78" t="n">
        <f aca="true">IF(AND($B575&gt;Input!$C$45,$B575&lt;Input!$C$25),PMT(Input!$C$37/(100*12),(OFFSET($A$4,MATCH(Input!$C$25,$B$4:$B$1004,1),0,1,1)-OFFSET($A$4,MATCH(Input!$C$45,$B$4:$B$620,1),0,1,1)),$J$4,-1*Input!$C$38,1),0)</f>
        <v>0</v>
      </c>
      <c r="H575" s="78" t="n">
        <f aca="false">IF($B575&lt;Input!$C$25,(($H574+$E575+$F575+$G575)*(1+Input!$C$37/(100*12))),0)</f>
        <v>0</v>
      </c>
    </row>
    <row r="576" customFormat="false" ht="12.8" hidden="false" customHeight="false" outlineLevel="0" collapsed="false">
      <c r="A576" s="76" t="n">
        <v>572</v>
      </c>
      <c r="B576" s="77" t="n">
        <f aca="false">EOMONTH(Input!$C$7,A576)</f>
        <v>60326</v>
      </c>
      <c r="C576" s="76" t="n">
        <f aca="false">DATEDIF(Input!$C$23,$B576,"Y")</f>
        <v>87</v>
      </c>
      <c r="E576" s="78" t="n">
        <f aca="false">Salary_01!$E576*(Input!$C$36/100)</f>
        <v>0</v>
      </c>
      <c r="F576" s="78" t="n">
        <f aca="false">-1*Salary_01!$I576</f>
        <v>-0</v>
      </c>
      <c r="G576" s="78" t="n">
        <f aca="true">IF(AND($B576&gt;Input!$C$45,$B576&lt;Input!$C$25),PMT(Input!$C$37/(100*12),(OFFSET($A$4,MATCH(Input!$C$25,$B$4:$B$1004,1),0,1,1)-OFFSET($A$4,MATCH(Input!$C$45,$B$4:$B$620,1),0,1,1)),$J$4,-1*Input!$C$38,1),0)</f>
        <v>0</v>
      </c>
      <c r="H576" s="78" t="n">
        <f aca="false">IF($B576&lt;Input!$C$25,(($H575+$E576+$F576+$G576)*(1+Input!$C$37/(100*12))),0)</f>
        <v>0</v>
      </c>
    </row>
    <row r="577" customFormat="false" ht="12.8" hidden="false" customHeight="false" outlineLevel="0" collapsed="false">
      <c r="A577" s="76" t="n">
        <v>573</v>
      </c>
      <c r="B577" s="77" t="n">
        <f aca="false">EOMONTH(Input!$C$7,A577)</f>
        <v>60357</v>
      </c>
      <c r="C577" s="76" t="n">
        <f aca="false">DATEDIF(Input!$C$23,$B577,"Y")</f>
        <v>87</v>
      </c>
      <c r="E577" s="78" t="n">
        <f aca="false">Salary_01!$E577*(Input!$C$36/100)</f>
        <v>0</v>
      </c>
      <c r="F577" s="78" t="n">
        <f aca="false">-1*Salary_01!$I577</f>
        <v>-0</v>
      </c>
      <c r="G577" s="78" t="n">
        <f aca="true">IF(AND($B577&gt;Input!$C$45,$B577&lt;Input!$C$25),PMT(Input!$C$37/(100*12),(OFFSET($A$4,MATCH(Input!$C$25,$B$4:$B$1004,1),0,1,1)-OFFSET($A$4,MATCH(Input!$C$45,$B$4:$B$620,1),0,1,1)),$J$4,-1*Input!$C$38,1),0)</f>
        <v>0</v>
      </c>
      <c r="H577" s="78" t="n">
        <f aca="false">IF($B577&lt;Input!$C$25,(($H576+$E577+$F577+$G577)*(1+Input!$C$37/(100*12))),0)</f>
        <v>0</v>
      </c>
    </row>
    <row r="578" customFormat="false" ht="12.8" hidden="false" customHeight="false" outlineLevel="0" collapsed="false">
      <c r="A578" s="76" t="n">
        <v>574</v>
      </c>
      <c r="B578" s="77" t="n">
        <f aca="false">EOMONTH(Input!$C$7,A578)</f>
        <v>60387</v>
      </c>
      <c r="C578" s="76" t="n">
        <f aca="false">DATEDIF(Input!$C$23,$B578,"Y")</f>
        <v>87</v>
      </c>
      <c r="E578" s="78" t="n">
        <f aca="false">Salary_01!$E578*(Input!$C$36/100)</f>
        <v>0</v>
      </c>
      <c r="F578" s="78" t="n">
        <f aca="false">-1*Salary_01!$I578</f>
        <v>-0</v>
      </c>
      <c r="G578" s="78" t="n">
        <f aca="true">IF(AND($B578&gt;Input!$C$45,$B578&lt;Input!$C$25),PMT(Input!$C$37/(100*12),(OFFSET($A$4,MATCH(Input!$C$25,$B$4:$B$1004,1),0,1,1)-OFFSET($A$4,MATCH(Input!$C$45,$B$4:$B$620,1),0,1,1)),$J$4,-1*Input!$C$38,1),0)</f>
        <v>0</v>
      </c>
      <c r="H578" s="78" t="n">
        <f aca="false">IF($B578&lt;Input!$C$25,(($H577+$E578+$F578+$G578)*(1+Input!$C$37/(100*12))),0)</f>
        <v>0</v>
      </c>
    </row>
    <row r="579" customFormat="false" ht="12.8" hidden="false" customHeight="false" outlineLevel="0" collapsed="false">
      <c r="A579" s="76" t="n">
        <v>575</v>
      </c>
      <c r="B579" s="77" t="n">
        <f aca="false">EOMONTH(Input!$C$7,A579)</f>
        <v>60418</v>
      </c>
      <c r="C579" s="76" t="n">
        <f aca="false">DATEDIF(Input!$C$23,$B579,"Y")</f>
        <v>88</v>
      </c>
      <c r="E579" s="78" t="n">
        <f aca="false">Salary_01!$E579*(Input!$C$36/100)</f>
        <v>0</v>
      </c>
      <c r="F579" s="78" t="n">
        <f aca="false">-1*Salary_01!$I579</f>
        <v>-0</v>
      </c>
      <c r="G579" s="78" t="n">
        <f aca="true">IF(AND($B579&gt;Input!$C$45,$B579&lt;Input!$C$25),PMT(Input!$C$37/(100*12),(OFFSET($A$4,MATCH(Input!$C$25,$B$4:$B$1004,1),0,1,1)-OFFSET($A$4,MATCH(Input!$C$45,$B$4:$B$620,1),0,1,1)),$J$4,-1*Input!$C$38,1),0)</f>
        <v>0</v>
      </c>
      <c r="H579" s="78" t="n">
        <f aca="false">IF($B579&lt;Input!$C$25,(($H578+$E579+$F579+$G579)*(1+Input!$C$37/(100*12))),0)</f>
        <v>0</v>
      </c>
    </row>
    <row r="580" customFormat="false" ht="12.8" hidden="false" customHeight="false" outlineLevel="0" collapsed="false">
      <c r="A580" s="76" t="n">
        <v>576</v>
      </c>
      <c r="B580" s="77" t="n">
        <f aca="false">EOMONTH(Input!$C$7,A580)</f>
        <v>60448</v>
      </c>
      <c r="C580" s="76" t="n">
        <f aca="false">DATEDIF(Input!$C$23,$B580,"Y")</f>
        <v>88</v>
      </c>
      <c r="E580" s="78" t="n">
        <f aca="false">Salary_01!$E580*(Input!$C$36/100)</f>
        <v>0</v>
      </c>
      <c r="F580" s="78" t="n">
        <f aca="false">-1*Salary_01!$I580</f>
        <v>-0</v>
      </c>
      <c r="G580" s="78" t="n">
        <f aca="true">IF(AND($B580&gt;Input!$C$45,$B580&lt;Input!$C$25),PMT(Input!$C$37/(100*12),(OFFSET($A$4,MATCH(Input!$C$25,$B$4:$B$1004,1),0,1,1)-OFFSET($A$4,MATCH(Input!$C$45,$B$4:$B$620,1),0,1,1)),$J$4,-1*Input!$C$38,1),0)</f>
        <v>0</v>
      </c>
      <c r="H580" s="78" t="n">
        <f aca="false">IF($B580&lt;Input!$C$25,(($H579+$E580+$F580+$G580)*(1+Input!$C$37/(100*12))),0)</f>
        <v>0</v>
      </c>
    </row>
    <row r="581" customFormat="false" ht="12.8" hidden="false" customHeight="false" outlineLevel="0" collapsed="false">
      <c r="A581" s="76" t="n">
        <v>577</v>
      </c>
      <c r="B581" s="77" t="n">
        <f aca="false">EOMONTH(Input!$C$7,A581)</f>
        <v>60479</v>
      </c>
      <c r="C581" s="76" t="n">
        <f aca="false">DATEDIF(Input!$C$23,$B581,"Y")</f>
        <v>88</v>
      </c>
      <c r="E581" s="78" t="n">
        <f aca="false">Salary_01!$E581*(Input!$C$36/100)</f>
        <v>0</v>
      </c>
      <c r="F581" s="78" t="n">
        <f aca="false">-1*Salary_01!$I581</f>
        <v>-0</v>
      </c>
      <c r="G581" s="78" t="n">
        <f aca="true">IF(AND($B581&gt;Input!$C$45,$B581&lt;Input!$C$25),PMT(Input!$C$37/(100*12),(OFFSET($A$4,MATCH(Input!$C$25,$B$4:$B$1004,1),0,1,1)-OFFSET($A$4,MATCH(Input!$C$45,$B$4:$B$620,1),0,1,1)),$J$4,-1*Input!$C$38,1),0)</f>
        <v>0</v>
      </c>
      <c r="H581" s="78" t="n">
        <f aca="false">IF($B581&lt;Input!$C$25,(($H580+$E581+$F581+$G581)*(1+Input!$C$37/(100*12))),0)</f>
        <v>0</v>
      </c>
    </row>
    <row r="582" customFormat="false" ht="12.8" hidden="false" customHeight="false" outlineLevel="0" collapsed="false">
      <c r="A582" s="76" t="n">
        <v>578</v>
      </c>
      <c r="B582" s="77" t="n">
        <f aca="false">EOMONTH(Input!$C$7,A582)</f>
        <v>60510</v>
      </c>
      <c r="C582" s="76" t="n">
        <f aca="false">DATEDIF(Input!$C$23,$B582,"Y")</f>
        <v>88</v>
      </c>
      <c r="E582" s="78" t="n">
        <f aca="false">Salary_01!$E582*(Input!$C$36/100)</f>
        <v>0</v>
      </c>
      <c r="F582" s="78" t="n">
        <f aca="false">-1*Salary_01!$I582</f>
        <v>-0</v>
      </c>
      <c r="G582" s="78" t="n">
        <f aca="true">IF(AND($B582&gt;Input!$C$45,$B582&lt;Input!$C$25),PMT(Input!$C$37/(100*12),(OFFSET($A$4,MATCH(Input!$C$25,$B$4:$B$1004,1),0,1,1)-OFFSET($A$4,MATCH(Input!$C$45,$B$4:$B$620,1),0,1,1)),$J$4,-1*Input!$C$38,1),0)</f>
        <v>0</v>
      </c>
      <c r="H582" s="78" t="n">
        <f aca="false">IF($B582&lt;Input!$C$25,(($H581+$E582+$F582+$G582)*(1+Input!$C$37/(100*12))),0)</f>
        <v>0</v>
      </c>
    </row>
    <row r="583" customFormat="false" ht="12.8" hidden="false" customHeight="false" outlineLevel="0" collapsed="false">
      <c r="A583" s="76" t="n">
        <v>579</v>
      </c>
      <c r="B583" s="77" t="n">
        <f aca="false">EOMONTH(Input!$C$7,A583)</f>
        <v>60540</v>
      </c>
      <c r="C583" s="76" t="n">
        <f aca="false">DATEDIF(Input!$C$23,$B583,"Y")</f>
        <v>88</v>
      </c>
      <c r="E583" s="78" t="n">
        <f aca="false">Salary_01!$E583*(Input!$C$36/100)</f>
        <v>0</v>
      </c>
      <c r="F583" s="78" t="n">
        <f aca="false">-1*Salary_01!$I583</f>
        <v>-0</v>
      </c>
      <c r="G583" s="78" t="n">
        <f aca="true">IF(AND($B583&gt;Input!$C$45,$B583&lt;Input!$C$25),PMT(Input!$C$37/(100*12),(OFFSET($A$4,MATCH(Input!$C$25,$B$4:$B$1004,1),0,1,1)-OFFSET($A$4,MATCH(Input!$C$45,$B$4:$B$620,1),0,1,1)),$J$4,-1*Input!$C$38,1),0)</f>
        <v>0</v>
      </c>
      <c r="H583" s="78" t="n">
        <f aca="false">IF($B583&lt;Input!$C$25,(($H582+$E583+$F583+$G583)*(1+Input!$C$37/(100*12))),0)</f>
        <v>0</v>
      </c>
    </row>
    <row r="584" customFormat="false" ht="12.8" hidden="false" customHeight="false" outlineLevel="0" collapsed="false">
      <c r="A584" s="76" t="n">
        <v>580</v>
      </c>
      <c r="B584" s="77" t="n">
        <f aca="false">EOMONTH(Input!$C$7,A584)</f>
        <v>60571</v>
      </c>
      <c r="C584" s="76" t="n">
        <f aca="false">DATEDIF(Input!$C$23,$B584,"Y")</f>
        <v>88</v>
      </c>
      <c r="E584" s="78" t="n">
        <f aca="false">Salary_01!$E584*(Input!$C$36/100)</f>
        <v>0</v>
      </c>
      <c r="F584" s="78" t="n">
        <f aca="false">-1*Salary_01!$I584</f>
        <v>-0</v>
      </c>
      <c r="G584" s="78" t="n">
        <f aca="true">IF(AND($B584&gt;Input!$C$45,$B584&lt;Input!$C$25),PMT(Input!$C$37/(100*12),(OFFSET($A$4,MATCH(Input!$C$25,$B$4:$B$1004,1),0,1,1)-OFFSET($A$4,MATCH(Input!$C$45,$B$4:$B$620,1),0,1,1)),$J$4,-1*Input!$C$38,1),0)</f>
        <v>0</v>
      </c>
      <c r="H584" s="78" t="n">
        <f aca="false">IF($B584&lt;Input!$C$25,(($H583+$E584+$F584+$G584)*(1+Input!$C$37/(100*12))),0)</f>
        <v>0</v>
      </c>
    </row>
    <row r="585" customFormat="false" ht="12.8" hidden="false" customHeight="false" outlineLevel="0" collapsed="false">
      <c r="A585" s="76" t="n">
        <v>581</v>
      </c>
      <c r="B585" s="77" t="n">
        <f aca="false">EOMONTH(Input!$C$7,A585)</f>
        <v>60601</v>
      </c>
      <c r="C585" s="76" t="n">
        <f aca="false">DATEDIF(Input!$C$23,$B585,"Y")</f>
        <v>88</v>
      </c>
      <c r="E585" s="78" t="n">
        <f aca="false">Salary_01!$E585*(Input!$C$36/100)</f>
        <v>0</v>
      </c>
      <c r="F585" s="78" t="n">
        <f aca="false">-1*Salary_01!$I585</f>
        <v>-0</v>
      </c>
      <c r="G585" s="78" t="n">
        <f aca="true">IF(AND($B585&gt;Input!$C$45,$B585&lt;Input!$C$25),PMT(Input!$C$37/(100*12),(OFFSET($A$4,MATCH(Input!$C$25,$B$4:$B$1004,1),0,1,1)-OFFSET($A$4,MATCH(Input!$C$45,$B$4:$B$620,1),0,1,1)),$J$4,-1*Input!$C$38,1),0)</f>
        <v>0</v>
      </c>
      <c r="H585" s="78" t="n">
        <f aca="false">IF($B585&lt;Input!$C$25,(($H584+$E585+$F585+$G585)*(1+Input!$C$37/(100*12))),0)</f>
        <v>0</v>
      </c>
    </row>
    <row r="586" customFormat="false" ht="12.8" hidden="false" customHeight="false" outlineLevel="0" collapsed="false">
      <c r="A586" s="76" t="n">
        <v>582</v>
      </c>
      <c r="B586" s="77" t="n">
        <f aca="false">EOMONTH(Input!$C$7,A586)</f>
        <v>60632</v>
      </c>
      <c r="C586" s="76" t="n">
        <f aca="false">DATEDIF(Input!$C$23,$B586,"Y")</f>
        <v>88</v>
      </c>
      <c r="E586" s="78" t="n">
        <f aca="false">Salary_01!$E586*(Input!$C$36/100)</f>
        <v>0</v>
      </c>
      <c r="F586" s="78" t="n">
        <f aca="false">-1*Salary_01!$I586</f>
        <v>-0</v>
      </c>
      <c r="G586" s="78" t="n">
        <f aca="true">IF(AND($B586&gt;Input!$C$45,$B586&lt;Input!$C$25),PMT(Input!$C$37/(100*12),(OFFSET($A$4,MATCH(Input!$C$25,$B$4:$B$1004,1),0,1,1)-OFFSET($A$4,MATCH(Input!$C$45,$B$4:$B$620,1),0,1,1)),$J$4,-1*Input!$C$38,1),0)</f>
        <v>0</v>
      </c>
      <c r="H586" s="78" t="n">
        <f aca="false">IF($B586&lt;Input!$C$25,(($H585+$E586+$F586+$G586)*(1+Input!$C$37/(100*12))),0)</f>
        <v>0</v>
      </c>
    </row>
    <row r="587" customFormat="false" ht="12.8" hidden="false" customHeight="false" outlineLevel="0" collapsed="false">
      <c r="A587" s="76" t="n">
        <v>583</v>
      </c>
      <c r="B587" s="77" t="n">
        <f aca="false">EOMONTH(Input!$C$7,A587)</f>
        <v>60663</v>
      </c>
      <c r="C587" s="76" t="n">
        <f aca="false">DATEDIF(Input!$C$23,$B587,"Y")</f>
        <v>88</v>
      </c>
      <c r="E587" s="78" t="n">
        <f aca="false">Salary_01!$E587*(Input!$C$36/100)</f>
        <v>0</v>
      </c>
      <c r="F587" s="78" t="n">
        <f aca="false">-1*Salary_01!$I587</f>
        <v>-0</v>
      </c>
      <c r="G587" s="78" t="n">
        <f aca="true">IF(AND($B587&gt;Input!$C$45,$B587&lt;Input!$C$25),PMT(Input!$C$37/(100*12),(OFFSET($A$4,MATCH(Input!$C$25,$B$4:$B$1004,1),0,1,1)-OFFSET($A$4,MATCH(Input!$C$45,$B$4:$B$620,1),0,1,1)),$J$4,-1*Input!$C$38,1),0)</f>
        <v>0</v>
      </c>
      <c r="H587" s="78" t="n">
        <f aca="false">IF($B587&lt;Input!$C$25,(($H586+$E587+$F587+$G587)*(1+Input!$C$37/(100*12))),0)</f>
        <v>0</v>
      </c>
    </row>
    <row r="588" customFormat="false" ht="12.8" hidden="false" customHeight="false" outlineLevel="0" collapsed="false">
      <c r="A588" s="76" t="n">
        <v>584</v>
      </c>
      <c r="B588" s="77" t="n">
        <f aca="false">EOMONTH(Input!$C$7,A588)</f>
        <v>60691</v>
      </c>
      <c r="C588" s="76" t="n">
        <f aca="false">DATEDIF(Input!$C$23,$B588,"Y")</f>
        <v>88</v>
      </c>
      <c r="E588" s="78" t="n">
        <f aca="false">Salary_01!$E588*(Input!$C$36/100)</f>
        <v>0</v>
      </c>
      <c r="F588" s="78" t="n">
        <f aca="false">-1*Salary_01!$I588</f>
        <v>-0</v>
      </c>
      <c r="G588" s="78" t="n">
        <f aca="true">IF(AND($B588&gt;Input!$C$45,$B588&lt;Input!$C$25),PMT(Input!$C$37/(100*12),(OFFSET($A$4,MATCH(Input!$C$25,$B$4:$B$1004,1),0,1,1)-OFFSET($A$4,MATCH(Input!$C$45,$B$4:$B$620,1),0,1,1)),$J$4,-1*Input!$C$38,1),0)</f>
        <v>0</v>
      </c>
      <c r="H588" s="78" t="n">
        <f aca="false">IF($B588&lt;Input!$C$25,(($H587+$E588+$F588+$G588)*(1+Input!$C$37/(100*12))),0)</f>
        <v>0</v>
      </c>
    </row>
    <row r="589" customFormat="false" ht="12.8" hidden="false" customHeight="false" outlineLevel="0" collapsed="false">
      <c r="A589" s="76" t="n">
        <v>585</v>
      </c>
      <c r="B589" s="77" t="n">
        <f aca="false">EOMONTH(Input!$C$7,A589)</f>
        <v>60722</v>
      </c>
      <c r="C589" s="76" t="n">
        <f aca="false">DATEDIF(Input!$C$23,$B589,"Y")</f>
        <v>88</v>
      </c>
      <c r="E589" s="78" t="n">
        <f aca="false">Salary_01!$E589*(Input!$C$36/100)</f>
        <v>0</v>
      </c>
      <c r="F589" s="78" t="n">
        <f aca="false">-1*Salary_01!$I589</f>
        <v>-0</v>
      </c>
      <c r="G589" s="78" t="n">
        <f aca="true">IF(AND($B589&gt;Input!$C$45,$B589&lt;Input!$C$25),PMT(Input!$C$37/(100*12),(OFFSET($A$4,MATCH(Input!$C$25,$B$4:$B$1004,1),0,1,1)-OFFSET($A$4,MATCH(Input!$C$45,$B$4:$B$620,1),0,1,1)),$J$4,-1*Input!$C$38,1),0)</f>
        <v>0</v>
      </c>
      <c r="H589" s="78" t="n">
        <f aca="false">IF($B589&lt;Input!$C$25,(($H588+$E589+$F589+$G589)*(1+Input!$C$37/(100*12))),0)</f>
        <v>0</v>
      </c>
    </row>
    <row r="590" customFormat="false" ht="12.8" hidden="false" customHeight="false" outlineLevel="0" collapsed="false">
      <c r="A590" s="76" t="n">
        <v>586</v>
      </c>
      <c r="B590" s="77" t="n">
        <f aca="false">EOMONTH(Input!$C$7,A590)</f>
        <v>60752</v>
      </c>
      <c r="C590" s="76" t="n">
        <f aca="false">DATEDIF(Input!$C$23,$B590,"Y")</f>
        <v>88</v>
      </c>
      <c r="E590" s="78" t="n">
        <f aca="false">Salary_01!$E590*(Input!$C$36/100)</f>
        <v>0</v>
      </c>
      <c r="F590" s="78" t="n">
        <f aca="false">-1*Salary_01!$I590</f>
        <v>-0</v>
      </c>
      <c r="G590" s="78" t="n">
        <f aca="true">IF(AND($B590&gt;Input!$C$45,$B590&lt;Input!$C$25),PMT(Input!$C$37/(100*12),(OFFSET($A$4,MATCH(Input!$C$25,$B$4:$B$1004,1),0,1,1)-OFFSET($A$4,MATCH(Input!$C$45,$B$4:$B$620,1),0,1,1)),$J$4,-1*Input!$C$38,1),0)</f>
        <v>0</v>
      </c>
      <c r="H590" s="78" t="n">
        <f aca="false">IF($B590&lt;Input!$C$25,(($H589+$E590+$F590+$G590)*(1+Input!$C$37/(100*12))),0)</f>
        <v>0</v>
      </c>
    </row>
    <row r="591" customFormat="false" ht="12.8" hidden="false" customHeight="false" outlineLevel="0" collapsed="false">
      <c r="A591" s="76" t="n">
        <v>587</v>
      </c>
      <c r="B591" s="77" t="n">
        <f aca="false">EOMONTH(Input!$C$7,A591)</f>
        <v>60783</v>
      </c>
      <c r="C591" s="76" t="n">
        <f aca="false">DATEDIF(Input!$C$23,$B591,"Y")</f>
        <v>89</v>
      </c>
      <c r="E591" s="78" t="n">
        <f aca="false">Salary_01!$E591*(Input!$C$36/100)</f>
        <v>0</v>
      </c>
      <c r="F591" s="78" t="n">
        <f aca="false">-1*Salary_01!$I591</f>
        <v>-0</v>
      </c>
      <c r="G591" s="78" t="n">
        <f aca="true">IF(AND($B591&gt;Input!$C$45,$B591&lt;Input!$C$25),PMT(Input!$C$37/(100*12),(OFFSET($A$4,MATCH(Input!$C$25,$B$4:$B$1004,1),0,1,1)-OFFSET($A$4,MATCH(Input!$C$45,$B$4:$B$620,1),0,1,1)),$J$4,-1*Input!$C$38,1),0)</f>
        <v>0</v>
      </c>
      <c r="H591" s="78" t="n">
        <f aca="false">IF($B591&lt;Input!$C$25,(($H590+$E591+$F591+$G591)*(1+Input!$C$37/(100*12))),0)</f>
        <v>0</v>
      </c>
    </row>
    <row r="592" customFormat="false" ht="12.8" hidden="false" customHeight="false" outlineLevel="0" collapsed="false">
      <c r="A592" s="76" t="n">
        <v>588</v>
      </c>
      <c r="B592" s="77" t="n">
        <f aca="false">EOMONTH(Input!$C$7,A592)</f>
        <v>60813</v>
      </c>
      <c r="C592" s="76" t="n">
        <f aca="false">DATEDIF(Input!$C$23,$B592,"Y")</f>
        <v>89</v>
      </c>
      <c r="E592" s="78" t="n">
        <f aca="false">Salary_01!$E592*(Input!$C$36/100)</f>
        <v>0</v>
      </c>
      <c r="F592" s="78" t="n">
        <f aca="false">-1*Salary_01!$I592</f>
        <v>-0</v>
      </c>
      <c r="G592" s="78" t="n">
        <f aca="true">IF(AND($B592&gt;Input!$C$45,$B592&lt;Input!$C$25),PMT(Input!$C$37/(100*12),(OFFSET($A$4,MATCH(Input!$C$25,$B$4:$B$1004,1),0,1,1)-OFFSET($A$4,MATCH(Input!$C$45,$B$4:$B$620,1),0,1,1)),$J$4,-1*Input!$C$38,1),0)</f>
        <v>0</v>
      </c>
      <c r="H592" s="78" t="n">
        <f aca="false">IF($B592&lt;Input!$C$25,(($H591+$E592+$F592+$G592)*(1+Input!$C$37/(100*12))),0)</f>
        <v>0</v>
      </c>
    </row>
    <row r="593" customFormat="false" ht="12.8" hidden="false" customHeight="false" outlineLevel="0" collapsed="false">
      <c r="A593" s="76" t="n">
        <v>589</v>
      </c>
      <c r="B593" s="77" t="n">
        <f aca="false">EOMONTH(Input!$C$7,A593)</f>
        <v>60844</v>
      </c>
      <c r="C593" s="76" t="n">
        <f aca="false">DATEDIF(Input!$C$23,$B593,"Y")</f>
        <v>89</v>
      </c>
      <c r="E593" s="78" t="n">
        <f aca="false">Salary_01!$E593*(Input!$C$36/100)</f>
        <v>0</v>
      </c>
      <c r="F593" s="78" t="n">
        <f aca="false">-1*Salary_01!$I593</f>
        <v>-0</v>
      </c>
      <c r="G593" s="78" t="n">
        <f aca="true">IF(AND($B593&gt;Input!$C$45,$B593&lt;Input!$C$25),PMT(Input!$C$37/(100*12),(OFFSET($A$4,MATCH(Input!$C$25,$B$4:$B$1004,1),0,1,1)-OFFSET($A$4,MATCH(Input!$C$45,$B$4:$B$620,1),0,1,1)),$J$4,-1*Input!$C$38,1),0)</f>
        <v>0</v>
      </c>
      <c r="H593" s="78" t="n">
        <f aca="false">IF($B593&lt;Input!$C$25,(($H592+$E593+$F593+$G593)*(1+Input!$C$37/(100*12))),0)</f>
        <v>0</v>
      </c>
    </row>
    <row r="594" customFormat="false" ht="12.8" hidden="false" customHeight="false" outlineLevel="0" collapsed="false">
      <c r="A594" s="76" t="n">
        <v>590</v>
      </c>
      <c r="B594" s="77" t="n">
        <f aca="false">EOMONTH(Input!$C$7,A594)</f>
        <v>60875</v>
      </c>
      <c r="C594" s="76" t="n">
        <f aca="false">DATEDIF(Input!$C$23,$B594,"Y")</f>
        <v>89</v>
      </c>
      <c r="E594" s="78" t="n">
        <f aca="false">Salary_01!$E594*(Input!$C$36/100)</f>
        <v>0</v>
      </c>
      <c r="F594" s="78" t="n">
        <f aca="false">-1*Salary_01!$I594</f>
        <v>-0</v>
      </c>
      <c r="G594" s="78" t="n">
        <f aca="true">IF(AND($B594&gt;Input!$C$45,$B594&lt;Input!$C$25),PMT(Input!$C$37/(100*12),(OFFSET($A$4,MATCH(Input!$C$25,$B$4:$B$1004,1),0,1,1)-OFFSET($A$4,MATCH(Input!$C$45,$B$4:$B$620,1),0,1,1)),$J$4,-1*Input!$C$38,1),0)</f>
        <v>0</v>
      </c>
      <c r="H594" s="78" t="n">
        <f aca="false">IF($B594&lt;Input!$C$25,(($H593+$E594+$F594+$G594)*(1+Input!$C$37/(100*12))),0)</f>
        <v>0</v>
      </c>
    </row>
    <row r="595" customFormat="false" ht="12.8" hidden="false" customHeight="false" outlineLevel="0" collapsed="false">
      <c r="A595" s="76" t="n">
        <v>591</v>
      </c>
      <c r="B595" s="77" t="n">
        <f aca="false">EOMONTH(Input!$C$7,A595)</f>
        <v>60905</v>
      </c>
      <c r="C595" s="76" t="n">
        <f aca="false">DATEDIF(Input!$C$23,$B595,"Y")</f>
        <v>89</v>
      </c>
      <c r="E595" s="78" t="n">
        <f aca="false">Salary_01!$E595*(Input!$C$36/100)</f>
        <v>0</v>
      </c>
      <c r="F595" s="78" t="n">
        <f aca="false">-1*Salary_01!$I595</f>
        <v>-0</v>
      </c>
      <c r="G595" s="78" t="n">
        <f aca="true">IF(AND($B595&gt;Input!$C$45,$B595&lt;Input!$C$25),PMT(Input!$C$37/(100*12),(OFFSET($A$4,MATCH(Input!$C$25,$B$4:$B$1004,1),0,1,1)-OFFSET($A$4,MATCH(Input!$C$45,$B$4:$B$620,1),0,1,1)),$J$4,-1*Input!$C$38,1),0)</f>
        <v>0</v>
      </c>
      <c r="H595" s="78" t="n">
        <f aca="false">IF($B595&lt;Input!$C$25,(($H594+$E595+$F595+$G595)*(1+Input!$C$37/(100*12))),0)</f>
        <v>0</v>
      </c>
    </row>
    <row r="596" customFormat="false" ht="12.8" hidden="false" customHeight="false" outlineLevel="0" collapsed="false">
      <c r="A596" s="76" t="n">
        <v>592</v>
      </c>
      <c r="B596" s="77" t="n">
        <f aca="false">EOMONTH(Input!$C$7,A596)</f>
        <v>60936</v>
      </c>
      <c r="C596" s="76" t="n">
        <f aca="false">DATEDIF(Input!$C$23,$B596,"Y")</f>
        <v>89</v>
      </c>
      <c r="E596" s="78" t="n">
        <f aca="false">Salary_01!$E596*(Input!$C$36/100)</f>
        <v>0</v>
      </c>
      <c r="F596" s="78" t="n">
        <f aca="false">-1*Salary_01!$I596</f>
        <v>-0</v>
      </c>
      <c r="G596" s="78" t="n">
        <f aca="true">IF(AND($B596&gt;Input!$C$45,$B596&lt;Input!$C$25),PMT(Input!$C$37/(100*12),(OFFSET($A$4,MATCH(Input!$C$25,$B$4:$B$1004,1),0,1,1)-OFFSET($A$4,MATCH(Input!$C$45,$B$4:$B$620,1),0,1,1)),$J$4,-1*Input!$C$38,1),0)</f>
        <v>0</v>
      </c>
      <c r="H596" s="78" t="n">
        <f aca="false">IF($B596&lt;Input!$C$25,(($H595+$E596+$F596+$G596)*(1+Input!$C$37/(100*12))),0)</f>
        <v>0</v>
      </c>
    </row>
    <row r="597" customFormat="false" ht="12.8" hidden="false" customHeight="false" outlineLevel="0" collapsed="false">
      <c r="A597" s="76" t="n">
        <v>593</v>
      </c>
      <c r="B597" s="77" t="n">
        <f aca="false">EOMONTH(Input!$C$7,A597)</f>
        <v>60966</v>
      </c>
      <c r="C597" s="76" t="n">
        <f aca="false">DATEDIF(Input!$C$23,$B597,"Y")</f>
        <v>89</v>
      </c>
      <c r="E597" s="78" t="n">
        <f aca="false">Salary_01!$E597*(Input!$C$36/100)</f>
        <v>0</v>
      </c>
      <c r="F597" s="78" t="n">
        <f aca="false">-1*Salary_01!$I597</f>
        <v>-0</v>
      </c>
      <c r="G597" s="78" t="n">
        <f aca="true">IF(AND($B597&gt;Input!$C$45,$B597&lt;Input!$C$25),PMT(Input!$C$37/(100*12),(OFFSET($A$4,MATCH(Input!$C$25,$B$4:$B$1004,1),0,1,1)-OFFSET($A$4,MATCH(Input!$C$45,$B$4:$B$620,1),0,1,1)),$J$4,-1*Input!$C$38,1),0)</f>
        <v>0</v>
      </c>
      <c r="H597" s="78" t="n">
        <f aca="false">IF($B597&lt;Input!$C$25,(($H596+$E597+$F597+$G597)*(1+Input!$C$37/(100*12))),0)</f>
        <v>0</v>
      </c>
    </row>
    <row r="598" customFormat="false" ht="12.8" hidden="false" customHeight="false" outlineLevel="0" collapsed="false">
      <c r="A598" s="76" t="n">
        <v>594</v>
      </c>
      <c r="B598" s="77" t="n">
        <f aca="false">EOMONTH(Input!$C$7,A598)</f>
        <v>60997</v>
      </c>
      <c r="C598" s="76" t="n">
        <f aca="false">DATEDIF(Input!$C$23,$B598,"Y")</f>
        <v>89</v>
      </c>
      <c r="E598" s="78" t="n">
        <f aca="false">Salary_01!$E598*(Input!$C$36/100)</f>
        <v>0</v>
      </c>
      <c r="F598" s="78" t="n">
        <f aca="false">-1*Salary_01!$I598</f>
        <v>-0</v>
      </c>
      <c r="G598" s="78" t="n">
        <f aca="true">IF(AND($B598&gt;Input!$C$45,$B598&lt;Input!$C$25),PMT(Input!$C$37/(100*12),(OFFSET($A$4,MATCH(Input!$C$25,$B$4:$B$1004,1),0,1,1)-OFFSET($A$4,MATCH(Input!$C$45,$B$4:$B$620,1),0,1,1)),$J$4,-1*Input!$C$38,1),0)</f>
        <v>0</v>
      </c>
      <c r="H598" s="78" t="n">
        <f aca="false">IF($B598&lt;Input!$C$25,(($H597+$E598+$F598+$G598)*(1+Input!$C$37/(100*12))),0)</f>
        <v>0</v>
      </c>
    </row>
    <row r="599" customFormat="false" ht="12.8" hidden="false" customHeight="false" outlineLevel="0" collapsed="false">
      <c r="A599" s="76" t="n">
        <v>595</v>
      </c>
      <c r="B599" s="77" t="n">
        <f aca="false">EOMONTH(Input!$C$7,A599)</f>
        <v>61028</v>
      </c>
      <c r="C599" s="76" t="n">
        <f aca="false">DATEDIF(Input!$C$23,$B599,"Y")</f>
        <v>89</v>
      </c>
      <c r="E599" s="78" t="n">
        <f aca="false">Salary_01!$E599*(Input!$C$36/100)</f>
        <v>0</v>
      </c>
      <c r="F599" s="78" t="n">
        <f aca="false">-1*Salary_01!$I599</f>
        <v>-0</v>
      </c>
      <c r="G599" s="78" t="n">
        <f aca="true">IF(AND($B599&gt;Input!$C$45,$B599&lt;Input!$C$25),PMT(Input!$C$37/(100*12),(OFFSET($A$4,MATCH(Input!$C$25,$B$4:$B$1004,1),0,1,1)-OFFSET($A$4,MATCH(Input!$C$45,$B$4:$B$620,1),0,1,1)),$J$4,-1*Input!$C$38,1),0)</f>
        <v>0</v>
      </c>
      <c r="H599" s="78" t="n">
        <f aca="false">IF($B599&lt;Input!$C$25,(($H598+$E599+$F599+$G599)*(1+Input!$C$37/(100*12))),0)</f>
        <v>0</v>
      </c>
    </row>
    <row r="600" customFormat="false" ht="12.8" hidden="false" customHeight="false" outlineLevel="0" collapsed="false">
      <c r="A600" s="76" t="n">
        <v>596</v>
      </c>
      <c r="B600" s="77" t="n">
        <f aca="false">EOMONTH(Input!$C$7,A600)</f>
        <v>61056</v>
      </c>
      <c r="C600" s="76" t="n">
        <f aca="false">DATEDIF(Input!$C$23,$B600,"Y")</f>
        <v>89</v>
      </c>
      <c r="E600" s="78" t="n">
        <f aca="false">Salary_01!$E600*(Input!$C$36/100)</f>
        <v>0</v>
      </c>
      <c r="F600" s="78" t="n">
        <f aca="false">-1*Salary_01!$I600</f>
        <v>-0</v>
      </c>
      <c r="G600" s="78" t="n">
        <f aca="true">IF(AND($B600&gt;Input!$C$45,$B600&lt;Input!$C$25),PMT(Input!$C$37/(100*12),(OFFSET($A$4,MATCH(Input!$C$25,$B$4:$B$1004,1),0,1,1)-OFFSET($A$4,MATCH(Input!$C$45,$B$4:$B$620,1),0,1,1)),$J$4,-1*Input!$C$38,1),0)</f>
        <v>0</v>
      </c>
      <c r="H600" s="78" t="n">
        <f aca="false">IF($B600&lt;Input!$C$25,(($H599+$E600+$F600+$G600)*(1+Input!$C$37/(100*12))),0)</f>
        <v>0</v>
      </c>
    </row>
    <row r="601" customFormat="false" ht="12.8" hidden="false" customHeight="false" outlineLevel="0" collapsed="false">
      <c r="A601" s="76" t="n">
        <v>597</v>
      </c>
      <c r="B601" s="77" t="n">
        <f aca="false">EOMONTH(Input!$C$7,A601)</f>
        <v>61087</v>
      </c>
      <c r="C601" s="76" t="n">
        <f aca="false">DATEDIF(Input!$C$23,$B601,"Y")</f>
        <v>89</v>
      </c>
      <c r="E601" s="78" t="n">
        <f aca="false">Salary_01!$E601*(Input!$C$36/100)</f>
        <v>0</v>
      </c>
      <c r="F601" s="78" t="n">
        <f aca="false">-1*Salary_01!$I601</f>
        <v>-0</v>
      </c>
      <c r="G601" s="78" t="n">
        <f aca="true">IF(AND($B601&gt;Input!$C$45,$B601&lt;Input!$C$25),PMT(Input!$C$37/(100*12),(OFFSET($A$4,MATCH(Input!$C$25,$B$4:$B$1004,1),0,1,1)-OFFSET($A$4,MATCH(Input!$C$45,$B$4:$B$620,1),0,1,1)),$J$4,-1*Input!$C$38,1),0)</f>
        <v>0</v>
      </c>
      <c r="H601" s="78" t="n">
        <f aca="false">IF($B601&lt;Input!$C$25,(($H600+$E601+$F601+$G601)*(1+Input!$C$37/(100*12))),0)</f>
        <v>0</v>
      </c>
    </row>
    <row r="602" customFormat="false" ht="12.8" hidden="false" customHeight="false" outlineLevel="0" collapsed="false">
      <c r="A602" s="76" t="n">
        <v>598</v>
      </c>
      <c r="B602" s="77" t="n">
        <f aca="false">EOMONTH(Input!$C$7,A602)</f>
        <v>61117</v>
      </c>
      <c r="C602" s="76" t="n">
        <f aca="false">DATEDIF(Input!$C$23,$B602,"Y")</f>
        <v>89</v>
      </c>
      <c r="E602" s="78" t="n">
        <f aca="false">Salary_01!$E602*(Input!$C$36/100)</f>
        <v>0</v>
      </c>
      <c r="F602" s="78" t="n">
        <f aca="false">-1*Salary_01!$I602</f>
        <v>-0</v>
      </c>
      <c r="G602" s="78" t="n">
        <f aca="true">IF(AND($B602&gt;Input!$C$45,$B602&lt;Input!$C$25),PMT(Input!$C$37/(100*12),(OFFSET($A$4,MATCH(Input!$C$25,$B$4:$B$1004,1),0,1,1)-OFFSET($A$4,MATCH(Input!$C$45,$B$4:$B$620,1),0,1,1)),$J$4,-1*Input!$C$38,1),0)</f>
        <v>0</v>
      </c>
      <c r="H602" s="78" t="n">
        <f aca="false">IF($B602&lt;Input!$C$25,(($H601+$E602+$F602+$G602)*(1+Input!$C$37/(100*12))),0)</f>
        <v>0</v>
      </c>
    </row>
    <row r="603" customFormat="false" ht="12.8" hidden="false" customHeight="false" outlineLevel="0" collapsed="false">
      <c r="A603" s="76" t="n">
        <v>599</v>
      </c>
      <c r="B603" s="77" t="n">
        <f aca="false">EOMONTH(Input!$C$7,A603)</f>
        <v>61148</v>
      </c>
      <c r="C603" s="76" t="n">
        <f aca="false">DATEDIF(Input!$C$23,$B603,"Y")</f>
        <v>90</v>
      </c>
      <c r="E603" s="78" t="n">
        <f aca="false">Salary_01!$E603*(Input!$C$36/100)</f>
        <v>0</v>
      </c>
      <c r="F603" s="78" t="n">
        <f aca="false">-1*Salary_01!$I603</f>
        <v>-0</v>
      </c>
      <c r="G603" s="78" t="n">
        <f aca="true">IF(AND($B603&gt;Input!$C$45,$B603&lt;Input!$C$25),PMT(Input!$C$37/(100*12),(OFFSET($A$4,MATCH(Input!$C$25,$B$4:$B$1004,1),0,1,1)-OFFSET($A$4,MATCH(Input!$C$45,$B$4:$B$620,1),0,1,1)),$J$4,-1*Input!$C$38,1),0)</f>
        <v>0</v>
      </c>
      <c r="H603" s="78" t="n">
        <f aca="false">IF($B603&lt;Input!$C$25,(($H602+$E603+$F603+$G603)*(1+Input!$C$37/(100*12))),0)</f>
        <v>0</v>
      </c>
    </row>
    <row r="604" customFormat="false" ht="12.8" hidden="false" customHeight="false" outlineLevel="0" collapsed="false">
      <c r="A604" s="76" t="n">
        <v>600</v>
      </c>
      <c r="B604" s="77" t="n">
        <f aca="false">EOMONTH(Input!$C$7,A604)</f>
        <v>61178</v>
      </c>
      <c r="C604" s="76" t="n">
        <f aca="false">DATEDIF(Input!$C$23,$B604,"Y")</f>
        <v>90</v>
      </c>
      <c r="E604" s="78" t="n">
        <f aca="false">Salary_01!$E604*(Input!$C$36/100)</f>
        <v>0</v>
      </c>
      <c r="F604" s="78" t="n">
        <f aca="false">-1*Salary_01!$I604</f>
        <v>-0</v>
      </c>
      <c r="G604" s="78" t="n">
        <f aca="true">IF(AND($B604&gt;Input!$C$45,$B604&lt;Input!$C$25),PMT(Input!$C$37/(100*12),(OFFSET($A$4,MATCH(Input!$C$25,$B$4:$B$1004,1),0,1,1)-OFFSET($A$4,MATCH(Input!$C$45,$B$4:$B$620,1),0,1,1)),$J$4,-1*Input!$C$38,1),0)</f>
        <v>0</v>
      </c>
      <c r="H604" s="78" t="n">
        <f aca="false">IF($B604&lt;Input!$C$25,(($H603+$E604+$F604+$G604)*(1+Input!$C$37/(100*12))),0)</f>
        <v>0</v>
      </c>
    </row>
    <row r="605" customFormat="false" ht="12.8" hidden="false" customHeight="false" outlineLevel="0" collapsed="false">
      <c r="A605" s="76" t="n">
        <v>601</v>
      </c>
      <c r="B605" s="77" t="n">
        <f aca="false">EOMONTH(Input!$C$7,A605)</f>
        <v>61209</v>
      </c>
      <c r="C605" s="76" t="n">
        <f aca="false">DATEDIF(Input!$C$23,$B605,"Y")</f>
        <v>90</v>
      </c>
      <c r="E605" s="78" t="n">
        <f aca="false">Salary_01!$E605*(Input!$C$36/100)</f>
        <v>0</v>
      </c>
      <c r="F605" s="78" t="n">
        <f aca="false">-1*Salary_01!$I605</f>
        <v>-0</v>
      </c>
      <c r="G605" s="78" t="n">
        <f aca="true">IF(AND($B605&gt;Input!$C$45,$B605&lt;Input!$C$25),PMT(Input!$C$37/(100*12),(OFFSET($A$4,MATCH(Input!$C$25,$B$4:$B$1004,1),0,1,1)-OFFSET($A$4,MATCH(Input!$C$45,$B$4:$B$620,1),0,1,1)),$J$4,-1*Input!$C$38,1),0)</f>
        <v>0</v>
      </c>
      <c r="H605" s="78" t="n">
        <f aca="false">IF($B605&lt;Input!$C$25,(($H604+$E605+$F605+$G605)*(1+Input!$C$37/(100*12))),0)</f>
        <v>0</v>
      </c>
    </row>
    <row r="606" customFormat="false" ht="12.8" hidden="false" customHeight="false" outlineLevel="0" collapsed="false">
      <c r="A606" s="76" t="n">
        <v>602</v>
      </c>
      <c r="B606" s="77" t="n">
        <f aca="false">EOMONTH(Input!$C$7,A606)</f>
        <v>61240</v>
      </c>
      <c r="C606" s="76" t="n">
        <f aca="false">DATEDIF(Input!$C$23,$B606,"Y")</f>
        <v>90</v>
      </c>
      <c r="E606" s="78" t="n">
        <f aca="false">Salary_01!$E606*(Input!$C$36/100)</f>
        <v>0</v>
      </c>
      <c r="F606" s="78" t="n">
        <f aca="false">-1*Salary_01!$I606</f>
        <v>-0</v>
      </c>
      <c r="G606" s="78" t="n">
        <f aca="true">IF(AND($B606&gt;Input!$C$45,$B606&lt;Input!$C$25),PMT(Input!$C$37/(100*12),(OFFSET($A$4,MATCH(Input!$C$25,$B$4:$B$1004,1),0,1,1)-OFFSET($A$4,MATCH(Input!$C$45,$B$4:$B$620,1),0,1,1)),$J$4,-1*Input!$C$38,1),0)</f>
        <v>0</v>
      </c>
      <c r="H606" s="78" t="n">
        <f aca="false">IF($B606&lt;Input!$C$25,(($H605+$E606+$F606+$G606)*(1+Input!$C$37/(100*12))),0)</f>
        <v>0</v>
      </c>
    </row>
    <row r="607" customFormat="false" ht="12.8" hidden="false" customHeight="false" outlineLevel="0" collapsed="false">
      <c r="A607" s="76" t="n">
        <v>603</v>
      </c>
      <c r="B607" s="77" t="n">
        <f aca="false">EOMONTH(Input!$C$7,A607)</f>
        <v>61270</v>
      </c>
      <c r="C607" s="76" t="n">
        <f aca="false">DATEDIF(Input!$C$23,$B607,"Y")</f>
        <v>90</v>
      </c>
      <c r="E607" s="78" t="n">
        <f aca="false">Salary_01!$E607*(Input!$C$36/100)</f>
        <v>0</v>
      </c>
      <c r="F607" s="78" t="n">
        <f aca="false">-1*Salary_01!$I607</f>
        <v>-0</v>
      </c>
      <c r="G607" s="78" t="n">
        <f aca="true">IF(AND($B607&gt;Input!$C$45,$B607&lt;Input!$C$25),PMT(Input!$C$37/(100*12),(OFFSET($A$4,MATCH(Input!$C$25,$B$4:$B$1004,1),0,1,1)-OFFSET($A$4,MATCH(Input!$C$45,$B$4:$B$620,1),0,1,1)),$J$4,-1*Input!$C$38,1),0)</f>
        <v>0</v>
      </c>
      <c r="H607" s="78" t="n">
        <f aca="false">IF($B607&lt;Input!$C$25,(($H606+$E607+$F607+$G607)*(1+Input!$C$37/(100*12))),0)</f>
        <v>0</v>
      </c>
    </row>
    <row r="608" customFormat="false" ht="12.8" hidden="false" customHeight="false" outlineLevel="0" collapsed="false">
      <c r="A608" s="76" t="n">
        <v>604</v>
      </c>
      <c r="B608" s="77" t="n">
        <f aca="false">EOMONTH(Input!$C$7,A608)</f>
        <v>61301</v>
      </c>
      <c r="C608" s="76" t="n">
        <f aca="false">DATEDIF(Input!$C$23,$B608,"Y")</f>
        <v>90</v>
      </c>
      <c r="E608" s="78" t="n">
        <f aca="false">Salary_01!$E608*(Input!$C$36/100)</f>
        <v>0</v>
      </c>
      <c r="F608" s="78" t="n">
        <f aca="false">-1*Salary_01!$I608</f>
        <v>-0</v>
      </c>
      <c r="G608" s="78" t="n">
        <f aca="true">IF(AND($B608&gt;Input!$C$45,$B608&lt;Input!$C$25),PMT(Input!$C$37/(100*12),(OFFSET($A$4,MATCH(Input!$C$25,$B$4:$B$1004,1),0,1,1)-OFFSET($A$4,MATCH(Input!$C$45,$B$4:$B$620,1),0,1,1)),$J$4,-1*Input!$C$38,1),0)</f>
        <v>0</v>
      </c>
      <c r="H608" s="78" t="n">
        <f aca="false">IF($B608&lt;Input!$C$25,(($H607+$E608+$F608+$G608)*(1+Input!$C$37/(100*12))),0)</f>
        <v>0</v>
      </c>
    </row>
    <row r="609" customFormat="false" ht="12.8" hidden="false" customHeight="false" outlineLevel="0" collapsed="false">
      <c r="A609" s="76" t="n">
        <v>605</v>
      </c>
      <c r="B609" s="77" t="n">
        <f aca="false">EOMONTH(Input!$C$7,A609)</f>
        <v>61331</v>
      </c>
      <c r="C609" s="76" t="n">
        <f aca="false">DATEDIF(Input!$C$23,$B609,"Y")</f>
        <v>90</v>
      </c>
      <c r="E609" s="78" t="n">
        <f aca="false">Salary_01!$E609*(Input!$C$36/100)</f>
        <v>0</v>
      </c>
      <c r="F609" s="78" t="n">
        <f aca="false">-1*Salary_01!$I609</f>
        <v>-0</v>
      </c>
      <c r="G609" s="78" t="n">
        <f aca="true">IF(AND($B609&gt;Input!$C$45,$B609&lt;Input!$C$25),PMT(Input!$C$37/(100*12),(OFFSET($A$4,MATCH(Input!$C$25,$B$4:$B$1004,1),0,1,1)-OFFSET($A$4,MATCH(Input!$C$45,$B$4:$B$620,1),0,1,1)),$J$4,-1*Input!$C$38,1),0)</f>
        <v>0</v>
      </c>
      <c r="H609" s="78" t="n">
        <f aca="false">IF($B609&lt;Input!$C$25,(($H608+$E609+$F609+$G609)*(1+Input!$C$37/(100*12))),0)</f>
        <v>0</v>
      </c>
    </row>
    <row r="610" customFormat="false" ht="12.8" hidden="false" customHeight="false" outlineLevel="0" collapsed="false">
      <c r="A610" s="76" t="n">
        <v>606</v>
      </c>
      <c r="B610" s="77" t="n">
        <f aca="false">EOMONTH(Input!$C$7,A610)</f>
        <v>61362</v>
      </c>
      <c r="C610" s="76" t="n">
        <f aca="false">DATEDIF(Input!$C$23,$B610,"Y")</f>
        <v>90</v>
      </c>
      <c r="E610" s="78" t="n">
        <f aca="false">Salary_01!$E610*(Input!$C$36/100)</f>
        <v>0</v>
      </c>
      <c r="F610" s="78" t="n">
        <f aca="false">-1*Salary_01!$I610</f>
        <v>-0</v>
      </c>
      <c r="G610" s="78" t="n">
        <f aca="true">IF(AND($B610&gt;Input!$C$45,$B610&lt;Input!$C$25),PMT(Input!$C$37/(100*12),(OFFSET($A$4,MATCH(Input!$C$25,$B$4:$B$1004,1),0,1,1)-OFFSET($A$4,MATCH(Input!$C$45,$B$4:$B$620,1),0,1,1)),$J$4,-1*Input!$C$38,1),0)</f>
        <v>0</v>
      </c>
      <c r="H610" s="78" t="n">
        <f aca="false">IF($B610&lt;Input!$C$25,(($H609+$E610+$F610+$G610)*(1+Input!$C$37/(100*12))),0)</f>
        <v>0</v>
      </c>
    </row>
    <row r="611" customFormat="false" ht="12.8" hidden="false" customHeight="false" outlineLevel="0" collapsed="false">
      <c r="A611" s="76" t="n">
        <v>607</v>
      </c>
      <c r="B611" s="77" t="n">
        <f aca="false">EOMONTH(Input!$C$7,A611)</f>
        <v>61393</v>
      </c>
      <c r="C611" s="76" t="n">
        <f aca="false">DATEDIF(Input!$C$23,$B611,"Y")</f>
        <v>90</v>
      </c>
      <c r="E611" s="78" t="n">
        <f aca="false">Salary_01!$E611*(Input!$C$36/100)</f>
        <v>0</v>
      </c>
      <c r="F611" s="78" t="n">
        <f aca="false">-1*Salary_01!$I611</f>
        <v>-0</v>
      </c>
      <c r="G611" s="78" t="n">
        <f aca="true">IF(AND($B611&gt;Input!$C$45,$B611&lt;Input!$C$25),PMT(Input!$C$37/(100*12),(OFFSET($A$4,MATCH(Input!$C$25,$B$4:$B$1004,1),0,1,1)-OFFSET($A$4,MATCH(Input!$C$45,$B$4:$B$620,1),0,1,1)),$J$4,-1*Input!$C$38,1),0)</f>
        <v>0</v>
      </c>
      <c r="H611" s="78" t="n">
        <f aca="false">IF($B611&lt;Input!$C$25,(($H610+$E611+$F611+$G611)*(1+Input!$C$37/(100*12))),0)</f>
        <v>0</v>
      </c>
    </row>
    <row r="612" customFormat="false" ht="12.8" hidden="false" customHeight="false" outlineLevel="0" collapsed="false">
      <c r="A612" s="76" t="n">
        <v>608</v>
      </c>
      <c r="B612" s="77" t="n">
        <f aca="false">EOMONTH(Input!$C$7,A612)</f>
        <v>61422</v>
      </c>
      <c r="C612" s="76" t="n">
        <f aca="false">DATEDIF(Input!$C$23,$B612,"Y")</f>
        <v>90</v>
      </c>
      <c r="E612" s="78" t="n">
        <f aca="false">Salary_01!$E612*(Input!$C$36/100)</f>
        <v>0</v>
      </c>
      <c r="F612" s="78" t="n">
        <f aca="false">-1*Salary_01!$I612</f>
        <v>-0</v>
      </c>
      <c r="G612" s="78" t="n">
        <f aca="true">IF(AND($B612&gt;Input!$C$45,$B612&lt;Input!$C$25),PMT(Input!$C$37/(100*12),(OFFSET($A$4,MATCH(Input!$C$25,$B$4:$B$1004,1),0,1,1)-OFFSET($A$4,MATCH(Input!$C$45,$B$4:$B$620,1),0,1,1)),$J$4,-1*Input!$C$38,1),0)</f>
        <v>0</v>
      </c>
      <c r="H612" s="78" t="n">
        <f aca="false">IF($B612&lt;Input!$C$25,(($H611+$E612+$F612+$G612)*(1+Input!$C$37/(100*12))),0)</f>
        <v>0</v>
      </c>
    </row>
    <row r="613" customFormat="false" ht="12.8" hidden="false" customHeight="false" outlineLevel="0" collapsed="false">
      <c r="A613" s="76" t="n">
        <v>609</v>
      </c>
      <c r="B613" s="77" t="n">
        <f aca="false">EOMONTH(Input!$C$7,A613)</f>
        <v>61453</v>
      </c>
      <c r="C613" s="76" t="n">
        <f aca="false">DATEDIF(Input!$C$23,$B613,"Y")</f>
        <v>90</v>
      </c>
      <c r="E613" s="78" t="n">
        <f aca="false">Salary_01!$E613*(Input!$C$36/100)</f>
        <v>0</v>
      </c>
      <c r="F613" s="78" t="n">
        <f aca="false">-1*Salary_01!$I613</f>
        <v>-0</v>
      </c>
      <c r="G613" s="78" t="n">
        <f aca="true">IF(AND($B613&gt;Input!$C$45,$B613&lt;Input!$C$25),PMT(Input!$C$37/(100*12),(OFFSET($A$4,MATCH(Input!$C$25,$B$4:$B$1004,1),0,1,1)-OFFSET($A$4,MATCH(Input!$C$45,$B$4:$B$620,1),0,1,1)),$J$4,-1*Input!$C$38,1),0)</f>
        <v>0</v>
      </c>
      <c r="H613" s="78" t="n">
        <f aca="false">IF($B613&lt;Input!$C$25,(($H612+$E613+$F613+$G613)*(1+Input!$C$37/(100*12))),0)</f>
        <v>0</v>
      </c>
    </row>
    <row r="614" customFormat="false" ht="12.8" hidden="false" customHeight="false" outlineLevel="0" collapsed="false">
      <c r="A614" s="76" t="n">
        <v>610</v>
      </c>
      <c r="B614" s="77" t="n">
        <f aca="false">EOMONTH(Input!$C$7,A614)</f>
        <v>61483</v>
      </c>
      <c r="C614" s="76" t="n">
        <f aca="false">DATEDIF(Input!$C$23,$B614,"Y")</f>
        <v>90</v>
      </c>
      <c r="E614" s="78" t="n">
        <f aca="false">Salary_01!$E614*(Input!$C$36/100)</f>
        <v>0</v>
      </c>
      <c r="F614" s="78" t="n">
        <f aca="false">-1*Salary_01!$I614</f>
        <v>-0</v>
      </c>
      <c r="G614" s="78" t="n">
        <f aca="true">IF(AND($B614&gt;Input!$C$45,$B614&lt;Input!$C$25),PMT(Input!$C$37/(100*12),(OFFSET($A$4,MATCH(Input!$C$25,$B$4:$B$1004,1),0,1,1)-OFFSET($A$4,MATCH(Input!$C$45,$B$4:$B$620,1),0,1,1)),$J$4,-1*Input!$C$38,1),0)</f>
        <v>0</v>
      </c>
      <c r="H614" s="78" t="n">
        <f aca="false">IF($B614&lt;Input!$C$25,(($H613+$E614+$F614+$G614)*(1+Input!$C$37/(100*12))),0)</f>
        <v>0</v>
      </c>
    </row>
    <row r="615" customFormat="false" ht="12.8" hidden="false" customHeight="false" outlineLevel="0" collapsed="false">
      <c r="A615" s="76" t="n">
        <v>611</v>
      </c>
      <c r="B615" s="77" t="n">
        <f aca="false">EOMONTH(Input!$C$7,A615)</f>
        <v>61514</v>
      </c>
      <c r="C615" s="76" t="n">
        <f aca="false">DATEDIF(Input!$C$23,$B615,"Y")</f>
        <v>91</v>
      </c>
      <c r="E615" s="78" t="n">
        <f aca="false">Salary_01!$E615*(Input!$C$36/100)</f>
        <v>0</v>
      </c>
      <c r="F615" s="78" t="n">
        <f aca="false">-1*Salary_01!$I615</f>
        <v>-0</v>
      </c>
      <c r="G615" s="78" t="n">
        <f aca="true">IF(AND($B615&gt;Input!$C$45,$B615&lt;Input!$C$25),PMT(Input!$C$37/(100*12),(OFFSET($A$4,MATCH(Input!$C$25,$B$4:$B$1004,1),0,1,1)-OFFSET($A$4,MATCH(Input!$C$45,$B$4:$B$620,1),0,1,1)),$J$4,-1*Input!$C$38,1),0)</f>
        <v>0</v>
      </c>
      <c r="H615" s="78" t="n">
        <f aca="false">IF($B615&lt;Input!$C$25,(($H614+$E615+$F615+$G615)*(1+Input!$C$37/(100*12))),0)</f>
        <v>0</v>
      </c>
    </row>
    <row r="616" customFormat="false" ht="12.8" hidden="false" customHeight="false" outlineLevel="0" collapsed="false">
      <c r="A616" s="76" t="n">
        <v>612</v>
      </c>
      <c r="B616" s="77" t="n">
        <f aca="false">EOMONTH(Input!$C$7,A616)</f>
        <v>61544</v>
      </c>
      <c r="C616" s="76" t="n">
        <f aca="false">DATEDIF(Input!$C$23,$B616,"Y")</f>
        <v>91</v>
      </c>
      <c r="E616" s="78" t="n">
        <f aca="false">Salary_01!$E616*(Input!$C$36/100)</f>
        <v>0</v>
      </c>
      <c r="F616" s="78" t="n">
        <f aca="false">-1*Salary_01!$I616</f>
        <v>-0</v>
      </c>
      <c r="G616" s="78" t="n">
        <f aca="true">IF(AND($B616&gt;Input!$C$45,$B616&lt;Input!$C$25),PMT(Input!$C$37/(100*12),(OFFSET($A$4,MATCH(Input!$C$25,$B$4:$B$1004,1),0,1,1)-OFFSET($A$4,MATCH(Input!$C$45,$B$4:$B$620,1),0,1,1)),$J$4,-1*Input!$C$38,1),0)</f>
        <v>0</v>
      </c>
      <c r="H616" s="78" t="n">
        <f aca="false">IF($B616&lt;Input!$C$25,(($H615+$E616+$F616+$G616)*(1+Input!$C$37/(100*12))),0)</f>
        <v>0</v>
      </c>
    </row>
    <row r="617" customFormat="false" ht="12.8" hidden="false" customHeight="false" outlineLevel="0" collapsed="false">
      <c r="A617" s="76" t="n">
        <v>613</v>
      </c>
      <c r="B617" s="77" t="n">
        <f aca="false">EOMONTH(Input!$C$7,A617)</f>
        <v>61575</v>
      </c>
      <c r="C617" s="76" t="n">
        <f aca="false">DATEDIF(Input!$C$23,$B617,"Y")</f>
        <v>91</v>
      </c>
      <c r="E617" s="78" t="n">
        <f aca="false">Salary_01!$E617*(Input!$C$36/100)</f>
        <v>0</v>
      </c>
      <c r="F617" s="78" t="n">
        <f aca="false">-1*Salary_01!$I617</f>
        <v>-0</v>
      </c>
      <c r="G617" s="78" t="n">
        <f aca="true">IF(AND($B617&gt;Input!$C$45,$B617&lt;Input!$C$25),PMT(Input!$C$37/(100*12),(OFFSET($A$4,MATCH(Input!$C$25,$B$4:$B$1004,1),0,1,1)-OFFSET($A$4,MATCH(Input!$C$45,$B$4:$B$620,1),0,1,1)),$J$4,-1*Input!$C$38,1),0)</f>
        <v>0</v>
      </c>
      <c r="H617" s="78" t="n">
        <f aca="false">IF($B617&lt;Input!$C$25,(($H616+$E617+$F617+$G617)*(1+Input!$C$37/(100*12))),0)</f>
        <v>0</v>
      </c>
    </row>
    <row r="618" customFormat="false" ht="12.8" hidden="false" customHeight="false" outlineLevel="0" collapsed="false">
      <c r="A618" s="76" t="n">
        <v>614</v>
      </c>
      <c r="B618" s="77" t="n">
        <f aca="false">EOMONTH(Input!$C$7,A618)</f>
        <v>61606</v>
      </c>
      <c r="C618" s="76" t="n">
        <f aca="false">DATEDIF(Input!$C$23,$B618,"Y")</f>
        <v>91</v>
      </c>
      <c r="E618" s="78" t="n">
        <f aca="false">Salary_01!$E618*(Input!$C$36/100)</f>
        <v>0</v>
      </c>
      <c r="F618" s="78" t="n">
        <f aca="false">-1*Salary_01!$I618</f>
        <v>-0</v>
      </c>
      <c r="G618" s="78" t="n">
        <f aca="true">IF(AND($B618&gt;Input!$C$45,$B618&lt;Input!$C$25),PMT(Input!$C$37/(100*12),(OFFSET($A$4,MATCH(Input!$C$25,$B$4:$B$1004,1),0,1,1)-OFFSET($A$4,MATCH(Input!$C$45,$B$4:$B$620,1),0,1,1)),$J$4,-1*Input!$C$38,1),0)</f>
        <v>0</v>
      </c>
      <c r="H618" s="78" t="n">
        <f aca="false">IF($B618&lt;Input!$C$25,(($H617+$E618+$F618+$G618)*(1+Input!$C$37/(100*12))),0)</f>
        <v>0</v>
      </c>
    </row>
    <row r="619" customFormat="false" ht="12.8" hidden="false" customHeight="false" outlineLevel="0" collapsed="false">
      <c r="A619" s="76" t="n">
        <v>615</v>
      </c>
      <c r="B619" s="77" t="n">
        <f aca="false">EOMONTH(Input!$C$7,A619)</f>
        <v>61636</v>
      </c>
      <c r="C619" s="76" t="n">
        <f aca="false">DATEDIF(Input!$C$23,$B619,"Y")</f>
        <v>91</v>
      </c>
      <c r="E619" s="78" t="n">
        <f aca="false">Salary_01!$E619*(Input!$C$36/100)</f>
        <v>0</v>
      </c>
      <c r="F619" s="78" t="n">
        <f aca="false">-1*Salary_01!$I619</f>
        <v>-0</v>
      </c>
      <c r="G619" s="78" t="n">
        <f aca="true">IF(AND($B619&gt;Input!$C$45,$B619&lt;Input!$C$25),PMT(Input!$C$37/(100*12),(OFFSET($A$4,MATCH(Input!$C$25,$B$4:$B$1004,1),0,1,1)-OFFSET($A$4,MATCH(Input!$C$45,$B$4:$B$620,1),0,1,1)),$J$4,-1*Input!$C$38,1),0)</f>
        <v>0</v>
      </c>
      <c r="H619" s="78" t="n">
        <f aca="false">IF($B619&lt;Input!$C$25,(($H618+$E619+$F619+$G619)*(1+Input!$C$37/(100*12))),0)</f>
        <v>0</v>
      </c>
    </row>
    <row r="620" customFormat="false" ht="12.8" hidden="false" customHeight="false" outlineLevel="0" collapsed="false">
      <c r="A620" s="76" t="n">
        <v>616</v>
      </c>
      <c r="B620" s="77" t="n">
        <f aca="false">EOMONTH(Input!$C$7,A620)</f>
        <v>61667</v>
      </c>
      <c r="C620" s="76" t="n">
        <f aca="false">DATEDIF(Input!$C$23,$B620,"Y")</f>
        <v>91</v>
      </c>
      <c r="E620" s="78" t="n">
        <f aca="false">Salary_01!$E620*(Input!$C$36/100)</f>
        <v>0</v>
      </c>
      <c r="F620" s="78" t="n">
        <f aca="false">-1*Salary_01!$I620</f>
        <v>-0</v>
      </c>
      <c r="G620" s="78" t="n">
        <f aca="true">IF(AND($B620&gt;Input!$C$45,$B620&lt;Input!$C$25),PMT(Input!$C$37/(100*12),(OFFSET($A$4,MATCH(Input!$C$25,$B$4:$B$1004,1),0,1,1)-OFFSET($A$4,MATCH(Input!$C$45,$B$4:$B$620,1),0,1,1)),$J$4,-1*Input!$C$38,1),0)</f>
        <v>0</v>
      </c>
      <c r="H620" s="78" t="n">
        <f aca="false">IF($B620&lt;Input!$C$25,(($H619+$E620+$F620+$G620)*(1+Input!$C$37/(100*12))),0)</f>
        <v>0</v>
      </c>
    </row>
    <row r="621" customFormat="false" ht="12.8" hidden="false" customHeight="false" outlineLevel="0" collapsed="false">
      <c r="A621" s="76" t="n">
        <v>617</v>
      </c>
      <c r="B621" s="77" t="n">
        <f aca="false">EOMONTH(Input!$C$7,A621)</f>
        <v>61697</v>
      </c>
      <c r="C621" s="76" t="n">
        <f aca="false">DATEDIF(Input!$C$23,$B621,"Y")</f>
        <v>91</v>
      </c>
      <c r="E621" s="78" t="n">
        <f aca="false">Salary_01!$E621*(Input!$C$36/100)</f>
        <v>0</v>
      </c>
      <c r="F621" s="78" t="n">
        <f aca="false">-1*Salary_01!$I621</f>
        <v>-0</v>
      </c>
      <c r="G621" s="78" t="n">
        <f aca="true">IF(AND($B621&gt;Input!$C$45,$B621&lt;Input!$C$25),PMT(Input!$C$37/(100*12),(OFFSET($A$4,MATCH(Input!$C$25,$B$4:$B$1004,1),0,1,1)-OFFSET($A$4,MATCH(Input!$C$45,$B$4:$B$620,1),0,1,1)),$J$4,-1*Input!$C$38,1),0)</f>
        <v>0</v>
      </c>
      <c r="H621" s="78" t="n">
        <f aca="false">IF($B621&lt;Input!$C$25,(($H620+$E621+$F621+$G621)*(1+Input!$C$37/(100*12))),0)</f>
        <v>0</v>
      </c>
    </row>
    <row r="622" customFormat="false" ht="12.8" hidden="false" customHeight="false" outlineLevel="0" collapsed="false">
      <c r="A622" s="76" t="n">
        <v>618</v>
      </c>
      <c r="B622" s="77" t="n">
        <f aca="false">EOMONTH(Input!$C$7,A622)</f>
        <v>61728</v>
      </c>
      <c r="C622" s="76" t="n">
        <f aca="false">DATEDIF(Input!$C$23,$B622,"Y")</f>
        <v>91</v>
      </c>
      <c r="E622" s="78" t="n">
        <f aca="false">Salary_01!$E622*(Input!$C$36/100)</f>
        <v>0</v>
      </c>
      <c r="F622" s="78" t="n">
        <f aca="false">-1*Salary_01!$I622</f>
        <v>-0</v>
      </c>
      <c r="G622" s="78" t="n">
        <f aca="true">IF(AND($B622&gt;Input!$C$45,$B622&lt;Input!$C$25),PMT(Input!$C$37/(100*12),(OFFSET($A$4,MATCH(Input!$C$25,$B$4:$B$1004,1),0,1,1)-OFFSET($A$4,MATCH(Input!$C$45,$B$4:$B$620,1),0,1,1)),$J$4,-1*Input!$C$38,1),0)</f>
        <v>0</v>
      </c>
      <c r="H622" s="78" t="n">
        <f aca="false">IF($B622&lt;Input!$C$25,(($H621+$E622+$F622+$G622)*(1+Input!$C$37/(100*12))),0)</f>
        <v>0</v>
      </c>
    </row>
    <row r="623" customFormat="false" ht="12.8" hidden="false" customHeight="false" outlineLevel="0" collapsed="false">
      <c r="A623" s="76" t="n">
        <v>619</v>
      </c>
      <c r="B623" s="77" t="n">
        <f aca="false">EOMONTH(Input!$C$7,A623)</f>
        <v>61759</v>
      </c>
      <c r="C623" s="76" t="n">
        <f aca="false">DATEDIF(Input!$C$23,$B623,"Y")</f>
        <v>91</v>
      </c>
      <c r="E623" s="78" t="n">
        <f aca="false">Salary_01!$E623*(Input!$C$36/100)</f>
        <v>0</v>
      </c>
      <c r="F623" s="78" t="n">
        <f aca="false">-1*Salary_01!$I623</f>
        <v>-0</v>
      </c>
      <c r="G623" s="78" t="n">
        <f aca="true">IF(AND($B623&gt;Input!$C$45,$B623&lt;Input!$C$25),PMT(Input!$C$37/(100*12),(OFFSET($A$4,MATCH(Input!$C$25,$B$4:$B$1004,1),0,1,1)-OFFSET($A$4,MATCH(Input!$C$45,$B$4:$B$620,1),0,1,1)),$J$4,-1*Input!$C$38,1),0)</f>
        <v>0</v>
      </c>
      <c r="H623" s="78" t="n">
        <f aca="false">IF($B623&lt;Input!$C$25,(($H622+$E623+$F623+$G623)*(1+Input!$C$37/(100*12))),0)</f>
        <v>0</v>
      </c>
    </row>
    <row r="624" customFormat="false" ht="12.8" hidden="false" customHeight="false" outlineLevel="0" collapsed="false">
      <c r="A624" s="76" t="n">
        <v>620</v>
      </c>
      <c r="B624" s="77" t="n">
        <f aca="false">EOMONTH(Input!$C$7,A624)</f>
        <v>61787</v>
      </c>
      <c r="C624" s="76" t="n">
        <f aca="false">DATEDIF(Input!$C$23,$B624,"Y")</f>
        <v>91</v>
      </c>
      <c r="E624" s="78" t="n">
        <f aca="false">Salary_01!$E624*(Input!$C$36/100)</f>
        <v>0</v>
      </c>
      <c r="F624" s="78" t="n">
        <f aca="false">-1*Salary_01!$I624</f>
        <v>-0</v>
      </c>
      <c r="G624" s="78" t="n">
        <f aca="true">IF(AND($B624&gt;Input!$C$45,$B624&lt;Input!$C$25),PMT(Input!$C$37/(100*12),(OFFSET($A$4,MATCH(Input!$C$25,$B$4:$B$1004,1),0,1,1)-OFFSET($A$4,MATCH(Input!$C$45,$B$4:$B$620,1),0,1,1)),$J$4,-1*Input!$C$38,1),0)</f>
        <v>0</v>
      </c>
      <c r="H624" s="78" t="n">
        <f aca="false">IF($B624&lt;Input!$C$25,(($H623+$E624+$F624+$G624)*(1+Input!$C$37/(100*12))),0)</f>
        <v>0</v>
      </c>
    </row>
    <row r="625" customFormat="false" ht="12.8" hidden="false" customHeight="false" outlineLevel="0" collapsed="false">
      <c r="A625" s="76" t="n">
        <v>621</v>
      </c>
      <c r="B625" s="77" t="n">
        <f aca="false">EOMONTH(Input!$C$7,A625)</f>
        <v>61818</v>
      </c>
      <c r="C625" s="76" t="n">
        <f aca="false">DATEDIF(Input!$C$23,$B625,"Y")</f>
        <v>91</v>
      </c>
      <c r="E625" s="78" t="n">
        <f aca="false">Salary_01!$E625*(Input!$C$36/100)</f>
        <v>0</v>
      </c>
      <c r="F625" s="78" t="n">
        <f aca="false">-1*Salary_01!$I625</f>
        <v>-0</v>
      </c>
      <c r="G625" s="78" t="n">
        <f aca="true">IF(AND($B625&gt;Input!$C$45,$B625&lt;Input!$C$25),PMT(Input!$C$37/(100*12),(OFFSET($A$4,MATCH(Input!$C$25,$B$4:$B$1004,1),0,1,1)-OFFSET($A$4,MATCH(Input!$C$45,$B$4:$B$620,1),0,1,1)),$J$4,-1*Input!$C$38,1),0)</f>
        <v>0</v>
      </c>
      <c r="H625" s="78" t="n">
        <f aca="false">IF($B625&lt;Input!$C$25,(($H624+$E625+$F625+$G625)*(1+Input!$C$37/(100*12))),0)</f>
        <v>0</v>
      </c>
    </row>
    <row r="626" customFormat="false" ht="12.8" hidden="false" customHeight="false" outlineLevel="0" collapsed="false">
      <c r="A626" s="76" t="n">
        <v>622</v>
      </c>
      <c r="B626" s="77" t="n">
        <f aca="false">EOMONTH(Input!$C$7,A626)</f>
        <v>61848</v>
      </c>
      <c r="C626" s="76" t="n">
        <f aca="false">DATEDIF(Input!$C$23,$B626,"Y")</f>
        <v>91</v>
      </c>
      <c r="E626" s="78" t="n">
        <f aca="false">Salary_01!$E626*(Input!$C$36/100)</f>
        <v>0</v>
      </c>
      <c r="F626" s="78" t="n">
        <f aca="false">-1*Salary_01!$I626</f>
        <v>-0</v>
      </c>
      <c r="G626" s="78" t="n">
        <f aca="true">IF(AND($B626&gt;Input!$C$45,$B626&lt;Input!$C$25),PMT(Input!$C$37/(100*12),(OFFSET($A$4,MATCH(Input!$C$25,$B$4:$B$1004,1),0,1,1)-OFFSET($A$4,MATCH(Input!$C$45,$B$4:$B$620,1),0,1,1)),$J$4,-1*Input!$C$38,1),0)</f>
        <v>0</v>
      </c>
      <c r="H626" s="78" t="n">
        <f aca="false">IF($B626&lt;Input!$C$25,(($H625+$E626+$F626+$G626)*(1+Input!$C$37/(100*12))),0)</f>
        <v>0</v>
      </c>
    </row>
    <row r="627" customFormat="false" ht="12.8" hidden="false" customHeight="false" outlineLevel="0" collapsed="false">
      <c r="A627" s="76" t="n">
        <v>623</v>
      </c>
      <c r="B627" s="77" t="n">
        <f aca="false">EOMONTH(Input!$C$7,A627)</f>
        <v>61879</v>
      </c>
      <c r="C627" s="76" t="n">
        <f aca="false">DATEDIF(Input!$C$23,$B627,"Y")</f>
        <v>92</v>
      </c>
      <c r="E627" s="78" t="n">
        <f aca="false">Salary_01!$E627*(Input!$C$36/100)</f>
        <v>0</v>
      </c>
      <c r="F627" s="78" t="n">
        <f aca="false">-1*Salary_01!$I627</f>
        <v>-0</v>
      </c>
      <c r="G627" s="78" t="n">
        <f aca="true">IF(AND($B627&gt;Input!$C$45,$B627&lt;Input!$C$25),PMT(Input!$C$37/(100*12),(OFFSET($A$4,MATCH(Input!$C$25,$B$4:$B$1004,1),0,1,1)-OFFSET($A$4,MATCH(Input!$C$45,$B$4:$B$620,1),0,1,1)),$J$4,-1*Input!$C$38,1),0)</f>
        <v>0</v>
      </c>
      <c r="H627" s="78" t="n">
        <f aca="false">IF($B627&lt;Input!$C$25,(($H626+$E627+$F627+$G627)*(1+Input!$C$37/(100*12))),0)</f>
        <v>0</v>
      </c>
    </row>
    <row r="628" customFormat="false" ht="12.8" hidden="false" customHeight="false" outlineLevel="0" collapsed="false">
      <c r="A628" s="76" t="n">
        <v>624</v>
      </c>
      <c r="B628" s="77" t="n">
        <f aca="false">EOMONTH(Input!$C$7,A628)</f>
        <v>61909</v>
      </c>
      <c r="C628" s="76" t="n">
        <f aca="false">DATEDIF(Input!$C$23,$B628,"Y")</f>
        <v>92</v>
      </c>
      <c r="E628" s="78" t="n">
        <f aca="false">Salary_01!$E628*(Input!$C$36/100)</f>
        <v>0</v>
      </c>
      <c r="F628" s="78" t="n">
        <f aca="false">-1*Salary_01!$I628</f>
        <v>-0</v>
      </c>
      <c r="G628" s="78" t="n">
        <f aca="true">IF(AND($B628&gt;Input!$C$45,$B628&lt;Input!$C$25),PMT(Input!$C$37/(100*12),(OFFSET($A$4,MATCH(Input!$C$25,$B$4:$B$1004,1),0,1,1)-OFFSET($A$4,MATCH(Input!$C$45,$B$4:$B$620,1),0,1,1)),$J$4,-1*Input!$C$38,1),0)</f>
        <v>0</v>
      </c>
      <c r="H628" s="78" t="n">
        <f aca="false">IF($B628&lt;Input!$C$25,(($H627+$E628+$F628+$G628)*(1+Input!$C$37/(100*12))),0)</f>
        <v>0</v>
      </c>
    </row>
    <row r="629" customFormat="false" ht="12.8" hidden="false" customHeight="false" outlineLevel="0" collapsed="false">
      <c r="A629" s="76" t="n">
        <v>625</v>
      </c>
      <c r="B629" s="77" t="n">
        <f aca="false">EOMONTH(Input!$C$7,A629)</f>
        <v>61940</v>
      </c>
      <c r="C629" s="76" t="n">
        <f aca="false">DATEDIF(Input!$C$23,$B629,"Y")</f>
        <v>92</v>
      </c>
      <c r="E629" s="78" t="n">
        <f aca="false">Salary_01!$E629*(Input!$C$36/100)</f>
        <v>0</v>
      </c>
      <c r="F629" s="78" t="n">
        <f aca="false">-1*Salary_01!$I629</f>
        <v>-0</v>
      </c>
      <c r="G629" s="78" t="n">
        <f aca="true">IF(AND($B629&gt;Input!$C$45,$B629&lt;Input!$C$25),PMT(Input!$C$37/(100*12),(OFFSET($A$4,MATCH(Input!$C$25,$B$4:$B$1004,1),0,1,1)-OFFSET($A$4,MATCH(Input!$C$45,$B$4:$B$620,1),0,1,1)),$J$4,-1*Input!$C$38,1),0)</f>
        <v>0</v>
      </c>
      <c r="H629" s="78" t="n">
        <f aca="false">IF($B629&lt;Input!$C$25,(($H628+$E629+$F629+$G629)*(1+Input!$C$37/(100*12))),0)</f>
        <v>0</v>
      </c>
    </row>
    <row r="630" customFormat="false" ht="12.8" hidden="false" customHeight="false" outlineLevel="0" collapsed="false">
      <c r="A630" s="76" t="n">
        <v>626</v>
      </c>
      <c r="B630" s="77" t="n">
        <f aca="false">EOMONTH(Input!$C$7,A630)</f>
        <v>61971</v>
      </c>
      <c r="C630" s="76" t="n">
        <f aca="false">DATEDIF(Input!$C$23,$B630,"Y")</f>
        <v>92</v>
      </c>
      <c r="E630" s="78" t="n">
        <f aca="false">Salary_01!$E630*(Input!$C$36/100)</f>
        <v>0</v>
      </c>
      <c r="F630" s="78" t="n">
        <f aca="false">-1*Salary_01!$I630</f>
        <v>-0</v>
      </c>
      <c r="G630" s="78" t="n">
        <f aca="true">IF(AND($B630&gt;Input!$C$45,$B630&lt;Input!$C$25),PMT(Input!$C$37/(100*12),(OFFSET($A$4,MATCH(Input!$C$25,$B$4:$B$1004,1),0,1,1)-OFFSET($A$4,MATCH(Input!$C$45,$B$4:$B$620,1),0,1,1)),$J$4,-1*Input!$C$38,1),0)</f>
        <v>0</v>
      </c>
      <c r="H630" s="78" t="n">
        <f aca="false">IF($B630&lt;Input!$C$25,(($H629+$E630+$F630+$G630)*(1+Input!$C$37/(100*12))),0)</f>
        <v>0</v>
      </c>
    </row>
    <row r="631" customFormat="false" ht="12.8" hidden="false" customHeight="false" outlineLevel="0" collapsed="false">
      <c r="A631" s="76" t="n">
        <v>627</v>
      </c>
      <c r="B631" s="77" t="n">
        <f aca="false">EOMONTH(Input!$C$7,A631)</f>
        <v>62001</v>
      </c>
      <c r="C631" s="76" t="n">
        <f aca="false">DATEDIF(Input!$C$23,$B631,"Y")</f>
        <v>92</v>
      </c>
      <c r="E631" s="78" t="n">
        <f aca="false">Salary_01!$E631*(Input!$C$36/100)</f>
        <v>0</v>
      </c>
      <c r="F631" s="78" t="n">
        <f aca="false">-1*Salary_01!$I631</f>
        <v>-0</v>
      </c>
      <c r="G631" s="78" t="n">
        <f aca="true">IF(AND($B631&gt;Input!$C$45,$B631&lt;Input!$C$25),PMT(Input!$C$37/(100*12),(OFFSET($A$4,MATCH(Input!$C$25,$B$4:$B$1004,1),0,1,1)-OFFSET($A$4,MATCH(Input!$C$45,$B$4:$B$620,1),0,1,1)),$J$4,-1*Input!$C$38,1),0)</f>
        <v>0</v>
      </c>
      <c r="H631" s="78" t="n">
        <f aca="false">IF($B631&lt;Input!$C$25,(($H630+$E631+$F631+$G631)*(1+Input!$C$37/(100*12))),0)</f>
        <v>0</v>
      </c>
    </row>
    <row r="632" customFormat="false" ht="12.8" hidden="false" customHeight="false" outlineLevel="0" collapsed="false">
      <c r="A632" s="76" t="n">
        <v>628</v>
      </c>
      <c r="B632" s="77" t="n">
        <f aca="false">EOMONTH(Input!$C$7,A632)</f>
        <v>62032</v>
      </c>
      <c r="C632" s="76" t="n">
        <f aca="false">DATEDIF(Input!$C$23,$B632,"Y")</f>
        <v>92</v>
      </c>
      <c r="E632" s="78" t="n">
        <f aca="false">Salary_01!$E632*(Input!$C$36/100)</f>
        <v>0</v>
      </c>
      <c r="F632" s="78" t="n">
        <f aca="false">-1*Salary_01!$I632</f>
        <v>-0</v>
      </c>
      <c r="G632" s="78" t="n">
        <f aca="true">IF(AND($B632&gt;Input!$C$45,$B632&lt;Input!$C$25),PMT(Input!$C$37/(100*12),(OFFSET($A$4,MATCH(Input!$C$25,$B$4:$B$1004,1),0,1,1)-OFFSET($A$4,MATCH(Input!$C$45,$B$4:$B$620,1),0,1,1)),$J$4,-1*Input!$C$38,1),0)</f>
        <v>0</v>
      </c>
      <c r="H632" s="78" t="n">
        <f aca="false">IF($B632&lt;Input!$C$25,(($H631+$E632+$F632+$G632)*(1+Input!$C$37/(100*12))),0)</f>
        <v>0</v>
      </c>
    </row>
    <row r="633" customFormat="false" ht="12.8" hidden="false" customHeight="false" outlineLevel="0" collapsed="false">
      <c r="A633" s="76" t="n">
        <v>629</v>
      </c>
      <c r="B633" s="77" t="n">
        <f aca="false">EOMONTH(Input!$C$7,A633)</f>
        <v>62062</v>
      </c>
      <c r="C633" s="76" t="n">
        <f aca="false">DATEDIF(Input!$C$23,$B633,"Y")</f>
        <v>92</v>
      </c>
      <c r="E633" s="78" t="n">
        <f aca="false">Salary_01!$E633*(Input!$C$36/100)</f>
        <v>0</v>
      </c>
      <c r="F633" s="78" t="n">
        <f aca="false">-1*Salary_01!$I633</f>
        <v>-0</v>
      </c>
      <c r="G633" s="78" t="n">
        <f aca="true">IF(AND($B633&gt;Input!$C$45,$B633&lt;Input!$C$25),PMT(Input!$C$37/(100*12),(OFFSET($A$4,MATCH(Input!$C$25,$B$4:$B$1004,1),0,1,1)-OFFSET($A$4,MATCH(Input!$C$45,$B$4:$B$620,1),0,1,1)),$J$4,-1*Input!$C$38,1),0)</f>
        <v>0</v>
      </c>
      <c r="H633" s="78" t="n">
        <f aca="false">IF($B633&lt;Input!$C$25,(($H632+$E633+$F633+$G633)*(1+Input!$C$37/(100*12))),0)</f>
        <v>0</v>
      </c>
    </row>
    <row r="634" customFormat="false" ht="12.8" hidden="false" customHeight="false" outlineLevel="0" collapsed="false">
      <c r="A634" s="76" t="n">
        <v>630</v>
      </c>
      <c r="B634" s="77" t="n">
        <f aca="false">EOMONTH(Input!$C$7,A634)</f>
        <v>62093</v>
      </c>
      <c r="C634" s="76" t="n">
        <f aca="false">DATEDIF(Input!$C$23,$B634,"Y")</f>
        <v>92</v>
      </c>
      <c r="E634" s="78" t="n">
        <f aca="false">Salary_01!$E634*(Input!$C$36/100)</f>
        <v>0</v>
      </c>
      <c r="F634" s="78" t="n">
        <f aca="false">-1*Salary_01!$I634</f>
        <v>-0</v>
      </c>
      <c r="G634" s="78" t="n">
        <f aca="true">IF(AND($B634&gt;Input!$C$45,$B634&lt;Input!$C$25),PMT(Input!$C$37/(100*12),(OFFSET($A$4,MATCH(Input!$C$25,$B$4:$B$1004,1),0,1,1)-OFFSET($A$4,MATCH(Input!$C$45,$B$4:$B$620,1),0,1,1)),$J$4,-1*Input!$C$38,1),0)</f>
        <v>0</v>
      </c>
      <c r="H634" s="78" t="n">
        <f aca="false">IF($B634&lt;Input!$C$25,(($H633+$E634+$F634+$G634)*(1+Input!$C$37/(100*12))),0)</f>
        <v>0</v>
      </c>
    </row>
    <row r="635" customFormat="false" ht="12.8" hidden="false" customHeight="false" outlineLevel="0" collapsed="false">
      <c r="A635" s="76" t="n">
        <v>631</v>
      </c>
      <c r="B635" s="77" t="n">
        <f aca="false">EOMONTH(Input!$C$7,A635)</f>
        <v>62124</v>
      </c>
      <c r="C635" s="76" t="n">
        <f aca="false">DATEDIF(Input!$C$23,$B635,"Y")</f>
        <v>92</v>
      </c>
      <c r="E635" s="78" t="n">
        <f aca="false">Salary_01!$E635*(Input!$C$36/100)</f>
        <v>0</v>
      </c>
      <c r="F635" s="78" t="n">
        <f aca="false">-1*Salary_01!$I635</f>
        <v>-0</v>
      </c>
      <c r="G635" s="78" t="n">
        <f aca="true">IF(AND($B635&gt;Input!$C$45,$B635&lt;Input!$C$25),PMT(Input!$C$37/(100*12),(OFFSET($A$4,MATCH(Input!$C$25,$B$4:$B$1004,1),0,1,1)-OFFSET($A$4,MATCH(Input!$C$45,$B$4:$B$620,1),0,1,1)),$J$4,-1*Input!$C$38,1),0)</f>
        <v>0</v>
      </c>
      <c r="H635" s="78" t="n">
        <f aca="false">IF($B635&lt;Input!$C$25,(($H634+$E635+$F635+$G635)*(1+Input!$C$37/(100*12))),0)</f>
        <v>0</v>
      </c>
    </row>
    <row r="636" customFormat="false" ht="12.8" hidden="false" customHeight="false" outlineLevel="0" collapsed="false">
      <c r="A636" s="76" t="n">
        <v>632</v>
      </c>
      <c r="B636" s="77" t="n">
        <f aca="false">EOMONTH(Input!$C$7,A636)</f>
        <v>62152</v>
      </c>
      <c r="C636" s="76" t="n">
        <f aca="false">DATEDIF(Input!$C$23,$B636,"Y")</f>
        <v>92</v>
      </c>
      <c r="E636" s="78" t="n">
        <f aca="false">Salary_01!$E636*(Input!$C$36/100)</f>
        <v>0</v>
      </c>
      <c r="F636" s="78" t="n">
        <f aca="false">-1*Salary_01!$I636</f>
        <v>-0</v>
      </c>
      <c r="G636" s="78" t="n">
        <f aca="true">IF(AND($B636&gt;Input!$C$45,$B636&lt;Input!$C$25),PMT(Input!$C$37/(100*12),(OFFSET($A$4,MATCH(Input!$C$25,$B$4:$B$1004,1),0,1,1)-OFFSET($A$4,MATCH(Input!$C$45,$B$4:$B$620,1),0,1,1)),$J$4,-1*Input!$C$38,1),0)</f>
        <v>0</v>
      </c>
      <c r="H636" s="78" t="n">
        <f aca="false">IF($B636&lt;Input!$C$25,(($H635+$E636+$F636+$G636)*(1+Input!$C$37/(100*12))),0)</f>
        <v>0</v>
      </c>
    </row>
    <row r="637" customFormat="false" ht="12.8" hidden="false" customHeight="false" outlineLevel="0" collapsed="false">
      <c r="A637" s="76" t="n">
        <v>633</v>
      </c>
      <c r="B637" s="77" t="n">
        <f aca="false">EOMONTH(Input!$C$7,A637)</f>
        <v>62183</v>
      </c>
      <c r="C637" s="76" t="n">
        <f aca="false">DATEDIF(Input!$C$23,$B637,"Y")</f>
        <v>92</v>
      </c>
      <c r="E637" s="78" t="n">
        <f aca="false">Salary_01!$E637*(Input!$C$36/100)</f>
        <v>0</v>
      </c>
      <c r="F637" s="78" t="n">
        <f aca="false">-1*Salary_01!$I637</f>
        <v>-0</v>
      </c>
      <c r="G637" s="78" t="n">
        <f aca="true">IF(AND($B637&gt;Input!$C$45,$B637&lt;Input!$C$25),PMT(Input!$C$37/(100*12),(OFFSET($A$4,MATCH(Input!$C$25,$B$4:$B$1004,1),0,1,1)-OFFSET($A$4,MATCH(Input!$C$45,$B$4:$B$620,1),0,1,1)),$J$4,-1*Input!$C$38,1),0)</f>
        <v>0</v>
      </c>
      <c r="H637" s="78" t="n">
        <f aca="false">IF($B637&lt;Input!$C$25,(($H636+$E637+$F637+$G637)*(1+Input!$C$37/(100*12))),0)</f>
        <v>0</v>
      </c>
    </row>
    <row r="638" customFormat="false" ht="12.8" hidden="false" customHeight="false" outlineLevel="0" collapsed="false">
      <c r="A638" s="76" t="n">
        <v>634</v>
      </c>
      <c r="B638" s="77" t="n">
        <f aca="false">EOMONTH(Input!$C$7,A638)</f>
        <v>62213</v>
      </c>
      <c r="C638" s="76" t="n">
        <f aca="false">DATEDIF(Input!$C$23,$B638,"Y")</f>
        <v>92</v>
      </c>
      <c r="E638" s="78" t="n">
        <f aca="false">Salary_01!$E638*(Input!$C$36/100)</f>
        <v>0</v>
      </c>
      <c r="F638" s="78" t="n">
        <f aca="false">-1*Salary_01!$I638</f>
        <v>-0</v>
      </c>
      <c r="G638" s="78" t="n">
        <f aca="true">IF(AND($B638&gt;Input!$C$45,$B638&lt;Input!$C$25),PMT(Input!$C$37/(100*12),(OFFSET($A$4,MATCH(Input!$C$25,$B$4:$B$1004,1),0,1,1)-OFFSET($A$4,MATCH(Input!$C$45,$B$4:$B$620,1),0,1,1)),$J$4,-1*Input!$C$38,1),0)</f>
        <v>0</v>
      </c>
      <c r="H638" s="78" t="n">
        <f aca="false">IF($B638&lt;Input!$C$25,(($H637+$E638+$F638+$G638)*(1+Input!$C$37/(100*12))),0)</f>
        <v>0</v>
      </c>
    </row>
    <row r="639" customFormat="false" ht="12.8" hidden="false" customHeight="false" outlineLevel="0" collapsed="false">
      <c r="A639" s="76" t="n">
        <v>635</v>
      </c>
      <c r="B639" s="77" t="n">
        <f aca="false">EOMONTH(Input!$C$7,A639)</f>
        <v>62244</v>
      </c>
      <c r="C639" s="76" t="n">
        <f aca="false">DATEDIF(Input!$C$23,$B639,"Y")</f>
        <v>93</v>
      </c>
      <c r="E639" s="78" t="n">
        <f aca="false">Salary_01!$E639*(Input!$C$36/100)</f>
        <v>0</v>
      </c>
      <c r="F639" s="78" t="n">
        <f aca="false">-1*Salary_01!$I639</f>
        <v>-0</v>
      </c>
      <c r="G639" s="78" t="n">
        <f aca="true">IF(AND($B639&gt;Input!$C$45,$B639&lt;Input!$C$25),PMT(Input!$C$37/(100*12),(OFFSET($A$4,MATCH(Input!$C$25,$B$4:$B$1004,1),0,1,1)-OFFSET($A$4,MATCH(Input!$C$45,$B$4:$B$620,1),0,1,1)),$J$4,-1*Input!$C$38,1),0)</f>
        <v>0</v>
      </c>
      <c r="H639" s="78" t="n">
        <f aca="false">IF($B639&lt;Input!$C$25,(($H638+$E639+$F639+$G639)*(1+Input!$C$37/(100*12))),0)</f>
        <v>0</v>
      </c>
    </row>
    <row r="640" customFormat="false" ht="12.8" hidden="false" customHeight="false" outlineLevel="0" collapsed="false">
      <c r="A640" s="76" t="n">
        <v>636</v>
      </c>
      <c r="B640" s="77" t="n">
        <f aca="false">EOMONTH(Input!$C$7,A640)</f>
        <v>62274</v>
      </c>
      <c r="C640" s="76" t="n">
        <f aca="false">DATEDIF(Input!$C$23,$B640,"Y")</f>
        <v>93</v>
      </c>
      <c r="E640" s="78" t="n">
        <f aca="false">Salary_01!$E640*(Input!$C$36/100)</f>
        <v>0</v>
      </c>
      <c r="F640" s="78" t="n">
        <f aca="false">-1*Salary_01!$I640</f>
        <v>-0</v>
      </c>
      <c r="G640" s="78" t="n">
        <f aca="true">IF(AND($B640&gt;Input!$C$45,$B640&lt;Input!$C$25),PMT(Input!$C$37/(100*12),(OFFSET($A$4,MATCH(Input!$C$25,$B$4:$B$1004,1),0,1,1)-OFFSET($A$4,MATCH(Input!$C$45,$B$4:$B$620,1),0,1,1)),$J$4,-1*Input!$C$38,1),0)</f>
        <v>0</v>
      </c>
      <c r="H640" s="78" t="n">
        <f aca="false">IF($B640&lt;Input!$C$25,(($H639+$E640+$F640+$G640)*(1+Input!$C$37/(100*12))),0)</f>
        <v>0</v>
      </c>
    </row>
    <row r="641" customFormat="false" ht="12.8" hidden="false" customHeight="false" outlineLevel="0" collapsed="false">
      <c r="A641" s="76" t="n">
        <v>637</v>
      </c>
      <c r="B641" s="77" t="n">
        <f aca="false">EOMONTH(Input!$C$7,A641)</f>
        <v>62305</v>
      </c>
      <c r="C641" s="76" t="n">
        <f aca="false">DATEDIF(Input!$C$23,$B641,"Y")</f>
        <v>93</v>
      </c>
      <c r="E641" s="78" t="n">
        <f aca="false">Salary_01!$E641*(Input!$C$36/100)</f>
        <v>0</v>
      </c>
      <c r="F641" s="78" t="n">
        <f aca="false">-1*Salary_01!$I641</f>
        <v>-0</v>
      </c>
      <c r="G641" s="78" t="n">
        <f aca="true">IF(AND($B641&gt;Input!$C$45,$B641&lt;Input!$C$25),PMT(Input!$C$37/(100*12),(OFFSET($A$4,MATCH(Input!$C$25,$B$4:$B$1004,1),0,1,1)-OFFSET($A$4,MATCH(Input!$C$45,$B$4:$B$620,1),0,1,1)),$J$4,-1*Input!$C$38,1),0)</f>
        <v>0</v>
      </c>
      <c r="H641" s="78" t="n">
        <f aca="false">IF($B641&lt;Input!$C$25,(($H640+$E641+$F641+$G641)*(1+Input!$C$37/(100*12))),0)</f>
        <v>0</v>
      </c>
    </row>
    <row r="642" customFormat="false" ht="12.8" hidden="false" customHeight="false" outlineLevel="0" collapsed="false">
      <c r="A642" s="76" t="n">
        <v>638</v>
      </c>
      <c r="B642" s="77" t="n">
        <f aca="false">EOMONTH(Input!$C$7,A642)</f>
        <v>62336</v>
      </c>
      <c r="C642" s="76" t="n">
        <f aca="false">DATEDIF(Input!$C$23,$B642,"Y")</f>
        <v>93</v>
      </c>
      <c r="E642" s="78" t="n">
        <f aca="false">Salary_01!$E642*(Input!$C$36/100)</f>
        <v>0</v>
      </c>
      <c r="F642" s="78" t="n">
        <f aca="false">-1*Salary_01!$I642</f>
        <v>-0</v>
      </c>
      <c r="G642" s="78" t="n">
        <f aca="true">IF(AND($B642&gt;Input!$C$45,$B642&lt;Input!$C$25),PMT(Input!$C$37/(100*12),(OFFSET($A$4,MATCH(Input!$C$25,$B$4:$B$1004,1),0,1,1)-OFFSET($A$4,MATCH(Input!$C$45,$B$4:$B$620,1),0,1,1)),$J$4,-1*Input!$C$38,1),0)</f>
        <v>0</v>
      </c>
      <c r="H642" s="78" t="n">
        <f aca="false">IF($B642&lt;Input!$C$25,(($H641+$E642+$F642+$G642)*(1+Input!$C$37/(100*12))),0)</f>
        <v>0</v>
      </c>
    </row>
    <row r="643" customFormat="false" ht="12.8" hidden="false" customHeight="false" outlineLevel="0" collapsed="false">
      <c r="A643" s="76" t="n">
        <v>639</v>
      </c>
      <c r="B643" s="77" t="n">
        <f aca="false">EOMONTH(Input!$C$7,A643)</f>
        <v>62366</v>
      </c>
      <c r="C643" s="76" t="n">
        <f aca="false">DATEDIF(Input!$C$23,$B643,"Y")</f>
        <v>93</v>
      </c>
      <c r="E643" s="78" t="n">
        <f aca="false">Salary_01!$E643*(Input!$C$36/100)</f>
        <v>0</v>
      </c>
      <c r="F643" s="78" t="n">
        <f aca="false">-1*Salary_01!$I643</f>
        <v>-0</v>
      </c>
      <c r="G643" s="78" t="n">
        <f aca="true">IF(AND($B643&gt;Input!$C$45,$B643&lt;Input!$C$25),PMT(Input!$C$37/(100*12),(OFFSET($A$4,MATCH(Input!$C$25,$B$4:$B$1004,1),0,1,1)-OFFSET($A$4,MATCH(Input!$C$45,$B$4:$B$620,1),0,1,1)),$J$4,-1*Input!$C$38,1),0)</f>
        <v>0</v>
      </c>
      <c r="H643" s="78" t="n">
        <f aca="false">IF($B643&lt;Input!$C$25,(($H642+$E643+$F643+$G643)*(1+Input!$C$37/(100*12))),0)</f>
        <v>0</v>
      </c>
    </row>
    <row r="644" customFormat="false" ht="12.8" hidden="false" customHeight="false" outlineLevel="0" collapsed="false">
      <c r="A644" s="76" t="n">
        <v>640</v>
      </c>
      <c r="B644" s="77" t="n">
        <f aca="false">EOMONTH(Input!$C$7,A644)</f>
        <v>62397</v>
      </c>
      <c r="C644" s="76" t="n">
        <f aca="false">DATEDIF(Input!$C$23,$B644,"Y")</f>
        <v>93</v>
      </c>
      <c r="E644" s="78" t="n">
        <f aca="false">Salary_01!$E644*(Input!$C$36/100)</f>
        <v>0</v>
      </c>
      <c r="F644" s="78" t="n">
        <f aca="false">-1*Salary_01!$I644</f>
        <v>-0</v>
      </c>
      <c r="G644" s="78" t="n">
        <f aca="true">IF(AND($B644&gt;Input!$C$45,$B644&lt;Input!$C$25),PMT(Input!$C$37/(100*12),(OFFSET($A$4,MATCH(Input!$C$25,$B$4:$B$1004,1),0,1,1)-OFFSET($A$4,MATCH(Input!$C$45,$B$4:$B$620,1),0,1,1)),$J$4,-1*Input!$C$38,1),0)</f>
        <v>0</v>
      </c>
      <c r="H644" s="78" t="n">
        <f aca="false">IF($B644&lt;Input!$C$25,(($H643+$E644+$F644+$G644)*(1+Input!$C$37/(100*12))),0)</f>
        <v>0</v>
      </c>
    </row>
    <row r="645" customFormat="false" ht="12.8" hidden="false" customHeight="false" outlineLevel="0" collapsed="false">
      <c r="A645" s="76" t="n">
        <v>641</v>
      </c>
      <c r="B645" s="77" t="n">
        <f aca="false">EOMONTH(Input!$C$7,A645)</f>
        <v>62427</v>
      </c>
      <c r="C645" s="76" t="n">
        <f aca="false">DATEDIF(Input!$C$23,$B645,"Y")</f>
        <v>93</v>
      </c>
      <c r="E645" s="78" t="n">
        <f aca="false">Salary_01!$E645*(Input!$C$36/100)</f>
        <v>0</v>
      </c>
      <c r="F645" s="78" t="n">
        <f aca="false">-1*Salary_01!$I645</f>
        <v>-0</v>
      </c>
      <c r="G645" s="78" t="n">
        <f aca="true">IF(AND($B645&gt;Input!$C$45,$B645&lt;Input!$C$25),PMT(Input!$C$37/(100*12),(OFFSET($A$4,MATCH(Input!$C$25,$B$4:$B$1004,1),0,1,1)-OFFSET($A$4,MATCH(Input!$C$45,$B$4:$B$620,1),0,1,1)),$J$4,-1*Input!$C$38,1),0)</f>
        <v>0</v>
      </c>
      <c r="H645" s="78" t="n">
        <f aca="false">IF($B645&lt;Input!$C$25,(($H644+$E645+$F645+$G645)*(1+Input!$C$37/(100*12))),0)</f>
        <v>0</v>
      </c>
    </row>
    <row r="646" customFormat="false" ht="12.8" hidden="false" customHeight="false" outlineLevel="0" collapsed="false">
      <c r="A646" s="76" t="n">
        <v>642</v>
      </c>
      <c r="B646" s="77" t="n">
        <f aca="false">EOMONTH(Input!$C$7,A646)</f>
        <v>62458</v>
      </c>
      <c r="C646" s="76" t="n">
        <f aca="false">DATEDIF(Input!$C$23,$B646,"Y")</f>
        <v>93</v>
      </c>
      <c r="E646" s="78" t="n">
        <f aca="false">Salary_01!$E646*(Input!$C$36/100)</f>
        <v>0</v>
      </c>
      <c r="F646" s="78" t="n">
        <f aca="false">-1*Salary_01!$I646</f>
        <v>-0</v>
      </c>
      <c r="G646" s="78" t="n">
        <f aca="true">IF(AND($B646&gt;Input!$C$45,$B646&lt;Input!$C$25),PMT(Input!$C$37/(100*12),(OFFSET($A$4,MATCH(Input!$C$25,$B$4:$B$1004,1),0,1,1)-OFFSET($A$4,MATCH(Input!$C$45,$B$4:$B$620,1),0,1,1)),$J$4,-1*Input!$C$38,1),0)</f>
        <v>0</v>
      </c>
      <c r="H646" s="78" t="n">
        <f aca="false">IF($B646&lt;Input!$C$25,(($H645+$E646+$F646+$G646)*(1+Input!$C$37/(100*12))),0)</f>
        <v>0</v>
      </c>
    </row>
    <row r="647" customFormat="false" ht="12.8" hidden="false" customHeight="false" outlineLevel="0" collapsed="false">
      <c r="A647" s="76" t="n">
        <v>643</v>
      </c>
      <c r="B647" s="77" t="n">
        <f aca="false">EOMONTH(Input!$C$7,A647)</f>
        <v>62489</v>
      </c>
      <c r="C647" s="76" t="n">
        <f aca="false">DATEDIF(Input!$C$23,$B647,"Y")</f>
        <v>93</v>
      </c>
      <c r="E647" s="78" t="n">
        <f aca="false">Salary_01!$E647*(Input!$C$36/100)</f>
        <v>0</v>
      </c>
      <c r="F647" s="78" t="n">
        <f aca="false">-1*Salary_01!$I647</f>
        <v>-0</v>
      </c>
      <c r="G647" s="78" t="n">
        <f aca="true">IF(AND($B647&gt;Input!$C$45,$B647&lt;Input!$C$25),PMT(Input!$C$37/(100*12),(OFFSET($A$4,MATCH(Input!$C$25,$B$4:$B$1004,1),0,1,1)-OFFSET($A$4,MATCH(Input!$C$45,$B$4:$B$620,1),0,1,1)),$J$4,-1*Input!$C$38,1),0)</f>
        <v>0</v>
      </c>
      <c r="H647" s="78" t="n">
        <f aca="false">IF($B647&lt;Input!$C$25,(($H646+$E647+$F647+$G647)*(1+Input!$C$37/(100*12))),0)</f>
        <v>0</v>
      </c>
    </row>
    <row r="648" customFormat="false" ht="12.8" hidden="false" customHeight="false" outlineLevel="0" collapsed="false">
      <c r="A648" s="76" t="n">
        <v>644</v>
      </c>
      <c r="B648" s="77" t="n">
        <f aca="false">EOMONTH(Input!$C$7,A648)</f>
        <v>62517</v>
      </c>
      <c r="C648" s="76" t="n">
        <f aca="false">DATEDIF(Input!$C$23,$B648,"Y")</f>
        <v>93</v>
      </c>
      <c r="E648" s="78" t="n">
        <f aca="false">Salary_01!$E648*(Input!$C$36/100)</f>
        <v>0</v>
      </c>
      <c r="F648" s="78" t="n">
        <f aca="false">-1*Salary_01!$I648</f>
        <v>-0</v>
      </c>
      <c r="G648" s="78" t="n">
        <f aca="true">IF(AND($B648&gt;Input!$C$45,$B648&lt;Input!$C$25),PMT(Input!$C$37/(100*12),(OFFSET($A$4,MATCH(Input!$C$25,$B$4:$B$1004,1),0,1,1)-OFFSET($A$4,MATCH(Input!$C$45,$B$4:$B$620,1),0,1,1)),$J$4,-1*Input!$C$38,1),0)</f>
        <v>0</v>
      </c>
      <c r="H648" s="78" t="n">
        <f aca="false">IF($B648&lt;Input!$C$25,(($H647+$E648+$F648+$G648)*(1+Input!$C$37/(100*12))),0)</f>
        <v>0</v>
      </c>
    </row>
    <row r="649" customFormat="false" ht="12.8" hidden="false" customHeight="false" outlineLevel="0" collapsed="false">
      <c r="A649" s="76" t="n">
        <v>645</v>
      </c>
      <c r="B649" s="77" t="n">
        <f aca="false">EOMONTH(Input!$C$7,A649)</f>
        <v>62548</v>
      </c>
      <c r="C649" s="76" t="n">
        <f aca="false">DATEDIF(Input!$C$23,$B649,"Y")</f>
        <v>93</v>
      </c>
      <c r="E649" s="78" t="n">
        <f aca="false">Salary_01!$E649*(Input!$C$36/100)</f>
        <v>0</v>
      </c>
      <c r="F649" s="78" t="n">
        <f aca="false">-1*Salary_01!$I649</f>
        <v>-0</v>
      </c>
      <c r="G649" s="78" t="n">
        <f aca="true">IF(AND($B649&gt;Input!$C$45,$B649&lt;Input!$C$25),PMT(Input!$C$37/(100*12),(OFFSET($A$4,MATCH(Input!$C$25,$B$4:$B$1004,1),0,1,1)-OFFSET($A$4,MATCH(Input!$C$45,$B$4:$B$620,1),0,1,1)),$J$4,-1*Input!$C$38,1),0)</f>
        <v>0</v>
      </c>
      <c r="H649" s="78" t="n">
        <f aca="false">IF($B649&lt;Input!$C$25,(($H648+$E649+$F649+$G649)*(1+Input!$C$37/(100*12))),0)</f>
        <v>0</v>
      </c>
    </row>
    <row r="650" customFormat="false" ht="12.8" hidden="false" customHeight="false" outlineLevel="0" collapsed="false">
      <c r="A650" s="76" t="n">
        <v>646</v>
      </c>
      <c r="B650" s="77" t="n">
        <f aca="false">EOMONTH(Input!$C$7,A650)</f>
        <v>62578</v>
      </c>
      <c r="C650" s="76" t="n">
        <f aca="false">DATEDIF(Input!$C$23,$B650,"Y")</f>
        <v>93</v>
      </c>
      <c r="E650" s="78" t="n">
        <f aca="false">Salary_01!$E650*(Input!$C$36/100)</f>
        <v>0</v>
      </c>
      <c r="F650" s="78" t="n">
        <f aca="false">-1*Salary_01!$I650</f>
        <v>-0</v>
      </c>
      <c r="G650" s="78" t="n">
        <f aca="true">IF(AND($B650&gt;Input!$C$45,$B650&lt;Input!$C$25),PMT(Input!$C$37/(100*12),(OFFSET($A$4,MATCH(Input!$C$25,$B$4:$B$1004,1),0,1,1)-OFFSET($A$4,MATCH(Input!$C$45,$B$4:$B$620,1),0,1,1)),$J$4,-1*Input!$C$38,1),0)</f>
        <v>0</v>
      </c>
      <c r="H650" s="78" t="n">
        <f aca="false">IF($B650&lt;Input!$C$25,(($H649+$E650+$F650+$G650)*(1+Input!$C$37/(100*12))),0)</f>
        <v>0</v>
      </c>
    </row>
    <row r="651" customFormat="false" ht="12.8" hidden="false" customHeight="false" outlineLevel="0" collapsed="false">
      <c r="A651" s="76" t="n">
        <v>647</v>
      </c>
      <c r="B651" s="77" t="n">
        <f aca="false">EOMONTH(Input!$C$7,A651)</f>
        <v>62609</v>
      </c>
      <c r="C651" s="76" t="n">
        <f aca="false">DATEDIF(Input!$C$23,$B651,"Y")</f>
        <v>94</v>
      </c>
      <c r="E651" s="78" t="n">
        <f aca="false">Salary_01!$E651*(Input!$C$36/100)</f>
        <v>0</v>
      </c>
      <c r="F651" s="78" t="n">
        <f aca="false">-1*Salary_01!$I651</f>
        <v>-0</v>
      </c>
      <c r="G651" s="78" t="n">
        <f aca="true">IF(AND($B651&gt;Input!$C$45,$B651&lt;Input!$C$25),PMT(Input!$C$37/(100*12),(OFFSET($A$4,MATCH(Input!$C$25,$B$4:$B$1004,1),0,1,1)-OFFSET($A$4,MATCH(Input!$C$45,$B$4:$B$620,1),0,1,1)),$J$4,-1*Input!$C$38,1),0)</f>
        <v>0</v>
      </c>
      <c r="H651" s="78" t="n">
        <f aca="false">IF($B651&lt;Input!$C$25,(($H650+$E651+$F651+$G651)*(1+Input!$C$37/(100*12))),0)</f>
        <v>0</v>
      </c>
    </row>
    <row r="652" customFormat="false" ht="12.8" hidden="false" customHeight="false" outlineLevel="0" collapsed="false">
      <c r="A652" s="76" t="n">
        <v>648</v>
      </c>
      <c r="B652" s="77" t="n">
        <f aca="false">EOMONTH(Input!$C$7,A652)</f>
        <v>62639</v>
      </c>
      <c r="C652" s="76" t="n">
        <f aca="false">DATEDIF(Input!$C$23,$B652,"Y")</f>
        <v>94</v>
      </c>
      <c r="E652" s="78" t="n">
        <f aca="false">Salary_01!$E652*(Input!$C$36/100)</f>
        <v>0</v>
      </c>
      <c r="F652" s="78" t="n">
        <f aca="false">-1*Salary_01!$I652</f>
        <v>-0</v>
      </c>
      <c r="G652" s="78" t="n">
        <f aca="true">IF(AND($B652&gt;Input!$C$45,$B652&lt;Input!$C$25),PMT(Input!$C$37/(100*12),(OFFSET($A$4,MATCH(Input!$C$25,$B$4:$B$1004,1),0,1,1)-OFFSET($A$4,MATCH(Input!$C$45,$B$4:$B$620,1),0,1,1)),$J$4,-1*Input!$C$38,1),0)</f>
        <v>0</v>
      </c>
      <c r="H652" s="78" t="n">
        <f aca="false">IF($B652&lt;Input!$C$25,(($H651+$E652+$F652+$G652)*(1+Input!$C$37/(100*12))),0)</f>
        <v>0</v>
      </c>
    </row>
    <row r="653" customFormat="false" ht="12.8" hidden="false" customHeight="false" outlineLevel="0" collapsed="false">
      <c r="A653" s="76" t="n">
        <v>649</v>
      </c>
      <c r="B653" s="77" t="n">
        <f aca="false">EOMONTH(Input!$C$7,A653)</f>
        <v>62670</v>
      </c>
      <c r="C653" s="76" t="n">
        <f aca="false">DATEDIF(Input!$C$23,$B653,"Y")</f>
        <v>94</v>
      </c>
      <c r="E653" s="78" t="n">
        <f aca="false">Salary_01!$E653*(Input!$C$36/100)</f>
        <v>0</v>
      </c>
      <c r="F653" s="78" t="n">
        <f aca="false">-1*Salary_01!$I653</f>
        <v>-0</v>
      </c>
      <c r="G653" s="78" t="n">
        <f aca="true">IF(AND($B653&gt;Input!$C$45,$B653&lt;Input!$C$25),PMT(Input!$C$37/(100*12),(OFFSET($A$4,MATCH(Input!$C$25,$B$4:$B$1004,1),0,1,1)-OFFSET($A$4,MATCH(Input!$C$45,$B$4:$B$620,1),0,1,1)),$J$4,-1*Input!$C$38,1),0)</f>
        <v>0</v>
      </c>
      <c r="H653" s="78" t="n">
        <f aca="false">IF($B653&lt;Input!$C$25,(($H652+$E653+$F653+$G653)*(1+Input!$C$37/(100*12))),0)</f>
        <v>0</v>
      </c>
    </row>
    <row r="654" customFormat="false" ht="12.8" hidden="false" customHeight="false" outlineLevel="0" collapsed="false">
      <c r="A654" s="76" t="n">
        <v>650</v>
      </c>
      <c r="B654" s="77" t="n">
        <f aca="false">EOMONTH(Input!$C$7,A654)</f>
        <v>62701</v>
      </c>
      <c r="C654" s="76" t="n">
        <f aca="false">DATEDIF(Input!$C$23,$B654,"Y")</f>
        <v>94</v>
      </c>
      <c r="E654" s="78" t="n">
        <f aca="false">Salary_01!$E654*(Input!$C$36/100)</f>
        <v>0</v>
      </c>
      <c r="F654" s="78" t="n">
        <f aca="false">-1*Salary_01!$I654</f>
        <v>-0</v>
      </c>
      <c r="G654" s="78" t="n">
        <f aca="true">IF(AND($B654&gt;Input!$C$45,$B654&lt;Input!$C$25),PMT(Input!$C$37/(100*12),(OFFSET($A$4,MATCH(Input!$C$25,$B$4:$B$1004,1),0,1,1)-OFFSET($A$4,MATCH(Input!$C$45,$B$4:$B$620,1),0,1,1)),$J$4,-1*Input!$C$38,1),0)</f>
        <v>0</v>
      </c>
      <c r="H654" s="78" t="n">
        <f aca="false">IF($B654&lt;Input!$C$25,(($H653+$E654+$F654+$G654)*(1+Input!$C$37/(100*12))),0)</f>
        <v>0</v>
      </c>
    </row>
    <row r="655" customFormat="false" ht="12.8" hidden="false" customHeight="false" outlineLevel="0" collapsed="false">
      <c r="A655" s="76" t="n">
        <v>651</v>
      </c>
      <c r="B655" s="77" t="n">
        <f aca="false">EOMONTH(Input!$C$7,A655)</f>
        <v>62731</v>
      </c>
      <c r="C655" s="76" t="n">
        <f aca="false">DATEDIF(Input!$C$23,$B655,"Y")</f>
        <v>94</v>
      </c>
      <c r="E655" s="78" t="n">
        <f aca="false">Salary_01!$E655*(Input!$C$36/100)</f>
        <v>0</v>
      </c>
      <c r="F655" s="78" t="n">
        <f aca="false">-1*Salary_01!$I655</f>
        <v>-0</v>
      </c>
      <c r="G655" s="78" t="n">
        <f aca="true">IF(AND($B655&gt;Input!$C$45,$B655&lt;Input!$C$25),PMT(Input!$C$37/(100*12),(OFFSET($A$4,MATCH(Input!$C$25,$B$4:$B$1004,1),0,1,1)-OFFSET($A$4,MATCH(Input!$C$45,$B$4:$B$620,1),0,1,1)),$J$4,-1*Input!$C$38,1),0)</f>
        <v>0</v>
      </c>
      <c r="H655" s="78" t="n">
        <f aca="false">IF($B655&lt;Input!$C$25,(($H654+$E655+$F655+$G655)*(1+Input!$C$37/(100*12))),0)</f>
        <v>0</v>
      </c>
    </row>
    <row r="656" customFormat="false" ht="12.8" hidden="false" customHeight="false" outlineLevel="0" collapsed="false">
      <c r="A656" s="76" t="n">
        <v>652</v>
      </c>
      <c r="B656" s="77" t="n">
        <f aca="false">EOMONTH(Input!$C$7,A656)</f>
        <v>62762</v>
      </c>
      <c r="C656" s="76" t="n">
        <f aca="false">DATEDIF(Input!$C$23,$B656,"Y")</f>
        <v>94</v>
      </c>
      <c r="E656" s="78" t="n">
        <f aca="false">Salary_01!$E656*(Input!$C$36/100)</f>
        <v>0</v>
      </c>
      <c r="F656" s="78" t="n">
        <f aca="false">-1*Salary_01!$I656</f>
        <v>-0</v>
      </c>
      <c r="G656" s="78" t="n">
        <f aca="true">IF(AND($B656&gt;Input!$C$45,$B656&lt;Input!$C$25),PMT(Input!$C$37/(100*12),(OFFSET($A$4,MATCH(Input!$C$25,$B$4:$B$1004,1),0,1,1)-OFFSET($A$4,MATCH(Input!$C$45,$B$4:$B$620,1),0,1,1)),$J$4,-1*Input!$C$38,1),0)</f>
        <v>0</v>
      </c>
      <c r="H656" s="78" t="n">
        <f aca="false">IF($B656&lt;Input!$C$25,(($H655+$E656+$F656+$G656)*(1+Input!$C$37/(100*12))),0)</f>
        <v>0</v>
      </c>
    </row>
    <row r="657" customFormat="false" ht="12.8" hidden="false" customHeight="false" outlineLevel="0" collapsed="false">
      <c r="A657" s="76" t="n">
        <v>653</v>
      </c>
      <c r="B657" s="77" t="n">
        <f aca="false">EOMONTH(Input!$C$7,A657)</f>
        <v>62792</v>
      </c>
      <c r="C657" s="76" t="n">
        <f aca="false">DATEDIF(Input!$C$23,$B657,"Y")</f>
        <v>94</v>
      </c>
      <c r="E657" s="78" t="n">
        <f aca="false">Salary_01!$E657*(Input!$C$36/100)</f>
        <v>0</v>
      </c>
      <c r="F657" s="78" t="n">
        <f aca="false">-1*Salary_01!$I657</f>
        <v>-0</v>
      </c>
      <c r="G657" s="78" t="n">
        <f aca="true">IF(AND($B657&gt;Input!$C$45,$B657&lt;Input!$C$25),PMT(Input!$C$37/(100*12),(OFFSET($A$4,MATCH(Input!$C$25,$B$4:$B$1004,1),0,1,1)-OFFSET($A$4,MATCH(Input!$C$45,$B$4:$B$620,1),0,1,1)),$J$4,-1*Input!$C$38,1),0)</f>
        <v>0</v>
      </c>
      <c r="H657" s="78" t="n">
        <f aca="false">IF($B657&lt;Input!$C$25,(($H656+$E657+$F657+$G657)*(1+Input!$C$37/(100*12))),0)</f>
        <v>0</v>
      </c>
    </row>
    <row r="658" customFormat="false" ht="12.8" hidden="false" customHeight="false" outlineLevel="0" collapsed="false">
      <c r="A658" s="76" t="n">
        <v>654</v>
      </c>
      <c r="B658" s="77" t="n">
        <f aca="false">EOMONTH(Input!$C$7,A658)</f>
        <v>62823</v>
      </c>
      <c r="C658" s="76" t="n">
        <f aca="false">DATEDIF(Input!$C$23,$B658,"Y")</f>
        <v>94</v>
      </c>
      <c r="E658" s="78" t="n">
        <f aca="false">Salary_01!$E658*(Input!$C$36/100)</f>
        <v>0</v>
      </c>
      <c r="F658" s="78" t="n">
        <f aca="false">-1*Salary_01!$I658</f>
        <v>-0</v>
      </c>
      <c r="G658" s="78" t="n">
        <f aca="true">IF(AND($B658&gt;Input!$C$45,$B658&lt;Input!$C$25),PMT(Input!$C$37/(100*12),(OFFSET($A$4,MATCH(Input!$C$25,$B$4:$B$1004,1),0,1,1)-OFFSET($A$4,MATCH(Input!$C$45,$B$4:$B$620,1),0,1,1)),$J$4,-1*Input!$C$38,1),0)</f>
        <v>0</v>
      </c>
      <c r="H658" s="78" t="n">
        <f aca="false">IF($B658&lt;Input!$C$25,(($H657+$E658+$F658+$G658)*(1+Input!$C$37/(100*12))),0)</f>
        <v>0</v>
      </c>
    </row>
    <row r="659" customFormat="false" ht="12.8" hidden="false" customHeight="false" outlineLevel="0" collapsed="false">
      <c r="A659" s="76" t="n">
        <v>655</v>
      </c>
      <c r="B659" s="77" t="n">
        <f aca="false">EOMONTH(Input!$C$7,A659)</f>
        <v>62854</v>
      </c>
      <c r="C659" s="76" t="n">
        <f aca="false">DATEDIF(Input!$C$23,$B659,"Y")</f>
        <v>94</v>
      </c>
      <c r="E659" s="78" t="n">
        <f aca="false">Salary_01!$E659*(Input!$C$36/100)</f>
        <v>0</v>
      </c>
      <c r="F659" s="78" t="n">
        <f aca="false">-1*Salary_01!$I659</f>
        <v>-0</v>
      </c>
      <c r="G659" s="78" t="n">
        <f aca="true">IF(AND($B659&gt;Input!$C$45,$B659&lt;Input!$C$25),PMT(Input!$C$37/(100*12),(OFFSET($A$4,MATCH(Input!$C$25,$B$4:$B$1004,1),0,1,1)-OFFSET($A$4,MATCH(Input!$C$45,$B$4:$B$620,1),0,1,1)),$J$4,-1*Input!$C$38,1),0)</f>
        <v>0</v>
      </c>
      <c r="H659" s="78" t="n">
        <f aca="false">IF($B659&lt;Input!$C$25,(($H658+$E659+$F659+$G659)*(1+Input!$C$37/(100*12))),0)</f>
        <v>0</v>
      </c>
    </row>
    <row r="660" customFormat="false" ht="12.8" hidden="false" customHeight="false" outlineLevel="0" collapsed="false">
      <c r="A660" s="76" t="n">
        <v>656</v>
      </c>
      <c r="B660" s="77" t="n">
        <f aca="false">EOMONTH(Input!$C$7,A660)</f>
        <v>62883</v>
      </c>
      <c r="C660" s="76" t="n">
        <f aca="false">DATEDIF(Input!$C$23,$B660,"Y")</f>
        <v>94</v>
      </c>
      <c r="E660" s="78" t="n">
        <f aca="false">Salary_01!$E660*(Input!$C$36/100)</f>
        <v>0</v>
      </c>
      <c r="F660" s="78" t="n">
        <f aca="false">-1*Salary_01!$I660</f>
        <v>-0</v>
      </c>
      <c r="G660" s="78" t="n">
        <f aca="true">IF(AND($B660&gt;Input!$C$45,$B660&lt;Input!$C$25),PMT(Input!$C$37/(100*12),(OFFSET($A$4,MATCH(Input!$C$25,$B$4:$B$1004,1),0,1,1)-OFFSET($A$4,MATCH(Input!$C$45,$B$4:$B$620,1),0,1,1)),$J$4,-1*Input!$C$38,1),0)</f>
        <v>0</v>
      </c>
      <c r="H660" s="78" t="n">
        <f aca="false">IF($B660&lt;Input!$C$25,(($H659+$E660+$F660+$G660)*(1+Input!$C$37/(100*12))),0)</f>
        <v>0</v>
      </c>
    </row>
    <row r="661" customFormat="false" ht="12.8" hidden="false" customHeight="false" outlineLevel="0" collapsed="false">
      <c r="A661" s="76" t="n">
        <v>657</v>
      </c>
      <c r="B661" s="77" t="n">
        <f aca="false">EOMONTH(Input!$C$7,A661)</f>
        <v>62914</v>
      </c>
      <c r="C661" s="76" t="n">
        <f aca="false">DATEDIF(Input!$C$23,$B661,"Y")</f>
        <v>94</v>
      </c>
      <c r="E661" s="78" t="n">
        <f aca="false">Salary_01!$E661*(Input!$C$36/100)</f>
        <v>0</v>
      </c>
      <c r="F661" s="78" t="n">
        <f aca="false">-1*Salary_01!$I661</f>
        <v>-0</v>
      </c>
      <c r="G661" s="78" t="n">
        <f aca="true">IF(AND($B661&gt;Input!$C$45,$B661&lt;Input!$C$25),PMT(Input!$C$37/(100*12),(OFFSET($A$4,MATCH(Input!$C$25,$B$4:$B$1004,1),0,1,1)-OFFSET($A$4,MATCH(Input!$C$45,$B$4:$B$620,1),0,1,1)),$J$4,-1*Input!$C$38,1),0)</f>
        <v>0</v>
      </c>
      <c r="H661" s="78" t="n">
        <f aca="false">IF($B661&lt;Input!$C$25,(($H660+$E661+$F661+$G661)*(1+Input!$C$37/(100*12))),0)</f>
        <v>0</v>
      </c>
    </row>
    <row r="662" customFormat="false" ht="12.8" hidden="false" customHeight="false" outlineLevel="0" collapsed="false">
      <c r="A662" s="76" t="n">
        <v>658</v>
      </c>
      <c r="B662" s="77" t="n">
        <f aca="false">EOMONTH(Input!$C$7,A662)</f>
        <v>62944</v>
      </c>
      <c r="C662" s="76" t="n">
        <f aca="false">DATEDIF(Input!$C$23,$B662,"Y")</f>
        <v>94</v>
      </c>
      <c r="E662" s="78" t="n">
        <f aca="false">Salary_01!$E662*(Input!$C$36/100)</f>
        <v>0</v>
      </c>
      <c r="F662" s="78" t="n">
        <f aca="false">-1*Salary_01!$I662</f>
        <v>-0</v>
      </c>
      <c r="G662" s="78" t="n">
        <f aca="true">IF(AND($B662&gt;Input!$C$45,$B662&lt;Input!$C$25),PMT(Input!$C$37/(100*12),(OFFSET($A$4,MATCH(Input!$C$25,$B$4:$B$1004,1),0,1,1)-OFFSET($A$4,MATCH(Input!$C$45,$B$4:$B$620,1),0,1,1)),$J$4,-1*Input!$C$38,1),0)</f>
        <v>0</v>
      </c>
      <c r="H662" s="78" t="n">
        <f aca="false">IF($B662&lt;Input!$C$25,(($H661+$E662+$F662+$G662)*(1+Input!$C$37/(100*12))),0)</f>
        <v>0</v>
      </c>
    </row>
    <row r="663" customFormat="false" ht="12.8" hidden="false" customHeight="false" outlineLevel="0" collapsed="false">
      <c r="A663" s="76" t="n">
        <v>659</v>
      </c>
      <c r="B663" s="77" t="n">
        <f aca="false">EOMONTH(Input!$C$7,A663)</f>
        <v>62975</v>
      </c>
      <c r="C663" s="76" t="n">
        <f aca="false">DATEDIF(Input!$C$23,$B663,"Y")</f>
        <v>95</v>
      </c>
      <c r="E663" s="78" t="n">
        <f aca="false">Salary_01!$E663*(Input!$C$36/100)</f>
        <v>0</v>
      </c>
      <c r="F663" s="78" t="n">
        <f aca="false">-1*Salary_01!$I663</f>
        <v>-0</v>
      </c>
      <c r="G663" s="78" t="n">
        <f aca="true">IF(AND($B663&gt;Input!$C$45,$B663&lt;Input!$C$25),PMT(Input!$C$37/(100*12),(OFFSET($A$4,MATCH(Input!$C$25,$B$4:$B$1004,1),0,1,1)-OFFSET($A$4,MATCH(Input!$C$45,$B$4:$B$620,1),0,1,1)),$J$4,-1*Input!$C$38,1),0)</f>
        <v>0</v>
      </c>
      <c r="H663" s="78" t="n">
        <f aca="false">IF($B663&lt;Input!$C$25,(($H662+$E663+$F663+$G663)*(1+Input!$C$37/(100*12))),0)</f>
        <v>0</v>
      </c>
    </row>
    <row r="664" customFormat="false" ht="12.8" hidden="false" customHeight="false" outlineLevel="0" collapsed="false">
      <c r="A664" s="76" t="n">
        <v>660</v>
      </c>
      <c r="B664" s="77" t="n">
        <f aca="false">EOMONTH(Input!$C$7,A664)</f>
        <v>63005</v>
      </c>
      <c r="C664" s="76" t="n">
        <f aca="false">DATEDIF(Input!$C$23,$B664,"Y")</f>
        <v>95</v>
      </c>
      <c r="E664" s="78" t="n">
        <f aca="false">Salary_01!$E664*(Input!$C$36/100)</f>
        <v>0</v>
      </c>
      <c r="F664" s="78" t="n">
        <f aca="false">-1*Salary_01!$I664</f>
        <v>-0</v>
      </c>
      <c r="G664" s="78" t="n">
        <f aca="true">IF(AND($B664&gt;Input!$C$45,$B664&lt;Input!$C$25),PMT(Input!$C$37/(100*12),(OFFSET($A$4,MATCH(Input!$C$25,$B$4:$B$1004,1),0,1,1)-OFFSET($A$4,MATCH(Input!$C$45,$B$4:$B$620,1),0,1,1)),$J$4,-1*Input!$C$38,1),0)</f>
        <v>0</v>
      </c>
      <c r="H664" s="78" t="n">
        <f aca="false">IF($B664&lt;Input!$C$25,(($H663+$E664+$F664+$G664)*(1+Input!$C$37/(100*12))),0)</f>
        <v>0</v>
      </c>
    </row>
    <row r="665" customFormat="false" ht="12.8" hidden="false" customHeight="false" outlineLevel="0" collapsed="false">
      <c r="A665" s="76" t="n">
        <v>661</v>
      </c>
      <c r="B665" s="77" t="n">
        <f aca="false">EOMONTH(Input!$C$7,A665)</f>
        <v>63036</v>
      </c>
      <c r="C665" s="76" t="n">
        <f aca="false">DATEDIF(Input!$C$23,$B665,"Y")</f>
        <v>95</v>
      </c>
      <c r="E665" s="78" t="n">
        <f aca="false">Salary_01!$E665*(Input!$C$36/100)</f>
        <v>0</v>
      </c>
      <c r="F665" s="78" t="n">
        <f aca="false">-1*Salary_01!$I665</f>
        <v>-0</v>
      </c>
      <c r="G665" s="78" t="n">
        <f aca="true">IF(AND($B665&gt;Input!$C$45,$B665&lt;Input!$C$25),PMT(Input!$C$37/(100*12),(OFFSET($A$4,MATCH(Input!$C$25,$B$4:$B$1004,1),0,1,1)-OFFSET($A$4,MATCH(Input!$C$45,$B$4:$B$620,1),0,1,1)),$J$4,-1*Input!$C$38,1),0)</f>
        <v>0</v>
      </c>
      <c r="H665" s="78" t="n">
        <f aca="false">IF($B665&lt;Input!$C$25,(($H664+$E665+$F665+$G665)*(1+Input!$C$37/(100*12))),0)</f>
        <v>0</v>
      </c>
    </row>
    <row r="666" customFormat="false" ht="12.8" hidden="false" customHeight="false" outlineLevel="0" collapsed="false">
      <c r="A666" s="76" t="n">
        <v>662</v>
      </c>
      <c r="B666" s="77" t="n">
        <f aca="false">EOMONTH(Input!$C$7,A666)</f>
        <v>63067</v>
      </c>
      <c r="C666" s="76" t="n">
        <f aca="false">DATEDIF(Input!$C$23,$B666,"Y")</f>
        <v>95</v>
      </c>
      <c r="E666" s="78" t="n">
        <f aca="false">Salary_01!$E666*(Input!$C$36/100)</f>
        <v>0</v>
      </c>
      <c r="F666" s="78" t="n">
        <f aca="false">-1*Salary_01!$I666</f>
        <v>-0</v>
      </c>
      <c r="G666" s="78" t="n">
        <f aca="true">IF(AND($B666&gt;Input!$C$45,$B666&lt;Input!$C$25),PMT(Input!$C$37/(100*12),(OFFSET($A$4,MATCH(Input!$C$25,$B$4:$B$1004,1),0,1,1)-OFFSET($A$4,MATCH(Input!$C$45,$B$4:$B$620,1),0,1,1)),$J$4,-1*Input!$C$38,1),0)</f>
        <v>0</v>
      </c>
      <c r="H666" s="78" t="n">
        <f aca="false">IF($B666&lt;Input!$C$25,(($H665+$E666+$F666+$G666)*(1+Input!$C$37/(100*12))),0)</f>
        <v>0</v>
      </c>
    </row>
    <row r="667" customFormat="false" ht="12.8" hidden="false" customHeight="false" outlineLevel="0" collapsed="false">
      <c r="A667" s="76" t="n">
        <v>663</v>
      </c>
      <c r="B667" s="77" t="n">
        <f aca="false">EOMONTH(Input!$C$7,A667)</f>
        <v>63097</v>
      </c>
      <c r="C667" s="76" t="n">
        <f aca="false">DATEDIF(Input!$C$23,$B667,"Y")</f>
        <v>95</v>
      </c>
      <c r="E667" s="78" t="n">
        <f aca="false">Salary_01!$E667*(Input!$C$36/100)</f>
        <v>0</v>
      </c>
      <c r="F667" s="78" t="n">
        <f aca="false">-1*Salary_01!$I667</f>
        <v>-0</v>
      </c>
      <c r="G667" s="78" t="n">
        <f aca="true">IF(AND($B667&gt;Input!$C$45,$B667&lt;Input!$C$25),PMT(Input!$C$37/(100*12),(OFFSET($A$4,MATCH(Input!$C$25,$B$4:$B$1004,1),0,1,1)-OFFSET($A$4,MATCH(Input!$C$45,$B$4:$B$620,1),0,1,1)),$J$4,-1*Input!$C$38,1),0)</f>
        <v>0</v>
      </c>
      <c r="H667" s="78" t="n">
        <f aca="false">IF($B667&lt;Input!$C$25,(($H666+$E667+$F667+$G667)*(1+Input!$C$37/(100*12))),0)</f>
        <v>0</v>
      </c>
    </row>
    <row r="668" customFormat="false" ht="12.8" hidden="false" customHeight="false" outlineLevel="0" collapsed="false">
      <c r="A668" s="76" t="n">
        <v>664</v>
      </c>
      <c r="B668" s="77" t="n">
        <f aca="false">EOMONTH(Input!$C$7,A668)</f>
        <v>63128</v>
      </c>
      <c r="C668" s="76" t="n">
        <f aca="false">DATEDIF(Input!$C$23,$B668,"Y")</f>
        <v>95</v>
      </c>
      <c r="E668" s="78" t="n">
        <f aca="false">Salary_01!$E668*(Input!$C$36/100)</f>
        <v>0</v>
      </c>
      <c r="F668" s="78" t="n">
        <f aca="false">-1*Salary_01!$I668</f>
        <v>-0</v>
      </c>
      <c r="G668" s="78" t="n">
        <f aca="true">IF(AND($B668&gt;Input!$C$45,$B668&lt;Input!$C$25),PMT(Input!$C$37/(100*12),(OFFSET($A$4,MATCH(Input!$C$25,$B$4:$B$1004,1),0,1,1)-OFFSET($A$4,MATCH(Input!$C$45,$B$4:$B$620,1),0,1,1)),$J$4,-1*Input!$C$38,1),0)</f>
        <v>0</v>
      </c>
      <c r="H668" s="78" t="n">
        <f aca="false">IF($B668&lt;Input!$C$25,(($H667+$E668+$F668+$G668)*(1+Input!$C$37/(100*12))),0)</f>
        <v>0</v>
      </c>
    </row>
    <row r="669" customFormat="false" ht="12.8" hidden="false" customHeight="false" outlineLevel="0" collapsed="false">
      <c r="A669" s="76" t="n">
        <v>665</v>
      </c>
      <c r="B669" s="77" t="n">
        <f aca="false">EOMONTH(Input!$C$7,A669)</f>
        <v>63158</v>
      </c>
      <c r="C669" s="76" t="n">
        <f aca="false">DATEDIF(Input!$C$23,$B669,"Y")</f>
        <v>95</v>
      </c>
      <c r="E669" s="78" t="n">
        <f aca="false">Salary_01!$E669*(Input!$C$36/100)</f>
        <v>0</v>
      </c>
      <c r="F669" s="78" t="n">
        <f aca="false">-1*Salary_01!$I669</f>
        <v>-0</v>
      </c>
      <c r="G669" s="78" t="n">
        <f aca="true">IF(AND($B669&gt;Input!$C$45,$B669&lt;Input!$C$25),PMT(Input!$C$37/(100*12),(OFFSET($A$4,MATCH(Input!$C$25,$B$4:$B$1004,1),0,1,1)-OFFSET($A$4,MATCH(Input!$C$45,$B$4:$B$620,1),0,1,1)),$J$4,-1*Input!$C$38,1),0)</f>
        <v>0</v>
      </c>
      <c r="H669" s="78" t="n">
        <f aca="false">IF($B669&lt;Input!$C$25,(($H668+$E669+$F669+$G669)*(1+Input!$C$37/(100*12))),0)</f>
        <v>0</v>
      </c>
    </row>
    <row r="670" customFormat="false" ht="12.8" hidden="false" customHeight="false" outlineLevel="0" collapsed="false">
      <c r="A670" s="76" t="n">
        <v>666</v>
      </c>
      <c r="B670" s="77" t="n">
        <f aca="false">EOMONTH(Input!$C$7,A670)</f>
        <v>63189</v>
      </c>
      <c r="C670" s="76" t="n">
        <f aca="false">DATEDIF(Input!$C$23,$B670,"Y")</f>
        <v>95</v>
      </c>
      <c r="E670" s="78" t="n">
        <f aca="false">Salary_01!$E670*(Input!$C$36/100)</f>
        <v>0</v>
      </c>
      <c r="F670" s="78" t="n">
        <f aca="false">-1*Salary_01!$I670</f>
        <v>-0</v>
      </c>
      <c r="G670" s="78" t="n">
        <f aca="true">IF(AND($B670&gt;Input!$C$45,$B670&lt;Input!$C$25),PMT(Input!$C$37/(100*12),(OFFSET($A$4,MATCH(Input!$C$25,$B$4:$B$1004,1),0,1,1)-OFFSET($A$4,MATCH(Input!$C$45,$B$4:$B$620,1),0,1,1)),$J$4,-1*Input!$C$38,1),0)</f>
        <v>0</v>
      </c>
      <c r="H670" s="78" t="n">
        <f aca="false">IF($B670&lt;Input!$C$25,(($H669+$E670+$F670+$G670)*(1+Input!$C$37/(100*12))),0)</f>
        <v>0</v>
      </c>
    </row>
    <row r="671" customFormat="false" ht="12.8" hidden="false" customHeight="false" outlineLevel="0" collapsed="false">
      <c r="A671" s="76" t="n">
        <v>667</v>
      </c>
      <c r="B671" s="77" t="n">
        <f aca="false">EOMONTH(Input!$C$7,A671)</f>
        <v>63220</v>
      </c>
      <c r="C671" s="76" t="n">
        <f aca="false">DATEDIF(Input!$C$23,$B671,"Y")</f>
        <v>95</v>
      </c>
      <c r="E671" s="78" t="n">
        <f aca="false">Salary_01!$E671*(Input!$C$36/100)</f>
        <v>0</v>
      </c>
      <c r="F671" s="78" t="n">
        <f aca="false">-1*Salary_01!$I671</f>
        <v>-0</v>
      </c>
      <c r="G671" s="78" t="n">
        <f aca="true">IF(AND($B671&gt;Input!$C$45,$B671&lt;Input!$C$25),PMT(Input!$C$37/(100*12),(OFFSET($A$4,MATCH(Input!$C$25,$B$4:$B$1004,1),0,1,1)-OFFSET($A$4,MATCH(Input!$C$45,$B$4:$B$620,1),0,1,1)),$J$4,-1*Input!$C$38,1),0)</f>
        <v>0</v>
      </c>
      <c r="H671" s="78" t="n">
        <f aca="false">IF($B671&lt;Input!$C$25,(($H670+$E671+$F671+$G671)*(1+Input!$C$37/(100*12))),0)</f>
        <v>0</v>
      </c>
    </row>
    <row r="672" customFormat="false" ht="12.8" hidden="false" customHeight="false" outlineLevel="0" collapsed="false">
      <c r="A672" s="76" t="n">
        <v>668</v>
      </c>
      <c r="B672" s="77" t="n">
        <f aca="false">EOMONTH(Input!$C$7,A672)</f>
        <v>63248</v>
      </c>
      <c r="C672" s="76" t="n">
        <f aca="false">DATEDIF(Input!$C$23,$B672,"Y")</f>
        <v>95</v>
      </c>
      <c r="E672" s="78" t="n">
        <f aca="false">Salary_01!$E672*(Input!$C$36/100)</f>
        <v>0</v>
      </c>
      <c r="F672" s="78" t="n">
        <f aca="false">-1*Salary_01!$I672</f>
        <v>-0</v>
      </c>
      <c r="G672" s="78" t="n">
        <f aca="true">IF(AND($B672&gt;Input!$C$45,$B672&lt;Input!$C$25),PMT(Input!$C$37/(100*12),(OFFSET($A$4,MATCH(Input!$C$25,$B$4:$B$1004,1),0,1,1)-OFFSET($A$4,MATCH(Input!$C$45,$B$4:$B$620,1),0,1,1)),$J$4,-1*Input!$C$38,1),0)</f>
        <v>0</v>
      </c>
      <c r="H672" s="78" t="n">
        <f aca="false">IF($B672&lt;Input!$C$25,(($H671+$E672+$F672+$G672)*(1+Input!$C$37/(100*12))),0)</f>
        <v>0</v>
      </c>
    </row>
    <row r="673" customFormat="false" ht="12.8" hidden="false" customHeight="false" outlineLevel="0" collapsed="false">
      <c r="A673" s="76" t="n">
        <v>669</v>
      </c>
      <c r="B673" s="77" t="n">
        <f aca="false">EOMONTH(Input!$C$7,A673)</f>
        <v>63279</v>
      </c>
      <c r="C673" s="76" t="n">
        <f aca="false">DATEDIF(Input!$C$23,$B673,"Y")</f>
        <v>95</v>
      </c>
      <c r="E673" s="78" t="n">
        <f aca="false">Salary_01!$E673*(Input!$C$36/100)</f>
        <v>0</v>
      </c>
      <c r="F673" s="78" t="n">
        <f aca="false">-1*Salary_01!$I673</f>
        <v>-0</v>
      </c>
      <c r="G673" s="78" t="n">
        <f aca="true">IF(AND($B673&gt;Input!$C$45,$B673&lt;Input!$C$25),PMT(Input!$C$37/(100*12),(OFFSET($A$4,MATCH(Input!$C$25,$B$4:$B$1004,1),0,1,1)-OFFSET($A$4,MATCH(Input!$C$45,$B$4:$B$620,1),0,1,1)),$J$4,-1*Input!$C$38,1),0)</f>
        <v>0</v>
      </c>
      <c r="H673" s="78" t="n">
        <f aca="false">IF($B673&lt;Input!$C$25,(($H672+$E673+$F673+$G673)*(1+Input!$C$37/(100*12))),0)</f>
        <v>0</v>
      </c>
    </row>
    <row r="674" customFormat="false" ht="12.8" hidden="false" customHeight="false" outlineLevel="0" collapsed="false">
      <c r="A674" s="76" t="n">
        <v>670</v>
      </c>
      <c r="B674" s="77" t="n">
        <f aca="false">EOMONTH(Input!$C$7,A674)</f>
        <v>63309</v>
      </c>
      <c r="C674" s="76" t="n">
        <f aca="false">DATEDIF(Input!$C$23,$B674,"Y")</f>
        <v>95</v>
      </c>
      <c r="E674" s="78" t="n">
        <f aca="false">Salary_01!$E674*(Input!$C$36/100)</f>
        <v>0</v>
      </c>
      <c r="F674" s="78" t="n">
        <f aca="false">-1*Salary_01!$I674</f>
        <v>-0</v>
      </c>
      <c r="G674" s="78" t="n">
        <f aca="true">IF(AND($B674&gt;Input!$C$45,$B674&lt;Input!$C$25),PMT(Input!$C$37/(100*12),(OFFSET($A$4,MATCH(Input!$C$25,$B$4:$B$1004,1),0,1,1)-OFFSET($A$4,MATCH(Input!$C$45,$B$4:$B$620,1),0,1,1)),$J$4,-1*Input!$C$38,1),0)</f>
        <v>0</v>
      </c>
      <c r="H674" s="78" t="n">
        <f aca="false">IF($B674&lt;Input!$C$25,(($H673+$E674+$F674+$G674)*(1+Input!$C$37/(100*12))),0)</f>
        <v>0</v>
      </c>
    </row>
    <row r="675" customFormat="false" ht="12.8" hidden="false" customHeight="false" outlineLevel="0" collapsed="false">
      <c r="A675" s="76" t="n">
        <v>671</v>
      </c>
      <c r="B675" s="77" t="n">
        <f aca="false">EOMONTH(Input!$C$7,A675)</f>
        <v>63340</v>
      </c>
      <c r="C675" s="76" t="n">
        <f aca="false">DATEDIF(Input!$C$23,$B675,"Y")</f>
        <v>96</v>
      </c>
      <c r="E675" s="78" t="n">
        <f aca="false">Salary_01!$E675*(Input!$C$36/100)</f>
        <v>0</v>
      </c>
      <c r="F675" s="78" t="n">
        <f aca="false">-1*Salary_01!$I675</f>
        <v>-0</v>
      </c>
      <c r="G675" s="78" t="n">
        <f aca="true">IF(AND($B675&gt;Input!$C$45,$B675&lt;Input!$C$25),PMT(Input!$C$37/(100*12),(OFFSET($A$4,MATCH(Input!$C$25,$B$4:$B$1004,1),0,1,1)-OFFSET($A$4,MATCH(Input!$C$45,$B$4:$B$620,1),0,1,1)),$J$4,-1*Input!$C$38,1),0)</f>
        <v>0</v>
      </c>
      <c r="H675" s="78" t="n">
        <f aca="false">IF($B675&lt;Input!$C$25,(($H674+$E675+$F675+$G675)*(1+Input!$C$37/(100*12))),0)</f>
        <v>0</v>
      </c>
    </row>
    <row r="676" customFormat="false" ht="12.8" hidden="false" customHeight="false" outlineLevel="0" collapsed="false">
      <c r="A676" s="76" t="n">
        <v>672</v>
      </c>
      <c r="B676" s="77" t="n">
        <f aca="false">EOMONTH(Input!$C$7,A676)</f>
        <v>63370</v>
      </c>
      <c r="C676" s="76" t="n">
        <f aca="false">DATEDIF(Input!$C$23,$B676,"Y")</f>
        <v>96</v>
      </c>
      <c r="E676" s="78" t="n">
        <f aca="false">Salary_01!$E676*(Input!$C$36/100)</f>
        <v>0</v>
      </c>
      <c r="F676" s="78" t="n">
        <f aca="false">-1*Salary_01!$I676</f>
        <v>-0</v>
      </c>
      <c r="G676" s="78" t="n">
        <f aca="true">IF(AND($B676&gt;Input!$C$45,$B676&lt;Input!$C$25),PMT(Input!$C$37/(100*12),(OFFSET($A$4,MATCH(Input!$C$25,$B$4:$B$1004,1),0,1,1)-OFFSET($A$4,MATCH(Input!$C$45,$B$4:$B$620,1),0,1,1)),$J$4,-1*Input!$C$38,1),0)</f>
        <v>0</v>
      </c>
      <c r="H676" s="78" t="n">
        <f aca="false">IF($B676&lt;Input!$C$25,(($H675+$E676+$F676+$G676)*(1+Input!$C$37/(100*12))),0)</f>
        <v>0</v>
      </c>
    </row>
    <row r="677" customFormat="false" ht="12.8" hidden="false" customHeight="false" outlineLevel="0" collapsed="false">
      <c r="A677" s="76" t="n">
        <v>673</v>
      </c>
      <c r="B677" s="77" t="n">
        <f aca="false">EOMONTH(Input!$C$7,A677)</f>
        <v>63401</v>
      </c>
      <c r="C677" s="76" t="n">
        <f aca="false">DATEDIF(Input!$C$23,$B677,"Y")</f>
        <v>96</v>
      </c>
      <c r="E677" s="78" t="n">
        <f aca="false">Salary_01!$E677*(Input!$C$36/100)</f>
        <v>0</v>
      </c>
      <c r="F677" s="78" t="n">
        <f aca="false">-1*Salary_01!$I677</f>
        <v>-0</v>
      </c>
      <c r="G677" s="78" t="n">
        <f aca="true">IF(AND($B677&gt;Input!$C$45,$B677&lt;Input!$C$25),PMT(Input!$C$37/(100*12),(OFFSET($A$4,MATCH(Input!$C$25,$B$4:$B$1004,1),0,1,1)-OFFSET($A$4,MATCH(Input!$C$45,$B$4:$B$620,1),0,1,1)),$J$4,-1*Input!$C$38,1),0)</f>
        <v>0</v>
      </c>
      <c r="H677" s="78" t="n">
        <f aca="false">IF($B677&lt;Input!$C$25,(($H676+$E677+$F677+$G677)*(1+Input!$C$37/(100*12))),0)</f>
        <v>0</v>
      </c>
    </row>
    <row r="678" customFormat="false" ht="12.8" hidden="false" customHeight="false" outlineLevel="0" collapsed="false">
      <c r="A678" s="76" t="n">
        <v>674</v>
      </c>
      <c r="B678" s="77" t="n">
        <f aca="false">EOMONTH(Input!$C$7,A678)</f>
        <v>63432</v>
      </c>
      <c r="C678" s="76" t="n">
        <f aca="false">DATEDIF(Input!$C$23,$B678,"Y")</f>
        <v>96</v>
      </c>
      <c r="E678" s="78" t="n">
        <f aca="false">Salary_01!$E678*(Input!$C$36/100)</f>
        <v>0</v>
      </c>
      <c r="F678" s="78" t="n">
        <f aca="false">-1*Salary_01!$I678</f>
        <v>-0</v>
      </c>
      <c r="G678" s="78" t="n">
        <f aca="true">IF(AND($B678&gt;Input!$C$45,$B678&lt;Input!$C$25),PMT(Input!$C$37/(100*12),(OFFSET($A$4,MATCH(Input!$C$25,$B$4:$B$1004,1),0,1,1)-OFFSET($A$4,MATCH(Input!$C$45,$B$4:$B$620,1),0,1,1)),$J$4,-1*Input!$C$38,1),0)</f>
        <v>0</v>
      </c>
      <c r="H678" s="78" t="n">
        <f aca="false">IF($B678&lt;Input!$C$25,(($H677+$E678+$F678+$G678)*(1+Input!$C$37/(100*12))),0)</f>
        <v>0</v>
      </c>
    </row>
    <row r="679" customFormat="false" ht="12.8" hidden="false" customHeight="false" outlineLevel="0" collapsed="false">
      <c r="A679" s="76" t="n">
        <v>675</v>
      </c>
      <c r="B679" s="77" t="n">
        <f aca="false">EOMONTH(Input!$C$7,A679)</f>
        <v>63462</v>
      </c>
      <c r="C679" s="76" t="n">
        <f aca="false">DATEDIF(Input!$C$23,$B679,"Y")</f>
        <v>96</v>
      </c>
      <c r="E679" s="78" t="n">
        <f aca="false">Salary_01!$E679*(Input!$C$36/100)</f>
        <v>0</v>
      </c>
      <c r="F679" s="78" t="n">
        <f aca="false">-1*Salary_01!$I679</f>
        <v>-0</v>
      </c>
      <c r="G679" s="78" t="n">
        <f aca="true">IF(AND($B679&gt;Input!$C$45,$B679&lt;Input!$C$25),PMT(Input!$C$37/(100*12),(OFFSET($A$4,MATCH(Input!$C$25,$B$4:$B$1004,1),0,1,1)-OFFSET($A$4,MATCH(Input!$C$45,$B$4:$B$620,1),0,1,1)),$J$4,-1*Input!$C$38,1),0)</f>
        <v>0</v>
      </c>
      <c r="H679" s="78" t="n">
        <f aca="false">IF($B679&lt;Input!$C$25,(($H678+$E679+$F679+$G679)*(1+Input!$C$37/(100*12))),0)</f>
        <v>0</v>
      </c>
    </row>
    <row r="680" customFormat="false" ht="12.8" hidden="false" customHeight="false" outlineLevel="0" collapsed="false">
      <c r="A680" s="76" t="n">
        <v>676</v>
      </c>
      <c r="B680" s="77" t="n">
        <f aca="false">EOMONTH(Input!$C$7,A680)</f>
        <v>63493</v>
      </c>
      <c r="C680" s="76" t="n">
        <f aca="false">DATEDIF(Input!$C$23,$B680,"Y")</f>
        <v>96</v>
      </c>
      <c r="E680" s="78" t="n">
        <f aca="false">Salary_01!$E680*(Input!$C$36/100)</f>
        <v>0</v>
      </c>
      <c r="F680" s="78" t="n">
        <f aca="false">-1*Salary_01!$I680</f>
        <v>-0</v>
      </c>
      <c r="G680" s="78" t="n">
        <f aca="true">IF(AND($B680&gt;Input!$C$45,$B680&lt;Input!$C$25),PMT(Input!$C$37/(100*12),(OFFSET($A$4,MATCH(Input!$C$25,$B$4:$B$1004,1),0,1,1)-OFFSET($A$4,MATCH(Input!$C$45,$B$4:$B$620,1),0,1,1)),$J$4,-1*Input!$C$38,1),0)</f>
        <v>0</v>
      </c>
      <c r="H680" s="78" t="n">
        <f aca="false">IF($B680&lt;Input!$C$25,(($H679+$E680+$F680+$G680)*(1+Input!$C$37/(100*12))),0)</f>
        <v>0</v>
      </c>
    </row>
    <row r="681" customFormat="false" ht="12.8" hidden="false" customHeight="false" outlineLevel="0" collapsed="false">
      <c r="A681" s="76" t="n">
        <v>677</v>
      </c>
      <c r="B681" s="77" t="n">
        <f aca="false">EOMONTH(Input!$C$7,A681)</f>
        <v>63523</v>
      </c>
      <c r="C681" s="76" t="n">
        <f aca="false">DATEDIF(Input!$C$23,$B681,"Y")</f>
        <v>96</v>
      </c>
      <c r="E681" s="78" t="n">
        <f aca="false">Salary_01!$E681*(Input!$C$36/100)</f>
        <v>0</v>
      </c>
      <c r="F681" s="78" t="n">
        <f aca="false">-1*Salary_01!$I681</f>
        <v>-0</v>
      </c>
      <c r="G681" s="78" t="n">
        <f aca="true">IF(AND($B681&gt;Input!$C$45,$B681&lt;Input!$C$25),PMT(Input!$C$37/(100*12),(OFFSET($A$4,MATCH(Input!$C$25,$B$4:$B$1004,1),0,1,1)-OFFSET($A$4,MATCH(Input!$C$45,$B$4:$B$620,1),0,1,1)),$J$4,-1*Input!$C$38,1),0)</f>
        <v>0</v>
      </c>
      <c r="H681" s="78" t="n">
        <f aca="false">IF($B681&lt;Input!$C$25,(($H680+$E681+$F681+$G681)*(1+Input!$C$37/(100*12))),0)</f>
        <v>0</v>
      </c>
    </row>
    <row r="682" customFormat="false" ht="12.8" hidden="false" customHeight="false" outlineLevel="0" collapsed="false">
      <c r="A682" s="76" t="n">
        <v>678</v>
      </c>
      <c r="B682" s="77" t="n">
        <f aca="false">EOMONTH(Input!$C$7,A682)</f>
        <v>63554</v>
      </c>
      <c r="C682" s="76" t="n">
        <f aca="false">DATEDIF(Input!$C$23,$B682,"Y")</f>
        <v>96</v>
      </c>
      <c r="E682" s="78" t="n">
        <f aca="false">Salary_01!$E682*(Input!$C$36/100)</f>
        <v>0</v>
      </c>
      <c r="F682" s="78" t="n">
        <f aca="false">-1*Salary_01!$I682</f>
        <v>-0</v>
      </c>
      <c r="G682" s="78" t="n">
        <f aca="true">IF(AND($B682&gt;Input!$C$45,$B682&lt;Input!$C$25),PMT(Input!$C$37/(100*12),(OFFSET($A$4,MATCH(Input!$C$25,$B$4:$B$1004,1),0,1,1)-OFFSET($A$4,MATCH(Input!$C$45,$B$4:$B$620,1),0,1,1)),$J$4,-1*Input!$C$38,1),0)</f>
        <v>0</v>
      </c>
      <c r="H682" s="78" t="n">
        <f aca="false">IF($B682&lt;Input!$C$25,(($H681+$E682+$F682+$G682)*(1+Input!$C$37/(100*12))),0)</f>
        <v>0</v>
      </c>
    </row>
    <row r="683" customFormat="false" ht="12.8" hidden="false" customHeight="false" outlineLevel="0" collapsed="false">
      <c r="A683" s="76" t="n">
        <v>679</v>
      </c>
      <c r="B683" s="77" t="n">
        <f aca="false">EOMONTH(Input!$C$7,A683)</f>
        <v>63585</v>
      </c>
      <c r="C683" s="76" t="n">
        <f aca="false">DATEDIF(Input!$C$23,$B683,"Y")</f>
        <v>96</v>
      </c>
      <c r="E683" s="78" t="n">
        <f aca="false">Salary_01!$E683*(Input!$C$36/100)</f>
        <v>0</v>
      </c>
      <c r="F683" s="78" t="n">
        <f aca="false">-1*Salary_01!$I683</f>
        <v>-0</v>
      </c>
      <c r="G683" s="78" t="n">
        <f aca="true">IF(AND($B683&gt;Input!$C$45,$B683&lt;Input!$C$25),PMT(Input!$C$37/(100*12),(OFFSET($A$4,MATCH(Input!$C$25,$B$4:$B$1004,1),0,1,1)-OFFSET($A$4,MATCH(Input!$C$45,$B$4:$B$620,1),0,1,1)),$J$4,-1*Input!$C$38,1),0)</f>
        <v>0</v>
      </c>
      <c r="H683" s="78" t="n">
        <f aca="false">IF($B683&lt;Input!$C$25,(($H682+$E683+$F683+$G683)*(1+Input!$C$37/(100*12))),0)</f>
        <v>0</v>
      </c>
    </row>
    <row r="684" customFormat="false" ht="12.8" hidden="false" customHeight="false" outlineLevel="0" collapsed="false">
      <c r="A684" s="76" t="n">
        <v>680</v>
      </c>
      <c r="B684" s="77" t="n">
        <f aca="false">EOMONTH(Input!$C$7,A684)</f>
        <v>63613</v>
      </c>
      <c r="C684" s="76" t="n">
        <f aca="false">DATEDIF(Input!$C$23,$B684,"Y")</f>
        <v>96</v>
      </c>
      <c r="E684" s="78" t="n">
        <f aca="false">Salary_01!$E684*(Input!$C$36/100)</f>
        <v>0</v>
      </c>
      <c r="F684" s="78" t="n">
        <f aca="false">-1*Salary_01!$I684</f>
        <v>-0</v>
      </c>
      <c r="G684" s="78" t="n">
        <f aca="true">IF(AND($B684&gt;Input!$C$45,$B684&lt;Input!$C$25),PMT(Input!$C$37/(100*12),(OFFSET($A$4,MATCH(Input!$C$25,$B$4:$B$1004,1),0,1,1)-OFFSET($A$4,MATCH(Input!$C$45,$B$4:$B$620,1),0,1,1)),$J$4,-1*Input!$C$38,1),0)</f>
        <v>0</v>
      </c>
      <c r="H684" s="78" t="n">
        <f aca="false">IF($B684&lt;Input!$C$25,(($H683+$E684+$F684+$G684)*(1+Input!$C$37/(100*12))),0)</f>
        <v>0</v>
      </c>
    </row>
    <row r="685" customFormat="false" ht="12.8" hidden="false" customHeight="false" outlineLevel="0" collapsed="false">
      <c r="A685" s="76" t="n">
        <v>681</v>
      </c>
      <c r="B685" s="77" t="n">
        <f aca="false">EOMONTH(Input!$C$7,A685)</f>
        <v>63644</v>
      </c>
      <c r="C685" s="76" t="n">
        <f aca="false">DATEDIF(Input!$C$23,$B685,"Y")</f>
        <v>96</v>
      </c>
      <c r="E685" s="78" t="n">
        <f aca="false">Salary_01!$E685*(Input!$C$36/100)</f>
        <v>0</v>
      </c>
      <c r="F685" s="78" t="n">
        <f aca="false">-1*Salary_01!$I685</f>
        <v>-0</v>
      </c>
      <c r="G685" s="78" t="n">
        <f aca="true">IF(AND($B685&gt;Input!$C$45,$B685&lt;Input!$C$25),PMT(Input!$C$37/(100*12),(OFFSET($A$4,MATCH(Input!$C$25,$B$4:$B$1004,1),0,1,1)-OFFSET($A$4,MATCH(Input!$C$45,$B$4:$B$620,1),0,1,1)),$J$4,-1*Input!$C$38,1),0)</f>
        <v>0</v>
      </c>
      <c r="H685" s="78" t="n">
        <f aca="false">IF($B685&lt;Input!$C$25,(($H684+$E685+$F685+$G685)*(1+Input!$C$37/(100*12))),0)</f>
        <v>0</v>
      </c>
    </row>
    <row r="686" customFormat="false" ht="12.8" hidden="false" customHeight="false" outlineLevel="0" collapsed="false">
      <c r="A686" s="76" t="n">
        <v>682</v>
      </c>
      <c r="B686" s="77" t="n">
        <f aca="false">EOMONTH(Input!$C$7,A686)</f>
        <v>63674</v>
      </c>
      <c r="C686" s="76" t="n">
        <f aca="false">DATEDIF(Input!$C$23,$B686,"Y")</f>
        <v>96</v>
      </c>
      <c r="E686" s="78" t="n">
        <f aca="false">Salary_01!$E686*(Input!$C$36/100)</f>
        <v>0</v>
      </c>
      <c r="F686" s="78" t="n">
        <f aca="false">-1*Salary_01!$I686</f>
        <v>-0</v>
      </c>
      <c r="G686" s="78" t="n">
        <f aca="true">IF(AND($B686&gt;Input!$C$45,$B686&lt;Input!$C$25),PMT(Input!$C$37/(100*12),(OFFSET($A$4,MATCH(Input!$C$25,$B$4:$B$1004,1),0,1,1)-OFFSET($A$4,MATCH(Input!$C$45,$B$4:$B$620,1),0,1,1)),$J$4,-1*Input!$C$38,1),0)</f>
        <v>0</v>
      </c>
      <c r="H686" s="78" t="n">
        <f aca="false">IF($B686&lt;Input!$C$25,(($H685+$E686+$F686+$G686)*(1+Input!$C$37/(100*12))),0)</f>
        <v>0</v>
      </c>
    </row>
    <row r="687" customFormat="false" ht="12.8" hidden="false" customHeight="false" outlineLevel="0" collapsed="false">
      <c r="A687" s="76" t="n">
        <v>683</v>
      </c>
      <c r="B687" s="77" t="n">
        <f aca="false">EOMONTH(Input!$C$7,A687)</f>
        <v>63705</v>
      </c>
      <c r="C687" s="76" t="n">
        <f aca="false">DATEDIF(Input!$C$23,$B687,"Y")</f>
        <v>97</v>
      </c>
      <c r="E687" s="78" t="n">
        <f aca="false">Salary_01!$E687*(Input!$C$36/100)</f>
        <v>0</v>
      </c>
      <c r="F687" s="78" t="n">
        <f aca="false">-1*Salary_01!$I687</f>
        <v>-0</v>
      </c>
      <c r="G687" s="78" t="n">
        <f aca="true">IF(AND($B687&gt;Input!$C$45,$B687&lt;Input!$C$25),PMT(Input!$C$37/(100*12),(OFFSET($A$4,MATCH(Input!$C$25,$B$4:$B$1004,1),0,1,1)-OFFSET($A$4,MATCH(Input!$C$45,$B$4:$B$620,1),0,1,1)),$J$4,-1*Input!$C$38,1),0)</f>
        <v>0</v>
      </c>
      <c r="H687" s="78" t="n">
        <f aca="false">IF($B687&lt;Input!$C$25,(($H686+$E687+$F687+$G687)*(1+Input!$C$37/(100*12))),0)</f>
        <v>0</v>
      </c>
    </row>
    <row r="688" customFormat="false" ht="12.8" hidden="false" customHeight="false" outlineLevel="0" collapsed="false">
      <c r="A688" s="76" t="n">
        <v>684</v>
      </c>
      <c r="B688" s="77" t="n">
        <f aca="false">EOMONTH(Input!$C$7,A688)</f>
        <v>63735</v>
      </c>
      <c r="C688" s="76" t="n">
        <f aca="false">DATEDIF(Input!$C$23,$B688,"Y")</f>
        <v>97</v>
      </c>
      <c r="E688" s="78" t="n">
        <f aca="false">Salary_01!$E688*(Input!$C$36/100)</f>
        <v>0</v>
      </c>
      <c r="F688" s="78" t="n">
        <f aca="false">-1*Salary_01!$I688</f>
        <v>-0</v>
      </c>
      <c r="G688" s="78" t="n">
        <f aca="true">IF(AND($B688&gt;Input!$C$45,$B688&lt;Input!$C$25),PMT(Input!$C$37/(100*12),(OFFSET($A$4,MATCH(Input!$C$25,$B$4:$B$1004,1),0,1,1)-OFFSET($A$4,MATCH(Input!$C$45,$B$4:$B$620,1),0,1,1)),$J$4,-1*Input!$C$38,1),0)</f>
        <v>0</v>
      </c>
      <c r="H688" s="78" t="n">
        <f aca="false">IF($B688&lt;Input!$C$25,(($H687+$E688+$F688+$G688)*(1+Input!$C$37/(100*12))),0)</f>
        <v>0</v>
      </c>
    </row>
    <row r="689" customFormat="false" ht="12.8" hidden="false" customHeight="false" outlineLevel="0" collapsed="false">
      <c r="A689" s="76" t="n">
        <v>685</v>
      </c>
      <c r="B689" s="77" t="n">
        <f aca="false">EOMONTH(Input!$C$7,A689)</f>
        <v>63766</v>
      </c>
      <c r="C689" s="76" t="n">
        <f aca="false">DATEDIF(Input!$C$23,$B689,"Y")</f>
        <v>97</v>
      </c>
      <c r="E689" s="78" t="n">
        <f aca="false">Salary_01!$E689*(Input!$C$36/100)</f>
        <v>0</v>
      </c>
      <c r="F689" s="78" t="n">
        <f aca="false">-1*Salary_01!$I689</f>
        <v>-0</v>
      </c>
      <c r="G689" s="78" t="n">
        <f aca="true">IF(AND($B689&gt;Input!$C$45,$B689&lt;Input!$C$25),PMT(Input!$C$37/(100*12),(OFFSET($A$4,MATCH(Input!$C$25,$B$4:$B$1004,1),0,1,1)-OFFSET($A$4,MATCH(Input!$C$45,$B$4:$B$620,1),0,1,1)),$J$4,-1*Input!$C$38,1),0)</f>
        <v>0</v>
      </c>
      <c r="H689" s="78" t="n">
        <f aca="false">IF($B689&lt;Input!$C$25,(($H688+$E689+$F689+$G689)*(1+Input!$C$37/(100*12))),0)</f>
        <v>0</v>
      </c>
    </row>
    <row r="690" customFormat="false" ht="12.8" hidden="false" customHeight="false" outlineLevel="0" collapsed="false">
      <c r="A690" s="76" t="n">
        <v>686</v>
      </c>
      <c r="B690" s="77" t="n">
        <f aca="false">EOMONTH(Input!$C$7,A690)</f>
        <v>63797</v>
      </c>
      <c r="C690" s="76" t="n">
        <f aca="false">DATEDIF(Input!$C$23,$B690,"Y")</f>
        <v>97</v>
      </c>
      <c r="E690" s="78" t="n">
        <f aca="false">Salary_01!$E690*(Input!$C$36/100)</f>
        <v>0</v>
      </c>
      <c r="F690" s="78" t="n">
        <f aca="false">-1*Salary_01!$I690</f>
        <v>-0</v>
      </c>
      <c r="G690" s="78" t="n">
        <f aca="true">IF(AND($B690&gt;Input!$C$45,$B690&lt;Input!$C$25),PMT(Input!$C$37/(100*12),(OFFSET($A$4,MATCH(Input!$C$25,$B$4:$B$1004,1),0,1,1)-OFFSET($A$4,MATCH(Input!$C$45,$B$4:$B$620,1),0,1,1)),$J$4,-1*Input!$C$38,1),0)</f>
        <v>0</v>
      </c>
      <c r="H690" s="78" t="n">
        <f aca="false">IF($B690&lt;Input!$C$25,(($H689+$E690+$F690+$G690)*(1+Input!$C$37/(100*12))),0)</f>
        <v>0</v>
      </c>
    </row>
    <row r="691" customFormat="false" ht="12.8" hidden="false" customHeight="false" outlineLevel="0" collapsed="false">
      <c r="A691" s="76" t="n">
        <v>687</v>
      </c>
      <c r="B691" s="77" t="n">
        <f aca="false">EOMONTH(Input!$C$7,A691)</f>
        <v>63827</v>
      </c>
      <c r="C691" s="76" t="n">
        <f aca="false">DATEDIF(Input!$C$23,$B691,"Y")</f>
        <v>97</v>
      </c>
      <c r="E691" s="78" t="n">
        <f aca="false">Salary_01!$E691*(Input!$C$36/100)</f>
        <v>0</v>
      </c>
      <c r="F691" s="78" t="n">
        <f aca="false">-1*Salary_01!$I691</f>
        <v>-0</v>
      </c>
      <c r="G691" s="78" t="n">
        <f aca="true">IF(AND($B691&gt;Input!$C$45,$B691&lt;Input!$C$25),PMT(Input!$C$37/(100*12),(OFFSET($A$4,MATCH(Input!$C$25,$B$4:$B$1004,1),0,1,1)-OFFSET($A$4,MATCH(Input!$C$45,$B$4:$B$620,1),0,1,1)),$J$4,-1*Input!$C$38,1),0)</f>
        <v>0</v>
      </c>
      <c r="H691" s="78" t="n">
        <f aca="false">IF($B691&lt;Input!$C$25,(($H690+$E691+$F691+$G691)*(1+Input!$C$37/(100*12))),0)</f>
        <v>0</v>
      </c>
    </row>
    <row r="692" customFormat="false" ht="12.8" hidden="false" customHeight="false" outlineLevel="0" collapsed="false">
      <c r="A692" s="76" t="n">
        <v>688</v>
      </c>
      <c r="B692" s="77" t="n">
        <f aca="false">EOMONTH(Input!$C$7,A692)</f>
        <v>63858</v>
      </c>
      <c r="C692" s="76" t="n">
        <f aca="false">DATEDIF(Input!$C$23,$B692,"Y")</f>
        <v>97</v>
      </c>
      <c r="E692" s="78" t="n">
        <f aca="false">Salary_01!$E692*(Input!$C$36/100)</f>
        <v>0</v>
      </c>
      <c r="F692" s="78" t="n">
        <f aca="false">-1*Salary_01!$I692</f>
        <v>-0</v>
      </c>
      <c r="G692" s="78" t="n">
        <f aca="true">IF(AND($B692&gt;Input!$C$45,$B692&lt;Input!$C$25),PMT(Input!$C$37/(100*12),(OFFSET($A$4,MATCH(Input!$C$25,$B$4:$B$1004,1),0,1,1)-OFFSET($A$4,MATCH(Input!$C$45,$B$4:$B$620,1),0,1,1)),$J$4,-1*Input!$C$38,1),0)</f>
        <v>0</v>
      </c>
      <c r="H692" s="78" t="n">
        <f aca="false">IF($B692&lt;Input!$C$25,(($H691+$E692+$F692+$G692)*(1+Input!$C$37/(100*12))),0)</f>
        <v>0</v>
      </c>
    </row>
    <row r="693" customFormat="false" ht="12.8" hidden="false" customHeight="false" outlineLevel="0" collapsed="false">
      <c r="A693" s="76" t="n">
        <v>689</v>
      </c>
      <c r="B693" s="77" t="n">
        <f aca="false">EOMONTH(Input!$C$7,A693)</f>
        <v>63888</v>
      </c>
      <c r="C693" s="76" t="n">
        <f aca="false">DATEDIF(Input!$C$23,$B693,"Y")</f>
        <v>97</v>
      </c>
      <c r="E693" s="78" t="n">
        <f aca="false">Salary_01!$E693*(Input!$C$36/100)</f>
        <v>0</v>
      </c>
      <c r="F693" s="78" t="n">
        <f aca="false">-1*Salary_01!$I693</f>
        <v>-0</v>
      </c>
      <c r="G693" s="78" t="n">
        <f aca="true">IF(AND($B693&gt;Input!$C$45,$B693&lt;Input!$C$25),PMT(Input!$C$37/(100*12),(OFFSET($A$4,MATCH(Input!$C$25,$B$4:$B$1004,1),0,1,1)-OFFSET($A$4,MATCH(Input!$C$45,$B$4:$B$620,1),0,1,1)),$J$4,-1*Input!$C$38,1),0)</f>
        <v>0</v>
      </c>
      <c r="H693" s="78" t="n">
        <f aca="false">IF($B693&lt;Input!$C$25,(($H692+$E693+$F693+$G693)*(1+Input!$C$37/(100*12))),0)</f>
        <v>0</v>
      </c>
    </row>
    <row r="694" customFormat="false" ht="12.8" hidden="false" customHeight="false" outlineLevel="0" collapsed="false">
      <c r="A694" s="76" t="n">
        <v>690</v>
      </c>
      <c r="B694" s="77" t="n">
        <f aca="false">EOMONTH(Input!$C$7,A694)</f>
        <v>63919</v>
      </c>
      <c r="C694" s="76" t="n">
        <f aca="false">DATEDIF(Input!$C$23,$B694,"Y")</f>
        <v>97</v>
      </c>
      <c r="E694" s="78" t="n">
        <f aca="false">Salary_01!$E694*(Input!$C$36/100)</f>
        <v>0</v>
      </c>
      <c r="F694" s="78" t="n">
        <f aca="false">-1*Salary_01!$I694</f>
        <v>-0</v>
      </c>
      <c r="G694" s="78" t="n">
        <f aca="true">IF(AND($B694&gt;Input!$C$45,$B694&lt;Input!$C$25),PMT(Input!$C$37/(100*12),(OFFSET($A$4,MATCH(Input!$C$25,$B$4:$B$1004,1),0,1,1)-OFFSET($A$4,MATCH(Input!$C$45,$B$4:$B$620,1),0,1,1)),$J$4,-1*Input!$C$38,1),0)</f>
        <v>0</v>
      </c>
      <c r="H694" s="78" t="n">
        <f aca="false">IF($B694&lt;Input!$C$25,(($H693+$E694+$F694+$G694)*(1+Input!$C$37/(100*12))),0)</f>
        <v>0</v>
      </c>
    </row>
    <row r="695" customFormat="false" ht="12.8" hidden="false" customHeight="false" outlineLevel="0" collapsed="false">
      <c r="A695" s="76" t="n">
        <v>691</v>
      </c>
      <c r="B695" s="77" t="n">
        <f aca="false">EOMONTH(Input!$C$7,A695)</f>
        <v>63950</v>
      </c>
      <c r="C695" s="76" t="n">
        <f aca="false">DATEDIF(Input!$C$23,$B695,"Y")</f>
        <v>97</v>
      </c>
      <c r="E695" s="78" t="n">
        <f aca="false">Salary_01!$E695*(Input!$C$36/100)</f>
        <v>0</v>
      </c>
      <c r="F695" s="78" t="n">
        <f aca="false">-1*Salary_01!$I695</f>
        <v>-0</v>
      </c>
      <c r="G695" s="78" t="n">
        <f aca="true">IF(AND($B695&gt;Input!$C$45,$B695&lt;Input!$C$25),PMT(Input!$C$37/(100*12),(OFFSET($A$4,MATCH(Input!$C$25,$B$4:$B$1004,1),0,1,1)-OFFSET($A$4,MATCH(Input!$C$45,$B$4:$B$620,1),0,1,1)),$J$4,-1*Input!$C$38,1),0)</f>
        <v>0</v>
      </c>
      <c r="H695" s="78" t="n">
        <f aca="false">IF($B695&lt;Input!$C$25,(($H694+$E695+$F695+$G695)*(1+Input!$C$37/(100*12))),0)</f>
        <v>0</v>
      </c>
    </row>
    <row r="696" customFormat="false" ht="12.8" hidden="false" customHeight="false" outlineLevel="0" collapsed="false">
      <c r="A696" s="76" t="n">
        <v>692</v>
      </c>
      <c r="B696" s="77" t="n">
        <f aca="false">EOMONTH(Input!$C$7,A696)</f>
        <v>63978</v>
      </c>
      <c r="C696" s="76" t="n">
        <f aca="false">DATEDIF(Input!$C$23,$B696,"Y")</f>
        <v>97</v>
      </c>
      <c r="E696" s="78" t="n">
        <f aca="false">Salary_01!$E696*(Input!$C$36/100)</f>
        <v>0</v>
      </c>
      <c r="F696" s="78" t="n">
        <f aca="false">-1*Salary_01!$I696</f>
        <v>-0</v>
      </c>
      <c r="G696" s="78" t="n">
        <f aca="true">IF(AND($B696&gt;Input!$C$45,$B696&lt;Input!$C$25),PMT(Input!$C$37/(100*12),(OFFSET($A$4,MATCH(Input!$C$25,$B$4:$B$1004,1),0,1,1)-OFFSET($A$4,MATCH(Input!$C$45,$B$4:$B$620,1),0,1,1)),$J$4,-1*Input!$C$38,1),0)</f>
        <v>0</v>
      </c>
      <c r="H696" s="78" t="n">
        <f aca="false">IF($B696&lt;Input!$C$25,(($H695+$E696+$F696+$G696)*(1+Input!$C$37/(100*12))),0)</f>
        <v>0</v>
      </c>
    </row>
    <row r="697" customFormat="false" ht="12.8" hidden="false" customHeight="false" outlineLevel="0" collapsed="false">
      <c r="A697" s="76" t="n">
        <v>693</v>
      </c>
      <c r="B697" s="77" t="n">
        <f aca="false">EOMONTH(Input!$C$7,A697)</f>
        <v>64009</v>
      </c>
      <c r="C697" s="76" t="n">
        <f aca="false">DATEDIF(Input!$C$23,$B697,"Y")</f>
        <v>97</v>
      </c>
      <c r="E697" s="78" t="n">
        <f aca="false">Salary_01!$E697*(Input!$C$36/100)</f>
        <v>0</v>
      </c>
      <c r="F697" s="78" t="n">
        <f aca="false">-1*Salary_01!$I697</f>
        <v>-0</v>
      </c>
      <c r="G697" s="78" t="n">
        <f aca="true">IF(AND($B697&gt;Input!$C$45,$B697&lt;Input!$C$25),PMT(Input!$C$37/(100*12),(OFFSET($A$4,MATCH(Input!$C$25,$B$4:$B$1004,1),0,1,1)-OFFSET($A$4,MATCH(Input!$C$45,$B$4:$B$620,1),0,1,1)),$J$4,-1*Input!$C$38,1),0)</f>
        <v>0</v>
      </c>
      <c r="H697" s="78" t="n">
        <f aca="false">IF($B697&lt;Input!$C$25,(($H696+$E697+$F697+$G697)*(1+Input!$C$37/(100*12))),0)</f>
        <v>0</v>
      </c>
    </row>
    <row r="698" customFormat="false" ht="12.8" hidden="false" customHeight="false" outlineLevel="0" collapsed="false">
      <c r="A698" s="76" t="n">
        <v>694</v>
      </c>
      <c r="B698" s="77" t="n">
        <f aca="false">EOMONTH(Input!$C$7,A698)</f>
        <v>64039</v>
      </c>
      <c r="C698" s="76" t="n">
        <f aca="false">DATEDIF(Input!$C$23,$B698,"Y")</f>
        <v>97</v>
      </c>
      <c r="E698" s="78" t="n">
        <f aca="false">Salary_01!$E698*(Input!$C$36/100)</f>
        <v>0</v>
      </c>
      <c r="F698" s="78" t="n">
        <f aca="false">-1*Salary_01!$I698</f>
        <v>-0</v>
      </c>
      <c r="G698" s="78" t="n">
        <f aca="true">IF(AND($B698&gt;Input!$C$45,$B698&lt;Input!$C$25),PMT(Input!$C$37/(100*12),(OFFSET($A$4,MATCH(Input!$C$25,$B$4:$B$1004,1),0,1,1)-OFFSET($A$4,MATCH(Input!$C$45,$B$4:$B$620,1),0,1,1)),$J$4,-1*Input!$C$38,1),0)</f>
        <v>0</v>
      </c>
      <c r="H698" s="78" t="n">
        <f aca="false">IF($B698&lt;Input!$C$25,(($H697+$E698+$F698+$G698)*(1+Input!$C$37/(100*12))),0)</f>
        <v>0</v>
      </c>
    </row>
    <row r="699" customFormat="false" ht="12.8" hidden="false" customHeight="false" outlineLevel="0" collapsed="false">
      <c r="A699" s="76" t="n">
        <v>695</v>
      </c>
      <c r="B699" s="77" t="n">
        <f aca="false">EOMONTH(Input!$C$7,A699)</f>
        <v>64070</v>
      </c>
      <c r="C699" s="76" t="n">
        <f aca="false">DATEDIF(Input!$C$23,$B699,"Y")</f>
        <v>98</v>
      </c>
      <c r="E699" s="78" t="n">
        <f aca="false">Salary_01!$E699*(Input!$C$36/100)</f>
        <v>0</v>
      </c>
      <c r="F699" s="78" t="n">
        <f aca="false">-1*Salary_01!$I699</f>
        <v>-0</v>
      </c>
      <c r="G699" s="78" t="n">
        <f aca="true">IF(AND($B699&gt;Input!$C$45,$B699&lt;Input!$C$25),PMT(Input!$C$37/(100*12),(OFFSET($A$4,MATCH(Input!$C$25,$B$4:$B$1004,1),0,1,1)-OFFSET($A$4,MATCH(Input!$C$45,$B$4:$B$620,1),0,1,1)),$J$4,-1*Input!$C$38,1),0)</f>
        <v>0</v>
      </c>
      <c r="H699" s="78" t="n">
        <f aca="false">IF($B699&lt;Input!$C$25,(($H698+$E699+$F699+$G699)*(1+Input!$C$37/(100*12))),0)</f>
        <v>0</v>
      </c>
    </row>
    <row r="700" customFormat="false" ht="12.8" hidden="false" customHeight="false" outlineLevel="0" collapsed="false">
      <c r="A700" s="76" t="n">
        <v>696</v>
      </c>
      <c r="B700" s="77" t="n">
        <f aca="false">EOMONTH(Input!$C$7,A700)</f>
        <v>64100</v>
      </c>
      <c r="C700" s="76" t="n">
        <f aca="false">DATEDIF(Input!$C$23,$B700,"Y")</f>
        <v>98</v>
      </c>
      <c r="E700" s="78" t="n">
        <f aca="false">Salary_01!$E700*(Input!$C$36/100)</f>
        <v>0</v>
      </c>
      <c r="F700" s="78" t="n">
        <f aca="false">-1*Salary_01!$I700</f>
        <v>-0</v>
      </c>
      <c r="G700" s="78" t="n">
        <f aca="true">IF(AND($B700&gt;Input!$C$45,$B700&lt;Input!$C$25),PMT(Input!$C$37/(100*12),(OFFSET($A$4,MATCH(Input!$C$25,$B$4:$B$1004,1),0,1,1)-OFFSET($A$4,MATCH(Input!$C$45,$B$4:$B$620,1),0,1,1)),$J$4,-1*Input!$C$38,1),0)</f>
        <v>0</v>
      </c>
      <c r="H700" s="78" t="n">
        <f aca="false">IF($B700&lt;Input!$C$25,(($H699+$E700+$F700+$G700)*(1+Input!$C$37/(100*12))),0)</f>
        <v>0</v>
      </c>
    </row>
    <row r="701" customFormat="false" ht="12.8" hidden="false" customHeight="false" outlineLevel="0" collapsed="false">
      <c r="A701" s="76" t="n">
        <v>697</v>
      </c>
      <c r="B701" s="77" t="n">
        <f aca="false">EOMONTH(Input!$C$7,A701)</f>
        <v>64131</v>
      </c>
      <c r="C701" s="76" t="n">
        <f aca="false">DATEDIF(Input!$C$23,$B701,"Y")</f>
        <v>98</v>
      </c>
      <c r="E701" s="78" t="n">
        <f aca="false">Salary_01!$E701*(Input!$C$36/100)</f>
        <v>0</v>
      </c>
      <c r="F701" s="78" t="n">
        <f aca="false">-1*Salary_01!$I701</f>
        <v>-0</v>
      </c>
      <c r="G701" s="78" t="n">
        <f aca="true">IF(AND($B701&gt;Input!$C$45,$B701&lt;Input!$C$25),PMT(Input!$C$37/(100*12),(OFFSET($A$4,MATCH(Input!$C$25,$B$4:$B$1004,1),0,1,1)-OFFSET($A$4,MATCH(Input!$C$45,$B$4:$B$620,1),0,1,1)),$J$4,-1*Input!$C$38,1),0)</f>
        <v>0</v>
      </c>
      <c r="H701" s="78" t="n">
        <f aca="false">IF($B701&lt;Input!$C$25,(($H700+$E701+$F701+$G701)*(1+Input!$C$37/(100*12))),0)</f>
        <v>0</v>
      </c>
    </row>
    <row r="702" customFormat="false" ht="12.8" hidden="false" customHeight="false" outlineLevel="0" collapsed="false">
      <c r="A702" s="76" t="n">
        <v>698</v>
      </c>
      <c r="B702" s="77" t="n">
        <f aca="false">EOMONTH(Input!$C$7,A702)</f>
        <v>64162</v>
      </c>
      <c r="C702" s="76" t="n">
        <f aca="false">DATEDIF(Input!$C$23,$B702,"Y")</f>
        <v>98</v>
      </c>
      <c r="E702" s="78" t="n">
        <f aca="false">Salary_01!$E702*(Input!$C$36/100)</f>
        <v>0</v>
      </c>
      <c r="F702" s="78" t="n">
        <f aca="false">-1*Salary_01!$I702</f>
        <v>-0</v>
      </c>
      <c r="G702" s="78" t="n">
        <f aca="true">IF(AND($B702&gt;Input!$C$45,$B702&lt;Input!$C$25),PMT(Input!$C$37/(100*12),(OFFSET($A$4,MATCH(Input!$C$25,$B$4:$B$1004,1),0,1,1)-OFFSET($A$4,MATCH(Input!$C$45,$B$4:$B$620,1),0,1,1)),$J$4,-1*Input!$C$38,1),0)</f>
        <v>0</v>
      </c>
      <c r="H702" s="78" t="n">
        <f aca="false">IF($B702&lt;Input!$C$25,(($H701+$E702+$F702+$G702)*(1+Input!$C$37/(100*12))),0)</f>
        <v>0</v>
      </c>
    </row>
    <row r="703" customFormat="false" ht="12.8" hidden="false" customHeight="false" outlineLevel="0" collapsed="false">
      <c r="A703" s="76" t="n">
        <v>699</v>
      </c>
      <c r="B703" s="77" t="n">
        <f aca="false">EOMONTH(Input!$C$7,A703)</f>
        <v>64192</v>
      </c>
      <c r="C703" s="76" t="n">
        <f aca="false">DATEDIF(Input!$C$23,$B703,"Y")</f>
        <v>98</v>
      </c>
      <c r="E703" s="78" t="n">
        <f aca="false">Salary_01!$E703*(Input!$C$36/100)</f>
        <v>0</v>
      </c>
      <c r="F703" s="78" t="n">
        <f aca="false">-1*Salary_01!$I703</f>
        <v>-0</v>
      </c>
      <c r="G703" s="78" t="n">
        <f aca="true">IF(AND($B703&gt;Input!$C$45,$B703&lt;Input!$C$25),PMT(Input!$C$37/(100*12),(OFFSET($A$4,MATCH(Input!$C$25,$B$4:$B$1004,1),0,1,1)-OFFSET($A$4,MATCH(Input!$C$45,$B$4:$B$620,1),0,1,1)),$J$4,-1*Input!$C$38,1),0)</f>
        <v>0</v>
      </c>
      <c r="H703" s="78" t="n">
        <f aca="false">IF($B703&lt;Input!$C$25,(($H702+$E703+$F703+$G703)*(1+Input!$C$37/(100*12))),0)</f>
        <v>0</v>
      </c>
    </row>
    <row r="704" customFormat="false" ht="12.8" hidden="false" customHeight="false" outlineLevel="0" collapsed="false">
      <c r="A704" s="76" t="n">
        <v>700</v>
      </c>
      <c r="B704" s="77" t="n">
        <f aca="false">EOMONTH(Input!$C$7,A704)</f>
        <v>64223</v>
      </c>
      <c r="C704" s="76" t="n">
        <f aca="false">DATEDIF(Input!$C$23,$B704,"Y")</f>
        <v>98</v>
      </c>
      <c r="E704" s="78" t="n">
        <f aca="false">Salary_01!$E704*(Input!$C$36/100)</f>
        <v>0</v>
      </c>
      <c r="F704" s="78" t="n">
        <f aca="false">-1*Salary_01!$I704</f>
        <v>-0</v>
      </c>
      <c r="G704" s="78" t="n">
        <f aca="true">IF(AND($B704&gt;Input!$C$45,$B704&lt;Input!$C$25),PMT(Input!$C$37/(100*12),(OFFSET($A$4,MATCH(Input!$C$25,$B$4:$B$1004,1),0,1,1)-OFFSET($A$4,MATCH(Input!$C$45,$B$4:$B$620,1),0,1,1)),$J$4,-1*Input!$C$38,1),0)</f>
        <v>0</v>
      </c>
      <c r="H704" s="78" t="n">
        <f aca="false">IF($B704&lt;Input!$C$25,(($H703+$E704+$F704+$G704)*(1+Input!$C$37/(100*12))),0)</f>
        <v>0</v>
      </c>
    </row>
    <row r="705" customFormat="false" ht="12.8" hidden="false" customHeight="false" outlineLevel="0" collapsed="false">
      <c r="A705" s="76" t="n">
        <v>701</v>
      </c>
      <c r="B705" s="77" t="n">
        <f aca="false">EOMONTH(Input!$C$7,A705)</f>
        <v>64253</v>
      </c>
      <c r="C705" s="76" t="n">
        <f aca="false">DATEDIF(Input!$C$23,$B705,"Y")</f>
        <v>98</v>
      </c>
      <c r="E705" s="78" t="n">
        <f aca="false">Salary_01!$E705*(Input!$C$36/100)</f>
        <v>0</v>
      </c>
      <c r="F705" s="78" t="n">
        <f aca="false">-1*Salary_01!$I705</f>
        <v>-0</v>
      </c>
      <c r="G705" s="78" t="n">
        <f aca="true">IF(AND($B705&gt;Input!$C$45,$B705&lt;Input!$C$25),PMT(Input!$C$37/(100*12),(OFFSET($A$4,MATCH(Input!$C$25,$B$4:$B$1004,1),0,1,1)-OFFSET($A$4,MATCH(Input!$C$45,$B$4:$B$620,1),0,1,1)),$J$4,-1*Input!$C$38,1),0)</f>
        <v>0</v>
      </c>
      <c r="H705" s="78" t="n">
        <f aca="false">IF($B705&lt;Input!$C$25,(($H704+$E705+$F705+$G705)*(1+Input!$C$37/(100*12))),0)</f>
        <v>0</v>
      </c>
    </row>
    <row r="706" customFormat="false" ht="12.8" hidden="false" customHeight="false" outlineLevel="0" collapsed="false">
      <c r="A706" s="76" t="n">
        <v>702</v>
      </c>
      <c r="B706" s="77" t="n">
        <f aca="false">EOMONTH(Input!$C$7,A706)</f>
        <v>64284</v>
      </c>
      <c r="C706" s="76" t="n">
        <f aca="false">DATEDIF(Input!$C$23,$B706,"Y")</f>
        <v>98</v>
      </c>
      <c r="E706" s="78" t="n">
        <f aca="false">Salary_01!$E706*(Input!$C$36/100)</f>
        <v>0</v>
      </c>
      <c r="F706" s="78" t="n">
        <f aca="false">-1*Salary_01!$I706</f>
        <v>-0</v>
      </c>
      <c r="G706" s="78" t="n">
        <f aca="true">IF(AND($B706&gt;Input!$C$45,$B706&lt;Input!$C$25),PMT(Input!$C$37/(100*12),(OFFSET($A$4,MATCH(Input!$C$25,$B$4:$B$1004,1),0,1,1)-OFFSET($A$4,MATCH(Input!$C$45,$B$4:$B$620,1),0,1,1)),$J$4,-1*Input!$C$38,1),0)</f>
        <v>0</v>
      </c>
      <c r="H706" s="78" t="n">
        <f aca="false">IF($B706&lt;Input!$C$25,(($H705+$E706+$F706+$G706)*(1+Input!$C$37/(100*12))),0)</f>
        <v>0</v>
      </c>
    </row>
    <row r="707" customFormat="false" ht="12.8" hidden="false" customHeight="false" outlineLevel="0" collapsed="false">
      <c r="A707" s="76" t="n">
        <v>703</v>
      </c>
      <c r="B707" s="77" t="n">
        <f aca="false">EOMONTH(Input!$C$7,A707)</f>
        <v>64315</v>
      </c>
      <c r="C707" s="76" t="n">
        <f aca="false">DATEDIF(Input!$C$23,$B707,"Y")</f>
        <v>98</v>
      </c>
      <c r="E707" s="78" t="n">
        <f aca="false">Salary_01!$E707*(Input!$C$36/100)</f>
        <v>0</v>
      </c>
      <c r="F707" s="78" t="n">
        <f aca="false">-1*Salary_01!$I707</f>
        <v>-0</v>
      </c>
      <c r="G707" s="78" t="n">
        <f aca="true">IF(AND($B707&gt;Input!$C$45,$B707&lt;Input!$C$25),PMT(Input!$C$37/(100*12),(OFFSET($A$4,MATCH(Input!$C$25,$B$4:$B$1004,1),0,1,1)-OFFSET($A$4,MATCH(Input!$C$45,$B$4:$B$620,1),0,1,1)),$J$4,-1*Input!$C$38,1),0)</f>
        <v>0</v>
      </c>
      <c r="H707" s="78" t="n">
        <f aca="false">IF($B707&lt;Input!$C$25,(($H706+$E707+$F707+$G707)*(1+Input!$C$37/(100*12))),0)</f>
        <v>0</v>
      </c>
    </row>
    <row r="708" customFormat="false" ht="12.8" hidden="false" customHeight="false" outlineLevel="0" collapsed="false">
      <c r="A708" s="76" t="n">
        <v>704</v>
      </c>
      <c r="B708" s="77" t="n">
        <f aca="false">EOMONTH(Input!$C$7,A708)</f>
        <v>64344</v>
      </c>
      <c r="C708" s="76" t="n">
        <f aca="false">DATEDIF(Input!$C$23,$B708,"Y")</f>
        <v>98</v>
      </c>
      <c r="E708" s="78" t="n">
        <f aca="false">Salary_01!$E708*(Input!$C$36/100)</f>
        <v>0</v>
      </c>
      <c r="F708" s="78" t="n">
        <f aca="false">-1*Salary_01!$I708</f>
        <v>-0</v>
      </c>
      <c r="G708" s="78" t="n">
        <f aca="true">IF(AND($B708&gt;Input!$C$45,$B708&lt;Input!$C$25),PMT(Input!$C$37/(100*12),(OFFSET($A$4,MATCH(Input!$C$25,$B$4:$B$1004,1),0,1,1)-OFFSET($A$4,MATCH(Input!$C$45,$B$4:$B$620,1),0,1,1)),$J$4,-1*Input!$C$38,1),0)</f>
        <v>0</v>
      </c>
      <c r="H708" s="78" t="n">
        <f aca="false">IF($B708&lt;Input!$C$25,(($H707+$E708+$F708+$G708)*(1+Input!$C$37/(100*12))),0)</f>
        <v>0</v>
      </c>
    </row>
    <row r="709" customFormat="false" ht="12.8" hidden="false" customHeight="false" outlineLevel="0" collapsed="false">
      <c r="A709" s="76" t="n">
        <v>705</v>
      </c>
      <c r="B709" s="77" t="n">
        <f aca="false">EOMONTH(Input!$C$7,A709)</f>
        <v>64375</v>
      </c>
      <c r="C709" s="76" t="n">
        <f aca="false">DATEDIF(Input!$C$23,$B709,"Y")</f>
        <v>98</v>
      </c>
      <c r="E709" s="78" t="n">
        <f aca="false">Salary_01!$E709*(Input!$C$36/100)</f>
        <v>0</v>
      </c>
      <c r="F709" s="78" t="n">
        <f aca="false">-1*Salary_01!$I709</f>
        <v>-0</v>
      </c>
      <c r="G709" s="78" t="n">
        <f aca="true">IF(AND($B709&gt;Input!$C$45,$B709&lt;Input!$C$25),PMT(Input!$C$37/(100*12),(OFFSET($A$4,MATCH(Input!$C$25,$B$4:$B$1004,1),0,1,1)-OFFSET($A$4,MATCH(Input!$C$45,$B$4:$B$620,1),0,1,1)),$J$4,-1*Input!$C$38,1),0)</f>
        <v>0</v>
      </c>
      <c r="H709" s="78" t="n">
        <f aca="false">IF($B709&lt;Input!$C$25,(($H708+$E709+$F709+$G709)*(1+Input!$C$37/(100*12))),0)</f>
        <v>0</v>
      </c>
    </row>
    <row r="710" customFormat="false" ht="12.8" hidden="false" customHeight="false" outlineLevel="0" collapsed="false">
      <c r="A710" s="76" t="n">
        <v>706</v>
      </c>
      <c r="B710" s="77" t="n">
        <f aca="false">EOMONTH(Input!$C$7,A710)</f>
        <v>64405</v>
      </c>
      <c r="C710" s="76" t="n">
        <f aca="false">DATEDIF(Input!$C$23,$B710,"Y")</f>
        <v>98</v>
      </c>
      <c r="E710" s="78" t="n">
        <f aca="false">Salary_01!$E710*(Input!$C$36/100)</f>
        <v>0</v>
      </c>
      <c r="F710" s="78" t="n">
        <f aca="false">-1*Salary_01!$I710</f>
        <v>-0</v>
      </c>
      <c r="G710" s="78" t="n">
        <f aca="true">IF(AND($B710&gt;Input!$C$45,$B710&lt;Input!$C$25),PMT(Input!$C$37/(100*12),(OFFSET($A$4,MATCH(Input!$C$25,$B$4:$B$1004,1),0,1,1)-OFFSET($A$4,MATCH(Input!$C$45,$B$4:$B$620,1),0,1,1)),$J$4,-1*Input!$C$38,1),0)</f>
        <v>0</v>
      </c>
      <c r="H710" s="78" t="n">
        <f aca="false">IF($B710&lt;Input!$C$25,(($H709+$E710+$F710+$G710)*(1+Input!$C$37/(100*12))),0)</f>
        <v>0</v>
      </c>
    </row>
    <row r="711" customFormat="false" ht="12.8" hidden="false" customHeight="false" outlineLevel="0" collapsed="false">
      <c r="A711" s="76" t="n">
        <v>707</v>
      </c>
      <c r="B711" s="77" t="n">
        <f aca="false">EOMONTH(Input!$C$7,A711)</f>
        <v>64436</v>
      </c>
      <c r="C711" s="76" t="n">
        <f aca="false">DATEDIF(Input!$C$23,$B711,"Y")</f>
        <v>99</v>
      </c>
      <c r="E711" s="78" t="n">
        <f aca="false">Salary_01!$E711*(Input!$C$36/100)</f>
        <v>0</v>
      </c>
      <c r="F711" s="78" t="n">
        <f aca="false">-1*Salary_01!$I711</f>
        <v>-0</v>
      </c>
      <c r="G711" s="78" t="n">
        <f aca="true">IF(AND($B711&gt;Input!$C$45,$B711&lt;Input!$C$25),PMT(Input!$C$37/(100*12),(OFFSET($A$4,MATCH(Input!$C$25,$B$4:$B$1004,1),0,1,1)-OFFSET($A$4,MATCH(Input!$C$45,$B$4:$B$620,1),0,1,1)),$J$4,-1*Input!$C$38,1),0)</f>
        <v>0</v>
      </c>
      <c r="H711" s="78" t="n">
        <f aca="false">IF($B711&lt;Input!$C$25,(($H710+$E711+$F711+$G711)*(1+Input!$C$37/(100*12))),0)</f>
        <v>0</v>
      </c>
    </row>
    <row r="712" customFormat="false" ht="12.8" hidden="false" customHeight="false" outlineLevel="0" collapsed="false">
      <c r="A712" s="76" t="n">
        <v>708</v>
      </c>
      <c r="B712" s="77" t="n">
        <f aca="false">EOMONTH(Input!$C$7,A712)</f>
        <v>64466</v>
      </c>
      <c r="C712" s="76" t="n">
        <f aca="false">DATEDIF(Input!$C$23,$B712,"Y")</f>
        <v>99</v>
      </c>
      <c r="E712" s="78" t="n">
        <f aca="false">Salary_01!$E712*(Input!$C$36/100)</f>
        <v>0</v>
      </c>
      <c r="F712" s="78" t="n">
        <f aca="false">-1*Salary_01!$I712</f>
        <v>-0</v>
      </c>
      <c r="G712" s="78" t="n">
        <f aca="true">IF(AND($B712&gt;Input!$C$45,$B712&lt;Input!$C$25),PMT(Input!$C$37/(100*12),(OFFSET($A$4,MATCH(Input!$C$25,$B$4:$B$1004,1),0,1,1)-OFFSET($A$4,MATCH(Input!$C$45,$B$4:$B$620,1),0,1,1)),$J$4,-1*Input!$C$38,1),0)</f>
        <v>0</v>
      </c>
      <c r="H712" s="78" t="n">
        <f aca="false">IF($B712&lt;Input!$C$25,(($H711+$E712+$F712+$G712)*(1+Input!$C$37/(100*12))),0)</f>
        <v>0</v>
      </c>
    </row>
    <row r="713" customFormat="false" ht="12.8" hidden="false" customHeight="false" outlineLevel="0" collapsed="false">
      <c r="A713" s="76" t="n">
        <v>709</v>
      </c>
      <c r="B713" s="77" t="n">
        <f aca="false">EOMONTH(Input!$C$7,A713)</f>
        <v>64497</v>
      </c>
      <c r="C713" s="76" t="n">
        <f aca="false">DATEDIF(Input!$C$23,$B713,"Y")</f>
        <v>99</v>
      </c>
      <c r="E713" s="78" t="n">
        <f aca="false">Salary_01!$E713*(Input!$C$36/100)</f>
        <v>0</v>
      </c>
      <c r="F713" s="78" t="n">
        <f aca="false">-1*Salary_01!$I713</f>
        <v>-0</v>
      </c>
      <c r="G713" s="78" t="n">
        <f aca="true">IF(AND($B713&gt;Input!$C$45,$B713&lt;Input!$C$25),PMT(Input!$C$37/(100*12),(OFFSET($A$4,MATCH(Input!$C$25,$B$4:$B$1004,1),0,1,1)-OFFSET($A$4,MATCH(Input!$C$45,$B$4:$B$620,1),0,1,1)),$J$4,-1*Input!$C$38,1),0)</f>
        <v>0</v>
      </c>
      <c r="H713" s="78" t="n">
        <f aca="false">IF($B713&lt;Input!$C$25,(($H712+$E713+$F713+$G713)*(1+Input!$C$37/(100*12))),0)</f>
        <v>0</v>
      </c>
    </row>
    <row r="714" customFormat="false" ht="12.8" hidden="false" customHeight="false" outlineLevel="0" collapsed="false">
      <c r="A714" s="76" t="n">
        <v>710</v>
      </c>
      <c r="B714" s="77" t="n">
        <f aca="false">EOMONTH(Input!$C$7,A714)</f>
        <v>64528</v>
      </c>
      <c r="C714" s="76" t="n">
        <f aca="false">DATEDIF(Input!$C$23,$B714,"Y")</f>
        <v>99</v>
      </c>
      <c r="E714" s="78" t="n">
        <f aca="false">Salary_01!$E714*(Input!$C$36/100)</f>
        <v>0</v>
      </c>
      <c r="F714" s="78" t="n">
        <f aca="false">-1*Salary_01!$I714</f>
        <v>-0</v>
      </c>
      <c r="G714" s="78" t="n">
        <f aca="true">IF(AND($B714&gt;Input!$C$45,$B714&lt;Input!$C$25),PMT(Input!$C$37/(100*12),(OFFSET($A$4,MATCH(Input!$C$25,$B$4:$B$1004,1),0,1,1)-OFFSET($A$4,MATCH(Input!$C$45,$B$4:$B$620,1),0,1,1)),$J$4,-1*Input!$C$38,1),0)</f>
        <v>0</v>
      </c>
      <c r="H714" s="78" t="n">
        <f aca="false">IF($B714&lt;Input!$C$25,(($H713+$E714+$F714+$G714)*(1+Input!$C$37/(100*12))),0)</f>
        <v>0</v>
      </c>
    </row>
    <row r="715" customFormat="false" ht="12.8" hidden="false" customHeight="false" outlineLevel="0" collapsed="false">
      <c r="A715" s="76" t="n">
        <v>711</v>
      </c>
      <c r="B715" s="77" t="n">
        <f aca="false">EOMONTH(Input!$C$7,A715)</f>
        <v>64558</v>
      </c>
      <c r="C715" s="76" t="n">
        <f aca="false">DATEDIF(Input!$C$23,$B715,"Y")</f>
        <v>99</v>
      </c>
      <c r="E715" s="78" t="n">
        <f aca="false">Salary_01!$E715*(Input!$C$36/100)</f>
        <v>0</v>
      </c>
      <c r="F715" s="78" t="n">
        <f aca="false">-1*Salary_01!$I715</f>
        <v>-0</v>
      </c>
      <c r="G715" s="78" t="n">
        <f aca="true">IF(AND($B715&gt;Input!$C$45,$B715&lt;Input!$C$25),PMT(Input!$C$37/(100*12),(OFFSET($A$4,MATCH(Input!$C$25,$B$4:$B$1004,1),0,1,1)-OFFSET($A$4,MATCH(Input!$C$45,$B$4:$B$620,1),0,1,1)),$J$4,-1*Input!$C$38,1),0)</f>
        <v>0</v>
      </c>
      <c r="H715" s="78" t="n">
        <f aca="false">IF($B715&lt;Input!$C$25,(($H714+$E715+$F715+$G715)*(1+Input!$C$37/(100*12))),0)</f>
        <v>0</v>
      </c>
    </row>
    <row r="716" customFormat="false" ht="12.8" hidden="false" customHeight="false" outlineLevel="0" collapsed="false">
      <c r="A716" s="76" t="n">
        <v>712</v>
      </c>
      <c r="B716" s="77" t="n">
        <f aca="false">EOMONTH(Input!$C$7,A716)</f>
        <v>64589</v>
      </c>
      <c r="C716" s="76" t="n">
        <f aca="false">DATEDIF(Input!$C$23,$B716,"Y")</f>
        <v>99</v>
      </c>
      <c r="E716" s="78" t="n">
        <f aca="false">Salary_01!$E716*(Input!$C$36/100)</f>
        <v>0</v>
      </c>
      <c r="F716" s="78" t="n">
        <f aca="false">-1*Salary_01!$I716</f>
        <v>-0</v>
      </c>
      <c r="G716" s="78" t="n">
        <f aca="true">IF(AND($B716&gt;Input!$C$45,$B716&lt;Input!$C$25),PMT(Input!$C$37/(100*12),(OFFSET($A$4,MATCH(Input!$C$25,$B$4:$B$1004,1),0,1,1)-OFFSET($A$4,MATCH(Input!$C$45,$B$4:$B$620,1),0,1,1)),$J$4,-1*Input!$C$38,1),0)</f>
        <v>0</v>
      </c>
      <c r="H716" s="78" t="n">
        <f aca="false">IF($B716&lt;Input!$C$25,(($H715+$E716+$F716+$G716)*(1+Input!$C$37/(100*12))),0)</f>
        <v>0</v>
      </c>
    </row>
    <row r="717" customFormat="false" ht="12.8" hidden="false" customHeight="false" outlineLevel="0" collapsed="false">
      <c r="A717" s="76" t="n">
        <v>713</v>
      </c>
      <c r="B717" s="77" t="n">
        <f aca="false">EOMONTH(Input!$C$7,A717)</f>
        <v>64619</v>
      </c>
      <c r="C717" s="76" t="n">
        <f aca="false">DATEDIF(Input!$C$23,$B717,"Y")</f>
        <v>99</v>
      </c>
      <c r="E717" s="78" t="n">
        <f aca="false">Salary_01!$E717*(Input!$C$36/100)</f>
        <v>0</v>
      </c>
      <c r="F717" s="78" t="n">
        <f aca="false">-1*Salary_01!$I717</f>
        <v>-0</v>
      </c>
      <c r="G717" s="78" t="n">
        <f aca="true">IF(AND($B717&gt;Input!$C$45,$B717&lt;Input!$C$25),PMT(Input!$C$37/(100*12),(OFFSET($A$4,MATCH(Input!$C$25,$B$4:$B$1004,1),0,1,1)-OFFSET($A$4,MATCH(Input!$C$45,$B$4:$B$620,1),0,1,1)),$J$4,-1*Input!$C$38,1),0)</f>
        <v>0</v>
      </c>
      <c r="H717" s="78" t="n">
        <f aca="false">IF($B717&lt;Input!$C$25,(($H716+$E717+$F717+$G717)*(1+Input!$C$37/(100*12))),0)</f>
        <v>0</v>
      </c>
    </row>
    <row r="718" customFormat="false" ht="12.8" hidden="false" customHeight="false" outlineLevel="0" collapsed="false">
      <c r="A718" s="76" t="n">
        <v>714</v>
      </c>
      <c r="B718" s="77" t="n">
        <f aca="false">EOMONTH(Input!$C$7,A718)</f>
        <v>64650</v>
      </c>
      <c r="C718" s="76" t="n">
        <f aca="false">DATEDIF(Input!$C$23,$B718,"Y")</f>
        <v>99</v>
      </c>
      <c r="E718" s="78" t="n">
        <f aca="false">Salary_01!$E718*(Input!$C$36/100)</f>
        <v>0</v>
      </c>
      <c r="F718" s="78" t="n">
        <f aca="false">-1*Salary_01!$I718</f>
        <v>-0</v>
      </c>
      <c r="G718" s="78" t="n">
        <f aca="true">IF(AND($B718&gt;Input!$C$45,$B718&lt;Input!$C$25),PMT(Input!$C$37/(100*12),(OFFSET($A$4,MATCH(Input!$C$25,$B$4:$B$1004,1),0,1,1)-OFFSET($A$4,MATCH(Input!$C$45,$B$4:$B$620,1),0,1,1)),$J$4,-1*Input!$C$38,1),0)</f>
        <v>0</v>
      </c>
      <c r="H718" s="78" t="n">
        <f aca="false">IF($B718&lt;Input!$C$25,(($H717+$E718+$F718+$G718)*(1+Input!$C$37/(100*12))),0)</f>
        <v>0</v>
      </c>
    </row>
    <row r="719" customFormat="false" ht="12.8" hidden="false" customHeight="false" outlineLevel="0" collapsed="false">
      <c r="A719" s="76" t="n">
        <v>715</v>
      </c>
      <c r="B719" s="77" t="n">
        <f aca="false">EOMONTH(Input!$C$7,A719)</f>
        <v>64681</v>
      </c>
      <c r="C719" s="76" t="n">
        <f aca="false">DATEDIF(Input!$C$23,$B719,"Y")</f>
        <v>99</v>
      </c>
      <c r="E719" s="78" t="n">
        <f aca="false">Salary_01!$E719*(Input!$C$36/100)</f>
        <v>0</v>
      </c>
      <c r="F719" s="78" t="n">
        <f aca="false">-1*Salary_01!$I719</f>
        <v>-0</v>
      </c>
      <c r="G719" s="78" t="n">
        <f aca="true">IF(AND($B719&gt;Input!$C$45,$B719&lt;Input!$C$25),PMT(Input!$C$37/(100*12),(OFFSET($A$4,MATCH(Input!$C$25,$B$4:$B$1004,1),0,1,1)-OFFSET($A$4,MATCH(Input!$C$45,$B$4:$B$620,1),0,1,1)),$J$4,-1*Input!$C$38,1),0)</f>
        <v>0</v>
      </c>
      <c r="H719" s="78" t="n">
        <f aca="false">IF($B719&lt;Input!$C$25,(($H718+$E719+$F719+$G719)*(1+Input!$C$37/(100*12))),0)</f>
        <v>0</v>
      </c>
    </row>
    <row r="720" customFormat="false" ht="12.8" hidden="false" customHeight="false" outlineLevel="0" collapsed="false">
      <c r="A720" s="76" t="n">
        <v>716</v>
      </c>
      <c r="B720" s="77" t="n">
        <f aca="false">EOMONTH(Input!$C$7,A720)</f>
        <v>64709</v>
      </c>
      <c r="C720" s="76" t="n">
        <f aca="false">DATEDIF(Input!$C$23,$B720,"Y")</f>
        <v>99</v>
      </c>
      <c r="E720" s="78" t="n">
        <f aca="false">Salary_01!$E720*(Input!$C$36/100)</f>
        <v>0</v>
      </c>
      <c r="F720" s="78" t="n">
        <f aca="false">-1*Salary_01!$I720</f>
        <v>-0</v>
      </c>
      <c r="G720" s="78" t="n">
        <f aca="true">IF(AND($B720&gt;Input!$C$45,$B720&lt;Input!$C$25),PMT(Input!$C$37/(100*12),(OFFSET($A$4,MATCH(Input!$C$25,$B$4:$B$1004,1),0,1,1)-OFFSET($A$4,MATCH(Input!$C$45,$B$4:$B$620,1),0,1,1)),$J$4,-1*Input!$C$38,1),0)</f>
        <v>0</v>
      </c>
      <c r="H720" s="78" t="n">
        <f aca="false">IF($B720&lt;Input!$C$25,(($H719+$E720+$F720+$G720)*(1+Input!$C$37/(100*12))),0)</f>
        <v>0</v>
      </c>
    </row>
    <row r="721" customFormat="false" ht="12.8" hidden="false" customHeight="false" outlineLevel="0" collapsed="false">
      <c r="A721" s="76" t="n">
        <v>717</v>
      </c>
      <c r="B721" s="77" t="n">
        <f aca="false">EOMONTH(Input!$C$7,A721)</f>
        <v>64740</v>
      </c>
      <c r="C721" s="76" t="n">
        <f aca="false">DATEDIF(Input!$C$23,$B721,"Y")</f>
        <v>99</v>
      </c>
      <c r="E721" s="78" t="n">
        <f aca="false">Salary_01!$E721*(Input!$C$36/100)</f>
        <v>0</v>
      </c>
      <c r="F721" s="78" t="n">
        <f aca="false">-1*Salary_01!$I721</f>
        <v>-0</v>
      </c>
      <c r="G721" s="78" t="n">
        <f aca="true">IF(AND($B721&gt;Input!$C$45,$B721&lt;Input!$C$25),PMT(Input!$C$37/(100*12),(OFFSET($A$4,MATCH(Input!$C$25,$B$4:$B$1004,1),0,1,1)-OFFSET($A$4,MATCH(Input!$C$45,$B$4:$B$620,1),0,1,1)),$J$4,-1*Input!$C$38,1),0)</f>
        <v>0</v>
      </c>
      <c r="H721" s="78" t="n">
        <f aca="false">IF($B721&lt;Input!$C$25,(($H720+$E721+$F721+$G721)*(1+Input!$C$37/(100*12))),0)</f>
        <v>0</v>
      </c>
    </row>
    <row r="722" customFormat="false" ht="12.8" hidden="false" customHeight="false" outlineLevel="0" collapsed="false">
      <c r="A722" s="76" t="n">
        <v>718</v>
      </c>
      <c r="B722" s="77" t="n">
        <f aca="false">EOMONTH(Input!$C$7,A722)</f>
        <v>64770</v>
      </c>
      <c r="C722" s="76" t="n">
        <f aca="false">DATEDIF(Input!$C$23,$B722,"Y")</f>
        <v>99</v>
      </c>
      <c r="E722" s="78" t="n">
        <f aca="false">Salary_01!$E722*(Input!$C$36/100)</f>
        <v>0</v>
      </c>
      <c r="F722" s="78" t="n">
        <f aca="false">-1*Salary_01!$I722</f>
        <v>-0</v>
      </c>
      <c r="G722" s="78" t="n">
        <f aca="true">IF(AND($B722&gt;Input!$C$45,$B722&lt;Input!$C$25),PMT(Input!$C$37/(100*12),(OFFSET($A$4,MATCH(Input!$C$25,$B$4:$B$1004,1),0,1,1)-OFFSET($A$4,MATCH(Input!$C$45,$B$4:$B$620,1),0,1,1)),$J$4,-1*Input!$C$38,1),0)</f>
        <v>0</v>
      </c>
      <c r="H722" s="78" t="n">
        <f aca="false">IF($B722&lt;Input!$C$25,(($H721+$E722+$F722+$G722)*(1+Input!$C$37/(100*12))),0)</f>
        <v>0</v>
      </c>
    </row>
    <row r="723" customFormat="false" ht="12.8" hidden="false" customHeight="false" outlineLevel="0" collapsed="false">
      <c r="A723" s="76" t="n">
        <v>719</v>
      </c>
      <c r="B723" s="77" t="n">
        <f aca="false">EOMONTH(Input!$C$7,A723)</f>
        <v>64801</v>
      </c>
      <c r="C723" s="76" t="n">
        <f aca="false">DATEDIF(Input!$C$23,$B723,"Y")</f>
        <v>100</v>
      </c>
      <c r="E723" s="78" t="n">
        <f aca="false">Salary_01!$E723*(Input!$C$36/100)</f>
        <v>0</v>
      </c>
      <c r="F723" s="78" t="n">
        <f aca="false">-1*Salary_01!$I723</f>
        <v>-0</v>
      </c>
      <c r="G723" s="78" t="n">
        <f aca="true">IF(AND($B723&gt;Input!$C$45,$B723&lt;Input!$C$25),PMT(Input!$C$37/(100*12),(OFFSET($A$4,MATCH(Input!$C$25,$B$4:$B$1004,1),0,1,1)-OFFSET($A$4,MATCH(Input!$C$45,$B$4:$B$620,1),0,1,1)),$J$4,-1*Input!$C$38,1),0)</f>
        <v>0</v>
      </c>
      <c r="H723" s="78" t="n">
        <f aca="false">IF($B723&lt;Input!$C$25,(($H722+$E723+$F723+$G723)*(1+Input!$C$37/(100*12))),0)</f>
        <v>0</v>
      </c>
    </row>
    <row r="724" customFormat="false" ht="12.8" hidden="false" customHeight="false" outlineLevel="0" collapsed="false">
      <c r="A724" s="76" t="n">
        <v>720</v>
      </c>
      <c r="B724" s="77" t="n">
        <f aca="false">EOMONTH(Input!$C$7,A724)</f>
        <v>64831</v>
      </c>
      <c r="C724" s="76" t="n">
        <f aca="false">DATEDIF(Input!$C$23,$B724,"Y")</f>
        <v>100</v>
      </c>
      <c r="E724" s="78" t="n">
        <f aca="false">Salary_01!$E724*(Input!$C$36/100)</f>
        <v>0</v>
      </c>
      <c r="F724" s="78" t="n">
        <f aca="false">-1*Salary_01!$I724</f>
        <v>-0</v>
      </c>
      <c r="G724" s="78" t="n">
        <f aca="true">IF(AND($B724&gt;Input!$C$45,$B724&lt;Input!$C$25),PMT(Input!$C$37/(100*12),(OFFSET($A$4,MATCH(Input!$C$25,$B$4:$B$1004,1),0,1,1)-OFFSET($A$4,MATCH(Input!$C$45,$B$4:$B$620,1),0,1,1)),$J$4,-1*Input!$C$38,1),0)</f>
        <v>0</v>
      </c>
      <c r="H724" s="78" t="n">
        <f aca="false">IF($B724&lt;Input!$C$25,(($H723+$E724+$F724+$G724)*(1+Input!$C$37/(100*12))),0)</f>
        <v>0</v>
      </c>
    </row>
    <row r="725" customFormat="false" ht="12.8" hidden="false" customHeight="false" outlineLevel="0" collapsed="false">
      <c r="A725" s="76" t="n">
        <v>721</v>
      </c>
      <c r="B725" s="77" t="n">
        <f aca="false">EOMONTH(Input!$C$7,A725)</f>
        <v>64862</v>
      </c>
      <c r="C725" s="76" t="n">
        <f aca="false">DATEDIF(Input!$C$23,$B725,"Y")</f>
        <v>100</v>
      </c>
      <c r="E725" s="78" t="n">
        <f aca="false">Salary_01!$E725*(Input!$C$36/100)</f>
        <v>0</v>
      </c>
      <c r="F725" s="78" t="n">
        <f aca="false">-1*Salary_01!$I725</f>
        <v>-0</v>
      </c>
      <c r="G725" s="78" t="n">
        <f aca="true">IF(AND($B725&gt;Input!$C$45,$B725&lt;Input!$C$25),PMT(Input!$C$37/(100*12),(OFFSET($A$4,MATCH(Input!$C$25,$B$4:$B$1004,1),0,1,1)-OFFSET($A$4,MATCH(Input!$C$45,$B$4:$B$620,1),0,1,1)),$J$4,-1*Input!$C$38,1),0)</f>
        <v>0</v>
      </c>
      <c r="H725" s="78" t="n">
        <f aca="false">IF($B725&lt;Input!$C$25,(($H724+$E725+$F725+$G725)*(1+Input!$C$37/(100*12))),0)</f>
        <v>0</v>
      </c>
    </row>
    <row r="726" customFormat="false" ht="12.8" hidden="false" customHeight="false" outlineLevel="0" collapsed="false">
      <c r="A726" s="76" t="n">
        <v>722</v>
      </c>
      <c r="B726" s="77" t="n">
        <f aca="false">EOMONTH(Input!$C$7,A726)</f>
        <v>64893</v>
      </c>
      <c r="C726" s="76" t="n">
        <f aca="false">DATEDIF(Input!$C$23,$B726,"Y")</f>
        <v>100</v>
      </c>
      <c r="E726" s="78" t="n">
        <f aca="false">Salary_01!$E726*(Input!$C$36/100)</f>
        <v>0</v>
      </c>
      <c r="F726" s="78" t="n">
        <f aca="false">-1*Salary_01!$I726</f>
        <v>-0</v>
      </c>
      <c r="G726" s="78" t="n">
        <f aca="true">IF(AND($B726&gt;Input!$C$45,$B726&lt;Input!$C$25),PMT(Input!$C$37/(100*12),(OFFSET($A$4,MATCH(Input!$C$25,$B$4:$B$1004,1),0,1,1)-OFFSET($A$4,MATCH(Input!$C$45,$B$4:$B$620,1),0,1,1)),$J$4,-1*Input!$C$38,1),0)</f>
        <v>0</v>
      </c>
      <c r="H726" s="78" t="n">
        <f aca="false">IF($B726&lt;Input!$C$25,(($H725+$E726+$F726+$G726)*(1+Input!$C$37/(100*12))),0)</f>
        <v>0</v>
      </c>
    </row>
    <row r="727" customFormat="false" ht="12.8" hidden="false" customHeight="false" outlineLevel="0" collapsed="false">
      <c r="A727" s="76" t="n">
        <v>723</v>
      </c>
      <c r="B727" s="77" t="n">
        <f aca="false">EOMONTH(Input!$C$7,A727)</f>
        <v>64923</v>
      </c>
      <c r="C727" s="76" t="n">
        <f aca="false">DATEDIF(Input!$C$23,$B727,"Y")</f>
        <v>100</v>
      </c>
      <c r="E727" s="78" t="n">
        <f aca="false">Salary_01!$E727*(Input!$C$36/100)</f>
        <v>0</v>
      </c>
      <c r="F727" s="78" t="n">
        <f aca="false">-1*Salary_01!$I727</f>
        <v>-0</v>
      </c>
      <c r="G727" s="78" t="n">
        <f aca="true">IF(AND($B727&gt;Input!$C$45,$B727&lt;Input!$C$25),PMT(Input!$C$37/(100*12),(OFFSET($A$4,MATCH(Input!$C$25,$B$4:$B$1004,1),0,1,1)-OFFSET($A$4,MATCH(Input!$C$45,$B$4:$B$620,1),0,1,1)),$J$4,-1*Input!$C$38,1),0)</f>
        <v>0</v>
      </c>
      <c r="H727" s="78" t="n">
        <f aca="false">IF($B727&lt;Input!$C$25,(($H726+$E727+$F727+$G727)*(1+Input!$C$37/(100*12))),0)</f>
        <v>0</v>
      </c>
    </row>
    <row r="728" customFormat="false" ht="12.8" hidden="false" customHeight="false" outlineLevel="0" collapsed="false">
      <c r="A728" s="76" t="n">
        <v>724</v>
      </c>
      <c r="B728" s="77" t="n">
        <f aca="false">EOMONTH(Input!$C$7,A728)</f>
        <v>64954</v>
      </c>
      <c r="C728" s="76" t="n">
        <f aca="false">DATEDIF(Input!$C$23,$B728,"Y")</f>
        <v>100</v>
      </c>
      <c r="E728" s="78" t="n">
        <f aca="false">Salary_01!$E728*(Input!$C$36/100)</f>
        <v>0</v>
      </c>
      <c r="F728" s="78" t="n">
        <f aca="false">-1*Salary_01!$I728</f>
        <v>-0</v>
      </c>
      <c r="G728" s="78" t="n">
        <f aca="true">IF(AND($B728&gt;Input!$C$45,$B728&lt;Input!$C$25),PMT(Input!$C$37/(100*12),(OFFSET($A$4,MATCH(Input!$C$25,$B$4:$B$1004,1),0,1,1)-OFFSET($A$4,MATCH(Input!$C$45,$B$4:$B$620,1),0,1,1)),$J$4,-1*Input!$C$38,1),0)</f>
        <v>0</v>
      </c>
      <c r="H728" s="78" t="n">
        <f aca="false">IF($B728&lt;Input!$C$25,(($H727+$E728+$F728+$G728)*(1+Input!$C$37/(100*12))),0)</f>
        <v>0</v>
      </c>
    </row>
    <row r="729" customFormat="false" ht="12.8" hidden="false" customHeight="false" outlineLevel="0" collapsed="false">
      <c r="A729" s="76" t="n">
        <v>725</v>
      </c>
      <c r="B729" s="77" t="n">
        <f aca="false">EOMONTH(Input!$C$7,A729)</f>
        <v>64984</v>
      </c>
      <c r="C729" s="76" t="n">
        <f aca="false">DATEDIF(Input!$C$23,$B729,"Y")</f>
        <v>100</v>
      </c>
      <c r="E729" s="78" t="n">
        <f aca="false">Salary_01!$E729*(Input!$C$36/100)</f>
        <v>0</v>
      </c>
      <c r="F729" s="78" t="n">
        <f aca="false">-1*Salary_01!$I729</f>
        <v>-0</v>
      </c>
      <c r="G729" s="78" t="n">
        <f aca="true">IF(AND($B729&gt;Input!$C$45,$B729&lt;Input!$C$25),PMT(Input!$C$37/(100*12),(OFFSET($A$4,MATCH(Input!$C$25,$B$4:$B$1004,1),0,1,1)-OFFSET($A$4,MATCH(Input!$C$45,$B$4:$B$620,1),0,1,1)),$J$4,-1*Input!$C$38,1),0)</f>
        <v>0</v>
      </c>
      <c r="H729" s="78" t="n">
        <f aca="false">IF($B729&lt;Input!$C$25,(($H728+$E729+$F729+$G729)*(1+Input!$C$37/(100*12))),0)</f>
        <v>0</v>
      </c>
    </row>
    <row r="730" customFormat="false" ht="12.8" hidden="false" customHeight="false" outlineLevel="0" collapsed="false">
      <c r="A730" s="76" t="n">
        <v>726</v>
      </c>
      <c r="B730" s="77" t="n">
        <f aca="false">EOMONTH(Input!$C$7,A730)</f>
        <v>65015</v>
      </c>
      <c r="C730" s="76" t="n">
        <f aca="false">DATEDIF(Input!$C$23,$B730,"Y")</f>
        <v>100</v>
      </c>
      <c r="E730" s="78" t="n">
        <f aca="false">Salary_01!$E730*(Input!$C$36/100)</f>
        <v>0</v>
      </c>
      <c r="F730" s="78" t="n">
        <f aca="false">-1*Salary_01!$I730</f>
        <v>-0</v>
      </c>
      <c r="G730" s="78" t="n">
        <f aca="true">IF(AND($B730&gt;Input!$C$45,$B730&lt;Input!$C$25),PMT(Input!$C$37/(100*12),(OFFSET($A$4,MATCH(Input!$C$25,$B$4:$B$1004,1),0,1,1)-OFFSET($A$4,MATCH(Input!$C$45,$B$4:$B$620,1),0,1,1)),$J$4,-1*Input!$C$38,1),0)</f>
        <v>0</v>
      </c>
      <c r="H730" s="78" t="n">
        <f aca="false">IF($B730&lt;Input!$C$25,(($H729+$E730+$F730+$G730)*(1+Input!$C$37/(100*12))),0)</f>
        <v>0</v>
      </c>
    </row>
    <row r="731" customFormat="false" ht="12.8" hidden="false" customHeight="false" outlineLevel="0" collapsed="false">
      <c r="A731" s="76" t="n">
        <v>727</v>
      </c>
      <c r="B731" s="77" t="n">
        <f aca="false">EOMONTH(Input!$C$7,A731)</f>
        <v>65046</v>
      </c>
      <c r="C731" s="76" t="n">
        <f aca="false">DATEDIF(Input!$C$23,$B731,"Y")</f>
        <v>100</v>
      </c>
      <c r="E731" s="78" t="n">
        <f aca="false">Salary_01!$E731*(Input!$C$36/100)</f>
        <v>0</v>
      </c>
      <c r="F731" s="78" t="n">
        <f aca="false">-1*Salary_01!$I731</f>
        <v>-0</v>
      </c>
      <c r="G731" s="78" t="n">
        <f aca="true">IF(AND($B731&gt;Input!$C$45,$B731&lt;Input!$C$25),PMT(Input!$C$37/(100*12),(OFFSET($A$4,MATCH(Input!$C$25,$B$4:$B$1004,1),0,1,1)-OFFSET($A$4,MATCH(Input!$C$45,$B$4:$B$620,1),0,1,1)),$J$4,-1*Input!$C$38,1),0)</f>
        <v>0</v>
      </c>
      <c r="H731" s="78" t="n">
        <f aca="false">IF($B731&lt;Input!$C$25,(($H730+$E731+$F731+$G731)*(1+Input!$C$37/(100*12))),0)</f>
        <v>0</v>
      </c>
    </row>
    <row r="732" customFormat="false" ht="12.8" hidden="false" customHeight="false" outlineLevel="0" collapsed="false">
      <c r="A732" s="76" t="n">
        <v>728</v>
      </c>
      <c r="B732" s="77" t="n">
        <f aca="false">EOMONTH(Input!$C$7,A732)</f>
        <v>65074</v>
      </c>
      <c r="C732" s="76" t="n">
        <f aca="false">DATEDIF(Input!$C$23,$B732,"Y")</f>
        <v>100</v>
      </c>
      <c r="E732" s="78" t="n">
        <f aca="false">Salary_01!$E732*(Input!$C$36/100)</f>
        <v>0</v>
      </c>
      <c r="F732" s="78" t="n">
        <f aca="false">-1*Salary_01!$I732</f>
        <v>-0</v>
      </c>
      <c r="G732" s="78" t="n">
        <f aca="true">IF(AND($B732&gt;Input!$C$45,$B732&lt;Input!$C$25),PMT(Input!$C$37/(100*12),(OFFSET($A$4,MATCH(Input!$C$25,$B$4:$B$1004,1),0,1,1)-OFFSET($A$4,MATCH(Input!$C$45,$B$4:$B$620,1),0,1,1)),$J$4,-1*Input!$C$38,1),0)</f>
        <v>0</v>
      </c>
      <c r="H732" s="78" t="n">
        <f aca="false">IF($B732&lt;Input!$C$25,(($H731+$E732+$F732+$G732)*(1+Input!$C$37/(100*12))),0)</f>
        <v>0</v>
      </c>
    </row>
    <row r="733" customFormat="false" ht="12.8" hidden="false" customHeight="false" outlineLevel="0" collapsed="false">
      <c r="A733" s="76" t="n">
        <v>729</v>
      </c>
      <c r="B733" s="77" t="n">
        <f aca="false">EOMONTH(Input!$C$7,A733)</f>
        <v>65105</v>
      </c>
      <c r="C733" s="76" t="n">
        <f aca="false">DATEDIF(Input!$C$23,$B733,"Y")</f>
        <v>100</v>
      </c>
      <c r="E733" s="78" t="n">
        <f aca="false">Salary_01!$E733*(Input!$C$36/100)</f>
        <v>0</v>
      </c>
      <c r="F733" s="78" t="n">
        <f aca="false">-1*Salary_01!$I733</f>
        <v>-0</v>
      </c>
      <c r="G733" s="78" t="n">
        <f aca="true">IF(AND($B733&gt;Input!$C$45,$B733&lt;Input!$C$25),PMT(Input!$C$37/(100*12),(OFFSET($A$4,MATCH(Input!$C$25,$B$4:$B$1004,1),0,1,1)-OFFSET($A$4,MATCH(Input!$C$45,$B$4:$B$620,1),0,1,1)),$J$4,-1*Input!$C$38,1),0)</f>
        <v>0</v>
      </c>
      <c r="H733" s="78" t="n">
        <f aca="false">IF($B733&lt;Input!$C$25,(($H732+$E733+$F733+$G733)*(1+Input!$C$37/(100*12))),0)</f>
        <v>0</v>
      </c>
    </row>
    <row r="734" customFormat="false" ht="12.8" hidden="false" customHeight="false" outlineLevel="0" collapsed="false">
      <c r="A734" s="76" t="n">
        <v>730</v>
      </c>
      <c r="B734" s="77" t="n">
        <f aca="false">EOMONTH(Input!$C$7,A734)</f>
        <v>65135</v>
      </c>
      <c r="C734" s="76" t="n">
        <f aca="false">DATEDIF(Input!$C$23,$B734,"Y")</f>
        <v>100</v>
      </c>
      <c r="E734" s="78" t="n">
        <f aca="false">Salary_01!$E734*(Input!$C$36/100)</f>
        <v>0</v>
      </c>
      <c r="F734" s="78" t="n">
        <f aca="false">-1*Salary_01!$I734</f>
        <v>-0</v>
      </c>
      <c r="G734" s="78" t="n">
        <f aca="true">IF(AND($B734&gt;Input!$C$45,$B734&lt;Input!$C$25),PMT(Input!$C$37/(100*12),(OFFSET($A$4,MATCH(Input!$C$25,$B$4:$B$1004,1),0,1,1)-OFFSET($A$4,MATCH(Input!$C$45,$B$4:$B$620,1),0,1,1)),$J$4,-1*Input!$C$38,1),0)</f>
        <v>0</v>
      </c>
      <c r="H734" s="78" t="n">
        <f aca="false">IF($B734&lt;Input!$C$25,(($H733+$E734+$F734+$G734)*(1+Input!$C$37/(100*12))),0)</f>
        <v>0</v>
      </c>
    </row>
    <row r="735" customFormat="false" ht="12.8" hidden="false" customHeight="false" outlineLevel="0" collapsed="false">
      <c r="A735" s="76" t="n">
        <v>731</v>
      </c>
      <c r="B735" s="77" t="n">
        <f aca="false">EOMONTH(Input!$C$7,A735)</f>
        <v>65166</v>
      </c>
      <c r="C735" s="76" t="n">
        <f aca="false">DATEDIF(Input!$C$23,$B735,"Y")</f>
        <v>101</v>
      </c>
      <c r="E735" s="78" t="n">
        <f aca="false">Salary_01!$E735*(Input!$C$36/100)</f>
        <v>0</v>
      </c>
      <c r="F735" s="78" t="n">
        <f aca="false">-1*Salary_01!$I735</f>
        <v>-0</v>
      </c>
      <c r="G735" s="78" t="n">
        <f aca="true">IF(AND($B735&gt;Input!$C$45,$B735&lt;Input!$C$25),PMT(Input!$C$37/(100*12),(OFFSET($A$4,MATCH(Input!$C$25,$B$4:$B$1004,1),0,1,1)-OFFSET($A$4,MATCH(Input!$C$45,$B$4:$B$620,1),0,1,1)),$J$4,-1*Input!$C$38,1),0)</f>
        <v>0</v>
      </c>
      <c r="H735" s="78" t="n">
        <f aca="false">IF($B735&lt;Input!$C$25,(($H734+$E735+$F735+$G735)*(1+Input!$C$37/(100*12))),0)</f>
        <v>0</v>
      </c>
    </row>
    <row r="736" customFormat="false" ht="12.8" hidden="false" customHeight="false" outlineLevel="0" collapsed="false">
      <c r="A736" s="76" t="n">
        <v>732</v>
      </c>
      <c r="B736" s="77" t="n">
        <f aca="false">EOMONTH(Input!$C$7,A736)</f>
        <v>65196</v>
      </c>
      <c r="C736" s="76" t="n">
        <f aca="false">DATEDIF(Input!$C$23,$B736,"Y")</f>
        <v>101</v>
      </c>
      <c r="E736" s="78" t="n">
        <f aca="false">Salary_01!$E736*(Input!$C$36/100)</f>
        <v>0</v>
      </c>
      <c r="F736" s="78" t="n">
        <f aca="false">-1*Salary_01!$I736</f>
        <v>-0</v>
      </c>
      <c r="G736" s="78" t="n">
        <f aca="true">IF(AND($B736&gt;Input!$C$45,$B736&lt;Input!$C$25),PMT(Input!$C$37/(100*12),(OFFSET($A$4,MATCH(Input!$C$25,$B$4:$B$1004,1),0,1,1)-OFFSET($A$4,MATCH(Input!$C$45,$B$4:$B$620,1),0,1,1)),$J$4,-1*Input!$C$38,1),0)</f>
        <v>0</v>
      </c>
      <c r="H736" s="78" t="n">
        <f aca="false">IF($B736&lt;Input!$C$25,(($H735+$E736+$F736+$G736)*(1+Input!$C$37/(100*12))),0)</f>
        <v>0</v>
      </c>
    </row>
    <row r="737" customFormat="false" ht="12.8" hidden="false" customHeight="false" outlineLevel="0" collapsed="false">
      <c r="A737" s="76" t="n">
        <v>733</v>
      </c>
      <c r="B737" s="77" t="n">
        <f aca="false">EOMONTH(Input!$C$7,A737)</f>
        <v>65227</v>
      </c>
      <c r="C737" s="76" t="n">
        <f aca="false">DATEDIF(Input!$C$23,$B737,"Y")</f>
        <v>101</v>
      </c>
      <c r="E737" s="78" t="n">
        <f aca="false">Salary_01!$E737*(Input!$C$36/100)</f>
        <v>0</v>
      </c>
      <c r="F737" s="78" t="n">
        <f aca="false">-1*Salary_01!$I737</f>
        <v>-0</v>
      </c>
      <c r="G737" s="78" t="n">
        <f aca="true">IF(AND($B737&gt;Input!$C$45,$B737&lt;Input!$C$25),PMT(Input!$C$37/(100*12),(OFFSET($A$4,MATCH(Input!$C$25,$B$4:$B$1004,1),0,1,1)-OFFSET($A$4,MATCH(Input!$C$45,$B$4:$B$620,1),0,1,1)),$J$4,-1*Input!$C$38,1),0)</f>
        <v>0</v>
      </c>
      <c r="H737" s="78" t="n">
        <f aca="false">IF($B737&lt;Input!$C$25,(($H736+$E737+$F737+$G737)*(1+Input!$C$37/(100*12))),0)</f>
        <v>0</v>
      </c>
    </row>
    <row r="738" customFormat="false" ht="12.8" hidden="false" customHeight="false" outlineLevel="0" collapsed="false">
      <c r="A738" s="76" t="n">
        <v>734</v>
      </c>
      <c r="B738" s="77" t="n">
        <f aca="false">EOMONTH(Input!$C$7,A738)</f>
        <v>65258</v>
      </c>
      <c r="C738" s="76" t="n">
        <f aca="false">DATEDIF(Input!$C$23,$B738,"Y")</f>
        <v>101</v>
      </c>
      <c r="E738" s="78" t="n">
        <f aca="false">Salary_01!$E738*(Input!$C$36/100)</f>
        <v>0</v>
      </c>
      <c r="F738" s="78" t="n">
        <f aca="false">-1*Salary_01!$I738</f>
        <v>-0</v>
      </c>
      <c r="G738" s="78" t="n">
        <f aca="true">IF(AND($B738&gt;Input!$C$45,$B738&lt;Input!$C$25),PMT(Input!$C$37/(100*12),(OFFSET($A$4,MATCH(Input!$C$25,$B$4:$B$1004,1),0,1,1)-OFFSET($A$4,MATCH(Input!$C$45,$B$4:$B$620,1),0,1,1)),$J$4,-1*Input!$C$38,1),0)</f>
        <v>0</v>
      </c>
      <c r="H738" s="78" t="n">
        <f aca="false">IF($B738&lt;Input!$C$25,(($H737+$E738+$F738+$G738)*(1+Input!$C$37/(100*12))),0)</f>
        <v>0</v>
      </c>
    </row>
    <row r="739" customFormat="false" ht="12.8" hidden="false" customHeight="false" outlineLevel="0" collapsed="false">
      <c r="A739" s="76" t="n">
        <v>735</v>
      </c>
      <c r="B739" s="77" t="n">
        <f aca="false">EOMONTH(Input!$C$7,A739)</f>
        <v>65288</v>
      </c>
      <c r="C739" s="76" t="n">
        <f aca="false">DATEDIF(Input!$C$23,$B739,"Y")</f>
        <v>101</v>
      </c>
      <c r="E739" s="78" t="n">
        <f aca="false">Salary_01!$E739*(Input!$C$36/100)</f>
        <v>0</v>
      </c>
      <c r="F739" s="78" t="n">
        <f aca="false">-1*Salary_01!$I739</f>
        <v>-0</v>
      </c>
      <c r="G739" s="78" t="n">
        <f aca="true">IF(AND($B739&gt;Input!$C$45,$B739&lt;Input!$C$25),PMT(Input!$C$37/(100*12),(OFFSET($A$4,MATCH(Input!$C$25,$B$4:$B$1004,1),0,1,1)-OFFSET($A$4,MATCH(Input!$C$45,$B$4:$B$620,1),0,1,1)),$J$4,-1*Input!$C$38,1),0)</f>
        <v>0</v>
      </c>
      <c r="H739" s="78" t="n">
        <f aca="false">IF($B739&lt;Input!$C$25,(($H738+$E739+$F739+$G739)*(1+Input!$C$37/(100*12))),0)</f>
        <v>0</v>
      </c>
    </row>
    <row r="740" customFormat="false" ht="12.8" hidden="false" customHeight="false" outlineLevel="0" collapsed="false">
      <c r="A740" s="76" t="n">
        <v>736</v>
      </c>
      <c r="B740" s="77" t="n">
        <f aca="false">EOMONTH(Input!$C$7,A740)</f>
        <v>65319</v>
      </c>
      <c r="C740" s="76" t="n">
        <f aca="false">DATEDIF(Input!$C$23,$B740,"Y")</f>
        <v>101</v>
      </c>
      <c r="E740" s="78" t="n">
        <f aca="false">Salary_01!$E740*(Input!$C$36/100)</f>
        <v>0</v>
      </c>
      <c r="F740" s="78" t="n">
        <f aca="false">-1*Salary_01!$I740</f>
        <v>-0</v>
      </c>
      <c r="G740" s="78" t="n">
        <f aca="true">IF(AND($B740&gt;Input!$C$45,$B740&lt;Input!$C$25),PMT(Input!$C$37/(100*12),(OFFSET($A$4,MATCH(Input!$C$25,$B$4:$B$1004,1),0,1,1)-OFFSET($A$4,MATCH(Input!$C$45,$B$4:$B$620,1),0,1,1)),$J$4,-1*Input!$C$38,1),0)</f>
        <v>0</v>
      </c>
      <c r="H740" s="78" t="n">
        <f aca="false">IF($B740&lt;Input!$C$25,(($H739+$E740+$F740+$G740)*(1+Input!$C$37/(100*12))),0)</f>
        <v>0</v>
      </c>
    </row>
    <row r="741" customFormat="false" ht="12.8" hidden="false" customHeight="false" outlineLevel="0" collapsed="false">
      <c r="A741" s="76" t="n">
        <v>737</v>
      </c>
      <c r="B741" s="77" t="n">
        <f aca="false">EOMONTH(Input!$C$7,A741)</f>
        <v>65349</v>
      </c>
      <c r="C741" s="76" t="n">
        <f aca="false">DATEDIF(Input!$C$23,$B741,"Y")</f>
        <v>101</v>
      </c>
      <c r="E741" s="78" t="n">
        <f aca="false">Salary_01!$E741*(Input!$C$36/100)</f>
        <v>0</v>
      </c>
      <c r="F741" s="78" t="n">
        <f aca="false">-1*Salary_01!$I741</f>
        <v>-0</v>
      </c>
      <c r="G741" s="78" t="n">
        <f aca="true">IF(AND($B741&gt;Input!$C$45,$B741&lt;Input!$C$25),PMT(Input!$C$37/(100*12),(OFFSET($A$4,MATCH(Input!$C$25,$B$4:$B$1004,1),0,1,1)-OFFSET($A$4,MATCH(Input!$C$45,$B$4:$B$620,1),0,1,1)),$J$4,-1*Input!$C$38,1),0)</f>
        <v>0</v>
      </c>
      <c r="H741" s="78" t="n">
        <f aca="false">IF($B741&lt;Input!$C$25,(($H740+$E741+$F741+$G741)*(1+Input!$C$37/(100*12))),0)</f>
        <v>0</v>
      </c>
    </row>
    <row r="742" customFormat="false" ht="12.8" hidden="false" customHeight="false" outlineLevel="0" collapsed="false">
      <c r="A742" s="76" t="n">
        <v>738</v>
      </c>
      <c r="B742" s="77" t="n">
        <f aca="false">EOMONTH(Input!$C$7,A742)</f>
        <v>65380</v>
      </c>
      <c r="C742" s="76" t="n">
        <f aca="false">DATEDIF(Input!$C$23,$B742,"Y")</f>
        <v>101</v>
      </c>
      <c r="E742" s="78" t="n">
        <f aca="false">Salary_01!$E742*(Input!$C$36/100)</f>
        <v>0</v>
      </c>
      <c r="F742" s="78" t="n">
        <f aca="false">-1*Salary_01!$I742</f>
        <v>-0</v>
      </c>
      <c r="G742" s="78" t="n">
        <f aca="true">IF(AND($B742&gt;Input!$C$45,$B742&lt;Input!$C$25),PMT(Input!$C$37/(100*12),(OFFSET($A$4,MATCH(Input!$C$25,$B$4:$B$1004,1),0,1,1)-OFFSET($A$4,MATCH(Input!$C$45,$B$4:$B$620,1),0,1,1)),$J$4,-1*Input!$C$38,1),0)</f>
        <v>0</v>
      </c>
      <c r="H742" s="78" t="n">
        <f aca="false">IF($B742&lt;Input!$C$25,(($H741+$E742+$F742+$G742)*(1+Input!$C$37/(100*12))),0)</f>
        <v>0</v>
      </c>
    </row>
    <row r="743" customFormat="false" ht="12.8" hidden="false" customHeight="false" outlineLevel="0" collapsed="false">
      <c r="A743" s="76" t="n">
        <v>739</v>
      </c>
      <c r="B743" s="77" t="n">
        <f aca="false">EOMONTH(Input!$C$7,A743)</f>
        <v>65411</v>
      </c>
      <c r="C743" s="76" t="n">
        <f aca="false">DATEDIF(Input!$C$23,$B743,"Y")</f>
        <v>101</v>
      </c>
      <c r="E743" s="78" t="n">
        <f aca="false">Salary_01!$E743*(Input!$C$36/100)</f>
        <v>0</v>
      </c>
      <c r="F743" s="78" t="n">
        <f aca="false">-1*Salary_01!$I743</f>
        <v>-0</v>
      </c>
      <c r="G743" s="78" t="n">
        <f aca="true">IF(AND($B743&gt;Input!$C$45,$B743&lt;Input!$C$25),PMT(Input!$C$37/(100*12),(OFFSET($A$4,MATCH(Input!$C$25,$B$4:$B$1004,1),0,1,1)-OFFSET($A$4,MATCH(Input!$C$45,$B$4:$B$620,1),0,1,1)),$J$4,-1*Input!$C$38,1),0)</f>
        <v>0</v>
      </c>
      <c r="H743" s="78" t="n">
        <f aca="false">IF($B743&lt;Input!$C$25,(($H742+$E743+$F743+$G743)*(1+Input!$C$37/(100*12))),0)</f>
        <v>0</v>
      </c>
    </row>
    <row r="744" customFormat="false" ht="12.8" hidden="false" customHeight="false" outlineLevel="0" collapsed="false">
      <c r="A744" s="76" t="n">
        <v>740</v>
      </c>
      <c r="B744" s="77" t="n">
        <f aca="false">EOMONTH(Input!$C$7,A744)</f>
        <v>65439</v>
      </c>
      <c r="C744" s="76" t="n">
        <f aca="false">DATEDIF(Input!$C$23,$B744,"Y")</f>
        <v>101</v>
      </c>
      <c r="E744" s="78" t="n">
        <f aca="false">Salary_01!$E744*(Input!$C$36/100)</f>
        <v>0</v>
      </c>
      <c r="F744" s="78" t="n">
        <f aca="false">-1*Salary_01!$I744</f>
        <v>-0</v>
      </c>
      <c r="G744" s="78" t="n">
        <f aca="true">IF(AND($B744&gt;Input!$C$45,$B744&lt;Input!$C$25),PMT(Input!$C$37/(100*12),(OFFSET($A$4,MATCH(Input!$C$25,$B$4:$B$1004,1),0,1,1)-OFFSET($A$4,MATCH(Input!$C$45,$B$4:$B$620,1),0,1,1)),$J$4,-1*Input!$C$38,1),0)</f>
        <v>0</v>
      </c>
      <c r="H744" s="78" t="n">
        <f aca="false">IF($B744&lt;Input!$C$25,(($H743+$E744+$F744+$G744)*(1+Input!$C$37/(100*12))),0)</f>
        <v>0</v>
      </c>
    </row>
    <row r="745" customFormat="false" ht="12.8" hidden="false" customHeight="false" outlineLevel="0" collapsed="false">
      <c r="A745" s="76" t="n">
        <v>741</v>
      </c>
      <c r="B745" s="77" t="n">
        <f aca="false">EOMONTH(Input!$C$7,A745)</f>
        <v>65470</v>
      </c>
      <c r="C745" s="76" t="n">
        <f aca="false">DATEDIF(Input!$C$23,$B745,"Y")</f>
        <v>101</v>
      </c>
      <c r="E745" s="78" t="n">
        <f aca="false">Salary_01!$E745*(Input!$C$36/100)</f>
        <v>0</v>
      </c>
      <c r="F745" s="78" t="n">
        <f aca="false">-1*Salary_01!$I745</f>
        <v>-0</v>
      </c>
      <c r="G745" s="78" t="n">
        <f aca="true">IF(AND($B745&gt;Input!$C$45,$B745&lt;Input!$C$25),PMT(Input!$C$37/(100*12),(OFFSET($A$4,MATCH(Input!$C$25,$B$4:$B$1004,1),0,1,1)-OFFSET($A$4,MATCH(Input!$C$45,$B$4:$B$620,1),0,1,1)),$J$4,-1*Input!$C$38,1),0)</f>
        <v>0</v>
      </c>
      <c r="H745" s="78" t="n">
        <f aca="false">IF($B745&lt;Input!$C$25,(($H744+$E745+$F745+$G745)*(1+Input!$C$37/(100*12))),0)</f>
        <v>0</v>
      </c>
    </row>
    <row r="746" customFormat="false" ht="12.8" hidden="false" customHeight="false" outlineLevel="0" collapsed="false">
      <c r="A746" s="76" t="n">
        <v>742</v>
      </c>
      <c r="B746" s="77" t="n">
        <f aca="false">EOMONTH(Input!$C$7,A746)</f>
        <v>65500</v>
      </c>
      <c r="C746" s="76" t="n">
        <f aca="false">DATEDIF(Input!$C$23,$B746,"Y")</f>
        <v>101</v>
      </c>
      <c r="E746" s="78" t="n">
        <f aca="false">Salary_01!$E746*(Input!$C$36/100)</f>
        <v>0</v>
      </c>
      <c r="F746" s="78" t="n">
        <f aca="false">-1*Salary_01!$I746</f>
        <v>-0</v>
      </c>
      <c r="G746" s="78" t="n">
        <f aca="true">IF(AND($B746&gt;Input!$C$45,$B746&lt;Input!$C$25),PMT(Input!$C$37/(100*12),(OFFSET($A$4,MATCH(Input!$C$25,$B$4:$B$1004,1),0,1,1)-OFFSET($A$4,MATCH(Input!$C$45,$B$4:$B$620,1),0,1,1)),$J$4,-1*Input!$C$38,1),0)</f>
        <v>0</v>
      </c>
      <c r="H746" s="78" t="n">
        <f aca="false">IF($B746&lt;Input!$C$25,(($H745+$E746+$F746+$G746)*(1+Input!$C$37/(100*12))),0)</f>
        <v>0</v>
      </c>
    </row>
    <row r="747" customFormat="false" ht="12.8" hidden="false" customHeight="false" outlineLevel="0" collapsed="false">
      <c r="A747" s="76" t="n">
        <v>743</v>
      </c>
      <c r="B747" s="77" t="n">
        <f aca="false">EOMONTH(Input!$C$7,A747)</f>
        <v>65531</v>
      </c>
      <c r="C747" s="76" t="n">
        <f aca="false">DATEDIF(Input!$C$23,$B747,"Y")</f>
        <v>102</v>
      </c>
      <c r="E747" s="78" t="n">
        <f aca="false">Salary_01!$E747*(Input!$C$36/100)</f>
        <v>0</v>
      </c>
      <c r="F747" s="78" t="n">
        <f aca="false">-1*Salary_01!$I747</f>
        <v>-0</v>
      </c>
      <c r="G747" s="78" t="n">
        <f aca="true">IF(AND($B747&gt;Input!$C$45,$B747&lt;Input!$C$25),PMT(Input!$C$37/(100*12),(OFFSET($A$4,MATCH(Input!$C$25,$B$4:$B$1004,1),0,1,1)-OFFSET($A$4,MATCH(Input!$C$45,$B$4:$B$620,1),0,1,1)),$J$4,-1*Input!$C$38,1),0)</f>
        <v>0</v>
      </c>
      <c r="H747" s="78" t="n">
        <f aca="false">IF($B747&lt;Input!$C$25,(($H746+$E747+$F747+$G747)*(1+Input!$C$37/(100*12))),0)</f>
        <v>0</v>
      </c>
    </row>
    <row r="748" customFormat="false" ht="12.8" hidden="false" customHeight="false" outlineLevel="0" collapsed="false">
      <c r="A748" s="76" t="n">
        <v>744</v>
      </c>
      <c r="B748" s="77" t="n">
        <f aca="false">EOMONTH(Input!$C$7,A748)</f>
        <v>65561</v>
      </c>
      <c r="C748" s="76" t="n">
        <f aca="false">DATEDIF(Input!$C$23,$B748,"Y")</f>
        <v>102</v>
      </c>
      <c r="E748" s="78" t="n">
        <f aca="false">Salary_01!$E748*(Input!$C$36/100)</f>
        <v>0</v>
      </c>
      <c r="F748" s="78" t="n">
        <f aca="false">-1*Salary_01!$I748</f>
        <v>-0</v>
      </c>
      <c r="G748" s="78" t="n">
        <f aca="true">IF(AND($B748&gt;Input!$C$45,$B748&lt;Input!$C$25),PMT(Input!$C$37/(100*12),(OFFSET($A$4,MATCH(Input!$C$25,$B$4:$B$1004,1),0,1,1)-OFFSET($A$4,MATCH(Input!$C$45,$B$4:$B$620,1),0,1,1)),$J$4,-1*Input!$C$38,1),0)</f>
        <v>0</v>
      </c>
      <c r="H748" s="78" t="n">
        <f aca="false">IF($B748&lt;Input!$C$25,(($H747+$E748+$F748+$G748)*(1+Input!$C$37/(100*12))),0)</f>
        <v>0</v>
      </c>
    </row>
    <row r="749" customFormat="false" ht="12.8" hidden="false" customHeight="false" outlineLevel="0" collapsed="false">
      <c r="A749" s="76" t="n">
        <v>745</v>
      </c>
      <c r="B749" s="77" t="n">
        <f aca="false">EOMONTH(Input!$C$7,A749)</f>
        <v>65592</v>
      </c>
      <c r="C749" s="76" t="n">
        <f aca="false">DATEDIF(Input!$C$23,$B749,"Y")</f>
        <v>102</v>
      </c>
      <c r="E749" s="78" t="n">
        <f aca="false">Salary_01!$E749*(Input!$C$36/100)</f>
        <v>0</v>
      </c>
      <c r="F749" s="78" t="n">
        <f aca="false">-1*Salary_01!$I749</f>
        <v>-0</v>
      </c>
      <c r="G749" s="78" t="n">
        <f aca="true">IF(AND($B749&gt;Input!$C$45,$B749&lt;Input!$C$25),PMT(Input!$C$37/(100*12),(OFFSET($A$4,MATCH(Input!$C$25,$B$4:$B$1004,1),0,1,1)-OFFSET($A$4,MATCH(Input!$C$45,$B$4:$B$620,1),0,1,1)),$J$4,-1*Input!$C$38,1),0)</f>
        <v>0</v>
      </c>
      <c r="H749" s="78" t="n">
        <f aca="false">IF($B749&lt;Input!$C$25,(($H748+$E749+$F749+$G749)*(1+Input!$C$37/(100*12))),0)</f>
        <v>0</v>
      </c>
    </row>
    <row r="750" customFormat="false" ht="12.8" hidden="false" customHeight="false" outlineLevel="0" collapsed="false">
      <c r="A750" s="76" t="n">
        <v>746</v>
      </c>
      <c r="B750" s="77" t="n">
        <f aca="false">EOMONTH(Input!$C$7,A750)</f>
        <v>65623</v>
      </c>
      <c r="C750" s="76" t="n">
        <f aca="false">DATEDIF(Input!$C$23,$B750,"Y")</f>
        <v>102</v>
      </c>
      <c r="E750" s="78" t="n">
        <f aca="false">Salary_01!$E750*(Input!$C$36/100)</f>
        <v>0</v>
      </c>
      <c r="F750" s="78" t="n">
        <f aca="false">-1*Salary_01!$I750</f>
        <v>-0</v>
      </c>
      <c r="G750" s="78" t="n">
        <f aca="true">IF(AND($B750&gt;Input!$C$45,$B750&lt;Input!$C$25),PMT(Input!$C$37/(100*12),(OFFSET($A$4,MATCH(Input!$C$25,$B$4:$B$1004,1),0,1,1)-OFFSET($A$4,MATCH(Input!$C$45,$B$4:$B$620,1),0,1,1)),$J$4,-1*Input!$C$38,1),0)</f>
        <v>0</v>
      </c>
      <c r="H750" s="78" t="n">
        <f aca="false">IF($B750&lt;Input!$C$25,(($H749+$E750+$F750+$G750)*(1+Input!$C$37/(100*12))),0)</f>
        <v>0</v>
      </c>
    </row>
    <row r="751" customFormat="false" ht="12.8" hidden="false" customHeight="false" outlineLevel="0" collapsed="false">
      <c r="A751" s="76" t="n">
        <v>747</v>
      </c>
      <c r="B751" s="77" t="n">
        <f aca="false">EOMONTH(Input!$C$7,A751)</f>
        <v>65653</v>
      </c>
      <c r="C751" s="76" t="n">
        <f aca="false">DATEDIF(Input!$C$23,$B751,"Y")</f>
        <v>102</v>
      </c>
      <c r="E751" s="78" t="n">
        <f aca="false">Salary_01!$E751*(Input!$C$36/100)</f>
        <v>0</v>
      </c>
      <c r="F751" s="78" t="n">
        <f aca="false">-1*Salary_01!$I751</f>
        <v>-0</v>
      </c>
      <c r="G751" s="78" t="n">
        <f aca="true">IF(AND($B751&gt;Input!$C$45,$B751&lt;Input!$C$25),PMT(Input!$C$37/(100*12),(OFFSET($A$4,MATCH(Input!$C$25,$B$4:$B$1004,1),0,1,1)-OFFSET($A$4,MATCH(Input!$C$45,$B$4:$B$620,1),0,1,1)),$J$4,-1*Input!$C$38,1),0)</f>
        <v>0</v>
      </c>
      <c r="H751" s="78" t="n">
        <f aca="false">IF($B751&lt;Input!$C$25,(($H750+$E751+$F751+$G751)*(1+Input!$C$37/(100*12))),0)</f>
        <v>0</v>
      </c>
    </row>
    <row r="752" customFormat="false" ht="12.8" hidden="false" customHeight="false" outlineLevel="0" collapsed="false">
      <c r="A752" s="76" t="n">
        <v>748</v>
      </c>
      <c r="B752" s="77" t="n">
        <f aca="false">EOMONTH(Input!$C$7,A752)</f>
        <v>65684</v>
      </c>
      <c r="C752" s="76" t="n">
        <f aca="false">DATEDIF(Input!$C$23,$B752,"Y")</f>
        <v>102</v>
      </c>
      <c r="E752" s="78" t="n">
        <f aca="false">Salary_01!$E752*(Input!$C$36/100)</f>
        <v>0</v>
      </c>
      <c r="F752" s="78" t="n">
        <f aca="false">-1*Salary_01!$I752</f>
        <v>-0</v>
      </c>
      <c r="G752" s="78" t="n">
        <f aca="true">IF(AND($B752&gt;Input!$C$45,$B752&lt;Input!$C$25),PMT(Input!$C$37/(100*12),(OFFSET($A$4,MATCH(Input!$C$25,$B$4:$B$1004,1),0,1,1)-OFFSET($A$4,MATCH(Input!$C$45,$B$4:$B$620,1),0,1,1)),$J$4,-1*Input!$C$38,1),0)</f>
        <v>0</v>
      </c>
      <c r="H752" s="78" t="n">
        <f aca="false">IF($B752&lt;Input!$C$25,(($H751+$E752+$F752+$G752)*(1+Input!$C$37/(100*12))),0)</f>
        <v>0</v>
      </c>
    </row>
    <row r="753" customFormat="false" ht="12.8" hidden="false" customHeight="false" outlineLevel="0" collapsed="false">
      <c r="A753" s="76" t="n">
        <v>749</v>
      </c>
      <c r="B753" s="77" t="n">
        <f aca="false">EOMONTH(Input!$C$7,A753)</f>
        <v>65714</v>
      </c>
      <c r="C753" s="76" t="n">
        <f aca="false">DATEDIF(Input!$C$23,$B753,"Y")</f>
        <v>102</v>
      </c>
      <c r="E753" s="78" t="n">
        <f aca="false">Salary_01!$E753*(Input!$C$36/100)</f>
        <v>0</v>
      </c>
      <c r="F753" s="78" t="n">
        <f aca="false">-1*Salary_01!$I753</f>
        <v>-0</v>
      </c>
      <c r="G753" s="78" t="n">
        <f aca="true">IF(AND($B753&gt;Input!$C$45,$B753&lt;Input!$C$25),PMT(Input!$C$37/(100*12),(OFFSET($A$4,MATCH(Input!$C$25,$B$4:$B$1004,1),0,1,1)-OFFSET($A$4,MATCH(Input!$C$45,$B$4:$B$620,1),0,1,1)),$J$4,-1*Input!$C$38,1),0)</f>
        <v>0</v>
      </c>
      <c r="H753" s="78" t="n">
        <f aca="false">IF($B753&lt;Input!$C$25,(($H752+$E753+$F753+$G753)*(1+Input!$C$37/(100*12))),0)</f>
        <v>0</v>
      </c>
    </row>
    <row r="754" customFormat="false" ht="12.8" hidden="false" customHeight="false" outlineLevel="0" collapsed="false">
      <c r="A754" s="76" t="n">
        <v>750</v>
      </c>
      <c r="B754" s="77" t="n">
        <f aca="false">EOMONTH(Input!$C$7,A754)</f>
        <v>65745</v>
      </c>
      <c r="C754" s="76" t="n">
        <f aca="false">DATEDIF(Input!$C$23,$B754,"Y")</f>
        <v>102</v>
      </c>
      <c r="E754" s="78" t="n">
        <f aca="false">Salary_01!$E754*(Input!$C$36/100)</f>
        <v>0</v>
      </c>
      <c r="F754" s="78" t="n">
        <f aca="false">-1*Salary_01!$I754</f>
        <v>-0</v>
      </c>
      <c r="G754" s="78" t="n">
        <f aca="true">IF(AND($B754&gt;Input!$C$45,$B754&lt;Input!$C$25),PMT(Input!$C$37/(100*12),(OFFSET($A$4,MATCH(Input!$C$25,$B$4:$B$1004,1),0,1,1)-OFFSET($A$4,MATCH(Input!$C$45,$B$4:$B$620,1),0,1,1)),$J$4,-1*Input!$C$38,1),0)</f>
        <v>0</v>
      </c>
      <c r="H754" s="78" t="n">
        <f aca="false">IF($B754&lt;Input!$C$25,(($H753+$E754+$F754+$G754)*(1+Input!$C$37/(100*12))),0)</f>
        <v>0</v>
      </c>
    </row>
    <row r="755" customFormat="false" ht="12.8" hidden="false" customHeight="false" outlineLevel="0" collapsed="false">
      <c r="A755" s="76" t="n">
        <v>751</v>
      </c>
      <c r="B755" s="77" t="n">
        <f aca="false">EOMONTH(Input!$C$7,A755)</f>
        <v>65776</v>
      </c>
      <c r="C755" s="76" t="n">
        <f aca="false">DATEDIF(Input!$C$23,$B755,"Y")</f>
        <v>102</v>
      </c>
      <c r="E755" s="78" t="n">
        <f aca="false">Salary_01!$E755*(Input!$C$36/100)</f>
        <v>0</v>
      </c>
      <c r="F755" s="78" t="n">
        <f aca="false">-1*Salary_01!$I755</f>
        <v>-0</v>
      </c>
      <c r="G755" s="78" t="n">
        <f aca="true">IF(AND($B755&gt;Input!$C$45,$B755&lt;Input!$C$25),PMT(Input!$C$37/(100*12),(OFFSET($A$4,MATCH(Input!$C$25,$B$4:$B$1004,1),0,1,1)-OFFSET($A$4,MATCH(Input!$C$45,$B$4:$B$620,1),0,1,1)),$J$4,-1*Input!$C$38,1),0)</f>
        <v>0</v>
      </c>
      <c r="H755" s="78" t="n">
        <f aca="false">IF($B755&lt;Input!$C$25,(($H754+$E755+$F755+$G755)*(1+Input!$C$37/(100*12))),0)</f>
        <v>0</v>
      </c>
    </row>
    <row r="756" customFormat="false" ht="12.8" hidden="false" customHeight="false" outlineLevel="0" collapsed="false">
      <c r="A756" s="76" t="n">
        <v>752</v>
      </c>
      <c r="B756" s="77" t="n">
        <f aca="false">EOMONTH(Input!$C$7,A756)</f>
        <v>65805</v>
      </c>
      <c r="C756" s="76" t="n">
        <f aca="false">DATEDIF(Input!$C$23,$B756,"Y")</f>
        <v>102</v>
      </c>
      <c r="E756" s="78" t="n">
        <f aca="false">Salary_01!$E756*(Input!$C$36/100)</f>
        <v>0</v>
      </c>
      <c r="F756" s="78" t="n">
        <f aca="false">-1*Salary_01!$I756</f>
        <v>-0</v>
      </c>
      <c r="G756" s="78" t="n">
        <f aca="true">IF(AND($B756&gt;Input!$C$45,$B756&lt;Input!$C$25),PMT(Input!$C$37/(100*12),(OFFSET($A$4,MATCH(Input!$C$25,$B$4:$B$1004,1),0,1,1)-OFFSET($A$4,MATCH(Input!$C$45,$B$4:$B$620,1),0,1,1)),$J$4,-1*Input!$C$38,1),0)</f>
        <v>0</v>
      </c>
      <c r="H756" s="78" t="n">
        <f aca="false">IF($B756&lt;Input!$C$25,(($H755+$E756+$F756+$G756)*(1+Input!$C$37/(100*12))),0)</f>
        <v>0</v>
      </c>
    </row>
    <row r="757" customFormat="false" ht="12.8" hidden="false" customHeight="false" outlineLevel="0" collapsed="false">
      <c r="A757" s="76" t="n">
        <v>753</v>
      </c>
      <c r="B757" s="77" t="n">
        <f aca="false">EOMONTH(Input!$C$7,A757)</f>
        <v>65836</v>
      </c>
      <c r="C757" s="76" t="n">
        <f aca="false">DATEDIF(Input!$C$23,$B757,"Y")</f>
        <v>102</v>
      </c>
      <c r="E757" s="78" t="n">
        <f aca="false">Salary_01!$E757*(Input!$C$36/100)</f>
        <v>0</v>
      </c>
      <c r="F757" s="78" t="n">
        <f aca="false">-1*Salary_01!$I757</f>
        <v>-0</v>
      </c>
      <c r="G757" s="78" t="n">
        <f aca="true">IF(AND($B757&gt;Input!$C$45,$B757&lt;Input!$C$25),PMT(Input!$C$37/(100*12),(OFFSET($A$4,MATCH(Input!$C$25,$B$4:$B$1004,1),0,1,1)-OFFSET($A$4,MATCH(Input!$C$45,$B$4:$B$620,1),0,1,1)),$J$4,-1*Input!$C$38,1),0)</f>
        <v>0</v>
      </c>
      <c r="H757" s="78" t="n">
        <f aca="false">IF($B757&lt;Input!$C$25,(($H756+$E757+$F757+$G757)*(1+Input!$C$37/(100*12))),0)</f>
        <v>0</v>
      </c>
    </row>
    <row r="758" customFormat="false" ht="12.8" hidden="false" customHeight="false" outlineLevel="0" collapsed="false">
      <c r="A758" s="76" t="n">
        <v>754</v>
      </c>
      <c r="B758" s="77" t="n">
        <f aca="false">EOMONTH(Input!$C$7,A758)</f>
        <v>65866</v>
      </c>
      <c r="C758" s="76" t="n">
        <f aca="false">DATEDIF(Input!$C$23,$B758,"Y")</f>
        <v>102</v>
      </c>
      <c r="E758" s="78" t="n">
        <f aca="false">Salary_01!$E758*(Input!$C$36/100)</f>
        <v>0</v>
      </c>
      <c r="F758" s="78" t="n">
        <f aca="false">-1*Salary_01!$I758</f>
        <v>-0</v>
      </c>
      <c r="G758" s="78" t="n">
        <f aca="true">IF(AND($B758&gt;Input!$C$45,$B758&lt;Input!$C$25),PMT(Input!$C$37/(100*12),(OFFSET($A$4,MATCH(Input!$C$25,$B$4:$B$1004,1),0,1,1)-OFFSET($A$4,MATCH(Input!$C$45,$B$4:$B$620,1),0,1,1)),$J$4,-1*Input!$C$38,1),0)</f>
        <v>0</v>
      </c>
      <c r="H758" s="78" t="n">
        <f aca="false">IF($B758&lt;Input!$C$25,(($H757+$E758+$F758+$G758)*(1+Input!$C$37/(100*12))),0)</f>
        <v>0</v>
      </c>
    </row>
    <row r="759" customFormat="false" ht="12.8" hidden="false" customHeight="false" outlineLevel="0" collapsed="false">
      <c r="A759" s="76" t="n">
        <v>755</v>
      </c>
      <c r="B759" s="77" t="n">
        <f aca="false">EOMONTH(Input!$C$7,A759)</f>
        <v>65897</v>
      </c>
      <c r="C759" s="76" t="n">
        <f aca="false">DATEDIF(Input!$C$23,$B759,"Y")</f>
        <v>103</v>
      </c>
      <c r="E759" s="78" t="n">
        <f aca="false">Salary_01!$E759*(Input!$C$36/100)</f>
        <v>0</v>
      </c>
      <c r="F759" s="78" t="n">
        <f aca="false">-1*Salary_01!$I759</f>
        <v>-0</v>
      </c>
      <c r="G759" s="78" t="n">
        <f aca="true">IF(AND($B759&gt;Input!$C$45,$B759&lt;Input!$C$25),PMT(Input!$C$37/(100*12),(OFFSET($A$4,MATCH(Input!$C$25,$B$4:$B$1004,1),0,1,1)-OFFSET($A$4,MATCH(Input!$C$45,$B$4:$B$620,1),0,1,1)),$J$4,-1*Input!$C$38,1),0)</f>
        <v>0</v>
      </c>
      <c r="H759" s="78" t="n">
        <f aca="false">IF($B759&lt;Input!$C$25,(($H758+$E759+$F759+$G759)*(1+Input!$C$37/(100*12))),0)</f>
        <v>0</v>
      </c>
    </row>
    <row r="760" customFormat="false" ht="12.8" hidden="false" customHeight="false" outlineLevel="0" collapsed="false">
      <c r="A760" s="76" t="n">
        <v>756</v>
      </c>
      <c r="B760" s="77" t="n">
        <f aca="false">EOMONTH(Input!$C$7,A760)</f>
        <v>65927</v>
      </c>
      <c r="C760" s="76" t="n">
        <f aca="false">DATEDIF(Input!$C$23,$B760,"Y")</f>
        <v>103</v>
      </c>
      <c r="E760" s="78" t="n">
        <f aca="false">Salary_01!$E760*(Input!$C$36/100)</f>
        <v>0</v>
      </c>
      <c r="F760" s="78" t="n">
        <f aca="false">-1*Salary_01!$I760</f>
        <v>-0</v>
      </c>
      <c r="G760" s="78" t="n">
        <f aca="true">IF(AND($B760&gt;Input!$C$45,$B760&lt;Input!$C$25),PMT(Input!$C$37/(100*12),(OFFSET($A$4,MATCH(Input!$C$25,$B$4:$B$1004,1),0,1,1)-OFFSET($A$4,MATCH(Input!$C$45,$B$4:$B$620,1),0,1,1)),$J$4,-1*Input!$C$38,1),0)</f>
        <v>0</v>
      </c>
      <c r="H760" s="78" t="n">
        <f aca="false">IF($B760&lt;Input!$C$25,(($H759+$E760+$F760+$G760)*(1+Input!$C$37/(100*12))),0)</f>
        <v>0</v>
      </c>
    </row>
    <row r="761" customFormat="false" ht="12.8" hidden="false" customHeight="false" outlineLevel="0" collapsed="false">
      <c r="A761" s="76" t="n">
        <v>757</v>
      </c>
      <c r="B761" s="77" t="n">
        <f aca="false">EOMONTH(Input!$C$7,A761)</f>
        <v>65958</v>
      </c>
      <c r="C761" s="76" t="n">
        <f aca="false">DATEDIF(Input!$C$23,$B761,"Y")</f>
        <v>103</v>
      </c>
      <c r="E761" s="78" t="n">
        <f aca="false">Salary_01!$E761*(Input!$C$36/100)</f>
        <v>0</v>
      </c>
      <c r="F761" s="78" t="n">
        <f aca="false">-1*Salary_01!$I761</f>
        <v>-0</v>
      </c>
      <c r="G761" s="78" t="n">
        <f aca="true">IF(AND($B761&gt;Input!$C$45,$B761&lt;Input!$C$25),PMT(Input!$C$37/(100*12),(OFFSET($A$4,MATCH(Input!$C$25,$B$4:$B$1004,1),0,1,1)-OFFSET($A$4,MATCH(Input!$C$45,$B$4:$B$620,1),0,1,1)),$J$4,-1*Input!$C$38,1),0)</f>
        <v>0</v>
      </c>
      <c r="H761" s="78" t="n">
        <f aca="false">IF($B761&lt;Input!$C$25,(($H760+$E761+$F761+$G761)*(1+Input!$C$37/(100*12))),0)</f>
        <v>0</v>
      </c>
    </row>
    <row r="762" customFormat="false" ht="12.8" hidden="false" customHeight="false" outlineLevel="0" collapsed="false">
      <c r="A762" s="76" t="n">
        <v>758</v>
      </c>
      <c r="B762" s="77" t="n">
        <f aca="false">EOMONTH(Input!$C$7,A762)</f>
        <v>65989</v>
      </c>
      <c r="C762" s="76" t="n">
        <f aca="false">DATEDIF(Input!$C$23,$B762,"Y")</f>
        <v>103</v>
      </c>
      <c r="E762" s="78" t="n">
        <f aca="false">Salary_01!$E762*(Input!$C$36/100)</f>
        <v>0</v>
      </c>
      <c r="F762" s="78" t="n">
        <f aca="false">-1*Salary_01!$I762</f>
        <v>-0</v>
      </c>
      <c r="G762" s="78" t="n">
        <f aca="true">IF(AND($B762&gt;Input!$C$45,$B762&lt;Input!$C$25),PMT(Input!$C$37/(100*12),(OFFSET($A$4,MATCH(Input!$C$25,$B$4:$B$1004,1),0,1,1)-OFFSET($A$4,MATCH(Input!$C$45,$B$4:$B$620,1),0,1,1)),$J$4,-1*Input!$C$38,1),0)</f>
        <v>0</v>
      </c>
      <c r="H762" s="78" t="n">
        <f aca="false">IF($B762&lt;Input!$C$25,(($H761+$E762+$F762+$G762)*(1+Input!$C$37/(100*12))),0)</f>
        <v>0</v>
      </c>
    </row>
    <row r="763" customFormat="false" ht="12.8" hidden="false" customHeight="false" outlineLevel="0" collapsed="false">
      <c r="A763" s="76" t="n">
        <v>759</v>
      </c>
      <c r="B763" s="77" t="n">
        <f aca="false">EOMONTH(Input!$C$7,A763)</f>
        <v>66019</v>
      </c>
      <c r="C763" s="76" t="n">
        <f aca="false">DATEDIF(Input!$C$23,$B763,"Y")</f>
        <v>103</v>
      </c>
      <c r="E763" s="78" t="n">
        <f aca="false">Salary_01!$E763*(Input!$C$36/100)</f>
        <v>0</v>
      </c>
      <c r="F763" s="78" t="n">
        <f aca="false">-1*Salary_01!$I763</f>
        <v>-0</v>
      </c>
      <c r="G763" s="78" t="n">
        <f aca="true">IF(AND($B763&gt;Input!$C$45,$B763&lt;Input!$C$25),PMT(Input!$C$37/(100*12),(OFFSET($A$4,MATCH(Input!$C$25,$B$4:$B$1004,1),0,1,1)-OFFSET($A$4,MATCH(Input!$C$45,$B$4:$B$620,1),0,1,1)),$J$4,-1*Input!$C$38,1),0)</f>
        <v>0</v>
      </c>
      <c r="H763" s="78" t="n">
        <f aca="false">IF($B763&lt;Input!$C$25,(($H762+$E763+$F763+$G763)*(1+Input!$C$37/(100*12))),0)</f>
        <v>0</v>
      </c>
    </row>
    <row r="764" customFormat="false" ht="12.8" hidden="false" customHeight="false" outlineLevel="0" collapsed="false">
      <c r="A764" s="76" t="n">
        <v>760</v>
      </c>
      <c r="B764" s="77" t="n">
        <f aca="false">EOMONTH(Input!$C$7,A764)</f>
        <v>66050</v>
      </c>
      <c r="C764" s="76" t="n">
        <f aca="false">DATEDIF(Input!$C$23,$B764,"Y")</f>
        <v>103</v>
      </c>
      <c r="E764" s="78" t="n">
        <f aca="false">Salary_01!$E764*(Input!$C$36/100)</f>
        <v>0</v>
      </c>
      <c r="F764" s="78" t="n">
        <f aca="false">-1*Salary_01!$I764</f>
        <v>-0</v>
      </c>
      <c r="G764" s="78" t="n">
        <f aca="true">IF(AND($B764&gt;Input!$C$45,$B764&lt;Input!$C$25),PMT(Input!$C$37/(100*12),(OFFSET($A$4,MATCH(Input!$C$25,$B$4:$B$1004,1),0,1,1)-OFFSET($A$4,MATCH(Input!$C$45,$B$4:$B$620,1),0,1,1)),$J$4,-1*Input!$C$38,1),0)</f>
        <v>0</v>
      </c>
      <c r="H764" s="78" t="n">
        <f aca="false">IF($B764&lt;Input!$C$25,(($H763+$E764+$F764+$G764)*(1+Input!$C$37/(100*12))),0)</f>
        <v>0</v>
      </c>
    </row>
    <row r="765" customFormat="false" ht="12.8" hidden="false" customHeight="false" outlineLevel="0" collapsed="false">
      <c r="A765" s="76" t="n">
        <v>761</v>
      </c>
      <c r="B765" s="77" t="n">
        <f aca="false">EOMONTH(Input!$C$7,A765)</f>
        <v>66080</v>
      </c>
      <c r="C765" s="76" t="n">
        <f aca="false">DATEDIF(Input!$C$23,$B765,"Y")</f>
        <v>103</v>
      </c>
      <c r="E765" s="78" t="n">
        <f aca="false">Salary_01!$E765*(Input!$C$36/100)</f>
        <v>0</v>
      </c>
      <c r="F765" s="78" t="n">
        <f aca="false">-1*Salary_01!$I765</f>
        <v>-0</v>
      </c>
      <c r="G765" s="78" t="n">
        <f aca="true">IF(AND($B765&gt;Input!$C$45,$B765&lt;Input!$C$25),PMT(Input!$C$37/(100*12),(OFFSET($A$4,MATCH(Input!$C$25,$B$4:$B$1004,1),0,1,1)-OFFSET($A$4,MATCH(Input!$C$45,$B$4:$B$620,1),0,1,1)),$J$4,-1*Input!$C$38,1),0)</f>
        <v>0</v>
      </c>
      <c r="H765" s="78" t="n">
        <f aca="false">IF($B765&lt;Input!$C$25,(($H764+$E765+$F765+$G765)*(1+Input!$C$37/(100*12))),0)</f>
        <v>0</v>
      </c>
    </row>
    <row r="766" customFormat="false" ht="12.8" hidden="false" customHeight="false" outlineLevel="0" collapsed="false">
      <c r="A766" s="76" t="n">
        <v>762</v>
      </c>
      <c r="B766" s="77" t="n">
        <f aca="false">EOMONTH(Input!$C$7,A766)</f>
        <v>66111</v>
      </c>
      <c r="C766" s="76" t="n">
        <f aca="false">DATEDIF(Input!$C$23,$B766,"Y")</f>
        <v>103</v>
      </c>
      <c r="E766" s="78" t="n">
        <f aca="false">Salary_01!$E766*(Input!$C$36/100)</f>
        <v>0</v>
      </c>
      <c r="F766" s="78" t="n">
        <f aca="false">-1*Salary_01!$I766</f>
        <v>-0</v>
      </c>
      <c r="G766" s="78" t="n">
        <f aca="true">IF(AND($B766&gt;Input!$C$45,$B766&lt;Input!$C$25),PMT(Input!$C$37/(100*12),(OFFSET($A$4,MATCH(Input!$C$25,$B$4:$B$1004,1),0,1,1)-OFFSET($A$4,MATCH(Input!$C$45,$B$4:$B$620,1),0,1,1)),$J$4,-1*Input!$C$38,1),0)</f>
        <v>0</v>
      </c>
      <c r="H766" s="78" t="n">
        <f aca="false">IF($B766&lt;Input!$C$25,(($H765+$E766+$F766+$G766)*(1+Input!$C$37/(100*12))),0)</f>
        <v>0</v>
      </c>
    </row>
    <row r="767" customFormat="false" ht="12.8" hidden="false" customHeight="false" outlineLevel="0" collapsed="false">
      <c r="A767" s="76" t="n">
        <v>763</v>
      </c>
      <c r="B767" s="77" t="n">
        <f aca="false">EOMONTH(Input!$C$7,A767)</f>
        <v>66142</v>
      </c>
      <c r="C767" s="76" t="n">
        <f aca="false">DATEDIF(Input!$C$23,$B767,"Y")</f>
        <v>103</v>
      </c>
      <c r="E767" s="78" t="n">
        <f aca="false">Salary_01!$E767*(Input!$C$36/100)</f>
        <v>0</v>
      </c>
      <c r="F767" s="78" t="n">
        <f aca="false">-1*Salary_01!$I767</f>
        <v>-0</v>
      </c>
      <c r="G767" s="78" t="n">
        <f aca="true">IF(AND($B767&gt;Input!$C$45,$B767&lt;Input!$C$25),PMT(Input!$C$37/(100*12),(OFFSET($A$4,MATCH(Input!$C$25,$B$4:$B$1004,1),0,1,1)-OFFSET($A$4,MATCH(Input!$C$45,$B$4:$B$620,1),0,1,1)),$J$4,-1*Input!$C$38,1),0)</f>
        <v>0</v>
      </c>
      <c r="H767" s="78" t="n">
        <f aca="false">IF($B767&lt;Input!$C$25,(($H766+$E767+$F767+$G767)*(1+Input!$C$37/(100*12))),0)</f>
        <v>0</v>
      </c>
    </row>
    <row r="768" customFormat="false" ht="12.8" hidden="false" customHeight="false" outlineLevel="0" collapsed="false">
      <c r="A768" s="76" t="n">
        <v>764</v>
      </c>
      <c r="B768" s="77" t="n">
        <f aca="false">EOMONTH(Input!$C$7,A768)</f>
        <v>66170</v>
      </c>
      <c r="C768" s="76" t="n">
        <f aca="false">DATEDIF(Input!$C$23,$B768,"Y")</f>
        <v>103</v>
      </c>
      <c r="E768" s="78" t="n">
        <f aca="false">Salary_01!$E768*(Input!$C$36/100)</f>
        <v>0</v>
      </c>
      <c r="F768" s="78" t="n">
        <f aca="false">-1*Salary_01!$I768</f>
        <v>-0</v>
      </c>
      <c r="G768" s="78" t="n">
        <f aca="true">IF(AND($B768&gt;Input!$C$45,$B768&lt;Input!$C$25),PMT(Input!$C$37/(100*12),(OFFSET($A$4,MATCH(Input!$C$25,$B$4:$B$1004,1),0,1,1)-OFFSET($A$4,MATCH(Input!$C$45,$B$4:$B$620,1),0,1,1)),$J$4,-1*Input!$C$38,1),0)</f>
        <v>0</v>
      </c>
      <c r="H768" s="78" t="n">
        <f aca="false">IF($B768&lt;Input!$C$25,(($H767+$E768+$F768+$G768)*(1+Input!$C$37/(100*12))),0)</f>
        <v>0</v>
      </c>
    </row>
    <row r="769" customFormat="false" ht="12.8" hidden="false" customHeight="false" outlineLevel="0" collapsed="false">
      <c r="A769" s="76" t="n">
        <v>765</v>
      </c>
      <c r="B769" s="77" t="n">
        <f aca="false">EOMONTH(Input!$C$7,A769)</f>
        <v>66201</v>
      </c>
      <c r="C769" s="76" t="n">
        <f aca="false">DATEDIF(Input!$C$23,$B769,"Y")</f>
        <v>103</v>
      </c>
      <c r="E769" s="78" t="n">
        <f aca="false">Salary_01!$E769*(Input!$C$36/100)</f>
        <v>0</v>
      </c>
      <c r="F769" s="78" t="n">
        <f aca="false">-1*Salary_01!$I769</f>
        <v>-0</v>
      </c>
      <c r="G769" s="78" t="n">
        <f aca="true">IF(AND($B769&gt;Input!$C$45,$B769&lt;Input!$C$25),PMT(Input!$C$37/(100*12),(OFFSET($A$4,MATCH(Input!$C$25,$B$4:$B$1004,1),0,1,1)-OFFSET($A$4,MATCH(Input!$C$45,$B$4:$B$620,1),0,1,1)),$J$4,-1*Input!$C$38,1),0)</f>
        <v>0</v>
      </c>
      <c r="H769" s="78" t="n">
        <f aca="false">IF($B769&lt;Input!$C$25,(($H768+$E769+$F769+$G769)*(1+Input!$C$37/(100*12))),0)</f>
        <v>0</v>
      </c>
    </row>
    <row r="770" customFormat="false" ht="12.8" hidden="false" customHeight="false" outlineLevel="0" collapsed="false">
      <c r="A770" s="76" t="n">
        <v>766</v>
      </c>
      <c r="B770" s="77" t="n">
        <f aca="false">EOMONTH(Input!$C$7,A770)</f>
        <v>66231</v>
      </c>
      <c r="C770" s="76" t="n">
        <f aca="false">DATEDIF(Input!$C$23,$B770,"Y")</f>
        <v>103</v>
      </c>
      <c r="E770" s="78" t="n">
        <f aca="false">Salary_01!$E770*(Input!$C$36/100)</f>
        <v>0</v>
      </c>
      <c r="F770" s="78" t="n">
        <f aca="false">-1*Salary_01!$I770</f>
        <v>-0</v>
      </c>
      <c r="G770" s="78" t="n">
        <f aca="true">IF(AND($B770&gt;Input!$C$45,$B770&lt;Input!$C$25),PMT(Input!$C$37/(100*12),(OFFSET($A$4,MATCH(Input!$C$25,$B$4:$B$1004,1),0,1,1)-OFFSET($A$4,MATCH(Input!$C$45,$B$4:$B$620,1),0,1,1)),$J$4,-1*Input!$C$38,1),0)</f>
        <v>0</v>
      </c>
      <c r="H770" s="78" t="n">
        <f aca="false">IF($B770&lt;Input!$C$25,(($H769+$E770+$F770+$G770)*(1+Input!$C$37/(100*12))),0)</f>
        <v>0</v>
      </c>
    </row>
    <row r="771" customFormat="false" ht="12.8" hidden="false" customHeight="false" outlineLevel="0" collapsed="false">
      <c r="A771" s="76" t="n">
        <v>767</v>
      </c>
      <c r="B771" s="77" t="n">
        <f aca="false">EOMONTH(Input!$C$7,A771)</f>
        <v>66262</v>
      </c>
      <c r="C771" s="76" t="n">
        <f aca="false">DATEDIF(Input!$C$23,$B771,"Y")</f>
        <v>104</v>
      </c>
      <c r="E771" s="78" t="n">
        <f aca="false">Salary_01!$E771*(Input!$C$36/100)</f>
        <v>0</v>
      </c>
      <c r="F771" s="78" t="n">
        <f aca="false">-1*Salary_01!$I771</f>
        <v>-0</v>
      </c>
      <c r="G771" s="78" t="n">
        <f aca="true">IF(AND($B771&gt;Input!$C$45,$B771&lt;Input!$C$25),PMT(Input!$C$37/(100*12),(OFFSET($A$4,MATCH(Input!$C$25,$B$4:$B$1004,1),0,1,1)-OFFSET($A$4,MATCH(Input!$C$45,$B$4:$B$620,1),0,1,1)),$J$4,-1*Input!$C$38,1),0)</f>
        <v>0</v>
      </c>
      <c r="H771" s="78" t="n">
        <f aca="false">IF($B771&lt;Input!$C$25,(($H770+$E771+$F771+$G771)*(1+Input!$C$37/(100*12))),0)</f>
        <v>0</v>
      </c>
    </row>
    <row r="772" customFormat="false" ht="12.8" hidden="false" customHeight="false" outlineLevel="0" collapsed="false">
      <c r="A772" s="76" t="n">
        <v>768</v>
      </c>
      <c r="B772" s="77" t="n">
        <f aca="false">EOMONTH(Input!$C$7,A772)</f>
        <v>66292</v>
      </c>
      <c r="C772" s="76" t="n">
        <f aca="false">DATEDIF(Input!$C$23,$B772,"Y")</f>
        <v>104</v>
      </c>
      <c r="E772" s="78" t="n">
        <f aca="false">Salary_01!$E772*(Input!$C$36/100)</f>
        <v>0</v>
      </c>
      <c r="F772" s="78" t="n">
        <f aca="false">-1*Salary_01!$I772</f>
        <v>-0</v>
      </c>
      <c r="G772" s="78" t="n">
        <f aca="true">IF(AND($B772&gt;Input!$C$45,$B772&lt;Input!$C$25),PMT(Input!$C$37/(100*12),(OFFSET($A$4,MATCH(Input!$C$25,$B$4:$B$1004,1),0,1,1)-OFFSET($A$4,MATCH(Input!$C$45,$B$4:$B$620,1),0,1,1)),$J$4,-1*Input!$C$38,1),0)</f>
        <v>0</v>
      </c>
      <c r="H772" s="78" t="n">
        <f aca="false">IF($B772&lt;Input!$C$25,(($H771+$E772+$F772+$G772)*(1+Input!$C$37/(100*12))),0)</f>
        <v>0</v>
      </c>
    </row>
    <row r="773" customFormat="false" ht="12.8" hidden="false" customHeight="false" outlineLevel="0" collapsed="false">
      <c r="A773" s="76" t="n">
        <v>769</v>
      </c>
      <c r="B773" s="77" t="n">
        <f aca="false">EOMONTH(Input!$C$7,A773)</f>
        <v>66323</v>
      </c>
      <c r="C773" s="76" t="n">
        <f aca="false">DATEDIF(Input!$C$23,$B773,"Y")</f>
        <v>104</v>
      </c>
      <c r="E773" s="78" t="n">
        <f aca="false">Salary_01!$E773*(Input!$C$36/100)</f>
        <v>0</v>
      </c>
      <c r="F773" s="78" t="n">
        <f aca="false">-1*Salary_01!$I773</f>
        <v>-0</v>
      </c>
      <c r="G773" s="78" t="n">
        <f aca="true">IF(AND($B773&gt;Input!$C$45,$B773&lt;Input!$C$25),PMT(Input!$C$37/(100*12),(OFFSET($A$4,MATCH(Input!$C$25,$B$4:$B$1004,1),0,1,1)-OFFSET($A$4,MATCH(Input!$C$45,$B$4:$B$620,1),0,1,1)),$J$4,-1*Input!$C$38,1),0)</f>
        <v>0</v>
      </c>
      <c r="H773" s="78" t="n">
        <f aca="false">IF($B773&lt;Input!$C$25,(($H772+$E773+$F773+$G773)*(1+Input!$C$37/(100*12))),0)</f>
        <v>0</v>
      </c>
    </row>
    <row r="774" customFormat="false" ht="12.8" hidden="false" customHeight="false" outlineLevel="0" collapsed="false">
      <c r="A774" s="76" t="n">
        <v>770</v>
      </c>
      <c r="B774" s="77" t="n">
        <f aca="false">EOMONTH(Input!$C$7,A774)</f>
        <v>66354</v>
      </c>
      <c r="C774" s="76" t="n">
        <f aca="false">DATEDIF(Input!$C$23,$B774,"Y")</f>
        <v>104</v>
      </c>
      <c r="E774" s="78" t="n">
        <f aca="false">Salary_01!$E774*(Input!$C$36/100)</f>
        <v>0</v>
      </c>
      <c r="F774" s="78" t="n">
        <f aca="false">-1*Salary_01!$I774</f>
        <v>-0</v>
      </c>
      <c r="G774" s="78" t="n">
        <f aca="true">IF(AND($B774&gt;Input!$C$45,$B774&lt;Input!$C$25),PMT(Input!$C$37/(100*12),(OFFSET($A$4,MATCH(Input!$C$25,$B$4:$B$1004,1),0,1,1)-OFFSET($A$4,MATCH(Input!$C$45,$B$4:$B$620,1),0,1,1)),$J$4,-1*Input!$C$38,1),0)</f>
        <v>0</v>
      </c>
      <c r="H774" s="78" t="n">
        <f aca="false">IF($B774&lt;Input!$C$25,(($H773+$E774+$F774+$G774)*(1+Input!$C$37/(100*12))),0)</f>
        <v>0</v>
      </c>
    </row>
    <row r="775" customFormat="false" ht="12.8" hidden="false" customHeight="false" outlineLevel="0" collapsed="false">
      <c r="A775" s="76" t="n">
        <v>771</v>
      </c>
      <c r="B775" s="77" t="n">
        <f aca="false">EOMONTH(Input!$C$7,A775)</f>
        <v>66384</v>
      </c>
      <c r="C775" s="76" t="n">
        <f aca="false">DATEDIF(Input!$C$23,$B775,"Y")</f>
        <v>104</v>
      </c>
      <c r="E775" s="78" t="n">
        <f aca="false">Salary_01!$E775*(Input!$C$36/100)</f>
        <v>0</v>
      </c>
      <c r="F775" s="78" t="n">
        <f aca="false">-1*Salary_01!$I775</f>
        <v>-0</v>
      </c>
      <c r="G775" s="78" t="n">
        <f aca="true">IF(AND($B775&gt;Input!$C$45,$B775&lt;Input!$C$25),PMT(Input!$C$37/(100*12),(OFFSET($A$4,MATCH(Input!$C$25,$B$4:$B$1004,1),0,1,1)-OFFSET($A$4,MATCH(Input!$C$45,$B$4:$B$620,1),0,1,1)),$J$4,-1*Input!$C$38,1),0)</f>
        <v>0</v>
      </c>
      <c r="H775" s="78" t="n">
        <f aca="false">IF($B775&lt;Input!$C$25,(($H774+$E775+$F775+$G775)*(1+Input!$C$37/(100*12))),0)</f>
        <v>0</v>
      </c>
    </row>
    <row r="776" customFormat="false" ht="12.8" hidden="false" customHeight="false" outlineLevel="0" collapsed="false">
      <c r="A776" s="76" t="n">
        <v>772</v>
      </c>
      <c r="B776" s="77" t="n">
        <f aca="false">EOMONTH(Input!$C$7,A776)</f>
        <v>66415</v>
      </c>
      <c r="C776" s="76" t="n">
        <f aca="false">DATEDIF(Input!$C$23,$B776,"Y")</f>
        <v>104</v>
      </c>
      <c r="E776" s="78" t="n">
        <f aca="false">Salary_01!$E776*(Input!$C$36/100)</f>
        <v>0</v>
      </c>
      <c r="F776" s="78" t="n">
        <f aca="false">-1*Salary_01!$I776</f>
        <v>-0</v>
      </c>
      <c r="G776" s="78" t="n">
        <f aca="true">IF(AND($B776&gt;Input!$C$45,$B776&lt;Input!$C$25),PMT(Input!$C$37/(100*12),(OFFSET($A$4,MATCH(Input!$C$25,$B$4:$B$1004,1),0,1,1)-OFFSET($A$4,MATCH(Input!$C$45,$B$4:$B$620,1),0,1,1)),$J$4,-1*Input!$C$38,1),0)</f>
        <v>0</v>
      </c>
      <c r="H776" s="78" t="n">
        <f aca="false">IF($B776&lt;Input!$C$25,(($H775+$E776+$F776+$G776)*(1+Input!$C$37/(100*12))),0)</f>
        <v>0</v>
      </c>
    </row>
    <row r="777" customFormat="false" ht="12.8" hidden="false" customHeight="false" outlineLevel="0" collapsed="false">
      <c r="A777" s="76" t="n">
        <v>773</v>
      </c>
      <c r="B777" s="77" t="n">
        <f aca="false">EOMONTH(Input!$C$7,A777)</f>
        <v>66445</v>
      </c>
      <c r="C777" s="76" t="n">
        <f aca="false">DATEDIF(Input!$C$23,$B777,"Y")</f>
        <v>104</v>
      </c>
      <c r="E777" s="78" t="n">
        <f aca="false">Salary_01!$E777*(Input!$C$36/100)</f>
        <v>0</v>
      </c>
      <c r="F777" s="78" t="n">
        <f aca="false">-1*Salary_01!$I777</f>
        <v>-0</v>
      </c>
      <c r="G777" s="78" t="n">
        <f aca="true">IF(AND($B777&gt;Input!$C$45,$B777&lt;Input!$C$25),PMT(Input!$C$37/(100*12),(OFFSET($A$4,MATCH(Input!$C$25,$B$4:$B$1004,1),0,1,1)-OFFSET($A$4,MATCH(Input!$C$45,$B$4:$B$620,1),0,1,1)),$J$4,-1*Input!$C$38,1),0)</f>
        <v>0</v>
      </c>
      <c r="H777" s="78" t="n">
        <f aca="false">IF($B777&lt;Input!$C$25,(($H776+$E777+$F777+$G777)*(1+Input!$C$37/(100*12))),0)</f>
        <v>0</v>
      </c>
    </row>
    <row r="778" customFormat="false" ht="12.8" hidden="false" customHeight="false" outlineLevel="0" collapsed="false">
      <c r="A778" s="76" t="n">
        <v>774</v>
      </c>
      <c r="B778" s="77" t="n">
        <f aca="false">EOMONTH(Input!$C$7,A778)</f>
        <v>66476</v>
      </c>
      <c r="C778" s="76" t="n">
        <f aca="false">DATEDIF(Input!$C$23,$B778,"Y")</f>
        <v>104</v>
      </c>
      <c r="E778" s="78" t="n">
        <f aca="false">Salary_01!$E778*(Input!$C$36/100)</f>
        <v>0</v>
      </c>
      <c r="F778" s="78" t="n">
        <f aca="false">-1*Salary_01!$I778</f>
        <v>-0</v>
      </c>
      <c r="G778" s="78" t="n">
        <f aca="true">IF(AND($B778&gt;Input!$C$45,$B778&lt;Input!$C$25),PMT(Input!$C$37/(100*12),(OFFSET($A$4,MATCH(Input!$C$25,$B$4:$B$1004,1),0,1,1)-OFFSET($A$4,MATCH(Input!$C$45,$B$4:$B$620,1),0,1,1)),$J$4,-1*Input!$C$38,1),0)</f>
        <v>0</v>
      </c>
      <c r="H778" s="78" t="n">
        <f aca="false">IF($B778&lt;Input!$C$25,(($H777+$E778+$F778+$G778)*(1+Input!$C$37/(100*12))),0)</f>
        <v>0</v>
      </c>
    </row>
    <row r="779" customFormat="false" ht="12.8" hidden="false" customHeight="false" outlineLevel="0" collapsed="false">
      <c r="A779" s="76" t="n">
        <v>775</v>
      </c>
      <c r="B779" s="77" t="n">
        <f aca="false">EOMONTH(Input!$C$7,A779)</f>
        <v>66507</v>
      </c>
      <c r="C779" s="76" t="n">
        <f aca="false">DATEDIF(Input!$C$23,$B779,"Y")</f>
        <v>104</v>
      </c>
      <c r="E779" s="78" t="n">
        <f aca="false">Salary_01!$E779*(Input!$C$36/100)</f>
        <v>0</v>
      </c>
      <c r="F779" s="78" t="n">
        <f aca="false">-1*Salary_01!$I779</f>
        <v>-0</v>
      </c>
      <c r="G779" s="78" t="n">
        <f aca="true">IF(AND($B779&gt;Input!$C$45,$B779&lt;Input!$C$25),PMT(Input!$C$37/(100*12),(OFFSET($A$4,MATCH(Input!$C$25,$B$4:$B$1004,1),0,1,1)-OFFSET($A$4,MATCH(Input!$C$45,$B$4:$B$620,1),0,1,1)),$J$4,-1*Input!$C$38,1),0)</f>
        <v>0</v>
      </c>
      <c r="H779" s="78" t="n">
        <f aca="false">IF($B779&lt;Input!$C$25,(($H778+$E779+$F779+$G779)*(1+Input!$C$37/(100*12))),0)</f>
        <v>0</v>
      </c>
    </row>
    <row r="780" customFormat="false" ht="12.8" hidden="false" customHeight="false" outlineLevel="0" collapsed="false">
      <c r="A780" s="76" t="n">
        <v>776</v>
      </c>
      <c r="B780" s="77" t="n">
        <f aca="false">EOMONTH(Input!$C$7,A780)</f>
        <v>66535</v>
      </c>
      <c r="C780" s="76" t="n">
        <f aca="false">DATEDIF(Input!$C$23,$B780,"Y")</f>
        <v>104</v>
      </c>
      <c r="E780" s="78" t="n">
        <f aca="false">Salary_01!$E780*(Input!$C$36/100)</f>
        <v>0</v>
      </c>
      <c r="F780" s="78" t="n">
        <f aca="false">-1*Salary_01!$I780</f>
        <v>-0</v>
      </c>
      <c r="G780" s="78" t="n">
        <f aca="true">IF(AND($B780&gt;Input!$C$45,$B780&lt;Input!$C$25),PMT(Input!$C$37/(100*12),(OFFSET($A$4,MATCH(Input!$C$25,$B$4:$B$1004,1),0,1,1)-OFFSET($A$4,MATCH(Input!$C$45,$B$4:$B$620,1),0,1,1)),$J$4,-1*Input!$C$38,1),0)</f>
        <v>0</v>
      </c>
      <c r="H780" s="78" t="n">
        <f aca="false">IF($B780&lt;Input!$C$25,(($H779+$E780+$F780+$G780)*(1+Input!$C$37/(100*12))),0)</f>
        <v>0</v>
      </c>
    </row>
    <row r="781" customFormat="false" ht="12.8" hidden="false" customHeight="false" outlineLevel="0" collapsed="false">
      <c r="A781" s="76" t="n">
        <v>777</v>
      </c>
      <c r="B781" s="77" t="n">
        <f aca="false">EOMONTH(Input!$C$7,A781)</f>
        <v>66566</v>
      </c>
      <c r="C781" s="76" t="n">
        <f aca="false">DATEDIF(Input!$C$23,$B781,"Y")</f>
        <v>104</v>
      </c>
      <c r="E781" s="78" t="n">
        <f aca="false">Salary_01!$E781*(Input!$C$36/100)</f>
        <v>0</v>
      </c>
      <c r="F781" s="78" t="n">
        <f aca="false">-1*Salary_01!$I781</f>
        <v>-0</v>
      </c>
      <c r="G781" s="78" t="n">
        <f aca="true">IF(AND($B781&gt;Input!$C$45,$B781&lt;Input!$C$25),PMT(Input!$C$37/(100*12),(OFFSET($A$4,MATCH(Input!$C$25,$B$4:$B$1004,1),0,1,1)-OFFSET($A$4,MATCH(Input!$C$45,$B$4:$B$620,1),0,1,1)),$J$4,-1*Input!$C$38,1),0)</f>
        <v>0</v>
      </c>
      <c r="H781" s="78" t="n">
        <f aca="false">IF($B781&lt;Input!$C$25,(($H780+$E781+$F781+$G781)*(1+Input!$C$37/(100*12))),0)</f>
        <v>0</v>
      </c>
    </row>
    <row r="782" customFormat="false" ht="12.8" hidden="false" customHeight="false" outlineLevel="0" collapsed="false">
      <c r="A782" s="76" t="n">
        <v>778</v>
      </c>
      <c r="B782" s="77" t="n">
        <f aca="false">EOMONTH(Input!$C$7,A782)</f>
        <v>66596</v>
      </c>
      <c r="C782" s="76" t="n">
        <f aca="false">DATEDIF(Input!$C$23,$B782,"Y")</f>
        <v>104</v>
      </c>
      <c r="E782" s="78" t="n">
        <f aca="false">Salary_01!$E782*(Input!$C$36/100)</f>
        <v>0</v>
      </c>
      <c r="F782" s="78" t="n">
        <f aca="false">-1*Salary_01!$I782</f>
        <v>-0</v>
      </c>
      <c r="G782" s="78" t="n">
        <f aca="true">IF(AND($B782&gt;Input!$C$45,$B782&lt;Input!$C$25),PMT(Input!$C$37/(100*12),(OFFSET($A$4,MATCH(Input!$C$25,$B$4:$B$1004,1),0,1,1)-OFFSET($A$4,MATCH(Input!$C$45,$B$4:$B$620,1),0,1,1)),$J$4,-1*Input!$C$38,1),0)</f>
        <v>0</v>
      </c>
      <c r="H782" s="78" t="n">
        <f aca="false">IF($B782&lt;Input!$C$25,(($H781+$E782+$F782+$G782)*(1+Input!$C$37/(100*12))),0)</f>
        <v>0</v>
      </c>
    </row>
    <row r="783" customFormat="false" ht="12.8" hidden="false" customHeight="false" outlineLevel="0" collapsed="false">
      <c r="A783" s="76" t="n">
        <v>779</v>
      </c>
      <c r="B783" s="77" t="n">
        <f aca="false">EOMONTH(Input!$C$7,A783)</f>
        <v>66627</v>
      </c>
      <c r="C783" s="76" t="n">
        <f aca="false">DATEDIF(Input!$C$23,$B783,"Y")</f>
        <v>105</v>
      </c>
      <c r="E783" s="78" t="n">
        <f aca="false">Salary_01!$E783*(Input!$C$36/100)</f>
        <v>0</v>
      </c>
      <c r="F783" s="78" t="n">
        <f aca="false">-1*Salary_01!$I783</f>
        <v>-0</v>
      </c>
      <c r="G783" s="78" t="n">
        <f aca="true">IF(AND($B783&gt;Input!$C$45,$B783&lt;Input!$C$25),PMT(Input!$C$37/(100*12),(OFFSET($A$4,MATCH(Input!$C$25,$B$4:$B$1004,1),0,1,1)-OFFSET($A$4,MATCH(Input!$C$45,$B$4:$B$620,1),0,1,1)),$J$4,-1*Input!$C$38,1),0)</f>
        <v>0</v>
      </c>
      <c r="H783" s="78" t="n">
        <f aca="false">IF($B783&lt;Input!$C$25,(($H782+$E783+$F783+$G783)*(1+Input!$C$37/(100*12))),0)</f>
        <v>0</v>
      </c>
    </row>
    <row r="784" customFormat="false" ht="12.8" hidden="false" customHeight="false" outlineLevel="0" collapsed="false">
      <c r="A784" s="76" t="n">
        <v>780</v>
      </c>
      <c r="B784" s="77" t="n">
        <f aca="false">EOMONTH(Input!$C$7,A784)</f>
        <v>66657</v>
      </c>
      <c r="C784" s="76" t="n">
        <f aca="false">DATEDIF(Input!$C$23,$B784,"Y")</f>
        <v>105</v>
      </c>
      <c r="E784" s="78" t="n">
        <f aca="false">Salary_01!$E784*(Input!$C$36/100)</f>
        <v>0</v>
      </c>
      <c r="F784" s="78" t="n">
        <f aca="false">-1*Salary_01!$I784</f>
        <v>-0</v>
      </c>
      <c r="G784" s="78" t="n">
        <f aca="true">IF(AND($B784&gt;Input!$C$45,$B784&lt;Input!$C$25),PMT(Input!$C$37/(100*12),(OFFSET($A$4,MATCH(Input!$C$25,$B$4:$B$1004,1),0,1,1)-OFFSET($A$4,MATCH(Input!$C$45,$B$4:$B$620,1),0,1,1)),$J$4,-1*Input!$C$38,1),0)</f>
        <v>0</v>
      </c>
      <c r="H784" s="78" t="n">
        <f aca="false">IF($B784&lt;Input!$C$25,(($H783+$E784+$F784+$G784)*(1+Input!$C$37/(100*12))),0)</f>
        <v>0</v>
      </c>
    </row>
    <row r="785" customFormat="false" ht="12.8" hidden="false" customHeight="false" outlineLevel="0" collapsed="false">
      <c r="A785" s="76" t="n">
        <v>781</v>
      </c>
      <c r="B785" s="77" t="n">
        <f aca="false">EOMONTH(Input!$C$7,A785)</f>
        <v>66688</v>
      </c>
      <c r="C785" s="76" t="n">
        <f aca="false">DATEDIF(Input!$C$23,$B785,"Y")</f>
        <v>105</v>
      </c>
      <c r="E785" s="78" t="n">
        <f aca="false">Salary_01!$E785*(Input!$C$36/100)</f>
        <v>0</v>
      </c>
      <c r="F785" s="78" t="n">
        <f aca="false">-1*Salary_01!$I785</f>
        <v>-0</v>
      </c>
      <c r="G785" s="78" t="n">
        <f aca="true">IF(AND($B785&gt;Input!$C$45,$B785&lt;Input!$C$25),PMT(Input!$C$37/(100*12),(OFFSET($A$4,MATCH(Input!$C$25,$B$4:$B$1004,1),0,1,1)-OFFSET($A$4,MATCH(Input!$C$45,$B$4:$B$620,1),0,1,1)),$J$4,-1*Input!$C$38,1),0)</f>
        <v>0</v>
      </c>
      <c r="H785" s="78" t="n">
        <f aca="false">IF($B785&lt;Input!$C$25,(($H784+$E785+$F785+$G785)*(1+Input!$C$37/(100*12))),0)</f>
        <v>0</v>
      </c>
    </row>
    <row r="786" customFormat="false" ht="12.8" hidden="false" customHeight="false" outlineLevel="0" collapsed="false">
      <c r="A786" s="76" t="n">
        <v>782</v>
      </c>
      <c r="B786" s="77" t="n">
        <f aca="false">EOMONTH(Input!$C$7,A786)</f>
        <v>66719</v>
      </c>
      <c r="C786" s="76" t="n">
        <f aca="false">DATEDIF(Input!$C$23,$B786,"Y")</f>
        <v>105</v>
      </c>
      <c r="E786" s="78" t="n">
        <f aca="false">Salary_01!$E786*(Input!$C$36/100)</f>
        <v>0</v>
      </c>
      <c r="F786" s="78" t="n">
        <f aca="false">-1*Salary_01!$I786</f>
        <v>-0</v>
      </c>
      <c r="G786" s="78" t="n">
        <f aca="true">IF(AND($B786&gt;Input!$C$45,$B786&lt;Input!$C$25),PMT(Input!$C$37/(100*12),(OFFSET($A$4,MATCH(Input!$C$25,$B$4:$B$1004,1),0,1,1)-OFFSET($A$4,MATCH(Input!$C$45,$B$4:$B$620,1),0,1,1)),$J$4,-1*Input!$C$38,1),0)</f>
        <v>0</v>
      </c>
      <c r="H786" s="78" t="n">
        <f aca="false">IF($B786&lt;Input!$C$25,(($H785+$E786+$F786+$G786)*(1+Input!$C$37/(100*12))),0)</f>
        <v>0</v>
      </c>
    </row>
    <row r="787" customFormat="false" ht="12.8" hidden="false" customHeight="false" outlineLevel="0" collapsed="false">
      <c r="A787" s="76" t="n">
        <v>783</v>
      </c>
      <c r="B787" s="77" t="n">
        <f aca="false">EOMONTH(Input!$C$7,A787)</f>
        <v>66749</v>
      </c>
      <c r="C787" s="76" t="n">
        <f aca="false">DATEDIF(Input!$C$23,$B787,"Y")</f>
        <v>105</v>
      </c>
      <c r="E787" s="78" t="n">
        <f aca="false">Salary_01!$E787*(Input!$C$36/100)</f>
        <v>0</v>
      </c>
      <c r="F787" s="78" t="n">
        <f aca="false">-1*Salary_01!$I787</f>
        <v>-0</v>
      </c>
      <c r="G787" s="78" t="n">
        <f aca="true">IF(AND($B787&gt;Input!$C$45,$B787&lt;Input!$C$25),PMT(Input!$C$37/(100*12),(OFFSET($A$4,MATCH(Input!$C$25,$B$4:$B$1004,1),0,1,1)-OFFSET($A$4,MATCH(Input!$C$45,$B$4:$B$620,1),0,1,1)),$J$4,-1*Input!$C$38,1),0)</f>
        <v>0</v>
      </c>
      <c r="H787" s="78" t="n">
        <f aca="false">IF($B787&lt;Input!$C$25,(($H786+$E787+$F787+$G787)*(1+Input!$C$37/(100*12))),0)</f>
        <v>0</v>
      </c>
    </row>
    <row r="788" customFormat="false" ht="12.8" hidden="false" customHeight="false" outlineLevel="0" collapsed="false">
      <c r="A788" s="76" t="n">
        <v>784</v>
      </c>
      <c r="B788" s="77" t="n">
        <f aca="false">EOMONTH(Input!$C$7,A788)</f>
        <v>66780</v>
      </c>
      <c r="C788" s="76" t="n">
        <f aca="false">DATEDIF(Input!$C$23,$B788,"Y")</f>
        <v>105</v>
      </c>
      <c r="E788" s="78" t="n">
        <f aca="false">Salary_01!$E788*(Input!$C$36/100)</f>
        <v>0</v>
      </c>
      <c r="F788" s="78" t="n">
        <f aca="false">-1*Salary_01!$I788</f>
        <v>-0</v>
      </c>
      <c r="G788" s="78" t="n">
        <f aca="true">IF(AND($B788&gt;Input!$C$45,$B788&lt;Input!$C$25),PMT(Input!$C$37/(100*12),(OFFSET($A$4,MATCH(Input!$C$25,$B$4:$B$1004,1),0,1,1)-OFFSET($A$4,MATCH(Input!$C$45,$B$4:$B$620,1),0,1,1)),$J$4,-1*Input!$C$38,1),0)</f>
        <v>0</v>
      </c>
      <c r="H788" s="78" t="n">
        <f aca="false">IF($B788&lt;Input!$C$25,(($H787+$E788+$F788+$G788)*(1+Input!$C$37/(100*12))),0)</f>
        <v>0</v>
      </c>
    </row>
    <row r="789" customFormat="false" ht="12.8" hidden="false" customHeight="false" outlineLevel="0" collapsed="false">
      <c r="A789" s="76" t="n">
        <v>785</v>
      </c>
      <c r="B789" s="77" t="n">
        <f aca="false">EOMONTH(Input!$C$7,A789)</f>
        <v>66810</v>
      </c>
      <c r="C789" s="76" t="n">
        <f aca="false">DATEDIF(Input!$C$23,$B789,"Y")</f>
        <v>105</v>
      </c>
      <c r="E789" s="78" t="n">
        <f aca="false">Salary_01!$E789*(Input!$C$36/100)</f>
        <v>0</v>
      </c>
      <c r="F789" s="78" t="n">
        <f aca="false">-1*Salary_01!$I789</f>
        <v>-0</v>
      </c>
      <c r="G789" s="78" t="n">
        <f aca="true">IF(AND($B789&gt;Input!$C$45,$B789&lt;Input!$C$25),PMT(Input!$C$37/(100*12),(OFFSET($A$4,MATCH(Input!$C$25,$B$4:$B$1004,1),0,1,1)-OFFSET($A$4,MATCH(Input!$C$45,$B$4:$B$620,1),0,1,1)),$J$4,-1*Input!$C$38,1),0)</f>
        <v>0</v>
      </c>
      <c r="H789" s="78" t="n">
        <f aca="false">IF($B789&lt;Input!$C$25,(($H788+$E789+$F789+$G789)*(1+Input!$C$37/(100*12))),0)</f>
        <v>0</v>
      </c>
    </row>
    <row r="790" customFormat="false" ht="12.8" hidden="false" customHeight="false" outlineLevel="0" collapsed="false">
      <c r="A790" s="76" t="n">
        <v>786</v>
      </c>
      <c r="B790" s="77" t="n">
        <f aca="false">EOMONTH(Input!$C$7,A790)</f>
        <v>66841</v>
      </c>
      <c r="C790" s="76" t="n">
        <f aca="false">DATEDIF(Input!$C$23,$B790,"Y")</f>
        <v>105</v>
      </c>
      <c r="E790" s="78" t="n">
        <f aca="false">Salary_01!$E790*(Input!$C$36/100)</f>
        <v>0</v>
      </c>
      <c r="F790" s="78" t="n">
        <f aca="false">-1*Salary_01!$I790</f>
        <v>-0</v>
      </c>
      <c r="G790" s="78" t="n">
        <f aca="true">IF(AND($B790&gt;Input!$C$45,$B790&lt;Input!$C$25),PMT(Input!$C$37/(100*12),(OFFSET($A$4,MATCH(Input!$C$25,$B$4:$B$1004,1),0,1,1)-OFFSET($A$4,MATCH(Input!$C$45,$B$4:$B$620,1),0,1,1)),$J$4,-1*Input!$C$38,1),0)</f>
        <v>0</v>
      </c>
      <c r="H790" s="78" t="n">
        <f aca="false">IF($B790&lt;Input!$C$25,(($H789+$E790+$F790+$G790)*(1+Input!$C$37/(100*12))),0)</f>
        <v>0</v>
      </c>
    </row>
    <row r="791" customFormat="false" ht="12.8" hidden="false" customHeight="false" outlineLevel="0" collapsed="false">
      <c r="A791" s="76" t="n">
        <v>787</v>
      </c>
      <c r="B791" s="77" t="n">
        <f aca="false">EOMONTH(Input!$C$7,A791)</f>
        <v>66872</v>
      </c>
      <c r="C791" s="76" t="n">
        <f aca="false">DATEDIF(Input!$C$23,$B791,"Y")</f>
        <v>105</v>
      </c>
      <c r="E791" s="78" t="n">
        <f aca="false">Salary_01!$E791*(Input!$C$36/100)</f>
        <v>0</v>
      </c>
      <c r="F791" s="78" t="n">
        <f aca="false">-1*Salary_01!$I791</f>
        <v>-0</v>
      </c>
      <c r="G791" s="78" t="n">
        <f aca="true">IF(AND($B791&gt;Input!$C$45,$B791&lt;Input!$C$25),PMT(Input!$C$37/(100*12),(OFFSET($A$4,MATCH(Input!$C$25,$B$4:$B$1004,1),0,1,1)-OFFSET($A$4,MATCH(Input!$C$45,$B$4:$B$620,1),0,1,1)),$J$4,-1*Input!$C$38,1),0)</f>
        <v>0</v>
      </c>
      <c r="H791" s="78" t="n">
        <f aca="false">IF($B791&lt;Input!$C$25,(($H790+$E791+$F791+$G791)*(1+Input!$C$37/(100*12))),0)</f>
        <v>0</v>
      </c>
    </row>
    <row r="792" customFormat="false" ht="12.8" hidden="false" customHeight="false" outlineLevel="0" collapsed="false">
      <c r="A792" s="76" t="n">
        <v>788</v>
      </c>
      <c r="B792" s="77" t="n">
        <f aca="false">EOMONTH(Input!$C$7,A792)</f>
        <v>66900</v>
      </c>
      <c r="C792" s="76" t="n">
        <f aca="false">DATEDIF(Input!$C$23,$B792,"Y")</f>
        <v>105</v>
      </c>
      <c r="E792" s="78" t="n">
        <f aca="false">Salary_01!$E792*(Input!$C$36/100)</f>
        <v>0</v>
      </c>
      <c r="F792" s="78" t="n">
        <f aca="false">-1*Salary_01!$I792</f>
        <v>-0</v>
      </c>
      <c r="G792" s="78" t="n">
        <f aca="true">IF(AND($B792&gt;Input!$C$45,$B792&lt;Input!$C$25),PMT(Input!$C$37/(100*12),(OFFSET($A$4,MATCH(Input!$C$25,$B$4:$B$1004,1),0,1,1)-OFFSET($A$4,MATCH(Input!$C$45,$B$4:$B$620,1),0,1,1)),$J$4,-1*Input!$C$38,1),0)</f>
        <v>0</v>
      </c>
      <c r="H792" s="78" t="n">
        <f aca="false">IF($B792&lt;Input!$C$25,(($H791+$E792+$F792+$G792)*(1+Input!$C$37/(100*12))),0)</f>
        <v>0</v>
      </c>
    </row>
    <row r="793" customFormat="false" ht="12.8" hidden="false" customHeight="false" outlineLevel="0" collapsed="false">
      <c r="A793" s="76" t="n">
        <v>789</v>
      </c>
      <c r="B793" s="77" t="n">
        <f aca="false">EOMONTH(Input!$C$7,A793)</f>
        <v>66931</v>
      </c>
      <c r="C793" s="76" t="n">
        <f aca="false">DATEDIF(Input!$C$23,$B793,"Y")</f>
        <v>105</v>
      </c>
      <c r="E793" s="78" t="n">
        <f aca="false">Salary_01!$E793*(Input!$C$36/100)</f>
        <v>0</v>
      </c>
      <c r="F793" s="78" t="n">
        <f aca="false">-1*Salary_01!$I793</f>
        <v>-0</v>
      </c>
      <c r="G793" s="78" t="n">
        <f aca="true">IF(AND($B793&gt;Input!$C$45,$B793&lt;Input!$C$25),PMT(Input!$C$37/(100*12),(OFFSET($A$4,MATCH(Input!$C$25,$B$4:$B$1004,1),0,1,1)-OFFSET($A$4,MATCH(Input!$C$45,$B$4:$B$620,1),0,1,1)),$J$4,-1*Input!$C$38,1),0)</f>
        <v>0</v>
      </c>
      <c r="H793" s="78" t="n">
        <f aca="false">IF($B793&lt;Input!$C$25,(($H792+$E793+$F793+$G793)*(1+Input!$C$37/(100*12))),0)</f>
        <v>0</v>
      </c>
    </row>
    <row r="794" customFormat="false" ht="12.8" hidden="false" customHeight="false" outlineLevel="0" collapsed="false">
      <c r="A794" s="76" t="n">
        <v>790</v>
      </c>
      <c r="B794" s="77" t="n">
        <f aca="false">EOMONTH(Input!$C$7,A794)</f>
        <v>66961</v>
      </c>
      <c r="C794" s="76" t="n">
        <f aca="false">DATEDIF(Input!$C$23,$B794,"Y")</f>
        <v>105</v>
      </c>
      <c r="E794" s="78" t="n">
        <f aca="false">Salary_01!$E794*(Input!$C$36/100)</f>
        <v>0</v>
      </c>
      <c r="F794" s="78" t="n">
        <f aca="false">-1*Salary_01!$I794</f>
        <v>-0</v>
      </c>
      <c r="G794" s="78" t="n">
        <f aca="true">IF(AND($B794&gt;Input!$C$45,$B794&lt;Input!$C$25),PMT(Input!$C$37/(100*12),(OFFSET($A$4,MATCH(Input!$C$25,$B$4:$B$1004,1),0,1,1)-OFFSET($A$4,MATCH(Input!$C$45,$B$4:$B$620,1),0,1,1)),$J$4,-1*Input!$C$38,1),0)</f>
        <v>0</v>
      </c>
      <c r="H794" s="78" t="n">
        <f aca="false">IF($B794&lt;Input!$C$25,(($H793+$E794+$F794+$G794)*(1+Input!$C$37/(100*12))),0)</f>
        <v>0</v>
      </c>
    </row>
    <row r="795" customFormat="false" ht="12.8" hidden="false" customHeight="false" outlineLevel="0" collapsed="false">
      <c r="A795" s="76" t="n">
        <v>791</v>
      </c>
      <c r="B795" s="77" t="n">
        <f aca="false">EOMONTH(Input!$C$7,A795)</f>
        <v>66992</v>
      </c>
      <c r="C795" s="76" t="n">
        <f aca="false">DATEDIF(Input!$C$23,$B795,"Y")</f>
        <v>106</v>
      </c>
      <c r="E795" s="78" t="n">
        <f aca="false">Salary_01!$E795*(Input!$C$36/100)</f>
        <v>0</v>
      </c>
      <c r="F795" s="78" t="n">
        <f aca="false">-1*Salary_01!$I795</f>
        <v>-0</v>
      </c>
      <c r="G795" s="78" t="n">
        <f aca="true">IF(AND($B795&gt;Input!$C$45,$B795&lt;Input!$C$25),PMT(Input!$C$37/(100*12),(OFFSET($A$4,MATCH(Input!$C$25,$B$4:$B$1004,1),0,1,1)-OFFSET($A$4,MATCH(Input!$C$45,$B$4:$B$620,1),0,1,1)),$J$4,-1*Input!$C$38,1),0)</f>
        <v>0</v>
      </c>
      <c r="H795" s="78" t="n">
        <f aca="false">IF($B795&lt;Input!$C$25,(($H794+$E795+$F795+$G795)*(1+Input!$C$37/(100*12))),0)</f>
        <v>0</v>
      </c>
    </row>
    <row r="796" customFormat="false" ht="12.8" hidden="false" customHeight="false" outlineLevel="0" collapsed="false">
      <c r="A796" s="76" t="n">
        <v>792</v>
      </c>
      <c r="B796" s="77" t="n">
        <f aca="false">EOMONTH(Input!$C$7,A796)</f>
        <v>67022</v>
      </c>
      <c r="C796" s="76" t="n">
        <f aca="false">DATEDIF(Input!$C$23,$B796,"Y")</f>
        <v>106</v>
      </c>
      <c r="E796" s="78" t="n">
        <f aca="false">Salary_01!$E796*(Input!$C$36/100)</f>
        <v>0</v>
      </c>
      <c r="F796" s="78" t="n">
        <f aca="false">-1*Salary_01!$I796</f>
        <v>-0</v>
      </c>
      <c r="G796" s="78" t="n">
        <f aca="true">IF(AND($B796&gt;Input!$C$45,$B796&lt;Input!$C$25),PMT(Input!$C$37/(100*12),(OFFSET($A$4,MATCH(Input!$C$25,$B$4:$B$1004,1),0,1,1)-OFFSET($A$4,MATCH(Input!$C$45,$B$4:$B$620,1),0,1,1)),$J$4,-1*Input!$C$38,1),0)</f>
        <v>0</v>
      </c>
      <c r="H796" s="78" t="n">
        <f aca="false">IF($B796&lt;Input!$C$25,(($H795+$E796+$F796+$G796)*(1+Input!$C$37/(100*12))),0)</f>
        <v>0</v>
      </c>
    </row>
    <row r="797" customFormat="false" ht="12.8" hidden="false" customHeight="false" outlineLevel="0" collapsed="false">
      <c r="A797" s="76" t="n">
        <v>793</v>
      </c>
      <c r="B797" s="77" t="n">
        <f aca="false">EOMONTH(Input!$C$7,A797)</f>
        <v>67053</v>
      </c>
      <c r="C797" s="76" t="n">
        <f aca="false">DATEDIF(Input!$C$23,$B797,"Y")</f>
        <v>106</v>
      </c>
      <c r="E797" s="78" t="n">
        <f aca="false">Salary_01!$E797*(Input!$C$36/100)</f>
        <v>0</v>
      </c>
      <c r="F797" s="78" t="n">
        <f aca="false">-1*Salary_01!$I797</f>
        <v>-0</v>
      </c>
      <c r="G797" s="78" t="n">
        <f aca="true">IF(AND($B797&gt;Input!$C$45,$B797&lt;Input!$C$25),PMT(Input!$C$37/(100*12),(OFFSET($A$4,MATCH(Input!$C$25,$B$4:$B$1004,1),0,1,1)-OFFSET($A$4,MATCH(Input!$C$45,$B$4:$B$620,1),0,1,1)),$J$4,-1*Input!$C$38,1),0)</f>
        <v>0</v>
      </c>
      <c r="H797" s="78" t="n">
        <f aca="false">IF($B797&lt;Input!$C$25,(($H796+$E797+$F797+$G797)*(1+Input!$C$37/(100*12))),0)</f>
        <v>0</v>
      </c>
    </row>
    <row r="798" customFormat="false" ht="12.8" hidden="false" customHeight="false" outlineLevel="0" collapsed="false">
      <c r="A798" s="76" t="n">
        <v>794</v>
      </c>
      <c r="B798" s="77" t="n">
        <f aca="false">EOMONTH(Input!$C$7,A798)</f>
        <v>67084</v>
      </c>
      <c r="C798" s="76" t="n">
        <f aca="false">DATEDIF(Input!$C$23,$B798,"Y")</f>
        <v>106</v>
      </c>
      <c r="E798" s="78" t="n">
        <f aca="false">Salary_01!$E798*(Input!$C$36/100)</f>
        <v>0</v>
      </c>
      <c r="F798" s="78" t="n">
        <f aca="false">-1*Salary_01!$I798</f>
        <v>-0</v>
      </c>
      <c r="G798" s="78" t="n">
        <f aca="true">IF(AND($B798&gt;Input!$C$45,$B798&lt;Input!$C$25),PMT(Input!$C$37/(100*12),(OFFSET($A$4,MATCH(Input!$C$25,$B$4:$B$1004,1),0,1,1)-OFFSET($A$4,MATCH(Input!$C$45,$B$4:$B$620,1),0,1,1)),$J$4,-1*Input!$C$38,1),0)</f>
        <v>0</v>
      </c>
      <c r="H798" s="78" t="n">
        <f aca="false">IF($B798&lt;Input!$C$25,(($H797+$E798+$F798+$G798)*(1+Input!$C$37/(100*12))),0)</f>
        <v>0</v>
      </c>
    </row>
    <row r="799" customFormat="false" ht="12.8" hidden="false" customHeight="false" outlineLevel="0" collapsed="false">
      <c r="A799" s="76" t="n">
        <v>795</v>
      </c>
      <c r="B799" s="77" t="n">
        <f aca="false">EOMONTH(Input!$C$7,A799)</f>
        <v>67114</v>
      </c>
      <c r="C799" s="76" t="n">
        <f aca="false">DATEDIF(Input!$C$23,$B799,"Y")</f>
        <v>106</v>
      </c>
      <c r="E799" s="78" t="n">
        <f aca="false">Salary_01!$E799*(Input!$C$36/100)</f>
        <v>0</v>
      </c>
      <c r="F799" s="78" t="n">
        <f aca="false">-1*Salary_01!$I799</f>
        <v>-0</v>
      </c>
      <c r="G799" s="78" t="n">
        <f aca="true">IF(AND($B799&gt;Input!$C$45,$B799&lt;Input!$C$25),PMT(Input!$C$37/(100*12),(OFFSET($A$4,MATCH(Input!$C$25,$B$4:$B$1004,1),0,1,1)-OFFSET($A$4,MATCH(Input!$C$45,$B$4:$B$620,1),0,1,1)),$J$4,-1*Input!$C$38,1),0)</f>
        <v>0</v>
      </c>
      <c r="H799" s="78" t="n">
        <f aca="false">IF($B799&lt;Input!$C$25,(($H798+$E799+$F799+$G799)*(1+Input!$C$37/(100*12))),0)</f>
        <v>0</v>
      </c>
    </row>
    <row r="800" customFormat="false" ht="12.8" hidden="false" customHeight="false" outlineLevel="0" collapsed="false">
      <c r="A800" s="76" t="n">
        <v>796</v>
      </c>
      <c r="B800" s="77" t="n">
        <f aca="false">EOMONTH(Input!$C$7,A800)</f>
        <v>67145</v>
      </c>
      <c r="C800" s="76" t="n">
        <f aca="false">DATEDIF(Input!$C$23,$B800,"Y")</f>
        <v>106</v>
      </c>
      <c r="E800" s="78" t="n">
        <f aca="false">Salary_01!$E800*(Input!$C$36/100)</f>
        <v>0</v>
      </c>
      <c r="F800" s="78" t="n">
        <f aca="false">-1*Salary_01!$I800</f>
        <v>-0</v>
      </c>
      <c r="G800" s="78" t="n">
        <f aca="true">IF(AND($B800&gt;Input!$C$45,$B800&lt;Input!$C$25),PMT(Input!$C$37/(100*12),(OFFSET($A$4,MATCH(Input!$C$25,$B$4:$B$1004,1),0,1,1)-OFFSET($A$4,MATCH(Input!$C$45,$B$4:$B$620,1),0,1,1)),$J$4,-1*Input!$C$38,1),0)</f>
        <v>0</v>
      </c>
      <c r="H800" s="78" t="n">
        <f aca="false">IF($B800&lt;Input!$C$25,(($H799+$E800+$F800+$G800)*(1+Input!$C$37/(100*12))),0)</f>
        <v>0</v>
      </c>
    </row>
    <row r="801" customFormat="false" ht="12.8" hidden="false" customHeight="false" outlineLevel="0" collapsed="false">
      <c r="A801" s="76" t="n">
        <v>797</v>
      </c>
      <c r="B801" s="77" t="n">
        <f aca="false">EOMONTH(Input!$C$7,A801)</f>
        <v>67175</v>
      </c>
      <c r="C801" s="76" t="n">
        <f aca="false">DATEDIF(Input!$C$23,$B801,"Y")</f>
        <v>106</v>
      </c>
      <c r="E801" s="78" t="n">
        <f aca="false">Salary_01!$E801*(Input!$C$36/100)</f>
        <v>0</v>
      </c>
      <c r="F801" s="78" t="n">
        <f aca="false">-1*Salary_01!$I801</f>
        <v>-0</v>
      </c>
      <c r="G801" s="78" t="n">
        <f aca="true">IF(AND($B801&gt;Input!$C$45,$B801&lt;Input!$C$25),PMT(Input!$C$37/(100*12),(OFFSET($A$4,MATCH(Input!$C$25,$B$4:$B$1004,1),0,1,1)-OFFSET($A$4,MATCH(Input!$C$45,$B$4:$B$620,1),0,1,1)),$J$4,-1*Input!$C$38,1),0)</f>
        <v>0</v>
      </c>
      <c r="H801" s="78" t="n">
        <f aca="false">IF($B801&lt;Input!$C$25,(($H800+$E801+$F801+$G801)*(1+Input!$C$37/(100*12))),0)</f>
        <v>0</v>
      </c>
    </row>
    <row r="802" customFormat="false" ht="12.8" hidden="false" customHeight="false" outlineLevel="0" collapsed="false">
      <c r="A802" s="76" t="n">
        <v>798</v>
      </c>
      <c r="B802" s="77" t="n">
        <f aca="false">EOMONTH(Input!$C$7,A802)</f>
        <v>67206</v>
      </c>
      <c r="C802" s="76" t="n">
        <f aca="false">DATEDIF(Input!$C$23,$B802,"Y")</f>
        <v>106</v>
      </c>
      <c r="E802" s="78" t="n">
        <f aca="false">Salary_01!$E802*(Input!$C$36/100)</f>
        <v>0</v>
      </c>
      <c r="F802" s="78" t="n">
        <f aca="false">-1*Salary_01!$I802</f>
        <v>-0</v>
      </c>
      <c r="G802" s="78" t="n">
        <f aca="true">IF(AND($B802&gt;Input!$C$45,$B802&lt;Input!$C$25),PMT(Input!$C$37/(100*12),(OFFSET($A$4,MATCH(Input!$C$25,$B$4:$B$1004,1),0,1,1)-OFFSET($A$4,MATCH(Input!$C$45,$B$4:$B$620,1),0,1,1)),$J$4,-1*Input!$C$38,1),0)</f>
        <v>0</v>
      </c>
      <c r="H802" s="78" t="n">
        <f aca="false">IF($B802&lt;Input!$C$25,(($H801+$E802+$F802+$G802)*(1+Input!$C$37/(100*12))),0)</f>
        <v>0</v>
      </c>
    </row>
    <row r="803" customFormat="false" ht="12.8" hidden="false" customHeight="false" outlineLevel="0" collapsed="false">
      <c r="A803" s="76" t="n">
        <v>799</v>
      </c>
      <c r="B803" s="77" t="n">
        <f aca="false">EOMONTH(Input!$C$7,A803)</f>
        <v>67237</v>
      </c>
      <c r="C803" s="76" t="n">
        <f aca="false">DATEDIF(Input!$C$23,$B803,"Y")</f>
        <v>106</v>
      </c>
      <c r="E803" s="78" t="n">
        <f aca="false">Salary_01!$E803*(Input!$C$36/100)</f>
        <v>0</v>
      </c>
      <c r="F803" s="78" t="n">
        <f aca="false">-1*Salary_01!$I803</f>
        <v>-0</v>
      </c>
      <c r="G803" s="78" t="n">
        <f aca="true">IF(AND($B803&gt;Input!$C$45,$B803&lt;Input!$C$25),PMT(Input!$C$37/(100*12),(OFFSET($A$4,MATCH(Input!$C$25,$B$4:$B$1004,1),0,1,1)-OFFSET($A$4,MATCH(Input!$C$45,$B$4:$B$620,1),0,1,1)),$J$4,-1*Input!$C$38,1),0)</f>
        <v>0</v>
      </c>
      <c r="H803" s="78" t="n">
        <f aca="false">IF($B803&lt;Input!$C$25,(($H802+$E803+$F803+$G803)*(1+Input!$C$37/(100*12))),0)</f>
        <v>0</v>
      </c>
    </row>
    <row r="804" customFormat="false" ht="12.8" hidden="false" customHeight="false" outlineLevel="0" collapsed="false">
      <c r="A804" s="76" t="n">
        <v>800</v>
      </c>
      <c r="B804" s="77" t="n">
        <f aca="false">EOMONTH(Input!$C$7,A804)</f>
        <v>67266</v>
      </c>
      <c r="C804" s="76" t="n">
        <f aca="false">DATEDIF(Input!$C$23,$B804,"Y")</f>
        <v>106</v>
      </c>
      <c r="E804" s="78" t="n">
        <f aca="false">Salary_01!$E804*(Input!$C$36/100)</f>
        <v>0</v>
      </c>
      <c r="F804" s="78" t="n">
        <f aca="false">-1*Salary_01!$I804</f>
        <v>-0</v>
      </c>
      <c r="G804" s="78" t="n">
        <f aca="true">IF(AND($B804&gt;Input!$C$45,$B804&lt;Input!$C$25),PMT(Input!$C$37/(100*12),(OFFSET($A$4,MATCH(Input!$C$25,$B$4:$B$1004,1),0,1,1)-OFFSET($A$4,MATCH(Input!$C$45,$B$4:$B$620,1),0,1,1)),$J$4,-1*Input!$C$38,1),0)</f>
        <v>0</v>
      </c>
      <c r="H804" s="78" t="n">
        <f aca="false">IF($B804&lt;Input!$C$25,(($H803+$E804+$F804+$G804)*(1+Input!$C$37/(100*12))),0)</f>
        <v>0</v>
      </c>
    </row>
    <row r="805" customFormat="false" ht="12.8" hidden="false" customHeight="false" outlineLevel="0" collapsed="false">
      <c r="A805" s="76" t="n">
        <v>801</v>
      </c>
      <c r="B805" s="77" t="n">
        <f aca="false">EOMONTH(Input!$C$7,A805)</f>
        <v>67297</v>
      </c>
      <c r="C805" s="76" t="n">
        <f aca="false">DATEDIF(Input!$C$23,$B805,"Y")</f>
        <v>106</v>
      </c>
      <c r="E805" s="78" t="n">
        <f aca="false">Salary_01!$E805*(Input!$C$36/100)</f>
        <v>0</v>
      </c>
      <c r="F805" s="78" t="n">
        <f aca="false">-1*Salary_01!$I805</f>
        <v>-0</v>
      </c>
      <c r="G805" s="78" t="n">
        <f aca="true">IF(AND($B805&gt;Input!$C$45,$B805&lt;Input!$C$25),PMT(Input!$C$37/(100*12),(OFFSET($A$4,MATCH(Input!$C$25,$B$4:$B$1004,1),0,1,1)-OFFSET($A$4,MATCH(Input!$C$45,$B$4:$B$620,1),0,1,1)),$J$4,-1*Input!$C$38,1),0)</f>
        <v>0</v>
      </c>
      <c r="H805" s="78" t="n">
        <f aca="false">IF($B805&lt;Input!$C$25,(($H804+$E805+$F805+$G805)*(1+Input!$C$37/(100*12))),0)</f>
        <v>0</v>
      </c>
    </row>
    <row r="806" customFormat="false" ht="12.8" hidden="false" customHeight="false" outlineLevel="0" collapsed="false">
      <c r="A806" s="76" t="n">
        <v>802</v>
      </c>
      <c r="B806" s="77" t="n">
        <f aca="false">EOMONTH(Input!$C$7,A806)</f>
        <v>67327</v>
      </c>
      <c r="C806" s="76" t="n">
        <f aca="false">DATEDIF(Input!$C$23,$B806,"Y")</f>
        <v>106</v>
      </c>
      <c r="E806" s="78" t="n">
        <f aca="false">Salary_01!$E806*(Input!$C$36/100)</f>
        <v>0</v>
      </c>
      <c r="F806" s="78" t="n">
        <f aca="false">-1*Salary_01!$I806</f>
        <v>-0</v>
      </c>
      <c r="G806" s="78" t="n">
        <f aca="true">IF(AND($B806&gt;Input!$C$45,$B806&lt;Input!$C$25),PMT(Input!$C$37/(100*12),(OFFSET($A$4,MATCH(Input!$C$25,$B$4:$B$1004,1),0,1,1)-OFFSET($A$4,MATCH(Input!$C$45,$B$4:$B$620,1),0,1,1)),$J$4,-1*Input!$C$38,1),0)</f>
        <v>0</v>
      </c>
      <c r="H806" s="78" t="n">
        <f aca="false">IF($B806&lt;Input!$C$25,(($H805+$E806+$F806+$G806)*(1+Input!$C$37/(100*12))),0)</f>
        <v>0</v>
      </c>
    </row>
    <row r="807" customFormat="false" ht="12.8" hidden="false" customHeight="false" outlineLevel="0" collapsed="false">
      <c r="A807" s="76" t="n">
        <v>803</v>
      </c>
      <c r="B807" s="77" t="n">
        <f aca="false">EOMONTH(Input!$C$7,A807)</f>
        <v>67358</v>
      </c>
      <c r="C807" s="76" t="n">
        <f aca="false">DATEDIF(Input!$C$23,$B807,"Y")</f>
        <v>107</v>
      </c>
      <c r="E807" s="78" t="n">
        <f aca="false">Salary_01!$E807*(Input!$C$36/100)</f>
        <v>0</v>
      </c>
      <c r="F807" s="78" t="n">
        <f aca="false">-1*Salary_01!$I807</f>
        <v>-0</v>
      </c>
      <c r="G807" s="78" t="n">
        <f aca="true">IF(AND($B807&gt;Input!$C$45,$B807&lt;Input!$C$25),PMT(Input!$C$37/(100*12),(OFFSET($A$4,MATCH(Input!$C$25,$B$4:$B$1004,1),0,1,1)-OFFSET($A$4,MATCH(Input!$C$45,$B$4:$B$620,1),0,1,1)),$J$4,-1*Input!$C$38,1),0)</f>
        <v>0</v>
      </c>
      <c r="H807" s="78" t="n">
        <f aca="false">IF($B807&lt;Input!$C$25,(($H806+$E807+$F807+$G807)*(1+Input!$C$37/(100*12))),0)</f>
        <v>0</v>
      </c>
    </row>
    <row r="808" customFormat="false" ht="12.8" hidden="false" customHeight="false" outlineLevel="0" collapsed="false">
      <c r="A808" s="76" t="n">
        <v>804</v>
      </c>
      <c r="B808" s="77" t="n">
        <f aca="false">EOMONTH(Input!$C$7,A808)</f>
        <v>67388</v>
      </c>
      <c r="C808" s="76" t="n">
        <f aca="false">DATEDIF(Input!$C$23,$B808,"Y")</f>
        <v>107</v>
      </c>
      <c r="E808" s="78" t="n">
        <f aca="false">Salary_01!$E808*(Input!$C$36/100)</f>
        <v>0</v>
      </c>
      <c r="F808" s="78" t="n">
        <f aca="false">-1*Salary_01!$I808</f>
        <v>-0</v>
      </c>
      <c r="G808" s="78" t="n">
        <f aca="true">IF(AND($B808&gt;Input!$C$45,$B808&lt;Input!$C$25),PMT(Input!$C$37/(100*12),(OFFSET($A$4,MATCH(Input!$C$25,$B$4:$B$1004,1),0,1,1)-OFFSET($A$4,MATCH(Input!$C$45,$B$4:$B$620,1),0,1,1)),$J$4,-1*Input!$C$38,1),0)</f>
        <v>0</v>
      </c>
      <c r="H808" s="78" t="n">
        <f aca="false">IF($B808&lt;Input!$C$25,(($H807+$E808+$F808+$G808)*(1+Input!$C$37/(100*12))),0)</f>
        <v>0</v>
      </c>
    </row>
    <row r="809" customFormat="false" ht="12.8" hidden="false" customHeight="false" outlineLevel="0" collapsed="false">
      <c r="A809" s="76" t="n">
        <v>805</v>
      </c>
      <c r="B809" s="77" t="n">
        <f aca="false">EOMONTH(Input!$C$7,A809)</f>
        <v>67419</v>
      </c>
      <c r="C809" s="76" t="n">
        <f aca="false">DATEDIF(Input!$C$23,$B809,"Y")</f>
        <v>107</v>
      </c>
      <c r="E809" s="78" t="n">
        <f aca="false">Salary_01!$E809*(Input!$C$36/100)</f>
        <v>0</v>
      </c>
      <c r="F809" s="78" t="n">
        <f aca="false">-1*Salary_01!$I809</f>
        <v>-0</v>
      </c>
      <c r="G809" s="78" t="n">
        <f aca="true">IF(AND($B809&gt;Input!$C$45,$B809&lt;Input!$C$25),PMT(Input!$C$37/(100*12),(OFFSET($A$4,MATCH(Input!$C$25,$B$4:$B$1004,1),0,1,1)-OFFSET($A$4,MATCH(Input!$C$45,$B$4:$B$620,1),0,1,1)),$J$4,-1*Input!$C$38,1),0)</f>
        <v>0</v>
      </c>
      <c r="H809" s="78" t="n">
        <f aca="false">IF($B809&lt;Input!$C$25,(($H808+$E809+$F809+$G809)*(1+Input!$C$37/(100*12))),0)</f>
        <v>0</v>
      </c>
    </row>
    <row r="810" customFormat="false" ht="12.8" hidden="false" customHeight="false" outlineLevel="0" collapsed="false">
      <c r="A810" s="76" t="n">
        <v>806</v>
      </c>
      <c r="B810" s="77" t="n">
        <f aca="false">EOMONTH(Input!$C$7,A810)</f>
        <v>67450</v>
      </c>
      <c r="C810" s="76" t="n">
        <f aca="false">DATEDIF(Input!$C$23,$B810,"Y")</f>
        <v>107</v>
      </c>
      <c r="E810" s="78" t="n">
        <f aca="false">Salary_01!$E810*(Input!$C$36/100)</f>
        <v>0</v>
      </c>
      <c r="F810" s="78" t="n">
        <f aca="false">-1*Salary_01!$I810</f>
        <v>-0</v>
      </c>
      <c r="G810" s="78" t="n">
        <f aca="true">IF(AND($B810&gt;Input!$C$45,$B810&lt;Input!$C$25),PMT(Input!$C$37/(100*12),(OFFSET($A$4,MATCH(Input!$C$25,$B$4:$B$1004,1),0,1,1)-OFFSET($A$4,MATCH(Input!$C$45,$B$4:$B$620,1),0,1,1)),$J$4,-1*Input!$C$38,1),0)</f>
        <v>0</v>
      </c>
      <c r="H810" s="78" t="n">
        <f aca="false">IF($B810&lt;Input!$C$25,(($H809+$E810+$F810+$G810)*(1+Input!$C$37/(100*12))),0)</f>
        <v>0</v>
      </c>
    </row>
    <row r="811" customFormat="false" ht="12.8" hidden="false" customHeight="false" outlineLevel="0" collapsed="false">
      <c r="A811" s="76" t="n">
        <v>807</v>
      </c>
      <c r="B811" s="77" t="n">
        <f aca="false">EOMONTH(Input!$C$7,A811)</f>
        <v>67480</v>
      </c>
      <c r="C811" s="76" t="n">
        <f aca="false">DATEDIF(Input!$C$23,$B811,"Y")</f>
        <v>107</v>
      </c>
      <c r="E811" s="78" t="n">
        <f aca="false">Salary_01!$E811*(Input!$C$36/100)</f>
        <v>0</v>
      </c>
      <c r="F811" s="78" t="n">
        <f aca="false">-1*Salary_01!$I811</f>
        <v>-0</v>
      </c>
      <c r="G811" s="78" t="n">
        <f aca="true">IF(AND($B811&gt;Input!$C$45,$B811&lt;Input!$C$25),PMT(Input!$C$37/(100*12),(OFFSET($A$4,MATCH(Input!$C$25,$B$4:$B$1004,1),0,1,1)-OFFSET($A$4,MATCH(Input!$C$45,$B$4:$B$620,1),0,1,1)),$J$4,-1*Input!$C$38,1),0)</f>
        <v>0</v>
      </c>
      <c r="H811" s="78" t="n">
        <f aca="false">IF($B811&lt;Input!$C$25,(($H810+$E811+$F811+$G811)*(1+Input!$C$37/(100*12))),0)</f>
        <v>0</v>
      </c>
    </row>
    <row r="812" customFormat="false" ht="12.8" hidden="false" customHeight="false" outlineLevel="0" collapsed="false">
      <c r="A812" s="76" t="n">
        <v>808</v>
      </c>
      <c r="B812" s="77" t="n">
        <f aca="false">EOMONTH(Input!$C$7,A812)</f>
        <v>67511</v>
      </c>
      <c r="C812" s="76" t="n">
        <f aca="false">DATEDIF(Input!$C$23,$B812,"Y")</f>
        <v>107</v>
      </c>
      <c r="E812" s="78" t="n">
        <f aca="false">Salary_01!$E812*(Input!$C$36/100)</f>
        <v>0</v>
      </c>
      <c r="F812" s="78" t="n">
        <f aca="false">-1*Salary_01!$I812</f>
        <v>-0</v>
      </c>
      <c r="G812" s="78" t="n">
        <f aca="true">IF(AND($B812&gt;Input!$C$45,$B812&lt;Input!$C$25),PMT(Input!$C$37/(100*12),(OFFSET($A$4,MATCH(Input!$C$25,$B$4:$B$1004,1),0,1,1)-OFFSET($A$4,MATCH(Input!$C$45,$B$4:$B$620,1),0,1,1)),$J$4,-1*Input!$C$38,1),0)</f>
        <v>0</v>
      </c>
      <c r="H812" s="78" t="n">
        <f aca="false">IF($B812&lt;Input!$C$25,(($H811+$E812+$F812+$G812)*(1+Input!$C$37/(100*12))),0)</f>
        <v>0</v>
      </c>
    </row>
    <row r="813" customFormat="false" ht="12.8" hidden="false" customHeight="false" outlineLevel="0" collapsed="false">
      <c r="A813" s="76" t="n">
        <v>809</v>
      </c>
      <c r="B813" s="77" t="n">
        <f aca="false">EOMONTH(Input!$C$7,A813)</f>
        <v>67541</v>
      </c>
      <c r="C813" s="76" t="n">
        <f aca="false">DATEDIF(Input!$C$23,$B813,"Y")</f>
        <v>107</v>
      </c>
      <c r="E813" s="78" t="n">
        <f aca="false">Salary_01!$E813*(Input!$C$36/100)</f>
        <v>0</v>
      </c>
      <c r="F813" s="78" t="n">
        <f aca="false">-1*Salary_01!$I813</f>
        <v>-0</v>
      </c>
      <c r="G813" s="78" t="n">
        <f aca="true">IF(AND($B813&gt;Input!$C$45,$B813&lt;Input!$C$25),PMT(Input!$C$37/(100*12),(OFFSET($A$4,MATCH(Input!$C$25,$B$4:$B$1004,1),0,1,1)-OFFSET($A$4,MATCH(Input!$C$45,$B$4:$B$620,1),0,1,1)),$J$4,-1*Input!$C$38,1),0)</f>
        <v>0</v>
      </c>
      <c r="H813" s="78" t="n">
        <f aca="false">IF($B813&lt;Input!$C$25,(($H812+$E813+$F813+$G813)*(1+Input!$C$37/(100*12))),0)</f>
        <v>0</v>
      </c>
    </row>
    <row r="814" customFormat="false" ht="12.8" hidden="false" customHeight="false" outlineLevel="0" collapsed="false">
      <c r="A814" s="76" t="n">
        <v>810</v>
      </c>
      <c r="B814" s="77" t="n">
        <f aca="false">EOMONTH(Input!$C$7,A814)</f>
        <v>67572</v>
      </c>
      <c r="C814" s="76" t="n">
        <f aca="false">DATEDIF(Input!$C$23,$B814,"Y")</f>
        <v>107</v>
      </c>
      <c r="E814" s="78" t="n">
        <f aca="false">Salary_01!$E814*(Input!$C$36/100)</f>
        <v>0</v>
      </c>
      <c r="F814" s="78" t="n">
        <f aca="false">-1*Salary_01!$I814</f>
        <v>-0</v>
      </c>
      <c r="G814" s="78" t="n">
        <f aca="true">IF(AND($B814&gt;Input!$C$45,$B814&lt;Input!$C$25),PMT(Input!$C$37/(100*12),(OFFSET($A$4,MATCH(Input!$C$25,$B$4:$B$1004,1),0,1,1)-OFFSET($A$4,MATCH(Input!$C$45,$B$4:$B$620,1),0,1,1)),$J$4,-1*Input!$C$38,1),0)</f>
        <v>0</v>
      </c>
      <c r="H814" s="78" t="n">
        <f aca="false">IF($B814&lt;Input!$C$25,(($H813+$E814+$F814+$G814)*(1+Input!$C$37/(100*12))),0)</f>
        <v>0</v>
      </c>
    </row>
    <row r="815" customFormat="false" ht="12.8" hidden="false" customHeight="false" outlineLevel="0" collapsed="false">
      <c r="A815" s="76" t="n">
        <v>811</v>
      </c>
      <c r="B815" s="77" t="n">
        <f aca="false">EOMONTH(Input!$C$7,A815)</f>
        <v>67603</v>
      </c>
      <c r="C815" s="76" t="n">
        <f aca="false">DATEDIF(Input!$C$23,$B815,"Y")</f>
        <v>107</v>
      </c>
      <c r="E815" s="78" t="n">
        <f aca="false">Salary_01!$E815*(Input!$C$36/100)</f>
        <v>0</v>
      </c>
      <c r="F815" s="78" t="n">
        <f aca="false">-1*Salary_01!$I815</f>
        <v>-0</v>
      </c>
      <c r="G815" s="78" t="n">
        <f aca="true">IF(AND($B815&gt;Input!$C$45,$B815&lt;Input!$C$25),PMT(Input!$C$37/(100*12),(OFFSET($A$4,MATCH(Input!$C$25,$B$4:$B$1004,1),0,1,1)-OFFSET($A$4,MATCH(Input!$C$45,$B$4:$B$620,1),0,1,1)),$J$4,-1*Input!$C$38,1),0)</f>
        <v>0</v>
      </c>
      <c r="H815" s="78" t="n">
        <f aca="false">IF($B815&lt;Input!$C$25,(($H814+$E815+$F815+$G815)*(1+Input!$C$37/(100*12))),0)</f>
        <v>0</v>
      </c>
    </row>
    <row r="816" customFormat="false" ht="12.8" hidden="false" customHeight="false" outlineLevel="0" collapsed="false">
      <c r="A816" s="76" t="n">
        <v>812</v>
      </c>
      <c r="B816" s="77" t="n">
        <f aca="false">EOMONTH(Input!$C$7,A816)</f>
        <v>67631</v>
      </c>
      <c r="C816" s="76" t="n">
        <f aca="false">DATEDIF(Input!$C$23,$B816,"Y")</f>
        <v>107</v>
      </c>
      <c r="E816" s="78" t="n">
        <f aca="false">Salary_01!$E816*(Input!$C$36/100)</f>
        <v>0</v>
      </c>
      <c r="F816" s="78" t="n">
        <f aca="false">-1*Salary_01!$I816</f>
        <v>-0</v>
      </c>
      <c r="G816" s="78" t="n">
        <f aca="true">IF(AND($B816&gt;Input!$C$45,$B816&lt;Input!$C$25),PMT(Input!$C$37/(100*12),(OFFSET($A$4,MATCH(Input!$C$25,$B$4:$B$1004,1),0,1,1)-OFFSET($A$4,MATCH(Input!$C$45,$B$4:$B$620,1),0,1,1)),$J$4,-1*Input!$C$38,1),0)</f>
        <v>0</v>
      </c>
      <c r="H816" s="78" t="n">
        <f aca="false">IF($B816&lt;Input!$C$25,(($H815+$E816+$F816+$G816)*(1+Input!$C$37/(100*12))),0)</f>
        <v>0</v>
      </c>
    </row>
    <row r="817" customFormat="false" ht="12.8" hidden="false" customHeight="false" outlineLevel="0" collapsed="false">
      <c r="A817" s="76" t="n">
        <v>813</v>
      </c>
      <c r="B817" s="77" t="n">
        <f aca="false">EOMONTH(Input!$C$7,A817)</f>
        <v>67662</v>
      </c>
      <c r="C817" s="76" t="n">
        <f aca="false">DATEDIF(Input!$C$23,$B817,"Y")</f>
        <v>107</v>
      </c>
      <c r="E817" s="78" t="n">
        <f aca="false">Salary_01!$E817*(Input!$C$36/100)</f>
        <v>0</v>
      </c>
      <c r="F817" s="78" t="n">
        <f aca="false">-1*Salary_01!$I817</f>
        <v>-0</v>
      </c>
      <c r="G817" s="78" t="n">
        <f aca="true">IF(AND($B817&gt;Input!$C$45,$B817&lt;Input!$C$25),PMT(Input!$C$37/(100*12),(OFFSET($A$4,MATCH(Input!$C$25,$B$4:$B$1004,1),0,1,1)-OFFSET($A$4,MATCH(Input!$C$45,$B$4:$B$620,1),0,1,1)),$J$4,-1*Input!$C$38,1),0)</f>
        <v>0</v>
      </c>
      <c r="H817" s="78" t="n">
        <f aca="false">IF($B817&lt;Input!$C$25,(($H816+$E817+$F817+$G817)*(1+Input!$C$37/(100*12))),0)</f>
        <v>0</v>
      </c>
    </row>
    <row r="818" customFormat="false" ht="12.8" hidden="false" customHeight="false" outlineLevel="0" collapsed="false">
      <c r="A818" s="76" t="n">
        <v>814</v>
      </c>
      <c r="B818" s="77" t="n">
        <f aca="false">EOMONTH(Input!$C$7,A818)</f>
        <v>67692</v>
      </c>
      <c r="C818" s="76" t="n">
        <f aca="false">DATEDIF(Input!$C$23,$B818,"Y")</f>
        <v>107</v>
      </c>
      <c r="E818" s="78" t="n">
        <f aca="false">Salary_01!$E818*(Input!$C$36/100)</f>
        <v>0</v>
      </c>
      <c r="F818" s="78" t="n">
        <f aca="false">-1*Salary_01!$I818</f>
        <v>-0</v>
      </c>
      <c r="G818" s="78" t="n">
        <f aca="true">IF(AND($B818&gt;Input!$C$45,$B818&lt;Input!$C$25),PMT(Input!$C$37/(100*12),(OFFSET($A$4,MATCH(Input!$C$25,$B$4:$B$1004,1),0,1,1)-OFFSET($A$4,MATCH(Input!$C$45,$B$4:$B$620,1),0,1,1)),$J$4,-1*Input!$C$38,1),0)</f>
        <v>0</v>
      </c>
      <c r="H818" s="78" t="n">
        <f aca="false">IF($B818&lt;Input!$C$25,(($H817+$E818+$F818+$G818)*(1+Input!$C$37/(100*12))),0)</f>
        <v>0</v>
      </c>
    </row>
    <row r="819" customFormat="false" ht="12.8" hidden="false" customHeight="false" outlineLevel="0" collapsed="false">
      <c r="A819" s="76" t="n">
        <v>815</v>
      </c>
      <c r="B819" s="77" t="n">
        <f aca="false">EOMONTH(Input!$C$7,A819)</f>
        <v>67723</v>
      </c>
      <c r="C819" s="76" t="n">
        <f aca="false">DATEDIF(Input!$C$23,$B819,"Y")</f>
        <v>108</v>
      </c>
      <c r="E819" s="78" t="n">
        <f aca="false">Salary_01!$E819*(Input!$C$36/100)</f>
        <v>0</v>
      </c>
      <c r="F819" s="78" t="n">
        <f aca="false">-1*Salary_01!$I819</f>
        <v>-0</v>
      </c>
      <c r="G819" s="78" t="n">
        <f aca="true">IF(AND($B819&gt;Input!$C$45,$B819&lt;Input!$C$25),PMT(Input!$C$37/(100*12),(OFFSET($A$4,MATCH(Input!$C$25,$B$4:$B$1004,1),0,1,1)-OFFSET($A$4,MATCH(Input!$C$45,$B$4:$B$620,1),0,1,1)),$J$4,-1*Input!$C$38,1),0)</f>
        <v>0</v>
      </c>
      <c r="H819" s="78" t="n">
        <f aca="false">IF($B819&lt;Input!$C$25,(($H818+$E819+$F819+$G819)*(1+Input!$C$37/(100*12))),0)</f>
        <v>0</v>
      </c>
    </row>
    <row r="820" customFormat="false" ht="12.8" hidden="false" customHeight="false" outlineLevel="0" collapsed="false">
      <c r="A820" s="76" t="n">
        <v>816</v>
      </c>
      <c r="B820" s="77" t="n">
        <f aca="false">EOMONTH(Input!$C$7,A820)</f>
        <v>67753</v>
      </c>
      <c r="C820" s="76" t="n">
        <f aca="false">DATEDIF(Input!$C$23,$B820,"Y")</f>
        <v>108</v>
      </c>
      <c r="E820" s="78" t="n">
        <f aca="false">Salary_01!$E820*(Input!$C$36/100)</f>
        <v>0</v>
      </c>
      <c r="F820" s="78" t="n">
        <f aca="false">-1*Salary_01!$I820</f>
        <v>-0</v>
      </c>
      <c r="G820" s="78" t="n">
        <f aca="true">IF(AND($B820&gt;Input!$C$45,$B820&lt;Input!$C$25),PMT(Input!$C$37/(100*12),(OFFSET($A$4,MATCH(Input!$C$25,$B$4:$B$1004,1),0,1,1)-OFFSET($A$4,MATCH(Input!$C$45,$B$4:$B$620,1),0,1,1)),$J$4,-1*Input!$C$38,1),0)</f>
        <v>0</v>
      </c>
      <c r="H820" s="78" t="n">
        <f aca="false">IF($B820&lt;Input!$C$25,(($H819+$E820+$F820+$G820)*(1+Input!$C$37/(100*12))),0)</f>
        <v>0</v>
      </c>
    </row>
    <row r="821" customFormat="false" ht="12.8" hidden="false" customHeight="false" outlineLevel="0" collapsed="false">
      <c r="A821" s="76" t="n">
        <v>817</v>
      </c>
      <c r="B821" s="77" t="n">
        <f aca="false">EOMONTH(Input!$C$7,A821)</f>
        <v>67784</v>
      </c>
      <c r="C821" s="76" t="n">
        <f aca="false">DATEDIF(Input!$C$23,$B821,"Y")</f>
        <v>108</v>
      </c>
      <c r="E821" s="78" t="n">
        <f aca="false">Salary_01!$E821*(Input!$C$36/100)</f>
        <v>0</v>
      </c>
      <c r="F821" s="78" t="n">
        <f aca="false">-1*Salary_01!$I821</f>
        <v>-0</v>
      </c>
      <c r="G821" s="78" t="n">
        <f aca="true">IF(AND($B821&gt;Input!$C$45,$B821&lt;Input!$C$25),PMT(Input!$C$37/(100*12),(OFFSET($A$4,MATCH(Input!$C$25,$B$4:$B$1004,1),0,1,1)-OFFSET($A$4,MATCH(Input!$C$45,$B$4:$B$620,1),0,1,1)),$J$4,-1*Input!$C$38,1),0)</f>
        <v>0</v>
      </c>
      <c r="H821" s="78" t="n">
        <f aca="false">IF($B821&lt;Input!$C$25,(($H820+$E821+$F821+$G821)*(1+Input!$C$37/(100*12))),0)</f>
        <v>0</v>
      </c>
    </row>
    <row r="822" customFormat="false" ht="12.8" hidden="false" customHeight="false" outlineLevel="0" collapsed="false">
      <c r="A822" s="76" t="n">
        <v>818</v>
      </c>
      <c r="B822" s="77" t="n">
        <f aca="false">EOMONTH(Input!$C$7,A822)</f>
        <v>67815</v>
      </c>
      <c r="C822" s="76" t="n">
        <f aca="false">DATEDIF(Input!$C$23,$B822,"Y")</f>
        <v>108</v>
      </c>
      <c r="E822" s="78" t="n">
        <f aca="false">Salary_01!$E822*(Input!$C$36/100)</f>
        <v>0</v>
      </c>
      <c r="F822" s="78" t="n">
        <f aca="false">-1*Salary_01!$I822</f>
        <v>-0</v>
      </c>
      <c r="G822" s="78" t="n">
        <f aca="true">IF(AND($B822&gt;Input!$C$45,$B822&lt;Input!$C$25),PMT(Input!$C$37/(100*12),(OFFSET($A$4,MATCH(Input!$C$25,$B$4:$B$1004,1),0,1,1)-OFFSET($A$4,MATCH(Input!$C$45,$B$4:$B$620,1),0,1,1)),$J$4,-1*Input!$C$38,1),0)</f>
        <v>0</v>
      </c>
      <c r="H822" s="78" t="n">
        <f aca="false">IF($B822&lt;Input!$C$25,(($H821+$E822+$F822+$G822)*(1+Input!$C$37/(100*12))),0)</f>
        <v>0</v>
      </c>
    </row>
    <row r="823" customFormat="false" ht="12.8" hidden="false" customHeight="false" outlineLevel="0" collapsed="false">
      <c r="A823" s="76" t="n">
        <v>819</v>
      </c>
      <c r="B823" s="77" t="n">
        <f aca="false">EOMONTH(Input!$C$7,A823)</f>
        <v>67845</v>
      </c>
      <c r="C823" s="76" t="n">
        <f aca="false">DATEDIF(Input!$C$23,$B823,"Y")</f>
        <v>108</v>
      </c>
      <c r="E823" s="78" t="n">
        <f aca="false">Salary_01!$E823*(Input!$C$36/100)</f>
        <v>0</v>
      </c>
      <c r="F823" s="78" t="n">
        <f aca="false">-1*Salary_01!$I823</f>
        <v>-0</v>
      </c>
      <c r="G823" s="78" t="n">
        <f aca="true">IF(AND($B823&gt;Input!$C$45,$B823&lt;Input!$C$25),PMT(Input!$C$37/(100*12),(OFFSET($A$4,MATCH(Input!$C$25,$B$4:$B$1004,1),0,1,1)-OFFSET($A$4,MATCH(Input!$C$45,$B$4:$B$620,1),0,1,1)),$J$4,-1*Input!$C$38,1),0)</f>
        <v>0</v>
      </c>
      <c r="H823" s="78" t="n">
        <f aca="false">IF($B823&lt;Input!$C$25,(($H822+$E823+$F823+$G823)*(1+Input!$C$37/(100*12))),0)</f>
        <v>0</v>
      </c>
    </row>
    <row r="824" customFormat="false" ht="12.8" hidden="false" customHeight="false" outlineLevel="0" collapsed="false">
      <c r="A824" s="76" t="n">
        <v>820</v>
      </c>
      <c r="B824" s="77" t="n">
        <f aca="false">EOMONTH(Input!$C$7,A824)</f>
        <v>67876</v>
      </c>
      <c r="C824" s="76" t="n">
        <f aca="false">DATEDIF(Input!$C$23,$B824,"Y")</f>
        <v>108</v>
      </c>
      <c r="E824" s="78" t="n">
        <f aca="false">Salary_01!$E824*(Input!$C$36/100)</f>
        <v>0</v>
      </c>
      <c r="F824" s="78" t="n">
        <f aca="false">-1*Salary_01!$I824</f>
        <v>-0</v>
      </c>
      <c r="G824" s="78" t="n">
        <f aca="true">IF(AND($B824&gt;Input!$C$45,$B824&lt;Input!$C$25),PMT(Input!$C$37/(100*12),(OFFSET($A$4,MATCH(Input!$C$25,$B$4:$B$1004,1),0,1,1)-OFFSET($A$4,MATCH(Input!$C$45,$B$4:$B$620,1),0,1,1)),$J$4,-1*Input!$C$38,1),0)</f>
        <v>0</v>
      </c>
      <c r="H824" s="78" t="n">
        <f aca="false">IF($B824&lt;Input!$C$25,(($H823+$E824+$F824+$G824)*(1+Input!$C$37/(100*12))),0)</f>
        <v>0</v>
      </c>
    </row>
    <row r="825" customFormat="false" ht="12.8" hidden="false" customHeight="false" outlineLevel="0" collapsed="false">
      <c r="A825" s="76" t="n">
        <v>821</v>
      </c>
      <c r="B825" s="77" t="n">
        <f aca="false">EOMONTH(Input!$C$7,A825)</f>
        <v>67906</v>
      </c>
      <c r="C825" s="76" t="n">
        <f aca="false">DATEDIF(Input!$C$23,$B825,"Y")</f>
        <v>108</v>
      </c>
      <c r="E825" s="78" t="n">
        <f aca="false">Salary_01!$E825*(Input!$C$36/100)</f>
        <v>0</v>
      </c>
      <c r="F825" s="78" t="n">
        <f aca="false">-1*Salary_01!$I825</f>
        <v>-0</v>
      </c>
      <c r="G825" s="78" t="n">
        <f aca="true">IF(AND($B825&gt;Input!$C$45,$B825&lt;Input!$C$25),PMT(Input!$C$37/(100*12),(OFFSET($A$4,MATCH(Input!$C$25,$B$4:$B$1004,1),0,1,1)-OFFSET($A$4,MATCH(Input!$C$45,$B$4:$B$620,1),0,1,1)),$J$4,-1*Input!$C$38,1),0)</f>
        <v>0</v>
      </c>
      <c r="H825" s="78" t="n">
        <f aca="false">IF($B825&lt;Input!$C$25,(($H824+$E825+$F825+$G825)*(1+Input!$C$37/(100*12))),0)</f>
        <v>0</v>
      </c>
    </row>
    <row r="826" customFormat="false" ht="12.8" hidden="false" customHeight="false" outlineLevel="0" collapsed="false">
      <c r="A826" s="76" t="n">
        <v>822</v>
      </c>
      <c r="B826" s="77" t="n">
        <f aca="false">EOMONTH(Input!$C$7,A826)</f>
        <v>67937</v>
      </c>
      <c r="C826" s="76" t="n">
        <f aca="false">DATEDIF(Input!$C$23,$B826,"Y")</f>
        <v>108</v>
      </c>
      <c r="E826" s="78" t="n">
        <f aca="false">Salary_01!$E826*(Input!$C$36/100)</f>
        <v>0</v>
      </c>
      <c r="F826" s="78" t="n">
        <f aca="false">-1*Salary_01!$I826</f>
        <v>-0</v>
      </c>
      <c r="G826" s="78" t="n">
        <f aca="true">IF(AND($B826&gt;Input!$C$45,$B826&lt;Input!$C$25),PMT(Input!$C$37/(100*12),(OFFSET($A$4,MATCH(Input!$C$25,$B$4:$B$1004,1),0,1,1)-OFFSET($A$4,MATCH(Input!$C$45,$B$4:$B$620,1),0,1,1)),$J$4,-1*Input!$C$38,1),0)</f>
        <v>0</v>
      </c>
      <c r="H826" s="78" t="n">
        <f aca="false">IF($B826&lt;Input!$C$25,(($H825+$E826+$F826+$G826)*(1+Input!$C$37/(100*12))),0)</f>
        <v>0</v>
      </c>
    </row>
    <row r="827" customFormat="false" ht="12.8" hidden="false" customHeight="false" outlineLevel="0" collapsed="false">
      <c r="A827" s="76" t="n">
        <v>823</v>
      </c>
      <c r="B827" s="77" t="n">
        <f aca="false">EOMONTH(Input!$C$7,A827)</f>
        <v>67968</v>
      </c>
      <c r="C827" s="76" t="n">
        <f aca="false">DATEDIF(Input!$C$23,$B827,"Y")</f>
        <v>108</v>
      </c>
      <c r="E827" s="78" t="n">
        <f aca="false">Salary_01!$E827*(Input!$C$36/100)</f>
        <v>0</v>
      </c>
      <c r="F827" s="78" t="n">
        <f aca="false">-1*Salary_01!$I827</f>
        <v>-0</v>
      </c>
      <c r="G827" s="78" t="n">
        <f aca="true">IF(AND($B827&gt;Input!$C$45,$B827&lt;Input!$C$25),PMT(Input!$C$37/(100*12),(OFFSET($A$4,MATCH(Input!$C$25,$B$4:$B$1004,1),0,1,1)-OFFSET($A$4,MATCH(Input!$C$45,$B$4:$B$620,1),0,1,1)),$J$4,-1*Input!$C$38,1),0)</f>
        <v>0</v>
      </c>
      <c r="H827" s="78" t="n">
        <f aca="false">IF($B827&lt;Input!$C$25,(($H826+$E827+$F827+$G827)*(1+Input!$C$37/(100*12))),0)</f>
        <v>0</v>
      </c>
    </row>
    <row r="828" customFormat="false" ht="12.8" hidden="false" customHeight="false" outlineLevel="0" collapsed="false">
      <c r="A828" s="76" t="n">
        <v>824</v>
      </c>
      <c r="B828" s="77" t="n">
        <f aca="false">EOMONTH(Input!$C$7,A828)</f>
        <v>67996</v>
      </c>
      <c r="C828" s="76" t="n">
        <f aca="false">DATEDIF(Input!$C$23,$B828,"Y")</f>
        <v>108</v>
      </c>
      <c r="E828" s="78" t="n">
        <f aca="false">Salary_01!$E828*(Input!$C$36/100)</f>
        <v>0</v>
      </c>
      <c r="F828" s="78" t="n">
        <f aca="false">-1*Salary_01!$I828</f>
        <v>-0</v>
      </c>
      <c r="G828" s="78" t="n">
        <f aca="true">IF(AND($B828&gt;Input!$C$45,$B828&lt;Input!$C$25),PMT(Input!$C$37/(100*12),(OFFSET($A$4,MATCH(Input!$C$25,$B$4:$B$1004,1),0,1,1)-OFFSET($A$4,MATCH(Input!$C$45,$B$4:$B$620,1),0,1,1)),$J$4,-1*Input!$C$38,1),0)</f>
        <v>0</v>
      </c>
      <c r="H828" s="78" t="n">
        <f aca="false">IF($B828&lt;Input!$C$25,(($H827+$E828+$F828+$G828)*(1+Input!$C$37/(100*12))),0)</f>
        <v>0</v>
      </c>
    </row>
    <row r="829" customFormat="false" ht="12.8" hidden="false" customHeight="false" outlineLevel="0" collapsed="false">
      <c r="A829" s="76" t="n">
        <v>825</v>
      </c>
      <c r="B829" s="77" t="n">
        <f aca="false">EOMONTH(Input!$C$7,A829)</f>
        <v>68027</v>
      </c>
      <c r="C829" s="76" t="n">
        <f aca="false">DATEDIF(Input!$C$23,$B829,"Y")</f>
        <v>108</v>
      </c>
      <c r="E829" s="78" t="n">
        <f aca="false">Salary_01!$E829*(Input!$C$36/100)</f>
        <v>0</v>
      </c>
      <c r="F829" s="78" t="n">
        <f aca="false">-1*Salary_01!$I829</f>
        <v>-0</v>
      </c>
      <c r="G829" s="78" t="n">
        <f aca="true">IF(AND($B829&gt;Input!$C$45,$B829&lt;Input!$C$25),PMT(Input!$C$37/(100*12),(OFFSET($A$4,MATCH(Input!$C$25,$B$4:$B$1004,1),0,1,1)-OFFSET($A$4,MATCH(Input!$C$45,$B$4:$B$620,1),0,1,1)),$J$4,-1*Input!$C$38,1),0)</f>
        <v>0</v>
      </c>
      <c r="H829" s="78" t="n">
        <f aca="false">IF($B829&lt;Input!$C$25,(($H828+$E829+$F829+$G829)*(1+Input!$C$37/(100*12))),0)</f>
        <v>0</v>
      </c>
    </row>
    <row r="830" customFormat="false" ht="12.8" hidden="false" customHeight="false" outlineLevel="0" collapsed="false">
      <c r="A830" s="76" t="n">
        <v>826</v>
      </c>
      <c r="B830" s="77" t="n">
        <f aca="false">EOMONTH(Input!$C$7,A830)</f>
        <v>68057</v>
      </c>
      <c r="C830" s="76" t="n">
        <f aca="false">DATEDIF(Input!$C$23,$B830,"Y")</f>
        <v>108</v>
      </c>
      <c r="E830" s="78" t="n">
        <f aca="false">Salary_01!$E830*(Input!$C$36/100)</f>
        <v>0</v>
      </c>
      <c r="F830" s="78" t="n">
        <f aca="false">-1*Salary_01!$I830</f>
        <v>-0</v>
      </c>
      <c r="G830" s="78" t="n">
        <f aca="true">IF(AND($B830&gt;Input!$C$45,$B830&lt;Input!$C$25),PMT(Input!$C$37/(100*12),(OFFSET($A$4,MATCH(Input!$C$25,$B$4:$B$1004,1),0,1,1)-OFFSET($A$4,MATCH(Input!$C$45,$B$4:$B$620,1),0,1,1)),$J$4,-1*Input!$C$38,1),0)</f>
        <v>0</v>
      </c>
      <c r="H830" s="78" t="n">
        <f aca="false">IF($B830&lt;Input!$C$25,(($H829+$E830+$F830+$G830)*(1+Input!$C$37/(100*12))),0)</f>
        <v>0</v>
      </c>
    </row>
    <row r="831" customFormat="false" ht="12.8" hidden="false" customHeight="false" outlineLevel="0" collapsed="false">
      <c r="A831" s="76" t="n">
        <v>827</v>
      </c>
      <c r="B831" s="77" t="n">
        <f aca="false">EOMONTH(Input!$C$7,A831)</f>
        <v>68088</v>
      </c>
      <c r="C831" s="76" t="n">
        <f aca="false">DATEDIF(Input!$C$23,$B831,"Y")</f>
        <v>109</v>
      </c>
      <c r="E831" s="78" t="n">
        <f aca="false">Salary_01!$E831*(Input!$C$36/100)</f>
        <v>0</v>
      </c>
      <c r="F831" s="78" t="n">
        <f aca="false">-1*Salary_01!$I831</f>
        <v>-0</v>
      </c>
      <c r="G831" s="78" t="n">
        <f aca="true">IF(AND($B831&gt;Input!$C$45,$B831&lt;Input!$C$25),PMT(Input!$C$37/(100*12),(OFFSET($A$4,MATCH(Input!$C$25,$B$4:$B$1004,1),0,1,1)-OFFSET($A$4,MATCH(Input!$C$45,$B$4:$B$620,1),0,1,1)),$J$4,-1*Input!$C$38,1),0)</f>
        <v>0</v>
      </c>
      <c r="H831" s="78" t="n">
        <f aca="false">IF($B831&lt;Input!$C$25,(($H830+$E831+$F831+$G831)*(1+Input!$C$37/(100*12))),0)</f>
        <v>0</v>
      </c>
    </row>
    <row r="832" customFormat="false" ht="12.8" hidden="false" customHeight="false" outlineLevel="0" collapsed="false">
      <c r="A832" s="76" t="n">
        <v>828</v>
      </c>
      <c r="B832" s="77" t="n">
        <f aca="false">EOMONTH(Input!$C$7,A832)</f>
        <v>68118</v>
      </c>
      <c r="C832" s="76" t="n">
        <f aca="false">DATEDIF(Input!$C$23,$B832,"Y")</f>
        <v>109</v>
      </c>
      <c r="E832" s="78" t="n">
        <f aca="false">Salary_01!$E832*(Input!$C$36/100)</f>
        <v>0</v>
      </c>
      <c r="F832" s="78" t="n">
        <f aca="false">-1*Salary_01!$I832</f>
        <v>-0</v>
      </c>
      <c r="G832" s="78" t="n">
        <f aca="true">IF(AND($B832&gt;Input!$C$45,$B832&lt;Input!$C$25),PMT(Input!$C$37/(100*12),(OFFSET($A$4,MATCH(Input!$C$25,$B$4:$B$1004,1),0,1,1)-OFFSET($A$4,MATCH(Input!$C$45,$B$4:$B$620,1),0,1,1)),$J$4,-1*Input!$C$38,1),0)</f>
        <v>0</v>
      </c>
      <c r="H832" s="78" t="n">
        <f aca="false">IF($B832&lt;Input!$C$25,(($H831+$E832+$F832+$G832)*(1+Input!$C$37/(100*12))),0)</f>
        <v>0</v>
      </c>
    </row>
    <row r="833" customFormat="false" ht="12.8" hidden="false" customHeight="false" outlineLevel="0" collapsed="false">
      <c r="A833" s="76" t="n">
        <v>829</v>
      </c>
      <c r="B833" s="77" t="n">
        <f aca="false">EOMONTH(Input!$C$7,A833)</f>
        <v>68149</v>
      </c>
      <c r="C833" s="76" t="n">
        <f aca="false">DATEDIF(Input!$C$23,$B833,"Y")</f>
        <v>109</v>
      </c>
      <c r="E833" s="78" t="n">
        <f aca="false">Salary_01!$E833*(Input!$C$36/100)</f>
        <v>0</v>
      </c>
      <c r="F833" s="78" t="n">
        <f aca="false">-1*Salary_01!$I833</f>
        <v>-0</v>
      </c>
      <c r="G833" s="78" t="n">
        <f aca="true">IF(AND($B833&gt;Input!$C$45,$B833&lt;Input!$C$25),PMT(Input!$C$37/(100*12),(OFFSET($A$4,MATCH(Input!$C$25,$B$4:$B$1004,1),0,1,1)-OFFSET($A$4,MATCH(Input!$C$45,$B$4:$B$620,1),0,1,1)),$J$4,-1*Input!$C$38,1),0)</f>
        <v>0</v>
      </c>
      <c r="H833" s="78" t="n">
        <f aca="false">IF($B833&lt;Input!$C$25,(($H832+$E833+$F833+$G833)*(1+Input!$C$37/(100*12))),0)</f>
        <v>0</v>
      </c>
    </row>
    <row r="834" customFormat="false" ht="12.8" hidden="false" customHeight="false" outlineLevel="0" collapsed="false">
      <c r="A834" s="76" t="n">
        <v>830</v>
      </c>
      <c r="B834" s="77" t="n">
        <f aca="false">EOMONTH(Input!$C$7,A834)</f>
        <v>68180</v>
      </c>
      <c r="C834" s="76" t="n">
        <f aca="false">DATEDIF(Input!$C$23,$B834,"Y")</f>
        <v>109</v>
      </c>
      <c r="E834" s="78" t="n">
        <f aca="false">Salary_01!$E834*(Input!$C$36/100)</f>
        <v>0</v>
      </c>
      <c r="F834" s="78" t="n">
        <f aca="false">-1*Salary_01!$I834</f>
        <v>-0</v>
      </c>
      <c r="G834" s="78" t="n">
        <f aca="true">IF(AND($B834&gt;Input!$C$45,$B834&lt;Input!$C$25),PMT(Input!$C$37/(100*12),(OFFSET($A$4,MATCH(Input!$C$25,$B$4:$B$1004,1),0,1,1)-OFFSET($A$4,MATCH(Input!$C$45,$B$4:$B$620,1),0,1,1)),$J$4,-1*Input!$C$38,1),0)</f>
        <v>0</v>
      </c>
      <c r="H834" s="78" t="n">
        <f aca="false">IF($B834&lt;Input!$C$25,(($H833+$E834+$F834+$G834)*(1+Input!$C$37/(100*12))),0)</f>
        <v>0</v>
      </c>
    </row>
    <row r="835" customFormat="false" ht="12.8" hidden="false" customHeight="false" outlineLevel="0" collapsed="false">
      <c r="A835" s="76" t="n">
        <v>831</v>
      </c>
      <c r="B835" s="77" t="n">
        <f aca="false">EOMONTH(Input!$C$7,A835)</f>
        <v>68210</v>
      </c>
      <c r="C835" s="76" t="n">
        <f aca="false">DATEDIF(Input!$C$23,$B835,"Y")</f>
        <v>109</v>
      </c>
      <c r="E835" s="78" t="n">
        <f aca="false">Salary_01!$E835*(Input!$C$36/100)</f>
        <v>0</v>
      </c>
      <c r="F835" s="78" t="n">
        <f aca="false">-1*Salary_01!$I835</f>
        <v>-0</v>
      </c>
      <c r="G835" s="78" t="n">
        <f aca="true">IF(AND($B835&gt;Input!$C$45,$B835&lt;Input!$C$25),PMT(Input!$C$37/(100*12),(OFFSET($A$4,MATCH(Input!$C$25,$B$4:$B$1004,1),0,1,1)-OFFSET($A$4,MATCH(Input!$C$45,$B$4:$B$620,1),0,1,1)),$J$4,-1*Input!$C$38,1),0)</f>
        <v>0</v>
      </c>
      <c r="H835" s="78" t="n">
        <f aca="false">IF($B835&lt;Input!$C$25,(($H834+$E835+$F835+$G835)*(1+Input!$C$37/(100*12))),0)</f>
        <v>0</v>
      </c>
    </row>
    <row r="836" customFormat="false" ht="12.8" hidden="false" customHeight="false" outlineLevel="0" collapsed="false">
      <c r="A836" s="76" t="n">
        <v>832</v>
      </c>
      <c r="B836" s="77" t="n">
        <f aca="false">EOMONTH(Input!$C$7,A836)</f>
        <v>68241</v>
      </c>
      <c r="C836" s="76" t="n">
        <f aca="false">DATEDIF(Input!$C$23,$B836,"Y")</f>
        <v>109</v>
      </c>
      <c r="E836" s="78" t="n">
        <f aca="false">Salary_01!$E836*(Input!$C$36/100)</f>
        <v>0</v>
      </c>
      <c r="F836" s="78" t="n">
        <f aca="false">-1*Salary_01!$I836</f>
        <v>-0</v>
      </c>
      <c r="G836" s="78" t="n">
        <f aca="true">IF(AND($B836&gt;Input!$C$45,$B836&lt;Input!$C$25),PMT(Input!$C$37/(100*12),(OFFSET($A$4,MATCH(Input!$C$25,$B$4:$B$1004,1),0,1,1)-OFFSET($A$4,MATCH(Input!$C$45,$B$4:$B$620,1),0,1,1)),$J$4,-1*Input!$C$38,1),0)</f>
        <v>0</v>
      </c>
      <c r="H836" s="78" t="n">
        <f aca="false">IF($B836&lt;Input!$C$25,(($H835+$E836+$F836+$G836)*(1+Input!$C$37/(100*12))),0)</f>
        <v>0</v>
      </c>
    </row>
    <row r="837" customFormat="false" ht="12.8" hidden="false" customHeight="false" outlineLevel="0" collapsed="false">
      <c r="A837" s="76" t="n">
        <v>833</v>
      </c>
      <c r="B837" s="77" t="n">
        <f aca="false">EOMONTH(Input!$C$7,A837)</f>
        <v>68271</v>
      </c>
      <c r="C837" s="76" t="n">
        <f aca="false">DATEDIF(Input!$C$23,$B837,"Y")</f>
        <v>109</v>
      </c>
      <c r="E837" s="78" t="n">
        <f aca="false">Salary_01!$E837*(Input!$C$36/100)</f>
        <v>0</v>
      </c>
      <c r="F837" s="78" t="n">
        <f aca="false">-1*Salary_01!$I837</f>
        <v>-0</v>
      </c>
      <c r="G837" s="78" t="n">
        <f aca="true">IF(AND($B837&gt;Input!$C$45,$B837&lt;Input!$C$25),PMT(Input!$C$37/(100*12),(OFFSET($A$4,MATCH(Input!$C$25,$B$4:$B$1004,1),0,1,1)-OFFSET($A$4,MATCH(Input!$C$45,$B$4:$B$620,1),0,1,1)),$J$4,-1*Input!$C$38,1),0)</f>
        <v>0</v>
      </c>
      <c r="H837" s="78" t="n">
        <f aca="false">IF($B837&lt;Input!$C$25,(($H836+$E837+$F837+$G837)*(1+Input!$C$37/(100*12))),0)</f>
        <v>0</v>
      </c>
    </row>
    <row r="838" customFormat="false" ht="12.8" hidden="false" customHeight="false" outlineLevel="0" collapsed="false">
      <c r="A838" s="76" t="n">
        <v>834</v>
      </c>
      <c r="B838" s="77" t="n">
        <f aca="false">EOMONTH(Input!$C$7,A838)</f>
        <v>68302</v>
      </c>
      <c r="C838" s="76" t="n">
        <f aca="false">DATEDIF(Input!$C$23,$B838,"Y")</f>
        <v>109</v>
      </c>
      <c r="E838" s="78" t="n">
        <f aca="false">Salary_01!$E838*(Input!$C$36/100)</f>
        <v>0</v>
      </c>
      <c r="F838" s="78" t="n">
        <f aca="false">-1*Salary_01!$I838</f>
        <v>-0</v>
      </c>
      <c r="G838" s="78" t="n">
        <f aca="true">IF(AND($B838&gt;Input!$C$45,$B838&lt;Input!$C$25),PMT(Input!$C$37/(100*12),(OFFSET($A$4,MATCH(Input!$C$25,$B$4:$B$1004,1),0,1,1)-OFFSET($A$4,MATCH(Input!$C$45,$B$4:$B$620,1),0,1,1)),$J$4,-1*Input!$C$38,1),0)</f>
        <v>0</v>
      </c>
      <c r="H838" s="78" t="n">
        <f aca="false">IF($B838&lt;Input!$C$25,(($H837+$E838+$F838+$G838)*(1+Input!$C$37/(100*12))),0)</f>
        <v>0</v>
      </c>
    </row>
    <row r="839" customFormat="false" ht="12.8" hidden="false" customHeight="false" outlineLevel="0" collapsed="false">
      <c r="A839" s="76" t="n">
        <v>835</v>
      </c>
      <c r="B839" s="77" t="n">
        <f aca="false">EOMONTH(Input!$C$7,A839)</f>
        <v>68333</v>
      </c>
      <c r="C839" s="76" t="n">
        <f aca="false">DATEDIF(Input!$C$23,$B839,"Y")</f>
        <v>109</v>
      </c>
      <c r="E839" s="78" t="n">
        <f aca="false">Salary_01!$E839*(Input!$C$36/100)</f>
        <v>0</v>
      </c>
      <c r="F839" s="78" t="n">
        <f aca="false">-1*Salary_01!$I839</f>
        <v>-0</v>
      </c>
      <c r="G839" s="78" t="n">
        <f aca="true">IF(AND($B839&gt;Input!$C$45,$B839&lt;Input!$C$25),PMT(Input!$C$37/(100*12),(OFFSET($A$4,MATCH(Input!$C$25,$B$4:$B$1004,1),0,1,1)-OFFSET($A$4,MATCH(Input!$C$45,$B$4:$B$620,1),0,1,1)),$J$4,-1*Input!$C$38,1),0)</f>
        <v>0</v>
      </c>
      <c r="H839" s="78" t="n">
        <f aca="false">IF($B839&lt;Input!$C$25,(($H838+$E839+$F839+$G839)*(1+Input!$C$37/(100*12))),0)</f>
        <v>0</v>
      </c>
    </row>
    <row r="840" customFormat="false" ht="12.8" hidden="false" customHeight="false" outlineLevel="0" collapsed="false">
      <c r="A840" s="76" t="n">
        <v>836</v>
      </c>
      <c r="B840" s="77" t="n">
        <f aca="false">EOMONTH(Input!$C$7,A840)</f>
        <v>68361</v>
      </c>
      <c r="C840" s="76" t="n">
        <f aca="false">DATEDIF(Input!$C$23,$B840,"Y")</f>
        <v>109</v>
      </c>
      <c r="E840" s="78" t="n">
        <f aca="false">Salary_01!$E840*(Input!$C$36/100)</f>
        <v>0</v>
      </c>
      <c r="F840" s="78" t="n">
        <f aca="false">-1*Salary_01!$I840</f>
        <v>-0</v>
      </c>
      <c r="G840" s="78" t="n">
        <f aca="true">IF(AND($B840&gt;Input!$C$45,$B840&lt;Input!$C$25),PMT(Input!$C$37/(100*12),(OFFSET($A$4,MATCH(Input!$C$25,$B$4:$B$1004,1),0,1,1)-OFFSET($A$4,MATCH(Input!$C$45,$B$4:$B$620,1),0,1,1)),$J$4,-1*Input!$C$38,1),0)</f>
        <v>0</v>
      </c>
      <c r="H840" s="78" t="n">
        <f aca="false">IF($B840&lt;Input!$C$25,(($H839+$E840+$F840+$G840)*(1+Input!$C$37/(100*12))),0)</f>
        <v>0</v>
      </c>
    </row>
    <row r="841" customFormat="false" ht="12.8" hidden="false" customHeight="false" outlineLevel="0" collapsed="false">
      <c r="A841" s="76" t="n">
        <v>837</v>
      </c>
      <c r="B841" s="77" t="n">
        <f aca="false">EOMONTH(Input!$C$7,A841)</f>
        <v>68392</v>
      </c>
      <c r="C841" s="76" t="n">
        <f aca="false">DATEDIF(Input!$C$23,$B841,"Y")</f>
        <v>109</v>
      </c>
      <c r="E841" s="78" t="n">
        <f aca="false">Salary_01!$E841*(Input!$C$36/100)</f>
        <v>0</v>
      </c>
      <c r="F841" s="78" t="n">
        <f aca="false">-1*Salary_01!$I841</f>
        <v>-0</v>
      </c>
      <c r="G841" s="78" t="n">
        <f aca="true">IF(AND($B841&gt;Input!$C$45,$B841&lt;Input!$C$25),PMT(Input!$C$37/(100*12),(OFFSET($A$4,MATCH(Input!$C$25,$B$4:$B$1004,1),0,1,1)-OFFSET($A$4,MATCH(Input!$C$45,$B$4:$B$620,1),0,1,1)),$J$4,-1*Input!$C$38,1),0)</f>
        <v>0</v>
      </c>
      <c r="H841" s="78" t="n">
        <f aca="false">IF($B841&lt;Input!$C$25,(($H840+$E841+$F841+$G841)*(1+Input!$C$37/(100*12))),0)</f>
        <v>0</v>
      </c>
    </row>
    <row r="842" customFormat="false" ht="12.8" hidden="false" customHeight="false" outlineLevel="0" collapsed="false">
      <c r="A842" s="76" t="n">
        <v>838</v>
      </c>
      <c r="B842" s="77" t="n">
        <f aca="false">EOMONTH(Input!$C$7,A842)</f>
        <v>68422</v>
      </c>
      <c r="C842" s="76" t="n">
        <f aca="false">DATEDIF(Input!$C$23,$B842,"Y")</f>
        <v>109</v>
      </c>
      <c r="E842" s="78" t="n">
        <f aca="false">Salary_01!$E842*(Input!$C$36/100)</f>
        <v>0</v>
      </c>
      <c r="F842" s="78" t="n">
        <f aca="false">-1*Salary_01!$I842</f>
        <v>-0</v>
      </c>
      <c r="G842" s="78" t="n">
        <f aca="true">IF(AND($B842&gt;Input!$C$45,$B842&lt;Input!$C$25),PMT(Input!$C$37/(100*12),(OFFSET($A$4,MATCH(Input!$C$25,$B$4:$B$1004,1),0,1,1)-OFFSET($A$4,MATCH(Input!$C$45,$B$4:$B$620,1),0,1,1)),$J$4,-1*Input!$C$38,1),0)</f>
        <v>0</v>
      </c>
      <c r="H842" s="78" t="n">
        <f aca="false">IF($B842&lt;Input!$C$25,(($H841+$E842+$F842+$G842)*(1+Input!$C$37/(100*12))),0)</f>
        <v>0</v>
      </c>
    </row>
    <row r="843" customFormat="false" ht="12.8" hidden="false" customHeight="false" outlineLevel="0" collapsed="false">
      <c r="A843" s="76" t="n">
        <v>839</v>
      </c>
      <c r="B843" s="77" t="n">
        <f aca="false">EOMONTH(Input!$C$7,A843)</f>
        <v>68453</v>
      </c>
      <c r="C843" s="76" t="n">
        <f aca="false">DATEDIF(Input!$C$23,$B843,"Y")</f>
        <v>110</v>
      </c>
      <c r="E843" s="78" t="n">
        <f aca="false">Salary_01!$E843*(Input!$C$36/100)</f>
        <v>0</v>
      </c>
      <c r="F843" s="78" t="n">
        <f aca="false">-1*Salary_01!$I843</f>
        <v>-0</v>
      </c>
      <c r="G843" s="78" t="n">
        <f aca="true">IF(AND($B843&gt;Input!$C$45,$B843&lt;Input!$C$25),PMT(Input!$C$37/(100*12),(OFFSET($A$4,MATCH(Input!$C$25,$B$4:$B$1004,1),0,1,1)-OFFSET($A$4,MATCH(Input!$C$45,$B$4:$B$620,1),0,1,1)),$J$4,-1*Input!$C$38,1),0)</f>
        <v>0</v>
      </c>
      <c r="H843" s="78" t="n">
        <f aca="false">IF($B843&lt;Input!$C$25,(($H842+$E843+$F843+$G843)*(1+Input!$C$37/(100*12))),0)</f>
        <v>0</v>
      </c>
    </row>
    <row r="844" customFormat="false" ht="12.8" hidden="false" customHeight="false" outlineLevel="0" collapsed="false">
      <c r="A844" s="76" t="n">
        <v>840</v>
      </c>
      <c r="B844" s="77" t="n">
        <f aca="false">EOMONTH(Input!$C$7,A844)</f>
        <v>68483</v>
      </c>
      <c r="C844" s="76" t="n">
        <f aca="false">DATEDIF(Input!$C$23,$B844,"Y")</f>
        <v>110</v>
      </c>
      <c r="E844" s="78" t="n">
        <f aca="false">Salary_01!$E844*(Input!$C$36/100)</f>
        <v>0</v>
      </c>
      <c r="F844" s="78" t="n">
        <f aca="false">-1*Salary_01!$I844</f>
        <v>-0</v>
      </c>
      <c r="G844" s="78" t="n">
        <f aca="true">IF(AND($B844&gt;Input!$C$45,$B844&lt;Input!$C$25),PMT(Input!$C$37/(100*12),(OFFSET($A$4,MATCH(Input!$C$25,$B$4:$B$1004,1),0,1,1)-OFFSET($A$4,MATCH(Input!$C$45,$B$4:$B$620,1),0,1,1)),$J$4,-1*Input!$C$38,1),0)</f>
        <v>0</v>
      </c>
      <c r="H844" s="78" t="n">
        <f aca="false">IF($B844&lt;Input!$C$25,(($H843+$E844+$F844+$G844)*(1+Input!$C$37/(100*12))),0)</f>
        <v>0</v>
      </c>
    </row>
    <row r="845" customFormat="false" ht="12.8" hidden="false" customHeight="false" outlineLevel="0" collapsed="false">
      <c r="A845" s="76" t="n">
        <v>841</v>
      </c>
      <c r="B845" s="77" t="n">
        <f aca="false">EOMONTH(Input!$C$7,A845)</f>
        <v>68514</v>
      </c>
      <c r="C845" s="76" t="n">
        <f aca="false">DATEDIF(Input!$C$23,$B845,"Y")</f>
        <v>110</v>
      </c>
      <c r="E845" s="78" t="n">
        <f aca="false">Salary_01!$E845*(Input!$C$36/100)</f>
        <v>0</v>
      </c>
      <c r="F845" s="78" t="n">
        <f aca="false">-1*Salary_01!$I845</f>
        <v>-0</v>
      </c>
      <c r="G845" s="78" t="n">
        <f aca="true">IF(AND($B845&gt;Input!$C$45,$B845&lt;Input!$C$25),PMT(Input!$C$37/(100*12),(OFFSET($A$4,MATCH(Input!$C$25,$B$4:$B$1004,1),0,1,1)-OFFSET($A$4,MATCH(Input!$C$45,$B$4:$B$620,1),0,1,1)),$J$4,-1*Input!$C$38,1),0)</f>
        <v>0</v>
      </c>
      <c r="H845" s="78" t="n">
        <f aca="false">IF($B845&lt;Input!$C$25,(($H844+$E845+$F845+$G845)*(1+Input!$C$37/(100*12))),0)</f>
        <v>0</v>
      </c>
    </row>
    <row r="846" customFormat="false" ht="12.8" hidden="false" customHeight="false" outlineLevel="0" collapsed="false">
      <c r="A846" s="76" t="n">
        <v>842</v>
      </c>
      <c r="B846" s="77" t="n">
        <f aca="false">EOMONTH(Input!$C$7,A846)</f>
        <v>68545</v>
      </c>
      <c r="C846" s="76" t="n">
        <f aca="false">DATEDIF(Input!$C$23,$B846,"Y")</f>
        <v>110</v>
      </c>
      <c r="E846" s="78" t="n">
        <f aca="false">Salary_01!$E846*(Input!$C$36/100)</f>
        <v>0</v>
      </c>
      <c r="F846" s="78" t="n">
        <f aca="false">-1*Salary_01!$I846</f>
        <v>-0</v>
      </c>
      <c r="G846" s="78" t="n">
        <f aca="true">IF(AND($B846&gt;Input!$C$45,$B846&lt;Input!$C$25),PMT(Input!$C$37/(100*12),(OFFSET($A$4,MATCH(Input!$C$25,$B$4:$B$1004,1),0,1,1)-OFFSET($A$4,MATCH(Input!$C$45,$B$4:$B$620,1),0,1,1)),$J$4,-1*Input!$C$38,1),0)</f>
        <v>0</v>
      </c>
      <c r="H846" s="78" t="n">
        <f aca="false">IF($B846&lt;Input!$C$25,(($H845+$E846+$F846+$G846)*(1+Input!$C$37/(100*12))),0)</f>
        <v>0</v>
      </c>
    </row>
    <row r="847" customFormat="false" ht="12.8" hidden="false" customHeight="false" outlineLevel="0" collapsed="false">
      <c r="A847" s="76" t="n">
        <v>843</v>
      </c>
      <c r="B847" s="77" t="n">
        <f aca="false">EOMONTH(Input!$C$7,A847)</f>
        <v>68575</v>
      </c>
      <c r="C847" s="76" t="n">
        <f aca="false">DATEDIF(Input!$C$23,$B847,"Y")</f>
        <v>110</v>
      </c>
      <c r="E847" s="78" t="n">
        <f aca="false">Salary_01!$E847*(Input!$C$36/100)</f>
        <v>0</v>
      </c>
      <c r="F847" s="78" t="n">
        <f aca="false">-1*Salary_01!$I847</f>
        <v>-0</v>
      </c>
      <c r="G847" s="78" t="n">
        <f aca="true">IF(AND($B847&gt;Input!$C$45,$B847&lt;Input!$C$25),PMT(Input!$C$37/(100*12),(OFFSET($A$4,MATCH(Input!$C$25,$B$4:$B$1004,1),0,1,1)-OFFSET($A$4,MATCH(Input!$C$45,$B$4:$B$620,1),0,1,1)),$J$4,-1*Input!$C$38,1),0)</f>
        <v>0</v>
      </c>
      <c r="H847" s="78" t="n">
        <f aca="false">IF($B847&lt;Input!$C$25,(($H846+$E847+$F847+$G847)*(1+Input!$C$37/(100*12))),0)</f>
        <v>0</v>
      </c>
    </row>
    <row r="848" customFormat="false" ht="12.8" hidden="false" customHeight="false" outlineLevel="0" collapsed="false">
      <c r="A848" s="76" t="n">
        <v>844</v>
      </c>
      <c r="B848" s="77" t="n">
        <f aca="false">EOMONTH(Input!$C$7,A848)</f>
        <v>68606</v>
      </c>
      <c r="C848" s="76" t="n">
        <f aca="false">DATEDIF(Input!$C$23,$B848,"Y")</f>
        <v>110</v>
      </c>
      <c r="E848" s="78" t="n">
        <f aca="false">Salary_01!$E848*(Input!$C$36/100)</f>
        <v>0</v>
      </c>
      <c r="F848" s="78" t="n">
        <f aca="false">-1*Salary_01!$I848</f>
        <v>-0</v>
      </c>
      <c r="G848" s="78" t="n">
        <f aca="true">IF(AND($B848&gt;Input!$C$45,$B848&lt;Input!$C$25),PMT(Input!$C$37/(100*12),(OFFSET($A$4,MATCH(Input!$C$25,$B$4:$B$1004,1),0,1,1)-OFFSET($A$4,MATCH(Input!$C$45,$B$4:$B$620,1),0,1,1)),$J$4,-1*Input!$C$38,1),0)</f>
        <v>0</v>
      </c>
      <c r="H848" s="78" t="n">
        <f aca="false">IF($B848&lt;Input!$C$25,(($H847+$E848+$F848+$G848)*(1+Input!$C$37/(100*12))),0)</f>
        <v>0</v>
      </c>
    </row>
    <row r="849" customFormat="false" ht="12.8" hidden="false" customHeight="false" outlineLevel="0" collapsed="false">
      <c r="A849" s="76" t="n">
        <v>845</v>
      </c>
      <c r="B849" s="77" t="n">
        <f aca="false">EOMONTH(Input!$C$7,A849)</f>
        <v>68636</v>
      </c>
      <c r="C849" s="76" t="n">
        <f aca="false">DATEDIF(Input!$C$23,$B849,"Y")</f>
        <v>110</v>
      </c>
      <c r="E849" s="78" t="n">
        <f aca="false">Salary_01!$E849*(Input!$C$36/100)</f>
        <v>0</v>
      </c>
      <c r="F849" s="78" t="n">
        <f aca="false">-1*Salary_01!$I849</f>
        <v>-0</v>
      </c>
      <c r="G849" s="78" t="n">
        <f aca="true">IF(AND($B849&gt;Input!$C$45,$B849&lt;Input!$C$25),PMT(Input!$C$37/(100*12),(OFFSET($A$4,MATCH(Input!$C$25,$B$4:$B$1004,1),0,1,1)-OFFSET($A$4,MATCH(Input!$C$45,$B$4:$B$620,1),0,1,1)),$J$4,-1*Input!$C$38,1),0)</f>
        <v>0</v>
      </c>
      <c r="H849" s="78" t="n">
        <f aca="false">IF($B849&lt;Input!$C$25,(($H848+$E849+$F849+$G849)*(1+Input!$C$37/(100*12))),0)</f>
        <v>0</v>
      </c>
    </row>
    <row r="850" customFormat="false" ht="12.8" hidden="false" customHeight="false" outlineLevel="0" collapsed="false">
      <c r="A850" s="76" t="n">
        <v>846</v>
      </c>
      <c r="B850" s="77" t="n">
        <f aca="false">EOMONTH(Input!$C$7,A850)</f>
        <v>68667</v>
      </c>
      <c r="C850" s="76" t="n">
        <f aca="false">DATEDIF(Input!$C$23,$B850,"Y")</f>
        <v>110</v>
      </c>
      <c r="E850" s="78" t="n">
        <f aca="false">Salary_01!$E850*(Input!$C$36/100)</f>
        <v>0</v>
      </c>
      <c r="F850" s="78" t="n">
        <f aca="false">-1*Salary_01!$I850</f>
        <v>-0</v>
      </c>
      <c r="G850" s="78" t="n">
        <f aca="true">IF(AND($B850&gt;Input!$C$45,$B850&lt;Input!$C$25),PMT(Input!$C$37/(100*12),(OFFSET($A$4,MATCH(Input!$C$25,$B$4:$B$1004,1),0,1,1)-OFFSET($A$4,MATCH(Input!$C$45,$B$4:$B$620,1),0,1,1)),$J$4,-1*Input!$C$38,1),0)</f>
        <v>0</v>
      </c>
      <c r="H850" s="78" t="n">
        <f aca="false">IF($B850&lt;Input!$C$25,(($H849+$E850+$F850+$G850)*(1+Input!$C$37/(100*12))),0)</f>
        <v>0</v>
      </c>
    </row>
    <row r="851" customFormat="false" ht="12.8" hidden="false" customHeight="false" outlineLevel="0" collapsed="false">
      <c r="A851" s="76" t="n">
        <v>847</v>
      </c>
      <c r="B851" s="77" t="n">
        <f aca="false">EOMONTH(Input!$C$7,A851)</f>
        <v>68698</v>
      </c>
      <c r="C851" s="76" t="n">
        <f aca="false">DATEDIF(Input!$C$23,$B851,"Y")</f>
        <v>110</v>
      </c>
      <c r="E851" s="78" t="n">
        <f aca="false">Salary_01!$E851*(Input!$C$36/100)</f>
        <v>0</v>
      </c>
      <c r="F851" s="78" t="n">
        <f aca="false">-1*Salary_01!$I851</f>
        <v>-0</v>
      </c>
      <c r="G851" s="78" t="n">
        <f aca="true">IF(AND($B851&gt;Input!$C$45,$B851&lt;Input!$C$25),PMT(Input!$C$37/(100*12),(OFFSET($A$4,MATCH(Input!$C$25,$B$4:$B$1004,1),0,1,1)-OFFSET($A$4,MATCH(Input!$C$45,$B$4:$B$620,1),0,1,1)),$J$4,-1*Input!$C$38,1),0)</f>
        <v>0</v>
      </c>
      <c r="H851" s="78" t="n">
        <f aca="false">IF($B851&lt;Input!$C$25,(($H850+$E851+$F851+$G851)*(1+Input!$C$37/(100*12))),0)</f>
        <v>0</v>
      </c>
    </row>
    <row r="852" customFormat="false" ht="12.8" hidden="false" customHeight="false" outlineLevel="0" collapsed="false">
      <c r="A852" s="76" t="n">
        <v>848</v>
      </c>
      <c r="B852" s="77" t="n">
        <f aca="false">EOMONTH(Input!$C$7,A852)</f>
        <v>68727</v>
      </c>
      <c r="C852" s="76" t="n">
        <f aca="false">DATEDIF(Input!$C$23,$B852,"Y")</f>
        <v>110</v>
      </c>
      <c r="E852" s="78" t="n">
        <f aca="false">Salary_01!$E852*(Input!$C$36/100)</f>
        <v>0</v>
      </c>
      <c r="F852" s="78" t="n">
        <f aca="false">-1*Salary_01!$I852</f>
        <v>-0</v>
      </c>
      <c r="G852" s="78" t="n">
        <f aca="true">IF(AND($B852&gt;Input!$C$45,$B852&lt;Input!$C$25),PMT(Input!$C$37/(100*12),(OFFSET($A$4,MATCH(Input!$C$25,$B$4:$B$1004,1),0,1,1)-OFFSET($A$4,MATCH(Input!$C$45,$B$4:$B$620,1),0,1,1)),$J$4,-1*Input!$C$38,1),0)</f>
        <v>0</v>
      </c>
      <c r="H852" s="78" t="n">
        <f aca="false">IF($B852&lt;Input!$C$25,(($H851+$E852+$F852+$G852)*(1+Input!$C$37/(100*12))),0)</f>
        <v>0</v>
      </c>
    </row>
    <row r="853" customFormat="false" ht="12.8" hidden="false" customHeight="false" outlineLevel="0" collapsed="false">
      <c r="A853" s="76" t="n">
        <v>849</v>
      </c>
      <c r="B853" s="77" t="n">
        <f aca="false">EOMONTH(Input!$C$7,A853)</f>
        <v>68758</v>
      </c>
      <c r="C853" s="76" t="n">
        <f aca="false">DATEDIF(Input!$C$23,$B853,"Y")</f>
        <v>110</v>
      </c>
      <c r="E853" s="78" t="n">
        <f aca="false">Salary_01!$E853*(Input!$C$36/100)</f>
        <v>0</v>
      </c>
      <c r="F853" s="78" t="n">
        <f aca="false">-1*Salary_01!$I853</f>
        <v>-0</v>
      </c>
      <c r="G853" s="78" t="n">
        <f aca="true">IF(AND($B853&gt;Input!$C$45,$B853&lt;Input!$C$25),PMT(Input!$C$37/(100*12),(OFFSET($A$4,MATCH(Input!$C$25,$B$4:$B$1004,1),0,1,1)-OFFSET($A$4,MATCH(Input!$C$45,$B$4:$B$620,1),0,1,1)),$J$4,-1*Input!$C$38,1),0)</f>
        <v>0</v>
      </c>
      <c r="H853" s="78" t="n">
        <f aca="false">IF($B853&lt;Input!$C$25,(($H852+$E853+$F853+$G853)*(1+Input!$C$37/(100*12))),0)</f>
        <v>0</v>
      </c>
    </row>
    <row r="854" customFormat="false" ht="12.8" hidden="false" customHeight="false" outlineLevel="0" collapsed="false">
      <c r="A854" s="76" t="n">
        <v>850</v>
      </c>
      <c r="B854" s="77" t="n">
        <f aca="false">EOMONTH(Input!$C$7,A854)</f>
        <v>68788</v>
      </c>
      <c r="C854" s="76" t="n">
        <f aca="false">DATEDIF(Input!$C$23,$B854,"Y")</f>
        <v>110</v>
      </c>
      <c r="E854" s="78" t="n">
        <f aca="false">Salary_01!$E854*(Input!$C$36/100)</f>
        <v>0</v>
      </c>
      <c r="F854" s="78" t="n">
        <f aca="false">-1*Salary_01!$I854</f>
        <v>-0</v>
      </c>
      <c r="G854" s="78" t="n">
        <f aca="true">IF(AND($B854&gt;Input!$C$45,$B854&lt;Input!$C$25),PMT(Input!$C$37/(100*12),(OFFSET($A$4,MATCH(Input!$C$25,$B$4:$B$1004,1),0,1,1)-OFFSET($A$4,MATCH(Input!$C$45,$B$4:$B$620,1),0,1,1)),$J$4,-1*Input!$C$38,1),0)</f>
        <v>0</v>
      </c>
      <c r="H854" s="78" t="n">
        <f aca="false">IF($B854&lt;Input!$C$25,(($H853+$E854+$F854+$G854)*(1+Input!$C$37/(100*12))),0)</f>
        <v>0</v>
      </c>
    </row>
    <row r="855" customFormat="false" ht="12.8" hidden="false" customHeight="false" outlineLevel="0" collapsed="false">
      <c r="A855" s="76" t="n">
        <v>851</v>
      </c>
      <c r="B855" s="77" t="n">
        <f aca="false">EOMONTH(Input!$C$7,A855)</f>
        <v>68819</v>
      </c>
      <c r="C855" s="76" t="n">
        <f aca="false">DATEDIF(Input!$C$23,$B855,"Y")</f>
        <v>111</v>
      </c>
      <c r="E855" s="78" t="n">
        <f aca="false">Salary_01!$E855*(Input!$C$36/100)</f>
        <v>0</v>
      </c>
      <c r="F855" s="78" t="n">
        <f aca="false">-1*Salary_01!$I855</f>
        <v>-0</v>
      </c>
      <c r="G855" s="78" t="n">
        <f aca="true">IF(AND($B855&gt;Input!$C$45,$B855&lt;Input!$C$25),PMT(Input!$C$37/(100*12),(OFFSET($A$4,MATCH(Input!$C$25,$B$4:$B$1004,1),0,1,1)-OFFSET($A$4,MATCH(Input!$C$45,$B$4:$B$620,1),0,1,1)),$J$4,-1*Input!$C$38,1),0)</f>
        <v>0</v>
      </c>
      <c r="H855" s="78" t="n">
        <f aca="false">IF($B855&lt;Input!$C$25,(($H854+$E855+$F855+$G855)*(1+Input!$C$37/(100*12))),0)</f>
        <v>0</v>
      </c>
    </row>
    <row r="856" customFormat="false" ht="12.8" hidden="false" customHeight="false" outlineLevel="0" collapsed="false">
      <c r="A856" s="76" t="n">
        <v>852</v>
      </c>
      <c r="B856" s="77" t="n">
        <f aca="false">EOMONTH(Input!$C$7,A856)</f>
        <v>68849</v>
      </c>
      <c r="C856" s="76" t="n">
        <f aca="false">DATEDIF(Input!$C$23,$B856,"Y")</f>
        <v>111</v>
      </c>
      <c r="E856" s="78" t="n">
        <f aca="false">Salary_01!$E856*(Input!$C$36/100)</f>
        <v>0</v>
      </c>
      <c r="F856" s="78" t="n">
        <f aca="false">-1*Salary_01!$I856</f>
        <v>-0</v>
      </c>
      <c r="G856" s="78" t="n">
        <f aca="true">IF(AND($B856&gt;Input!$C$45,$B856&lt;Input!$C$25),PMT(Input!$C$37/(100*12),(OFFSET($A$4,MATCH(Input!$C$25,$B$4:$B$1004,1),0,1,1)-OFFSET($A$4,MATCH(Input!$C$45,$B$4:$B$620,1),0,1,1)),$J$4,-1*Input!$C$38,1),0)</f>
        <v>0</v>
      </c>
      <c r="H856" s="78" t="n">
        <f aca="false">IF($B856&lt;Input!$C$25,(($H855+$E856+$F856+$G856)*(1+Input!$C$37/(100*12))),0)</f>
        <v>0</v>
      </c>
    </row>
    <row r="857" customFormat="false" ht="12.8" hidden="false" customHeight="false" outlineLevel="0" collapsed="false">
      <c r="A857" s="76" t="n">
        <v>853</v>
      </c>
      <c r="B857" s="77" t="n">
        <f aca="false">EOMONTH(Input!$C$7,A857)</f>
        <v>68880</v>
      </c>
      <c r="C857" s="76" t="n">
        <f aca="false">DATEDIF(Input!$C$23,$B857,"Y")</f>
        <v>111</v>
      </c>
      <c r="E857" s="78" t="n">
        <f aca="false">Salary_01!$E857*(Input!$C$36/100)</f>
        <v>0</v>
      </c>
      <c r="F857" s="78" t="n">
        <f aca="false">-1*Salary_01!$I857</f>
        <v>-0</v>
      </c>
      <c r="G857" s="78" t="n">
        <f aca="true">IF(AND($B857&gt;Input!$C$45,$B857&lt;Input!$C$25),PMT(Input!$C$37/(100*12),(OFFSET($A$4,MATCH(Input!$C$25,$B$4:$B$1004,1),0,1,1)-OFFSET($A$4,MATCH(Input!$C$45,$B$4:$B$620,1),0,1,1)),$J$4,-1*Input!$C$38,1),0)</f>
        <v>0</v>
      </c>
      <c r="H857" s="78" t="n">
        <f aca="false">IF($B857&lt;Input!$C$25,(($H856+$E857+$F857+$G857)*(1+Input!$C$37/(100*12))),0)</f>
        <v>0</v>
      </c>
    </row>
    <row r="858" customFormat="false" ht="12.8" hidden="false" customHeight="false" outlineLevel="0" collapsed="false">
      <c r="A858" s="76" t="n">
        <v>854</v>
      </c>
      <c r="B858" s="77" t="n">
        <f aca="false">EOMONTH(Input!$C$7,A858)</f>
        <v>68911</v>
      </c>
      <c r="C858" s="76" t="n">
        <f aca="false">DATEDIF(Input!$C$23,$B858,"Y")</f>
        <v>111</v>
      </c>
      <c r="E858" s="78" t="n">
        <f aca="false">Salary_01!$E858*(Input!$C$36/100)</f>
        <v>0</v>
      </c>
      <c r="F858" s="78" t="n">
        <f aca="false">-1*Salary_01!$I858</f>
        <v>-0</v>
      </c>
      <c r="G858" s="78" t="n">
        <f aca="true">IF(AND($B858&gt;Input!$C$45,$B858&lt;Input!$C$25),PMT(Input!$C$37/(100*12),(OFFSET($A$4,MATCH(Input!$C$25,$B$4:$B$1004,1),0,1,1)-OFFSET($A$4,MATCH(Input!$C$45,$B$4:$B$620,1),0,1,1)),$J$4,-1*Input!$C$38,1),0)</f>
        <v>0</v>
      </c>
      <c r="H858" s="78" t="n">
        <f aca="false">IF($B858&lt;Input!$C$25,(($H857+$E858+$F858+$G858)*(1+Input!$C$37/(100*12))),0)</f>
        <v>0</v>
      </c>
    </row>
    <row r="859" customFormat="false" ht="12.8" hidden="false" customHeight="false" outlineLevel="0" collapsed="false">
      <c r="A859" s="76" t="n">
        <v>855</v>
      </c>
      <c r="B859" s="77" t="n">
        <f aca="false">EOMONTH(Input!$C$7,A859)</f>
        <v>68941</v>
      </c>
      <c r="C859" s="76" t="n">
        <f aca="false">DATEDIF(Input!$C$23,$B859,"Y")</f>
        <v>111</v>
      </c>
      <c r="E859" s="78" t="n">
        <f aca="false">Salary_01!$E859*(Input!$C$36/100)</f>
        <v>0</v>
      </c>
      <c r="F859" s="78" t="n">
        <f aca="false">-1*Salary_01!$I859</f>
        <v>-0</v>
      </c>
      <c r="G859" s="78" t="n">
        <f aca="true">IF(AND($B859&gt;Input!$C$45,$B859&lt;Input!$C$25),PMT(Input!$C$37/(100*12),(OFFSET($A$4,MATCH(Input!$C$25,$B$4:$B$1004,1),0,1,1)-OFFSET($A$4,MATCH(Input!$C$45,$B$4:$B$620,1),0,1,1)),$J$4,-1*Input!$C$38,1),0)</f>
        <v>0</v>
      </c>
      <c r="H859" s="78" t="n">
        <f aca="false">IF($B859&lt;Input!$C$25,(($H858+$E859+$F859+$G859)*(1+Input!$C$37/(100*12))),0)</f>
        <v>0</v>
      </c>
    </row>
    <row r="860" customFormat="false" ht="12.8" hidden="false" customHeight="false" outlineLevel="0" collapsed="false">
      <c r="A860" s="76" t="n">
        <v>856</v>
      </c>
      <c r="B860" s="77" t="n">
        <f aca="false">EOMONTH(Input!$C$7,A860)</f>
        <v>68972</v>
      </c>
      <c r="C860" s="76" t="n">
        <f aca="false">DATEDIF(Input!$C$23,$B860,"Y")</f>
        <v>111</v>
      </c>
      <c r="E860" s="78" t="n">
        <f aca="false">Salary_01!$E860*(Input!$C$36/100)</f>
        <v>0</v>
      </c>
      <c r="F860" s="78" t="n">
        <f aca="false">-1*Salary_01!$I860</f>
        <v>-0</v>
      </c>
      <c r="G860" s="78" t="n">
        <f aca="true">IF(AND($B860&gt;Input!$C$45,$B860&lt;Input!$C$25),PMT(Input!$C$37/(100*12),(OFFSET($A$4,MATCH(Input!$C$25,$B$4:$B$1004,1),0,1,1)-OFFSET($A$4,MATCH(Input!$C$45,$B$4:$B$620,1),0,1,1)),$J$4,-1*Input!$C$38,1),0)</f>
        <v>0</v>
      </c>
      <c r="H860" s="78" t="n">
        <f aca="false">IF($B860&lt;Input!$C$25,(($H859+$E860+$F860+$G860)*(1+Input!$C$37/(100*12))),0)</f>
        <v>0</v>
      </c>
    </row>
    <row r="861" customFormat="false" ht="12.8" hidden="false" customHeight="false" outlineLevel="0" collapsed="false">
      <c r="A861" s="76" t="n">
        <v>857</v>
      </c>
      <c r="B861" s="77" t="n">
        <f aca="false">EOMONTH(Input!$C$7,A861)</f>
        <v>69002</v>
      </c>
      <c r="C861" s="76" t="n">
        <f aca="false">DATEDIF(Input!$C$23,$B861,"Y")</f>
        <v>111</v>
      </c>
      <c r="E861" s="78" t="n">
        <f aca="false">Salary_01!$E861*(Input!$C$36/100)</f>
        <v>0</v>
      </c>
      <c r="F861" s="78" t="n">
        <f aca="false">-1*Salary_01!$I861</f>
        <v>-0</v>
      </c>
      <c r="G861" s="78" t="n">
        <f aca="true">IF(AND($B861&gt;Input!$C$45,$B861&lt;Input!$C$25),PMT(Input!$C$37/(100*12),(OFFSET($A$4,MATCH(Input!$C$25,$B$4:$B$1004,1),0,1,1)-OFFSET($A$4,MATCH(Input!$C$45,$B$4:$B$620,1),0,1,1)),$J$4,-1*Input!$C$38,1),0)</f>
        <v>0</v>
      </c>
      <c r="H861" s="78" t="n">
        <f aca="false">IF($B861&lt;Input!$C$25,(($H860+$E861+$F861+$G861)*(1+Input!$C$37/(100*12))),0)</f>
        <v>0</v>
      </c>
    </row>
    <row r="862" customFormat="false" ht="12.8" hidden="false" customHeight="false" outlineLevel="0" collapsed="false">
      <c r="A862" s="76" t="n">
        <v>858</v>
      </c>
      <c r="B862" s="77" t="n">
        <f aca="false">EOMONTH(Input!$C$7,A862)</f>
        <v>69033</v>
      </c>
      <c r="C862" s="76" t="n">
        <f aca="false">DATEDIF(Input!$C$23,$B862,"Y")</f>
        <v>111</v>
      </c>
      <c r="E862" s="78" t="n">
        <f aca="false">Salary_01!$E862*(Input!$C$36/100)</f>
        <v>0</v>
      </c>
      <c r="F862" s="78" t="n">
        <f aca="false">-1*Salary_01!$I862</f>
        <v>-0</v>
      </c>
      <c r="G862" s="78" t="n">
        <f aca="true">IF(AND($B862&gt;Input!$C$45,$B862&lt;Input!$C$25),PMT(Input!$C$37/(100*12),(OFFSET($A$4,MATCH(Input!$C$25,$B$4:$B$1004,1),0,1,1)-OFFSET($A$4,MATCH(Input!$C$45,$B$4:$B$620,1),0,1,1)),$J$4,-1*Input!$C$38,1),0)</f>
        <v>0</v>
      </c>
      <c r="H862" s="78" t="n">
        <f aca="false">IF($B862&lt;Input!$C$25,(($H861+$E862+$F862+$G862)*(1+Input!$C$37/(100*12))),0)</f>
        <v>0</v>
      </c>
    </row>
    <row r="863" customFormat="false" ht="12.8" hidden="false" customHeight="false" outlineLevel="0" collapsed="false">
      <c r="A863" s="76" t="n">
        <v>859</v>
      </c>
      <c r="B863" s="77" t="n">
        <f aca="false">EOMONTH(Input!$C$7,A863)</f>
        <v>69064</v>
      </c>
      <c r="C863" s="76" t="n">
        <f aca="false">DATEDIF(Input!$C$23,$B863,"Y")</f>
        <v>111</v>
      </c>
      <c r="E863" s="78" t="n">
        <f aca="false">Salary_01!$E863*(Input!$C$36/100)</f>
        <v>0</v>
      </c>
      <c r="F863" s="78" t="n">
        <f aca="false">-1*Salary_01!$I863</f>
        <v>-0</v>
      </c>
      <c r="G863" s="78" t="n">
        <f aca="true">IF(AND($B863&gt;Input!$C$45,$B863&lt;Input!$C$25),PMT(Input!$C$37/(100*12),(OFFSET($A$4,MATCH(Input!$C$25,$B$4:$B$1004,1),0,1,1)-OFFSET($A$4,MATCH(Input!$C$45,$B$4:$B$620,1),0,1,1)),$J$4,-1*Input!$C$38,1),0)</f>
        <v>0</v>
      </c>
      <c r="H863" s="78" t="n">
        <f aca="false">IF($B863&lt;Input!$C$25,(($H862+$E863+$F863+$G863)*(1+Input!$C$37/(100*12))),0)</f>
        <v>0</v>
      </c>
    </row>
    <row r="864" customFormat="false" ht="12.8" hidden="false" customHeight="false" outlineLevel="0" collapsed="false">
      <c r="A864" s="76" t="n">
        <v>860</v>
      </c>
      <c r="B864" s="77" t="n">
        <f aca="false">EOMONTH(Input!$C$7,A864)</f>
        <v>69092</v>
      </c>
      <c r="C864" s="76" t="n">
        <f aca="false">DATEDIF(Input!$C$23,$B864,"Y")</f>
        <v>111</v>
      </c>
      <c r="E864" s="78" t="n">
        <f aca="false">Salary_01!$E864*(Input!$C$36/100)</f>
        <v>0</v>
      </c>
      <c r="F864" s="78" t="n">
        <f aca="false">-1*Salary_01!$I864</f>
        <v>-0</v>
      </c>
      <c r="G864" s="78" t="n">
        <f aca="true">IF(AND($B864&gt;Input!$C$45,$B864&lt;Input!$C$25),PMT(Input!$C$37/(100*12),(OFFSET($A$4,MATCH(Input!$C$25,$B$4:$B$1004,1),0,1,1)-OFFSET($A$4,MATCH(Input!$C$45,$B$4:$B$620,1),0,1,1)),$J$4,-1*Input!$C$38,1),0)</f>
        <v>0</v>
      </c>
      <c r="H864" s="78" t="n">
        <f aca="false">IF($B864&lt;Input!$C$25,(($H863+$E864+$F864+$G864)*(1+Input!$C$37/(100*12))),0)</f>
        <v>0</v>
      </c>
    </row>
    <row r="865" customFormat="false" ht="12.8" hidden="false" customHeight="false" outlineLevel="0" collapsed="false">
      <c r="A865" s="76" t="n">
        <v>861</v>
      </c>
      <c r="B865" s="77" t="n">
        <f aca="false">EOMONTH(Input!$C$7,A865)</f>
        <v>69123</v>
      </c>
      <c r="C865" s="76" t="n">
        <f aca="false">DATEDIF(Input!$C$23,$B865,"Y")</f>
        <v>111</v>
      </c>
      <c r="E865" s="78" t="n">
        <f aca="false">Salary_01!$E865*(Input!$C$36/100)</f>
        <v>0</v>
      </c>
      <c r="F865" s="78" t="n">
        <f aca="false">-1*Salary_01!$I865</f>
        <v>-0</v>
      </c>
      <c r="G865" s="78" t="n">
        <f aca="true">IF(AND($B865&gt;Input!$C$45,$B865&lt;Input!$C$25),PMT(Input!$C$37/(100*12),(OFFSET($A$4,MATCH(Input!$C$25,$B$4:$B$1004,1),0,1,1)-OFFSET($A$4,MATCH(Input!$C$45,$B$4:$B$620,1),0,1,1)),$J$4,-1*Input!$C$38,1),0)</f>
        <v>0</v>
      </c>
      <c r="H865" s="78" t="n">
        <f aca="false">IF($B865&lt;Input!$C$25,(($H864+$E865+$F865+$G865)*(1+Input!$C$37/(100*12))),0)</f>
        <v>0</v>
      </c>
    </row>
    <row r="866" customFormat="false" ht="12.8" hidden="false" customHeight="false" outlineLevel="0" collapsed="false">
      <c r="A866" s="76" t="n">
        <v>862</v>
      </c>
      <c r="B866" s="77" t="n">
        <f aca="false">EOMONTH(Input!$C$7,A866)</f>
        <v>69153</v>
      </c>
      <c r="C866" s="76" t="n">
        <f aca="false">DATEDIF(Input!$C$23,$B866,"Y")</f>
        <v>111</v>
      </c>
      <c r="E866" s="78" t="n">
        <f aca="false">Salary_01!$E866*(Input!$C$36/100)</f>
        <v>0</v>
      </c>
      <c r="F866" s="78" t="n">
        <f aca="false">-1*Salary_01!$I866</f>
        <v>-0</v>
      </c>
      <c r="G866" s="78" t="n">
        <f aca="true">IF(AND($B866&gt;Input!$C$45,$B866&lt;Input!$C$25),PMT(Input!$C$37/(100*12),(OFFSET($A$4,MATCH(Input!$C$25,$B$4:$B$1004,1),0,1,1)-OFFSET($A$4,MATCH(Input!$C$45,$B$4:$B$620,1),0,1,1)),$J$4,-1*Input!$C$38,1),0)</f>
        <v>0</v>
      </c>
      <c r="H866" s="78" t="n">
        <f aca="false">IF($B866&lt;Input!$C$25,(($H865+$E866+$F866+$G866)*(1+Input!$C$37/(100*12))),0)</f>
        <v>0</v>
      </c>
    </row>
    <row r="867" customFormat="false" ht="12.8" hidden="false" customHeight="false" outlineLevel="0" collapsed="false">
      <c r="A867" s="76" t="n">
        <v>863</v>
      </c>
      <c r="B867" s="77" t="n">
        <f aca="false">EOMONTH(Input!$C$7,A867)</f>
        <v>69184</v>
      </c>
      <c r="C867" s="76" t="n">
        <f aca="false">DATEDIF(Input!$C$23,$B867,"Y")</f>
        <v>112</v>
      </c>
      <c r="E867" s="78" t="n">
        <f aca="false">Salary_01!$E867*(Input!$C$36/100)</f>
        <v>0</v>
      </c>
      <c r="F867" s="78" t="n">
        <f aca="false">-1*Salary_01!$I867</f>
        <v>-0</v>
      </c>
      <c r="G867" s="78" t="n">
        <f aca="true">IF(AND($B867&gt;Input!$C$45,$B867&lt;Input!$C$25),PMT(Input!$C$37/(100*12),(OFFSET($A$4,MATCH(Input!$C$25,$B$4:$B$1004,1),0,1,1)-OFFSET($A$4,MATCH(Input!$C$45,$B$4:$B$620,1),0,1,1)),$J$4,-1*Input!$C$38,1),0)</f>
        <v>0</v>
      </c>
      <c r="H867" s="78" t="n">
        <f aca="false">IF($B867&lt;Input!$C$25,(($H866+$E867+$F867+$G867)*(1+Input!$C$37/(100*12))),0)</f>
        <v>0</v>
      </c>
    </row>
    <row r="868" customFormat="false" ht="12.8" hidden="false" customHeight="false" outlineLevel="0" collapsed="false">
      <c r="A868" s="76" t="n">
        <v>864</v>
      </c>
      <c r="B868" s="77" t="n">
        <f aca="false">EOMONTH(Input!$C$7,A868)</f>
        <v>69214</v>
      </c>
      <c r="C868" s="76" t="n">
        <f aca="false">DATEDIF(Input!$C$23,$B868,"Y")</f>
        <v>112</v>
      </c>
      <c r="E868" s="78" t="n">
        <f aca="false">Salary_01!$E868*(Input!$C$36/100)</f>
        <v>0</v>
      </c>
      <c r="F868" s="78" t="n">
        <f aca="false">-1*Salary_01!$I868</f>
        <v>-0</v>
      </c>
      <c r="G868" s="78" t="n">
        <f aca="true">IF(AND($B868&gt;Input!$C$45,$B868&lt;Input!$C$25),PMT(Input!$C$37/(100*12),(OFFSET($A$4,MATCH(Input!$C$25,$B$4:$B$1004,1),0,1,1)-OFFSET($A$4,MATCH(Input!$C$45,$B$4:$B$620,1),0,1,1)),$J$4,-1*Input!$C$38,1),0)</f>
        <v>0</v>
      </c>
      <c r="H868" s="78" t="n">
        <f aca="false">IF($B868&lt;Input!$C$25,(($H867+$E868+$F868+$G868)*(1+Input!$C$37/(100*12))),0)</f>
        <v>0</v>
      </c>
    </row>
    <row r="869" customFormat="false" ht="12.8" hidden="false" customHeight="false" outlineLevel="0" collapsed="false">
      <c r="A869" s="76" t="n">
        <v>865</v>
      </c>
      <c r="B869" s="77" t="n">
        <f aca="false">EOMONTH(Input!$C$7,A869)</f>
        <v>69245</v>
      </c>
      <c r="C869" s="76" t="n">
        <f aca="false">DATEDIF(Input!$C$23,$B869,"Y")</f>
        <v>112</v>
      </c>
      <c r="E869" s="78" t="n">
        <f aca="false">Salary_01!$E869*(Input!$C$36/100)</f>
        <v>0</v>
      </c>
      <c r="F869" s="78" t="n">
        <f aca="false">-1*Salary_01!$I869</f>
        <v>-0</v>
      </c>
      <c r="G869" s="78" t="n">
        <f aca="true">IF(AND($B869&gt;Input!$C$45,$B869&lt;Input!$C$25),PMT(Input!$C$37/(100*12),(OFFSET($A$4,MATCH(Input!$C$25,$B$4:$B$1004,1),0,1,1)-OFFSET($A$4,MATCH(Input!$C$45,$B$4:$B$620,1),0,1,1)),$J$4,-1*Input!$C$38,1),0)</f>
        <v>0</v>
      </c>
      <c r="H869" s="78" t="n">
        <f aca="false">IF($B869&lt;Input!$C$25,(($H868+$E869+$F869+$G869)*(1+Input!$C$37/(100*12))),0)</f>
        <v>0</v>
      </c>
    </row>
    <row r="870" customFormat="false" ht="12.8" hidden="false" customHeight="false" outlineLevel="0" collapsed="false">
      <c r="A870" s="76" t="n">
        <v>866</v>
      </c>
      <c r="B870" s="77" t="n">
        <f aca="false">EOMONTH(Input!$C$7,A870)</f>
        <v>69276</v>
      </c>
      <c r="C870" s="76" t="n">
        <f aca="false">DATEDIF(Input!$C$23,$B870,"Y")</f>
        <v>112</v>
      </c>
      <c r="E870" s="78" t="n">
        <f aca="false">Salary_01!$E870*(Input!$C$36/100)</f>
        <v>0</v>
      </c>
      <c r="F870" s="78" t="n">
        <f aca="false">-1*Salary_01!$I870</f>
        <v>-0</v>
      </c>
      <c r="G870" s="78" t="n">
        <f aca="true">IF(AND($B870&gt;Input!$C$45,$B870&lt;Input!$C$25),PMT(Input!$C$37/(100*12),(OFFSET($A$4,MATCH(Input!$C$25,$B$4:$B$1004,1),0,1,1)-OFFSET($A$4,MATCH(Input!$C$45,$B$4:$B$620,1),0,1,1)),$J$4,-1*Input!$C$38,1),0)</f>
        <v>0</v>
      </c>
      <c r="H870" s="78" t="n">
        <f aca="false">IF($B870&lt;Input!$C$25,(($H869+$E870+$F870+$G870)*(1+Input!$C$37/(100*12))),0)</f>
        <v>0</v>
      </c>
    </row>
    <row r="871" customFormat="false" ht="12.8" hidden="false" customHeight="false" outlineLevel="0" collapsed="false">
      <c r="A871" s="76" t="n">
        <v>867</v>
      </c>
      <c r="B871" s="77" t="n">
        <f aca="false">EOMONTH(Input!$C$7,A871)</f>
        <v>69306</v>
      </c>
      <c r="C871" s="76" t="n">
        <f aca="false">DATEDIF(Input!$C$23,$B871,"Y")</f>
        <v>112</v>
      </c>
      <c r="E871" s="78" t="n">
        <f aca="false">Salary_01!$E871*(Input!$C$36/100)</f>
        <v>0</v>
      </c>
      <c r="F871" s="78" t="n">
        <f aca="false">-1*Salary_01!$I871</f>
        <v>-0</v>
      </c>
      <c r="G871" s="78" t="n">
        <f aca="true">IF(AND($B871&gt;Input!$C$45,$B871&lt;Input!$C$25),PMT(Input!$C$37/(100*12),(OFFSET($A$4,MATCH(Input!$C$25,$B$4:$B$1004,1),0,1,1)-OFFSET($A$4,MATCH(Input!$C$45,$B$4:$B$620,1),0,1,1)),$J$4,-1*Input!$C$38,1),0)</f>
        <v>0</v>
      </c>
      <c r="H871" s="78" t="n">
        <f aca="false">IF($B871&lt;Input!$C$25,(($H870+$E871+$F871+$G871)*(1+Input!$C$37/(100*12))),0)</f>
        <v>0</v>
      </c>
    </row>
    <row r="872" customFormat="false" ht="12.8" hidden="false" customHeight="false" outlineLevel="0" collapsed="false">
      <c r="A872" s="76" t="n">
        <v>868</v>
      </c>
      <c r="B872" s="77" t="n">
        <f aca="false">EOMONTH(Input!$C$7,A872)</f>
        <v>69337</v>
      </c>
      <c r="C872" s="76" t="n">
        <f aca="false">DATEDIF(Input!$C$23,$B872,"Y")</f>
        <v>112</v>
      </c>
      <c r="E872" s="78" t="n">
        <f aca="false">Salary_01!$E872*(Input!$C$36/100)</f>
        <v>0</v>
      </c>
      <c r="F872" s="78" t="n">
        <f aca="false">-1*Salary_01!$I872</f>
        <v>-0</v>
      </c>
      <c r="G872" s="78" t="n">
        <f aca="true">IF(AND($B872&gt;Input!$C$45,$B872&lt;Input!$C$25),PMT(Input!$C$37/(100*12),(OFFSET($A$4,MATCH(Input!$C$25,$B$4:$B$1004,1),0,1,1)-OFFSET($A$4,MATCH(Input!$C$45,$B$4:$B$620,1),0,1,1)),$J$4,-1*Input!$C$38,1),0)</f>
        <v>0</v>
      </c>
      <c r="H872" s="78" t="n">
        <f aca="false">IF($B872&lt;Input!$C$25,(($H871+$E872+$F872+$G872)*(1+Input!$C$37/(100*12))),0)</f>
        <v>0</v>
      </c>
    </row>
    <row r="873" customFormat="false" ht="12.8" hidden="false" customHeight="false" outlineLevel="0" collapsed="false">
      <c r="A873" s="76" t="n">
        <v>869</v>
      </c>
      <c r="B873" s="77" t="n">
        <f aca="false">EOMONTH(Input!$C$7,A873)</f>
        <v>69367</v>
      </c>
      <c r="C873" s="76" t="n">
        <f aca="false">DATEDIF(Input!$C$23,$B873,"Y")</f>
        <v>112</v>
      </c>
      <c r="E873" s="78" t="n">
        <f aca="false">Salary_01!$E873*(Input!$C$36/100)</f>
        <v>0</v>
      </c>
      <c r="F873" s="78" t="n">
        <f aca="false">-1*Salary_01!$I873</f>
        <v>-0</v>
      </c>
      <c r="G873" s="78" t="n">
        <f aca="true">IF(AND($B873&gt;Input!$C$45,$B873&lt;Input!$C$25),PMT(Input!$C$37/(100*12),(OFFSET($A$4,MATCH(Input!$C$25,$B$4:$B$1004,1),0,1,1)-OFFSET($A$4,MATCH(Input!$C$45,$B$4:$B$620,1),0,1,1)),$J$4,-1*Input!$C$38,1),0)</f>
        <v>0</v>
      </c>
      <c r="H873" s="78" t="n">
        <f aca="false">IF($B873&lt;Input!$C$25,(($H872+$E873+$F873+$G873)*(1+Input!$C$37/(100*12))),0)</f>
        <v>0</v>
      </c>
    </row>
    <row r="874" customFormat="false" ht="12.8" hidden="false" customHeight="false" outlineLevel="0" collapsed="false">
      <c r="A874" s="76" t="n">
        <v>870</v>
      </c>
      <c r="B874" s="77" t="n">
        <f aca="false">EOMONTH(Input!$C$7,A874)</f>
        <v>69398</v>
      </c>
      <c r="C874" s="76" t="n">
        <f aca="false">DATEDIF(Input!$C$23,$B874,"Y")</f>
        <v>112</v>
      </c>
      <c r="E874" s="78" t="n">
        <f aca="false">Salary_01!$E874*(Input!$C$36/100)</f>
        <v>0</v>
      </c>
      <c r="F874" s="78" t="n">
        <f aca="false">-1*Salary_01!$I874</f>
        <v>-0</v>
      </c>
      <c r="G874" s="78" t="n">
        <f aca="true">IF(AND($B874&gt;Input!$C$45,$B874&lt;Input!$C$25),PMT(Input!$C$37/(100*12),(OFFSET($A$4,MATCH(Input!$C$25,$B$4:$B$1004,1),0,1,1)-OFFSET($A$4,MATCH(Input!$C$45,$B$4:$B$620,1),0,1,1)),$J$4,-1*Input!$C$38,1),0)</f>
        <v>0</v>
      </c>
      <c r="H874" s="78" t="n">
        <f aca="false">IF($B874&lt;Input!$C$25,(($H873+$E874+$F874+$G874)*(1+Input!$C$37/(100*12))),0)</f>
        <v>0</v>
      </c>
    </row>
    <row r="875" customFormat="false" ht="12.8" hidden="false" customHeight="false" outlineLevel="0" collapsed="false">
      <c r="A875" s="76" t="n">
        <v>871</v>
      </c>
      <c r="B875" s="77" t="n">
        <f aca="false">EOMONTH(Input!$C$7,A875)</f>
        <v>69429</v>
      </c>
      <c r="C875" s="76" t="n">
        <f aca="false">DATEDIF(Input!$C$23,$B875,"Y")</f>
        <v>112</v>
      </c>
      <c r="E875" s="78" t="n">
        <f aca="false">Salary_01!$E875*(Input!$C$36/100)</f>
        <v>0</v>
      </c>
      <c r="F875" s="78" t="n">
        <f aca="false">-1*Salary_01!$I875</f>
        <v>-0</v>
      </c>
      <c r="G875" s="78" t="n">
        <f aca="true">IF(AND($B875&gt;Input!$C$45,$B875&lt;Input!$C$25),PMT(Input!$C$37/(100*12),(OFFSET($A$4,MATCH(Input!$C$25,$B$4:$B$1004,1),0,1,1)-OFFSET($A$4,MATCH(Input!$C$45,$B$4:$B$620,1),0,1,1)),$J$4,-1*Input!$C$38,1),0)</f>
        <v>0</v>
      </c>
      <c r="H875" s="78" t="n">
        <f aca="false">IF($B875&lt;Input!$C$25,(($H874+$E875+$F875+$G875)*(1+Input!$C$37/(100*12))),0)</f>
        <v>0</v>
      </c>
    </row>
    <row r="876" customFormat="false" ht="12.8" hidden="false" customHeight="false" outlineLevel="0" collapsed="false">
      <c r="A876" s="76" t="n">
        <v>872</v>
      </c>
      <c r="B876" s="77" t="n">
        <f aca="false">EOMONTH(Input!$C$7,A876)</f>
        <v>69457</v>
      </c>
      <c r="C876" s="76" t="n">
        <f aca="false">DATEDIF(Input!$C$23,$B876,"Y")</f>
        <v>112</v>
      </c>
      <c r="E876" s="78" t="n">
        <f aca="false">Salary_01!$E876*(Input!$C$36/100)</f>
        <v>0</v>
      </c>
      <c r="F876" s="78" t="n">
        <f aca="false">-1*Salary_01!$I876</f>
        <v>-0</v>
      </c>
      <c r="G876" s="78" t="n">
        <f aca="true">IF(AND($B876&gt;Input!$C$45,$B876&lt;Input!$C$25),PMT(Input!$C$37/(100*12),(OFFSET($A$4,MATCH(Input!$C$25,$B$4:$B$1004,1),0,1,1)-OFFSET($A$4,MATCH(Input!$C$45,$B$4:$B$620,1),0,1,1)),$J$4,-1*Input!$C$38,1),0)</f>
        <v>0</v>
      </c>
      <c r="H876" s="78" t="n">
        <f aca="false">IF($B876&lt;Input!$C$25,(($H875+$E876+$F876+$G876)*(1+Input!$C$37/(100*12))),0)</f>
        <v>0</v>
      </c>
    </row>
    <row r="877" customFormat="false" ht="12.8" hidden="false" customHeight="false" outlineLevel="0" collapsed="false">
      <c r="A877" s="76" t="n">
        <v>873</v>
      </c>
      <c r="B877" s="77" t="n">
        <f aca="false">EOMONTH(Input!$C$7,A877)</f>
        <v>69488</v>
      </c>
      <c r="C877" s="76" t="n">
        <f aca="false">DATEDIF(Input!$C$23,$B877,"Y")</f>
        <v>112</v>
      </c>
      <c r="E877" s="78" t="n">
        <f aca="false">Salary_01!$E877*(Input!$C$36/100)</f>
        <v>0</v>
      </c>
      <c r="F877" s="78" t="n">
        <f aca="false">-1*Salary_01!$I877</f>
        <v>-0</v>
      </c>
      <c r="G877" s="78" t="n">
        <f aca="true">IF(AND($B877&gt;Input!$C$45,$B877&lt;Input!$C$25),PMT(Input!$C$37/(100*12),(OFFSET($A$4,MATCH(Input!$C$25,$B$4:$B$1004,1),0,1,1)-OFFSET($A$4,MATCH(Input!$C$45,$B$4:$B$620,1),0,1,1)),$J$4,-1*Input!$C$38,1),0)</f>
        <v>0</v>
      </c>
      <c r="H877" s="78" t="n">
        <f aca="false">IF($B877&lt;Input!$C$25,(($H876+$E877+$F877+$G877)*(1+Input!$C$37/(100*12))),0)</f>
        <v>0</v>
      </c>
    </row>
    <row r="878" customFormat="false" ht="12.8" hidden="false" customHeight="false" outlineLevel="0" collapsed="false">
      <c r="A878" s="76" t="n">
        <v>874</v>
      </c>
      <c r="B878" s="77" t="n">
        <f aca="false">EOMONTH(Input!$C$7,A878)</f>
        <v>69518</v>
      </c>
      <c r="C878" s="76" t="n">
        <f aca="false">DATEDIF(Input!$C$23,$B878,"Y")</f>
        <v>112</v>
      </c>
      <c r="E878" s="78" t="n">
        <f aca="false">Salary_01!$E878*(Input!$C$36/100)</f>
        <v>0</v>
      </c>
      <c r="F878" s="78" t="n">
        <f aca="false">-1*Salary_01!$I878</f>
        <v>-0</v>
      </c>
      <c r="G878" s="78" t="n">
        <f aca="true">IF(AND($B878&gt;Input!$C$45,$B878&lt;Input!$C$25),PMT(Input!$C$37/(100*12),(OFFSET($A$4,MATCH(Input!$C$25,$B$4:$B$1004,1),0,1,1)-OFFSET($A$4,MATCH(Input!$C$45,$B$4:$B$620,1),0,1,1)),$J$4,-1*Input!$C$38,1),0)</f>
        <v>0</v>
      </c>
      <c r="H878" s="78" t="n">
        <f aca="false">IF($B878&lt;Input!$C$25,(($H877+$E878+$F878+$G878)*(1+Input!$C$37/(100*12))),0)</f>
        <v>0</v>
      </c>
    </row>
    <row r="879" customFormat="false" ht="12.8" hidden="false" customHeight="false" outlineLevel="0" collapsed="false">
      <c r="A879" s="76" t="n">
        <v>875</v>
      </c>
      <c r="B879" s="77" t="n">
        <f aca="false">EOMONTH(Input!$C$7,A879)</f>
        <v>69549</v>
      </c>
      <c r="C879" s="76" t="n">
        <f aca="false">DATEDIF(Input!$C$23,$B879,"Y")</f>
        <v>113</v>
      </c>
      <c r="E879" s="78" t="n">
        <f aca="false">Salary_01!$E879*(Input!$C$36/100)</f>
        <v>0</v>
      </c>
      <c r="F879" s="78" t="n">
        <f aca="false">-1*Salary_01!$I879</f>
        <v>-0</v>
      </c>
      <c r="G879" s="78" t="n">
        <f aca="true">IF(AND($B879&gt;Input!$C$45,$B879&lt;Input!$C$25),PMT(Input!$C$37/(100*12),(OFFSET($A$4,MATCH(Input!$C$25,$B$4:$B$1004,1),0,1,1)-OFFSET($A$4,MATCH(Input!$C$45,$B$4:$B$620,1),0,1,1)),$J$4,-1*Input!$C$38,1),0)</f>
        <v>0</v>
      </c>
      <c r="H879" s="78" t="n">
        <f aca="false">IF($B879&lt;Input!$C$25,(($H878+$E879+$F879+$G879)*(1+Input!$C$37/(100*12))),0)</f>
        <v>0</v>
      </c>
    </row>
    <row r="880" customFormat="false" ht="12.8" hidden="false" customHeight="false" outlineLevel="0" collapsed="false">
      <c r="A880" s="76" t="n">
        <v>876</v>
      </c>
      <c r="B880" s="77" t="n">
        <f aca="false">EOMONTH(Input!$C$7,A880)</f>
        <v>69579</v>
      </c>
      <c r="C880" s="76" t="n">
        <f aca="false">DATEDIF(Input!$C$23,$B880,"Y")</f>
        <v>113</v>
      </c>
      <c r="E880" s="78" t="n">
        <f aca="false">Salary_01!$E880*(Input!$C$36/100)</f>
        <v>0</v>
      </c>
      <c r="F880" s="78" t="n">
        <f aca="false">-1*Salary_01!$I880</f>
        <v>-0</v>
      </c>
      <c r="G880" s="78" t="n">
        <f aca="true">IF(AND($B880&gt;Input!$C$45,$B880&lt;Input!$C$25),PMT(Input!$C$37/(100*12),(OFFSET($A$4,MATCH(Input!$C$25,$B$4:$B$1004,1),0,1,1)-OFFSET($A$4,MATCH(Input!$C$45,$B$4:$B$620,1),0,1,1)),$J$4,-1*Input!$C$38,1),0)</f>
        <v>0</v>
      </c>
      <c r="H880" s="78" t="n">
        <f aca="false">IF($B880&lt;Input!$C$25,(($H879+$E880+$F880+$G880)*(1+Input!$C$37/(100*12))),0)</f>
        <v>0</v>
      </c>
    </row>
    <row r="881" customFormat="false" ht="12.8" hidden="false" customHeight="false" outlineLevel="0" collapsed="false">
      <c r="A881" s="76" t="n">
        <v>877</v>
      </c>
      <c r="B881" s="77" t="n">
        <f aca="false">EOMONTH(Input!$C$7,A881)</f>
        <v>69610</v>
      </c>
      <c r="C881" s="76" t="n">
        <f aca="false">DATEDIF(Input!$C$23,$B881,"Y")</f>
        <v>113</v>
      </c>
      <c r="E881" s="78" t="n">
        <f aca="false">Salary_01!$E881*(Input!$C$36/100)</f>
        <v>0</v>
      </c>
      <c r="F881" s="78" t="n">
        <f aca="false">-1*Salary_01!$I881</f>
        <v>-0</v>
      </c>
      <c r="G881" s="78" t="n">
        <f aca="true">IF(AND($B881&gt;Input!$C$45,$B881&lt;Input!$C$25),PMT(Input!$C$37/(100*12),(OFFSET($A$4,MATCH(Input!$C$25,$B$4:$B$1004,1),0,1,1)-OFFSET($A$4,MATCH(Input!$C$45,$B$4:$B$620,1),0,1,1)),$J$4,-1*Input!$C$38,1),0)</f>
        <v>0</v>
      </c>
      <c r="H881" s="78" t="n">
        <f aca="false">IF($B881&lt;Input!$C$25,(($H880+$E881+$F881+$G881)*(1+Input!$C$37/(100*12))),0)</f>
        <v>0</v>
      </c>
    </row>
    <row r="882" customFormat="false" ht="12.8" hidden="false" customHeight="false" outlineLevel="0" collapsed="false">
      <c r="A882" s="76" t="n">
        <v>878</v>
      </c>
      <c r="B882" s="77" t="n">
        <f aca="false">EOMONTH(Input!$C$7,A882)</f>
        <v>69641</v>
      </c>
      <c r="C882" s="76" t="n">
        <f aca="false">DATEDIF(Input!$C$23,$B882,"Y")</f>
        <v>113</v>
      </c>
      <c r="E882" s="78" t="n">
        <f aca="false">Salary_01!$E882*(Input!$C$36/100)</f>
        <v>0</v>
      </c>
      <c r="F882" s="78" t="n">
        <f aca="false">-1*Salary_01!$I882</f>
        <v>-0</v>
      </c>
      <c r="G882" s="78" t="n">
        <f aca="true">IF(AND($B882&gt;Input!$C$45,$B882&lt;Input!$C$25),PMT(Input!$C$37/(100*12),(OFFSET($A$4,MATCH(Input!$C$25,$B$4:$B$1004,1),0,1,1)-OFFSET($A$4,MATCH(Input!$C$45,$B$4:$B$620,1),0,1,1)),$J$4,-1*Input!$C$38,1),0)</f>
        <v>0</v>
      </c>
      <c r="H882" s="78" t="n">
        <f aca="false">IF($B882&lt;Input!$C$25,(($H881+$E882+$F882+$G882)*(1+Input!$C$37/(100*12))),0)</f>
        <v>0</v>
      </c>
    </row>
    <row r="883" customFormat="false" ht="12.8" hidden="false" customHeight="false" outlineLevel="0" collapsed="false">
      <c r="A883" s="76" t="n">
        <v>879</v>
      </c>
      <c r="B883" s="77" t="n">
        <f aca="false">EOMONTH(Input!$C$7,A883)</f>
        <v>69671</v>
      </c>
      <c r="C883" s="76" t="n">
        <f aca="false">DATEDIF(Input!$C$23,$B883,"Y")</f>
        <v>113</v>
      </c>
      <c r="E883" s="78" t="n">
        <f aca="false">Salary_01!$E883*(Input!$C$36/100)</f>
        <v>0</v>
      </c>
      <c r="F883" s="78" t="n">
        <f aca="false">-1*Salary_01!$I883</f>
        <v>-0</v>
      </c>
      <c r="G883" s="78" t="n">
        <f aca="true">IF(AND($B883&gt;Input!$C$45,$B883&lt;Input!$C$25),PMT(Input!$C$37/(100*12),(OFFSET($A$4,MATCH(Input!$C$25,$B$4:$B$1004,1),0,1,1)-OFFSET($A$4,MATCH(Input!$C$45,$B$4:$B$620,1),0,1,1)),$J$4,-1*Input!$C$38,1),0)</f>
        <v>0</v>
      </c>
      <c r="H883" s="78" t="n">
        <f aca="false">IF($B883&lt;Input!$C$25,(($H882+$E883+$F883+$G883)*(1+Input!$C$37/(100*12))),0)</f>
        <v>0</v>
      </c>
    </row>
    <row r="884" customFormat="false" ht="12.8" hidden="false" customHeight="false" outlineLevel="0" collapsed="false">
      <c r="A884" s="76" t="n">
        <v>880</v>
      </c>
      <c r="B884" s="77" t="n">
        <f aca="false">EOMONTH(Input!$C$7,A884)</f>
        <v>69702</v>
      </c>
      <c r="C884" s="76" t="n">
        <f aca="false">DATEDIF(Input!$C$23,$B884,"Y")</f>
        <v>113</v>
      </c>
      <c r="E884" s="78" t="n">
        <f aca="false">Salary_01!$E884*(Input!$C$36/100)</f>
        <v>0</v>
      </c>
      <c r="F884" s="78" t="n">
        <f aca="false">-1*Salary_01!$I884</f>
        <v>-0</v>
      </c>
      <c r="G884" s="78" t="n">
        <f aca="true">IF(AND($B884&gt;Input!$C$45,$B884&lt;Input!$C$25),PMT(Input!$C$37/(100*12),(OFFSET($A$4,MATCH(Input!$C$25,$B$4:$B$1004,1),0,1,1)-OFFSET($A$4,MATCH(Input!$C$45,$B$4:$B$620,1),0,1,1)),$J$4,-1*Input!$C$38,1),0)</f>
        <v>0</v>
      </c>
      <c r="H884" s="78" t="n">
        <f aca="false">IF($B884&lt;Input!$C$25,(($H883+$E884+$F884+$G884)*(1+Input!$C$37/(100*12))),0)</f>
        <v>0</v>
      </c>
    </row>
    <row r="885" customFormat="false" ht="12.8" hidden="false" customHeight="false" outlineLevel="0" collapsed="false">
      <c r="A885" s="76" t="n">
        <v>881</v>
      </c>
      <c r="B885" s="77" t="n">
        <f aca="false">EOMONTH(Input!$C$7,A885)</f>
        <v>69732</v>
      </c>
      <c r="C885" s="76" t="n">
        <f aca="false">DATEDIF(Input!$C$23,$B885,"Y")</f>
        <v>113</v>
      </c>
      <c r="E885" s="78" t="n">
        <f aca="false">Salary_01!$E885*(Input!$C$36/100)</f>
        <v>0</v>
      </c>
      <c r="F885" s="78" t="n">
        <f aca="false">-1*Salary_01!$I885</f>
        <v>-0</v>
      </c>
      <c r="G885" s="78" t="n">
        <f aca="true">IF(AND($B885&gt;Input!$C$45,$B885&lt;Input!$C$25),PMT(Input!$C$37/(100*12),(OFFSET($A$4,MATCH(Input!$C$25,$B$4:$B$1004,1),0,1,1)-OFFSET($A$4,MATCH(Input!$C$45,$B$4:$B$620,1),0,1,1)),$J$4,-1*Input!$C$38,1),0)</f>
        <v>0</v>
      </c>
      <c r="H885" s="78" t="n">
        <f aca="false">IF($B885&lt;Input!$C$25,(($H884+$E885+$F885+$G885)*(1+Input!$C$37/(100*12))),0)</f>
        <v>0</v>
      </c>
    </row>
    <row r="886" customFormat="false" ht="12.8" hidden="false" customHeight="false" outlineLevel="0" collapsed="false">
      <c r="A886" s="76" t="n">
        <v>882</v>
      </c>
      <c r="B886" s="77" t="n">
        <f aca="false">EOMONTH(Input!$C$7,A886)</f>
        <v>69763</v>
      </c>
      <c r="C886" s="76" t="n">
        <f aca="false">DATEDIF(Input!$C$23,$B886,"Y")</f>
        <v>113</v>
      </c>
      <c r="E886" s="78" t="n">
        <f aca="false">Salary_01!$E886*(Input!$C$36/100)</f>
        <v>0</v>
      </c>
      <c r="F886" s="78" t="n">
        <f aca="false">-1*Salary_01!$I886</f>
        <v>-0</v>
      </c>
      <c r="G886" s="78" t="n">
        <f aca="true">IF(AND($B886&gt;Input!$C$45,$B886&lt;Input!$C$25),PMT(Input!$C$37/(100*12),(OFFSET($A$4,MATCH(Input!$C$25,$B$4:$B$1004,1),0,1,1)-OFFSET($A$4,MATCH(Input!$C$45,$B$4:$B$620,1),0,1,1)),$J$4,-1*Input!$C$38,1),0)</f>
        <v>0</v>
      </c>
      <c r="H886" s="78" t="n">
        <f aca="false">IF($B886&lt;Input!$C$25,(($H885+$E886+$F886+$G886)*(1+Input!$C$37/(100*12))),0)</f>
        <v>0</v>
      </c>
    </row>
    <row r="887" customFormat="false" ht="12.8" hidden="false" customHeight="false" outlineLevel="0" collapsed="false">
      <c r="A887" s="76" t="n">
        <v>883</v>
      </c>
      <c r="B887" s="77" t="n">
        <f aca="false">EOMONTH(Input!$C$7,A887)</f>
        <v>69794</v>
      </c>
      <c r="C887" s="76" t="n">
        <f aca="false">DATEDIF(Input!$C$23,$B887,"Y")</f>
        <v>113</v>
      </c>
      <c r="E887" s="78" t="n">
        <f aca="false">Salary_01!$E887*(Input!$C$36/100)</f>
        <v>0</v>
      </c>
      <c r="F887" s="78" t="n">
        <f aca="false">-1*Salary_01!$I887</f>
        <v>-0</v>
      </c>
      <c r="G887" s="78" t="n">
        <f aca="true">IF(AND($B887&gt;Input!$C$45,$B887&lt;Input!$C$25),PMT(Input!$C$37/(100*12),(OFFSET($A$4,MATCH(Input!$C$25,$B$4:$B$1004,1),0,1,1)-OFFSET($A$4,MATCH(Input!$C$45,$B$4:$B$620,1),0,1,1)),$J$4,-1*Input!$C$38,1),0)</f>
        <v>0</v>
      </c>
      <c r="H887" s="78" t="n">
        <f aca="false">IF($B887&lt;Input!$C$25,(($H886+$E887+$F887+$G887)*(1+Input!$C$37/(100*12))),0)</f>
        <v>0</v>
      </c>
    </row>
    <row r="888" customFormat="false" ht="12.8" hidden="false" customHeight="false" outlineLevel="0" collapsed="false">
      <c r="A888" s="76" t="n">
        <v>884</v>
      </c>
      <c r="B888" s="77" t="n">
        <f aca="false">EOMONTH(Input!$C$7,A888)</f>
        <v>69822</v>
      </c>
      <c r="C888" s="76" t="n">
        <f aca="false">DATEDIF(Input!$C$23,$B888,"Y")</f>
        <v>113</v>
      </c>
      <c r="E888" s="78" t="n">
        <f aca="false">Salary_01!$E888*(Input!$C$36/100)</f>
        <v>0</v>
      </c>
      <c r="F888" s="78" t="n">
        <f aca="false">-1*Salary_01!$I888</f>
        <v>-0</v>
      </c>
      <c r="G888" s="78" t="n">
        <f aca="true">IF(AND($B888&gt;Input!$C$45,$B888&lt;Input!$C$25),PMT(Input!$C$37/(100*12),(OFFSET($A$4,MATCH(Input!$C$25,$B$4:$B$1004,1),0,1,1)-OFFSET($A$4,MATCH(Input!$C$45,$B$4:$B$620,1),0,1,1)),$J$4,-1*Input!$C$38,1),0)</f>
        <v>0</v>
      </c>
      <c r="H888" s="78" t="n">
        <f aca="false">IF($B888&lt;Input!$C$25,(($H887+$E888+$F888+$G888)*(1+Input!$C$37/(100*12))),0)</f>
        <v>0</v>
      </c>
    </row>
    <row r="889" customFormat="false" ht="12.8" hidden="false" customHeight="false" outlineLevel="0" collapsed="false">
      <c r="A889" s="76" t="n">
        <v>885</v>
      </c>
      <c r="B889" s="77" t="n">
        <f aca="false">EOMONTH(Input!$C$7,A889)</f>
        <v>69853</v>
      </c>
      <c r="C889" s="76" t="n">
        <f aca="false">DATEDIF(Input!$C$23,$B889,"Y")</f>
        <v>113</v>
      </c>
      <c r="E889" s="78" t="n">
        <f aca="false">Salary_01!$E889*(Input!$C$36/100)</f>
        <v>0</v>
      </c>
      <c r="F889" s="78" t="n">
        <f aca="false">-1*Salary_01!$I889</f>
        <v>-0</v>
      </c>
      <c r="G889" s="78" t="n">
        <f aca="true">IF(AND($B889&gt;Input!$C$45,$B889&lt;Input!$C$25),PMT(Input!$C$37/(100*12),(OFFSET($A$4,MATCH(Input!$C$25,$B$4:$B$1004,1),0,1,1)-OFFSET($A$4,MATCH(Input!$C$45,$B$4:$B$620,1),0,1,1)),$J$4,-1*Input!$C$38,1),0)</f>
        <v>0</v>
      </c>
      <c r="H889" s="78" t="n">
        <f aca="false">IF($B889&lt;Input!$C$25,(($H888+$E889+$F889+$G889)*(1+Input!$C$37/(100*12))),0)</f>
        <v>0</v>
      </c>
    </row>
    <row r="890" customFormat="false" ht="12.8" hidden="false" customHeight="false" outlineLevel="0" collapsed="false">
      <c r="A890" s="76" t="n">
        <v>886</v>
      </c>
      <c r="B890" s="77" t="n">
        <f aca="false">EOMONTH(Input!$C$7,A890)</f>
        <v>69883</v>
      </c>
      <c r="C890" s="76" t="n">
        <f aca="false">DATEDIF(Input!$C$23,$B890,"Y")</f>
        <v>113</v>
      </c>
      <c r="E890" s="78" t="n">
        <f aca="false">Salary_01!$E890*(Input!$C$36/100)</f>
        <v>0</v>
      </c>
      <c r="F890" s="78" t="n">
        <f aca="false">-1*Salary_01!$I890</f>
        <v>-0</v>
      </c>
      <c r="G890" s="78" t="n">
        <f aca="true">IF(AND($B890&gt;Input!$C$45,$B890&lt;Input!$C$25),PMT(Input!$C$37/(100*12),(OFFSET($A$4,MATCH(Input!$C$25,$B$4:$B$1004,1),0,1,1)-OFFSET($A$4,MATCH(Input!$C$45,$B$4:$B$620,1),0,1,1)),$J$4,-1*Input!$C$38,1),0)</f>
        <v>0</v>
      </c>
      <c r="H890" s="78" t="n">
        <f aca="false">IF($B890&lt;Input!$C$25,(($H889+$E890+$F890+$G890)*(1+Input!$C$37/(100*12))),0)</f>
        <v>0</v>
      </c>
    </row>
    <row r="891" customFormat="false" ht="12.8" hidden="false" customHeight="false" outlineLevel="0" collapsed="false">
      <c r="A891" s="76" t="n">
        <v>887</v>
      </c>
      <c r="B891" s="77" t="n">
        <f aca="false">EOMONTH(Input!$C$7,A891)</f>
        <v>69914</v>
      </c>
      <c r="C891" s="76" t="n">
        <f aca="false">DATEDIF(Input!$C$23,$B891,"Y")</f>
        <v>114</v>
      </c>
      <c r="E891" s="78" t="n">
        <f aca="false">Salary_01!$E891*(Input!$C$36/100)</f>
        <v>0</v>
      </c>
      <c r="F891" s="78" t="n">
        <f aca="false">-1*Salary_01!$I891</f>
        <v>-0</v>
      </c>
      <c r="G891" s="78" t="n">
        <f aca="true">IF(AND($B891&gt;Input!$C$45,$B891&lt;Input!$C$25),PMT(Input!$C$37/(100*12),(OFFSET($A$4,MATCH(Input!$C$25,$B$4:$B$1004,1),0,1,1)-OFFSET($A$4,MATCH(Input!$C$45,$B$4:$B$620,1),0,1,1)),$J$4,-1*Input!$C$38,1),0)</f>
        <v>0</v>
      </c>
      <c r="H891" s="78" t="n">
        <f aca="false">IF($B891&lt;Input!$C$25,(($H890+$E891+$F891+$G891)*(1+Input!$C$37/(100*12))),0)</f>
        <v>0</v>
      </c>
    </row>
    <row r="892" customFormat="false" ht="12.8" hidden="false" customHeight="false" outlineLevel="0" collapsed="false">
      <c r="A892" s="76" t="n">
        <v>888</v>
      </c>
      <c r="B892" s="77" t="n">
        <f aca="false">EOMONTH(Input!$C$7,A892)</f>
        <v>69944</v>
      </c>
      <c r="C892" s="76" t="n">
        <f aca="false">DATEDIF(Input!$C$23,$B892,"Y")</f>
        <v>114</v>
      </c>
      <c r="E892" s="78" t="n">
        <f aca="false">Salary_01!$E892*(Input!$C$36/100)</f>
        <v>0</v>
      </c>
      <c r="F892" s="78" t="n">
        <f aca="false">-1*Salary_01!$I892</f>
        <v>-0</v>
      </c>
      <c r="G892" s="78" t="n">
        <f aca="true">IF(AND($B892&gt;Input!$C$45,$B892&lt;Input!$C$25),PMT(Input!$C$37/(100*12),(OFFSET($A$4,MATCH(Input!$C$25,$B$4:$B$1004,1),0,1,1)-OFFSET($A$4,MATCH(Input!$C$45,$B$4:$B$620,1),0,1,1)),$J$4,-1*Input!$C$38,1),0)</f>
        <v>0</v>
      </c>
      <c r="H892" s="78" t="n">
        <f aca="false">IF($B892&lt;Input!$C$25,(($H891+$E892+$F892+$G892)*(1+Input!$C$37/(100*12))),0)</f>
        <v>0</v>
      </c>
    </row>
    <row r="893" customFormat="false" ht="12.8" hidden="false" customHeight="false" outlineLevel="0" collapsed="false">
      <c r="A893" s="76" t="n">
        <v>889</v>
      </c>
      <c r="B893" s="77" t="n">
        <f aca="false">EOMONTH(Input!$C$7,A893)</f>
        <v>69975</v>
      </c>
      <c r="C893" s="76" t="n">
        <f aca="false">DATEDIF(Input!$C$23,$B893,"Y")</f>
        <v>114</v>
      </c>
      <c r="E893" s="78" t="n">
        <f aca="false">Salary_01!$E893*(Input!$C$36/100)</f>
        <v>0</v>
      </c>
      <c r="F893" s="78" t="n">
        <f aca="false">-1*Salary_01!$I893</f>
        <v>-0</v>
      </c>
      <c r="G893" s="78" t="n">
        <f aca="true">IF(AND($B893&gt;Input!$C$45,$B893&lt;Input!$C$25),PMT(Input!$C$37/(100*12),(OFFSET($A$4,MATCH(Input!$C$25,$B$4:$B$1004,1),0,1,1)-OFFSET($A$4,MATCH(Input!$C$45,$B$4:$B$620,1),0,1,1)),$J$4,-1*Input!$C$38,1),0)</f>
        <v>0</v>
      </c>
      <c r="H893" s="78" t="n">
        <f aca="false">IF($B893&lt;Input!$C$25,(($H892+$E893+$F893+$G893)*(1+Input!$C$37/(100*12))),0)</f>
        <v>0</v>
      </c>
    </row>
    <row r="894" customFormat="false" ht="12.8" hidden="false" customHeight="false" outlineLevel="0" collapsed="false">
      <c r="A894" s="76" t="n">
        <v>890</v>
      </c>
      <c r="B894" s="77" t="n">
        <f aca="false">EOMONTH(Input!$C$7,A894)</f>
        <v>70006</v>
      </c>
      <c r="C894" s="76" t="n">
        <f aca="false">DATEDIF(Input!$C$23,$B894,"Y")</f>
        <v>114</v>
      </c>
      <c r="E894" s="78" t="n">
        <f aca="false">Salary_01!$E894*(Input!$C$36/100)</f>
        <v>0</v>
      </c>
      <c r="F894" s="78" t="n">
        <f aca="false">-1*Salary_01!$I894</f>
        <v>-0</v>
      </c>
      <c r="G894" s="78" t="n">
        <f aca="true">IF(AND($B894&gt;Input!$C$45,$B894&lt;Input!$C$25),PMT(Input!$C$37/(100*12),(OFFSET($A$4,MATCH(Input!$C$25,$B$4:$B$1004,1),0,1,1)-OFFSET($A$4,MATCH(Input!$C$45,$B$4:$B$620,1),0,1,1)),$J$4,-1*Input!$C$38,1),0)</f>
        <v>0</v>
      </c>
      <c r="H894" s="78" t="n">
        <f aca="false">IF($B894&lt;Input!$C$25,(($H893+$E894+$F894+$G894)*(1+Input!$C$37/(100*12))),0)</f>
        <v>0</v>
      </c>
    </row>
    <row r="895" customFormat="false" ht="12.8" hidden="false" customHeight="false" outlineLevel="0" collapsed="false">
      <c r="A895" s="76" t="n">
        <v>891</v>
      </c>
      <c r="B895" s="77" t="n">
        <f aca="false">EOMONTH(Input!$C$7,A895)</f>
        <v>70036</v>
      </c>
      <c r="C895" s="76" t="n">
        <f aca="false">DATEDIF(Input!$C$23,$B895,"Y")</f>
        <v>114</v>
      </c>
      <c r="E895" s="78" t="n">
        <f aca="false">Salary_01!$E895*(Input!$C$36/100)</f>
        <v>0</v>
      </c>
      <c r="F895" s="78" t="n">
        <f aca="false">-1*Salary_01!$I895</f>
        <v>-0</v>
      </c>
      <c r="G895" s="78" t="n">
        <f aca="true">IF(AND($B895&gt;Input!$C$45,$B895&lt;Input!$C$25),PMT(Input!$C$37/(100*12),(OFFSET($A$4,MATCH(Input!$C$25,$B$4:$B$1004,1),0,1,1)-OFFSET($A$4,MATCH(Input!$C$45,$B$4:$B$620,1),0,1,1)),$J$4,-1*Input!$C$38,1),0)</f>
        <v>0</v>
      </c>
      <c r="H895" s="78" t="n">
        <f aca="false">IF($B895&lt;Input!$C$25,(($H894+$E895+$F895+$G895)*(1+Input!$C$37/(100*12))),0)</f>
        <v>0</v>
      </c>
    </row>
    <row r="896" customFormat="false" ht="12.8" hidden="false" customHeight="false" outlineLevel="0" collapsed="false">
      <c r="A896" s="76" t="n">
        <v>892</v>
      </c>
      <c r="B896" s="77" t="n">
        <f aca="false">EOMONTH(Input!$C$7,A896)</f>
        <v>70067</v>
      </c>
      <c r="C896" s="76" t="n">
        <f aca="false">DATEDIF(Input!$C$23,$B896,"Y")</f>
        <v>114</v>
      </c>
      <c r="E896" s="78" t="n">
        <f aca="false">Salary_01!$E896*(Input!$C$36/100)</f>
        <v>0</v>
      </c>
      <c r="F896" s="78" t="n">
        <f aca="false">-1*Salary_01!$I896</f>
        <v>-0</v>
      </c>
      <c r="G896" s="78" t="n">
        <f aca="true">IF(AND($B896&gt;Input!$C$45,$B896&lt;Input!$C$25),PMT(Input!$C$37/(100*12),(OFFSET($A$4,MATCH(Input!$C$25,$B$4:$B$1004,1),0,1,1)-OFFSET($A$4,MATCH(Input!$C$45,$B$4:$B$620,1),0,1,1)),$J$4,-1*Input!$C$38,1),0)</f>
        <v>0</v>
      </c>
      <c r="H896" s="78" t="n">
        <f aca="false">IF($B896&lt;Input!$C$25,(($H895+$E896+$F896+$G896)*(1+Input!$C$37/(100*12))),0)</f>
        <v>0</v>
      </c>
    </row>
    <row r="897" customFormat="false" ht="12.8" hidden="false" customHeight="false" outlineLevel="0" collapsed="false">
      <c r="A897" s="76" t="n">
        <v>893</v>
      </c>
      <c r="B897" s="77" t="n">
        <f aca="false">EOMONTH(Input!$C$7,A897)</f>
        <v>70097</v>
      </c>
      <c r="C897" s="76" t="n">
        <f aca="false">DATEDIF(Input!$C$23,$B897,"Y")</f>
        <v>114</v>
      </c>
      <c r="E897" s="78" t="n">
        <f aca="false">Salary_01!$E897*(Input!$C$36/100)</f>
        <v>0</v>
      </c>
      <c r="F897" s="78" t="n">
        <f aca="false">-1*Salary_01!$I897</f>
        <v>-0</v>
      </c>
      <c r="G897" s="78" t="n">
        <f aca="true">IF(AND($B897&gt;Input!$C$45,$B897&lt;Input!$C$25),PMT(Input!$C$37/(100*12),(OFFSET($A$4,MATCH(Input!$C$25,$B$4:$B$1004,1),0,1,1)-OFFSET($A$4,MATCH(Input!$C$45,$B$4:$B$620,1),0,1,1)),$J$4,-1*Input!$C$38,1),0)</f>
        <v>0</v>
      </c>
      <c r="H897" s="78" t="n">
        <f aca="false">IF($B897&lt;Input!$C$25,(($H896+$E897+$F897+$G897)*(1+Input!$C$37/(100*12))),0)</f>
        <v>0</v>
      </c>
    </row>
    <row r="898" customFormat="false" ht="12.8" hidden="false" customHeight="false" outlineLevel="0" collapsed="false">
      <c r="A898" s="76" t="n">
        <v>894</v>
      </c>
      <c r="B898" s="77" t="n">
        <f aca="false">EOMONTH(Input!$C$7,A898)</f>
        <v>70128</v>
      </c>
      <c r="C898" s="76" t="n">
        <f aca="false">DATEDIF(Input!$C$23,$B898,"Y")</f>
        <v>114</v>
      </c>
      <c r="E898" s="78" t="n">
        <f aca="false">Salary_01!$E898*(Input!$C$36/100)</f>
        <v>0</v>
      </c>
      <c r="F898" s="78" t="n">
        <f aca="false">-1*Salary_01!$I898</f>
        <v>-0</v>
      </c>
      <c r="G898" s="78" t="n">
        <f aca="true">IF(AND($B898&gt;Input!$C$45,$B898&lt;Input!$C$25),PMT(Input!$C$37/(100*12),(OFFSET($A$4,MATCH(Input!$C$25,$B$4:$B$1004,1),0,1,1)-OFFSET($A$4,MATCH(Input!$C$45,$B$4:$B$620,1),0,1,1)),$J$4,-1*Input!$C$38,1),0)</f>
        <v>0</v>
      </c>
      <c r="H898" s="78" t="n">
        <f aca="false">IF($B898&lt;Input!$C$25,(($H897+$E898+$F898+$G898)*(1+Input!$C$37/(100*12))),0)</f>
        <v>0</v>
      </c>
    </row>
    <row r="899" customFormat="false" ht="12.8" hidden="false" customHeight="false" outlineLevel="0" collapsed="false">
      <c r="A899" s="76" t="n">
        <v>895</v>
      </c>
      <c r="B899" s="77" t="n">
        <f aca="false">EOMONTH(Input!$C$7,A899)</f>
        <v>70159</v>
      </c>
      <c r="C899" s="76" t="n">
        <f aca="false">DATEDIF(Input!$C$23,$B899,"Y")</f>
        <v>114</v>
      </c>
      <c r="E899" s="78" t="n">
        <f aca="false">Salary_01!$E899*(Input!$C$36/100)</f>
        <v>0</v>
      </c>
      <c r="F899" s="78" t="n">
        <f aca="false">-1*Salary_01!$I899</f>
        <v>-0</v>
      </c>
      <c r="G899" s="78" t="n">
        <f aca="true">IF(AND($B899&gt;Input!$C$45,$B899&lt;Input!$C$25),PMT(Input!$C$37/(100*12),(OFFSET($A$4,MATCH(Input!$C$25,$B$4:$B$1004,1),0,1,1)-OFFSET($A$4,MATCH(Input!$C$45,$B$4:$B$620,1),0,1,1)),$J$4,-1*Input!$C$38,1),0)</f>
        <v>0</v>
      </c>
      <c r="H899" s="78" t="n">
        <f aca="false">IF($B899&lt;Input!$C$25,(($H898+$E899+$F899+$G899)*(1+Input!$C$37/(100*12))),0)</f>
        <v>0</v>
      </c>
    </row>
    <row r="900" customFormat="false" ht="12.8" hidden="false" customHeight="false" outlineLevel="0" collapsed="false">
      <c r="A900" s="76" t="n">
        <v>896</v>
      </c>
      <c r="B900" s="77" t="n">
        <f aca="false">EOMONTH(Input!$C$7,A900)</f>
        <v>70188</v>
      </c>
      <c r="C900" s="76" t="n">
        <f aca="false">DATEDIF(Input!$C$23,$B900,"Y")</f>
        <v>114</v>
      </c>
      <c r="E900" s="78" t="n">
        <f aca="false">Salary_01!$E900*(Input!$C$36/100)</f>
        <v>0</v>
      </c>
      <c r="F900" s="78" t="n">
        <f aca="false">-1*Salary_01!$I900</f>
        <v>-0</v>
      </c>
      <c r="G900" s="78" t="n">
        <f aca="true">IF(AND($B900&gt;Input!$C$45,$B900&lt;Input!$C$25),PMT(Input!$C$37/(100*12),(OFFSET($A$4,MATCH(Input!$C$25,$B$4:$B$1004,1),0,1,1)-OFFSET($A$4,MATCH(Input!$C$45,$B$4:$B$620,1),0,1,1)),$J$4,-1*Input!$C$38,1),0)</f>
        <v>0</v>
      </c>
      <c r="H900" s="78" t="n">
        <f aca="false">IF($B900&lt;Input!$C$25,(($H899+$E900+$F900+$G900)*(1+Input!$C$37/(100*12))),0)</f>
        <v>0</v>
      </c>
    </row>
    <row r="901" customFormat="false" ht="12.8" hidden="false" customHeight="false" outlineLevel="0" collapsed="false">
      <c r="A901" s="76" t="n">
        <v>897</v>
      </c>
      <c r="B901" s="77" t="n">
        <f aca="false">EOMONTH(Input!$C$7,A901)</f>
        <v>70219</v>
      </c>
      <c r="C901" s="76" t="n">
        <f aca="false">DATEDIF(Input!$C$23,$B901,"Y")</f>
        <v>114</v>
      </c>
      <c r="E901" s="78" t="n">
        <f aca="false">Salary_01!$E901*(Input!$C$36/100)</f>
        <v>0</v>
      </c>
      <c r="F901" s="78" t="n">
        <f aca="false">-1*Salary_01!$I901</f>
        <v>-0</v>
      </c>
      <c r="G901" s="78" t="n">
        <f aca="true">IF(AND($B901&gt;Input!$C$45,$B901&lt;Input!$C$25),PMT(Input!$C$37/(100*12),(OFFSET($A$4,MATCH(Input!$C$25,$B$4:$B$1004,1),0,1,1)-OFFSET($A$4,MATCH(Input!$C$45,$B$4:$B$620,1),0,1,1)),$J$4,-1*Input!$C$38,1),0)</f>
        <v>0</v>
      </c>
      <c r="H901" s="78" t="n">
        <f aca="false">IF($B901&lt;Input!$C$25,(($H900+$E901+$F901+$G901)*(1+Input!$C$37/(100*12))),0)</f>
        <v>0</v>
      </c>
    </row>
    <row r="902" customFormat="false" ht="12.8" hidden="false" customHeight="false" outlineLevel="0" collapsed="false">
      <c r="A902" s="76" t="n">
        <v>898</v>
      </c>
      <c r="B902" s="77" t="n">
        <f aca="false">EOMONTH(Input!$C$7,A902)</f>
        <v>70249</v>
      </c>
      <c r="C902" s="76" t="n">
        <f aca="false">DATEDIF(Input!$C$23,$B902,"Y")</f>
        <v>114</v>
      </c>
      <c r="E902" s="78" t="n">
        <f aca="false">Salary_01!$E902*(Input!$C$36/100)</f>
        <v>0</v>
      </c>
      <c r="F902" s="78" t="n">
        <f aca="false">-1*Salary_01!$I902</f>
        <v>-0</v>
      </c>
      <c r="G902" s="78" t="n">
        <f aca="true">IF(AND($B902&gt;Input!$C$45,$B902&lt;Input!$C$25),PMT(Input!$C$37/(100*12),(OFFSET($A$4,MATCH(Input!$C$25,$B$4:$B$1004,1),0,1,1)-OFFSET($A$4,MATCH(Input!$C$45,$B$4:$B$620,1),0,1,1)),$J$4,-1*Input!$C$38,1),0)</f>
        <v>0</v>
      </c>
      <c r="H902" s="78" t="n">
        <f aca="false">IF($B902&lt;Input!$C$25,(($H901+$E902+$F902+$G902)*(1+Input!$C$37/(100*12))),0)</f>
        <v>0</v>
      </c>
    </row>
    <row r="903" customFormat="false" ht="12.8" hidden="false" customHeight="false" outlineLevel="0" collapsed="false">
      <c r="A903" s="76" t="n">
        <v>899</v>
      </c>
      <c r="B903" s="77" t="n">
        <f aca="false">EOMONTH(Input!$C$7,A903)</f>
        <v>70280</v>
      </c>
      <c r="C903" s="76" t="n">
        <f aca="false">DATEDIF(Input!$C$23,$B903,"Y")</f>
        <v>115</v>
      </c>
      <c r="E903" s="78" t="n">
        <f aca="false">Salary_01!$E903*(Input!$C$36/100)</f>
        <v>0</v>
      </c>
      <c r="F903" s="78" t="n">
        <f aca="false">-1*Salary_01!$I903</f>
        <v>-0</v>
      </c>
      <c r="G903" s="78" t="n">
        <f aca="true">IF(AND($B903&gt;Input!$C$45,$B903&lt;Input!$C$25),PMT(Input!$C$37/(100*12),(OFFSET($A$4,MATCH(Input!$C$25,$B$4:$B$1004,1),0,1,1)-OFFSET($A$4,MATCH(Input!$C$45,$B$4:$B$620,1),0,1,1)),$J$4,-1*Input!$C$38,1),0)</f>
        <v>0</v>
      </c>
      <c r="H903" s="78" t="n">
        <f aca="false">IF($B903&lt;Input!$C$25,(($H902+$E903+$F903+$G903)*(1+Input!$C$37/(100*12))),0)</f>
        <v>0</v>
      </c>
    </row>
    <row r="904" customFormat="false" ht="12.8" hidden="false" customHeight="false" outlineLevel="0" collapsed="false">
      <c r="A904" s="76" t="n">
        <v>900</v>
      </c>
      <c r="B904" s="77" t="n">
        <f aca="false">EOMONTH(Input!$C$7,A904)</f>
        <v>70310</v>
      </c>
      <c r="C904" s="76" t="n">
        <f aca="false">DATEDIF(Input!$C$23,$B904,"Y")</f>
        <v>115</v>
      </c>
      <c r="E904" s="78" t="n">
        <f aca="false">Salary_01!$E904*(Input!$C$36/100)</f>
        <v>0</v>
      </c>
      <c r="F904" s="78" t="n">
        <f aca="false">-1*Salary_01!$I904</f>
        <v>-0</v>
      </c>
      <c r="G904" s="78" t="n">
        <f aca="true">IF(AND($B904&gt;Input!$C$45,$B904&lt;Input!$C$25),PMT(Input!$C$37/(100*12),(OFFSET($A$4,MATCH(Input!$C$25,$B$4:$B$1004,1),0,1,1)-OFFSET($A$4,MATCH(Input!$C$45,$B$4:$B$620,1),0,1,1)),$J$4,-1*Input!$C$38,1),0)</f>
        <v>0</v>
      </c>
      <c r="H904" s="78" t="n">
        <f aca="false">IF($B904&lt;Input!$C$25,(($H903+$E904+$F904+$G904)*(1+Input!$C$37/(100*12))),0)</f>
        <v>0</v>
      </c>
    </row>
    <row r="905" customFormat="false" ht="12.8" hidden="false" customHeight="false" outlineLevel="0" collapsed="false">
      <c r="A905" s="76" t="n">
        <v>901</v>
      </c>
      <c r="B905" s="77" t="n">
        <f aca="false">EOMONTH(Input!$C$7,A905)</f>
        <v>70341</v>
      </c>
      <c r="C905" s="76" t="n">
        <f aca="false">DATEDIF(Input!$C$23,$B905,"Y")</f>
        <v>115</v>
      </c>
      <c r="E905" s="78" t="n">
        <f aca="false">Salary_01!$E905*(Input!$C$36/100)</f>
        <v>0</v>
      </c>
      <c r="F905" s="78" t="n">
        <f aca="false">-1*Salary_01!$I905</f>
        <v>-0</v>
      </c>
      <c r="G905" s="78" t="n">
        <f aca="true">IF(AND($B905&gt;Input!$C$45,$B905&lt;Input!$C$25),PMT(Input!$C$37/(100*12),(OFFSET($A$4,MATCH(Input!$C$25,$B$4:$B$1004,1),0,1,1)-OFFSET($A$4,MATCH(Input!$C$45,$B$4:$B$620,1),0,1,1)),$J$4,-1*Input!$C$38,1),0)</f>
        <v>0</v>
      </c>
      <c r="H905" s="78" t="n">
        <f aca="false">IF($B905&lt;Input!$C$25,(($H904+$E905+$F905+$G905)*(1+Input!$C$37/(100*12))),0)</f>
        <v>0</v>
      </c>
    </row>
    <row r="906" customFormat="false" ht="12.8" hidden="false" customHeight="false" outlineLevel="0" collapsed="false">
      <c r="A906" s="76" t="n">
        <v>902</v>
      </c>
      <c r="B906" s="77" t="n">
        <f aca="false">EOMONTH(Input!$C$7,A906)</f>
        <v>70372</v>
      </c>
      <c r="C906" s="76" t="n">
        <f aca="false">DATEDIF(Input!$C$23,$B906,"Y")</f>
        <v>115</v>
      </c>
      <c r="E906" s="78" t="n">
        <f aca="false">Salary_01!$E906*(Input!$C$36/100)</f>
        <v>0</v>
      </c>
      <c r="F906" s="78" t="n">
        <f aca="false">-1*Salary_01!$I906</f>
        <v>-0</v>
      </c>
      <c r="G906" s="78" t="n">
        <f aca="true">IF(AND($B906&gt;Input!$C$45,$B906&lt;Input!$C$25),PMT(Input!$C$37/(100*12),(OFFSET($A$4,MATCH(Input!$C$25,$B$4:$B$1004,1),0,1,1)-OFFSET($A$4,MATCH(Input!$C$45,$B$4:$B$620,1),0,1,1)),$J$4,-1*Input!$C$38,1),0)</f>
        <v>0</v>
      </c>
      <c r="H906" s="78" t="n">
        <f aca="false">IF($B906&lt;Input!$C$25,(($H905+$E906+$F906+$G906)*(1+Input!$C$37/(100*12))),0)</f>
        <v>0</v>
      </c>
    </row>
    <row r="907" customFormat="false" ht="12.8" hidden="false" customHeight="false" outlineLevel="0" collapsed="false">
      <c r="A907" s="76" t="n">
        <v>903</v>
      </c>
      <c r="B907" s="77" t="n">
        <f aca="false">EOMONTH(Input!$C$7,A907)</f>
        <v>70402</v>
      </c>
      <c r="C907" s="76" t="n">
        <f aca="false">DATEDIF(Input!$C$23,$B907,"Y")</f>
        <v>115</v>
      </c>
      <c r="E907" s="78" t="n">
        <f aca="false">Salary_01!$E907*(Input!$C$36/100)</f>
        <v>0</v>
      </c>
      <c r="F907" s="78" t="n">
        <f aca="false">-1*Salary_01!$I907</f>
        <v>-0</v>
      </c>
      <c r="G907" s="78" t="n">
        <f aca="true">IF(AND($B907&gt;Input!$C$45,$B907&lt;Input!$C$25),PMT(Input!$C$37/(100*12),(OFFSET($A$4,MATCH(Input!$C$25,$B$4:$B$1004,1),0,1,1)-OFFSET($A$4,MATCH(Input!$C$45,$B$4:$B$620,1),0,1,1)),$J$4,-1*Input!$C$38,1),0)</f>
        <v>0</v>
      </c>
      <c r="H907" s="78" t="n">
        <f aca="false">IF($B907&lt;Input!$C$25,(($H906+$E907+$F907+$G907)*(1+Input!$C$37/(100*12))),0)</f>
        <v>0</v>
      </c>
    </row>
    <row r="908" customFormat="false" ht="12.8" hidden="false" customHeight="false" outlineLevel="0" collapsed="false">
      <c r="A908" s="76" t="n">
        <v>904</v>
      </c>
      <c r="B908" s="77" t="n">
        <f aca="false">EOMONTH(Input!$C$7,A908)</f>
        <v>70433</v>
      </c>
      <c r="C908" s="76" t="n">
        <f aca="false">DATEDIF(Input!$C$23,$B908,"Y")</f>
        <v>115</v>
      </c>
      <c r="E908" s="78" t="n">
        <f aca="false">Salary_01!$E908*(Input!$C$36/100)</f>
        <v>0</v>
      </c>
      <c r="F908" s="78" t="n">
        <f aca="false">-1*Salary_01!$I908</f>
        <v>-0</v>
      </c>
      <c r="G908" s="78" t="n">
        <f aca="true">IF(AND($B908&gt;Input!$C$45,$B908&lt;Input!$C$25),PMT(Input!$C$37/(100*12),(OFFSET($A$4,MATCH(Input!$C$25,$B$4:$B$1004,1),0,1,1)-OFFSET($A$4,MATCH(Input!$C$45,$B$4:$B$620,1),0,1,1)),$J$4,-1*Input!$C$38,1),0)</f>
        <v>0</v>
      </c>
      <c r="H908" s="78" t="n">
        <f aca="false">IF($B908&lt;Input!$C$25,(($H907+$E908+$F908+$G908)*(1+Input!$C$37/(100*12))),0)</f>
        <v>0</v>
      </c>
    </row>
    <row r="909" customFormat="false" ht="12.8" hidden="false" customHeight="false" outlineLevel="0" collapsed="false">
      <c r="A909" s="76" t="n">
        <v>905</v>
      </c>
      <c r="B909" s="77" t="n">
        <f aca="false">EOMONTH(Input!$C$7,A909)</f>
        <v>70463</v>
      </c>
      <c r="C909" s="76" t="n">
        <f aca="false">DATEDIF(Input!$C$23,$B909,"Y")</f>
        <v>115</v>
      </c>
      <c r="E909" s="78" t="n">
        <f aca="false">Salary_01!$E909*(Input!$C$36/100)</f>
        <v>0</v>
      </c>
      <c r="F909" s="78" t="n">
        <f aca="false">-1*Salary_01!$I909</f>
        <v>-0</v>
      </c>
      <c r="G909" s="78" t="n">
        <f aca="true">IF(AND($B909&gt;Input!$C$45,$B909&lt;Input!$C$25),PMT(Input!$C$37/(100*12),(OFFSET($A$4,MATCH(Input!$C$25,$B$4:$B$1004,1),0,1,1)-OFFSET($A$4,MATCH(Input!$C$45,$B$4:$B$620,1),0,1,1)),$J$4,-1*Input!$C$38,1),0)</f>
        <v>0</v>
      </c>
      <c r="H909" s="78" t="n">
        <f aca="false">IF($B909&lt;Input!$C$25,(($H908+$E909+$F909+$G909)*(1+Input!$C$37/(100*12))),0)</f>
        <v>0</v>
      </c>
    </row>
    <row r="910" customFormat="false" ht="12.8" hidden="false" customHeight="false" outlineLevel="0" collapsed="false">
      <c r="A910" s="76" t="n">
        <v>906</v>
      </c>
      <c r="B910" s="77" t="n">
        <f aca="false">EOMONTH(Input!$C$7,A910)</f>
        <v>70494</v>
      </c>
      <c r="C910" s="76" t="n">
        <f aca="false">DATEDIF(Input!$C$23,$B910,"Y")</f>
        <v>115</v>
      </c>
      <c r="E910" s="78" t="n">
        <f aca="false">Salary_01!$E910*(Input!$C$36/100)</f>
        <v>0</v>
      </c>
      <c r="F910" s="78" t="n">
        <f aca="false">-1*Salary_01!$I910</f>
        <v>-0</v>
      </c>
      <c r="G910" s="78" t="n">
        <f aca="true">IF(AND($B910&gt;Input!$C$45,$B910&lt;Input!$C$25),PMT(Input!$C$37/(100*12),(OFFSET($A$4,MATCH(Input!$C$25,$B$4:$B$1004,1),0,1,1)-OFFSET($A$4,MATCH(Input!$C$45,$B$4:$B$620,1),0,1,1)),$J$4,-1*Input!$C$38,1),0)</f>
        <v>0</v>
      </c>
      <c r="H910" s="78" t="n">
        <f aca="false">IF($B910&lt;Input!$C$25,(($H909+$E910+$F910+$G910)*(1+Input!$C$37/(100*12))),0)</f>
        <v>0</v>
      </c>
    </row>
    <row r="911" customFormat="false" ht="12.8" hidden="false" customHeight="false" outlineLevel="0" collapsed="false">
      <c r="A911" s="76" t="n">
        <v>907</v>
      </c>
      <c r="B911" s="77" t="n">
        <f aca="false">EOMONTH(Input!$C$7,A911)</f>
        <v>70525</v>
      </c>
      <c r="C911" s="76" t="n">
        <f aca="false">DATEDIF(Input!$C$23,$B911,"Y")</f>
        <v>115</v>
      </c>
      <c r="E911" s="78" t="n">
        <f aca="false">Salary_01!$E911*(Input!$C$36/100)</f>
        <v>0</v>
      </c>
      <c r="F911" s="78" t="n">
        <f aca="false">-1*Salary_01!$I911</f>
        <v>-0</v>
      </c>
      <c r="G911" s="78" t="n">
        <f aca="true">IF(AND($B911&gt;Input!$C$45,$B911&lt;Input!$C$25),PMT(Input!$C$37/(100*12),(OFFSET($A$4,MATCH(Input!$C$25,$B$4:$B$1004,1),0,1,1)-OFFSET($A$4,MATCH(Input!$C$45,$B$4:$B$620,1),0,1,1)),$J$4,-1*Input!$C$38,1),0)</f>
        <v>0</v>
      </c>
      <c r="H911" s="78" t="n">
        <f aca="false">IF($B911&lt;Input!$C$25,(($H910+$E911+$F911+$G911)*(1+Input!$C$37/(100*12))),0)</f>
        <v>0</v>
      </c>
    </row>
    <row r="912" customFormat="false" ht="12.8" hidden="false" customHeight="false" outlineLevel="0" collapsed="false">
      <c r="A912" s="76" t="n">
        <v>908</v>
      </c>
      <c r="B912" s="77" t="n">
        <f aca="false">EOMONTH(Input!$C$7,A912)</f>
        <v>70553</v>
      </c>
      <c r="C912" s="76" t="n">
        <f aca="false">DATEDIF(Input!$C$23,$B912,"Y")</f>
        <v>115</v>
      </c>
      <c r="E912" s="78" t="n">
        <f aca="false">Salary_01!$E912*(Input!$C$36/100)</f>
        <v>0</v>
      </c>
      <c r="F912" s="78" t="n">
        <f aca="false">-1*Salary_01!$I912</f>
        <v>-0</v>
      </c>
      <c r="G912" s="78" t="n">
        <f aca="true">IF(AND($B912&gt;Input!$C$45,$B912&lt;Input!$C$25),PMT(Input!$C$37/(100*12),(OFFSET($A$4,MATCH(Input!$C$25,$B$4:$B$1004,1),0,1,1)-OFFSET($A$4,MATCH(Input!$C$45,$B$4:$B$620,1),0,1,1)),$J$4,-1*Input!$C$38,1),0)</f>
        <v>0</v>
      </c>
      <c r="H912" s="78" t="n">
        <f aca="false">IF($B912&lt;Input!$C$25,(($H911+$E912+$F912+$G912)*(1+Input!$C$37/(100*12))),0)</f>
        <v>0</v>
      </c>
    </row>
    <row r="913" customFormat="false" ht="12.8" hidden="false" customHeight="false" outlineLevel="0" collapsed="false">
      <c r="A913" s="76" t="n">
        <v>909</v>
      </c>
      <c r="B913" s="77" t="n">
        <f aca="false">EOMONTH(Input!$C$7,A913)</f>
        <v>70584</v>
      </c>
      <c r="C913" s="76" t="n">
        <f aca="false">DATEDIF(Input!$C$23,$B913,"Y")</f>
        <v>115</v>
      </c>
      <c r="E913" s="78" t="n">
        <f aca="false">Salary_01!$E913*(Input!$C$36/100)</f>
        <v>0</v>
      </c>
      <c r="F913" s="78" t="n">
        <f aca="false">-1*Salary_01!$I913</f>
        <v>-0</v>
      </c>
      <c r="G913" s="78" t="n">
        <f aca="true">IF(AND($B913&gt;Input!$C$45,$B913&lt;Input!$C$25),PMT(Input!$C$37/(100*12),(OFFSET($A$4,MATCH(Input!$C$25,$B$4:$B$1004,1),0,1,1)-OFFSET($A$4,MATCH(Input!$C$45,$B$4:$B$620,1),0,1,1)),$J$4,-1*Input!$C$38,1),0)</f>
        <v>0</v>
      </c>
      <c r="H913" s="78" t="n">
        <f aca="false">IF($B913&lt;Input!$C$25,(($H912+$E913+$F913+$G913)*(1+Input!$C$37/(100*12))),0)</f>
        <v>0</v>
      </c>
    </row>
    <row r="914" customFormat="false" ht="12.8" hidden="false" customHeight="false" outlineLevel="0" collapsed="false">
      <c r="A914" s="76" t="n">
        <v>910</v>
      </c>
      <c r="B914" s="77" t="n">
        <f aca="false">EOMONTH(Input!$C$7,A914)</f>
        <v>70614</v>
      </c>
      <c r="C914" s="76" t="n">
        <f aca="false">DATEDIF(Input!$C$23,$B914,"Y")</f>
        <v>115</v>
      </c>
      <c r="E914" s="78" t="n">
        <f aca="false">Salary_01!$E914*(Input!$C$36/100)</f>
        <v>0</v>
      </c>
      <c r="F914" s="78" t="n">
        <f aca="false">-1*Salary_01!$I914</f>
        <v>-0</v>
      </c>
      <c r="G914" s="78" t="n">
        <f aca="true">IF(AND($B914&gt;Input!$C$45,$B914&lt;Input!$C$25),PMT(Input!$C$37/(100*12),(OFFSET($A$4,MATCH(Input!$C$25,$B$4:$B$1004,1),0,1,1)-OFFSET($A$4,MATCH(Input!$C$45,$B$4:$B$620,1),0,1,1)),$J$4,-1*Input!$C$38,1),0)</f>
        <v>0</v>
      </c>
      <c r="H914" s="78" t="n">
        <f aca="false">IF($B914&lt;Input!$C$25,(($H913+$E914+$F914+$G914)*(1+Input!$C$37/(100*12))),0)</f>
        <v>0</v>
      </c>
    </row>
    <row r="915" customFormat="false" ht="12.8" hidden="false" customHeight="false" outlineLevel="0" collapsed="false">
      <c r="A915" s="76" t="n">
        <v>911</v>
      </c>
      <c r="B915" s="77" t="n">
        <f aca="false">EOMONTH(Input!$C$7,A915)</f>
        <v>70645</v>
      </c>
      <c r="C915" s="76" t="n">
        <f aca="false">DATEDIF(Input!$C$23,$B915,"Y")</f>
        <v>116</v>
      </c>
      <c r="E915" s="78" t="n">
        <f aca="false">Salary_01!$E915*(Input!$C$36/100)</f>
        <v>0</v>
      </c>
      <c r="F915" s="78" t="n">
        <f aca="false">-1*Salary_01!$I915</f>
        <v>-0</v>
      </c>
      <c r="G915" s="78" t="n">
        <f aca="true">IF(AND($B915&gt;Input!$C$45,$B915&lt;Input!$C$25),PMT(Input!$C$37/(100*12),(OFFSET($A$4,MATCH(Input!$C$25,$B$4:$B$1004,1),0,1,1)-OFFSET($A$4,MATCH(Input!$C$45,$B$4:$B$620,1),0,1,1)),$J$4,-1*Input!$C$38,1),0)</f>
        <v>0</v>
      </c>
      <c r="H915" s="78" t="n">
        <f aca="false">IF($B915&lt;Input!$C$25,(($H914+$E915+$F915+$G915)*(1+Input!$C$37/(100*12))),0)</f>
        <v>0</v>
      </c>
    </row>
    <row r="916" customFormat="false" ht="12.8" hidden="false" customHeight="false" outlineLevel="0" collapsed="false">
      <c r="A916" s="76" t="n">
        <v>912</v>
      </c>
      <c r="B916" s="77" t="n">
        <f aca="false">EOMONTH(Input!$C$7,A916)</f>
        <v>70675</v>
      </c>
      <c r="C916" s="76" t="n">
        <f aca="false">DATEDIF(Input!$C$23,$B916,"Y")</f>
        <v>116</v>
      </c>
      <c r="E916" s="78" t="n">
        <f aca="false">Salary_01!$E916*(Input!$C$36/100)</f>
        <v>0</v>
      </c>
      <c r="F916" s="78" t="n">
        <f aca="false">-1*Salary_01!$I916</f>
        <v>-0</v>
      </c>
      <c r="G916" s="78" t="n">
        <f aca="true">IF(AND($B916&gt;Input!$C$45,$B916&lt;Input!$C$25),PMT(Input!$C$37/(100*12),(OFFSET($A$4,MATCH(Input!$C$25,$B$4:$B$1004,1),0,1,1)-OFFSET($A$4,MATCH(Input!$C$45,$B$4:$B$620,1),0,1,1)),$J$4,-1*Input!$C$38,1),0)</f>
        <v>0</v>
      </c>
      <c r="H916" s="78" t="n">
        <f aca="false">IF($B916&lt;Input!$C$25,(($H915+$E916+$F916+$G916)*(1+Input!$C$37/(100*12))),0)</f>
        <v>0</v>
      </c>
    </row>
    <row r="917" customFormat="false" ht="12.8" hidden="false" customHeight="false" outlineLevel="0" collapsed="false">
      <c r="A917" s="76" t="n">
        <v>913</v>
      </c>
      <c r="B917" s="77" t="n">
        <f aca="false">EOMONTH(Input!$C$7,A917)</f>
        <v>70706</v>
      </c>
      <c r="C917" s="76" t="n">
        <f aca="false">DATEDIF(Input!$C$23,$B917,"Y")</f>
        <v>116</v>
      </c>
      <c r="E917" s="78" t="n">
        <f aca="false">Salary_01!$E917*(Input!$C$36/100)</f>
        <v>0</v>
      </c>
      <c r="F917" s="78" t="n">
        <f aca="false">-1*Salary_01!$I917</f>
        <v>-0</v>
      </c>
      <c r="G917" s="78" t="n">
        <f aca="true">IF(AND($B917&gt;Input!$C$45,$B917&lt;Input!$C$25),PMT(Input!$C$37/(100*12),(OFFSET($A$4,MATCH(Input!$C$25,$B$4:$B$1004,1),0,1,1)-OFFSET($A$4,MATCH(Input!$C$45,$B$4:$B$620,1),0,1,1)),$J$4,-1*Input!$C$38,1),0)</f>
        <v>0</v>
      </c>
      <c r="H917" s="78" t="n">
        <f aca="false">IF($B917&lt;Input!$C$25,(($H916+$E917+$F917+$G917)*(1+Input!$C$37/(100*12))),0)</f>
        <v>0</v>
      </c>
    </row>
    <row r="918" customFormat="false" ht="12.8" hidden="false" customHeight="false" outlineLevel="0" collapsed="false">
      <c r="A918" s="76" t="n">
        <v>914</v>
      </c>
      <c r="B918" s="77" t="n">
        <f aca="false">EOMONTH(Input!$C$7,A918)</f>
        <v>70737</v>
      </c>
      <c r="C918" s="76" t="n">
        <f aca="false">DATEDIF(Input!$C$23,$B918,"Y")</f>
        <v>116</v>
      </c>
      <c r="E918" s="78" t="n">
        <f aca="false">Salary_01!$E918*(Input!$C$36/100)</f>
        <v>0</v>
      </c>
      <c r="F918" s="78" t="n">
        <f aca="false">-1*Salary_01!$I918</f>
        <v>-0</v>
      </c>
      <c r="G918" s="78" t="n">
        <f aca="true">IF(AND($B918&gt;Input!$C$45,$B918&lt;Input!$C$25),PMT(Input!$C$37/(100*12),(OFFSET($A$4,MATCH(Input!$C$25,$B$4:$B$1004,1),0,1,1)-OFFSET($A$4,MATCH(Input!$C$45,$B$4:$B$620,1),0,1,1)),$J$4,-1*Input!$C$38,1),0)</f>
        <v>0</v>
      </c>
      <c r="H918" s="78" t="n">
        <f aca="false">IF($B918&lt;Input!$C$25,(($H917+$E918+$F918+$G918)*(1+Input!$C$37/(100*12))),0)</f>
        <v>0</v>
      </c>
    </row>
    <row r="919" customFormat="false" ht="12.8" hidden="false" customHeight="false" outlineLevel="0" collapsed="false">
      <c r="A919" s="76" t="n">
        <v>915</v>
      </c>
      <c r="B919" s="77" t="n">
        <f aca="false">EOMONTH(Input!$C$7,A919)</f>
        <v>70767</v>
      </c>
      <c r="C919" s="76" t="n">
        <f aca="false">DATEDIF(Input!$C$23,$B919,"Y")</f>
        <v>116</v>
      </c>
      <c r="E919" s="78" t="n">
        <f aca="false">Salary_01!$E919*(Input!$C$36/100)</f>
        <v>0</v>
      </c>
      <c r="F919" s="78" t="n">
        <f aca="false">-1*Salary_01!$I919</f>
        <v>-0</v>
      </c>
      <c r="G919" s="78" t="n">
        <f aca="true">IF(AND($B919&gt;Input!$C$45,$B919&lt;Input!$C$25),PMT(Input!$C$37/(100*12),(OFFSET($A$4,MATCH(Input!$C$25,$B$4:$B$1004,1),0,1,1)-OFFSET($A$4,MATCH(Input!$C$45,$B$4:$B$620,1),0,1,1)),$J$4,-1*Input!$C$38,1),0)</f>
        <v>0</v>
      </c>
      <c r="H919" s="78" t="n">
        <f aca="false">IF($B919&lt;Input!$C$25,(($H918+$E919+$F919+$G919)*(1+Input!$C$37/(100*12))),0)</f>
        <v>0</v>
      </c>
    </row>
    <row r="920" customFormat="false" ht="12.8" hidden="false" customHeight="false" outlineLevel="0" collapsed="false">
      <c r="A920" s="76" t="n">
        <v>916</v>
      </c>
      <c r="B920" s="77" t="n">
        <f aca="false">EOMONTH(Input!$C$7,A920)</f>
        <v>70798</v>
      </c>
      <c r="C920" s="76" t="n">
        <f aca="false">DATEDIF(Input!$C$23,$B920,"Y")</f>
        <v>116</v>
      </c>
      <c r="E920" s="78" t="n">
        <f aca="false">Salary_01!$E920*(Input!$C$36/100)</f>
        <v>0</v>
      </c>
      <c r="F920" s="78" t="n">
        <f aca="false">-1*Salary_01!$I920</f>
        <v>-0</v>
      </c>
      <c r="G920" s="78" t="n">
        <f aca="true">IF(AND($B920&gt;Input!$C$45,$B920&lt;Input!$C$25),PMT(Input!$C$37/(100*12),(OFFSET($A$4,MATCH(Input!$C$25,$B$4:$B$1004,1),0,1,1)-OFFSET($A$4,MATCH(Input!$C$45,$B$4:$B$620,1),0,1,1)),$J$4,-1*Input!$C$38,1),0)</f>
        <v>0</v>
      </c>
      <c r="H920" s="78" t="n">
        <f aca="false">IF($B920&lt;Input!$C$25,(($H919+$E920+$F920+$G920)*(1+Input!$C$37/(100*12))),0)</f>
        <v>0</v>
      </c>
    </row>
    <row r="921" customFormat="false" ht="12.8" hidden="false" customHeight="false" outlineLevel="0" collapsed="false">
      <c r="A921" s="76" t="n">
        <v>917</v>
      </c>
      <c r="B921" s="77" t="n">
        <f aca="false">EOMONTH(Input!$C$7,A921)</f>
        <v>70828</v>
      </c>
      <c r="C921" s="76" t="n">
        <f aca="false">DATEDIF(Input!$C$23,$B921,"Y")</f>
        <v>116</v>
      </c>
      <c r="E921" s="78" t="n">
        <f aca="false">Salary_01!$E921*(Input!$C$36/100)</f>
        <v>0</v>
      </c>
      <c r="F921" s="78" t="n">
        <f aca="false">-1*Salary_01!$I921</f>
        <v>-0</v>
      </c>
      <c r="G921" s="78" t="n">
        <f aca="true">IF(AND($B921&gt;Input!$C$45,$B921&lt;Input!$C$25),PMT(Input!$C$37/(100*12),(OFFSET($A$4,MATCH(Input!$C$25,$B$4:$B$1004,1),0,1,1)-OFFSET($A$4,MATCH(Input!$C$45,$B$4:$B$620,1),0,1,1)),$J$4,-1*Input!$C$38,1),0)</f>
        <v>0</v>
      </c>
      <c r="H921" s="78" t="n">
        <f aca="false">IF($B921&lt;Input!$C$25,(($H920+$E921+$F921+$G921)*(1+Input!$C$37/(100*12))),0)</f>
        <v>0</v>
      </c>
    </row>
    <row r="922" customFormat="false" ht="12.8" hidden="false" customHeight="false" outlineLevel="0" collapsed="false">
      <c r="A922" s="76" t="n">
        <v>918</v>
      </c>
      <c r="B922" s="77" t="n">
        <f aca="false">EOMONTH(Input!$C$7,A922)</f>
        <v>70859</v>
      </c>
      <c r="C922" s="76" t="n">
        <f aca="false">DATEDIF(Input!$C$23,$B922,"Y")</f>
        <v>116</v>
      </c>
      <c r="E922" s="78" t="n">
        <f aca="false">Salary_01!$E922*(Input!$C$36/100)</f>
        <v>0</v>
      </c>
      <c r="F922" s="78" t="n">
        <f aca="false">-1*Salary_01!$I922</f>
        <v>-0</v>
      </c>
      <c r="G922" s="78" t="n">
        <f aca="true">IF(AND($B922&gt;Input!$C$45,$B922&lt;Input!$C$25),PMT(Input!$C$37/(100*12),(OFFSET($A$4,MATCH(Input!$C$25,$B$4:$B$1004,1),0,1,1)-OFFSET($A$4,MATCH(Input!$C$45,$B$4:$B$620,1),0,1,1)),$J$4,-1*Input!$C$38,1),0)</f>
        <v>0</v>
      </c>
      <c r="H922" s="78" t="n">
        <f aca="false">IF($B922&lt;Input!$C$25,(($H921+$E922+$F922+$G922)*(1+Input!$C$37/(100*12))),0)</f>
        <v>0</v>
      </c>
    </row>
    <row r="923" customFormat="false" ht="12.8" hidden="false" customHeight="false" outlineLevel="0" collapsed="false">
      <c r="A923" s="76" t="n">
        <v>919</v>
      </c>
      <c r="B923" s="77" t="n">
        <f aca="false">EOMONTH(Input!$C$7,A923)</f>
        <v>70890</v>
      </c>
      <c r="C923" s="76" t="n">
        <f aca="false">DATEDIF(Input!$C$23,$B923,"Y")</f>
        <v>116</v>
      </c>
      <c r="E923" s="78" t="n">
        <f aca="false">Salary_01!$E923*(Input!$C$36/100)</f>
        <v>0</v>
      </c>
      <c r="F923" s="78" t="n">
        <f aca="false">-1*Salary_01!$I923</f>
        <v>-0</v>
      </c>
      <c r="G923" s="78" t="n">
        <f aca="true">IF(AND($B923&gt;Input!$C$45,$B923&lt;Input!$C$25),PMT(Input!$C$37/(100*12),(OFFSET($A$4,MATCH(Input!$C$25,$B$4:$B$1004,1),0,1,1)-OFFSET($A$4,MATCH(Input!$C$45,$B$4:$B$620,1),0,1,1)),$J$4,-1*Input!$C$38,1),0)</f>
        <v>0</v>
      </c>
      <c r="H923" s="78" t="n">
        <f aca="false">IF($B923&lt;Input!$C$25,(($H922+$E923+$F923+$G923)*(1+Input!$C$37/(100*12))),0)</f>
        <v>0</v>
      </c>
    </row>
    <row r="924" customFormat="false" ht="12.8" hidden="false" customHeight="false" outlineLevel="0" collapsed="false">
      <c r="A924" s="76" t="n">
        <v>920</v>
      </c>
      <c r="B924" s="77" t="n">
        <f aca="false">EOMONTH(Input!$C$7,A924)</f>
        <v>70918</v>
      </c>
      <c r="C924" s="76" t="n">
        <f aca="false">DATEDIF(Input!$C$23,$B924,"Y")</f>
        <v>116</v>
      </c>
      <c r="E924" s="78" t="n">
        <f aca="false">Salary_01!$E924*(Input!$C$36/100)</f>
        <v>0</v>
      </c>
      <c r="F924" s="78" t="n">
        <f aca="false">-1*Salary_01!$I924</f>
        <v>-0</v>
      </c>
      <c r="G924" s="78" t="n">
        <f aca="true">IF(AND($B924&gt;Input!$C$45,$B924&lt;Input!$C$25),PMT(Input!$C$37/(100*12),(OFFSET($A$4,MATCH(Input!$C$25,$B$4:$B$1004,1),0,1,1)-OFFSET($A$4,MATCH(Input!$C$45,$B$4:$B$620,1),0,1,1)),$J$4,-1*Input!$C$38,1),0)</f>
        <v>0</v>
      </c>
      <c r="H924" s="78" t="n">
        <f aca="false">IF($B924&lt;Input!$C$25,(($H923+$E924+$F924+$G924)*(1+Input!$C$37/(100*12))),0)</f>
        <v>0</v>
      </c>
    </row>
    <row r="925" customFormat="false" ht="12.8" hidden="false" customHeight="false" outlineLevel="0" collapsed="false">
      <c r="A925" s="76" t="n">
        <v>921</v>
      </c>
      <c r="B925" s="77" t="n">
        <f aca="false">EOMONTH(Input!$C$7,A925)</f>
        <v>70949</v>
      </c>
      <c r="C925" s="76" t="n">
        <f aca="false">DATEDIF(Input!$C$23,$B925,"Y")</f>
        <v>116</v>
      </c>
      <c r="E925" s="78" t="n">
        <f aca="false">Salary_01!$E925*(Input!$C$36/100)</f>
        <v>0</v>
      </c>
      <c r="F925" s="78" t="n">
        <f aca="false">-1*Salary_01!$I925</f>
        <v>-0</v>
      </c>
      <c r="G925" s="78" t="n">
        <f aca="true">IF(AND($B925&gt;Input!$C$45,$B925&lt;Input!$C$25),PMT(Input!$C$37/(100*12),(OFFSET($A$4,MATCH(Input!$C$25,$B$4:$B$1004,1),0,1,1)-OFFSET($A$4,MATCH(Input!$C$45,$B$4:$B$620,1),0,1,1)),$J$4,-1*Input!$C$38,1),0)</f>
        <v>0</v>
      </c>
      <c r="H925" s="78" t="n">
        <f aca="false">IF($B925&lt;Input!$C$25,(($H924+$E925+$F925+$G925)*(1+Input!$C$37/(100*12))),0)</f>
        <v>0</v>
      </c>
    </row>
    <row r="926" customFormat="false" ht="12.8" hidden="false" customHeight="false" outlineLevel="0" collapsed="false">
      <c r="A926" s="76" t="n">
        <v>922</v>
      </c>
      <c r="B926" s="77" t="n">
        <f aca="false">EOMONTH(Input!$C$7,A926)</f>
        <v>70979</v>
      </c>
      <c r="C926" s="76" t="n">
        <f aca="false">DATEDIF(Input!$C$23,$B926,"Y")</f>
        <v>116</v>
      </c>
      <c r="E926" s="78" t="n">
        <f aca="false">Salary_01!$E926*(Input!$C$36/100)</f>
        <v>0</v>
      </c>
      <c r="F926" s="78" t="n">
        <f aca="false">-1*Salary_01!$I926</f>
        <v>-0</v>
      </c>
      <c r="G926" s="78" t="n">
        <f aca="true">IF(AND($B926&gt;Input!$C$45,$B926&lt;Input!$C$25),PMT(Input!$C$37/(100*12),(OFFSET($A$4,MATCH(Input!$C$25,$B$4:$B$1004,1),0,1,1)-OFFSET($A$4,MATCH(Input!$C$45,$B$4:$B$620,1),0,1,1)),$J$4,-1*Input!$C$38,1),0)</f>
        <v>0</v>
      </c>
      <c r="H926" s="78" t="n">
        <f aca="false">IF($B926&lt;Input!$C$25,(($H925+$E926+$F926+$G926)*(1+Input!$C$37/(100*12))),0)</f>
        <v>0</v>
      </c>
    </row>
    <row r="927" customFormat="false" ht="12.8" hidden="false" customHeight="false" outlineLevel="0" collapsed="false">
      <c r="A927" s="76" t="n">
        <v>923</v>
      </c>
      <c r="B927" s="77" t="n">
        <f aca="false">EOMONTH(Input!$C$7,A927)</f>
        <v>71010</v>
      </c>
      <c r="C927" s="76" t="n">
        <f aca="false">DATEDIF(Input!$C$23,$B927,"Y")</f>
        <v>117</v>
      </c>
      <c r="E927" s="78" t="n">
        <f aca="false">Salary_01!$E927*(Input!$C$36/100)</f>
        <v>0</v>
      </c>
      <c r="F927" s="78" t="n">
        <f aca="false">-1*Salary_01!$I927</f>
        <v>-0</v>
      </c>
      <c r="G927" s="78" t="n">
        <f aca="true">IF(AND($B927&gt;Input!$C$45,$B927&lt;Input!$C$25),PMT(Input!$C$37/(100*12),(OFFSET($A$4,MATCH(Input!$C$25,$B$4:$B$1004,1),0,1,1)-OFFSET($A$4,MATCH(Input!$C$45,$B$4:$B$620,1),0,1,1)),$J$4,-1*Input!$C$38,1),0)</f>
        <v>0</v>
      </c>
      <c r="H927" s="78" t="n">
        <f aca="false">IF($B927&lt;Input!$C$25,(($H926+$E927+$F927+$G927)*(1+Input!$C$37/(100*12))),0)</f>
        <v>0</v>
      </c>
    </row>
    <row r="928" customFormat="false" ht="12.8" hidden="false" customHeight="false" outlineLevel="0" collapsed="false">
      <c r="A928" s="76" t="n">
        <v>924</v>
      </c>
      <c r="B928" s="77" t="n">
        <f aca="false">EOMONTH(Input!$C$7,A928)</f>
        <v>71040</v>
      </c>
      <c r="C928" s="76" t="n">
        <f aca="false">DATEDIF(Input!$C$23,$B928,"Y")</f>
        <v>117</v>
      </c>
      <c r="E928" s="78" t="n">
        <f aca="false">Salary_01!$E928*(Input!$C$36/100)</f>
        <v>0</v>
      </c>
      <c r="F928" s="78" t="n">
        <f aca="false">-1*Salary_01!$I928</f>
        <v>-0</v>
      </c>
      <c r="G928" s="78" t="n">
        <f aca="true">IF(AND($B928&gt;Input!$C$45,$B928&lt;Input!$C$25),PMT(Input!$C$37/(100*12),(OFFSET($A$4,MATCH(Input!$C$25,$B$4:$B$1004,1),0,1,1)-OFFSET($A$4,MATCH(Input!$C$45,$B$4:$B$620,1),0,1,1)),$J$4,-1*Input!$C$38,1),0)</f>
        <v>0</v>
      </c>
      <c r="H928" s="78" t="n">
        <f aca="false">IF($B928&lt;Input!$C$25,(($H927+$E928+$F928+$G928)*(1+Input!$C$37/(100*12))),0)</f>
        <v>0</v>
      </c>
    </row>
    <row r="929" customFormat="false" ht="12.8" hidden="false" customHeight="false" outlineLevel="0" collapsed="false">
      <c r="A929" s="76" t="n">
        <v>925</v>
      </c>
      <c r="B929" s="77" t="n">
        <f aca="false">EOMONTH(Input!$C$7,A929)</f>
        <v>71071</v>
      </c>
      <c r="C929" s="76" t="n">
        <f aca="false">DATEDIF(Input!$C$23,$B929,"Y")</f>
        <v>117</v>
      </c>
      <c r="E929" s="78" t="n">
        <f aca="false">Salary_01!$E929*(Input!$C$36/100)</f>
        <v>0</v>
      </c>
      <c r="F929" s="78" t="n">
        <f aca="false">-1*Salary_01!$I929</f>
        <v>-0</v>
      </c>
      <c r="G929" s="78" t="n">
        <f aca="true">IF(AND($B929&gt;Input!$C$45,$B929&lt;Input!$C$25),PMT(Input!$C$37/(100*12),(OFFSET($A$4,MATCH(Input!$C$25,$B$4:$B$1004,1),0,1,1)-OFFSET($A$4,MATCH(Input!$C$45,$B$4:$B$620,1),0,1,1)),$J$4,-1*Input!$C$38,1),0)</f>
        <v>0</v>
      </c>
      <c r="H929" s="78" t="n">
        <f aca="false">IF($B929&lt;Input!$C$25,(($H928+$E929+$F929+$G929)*(1+Input!$C$37/(100*12))),0)</f>
        <v>0</v>
      </c>
    </row>
    <row r="930" customFormat="false" ht="12.8" hidden="false" customHeight="false" outlineLevel="0" collapsed="false">
      <c r="A930" s="76" t="n">
        <v>926</v>
      </c>
      <c r="B930" s="77" t="n">
        <f aca="false">EOMONTH(Input!$C$7,A930)</f>
        <v>71102</v>
      </c>
      <c r="C930" s="76" t="n">
        <f aca="false">DATEDIF(Input!$C$23,$B930,"Y")</f>
        <v>117</v>
      </c>
      <c r="E930" s="78" t="n">
        <f aca="false">Salary_01!$E930*(Input!$C$36/100)</f>
        <v>0</v>
      </c>
      <c r="F930" s="78" t="n">
        <f aca="false">-1*Salary_01!$I930</f>
        <v>-0</v>
      </c>
      <c r="G930" s="78" t="n">
        <f aca="true">IF(AND($B930&gt;Input!$C$45,$B930&lt;Input!$C$25),PMT(Input!$C$37/(100*12),(OFFSET($A$4,MATCH(Input!$C$25,$B$4:$B$1004,1),0,1,1)-OFFSET($A$4,MATCH(Input!$C$45,$B$4:$B$620,1),0,1,1)),$J$4,-1*Input!$C$38,1),0)</f>
        <v>0</v>
      </c>
      <c r="H930" s="78" t="n">
        <f aca="false">IF($B930&lt;Input!$C$25,(($H929+$E930+$F930+$G930)*(1+Input!$C$37/(100*12))),0)</f>
        <v>0</v>
      </c>
    </row>
    <row r="931" customFormat="false" ht="12.8" hidden="false" customHeight="false" outlineLevel="0" collapsed="false">
      <c r="A931" s="76" t="n">
        <v>927</v>
      </c>
      <c r="B931" s="77" t="n">
        <f aca="false">EOMONTH(Input!$C$7,A931)</f>
        <v>71132</v>
      </c>
      <c r="C931" s="76" t="n">
        <f aca="false">DATEDIF(Input!$C$23,$B931,"Y")</f>
        <v>117</v>
      </c>
      <c r="E931" s="78" t="n">
        <f aca="false">Salary_01!$E931*(Input!$C$36/100)</f>
        <v>0</v>
      </c>
      <c r="F931" s="78" t="n">
        <f aca="false">-1*Salary_01!$I931</f>
        <v>-0</v>
      </c>
      <c r="G931" s="78" t="n">
        <f aca="true">IF(AND($B931&gt;Input!$C$45,$B931&lt;Input!$C$25),PMT(Input!$C$37/(100*12),(OFFSET($A$4,MATCH(Input!$C$25,$B$4:$B$1004,1),0,1,1)-OFFSET($A$4,MATCH(Input!$C$45,$B$4:$B$620,1),0,1,1)),$J$4,-1*Input!$C$38,1),0)</f>
        <v>0</v>
      </c>
      <c r="H931" s="78" t="n">
        <f aca="false">IF($B931&lt;Input!$C$25,(($H930+$E931+$F931+$G931)*(1+Input!$C$37/(100*12))),0)</f>
        <v>0</v>
      </c>
    </row>
    <row r="932" customFormat="false" ht="12.8" hidden="false" customHeight="false" outlineLevel="0" collapsed="false">
      <c r="A932" s="76" t="n">
        <v>928</v>
      </c>
      <c r="B932" s="77" t="n">
        <f aca="false">EOMONTH(Input!$C$7,A932)</f>
        <v>71163</v>
      </c>
      <c r="C932" s="76" t="n">
        <f aca="false">DATEDIF(Input!$C$23,$B932,"Y")</f>
        <v>117</v>
      </c>
      <c r="E932" s="78" t="n">
        <f aca="false">Salary_01!$E932*(Input!$C$36/100)</f>
        <v>0</v>
      </c>
      <c r="F932" s="78" t="n">
        <f aca="false">-1*Salary_01!$I932</f>
        <v>-0</v>
      </c>
      <c r="G932" s="78" t="n">
        <f aca="true">IF(AND($B932&gt;Input!$C$45,$B932&lt;Input!$C$25),PMT(Input!$C$37/(100*12),(OFFSET($A$4,MATCH(Input!$C$25,$B$4:$B$1004,1),0,1,1)-OFFSET($A$4,MATCH(Input!$C$45,$B$4:$B$620,1),0,1,1)),$J$4,-1*Input!$C$38,1),0)</f>
        <v>0</v>
      </c>
      <c r="H932" s="78" t="n">
        <f aca="false">IF($B932&lt;Input!$C$25,(($H931+$E932+$F932+$G932)*(1+Input!$C$37/(100*12))),0)</f>
        <v>0</v>
      </c>
    </row>
    <row r="933" customFormat="false" ht="12.8" hidden="false" customHeight="false" outlineLevel="0" collapsed="false">
      <c r="A933" s="76" t="n">
        <v>929</v>
      </c>
      <c r="B933" s="77" t="n">
        <f aca="false">EOMONTH(Input!$C$7,A933)</f>
        <v>71193</v>
      </c>
      <c r="C933" s="76" t="n">
        <f aca="false">DATEDIF(Input!$C$23,$B933,"Y")</f>
        <v>117</v>
      </c>
      <c r="E933" s="78" t="n">
        <f aca="false">Salary_01!$E933*(Input!$C$36/100)</f>
        <v>0</v>
      </c>
      <c r="F933" s="78" t="n">
        <f aca="false">-1*Salary_01!$I933</f>
        <v>-0</v>
      </c>
      <c r="G933" s="78" t="n">
        <f aca="true">IF(AND($B933&gt;Input!$C$45,$B933&lt;Input!$C$25),PMT(Input!$C$37/(100*12),(OFFSET($A$4,MATCH(Input!$C$25,$B$4:$B$1004,1),0,1,1)-OFFSET($A$4,MATCH(Input!$C$45,$B$4:$B$620,1),0,1,1)),$J$4,-1*Input!$C$38,1),0)</f>
        <v>0</v>
      </c>
      <c r="H933" s="78" t="n">
        <f aca="false">IF($B933&lt;Input!$C$25,(($H932+$E933+$F933+$G933)*(1+Input!$C$37/(100*12))),0)</f>
        <v>0</v>
      </c>
    </row>
    <row r="934" customFormat="false" ht="12.8" hidden="false" customHeight="false" outlineLevel="0" collapsed="false">
      <c r="A934" s="76" t="n">
        <v>930</v>
      </c>
      <c r="B934" s="77" t="n">
        <f aca="false">EOMONTH(Input!$C$7,A934)</f>
        <v>71224</v>
      </c>
      <c r="C934" s="76" t="n">
        <f aca="false">DATEDIF(Input!$C$23,$B934,"Y")</f>
        <v>117</v>
      </c>
      <c r="E934" s="78" t="n">
        <f aca="false">Salary_01!$E934*(Input!$C$36/100)</f>
        <v>0</v>
      </c>
      <c r="F934" s="78" t="n">
        <f aca="false">-1*Salary_01!$I934</f>
        <v>-0</v>
      </c>
      <c r="G934" s="78" t="n">
        <f aca="true">IF(AND($B934&gt;Input!$C$45,$B934&lt;Input!$C$25),PMT(Input!$C$37/(100*12),(OFFSET($A$4,MATCH(Input!$C$25,$B$4:$B$1004,1),0,1,1)-OFFSET($A$4,MATCH(Input!$C$45,$B$4:$B$620,1),0,1,1)),$J$4,-1*Input!$C$38,1),0)</f>
        <v>0</v>
      </c>
      <c r="H934" s="78" t="n">
        <f aca="false">IF($B934&lt;Input!$C$25,(($H933+$E934+$F934+$G934)*(1+Input!$C$37/(100*12))),0)</f>
        <v>0</v>
      </c>
    </row>
    <row r="935" customFormat="false" ht="12.8" hidden="false" customHeight="false" outlineLevel="0" collapsed="false">
      <c r="A935" s="76" t="n">
        <v>931</v>
      </c>
      <c r="B935" s="77" t="n">
        <f aca="false">EOMONTH(Input!$C$7,A935)</f>
        <v>71255</v>
      </c>
      <c r="C935" s="76" t="n">
        <f aca="false">DATEDIF(Input!$C$23,$B935,"Y")</f>
        <v>117</v>
      </c>
      <c r="E935" s="78" t="n">
        <f aca="false">Salary_01!$E935*(Input!$C$36/100)</f>
        <v>0</v>
      </c>
      <c r="F935" s="78" t="n">
        <f aca="false">-1*Salary_01!$I935</f>
        <v>-0</v>
      </c>
      <c r="G935" s="78" t="n">
        <f aca="true">IF(AND($B935&gt;Input!$C$45,$B935&lt;Input!$C$25),PMT(Input!$C$37/(100*12),(OFFSET($A$4,MATCH(Input!$C$25,$B$4:$B$1004,1),0,1,1)-OFFSET($A$4,MATCH(Input!$C$45,$B$4:$B$620,1),0,1,1)),$J$4,-1*Input!$C$38,1),0)</f>
        <v>0</v>
      </c>
      <c r="H935" s="78" t="n">
        <f aca="false">IF($B935&lt;Input!$C$25,(($H934+$E935+$F935+$G935)*(1+Input!$C$37/(100*12))),0)</f>
        <v>0</v>
      </c>
    </row>
    <row r="936" customFormat="false" ht="12.8" hidden="false" customHeight="false" outlineLevel="0" collapsed="false">
      <c r="A936" s="76" t="n">
        <v>932</v>
      </c>
      <c r="B936" s="77" t="n">
        <f aca="false">EOMONTH(Input!$C$7,A936)</f>
        <v>71283</v>
      </c>
      <c r="C936" s="76" t="n">
        <f aca="false">DATEDIF(Input!$C$23,$B936,"Y")</f>
        <v>117</v>
      </c>
      <c r="E936" s="78" t="n">
        <f aca="false">Salary_01!$E936*(Input!$C$36/100)</f>
        <v>0</v>
      </c>
      <c r="F936" s="78" t="n">
        <f aca="false">-1*Salary_01!$I936</f>
        <v>-0</v>
      </c>
      <c r="G936" s="78" t="n">
        <f aca="true">IF(AND($B936&gt;Input!$C$45,$B936&lt;Input!$C$25),PMT(Input!$C$37/(100*12),(OFFSET($A$4,MATCH(Input!$C$25,$B$4:$B$1004,1),0,1,1)-OFFSET($A$4,MATCH(Input!$C$45,$B$4:$B$620,1),0,1,1)),$J$4,-1*Input!$C$38,1),0)</f>
        <v>0</v>
      </c>
      <c r="H936" s="78" t="n">
        <f aca="false">IF($B936&lt;Input!$C$25,(($H935+$E936+$F936+$G936)*(1+Input!$C$37/(100*12))),0)</f>
        <v>0</v>
      </c>
    </row>
    <row r="937" customFormat="false" ht="12.8" hidden="false" customHeight="false" outlineLevel="0" collapsed="false">
      <c r="A937" s="76" t="n">
        <v>933</v>
      </c>
      <c r="B937" s="77" t="n">
        <f aca="false">EOMONTH(Input!$C$7,A937)</f>
        <v>71314</v>
      </c>
      <c r="C937" s="76" t="n">
        <f aca="false">DATEDIF(Input!$C$23,$B937,"Y")</f>
        <v>117</v>
      </c>
      <c r="E937" s="78" t="n">
        <f aca="false">Salary_01!$E937*(Input!$C$36/100)</f>
        <v>0</v>
      </c>
      <c r="F937" s="78" t="n">
        <f aca="false">-1*Salary_01!$I937</f>
        <v>-0</v>
      </c>
      <c r="G937" s="78" t="n">
        <f aca="true">IF(AND($B937&gt;Input!$C$45,$B937&lt;Input!$C$25),PMT(Input!$C$37/(100*12),(OFFSET($A$4,MATCH(Input!$C$25,$B$4:$B$1004,1),0,1,1)-OFFSET($A$4,MATCH(Input!$C$45,$B$4:$B$620,1),0,1,1)),$J$4,-1*Input!$C$38,1),0)</f>
        <v>0</v>
      </c>
      <c r="H937" s="78" t="n">
        <f aca="false">IF($B937&lt;Input!$C$25,(($H936+$E937+$F937+$G937)*(1+Input!$C$37/(100*12))),0)</f>
        <v>0</v>
      </c>
    </row>
    <row r="938" customFormat="false" ht="12.8" hidden="false" customHeight="false" outlineLevel="0" collapsed="false">
      <c r="A938" s="76" t="n">
        <v>934</v>
      </c>
      <c r="B938" s="77" t="n">
        <f aca="false">EOMONTH(Input!$C$7,A938)</f>
        <v>71344</v>
      </c>
      <c r="C938" s="76" t="n">
        <f aca="false">DATEDIF(Input!$C$23,$B938,"Y")</f>
        <v>117</v>
      </c>
      <c r="E938" s="78" t="n">
        <f aca="false">Salary_01!$E938*(Input!$C$36/100)</f>
        <v>0</v>
      </c>
      <c r="F938" s="78" t="n">
        <f aca="false">-1*Salary_01!$I938</f>
        <v>-0</v>
      </c>
      <c r="G938" s="78" t="n">
        <f aca="true">IF(AND($B938&gt;Input!$C$45,$B938&lt;Input!$C$25),PMT(Input!$C$37/(100*12),(OFFSET($A$4,MATCH(Input!$C$25,$B$4:$B$1004,1),0,1,1)-OFFSET($A$4,MATCH(Input!$C$45,$B$4:$B$620,1),0,1,1)),$J$4,-1*Input!$C$38,1),0)</f>
        <v>0</v>
      </c>
      <c r="H938" s="78" t="n">
        <f aca="false">IF($B938&lt;Input!$C$25,(($H937+$E938+$F938+$G938)*(1+Input!$C$37/(100*12))),0)</f>
        <v>0</v>
      </c>
    </row>
    <row r="939" customFormat="false" ht="12.8" hidden="false" customHeight="false" outlineLevel="0" collapsed="false">
      <c r="A939" s="76" t="n">
        <v>935</v>
      </c>
      <c r="B939" s="77" t="n">
        <f aca="false">EOMONTH(Input!$C$7,A939)</f>
        <v>71375</v>
      </c>
      <c r="C939" s="76" t="n">
        <f aca="false">DATEDIF(Input!$C$23,$B939,"Y")</f>
        <v>118</v>
      </c>
      <c r="E939" s="78" t="n">
        <f aca="false">Salary_01!$E939*(Input!$C$36/100)</f>
        <v>0</v>
      </c>
      <c r="F939" s="78" t="n">
        <f aca="false">-1*Salary_01!$I939</f>
        <v>-0</v>
      </c>
      <c r="G939" s="78" t="n">
        <f aca="true">IF(AND($B939&gt;Input!$C$45,$B939&lt;Input!$C$25),PMT(Input!$C$37/(100*12),(OFFSET($A$4,MATCH(Input!$C$25,$B$4:$B$1004,1),0,1,1)-OFFSET($A$4,MATCH(Input!$C$45,$B$4:$B$620,1),0,1,1)),$J$4,-1*Input!$C$38,1),0)</f>
        <v>0</v>
      </c>
      <c r="H939" s="78" t="n">
        <f aca="false">IF($B939&lt;Input!$C$25,(($H938+$E939+$F939+$G939)*(1+Input!$C$37/(100*12))),0)</f>
        <v>0</v>
      </c>
    </row>
    <row r="940" customFormat="false" ht="12.8" hidden="false" customHeight="false" outlineLevel="0" collapsed="false">
      <c r="A940" s="76" t="n">
        <v>936</v>
      </c>
      <c r="B940" s="77" t="n">
        <f aca="false">EOMONTH(Input!$C$7,A940)</f>
        <v>71405</v>
      </c>
      <c r="C940" s="76" t="n">
        <f aca="false">DATEDIF(Input!$C$23,$B940,"Y")</f>
        <v>118</v>
      </c>
      <c r="E940" s="78" t="n">
        <f aca="false">Salary_01!$E940*(Input!$C$36/100)</f>
        <v>0</v>
      </c>
      <c r="F940" s="78" t="n">
        <f aca="false">-1*Salary_01!$I940</f>
        <v>-0</v>
      </c>
      <c r="G940" s="78" t="n">
        <f aca="true">IF(AND($B940&gt;Input!$C$45,$B940&lt;Input!$C$25),PMT(Input!$C$37/(100*12),(OFFSET($A$4,MATCH(Input!$C$25,$B$4:$B$1004,1),0,1,1)-OFFSET($A$4,MATCH(Input!$C$45,$B$4:$B$620,1),0,1,1)),$J$4,-1*Input!$C$38,1),0)</f>
        <v>0</v>
      </c>
      <c r="H940" s="78" t="n">
        <f aca="false">IF($B940&lt;Input!$C$25,(($H939+$E940+$F940+$G940)*(1+Input!$C$37/(100*12))),0)</f>
        <v>0</v>
      </c>
    </row>
    <row r="941" customFormat="false" ht="12.8" hidden="false" customHeight="false" outlineLevel="0" collapsed="false">
      <c r="A941" s="76" t="n">
        <v>937</v>
      </c>
      <c r="B941" s="77" t="n">
        <f aca="false">EOMONTH(Input!$C$7,A941)</f>
        <v>71436</v>
      </c>
      <c r="C941" s="76" t="n">
        <f aca="false">DATEDIF(Input!$C$23,$B941,"Y")</f>
        <v>118</v>
      </c>
      <c r="E941" s="78" t="n">
        <f aca="false">Salary_01!$E941*(Input!$C$36/100)</f>
        <v>0</v>
      </c>
      <c r="F941" s="78" t="n">
        <f aca="false">-1*Salary_01!$I941</f>
        <v>-0</v>
      </c>
      <c r="G941" s="78" t="n">
        <f aca="true">IF(AND($B941&gt;Input!$C$45,$B941&lt;Input!$C$25),PMT(Input!$C$37/(100*12),(OFFSET($A$4,MATCH(Input!$C$25,$B$4:$B$1004,1),0,1,1)-OFFSET($A$4,MATCH(Input!$C$45,$B$4:$B$620,1),0,1,1)),$J$4,-1*Input!$C$38,1),0)</f>
        <v>0</v>
      </c>
      <c r="H941" s="78" t="n">
        <f aca="false">IF($B941&lt;Input!$C$25,(($H940+$E941+$F941+$G941)*(1+Input!$C$37/(100*12))),0)</f>
        <v>0</v>
      </c>
    </row>
    <row r="942" customFormat="false" ht="12.8" hidden="false" customHeight="false" outlineLevel="0" collapsed="false">
      <c r="A942" s="76" t="n">
        <v>938</v>
      </c>
      <c r="B942" s="77" t="n">
        <f aca="false">EOMONTH(Input!$C$7,A942)</f>
        <v>71467</v>
      </c>
      <c r="C942" s="76" t="n">
        <f aca="false">DATEDIF(Input!$C$23,$B942,"Y")</f>
        <v>118</v>
      </c>
      <c r="E942" s="78" t="n">
        <f aca="false">Salary_01!$E942*(Input!$C$36/100)</f>
        <v>0</v>
      </c>
      <c r="F942" s="78" t="n">
        <f aca="false">-1*Salary_01!$I942</f>
        <v>-0</v>
      </c>
      <c r="G942" s="78" t="n">
        <f aca="true">IF(AND($B942&gt;Input!$C$45,$B942&lt;Input!$C$25),PMT(Input!$C$37/(100*12),(OFFSET($A$4,MATCH(Input!$C$25,$B$4:$B$1004,1),0,1,1)-OFFSET($A$4,MATCH(Input!$C$45,$B$4:$B$620,1),0,1,1)),$J$4,-1*Input!$C$38,1),0)</f>
        <v>0</v>
      </c>
      <c r="H942" s="78" t="n">
        <f aca="false">IF($B942&lt;Input!$C$25,(($H941+$E942+$F942+$G942)*(1+Input!$C$37/(100*12))),0)</f>
        <v>0</v>
      </c>
    </row>
    <row r="943" customFormat="false" ht="12.8" hidden="false" customHeight="false" outlineLevel="0" collapsed="false">
      <c r="A943" s="76" t="n">
        <v>939</v>
      </c>
      <c r="B943" s="77" t="n">
        <f aca="false">EOMONTH(Input!$C$7,A943)</f>
        <v>71497</v>
      </c>
      <c r="C943" s="76" t="n">
        <f aca="false">DATEDIF(Input!$C$23,$B943,"Y")</f>
        <v>118</v>
      </c>
      <c r="E943" s="78" t="n">
        <f aca="false">Salary_01!$E943*(Input!$C$36/100)</f>
        <v>0</v>
      </c>
      <c r="F943" s="78" t="n">
        <f aca="false">-1*Salary_01!$I943</f>
        <v>-0</v>
      </c>
      <c r="G943" s="78" t="n">
        <f aca="true">IF(AND($B943&gt;Input!$C$45,$B943&lt;Input!$C$25),PMT(Input!$C$37/(100*12),(OFFSET($A$4,MATCH(Input!$C$25,$B$4:$B$1004,1),0,1,1)-OFFSET($A$4,MATCH(Input!$C$45,$B$4:$B$620,1),0,1,1)),$J$4,-1*Input!$C$38,1),0)</f>
        <v>0</v>
      </c>
      <c r="H943" s="78" t="n">
        <f aca="false">IF($B943&lt;Input!$C$25,(($H942+$E943+$F943+$G943)*(1+Input!$C$37/(100*12))),0)</f>
        <v>0</v>
      </c>
    </row>
    <row r="944" customFormat="false" ht="12.8" hidden="false" customHeight="false" outlineLevel="0" collapsed="false">
      <c r="A944" s="76" t="n">
        <v>940</v>
      </c>
      <c r="B944" s="77" t="n">
        <f aca="false">EOMONTH(Input!$C$7,A944)</f>
        <v>71528</v>
      </c>
      <c r="C944" s="76" t="n">
        <f aca="false">DATEDIF(Input!$C$23,$B944,"Y")</f>
        <v>118</v>
      </c>
      <c r="E944" s="78" t="n">
        <f aca="false">Salary_01!$E944*(Input!$C$36/100)</f>
        <v>0</v>
      </c>
      <c r="F944" s="78" t="n">
        <f aca="false">-1*Salary_01!$I944</f>
        <v>-0</v>
      </c>
      <c r="G944" s="78" t="n">
        <f aca="true">IF(AND($B944&gt;Input!$C$45,$B944&lt;Input!$C$25),PMT(Input!$C$37/(100*12),(OFFSET($A$4,MATCH(Input!$C$25,$B$4:$B$1004,1),0,1,1)-OFFSET($A$4,MATCH(Input!$C$45,$B$4:$B$620,1),0,1,1)),$J$4,-1*Input!$C$38,1),0)</f>
        <v>0</v>
      </c>
      <c r="H944" s="78" t="n">
        <f aca="false">IF($B944&lt;Input!$C$25,(($H943+$E944+$F944+$G944)*(1+Input!$C$37/(100*12))),0)</f>
        <v>0</v>
      </c>
    </row>
    <row r="945" customFormat="false" ht="12.8" hidden="false" customHeight="false" outlineLevel="0" collapsed="false">
      <c r="A945" s="76" t="n">
        <v>941</v>
      </c>
      <c r="B945" s="77" t="n">
        <f aca="false">EOMONTH(Input!$C$7,A945)</f>
        <v>71558</v>
      </c>
      <c r="C945" s="76" t="n">
        <f aca="false">DATEDIF(Input!$C$23,$B945,"Y")</f>
        <v>118</v>
      </c>
      <c r="E945" s="78" t="n">
        <f aca="false">Salary_01!$E945*(Input!$C$36/100)</f>
        <v>0</v>
      </c>
      <c r="F945" s="78" t="n">
        <f aca="false">-1*Salary_01!$I945</f>
        <v>-0</v>
      </c>
      <c r="G945" s="78" t="n">
        <f aca="true">IF(AND($B945&gt;Input!$C$45,$B945&lt;Input!$C$25),PMT(Input!$C$37/(100*12),(OFFSET($A$4,MATCH(Input!$C$25,$B$4:$B$1004,1),0,1,1)-OFFSET($A$4,MATCH(Input!$C$45,$B$4:$B$620,1),0,1,1)),$J$4,-1*Input!$C$38,1),0)</f>
        <v>0</v>
      </c>
      <c r="H945" s="78" t="n">
        <f aca="false">IF($B945&lt;Input!$C$25,(($H944+$E945+$F945+$G945)*(1+Input!$C$37/(100*12))),0)</f>
        <v>0</v>
      </c>
    </row>
    <row r="946" customFormat="false" ht="12.8" hidden="false" customHeight="false" outlineLevel="0" collapsed="false">
      <c r="A946" s="76" t="n">
        <v>942</v>
      </c>
      <c r="B946" s="77" t="n">
        <f aca="false">EOMONTH(Input!$C$7,A946)</f>
        <v>71589</v>
      </c>
      <c r="C946" s="76" t="n">
        <f aca="false">DATEDIF(Input!$C$23,$B946,"Y")</f>
        <v>118</v>
      </c>
      <c r="E946" s="78" t="n">
        <f aca="false">Salary_01!$E946*(Input!$C$36/100)</f>
        <v>0</v>
      </c>
      <c r="F946" s="78" t="n">
        <f aca="false">-1*Salary_01!$I946</f>
        <v>-0</v>
      </c>
      <c r="G946" s="78" t="n">
        <f aca="true">IF(AND($B946&gt;Input!$C$45,$B946&lt;Input!$C$25),PMT(Input!$C$37/(100*12),(OFFSET($A$4,MATCH(Input!$C$25,$B$4:$B$1004,1),0,1,1)-OFFSET($A$4,MATCH(Input!$C$45,$B$4:$B$620,1),0,1,1)),$J$4,-1*Input!$C$38,1),0)</f>
        <v>0</v>
      </c>
      <c r="H946" s="78" t="n">
        <f aca="false">IF($B946&lt;Input!$C$25,(($H945+$E946+$F946+$G946)*(1+Input!$C$37/(100*12))),0)</f>
        <v>0</v>
      </c>
    </row>
    <row r="947" customFormat="false" ht="12.8" hidden="false" customHeight="false" outlineLevel="0" collapsed="false">
      <c r="A947" s="76" t="n">
        <v>943</v>
      </c>
      <c r="B947" s="77" t="n">
        <f aca="false">EOMONTH(Input!$C$7,A947)</f>
        <v>71620</v>
      </c>
      <c r="C947" s="76" t="n">
        <f aca="false">DATEDIF(Input!$C$23,$B947,"Y")</f>
        <v>118</v>
      </c>
      <c r="E947" s="78" t="n">
        <f aca="false">Salary_01!$E947*(Input!$C$36/100)</f>
        <v>0</v>
      </c>
      <c r="F947" s="78" t="n">
        <f aca="false">-1*Salary_01!$I947</f>
        <v>-0</v>
      </c>
      <c r="G947" s="78" t="n">
        <f aca="true">IF(AND($B947&gt;Input!$C$45,$B947&lt;Input!$C$25),PMT(Input!$C$37/(100*12),(OFFSET($A$4,MATCH(Input!$C$25,$B$4:$B$1004,1),0,1,1)-OFFSET($A$4,MATCH(Input!$C$45,$B$4:$B$620,1),0,1,1)),$J$4,-1*Input!$C$38,1),0)</f>
        <v>0</v>
      </c>
      <c r="H947" s="78" t="n">
        <f aca="false">IF($B947&lt;Input!$C$25,(($H946+$E947+$F947+$G947)*(1+Input!$C$37/(100*12))),0)</f>
        <v>0</v>
      </c>
    </row>
    <row r="948" customFormat="false" ht="12.8" hidden="false" customHeight="false" outlineLevel="0" collapsed="false">
      <c r="A948" s="76" t="n">
        <v>944</v>
      </c>
      <c r="B948" s="77" t="n">
        <f aca="false">EOMONTH(Input!$C$7,A948)</f>
        <v>71649</v>
      </c>
      <c r="C948" s="76" t="n">
        <f aca="false">DATEDIF(Input!$C$23,$B948,"Y")</f>
        <v>118</v>
      </c>
      <c r="E948" s="78" t="n">
        <f aca="false">Salary_01!$E948*(Input!$C$36/100)</f>
        <v>0</v>
      </c>
      <c r="F948" s="78" t="n">
        <f aca="false">-1*Salary_01!$I948</f>
        <v>-0</v>
      </c>
      <c r="G948" s="78" t="n">
        <f aca="true">IF(AND($B948&gt;Input!$C$45,$B948&lt;Input!$C$25),PMT(Input!$C$37/(100*12),(OFFSET($A$4,MATCH(Input!$C$25,$B$4:$B$1004,1),0,1,1)-OFFSET($A$4,MATCH(Input!$C$45,$B$4:$B$620,1),0,1,1)),$J$4,-1*Input!$C$38,1),0)</f>
        <v>0</v>
      </c>
      <c r="H948" s="78" t="n">
        <f aca="false">IF($B948&lt;Input!$C$25,(($H947+$E948+$F948+$G948)*(1+Input!$C$37/(100*12))),0)</f>
        <v>0</v>
      </c>
    </row>
    <row r="949" customFormat="false" ht="12.8" hidden="false" customHeight="false" outlineLevel="0" collapsed="false">
      <c r="A949" s="76" t="n">
        <v>945</v>
      </c>
      <c r="B949" s="77" t="n">
        <f aca="false">EOMONTH(Input!$C$7,A949)</f>
        <v>71680</v>
      </c>
      <c r="C949" s="76" t="n">
        <f aca="false">DATEDIF(Input!$C$23,$B949,"Y")</f>
        <v>118</v>
      </c>
      <c r="E949" s="78" t="n">
        <f aca="false">Salary_01!$E949*(Input!$C$36/100)</f>
        <v>0</v>
      </c>
      <c r="F949" s="78" t="n">
        <f aca="false">-1*Salary_01!$I949</f>
        <v>-0</v>
      </c>
      <c r="G949" s="78" t="n">
        <f aca="true">IF(AND($B949&gt;Input!$C$45,$B949&lt;Input!$C$25),PMT(Input!$C$37/(100*12),(OFFSET($A$4,MATCH(Input!$C$25,$B$4:$B$1004,1),0,1,1)-OFFSET($A$4,MATCH(Input!$C$45,$B$4:$B$620,1),0,1,1)),$J$4,-1*Input!$C$38,1),0)</f>
        <v>0</v>
      </c>
      <c r="H949" s="78" t="n">
        <f aca="false">IF($B949&lt;Input!$C$25,(($H948+$E949+$F949+$G949)*(1+Input!$C$37/(100*12))),0)</f>
        <v>0</v>
      </c>
    </row>
    <row r="950" customFormat="false" ht="12.8" hidden="false" customHeight="false" outlineLevel="0" collapsed="false">
      <c r="A950" s="76" t="n">
        <v>946</v>
      </c>
      <c r="B950" s="77" t="n">
        <f aca="false">EOMONTH(Input!$C$7,A950)</f>
        <v>71710</v>
      </c>
      <c r="C950" s="76" t="n">
        <f aca="false">DATEDIF(Input!$C$23,$B950,"Y")</f>
        <v>118</v>
      </c>
      <c r="E950" s="78" t="n">
        <f aca="false">Salary_01!$E950*(Input!$C$36/100)</f>
        <v>0</v>
      </c>
      <c r="F950" s="78" t="n">
        <f aca="false">-1*Salary_01!$I950</f>
        <v>-0</v>
      </c>
      <c r="G950" s="78" t="n">
        <f aca="true">IF(AND($B950&gt;Input!$C$45,$B950&lt;Input!$C$25),PMT(Input!$C$37/(100*12),(OFFSET($A$4,MATCH(Input!$C$25,$B$4:$B$1004,1),0,1,1)-OFFSET($A$4,MATCH(Input!$C$45,$B$4:$B$620,1),0,1,1)),$J$4,-1*Input!$C$38,1),0)</f>
        <v>0</v>
      </c>
      <c r="H950" s="78" t="n">
        <f aca="false">IF($B950&lt;Input!$C$25,(($H949+$E950+$F950+$G950)*(1+Input!$C$37/(100*12))),0)</f>
        <v>0</v>
      </c>
    </row>
    <row r="951" customFormat="false" ht="12.8" hidden="false" customHeight="false" outlineLevel="0" collapsed="false">
      <c r="A951" s="76" t="n">
        <v>947</v>
      </c>
      <c r="B951" s="77" t="n">
        <f aca="false">EOMONTH(Input!$C$7,A951)</f>
        <v>71741</v>
      </c>
      <c r="C951" s="76" t="n">
        <f aca="false">DATEDIF(Input!$C$23,$B951,"Y")</f>
        <v>119</v>
      </c>
      <c r="E951" s="78" t="n">
        <f aca="false">Salary_01!$E951*(Input!$C$36/100)</f>
        <v>0</v>
      </c>
      <c r="F951" s="78" t="n">
        <f aca="false">-1*Salary_01!$I951</f>
        <v>-0</v>
      </c>
      <c r="G951" s="78" t="n">
        <f aca="true">IF(AND($B951&gt;Input!$C$45,$B951&lt;Input!$C$25),PMT(Input!$C$37/(100*12),(OFFSET($A$4,MATCH(Input!$C$25,$B$4:$B$1004,1),0,1,1)-OFFSET($A$4,MATCH(Input!$C$45,$B$4:$B$620,1),0,1,1)),$J$4,-1*Input!$C$38,1),0)</f>
        <v>0</v>
      </c>
      <c r="H951" s="78" t="n">
        <f aca="false">IF($B951&lt;Input!$C$25,(($H950+$E951+$F951+$G951)*(1+Input!$C$37/(100*12))),0)</f>
        <v>0</v>
      </c>
    </row>
    <row r="952" customFormat="false" ht="12.8" hidden="false" customHeight="false" outlineLevel="0" collapsed="false">
      <c r="A952" s="76" t="n">
        <v>948</v>
      </c>
      <c r="B952" s="77" t="n">
        <f aca="false">EOMONTH(Input!$C$7,A952)</f>
        <v>71771</v>
      </c>
      <c r="C952" s="76" t="n">
        <f aca="false">DATEDIF(Input!$C$23,$B952,"Y")</f>
        <v>119</v>
      </c>
      <c r="E952" s="78" t="n">
        <f aca="false">Salary_01!$E952*(Input!$C$36/100)</f>
        <v>0</v>
      </c>
      <c r="F952" s="78" t="n">
        <f aca="false">-1*Salary_01!$I952</f>
        <v>-0</v>
      </c>
      <c r="G952" s="78" t="n">
        <f aca="true">IF(AND($B952&gt;Input!$C$45,$B952&lt;Input!$C$25),PMT(Input!$C$37/(100*12),(OFFSET($A$4,MATCH(Input!$C$25,$B$4:$B$1004,1),0,1,1)-OFFSET($A$4,MATCH(Input!$C$45,$B$4:$B$620,1),0,1,1)),$J$4,-1*Input!$C$38,1),0)</f>
        <v>0</v>
      </c>
      <c r="H952" s="78" t="n">
        <f aca="false">IF($B952&lt;Input!$C$25,(($H951+$E952+$F952+$G952)*(1+Input!$C$37/(100*12))),0)</f>
        <v>0</v>
      </c>
    </row>
    <row r="953" customFormat="false" ht="12.8" hidden="false" customHeight="false" outlineLevel="0" collapsed="false">
      <c r="A953" s="76" t="n">
        <v>949</v>
      </c>
      <c r="B953" s="77" t="n">
        <f aca="false">EOMONTH(Input!$C$7,A953)</f>
        <v>71802</v>
      </c>
      <c r="C953" s="76" t="n">
        <f aca="false">DATEDIF(Input!$C$23,$B953,"Y")</f>
        <v>119</v>
      </c>
      <c r="E953" s="78" t="n">
        <f aca="false">Salary_01!$E953*(Input!$C$36/100)</f>
        <v>0</v>
      </c>
      <c r="F953" s="78" t="n">
        <f aca="false">-1*Salary_01!$I953</f>
        <v>-0</v>
      </c>
      <c r="G953" s="78" t="n">
        <f aca="true">IF(AND($B953&gt;Input!$C$45,$B953&lt;Input!$C$25),PMT(Input!$C$37/(100*12),(OFFSET($A$4,MATCH(Input!$C$25,$B$4:$B$1004,1),0,1,1)-OFFSET($A$4,MATCH(Input!$C$45,$B$4:$B$620,1),0,1,1)),$J$4,-1*Input!$C$38,1),0)</f>
        <v>0</v>
      </c>
      <c r="H953" s="78" t="n">
        <f aca="false">IF($B953&lt;Input!$C$25,(($H952+$E953+$F953+$G953)*(1+Input!$C$37/(100*12))),0)</f>
        <v>0</v>
      </c>
    </row>
    <row r="954" customFormat="false" ht="12.8" hidden="false" customHeight="false" outlineLevel="0" collapsed="false">
      <c r="A954" s="76" t="n">
        <v>950</v>
      </c>
      <c r="B954" s="77" t="n">
        <f aca="false">EOMONTH(Input!$C$7,A954)</f>
        <v>71833</v>
      </c>
      <c r="C954" s="76" t="n">
        <f aca="false">DATEDIF(Input!$C$23,$B954,"Y")</f>
        <v>119</v>
      </c>
      <c r="E954" s="78" t="n">
        <f aca="false">Salary_01!$E954*(Input!$C$36/100)</f>
        <v>0</v>
      </c>
      <c r="F954" s="78" t="n">
        <f aca="false">-1*Salary_01!$I954</f>
        <v>-0</v>
      </c>
      <c r="G954" s="78" t="n">
        <f aca="true">IF(AND($B954&gt;Input!$C$45,$B954&lt;Input!$C$25),PMT(Input!$C$37/(100*12),(OFFSET($A$4,MATCH(Input!$C$25,$B$4:$B$1004,1),0,1,1)-OFFSET($A$4,MATCH(Input!$C$45,$B$4:$B$620,1),0,1,1)),$J$4,-1*Input!$C$38,1),0)</f>
        <v>0</v>
      </c>
      <c r="H954" s="78" t="n">
        <f aca="false">IF($B954&lt;Input!$C$25,(($H953+$E954+$F954+$G954)*(1+Input!$C$37/(100*12))),0)</f>
        <v>0</v>
      </c>
    </row>
    <row r="955" customFormat="false" ht="12.8" hidden="false" customHeight="false" outlineLevel="0" collapsed="false">
      <c r="A955" s="76" t="n">
        <v>951</v>
      </c>
      <c r="B955" s="77" t="n">
        <f aca="false">EOMONTH(Input!$C$7,A955)</f>
        <v>71863</v>
      </c>
      <c r="C955" s="76" t="n">
        <f aca="false">DATEDIF(Input!$C$23,$B955,"Y")</f>
        <v>119</v>
      </c>
      <c r="E955" s="78" t="n">
        <f aca="false">Salary_01!$E955*(Input!$C$36/100)</f>
        <v>0</v>
      </c>
      <c r="F955" s="78" t="n">
        <f aca="false">-1*Salary_01!$I955</f>
        <v>-0</v>
      </c>
      <c r="G955" s="78" t="n">
        <f aca="true">IF(AND($B955&gt;Input!$C$45,$B955&lt;Input!$C$25),PMT(Input!$C$37/(100*12),(OFFSET($A$4,MATCH(Input!$C$25,$B$4:$B$1004,1),0,1,1)-OFFSET($A$4,MATCH(Input!$C$45,$B$4:$B$620,1),0,1,1)),$J$4,-1*Input!$C$38,1),0)</f>
        <v>0</v>
      </c>
      <c r="H955" s="78" t="n">
        <f aca="false">IF($B955&lt;Input!$C$25,(($H954+$E955+$F955+$G955)*(1+Input!$C$37/(100*12))),0)</f>
        <v>0</v>
      </c>
    </row>
    <row r="956" customFormat="false" ht="12.8" hidden="false" customHeight="false" outlineLevel="0" collapsed="false">
      <c r="A956" s="76" t="n">
        <v>952</v>
      </c>
      <c r="B956" s="77" t="n">
        <f aca="false">EOMONTH(Input!$C$7,A956)</f>
        <v>71894</v>
      </c>
      <c r="C956" s="76" t="n">
        <f aca="false">DATEDIF(Input!$C$23,$B956,"Y")</f>
        <v>119</v>
      </c>
      <c r="E956" s="78" t="n">
        <f aca="false">Salary_01!$E956*(Input!$C$36/100)</f>
        <v>0</v>
      </c>
      <c r="F956" s="78" t="n">
        <f aca="false">-1*Salary_01!$I956</f>
        <v>-0</v>
      </c>
      <c r="G956" s="78" t="n">
        <f aca="true">IF(AND($B956&gt;Input!$C$45,$B956&lt;Input!$C$25),PMT(Input!$C$37/(100*12),(OFFSET($A$4,MATCH(Input!$C$25,$B$4:$B$1004,1),0,1,1)-OFFSET($A$4,MATCH(Input!$C$45,$B$4:$B$620,1),0,1,1)),$J$4,-1*Input!$C$38,1),0)</f>
        <v>0</v>
      </c>
      <c r="H956" s="78" t="n">
        <f aca="false">IF($B956&lt;Input!$C$25,(($H955+$E956+$F956+$G956)*(1+Input!$C$37/(100*12))),0)</f>
        <v>0</v>
      </c>
    </row>
    <row r="957" customFormat="false" ht="12.8" hidden="false" customHeight="false" outlineLevel="0" collapsed="false">
      <c r="A957" s="76" t="n">
        <v>953</v>
      </c>
      <c r="B957" s="77" t="n">
        <f aca="false">EOMONTH(Input!$C$7,A957)</f>
        <v>71924</v>
      </c>
      <c r="C957" s="76" t="n">
        <f aca="false">DATEDIF(Input!$C$23,$B957,"Y")</f>
        <v>119</v>
      </c>
      <c r="E957" s="78" t="n">
        <f aca="false">Salary_01!$E957*(Input!$C$36/100)</f>
        <v>0</v>
      </c>
      <c r="F957" s="78" t="n">
        <f aca="false">-1*Salary_01!$I957</f>
        <v>-0</v>
      </c>
      <c r="G957" s="78" t="n">
        <f aca="true">IF(AND($B957&gt;Input!$C$45,$B957&lt;Input!$C$25),PMT(Input!$C$37/(100*12),(OFFSET($A$4,MATCH(Input!$C$25,$B$4:$B$1004,1),0,1,1)-OFFSET($A$4,MATCH(Input!$C$45,$B$4:$B$620,1),0,1,1)),$J$4,-1*Input!$C$38,1),0)</f>
        <v>0</v>
      </c>
      <c r="H957" s="78" t="n">
        <f aca="false">IF($B957&lt;Input!$C$25,(($H956+$E957+$F957+$G957)*(1+Input!$C$37/(100*12))),0)</f>
        <v>0</v>
      </c>
    </row>
    <row r="958" customFormat="false" ht="12.8" hidden="false" customHeight="false" outlineLevel="0" collapsed="false">
      <c r="A958" s="76" t="n">
        <v>954</v>
      </c>
      <c r="B958" s="77" t="n">
        <f aca="false">EOMONTH(Input!$C$7,A958)</f>
        <v>71955</v>
      </c>
      <c r="C958" s="76" t="n">
        <f aca="false">DATEDIF(Input!$C$23,$B958,"Y")</f>
        <v>119</v>
      </c>
      <c r="E958" s="78" t="n">
        <f aca="false">Salary_01!$E958*(Input!$C$36/100)</f>
        <v>0</v>
      </c>
      <c r="F958" s="78" t="n">
        <f aca="false">-1*Salary_01!$I958</f>
        <v>-0</v>
      </c>
      <c r="G958" s="78" t="n">
        <f aca="true">IF(AND($B958&gt;Input!$C$45,$B958&lt;Input!$C$25),PMT(Input!$C$37/(100*12),(OFFSET($A$4,MATCH(Input!$C$25,$B$4:$B$1004,1),0,1,1)-OFFSET($A$4,MATCH(Input!$C$45,$B$4:$B$620,1),0,1,1)),$J$4,-1*Input!$C$38,1),0)</f>
        <v>0</v>
      </c>
      <c r="H958" s="78" t="n">
        <f aca="false">IF($B958&lt;Input!$C$25,(($H957+$E958+$F958+$G958)*(1+Input!$C$37/(100*12))),0)</f>
        <v>0</v>
      </c>
    </row>
    <row r="959" customFormat="false" ht="12.8" hidden="false" customHeight="false" outlineLevel="0" collapsed="false">
      <c r="A959" s="76" t="n">
        <v>955</v>
      </c>
      <c r="B959" s="77" t="n">
        <f aca="false">EOMONTH(Input!$C$7,A959)</f>
        <v>71986</v>
      </c>
      <c r="C959" s="76" t="n">
        <f aca="false">DATEDIF(Input!$C$23,$B959,"Y")</f>
        <v>119</v>
      </c>
      <c r="E959" s="78" t="n">
        <f aca="false">Salary_01!$E959*(Input!$C$36/100)</f>
        <v>0</v>
      </c>
      <c r="F959" s="78" t="n">
        <f aca="false">-1*Salary_01!$I959</f>
        <v>-0</v>
      </c>
      <c r="G959" s="78" t="n">
        <f aca="true">IF(AND($B959&gt;Input!$C$45,$B959&lt;Input!$C$25),PMT(Input!$C$37/(100*12),(OFFSET($A$4,MATCH(Input!$C$25,$B$4:$B$1004,1),0,1,1)-OFFSET($A$4,MATCH(Input!$C$45,$B$4:$B$620,1),0,1,1)),$J$4,-1*Input!$C$38,1),0)</f>
        <v>0</v>
      </c>
      <c r="H959" s="78" t="n">
        <f aca="false">IF($B959&lt;Input!$C$25,(($H958+$E959+$F959+$G959)*(1+Input!$C$37/(100*12))),0)</f>
        <v>0</v>
      </c>
    </row>
    <row r="960" customFormat="false" ht="12.8" hidden="false" customHeight="false" outlineLevel="0" collapsed="false">
      <c r="A960" s="76" t="n">
        <v>956</v>
      </c>
      <c r="B960" s="77" t="n">
        <f aca="false">EOMONTH(Input!$C$7,A960)</f>
        <v>72014</v>
      </c>
      <c r="C960" s="76" t="n">
        <f aca="false">DATEDIF(Input!$C$23,$B960,"Y")</f>
        <v>119</v>
      </c>
      <c r="E960" s="78" t="n">
        <f aca="false">Salary_01!$E960*(Input!$C$36/100)</f>
        <v>0</v>
      </c>
      <c r="F960" s="78" t="n">
        <f aca="false">-1*Salary_01!$I960</f>
        <v>-0</v>
      </c>
      <c r="G960" s="78" t="n">
        <f aca="true">IF(AND($B960&gt;Input!$C$45,$B960&lt;Input!$C$25),PMT(Input!$C$37/(100*12),(OFFSET($A$4,MATCH(Input!$C$25,$B$4:$B$1004,1),0,1,1)-OFFSET($A$4,MATCH(Input!$C$45,$B$4:$B$620,1),0,1,1)),$J$4,-1*Input!$C$38,1),0)</f>
        <v>0</v>
      </c>
      <c r="H960" s="78" t="n">
        <f aca="false">IF($B960&lt;Input!$C$25,(($H959+$E960+$F960+$G960)*(1+Input!$C$37/(100*12))),0)</f>
        <v>0</v>
      </c>
    </row>
    <row r="961" customFormat="false" ht="12.8" hidden="false" customHeight="false" outlineLevel="0" collapsed="false">
      <c r="A961" s="76" t="n">
        <v>957</v>
      </c>
      <c r="B961" s="77" t="n">
        <f aca="false">EOMONTH(Input!$C$7,A961)</f>
        <v>72045</v>
      </c>
      <c r="C961" s="76" t="n">
        <f aca="false">DATEDIF(Input!$C$23,$B961,"Y")</f>
        <v>119</v>
      </c>
      <c r="E961" s="78" t="n">
        <f aca="false">Salary_01!$E961*(Input!$C$36/100)</f>
        <v>0</v>
      </c>
      <c r="F961" s="78" t="n">
        <f aca="false">-1*Salary_01!$I961</f>
        <v>-0</v>
      </c>
      <c r="G961" s="78" t="n">
        <f aca="true">IF(AND($B961&gt;Input!$C$45,$B961&lt;Input!$C$25),PMT(Input!$C$37/(100*12),(OFFSET($A$4,MATCH(Input!$C$25,$B$4:$B$1004,1),0,1,1)-OFFSET($A$4,MATCH(Input!$C$45,$B$4:$B$620,1),0,1,1)),$J$4,-1*Input!$C$38,1),0)</f>
        <v>0</v>
      </c>
      <c r="H961" s="78" t="n">
        <f aca="false">IF($B961&lt;Input!$C$25,(($H960+$E961+$F961+$G961)*(1+Input!$C$37/(100*12))),0)</f>
        <v>0</v>
      </c>
    </row>
    <row r="962" customFormat="false" ht="12.8" hidden="false" customHeight="false" outlineLevel="0" collapsed="false">
      <c r="A962" s="76" t="n">
        <v>958</v>
      </c>
      <c r="B962" s="77" t="n">
        <f aca="false">EOMONTH(Input!$C$7,A962)</f>
        <v>72075</v>
      </c>
      <c r="C962" s="76" t="n">
        <f aca="false">DATEDIF(Input!$C$23,$B962,"Y")</f>
        <v>119</v>
      </c>
      <c r="E962" s="78" t="n">
        <f aca="false">Salary_01!$E962*(Input!$C$36/100)</f>
        <v>0</v>
      </c>
      <c r="F962" s="78" t="n">
        <f aca="false">-1*Salary_01!$I962</f>
        <v>-0</v>
      </c>
      <c r="G962" s="78" t="n">
        <f aca="true">IF(AND($B962&gt;Input!$C$45,$B962&lt;Input!$C$25),PMT(Input!$C$37/(100*12),(OFFSET($A$4,MATCH(Input!$C$25,$B$4:$B$1004,1),0,1,1)-OFFSET($A$4,MATCH(Input!$C$45,$B$4:$B$620,1),0,1,1)),$J$4,-1*Input!$C$38,1),0)</f>
        <v>0</v>
      </c>
      <c r="H962" s="78" t="n">
        <f aca="false">IF($B962&lt;Input!$C$25,(($H961+$E962+$F962+$G962)*(1+Input!$C$37/(100*12))),0)</f>
        <v>0</v>
      </c>
    </row>
    <row r="963" customFormat="false" ht="12.8" hidden="false" customHeight="false" outlineLevel="0" collapsed="false">
      <c r="A963" s="76" t="n">
        <v>959</v>
      </c>
      <c r="B963" s="77" t="n">
        <f aca="false">EOMONTH(Input!$C$7,A963)</f>
        <v>72106</v>
      </c>
      <c r="C963" s="76" t="n">
        <f aca="false">DATEDIF(Input!$C$23,$B963,"Y")</f>
        <v>120</v>
      </c>
      <c r="E963" s="78" t="n">
        <f aca="false">Salary_01!$E963*(Input!$C$36/100)</f>
        <v>0</v>
      </c>
      <c r="F963" s="78" t="n">
        <f aca="false">-1*Salary_01!$I963</f>
        <v>-0</v>
      </c>
      <c r="G963" s="78" t="n">
        <f aca="true">IF(AND($B963&gt;Input!$C$45,$B963&lt;Input!$C$25),PMT(Input!$C$37/(100*12),(OFFSET($A$4,MATCH(Input!$C$25,$B$4:$B$1004,1),0,1,1)-OFFSET($A$4,MATCH(Input!$C$45,$B$4:$B$620,1),0,1,1)),$J$4,-1*Input!$C$38,1),0)</f>
        <v>0</v>
      </c>
      <c r="H963" s="78" t="n">
        <f aca="false">IF($B963&lt;Input!$C$25,(($H962+$E963+$F963+$G963)*(1+Input!$C$37/(100*12))),0)</f>
        <v>0</v>
      </c>
    </row>
    <row r="964" customFormat="false" ht="12.8" hidden="false" customHeight="false" outlineLevel="0" collapsed="false">
      <c r="A964" s="76" t="n">
        <v>960</v>
      </c>
      <c r="B964" s="77" t="n">
        <f aca="false">EOMONTH(Input!$C$7,A964)</f>
        <v>72136</v>
      </c>
      <c r="C964" s="76" t="n">
        <f aca="false">DATEDIF(Input!$C$23,$B964,"Y")</f>
        <v>120</v>
      </c>
      <c r="E964" s="78" t="n">
        <f aca="false">Salary_01!$E964*(Input!$C$36/100)</f>
        <v>0</v>
      </c>
      <c r="F964" s="78" t="n">
        <f aca="false">-1*Salary_01!$I964</f>
        <v>-0</v>
      </c>
      <c r="G964" s="78" t="n">
        <f aca="true">IF(AND($B964&gt;Input!$C$45,$B964&lt;Input!$C$25),PMT(Input!$C$37/(100*12),(OFFSET($A$4,MATCH(Input!$C$25,$B$4:$B$1004,1),0,1,1)-OFFSET($A$4,MATCH(Input!$C$45,$B$4:$B$620,1),0,1,1)),$J$4,-1*Input!$C$38,1),0)</f>
        <v>0</v>
      </c>
      <c r="H964" s="78" t="n">
        <f aca="false">IF($B964&lt;Input!$C$25,(($H963+$E964+$F964+$G964)*(1+Input!$C$37/(100*12))),0)</f>
        <v>0</v>
      </c>
    </row>
    <row r="965" customFormat="false" ht="12.8" hidden="false" customHeight="false" outlineLevel="0" collapsed="false">
      <c r="A965" s="76" t="n">
        <v>961</v>
      </c>
      <c r="B965" s="77" t="n">
        <f aca="false">EOMONTH(Input!$C$7,A965)</f>
        <v>72167</v>
      </c>
      <c r="C965" s="76" t="n">
        <f aca="false">DATEDIF(Input!$C$23,$B965,"Y")</f>
        <v>120</v>
      </c>
      <c r="E965" s="78" t="n">
        <f aca="false">Salary_01!$E965*(Input!$C$36/100)</f>
        <v>0</v>
      </c>
      <c r="F965" s="78" t="n">
        <f aca="false">-1*Salary_01!$I965</f>
        <v>-0</v>
      </c>
      <c r="G965" s="78" t="n">
        <f aca="true">IF(AND($B965&gt;Input!$C$45,$B965&lt;Input!$C$25),PMT(Input!$C$37/(100*12),(OFFSET($A$4,MATCH(Input!$C$25,$B$4:$B$1004,1),0,1,1)-OFFSET($A$4,MATCH(Input!$C$45,$B$4:$B$620,1),0,1,1)),$J$4,-1*Input!$C$38,1),0)</f>
        <v>0</v>
      </c>
      <c r="H965" s="78" t="n">
        <f aca="false">IF($B965&lt;Input!$C$25,(($H964+$E965+$F965+$G965)*(1+Input!$C$37/(100*12))),0)</f>
        <v>0</v>
      </c>
    </row>
    <row r="966" customFormat="false" ht="12.8" hidden="false" customHeight="false" outlineLevel="0" collapsed="false">
      <c r="A966" s="76" t="n">
        <v>962</v>
      </c>
      <c r="B966" s="77" t="n">
        <f aca="false">EOMONTH(Input!$C$7,A966)</f>
        <v>72198</v>
      </c>
      <c r="C966" s="76" t="n">
        <f aca="false">DATEDIF(Input!$C$23,$B966,"Y")</f>
        <v>120</v>
      </c>
      <c r="E966" s="78" t="n">
        <f aca="false">Salary_01!$E966*(Input!$C$36/100)</f>
        <v>0</v>
      </c>
      <c r="F966" s="78" t="n">
        <f aca="false">-1*Salary_01!$I966</f>
        <v>-0</v>
      </c>
      <c r="G966" s="78" t="n">
        <f aca="true">IF(AND($B966&gt;Input!$C$45,$B966&lt;Input!$C$25),PMT(Input!$C$37/(100*12),(OFFSET($A$4,MATCH(Input!$C$25,$B$4:$B$1004,1),0,1,1)-OFFSET($A$4,MATCH(Input!$C$45,$B$4:$B$620,1),0,1,1)),$J$4,-1*Input!$C$38,1),0)</f>
        <v>0</v>
      </c>
      <c r="H966" s="78" t="n">
        <f aca="false">IF($B966&lt;Input!$C$25,(($H965+$E966+$F966+$G966)*(1+Input!$C$37/(100*12))),0)</f>
        <v>0</v>
      </c>
    </row>
    <row r="967" customFormat="false" ht="12.8" hidden="false" customHeight="false" outlineLevel="0" collapsed="false">
      <c r="A967" s="76" t="n">
        <v>963</v>
      </c>
      <c r="B967" s="77" t="n">
        <f aca="false">EOMONTH(Input!$C$7,A967)</f>
        <v>72228</v>
      </c>
      <c r="C967" s="76" t="n">
        <f aca="false">DATEDIF(Input!$C$23,$B967,"Y")</f>
        <v>120</v>
      </c>
      <c r="E967" s="78" t="n">
        <f aca="false">Salary_01!$E967*(Input!$C$36/100)</f>
        <v>0</v>
      </c>
      <c r="F967" s="78" t="n">
        <f aca="false">-1*Salary_01!$I967</f>
        <v>-0</v>
      </c>
      <c r="G967" s="78" t="n">
        <f aca="true">IF(AND($B967&gt;Input!$C$45,$B967&lt;Input!$C$25),PMT(Input!$C$37/(100*12),(OFFSET($A$4,MATCH(Input!$C$25,$B$4:$B$1004,1),0,1,1)-OFFSET($A$4,MATCH(Input!$C$45,$B$4:$B$620,1),0,1,1)),$J$4,-1*Input!$C$38,1),0)</f>
        <v>0</v>
      </c>
      <c r="H967" s="78" t="n">
        <f aca="false">IF($B967&lt;Input!$C$25,(($H966+$E967+$F967+$G967)*(1+Input!$C$37/(100*12))),0)</f>
        <v>0</v>
      </c>
    </row>
    <row r="968" customFormat="false" ht="12.8" hidden="false" customHeight="false" outlineLevel="0" collapsed="false">
      <c r="A968" s="76" t="n">
        <v>964</v>
      </c>
      <c r="B968" s="77" t="n">
        <f aca="false">EOMONTH(Input!$C$7,A968)</f>
        <v>72259</v>
      </c>
      <c r="C968" s="76" t="n">
        <f aca="false">DATEDIF(Input!$C$23,$B968,"Y")</f>
        <v>120</v>
      </c>
      <c r="E968" s="78" t="n">
        <f aca="false">Salary_01!$E968*(Input!$C$36/100)</f>
        <v>0</v>
      </c>
      <c r="F968" s="78" t="n">
        <f aca="false">-1*Salary_01!$I968</f>
        <v>-0</v>
      </c>
      <c r="G968" s="78" t="n">
        <f aca="true">IF(AND($B968&gt;Input!$C$45,$B968&lt;Input!$C$25),PMT(Input!$C$37/(100*12),(OFFSET($A$4,MATCH(Input!$C$25,$B$4:$B$1004,1),0,1,1)-OFFSET($A$4,MATCH(Input!$C$45,$B$4:$B$620,1),0,1,1)),$J$4,-1*Input!$C$38,1),0)</f>
        <v>0</v>
      </c>
      <c r="H968" s="78" t="n">
        <f aca="false">IF($B968&lt;Input!$C$25,(($H967+$E968+$F968+$G968)*(1+Input!$C$37/(100*12))),0)</f>
        <v>0</v>
      </c>
    </row>
    <row r="969" customFormat="false" ht="12.8" hidden="false" customHeight="false" outlineLevel="0" collapsed="false">
      <c r="A969" s="76" t="n">
        <v>965</v>
      </c>
      <c r="B969" s="77" t="n">
        <f aca="false">EOMONTH(Input!$C$7,A969)</f>
        <v>72289</v>
      </c>
      <c r="C969" s="76" t="n">
        <f aca="false">DATEDIF(Input!$C$23,$B969,"Y")</f>
        <v>120</v>
      </c>
      <c r="E969" s="78" t="n">
        <f aca="false">Salary_01!$E969*(Input!$C$36/100)</f>
        <v>0</v>
      </c>
      <c r="F969" s="78" t="n">
        <f aca="false">-1*Salary_01!$I969</f>
        <v>-0</v>
      </c>
      <c r="G969" s="78" t="n">
        <f aca="true">IF(AND($B969&gt;Input!$C$45,$B969&lt;Input!$C$25),PMT(Input!$C$37/(100*12),(OFFSET($A$4,MATCH(Input!$C$25,$B$4:$B$1004,1),0,1,1)-OFFSET($A$4,MATCH(Input!$C$45,$B$4:$B$620,1),0,1,1)),$J$4,-1*Input!$C$38,1),0)</f>
        <v>0</v>
      </c>
      <c r="H969" s="78" t="n">
        <f aca="false">IF($B969&lt;Input!$C$25,(($H968+$E969+$F969+$G969)*(1+Input!$C$37/(100*12))),0)</f>
        <v>0</v>
      </c>
    </row>
    <row r="970" customFormat="false" ht="12.8" hidden="false" customHeight="false" outlineLevel="0" collapsed="false">
      <c r="A970" s="76" t="n">
        <v>966</v>
      </c>
      <c r="B970" s="77" t="n">
        <f aca="false">EOMONTH(Input!$C$7,A970)</f>
        <v>72320</v>
      </c>
      <c r="C970" s="76" t="n">
        <f aca="false">DATEDIF(Input!$C$23,$B970,"Y")</f>
        <v>120</v>
      </c>
      <c r="E970" s="78" t="n">
        <f aca="false">Salary_01!$E970*(Input!$C$36/100)</f>
        <v>0</v>
      </c>
      <c r="F970" s="78" t="n">
        <f aca="false">-1*Salary_01!$I970</f>
        <v>-0</v>
      </c>
      <c r="G970" s="78" t="n">
        <f aca="true">IF(AND($B970&gt;Input!$C$45,$B970&lt;Input!$C$25),PMT(Input!$C$37/(100*12),(OFFSET($A$4,MATCH(Input!$C$25,$B$4:$B$1004,1),0,1,1)-OFFSET($A$4,MATCH(Input!$C$45,$B$4:$B$620,1),0,1,1)),$J$4,-1*Input!$C$38,1),0)</f>
        <v>0</v>
      </c>
      <c r="H970" s="78" t="n">
        <f aca="false">IF($B970&lt;Input!$C$25,(($H969+$E970+$F970+$G970)*(1+Input!$C$37/(100*12))),0)</f>
        <v>0</v>
      </c>
    </row>
    <row r="971" customFormat="false" ht="12.8" hidden="false" customHeight="false" outlineLevel="0" collapsed="false">
      <c r="A971" s="76" t="n">
        <v>967</v>
      </c>
      <c r="B971" s="77" t="n">
        <f aca="false">EOMONTH(Input!$C$7,A971)</f>
        <v>72351</v>
      </c>
      <c r="C971" s="76" t="n">
        <f aca="false">DATEDIF(Input!$C$23,$B971,"Y")</f>
        <v>120</v>
      </c>
      <c r="E971" s="78" t="n">
        <f aca="false">Salary_01!$E971*(Input!$C$36/100)</f>
        <v>0</v>
      </c>
      <c r="F971" s="78" t="n">
        <f aca="false">-1*Salary_01!$I971</f>
        <v>-0</v>
      </c>
      <c r="G971" s="78" t="n">
        <f aca="true">IF(AND($B971&gt;Input!$C$45,$B971&lt;Input!$C$25),PMT(Input!$C$37/(100*12),(OFFSET($A$4,MATCH(Input!$C$25,$B$4:$B$1004,1),0,1,1)-OFFSET($A$4,MATCH(Input!$C$45,$B$4:$B$620,1),0,1,1)),$J$4,-1*Input!$C$38,1),0)</f>
        <v>0</v>
      </c>
      <c r="H971" s="78" t="n">
        <f aca="false">IF($B971&lt;Input!$C$25,(($H970+$E971+$F971+$G971)*(1+Input!$C$37/(100*12))),0)</f>
        <v>0</v>
      </c>
    </row>
    <row r="972" customFormat="false" ht="12.8" hidden="false" customHeight="false" outlineLevel="0" collapsed="false">
      <c r="A972" s="76" t="n">
        <v>968</v>
      </c>
      <c r="B972" s="77" t="n">
        <f aca="false">EOMONTH(Input!$C$7,A972)</f>
        <v>72379</v>
      </c>
      <c r="C972" s="76" t="n">
        <f aca="false">DATEDIF(Input!$C$23,$B972,"Y")</f>
        <v>120</v>
      </c>
      <c r="E972" s="78" t="n">
        <f aca="false">Salary_01!$E972*(Input!$C$36/100)</f>
        <v>0</v>
      </c>
      <c r="F972" s="78" t="n">
        <f aca="false">-1*Salary_01!$I972</f>
        <v>-0</v>
      </c>
      <c r="G972" s="78" t="n">
        <f aca="true">IF(AND($B972&gt;Input!$C$45,$B972&lt;Input!$C$25),PMT(Input!$C$37/(100*12),(OFFSET($A$4,MATCH(Input!$C$25,$B$4:$B$1004,1),0,1,1)-OFFSET($A$4,MATCH(Input!$C$45,$B$4:$B$620,1),0,1,1)),$J$4,-1*Input!$C$38,1),0)</f>
        <v>0</v>
      </c>
      <c r="H972" s="78" t="n">
        <f aca="false">IF($B972&lt;Input!$C$25,(($H971+$E972+$F972+$G972)*(1+Input!$C$37/(100*12))),0)</f>
        <v>0</v>
      </c>
    </row>
    <row r="973" customFormat="false" ht="12.8" hidden="false" customHeight="false" outlineLevel="0" collapsed="false">
      <c r="A973" s="76" t="n">
        <v>969</v>
      </c>
      <c r="B973" s="77" t="n">
        <f aca="false">EOMONTH(Input!$C$7,A973)</f>
        <v>72410</v>
      </c>
      <c r="C973" s="76" t="n">
        <f aca="false">DATEDIF(Input!$C$23,$B973,"Y")</f>
        <v>120</v>
      </c>
      <c r="E973" s="78" t="n">
        <f aca="false">Salary_01!$E973*(Input!$C$36/100)</f>
        <v>0</v>
      </c>
      <c r="F973" s="78" t="n">
        <f aca="false">-1*Salary_01!$I973</f>
        <v>-0</v>
      </c>
      <c r="G973" s="78" t="n">
        <f aca="true">IF(AND($B973&gt;Input!$C$45,$B973&lt;Input!$C$25),PMT(Input!$C$37/(100*12),(OFFSET($A$4,MATCH(Input!$C$25,$B$4:$B$1004,1),0,1,1)-OFFSET($A$4,MATCH(Input!$C$45,$B$4:$B$620,1),0,1,1)),$J$4,-1*Input!$C$38,1),0)</f>
        <v>0</v>
      </c>
      <c r="H973" s="78" t="n">
        <f aca="false">IF($B973&lt;Input!$C$25,(($H972+$E973+$F973+$G973)*(1+Input!$C$37/(100*12))),0)</f>
        <v>0</v>
      </c>
    </row>
    <row r="974" customFormat="false" ht="12.8" hidden="false" customHeight="false" outlineLevel="0" collapsed="false">
      <c r="A974" s="76" t="n">
        <v>970</v>
      </c>
      <c r="B974" s="77" t="n">
        <f aca="false">EOMONTH(Input!$C$7,A974)</f>
        <v>72440</v>
      </c>
      <c r="C974" s="76" t="n">
        <f aca="false">DATEDIF(Input!$C$23,$B974,"Y")</f>
        <v>120</v>
      </c>
      <c r="E974" s="78" t="n">
        <f aca="false">Salary_01!$E974*(Input!$C$36/100)</f>
        <v>0</v>
      </c>
      <c r="F974" s="78" t="n">
        <f aca="false">-1*Salary_01!$I974</f>
        <v>-0</v>
      </c>
      <c r="G974" s="78" t="n">
        <f aca="true">IF(AND($B974&gt;Input!$C$45,$B974&lt;Input!$C$25),PMT(Input!$C$37/(100*12),(OFFSET($A$4,MATCH(Input!$C$25,$B$4:$B$1004,1),0,1,1)-OFFSET($A$4,MATCH(Input!$C$45,$B$4:$B$620,1),0,1,1)),$J$4,-1*Input!$C$38,1),0)</f>
        <v>0</v>
      </c>
      <c r="H974" s="78" t="n">
        <f aca="false">IF($B974&lt;Input!$C$25,(($H973+$E974+$F974+$G974)*(1+Input!$C$37/(100*12))),0)</f>
        <v>0</v>
      </c>
    </row>
    <row r="975" customFormat="false" ht="12.8" hidden="false" customHeight="false" outlineLevel="0" collapsed="false">
      <c r="A975" s="76" t="n">
        <v>971</v>
      </c>
      <c r="B975" s="77" t="n">
        <f aca="false">EOMONTH(Input!$C$7,A975)</f>
        <v>72471</v>
      </c>
      <c r="C975" s="76" t="n">
        <f aca="false">DATEDIF(Input!$C$23,$B975,"Y")</f>
        <v>121</v>
      </c>
      <c r="E975" s="78" t="n">
        <f aca="false">Salary_01!$E975*(Input!$C$36/100)</f>
        <v>0</v>
      </c>
      <c r="F975" s="78" t="n">
        <f aca="false">-1*Salary_01!$I975</f>
        <v>-0</v>
      </c>
      <c r="G975" s="78" t="n">
        <f aca="true">IF(AND($B975&gt;Input!$C$45,$B975&lt;Input!$C$25),PMT(Input!$C$37/(100*12),(OFFSET($A$4,MATCH(Input!$C$25,$B$4:$B$1004,1),0,1,1)-OFFSET($A$4,MATCH(Input!$C$45,$B$4:$B$620,1),0,1,1)),$J$4,-1*Input!$C$38,1),0)</f>
        <v>0</v>
      </c>
      <c r="H975" s="78" t="n">
        <f aca="false">IF($B975&lt;Input!$C$25,(($H974+$E975+$F975+$G975)*(1+Input!$C$37/(100*12))),0)</f>
        <v>0</v>
      </c>
    </row>
    <row r="976" customFormat="false" ht="12.8" hidden="false" customHeight="false" outlineLevel="0" collapsed="false">
      <c r="A976" s="76" t="n">
        <v>972</v>
      </c>
      <c r="B976" s="77" t="n">
        <f aca="false">EOMONTH(Input!$C$7,A976)</f>
        <v>72501</v>
      </c>
      <c r="C976" s="76" t="n">
        <f aca="false">DATEDIF(Input!$C$23,$B976,"Y")</f>
        <v>121</v>
      </c>
      <c r="E976" s="78" t="n">
        <f aca="false">Salary_01!$E976*(Input!$C$36/100)</f>
        <v>0</v>
      </c>
      <c r="F976" s="78" t="n">
        <f aca="false">-1*Salary_01!$I976</f>
        <v>-0</v>
      </c>
      <c r="G976" s="78" t="n">
        <f aca="true">IF(AND($B976&gt;Input!$C$45,$B976&lt;Input!$C$25),PMT(Input!$C$37/(100*12),(OFFSET($A$4,MATCH(Input!$C$25,$B$4:$B$1004,1),0,1,1)-OFFSET($A$4,MATCH(Input!$C$45,$B$4:$B$620,1),0,1,1)),$J$4,-1*Input!$C$38,1),0)</f>
        <v>0</v>
      </c>
      <c r="H976" s="78" t="n">
        <f aca="false">IF($B976&lt;Input!$C$25,(($H975+$E976+$F976+$G976)*(1+Input!$C$37/(100*12))),0)</f>
        <v>0</v>
      </c>
    </row>
    <row r="977" customFormat="false" ht="12.8" hidden="false" customHeight="false" outlineLevel="0" collapsed="false">
      <c r="A977" s="76" t="n">
        <v>973</v>
      </c>
      <c r="B977" s="77" t="n">
        <f aca="false">EOMONTH(Input!$C$7,A977)</f>
        <v>72532</v>
      </c>
      <c r="C977" s="76" t="n">
        <f aca="false">DATEDIF(Input!$C$23,$B977,"Y")</f>
        <v>121</v>
      </c>
      <c r="E977" s="78" t="n">
        <f aca="false">Salary_01!$E977*(Input!$C$36/100)</f>
        <v>0</v>
      </c>
      <c r="F977" s="78" t="n">
        <f aca="false">-1*Salary_01!$I977</f>
        <v>-0</v>
      </c>
      <c r="G977" s="78" t="n">
        <f aca="true">IF(AND($B977&gt;Input!$C$45,$B977&lt;Input!$C$25),PMT(Input!$C$37/(100*12),(OFFSET($A$4,MATCH(Input!$C$25,$B$4:$B$1004,1),0,1,1)-OFFSET($A$4,MATCH(Input!$C$45,$B$4:$B$620,1),0,1,1)),$J$4,-1*Input!$C$38,1),0)</f>
        <v>0</v>
      </c>
      <c r="H977" s="78" t="n">
        <f aca="false">IF($B977&lt;Input!$C$25,(($H976+$E977+$F977+$G977)*(1+Input!$C$37/(100*12))),0)</f>
        <v>0</v>
      </c>
    </row>
    <row r="978" customFormat="false" ht="12.8" hidden="false" customHeight="false" outlineLevel="0" collapsed="false">
      <c r="A978" s="76" t="n">
        <v>974</v>
      </c>
      <c r="B978" s="77" t="n">
        <f aca="false">EOMONTH(Input!$C$7,A978)</f>
        <v>72563</v>
      </c>
      <c r="C978" s="76" t="n">
        <f aca="false">DATEDIF(Input!$C$23,$B978,"Y")</f>
        <v>121</v>
      </c>
      <c r="E978" s="78" t="n">
        <f aca="false">Salary_01!$E978*(Input!$C$36/100)</f>
        <v>0</v>
      </c>
      <c r="F978" s="78" t="n">
        <f aca="false">-1*Salary_01!$I978</f>
        <v>-0</v>
      </c>
      <c r="G978" s="78" t="n">
        <f aca="true">IF(AND($B978&gt;Input!$C$45,$B978&lt;Input!$C$25),PMT(Input!$C$37/(100*12),(OFFSET($A$4,MATCH(Input!$C$25,$B$4:$B$1004,1),0,1,1)-OFFSET($A$4,MATCH(Input!$C$45,$B$4:$B$620,1),0,1,1)),$J$4,-1*Input!$C$38,1),0)</f>
        <v>0</v>
      </c>
      <c r="H978" s="78" t="n">
        <f aca="false">IF($B978&lt;Input!$C$25,(($H977+$E978+$F978+$G978)*(1+Input!$C$37/(100*12))),0)</f>
        <v>0</v>
      </c>
    </row>
    <row r="979" customFormat="false" ht="12.8" hidden="false" customHeight="false" outlineLevel="0" collapsed="false">
      <c r="A979" s="76" t="n">
        <v>975</v>
      </c>
      <c r="B979" s="77" t="n">
        <f aca="false">EOMONTH(Input!$C$7,A979)</f>
        <v>72593</v>
      </c>
      <c r="C979" s="76" t="n">
        <f aca="false">DATEDIF(Input!$C$23,$B979,"Y")</f>
        <v>121</v>
      </c>
      <c r="E979" s="78" t="n">
        <f aca="false">Salary_01!$E979*(Input!$C$36/100)</f>
        <v>0</v>
      </c>
      <c r="F979" s="78" t="n">
        <f aca="false">-1*Salary_01!$I979</f>
        <v>-0</v>
      </c>
      <c r="G979" s="78" t="n">
        <f aca="true">IF(AND($B979&gt;Input!$C$45,$B979&lt;Input!$C$25),PMT(Input!$C$37/(100*12),(OFFSET($A$4,MATCH(Input!$C$25,$B$4:$B$1004,1),0,1,1)-OFFSET($A$4,MATCH(Input!$C$45,$B$4:$B$620,1),0,1,1)),$J$4,-1*Input!$C$38,1),0)</f>
        <v>0</v>
      </c>
      <c r="H979" s="78" t="n">
        <f aca="false">IF($B979&lt;Input!$C$25,(($H978+$E979+$F979+$G979)*(1+Input!$C$37/(100*12))),0)</f>
        <v>0</v>
      </c>
    </row>
    <row r="980" customFormat="false" ht="12.8" hidden="false" customHeight="false" outlineLevel="0" collapsed="false">
      <c r="A980" s="76" t="n">
        <v>976</v>
      </c>
      <c r="B980" s="77" t="n">
        <f aca="false">EOMONTH(Input!$C$7,A980)</f>
        <v>72624</v>
      </c>
      <c r="C980" s="76" t="n">
        <f aca="false">DATEDIF(Input!$C$23,$B980,"Y")</f>
        <v>121</v>
      </c>
      <c r="E980" s="78" t="n">
        <f aca="false">Salary_01!$E980*(Input!$C$36/100)</f>
        <v>0</v>
      </c>
      <c r="F980" s="78" t="n">
        <f aca="false">-1*Salary_01!$I980</f>
        <v>-0</v>
      </c>
      <c r="G980" s="78" t="n">
        <f aca="true">IF(AND($B980&gt;Input!$C$45,$B980&lt;Input!$C$25),PMT(Input!$C$37/(100*12),(OFFSET($A$4,MATCH(Input!$C$25,$B$4:$B$1004,1),0,1,1)-OFFSET($A$4,MATCH(Input!$C$45,$B$4:$B$620,1),0,1,1)),$J$4,-1*Input!$C$38,1),0)</f>
        <v>0</v>
      </c>
      <c r="H980" s="78" t="n">
        <f aca="false">IF($B980&lt;Input!$C$25,(($H979+$E980+$F980+$G980)*(1+Input!$C$37/(100*12))),0)</f>
        <v>0</v>
      </c>
    </row>
    <row r="981" customFormat="false" ht="12.8" hidden="false" customHeight="false" outlineLevel="0" collapsed="false">
      <c r="A981" s="76" t="n">
        <v>977</v>
      </c>
      <c r="B981" s="77" t="n">
        <f aca="false">EOMONTH(Input!$C$7,A981)</f>
        <v>72654</v>
      </c>
      <c r="C981" s="76" t="n">
        <f aca="false">DATEDIF(Input!$C$23,$B981,"Y")</f>
        <v>121</v>
      </c>
      <c r="E981" s="78" t="n">
        <f aca="false">Salary_01!$E981*(Input!$C$36/100)</f>
        <v>0</v>
      </c>
      <c r="F981" s="78" t="n">
        <f aca="false">-1*Salary_01!$I981</f>
        <v>-0</v>
      </c>
      <c r="G981" s="78" t="n">
        <f aca="true">IF(AND($B981&gt;Input!$C$45,$B981&lt;Input!$C$25),PMT(Input!$C$37/(100*12),(OFFSET($A$4,MATCH(Input!$C$25,$B$4:$B$1004,1),0,1,1)-OFFSET($A$4,MATCH(Input!$C$45,$B$4:$B$620,1),0,1,1)),$J$4,-1*Input!$C$38,1),0)</f>
        <v>0</v>
      </c>
      <c r="H981" s="78" t="n">
        <f aca="false">IF($B981&lt;Input!$C$25,(($H980+$E981+$F981+$G981)*(1+Input!$C$37/(100*12))),0)</f>
        <v>0</v>
      </c>
    </row>
    <row r="982" customFormat="false" ht="12.8" hidden="false" customHeight="false" outlineLevel="0" collapsed="false">
      <c r="A982" s="76" t="n">
        <v>978</v>
      </c>
      <c r="B982" s="77" t="n">
        <f aca="false">EOMONTH(Input!$C$7,A982)</f>
        <v>72685</v>
      </c>
      <c r="C982" s="76" t="n">
        <f aca="false">DATEDIF(Input!$C$23,$B982,"Y")</f>
        <v>121</v>
      </c>
      <c r="E982" s="78" t="n">
        <f aca="false">Salary_01!$E982*(Input!$C$36/100)</f>
        <v>0</v>
      </c>
      <c r="F982" s="78" t="n">
        <f aca="false">-1*Salary_01!$I982</f>
        <v>-0</v>
      </c>
      <c r="G982" s="78" t="n">
        <f aca="true">IF(AND($B982&gt;Input!$C$45,$B982&lt;Input!$C$25),PMT(Input!$C$37/(100*12),(OFFSET($A$4,MATCH(Input!$C$25,$B$4:$B$1004,1),0,1,1)-OFFSET($A$4,MATCH(Input!$C$45,$B$4:$B$620,1),0,1,1)),$J$4,-1*Input!$C$38,1),0)</f>
        <v>0</v>
      </c>
      <c r="H982" s="78" t="n">
        <f aca="false">IF($B982&lt;Input!$C$25,(($H981+$E982+$F982+$G982)*(1+Input!$C$37/(100*12))),0)</f>
        <v>0</v>
      </c>
    </row>
    <row r="983" customFormat="false" ht="12.8" hidden="false" customHeight="false" outlineLevel="0" collapsed="false">
      <c r="A983" s="76" t="n">
        <v>979</v>
      </c>
      <c r="B983" s="77" t="n">
        <f aca="false">EOMONTH(Input!$C$7,A983)</f>
        <v>72716</v>
      </c>
      <c r="C983" s="76" t="n">
        <f aca="false">DATEDIF(Input!$C$23,$B983,"Y")</f>
        <v>121</v>
      </c>
      <c r="E983" s="78" t="n">
        <f aca="false">Salary_01!$E983*(Input!$C$36/100)</f>
        <v>0</v>
      </c>
      <c r="F983" s="78" t="n">
        <f aca="false">-1*Salary_01!$I983</f>
        <v>-0</v>
      </c>
      <c r="G983" s="78" t="n">
        <f aca="true">IF(AND($B983&gt;Input!$C$45,$B983&lt;Input!$C$25),PMT(Input!$C$37/(100*12),(OFFSET($A$4,MATCH(Input!$C$25,$B$4:$B$1004,1),0,1,1)-OFFSET($A$4,MATCH(Input!$C$45,$B$4:$B$620,1),0,1,1)),$J$4,-1*Input!$C$38,1),0)</f>
        <v>0</v>
      </c>
      <c r="H983" s="78" t="n">
        <f aca="false">IF($B983&lt;Input!$C$25,(($H982+$E983+$F983+$G983)*(1+Input!$C$37/(100*12))),0)</f>
        <v>0</v>
      </c>
    </row>
    <row r="984" customFormat="false" ht="12.8" hidden="false" customHeight="false" outlineLevel="0" collapsed="false">
      <c r="A984" s="76" t="n">
        <v>980</v>
      </c>
      <c r="B984" s="77" t="n">
        <f aca="false">EOMONTH(Input!$C$7,A984)</f>
        <v>72744</v>
      </c>
      <c r="C984" s="76" t="n">
        <f aca="false">DATEDIF(Input!$C$23,$B984,"Y")</f>
        <v>121</v>
      </c>
      <c r="E984" s="78" t="n">
        <f aca="false">Salary_01!$E984*(Input!$C$36/100)</f>
        <v>0</v>
      </c>
      <c r="F984" s="78" t="n">
        <f aca="false">-1*Salary_01!$I984</f>
        <v>-0</v>
      </c>
      <c r="G984" s="78" t="n">
        <f aca="true">IF(AND($B984&gt;Input!$C$45,$B984&lt;Input!$C$25),PMT(Input!$C$37/(100*12),(OFFSET($A$4,MATCH(Input!$C$25,$B$4:$B$1004,1),0,1,1)-OFFSET($A$4,MATCH(Input!$C$45,$B$4:$B$620,1),0,1,1)),$J$4,-1*Input!$C$38,1),0)</f>
        <v>0</v>
      </c>
      <c r="H984" s="78" t="n">
        <f aca="false">IF($B984&lt;Input!$C$25,(($H983+$E984+$F984+$G984)*(1+Input!$C$37/(100*12))),0)</f>
        <v>0</v>
      </c>
    </row>
    <row r="985" customFormat="false" ht="12.8" hidden="false" customHeight="false" outlineLevel="0" collapsed="false">
      <c r="A985" s="76" t="n">
        <v>981</v>
      </c>
      <c r="B985" s="77" t="n">
        <f aca="false">EOMONTH(Input!$C$7,A985)</f>
        <v>72775</v>
      </c>
      <c r="C985" s="76" t="n">
        <f aca="false">DATEDIF(Input!$C$23,$B985,"Y")</f>
        <v>121</v>
      </c>
      <c r="E985" s="78" t="n">
        <f aca="false">Salary_01!$E985*(Input!$C$36/100)</f>
        <v>0</v>
      </c>
      <c r="F985" s="78" t="n">
        <f aca="false">-1*Salary_01!$I985</f>
        <v>-0</v>
      </c>
      <c r="G985" s="78" t="n">
        <f aca="true">IF(AND($B985&gt;Input!$C$45,$B985&lt;Input!$C$25),PMT(Input!$C$37/(100*12),(OFFSET($A$4,MATCH(Input!$C$25,$B$4:$B$1004,1),0,1,1)-OFFSET($A$4,MATCH(Input!$C$45,$B$4:$B$620,1),0,1,1)),$J$4,-1*Input!$C$38,1),0)</f>
        <v>0</v>
      </c>
      <c r="H985" s="78" t="n">
        <f aca="false">IF($B985&lt;Input!$C$25,(($H984+$E985+$F985+$G985)*(1+Input!$C$37/(100*12))),0)</f>
        <v>0</v>
      </c>
    </row>
    <row r="986" customFormat="false" ht="12.8" hidden="false" customHeight="false" outlineLevel="0" collapsed="false">
      <c r="A986" s="76" t="n">
        <v>982</v>
      </c>
      <c r="B986" s="77" t="n">
        <f aca="false">EOMONTH(Input!$C$7,A986)</f>
        <v>72805</v>
      </c>
      <c r="C986" s="76" t="n">
        <f aca="false">DATEDIF(Input!$C$23,$B986,"Y")</f>
        <v>121</v>
      </c>
      <c r="E986" s="78" t="n">
        <f aca="false">Salary_01!$E986*(Input!$C$36/100)</f>
        <v>0</v>
      </c>
      <c r="F986" s="78" t="n">
        <f aca="false">-1*Salary_01!$I986</f>
        <v>-0</v>
      </c>
      <c r="G986" s="78" t="n">
        <f aca="true">IF(AND($B986&gt;Input!$C$45,$B986&lt;Input!$C$25),PMT(Input!$C$37/(100*12),(OFFSET($A$4,MATCH(Input!$C$25,$B$4:$B$1004,1),0,1,1)-OFFSET($A$4,MATCH(Input!$C$45,$B$4:$B$620,1),0,1,1)),$J$4,-1*Input!$C$38,1),0)</f>
        <v>0</v>
      </c>
      <c r="H986" s="78" t="n">
        <f aca="false">IF($B986&lt;Input!$C$25,(($H985+$E986+$F986+$G986)*(1+Input!$C$37/(100*12))),0)</f>
        <v>0</v>
      </c>
    </row>
    <row r="987" customFormat="false" ht="12.8" hidden="false" customHeight="false" outlineLevel="0" collapsed="false">
      <c r="A987" s="76" t="n">
        <v>983</v>
      </c>
      <c r="B987" s="77" t="n">
        <f aca="false">EOMONTH(Input!$C$7,A987)</f>
        <v>72836</v>
      </c>
      <c r="C987" s="76" t="n">
        <f aca="false">DATEDIF(Input!$C$23,$B987,"Y")</f>
        <v>122</v>
      </c>
      <c r="E987" s="78" t="n">
        <f aca="false">Salary_01!$E987*(Input!$C$36/100)</f>
        <v>0</v>
      </c>
      <c r="F987" s="78" t="n">
        <f aca="false">-1*Salary_01!$I987</f>
        <v>-0</v>
      </c>
      <c r="G987" s="78" t="n">
        <f aca="true">IF(AND($B987&gt;Input!$C$45,$B987&lt;Input!$C$25),PMT(Input!$C$37/(100*12),(OFFSET($A$4,MATCH(Input!$C$25,$B$4:$B$1004,1),0,1,1)-OFFSET($A$4,MATCH(Input!$C$45,$B$4:$B$620,1),0,1,1)),$J$4,-1*Input!$C$38,1),0)</f>
        <v>0</v>
      </c>
      <c r="H987" s="78" t="n">
        <f aca="false">IF($B987&lt;Input!$C$25,(($H986+$E987+$F987+$G987)*(1+Input!$C$37/(100*12))),0)</f>
        <v>0</v>
      </c>
    </row>
    <row r="988" customFormat="false" ht="12.8" hidden="false" customHeight="false" outlineLevel="0" collapsed="false">
      <c r="A988" s="76" t="n">
        <v>984</v>
      </c>
      <c r="B988" s="77" t="n">
        <f aca="false">EOMONTH(Input!$C$7,A988)</f>
        <v>72866</v>
      </c>
      <c r="C988" s="76" t="n">
        <f aca="false">DATEDIF(Input!$C$23,$B988,"Y")</f>
        <v>122</v>
      </c>
      <c r="E988" s="78" t="n">
        <f aca="false">Salary_01!$E988*(Input!$C$36/100)</f>
        <v>0</v>
      </c>
      <c r="F988" s="78" t="n">
        <f aca="false">-1*Salary_01!$I988</f>
        <v>-0</v>
      </c>
      <c r="G988" s="78" t="n">
        <f aca="true">IF(AND($B988&gt;Input!$C$45,$B988&lt;Input!$C$25),PMT(Input!$C$37/(100*12),(OFFSET($A$4,MATCH(Input!$C$25,$B$4:$B$1004,1),0,1,1)-OFFSET($A$4,MATCH(Input!$C$45,$B$4:$B$620,1),0,1,1)),$J$4,-1*Input!$C$38,1),0)</f>
        <v>0</v>
      </c>
      <c r="H988" s="78" t="n">
        <f aca="false">IF($B988&lt;Input!$C$25,(($H987+$E988+$F988+$G988)*(1+Input!$C$37/(100*12))),0)</f>
        <v>0</v>
      </c>
    </row>
    <row r="989" customFormat="false" ht="12.8" hidden="false" customHeight="false" outlineLevel="0" collapsed="false">
      <c r="A989" s="76" t="n">
        <v>985</v>
      </c>
      <c r="B989" s="77" t="n">
        <f aca="false">EOMONTH(Input!$C$7,A989)</f>
        <v>72897</v>
      </c>
      <c r="C989" s="76" t="n">
        <f aca="false">DATEDIF(Input!$C$23,$B989,"Y")</f>
        <v>122</v>
      </c>
      <c r="E989" s="78" t="n">
        <f aca="false">Salary_01!$E989*(Input!$C$36/100)</f>
        <v>0</v>
      </c>
      <c r="F989" s="78" t="n">
        <f aca="false">-1*Salary_01!$I989</f>
        <v>-0</v>
      </c>
      <c r="G989" s="78" t="n">
        <f aca="true">IF(AND($B989&gt;Input!$C$45,$B989&lt;Input!$C$25),PMT(Input!$C$37/(100*12),(OFFSET($A$4,MATCH(Input!$C$25,$B$4:$B$1004,1),0,1,1)-OFFSET($A$4,MATCH(Input!$C$45,$B$4:$B$620,1),0,1,1)),$J$4,-1*Input!$C$38,1),0)</f>
        <v>0</v>
      </c>
      <c r="H989" s="78" t="n">
        <f aca="false">IF($B989&lt;Input!$C$25,(($H988+$E989+$F989+$G989)*(1+Input!$C$37/(100*12))),0)</f>
        <v>0</v>
      </c>
    </row>
    <row r="990" customFormat="false" ht="12.8" hidden="false" customHeight="false" outlineLevel="0" collapsed="false">
      <c r="A990" s="76" t="n">
        <v>986</v>
      </c>
      <c r="B990" s="77" t="n">
        <f aca="false">EOMONTH(Input!$C$7,A990)</f>
        <v>72928</v>
      </c>
      <c r="C990" s="76" t="n">
        <f aca="false">DATEDIF(Input!$C$23,$B990,"Y")</f>
        <v>122</v>
      </c>
      <c r="E990" s="78" t="n">
        <f aca="false">Salary_01!$E990*(Input!$C$36/100)</f>
        <v>0</v>
      </c>
      <c r="F990" s="78" t="n">
        <f aca="false">-1*Salary_01!$I990</f>
        <v>-0</v>
      </c>
      <c r="G990" s="78" t="n">
        <f aca="true">IF(AND($B990&gt;Input!$C$45,$B990&lt;Input!$C$25),PMT(Input!$C$37/(100*12),(OFFSET($A$4,MATCH(Input!$C$25,$B$4:$B$1004,1),0,1,1)-OFFSET($A$4,MATCH(Input!$C$45,$B$4:$B$620,1),0,1,1)),$J$4,-1*Input!$C$38,1),0)</f>
        <v>0</v>
      </c>
      <c r="H990" s="78" t="n">
        <f aca="false">IF($B990&lt;Input!$C$25,(($H989+$E990+$F990+$G990)*(1+Input!$C$37/(100*12))),0)</f>
        <v>0</v>
      </c>
    </row>
    <row r="991" customFormat="false" ht="12.8" hidden="false" customHeight="false" outlineLevel="0" collapsed="false">
      <c r="A991" s="76" t="n">
        <v>987</v>
      </c>
      <c r="B991" s="77" t="n">
        <f aca="false">EOMONTH(Input!$C$7,A991)</f>
        <v>72958</v>
      </c>
      <c r="C991" s="76" t="n">
        <f aca="false">DATEDIF(Input!$C$23,$B991,"Y")</f>
        <v>122</v>
      </c>
      <c r="E991" s="78" t="n">
        <f aca="false">Salary_01!$E991*(Input!$C$36/100)</f>
        <v>0</v>
      </c>
      <c r="F991" s="78" t="n">
        <f aca="false">-1*Salary_01!$I991</f>
        <v>-0</v>
      </c>
      <c r="G991" s="78" t="n">
        <f aca="true">IF(AND($B991&gt;Input!$C$45,$B991&lt;Input!$C$25),PMT(Input!$C$37/(100*12),(OFFSET($A$4,MATCH(Input!$C$25,$B$4:$B$1004,1),0,1,1)-OFFSET($A$4,MATCH(Input!$C$45,$B$4:$B$620,1),0,1,1)),$J$4,-1*Input!$C$38,1),0)</f>
        <v>0</v>
      </c>
      <c r="H991" s="78" t="n">
        <f aca="false">IF($B991&lt;Input!$C$25,(($H990+$E991+$F991+$G991)*(1+Input!$C$37/(100*12))),0)</f>
        <v>0</v>
      </c>
    </row>
    <row r="992" customFormat="false" ht="12.8" hidden="false" customHeight="false" outlineLevel="0" collapsed="false">
      <c r="A992" s="76" t="n">
        <v>988</v>
      </c>
      <c r="B992" s="77" t="n">
        <f aca="false">EOMONTH(Input!$C$7,A992)</f>
        <v>72989</v>
      </c>
      <c r="C992" s="76" t="n">
        <f aca="false">DATEDIF(Input!$C$23,$B992,"Y")</f>
        <v>122</v>
      </c>
      <c r="E992" s="78" t="n">
        <f aca="false">Salary_01!$E992*(Input!$C$36/100)</f>
        <v>0</v>
      </c>
      <c r="F992" s="78" t="n">
        <f aca="false">-1*Salary_01!$I992</f>
        <v>-0</v>
      </c>
      <c r="G992" s="78" t="n">
        <f aca="true">IF(AND($B992&gt;Input!$C$45,$B992&lt;Input!$C$25),PMT(Input!$C$37/(100*12),(OFFSET($A$4,MATCH(Input!$C$25,$B$4:$B$1004,1),0,1,1)-OFFSET($A$4,MATCH(Input!$C$45,$B$4:$B$620,1),0,1,1)),$J$4,-1*Input!$C$38,1),0)</f>
        <v>0</v>
      </c>
      <c r="H992" s="78" t="n">
        <f aca="false">IF($B992&lt;Input!$C$25,(($H991+$E992+$F992+$G992)*(1+Input!$C$37/(100*12))),0)</f>
        <v>0</v>
      </c>
    </row>
    <row r="993" customFormat="false" ht="12.8" hidden="false" customHeight="false" outlineLevel="0" collapsed="false">
      <c r="A993" s="76" t="n">
        <v>989</v>
      </c>
      <c r="B993" s="77" t="n">
        <f aca="false">EOMONTH(Input!$C$7,A993)</f>
        <v>73019</v>
      </c>
      <c r="C993" s="76" t="n">
        <f aca="false">DATEDIF(Input!$C$23,$B993,"Y")</f>
        <v>122</v>
      </c>
      <c r="E993" s="78" t="n">
        <f aca="false">Salary_01!$E993*(Input!$C$36/100)</f>
        <v>0</v>
      </c>
      <c r="F993" s="78" t="n">
        <f aca="false">-1*Salary_01!$I993</f>
        <v>-0</v>
      </c>
      <c r="G993" s="78" t="n">
        <f aca="true">IF(AND($B993&gt;Input!$C$45,$B993&lt;Input!$C$25),PMT(Input!$C$37/(100*12),(OFFSET($A$4,MATCH(Input!$C$25,$B$4:$B$1004,1),0,1,1)-OFFSET($A$4,MATCH(Input!$C$45,$B$4:$B$620,1),0,1,1)),$J$4,-1*Input!$C$38,1),0)</f>
        <v>0</v>
      </c>
      <c r="H993" s="78" t="n">
        <f aca="false">IF($B993&lt;Input!$C$25,(($H992+$E993+$F993+$G993)*(1+Input!$C$37/(100*12))),0)</f>
        <v>0</v>
      </c>
    </row>
    <row r="994" customFormat="false" ht="12.8" hidden="false" customHeight="false" outlineLevel="0" collapsed="false">
      <c r="A994" s="76" t="n">
        <v>990</v>
      </c>
      <c r="B994" s="77" t="n">
        <f aca="false">EOMONTH(Input!$C$7,A994)</f>
        <v>73050</v>
      </c>
      <c r="C994" s="76" t="n">
        <f aca="false">DATEDIF(Input!$C$23,$B994,"Y")</f>
        <v>122</v>
      </c>
      <c r="E994" s="78" t="n">
        <f aca="false">Salary_01!$E994*(Input!$C$36/100)</f>
        <v>0</v>
      </c>
      <c r="F994" s="78" t="n">
        <f aca="false">-1*Salary_01!$I994</f>
        <v>-0</v>
      </c>
      <c r="G994" s="78" t="n">
        <f aca="true">IF(AND($B994&gt;Input!$C$45,$B994&lt;Input!$C$25),PMT(Input!$C$37/(100*12),(OFFSET($A$4,MATCH(Input!$C$25,$B$4:$B$1004,1),0,1,1)-OFFSET($A$4,MATCH(Input!$C$45,$B$4:$B$620,1),0,1,1)),$J$4,-1*Input!$C$38,1),0)</f>
        <v>0</v>
      </c>
      <c r="H994" s="78" t="n">
        <f aca="false">IF($B994&lt;Input!$C$25,(($H993+$E994+$F994+$G994)*(1+Input!$C$37/(100*12))),0)</f>
        <v>0</v>
      </c>
    </row>
    <row r="995" customFormat="false" ht="12.8" hidden="false" customHeight="false" outlineLevel="0" collapsed="false">
      <c r="A995" s="76" t="n">
        <v>991</v>
      </c>
      <c r="B995" s="77" t="n">
        <f aca="false">EOMONTH(Input!$C$7,A995)</f>
        <v>73081</v>
      </c>
      <c r="C995" s="76" t="n">
        <f aca="false">DATEDIF(Input!$C$23,$B995,"Y")</f>
        <v>122</v>
      </c>
      <c r="E995" s="78" t="n">
        <f aca="false">Salary_01!$E995*(Input!$C$36/100)</f>
        <v>0</v>
      </c>
      <c r="F995" s="78" t="n">
        <f aca="false">-1*Salary_01!$I995</f>
        <v>-0</v>
      </c>
      <c r="G995" s="78" t="n">
        <f aca="true">IF(AND($B995&gt;Input!$C$45,$B995&lt;Input!$C$25),PMT(Input!$C$37/(100*12),(OFFSET($A$4,MATCH(Input!$C$25,$B$4:$B$1004,1),0,1,1)-OFFSET($A$4,MATCH(Input!$C$45,$B$4:$B$620,1),0,1,1)),$J$4,-1*Input!$C$38,1),0)</f>
        <v>0</v>
      </c>
      <c r="H995" s="78" t="n">
        <f aca="false">IF($B995&lt;Input!$C$25,(($H994+$E995+$F995+$G995)*(1+Input!$C$37/(100*12))),0)</f>
        <v>0</v>
      </c>
    </row>
    <row r="996" customFormat="false" ht="12.8" hidden="false" customHeight="false" outlineLevel="0" collapsed="false">
      <c r="A996" s="76" t="n">
        <v>992</v>
      </c>
      <c r="B996" s="77" t="n">
        <f aca="false">EOMONTH(Input!$C$7,A996)</f>
        <v>73109</v>
      </c>
      <c r="C996" s="76" t="n">
        <f aca="false">DATEDIF(Input!$C$23,$B996,"Y")</f>
        <v>122</v>
      </c>
      <c r="E996" s="78" t="n">
        <f aca="false">Salary_01!$E996*(Input!$C$36/100)</f>
        <v>0</v>
      </c>
      <c r="F996" s="78" t="n">
        <f aca="false">-1*Salary_01!$I996</f>
        <v>-0</v>
      </c>
      <c r="G996" s="78" t="n">
        <f aca="true">IF(AND($B996&gt;Input!$C$45,$B996&lt;Input!$C$25),PMT(Input!$C$37/(100*12),(OFFSET($A$4,MATCH(Input!$C$25,$B$4:$B$1004,1),0,1,1)-OFFSET($A$4,MATCH(Input!$C$45,$B$4:$B$620,1),0,1,1)),$J$4,-1*Input!$C$38,1),0)</f>
        <v>0</v>
      </c>
      <c r="H996" s="78" t="n">
        <f aca="false">IF($B996&lt;Input!$C$25,(($H995+$E996+$F996+$G996)*(1+Input!$C$37/(100*12))),0)</f>
        <v>0</v>
      </c>
    </row>
    <row r="997" customFormat="false" ht="12.8" hidden="false" customHeight="false" outlineLevel="0" collapsed="false">
      <c r="A997" s="76" t="n">
        <v>993</v>
      </c>
      <c r="B997" s="77" t="n">
        <f aca="false">EOMONTH(Input!$C$7,A997)</f>
        <v>73140</v>
      </c>
      <c r="C997" s="76" t="n">
        <f aca="false">DATEDIF(Input!$C$23,$B997,"Y")</f>
        <v>122</v>
      </c>
      <c r="E997" s="78" t="n">
        <f aca="false">Salary_01!$E997*(Input!$C$36/100)</f>
        <v>0</v>
      </c>
      <c r="F997" s="78" t="n">
        <f aca="false">-1*Salary_01!$I997</f>
        <v>-0</v>
      </c>
      <c r="G997" s="78" t="n">
        <f aca="true">IF(AND($B997&gt;Input!$C$45,$B997&lt;Input!$C$25),PMT(Input!$C$37/(100*12),(OFFSET($A$4,MATCH(Input!$C$25,$B$4:$B$1004,1),0,1,1)-OFFSET($A$4,MATCH(Input!$C$45,$B$4:$B$620,1),0,1,1)),$J$4,-1*Input!$C$38,1),0)</f>
        <v>0</v>
      </c>
      <c r="H997" s="78" t="n">
        <f aca="false">IF($B997&lt;Input!$C$25,(($H996+$E997+$F997+$G997)*(1+Input!$C$37/(100*12))),0)</f>
        <v>0</v>
      </c>
    </row>
    <row r="998" customFormat="false" ht="12.8" hidden="false" customHeight="false" outlineLevel="0" collapsed="false">
      <c r="A998" s="76" t="n">
        <v>994</v>
      </c>
      <c r="B998" s="77" t="n">
        <f aca="false">EOMONTH(Input!$C$7,A998)</f>
        <v>73170</v>
      </c>
      <c r="C998" s="76" t="n">
        <f aca="false">DATEDIF(Input!$C$23,$B998,"Y")</f>
        <v>122</v>
      </c>
      <c r="E998" s="78" t="n">
        <f aca="false">Salary_01!$E998*(Input!$C$36/100)</f>
        <v>0</v>
      </c>
      <c r="F998" s="78" t="n">
        <f aca="false">-1*Salary_01!$I998</f>
        <v>-0</v>
      </c>
      <c r="G998" s="78" t="n">
        <f aca="true">IF(AND($B998&gt;Input!$C$45,$B998&lt;Input!$C$25),PMT(Input!$C$37/(100*12),(OFFSET($A$4,MATCH(Input!$C$25,$B$4:$B$1004,1),0,1,1)-OFFSET($A$4,MATCH(Input!$C$45,$B$4:$B$620,1),0,1,1)),$J$4,-1*Input!$C$38,1),0)</f>
        <v>0</v>
      </c>
      <c r="H998" s="78" t="n">
        <f aca="false">IF($B998&lt;Input!$C$25,(($H997+$E998+$F998+$G998)*(1+Input!$C$37/(100*12))),0)</f>
        <v>0</v>
      </c>
    </row>
    <row r="999" customFormat="false" ht="12.8" hidden="false" customHeight="false" outlineLevel="0" collapsed="false">
      <c r="A999" s="76" t="n">
        <v>995</v>
      </c>
      <c r="B999" s="77" t="n">
        <f aca="false">EOMONTH(Input!$C$7,A999)</f>
        <v>73201</v>
      </c>
      <c r="C999" s="76" t="n">
        <f aca="false">DATEDIF(Input!$C$23,$B999,"Y")</f>
        <v>123</v>
      </c>
      <c r="E999" s="78" t="n">
        <f aca="false">Salary_01!$E999*(Input!$C$36/100)</f>
        <v>0</v>
      </c>
      <c r="F999" s="78" t="n">
        <f aca="false">-1*Salary_01!$I999</f>
        <v>-0</v>
      </c>
      <c r="G999" s="78" t="n">
        <f aca="true">IF(AND($B999&gt;Input!$C$45,$B999&lt;Input!$C$25),PMT(Input!$C$37/(100*12),(OFFSET($A$4,MATCH(Input!$C$25,$B$4:$B$1004,1),0,1,1)-OFFSET($A$4,MATCH(Input!$C$45,$B$4:$B$620,1),0,1,1)),$J$4,-1*Input!$C$38,1),0)</f>
        <v>0</v>
      </c>
      <c r="H999" s="78" t="n">
        <f aca="false">IF($B999&lt;Input!$C$25,(($H998+$E999+$F999+$G999)*(1+Input!$C$37/(100*12))),0)</f>
        <v>0</v>
      </c>
    </row>
    <row r="1000" customFormat="false" ht="12.8" hidden="false" customHeight="false" outlineLevel="0" collapsed="false">
      <c r="A1000" s="76" t="n">
        <v>996</v>
      </c>
      <c r="B1000" s="77" t="n">
        <f aca="false">EOMONTH(Input!$C$7,A1000)</f>
        <v>73231</v>
      </c>
      <c r="C1000" s="76" t="n">
        <f aca="false">DATEDIF(Input!$C$23,$B1000,"Y")</f>
        <v>123</v>
      </c>
      <c r="E1000" s="78" t="n">
        <f aca="false">Salary_01!$E1000*(Input!$C$36/100)</f>
        <v>0</v>
      </c>
      <c r="F1000" s="78" t="n">
        <f aca="false">-1*Salary_01!$I1000</f>
        <v>-0</v>
      </c>
      <c r="G1000" s="78" t="n">
        <f aca="true">IF(AND($B1000&gt;Input!$C$45,$B1000&lt;Input!$C$25),PMT(Input!$C$37/(100*12),(OFFSET($A$4,MATCH(Input!$C$25,$B$4:$B$1004,1),0,1,1)-OFFSET($A$4,MATCH(Input!$C$45,$B$4:$B$620,1),0,1,1)),$J$4,-1*Input!$C$38,1),0)</f>
        <v>0</v>
      </c>
      <c r="H1000" s="78" t="n">
        <f aca="false">IF($B1000&lt;Input!$C$25,(($H999+$E1000+$F1000+$G1000)*(1+Input!$C$37/(100*12))),0)</f>
        <v>0</v>
      </c>
    </row>
    <row r="1001" customFormat="false" ht="12.8" hidden="false" customHeight="false" outlineLevel="0" collapsed="false">
      <c r="A1001" s="76" t="n">
        <v>997</v>
      </c>
      <c r="B1001" s="77" t="n">
        <f aca="false">EOMONTH(Input!$C$7,A1001)</f>
        <v>73262</v>
      </c>
      <c r="C1001" s="76" t="n">
        <f aca="false">DATEDIF(Input!$C$23,$B1001,"Y")</f>
        <v>123</v>
      </c>
      <c r="E1001" s="78" t="n">
        <f aca="false">Salary_01!$E1001*(Input!$C$36/100)</f>
        <v>0</v>
      </c>
      <c r="F1001" s="78" t="n">
        <f aca="false">-1*Salary_01!$I1001</f>
        <v>-0</v>
      </c>
      <c r="G1001" s="78" t="n">
        <f aca="true">IF(AND($B1001&gt;Input!$C$45,$B1001&lt;Input!$C$25),PMT(Input!$C$37/(100*12),(OFFSET($A$4,MATCH(Input!$C$25,$B$4:$B$1004,1),0,1,1)-OFFSET($A$4,MATCH(Input!$C$45,$B$4:$B$620,1),0,1,1)),$J$4,-1*Input!$C$38,1),0)</f>
        <v>0</v>
      </c>
      <c r="H1001" s="78" t="n">
        <f aca="false">IF($B1001&lt;Input!$C$25,(($H1000+$E1001+$F1001+$G1001)*(1+Input!$C$37/(100*12))),0)</f>
        <v>0</v>
      </c>
    </row>
    <row r="1002" customFormat="false" ht="12.8" hidden="false" customHeight="false" outlineLevel="0" collapsed="false">
      <c r="A1002" s="76" t="n">
        <v>998</v>
      </c>
      <c r="B1002" s="77" t="n">
        <f aca="false">EOMONTH(Input!$C$7,A1002)</f>
        <v>73293</v>
      </c>
      <c r="C1002" s="76" t="n">
        <f aca="false">DATEDIF(Input!$C$23,$B1002,"Y")</f>
        <v>123</v>
      </c>
      <c r="E1002" s="78" t="n">
        <f aca="false">Salary_01!$E1002*(Input!$C$36/100)</f>
        <v>0</v>
      </c>
      <c r="F1002" s="78" t="n">
        <f aca="false">-1*Salary_01!$I1002</f>
        <v>-0</v>
      </c>
      <c r="G1002" s="78" t="n">
        <f aca="true">IF(AND($B1002&gt;Input!$C$45,$B1002&lt;Input!$C$25),PMT(Input!$C$37/(100*12),(OFFSET($A$4,MATCH(Input!$C$25,$B$4:$B$1004,1),0,1,1)-OFFSET($A$4,MATCH(Input!$C$45,$B$4:$B$620,1),0,1,1)),$J$4,-1*Input!$C$38,1),0)</f>
        <v>0</v>
      </c>
      <c r="H1002" s="78" t="n">
        <f aca="false">IF($B1002&lt;Input!$C$25,(($H1001+$E1002+$F1002+$G1002)*(1+Input!$C$37/(100*12))),0)</f>
        <v>0</v>
      </c>
    </row>
    <row r="1003" customFormat="false" ht="12.8" hidden="false" customHeight="false" outlineLevel="0" collapsed="false">
      <c r="A1003" s="76" t="n">
        <v>999</v>
      </c>
      <c r="B1003" s="77" t="n">
        <f aca="false">EOMONTH(Input!$C$7,A1003)</f>
        <v>73323</v>
      </c>
      <c r="C1003" s="76" t="n">
        <f aca="false">DATEDIF(Input!$C$23,$B1003,"Y")</f>
        <v>123</v>
      </c>
      <c r="E1003" s="78" t="n">
        <f aca="false">Salary_01!$E1003*(Input!$C$36/100)</f>
        <v>0</v>
      </c>
      <c r="F1003" s="78" t="n">
        <f aca="false">-1*Salary_01!$I1003</f>
        <v>-0</v>
      </c>
      <c r="G1003" s="78" t="n">
        <f aca="true">IF(AND($B1003&gt;Input!$C$45,$B1003&lt;Input!$C$25),PMT(Input!$C$37/(100*12),(OFFSET($A$4,MATCH(Input!$C$25,$B$4:$B$1004,1),0,1,1)-OFFSET($A$4,MATCH(Input!$C$45,$B$4:$B$620,1),0,1,1)),$J$4,-1*Input!$C$38,1),0)</f>
        <v>0</v>
      </c>
      <c r="H1003" s="78" t="n">
        <f aca="false">IF($B1003&lt;Input!$C$25,(($H1002+$E1003+$F1003+$G1003)*(1+Input!$C$37/(100*12))),0)</f>
        <v>0</v>
      </c>
    </row>
    <row r="1004" customFormat="false" ht="12.8" hidden="false" customHeight="false" outlineLevel="0" collapsed="false">
      <c r="A1004" s="76" t="n">
        <v>1000</v>
      </c>
      <c r="B1004" s="77" t="n">
        <f aca="false">EOMONTH(Input!$C$7,A1004)</f>
        <v>73354</v>
      </c>
      <c r="C1004" s="76" t="n">
        <f aca="false">DATEDIF(Input!$C$23,$B1004,"Y")</f>
        <v>123</v>
      </c>
      <c r="E1004" s="78" t="n">
        <f aca="false">Salary_01!$E1004*(Input!$C$36/100)</f>
        <v>0</v>
      </c>
      <c r="F1004" s="78" t="n">
        <f aca="false">-1*Salary_01!$I1004</f>
        <v>-0</v>
      </c>
      <c r="G1004" s="78" t="n">
        <f aca="true">IF(AND($B1004&gt;Input!$C$45,$B1004&lt;Input!$C$25),PMT(Input!$C$37/(100*12),(OFFSET($A$4,MATCH(Input!$C$25,$B$4:$B$1004,1),0,1,1)-OFFSET($A$4,MATCH(Input!$C$45,$B$4:$B$620,1),0,1,1)),$J$4,-1*Input!$C$38,1),0)</f>
        <v>0</v>
      </c>
      <c r="H1004" s="78" t="n">
        <f aca="false">IF($B1004&lt;Input!$C$25,(($H1003+$E1004+$F1004+$G1004)*(1+Input!$C$37/(100*12))),0)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5" activeCellId="0" sqref="B5"/>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76" width="4.89"/>
    <col collapsed="false" customWidth="true" hidden="false" outlineLevel="0" max="4" min="4" style="76" width="1.39"/>
    <col collapsed="false" customWidth="true" hidden="false" outlineLevel="0" max="5" min="5" style="76" width="21.16"/>
    <col collapsed="false" customWidth="true" hidden="false" outlineLevel="0" max="6" min="6" style="76" width="21.42"/>
    <col collapsed="false" customWidth="false" hidden="false" outlineLevel="0" max="8" min="7" style="76" width="11.6"/>
    <col collapsed="false" customWidth="true" hidden="false" outlineLevel="0" max="9" min="9" style="76" width="1.29"/>
    <col collapsed="false" customWidth="true" hidden="false" outlineLevel="0" max="10" min="10" style="76" width="13.67"/>
    <col collapsed="false" customWidth="false" hidden="false" outlineLevel="0" max="256" min="11" style="76" width="11.52"/>
  </cols>
  <sheetData>
    <row r="1" customFormat="false" ht="19.7" hidden="false" customHeight="false" outlineLevel="0" collapsed="false">
      <c r="A1" s="79" t="str">
        <f aca="false">Input!$G$22</f>
        <v>Timmy</v>
      </c>
      <c r="B1" s="79" t="s">
        <v>225</v>
      </c>
      <c r="E1" s="78"/>
      <c r="F1" s="78"/>
      <c r="G1" s="78"/>
      <c r="H1" s="78"/>
    </row>
    <row r="2" customFormat="false" ht="12.8" hidden="false" customHeight="false" outlineLevel="0" collapsed="false">
      <c r="G2" s="82" t="s">
        <v>165</v>
      </c>
      <c r="J2" s="82" t="s">
        <v>226</v>
      </c>
    </row>
    <row r="3" s="83" customFormat="true" ht="12.8" hidden="false" customHeight="false" outlineLevel="0" collapsed="false">
      <c r="A3" s="83" t="s">
        <v>177</v>
      </c>
      <c r="B3" s="84" t="s">
        <v>178</v>
      </c>
      <c r="C3" s="83" t="s">
        <v>179</v>
      </c>
      <c r="E3" s="83" t="s">
        <v>227</v>
      </c>
      <c r="F3" s="83" t="s">
        <v>228</v>
      </c>
      <c r="G3" s="83" t="s">
        <v>181</v>
      </c>
      <c r="H3" s="83" t="s">
        <v>226</v>
      </c>
      <c r="J3" s="83" t="s">
        <v>192</v>
      </c>
    </row>
    <row r="4" customFormat="false" ht="12.8" hidden="false" customHeight="false" outlineLevel="0" collapsed="false">
      <c r="A4" s="76" t="n">
        <v>0</v>
      </c>
      <c r="B4" s="77" t="n">
        <f aca="false">EOMONTH(Input!$C$7,A4)</f>
        <v>42916</v>
      </c>
      <c r="C4" s="76" t="n">
        <f aca="false">DATEDIF(Input!$G$23,$B4,"Y")</f>
        <v>40</v>
      </c>
      <c r="E4" s="78" t="n">
        <v>0</v>
      </c>
      <c r="F4" s="78" t="n">
        <v>0</v>
      </c>
      <c r="G4" s="78" t="n">
        <v>0</v>
      </c>
      <c r="H4" s="78" t="n">
        <f aca="false">Input!$G$34</f>
        <v>30000</v>
      </c>
      <c r="J4" s="78" t="n">
        <f aca="true">OFFSET($H$4,(MATCH(Input!$G$45,$B$4:$B$1004,1)-1),0,1,1)</f>
        <v>391660.78547416</v>
      </c>
    </row>
    <row r="5" customFormat="false" ht="12.8" hidden="false" customHeight="false" outlineLevel="0" collapsed="false">
      <c r="A5" s="76" t="n">
        <v>1</v>
      </c>
      <c r="B5" s="77" t="n">
        <f aca="false">EOMONTH(Input!$C$7,A5)</f>
        <v>42947</v>
      </c>
      <c r="C5" s="76" t="n">
        <f aca="false">DATEDIF(Input!$G$23,$B5,"Y")</f>
        <v>40</v>
      </c>
      <c r="E5" s="78" t="n">
        <f aca="false">Salary_02!$E5*(Input!$G$36/100)</f>
        <v>200</v>
      </c>
      <c r="F5" s="78" t="n">
        <f aca="false">-1*Salary_02!$I5</f>
        <v>200</v>
      </c>
      <c r="G5" s="78" t="n">
        <f aca="true">IF(AND($B5&gt;Input!$G$45,$B5&lt;Input!$G$25),PMT(Input!$G$37/(100*12),(OFFSET($A$4,MATCH(Input!$G$25,$B$4:$B$1004,1),0,1,1)-OFFSET($A$4,MATCH(Input!$G$45,$B$4:$B$620,1),0,1,1)),$J$4,-1*Input!$G$38,1),0)</f>
        <v>0</v>
      </c>
      <c r="H5" s="78" t="n">
        <f aca="false">IF($B5&lt;Input!$G$25,(($H4+$E5+$F5+$G5)*(1+Input!$G$37/(100*12))),0)</f>
        <v>30526.6666666667</v>
      </c>
    </row>
    <row r="6" customFormat="false" ht="12.8" hidden="false" customHeight="false" outlineLevel="0" collapsed="false">
      <c r="A6" s="76" t="n">
        <v>2</v>
      </c>
      <c r="B6" s="77" t="n">
        <f aca="false">EOMONTH(Input!$C$7,A6)</f>
        <v>42978</v>
      </c>
      <c r="C6" s="76" t="n">
        <f aca="false">DATEDIF(Input!$G$23,$B6,"Y")</f>
        <v>40</v>
      </c>
      <c r="E6" s="78" t="n">
        <f aca="false">Salary_02!$E6*(Input!$G$36/100)</f>
        <v>200</v>
      </c>
      <c r="F6" s="78" t="n">
        <f aca="false">-1*Salary_02!$I6</f>
        <v>200</v>
      </c>
      <c r="G6" s="78" t="n">
        <f aca="true">IF(AND($B6&gt;Input!$G$45,$B6&lt;Input!$G$25),PMT(Input!$G$37/(100*12),(OFFSET($A$4,MATCH(Input!$G$25,$B$4:$B$1004,1),0,1,1)-OFFSET($A$4,MATCH(Input!$G$45,$B$4:$B$620,1),0,1,1)),$J$4,-1*Input!$G$38,1),0)</f>
        <v>0</v>
      </c>
      <c r="H6" s="78" t="n">
        <f aca="false">IF($B6&lt;Input!$G$25,(($H5+$E6+$F6+$G6)*(1+Input!$G$37/(100*12))),0)</f>
        <v>31055.5277777778</v>
      </c>
    </row>
    <row r="7" customFormat="false" ht="12.8" hidden="false" customHeight="false" outlineLevel="0" collapsed="false">
      <c r="A7" s="76" t="n">
        <v>3</v>
      </c>
      <c r="B7" s="77" t="n">
        <f aca="false">EOMONTH(Input!$C$7,A7)</f>
        <v>43008</v>
      </c>
      <c r="C7" s="76" t="n">
        <f aca="false">DATEDIF(Input!$G$23,$B7,"Y")</f>
        <v>40</v>
      </c>
      <c r="E7" s="78" t="n">
        <f aca="false">Salary_02!$E7*(Input!$G$36/100)</f>
        <v>200</v>
      </c>
      <c r="F7" s="78" t="n">
        <f aca="false">-1*Salary_02!$I7</f>
        <v>200</v>
      </c>
      <c r="G7" s="78" t="n">
        <f aca="true">IF(AND($B7&gt;Input!$G$45,$B7&lt;Input!$G$25),PMT(Input!$G$37/(100*12),(OFFSET($A$4,MATCH(Input!$G$25,$B$4:$B$1004,1),0,1,1)-OFFSET($A$4,MATCH(Input!$G$45,$B$4:$B$620,1),0,1,1)),$J$4,-1*Input!$G$38,1),0)</f>
        <v>0</v>
      </c>
      <c r="H7" s="78" t="n">
        <f aca="false">IF($B7&lt;Input!$G$25,(($H6+$E7+$F7+$G7)*(1+Input!$G$37/(100*12))),0)</f>
        <v>31586.5924768519</v>
      </c>
    </row>
    <row r="8" customFormat="false" ht="12.8" hidden="false" customHeight="false" outlineLevel="0" collapsed="false">
      <c r="A8" s="76" t="n">
        <v>4</v>
      </c>
      <c r="B8" s="77" t="n">
        <f aca="false">EOMONTH(Input!$C$7,A8)</f>
        <v>43039</v>
      </c>
      <c r="C8" s="76" t="n">
        <f aca="false">DATEDIF(Input!$G$23,$B8,"Y")</f>
        <v>40</v>
      </c>
      <c r="E8" s="78" t="n">
        <f aca="false">Salary_02!$E8*(Input!$G$36/100)</f>
        <v>200</v>
      </c>
      <c r="F8" s="78" t="n">
        <f aca="false">-1*Salary_02!$I8</f>
        <v>200</v>
      </c>
      <c r="G8" s="78" t="n">
        <f aca="true">IF(AND($B8&gt;Input!$G$45,$B8&lt;Input!$G$25),PMT(Input!$G$37/(100*12),(OFFSET($A$4,MATCH(Input!$G$25,$B$4:$B$1004,1),0,1,1)-OFFSET($A$4,MATCH(Input!$G$45,$B$4:$B$620,1),0,1,1)),$J$4,-1*Input!$G$38,1),0)</f>
        <v>0</v>
      </c>
      <c r="H8" s="78" t="n">
        <f aca="false">IF($B8&lt;Input!$G$25,(($H7+$E8+$F8+$G8)*(1+Input!$G$37/(100*12))),0)</f>
        <v>32119.8699455054</v>
      </c>
    </row>
    <row r="9" customFormat="false" ht="12.8" hidden="false" customHeight="false" outlineLevel="0" collapsed="false">
      <c r="A9" s="76" t="n">
        <v>5</v>
      </c>
      <c r="B9" s="77" t="n">
        <f aca="false">EOMONTH(Input!$C$7,A9)</f>
        <v>43069</v>
      </c>
      <c r="C9" s="76" t="n">
        <f aca="false">DATEDIF(Input!$G$23,$B9,"Y")</f>
        <v>40</v>
      </c>
      <c r="E9" s="78" t="n">
        <f aca="false">Salary_02!$E9*(Input!$G$36/100)</f>
        <v>200</v>
      </c>
      <c r="F9" s="78" t="n">
        <f aca="false">-1*Salary_02!$I9</f>
        <v>200</v>
      </c>
      <c r="G9" s="78" t="n">
        <f aca="true">IF(AND($B9&gt;Input!$G$45,$B9&lt;Input!$G$25),PMT(Input!$G$37/(100*12),(OFFSET($A$4,MATCH(Input!$G$25,$B$4:$B$1004,1),0,1,1)-OFFSET($A$4,MATCH(Input!$G$45,$B$4:$B$620,1),0,1,1)),$J$4,-1*Input!$G$38,1),0)</f>
        <v>0</v>
      </c>
      <c r="H9" s="78" t="n">
        <f aca="false">IF($B9&lt;Input!$G$25,(($H8+$E9+$F9+$G9)*(1+Input!$G$37/(100*12))),0)</f>
        <v>32655.3694036117</v>
      </c>
    </row>
    <row r="10" customFormat="false" ht="12.8" hidden="false" customHeight="false" outlineLevel="0" collapsed="false">
      <c r="A10" s="76" t="n">
        <v>6</v>
      </c>
      <c r="B10" s="77" t="n">
        <f aca="false">EOMONTH(Input!$C$7,A10)</f>
        <v>43100</v>
      </c>
      <c r="C10" s="76" t="n">
        <f aca="false">DATEDIF(Input!$G$23,$B10,"Y")</f>
        <v>40</v>
      </c>
      <c r="E10" s="78" t="n">
        <f aca="false">Salary_02!$E10*(Input!$G$36/100)</f>
        <v>200</v>
      </c>
      <c r="F10" s="78" t="n">
        <f aca="false">-1*Salary_02!$I10</f>
        <v>200</v>
      </c>
      <c r="G10" s="78" t="n">
        <f aca="true">IF(AND($B10&gt;Input!$G$45,$B10&lt;Input!$G$25),PMT(Input!$G$37/(100*12),(OFFSET($A$4,MATCH(Input!$G$25,$B$4:$B$1004,1),0,1,1)-OFFSET($A$4,MATCH(Input!$G$45,$B$4:$B$620,1),0,1,1)),$J$4,-1*Input!$G$38,1),0)</f>
        <v>0</v>
      </c>
      <c r="H10" s="78" t="n">
        <f aca="false">IF($B10&lt;Input!$G$25,(($H9+$E10+$F10+$G10)*(1+Input!$G$37/(100*12))),0)</f>
        <v>33193.1001094601</v>
      </c>
    </row>
    <row r="11" customFormat="false" ht="12.8" hidden="false" customHeight="false" outlineLevel="0" collapsed="false">
      <c r="A11" s="76" t="n">
        <v>7</v>
      </c>
      <c r="B11" s="77" t="n">
        <f aca="false">EOMONTH(Input!$C$7,A11)</f>
        <v>43131</v>
      </c>
      <c r="C11" s="76" t="n">
        <f aca="false">DATEDIF(Input!$G$23,$B11,"Y")</f>
        <v>40</v>
      </c>
      <c r="E11" s="78" t="n">
        <f aca="false">Salary_02!$E11*(Input!$G$36/100)</f>
        <v>200</v>
      </c>
      <c r="F11" s="78" t="n">
        <f aca="false">-1*Salary_02!$I11</f>
        <v>200</v>
      </c>
      <c r="G11" s="78" t="n">
        <f aca="true">IF(AND($B11&gt;Input!$G$45,$B11&lt;Input!$G$25),PMT(Input!$G$37/(100*12),(OFFSET($A$4,MATCH(Input!$G$25,$B$4:$B$1004,1),0,1,1)-OFFSET($A$4,MATCH(Input!$G$45,$B$4:$B$620,1),0,1,1)),$J$4,-1*Input!$G$38,1),0)</f>
        <v>0</v>
      </c>
      <c r="H11" s="78" t="n">
        <f aca="false">IF($B11&lt;Input!$G$25,(($H10+$E11+$F11+$G11)*(1+Input!$G$37/(100*12))),0)</f>
        <v>33733.0713599161</v>
      </c>
    </row>
    <row r="12" customFormat="false" ht="12.8" hidden="false" customHeight="false" outlineLevel="0" collapsed="false">
      <c r="A12" s="76" t="n">
        <v>8</v>
      </c>
      <c r="B12" s="77" t="n">
        <f aca="false">EOMONTH(Input!$C$7,A12)</f>
        <v>43159</v>
      </c>
      <c r="C12" s="76" t="n">
        <f aca="false">DATEDIF(Input!$G$23,$B12,"Y")</f>
        <v>40</v>
      </c>
      <c r="E12" s="78" t="n">
        <f aca="false">Salary_02!$E12*(Input!$G$36/100)</f>
        <v>200</v>
      </c>
      <c r="F12" s="78" t="n">
        <f aca="false">-1*Salary_02!$I12</f>
        <v>200</v>
      </c>
      <c r="G12" s="78" t="n">
        <f aca="true">IF(AND($B12&gt;Input!$G$45,$B12&lt;Input!$G$25),PMT(Input!$G$37/(100*12),(OFFSET($A$4,MATCH(Input!$G$25,$B$4:$B$1004,1),0,1,1)-OFFSET($A$4,MATCH(Input!$G$45,$B$4:$B$620,1),0,1,1)),$J$4,-1*Input!$G$38,1),0)</f>
        <v>0</v>
      </c>
      <c r="H12" s="78" t="n">
        <f aca="false">IF($B12&lt;Input!$G$25,(($H11+$E12+$F12+$G12)*(1+Input!$G$37/(100*12))),0)</f>
        <v>34275.2924905824</v>
      </c>
    </row>
    <row r="13" customFormat="false" ht="12.8" hidden="false" customHeight="false" outlineLevel="0" collapsed="false">
      <c r="A13" s="76" t="n">
        <v>9</v>
      </c>
      <c r="B13" s="77" t="n">
        <f aca="false">EOMONTH(Input!$C$7,A13)</f>
        <v>43190</v>
      </c>
      <c r="C13" s="76" t="n">
        <f aca="false">DATEDIF(Input!$G$23,$B13,"Y")</f>
        <v>40</v>
      </c>
      <c r="E13" s="78" t="n">
        <f aca="false">Salary_02!$E13*(Input!$G$36/100)</f>
        <v>200</v>
      </c>
      <c r="F13" s="78" t="n">
        <f aca="false">-1*Salary_02!$I13</f>
        <v>200</v>
      </c>
      <c r="G13" s="78" t="n">
        <f aca="true">IF(AND($B13&gt;Input!$G$45,$B13&lt;Input!$G$25),PMT(Input!$G$37/(100*12),(OFFSET($A$4,MATCH(Input!$G$25,$B$4:$B$1004,1),0,1,1)-OFFSET($A$4,MATCH(Input!$G$45,$B$4:$B$620,1),0,1,1)),$J$4,-1*Input!$G$38,1),0)</f>
        <v>0</v>
      </c>
      <c r="H13" s="78" t="n">
        <f aca="false">IF($B13&lt;Input!$G$25,(($H12+$E13+$F13+$G13)*(1+Input!$G$37/(100*12))),0)</f>
        <v>34819.7728759599</v>
      </c>
    </row>
    <row r="14" customFormat="false" ht="12.8" hidden="false" customHeight="false" outlineLevel="0" collapsed="false">
      <c r="A14" s="76" t="n">
        <v>10</v>
      </c>
      <c r="B14" s="77" t="n">
        <f aca="false">EOMONTH(Input!$C$7,A14)</f>
        <v>43220</v>
      </c>
      <c r="C14" s="76" t="n">
        <f aca="false">DATEDIF(Input!$G$23,$B14,"Y")</f>
        <v>40</v>
      </c>
      <c r="E14" s="78" t="n">
        <f aca="false">Salary_02!$E14*(Input!$G$36/100)</f>
        <v>200</v>
      </c>
      <c r="F14" s="78" t="n">
        <f aca="false">-1*Salary_02!$I14</f>
        <v>200</v>
      </c>
      <c r="G14" s="78" t="n">
        <f aca="true">IF(AND($B14&gt;Input!$G$45,$B14&lt;Input!$G$25),PMT(Input!$G$37/(100*12),(OFFSET($A$4,MATCH(Input!$G$25,$B$4:$B$1004,1),0,1,1)-OFFSET($A$4,MATCH(Input!$G$45,$B$4:$B$620,1),0,1,1)),$J$4,-1*Input!$G$38,1),0)</f>
        <v>0</v>
      </c>
      <c r="H14" s="78" t="n">
        <f aca="false">IF($B14&lt;Input!$G$25,(($H13+$E14+$F14+$G14)*(1+Input!$G$37/(100*12))),0)</f>
        <v>35366.5219296097</v>
      </c>
    </row>
    <row r="15" customFormat="false" ht="12.8" hidden="false" customHeight="false" outlineLevel="0" collapsed="false">
      <c r="A15" s="76" t="n">
        <v>11</v>
      </c>
      <c r="B15" s="77" t="n">
        <f aca="false">EOMONTH(Input!$C$7,A15)</f>
        <v>43251</v>
      </c>
      <c r="C15" s="76" t="n">
        <f aca="false">DATEDIF(Input!$G$23,$B15,"Y")</f>
        <v>41</v>
      </c>
      <c r="E15" s="78" t="n">
        <f aca="false">Salary_02!$E15*(Input!$G$36/100)</f>
        <v>200</v>
      </c>
      <c r="F15" s="78" t="n">
        <f aca="false">-1*Salary_02!$I15</f>
        <v>200</v>
      </c>
      <c r="G15" s="78" t="n">
        <f aca="true">IF(AND($B15&gt;Input!$G$45,$B15&lt;Input!$G$25),PMT(Input!$G$37/(100*12),(OFFSET($A$4,MATCH(Input!$G$25,$B$4:$B$1004,1),0,1,1)-OFFSET($A$4,MATCH(Input!$G$45,$B$4:$B$620,1),0,1,1)),$J$4,-1*Input!$G$38,1),0)</f>
        <v>0</v>
      </c>
      <c r="H15" s="78" t="n">
        <f aca="false">IF($B15&lt;Input!$G$25,(($H14+$E15+$F15+$G15)*(1+Input!$G$37/(100*12))),0)</f>
        <v>35915.5491043164</v>
      </c>
    </row>
    <row r="16" customFormat="false" ht="12.8" hidden="false" customHeight="false" outlineLevel="0" collapsed="false">
      <c r="A16" s="76" t="n">
        <v>12</v>
      </c>
      <c r="B16" s="77" t="n">
        <f aca="false">EOMONTH(Input!$C$7,A16)</f>
        <v>43281</v>
      </c>
      <c r="C16" s="76" t="n">
        <f aca="false">DATEDIF(Input!$G$23,$B16,"Y")</f>
        <v>41</v>
      </c>
      <c r="E16" s="78" t="n">
        <f aca="false">Salary_02!$E16*(Input!$G$36/100)</f>
        <v>204</v>
      </c>
      <c r="F16" s="78" t="n">
        <f aca="false">-1*Salary_02!$I16</f>
        <v>204</v>
      </c>
      <c r="G16" s="78" t="n">
        <f aca="true">IF(AND($B16&gt;Input!$G$45,$B16&lt;Input!$G$25),PMT(Input!$G$37/(100*12),(OFFSET($A$4,MATCH(Input!$G$25,$B$4:$B$1004,1),0,1,1)-OFFSET($A$4,MATCH(Input!$G$45,$B$4:$B$620,1),0,1,1)),$J$4,-1*Input!$G$38,1),0)</f>
        <v>0</v>
      </c>
      <c r="H16" s="78" t="n">
        <f aca="false">IF($B16&lt;Input!$G$25,(($H15+$E16+$F16+$G16)*(1+Input!$G$37/(100*12))),0)</f>
        <v>36474.8972255844</v>
      </c>
      <c r="I16" s="78"/>
    </row>
    <row r="17" customFormat="false" ht="12.8" hidden="false" customHeight="false" outlineLevel="0" collapsed="false">
      <c r="A17" s="76" t="n">
        <v>13</v>
      </c>
      <c r="B17" s="77" t="n">
        <f aca="false">EOMONTH(Input!$C$7,A17)</f>
        <v>43312</v>
      </c>
      <c r="C17" s="76" t="n">
        <f aca="false">DATEDIF(Input!$G$23,$B17,"Y")</f>
        <v>41</v>
      </c>
      <c r="E17" s="78" t="n">
        <f aca="false">Salary_02!$E17*(Input!$G$36/100)</f>
        <v>204</v>
      </c>
      <c r="F17" s="78" t="n">
        <f aca="false">-1*Salary_02!$I17</f>
        <v>204</v>
      </c>
      <c r="G17" s="78" t="n">
        <f aca="true">IF(AND($B17&gt;Input!$G$45,$B17&lt;Input!$G$25),PMT(Input!$G$37/(100*12),(OFFSET($A$4,MATCH(Input!$G$25,$B$4:$B$1004,1),0,1,1)-OFFSET($A$4,MATCH(Input!$G$45,$B$4:$B$620,1),0,1,1)),$J$4,-1*Input!$G$38,1),0)</f>
        <v>0</v>
      </c>
      <c r="H17" s="78" t="n">
        <f aca="false">IF($B17&lt;Input!$G$25,(($H16+$E17+$F17+$G17)*(1+Input!$G$37/(100*12))),0)</f>
        <v>37036.5759640243</v>
      </c>
    </row>
    <row r="18" customFormat="false" ht="12.8" hidden="false" customHeight="false" outlineLevel="0" collapsed="false">
      <c r="A18" s="76" t="n">
        <v>14</v>
      </c>
      <c r="B18" s="77" t="n">
        <f aca="false">EOMONTH(Input!$C$7,A18)</f>
        <v>43343</v>
      </c>
      <c r="C18" s="76" t="n">
        <f aca="false">DATEDIF(Input!$G$23,$B18,"Y")</f>
        <v>41</v>
      </c>
      <c r="E18" s="78" t="n">
        <f aca="false">Salary_02!$E18*(Input!$G$36/100)</f>
        <v>204</v>
      </c>
      <c r="F18" s="78" t="n">
        <f aca="false">-1*Salary_02!$I18</f>
        <v>204</v>
      </c>
      <c r="G18" s="78" t="n">
        <f aca="true">IF(AND($B18&gt;Input!$G$45,$B18&lt;Input!$G$25),PMT(Input!$G$37/(100*12),(OFFSET($A$4,MATCH(Input!$G$25,$B$4:$B$1004,1),0,1,1)-OFFSET($A$4,MATCH(Input!$G$45,$B$4:$B$620,1),0,1,1)),$J$4,-1*Input!$G$38,1),0)</f>
        <v>0</v>
      </c>
      <c r="H18" s="78" t="n">
        <f aca="false">IF($B18&lt;Input!$G$25,(($H17+$E18+$F18+$G18)*(1+Input!$G$37/(100*12))),0)</f>
        <v>37600.5950305411</v>
      </c>
    </row>
    <row r="19" customFormat="false" ht="12.8" hidden="false" customHeight="false" outlineLevel="0" collapsed="false">
      <c r="A19" s="76" t="n">
        <v>15</v>
      </c>
      <c r="B19" s="77" t="n">
        <f aca="false">EOMONTH(Input!$C$7,A19)</f>
        <v>43373</v>
      </c>
      <c r="C19" s="76" t="n">
        <f aca="false">DATEDIF(Input!$G$23,$B19,"Y")</f>
        <v>41</v>
      </c>
      <c r="E19" s="78" t="n">
        <f aca="false">Salary_02!$E19*(Input!$G$36/100)</f>
        <v>204</v>
      </c>
      <c r="F19" s="78" t="n">
        <f aca="false">-1*Salary_02!$I19</f>
        <v>204</v>
      </c>
      <c r="G19" s="78" t="n">
        <f aca="true">IF(AND($B19&gt;Input!$G$45,$B19&lt;Input!$G$25),PMT(Input!$G$37/(100*12),(OFFSET($A$4,MATCH(Input!$G$25,$B$4:$B$1004,1),0,1,1)-OFFSET($A$4,MATCH(Input!$G$45,$B$4:$B$620,1),0,1,1)),$J$4,-1*Input!$G$38,1),0)</f>
        <v>0</v>
      </c>
      <c r="H19" s="78" t="n">
        <f aca="false">IF($B19&lt;Input!$G$25,(($H18+$E19+$F19+$G19)*(1+Input!$G$37/(100*12))),0)</f>
        <v>38166.9641765017</v>
      </c>
    </row>
    <row r="20" customFormat="false" ht="12.8" hidden="false" customHeight="false" outlineLevel="0" collapsed="false">
      <c r="A20" s="76" t="n">
        <v>16</v>
      </c>
      <c r="B20" s="77" t="n">
        <f aca="false">EOMONTH(Input!$C$7,A20)</f>
        <v>43404</v>
      </c>
      <c r="C20" s="76" t="n">
        <f aca="false">DATEDIF(Input!$G$23,$B20,"Y")</f>
        <v>41</v>
      </c>
      <c r="E20" s="78" t="n">
        <f aca="false">Salary_02!$E20*(Input!$G$36/100)</f>
        <v>204</v>
      </c>
      <c r="F20" s="78" t="n">
        <f aca="false">-1*Salary_02!$I20</f>
        <v>204</v>
      </c>
      <c r="G20" s="78" t="n">
        <f aca="true">IF(AND($B20&gt;Input!$G$45,$B20&lt;Input!$G$25),PMT(Input!$G$37/(100*12),(OFFSET($A$4,MATCH(Input!$G$25,$B$4:$B$1004,1),0,1,1)-OFFSET($A$4,MATCH(Input!$G$45,$B$4:$B$620,1),0,1,1)),$J$4,-1*Input!$G$38,1),0)</f>
        <v>0</v>
      </c>
      <c r="H20" s="78" t="n">
        <f aca="false">IF($B20&lt;Input!$G$25,(($H19+$E20+$F20+$G20)*(1+Input!$G$37/(100*12))),0)</f>
        <v>38735.6931939038</v>
      </c>
    </row>
    <row r="21" customFormat="false" ht="12.8" hidden="false" customHeight="false" outlineLevel="0" collapsed="false">
      <c r="A21" s="76" t="n">
        <v>17</v>
      </c>
      <c r="B21" s="77" t="n">
        <f aca="false">EOMONTH(Input!$C$7,A21)</f>
        <v>43434</v>
      </c>
      <c r="C21" s="76" t="n">
        <f aca="false">DATEDIF(Input!$G$23,$B21,"Y")</f>
        <v>41</v>
      </c>
      <c r="E21" s="78" t="n">
        <f aca="false">Salary_02!$E21*(Input!$G$36/100)</f>
        <v>204</v>
      </c>
      <c r="F21" s="78" t="n">
        <f aca="false">-1*Salary_02!$I21</f>
        <v>204</v>
      </c>
      <c r="G21" s="78" t="n">
        <f aca="true">IF(AND($B21&gt;Input!$G$45,$B21&lt;Input!$G$25),PMT(Input!$G$37/(100*12),(OFFSET($A$4,MATCH(Input!$G$25,$B$4:$B$1004,1),0,1,1)-OFFSET($A$4,MATCH(Input!$G$45,$B$4:$B$620,1),0,1,1)),$J$4,-1*Input!$G$38,1),0)</f>
        <v>0</v>
      </c>
      <c r="H21" s="78" t="n">
        <f aca="false">IF($B21&lt;Input!$G$25,(($H20+$E21+$F21+$G21)*(1+Input!$G$37/(100*12))),0)</f>
        <v>39306.7919155451</v>
      </c>
    </row>
    <row r="22" customFormat="false" ht="12.8" hidden="false" customHeight="false" outlineLevel="0" collapsed="false">
      <c r="A22" s="76" t="n">
        <v>18</v>
      </c>
      <c r="B22" s="77" t="n">
        <f aca="false">EOMONTH(Input!$C$7,A22)</f>
        <v>43465</v>
      </c>
      <c r="C22" s="76" t="n">
        <f aca="false">DATEDIF(Input!$G$23,$B22,"Y")</f>
        <v>41</v>
      </c>
      <c r="E22" s="78" t="n">
        <f aca="false">Salary_02!$E22*(Input!$G$36/100)</f>
        <v>204</v>
      </c>
      <c r="F22" s="78" t="n">
        <f aca="false">-1*Salary_02!$I22</f>
        <v>204</v>
      </c>
      <c r="G22" s="78" t="n">
        <f aca="true">IF(AND($B22&gt;Input!$G$45,$B22&lt;Input!$G$25),PMT(Input!$G$37/(100*12),(OFFSET($A$4,MATCH(Input!$G$25,$B$4:$B$1004,1),0,1,1)-OFFSET($A$4,MATCH(Input!$G$45,$B$4:$B$620,1),0,1,1)),$J$4,-1*Input!$G$38,1),0)</f>
        <v>0</v>
      </c>
      <c r="H22" s="78" t="n">
        <f aca="false">IF($B22&lt;Input!$G$25,(($H21+$E22+$F22+$G22)*(1+Input!$G$37/(100*12))),0)</f>
        <v>39880.2702151931</v>
      </c>
    </row>
    <row r="23" customFormat="false" ht="12.8" hidden="false" customHeight="false" outlineLevel="0" collapsed="false">
      <c r="A23" s="76" t="n">
        <v>19</v>
      </c>
      <c r="B23" s="77" t="n">
        <f aca="false">EOMONTH(Input!$C$7,A23)</f>
        <v>43496</v>
      </c>
      <c r="C23" s="76" t="n">
        <f aca="false">DATEDIF(Input!$G$23,$B23,"Y")</f>
        <v>41</v>
      </c>
      <c r="E23" s="78" t="n">
        <f aca="false">Salary_02!$E23*(Input!$G$36/100)</f>
        <v>204</v>
      </c>
      <c r="F23" s="78" t="n">
        <f aca="false">-1*Salary_02!$I23</f>
        <v>204</v>
      </c>
      <c r="G23" s="78" t="n">
        <f aca="true">IF(AND($B23&gt;Input!$G$45,$B23&lt;Input!$G$25),PMT(Input!$G$37/(100*12),(OFFSET($A$4,MATCH(Input!$G$25,$B$4:$B$1004,1),0,1,1)-OFFSET($A$4,MATCH(Input!$G$45,$B$4:$B$620,1),0,1,1)),$J$4,-1*Input!$G$38,1),0)</f>
        <v>0</v>
      </c>
      <c r="H23" s="78" t="n">
        <f aca="false">IF($B23&lt;Input!$G$25,(($H22+$E23+$F23+$G23)*(1+Input!$G$37/(100*12))),0)</f>
        <v>40456.1380077565</v>
      </c>
    </row>
    <row r="24" customFormat="false" ht="12.8" hidden="false" customHeight="false" outlineLevel="0" collapsed="false">
      <c r="A24" s="76" t="n">
        <v>20</v>
      </c>
      <c r="B24" s="77" t="n">
        <f aca="false">EOMONTH(Input!$C$7,A24)</f>
        <v>43524</v>
      </c>
      <c r="C24" s="76" t="n">
        <f aca="false">DATEDIF(Input!$G$23,$B24,"Y")</f>
        <v>41</v>
      </c>
      <c r="E24" s="78" t="n">
        <f aca="false">Salary_02!$E24*(Input!$G$36/100)</f>
        <v>204</v>
      </c>
      <c r="F24" s="78" t="n">
        <f aca="false">-1*Salary_02!$I24</f>
        <v>204</v>
      </c>
      <c r="G24" s="78" t="n">
        <f aca="true">IF(AND($B24&gt;Input!$G$45,$B24&lt;Input!$G$25),PMT(Input!$G$37/(100*12),(OFFSET($A$4,MATCH(Input!$G$25,$B$4:$B$1004,1),0,1,1)-OFFSET($A$4,MATCH(Input!$G$45,$B$4:$B$620,1),0,1,1)),$J$4,-1*Input!$G$38,1),0)</f>
        <v>0</v>
      </c>
      <c r="H24" s="78" t="n">
        <f aca="false">IF($B24&lt;Input!$G$25,(($H23+$E24+$F24+$G24)*(1+Input!$G$37/(100*12))),0)</f>
        <v>41034.4052494554</v>
      </c>
    </row>
    <row r="25" customFormat="false" ht="12.8" hidden="false" customHeight="false" outlineLevel="0" collapsed="false">
      <c r="A25" s="76" t="n">
        <v>21</v>
      </c>
      <c r="B25" s="77" t="n">
        <f aca="false">EOMONTH(Input!$C$7,A25)</f>
        <v>43555</v>
      </c>
      <c r="C25" s="76" t="n">
        <f aca="false">DATEDIF(Input!$G$23,$B25,"Y")</f>
        <v>41</v>
      </c>
      <c r="E25" s="78" t="n">
        <f aca="false">Salary_02!$E25*(Input!$G$36/100)</f>
        <v>204</v>
      </c>
      <c r="F25" s="78" t="n">
        <f aca="false">-1*Salary_02!$I25</f>
        <v>204</v>
      </c>
      <c r="G25" s="78" t="n">
        <f aca="true">IF(AND($B25&gt;Input!$G$45,$B25&lt;Input!$G$25),PMT(Input!$G$37/(100*12),(OFFSET($A$4,MATCH(Input!$G$25,$B$4:$B$1004,1),0,1,1)-OFFSET($A$4,MATCH(Input!$G$45,$B$4:$B$620,1),0,1,1)),$J$4,-1*Input!$G$38,1),0)</f>
        <v>0</v>
      </c>
      <c r="H25" s="78" t="n">
        <f aca="false">IF($B25&lt;Input!$G$25,(($H24+$E25+$F25+$G25)*(1+Input!$G$37/(100*12))),0)</f>
        <v>41615.0819379948</v>
      </c>
    </row>
    <row r="26" customFormat="false" ht="12.8" hidden="false" customHeight="false" outlineLevel="0" collapsed="false">
      <c r="A26" s="76" t="n">
        <v>22</v>
      </c>
      <c r="B26" s="77" t="n">
        <f aca="false">EOMONTH(Input!$C$7,A26)</f>
        <v>43585</v>
      </c>
      <c r="C26" s="76" t="n">
        <f aca="false">DATEDIF(Input!$G$23,$B26,"Y")</f>
        <v>41</v>
      </c>
      <c r="E26" s="78" t="n">
        <f aca="false">Salary_02!$E26*(Input!$G$36/100)</f>
        <v>204</v>
      </c>
      <c r="F26" s="78" t="n">
        <f aca="false">-1*Salary_02!$I26</f>
        <v>204</v>
      </c>
      <c r="G26" s="78" t="n">
        <f aca="true">IF(AND($B26&gt;Input!$G$45,$B26&lt;Input!$G$25),PMT(Input!$G$37/(100*12),(OFFSET($A$4,MATCH(Input!$G$25,$B$4:$B$1004,1),0,1,1)-OFFSET($A$4,MATCH(Input!$G$45,$B$4:$B$620,1),0,1,1)),$J$4,-1*Input!$G$38,1),0)</f>
        <v>0</v>
      </c>
      <c r="H26" s="78" t="n">
        <f aca="false">IF($B26&lt;Input!$G$25,(($H25+$E26+$F26+$G26)*(1+Input!$G$37/(100*12))),0)</f>
        <v>42198.1781127365</v>
      </c>
    </row>
    <row r="27" customFormat="false" ht="12.8" hidden="false" customHeight="false" outlineLevel="0" collapsed="false">
      <c r="A27" s="76" t="n">
        <v>23</v>
      </c>
      <c r="B27" s="77" t="n">
        <f aca="false">EOMONTH(Input!$C$7,A27)</f>
        <v>43616</v>
      </c>
      <c r="C27" s="76" t="n">
        <f aca="false">DATEDIF(Input!$G$23,$B27,"Y")</f>
        <v>42</v>
      </c>
      <c r="E27" s="78" t="n">
        <f aca="false">Salary_02!$E27*(Input!$G$36/100)</f>
        <v>204</v>
      </c>
      <c r="F27" s="78" t="n">
        <f aca="false">-1*Salary_02!$I27</f>
        <v>204</v>
      </c>
      <c r="G27" s="78" t="n">
        <f aca="true">IF(AND($B27&gt;Input!$G$45,$B27&lt;Input!$G$25),PMT(Input!$G$37/(100*12),(OFFSET($A$4,MATCH(Input!$G$25,$B$4:$B$1004,1),0,1,1)-OFFSET($A$4,MATCH(Input!$G$45,$B$4:$B$620,1),0,1,1)),$J$4,-1*Input!$G$38,1),0)</f>
        <v>0</v>
      </c>
      <c r="H27" s="78" t="n">
        <f aca="false">IF($B27&lt;Input!$G$25,(($H26+$E27+$F27+$G27)*(1+Input!$G$37/(100*12))),0)</f>
        <v>42783.7038548729</v>
      </c>
    </row>
    <row r="28" customFormat="false" ht="12.8" hidden="false" customHeight="false" outlineLevel="0" collapsed="false">
      <c r="A28" s="76" t="n">
        <v>24</v>
      </c>
      <c r="B28" s="77" t="n">
        <f aca="false">EOMONTH(Input!$C$7,A28)</f>
        <v>43646</v>
      </c>
      <c r="C28" s="76" t="n">
        <f aca="false">DATEDIF(Input!$G$23,$B28,"Y")</f>
        <v>42</v>
      </c>
      <c r="E28" s="78" t="n">
        <f aca="false">Salary_02!$E28*(Input!$G$36/100)</f>
        <v>208.08</v>
      </c>
      <c r="F28" s="78" t="n">
        <f aca="false">-1*Salary_02!$I28</f>
        <v>208.08</v>
      </c>
      <c r="G28" s="78" t="n">
        <f aca="true">IF(AND($B28&gt;Input!$G$45,$B28&lt;Input!$G$25),PMT(Input!$G$37/(100*12),(OFFSET($A$4,MATCH(Input!$G$25,$B$4:$B$1004,1),0,1,1)-OFFSET($A$4,MATCH(Input!$G$45,$B$4:$B$620,1),0,1,1)),$J$4,-1*Input!$G$38,1),0)</f>
        <v>0</v>
      </c>
      <c r="H28" s="78" t="n">
        <f aca="false">IF($B28&lt;Input!$G$25,(($H27+$E28+$F28+$G28)*(1+Input!$G$37/(100*12))),0)</f>
        <v>43379.8632876015</v>
      </c>
    </row>
    <row r="29" customFormat="false" ht="12.8" hidden="false" customHeight="false" outlineLevel="0" collapsed="false">
      <c r="A29" s="76" t="n">
        <v>25</v>
      </c>
      <c r="B29" s="77" t="n">
        <f aca="false">EOMONTH(Input!$C$7,A29)</f>
        <v>43677</v>
      </c>
      <c r="C29" s="76" t="n">
        <f aca="false">DATEDIF(Input!$G$23,$B29,"Y")</f>
        <v>42</v>
      </c>
      <c r="E29" s="78" t="n">
        <f aca="false">Salary_02!$E29*(Input!$G$36/100)</f>
        <v>208.08</v>
      </c>
      <c r="F29" s="78" t="n">
        <f aca="false">-1*Salary_02!$I29</f>
        <v>208.08</v>
      </c>
      <c r="G29" s="78" t="n">
        <f aca="true">IF(AND($B29&gt;Input!$G$45,$B29&lt;Input!$G$25),PMT(Input!$G$37/(100*12),(OFFSET($A$4,MATCH(Input!$G$25,$B$4:$B$1004,1),0,1,1)-OFFSET($A$4,MATCH(Input!$G$45,$B$4:$B$620,1),0,1,1)),$J$4,-1*Input!$G$38,1),0)</f>
        <v>0</v>
      </c>
      <c r="H29" s="78" t="n">
        <f aca="false">IF($B29&lt;Input!$G$25,(($H28+$E29+$F29+$G29)*(1+Input!$G$37/(100*12))),0)</f>
        <v>43978.5067179665</v>
      </c>
    </row>
    <row r="30" customFormat="false" ht="12.8" hidden="false" customHeight="false" outlineLevel="0" collapsed="false">
      <c r="A30" s="76" t="n">
        <v>26</v>
      </c>
      <c r="B30" s="77" t="n">
        <f aca="false">EOMONTH(Input!$C$7,A30)</f>
        <v>43708</v>
      </c>
      <c r="C30" s="76" t="n">
        <f aca="false">DATEDIF(Input!$G$23,$B30,"Y")</f>
        <v>42</v>
      </c>
      <c r="E30" s="78" t="n">
        <f aca="false">Salary_02!$E30*(Input!$G$36/100)</f>
        <v>208.08</v>
      </c>
      <c r="F30" s="78" t="n">
        <f aca="false">-1*Salary_02!$I30</f>
        <v>208.08</v>
      </c>
      <c r="G30" s="78" t="n">
        <f aca="true">IF(AND($B30&gt;Input!$G$45,$B30&lt;Input!$G$25),PMT(Input!$G$37/(100*12),(OFFSET($A$4,MATCH(Input!$G$25,$B$4:$B$1004,1),0,1,1)-OFFSET($A$4,MATCH(Input!$G$45,$B$4:$B$620,1),0,1,1)),$J$4,-1*Input!$G$38,1),0)</f>
        <v>0</v>
      </c>
      <c r="H30" s="78" t="n">
        <f aca="false">IF($B30&lt;Input!$G$25,(($H29+$E30+$F30+$G30)*(1+Input!$G$37/(100*12))),0)</f>
        <v>44579.6444959581</v>
      </c>
    </row>
    <row r="31" customFormat="false" ht="12.8" hidden="false" customHeight="false" outlineLevel="0" collapsed="false">
      <c r="A31" s="76" t="n">
        <v>27</v>
      </c>
      <c r="B31" s="77" t="n">
        <f aca="false">EOMONTH(Input!$C$7,A31)</f>
        <v>43738</v>
      </c>
      <c r="C31" s="76" t="n">
        <f aca="false">DATEDIF(Input!$G$23,$B31,"Y")</f>
        <v>42</v>
      </c>
      <c r="E31" s="78" t="n">
        <f aca="false">Salary_02!$E31*(Input!$G$36/100)</f>
        <v>208.08</v>
      </c>
      <c r="F31" s="78" t="n">
        <f aca="false">-1*Salary_02!$I31</f>
        <v>208.08</v>
      </c>
      <c r="G31" s="78" t="n">
        <f aca="true">IF(AND($B31&gt;Input!$G$45,$B31&lt;Input!$G$25),PMT(Input!$G$37/(100*12),(OFFSET($A$4,MATCH(Input!$G$25,$B$4:$B$1004,1),0,1,1)-OFFSET($A$4,MATCH(Input!$G$45,$B$4:$B$620,1),0,1,1)),$J$4,-1*Input!$G$38,1),0)</f>
        <v>0</v>
      </c>
      <c r="H31" s="78" t="n">
        <f aca="false">IF($B31&lt;Input!$G$25,(($H30+$E31+$F31+$G31)*(1+Input!$G$37/(100*12))),0)</f>
        <v>45183.2870146912</v>
      </c>
    </row>
    <row r="32" customFormat="false" ht="12.8" hidden="false" customHeight="false" outlineLevel="0" collapsed="false">
      <c r="A32" s="76" t="n">
        <v>28</v>
      </c>
      <c r="B32" s="77" t="n">
        <f aca="false">EOMONTH(Input!$C$7,A32)</f>
        <v>43769</v>
      </c>
      <c r="C32" s="76" t="n">
        <f aca="false">DATEDIF(Input!$G$23,$B32,"Y")</f>
        <v>42</v>
      </c>
      <c r="E32" s="78" t="n">
        <f aca="false">Salary_02!$E32*(Input!$G$36/100)</f>
        <v>208.08</v>
      </c>
      <c r="F32" s="78" t="n">
        <f aca="false">-1*Salary_02!$I32</f>
        <v>208.08</v>
      </c>
      <c r="G32" s="78" t="n">
        <f aca="true">IF(AND($B32&gt;Input!$G$45,$B32&lt;Input!$G$25),PMT(Input!$G$37/(100*12),(OFFSET($A$4,MATCH(Input!$G$25,$B$4:$B$1004,1),0,1,1)-OFFSET($A$4,MATCH(Input!$G$45,$B$4:$B$620,1),0,1,1)),$J$4,-1*Input!$G$38,1),0)</f>
        <v>0</v>
      </c>
      <c r="H32" s="78" t="n">
        <f aca="false">IF($B32&lt;Input!$G$25,(($H31+$E32+$F32+$G32)*(1+Input!$G$37/(100*12))),0)</f>
        <v>45789.4447105858</v>
      </c>
    </row>
    <row r="33" customFormat="false" ht="12.8" hidden="false" customHeight="false" outlineLevel="0" collapsed="false">
      <c r="A33" s="76" t="n">
        <v>29</v>
      </c>
      <c r="B33" s="77" t="n">
        <f aca="false">EOMONTH(Input!$C$7,A33)</f>
        <v>43799</v>
      </c>
      <c r="C33" s="76" t="n">
        <f aca="false">DATEDIF(Input!$G$23,$B33,"Y")</f>
        <v>42</v>
      </c>
      <c r="E33" s="78" t="n">
        <f aca="false">Salary_02!$E33*(Input!$G$36/100)</f>
        <v>208.08</v>
      </c>
      <c r="F33" s="78" t="n">
        <f aca="false">-1*Salary_02!$I33</f>
        <v>208.08</v>
      </c>
      <c r="G33" s="78" t="n">
        <f aca="true">IF(AND($B33&gt;Input!$G$45,$B33&lt;Input!$G$25),PMT(Input!$G$37/(100*12),(OFFSET($A$4,MATCH(Input!$G$25,$B$4:$B$1004,1),0,1,1)-OFFSET($A$4,MATCH(Input!$G$45,$B$4:$B$620,1),0,1,1)),$J$4,-1*Input!$G$38,1),0)</f>
        <v>0</v>
      </c>
      <c r="H33" s="78" t="n">
        <f aca="false">IF($B33&lt;Input!$G$25,(($H32+$E33+$F33+$G33)*(1+Input!$G$37/(100*12))),0)</f>
        <v>46398.1280635465</v>
      </c>
    </row>
    <row r="34" customFormat="false" ht="12.8" hidden="false" customHeight="false" outlineLevel="0" collapsed="false">
      <c r="A34" s="76" t="n">
        <v>30</v>
      </c>
      <c r="B34" s="77" t="n">
        <f aca="false">EOMONTH(Input!$C$7,A34)</f>
        <v>43830</v>
      </c>
      <c r="C34" s="76" t="n">
        <f aca="false">DATEDIF(Input!$G$23,$B34,"Y")</f>
        <v>42</v>
      </c>
      <c r="E34" s="78" t="n">
        <f aca="false">Salary_02!$E34*(Input!$G$36/100)</f>
        <v>208.08</v>
      </c>
      <c r="F34" s="78" t="n">
        <f aca="false">-1*Salary_02!$I34</f>
        <v>208.08</v>
      </c>
      <c r="G34" s="78" t="n">
        <f aca="true">IF(AND($B34&gt;Input!$G$45,$B34&lt;Input!$G$25),PMT(Input!$G$37/(100*12),(OFFSET($A$4,MATCH(Input!$G$25,$B$4:$B$1004,1),0,1,1)-OFFSET($A$4,MATCH(Input!$G$45,$B$4:$B$620,1),0,1,1)),$J$4,-1*Input!$G$38,1),0)</f>
        <v>0</v>
      </c>
      <c r="H34" s="78" t="n">
        <f aca="false">IF($B34&lt;Input!$G$25,(($H33+$E34+$F34+$G34)*(1+Input!$G$37/(100*12))),0)</f>
        <v>47009.3475971447</v>
      </c>
    </row>
    <row r="35" customFormat="false" ht="12.8" hidden="false" customHeight="false" outlineLevel="0" collapsed="false">
      <c r="A35" s="76" t="n">
        <v>31</v>
      </c>
      <c r="B35" s="77" t="n">
        <f aca="false">EOMONTH(Input!$C$7,A35)</f>
        <v>43861</v>
      </c>
      <c r="C35" s="76" t="n">
        <f aca="false">DATEDIF(Input!$G$23,$B35,"Y")</f>
        <v>42</v>
      </c>
      <c r="E35" s="78" t="n">
        <f aca="false">Salary_02!$E35*(Input!$G$36/100)</f>
        <v>208.08</v>
      </c>
      <c r="F35" s="78" t="n">
        <f aca="false">-1*Salary_02!$I35</f>
        <v>208.08</v>
      </c>
      <c r="G35" s="78" t="n">
        <f aca="true">IF(AND($B35&gt;Input!$G$45,$B35&lt;Input!$G$25),PMT(Input!$G$37/(100*12),(OFFSET($A$4,MATCH(Input!$G$25,$B$4:$B$1004,1),0,1,1)-OFFSET($A$4,MATCH(Input!$G$45,$B$4:$B$620,1),0,1,1)),$J$4,-1*Input!$G$38,1),0)</f>
        <v>0</v>
      </c>
      <c r="H35" s="78" t="n">
        <f aca="false">IF($B35&lt;Input!$G$25,(($H34+$E35+$F35+$G35)*(1+Input!$G$37/(100*12))),0)</f>
        <v>47623.1138787994</v>
      </c>
    </row>
    <row r="36" customFormat="false" ht="12.8" hidden="false" customHeight="false" outlineLevel="0" collapsed="false">
      <c r="A36" s="76" t="n">
        <v>32</v>
      </c>
      <c r="B36" s="77" t="n">
        <f aca="false">EOMONTH(Input!$C$7,A36)</f>
        <v>43890</v>
      </c>
      <c r="C36" s="76" t="n">
        <f aca="false">DATEDIF(Input!$G$23,$B36,"Y")</f>
        <v>42</v>
      </c>
      <c r="E36" s="78" t="n">
        <f aca="false">Salary_02!$E36*(Input!$G$36/100)</f>
        <v>208.08</v>
      </c>
      <c r="F36" s="78" t="n">
        <f aca="false">-1*Salary_02!$I36</f>
        <v>208.08</v>
      </c>
      <c r="G36" s="78" t="n">
        <f aca="true">IF(AND($B36&gt;Input!$G$45,$B36&lt;Input!$G$25),PMT(Input!$G$37/(100*12),(OFFSET($A$4,MATCH(Input!$G$25,$B$4:$B$1004,1),0,1,1)-OFFSET($A$4,MATCH(Input!$G$45,$B$4:$B$620,1),0,1,1)),$J$4,-1*Input!$G$38,1),0)</f>
        <v>0</v>
      </c>
      <c r="H36" s="78" t="n">
        <f aca="false">IF($B36&lt;Input!$G$25,(($H35+$E36+$F36+$G36)*(1+Input!$G$37/(100*12))),0)</f>
        <v>48239.4375199611</v>
      </c>
    </row>
    <row r="37" customFormat="false" ht="12.8" hidden="false" customHeight="false" outlineLevel="0" collapsed="false">
      <c r="A37" s="76" t="n">
        <v>33</v>
      </c>
      <c r="B37" s="77" t="n">
        <f aca="false">EOMONTH(Input!$C$7,A37)</f>
        <v>43921</v>
      </c>
      <c r="C37" s="76" t="n">
        <f aca="false">DATEDIF(Input!$G$23,$B37,"Y")</f>
        <v>42</v>
      </c>
      <c r="E37" s="78" t="n">
        <f aca="false">Salary_02!$E37*(Input!$G$36/100)</f>
        <v>208.08</v>
      </c>
      <c r="F37" s="78" t="n">
        <f aca="false">-1*Salary_02!$I37</f>
        <v>208.08</v>
      </c>
      <c r="G37" s="78" t="n">
        <f aca="true">IF(AND($B37&gt;Input!$G$45,$B37&lt;Input!$G$25),PMT(Input!$G$37/(100*12),(OFFSET($A$4,MATCH(Input!$G$25,$B$4:$B$1004,1),0,1,1)-OFFSET($A$4,MATCH(Input!$G$45,$B$4:$B$620,1),0,1,1)),$J$4,-1*Input!$G$38,1),0)</f>
        <v>0</v>
      </c>
      <c r="H37" s="78" t="n">
        <f aca="false">IF($B37&lt;Input!$G$25,(($H36+$E37+$F37+$G37)*(1+Input!$G$37/(100*12))),0)</f>
        <v>48858.3291762943</v>
      </c>
    </row>
    <row r="38" customFormat="false" ht="12.8" hidden="false" customHeight="false" outlineLevel="0" collapsed="false">
      <c r="A38" s="76" t="n">
        <v>34</v>
      </c>
      <c r="B38" s="77" t="n">
        <f aca="false">EOMONTH(Input!$C$7,A38)</f>
        <v>43951</v>
      </c>
      <c r="C38" s="76" t="n">
        <f aca="false">DATEDIF(Input!$G$23,$B38,"Y")</f>
        <v>42</v>
      </c>
      <c r="E38" s="78" t="n">
        <f aca="false">Salary_02!$E38*(Input!$G$36/100)</f>
        <v>208.08</v>
      </c>
      <c r="F38" s="78" t="n">
        <f aca="false">-1*Salary_02!$I38</f>
        <v>208.08</v>
      </c>
      <c r="G38" s="78" t="n">
        <f aca="true">IF(AND($B38&gt;Input!$G$45,$B38&lt;Input!$G$25),PMT(Input!$G$37/(100*12),(OFFSET($A$4,MATCH(Input!$G$25,$B$4:$B$1004,1),0,1,1)-OFFSET($A$4,MATCH(Input!$G$45,$B$4:$B$620,1),0,1,1)),$J$4,-1*Input!$G$38,1),0)</f>
        <v>0</v>
      </c>
      <c r="H38" s="78" t="n">
        <f aca="false">IF($B38&lt;Input!$G$25,(($H37+$E38+$F38+$G38)*(1+Input!$G$37/(100*12))),0)</f>
        <v>49479.7995478622</v>
      </c>
    </row>
    <row r="39" customFormat="false" ht="12.8" hidden="false" customHeight="false" outlineLevel="0" collapsed="false">
      <c r="A39" s="76" t="n">
        <v>35</v>
      </c>
      <c r="B39" s="77" t="n">
        <f aca="false">EOMONTH(Input!$C$7,A39)</f>
        <v>43982</v>
      </c>
      <c r="C39" s="76" t="n">
        <f aca="false">DATEDIF(Input!$G$23,$B39,"Y")</f>
        <v>43</v>
      </c>
      <c r="E39" s="78" t="n">
        <f aca="false">Salary_02!$E39*(Input!$G$36/100)</f>
        <v>208.08</v>
      </c>
      <c r="F39" s="78" t="n">
        <f aca="false">-1*Salary_02!$I39</f>
        <v>208.08</v>
      </c>
      <c r="G39" s="78" t="n">
        <f aca="true">IF(AND($B39&gt;Input!$G$45,$B39&lt;Input!$G$25),PMT(Input!$G$37/(100*12),(OFFSET($A$4,MATCH(Input!$G$25,$B$4:$B$1004,1),0,1,1)-OFFSET($A$4,MATCH(Input!$G$45,$B$4:$B$620,1),0,1,1)),$J$4,-1*Input!$G$38,1),0)</f>
        <v>0</v>
      </c>
      <c r="H39" s="78" t="n">
        <f aca="false">IF($B39&lt;Input!$G$25,(($H38+$E39+$F39+$G39)*(1+Input!$G$37/(100*12))),0)</f>
        <v>50103.8593793116</v>
      </c>
    </row>
    <row r="40" customFormat="false" ht="12.8" hidden="false" customHeight="false" outlineLevel="0" collapsed="false">
      <c r="A40" s="76" t="n">
        <v>36</v>
      </c>
      <c r="B40" s="77" t="n">
        <f aca="false">EOMONTH(Input!$C$7,A40)</f>
        <v>44012</v>
      </c>
      <c r="C40" s="76" t="n">
        <f aca="false">DATEDIF(Input!$G$23,$B40,"Y")</f>
        <v>43</v>
      </c>
      <c r="E40" s="78" t="n">
        <f aca="false">Salary_02!$E40*(Input!$G$36/100)</f>
        <v>212.2416</v>
      </c>
      <c r="F40" s="78" t="n">
        <f aca="false">-1*Salary_02!$I40</f>
        <v>212.2416</v>
      </c>
      <c r="G40" s="78" t="n">
        <f aca="true">IF(AND($B40&gt;Input!$G$45,$B40&lt;Input!$G$25),PMT(Input!$G$37/(100*12),(OFFSET($A$4,MATCH(Input!$G$25,$B$4:$B$1004,1),0,1,1)-OFFSET($A$4,MATCH(Input!$G$45,$B$4:$B$620,1),0,1,1)),$J$4,-1*Input!$G$38,1),0)</f>
        <v>0</v>
      </c>
      <c r="H40" s="78" t="n">
        <f aca="false">IF($B40&lt;Input!$G$25,(($H39+$E40+$F40+$G40)*(1+Input!$G$37/(100*12))),0)</f>
        <v>50738.8773400587</v>
      </c>
    </row>
    <row r="41" customFormat="false" ht="12.8" hidden="false" customHeight="false" outlineLevel="0" collapsed="false">
      <c r="A41" s="76" t="n">
        <v>37</v>
      </c>
      <c r="B41" s="77" t="n">
        <f aca="false">EOMONTH(Input!$C$7,A41)</f>
        <v>44043</v>
      </c>
      <c r="C41" s="76" t="n">
        <f aca="false">DATEDIF(Input!$G$23,$B41,"Y")</f>
        <v>43</v>
      </c>
      <c r="E41" s="78" t="n">
        <f aca="false">Salary_02!$E41*(Input!$G$36/100)</f>
        <v>212.2416</v>
      </c>
      <c r="F41" s="78" t="n">
        <f aca="false">-1*Salary_02!$I41</f>
        <v>212.2416</v>
      </c>
      <c r="G41" s="78" t="n">
        <f aca="true">IF(AND($B41&gt;Input!$G$45,$B41&lt;Input!$G$25),PMT(Input!$G$37/(100*12),(OFFSET($A$4,MATCH(Input!$G$25,$B$4:$B$1004,1),0,1,1)-OFFSET($A$4,MATCH(Input!$G$45,$B$4:$B$620,1),0,1,1)),$J$4,-1*Input!$G$38,1),0)</f>
        <v>0</v>
      </c>
      <c r="H41" s="78" t="n">
        <f aca="false">IF($B41&lt;Input!$G$25,(($H40+$E41+$F41+$G41)*(1+Input!$G$37/(100*12))),0)</f>
        <v>51376.5412089757</v>
      </c>
    </row>
    <row r="42" customFormat="false" ht="12.8" hidden="false" customHeight="false" outlineLevel="0" collapsed="false">
      <c r="A42" s="76" t="n">
        <v>38</v>
      </c>
      <c r="B42" s="77" t="n">
        <f aca="false">EOMONTH(Input!$C$7,A42)</f>
        <v>44074</v>
      </c>
      <c r="C42" s="76" t="n">
        <f aca="false">DATEDIF(Input!$G$23,$B42,"Y")</f>
        <v>43</v>
      </c>
      <c r="E42" s="78" t="n">
        <f aca="false">Salary_02!$E42*(Input!$G$36/100)</f>
        <v>212.2416</v>
      </c>
      <c r="F42" s="78" t="n">
        <f aca="false">-1*Salary_02!$I42</f>
        <v>212.2416</v>
      </c>
      <c r="G42" s="78" t="n">
        <f aca="true">IF(AND($B42&gt;Input!$G$45,$B42&lt;Input!$G$25),PMT(Input!$G$37/(100*12),(OFFSET($A$4,MATCH(Input!$G$25,$B$4:$B$1004,1),0,1,1)-OFFSET($A$4,MATCH(Input!$G$45,$B$4:$B$620,1),0,1,1)),$J$4,-1*Input!$G$38,1),0)</f>
        <v>0</v>
      </c>
      <c r="H42" s="78" t="n">
        <f aca="false">IF($B42&lt;Input!$G$25,(($H41+$E42+$F42+$G42)*(1+Input!$G$37/(100*12))),0)</f>
        <v>52016.8620106797</v>
      </c>
    </row>
    <row r="43" customFormat="false" ht="12.8" hidden="false" customHeight="false" outlineLevel="0" collapsed="false">
      <c r="A43" s="76" t="n">
        <v>39</v>
      </c>
      <c r="B43" s="77" t="n">
        <f aca="false">EOMONTH(Input!$C$7,A43)</f>
        <v>44104</v>
      </c>
      <c r="C43" s="76" t="n">
        <f aca="false">DATEDIF(Input!$G$23,$B43,"Y")</f>
        <v>43</v>
      </c>
      <c r="E43" s="78" t="n">
        <f aca="false">Salary_02!$E43*(Input!$G$36/100)</f>
        <v>212.2416</v>
      </c>
      <c r="F43" s="78" t="n">
        <f aca="false">-1*Salary_02!$I43</f>
        <v>212.2416</v>
      </c>
      <c r="G43" s="78" t="n">
        <f aca="true">IF(AND($B43&gt;Input!$G$45,$B43&lt;Input!$G$25),PMT(Input!$G$37/(100*12),(OFFSET($A$4,MATCH(Input!$G$25,$B$4:$B$1004,1),0,1,1)-OFFSET($A$4,MATCH(Input!$G$45,$B$4:$B$620,1),0,1,1)),$J$4,-1*Input!$G$38,1),0)</f>
        <v>0</v>
      </c>
      <c r="H43" s="78" t="n">
        <f aca="false">IF($B43&lt;Input!$G$25,(($H42+$E43+$F43+$G43)*(1+Input!$G$37/(100*12))),0)</f>
        <v>52659.8508157242</v>
      </c>
    </row>
    <row r="44" customFormat="false" ht="12.8" hidden="false" customHeight="false" outlineLevel="0" collapsed="false">
      <c r="A44" s="76" t="n">
        <v>40</v>
      </c>
      <c r="B44" s="77" t="n">
        <f aca="false">EOMONTH(Input!$C$7,A44)</f>
        <v>44135</v>
      </c>
      <c r="C44" s="76" t="n">
        <f aca="false">DATEDIF(Input!$G$23,$B44,"Y")</f>
        <v>43</v>
      </c>
      <c r="E44" s="78" t="n">
        <f aca="false">Salary_02!$E44*(Input!$G$36/100)</f>
        <v>212.2416</v>
      </c>
      <c r="F44" s="78" t="n">
        <f aca="false">-1*Salary_02!$I44</f>
        <v>212.2416</v>
      </c>
      <c r="G44" s="78" t="n">
        <f aca="true">IF(AND($B44&gt;Input!$G$45,$B44&lt;Input!$G$25),PMT(Input!$G$37/(100*12),(OFFSET($A$4,MATCH(Input!$G$25,$B$4:$B$1004,1),0,1,1)-OFFSET($A$4,MATCH(Input!$G$45,$B$4:$B$620,1),0,1,1)),$J$4,-1*Input!$G$38,1),0)</f>
        <v>0</v>
      </c>
      <c r="H44" s="78" t="n">
        <f aca="false">IF($B44&lt;Input!$G$25,(($H43+$E44+$F44+$G44)*(1+Input!$G$37/(100*12))),0)</f>
        <v>53305.5187407897</v>
      </c>
    </row>
    <row r="45" customFormat="false" ht="12.8" hidden="false" customHeight="false" outlineLevel="0" collapsed="false">
      <c r="A45" s="76" t="n">
        <v>41</v>
      </c>
      <c r="B45" s="77" t="n">
        <f aca="false">EOMONTH(Input!$C$7,A45)</f>
        <v>44165</v>
      </c>
      <c r="C45" s="76" t="n">
        <f aca="false">DATEDIF(Input!$G$23,$B45,"Y")</f>
        <v>43</v>
      </c>
      <c r="E45" s="78" t="n">
        <f aca="false">Salary_02!$E45*(Input!$G$36/100)</f>
        <v>212.2416</v>
      </c>
      <c r="F45" s="78" t="n">
        <f aca="false">-1*Salary_02!$I45</f>
        <v>212.2416</v>
      </c>
      <c r="G45" s="78" t="n">
        <f aca="true">IF(AND($B45&gt;Input!$G$45,$B45&lt;Input!$G$25),PMT(Input!$G$37/(100*12),(OFFSET($A$4,MATCH(Input!$G$25,$B$4:$B$1004,1),0,1,1)-OFFSET($A$4,MATCH(Input!$G$45,$B$4:$B$620,1),0,1,1)),$J$4,-1*Input!$G$38,1),0)</f>
        <v>0</v>
      </c>
      <c r="H45" s="78" t="n">
        <f aca="false">IF($B45&lt;Input!$G$25,(($H44+$E45+$F45+$G45)*(1+Input!$G$37/(100*12))),0)</f>
        <v>53953.8769488764</v>
      </c>
    </row>
    <row r="46" customFormat="false" ht="12.8" hidden="false" customHeight="false" outlineLevel="0" collapsed="false">
      <c r="A46" s="76" t="n">
        <v>42</v>
      </c>
      <c r="B46" s="77" t="n">
        <f aca="false">EOMONTH(Input!$C$7,A46)</f>
        <v>44196</v>
      </c>
      <c r="C46" s="76" t="n">
        <f aca="false">DATEDIF(Input!$G$23,$B46,"Y")</f>
        <v>43</v>
      </c>
      <c r="E46" s="78" t="n">
        <f aca="false">Salary_02!$E46*(Input!$G$36/100)</f>
        <v>212.2416</v>
      </c>
      <c r="F46" s="78" t="n">
        <f aca="false">-1*Salary_02!$I46</f>
        <v>212.2416</v>
      </c>
      <c r="G46" s="78" t="n">
        <f aca="true">IF(AND($B46&gt;Input!$G$45,$B46&lt;Input!$G$25),PMT(Input!$G$37/(100*12),(OFFSET($A$4,MATCH(Input!$G$25,$B$4:$B$1004,1),0,1,1)-OFFSET($A$4,MATCH(Input!$G$45,$B$4:$B$620,1),0,1,1)),$J$4,-1*Input!$G$38,1),0)</f>
        <v>0</v>
      </c>
      <c r="H46" s="78" t="n">
        <f aca="false">IF($B46&lt;Input!$G$25,(($H45+$E46+$F46+$G46)*(1+Input!$G$37/(100*12))),0)</f>
        <v>54604.9366494967</v>
      </c>
    </row>
    <row r="47" customFormat="false" ht="12.8" hidden="false" customHeight="false" outlineLevel="0" collapsed="false">
      <c r="A47" s="76" t="n">
        <v>43</v>
      </c>
      <c r="B47" s="77" t="n">
        <f aca="false">EOMONTH(Input!$C$7,A47)</f>
        <v>44227</v>
      </c>
      <c r="C47" s="76" t="n">
        <f aca="false">DATEDIF(Input!$G$23,$B47,"Y")</f>
        <v>43</v>
      </c>
      <c r="E47" s="78" t="n">
        <f aca="false">Salary_02!$E47*(Input!$G$36/100)</f>
        <v>212.2416</v>
      </c>
      <c r="F47" s="78" t="n">
        <f aca="false">-1*Salary_02!$I47</f>
        <v>212.2416</v>
      </c>
      <c r="G47" s="78" t="n">
        <f aca="true">IF(AND($B47&gt;Input!$G$45,$B47&lt;Input!$G$25),PMT(Input!$G$37/(100*12),(OFFSET($A$4,MATCH(Input!$G$25,$B$4:$B$1004,1),0,1,1)-OFFSET($A$4,MATCH(Input!$G$45,$B$4:$B$620,1),0,1,1)),$J$4,-1*Input!$G$38,1),0)</f>
        <v>0</v>
      </c>
      <c r="H47" s="78" t="n">
        <f aca="false">IF($B47&lt;Input!$G$25,(($H46+$E47+$F47+$G47)*(1+Input!$G$37/(100*12))),0)</f>
        <v>55258.7090988696</v>
      </c>
    </row>
    <row r="48" customFormat="false" ht="12.8" hidden="false" customHeight="false" outlineLevel="0" collapsed="false">
      <c r="A48" s="76" t="n">
        <v>44</v>
      </c>
      <c r="B48" s="77" t="n">
        <f aca="false">EOMONTH(Input!$C$7,A48)</f>
        <v>44255</v>
      </c>
      <c r="C48" s="76" t="n">
        <f aca="false">DATEDIF(Input!$G$23,$B48,"Y")</f>
        <v>43</v>
      </c>
      <c r="E48" s="78" t="n">
        <f aca="false">Salary_02!$E48*(Input!$G$36/100)</f>
        <v>212.2416</v>
      </c>
      <c r="F48" s="78" t="n">
        <f aca="false">-1*Salary_02!$I48</f>
        <v>212.2416</v>
      </c>
      <c r="G48" s="78" t="n">
        <f aca="true">IF(AND($B48&gt;Input!$G$45,$B48&lt;Input!$G$25),PMT(Input!$G$37/(100*12),(OFFSET($A$4,MATCH(Input!$G$25,$B$4:$B$1004,1),0,1,1)-OFFSET($A$4,MATCH(Input!$G$45,$B$4:$B$620,1),0,1,1)),$J$4,-1*Input!$G$38,1),0)</f>
        <v>0</v>
      </c>
      <c r="H48" s="78" t="n">
        <f aca="false">IF($B48&lt;Input!$G$25,(($H47+$E48+$F48+$G48)*(1+Input!$G$37/(100*12))),0)</f>
        <v>55915.2056001149</v>
      </c>
    </row>
    <row r="49" customFormat="false" ht="12.8" hidden="false" customHeight="false" outlineLevel="0" collapsed="false">
      <c r="A49" s="76" t="n">
        <v>45</v>
      </c>
      <c r="B49" s="77" t="n">
        <f aca="false">EOMONTH(Input!$C$7,A49)</f>
        <v>44286</v>
      </c>
      <c r="C49" s="76" t="n">
        <f aca="false">DATEDIF(Input!$G$23,$B49,"Y")</f>
        <v>43</v>
      </c>
      <c r="E49" s="78" t="n">
        <f aca="false">Salary_02!$E49*(Input!$G$36/100)</f>
        <v>212.2416</v>
      </c>
      <c r="F49" s="78" t="n">
        <f aca="false">-1*Salary_02!$I49</f>
        <v>212.2416</v>
      </c>
      <c r="G49" s="78" t="n">
        <f aca="true">IF(AND($B49&gt;Input!$G$45,$B49&lt;Input!$G$25),PMT(Input!$G$37/(100*12),(OFFSET($A$4,MATCH(Input!$G$25,$B$4:$B$1004,1),0,1,1)-OFFSET($A$4,MATCH(Input!$G$45,$B$4:$B$620,1),0,1,1)),$J$4,-1*Input!$G$38,1),0)</f>
        <v>0</v>
      </c>
      <c r="H49" s="78" t="n">
        <f aca="false">IF($B49&lt;Input!$G$25,(($H48+$E49+$F49+$G49)*(1+Input!$G$37/(100*12))),0)</f>
        <v>56574.4375034487</v>
      </c>
    </row>
    <row r="50" customFormat="false" ht="12.8" hidden="false" customHeight="false" outlineLevel="0" collapsed="false">
      <c r="A50" s="76" t="n">
        <v>46</v>
      </c>
      <c r="B50" s="77" t="n">
        <f aca="false">EOMONTH(Input!$C$7,A50)</f>
        <v>44316</v>
      </c>
      <c r="C50" s="76" t="n">
        <f aca="false">DATEDIF(Input!$G$23,$B50,"Y")</f>
        <v>43</v>
      </c>
      <c r="E50" s="78" t="n">
        <f aca="false">Salary_02!$E50*(Input!$G$36/100)</f>
        <v>212.2416</v>
      </c>
      <c r="F50" s="78" t="n">
        <f aca="false">-1*Salary_02!$I50</f>
        <v>212.2416</v>
      </c>
      <c r="G50" s="78" t="n">
        <f aca="true">IF(AND($B50&gt;Input!$G$45,$B50&lt;Input!$G$25),PMT(Input!$G$37/(100*12),(OFFSET($A$4,MATCH(Input!$G$25,$B$4:$B$1004,1),0,1,1)-OFFSET($A$4,MATCH(Input!$G$45,$B$4:$B$620,1),0,1,1)),$J$4,-1*Input!$G$38,1),0)</f>
        <v>0</v>
      </c>
      <c r="H50" s="78" t="n">
        <f aca="false">IF($B50&lt;Input!$G$25,(($H49+$E50+$F50+$G50)*(1+Input!$G$37/(100*12))),0)</f>
        <v>57236.4162063797</v>
      </c>
    </row>
    <row r="51" customFormat="false" ht="12.8" hidden="false" customHeight="false" outlineLevel="0" collapsed="false">
      <c r="A51" s="76" t="n">
        <v>47</v>
      </c>
      <c r="B51" s="77" t="n">
        <f aca="false">EOMONTH(Input!$C$7,A51)</f>
        <v>44347</v>
      </c>
      <c r="C51" s="76" t="n">
        <f aca="false">DATEDIF(Input!$G$23,$B51,"Y")</f>
        <v>44</v>
      </c>
      <c r="E51" s="78" t="n">
        <f aca="false">Salary_02!$E51*(Input!$G$36/100)</f>
        <v>212.2416</v>
      </c>
      <c r="F51" s="78" t="n">
        <f aca="false">-1*Salary_02!$I51</f>
        <v>212.2416</v>
      </c>
      <c r="G51" s="78" t="n">
        <f aca="true">IF(AND($B51&gt;Input!$G$45,$B51&lt;Input!$G$25),PMT(Input!$G$37/(100*12),(OFFSET($A$4,MATCH(Input!$G$25,$B$4:$B$1004,1),0,1,1)-OFFSET($A$4,MATCH(Input!$G$45,$B$4:$B$620,1),0,1,1)),$J$4,-1*Input!$G$38,1),0)</f>
        <v>0</v>
      </c>
      <c r="H51" s="78" t="n">
        <f aca="false">IF($B51&lt;Input!$G$25,(($H50+$E51+$F51+$G51)*(1+Input!$G$37/(100*12))),0)</f>
        <v>57901.1531539063</v>
      </c>
    </row>
    <row r="52" customFormat="false" ht="12.8" hidden="false" customHeight="false" outlineLevel="0" collapsed="false">
      <c r="A52" s="76" t="n">
        <v>48</v>
      </c>
      <c r="B52" s="77" t="n">
        <f aca="false">EOMONTH(Input!$C$7,A52)</f>
        <v>44377</v>
      </c>
      <c r="C52" s="76" t="n">
        <f aca="false">DATEDIF(Input!$G$23,$B52,"Y")</f>
        <v>44</v>
      </c>
      <c r="E52" s="78" t="n">
        <f aca="false">Salary_02!$E52*(Input!$G$36/100)</f>
        <v>216.486432</v>
      </c>
      <c r="F52" s="78" t="n">
        <f aca="false">-1*Salary_02!$I52</f>
        <v>216.486432</v>
      </c>
      <c r="G52" s="78" t="n">
        <f aca="true">IF(AND($B52&gt;Input!$G$45,$B52&lt;Input!$G$25),PMT(Input!$G$37/(100*12),(OFFSET($A$4,MATCH(Input!$G$25,$B$4:$B$1004,1),0,1,1)-OFFSET($A$4,MATCH(Input!$G$45,$B$4:$B$620,1),0,1,1)),$J$4,-1*Input!$G$38,1),0)</f>
        <v>0</v>
      </c>
      <c r="H52" s="78" t="n">
        <f aca="false">IF($B52&lt;Input!$G$25,(($H51+$E52+$F52+$G52)*(1+Input!$G$37/(100*12))),0)</f>
        <v>58577.1848763143</v>
      </c>
    </row>
    <row r="53" customFormat="false" ht="12.8" hidden="false" customHeight="false" outlineLevel="0" collapsed="false">
      <c r="A53" s="76" t="n">
        <v>49</v>
      </c>
      <c r="B53" s="77" t="n">
        <f aca="false">EOMONTH(Input!$C$7,A53)</f>
        <v>44408</v>
      </c>
      <c r="C53" s="76" t="n">
        <f aca="false">DATEDIF(Input!$G$23,$B53,"Y")</f>
        <v>44</v>
      </c>
      <c r="E53" s="78" t="n">
        <f aca="false">Salary_02!$E53*(Input!$G$36/100)</f>
        <v>216.486432</v>
      </c>
      <c r="F53" s="78" t="n">
        <f aca="false">-1*Salary_02!$I53</f>
        <v>216.486432</v>
      </c>
      <c r="G53" s="78" t="n">
        <f aca="true">IF(AND($B53&gt;Input!$G$45,$B53&lt;Input!$G$25),PMT(Input!$G$37/(100*12),(OFFSET($A$4,MATCH(Input!$G$25,$B$4:$B$1004,1),0,1,1)-OFFSET($A$4,MATCH(Input!$G$45,$B$4:$B$620,1),0,1,1)),$J$4,-1*Input!$G$38,1),0)</f>
        <v>0</v>
      </c>
      <c r="H53" s="78" t="n">
        <f aca="false">IF($B53&lt;Input!$G$25,(($H52+$E53+$F53+$G53)*(1+Input!$G$37/(100*12))),0)</f>
        <v>59256.0333975656</v>
      </c>
    </row>
    <row r="54" customFormat="false" ht="12.8" hidden="false" customHeight="false" outlineLevel="0" collapsed="false">
      <c r="A54" s="76" t="n">
        <v>50</v>
      </c>
      <c r="B54" s="77" t="n">
        <f aca="false">EOMONTH(Input!$C$7,A54)</f>
        <v>44439</v>
      </c>
      <c r="C54" s="76" t="n">
        <f aca="false">DATEDIF(Input!$G$23,$B54,"Y")</f>
        <v>44</v>
      </c>
      <c r="E54" s="78" t="n">
        <f aca="false">Salary_02!$E54*(Input!$G$36/100)</f>
        <v>216.486432</v>
      </c>
      <c r="F54" s="78" t="n">
        <f aca="false">-1*Salary_02!$I54</f>
        <v>216.486432</v>
      </c>
      <c r="G54" s="78" t="n">
        <f aca="true">IF(AND($B54&gt;Input!$G$45,$B54&lt;Input!$G$25),PMT(Input!$G$37/(100*12),(OFFSET($A$4,MATCH(Input!$G$25,$B$4:$B$1004,1),0,1,1)-OFFSET($A$4,MATCH(Input!$G$45,$B$4:$B$620,1),0,1,1)),$J$4,-1*Input!$G$38,1),0)</f>
        <v>0</v>
      </c>
      <c r="H54" s="78" t="n">
        <f aca="false">IF($B54&lt;Input!$G$25,(($H53+$E54+$F54+$G54)*(1+Input!$G$37/(100*12))),0)</f>
        <v>59937.7104543221</v>
      </c>
    </row>
    <row r="55" customFormat="false" ht="12.8" hidden="false" customHeight="false" outlineLevel="0" collapsed="false">
      <c r="A55" s="76" t="n">
        <v>51</v>
      </c>
      <c r="B55" s="77" t="n">
        <f aca="false">EOMONTH(Input!$C$7,A55)</f>
        <v>44469</v>
      </c>
      <c r="C55" s="76" t="n">
        <f aca="false">DATEDIF(Input!$G$23,$B55,"Y")</f>
        <v>44</v>
      </c>
      <c r="E55" s="78" t="n">
        <f aca="false">Salary_02!$E55*(Input!$G$36/100)</f>
        <v>216.486432</v>
      </c>
      <c r="F55" s="78" t="n">
        <f aca="false">-1*Salary_02!$I55</f>
        <v>216.486432</v>
      </c>
      <c r="G55" s="78" t="n">
        <f aca="true">IF(AND($B55&gt;Input!$G$45,$B55&lt;Input!$G$25),PMT(Input!$G$37/(100*12),(OFFSET($A$4,MATCH(Input!$G$25,$B$4:$B$1004,1),0,1,1)-OFFSET($A$4,MATCH(Input!$G$45,$B$4:$B$620,1),0,1,1)),$J$4,-1*Input!$G$38,1),0)</f>
        <v>0</v>
      </c>
      <c r="H55" s="78" t="n">
        <f aca="false">IF($B55&lt;Input!$G$25,(($H54+$E55+$F55+$G55)*(1+Input!$G$37/(100*12))),0)</f>
        <v>60622.2278321484</v>
      </c>
    </row>
    <row r="56" customFormat="false" ht="12.8" hidden="false" customHeight="false" outlineLevel="0" collapsed="false">
      <c r="A56" s="76" t="n">
        <v>52</v>
      </c>
      <c r="B56" s="77" t="n">
        <f aca="false">EOMONTH(Input!$C$7,A56)</f>
        <v>44500</v>
      </c>
      <c r="C56" s="76" t="n">
        <f aca="false">DATEDIF(Input!$G$23,$B56,"Y")</f>
        <v>44</v>
      </c>
      <c r="E56" s="78" t="n">
        <f aca="false">Salary_02!$E56*(Input!$G$36/100)</f>
        <v>216.486432</v>
      </c>
      <c r="F56" s="78" t="n">
        <f aca="false">-1*Salary_02!$I56</f>
        <v>216.486432</v>
      </c>
      <c r="G56" s="78" t="n">
        <f aca="true">IF(AND($B56&gt;Input!$G$45,$B56&lt;Input!$G$25),PMT(Input!$G$37/(100*12),(OFFSET($A$4,MATCH(Input!$G$25,$B$4:$B$1004,1),0,1,1)-OFFSET($A$4,MATCH(Input!$G$45,$B$4:$B$620,1),0,1,1)),$J$4,-1*Input!$G$38,1),0)</f>
        <v>0</v>
      </c>
      <c r="H56" s="78" t="n">
        <f aca="false">IF($B56&lt;Input!$G$25,(($H55+$E56+$F56+$G56)*(1+Input!$G$37/(100*12))),0)</f>
        <v>61309.5973657157</v>
      </c>
    </row>
    <row r="57" customFormat="false" ht="12.8" hidden="false" customHeight="false" outlineLevel="0" collapsed="false">
      <c r="A57" s="76" t="n">
        <v>53</v>
      </c>
      <c r="B57" s="77" t="n">
        <f aca="false">EOMONTH(Input!$C$7,A57)</f>
        <v>44530</v>
      </c>
      <c r="C57" s="76" t="n">
        <f aca="false">DATEDIF(Input!$G$23,$B57,"Y")</f>
        <v>44</v>
      </c>
      <c r="E57" s="78" t="n">
        <f aca="false">Salary_02!$E57*(Input!$G$36/100)</f>
        <v>216.486432</v>
      </c>
      <c r="F57" s="78" t="n">
        <f aca="false">-1*Salary_02!$I57</f>
        <v>216.486432</v>
      </c>
      <c r="G57" s="78" t="n">
        <f aca="true">IF(AND($B57&gt;Input!$G$45,$B57&lt;Input!$G$25),PMT(Input!$G$37/(100*12),(OFFSET($A$4,MATCH(Input!$G$25,$B$4:$B$1004,1),0,1,1)-OFFSET($A$4,MATCH(Input!$G$45,$B$4:$B$620,1),0,1,1)),$J$4,-1*Input!$G$38,1),0)</f>
        <v>0</v>
      </c>
      <c r="H57" s="78" t="n">
        <f aca="false">IF($B57&lt;Input!$G$25,(($H56+$E57+$F57+$G57)*(1+Input!$G$37/(100*12))),0)</f>
        <v>61999.8309390062</v>
      </c>
    </row>
    <row r="58" customFormat="false" ht="12.8" hidden="false" customHeight="false" outlineLevel="0" collapsed="false">
      <c r="A58" s="76" t="n">
        <v>54</v>
      </c>
      <c r="B58" s="77" t="n">
        <f aca="false">EOMONTH(Input!$C$7,A58)</f>
        <v>44561</v>
      </c>
      <c r="C58" s="76" t="n">
        <f aca="false">DATEDIF(Input!$G$23,$B58,"Y")</f>
        <v>44</v>
      </c>
      <c r="E58" s="78" t="n">
        <f aca="false">Salary_02!$E58*(Input!$G$36/100)</f>
        <v>216.486432</v>
      </c>
      <c r="F58" s="78" t="n">
        <f aca="false">-1*Salary_02!$I58</f>
        <v>216.486432</v>
      </c>
      <c r="G58" s="78" t="n">
        <f aca="true">IF(AND($B58&gt;Input!$G$45,$B58&lt;Input!$G$25),PMT(Input!$G$37/(100*12),(OFFSET($A$4,MATCH(Input!$G$25,$B$4:$B$1004,1),0,1,1)-OFFSET($A$4,MATCH(Input!$G$45,$B$4:$B$620,1),0,1,1)),$J$4,-1*Input!$G$38,1),0)</f>
        <v>0</v>
      </c>
      <c r="H58" s="78" t="n">
        <f aca="false">IF($B58&lt;Input!$G$25,(($H57+$E58+$F58+$G58)*(1+Input!$G$37/(100*12))),0)</f>
        <v>62692.9404855187</v>
      </c>
    </row>
    <row r="59" customFormat="false" ht="12.8" hidden="false" customHeight="false" outlineLevel="0" collapsed="false">
      <c r="A59" s="76" t="n">
        <v>55</v>
      </c>
      <c r="B59" s="77" t="n">
        <f aca="false">EOMONTH(Input!$C$7,A59)</f>
        <v>44592</v>
      </c>
      <c r="C59" s="76" t="n">
        <f aca="false">DATEDIF(Input!$G$23,$B59,"Y")</f>
        <v>44</v>
      </c>
      <c r="E59" s="78" t="n">
        <f aca="false">Salary_02!$E59*(Input!$G$36/100)</f>
        <v>216.486432</v>
      </c>
      <c r="F59" s="78" t="n">
        <f aca="false">-1*Salary_02!$I59</f>
        <v>216.486432</v>
      </c>
      <c r="G59" s="78" t="n">
        <f aca="true">IF(AND($B59&gt;Input!$G$45,$B59&lt;Input!$G$25),PMT(Input!$G$37/(100*12),(OFFSET($A$4,MATCH(Input!$G$25,$B$4:$B$1004,1),0,1,1)-OFFSET($A$4,MATCH(Input!$G$45,$B$4:$B$620,1),0,1,1)),$J$4,-1*Input!$G$38,1),0)</f>
        <v>0</v>
      </c>
      <c r="H59" s="78" t="n">
        <f aca="false">IF($B59&lt;Input!$G$25,(($H58+$E59+$F59+$G59)*(1+Input!$G$37/(100*12))),0)</f>
        <v>63388.937988475</v>
      </c>
    </row>
    <row r="60" customFormat="false" ht="12.8" hidden="false" customHeight="false" outlineLevel="0" collapsed="false">
      <c r="A60" s="76" t="n">
        <v>56</v>
      </c>
      <c r="B60" s="77" t="n">
        <f aca="false">EOMONTH(Input!$C$7,A60)</f>
        <v>44620</v>
      </c>
      <c r="C60" s="76" t="n">
        <f aca="false">DATEDIF(Input!$G$23,$B60,"Y")</f>
        <v>44</v>
      </c>
      <c r="E60" s="78" t="n">
        <f aca="false">Salary_02!$E60*(Input!$G$36/100)</f>
        <v>216.486432</v>
      </c>
      <c r="F60" s="78" t="n">
        <f aca="false">-1*Salary_02!$I60</f>
        <v>216.486432</v>
      </c>
      <c r="G60" s="78" t="n">
        <f aca="true">IF(AND($B60&gt;Input!$G$45,$B60&lt;Input!$G$25),PMT(Input!$G$37/(100*12),(OFFSET($A$4,MATCH(Input!$G$25,$B$4:$B$1004,1),0,1,1)-OFFSET($A$4,MATCH(Input!$G$45,$B$4:$B$620,1),0,1,1)),$J$4,-1*Input!$G$38,1),0)</f>
        <v>0</v>
      </c>
      <c r="H60" s="78" t="n">
        <f aca="false">IF($B60&lt;Input!$G$25,(($H59+$E60+$F60+$G60)*(1+Input!$G$37/(100*12))),0)</f>
        <v>64087.835481027</v>
      </c>
    </row>
    <row r="61" customFormat="false" ht="12.8" hidden="false" customHeight="false" outlineLevel="0" collapsed="false">
      <c r="A61" s="76" t="n">
        <v>57</v>
      </c>
      <c r="B61" s="77" t="n">
        <f aca="false">EOMONTH(Input!$C$7,A61)</f>
        <v>44651</v>
      </c>
      <c r="C61" s="76" t="n">
        <f aca="false">DATEDIF(Input!$G$23,$B61,"Y")</f>
        <v>44</v>
      </c>
      <c r="E61" s="78" t="n">
        <f aca="false">Salary_02!$E61*(Input!$G$36/100)</f>
        <v>216.486432</v>
      </c>
      <c r="F61" s="78" t="n">
        <f aca="false">-1*Salary_02!$I61</f>
        <v>216.486432</v>
      </c>
      <c r="G61" s="78" t="n">
        <f aca="true">IF(AND($B61&gt;Input!$G$45,$B61&lt;Input!$G$25),PMT(Input!$G$37/(100*12),(OFFSET($A$4,MATCH(Input!$G$25,$B$4:$B$1004,1),0,1,1)-OFFSET($A$4,MATCH(Input!$G$45,$B$4:$B$620,1),0,1,1)),$J$4,-1*Input!$G$38,1),0)</f>
        <v>0</v>
      </c>
      <c r="H61" s="78" t="n">
        <f aca="false">IF($B61&lt;Input!$G$25,(($H60+$E61+$F61+$G61)*(1+Input!$G$37/(100*12))),0)</f>
        <v>64789.6450464646</v>
      </c>
    </row>
    <row r="62" customFormat="false" ht="12.8" hidden="false" customHeight="false" outlineLevel="0" collapsed="false">
      <c r="A62" s="76" t="n">
        <v>58</v>
      </c>
      <c r="B62" s="77" t="n">
        <f aca="false">EOMONTH(Input!$C$7,A62)</f>
        <v>44681</v>
      </c>
      <c r="C62" s="76" t="n">
        <f aca="false">DATEDIF(Input!$G$23,$B62,"Y")</f>
        <v>44</v>
      </c>
      <c r="E62" s="78" t="n">
        <f aca="false">Salary_02!$E62*(Input!$G$36/100)</f>
        <v>216.486432</v>
      </c>
      <c r="F62" s="78" t="n">
        <f aca="false">-1*Salary_02!$I62</f>
        <v>216.486432</v>
      </c>
      <c r="G62" s="78" t="n">
        <f aca="true">IF(AND($B62&gt;Input!$G$45,$B62&lt;Input!$G$25),PMT(Input!$G$37/(100*12),(OFFSET($A$4,MATCH(Input!$G$25,$B$4:$B$1004,1),0,1,1)-OFFSET($A$4,MATCH(Input!$G$45,$B$4:$B$620,1),0,1,1)),$J$4,-1*Input!$G$38,1),0)</f>
        <v>0</v>
      </c>
      <c r="H62" s="78" t="n">
        <f aca="false">IF($B62&lt;Input!$G$25,(($H61+$E62+$F62+$G62)*(1+Input!$G$37/(100*12))),0)</f>
        <v>65494.3788184248</v>
      </c>
    </row>
    <row r="63" customFormat="false" ht="12.8" hidden="false" customHeight="false" outlineLevel="0" collapsed="false">
      <c r="A63" s="76" t="n">
        <v>59</v>
      </c>
      <c r="B63" s="77" t="n">
        <f aca="false">EOMONTH(Input!$C$7,A63)</f>
        <v>44712</v>
      </c>
      <c r="C63" s="76" t="n">
        <f aca="false">DATEDIF(Input!$G$23,$B63,"Y")</f>
        <v>45</v>
      </c>
      <c r="E63" s="78" t="n">
        <f aca="false">Salary_02!$E63*(Input!$G$36/100)</f>
        <v>216.486432</v>
      </c>
      <c r="F63" s="78" t="n">
        <f aca="false">-1*Salary_02!$I63</f>
        <v>216.486432</v>
      </c>
      <c r="G63" s="78" t="n">
        <f aca="true">IF(AND($B63&gt;Input!$G$45,$B63&lt;Input!$G$25),PMT(Input!$G$37/(100*12),(OFFSET($A$4,MATCH(Input!$G$25,$B$4:$B$1004,1),0,1,1)-OFFSET($A$4,MATCH(Input!$G$45,$B$4:$B$620,1),0,1,1)),$J$4,-1*Input!$G$38,1),0)</f>
        <v>0</v>
      </c>
      <c r="H63" s="78" t="n">
        <f aca="false">IF($B63&lt;Input!$G$25,(($H62+$E63+$F63+$G63)*(1+Input!$G$37/(100*12))),0)</f>
        <v>66202.0489811016</v>
      </c>
    </row>
    <row r="64" customFormat="false" ht="12.8" hidden="false" customHeight="false" outlineLevel="0" collapsed="false">
      <c r="A64" s="76" t="n">
        <v>60</v>
      </c>
      <c r="B64" s="77" t="n">
        <f aca="false">EOMONTH(Input!$C$7,A64)</f>
        <v>44742</v>
      </c>
      <c r="C64" s="76" t="n">
        <f aca="false">DATEDIF(Input!$G$23,$B64,"Y")</f>
        <v>45</v>
      </c>
      <c r="E64" s="78" t="n">
        <f aca="false">Salary_02!$E64*(Input!$G$36/100)</f>
        <v>220.81616064</v>
      </c>
      <c r="F64" s="78" t="n">
        <f aca="false">-1*Salary_02!$I64</f>
        <v>220.81616064</v>
      </c>
      <c r="G64" s="78" t="n">
        <f aca="true">IF(AND($B64&gt;Input!$G$45,$B64&lt;Input!$G$25),PMT(Input!$G$37/(100*12),(OFFSET($A$4,MATCH(Input!$G$25,$B$4:$B$1004,1),0,1,1)-OFFSET($A$4,MATCH(Input!$G$45,$B$4:$B$620,1),0,1,1)),$J$4,-1*Input!$G$38,1),0)</f>
        <v>0</v>
      </c>
      <c r="H64" s="78" t="n">
        <f aca="false">IF($B64&lt;Input!$G$25,(($H63+$E64+$F64+$G64)*(1+Input!$G$37/(100*12))),0)</f>
        <v>66921.3633078082</v>
      </c>
    </row>
    <row r="65" customFormat="false" ht="12.8" hidden="false" customHeight="false" outlineLevel="0" collapsed="false">
      <c r="A65" s="76" t="n">
        <v>61</v>
      </c>
      <c r="B65" s="77" t="n">
        <f aca="false">EOMONTH(Input!$C$7,A65)</f>
        <v>44773</v>
      </c>
      <c r="C65" s="76" t="n">
        <f aca="false">DATEDIF(Input!$G$23,$B65,"Y")</f>
        <v>45</v>
      </c>
      <c r="E65" s="78" t="n">
        <f aca="false">Salary_02!$E65*(Input!$G$36/100)</f>
        <v>220.81616064</v>
      </c>
      <c r="F65" s="78" t="n">
        <f aca="false">-1*Salary_02!$I65</f>
        <v>220.81616064</v>
      </c>
      <c r="G65" s="78" t="n">
        <f aca="true">IF(AND($B65&gt;Input!$G$45,$B65&lt;Input!$G$25),PMT(Input!$G$37/(100*12),(OFFSET($A$4,MATCH(Input!$G$25,$B$4:$B$1004,1),0,1,1)-OFFSET($A$4,MATCH(Input!$G$45,$B$4:$B$620,1),0,1,1)),$J$4,-1*Input!$G$38,1),0)</f>
        <v>0</v>
      </c>
      <c r="H65" s="78" t="n">
        <f aca="false">IF($B65&lt;Input!$G$25,(($H64+$E65+$F65+$G65)*(1+Input!$G$37/(100*12))),0)</f>
        <v>67643.6747775427</v>
      </c>
    </row>
    <row r="66" customFormat="false" ht="12.8" hidden="false" customHeight="false" outlineLevel="0" collapsed="false">
      <c r="A66" s="76" t="n">
        <v>62</v>
      </c>
      <c r="B66" s="77" t="n">
        <f aca="false">EOMONTH(Input!$C$7,A66)</f>
        <v>44804</v>
      </c>
      <c r="C66" s="76" t="n">
        <f aca="false">DATEDIF(Input!$G$23,$B66,"Y")</f>
        <v>45</v>
      </c>
      <c r="E66" s="78" t="n">
        <f aca="false">Salary_02!$E66*(Input!$G$36/100)</f>
        <v>220.81616064</v>
      </c>
      <c r="F66" s="78" t="n">
        <f aca="false">-1*Salary_02!$I66</f>
        <v>220.81616064</v>
      </c>
      <c r="G66" s="78" t="n">
        <f aca="true">IF(AND($B66&gt;Input!$G$45,$B66&lt;Input!$G$25),PMT(Input!$G$37/(100*12),(OFFSET($A$4,MATCH(Input!$G$25,$B$4:$B$1004,1),0,1,1)-OFFSET($A$4,MATCH(Input!$G$45,$B$4:$B$620,1),0,1,1)),$J$4,-1*Input!$G$38,1),0)</f>
        <v>0</v>
      </c>
      <c r="H66" s="78" t="n">
        <f aca="false">IF($B66&lt;Input!$G$25,(($H65+$E66+$F66+$G66)*(1+Input!$G$37/(100*12))),0)</f>
        <v>68368.9958784011</v>
      </c>
    </row>
    <row r="67" customFormat="false" ht="12.8" hidden="false" customHeight="false" outlineLevel="0" collapsed="false">
      <c r="A67" s="76" t="n">
        <v>63</v>
      </c>
      <c r="B67" s="77" t="n">
        <f aca="false">EOMONTH(Input!$C$7,A67)</f>
        <v>44834</v>
      </c>
      <c r="C67" s="76" t="n">
        <f aca="false">DATEDIF(Input!$G$23,$B67,"Y")</f>
        <v>45</v>
      </c>
      <c r="E67" s="78" t="n">
        <f aca="false">Salary_02!$E67*(Input!$G$36/100)</f>
        <v>220.81616064</v>
      </c>
      <c r="F67" s="78" t="n">
        <f aca="false">-1*Salary_02!$I67</f>
        <v>220.81616064</v>
      </c>
      <c r="G67" s="78" t="n">
        <f aca="true">IF(AND($B67&gt;Input!$G$45,$B67&lt;Input!$G$25),PMT(Input!$G$37/(100*12),(OFFSET($A$4,MATCH(Input!$G$25,$B$4:$B$1004,1),0,1,1)-OFFSET($A$4,MATCH(Input!$G$45,$B$4:$B$620,1),0,1,1)),$J$4,-1*Input!$G$38,1),0)</f>
        <v>0</v>
      </c>
      <c r="H67" s="78" t="n">
        <f aca="false">IF($B67&lt;Input!$G$25,(($H66+$E67+$F67+$G67)*(1+Input!$G$37/(100*12))),0)</f>
        <v>69097.3391505131</v>
      </c>
    </row>
    <row r="68" customFormat="false" ht="12.8" hidden="false" customHeight="false" outlineLevel="0" collapsed="false">
      <c r="A68" s="76" t="n">
        <v>64</v>
      </c>
      <c r="B68" s="77" t="n">
        <f aca="false">EOMONTH(Input!$C$7,A68)</f>
        <v>44865</v>
      </c>
      <c r="C68" s="76" t="n">
        <f aca="false">DATEDIF(Input!$G$23,$B68,"Y")</f>
        <v>45</v>
      </c>
      <c r="E68" s="78" t="n">
        <f aca="false">Salary_02!$E68*(Input!$G$36/100)</f>
        <v>220.81616064</v>
      </c>
      <c r="F68" s="78" t="n">
        <f aca="false">-1*Salary_02!$I68</f>
        <v>220.81616064</v>
      </c>
      <c r="G68" s="78" t="n">
        <f aca="true">IF(AND($B68&gt;Input!$G$45,$B68&lt;Input!$G$25),PMT(Input!$G$37/(100*12),(OFFSET($A$4,MATCH(Input!$G$25,$B$4:$B$1004,1),0,1,1)-OFFSET($A$4,MATCH(Input!$G$45,$B$4:$B$620,1),0,1,1)),$J$4,-1*Input!$G$38,1),0)</f>
        <v>0</v>
      </c>
      <c r="H68" s="78" t="n">
        <f aca="false">IF($B68&lt;Input!$G$25,(($H67+$E68+$F68+$G68)*(1+Input!$G$37/(100*12))),0)</f>
        <v>69828.7171862589</v>
      </c>
    </row>
    <row r="69" customFormat="false" ht="12.8" hidden="false" customHeight="false" outlineLevel="0" collapsed="false">
      <c r="A69" s="76" t="n">
        <v>65</v>
      </c>
      <c r="B69" s="77" t="n">
        <f aca="false">EOMONTH(Input!$C$7,A69)</f>
        <v>44895</v>
      </c>
      <c r="C69" s="76" t="n">
        <f aca="false">DATEDIF(Input!$G$23,$B69,"Y")</f>
        <v>45</v>
      </c>
      <c r="E69" s="78" t="n">
        <f aca="false">Salary_02!$E69*(Input!$G$36/100)</f>
        <v>220.81616064</v>
      </c>
      <c r="F69" s="78" t="n">
        <f aca="false">-1*Salary_02!$I69</f>
        <v>220.81616064</v>
      </c>
      <c r="G69" s="78" t="n">
        <f aca="true">IF(AND($B69&gt;Input!$G$45,$B69&lt;Input!$G$25),PMT(Input!$G$37/(100*12),(OFFSET($A$4,MATCH(Input!$G$25,$B$4:$B$1004,1),0,1,1)-OFFSET($A$4,MATCH(Input!$G$45,$B$4:$B$620,1),0,1,1)),$J$4,-1*Input!$G$38,1),0)</f>
        <v>0</v>
      </c>
      <c r="H69" s="78" t="n">
        <f aca="false">IF($B69&lt;Input!$G$25,(($H68+$E69+$F69+$G69)*(1+Input!$G$37/(100*12))),0)</f>
        <v>70563.142630487</v>
      </c>
    </row>
    <row r="70" customFormat="false" ht="12.8" hidden="false" customHeight="false" outlineLevel="0" collapsed="false">
      <c r="A70" s="76" t="n">
        <v>66</v>
      </c>
      <c r="B70" s="77" t="n">
        <f aca="false">EOMONTH(Input!$C$7,A70)</f>
        <v>44926</v>
      </c>
      <c r="C70" s="76" t="n">
        <f aca="false">DATEDIF(Input!$G$23,$B70,"Y")</f>
        <v>45</v>
      </c>
      <c r="E70" s="78" t="n">
        <f aca="false">Salary_02!$E70*(Input!$G$36/100)</f>
        <v>220.81616064</v>
      </c>
      <c r="F70" s="78" t="n">
        <f aca="false">-1*Salary_02!$I70</f>
        <v>220.81616064</v>
      </c>
      <c r="G70" s="78" t="n">
        <f aca="true">IF(AND($B70&gt;Input!$G$45,$B70&lt;Input!$G$25),PMT(Input!$G$37/(100*12),(OFFSET($A$4,MATCH(Input!$G$25,$B$4:$B$1004,1),0,1,1)-OFFSET($A$4,MATCH(Input!$G$45,$B$4:$B$620,1),0,1,1)),$J$4,-1*Input!$G$38,1),0)</f>
        <v>0</v>
      </c>
      <c r="H70" s="78" t="n">
        <f aca="false">IF($B70&lt;Input!$G$25,(($H69+$E70+$F70+$G70)*(1+Input!$G$37/(100*12))),0)</f>
        <v>71300.6281807327</v>
      </c>
    </row>
    <row r="71" customFormat="false" ht="12.8" hidden="false" customHeight="false" outlineLevel="0" collapsed="false">
      <c r="A71" s="76" t="n">
        <v>67</v>
      </c>
      <c r="B71" s="77" t="n">
        <f aca="false">EOMONTH(Input!$C$7,A71)</f>
        <v>44957</v>
      </c>
      <c r="C71" s="76" t="n">
        <f aca="false">DATEDIF(Input!$G$23,$B71,"Y")</f>
        <v>45</v>
      </c>
      <c r="E71" s="78" t="n">
        <f aca="false">Salary_02!$E71*(Input!$G$36/100)</f>
        <v>220.81616064</v>
      </c>
      <c r="F71" s="78" t="n">
        <f aca="false">-1*Salary_02!$I71</f>
        <v>220.81616064</v>
      </c>
      <c r="G71" s="78" t="n">
        <f aca="true">IF(AND($B71&gt;Input!$G$45,$B71&lt;Input!$G$25),PMT(Input!$G$37/(100*12),(OFFSET($A$4,MATCH(Input!$G$25,$B$4:$B$1004,1),0,1,1)-OFFSET($A$4,MATCH(Input!$G$45,$B$4:$B$620,1),0,1,1)),$J$4,-1*Input!$G$38,1),0)</f>
        <v>0</v>
      </c>
      <c r="H71" s="78" t="n">
        <f aca="false">IF($B71&lt;Input!$G$25,(($H70+$E71+$F71+$G71)*(1+Input!$G$37/(100*12))),0)</f>
        <v>72041.1865874377</v>
      </c>
    </row>
    <row r="72" customFormat="false" ht="12.8" hidden="false" customHeight="false" outlineLevel="0" collapsed="false">
      <c r="A72" s="76" t="n">
        <v>68</v>
      </c>
      <c r="B72" s="77" t="n">
        <f aca="false">EOMONTH(Input!$C$7,A72)</f>
        <v>44985</v>
      </c>
      <c r="C72" s="76" t="n">
        <f aca="false">DATEDIF(Input!$G$23,$B72,"Y")</f>
        <v>45</v>
      </c>
      <c r="E72" s="78" t="n">
        <f aca="false">Salary_02!$E72*(Input!$G$36/100)</f>
        <v>220.81616064</v>
      </c>
      <c r="F72" s="78" t="n">
        <f aca="false">-1*Salary_02!$I72</f>
        <v>220.81616064</v>
      </c>
      <c r="G72" s="78" t="n">
        <f aca="true">IF(AND($B72&gt;Input!$G$45,$B72&lt;Input!$G$25),PMT(Input!$G$37/(100*12),(OFFSET($A$4,MATCH(Input!$G$25,$B$4:$B$1004,1),0,1,1)-OFFSET($A$4,MATCH(Input!$G$45,$B$4:$B$620,1),0,1,1)),$J$4,-1*Input!$G$38,1),0)</f>
        <v>0</v>
      </c>
      <c r="H72" s="78" t="n">
        <f aca="false">IF($B72&lt;Input!$G$25,(($H71+$E72+$F72+$G72)*(1+Input!$G$37/(100*12))),0)</f>
        <v>72784.8306541707</v>
      </c>
    </row>
    <row r="73" customFormat="false" ht="12.8" hidden="false" customHeight="false" outlineLevel="0" collapsed="false">
      <c r="A73" s="76" t="n">
        <v>69</v>
      </c>
      <c r="B73" s="77" t="n">
        <f aca="false">EOMONTH(Input!$C$7,A73)</f>
        <v>45016</v>
      </c>
      <c r="C73" s="76" t="n">
        <f aca="false">DATEDIF(Input!$G$23,$B73,"Y")</f>
        <v>45</v>
      </c>
      <c r="E73" s="78" t="n">
        <f aca="false">Salary_02!$E73*(Input!$G$36/100)</f>
        <v>220.81616064</v>
      </c>
      <c r="F73" s="78" t="n">
        <f aca="false">-1*Salary_02!$I73</f>
        <v>220.81616064</v>
      </c>
      <c r="G73" s="78" t="n">
        <f aca="true">IF(AND($B73&gt;Input!$G$45,$B73&lt;Input!$G$25),PMT(Input!$G$37/(100*12),(OFFSET($A$4,MATCH(Input!$G$25,$B$4:$B$1004,1),0,1,1)-OFFSET($A$4,MATCH(Input!$G$45,$B$4:$B$620,1),0,1,1)),$J$4,-1*Input!$G$38,1),0)</f>
        <v>0</v>
      </c>
      <c r="H73" s="78" t="n">
        <f aca="false">IF($B73&lt;Input!$G$25,(($H72+$E73+$F73+$G73)*(1+Input!$G$37/(100*12))),0)</f>
        <v>73531.5732378484</v>
      </c>
    </row>
    <row r="74" customFormat="false" ht="12.8" hidden="false" customHeight="false" outlineLevel="0" collapsed="false">
      <c r="A74" s="76" t="n">
        <v>70</v>
      </c>
      <c r="B74" s="77" t="n">
        <f aca="false">EOMONTH(Input!$C$7,A74)</f>
        <v>45046</v>
      </c>
      <c r="C74" s="76" t="n">
        <f aca="false">DATEDIF(Input!$G$23,$B74,"Y")</f>
        <v>45</v>
      </c>
      <c r="E74" s="78" t="n">
        <f aca="false">Salary_02!$E74*(Input!$G$36/100)</f>
        <v>220.81616064</v>
      </c>
      <c r="F74" s="78" t="n">
        <f aca="false">-1*Salary_02!$I74</f>
        <v>220.81616064</v>
      </c>
      <c r="G74" s="78" t="n">
        <f aca="true">IF(AND($B74&gt;Input!$G$45,$B74&lt;Input!$G$25),PMT(Input!$G$37/(100*12),(OFFSET($A$4,MATCH(Input!$G$25,$B$4:$B$1004,1),0,1,1)-OFFSET($A$4,MATCH(Input!$G$45,$B$4:$B$620,1),0,1,1)),$J$4,-1*Input!$G$38,1),0)</f>
        <v>0</v>
      </c>
      <c r="H74" s="78" t="n">
        <f aca="false">IF($B74&lt;Input!$G$25,(($H73+$E74+$F74+$G74)*(1+Input!$G$37/(100*12))),0)</f>
        <v>74281.4272489581</v>
      </c>
    </row>
    <row r="75" customFormat="false" ht="12.8" hidden="false" customHeight="false" outlineLevel="0" collapsed="false">
      <c r="A75" s="76" t="n">
        <v>71</v>
      </c>
      <c r="B75" s="77" t="n">
        <f aca="false">EOMONTH(Input!$C$7,A75)</f>
        <v>45077</v>
      </c>
      <c r="C75" s="76" t="n">
        <f aca="false">DATEDIF(Input!$G$23,$B75,"Y")</f>
        <v>46</v>
      </c>
      <c r="E75" s="78" t="n">
        <f aca="false">Salary_02!$E75*(Input!$G$36/100)</f>
        <v>220.81616064</v>
      </c>
      <c r="F75" s="78" t="n">
        <f aca="false">-1*Salary_02!$I75</f>
        <v>220.81616064</v>
      </c>
      <c r="G75" s="78" t="n">
        <f aca="true">IF(AND($B75&gt;Input!$G$45,$B75&lt;Input!$G$25),PMT(Input!$G$37/(100*12),(OFFSET($A$4,MATCH(Input!$G$25,$B$4:$B$1004,1),0,1,1)-OFFSET($A$4,MATCH(Input!$G$45,$B$4:$B$620,1),0,1,1)),$J$4,-1*Input!$G$38,1),0)</f>
        <v>0</v>
      </c>
      <c r="H75" s="78" t="n">
        <f aca="false">IF($B75&lt;Input!$G$25,(($H74+$E75+$F75+$G75)*(1+Input!$G$37/(100*12))),0)</f>
        <v>75034.4056517807</v>
      </c>
    </row>
    <row r="76" customFormat="false" ht="12.8" hidden="false" customHeight="false" outlineLevel="0" collapsed="false">
      <c r="A76" s="76" t="n">
        <v>72</v>
      </c>
      <c r="B76" s="77" t="n">
        <f aca="false">EOMONTH(Input!$C$7,A76)</f>
        <v>45107</v>
      </c>
      <c r="C76" s="76" t="n">
        <f aca="false">DATEDIF(Input!$G$23,$B76,"Y")</f>
        <v>46</v>
      </c>
      <c r="E76" s="78" t="n">
        <f aca="false">Salary_02!$E76*(Input!$G$36/100)</f>
        <v>225.2324838528</v>
      </c>
      <c r="F76" s="78" t="n">
        <f aca="false">-1*Salary_02!$I76</f>
        <v>225.2324838528</v>
      </c>
      <c r="G76" s="78" t="n">
        <f aca="true">IF(AND($B76&gt;Input!$G$45,$B76&lt;Input!$G$25),PMT(Input!$G$37/(100*12),(OFFSET($A$4,MATCH(Input!$G$25,$B$4:$B$1004,1),0,1,1)-OFFSET($A$4,MATCH(Input!$G$45,$B$4:$B$620,1),0,1,1)),$J$4,-1*Input!$G$38,1),0)</f>
        <v>0</v>
      </c>
      <c r="H76" s="78" t="n">
        <f aca="false">IF($B76&lt;Input!$G$25,(($H75+$E76+$F76+$G76)*(1+Input!$G$37/(100*12))),0)</f>
        <v>75799.3909137342</v>
      </c>
    </row>
    <row r="77" customFormat="false" ht="12.8" hidden="false" customHeight="false" outlineLevel="0" collapsed="false">
      <c r="A77" s="76" t="n">
        <v>73</v>
      </c>
      <c r="B77" s="77" t="n">
        <f aca="false">EOMONTH(Input!$C$7,A77)</f>
        <v>45138</v>
      </c>
      <c r="C77" s="76" t="n">
        <f aca="false">DATEDIF(Input!$G$23,$B77,"Y")</f>
        <v>46</v>
      </c>
      <c r="E77" s="78" t="n">
        <f aca="false">Salary_02!$E77*(Input!$G$36/100)</f>
        <v>225.2324838528</v>
      </c>
      <c r="F77" s="78" t="n">
        <f aca="false">-1*Salary_02!$I77</f>
        <v>225.2324838528</v>
      </c>
      <c r="G77" s="78" t="n">
        <f aca="true">IF(AND($B77&gt;Input!$G$45,$B77&lt;Input!$G$25),PMT(Input!$G$37/(100*12),(OFFSET($A$4,MATCH(Input!$G$25,$B$4:$B$1004,1),0,1,1)-OFFSET($A$4,MATCH(Input!$G$45,$B$4:$B$620,1),0,1,1)),$J$4,-1*Input!$G$38,1),0)</f>
        <v>0</v>
      </c>
      <c r="H77" s="78" t="n">
        <f aca="false">IF($B77&lt;Input!$G$25,(($H76+$E77+$F77+$G77)*(1+Input!$G$37/(100*12))),0)</f>
        <v>76567.5636142791</v>
      </c>
    </row>
    <row r="78" customFormat="false" ht="12.8" hidden="false" customHeight="false" outlineLevel="0" collapsed="false">
      <c r="A78" s="76" t="n">
        <v>74</v>
      </c>
      <c r="B78" s="77" t="n">
        <f aca="false">EOMONTH(Input!$C$7,A78)</f>
        <v>45169</v>
      </c>
      <c r="C78" s="76" t="n">
        <f aca="false">DATEDIF(Input!$G$23,$B78,"Y")</f>
        <v>46</v>
      </c>
      <c r="E78" s="78" t="n">
        <f aca="false">Salary_02!$E78*(Input!$G$36/100)</f>
        <v>225.2324838528</v>
      </c>
      <c r="F78" s="78" t="n">
        <f aca="false">-1*Salary_02!$I78</f>
        <v>225.2324838528</v>
      </c>
      <c r="G78" s="78" t="n">
        <f aca="true">IF(AND($B78&gt;Input!$G$45,$B78&lt;Input!$G$25),PMT(Input!$G$37/(100*12),(OFFSET($A$4,MATCH(Input!$G$25,$B$4:$B$1004,1),0,1,1)-OFFSET($A$4,MATCH(Input!$G$45,$B$4:$B$620,1),0,1,1)),$J$4,-1*Input!$G$38,1),0)</f>
        <v>0</v>
      </c>
      <c r="H78" s="78" t="n">
        <f aca="false">IF($B78&lt;Input!$G$25,(($H77+$E78+$F78+$G78)*(1+Input!$G$37/(100*12))),0)</f>
        <v>77338.9370344097</v>
      </c>
    </row>
    <row r="79" customFormat="false" ht="12.8" hidden="false" customHeight="false" outlineLevel="0" collapsed="false">
      <c r="A79" s="76" t="n">
        <v>75</v>
      </c>
      <c r="B79" s="77" t="n">
        <f aca="false">EOMONTH(Input!$C$7,A79)</f>
        <v>45199</v>
      </c>
      <c r="C79" s="76" t="n">
        <f aca="false">DATEDIF(Input!$G$23,$B79,"Y")</f>
        <v>46</v>
      </c>
      <c r="E79" s="78" t="n">
        <f aca="false">Salary_02!$E79*(Input!$G$36/100)</f>
        <v>225.2324838528</v>
      </c>
      <c r="F79" s="78" t="n">
        <f aca="false">-1*Salary_02!$I79</f>
        <v>225.2324838528</v>
      </c>
      <c r="G79" s="78" t="n">
        <f aca="true">IF(AND($B79&gt;Input!$G$45,$B79&lt;Input!$G$25),PMT(Input!$G$37/(100*12),(OFFSET($A$4,MATCH(Input!$G$25,$B$4:$B$1004,1),0,1,1)-OFFSET($A$4,MATCH(Input!$G$45,$B$4:$B$620,1),0,1,1)),$J$4,-1*Input!$G$38,1),0)</f>
        <v>0</v>
      </c>
      <c r="H79" s="78" t="n">
        <f aca="false">IF($B79&lt;Input!$G$25,(($H78+$E79+$F79+$G79)*(1+Input!$G$37/(100*12))),0)</f>
        <v>78113.5245104574</v>
      </c>
    </row>
    <row r="80" customFormat="false" ht="12.8" hidden="false" customHeight="false" outlineLevel="0" collapsed="false">
      <c r="A80" s="76" t="n">
        <v>76</v>
      </c>
      <c r="B80" s="77" t="n">
        <f aca="false">EOMONTH(Input!$C$7,A80)</f>
        <v>45230</v>
      </c>
      <c r="C80" s="76" t="n">
        <f aca="false">DATEDIF(Input!$G$23,$B80,"Y")</f>
        <v>46</v>
      </c>
      <c r="E80" s="78" t="n">
        <f aca="false">Salary_02!$E80*(Input!$G$36/100)</f>
        <v>225.2324838528</v>
      </c>
      <c r="F80" s="78" t="n">
        <f aca="false">-1*Salary_02!$I80</f>
        <v>225.2324838528</v>
      </c>
      <c r="G80" s="78" t="n">
        <f aca="true">IF(AND($B80&gt;Input!$G$45,$B80&lt;Input!$G$25),PMT(Input!$G$37/(100*12),(OFFSET($A$4,MATCH(Input!$G$25,$B$4:$B$1004,1),0,1,1)-OFFSET($A$4,MATCH(Input!$G$45,$B$4:$B$620,1),0,1,1)),$J$4,-1*Input!$G$38,1),0)</f>
        <v>0</v>
      </c>
      <c r="H80" s="78" t="n">
        <f aca="false">IF($B80&lt;Input!$G$25,(($H79+$E80+$F80+$G80)*(1+Input!$G$37/(100*12))),0)</f>
        <v>78891.339434322</v>
      </c>
    </row>
    <row r="81" customFormat="false" ht="12.8" hidden="false" customHeight="false" outlineLevel="0" collapsed="false">
      <c r="A81" s="76" t="n">
        <v>77</v>
      </c>
      <c r="B81" s="77" t="n">
        <f aca="false">EOMONTH(Input!$C$7,A81)</f>
        <v>45260</v>
      </c>
      <c r="C81" s="76" t="n">
        <f aca="false">DATEDIF(Input!$G$23,$B81,"Y")</f>
        <v>46</v>
      </c>
      <c r="E81" s="78" t="n">
        <f aca="false">Salary_02!$E81*(Input!$G$36/100)</f>
        <v>225.2324838528</v>
      </c>
      <c r="F81" s="78" t="n">
        <f aca="false">-1*Salary_02!$I81</f>
        <v>225.2324838528</v>
      </c>
      <c r="G81" s="78" t="n">
        <f aca="true">IF(AND($B81&gt;Input!$G$45,$B81&lt;Input!$G$25),PMT(Input!$G$37/(100*12),(OFFSET($A$4,MATCH(Input!$G$25,$B$4:$B$1004,1),0,1,1)-OFFSET($A$4,MATCH(Input!$G$45,$B$4:$B$620,1),0,1,1)),$J$4,-1*Input!$G$38,1),0)</f>
        <v>0</v>
      </c>
      <c r="H81" s="78" t="n">
        <f aca="false">IF($B81&lt;Input!$G$25,(($H80+$E81+$F81+$G81)*(1+Input!$G$37/(100*12))),0)</f>
        <v>79672.3952537027</v>
      </c>
    </row>
    <row r="82" customFormat="false" ht="12.8" hidden="false" customHeight="false" outlineLevel="0" collapsed="false">
      <c r="A82" s="76" t="n">
        <v>78</v>
      </c>
      <c r="B82" s="77" t="n">
        <f aca="false">EOMONTH(Input!$C$7,A82)</f>
        <v>45291</v>
      </c>
      <c r="C82" s="76" t="n">
        <f aca="false">DATEDIF(Input!$G$23,$B82,"Y")</f>
        <v>46</v>
      </c>
      <c r="E82" s="78" t="n">
        <f aca="false">Salary_02!$E82*(Input!$G$36/100)</f>
        <v>225.2324838528</v>
      </c>
      <c r="F82" s="78" t="n">
        <f aca="false">-1*Salary_02!$I82</f>
        <v>225.2324838528</v>
      </c>
      <c r="G82" s="78" t="n">
        <f aca="true">IF(AND($B82&gt;Input!$G$45,$B82&lt;Input!$G$25),PMT(Input!$G$37/(100*12),(OFFSET($A$4,MATCH(Input!$G$25,$B$4:$B$1004,1),0,1,1)-OFFSET($A$4,MATCH(Input!$G$45,$B$4:$B$620,1),0,1,1)),$J$4,-1*Input!$G$38,1),0)</f>
        <v>0</v>
      </c>
      <c r="H82" s="78" t="n">
        <f aca="false">IF($B82&lt;Input!$G$25,(($H81+$E82+$F82+$G82)*(1+Input!$G$37/(100*12))),0)</f>
        <v>80456.7054723309</v>
      </c>
    </row>
    <row r="83" customFormat="false" ht="12.8" hidden="false" customHeight="false" outlineLevel="0" collapsed="false">
      <c r="A83" s="76" t="n">
        <v>79</v>
      </c>
      <c r="B83" s="77" t="n">
        <f aca="false">EOMONTH(Input!$C$7,A83)</f>
        <v>45322</v>
      </c>
      <c r="C83" s="76" t="n">
        <f aca="false">DATEDIF(Input!$G$23,$B83,"Y")</f>
        <v>46</v>
      </c>
      <c r="E83" s="78" t="n">
        <f aca="false">Salary_02!$E83*(Input!$G$36/100)</f>
        <v>225.2324838528</v>
      </c>
      <c r="F83" s="78" t="n">
        <f aca="false">-1*Salary_02!$I83</f>
        <v>225.2324838528</v>
      </c>
      <c r="G83" s="78" t="n">
        <f aca="true">IF(AND($B83&gt;Input!$G$45,$B83&lt;Input!$G$25),PMT(Input!$G$37/(100*12),(OFFSET($A$4,MATCH(Input!$G$25,$B$4:$B$1004,1),0,1,1)-OFFSET($A$4,MATCH(Input!$G$45,$B$4:$B$620,1),0,1,1)),$J$4,-1*Input!$G$38,1),0)</f>
        <v>0</v>
      </c>
      <c r="H83" s="78" t="n">
        <f aca="false">IF($B83&lt;Input!$G$25,(($H82+$E83+$F83+$G83)*(1+Input!$G$37/(100*12))),0)</f>
        <v>81244.2836502033</v>
      </c>
    </row>
    <row r="84" customFormat="false" ht="12.8" hidden="false" customHeight="false" outlineLevel="0" collapsed="false">
      <c r="A84" s="76" t="n">
        <v>80</v>
      </c>
      <c r="B84" s="77" t="n">
        <f aca="false">EOMONTH(Input!$C$7,A84)</f>
        <v>45351</v>
      </c>
      <c r="C84" s="76" t="n">
        <f aca="false">DATEDIF(Input!$G$23,$B84,"Y")</f>
        <v>46</v>
      </c>
      <c r="E84" s="78" t="n">
        <f aca="false">Salary_02!$E84*(Input!$G$36/100)</f>
        <v>225.2324838528</v>
      </c>
      <c r="F84" s="78" t="n">
        <f aca="false">-1*Salary_02!$I84</f>
        <v>225.2324838528</v>
      </c>
      <c r="G84" s="78" t="n">
        <f aca="true">IF(AND($B84&gt;Input!$G$45,$B84&lt;Input!$G$25),PMT(Input!$G$37/(100*12),(OFFSET($A$4,MATCH(Input!$G$25,$B$4:$B$1004,1),0,1,1)-OFFSET($A$4,MATCH(Input!$G$45,$B$4:$B$620,1),0,1,1)),$J$4,-1*Input!$G$38,1),0)</f>
        <v>0</v>
      </c>
      <c r="H84" s="78" t="n">
        <f aca="false">IF($B84&lt;Input!$G$25,(($H83+$E84+$F84+$G84)*(1+Input!$G$37/(100*12))),0)</f>
        <v>82035.1434038168</v>
      </c>
    </row>
    <row r="85" customFormat="false" ht="12.8" hidden="false" customHeight="false" outlineLevel="0" collapsed="false">
      <c r="A85" s="76" t="n">
        <v>81</v>
      </c>
      <c r="B85" s="77" t="n">
        <f aca="false">EOMONTH(Input!$C$7,A85)</f>
        <v>45382</v>
      </c>
      <c r="C85" s="76" t="n">
        <f aca="false">DATEDIF(Input!$G$23,$B85,"Y")</f>
        <v>46</v>
      </c>
      <c r="E85" s="78" t="n">
        <f aca="false">Salary_02!$E85*(Input!$G$36/100)</f>
        <v>225.2324838528</v>
      </c>
      <c r="F85" s="78" t="n">
        <f aca="false">-1*Salary_02!$I85</f>
        <v>225.2324838528</v>
      </c>
      <c r="G85" s="78" t="n">
        <f aca="true">IF(AND($B85&gt;Input!$G$45,$B85&lt;Input!$G$25),PMT(Input!$G$37/(100*12),(OFFSET($A$4,MATCH(Input!$G$25,$B$4:$B$1004,1),0,1,1)-OFFSET($A$4,MATCH(Input!$G$45,$B$4:$B$620,1),0,1,1)),$J$4,-1*Input!$G$38,1),0)</f>
        <v>0</v>
      </c>
      <c r="H85" s="78" t="n">
        <f aca="false">IF($B85&lt;Input!$G$25,(($H84+$E85+$F85+$G85)*(1+Input!$G$37/(100*12))),0)</f>
        <v>82829.2984064038</v>
      </c>
    </row>
    <row r="86" customFormat="false" ht="12.8" hidden="false" customHeight="false" outlineLevel="0" collapsed="false">
      <c r="A86" s="76" t="n">
        <v>82</v>
      </c>
      <c r="B86" s="77" t="n">
        <f aca="false">EOMONTH(Input!$C$7,A86)</f>
        <v>45412</v>
      </c>
      <c r="C86" s="76" t="n">
        <f aca="false">DATEDIF(Input!$G$23,$B86,"Y")</f>
        <v>46</v>
      </c>
      <c r="E86" s="78" t="n">
        <f aca="false">Salary_02!$E86*(Input!$G$36/100)</f>
        <v>225.2324838528</v>
      </c>
      <c r="F86" s="78" t="n">
        <f aca="false">-1*Salary_02!$I86</f>
        <v>225.2324838528</v>
      </c>
      <c r="G86" s="78" t="n">
        <f aca="true">IF(AND($B86&gt;Input!$G$45,$B86&lt;Input!$G$25),PMT(Input!$G$37/(100*12),(OFFSET($A$4,MATCH(Input!$G$25,$B$4:$B$1004,1),0,1,1)-OFFSET($A$4,MATCH(Input!$G$45,$B$4:$B$620,1),0,1,1)),$J$4,-1*Input!$G$38,1),0)</f>
        <v>0</v>
      </c>
      <c r="H86" s="78" t="n">
        <f aca="false">IF($B86&lt;Input!$G$25,(($H85+$E86+$F86+$G86)*(1+Input!$G$37/(100*12))),0)</f>
        <v>83626.7623881682</v>
      </c>
    </row>
    <row r="87" customFormat="false" ht="12.8" hidden="false" customHeight="false" outlineLevel="0" collapsed="false">
      <c r="A87" s="76" t="n">
        <v>83</v>
      </c>
      <c r="B87" s="77" t="n">
        <f aca="false">EOMONTH(Input!$C$7,A87)</f>
        <v>45443</v>
      </c>
      <c r="C87" s="76" t="n">
        <f aca="false">DATEDIF(Input!$G$23,$B87,"Y")</f>
        <v>47</v>
      </c>
      <c r="E87" s="78" t="n">
        <f aca="false">Salary_02!$E87*(Input!$G$36/100)</f>
        <v>225.2324838528</v>
      </c>
      <c r="F87" s="78" t="n">
        <f aca="false">-1*Salary_02!$I87</f>
        <v>225.2324838528</v>
      </c>
      <c r="G87" s="78" t="n">
        <f aca="true">IF(AND($B87&gt;Input!$G$45,$B87&lt;Input!$G$25),PMT(Input!$G$37/(100*12),(OFFSET($A$4,MATCH(Input!$G$25,$B$4:$B$1004,1),0,1,1)-OFFSET($A$4,MATCH(Input!$G$45,$B$4:$B$620,1),0,1,1)),$J$4,-1*Input!$G$38,1),0)</f>
        <v>0</v>
      </c>
      <c r="H87" s="78" t="n">
        <f aca="false">IF($B87&lt;Input!$G$25,(($H86+$E87+$F87+$G87)*(1+Input!$G$37/(100*12))),0)</f>
        <v>84427.5491365232</v>
      </c>
    </row>
    <row r="88" customFormat="false" ht="12.8" hidden="false" customHeight="false" outlineLevel="0" collapsed="false">
      <c r="A88" s="76" t="n">
        <v>84</v>
      </c>
      <c r="B88" s="77" t="n">
        <f aca="false">EOMONTH(Input!$C$7,A88)</f>
        <v>45473</v>
      </c>
      <c r="C88" s="76" t="n">
        <f aca="false">DATEDIF(Input!$G$23,$B88,"Y")</f>
        <v>47</v>
      </c>
      <c r="E88" s="78" t="n">
        <f aca="false">Salary_02!$E88*(Input!$G$36/100)</f>
        <v>229.737133529856</v>
      </c>
      <c r="F88" s="78" t="n">
        <f aca="false">-1*Salary_02!$I88</f>
        <v>229.737133529856</v>
      </c>
      <c r="G88" s="78" t="n">
        <f aca="true">IF(AND($B88&gt;Input!$G$45,$B88&lt;Input!$G$25),PMT(Input!$G$37/(100*12),(OFFSET($A$4,MATCH(Input!$G$25,$B$4:$B$1004,1),0,1,1)-OFFSET($A$4,MATCH(Input!$G$45,$B$4:$B$620,1),0,1,1)),$J$4,-1*Input!$G$38,1),0)</f>
        <v>0</v>
      </c>
      <c r="H88" s="78" t="n">
        <f aca="false">IF($B88&lt;Input!$G$25,(($H87+$E88+$F88+$G88)*(1+Input!$G$37/(100*12))),0)</f>
        <v>85240.7193344312</v>
      </c>
    </row>
    <row r="89" customFormat="false" ht="12.8" hidden="false" customHeight="false" outlineLevel="0" collapsed="false">
      <c r="A89" s="76" t="n">
        <v>85</v>
      </c>
      <c r="B89" s="77" t="n">
        <f aca="false">EOMONTH(Input!$C$7,A89)</f>
        <v>45504</v>
      </c>
      <c r="C89" s="76" t="n">
        <f aca="false">DATEDIF(Input!$G$23,$B89,"Y")</f>
        <v>47</v>
      </c>
      <c r="E89" s="78" t="n">
        <f aca="false">Salary_02!$E89*(Input!$G$36/100)</f>
        <v>229.737133529856</v>
      </c>
      <c r="F89" s="78" t="n">
        <f aca="false">-1*Salary_02!$I89</f>
        <v>229.737133529856</v>
      </c>
      <c r="G89" s="78" t="n">
        <f aca="true">IF(AND($B89&gt;Input!$G$45,$B89&lt;Input!$G$25),PMT(Input!$G$37/(100*12),(OFFSET($A$4,MATCH(Input!$G$25,$B$4:$B$1004,1),0,1,1)-OFFSET($A$4,MATCH(Input!$G$45,$B$4:$B$620,1),0,1,1)),$J$4,-1*Input!$G$38,1),0)</f>
        <v>0</v>
      </c>
      <c r="H89" s="78" t="n">
        <f aca="false">IF($B89&lt;Input!$G$25,(($H88+$E89+$F89+$G89)*(1+Input!$G$37/(100*12))),0)</f>
        <v>86057.2777414971</v>
      </c>
    </row>
    <row r="90" customFormat="false" ht="12.8" hidden="false" customHeight="false" outlineLevel="0" collapsed="false">
      <c r="A90" s="76" t="n">
        <v>86</v>
      </c>
      <c r="B90" s="77" t="n">
        <f aca="false">EOMONTH(Input!$C$7,A90)</f>
        <v>45535</v>
      </c>
      <c r="C90" s="76" t="n">
        <f aca="false">DATEDIF(Input!$G$23,$B90,"Y")</f>
        <v>47</v>
      </c>
      <c r="E90" s="78" t="n">
        <f aca="false">Salary_02!$E90*(Input!$G$36/100)</f>
        <v>229.737133529856</v>
      </c>
      <c r="F90" s="78" t="n">
        <f aca="false">-1*Salary_02!$I90</f>
        <v>229.737133529856</v>
      </c>
      <c r="G90" s="78" t="n">
        <f aca="true">IF(AND($B90&gt;Input!$G$45,$B90&lt;Input!$G$25),PMT(Input!$G$37/(100*12),(OFFSET($A$4,MATCH(Input!$G$25,$B$4:$B$1004,1),0,1,1)-OFFSET($A$4,MATCH(Input!$G$45,$B$4:$B$620,1),0,1,1)),$J$4,-1*Input!$G$38,1),0)</f>
        <v>0</v>
      </c>
      <c r="H90" s="78" t="n">
        <f aca="false">IF($B90&lt;Input!$G$25,(($H89+$E90+$F90+$G90)*(1+Input!$G$37/(100*12))),0)</f>
        <v>86877.2384752591</v>
      </c>
    </row>
    <row r="91" customFormat="false" ht="12.8" hidden="false" customHeight="false" outlineLevel="0" collapsed="false">
      <c r="A91" s="76" t="n">
        <v>87</v>
      </c>
      <c r="B91" s="77" t="n">
        <f aca="false">EOMONTH(Input!$C$7,A91)</f>
        <v>45565</v>
      </c>
      <c r="C91" s="76" t="n">
        <f aca="false">DATEDIF(Input!$G$23,$B91,"Y")</f>
        <v>47</v>
      </c>
      <c r="E91" s="78" t="n">
        <f aca="false">Salary_02!$E91*(Input!$G$36/100)</f>
        <v>229.737133529856</v>
      </c>
      <c r="F91" s="78" t="n">
        <f aca="false">-1*Salary_02!$I91</f>
        <v>229.737133529856</v>
      </c>
      <c r="G91" s="78" t="n">
        <f aca="true">IF(AND($B91&gt;Input!$G$45,$B91&lt;Input!$G$25),PMT(Input!$G$37/(100*12),(OFFSET($A$4,MATCH(Input!$G$25,$B$4:$B$1004,1),0,1,1)-OFFSET($A$4,MATCH(Input!$G$45,$B$4:$B$620,1),0,1,1)),$J$4,-1*Input!$G$38,1),0)</f>
        <v>0</v>
      </c>
      <c r="H91" s="78" t="n">
        <f aca="false">IF($B91&lt;Input!$G$25,(($H90+$E91+$F91+$G91)*(1+Input!$G$37/(100*12))),0)</f>
        <v>87700.6157120785</v>
      </c>
    </row>
    <row r="92" customFormat="false" ht="12.8" hidden="false" customHeight="false" outlineLevel="0" collapsed="false">
      <c r="A92" s="76" t="n">
        <v>88</v>
      </c>
      <c r="B92" s="77" t="n">
        <f aca="false">EOMONTH(Input!$C$7,A92)</f>
        <v>45596</v>
      </c>
      <c r="C92" s="76" t="n">
        <f aca="false">DATEDIF(Input!$G$23,$B92,"Y")</f>
        <v>47</v>
      </c>
      <c r="E92" s="78" t="n">
        <f aca="false">Salary_02!$E92*(Input!$G$36/100)</f>
        <v>229.737133529856</v>
      </c>
      <c r="F92" s="78" t="n">
        <f aca="false">-1*Salary_02!$I92</f>
        <v>229.737133529856</v>
      </c>
      <c r="G92" s="78" t="n">
        <f aca="true">IF(AND($B92&gt;Input!$G$45,$B92&lt;Input!$G$25),PMT(Input!$G$37/(100*12),(OFFSET($A$4,MATCH(Input!$G$25,$B$4:$B$1004,1),0,1,1)-OFFSET($A$4,MATCH(Input!$G$45,$B$4:$B$620,1),0,1,1)),$J$4,-1*Input!$G$38,1),0)</f>
        <v>0</v>
      </c>
      <c r="H92" s="78" t="n">
        <f aca="false">IF($B92&lt;Input!$G$25,(($H91+$E92+$F92+$G92)*(1+Input!$G$37/(100*12))),0)</f>
        <v>88527.4236873846</v>
      </c>
    </row>
    <row r="93" customFormat="false" ht="12.8" hidden="false" customHeight="false" outlineLevel="0" collapsed="false">
      <c r="A93" s="76" t="n">
        <v>89</v>
      </c>
      <c r="B93" s="77" t="n">
        <f aca="false">EOMONTH(Input!$C$7,A93)</f>
        <v>45626</v>
      </c>
      <c r="C93" s="76" t="n">
        <f aca="false">DATEDIF(Input!$G$23,$B93,"Y")</f>
        <v>47</v>
      </c>
      <c r="E93" s="78" t="n">
        <f aca="false">Salary_02!$E93*(Input!$G$36/100)</f>
        <v>229.737133529856</v>
      </c>
      <c r="F93" s="78" t="n">
        <f aca="false">-1*Salary_02!$I93</f>
        <v>229.737133529856</v>
      </c>
      <c r="G93" s="78" t="n">
        <f aca="true">IF(AND($B93&gt;Input!$G$45,$B93&lt;Input!$G$25),PMT(Input!$G$37/(100*12),(OFFSET($A$4,MATCH(Input!$G$25,$B$4:$B$1004,1),0,1,1)-OFFSET($A$4,MATCH(Input!$G$45,$B$4:$B$620,1),0,1,1)),$J$4,-1*Input!$G$38,1),0)</f>
        <v>0</v>
      </c>
      <c r="H93" s="78" t="n">
        <f aca="false">IF($B93&lt;Input!$G$25,(($H92+$E93+$F93+$G93)*(1+Input!$G$37/(100*12))),0)</f>
        <v>89357.6766959212</v>
      </c>
    </row>
    <row r="94" customFormat="false" ht="12.8" hidden="false" customHeight="false" outlineLevel="0" collapsed="false">
      <c r="A94" s="76" t="n">
        <v>90</v>
      </c>
      <c r="B94" s="77" t="n">
        <f aca="false">EOMONTH(Input!$C$7,A94)</f>
        <v>45657</v>
      </c>
      <c r="C94" s="76" t="n">
        <f aca="false">DATEDIF(Input!$G$23,$B94,"Y")</f>
        <v>47</v>
      </c>
      <c r="E94" s="78" t="n">
        <f aca="false">Salary_02!$E94*(Input!$G$36/100)</f>
        <v>229.737133529856</v>
      </c>
      <c r="F94" s="78" t="n">
        <f aca="false">-1*Salary_02!$I94</f>
        <v>229.737133529856</v>
      </c>
      <c r="G94" s="78" t="n">
        <f aca="true">IF(AND($B94&gt;Input!$G$45,$B94&lt;Input!$G$25),PMT(Input!$G$37/(100*12),(OFFSET($A$4,MATCH(Input!$G$25,$B$4:$B$1004,1),0,1,1)-OFFSET($A$4,MATCH(Input!$G$45,$B$4:$B$620,1),0,1,1)),$J$4,-1*Input!$G$38,1),0)</f>
        <v>0</v>
      </c>
      <c r="H94" s="78" t="n">
        <f aca="false">IF($B94&lt;Input!$G$25,(($H93+$E94+$F94+$G94)*(1+Input!$G$37/(100*12))),0)</f>
        <v>90191.3890919933</v>
      </c>
    </row>
    <row r="95" customFormat="false" ht="12.8" hidden="false" customHeight="false" outlineLevel="0" collapsed="false">
      <c r="A95" s="76" t="n">
        <v>91</v>
      </c>
      <c r="B95" s="77" t="n">
        <f aca="false">EOMONTH(Input!$C$7,A95)</f>
        <v>45688</v>
      </c>
      <c r="C95" s="76" t="n">
        <f aca="false">DATEDIF(Input!$G$23,$B95,"Y")</f>
        <v>47</v>
      </c>
      <c r="E95" s="78" t="n">
        <f aca="false">Salary_02!$E95*(Input!$G$36/100)</f>
        <v>229.737133529856</v>
      </c>
      <c r="F95" s="78" t="n">
        <f aca="false">-1*Salary_02!$I95</f>
        <v>229.737133529856</v>
      </c>
      <c r="G95" s="78" t="n">
        <f aca="true">IF(AND($B95&gt;Input!$G$45,$B95&lt;Input!$G$25),PMT(Input!$G$37/(100*12),(OFFSET($A$4,MATCH(Input!$G$25,$B$4:$B$1004,1),0,1,1)-OFFSET($A$4,MATCH(Input!$G$45,$B$4:$B$620,1),0,1,1)),$J$4,-1*Input!$G$38,1),0)</f>
        <v>0</v>
      </c>
      <c r="H95" s="78" t="n">
        <f aca="false">IF($B95&lt;Input!$G$25,(($H94+$E95+$F95+$G95)*(1+Input!$G$37/(100*12))),0)</f>
        <v>91028.5752897157</v>
      </c>
    </row>
    <row r="96" customFormat="false" ht="12.8" hidden="false" customHeight="false" outlineLevel="0" collapsed="false">
      <c r="A96" s="76" t="n">
        <v>92</v>
      </c>
      <c r="B96" s="77" t="n">
        <f aca="false">EOMONTH(Input!$C$7,A96)</f>
        <v>45716</v>
      </c>
      <c r="C96" s="76" t="n">
        <f aca="false">DATEDIF(Input!$G$23,$B96,"Y")</f>
        <v>47</v>
      </c>
      <c r="E96" s="78" t="n">
        <f aca="false">Salary_02!$E96*(Input!$G$36/100)</f>
        <v>229.737133529856</v>
      </c>
      <c r="F96" s="78" t="n">
        <f aca="false">-1*Salary_02!$I96</f>
        <v>229.737133529856</v>
      </c>
      <c r="G96" s="78" t="n">
        <f aca="true">IF(AND($B96&gt;Input!$G$45,$B96&lt;Input!$G$25),PMT(Input!$G$37/(100*12),(OFFSET($A$4,MATCH(Input!$G$25,$B$4:$B$1004,1),0,1,1)-OFFSET($A$4,MATCH(Input!$G$45,$B$4:$B$620,1),0,1,1)),$J$4,-1*Input!$G$38,1),0)</f>
        <v>0</v>
      </c>
      <c r="H96" s="78" t="n">
        <f aca="false">IF($B96&lt;Input!$G$25,(($H95+$E96+$F96+$G96)*(1+Input!$G$37/(100*12))),0)</f>
        <v>91869.249763262</v>
      </c>
    </row>
    <row r="97" customFormat="false" ht="12.8" hidden="false" customHeight="false" outlineLevel="0" collapsed="false">
      <c r="A97" s="76" t="n">
        <v>93</v>
      </c>
      <c r="B97" s="77" t="n">
        <f aca="false">EOMONTH(Input!$C$7,A97)</f>
        <v>45747</v>
      </c>
      <c r="C97" s="76" t="n">
        <f aca="false">DATEDIF(Input!$G$23,$B97,"Y")</f>
        <v>47</v>
      </c>
      <c r="E97" s="78" t="n">
        <f aca="false">Salary_02!$E97*(Input!$G$36/100)</f>
        <v>229.737133529856</v>
      </c>
      <c r="F97" s="78" t="n">
        <f aca="false">-1*Salary_02!$I97</f>
        <v>229.737133529856</v>
      </c>
      <c r="G97" s="78" t="n">
        <f aca="true">IF(AND($B97&gt;Input!$G$45,$B97&lt;Input!$G$25),PMT(Input!$G$37/(100*12),(OFFSET($A$4,MATCH(Input!$G$25,$B$4:$B$1004,1),0,1,1)-OFFSET($A$4,MATCH(Input!$G$45,$B$4:$B$620,1),0,1,1)),$J$4,-1*Input!$G$38,1),0)</f>
        <v>0</v>
      </c>
      <c r="H97" s="78" t="n">
        <f aca="false">IF($B97&lt;Input!$G$25,(($H96+$E97+$F97+$G97)*(1+Input!$G$37/(100*12))),0)</f>
        <v>92713.4270471147</v>
      </c>
    </row>
    <row r="98" customFormat="false" ht="12.8" hidden="false" customHeight="false" outlineLevel="0" collapsed="false">
      <c r="A98" s="76" t="n">
        <v>94</v>
      </c>
      <c r="B98" s="77" t="n">
        <f aca="false">EOMONTH(Input!$C$7,A98)</f>
        <v>45777</v>
      </c>
      <c r="C98" s="76" t="n">
        <f aca="false">DATEDIF(Input!$G$23,$B98,"Y")</f>
        <v>47</v>
      </c>
      <c r="E98" s="78" t="n">
        <f aca="false">Salary_02!$E98*(Input!$G$36/100)</f>
        <v>229.737133529856</v>
      </c>
      <c r="F98" s="78" t="n">
        <f aca="false">-1*Salary_02!$I98</f>
        <v>229.737133529856</v>
      </c>
      <c r="G98" s="78" t="n">
        <f aca="true">IF(AND($B98&gt;Input!$G$45,$B98&lt;Input!$G$25),PMT(Input!$G$37/(100*12),(OFFSET($A$4,MATCH(Input!$G$25,$B$4:$B$1004,1),0,1,1)-OFFSET($A$4,MATCH(Input!$G$45,$B$4:$B$620,1),0,1,1)),$J$4,-1*Input!$G$38,1),0)</f>
        <v>0</v>
      </c>
      <c r="H98" s="78" t="n">
        <f aca="false">IF($B98&lt;Input!$G$25,(($H97+$E98+$F98+$G98)*(1+Input!$G$37/(100*12))),0)</f>
        <v>93561.1217363168</v>
      </c>
    </row>
    <row r="99" customFormat="false" ht="12.8" hidden="false" customHeight="false" outlineLevel="0" collapsed="false">
      <c r="A99" s="76" t="n">
        <v>95</v>
      </c>
      <c r="B99" s="77" t="n">
        <f aca="false">EOMONTH(Input!$C$7,A99)</f>
        <v>45808</v>
      </c>
      <c r="C99" s="76" t="n">
        <f aca="false">DATEDIF(Input!$G$23,$B99,"Y")</f>
        <v>48</v>
      </c>
      <c r="E99" s="78" t="n">
        <f aca="false">Salary_02!$E99*(Input!$G$36/100)</f>
        <v>229.737133529856</v>
      </c>
      <c r="F99" s="78" t="n">
        <f aca="false">-1*Salary_02!$I99</f>
        <v>229.737133529856</v>
      </c>
      <c r="G99" s="78" t="n">
        <f aca="true">IF(AND($B99&gt;Input!$G$45,$B99&lt;Input!$G$25),PMT(Input!$G$37/(100*12),(OFFSET($A$4,MATCH(Input!$G$25,$B$4:$B$1004,1),0,1,1)-OFFSET($A$4,MATCH(Input!$G$45,$B$4:$B$620,1),0,1,1)),$J$4,-1*Input!$G$38,1),0)</f>
        <v>0</v>
      </c>
      <c r="H99" s="78" t="n">
        <f aca="false">IF($B99&lt;Input!$G$25,(($H98+$E99+$F99+$G99)*(1+Input!$G$37/(100*12))),0)</f>
        <v>94412.3484867239</v>
      </c>
    </row>
    <row r="100" customFormat="false" ht="12.8" hidden="false" customHeight="false" outlineLevel="0" collapsed="false">
      <c r="A100" s="76" t="n">
        <v>96</v>
      </c>
      <c r="B100" s="77" t="n">
        <f aca="false">EOMONTH(Input!$C$7,A100)</f>
        <v>45838</v>
      </c>
      <c r="C100" s="76" t="n">
        <f aca="false">DATEDIF(Input!$G$23,$B100,"Y")</f>
        <v>48</v>
      </c>
      <c r="E100" s="78" t="n">
        <f aca="false">Salary_02!$E100*(Input!$G$36/100)</f>
        <v>234.331876200453</v>
      </c>
      <c r="F100" s="78" t="n">
        <f aca="false">-1*Salary_02!$I100</f>
        <v>234.331876200453</v>
      </c>
      <c r="G100" s="78" t="n">
        <f aca="true">IF(AND($B100&gt;Input!$G$45,$B100&lt;Input!$G$25),PMT(Input!$G$37/(100*12),(OFFSET($A$4,MATCH(Input!$G$25,$B$4:$B$1004,1),0,1,1)-OFFSET($A$4,MATCH(Input!$G$45,$B$4:$B$620,1),0,1,1)),$J$4,-1*Input!$G$38,1),0)</f>
        <v>0</v>
      </c>
      <c r="H100" s="78" t="n">
        <f aca="false">IF($B100&lt;Input!$G$25,(($H99+$E100+$F100+$G100)*(1+Input!$G$37/(100*12))),0)</f>
        <v>95276.3497901211</v>
      </c>
    </row>
    <row r="101" customFormat="false" ht="12.8" hidden="false" customHeight="false" outlineLevel="0" collapsed="false">
      <c r="A101" s="76" t="n">
        <v>97</v>
      </c>
      <c r="B101" s="77" t="n">
        <f aca="false">EOMONTH(Input!$C$7,A101)</f>
        <v>45869</v>
      </c>
      <c r="C101" s="76" t="n">
        <f aca="false">DATEDIF(Input!$G$23,$B101,"Y")</f>
        <v>48</v>
      </c>
      <c r="E101" s="78" t="n">
        <f aca="false">Salary_02!$E101*(Input!$G$36/100)</f>
        <v>234.331876200453</v>
      </c>
      <c r="F101" s="78" t="n">
        <f aca="false">-1*Salary_02!$I101</f>
        <v>234.331876200453</v>
      </c>
      <c r="G101" s="78" t="n">
        <f aca="true">IF(AND($B101&gt;Input!$G$45,$B101&lt;Input!$G$25),PMT(Input!$G$37/(100*12),(OFFSET($A$4,MATCH(Input!$G$25,$B$4:$B$1004,1),0,1,1)-OFFSET($A$4,MATCH(Input!$G$45,$B$4:$B$620,1),0,1,1)),$J$4,-1*Input!$G$38,1),0)</f>
        <v>0</v>
      </c>
      <c r="H101" s="78" t="n">
        <f aca="false">IF($B101&lt;Input!$G$25,(($H100+$E101+$F101+$G101)*(1+Input!$G$37/(100*12))),0)</f>
        <v>96143.9510989492</v>
      </c>
    </row>
    <row r="102" customFormat="false" ht="12.8" hidden="false" customHeight="false" outlineLevel="0" collapsed="false">
      <c r="A102" s="76" t="n">
        <v>98</v>
      </c>
      <c r="B102" s="77" t="n">
        <f aca="false">EOMONTH(Input!$C$7,A102)</f>
        <v>45900</v>
      </c>
      <c r="C102" s="76" t="n">
        <f aca="false">DATEDIF(Input!$G$23,$B102,"Y")</f>
        <v>48</v>
      </c>
      <c r="E102" s="78" t="n">
        <f aca="false">Salary_02!$E102*(Input!$G$36/100)</f>
        <v>234.331876200453</v>
      </c>
      <c r="F102" s="78" t="n">
        <f aca="false">-1*Salary_02!$I102</f>
        <v>234.331876200453</v>
      </c>
      <c r="G102" s="78" t="n">
        <f aca="true">IF(AND($B102&gt;Input!$G$45,$B102&lt;Input!$G$25),PMT(Input!$G$37/(100*12),(OFFSET($A$4,MATCH(Input!$G$25,$B$4:$B$1004,1),0,1,1)-OFFSET($A$4,MATCH(Input!$G$45,$B$4:$B$620,1),0,1,1)),$J$4,-1*Input!$G$38,1),0)</f>
        <v>0</v>
      </c>
      <c r="H102" s="78" t="n">
        <f aca="false">IF($B102&lt;Input!$G$25,(($H101+$E102+$F102+$G102)*(1+Input!$G$37/(100*12))),0)</f>
        <v>97015.1674132307</v>
      </c>
    </row>
    <row r="103" customFormat="false" ht="12.8" hidden="false" customHeight="false" outlineLevel="0" collapsed="false">
      <c r="A103" s="76" t="n">
        <v>99</v>
      </c>
      <c r="B103" s="77" t="n">
        <f aca="false">EOMONTH(Input!$C$7,A103)</f>
        <v>45930</v>
      </c>
      <c r="C103" s="76" t="n">
        <f aca="false">DATEDIF(Input!$G$23,$B103,"Y")</f>
        <v>48</v>
      </c>
      <c r="E103" s="78" t="n">
        <f aca="false">Salary_02!$E103*(Input!$G$36/100)</f>
        <v>234.331876200453</v>
      </c>
      <c r="F103" s="78" t="n">
        <f aca="false">-1*Salary_02!$I103</f>
        <v>234.331876200453</v>
      </c>
      <c r="G103" s="78" t="n">
        <f aca="true">IF(AND($B103&gt;Input!$G$45,$B103&lt;Input!$G$25),PMT(Input!$G$37/(100*12),(OFFSET($A$4,MATCH(Input!$G$25,$B$4:$B$1004,1),0,1,1)-OFFSET($A$4,MATCH(Input!$G$45,$B$4:$B$620,1),0,1,1)),$J$4,-1*Input!$G$38,1),0)</f>
        <v>0</v>
      </c>
      <c r="H103" s="78" t="n">
        <f aca="false">IF($B103&lt;Input!$G$25,(($H102+$E103+$F103+$G103)*(1+Input!$G$37/(100*12))),0)</f>
        <v>97890.0137954884</v>
      </c>
    </row>
    <row r="104" customFormat="false" ht="12.8" hidden="false" customHeight="false" outlineLevel="0" collapsed="false">
      <c r="A104" s="76" t="n">
        <v>100</v>
      </c>
      <c r="B104" s="77" t="n">
        <f aca="false">EOMONTH(Input!$C$7,A104)</f>
        <v>45961</v>
      </c>
      <c r="C104" s="76" t="n">
        <f aca="false">DATEDIF(Input!$G$23,$B104,"Y")</f>
        <v>48</v>
      </c>
      <c r="E104" s="78" t="n">
        <f aca="false">Salary_02!$E104*(Input!$G$36/100)</f>
        <v>234.331876200453</v>
      </c>
      <c r="F104" s="78" t="n">
        <f aca="false">-1*Salary_02!$I104</f>
        <v>234.331876200453</v>
      </c>
      <c r="G104" s="78" t="n">
        <f aca="true">IF(AND($B104&gt;Input!$G$45,$B104&lt;Input!$G$25),PMT(Input!$G$37/(100*12),(OFFSET($A$4,MATCH(Input!$G$25,$B$4:$B$1004,1),0,1,1)-OFFSET($A$4,MATCH(Input!$G$45,$B$4:$B$620,1),0,1,1)),$J$4,-1*Input!$G$38,1),0)</f>
        <v>0</v>
      </c>
      <c r="H104" s="78" t="n">
        <f aca="false">IF($B104&lt;Input!$G$25,(($H103+$E104+$F104+$G104)*(1+Input!$G$37/(100*12))),0)</f>
        <v>98768.5053710055</v>
      </c>
    </row>
    <row r="105" customFormat="false" ht="12.8" hidden="false" customHeight="false" outlineLevel="0" collapsed="false">
      <c r="A105" s="76" t="n">
        <v>101</v>
      </c>
      <c r="B105" s="77" t="n">
        <f aca="false">EOMONTH(Input!$C$7,A105)</f>
        <v>45991</v>
      </c>
      <c r="C105" s="76" t="n">
        <f aca="false">DATEDIF(Input!$G$23,$B105,"Y")</f>
        <v>48</v>
      </c>
      <c r="E105" s="78" t="n">
        <f aca="false">Salary_02!$E105*(Input!$G$36/100)</f>
        <v>234.331876200453</v>
      </c>
      <c r="F105" s="78" t="n">
        <f aca="false">-1*Salary_02!$I105</f>
        <v>234.331876200453</v>
      </c>
      <c r="G105" s="78" t="n">
        <f aca="true">IF(AND($B105&gt;Input!$G$45,$B105&lt;Input!$G$25),PMT(Input!$G$37/(100*12),(OFFSET($A$4,MATCH(Input!$G$25,$B$4:$B$1004,1),0,1,1)-OFFSET($A$4,MATCH(Input!$G$45,$B$4:$B$620,1),0,1,1)),$J$4,-1*Input!$G$38,1),0)</f>
        <v>0</v>
      </c>
      <c r="H105" s="78" t="n">
        <f aca="false">IF($B105&lt;Input!$G$25,(($H104+$E105+$F105+$G105)*(1+Input!$G$37/(100*12))),0)</f>
        <v>99650.6573280873</v>
      </c>
    </row>
    <row r="106" customFormat="false" ht="12.8" hidden="false" customHeight="false" outlineLevel="0" collapsed="false">
      <c r="A106" s="76" t="n">
        <v>102</v>
      </c>
      <c r="B106" s="77" t="n">
        <f aca="false">EOMONTH(Input!$C$7,A106)</f>
        <v>46022</v>
      </c>
      <c r="C106" s="76" t="n">
        <f aca="false">DATEDIF(Input!$G$23,$B106,"Y")</f>
        <v>48</v>
      </c>
      <c r="E106" s="78" t="n">
        <f aca="false">Salary_02!$E106*(Input!$G$36/100)</f>
        <v>234.331876200453</v>
      </c>
      <c r="F106" s="78" t="n">
        <f aca="false">-1*Salary_02!$I106</f>
        <v>234.331876200453</v>
      </c>
      <c r="G106" s="78" t="n">
        <f aca="true">IF(AND($B106&gt;Input!$G$45,$B106&lt;Input!$G$25),PMT(Input!$G$37/(100*12),(OFFSET($A$4,MATCH(Input!$G$25,$B$4:$B$1004,1),0,1,1)-OFFSET($A$4,MATCH(Input!$G$45,$B$4:$B$620,1),0,1,1)),$J$4,-1*Input!$G$38,1),0)</f>
        <v>0</v>
      </c>
      <c r="H106" s="78" t="n">
        <f aca="false">IF($B106&lt;Input!$G$25,(($H105+$E106+$F106+$G106)*(1+Input!$G$37/(100*12))),0)</f>
        <v>100536.484918324</v>
      </c>
    </row>
    <row r="107" customFormat="false" ht="12.8" hidden="false" customHeight="false" outlineLevel="0" collapsed="false">
      <c r="A107" s="76" t="n">
        <v>103</v>
      </c>
      <c r="B107" s="77" t="n">
        <f aca="false">EOMONTH(Input!$C$7,A107)</f>
        <v>46053</v>
      </c>
      <c r="C107" s="76" t="n">
        <f aca="false">DATEDIF(Input!$G$23,$B107,"Y")</f>
        <v>48</v>
      </c>
      <c r="E107" s="78" t="n">
        <f aca="false">Salary_02!$E107*(Input!$G$36/100)</f>
        <v>234.331876200453</v>
      </c>
      <c r="F107" s="78" t="n">
        <f aca="false">-1*Salary_02!$I107</f>
        <v>234.331876200453</v>
      </c>
      <c r="G107" s="78" t="n">
        <f aca="true">IF(AND($B107&gt;Input!$G$45,$B107&lt;Input!$G$25),PMT(Input!$G$37/(100*12),(OFFSET($A$4,MATCH(Input!$G$25,$B$4:$B$1004,1),0,1,1)-OFFSET($A$4,MATCH(Input!$G$45,$B$4:$B$620,1),0,1,1)),$J$4,-1*Input!$G$38,1),0)</f>
        <v>0</v>
      </c>
      <c r="H107" s="78" t="n">
        <f aca="false">IF($B107&lt;Input!$G$25,(($H106+$E107+$F107+$G107)*(1+Input!$G$37/(100*12))),0)</f>
        <v>101426.003456852</v>
      </c>
    </row>
    <row r="108" customFormat="false" ht="12.8" hidden="false" customHeight="false" outlineLevel="0" collapsed="false">
      <c r="A108" s="76" t="n">
        <v>104</v>
      </c>
      <c r="B108" s="77" t="n">
        <f aca="false">EOMONTH(Input!$C$7,A108)</f>
        <v>46081</v>
      </c>
      <c r="C108" s="76" t="n">
        <f aca="false">DATEDIF(Input!$G$23,$B108,"Y")</f>
        <v>48</v>
      </c>
      <c r="E108" s="78" t="n">
        <f aca="false">Salary_02!$E108*(Input!$G$36/100)</f>
        <v>234.331876200453</v>
      </c>
      <c r="F108" s="78" t="n">
        <f aca="false">-1*Salary_02!$I108</f>
        <v>234.331876200453</v>
      </c>
      <c r="G108" s="78" t="n">
        <f aca="true">IF(AND($B108&gt;Input!$G$45,$B108&lt;Input!$G$25),PMT(Input!$G$37/(100*12),(OFFSET($A$4,MATCH(Input!$G$25,$B$4:$B$1004,1),0,1,1)-OFFSET($A$4,MATCH(Input!$G$45,$B$4:$B$620,1),0,1,1)),$J$4,-1*Input!$G$38,1),0)</f>
        <v>0</v>
      </c>
      <c r="H108" s="78" t="n">
        <f aca="false">IF($B108&lt;Input!$G$25,(($H107+$E108+$F108+$G108)*(1+Input!$G$37/(100*12))),0)</f>
        <v>102319.228322625</v>
      </c>
    </row>
    <row r="109" customFormat="false" ht="12.8" hidden="false" customHeight="false" outlineLevel="0" collapsed="false">
      <c r="A109" s="76" t="n">
        <v>105</v>
      </c>
      <c r="B109" s="77" t="n">
        <f aca="false">EOMONTH(Input!$C$7,A109)</f>
        <v>46112</v>
      </c>
      <c r="C109" s="76" t="n">
        <f aca="false">DATEDIF(Input!$G$23,$B109,"Y")</f>
        <v>48</v>
      </c>
      <c r="E109" s="78" t="n">
        <f aca="false">Salary_02!$E109*(Input!$G$36/100)</f>
        <v>234.331876200453</v>
      </c>
      <c r="F109" s="78" t="n">
        <f aca="false">-1*Salary_02!$I109</f>
        <v>234.331876200453</v>
      </c>
      <c r="G109" s="78" t="n">
        <f aca="true">IF(AND($B109&gt;Input!$G$45,$B109&lt;Input!$G$25),PMT(Input!$G$37/(100*12),(OFFSET($A$4,MATCH(Input!$G$25,$B$4:$B$1004,1),0,1,1)-OFFSET($A$4,MATCH(Input!$G$45,$B$4:$B$620,1),0,1,1)),$J$4,-1*Input!$G$38,1),0)</f>
        <v>0</v>
      </c>
      <c r="H109" s="78" t="n">
        <f aca="false">IF($B109&lt;Input!$G$25,(($H108+$E109+$F109+$G109)*(1+Input!$G$37/(100*12))),0)</f>
        <v>103216.174958672</v>
      </c>
    </row>
    <row r="110" customFormat="false" ht="12.8" hidden="false" customHeight="false" outlineLevel="0" collapsed="false">
      <c r="A110" s="76" t="n">
        <v>106</v>
      </c>
      <c r="B110" s="77" t="n">
        <f aca="false">EOMONTH(Input!$C$7,A110)</f>
        <v>46142</v>
      </c>
      <c r="C110" s="76" t="n">
        <f aca="false">DATEDIF(Input!$G$23,$B110,"Y")</f>
        <v>48</v>
      </c>
      <c r="E110" s="78" t="n">
        <f aca="false">Salary_02!$E110*(Input!$G$36/100)</f>
        <v>234.331876200453</v>
      </c>
      <c r="F110" s="78" t="n">
        <f aca="false">-1*Salary_02!$I110</f>
        <v>234.331876200453</v>
      </c>
      <c r="G110" s="78" t="n">
        <f aca="true">IF(AND($B110&gt;Input!$G$45,$B110&lt;Input!$G$25),PMT(Input!$G$37/(100*12),(OFFSET($A$4,MATCH(Input!$G$25,$B$4:$B$1004,1),0,1,1)-OFFSET($A$4,MATCH(Input!$G$45,$B$4:$B$620,1),0,1,1)),$J$4,-1*Input!$G$38,1),0)</f>
        <v>0</v>
      </c>
      <c r="H110" s="78" t="n">
        <f aca="false">IF($B110&lt;Input!$G$25,(($H109+$E110+$F110+$G110)*(1+Input!$G$37/(100*12))),0)</f>
        <v>104116.858872369</v>
      </c>
    </row>
    <row r="111" customFormat="false" ht="12.8" hidden="false" customHeight="false" outlineLevel="0" collapsed="false">
      <c r="A111" s="76" t="n">
        <v>107</v>
      </c>
      <c r="B111" s="77" t="n">
        <f aca="false">EOMONTH(Input!$C$7,A111)</f>
        <v>46173</v>
      </c>
      <c r="C111" s="76" t="n">
        <f aca="false">DATEDIF(Input!$G$23,$B111,"Y")</f>
        <v>49</v>
      </c>
      <c r="E111" s="78" t="n">
        <f aca="false">Salary_02!$E111*(Input!$G$36/100)</f>
        <v>234.331876200453</v>
      </c>
      <c r="F111" s="78" t="n">
        <f aca="false">-1*Salary_02!$I111</f>
        <v>234.331876200453</v>
      </c>
      <c r="G111" s="78" t="n">
        <f aca="true">IF(AND($B111&gt;Input!$G$45,$B111&lt;Input!$G$25),PMT(Input!$G$37/(100*12),(OFFSET($A$4,MATCH(Input!$G$25,$B$4:$B$1004,1),0,1,1)-OFFSET($A$4,MATCH(Input!$G$45,$B$4:$B$620,1),0,1,1)),$J$4,-1*Input!$G$38,1),0)</f>
        <v>0</v>
      </c>
      <c r="H111" s="78" t="n">
        <f aca="false">IF($B111&lt;Input!$G$25,(($H110+$E111+$F111+$G111)*(1+Input!$G$37/(100*12))),0)</f>
        <v>105021.295635707</v>
      </c>
    </row>
    <row r="112" customFormat="false" ht="12.8" hidden="false" customHeight="false" outlineLevel="0" collapsed="false">
      <c r="A112" s="76" t="n">
        <v>108</v>
      </c>
      <c r="B112" s="77" t="n">
        <f aca="false">EOMONTH(Input!$C$7,A112)</f>
        <v>46203</v>
      </c>
      <c r="C112" s="76" t="n">
        <f aca="false">DATEDIF(Input!$G$23,$B112,"Y")</f>
        <v>49</v>
      </c>
      <c r="E112" s="78" t="n">
        <f aca="false">Salary_02!$E112*(Input!$G$36/100)</f>
        <v>239.018513724462</v>
      </c>
      <c r="F112" s="78" t="n">
        <f aca="false">-1*Salary_02!$I112</f>
        <v>239.018513724462</v>
      </c>
      <c r="G112" s="78" t="n">
        <f aca="true">IF(AND($B112&gt;Input!$G$45,$B112&lt;Input!$G$25),PMT(Input!$G$37/(100*12),(OFFSET($A$4,MATCH(Input!$G$25,$B$4:$B$1004,1),0,1,1)-OFFSET($A$4,MATCH(Input!$G$45,$B$4:$B$620,1),0,1,1)),$J$4,-1*Input!$G$38,1),0)</f>
        <v>0</v>
      </c>
      <c r="H112" s="78" t="n">
        <f aca="false">IF($B112&lt;Input!$G$25,(($H111+$E112+$F112+$G112)*(1+Input!$G$37/(100*12))),0)</f>
        <v>105938.913215919</v>
      </c>
    </row>
    <row r="113" customFormat="false" ht="12.8" hidden="false" customHeight="false" outlineLevel="0" collapsed="false">
      <c r="A113" s="76" t="n">
        <v>109</v>
      </c>
      <c r="B113" s="77" t="n">
        <f aca="false">EOMONTH(Input!$C$7,A113)</f>
        <v>46234</v>
      </c>
      <c r="C113" s="76" t="n">
        <f aca="false">DATEDIF(Input!$G$23,$B113,"Y")</f>
        <v>49</v>
      </c>
      <c r="E113" s="78" t="n">
        <f aca="false">Salary_02!$E113*(Input!$G$36/100)</f>
        <v>239.018513724462</v>
      </c>
      <c r="F113" s="78" t="n">
        <f aca="false">-1*Salary_02!$I113</f>
        <v>239.018513724462</v>
      </c>
      <c r="G113" s="78" t="n">
        <f aca="true">IF(AND($B113&gt;Input!$G$45,$B113&lt;Input!$G$25),PMT(Input!$G$37/(100*12),(OFFSET($A$4,MATCH(Input!$G$25,$B$4:$B$1004,1),0,1,1)-OFFSET($A$4,MATCH(Input!$G$45,$B$4:$B$620,1),0,1,1)),$J$4,-1*Input!$G$38,1),0)</f>
        <v>0</v>
      </c>
      <c r="H113" s="78" t="n">
        <f aca="false">IF($B113&lt;Input!$G$25,(($H112+$E113+$F113+$G113)*(1+Input!$G$37/(100*12))),0)</f>
        <v>106860.354202715</v>
      </c>
    </row>
    <row r="114" customFormat="false" ht="12.8" hidden="false" customHeight="false" outlineLevel="0" collapsed="false">
      <c r="A114" s="76" t="n">
        <v>110</v>
      </c>
      <c r="B114" s="77" t="n">
        <f aca="false">EOMONTH(Input!$C$7,A114)</f>
        <v>46265</v>
      </c>
      <c r="C114" s="76" t="n">
        <f aca="false">DATEDIF(Input!$G$23,$B114,"Y")</f>
        <v>49</v>
      </c>
      <c r="E114" s="78" t="n">
        <f aca="false">Salary_02!$E114*(Input!$G$36/100)</f>
        <v>239.018513724462</v>
      </c>
      <c r="F114" s="78" t="n">
        <f aca="false">-1*Salary_02!$I114</f>
        <v>239.018513724462</v>
      </c>
      <c r="G114" s="78" t="n">
        <f aca="true">IF(AND($B114&gt;Input!$G$45,$B114&lt;Input!$G$25),PMT(Input!$G$37/(100*12),(OFFSET($A$4,MATCH(Input!$G$25,$B$4:$B$1004,1),0,1,1)-OFFSET($A$4,MATCH(Input!$G$45,$B$4:$B$620,1),0,1,1)),$J$4,-1*Input!$G$38,1),0)</f>
        <v>0</v>
      </c>
      <c r="H114" s="78" t="n">
        <f aca="false">IF($B114&lt;Input!$G$25,(($H113+$E114+$F114+$G114)*(1+Input!$G$37/(100*12))),0)</f>
        <v>107785.634526956</v>
      </c>
    </row>
    <row r="115" customFormat="false" ht="12.8" hidden="false" customHeight="false" outlineLevel="0" collapsed="false">
      <c r="A115" s="76" t="n">
        <v>111</v>
      </c>
      <c r="B115" s="77" t="n">
        <f aca="false">EOMONTH(Input!$C$7,A115)</f>
        <v>46295</v>
      </c>
      <c r="C115" s="76" t="n">
        <f aca="false">DATEDIF(Input!$G$23,$B115,"Y")</f>
        <v>49</v>
      </c>
      <c r="E115" s="78" t="n">
        <f aca="false">Salary_02!$E115*(Input!$G$36/100)</f>
        <v>239.018513724462</v>
      </c>
      <c r="F115" s="78" t="n">
        <f aca="false">-1*Salary_02!$I115</f>
        <v>239.018513724462</v>
      </c>
      <c r="G115" s="78" t="n">
        <f aca="true">IF(AND($B115&gt;Input!$G$45,$B115&lt;Input!$G$25),PMT(Input!$G$37/(100*12),(OFFSET($A$4,MATCH(Input!$G$25,$B$4:$B$1004,1),0,1,1)-OFFSET($A$4,MATCH(Input!$G$45,$B$4:$B$620,1),0,1,1)),$J$4,-1*Input!$G$38,1),0)</f>
        <v>0</v>
      </c>
      <c r="H115" s="78" t="n">
        <f aca="false">IF($B115&lt;Input!$G$25,(($H114+$E115+$F115+$G115)*(1+Input!$G$37/(100*12))),0)</f>
        <v>108714.770185882</v>
      </c>
    </row>
    <row r="116" customFormat="false" ht="12.8" hidden="false" customHeight="false" outlineLevel="0" collapsed="false">
      <c r="A116" s="76" t="n">
        <v>112</v>
      </c>
      <c r="B116" s="77" t="n">
        <f aca="false">EOMONTH(Input!$C$7,A116)</f>
        <v>46326</v>
      </c>
      <c r="C116" s="76" t="n">
        <f aca="false">DATEDIF(Input!$G$23,$B116,"Y")</f>
        <v>49</v>
      </c>
      <c r="E116" s="78" t="n">
        <f aca="false">Salary_02!$E116*(Input!$G$36/100)</f>
        <v>239.018513724462</v>
      </c>
      <c r="F116" s="78" t="n">
        <f aca="false">-1*Salary_02!$I116</f>
        <v>239.018513724462</v>
      </c>
      <c r="G116" s="78" t="n">
        <f aca="true">IF(AND($B116&gt;Input!$G$45,$B116&lt;Input!$G$25),PMT(Input!$G$37/(100*12),(OFFSET($A$4,MATCH(Input!$G$25,$B$4:$B$1004,1),0,1,1)-OFFSET($A$4,MATCH(Input!$G$45,$B$4:$B$620,1),0,1,1)),$J$4,-1*Input!$G$38,1),0)</f>
        <v>0</v>
      </c>
      <c r="H116" s="78" t="n">
        <f aca="false">IF($B116&lt;Input!$G$25,(($H115+$E116+$F116+$G116)*(1+Input!$G$37/(100*12))),0)</f>
        <v>109647.777243386</v>
      </c>
    </row>
    <row r="117" customFormat="false" ht="12.8" hidden="false" customHeight="false" outlineLevel="0" collapsed="false">
      <c r="A117" s="76" t="n">
        <v>113</v>
      </c>
      <c r="B117" s="77" t="n">
        <f aca="false">EOMONTH(Input!$C$7,A117)</f>
        <v>46356</v>
      </c>
      <c r="C117" s="76" t="n">
        <f aca="false">DATEDIF(Input!$G$23,$B117,"Y")</f>
        <v>49</v>
      </c>
      <c r="E117" s="78" t="n">
        <f aca="false">Salary_02!$E117*(Input!$G$36/100)</f>
        <v>239.018513724462</v>
      </c>
      <c r="F117" s="78" t="n">
        <f aca="false">-1*Salary_02!$I117</f>
        <v>239.018513724462</v>
      </c>
      <c r="G117" s="78" t="n">
        <f aca="true">IF(AND($B117&gt;Input!$G$45,$B117&lt;Input!$G$25),PMT(Input!$G$37/(100*12),(OFFSET($A$4,MATCH(Input!$G$25,$B$4:$B$1004,1),0,1,1)-OFFSET($A$4,MATCH(Input!$G$45,$B$4:$B$620,1),0,1,1)),$J$4,-1*Input!$G$38,1),0)</f>
        <v>0</v>
      </c>
      <c r="H117" s="78" t="n">
        <f aca="false">IF($B117&lt;Input!$G$25,(($H116+$E117+$F117+$G117)*(1+Input!$G$37/(100*12))),0)</f>
        <v>110584.671830297</v>
      </c>
    </row>
    <row r="118" customFormat="false" ht="12.8" hidden="false" customHeight="false" outlineLevel="0" collapsed="false">
      <c r="A118" s="76" t="n">
        <v>114</v>
      </c>
      <c r="B118" s="77" t="n">
        <f aca="false">EOMONTH(Input!$C$7,A118)</f>
        <v>46387</v>
      </c>
      <c r="C118" s="76" t="n">
        <f aca="false">DATEDIF(Input!$G$23,$B118,"Y")</f>
        <v>49</v>
      </c>
      <c r="E118" s="78" t="n">
        <f aca="false">Salary_02!$E118*(Input!$G$36/100)</f>
        <v>239.018513724462</v>
      </c>
      <c r="F118" s="78" t="n">
        <f aca="false">-1*Salary_02!$I118</f>
        <v>239.018513724462</v>
      </c>
      <c r="G118" s="78" t="n">
        <f aca="true">IF(AND($B118&gt;Input!$G$45,$B118&lt;Input!$G$25),PMT(Input!$G$37/(100*12),(OFFSET($A$4,MATCH(Input!$G$25,$B$4:$B$1004,1),0,1,1)-OFFSET($A$4,MATCH(Input!$G$45,$B$4:$B$620,1),0,1,1)),$J$4,-1*Input!$G$38,1),0)</f>
        <v>0</v>
      </c>
      <c r="H118" s="78" t="n">
        <f aca="false">IF($B118&lt;Input!$G$25,(($H117+$E118+$F118+$G118)*(1+Input!$G$37/(100*12))),0)</f>
        <v>111525.470144653</v>
      </c>
    </row>
    <row r="119" customFormat="false" ht="12.8" hidden="false" customHeight="false" outlineLevel="0" collapsed="false">
      <c r="A119" s="76" t="n">
        <v>115</v>
      </c>
      <c r="B119" s="77" t="n">
        <f aca="false">EOMONTH(Input!$C$7,A119)</f>
        <v>46418</v>
      </c>
      <c r="C119" s="76" t="n">
        <f aca="false">DATEDIF(Input!$G$23,$B119,"Y")</f>
        <v>49</v>
      </c>
      <c r="E119" s="78" t="n">
        <f aca="false">Salary_02!$E119*(Input!$G$36/100)</f>
        <v>239.018513724462</v>
      </c>
      <c r="F119" s="78" t="n">
        <f aca="false">-1*Salary_02!$I119</f>
        <v>239.018513724462</v>
      </c>
      <c r="G119" s="78" t="n">
        <f aca="true">IF(AND($B119&gt;Input!$G$45,$B119&lt;Input!$G$25),PMT(Input!$G$37/(100*12),(OFFSET($A$4,MATCH(Input!$G$25,$B$4:$B$1004,1),0,1,1)-OFFSET($A$4,MATCH(Input!$G$45,$B$4:$B$620,1),0,1,1)),$J$4,-1*Input!$G$38,1),0)</f>
        <v>0</v>
      </c>
      <c r="H119" s="78" t="n">
        <f aca="false">IF($B119&lt;Input!$G$25,(($H118+$E119+$F119+$G119)*(1+Input!$G$37/(100*12))),0)</f>
        <v>112470.188451986</v>
      </c>
    </row>
    <row r="120" customFormat="false" ht="12.8" hidden="false" customHeight="false" outlineLevel="0" collapsed="false">
      <c r="A120" s="76" t="n">
        <v>116</v>
      </c>
      <c r="B120" s="77" t="n">
        <f aca="false">EOMONTH(Input!$C$7,A120)</f>
        <v>46446</v>
      </c>
      <c r="C120" s="76" t="n">
        <f aca="false">DATEDIF(Input!$G$23,$B120,"Y")</f>
        <v>49</v>
      </c>
      <c r="E120" s="78" t="n">
        <f aca="false">Salary_02!$E120*(Input!$G$36/100)</f>
        <v>239.018513724462</v>
      </c>
      <c r="F120" s="78" t="n">
        <f aca="false">-1*Salary_02!$I120</f>
        <v>239.018513724462</v>
      </c>
      <c r="G120" s="78" t="n">
        <f aca="true">IF(AND($B120&gt;Input!$G$45,$B120&lt;Input!$G$25),PMT(Input!$G$37/(100*12),(OFFSET($A$4,MATCH(Input!$G$25,$B$4:$B$1004,1),0,1,1)-OFFSET($A$4,MATCH(Input!$G$45,$B$4:$B$620,1),0,1,1)),$J$4,-1*Input!$G$38,1),0)</f>
        <v>0</v>
      </c>
      <c r="H120" s="78" t="n">
        <f aca="false">IF($B120&lt;Input!$G$25,(($H119+$E120+$F120+$G120)*(1+Input!$G$37/(100*12))),0)</f>
        <v>113418.843085599</v>
      </c>
    </row>
    <row r="121" customFormat="false" ht="12.8" hidden="false" customHeight="false" outlineLevel="0" collapsed="false">
      <c r="A121" s="76" t="n">
        <v>117</v>
      </c>
      <c r="B121" s="77" t="n">
        <f aca="false">EOMONTH(Input!$C$7,A121)</f>
        <v>46477</v>
      </c>
      <c r="C121" s="76" t="n">
        <f aca="false">DATEDIF(Input!$G$23,$B121,"Y")</f>
        <v>49</v>
      </c>
      <c r="E121" s="78" t="n">
        <f aca="false">Salary_02!$E121*(Input!$G$36/100)</f>
        <v>239.018513724462</v>
      </c>
      <c r="F121" s="78" t="n">
        <f aca="false">-1*Salary_02!$I121</f>
        <v>239.018513724462</v>
      </c>
      <c r="G121" s="78" t="n">
        <f aca="true">IF(AND($B121&gt;Input!$G$45,$B121&lt;Input!$G$25),PMT(Input!$G$37/(100*12),(OFFSET($A$4,MATCH(Input!$G$25,$B$4:$B$1004,1),0,1,1)-OFFSET($A$4,MATCH(Input!$G$45,$B$4:$B$620,1),0,1,1)),$J$4,-1*Input!$G$38,1),0)</f>
        <v>0</v>
      </c>
      <c r="H121" s="78" t="n">
        <f aca="false">IF($B121&lt;Input!$G$25,(($H120+$E121+$F121+$G121)*(1+Input!$G$37/(100*12))),0)</f>
        <v>114371.450446852</v>
      </c>
    </row>
    <row r="122" customFormat="false" ht="12.8" hidden="false" customHeight="false" outlineLevel="0" collapsed="false">
      <c r="A122" s="76" t="n">
        <v>118</v>
      </c>
      <c r="B122" s="77" t="n">
        <f aca="false">EOMONTH(Input!$C$7,A122)</f>
        <v>46507</v>
      </c>
      <c r="C122" s="76" t="n">
        <f aca="false">DATEDIF(Input!$G$23,$B122,"Y")</f>
        <v>49</v>
      </c>
      <c r="E122" s="78" t="n">
        <f aca="false">Salary_02!$E122*(Input!$G$36/100)</f>
        <v>239.018513724462</v>
      </c>
      <c r="F122" s="78" t="n">
        <f aca="false">-1*Salary_02!$I122</f>
        <v>239.018513724462</v>
      </c>
      <c r="G122" s="78" t="n">
        <f aca="true">IF(AND($B122&gt;Input!$G$45,$B122&lt;Input!$G$25),PMT(Input!$G$37/(100*12),(OFFSET($A$4,MATCH(Input!$G$25,$B$4:$B$1004,1),0,1,1)-OFFSET($A$4,MATCH(Input!$G$45,$B$4:$B$620,1),0,1,1)),$J$4,-1*Input!$G$38,1),0)</f>
        <v>0</v>
      </c>
      <c r="H122" s="78" t="n">
        <f aca="false">IF($B122&lt;Input!$G$25,(($H121+$E122+$F122+$G122)*(1+Input!$G$37/(100*12))),0)</f>
        <v>115328.027005444</v>
      </c>
    </row>
    <row r="123" customFormat="false" ht="12.8" hidden="false" customHeight="false" outlineLevel="0" collapsed="false">
      <c r="A123" s="76" t="n">
        <v>119</v>
      </c>
      <c r="B123" s="77" t="n">
        <f aca="false">EOMONTH(Input!$C$7,A123)</f>
        <v>46538</v>
      </c>
      <c r="C123" s="76" t="n">
        <f aca="false">DATEDIF(Input!$G$23,$B123,"Y")</f>
        <v>50</v>
      </c>
      <c r="E123" s="78" t="n">
        <f aca="false">Salary_02!$E123*(Input!$G$36/100)</f>
        <v>239.018513724462</v>
      </c>
      <c r="F123" s="78" t="n">
        <f aca="false">-1*Salary_02!$I123</f>
        <v>239.018513724462</v>
      </c>
      <c r="G123" s="78" t="n">
        <f aca="true">IF(AND($B123&gt;Input!$G$45,$B123&lt;Input!$G$25),PMT(Input!$G$37/(100*12),(OFFSET($A$4,MATCH(Input!$G$25,$B$4:$B$1004,1),0,1,1)-OFFSET($A$4,MATCH(Input!$G$45,$B$4:$B$620,1),0,1,1)),$J$4,-1*Input!$G$38,1),0)</f>
        <v>0</v>
      </c>
      <c r="H123" s="78" t="n">
        <f aca="false">IF($B123&lt;Input!$G$25,(($H122+$E123+$F123+$G123)*(1+Input!$G$37/(100*12))),0)</f>
        <v>116288.589299697</v>
      </c>
    </row>
    <row r="124" customFormat="false" ht="12.8" hidden="false" customHeight="false" outlineLevel="0" collapsed="false">
      <c r="A124" s="76" t="n">
        <v>120</v>
      </c>
      <c r="B124" s="77" t="n">
        <f aca="false">EOMONTH(Input!$C$7,A124)</f>
        <v>46568</v>
      </c>
      <c r="C124" s="76" t="n">
        <f aca="false">DATEDIF(Input!$G$23,$B124,"Y")</f>
        <v>50</v>
      </c>
      <c r="E124" s="78" t="n">
        <f aca="false">Salary_02!$E124*(Input!$G$36/100)</f>
        <v>243.798883998951</v>
      </c>
      <c r="F124" s="78" t="n">
        <f aca="false">-1*Salary_02!$I124</f>
        <v>243.798883998951</v>
      </c>
      <c r="G124" s="78" t="n">
        <f aca="true">IF(AND($B124&gt;Input!$G$45,$B124&lt;Input!$G$25),PMT(Input!$G$37/(100*12),(OFFSET($A$4,MATCH(Input!$G$25,$B$4:$B$1004,1),0,1,1)-OFFSET($A$4,MATCH(Input!$G$45,$B$4:$B$620,1),0,1,1)),$J$4,-1*Input!$G$38,1),0)</f>
        <v>0</v>
      </c>
      <c r="H124" s="78" t="n">
        <f aca="false">IF($B124&lt;Input!$G$25,(($H123+$E124+$F124+$G124)*(1+Input!$G$37/(100*12))),0)</f>
        <v>117262.75451381</v>
      </c>
    </row>
    <row r="125" customFormat="false" ht="12.8" hidden="false" customHeight="false" outlineLevel="0" collapsed="false">
      <c r="A125" s="76" t="n">
        <v>121</v>
      </c>
      <c r="B125" s="77" t="n">
        <f aca="false">EOMONTH(Input!$C$7,A125)</f>
        <v>46599</v>
      </c>
      <c r="C125" s="76" t="n">
        <f aca="false">DATEDIF(Input!$G$23,$B125,"Y")</f>
        <v>50</v>
      </c>
      <c r="E125" s="78" t="n">
        <f aca="false">Salary_02!$E125*(Input!$G$36/100)</f>
        <v>243.798883998951</v>
      </c>
      <c r="F125" s="78" t="n">
        <f aca="false">-1*Salary_02!$I125</f>
        <v>243.798883998951</v>
      </c>
      <c r="G125" s="78" t="n">
        <f aca="true">IF(AND($B125&gt;Input!$G$45,$B125&lt;Input!$G$25),PMT(Input!$G$37/(100*12),(OFFSET($A$4,MATCH(Input!$G$25,$B$4:$B$1004,1),0,1,1)-OFFSET($A$4,MATCH(Input!$G$45,$B$4:$B$620,1),0,1,1)),$J$4,-1*Input!$G$38,1),0)</f>
        <v>0</v>
      </c>
      <c r="H125" s="78" t="n">
        <f aca="false">IF($B125&lt;Input!$G$25,(($H124+$E125+$F125+$G125)*(1+Input!$G$37/(100*12))),0)</f>
        <v>118240.978749649</v>
      </c>
    </row>
    <row r="126" customFormat="false" ht="12.8" hidden="false" customHeight="false" outlineLevel="0" collapsed="false">
      <c r="A126" s="76" t="n">
        <v>122</v>
      </c>
      <c r="B126" s="77" t="n">
        <f aca="false">EOMONTH(Input!$C$7,A126)</f>
        <v>46630</v>
      </c>
      <c r="C126" s="76" t="n">
        <f aca="false">DATEDIF(Input!$G$23,$B126,"Y")</f>
        <v>50</v>
      </c>
      <c r="E126" s="78" t="n">
        <f aca="false">Salary_02!$E126*(Input!$G$36/100)</f>
        <v>243.798883998951</v>
      </c>
      <c r="F126" s="78" t="n">
        <f aca="false">-1*Salary_02!$I126</f>
        <v>243.798883998951</v>
      </c>
      <c r="G126" s="78" t="n">
        <f aca="true">IF(AND($B126&gt;Input!$G$45,$B126&lt;Input!$G$25),PMT(Input!$G$37/(100*12),(OFFSET($A$4,MATCH(Input!$G$25,$B$4:$B$1004,1),0,1,1)-OFFSET($A$4,MATCH(Input!$G$45,$B$4:$B$620,1),0,1,1)),$J$4,-1*Input!$G$38,1),0)</f>
        <v>0</v>
      </c>
      <c r="H126" s="78" t="n">
        <f aca="false">IF($B126&lt;Input!$G$25,(($H125+$E126+$F126+$G126)*(1+Input!$G$37/(100*12))),0)</f>
        <v>119223.278919804</v>
      </c>
    </row>
    <row r="127" customFormat="false" ht="12.8" hidden="false" customHeight="false" outlineLevel="0" collapsed="false">
      <c r="A127" s="76" t="n">
        <v>123</v>
      </c>
      <c r="B127" s="77" t="n">
        <f aca="false">EOMONTH(Input!$C$7,A127)</f>
        <v>46660</v>
      </c>
      <c r="C127" s="76" t="n">
        <f aca="false">DATEDIF(Input!$G$23,$B127,"Y")</f>
        <v>50</v>
      </c>
      <c r="E127" s="78" t="n">
        <f aca="false">Salary_02!$E127*(Input!$G$36/100)</f>
        <v>243.798883998951</v>
      </c>
      <c r="F127" s="78" t="n">
        <f aca="false">-1*Salary_02!$I127</f>
        <v>243.798883998951</v>
      </c>
      <c r="G127" s="78" t="n">
        <f aca="true">IF(AND($B127&gt;Input!$G$45,$B127&lt;Input!$G$25),PMT(Input!$G$37/(100*12),(OFFSET($A$4,MATCH(Input!$G$25,$B$4:$B$1004,1),0,1,1)-OFFSET($A$4,MATCH(Input!$G$45,$B$4:$B$620,1),0,1,1)),$J$4,-1*Input!$G$38,1),0)</f>
        <v>0</v>
      </c>
      <c r="H127" s="78" t="n">
        <f aca="false">IF($B127&lt;Input!$G$25,(($H126+$E127+$F127+$G127)*(1+Input!$G$37/(100*12))),0)</f>
        <v>120209.672007334</v>
      </c>
    </row>
    <row r="128" customFormat="false" ht="12.8" hidden="false" customHeight="false" outlineLevel="0" collapsed="false">
      <c r="A128" s="76" t="n">
        <v>124</v>
      </c>
      <c r="B128" s="77" t="n">
        <f aca="false">EOMONTH(Input!$C$7,A128)</f>
        <v>46691</v>
      </c>
      <c r="C128" s="76" t="n">
        <f aca="false">DATEDIF(Input!$G$23,$B128,"Y")</f>
        <v>50</v>
      </c>
      <c r="E128" s="78" t="n">
        <f aca="false">Salary_02!$E128*(Input!$G$36/100)</f>
        <v>243.798883998951</v>
      </c>
      <c r="F128" s="78" t="n">
        <f aca="false">-1*Salary_02!$I128</f>
        <v>243.798883998951</v>
      </c>
      <c r="G128" s="78" t="n">
        <f aca="true">IF(AND($B128&gt;Input!$G$45,$B128&lt;Input!$G$25),PMT(Input!$G$37/(100*12),(OFFSET($A$4,MATCH(Input!$G$25,$B$4:$B$1004,1),0,1,1)-OFFSET($A$4,MATCH(Input!$G$45,$B$4:$B$620,1),0,1,1)),$J$4,-1*Input!$G$38,1),0)</f>
        <v>0</v>
      </c>
      <c r="H128" s="78" t="n">
        <f aca="false">IF($B128&lt;Input!$G$25,(($H127+$E128+$F128+$G128)*(1+Input!$G$37/(100*12))),0)</f>
        <v>121200.175066062</v>
      </c>
    </row>
    <row r="129" customFormat="false" ht="12.8" hidden="false" customHeight="false" outlineLevel="0" collapsed="false">
      <c r="A129" s="76" t="n">
        <v>125</v>
      </c>
      <c r="B129" s="77" t="n">
        <f aca="false">EOMONTH(Input!$C$7,A129)</f>
        <v>46721</v>
      </c>
      <c r="C129" s="76" t="n">
        <f aca="false">DATEDIF(Input!$G$23,$B129,"Y")</f>
        <v>50</v>
      </c>
      <c r="E129" s="78" t="n">
        <f aca="false">Salary_02!$E129*(Input!$G$36/100)</f>
        <v>243.798883998951</v>
      </c>
      <c r="F129" s="78" t="n">
        <f aca="false">-1*Salary_02!$I129</f>
        <v>243.798883998951</v>
      </c>
      <c r="G129" s="78" t="n">
        <f aca="true">IF(AND($B129&gt;Input!$G$45,$B129&lt;Input!$G$25),PMT(Input!$G$37/(100*12),(OFFSET($A$4,MATCH(Input!$G$25,$B$4:$B$1004,1),0,1,1)-OFFSET($A$4,MATCH(Input!$G$45,$B$4:$B$620,1),0,1,1)),$J$4,-1*Input!$G$38,1),0)</f>
        <v>0</v>
      </c>
      <c r="H129" s="78" t="n">
        <f aca="false">IF($B129&lt;Input!$G$25,(($H128+$E129+$F129+$G129)*(1+Input!$G$37/(100*12))),0)</f>
        <v>122194.805220869</v>
      </c>
    </row>
    <row r="130" customFormat="false" ht="12.8" hidden="false" customHeight="false" outlineLevel="0" collapsed="false">
      <c r="A130" s="76" t="n">
        <v>126</v>
      </c>
      <c r="B130" s="77" t="n">
        <f aca="false">EOMONTH(Input!$C$7,A130)</f>
        <v>46752</v>
      </c>
      <c r="C130" s="76" t="n">
        <f aca="false">DATEDIF(Input!$G$23,$B130,"Y")</f>
        <v>50</v>
      </c>
      <c r="E130" s="78" t="n">
        <f aca="false">Salary_02!$E130*(Input!$G$36/100)</f>
        <v>243.798883998951</v>
      </c>
      <c r="F130" s="78" t="n">
        <f aca="false">-1*Salary_02!$I130</f>
        <v>243.798883998951</v>
      </c>
      <c r="G130" s="78" t="n">
        <f aca="true">IF(AND($B130&gt;Input!$G$45,$B130&lt;Input!$G$25),PMT(Input!$G$37/(100*12),(OFFSET($A$4,MATCH(Input!$G$25,$B$4:$B$1004,1),0,1,1)-OFFSET($A$4,MATCH(Input!$G$45,$B$4:$B$620,1),0,1,1)),$J$4,-1*Input!$G$38,1),0)</f>
        <v>0</v>
      </c>
      <c r="H130" s="78" t="n">
        <f aca="false">IF($B130&lt;Input!$G$25,(($H129+$E130+$F130+$G130)*(1+Input!$G$37/(100*12))),0)</f>
        <v>123193.579667987</v>
      </c>
    </row>
    <row r="131" customFormat="false" ht="12.8" hidden="false" customHeight="false" outlineLevel="0" collapsed="false">
      <c r="A131" s="76" t="n">
        <v>127</v>
      </c>
      <c r="B131" s="77" t="n">
        <f aca="false">EOMONTH(Input!$C$7,A131)</f>
        <v>46783</v>
      </c>
      <c r="C131" s="76" t="n">
        <f aca="false">DATEDIF(Input!$G$23,$B131,"Y")</f>
        <v>50</v>
      </c>
      <c r="E131" s="78" t="n">
        <f aca="false">Salary_02!$E131*(Input!$G$36/100)</f>
        <v>243.798883998951</v>
      </c>
      <c r="F131" s="78" t="n">
        <f aca="false">-1*Salary_02!$I131</f>
        <v>243.798883998951</v>
      </c>
      <c r="G131" s="78" t="n">
        <f aca="true">IF(AND($B131&gt;Input!$G$45,$B131&lt;Input!$G$25),PMT(Input!$G$37/(100*12),(OFFSET($A$4,MATCH(Input!$G$25,$B$4:$B$1004,1),0,1,1)-OFFSET($A$4,MATCH(Input!$G$45,$B$4:$B$620,1),0,1,1)),$J$4,-1*Input!$G$38,1),0)</f>
        <v>0</v>
      </c>
      <c r="H131" s="78" t="n">
        <f aca="false">IF($B131&lt;Input!$G$25,(($H130+$E131+$F131+$G131)*(1+Input!$G$37/(100*12))),0)</f>
        <v>124196.515675302</v>
      </c>
    </row>
    <row r="132" customFormat="false" ht="12.8" hidden="false" customHeight="false" outlineLevel="0" collapsed="false">
      <c r="A132" s="76" t="n">
        <v>128</v>
      </c>
      <c r="B132" s="77" t="n">
        <f aca="false">EOMONTH(Input!$C$7,A132)</f>
        <v>46812</v>
      </c>
      <c r="C132" s="76" t="n">
        <f aca="false">DATEDIF(Input!$G$23,$B132,"Y")</f>
        <v>50</v>
      </c>
      <c r="E132" s="78" t="n">
        <f aca="false">Salary_02!$E132*(Input!$G$36/100)</f>
        <v>243.798883998951</v>
      </c>
      <c r="F132" s="78" t="n">
        <f aca="false">-1*Salary_02!$I132</f>
        <v>243.798883998951</v>
      </c>
      <c r="G132" s="78" t="n">
        <f aca="true">IF(AND($B132&gt;Input!$G$45,$B132&lt;Input!$G$25),PMT(Input!$G$37/(100*12),(OFFSET($A$4,MATCH(Input!$G$25,$B$4:$B$1004,1),0,1,1)-OFFSET($A$4,MATCH(Input!$G$45,$B$4:$B$620,1),0,1,1)),$J$4,-1*Input!$G$38,1),0)</f>
        <v>0</v>
      </c>
      <c r="H132" s="78" t="n">
        <f aca="false">IF($B132&lt;Input!$G$25,(($H131+$E132+$F132+$G132)*(1+Input!$G$37/(100*12))),0)</f>
        <v>125203.630582647</v>
      </c>
    </row>
    <row r="133" customFormat="false" ht="12.8" hidden="false" customHeight="false" outlineLevel="0" collapsed="false">
      <c r="A133" s="76" t="n">
        <v>129</v>
      </c>
      <c r="B133" s="77" t="n">
        <f aca="false">EOMONTH(Input!$C$7,A133)</f>
        <v>46843</v>
      </c>
      <c r="C133" s="76" t="n">
        <f aca="false">DATEDIF(Input!$G$23,$B133,"Y")</f>
        <v>50</v>
      </c>
      <c r="E133" s="78" t="n">
        <f aca="false">Salary_02!$E133*(Input!$G$36/100)</f>
        <v>243.798883998951</v>
      </c>
      <c r="F133" s="78" t="n">
        <f aca="false">-1*Salary_02!$I133</f>
        <v>243.798883998951</v>
      </c>
      <c r="G133" s="78" t="n">
        <f aca="true">IF(AND($B133&gt;Input!$G$45,$B133&lt;Input!$G$25),PMT(Input!$G$37/(100*12),(OFFSET($A$4,MATCH(Input!$G$25,$B$4:$B$1004,1),0,1,1)-OFFSET($A$4,MATCH(Input!$G$45,$B$4:$B$620,1),0,1,1)),$J$4,-1*Input!$G$38,1),0)</f>
        <v>0</v>
      </c>
      <c r="H133" s="78" t="n">
        <f aca="false">IF($B133&lt;Input!$G$25,(($H132+$E133+$F133+$G133)*(1+Input!$G$37/(100*12))),0)</f>
        <v>126214.941802106</v>
      </c>
    </row>
    <row r="134" customFormat="false" ht="12.8" hidden="false" customHeight="false" outlineLevel="0" collapsed="false">
      <c r="A134" s="76" t="n">
        <v>130</v>
      </c>
      <c r="B134" s="77" t="n">
        <f aca="false">EOMONTH(Input!$C$7,A134)</f>
        <v>46873</v>
      </c>
      <c r="C134" s="76" t="n">
        <f aca="false">DATEDIF(Input!$G$23,$B134,"Y")</f>
        <v>50</v>
      </c>
      <c r="E134" s="78" t="n">
        <f aca="false">Salary_02!$E134*(Input!$G$36/100)</f>
        <v>243.798883998951</v>
      </c>
      <c r="F134" s="78" t="n">
        <f aca="false">-1*Salary_02!$I134</f>
        <v>243.798883998951</v>
      </c>
      <c r="G134" s="78" t="n">
        <f aca="true">IF(AND($B134&gt;Input!$G$45,$B134&lt;Input!$G$25),PMT(Input!$G$37/(100*12),(OFFSET($A$4,MATCH(Input!$G$25,$B$4:$B$1004,1),0,1,1)-OFFSET($A$4,MATCH(Input!$G$45,$B$4:$B$620,1),0,1,1)),$J$4,-1*Input!$G$38,1),0)</f>
        <v>0</v>
      </c>
      <c r="H134" s="78" t="n">
        <f aca="false">IF($B134&lt;Input!$G$25,(($H133+$E134+$F134+$G134)*(1+Input!$G$37/(100*12))),0)</f>
        <v>127230.466818312</v>
      </c>
    </row>
    <row r="135" customFormat="false" ht="12.8" hidden="false" customHeight="false" outlineLevel="0" collapsed="false">
      <c r="A135" s="76" t="n">
        <v>131</v>
      </c>
      <c r="B135" s="77" t="n">
        <f aca="false">EOMONTH(Input!$C$7,A135)</f>
        <v>46904</v>
      </c>
      <c r="C135" s="76" t="n">
        <f aca="false">DATEDIF(Input!$G$23,$B135,"Y")</f>
        <v>51</v>
      </c>
      <c r="E135" s="78" t="n">
        <f aca="false">Salary_02!$E135*(Input!$G$36/100)</f>
        <v>243.798883998951</v>
      </c>
      <c r="F135" s="78" t="n">
        <f aca="false">-1*Salary_02!$I135</f>
        <v>243.798883998951</v>
      </c>
      <c r="G135" s="78" t="n">
        <f aca="true">IF(AND($B135&gt;Input!$G$45,$B135&lt;Input!$G$25),PMT(Input!$G$37/(100*12),(OFFSET($A$4,MATCH(Input!$G$25,$B$4:$B$1004,1),0,1,1)-OFFSET($A$4,MATCH(Input!$G$45,$B$4:$B$620,1),0,1,1)),$J$4,-1*Input!$G$38,1),0)</f>
        <v>0</v>
      </c>
      <c r="H135" s="78" t="n">
        <f aca="false">IF($B135&lt;Input!$G$25,(($H134+$E135+$F135+$G135)*(1+Input!$G$37/(100*12))),0)</f>
        <v>128250.223188753</v>
      </c>
    </row>
    <row r="136" customFormat="false" ht="12.8" hidden="false" customHeight="false" outlineLevel="0" collapsed="false">
      <c r="A136" s="76" t="n">
        <v>132</v>
      </c>
      <c r="B136" s="77" t="n">
        <f aca="false">EOMONTH(Input!$C$7,A136)</f>
        <v>46934</v>
      </c>
      <c r="C136" s="76" t="n">
        <f aca="false">DATEDIF(Input!$G$23,$B136,"Y")</f>
        <v>51</v>
      </c>
      <c r="E136" s="78" t="n">
        <f aca="false">Salary_02!$E136*(Input!$G$36/100)</f>
        <v>248.67486167893</v>
      </c>
      <c r="F136" s="78" t="n">
        <f aca="false">-1*Salary_02!$I136</f>
        <v>248.67486167893</v>
      </c>
      <c r="G136" s="78" t="n">
        <f aca="true">IF(AND($B136&gt;Input!$G$45,$B136&lt;Input!$G$25),PMT(Input!$G$37/(100*12),(OFFSET($A$4,MATCH(Input!$G$25,$B$4:$B$1004,1),0,1,1)-OFFSET($A$4,MATCH(Input!$G$45,$B$4:$B$620,1),0,1,1)),$J$4,-1*Input!$G$38,1),0)</f>
        <v>0</v>
      </c>
      <c r="H136" s="78" t="n">
        <f aca="false">IF($B136&lt;Input!$G$25,(($H135+$E136+$F136+$G136)*(1+Input!$G$37/(100*12))),0)</f>
        <v>129284.021132578</v>
      </c>
    </row>
    <row r="137" customFormat="false" ht="12.8" hidden="false" customHeight="false" outlineLevel="0" collapsed="false">
      <c r="A137" s="76" t="n">
        <v>133</v>
      </c>
      <c r="B137" s="77" t="n">
        <f aca="false">EOMONTH(Input!$C$7,A137)</f>
        <v>46965</v>
      </c>
      <c r="C137" s="76" t="n">
        <f aca="false">DATEDIF(Input!$G$23,$B137,"Y")</f>
        <v>51</v>
      </c>
      <c r="E137" s="78" t="n">
        <f aca="false">Salary_02!$E137*(Input!$G$36/100)</f>
        <v>248.67486167893</v>
      </c>
      <c r="F137" s="78" t="n">
        <f aca="false">-1*Salary_02!$I137</f>
        <v>248.67486167893</v>
      </c>
      <c r="G137" s="78" t="n">
        <f aca="true">IF(AND($B137&gt;Input!$G$45,$B137&lt;Input!$G$25),PMT(Input!$G$37/(100*12),(OFFSET($A$4,MATCH(Input!$G$25,$B$4:$B$1004,1),0,1,1)-OFFSET($A$4,MATCH(Input!$G$45,$B$4:$B$620,1),0,1,1)),$J$4,-1*Input!$G$38,1),0)</f>
        <v>0</v>
      </c>
      <c r="H137" s="78" t="n">
        <f aca="false">IF($B137&lt;Input!$G$25,(($H136+$E137+$F137+$G137)*(1+Input!$G$37/(100*12))),0)</f>
        <v>130322.126567836</v>
      </c>
    </row>
    <row r="138" customFormat="false" ht="12.8" hidden="false" customHeight="false" outlineLevel="0" collapsed="false">
      <c r="A138" s="76" t="n">
        <v>134</v>
      </c>
      <c r="B138" s="77" t="n">
        <f aca="false">EOMONTH(Input!$C$7,A138)</f>
        <v>46996</v>
      </c>
      <c r="C138" s="76" t="n">
        <f aca="false">DATEDIF(Input!$G$23,$B138,"Y")</f>
        <v>51</v>
      </c>
      <c r="E138" s="78" t="n">
        <f aca="false">Salary_02!$E138*(Input!$G$36/100)</f>
        <v>248.67486167893</v>
      </c>
      <c r="F138" s="78" t="n">
        <f aca="false">-1*Salary_02!$I138</f>
        <v>248.67486167893</v>
      </c>
      <c r="G138" s="78" t="n">
        <f aca="true">IF(AND($B138&gt;Input!$G$45,$B138&lt;Input!$G$25),PMT(Input!$G$37/(100*12),(OFFSET($A$4,MATCH(Input!$G$25,$B$4:$B$1004,1),0,1,1)-OFFSET($A$4,MATCH(Input!$G$45,$B$4:$B$620,1),0,1,1)),$J$4,-1*Input!$G$38,1),0)</f>
        <v>0</v>
      </c>
      <c r="H138" s="78" t="n">
        <f aca="false">IF($B138&lt;Input!$G$25,(($H137+$E138+$F138+$G138)*(1+Input!$G$37/(100*12))),0)</f>
        <v>131364.557442407</v>
      </c>
    </row>
    <row r="139" customFormat="false" ht="12.8" hidden="false" customHeight="false" outlineLevel="0" collapsed="false">
      <c r="A139" s="76" t="n">
        <v>135</v>
      </c>
      <c r="B139" s="77" t="n">
        <f aca="false">EOMONTH(Input!$C$7,A139)</f>
        <v>47026</v>
      </c>
      <c r="C139" s="76" t="n">
        <f aca="false">DATEDIF(Input!$G$23,$B139,"Y")</f>
        <v>51</v>
      </c>
      <c r="E139" s="78" t="n">
        <f aca="false">Salary_02!$E139*(Input!$G$36/100)</f>
        <v>248.67486167893</v>
      </c>
      <c r="F139" s="78" t="n">
        <f aca="false">-1*Salary_02!$I139</f>
        <v>248.67486167893</v>
      </c>
      <c r="G139" s="78" t="n">
        <f aca="true">IF(AND($B139&gt;Input!$G$45,$B139&lt;Input!$G$25),PMT(Input!$G$37/(100*12),(OFFSET($A$4,MATCH(Input!$G$25,$B$4:$B$1004,1),0,1,1)-OFFSET($A$4,MATCH(Input!$G$45,$B$4:$B$620,1),0,1,1)),$J$4,-1*Input!$G$38,1),0)</f>
        <v>0</v>
      </c>
      <c r="H139" s="78" t="n">
        <f aca="false">IF($B139&lt;Input!$G$25,(($H138+$E139+$F139+$G139)*(1+Input!$G$37/(100*12))),0)</f>
        <v>132411.331778955</v>
      </c>
    </row>
    <row r="140" customFormat="false" ht="12.8" hidden="false" customHeight="false" outlineLevel="0" collapsed="false">
      <c r="A140" s="76" t="n">
        <v>136</v>
      </c>
      <c r="B140" s="77" t="n">
        <f aca="false">EOMONTH(Input!$C$7,A140)</f>
        <v>47057</v>
      </c>
      <c r="C140" s="76" t="n">
        <f aca="false">DATEDIF(Input!$G$23,$B140,"Y")</f>
        <v>51</v>
      </c>
      <c r="E140" s="78" t="n">
        <f aca="false">Salary_02!$E140*(Input!$G$36/100)</f>
        <v>248.67486167893</v>
      </c>
      <c r="F140" s="78" t="n">
        <f aca="false">-1*Salary_02!$I140</f>
        <v>248.67486167893</v>
      </c>
      <c r="G140" s="78" t="n">
        <f aca="true">IF(AND($B140&gt;Input!$G$45,$B140&lt;Input!$G$25),PMT(Input!$G$37/(100*12),(OFFSET($A$4,MATCH(Input!$G$25,$B$4:$B$1004,1),0,1,1)-OFFSET($A$4,MATCH(Input!$G$45,$B$4:$B$620,1),0,1,1)),$J$4,-1*Input!$G$38,1),0)</f>
        <v>0</v>
      </c>
      <c r="H140" s="78" t="n">
        <f aca="false">IF($B140&lt;Input!$G$25,(($H139+$E140+$F140+$G140)*(1+Input!$G$37/(100*12))),0)</f>
        <v>133462.46767524</v>
      </c>
    </row>
    <row r="141" customFormat="false" ht="12.8" hidden="false" customHeight="false" outlineLevel="0" collapsed="false">
      <c r="A141" s="76" t="n">
        <v>137</v>
      </c>
      <c r="B141" s="77" t="n">
        <f aca="false">EOMONTH(Input!$C$7,A141)</f>
        <v>47087</v>
      </c>
      <c r="C141" s="76" t="n">
        <f aca="false">DATEDIF(Input!$G$23,$B141,"Y")</f>
        <v>51</v>
      </c>
      <c r="E141" s="78" t="n">
        <f aca="false">Salary_02!$E141*(Input!$G$36/100)</f>
        <v>248.67486167893</v>
      </c>
      <c r="F141" s="78" t="n">
        <f aca="false">-1*Salary_02!$I141</f>
        <v>248.67486167893</v>
      </c>
      <c r="G141" s="78" t="n">
        <f aca="true">IF(AND($B141&gt;Input!$G$45,$B141&lt;Input!$G$25),PMT(Input!$G$37/(100*12),(OFFSET($A$4,MATCH(Input!$G$25,$B$4:$B$1004,1),0,1,1)-OFFSET($A$4,MATCH(Input!$G$45,$B$4:$B$620,1),0,1,1)),$J$4,-1*Input!$G$38,1),0)</f>
        <v>0</v>
      </c>
      <c r="H141" s="78" t="n">
        <f aca="false">IF($B141&lt;Input!$G$25,(($H140+$E141+$F141+$G141)*(1+Input!$G$37/(100*12))),0)</f>
        <v>134517.983304425</v>
      </c>
    </row>
    <row r="142" customFormat="false" ht="12.8" hidden="false" customHeight="false" outlineLevel="0" collapsed="false">
      <c r="A142" s="76" t="n">
        <v>138</v>
      </c>
      <c r="B142" s="77" t="n">
        <f aca="false">EOMONTH(Input!$C$7,A142)</f>
        <v>47118</v>
      </c>
      <c r="C142" s="76" t="n">
        <f aca="false">DATEDIF(Input!$G$23,$B142,"Y")</f>
        <v>51</v>
      </c>
      <c r="E142" s="78" t="n">
        <f aca="false">Salary_02!$E142*(Input!$G$36/100)</f>
        <v>248.67486167893</v>
      </c>
      <c r="F142" s="78" t="n">
        <f aca="false">-1*Salary_02!$I142</f>
        <v>248.67486167893</v>
      </c>
      <c r="G142" s="78" t="n">
        <f aca="true">IF(AND($B142&gt;Input!$G$45,$B142&lt;Input!$G$25),PMT(Input!$G$37/(100*12),(OFFSET($A$4,MATCH(Input!$G$25,$B$4:$B$1004,1),0,1,1)-OFFSET($A$4,MATCH(Input!$G$45,$B$4:$B$620,1),0,1,1)),$J$4,-1*Input!$G$38,1),0)</f>
        <v>0</v>
      </c>
      <c r="H142" s="78" t="n">
        <f aca="false">IF($B142&lt;Input!$G$25,(($H141+$E142+$F142+$G142)*(1+Input!$G$37/(100*12))),0)</f>
        <v>135577.896915399</v>
      </c>
    </row>
    <row r="143" customFormat="false" ht="12.8" hidden="false" customHeight="false" outlineLevel="0" collapsed="false">
      <c r="A143" s="76" t="n">
        <v>139</v>
      </c>
      <c r="B143" s="77" t="n">
        <f aca="false">EOMONTH(Input!$C$7,A143)</f>
        <v>47149</v>
      </c>
      <c r="C143" s="76" t="n">
        <f aca="false">DATEDIF(Input!$G$23,$B143,"Y")</f>
        <v>51</v>
      </c>
      <c r="E143" s="78" t="n">
        <f aca="false">Salary_02!$E143*(Input!$G$36/100)</f>
        <v>248.67486167893</v>
      </c>
      <c r="F143" s="78" t="n">
        <f aca="false">-1*Salary_02!$I143</f>
        <v>248.67486167893</v>
      </c>
      <c r="G143" s="78" t="n">
        <f aca="true">IF(AND($B143&gt;Input!$G$45,$B143&lt;Input!$G$25),PMT(Input!$G$37/(100*12),(OFFSET($A$4,MATCH(Input!$G$25,$B$4:$B$1004,1),0,1,1)-OFFSET($A$4,MATCH(Input!$G$45,$B$4:$B$620,1),0,1,1)),$J$4,-1*Input!$G$38,1),0)</f>
        <v>0</v>
      </c>
      <c r="H143" s="78" t="n">
        <f aca="false">IF($B143&lt;Input!$G$25,(($H142+$E143+$F143+$G143)*(1+Input!$G$37/(100*12))),0)</f>
        <v>136642.226833085</v>
      </c>
    </row>
    <row r="144" customFormat="false" ht="12.8" hidden="false" customHeight="false" outlineLevel="0" collapsed="false">
      <c r="A144" s="76" t="n">
        <v>140</v>
      </c>
      <c r="B144" s="77" t="n">
        <f aca="false">EOMONTH(Input!$C$7,A144)</f>
        <v>47177</v>
      </c>
      <c r="C144" s="76" t="n">
        <f aca="false">DATEDIF(Input!$G$23,$B144,"Y")</f>
        <v>51</v>
      </c>
      <c r="E144" s="78" t="n">
        <f aca="false">Salary_02!$E144*(Input!$G$36/100)</f>
        <v>248.67486167893</v>
      </c>
      <c r="F144" s="78" t="n">
        <f aca="false">-1*Salary_02!$I144</f>
        <v>248.67486167893</v>
      </c>
      <c r="G144" s="78" t="n">
        <f aca="true">IF(AND($B144&gt;Input!$G$45,$B144&lt;Input!$G$25),PMT(Input!$G$37/(100*12),(OFFSET($A$4,MATCH(Input!$G$25,$B$4:$B$1004,1),0,1,1)-OFFSET($A$4,MATCH(Input!$G$45,$B$4:$B$620,1),0,1,1)),$J$4,-1*Input!$G$38,1),0)</f>
        <v>0</v>
      </c>
      <c r="H144" s="78" t="n">
        <f aca="false">IF($B144&lt;Input!$G$25,(($H143+$E144+$F144+$G144)*(1+Input!$G$37/(100*12))),0)</f>
        <v>137710.991458761</v>
      </c>
    </row>
    <row r="145" customFormat="false" ht="12.8" hidden="false" customHeight="false" outlineLevel="0" collapsed="false">
      <c r="A145" s="76" t="n">
        <v>141</v>
      </c>
      <c r="B145" s="77" t="n">
        <f aca="false">EOMONTH(Input!$C$7,A145)</f>
        <v>47208</v>
      </c>
      <c r="C145" s="76" t="n">
        <f aca="false">DATEDIF(Input!$G$23,$B145,"Y")</f>
        <v>51</v>
      </c>
      <c r="E145" s="78" t="n">
        <f aca="false">Salary_02!$E145*(Input!$G$36/100)</f>
        <v>248.67486167893</v>
      </c>
      <c r="F145" s="78" t="n">
        <f aca="false">-1*Salary_02!$I145</f>
        <v>248.67486167893</v>
      </c>
      <c r="G145" s="78" t="n">
        <f aca="true">IF(AND($B145&gt;Input!$G$45,$B145&lt;Input!$G$25),PMT(Input!$G$37/(100*12),(OFFSET($A$4,MATCH(Input!$G$25,$B$4:$B$1004,1),0,1,1)-OFFSET($A$4,MATCH(Input!$G$45,$B$4:$B$620,1),0,1,1)),$J$4,-1*Input!$G$38,1),0)</f>
        <v>0</v>
      </c>
      <c r="H145" s="78" t="n">
        <f aca="false">IF($B145&lt;Input!$G$25,(($H144+$E145+$F145+$G145)*(1+Input!$G$37/(100*12))),0)</f>
        <v>138784.209270378</v>
      </c>
    </row>
    <row r="146" customFormat="false" ht="12.8" hidden="false" customHeight="false" outlineLevel="0" collapsed="false">
      <c r="A146" s="76" t="n">
        <v>142</v>
      </c>
      <c r="B146" s="77" t="n">
        <f aca="false">EOMONTH(Input!$C$7,A146)</f>
        <v>47238</v>
      </c>
      <c r="C146" s="76" t="n">
        <f aca="false">DATEDIF(Input!$G$23,$B146,"Y")</f>
        <v>51</v>
      </c>
      <c r="E146" s="78" t="n">
        <f aca="false">Salary_02!$E146*(Input!$G$36/100)</f>
        <v>248.67486167893</v>
      </c>
      <c r="F146" s="78" t="n">
        <f aca="false">-1*Salary_02!$I146</f>
        <v>248.67486167893</v>
      </c>
      <c r="G146" s="78" t="n">
        <f aca="true">IF(AND($B146&gt;Input!$G$45,$B146&lt;Input!$G$25),PMT(Input!$G$37/(100*12),(OFFSET($A$4,MATCH(Input!$G$25,$B$4:$B$1004,1),0,1,1)-OFFSET($A$4,MATCH(Input!$G$45,$B$4:$B$620,1),0,1,1)),$J$4,-1*Input!$G$38,1),0)</f>
        <v>0</v>
      </c>
      <c r="H146" s="78" t="n">
        <f aca="false">IF($B146&lt;Input!$G$25,(($H145+$E146+$F146+$G146)*(1+Input!$G$37/(100*12))),0)</f>
        <v>139861.898822876</v>
      </c>
    </row>
    <row r="147" customFormat="false" ht="12.8" hidden="false" customHeight="false" outlineLevel="0" collapsed="false">
      <c r="A147" s="76" t="n">
        <v>143</v>
      </c>
      <c r="B147" s="77" t="n">
        <f aca="false">EOMONTH(Input!$C$7,A147)</f>
        <v>47269</v>
      </c>
      <c r="C147" s="76" t="n">
        <f aca="false">DATEDIF(Input!$G$23,$B147,"Y")</f>
        <v>52</v>
      </c>
      <c r="E147" s="78" t="n">
        <f aca="false">Salary_02!$E147*(Input!$G$36/100)</f>
        <v>248.67486167893</v>
      </c>
      <c r="F147" s="78" t="n">
        <f aca="false">-1*Salary_02!$I147</f>
        <v>248.67486167893</v>
      </c>
      <c r="G147" s="78" t="n">
        <f aca="true">IF(AND($B147&gt;Input!$G$45,$B147&lt;Input!$G$25),PMT(Input!$G$37/(100*12),(OFFSET($A$4,MATCH(Input!$G$25,$B$4:$B$1004,1),0,1,1)-OFFSET($A$4,MATCH(Input!$G$45,$B$4:$B$620,1),0,1,1)),$J$4,-1*Input!$G$38,1),0)</f>
        <v>0</v>
      </c>
      <c r="H147" s="78" t="n">
        <f aca="false">IF($B147&lt;Input!$G$25,(($H146+$E147+$F147+$G147)*(1+Input!$G$37/(100*12))),0)</f>
        <v>140944.07874851</v>
      </c>
    </row>
    <row r="148" customFormat="false" ht="12.8" hidden="false" customHeight="false" outlineLevel="0" collapsed="false">
      <c r="A148" s="76" t="n">
        <v>144</v>
      </c>
      <c r="B148" s="77" t="n">
        <f aca="false">EOMONTH(Input!$C$7,A148)</f>
        <v>47299</v>
      </c>
      <c r="C148" s="76" t="n">
        <f aca="false">DATEDIF(Input!$G$23,$B148,"Y")</f>
        <v>52</v>
      </c>
      <c r="E148" s="78" t="n">
        <f aca="false">Salary_02!$E148*(Input!$G$36/100)</f>
        <v>253.648358912509</v>
      </c>
      <c r="F148" s="78" t="n">
        <f aca="false">-1*Salary_02!$I148</f>
        <v>253.648358912509</v>
      </c>
      <c r="G148" s="78" t="n">
        <f aca="true">IF(AND($B148&gt;Input!$G$45,$B148&lt;Input!$G$25),PMT(Input!$G$37/(100*12),(OFFSET($A$4,MATCH(Input!$G$25,$B$4:$B$1004,1),0,1,1)-OFFSET($A$4,MATCH(Input!$G$45,$B$4:$B$620,1),0,1,1)),$J$4,-1*Input!$G$38,1),0)</f>
        <v>0</v>
      </c>
      <c r="H148" s="78" t="n">
        <f aca="false">IF($B148&lt;Input!$G$25,(($H147+$E148+$F148+$G148)*(1+Input!$G$37/(100*12))),0)</f>
        <v>142040.756197445</v>
      </c>
    </row>
    <row r="149" customFormat="false" ht="12.8" hidden="false" customHeight="false" outlineLevel="0" collapsed="false">
      <c r="A149" s="76" t="n">
        <v>145</v>
      </c>
      <c r="B149" s="77" t="n">
        <f aca="false">EOMONTH(Input!$C$7,A149)</f>
        <v>47330</v>
      </c>
      <c r="C149" s="76" t="n">
        <f aca="false">DATEDIF(Input!$G$23,$B149,"Y")</f>
        <v>52</v>
      </c>
      <c r="E149" s="78" t="n">
        <f aca="false">Salary_02!$E149*(Input!$G$36/100)</f>
        <v>253.648358912509</v>
      </c>
      <c r="F149" s="78" t="n">
        <f aca="false">-1*Salary_02!$I149</f>
        <v>253.648358912509</v>
      </c>
      <c r="G149" s="78" t="n">
        <f aca="true">IF(AND($B149&gt;Input!$G$45,$B149&lt;Input!$G$25),PMT(Input!$G$37/(100*12),(OFFSET($A$4,MATCH(Input!$G$25,$B$4:$B$1004,1),0,1,1)-OFFSET($A$4,MATCH(Input!$G$45,$B$4:$B$620,1),0,1,1)),$J$4,-1*Input!$G$38,1),0)</f>
        <v>0</v>
      </c>
      <c r="H149" s="78" t="n">
        <f aca="false">IF($B149&lt;Input!$G$25,(($H148+$E149+$F149+$G149)*(1+Input!$G$37/(100*12))),0)</f>
        <v>143142.00313575</v>
      </c>
    </row>
    <row r="150" customFormat="false" ht="12.8" hidden="false" customHeight="false" outlineLevel="0" collapsed="false">
      <c r="A150" s="76" t="n">
        <v>146</v>
      </c>
      <c r="B150" s="77" t="n">
        <f aca="false">EOMONTH(Input!$C$7,A150)</f>
        <v>47361</v>
      </c>
      <c r="C150" s="76" t="n">
        <f aca="false">DATEDIF(Input!$G$23,$B150,"Y")</f>
        <v>52</v>
      </c>
      <c r="E150" s="78" t="n">
        <f aca="false">Salary_02!$E150*(Input!$G$36/100)</f>
        <v>253.648358912509</v>
      </c>
      <c r="F150" s="78" t="n">
        <f aca="false">-1*Salary_02!$I150</f>
        <v>253.648358912509</v>
      </c>
      <c r="G150" s="78" t="n">
        <f aca="true">IF(AND($B150&gt;Input!$G$45,$B150&lt;Input!$G$25),PMT(Input!$G$37/(100*12),(OFFSET($A$4,MATCH(Input!$G$25,$B$4:$B$1004,1),0,1,1)-OFFSET($A$4,MATCH(Input!$G$45,$B$4:$B$620,1),0,1,1)),$J$4,-1*Input!$G$38,1),0)</f>
        <v>0</v>
      </c>
      <c r="H150" s="78" t="n">
        <f aca="false">IF($B150&lt;Input!$G$25,(($H149+$E150+$F150+$G150)*(1+Input!$G$37/(100*12))),0)</f>
        <v>144247.838602965</v>
      </c>
    </row>
    <row r="151" customFormat="false" ht="12.8" hidden="false" customHeight="false" outlineLevel="0" collapsed="false">
      <c r="A151" s="76" t="n">
        <v>147</v>
      </c>
      <c r="B151" s="77" t="n">
        <f aca="false">EOMONTH(Input!$C$7,A151)</f>
        <v>47391</v>
      </c>
      <c r="C151" s="76" t="n">
        <f aca="false">DATEDIF(Input!$G$23,$B151,"Y")</f>
        <v>52</v>
      </c>
      <c r="E151" s="78" t="n">
        <f aca="false">Salary_02!$E151*(Input!$G$36/100)</f>
        <v>253.648358912509</v>
      </c>
      <c r="F151" s="78" t="n">
        <f aca="false">-1*Salary_02!$I151</f>
        <v>253.648358912509</v>
      </c>
      <c r="G151" s="78" t="n">
        <f aca="true">IF(AND($B151&gt;Input!$G$45,$B151&lt;Input!$G$25),PMT(Input!$G$37/(100*12),(OFFSET($A$4,MATCH(Input!$G$25,$B$4:$B$1004,1),0,1,1)-OFFSET($A$4,MATCH(Input!$G$45,$B$4:$B$620,1),0,1,1)),$J$4,-1*Input!$G$38,1),0)</f>
        <v>0</v>
      </c>
      <c r="H151" s="78" t="n">
        <f aca="false">IF($B151&lt;Input!$G$25,(($H150+$E151+$F151+$G151)*(1+Input!$G$37/(100*12))),0)</f>
        <v>145358.28171796</v>
      </c>
    </row>
    <row r="152" customFormat="false" ht="12.8" hidden="false" customHeight="false" outlineLevel="0" collapsed="false">
      <c r="A152" s="76" t="n">
        <v>148</v>
      </c>
      <c r="B152" s="77" t="n">
        <f aca="false">EOMONTH(Input!$C$7,A152)</f>
        <v>47422</v>
      </c>
      <c r="C152" s="76" t="n">
        <f aca="false">DATEDIF(Input!$G$23,$B152,"Y")</f>
        <v>52</v>
      </c>
      <c r="E152" s="78" t="n">
        <f aca="false">Salary_02!$E152*(Input!$G$36/100)</f>
        <v>253.648358912509</v>
      </c>
      <c r="F152" s="78" t="n">
        <f aca="false">-1*Salary_02!$I152</f>
        <v>253.648358912509</v>
      </c>
      <c r="G152" s="78" t="n">
        <f aca="true">IF(AND($B152&gt;Input!$G$45,$B152&lt;Input!$G$25),PMT(Input!$G$37/(100*12),(OFFSET($A$4,MATCH(Input!$G$25,$B$4:$B$1004,1),0,1,1)-OFFSET($A$4,MATCH(Input!$G$45,$B$4:$B$620,1),0,1,1)),$J$4,-1*Input!$G$38,1),0)</f>
        <v>0</v>
      </c>
      <c r="H152" s="78" t="n">
        <f aca="false">IF($B152&lt;Input!$G$25,(($H151+$E152+$F152+$G152)*(1+Input!$G$37/(100*12))),0)</f>
        <v>146473.351679267</v>
      </c>
    </row>
    <row r="153" customFormat="false" ht="12.8" hidden="false" customHeight="false" outlineLevel="0" collapsed="false">
      <c r="A153" s="76" t="n">
        <v>149</v>
      </c>
      <c r="B153" s="77" t="n">
        <f aca="false">EOMONTH(Input!$C$7,A153)</f>
        <v>47452</v>
      </c>
      <c r="C153" s="76" t="n">
        <f aca="false">DATEDIF(Input!$G$23,$B153,"Y")</f>
        <v>52</v>
      </c>
      <c r="E153" s="78" t="n">
        <f aca="false">Salary_02!$E153*(Input!$G$36/100)</f>
        <v>253.648358912509</v>
      </c>
      <c r="F153" s="78" t="n">
        <f aca="false">-1*Salary_02!$I153</f>
        <v>253.648358912509</v>
      </c>
      <c r="G153" s="78" t="n">
        <f aca="true">IF(AND($B153&gt;Input!$G$45,$B153&lt;Input!$G$25),PMT(Input!$G$37/(100*12),(OFFSET($A$4,MATCH(Input!$G$25,$B$4:$B$1004,1),0,1,1)-OFFSET($A$4,MATCH(Input!$G$45,$B$4:$B$620,1),0,1,1)),$J$4,-1*Input!$G$38,1),0)</f>
        <v>0</v>
      </c>
      <c r="H153" s="78" t="n">
        <f aca="false">IF($B153&lt;Input!$G$25,(($H152+$E153+$F153+$G153)*(1+Input!$G$37/(100*12))),0)</f>
        <v>147593.067765414</v>
      </c>
    </row>
    <row r="154" customFormat="false" ht="12.8" hidden="false" customHeight="false" outlineLevel="0" collapsed="false">
      <c r="A154" s="76" t="n">
        <v>150</v>
      </c>
      <c r="B154" s="77" t="n">
        <f aca="false">EOMONTH(Input!$C$7,A154)</f>
        <v>47483</v>
      </c>
      <c r="C154" s="76" t="n">
        <f aca="false">DATEDIF(Input!$G$23,$B154,"Y")</f>
        <v>52</v>
      </c>
      <c r="E154" s="78" t="n">
        <f aca="false">Salary_02!$E154*(Input!$G$36/100)</f>
        <v>253.648358912509</v>
      </c>
      <c r="F154" s="78" t="n">
        <f aca="false">-1*Salary_02!$I154</f>
        <v>253.648358912509</v>
      </c>
      <c r="G154" s="78" t="n">
        <f aca="true">IF(AND($B154&gt;Input!$G$45,$B154&lt;Input!$G$25),PMT(Input!$G$37/(100*12),(OFFSET($A$4,MATCH(Input!$G$25,$B$4:$B$1004,1),0,1,1)-OFFSET($A$4,MATCH(Input!$G$45,$B$4:$B$620,1),0,1,1)),$J$4,-1*Input!$G$38,1),0)</f>
        <v>0</v>
      </c>
      <c r="H154" s="78" t="n">
        <f aca="false">IF($B154&lt;Input!$G$25,(($H153+$E154+$F154+$G154)*(1+Input!$G$37/(100*12))),0)</f>
        <v>148717.449335252</v>
      </c>
    </row>
    <row r="155" customFormat="false" ht="12.8" hidden="false" customHeight="false" outlineLevel="0" collapsed="false">
      <c r="A155" s="76" t="n">
        <v>151</v>
      </c>
      <c r="B155" s="77" t="n">
        <f aca="false">EOMONTH(Input!$C$7,A155)</f>
        <v>47514</v>
      </c>
      <c r="C155" s="76" t="n">
        <f aca="false">DATEDIF(Input!$G$23,$B155,"Y")</f>
        <v>52</v>
      </c>
      <c r="E155" s="78" t="n">
        <f aca="false">Salary_02!$E155*(Input!$G$36/100)</f>
        <v>253.648358912509</v>
      </c>
      <c r="F155" s="78" t="n">
        <f aca="false">-1*Salary_02!$I155</f>
        <v>253.648358912509</v>
      </c>
      <c r="G155" s="78" t="n">
        <f aca="true">IF(AND($B155&gt;Input!$G$45,$B155&lt;Input!$G$25),PMT(Input!$G$37/(100*12),(OFFSET($A$4,MATCH(Input!$G$25,$B$4:$B$1004,1),0,1,1)-OFFSET($A$4,MATCH(Input!$G$45,$B$4:$B$620,1),0,1,1)),$J$4,-1*Input!$G$38,1),0)</f>
        <v>0</v>
      </c>
      <c r="H155" s="78" t="n">
        <f aca="false">IF($B155&lt;Input!$G$25,(($H154+$E155+$F155+$G155)*(1+Input!$G$37/(100*12))),0)</f>
        <v>149846.515828298</v>
      </c>
    </row>
    <row r="156" customFormat="false" ht="12.8" hidden="false" customHeight="false" outlineLevel="0" collapsed="false">
      <c r="A156" s="76" t="n">
        <v>152</v>
      </c>
      <c r="B156" s="77" t="n">
        <f aca="false">EOMONTH(Input!$C$7,A156)</f>
        <v>47542</v>
      </c>
      <c r="C156" s="76" t="n">
        <f aca="false">DATEDIF(Input!$G$23,$B156,"Y")</f>
        <v>52</v>
      </c>
      <c r="E156" s="78" t="n">
        <f aca="false">Salary_02!$E156*(Input!$G$36/100)</f>
        <v>253.648358912509</v>
      </c>
      <c r="F156" s="78" t="n">
        <f aca="false">-1*Salary_02!$I156</f>
        <v>253.648358912509</v>
      </c>
      <c r="G156" s="78" t="n">
        <f aca="true">IF(AND($B156&gt;Input!$G$45,$B156&lt;Input!$G$25),PMT(Input!$G$37/(100*12),(OFFSET($A$4,MATCH(Input!$G$25,$B$4:$B$1004,1),0,1,1)-OFFSET($A$4,MATCH(Input!$G$45,$B$4:$B$620,1),0,1,1)),$J$4,-1*Input!$G$38,1),0)</f>
        <v>0</v>
      </c>
      <c r="H156" s="78" t="n">
        <f aca="false">IF($B156&lt;Input!$G$25,(($H155+$E156+$F156+$G156)*(1+Input!$G$37/(100*12))),0)</f>
        <v>150980.286765065</v>
      </c>
    </row>
    <row r="157" customFormat="false" ht="12.8" hidden="false" customHeight="false" outlineLevel="0" collapsed="false">
      <c r="A157" s="76" t="n">
        <v>153</v>
      </c>
      <c r="B157" s="77" t="n">
        <f aca="false">EOMONTH(Input!$C$7,A157)</f>
        <v>47573</v>
      </c>
      <c r="C157" s="76" t="n">
        <f aca="false">DATEDIF(Input!$G$23,$B157,"Y")</f>
        <v>52</v>
      </c>
      <c r="E157" s="78" t="n">
        <f aca="false">Salary_02!$E157*(Input!$G$36/100)</f>
        <v>253.648358912509</v>
      </c>
      <c r="F157" s="78" t="n">
        <f aca="false">-1*Salary_02!$I157</f>
        <v>253.648358912509</v>
      </c>
      <c r="G157" s="78" t="n">
        <f aca="true">IF(AND($B157&gt;Input!$G$45,$B157&lt;Input!$G$25),PMT(Input!$G$37/(100*12),(OFFSET($A$4,MATCH(Input!$G$25,$B$4:$B$1004,1),0,1,1)-OFFSET($A$4,MATCH(Input!$G$45,$B$4:$B$620,1),0,1,1)),$J$4,-1*Input!$G$38,1),0)</f>
        <v>0</v>
      </c>
      <c r="H157" s="78" t="n">
        <f aca="false">IF($B157&lt;Input!$G$25,(($H156+$E157+$F157+$G157)*(1+Input!$G$37/(100*12))),0)</f>
        <v>152118.781747402</v>
      </c>
    </row>
    <row r="158" customFormat="false" ht="12.8" hidden="false" customHeight="false" outlineLevel="0" collapsed="false">
      <c r="A158" s="76" t="n">
        <v>154</v>
      </c>
      <c r="B158" s="77" t="n">
        <f aca="false">EOMONTH(Input!$C$7,A158)</f>
        <v>47603</v>
      </c>
      <c r="C158" s="76" t="n">
        <f aca="false">DATEDIF(Input!$G$23,$B158,"Y")</f>
        <v>52</v>
      </c>
      <c r="E158" s="78" t="n">
        <f aca="false">Salary_02!$E158*(Input!$G$36/100)</f>
        <v>253.648358912509</v>
      </c>
      <c r="F158" s="78" t="n">
        <f aca="false">-1*Salary_02!$I158</f>
        <v>253.648358912509</v>
      </c>
      <c r="G158" s="78" t="n">
        <f aca="true">IF(AND($B158&gt;Input!$G$45,$B158&lt;Input!$G$25),PMT(Input!$G$37/(100*12),(OFFSET($A$4,MATCH(Input!$G$25,$B$4:$B$1004,1),0,1,1)-OFFSET($A$4,MATCH(Input!$G$45,$B$4:$B$620,1),0,1,1)),$J$4,-1*Input!$G$38,1),0)</f>
        <v>0</v>
      </c>
      <c r="H158" s="78" t="n">
        <f aca="false">IF($B158&lt;Input!$G$25,(($H157+$E158+$F158+$G158)*(1+Input!$G$37/(100*12))),0)</f>
        <v>153262.020458833</v>
      </c>
    </row>
    <row r="159" customFormat="false" ht="12.8" hidden="false" customHeight="false" outlineLevel="0" collapsed="false">
      <c r="A159" s="76" t="n">
        <v>155</v>
      </c>
      <c r="B159" s="77" t="n">
        <f aca="false">EOMONTH(Input!$C$7,A159)</f>
        <v>47634</v>
      </c>
      <c r="C159" s="76" t="n">
        <f aca="false">DATEDIF(Input!$G$23,$B159,"Y")</f>
        <v>53</v>
      </c>
      <c r="E159" s="78" t="n">
        <f aca="false">Salary_02!$E159*(Input!$G$36/100)</f>
        <v>253.648358912509</v>
      </c>
      <c r="F159" s="78" t="n">
        <f aca="false">-1*Salary_02!$I159</f>
        <v>253.648358912509</v>
      </c>
      <c r="G159" s="78" t="n">
        <f aca="true">IF(AND($B159&gt;Input!$G$45,$B159&lt;Input!$G$25),PMT(Input!$G$37/(100*12),(OFFSET($A$4,MATCH(Input!$G$25,$B$4:$B$1004,1),0,1,1)-OFFSET($A$4,MATCH(Input!$G$45,$B$4:$B$620,1),0,1,1)),$J$4,-1*Input!$G$38,1),0)</f>
        <v>0</v>
      </c>
      <c r="H159" s="78" t="n">
        <f aca="false">IF($B159&lt;Input!$G$25,(($H158+$E159+$F159+$G159)*(1+Input!$G$37/(100*12))),0)</f>
        <v>154410.022664894</v>
      </c>
    </row>
    <row r="160" customFormat="false" ht="12.8" hidden="false" customHeight="false" outlineLevel="0" collapsed="false">
      <c r="A160" s="76" t="n">
        <v>156</v>
      </c>
      <c r="B160" s="77" t="n">
        <f aca="false">EOMONTH(Input!$C$7,A160)</f>
        <v>47664</v>
      </c>
      <c r="C160" s="76" t="n">
        <f aca="false">DATEDIF(Input!$G$23,$B160,"Y")</f>
        <v>53</v>
      </c>
      <c r="E160" s="78" t="n">
        <f aca="false">Salary_02!$E160*(Input!$G$36/100)</f>
        <v>258.721326090759</v>
      </c>
      <c r="F160" s="78" t="n">
        <f aca="false">-1*Salary_02!$I160</f>
        <v>258.721326090759</v>
      </c>
      <c r="G160" s="78" t="n">
        <f aca="true">IF(AND($B160&gt;Input!$G$45,$B160&lt;Input!$G$25),PMT(Input!$G$37/(100*12),(OFFSET($A$4,MATCH(Input!$G$25,$B$4:$B$1004,1),0,1,1)-OFFSET($A$4,MATCH(Input!$G$45,$B$4:$B$620,1),0,1,1)),$J$4,-1*Input!$G$38,1),0)</f>
        <v>0</v>
      </c>
      <c r="H160" s="78" t="n">
        <f aca="false">IF($B160&lt;Input!$G$25,(($H159+$E160+$F160+$G160)*(1+Input!$G$37/(100*12))),0)</f>
        <v>155572.996422563</v>
      </c>
    </row>
    <row r="161" customFormat="false" ht="12.8" hidden="false" customHeight="false" outlineLevel="0" collapsed="false">
      <c r="A161" s="76" t="n">
        <v>157</v>
      </c>
      <c r="B161" s="77" t="n">
        <f aca="false">EOMONTH(Input!$C$7,A161)</f>
        <v>47695</v>
      </c>
      <c r="C161" s="76" t="n">
        <f aca="false">DATEDIF(Input!$G$23,$B161,"Y")</f>
        <v>53</v>
      </c>
      <c r="E161" s="78" t="n">
        <f aca="false">Salary_02!$E161*(Input!$G$36/100)</f>
        <v>258.721326090759</v>
      </c>
      <c r="F161" s="78" t="n">
        <f aca="false">-1*Salary_02!$I161</f>
        <v>258.721326090759</v>
      </c>
      <c r="G161" s="78" t="n">
        <f aca="true">IF(AND($B161&gt;Input!$G$45,$B161&lt;Input!$G$25),PMT(Input!$G$37/(100*12),(OFFSET($A$4,MATCH(Input!$G$25,$B$4:$B$1004,1),0,1,1)-OFFSET($A$4,MATCH(Input!$G$45,$B$4:$B$620,1),0,1,1)),$J$4,-1*Input!$G$38,1),0)</f>
        <v>0</v>
      </c>
      <c r="H161" s="78" t="n">
        <f aca="false">IF($B161&lt;Input!$G$25,(($H160+$E161+$F161+$G161)*(1+Input!$G$37/(100*12))),0)</f>
        <v>156740.815904223</v>
      </c>
    </row>
    <row r="162" customFormat="false" ht="12.8" hidden="false" customHeight="false" outlineLevel="0" collapsed="false">
      <c r="A162" s="76" t="n">
        <v>158</v>
      </c>
      <c r="B162" s="77" t="n">
        <f aca="false">EOMONTH(Input!$C$7,A162)</f>
        <v>47726</v>
      </c>
      <c r="C162" s="76" t="n">
        <f aca="false">DATEDIF(Input!$G$23,$B162,"Y")</f>
        <v>53</v>
      </c>
      <c r="E162" s="78" t="n">
        <f aca="false">Salary_02!$E162*(Input!$G$36/100)</f>
        <v>258.721326090759</v>
      </c>
      <c r="F162" s="78" t="n">
        <f aca="false">-1*Salary_02!$I162</f>
        <v>258.721326090759</v>
      </c>
      <c r="G162" s="78" t="n">
        <f aca="true">IF(AND($B162&gt;Input!$G$45,$B162&lt;Input!$G$25),PMT(Input!$G$37/(100*12),(OFFSET($A$4,MATCH(Input!$G$25,$B$4:$B$1004,1),0,1,1)-OFFSET($A$4,MATCH(Input!$G$45,$B$4:$B$620,1),0,1,1)),$J$4,-1*Input!$G$38,1),0)</f>
        <v>0</v>
      </c>
      <c r="H162" s="78" t="n">
        <f aca="false">IF($B162&lt;Input!$G$25,(($H161+$E162+$F162+$G162)*(1+Input!$G$37/(100*12))),0)</f>
        <v>157913.501300389</v>
      </c>
    </row>
    <row r="163" customFormat="false" ht="12.8" hidden="false" customHeight="false" outlineLevel="0" collapsed="false">
      <c r="A163" s="76" t="n">
        <v>159</v>
      </c>
      <c r="B163" s="77" t="n">
        <f aca="false">EOMONTH(Input!$C$7,A163)</f>
        <v>47756</v>
      </c>
      <c r="C163" s="76" t="n">
        <f aca="false">DATEDIF(Input!$G$23,$B163,"Y")</f>
        <v>53</v>
      </c>
      <c r="E163" s="78" t="n">
        <f aca="false">Salary_02!$E163*(Input!$G$36/100)</f>
        <v>258.721326090759</v>
      </c>
      <c r="F163" s="78" t="n">
        <f aca="false">-1*Salary_02!$I163</f>
        <v>258.721326090759</v>
      </c>
      <c r="G163" s="78" t="n">
        <f aca="true">IF(AND($B163&gt;Input!$G$45,$B163&lt;Input!$G$25),PMT(Input!$G$37/(100*12),(OFFSET($A$4,MATCH(Input!$G$25,$B$4:$B$1004,1),0,1,1)-OFFSET($A$4,MATCH(Input!$G$45,$B$4:$B$620,1),0,1,1)),$J$4,-1*Input!$G$38,1),0)</f>
        <v>0</v>
      </c>
      <c r="H163" s="78" t="n">
        <f aca="false">IF($B163&lt;Input!$G$25,(($H162+$E163+$F163+$G163)*(1+Input!$G$37/(100*12))),0)</f>
        <v>159091.072885707</v>
      </c>
    </row>
    <row r="164" customFormat="false" ht="12.8" hidden="false" customHeight="false" outlineLevel="0" collapsed="false">
      <c r="A164" s="76" t="n">
        <v>160</v>
      </c>
      <c r="B164" s="77" t="n">
        <f aca="false">EOMONTH(Input!$C$7,A164)</f>
        <v>47787</v>
      </c>
      <c r="C164" s="76" t="n">
        <f aca="false">DATEDIF(Input!$G$23,$B164,"Y")</f>
        <v>53</v>
      </c>
      <c r="E164" s="78" t="n">
        <f aca="false">Salary_02!$E164*(Input!$G$36/100)</f>
        <v>258.721326090759</v>
      </c>
      <c r="F164" s="78" t="n">
        <f aca="false">-1*Salary_02!$I164</f>
        <v>258.721326090759</v>
      </c>
      <c r="G164" s="78" t="n">
        <f aca="true">IF(AND($B164&gt;Input!$G$45,$B164&lt;Input!$G$25),PMT(Input!$G$37/(100*12),(OFFSET($A$4,MATCH(Input!$G$25,$B$4:$B$1004,1),0,1,1)-OFFSET($A$4,MATCH(Input!$G$45,$B$4:$B$620,1),0,1,1)),$J$4,-1*Input!$G$38,1),0)</f>
        <v>0</v>
      </c>
      <c r="H164" s="78" t="n">
        <f aca="false">IF($B164&lt;Input!$G$25,(($H163+$E164+$F164+$G164)*(1+Input!$G$37/(100*12))),0)</f>
        <v>160273.551019296</v>
      </c>
    </row>
    <row r="165" customFormat="false" ht="12.8" hidden="false" customHeight="false" outlineLevel="0" collapsed="false">
      <c r="A165" s="76" t="n">
        <v>161</v>
      </c>
      <c r="B165" s="77" t="n">
        <f aca="false">EOMONTH(Input!$C$7,A165)</f>
        <v>47817</v>
      </c>
      <c r="C165" s="76" t="n">
        <f aca="false">DATEDIF(Input!$G$23,$B165,"Y")</f>
        <v>53</v>
      </c>
      <c r="E165" s="78" t="n">
        <f aca="false">Salary_02!$E165*(Input!$G$36/100)</f>
        <v>258.721326090759</v>
      </c>
      <c r="F165" s="78" t="n">
        <f aca="false">-1*Salary_02!$I165</f>
        <v>258.721326090759</v>
      </c>
      <c r="G165" s="78" t="n">
        <f aca="true">IF(AND($B165&gt;Input!$G$45,$B165&lt;Input!$G$25),PMT(Input!$G$37/(100*12),(OFFSET($A$4,MATCH(Input!$G$25,$B$4:$B$1004,1),0,1,1)-OFFSET($A$4,MATCH(Input!$G$45,$B$4:$B$620,1),0,1,1)),$J$4,-1*Input!$G$38,1),0)</f>
        <v>0</v>
      </c>
      <c r="H165" s="78" t="n">
        <f aca="false">IF($B165&lt;Input!$G$25,(($H164+$E165+$F165+$G165)*(1+Input!$G$37/(100*12))),0)</f>
        <v>161460.956145109</v>
      </c>
    </row>
    <row r="166" customFormat="false" ht="12.8" hidden="false" customHeight="false" outlineLevel="0" collapsed="false">
      <c r="A166" s="76" t="n">
        <v>162</v>
      </c>
      <c r="B166" s="77" t="n">
        <f aca="false">EOMONTH(Input!$C$7,A166)</f>
        <v>47848</v>
      </c>
      <c r="C166" s="76" t="n">
        <f aca="false">DATEDIF(Input!$G$23,$B166,"Y")</f>
        <v>53</v>
      </c>
      <c r="E166" s="78" t="n">
        <f aca="false">Salary_02!$E166*(Input!$G$36/100)</f>
        <v>258.721326090759</v>
      </c>
      <c r="F166" s="78" t="n">
        <f aca="false">-1*Salary_02!$I166</f>
        <v>258.721326090759</v>
      </c>
      <c r="G166" s="78" t="n">
        <f aca="true">IF(AND($B166&gt;Input!$G$45,$B166&lt;Input!$G$25),PMT(Input!$G$37/(100*12),(OFFSET($A$4,MATCH(Input!$G$25,$B$4:$B$1004,1),0,1,1)-OFFSET($A$4,MATCH(Input!$G$45,$B$4:$B$620,1),0,1,1)),$J$4,-1*Input!$G$38,1),0)</f>
        <v>0</v>
      </c>
      <c r="H166" s="78" t="n">
        <f aca="false">IF($B166&lt;Input!$G$25,(($H165+$E166+$F166+$G166)*(1+Input!$G$37/(100*12))),0)</f>
        <v>162653.308792279</v>
      </c>
    </row>
    <row r="167" customFormat="false" ht="12.8" hidden="false" customHeight="false" outlineLevel="0" collapsed="false">
      <c r="A167" s="76" t="n">
        <v>163</v>
      </c>
      <c r="B167" s="77" t="n">
        <f aca="false">EOMONTH(Input!$C$7,A167)</f>
        <v>47879</v>
      </c>
      <c r="C167" s="76" t="n">
        <f aca="false">DATEDIF(Input!$G$23,$B167,"Y")</f>
        <v>53</v>
      </c>
      <c r="E167" s="78" t="n">
        <f aca="false">Salary_02!$E167*(Input!$G$36/100)</f>
        <v>258.721326090759</v>
      </c>
      <c r="F167" s="78" t="n">
        <f aca="false">-1*Salary_02!$I167</f>
        <v>258.721326090759</v>
      </c>
      <c r="G167" s="78" t="n">
        <f aca="true">IF(AND($B167&gt;Input!$G$45,$B167&lt;Input!$G$25),PMT(Input!$G$37/(100*12),(OFFSET($A$4,MATCH(Input!$G$25,$B$4:$B$1004,1),0,1,1)-OFFSET($A$4,MATCH(Input!$G$45,$B$4:$B$620,1),0,1,1)),$J$4,-1*Input!$G$38,1),0)</f>
        <v>0</v>
      </c>
      <c r="H167" s="78" t="n">
        <f aca="false">IF($B167&lt;Input!$G$25,(($H166+$E167+$F167+$G167)*(1+Input!$G$37/(100*12))),0)</f>
        <v>163850.629575479</v>
      </c>
    </row>
    <row r="168" customFormat="false" ht="12.8" hidden="false" customHeight="false" outlineLevel="0" collapsed="false">
      <c r="A168" s="76" t="n">
        <v>164</v>
      </c>
      <c r="B168" s="77" t="n">
        <f aca="false">EOMONTH(Input!$C$7,A168)</f>
        <v>47907</v>
      </c>
      <c r="C168" s="76" t="n">
        <f aca="false">DATEDIF(Input!$G$23,$B168,"Y")</f>
        <v>53</v>
      </c>
      <c r="E168" s="78" t="n">
        <f aca="false">Salary_02!$E168*(Input!$G$36/100)</f>
        <v>258.721326090759</v>
      </c>
      <c r="F168" s="78" t="n">
        <f aca="false">-1*Salary_02!$I168</f>
        <v>258.721326090759</v>
      </c>
      <c r="G168" s="78" t="n">
        <f aca="true">IF(AND($B168&gt;Input!$G$45,$B168&lt;Input!$G$25),PMT(Input!$G$37/(100*12),(OFFSET($A$4,MATCH(Input!$G$25,$B$4:$B$1004,1),0,1,1)-OFFSET($A$4,MATCH(Input!$G$45,$B$4:$B$620,1),0,1,1)),$J$4,-1*Input!$G$38,1),0)</f>
        <v>0</v>
      </c>
      <c r="H168" s="78" t="n">
        <f aca="false">IF($B168&lt;Input!$G$25,(($H167+$E168+$F168+$G168)*(1+Input!$G$37/(100*12))),0)</f>
        <v>165052.939195276</v>
      </c>
    </row>
    <row r="169" customFormat="false" ht="12.8" hidden="false" customHeight="false" outlineLevel="0" collapsed="false">
      <c r="A169" s="76" t="n">
        <v>165</v>
      </c>
      <c r="B169" s="77" t="n">
        <f aca="false">EOMONTH(Input!$C$7,A169)</f>
        <v>47938</v>
      </c>
      <c r="C169" s="76" t="n">
        <f aca="false">DATEDIF(Input!$G$23,$B169,"Y")</f>
        <v>53</v>
      </c>
      <c r="E169" s="78" t="n">
        <f aca="false">Salary_02!$E169*(Input!$G$36/100)</f>
        <v>258.721326090759</v>
      </c>
      <c r="F169" s="78" t="n">
        <f aca="false">-1*Salary_02!$I169</f>
        <v>258.721326090759</v>
      </c>
      <c r="G169" s="78" t="n">
        <f aca="true">IF(AND($B169&gt;Input!$G$45,$B169&lt;Input!$G$25),PMT(Input!$G$37/(100*12),(OFFSET($A$4,MATCH(Input!$G$25,$B$4:$B$1004,1),0,1,1)-OFFSET($A$4,MATCH(Input!$G$45,$B$4:$B$620,1),0,1,1)),$J$4,-1*Input!$G$38,1),0)</f>
        <v>0</v>
      </c>
      <c r="H169" s="78" t="n">
        <f aca="false">IF($B169&lt;Input!$G$25,(($H168+$E169+$F169+$G169)*(1+Input!$G$37/(100*12))),0)</f>
        <v>166260.258438488</v>
      </c>
    </row>
    <row r="170" customFormat="false" ht="12.8" hidden="false" customHeight="false" outlineLevel="0" collapsed="false">
      <c r="A170" s="76" t="n">
        <v>166</v>
      </c>
      <c r="B170" s="77" t="n">
        <f aca="false">EOMONTH(Input!$C$7,A170)</f>
        <v>47968</v>
      </c>
      <c r="C170" s="76" t="n">
        <f aca="false">DATEDIF(Input!$G$23,$B170,"Y")</f>
        <v>53</v>
      </c>
      <c r="E170" s="78" t="n">
        <f aca="false">Salary_02!$E170*(Input!$G$36/100)</f>
        <v>258.721326090759</v>
      </c>
      <c r="F170" s="78" t="n">
        <f aca="false">-1*Salary_02!$I170</f>
        <v>258.721326090759</v>
      </c>
      <c r="G170" s="78" t="n">
        <f aca="true">IF(AND($B170&gt;Input!$G$45,$B170&lt;Input!$G$25),PMT(Input!$G$37/(100*12),(OFFSET($A$4,MATCH(Input!$G$25,$B$4:$B$1004,1),0,1,1)-OFFSET($A$4,MATCH(Input!$G$45,$B$4:$B$620,1),0,1,1)),$J$4,-1*Input!$G$38,1),0)</f>
        <v>0</v>
      </c>
      <c r="H170" s="78" t="n">
        <f aca="false">IF($B170&lt;Input!$G$25,(($H169+$E170+$F170+$G170)*(1+Input!$G$37/(100*12))),0)</f>
        <v>167472.608178548</v>
      </c>
    </row>
    <row r="171" customFormat="false" ht="12.8" hidden="false" customHeight="false" outlineLevel="0" collapsed="false">
      <c r="A171" s="76" t="n">
        <v>167</v>
      </c>
      <c r="B171" s="77" t="n">
        <f aca="false">EOMONTH(Input!$C$7,A171)</f>
        <v>47999</v>
      </c>
      <c r="C171" s="76" t="n">
        <f aca="false">DATEDIF(Input!$G$23,$B171,"Y")</f>
        <v>54</v>
      </c>
      <c r="E171" s="78" t="n">
        <f aca="false">Salary_02!$E171*(Input!$G$36/100)</f>
        <v>258.721326090759</v>
      </c>
      <c r="F171" s="78" t="n">
        <f aca="false">-1*Salary_02!$I171</f>
        <v>258.721326090759</v>
      </c>
      <c r="G171" s="78" t="n">
        <f aca="true">IF(AND($B171&gt;Input!$G$45,$B171&lt;Input!$G$25),PMT(Input!$G$37/(100*12),(OFFSET($A$4,MATCH(Input!$G$25,$B$4:$B$1004,1),0,1,1)-OFFSET($A$4,MATCH(Input!$G$45,$B$4:$B$620,1),0,1,1)),$J$4,-1*Input!$G$38,1),0)</f>
        <v>0</v>
      </c>
      <c r="H171" s="78" t="n">
        <f aca="false">IF($B171&lt;Input!$G$25,(($H170+$E171+$F171+$G171)*(1+Input!$G$37/(100*12))),0)</f>
        <v>168690.009375857</v>
      </c>
    </row>
    <row r="172" customFormat="false" ht="12.8" hidden="false" customHeight="false" outlineLevel="0" collapsed="false">
      <c r="A172" s="76" t="n">
        <v>168</v>
      </c>
      <c r="B172" s="77" t="n">
        <f aca="false">EOMONTH(Input!$C$7,A172)</f>
        <v>48029</v>
      </c>
      <c r="C172" s="76" t="n">
        <f aca="false">DATEDIF(Input!$G$23,$B172,"Y")</f>
        <v>54</v>
      </c>
      <c r="E172" s="78" t="n">
        <f aca="false">Salary_02!$E172*(Input!$G$36/100)</f>
        <v>263.895752612574</v>
      </c>
      <c r="F172" s="78" t="n">
        <f aca="false">-1*Salary_02!$I172</f>
        <v>263.895752612574</v>
      </c>
      <c r="G172" s="78" t="n">
        <f aca="true">IF(AND($B172&gt;Input!$G$45,$B172&lt;Input!$G$25),PMT(Input!$G$37/(100*12),(OFFSET($A$4,MATCH(Input!$G$25,$B$4:$B$1004,1),0,1,1)-OFFSET($A$4,MATCH(Input!$G$45,$B$4:$B$620,1),0,1,1)),$J$4,-1*Input!$G$38,1),0)</f>
        <v>0</v>
      </c>
      <c r="H172" s="78" t="n">
        <f aca="false">IF($B172&lt;Input!$G$25,(($H171+$E172+$F172+$G172)*(1+Input!$G$37/(100*12))),0)</f>
        <v>169922.87505142</v>
      </c>
    </row>
    <row r="173" customFormat="false" ht="12.8" hidden="false" customHeight="false" outlineLevel="0" collapsed="false">
      <c r="A173" s="76" t="n">
        <v>169</v>
      </c>
      <c r="B173" s="77" t="n">
        <f aca="false">EOMONTH(Input!$C$7,A173)</f>
        <v>48060</v>
      </c>
      <c r="C173" s="76" t="n">
        <f aca="false">DATEDIF(Input!$G$23,$B173,"Y")</f>
        <v>54</v>
      </c>
      <c r="E173" s="78" t="n">
        <f aca="false">Salary_02!$E173*(Input!$G$36/100)</f>
        <v>263.895752612574</v>
      </c>
      <c r="F173" s="78" t="n">
        <f aca="false">-1*Salary_02!$I173</f>
        <v>263.895752612574</v>
      </c>
      <c r="G173" s="78" t="n">
        <f aca="true">IF(AND($B173&gt;Input!$G$45,$B173&lt;Input!$G$25),PMT(Input!$G$37/(100*12),(OFFSET($A$4,MATCH(Input!$G$25,$B$4:$B$1004,1),0,1,1)-OFFSET($A$4,MATCH(Input!$G$45,$B$4:$B$620,1),0,1,1)),$J$4,-1*Input!$G$38,1),0)</f>
        <v>0</v>
      </c>
      <c r="H173" s="78" t="n">
        <f aca="false">IF($B173&lt;Input!$G$25,(($H172+$E173+$F173+$G173)*(1+Input!$G$37/(100*12))),0)</f>
        <v>171160.877667298</v>
      </c>
    </row>
    <row r="174" customFormat="false" ht="12.8" hidden="false" customHeight="false" outlineLevel="0" collapsed="false">
      <c r="A174" s="76" t="n">
        <v>170</v>
      </c>
      <c r="B174" s="77" t="n">
        <f aca="false">EOMONTH(Input!$C$7,A174)</f>
        <v>48091</v>
      </c>
      <c r="C174" s="76" t="n">
        <f aca="false">DATEDIF(Input!$G$23,$B174,"Y")</f>
        <v>54</v>
      </c>
      <c r="E174" s="78" t="n">
        <f aca="false">Salary_02!$E174*(Input!$G$36/100)</f>
        <v>263.895752612574</v>
      </c>
      <c r="F174" s="78" t="n">
        <f aca="false">-1*Salary_02!$I174</f>
        <v>263.895752612574</v>
      </c>
      <c r="G174" s="78" t="n">
        <f aca="true">IF(AND($B174&gt;Input!$G$45,$B174&lt;Input!$G$25),PMT(Input!$G$37/(100*12),(OFFSET($A$4,MATCH(Input!$G$25,$B$4:$B$1004,1),0,1,1)-OFFSET($A$4,MATCH(Input!$G$45,$B$4:$B$620,1),0,1,1)),$J$4,-1*Input!$G$38,1),0)</f>
        <v>0</v>
      </c>
      <c r="H174" s="78" t="n">
        <f aca="false">IF($B174&lt;Input!$G$25,(($H173+$E174+$F174+$G174)*(1+Input!$G$37/(100*12))),0)</f>
        <v>172404.038627409</v>
      </c>
    </row>
    <row r="175" customFormat="false" ht="12.8" hidden="false" customHeight="false" outlineLevel="0" collapsed="false">
      <c r="A175" s="76" t="n">
        <v>171</v>
      </c>
      <c r="B175" s="77" t="n">
        <f aca="false">EOMONTH(Input!$C$7,A175)</f>
        <v>48121</v>
      </c>
      <c r="C175" s="76" t="n">
        <f aca="false">DATEDIF(Input!$G$23,$B175,"Y")</f>
        <v>54</v>
      </c>
      <c r="E175" s="78" t="n">
        <f aca="false">Salary_02!$E175*(Input!$G$36/100)</f>
        <v>263.895752612574</v>
      </c>
      <c r="F175" s="78" t="n">
        <f aca="false">-1*Salary_02!$I175</f>
        <v>263.895752612574</v>
      </c>
      <c r="G175" s="78" t="n">
        <f aca="true">IF(AND($B175&gt;Input!$G$45,$B175&lt;Input!$G$25),PMT(Input!$G$37/(100*12),(OFFSET($A$4,MATCH(Input!$G$25,$B$4:$B$1004,1),0,1,1)-OFFSET($A$4,MATCH(Input!$G$45,$B$4:$B$620,1),0,1,1)),$J$4,-1*Input!$G$38,1),0)</f>
        <v>0</v>
      </c>
      <c r="H175" s="78" t="n">
        <f aca="false">IF($B175&lt;Input!$G$25,(($H174+$E175+$F175+$G175)*(1+Input!$G$37/(100*12))),0)</f>
        <v>173652.379424853</v>
      </c>
    </row>
    <row r="176" customFormat="false" ht="12.8" hidden="false" customHeight="false" outlineLevel="0" collapsed="false">
      <c r="A176" s="76" t="n">
        <v>172</v>
      </c>
      <c r="B176" s="77" t="n">
        <f aca="false">EOMONTH(Input!$C$7,A176)</f>
        <v>48152</v>
      </c>
      <c r="C176" s="76" t="n">
        <f aca="false">DATEDIF(Input!$G$23,$B176,"Y")</f>
        <v>54</v>
      </c>
      <c r="E176" s="78" t="n">
        <f aca="false">Salary_02!$E176*(Input!$G$36/100)</f>
        <v>263.895752612574</v>
      </c>
      <c r="F176" s="78" t="n">
        <f aca="false">-1*Salary_02!$I176</f>
        <v>263.895752612574</v>
      </c>
      <c r="G176" s="78" t="n">
        <f aca="true">IF(AND($B176&gt;Input!$G$45,$B176&lt;Input!$G$25),PMT(Input!$G$37/(100*12),(OFFSET($A$4,MATCH(Input!$G$25,$B$4:$B$1004,1),0,1,1)-OFFSET($A$4,MATCH(Input!$G$45,$B$4:$B$620,1),0,1,1)),$J$4,-1*Input!$G$38,1),0)</f>
        <v>0</v>
      </c>
      <c r="H176" s="78" t="n">
        <f aca="false">IF($B176&lt;Input!$G$25,(($H175+$E176+$F176+$G176)*(1+Input!$G$37/(100*12))),0)</f>
        <v>174905.921642287</v>
      </c>
    </row>
    <row r="177" customFormat="false" ht="12.8" hidden="false" customHeight="false" outlineLevel="0" collapsed="false">
      <c r="A177" s="76" t="n">
        <v>173</v>
      </c>
      <c r="B177" s="77" t="n">
        <f aca="false">EOMONTH(Input!$C$7,A177)</f>
        <v>48182</v>
      </c>
      <c r="C177" s="76" t="n">
        <f aca="false">DATEDIF(Input!$G$23,$B177,"Y")</f>
        <v>54</v>
      </c>
      <c r="E177" s="78" t="n">
        <f aca="false">Salary_02!$E177*(Input!$G$36/100)</f>
        <v>263.895752612574</v>
      </c>
      <c r="F177" s="78" t="n">
        <f aca="false">-1*Salary_02!$I177</f>
        <v>263.895752612574</v>
      </c>
      <c r="G177" s="78" t="n">
        <f aca="true">IF(AND($B177&gt;Input!$G$45,$B177&lt;Input!$G$25),PMT(Input!$G$37/(100*12),(OFFSET($A$4,MATCH(Input!$G$25,$B$4:$B$1004,1),0,1,1)-OFFSET($A$4,MATCH(Input!$G$45,$B$4:$B$620,1),0,1,1)),$J$4,-1*Input!$G$38,1),0)</f>
        <v>0</v>
      </c>
      <c r="H177" s="78" t="n">
        <f aca="false">IF($B177&lt;Input!$G$25,(($H176+$E177+$F177+$G177)*(1+Input!$G$37/(100*12))),0)</f>
        <v>176164.686952294</v>
      </c>
    </row>
    <row r="178" customFormat="false" ht="12.8" hidden="false" customHeight="false" outlineLevel="0" collapsed="false">
      <c r="A178" s="76" t="n">
        <v>174</v>
      </c>
      <c r="B178" s="77" t="n">
        <f aca="false">EOMONTH(Input!$C$7,A178)</f>
        <v>48213</v>
      </c>
      <c r="C178" s="76" t="n">
        <f aca="false">DATEDIF(Input!$G$23,$B178,"Y")</f>
        <v>54</v>
      </c>
      <c r="E178" s="78" t="n">
        <f aca="false">Salary_02!$E178*(Input!$G$36/100)</f>
        <v>263.895752612574</v>
      </c>
      <c r="F178" s="78" t="n">
        <f aca="false">-1*Salary_02!$I178</f>
        <v>263.895752612574</v>
      </c>
      <c r="G178" s="78" t="n">
        <f aca="true">IF(AND($B178&gt;Input!$G$45,$B178&lt;Input!$G$25),PMT(Input!$G$37/(100*12),(OFFSET($A$4,MATCH(Input!$G$25,$B$4:$B$1004,1),0,1,1)-OFFSET($A$4,MATCH(Input!$G$45,$B$4:$B$620,1),0,1,1)),$J$4,-1*Input!$G$38,1),0)</f>
        <v>0</v>
      </c>
      <c r="H178" s="78" t="n">
        <f aca="false">IF($B178&lt;Input!$G$25,(($H177+$E178+$F178+$G178)*(1+Input!$G$37/(100*12))),0)</f>
        <v>177428.697117759</v>
      </c>
    </row>
    <row r="179" customFormat="false" ht="12.8" hidden="false" customHeight="false" outlineLevel="0" collapsed="false">
      <c r="A179" s="76" t="n">
        <v>175</v>
      </c>
      <c r="B179" s="77" t="n">
        <f aca="false">EOMONTH(Input!$C$7,A179)</f>
        <v>48244</v>
      </c>
      <c r="C179" s="76" t="n">
        <f aca="false">DATEDIF(Input!$G$23,$B179,"Y")</f>
        <v>54</v>
      </c>
      <c r="E179" s="78" t="n">
        <f aca="false">Salary_02!$E179*(Input!$G$36/100)</f>
        <v>263.895752612574</v>
      </c>
      <c r="F179" s="78" t="n">
        <f aca="false">-1*Salary_02!$I179</f>
        <v>263.895752612574</v>
      </c>
      <c r="G179" s="78" t="n">
        <f aca="true">IF(AND($B179&gt;Input!$G$45,$B179&lt;Input!$G$25),PMT(Input!$G$37/(100*12),(OFFSET($A$4,MATCH(Input!$G$25,$B$4:$B$1004,1),0,1,1)-OFFSET($A$4,MATCH(Input!$G$45,$B$4:$B$620,1),0,1,1)),$J$4,-1*Input!$G$38,1),0)</f>
        <v>0</v>
      </c>
      <c r="H179" s="78" t="n">
        <f aca="false">IF($B179&lt;Input!$G$25,(($H178+$E179+$F179+$G179)*(1+Input!$G$37/(100*12))),0)</f>
        <v>178697.973992246</v>
      </c>
    </row>
    <row r="180" customFormat="false" ht="12.8" hidden="false" customHeight="false" outlineLevel="0" collapsed="false">
      <c r="A180" s="76" t="n">
        <v>176</v>
      </c>
      <c r="B180" s="77" t="n">
        <f aca="false">EOMONTH(Input!$C$7,A180)</f>
        <v>48273</v>
      </c>
      <c r="C180" s="76" t="n">
        <f aca="false">DATEDIF(Input!$G$23,$B180,"Y")</f>
        <v>54</v>
      </c>
      <c r="E180" s="78" t="n">
        <f aca="false">Salary_02!$E180*(Input!$G$36/100)</f>
        <v>263.895752612574</v>
      </c>
      <c r="F180" s="78" t="n">
        <f aca="false">-1*Salary_02!$I180</f>
        <v>263.895752612574</v>
      </c>
      <c r="G180" s="78" t="n">
        <f aca="true">IF(AND($B180&gt;Input!$G$45,$B180&lt;Input!$G$25),PMT(Input!$G$37/(100*12),(OFFSET($A$4,MATCH(Input!$G$25,$B$4:$B$1004,1),0,1,1)-OFFSET($A$4,MATCH(Input!$G$45,$B$4:$B$620,1),0,1,1)),$J$4,-1*Input!$G$38,1),0)</f>
        <v>0</v>
      </c>
      <c r="H180" s="78" t="n">
        <f aca="false">IF($B180&lt;Input!$G$25,(($H179+$E180+$F180+$G180)*(1+Input!$G$37/(100*12))),0)</f>
        <v>179972.539520377</v>
      </c>
    </row>
    <row r="181" customFormat="false" ht="12.8" hidden="false" customHeight="false" outlineLevel="0" collapsed="false">
      <c r="A181" s="76" t="n">
        <v>177</v>
      </c>
      <c r="B181" s="77" t="n">
        <f aca="false">EOMONTH(Input!$C$7,A181)</f>
        <v>48304</v>
      </c>
      <c r="C181" s="76" t="n">
        <f aca="false">DATEDIF(Input!$G$23,$B181,"Y")</f>
        <v>54</v>
      </c>
      <c r="E181" s="78" t="n">
        <f aca="false">Salary_02!$E181*(Input!$G$36/100)</f>
        <v>263.895752612574</v>
      </c>
      <c r="F181" s="78" t="n">
        <f aca="false">-1*Salary_02!$I181</f>
        <v>263.895752612574</v>
      </c>
      <c r="G181" s="78" t="n">
        <f aca="true">IF(AND($B181&gt;Input!$G$45,$B181&lt;Input!$G$25),PMT(Input!$G$37/(100*12),(OFFSET($A$4,MATCH(Input!$G$25,$B$4:$B$1004,1),0,1,1)-OFFSET($A$4,MATCH(Input!$G$45,$B$4:$B$620,1),0,1,1)),$J$4,-1*Input!$G$38,1),0)</f>
        <v>0</v>
      </c>
      <c r="H181" s="78" t="n">
        <f aca="false">IF($B181&lt;Input!$G$25,(($H180+$E181+$F181+$G181)*(1+Input!$G$37/(100*12))),0)</f>
        <v>181252.415738209</v>
      </c>
    </row>
    <row r="182" customFormat="false" ht="12.8" hidden="false" customHeight="false" outlineLevel="0" collapsed="false">
      <c r="A182" s="76" t="n">
        <v>178</v>
      </c>
      <c r="B182" s="77" t="n">
        <f aca="false">EOMONTH(Input!$C$7,A182)</f>
        <v>48334</v>
      </c>
      <c r="C182" s="76" t="n">
        <f aca="false">DATEDIF(Input!$G$23,$B182,"Y")</f>
        <v>54</v>
      </c>
      <c r="E182" s="78" t="n">
        <f aca="false">Salary_02!$E182*(Input!$G$36/100)</f>
        <v>263.895752612574</v>
      </c>
      <c r="F182" s="78" t="n">
        <f aca="false">-1*Salary_02!$I182</f>
        <v>263.895752612574</v>
      </c>
      <c r="G182" s="78" t="n">
        <f aca="true">IF(AND($B182&gt;Input!$G$45,$B182&lt;Input!$G$25),PMT(Input!$G$37/(100*12),(OFFSET($A$4,MATCH(Input!$G$25,$B$4:$B$1004,1),0,1,1)-OFFSET($A$4,MATCH(Input!$G$45,$B$4:$B$620,1),0,1,1)),$J$4,-1*Input!$G$38,1),0)</f>
        <v>0</v>
      </c>
      <c r="H182" s="78" t="n">
        <f aca="false">IF($B182&lt;Input!$G$25,(($H181+$E182+$F182+$G182)*(1+Input!$G$37/(100*12))),0)</f>
        <v>182537.624773615</v>
      </c>
    </row>
    <row r="183" customFormat="false" ht="12.8" hidden="false" customHeight="false" outlineLevel="0" collapsed="false">
      <c r="A183" s="76" t="n">
        <v>179</v>
      </c>
      <c r="B183" s="77" t="n">
        <f aca="false">EOMONTH(Input!$C$7,A183)</f>
        <v>48365</v>
      </c>
      <c r="C183" s="76" t="n">
        <f aca="false">DATEDIF(Input!$G$23,$B183,"Y")</f>
        <v>55</v>
      </c>
      <c r="E183" s="78" t="n">
        <f aca="false">Salary_02!$E183*(Input!$G$36/100)</f>
        <v>263.895752612574</v>
      </c>
      <c r="F183" s="78" t="n">
        <f aca="false">-1*Salary_02!$I183</f>
        <v>263.895752612574</v>
      </c>
      <c r="G183" s="78" t="n">
        <f aca="true">IF(AND($B183&gt;Input!$G$45,$B183&lt;Input!$G$25),PMT(Input!$G$37/(100*12),(OFFSET($A$4,MATCH(Input!$G$25,$B$4:$B$1004,1),0,1,1)-OFFSET($A$4,MATCH(Input!$G$45,$B$4:$B$620,1),0,1,1)),$J$4,-1*Input!$G$38,1),0)</f>
        <v>0</v>
      </c>
      <c r="H183" s="78" t="n">
        <f aca="false">IF($B183&lt;Input!$G$25,(($H182+$E183+$F183+$G183)*(1+Input!$G$37/(100*12))),0)</f>
        <v>183828.188846669</v>
      </c>
    </row>
    <row r="184" customFormat="false" ht="12.8" hidden="false" customHeight="false" outlineLevel="0" collapsed="false">
      <c r="A184" s="76" t="n">
        <v>180</v>
      </c>
      <c r="B184" s="77" t="n">
        <f aca="false">EOMONTH(Input!$C$7,A184)</f>
        <v>48395</v>
      </c>
      <c r="C184" s="76" t="n">
        <f aca="false">DATEDIF(Input!$G$23,$B184,"Y")</f>
        <v>55</v>
      </c>
      <c r="E184" s="78" t="n">
        <f aca="false">Salary_02!$E184*(Input!$G$36/100)</f>
        <v>269.173667664826</v>
      </c>
      <c r="F184" s="78" t="n">
        <f aca="false">-1*Salary_02!$I184</f>
        <v>269.173667664826</v>
      </c>
      <c r="G184" s="78" t="n">
        <f aca="true">IF(AND($B184&gt;Input!$G$45,$B184&lt;Input!$G$25),PMT(Input!$G$37/(100*12),(OFFSET($A$4,MATCH(Input!$G$25,$B$4:$B$1004,1),0,1,1)-OFFSET($A$4,MATCH(Input!$G$45,$B$4:$B$620,1),0,1,1)),$J$4,-1*Input!$G$38,1),0)</f>
        <v>0</v>
      </c>
      <c r="H184" s="78" t="n">
        <f aca="false">IF($B184&lt;Input!$G$25,(($H183+$E184+$F184+$G184)*(1+Input!$G$37/(100*12))),0)</f>
        <v>185134.730082757</v>
      </c>
    </row>
    <row r="185" customFormat="false" ht="12.8" hidden="false" customHeight="false" outlineLevel="0" collapsed="false">
      <c r="A185" s="76" t="n">
        <v>181</v>
      </c>
      <c r="B185" s="77" t="n">
        <f aca="false">EOMONTH(Input!$C$7,A185)</f>
        <v>48426</v>
      </c>
      <c r="C185" s="76" t="n">
        <f aca="false">DATEDIF(Input!$G$23,$B185,"Y")</f>
        <v>55</v>
      </c>
      <c r="E185" s="78" t="n">
        <f aca="false">Salary_02!$E185*(Input!$G$36/100)</f>
        <v>269.173667664826</v>
      </c>
      <c r="F185" s="78" t="n">
        <f aca="false">-1*Salary_02!$I185</f>
        <v>269.173667664826</v>
      </c>
      <c r="G185" s="78" t="n">
        <f aca="true">IF(AND($B185&gt;Input!$G$45,$B185&lt;Input!$G$25),PMT(Input!$G$37/(100*12),(OFFSET($A$4,MATCH(Input!$G$25,$B$4:$B$1004,1),0,1,1)-OFFSET($A$4,MATCH(Input!$G$45,$B$4:$B$620,1),0,1,1)),$J$4,-1*Input!$G$38,1),0)</f>
        <v>0</v>
      </c>
      <c r="H185" s="78" t="n">
        <f aca="false">IF($B185&lt;Input!$G$25,(($H184+$E185+$F185+$G185)*(1+Input!$G$37/(100*12))),0)</f>
        <v>186446.715240662</v>
      </c>
    </row>
    <row r="186" customFormat="false" ht="12.8" hidden="false" customHeight="false" outlineLevel="0" collapsed="false">
      <c r="A186" s="76" t="n">
        <v>182</v>
      </c>
      <c r="B186" s="77" t="n">
        <f aca="false">EOMONTH(Input!$C$7,A186)</f>
        <v>48457</v>
      </c>
      <c r="C186" s="76" t="n">
        <f aca="false">DATEDIF(Input!$G$23,$B186,"Y")</f>
        <v>55</v>
      </c>
      <c r="E186" s="78" t="n">
        <f aca="false">Salary_02!$E186*(Input!$G$36/100)</f>
        <v>269.173667664826</v>
      </c>
      <c r="F186" s="78" t="n">
        <f aca="false">-1*Salary_02!$I186</f>
        <v>269.173667664826</v>
      </c>
      <c r="G186" s="78" t="n">
        <f aca="true">IF(AND($B186&gt;Input!$G$45,$B186&lt;Input!$G$25),PMT(Input!$G$37/(100*12),(OFFSET($A$4,MATCH(Input!$G$25,$B$4:$B$1004,1),0,1,1)-OFFSET($A$4,MATCH(Input!$G$45,$B$4:$B$620,1),0,1,1)),$J$4,-1*Input!$G$38,1),0)</f>
        <v>0</v>
      </c>
      <c r="H186" s="78" t="n">
        <f aca="false">IF($B186&lt;Input!$G$25,(($H185+$E186+$F186+$G186)*(1+Input!$G$37/(100*12))),0)</f>
        <v>187764.167003392</v>
      </c>
    </row>
    <row r="187" customFormat="false" ht="12.8" hidden="false" customHeight="false" outlineLevel="0" collapsed="false">
      <c r="A187" s="76" t="n">
        <v>183</v>
      </c>
      <c r="B187" s="77" t="n">
        <f aca="false">EOMONTH(Input!$C$7,A187)</f>
        <v>48487</v>
      </c>
      <c r="C187" s="76" t="n">
        <f aca="false">DATEDIF(Input!$G$23,$B187,"Y")</f>
        <v>55</v>
      </c>
      <c r="E187" s="78" t="n">
        <f aca="false">Salary_02!$E187*(Input!$G$36/100)</f>
        <v>269.173667664826</v>
      </c>
      <c r="F187" s="78" t="n">
        <f aca="false">-1*Salary_02!$I187</f>
        <v>269.173667664826</v>
      </c>
      <c r="G187" s="78" t="n">
        <f aca="true">IF(AND($B187&gt;Input!$G$45,$B187&lt;Input!$G$25),PMT(Input!$G$37/(100*12),(OFFSET($A$4,MATCH(Input!$G$25,$B$4:$B$1004,1),0,1,1)-OFFSET($A$4,MATCH(Input!$G$45,$B$4:$B$620,1),0,1,1)),$J$4,-1*Input!$G$38,1),0)</f>
        <v>0</v>
      </c>
      <c r="H187" s="78" t="n">
        <f aca="false">IF($B187&lt;Input!$G$25,(($H186+$E187+$F187+$G187)*(1+Input!$G$37/(100*12))),0)</f>
        <v>189087.108148466</v>
      </c>
    </row>
    <row r="188" customFormat="false" ht="12.8" hidden="false" customHeight="false" outlineLevel="0" collapsed="false">
      <c r="A188" s="76" t="n">
        <v>184</v>
      </c>
      <c r="B188" s="77" t="n">
        <f aca="false">EOMONTH(Input!$C$7,A188)</f>
        <v>48518</v>
      </c>
      <c r="C188" s="76" t="n">
        <f aca="false">DATEDIF(Input!$G$23,$B188,"Y")</f>
        <v>55</v>
      </c>
      <c r="E188" s="78" t="n">
        <f aca="false">Salary_02!$E188*(Input!$G$36/100)</f>
        <v>269.173667664826</v>
      </c>
      <c r="F188" s="78" t="n">
        <f aca="false">-1*Salary_02!$I188</f>
        <v>269.173667664826</v>
      </c>
      <c r="G188" s="78" t="n">
        <f aca="true">IF(AND($B188&gt;Input!$G$45,$B188&lt;Input!$G$25),PMT(Input!$G$37/(100*12),(OFFSET($A$4,MATCH(Input!$G$25,$B$4:$B$1004,1),0,1,1)-OFFSET($A$4,MATCH(Input!$G$45,$B$4:$B$620,1),0,1,1)),$J$4,-1*Input!$G$38,1),0)</f>
        <v>0</v>
      </c>
      <c r="H188" s="78" t="n">
        <f aca="false">IF($B188&lt;Input!$G$25,(($H187+$E188+$F188+$G188)*(1+Input!$G$37/(100*12))),0)</f>
        <v>190415.561548311</v>
      </c>
    </row>
    <row r="189" customFormat="false" ht="12.8" hidden="false" customHeight="false" outlineLevel="0" collapsed="false">
      <c r="A189" s="76" t="n">
        <v>185</v>
      </c>
      <c r="B189" s="77" t="n">
        <f aca="false">EOMONTH(Input!$C$7,A189)</f>
        <v>48548</v>
      </c>
      <c r="C189" s="76" t="n">
        <f aca="false">DATEDIF(Input!$G$23,$B189,"Y")</f>
        <v>55</v>
      </c>
      <c r="E189" s="78" t="n">
        <f aca="false">Salary_02!$E189*(Input!$G$36/100)</f>
        <v>269.173667664826</v>
      </c>
      <c r="F189" s="78" t="n">
        <f aca="false">-1*Salary_02!$I189</f>
        <v>269.173667664826</v>
      </c>
      <c r="G189" s="78" t="n">
        <f aca="true">IF(AND($B189&gt;Input!$G$45,$B189&lt;Input!$G$25),PMT(Input!$G$37/(100*12),(OFFSET($A$4,MATCH(Input!$G$25,$B$4:$B$1004,1),0,1,1)-OFFSET($A$4,MATCH(Input!$G$45,$B$4:$B$620,1),0,1,1)),$J$4,-1*Input!$G$38,1),0)</f>
        <v>0</v>
      </c>
      <c r="H189" s="78" t="n">
        <f aca="false">IF($B189&lt;Input!$G$25,(($H188+$E189+$F189+$G189)*(1+Input!$G$37/(100*12))),0)</f>
        <v>191749.550170656</v>
      </c>
    </row>
    <row r="190" customFormat="false" ht="12.8" hidden="false" customHeight="false" outlineLevel="0" collapsed="false">
      <c r="A190" s="76" t="n">
        <v>186</v>
      </c>
      <c r="B190" s="77" t="n">
        <f aca="false">EOMONTH(Input!$C$7,A190)</f>
        <v>48579</v>
      </c>
      <c r="C190" s="76" t="n">
        <f aca="false">DATEDIF(Input!$G$23,$B190,"Y")</f>
        <v>55</v>
      </c>
      <c r="E190" s="78" t="n">
        <f aca="false">Salary_02!$E190*(Input!$G$36/100)</f>
        <v>269.173667664826</v>
      </c>
      <c r="F190" s="78" t="n">
        <f aca="false">-1*Salary_02!$I190</f>
        <v>269.173667664826</v>
      </c>
      <c r="G190" s="78" t="n">
        <f aca="true">IF(AND($B190&gt;Input!$G$45,$B190&lt;Input!$G$25),PMT(Input!$G$37/(100*12),(OFFSET($A$4,MATCH(Input!$G$25,$B$4:$B$1004,1),0,1,1)-OFFSET($A$4,MATCH(Input!$G$45,$B$4:$B$620,1),0,1,1)),$J$4,-1*Input!$G$38,1),0)</f>
        <v>0</v>
      </c>
      <c r="H190" s="78" t="n">
        <f aca="false">IF($B190&lt;Input!$G$25,(($H189+$E190+$F190+$G190)*(1+Input!$G$37/(100*12))),0)</f>
        <v>193089.097078927</v>
      </c>
    </row>
    <row r="191" customFormat="false" ht="12.8" hidden="false" customHeight="false" outlineLevel="0" collapsed="false">
      <c r="A191" s="76" t="n">
        <v>187</v>
      </c>
      <c r="B191" s="77" t="n">
        <f aca="false">EOMONTH(Input!$C$7,A191)</f>
        <v>48610</v>
      </c>
      <c r="C191" s="76" t="n">
        <f aca="false">DATEDIF(Input!$G$23,$B191,"Y")</f>
        <v>55</v>
      </c>
      <c r="E191" s="78" t="n">
        <f aca="false">Salary_02!$E191*(Input!$G$36/100)</f>
        <v>269.173667664826</v>
      </c>
      <c r="F191" s="78" t="n">
        <f aca="false">-1*Salary_02!$I191</f>
        <v>269.173667664826</v>
      </c>
      <c r="G191" s="78" t="n">
        <f aca="true">IF(AND($B191&gt;Input!$G$45,$B191&lt;Input!$G$25),PMT(Input!$G$37/(100*12),(OFFSET($A$4,MATCH(Input!$G$25,$B$4:$B$1004,1),0,1,1)-OFFSET($A$4,MATCH(Input!$G$45,$B$4:$B$620,1),0,1,1)),$J$4,-1*Input!$G$38,1),0)</f>
        <v>0</v>
      </c>
      <c r="H191" s="78" t="n">
        <f aca="false">IF($B191&lt;Input!$G$25,(($H190+$E191+$F191+$G191)*(1+Input!$G$37/(100*12))),0)</f>
        <v>194434.22543265</v>
      </c>
    </row>
    <row r="192" customFormat="false" ht="12.8" hidden="false" customHeight="false" outlineLevel="0" collapsed="false">
      <c r="A192" s="76" t="n">
        <v>188</v>
      </c>
      <c r="B192" s="77" t="n">
        <f aca="false">EOMONTH(Input!$C$7,A192)</f>
        <v>48638</v>
      </c>
      <c r="C192" s="76" t="n">
        <f aca="false">DATEDIF(Input!$G$23,$B192,"Y")</f>
        <v>55</v>
      </c>
      <c r="E192" s="78" t="n">
        <f aca="false">Salary_02!$E192*(Input!$G$36/100)</f>
        <v>269.173667664826</v>
      </c>
      <c r="F192" s="78" t="n">
        <f aca="false">-1*Salary_02!$I192</f>
        <v>269.173667664826</v>
      </c>
      <c r="G192" s="78" t="n">
        <f aca="true">IF(AND($B192&gt;Input!$G$45,$B192&lt;Input!$G$25),PMT(Input!$G$37/(100*12),(OFFSET($A$4,MATCH(Input!$G$25,$B$4:$B$1004,1),0,1,1)-OFFSET($A$4,MATCH(Input!$G$45,$B$4:$B$620,1),0,1,1)),$J$4,-1*Input!$G$38,1),0)</f>
        <v>0</v>
      </c>
      <c r="H192" s="78" t="n">
        <f aca="false">IF($B192&lt;Input!$G$25,(($H191+$E192+$F192+$G192)*(1+Input!$G$37/(100*12))),0)</f>
        <v>195784.958487846</v>
      </c>
    </row>
    <row r="193" customFormat="false" ht="12.8" hidden="false" customHeight="false" outlineLevel="0" collapsed="false">
      <c r="A193" s="76" t="n">
        <v>189</v>
      </c>
      <c r="B193" s="77" t="n">
        <f aca="false">EOMONTH(Input!$C$7,A193)</f>
        <v>48669</v>
      </c>
      <c r="C193" s="76" t="n">
        <f aca="false">DATEDIF(Input!$G$23,$B193,"Y")</f>
        <v>55</v>
      </c>
      <c r="E193" s="78" t="n">
        <f aca="false">Salary_02!$E193*(Input!$G$36/100)</f>
        <v>269.173667664826</v>
      </c>
      <c r="F193" s="78" t="n">
        <f aca="false">-1*Salary_02!$I193</f>
        <v>269.173667664826</v>
      </c>
      <c r="G193" s="78" t="n">
        <f aca="true">IF(AND($B193&gt;Input!$G$45,$B193&lt;Input!$G$25),PMT(Input!$G$37/(100*12),(OFFSET($A$4,MATCH(Input!$G$25,$B$4:$B$1004,1),0,1,1)-OFFSET($A$4,MATCH(Input!$G$45,$B$4:$B$620,1),0,1,1)),$J$4,-1*Input!$G$38,1),0)</f>
        <v>0</v>
      </c>
      <c r="H193" s="78" t="n">
        <f aca="false">IF($B193&lt;Input!$G$25,(($H192+$E193+$F193+$G193)*(1+Input!$G$37/(100*12))),0)</f>
        <v>197141.319597439</v>
      </c>
    </row>
    <row r="194" customFormat="false" ht="12.8" hidden="false" customHeight="false" outlineLevel="0" collapsed="false">
      <c r="A194" s="76" t="n">
        <v>190</v>
      </c>
      <c r="B194" s="77" t="n">
        <f aca="false">EOMONTH(Input!$C$7,A194)</f>
        <v>48699</v>
      </c>
      <c r="C194" s="76" t="n">
        <f aca="false">DATEDIF(Input!$G$23,$B194,"Y")</f>
        <v>55</v>
      </c>
      <c r="E194" s="78" t="n">
        <f aca="false">Salary_02!$E194*(Input!$G$36/100)</f>
        <v>269.173667664826</v>
      </c>
      <c r="F194" s="78" t="n">
        <f aca="false">-1*Salary_02!$I194</f>
        <v>269.173667664826</v>
      </c>
      <c r="G194" s="78" t="n">
        <f aca="true">IF(AND($B194&gt;Input!$G$45,$B194&lt;Input!$G$25),PMT(Input!$G$37/(100*12),(OFFSET($A$4,MATCH(Input!$G$25,$B$4:$B$1004,1),0,1,1)-OFFSET($A$4,MATCH(Input!$G$45,$B$4:$B$620,1),0,1,1)),$J$4,-1*Input!$G$38,1),0)</f>
        <v>0</v>
      </c>
      <c r="H194" s="78" t="n">
        <f aca="false">IF($B194&lt;Input!$G$25,(($H193+$E194+$F194+$G194)*(1+Input!$G$37/(100*12))),0)</f>
        <v>198503.332211655</v>
      </c>
    </row>
    <row r="195" customFormat="false" ht="12.8" hidden="false" customHeight="false" outlineLevel="0" collapsed="false">
      <c r="A195" s="76" t="n">
        <v>191</v>
      </c>
      <c r="B195" s="77" t="n">
        <f aca="false">EOMONTH(Input!$C$7,A195)</f>
        <v>48730</v>
      </c>
      <c r="C195" s="76" t="n">
        <f aca="false">DATEDIF(Input!$G$23,$B195,"Y")</f>
        <v>56</v>
      </c>
      <c r="E195" s="78" t="n">
        <f aca="false">Salary_02!$E195*(Input!$G$36/100)</f>
        <v>269.173667664826</v>
      </c>
      <c r="F195" s="78" t="n">
        <f aca="false">-1*Salary_02!$I195</f>
        <v>269.173667664826</v>
      </c>
      <c r="G195" s="78" t="n">
        <f aca="true">IF(AND($B195&gt;Input!$G$45,$B195&lt;Input!$G$25),PMT(Input!$G$37/(100*12),(OFFSET($A$4,MATCH(Input!$G$25,$B$4:$B$1004,1),0,1,1)-OFFSET($A$4,MATCH(Input!$G$45,$B$4:$B$620,1),0,1,1)),$J$4,-1*Input!$G$38,1),0)</f>
        <v>0</v>
      </c>
      <c r="H195" s="78" t="n">
        <f aca="false">IF($B195&lt;Input!$G$25,(($H194+$E195+$F195+$G195)*(1+Input!$G$37/(100*12))),0)</f>
        <v>199871.01987843</v>
      </c>
    </row>
    <row r="196" customFormat="false" ht="12.8" hidden="false" customHeight="false" outlineLevel="0" collapsed="false">
      <c r="A196" s="76" t="n">
        <v>192</v>
      </c>
      <c r="B196" s="77" t="n">
        <f aca="false">EOMONTH(Input!$C$7,A196)</f>
        <v>48760</v>
      </c>
      <c r="C196" s="76" t="n">
        <f aca="false">DATEDIF(Input!$G$23,$B196,"Y")</f>
        <v>56</v>
      </c>
      <c r="E196" s="78" t="n">
        <f aca="false">Salary_02!$E196*(Input!$G$36/100)</f>
        <v>274.557141018122</v>
      </c>
      <c r="F196" s="78" t="n">
        <f aca="false">-1*Salary_02!$I196</f>
        <v>274.557141018122</v>
      </c>
      <c r="G196" s="78" t="n">
        <f aca="true">IF(AND($B196&gt;Input!$G$45,$B196&lt;Input!$G$25),PMT(Input!$G$37/(100*12),(OFFSET($A$4,MATCH(Input!$G$25,$B$4:$B$1004,1),0,1,1)-OFFSET($A$4,MATCH(Input!$G$45,$B$4:$B$620,1),0,1,1)),$J$4,-1*Input!$G$38,1),0)</f>
        <v>0</v>
      </c>
      <c r="H196" s="78" t="n">
        <f aca="false">IF($B196&lt;Input!$G$25,(($H195+$E196+$F196+$G196)*(1+Input!$G$37/(100*12))),0)</f>
        <v>201255.218052802</v>
      </c>
    </row>
    <row r="197" customFormat="false" ht="12.8" hidden="false" customHeight="false" outlineLevel="0" collapsed="false">
      <c r="A197" s="76" t="n">
        <v>193</v>
      </c>
      <c r="B197" s="77" t="n">
        <f aca="false">EOMONTH(Input!$C$7,A197)</f>
        <v>48791</v>
      </c>
      <c r="C197" s="76" t="n">
        <f aca="false">DATEDIF(Input!$G$23,$B197,"Y")</f>
        <v>56</v>
      </c>
      <c r="E197" s="78" t="n">
        <f aca="false">Salary_02!$E197*(Input!$G$36/100)</f>
        <v>274.557141018122</v>
      </c>
      <c r="F197" s="78" t="n">
        <f aca="false">-1*Salary_02!$I197</f>
        <v>274.557141018122</v>
      </c>
      <c r="G197" s="78" t="n">
        <f aca="true">IF(AND($B197&gt;Input!$G$45,$B197&lt;Input!$G$25),PMT(Input!$G$37/(100*12),(OFFSET($A$4,MATCH(Input!$G$25,$B$4:$B$1004,1),0,1,1)-OFFSET($A$4,MATCH(Input!$G$45,$B$4:$B$620,1),0,1,1)),$J$4,-1*Input!$G$38,1),0)</f>
        <v>0</v>
      </c>
      <c r="H197" s="78" t="n">
        <f aca="false">IF($B197&lt;Input!$G$25,(($H196+$E197+$F197+$G197)*(1+Input!$G$37/(100*12))),0)</f>
        <v>202645.183719567</v>
      </c>
    </row>
    <row r="198" customFormat="false" ht="12.8" hidden="false" customHeight="false" outlineLevel="0" collapsed="false">
      <c r="A198" s="76" t="n">
        <v>194</v>
      </c>
      <c r="B198" s="77" t="n">
        <f aca="false">EOMONTH(Input!$C$7,A198)</f>
        <v>48822</v>
      </c>
      <c r="C198" s="76" t="n">
        <f aca="false">DATEDIF(Input!$G$23,$B198,"Y")</f>
        <v>56</v>
      </c>
      <c r="E198" s="78" t="n">
        <f aca="false">Salary_02!$E198*(Input!$G$36/100)</f>
        <v>274.557141018122</v>
      </c>
      <c r="F198" s="78" t="n">
        <f aca="false">-1*Salary_02!$I198</f>
        <v>274.557141018122</v>
      </c>
      <c r="G198" s="78" t="n">
        <f aca="true">IF(AND($B198&gt;Input!$G$45,$B198&lt;Input!$G$25),PMT(Input!$G$37/(100*12),(OFFSET($A$4,MATCH(Input!$G$25,$B$4:$B$1004,1),0,1,1)-OFFSET($A$4,MATCH(Input!$G$45,$B$4:$B$620,1),0,1,1)),$J$4,-1*Input!$G$38,1),0)</f>
        <v>0</v>
      </c>
      <c r="H198" s="78" t="n">
        <f aca="false">IF($B198&lt;Input!$G$25,(($H197+$E198+$F198+$G198)*(1+Input!$G$37/(100*12))),0)</f>
        <v>204040.940909943</v>
      </c>
    </row>
    <row r="199" customFormat="false" ht="12.8" hidden="false" customHeight="false" outlineLevel="0" collapsed="false">
      <c r="A199" s="76" t="n">
        <v>195</v>
      </c>
      <c r="B199" s="77" t="n">
        <f aca="false">EOMONTH(Input!$C$7,A199)</f>
        <v>48852</v>
      </c>
      <c r="C199" s="76" t="n">
        <f aca="false">DATEDIF(Input!$G$23,$B199,"Y")</f>
        <v>56</v>
      </c>
      <c r="E199" s="78" t="n">
        <f aca="false">Salary_02!$E199*(Input!$G$36/100)</f>
        <v>274.557141018122</v>
      </c>
      <c r="F199" s="78" t="n">
        <f aca="false">-1*Salary_02!$I199</f>
        <v>274.557141018122</v>
      </c>
      <c r="G199" s="78" t="n">
        <f aca="true">IF(AND($B199&gt;Input!$G$45,$B199&lt;Input!$G$25),PMT(Input!$G$37/(100*12),(OFFSET($A$4,MATCH(Input!$G$25,$B$4:$B$1004,1),0,1,1)-OFFSET($A$4,MATCH(Input!$G$45,$B$4:$B$620,1),0,1,1)),$J$4,-1*Input!$G$38,1),0)</f>
        <v>0</v>
      </c>
      <c r="H199" s="78" t="n">
        <f aca="false">IF($B199&lt;Input!$G$25,(($H198+$E199+$F199+$G199)*(1+Input!$G$37/(100*12))),0)</f>
        <v>205442.513755279</v>
      </c>
    </row>
    <row r="200" customFormat="false" ht="12.8" hidden="false" customHeight="false" outlineLevel="0" collapsed="false">
      <c r="A200" s="76" t="n">
        <v>196</v>
      </c>
      <c r="B200" s="77" t="n">
        <f aca="false">EOMONTH(Input!$C$7,A200)</f>
        <v>48883</v>
      </c>
      <c r="C200" s="76" t="n">
        <f aca="false">DATEDIF(Input!$G$23,$B200,"Y")</f>
        <v>56</v>
      </c>
      <c r="E200" s="78" t="n">
        <f aca="false">Salary_02!$E200*(Input!$G$36/100)</f>
        <v>274.557141018122</v>
      </c>
      <c r="F200" s="78" t="n">
        <f aca="false">-1*Salary_02!$I200</f>
        <v>274.557141018122</v>
      </c>
      <c r="G200" s="78" t="n">
        <f aca="true">IF(AND($B200&gt;Input!$G$45,$B200&lt;Input!$G$25),PMT(Input!$G$37/(100*12),(OFFSET($A$4,MATCH(Input!$G$25,$B$4:$B$1004,1),0,1,1)-OFFSET($A$4,MATCH(Input!$G$45,$B$4:$B$620,1),0,1,1)),$J$4,-1*Input!$G$38,1),0)</f>
        <v>0</v>
      </c>
      <c r="H200" s="78" t="n">
        <f aca="false">IF($B200&lt;Input!$G$25,(($H199+$E200+$F200+$G200)*(1+Input!$G$37/(100*12))),0)</f>
        <v>206849.926487471</v>
      </c>
    </row>
    <row r="201" customFormat="false" ht="12.8" hidden="false" customHeight="false" outlineLevel="0" collapsed="false">
      <c r="A201" s="76" t="n">
        <v>197</v>
      </c>
      <c r="B201" s="77" t="n">
        <f aca="false">EOMONTH(Input!$C$7,A201)</f>
        <v>48913</v>
      </c>
      <c r="C201" s="76" t="n">
        <f aca="false">DATEDIF(Input!$G$23,$B201,"Y")</f>
        <v>56</v>
      </c>
      <c r="E201" s="78" t="n">
        <f aca="false">Salary_02!$E201*(Input!$G$36/100)</f>
        <v>274.557141018122</v>
      </c>
      <c r="F201" s="78" t="n">
        <f aca="false">-1*Salary_02!$I201</f>
        <v>274.557141018122</v>
      </c>
      <c r="G201" s="78" t="n">
        <f aca="true">IF(AND($B201&gt;Input!$G$45,$B201&lt;Input!$G$25),PMT(Input!$G$37/(100*12),(OFFSET($A$4,MATCH(Input!$G$25,$B$4:$B$1004,1),0,1,1)-OFFSET($A$4,MATCH(Input!$G$45,$B$4:$B$620,1),0,1,1)),$J$4,-1*Input!$G$38,1),0)</f>
        <v>0</v>
      </c>
      <c r="H201" s="78" t="n">
        <f aca="false">IF($B201&lt;Input!$G$25,(($H200+$E201+$F201+$G201)*(1+Input!$G$37/(100*12))),0)</f>
        <v>208263.20343938</v>
      </c>
    </row>
    <row r="202" customFormat="false" ht="12.8" hidden="false" customHeight="false" outlineLevel="0" collapsed="false">
      <c r="A202" s="76" t="n">
        <v>198</v>
      </c>
      <c r="B202" s="77" t="n">
        <f aca="false">EOMONTH(Input!$C$7,A202)</f>
        <v>48944</v>
      </c>
      <c r="C202" s="76" t="n">
        <f aca="false">DATEDIF(Input!$G$23,$B202,"Y")</f>
        <v>56</v>
      </c>
      <c r="E202" s="78" t="n">
        <f aca="false">Salary_02!$E202*(Input!$G$36/100)</f>
        <v>274.557141018122</v>
      </c>
      <c r="F202" s="78" t="n">
        <f aca="false">-1*Salary_02!$I202</f>
        <v>274.557141018122</v>
      </c>
      <c r="G202" s="78" t="n">
        <f aca="true">IF(AND($B202&gt;Input!$G$45,$B202&lt;Input!$G$25),PMT(Input!$G$37/(100*12),(OFFSET($A$4,MATCH(Input!$G$25,$B$4:$B$1004,1),0,1,1)-OFFSET($A$4,MATCH(Input!$G$45,$B$4:$B$620,1),0,1,1)),$J$4,-1*Input!$G$38,1),0)</f>
        <v>0</v>
      </c>
      <c r="H202" s="78" t="n">
        <f aca="false">IF($B202&lt;Input!$G$25,(($H201+$E202+$F202+$G202)*(1+Input!$G$37/(100*12))),0)</f>
        <v>209682.369045256</v>
      </c>
    </row>
    <row r="203" customFormat="false" ht="12.8" hidden="false" customHeight="false" outlineLevel="0" collapsed="false">
      <c r="A203" s="76" t="n">
        <v>199</v>
      </c>
      <c r="B203" s="77" t="n">
        <f aca="false">EOMONTH(Input!$C$7,A203)</f>
        <v>48975</v>
      </c>
      <c r="C203" s="76" t="n">
        <f aca="false">DATEDIF(Input!$G$23,$B203,"Y")</f>
        <v>56</v>
      </c>
      <c r="E203" s="78" t="n">
        <f aca="false">Salary_02!$E203*(Input!$G$36/100)</f>
        <v>274.557141018122</v>
      </c>
      <c r="F203" s="78" t="n">
        <f aca="false">-1*Salary_02!$I203</f>
        <v>274.557141018122</v>
      </c>
      <c r="G203" s="78" t="n">
        <f aca="true">IF(AND($B203&gt;Input!$G$45,$B203&lt;Input!$G$25),PMT(Input!$G$37/(100*12),(OFFSET($A$4,MATCH(Input!$G$25,$B$4:$B$1004,1),0,1,1)-OFFSET($A$4,MATCH(Input!$G$45,$B$4:$B$620,1),0,1,1)),$J$4,-1*Input!$G$38,1),0)</f>
        <v>0</v>
      </c>
      <c r="H203" s="78" t="n">
        <f aca="false">IF($B203&lt;Input!$G$25,(($H202+$E203+$F203+$G203)*(1+Input!$G$37/(100*12))),0)</f>
        <v>211107.447841155</v>
      </c>
    </row>
    <row r="204" customFormat="false" ht="12.8" hidden="false" customHeight="false" outlineLevel="0" collapsed="false">
      <c r="A204" s="76" t="n">
        <v>200</v>
      </c>
      <c r="B204" s="77" t="n">
        <f aca="false">EOMONTH(Input!$C$7,A204)</f>
        <v>49003</v>
      </c>
      <c r="C204" s="76" t="n">
        <f aca="false">DATEDIF(Input!$G$23,$B204,"Y")</f>
        <v>56</v>
      </c>
      <c r="E204" s="78" t="n">
        <f aca="false">Salary_02!$E204*(Input!$G$36/100)</f>
        <v>274.557141018122</v>
      </c>
      <c r="F204" s="78" t="n">
        <f aca="false">-1*Salary_02!$I204</f>
        <v>274.557141018122</v>
      </c>
      <c r="G204" s="78" t="n">
        <f aca="true">IF(AND($B204&gt;Input!$G$45,$B204&lt;Input!$G$25),PMT(Input!$G$37/(100*12),(OFFSET($A$4,MATCH(Input!$G$25,$B$4:$B$1004,1),0,1,1)-OFFSET($A$4,MATCH(Input!$G$45,$B$4:$B$620,1),0,1,1)),$J$4,-1*Input!$G$38,1),0)</f>
        <v>0</v>
      </c>
      <c r="H204" s="78" t="n">
        <f aca="false">IF($B204&lt;Input!$G$25,(($H203+$E204+$F204+$G204)*(1+Input!$G$37/(100*12))),0)</f>
        <v>212538.464465372</v>
      </c>
    </row>
    <row r="205" customFormat="false" ht="12.8" hidden="false" customHeight="false" outlineLevel="0" collapsed="false">
      <c r="A205" s="76" t="n">
        <v>201</v>
      </c>
      <c r="B205" s="77" t="n">
        <f aca="false">EOMONTH(Input!$C$7,A205)</f>
        <v>49034</v>
      </c>
      <c r="C205" s="76" t="n">
        <f aca="false">DATEDIF(Input!$G$23,$B205,"Y")</f>
        <v>56</v>
      </c>
      <c r="E205" s="78" t="n">
        <f aca="false">Salary_02!$E205*(Input!$G$36/100)</f>
        <v>274.557141018122</v>
      </c>
      <c r="F205" s="78" t="n">
        <f aca="false">-1*Salary_02!$I205</f>
        <v>274.557141018122</v>
      </c>
      <c r="G205" s="78" t="n">
        <f aca="true">IF(AND($B205&gt;Input!$G$45,$B205&lt;Input!$G$25),PMT(Input!$G$37/(100*12),(OFFSET($A$4,MATCH(Input!$G$25,$B$4:$B$1004,1),0,1,1)-OFFSET($A$4,MATCH(Input!$G$45,$B$4:$B$620,1),0,1,1)),$J$4,-1*Input!$G$38,1),0)</f>
        <v>0</v>
      </c>
      <c r="H205" s="78" t="n">
        <f aca="false">IF($B205&lt;Input!$G$25,(($H204+$E205+$F205+$G205)*(1+Input!$G$37/(100*12))),0)</f>
        <v>213975.443658855</v>
      </c>
    </row>
    <row r="206" customFormat="false" ht="12.8" hidden="false" customHeight="false" outlineLevel="0" collapsed="false">
      <c r="A206" s="76" t="n">
        <v>202</v>
      </c>
      <c r="B206" s="77" t="n">
        <f aca="false">EOMONTH(Input!$C$7,A206)</f>
        <v>49064</v>
      </c>
      <c r="C206" s="76" t="n">
        <f aca="false">DATEDIF(Input!$G$23,$B206,"Y")</f>
        <v>56</v>
      </c>
      <c r="E206" s="78" t="n">
        <f aca="false">Salary_02!$E206*(Input!$G$36/100)</f>
        <v>274.557141018122</v>
      </c>
      <c r="F206" s="78" t="n">
        <f aca="false">-1*Salary_02!$I206</f>
        <v>274.557141018122</v>
      </c>
      <c r="G206" s="78" t="n">
        <f aca="true">IF(AND($B206&gt;Input!$G$45,$B206&lt;Input!$G$25),PMT(Input!$G$37/(100*12),(OFFSET($A$4,MATCH(Input!$G$25,$B$4:$B$1004,1),0,1,1)-OFFSET($A$4,MATCH(Input!$G$45,$B$4:$B$620,1),0,1,1)),$J$4,-1*Input!$G$38,1),0)</f>
        <v>0</v>
      </c>
      <c r="H206" s="78" t="n">
        <f aca="false">IF($B206&lt;Input!$G$25,(($H205+$E206+$F206+$G206)*(1+Input!$G$37/(100*12))),0)</f>
        <v>215418.410265645</v>
      </c>
    </row>
    <row r="207" customFormat="false" ht="12.8" hidden="false" customHeight="false" outlineLevel="0" collapsed="false">
      <c r="A207" s="76" t="n">
        <v>203</v>
      </c>
      <c r="B207" s="77" t="n">
        <f aca="false">EOMONTH(Input!$C$7,A207)</f>
        <v>49095</v>
      </c>
      <c r="C207" s="76" t="n">
        <f aca="false">DATEDIF(Input!$G$23,$B207,"Y")</f>
        <v>57</v>
      </c>
      <c r="E207" s="78" t="n">
        <f aca="false">Salary_02!$E207*(Input!$G$36/100)</f>
        <v>274.557141018122</v>
      </c>
      <c r="F207" s="78" t="n">
        <f aca="false">-1*Salary_02!$I207</f>
        <v>274.557141018122</v>
      </c>
      <c r="G207" s="78" t="n">
        <f aca="true">IF(AND($B207&gt;Input!$G$45,$B207&lt;Input!$G$25),PMT(Input!$G$37/(100*12),(OFFSET($A$4,MATCH(Input!$G$25,$B$4:$B$1004,1),0,1,1)-OFFSET($A$4,MATCH(Input!$G$45,$B$4:$B$620,1),0,1,1)),$J$4,-1*Input!$G$38,1),0)</f>
        <v>0</v>
      </c>
      <c r="H207" s="78" t="n">
        <f aca="false">IF($B207&lt;Input!$G$25,(($H206+$E207+$F207+$G207)*(1+Input!$G$37/(100*12))),0)</f>
        <v>216867.389233297</v>
      </c>
    </row>
    <row r="208" customFormat="false" ht="12.8" hidden="false" customHeight="false" outlineLevel="0" collapsed="false">
      <c r="A208" s="76" t="n">
        <v>204</v>
      </c>
      <c r="B208" s="77" t="n">
        <f aca="false">EOMONTH(Input!$C$7,A208)</f>
        <v>49125</v>
      </c>
      <c r="C208" s="76" t="n">
        <f aca="false">DATEDIF(Input!$G$23,$B208,"Y")</f>
        <v>57</v>
      </c>
      <c r="E208" s="78" t="n">
        <f aca="false">Salary_02!$E208*(Input!$G$36/100)</f>
        <v>280.048283838485</v>
      </c>
      <c r="F208" s="78" t="n">
        <f aca="false">-1*Salary_02!$I208</f>
        <v>280.048283838485</v>
      </c>
      <c r="G208" s="78" t="n">
        <f aca="true">IF(AND($B208&gt;Input!$G$45,$B208&lt;Input!$G$25),PMT(Input!$G$37/(100*12),(OFFSET($A$4,MATCH(Input!$G$25,$B$4:$B$1004,1),0,1,1)-OFFSET($A$4,MATCH(Input!$G$45,$B$4:$B$620,1),0,1,1)),$J$4,-1*Input!$G$38,1),0)</f>
        <v>0</v>
      </c>
      <c r="H208" s="78" t="n">
        <f aca="false">IF($B208&lt;Input!$G$25,(($H207+$E208+$F208+$G208)*(1+Input!$G$37/(100*12))),0)</f>
        <v>218333.433658478</v>
      </c>
    </row>
    <row r="209" customFormat="false" ht="12.8" hidden="false" customHeight="false" outlineLevel="0" collapsed="false">
      <c r="A209" s="76" t="n">
        <v>205</v>
      </c>
      <c r="B209" s="77" t="n">
        <f aca="false">EOMONTH(Input!$C$7,A209)</f>
        <v>49156</v>
      </c>
      <c r="C209" s="76" t="n">
        <f aca="false">DATEDIF(Input!$G$23,$B209,"Y")</f>
        <v>57</v>
      </c>
      <c r="E209" s="78" t="n">
        <f aca="false">Salary_02!$E209*(Input!$G$36/100)</f>
        <v>280.048283838485</v>
      </c>
      <c r="F209" s="78" t="n">
        <f aca="false">-1*Salary_02!$I209</f>
        <v>280.048283838485</v>
      </c>
      <c r="G209" s="78" t="n">
        <f aca="true">IF(AND($B209&gt;Input!$G$45,$B209&lt;Input!$G$25),PMT(Input!$G$37/(100*12),(OFFSET($A$4,MATCH(Input!$G$25,$B$4:$B$1004,1),0,1,1)-OFFSET($A$4,MATCH(Input!$G$45,$B$4:$B$620,1),0,1,1)),$J$4,-1*Input!$G$38,1),0)</f>
        <v>0</v>
      </c>
      <c r="H209" s="78" t="n">
        <f aca="false">IF($B209&lt;Input!$G$25,(($H208+$E209+$F209+$G209)*(1+Input!$G$37/(100*12))),0)</f>
        <v>219805.586602097</v>
      </c>
    </row>
    <row r="210" customFormat="false" ht="12.8" hidden="false" customHeight="false" outlineLevel="0" collapsed="false">
      <c r="A210" s="76" t="n">
        <v>206</v>
      </c>
      <c r="B210" s="77" t="n">
        <f aca="false">EOMONTH(Input!$C$7,A210)</f>
        <v>49187</v>
      </c>
      <c r="C210" s="76" t="n">
        <f aca="false">DATEDIF(Input!$G$23,$B210,"Y")</f>
        <v>57</v>
      </c>
      <c r="E210" s="78" t="n">
        <f aca="false">Salary_02!$E210*(Input!$G$36/100)</f>
        <v>280.048283838485</v>
      </c>
      <c r="F210" s="78" t="n">
        <f aca="false">-1*Salary_02!$I210</f>
        <v>280.048283838485</v>
      </c>
      <c r="G210" s="78" t="n">
        <f aca="true">IF(AND($B210&gt;Input!$G$45,$B210&lt;Input!$G$25),PMT(Input!$G$37/(100*12),(OFFSET($A$4,MATCH(Input!$G$25,$B$4:$B$1004,1),0,1,1)-OFFSET($A$4,MATCH(Input!$G$45,$B$4:$B$620,1),0,1,1)),$J$4,-1*Input!$G$38,1),0)</f>
        <v>0</v>
      </c>
      <c r="H210" s="78" t="n">
        <f aca="false">IF($B210&lt;Input!$G$25,(($H209+$E210+$F210+$G210)*(1+Input!$G$37/(100*12))),0)</f>
        <v>221283.873516315</v>
      </c>
    </row>
    <row r="211" customFormat="false" ht="12.8" hidden="false" customHeight="false" outlineLevel="0" collapsed="false">
      <c r="A211" s="76" t="n">
        <v>207</v>
      </c>
      <c r="B211" s="77" t="n">
        <f aca="false">EOMONTH(Input!$C$7,A211)</f>
        <v>49217</v>
      </c>
      <c r="C211" s="76" t="n">
        <f aca="false">DATEDIF(Input!$G$23,$B211,"Y")</f>
        <v>57</v>
      </c>
      <c r="E211" s="78" t="n">
        <f aca="false">Salary_02!$E211*(Input!$G$36/100)</f>
        <v>280.048283838485</v>
      </c>
      <c r="F211" s="78" t="n">
        <f aca="false">-1*Salary_02!$I211</f>
        <v>280.048283838485</v>
      </c>
      <c r="G211" s="78" t="n">
        <f aca="true">IF(AND($B211&gt;Input!$G$45,$B211&lt;Input!$G$25),PMT(Input!$G$37/(100*12),(OFFSET($A$4,MATCH(Input!$G$25,$B$4:$B$1004,1),0,1,1)-OFFSET($A$4,MATCH(Input!$G$45,$B$4:$B$620,1),0,1,1)),$J$4,-1*Input!$G$38,1),0)</f>
        <v>0</v>
      </c>
      <c r="H211" s="78" t="n">
        <f aca="false">IF($B211&lt;Input!$G$25,(($H210+$E211+$F211+$G211)*(1+Input!$G$37/(100*12))),0)</f>
        <v>222768.319959342</v>
      </c>
    </row>
    <row r="212" customFormat="false" ht="12.8" hidden="false" customHeight="false" outlineLevel="0" collapsed="false">
      <c r="A212" s="76" t="n">
        <v>208</v>
      </c>
      <c r="B212" s="77" t="n">
        <f aca="false">EOMONTH(Input!$C$7,A212)</f>
        <v>49248</v>
      </c>
      <c r="C212" s="76" t="n">
        <f aca="false">DATEDIF(Input!$G$23,$B212,"Y")</f>
        <v>57</v>
      </c>
      <c r="E212" s="78" t="n">
        <f aca="false">Salary_02!$E212*(Input!$G$36/100)</f>
        <v>280.048283838485</v>
      </c>
      <c r="F212" s="78" t="n">
        <f aca="false">-1*Salary_02!$I212</f>
        <v>280.048283838485</v>
      </c>
      <c r="G212" s="78" t="n">
        <f aca="true">IF(AND($B212&gt;Input!$G$45,$B212&lt;Input!$G$25),PMT(Input!$G$37/(100*12),(OFFSET($A$4,MATCH(Input!$G$25,$B$4:$B$1004,1),0,1,1)-OFFSET($A$4,MATCH(Input!$G$45,$B$4:$B$620,1),0,1,1)),$J$4,-1*Input!$G$38,1),0)</f>
        <v>0</v>
      </c>
      <c r="H212" s="78" t="n">
        <f aca="false">IF($B212&lt;Input!$G$25,(($H211+$E212+$F212+$G212)*(1+Input!$G$37/(100*12))),0)</f>
        <v>224258.951595882</v>
      </c>
    </row>
    <row r="213" customFormat="false" ht="12.8" hidden="false" customHeight="false" outlineLevel="0" collapsed="false">
      <c r="A213" s="76" t="n">
        <v>209</v>
      </c>
      <c r="B213" s="77" t="n">
        <f aca="false">EOMONTH(Input!$C$7,A213)</f>
        <v>49278</v>
      </c>
      <c r="C213" s="76" t="n">
        <f aca="false">DATEDIF(Input!$G$23,$B213,"Y")</f>
        <v>57</v>
      </c>
      <c r="E213" s="78" t="n">
        <f aca="false">Salary_02!$E213*(Input!$G$36/100)</f>
        <v>280.048283838485</v>
      </c>
      <c r="F213" s="78" t="n">
        <f aca="false">-1*Salary_02!$I213</f>
        <v>280.048283838485</v>
      </c>
      <c r="G213" s="78" t="n">
        <f aca="true">IF(AND($B213&gt;Input!$G$45,$B213&lt;Input!$G$25),PMT(Input!$G$37/(100*12),(OFFSET($A$4,MATCH(Input!$G$25,$B$4:$B$1004,1),0,1,1)-OFFSET($A$4,MATCH(Input!$G$45,$B$4:$B$620,1),0,1,1)),$J$4,-1*Input!$G$38,1),0)</f>
        <v>0</v>
      </c>
      <c r="H213" s="78" t="n">
        <f aca="false">IF($B213&lt;Input!$G$25,(($H212+$E213+$F213+$G213)*(1+Input!$G$37/(100*12))),0)</f>
        <v>225755.794197573</v>
      </c>
    </row>
    <row r="214" customFormat="false" ht="12.8" hidden="false" customHeight="false" outlineLevel="0" collapsed="false">
      <c r="A214" s="76" t="n">
        <v>210</v>
      </c>
      <c r="B214" s="77" t="n">
        <f aca="false">EOMONTH(Input!$C$7,A214)</f>
        <v>49309</v>
      </c>
      <c r="C214" s="76" t="n">
        <f aca="false">DATEDIF(Input!$G$23,$B214,"Y")</f>
        <v>57</v>
      </c>
      <c r="E214" s="78" t="n">
        <f aca="false">Salary_02!$E214*(Input!$G$36/100)</f>
        <v>280.048283838485</v>
      </c>
      <c r="F214" s="78" t="n">
        <f aca="false">-1*Salary_02!$I214</f>
        <v>280.048283838485</v>
      </c>
      <c r="G214" s="78" t="n">
        <f aca="true">IF(AND($B214&gt;Input!$G$45,$B214&lt;Input!$G$25),PMT(Input!$G$37/(100*12),(OFFSET($A$4,MATCH(Input!$G$25,$B$4:$B$1004,1),0,1,1)-OFFSET($A$4,MATCH(Input!$G$45,$B$4:$B$620,1),0,1,1)),$J$4,-1*Input!$G$38,1),0)</f>
        <v>0</v>
      </c>
      <c r="H214" s="78" t="n">
        <f aca="false">IF($B214&lt;Input!$G$25,(($H213+$E214+$F214+$G214)*(1+Input!$G$37/(100*12))),0)</f>
        <v>227258.873643439</v>
      </c>
    </row>
    <row r="215" customFormat="false" ht="12.8" hidden="false" customHeight="false" outlineLevel="0" collapsed="false">
      <c r="A215" s="76" t="n">
        <v>211</v>
      </c>
      <c r="B215" s="77" t="n">
        <f aca="false">EOMONTH(Input!$C$7,A215)</f>
        <v>49340</v>
      </c>
      <c r="C215" s="76" t="n">
        <f aca="false">DATEDIF(Input!$G$23,$B215,"Y")</f>
        <v>57</v>
      </c>
      <c r="E215" s="78" t="n">
        <f aca="false">Salary_02!$E215*(Input!$G$36/100)</f>
        <v>280.048283838485</v>
      </c>
      <c r="F215" s="78" t="n">
        <f aca="false">-1*Salary_02!$I215</f>
        <v>280.048283838485</v>
      </c>
      <c r="G215" s="78" t="n">
        <f aca="true">IF(AND($B215&gt;Input!$G$45,$B215&lt;Input!$G$25),PMT(Input!$G$37/(100*12),(OFFSET($A$4,MATCH(Input!$G$25,$B$4:$B$1004,1),0,1,1)-OFFSET($A$4,MATCH(Input!$G$45,$B$4:$B$620,1),0,1,1)),$J$4,-1*Input!$G$38,1),0)</f>
        <v>0</v>
      </c>
      <c r="H215" s="78" t="n">
        <f aca="false">IF($B215&lt;Input!$G$25,(($H214+$E215+$F215+$G215)*(1+Input!$G$37/(100*12))),0)</f>
        <v>228768.215920329</v>
      </c>
    </row>
    <row r="216" customFormat="false" ht="12.8" hidden="false" customHeight="false" outlineLevel="0" collapsed="false">
      <c r="A216" s="76" t="n">
        <v>212</v>
      </c>
      <c r="B216" s="77" t="n">
        <f aca="false">EOMONTH(Input!$C$7,A216)</f>
        <v>49368</v>
      </c>
      <c r="C216" s="76" t="n">
        <f aca="false">DATEDIF(Input!$G$23,$B216,"Y")</f>
        <v>57</v>
      </c>
      <c r="E216" s="78" t="n">
        <f aca="false">Salary_02!$E216*(Input!$G$36/100)</f>
        <v>280.048283838485</v>
      </c>
      <c r="F216" s="78" t="n">
        <f aca="false">-1*Salary_02!$I216</f>
        <v>280.048283838485</v>
      </c>
      <c r="G216" s="78" t="n">
        <f aca="true">IF(AND($B216&gt;Input!$G$45,$B216&lt;Input!$G$25),PMT(Input!$G$37/(100*12),(OFFSET($A$4,MATCH(Input!$G$25,$B$4:$B$1004,1),0,1,1)-OFFSET($A$4,MATCH(Input!$G$45,$B$4:$B$620,1),0,1,1)),$J$4,-1*Input!$G$38,1),0)</f>
        <v>0</v>
      </c>
      <c r="H216" s="78" t="n">
        <f aca="false">IF($B216&lt;Input!$G$25,(($H215+$E216+$F216+$G216)*(1+Input!$G$37/(100*12))),0)</f>
        <v>230283.847123373</v>
      </c>
    </row>
    <row r="217" customFormat="false" ht="12.8" hidden="false" customHeight="false" outlineLevel="0" collapsed="false">
      <c r="A217" s="76" t="n">
        <v>213</v>
      </c>
      <c r="B217" s="77" t="n">
        <f aca="false">EOMONTH(Input!$C$7,A217)</f>
        <v>49399</v>
      </c>
      <c r="C217" s="76" t="n">
        <f aca="false">DATEDIF(Input!$G$23,$B217,"Y")</f>
        <v>57</v>
      </c>
      <c r="E217" s="78" t="n">
        <f aca="false">Salary_02!$E217*(Input!$G$36/100)</f>
        <v>280.048283838485</v>
      </c>
      <c r="F217" s="78" t="n">
        <f aca="false">-1*Salary_02!$I217</f>
        <v>280.048283838485</v>
      </c>
      <c r="G217" s="78" t="n">
        <f aca="true">IF(AND($B217&gt;Input!$G$45,$B217&lt;Input!$G$25),PMT(Input!$G$37/(100*12),(OFFSET($A$4,MATCH(Input!$G$25,$B$4:$B$1004,1),0,1,1)-OFFSET($A$4,MATCH(Input!$G$45,$B$4:$B$620,1),0,1,1)),$J$4,-1*Input!$G$38,1),0)</f>
        <v>0</v>
      </c>
      <c r="H217" s="78" t="n">
        <f aca="false">IF($B217&lt;Input!$G$25,(($H216+$E217+$F217+$G217)*(1+Input!$G$37/(100*12))),0)</f>
        <v>231805.793456429</v>
      </c>
    </row>
    <row r="218" customFormat="false" ht="12.8" hidden="false" customHeight="false" outlineLevel="0" collapsed="false">
      <c r="A218" s="76" t="n">
        <v>214</v>
      </c>
      <c r="B218" s="77" t="n">
        <f aca="false">EOMONTH(Input!$C$7,A218)</f>
        <v>49429</v>
      </c>
      <c r="C218" s="76" t="n">
        <f aca="false">DATEDIF(Input!$G$23,$B218,"Y")</f>
        <v>57</v>
      </c>
      <c r="E218" s="78" t="n">
        <f aca="false">Salary_02!$E218*(Input!$G$36/100)</f>
        <v>280.048283838485</v>
      </c>
      <c r="F218" s="78" t="n">
        <f aca="false">-1*Salary_02!$I218</f>
        <v>280.048283838485</v>
      </c>
      <c r="G218" s="78" t="n">
        <f aca="true">IF(AND($B218&gt;Input!$G$45,$B218&lt;Input!$G$25),PMT(Input!$G$37/(100*12),(OFFSET($A$4,MATCH(Input!$G$25,$B$4:$B$1004,1),0,1,1)-OFFSET($A$4,MATCH(Input!$G$45,$B$4:$B$620,1),0,1,1)),$J$4,-1*Input!$G$38,1),0)</f>
        <v>0</v>
      </c>
      <c r="H218" s="78" t="n">
        <f aca="false">IF($B218&lt;Input!$G$25,(($H217+$E218+$F218+$G218)*(1+Input!$G$37/(100*12))),0)</f>
        <v>233334.08123254</v>
      </c>
    </row>
    <row r="219" customFormat="false" ht="12.8" hidden="false" customHeight="false" outlineLevel="0" collapsed="false">
      <c r="A219" s="76" t="n">
        <v>215</v>
      </c>
      <c r="B219" s="77" t="n">
        <f aca="false">EOMONTH(Input!$C$7,A219)</f>
        <v>49460</v>
      </c>
      <c r="C219" s="76" t="n">
        <f aca="false">DATEDIF(Input!$G$23,$B219,"Y")</f>
        <v>58</v>
      </c>
      <c r="E219" s="78" t="n">
        <f aca="false">Salary_02!$E219*(Input!$G$36/100)</f>
        <v>280.048283838485</v>
      </c>
      <c r="F219" s="78" t="n">
        <f aca="false">-1*Salary_02!$I219</f>
        <v>280.048283838485</v>
      </c>
      <c r="G219" s="78" t="n">
        <f aca="true">IF(AND($B219&gt;Input!$G$45,$B219&lt;Input!$G$25),PMT(Input!$G$37/(100*12),(OFFSET($A$4,MATCH(Input!$G$25,$B$4:$B$1004,1),0,1,1)-OFFSET($A$4,MATCH(Input!$G$45,$B$4:$B$620,1),0,1,1)),$J$4,-1*Input!$G$38,1),0)</f>
        <v>0</v>
      </c>
      <c r="H219" s="78" t="n">
        <f aca="false">IF($B219&lt;Input!$G$25,(($H218+$E219+$F219+$G219)*(1+Input!$G$37/(100*12))),0)</f>
        <v>234868.736874384</v>
      </c>
    </row>
    <row r="220" customFormat="false" ht="12.8" hidden="false" customHeight="false" outlineLevel="0" collapsed="false">
      <c r="A220" s="76" t="n">
        <v>216</v>
      </c>
      <c r="B220" s="77" t="n">
        <f aca="false">EOMONTH(Input!$C$7,A220)</f>
        <v>49490</v>
      </c>
      <c r="C220" s="76" t="n">
        <f aca="false">DATEDIF(Input!$G$23,$B220,"Y")</f>
        <v>58</v>
      </c>
      <c r="E220" s="78" t="n">
        <f aca="false">Salary_02!$E220*(Input!$G$36/100)</f>
        <v>285.649249515255</v>
      </c>
      <c r="F220" s="78" t="n">
        <f aca="false">-1*Salary_02!$I220</f>
        <v>285.649249515255</v>
      </c>
      <c r="G220" s="78" t="n">
        <f aca="true">IF(AND($B220&gt;Input!$G$45,$B220&lt;Input!$G$25),PMT(Input!$G$37/(100*12),(OFFSET($A$4,MATCH(Input!$G$25,$B$4:$B$1004,1),0,1,1)-OFFSET($A$4,MATCH(Input!$G$45,$B$4:$B$620,1),0,1,1)),$J$4,-1*Input!$G$38,1),0)</f>
        <v>0</v>
      </c>
      <c r="H220" s="78" t="n">
        <f aca="false">IF($B220&lt;Input!$G$25,(($H219+$E220+$F220+$G220)*(1+Input!$G$37/(100*12))),0)</f>
        <v>236421.035520804</v>
      </c>
    </row>
    <row r="221" customFormat="false" ht="12.8" hidden="false" customHeight="false" outlineLevel="0" collapsed="false">
      <c r="A221" s="76" t="n">
        <v>217</v>
      </c>
      <c r="B221" s="77" t="n">
        <f aca="false">EOMONTH(Input!$C$7,A221)</f>
        <v>49521</v>
      </c>
      <c r="C221" s="76" t="n">
        <f aca="false">DATEDIF(Input!$G$23,$B221,"Y")</f>
        <v>58</v>
      </c>
      <c r="E221" s="78" t="n">
        <f aca="false">Salary_02!$E221*(Input!$G$36/100)</f>
        <v>285.649249515255</v>
      </c>
      <c r="F221" s="78" t="n">
        <f aca="false">-1*Salary_02!$I221</f>
        <v>285.649249515255</v>
      </c>
      <c r="G221" s="78" t="n">
        <f aca="true">IF(AND($B221&gt;Input!$G$45,$B221&lt;Input!$G$25),PMT(Input!$G$37/(100*12),(OFFSET($A$4,MATCH(Input!$G$25,$B$4:$B$1004,1),0,1,1)-OFFSET($A$4,MATCH(Input!$G$45,$B$4:$B$620,1),0,1,1)),$J$4,-1*Input!$G$38,1),0)</f>
        <v>0</v>
      </c>
      <c r="H221" s="78" t="n">
        <f aca="false">IF($B221&lt;Input!$G$25,(($H220+$E221+$F221+$G221)*(1+Input!$G$37/(100*12))),0)</f>
        <v>237979.802078251</v>
      </c>
    </row>
    <row r="222" customFormat="false" ht="12.8" hidden="false" customHeight="false" outlineLevel="0" collapsed="false">
      <c r="A222" s="76" t="n">
        <v>218</v>
      </c>
      <c r="B222" s="77" t="n">
        <f aca="false">EOMONTH(Input!$C$7,A222)</f>
        <v>49552</v>
      </c>
      <c r="C222" s="76" t="n">
        <f aca="false">DATEDIF(Input!$G$23,$B222,"Y")</f>
        <v>58</v>
      </c>
      <c r="E222" s="78" t="n">
        <f aca="false">Salary_02!$E222*(Input!$G$36/100)</f>
        <v>285.649249515255</v>
      </c>
      <c r="F222" s="78" t="n">
        <f aca="false">-1*Salary_02!$I222</f>
        <v>285.649249515255</v>
      </c>
      <c r="G222" s="78" t="n">
        <f aca="true">IF(AND($B222&gt;Input!$G$45,$B222&lt;Input!$G$25),PMT(Input!$G$37/(100*12),(OFFSET($A$4,MATCH(Input!$G$25,$B$4:$B$1004,1),0,1,1)-OFFSET($A$4,MATCH(Input!$G$45,$B$4:$B$620,1),0,1,1)),$J$4,-1*Input!$G$38,1),0)</f>
        <v>0</v>
      </c>
      <c r="H222" s="78" t="n">
        <f aca="false">IF($B222&lt;Input!$G$25,(($H221+$E222+$F222+$G222)*(1+Input!$G$37/(100*12))),0)</f>
        <v>239545.063496353</v>
      </c>
    </row>
    <row r="223" customFormat="false" ht="12.8" hidden="false" customHeight="false" outlineLevel="0" collapsed="false">
      <c r="A223" s="76" t="n">
        <v>219</v>
      </c>
      <c r="B223" s="77" t="n">
        <f aca="false">EOMONTH(Input!$C$7,A223)</f>
        <v>49582</v>
      </c>
      <c r="C223" s="76" t="n">
        <f aca="false">DATEDIF(Input!$G$23,$B223,"Y")</f>
        <v>58</v>
      </c>
      <c r="E223" s="78" t="n">
        <f aca="false">Salary_02!$E223*(Input!$G$36/100)</f>
        <v>285.649249515255</v>
      </c>
      <c r="F223" s="78" t="n">
        <f aca="false">-1*Salary_02!$I223</f>
        <v>285.649249515255</v>
      </c>
      <c r="G223" s="78" t="n">
        <f aca="true">IF(AND($B223&gt;Input!$G$45,$B223&lt;Input!$G$25),PMT(Input!$G$37/(100*12),(OFFSET($A$4,MATCH(Input!$G$25,$B$4:$B$1004,1),0,1,1)-OFFSET($A$4,MATCH(Input!$G$45,$B$4:$B$620,1),0,1,1)),$J$4,-1*Input!$G$38,1),0)</f>
        <v>0</v>
      </c>
      <c r="H223" s="78" t="n">
        <f aca="false">IF($B223&lt;Input!$G$25,(($H222+$E223+$F223+$G223)*(1+Input!$G$37/(100*12))),0)</f>
        <v>241116.846837031</v>
      </c>
    </row>
    <row r="224" customFormat="false" ht="12.8" hidden="false" customHeight="false" outlineLevel="0" collapsed="false">
      <c r="A224" s="76" t="n">
        <v>220</v>
      </c>
      <c r="B224" s="77" t="n">
        <f aca="false">EOMONTH(Input!$C$7,A224)</f>
        <v>49613</v>
      </c>
      <c r="C224" s="76" t="n">
        <f aca="false">DATEDIF(Input!$G$23,$B224,"Y")</f>
        <v>58</v>
      </c>
      <c r="E224" s="78" t="n">
        <f aca="false">Salary_02!$E224*(Input!$G$36/100)</f>
        <v>285.649249515255</v>
      </c>
      <c r="F224" s="78" t="n">
        <f aca="false">-1*Salary_02!$I224</f>
        <v>285.649249515255</v>
      </c>
      <c r="G224" s="78" t="n">
        <f aca="true">IF(AND($B224&gt;Input!$G$45,$B224&lt;Input!$G$25),PMT(Input!$G$37/(100*12),(OFFSET($A$4,MATCH(Input!$G$25,$B$4:$B$1004,1),0,1,1)-OFFSET($A$4,MATCH(Input!$G$45,$B$4:$B$620,1),0,1,1)),$J$4,-1*Input!$G$38,1),0)</f>
        <v>0</v>
      </c>
      <c r="H224" s="78" t="n">
        <f aca="false">IF($B224&lt;Input!$G$25,(($H223+$E224+$F224+$G224)*(1+Input!$G$37/(100*12))),0)</f>
        <v>242695.179274962</v>
      </c>
    </row>
    <row r="225" customFormat="false" ht="12.8" hidden="false" customHeight="false" outlineLevel="0" collapsed="false">
      <c r="A225" s="76" t="n">
        <v>221</v>
      </c>
      <c r="B225" s="77" t="n">
        <f aca="false">EOMONTH(Input!$C$7,A225)</f>
        <v>49643</v>
      </c>
      <c r="C225" s="76" t="n">
        <f aca="false">DATEDIF(Input!$G$23,$B225,"Y")</f>
        <v>58</v>
      </c>
      <c r="E225" s="78" t="n">
        <f aca="false">Salary_02!$E225*(Input!$G$36/100)</f>
        <v>285.649249515255</v>
      </c>
      <c r="F225" s="78" t="n">
        <f aca="false">-1*Salary_02!$I225</f>
        <v>285.649249515255</v>
      </c>
      <c r="G225" s="78" t="n">
        <f aca="true">IF(AND($B225&gt;Input!$G$45,$B225&lt;Input!$G$25),PMT(Input!$G$37/(100*12),(OFFSET($A$4,MATCH(Input!$G$25,$B$4:$B$1004,1),0,1,1)-OFFSET($A$4,MATCH(Input!$G$45,$B$4:$B$620,1),0,1,1)),$J$4,-1*Input!$G$38,1),0)</f>
        <v>0</v>
      </c>
      <c r="H225" s="78" t="n">
        <f aca="false">IF($B225&lt;Input!$G$25,(($H224+$E225+$F225+$G225)*(1+Input!$G$37/(100*12))),0)</f>
        <v>244280.088098051</v>
      </c>
    </row>
    <row r="226" customFormat="false" ht="12.8" hidden="false" customHeight="false" outlineLevel="0" collapsed="false">
      <c r="A226" s="76" t="n">
        <v>222</v>
      </c>
      <c r="B226" s="77" t="n">
        <f aca="false">EOMONTH(Input!$C$7,A226)</f>
        <v>49674</v>
      </c>
      <c r="C226" s="76" t="n">
        <f aca="false">DATEDIF(Input!$G$23,$B226,"Y")</f>
        <v>58</v>
      </c>
      <c r="E226" s="78" t="n">
        <f aca="false">Salary_02!$E226*(Input!$G$36/100)</f>
        <v>285.649249515255</v>
      </c>
      <c r="F226" s="78" t="n">
        <f aca="false">-1*Salary_02!$I226</f>
        <v>285.649249515255</v>
      </c>
      <c r="G226" s="78" t="n">
        <f aca="true">IF(AND($B226&gt;Input!$G$45,$B226&lt;Input!$G$25),PMT(Input!$G$37/(100*12),(OFFSET($A$4,MATCH(Input!$G$25,$B$4:$B$1004,1),0,1,1)-OFFSET($A$4,MATCH(Input!$G$45,$B$4:$B$620,1),0,1,1)),$J$4,-1*Input!$G$38,1),0)</f>
        <v>0</v>
      </c>
      <c r="H226" s="78" t="n">
        <f aca="false">IF($B226&lt;Input!$G$25,(($H225+$E226+$F226+$G226)*(1+Input!$G$37/(100*12))),0)</f>
        <v>245871.600707902</v>
      </c>
    </row>
    <row r="227" customFormat="false" ht="12.8" hidden="false" customHeight="false" outlineLevel="0" collapsed="false">
      <c r="A227" s="76" t="n">
        <v>223</v>
      </c>
      <c r="B227" s="77" t="n">
        <f aca="false">EOMONTH(Input!$C$7,A227)</f>
        <v>49705</v>
      </c>
      <c r="C227" s="76" t="n">
        <f aca="false">DATEDIF(Input!$G$23,$B227,"Y")</f>
        <v>58</v>
      </c>
      <c r="E227" s="78" t="n">
        <f aca="false">Salary_02!$E227*(Input!$G$36/100)</f>
        <v>285.649249515255</v>
      </c>
      <c r="F227" s="78" t="n">
        <f aca="false">-1*Salary_02!$I227</f>
        <v>285.649249515255</v>
      </c>
      <c r="G227" s="78" t="n">
        <f aca="true">IF(AND($B227&gt;Input!$G$45,$B227&lt;Input!$G$25),PMT(Input!$G$37/(100*12),(OFFSET($A$4,MATCH(Input!$G$25,$B$4:$B$1004,1),0,1,1)-OFFSET($A$4,MATCH(Input!$G$45,$B$4:$B$620,1),0,1,1)),$J$4,-1*Input!$G$38,1),0)</f>
        <v>0</v>
      </c>
      <c r="H227" s="78" t="n">
        <f aca="false">IF($B227&lt;Input!$G$25,(($H226+$E227+$F227+$G227)*(1+Input!$G$37/(100*12))),0)</f>
        <v>247469.744620295</v>
      </c>
    </row>
    <row r="228" customFormat="false" ht="12.8" hidden="false" customHeight="false" outlineLevel="0" collapsed="false">
      <c r="A228" s="76" t="n">
        <v>224</v>
      </c>
      <c r="B228" s="77" t="n">
        <f aca="false">EOMONTH(Input!$C$7,A228)</f>
        <v>49734</v>
      </c>
      <c r="C228" s="76" t="n">
        <f aca="false">DATEDIF(Input!$G$23,$B228,"Y")</f>
        <v>58</v>
      </c>
      <c r="E228" s="78" t="n">
        <f aca="false">Salary_02!$E228*(Input!$G$36/100)</f>
        <v>285.649249515255</v>
      </c>
      <c r="F228" s="78" t="n">
        <f aca="false">-1*Salary_02!$I228</f>
        <v>285.649249515255</v>
      </c>
      <c r="G228" s="78" t="n">
        <f aca="true">IF(AND($B228&gt;Input!$G$45,$B228&lt;Input!$G$25),PMT(Input!$G$37/(100*12),(OFFSET($A$4,MATCH(Input!$G$25,$B$4:$B$1004,1),0,1,1)-OFFSET($A$4,MATCH(Input!$G$45,$B$4:$B$620,1),0,1,1)),$J$4,-1*Input!$G$38,1),0)</f>
        <v>0</v>
      </c>
      <c r="H228" s="78" t="n">
        <f aca="false">IF($B228&lt;Input!$G$25,(($H227+$E228+$F228+$G228)*(1+Input!$G$37/(100*12))),0)</f>
        <v>249074.547465656</v>
      </c>
    </row>
    <row r="229" customFormat="false" ht="12.8" hidden="false" customHeight="false" outlineLevel="0" collapsed="false">
      <c r="A229" s="76" t="n">
        <v>225</v>
      </c>
      <c r="B229" s="77" t="n">
        <f aca="false">EOMONTH(Input!$C$7,A229)</f>
        <v>49765</v>
      </c>
      <c r="C229" s="76" t="n">
        <f aca="false">DATEDIF(Input!$G$23,$B229,"Y")</f>
        <v>58</v>
      </c>
      <c r="E229" s="78" t="n">
        <f aca="false">Salary_02!$E229*(Input!$G$36/100)</f>
        <v>285.649249515255</v>
      </c>
      <c r="F229" s="78" t="n">
        <f aca="false">-1*Salary_02!$I229</f>
        <v>285.649249515255</v>
      </c>
      <c r="G229" s="78" t="n">
        <f aca="true">IF(AND($B229&gt;Input!$G$45,$B229&lt;Input!$G$25),PMT(Input!$G$37/(100*12),(OFFSET($A$4,MATCH(Input!$G$25,$B$4:$B$1004,1),0,1,1)-OFFSET($A$4,MATCH(Input!$G$45,$B$4:$B$620,1),0,1,1)),$J$4,-1*Input!$G$38,1),0)</f>
        <v>0</v>
      </c>
      <c r="H229" s="78" t="n">
        <f aca="false">IF($B229&lt;Input!$G$25,(($H228+$E229+$F229+$G229)*(1+Input!$G$37/(100*12))),0)</f>
        <v>250686.03698954</v>
      </c>
    </row>
    <row r="230" customFormat="false" ht="12.8" hidden="false" customHeight="false" outlineLevel="0" collapsed="false">
      <c r="A230" s="76" t="n">
        <v>226</v>
      </c>
      <c r="B230" s="77" t="n">
        <f aca="false">EOMONTH(Input!$C$7,A230)</f>
        <v>49795</v>
      </c>
      <c r="C230" s="76" t="n">
        <f aca="false">DATEDIF(Input!$G$23,$B230,"Y")</f>
        <v>58</v>
      </c>
      <c r="E230" s="78" t="n">
        <f aca="false">Salary_02!$E230*(Input!$G$36/100)</f>
        <v>285.649249515255</v>
      </c>
      <c r="F230" s="78" t="n">
        <f aca="false">-1*Salary_02!$I230</f>
        <v>285.649249515255</v>
      </c>
      <c r="G230" s="78" t="n">
        <f aca="true">IF(AND($B230&gt;Input!$G$45,$B230&lt;Input!$G$25),PMT(Input!$G$37/(100*12),(OFFSET($A$4,MATCH(Input!$G$25,$B$4:$B$1004,1),0,1,1)-OFFSET($A$4,MATCH(Input!$G$45,$B$4:$B$620,1),0,1,1)),$J$4,-1*Input!$G$38,1),0)</f>
        <v>0</v>
      </c>
      <c r="H230" s="78" t="n">
        <f aca="false">IF($B230&lt;Input!$G$25,(($H229+$E230+$F230+$G230)*(1+Input!$G$37/(100*12))),0)</f>
        <v>252304.241053106</v>
      </c>
    </row>
    <row r="231" customFormat="false" ht="12.8" hidden="false" customHeight="false" outlineLevel="0" collapsed="false">
      <c r="A231" s="76" t="n">
        <v>227</v>
      </c>
      <c r="B231" s="77" t="n">
        <f aca="false">EOMONTH(Input!$C$7,A231)</f>
        <v>49826</v>
      </c>
      <c r="C231" s="76" t="n">
        <f aca="false">DATEDIF(Input!$G$23,$B231,"Y")</f>
        <v>59</v>
      </c>
      <c r="E231" s="78" t="n">
        <f aca="false">Salary_02!$E231*(Input!$G$36/100)</f>
        <v>285.649249515255</v>
      </c>
      <c r="F231" s="78" t="n">
        <f aca="false">-1*Salary_02!$I231</f>
        <v>285.649249515255</v>
      </c>
      <c r="G231" s="78" t="n">
        <f aca="true">IF(AND($B231&gt;Input!$G$45,$B231&lt;Input!$G$25),PMT(Input!$G$37/(100*12),(OFFSET($A$4,MATCH(Input!$G$25,$B$4:$B$1004,1),0,1,1)-OFFSET($A$4,MATCH(Input!$G$45,$B$4:$B$620,1),0,1,1)),$J$4,-1*Input!$G$38,1),0)</f>
        <v>0</v>
      </c>
      <c r="H231" s="78" t="n">
        <f aca="false">IF($B231&lt;Input!$G$25,(($H230+$E231+$F231+$G231)*(1+Input!$G$37/(100*12))),0)</f>
        <v>253929.187633604</v>
      </c>
    </row>
    <row r="232" customFormat="false" ht="12.8" hidden="false" customHeight="false" outlineLevel="0" collapsed="false">
      <c r="A232" s="76" t="n">
        <v>228</v>
      </c>
      <c r="B232" s="77" t="n">
        <f aca="false">EOMONTH(Input!$C$7,A232)</f>
        <v>49856</v>
      </c>
      <c r="C232" s="76" t="n">
        <f aca="false">DATEDIF(Input!$G$23,$B232,"Y")</f>
        <v>59</v>
      </c>
      <c r="E232" s="78" t="n">
        <f aca="false">Salary_02!$E232*(Input!$G$36/100)</f>
        <v>291.36223450556</v>
      </c>
      <c r="F232" s="78" t="n">
        <f aca="false">-1*Salary_02!$I232</f>
        <v>291.36223450556</v>
      </c>
      <c r="G232" s="78" t="n">
        <f aca="true">IF(AND($B232&gt;Input!$G$45,$B232&lt;Input!$G$25),PMT(Input!$G$37/(100*12),(OFFSET($A$4,MATCH(Input!$G$25,$B$4:$B$1004,1),0,1,1)-OFFSET($A$4,MATCH(Input!$G$45,$B$4:$B$620,1),0,1,1)),$J$4,-1*Input!$G$38,1),0)</f>
        <v>0</v>
      </c>
      <c r="H232" s="78" t="n">
        <f aca="false">IF($B232&lt;Input!$G$25,(($H231+$E232+$F232+$G232)*(1+Input!$G$37/(100*12))),0)</f>
        <v>255572.378403042</v>
      </c>
    </row>
    <row r="233" customFormat="false" ht="12.8" hidden="false" customHeight="false" outlineLevel="0" collapsed="false">
      <c r="A233" s="76" t="n">
        <v>229</v>
      </c>
      <c r="B233" s="77" t="n">
        <f aca="false">EOMONTH(Input!$C$7,A233)</f>
        <v>49887</v>
      </c>
      <c r="C233" s="76" t="n">
        <f aca="false">DATEDIF(Input!$G$23,$B233,"Y")</f>
        <v>59</v>
      </c>
      <c r="E233" s="78" t="n">
        <f aca="false">Salary_02!$E233*(Input!$G$36/100)</f>
        <v>291.36223450556</v>
      </c>
      <c r="F233" s="78" t="n">
        <f aca="false">-1*Salary_02!$I233</f>
        <v>291.36223450556</v>
      </c>
      <c r="G233" s="78" t="n">
        <f aca="true">IF(AND($B233&gt;Input!$G$45,$B233&lt;Input!$G$25),PMT(Input!$G$37/(100*12),(OFFSET($A$4,MATCH(Input!$G$25,$B$4:$B$1004,1),0,1,1)-OFFSET($A$4,MATCH(Input!$G$45,$B$4:$B$620,1),0,1,1)),$J$4,-1*Input!$G$38,1),0)</f>
        <v>0</v>
      </c>
      <c r="H233" s="78" t="n">
        <f aca="false">IF($B233&lt;Input!$G$25,(($H232+$E233+$F233+$G233)*(1+Input!$G$37/(100*12))),0)</f>
        <v>257222.415800687</v>
      </c>
    </row>
    <row r="234" customFormat="false" ht="12.8" hidden="false" customHeight="false" outlineLevel="0" collapsed="false">
      <c r="A234" s="76" t="n">
        <v>230</v>
      </c>
      <c r="B234" s="77" t="n">
        <f aca="false">EOMONTH(Input!$C$7,A234)</f>
        <v>49918</v>
      </c>
      <c r="C234" s="76" t="n">
        <f aca="false">DATEDIF(Input!$G$23,$B234,"Y")</f>
        <v>59</v>
      </c>
      <c r="E234" s="78" t="n">
        <f aca="false">Salary_02!$E234*(Input!$G$36/100)</f>
        <v>291.36223450556</v>
      </c>
      <c r="F234" s="78" t="n">
        <f aca="false">-1*Salary_02!$I234</f>
        <v>291.36223450556</v>
      </c>
      <c r="G234" s="78" t="n">
        <f aca="true">IF(AND($B234&gt;Input!$G$45,$B234&lt;Input!$G$25),PMT(Input!$G$37/(100*12),(OFFSET($A$4,MATCH(Input!$G$25,$B$4:$B$1004,1),0,1,1)-OFFSET($A$4,MATCH(Input!$G$45,$B$4:$B$620,1),0,1,1)),$J$4,-1*Input!$G$38,1),0)</f>
        <v>0</v>
      </c>
      <c r="H234" s="78" t="n">
        <f aca="false">IF($B234&lt;Input!$G$25,(($H233+$E234+$F234+$G234)*(1+Input!$G$37/(100*12))),0)</f>
        <v>258879.328354155</v>
      </c>
    </row>
    <row r="235" customFormat="false" ht="12.8" hidden="false" customHeight="false" outlineLevel="0" collapsed="false">
      <c r="A235" s="76" t="n">
        <v>231</v>
      </c>
      <c r="B235" s="77" t="n">
        <f aca="false">EOMONTH(Input!$C$7,A235)</f>
        <v>49948</v>
      </c>
      <c r="C235" s="76" t="n">
        <f aca="false">DATEDIF(Input!$G$23,$B235,"Y")</f>
        <v>59</v>
      </c>
      <c r="E235" s="78" t="n">
        <f aca="false">Salary_02!$E235*(Input!$G$36/100)</f>
        <v>291.36223450556</v>
      </c>
      <c r="F235" s="78" t="n">
        <f aca="false">-1*Salary_02!$I235</f>
        <v>291.36223450556</v>
      </c>
      <c r="G235" s="78" t="n">
        <f aca="true">IF(AND($B235&gt;Input!$G$45,$B235&lt;Input!$G$25),PMT(Input!$G$37/(100*12),(OFFSET($A$4,MATCH(Input!$G$25,$B$4:$B$1004,1),0,1,1)-OFFSET($A$4,MATCH(Input!$G$45,$B$4:$B$620,1),0,1,1)),$J$4,-1*Input!$G$38,1),0)</f>
        <v>0</v>
      </c>
      <c r="H235" s="78" t="n">
        <f aca="false">IF($B235&lt;Input!$G$25,(($H234+$E235+$F235+$G235)*(1+Input!$G$37/(100*12))),0)</f>
        <v>260543.144709929</v>
      </c>
    </row>
    <row r="236" customFormat="false" ht="12.8" hidden="false" customHeight="false" outlineLevel="0" collapsed="false">
      <c r="A236" s="76" t="n">
        <v>232</v>
      </c>
      <c r="B236" s="77" t="n">
        <f aca="false">EOMONTH(Input!$C$7,A236)</f>
        <v>49979</v>
      </c>
      <c r="C236" s="76" t="n">
        <f aca="false">DATEDIF(Input!$G$23,$B236,"Y")</f>
        <v>59</v>
      </c>
      <c r="E236" s="78" t="n">
        <f aca="false">Salary_02!$E236*(Input!$G$36/100)</f>
        <v>291.36223450556</v>
      </c>
      <c r="F236" s="78" t="n">
        <f aca="false">-1*Salary_02!$I236</f>
        <v>291.36223450556</v>
      </c>
      <c r="G236" s="78" t="n">
        <f aca="true">IF(AND($B236&gt;Input!$G$45,$B236&lt;Input!$G$25),PMT(Input!$G$37/(100*12),(OFFSET($A$4,MATCH(Input!$G$25,$B$4:$B$1004,1),0,1,1)-OFFSET($A$4,MATCH(Input!$G$45,$B$4:$B$620,1),0,1,1)),$J$4,-1*Input!$G$38,1),0)</f>
        <v>0</v>
      </c>
      <c r="H236" s="78" t="n">
        <f aca="false">IF($B236&lt;Input!$G$25,(($H235+$E236+$F236+$G236)*(1+Input!$G$37/(100*12))),0)</f>
        <v>262213.893633853</v>
      </c>
    </row>
    <row r="237" customFormat="false" ht="12.8" hidden="false" customHeight="false" outlineLevel="0" collapsed="false">
      <c r="A237" s="76" t="n">
        <v>233</v>
      </c>
      <c r="B237" s="77" t="n">
        <f aca="false">EOMONTH(Input!$C$7,A237)</f>
        <v>50009</v>
      </c>
      <c r="C237" s="76" t="n">
        <f aca="false">DATEDIF(Input!$G$23,$B237,"Y")</f>
        <v>59</v>
      </c>
      <c r="E237" s="78" t="n">
        <f aca="false">Salary_02!$E237*(Input!$G$36/100)</f>
        <v>291.36223450556</v>
      </c>
      <c r="F237" s="78" t="n">
        <f aca="false">-1*Salary_02!$I237</f>
        <v>291.36223450556</v>
      </c>
      <c r="G237" s="78" t="n">
        <f aca="true">IF(AND($B237&gt;Input!$G$45,$B237&lt;Input!$G$25),PMT(Input!$G$37/(100*12),(OFFSET($A$4,MATCH(Input!$G$25,$B$4:$B$1004,1),0,1,1)-OFFSET($A$4,MATCH(Input!$G$45,$B$4:$B$620,1),0,1,1)),$J$4,-1*Input!$G$38,1),0)</f>
        <v>0</v>
      </c>
      <c r="H237" s="78" t="n">
        <f aca="false">IF($B237&lt;Input!$G$25,(($H236+$E237+$F237+$G237)*(1+Input!$G$37/(100*12))),0)</f>
        <v>263891.604011626</v>
      </c>
    </row>
    <row r="238" customFormat="false" ht="12.8" hidden="false" customHeight="false" outlineLevel="0" collapsed="false">
      <c r="A238" s="76" t="n">
        <v>234</v>
      </c>
      <c r="B238" s="77" t="n">
        <f aca="false">EOMONTH(Input!$C$7,A238)</f>
        <v>50040</v>
      </c>
      <c r="C238" s="76" t="n">
        <f aca="false">DATEDIF(Input!$G$23,$B238,"Y")</f>
        <v>59</v>
      </c>
      <c r="E238" s="78" t="n">
        <f aca="false">Salary_02!$E238*(Input!$G$36/100)</f>
        <v>291.36223450556</v>
      </c>
      <c r="F238" s="78" t="n">
        <f aca="false">-1*Salary_02!$I238</f>
        <v>291.36223450556</v>
      </c>
      <c r="G238" s="78" t="n">
        <f aca="true">IF(AND($B238&gt;Input!$G$45,$B238&lt;Input!$G$25),PMT(Input!$G$37/(100*12),(OFFSET($A$4,MATCH(Input!$G$25,$B$4:$B$1004,1),0,1,1)-OFFSET($A$4,MATCH(Input!$G$45,$B$4:$B$620,1),0,1,1)),$J$4,-1*Input!$G$38,1),0)</f>
        <v>0</v>
      </c>
      <c r="H238" s="78" t="n">
        <f aca="false">IF($B238&lt;Input!$G$25,(($H237+$E238+$F238+$G238)*(1+Input!$G$37/(100*12))),0)</f>
        <v>265576.304849306</v>
      </c>
    </row>
    <row r="239" customFormat="false" ht="12.8" hidden="false" customHeight="false" outlineLevel="0" collapsed="false">
      <c r="A239" s="76" t="n">
        <v>235</v>
      </c>
      <c r="B239" s="77" t="n">
        <f aca="false">EOMONTH(Input!$C$7,A239)</f>
        <v>50071</v>
      </c>
      <c r="C239" s="76" t="n">
        <f aca="false">DATEDIF(Input!$G$23,$B239,"Y")</f>
        <v>59</v>
      </c>
      <c r="E239" s="78" t="n">
        <f aca="false">Salary_02!$E239*(Input!$G$36/100)</f>
        <v>291.36223450556</v>
      </c>
      <c r="F239" s="78" t="n">
        <f aca="false">-1*Salary_02!$I239</f>
        <v>291.36223450556</v>
      </c>
      <c r="G239" s="78" t="n">
        <f aca="true">IF(AND($B239&gt;Input!$G$45,$B239&lt;Input!$G$25),PMT(Input!$G$37/(100*12),(OFFSET($A$4,MATCH(Input!$G$25,$B$4:$B$1004,1),0,1,1)-OFFSET($A$4,MATCH(Input!$G$45,$B$4:$B$620,1),0,1,1)),$J$4,-1*Input!$G$38,1),0)</f>
        <v>0</v>
      </c>
      <c r="H239" s="78" t="n">
        <f aca="false">IF($B239&lt;Input!$G$25,(($H238+$E239+$F239+$G239)*(1+Input!$G$37/(100*12))),0)</f>
        <v>267268.02527381</v>
      </c>
    </row>
    <row r="240" customFormat="false" ht="12.8" hidden="false" customHeight="false" outlineLevel="0" collapsed="false">
      <c r="A240" s="76" t="n">
        <v>236</v>
      </c>
      <c r="B240" s="77" t="n">
        <f aca="false">EOMONTH(Input!$C$7,A240)</f>
        <v>50099</v>
      </c>
      <c r="C240" s="76" t="n">
        <f aca="false">DATEDIF(Input!$G$23,$B240,"Y")</f>
        <v>59</v>
      </c>
      <c r="E240" s="78" t="n">
        <f aca="false">Salary_02!$E240*(Input!$G$36/100)</f>
        <v>291.36223450556</v>
      </c>
      <c r="F240" s="78" t="n">
        <f aca="false">-1*Salary_02!$I240</f>
        <v>291.36223450556</v>
      </c>
      <c r="G240" s="78" t="n">
        <f aca="true">IF(AND($B240&gt;Input!$G$45,$B240&lt;Input!$G$25),PMT(Input!$G$37/(100*12),(OFFSET($A$4,MATCH(Input!$G$25,$B$4:$B$1004,1),0,1,1)-OFFSET($A$4,MATCH(Input!$G$45,$B$4:$B$620,1),0,1,1)),$J$4,-1*Input!$G$38,1),0)</f>
        <v>0</v>
      </c>
      <c r="H240" s="78" t="n">
        <f aca="false">IF($B240&lt;Input!$G$25,(($H239+$E240+$F240+$G240)*(1+Input!$G$37/(100*12))),0)</f>
        <v>268966.794533416</v>
      </c>
    </row>
    <row r="241" customFormat="false" ht="12.8" hidden="false" customHeight="false" outlineLevel="0" collapsed="false">
      <c r="A241" s="76" t="n">
        <v>237</v>
      </c>
      <c r="B241" s="77" t="n">
        <f aca="false">EOMONTH(Input!$C$7,A241)</f>
        <v>50130</v>
      </c>
      <c r="C241" s="76" t="n">
        <f aca="false">DATEDIF(Input!$G$23,$B241,"Y")</f>
        <v>59</v>
      </c>
      <c r="E241" s="78" t="n">
        <f aca="false">Salary_02!$E241*(Input!$G$36/100)</f>
        <v>291.36223450556</v>
      </c>
      <c r="F241" s="78" t="n">
        <f aca="false">-1*Salary_02!$I241</f>
        <v>291.36223450556</v>
      </c>
      <c r="G241" s="78" t="n">
        <f aca="true">IF(AND($B241&gt;Input!$G$45,$B241&lt;Input!$G$25),PMT(Input!$G$37/(100*12),(OFFSET($A$4,MATCH(Input!$G$25,$B$4:$B$1004,1),0,1,1)-OFFSET($A$4,MATCH(Input!$G$45,$B$4:$B$620,1),0,1,1)),$J$4,-1*Input!$G$38,1),0)</f>
        <v>0</v>
      </c>
      <c r="H241" s="78" t="n">
        <f aca="false">IF($B241&lt;Input!$G$25,(($H240+$E241+$F241+$G241)*(1+Input!$G$37/(100*12))),0)</f>
        <v>270672.641998271</v>
      </c>
    </row>
    <row r="242" customFormat="false" ht="12.8" hidden="false" customHeight="false" outlineLevel="0" collapsed="false">
      <c r="A242" s="76" t="n">
        <v>238</v>
      </c>
      <c r="B242" s="77" t="n">
        <f aca="false">EOMONTH(Input!$C$7,A242)</f>
        <v>50160</v>
      </c>
      <c r="C242" s="76" t="n">
        <f aca="false">DATEDIF(Input!$G$23,$B242,"Y")</f>
        <v>59</v>
      </c>
      <c r="E242" s="78" t="n">
        <f aca="false">Salary_02!$E242*(Input!$G$36/100)</f>
        <v>291.36223450556</v>
      </c>
      <c r="F242" s="78" t="n">
        <f aca="false">-1*Salary_02!$I242</f>
        <v>291.36223450556</v>
      </c>
      <c r="G242" s="78" t="n">
        <f aca="true">IF(AND($B242&gt;Input!$G$45,$B242&lt;Input!$G$25),PMT(Input!$G$37/(100*12),(OFFSET($A$4,MATCH(Input!$G$25,$B$4:$B$1004,1),0,1,1)-OFFSET($A$4,MATCH(Input!$G$45,$B$4:$B$620,1),0,1,1)),$J$4,-1*Input!$G$38,1),0)</f>
        <v>0</v>
      </c>
      <c r="H242" s="78" t="n">
        <f aca="false">IF($B242&lt;Input!$G$25,(($H241+$E242+$F242+$G242)*(1+Input!$G$37/(100*12))),0)</f>
        <v>272385.597160896</v>
      </c>
    </row>
    <row r="243" customFormat="false" ht="12.8" hidden="false" customHeight="false" outlineLevel="0" collapsed="false">
      <c r="A243" s="76" t="n">
        <v>239</v>
      </c>
      <c r="B243" s="77" t="n">
        <f aca="false">EOMONTH(Input!$C$7,A243)</f>
        <v>50191</v>
      </c>
      <c r="C243" s="76" t="n">
        <f aca="false">DATEDIF(Input!$G$23,$B243,"Y")</f>
        <v>60</v>
      </c>
      <c r="E243" s="78" t="n">
        <f aca="false">Salary_02!$E243*(Input!$G$36/100)</f>
        <v>291.36223450556</v>
      </c>
      <c r="F243" s="78" t="n">
        <f aca="false">-1*Salary_02!$I243</f>
        <v>291.36223450556</v>
      </c>
      <c r="G243" s="78" t="n">
        <f aca="true">IF(AND($B243&gt;Input!$G$45,$B243&lt;Input!$G$25),PMT(Input!$G$37/(100*12),(OFFSET($A$4,MATCH(Input!$G$25,$B$4:$B$1004,1),0,1,1)-OFFSET($A$4,MATCH(Input!$G$45,$B$4:$B$620,1),0,1,1)),$J$4,-1*Input!$G$38,1),0)</f>
        <v>0</v>
      </c>
      <c r="H243" s="78" t="n">
        <f aca="false">IF($B243&lt;Input!$G$25,(($H242+$E243+$F243+$G243)*(1+Input!$G$37/(100*12))),0)</f>
        <v>274105.689636698</v>
      </c>
    </row>
    <row r="244" customFormat="false" ht="12.8" hidden="false" customHeight="false" outlineLevel="0" collapsed="false">
      <c r="A244" s="76" t="n">
        <v>240</v>
      </c>
      <c r="B244" s="77" t="n">
        <f aca="false">EOMONTH(Input!$C$7,A244)</f>
        <v>50221</v>
      </c>
      <c r="C244" s="76" t="n">
        <f aca="false">DATEDIF(Input!$G$23,$B244,"Y")</f>
        <v>60</v>
      </c>
      <c r="E244" s="78" t="n">
        <f aca="false">Salary_02!$E244*(Input!$G$36/100)</f>
        <v>297.189479195671</v>
      </c>
      <c r="F244" s="78" t="n">
        <f aca="false">-1*Salary_02!$I244</f>
        <v>297.189479195671</v>
      </c>
      <c r="G244" s="78" t="n">
        <f aca="true">IF(AND($B244&gt;Input!$G$45,$B244&lt;Input!$G$25),PMT(Input!$G$37/(100*12),(OFFSET($A$4,MATCH(Input!$G$25,$B$4:$B$1004,1),0,1,1)-OFFSET($A$4,MATCH(Input!$G$45,$B$4:$B$620,1),0,1,1)),$J$4,-1*Input!$G$38,1),0)</f>
        <v>0</v>
      </c>
      <c r="H244" s="78" t="n">
        <f aca="false">IF($B244&lt;Input!$G$25,(($H243+$E244+$F244+$G244)*(1+Input!$G$37/(100*12))),0)</f>
        <v>275844.652214236</v>
      </c>
    </row>
    <row r="245" customFormat="false" ht="12.8" hidden="false" customHeight="false" outlineLevel="0" collapsed="false">
      <c r="A245" s="76" t="n">
        <v>241</v>
      </c>
      <c r="B245" s="77" t="n">
        <f aca="false">EOMONTH(Input!$C$7,A245)</f>
        <v>50252</v>
      </c>
      <c r="C245" s="76" t="n">
        <f aca="false">DATEDIF(Input!$G$23,$B245,"Y")</f>
        <v>60</v>
      </c>
      <c r="E245" s="78" t="n">
        <f aca="false">Salary_02!$E245*(Input!$G$36/100)</f>
        <v>297.189479195671</v>
      </c>
      <c r="F245" s="78" t="n">
        <f aca="false">-1*Salary_02!$I245</f>
        <v>297.189479195671</v>
      </c>
      <c r="G245" s="78" t="n">
        <f aca="true">IF(AND($B245&gt;Input!$G$45,$B245&lt;Input!$G$25),PMT(Input!$G$37/(100*12),(OFFSET($A$4,MATCH(Input!$G$25,$B$4:$B$1004,1),0,1,1)-OFFSET($A$4,MATCH(Input!$G$45,$B$4:$B$620,1),0,1,1)),$J$4,-1*Input!$G$38,1),0)</f>
        <v>0</v>
      </c>
      <c r="H245" s="78" t="n">
        <f aca="false">IF($B245&lt;Input!$G$25,(($H244+$E245+$F245+$G245)*(1+Input!$G$37/(100*12))),0)</f>
        <v>277590.86046918</v>
      </c>
    </row>
    <row r="246" customFormat="false" ht="12.8" hidden="false" customHeight="false" outlineLevel="0" collapsed="false">
      <c r="A246" s="76" t="n">
        <v>242</v>
      </c>
      <c r="B246" s="77" t="n">
        <f aca="false">EOMONTH(Input!$C$7,A246)</f>
        <v>50283</v>
      </c>
      <c r="C246" s="76" t="n">
        <f aca="false">DATEDIF(Input!$G$23,$B246,"Y")</f>
        <v>60</v>
      </c>
      <c r="E246" s="78" t="n">
        <f aca="false">Salary_02!$E246*(Input!$G$36/100)</f>
        <v>297.189479195671</v>
      </c>
      <c r="F246" s="78" t="n">
        <f aca="false">-1*Salary_02!$I246</f>
        <v>297.189479195671</v>
      </c>
      <c r="G246" s="78" t="n">
        <f aca="true">IF(AND($B246&gt;Input!$G$45,$B246&lt;Input!$G$25),PMT(Input!$G$37/(100*12),(OFFSET($A$4,MATCH(Input!$G$25,$B$4:$B$1004,1),0,1,1)-OFFSET($A$4,MATCH(Input!$G$45,$B$4:$B$620,1),0,1,1)),$J$4,-1*Input!$G$38,1),0)</f>
        <v>0</v>
      </c>
      <c r="H246" s="78" t="n">
        <f aca="false">IF($B246&lt;Input!$G$25,(($H245+$E246+$F246+$G246)*(1+Input!$G$37/(100*12))),0)</f>
        <v>279344.344591852</v>
      </c>
    </row>
    <row r="247" customFormat="false" ht="12.8" hidden="false" customHeight="false" outlineLevel="0" collapsed="false">
      <c r="A247" s="76" t="n">
        <v>243</v>
      </c>
      <c r="B247" s="77" t="n">
        <f aca="false">EOMONTH(Input!$C$7,A247)</f>
        <v>50313</v>
      </c>
      <c r="C247" s="76" t="n">
        <f aca="false">DATEDIF(Input!$G$23,$B247,"Y")</f>
        <v>60</v>
      </c>
      <c r="E247" s="78" t="n">
        <f aca="false">Salary_02!$E247*(Input!$G$36/100)</f>
        <v>297.189479195671</v>
      </c>
      <c r="F247" s="78" t="n">
        <f aca="false">-1*Salary_02!$I247</f>
        <v>297.189479195671</v>
      </c>
      <c r="G247" s="78" t="n">
        <f aca="true">IF(AND($B247&gt;Input!$G$45,$B247&lt;Input!$G$25),PMT(Input!$G$37/(100*12),(OFFSET($A$4,MATCH(Input!$G$25,$B$4:$B$1004,1),0,1,1)-OFFSET($A$4,MATCH(Input!$G$45,$B$4:$B$620,1),0,1,1)),$J$4,-1*Input!$G$38,1),0)</f>
        <v>0</v>
      </c>
      <c r="H247" s="78" t="n">
        <f aca="false">IF($B247&lt;Input!$G$25,(($H246+$E247+$F247+$G247)*(1+Input!$G$37/(100*12))),0)</f>
        <v>281105.13489837</v>
      </c>
    </row>
    <row r="248" customFormat="false" ht="12.8" hidden="false" customHeight="false" outlineLevel="0" collapsed="false">
      <c r="A248" s="76" t="n">
        <v>244</v>
      </c>
      <c r="B248" s="77" t="n">
        <f aca="false">EOMONTH(Input!$C$7,A248)</f>
        <v>50344</v>
      </c>
      <c r="C248" s="76" t="n">
        <f aca="false">DATEDIF(Input!$G$23,$B248,"Y")</f>
        <v>60</v>
      </c>
      <c r="E248" s="78" t="n">
        <f aca="false">Salary_02!$E248*(Input!$G$36/100)</f>
        <v>297.189479195671</v>
      </c>
      <c r="F248" s="78" t="n">
        <f aca="false">-1*Salary_02!$I248</f>
        <v>297.189479195671</v>
      </c>
      <c r="G248" s="78" t="n">
        <f aca="true">IF(AND($B248&gt;Input!$G$45,$B248&lt;Input!$G$25),PMT(Input!$G$37/(100*12),(OFFSET($A$4,MATCH(Input!$G$25,$B$4:$B$1004,1),0,1,1)-OFFSET($A$4,MATCH(Input!$G$45,$B$4:$B$620,1),0,1,1)),$J$4,-1*Input!$G$38,1),0)</f>
        <v>0</v>
      </c>
      <c r="H248" s="78" t="n">
        <f aca="false">IF($B248&lt;Input!$G$25,(($H247+$E248+$F248+$G248)*(1+Input!$G$37/(100*12))),0)</f>
        <v>282873.261831164</v>
      </c>
    </row>
    <row r="249" customFormat="false" ht="12.8" hidden="false" customHeight="false" outlineLevel="0" collapsed="false">
      <c r="A249" s="76" t="n">
        <v>245</v>
      </c>
      <c r="B249" s="77" t="n">
        <f aca="false">EOMONTH(Input!$C$7,A249)</f>
        <v>50374</v>
      </c>
      <c r="C249" s="76" t="n">
        <f aca="false">DATEDIF(Input!$G$23,$B249,"Y")</f>
        <v>60</v>
      </c>
      <c r="E249" s="78" t="n">
        <f aca="false">Salary_02!$E249*(Input!$G$36/100)</f>
        <v>297.189479195671</v>
      </c>
      <c r="F249" s="78" t="n">
        <f aca="false">-1*Salary_02!$I249</f>
        <v>297.189479195671</v>
      </c>
      <c r="G249" s="78" t="n">
        <f aca="true">IF(AND($B249&gt;Input!$G$45,$B249&lt;Input!$G$25),PMT(Input!$G$37/(100*12),(OFFSET($A$4,MATCH(Input!$G$25,$B$4:$B$1004,1),0,1,1)-OFFSET($A$4,MATCH(Input!$G$45,$B$4:$B$620,1),0,1,1)),$J$4,-1*Input!$G$38,1),0)</f>
        <v>0</v>
      </c>
      <c r="H249" s="78" t="n">
        <f aca="false">IF($B249&lt;Input!$G$25,(($H248+$E249+$F249+$G249)*(1+Input!$G$37/(100*12))),0)</f>
        <v>284648.755959512</v>
      </c>
    </row>
    <row r="250" customFormat="false" ht="12.8" hidden="false" customHeight="false" outlineLevel="0" collapsed="false">
      <c r="A250" s="76" t="n">
        <v>246</v>
      </c>
      <c r="B250" s="77" t="n">
        <f aca="false">EOMONTH(Input!$C$7,A250)</f>
        <v>50405</v>
      </c>
      <c r="C250" s="76" t="n">
        <f aca="false">DATEDIF(Input!$G$23,$B250,"Y")</f>
        <v>60</v>
      </c>
      <c r="E250" s="78" t="n">
        <f aca="false">Salary_02!$E250*(Input!$G$36/100)</f>
        <v>297.189479195671</v>
      </c>
      <c r="F250" s="78" t="n">
        <f aca="false">-1*Salary_02!$I250</f>
        <v>297.189479195671</v>
      </c>
      <c r="G250" s="78" t="n">
        <f aca="true">IF(AND($B250&gt;Input!$G$45,$B250&lt;Input!$G$25),PMT(Input!$G$37/(100*12),(OFFSET($A$4,MATCH(Input!$G$25,$B$4:$B$1004,1),0,1,1)-OFFSET($A$4,MATCH(Input!$G$45,$B$4:$B$620,1),0,1,1)),$J$4,-1*Input!$G$38,1),0)</f>
        <v>0</v>
      </c>
      <c r="H250" s="78" t="n">
        <f aca="false">IF($B250&lt;Input!$G$25,(($H249+$E250+$F250+$G250)*(1+Input!$G$37/(100*12))),0)</f>
        <v>286431.647980061</v>
      </c>
    </row>
    <row r="251" customFormat="false" ht="12.8" hidden="false" customHeight="false" outlineLevel="0" collapsed="false">
      <c r="A251" s="76" t="n">
        <v>247</v>
      </c>
      <c r="B251" s="77" t="n">
        <f aca="false">EOMONTH(Input!$C$7,A251)</f>
        <v>50436</v>
      </c>
      <c r="C251" s="76" t="n">
        <f aca="false">DATEDIF(Input!$G$23,$B251,"Y")</f>
        <v>60</v>
      </c>
      <c r="E251" s="78" t="n">
        <f aca="false">Salary_02!$E251*(Input!$G$36/100)</f>
        <v>297.189479195671</v>
      </c>
      <c r="F251" s="78" t="n">
        <f aca="false">-1*Salary_02!$I251</f>
        <v>297.189479195671</v>
      </c>
      <c r="G251" s="78" t="n">
        <f aca="true">IF(AND($B251&gt;Input!$G$45,$B251&lt;Input!$G$25),PMT(Input!$G$37/(100*12),(OFFSET($A$4,MATCH(Input!$G$25,$B$4:$B$1004,1),0,1,1)-OFFSET($A$4,MATCH(Input!$G$45,$B$4:$B$620,1),0,1,1)),$J$4,-1*Input!$G$38,1),0)</f>
        <v>0</v>
      </c>
      <c r="H251" s="78" t="n">
        <f aca="false">IF($B251&lt;Input!$G$25,(($H250+$E251+$F251+$G251)*(1+Input!$G$37/(100*12))),0)</f>
        <v>288221.968717363</v>
      </c>
    </row>
    <row r="252" customFormat="false" ht="12.8" hidden="false" customHeight="false" outlineLevel="0" collapsed="false">
      <c r="A252" s="76" t="n">
        <v>248</v>
      </c>
      <c r="B252" s="77" t="n">
        <f aca="false">EOMONTH(Input!$C$7,A252)</f>
        <v>50464</v>
      </c>
      <c r="C252" s="76" t="n">
        <f aca="false">DATEDIF(Input!$G$23,$B252,"Y")</f>
        <v>60</v>
      </c>
      <c r="E252" s="78" t="n">
        <f aca="false">Salary_02!$E252*(Input!$G$36/100)</f>
        <v>297.189479195671</v>
      </c>
      <c r="F252" s="78" t="n">
        <f aca="false">-1*Salary_02!$I252</f>
        <v>297.189479195671</v>
      </c>
      <c r="G252" s="78" t="n">
        <f aca="true">IF(AND($B252&gt;Input!$G$45,$B252&lt;Input!$G$25),PMT(Input!$G$37/(100*12),(OFFSET($A$4,MATCH(Input!$G$25,$B$4:$B$1004,1),0,1,1)-OFFSET($A$4,MATCH(Input!$G$45,$B$4:$B$620,1),0,1,1)),$J$4,-1*Input!$G$38,1),0)</f>
        <v>0</v>
      </c>
      <c r="H252" s="78" t="n">
        <f aca="false">IF($B252&lt;Input!$G$25,(($H251+$E252+$F252+$G252)*(1+Input!$G$37/(100*12))),0)</f>
        <v>290019.749124403</v>
      </c>
    </row>
    <row r="253" customFormat="false" ht="12.8" hidden="false" customHeight="false" outlineLevel="0" collapsed="false">
      <c r="A253" s="76" t="n">
        <v>249</v>
      </c>
      <c r="B253" s="77" t="n">
        <f aca="false">EOMONTH(Input!$C$7,A253)</f>
        <v>50495</v>
      </c>
      <c r="C253" s="76" t="n">
        <f aca="false">DATEDIF(Input!$G$23,$B253,"Y")</f>
        <v>60</v>
      </c>
      <c r="E253" s="78" t="n">
        <f aca="false">Salary_02!$E253*(Input!$G$36/100)</f>
        <v>297.189479195671</v>
      </c>
      <c r="F253" s="78" t="n">
        <f aca="false">-1*Salary_02!$I253</f>
        <v>297.189479195671</v>
      </c>
      <c r="G253" s="78" t="n">
        <f aca="true">IF(AND($B253&gt;Input!$G$45,$B253&lt;Input!$G$25),PMT(Input!$G$37/(100*12),(OFFSET($A$4,MATCH(Input!$G$25,$B$4:$B$1004,1),0,1,1)-OFFSET($A$4,MATCH(Input!$G$45,$B$4:$B$620,1),0,1,1)),$J$4,-1*Input!$G$38,1),0)</f>
        <v>0</v>
      </c>
      <c r="H253" s="78" t="n">
        <f aca="false">IF($B253&lt;Input!$G$25,(($H252+$E253+$F253+$G253)*(1+Input!$G$37/(100*12))),0)</f>
        <v>291825.02028314</v>
      </c>
    </row>
    <row r="254" customFormat="false" ht="12.8" hidden="false" customHeight="false" outlineLevel="0" collapsed="false">
      <c r="A254" s="76" t="n">
        <v>250</v>
      </c>
      <c r="B254" s="77" t="n">
        <f aca="false">EOMONTH(Input!$C$7,A254)</f>
        <v>50525</v>
      </c>
      <c r="C254" s="76" t="n">
        <f aca="false">DATEDIF(Input!$G$23,$B254,"Y")</f>
        <v>60</v>
      </c>
      <c r="E254" s="78" t="n">
        <f aca="false">Salary_02!$E254*(Input!$G$36/100)</f>
        <v>297.189479195671</v>
      </c>
      <c r="F254" s="78" t="n">
        <f aca="false">-1*Salary_02!$I254</f>
        <v>297.189479195671</v>
      </c>
      <c r="G254" s="78" t="n">
        <f aca="true">IF(AND($B254&gt;Input!$G$45,$B254&lt;Input!$G$25),PMT(Input!$G$37/(100*12),(OFFSET($A$4,MATCH(Input!$G$25,$B$4:$B$1004,1),0,1,1)-OFFSET($A$4,MATCH(Input!$G$45,$B$4:$B$620,1),0,1,1)),$J$4,-1*Input!$G$38,1),0)</f>
        <v>0</v>
      </c>
      <c r="H254" s="78" t="n">
        <f aca="false">IF($B254&lt;Input!$G$25,(($H253+$E254+$F254+$G254)*(1+Input!$G$37/(100*12))),0)</f>
        <v>293637.813405038</v>
      </c>
    </row>
    <row r="255" customFormat="false" ht="12.8" hidden="false" customHeight="false" outlineLevel="0" collapsed="false">
      <c r="A255" s="76" t="n">
        <v>251</v>
      </c>
      <c r="B255" s="77" t="n">
        <f aca="false">EOMONTH(Input!$C$7,A255)</f>
        <v>50556</v>
      </c>
      <c r="C255" s="76" t="n">
        <f aca="false">DATEDIF(Input!$G$23,$B255,"Y")</f>
        <v>61</v>
      </c>
      <c r="E255" s="78" t="n">
        <f aca="false">Salary_02!$E255*(Input!$G$36/100)</f>
        <v>297.189479195671</v>
      </c>
      <c r="F255" s="78" t="n">
        <f aca="false">-1*Salary_02!$I255</f>
        <v>297.189479195671</v>
      </c>
      <c r="G255" s="78" t="n">
        <f aca="true">IF(AND($B255&gt;Input!$G$45,$B255&lt;Input!$G$25),PMT(Input!$G$37/(100*12),(OFFSET($A$4,MATCH(Input!$G$25,$B$4:$B$1004,1),0,1,1)-OFFSET($A$4,MATCH(Input!$G$45,$B$4:$B$620,1),0,1,1)),$J$4,-1*Input!$G$38,1),0)</f>
        <v>0</v>
      </c>
      <c r="H255" s="78" t="n">
        <f aca="false">IF($B255&lt;Input!$G$25,(($H254+$E255+$F255+$G255)*(1+Input!$G$37/(100*12))),0)</f>
        <v>295458.15983161</v>
      </c>
    </row>
    <row r="256" customFormat="false" ht="12.8" hidden="false" customHeight="false" outlineLevel="0" collapsed="false">
      <c r="A256" s="76" t="n">
        <v>252</v>
      </c>
      <c r="B256" s="77" t="n">
        <f aca="false">EOMONTH(Input!$C$7,A256)</f>
        <v>50586</v>
      </c>
      <c r="C256" s="76" t="n">
        <f aca="false">DATEDIF(Input!$G$23,$B256,"Y")</f>
        <v>61</v>
      </c>
      <c r="E256" s="78" t="n">
        <f aca="false">Salary_02!$E256*(Input!$G$36/100)</f>
        <v>303.133268779584</v>
      </c>
      <c r="F256" s="78" t="n">
        <f aca="false">-1*Salary_02!$I256</f>
        <v>303.133268779584</v>
      </c>
      <c r="G256" s="78" t="n">
        <f aca="true">IF(AND($B256&gt;Input!$G$45,$B256&lt;Input!$G$25),PMT(Input!$G$37/(100*12),(OFFSET($A$4,MATCH(Input!$G$25,$B$4:$B$1004,1),0,1,1)-OFFSET($A$4,MATCH(Input!$G$45,$B$4:$B$620,1),0,1,1)),$J$4,-1*Input!$G$38,1),0)</f>
        <v>0</v>
      </c>
      <c r="H256" s="78" t="n">
        <f aca="false">IF($B256&lt;Input!$G$25,(($H255+$E256+$F256+$G256)*(1+Input!$G$37/(100*12))),0)</f>
        <v>297298.028145707</v>
      </c>
    </row>
    <row r="257" customFormat="false" ht="12.8" hidden="false" customHeight="false" outlineLevel="0" collapsed="false">
      <c r="A257" s="76" t="n">
        <v>253</v>
      </c>
      <c r="B257" s="77" t="n">
        <f aca="false">EOMONTH(Input!$C$7,A257)</f>
        <v>50617</v>
      </c>
      <c r="C257" s="76" t="n">
        <f aca="false">DATEDIF(Input!$G$23,$B257,"Y")</f>
        <v>61</v>
      </c>
      <c r="E257" s="78" t="n">
        <f aca="false">Salary_02!$E257*(Input!$G$36/100)</f>
        <v>303.133268779584</v>
      </c>
      <c r="F257" s="78" t="n">
        <f aca="false">-1*Salary_02!$I257</f>
        <v>303.133268779584</v>
      </c>
      <c r="G257" s="78" t="n">
        <f aca="true">IF(AND($B257&gt;Input!$G$45,$B257&lt;Input!$G$25),PMT(Input!$G$37/(100*12),(OFFSET($A$4,MATCH(Input!$G$25,$B$4:$B$1004,1),0,1,1)-OFFSET($A$4,MATCH(Input!$G$45,$B$4:$B$620,1),0,1,1)),$J$4,-1*Input!$G$38,1),0)</f>
        <v>0</v>
      </c>
      <c r="H257" s="78" t="n">
        <f aca="false">IF($B257&lt;Input!$G$25,(($H256+$E257+$F257+$G257)*(1+Input!$G$37/(100*12))),0)</f>
        <v>299145.56257778</v>
      </c>
    </row>
    <row r="258" customFormat="false" ht="12.8" hidden="false" customHeight="false" outlineLevel="0" collapsed="false">
      <c r="A258" s="76" t="n">
        <v>254</v>
      </c>
      <c r="B258" s="77" t="n">
        <f aca="false">EOMONTH(Input!$C$7,A258)</f>
        <v>50648</v>
      </c>
      <c r="C258" s="76" t="n">
        <f aca="false">DATEDIF(Input!$G$23,$B258,"Y")</f>
        <v>61</v>
      </c>
      <c r="E258" s="78" t="n">
        <f aca="false">Salary_02!$E258*(Input!$G$36/100)</f>
        <v>303.133268779584</v>
      </c>
      <c r="F258" s="78" t="n">
        <f aca="false">-1*Salary_02!$I258</f>
        <v>303.133268779584</v>
      </c>
      <c r="G258" s="78" t="n">
        <f aca="true">IF(AND($B258&gt;Input!$G$45,$B258&lt;Input!$G$25),PMT(Input!$G$37/(100*12),(OFFSET($A$4,MATCH(Input!$G$25,$B$4:$B$1004,1),0,1,1)-OFFSET($A$4,MATCH(Input!$G$45,$B$4:$B$620,1),0,1,1)),$J$4,-1*Input!$G$38,1),0)</f>
        <v>0</v>
      </c>
      <c r="H258" s="78" t="n">
        <f aca="false">IF($B258&lt;Input!$G$25,(($H257+$E258+$F258+$G258)*(1+Input!$G$37/(100*12))),0)</f>
        <v>301000.795069986</v>
      </c>
    </row>
    <row r="259" customFormat="false" ht="12.8" hidden="false" customHeight="false" outlineLevel="0" collapsed="false">
      <c r="A259" s="76" t="n">
        <v>255</v>
      </c>
      <c r="B259" s="77" t="n">
        <f aca="false">EOMONTH(Input!$C$7,A259)</f>
        <v>50678</v>
      </c>
      <c r="C259" s="76" t="n">
        <f aca="false">DATEDIF(Input!$G$23,$B259,"Y")</f>
        <v>61</v>
      </c>
      <c r="E259" s="78" t="n">
        <f aca="false">Salary_02!$E259*(Input!$G$36/100)</f>
        <v>303.133268779584</v>
      </c>
      <c r="F259" s="78" t="n">
        <f aca="false">-1*Salary_02!$I259</f>
        <v>303.133268779584</v>
      </c>
      <c r="G259" s="78" t="n">
        <f aca="true">IF(AND($B259&gt;Input!$G$45,$B259&lt;Input!$G$25),PMT(Input!$G$37/(100*12),(OFFSET($A$4,MATCH(Input!$G$25,$B$4:$B$1004,1),0,1,1)-OFFSET($A$4,MATCH(Input!$G$45,$B$4:$B$620,1),0,1,1)),$J$4,-1*Input!$G$38,1),0)</f>
        <v>0</v>
      </c>
      <c r="H259" s="78" t="n">
        <f aca="false">IF($B259&lt;Input!$G$25,(($H258+$E259+$F259+$G259)*(1+Input!$G$37/(100*12))),0)</f>
        <v>302863.757697577</v>
      </c>
    </row>
    <row r="260" customFormat="false" ht="12.8" hidden="false" customHeight="false" outlineLevel="0" collapsed="false">
      <c r="A260" s="76" t="n">
        <v>256</v>
      </c>
      <c r="B260" s="77" t="n">
        <f aca="false">EOMONTH(Input!$C$7,A260)</f>
        <v>50709</v>
      </c>
      <c r="C260" s="76" t="n">
        <f aca="false">DATEDIF(Input!$G$23,$B260,"Y")</f>
        <v>61</v>
      </c>
      <c r="E260" s="78" t="n">
        <f aca="false">Salary_02!$E260*(Input!$G$36/100)</f>
        <v>303.133268779584</v>
      </c>
      <c r="F260" s="78" t="n">
        <f aca="false">-1*Salary_02!$I260</f>
        <v>303.133268779584</v>
      </c>
      <c r="G260" s="78" t="n">
        <f aca="true">IF(AND($B260&gt;Input!$G$45,$B260&lt;Input!$G$25),PMT(Input!$G$37/(100*12),(OFFSET($A$4,MATCH(Input!$G$25,$B$4:$B$1004,1),0,1,1)-OFFSET($A$4,MATCH(Input!$G$45,$B$4:$B$620,1),0,1,1)),$J$4,-1*Input!$G$38,1),0)</f>
        <v>0</v>
      </c>
      <c r="H260" s="78" t="n">
        <f aca="false">IF($B260&lt;Input!$G$25,(($H259+$E260+$F260+$G260)*(1+Input!$G$37/(100*12))),0)</f>
        <v>304734.482669449</v>
      </c>
      <c r="J260" s="78"/>
    </row>
    <row r="261" customFormat="false" ht="12.8" hidden="false" customHeight="false" outlineLevel="0" collapsed="false">
      <c r="A261" s="76" t="n">
        <v>257</v>
      </c>
      <c r="B261" s="77" t="n">
        <f aca="false">EOMONTH(Input!$C$7,A261)</f>
        <v>50739</v>
      </c>
      <c r="C261" s="76" t="n">
        <f aca="false">DATEDIF(Input!$G$23,$B261,"Y")</f>
        <v>61</v>
      </c>
      <c r="E261" s="78" t="n">
        <f aca="false">Salary_02!$E261*(Input!$G$36/100)</f>
        <v>303.133268779584</v>
      </c>
      <c r="F261" s="78" t="n">
        <f aca="false">-1*Salary_02!$I261</f>
        <v>303.133268779584</v>
      </c>
      <c r="G261" s="78" t="n">
        <f aca="true">IF(AND($B261&gt;Input!$G$45,$B261&lt;Input!$G$25),PMT(Input!$G$37/(100*12),(OFFSET($A$4,MATCH(Input!$G$25,$B$4:$B$1004,1),0,1,1)-OFFSET($A$4,MATCH(Input!$G$45,$B$4:$B$620,1),0,1,1)),$J$4,-1*Input!$G$38,1),0)</f>
        <v>0</v>
      </c>
      <c r="H261" s="78" t="n">
        <f aca="false">IF($B261&lt;Input!$G$25,(($H260+$E261+$F261+$G261)*(1+Input!$G$37/(100*12))),0)</f>
        <v>306613.002328704</v>
      </c>
    </row>
    <row r="262" customFormat="false" ht="12.8" hidden="false" customHeight="false" outlineLevel="0" collapsed="false">
      <c r="A262" s="76" t="n">
        <v>258</v>
      </c>
      <c r="B262" s="77" t="n">
        <f aca="false">EOMONTH(Input!$C$7,A262)</f>
        <v>50770</v>
      </c>
      <c r="C262" s="76" t="n">
        <f aca="false">DATEDIF(Input!$G$23,$B262,"Y")</f>
        <v>61</v>
      </c>
      <c r="E262" s="78" t="n">
        <f aca="false">Salary_02!$E262*(Input!$G$36/100)</f>
        <v>303.133268779584</v>
      </c>
      <c r="F262" s="78" t="n">
        <f aca="false">-1*Salary_02!$I262</f>
        <v>303.133268779584</v>
      </c>
      <c r="G262" s="78" t="n">
        <f aca="true">IF(AND($B262&gt;Input!$G$45,$B262&lt;Input!$G$25),PMT(Input!$G$37/(100*12),(OFFSET($A$4,MATCH(Input!$G$25,$B$4:$B$1004,1),0,1,1)-OFFSET($A$4,MATCH(Input!$G$45,$B$4:$B$620,1),0,1,1)),$J$4,-1*Input!$G$38,1),0)</f>
        <v>0</v>
      </c>
      <c r="H262" s="78" t="n">
        <f aca="false">IF($B262&lt;Input!$G$25,(($H261+$E262+$F262+$G262)*(1+Input!$G$37/(100*12))),0)</f>
        <v>308499.349153207</v>
      </c>
    </row>
    <row r="263" customFormat="false" ht="12.8" hidden="false" customHeight="false" outlineLevel="0" collapsed="false">
      <c r="A263" s="76" t="n">
        <v>259</v>
      </c>
      <c r="B263" s="77" t="n">
        <f aca="false">EOMONTH(Input!$C$7,A263)</f>
        <v>50801</v>
      </c>
      <c r="C263" s="76" t="n">
        <f aca="false">DATEDIF(Input!$G$23,$B263,"Y")</f>
        <v>61</v>
      </c>
      <c r="E263" s="78" t="n">
        <f aca="false">Salary_02!$E263*(Input!$G$36/100)</f>
        <v>303.133268779584</v>
      </c>
      <c r="F263" s="78" t="n">
        <f aca="false">-1*Salary_02!$I263</f>
        <v>303.133268779584</v>
      </c>
      <c r="G263" s="78" t="n">
        <f aca="true">IF(AND($B263&gt;Input!$G$45,$B263&lt;Input!$G$25),PMT(Input!$G$37/(100*12),(OFFSET($A$4,MATCH(Input!$G$25,$B$4:$B$1004,1),0,1,1)-OFFSET($A$4,MATCH(Input!$G$45,$B$4:$B$620,1),0,1,1)),$J$4,-1*Input!$G$38,1),0)</f>
        <v>0</v>
      </c>
      <c r="H263" s="78" t="n">
        <f aca="false">IF($B263&lt;Input!$G$25,(($H262+$E263+$F263+$G263)*(1+Input!$G$37/(100*12))),0)</f>
        <v>310393.555756144</v>
      </c>
    </row>
    <row r="264" customFormat="false" ht="12.8" hidden="false" customHeight="false" outlineLevel="0" collapsed="false">
      <c r="A264" s="76" t="n">
        <v>260</v>
      </c>
      <c r="B264" s="77" t="n">
        <f aca="false">EOMONTH(Input!$C$7,A264)</f>
        <v>50829</v>
      </c>
      <c r="C264" s="76" t="n">
        <f aca="false">DATEDIF(Input!$G$23,$B264,"Y")</f>
        <v>61</v>
      </c>
      <c r="E264" s="78" t="n">
        <f aca="false">Salary_02!$E264*(Input!$G$36/100)</f>
        <v>303.133268779584</v>
      </c>
      <c r="F264" s="78" t="n">
        <f aca="false">-1*Salary_02!$I264</f>
        <v>303.133268779584</v>
      </c>
      <c r="G264" s="78" t="n">
        <f aca="true">IF(AND($B264&gt;Input!$G$45,$B264&lt;Input!$G$25),PMT(Input!$G$37/(100*12),(OFFSET($A$4,MATCH(Input!$G$25,$B$4:$B$1004,1),0,1,1)-OFFSET($A$4,MATCH(Input!$G$45,$B$4:$B$620,1),0,1,1)),$J$4,-1*Input!$G$38,1),0)</f>
        <v>0</v>
      </c>
      <c r="H264" s="78" t="n">
        <f aca="false">IF($B264&lt;Input!$G$25,(($H263+$E264+$F264+$G264)*(1+Input!$G$37/(100*12))),0)</f>
        <v>312295.654886594</v>
      </c>
    </row>
    <row r="265" customFormat="false" ht="12.8" hidden="false" customHeight="false" outlineLevel="0" collapsed="false">
      <c r="A265" s="76" t="n">
        <v>261</v>
      </c>
      <c r="B265" s="77" t="n">
        <f aca="false">EOMONTH(Input!$C$7,A265)</f>
        <v>50860</v>
      </c>
      <c r="C265" s="76" t="n">
        <f aca="false">DATEDIF(Input!$G$23,$B265,"Y")</f>
        <v>61</v>
      </c>
      <c r="E265" s="78" t="n">
        <f aca="false">Salary_02!$E265*(Input!$G$36/100)</f>
        <v>303.133268779584</v>
      </c>
      <c r="F265" s="78" t="n">
        <f aca="false">-1*Salary_02!$I265</f>
        <v>303.133268779584</v>
      </c>
      <c r="G265" s="78" t="n">
        <f aca="true">IF(AND($B265&gt;Input!$G$45,$B265&lt;Input!$G$25),PMT(Input!$G$37/(100*12),(OFFSET($A$4,MATCH(Input!$G$25,$B$4:$B$1004,1),0,1,1)-OFFSET($A$4,MATCH(Input!$G$45,$B$4:$B$620,1),0,1,1)),$J$4,-1*Input!$G$38,1),0)</f>
        <v>0</v>
      </c>
      <c r="H265" s="78" t="n">
        <f aca="false">IF($B265&lt;Input!$G$25,(($H264+$E265+$F265+$G265)*(1+Input!$G$37/(100*12))),0)</f>
        <v>314205.679430087</v>
      </c>
    </row>
    <row r="266" customFormat="false" ht="12.8" hidden="false" customHeight="false" outlineLevel="0" collapsed="false">
      <c r="A266" s="76" t="n">
        <v>262</v>
      </c>
      <c r="B266" s="77" t="n">
        <f aca="false">EOMONTH(Input!$C$7,A266)</f>
        <v>50890</v>
      </c>
      <c r="C266" s="76" t="n">
        <f aca="false">DATEDIF(Input!$G$23,$B266,"Y")</f>
        <v>61</v>
      </c>
      <c r="E266" s="78" t="n">
        <f aca="false">Salary_02!$E266*(Input!$G$36/100)</f>
        <v>303.133268779584</v>
      </c>
      <c r="F266" s="78" t="n">
        <f aca="false">-1*Salary_02!$I266</f>
        <v>303.133268779584</v>
      </c>
      <c r="G266" s="78" t="n">
        <f aca="true">IF(AND($B266&gt;Input!$G$45,$B266&lt;Input!$G$25),PMT(Input!$G$37/(100*12),(OFFSET($A$4,MATCH(Input!$G$25,$B$4:$B$1004,1),0,1,1)-OFFSET($A$4,MATCH(Input!$G$45,$B$4:$B$620,1),0,1,1)),$J$4,-1*Input!$G$38,1),0)</f>
        <v>0</v>
      </c>
      <c r="H266" s="78" t="n">
        <f aca="false">IF($B266&lt;Input!$G$25,(($H265+$E266+$F266+$G266)*(1+Input!$G$37/(100*12))),0)</f>
        <v>316123.662409178</v>
      </c>
    </row>
    <row r="267" customFormat="false" ht="12.8" hidden="false" customHeight="false" outlineLevel="0" collapsed="false">
      <c r="A267" s="76" t="n">
        <v>263</v>
      </c>
      <c r="B267" s="77" t="n">
        <f aca="false">EOMONTH(Input!$C$7,A267)</f>
        <v>50921</v>
      </c>
      <c r="C267" s="76" t="n">
        <f aca="false">DATEDIF(Input!$G$23,$B267,"Y")</f>
        <v>62</v>
      </c>
      <c r="E267" s="78" t="n">
        <f aca="false">Salary_02!$E267*(Input!$G$36/100)</f>
        <v>303.133268779584</v>
      </c>
      <c r="F267" s="78" t="n">
        <f aca="false">-1*Salary_02!$I267</f>
        <v>303.133268779584</v>
      </c>
      <c r="G267" s="78" t="n">
        <f aca="true">IF(AND($B267&gt;Input!$G$45,$B267&lt;Input!$G$25),PMT(Input!$G$37/(100*12),(OFFSET($A$4,MATCH(Input!$G$25,$B$4:$B$1004,1),0,1,1)-OFFSET($A$4,MATCH(Input!$G$45,$B$4:$B$620,1),0,1,1)),$J$4,-1*Input!$G$38,1),0)</f>
        <v>0</v>
      </c>
      <c r="H267" s="78" t="n">
        <f aca="false">IF($B267&lt;Input!$G$25,(($H266+$E267+$F267+$G267)*(1+Input!$G$37/(100*12))),0)</f>
        <v>318049.636984015</v>
      </c>
    </row>
    <row r="268" customFormat="false" ht="12.8" hidden="false" customHeight="false" outlineLevel="0" collapsed="false">
      <c r="A268" s="76" t="n">
        <v>264</v>
      </c>
      <c r="B268" s="77" t="n">
        <f aca="false">EOMONTH(Input!$C$7,A268)</f>
        <v>50951</v>
      </c>
      <c r="C268" s="76" t="n">
        <f aca="false">DATEDIF(Input!$G$23,$B268,"Y")</f>
        <v>62</v>
      </c>
      <c r="E268" s="78" t="n">
        <f aca="false">Salary_02!$E268*(Input!$G$36/100)</f>
        <v>309.195934155176</v>
      </c>
      <c r="F268" s="78" t="n">
        <f aca="false">-1*Salary_02!$I268</f>
        <v>309.195934155176</v>
      </c>
      <c r="G268" s="78" t="n">
        <f aca="true">IF(AND($B268&gt;Input!$G$45,$B268&lt;Input!$G$25),PMT(Input!$G$37/(100*12),(OFFSET($A$4,MATCH(Input!$G$25,$B$4:$B$1004,1),0,1,1)-OFFSET($A$4,MATCH(Input!$G$45,$B$4:$B$620,1),0,1,1)),$J$4,-1*Input!$G$38,1),0)</f>
        <v>0</v>
      </c>
      <c r="H268" s="78" t="n">
        <f aca="false">IF($B268&lt;Input!$G$25,(($H267+$E268+$F268+$G268)*(1+Input!$G$37/(100*12))),0)</f>
        <v>319995.812305877</v>
      </c>
    </row>
    <row r="269" customFormat="false" ht="12.8" hidden="false" customHeight="false" outlineLevel="0" collapsed="false">
      <c r="A269" s="76" t="n">
        <v>265</v>
      </c>
      <c r="B269" s="77" t="n">
        <f aca="false">EOMONTH(Input!$C$7,A269)</f>
        <v>50982</v>
      </c>
      <c r="C269" s="76" t="n">
        <f aca="false">DATEDIF(Input!$G$23,$B269,"Y")</f>
        <v>62</v>
      </c>
      <c r="E269" s="78" t="n">
        <f aca="false">Salary_02!$E269*(Input!$G$36/100)</f>
        <v>309.195934155176</v>
      </c>
      <c r="F269" s="78" t="n">
        <f aca="false">-1*Salary_02!$I269</f>
        <v>309.195934155176</v>
      </c>
      <c r="G269" s="78" t="n">
        <f aca="true">IF(AND($B269&gt;Input!$G$45,$B269&lt;Input!$G$25),PMT(Input!$G$37/(100*12),(OFFSET($A$4,MATCH(Input!$G$25,$B$4:$B$1004,1),0,1,1)-OFFSET($A$4,MATCH(Input!$G$45,$B$4:$B$620,1),0,1,1)),$J$4,-1*Input!$G$38,1),0)</f>
        <v>0</v>
      </c>
      <c r="H269" s="78" t="n">
        <f aca="false">IF($B269&lt;Input!$G$25,(($H268+$E269+$F269+$G269)*(1+Input!$G$37/(100*12))),0)</f>
        <v>321950.09669158</v>
      </c>
    </row>
    <row r="270" customFormat="false" ht="12.8" hidden="false" customHeight="false" outlineLevel="0" collapsed="false">
      <c r="A270" s="76" t="n">
        <v>266</v>
      </c>
      <c r="B270" s="77" t="n">
        <f aca="false">EOMONTH(Input!$C$7,A270)</f>
        <v>51013</v>
      </c>
      <c r="C270" s="76" t="n">
        <f aca="false">DATEDIF(Input!$G$23,$B270,"Y")</f>
        <v>62</v>
      </c>
      <c r="E270" s="78" t="n">
        <f aca="false">Salary_02!$E270*(Input!$G$36/100)</f>
        <v>309.195934155176</v>
      </c>
      <c r="F270" s="78" t="n">
        <f aca="false">-1*Salary_02!$I270</f>
        <v>309.195934155176</v>
      </c>
      <c r="G270" s="78" t="n">
        <f aca="true">IF(AND($B270&gt;Input!$G$45,$B270&lt;Input!$G$25),PMT(Input!$G$37/(100*12),(OFFSET($A$4,MATCH(Input!$G$25,$B$4:$B$1004,1),0,1,1)-OFFSET($A$4,MATCH(Input!$G$45,$B$4:$B$620,1),0,1,1)),$J$4,-1*Input!$G$38,1),0)</f>
        <v>0</v>
      </c>
      <c r="H270" s="78" t="n">
        <f aca="false">IF($B270&lt;Input!$G$25,(($H269+$E270+$F270+$G270)*(1+Input!$G$37/(100*12))),0)</f>
        <v>323912.52392889</v>
      </c>
    </row>
    <row r="271" customFormat="false" ht="12.8" hidden="false" customHeight="false" outlineLevel="0" collapsed="false">
      <c r="A271" s="76" t="n">
        <v>267</v>
      </c>
      <c r="B271" s="77" t="n">
        <f aca="false">EOMONTH(Input!$C$7,A271)</f>
        <v>51043</v>
      </c>
      <c r="C271" s="76" t="n">
        <f aca="false">DATEDIF(Input!$G$23,$B271,"Y")</f>
        <v>62</v>
      </c>
      <c r="E271" s="78" t="n">
        <f aca="false">Salary_02!$E271*(Input!$G$36/100)</f>
        <v>309.195934155176</v>
      </c>
      <c r="F271" s="78" t="n">
        <f aca="false">-1*Salary_02!$I271</f>
        <v>309.195934155176</v>
      </c>
      <c r="G271" s="78" t="n">
        <f aca="true">IF(AND($B271&gt;Input!$G$45,$B271&lt;Input!$G$25),PMT(Input!$G$37/(100*12),(OFFSET($A$4,MATCH(Input!$G$25,$B$4:$B$1004,1),0,1,1)-OFFSET($A$4,MATCH(Input!$G$45,$B$4:$B$620,1),0,1,1)),$J$4,-1*Input!$G$38,1),0)</f>
        <v>0</v>
      </c>
      <c r="H271" s="78" t="n">
        <f aca="false">IF($B271&lt;Input!$G$25,(($H270+$E271+$F271+$G271)*(1+Input!$G$37/(100*12))),0)</f>
        <v>325883.127946355</v>
      </c>
    </row>
    <row r="272" customFormat="false" ht="12.8" hidden="false" customHeight="false" outlineLevel="0" collapsed="false">
      <c r="A272" s="76" t="n">
        <v>268</v>
      </c>
      <c r="B272" s="77" t="n">
        <f aca="false">EOMONTH(Input!$C$7,A272)</f>
        <v>51074</v>
      </c>
      <c r="C272" s="76" t="n">
        <f aca="false">DATEDIF(Input!$G$23,$B272,"Y")</f>
        <v>62</v>
      </c>
      <c r="E272" s="78" t="n">
        <f aca="false">Salary_02!$E272*(Input!$G$36/100)</f>
        <v>309.195934155176</v>
      </c>
      <c r="F272" s="78" t="n">
        <f aca="false">-1*Salary_02!$I272</f>
        <v>309.195934155176</v>
      </c>
      <c r="G272" s="78" t="n">
        <f aca="true">IF(AND($B272&gt;Input!$G$45,$B272&lt;Input!$G$25),PMT(Input!$G$37/(100*12),(OFFSET($A$4,MATCH(Input!$G$25,$B$4:$B$1004,1),0,1,1)-OFFSET($A$4,MATCH(Input!$G$45,$B$4:$B$620,1),0,1,1)),$J$4,-1*Input!$G$38,1),0)</f>
        <v>0</v>
      </c>
      <c r="H272" s="78" t="n">
        <f aca="false">IF($B272&lt;Input!$G$25,(($H271+$E272+$F272+$G272)*(1+Input!$G$37/(100*12))),0)</f>
        <v>327861.942813893</v>
      </c>
    </row>
    <row r="273" customFormat="false" ht="12.8" hidden="false" customHeight="false" outlineLevel="0" collapsed="false">
      <c r="A273" s="76" t="n">
        <v>269</v>
      </c>
      <c r="B273" s="77" t="n">
        <f aca="false">EOMONTH(Input!$C$7,A273)</f>
        <v>51104</v>
      </c>
      <c r="C273" s="76" t="n">
        <f aca="false">DATEDIF(Input!$G$23,$B273,"Y")</f>
        <v>62</v>
      </c>
      <c r="E273" s="78" t="n">
        <f aca="false">Salary_02!$E273*(Input!$G$36/100)</f>
        <v>309.195934155176</v>
      </c>
      <c r="F273" s="78" t="n">
        <f aca="false">-1*Salary_02!$I273</f>
        <v>309.195934155176</v>
      </c>
      <c r="G273" s="78" t="n">
        <f aca="true">IF(AND($B273&gt;Input!$G$45,$B273&lt;Input!$G$25),PMT(Input!$G$37/(100*12),(OFFSET($A$4,MATCH(Input!$G$25,$B$4:$B$1004,1),0,1,1)-OFFSET($A$4,MATCH(Input!$G$45,$B$4:$B$620,1),0,1,1)),$J$4,-1*Input!$G$38,1),0)</f>
        <v>0</v>
      </c>
      <c r="H273" s="78" t="n">
        <f aca="false">IF($B273&lt;Input!$G$25,(($H272+$E273+$F273+$G273)*(1+Input!$G$37/(100*12))),0)</f>
        <v>329849.002743379</v>
      </c>
    </row>
    <row r="274" customFormat="false" ht="12.8" hidden="false" customHeight="false" outlineLevel="0" collapsed="false">
      <c r="A274" s="76" t="n">
        <v>270</v>
      </c>
      <c r="B274" s="77" t="n">
        <f aca="false">EOMONTH(Input!$C$7,A274)</f>
        <v>51135</v>
      </c>
      <c r="C274" s="76" t="n">
        <f aca="false">DATEDIF(Input!$G$23,$B274,"Y")</f>
        <v>62</v>
      </c>
      <c r="E274" s="78" t="n">
        <f aca="false">Salary_02!$E274*(Input!$G$36/100)</f>
        <v>309.195934155176</v>
      </c>
      <c r="F274" s="78" t="n">
        <f aca="false">-1*Salary_02!$I274</f>
        <v>309.195934155176</v>
      </c>
      <c r="G274" s="78" t="n">
        <f aca="true">IF(AND($B274&gt;Input!$G$45,$B274&lt;Input!$G$25),PMT(Input!$G$37/(100*12),(OFFSET($A$4,MATCH(Input!$G$25,$B$4:$B$1004,1),0,1,1)-OFFSET($A$4,MATCH(Input!$G$45,$B$4:$B$620,1),0,1,1)),$J$4,-1*Input!$G$38,1),0)</f>
        <v>0</v>
      </c>
      <c r="H274" s="78" t="n">
        <f aca="false">IF($B274&lt;Input!$G$25,(($H273+$E274+$F274+$G274)*(1+Input!$G$37/(100*12))),0)</f>
        <v>331844.342089239</v>
      </c>
    </row>
    <row r="275" customFormat="false" ht="12.8" hidden="false" customHeight="false" outlineLevel="0" collapsed="false">
      <c r="A275" s="76" t="n">
        <v>271</v>
      </c>
      <c r="B275" s="77" t="n">
        <f aca="false">EOMONTH(Input!$C$7,A275)</f>
        <v>51166</v>
      </c>
      <c r="C275" s="76" t="n">
        <f aca="false">DATEDIF(Input!$G$23,$B275,"Y")</f>
        <v>62</v>
      </c>
      <c r="E275" s="78" t="n">
        <f aca="false">Salary_02!$E275*(Input!$G$36/100)</f>
        <v>309.195934155176</v>
      </c>
      <c r="F275" s="78" t="n">
        <f aca="false">-1*Salary_02!$I275</f>
        <v>309.195934155176</v>
      </c>
      <c r="G275" s="78" t="n">
        <f aca="true">IF(AND($B275&gt;Input!$G$45,$B275&lt;Input!$G$25),PMT(Input!$G$37/(100*12),(OFFSET($A$4,MATCH(Input!$G$25,$B$4:$B$1004,1),0,1,1)-OFFSET($A$4,MATCH(Input!$G$45,$B$4:$B$620,1),0,1,1)),$J$4,-1*Input!$G$38,1),0)</f>
        <v>0</v>
      </c>
      <c r="H275" s="78" t="n">
        <f aca="false">IF($B275&lt;Input!$G$25,(($H274+$E275+$F275+$G275)*(1+Input!$G$37/(100*12))),0)</f>
        <v>333847.995349039</v>
      </c>
    </row>
    <row r="276" customFormat="false" ht="12.8" hidden="false" customHeight="false" outlineLevel="0" collapsed="false">
      <c r="A276" s="76" t="n">
        <v>272</v>
      </c>
      <c r="B276" s="77" t="n">
        <f aca="false">EOMONTH(Input!$C$7,A276)</f>
        <v>51195</v>
      </c>
      <c r="C276" s="76" t="n">
        <f aca="false">DATEDIF(Input!$G$23,$B276,"Y")</f>
        <v>62</v>
      </c>
      <c r="E276" s="78" t="n">
        <f aca="false">Salary_02!$E276*(Input!$G$36/100)</f>
        <v>309.195934155176</v>
      </c>
      <c r="F276" s="78" t="n">
        <f aca="false">-1*Salary_02!$I276</f>
        <v>309.195934155176</v>
      </c>
      <c r="G276" s="78" t="n">
        <f aca="true">IF(AND($B276&gt;Input!$G$45,$B276&lt;Input!$G$25),PMT(Input!$G$37/(100*12),(OFFSET($A$4,MATCH(Input!$G$25,$B$4:$B$1004,1),0,1,1)-OFFSET($A$4,MATCH(Input!$G$45,$B$4:$B$620,1),0,1,1)),$J$4,-1*Input!$G$38,1),0)</f>
        <v>0</v>
      </c>
      <c r="H276" s="78" t="n">
        <f aca="false">IF($B276&lt;Input!$G$25,(($H275+$E276+$F276+$G276)*(1+Input!$G$37/(100*12))),0)</f>
        <v>335859.997164088</v>
      </c>
    </row>
    <row r="277" customFormat="false" ht="12.8" hidden="false" customHeight="false" outlineLevel="0" collapsed="false">
      <c r="A277" s="76" t="n">
        <v>273</v>
      </c>
      <c r="B277" s="77" t="n">
        <f aca="false">EOMONTH(Input!$C$7,A277)</f>
        <v>51226</v>
      </c>
      <c r="C277" s="76" t="n">
        <f aca="false">DATEDIF(Input!$G$23,$B277,"Y")</f>
        <v>62</v>
      </c>
      <c r="E277" s="78" t="n">
        <f aca="false">Salary_02!$E277*(Input!$G$36/100)</f>
        <v>309.195934155176</v>
      </c>
      <c r="F277" s="78" t="n">
        <f aca="false">-1*Salary_02!$I277</f>
        <v>309.195934155176</v>
      </c>
      <c r="G277" s="78" t="n">
        <f aca="true">IF(AND($B277&gt;Input!$G$45,$B277&lt;Input!$G$25),PMT(Input!$G$37/(100*12),(OFFSET($A$4,MATCH(Input!$G$25,$B$4:$B$1004,1),0,1,1)-OFFSET($A$4,MATCH(Input!$G$45,$B$4:$B$620,1),0,1,1)),$J$4,-1*Input!$G$38,1),0)</f>
        <v>0</v>
      </c>
      <c r="H277" s="78" t="n">
        <f aca="false">IF($B277&lt;Input!$G$25,(($H276+$E277+$F277+$G277)*(1+Input!$G$37/(100*12))),0)</f>
        <v>337880.382320033</v>
      </c>
    </row>
    <row r="278" customFormat="false" ht="12.8" hidden="false" customHeight="false" outlineLevel="0" collapsed="false">
      <c r="A278" s="76" t="n">
        <v>274</v>
      </c>
      <c r="B278" s="77" t="n">
        <f aca="false">EOMONTH(Input!$C$7,A278)</f>
        <v>51256</v>
      </c>
      <c r="C278" s="76" t="n">
        <f aca="false">DATEDIF(Input!$G$23,$B278,"Y")</f>
        <v>62</v>
      </c>
      <c r="E278" s="78" t="n">
        <f aca="false">Salary_02!$E278*(Input!$G$36/100)</f>
        <v>309.195934155176</v>
      </c>
      <c r="F278" s="78" t="n">
        <f aca="false">-1*Salary_02!$I278</f>
        <v>309.195934155176</v>
      </c>
      <c r="G278" s="78" t="n">
        <f aca="true">IF(AND($B278&gt;Input!$G$45,$B278&lt;Input!$G$25),PMT(Input!$G$37/(100*12),(OFFSET($A$4,MATCH(Input!$G$25,$B$4:$B$1004,1),0,1,1)-OFFSET($A$4,MATCH(Input!$G$45,$B$4:$B$620,1),0,1,1)),$J$4,-1*Input!$G$38,1),0)</f>
        <v>0</v>
      </c>
      <c r="H278" s="78" t="n">
        <f aca="false">IF($B278&lt;Input!$G$25,(($H277+$E278+$F278+$G278)*(1+Input!$G$37/(100*12))),0)</f>
        <v>339909.185747462</v>
      </c>
    </row>
    <row r="279" customFormat="false" ht="12.8" hidden="false" customHeight="false" outlineLevel="0" collapsed="false">
      <c r="A279" s="76" t="n">
        <v>275</v>
      </c>
      <c r="B279" s="77" t="n">
        <f aca="false">EOMONTH(Input!$C$7,A279)</f>
        <v>51287</v>
      </c>
      <c r="C279" s="76" t="n">
        <f aca="false">DATEDIF(Input!$G$23,$B279,"Y")</f>
        <v>63</v>
      </c>
      <c r="E279" s="78" t="n">
        <f aca="false">Salary_02!$E279*(Input!$G$36/100)</f>
        <v>309.195934155176</v>
      </c>
      <c r="F279" s="78" t="n">
        <f aca="false">-1*Salary_02!$I279</f>
        <v>309.195934155176</v>
      </c>
      <c r="G279" s="78" t="n">
        <f aca="true">IF(AND($B279&gt;Input!$G$45,$B279&lt;Input!$G$25),PMT(Input!$G$37/(100*12),(OFFSET($A$4,MATCH(Input!$G$25,$B$4:$B$1004,1),0,1,1)-OFFSET($A$4,MATCH(Input!$G$45,$B$4:$B$620,1),0,1,1)),$J$4,-1*Input!$G$38,1),0)</f>
        <v>0</v>
      </c>
      <c r="H279" s="78" t="n">
        <f aca="false">IF($B279&lt;Input!$G$25,(($H278+$E279+$F279+$G279)*(1+Input!$G$37/(100*12))),0)</f>
        <v>341946.442522505</v>
      </c>
    </row>
    <row r="280" customFormat="false" ht="12.8" hidden="false" customHeight="false" outlineLevel="0" collapsed="false">
      <c r="A280" s="76" t="n">
        <v>276</v>
      </c>
      <c r="B280" s="77" t="n">
        <f aca="false">EOMONTH(Input!$C$7,A280)</f>
        <v>51317</v>
      </c>
      <c r="C280" s="76" t="n">
        <f aca="false">DATEDIF(Input!$G$23,$B280,"Y")</f>
        <v>63</v>
      </c>
      <c r="E280" s="78" t="n">
        <f aca="false">Salary_02!$E280*(Input!$G$36/100)</f>
        <v>315.37985283828</v>
      </c>
      <c r="F280" s="78" t="n">
        <f aca="false">-1*Salary_02!$I280</f>
        <v>315.37985283828</v>
      </c>
      <c r="G280" s="78" t="n">
        <f aca="true">IF(AND($B280&gt;Input!$G$45,$B280&lt;Input!$G$25),PMT(Input!$G$37/(100*12),(OFFSET($A$4,MATCH(Input!$G$25,$B$4:$B$1004,1),0,1,1)-OFFSET($A$4,MATCH(Input!$G$45,$B$4:$B$620,1),0,1,1)),$J$4,-1*Input!$G$38,1),0)</f>
        <v>0</v>
      </c>
      <c r="H280" s="78" t="n">
        <f aca="false">IF($B280&lt;Input!$G$25,(($H279+$E280+$F280+$G280)*(1+Input!$G$37/(100*12))),0)</f>
        <v>344004.607237465</v>
      </c>
    </row>
    <row r="281" customFormat="false" ht="12.8" hidden="false" customHeight="false" outlineLevel="0" collapsed="false">
      <c r="A281" s="76" t="n">
        <v>277</v>
      </c>
      <c r="B281" s="77" t="n">
        <f aca="false">EOMONTH(Input!$C$7,A281)</f>
        <v>51348</v>
      </c>
      <c r="C281" s="76" t="n">
        <f aca="false">DATEDIF(Input!$G$23,$B281,"Y")</f>
        <v>63</v>
      </c>
      <c r="E281" s="78" t="n">
        <f aca="false">Salary_02!$E281*(Input!$G$36/100)</f>
        <v>315.37985283828</v>
      </c>
      <c r="F281" s="78" t="n">
        <f aca="false">-1*Salary_02!$I281</f>
        <v>315.37985283828</v>
      </c>
      <c r="G281" s="78" t="n">
        <f aca="true">IF(AND($B281&gt;Input!$G$45,$B281&lt;Input!$G$25),PMT(Input!$G$37/(100*12),(OFFSET($A$4,MATCH(Input!$G$25,$B$4:$B$1004,1),0,1,1)-OFFSET($A$4,MATCH(Input!$G$45,$B$4:$B$620,1),0,1,1)),$J$4,-1*Input!$G$38,1),0)</f>
        <v>0</v>
      </c>
      <c r="H281" s="78" t="n">
        <f aca="false">IF($B281&lt;Input!$G$25,(($H280+$E281+$F281+$G281)*(1+Input!$G$37/(100*12))),0)</f>
        <v>346071.347638738</v>
      </c>
    </row>
    <row r="282" customFormat="false" ht="12.8" hidden="false" customHeight="false" outlineLevel="0" collapsed="false">
      <c r="A282" s="76" t="n">
        <v>278</v>
      </c>
      <c r="B282" s="77" t="n">
        <f aca="false">EOMONTH(Input!$C$7,A282)</f>
        <v>51379</v>
      </c>
      <c r="C282" s="76" t="n">
        <f aca="false">DATEDIF(Input!$G$23,$B282,"Y")</f>
        <v>63</v>
      </c>
      <c r="E282" s="78" t="n">
        <f aca="false">Salary_02!$E282*(Input!$G$36/100)</f>
        <v>315.37985283828</v>
      </c>
      <c r="F282" s="78" t="n">
        <f aca="false">-1*Salary_02!$I282</f>
        <v>315.37985283828</v>
      </c>
      <c r="G282" s="78" t="n">
        <f aca="true">IF(AND($B282&gt;Input!$G$45,$B282&lt;Input!$G$25),PMT(Input!$G$37/(100*12),(OFFSET($A$4,MATCH(Input!$G$25,$B$4:$B$1004,1),0,1,1)-OFFSET($A$4,MATCH(Input!$G$45,$B$4:$B$620,1),0,1,1)),$J$4,-1*Input!$G$38,1),0)</f>
        <v>0</v>
      </c>
      <c r="H282" s="78" t="n">
        <f aca="false">IF($B282&lt;Input!$G$25,(($H281+$E282+$F282+$G282)*(1+Input!$G$37/(100*12))),0)</f>
        <v>348146.69945835</v>
      </c>
    </row>
    <row r="283" customFormat="false" ht="12.8" hidden="false" customHeight="false" outlineLevel="0" collapsed="false">
      <c r="A283" s="76" t="n">
        <v>279</v>
      </c>
      <c r="B283" s="77" t="n">
        <f aca="false">EOMONTH(Input!$C$7,A283)</f>
        <v>51409</v>
      </c>
      <c r="C283" s="76" t="n">
        <f aca="false">DATEDIF(Input!$G$23,$B283,"Y")</f>
        <v>63</v>
      </c>
      <c r="E283" s="78" t="n">
        <f aca="false">Salary_02!$E283*(Input!$G$36/100)</f>
        <v>315.37985283828</v>
      </c>
      <c r="F283" s="78" t="n">
        <f aca="false">-1*Salary_02!$I283</f>
        <v>315.37985283828</v>
      </c>
      <c r="G283" s="78" t="n">
        <f aca="true">IF(AND($B283&gt;Input!$G$45,$B283&lt;Input!$G$25),PMT(Input!$G$37/(100*12),(OFFSET($A$4,MATCH(Input!$G$25,$B$4:$B$1004,1),0,1,1)-OFFSET($A$4,MATCH(Input!$G$45,$B$4:$B$620,1),0,1,1)),$J$4,-1*Input!$G$38,1),0)</f>
        <v>0</v>
      </c>
      <c r="H283" s="78" t="n">
        <f aca="false">IF($B283&lt;Input!$G$25,(($H282+$E283+$F283+$G283)*(1+Input!$G$37/(100*12))),0)</f>
        <v>350230.69857721</v>
      </c>
    </row>
    <row r="284" customFormat="false" ht="12.8" hidden="false" customHeight="false" outlineLevel="0" collapsed="false">
      <c r="A284" s="76" t="n">
        <v>280</v>
      </c>
      <c r="B284" s="77" t="n">
        <f aca="false">EOMONTH(Input!$C$7,A284)</f>
        <v>51440</v>
      </c>
      <c r="C284" s="76" t="n">
        <f aca="false">DATEDIF(Input!$G$23,$B284,"Y")</f>
        <v>63</v>
      </c>
      <c r="E284" s="78" t="n">
        <f aca="false">Salary_02!$E284*(Input!$G$36/100)</f>
        <v>315.37985283828</v>
      </c>
      <c r="F284" s="78" t="n">
        <f aca="false">-1*Salary_02!$I284</f>
        <v>315.37985283828</v>
      </c>
      <c r="G284" s="78" t="n">
        <f aca="true">IF(AND($B284&gt;Input!$G$45,$B284&lt;Input!$G$25),PMT(Input!$G$37/(100*12),(OFFSET($A$4,MATCH(Input!$G$25,$B$4:$B$1004,1),0,1,1)-OFFSET($A$4,MATCH(Input!$G$45,$B$4:$B$620,1),0,1,1)),$J$4,-1*Input!$G$38,1),0)</f>
        <v>0</v>
      </c>
      <c r="H284" s="78" t="n">
        <f aca="false">IF($B284&lt;Input!$G$25,(($H283+$E284+$F284+$G284)*(1+Input!$G$37/(100*12))),0)</f>
        <v>352323.381025732</v>
      </c>
    </row>
    <row r="285" customFormat="false" ht="12.8" hidden="false" customHeight="false" outlineLevel="0" collapsed="false">
      <c r="A285" s="76" t="n">
        <v>281</v>
      </c>
      <c r="B285" s="77" t="n">
        <f aca="false">EOMONTH(Input!$C$7,A285)</f>
        <v>51470</v>
      </c>
      <c r="C285" s="76" t="n">
        <f aca="false">DATEDIF(Input!$G$23,$B285,"Y")</f>
        <v>63</v>
      </c>
      <c r="E285" s="78" t="n">
        <f aca="false">Salary_02!$E285*(Input!$G$36/100)</f>
        <v>315.37985283828</v>
      </c>
      <c r="F285" s="78" t="n">
        <f aca="false">-1*Salary_02!$I285</f>
        <v>315.37985283828</v>
      </c>
      <c r="G285" s="78" t="n">
        <f aca="true">IF(AND($B285&gt;Input!$G$45,$B285&lt;Input!$G$25),PMT(Input!$G$37/(100*12),(OFFSET($A$4,MATCH(Input!$G$25,$B$4:$B$1004,1),0,1,1)-OFFSET($A$4,MATCH(Input!$G$45,$B$4:$B$620,1),0,1,1)),$J$4,-1*Input!$G$38,1),0)</f>
        <v>0</v>
      </c>
      <c r="H285" s="78" t="n">
        <f aca="false">IF($B285&lt;Input!$G$25,(($H284+$E285+$F285+$G285)*(1+Input!$G$37/(100*12))),0)</f>
        <v>354424.782984456</v>
      </c>
    </row>
    <row r="286" customFormat="false" ht="12.8" hidden="false" customHeight="false" outlineLevel="0" collapsed="false">
      <c r="A286" s="76" t="n">
        <v>282</v>
      </c>
      <c r="B286" s="77" t="n">
        <f aca="false">EOMONTH(Input!$C$7,A286)</f>
        <v>51501</v>
      </c>
      <c r="C286" s="76" t="n">
        <f aca="false">DATEDIF(Input!$G$23,$B286,"Y")</f>
        <v>63</v>
      </c>
      <c r="E286" s="78" t="n">
        <f aca="false">Salary_02!$E286*(Input!$G$36/100)</f>
        <v>315.37985283828</v>
      </c>
      <c r="F286" s="78" t="n">
        <f aca="false">-1*Salary_02!$I286</f>
        <v>315.37985283828</v>
      </c>
      <c r="G286" s="78" t="n">
        <f aca="true">IF(AND($B286&gt;Input!$G$45,$B286&lt;Input!$G$25),PMT(Input!$G$37/(100*12),(OFFSET($A$4,MATCH(Input!$G$25,$B$4:$B$1004,1),0,1,1)-OFFSET($A$4,MATCH(Input!$G$45,$B$4:$B$620,1),0,1,1)),$J$4,-1*Input!$G$38,1),0)</f>
        <v>0</v>
      </c>
      <c r="H286" s="78" t="n">
        <f aca="false">IF($B286&lt;Input!$G$25,(($H285+$E286+$F286+$G286)*(1+Input!$G$37/(100*12))),0)</f>
        <v>356534.940784675</v>
      </c>
    </row>
    <row r="287" customFormat="false" ht="12.8" hidden="false" customHeight="false" outlineLevel="0" collapsed="false">
      <c r="A287" s="76" t="n">
        <v>283</v>
      </c>
      <c r="B287" s="77" t="n">
        <f aca="false">EOMONTH(Input!$C$7,A287)</f>
        <v>51532</v>
      </c>
      <c r="C287" s="76" t="n">
        <f aca="false">DATEDIF(Input!$G$23,$B287,"Y")</f>
        <v>63</v>
      </c>
      <c r="E287" s="78" t="n">
        <f aca="false">Salary_02!$E287*(Input!$G$36/100)</f>
        <v>315.37985283828</v>
      </c>
      <c r="F287" s="78" t="n">
        <f aca="false">-1*Salary_02!$I287</f>
        <v>315.37985283828</v>
      </c>
      <c r="G287" s="78" t="n">
        <f aca="true">IF(AND($B287&gt;Input!$G$45,$B287&lt;Input!$G$25),PMT(Input!$G$37/(100*12),(OFFSET($A$4,MATCH(Input!$G$25,$B$4:$B$1004,1),0,1,1)-OFFSET($A$4,MATCH(Input!$G$45,$B$4:$B$620,1),0,1,1)),$J$4,-1*Input!$G$38,1),0)</f>
        <v>0</v>
      </c>
      <c r="H287" s="78" t="n">
        <f aca="false">IF($B287&lt;Input!$G$25,(($H286+$E287+$F287+$G287)*(1+Input!$G$37/(100*12))),0)</f>
        <v>358653.890909061</v>
      </c>
    </row>
    <row r="288" customFormat="false" ht="12.8" hidden="false" customHeight="false" outlineLevel="0" collapsed="false">
      <c r="A288" s="76" t="n">
        <v>284</v>
      </c>
      <c r="B288" s="77" t="n">
        <f aca="false">EOMONTH(Input!$C$7,A288)</f>
        <v>51560</v>
      </c>
      <c r="C288" s="76" t="n">
        <f aca="false">DATEDIF(Input!$G$23,$B288,"Y")</f>
        <v>63</v>
      </c>
      <c r="E288" s="78" t="n">
        <f aca="false">Salary_02!$E288*(Input!$G$36/100)</f>
        <v>315.37985283828</v>
      </c>
      <c r="F288" s="78" t="n">
        <f aca="false">-1*Salary_02!$I288</f>
        <v>315.37985283828</v>
      </c>
      <c r="G288" s="78" t="n">
        <f aca="true">IF(AND($B288&gt;Input!$G$45,$B288&lt;Input!$G$25),PMT(Input!$G$37/(100*12),(OFFSET($A$4,MATCH(Input!$G$25,$B$4:$B$1004,1),0,1,1)-OFFSET($A$4,MATCH(Input!$G$45,$B$4:$B$620,1),0,1,1)),$J$4,-1*Input!$G$38,1),0)</f>
        <v>0</v>
      </c>
      <c r="H288" s="78" t="n">
        <f aca="false">IF($B288&lt;Input!$G$25,(($H287+$E288+$F288+$G288)*(1+Input!$G$37/(100*12))),0)</f>
        <v>360781.669992299</v>
      </c>
    </row>
    <row r="289" customFormat="false" ht="12.8" hidden="false" customHeight="false" outlineLevel="0" collapsed="false">
      <c r="A289" s="76" t="n">
        <v>285</v>
      </c>
      <c r="B289" s="77" t="n">
        <f aca="false">EOMONTH(Input!$C$7,A289)</f>
        <v>51591</v>
      </c>
      <c r="C289" s="76" t="n">
        <f aca="false">DATEDIF(Input!$G$23,$B289,"Y")</f>
        <v>63</v>
      </c>
      <c r="E289" s="78" t="n">
        <f aca="false">Salary_02!$E289*(Input!$G$36/100)</f>
        <v>315.37985283828</v>
      </c>
      <c r="F289" s="78" t="n">
        <f aca="false">-1*Salary_02!$I289</f>
        <v>315.37985283828</v>
      </c>
      <c r="G289" s="78" t="n">
        <f aca="true">IF(AND($B289&gt;Input!$G$45,$B289&lt;Input!$G$25),PMT(Input!$G$37/(100*12),(OFFSET($A$4,MATCH(Input!$G$25,$B$4:$B$1004,1),0,1,1)-OFFSET($A$4,MATCH(Input!$G$45,$B$4:$B$620,1),0,1,1)),$J$4,-1*Input!$G$38,1),0)</f>
        <v>0</v>
      </c>
      <c r="H289" s="78" t="n">
        <f aca="false">IF($B289&lt;Input!$G$25,(($H288+$E289+$F289+$G289)*(1+Input!$G$37/(100*12))),0)</f>
        <v>362918.314821717</v>
      </c>
    </row>
    <row r="290" customFormat="false" ht="12.8" hidden="false" customHeight="false" outlineLevel="0" collapsed="false">
      <c r="A290" s="76" t="n">
        <v>286</v>
      </c>
      <c r="B290" s="77" t="n">
        <f aca="false">EOMONTH(Input!$C$7,A290)</f>
        <v>51621</v>
      </c>
      <c r="C290" s="76" t="n">
        <f aca="false">DATEDIF(Input!$G$23,$B290,"Y")</f>
        <v>63</v>
      </c>
      <c r="E290" s="78" t="n">
        <f aca="false">Salary_02!$E290*(Input!$G$36/100)</f>
        <v>315.37985283828</v>
      </c>
      <c r="F290" s="78" t="n">
        <f aca="false">-1*Salary_02!$I290</f>
        <v>315.37985283828</v>
      </c>
      <c r="G290" s="78" t="n">
        <f aca="true">IF(AND($B290&gt;Input!$G$45,$B290&lt;Input!$G$25),PMT(Input!$G$37/(100*12),(OFFSET($A$4,MATCH(Input!$G$25,$B$4:$B$1004,1),0,1,1)-OFFSET($A$4,MATCH(Input!$G$45,$B$4:$B$620,1),0,1,1)),$J$4,-1*Input!$G$38,1),0)</f>
        <v>0</v>
      </c>
      <c r="H290" s="78" t="n">
        <f aca="false">IF($B290&lt;Input!$G$25,(($H289+$E290+$F290+$G290)*(1+Input!$G$37/(100*12))),0)</f>
        <v>365063.862337925</v>
      </c>
    </row>
    <row r="291" customFormat="false" ht="12.8" hidden="false" customHeight="false" outlineLevel="0" collapsed="false">
      <c r="A291" s="76" t="n">
        <v>287</v>
      </c>
      <c r="B291" s="77" t="n">
        <f aca="false">EOMONTH(Input!$C$7,A291)</f>
        <v>51652</v>
      </c>
      <c r="C291" s="76" t="n">
        <f aca="false">DATEDIF(Input!$G$23,$B291,"Y")</f>
        <v>64</v>
      </c>
      <c r="E291" s="78" t="n">
        <f aca="false">Salary_02!$E291*(Input!$G$36/100)</f>
        <v>315.37985283828</v>
      </c>
      <c r="F291" s="78" t="n">
        <f aca="false">-1*Salary_02!$I291</f>
        <v>315.37985283828</v>
      </c>
      <c r="G291" s="78" t="n">
        <f aca="true">IF(AND($B291&gt;Input!$G$45,$B291&lt;Input!$G$25),PMT(Input!$G$37/(100*12),(OFFSET($A$4,MATCH(Input!$G$25,$B$4:$B$1004,1),0,1,1)-OFFSET($A$4,MATCH(Input!$G$45,$B$4:$B$620,1),0,1,1)),$J$4,-1*Input!$G$38,1),0)</f>
        <v>0</v>
      </c>
      <c r="H291" s="78" t="n">
        <f aca="false">IF($B291&lt;Input!$G$25,(($H290+$E291+$F291+$G291)*(1+Input!$G$37/(100*12))),0)</f>
        <v>367218.34963545</v>
      </c>
    </row>
    <row r="292" customFormat="false" ht="12.8" hidden="false" customHeight="false" outlineLevel="0" collapsed="false">
      <c r="A292" s="76" t="n">
        <v>288</v>
      </c>
      <c r="B292" s="77" t="n">
        <f aca="false">EOMONTH(Input!$C$7,A292)</f>
        <v>51682</v>
      </c>
      <c r="C292" s="76" t="n">
        <f aca="false">DATEDIF(Input!$G$23,$B292,"Y")</f>
        <v>64</v>
      </c>
      <c r="E292" s="78" t="n">
        <f aca="false">Salary_02!$E292*(Input!$G$36/100)</f>
        <v>321.687449895045</v>
      </c>
      <c r="F292" s="78" t="n">
        <f aca="false">-1*Salary_02!$I292</f>
        <v>321.687449895045</v>
      </c>
      <c r="G292" s="78" t="n">
        <f aca="true">IF(AND($B292&gt;Input!$G$45,$B292&lt;Input!$G$25),PMT(Input!$G$37/(100*12),(OFFSET($A$4,MATCH(Input!$G$25,$B$4:$B$1004,1),0,1,1)-OFFSET($A$4,MATCH(Input!$G$45,$B$4:$B$620,1),0,1,1)),$J$4,-1*Input!$G$38,1),0)</f>
        <v>0</v>
      </c>
      <c r="H292" s="78" t="n">
        <f aca="false">IF($B292&lt;Input!$G$25,(($H291+$E292+$F292+$G292)*(1+Input!$G$37/(100*12))),0)</f>
        <v>369394.481720803</v>
      </c>
    </row>
    <row r="293" customFormat="false" ht="12.8" hidden="false" customHeight="false" outlineLevel="0" collapsed="false">
      <c r="A293" s="76" t="n">
        <v>289</v>
      </c>
      <c r="B293" s="77" t="n">
        <f aca="false">EOMONTH(Input!$C$7,A293)</f>
        <v>51713</v>
      </c>
      <c r="C293" s="76" t="n">
        <f aca="false">DATEDIF(Input!$G$23,$B293,"Y")</f>
        <v>64</v>
      </c>
      <c r="E293" s="78" t="n">
        <f aca="false">Salary_02!$E293*(Input!$G$36/100)</f>
        <v>321.687449895045</v>
      </c>
      <c r="F293" s="78" t="n">
        <f aca="false">-1*Salary_02!$I293</f>
        <v>321.687449895045</v>
      </c>
      <c r="G293" s="78" t="n">
        <f aca="true">IF(AND($B293&gt;Input!$G$45,$B293&lt;Input!$G$25),PMT(Input!$G$37/(100*12),(OFFSET($A$4,MATCH(Input!$G$25,$B$4:$B$1004,1),0,1,1)-OFFSET($A$4,MATCH(Input!$G$45,$B$4:$B$620,1),0,1,1)),$J$4,-1*Input!$G$38,1),0)</f>
        <v>0</v>
      </c>
      <c r="H293" s="78" t="n">
        <f aca="false">IF($B293&lt;Input!$G$25,(($H292+$E293+$F293+$G293)*(1+Input!$G$37/(100*12))),0)</f>
        <v>371579.681023179</v>
      </c>
    </row>
    <row r="294" customFormat="false" ht="12.8" hidden="false" customHeight="false" outlineLevel="0" collapsed="false">
      <c r="A294" s="76" t="n">
        <v>290</v>
      </c>
      <c r="B294" s="77" t="n">
        <f aca="false">EOMONTH(Input!$C$7,A294)</f>
        <v>51744</v>
      </c>
      <c r="C294" s="76" t="n">
        <f aca="false">DATEDIF(Input!$G$23,$B294,"Y")</f>
        <v>64</v>
      </c>
      <c r="E294" s="78" t="n">
        <f aca="false">Salary_02!$E294*(Input!$G$36/100)</f>
        <v>321.687449895045</v>
      </c>
      <c r="F294" s="78" t="n">
        <f aca="false">-1*Salary_02!$I294</f>
        <v>321.687449895045</v>
      </c>
      <c r="G294" s="78" t="n">
        <f aca="true">IF(AND($B294&gt;Input!$G$45,$B294&lt;Input!$G$25),PMT(Input!$G$37/(100*12),(OFFSET($A$4,MATCH(Input!$G$25,$B$4:$B$1004,1),0,1,1)-OFFSET($A$4,MATCH(Input!$G$45,$B$4:$B$620,1),0,1,1)),$J$4,-1*Input!$G$38,1),0)</f>
        <v>0</v>
      </c>
      <c r="H294" s="78" t="n">
        <f aca="false">IF($B294&lt;Input!$G$25,(($H293+$E294+$F294+$G294)*(1+Input!$G$37/(100*12))),0)</f>
        <v>373773.985322648</v>
      </c>
    </row>
    <row r="295" customFormat="false" ht="12.8" hidden="false" customHeight="false" outlineLevel="0" collapsed="false">
      <c r="A295" s="76" t="n">
        <v>291</v>
      </c>
      <c r="B295" s="77" t="n">
        <f aca="false">EOMONTH(Input!$C$7,A295)</f>
        <v>51774</v>
      </c>
      <c r="C295" s="76" t="n">
        <f aca="false">DATEDIF(Input!$G$23,$B295,"Y")</f>
        <v>64</v>
      </c>
      <c r="E295" s="78" t="n">
        <f aca="false">Salary_02!$E295*(Input!$G$36/100)</f>
        <v>321.687449895045</v>
      </c>
      <c r="F295" s="78" t="n">
        <f aca="false">-1*Salary_02!$I295</f>
        <v>321.687449895045</v>
      </c>
      <c r="G295" s="78" t="n">
        <f aca="true">IF(AND($B295&gt;Input!$G$45,$B295&lt;Input!$G$25),PMT(Input!$G$37/(100*12),(OFFSET($A$4,MATCH(Input!$G$25,$B$4:$B$1004,1),0,1,1)-OFFSET($A$4,MATCH(Input!$G$45,$B$4:$B$620,1),0,1,1)),$J$4,-1*Input!$G$38,1),0)</f>
        <v>0</v>
      </c>
      <c r="H295" s="78" t="n">
        <f aca="false">IF($B295&lt;Input!$G$25,(($H294+$E295+$F295+$G295)*(1+Input!$G$37/(100*12))),0)</f>
        <v>375977.432556698</v>
      </c>
    </row>
    <row r="296" customFormat="false" ht="12.8" hidden="false" customHeight="false" outlineLevel="0" collapsed="false">
      <c r="A296" s="76" t="n">
        <v>292</v>
      </c>
      <c r="B296" s="77" t="n">
        <f aca="false">EOMONTH(Input!$C$7,A296)</f>
        <v>51805</v>
      </c>
      <c r="C296" s="76" t="n">
        <f aca="false">DATEDIF(Input!$G$23,$B296,"Y")</f>
        <v>64</v>
      </c>
      <c r="E296" s="78" t="n">
        <f aca="false">Salary_02!$E296*(Input!$G$36/100)</f>
        <v>321.687449895045</v>
      </c>
      <c r="F296" s="78" t="n">
        <f aca="false">-1*Salary_02!$I296</f>
        <v>321.687449895045</v>
      </c>
      <c r="G296" s="78" t="n">
        <f aca="true">IF(AND($B296&gt;Input!$G$45,$B296&lt;Input!$G$25),PMT(Input!$G$37/(100*12),(OFFSET($A$4,MATCH(Input!$G$25,$B$4:$B$1004,1),0,1,1)-OFFSET($A$4,MATCH(Input!$G$45,$B$4:$B$620,1),0,1,1)),$J$4,-1*Input!$G$38,1),0)</f>
        <v>0</v>
      </c>
      <c r="H296" s="78" t="n">
        <f aca="false">IF($B296&lt;Input!$G$25,(($H295+$E296+$F296+$G296)*(1+Input!$G$37/(100*12))),0)</f>
        <v>378190.06082089</v>
      </c>
    </row>
    <row r="297" customFormat="false" ht="12.8" hidden="false" customHeight="false" outlineLevel="0" collapsed="false">
      <c r="A297" s="76" t="n">
        <v>293</v>
      </c>
      <c r="B297" s="77" t="n">
        <f aca="false">EOMONTH(Input!$C$7,A297)</f>
        <v>51835</v>
      </c>
      <c r="C297" s="76" t="n">
        <f aca="false">DATEDIF(Input!$G$23,$B297,"Y")</f>
        <v>64</v>
      </c>
      <c r="E297" s="78" t="n">
        <f aca="false">Salary_02!$E297*(Input!$G$36/100)</f>
        <v>321.687449895045</v>
      </c>
      <c r="F297" s="78" t="n">
        <f aca="false">-1*Salary_02!$I297</f>
        <v>321.687449895045</v>
      </c>
      <c r="G297" s="78" t="n">
        <f aca="true">IF(AND($B297&gt;Input!$G$45,$B297&lt;Input!$G$25),PMT(Input!$G$37/(100*12),(OFFSET($A$4,MATCH(Input!$G$25,$B$4:$B$1004,1),0,1,1)-OFFSET($A$4,MATCH(Input!$G$45,$B$4:$B$620,1),0,1,1)),$J$4,-1*Input!$G$38,1),0)</f>
        <v>0</v>
      </c>
      <c r="H297" s="78" t="n">
        <f aca="false">IF($B297&lt;Input!$G$25,(($H296+$E297+$F297+$G297)*(1+Input!$G$37/(100*12))),0)</f>
        <v>380411.908369517</v>
      </c>
    </row>
    <row r="298" customFormat="false" ht="12.8" hidden="false" customHeight="false" outlineLevel="0" collapsed="false">
      <c r="A298" s="76" t="n">
        <v>294</v>
      </c>
      <c r="B298" s="77" t="n">
        <f aca="false">EOMONTH(Input!$C$7,A298)</f>
        <v>51866</v>
      </c>
      <c r="C298" s="76" t="n">
        <f aca="false">DATEDIF(Input!$G$23,$B298,"Y")</f>
        <v>64</v>
      </c>
      <c r="E298" s="78" t="n">
        <f aca="false">Salary_02!$E298*(Input!$G$36/100)</f>
        <v>321.687449895045</v>
      </c>
      <c r="F298" s="78" t="n">
        <f aca="false">-1*Salary_02!$I298</f>
        <v>321.687449895045</v>
      </c>
      <c r="G298" s="78" t="n">
        <f aca="true">IF(AND($B298&gt;Input!$G$45,$B298&lt;Input!$G$25),PMT(Input!$G$37/(100*12),(OFFSET($A$4,MATCH(Input!$G$25,$B$4:$B$1004,1),0,1,1)-OFFSET($A$4,MATCH(Input!$G$45,$B$4:$B$620,1),0,1,1)),$J$4,-1*Input!$G$38,1),0)</f>
        <v>0</v>
      </c>
      <c r="H298" s="78" t="n">
        <f aca="false">IF($B298&lt;Input!$G$25,(($H297+$E298+$F298+$G298)*(1+Input!$G$37/(100*12))),0)</f>
        <v>382643.013616262</v>
      </c>
    </row>
    <row r="299" customFormat="false" ht="12.8" hidden="false" customHeight="false" outlineLevel="0" collapsed="false">
      <c r="A299" s="76" t="n">
        <v>295</v>
      </c>
      <c r="B299" s="77" t="n">
        <f aca="false">EOMONTH(Input!$C$7,A299)</f>
        <v>51897</v>
      </c>
      <c r="C299" s="76" t="n">
        <f aca="false">DATEDIF(Input!$G$23,$B299,"Y")</f>
        <v>64</v>
      </c>
      <c r="E299" s="78" t="n">
        <f aca="false">Salary_02!$E299*(Input!$G$36/100)</f>
        <v>321.687449895045</v>
      </c>
      <c r="F299" s="78" t="n">
        <f aca="false">-1*Salary_02!$I299</f>
        <v>321.687449895045</v>
      </c>
      <c r="G299" s="78" t="n">
        <f aca="true">IF(AND($B299&gt;Input!$G$45,$B299&lt;Input!$G$25),PMT(Input!$G$37/(100*12),(OFFSET($A$4,MATCH(Input!$G$25,$B$4:$B$1004,1),0,1,1)-OFFSET($A$4,MATCH(Input!$G$45,$B$4:$B$620,1),0,1,1)),$J$4,-1*Input!$G$38,1),0)</f>
        <v>0</v>
      </c>
      <c r="H299" s="78" t="n">
        <f aca="false">IF($B299&lt;Input!$G$25,(($H298+$E299+$F299+$G299)*(1+Input!$G$37/(100*12))),0)</f>
        <v>384883.415134869</v>
      </c>
    </row>
    <row r="300" customFormat="false" ht="12.8" hidden="false" customHeight="false" outlineLevel="0" collapsed="false">
      <c r="A300" s="76" t="n">
        <v>296</v>
      </c>
      <c r="B300" s="77" t="n">
        <f aca="false">EOMONTH(Input!$C$7,A300)</f>
        <v>51925</v>
      </c>
      <c r="C300" s="76" t="n">
        <f aca="false">DATEDIF(Input!$G$23,$B300,"Y")</f>
        <v>64</v>
      </c>
      <c r="E300" s="78" t="n">
        <f aca="false">Salary_02!$E300*(Input!$G$36/100)</f>
        <v>321.687449895045</v>
      </c>
      <c r="F300" s="78" t="n">
        <f aca="false">-1*Salary_02!$I300</f>
        <v>321.687449895045</v>
      </c>
      <c r="G300" s="78" t="n">
        <f aca="true">IF(AND($B300&gt;Input!$G$45,$B300&lt;Input!$G$25),PMT(Input!$G$37/(100*12),(OFFSET($A$4,MATCH(Input!$G$25,$B$4:$B$1004,1),0,1,1)-OFFSET($A$4,MATCH(Input!$G$45,$B$4:$B$620,1),0,1,1)),$J$4,-1*Input!$G$38,1),0)</f>
        <v>0</v>
      </c>
      <c r="H300" s="78" t="n">
        <f aca="false">IF($B300&lt;Input!$G$25,(($H299+$E300+$F300+$G300)*(1+Input!$G$37/(100*12))),0)</f>
        <v>387133.151659803</v>
      </c>
    </row>
    <row r="301" customFormat="false" ht="12.8" hidden="false" customHeight="false" outlineLevel="0" collapsed="false">
      <c r="A301" s="76" t="n">
        <v>297</v>
      </c>
      <c r="B301" s="77" t="n">
        <f aca="false">EOMONTH(Input!$C$7,A301)</f>
        <v>51956</v>
      </c>
      <c r="C301" s="76" t="n">
        <f aca="false">DATEDIF(Input!$G$23,$B301,"Y")</f>
        <v>64</v>
      </c>
      <c r="E301" s="78" t="n">
        <f aca="false">Salary_02!$E301*(Input!$G$36/100)</f>
        <v>321.687449895045</v>
      </c>
      <c r="F301" s="78" t="n">
        <f aca="false">-1*Salary_02!$I301</f>
        <v>321.687449895045</v>
      </c>
      <c r="G301" s="78" t="n">
        <f aca="true">IF(AND($B301&gt;Input!$G$45,$B301&lt;Input!$G$25),PMT(Input!$G$37/(100*12),(OFFSET($A$4,MATCH(Input!$G$25,$B$4:$B$1004,1),0,1,1)-OFFSET($A$4,MATCH(Input!$G$45,$B$4:$B$620,1),0,1,1)),$J$4,-1*Input!$G$38,1),0)</f>
        <v>0</v>
      </c>
      <c r="H301" s="78" t="n">
        <f aca="false">IF($B301&lt;Input!$G$25,(($H300+$E301+$F301+$G301)*(1+Input!$G$37/(100*12))),0)</f>
        <v>389392.262086925</v>
      </c>
    </row>
    <row r="302" customFormat="false" ht="12.8" hidden="false" customHeight="false" outlineLevel="0" collapsed="false">
      <c r="A302" s="76" t="n">
        <v>298</v>
      </c>
      <c r="B302" s="77" t="n">
        <f aca="false">EOMONTH(Input!$C$7,A302)</f>
        <v>51986</v>
      </c>
      <c r="C302" s="76" t="n">
        <f aca="false">DATEDIF(Input!$G$23,$B302,"Y")</f>
        <v>64</v>
      </c>
      <c r="E302" s="78" t="n">
        <f aca="false">Salary_02!$E302*(Input!$G$36/100)</f>
        <v>321.687449895045</v>
      </c>
      <c r="F302" s="78" t="n">
        <f aca="false">-1*Salary_02!$I302</f>
        <v>321.687449895045</v>
      </c>
      <c r="G302" s="78" t="n">
        <f aca="true">IF(AND($B302&gt;Input!$G$45,$B302&lt;Input!$G$25),PMT(Input!$G$37/(100*12),(OFFSET($A$4,MATCH(Input!$G$25,$B$4:$B$1004,1),0,1,1)-OFFSET($A$4,MATCH(Input!$G$45,$B$4:$B$620,1),0,1,1)),$J$4,-1*Input!$G$38,1),0)</f>
        <v>0</v>
      </c>
      <c r="H302" s="78" t="n">
        <f aca="false">IF($B302&lt;Input!$G$25,(($H301+$E302+$F302+$G302)*(1+Input!$G$37/(100*12))),0)</f>
        <v>391660.78547416</v>
      </c>
    </row>
    <row r="303" customFormat="false" ht="12.8" hidden="false" customHeight="false" outlineLevel="0" collapsed="false">
      <c r="A303" s="76" t="n">
        <v>299</v>
      </c>
      <c r="B303" s="77" t="n">
        <f aca="false">EOMONTH(Input!$C$7,A303)</f>
        <v>52017</v>
      </c>
      <c r="C303" s="76" t="n">
        <f aca="false">DATEDIF(Input!$G$23,$B303,"Y")</f>
        <v>65</v>
      </c>
      <c r="E303" s="78" t="n">
        <f aca="false">Salary_02!$E303*(Input!$G$36/100)</f>
        <v>0</v>
      </c>
      <c r="F303" s="78" t="n">
        <f aca="false">-1*Salary_02!$I303</f>
        <v>-0</v>
      </c>
      <c r="G303" s="78" t="n">
        <f aca="true">IF(AND($B303&gt;Input!$G$45,$B303&lt;Input!$G$25),PMT(Input!$G$37/(100*12),(OFFSET($A$4,MATCH(Input!$G$25,$B$4:$B$1004,1),0,1,1)-OFFSET($A$4,MATCH(Input!$G$45,$B$4:$B$620,1),0,1,1)),$J$4,-1*Input!$G$38,1),0)</f>
        <v>-2561.94859256789</v>
      </c>
      <c r="H303" s="78" t="n">
        <f aca="false">IF($B303&lt;Input!$G$25,(($H302+$E303+$F303+$G303)*(1+Input!$G$37/(100*12))),0)</f>
        <v>390720.082035265</v>
      </c>
    </row>
    <row r="304" customFormat="false" ht="12.8" hidden="false" customHeight="false" outlineLevel="0" collapsed="false">
      <c r="A304" s="76" t="n">
        <v>300</v>
      </c>
      <c r="B304" s="77" t="n">
        <f aca="false">EOMONTH(Input!$C$7,A304)</f>
        <v>52047</v>
      </c>
      <c r="C304" s="76" t="n">
        <f aca="false">DATEDIF(Input!$G$23,$B304,"Y")</f>
        <v>65</v>
      </c>
      <c r="E304" s="78" t="n">
        <f aca="false">Salary_02!$E304*(Input!$G$36/100)</f>
        <v>0</v>
      </c>
      <c r="F304" s="78" t="n">
        <f aca="false">-1*Salary_02!$I304</f>
        <v>-0</v>
      </c>
      <c r="G304" s="78" t="n">
        <f aca="true">IF(AND($B304&gt;Input!$G$45,$B304&lt;Input!$G$25),PMT(Input!$G$37/(100*12),(OFFSET($A$4,MATCH(Input!$G$25,$B$4:$B$1004,1),0,1,1)-OFFSET($A$4,MATCH(Input!$G$45,$B$4:$B$620,1),0,1,1)),$J$4,-1*Input!$G$38,1),0)</f>
        <v>-2561.94859256789</v>
      </c>
      <c r="H304" s="78" t="n">
        <f aca="false">IF($B304&lt;Input!$G$25,(($H303+$E304+$F304+$G304)*(1+Input!$G$37/(100*12))),0)</f>
        <v>389775.458998709</v>
      </c>
    </row>
    <row r="305" customFormat="false" ht="12.8" hidden="false" customHeight="false" outlineLevel="0" collapsed="false">
      <c r="A305" s="76" t="n">
        <v>301</v>
      </c>
      <c r="B305" s="77" t="n">
        <f aca="false">EOMONTH(Input!$C$7,A305)</f>
        <v>52078</v>
      </c>
      <c r="C305" s="76" t="n">
        <f aca="false">DATEDIF(Input!$G$23,$B305,"Y")</f>
        <v>65</v>
      </c>
      <c r="E305" s="78" t="n">
        <f aca="false">Salary_02!$E305*(Input!$G$36/100)</f>
        <v>0</v>
      </c>
      <c r="F305" s="78" t="n">
        <f aca="false">-1*Salary_02!$I305</f>
        <v>-0</v>
      </c>
      <c r="G305" s="78" t="n">
        <f aca="true">IF(AND($B305&gt;Input!$G$45,$B305&lt;Input!$G$25),PMT(Input!$G$37/(100*12),(OFFSET($A$4,MATCH(Input!$G$25,$B$4:$B$1004,1),0,1,1)-OFFSET($A$4,MATCH(Input!$G$45,$B$4:$B$620,1),0,1,1)),$J$4,-1*Input!$G$38,1),0)</f>
        <v>-2561.94859256789</v>
      </c>
      <c r="H305" s="78" t="n">
        <f aca="false">IF($B305&lt;Input!$G$25,(($H304+$E305+$F305+$G305)*(1+Input!$G$37/(100*12))),0)</f>
        <v>388826.900032833</v>
      </c>
    </row>
    <row r="306" customFormat="false" ht="12.8" hidden="false" customHeight="false" outlineLevel="0" collapsed="false">
      <c r="A306" s="76" t="n">
        <v>302</v>
      </c>
      <c r="B306" s="77" t="n">
        <f aca="false">EOMONTH(Input!$C$7,A306)</f>
        <v>52109</v>
      </c>
      <c r="C306" s="76" t="n">
        <f aca="false">DATEDIF(Input!$G$23,$B306,"Y")</f>
        <v>65</v>
      </c>
      <c r="E306" s="78" t="n">
        <f aca="false">Salary_02!$E306*(Input!$G$36/100)</f>
        <v>0</v>
      </c>
      <c r="F306" s="78" t="n">
        <f aca="false">-1*Salary_02!$I306</f>
        <v>-0</v>
      </c>
      <c r="G306" s="78" t="n">
        <f aca="true">IF(AND($B306&gt;Input!$G$45,$B306&lt;Input!$G$25),PMT(Input!$G$37/(100*12),(OFFSET($A$4,MATCH(Input!$G$25,$B$4:$B$1004,1),0,1,1)-OFFSET($A$4,MATCH(Input!$G$45,$B$4:$B$620,1),0,1,1)),$J$4,-1*Input!$G$38,1),0)</f>
        <v>-2561.94859256789</v>
      </c>
      <c r="H306" s="78" t="n">
        <f aca="false">IF($B306&lt;Input!$G$25,(($H305+$E306+$F306+$G306)*(1+Input!$G$37/(100*12))),0)</f>
        <v>387874.388737933</v>
      </c>
    </row>
    <row r="307" customFormat="false" ht="12.8" hidden="false" customHeight="false" outlineLevel="0" collapsed="false">
      <c r="A307" s="76" t="n">
        <v>303</v>
      </c>
      <c r="B307" s="77" t="n">
        <f aca="false">EOMONTH(Input!$C$7,A307)</f>
        <v>52139</v>
      </c>
      <c r="C307" s="76" t="n">
        <f aca="false">DATEDIF(Input!$G$23,$B307,"Y")</f>
        <v>65</v>
      </c>
      <c r="E307" s="78" t="n">
        <f aca="false">Salary_02!$E307*(Input!$G$36/100)</f>
        <v>0</v>
      </c>
      <c r="F307" s="78" t="n">
        <f aca="false">-1*Salary_02!$I307</f>
        <v>-0</v>
      </c>
      <c r="G307" s="78" t="n">
        <f aca="true">IF(AND($B307&gt;Input!$G$45,$B307&lt;Input!$G$25),PMT(Input!$G$37/(100*12),(OFFSET($A$4,MATCH(Input!$G$25,$B$4:$B$1004,1),0,1,1)-OFFSET($A$4,MATCH(Input!$G$45,$B$4:$B$620,1),0,1,1)),$J$4,-1*Input!$G$38,1),0)</f>
        <v>-2561.94859256789</v>
      </c>
      <c r="H307" s="78" t="n">
        <f aca="false">IF($B307&lt;Input!$G$25,(($H306+$E307+$F307+$G307)*(1+Input!$G$37/(100*12))),0)</f>
        <v>386917.908645971</v>
      </c>
    </row>
    <row r="308" customFormat="false" ht="12.8" hidden="false" customHeight="false" outlineLevel="0" collapsed="false">
      <c r="A308" s="76" t="n">
        <v>304</v>
      </c>
      <c r="B308" s="77" t="n">
        <f aca="false">EOMONTH(Input!$C$7,A308)</f>
        <v>52170</v>
      </c>
      <c r="C308" s="76" t="n">
        <f aca="false">DATEDIF(Input!$G$23,$B308,"Y")</f>
        <v>65</v>
      </c>
      <c r="E308" s="78" t="n">
        <f aca="false">Salary_02!$E308*(Input!$G$36/100)</f>
        <v>0</v>
      </c>
      <c r="F308" s="78" t="n">
        <f aca="false">-1*Salary_02!$I308</f>
        <v>-0</v>
      </c>
      <c r="G308" s="78" t="n">
        <f aca="true">IF(AND($B308&gt;Input!$G$45,$B308&lt;Input!$G$25),PMT(Input!$G$37/(100*12),(OFFSET($A$4,MATCH(Input!$G$25,$B$4:$B$1004,1),0,1,1)-OFFSET($A$4,MATCH(Input!$G$45,$B$4:$B$620,1),0,1,1)),$J$4,-1*Input!$G$38,1),0)</f>
        <v>-2561.94859256789</v>
      </c>
      <c r="H308" s="78" t="n">
        <f aca="false">IF($B308&lt;Input!$G$25,(($H307+$E308+$F308+$G308)*(1+Input!$G$37/(100*12))),0)</f>
        <v>385957.443220292</v>
      </c>
    </row>
    <row r="309" customFormat="false" ht="12.8" hidden="false" customHeight="false" outlineLevel="0" collapsed="false">
      <c r="A309" s="76" t="n">
        <v>305</v>
      </c>
      <c r="B309" s="77" t="n">
        <f aca="false">EOMONTH(Input!$C$7,A309)</f>
        <v>52200</v>
      </c>
      <c r="C309" s="76" t="n">
        <f aca="false">DATEDIF(Input!$G$23,$B309,"Y")</f>
        <v>65</v>
      </c>
      <c r="E309" s="78" t="n">
        <f aca="false">Salary_02!$E309*(Input!$G$36/100)</f>
        <v>0</v>
      </c>
      <c r="F309" s="78" t="n">
        <f aca="false">-1*Salary_02!$I309</f>
        <v>-0</v>
      </c>
      <c r="G309" s="78" t="n">
        <f aca="true">IF(AND($B309&gt;Input!$G$45,$B309&lt;Input!$G$25),PMT(Input!$G$37/(100*12),(OFFSET($A$4,MATCH(Input!$G$25,$B$4:$B$1004,1),0,1,1)-OFFSET($A$4,MATCH(Input!$G$45,$B$4:$B$620,1),0,1,1)),$J$4,-1*Input!$G$38,1),0)</f>
        <v>-2561.94859256789</v>
      </c>
      <c r="H309" s="78" t="n">
        <f aca="false">IF($B309&lt;Input!$G$25,(($H308+$E309+$F309+$G309)*(1+Input!$G$37/(100*12))),0)</f>
        <v>384992.97585534</v>
      </c>
    </row>
    <row r="310" customFormat="false" ht="12.8" hidden="false" customHeight="false" outlineLevel="0" collapsed="false">
      <c r="A310" s="76" t="n">
        <v>306</v>
      </c>
      <c r="B310" s="77" t="n">
        <f aca="false">EOMONTH(Input!$C$7,A310)</f>
        <v>52231</v>
      </c>
      <c r="C310" s="76" t="n">
        <f aca="false">DATEDIF(Input!$G$23,$B310,"Y")</f>
        <v>65</v>
      </c>
      <c r="E310" s="78" t="n">
        <f aca="false">Salary_02!$E310*(Input!$G$36/100)</f>
        <v>0</v>
      </c>
      <c r="F310" s="78" t="n">
        <f aca="false">-1*Salary_02!$I310</f>
        <v>-0</v>
      </c>
      <c r="G310" s="78" t="n">
        <f aca="true">IF(AND($B310&gt;Input!$G$45,$B310&lt;Input!$G$25),PMT(Input!$G$37/(100*12),(OFFSET($A$4,MATCH(Input!$G$25,$B$4:$B$1004,1),0,1,1)-OFFSET($A$4,MATCH(Input!$G$45,$B$4:$B$620,1),0,1,1)),$J$4,-1*Input!$G$38,1),0)</f>
        <v>-2561.94859256789</v>
      </c>
      <c r="H310" s="78" t="n">
        <f aca="false">IF($B310&lt;Input!$G$25,(($H309+$E310+$F310+$G310)*(1+Input!$G$37/(100*12))),0)</f>
        <v>384024.489876366</v>
      </c>
    </row>
    <row r="311" customFormat="false" ht="12.8" hidden="false" customHeight="false" outlineLevel="0" collapsed="false">
      <c r="A311" s="76" t="n">
        <v>307</v>
      </c>
      <c r="B311" s="77" t="n">
        <f aca="false">EOMONTH(Input!$C$7,A311)</f>
        <v>52262</v>
      </c>
      <c r="C311" s="76" t="n">
        <f aca="false">DATEDIF(Input!$G$23,$B311,"Y")</f>
        <v>65</v>
      </c>
      <c r="E311" s="78" t="n">
        <f aca="false">Salary_02!$E311*(Input!$G$36/100)</f>
        <v>0</v>
      </c>
      <c r="F311" s="78" t="n">
        <f aca="false">-1*Salary_02!$I311</f>
        <v>-0</v>
      </c>
      <c r="G311" s="78" t="n">
        <f aca="true">IF(AND($B311&gt;Input!$G$45,$B311&lt;Input!$G$25),PMT(Input!$G$37/(100*12),(OFFSET($A$4,MATCH(Input!$G$25,$B$4:$B$1004,1),0,1,1)-OFFSET($A$4,MATCH(Input!$G$45,$B$4:$B$620,1),0,1,1)),$J$4,-1*Input!$G$38,1),0)</f>
        <v>-2561.94859256789</v>
      </c>
      <c r="H311" s="78" t="n">
        <f aca="false">IF($B311&lt;Input!$G$25,(($H310+$E311+$F311+$G311)*(1+Input!$G$37/(100*12))),0)</f>
        <v>383051.968539148</v>
      </c>
    </row>
    <row r="312" customFormat="false" ht="12.8" hidden="false" customHeight="false" outlineLevel="0" collapsed="false">
      <c r="A312" s="76" t="n">
        <v>308</v>
      </c>
      <c r="B312" s="77" t="n">
        <f aca="false">EOMONTH(Input!$C$7,A312)</f>
        <v>52290</v>
      </c>
      <c r="C312" s="76" t="n">
        <f aca="false">DATEDIF(Input!$G$23,$B312,"Y")</f>
        <v>65</v>
      </c>
      <c r="E312" s="78" t="n">
        <f aca="false">Salary_02!$E312*(Input!$G$36/100)</f>
        <v>0</v>
      </c>
      <c r="F312" s="78" t="n">
        <f aca="false">-1*Salary_02!$I312</f>
        <v>-0</v>
      </c>
      <c r="G312" s="78" t="n">
        <f aca="true">IF(AND($B312&gt;Input!$G$45,$B312&lt;Input!$G$25),PMT(Input!$G$37/(100*12),(OFFSET($A$4,MATCH(Input!$G$25,$B$4:$B$1004,1),0,1,1)-OFFSET($A$4,MATCH(Input!$G$45,$B$4:$B$620,1),0,1,1)),$J$4,-1*Input!$G$38,1),0)</f>
        <v>-2561.94859256789</v>
      </c>
      <c r="H312" s="78" t="n">
        <f aca="false">IF($B312&lt;Input!$G$25,(($H311+$E312+$F312+$G312)*(1+Input!$G$37/(100*12))),0)</f>
        <v>382075.395029691</v>
      </c>
    </row>
    <row r="313" customFormat="false" ht="12.8" hidden="false" customHeight="false" outlineLevel="0" collapsed="false">
      <c r="A313" s="76" t="n">
        <v>309</v>
      </c>
      <c r="B313" s="77" t="n">
        <f aca="false">EOMONTH(Input!$C$7,A313)</f>
        <v>52321</v>
      </c>
      <c r="C313" s="76" t="n">
        <f aca="false">DATEDIF(Input!$G$23,$B313,"Y")</f>
        <v>65</v>
      </c>
      <c r="E313" s="78" t="n">
        <f aca="false">Salary_02!$E313*(Input!$G$36/100)</f>
        <v>0</v>
      </c>
      <c r="F313" s="78" t="n">
        <f aca="false">-1*Salary_02!$I313</f>
        <v>-0</v>
      </c>
      <c r="G313" s="78" t="n">
        <f aca="true">IF(AND($B313&gt;Input!$G$45,$B313&lt;Input!$G$25),PMT(Input!$G$37/(100*12),(OFFSET($A$4,MATCH(Input!$G$25,$B$4:$B$1004,1),0,1,1)-OFFSET($A$4,MATCH(Input!$G$45,$B$4:$B$620,1),0,1,1)),$J$4,-1*Input!$G$38,1),0)</f>
        <v>-2561.94859256789</v>
      </c>
      <c r="H313" s="78" t="n">
        <f aca="false">IF($B313&lt;Input!$G$25,(($H312+$E313+$F313+$G313)*(1+Input!$G$37/(100*12))),0)</f>
        <v>381094.752463944</v>
      </c>
    </row>
    <row r="314" customFormat="false" ht="12.8" hidden="false" customHeight="false" outlineLevel="0" collapsed="false">
      <c r="A314" s="76" t="n">
        <v>310</v>
      </c>
      <c r="B314" s="77" t="n">
        <f aca="false">EOMONTH(Input!$C$7,A314)</f>
        <v>52351</v>
      </c>
      <c r="C314" s="76" t="n">
        <f aca="false">DATEDIF(Input!$G$23,$B314,"Y")</f>
        <v>65</v>
      </c>
      <c r="E314" s="78" t="n">
        <f aca="false">Salary_02!$E314*(Input!$G$36/100)</f>
        <v>0</v>
      </c>
      <c r="F314" s="78" t="n">
        <f aca="false">-1*Salary_02!$I314</f>
        <v>-0</v>
      </c>
      <c r="G314" s="78" t="n">
        <f aca="true">IF(AND($B314&gt;Input!$G$45,$B314&lt;Input!$G$25),PMT(Input!$G$37/(100*12),(OFFSET($A$4,MATCH(Input!$G$25,$B$4:$B$1004,1),0,1,1)-OFFSET($A$4,MATCH(Input!$G$45,$B$4:$B$620,1),0,1,1)),$J$4,-1*Input!$G$38,1),0)</f>
        <v>-2561.94859256789</v>
      </c>
      <c r="H314" s="78" t="n">
        <f aca="false">IF($B314&lt;Input!$G$25,(($H313+$E314+$F314+$G314)*(1+Input!$G$37/(100*12))),0)</f>
        <v>380110.023887507</v>
      </c>
    </row>
    <row r="315" customFormat="false" ht="12.8" hidden="false" customHeight="false" outlineLevel="0" collapsed="false">
      <c r="A315" s="76" t="n">
        <v>311</v>
      </c>
      <c r="B315" s="77" t="n">
        <f aca="false">EOMONTH(Input!$C$7,A315)</f>
        <v>52382</v>
      </c>
      <c r="C315" s="76" t="n">
        <f aca="false">DATEDIF(Input!$G$23,$B315,"Y")</f>
        <v>66</v>
      </c>
      <c r="E315" s="78" t="n">
        <f aca="false">Salary_02!$E315*(Input!$G$36/100)</f>
        <v>0</v>
      </c>
      <c r="F315" s="78" t="n">
        <f aca="false">-1*Salary_02!$I315</f>
        <v>-0</v>
      </c>
      <c r="G315" s="78" t="n">
        <f aca="true">IF(AND($B315&gt;Input!$G$45,$B315&lt;Input!$G$25),PMT(Input!$G$37/(100*12),(OFFSET($A$4,MATCH(Input!$G$25,$B$4:$B$1004,1),0,1,1)-OFFSET($A$4,MATCH(Input!$G$45,$B$4:$B$620,1),0,1,1)),$J$4,-1*Input!$G$38,1),0)</f>
        <v>-2561.94859256789</v>
      </c>
      <c r="H315" s="78" t="n">
        <f aca="false">IF($B315&lt;Input!$G$25,(($H314+$E315+$F315+$G315)*(1+Input!$G$37/(100*12))),0)</f>
        <v>379121.192275335</v>
      </c>
    </row>
    <row r="316" customFormat="false" ht="12.8" hidden="false" customHeight="false" outlineLevel="0" collapsed="false">
      <c r="A316" s="76" t="n">
        <v>312</v>
      </c>
      <c r="B316" s="77" t="n">
        <f aca="false">EOMONTH(Input!$C$7,A316)</f>
        <v>52412</v>
      </c>
      <c r="C316" s="76" t="n">
        <f aca="false">DATEDIF(Input!$G$23,$B316,"Y")</f>
        <v>66</v>
      </c>
      <c r="E316" s="78" t="n">
        <f aca="false">Salary_02!$E316*(Input!$G$36/100)</f>
        <v>0</v>
      </c>
      <c r="F316" s="78" t="n">
        <f aca="false">-1*Salary_02!$I316</f>
        <v>-0</v>
      </c>
      <c r="G316" s="78" t="n">
        <f aca="true">IF(AND($B316&gt;Input!$G$45,$B316&lt;Input!$G$25),PMT(Input!$G$37/(100*12),(OFFSET($A$4,MATCH(Input!$G$25,$B$4:$B$1004,1),0,1,1)-OFFSET($A$4,MATCH(Input!$G$45,$B$4:$B$620,1),0,1,1)),$J$4,-1*Input!$G$38,1),0)</f>
        <v>-2561.94859256789</v>
      </c>
      <c r="H316" s="78" t="n">
        <f aca="false">IF($B316&lt;Input!$G$25,(($H315+$E316+$F316+$G316)*(1+Input!$G$37/(100*12))),0)</f>
        <v>378128.240531445</v>
      </c>
    </row>
    <row r="317" customFormat="false" ht="12.8" hidden="false" customHeight="false" outlineLevel="0" collapsed="false">
      <c r="A317" s="76" t="n">
        <v>313</v>
      </c>
      <c r="B317" s="77" t="n">
        <f aca="false">EOMONTH(Input!$C$7,A317)</f>
        <v>52443</v>
      </c>
      <c r="C317" s="76" t="n">
        <f aca="false">DATEDIF(Input!$G$23,$B317,"Y")</f>
        <v>66</v>
      </c>
      <c r="E317" s="78" t="n">
        <f aca="false">Salary_02!$E317*(Input!$G$36/100)</f>
        <v>0</v>
      </c>
      <c r="F317" s="78" t="n">
        <f aca="false">-1*Salary_02!$I317</f>
        <v>-0</v>
      </c>
      <c r="G317" s="78" t="n">
        <f aca="true">IF(AND($B317&gt;Input!$G$45,$B317&lt;Input!$G$25),PMT(Input!$G$37/(100*12),(OFFSET($A$4,MATCH(Input!$G$25,$B$4:$B$1004,1),0,1,1)-OFFSET($A$4,MATCH(Input!$G$45,$B$4:$B$620,1),0,1,1)),$J$4,-1*Input!$G$38,1),0)</f>
        <v>-2561.94859256789</v>
      </c>
      <c r="H317" s="78" t="n">
        <f aca="false">IF($B317&lt;Input!$G$25,(($H316+$E317+$F317+$G317)*(1+Input!$G$37/(100*12))),0)</f>
        <v>377131.151488622</v>
      </c>
    </row>
    <row r="318" customFormat="false" ht="12.8" hidden="false" customHeight="false" outlineLevel="0" collapsed="false">
      <c r="A318" s="76" t="n">
        <v>314</v>
      </c>
      <c r="B318" s="77" t="n">
        <f aca="false">EOMONTH(Input!$C$7,A318)</f>
        <v>52474</v>
      </c>
      <c r="C318" s="76" t="n">
        <f aca="false">DATEDIF(Input!$G$23,$B318,"Y")</f>
        <v>66</v>
      </c>
      <c r="E318" s="78" t="n">
        <f aca="false">Salary_02!$E318*(Input!$G$36/100)</f>
        <v>0</v>
      </c>
      <c r="F318" s="78" t="n">
        <f aca="false">-1*Salary_02!$I318</f>
        <v>-0</v>
      </c>
      <c r="G318" s="78" t="n">
        <f aca="true">IF(AND($B318&gt;Input!$G$45,$B318&lt;Input!$G$25),PMT(Input!$G$37/(100*12),(OFFSET($A$4,MATCH(Input!$G$25,$B$4:$B$1004,1),0,1,1)-OFFSET($A$4,MATCH(Input!$G$45,$B$4:$B$620,1),0,1,1)),$J$4,-1*Input!$G$38,1),0)</f>
        <v>-2561.94859256789</v>
      </c>
      <c r="H318" s="78" t="n">
        <f aca="false">IF($B318&lt;Input!$G$25,(($H317+$E318+$F318+$G318)*(1+Input!$G$37/(100*12))),0)</f>
        <v>376129.907908121</v>
      </c>
    </row>
    <row r="319" customFormat="false" ht="12.8" hidden="false" customHeight="false" outlineLevel="0" collapsed="false">
      <c r="A319" s="76" t="n">
        <v>315</v>
      </c>
      <c r="B319" s="77" t="n">
        <f aca="false">EOMONTH(Input!$C$7,A319)</f>
        <v>52504</v>
      </c>
      <c r="C319" s="76" t="n">
        <f aca="false">DATEDIF(Input!$G$23,$B319,"Y")</f>
        <v>66</v>
      </c>
      <c r="E319" s="78" t="n">
        <f aca="false">Salary_02!$E319*(Input!$G$36/100)</f>
        <v>0</v>
      </c>
      <c r="F319" s="78" t="n">
        <f aca="false">-1*Salary_02!$I319</f>
        <v>-0</v>
      </c>
      <c r="G319" s="78" t="n">
        <f aca="true">IF(AND($B319&gt;Input!$G$45,$B319&lt;Input!$G$25),PMT(Input!$G$37/(100*12),(OFFSET($A$4,MATCH(Input!$G$25,$B$4:$B$1004,1),0,1,1)-OFFSET($A$4,MATCH(Input!$G$45,$B$4:$B$620,1),0,1,1)),$J$4,-1*Input!$G$38,1),0)</f>
        <v>-2561.94859256789</v>
      </c>
      <c r="H319" s="78" t="n">
        <f aca="false">IF($B319&lt;Input!$G$25,(($H318+$E319+$F319+$G319)*(1+Input!$G$37/(100*12))),0)</f>
        <v>375124.492479368</v>
      </c>
    </row>
    <row r="320" customFormat="false" ht="12.8" hidden="false" customHeight="false" outlineLevel="0" collapsed="false">
      <c r="A320" s="76" t="n">
        <v>316</v>
      </c>
      <c r="B320" s="77" t="n">
        <f aca="false">EOMONTH(Input!$C$7,A320)</f>
        <v>52535</v>
      </c>
      <c r="C320" s="76" t="n">
        <f aca="false">DATEDIF(Input!$G$23,$B320,"Y")</f>
        <v>66</v>
      </c>
      <c r="E320" s="78" t="n">
        <f aca="false">Salary_02!$E320*(Input!$G$36/100)</f>
        <v>0</v>
      </c>
      <c r="F320" s="78" t="n">
        <f aca="false">-1*Salary_02!$I320</f>
        <v>-0</v>
      </c>
      <c r="G320" s="78" t="n">
        <f aca="true">IF(AND($B320&gt;Input!$G$45,$B320&lt;Input!$G$25),PMT(Input!$G$37/(100*12),(OFFSET($A$4,MATCH(Input!$G$25,$B$4:$B$1004,1),0,1,1)-OFFSET($A$4,MATCH(Input!$G$45,$B$4:$B$620,1),0,1,1)),$J$4,-1*Input!$G$38,1),0)</f>
        <v>-2561.94859256789</v>
      </c>
      <c r="H320" s="78" t="n">
        <f aca="false">IF($B320&lt;Input!$G$25,(($H319+$E320+$F320+$G320)*(1+Input!$G$37/(100*12))),0)</f>
        <v>374114.887819662</v>
      </c>
    </row>
    <row r="321" customFormat="false" ht="12.8" hidden="false" customHeight="false" outlineLevel="0" collapsed="false">
      <c r="A321" s="76" t="n">
        <v>317</v>
      </c>
      <c r="B321" s="77" t="n">
        <f aca="false">EOMONTH(Input!$C$7,A321)</f>
        <v>52565</v>
      </c>
      <c r="C321" s="76" t="n">
        <f aca="false">DATEDIF(Input!$G$23,$B321,"Y")</f>
        <v>66</v>
      </c>
      <c r="E321" s="78" t="n">
        <f aca="false">Salary_02!$E321*(Input!$G$36/100)</f>
        <v>0</v>
      </c>
      <c r="F321" s="78" t="n">
        <f aca="false">-1*Salary_02!$I321</f>
        <v>-0</v>
      </c>
      <c r="G321" s="78" t="n">
        <f aca="true">IF(AND($B321&gt;Input!$G$45,$B321&lt;Input!$G$25),PMT(Input!$G$37/(100*12),(OFFSET($A$4,MATCH(Input!$G$25,$B$4:$B$1004,1),0,1,1)-OFFSET($A$4,MATCH(Input!$G$45,$B$4:$B$620,1),0,1,1)),$J$4,-1*Input!$G$38,1),0)</f>
        <v>-2561.94859256789</v>
      </c>
      <c r="H321" s="78" t="n">
        <f aca="false">IF($B321&lt;Input!$G$25,(($H320+$E321+$F321+$G321)*(1+Input!$G$37/(100*12))),0)</f>
        <v>373101.076473874</v>
      </c>
    </row>
    <row r="322" customFormat="false" ht="12.8" hidden="false" customHeight="false" outlineLevel="0" collapsed="false">
      <c r="A322" s="76" t="n">
        <v>318</v>
      </c>
      <c r="B322" s="77" t="n">
        <f aca="false">EOMONTH(Input!$C$7,A322)</f>
        <v>52596</v>
      </c>
      <c r="C322" s="76" t="n">
        <f aca="false">DATEDIF(Input!$G$23,$B322,"Y")</f>
        <v>66</v>
      </c>
      <c r="E322" s="78" t="n">
        <f aca="false">Salary_02!$E322*(Input!$G$36/100)</f>
        <v>0</v>
      </c>
      <c r="F322" s="78" t="n">
        <f aca="false">-1*Salary_02!$I322</f>
        <v>-0</v>
      </c>
      <c r="G322" s="78" t="n">
        <f aca="true">IF(AND($B322&gt;Input!$G$45,$B322&lt;Input!$G$25),PMT(Input!$G$37/(100*12),(OFFSET($A$4,MATCH(Input!$G$25,$B$4:$B$1004,1),0,1,1)-OFFSET($A$4,MATCH(Input!$G$45,$B$4:$B$620,1),0,1,1)),$J$4,-1*Input!$G$38,1),0)</f>
        <v>-2561.94859256789</v>
      </c>
      <c r="H322" s="78" t="n">
        <f aca="false">IF($B322&lt;Input!$G$25,(($H321+$E322+$F322+$G322)*(1+Input!$G$37/(100*12))),0)</f>
        <v>372083.040914145</v>
      </c>
    </row>
    <row r="323" customFormat="false" ht="12.8" hidden="false" customHeight="false" outlineLevel="0" collapsed="false">
      <c r="A323" s="76" t="n">
        <v>319</v>
      </c>
      <c r="B323" s="77" t="n">
        <f aca="false">EOMONTH(Input!$C$7,A323)</f>
        <v>52627</v>
      </c>
      <c r="C323" s="76" t="n">
        <f aca="false">DATEDIF(Input!$G$23,$B323,"Y")</f>
        <v>66</v>
      </c>
      <c r="E323" s="78" t="n">
        <f aca="false">Salary_02!$E323*(Input!$G$36/100)</f>
        <v>0</v>
      </c>
      <c r="F323" s="78" t="n">
        <f aca="false">-1*Salary_02!$I323</f>
        <v>-0</v>
      </c>
      <c r="G323" s="78" t="n">
        <f aca="true">IF(AND($B323&gt;Input!$G$45,$B323&lt;Input!$G$25),PMT(Input!$G$37/(100*12),(OFFSET($A$4,MATCH(Input!$G$25,$B$4:$B$1004,1),0,1,1)-OFFSET($A$4,MATCH(Input!$G$45,$B$4:$B$620,1),0,1,1)),$J$4,-1*Input!$G$38,1),0)</f>
        <v>-2561.94859256789</v>
      </c>
      <c r="H323" s="78" t="n">
        <f aca="false">IF($B323&lt;Input!$G$25,(($H322+$E323+$F323+$G323)*(1+Input!$G$37/(100*12))),0)</f>
        <v>371060.763539583</v>
      </c>
    </row>
    <row r="324" customFormat="false" ht="12.8" hidden="false" customHeight="false" outlineLevel="0" collapsed="false">
      <c r="A324" s="76" t="n">
        <v>320</v>
      </c>
      <c r="B324" s="77" t="n">
        <f aca="false">EOMONTH(Input!$C$7,A324)</f>
        <v>52656</v>
      </c>
      <c r="C324" s="76" t="n">
        <f aca="false">DATEDIF(Input!$G$23,$B324,"Y")</f>
        <v>66</v>
      </c>
      <c r="E324" s="78" t="n">
        <f aca="false">Salary_02!$E324*(Input!$G$36/100)</f>
        <v>0</v>
      </c>
      <c r="F324" s="78" t="n">
        <f aca="false">-1*Salary_02!$I324</f>
        <v>-0</v>
      </c>
      <c r="G324" s="78" t="n">
        <f aca="true">IF(AND($B324&gt;Input!$G$45,$B324&lt;Input!$G$25),PMT(Input!$G$37/(100*12),(OFFSET($A$4,MATCH(Input!$G$25,$B$4:$B$1004,1),0,1,1)-OFFSET($A$4,MATCH(Input!$G$45,$B$4:$B$620,1),0,1,1)),$J$4,-1*Input!$G$38,1),0)</f>
        <v>-2561.94859256789</v>
      </c>
      <c r="H324" s="78" t="n">
        <f aca="false">IF($B324&lt;Input!$G$25,(($H323+$E324+$F324+$G324)*(1+Input!$G$37/(100*12))),0)</f>
        <v>370034.226675962</v>
      </c>
    </row>
    <row r="325" customFormat="false" ht="12.8" hidden="false" customHeight="false" outlineLevel="0" collapsed="false">
      <c r="A325" s="76" t="n">
        <v>321</v>
      </c>
      <c r="B325" s="77" t="n">
        <f aca="false">EOMONTH(Input!$C$7,A325)</f>
        <v>52687</v>
      </c>
      <c r="C325" s="76" t="n">
        <f aca="false">DATEDIF(Input!$G$23,$B325,"Y")</f>
        <v>66</v>
      </c>
      <c r="E325" s="78" t="n">
        <f aca="false">Salary_02!$E325*(Input!$G$36/100)</f>
        <v>0</v>
      </c>
      <c r="F325" s="78" t="n">
        <f aca="false">-1*Salary_02!$I325</f>
        <v>-0</v>
      </c>
      <c r="G325" s="78" t="n">
        <f aca="true">IF(AND($B325&gt;Input!$G$45,$B325&lt;Input!$G$25),PMT(Input!$G$37/(100*12),(OFFSET($A$4,MATCH(Input!$G$25,$B$4:$B$1004,1),0,1,1)-OFFSET($A$4,MATCH(Input!$G$45,$B$4:$B$620,1),0,1,1)),$J$4,-1*Input!$G$38,1),0)</f>
        <v>-2561.94859256789</v>
      </c>
      <c r="H325" s="78" t="n">
        <f aca="false">IF($B325&lt;Input!$G$25,(($H324+$E325+$F325+$G325)*(1+Input!$G$37/(100*12))),0)</f>
        <v>369003.412575408</v>
      </c>
    </row>
    <row r="326" customFormat="false" ht="12.8" hidden="false" customHeight="false" outlineLevel="0" collapsed="false">
      <c r="A326" s="76" t="n">
        <v>322</v>
      </c>
      <c r="B326" s="77" t="n">
        <f aca="false">EOMONTH(Input!$C$7,A326)</f>
        <v>52717</v>
      </c>
      <c r="C326" s="76" t="n">
        <f aca="false">DATEDIF(Input!$G$23,$B326,"Y")</f>
        <v>66</v>
      </c>
      <c r="E326" s="78" t="n">
        <f aca="false">Salary_02!$E326*(Input!$G$36/100)</f>
        <v>0</v>
      </c>
      <c r="F326" s="78" t="n">
        <f aca="false">-1*Salary_02!$I326</f>
        <v>-0</v>
      </c>
      <c r="G326" s="78" t="n">
        <f aca="true">IF(AND($B326&gt;Input!$G$45,$B326&lt;Input!$G$25),PMT(Input!$G$37/(100*12),(OFFSET($A$4,MATCH(Input!$G$25,$B$4:$B$1004,1),0,1,1)-OFFSET($A$4,MATCH(Input!$G$45,$B$4:$B$620,1),0,1,1)),$J$4,-1*Input!$G$38,1),0)</f>
        <v>-2561.94859256789</v>
      </c>
      <c r="H326" s="78" t="n">
        <f aca="false">IF($B326&lt;Input!$G$25,(($H325+$E326+$F326+$G326)*(1+Input!$G$37/(100*12))),0)</f>
        <v>367968.303416102</v>
      </c>
    </row>
    <row r="327" customFormat="false" ht="12.8" hidden="false" customHeight="false" outlineLevel="0" collapsed="false">
      <c r="A327" s="76" t="n">
        <v>323</v>
      </c>
      <c r="B327" s="77" t="n">
        <f aca="false">EOMONTH(Input!$C$7,A327)</f>
        <v>52748</v>
      </c>
      <c r="C327" s="76" t="n">
        <f aca="false">DATEDIF(Input!$G$23,$B327,"Y")</f>
        <v>67</v>
      </c>
      <c r="E327" s="78" t="n">
        <f aca="false">Salary_02!$E327*(Input!$G$36/100)</f>
        <v>0</v>
      </c>
      <c r="F327" s="78" t="n">
        <f aca="false">-1*Salary_02!$I327</f>
        <v>-0</v>
      </c>
      <c r="G327" s="78" t="n">
        <f aca="true">IF(AND($B327&gt;Input!$G$45,$B327&lt;Input!$G$25),PMT(Input!$G$37/(100*12),(OFFSET($A$4,MATCH(Input!$G$25,$B$4:$B$1004,1),0,1,1)-OFFSET($A$4,MATCH(Input!$G$45,$B$4:$B$620,1),0,1,1)),$J$4,-1*Input!$G$38,1),0)</f>
        <v>-2561.94859256789</v>
      </c>
      <c r="H327" s="78" t="n">
        <f aca="false">IF($B327&lt;Input!$G$25,(($H326+$E327+$F327+$G327)*(1+Input!$G$37/(100*12))),0)</f>
        <v>366928.881301965</v>
      </c>
    </row>
    <row r="328" customFormat="false" ht="12.8" hidden="false" customHeight="false" outlineLevel="0" collapsed="false">
      <c r="A328" s="76" t="n">
        <v>324</v>
      </c>
      <c r="B328" s="77" t="n">
        <f aca="false">EOMONTH(Input!$C$7,A328)</f>
        <v>52778</v>
      </c>
      <c r="C328" s="76" t="n">
        <f aca="false">DATEDIF(Input!$G$23,$B328,"Y")</f>
        <v>67</v>
      </c>
      <c r="E328" s="78" t="n">
        <f aca="false">Salary_02!$E328*(Input!$G$36/100)</f>
        <v>0</v>
      </c>
      <c r="F328" s="78" t="n">
        <f aca="false">-1*Salary_02!$I328</f>
        <v>-0</v>
      </c>
      <c r="G328" s="78" t="n">
        <f aca="true">IF(AND($B328&gt;Input!$G$45,$B328&lt;Input!$G$25),PMT(Input!$G$37/(100*12),(OFFSET($A$4,MATCH(Input!$G$25,$B$4:$B$1004,1),0,1,1)-OFFSET($A$4,MATCH(Input!$G$45,$B$4:$B$620,1),0,1,1)),$J$4,-1*Input!$G$38,1),0)</f>
        <v>-2561.94859256789</v>
      </c>
      <c r="H328" s="78" t="n">
        <f aca="false">IF($B328&lt;Input!$G$25,(($H327+$E328+$F328+$G328)*(1+Input!$G$37/(100*12))),0)</f>
        <v>365885.128262353</v>
      </c>
    </row>
    <row r="329" customFormat="false" ht="12.8" hidden="false" customHeight="false" outlineLevel="0" collapsed="false">
      <c r="A329" s="76" t="n">
        <v>325</v>
      </c>
      <c r="B329" s="77" t="n">
        <f aca="false">EOMONTH(Input!$C$7,A329)</f>
        <v>52809</v>
      </c>
      <c r="C329" s="76" t="n">
        <f aca="false">DATEDIF(Input!$G$23,$B329,"Y")</f>
        <v>67</v>
      </c>
      <c r="E329" s="78" t="n">
        <f aca="false">Salary_02!$E329*(Input!$G$36/100)</f>
        <v>0</v>
      </c>
      <c r="F329" s="78" t="n">
        <f aca="false">-1*Salary_02!$I329</f>
        <v>-0</v>
      </c>
      <c r="G329" s="78" t="n">
        <f aca="true">IF(AND($B329&gt;Input!$G$45,$B329&lt;Input!$G$25),PMT(Input!$G$37/(100*12),(OFFSET($A$4,MATCH(Input!$G$25,$B$4:$B$1004,1),0,1,1)-OFFSET($A$4,MATCH(Input!$G$45,$B$4:$B$620,1),0,1,1)),$J$4,-1*Input!$G$38,1),0)</f>
        <v>-2561.94859256789</v>
      </c>
      <c r="H329" s="78" t="n">
        <f aca="false">IF($B329&lt;Input!$G$25,(($H328+$E329+$F329+$G329)*(1+Input!$G$37/(100*12))),0)</f>
        <v>364837.026251743</v>
      </c>
    </row>
    <row r="330" customFormat="false" ht="12.8" hidden="false" customHeight="false" outlineLevel="0" collapsed="false">
      <c r="A330" s="76" t="n">
        <v>326</v>
      </c>
      <c r="B330" s="77" t="n">
        <f aca="false">EOMONTH(Input!$C$7,A330)</f>
        <v>52840</v>
      </c>
      <c r="C330" s="76" t="n">
        <f aca="false">DATEDIF(Input!$G$23,$B330,"Y")</f>
        <v>67</v>
      </c>
      <c r="E330" s="78" t="n">
        <f aca="false">Salary_02!$E330*(Input!$G$36/100)</f>
        <v>0</v>
      </c>
      <c r="F330" s="78" t="n">
        <f aca="false">-1*Salary_02!$I330</f>
        <v>-0</v>
      </c>
      <c r="G330" s="78" t="n">
        <f aca="true">IF(AND($B330&gt;Input!$G$45,$B330&lt;Input!$G$25),PMT(Input!$G$37/(100*12),(OFFSET($A$4,MATCH(Input!$G$25,$B$4:$B$1004,1),0,1,1)-OFFSET($A$4,MATCH(Input!$G$45,$B$4:$B$620,1),0,1,1)),$J$4,-1*Input!$G$38,1),0)</f>
        <v>-2561.94859256789</v>
      </c>
      <c r="H330" s="78" t="n">
        <f aca="false">IF($B330&lt;Input!$G$25,(($H329+$E330+$F330+$G330)*(1+Input!$G$37/(100*12))),0)</f>
        <v>363784.557149421</v>
      </c>
    </row>
    <row r="331" customFormat="false" ht="12.8" hidden="false" customHeight="false" outlineLevel="0" collapsed="false">
      <c r="A331" s="76" t="n">
        <v>327</v>
      </c>
      <c r="B331" s="77" t="n">
        <f aca="false">EOMONTH(Input!$C$7,A331)</f>
        <v>52870</v>
      </c>
      <c r="C331" s="76" t="n">
        <f aca="false">DATEDIF(Input!$G$23,$B331,"Y")</f>
        <v>67</v>
      </c>
      <c r="E331" s="78" t="n">
        <f aca="false">Salary_02!$E331*(Input!$G$36/100)</f>
        <v>0</v>
      </c>
      <c r="F331" s="78" t="n">
        <f aca="false">-1*Salary_02!$I331</f>
        <v>-0</v>
      </c>
      <c r="G331" s="78" t="n">
        <f aca="true">IF(AND($B331&gt;Input!$G$45,$B331&lt;Input!$G$25),PMT(Input!$G$37/(100*12),(OFFSET($A$4,MATCH(Input!$G$25,$B$4:$B$1004,1),0,1,1)-OFFSET($A$4,MATCH(Input!$G$45,$B$4:$B$620,1),0,1,1)),$J$4,-1*Input!$G$38,1),0)</f>
        <v>-2561.94859256789</v>
      </c>
      <c r="H331" s="78" t="n">
        <f aca="false">IF($B331&lt;Input!$G$25,(($H330+$E331+$F331+$G331)*(1+Input!$G$37/(100*12))),0)</f>
        <v>362727.702759174</v>
      </c>
    </row>
    <row r="332" customFormat="false" ht="12.8" hidden="false" customHeight="false" outlineLevel="0" collapsed="false">
      <c r="A332" s="76" t="n">
        <v>328</v>
      </c>
      <c r="B332" s="77" t="n">
        <f aca="false">EOMONTH(Input!$C$7,A332)</f>
        <v>52901</v>
      </c>
      <c r="C332" s="76" t="n">
        <f aca="false">DATEDIF(Input!$G$23,$B332,"Y")</f>
        <v>67</v>
      </c>
      <c r="E332" s="78" t="n">
        <f aca="false">Salary_02!$E332*(Input!$G$36/100)</f>
        <v>0</v>
      </c>
      <c r="F332" s="78" t="n">
        <f aca="false">-1*Salary_02!$I332</f>
        <v>-0</v>
      </c>
      <c r="G332" s="78" t="n">
        <f aca="true">IF(AND($B332&gt;Input!$G$45,$B332&lt;Input!$G$25),PMT(Input!$G$37/(100*12),(OFFSET($A$4,MATCH(Input!$G$25,$B$4:$B$1004,1),0,1,1)-OFFSET($A$4,MATCH(Input!$G$45,$B$4:$B$620,1),0,1,1)),$J$4,-1*Input!$G$38,1),0)</f>
        <v>-2561.94859256789</v>
      </c>
      <c r="H332" s="78" t="n">
        <f aca="false">IF($B332&lt;Input!$G$25,(($H331+$E332+$F332+$G332)*(1+Input!$G$37/(100*12))),0)</f>
        <v>361666.444808967</v>
      </c>
    </row>
    <row r="333" customFormat="false" ht="12.8" hidden="false" customHeight="false" outlineLevel="0" collapsed="false">
      <c r="A333" s="76" t="n">
        <v>329</v>
      </c>
      <c r="B333" s="77" t="n">
        <f aca="false">EOMONTH(Input!$C$7,A333)</f>
        <v>52931</v>
      </c>
      <c r="C333" s="76" t="n">
        <f aca="false">DATEDIF(Input!$G$23,$B333,"Y")</f>
        <v>67</v>
      </c>
      <c r="E333" s="78" t="n">
        <f aca="false">Salary_02!$E333*(Input!$G$36/100)</f>
        <v>0</v>
      </c>
      <c r="F333" s="78" t="n">
        <f aca="false">-1*Salary_02!$I333</f>
        <v>-0</v>
      </c>
      <c r="G333" s="78" t="n">
        <f aca="true">IF(AND($B333&gt;Input!$G$45,$B333&lt;Input!$G$25),PMT(Input!$G$37/(100*12),(OFFSET($A$4,MATCH(Input!$G$25,$B$4:$B$1004,1),0,1,1)-OFFSET($A$4,MATCH(Input!$G$45,$B$4:$B$620,1),0,1,1)),$J$4,-1*Input!$G$38,1),0)</f>
        <v>-2561.94859256789</v>
      </c>
      <c r="H333" s="78" t="n">
        <f aca="false">IF($B333&lt;Input!$G$25,(($H332+$E333+$F333+$G333)*(1+Input!$G$37/(100*12))),0)</f>
        <v>360600.764950634</v>
      </c>
    </row>
    <row r="334" customFormat="false" ht="12.8" hidden="false" customHeight="false" outlineLevel="0" collapsed="false">
      <c r="A334" s="76" t="n">
        <v>330</v>
      </c>
      <c r="B334" s="77" t="n">
        <f aca="false">EOMONTH(Input!$C$7,A334)</f>
        <v>52962</v>
      </c>
      <c r="C334" s="76" t="n">
        <f aca="false">DATEDIF(Input!$G$23,$B334,"Y")</f>
        <v>67</v>
      </c>
      <c r="E334" s="78" t="n">
        <f aca="false">Salary_02!$E334*(Input!$G$36/100)</f>
        <v>0</v>
      </c>
      <c r="F334" s="78" t="n">
        <f aca="false">-1*Salary_02!$I334</f>
        <v>-0</v>
      </c>
      <c r="G334" s="78" t="n">
        <f aca="true">IF(AND($B334&gt;Input!$G$45,$B334&lt;Input!$G$25),PMT(Input!$G$37/(100*12),(OFFSET($A$4,MATCH(Input!$G$25,$B$4:$B$1004,1),0,1,1)-OFFSET($A$4,MATCH(Input!$G$45,$B$4:$B$620,1),0,1,1)),$J$4,-1*Input!$G$38,1),0)</f>
        <v>-2561.94859256789</v>
      </c>
      <c r="H334" s="78" t="n">
        <f aca="false">IF($B334&lt;Input!$G$25,(($H333+$E334+$F334+$G334)*(1+Input!$G$37/(100*12))),0)</f>
        <v>359530.644759558</v>
      </c>
    </row>
    <row r="335" customFormat="false" ht="12.8" hidden="false" customHeight="false" outlineLevel="0" collapsed="false">
      <c r="A335" s="76" t="n">
        <v>331</v>
      </c>
      <c r="B335" s="77" t="n">
        <f aca="false">EOMONTH(Input!$C$7,A335)</f>
        <v>52993</v>
      </c>
      <c r="C335" s="76" t="n">
        <f aca="false">DATEDIF(Input!$G$23,$B335,"Y")</f>
        <v>67</v>
      </c>
      <c r="E335" s="78" t="n">
        <f aca="false">Salary_02!$E335*(Input!$G$36/100)</f>
        <v>0</v>
      </c>
      <c r="F335" s="78" t="n">
        <f aca="false">-1*Salary_02!$I335</f>
        <v>-0</v>
      </c>
      <c r="G335" s="78" t="n">
        <f aca="true">IF(AND($B335&gt;Input!$G$45,$B335&lt;Input!$G$25),PMT(Input!$G$37/(100*12),(OFFSET($A$4,MATCH(Input!$G$25,$B$4:$B$1004,1),0,1,1)-OFFSET($A$4,MATCH(Input!$G$45,$B$4:$B$620,1),0,1,1)),$J$4,-1*Input!$G$38,1),0)</f>
        <v>-2561.94859256789</v>
      </c>
      <c r="H335" s="78" t="n">
        <f aca="false">IF($B335&lt;Input!$G$25,(($H334+$E335+$F335+$G335)*(1+Input!$G$37/(100*12))),0)</f>
        <v>358456.065734352</v>
      </c>
    </row>
    <row r="336" customFormat="false" ht="12.8" hidden="false" customHeight="false" outlineLevel="0" collapsed="false">
      <c r="A336" s="76" t="n">
        <v>332</v>
      </c>
      <c r="B336" s="77" t="n">
        <f aca="false">EOMONTH(Input!$C$7,A336)</f>
        <v>53021</v>
      </c>
      <c r="C336" s="76" t="n">
        <f aca="false">DATEDIF(Input!$G$23,$B336,"Y")</f>
        <v>67</v>
      </c>
      <c r="E336" s="78" t="n">
        <f aca="false">Salary_02!$E336*(Input!$G$36/100)</f>
        <v>0</v>
      </c>
      <c r="F336" s="78" t="n">
        <f aca="false">-1*Salary_02!$I336</f>
        <v>-0</v>
      </c>
      <c r="G336" s="78" t="n">
        <f aca="true">IF(AND($B336&gt;Input!$G$45,$B336&lt;Input!$G$25),PMT(Input!$G$37/(100*12),(OFFSET($A$4,MATCH(Input!$G$25,$B$4:$B$1004,1),0,1,1)-OFFSET($A$4,MATCH(Input!$G$45,$B$4:$B$620,1),0,1,1)),$J$4,-1*Input!$G$38,1),0)</f>
        <v>-2561.94859256789</v>
      </c>
      <c r="H336" s="78" t="n">
        <f aca="false">IF($B336&lt;Input!$G$25,(($H335+$E336+$F336+$G336)*(1+Input!$G$37/(100*12))),0)</f>
        <v>357377.009296542</v>
      </c>
    </row>
    <row r="337" customFormat="false" ht="12.8" hidden="false" customHeight="false" outlineLevel="0" collapsed="false">
      <c r="A337" s="76" t="n">
        <v>333</v>
      </c>
      <c r="B337" s="77" t="n">
        <f aca="false">EOMONTH(Input!$C$7,A337)</f>
        <v>53052</v>
      </c>
      <c r="C337" s="76" t="n">
        <f aca="false">DATEDIF(Input!$G$23,$B337,"Y")</f>
        <v>67</v>
      </c>
      <c r="E337" s="78" t="n">
        <f aca="false">Salary_02!$E337*(Input!$G$36/100)</f>
        <v>0</v>
      </c>
      <c r="F337" s="78" t="n">
        <f aca="false">-1*Salary_02!$I337</f>
        <v>-0</v>
      </c>
      <c r="G337" s="78" t="n">
        <f aca="true">IF(AND($B337&gt;Input!$G$45,$B337&lt;Input!$G$25),PMT(Input!$G$37/(100*12),(OFFSET($A$4,MATCH(Input!$G$25,$B$4:$B$1004,1),0,1,1)-OFFSET($A$4,MATCH(Input!$G$45,$B$4:$B$620,1),0,1,1)),$J$4,-1*Input!$G$38,1),0)</f>
        <v>-2561.94859256789</v>
      </c>
      <c r="H337" s="78" t="n">
        <f aca="false">IF($B337&lt;Input!$G$25,(($H336+$E337+$F337+$G337)*(1+Input!$G$37/(100*12))),0)</f>
        <v>356293.456790241</v>
      </c>
    </row>
    <row r="338" customFormat="false" ht="12.8" hidden="false" customHeight="false" outlineLevel="0" collapsed="false">
      <c r="A338" s="76" t="n">
        <v>334</v>
      </c>
      <c r="B338" s="77" t="n">
        <f aca="false">EOMONTH(Input!$C$7,A338)</f>
        <v>53082</v>
      </c>
      <c r="C338" s="76" t="n">
        <f aca="false">DATEDIF(Input!$G$23,$B338,"Y")</f>
        <v>67</v>
      </c>
      <c r="E338" s="78" t="n">
        <f aca="false">Salary_02!$E338*(Input!$G$36/100)</f>
        <v>0</v>
      </c>
      <c r="F338" s="78" t="n">
        <f aca="false">-1*Salary_02!$I338</f>
        <v>-0</v>
      </c>
      <c r="G338" s="78" t="n">
        <f aca="true">IF(AND($B338&gt;Input!$G$45,$B338&lt;Input!$G$25),PMT(Input!$G$37/(100*12),(OFFSET($A$4,MATCH(Input!$G$25,$B$4:$B$1004,1),0,1,1)-OFFSET($A$4,MATCH(Input!$G$45,$B$4:$B$620,1),0,1,1)),$J$4,-1*Input!$G$38,1),0)</f>
        <v>-2561.94859256789</v>
      </c>
      <c r="H338" s="78" t="n">
        <f aca="false">IF($B338&lt;Input!$G$25,(($H337+$E338+$F338+$G338)*(1+Input!$G$37/(100*12))),0)</f>
        <v>355205.38948183</v>
      </c>
    </row>
    <row r="339" customFormat="false" ht="12.8" hidden="false" customHeight="false" outlineLevel="0" collapsed="false">
      <c r="A339" s="76" t="n">
        <v>335</v>
      </c>
      <c r="B339" s="77" t="n">
        <f aca="false">EOMONTH(Input!$C$7,A339)</f>
        <v>53113</v>
      </c>
      <c r="C339" s="76" t="n">
        <f aca="false">DATEDIF(Input!$G$23,$B339,"Y")</f>
        <v>68</v>
      </c>
      <c r="E339" s="78" t="n">
        <f aca="false">Salary_02!$E339*(Input!$G$36/100)</f>
        <v>0</v>
      </c>
      <c r="F339" s="78" t="n">
        <f aca="false">-1*Salary_02!$I339</f>
        <v>-0</v>
      </c>
      <c r="G339" s="78" t="n">
        <f aca="true">IF(AND($B339&gt;Input!$G$45,$B339&lt;Input!$G$25),PMT(Input!$G$37/(100*12),(OFFSET($A$4,MATCH(Input!$G$25,$B$4:$B$1004,1),0,1,1)-OFFSET($A$4,MATCH(Input!$G$45,$B$4:$B$620,1),0,1,1)),$J$4,-1*Input!$G$38,1),0)</f>
        <v>-2561.94859256789</v>
      </c>
      <c r="H339" s="78" t="n">
        <f aca="false">IF($B339&lt;Input!$G$25,(($H338+$E339+$F339+$G339)*(1+Input!$G$37/(100*12))),0)</f>
        <v>354112.788559634</v>
      </c>
    </row>
    <row r="340" customFormat="false" ht="12.8" hidden="false" customHeight="false" outlineLevel="0" collapsed="false">
      <c r="A340" s="76" t="n">
        <v>336</v>
      </c>
      <c r="B340" s="77" t="n">
        <f aca="false">EOMONTH(Input!$C$7,A340)</f>
        <v>53143</v>
      </c>
      <c r="C340" s="76" t="n">
        <f aca="false">DATEDIF(Input!$G$23,$B340,"Y")</f>
        <v>68</v>
      </c>
      <c r="E340" s="78" t="n">
        <f aca="false">Salary_02!$E340*(Input!$G$36/100)</f>
        <v>0</v>
      </c>
      <c r="F340" s="78" t="n">
        <f aca="false">-1*Salary_02!$I340</f>
        <v>-0</v>
      </c>
      <c r="G340" s="78" t="n">
        <f aca="true">IF(AND($B340&gt;Input!$G$45,$B340&lt;Input!$G$25),PMT(Input!$G$37/(100*12),(OFFSET($A$4,MATCH(Input!$G$25,$B$4:$B$1004,1),0,1,1)-OFFSET($A$4,MATCH(Input!$G$45,$B$4:$B$620,1),0,1,1)),$J$4,-1*Input!$G$38,1),0)</f>
        <v>-2561.94859256789</v>
      </c>
      <c r="H340" s="78" t="n">
        <f aca="false">IF($B340&lt;Input!$G$25,(($H339+$E340+$F340+$G340)*(1+Input!$G$37/(100*12))),0)</f>
        <v>353015.635133595</v>
      </c>
    </row>
    <row r="341" customFormat="false" ht="12.8" hidden="false" customHeight="false" outlineLevel="0" collapsed="false">
      <c r="A341" s="76" t="n">
        <v>337</v>
      </c>
      <c r="B341" s="77" t="n">
        <f aca="false">EOMONTH(Input!$C$7,A341)</f>
        <v>53174</v>
      </c>
      <c r="C341" s="76" t="n">
        <f aca="false">DATEDIF(Input!$G$23,$B341,"Y")</f>
        <v>68</v>
      </c>
      <c r="E341" s="78" t="n">
        <f aca="false">Salary_02!$E341*(Input!$G$36/100)</f>
        <v>0</v>
      </c>
      <c r="F341" s="78" t="n">
        <f aca="false">-1*Salary_02!$I341</f>
        <v>-0</v>
      </c>
      <c r="G341" s="78" t="n">
        <f aca="true">IF(AND($B341&gt;Input!$G$45,$B341&lt;Input!$G$25),PMT(Input!$G$37/(100*12),(OFFSET($A$4,MATCH(Input!$G$25,$B$4:$B$1004,1),0,1,1)-OFFSET($A$4,MATCH(Input!$G$45,$B$4:$B$620,1),0,1,1)),$J$4,-1*Input!$G$38,1),0)</f>
        <v>-2561.94859256789</v>
      </c>
      <c r="H341" s="78" t="n">
        <f aca="false">IF($B341&lt;Input!$G$25,(($H340+$E341+$F341+$G341)*(1+Input!$G$37/(100*12))),0)</f>
        <v>351913.910234948</v>
      </c>
    </row>
    <row r="342" customFormat="false" ht="12.8" hidden="false" customHeight="false" outlineLevel="0" collapsed="false">
      <c r="A342" s="76" t="n">
        <v>338</v>
      </c>
      <c r="B342" s="77" t="n">
        <f aca="false">EOMONTH(Input!$C$7,A342)</f>
        <v>53205</v>
      </c>
      <c r="C342" s="76" t="n">
        <f aca="false">DATEDIF(Input!$G$23,$B342,"Y")</f>
        <v>68</v>
      </c>
      <c r="E342" s="78" t="n">
        <f aca="false">Salary_02!$E342*(Input!$G$36/100)</f>
        <v>0</v>
      </c>
      <c r="F342" s="78" t="n">
        <f aca="false">-1*Salary_02!$I342</f>
        <v>-0</v>
      </c>
      <c r="G342" s="78" t="n">
        <f aca="true">IF(AND($B342&gt;Input!$G$45,$B342&lt;Input!$G$25),PMT(Input!$G$37/(100*12),(OFFSET($A$4,MATCH(Input!$G$25,$B$4:$B$1004,1),0,1,1)-OFFSET($A$4,MATCH(Input!$G$45,$B$4:$B$620,1),0,1,1)),$J$4,-1*Input!$G$38,1),0)</f>
        <v>-2561.94859256789</v>
      </c>
      <c r="H342" s="78" t="n">
        <f aca="false">IF($B342&lt;Input!$G$25,(($H341+$E342+$F342+$G342)*(1+Input!$G$37/(100*12))),0)</f>
        <v>350807.59481589</v>
      </c>
    </row>
    <row r="343" customFormat="false" ht="12.8" hidden="false" customHeight="false" outlineLevel="0" collapsed="false">
      <c r="A343" s="76" t="n">
        <v>339</v>
      </c>
      <c r="B343" s="77" t="n">
        <f aca="false">EOMONTH(Input!$C$7,A343)</f>
        <v>53235</v>
      </c>
      <c r="C343" s="76" t="n">
        <f aca="false">DATEDIF(Input!$G$23,$B343,"Y")</f>
        <v>68</v>
      </c>
      <c r="E343" s="78" t="n">
        <f aca="false">Salary_02!$E343*(Input!$G$36/100)</f>
        <v>0</v>
      </c>
      <c r="F343" s="78" t="n">
        <f aca="false">-1*Salary_02!$I343</f>
        <v>-0</v>
      </c>
      <c r="G343" s="78" t="n">
        <f aca="true">IF(AND($B343&gt;Input!$G$45,$B343&lt;Input!$G$25),PMT(Input!$G$37/(100*12),(OFFSET($A$4,MATCH(Input!$G$25,$B$4:$B$1004,1),0,1,1)-OFFSET($A$4,MATCH(Input!$G$45,$B$4:$B$620,1),0,1,1)),$J$4,-1*Input!$G$38,1),0)</f>
        <v>-2561.94859256789</v>
      </c>
      <c r="H343" s="78" t="n">
        <f aca="false">IF($B343&lt;Input!$G$25,(($H342+$E343+$F343+$G343)*(1+Input!$G$37/(100*12))),0)</f>
        <v>349696.669749253</v>
      </c>
    </row>
    <row r="344" customFormat="false" ht="12.8" hidden="false" customHeight="false" outlineLevel="0" collapsed="false">
      <c r="A344" s="76" t="n">
        <v>340</v>
      </c>
      <c r="B344" s="77" t="n">
        <f aca="false">EOMONTH(Input!$C$7,A344)</f>
        <v>53266</v>
      </c>
      <c r="C344" s="76" t="n">
        <f aca="false">DATEDIF(Input!$G$23,$B344,"Y")</f>
        <v>68</v>
      </c>
      <c r="E344" s="78" t="n">
        <f aca="false">Salary_02!$E344*(Input!$G$36/100)</f>
        <v>0</v>
      </c>
      <c r="F344" s="78" t="n">
        <f aca="false">-1*Salary_02!$I344</f>
        <v>-0</v>
      </c>
      <c r="G344" s="78" t="n">
        <f aca="true">IF(AND($B344&gt;Input!$G$45,$B344&lt;Input!$G$25),PMT(Input!$G$37/(100*12),(OFFSET($A$4,MATCH(Input!$G$25,$B$4:$B$1004,1),0,1,1)-OFFSET($A$4,MATCH(Input!$G$45,$B$4:$B$620,1),0,1,1)),$J$4,-1*Input!$G$38,1),0)</f>
        <v>-2561.94859256789</v>
      </c>
      <c r="H344" s="78" t="n">
        <f aca="false">IF($B344&lt;Input!$G$25,(($H343+$E344+$F344+$G344)*(1+Input!$G$37/(100*12))),0)</f>
        <v>348581.115828171</v>
      </c>
    </row>
    <row r="345" customFormat="false" ht="12.8" hidden="false" customHeight="false" outlineLevel="0" collapsed="false">
      <c r="A345" s="76" t="n">
        <v>341</v>
      </c>
      <c r="B345" s="77" t="n">
        <f aca="false">EOMONTH(Input!$C$7,A345)</f>
        <v>53296</v>
      </c>
      <c r="C345" s="76" t="n">
        <f aca="false">DATEDIF(Input!$G$23,$B345,"Y")</f>
        <v>68</v>
      </c>
      <c r="E345" s="78" t="n">
        <f aca="false">Salary_02!$E345*(Input!$G$36/100)</f>
        <v>0</v>
      </c>
      <c r="F345" s="78" t="n">
        <f aca="false">-1*Salary_02!$I345</f>
        <v>-0</v>
      </c>
      <c r="G345" s="78" t="n">
        <f aca="true">IF(AND($B345&gt;Input!$G$45,$B345&lt;Input!$G$25),PMT(Input!$G$37/(100*12),(OFFSET($A$4,MATCH(Input!$G$25,$B$4:$B$1004,1),0,1,1)-OFFSET($A$4,MATCH(Input!$G$45,$B$4:$B$620,1),0,1,1)),$J$4,-1*Input!$G$38,1),0)</f>
        <v>-2561.94859256789</v>
      </c>
      <c r="H345" s="78" t="n">
        <f aca="false">IF($B345&lt;Input!$G$25,(($H344+$E345+$F345+$G345)*(1+Input!$G$37/(100*12))),0)</f>
        <v>347460.913765752</v>
      </c>
    </row>
    <row r="346" customFormat="false" ht="12.8" hidden="false" customHeight="false" outlineLevel="0" collapsed="false">
      <c r="A346" s="76" t="n">
        <v>342</v>
      </c>
      <c r="B346" s="77" t="n">
        <f aca="false">EOMONTH(Input!$C$7,A346)</f>
        <v>53327</v>
      </c>
      <c r="C346" s="76" t="n">
        <f aca="false">DATEDIF(Input!$G$23,$B346,"Y")</f>
        <v>68</v>
      </c>
      <c r="E346" s="78" t="n">
        <f aca="false">Salary_02!$E346*(Input!$G$36/100)</f>
        <v>0</v>
      </c>
      <c r="F346" s="78" t="n">
        <f aca="false">-1*Salary_02!$I346</f>
        <v>-0</v>
      </c>
      <c r="G346" s="78" t="n">
        <f aca="true">IF(AND($B346&gt;Input!$G$45,$B346&lt;Input!$G$25),PMT(Input!$G$37/(100*12),(OFFSET($A$4,MATCH(Input!$G$25,$B$4:$B$1004,1),0,1,1)-OFFSET($A$4,MATCH(Input!$G$45,$B$4:$B$620,1),0,1,1)),$J$4,-1*Input!$G$38,1),0)</f>
        <v>-2561.94859256789</v>
      </c>
      <c r="H346" s="78" t="n">
        <f aca="false">IF($B346&lt;Input!$G$25,(($H345+$E346+$F346+$G346)*(1+Input!$G$37/(100*12))),0)</f>
        <v>346336.044194739</v>
      </c>
    </row>
    <row r="347" customFormat="false" ht="12.8" hidden="false" customHeight="false" outlineLevel="0" collapsed="false">
      <c r="A347" s="76" t="n">
        <v>343</v>
      </c>
      <c r="B347" s="77" t="n">
        <f aca="false">EOMONTH(Input!$C$7,A347)</f>
        <v>53358</v>
      </c>
      <c r="C347" s="76" t="n">
        <f aca="false">DATEDIF(Input!$G$23,$B347,"Y")</f>
        <v>68</v>
      </c>
      <c r="E347" s="78" t="n">
        <f aca="false">Salary_02!$E347*(Input!$G$36/100)</f>
        <v>0</v>
      </c>
      <c r="F347" s="78" t="n">
        <f aca="false">-1*Salary_02!$I347</f>
        <v>-0</v>
      </c>
      <c r="G347" s="78" t="n">
        <f aca="true">IF(AND($B347&gt;Input!$G$45,$B347&lt;Input!$G$25),PMT(Input!$G$37/(100*12),(OFFSET($A$4,MATCH(Input!$G$25,$B$4:$B$1004,1),0,1,1)-OFFSET($A$4,MATCH(Input!$G$45,$B$4:$B$620,1),0,1,1)),$J$4,-1*Input!$G$38,1),0)</f>
        <v>-2561.94859256789</v>
      </c>
      <c r="H347" s="78" t="n">
        <f aca="false">IF($B347&lt;Input!$G$25,(($H346+$E347+$F347+$G347)*(1+Input!$G$37/(100*12))),0)</f>
        <v>345206.48766718</v>
      </c>
    </row>
    <row r="348" customFormat="false" ht="12.8" hidden="false" customHeight="false" outlineLevel="0" collapsed="false">
      <c r="A348" s="76" t="n">
        <v>344</v>
      </c>
      <c r="B348" s="77" t="n">
        <f aca="false">EOMONTH(Input!$C$7,A348)</f>
        <v>53386</v>
      </c>
      <c r="C348" s="76" t="n">
        <f aca="false">DATEDIF(Input!$G$23,$B348,"Y")</f>
        <v>68</v>
      </c>
      <c r="E348" s="78" t="n">
        <f aca="false">Salary_02!$E348*(Input!$G$36/100)</f>
        <v>0</v>
      </c>
      <c r="F348" s="78" t="n">
        <f aca="false">-1*Salary_02!$I348</f>
        <v>-0</v>
      </c>
      <c r="G348" s="78" t="n">
        <f aca="true">IF(AND($B348&gt;Input!$G$45,$B348&lt;Input!$G$25),PMT(Input!$G$37/(100*12),(OFFSET($A$4,MATCH(Input!$G$25,$B$4:$B$1004,1),0,1,1)-OFFSET($A$4,MATCH(Input!$G$45,$B$4:$B$620,1),0,1,1)),$J$4,-1*Input!$G$38,1),0)</f>
        <v>-2561.94859256789</v>
      </c>
      <c r="H348" s="78" t="n">
        <f aca="false">IF($B348&lt;Input!$G$25,(($H347+$E348+$F348+$G348)*(1+Input!$G$37/(100*12))),0)</f>
        <v>344072.22465409</v>
      </c>
    </row>
    <row r="349" customFormat="false" ht="12.8" hidden="false" customHeight="false" outlineLevel="0" collapsed="false">
      <c r="A349" s="76" t="n">
        <v>345</v>
      </c>
      <c r="B349" s="77" t="n">
        <f aca="false">EOMONTH(Input!$C$7,A349)</f>
        <v>53417</v>
      </c>
      <c r="C349" s="76" t="n">
        <f aca="false">DATEDIF(Input!$G$23,$B349,"Y")</f>
        <v>68</v>
      </c>
      <c r="E349" s="78" t="n">
        <f aca="false">Salary_02!$E349*(Input!$G$36/100)</f>
        <v>0</v>
      </c>
      <c r="F349" s="78" t="n">
        <f aca="false">-1*Salary_02!$I349</f>
        <v>-0</v>
      </c>
      <c r="G349" s="78" t="n">
        <f aca="true">IF(AND($B349&gt;Input!$G$45,$B349&lt;Input!$G$25),PMT(Input!$G$37/(100*12),(OFFSET($A$4,MATCH(Input!$G$25,$B$4:$B$1004,1),0,1,1)-OFFSET($A$4,MATCH(Input!$G$45,$B$4:$B$620,1),0,1,1)),$J$4,-1*Input!$G$38,1),0)</f>
        <v>-2561.94859256789</v>
      </c>
      <c r="H349" s="78" t="n">
        <f aca="false">IF($B349&lt;Input!$G$25,(($H348+$E349+$F349+$G349)*(1+Input!$G$37/(100*12))),0)</f>
        <v>342933.235545112</v>
      </c>
    </row>
    <row r="350" customFormat="false" ht="12.8" hidden="false" customHeight="false" outlineLevel="0" collapsed="false">
      <c r="A350" s="76" t="n">
        <v>346</v>
      </c>
      <c r="B350" s="77" t="n">
        <f aca="false">EOMONTH(Input!$C$7,A350)</f>
        <v>53447</v>
      </c>
      <c r="C350" s="76" t="n">
        <f aca="false">DATEDIF(Input!$G$23,$B350,"Y")</f>
        <v>68</v>
      </c>
      <c r="E350" s="78" t="n">
        <f aca="false">Salary_02!$E350*(Input!$G$36/100)</f>
        <v>0</v>
      </c>
      <c r="F350" s="78" t="n">
        <f aca="false">-1*Salary_02!$I350</f>
        <v>-0</v>
      </c>
      <c r="G350" s="78" t="n">
        <f aca="true">IF(AND($B350&gt;Input!$G$45,$B350&lt;Input!$G$25),PMT(Input!$G$37/(100*12),(OFFSET($A$4,MATCH(Input!$G$25,$B$4:$B$1004,1),0,1,1)-OFFSET($A$4,MATCH(Input!$G$45,$B$4:$B$620,1),0,1,1)),$J$4,-1*Input!$G$38,1),0)</f>
        <v>-2561.94859256789</v>
      </c>
      <c r="H350" s="78" t="n">
        <f aca="false">IF($B350&lt;Input!$G$25,(($H349+$E350+$F350+$G350)*(1+Input!$G$37/(100*12))),0)</f>
        <v>341789.500648179</v>
      </c>
    </row>
    <row r="351" customFormat="false" ht="12.8" hidden="false" customHeight="false" outlineLevel="0" collapsed="false">
      <c r="A351" s="76" t="n">
        <v>347</v>
      </c>
      <c r="B351" s="77" t="n">
        <f aca="false">EOMONTH(Input!$C$7,A351)</f>
        <v>53478</v>
      </c>
      <c r="C351" s="76" t="n">
        <f aca="false">DATEDIF(Input!$G$23,$B351,"Y")</f>
        <v>69</v>
      </c>
      <c r="E351" s="78" t="n">
        <f aca="false">Salary_02!$E351*(Input!$G$36/100)</f>
        <v>0</v>
      </c>
      <c r="F351" s="78" t="n">
        <f aca="false">-1*Salary_02!$I351</f>
        <v>-0</v>
      </c>
      <c r="G351" s="78" t="n">
        <f aca="true">IF(AND($B351&gt;Input!$G$45,$B351&lt;Input!$G$25),PMT(Input!$G$37/(100*12),(OFFSET($A$4,MATCH(Input!$G$25,$B$4:$B$1004,1),0,1,1)-OFFSET($A$4,MATCH(Input!$G$45,$B$4:$B$620,1),0,1,1)),$J$4,-1*Input!$G$38,1),0)</f>
        <v>-2561.94859256789</v>
      </c>
      <c r="H351" s="78" t="n">
        <f aca="false">IF($B351&lt;Input!$G$25,(($H350+$E351+$F351+$G351)*(1+Input!$G$37/(100*12))),0)</f>
        <v>340641.000189176</v>
      </c>
    </row>
    <row r="352" customFormat="false" ht="12.8" hidden="false" customHeight="false" outlineLevel="0" collapsed="false">
      <c r="A352" s="76" t="n">
        <v>348</v>
      </c>
      <c r="B352" s="77" t="n">
        <f aca="false">EOMONTH(Input!$C$7,A352)</f>
        <v>53508</v>
      </c>
      <c r="C352" s="76" t="n">
        <f aca="false">DATEDIF(Input!$G$23,$B352,"Y")</f>
        <v>69</v>
      </c>
      <c r="E352" s="78" t="n">
        <f aca="false">Salary_02!$E352*(Input!$G$36/100)</f>
        <v>0</v>
      </c>
      <c r="F352" s="78" t="n">
        <f aca="false">-1*Salary_02!$I352</f>
        <v>-0</v>
      </c>
      <c r="G352" s="78" t="n">
        <f aca="true">IF(AND($B352&gt;Input!$G$45,$B352&lt;Input!$G$25),PMT(Input!$G$37/(100*12),(OFFSET($A$4,MATCH(Input!$G$25,$B$4:$B$1004,1),0,1,1)-OFFSET($A$4,MATCH(Input!$G$45,$B$4:$B$620,1),0,1,1)),$J$4,-1*Input!$G$38,1),0)</f>
        <v>-2561.94859256789</v>
      </c>
      <c r="H352" s="78" t="n">
        <f aca="false">IF($B352&lt;Input!$G$25,(($H351+$E352+$F352+$G352)*(1+Input!$G$37/(100*12))),0)</f>
        <v>339487.714311594</v>
      </c>
    </row>
    <row r="353" customFormat="false" ht="12.8" hidden="false" customHeight="false" outlineLevel="0" collapsed="false">
      <c r="A353" s="76" t="n">
        <v>349</v>
      </c>
      <c r="B353" s="77" t="n">
        <f aca="false">EOMONTH(Input!$C$7,A353)</f>
        <v>53539</v>
      </c>
      <c r="C353" s="76" t="n">
        <f aca="false">DATEDIF(Input!$G$23,$B353,"Y")</f>
        <v>69</v>
      </c>
      <c r="E353" s="78" t="n">
        <f aca="false">Salary_02!$E353*(Input!$G$36/100)</f>
        <v>0</v>
      </c>
      <c r="F353" s="78" t="n">
        <f aca="false">-1*Salary_02!$I353</f>
        <v>-0</v>
      </c>
      <c r="G353" s="78" t="n">
        <f aca="true">IF(AND($B353&gt;Input!$G$45,$B353&lt;Input!$G$25),PMT(Input!$G$37/(100*12),(OFFSET($A$4,MATCH(Input!$G$25,$B$4:$B$1004,1),0,1,1)-OFFSET($A$4,MATCH(Input!$G$45,$B$4:$B$620,1),0,1,1)),$J$4,-1*Input!$G$38,1),0)</f>
        <v>-2561.94859256789</v>
      </c>
      <c r="H353" s="78" t="n">
        <f aca="false">IF($B353&lt;Input!$G$25,(($H352+$E353+$F353+$G353)*(1+Input!$G$37/(100*12))),0)</f>
        <v>338329.623076189</v>
      </c>
    </row>
    <row r="354" customFormat="false" ht="12.8" hidden="false" customHeight="false" outlineLevel="0" collapsed="false">
      <c r="A354" s="76" t="n">
        <v>350</v>
      </c>
      <c r="B354" s="77" t="n">
        <f aca="false">EOMONTH(Input!$C$7,A354)</f>
        <v>53570</v>
      </c>
      <c r="C354" s="76" t="n">
        <f aca="false">DATEDIF(Input!$G$23,$B354,"Y")</f>
        <v>69</v>
      </c>
      <c r="E354" s="78" t="n">
        <f aca="false">Salary_02!$E354*(Input!$G$36/100)</f>
        <v>0</v>
      </c>
      <c r="F354" s="78" t="n">
        <f aca="false">-1*Salary_02!$I354</f>
        <v>-0</v>
      </c>
      <c r="G354" s="78" t="n">
        <f aca="true">IF(AND($B354&gt;Input!$G$45,$B354&lt;Input!$G$25),PMT(Input!$G$37/(100*12),(OFFSET($A$4,MATCH(Input!$G$25,$B$4:$B$1004,1),0,1,1)-OFFSET($A$4,MATCH(Input!$G$45,$B$4:$B$620,1),0,1,1)),$J$4,-1*Input!$G$38,1),0)</f>
        <v>-2561.94859256789</v>
      </c>
      <c r="H354" s="78" t="n">
        <f aca="false">IF($B354&lt;Input!$G$25,(($H353+$E354+$F354+$G354)*(1+Input!$G$37/(100*12))),0)</f>
        <v>337166.706460636</v>
      </c>
    </row>
    <row r="355" customFormat="false" ht="12.8" hidden="false" customHeight="false" outlineLevel="0" collapsed="false">
      <c r="A355" s="76" t="n">
        <v>351</v>
      </c>
      <c r="B355" s="77" t="n">
        <f aca="false">EOMONTH(Input!$C$7,A355)</f>
        <v>53600</v>
      </c>
      <c r="C355" s="76" t="n">
        <f aca="false">DATEDIF(Input!$G$23,$B355,"Y")</f>
        <v>69</v>
      </c>
      <c r="E355" s="78" t="n">
        <f aca="false">Salary_02!$E355*(Input!$G$36/100)</f>
        <v>0</v>
      </c>
      <c r="F355" s="78" t="n">
        <f aca="false">-1*Salary_02!$I355</f>
        <v>-0</v>
      </c>
      <c r="G355" s="78" t="n">
        <f aca="true">IF(AND($B355&gt;Input!$G$45,$B355&lt;Input!$G$25),PMT(Input!$G$37/(100*12),(OFFSET($A$4,MATCH(Input!$G$25,$B$4:$B$1004,1),0,1,1)-OFFSET($A$4,MATCH(Input!$G$45,$B$4:$B$620,1),0,1,1)),$J$4,-1*Input!$G$38,1),0)</f>
        <v>-2561.94859256789</v>
      </c>
      <c r="H355" s="78" t="n">
        <f aca="false">IF($B355&lt;Input!$G$25,(($H354+$E355+$F355+$G355)*(1+Input!$G$37/(100*12))),0)</f>
        <v>335998.944359185</v>
      </c>
    </row>
    <row r="356" customFormat="false" ht="12.8" hidden="false" customHeight="false" outlineLevel="0" collapsed="false">
      <c r="A356" s="76" t="n">
        <v>352</v>
      </c>
      <c r="B356" s="77" t="n">
        <f aca="false">EOMONTH(Input!$C$7,A356)</f>
        <v>53631</v>
      </c>
      <c r="C356" s="76" t="n">
        <f aca="false">DATEDIF(Input!$G$23,$B356,"Y")</f>
        <v>69</v>
      </c>
      <c r="E356" s="78" t="n">
        <f aca="false">Salary_02!$E356*(Input!$G$36/100)</f>
        <v>0</v>
      </c>
      <c r="F356" s="78" t="n">
        <f aca="false">-1*Salary_02!$I356</f>
        <v>-0</v>
      </c>
      <c r="G356" s="78" t="n">
        <f aca="true">IF(AND($B356&gt;Input!$G$45,$B356&lt;Input!$G$25),PMT(Input!$G$37/(100*12),(OFFSET($A$4,MATCH(Input!$G$25,$B$4:$B$1004,1),0,1,1)-OFFSET($A$4,MATCH(Input!$G$45,$B$4:$B$620,1),0,1,1)),$J$4,-1*Input!$G$38,1),0)</f>
        <v>-2561.94859256789</v>
      </c>
      <c r="H356" s="78" t="n">
        <f aca="false">IF($B356&lt;Input!$G$25,(($H355+$E356+$F356+$G356)*(1+Input!$G$37/(100*12))),0)</f>
        <v>334826.316582312</v>
      </c>
    </row>
    <row r="357" customFormat="false" ht="12.8" hidden="false" customHeight="false" outlineLevel="0" collapsed="false">
      <c r="A357" s="76" t="n">
        <v>353</v>
      </c>
      <c r="B357" s="77" t="n">
        <f aca="false">EOMONTH(Input!$C$7,A357)</f>
        <v>53661</v>
      </c>
      <c r="C357" s="76" t="n">
        <f aca="false">DATEDIF(Input!$G$23,$B357,"Y")</f>
        <v>69</v>
      </c>
      <c r="E357" s="78" t="n">
        <f aca="false">Salary_02!$E357*(Input!$G$36/100)</f>
        <v>0</v>
      </c>
      <c r="F357" s="78" t="n">
        <f aca="false">-1*Salary_02!$I357</f>
        <v>-0</v>
      </c>
      <c r="G357" s="78" t="n">
        <f aca="true">IF(AND($B357&gt;Input!$G$45,$B357&lt;Input!$G$25),PMT(Input!$G$37/(100*12),(OFFSET($A$4,MATCH(Input!$G$25,$B$4:$B$1004,1),0,1,1)-OFFSET($A$4,MATCH(Input!$G$45,$B$4:$B$620,1),0,1,1)),$J$4,-1*Input!$G$38,1),0)</f>
        <v>-2561.94859256789</v>
      </c>
      <c r="H357" s="78" t="n">
        <f aca="false">IF($B357&lt;Input!$G$25,(($H356+$E357+$F357+$G357)*(1+Input!$G$37/(100*12))),0)</f>
        <v>333648.802856368</v>
      </c>
    </row>
    <row r="358" customFormat="false" ht="12.8" hidden="false" customHeight="false" outlineLevel="0" collapsed="false">
      <c r="A358" s="76" t="n">
        <v>354</v>
      </c>
      <c r="B358" s="77" t="n">
        <f aca="false">EOMONTH(Input!$C$7,A358)</f>
        <v>53692</v>
      </c>
      <c r="C358" s="76" t="n">
        <f aca="false">DATEDIF(Input!$G$23,$B358,"Y")</f>
        <v>69</v>
      </c>
      <c r="E358" s="78" t="n">
        <f aca="false">Salary_02!$E358*(Input!$G$36/100)</f>
        <v>0</v>
      </c>
      <c r="F358" s="78" t="n">
        <f aca="false">-1*Salary_02!$I358</f>
        <v>-0</v>
      </c>
      <c r="G358" s="78" t="n">
        <f aca="true">IF(AND($B358&gt;Input!$G$45,$B358&lt;Input!$G$25),PMT(Input!$G$37/(100*12),(OFFSET($A$4,MATCH(Input!$G$25,$B$4:$B$1004,1),0,1,1)-OFFSET($A$4,MATCH(Input!$G$45,$B$4:$B$620,1),0,1,1)),$J$4,-1*Input!$G$38,1),0)</f>
        <v>-2561.94859256789</v>
      </c>
      <c r="H358" s="78" t="n">
        <f aca="false">IF($B358&lt;Input!$G$25,(($H357+$E358+$F358+$G358)*(1+Input!$G$37/(100*12))),0)</f>
        <v>332466.382823232</v>
      </c>
    </row>
    <row r="359" customFormat="false" ht="12.8" hidden="false" customHeight="false" outlineLevel="0" collapsed="false">
      <c r="A359" s="76" t="n">
        <v>355</v>
      </c>
      <c r="B359" s="77" t="n">
        <f aca="false">EOMONTH(Input!$C$7,A359)</f>
        <v>53723</v>
      </c>
      <c r="C359" s="76" t="n">
        <f aca="false">DATEDIF(Input!$G$23,$B359,"Y")</f>
        <v>69</v>
      </c>
      <c r="E359" s="78" t="n">
        <f aca="false">Salary_02!$E359*(Input!$G$36/100)</f>
        <v>0</v>
      </c>
      <c r="F359" s="78" t="n">
        <f aca="false">-1*Salary_02!$I359</f>
        <v>-0</v>
      </c>
      <c r="G359" s="78" t="n">
        <f aca="true">IF(AND($B359&gt;Input!$G$45,$B359&lt;Input!$G$25),PMT(Input!$G$37/(100*12),(OFFSET($A$4,MATCH(Input!$G$25,$B$4:$B$1004,1),0,1,1)-OFFSET($A$4,MATCH(Input!$G$45,$B$4:$B$620,1),0,1,1)),$J$4,-1*Input!$G$38,1),0)</f>
        <v>-2561.94859256789</v>
      </c>
      <c r="H359" s="78" t="n">
        <f aca="false">IF($B359&lt;Input!$G$25,(($H358+$E359+$F359+$G359)*(1+Input!$G$37/(100*12))),0)</f>
        <v>331279.036039959</v>
      </c>
    </row>
    <row r="360" customFormat="false" ht="12.8" hidden="false" customHeight="false" outlineLevel="0" collapsed="false">
      <c r="A360" s="76" t="n">
        <v>356</v>
      </c>
      <c r="B360" s="77" t="n">
        <f aca="false">EOMONTH(Input!$C$7,A360)</f>
        <v>53751</v>
      </c>
      <c r="C360" s="76" t="n">
        <f aca="false">DATEDIF(Input!$G$23,$B360,"Y")</f>
        <v>69</v>
      </c>
      <c r="E360" s="78" t="n">
        <f aca="false">Salary_02!$E360*(Input!$G$36/100)</f>
        <v>0</v>
      </c>
      <c r="F360" s="78" t="n">
        <f aca="false">-1*Salary_02!$I360</f>
        <v>-0</v>
      </c>
      <c r="G360" s="78" t="n">
        <f aca="true">IF(AND($B360&gt;Input!$G$45,$B360&lt;Input!$G$25),PMT(Input!$G$37/(100*12),(OFFSET($A$4,MATCH(Input!$G$25,$B$4:$B$1004,1),0,1,1)-OFFSET($A$4,MATCH(Input!$G$45,$B$4:$B$620,1),0,1,1)),$J$4,-1*Input!$G$38,1),0)</f>
        <v>-2561.94859256789</v>
      </c>
      <c r="H360" s="78" t="n">
        <f aca="false">IF($B360&lt;Input!$G$25,(($H359+$E360+$F360+$G360)*(1+Input!$G$37/(100*12))),0)</f>
        <v>330086.741978422</v>
      </c>
    </row>
    <row r="361" customFormat="false" ht="12.8" hidden="false" customHeight="false" outlineLevel="0" collapsed="false">
      <c r="A361" s="76" t="n">
        <v>357</v>
      </c>
      <c r="B361" s="77" t="n">
        <f aca="false">EOMONTH(Input!$C$7,A361)</f>
        <v>53782</v>
      </c>
      <c r="C361" s="76" t="n">
        <f aca="false">DATEDIF(Input!$G$23,$B361,"Y")</f>
        <v>69</v>
      </c>
      <c r="E361" s="78" t="n">
        <f aca="false">Salary_02!$E361*(Input!$G$36/100)</f>
        <v>0</v>
      </c>
      <c r="F361" s="78" t="n">
        <f aca="false">-1*Salary_02!$I361</f>
        <v>-0</v>
      </c>
      <c r="G361" s="78" t="n">
        <f aca="true">IF(AND($B361&gt;Input!$G$45,$B361&lt;Input!$G$25),PMT(Input!$G$37/(100*12),(OFFSET($A$4,MATCH(Input!$G$25,$B$4:$B$1004,1),0,1,1)-OFFSET($A$4,MATCH(Input!$G$45,$B$4:$B$620,1),0,1,1)),$J$4,-1*Input!$G$38,1),0)</f>
        <v>-2561.94859256789</v>
      </c>
      <c r="H361" s="78" t="n">
        <f aca="false">IF($B361&lt;Input!$G$25,(($H360+$E361+$F361+$G361)*(1+Input!$G$37/(100*12))),0)</f>
        <v>328889.480024962</v>
      </c>
    </row>
    <row r="362" customFormat="false" ht="12.8" hidden="false" customHeight="false" outlineLevel="0" collapsed="false">
      <c r="A362" s="76" t="n">
        <v>358</v>
      </c>
      <c r="B362" s="77" t="n">
        <f aca="false">EOMONTH(Input!$C$7,A362)</f>
        <v>53812</v>
      </c>
      <c r="C362" s="76" t="n">
        <f aca="false">DATEDIF(Input!$G$23,$B362,"Y")</f>
        <v>69</v>
      </c>
      <c r="E362" s="78" t="n">
        <f aca="false">Salary_02!$E362*(Input!$G$36/100)</f>
        <v>0</v>
      </c>
      <c r="F362" s="78" t="n">
        <f aca="false">-1*Salary_02!$I362</f>
        <v>-0</v>
      </c>
      <c r="G362" s="78" t="n">
        <f aca="true">IF(AND($B362&gt;Input!$G$45,$B362&lt;Input!$G$25),PMT(Input!$G$37/(100*12),(OFFSET($A$4,MATCH(Input!$G$25,$B$4:$B$1004,1),0,1,1)-OFFSET($A$4,MATCH(Input!$G$45,$B$4:$B$620,1),0,1,1)),$J$4,-1*Input!$G$38,1),0)</f>
        <v>-2561.94859256789</v>
      </c>
      <c r="H362" s="78" t="n">
        <f aca="false">IF($B362&lt;Input!$G$25,(($H361+$E362+$F362+$G362)*(1+Input!$G$37/(100*12))),0)</f>
        <v>327687.229480029</v>
      </c>
    </row>
    <row r="363" customFormat="false" ht="12.8" hidden="false" customHeight="false" outlineLevel="0" collapsed="false">
      <c r="A363" s="76" t="n">
        <v>359</v>
      </c>
      <c r="B363" s="77" t="n">
        <f aca="false">EOMONTH(Input!$C$7,A363)</f>
        <v>53843</v>
      </c>
      <c r="C363" s="76" t="n">
        <f aca="false">DATEDIF(Input!$G$23,$B363,"Y")</f>
        <v>70</v>
      </c>
      <c r="E363" s="78" t="n">
        <f aca="false">Salary_02!$E363*(Input!$G$36/100)</f>
        <v>0</v>
      </c>
      <c r="F363" s="78" t="n">
        <f aca="false">-1*Salary_02!$I363</f>
        <v>-0</v>
      </c>
      <c r="G363" s="78" t="n">
        <f aca="true">IF(AND($B363&gt;Input!$G$45,$B363&lt;Input!$G$25),PMT(Input!$G$37/(100*12),(OFFSET($A$4,MATCH(Input!$G$25,$B$4:$B$1004,1),0,1,1)-OFFSET($A$4,MATCH(Input!$G$45,$B$4:$B$620,1),0,1,1)),$J$4,-1*Input!$G$38,1),0)</f>
        <v>-2561.94859256789</v>
      </c>
      <c r="H363" s="78" t="n">
        <f aca="false">IF($B363&lt;Input!$G$25,(($H362+$E363+$F363+$G363)*(1+Input!$G$37/(100*12))),0)</f>
        <v>326479.969557825</v>
      </c>
    </row>
    <row r="364" customFormat="false" ht="12.8" hidden="false" customHeight="false" outlineLevel="0" collapsed="false">
      <c r="A364" s="76" t="n">
        <v>360</v>
      </c>
      <c r="B364" s="77" t="n">
        <f aca="false">EOMONTH(Input!$C$7,A364)</f>
        <v>53873</v>
      </c>
      <c r="C364" s="76" t="n">
        <f aca="false">DATEDIF(Input!$G$23,$B364,"Y")</f>
        <v>70</v>
      </c>
      <c r="E364" s="78" t="n">
        <f aca="false">Salary_02!$E364*(Input!$G$36/100)</f>
        <v>0</v>
      </c>
      <c r="F364" s="78" t="n">
        <f aca="false">-1*Salary_02!$I364</f>
        <v>-0</v>
      </c>
      <c r="G364" s="78" t="n">
        <f aca="true">IF(AND($B364&gt;Input!$G$45,$B364&lt;Input!$G$25),PMT(Input!$G$37/(100*12),(OFFSET($A$4,MATCH(Input!$G$25,$B$4:$B$1004,1),0,1,1)-OFFSET($A$4,MATCH(Input!$G$45,$B$4:$B$620,1),0,1,1)),$J$4,-1*Input!$G$38,1),0)</f>
        <v>-2561.94859256789</v>
      </c>
      <c r="H364" s="78" t="n">
        <f aca="false">IF($B364&lt;Input!$G$25,(($H363+$E364+$F364+$G364)*(1+Input!$G$37/(100*12))),0)</f>
        <v>325267.679385946</v>
      </c>
    </row>
    <row r="365" customFormat="false" ht="12.8" hidden="false" customHeight="false" outlineLevel="0" collapsed="false">
      <c r="A365" s="76" t="n">
        <v>361</v>
      </c>
      <c r="B365" s="77" t="n">
        <f aca="false">EOMONTH(Input!$C$7,A365)</f>
        <v>53904</v>
      </c>
      <c r="C365" s="76" t="n">
        <f aca="false">DATEDIF(Input!$G$23,$B365,"Y")</f>
        <v>70</v>
      </c>
      <c r="E365" s="78" t="n">
        <f aca="false">Salary_02!$E365*(Input!$G$36/100)</f>
        <v>0</v>
      </c>
      <c r="F365" s="78" t="n">
        <f aca="false">-1*Salary_02!$I365</f>
        <v>-0</v>
      </c>
      <c r="G365" s="78" t="n">
        <f aca="true">IF(AND($B365&gt;Input!$G$45,$B365&lt;Input!$G$25),PMT(Input!$G$37/(100*12),(OFFSET($A$4,MATCH(Input!$G$25,$B$4:$B$1004,1),0,1,1)-OFFSET($A$4,MATCH(Input!$G$45,$B$4:$B$620,1),0,1,1)),$J$4,-1*Input!$G$38,1),0)</f>
        <v>-2561.94859256789</v>
      </c>
      <c r="H365" s="78" t="n">
        <f aca="false">IF($B365&lt;Input!$G$25,(($H364+$E365+$F365+$G365)*(1+Input!$G$37/(100*12))),0)</f>
        <v>324050.338005017</v>
      </c>
    </row>
    <row r="366" customFormat="false" ht="12.8" hidden="false" customHeight="false" outlineLevel="0" collapsed="false">
      <c r="A366" s="76" t="n">
        <v>362</v>
      </c>
      <c r="B366" s="77" t="n">
        <f aca="false">EOMONTH(Input!$C$7,A366)</f>
        <v>53935</v>
      </c>
      <c r="C366" s="76" t="n">
        <f aca="false">DATEDIF(Input!$G$23,$B366,"Y")</f>
        <v>70</v>
      </c>
      <c r="E366" s="78" t="n">
        <f aca="false">Salary_02!$E366*(Input!$G$36/100)</f>
        <v>0</v>
      </c>
      <c r="F366" s="78" t="n">
        <f aca="false">-1*Salary_02!$I366</f>
        <v>-0</v>
      </c>
      <c r="G366" s="78" t="n">
        <f aca="true">IF(AND($B366&gt;Input!$G$45,$B366&lt;Input!$G$25),PMT(Input!$G$37/(100*12),(OFFSET($A$4,MATCH(Input!$G$25,$B$4:$B$1004,1),0,1,1)-OFFSET($A$4,MATCH(Input!$G$45,$B$4:$B$620,1),0,1,1)),$J$4,-1*Input!$G$38,1),0)</f>
        <v>-2561.94859256789</v>
      </c>
      <c r="H366" s="78" t="n">
        <f aca="false">IF($B366&lt;Input!$G$25,(($H365+$E366+$F366+$G366)*(1+Input!$G$37/(100*12))),0)</f>
        <v>322827.924368335</v>
      </c>
    </row>
    <row r="367" customFormat="false" ht="12.8" hidden="false" customHeight="false" outlineLevel="0" collapsed="false">
      <c r="A367" s="76" t="n">
        <v>363</v>
      </c>
      <c r="B367" s="77" t="n">
        <f aca="false">EOMONTH(Input!$C$7,A367)</f>
        <v>53965</v>
      </c>
      <c r="C367" s="76" t="n">
        <f aca="false">DATEDIF(Input!$G$23,$B367,"Y")</f>
        <v>70</v>
      </c>
      <c r="E367" s="78" t="n">
        <f aca="false">Salary_02!$E367*(Input!$G$36/100)</f>
        <v>0</v>
      </c>
      <c r="F367" s="78" t="n">
        <f aca="false">-1*Salary_02!$I367</f>
        <v>-0</v>
      </c>
      <c r="G367" s="78" t="n">
        <f aca="true">IF(AND($B367&gt;Input!$G$45,$B367&lt;Input!$G$25),PMT(Input!$G$37/(100*12),(OFFSET($A$4,MATCH(Input!$G$25,$B$4:$B$1004,1),0,1,1)-OFFSET($A$4,MATCH(Input!$G$45,$B$4:$B$620,1),0,1,1)),$J$4,-1*Input!$G$38,1),0)</f>
        <v>-2561.94859256789</v>
      </c>
      <c r="H367" s="78" t="n">
        <f aca="false">IF($B367&lt;Input!$G$25,(($H366+$E367+$F367+$G367)*(1+Input!$G$37/(100*12))),0)</f>
        <v>321600.417341499</v>
      </c>
    </row>
    <row r="368" customFormat="false" ht="12.8" hidden="false" customHeight="false" outlineLevel="0" collapsed="false">
      <c r="A368" s="76" t="n">
        <v>364</v>
      </c>
      <c r="B368" s="77" t="n">
        <f aca="false">EOMONTH(Input!$C$7,A368)</f>
        <v>53996</v>
      </c>
      <c r="C368" s="76" t="n">
        <f aca="false">DATEDIF(Input!$G$23,$B368,"Y")</f>
        <v>70</v>
      </c>
      <c r="E368" s="78" t="n">
        <f aca="false">Salary_02!$E368*(Input!$G$36/100)</f>
        <v>0</v>
      </c>
      <c r="F368" s="78" t="n">
        <f aca="false">-1*Salary_02!$I368</f>
        <v>-0</v>
      </c>
      <c r="G368" s="78" t="n">
        <f aca="true">IF(AND($B368&gt;Input!$G$45,$B368&lt;Input!$G$25),PMT(Input!$G$37/(100*12),(OFFSET($A$4,MATCH(Input!$G$25,$B$4:$B$1004,1),0,1,1)-OFFSET($A$4,MATCH(Input!$G$45,$B$4:$B$620,1),0,1,1)),$J$4,-1*Input!$G$38,1),0)</f>
        <v>-2561.94859256789</v>
      </c>
      <c r="H368" s="78" t="n">
        <f aca="false">IF($B368&lt;Input!$G$25,(($H367+$E368+$F368+$G368)*(1+Input!$G$37/(100*12))),0)</f>
        <v>320367.795702052</v>
      </c>
    </row>
    <row r="369" customFormat="false" ht="12.8" hidden="false" customHeight="false" outlineLevel="0" collapsed="false">
      <c r="A369" s="76" t="n">
        <v>365</v>
      </c>
      <c r="B369" s="77" t="n">
        <f aca="false">EOMONTH(Input!$C$7,A369)</f>
        <v>54026</v>
      </c>
      <c r="C369" s="76" t="n">
        <f aca="false">DATEDIF(Input!$G$23,$B369,"Y")</f>
        <v>70</v>
      </c>
      <c r="E369" s="78" t="n">
        <f aca="false">Salary_02!$E369*(Input!$G$36/100)</f>
        <v>0</v>
      </c>
      <c r="F369" s="78" t="n">
        <f aca="false">-1*Salary_02!$I369</f>
        <v>-0</v>
      </c>
      <c r="G369" s="78" t="n">
        <f aca="true">IF(AND($B369&gt;Input!$G$45,$B369&lt;Input!$G$25),PMT(Input!$G$37/(100*12),(OFFSET($A$4,MATCH(Input!$G$25,$B$4:$B$1004,1),0,1,1)-OFFSET($A$4,MATCH(Input!$G$45,$B$4:$B$620,1),0,1,1)),$J$4,-1*Input!$G$38,1),0)</f>
        <v>-2561.94859256789</v>
      </c>
      <c r="H369" s="78" t="n">
        <f aca="false">IF($B369&lt;Input!$G$25,(($H368+$E369+$F369+$G369)*(1+Input!$G$37/(100*12))),0)</f>
        <v>319130.038139107</v>
      </c>
    </row>
    <row r="370" customFormat="false" ht="12.8" hidden="false" customHeight="false" outlineLevel="0" collapsed="false">
      <c r="A370" s="76" t="n">
        <v>366</v>
      </c>
      <c r="B370" s="77" t="n">
        <f aca="false">EOMONTH(Input!$C$7,A370)</f>
        <v>54057</v>
      </c>
      <c r="C370" s="76" t="n">
        <f aca="false">DATEDIF(Input!$G$23,$B370,"Y")</f>
        <v>70</v>
      </c>
      <c r="E370" s="78" t="n">
        <f aca="false">Salary_02!$E370*(Input!$G$36/100)</f>
        <v>0</v>
      </c>
      <c r="F370" s="78" t="n">
        <f aca="false">-1*Salary_02!$I370</f>
        <v>-0</v>
      </c>
      <c r="G370" s="78" t="n">
        <f aca="true">IF(AND($B370&gt;Input!$G$45,$B370&lt;Input!$G$25),PMT(Input!$G$37/(100*12),(OFFSET($A$4,MATCH(Input!$G$25,$B$4:$B$1004,1),0,1,1)-OFFSET($A$4,MATCH(Input!$G$45,$B$4:$B$620,1),0,1,1)),$J$4,-1*Input!$G$38,1),0)</f>
        <v>-2561.94859256789</v>
      </c>
      <c r="H370" s="78" t="n">
        <f aca="false">IF($B370&lt;Input!$G$25,(($H369+$E370+$F370+$G370)*(1+Input!$G$37/(100*12))),0)</f>
        <v>317887.123252983</v>
      </c>
    </row>
    <row r="371" customFormat="false" ht="12.8" hidden="false" customHeight="false" outlineLevel="0" collapsed="false">
      <c r="A371" s="76" t="n">
        <v>367</v>
      </c>
      <c r="B371" s="77" t="n">
        <f aca="false">EOMONTH(Input!$C$7,A371)</f>
        <v>54088</v>
      </c>
      <c r="C371" s="76" t="n">
        <f aca="false">DATEDIF(Input!$G$23,$B371,"Y")</f>
        <v>70</v>
      </c>
      <c r="E371" s="78" t="n">
        <f aca="false">Salary_02!$E371*(Input!$G$36/100)</f>
        <v>0</v>
      </c>
      <c r="F371" s="78" t="n">
        <f aca="false">-1*Salary_02!$I371</f>
        <v>-0</v>
      </c>
      <c r="G371" s="78" t="n">
        <f aca="true">IF(AND($B371&gt;Input!$G$45,$B371&lt;Input!$G$25),PMT(Input!$G$37/(100*12),(OFFSET($A$4,MATCH(Input!$G$25,$B$4:$B$1004,1),0,1,1)-OFFSET($A$4,MATCH(Input!$G$45,$B$4:$B$620,1),0,1,1)),$J$4,-1*Input!$G$38,1),0)</f>
        <v>-2561.94859256789</v>
      </c>
      <c r="H371" s="78" t="n">
        <f aca="false">IF($B371&lt;Input!$G$25,(($H370+$E371+$F371+$G371)*(1+Input!$G$37/(100*12))),0)</f>
        <v>316639.029554833</v>
      </c>
    </row>
    <row r="372" customFormat="false" ht="12.8" hidden="false" customHeight="false" outlineLevel="0" collapsed="false">
      <c r="A372" s="76" t="n">
        <v>368</v>
      </c>
      <c r="B372" s="77" t="n">
        <f aca="false">EOMONTH(Input!$C$7,A372)</f>
        <v>54117</v>
      </c>
      <c r="C372" s="76" t="n">
        <f aca="false">DATEDIF(Input!$G$23,$B372,"Y")</f>
        <v>70</v>
      </c>
      <c r="E372" s="78" t="n">
        <f aca="false">Salary_02!$E372*(Input!$G$36/100)</f>
        <v>0</v>
      </c>
      <c r="F372" s="78" t="n">
        <f aca="false">-1*Salary_02!$I372</f>
        <v>-0</v>
      </c>
      <c r="G372" s="78" t="n">
        <f aca="true">IF(AND($B372&gt;Input!$G$45,$B372&lt;Input!$G$25),PMT(Input!$G$37/(100*12),(OFFSET($A$4,MATCH(Input!$G$25,$B$4:$B$1004,1),0,1,1)-OFFSET($A$4,MATCH(Input!$G$45,$B$4:$B$620,1),0,1,1)),$J$4,-1*Input!$G$38,1),0)</f>
        <v>-2561.94859256789</v>
      </c>
      <c r="H372" s="78" t="n">
        <f aca="false">IF($B372&lt;Input!$G$25,(($H371+$E372+$F372+$G372)*(1+Input!$G$37/(100*12))),0)</f>
        <v>315385.735466275</v>
      </c>
    </row>
    <row r="373" customFormat="false" ht="12.8" hidden="false" customHeight="false" outlineLevel="0" collapsed="false">
      <c r="A373" s="76" t="n">
        <v>369</v>
      </c>
      <c r="B373" s="77" t="n">
        <f aca="false">EOMONTH(Input!$C$7,A373)</f>
        <v>54148</v>
      </c>
      <c r="C373" s="76" t="n">
        <f aca="false">DATEDIF(Input!$G$23,$B373,"Y")</f>
        <v>70</v>
      </c>
      <c r="E373" s="78" t="n">
        <f aca="false">Salary_02!$E373*(Input!$G$36/100)</f>
        <v>0</v>
      </c>
      <c r="F373" s="78" t="n">
        <f aca="false">-1*Salary_02!$I373</f>
        <v>-0</v>
      </c>
      <c r="G373" s="78" t="n">
        <f aca="true">IF(AND($B373&gt;Input!$G$45,$B373&lt;Input!$G$25),PMT(Input!$G$37/(100*12),(OFFSET($A$4,MATCH(Input!$G$25,$B$4:$B$1004,1),0,1,1)-OFFSET($A$4,MATCH(Input!$G$45,$B$4:$B$620,1),0,1,1)),$J$4,-1*Input!$G$38,1),0)</f>
        <v>-2561.94859256789</v>
      </c>
      <c r="H373" s="78" t="n">
        <f aca="false">IF($B373&lt;Input!$G$25,(($H372+$E373+$F373+$G373)*(1+Input!$G$37/(100*12))),0)</f>
        <v>314127.219319014</v>
      </c>
    </row>
    <row r="374" customFormat="false" ht="12.8" hidden="false" customHeight="false" outlineLevel="0" collapsed="false">
      <c r="A374" s="76" t="n">
        <v>370</v>
      </c>
      <c r="B374" s="77" t="n">
        <f aca="false">EOMONTH(Input!$C$7,A374)</f>
        <v>54178</v>
      </c>
      <c r="C374" s="76" t="n">
        <f aca="false">DATEDIF(Input!$G$23,$B374,"Y")</f>
        <v>70</v>
      </c>
      <c r="E374" s="78" t="n">
        <f aca="false">Salary_02!$E374*(Input!$G$36/100)</f>
        <v>0</v>
      </c>
      <c r="F374" s="78" t="n">
        <f aca="false">-1*Salary_02!$I374</f>
        <v>-0</v>
      </c>
      <c r="G374" s="78" t="n">
        <f aca="true">IF(AND($B374&gt;Input!$G$45,$B374&lt;Input!$G$25),PMT(Input!$G$37/(100*12),(OFFSET($A$4,MATCH(Input!$G$25,$B$4:$B$1004,1),0,1,1)-OFFSET($A$4,MATCH(Input!$G$45,$B$4:$B$620,1),0,1,1)),$J$4,-1*Input!$G$38,1),0)</f>
        <v>-2561.94859256789</v>
      </c>
      <c r="H374" s="78" t="n">
        <f aca="false">IF($B374&lt;Input!$G$25,(($H373+$E374+$F374+$G374)*(1+Input!$G$37/(100*12))),0)</f>
        <v>312863.459354473</v>
      </c>
    </row>
    <row r="375" customFormat="false" ht="12.8" hidden="false" customHeight="false" outlineLevel="0" collapsed="false">
      <c r="A375" s="76" t="n">
        <v>371</v>
      </c>
      <c r="B375" s="77" t="n">
        <f aca="false">EOMONTH(Input!$C$7,A375)</f>
        <v>54209</v>
      </c>
      <c r="C375" s="76" t="n">
        <f aca="false">DATEDIF(Input!$G$23,$B375,"Y")</f>
        <v>71</v>
      </c>
      <c r="E375" s="78" t="n">
        <f aca="false">Salary_02!$E375*(Input!$G$36/100)</f>
        <v>0</v>
      </c>
      <c r="F375" s="78" t="n">
        <f aca="false">-1*Salary_02!$I375</f>
        <v>-0</v>
      </c>
      <c r="G375" s="78" t="n">
        <f aca="true">IF(AND($B375&gt;Input!$G$45,$B375&lt;Input!$G$25),PMT(Input!$G$37/(100*12),(OFFSET($A$4,MATCH(Input!$G$25,$B$4:$B$1004,1),0,1,1)-OFFSET($A$4,MATCH(Input!$G$45,$B$4:$B$620,1),0,1,1)),$J$4,-1*Input!$G$38,1),0)</f>
        <v>-2561.94859256789</v>
      </c>
      <c r="H375" s="78" t="n">
        <f aca="false">IF($B375&lt;Input!$G$25,(($H374+$E375+$F375+$G375)*(1+Input!$G$37/(100*12))),0)</f>
        <v>311594.433723413</v>
      </c>
    </row>
    <row r="376" customFormat="false" ht="12.8" hidden="false" customHeight="false" outlineLevel="0" collapsed="false">
      <c r="A376" s="76" t="n">
        <v>372</v>
      </c>
      <c r="B376" s="77" t="n">
        <f aca="false">EOMONTH(Input!$C$7,A376)</f>
        <v>54239</v>
      </c>
      <c r="C376" s="76" t="n">
        <f aca="false">DATEDIF(Input!$G$23,$B376,"Y")</f>
        <v>71</v>
      </c>
      <c r="E376" s="78" t="n">
        <f aca="false">Salary_02!$E376*(Input!$G$36/100)</f>
        <v>0</v>
      </c>
      <c r="F376" s="78" t="n">
        <f aca="false">-1*Salary_02!$I376</f>
        <v>-0</v>
      </c>
      <c r="G376" s="78" t="n">
        <f aca="true">IF(AND($B376&gt;Input!$G$45,$B376&lt;Input!$G$25),PMT(Input!$G$37/(100*12),(OFFSET($A$4,MATCH(Input!$G$25,$B$4:$B$1004,1),0,1,1)-OFFSET($A$4,MATCH(Input!$G$45,$B$4:$B$620,1),0,1,1)),$J$4,-1*Input!$G$38,1),0)</f>
        <v>-2561.94859256789</v>
      </c>
      <c r="H376" s="78" t="n">
        <f aca="false">IF($B376&lt;Input!$G$25,(($H375+$E376+$F376+$G376)*(1+Input!$G$37/(100*12))),0)</f>
        <v>310320.120485557</v>
      </c>
    </row>
    <row r="377" customFormat="false" ht="12.8" hidden="false" customHeight="false" outlineLevel="0" collapsed="false">
      <c r="A377" s="76" t="n">
        <v>373</v>
      </c>
      <c r="B377" s="77" t="n">
        <f aca="false">EOMONTH(Input!$C$7,A377)</f>
        <v>54270</v>
      </c>
      <c r="C377" s="76" t="n">
        <f aca="false">DATEDIF(Input!$G$23,$B377,"Y")</f>
        <v>71</v>
      </c>
      <c r="E377" s="78" t="n">
        <f aca="false">Salary_02!$E377*(Input!$G$36/100)</f>
        <v>0</v>
      </c>
      <c r="F377" s="78" t="n">
        <f aca="false">-1*Salary_02!$I377</f>
        <v>-0</v>
      </c>
      <c r="G377" s="78" t="n">
        <f aca="true">IF(AND($B377&gt;Input!$G$45,$B377&lt;Input!$G$25),PMT(Input!$G$37/(100*12),(OFFSET($A$4,MATCH(Input!$G$25,$B$4:$B$1004,1),0,1,1)-OFFSET($A$4,MATCH(Input!$G$45,$B$4:$B$620,1),0,1,1)),$J$4,-1*Input!$G$38,1),0)</f>
        <v>-2561.94859256789</v>
      </c>
      <c r="H377" s="78" t="n">
        <f aca="false">IF($B377&lt;Input!$G$25,(($H376+$E377+$F377+$G377)*(1+Input!$G$37/(100*12))),0)</f>
        <v>309040.49760921</v>
      </c>
    </row>
    <row r="378" customFormat="false" ht="12.8" hidden="false" customHeight="false" outlineLevel="0" collapsed="false">
      <c r="A378" s="76" t="n">
        <v>374</v>
      </c>
      <c r="B378" s="77" t="n">
        <f aca="false">EOMONTH(Input!$C$7,A378)</f>
        <v>54301</v>
      </c>
      <c r="C378" s="76" t="n">
        <f aca="false">DATEDIF(Input!$G$23,$B378,"Y")</f>
        <v>71</v>
      </c>
      <c r="E378" s="78" t="n">
        <f aca="false">Salary_02!$E378*(Input!$G$36/100)</f>
        <v>0</v>
      </c>
      <c r="F378" s="78" t="n">
        <f aca="false">-1*Salary_02!$I378</f>
        <v>-0</v>
      </c>
      <c r="G378" s="78" t="n">
        <f aca="true">IF(AND($B378&gt;Input!$G$45,$B378&lt;Input!$G$25),PMT(Input!$G$37/(100*12),(OFFSET($A$4,MATCH(Input!$G$25,$B$4:$B$1004,1),0,1,1)-OFFSET($A$4,MATCH(Input!$G$45,$B$4:$B$620,1),0,1,1)),$J$4,-1*Input!$G$38,1),0)</f>
        <v>-2561.94859256789</v>
      </c>
      <c r="H378" s="78" t="n">
        <f aca="false">IF($B378&lt;Input!$G$25,(($H377+$E378+$F378+$G378)*(1+Input!$G$37/(100*12))),0)</f>
        <v>307755.542970878</v>
      </c>
    </row>
    <row r="379" customFormat="false" ht="12.8" hidden="false" customHeight="false" outlineLevel="0" collapsed="false">
      <c r="A379" s="76" t="n">
        <v>375</v>
      </c>
      <c r="B379" s="77" t="n">
        <f aca="false">EOMONTH(Input!$C$7,A379)</f>
        <v>54331</v>
      </c>
      <c r="C379" s="76" t="n">
        <f aca="false">DATEDIF(Input!$G$23,$B379,"Y")</f>
        <v>71</v>
      </c>
      <c r="E379" s="78" t="n">
        <f aca="false">Salary_02!$E379*(Input!$G$36/100)</f>
        <v>0</v>
      </c>
      <c r="F379" s="78" t="n">
        <f aca="false">-1*Salary_02!$I379</f>
        <v>-0</v>
      </c>
      <c r="G379" s="78" t="n">
        <f aca="true">IF(AND($B379&gt;Input!$G$45,$B379&lt;Input!$G$25),PMT(Input!$G$37/(100*12),(OFFSET($A$4,MATCH(Input!$G$25,$B$4:$B$1004,1),0,1,1)-OFFSET($A$4,MATCH(Input!$G$45,$B$4:$B$620,1),0,1,1)),$J$4,-1*Input!$G$38,1),0)</f>
        <v>-2561.94859256789</v>
      </c>
      <c r="H379" s="78" t="n">
        <f aca="false">IF($B379&lt;Input!$G$25,(($H378+$E379+$F379+$G379)*(1+Input!$G$37/(100*12))),0)</f>
        <v>306465.234354886</v>
      </c>
    </row>
    <row r="380" customFormat="false" ht="12.8" hidden="false" customHeight="false" outlineLevel="0" collapsed="false">
      <c r="A380" s="76" t="n">
        <v>376</v>
      </c>
      <c r="B380" s="77" t="n">
        <f aca="false">EOMONTH(Input!$C$7,A380)</f>
        <v>54362</v>
      </c>
      <c r="C380" s="76" t="n">
        <f aca="false">DATEDIF(Input!$G$23,$B380,"Y")</f>
        <v>71</v>
      </c>
      <c r="E380" s="78" t="n">
        <f aca="false">Salary_02!$E380*(Input!$G$36/100)</f>
        <v>0</v>
      </c>
      <c r="F380" s="78" t="n">
        <f aca="false">-1*Salary_02!$I380</f>
        <v>-0</v>
      </c>
      <c r="G380" s="78" t="n">
        <f aca="true">IF(AND($B380&gt;Input!$G$45,$B380&lt;Input!$G$25),PMT(Input!$G$37/(100*12),(OFFSET($A$4,MATCH(Input!$G$25,$B$4:$B$1004,1),0,1,1)-OFFSET($A$4,MATCH(Input!$G$45,$B$4:$B$620,1),0,1,1)),$J$4,-1*Input!$G$38,1),0)</f>
        <v>-2561.94859256789</v>
      </c>
      <c r="H380" s="78" t="n">
        <f aca="false">IF($B380&lt;Input!$G$25,(($H379+$E380+$F380+$G380)*(1+Input!$G$37/(100*12))),0)</f>
        <v>305169.549452995</v>
      </c>
    </row>
    <row r="381" customFormat="false" ht="12.8" hidden="false" customHeight="false" outlineLevel="0" collapsed="false">
      <c r="A381" s="76" t="n">
        <v>377</v>
      </c>
      <c r="B381" s="77" t="n">
        <f aca="false">EOMONTH(Input!$C$7,A381)</f>
        <v>54392</v>
      </c>
      <c r="C381" s="76" t="n">
        <f aca="false">DATEDIF(Input!$G$23,$B381,"Y")</f>
        <v>71</v>
      </c>
      <c r="E381" s="78" t="n">
        <f aca="false">Salary_02!$E381*(Input!$G$36/100)</f>
        <v>0</v>
      </c>
      <c r="F381" s="78" t="n">
        <f aca="false">-1*Salary_02!$I381</f>
        <v>-0</v>
      </c>
      <c r="G381" s="78" t="n">
        <f aca="true">IF(AND($B381&gt;Input!$G$45,$B381&lt;Input!$G$25),PMT(Input!$G$37/(100*12),(OFFSET($A$4,MATCH(Input!$G$25,$B$4:$B$1004,1),0,1,1)-OFFSET($A$4,MATCH(Input!$G$45,$B$4:$B$620,1),0,1,1)),$J$4,-1*Input!$G$38,1),0)</f>
        <v>-2561.94859256789</v>
      </c>
      <c r="H381" s="78" t="n">
        <f aca="false">IF($B381&lt;Input!$G$25,(($H380+$E381+$F381+$G381)*(1+Input!$G$37/(100*12))),0)</f>
        <v>303868.465864012</v>
      </c>
    </row>
    <row r="382" customFormat="false" ht="12.8" hidden="false" customHeight="false" outlineLevel="0" collapsed="false">
      <c r="A382" s="76" t="n">
        <v>378</v>
      </c>
      <c r="B382" s="77" t="n">
        <f aca="false">EOMONTH(Input!$C$7,A382)</f>
        <v>54423</v>
      </c>
      <c r="C382" s="76" t="n">
        <f aca="false">DATEDIF(Input!$G$23,$B382,"Y")</f>
        <v>71</v>
      </c>
      <c r="E382" s="78" t="n">
        <f aca="false">Salary_02!$E382*(Input!$G$36/100)</f>
        <v>0</v>
      </c>
      <c r="F382" s="78" t="n">
        <f aca="false">-1*Salary_02!$I382</f>
        <v>-0</v>
      </c>
      <c r="G382" s="78" t="n">
        <f aca="true">IF(AND($B382&gt;Input!$G$45,$B382&lt;Input!$G$25),PMT(Input!$G$37/(100*12),(OFFSET($A$4,MATCH(Input!$G$25,$B$4:$B$1004,1),0,1,1)-OFFSET($A$4,MATCH(Input!$G$45,$B$4:$B$620,1),0,1,1)),$J$4,-1*Input!$G$38,1),0)</f>
        <v>-2561.94859256789</v>
      </c>
      <c r="H382" s="78" t="n">
        <f aca="false">IF($B382&lt;Input!$G$25,(($H381+$E382+$F382+$G382)*(1+Input!$G$37/(100*12))),0)</f>
        <v>302561.961093409</v>
      </c>
    </row>
    <row r="383" customFormat="false" ht="12.8" hidden="false" customHeight="false" outlineLevel="0" collapsed="false">
      <c r="A383" s="76" t="n">
        <v>379</v>
      </c>
      <c r="B383" s="77" t="n">
        <f aca="false">EOMONTH(Input!$C$7,A383)</f>
        <v>54454</v>
      </c>
      <c r="C383" s="76" t="n">
        <f aca="false">DATEDIF(Input!$G$23,$B383,"Y")</f>
        <v>71</v>
      </c>
      <c r="E383" s="78" t="n">
        <f aca="false">Salary_02!$E383*(Input!$G$36/100)</f>
        <v>0</v>
      </c>
      <c r="F383" s="78" t="n">
        <f aca="false">-1*Salary_02!$I383</f>
        <v>-0</v>
      </c>
      <c r="G383" s="78" t="n">
        <f aca="true">IF(AND($B383&gt;Input!$G$45,$B383&lt;Input!$G$25),PMT(Input!$G$37/(100*12),(OFFSET($A$4,MATCH(Input!$G$25,$B$4:$B$1004,1),0,1,1)-OFFSET($A$4,MATCH(Input!$G$45,$B$4:$B$620,1),0,1,1)),$J$4,-1*Input!$G$38,1),0)</f>
        <v>-2561.94859256789</v>
      </c>
      <c r="H383" s="78" t="n">
        <f aca="false">IF($B383&lt;Input!$G$25,(($H382+$E383+$F383+$G383)*(1+Input!$G$37/(100*12))),0)</f>
        <v>301250.012552928</v>
      </c>
    </row>
    <row r="384" customFormat="false" ht="12.8" hidden="false" customHeight="false" outlineLevel="0" collapsed="false">
      <c r="A384" s="76" t="n">
        <v>380</v>
      </c>
      <c r="B384" s="77" t="n">
        <f aca="false">EOMONTH(Input!$C$7,A384)</f>
        <v>54482</v>
      </c>
      <c r="C384" s="76" t="n">
        <f aca="false">DATEDIF(Input!$G$23,$B384,"Y")</f>
        <v>71</v>
      </c>
      <c r="E384" s="78" t="n">
        <f aca="false">Salary_02!$E384*(Input!$G$36/100)</f>
        <v>0</v>
      </c>
      <c r="F384" s="78" t="n">
        <f aca="false">-1*Salary_02!$I384</f>
        <v>-0</v>
      </c>
      <c r="G384" s="78" t="n">
        <f aca="true">IF(AND($B384&gt;Input!$G$45,$B384&lt;Input!$G$25),PMT(Input!$G$37/(100*12),(OFFSET($A$4,MATCH(Input!$G$25,$B$4:$B$1004,1),0,1,1)-OFFSET($A$4,MATCH(Input!$G$45,$B$4:$B$620,1),0,1,1)),$J$4,-1*Input!$G$38,1),0)</f>
        <v>-2561.94859256789</v>
      </c>
      <c r="H384" s="78" t="n">
        <f aca="false">IF($B384&lt;Input!$G$25,(($H383+$E384+$F384+$G384)*(1+Input!$G$37/(100*12))),0)</f>
        <v>299932.597560194</v>
      </c>
    </row>
    <row r="385" customFormat="false" ht="12.8" hidden="false" customHeight="false" outlineLevel="0" collapsed="false">
      <c r="A385" s="76" t="n">
        <v>381</v>
      </c>
      <c r="B385" s="77" t="n">
        <f aca="false">EOMONTH(Input!$C$7,A385)</f>
        <v>54513</v>
      </c>
      <c r="C385" s="76" t="n">
        <f aca="false">DATEDIF(Input!$G$23,$B385,"Y")</f>
        <v>71</v>
      </c>
      <c r="E385" s="78" t="n">
        <f aca="false">Salary_02!$E385*(Input!$G$36/100)</f>
        <v>0</v>
      </c>
      <c r="F385" s="78" t="n">
        <f aca="false">-1*Salary_02!$I385</f>
        <v>-0</v>
      </c>
      <c r="G385" s="78" t="n">
        <f aca="true">IF(AND($B385&gt;Input!$G$45,$B385&lt;Input!$G$25),PMT(Input!$G$37/(100*12),(OFFSET($A$4,MATCH(Input!$G$25,$B$4:$B$1004,1),0,1,1)-OFFSET($A$4,MATCH(Input!$G$45,$B$4:$B$620,1),0,1,1)),$J$4,-1*Input!$G$38,1),0)</f>
        <v>-2561.94859256789</v>
      </c>
      <c r="H385" s="78" t="n">
        <f aca="false">IF($B385&lt;Input!$G$25,(($H384+$E385+$F385+$G385)*(1+Input!$G$37/(100*12))),0)</f>
        <v>298609.693338325</v>
      </c>
    </row>
    <row r="386" customFormat="false" ht="12.8" hidden="false" customHeight="false" outlineLevel="0" collapsed="false">
      <c r="A386" s="76" t="n">
        <v>382</v>
      </c>
      <c r="B386" s="77" t="n">
        <f aca="false">EOMONTH(Input!$C$7,A386)</f>
        <v>54543</v>
      </c>
      <c r="C386" s="76" t="n">
        <f aca="false">DATEDIF(Input!$G$23,$B386,"Y")</f>
        <v>71</v>
      </c>
      <c r="E386" s="78" t="n">
        <f aca="false">Salary_02!$E386*(Input!$G$36/100)</f>
        <v>0</v>
      </c>
      <c r="F386" s="78" t="n">
        <f aca="false">-1*Salary_02!$I386</f>
        <v>-0</v>
      </c>
      <c r="G386" s="78" t="n">
        <f aca="true">IF(AND($B386&gt;Input!$G$45,$B386&lt;Input!$G$25),PMT(Input!$G$37/(100*12),(OFFSET($A$4,MATCH(Input!$G$25,$B$4:$B$1004,1),0,1,1)-OFFSET($A$4,MATCH(Input!$G$45,$B$4:$B$620,1),0,1,1)),$J$4,-1*Input!$G$38,1),0)</f>
        <v>-2561.94859256789</v>
      </c>
      <c r="H386" s="78" t="n">
        <f aca="false">IF($B386&lt;Input!$G$25,(($H385+$E386+$F386+$G386)*(1+Input!$G$37/(100*12))),0)</f>
        <v>297281.277015531</v>
      </c>
    </row>
    <row r="387" customFormat="false" ht="12.8" hidden="false" customHeight="false" outlineLevel="0" collapsed="false">
      <c r="A387" s="76" t="n">
        <v>383</v>
      </c>
      <c r="B387" s="77" t="n">
        <f aca="false">EOMONTH(Input!$C$7,A387)</f>
        <v>54574</v>
      </c>
      <c r="C387" s="76" t="n">
        <f aca="false">DATEDIF(Input!$G$23,$B387,"Y")</f>
        <v>72</v>
      </c>
      <c r="E387" s="78" t="n">
        <f aca="false">Salary_02!$E387*(Input!$G$36/100)</f>
        <v>0</v>
      </c>
      <c r="F387" s="78" t="n">
        <f aca="false">-1*Salary_02!$I387</f>
        <v>-0</v>
      </c>
      <c r="G387" s="78" t="n">
        <f aca="true">IF(AND($B387&gt;Input!$G$45,$B387&lt;Input!$G$25),PMT(Input!$G$37/(100*12),(OFFSET($A$4,MATCH(Input!$G$25,$B$4:$B$1004,1),0,1,1)-OFFSET($A$4,MATCH(Input!$G$45,$B$4:$B$620,1),0,1,1)),$J$4,-1*Input!$G$38,1),0)</f>
        <v>-2561.94859256789</v>
      </c>
      <c r="H387" s="78" t="n">
        <f aca="false">IF($B387&lt;Input!$G$25,(($H386+$E387+$F387+$G387)*(1+Input!$G$37/(100*12))),0)</f>
        <v>295947.325624726</v>
      </c>
    </row>
    <row r="388" customFormat="false" ht="12.8" hidden="false" customHeight="false" outlineLevel="0" collapsed="false">
      <c r="A388" s="76" t="n">
        <v>384</v>
      </c>
      <c r="B388" s="77" t="n">
        <f aca="false">EOMONTH(Input!$C$7,A388)</f>
        <v>54604</v>
      </c>
      <c r="C388" s="76" t="n">
        <f aca="false">DATEDIF(Input!$G$23,$B388,"Y")</f>
        <v>72</v>
      </c>
      <c r="E388" s="78" t="n">
        <f aca="false">Salary_02!$E388*(Input!$G$36/100)</f>
        <v>0</v>
      </c>
      <c r="F388" s="78" t="n">
        <f aca="false">-1*Salary_02!$I388</f>
        <v>-0</v>
      </c>
      <c r="G388" s="78" t="n">
        <f aca="true">IF(AND($B388&gt;Input!$G$45,$B388&lt;Input!$G$25),PMT(Input!$G$37/(100*12),(OFFSET($A$4,MATCH(Input!$G$25,$B$4:$B$1004,1),0,1,1)-OFFSET($A$4,MATCH(Input!$G$45,$B$4:$B$620,1),0,1,1)),$J$4,-1*Input!$G$38,1),0)</f>
        <v>-2561.94859256789</v>
      </c>
      <c r="H388" s="78" t="n">
        <f aca="false">IF($B388&lt;Input!$G$25,(($H387+$E388+$F388+$G388)*(1+Input!$G$37/(100*12))),0)</f>
        <v>294607.816103125</v>
      </c>
    </row>
    <row r="389" customFormat="false" ht="12.8" hidden="false" customHeight="false" outlineLevel="0" collapsed="false">
      <c r="A389" s="76" t="n">
        <v>385</v>
      </c>
      <c r="B389" s="77" t="n">
        <f aca="false">EOMONTH(Input!$C$7,A389)</f>
        <v>54635</v>
      </c>
      <c r="C389" s="76" t="n">
        <f aca="false">DATEDIF(Input!$G$23,$B389,"Y")</f>
        <v>72</v>
      </c>
      <c r="E389" s="78" t="n">
        <f aca="false">Salary_02!$E389*(Input!$G$36/100)</f>
        <v>0</v>
      </c>
      <c r="F389" s="78" t="n">
        <f aca="false">-1*Salary_02!$I389</f>
        <v>-0</v>
      </c>
      <c r="G389" s="78" t="n">
        <f aca="true">IF(AND($B389&gt;Input!$G$45,$B389&lt;Input!$G$25),PMT(Input!$G$37/(100*12),(OFFSET($A$4,MATCH(Input!$G$25,$B$4:$B$1004,1),0,1,1)-OFFSET($A$4,MATCH(Input!$G$45,$B$4:$B$620,1),0,1,1)),$J$4,-1*Input!$G$38,1),0)</f>
        <v>-2561.94859256789</v>
      </c>
      <c r="H389" s="78" t="n">
        <f aca="false">IF($B389&lt;Input!$G$25,(($H388+$E389+$F389+$G389)*(1+Input!$G$37/(100*12))),0)</f>
        <v>293262.725291851</v>
      </c>
    </row>
    <row r="390" customFormat="false" ht="12.8" hidden="false" customHeight="false" outlineLevel="0" collapsed="false">
      <c r="A390" s="76" t="n">
        <v>386</v>
      </c>
      <c r="B390" s="77" t="n">
        <f aca="false">EOMONTH(Input!$C$7,A390)</f>
        <v>54666</v>
      </c>
      <c r="C390" s="76" t="n">
        <f aca="false">DATEDIF(Input!$G$23,$B390,"Y")</f>
        <v>72</v>
      </c>
      <c r="E390" s="78" t="n">
        <f aca="false">Salary_02!$E390*(Input!$G$36/100)</f>
        <v>0</v>
      </c>
      <c r="F390" s="78" t="n">
        <f aca="false">-1*Salary_02!$I390</f>
        <v>-0</v>
      </c>
      <c r="G390" s="78" t="n">
        <f aca="true">IF(AND($B390&gt;Input!$G$45,$B390&lt;Input!$G$25),PMT(Input!$G$37/(100*12),(OFFSET($A$4,MATCH(Input!$G$25,$B$4:$B$1004,1),0,1,1)-OFFSET($A$4,MATCH(Input!$G$45,$B$4:$B$620,1),0,1,1)),$J$4,-1*Input!$G$38,1),0)</f>
        <v>-2561.94859256789</v>
      </c>
      <c r="H390" s="78" t="n">
        <f aca="false">IF($B390&lt;Input!$G$25,(($H389+$E390+$F390+$G390)*(1+Input!$G$37/(100*12))),0)</f>
        <v>291912.02993553</v>
      </c>
    </row>
    <row r="391" customFormat="false" ht="12.8" hidden="false" customHeight="false" outlineLevel="0" collapsed="false">
      <c r="A391" s="76" t="n">
        <v>387</v>
      </c>
      <c r="B391" s="77" t="n">
        <f aca="false">EOMONTH(Input!$C$7,A391)</f>
        <v>54696</v>
      </c>
      <c r="C391" s="76" t="n">
        <f aca="false">DATEDIF(Input!$G$23,$B391,"Y")</f>
        <v>72</v>
      </c>
      <c r="E391" s="78" t="n">
        <f aca="false">Salary_02!$E391*(Input!$G$36/100)</f>
        <v>0</v>
      </c>
      <c r="F391" s="78" t="n">
        <f aca="false">-1*Salary_02!$I391</f>
        <v>-0</v>
      </c>
      <c r="G391" s="78" t="n">
        <f aca="true">IF(AND($B391&gt;Input!$G$45,$B391&lt;Input!$G$25),PMT(Input!$G$37/(100*12),(OFFSET($A$4,MATCH(Input!$G$25,$B$4:$B$1004,1),0,1,1)-OFFSET($A$4,MATCH(Input!$G$45,$B$4:$B$620,1),0,1,1)),$J$4,-1*Input!$G$38,1),0)</f>
        <v>-2561.94859256789</v>
      </c>
      <c r="H391" s="78" t="n">
        <f aca="false">IF($B391&lt;Input!$G$25,(($H390+$E391+$F391+$G391)*(1+Input!$G$37/(100*12))),0)</f>
        <v>290555.706681891</v>
      </c>
    </row>
    <row r="392" customFormat="false" ht="12.8" hidden="false" customHeight="false" outlineLevel="0" collapsed="false">
      <c r="A392" s="76" t="n">
        <v>388</v>
      </c>
      <c r="B392" s="77" t="n">
        <f aca="false">EOMONTH(Input!$C$7,A392)</f>
        <v>54727</v>
      </c>
      <c r="C392" s="76" t="n">
        <f aca="false">DATEDIF(Input!$G$23,$B392,"Y")</f>
        <v>72</v>
      </c>
      <c r="E392" s="78" t="n">
        <f aca="false">Salary_02!$E392*(Input!$G$36/100)</f>
        <v>0</v>
      </c>
      <c r="F392" s="78" t="n">
        <f aca="false">-1*Salary_02!$I392</f>
        <v>-0</v>
      </c>
      <c r="G392" s="78" t="n">
        <f aca="true">IF(AND($B392&gt;Input!$G$45,$B392&lt;Input!$G$25),PMT(Input!$G$37/(100*12),(OFFSET($A$4,MATCH(Input!$G$25,$B$4:$B$1004,1),0,1,1)-OFFSET($A$4,MATCH(Input!$G$45,$B$4:$B$620,1),0,1,1)),$J$4,-1*Input!$G$38,1),0)</f>
        <v>-2561.94859256789</v>
      </c>
      <c r="H392" s="78" t="n">
        <f aca="false">IF($B392&lt;Input!$G$25,(($H391+$E392+$F392+$G392)*(1+Input!$G$37/(100*12))),0)</f>
        <v>289193.732081362</v>
      </c>
    </row>
    <row r="393" customFormat="false" ht="12.8" hidden="false" customHeight="false" outlineLevel="0" collapsed="false">
      <c r="A393" s="76" t="n">
        <v>389</v>
      </c>
      <c r="B393" s="77" t="n">
        <f aca="false">EOMONTH(Input!$C$7,A393)</f>
        <v>54757</v>
      </c>
      <c r="C393" s="76" t="n">
        <f aca="false">DATEDIF(Input!$G$23,$B393,"Y")</f>
        <v>72</v>
      </c>
      <c r="E393" s="78" t="n">
        <f aca="false">Salary_02!$E393*(Input!$G$36/100)</f>
        <v>0</v>
      </c>
      <c r="F393" s="78" t="n">
        <f aca="false">-1*Salary_02!$I393</f>
        <v>-0</v>
      </c>
      <c r="G393" s="78" t="n">
        <f aca="true">IF(AND($B393&gt;Input!$G$45,$B393&lt;Input!$G$25),PMT(Input!$G$37/(100*12),(OFFSET($A$4,MATCH(Input!$G$25,$B$4:$B$1004,1),0,1,1)-OFFSET($A$4,MATCH(Input!$G$45,$B$4:$B$620,1),0,1,1)),$J$4,-1*Input!$G$38,1),0)</f>
        <v>-2561.94859256789</v>
      </c>
      <c r="H393" s="78" t="n">
        <f aca="false">IF($B393&lt;Input!$G$25,(($H392+$E393+$F393+$G393)*(1+Input!$G$37/(100*12))),0)</f>
        <v>287826.082586665</v>
      </c>
    </row>
    <row r="394" customFormat="false" ht="12.8" hidden="false" customHeight="false" outlineLevel="0" collapsed="false">
      <c r="A394" s="76" t="n">
        <v>390</v>
      </c>
      <c r="B394" s="77" t="n">
        <f aca="false">EOMONTH(Input!$C$7,A394)</f>
        <v>54788</v>
      </c>
      <c r="C394" s="76" t="n">
        <f aca="false">DATEDIF(Input!$G$23,$B394,"Y")</f>
        <v>72</v>
      </c>
      <c r="E394" s="78" t="n">
        <f aca="false">Salary_02!$E394*(Input!$G$36/100)</f>
        <v>0</v>
      </c>
      <c r="F394" s="78" t="n">
        <f aca="false">-1*Salary_02!$I394</f>
        <v>-0</v>
      </c>
      <c r="G394" s="78" t="n">
        <f aca="true">IF(AND($B394&gt;Input!$G$45,$B394&lt;Input!$G$25),PMT(Input!$G$37/(100*12),(OFFSET($A$4,MATCH(Input!$G$25,$B$4:$B$1004,1),0,1,1)-OFFSET($A$4,MATCH(Input!$G$45,$B$4:$B$620,1),0,1,1)),$J$4,-1*Input!$G$38,1),0)</f>
        <v>-2561.94859256789</v>
      </c>
      <c r="H394" s="78" t="n">
        <f aca="false">IF($B394&lt;Input!$G$25,(($H393+$E394+$F394+$G394)*(1+Input!$G$37/(100*12))),0)</f>
        <v>286452.734552405</v>
      </c>
    </row>
    <row r="395" customFormat="false" ht="12.8" hidden="false" customHeight="false" outlineLevel="0" collapsed="false">
      <c r="A395" s="76" t="n">
        <v>391</v>
      </c>
      <c r="B395" s="77" t="n">
        <f aca="false">EOMONTH(Input!$C$7,A395)</f>
        <v>54819</v>
      </c>
      <c r="C395" s="76" t="n">
        <f aca="false">DATEDIF(Input!$G$23,$B395,"Y")</f>
        <v>72</v>
      </c>
      <c r="E395" s="78" t="n">
        <f aca="false">Salary_02!$E395*(Input!$G$36/100)</f>
        <v>0</v>
      </c>
      <c r="F395" s="78" t="n">
        <f aca="false">-1*Salary_02!$I395</f>
        <v>-0</v>
      </c>
      <c r="G395" s="78" t="n">
        <f aca="true">IF(AND($B395&gt;Input!$G$45,$B395&lt;Input!$G$25),PMT(Input!$G$37/(100*12),(OFFSET($A$4,MATCH(Input!$G$25,$B$4:$B$1004,1),0,1,1)-OFFSET($A$4,MATCH(Input!$G$45,$B$4:$B$620,1),0,1,1)),$J$4,-1*Input!$G$38,1),0)</f>
        <v>-2561.94859256789</v>
      </c>
      <c r="H395" s="78" t="n">
        <f aca="false">IF($B395&lt;Input!$G$25,(($H394+$E395+$F395+$G395)*(1+Input!$G$37/(100*12))),0)</f>
        <v>285073.66423467</v>
      </c>
    </row>
    <row r="396" customFormat="false" ht="12.8" hidden="false" customHeight="false" outlineLevel="0" collapsed="false">
      <c r="A396" s="76" t="n">
        <v>392</v>
      </c>
      <c r="B396" s="77" t="n">
        <f aca="false">EOMONTH(Input!$C$7,A396)</f>
        <v>54847</v>
      </c>
      <c r="C396" s="76" t="n">
        <f aca="false">DATEDIF(Input!$G$23,$B396,"Y")</f>
        <v>72</v>
      </c>
      <c r="E396" s="78" t="n">
        <f aca="false">Salary_02!$E396*(Input!$G$36/100)</f>
        <v>0</v>
      </c>
      <c r="F396" s="78" t="n">
        <f aca="false">-1*Salary_02!$I396</f>
        <v>-0</v>
      </c>
      <c r="G396" s="78" t="n">
        <f aca="true">IF(AND($B396&gt;Input!$G$45,$B396&lt;Input!$G$25),PMT(Input!$G$37/(100*12),(OFFSET($A$4,MATCH(Input!$G$25,$B$4:$B$1004,1),0,1,1)-OFFSET($A$4,MATCH(Input!$G$45,$B$4:$B$620,1),0,1,1)),$J$4,-1*Input!$G$38,1),0)</f>
        <v>-2561.94859256789</v>
      </c>
      <c r="H396" s="78" t="n">
        <f aca="false">IF($B396&lt;Input!$G$25,(($H395+$E396+$F396+$G396)*(1+Input!$G$37/(100*12))),0)</f>
        <v>283688.847790611</v>
      </c>
    </row>
    <row r="397" customFormat="false" ht="12.8" hidden="false" customHeight="false" outlineLevel="0" collapsed="false">
      <c r="A397" s="76" t="n">
        <v>393</v>
      </c>
      <c r="B397" s="77" t="n">
        <f aca="false">EOMONTH(Input!$C$7,A397)</f>
        <v>54878</v>
      </c>
      <c r="C397" s="76" t="n">
        <f aca="false">DATEDIF(Input!$G$23,$B397,"Y")</f>
        <v>72</v>
      </c>
      <c r="E397" s="78" t="n">
        <f aca="false">Salary_02!$E397*(Input!$G$36/100)</f>
        <v>0</v>
      </c>
      <c r="F397" s="78" t="n">
        <f aca="false">-1*Salary_02!$I397</f>
        <v>-0</v>
      </c>
      <c r="G397" s="78" t="n">
        <f aca="true">IF(AND($B397&gt;Input!$G$45,$B397&lt;Input!$G$25),PMT(Input!$G$37/(100*12),(OFFSET($A$4,MATCH(Input!$G$25,$B$4:$B$1004,1),0,1,1)-OFFSET($A$4,MATCH(Input!$G$45,$B$4:$B$620,1),0,1,1)),$J$4,-1*Input!$G$38,1),0)</f>
        <v>-2561.94859256789</v>
      </c>
      <c r="H397" s="78" t="n">
        <f aca="false">IF($B397&lt;Input!$G$25,(($H396+$E397+$F397+$G397)*(1+Input!$G$37/(100*12))),0)</f>
        <v>282298.261278035</v>
      </c>
    </row>
    <row r="398" customFormat="false" ht="12.8" hidden="false" customHeight="false" outlineLevel="0" collapsed="false">
      <c r="A398" s="76" t="n">
        <v>394</v>
      </c>
      <c r="B398" s="77" t="n">
        <f aca="false">EOMONTH(Input!$C$7,A398)</f>
        <v>54908</v>
      </c>
      <c r="C398" s="76" t="n">
        <f aca="false">DATEDIF(Input!$G$23,$B398,"Y")</f>
        <v>72</v>
      </c>
      <c r="E398" s="78" t="n">
        <f aca="false">Salary_02!$E398*(Input!$G$36/100)</f>
        <v>0</v>
      </c>
      <c r="F398" s="78" t="n">
        <f aca="false">-1*Salary_02!$I398</f>
        <v>-0</v>
      </c>
      <c r="G398" s="78" t="n">
        <f aca="true">IF(AND($B398&gt;Input!$G$45,$B398&lt;Input!$G$25),PMT(Input!$G$37/(100*12),(OFFSET($A$4,MATCH(Input!$G$25,$B$4:$B$1004,1),0,1,1)-OFFSET($A$4,MATCH(Input!$G$45,$B$4:$B$620,1),0,1,1)),$J$4,-1*Input!$G$38,1),0)</f>
        <v>-2561.94859256789</v>
      </c>
      <c r="H398" s="78" t="n">
        <f aca="false">IF($B398&lt;Input!$G$25,(($H397+$E398+$F398+$G398)*(1+Input!$G$37/(100*12))),0)</f>
        <v>280901.88065499</v>
      </c>
    </row>
    <row r="399" customFormat="false" ht="12.8" hidden="false" customHeight="false" outlineLevel="0" collapsed="false">
      <c r="A399" s="76" t="n">
        <v>395</v>
      </c>
      <c r="B399" s="77" t="n">
        <f aca="false">EOMONTH(Input!$C$7,A399)</f>
        <v>54939</v>
      </c>
      <c r="C399" s="76" t="n">
        <f aca="false">DATEDIF(Input!$G$23,$B399,"Y")</f>
        <v>73</v>
      </c>
      <c r="E399" s="78" t="n">
        <f aca="false">Salary_02!$E399*(Input!$G$36/100)</f>
        <v>0</v>
      </c>
      <c r="F399" s="78" t="n">
        <f aca="false">-1*Salary_02!$I399</f>
        <v>-0</v>
      </c>
      <c r="G399" s="78" t="n">
        <f aca="true">IF(AND($B399&gt;Input!$G$45,$B399&lt;Input!$G$25),PMT(Input!$G$37/(100*12),(OFFSET($A$4,MATCH(Input!$G$25,$B$4:$B$1004,1),0,1,1)-OFFSET($A$4,MATCH(Input!$G$45,$B$4:$B$620,1),0,1,1)),$J$4,-1*Input!$G$38,1),0)</f>
        <v>-2561.94859256789</v>
      </c>
      <c r="H399" s="78" t="n">
        <f aca="false">IF($B399&lt;Input!$G$25,(($H398+$E399+$F399+$G399)*(1+Input!$G$37/(100*12))),0)</f>
        <v>279499.681779349</v>
      </c>
    </row>
    <row r="400" customFormat="false" ht="12.8" hidden="false" customHeight="false" outlineLevel="0" collapsed="false">
      <c r="A400" s="76" t="n">
        <v>396</v>
      </c>
      <c r="B400" s="77" t="n">
        <f aca="false">EOMONTH(Input!$C$7,A400)</f>
        <v>54969</v>
      </c>
      <c r="C400" s="76" t="n">
        <f aca="false">DATEDIF(Input!$G$23,$B400,"Y")</f>
        <v>73</v>
      </c>
      <c r="E400" s="78" t="n">
        <f aca="false">Salary_02!$E400*(Input!$G$36/100)</f>
        <v>0</v>
      </c>
      <c r="F400" s="78" t="n">
        <f aca="false">-1*Salary_02!$I400</f>
        <v>-0</v>
      </c>
      <c r="G400" s="78" t="n">
        <f aca="true">IF(AND($B400&gt;Input!$G$45,$B400&lt;Input!$G$25),PMT(Input!$G$37/(100*12),(OFFSET($A$4,MATCH(Input!$G$25,$B$4:$B$1004,1),0,1,1)-OFFSET($A$4,MATCH(Input!$G$45,$B$4:$B$620,1),0,1,1)),$J$4,-1*Input!$G$38,1),0)</f>
        <v>-2561.94859256789</v>
      </c>
      <c r="H400" s="78" t="n">
        <f aca="false">IF($B400&lt;Input!$G$25,(($H399+$E400+$F400+$G400)*(1+Input!$G$37/(100*12))),0)</f>
        <v>278091.640408393</v>
      </c>
    </row>
    <row r="401" customFormat="false" ht="12.8" hidden="false" customHeight="false" outlineLevel="0" collapsed="false">
      <c r="A401" s="76" t="n">
        <v>397</v>
      </c>
      <c r="B401" s="77" t="n">
        <f aca="false">EOMONTH(Input!$C$7,A401)</f>
        <v>55000</v>
      </c>
      <c r="C401" s="76" t="n">
        <f aca="false">DATEDIF(Input!$G$23,$B401,"Y")</f>
        <v>73</v>
      </c>
      <c r="E401" s="78" t="n">
        <f aca="false">Salary_02!$E401*(Input!$G$36/100)</f>
        <v>0</v>
      </c>
      <c r="F401" s="78" t="n">
        <f aca="false">-1*Salary_02!$I401</f>
        <v>-0</v>
      </c>
      <c r="G401" s="78" t="n">
        <f aca="true">IF(AND($B401&gt;Input!$G$45,$B401&lt;Input!$G$25),PMT(Input!$G$37/(100*12),(OFFSET($A$4,MATCH(Input!$G$25,$B$4:$B$1004,1),0,1,1)-OFFSET($A$4,MATCH(Input!$G$45,$B$4:$B$620,1),0,1,1)),$J$4,-1*Input!$G$38,1),0)</f>
        <v>-2561.94859256789</v>
      </c>
      <c r="H401" s="78" t="n">
        <f aca="false">IF($B401&lt;Input!$G$25,(($H400+$E401+$F401+$G401)*(1+Input!$G$37/(100*12))),0)</f>
        <v>276677.732198391</v>
      </c>
    </row>
    <row r="402" customFormat="false" ht="12.8" hidden="false" customHeight="false" outlineLevel="0" collapsed="false">
      <c r="A402" s="76" t="n">
        <v>398</v>
      </c>
      <c r="B402" s="77" t="n">
        <f aca="false">EOMONTH(Input!$C$7,A402)</f>
        <v>55031</v>
      </c>
      <c r="C402" s="76" t="n">
        <f aca="false">DATEDIF(Input!$G$23,$B402,"Y")</f>
        <v>73</v>
      </c>
      <c r="E402" s="78" t="n">
        <f aca="false">Salary_02!$E402*(Input!$G$36/100)</f>
        <v>0</v>
      </c>
      <c r="F402" s="78" t="n">
        <f aca="false">-1*Salary_02!$I402</f>
        <v>-0</v>
      </c>
      <c r="G402" s="78" t="n">
        <f aca="true">IF(AND($B402&gt;Input!$G$45,$B402&lt;Input!$G$25),PMT(Input!$G$37/(100*12),(OFFSET($A$4,MATCH(Input!$G$25,$B$4:$B$1004,1),0,1,1)-OFFSET($A$4,MATCH(Input!$G$45,$B$4:$B$620,1),0,1,1)),$J$4,-1*Input!$G$38,1),0)</f>
        <v>-2561.94859256789</v>
      </c>
      <c r="H402" s="78" t="n">
        <f aca="false">IF($B402&lt;Input!$G$25,(($H401+$E402+$F402+$G402)*(1+Input!$G$37/(100*12))),0)</f>
        <v>275257.93270418</v>
      </c>
    </row>
    <row r="403" customFormat="false" ht="12.8" hidden="false" customHeight="false" outlineLevel="0" collapsed="false">
      <c r="A403" s="76" t="n">
        <v>399</v>
      </c>
      <c r="B403" s="77" t="n">
        <f aca="false">EOMONTH(Input!$C$7,A403)</f>
        <v>55061</v>
      </c>
      <c r="C403" s="76" t="n">
        <f aca="false">DATEDIF(Input!$G$23,$B403,"Y")</f>
        <v>73</v>
      </c>
      <c r="E403" s="78" t="n">
        <f aca="false">Salary_02!$E403*(Input!$G$36/100)</f>
        <v>0</v>
      </c>
      <c r="F403" s="78" t="n">
        <f aca="false">-1*Salary_02!$I403</f>
        <v>-0</v>
      </c>
      <c r="G403" s="78" t="n">
        <f aca="true">IF(AND($B403&gt;Input!$G$45,$B403&lt;Input!$G$25),PMT(Input!$G$37/(100*12),(OFFSET($A$4,MATCH(Input!$G$25,$B$4:$B$1004,1),0,1,1)-OFFSET($A$4,MATCH(Input!$G$45,$B$4:$B$620,1),0,1,1)),$J$4,-1*Input!$G$38,1),0)</f>
        <v>-2561.94859256789</v>
      </c>
      <c r="H403" s="78" t="n">
        <f aca="false">IF($B403&lt;Input!$G$25,(($H402+$E403+$F403+$G403)*(1+Input!$G$37/(100*12))),0)</f>
        <v>273832.217378744</v>
      </c>
    </row>
    <row r="404" customFormat="false" ht="12.8" hidden="false" customHeight="false" outlineLevel="0" collapsed="false">
      <c r="A404" s="76" t="n">
        <v>400</v>
      </c>
      <c r="B404" s="77" t="n">
        <f aca="false">EOMONTH(Input!$C$7,A404)</f>
        <v>55092</v>
      </c>
      <c r="C404" s="76" t="n">
        <f aca="false">DATEDIF(Input!$G$23,$B404,"Y")</f>
        <v>73</v>
      </c>
      <c r="E404" s="78" t="n">
        <f aca="false">Salary_02!$E404*(Input!$G$36/100)</f>
        <v>0</v>
      </c>
      <c r="F404" s="78" t="n">
        <f aca="false">-1*Salary_02!$I404</f>
        <v>-0</v>
      </c>
      <c r="G404" s="78" t="n">
        <f aca="true">IF(AND($B404&gt;Input!$G$45,$B404&lt;Input!$G$25),PMT(Input!$G$37/(100*12),(OFFSET($A$4,MATCH(Input!$G$25,$B$4:$B$1004,1),0,1,1)-OFFSET($A$4,MATCH(Input!$G$45,$B$4:$B$620,1),0,1,1)),$J$4,-1*Input!$G$38,1),0)</f>
        <v>-2561.94859256789</v>
      </c>
      <c r="H404" s="78" t="n">
        <f aca="false">IF($B404&lt;Input!$G$25,(($H403+$E404+$F404+$G404)*(1+Input!$G$37/(100*12))),0)</f>
        <v>272400.561572785</v>
      </c>
    </row>
    <row r="405" customFormat="false" ht="12.8" hidden="false" customHeight="false" outlineLevel="0" collapsed="false">
      <c r="A405" s="76" t="n">
        <v>401</v>
      </c>
      <c r="B405" s="77" t="n">
        <f aca="false">EOMONTH(Input!$C$7,A405)</f>
        <v>55122</v>
      </c>
      <c r="C405" s="76" t="n">
        <f aca="false">DATEDIF(Input!$G$23,$B405,"Y")</f>
        <v>73</v>
      </c>
      <c r="E405" s="78" t="n">
        <f aca="false">Salary_02!$E405*(Input!$G$36/100)</f>
        <v>0</v>
      </c>
      <c r="F405" s="78" t="n">
        <f aca="false">-1*Salary_02!$I405</f>
        <v>-0</v>
      </c>
      <c r="G405" s="78" t="n">
        <f aca="true">IF(AND($B405&gt;Input!$G$45,$B405&lt;Input!$G$25),PMT(Input!$G$37/(100*12),(OFFSET($A$4,MATCH(Input!$G$25,$B$4:$B$1004,1),0,1,1)-OFFSET($A$4,MATCH(Input!$G$45,$B$4:$B$620,1),0,1,1)),$J$4,-1*Input!$G$38,1),0)</f>
        <v>-2561.94859256789</v>
      </c>
      <c r="H405" s="78" t="n">
        <f aca="false">IF($B405&lt;Input!$G$25,(($H404+$E405+$F405+$G405)*(1+Input!$G$37/(100*12))),0)</f>
        <v>270962.940534302</v>
      </c>
    </row>
    <row r="406" customFormat="false" ht="12.8" hidden="false" customHeight="false" outlineLevel="0" collapsed="false">
      <c r="A406" s="76" t="n">
        <v>402</v>
      </c>
      <c r="B406" s="77" t="n">
        <f aca="false">EOMONTH(Input!$C$7,A406)</f>
        <v>55153</v>
      </c>
      <c r="C406" s="76" t="n">
        <f aca="false">DATEDIF(Input!$G$23,$B406,"Y")</f>
        <v>73</v>
      </c>
      <c r="E406" s="78" t="n">
        <f aca="false">Salary_02!$E406*(Input!$G$36/100)</f>
        <v>0</v>
      </c>
      <c r="F406" s="78" t="n">
        <f aca="false">-1*Salary_02!$I406</f>
        <v>-0</v>
      </c>
      <c r="G406" s="78" t="n">
        <f aca="true">IF(AND($B406&gt;Input!$G$45,$B406&lt;Input!$G$25),PMT(Input!$G$37/(100*12),(OFFSET($A$4,MATCH(Input!$G$25,$B$4:$B$1004,1),0,1,1)-OFFSET($A$4,MATCH(Input!$G$45,$B$4:$B$620,1),0,1,1)),$J$4,-1*Input!$G$38,1),0)</f>
        <v>-2561.94859256789</v>
      </c>
      <c r="H406" s="78" t="n">
        <f aca="false">IF($B406&lt;Input!$G$25,(($H405+$E406+$F406+$G406)*(1+Input!$G$37/(100*12))),0)</f>
        <v>269519.329408158</v>
      </c>
    </row>
    <row r="407" customFormat="false" ht="12.8" hidden="false" customHeight="false" outlineLevel="0" collapsed="false">
      <c r="A407" s="76" t="n">
        <v>403</v>
      </c>
      <c r="B407" s="77" t="n">
        <f aca="false">EOMONTH(Input!$C$7,A407)</f>
        <v>55184</v>
      </c>
      <c r="C407" s="76" t="n">
        <f aca="false">DATEDIF(Input!$G$23,$B407,"Y")</f>
        <v>73</v>
      </c>
      <c r="E407" s="78" t="n">
        <f aca="false">Salary_02!$E407*(Input!$G$36/100)</f>
        <v>0</v>
      </c>
      <c r="F407" s="78" t="n">
        <f aca="false">-1*Salary_02!$I407</f>
        <v>-0</v>
      </c>
      <c r="G407" s="78" t="n">
        <f aca="true">IF(AND($B407&gt;Input!$G$45,$B407&lt;Input!$G$25),PMT(Input!$G$37/(100*12),(OFFSET($A$4,MATCH(Input!$G$25,$B$4:$B$1004,1),0,1,1)-OFFSET($A$4,MATCH(Input!$G$45,$B$4:$B$620,1),0,1,1)),$J$4,-1*Input!$G$38,1),0)</f>
        <v>-2561.94859256789</v>
      </c>
      <c r="H407" s="78" t="n">
        <f aca="false">IF($B407&lt;Input!$G$25,(($H406+$E407+$F407+$G407)*(1+Input!$G$37/(100*12))),0)</f>
        <v>268069.703235655</v>
      </c>
    </row>
    <row r="408" customFormat="false" ht="12.8" hidden="false" customHeight="false" outlineLevel="0" collapsed="false">
      <c r="A408" s="76" t="n">
        <v>404</v>
      </c>
      <c r="B408" s="77" t="n">
        <f aca="false">EOMONTH(Input!$C$7,A408)</f>
        <v>55212</v>
      </c>
      <c r="C408" s="76" t="n">
        <f aca="false">DATEDIF(Input!$G$23,$B408,"Y")</f>
        <v>73</v>
      </c>
      <c r="E408" s="78" t="n">
        <f aca="false">Salary_02!$E408*(Input!$G$36/100)</f>
        <v>0</v>
      </c>
      <c r="F408" s="78" t="n">
        <f aca="false">-1*Salary_02!$I408</f>
        <v>-0</v>
      </c>
      <c r="G408" s="78" t="n">
        <f aca="true">IF(AND($B408&gt;Input!$G$45,$B408&lt;Input!$G$25),PMT(Input!$G$37/(100*12),(OFFSET($A$4,MATCH(Input!$G$25,$B$4:$B$1004,1),0,1,1)-OFFSET($A$4,MATCH(Input!$G$45,$B$4:$B$620,1),0,1,1)),$J$4,-1*Input!$G$38,1),0)</f>
        <v>-2561.94859256789</v>
      </c>
      <c r="H408" s="78" t="n">
        <f aca="false">IF($B408&lt;Input!$G$25,(($H407+$E408+$F408+$G408)*(1+Input!$G$37/(100*12))),0)</f>
        <v>266614.0369541</v>
      </c>
    </row>
    <row r="409" customFormat="false" ht="12.8" hidden="false" customHeight="false" outlineLevel="0" collapsed="false">
      <c r="A409" s="76" t="n">
        <v>405</v>
      </c>
      <c r="B409" s="77" t="n">
        <f aca="false">EOMONTH(Input!$C$7,A409)</f>
        <v>55243</v>
      </c>
      <c r="C409" s="76" t="n">
        <f aca="false">DATEDIF(Input!$G$23,$B409,"Y")</f>
        <v>73</v>
      </c>
      <c r="E409" s="78" t="n">
        <f aca="false">Salary_02!$E409*(Input!$G$36/100)</f>
        <v>0</v>
      </c>
      <c r="F409" s="78" t="n">
        <f aca="false">-1*Salary_02!$I409</f>
        <v>-0</v>
      </c>
      <c r="G409" s="78" t="n">
        <f aca="true">IF(AND($B409&gt;Input!$G$45,$B409&lt;Input!$G$25),PMT(Input!$G$37/(100*12),(OFFSET($A$4,MATCH(Input!$G$25,$B$4:$B$1004,1),0,1,1)-OFFSET($A$4,MATCH(Input!$G$45,$B$4:$B$620,1),0,1,1)),$J$4,-1*Input!$G$38,1),0)</f>
        <v>-2561.94859256789</v>
      </c>
      <c r="H409" s="78" t="n">
        <f aca="false">IF($B409&lt;Input!$G$25,(($H408+$E409+$F409+$G409)*(1+Input!$G$37/(100*12))),0)</f>
        <v>265152.305396372</v>
      </c>
    </row>
    <row r="410" customFormat="false" ht="12.8" hidden="false" customHeight="false" outlineLevel="0" collapsed="false">
      <c r="A410" s="76" t="n">
        <v>406</v>
      </c>
      <c r="B410" s="77" t="n">
        <f aca="false">EOMONTH(Input!$C$7,A410)</f>
        <v>55273</v>
      </c>
      <c r="C410" s="76" t="n">
        <f aca="false">DATEDIF(Input!$G$23,$B410,"Y")</f>
        <v>73</v>
      </c>
      <c r="E410" s="78" t="n">
        <f aca="false">Salary_02!$E410*(Input!$G$36/100)</f>
        <v>0</v>
      </c>
      <c r="F410" s="78" t="n">
        <f aca="false">-1*Salary_02!$I410</f>
        <v>-0</v>
      </c>
      <c r="G410" s="78" t="n">
        <f aca="true">IF(AND($B410&gt;Input!$G$45,$B410&lt;Input!$G$25),PMT(Input!$G$37/(100*12),(OFFSET($A$4,MATCH(Input!$G$25,$B$4:$B$1004,1),0,1,1)-OFFSET($A$4,MATCH(Input!$G$45,$B$4:$B$620,1),0,1,1)),$J$4,-1*Input!$G$38,1),0)</f>
        <v>-2561.94859256789</v>
      </c>
      <c r="H410" s="78" t="n">
        <f aca="false">IF($B410&lt;Input!$G$25,(($H409+$E410+$F410+$G410)*(1+Input!$G$37/(100*12))),0)</f>
        <v>263684.483290486</v>
      </c>
    </row>
    <row r="411" customFormat="false" ht="12.8" hidden="false" customHeight="false" outlineLevel="0" collapsed="false">
      <c r="A411" s="76" t="n">
        <v>407</v>
      </c>
      <c r="B411" s="77" t="n">
        <f aca="false">EOMONTH(Input!$C$7,A411)</f>
        <v>55304</v>
      </c>
      <c r="C411" s="76" t="n">
        <f aca="false">DATEDIF(Input!$G$23,$B411,"Y")</f>
        <v>74</v>
      </c>
      <c r="E411" s="78" t="n">
        <f aca="false">Salary_02!$E411*(Input!$G$36/100)</f>
        <v>0</v>
      </c>
      <c r="F411" s="78" t="n">
        <f aca="false">-1*Salary_02!$I411</f>
        <v>-0</v>
      </c>
      <c r="G411" s="78" t="n">
        <f aca="true">IF(AND($B411&gt;Input!$G$45,$B411&lt;Input!$G$25),PMT(Input!$G$37/(100*12),(OFFSET($A$4,MATCH(Input!$G$25,$B$4:$B$1004,1),0,1,1)-OFFSET($A$4,MATCH(Input!$G$45,$B$4:$B$620,1),0,1,1)),$J$4,-1*Input!$G$38,1),0)</f>
        <v>-2561.94859256789</v>
      </c>
      <c r="H411" s="78" t="n">
        <f aca="false">IF($B411&lt;Input!$G$25,(($H410+$E411+$F411+$G411)*(1+Input!$G$37/(100*12))),0)</f>
        <v>262210.54525916</v>
      </c>
    </row>
    <row r="412" customFormat="false" ht="12.8" hidden="false" customHeight="false" outlineLevel="0" collapsed="false">
      <c r="A412" s="76" t="n">
        <v>408</v>
      </c>
      <c r="B412" s="77" t="n">
        <f aca="false">EOMONTH(Input!$C$7,A412)</f>
        <v>55334</v>
      </c>
      <c r="C412" s="76" t="n">
        <f aca="false">DATEDIF(Input!$G$23,$B412,"Y")</f>
        <v>74</v>
      </c>
      <c r="E412" s="78" t="n">
        <f aca="false">Salary_02!$E412*(Input!$G$36/100)</f>
        <v>0</v>
      </c>
      <c r="F412" s="78" t="n">
        <f aca="false">-1*Salary_02!$I412</f>
        <v>-0</v>
      </c>
      <c r="G412" s="78" t="n">
        <f aca="true">IF(AND($B412&gt;Input!$G$45,$B412&lt;Input!$G$25),PMT(Input!$G$37/(100*12),(OFFSET($A$4,MATCH(Input!$G$25,$B$4:$B$1004,1),0,1,1)-OFFSET($A$4,MATCH(Input!$G$45,$B$4:$B$620,1),0,1,1)),$J$4,-1*Input!$G$38,1),0)</f>
        <v>-2561.94859256789</v>
      </c>
      <c r="H412" s="78" t="n">
        <f aca="false">IF($B412&lt;Input!$G$25,(($H411+$E412+$F412+$G412)*(1+Input!$G$37/(100*12))),0)</f>
        <v>260730.465819369</v>
      </c>
    </row>
    <row r="413" customFormat="false" ht="12.8" hidden="false" customHeight="false" outlineLevel="0" collapsed="false">
      <c r="A413" s="76" t="n">
        <v>409</v>
      </c>
      <c r="B413" s="77" t="n">
        <f aca="false">EOMONTH(Input!$C$7,A413)</f>
        <v>55365</v>
      </c>
      <c r="C413" s="76" t="n">
        <f aca="false">DATEDIF(Input!$G$23,$B413,"Y")</f>
        <v>74</v>
      </c>
      <c r="E413" s="78" t="n">
        <f aca="false">Salary_02!$E413*(Input!$G$36/100)</f>
        <v>0</v>
      </c>
      <c r="F413" s="78" t="n">
        <f aca="false">-1*Salary_02!$I413</f>
        <v>-0</v>
      </c>
      <c r="G413" s="78" t="n">
        <f aca="true">IF(AND($B413&gt;Input!$G$45,$B413&lt;Input!$G$25),PMT(Input!$G$37/(100*12),(OFFSET($A$4,MATCH(Input!$G$25,$B$4:$B$1004,1),0,1,1)-OFFSET($A$4,MATCH(Input!$G$45,$B$4:$B$620,1),0,1,1)),$J$4,-1*Input!$G$38,1),0)</f>
        <v>-2561.94859256789</v>
      </c>
      <c r="H413" s="78" t="n">
        <f aca="false">IF($B413&lt;Input!$G$25,(($H412+$E413+$F413+$G413)*(1+Input!$G$37/(100*12))),0)</f>
        <v>259244.219381913</v>
      </c>
    </row>
    <row r="414" customFormat="false" ht="12.8" hidden="false" customHeight="false" outlineLevel="0" collapsed="false">
      <c r="A414" s="76" t="n">
        <v>410</v>
      </c>
      <c r="B414" s="77" t="n">
        <f aca="false">EOMONTH(Input!$C$7,A414)</f>
        <v>55396</v>
      </c>
      <c r="C414" s="76" t="n">
        <f aca="false">DATEDIF(Input!$G$23,$B414,"Y")</f>
        <v>74</v>
      </c>
      <c r="E414" s="78" t="n">
        <f aca="false">Salary_02!$E414*(Input!$G$36/100)</f>
        <v>0</v>
      </c>
      <c r="F414" s="78" t="n">
        <f aca="false">-1*Salary_02!$I414</f>
        <v>-0</v>
      </c>
      <c r="G414" s="78" t="n">
        <f aca="true">IF(AND($B414&gt;Input!$G$45,$B414&lt;Input!$G$25),PMT(Input!$G$37/(100*12),(OFFSET($A$4,MATCH(Input!$G$25,$B$4:$B$1004,1),0,1,1)-OFFSET($A$4,MATCH(Input!$G$45,$B$4:$B$620,1),0,1,1)),$J$4,-1*Input!$G$38,1),0)</f>
        <v>-2561.94859256789</v>
      </c>
      <c r="H414" s="78" t="n">
        <f aca="false">IF($B414&lt;Input!$G$25,(($H413+$E414+$F414+$G414)*(1+Input!$G$37/(100*12))),0)</f>
        <v>257751.780250967</v>
      </c>
    </row>
    <row r="415" customFormat="false" ht="12.8" hidden="false" customHeight="false" outlineLevel="0" collapsed="false">
      <c r="A415" s="76" t="n">
        <v>411</v>
      </c>
      <c r="B415" s="77" t="n">
        <f aca="false">EOMONTH(Input!$C$7,A415)</f>
        <v>55426</v>
      </c>
      <c r="C415" s="76" t="n">
        <f aca="false">DATEDIF(Input!$G$23,$B415,"Y")</f>
        <v>74</v>
      </c>
      <c r="E415" s="78" t="n">
        <f aca="false">Salary_02!$E415*(Input!$G$36/100)</f>
        <v>0</v>
      </c>
      <c r="F415" s="78" t="n">
        <f aca="false">-1*Salary_02!$I415</f>
        <v>-0</v>
      </c>
      <c r="G415" s="78" t="n">
        <f aca="true">IF(AND($B415&gt;Input!$G$45,$B415&lt;Input!$G$25),PMT(Input!$G$37/(100*12),(OFFSET($A$4,MATCH(Input!$G$25,$B$4:$B$1004,1),0,1,1)-OFFSET($A$4,MATCH(Input!$G$45,$B$4:$B$620,1),0,1,1)),$J$4,-1*Input!$G$38,1),0)</f>
        <v>-2561.94859256789</v>
      </c>
      <c r="H415" s="78" t="n">
        <f aca="false">IF($B415&lt;Input!$G$25,(($H414+$E415+$F415+$G415)*(1+Input!$G$37/(100*12))),0)</f>
        <v>256253.122623643</v>
      </c>
    </row>
    <row r="416" customFormat="false" ht="12.8" hidden="false" customHeight="false" outlineLevel="0" collapsed="false">
      <c r="A416" s="76" t="n">
        <v>412</v>
      </c>
      <c r="B416" s="77" t="n">
        <f aca="false">EOMONTH(Input!$C$7,A416)</f>
        <v>55457</v>
      </c>
      <c r="C416" s="76" t="n">
        <f aca="false">DATEDIF(Input!$G$23,$B416,"Y")</f>
        <v>74</v>
      </c>
      <c r="E416" s="78" t="n">
        <f aca="false">Salary_02!$E416*(Input!$G$36/100)</f>
        <v>0</v>
      </c>
      <c r="F416" s="78" t="n">
        <f aca="false">-1*Salary_02!$I416</f>
        <v>-0</v>
      </c>
      <c r="G416" s="78" t="n">
        <f aca="true">IF(AND($B416&gt;Input!$G$45,$B416&lt;Input!$G$25),PMT(Input!$G$37/(100*12),(OFFSET($A$4,MATCH(Input!$G$25,$B$4:$B$1004,1),0,1,1)-OFFSET($A$4,MATCH(Input!$G$45,$B$4:$B$620,1),0,1,1)),$J$4,-1*Input!$G$38,1),0)</f>
        <v>-2561.94859256789</v>
      </c>
      <c r="H416" s="78" t="n">
        <f aca="false">IF($B416&lt;Input!$G$25,(($H415+$E416+$F416+$G416)*(1+Input!$G$37/(100*12))),0)</f>
        <v>254748.220589538</v>
      </c>
    </row>
    <row r="417" customFormat="false" ht="12.8" hidden="false" customHeight="false" outlineLevel="0" collapsed="false">
      <c r="A417" s="76" t="n">
        <v>413</v>
      </c>
      <c r="B417" s="77" t="n">
        <f aca="false">EOMONTH(Input!$C$7,A417)</f>
        <v>55487</v>
      </c>
      <c r="C417" s="76" t="n">
        <f aca="false">DATEDIF(Input!$G$23,$B417,"Y")</f>
        <v>74</v>
      </c>
      <c r="E417" s="78" t="n">
        <f aca="false">Salary_02!$E417*(Input!$G$36/100)</f>
        <v>0</v>
      </c>
      <c r="F417" s="78" t="n">
        <f aca="false">-1*Salary_02!$I417</f>
        <v>-0</v>
      </c>
      <c r="G417" s="78" t="n">
        <f aca="true">IF(AND($B417&gt;Input!$G$45,$B417&lt;Input!$G$25),PMT(Input!$G$37/(100*12),(OFFSET($A$4,MATCH(Input!$G$25,$B$4:$B$1004,1),0,1,1)-OFFSET($A$4,MATCH(Input!$G$45,$B$4:$B$620,1),0,1,1)),$J$4,-1*Input!$G$38,1),0)</f>
        <v>-2561.94859256789</v>
      </c>
      <c r="H417" s="78" t="n">
        <f aca="false">IF($B417&lt;Input!$G$25,(($H416+$E417+$F417+$G417)*(1+Input!$G$37/(100*12))),0)</f>
        <v>253237.048130291</v>
      </c>
    </row>
    <row r="418" customFormat="false" ht="12.8" hidden="false" customHeight="false" outlineLevel="0" collapsed="false">
      <c r="A418" s="76" t="n">
        <v>414</v>
      </c>
      <c r="B418" s="77" t="n">
        <f aca="false">EOMONTH(Input!$C$7,A418)</f>
        <v>55518</v>
      </c>
      <c r="C418" s="76" t="n">
        <f aca="false">DATEDIF(Input!$G$23,$B418,"Y")</f>
        <v>74</v>
      </c>
      <c r="E418" s="78" t="n">
        <f aca="false">Salary_02!$E418*(Input!$G$36/100)</f>
        <v>0</v>
      </c>
      <c r="F418" s="78" t="n">
        <f aca="false">-1*Salary_02!$I418</f>
        <v>-0</v>
      </c>
      <c r="G418" s="78" t="n">
        <f aca="true">IF(AND($B418&gt;Input!$G$45,$B418&lt;Input!$G$25),PMT(Input!$G$37/(100*12),(OFFSET($A$4,MATCH(Input!$G$25,$B$4:$B$1004,1),0,1,1)-OFFSET($A$4,MATCH(Input!$G$45,$B$4:$B$620,1),0,1,1)),$J$4,-1*Input!$G$38,1),0)</f>
        <v>-2561.94859256789</v>
      </c>
      <c r="H418" s="78" t="n">
        <f aca="false">IF($B418&lt;Input!$G$25,(($H417+$E418+$F418+$G418)*(1+Input!$G$37/(100*12))),0)</f>
        <v>251719.57911913</v>
      </c>
    </row>
    <row r="419" customFormat="false" ht="12.8" hidden="false" customHeight="false" outlineLevel="0" collapsed="false">
      <c r="A419" s="76" t="n">
        <v>415</v>
      </c>
      <c r="B419" s="77" t="n">
        <f aca="false">EOMONTH(Input!$C$7,A419)</f>
        <v>55549</v>
      </c>
      <c r="C419" s="76" t="n">
        <f aca="false">DATEDIF(Input!$G$23,$B419,"Y")</f>
        <v>74</v>
      </c>
      <c r="E419" s="78" t="n">
        <f aca="false">Salary_02!$E419*(Input!$G$36/100)</f>
        <v>0</v>
      </c>
      <c r="F419" s="78" t="n">
        <f aca="false">-1*Salary_02!$I419</f>
        <v>-0</v>
      </c>
      <c r="G419" s="78" t="n">
        <f aca="true">IF(AND($B419&gt;Input!$G$45,$B419&lt;Input!$G$25),PMT(Input!$G$37/(100*12),(OFFSET($A$4,MATCH(Input!$G$25,$B$4:$B$1004,1),0,1,1)-OFFSET($A$4,MATCH(Input!$G$45,$B$4:$B$620,1),0,1,1)),$J$4,-1*Input!$G$38,1),0)</f>
        <v>-2561.94859256789</v>
      </c>
      <c r="H419" s="78" t="n">
        <f aca="false">IF($B419&lt;Input!$G$25,(($H418+$E419+$F419+$G419)*(1+Input!$G$37/(100*12))),0)</f>
        <v>250195.787320423</v>
      </c>
    </row>
    <row r="420" customFormat="false" ht="12.8" hidden="false" customHeight="false" outlineLevel="0" collapsed="false">
      <c r="A420" s="76" t="n">
        <v>416</v>
      </c>
      <c r="B420" s="77" t="n">
        <f aca="false">EOMONTH(Input!$C$7,A420)</f>
        <v>55578</v>
      </c>
      <c r="C420" s="76" t="n">
        <f aca="false">DATEDIF(Input!$G$23,$B420,"Y")</f>
        <v>74</v>
      </c>
      <c r="E420" s="78" t="n">
        <f aca="false">Salary_02!$E420*(Input!$G$36/100)</f>
        <v>0</v>
      </c>
      <c r="F420" s="78" t="n">
        <f aca="false">-1*Salary_02!$I420</f>
        <v>-0</v>
      </c>
      <c r="G420" s="78" t="n">
        <f aca="true">IF(AND($B420&gt;Input!$G$45,$B420&lt;Input!$G$25),PMT(Input!$G$37/(100*12),(OFFSET($A$4,MATCH(Input!$G$25,$B$4:$B$1004,1),0,1,1)-OFFSET($A$4,MATCH(Input!$G$45,$B$4:$B$620,1),0,1,1)),$J$4,-1*Input!$G$38,1),0)</f>
        <v>-2561.94859256789</v>
      </c>
      <c r="H420" s="78" t="n">
        <f aca="false">IF($B420&lt;Input!$G$25,(($H419+$E420+$F420+$G420)*(1+Input!$G$37/(100*12))),0)</f>
        <v>248665.646389221</v>
      </c>
    </row>
    <row r="421" customFormat="false" ht="12.8" hidden="false" customHeight="false" outlineLevel="0" collapsed="false">
      <c r="A421" s="76" t="n">
        <v>417</v>
      </c>
      <c r="B421" s="77" t="n">
        <f aca="false">EOMONTH(Input!$C$7,A421)</f>
        <v>55609</v>
      </c>
      <c r="C421" s="76" t="n">
        <f aca="false">DATEDIF(Input!$G$23,$B421,"Y")</f>
        <v>74</v>
      </c>
      <c r="E421" s="78" t="n">
        <f aca="false">Salary_02!$E421*(Input!$G$36/100)</f>
        <v>0</v>
      </c>
      <c r="F421" s="78" t="n">
        <f aca="false">-1*Salary_02!$I421</f>
        <v>-0</v>
      </c>
      <c r="G421" s="78" t="n">
        <f aca="true">IF(AND($B421&gt;Input!$G$45,$B421&lt;Input!$G$25),PMT(Input!$G$37/(100*12),(OFFSET($A$4,MATCH(Input!$G$25,$B$4:$B$1004,1),0,1,1)-OFFSET($A$4,MATCH(Input!$G$45,$B$4:$B$620,1),0,1,1)),$J$4,-1*Input!$G$38,1),0)</f>
        <v>-2561.94859256789</v>
      </c>
      <c r="H421" s="78" t="n">
        <f aca="false">IF($B421&lt;Input!$G$25,(($H420+$E421+$F421+$G421)*(1+Input!$G$37/(100*12))),0)</f>
        <v>247129.129870806</v>
      </c>
    </row>
    <row r="422" customFormat="false" ht="12.8" hidden="false" customHeight="false" outlineLevel="0" collapsed="false">
      <c r="A422" s="76" t="n">
        <v>418</v>
      </c>
      <c r="B422" s="77" t="n">
        <f aca="false">EOMONTH(Input!$C$7,A422)</f>
        <v>55639</v>
      </c>
      <c r="C422" s="76" t="n">
        <f aca="false">DATEDIF(Input!$G$23,$B422,"Y")</f>
        <v>74</v>
      </c>
      <c r="E422" s="78" t="n">
        <f aca="false">Salary_02!$E422*(Input!$G$36/100)</f>
        <v>0</v>
      </c>
      <c r="F422" s="78" t="n">
        <f aca="false">-1*Salary_02!$I422</f>
        <v>-0</v>
      </c>
      <c r="G422" s="78" t="n">
        <f aca="true">IF(AND($B422&gt;Input!$G$45,$B422&lt;Input!$G$25),PMT(Input!$G$37/(100*12),(OFFSET($A$4,MATCH(Input!$G$25,$B$4:$B$1004,1),0,1,1)-OFFSET($A$4,MATCH(Input!$G$45,$B$4:$B$620,1),0,1,1)),$J$4,-1*Input!$G$38,1),0)</f>
        <v>-2561.94859256789</v>
      </c>
      <c r="H422" s="78" t="n">
        <f aca="false">IF($B422&lt;Input!$G$25,(($H421+$E422+$F422+$G422)*(1+Input!$G$37/(100*12))),0)</f>
        <v>245586.21120023</v>
      </c>
    </row>
    <row r="423" customFormat="false" ht="12.8" hidden="false" customHeight="false" outlineLevel="0" collapsed="false">
      <c r="A423" s="76" t="n">
        <v>419</v>
      </c>
      <c r="B423" s="77" t="n">
        <f aca="false">EOMONTH(Input!$C$7,A423)</f>
        <v>55670</v>
      </c>
      <c r="C423" s="76" t="n">
        <f aca="false">DATEDIF(Input!$G$23,$B423,"Y")</f>
        <v>75</v>
      </c>
      <c r="E423" s="78" t="n">
        <f aca="false">Salary_02!$E423*(Input!$G$36/100)</f>
        <v>0</v>
      </c>
      <c r="F423" s="78" t="n">
        <f aca="false">-1*Salary_02!$I423</f>
        <v>-0</v>
      </c>
      <c r="G423" s="78" t="n">
        <f aca="true">IF(AND($B423&gt;Input!$G$45,$B423&lt;Input!$G$25),PMT(Input!$G$37/(100*12),(OFFSET($A$4,MATCH(Input!$G$25,$B$4:$B$1004,1),0,1,1)-OFFSET($A$4,MATCH(Input!$G$45,$B$4:$B$620,1),0,1,1)),$J$4,-1*Input!$G$38,1),0)</f>
        <v>-2561.94859256789</v>
      </c>
      <c r="H423" s="78" t="n">
        <f aca="false">IF($B423&lt;Input!$G$25,(($H422+$E423+$F423+$G423)*(1+Input!$G$37/(100*12))),0)</f>
        <v>244036.863701861</v>
      </c>
    </row>
    <row r="424" customFormat="false" ht="12.8" hidden="false" customHeight="false" outlineLevel="0" collapsed="false">
      <c r="A424" s="76" t="n">
        <v>420</v>
      </c>
      <c r="B424" s="77" t="n">
        <f aca="false">EOMONTH(Input!$C$7,A424)</f>
        <v>55700</v>
      </c>
      <c r="C424" s="76" t="n">
        <f aca="false">DATEDIF(Input!$G$23,$B424,"Y")</f>
        <v>75</v>
      </c>
      <c r="E424" s="78" t="n">
        <f aca="false">Salary_02!$E424*(Input!$G$36/100)</f>
        <v>0</v>
      </c>
      <c r="F424" s="78" t="n">
        <f aca="false">-1*Salary_02!$I424</f>
        <v>-0</v>
      </c>
      <c r="G424" s="78" t="n">
        <f aca="true">IF(AND($B424&gt;Input!$G$45,$B424&lt;Input!$G$25),PMT(Input!$G$37/(100*12),(OFFSET($A$4,MATCH(Input!$G$25,$B$4:$B$1004,1),0,1,1)-OFFSET($A$4,MATCH(Input!$G$45,$B$4:$B$620,1),0,1,1)),$J$4,-1*Input!$G$38,1),0)</f>
        <v>-2561.94859256789</v>
      </c>
      <c r="H424" s="78" t="n">
        <f aca="false">IF($B424&lt;Input!$G$25,(($H423+$E424+$F424+$G424)*(1+Input!$G$37/(100*12))),0)</f>
        <v>242481.060588915</v>
      </c>
    </row>
    <row r="425" customFormat="false" ht="12.8" hidden="false" customHeight="false" outlineLevel="0" collapsed="false">
      <c r="A425" s="76" t="n">
        <v>421</v>
      </c>
      <c r="B425" s="77" t="n">
        <f aca="false">EOMONTH(Input!$C$7,A425)</f>
        <v>55731</v>
      </c>
      <c r="C425" s="76" t="n">
        <f aca="false">DATEDIF(Input!$G$23,$B425,"Y")</f>
        <v>75</v>
      </c>
      <c r="E425" s="78" t="n">
        <f aca="false">Salary_02!$E425*(Input!$G$36/100)</f>
        <v>0</v>
      </c>
      <c r="F425" s="78" t="n">
        <f aca="false">-1*Salary_02!$I425</f>
        <v>-0</v>
      </c>
      <c r="G425" s="78" t="n">
        <f aca="true">IF(AND($B425&gt;Input!$G$45,$B425&lt;Input!$G$25),PMT(Input!$G$37/(100*12),(OFFSET($A$4,MATCH(Input!$G$25,$B$4:$B$1004,1),0,1,1)-OFFSET($A$4,MATCH(Input!$G$45,$B$4:$B$620,1),0,1,1)),$J$4,-1*Input!$G$38,1),0)</f>
        <v>-2561.94859256789</v>
      </c>
      <c r="H425" s="78" t="n">
        <f aca="false">IF($B425&lt;Input!$G$25,(($H424+$E425+$F425+$G425)*(1+Input!$G$37/(100*12))),0)</f>
        <v>240918.774962999</v>
      </c>
    </row>
    <row r="426" customFormat="false" ht="12.8" hidden="false" customHeight="false" outlineLevel="0" collapsed="false">
      <c r="A426" s="76" t="n">
        <v>422</v>
      </c>
      <c r="B426" s="77" t="n">
        <f aca="false">EOMONTH(Input!$C$7,A426)</f>
        <v>55762</v>
      </c>
      <c r="C426" s="76" t="n">
        <f aca="false">DATEDIF(Input!$G$23,$B426,"Y")</f>
        <v>75</v>
      </c>
      <c r="E426" s="78" t="n">
        <f aca="false">Salary_02!$E426*(Input!$G$36/100)</f>
        <v>0</v>
      </c>
      <c r="F426" s="78" t="n">
        <f aca="false">-1*Salary_02!$I426</f>
        <v>-0</v>
      </c>
      <c r="G426" s="78" t="n">
        <f aca="true">IF(AND($B426&gt;Input!$G$45,$B426&lt;Input!$G$25),PMT(Input!$G$37/(100*12),(OFFSET($A$4,MATCH(Input!$G$25,$B$4:$B$1004,1),0,1,1)-OFFSET($A$4,MATCH(Input!$G$45,$B$4:$B$620,1),0,1,1)),$J$4,-1*Input!$G$38,1),0)</f>
        <v>-2561.94859256789</v>
      </c>
      <c r="H426" s="78" t="n">
        <f aca="false">IF($B426&lt;Input!$G$25,(($H425+$E426+$F426+$G426)*(1+Input!$G$37/(100*12))),0)</f>
        <v>239349.979813641</v>
      </c>
    </row>
    <row r="427" customFormat="false" ht="12.8" hidden="false" customHeight="false" outlineLevel="0" collapsed="false">
      <c r="A427" s="76" t="n">
        <v>423</v>
      </c>
      <c r="B427" s="77" t="n">
        <f aca="false">EOMONTH(Input!$C$7,A427)</f>
        <v>55792</v>
      </c>
      <c r="C427" s="76" t="n">
        <f aca="false">DATEDIF(Input!$G$23,$B427,"Y")</f>
        <v>75</v>
      </c>
      <c r="E427" s="78" t="n">
        <f aca="false">Salary_02!$E427*(Input!$G$36/100)</f>
        <v>0</v>
      </c>
      <c r="F427" s="78" t="n">
        <f aca="false">-1*Salary_02!$I427</f>
        <v>-0</v>
      </c>
      <c r="G427" s="78" t="n">
        <f aca="true">IF(AND($B427&gt;Input!$G$45,$B427&lt;Input!$G$25),PMT(Input!$G$37/(100*12),(OFFSET($A$4,MATCH(Input!$G$25,$B$4:$B$1004,1),0,1,1)-OFFSET($A$4,MATCH(Input!$G$45,$B$4:$B$620,1),0,1,1)),$J$4,-1*Input!$G$38,1),0)</f>
        <v>-2561.94859256789</v>
      </c>
      <c r="H427" s="78" t="n">
        <f aca="false">IF($B427&lt;Input!$G$25,(($H426+$E427+$F427+$G427)*(1+Input!$G$37/(100*12))),0)</f>
        <v>237774.648017827</v>
      </c>
    </row>
    <row r="428" customFormat="false" ht="12.8" hidden="false" customHeight="false" outlineLevel="0" collapsed="false">
      <c r="A428" s="76" t="n">
        <v>424</v>
      </c>
      <c r="B428" s="77" t="n">
        <f aca="false">EOMONTH(Input!$C$7,A428)</f>
        <v>55823</v>
      </c>
      <c r="C428" s="76" t="n">
        <f aca="false">DATEDIF(Input!$G$23,$B428,"Y")</f>
        <v>75</v>
      </c>
      <c r="E428" s="78" t="n">
        <f aca="false">Salary_02!$E428*(Input!$G$36/100)</f>
        <v>0</v>
      </c>
      <c r="F428" s="78" t="n">
        <f aca="false">-1*Salary_02!$I428</f>
        <v>-0</v>
      </c>
      <c r="G428" s="78" t="n">
        <f aca="true">IF(AND($B428&gt;Input!$G$45,$B428&lt;Input!$G$25),PMT(Input!$G$37/(100*12),(OFFSET($A$4,MATCH(Input!$G$25,$B$4:$B$1004,1),0,1,1)-OFFSET($A$4,MATCH(Input!$G$45,$B$4:$B$620,1),0,1,1)),$J$4,-1*Input!$G$38,1),0)</f>
        <v>-2561.94859256789</v>
      </c>
      <c r="H428" s="78" t="n">
        <f aca="false">IF($B428&lt;Input!$G$25,(($H427+$E428+$F428+$G428)*(1+Input!$G$37/(100*12))),0)</f>
        <v>236192.752339531</v>
      </c>
    </row>
    <row r="429" customFormat="false" ht="12.8" hidden="false" customHeight="false" outlineLevel="0" collapsed="false">
      <c r="A429" s="76" t="n">
        <v>425</v>
      </c>
      <c r="B429" s="77" t="n">
        <f aca="false">EOMONTH(Input!$C$7,A429)</f>
        <v>55853</v>
      </c>
      <c r="C429" s="76" t="n">
        <f aca="false">DATEDIF(Input!$G$23,$B429,"Y")</f>
        <v>75</v>
      </c>
      <c r="E429" s="78" t="n">
        <f aca="false">Salary_02!$E429*(Input!$G$36/100)</f>
        <v>0</v>
      </c>
      <c r="F429" s="78" t="n">
        <f aca="false">-1*Salary_02!$I429</f>
        <v>-0</v>
      </c>
      <c r="G429" s="78" t="n">
        <f aca="true">IF(AND($B429&gt;Input!$G$45,$B429&lt;Input!$G$25),PMT(Input!$G$37/(100*12),(OFFSET($A$4,MATCH(Input!$G$25,$B$4:$B$1004,1),0,1,1)-OFFSET($A$4,MATCH(Input!$G$45,$B$4:$B$620,1),0,1,1)),$J$4,-1*Input!$G$38,1),0)</f>
        <v>-2561.94859256789</v>
      </c>
      <c r="H429" s="78" t="n">
        <f aca="false">IF($B429&lt;Input!$G$25,(($H428+$E429+$F429+$G429)*(1+Input!$G$37/(100*12))),0)</f>
        <v>234604.265429243</v>
      </c>
    </row>
    <row r="430" customFormat="false" ht="12.8" hidden="false" customHeight="false" outlineLevel="0" collapsed="false">
      <c r="A430" s="76" t="n">
        <v>426</v>
      </c>
      <c r="B430" s="77" t="n">
        <f aca="false">EOMONTH(Input!$C$7,A430)</f>
        <v>55884</v>
      </c>
      <c r="C430" s="76" t="n">
        <f aca="false">DATEDIF(Input!$G$23,$B430,"Y")</f>
        <v>75</v>
      </c>
      <c r="E430" s="78" t="n">
        <f aca="false">Salary_02!$E430*(Input!$G$36/100)</f>
        <v>0</v>
      </c>
      <c r="F430" s="78" t="n">
        <f aca="false">-1*Salary_02!$I430</f>
        <v>-0</v>
      </c>
      <c r="G430" s="78" t="n">
        <f aca="true">IF(AND($B430&gt;Input!$G$45,$B430&lt;Input!$G$25),PMT(Input!$G$37/(100*12),(OFFSET($A$4,MATCH(Input!$G$25,$B$4:$B$1004,1),0,1,1)-OFFSET($A$4,MATCH(Input!$G$45,$B$4:$B$620,1),0,1,1)),$J$4,-1*Input!$G$38,1),0)</f>
        <v>-2561.94859256789</v>
      </c>
      <c r="H430" s="78" t="n">
        <f aca="false">IF($B430&lt;Input!$G$25,(($H429+$E430+$F430+$G430)*(1+Input!$G$37/(100*12))),0)</f>
        <v>233009.159823494</v>
      </c>
    </row>
    <row r="431" customFormat="false" ht="12.8" hidden="false" customHeight="false" outlineLevel="0" collapsed="false">
      <c r="A431" s="76" t="n">
        <v>427</v>
      </c>
      <c r="B431" s="77" t="n">
        <f aca="false">EOMONTH(Input!$C$7,A431)</f>
        <v>55915</v>
      </c>
      <c r="C431" s="76" t="n">
        <f aca="false">DATEDIF(Input!$G$23,$B431,"Y")</f>
        <v>75</v>
      </c>
      <c r="E431" s="78" t="n">
        <f aca="false">Salary_02!$E431*(Input!$G$36/100)</f>
        <v>0</v>
      </c>
      <c r="F431" s="78" t="n">
        <f aca="false">-1*Salary_02!$I431</f>
        <v>-0</v>
      </c>
      <c r="G431" s="78" t="n">
        <f aca="true">IF(AND($B431&gt;Input!$G$45,$B431&lt;Input!$G$25),PMT(Input!$G$37/(100*12),(OFFSET($A$4,MATCH(Input!$G$25,$B$4:$B$1004,1),0,1,1)-OFFSET($A$4,MATCH(Input!$G$45,$B$4:$B$620,1),0,1,1)),$J$4,-1*Input!$G$38,1),0)</f>
        <v>-2561.94859256789</v>
      </c>
      <c r="H431" s="78" t="n">
        <f aca="false">IF($B431&lt;Input!$G$25,(($H430+$E431+$F431+$G431)*(1+Input!$G$37/(100*12))),0)</f>
        <v>231407.407944388</v>
      </c>
    </row>
    <row r="432" customFormat="false" ht="12.8" hidden="false" customHeight="false" outlineLevel="0" collapsed="false">
      <c r="A432" s="76" t="n">
        <v>428</v>
      </c>
      <c r="B432" s="77" t="n">
        <f aca="false">EOMONTH(Input!$C$7,A432)</f>
        <v>55943</v>
      </c>
      <c r="C432" s="76" t="n">
        <f aca="false">DATEDIF(Input!$G$23,$B432,"Y")</f>
        <v>75</v>
      </c>
      <c r="E432" s="78" t="n">
        <f aca="false">Salary_02!$E432*(Input!$G$36/100)</f>
        <v>0</v>
      </c>
      <c r="F432" s="78" t="n">
        <f aca="false">-1*Salary_02!$I432</f>
        <v>-0</v>
      </c>
      <c r="G432" s="78" t="n">
        <f aca="true">IF(AND($B432&gt;Input!$G$45,$B432&lt;Input!$G$25),PMT(Input!$G$37/(100*12),(OFFSET($A$4,MATCH(Input!$G$25,$B$4:$B$1004,1),0,1,1)-OFFSET($A$4,MATCH(Input!$G$45,$B$4:$B$620,1),0,1,1)),$J$4,-1*Input!$G$38,1),0)</f>
        <v>-2561.94859256789</v>
      </c>
      <c r="H432" s="78" t="n">
        <f aca="false">IF($B432&lt;Input!$G$25,(($H431+$E432+$F432+$G432)*(1+Input!$G$37/(100*12))),0)</f>
        <v>229798.98209912</v>
      </c>
    </row>
    <row r="433" customFormat="false" ht="12.8" hidden="false" customHeight="false" outlineLevel="0" collapsed="false">
      <c r="A433" s="76" t="n">
        <v>429</v>
      </c>
      <c r="B433" s="77" t="n">
        <f aca="false">EOMONTH(Input!$C$7,A433)</f>
        <v>55974</v>
      </c>
      <c r="C433" s="76" t="n">
        <f aca="false">DATEDIF(Input!$G$23,$B433,"Y")</f>
        <v>75</v>
      </c>
      <c r="E433" s="78" t="n">
        <f aca="false">Salary_02!$E433*(Input!$G$36/100)</f>
        <v>0</v>
      </c>
      <c r="F433" s="78" t="n">
        <f aca="false">-1*Salary_02!$I433</f>
        <v>-0</v>
      </c>
      <c r="G433" s="78" t="n">
        <f aca="true">IF(AND($B433&gt;Input!$G$45,$B433&lt;Input!$G$25),PMT(Input!$G$37/(100*12),(OFFSET($A$4,MATCH(Input!$G$25,$B$4:$B$1004,1),0,1,1)-OFFSET($A$4,MATCH(Input!$G$45,$B$4:$B$620,1),0,1,1)),$J$4,-1*Input!$G$38,1),0)</f>
        <v>-2561.94859256789</v>
      </c>
      <c r="H433" s="78" t="n">
        <f aca="false">IF($B433&lt;Input!$G$25,(($H432+$E433+$F433+$G433)*(1+Input!$G$37/(100*12))),0)</f>
        <v>228183.854479496</v>
      </c>
    </row>
    <row r="434" customFormat="false" ht="12.8" hidden="false" customHeight="false" outlineLevel="0" collapsed="false">
      <c r="A434" s="76" t="n">
        <v>430</v>
      </c>
      <c r="B434" s="77" t="n">
        <f aca="false">EOMONTH(Input!$C$7,A434)</f>
        <v>56004</v>
      </c>
      <c r="C434" s="76" t="n">
        <f aca="false">DATEDIF(Input!$G$23,$B434,"Y")</f>
        <v>75</v>
      </c>
      <c r="E434" s="78" t="n">
        <f aca="false">Salary_02!$E434*(Input!$G$36/100)</f>
        <v>0</v>
      </c>
      <c r="F434" s="78" t="n">
        <f aca="false">-1*Salary_02!$I434</f>
        <v>-0</v>
      </c>
      <c r="G434" s="78" t="n">
        <f aca="true">IF(AND($B434&gt;Input!$G$45,$B434&lt;Input!$G$25),PMT(Input!$G$37/(100*12),(OFFSET($A$4,MATCH(Input!$G$25,$B$4:$B$1004,1),0,1,1)-OFFSET($A$4,MATCH(Input!$G$45,$B$4:$B$620,1),0,1,1)),$J$4,-1*Input!$G$38,1),0)</f>
        <v>-2561.94859256789</v>
      </c>
      <c r="H434" s="78" t="n">
        <f aca="false">IF($B434&lt;Input!$G$25,(($H433+$E434+$F434+$G434)*(1+Input!$G$37/(100*12))),0)</f>
        <v>226561.997161457</v>
      </c>
    </row>
    <row r="435" customFormat="false" ht="12.8" hidden="false" customHeight="false" outlineLevel="0" collapsed="false">
      <c r="A435" s="76" t="n">
        <v>431</v>
      </c>
      <c r="B435" s="77" t="n">
        <f aca="false">EOMONTH(Input!$C$7,A435)</f>
        <v>56035</v>
      </c>
      <c r="C435" s="76" t="n">
        <f aca="false">DATEDIF(Input!$G$23,$B435,"Y")</f>
        <v>76</v>
      </c>
      <c r="E435" s="78" t="n">
        <f aca="false">Salary_02!$E435*(Input!$G$36/100)</f>
        <v>0</v>
      </c>
      <c r="F435" s="78" t="n">
        <f aca="false">-1*Salary_02!$I435</f>
        <v>-0</v>
      </c>
      <c r="G435" s="78" t="n">
        <f aca="true">IF(AND($B435&gt;Input!$G$45,$B435&lt;Input!$G$25),PMT(Input!$G$37/(100*12),(OFFSET($A$4,MATCH(Input!$G$25,$B$4:$B$1004,1),0,1,1)-OFFSET($A$4,MATCH(Input!$G$45,$B$4:$B$620,1),0,1,1)),$J$4,-1*Input!$G$38,1),0)</f>
        <v>-2561.94859256789</v>
      </c>
      <c r="H435" s="78" t="n">
        <f aca="false">IF($B435&lt;Input!$G$25,(($H434+$E435+$F435+$G435)*(1+Input!$G$37/(100*12))),0)</f>
        <v>224933.382104593</v>
      </c>
    </row>
    <row r="436" customFormat="false" ht="12.8" hidden="false" customHeight="false" outlineLevel="0" collapsed="false">
      <c r="A436" s="76" t="n">
        <v>432</v>
      </c>
      <c r="B436" s="77" t="n">
        <f aca="false">EOMONTH(Input!$C$7,A436)</f>
        <v>56065</v>
      </c>
      <c r="C436" s="76" t="n">
        <f aca="false">DATEDIF(Input!$G$23,$B436,"Y")</f>
        <v>76</v>
      </c>
      <c r="E436" s="78" t="n">
        <f aca="false">Salary_02!$E436*(Input!$G$36/100)</f>
        <v>0</v>
      </c>
      <c r="F436" s="78" t="n">
        <f aca="false">-1*Salary_02!$I436</f>
        <v>-0</v>
      </c>
      <c r="G436" s="78" t="n">
        <f aca="true">IF(AND($B436&gt;Input!$G$45,$B436&lt;Input!$G$25),PMT(Input!$G$37/(100*12),(OFFSET($A$4,MATCH(Input!$G$25,$B$4:$B$1004,1),0,1,1)-OFFSET($A$4,MATCH(Input!$G$45,$B$4:$B$620,1),0,1,1)),$J$4,-1*Input!$G$38,1),0)</f>
        <v>-2561.94859256789</v>
      </c>
      <c r="H436" s="78" t="n">
        <f aca="false">IF($B436&lt;Input!$G$25,(($H435+$E436+$F436+$G436)*(1+Input!$G$37/(100*12))),0)</f>
        <v>223297.981151658</v>
      </c>
    </row>
    <row r="437" customFormat="false" ht="12.8" hidden="false" customHeight="false" outlineLevel="0" collapsed="false">
      <c r="A437" s="76" t="n">
        <v>433</v>
      </c>
      <c r="B437" s="77" t="n">
        <f aca="false">EOMONTH(Input!$C$7,A437)</f>
        <v>56096</v>
      </c>
      <c r="C437" s="76" t="n">
        <f aca="false">DATEDIF(Input!$G$23,$B437,"Y")</f>
        <v>76</v>
      </c>
      <c r="E437" s="78" t="n">
        <f aca="false">Salary_02!$E437*(Input!$G$36/100)</f>
        <v>0</v>
      </c>
      <c r="F437" s="78" t="n">
        <f aca="false">-1*Salary_02!$I437</f>
        <v>-0</v>
      </c>
      <c r="G437" s="78" t="n">
        <f aca="true">IF(AND($B437&gt;Input!$G$45,$B437&lt;Input!$G$25),PMT(Input!$G$37/(100*12),(OFFSET($A$4,MATCH(Input!$G$25,$B$4:$B$1004,1),0,1,1)-OFFSET($A$4,MATCH(Input!$G$45,$B$4:$B$620,1),0,1,1)),$J$4,-1*Input!$G$38,1),0)</f>
        <v>-2561.94859256789</v>
      </c>
      <c r="H437" s="78" t="n">
        <f aca="false">IF($B437&lt;Input!$G$25,(($H436+$E437+$F437+$G437)*(1+Input!$G$37/(100*12))),0)</f>
        <v>221655.766028086</v>
      </c>
    </row>
    <row r="438" customFormat="false" ht="12.8" hidden="false" customHeight="false" outlineLevel="0" collapsed="false">
      <c r="A438" s="76" t="n">
        <v>434</v>
      </c>
      <c r="B438" s="77" t="n">
        <f aca="false">EOMONTH(Input!$C$7,A438)</f>
        <v>56127</v>
      </c>
      <c r="C438" s="76" t="n">
        <f aca="false">DATEDIF(Input!$G$23,$B438,"Y")</f>
        <v>76</v>
      </c>
      <c r="E438" s="78" t="n">
        <f aca="false">Salary_02!$E438*(Input!$G$36/100)</f>
        <v>0</v>
      </c>
      <c r="F438" s="78" t="n">
        <f aca="false">-1*Salary_02!$I438</f>
        <v>-0</v>
      </c>
      <c r="G438" s="78" t="n">
        <f aca="true">IF(AND($B438&gt;Input!$G$45,$B438&lt;Input!$G$25),PMT(Input!$G$37/(100*12),(OFFSET($A$4,MATCH(Input!$G$25,$B$4:$B$1004,1),0,1,1)-OFFSET($A$4,MATCH(Input!$G$45,$B$4:$B$620,1),0,1,1)),$J$4,-1*Input!$G$38,1),0)</f>
        <v>-2561.94859256789</v>
      </c>
      <c r="H438" s="78" t="n">
        <f aca="false">IF($B438&lt;Input!$G$25,(($H437+$E438+$F438+$G438)*(1+Input!$G$37/(100*12))),0)</f>
        <v>220006.7083415</v>
      </c>
    </row>
    <row r="439" customFormat="false" ht="12.8" hidden="false" customHeight="false" outlineLevel="0" collapsed="false">
      <c r="A439" s="76" t="n">
        <v>435</v>
      </c>
      <c r="B439" s="77" t="n">
        <f aca="false">EOMONTH(Input!$C$7,A439)</f>
        <v>56157</v>
      </c>
      <c r="C439" s="76" t="n">
        <f aca="false">DATEDIF(Input!$G$23,$B439,"Y")</f>
        <v>76</v>
      </c>
      <c r="E439" s="78" t="n">
        <f aca="false">Salary_02!$E439*(Input!$G$36/100)</f>
        <v>0</v>
      </c>
      <c r="F439" s="78" t="n">
        <f aca="false">-1*Salary_02!$I439</f>
        <v>-0</v>
      </c>
      <c r="G439" s="78" t="n">
        <f aca="true">IF(AND($B439&gt;Input!$G$45,$B439&lt;Input!$G$25),PMT(Input!$G$37/(100*12),(OFFSET($A$4,MATCH(Input!$G$25,$B$4:$B$1004,1),0,1,1)-OFFSET($A$4,MATCH(Input!$G$45,$B$4:$B$620,1),0,1,1)),$J$4,-1*Input!$G$38,1),0)</f>
        <v>-2561.94859256789</v>
      </c>
      <c r="H439" s="78" t="n">
        <f aca="false">IF($B439&lt;Input!$G$25,(($H438+$E439+$F439+$G439)*(1+Input!$G$37/(100*12))),0)</f>
        <v>218350.779581219</v>
      </c>
    </row>
    <row r="440" customFormat="false" ht="12.8" hidden="false" customHeight="false" outlineLevel="0" collapsed="false">
      <c r="A440" s="76" t="n">
        <v>436</v>
      </c>
      <c r="B440" s="77" t="n">
        <f aca="false">EOMONTH(Input!$C$7,A440)</f>
        <v>56188</v>
      </c>
      <c r="C440" s="76" t="n">
        <f aca="false">DATEDIF(Input!$G$23,$B440,"Y")</f>
        <v>76</v>
      </c>
      <c r="E440" s="78" t="n">
        <f aca="false">Salary_02!$E440*(Input!$G$36/100)</f>
        <v>0</v>
      </c>
      <c r="F440" s="78" t="n">
        <f aca="false">-1*Salary_02!$I440</f>
        <v>-0</v>
      </c>
      <c r="G440" s="78" t="n">
        <f aca="true">IF(AND($B440&gt;Input!$G$45,$B440&lt;Input!$G$25),PMT(Input!$G$37/(100*12),(OFFSET($A$4,MATCH(Input!$G$25,$B$4:$B$1004,1),0,1,1)-OFFSET($A$4,MATCH(Input!$G$45,$B$4:$B$620,1),0,1,1)),$J$4,-1*Input!$G$38,1),0)</f>
        <v>-2561.94859256789</v>
      </c>
      <c r="H440" s="78" t="n">
        <f aca="false">IF($B440&lt;Input!$G$25,(($H439+$E440+$F440+$G440)*(1+Input!$G$37/(100*12))),0)</f>
        <v>216687.951117771</v>
      </c>
    </row>
    <row r="441" customFormat="false" ht="12.8" hidden="false" customHeight="false" outlineLevel="0" collapsed="false">
      <c r="A441" s="76" t="n">
        <v>437</v>
      </c>
      <c r="B441" s="77" t="n">
        <f aca="false">EOMONTH(Input!$C$7,A441)</f>
        <v>56218</v>
      </c>
      <c r="C441" s="76" t="n">
        <f aca="false">DATEDIF(Input!$G$23,$B441,"Y")</f>
        <v>76</v>
      </c>
      <c r="E441" s="78" t="n">
        <f aca="false">Salary_02!$E441*(Input!$G$36/100)</f>
        <v>0</v>
      </c>
      <c r="F441" s="78" t="n">
        <f aca="false">-1*Salary_02!$I441</f>
        <v>-0</v>
      </c>
      <c r="G441" s="78" t="n">
        <f aca="true">IF(AND($B441&gt;Input!$G$45,$B441&lt;Input!$G$25),PMT(Input!$G$37/(100*12),(OFFSET($A$4,MATCH(Input!$G$25,$B$4:$B$1004,1),0,1,1)-OFFSET($A$4,MATCH(Input!$G$45,$B$4:$B$620,1),0,1,1)),$J$4,-1*Input!$G$38,1),0)</f>
        <v>-2561.94859256789</v>
      </c>
      <c r="H441" s="78" t="n">
        <f aca="false">IF($B441&lt;Input!$G$25,(($H440+$E441+$F441+$G441)*(1+Input!$G$37/(100*12))),0)</f>
        <v>215018.194202391</v>
      </c>
    </row>
    <row r="442" customFormat="false" ht="12.8" hidden="false" customHeight="false" outlineLevel="0" collapsed="false">
      <c r="A442" s="76" t="n">
        <v>438</v>
      </c>
      <c r="B442" s="77" t="n">
        <f aca="false">EOMONTH(Input!$C$7,A442)</f>
        <v>56249</v>
      </c>
      <c r="C442" s="76" t="n">
        <f aca="false">DATEDIF(Input!$G$23,$B442,"Y")</f>
        <v>76</v>
      </c>
      <c r="E442" s="78" t="n">
        <f aca="false">Salary_02!$E442*(Input!$G$36/100)</f>
        <v>0</v>
      </c>
      <c r="F442" s="78" t="n">
        <f aca="false">-1*Salary_02!$I442</f>
        <v>-0</v>
      </c>
      <c r="G442" s="78" t="n">
        <f aca="true">IF(AND($B442&gt;Input!$G$45,$B442&lt;Input!$G$25),PMT(Input!$G$37/(100*12),(OFFSET($A$4,MATCH(Input!$G$25,$B$4:$B$1004,1),0,1,1)-OFFSET($A$4,MATCH(Input!$G$45,$B$4:$B$620,1),0,1,1)),$J$4,-1*Input!$G$38,1),0)</f>
        <v>-2561.94859256789</v>
      </c>
      <c r="H442" s="78" t="n">
        <f aca="false">IF($B442&lt;Input!$G$25,(($H441+$E442+$F442+$G442)*(1+Input!$G$37/(100*12))),0)</f>
        <v>213341.479966531</v>
      </c>
    </row>
    <row r="443" customFormat="false" ht="12.8" hidden="false" customHeight="false" outlineLevel="0" collapsed="false">
      <c r="A443" s="76" t="n">
        <v>439</v>
      </c>
      <c r="B443" s="77" t="n">
        <f aca="false">EOMONTH(Input!$C$7,A443)</f>
        <v>56280</v>
      </c>
      <c r="C443" s="76" t="n">
        <f aca="false">DATEDIF(Input!$G$23,$B443,"Y")</f>
        <v>76</v>
      </c>
      <c r="E443" s="78" t="n">
        <f aca="false">Salary_02!$E443*(Input!$G$36/100)</f>
        <v>0</v>
      </c>
      <c r="F443" s="78" t="n">
        <f aca="false">-1*Salary_02!$I443</f>
        <v>-0</v>
      </c>
      <c r="G443" s="78" t="n">
        <f aca="true">IF(AND($B443&gt;Input!$G$45,$B443&lt;Input!$G$25),PMT(Input!$G$37/(100*12),(OFFSET($A$4,MATCH(Input!$G$25,$B$4:$B$1004,1),0,1,1)-OFFSET($A$4,MATCH(Input!$G$45,$B$4:$B$620,1),0,1,1)),$J$4,-1*Input!$G$38,1),0)</f>
        <v>-2561.94859256789</v>
      </c>
      <c r="H443" s="78" t="n">
        <f aca="false">IF($B443&lt;Input!$G$25,(($H442+$E443+$F443+$G443)*(1+Input!$G$37/(100*12))),0)</f>
        <v>211657.779421354</v>
      </c>
    </row>
    <row r="444" customFormat="false" ht="12.8" hidden="false" customHeight="false" outlineLevel="0" collapsed="false">
      <c r="A444" s="76" t="n">
        <v>440</v>
      </c>
      <c r="B444" s="77" t="n">
        <f aca="false">EOMONTH(Input!$C$7,A444)</f>
        <v>56308</v>
      </c>
      <c r="C444" s="76" t="n">
        <f aca="false">DATEDIF(Input!$G$23,$B444,"Y")</f>
        <v>76</v>
      </c>
      <c r="E444" s="78" t="n">
        <f aca="false">Salary_02!$E444*(Input!$G$36/100)</f>
        <v>0</v>
      </c>
      <c r="F444" s="78" t="n">
        <f aca="false">-1*Salary_02!$I444</f>
        <v>-0</v>
      </c>
      <c r="G444" s="78" t="n">
        <f aca="true">IF(AND($B444&gt;Input!$G$45,$B444&lt;Input!$G$25),PMT(Input!$G$37/(100*12),(OFFSET($A$4,MATCH(Input!$G$25,$B$4:$B$1004,1),0,1,1)-OFFSET($A$4,MATCH(Input!$G$45,$B$4:$B$620,1),0,1,1)),$J$4,-1*Input!$G$38,1),0)</f>
        <v>-2561.94859256789</v>
      </c>
      <c r="H444" s="78" t="n">
        <f aca="false">IF($B444&lt;Input!$G$25,(($H443+$E444+$F444+$G444)*(1+Input!$G$37/(100*12))),0)</f>
        <v>209967.06345724</v>
      </c>
    </row>
    <row r="445" customFormat="false" ht="12.8" hidden="false" customHeight="false" outlineLevel="0" collapsed="false">
      <c r="A445" s="76" t="n">
        <v>441</v>
      </c>
      <c r="B445" s="77" t="n">
        <f aca="false">EOMONTH(Input!$C$7,A445)</f>
        <v>56339</v>
      </c>
      <c r="C445" s="76" t="n">
        <f aca="false">DATEDIF(Input!$G$23,$B445,"Y")</f>
        <v>76</v>
      </c>
      <c r="E445" s="78" t="n">
        <f aca="false">Salary_02!$E445*(Input!$G$36/100)</f>
        <v>0</v>
      </c>
      <c r="F445" s="78" t="n">
        <f aca="false">-1*Salary_02!$I445</f>
        <v>-0</v>
      </c>
      <c r="G445" s="78" t="n">
        <f aca="true">IF(AND($B445&gt;Input!$G$45,$B445&lt;Input!$G$25),PMT(Input!$G$37/(100*12),(OFFSET($A$4,MATCH(Input!$G$25,$B$4:$B$1004,1),0,1,1)-OFFSET($A$4,MATCH(Input!$G$45,$B$4:$B$620,1),0,1,1)),$J$4,-1*Input!$G$38,1),0)</f>
        <v>-2561.94859256789</v>
      </c>
      <c r="H445" s="78" t="n">
        <f aca="false">IF($B445&lt;Input!$G$25,(($H444+$E445+$F445+$G445)*(1+Input!$G$37/(100*12))),0)</f>
        <v>208269.302843275</v>
      </c>
    </row>
    <row r="446" customFormat="false" ht="12.8" hidden="false" customHeight="false" outlineLevel="0" collapsed="false">
      <c r="A446" s="76" t="n">
        <v>442</v>
      </c>
      <c r="B446" s="77" t="n">
        <f aca="false">EOMONTH(Input!$C$7,A446)</f>
        <v>56369</v>
      </c>
      <c r="C446" s="76" t="n">
        <f aca="false">DATEDIF(Input!$G$23,$B446,"Y")</f>
        <v>76</v>
      </c>
      <c r="E446" s="78" t="n">
        <f aca="false">Salary_02!$E446*(Input!$G$36/100)</f>
        <v>0</v>
      </c>
      <c r="F446" s="78" t="n">
        <f aca="false">-1*Salary_02!$I446</f>
        <v>-0</v>
      </c>
      <c r="G446" s="78" t="n">
        <f aca="true">IF(AND($B446&gt;Input!$G$45,$B446&lt;Input!$G$25),PMT(Input!$G$37/(100*12),(OFFSET($A$4,MATCH(Input!$G$25,$B$4:$B$1004,1),0,1,1)-OFFSET($A$4,MATCH(Input!$G$45,$B$4:$B$620,1),0,1,1)),$J$4,-1*Input!$G$38,1),0)</f>
        <v>-2561.94859256789</v>
      </c>
      <c r="H446" s="78" t="n">
        <f aca="false">IF($B446&lt;Input!$G$25,(($H445+$E446+$F446+$G446)*(1+Input!$G$37/(100*12))),0)</f>
        <v>206564.468226751</v>
      </c>
    </row>
    <row r="447" customFormat="false" ht="12.8" hidden="false" customHeight="false" outlineLevel="0" collapsed="false">
      <c r="A447" s="76" t="n">
        <v>443</v>
      </c>
      <c r="B447" s="77" t="n">
        <f aca="false">EOMONTH(Input!$C$7,A447)</f>
        <v>56400</v>
      </c>
      <c r="C447" s="76" t="n">
        <f aca="false">DATEDIF(Input!$G$23,$B447,"Y")</f>
        <v>77</v>
      </c>
      <c r="E447" s="78" t="n">
        <f aca="false">Salary_02!$E447*(Input!$G$36/100)</f>
        <v>0</v>
      </c>
      <c r="F447" s="78" t="n">
        <f aca="false">-1*Salary_02!$I447</f>
        <v>-0</v>
      </c>
      <c r="G447" s="78" t="n">
        <f aca="true">IF(AND($B447&gt;Input!$G$45,$B447&lt;Input!$G$25),PMT(Input!$G$37/(100*12),(OFFSET($A$4,MATCH(Input!$G$25,$B$4:$B$1004,1),0,1,1)-OFFSET($A$4,MATCH(Input!$G$45,$B$4:$B$620,1),0,1,1)),$J$4,-1*Input!$G$38,1),0)</f>
        <v>-2561.94859256789</v>
      </c>
      <c r="H447" s="78" t="n">
        <f aca="false">IF($B447&lt;Input!$G$25,(($H446+$E447+$F447+$G447)*(1+Input!$G$37/(100*12))),0)</f>
        <v>204852.530132659</v>
      </c>
    </row>
    <row r="448" customFormat="false" ht="12.8" hidden="false" customHeight="false" outlineLevel="0" collapsed="false">
      <c r="A448" s="76" t="n">
        <v>444</v>
      </c>
      <c r="B448" s="77" t="n">
        <f aca="false">EOMONTH(Input!$C$7,A448)</f>
        <v>56430</v>
      </c>
      <c r="C448" s="76" t="n">
        <f aca="false">DATEDIF(Input!$G$23,$B448,"Y")</f>
        <v>77</v>
      </c>
      <c r="E448" s="78" t="n">
        <f aca="false">Salary_02!$E448*(Input!$G$36/100)</f>
        <v>0</v>
      </c>
      <c r="F448" s="78" t="n">
        <f aca="false">-1*Salary_02!$I448</f>
        <v>-0</v>
      </c>
      <c r="G448" s="78" t="n">
        <f aca="true">IF(AND($B448&gt;Input!$G$45,$B448&lt;Input!$G$25),PMT(Input!$G$37/(100*12),(OFFSET($A$4,MATCH(Input!$G$25,$B$4:$B$1004,1),0,1,1)-OFFSET($A$4,MATCH(Input!$G$45,$B$4:$B$620,1),0,1,1)),$J$4,-1*Input!$G$38,1),0)</f>
        <v>-2561.94859256789</v>
      </c>
      <c r="H448" s="78" t="n">
        <f aca="false">IF($B448&lt;Input!$G$25,(($H447+$E448+$F448+$G448)*(1+Input!$G$37/(100*12))),0)</f>
        <v>203133.458963175</v>
      </c>
    </row>
    <row r="449" customFormat="false" ht="12.8" hidden="false" customHeight="false" outlineLevel="0" collapsed="false">
      <c r="A449" s="76" t="n">
        <v>445</v>
      </c>
      <c r="B449" s="77" t="n">
        <f aca="false">EOMONTH(Input!$C$7,A449)</f>
        <v>56461</v>
      </c>
      <c r="C449" s="76" t="n">
        <f aca="false">DATEDIF(Input!$G$23,$B449,"Y")</f>
        <v>77</v>
      </c>
      <c r="E449" s="78" t="n">
        <f aca="false">Salary_02!$E449*(Input!$G$36/100)</f>
        <v>0</v>
      </c>
      <c r="F449" s="78" t="n">
        <f aca="false">-1*Salary_02!$I449</f>
        <v>-0</v>
      </c>
      <c r="G449" s="78" t="n">
        <f aca="true">IF(AND($B449&gt;Input!$G$45,$B449&lt;Input!$G$25),PMT(Input!$G$37/(100*12),(OFFSET($A$4,MATCH(Input!$G$25,$B$4:$B$1004,1),0,1,1)-OFFSET($A$4,MATCH(Input!$G$45,$B$4:$B$620,1),0,1,1)),$J$4,-1*Input!$G$38,1),0)</f>
        <v>-2561.94859256789</v>
      </c>
      <c r="H449" s="78" t="n">
        <f aca="false">IF($B449&lt;Input!$G$25,(($H448+$E449+$F449+$G449)*(1+Input!$G$37/(100*12))),0)</f>
        <v>201407.224997151</v>
      </c>
    </row>
    <row r="450" customFormat="false" ht="12.8" hidden="false" customHeight="false" outlineLevel="0" collapsed="false">
      <c r="A450" s="76" t="n">
        <v>446</v>
      </c>
      <c r="B450" s="77" t="n">
        <f aca="false">EOMONTH(Input!$C$7,A450)</f>
        <v>56492</v>
      </c>
      <c r="C450" s="76" t="n">
        <f aca="false">DATEDIF(Input!$G$23,$B450,"Y")</f>
        <v>77</v>
      </c>
      <c r="E450" s="78" t="n">
        <f aca="false">Salary_02!$E450*(Input!$G$36/100)</f>
        <v>0</v>
      </c>
      <c r="F450" s="78" t="n">
        <f aca="false">-1*Salary_02!$I450</f>
        <v>-0</v>
      </c>
      <c r="G450" s="78" t="n">
        <f aca="true">IF(AND($B450&gt;Input!$G$45,$B450&lt;Input!$G$25),PMT(Input!$G$37/(100*12),(OFFSET($A$4,MATCH(Input!$G$25,$B$4:$B$1004,1),0,1,1)-OFFSET($A$4,MATCH(Input!$G$45,$B$4:$B$620,1),0,1,1)),$J$4,-1*Input!$G$38,1),0)</f>
        <v>-2561.94859256789</v>
      </c>
      <c r="H450" s="78" t="n">
        <f aca="false">IF($B450&lt;Input!$G$25,(($H449+$E450+$F450+$G450)*(1+Input!$G$37/(100*12))),0)</f>
        <v>199673.798389602</v>
      </c>
    </row>
    <row r="451" customFormat="false" ht="12.8" hidden="false" customHeight="false" outlineLevel="0" collapsed="false">
      <c r="A451" s="76" t="n">
        <v>447</v>
      </c>
      <c r="B451" s="77" t="n">
        <f aca="false">EOMONTH(Input!$C$7,A451)</f>
        <v>56522</v>
      </c>
      <c r="C451" s="76" t="n">
        <f aca="false">DATEDIF(Input!$G$23,$B451,"Y")</f>
        <v>77</v>
      </c>
      <c r="E451" s="78" t="n">
        <f aca="false">Salary_02!$E451*(Input!$G$36/100)</f>
        <v>0</v>
      </c>
      <c r="F451" s="78" t="n">
        <f aca="false">-1*Salary_02!$I451</f>
        <v>-0</v>
      </c>
      <c r="G451" s="78" t="n">
        <f aca="true">IF(AND($B451&gt;Input!$G$45,$B451&lt;Input!$G$25),PMT(Input!$G$37/(100*12),(OFFSET($A$4,MATCH(Input!$G$25,$B$4:$B$1004,1),0,1,1)-OFFSET($A$4,MATCH(Input!$G$45,$B$4:$B$620,1),0,1,1)),$J$4,-1*Input!$G$38,1),0)</f>
        <v>-2561.94859256789</v>
      </c>
      <c r="H451" s="78" t="n">
        <f aca="false">IF($B451&lt;Input!$G$25,(($H450+$E451+$F451+$G451)*(1+Input!$G$37/(100*12))),0)</f>
        <v>197933.149171189</v>
      </c>
    </row>
    <row r="452" customFormat="false" ht="12.8" hidden="false" customHeight="false" outlineLevel="0" collapsed="false">
      <c r="A452" s="76" t="n">
        <v>448</v>
      </c>
      <c r="B452" s="77" t="n">
        <f aca="false">EOMONTH(Input!$C$7,A452)</f>
        <v>56553</v>
      </c>
      <c r="C452" s="76" t="n">
        <f aca="false">DATEDIF(Input!$G$23,$B452,"Y")</f>
        <v>77</v>
      </c>
      <c r="E452" s="78" t="n">
        <f aca="false">Salary_02!$E452*(Input!$G$36/100)</f>
        <v>0</v>
      </c>
      <c r="F452" s="78" t="n">
        <f aca="false">-1*Salary_02!$I452</f>
        <v>-0</v>
      </c>
      <c r="G452" s="78" t="n">
        <f aca="true">IF(AND($B452&gt;Input!$G$45,$B452&lt;Input!$G$25),PMT(Input!$G$37/(100*12),(OFFSET($A$4,MATCH(Input!$G$25,$B$4:$B$1004,1),0,1,1)-OFFSET($A$4,MATCH(Input!$G$45,$B$4:$B$620,1),0,1,1)),$J$4,-1*Input!$G$38,1),0)</f>
        <v>-2561.94859256789</v>
      </c>
      <c r="H452" s="78" t="n">
        <f aca="false">IF($B452&lt;Input!$G$25,(($H451+$E452+$F452+$G452)*(1+Input!$G$37/(100*12))),0)</f>
        <v>196185.247247699</v>
      </c>
    </row>
    <row r="453" customFormat="false" ht="12.8" hidden="false" customHeight="false" outlineLevel="0" collapsed="false">
      <c r="A453" s="76" t="n">
        <v>449</v>
      </c>
      <c r="B453" s="77" t="n">
        <f aca="false">EOMONTH(Input!$C$7,A453)</f>
        <v>56583</v>
      </c>
      <c r="C453" s="76" t="n">
        <f aca="false">DATEDIF(Input!$G$23,$B453,"Y")</f>
        <v>77</v>
      </c>
      <c r="E453" s="78" t="n">
        <f aca="false">Salary_02!$E453*(Input!$G$36/100)</f>
        <v>0</v>
      </c>
      <c r="F453" s="78" t="n">
        <f aca="false">-1*Salary_02!$I453</f>
        <v>-0</v>
      </c>
      <c r="G453" s="78" t="n">
        <f aca="true">IF(AND($B453&gt;Input!$G$45,$B453&lt;Input!$G$25),PMT(Input!$G$37/(100*12),(OFFSET($A$4,MATCH(Input!$G$25,$B$4:$B$1004,1),0,1,1)-OFFSET($A$4,MATCH(Input!$G$45,$B$4:$B$620,1),0,1,1)),$J$4,-1*Input!$G$38,1),0)</f>
        <v>-2561.94859256789</v>
      </c>
      <c r="H453" s="78" t="n">
        <f aca="false">IF($B453&lt;Input!$G$25,(($H452+$E453+$F453+$G453)*(1+Input!$G$37/(100*12))),0)</f>
        <v>194430.062399527</v>
      </c>
    </row>
    <row r="454" customFormat="false" ht="12.8" hidden="false" customHeight="false" outlineLevel="0" collapsed="false">
      <c r="A454" s="76" t="n">
        <v>450</v>
      </c>
      <c r="B454" s="77" t="n">
        <f aca="false">EOMONTH(Input!$C$7,A454)</f>
        <v>56614</v>
      </c>
      <c r="C454" s="76" t="n">
        <f aca="false">DATEDIF(Input!$G$23,$B454,"Y")</f>
        <v>77</v>
      </c>
      <c r="E454" s="78" t="n">
        <f aca="false">Salary_02!$E454*(Input!$G$36/100)</f>
        <v>0</v>
      </c>
      <c r="F454" s="78" t="n">
        <f aca="false">-1*Salary_02!$I454</f>
        <v>-0</v>
      </c>
      <c r="G454" s="78" t="n">
        <f aca="true">IF(AND($B454&gt;Input!$G$45,$B454&lt;Input!$G$25),PMT(Input!$G$37/(100*12),(OFFSET($A$4,MATCH(Input!$G$25,$B$4:$B$1004,1),0,1,1)-OFFSET($A$4,MATCH(Input!$G$45,$B$4:$B$620,1),0,1,1)),$J$4,-1*Input!$G$38,1),0)</f>
        <v>-2561.94859256789</v>
      </c>
      <c r="H454" s="78" t="n">
        <f aca="false">IF($B454&lt;Input!$G$25,(($H453+$E454+$F454+$G454)*(1+Input!$G$37/(100*12))),0)</f>
        <v>192667.564281155</v>
      </c>
    </row>
    <row r="455" customFormat="false" ht="12.8" hidden="false" customHeight="false" outlineLevel="0" collapsed="false">
      <c r="A455" s="76" t="n">
        <v>451</v>
      </c>
      <c r="B455" s="77" t="n">
        <f aca="false">EOMONTH(Input!$C$7,A455)</f>
        <v>56645</v>
      </c>
      <c r="C455" s="76" t="n">
        <f aca="false">DATEDIF(Input!$G$23,$B455,"Y")</f>
        <v>77</v>
      </c>
      <c r="E455" s="78" t="n">
        <f aca="false">Salary_02!$E455*(Input!$G$36/100)</f>
        <v>0</v>
      </c>
      <c r="F455" s="78" t="n">
        <f aca="false">-1*Salary_02!$I455</f>
        <v>-0</v>
      </c>
      <c r="G455" s="78" t="n">
        <f aca="true">IF(AND($B455&gt;Input!$G$45,$B455&lt;Input!$G$25),PMT(Input!$G$37/(100*12),(OFFSET($A$4,MATCH(Input!$G$25,$B$4:$B$1004,1),0,1,1)-OFFSET($A$4,MATCH(Input!$G$45,$B$4:$B$620,1),0,1,1)),$J$4,-1*Input!$G$38,1),0)</f>
        <v>-2561.94859256789</v>
      </c>
      <c r="H455" s="78" t="n">
        <f aca="false">IF($B455&lt;Input!$G$25,(($H454+$E455+$F455+$G455)*(1+Input!$G$37/(100*12))),0)</f>
        <v>190897.722420623</v>
      </c>
    </row>
    <row r="456" customFormat="false" ht="12.8" hidden="false" customHeight="false" outlineLevel="0" collapsed="false">
      <c r="A456" s="76" t="n">
        <v>452</v>
      </c>
      <c r="B456" s="77" t="n">
        <f aca="false">EOMONTH(Input!$C$7,A456)</f>
        <v>56673</v>
      </c>
      <c r="C456" s="76" t="n">
        <f aca="false">DATEDIF(Input!$G$23,$B456,"Y")</f>
        <v>77</v>
      </c>
      <c r="E456" s="78" t="n">
        <f aca="false">Salary_02!$E456*(Input!$G$36/100)</f>
        <v>0</v>
      </c>
      <c r="F456" s="78" t="n">
        <f aca="false">-1*Salary_02!$I456</f>
        <v>-0</v>
      </c>
      <c r="G456" s="78" t="n">
        <f aca="true">IF(AND($B456&gt;Input!$G$45,$B456&lt;Input!$G$25),PMT(Input!$G$37/(100*12),(OFFSET($A$4,MATCH(Input!$G$25,$B$4:$B$1004,1),0,1,1)-OFFSET($A$4,MATCH(Input!$G$45,$B$4:$B$620,1),0,1,1)),$J$4,-1*Input!$G$38,1),0)</f>
        <v>-2561.94859256789</v>
      </c>
      <c r="H456" s="78" t="n">
        <f aca="false">IF($B456&lt;Input!$G$25,(($H455+$E456+$F456+$G456)*(1+Input!$G$37/(100*12))),0)</f>
        <v>189120.506219005</v>
      </c>
    </row>
    <row r="457" customFormat="false" ht="12.8" hidden="false" customHeight="false" outlineLevel="0" collapsed="false">
      <c r="A457" s="76" t="n">
        <v>453</v>
      </c>
      <c r="B457" s="77" t="n">
        <f aca="false">EOMONTH(Input!$C$7,A457)</f>
        <v>56704</v>
      </c>
      <c r="C457" s="76" t="n">
        <f aca="false">DATEDIF(Input!$G$23,$B457,"Y")</f>
        <v>77</v>
      </c>
      <c r="E457" s="78" t="n">
        <f aca="false">Salary_02!$E457*(Input!$G$36/100)</f>
        <v>0</v>
      </c>
      <c r="F457" s="78" t="n">
        <f aca="false">-1*Salary_02!$I457</f>
        <v>-0</v>
      </c>
      <c r="G457" s="78" t="n">
        <f aca="true">IF(AND($B457&gt;Input!$G$45,$B457&lt;Input!$G$25),PMT(Input!$G$37/(100*12),(OFFSET($A$4,MATCH(Input!$G$25,$B$4:$B$1004,1),0,1,1)-OFFSET($A$4,MATCH(Input!$G$45,$B$4:$B$620,1),0,1,1)),$J$4,-1*Input!$G$38,1),0)</f>
        <v>-2561.94859256789</v>
      </c>
      <c r="H457" s="78" t="n">
        <f aca="false">IF($B457&lt;Input!$G$25,(($H456+$E457+$F457+$G457)*(1+Input!$G$37/(100*12))),0)</f>
        <v>187335.884949881</v>
      </c>
    </row>
    <row r="458" customFormat="false" ht="12.8" hidden="false" customHeight="false" outlineLevel="0" collapsed="false">
      <c r="A458" s="76" t="n">
        <v>454</v>
      </c>
      <c r="B458" s="77" t="n">
        <f aca="false">EOMONTH(Input!$C$7,A458)</f>
        <v>56734</v>
      </c>
      <c r="C458" s="76" t="n">
        <f aca="false">DATEDIF(Input!$G$23,$B458,"Y")</f>
        <v>77</v>
      </c>
      <c r="E458" s="78" t="n">
        <f aca="false">Salary_02!$E458*(Input!$G$36/100)</f>
        <v>0</v>
      </c>
      <c r="F458" s="78" t="n">
        <f aca="false">-1*Salary_02!$I458</f>
        <v>-0</v>
      </c>
      <c r="G458" s="78" t="n">
        <f aca="true">IF(AND($B458&gt;Input!$G$45,$B458&lt;Input!$G$25),PMT(Input!$G$37/(100*12),(OFFSET($A$4,MATCH(Input!$G$25,$B$4:$B$1004,1),0,1,1)-OFFSET($A$4,MATCH(Input!$G$45,$B$4:$B$620,1),0,1,1)),$J$4,-1*Input!$G$38,1),0)</f>
        <v>-2561.94859256789</v>
      </c>
      <c r="H458" s="78" t="n">
        <f aca="false">IF($B458&lt;Input!$G$25,(($H457+$E458+$F458+$G458)*(1+Input!$G$37/(100*12))),0)</f>
        <v>185543.827758801</v>
      </c>
    </row>
    <row r="459" customFormat="false" ht="12.8" hidden="false" customHeight="false" outlineLevel="0" collapsed="false">
      <c r="A459" s="76" t="n">
        <v>455</v>
      </c>
      <c r="B459" s="77" t="n">
        <f aca="false">EOMONTH(Input!$C$7,A459)</f>
        <v>56765</v>
      </c>
      <c r="C459" s="76" t="n">
        <f aca="false">DATEDIF(Input!$G$23,$B459,"Y")</f>
        <v>78</v>
      </c>
      <c r="E459" s="78" t="n">
        <f aca="false">Salary_02!$E459*(Input!$G$36/100)</f>
        <v>0</v>
      </c>
      <c r="F459" s="78" t="n">
        <f aca="false">-1*Salary_02!$I459</f>
        <v>-0</v>
      </c>
      <c r="G459" s="78" t="n">
        <f aca="true">IF(AND($B459&gt;Input!$G$45,$B459&lt;Input!$G$25),PMT(Input!$G$37/(100*12),(OFFSET($A$4,MATCH(Input!$G$25,$B$4:$B$1004,1),0,1,1)-OFFSET($A$4,MATCH(Input!$G$45,$B$4:$B$620,1),0,1,1)),$J$4,-1*Input!$G$38,1),0)</f>
        <v>-2561.94859256789</v>
      </c>
      <c r="H459" s="78" t="n">
        <f aca="false">IF($B459&lt;Input!$G$25,(($H458+$E459+$F459+$G459)*(1+Input!$G$37/(100*12))),0)</f>
        <v>183744.30366276</v>
      </c>
    </row>
    <row r="460" customFormat="false" ht="12.8" hidden="false" customHeight="false" outlineLevel="0" collapsed="false">
      <c r="A460" s="76" t="n">
        <v>456</v>
      </c>
      <c r="B460" s="77" t="n">
        <f aca="false">EOMONTH(Input!$C$7,A460)</f>
        <v>56795</v>
      </c>
      <c r="C460" s="76" t="n">
        <f aca="false">DATEDIF(Input!$G$23,$B460,"Y")</f>
        <v>78</v>
      </c>
      <c r="E460" s="78" t="n">
        <f aca="false">Salary_02!$E460*(Input!$G$36/100)</f>
        <v>0</v>
      </c>
      <c r="F460" s="78" t="n">
        <f aca="false">-1*Salary_02!$I460</f>
        <v>-0</v>
      </c>
      <c r="G460" s="78" t="n">
        <f aca="true">IF(AND($B460&gt;Input!$G$45,$B460&lt;Input!$G$25),PMT(Input!$G$37/(100*12),(OFFSET($A$4,MATCH(Input!$G$25,$B$4:$B$1004,1),0,1,1)-OFFSET($A$4,MATCH(Input!$G$45,$B$4:$B$620,1),0,1,1)),$J$4,-1*Input!$G$38,1),0)</f>
        <v>-2561.94859256789</v>
      </c>
      <c r="H460" s="78" t="n">
        <f aca="false">IF($B460&lt;Input!$G$25,(($H459+$E460+$F460+$G460)*(1+Input!$G$37/(100*12))),0)</f>
        <v>181937.281549651</v>
      </c>
    </row>
    <row r="461" customFormat="false" ht="12.8" hidden="false" customHeight="false" outlineLevel="0" collapsed="false">
      <c r="A461" s="76" t="n">
        <v>457</v>
      </c>
      <c r="B461" s="77" t="n">
        <f aca="false">EOMONTH(Input!$C$7,A461)</f>
        <v>56826</v>
      </c>
      <c r="C461" s="76" t="n">
        <f aca="false">DATEDIF(Input!$G$23,$B461,"Y")</f>
        <v>78</v>
      </c>
      <c r="E461" s="78" t="n">
        <f aca="false">Salary_02!$E461*(Input!$G$36/100)</f>
        <v>0</v>
      </c>
      <c r="F461" s="78" t="n">
        <f aca="false">-1*Salary_02!$I461</f>
        <v>-0</v>
      </c>
      <c r="G461" s="78" t="n">
        <f aca="true">IF(AND($B461&gt;Input!$G$45,$B461&lt;Input!$G$25),PMT(Input!$G$37/(100*12),(OFFSET($A$4,MATCH(Input!$G$25,$B$4:$B$1004,1),0,1,1)-OFFSET($A$4,MATCH(Input!$G$45,$B$4:$B$620,1),0,1,1)),$J$4,-1*Input!$G$38,1),0)</f>
        <v>-2561.94859256789</v>
      </c>
      <c r="H461" s="78" t="n">
        <f aca="false">IF($B461&lt;Input!$G$25,(($H460+$E461+$F461+$G461)*(1+Input!$G$37/(100*12))),0)</f>
        <v>180122.730177737</v>
      </c>
    </row>
    <row r="462" customFormat="false" ht="12.8" hidden="false" customHeight="false" outlineLevel="0" collapsed="false">
      <c r="A462" s="76" t="n">
        <v>458</v>
      </c>
      <c r="B462" s="77" t="n">
        <f aca="false">EOMONTH(Input!$C$7,A462)</f>
        <v>56857</v>
      </c>
      <c r="C462" s="76" t="n">
        <f aca="false">DATEDIF(Input!$G$23,$B462,"Y")</f>
        <v>78</v>
      </c>
      <c r="E462" s="78" t="n">
        <f aca="false">Salary_02!$E462*(Input!$G$36/100)</f>
        <v>0</v>
      </c>
      <c r="F462" s="78" t="n">
        <f aca="false">-1*Salary_02!$I462</f>
        <v>-0</v>
      </c>
      <c r="G462" s="78" t="n">
        <f aca="true">IF(AND($B462&gt;Input!$G$45,$B462&lt;Input!$G$25),PMT(Input!$G$37/(100*12),(OFFSET($A$4,MATCH(Input!$G$25,$B$4:$B$1004,1),0,1,1)-OFFSET($A$4,MATCH(Input!$G$45,$B$4:$B$620,1),0,1,1)),$J$4,-1*Input!$G$38,1),0)</f>
        <v>-2561.94859256789</v>
      </c>
      <c r="H462" s="78" t="n">
        <f aca="false">IF($B462&lt;Input!$G$25,(($H461+$E462+$F462+$G462)*(1+Input!$G$37/(100*12))),0)</f>
        <v>178300.618175108</v>
      </c>
    </row>
    <row r="463" customFormat="false" ht="12.8" hidden="false" customHeight="false" outlineLevel="0" collapsed="false">
      <c r="A463" s="76" t="n">
        <v>459</v>
      </c>
      <c r="B463" s="77" t="n">
        <f aca="false">EOMONTH(Input!$C$7,A463)</f>
        <v>56887</v>
      </c>
      <c r="C463" s="76" t="n">
        <f aca="false">DATEDIF(Input!$G$23,$B463,"Y")</f>
        <v>78</v>
      </c>
      <c r="E463" s="78" t="n">
        <f aca="false">Salary_02!$E463*(Input!$G$36/100)</f>
        <v>0</v>
      </c>
      <c r="F463" s="78" t="n">
        <f aca="false">-1*Salary_02!$I463</f>
        <v>-0</v>
      </c>
      <c r="G463" s="78" t="n">
        <f aca="true">IF(AND($B463&gt;Input!$G$45,$B463&lt;Input!$G$25),PMT(Input!$G$37/(100*12),(OFFSET($A$4,MATCH(Input!$G$25,$B$4:$B$1004,1),0,1,1)-OFFSET($A$4,MATCH(Input!$G$45,$B$4:$B$620,1),0,1,1)),$J$4,-1*Input!$G$38,1),0)</f>
        <v>-2561.94859256789</v>
      </c>
      <c r="H463" s="78" t="n">
        <f aca="false">IF($B463&lt;Input!$G$25,(($H462+$E463+$F463+$G463)*(1+Input!$G$37/(100*12))),0)</f>
        <v>176470.914039134</v>
      </c>
    </row>
    <row r="464" customFormat="false" ht="12.8" hidden="false" customHeight="false" outlineLevel="0" collapsed="false">
      <c r="A464" s="76" t="n">
        <v>460</v>
      </c>
      <c r="B464" s="77" t="n">
        <f aca="false">EOMONTH(Input!$C$7,A464)</f>
        <v>56918</v>
      </c>
      <c r="C464" s="76" t="n">
        <f aca="false">DATEDIF(Input!$G$23,$B464,"Y")</f>
        <v>78</v>
      </c>
      <c r="E464" s="78" t="n">
        <f aca="false">Salary_02!$E464*(Input!$G$36/100)</f>
        <v>0</v>
      </c>
      <c r="F464" s="78" t="n">
        <f aca="false">-1*Salary_02!$I464</f>
        <v>-0</v>
      </c>
      <c r="G464" s="78" t="n">
        <f aca="true">IF(AND($B464&gt;Input!$G$45,$B464&lt;Input!$G$25),PMT(Input!$G$37/(100*12),(OFFSET($A$4,MATCH(Input!$G$25,$B$4:$B$1004,1),0,1,1)-OFFSET($A$4,MATCH(Input!$G$45,$B$4:$B$620,1),0,1,1)),$J$4,-1*Input!$G$38,1),0)</f>
        <v>-2561.94859256789</v>
      </c>
      <c r="H464" s="78" t="n">
        <f aca="false">IF($B464&lt;Input!$G$25,(($H463+$E464+$F464+$G464)*(1+Input!$G$37/(100*12))),0)</f>
        <v>174633.586135926</v>
      </c>
    </row>
    <row r="465" customFormat="false" ht="12.8" hidden="false" customHeight="false" outlineLevel="0" collapsed="false">
      <c r="A465" s="76" t="n">
        <v>461</v>
      </c>
      <c r="B465" s="77" t="n">
        <f aca="false">EOMONTH(Input!$C$7,A465)</f>
        <v>56948</v>
      </c>
      <c r="C465" s="76" t="n">
        <f aca="false">DATEDIF(Input!$G$23,$B465,"Y")</f>
        <v>78</v>
      </c>
      <c r="E465" s="78" t="n">
        <f aca="false">Salary_02!$E465*(Input!$G$36/100)</f>
        <v>0</v>
      </c>
      <c r="F465" s="78" t="n">
        <f aca="false">-1*Salary_02!$I465</f>
        <v>-0</v>
      </c>
      <c r="G465" s="78" t="n">
        <f aca="true">IF(AND($B465&gt;Input!$G$45,$B465&lt;Input!$G$25),PMT(Input!$G$37/(100*12),(OFFSET($A$4,MATCH(Input!$G$25,$B$4:$B$1004,1),0,1,1)-OFFSET($A$4,MATCH(Input!$G$45,$B$4:$B$620,1),0,1,1)),$J$4,-1*Input!$G$38,1),0)</f>
        <v>-2561.94859256789</v>
      </c>
      <c r="H465" s="78" t="n">
        <f aca="false">IF($B465&lt;Input!$G$25,(($H464+$E465+$F465+$G465)*(1+Input!$G$37/(100*12))),0)</f>
        <v>172788.602699789</v>
      </c>
    </row>
    <row r="466" customFormat="false" ht="12.8" hidden="false" customHeight="false" outlineLevel="0" collapsed="false">
      <c r="A466" s="76" t="n">
        <v>462</v>
      </c>
      <c r="B466" s="77" t="n">
        <f aca="false">EOMONTH(Input!$C$7,A466)</f>
        <v>56979</v>
      </c>
      <c r="C466" s="76" t="n">
        <f aca="false">DATEDIF(Input!$G$23,$B466,"Y")</f>
        <v>78</v>
      </c>
      <c r="E466" s="78" t="n">
        <f aca="false">Salary_02!$E466*(Input!$G$36/100)</f>
        <v>0</v>
      </c>
      <c r="F466" s="78" t="n">
        <f aca="false">-1*Salary_02!$I466</f>
        <v>-0</v>
      </c>
      <c r="G466" s="78" t="n">
        <f aca="true">IF(AND($B466&gt;Input!$G$45,$B466&lt;Input!$G$25),PMT(Input!$G$37/(100*12),(OFFSET($A$4,MATCH(Input!$G$25,$B$4:$B$1004,1),0,1,1)-OFFSET($A$4,MATCH(Input!$G$45,$B$4:$B$620,1),0,1,1)),$J$4,-1*Input!$G$38,1),0)</f>
        <v>-2561.94859256789</v>
      </c>
      <c r="H466" s="78" t="n">
        <f aca="false">IF($B466&lt;Input!$G$25,(($H465+$E466+$F466+$G466)*(1+Input!$G$37/(100*12))),0)</f>
        <v>170935.931832668</v>
      </c>
    </row>
    <row r="467" customFormat="false" ht="12.8" hidden="false" customHeight="false" outlineLevel="0" collapsed="false">
      <c r="A467" s="76" t="n">
        <v>463</v>
      </c>
      <c r="B467" s="77" t="n">
        <f aca="false">EOMONTH(Input!$C$7,A467)</f>
        <v>57010</v>
      </c>
      <c r="C467" s="76" t="n">
        <f aca="false">DATEDIF(Input!$G$23,$B467,"Y")</f>
        <v>78</v>
      </c>
      <c r="E467" s="78" t="n">
        <f aca="false">Salary_02!$E467*(Input!$G$36/100)</f>
        <v>0</v>
      </c>
      <c r="F467" s="78" t="n">
        <f aca="false">-1*Salary_02!$I467</f>
        <v>-0</v>
      </c>
      <c r="G467" s="78" t="n">
        <f aca="true">IF(AND($B467&gt;Input!$G$45,$B467&lt;Input!$G$25),PMT(Input!$G$37/(100*12),(OFFSET($A$4,MATCH(Input!$G$25,$B$4:$B$1004,1),0,1,1)-OFFSET($A$4,MATCH(Input!$G$45,$B$4:$B$620,1),0,1,1)),$J$4,-1*Input!$G$38,1),0)</f>
        <v>-2561.94859256789</v>
      </c>
      <c r="H467" s="78" t="n">
        <f aca="false">IF($B467&lt;Input!$G$25,(($H466+$E467+$F467+$G467)*(1+Input!$G$37/(100*12))),0)</f>
        <v>169075.541503601</v>
      </c>
    </row>
    <row r="468" customFormat="false" ht="12.8" hidden="false" customHeight="false" outlineLevel="0" collapsed="false">
      <c r="A468" s="76" t="n">
        <v>464</v>
      </c>
      <c r="B468" s="77" t="n">
        <f aca="false">EOMONTH(Input!$C$7,A468)</f>
        <v>57039</v>
      </c>
      <c r="C468" s="76" t="n">
        <f aca="false">DATEDIF(Input!$G$23,$B468,"Y")</f>
        <v>78</v>
      </c>
      <c r="E468" s="78" t="n">
        <f aca="false">Salary_02!$E468*(Input!$G$36/100)</f>
        <v>0</v>
      </c>
      <c r="F468" s="78" t="n">
        <f aca="false">-1*Salary_02!$I468</f>
        <v>-0</v>
      </c>
      <c r="G468" s="78" t="n">
        <f aca="true">IF(AND($B468&gt;Input!$G$45,$B468&lt;Input!$G$25),PMT(Input!$G$37/(100*12),(OFFSET($A$4,MATCH(Input!$G$25,$B$4:$B$1004,1),0,1,1)-OFFSET($A$4,MATCH(Input!$G$45,$B$4:$B$620,1),0,1,1)),$J$4,-1*Input!$G$38,1),0)</f>
        <v>-2561.94859256789</v>
      </c>
      <c r="H468" s="78" t="n">
        <f aca="false">IF($B468&lt;Input!$G$25,(($H467+$E468+$F468+$G468)*(1+Input!$G$37/(100*12))),0)</f>
        <v>167207.399548162</v>
      </c>
    </row>
    <row r="469" customFormat="false" ht="12.8" hidden="false" customHeight="false" outlineLevel="0" collapsed="false">
      <c r="A469" s="76" t="n">
        <v>465</v>
      </c>
      <c r="B469" s="77" t="n">
        <f aca="false">EOMONTH(Input!$C$7,A469)</f>
        <v>57070</v>
      </c>
      <c r="C469" s="76" t="n">
        <f aca="false">DATEDIF(Input!$G$23,$B469,"Y")</f>
        <v>78</v>
      </c>
      <c r="E469" s="78" t="n">
        <f aca="false">Salary_02!$E469*(Input!$G$36/100)</f>
        <v>0</v>
      </c>
      <c r="F469" s="78" t="n">
        <f aca="false">-1*Salary_02!$I469</f>
        <v>-0</v>
      </c>
      <c r="G469" s="78" t="n">
        <f aca="true">IF(AND($B469&gt;Input!$G$45,$B469&lt;Input!$G$25),PMT(Input!$G$37/(100*12),(OFFSET($A$4,MATCH(Input!$G$25,$B$4:$B$1004,1),0,1,1)-OFFSET($A$4,MATCH(Input!$G$45,$B$4:$B$620,1),0,1,1)),$J$4,-1*Input!$G$38,1),0)</f>
        <v>-2561.94859256789</v>
      </c>
      <c r="H469" s="78" t="n">
        <f aca="false">IF($B469&lt;Input!$G$25,(($H468+$E469+$F469+$G469)*(1+Input!$G$37/(100*12))),0)</f>
        <v>165331.473667909</v>
      </c>
    </row>
    <row r="470" customFormat="false" ht="12.8" hidden="false" customHeight="false" outlineLevel="0" collapsed="false">
      <c r="A470" s="76" t="n">
        <v>466</v>
      </c>
      <c r="B470" s="77" t="n">
        <f aca="false">EOMONTH(Input!$C$7,A470)</f>
        <v>57100</v>
      </c>
      <c r="C470" s="76" t="n">
        <f aca="false">DATEDIF(Input!$G$23,$B470,"Y")</f>
        <v>78</v>
      </c>
      <c r="E470" s="78" t="n">
        <f aca="false">Salary_02!$E470*(Input!$G$36/100)</f>
        <v>0</v>
      </c>
      <c r="F470" s="78" t="n">
        <f aca="false">-1*Salary_02!$I470</f>
        <v>-0</v>
      </c>
      <c r="G470" s="78" t="n">
        <f aca="true">IF(AND($B470&gt;Input!$G$45,$B470&lt;Input!$G$25),PMT(Input!$G$37/(100*12),(OFFSET($A$4,MATCH(Input!$G$25,$B$4:$B$1004,1),0,1,1)-OFFSET($A$4,MATCH(Input!$G$45,$B$4:$B$620,1),0,1,1)),$J$4,-1*Input!$G$38,1),0)</f>
        <v>-2561.94859256789</v>
      </c>
      <c r="H470" s="78" t="n">
        <f aca="false">IF($B470&lt;Input!$G$25,(($H469+$E470+$F470+$G470)*(1+Input!$G$37/(100*12))),0)</f>
        <v>163447.731429822</v>
      </c>
    </row>
    <row r="471" customFormat="false" ht="12.8" hidden="false" customHeight="false" outlineLevel="0" collapsed="false">
      <c r="A471" s="76" t="n">
        <v>467</v>
      </c>
      <c r="B471" s="77" t="n">
        <f aca="false">EOMONTH(Input!$C$7,A471)</f>
        <v>57131</v>
      </c>
      <c r="C471" s="76" t="n">
        <f aca="false">DATEDIF(Input!$G$23,$B471,"Y")</f>
        <v>79</v>
      </c>
      <c r="E471" s="78" t="n">
        <f aca="false">Salary_02!$E471*(Input!$G$36/100)</f>
        <v>0</v>
      </c>
      <c r="F471" s="78" t="n">
        <f aca="false">-1*Salary_02!$I471</f>
        <v>-0</v>
      </c>
      <c r="G471" s="78" t="n">
        <f aca="true">IF(AND($B471&gt;Input!$G$45,$B471&lt;Input!$G$25),PMT(Input!$G$37/(100*12),(OFFSET($A$4,MATCH(Input!$G$25,$B$4:$B$1004,1),0,1,1)-OFFSET($A$4,MATCH(Input!$G$45,$B$4:$B$620,1),0,1,1)),$J$4,-1*Input!$G$38,1),0)</f>
        <v>-2561.94859256789</v>
      </c>
      <c r="H471" s="78" t="n">
        <f aca="false">IF($B471&lt;Input!$G$25,(($H470+$E471+$F471+$G471)*(1+Input!$G$37/(100*12))),0)</f>
        <v>161556.140265742</v>
      </c>
    </row>
    <row r="472" customFormat="false" ht="12.8" hidden="false" customHeight="false" outlineLevel="0" collapsed="false">
      <c r="A472" s="76" t="n">
        <v>468</v>
      </c>
      <c r="B472" s="77" t="n">
        <f aca="false">EOMONTH(Input!$C$7,A472)</f>
        <v>57161</v>
      </c>
      <c r="C472" s="76" t="n">
        <f aca="false">DATEDIF(Input!$G$23,$B472,"Y")</f>
        <v>79</v>
      </c>
      <c r="E472" s="78" t="n">
        <f aca="false">Salary_02!$E472*(Input!$G$36/100)</f>
        <v>0</v>
      </c>
      <c r="F472" s="78" t="n">
        <f aca="false">-1*Salary_02!$I472</f>
        <v>-0</v>
      </c>
      <c r="G472" s="78" t="n">
        <f aca="true">IF(AND($B472&gt;Input!$G$45,$B472&lt;Input!$G$25),PMT(Input!$G$37/(100*12),(OFFSET($A$4,MATCH(Input!$G$25,$B$4:$B$1004,1),0,1,1)-OFFSET($A$4,MATCH(Input!$G$45,$B$4:$B$620,1),0,1,1)),$J$4,-1*Input!$G$38,1),0)</f>
        <v>-2561.94859256789</v>
      </c>
      <c r="H472" s="78" t="n">
        <f aca="false">IF($B472&lt;Input!$G$25,(($H471+$E472+$F472+$G472)*(1+Input!$G$37/(100*12))),0)</f>
        <v>159656.667471813</v>
      </c>
    </row>
    <row r="473" customFormat="false" ht="12.8" hidden="false" customHeight="false" outlineLevel="0" collapsed="false">
      <c r="A473" s="76" t="n">
        <v>469</v>
      </c>
      <c r="B473" s="77" t="n">
        <f aca="false">EOMONTH(Input!$C$7,A473)</f>
        <v>57192</v>
      </c>
      <c r="C473" s="76" t="n">
        <f aca="false">DATEDIF(Input!$G$23,$B473,"Y")</f>
        <v>79</v>
      </c>
      <c r="E473" s="78" t="n">
        <f aca="false">Salary_02!$E473*(Input!$G$36/100)</f>
        <v>0</v>
      </c>
      <c r="F473" s="78" t="n">
        <f aca="false">-1*Salary_02!$I473</f>
        <v>-0</v>
      </c>
      <c r="G473" s="78" t="n">
        <f aca="true">IF(AND($B473&gt;Input!$G$45,$B473&lt;Input!$G$25),PMT(Input!$G$37/(100*12),(OFFSET($A$4,MATCH(Input!$G$25,$B$4:$B$1004,1),0,1,1)-OFFSET($A$4,MATCH(Input!$G$45,$B$4:$B$620,1),0,1,1)),$J$4,-1*Input!$G$38,1),0)</f>
        <v>-2561.94859256789</v>
      </c>
      <c r="H473" s="78" t="n">
        <f aca="false">IF($B473&lt;Input!$G$25,(($H472+$E473+$F473+$G473)*(1+Input!$G$37/(100*12))),0)</f>
        <v>157749.280207908</v>
      </c>
    </row>
    <row r="474" customFormat="false" ht="12.8" hidden="false" customHeight="false" outlineLevel="0" collapsed="false">
      <c r="A474" s="76" t="n">
        <v>470</v>
      </c>
      <c r="B474" s="77" t="n">
        <f aca="false">EOMONTH(Input!$C$7,A474)</f>
        <v>57223</v>
      </c>
      <c r="C474" s="76" t="n">
        <f aca="false">DATEDIF(Input!$G$23,$B474,"Y")</f>
        <v>79</v>
      </c>
      <c r="E474" s="78" t="n">
        <f aca="false">Salary_02!$E474*(Input!$G$36/100)</f>
        <v>0</v>
      </c>
      <c r="F474" s="78" t="n">
        <f aca="false">-1*Salary_02!$I474</f>
        <v>-0</v>
      </c>
      <c r="G474" s="78" t="n">
        <f aca="true">IF(AND($B474&gt;Input!$G$45,$B474&lt;Input!$G$25),PMT(Input!$G$37/(100*12),(OFFSET($A$4,MATCH(Input!$G$25,$B$4:$B$1004,1),0,1,1)-OFFSET($A$4,MATCH(Input!$G$45,$B$4:$B$620,1),0,1,1)),$J$4,-1*Input!$G$38,1),0)</f>
        <v>-2561.94859256789</v>
      </c>
      <c r="H474" s="78" t="n">
        <f aca="false">IF($B474&lt;Input!$G$25,(($H473+$E474+$F474+$G474)*(1+Input!$G$37/(100*12))),0)</f>
        <v>155833.945497071</v>
      </c>
    </row>
    <row r="475" customFormat="false" ht="12.8" hidden="false" customHeight="false" outlineLevel="0" collapsed="false">
      <c r="A475" s="76" t="n">
        <v>471</v>
      </c>
      <c r="B475" s="77" t="n">
        <f aca="false">EOMONTH(Input!$C$7,A475)</f>
        <v>57253</v>
      </c>
      <c r="C475" s="76" t="n">
        <f aca="false">DATEDIF(Input!$G$23,$B475,"Y")</f>
        <v>79</v>
      </c>
      <c r="E475" s="78" t="n">
        <f aca="false">Salary_02!$E475*(Input!$G$36/100)</f>
        <v>0</v>
      </c>
      <c r="F475" s="78" t="n">
        <f aca="false">-1*Salary_02!$I475</f>
        <v>-0</v>
      </c>
      <c r="G475" s="78" t="n">
        <f aca="true">IF(AND($B475&gt;Input!$G$45,$B475&lt;Input!$G$25),PMT(Input!$G$37/(100*12),(OFFSET($A$4,MATCH(Input!$G$25,$B$4:$B$1004,1),0,1,1)-OFFSET($A$4,MATCH(Input!$G$45,$B$4:$B$620,1),0,1,1)),$J$4,-1*Input!$G$38,1),0)</f>
        <v>-2561.94859256789</v>
      </c>
      <c r="H475" s="78" t="n">
        <f aca="false">IF($B475&lt;Input!$G$25,(($H474+$E475+$F475+$G475)*(1+Input!$G$37/(100*12))),0)</f>
        <v>153910.630224939</v>
      </c>
    </row>
    <row r="476" customFormat="false" ht="12.8" hidden="false" customHeight="false" outlineLevel="0" collapsed="false">
      <c r="A476" s="76" t="n">
        <v>472</v>
      </c>
      <c r="B476" s="77" t="n">
        <f aca="false">EOMONTH(Input!$C$7,A476)</f>
        <v>57284</v>
      </c>
      <c r="C476" s="76" t="n">
        <f aca="false">DATEDIF(Input!$G$23,$B476,"Y")</f>
        <v>79</v>
      </c>
      <c r="E476" s="78" t="n">
        <f aca="false">Salary_02!$E476*(Input!$G$36/100)</f>
        <v>0</v>
      </c>
      <c r="F476" s="78" t="n">
        <f aca="false">-1*Salary_02!$I476</f>
        <v>-0</v>
      </c>
      <c r="G476" s="78" t="n">
        <f aca="true">IF(AND($B476&gt;Input!$G$45,$B476&lt;Input!$G$25),PMT(Input!$G$37/(100*12),(OFFSET($A$4,MATCH(Input!$G$25,$B$4:$B$1004,1),0,1,1)-OFFSET($A$4,MATCH(Input!$G$45,$B$4:$B$620,1),0,1,1)),$J$4,-1*Input!$G$38,1),0)</f>
        <v>-2561.94859256789</v>
      </c>
      <c r="H476" s="78" t="n">
        <f aca="false">IF($B476&lt;Input!$G$25,(($H475+$E476+$F476+$G476)*(1+Input!$G$37/(100*12))),0)</f>
        <v>151979.301139172</v>
      </c>
    </row>
    <row r="477" customFormat="false" ht="12.8" hidden="false" customHeight="false" outlineLevel="0" collapsed="false">
      <c r="A477" s="76" t="n">
        <v>473</v>
      </c>
      <c r="B477" s="77" t="n">
        <f aca="false">EOMONTH(Input!$C$7,A477)</f>
        <v>57314</v>
      </c>
      <c r="C477" s="76" t="n">
        <f aca="false">DATEDIF(Input!$G$23,$B477,"Y")</f>
        <v>79</v>
      </c>
      <c r="E477" s="78" t="n">
        <f aca="false">Salary_02!$E477*(Input!$G$36/100)</f>
        <v>0</v>
      </c>
      <c r="F477" s="78" t="n">
        <f aca="false">-1*Salary_02!$I477</f>
        <v>-0</v>
      </c>
      <c r="G477" s="78" t="n">
        <f aca="true">IF(AND($B477&gt;Input!$G$45,$B477&lt;Input!$G$25),PMT(Input!$G$37/(100*12),(OFFSET($A$4,MATCH(Input!$G$25,$B$4:$B$1004,1),0,1,1)-OFFSET($A$4,MATCH(Input!$G$45,$B$4:$B$620,1),0,1,1)),$J$4,-1*Input!$G$38,1),0)</f>
        <v>-2561.94859256789</v>
      </c>
      <c r="H477" s="78" t="n">
        <f aca="false">IF($B477&lt;Input!$G$25,(($H476+$E477+$F477+$G477)*(1+Input!$G$37/(100*12))),0)</f>
        <v>150039.924848882</v>
      </c>
    </row>
    <row r="478" customFormat="false" ht="12.8" hidden="false" customHeight="false" outlineLevel="0" collapsed="false">
      <c r="A478" s="76" t="n">
        <v>474</v>
      </c>
      <c r="B478" s="77" t="n">
        <f aca="false">EOMONTH(Input!$C$7,A478)</f>
        <v>57345</v>
      </c>
      <c r="C478" s="76" t="n">
        <f aca="false">DATEDIF(Input!$G$23,$B478,"Y")</f>
        <v>79</v>
      </c>
      <c r="E478" s="78" t="n">
        <f aca="false">Salary_02!$E478*(Input!$G$36/100)</f>
        <v>0</v>
      </c>
      <c r="F478" s="78" t="n">
        <f aca="false">-1*Salary_02!$I478</f>
        <v>-0</v>
      </c>
      <c r="G478" s="78" t="n">
        <f aca="true">IF(AND($B478&gt;Input!$G$45,$B478&lt;Input!$G$25),PMT(Input!$G$37/(100*12),(OFFSET($A$4,MATCH(Input!$G$25,$B$4:$B$1004,1),0,1,1)-OFFSET($A$4,MATCH(Input!$G$45,$B$4:$B$620,1),0,1,1)),$J$4,-1*Input!$G$38,1),0)</f>
        <v>-2561.94859256789</v>
      </c>
      <c r="H478" s="78" t="n">
        <f aca="false">IF($B478&lt;Input!$G$25,(($H477+$E478+$F478+$G478)*(1+Input!$G$37/(100*12))),0)</f>
        <v>148092.467824048</v>
      </c>
    </row>
    <row r="479" customFormat="false" ht="12.8" hidden="false" customHeight="false" outlineLevel="0" collapsed="false">
      <c r="A479" s="76" t="n">
        <v>475</v>
      </c>
      <c r="B479" s="77" t="n">
        <f aca="false">EOMONTH(Input!$C$7,A479)</f>
        <v>57376</v>
      </c>
      <c r="C479" s="76" t="n">
        <f aca="false">DATEDIF(Input!$G$23,$B479,"Y")</f>
        <v>79</v>
      </c>
      <c r="E479" s="78" t="n">
        <f aca="false">Salary_02!$E479*(Input!$G$36/100)</f>
        <v>0</v>
      </c>
      <c r="F479" s="78" t="n">
        <f aca="false">-1*Salary_02!$I479</f>
        <v>-0</v>
      </c>
      <c r="G479" s="78" t="n">
        <f aca="true">IF(AND($B479&gt;Input!$G$45,$B479&lt;Input!$G$25),PMT(Input!$G$37/(100*12),(OFFSET($A$4,MATCH(Input!$G$25,$B$4:$B$1004,1),0,1,1)-OFFSET($A$4,MATCH(Input!$G$45,$B$4:$B$620,1),0,1,1)),$J$4,-1*Input!$G$38,1),0)</f>
        <v>-2561.94859256789</v>
      </c>
      <c r="H479" s="78" t="n">
        <f aca="false">IF($B479&lt;Input!$G$25,(($H478+$E479+$F479+$G479)*(1+Input!$G$37/(100*12))),0)</f>
        <v>146136.896394945</v>
      </c>
    </row>
    <row r="480" customFormat="false" ht="12.8" hidden="false" customHeight="false" outlineLevel="0" collapsed="false">
      <c r="A480" s="76" t="n">
        <v>476</v>
      </c>
      <c r="B480" s="77" t="n">
        <f aca="false">EOMONTH(Input!$C$7,A480)</f>
        <v>57404</v>
      </c>
      <c r="C480" s="76" t="n">
        <f aca="false">DATEDIF(Input!$G$23,$B480,"Y")</f>
        <v>79</v>
      </c>
      <c r="E480" s="78" t="n">
        <f aca="false">Salary_02!$E480*(Input!$G$36/100)</f>
        <v>0</v>
      </c>
      <c r="F480" s="78" t="n">
        <f aca="false">-1*Salary_02!$I480</f>
        <v>-0</v>
      </c>
      <c r="G480" s="78" t="n">
        <f aca="true">IF(AND($B480&gt;Input!$G$45,$B480&lt;Input!$G$25),PMT(Input!$G$37/(100*12),(OFFSET($A$4,MATCH(Input!$G$25,$B$4:$B$1004,1),0,1,1)-OFFSET($A$4,MATCH(Input!$G$45,$B$4:$B$620,1),0,1,1)),$J$4,-1*Input!$G$38,1),0)</f>
        <v>-2561.94859256789</v>
      </c>
      <c r="H480" s="78" t="n">
        <f aca="false">IF($B480&lt;Input!$G$25,(($H479+$E480+$F480+$G480)*(1+Input!$G$37/(100*12))),0)</f>
        <v>144173.176751554</v>
      </c>
    </row>
    <row r="481" customFormat="false" ht="12.8" hidden="false" customHeight="false" outlineLevel="0" collapsed="false">
      <c r="A481" s="76" t="n">
        <v>477</v>
      </c>
      <c r="B481" s="77" t="n">
        <f aca="false">EOMONTH(Input!$C$7,A481)</f>
        <v>57435</v>
      </c>
      <c r="C481" s="76" t="n">
        <f aca="false">DATEDIF(Input!$G$23,$B481,"Y")</f>
        <v>79</v>
      </c>
      <c r="E481" s="78" t="n">
        <f aca="false">Salary_02!$E481*(Input!$G$36/100)</f>
        <v>0</v>
      </c>
      <c r="F481" s="78" t="n">
        <f aca="false">-1*Salary_02!$I481</f>
        <v>-0</v>
      </c>
      <c r="G481" s="78" t="n">
        <f aca="true">IF(AND($B481&gt;Input!$G$45,$B481&lt;Input!$G$25),PMT(Input!$G$37/(100*12),(OFFSET($A$4,MATCH(Input!$G$25,$B$4:$B$1004,1),0,1,1)-OFFSET($A$4,MATCH(Input!$G$45,$B$4:$B$620,1),0,1,1)),$J$4,-1*Input!$G$38,1),0)</f>
        <v>-2561.94859256789</v>
      </c>
      <c r="H481" s="78" t="n">
        <f aca="false">IF($B481&lt;Input!$G$25,(($H480+$E481+$F481+$G481)*(1+Input!$G$37/(100*12))),0)</f>
        <v>142201.274942982</v>
      </c>
    </row>
    <row r="482" customFormat="false" ht="12.8" hidden="false" customHeight="false" outlineLevel="0" collapsed="false">
      <c r="A482" s="76" t="n">
        <v>478</v>
      </c>
      <c r="B482" s="77" t="n">
        <f aca="false">EOMONTH(Input!$C$7,A482)</f>
        <v>57465</v>
      </c>
      <c r="C482" s="76" t="n">
        <f aca="false">DATEDIF(Input!$G$23,$B482,"Y")</f>
        <v>79</v>
      </c>
      <c r="E482" s="78" t="n">
        <f aca="false">Salary_02!$E482*(Input!$G$36/100)</f>
        <v>0</v>
      </c>
      <c r="F482" s="78" t="n">
        <f aca="false">-1*Salary_02!$I482</f>
        <v>-0</v>
      </c>
      <c r="G482" s="78" t="n">
        <f aca="true">IF(AND($B482&gt;Input!$G$45,$B482&lt;Input!$G$25),PMT(Input!$G$37/(100*12),(OFFSET($A$4,MATCH(Input!$G$25,$B$4:$B$1004,1),0,1,1)-OFFSET($A$4,MATCH(Input!$G$45,$B$4:$B$620,1),0,1,1)),$J$4,-1*Input!$G$38,1),0)</f>
        <v>-2561.94859256789</v>
      </c>
      <c r="H482" s="78" t="n">
        <f aca="false">IF($B482&lt;Input!$G$25,(($H481+$E482+$F482+$G482)*(1+Input!$G$37/(100*12))),0)</f>
        <v>140221.156876874</v>
      </c>
    </row>
    <row r="483" customFormat="false" ht="12.8" hidden="false" customHeight="false" outlineLevel="0" collapsed="false">
      <c r="A483" s="76" t="n">
        <v>479</v>
      </c>
      <c r="B483" s="77" t="n">
        <f aca="false">EOMONTH(Input!$C$7,A483)</f>
        <v>57496</v>
      </c>
      <c r="C483" s="76" t="n">
        <f aca="false">DATEDIF(Input!$G$23,$B483,"Y")</f>
        <v>80</v>
      </c>
      <c r="E483" s="78" t="n">
        <f aca="false">Salary_02!$E483*(Input!$G$36/100)</f>
        <v>0</v>
      </c>
      <c r="F483" s="78" t="n">
        <f aca="false">-1*Salary_02!$I483</f>
        <v>-0</v>
      </c>
      <c r="G483" s="78" t="n">
        <f aca="true">IF(AND($B483&gt;Input!$G$45,$B483&lt;Input!$G$25),PMT(Input!$G$37/(100*12),(OFFSET($A$4,MATCH(Input!$G$25,$B$4:$B$1004,1),0,1,1)-OFFSET($A$4,MATCH(Input!$G$45,$B$4:$B$620,1),0,1,1)),$J$4,-1*Input!$G$38,1),0)</f>
        <v>-2561.94859256789</v>
      </c>
      <c r="H483" s="78" t="n">
        <f aca="false">IF($B483&lt;Input!$G$25,(($H482+$E483+$F483+$G483)*(1+Input!$G$37/(100*12))),0)</f>
        <v>138232.788318824</v>
      </c>
    </row>
    <row r="484" customFormat="false" ht="12.8" hidden="false" customHeight="false" outlineLevel="0" collapsed="false">
      <c r="A484" s="76" t="n">
        <v>480</v>
      </c>
      <c r="B484" s="77" t="n">
        <f aca="false">EOMONTH(Input!$C$7,A484)</f>
        <v>57526</v>
      </c>
      <c r="C484" s="76" t="n">
        <f aca="false">DATEDIF(Input!$G$23,$B484,"Y")</f>
        <v>80</v>
      </c>
      <c r="E484" s="78" t="n">
        <f aca="false">Salary_02!$E484*(Input!$G$36/100)</f>
        <v>0</v>
      </c>
      <c r="F484" s="78" t="n">
        <f aca="false">-1*Salary_02!$I484</f>
        <v>-0</v>
      </c>
      <c r="G484" s="78" t="n">
        <f aca="true">IF(AND($B484&gt;Input!$G$45,$B484&lt;Input!$G$25),PMT(Input!$G$37/(100*12),(OFFSET($A$4,MATCH(Input!$G$25,$B$4:$B$1004,1),0,1,1)-OFFSET($A$4,MATCH(Input!$G$45,$B$4:$B$620,1),0,1,1)),$J$4,-1*Input!$G$38,1),0)</f>
        <v>-2561.94859256789</v>
      </c>
      <c r="H484" s="78" t="n">
        <f aca="false">IF($B484&lt;Input!$G$25,(($H483+$E484+$F484+$G484)*(1+Input!$G$37/(100*12))),0)</f>
        <v>136236.134891782</v>
      </c>
    </row>
    <row r="485" customFormat="false" ht="12.8" hidden="false" customHeight="false" outlineLevel="0" collapsed="false">
      <c r="A485" s="76" t="n">
        <v>481</v>
      </c>
      <c r="B485" s="77" t="n">
        <f aca="false">EOMONTH(Input!$C$7,A485)</f>
        <v>57557</v>
      </c>
      <c r="C485" s="76" t="n">
        <f aca="false">DATEDIF(Input!$G$23,$B485,"Y")</f>
        <v>80</v>
      </c>
      <c r="E485" s="78" t="n">
        <f aca="false">Salary_02!$E485*(Input!$G$36/100)</f>
        <v>0</v>
      </c>
      <c r="F485" s="78" t="n">
        <f aca="false">-1*Salary_02!$I485</f>
        <v>-0</v>
      </c>
      <c r="G485" s="78" t="n">
        <f aca="true">IF(AND($B485&gt;Input!$G$45,$B485&lt;Input!$G$25),PMT(Input!$G$37/(100*12),(OFFSET($A$4,MATCH(Input!$G$25,$B$4:$B$1004,1),0,1,1)-OFFSET($A$4,MATCH(Input!$G$45,$B$4:$B$620,1),0,1,1)),$J$4,-1*Input!$G$38,1),0)</f>
        <v>-2561.94859256789</v>
      </c>
      <c r="H485" s="78" t="n">
        <f aca="false">IF($B485&lt;Input!$G$25,(($H484+$E485+$F485+$G485)*(1+Input!$G$37/(100*12))),0)</f>
        <v>134231.162075461</v>
      </c>
    </row>
    <row r="486" customFormat="false" ht="12.8" hidden="false" customHeight="false" outlineLevel="0" collapsed="false">
      <c r="A486" s="76" t="n">
        <v>482</v>
      </c>
      <c r="B486" s="77" t="n">
        <f aca="false">EOMONTH(Input!$C$7,A486)</f>
        <v>57588</v>
      </c>
      <c r="C486" s="76" t="n">
        <f aca="false">DATEDIF(Input!$G$23,$B486,"Y")</f>
        <v>80</v>
      </c>
      <c r="E486" s="78" t="n">
        <f aca="false">Salary_02!$E486*(Input!$G$36/100)</f>
        <v>0</v>
      </c>
      <c r="F486" s="78" t="n">
        <f aca="false">-1*Salary_02!$I486</f>
        <v>-0</v>
      </c>
      <c r="G486" s="78" t="n">
        <f aca="true">IF(AND($B486&gt;Input!$G$45,$B486&lt;Input!$G$25),PMT(Input!$G$37/(100*12),(OFFSET($A$4,MATCH(Input!$G$25,$B$4:$B$1004,1),0,1,1)-OFFSET($A$4,MATCH(Input!$G$45,$B$4:$B$620,1),0,1,1)),$J$4,-1*Input!$G$38,1),0)</f>
        <v>-2561.94859256789</v>
      </c>
      <c r="H486" s="78" t="n">
        <f aca="false">IF($B486&lt;Input!$G$25,(($H485+$E486+$F486+$G486)*(1+Input!$G$37/(100*12))),0)</f>
        <v>132217.835205738</v>
      </c>
    </row>
    <row r="487" customFormat="false" ht="12.8" hidden="false" customHeight="false" outlineLevel="0" collapsed="false">
      <c r="A487" s="76" t="n">
        <v>483</v>
      </c>
      <c r="B487" s="77" t="n">
        <f aca="false">EOMONTH(Input!$C$7,A487)</f>
        <v>57618</v>
      </c>
      <c r="C487" s="76" t="n">
        <f aca="false">DATEDIF(Input!$G$23,$B487,"Y")</f>
        <v>80</v>
      </c>
      <c r="E487" s="78" t="n">
        <f aca="false">Salary_02!$E487*(Input!$G$36/100)</f>
        <v>0</v>
      </c>
      <c r="F487" s="78" t="n">
        <f aca="false">-1*Salary_02!$I487</f>
        <v>-0</v>
      </c>
      <c r="G487" s="78" t="n">
        <f aca="true">IF(AND($B487&gt;Input!$G$45,$B487&lt;Input!$G$25),PMT(Input!$G$37/(100*12),(OFFSET($A$4,MATCH(Input!$G$25,$B$4:$B$1004,1),0,1,1)-OFFSET($A$4,MATCH(Input!$G$45,$B$4:$B$620,1),0,1,1)),$J$4,-1*Input!$G$38,1),0)</f>
        <v>-2561.94859256789</v>
      </c>
      <c r="H487" s="78" t="n">
        <f aca="false">IF($B487&lt;Input!$G$25,(($H486+$E487+$F487+$G487)*(1+Input!$G$37/(100*12))),0)</f>
        <v>130196.119474059</v>
      </c>
    </row>
    <row r="488" customFormat="false" ht="12.8" hidden="false" customHeight="false" outlineLevel="0" collapsed="false">
      <c r="A488" s="76" t="n">
        <v>484</v>
      </c>
      <c r="B488" s="77" t="n">
        <f aca="false">EOMONTH(Input!$C$7,A488)</f>
        <v>57649</v>
      </c>
      <c r="C488" s="76" t="n">
        <f aca="false">DATEDIF(Input!$G$23,$B488,"Y")</f>
        <v>80</v>
      </c>
      <c r="E488" s="78" t="n">
        <f aca="false">Salary_02!$E488*(Input!$G$36/100)</f>
        <v>0</v>
      </c>
      <c r="F488" s="78" t="n">
        <f aca="false">-1*Salary_02!$I488</f>
        <v>-0</v>
      </c>
      <c r="G488" s="78" t="n">
        <f aca="true">IF(AND($B488&gt;Input!$G$45,$B488&lt;Input!$G$25),PMT(Input!$G$37/(100*12),(OFFSET($A$4,MATCH(Input!$G$25,$B$4:$B$1004,1),0,1,1)-OFFSET($A$4,MATCH(Input!$G$45,$B$4:$B$620,1),0,1,1)),$J$4,-1*Input!$G$38,1),0)</f>
        <v>-2561.94859256789</v>
      </c>
      <c r="H488" s="78" t="n">
        <f aca="false">IF($B488&lt;Input!$G$25,(($H487+$E488+$F488+$G488)*(1+Input!$G$37/(100*12))),0)</f>
        <v>128165.97992683</v>
      </c>
    </row>
    <row r="489" customFormat="false" ht="12.8" hidden="false" customHeight="false" outlineLevel="0" collapsed="false">
      <c r="A489" s="76" t="n">
        <v>485</v>
      </c>
      <c r="B489" s="77" t="n">
        <f aca="false">EOMONTH(Input!$C$7,A489)</f>
        <v>57679</v>
      </c>
      <c r="C489" s="76" t="n">
        <f aca="false">DATEDIF(Input!$G$23,$B489,"Y")</f>
        <v>80</v>
      </c>
      <c r="E489" s="78" t="n">
        <f aca="false">Salary_02!$E489*(Input!$G$36/100)</f>
        <v>0</v>
      </c>
      <c r="F489" s="78" t="n">
        <f aca="false">-1*Salary_02!$I489</f>
        <v>-0</v>
      </c>
      <c r="G489" s="78" t="n">
        <f aca="true">IF(AND($B489&gt;Input!$G$45,$B489&lt;Input!$G$25),PMT(Input!$G$37/(100*12),(OFFSET($A$4,MATCH(Input!$G$25,$B$4:$B$1004,1),0,1,1)-OFFSET($A$4,MATCH(Input!$G$45,$B$4:$B$620,1),0,1,1)),$J$4,-1*Input!$G$38,1),0)</f>
        <v>-2561.94859256789</v>
      </c>
      <c r="H489" s="78" t="n">
        <f aca="false">IF($B489&lt;Input!$G$25,(($H488+$E489+$F489+$G489)*(1+Input!$G$37/(100*12))),0)</f>
        <v>126127.381464822</v>
      </c>
    </row>
    <row r="490" customFormat="false" ht="12.8" hidden="false" customHeight="false" outlineLevel="0" collapsed="false">
      <c r="A490" s="76" t="n">
        <v>486</v>
      </c>
      <c r="B490" s="77" t="n">
        <f aca="false">EOMONTH(Input!$C$7,A490)</f>
        <v>57710</v>
      </c>
      <c r="C490" s="76" t="n">
        <f aca="false">DATEDIF(Input!$G$23,$B490,"Y")</f>
        <v>80</v>
      </c>
      <c r="E490" s="78" t="n">
        <f aca="false">Salary_02!$E490*(Input!$G$36/100)</f>
        <v>0</v>
      </c>
      <c r="F490" s="78" t="n">
        <f aca="false">-1*Salary_02!$I490</f>
        <v>-0</v>
      </c>
      <c r="G490" s="78" t="n">
        <f aca="true">IF(AND($B490&gt;Input!$G$45,$B490&lt;Input!$G$25),PMT(Input!$G$37/(100*12),(OFFSET($A$4,MATCH(Input!$G$25,$B$4:$B$1004,1),0,1,1)-OFFSET($A$4,MATCH(Input!$G$45,$B$4:$B$620,1),0,1,1)),$J$4,-1*Input!$G$38,1),0)</f>
        <v>-2561.94859256789</v>
      </c>
      <c r="H490" s="78" t="n">
        <f aca="false">IF($B490&lt;Input!$G$25,(($H489+$E490+$F490+$G490)*(1+Input!$G$37/(100*12))),0)</f>
        <v>124080.288842555</v>
      </c>
    </row>
    <row r="491" customFormat="false" ht="12.8" hidden="false" customHeight="false" outlineLevel="0" collapsed="false">
      <c r="A491" s="76" t="n">
        <v>487</v>
      </c>
      <c r="B491" s="77" t="n">
        <f aca="false">EOMONTH(Input!$C$7,A491)</f>
        <v>57741</v>
      </c>
      <c r="C491" s="76" t="n">
        <f aca="false">DATEDIF(Input!$G$23,$B491,"Y")</f>
        <v>80</v>
      </c>
      <c r="E491" s="78" t="n">
        <f aca="false">Salary_02!$E491*(Input!$G$36/100)</f>
        <v>0</v>
      </c>
      <c r="F491" s="78" t="n">
        <f aca="false">-1*Salary_02!$I491</f>
        <v>-0</v>
      </c>
      <c r="G491" s="78" t="n">
        <f aca="true">IF(AND($B491&gt;Input!$G$45,$B491&lt;Input!$G$25),PMT(Input!$G$37/(100*12),(OFFSET($A$4,MATCH(Input!$G$25,$B$4:$B$1004,1),0,1,1)-OFFSET($A$4,MATCH(Input!$G$45,$B$4:$B$620,1),0,1,1)),$J$4,-1*Input!$G$38,1),0)</f>
        <v>-2561.94859256789</v>
      </c>
      <c r="H491" s="78" t="n">
        <f aca="false">IF($B491&lt;Input!$G$25,(($H490+$E491+$F491+$G491)*(1+Input!$G$37/(100*12))),0)</f>
        <v>122024.666667695</v>
      </c>
    </row>
    <row r="492" customFormat="false" ht="12.8" hidden="false" customHeight="false" outlineLevel="0" collapsed="false">
      <c r="A492" s="76" t="n">
        <v>488</v>
      </c>
      <c r="B492" s="77" t="n">
        <f aca="false">EOMONTH(Input!$C$7,A492)</f>
        <v>57769</v>
      </c>
      <c r="C492" s="76" t="n">
        <f aca="false">DATEDIF(Input!$G$23,$B492,"Y")</f>
        <v>80</v>
      </c>
      <c r="E492" s="78" t="n">
        <f aca="false">Salary_02!$E492*(Input!$G$36/100)</f>
        <v>0</v>
      </c>
      <c r="F492" s="78" t="n">
        <f aca="false">-1*Salary_02!$I492</f>
        <v>-0</v>
      </c>
      <c r="G492" s="78" t="n">
        <f aca="true">IF(AND($B492&gt;Input!$G$45,$B492&lt;Input!$G$25),PMT(Input!$G$37/(100*12),(OFFSET($A$4,MATCH(Input!$G$25,$B$4:$B$1004,1),0,1,1)-OFFSET($A$4,MATCH(Input!$G$45,$B$4:$B$620,1),0,1,1)),$J$4,-1*Input!$G$38,1),0)</f>
        <v>-2561.94859256789</v>
      </c>
      <c r="H492" s="78" t="n">
        <f aca="false">IF($B492&lt;Input!$G$25,(($H491+$E492+$F492+$G492)*(1+Input!$G$37/(100*12))),0)</f>
        <v>119960.47940044</v>
      </c>
    </row>
    <row r="493" customFormat="false" ht="12.8" hidden="false" customHeight="false" outlineLevel="0" collapsed="false">
      <c r="A493" s="76" t="n">
        <v>489</v>
      </c>
      <c r="B493" s="77" t="n">
        <f aca="false">EOMONTH(Input!$C$7,A493)</f>
        <v>57800</v>
      </c>
      <c r="C493" s="76" t="n">
        <f aca="false">DATEDIF(Input!$G$23,$B493,"Y")</f>
        <v>80</v>
      </c>
      <c r="E493" s="78" t="n">
        <f aca="false">Salary_02!$E493*(Input!$G$36/100)</f>
        <v>0</v>
      </c>
      <c r="F493" s="78" t="n">
        <f aca="false">-1*Salary_02!$I493</f>
        <v>-0</v>
      </c>
      <c r="G493" s="78" t="n">
        <f aca="true">IF(AND($B493&gt;Input!$G$45,$B493&lt;Input!$G$25),PMT(Input!$G$37/(100*12),(OFFSET($A$4,MATCH(Input!$G$25,$B$4:$B$1004,1),0,1,1)-OFFSET($A$4,MATCH(Input!$G$45,$B$4:$B$620,1),0,1,1)),$J$4,-1*Input!$G$38,1),0)</f>
        <v>-2561.94859256789</v>
      </c>
      <c r="H493" s="78" t="n">
        <f aca="false">IF($B493&lt;Input!$G$25,(($H492+$E493+$F493+$G493)*(1+Input!$G$37/(100*12))),0)</f>
        <v>117887.691352905</v>
      </c>
    </row>
    <row r="494" customFormat="false" ht="12.8" hidden="false" customHeight="false" outlineLevel="0" collapsed="false">
      <c r="A494" s="76" t="n">
        <v>490</v>
      </c>
      <c r="B494" s="77" t="n">
        <f aca="false">EOMONTH(Input!$C$7,A494)</f>
        <v>57830</v>
      </c>
      <c r="C494" s="76" t="n">
        <f aca="false">DATEDIF(Input!$G$23,$B494,"Y")</f>
        <v>80</v>
      </c>
      <c r="E494" s="78" t="n">
        <f aca="false">Salary_02!$E494*(Input!$G$36/100)</f>
        <v>0</v>
      </c>
      <c r="F494" s="78" t="n">
        <f aca="false">-1*Salary_02!$I494</f>
        <v>-0</v>
      </c>
      <c r="G494" s="78" t="n">
        <f aca="true">IF(AND($B494&gt;Input!$G$45,$B494&lt;Input!$G$25),PMT(Input!$G$37/(100*12),(OFFSET($A$4,MATCH(Input!$G$25,$B$4:$B$1004,1),0,1,1)-OFFSET($A$4,MATCH(Input!$G$45,$B$4:$B$620,1),0,1,1)),$J$4,-1*Input!$G$38,1),0)</f>
        <v>-2561.94859256789</v>
      </c>
      <c r="H494" s="78" t="n">
        <f aca="false">IF($B494&lt;Input!$G$25,(($H493+$E494+$F494+$G494)*(1+Input!$G$37/(100*12))),0)</f>
        <v>115806.266688506</v>
      </c>
    </row>
    <row r="495" customFormat="false" ht="12.8" hidden="false" customHeight="false" outlineLevel="0" collapsed="false">
      <c r="A495" s="76" t="n">
        <v>491</v>
      </c>
      <c r="B495" s="77" t="n">
        <f aca="false">EOMONTH(Input!$C$7,A495)</f>
        <v>57861</v>
      </c>
      <c r="C495" s="76" t="n">
        <f aca="false">DATEDIF(Input!$G$23,$B495,"Y")</f>
        <v>81</v>
      </c>
      <c r="E495" s="78" t="n">
        <f aca="false">Salary_02!$E495*(Input!$G$36/100)</f>
        <v>0</v>
      </c>
      <c r="F495" s="78" t="n">
        <f aca="false">-1*Salary_02!$I495</f>
        <v>-0</v>
      </c>
      <c r="G495" s="78" t="n">
        <f aca="true">IF(AND($B495&gt;Input!$G$45,$B495&lt;Input!$G$25),PMT(Input!$G$37/(100*12),(OFFSET($A$4,MATCH(Input!$G$25,$B$4:$B$1004,1),0,1,1)-OFFSET($A$4,MATCH(Input!$G$45,$B$4:$B$620,1),0,1,1)),$J$4,-1*Input!$G$38,1),0)</f>
        <v>-2561.94859256789</v>
      </c>
      <c r="H495" s="78" t="n">
        <f aca="false">IF($B495&lt;Input!$G$25,(($H494+$E495+$F495+$G495)*(1+Input!$G$37/(100*12))),0)</f>
        <v>113716.169421337</v>
      </c>
    </row>
    <row r="496" customFormat="false" ht="12.8" hidden="false" customHeight="false" outlineLevel="0" collapsed="false">
      <c r="A496" s="76" t="n">
        <v>492</v>
      </c>
      <c r="B496" s="77" t="n">
        <f aca="false">EOMONTH(Input!$C$7,A496)</f>
        <v>57891</v>
      </c>
      <c r="C496" s="76" t="n">
        <f aca="false">DATEDIF(Input!$G$23,$B496,"Y")</f>
        <v>81</v>
      </c>
      <c r="E496" s="78" t="n">
        <f aca="false">Salary_02!$E496*(Input!$G$36/100)</f>
        <v>0</v>
      </c>
      <c r="F496" s="78" t="n">
        <f aca="false">-1*Salary_02!$I496</f>
        <v>-0</v>
      </c>
      <c r="G496" s="78" t="n">
        <f aca="true">IF(AND($B496&gt;Input!$G$45,$B496&lt;Input!$G$25),PMT(Input!$G$37/(100*12),(OFFSET($A$4,MATCH(Input!$G$25,$B$4:$B$1004,1),0,1,1)-OFFSET($A$4,MATCH(Input!$G$45,$B$4:$B$620,1),0,1,1)),$J$4,-1*Input!$G$38,1),0)</f>
        <v>-2561.94859256789</v>
      </c>
      <c r="H496" s="78" t="n">
        <f aca="false">IF($B496&lt;Input!$G$25,(($H495+$E496+$F496+$G496)*(1+Input!$G$37/(100*12))),0)</f>
        <v>111617.363415556</v>
      </c>
    </row>
    <row r="497" customFormat="false" ht="12.8" hidden="false" customHeight="false" outlineLevel="0" collapsed="false">
      <c r="A497" s="76" t="n">
        <v>493</v>
      </c>
      <c r="B497" s="77" t="n">
        <f aca="false">EOMONTH(Input!$C$7,A497)</f>
        <v>57922</v>
      </c>
      <c r="C497" s="76" t="n">
        <f aca="false">DATEDIF(Input!$G$23,$B497,"Y")</f>
        <v>81</v>
      </c>
      <c r="E497" s="78" t="n">
        <f aca="false">Salary_02!$E497*(Input!$G$36/100)</f>
        <v>0</v>
      </c>
      <c r="F497" s="78" t="n">
        <f aca="false">-1*Salary_02!$I497</f>
        <v>-0</v>
      </c>
      <c r="G497" s="78" t="n">
        <f aca="true">IF(AND($B497&gt;Input!$G$45,$B497&lt;Input!$G$25),PMT(Input!$G$37/(100*12),(OFFSET($A$4,MATCH(Input!$G$25,$B$4:$B$1004,1),0,1,1)-OFFSET($A$4,MATCH(Input!$G$45,$B$4:$B$620,1),0,1,1)),$J$4,-1*Input!$G$38,1),0)</f>
        <v>-2561.94859256789</v>
      </c>
      <c r="H497" s="78" t="n">
        <f aca="false">IF($B497&lt;Input!$G$25,(($H496+$E497+$F497+$G497)*(1+Input!$G$37/(100*12))),0)</f>
        <v>109509.812384751</v>
      </c>
    </row>
    <row r="498" customFormat="false" ht="12.8" hidden="false" customHeight="false" outlineLevel="0" collapsed="false">
      <c r="A498" s="76" t="n">
        <v>494</v>
      </c>
      <c r="B498" s="77" t="n">
        <f aca="false">EOMONTH(Input!$C$7,A498)</f>
        <v>57953</v>
      </c>
      <c r="C498" s="76" t="n">
        <f aca="false">DATEDIF(Input!$G$23,$B498,"Y")</f>
        <v>81</v>
      </c>
      <c r="E498" s="78" t="n">
        <f aca="false">Salary_02!$E498*(Input!$G$36/100)</f>
        <v>0</v>
      </c>
      <c r="F498" s="78" t="n">
        <f aca="false">-1*Salary_02!$I498</f>
        <v>-0</v>
      </c>
      <c r="G498" s="78" t="n">
        <f aca="true">IF(AND($B498&gt;Input!$G$45,$B498&lt;Input!$G$25),PMT(Input!$G$37/(100*12),(OFFSET($A$4,MATCH(Input!$G$25,$B$4:$B$1004,1),0,1,1)-OFFSET($A$4,MATCH(Input!$G$45,$B$4:$B$620,1),0,1,1)),$J$4,-1*Input!$G$38,1),0)</f>
        <v>-2561.94859256789</v>
      </c>
      <c r="H498" s="78" t="n">
        <f aca="false">IF($B498&lt;Input!$G$25,(($H497+$E498+$F498+$G498)*(1+Input!$G$37/(100*12))),0)</f>
        <v>107393.479891317</v>
      </c>
    </row>
    <row r="499" customFormat="false" ht="12.8" hidden="false" customHeight="false" outlineLevel="0" collapsed="false">
      <c r="A499" s="76" t="n">
        <v>495</v>
      </c>
      <c r="B499" s="77" t="n">
        <f aca="false">EOMONTH(Input!$C$7,A499)</f>
        <v>57983</v>
      </c>
      <c r="C499" s="76" t="n">
        <f aca="false">DATEDIF(Input!$G$23,$B499,"Y")</f>
        <v>81</v>
      </c>
      <c r="E499" s="78" t="n">
        <f aca="false">Salary_02!$E499*(Input!$G$36/100)</f>
        <v>0</v>
      </c>
      <c r="F499" s="78" t="n">
        <f aca="false">-1*Salary_02!$I499</f>
        <v>-0</v>
      </c>
      <c r="G499" s="78" t="n">
        <f aca="true">IF(AND($B499&gt;Input!$G$45,$B499&lt;Input!$G$25),PMT(Input!$G$37/(100*12),(OFFSET($A$4,MATCH(Input!$G$25,$B$4:$B$1004,1),0,1,1)-OFFSET($A$4,MATCH(Input!$G$45,$B$4:$B$620,1),0,1,1)),$J$4,-1*Input!$G$38,1),0)</f>
        <v>-2561.94859256789</v>
      </c>
      <c r="H499" s="78" t="n">
        <f aca="false">IF($B499&lt;Input!$G$25,(($H498+$E499+$F499+$G499)*(1+Input!$G$37/(100*12))),0)</f>
        <v>105268.329345827</v>
      </c>
    </row>
    <row r="500" customFormat="false" ht="12.8" hidden="false" customHeight="false" outlineLevel="0" collapsed="false">
      <c r="A500" s="76" t="n">
        <v>496</v>
      </c>
      <c r="B500" s="77" t="n">
        <f aca="false">EOMONTH(Input!$C$7,A500)</f>
        <v>58014</v>
      </c>
      <c r="C500" s="76" t="n">
        <f aca="false">DATEDIF(Input!$G$23,$B500,"Y")</f>
        <v>81</v>
      </c>
      <c r="E500" s="78" t="n">
        <f aca="false">Salary_02!$E500*(Input!$G$36/100)</f>
        <v>0</v>
      </c>
      <c r="F500" s="78" t="n">
        <f aca="false">-1*Salary_02!$I500</f>
        <v>-0</v>
      </c>
      <c r="G500" s="78" t="n">
        <f aca="true">IF(AND($B500&gt;Input!$G$45,$B500&lt;Input!$G$25),PMT(Input!$G$37/(100*12),(OFFSET($A$4,MATCH(Input!$G$25,$B$4:$B$1004,1),0,1,1)-OFFSET($A$4,MATCH(Input!$G$45,$B$4:$B$620,1),0,1,1)),$J$4,-1*Input!$G$38,1),0)</f>
        <v>-2561.94859256789</v>
      </c>
      <c r="H500" s="78" t="n">
        <f aca="false">IF($B500&lt;Input!$G$25,(($H499+$E500+$F500+$G500)*(1+Input!$G$37/(100*12))),0)</f>
        <v>103134.324006398</v>
      </c>
    </row>
    <row r="501" customFormat="false" ht="12.8" hidden="false" customHeight="false" outlineLevel="0" collapsed="false">
      <c r="A501" s="76" t="n">
        <v>497</v>
      </c>
      <c r="B501" s="77" t="n">
        <f aca="false">EOMONTH(Input!$C$7,A501)</f>
        <v>58044</v>
      </c>
      <c r="C501" s="76" t="n">
        <f aca="false">DATEDIF(Input!$G$23,$B501,"Y")</f>
        <v>81</v>
      </c>
      <c r="E501" s="78" t="n">
        <f aca="false">Salary_02!$E501*(Input!$G$36/100)</f>
        <v>0</v>
      </c>
      <c r="F501" s="78" t="n">
        <f aca="false">-1*Salary_02!$I501</f>
        <v>-0</v>
      </c>
      <c r="G501" s="78" t="n">
        <f aca="true">IF(AND($B501&gt;Input!$G$45,$B501&lt;Input!$G$25),PMT(Input!$G$37/(100*12),(OFFSET($A$4,MATCH(Input!$G$25,$B$4:$B$1004,1),0,1,1)-OFFSET($A$4,MATCH(Input!$G$45,$B$4:$B$620,1),0,1,1)),$J$4,-1*Input!$G$38,1),0)</f>
        <v>-2561.94859256789</v>
      </c>
      <c r="H501" s="78" t="n">
        <f aca="false">IF($B501&lt;Input!$G$25,(($H500+$E501+$F501+$G501)*(1+Input!$G$37/(100*12))),0)</f>
        <v>100991.426978054</v>
      </c>
    </row>
    <row r="502" customFormat="false" ht="12.8" hidden="false" customHeight="false" outlineLevel="0" collapsed="false">
      <c r="A502" s="76" t="n">
        <v>498</v>
      </c>
      <c r="B502" s="77" t="n">
        <f aca="false">EOMONTH(Input!$C$7,A502)</f>
        <v>58075</v>
      </c>
      <c r="C502" s="76" t="n">
        <f aca="false">DATEDIF(Input!$G$23,$B502,"Y")</f>
        <v>81</v>
      </c>
      <c r="E502" s="78" t="n">
        <f aca="false">Salary_02!$E502*(Input!$G$36/100)</f>
        <v>0</v>
      </c>
      <c r="F502" s="78" t="n">
        <f aca="false">-1*Salary_02!$I502</f>
        <v>-0</v>
      </c>
      <c r="G502" s="78" t="n">
        <f aca="true">IF(AND($B502&gt;Input!$G$45,$B502&lt;Input!$G$25),PMT(Input!$G$37/(100*12),(OFFSET($A$4,MATCH(Input!$G$25,$B$4:$B$1004,1),0,1,1)-OFFSET($A$4,MATCH(Input!$G$45,$B$4:$B$620,1),0,1,1)),$J$4,-1*Input!$G$38,1),0)</f>
        <v>-2561.94859256789</v>
      </c>
      <c r="H502" s="78" t="n">
        <f aca="false">IF($B502&lt;Input!$G$25,(($H501+$E502+$F502+$G502)*(1+Input!$G$37/(100*12))),0)</f>
        <v>98839.6012120924</v>
      </c>
    </row>
    <row r="503" customFormat="false" ht="12.8" hidden="false" customHeight="false" outlineLevel="0" collapsed="false">
      <c r="A503" s="76" t="n">
        <v>499</v>
      </c>
      <c r="B503" s="77" t="n">
        <f aca="false">EOMONTH(Input!$C$7,A503)</f>
        <v>58106</v>
      </c>
      <c r="C503" s="76" t="n">
        <f aca="false">DATEDIF(Input!$G$23,$B503,"Y")</f>
        <v>81</v>
      </c>
      <c r="E503" s="78" t="n">
        <f aca="false">Salary_02!$E503*(Input!$G$36/100)</f>
        <v>0</v>
      </c>
      <c r="F503" s="78" t="n">
        <f aca="false">-1*Salary_02!$I503</f>
        <v>-0</v>
      </c>
      <c r="G503" s="78" t="n">
        <f aca="true">IF(AND($B503&gt;Input!$G$45,$B503&lt;Input!$G$25),PMT(Input!$G$37/(100*12),(OFFSET($A$4,MATCH(Input!$G$25,$B$4:$B$1004,1),0,1,1)-OFFSET($A$4,MATCH(Input!$G$45,$B$4:$B$620,1),0,1,1)),$J$4,-1*Input!$G$38,1),0)</f>
        <v>-2561.94859256789</v>
      </c>
      <c r="H503" s="78" t="n">
        <f aca="false">IF($B503&lt;Input!$G$25,(($H502+$E503+$F503+$G503)*(1+Input!$G$37/(100*12))),0)</f>
        <v>96678.8095054392</v>
      </c>
    </row>
    <row r="504" customFormat="false" ht="12.8" hidden="false" customHeight="false" outlineLevel="0" collapsed="false">
      <c r="A504" s="76" t="n">
        <v>500</v>
      </c>
      <c r="B504" s="77" t="n">
        <f aca="false">EOMONTH(Input!$C$7,A504)</f>
        <v>58134</v>
      </c>
      <c r="C504" s="76" t="n">
        <f aca="false">DATEDIF(Input!$G$23,$B504,"Y")</f>
        <v>81</v>
      </c>
      <c r="E504" s="78" t="n">
        <f aca="false">Salary_02!$E504*(Input!$G$36/100)</f>
        <v>0</v>
      </c>
      <c r="F504" s="78" t="n">
        <f aca="false">-1*Salary_02!$I504</f>
        <v>-0</v>
      </c>
      <c r="G504" s="78" t="n">
        <f aca="true">IF(AND($B504&gt;Input!$G$45,$B504&lt;Input!$G$25),PMT(Input!$G$37/(100*12),(OFFSET($A$4,MATCH(Input!$G$25,$B$4:$B$1004,1),0,1,1)-OFFSET($A$4,MATCH(Input!$G$45,$B$4:$B$620,1),0,1,1)),$J$4,-1*Input!$G$38,1),0)</f>
        <v>-2561.94859256789</v>
      </c>
      <c r="H504" s="78" t="n">
        <f aca="false">IF($B504&lt;Input!$G$25,(($H503+$E504+$F504+$G504)*(1+Input!$G$37/(100*12))),0)</f>
        <v>94509.0145000083</v>
      </c>
    </row>
    <row r="505" customFormat="false" ht="12.8" hidden="false" customHeight="false" outlineLevel="0" collapsed="false">
      <c r="A505" s="76" t="n">
        <v>501</v>
      </c>
      <c r="B505" s="77" t="n">
        <f aca="false">EOMONTH(Input!$C$7,A505)</f>
        <v>58165</v>
      </c>
      <c r="C505" s="76" t="n">
        <f aca="false">DATEDIF(Input!$G$23,$B505,"Y")</f>
        <v>81</v>
      </c>
      <c r="E505" s="78" t="n">
        <f aca="false">Salary_02!$E505*(Input!$G$36/100)</f>
        <v>0</v>
      </c>
      <c r="F505" s="78" t="n">
        <f aca="false">-1*Salary_02!$I505</f>
        <v>-0</v>
      </c>
      <c r="G505" s="78" t="n">
        <f aca="true">IF(AND($B505&gt;Input!$G$45,$B505&lt;Input!$G$25),PMT(Input!$G$37/(100*12),(OFFSET($A$4,MATCH(Input!$G$25,$B$4:$B$1004,1),0,1,1)-OFFSET($A$4,MATCH(Input!$G$45,$B$4:$B$620,1),0,1,1)),$J$4,-1*Input!$G$38,1),0)</f>
        <v>-2561.94859256789</v>
      </c>
      <c r="H505" s="78" t="n">
        <f aca="false">IF($B505&lt;Input!$G$25,(($H504+$E505+$F505+$G505)*(1+Input!$G$37/(100*12))),0)</f>
        <v>92330.1786820547</v>
      </c>
    </row>
    <row r="506" customFormat="false" ht="12.8" hidden="false" customHeight="false" outlineLevel="0" collapsed="false">
      <c r="A506" s="76" t="n">
        <v>502</v>
      </c>
      <c r="B506" s="77" t="n">
        <f aca="false">EOMONTH(Input!$C$7,A506)</f>
        <v>58195</v>
      </c>
      <c r="C506" s="76" t="n">
        <f aca="false">DATEDIF(Input!$G$23,$B506,"Y")</f>
        <v>81</v>
      </c>
      <c r="E506" s="78" t="n">
        <f aca="false">Salary_02!$E506*(Input!$G$36/100)</f>
        <v>0</v>
      </c>
      <c r="F506" s="78" t="n">
        <f aca="false">-1*Salary_02!$I506</f>
        <v>-0</v>
      </c>
      <c r="G506" s="78" t="n">
        <f aca="true">IF(AND($B506&gt;Input!$G$45,$B506&lt;Input!$G$25),PMT(Input!$G$37/(100*12),(OFFSET($A$4,MATCH(Input!$G$25,$B$4:$B$1004,1),0,1,1)-OFFSET($A$4,MATCH(Input!$G$45,$B$4:$B$620,1),0,1,1)),$J$4,-1*Input!$G$38,1),0)</f>
        <v>-2561.94859256789</v>
      </c>
      <c r="H506" s="78" t="n">
        <f aca="false">IF($B506&lt;Input!$G$25,(($H505+$E506+$F506+$G506)*(1+Input!$G$37/(100*12))),0)</f>
        <v>90142.2643815264</v>
      </c>
    </row>
    <row r="507" customFormat="false" ht="12.8" hidden="false" customHeight="false" outlineLevel="0" collapsed="false">
      <c r="A507" s="76" t="n">
        <v>503</v>
      </c>
      <c r="B507" s="77" t="n">
        <f aca="false">EOMONTH(Input!$C$7,A507)</f>
        <v>58226</v>
      </c>
      <c r="C507" s="76" t="n">
        <f aca="false">DATEDIF(Input!$G$23,$B507,"Y")</f>
        <v>82</v>
      </c>
      <c r="E507" s="78" t="n">
        <f aca="false">Salary_02!$E507*(Input!$G$36/100)</f>
        <v>0</v>
      </c>
      <c r="F507" s="78" t="n">
        <f aca="false">-1*Salary_02!$I507</f>
        <v>-0</v>
      </c>
      <c r="G507" s="78" t="n">
        <f aca="true">IF(AND($B507&gt;Input!$G$45,$B507&lt;Input!$G$25),PMT(Input!$G$37/(100*12),(OFFSET($A$4,MATCH(Input!$G$25,$B$4:$B$1004,1),0,1,1)-OFFSET($A$4,MATCH(Input!$G$45,$B$4:$B$620,1),0,1,1)),$J$4,-1*Input!$G$38,1),0)</f>
        <v>-2561.94859256789</v>
      </c>
      <c r="H507" s="78" t="n">
        <f aca="false">IF($B507&lt;Input!$G$25,(($H506+$E507+$F507+$G507)*(1+Input!$G$37/(100*12))),0)</f>
        <v>87945.2337714125</v>
      </c>
    </row>
    <row r="508" customFormat="false" ht="12.8" hidden="false" customHeight="false" outlineLevel="0" collapsed="false">
      <c r="A508" s="76" t="n">
        <v>504</v>
      </c>
      <c r="B508" s="77" t="n">
        <f aca="false">EOMONTH(Input!$C$7,A508)</f>
        <v>58256</v>
      </c>
      <c r="C508" s="76" t="n">
        <f aca="false">DATEDIF(Input!$G$23,$B508,"Y")</f>
        <v>82</v>
      </c>
      <c r="E508" s="78" t="n">
        <f aca="false">Salary_02!$E508*(Input!$G$36/100)</f>
        <v>0</v>
      </c>
      <c r="F508" s="78" t="n">
        <f aca="false">-1*Salary_02!$I508</f>
        <v>-0</v>
      </c>
      <c r="G508" s="78" t="n">
        <f aca="true">IF(AND($B508&gt;Input!$G$45,$B508&lt;Input!$G$25),PMT(Input!$G$37/(100*12),(OFFSET($A$4,MATCH(Input!$G$25,$B$4:$B$1004,1),0,1,1)-OFFSET($A$4,MATCH(Input!$G$45,$B$4:$B$620,1),0,1,1)),$J$4,-1*Input!$G$38,1),0)</f>
        <v>-2561.94859256789</v>
      </c>
      <c r="H508" s="78" t="n">
        <f aca="false">IF($B508&lt;Input!$G$25,(($H507+$E508+$F508+$G508)*(1+Input!$G$37/(100*12))),0)</f>
        <v>85739.0488670898</v>
      </c>
    </row>
    <row r="509" customFormat="false" ht="12.8" hidden="false" customHeight="false" outlineLevel="0" collapsed="false">
      <c r="A509" s="76" t="n">
        <v>505</v>
      </c>
      <c r="B509" s="77" t="n">
        <f aca="false">EOMONTH(Input!$C$7,A509)</f>
        <v>58287</v>
      </c>
      <c r="C509" s="76" t="n">
        <f aca="false">DATEDIF(Input!$G$23,$B509,"Y")</f>
        <v>82</v>
      </c>
      <c r="E509" s="78" t="n">
        <f aca="false">Salary_02!$E509*(Input!$G$36/100)</f>
        <v>0</v>
      </c>
      <c r="F509" s="78" t="n">
        <f aca="false">-1*Salary_02!$I509</f>
        <v>-0</v>
      </c>
      <c r="G509" s="78" t="n">
        <f aca="true">IF(AND($B509&gt;Input!$G$45,$B509&lt;Input!$G$25),PMT(Input!$G$37/(100*12),(OFFSET($A$4,MATCH(Input!$G$25,$B$4:$B$1004,1),0,1,1)-OFFSET($A$4,MATCH(Input!$G$45,$B$4:$B$620,1),0,1,1)),$J$4,-1*Input!$G$38,1),0)</f>
        <v>-2561.94859256789</v>
      </c>
      <c r="H509" s="78" t="n">
        <f aca="false">IF($B509&lt;Input!$G$25,(($H508+$E509+$F509+$G509)*(1+Input!$G$37/(100*12))),0)</f>
        <v>83523.6715256657</v>
      </c>
    </row>
    <row r="510" customFormat="false" ht="12.8" hidden="false" customHeight="false" outlineLevel="0" collapsed="false">
      <c r="A510" s="76" t="n">
        <v>506</v>
      </c>
      <c r="B510" s="77" t="n">
        <f aca="false">EOMONTH(Input!$C$7,A510)</f>
        <v>58318</v>
      </c>
      <c r="C510" s="76" t="n">
        <f aca="false">DATEDIF(Input!$G$23,$B510,"Y")</f>
        <v>82</v>
      </c>
      <c r="E510" s="78" t="n">
        <f aca="false">Salary_02!$E510*(Input!$G$36/100)</f>
        <v>0</v>
      </c>
      <c r="F510" s="78" t="n">
        <f aca="false">-1*Salary_02!$I510</f>
        <v>-0</v>
      </c>
      <c r="G510" s="78" t="n">
        <f aca="true">IF(AND($B510&gt;Input!$G$45,$B510&lt;Input!$G$25),PMT(Input!$G$37/(100*12),(OFFSET($A$4,MATCH(Input!$G$25,$B$4:$B$1004,1),0,1,1)-OFFSET($A$4,MATCH(Input!$G$45,$B$4:$B$620,1),0,1,1)),$J$4,-1*Input!$G$38,1),0)</f>
        <v>-2561.94859256789</v>
      </c>
      <c r="H510" s="78" t="n">
        <f aca="false">IF($B510&lt;Input!$G$25,(($H509+$E510+$F510+$G510)*(1+Input!$G$37/(100*12))),0)</f>
        <v>81299.0634453191</v>
      </c>
    </row>
    <row r="511" customFormat="false" ht="12.8" hidden="false" customHeight="false" outlineLevel="0" collapsed="false">
      <c r="A511" s="76" t="n">
        <v>507</v>
      </c>
      <c r="B511" s="77" t="n">
        <f aca="false">EOMONTH(Input!$C$7,A511)</f>
        <v>58348</v>
      </c>
      <c r="C511" s="76" t="n">
        <f aca="false">DATEDIF(Input!$G$23,$B511,"Y")</f>
        <v>82</v>
      </c>
      <c r="E511" s="78" t="n">
        <f aca="false">Salary_02!$E511*(Input!$G$36/100)</f>
        <v>0</v>
      </c>
      <c r="F511" s="78" t="n">
        <f aca="false">-1*Salary_02!$I511</f>
        <v>-0</v>
      </c>
      <c r="G511" s="78" t="n">
        <f aca="true">IF(AND($B511&gt;Input!$G$45,$B511&lt;Input!$G$25),PMT(Input!$G$37/(100*12),(OFFSET($A$4,MATCH(Input!$G$25,$B$4:$B$1004,1),0,1,1)-OFFSET($A$4,MATCH(Input!$G$45,$B$4:$B$620,1),0,1,1)),$J$4,-1*Input!$G$38,1),0)</f>
        <v>-2561.94859256789</v>
      </c>
      <c r="H511" s="78" t="n">
        <f aca="false">IF($B511&lt;Input!$G$25,(($H510+$E511+$F511+$G511)*(1+Input!$G$37/(100*12))),0)</f>
        <v>79065.1861646377</v>
      </c>
    </row>
    <row r="512" customFormat="false" ht="12.8" hidden="false" customHeight="false" outlineLevel="0" collapsed="false">
      <c r="A512" s="76" t="n">
        <v>508</v>
      </c>
      <c r="B512" s="77" t="n">
        <f aca="false">EOMONTH(Input!$C$7,A512)</f>
        <v>58379</v>
      </c>
      <c r="C512" s="76" t="n">
        <f aca="false">DATEDIF(Input!$G$23,$B512,"Y")</f>
        <v>82</v>
      </c>
      <c r="E512" s="78" t="n">
        <f aca="false">Salary_02!$E512*(Input!$G$36/100)</f>
        <v>0</v>
      </c>
      <c r="F512" s="78" t="n">
        <f aca="false">-1*Salary_02!$I512</f>
        <v>-0</v>
      </c>
      <c r="G512" s="78" t="n">
        <f aca="true">IF(AND($B512&gt;Input!$G$45,$B512&lt;Input!$G$25),PMT(Input!$G$37/(100*12),(OFFSET($A$4,MATCH(Input!$G$25,$B$4:$B$1004,1),0,1,1)-OFFSET($A$4,MATCH(Input!$G$45,$B$4:$B$620,1),0,1,1)),$J$4,-1*Input!$G$38,1),0)</f>
        <v>-2561.94859256789</v>
      </c>
      <c r="H512" s="78" t="n">
        <f aca="false">IF($B512&lt;Input!$G$25,(($H511+$E512+$F512+$G512)*(1+Input!$G$37/(100*12))),0)</f>
        <v>76822.0010619534</v>
      </c>
    </row>
    <row r="513" customFormat="false" ht="12.8" hidden="false" customHeight="false" outlineLevel="0" collapsed="false">
      <c r="A513" s="76" t="n">
        <v>509</v>
      </c>
      <c r="B513" s="77" t="n">
        <f aca="false">EOMONTH(Input!$C$7,A513)</f>
        <v>58409</v>
      </c>
      <c r="C513" s="76" t="n">
        <f aca="false">DATEDIF(Input!$G$23,$B513,"Y")</f>
        <v>82</v>
      </c>
      <c r="E513" s="78" t="n">
        <f aca="false">Salary_02!$E513*(Input!$G$36/100)</f>
        <v>0</v>
      </c>
      <c r="F513" s="78" t="n">
        <f aca="false">-1*Salary_02!$I513</f>
        <v>-0</v>
      </c>
      <c r="G513" s="78" t="n">
        <f aca="true">IF(AND($B513&gt;Input!$G$45,$B513&lt;Input!$G$25),PMT(Input!$G$37/(100*12),(OFFSET($A$4,MATCH(Input!$G$25,$B$4:$B$1004,1),0,1,1)-OFFSET($A$4,MATCH(Input!$G$45,$B$4:$B$620,1),0,1,1)),$J$4,-1*Input!$G$38,1),0)</f>
        <v>-2561.94859256789</v>
      </c>
      <c r="H513" s="78" t="n">
        <f aca="false">IF($B513&lt;Input!$G$25,(($H512+$E513+$F513+$G513)*(1+Input!$G$37/(100*12))),0)</f>
        <v>74569.4693546746</v>
      </c>
    </row>
    <row r="514" customFormat="false" ht="12.8" hidden="false" customHeight="false" outlineLevel="0" collapsed="false">
      <c r="A514" s="76" t="n">
        <v>510</v>
      </c>
      <c r="B514" s="77" t="n">
        <f aca="false">EOMONTH(Input!$C$7,A514)</f>
        <v>58440</v>
      </c>
      <c r="C514" s="76" t="n">
        <f aca="false">DATEDIF(Input!$G$23,$B514,"Y")</f>
        <v>82</v>
      </c>
      <c r="E514" s="78" t="n">
        <f aca="false">Salary_02!$E514*(Input!$G$36/100)</f>
        <v>0</v>
      </c>
      <c r="F514" s="78" t="n">
        <f aca="false">-1*Salary_02!$I514</f>
        <v>-0</v>
      </c>
      <c r="G514" s="78" t="n">
        <f aca="true">IF(AND($B514&gt;Input!$G$45,$B514&lt;Input!$G$25),PMT(Input!$G$37/(100*12),(OFFSET($A$4,MATCH(Input!$G$25,$B$4:$B$1004,1),0,1,1)-OFFSET($A$4,MATCH(Input!$G$45,$B$4:$B$620,1),0,1,1)),$J$4,-1*Input!$G$38,1),0)</f>
        <v>-2561.94859256789</v>
      </c>
      <c r="H514" s="78" t="n">
        <f aca="false">IF($B514&lt;Input!$G$25,(($H513+$E514+$F514+$G514)*(1+Input!$G$37/(100*12))),0)</f>
        <v>72307.5520986155</v>
      </c>
    </row>
    <row r="515" customFormat="false" ht="12.8" hidden="false" customHeight="false" outlineLevel="0" collapsed="false">
      <c r="A515" s="76" t="n">
        <v>511</v>
      </c>
      <c r="B515" s="77" t="n">
        <f aca="false">EOMONTH(Input!$C$7,A515)</f>
        <v>58471</v>
      </c>
      <c r="C515" s="76" t="n">
        <f aca="false">DATEDIF(Input!$G$23,$B515,"Y")</f>
        <v>82</v>
      </c>
      <c r="E515" s="78" t="n">
        <f aca="false">Salary_02!$E515*(Input!$G$36/100)</f>
        <v>0</v>
      </c>
      <c r="F515" s="78" t="n">
        <f aca="false">-1*Salary_02!$I515</f>
        <v>-0</v>
      </c>
      <c r="G515" s="78" t="n">
        <f aca="true">IF(AND($B515&gt;Input!$G$45,$B515&lt;Input!$G$25),PMT(Input!$G$37/(100*12),(OFFSET($A$4,MATCH(Input!$G$25,$B$4:$B$1004,1),0,1,1)-OFFSET($A$4,MATCH(Input!$G$45,$B$4:$B$620,1),0,1,1)),$J$4,-1*Input!$G$38,1),0)</f>
        <v>-2561.94859256789</v>
      </c>
      <c r="H515" s="78" t="n">
        <f aca="false">IF($B515&lt;Input!$G$25,(($H514+$E515+$F515+$G515)*(1+Input!$G$37/(100*12))),0)</f>
        <v>70036.2101873228</v>
      </c>
    </row>
    <row r="516" customFormat="false" ht="12.8" hidden="false" customHeight="false" outlineLevel="0" collapsed="false">
      <c r="A516" s="76" t="n">
        <v>512</v>
      </c>
      <c r="B516" s="77" t="n">
        <f aca="false">EOMONTH(Input!$C$7,A516)</f>
        <v>58500</v>
      </c>
      <c r="C516" s="76" t="n">
        <f aca="false">DATEDIF(Input!$G$23,$B516,"Y")</f>
        <v>82</v>
      </c>
      <c r="E516" s="78" t="n">
        <f aca="false">Salary_02!$E516*(Input!$G$36/100)</f>
        <v>0</v>
      </c>
      <c r="F516" s="78" t="n">
        <f aca="false">-1*Salary_02!$I516</f>
        <v>-0</v>
      </c>
      <c r="G516" s="78" t="n">
        <f aca="true">IF(AND($B516&gt;Input!$G$45,$B516&lt;Input!$G$25),PMT(Input!$G$37/(100*12),(OFFSET($A$4,MATCH(Input!$G$25,$B$4:$B$1004,1),0,1,1)-OFFSET($A$4,MATCH(Input!$G$45,$B$4:$B$620,1),0,1,1)),$J$4,-1*Input!$G$38,1),0)</f>
        <v>-2561.94859256789</v>
      </c>
      <c r="H516" s="78" t="n">
        <f aca="false">IF($B516&lt;Input!$G$25,(($H515+$E516+$F516+$G516)*(1+Input!$G$37/(100*12))),0)</f>
        <v>67755.4043513997</v>
      </c>
    </row>
    <row r="517" customFormat="false" ht="12.8" hidden="false" customHeight="false" outlineLevel="0" collapsed="false">
      <c r="A517" s="76" t="n">
        <v>513</v>
      </c>
      <c r="B517" s="77" t="n">
        <f aca="false">EOMONTH(Input!$C$7,A517)</f>
        <v>58531</v>
      </c>
      <c r="C517" s="76" t="n">
        <f aca="false">DATEDIF(Input!$G$23,$B517,"Y")</f>
        <v>82</v>
      </c>
      <c r="E517" s="78" t="n">
        <f aca="false">Salary_02!$E517*(Input!$G$36/100)</f>
        <v>0</v>
      </c>
      <c r="F517" s="78" t="n">
        <f aca="false">-1*Salary_02!$I517</f>
        <v>-0</v>
      </c>
      <c r="G517" s="78" t="n">
        <f aca="true">IF(AND($B517&gt;Input!$G$45,$B517&lt;Input!$G$25),PMT(Input!$G$37/(100*12),(OFFSET($A$4,MATCH(Input!$G$25,$B$4:$B$1004,1),0,1,1)-OFFSET($A$4,MATCH(Input!$G$45,$B$4:$B$620,1),0,1,1)),$J$4,-1*Input!$G$38,1),0)</f>
        <v>-2561.94859256789</v>
      </c>
      <c r="H517" s="78" t="n">
        <f aca="false">IF($B517&lt;Input!$G$25,(($H516+$E517+$F517+$G517)*(1+Input!$G$37/(100*12))),0)</f>
        <v>65465.095157827</v>
      </c>
    </row>
    <row r="518" customFormat="false" ht="12.8" hidden="false" customHeight="false" outlineLevel="0" collapsed="false">
      <c r="A518" s="76" t="n">
        <v>514</v>
      </c>
      <c r="B518" s="77" t="n">
        <f aca="false">EOMONTH(Input!$C$7,A518)</f>
        <v>58561</v>
      </c>
      <c r="C518" s="76" t="n">
        <f aca="false">DATEDIF(Input!$G$23,$B518,"Y")</f>
        <v>82</v>
      </c>
      <c r="E518" s="78" t="n">
        <f aca="false">Salary_02!$E518*(Input!$G$36/100)</f>
        <v>0</v>
      </c>
      <c r="F518" s="78" t="n">
        <f aca="false">-1*Salary_02!$I518</f>
        <v>-0</v>
      </c>
      <c r="G518" s="78" t="n">
        <f aca="true">IF(AND($B518&gt;Input!$G$45,$B518&lt;Input!$G$25),PMT(Input!$G$37/(100*12),(OFFSET($A$4,MATCH(Input!$G$25,$B$4:$B$1004,1),0,1,1)-OFFSET($A$4,MATCH(Input!$G$45,$B$4:$B$620,1),0,1,1)),$J$4,-1*Input!$G$38,1),0)</f>
        <v>-2561.94859256789</v>
      </c>
      <c r="H518" s="78" t="n">
        <f aca="false">IF($B518&lt;Input!$G$25,(($H517+$E518+$F518+$G518)*(1+Input!$G$37/(100*12))),0)</f>
        <v>63165.243009281</v>
      </c>
    </row>
    <row r="519" customFormat="false" ht="12.8" hidden="false" customHeight="false" outlineLevel="0" collapsed="false">
      <c r="A519" s="76" t="n">
        <v>515</v>
      </c>
      <c r="B519" s="77" t="n">
        <f aca="false">EOMONTH(Input!$C$7,A519)</f>
        <v>58592</v>
      </c>
      <c r="C519" s="76" t="n">
        <f aca="false">DATEDIF(Input!$G$23,$B519,"Y")</f>
        <v>83</v>
      </c>
      <c r="E519" s="78" t="n">
        <f aca="false">Salary_02!$E519*(Input!$G$36/100)</f>
        <v>0</v>
      </c>
      <c r="F519" s="78" t="n">
        <f aca="false">-1*Salary_02!$I519</f>
        <v>-0</v>
      </c>
      <c r="G519" s="78" t="n">
        <f aca="true">IF(AND($B519&gt;Input!$G$45,$B519&lt;Input!$G$25),PMT(Input!$G$37/(100*12),(OFFSET($A$4,MATCH(Input!$G$25,$B$4:$B$1004,1),0,1,1)-OFFSET($A$4,MATCH(Input!$G$45,$B$4:$B$620,1),0,1,1)),$J$4,-1*Input!$G$38,1),0)</f>
        <v>-2561.94859256789</v>
      </c>
      <c r="H519" s="78" t="n">
        <f aca="false">IF($B519&lt;Input!$G$25,(($H518+$E519+$F519+$G519)*(1+Input!$G$37/(100*12))),0)</f>
        <v>60855.8081434494</v>
      </c>
    </row>
    <row r="520" customFormat="false" ht="12.8" hidden="false" customHeight="false" outlineLevel="0" collapsed="false">
      <c r="A520" s="76" t="n">
        <v>516</v>
      </c>
      <c r="B520" s="77" t="n">
        <f aca="false">EOMONTH(Input!$C$7,A520)</f>
        <v>58622</v>
      </c>
      <c r="C520" s="76" t="n">
        <f aca="false">DATEDIF(Input!$G$23,$B520,"Y")</f>
        <v>83</v>
      </c>
      <c r="E520" s="78" t="n">
        <f aca="false">Salary_02!$E520*(Input!$G$36/100)</f>
        <v>0</v>
      </c>
      <c r="F520" s="78" t="n">
        <f aca="false">-1*Salary_02!$I520</f>
        <v>-0</v>
      </c>
      <c r="G520" s="78" t="n">
        <f aca="true">IF(AND($B520&gt;Input!$G$45,$B520&lt;Input!$G$25),PMT(Input!$G$37/(100*12),(OFFSET($A$4,MATCH(Input!$G$25,$B$4:$B$1004,1),0,1,1)-OFFSET($A$4,MATCH(Input!$G$45,$B$4:$B$620,1),0,1,1)),$J$4,-1*Input!$G$38,1),0)</f>
        <v>-2561.94859256789</v>
      </c>
      <c r="H520" s="78" t="n">
        <f aca="false">IF($B520&lt;Input!$G$25,(($H519+$E520+$F520+$G520)*(1+Input!$G$37/(100*12))),0)</f>
        <v>58536.7506323435</v>
      </c>
    </row>
    <row r="521" customFormat="false" ht="12.8" hidden="false" customHeight="false" outlineLevel="0" collapsed="false">
      <c r="A521" s="76" t="n">
        <v>517</v>
      </c>
      <c r="B521" s="77" t="n">
        <f aca="false">EOMONTH(Input!$C$7,A521)</f>
        <v>58653</v>
      </c>
      <c r="C521" s="76" t="n">
        <f aca="false">DATEDIF(Input!$G$23,$B521,"Y")</f>
        <v>83</v>
      </c>
      <c r="E521" s="78" t="n">
        <f aca="false">Salary_02!$E521*(Input!$G$36/100)</f>
        <v>0</v>
      </c>
      <c r="F521" s="78" t="n">
        <f aca="false">-1*Salary_02!$I521</f>
        <v>-0</v>
      </c>
      <c r="G521" s="78" t="n">
        <f aca="true">IF(AND($B521&gt;Input!$G$45,$B521&lt;Input!$G$25),PMT(Input!$G$37/(100*12),(OFFSET($A$4,MATCH(Input!$G$25,$B$4:$B$1004,1),0,1,1)-OFFSET($A$4,MATCH(Input!$G$45,$B$4:$B$620,1),0,1,1)),$J$4,-1*Input!$G$38,1),0)</f>
        <v>-2561.94859256789</v>
      </c>
      <c r="H521" s="78" t="n">
        <f aca="false">IF($B521&lt;Input!$G$25,(($H520+$E521+$F521+$G521)*(1+Input!$G$37/(100*12))),0)</f>
        <v>56208.030381608</v>
      </c>
    </row>
    <row r="522" customFormat="false" ht="12.8" hidden="false" customHeight="false" outlineLevel="0" collapsed="false">
      <c r="A522" s="76" t="n">
        <v>518</v>
      </c>
      <c r="B522" s="77" t="n">
        <f aca="false">EOMONTH(Input!$C$7,A522)</f>
        <v>58684</v>
      </c>
      <c r="C522" s="76" t="n">
        <f aca="false">DATEDIF(Input!$G$23,$B522,"Y")</f>
        <v>83</v>
      </c>
      <c r="E522" s="78" t="n">
        <f aca="false">Salary_02!$E522*(Input!$G$36/100)</f>
        <v>0</v>
      </c>
      <c r="F522" s="78" t="n">
        <f aca="false">-1*Salary_02!$I522</f>
        <v>-0</v>
      </c>
      <c r="G522" s="78" t="n">
        <f aca="true">IF(AND($B522&gt;Input!$G$45,$B522&lt;Input!$G$25),PMT(Input!$G$37/(100*12),(OFFSET($A$4,MATCH(Input!$G$25,$B$4:$B$1004,1),0,1,1)-OFFSET($A$4,MATCH(Input!$G$45,$B$4:$B$620,1),0,1,1)),$J$4,-1*Input!$G$38,1),0)</f>
        <v>-2561.94859256789</v>
      </c>
      <c r="H522" s="78" t="n">
        <f aca="false">IF($B522&lt;Input!$G$25,(($H521+$E522+$F522+$G522)*(1+Input!$G$37/(100*12))),0)</f>
        <v>53869.6071298278</v>
      </c>
    </row>
    <row r="523" customFormat="false" ht="12.8" hidden="false" customHeight="false" outlineLevel="0" collapsed="false">
      <c r="A523" s="76" t="n">
        <v>519</v>
      </c>
      <c r="B523" s="77" t="n">
        <f aca="false">EOMONTH(Input!$C$7,A523)</f>
        <v>58714</v>
      </c>
      <c r="C523" s="76" t="n">
        <f aca="false">DATEDIF(Input!$G$23,$B523,"Y")</f>
        <v>83</v>
      </c>
      <c r="E523" s="78" t="n">
        <f aca="false">Salary_02!$E523*(Input!$G$36/100)</f>
        <v>0</v>
      </c>
      <c r="F523" s="78" t="n">
        <f aca="false">-1*Salary_02!$I523</f>
        <v>-0</v>
      </c>
      <c r="G523" s="78" t="n">
        <f aca="true">IF(AND($B523&gt;Input!$G$45,$B523&lt;Input!$G$25),PMT(Input!$G$37/(100*12),(OFFSET($A$4,MATCH(Input!$G$25,$B$4:$B$1004,1),0,1,1)-OFFSET($A$4,MATCH(Input!$G$45,$B$4:$B$620,1),0,1,1)),$J$4,-1*Input!$G$38,1),0)</f>
        <v>-2561.94859256789</v>
      </c>
      <c r="H523" s="78" t="n">
        <f aca="false">IF($B523&lt;Input!$G$25,(($H522+$E523+$F523+$G523)*(1+Input!$G$37/(100*12))),0)</f>
        <v>51521.4404478318</v>
      </c>
    </row>
    <row r="524" customFormat="false" ht="12.8" hidden="false" customHeight="false" outlineLevel="0" collapsed="false">
      <c r="A524" s="76" t="n">
        <v>520</v>
      </c>
      <c r="B524" s="77" t="n">
        <f aca="false">EOMONTH(Input!$C$7,A524)</f>
        <v>58745</v>
      </c>
      <c r="C524" s="76" t="n">
        <f aca="false">DATEDIF(Input!$G$23,$B524,"Y")</f>
        <v>83</v>
      </c>
      <c r="E524" s="78" t="n">
        <f aca="false">Salary_02!$E524*(Input!$G$36/100)</f>
        <v>0</v>
      </c>
      <c r="F524" s="78" t="n">
        <f aca="false">-1*Salary_02!$I524</f>
        <v>-0</v>
      </c>
      <c r="G524" s="78" t="n">
        <f aca="true">IF(AND($B524&gt;Input!$G$45,$B524&lt;Input!$G$25),PMT(Input!$G$37/(100*12),(OFFSET($A$4,MATCH(Input!$G$25,$B$4:$B$1004,1),0,1,1)-OFFSET($A$4,MATCH(Input!$G$45,$B$4:$B$620,1),0,1,1)),$J$4,-1*Input!$G$38,1),0)</f>
        <v>-2561.94859256789</v>
      </c>
      <c r="H524" s="78" t="n">
        <f aca="false">IF($B524&lt;Input!$G$25,(($H523+$E524+$F524+$G524)*(1+Input!$G$37/(100*12))),0)</f>
        <v>49163.4897379942</v>
      </c>
    </row>
    <row r="525" customFormat="false" ht="12.8" hidden="false" customHeight="false" outlineLevel="0" collapsed="false">
      <c r="A525" s="76" t="n">
        <v>521</v>
      </c>
      <c r="B525" s="77" t="n">
        <f aca="false">EOMONTH(Input!$C$7,A525)</f>
        <v>58775</v>
      </c>
      <c r="C525" s="76" t="n">
        <f aca="false">DATEDIF(Input!$G$23,$B525,"Y")</f>
        <v>83</v>
      </c>
      <c r="E525" s="78" t="n">
        <f aca="false">Salary_02!$E525*(Input!$G$36/100)</f>
        <v>0</v>
      </c>
      <c r="F525" s="78" t="n">
        <f aca="false">-1*Salary_02!$I525</f>
        <v>-0</v>
      </c>
      <c r="G525" s="78" t="n">
        <f aca="true">IF(AND($B525&gt;Input!$G$45,$B525&lt;Input!$G$25),PMT(Input!$G$37/(100*12),(OFFSET($A$4,MATCH(Input!$G$25,$B$4:$B$1004,1),0,1,1)-OFFSET($A$4,MATCH(Input!$G$45,$B$4:$B$620,1),0,1,1)),$J$4,-1*Input!$G$38,1),0)</f>
        <v>-2561.94859256789</v>
      </c>
      <c r="H525" s="78" t="n">
        <f aca="false">IF($B525&lt;Input!$G$25,(($H524+$E525+$F525+$G525)*(1+Input!$G$37/(100*12))),0)</f>
        <v>46795.7142335323</v>
      </c>
    </row>
    <row r="526" customFormat="false" ht="12.8" hidden="false" customHeight="false" outlineLevel="0" collapsed="false">
      <c r="A526" s="76" t="n">
        <v>522</v>
      </c>
      <c r="B526" s="77" t="n">
        <f aca="false">EOMONTH(Input!$C$7,A526)</f>
        <v>58806</v>
      </c>
      <c r="C526" s="76" t="n">
        <f aca="false">DATEDIF(Input!$G$23,$B526,"Y")</f>
        <v>83</v>
      </c>
      <c r="E526" s="78" t="n">
        <f aca="false">Salary_02!$E526*(Input!$G$36/100)</f>
        <v>0</v>
      </c>
      <c r="F526" s="78" t="n">
        <f aca="false">-1*Salary_02!$I526</f>
        <v>-0</v>
      </c>
      <c r="G526" s="78" t="n">
        <f aca="true">IF(AND($B526&gt;Input!$G$45,$B526&lt;Input!$G$25),PMT(Input!$G$37/(100*12),(OFFSET($A$4,MATCH(Input!$G$25,$B$4:$B$1004,1),0,1,1)-OFFSET($A$4,MATCH(Input!$G$45,$B$4:$B$620,1),0,1,1)),$J$4,-1*Input!$G$38,1),0)</f>
        <v>-2561.94859256789</v>
      </c>
      <c r="H526" s="78" t="n">
        <f aca="false">IF($B526&lt;Input!$G$25,(($H525+$E526+$F526+$G526)*(1+Input!$G$37/(100*12))),0)</f>
        <v>44418.0729978017</v>
      </c>
    </row>
    <row r="527" customFormat="false" ht="12.8" hidden="false" customHeight="false" outlineLevel="0" collapsed="false">
      <c r="A527" s="76" t="n">
        <v>523</v>
      </c>
      <c r="B527" s="77" t="n">
        <f aca="false">EOMONTH(Input!$C$7,A527)</f>
        <v>58837</v>
      </c>
      <c r="C527" s="76" t="n">
        <f aca="false">DATEDIF(Input!$G$23,$B527,"Y")</f>
        <v>83</v>
      </c>
      <c r="E527" s="78" t="n">
        <f aca="false">Salary_02!$E527*(Input!$G$36/100)</f>
        <v>0</v>
      </c>
      <c r="F527" s="78" t="n">
        <f aca="false">-1*Salary_02!$I527</f>
        <v>-0</v>
      </c>
      <c r="G527" s="78" t="n">
        <f aca="true">IF(AND($B527&gt;Input!$G$45,$B527&lt;Input!$G$25),PMT(Input!$G$37/(100*12),(OFFSET($A$4,MATCH(Input!$G$25,$B$4:$B$1004,1),0,1,1)-OFFSET($A$4,MATCH(Input!$G$45,$B$4:$B$620,1),0,1,1)),$J$4,-1*Input!$G$38,1),0)</f>
        <v>-2561.94859256789</v>
      </c>
      <c r="H527" s="78" t="n">
        <f aca="false">IF($B527&lt;Input!$G$25,(($H526+$E527+$F527+$G527)*(1+Input!$G$37/(100*12))),0)</f>
        <v>42030.524923589</v>
      </c>
    </row>
    <row r="528" customFormat="false" ht="12.8" hidden="false" customHeight="false" outlineLevel="0" collapsed="false">
      <c r="A528" s="76" t="n">
        <v>524</v>
      </c>
      <c r="B528" s="77" t="n">
        <f aca="false">EOMONTH(Input!$C$7,A528)</f>
        <v>58865</v>
      </c>
      <c r="C528" s="76" t="n">
        <f aca="false">DATEDIF(Input!$G$23,$B528,"Y")</f>
        <v>83</v>
      </c>
      <c r="E528" s="78" t="n">
        <f aca="false">Salary_02!$E528*(Input!$G$36/100)</f>
        <v>0</v>
      </c>
      <c r="F528" s="78" t="n">
        <f aca="false">-1*Salary_02!$I528</f>
        <v>-0</v>
      </c>
      <c r="G528" s="78" t="n">
        <f aca="true">IF(AND($B528&gt;Input!$G$45,$B528&lt;Input!$G$25),PMT(Input!$G$37/(100*12),(OFFSET($A$4,MATCH(Input!$G$25,$B$4:$B$1004,1),0,1,1)-OFFSET($A$4,MATCH(Input!$G$45,$B$4:$B$620,1),0,1,1)),$J$4,-1*Input!$G$38,1),0)</f>
        <v>-2561.94859256789</v>
      </c>
      <c r="H528" s="78" t="n">
        <f aca="false">IF($B528&lt;Input!$G$25,(($H527+$E528+$F528+$G528)*(1+Input!$G$37/(100*12))),0)</f>
        <v>39633.0287324003</v>
      </c>
    </row>
    <row r="529" customFormat="false" ht="12.8" hidden="false" customHeight="false" outlineLevel="0" collapsed="false">
      <c r="A529" s="76" t="n">
        <v>525</v>
      </c>
      <c r="B529" s="77" t="n">
        <f aca="false">EOMONTH(Input!$C$7,A529)</f>
        <v>58896</v>
      </c>
      <c r="C529" s="76" t="n">
        <f aca="false">DATEDIF(Input!$G$23,$B529,"Y")</f>
        <v>83</v>
      </c>
      <c r="E529" s="78" t="n">
        <f aca="false">Salary_02!$E529*(Input!$G$36/100)</f>
        <v>0</v>
      </c>
      <c r="F529" s="78" t="n">
        <f aca="false">-1*Salary_02!$I529</f>
        <v>-0</v>
      </c>
      <c r="G529" s="78" t="n">
        <f aca="true">IF(AND($B529&gt;Input!$G$45,$B529&lt;Input!$G$25),PMT(Input!$G$37/(100*12),(OFFSET($A$4,MATCH(Input!$G$25,$B$4:$B$1004,1),0,1,1)-OFFSET($A$4,MATCH(Input!$G$45,$B$4:$B$620,1),0,1,1)),$J$4,-1*Input!$G$38,1),0)</f>
        <v>-2561.94859256789</v>
      </c>
      <c r="H529" s="78" t="n">
        <f aca="false">IF($B529&lt;Input!$G$25,(($H528+$E529+$F529+$G529)*(1+Input!$G$37/(100*12))),0)</f>
        <v>37225.5429737484</v>
      </c>
    </row>
    <row r="530" customFormat="false" ht="12.8" hidden="false" customHeight="false" outlineLevel="0" collapsed="false">
      <c r="A530" s="76" t="n">
        <v>526</v>
      </c>
      <c r="B530" s="77" t="n">
        <f aca="false">EOMONTH(Input!$C$7,A530)</f>
        <v>58926</v>
      </c>
      <c r="C530" s="76" t="n">
        <f aca="false">DATEDIF(Input!$G$23,$B530,"Y")</f>
        <v>83</v>
      </c>
      <c r="E530" s="78" t="n">
        <f aca="false">Salary_02!$E530*(Input!$G$36/100)</f>
        <v>0</v>
      </c>
      <c r="F530" s="78" t="n">
        <f aca="false">-1*Salary_02!$I530</f>
        <v>-0</v>
      </c>
      <c r="G530" s="78" t="n">
        <f aca="true">IF(AND($B530&gt;Input!$G$45,$B530&lt;Input!$G$25),PMT(Input!$G$37/(100*12),(OFFSET($A$4,MATCH(Input!$G$25,$B$4:$B$1004,1),0,1,1)-OFFSET($A$4,MATCH(Input!$G$45,$B$4:$B$620,1),0,1,1)),$J$4,-1*Input!$G$38,1),0)</f>
        <v>-2561.94859256789</v>
      </c>
      <c r="H530" s="78" t="n">
        <f aca="false">IF($B530&lt;Input!$G$25,(($H529+$E530+$F530+$G530)*(1+Input!$G$37/(100*12))),0)</f>
        <v>34808.0260244355</v>
      </c>
    </row>
    <row r="531" customFormat="false" ht="12.8" hidden="false" customHeight="false" outlineLevel="0" collapsed="false">
      <c r="A531" s="76" t="n">
        <v>527</v>
      </c>
      <c r="B531" s="77" t="n">
        <f aca="false">EOMONTH(Input!$C$7,A531)</f>
        <v>58957</v>
      </c>
      <c r="C531" s="76" t="n">
        <f aca="false">DATEDIF(Input!$G$23,$B531,"Y")</f>
        <v>84</v>
      </c>
      <c r="E531" s="78" t="n">
        <f aca="false">Salary_02!$E531*(Input!$G$36/100)</f>
        <v>0</v>
      </c>
      <c r="F531" s="78" t="n">
        <f aca="false">-1*Salary_02!$I531</f>
        <v>-0</v>
      </c>
      <c r="G531" s="78" t="n">
        <f aca="true">IF(AND($B531&gt;Input!$G$45,$B531&lt;Input!$G$25),PMT(Input!$G$37/(100*12),(OFFSET($A$4,MATCH(Input!$G$25,$B$4:$B$1004,1),0,1,1)-OFFSET($A$4,MATCH(Input!$G$45,$B$4:$B$620,1),0,1,1)),$J$4,-1*Input!$G$38,1),0)</f>
        <v>-2561.94859256789</v>
      </c>
      <c r="H531" s="78" t="n">
        <f aca="false">IF($B531&lt;Input!$G$25,(($H530+$E531+$F531+$G531)*(1+Input!$G$37/(100*12))),0)</f>
        <v>32380.4360878337</v>
      </c>
    </row>
    <row r="532" customFormat="false" ht="12.8" hidden="false" customHeight="false" outlineLevel="0" collapsed="false">
      <c r="A532" s="76" t="n">
        <v>528</v>
      </c>
      <c r="B532" s="77" t="n">
        <f aca="false">EOMONTH(Input!$C$7,A532)</f>
        <v>58987</v>
      </c>
      <c r="C532" s="76" t="n">
        <f aca="false">DATEDIF(Input!$G$23,$B532,"Y")</f>
        <v>84</v>
      </c>
      <c r="E532" s="78" t="n">
        <f aca="false">Salary_02!$E532*(Input!$G$36/100)</f>
        <v>0</v>
      </c>
      <c r="F532" s="78" t="n">
        <f aca="false">-1*Salary_02!$I532</f>
        <v>-0</v>
      </c>
      <c r="G532" s="78" t="n">
        <f aca="true">IF(AND($B532&gt;Input!$G$45,$B532&lt;Input!$G$25),PMT(Input!$G$37/(100*12),(OFFSET($A$4,MATCH(Input!$G$25,$B$4:$B$1004,1),0,1,1)-OFFSET($A$4,MATCH(Input!$G$45,$B$4:$B$620,1),0,1,1)),$J$4,-1*Input!$G$38,1),0)</f>
        <v>-2561.94859256789</v>
      </c>
      <c r="H532" s="78" t="n">
        <f aca="false">IF($B532&lt;Input!$G$25,(($H531+$E532+$F532+$G532)*(1+Input!$G$37/(100*12))),0)</f>
        <v>29942.7311931627</v>
      </c>
    </row>
    <row r="533" customFormat="false" ht="12.8" hidden="false" customHeight="false" outlineLevel="0" collapsed="false">
      <c r="A533" s="76" t="n">
        <v>529</v>
      </c>
      <c r="B533" s="77" t="n">
        <f aca="false">EOMONTH(Input!$C$7,A533)</f>
        <v>59018</v>
      </c>
      <c r="C533" s="76" t="n">
        <f aca="false">DATEDIF(Input!$G$23,$B533,"Y")</f>
        <v>84</v>
      </c>
      <c r="E533" s="78" t="n">
        <f aca="false">Salary_02!$E533*(Input!$G$36/100)</f>
        <v>0</v>
      </c>
      <c r="F533" s="78" t="n">
        <f aca="false">-1*Salary_02!$I533</f>
        <v>-0</v>
      </c>
      <c r="G533" s="78" t="n">
        <f aca="true">IF(AND($B533&gt;Input!$G$45,$B533&lt;Input!$G$25),PMT(Input!$G$37/(100*12),(OFFSET($A$4,MATCH(Input!$G$25,$B$4:$B$1004,1),0,1,1)-OFFSET($A$4,MATCH(Input!$G$45,$B$4:$B$620,1),0,1,1)),$J$4,-1*Input!$G$38,1),0)</f>
        <v>-2561.94859256789</v>
      </c>
      <c r="H533" s="78" t="n">
        <f aca="false">IF($B533&lt;Input!$G$25,(($H532+$E533+$F533+$G533)*(1+Input!$G$37/(100*12))),0)</f>
        <v>27494.869194764</v>
      </c>
    </row>
    <row r="534" customFormat="false" ht="12.8" hidden="false" customHeight="false" outlineLevel="0" collapsed="false">
      <c r="A534" s="76" t="n">
        <v>530</v>
      </c>
      <c r="B534" s="77" t="n">
        <f aca="false">EOMONTH(Input!$C$7,A534)</f>
        <v>59049</v>
      </c>
      <c r="C534" s="76" t="n">
        <f aca="false">DATEDIF(Input!$G$23,$B534,"Y")</f>
        <v>84</v>
      </c>
      <c r="E534" s="78" t="n">
        <f aca="false">Salary_02!$E534*(Input!$G$36/100)</f>
        <v>0</v>
      </c>
      <c r="F534" s="78" t="n">
        <f aca="false">-1*Salary_02!$I534</f>
        <v>-0</v>
      </c>
      <c r="G534" s="78" t="n">
        <f aca="true">IF(AND($B534&gt;Input!$G$45,$B534&lt;Input!$G$25),PMT(Input!$G$37/(100*12),(OFFSET($A$4,MATCH(Input!$G$25,$B$4:$B$1004,1),0,1,1)-OFFSET($A$4,MATCH(Input!$G$45,$B$4:$B$620,1),0,1,1)),$J$4,-1*Input!$G$38,1),0)</f>
        <v>-2561.94859256789</v>
      </c>
      <c r="H534" s="78" t="n">
        <f aca="false">IF($B534&lt;Input!$G$25,(($H533+$E534+$F534+$G534)*(1+Input!$G$37/(100*12))),0)</f>
        <v>25036.8077713719</v>
      </c>
    </row>
    <row r="535" customFormat="false" ht="12.8" hidden="false" customHeight="false" outlineLevel="0" collapsed="false">
      <c r="A535" s="76" t="n">
        <v>531</v>
      </c>
      <c r="B535" s="77" t="n">
        <f aca="false">EOMONTH(Input!$C$7,A535)</f>
        <v>59079</v>
      </c>
      <c r="C535" s="76" t="n">
        <f aca="false">DATEDIF(Input!$G$23,$B535,"Y")</f>
        <v>84</v>
      </c>
      <c r="E535" s="78" t="n">
        <f aca="false">Salary_02!$E535*(Input!$G$36/100)</f>
        <v>0</v>
      </c>
      <c r="F535" s="78" t="n">
        <f aca="false">-1*Salary_02!$I535</f>
        <v>-0</v>
      </c>
      <c r="G535" s="78" t="n">
        <f aca="true">IF(AND($B535&gt;Input!$G$45,$B535&lt;Input!$G$25),PMT(Input!$G$37/(100*12),(OFFSET($A$4,MATCH(Input!$G$25,$B$4:$B$1004,1),0,1,1)-OFFSET($A$4,MATCH(Input!$G$45,$B$4:$B$620,1),0,1,1)),$J$4,-1*Input!$G$38,1),0)</f>
        <v>-2561.94859256789</v>
      </c>
      <c r="H535" s="78" t="n">
        <f aca="false">IF($B535&lt;Input!$G$25,(($H534+$E535+$F535+$G535)*(1+Input!$G$37/(100*12))),0)</f>
        <v>22568.5044253824</v>
      </c>
    </row>
    <row r="536" customFormat="false" ht="12.8" hidden="false" customHeight="false" outlineLevel="0" collapsed="false">
      <c r="A536" s="76" t="n">
        <v>532</v>
      </c>
      <c r="B536" s="77" t="n">
        <f aca="false">EOMONTH(Input!$C$7,A536)</f>
        <v>59110</v>
      </c>
      <c r="C536" s="76" t="n">
        <f aca="false">DATEDIF(Input!$G$23,$B536,"Y")</f>
        <v>84</v>
      </c>
      <c r="E536" s="78" t="n">
        <f aca="false">Salary_02!$E536*(Input!$G$36/100)</f>
        <v>0</v>
      </c>
      <c r="F536" s="78" t="n">
        <f aca="false">-1*Salary_02!$I536</f>
        <v>-0</v>
      </c>
      <c r="G536" s="78" t="n">
        <f aca="true">IF(AND($B536&gt;Input!$G$45,$B536&lt;Input!$G$25),PMT(Input!$G$37/(100*12),(OFFSET($A$4,MATCH(Input!$G$25,$B$4:$B$1004,1),0,1,1)-OFFSET($A$4,MATCH(Input!$G$45,$B$4:$B$620,1),0,1,1)),$J$4,-1*Input!$G$38,1),0)</f>
        <v>-2561.94859256789</v>
      </c>
      <c r="H536" s="78" t="n">
        <f aca="false">IF($B536&lt;Input!$G$25,(($H535+$E536+$F536+$G536)*(1+Input!$G$37/(100*12))),0)</f>
        <v>20089.9164821179</v>
      </c>
    </row>
    <row r="537" customFormat="false" ht="12.8" hidden="false" customHeight="false" outlineLevel="0" collapsed="false">
      <c r="A537" s="76" t="n">
        <v>533</v>
      </c>
      <c r="B537" s="77" t="n">
        <f aca="false">EOMONTH(Input!$C$7,A537)</f>
        <v>59140</v>
      </c>
      <c r="C537" s="76" t="n">
        <f aca="false">DATEDIF(Input!$G$23,$B537,"Y")</f>
        <v>84</v>
      </c>
      <c r="E537" s="78" t="n">
        <f aca="false">Salary_02!$E537*(Input!$G$36/100)</f>
        <v>0</v>
      </c>
      <c r="F537" s="78" t="n">
        <f aca="false">-1*Salary_02!$I537</f>
        <v>-0</v>
      </c>
      <c r="G537" s="78" t="n">
        <f aca="true">IF(AND($B537&gt;Input!$G$45,$B537&lt;Input!$G$25),PMT(Input!$G$37/(100*12),(OFFSET($A$4,MATCH(Input!$G$25,$B$4:$B$1004,1),0,1,1)-OFFSET($A$4,MATCH(Input!$G$45,$B$4:$B$620,1),0,1,1)),$J$4,-1*Input!$G$38,1),0)</f>
        <v>-2561.94859256789</v>
      </c>
      <c r="H537" s="78" t="n">
        <f aca="false">IF($B537&lt;Input!$G$25,(($H536+$E537+$F537+$G537)*(1+Input!$G$37/(100*12))),0)</f>
        <v>17601.0010890898</v>
      </c>
    </row>
    <row r="538" customFormat="false" ht="12.8" hidden="false" customHeight="false" outlineLevel="0" collapsed="false">
      <c r="A538" s="76" t="n">
        <v>534</v>
      </c>
      <c r="B538" s="77" t="n">
        <f aca="false">EOMONTH(Input!$C$7,A538)</f>
        <v>59171</v>
      </c>
      <c r="C538" s="76" t="n">
        <f aca="false">DATEDIF(Input!$G$23,$B538,"Y")</f>
        <v>84</v>
      </c>
      <c r="E538" s="78" t="n">
        <f aca="false">Salary_02!$E538*(Input!$G$36/100)</f>
        <v>0</v>
      </c>
      <c r="F538" s="78" t="n">
        <f aca="false">-1*Salary_02!$I538</f>
        <v>-0</v>
      </c>
      <c r="G538" s="78" t="n">
        <f aca="true">IF(AND($B538&gt;Input!$G$45,$B538&lt;Input!$G$25),PMT(Input!$G$37/(100*12),(OFFSET($A$4,MATCH(Input!$G$25,$B$4:$B$1004,1),0,1,1)-OFFSET($A$4,MATCH(Input!$G$45,$B$4:$B$620,1),0,1,1)),$J$4,-1*Input!$G$38,1),0)</f>
        <v>-2561.94859256789</v>
      </c>
      <c r="H538" s="78" t="n">
        <f aca="false">IF($B538&lt;Input!$G$25,(($H537+$E538+$F538+$G538)*(1+Input!$G$37/(100*12))),0)</f>
        <v>15101.7152152574</v>
      </c>
    </row>
    <row r="539" customFormat="false" ht="12.8" hidden="false" customHeight="false" outlineLevel="0" collapsed="false">
      <c r="A539" s="76" t="n">
        <v>535</v>
      </c>
      <c r="B539" s="77" t="n">
        <f aca="false">EOMONTH(Input!$C$7,A539)</f>
        <v>59202</v>
      </c>
      <c r="C539" s="76" t="n">
        <f aca="false">DATEDIF(Input!$G$23,$B539,"Y")</f>
        <v>84</v>
      </c>
      <c r="E539" s="78" t="n">
        <f aca="false">Salary_02!$E539*(Input!$G$36/100)</f>
        <v>0</v>
      </c>
      <c r="F539" s="78" t="n">
        <f aca="false">-1*Salary_02!$I539</f>
        <v>-0</v>
      </c>
      <c r="G539" s="78" t="n">
        <f aca="true">IF(AND($B539&gt;Input!$G$45,$B539&lt;Input!$G$25),PMT(Input!$G$37/(100*12),(OFFSET($A$4,MATCH(Input!$G$25,$B$4:$B$1004,1),0,1,1)-OFFSET($A$4,MATCH(Input!$G$45,$B$4:$B$620,1),0,1,1)),$J$4,-1*Input!$G$38,1),0)</f>
        <v>-2561.94859256789</v>
      </c>
      <c r="H539" s="78" t="n">
        <f aca="false">IF($B539&lt;Input!$G$25,(($H538+$E539+$F539+$G539)*(1+Input!$G$37/(100*12))),0)</f>
        <v>12592.015650284</v>
      </c>
    </row>
    <row r="540" customFormat="false" ht="12.8" hidden="false" customHeight="false" outlineLevel="0" collapsed="false">
      <c r="A540" s="76" t="n">
        <v>536</v>
      </c>
      <c r="B540" s="77" t="n">
        <f aca="false">EOMONTH(Input!$C$7,A540)</f>
        <v>59230</v>
      </c>
      <c r="C540" s="76" t="n">
        <f aca="false">DATEDIF(Input!$G$23,$B540,"Y")</f>
        <v>84</v>
      </c>
      <c r="E540" s="78" t="n">
        <f aca="false">Salary_02!$E540*(Input!$G$36/100)</f>
        <v>0</v>
      </c>
      <c r="F540" s="78" t="n">
        <f aca="false">-1*Salary_02!$I540</f>
        <v>-0</v>
      </c>
      <c r="G540" s="78" t="n">
        <f aca="true">IF(AND($B540&gt;Input!$G$45,$B540&lt;Input!$G$25),PMT(Input!$G$37/(100*12),(OFFSET($A$4,MATCH(Input!$G$25,$B$4:$B$1004,1),0,1,1)-OFFSET($A$4,MATCH(Input!$G$45,$B$4:$B$620,1),0,1,1)),$J$4,-1*Input!$G$38,1),0)</f>
        <v>-2561.94859256789</v>
      </c>
      <c r="H540" s="78" t="n">
        <f aca="false">IF($B540&lt;Input!$G$25,(($H539+$E540+$F540+$G540)*(1+Input!$G$37/(100*12))),0)</f>
        <v>10071.85900379</v>
      </c>
    </row>
    <row r="541" customFormat="false" ht="12.8" hidden="false" customHeight="false" outlineLevel="0" collapsed="false">
      <c r="A541" s="76" t="n">
        <v>537</v>
      </c>
      <c r="B541" s="77" t="n">
        <f aca="false">EOMONTH(Input!$C$7,A541)</f>
        <v>59261</v>
      </c>
      <c r="C541" s="76" t="n">
        <f aca="false">DATEDIF(Input!$G$23,$B541,"Y")</f>
        <v>84</v>
      </c>
      <c r="E541" s="78" t="n">
        <f aca="false">Salary_02!$E541*(Input!$G$36/100)</f>
        <v>0</v>
      </c>
      <c r="F541" s="78" t="n">
        <f aca="false">-1*Salary_02!$I541</f>
        <v>-0</v>
      </c>
      <c r="G541" s="78" t="n">
        <f aca="true">IF(AND($B541&gt;Input!$G$45,$B541&lt;Input!$G$25),PMT(Input!$G$37/(100*12),(OFFSET($A$4,MATCH(Input!$G$25,$B$4:$B$1004,1),0,1,1)-OFFSET($A$4,MATCH(Input!$G$45,$B$4:$B$620,1),0,1,1)),$J$4,-1*Input!$G$38,1),0)</f>
        <v>-2561.94859256789</v>
      </c>
      <c r="H541" s="78" t="n">
        <f aca="false">IF($B541&lt;Input!$G$25,(($H540+$E541+$F541+$G541)*(1+Input!$G$37/(100*12))),0)</f>
        <v>7541.20170460215</v>
      </c>
    </row>
    <row r="542" customFormat="false" ht="12.8" hidden="false" customHeight="false" outlineLevel="0" collapsed="false">
      <c r="A542" s="76" t="n">
        <v>538</v>
      </c>
      <c r="B542" s="77" t="n">
        <f aca="false">EOMONTH(Input!$C$7,A542)</f>
        <v>59291</v>
      </c>
      <c r="C542" s="76" t="n">
        <f aca="false">DATEDIF(Input!$G$23,$B542,"Y")</f>
        <v>84</v>
      </c>
      <c r="E542" s="78" t="n">
        <f aca="false">Salary_02!$E542*(Input!$G$36/100)</f>
        <v>0</v>
      </c>
      <c r="F542" s="78" t="n">
        <f aca="false">-1*Salary_02!$I542</f>
        <v>-0</v>
      </c>
      <c r="G542" s="78" t="n">
        <f aca="true">IF(AND($B542&gt;Input!$G$45,$B542&lt;Input!$G$25),PMT(Input!$G$37/(100*12),(OFFSET($A$4,MATCH(Input!$G$25,$B$4:$B$1004,1),0,1,1)-OFFSET($A$4,MATCH(Input!$G$45,$B$4:$B$620,1),0,1,1)),$J$4,-1*Input!$G$38,1),0)</f>
        <v>-2561.94859256789</v>
      </c>
      <c r="H542" s="78" t="n">
        <f aca="false">IF($B542&lt;Input!$G$25,(($H541+$E542+$F542+$G542)*(1+Input!$G$37/(100*12))),0)</f>
        <v>5000.00000000107</v>
      </c>
    </row>
    <row r="543" customFormat="false" ht="12.8" hidden="false" customHeight="false" outlineLevel="0" collapsed="false">
      <c r="A543" s="76" t="n">
        <v>539</v>
      </c>
      <c r="B543" s="77" t="n">
        <f aca="false">EOMONTH(Input!$C$7,A543)</f>
        <v>59322</v>
      </c>
      <c r="C543" s="76" t="n">
        <f aca="false">DATEDIF(Input!$G$23,$B543,"Y")</f>
        <v>85</v>
      </c>
      <c r="E543" s="78" t="n">
        <f aca="false">Salary_02!$E543*(Input!$G$36/100)</f>
        <v>0</v>
      </c>
      <c r="F543" s="78" t="n">
        <f aca="false">-1*Salary_02!$I543</f>
        <v>-0</v>
      </c>
      <c r="G543" s="78" t="n">
        <f aca="true">IF(AND($B543&gt;Input!$G$45,$B543&lt;Input!$G$25),PMT(Input!$G$37/(100*12),(OFFSET($A$4,MATCH(Input!$G$25,$B$4:$B$1004,1),0,1,1)-OFFSET($A$4,MATCH(Input!$G$45,$B$4:$B$620,1),0,1,1)),$J$4,-1*Input!$G$38,1),0)</f>
        <v>0</v>
      </c>
      <c r="H543" s="78" t="n">
        <f aca="false">IF($B543&lt;Input!$G$25,(($H542+$E543+$F543+$G543)*(1+Input!$G$37/(100*12))),0)</f>
        <v>0</v>
      </c>
    </row>
    <row r="544" customFormat="false" ht="12.8" hidden="false" customHeight="false" outlineLevel="0" collapsed="false">
      <c r="A544" s="76" t="n">
        <v>540</v>
      </c>
      <c r="B544" s="77" t="n">
        <f aca="false">EOMONTH(Input!$C$7,A544)</f>
        <v>59352</v>
      </c>
      <c r="C544" s="76" t="n">
        <f aca="false">DATEDIF(Input!$G$23,$B544,"Y")</f>
        <v>85</v>
      </c>
      <c r="E544" s="78" t="n">
        <f aca="false">Salary_02!$E544*(Input!$G$36/100)</f>
        <v>0</v>
      </c>
      <c r="F544" s="78" t="n">
        <f aca="false">-1*Salary_02!$I544</f>
        <v>-0</v>
      </c>
      <c r="G544" s="78" t="n">
        <f aca="true">IF(AND($B544&gt;Input!$G$45,$B544&lt;Input!$G$25),PMT(Input!$G$37/(100*12),(OFFSET($A$4,MATCH(Input!$G$25,$B$4:$B$1004,1),0,1,1)-OFFSET($A$4,MATCH(Input!$G$45,$B$4:$B$620,1),0,1,1)),$J$4,-1*Input!$G$38,1),0)</f>
        <v>0</v>
      </c>
      <c r="H544" s="78" t="n">
        <f aca="false">IF($B544&lt;Input!$G$25,(($H543+$E544+$F544+$G544)*(1+Input!$G$37/(100*12))),0)</f>
        <v>0</v>
      </c>
    </row>
    <row r="545" customFormat="false" ht="12.8" hidden="false" customHeight="false" outlineLevel="0" collapsed="false">
      <c r="A545" s="76" t="n">
        <v>541</v>
      </c>
      <c r="B545" s="77" t="n">
        <f aca="false">EOMONTH(Input!$C$7,A545)</f>
        <v>59383</v>
      </c>
      <c r="C545" s="76" t="n">
        <f aca="false">DATEDIF(Input!$G$23,$B545,"Y")</f>
        <v>85</v>
      </c>
      <c r="E545" s="78" t="n">
        <f aca="false">Salary_02!$E545*(Input!$G$36/100)</f>
        <v>0</v>
      </c>
      <c r="F545" s="78" t="n">
        <f aca="false">-1*Salary_02!$I545</f>
        <v>-0</v>
      </c>
      <c r="G545" s="78" t="n">
        <f aca="true">IF(AND($B545&gt;Input!$G$45,$B545&lt;Input!$G$25),PMT(Input!$G$37/(100*12),(OFFSET($A$4,MATCH(Input!$G$25,$B$4:$B$1004,1),0,1,1)-OFFSET($A$4,MATCH(Input!$G$45,$B$4:$B$620,1),0,1,1)),$J$4,-1*Input!$G$38,1),0)</f>
        <v>0</v>
      </c>
      <c r="H545" s="78" t="n">
        <f aca="false">IF($B545&lt;Input!$G$25,(($H544+$E545+$F545+$G545)*(1+Input!$G$37/(100*12))),0)</f>
        <v>0</v>
      </c>
    </row>
    <row r="546" customFormat="false" ht="12.8" hidden="false" customHeight="false" outlineLevel="0" collapsed="false">
      <c r="A546" s="76" t="n">
        <v>542</v>
      </c>
      <c r="B546" s="77" t="n">
        <f aca="false">EOMONTH(Input!$C$7,A546)</f>
        <v>59414</v>
      </c>
      <c r="C546" s="76" t="n">
        <f aca="false">DATEDIF(Input!$G$23,$B546,"Y")</f>
        <v>85</v>
      </c>
      <c r="E546" s="78" t="n">
        <f aca="false">Salary_02!$E546*(Input!$G$36/100)</f>
        <v>0</v>
      </c>
      <c r="F546" s="78" t="n">
        <f aca="false">-1*Salary_02!$I546</f>
        <v>-0</v>
      </c>
      <c r="G546" s="78" t="n">
        <f aca="true">IF(AND($B546&gt;Input!$G$45,$B546&lt;Input!$G$25),PMT(Input!$G$37/(100*12),(OFFSET($A$4,MATCH(Input!$G$25,$B$4:$B$1004,1),0,1,1)-OFFSET($A$4,MATCH(Input!$G$45,$B$4:$B$620,1),0,1,1)),$J$4,-1*Input!$G$38,1),0)</f>
        <v>0</v>
      </c>
      <c r="H546" s="78" t="n">
        <f aca="false">IF($B546&lt;Input!$G$25,(($H545+$E546+$F546+$G546)*(1+Input!$G$37/(100*12))),0)</f>
        <v>0</v>
      </c>
    </row>
    <row r="547" customFormat="false" ht="12.8" hidden="false" customHeight="false" outlineLevel="0" collapsed="false">
      <c r="A547" s="76" t="n">
        <v>543</v>
      </c>
      <c r="B547" s="77" t="n">
        <f aca="false">EOMONTH(Input!$C$7,A547)</f>
        <v>59444</v>
      </c>
      <c r="C547" s="76" t="n">
        <f aca="false">DATEDIF(Input!$G$23,$B547,"Y")</f>
        <v>85</v>
      </c>
      <c r="E547" s="78" t="n">
        <f aca="false">Salary_02!$E547*(Input!$G$36/100)</f>
        <v>0</v>
      </c>
      <c r="F547" s="78" t="n">
        <f aca="false">-1*Salary_02!$I547</f>
        <v>-0</v>
      </c>
      <c r="G547" s="78" t="n">
        <f aca="true">IF(AND($B547&gt;Input!$G$45,$B547&lt;Input!$G$25),PMT(Input!$G$37/(100*12),(OFFSET($A$4,MATCH(Input!$G$25,$B$4:$B$1004,1),0,1,1)-OFFSET($A$4,MATCH(Input!$G$45,$B$4:$B$620,1),0,1,1)),$J$4,-1*Input!$G$38,1),0)</f>
        <v>0</v>
      </c>
      <c r="H547" s="78" t="n">
        <f aca="false">IF($B547&lt;Input!$G$25,(($H546+$E547+$F547+$G547)*(1+Input!$G$37/(100*12))),0)</f>
        <v>0</v>
      </c>
    </row>
    <row r="548" customFormat="false" ht="12.8" hidden="false" customHeight="false" outlineLevel="0" collapsed="false">
      <c r="A548" s="76" t="n">
        <v>544</v>
      </c>
      <c r="B548" s="77" t="n">
        <f aca="false">EOMONTH(Input!$C$7,A548)</f>
        <v>59475</v>
      </c>
      <c r="C548" s="76" t="n">
        <f aca="false">DATEDIF(Input!$G$23,$B548,"Y")</f>
        <v>85</v>
      </c>
      <c r="E548" s="78" t="n">
        <f aca="false">Salary_02!$E548*(Input!$G$36/100)</f>
        <v>0</v>
      </c>
      <c r="F548" s="78" t="n">
        <f aca="false">-1*Salary_02!$I548</f>
        <v>-0</v>
      </c>
      <c r="G548" s="78" t="n">
        <f aca="true">IF(AND($B548&gt;Input!$G$45,$B548&lt;Input!$G$25),PMT(Input!$G$37/(100*12),(OFFSET($A$4,MATCH(Input!$G$25,$B$4:$B$1004,1),0,1,1)-OFFSET($A$4,MATCH(Input!$G$45,$B$4:$B$620,1),0,1,1)),$J$4,-1*Input!$G$38,1),0)</f>
        <v>0</v>
      </c>
      <c r="H548" s="78" t="n">
        <f aca="false">IF($B548&lt;Input!$G$25,(($H547+$E548+$F548+$G548)*(1+Input!$G$37/(100*12))),0)</f>
        <v>0</v>
      </c>
    </row>
    <row r="549" customFormat="false" ht="12.8" hidden="false" customHeight="false" outlineLevel="0" collapsed="false">
      <c r="A549" s="76" t="n">
        <v>545</v>
      </c>
      <c r="B549" s="77" t="n">
        <f aca="false">EOMONTH(Input!$C$7,A549)</f>
        <v>59505</v>
      </c>
      <c r="C549" s="76" t="n">
        <f aca="false">DATEDIF(Input!$G$23,$B549,"Y")</f>
        <v>85</v>
      </c>
      <c r="E549" s="78" t="n">
        <f aca="false">Salary_02!$E549*(Input!$G$36/100)</f>
        <v>0</v>
      </c>
      <c r="F549" s="78" t="n">
        <f aca="false">-1*Salary_02!$I549</f>
        <v>-0</v>
      </c>
      <c r="G549" s="78" t="n">
        <f aca="true">IF(AND($B549&gt;Input!$G$45,$B549&lt;Input!$G$25),PMT(Input!$G$37/(100*12),(OFFSET($A$4,MATCH(Input!$G$25,$B$4:$B$1004,1),0,1,1)-OFFSET($A$4,MATCH(Input!$G$45,$B$4:$B$620,1),0,1,1)),$J$4,-1*Input!$G$38,1),0)</f>
        <v>0</v>
      </c>
      <c r="H549" s="78" t="n">
        <f aca="false">IF($B549&lt;Input!$G$25,(($H548+$E549+$F549+$G549)*(1+Input!$G$37/(100*12))),0)</f>
        <v>0</v>
      </c>
    </row>
    <row r="550" customFormat="false" ht="12.8" hidden="false" customHeight="false" outlineLevel="0" collapsed="false">
      <c r="A550" s="76" t="n">
        <v>546</v>
      </c>
      <c r="B550" s="77" t="n">
        <f aca="false">EOMONTH(Input!$C$7,A550)</f>
        <v>59536</v>
      </c>
      <c r="C550" s="76" t="n">
        <f aca="false">DATEDIF(Input!$G$23,$B550,"Y")</f>
        <v>85</v>
      </c>
      <c r="E550" s="78" t="n">
        <f aca="false">Salary_02!$E550*(Input!$G$36/100)</f>
        <v>0</v>
      </c>
      <c r="F550" s="78" t="n">
        <f aca="false">-1*Salary_02!$I550</f>
        <v>-0</v>
      </c>
      <c r="G550" s="78" t="n">
        <f aca="true">IF(AND($B550&gt;Input!$G$45,$B550&lt;Input!$G$25),PMT(Input!$G$37/(100*12),(OFFSET($A$4,MATCH(Input!$G$25,$B$4:$B$1004,1),0,1,1)-OFFSET($A$4,MATCH(Input!$G$45,$B$4:$B$620,1),0,1,1)),$J$4,-1*Input!$G$38,1),0)</f>
        <v>0</v>
      </c>
      <c r="H550" s="78" t="n">
        <f aca="false">IF($B550&lt;Input!$G$25,(($H549+$E550+$F550+$G550)*(1+Input!$G$37/(100*12))),0)</f>
        <v>0</v>
      </c>
    </row>
    <row r="551" customFormat="false" ht="12.8" hidden="false" customHeight="false" outlineLevel="0" collapsed="false">
      <c r="A551" s="76" t="n">
        <v>547</v>
      </c>
      <c r="B551" s="77" t="n">
        <f aca="false">EOMONTH(Input!$C$7,A551)</f>
        <v>59567</v>
      </c>
      <c r="C551" s="76" t="n">
        <f aca="false">DATEDIF(Input!$G$23,$B551,"Y")</f>
        <v>85</v>
      </c>
      <c r="E551" s="78" t="n">
        <f aca="false">Salary_02!$E551*(Input!$G$36/100)</f>
        <v>0</v>
      </c>
      <c r="F551" s="78" t="n">
        <f aca="false">-1*Salary_02!$I551</f>
        <v>-0</v>
      </c>
      <c r="G551" s="78" t="n">
        <f aca="true">IF(AND($B551&gt;Input!$G$45,$B551&lt;Input!$G$25),PMT(Input!$G$37/(100*12),(OFFSET($A$4,MATCH(Input!$G$25,$B$4:$B$1004,1),0,1,1)-OFFSET($A$4,MATCH(Input!$G$45,$B$4:$B$620,1),0,1,1)),$J$4,-1*Input!$G$38,1),0)</f>
        <v>0</v>
      </c>
      <c r="H551" s="78" t="n">
        <f aca="false">IF($B551&lt;Input!$G$25,(($H550+$E551+$F551+$G551)*(1+Input!$G$37/(100*12))),0)</f>
        <v>0</v>
      </c>
    </row>
    <row r="552" customFormat="false" ht="12.8" hidden="false" customHeight="false" outlineLevel="0" collapsed="false">
      <c r="A552" s="76" t="n">
        <v>548</v>
      </c>
      <c r="B552" s="77" t="n">
        <f aca="false">EOMONTH(Input!$C$7,A552)</f>
        <v>59595</v>
      </c>
      <c r="C552" s="76" t="n">
        <f aca="false">DATEDIF(Input!$G$23,$B552,"Y")</f>
        <v>85</v>
      </c>
      <c r="E552" s="78" t="n">
        <f aca="false">Salary_02!$E552*(Input!$G$36/100)</f>
        <v>0</v>
      </c>
      <c r="F552" s="78" t="n">
        <f aca="false">-1*Salary_02!$I552</f>
        <v>-0</v>
      </c>
      <c r="G552" s="78" t="n">
        <f aca="true">IF(AND($B552&gt;Input!$G$45,$B552&lt;Input!$G$25),PMT(Input!$G$37/(100*12),(OFFSET($A$4,MATCH(Input!$G$25,$B$4:$B$1004,1),0,1,1)-OFFSET($A$4,MATCH(Input!$G$45,$B$4:$B$620,1),0,1,1)),$J$4,-1*Input!$G$38,1),0)</f>
        <v>0</v>
      </c>
      <c r="H552" s="78" t="n">
        <f aca="false">IF($B552&lt;Input!$G$25,(($H551+$E552+$F552+$G552)*(1+Input!$G$37/(100*12))),0)</f>
        <v>0</v>
      </c>
    </row>
    <row r="553" customFormat="false" ht="12.8" hidden="false" customHeight="false" outlineLevel="0" collapsed="false">
      <c r="A553" s="76" t="n">
        <v>549</v>
      </c>
      <c r="B553" s="77" t="n">
        <f aca="false">EOMONTH(Input!$C$7,A553)</f>
        <v>59626</v>
      </c>
      <c r="C553" s="76" t="n">
        <f aca="false">DATEDIF(Input!$G$23,$B553,"Y")</f>
        <v>85</v>
      </c>
      <c r="E553" s="78" t="n">
        <f aca="false">Salary_02!$E553*(Input!$G$36/100)</f>
        <v>0</v>
      </c>
      <c r="F553" s="78" t="n">
        <f aca="false">-1*Salary_02!$I553</f>
        <v>-0</v>
      </c>
      <c r="G553" s="78" t="n">
        <f aca="true">IF(AND($B553&gt;Input!$G$45,$B553&lt;Input!$G$25),PMT(Input!$G$37/(100*12),(OFFSET($A$4,MATCH(Input!$G$25,$B$4:$B$1004,1),0,1,1)-OFFSET($A$4,MATCH(Input!$G$45,$B$4:$B$620,1),0,1,1)),$J$4,-1*Input!$G$38,1),0)</f>
        <v>0</v>
      </c>
      <c r="H553" s="78" t="n">
        <f aca="false">IF($B553&lt;Input!$G$25,(($H552+$E553+$F553+$G553)*(1+Input!$G$37/(100*12))),0)</f>
        <v>0</v>
      </c>
    </row>
    <row r="554" customFormat="false" ht="12.8" hidden="false" customHeight="false" outlineLevel="0" collapsed="false">
      <c r="A554" s="76" t="n">
        <v>550</v>
      </c>
      <c r="B554" s="77" t="n">
        <f aca="false">EOMONTH(Input!$C$7,A554)</f>
        <v>59656</v>
      </c>
      <c r="C554" s="76" t="n">
        <f aca="false">DATEDIF(Input!$G$23,$B554,"Y")</f>
        <v>85</v>
      </c>
      <c r="E554" s="78" t="n">
        <f aca="false">Salary_02!$E554*(Input!$G$36/100)</f>
        <v>0</v>
      </c>
      <c r="F554" s="78" t="n">
        <f aca="false">-1*Salary_02!$I554</f>
        <v>-0</v>
      </c>
      <c r="G554" s="78" t="n">
        <f aca="true">IF(AND($B554&gt;Input!$G$45,$B554&lt;Input!$G$25),PMT(Input!$G$37/(100*12),(OFFSET($A$4,MATCH(Input!$G$25,$B$4:$B$1004,1),0,1,1)-OFFSET($A$4,MATCH(Input!$G$45,$B$4:$B$620,1),0,1,1)),$J$4,-1*Input!$G$38,1),0)</f>
        <v>0</v>
      </c>
      <c r="H554" s="78" t="n">
        <f aca="false">IF($B554&lt;Input!$G$25,(($H553+$E554+$F554+$G554)*(1+Input!$G$37/(100*12))),0)</f>
        <v>0</v>
      </c>
    </row>
    <row r="555" customFormat="false" ht="12.8" hidden="false" customHeight="false" outlineLevel="0" collapsed="false">
      <c r="A555" s="76" t="n">
        <v>551</v>
      </c>
      <c r="B555" s="77" t="n">
        <f aca="false">EOMONTH(Input!$C$7,A555)</f>
        <v>59687</v>
      </c>
      <c r="C555" s="76" t="n">
        <f aca="false">DATEDIF(Input!$G$23,$B555,"Y")</f>
        <v>86</v>
      </c>
      <c r="E555" s="78" t="n">
        <f aca="false">Salary_02!$E555*(Input!$G$36/100)</f>
        <v>0</v>
      </c>
      <c r="F555" s="78" t="n">
        <f aca="false">-1*Salary_02!$I555</f>
        <v>-0</v>
      </c>
      <c r="G555" s="78" t="n">
        <f aca="true">IF(AND($B555&gt;Input!$G$45,$B555&lt;Input!$G$25),PMT(Input!$G$37/(100*12),(OFFSET($A$4,MATCH(Input!$G$25,$B$4:$B$1004,1),0,1,1)-OFFSET($A$4,MATCH(Input!$G$45,$B$4:$B$620,1),0,1,1)),$J$4,-1*Input!$G$38,1),0)</f>
        <v>0</v>
      </c>
      <c r="H555" s="78" t="n">
        <f aca="false">IF($B555&lt;Input!$G$25,(($H554+$E555+$F555+$G555)*(1+Input!$G$37/(100*12))),0)</f>
        <v>0</v>
      </c>
    </row>
    <row r="556" customFormat="false" ht="12.8" hidden="false" customHeight="false" outlineLevel="0" collapsed="false">
      <c r="A556" s="76" t="n">
        <v>552</v>
      </c>
      <c r="B556" s="77" t="n">
        <f aca="false">EOMONTH(Input!$C$7,A556)</f>
        <v>59717</v>
      </c>
      <c r="C556" s="76" t="n">
        <f aca="false">DATEDIF(Input!$G$23,$B556,"Y")</f>
        <v>86</v>
      </c>
      <c r="E556" s="78" t="n">
        <f aca="false">Salary_02!$E556*(Input!$G$36/100)</f>
        <v>0</v>
      </c>
      <c r="F556" s="78" t="n">
        <f aca="false">-1*Salary_02!$I556</f>
        <v>-0</v>
      </c>
      <c r="G556" s="78" t="n">
        <f aca="true">IF(AND($B556&gt;Input!$G$45,$B556&lt;Input!$G$25),PMT(Input!$G$37/(100*12),(OFFSET($A$4,MATCH(Input!$G$25,$B$4:$B$1004,1),0,1,1)-OFFSET($A$4,MATCH(Input!$G$45,$B$4:$B$620,1),0,1,1)),$J$4,-1*Input!$G$38,1),0)</f>
        <v>0</v>
      </c>
      <c r="H556" s="78" t="n">
        <f aca="false">IF($B556&lt;Input!$G$25,(($H555+$E556+$F556+$G556)*(1+Input!$G$37/(100*12))),0)</f>
        <v>0</v>
      </c>
    </row>
    <row r="557" customFormat="false" ht="12.8" hidden="false" customHeight="false" outlineLevel="0" collapsed="false">
      <c r="A557" s="76" t="n">
        <v>553</v>
      </c>
      <c r="B557" s="77" t="n">
        <f aca="false">EOMONTH(Input!$C$7,A557)</f>
        <v>59748</v>
      </c>
      <c r="C557" s="76" t="n">
        <f aca="false">DATEDIF(Input!$G$23,$B557,"Y")</f>
        <v>86</v>
      </c>
      <c r="E557" s="78" t="n">
        <f aca="false">Salary_02!$E557*(Input!$G$36/100)</f>
        <v>0</v>
      </c>
      <c r="F557" s="78" t="n">
        <f aca="false">-1*Salary_02!$I557</f>
        <v>-0</v>
      </c>
      <c r="G557" s="78" t="n">
        <f aca="true">IF(AND($B557&gt;Input!$G$45,$B557&lt;Input!$G$25),PMT(Input!$G$37/(100*12),(OFFSET($A$4,MATCH(Input!$G$25,$B$4:$B$1004,1),0,1,1)-OFFSET($A$4,MATCH(Input!$G$45,$B$4:$B$620,1),0,1,1)),$J$4,-1*Input!$G$38,1),0)</f>
        <v>0</v>
      </c>
      <c r="H557" s="78" t="n">
        <f aca="false">IF($B557&lt;Input!$G$25,(($H556+$E557+$F557+$G557)*(1+Input!$G$37/(100*12))),0)</f>
        <v>0</v>
      </c>
    </row>
    <row r="558" customFormat="false" ht="12.8" hidden="false" customHeight="false" outlineLevel="0" collapsed="false">
      <c r="A558" s="76" t="n">
        <v>554</v>
      </c>
      <c r="B558" s="77" t="n">
        <f aca="false">EOMONTH(Input!$C$7,A558)</f>
        <v>59779</v>
      </c>
      <c r="C558" s="76" t="n">
        <f aca="false">DATEDIF(Input!$G$23,$B558,"Y")</f>
        <v>86</v>
      </c>
      <c r="E558" s="78" t="n">
        <f aca="false">Salary_02!$E558*(Input!$G$36/100)</f>
        <v>0</v>
      </c>
      <c r="F558" s="78" t="n">
        <f aca="false">-1*Salary_02!$I558</f>
        <v>-0</v>
      </c>
      <c r="G558" s="78" t="n">
        <f aca="true">IF(AND($B558&gt;Input!$G$45,$B558&lt;Input!$G$25),PMT(Input!$G$37/(100*12),(OFFSET($A$4,MATCH(Input!$G$25,$B$4:$B$1004,1),0,1,1)-OFFSET($A$4,MATCH(Input!$G$45,$B$4:$B$620,1),0,1,1)),$J$4,-1*Input!$G$38,1),0)</f>
        <v>0</v>
      </c>
      <c r="H558" s="78" t="n">
        <f aca="false">IF($B558&lt;Input!$G$25,(($H557+$E558+$F558+$G558)*(1+Input!$G$37/(100*12))),0)</f>
        <v>0</v>
      </c>
    </row>
    <row r="559" customFormat="false" ht="12.8" hidden="false" customHeight="false" outlineLevel="0" collapsed="false">
      <c r="A559" s="76" t="n">
        <v>555</v>
      </c>
      <c r="B559" s="77" t="n">
        <f aca="false">EOMONTH(Input!$C$7,A559)</f>
        <v>59809</v>
      </c>
      <c r="C559" s="76" t="n">
        <f aca="false">DATEDIF(Input!$G$23,$B559,"Y")</f>
        <v>86</v>
      </c>
      <c r="E559" s="78" t="n">
        <f aca="false">Salary_02!$E559*(Input!$G$36/100)</f>
        <v>0</v>
      </c>
      <c r="F559" s="78" t="n">
        <f aca="false">-1*Salary_02!$I559</f>
        <v>-0</v>
      </c>
      <c r="G559" s="78" t="n">
        <f aca="true">IF(AND($B559&gt;Input!$G$45,$B559&lt;Input!$G$25),PMT(Input!$G$37/(100*12),(OFFSET($A$4,MATCH(Input!$G$25,$B$4:$B$1004,1),0,1,1)-OFFSET($A$4,MATCH(Input!$G$45,$B$4:$B$620,1),0,1,1)),$J$4,-1*Input!$G$38,1),0)</f>
        <v>0</v>
      </c>
      <c r="H559" s="78" t="n">
        <f aca="false">IF($B559&lt;Input!$G$25,(($H558+$E559+$F559+$G559)*(1+Input!$G$37/(100*12))),0)</f>
        <v>0</v>
      </c>
    </row>
    <row r="560" customFormat="false" ht="12.8" hidden="false" customHeight="false" outlineLevel="0" collapsed="false">
      <c r="A560" s="76" t="n">
        <v>556</v>
      </c>
      <c r="B560" s="77" t="n">
        <f aca="false">EOMONTH(Input!$C$7,A560)</f>
        <v>59840</v>
      </c>
      <c r="C560" s="76" t="n">
        <f aca="false">DATEDIF(Input!$G$23,$B560,"Y")</f>
        <v>86</v>
      </c>
      <c r="E560" s="78" t="n">
        <f aca="false">Salary_02!$E560*(Input!$G$36/100)</f>
        <v>0</v>
      </c>
      <c r="F560" s="78" t="n">
        <f aca="false">-1*Salary_02!$I560</f>
        <v>-0</v>
      </c>
      <c r="G560" s="78" t="n">
        <f aca="true">IF(AND($B560&gt;Input!$G$45,$B560&lt;Input!$G$25),PMT(Input!$G$37/(100*12),(OFFSET($A$4,MATCH(Input!$G$25,$B$4:$B$1004,1),0,1,1)-OFFSET($A$4,MATCH(Input!$G$45,$B$4:$B$620,1),0,1,1)),$J$4,-1*Input!$G$38,1),0)</f>
        <v>0</v>
      </c>
      <c r="H560" s="78" t="n">
        <f aca="false">IF($B560&lt;Input!$G$25,(($H559+$E560+$F560+$G560)*(1+Input!$G$37/(100*12))),0)</f>
        <v>0</v>
      </c>
    </row>
    <row r="561" customFormat="false" ht="12.8" hidden="false" customHeight="false" outlineLevel="0" collapsed="false">
      <c r="A561" s="76" t="n">
        <v>557</v>
      </c>
      <c r="B561" s="77" t="n">
        <f aca="false">EOMONTH(Input!$C$7,A561)</f>
        <v>59870</v>
      </c>
      <c r="C561" s="76" t="n">
        <f aca="false">DATEDIF(Input!$G$23,$B561,"Y")</f>
        <v>86</v>
      </c>
      <c r="E561" s="78" t="n">
        <f aca="false">Salary_02!$E561*(Input!$G$36/100)</f>
        <v>0</v>
      </c>
      <c r="F561" s="78" t="n">
        <f aca="false">-1*Salary_02!$I561</f>
        <v>-0</v>
      </c>
      <c r="G561" s="78" t="n">
        <f aca="true">IF(AND($B561&gt;Input!$G$45,$B561&lt;Input!$G$25),PMT(Input!$G$37/(100*12),(OFFSET($A$4,MATCH(Input!$G$25,$B$4:$B$1004,1),0,1,1)-OFFSET($A$4,MATCH(Input!$G$45,$B$4:$B$620,1),0,1,1)),$J$4,-1*Input!$G$38,1),0)</f>
        <v>0</v>
      </c>
      <c r="H561" s="78" t="n">
        <f aca="false">IF($B561&lt;Input!$G$25,(($H560+$E561+$F561+$G561)*(1+Input!$G$37/(100*12))),0)</f>
        <v>0</v>
      </c>
    </row>
    <row r="562" customFormat="false" ht="12.8" hidden="false" customHeight="false" outlineLevel="0" collapsed="false">
      <c r="A562" s="76" t="n">
        <v>558</v>
      </c>
      <c r="B562" s="77" t="n">
        <f aca="false">EOMONTH(Input!$C$7,A562)</f>
        <v>59901</v>
      </c>
      <c r="C562" s="76" t="n">
        <f aca="false">DATEDIF(Input!$G$23,$B562,"Y")</f>
        <v>86</v>
      </c>
      <c r="E562" s="78" t="n">
        <f aca="false">Salary_02!$E562*(Input!$G$36/100)</f>
        <v>0</v>
      </c>
      <c r="F562" s="78" t="n">
        <f aca="false">-1*Salary_02!$I562</f>
        <v>-0</v>
      </c>
      <c r="G562" s="78" t="n">
        <f aca="true">IF(AND($B562&gt;Input!$G$45,$B562&lt;Input!$G$25),PMT(Input!$G$37/(100*12),(OFFSET($A$4,MATCH(Input!$G$25,$B$4:$B$1004,1),0,1,1)-OFFSET($A$4,MATCH(Input!$G$45,$B$4:$B$620,1),0,1,1)),$J$4,-1*Input!$G$38,1),0)</f>
        <v>0</v>
      </c>
      <c r="H562" s="78" t="n">
        <f aca="false">IF($B562&lt;Input!$G$25,(($H561+$E562+$F562+$G562)*(1+Input!$G$37/(100*12))),0)</f>
        <v>0</v>
      </c>
    </row>
    <row r="563" customFormat="false" ht="12.8" hidden="false" customHeight="false" outlineLevel="0" collapsed="false">
      <c r="A563" s="76" t="n">
        <v>559</v>
      </c>
      <c r="B563" s="77" t="n">
        <f aca="false">EOMONTH(Input!$C$7,A563)</f>
        <v>59932</v>
      </c>
      <c r="C563" s="76" t="n">
        <f aca="false">DATEDIF(Input!$G$23,$B563,"Y")</f>
        <v>86</v>
      </c>
      <c r="E563" s="78" t="n">
        <f aca="false">Salary_02!$E563*(Input!$G$36/100)</f>
        <v>0</v>
      </c>
      <c r="F563" s="78" t="n">
        <f aca="false">-1*Salary_02!$I563</f>
        <v>-0</v>
      </c>
      <c r="G563" s="78" t="n">
        <f aca="true">IF(AND($B563&gt;Input!$G$45,$B563&lt;Input!$G$25),PMT(Input!$G$37/(100*12),(OFFSET($A$4,MATCH(Input!$G$25,$B$4:$B$1004,1),0,1,1)-OFFSET($A$4,MATCH(Input!$G$45,$B$4:$B$620,1),0,1,1)),$J$4,-1*Input!$G$38,1),0)</f>
        <v>0</v>
      </c>
      <c r="H563" s="78" t="n">
        <f aca="false">IF($B563&lt;Input!$G$25,(($H562+$E563+$F563+$G563)*(1+Input!$G$37/(100*12))),0)</f>
        <v>0</v>
      </c>
    </row>
    <row r="564" customFormat="false" ht="12.8" hidden="false" customHeight="false" outlineLevel="0" collapsed="false">
      <c r="A564" s="76" t="n">
        <v>560</v>
      </c>
      <c r="B564" s="77" t="n">
        <f aca="false">EOMONTH(Input!$C$7,A564)</f>
        <v>59961</v>
      </c>
      <c r="C564" s="76" t="n">
        <f aca="false">DATEDIF(Input!$G$23,$B564,"Y")</f>
        <v>86</v>
      </c>
      <c r="E564" s="78" t="n">
        <f aca="false">Salary_02!$E564*(Input!$G$36/100)</f>
        <v>0</v>
      </c>
      <c r="F564" s="78" t="n">
        <f aca="false">-1*Salary_02!$I564</f>
        <v>-0</v>
      </c>
      <c r="G564" s="78" t="n">
        <f aca="true">IF(AND($B564&gt;Input!$G$45,$B564&lt;Input!$G$25),PMT(Input!$G$37/(100*12),(OFFSET($A$4,MATCH(Input!$G$25,$B$4:$B$1004,1),0,1,1)-OFFSET($A$4,MATCH(Input!$G$45,$B$4:$B$620,1),0,1,1)),$J$4,-1*Input!$G$38,1),0)</f>
        <v>0</v>
      </c>
      <c r="H564" s="78" t="n">
        <f aca="false">IF($B564&lt;Input!$G$25,(($H563+$E564+$F564+$G564)*(1+Input!$G$37/(100*12))),0)</f>
        <v>0</v>
      </c>
    </row>
    <row r="565" customFormat="false" ht="12.8" hidden="false" customHeight="false" outlineLevel="0" collapsed="false">
      <c r="A565" s="76" t="n">
        <v>561</v>
      </c>
      <c r="B565" s="77" t="n">
        <f aca="false">EOMONTH(Input!$C$7,A565)</f>
        <v>59992</v>
      </c>
      <c r="C565" s="76" t="n">
        <f aca="false">DATEDIF(Input!$G$23,$B565,"Y")</f>
        <v>86</v>
      </c>
      <c r="E565" s="78" t="n">
        <f aca="false">Salary_02!$E565*(Input!$G$36/100)</f>
        <v>0</v>
      </c>
      <c r="F565" s="78" t="n">
        <f aca="false">-1*Salary_02!$I565</f>
        <v>-0</v>
      </c>
      <c r="G565" s="78" t="n">
        <f aca="true">IF(AND($B565&gt;Input!$G$45,$B565&lt;Input!$G$25),PMT(Input!$G$37/(100*12),(OFFSET($A$4,MATCH(Input!$G$25,$B$4:$B$1004,1),0,1,1)-OFFSET($A$4,MATCH(Input!$G$45,$B$4:$B$620,1),0,1,1)),$J$4,-1*Input!$G$38,1),0)</f>
        <v>0</v>
      </c>
      <c r="H565" s="78" t="n">
        <f aca="false">IF($B565&lt;Input!$G$25,(($H564+$E565+$F565+$G565)*(1+Input!$G$37/(100*12))),0)</f>
        <v>0</v>
      </c>
    </row>
    <row r="566" customFormat="false" ht="12.8" hidden="false" customHeight="false" outlineLevel="0" collapsed="false">
      <c r="A566" s="76" t="n">
        <v>562</v>
      </c>
      <c r="B566" s="77" t="n">
        <f aca="false">EOMONTH(Input!$C$7,A566)</f>
        <v>60022</v>
      </c>
      <c r="C566" s="76" t="n">
        <f aca="false">DATEDIF(Input!$G$23,$B566,"Y")</f>
        <v>86</v>
      </c>
      <c r="E566" s="78" t="n">
        <f aca="false">Salary_02!$E566*(Input!$G$36/100)</f>
        <v>0</v>
      </c>
      <c r="F566" s="78" t="n">
        <f aca="false">-1*Salary_02!$I566</f>
        <v>-0</v>
      </c>
      <c r="G566" s="78" t="n">
        <f aca="true">IF(AND($B566&gt;Input!$G$45,$B566&lt;Input!$G$25),PMT(Input!$G$37/(100*12),(OFFSET($A$4,MATCH(Input!$G$25,$B$4:$B$1004,1),0,1,1)-OFFSET($A$4,MATCH(Input!$G$45,$B$4:$B$620,1),0,1,1)),$J$4,-1*Input!$G$38,1),0)</f>
        <v>0</v>
      </c>
      <c r="H566" s="78" t="n">
        <f aca="false">IF($B566&lt;Input!$G$25,(($H565+$E566+$F566+$G566)*(1+Input!$G$37/(100*12))),0)</f>
        <v>0</v>
      </c>
    </row>
    <row r="567" customFormat="false" ht="12.8" hidden="false" customHeight="false" outlineLevel="0" collapsed="false">
      <c r="A567" s="76" t="n">
        <v>563</v>
      </c>
      <c r="B567" s="77" t="n">
        <f aca="false">EOMONTH(Input!$C$7,A567)</f>
        <v>60053</v>
      </c>
      <c r="C567" s="76" t="n">
        <f aca="false">DATEDIF(Input!$G$23,$B567,"Y")</f>
        <v>87</v>
      </c>
      <c r="E567" s="78" t="n">
        <f aca="false">Salary_02!$E567*(Input!$G$36/100)</f>
        <v>0</v>
      </c>
      <c r="F567" s="78" t="n">
        <f aca="false">-1*Salary_02!$I567</f>
        <v>-0</v>
      </c>
      <c r="G567" s="78" t="n">
        <f aca="true">IF(AND($B567&gt;Input!$G$45,$B567&lt;Input!$G$25),PMT(Input!$G$37/(100*12),(OFFSET($A$4,MATCH(Input!$G$25,$B$4:$B$1004,1),0,1,1)-OFFSET($A$4,MATCH(Input!$G$45,$B$4:$B$620,1),0,1,1)),$J$4,-1*Input!$G$38,1),0)</f>
        <v>0</v>
      </c>
      <c r="H567" s="78" t="n">
        <f aca="false">IF($B567&lt;Input!$G$25,(($H566+$E567+$F567+$G567)*(1+Input!$G$37/(100*12))),0)</f>
        <v>0</v>
      </c>
    </row>
    <row r="568" customFormat="false" ht="12.8" hidden="false" customHeight="false" outlineLevel="0" collapsed="false">
      <c r="A568" s="76" t="n">
        <v>564</v>
      </c>
      <c r="B568" s="77" t="n">
        <f aca="false">EOMONTH(Input!$C$7,A568)</f>
        <v>60083</v>
      </c>
      <c r="C568" s="76" t="n">
        <f aca="false">DATEDIF(Input!$G$23,$B568,"Y")</f>
        <v>87</v>
      </c>
      <c r="E568" s="78" t="n">
        <f aca="false">Salary_02!$E568*(Input!$G$36/100)</f>
        <v>0</v>
      </c>
      <c r="F568" s="78" t="n">
        <f aca="false">-1*Salary_02!$I568</f>
        <v>-0</v>
      </c>
      <c r="G568" s="78" t="n">
        <f aca="true">IF(AND($B568&gt;Input!$G$45,$B568&lt;Input!$G$25),PMT(Input!$G$37/(100*12),(OFFSET($A$4,MATCH(Input!$G$25,$B$4:$B$1004,1),0,1,1)-OFFSET($A$4,MATCH(Input!$G$45,$B$4:$B$620,1),0,1,1)),$J$4,-1*Input!$G$38,1),0)</f>
        <v>0</v>
      </c>
      <c r="H568" s="78" t="n">
        <f aca="false">IF($B568&lt;Input!$G$25,(($H567+$E568+$F568+$G568)*(1+Input!$G$37/(100*12))),0)</f>
        <v>0</v>
      </c>
    </row>
    <row r="569" customFormat="false" ht="12.8" hidden="false" customHeight="false" outlineLevel="0" collapsed="false">
      <c r="A569" s="76" t="n">
        <v>565</v>
      </c>
      <c r="B569" s="77" t="n">
        <f aca="false">EOMONTH(Input!$C$7,A569)</f>
        <v>60114</v>
      </c>
      <c r="C569" s="76" t="n">
        <f aca="false">DATEDIF(Input!$G$23,$B569,"Y")</f>
        <v>87</v>
      </c>
      <c r="E569" s="78" t="n">
        <f aca="false">Salary_02!$E569*(Input!$G$36/100)</f>
        <v>0</v>
      </c>
      <c r="F569" s="78" t="n">
        <f aca="false">-1*Salary_02!$I569</f>
        <v>-0</v>
      </c>
      <c r="G569" s="78" t="n">
        <f aca="true">IF(AND($B569&gt;Input!$G$45,$B569&lt;Input!$G$25),PMT(Input!$G$37/(100*12),(OFFSET($A$4,MATCH(Input!$G$25,$B$4:$B$1004,1),0,1,1)-OFFSET($A$4,MATCH(Input!$G$45,$B$4:$B$620,1),0,1,1)),$J$4,-1*Input!$G$38,1),0)</f>
        <v>0</v>
      </c>
      <c r="H569" s="78" t="n">
        <f aca="false">IF($B569&lt;Input!$G$25,(($H568+$E569+$F569+$G569)*(1+Input!$G$37/(100*12))),0)</f>
        <v>0</v>
      </c>
    </row>
    <row r="570" customFormat="false" ht="12.8" hidden="false" customHeight="false" outlineLevel="0" collapsed="false">
      <c r="A570" s="76" t="n">
        <v>566</v>
      </c>
      <c r="B570" s="77" t="n">
        <f aca="false">EOMONTH(Input!$C$7,A570)</f>
        <v>60145</v>
      </c>
      <c r="C570" s="76" t="n">
        <f aca="false">DATEDIF(Input!$G$23,$B570,"Y")</f>
        <v>87</v>
      </c>
      <c r="E570" s="78" t="n">
        <f aca="false">Salary_02!$E570*(Input!$G$36/100)</f>
        <v>0</v>
      </c>
      <c r="F570" s="78" t="n">
        <f aca="false">-1*Salary_02!$I570</f>
        <v>-0</v>
      </c>
      <c r="G570" s="78" t="n">
        <f aca="true">IF(AND($B570&gt;Input!$G$45,$B570&lt;Input!$G$25),PMT(Input!$G$37/(100*12),(OFFSET($A$4,MATCH(Input!$G$25,$B$4:$B$1004,1),0,1,1)-OFFSET($A$4,MATCH(Input!$G$45,$B$4:$B$620,1),0,1,1)),$J$4,-1*Input!$G$38,1),0)</f>
        <v>0</v>
      </c>
      <c r="H570" s="78" t="n">
        <f aca="false">IF($B570&lt;Input!$G$25,(($H569+$E570+$F570+$G570)*(1+Input!$G$37/(100*12))),0)</f>
        <v>0</v>
      </c>
    </row>
    <row r="571" customFormat="false" ht="12.8" hidden="false" customHeight="false" outlineLevel="0" collapsed="false">
      <c r="A571" s="76" t="n">
        <v>567</v>
      </c>
      <c r="B571" s="77" t="n">
        <f aca="false">EOMONTH(Input!$C$7,A571)</f>
        <v>60175</v>
      </c>
      <c r="C571" s="76" t="n">
        <f aca="false">DATEDIF(Input!$G$23,$B571,"Y")</f>
        <v>87</v>
      </c>
      <c r="E571" s="78" t="n">
        <f aca="false">Salary_02!$E571*(Input!$G$36/100)</f>
        <v>0</v>
      </c>
      <c r="F571" s="78" t="n">
        <f aca="false">-1*Salary_02!$I571</f>
        <v>-0</v>
      </c>
      <c r="G571" s="78" t="n">
        <f aca="true">IF(AND($B571&gt;Input!$G$45,$B571&lt;Input!$G$25),PMT(Input!$G$37/(100*12),(OFFSET($A$4,MATCH(Input!$G$25,$B$4:$B$1004,1),0,1,1)-OFFSET($A$4,MATCH(Input!$G$45,$B$4:$B$620,1),0,1,1)),$J$4,-1*Input!$G$38,1),0)</f>
        <v>0</v>
      </c>
      <c r="H571" s="78" t="n">
        <f aca="false">IF($B571&lt;Input!$G$25,(($H570+$E571+$F571+$G571)*(1+Input!$G$37/(100*12))),0)</f>
        <v>0</v>
      </c>
    </row>
    <row r="572" customFormat="false" ht="12.8" hidden="false" customHeight="false" outlineLevel="0" collapsed="false">
      <c r="A572" s="76" t="n">
        <v>568</v>
      </c>
      <c r="B572" s="77" t="n">
        <f aca="false">EOMONTH(Input!$C$7,A572)</f>
        <v>60206</v>
      </c>
      <c r="C572" s="76" t="n">
        <f aca="false">DATEDIF(Input!$G$23,$B572,"Y")</f>
        <v>87</v>
      </c>
      <c r="E572" s="78" t="n">
        <f aca="false">Salary_02!$E572*(Input!$G$36/100)</f>
        <v>0</v>
      </c>
      <c r="F572" s="78" t="n">
        <f aca="false">-1*Salary_02!$I572</f>
        <v>-0</v>
      </c>
      <c r="G572" s="78" t="n">
        <f aca="true">IF(AND($B572&gt;Input!$G$45,$B572&lt;Input!$G$25),PMT(Input!$G$37/(100*12),(OFFSET($A$4,MATCH(Input!$G$25,$B$4:$B$1004,1),0,1,1)-OFFSET($A$4,MATCH(Input!$G$45,$B$4:$B$620,1),0,1,1)),$J$4,-1*Input!$G$38,1),0)</f>
        <v>0</v>
      </c>
      <c r="H572" s="78" t="n">
        <f aca="false">IF($B572&lt;Input!$G$25,(($H571+$E572+$F572+$G572)*(1+Input!$G$37/(100*12))),0)</f>
        <v>0</v>
      </c>
    </row>
    <row r="573" customFormat="false" ht="12.8" hidden="false" customHeight="false" outlineLevel="0" collapsed="false">
      <c r="A573" s="76" t="n">
        <v>569</v>
      </c>
      <c r="B573" s="77" t="n">
        <f aca="false">EOMONTH(Input!$C$7,A573)</f>
        <v>60236</v>
      </c>
      <c r="C573" s="76" t="n">
        <f aca="false">DATEDIF(Input!$G$23,$B573,"Y")</f>
        <v>87</v>
      </c>
      <c r="E573" s="78" t="n">
        <f aca="false">Salary_02!$E573*(Input!$G$36/100)</f>
        <v>0</v>
      </c>
      <c r="F573" s="78" t="n">
        <f aca="false">-1*Salary_02!$I573</f>
        <v>-0</v>
      </c>
      <c r="G573" s="78" t="n">
        <f aca="true">IF(AND($B573&gt;Input!$G$45,$B573&lt;Input!$G$25),PMT(Input!$G$37/(100*12),(OFFSET($A$4,MATCH(Input!$G$25,$B$4:$B$1004,1),0,1,1)-OFFSET($A$4,MATCH(Input!$G$45,$B$4:$B$620,1),0,1,1)),$J$4,-1*Input!$G$38,1),0)</f>
        <v>0</v>
      </c>
      <c r="H573" s="78" t="n">
        <f aca="false">IF($B573&lt;Input!$G$25,(($H572+$E573+$F573+$G573)*(1+Input!$G$37/(100*12))),0)</f>
        <v>0</v>
      </c>
    </row>
    <row r="574" customFormat="false" ht="12.8" hidden="false" customHeight="false" outlineLevel="0" collapsed="false">
      <c r="A574" s="76" t="n">
        <v>570</v>
      </c>
      <c r="B574" s="77" t="n">
        <f aca="false">EOMONTH(Input!$C$7,A574)</f>
        <v>60267</v>
      </c>
      <c r="C574" s="76" t="n">
        <f aca="false">DATEDIF(Input!$G$23,$B574,"Y")</f>
        <v>87</v>
      </c>
      <c r="E574" s="78" t="n">
        <f aca="false">Salary_02!$E574*(Input!$G$36/100)</f>
        <v>0</v>
      </c>
      <c r="F574" s="78" t="n">
        <f aca="false">-1*Salary_02!$I574</f>
        <v>-0</v>
      </c>
      <c r="G574" s="78" t="n">
        <f aca="true">IF(AND($B574&gt;Input!$G$45,$B574&lt;Input!$G$25),PMT(Input!$G$37/(100*12),(OFFSET($A$4,MATCH(Input!$G$25,$B$4:$B$1004,1),0,1,1)-OFFSET($A$4,MATCH(Input!$G$45,$B$4:$B$620,1),0,1,1)),$J$4,-1*Input!$G$38,1),0)</f>
        <v>0</v>
      </c>
      <c r="H574" s="78" t="n">
        <f aca="false">IF($B574&lt;Input!$G$25,(($H573+$E574+$F574+$G574)*(1+Input!$G$37/(100*12))),0)</f>
        <v>0</v>
      </c>
    </row>
    <row r="575" customFormat="false" ht="12.8" hidden="false" customHeight="false" outlineLevel="0" collapsed="false">
      <c r="A575" s="76" t="n">
        <v>571</v>
      </c>
      <c r="B575" s="77" t="n">
        <f aca="false">EOMONTH(Input!$C$7,A575)</f>
        <v>60298</v>
      </c>
      <c r="C575" s="76" t="n">
        <f aca="false">DATEDIF(Input!$G$23,$B575,"Y")</f>
        <v>87</v>
      </c>
      <c r="E575" s="78" t="n">
        <f aca="false">Salary_02!$E575*(Input!$G$36/100)</f>
        <v>0</v>
      </c>
      <c r="F575" s="78" t="n">
        <f aca="false">-1*Salary_02!$I575</f>
        <v>-0</v>
      </c>
      <c r="G575" s="78" t="n">
        <f aca="true">IF(AND($B575&gt;Input!$G$45,$B575&lt;Input!$G$25),PMT(Input!$G$37/(100*12),(OFFSET($A$4,MATCH(Input!$G$25,$B$4:$B$1004,1),0,1,1)-OFFSET($A$4,MATCH(Input!$G$45,$B$4:$B$620,1),0,1,1)),$J$4,-1*Input!$G$38,1),0)</f>
        <v>0</v>
      </c>
      <c r="H575" s="78" t="n">
        <f aca="false">IF($B575&lt;Input!$G$25,(($H574+$E575+$F575+$G575)*(1+Input!$G$37/(100*12))),0)</f>
        <v>0</v>
      </c>
    </row>
    <row r="576" customFormat="false" ht="12.8" hidden="false" customHeight="false" outlineLevel="0" collapsed="false">
      <c r="A576" s="76" t="n">
        <v>572</v>
      </c>
      <c r="B576" s="77" t="n">
        <f aca="false">EOMONTH(Input!$C$7,A576)</f>
        <v>60326</v>
      </c>
      <c r="C576" s="76" t="n">
        <f aca="false">DATEDIF(Input!$G$23,$B576,"Y")</f>
        <v>87</v>
      </c>
      <c r="E576" s="78" t="n">
        <f aca="false">Salary_02!$E576*(Input!$G$36/100)</f>
        <v>0</v>
      </c>
      <c r="F576" s="78" t="n">
        <f aca="false">-1*Salary_02!$I576</f>
        <v>-0</v>
      </c>
      <c r="G576" s="78" t="n">
        <f aca="true">IF(AND($B576&gt;Input!$G$45,$B576&lt;Input!$G$25),PMT(Input!$G$37/(100*12),(OFFSET($A$4,MATCH(Input!$G$25,$B$4:$B$1004,1),0,1,1)-OFFSET($A$4,MATCH(Input!$G$45,$B$4:$B$620,1),0,1,1)),$J$4,-1*Input!$G$38,1),0)</f>
        <v>0</v>
      </c>
      <c r="H576" s="78" t="n">
        <f aca="false">IF($B576&lt;Input!$G$25,(($H575+$E576+$F576+$G576)*(1+Input!$G$37/(100*12))),0)</f>
        <v>0</v>
      </c>
    </row>
    <row r="577" customFormat="false" ht="12.8" hidden="false" customHeight="false" outlineLevel="0" collapsed="false">
      <c r="A577" s="76" t="n">
        <v>573</v>
      </c>
      <c r="B577" s="77" t="n">
        <f aca="false">EOMONTH(Input!$C$7,A577)</f>
        <v>60357</v>
      </c>
      <c r="C577" s="76" t="n">
        <f aca="false">DATEDIF(Input!$G$23,$B577,"Y")</f>
        <v>87</v>
      </c>
      <c r="E577" s="78" t="n">
        <f aca="false">Salary_02!$E577*(Input!$G$36/100)</f>
        <v>0</v>
      </c>
      <c r="F577" s="78" t="n">
        <f aca="false">-1*Salary_02!$I577</f>
        <v>-0</v>
      </c>
      <c r="G577" s="78" t="n">
        <f aca="true">IF(AND($B577&gt;Input!$G$45,$B577&lt;Input!$G$25),PMT(Input!$G$37/(100*12),(OFFSET($A$4,MATCH(Input!$G$25,$B$4:$B$1004,1),0,1,1)-OFFSET($A$4,MATCH(Input!$G$45,$B$4:$B$620,1),0,1,1)),$J$4,-1*Input!$G$38,1),0)</f>
        <v>0</v>
      </c>
      <c r="H577" s="78" t="n">
        <f aca="false">IF($B577&lt;Input!$G$25,(($H576+$E577+$F577+$G577)*(1+Input!$G$37/(100*12))),0)</f>
        <v>0</v>
      </c>
    </row>
    <row r="578" customFormat="false" ht="12.8" hidden="false" customHeight="false" outlineLevel="0" collapsed="false">
      <c r="A578" s="76" t="n">
        <v>574</v>
      </c>
      <c r="B578" s="77" t="n">
        <f aca="false">EOMONTH(Input!$C$7,A578)</f>
        <v>60387</v>
      </c>
      <c r="C578" s="76" t="n">
        <f aca="false">DATEDIF(Input!$G$23,$B578,"Y")</f>
        <v>87</v>
      </c>
      <c r="E578" s="78" t="n">
        <f aca="false">Salary_02!$E578*(Input!$G$36/100)</f>
        <v>0</v>
      </c>
      <c r="F578" s="78" t="n">
        <f aca="false">-1*Salary_02!$I578</f>
        <v>-0</v>
      </c>
      <c r="G578" s="78" t="n">
        <f aca="true">IF(AND($B578&gt;Input!$G$45,$B578&lt;Input!$G$25),PMT(Input!$G$37/(100*12),(OFFSET($A$4,MATCH(Input!$G$25,$B$4:$B$1004,1),0,1,1)-OFFSET($A$4,MATCH(Input!$G$45,$B$4:$B$620,1),0,1,1)),$J$4,-1*Input!$G$38,1),0)</f>
        <v>0</v>
      </c>
      <c r="H578" s="78" t="n">
        <f aca="false">IF($B578&lt;Input!$G$25,(($H577+$E578+$F578+$G578)*(1+Input!$G$37/(100*12))),0)</f>
        <v>0</v>
      </c>
    </row>
    <row r="579" customFormat="false" ht="12.8" hidden="false" customHeight="false" outlineLevel="0" collapsed="false">
      <c r="A579" s="76" t="n">
        <v>575</v>
      </c>
      <c r="B579" s="77" t="n">
        <f aca="false">EOMONTH(Input!$C$7,A579)</f>
        <v>60418</v>
      </c>
      <c r="C579" s="76" t="n">
        <f aca="false">DATEDIF(Input!$G$23,$B579,"Y")</f>
        <v>88</v>
      </c>
      <c r="E579" s="78" t="n">
        <f aca="false">Salary_02!$E579*(Input!$G$36/100)</f>
        <v>0</v>
      </c>
      <c r="F579" s="78" t="n">
        <f aca="false">-1*Salary_02!$I579</f>
        <v>-0</v>
      </c>
      <c r="G579" s="78" t="n">
        <f aca="true">IF(AND($B579&gt;Input!$G$45,$B579&lt;Input!$G$25),PMT(Input!$G$37/(100*12),(OFFSET($A$4,MATCH(Input!$G$25,$B$4:$B$1004,1),0,1,1)-OFFSET($A$4,MATCH(Input!$G$45,$B$4:$B$620,1),0,1,1)),$J$4,-1*Input!$G$38,1),0)</f>
        <v>0</v>
      </c>
      <c r="H579" s="78" t="n">
        <f aca="false">IF($B579&lt;Input!$G$25,(($H578+$E579+$F579+$G579)*(1+Input!$G$37/(100*12))),0)</f>
        <v>0</v>
      </c>
    </row>
    <row r="580" customFormat="false" ht="12.8" hidden="false" customHeight="false" outlineLevel="0" collapsed="false">
      <c r="A580" s="76" t="n">
        <v>576</v>
      </c>
      <c r="B580" s="77" t="n">
        <f aca="false">EOMONTH(Input!$C$7,A580)</f>
        <v>60448</v>
      </c>
      <c r="C580" s="76" t="n">
        <f aca="false">DATEDIF(Input!$G$23,$B580,"Y")</f>
        <v>88</v>
      </c>
      <c r="E580" s="78" t="n">
        <f aca="false">Salary_02!$E580*(Input!$G$36/100)</f>
        <v>0</v>
      </c>
      <c r="F580" s="78" t="n">
        <f aca="false">-1*Salary_02!$I580</f>
        <v>-0</v>
      </c>
      <c r="G580" s="78" t="n">
        <f aca="true">IF(AND($B580&gt;Input!$G$45,$B580&lt;Input!$G$25),PMT(Input!$G$37/(100*12),(OFFSET($A$4,MATCH(Input!$G$25,$B$4:$B$1004,1),0,1,1)-OFFSET($A$4,MATCH(Input!$G$45,$B$4:$B$620,1),0,1,1)),$J$4,-1*Input!$G$38,1),0)</f>
        <v>0</v>
      </c>
      <c r="H580" s="78" t="n">
        <f aca="false">IF($B580&lt;Input!$G$25,(($H579+$E580+$F580+$G580)*(1+Input!$G$37/(100*12))),0)</f>
        <v>0</v>
      </c>
    </row>
    <row r="581" customFormat="false" ht="12.8" hidden="false" customHeight="false" outlineLevel="0" collapsed="false">
      <c r="A581" s="76" t="n">
        <v>577</v>
      </c>
      <c r="B581" s="77" t="n">
        <f aca="false">EOMONTH(Input!$C$7,A581)</f>
        <v>60479</v>
      </c>
      <c r="C581" s="76" t="n">
        <f aca="false">DATEDIF(Input!$G$23,$B581,"Y")</f>
        <v>88</v>
      </c>
      <c r="E581" s="78" t="n">
        <f aca="false">Salary_02!$E581*(Input!$G$36/100)</f>
        <v>0</v>
      </c>
      <c r="F581" s="78" t="n">
        <f aca="false">-1*Salary_02!$I581</f>
        <v>-0</v>
      </c>
      <c r="G581" s="78" t="n">
        <f aca="true">IF(AND($B581&gt;Input!$G$45,$B581&lt;Input!$G$25),PMT(Input!$G$37/(100*12),(OFFSET($A$4,MATCH(Input!$G$25,$B$4:$B$1004,1),0,1,1)-OFFSET($A$4,MATCH(Input!$G$45,$B$4:$B$620,1),0,1,1)),$J$4,-1*Input!$G$38,1),0)</f>
        <v>0</v>
      </c>
      <c r="H581" s="78" t="n">
        <f aca="false">IF($B581&lt;Input!$G$25,(($H580+$E581+$F581+$G581)*(1+Input!$G$37/(100*12))),0)</f>
        <v>0</v>
      </c>
    </row>
    <row r="582" customFormat="false" ht="12.8" hidden="false" customHeight="false" outlineLevel="0" collapsed="false">
      <c r="A582" s="76" t="n">
        <v>578</v>
      </c>
      <c r="B582" s="77" t="n">
        <f aca="false">EOMONTH(Input!$C$7,A582)</f>
        <v>60510</v>
      </c>
      <c r="C582" s="76" t="n">
        <f aca="false">DATEDIF(Input!$G$23,$B582,"Y")</f>
        <v>88</v>
      </c>
      <c r="E582" s="78" t="n">
        <f aca="false">Salary_02!$E582*(Input!$G$36/100)</f>
        <v>0</v>
      </c>
      <c r="F582" s="78" t="n">
        <f aca="false">-1*Salary_02!$I582</f>
        <v>-0</v>
      </c>
      <c r="G582" s="78" t="n">
        <f aca="true">IF(AND($B582&gt;Input!$G$45,$B582&lt;Input!$G$25),PMT(Input!$G$37/(100*12),(OFFSET($A$4,MATCH(Input!$G$25,$B$4:$B$1004,1),0,1,1)-OFFSET($A$4,MATCH(Input!$G$45,$B$4:$B$620,1),0,1,1)),$J$4,-1*Input!$G$38,1),0)</f>
        <v>0</v>
      </c>
      <c r="H582" s="78" t="n">
        <f aca="false">IF($B582&lt;Input!$G$25,(($H581+$E582+$F582+$G582)*(1+Input!$G$37/(100*12))),0)</f>
        <v>0</v>
      </c>
    </row>
    <row r="583" customFormat="false" ht="12.8" hidden="false" customHeight="false" outlineLevel="0" collapsed="false">
      <c r="A583" s="76" t="n">
        <v>579</v>
      </c>
      <c r="B583" s="77" t="n">
        <f aca="false">EOMONTH(Input!$C$7,A583)</f>
        <v>60540</v>
      </c>
      <c r="C583" s="76" t="n">
        <f aca="false">DATEDIF(Input!$G$23,$B583,"Y")</f>
        <v>88</v>
      </c>
      <c r="E583" s="78" t="n">
        <f aca="false">Salary_02!$E583*(Input!$G$36/100)</f>
        <v>0</v>
      </c>
      <c r="F583" s="78" t="n">
        <f aca="false">-1*Salary_02!$I583</f>
        <v>-0</v>
      </c>
      <c r="G583" s="78" t="n">
        <f aca="true">IF(AND($B583&gt;Input!$G$45,$B583&lt;Input!$G$25),PMT(Input!$G$37/(100*12),(OFFSET($A$4,MATCH(Input!$G$25,$B$4:$B$1004,1),0,1,1)-OFFSET($A$4,MATCH(Input!$G$45,$B$4:$B$620,1),0,1,1)),$J$4,-1*Input!$G$38,1),0)</f>
        <v>0</v>
      </c>
      <c r="H583" s="78" t="n">
        <f aca="false">IF($B583&lt;Input!$G$25,(($H582+$E583+$F583+$G583)*(1+Input!$G$37/(100*12))),0)</f>
        <v>0</v>
      </c>
    </row>
    <row r="584" customFormat="false" ht="12.8" hidden="false" customHeight="false" outlineLevel="0" collapsed="false">
      <c r="A584" s="76" t="n">
        <v>580</v>
      </c>
      <c r="B584" s="77" t="n">
        <f aca="false">EOMONTH(Input!$C$7,A584)</f>
        <v>60571</v>
      </c>
      <c r="C584" s="76" t="n">
        <f aca="false">DATEDIF(Input!$G$23,$B584,"Y")</f>
        <v>88</v>
      </c>
      <c r="E584" s="78" t="n">
        <f aca="false">Salary_02!$E584*(Input!$G$36/100)</f>
        <v>0</v>
      </c>
      <c r="F584" s="78" t="n">
        <f aca="false">-1*Salary_02!$I584</f>
        <v>-0</v>
      </c>
      <c r="G584" s="78" t="n">
        <f aca="true">IF(AND($B584&gt;Input!$G$45,$B584&lt;Input!$G$25),PMT(Input!$G$37/(100*12),(OFFSET($A$4,MATCH(Input!$G$25,$B$4:$B$1004,1),0,1,1)-OFFSET($A$4,MATCH(Input!$G$45,$B$4:$B$620,1),0,1,1)),$J$4,-1*Input!$G$38,1),0)</f>
        <v>0</v>
      </c>
      <c r="H584" s="78" t="n">
        <f aca="false">IF($B584&lt;Input!$G$25,(($H583+$E584+$F584+$G584)*(1+Input!$G$37/(100*12))),0)</f>
        <v>0</v>
      </c>
    </row>
    <row r="585" customFormat="false" ht="12.8" hidden="false" customHeight="false" outlineLevel="0" collapsed="false">
      <c r="A585" s="76" t="n">
        <v>581</v>
      </c>
      <c r="B585" s="77" t="n">
        <f aca="false">EOMONTH(Input!$C$7,A585)</f>
        <v>60601</v>
      </c>
      <c r="C585" s="76" t="n">
        <f aca="false">DATEDIF(Input!$G$23,$B585,"Y")</f>
        <v>88</v>
      </c>
      <c r="E585" s="78" t="n">
        <f aca="false">Salary_02!$E585*(Input!$G$36/100)</f>
        <v>0</v>
      </c>
      <c r="F585" s="78" t="n">
        <f aca="false">-1*Salary_02!$I585</f>
        <v>-0</v>
      </c>
      <c r="G585" s="78" t="n">
        <f aca="true">IF(AND($B585&gt;Input!$G$45,$B585&lt;Input!$G$25),PMT(Input!$G$37/(100*12),(OFFSET($A$4,MATCH(Input!$G$25,$B$4:$B$1004,1),0,1,1)-OFFSET($A$4,MATCH(Input!$G$45,$B$4:$B$620,1),0,1,1)),$J$4,-1*Input!$G$38,1),0)</f>
        <v>0</v>
      </c>
      <c r="H585" s="78" t="n">
        <f aca="false">IF($B585&lt;Input!$G$25,(($H584+$E585+$F585+$G585)*(1+Input!$G$37/(100*12))),0)</f>
        <v>0</v>
      </c>
    </row>
    <row r="586" customFormat="false" ht="12.8" hidden="false" customHeight="false" outlineLevel="0" collapsed="false">
      <c r="A586" s="76" t="n">
        <v>582</v>
      </c>
      <c r="B586" s="77" t="n">
        <f aca="false">EOMONTH(Input!$C$7,A586)</f>
        <v>60632</v>
      </c>
      <c r="C586" s="76" t="n">
        <f aca="false">DATEDIF(Input!$G$23,$B586,"Y")</f>
        <v>88</v>
      </c>
      <c r="E586" s="78" t="n">
        <f aca="false">Salary_02!$E586*(Input!$G$36/100)</f>
        <v>0</v>
      </c>
      <c r="F586" s="78" t="n">
        <f aca="false">-1*Salary_02!$I586</f>
        <v>-0</v>
      </c>
      <c r="G586" s="78" t="n">
        <f aca="true">IF(AND($B586&gt;Input!$G$45,$B586&lt;Input!$G$25),PMT(Input!$G$37/(100*12),(OFFSET($A$4,MATCH(Input!$G$25,$B$4:$B$1004,1),0,1,1)-OFFSET($A$4,MATCH(Input!$G$45,$B$4:$B$620,1),0,1,1)),$J$4,-1*Input!$G$38,1),0)</f>
        <v>0</v>
      </c>
      <c r="H586" s="78" t="n">
        <f aca="false">IF($B586&lt;Input!$G$25,(($H585+$E586+$F586+$G586)*(1+Input!$G$37/(100*12))),0)</f>
        <v>0</v>
      </c>
    </row>
    <row r="587" customFormat="false" ht="12.8" hidden="false" customHeight="false" outlineLevel="0" collapsed="false">
      <c r="A587" s="76" t="n">
        <v>583</v>
      </c>
      <c r="B587" s="77" t="n">
        <f aca="false">EOMONTH(Input!$C$7,A587)</f>
        <v>60663</v>
      </c>
      <c r="C587" s="76" t="n">
        <f aca="false">DATEDIF(Input!$G$23,$B587,"Y")</f>
        <v>88</v>
      </c>
      <c r="E587" s="78" t="n">
        <f aca="false">Salary_02!$E587*(Input!$G$36/100)</f>
        <v>0</v>
      </c>
      <c r="F587" s="78" t="n">
        <f aca="false">-1*Salary_02!$I587</f>
        <v>-0</v>
      </c>
      <c r="G587" s="78" t="n">
        <f aca="true">IF(AND($B587&gt;Input!$G$45,$B587&lt;Input!$G$25),PMT(Input!$G$37/(100*12),(OFFSET($A$4,MATCH(Input!$G$25,$B$4:$B$1004,1),0,1,1)-OFFSET($A$4,MATCH(Input!$G$45,$B$4:$B$620,1),0,1,1)),$J$4,-1*Input!$G$38,1),0)</f>
        <v>0</v>
      </c>
      <c r="H587" s="78" t="n">
        <f aca="false">IF($B587&lt;Input!$G$25,(($H586+$E587+$F587+$G587)*(1+Input!$G$37/(100*12))),0)</f>
        <v>0</v>
      </c>
    </row>
    <row r="588" customFormat="false" ht="12.8" hidden="false" customHeight="false" outlineLevel="0" collapsed="false">
      <c r="A588" s="76" t="n">
        <v>584</v>
      </c>
      <c r="B588" s="77" t="n">
        <f aca="false">EOMONTH(Input!$C$7,A588)</f>
        <v>60691</v>
      </c>
      <c r="C588" s="76" t="n">
        <f aca="false">DATEDIF(Input!$G$23,$B588,"Y")</f>
        <v>88</v>
      </c>
      <c r="E588" s="78" t="n">
        <f aca="false">Salary_02!$E588*(Input!$G$36/100)</f>
        <v>0</v>
      </c>
      <c r="F588" s="78" t="n">
        <f aca="false">-1*Salary_02!$I588</f>
        <v>-0</v>
      </c>
      <c r="G588" s="78" t="n">
        <f aca="true">IF(AND($B588&gt;Input!$G$45,$B588&lt;Input!$G$25),PMT(Input!$G$37/(100*12),(OFFSET($A$4,MATCH(Input!$G$25,$B$4:$B$1004,1),0,1,1)-OFFSET($A$4,MATCH(Input!$G$45,$B$4:$B$620,1),0,1,1)),$J$4,-1*Input!$G$38,1),0)</f>
        <v>0</v>
      </c>
      <c r="H588" s="78" t="n">
        <f aca="false">IF($B588&lt;Input!$G$25,(($H587+$E588+$F588+$G588)*(1+Input!$G$37/(100*12))),0)</f>
        <v>0</v>
      </c>
    </row>
    <row r="589" customFormat="false" ht="12.8" hidden="false" customHeight="false" outlineLevel="0" collapsed="false">
      <c r="A589" s="76" t="n">
        <v>585</v>
      </c>
      <c r="B589" s="77" t="n">
        <f aca="false">EOMONTH(Input!$C$7,A589)</f>
        <v>60722</v>
      </c>
      <c r="C589" s="76" t="n">
        <f aca="false">DATEDIF(Input!$G$23,$B589,"Y")</f>
        <v>88</v>
      </c>
      <c r="E589" s="78" t="n">
        <f aca="false">Salary_02!$E589*(Input!$G$36/100)</f>
        <v>0</v>
      </c>
      <c r="F589" s="78" t="n">
        <f aca="false">-1*Salary_02!$I589</f>
        <v>-0</v>
      </c>
      <c r="G589" s="78" t="n">
        <f aca="true">IF(AND($B589&gt;Input!$G$45,$B589&lt;Input!$G$25),PMT(Input!$G$37/(100*12),(OFFSET($A$4,MATCH(Input!$G$25,$B$4:$B$1004,1),0,1,1)-OFFSET($A$4,MATCH(Input!$G$45,$B$4:$B$620,1),0,1,1)),$J$4,-1*Input!$G$38,1),0)</f>
        <v>0</v>
      </c>
      <c r="H589" s="78" t="n">
        <f aca="false">IF($B589&lt;Input!$G$25,(($H588+$E589+$F589+$G589)*(1+Input!$G$37/(100*12))),0)</f>
        <v>0</v>
      </c>
    </row>
    <row r="590" customFormat="false" ht="12.8" hidden="false" customHeight="false" outlineLevel="0" collapsed="false">
      <c r="A590" s="76" t="n">
        <v>586</v>
      </c>
      <c r="B590" s="77" t="n">
        <f aca="false">EOMONTH(Input!$C$7,A590)</f>
        <v>60752</v>
      </c>
      <c r="C590" s="76" t="n">
        <f aca="false">DATEDIF(Input!$G$23,$B590,"Y")</f>
        <v>88</v>
      </c>
      <c r="E590" s="78" t="n">
        <f aca="false">Salary_02!$E590*(Input!$G$36/100)</f>
        <v>0</v>
      </c>
      <c r="F590" s="78" t="n">
        <f aca="false">-1*Salary_02!$I590</f>
        <v>-0</v>
      </c>
      <c r="G590" s="78" t="n">
        <f aca="true">IF(AND($B590&gt;Input!$G$45,$B590&lt;Input!$G$25),PMT(Input!$G$37/(100*12),(OFFSET($A$4,MATCH(Input!$G$25,$B$4:$B$1004,1),0,1,1)-OFFSET($A$4,MATCH(Input!$G$45,$B$4:$B$620,1),0,1,1)),$J$4,-1*Input!$G$38,1),0)</f>
        <v>0</v>
      </c>
      <c r="H590" s="78" t="n">
        <f aca="false">IF($B590&lt;Input!$G$25,(($H589+$E590+$F590+$G590)*(1+Input!$G$37/(100*12))),0)</f>
        <v>0</v>
      </c>
    </row>
    <row r="591" customFormat="false" ht="12.8" hidden="false" customHeight="false" outlineLevel="0" collapsed="false">
      <c r="A591" s="76" t="n">
        <v>587</v>
      </c>
      <c r="B591" s="77" t="n">
        <f aca="false">EOMONTH(Input!$C$7,A591)</f>
        <v>60783</v>
      </c>
      <c r="C591" s="76" t="n">
        <f aca="false">DATEDIF(Input!$G$23,$B591,"Y")</f>
        <v>89</v>
      </c>
      <c r="E591" s="78" t="n">
        <f aca="false">Salary_02!$E591*(Input!$G$36/100)</f>
        <v>0</v>
      </c>
      <c r="F591" s="78" t="n">
        <f aca="false">-1*Salary_02!$I591</f>
        <v>-0</v>
      </c>
      <c r="G591" s="78" t="n">
        <f aca="true">IF(AND($B591&gt;Input!$G$45,$B591&lt;Input!$G$25),PMT(Input!$G$37/(100*12),(OFFSET($A$4,MATCH(Input!$G$25,$B$4:$B$1004,1),0,1,1)-OFFSET($A$4,MATCH(Input!$G$45,$B$4:$B$620,1),0,1,1)),$J$4,-1*Input!$G$38,1),0)</f>
        <v>0</v>
      </c>
      <c r="H591" s="78" t="n">
        <f aca="false">IF($B591&lt;Input!$G$25,(($H590+$E591+$F591+$G591)*(1+Input!$G$37/(100*12))),0)</f>
        <v>0</v>
      </c>
    </row>
    <row r="592" customFormat="false" ht="12.8" hidden="false" customHeight="false" outlineLevel="0" collapsed="false">
      <c r="A592" s="76" t="n">
        <v>588</v>
      </c>
      <c r="B592" s="77" t="n">
        <f aca="false">EOMONTH(Input!$C$7,A592)</f>
        <v>60813</v>
      </c>
      <c r="C592" s="76" t="n">
        <f aca="false">DATEDIF(Input!$G$23,$B592,"Y")</f>
        <v>89</v>
      </c>
      <c r="E592" s="78" t="n">
        <f aca="false">Salary_02!$E592*(Input!$G$36/100)</f>
        <v>0</v>
      </c>
      <c r="F592" s="78" t="n">
        <f aca="false">-1*Salary_02!$I592</f>
        <v>-0</v>
      </c>
      <c r="G592" s="78" t="n">
        <f aca="true">IF(AND($B592&gt;Input!$G$45,$B592&lt;Input!$G$25),PMT(Input!$G$37/(100*12),(OFFSET($A$4,MATCH(Input!$G$25,$B$4:$B$1004,1),0,1,1)-OFFSET($A$4,MATCH(Input!$G$45,$B$4:$B$620,1),0,1,1)),$J$4,-1*Input!$G$38,1),0)</f>
        <v>0</v>
      </c>
      <c r="H592" s="78" t="n">
        <f aca="false">IF($B592&lt;Input!$G$25,(($H591+$E592+$F592+$G592)*(1+Input!$G$37/(100*12))),0)</f>
        <v>0</v>
      </c>
    </row>
    <row r="593" customFormat="false" ht="12.8" hidden="false" customHeight="false" outlineLevel="0" collapsed="false">
      <c r="A593" s="76" t="n">
        <v>589</v>
      </c>
      <c r="B593" s="77" t="n">
        <f aca="false">EOMONTH(Input!$C$7,A593)</f>
        <v>60844</v>
      </c>
      <c r="C593" s="76" t="n">
        <f aca="false">DATEDIF(Input!$G$23,$B593,"Y")</f>
        <v>89</v>
      </c>
      <c r="E593" s="78" t="n">
        <f aca="false">Salary_02!$E593*(Input!$G$36/100)</f>
        <v>0</v>
      </c>
      <c r="F593" s="78" t="n">
        <f aca="false">-1*Salary_02!$I593</f>
        <v>-0</v>
      </c>
      <c r="G593" s="78" t="n">
        <f aca="true">IF(AND($B593&gt;Input!$G$45,$B593&lt;Input!$G$25),PMT(Input!$G$37/(100*12),(OFFSET($A$4,MATCH(Input!$G$25,$B$4:$B$1004,1),0,1,1)-OFFSET($A$4,MATCH(Input!$G$45,$B$4:$B$620,1),0,1,1)),$J$4,-1*Input!$G$38,1),0)</f>
        <v>0</v>
      </c>
      <c r="H593" s="78" t="n">
        <f aca="false">IF($B593&lt;Input!$G$25,(($H592+$E593+$F593+$G593)*(1+Input!$G$37/(100*12))),0)</f>
        <v>0</v>
      </c>
    </row>
    <row r="594" customFormat="false" ht="12.8" hidden="false" customHeight="false" outlineLevel="0" collapsed="false">
      <c r="A594" s="76" t="n">
        <v>590</v>
      </c>
      <c r="B594" s="77" t="n">
        <f aca="false">EOMONTH(Input!$C$7,A594)</f>
        <v>60875</v>
      </c>
      <c r="C594" s="76" t="n">
        <f aca="false">DATEDIF(Input!$G$23,$B594,"Y")</f>
        <v>89</v>
      </c>
      <c r="E594" s="78" t="n">
        <f aca="false">Salary_02!$E594*(Input!$G$36/100)</f>
        <v>0</v>
      </c>
      <c r="F594" s="78" t="n">
        <f aca="false">-1*Salary_02!$I594</f>
        <v>-0</v>
      </c>
      <c r="G594" s="78" t="n">
        <f aca="true">IF(AND($B594&gt;Input!$G$45,$B594&lt;Input!$G$25),PMT(Input!$G$37/(100*12),(OFFSET($A$4,MATCH(Input!$G$25,$B$4:$B$1004,1),0,1,1)-OFFSET($A$4,MATCH(Input!$G$45,$B$4:$B$620,1),0,1,1)),$J$4,-1*Input!$G$38,1),0)</f>
        <v>0</v>
      </c>
      <c r="H594" s="78" t="n">
        <f aca="false">IF($B594&lt;Input!$G$25,(($H593+$E594+$F594+$G594)*(1+Input!$G$37/(100*12))),0)</f>
        <v>0</v>
      </c>
    </row>
    <row r="595" customFormat="false" ht="12.8" hidden="false" customHeight="false" outlineLevel="0" collapsed="false">
      <c r="A595" s="76" t="n">
        <v>591</v>
      </c>
      <c r="B595" s="77" t="n">
        <f aca="false">EOMONTH(Input!$C$7,A595)</f>
        <v>60905</v>
      </c>
      <c r="C595" s="76" t="n">
        <f aca="false">DATEDIF(Input!$G$23,$B595,"Y")</f>
        <v>89</v>
      </c>
      <c r="E595" s="78" t="n">
        <f aca="false">Salary_02!$E595*(Input!$G$36/100)</f>
        <v>0</v>
      </c>
      <c r="F595" s="78" t="n">
        <f aca="false">-1*Salary_02!$I595</f>
        <v>-0</v>
      </c>
      <c r="G595" s="78" t="n">
        <f aca="true">IF(AND($B595&gt;Input!$G$45,$B595&lt;Input!$G$25),PMT(Input!$G$37/(100*12),(OFFSET($A$4,MATCH(Input!$G$25,$B$4:$B$1004,1),0,1,1)-OFFSET($A$4,MATCH(Input!$G$45,$B$4:$B$620,1),0,1,1)),$J$4,-1*Input!$G$38,1),0)</f>
        <v>0</v>
      </c>
      <c r="H595" s="78" t="n">
        <f aca="false">IF($B595&lt;Input!$G$25,(($H594+$E595+$F595+$G595)*(1+Input!$G$37/(100*12))),0)</f>
        <v>0</v>
      </c>
    </row>
    <row r="596" customFormat="false" ht="12.8" hidden="false" customHeight="false" outlineLevel="0" collapsed="false">
      <c r="A596" s="76" t="n">
        <v>592</v>
      </c>
      <c r="B596" s="77" t="n">
        <f aca="false">EOMONTH(Input!$C$7,A596)</f>
        <v>60936</v>
      </c>
      <c r="C596" s="76" t="n">
        <f aca="false">DATEDIF(Input!$G$23,$B596,"Y")</f>
        <v>89</v>
      </c>
      <c r="E596" s="78" t="n">
        <f aca="false">Salary_02!$E596*(Input!$G$36/100)</f>
        <v>0</v>
      </c>
      <c r="F596" s="78" t="n">
        <f aca="false">-1*Salary_02!$I596</f>
        <v>-0</v>
      </c>
      <c r="G596" s="78" t="n">
        <f aca="true">IF(AND($B596&gt;Input!$G$45,$B596&lt;Input!$G$25),PMT(Input!$G$37/(100*12),(OFFSET($A$4,MATCH(Input!$G$25,$B$4:$B$1004,1),0,1,1)-OFFSET($A$4,MATCH(Input!$G$45,$B$4:$B$620,1),0,1,1)),$J$4,-1*Input!$G$38,1),0)</f>
        <v>0</v>
      </c>
      <c r="H596" s="78" t="n">
        <f aca="false">IF($B596&lt;Input!$G$25,(($H595+$E596+$F596+$G596)*(1+Input!$G$37/(100*12))),0)</f>
        <v>0</v>
      </c>
    </row>
    <row r="597" customFormat="false" ht="12.8" hidden="false" customHeight="false" outlineLevel="0" collapsed="false">
      <c r="A597" s="76" t="n">
        <v>593</v>
      </c>
      <c r="B597" s="77" t="n">
        <f aca="false">EOMONTH(Input!$C$7,A597)</f>
        <v>60966</v>
      </c>
      <c r="C597" s="76" t="n">
        <f aca="false">DATEDIF(Input!$G$23,$B597,"Y")</f>
        <v>89</v>
      </c>
      <c r="E597" s="78" t="n">
        <f aca="false">Salary_02!$E597*(Input!$G$36/100)</f>
        <v>0</v>
      </c>
      <c r="F597" s="78" t="n">
        <f aca="false">-1*Salary_02!$I597</f>
        <v>-0</v>
      </c>
      <c r="G597" s="78" t="n">
        <f aca="true">IF(AND($B597&gt;Input!$G$45,$B597&lt;Input!$G$25),PMT(Input!$G$37/(100*12),(OFFSET($A$4,MATCH(Input!$G$25,$B$4:$B$1004,1),0,1,1)-OFFSET($A$4,MATCH(Input!$G$45,$B$4:$B$620,1),0,1,1)),$J$4,-1*Input!$G$38,1),0)</f>
        <v>0</v>
      </c>
      <c r="H597" s="78" t="n">
        <f aca="false">IF($B597&lt;Input!$G$25,(($H596+$E597+$F597+$G597)*(1+Input!$G$37/(100*12))),0)</f>
        <v>0</v>
      </c>
    </row>
    <row r="598" customFormat="false" ht="12.8" hidden="false" customHeight="false" outlineLevel="0" collapsed="false">
      <c r="A598" s="76" t="n">
        <v>594</v>
      </c>
      <c r="B598" s="77" t="n">
        <f aca="false">EOMONTH(Input!$C$7,A598)</f>
        <v>60997</v>
      </c>
      <c r="C598" s="76" t="n">
        <f aca="false">DATEDIF(Input!$G$23,$B598,"Y")</f>
        <v>89</v>
      </c>
      <c r="E598" s="78" t="n">
        <f aca="false">Salary_02!$E598*(Input!$G$36/100)</f>
        <v>0</v>
      </c>
      <c r="F598" s="78" t="n">
        <f aca="false">-1*Salary_02!$I598</f>
        <v>-0</v>
      </c>
      <c r="G598" s="78" t="n">
        <f aca="true">IF(AND($B598&gt;Input!$G$45,$B598&lt;Input!$G$25),PMT(Input!$G$37/(100*12),(OFFSET($A$4,MATCH(Input!$G$25,$B$4:$B$1004,1),0,1,1)-OFFSET($A$4,MATCH(Input!$G$45,$B$4:$B$620,1),0,1,1)),$J$4,-1*Input!$G$38,1),0)</f>
        <v>0</v>
      </c>
      <c r="H598" s="78" t="n">
        <f aca="false">IF($B598&lt;Input!$G$25,(($H597+$E598+$F598+$G598)*(1+Input!$G$37/(100*12))),0)</f>
        <v>0</v>
      </c>
    </row>
    <row r="599" customFormat="false" ht="12.8" hidden="false" customHeight="false" outlineLevel="0" collapsed="false">
      <c r="A599" s="76" t="n">
        <v>595</v>
      </c>
      <c r="B599" s="77" t="n">
        <f aca="false">EOMONTH(Input!$C$7,A599)</f>
        <v>61028</v>
      </c>
      <c r="C599" s="76" t="n">
        <f aca="false">DATEDIF(Input!$G$23,$B599,"Y")</f>
        <v>89</v>
      </c>
      <c r="E599" s="78" t="n">
        <f aca="false">Salary_02!$E599*(Input!$G$36/100)</f>
        <v>0</v>
      </c>
      <c r="F599" s="78" t="n">
        <f aca="false">-1*Salary_02!$I599</f>
        <v>-0</v>
      </c>
      <c r="G599" s="78" t="n">
        <f aca="true">IF(AND($B599&gt;Input!$G$45,$B599&lt;Input!$G$25),PMT(Input!$G$37/(100*12),(OFFSET($A$4,MATCH(Input!$G$25,$B$4:$B$1004,1),0,1,1)-OFFSET($A$4,MATCH(Input!$G$45,$B$4:$B$620,1),0,1,1)),$J$4,-1*Input!$G$38,1),0)</f>
        <v>0</v>
      </c>
      <c r="H599" s="78" t="n">
        <f aca="false">IF($B599&lt;Input!$G$25,(($H598+$E599+$F599+$G599)*(1+Input!$G$37/(100*12))),0)</f>
        <v>0</v>
      </c>
    </row>
    <row r="600" customFormat="false" ht="12.8" hidden="false" customHeight="false" outlineLevel="0" collapsed="false">
      <c r="A600" s="76" t="n">
        <v>596</v>
      </c>
      <c r="B600" s="77" t="n">
        <f aca="false">EOMONTH(Input!$C$7,A600)</f>
        <v>61056</v>
      </c>
      <c r="C600" s="76" t="n">
        <f aca="false">DATEDIF(Input!$G$23,$B600,"Y")</f>
        <v>89</v>
      </c>
      <c r="E600" s="78" t="n">
        <f aca="false">Salary_02!$E600*(Input!$G$36/100)</f>
        <v>0</v>
      </c>
      <c r="F600" s="78" t="n">
        <f aca="false">-1*Salary_02!$I600</f>
        <v>-0</v>
      </c>
      <c r="G600" s="78" t="n">
        <f aca="true">IF(AND($B600&gt;Input!$G$45,$B600&lt;Input!$G$25),PMT(Input!$G$37/(100*12),(OFFSET($A$4,MATCH(Input!$G$25,$B$4:$B$1004,1),0,1,1)-OFFSET($A$4,MATCH(Input!$G$45,$B$4:$B$620,1),0,1,1)),$J$4,-1*Input!$G$38,1),0)</f>
        <v>0</v>
      </c>
      <c r="H600" s="78" t="n">
        <f aca="false">IF($B600&lt;Input!$G$25,(($H599+$E600+$F600+$G600)*(1+Input!$G$37/(100*12))),0)</f>
        <v>0</v>
      </c>
    </row>
    <row r="601" customFormat="false" ht="12.8" hidden="false" customHeight="false" outlineLevel="0" collapsed="false">
      <c r="A601" s="76" t="n">
        <v>597</v>
      </c>
      <c r="B601" s="77" t="n">
        <f aca="false">EOMONTH(Input!$C$7,A601)</f>
        <v>61087</v>
      </c>
      <c r="C601" s="76" t="n">
        <f aca="false">DATEDIF(Input!$G$23,$B601,"Y")</f>
        <v>89</v>
      </c>
      <c r="E601" s="78" t="n">
        <f aca="false">Salary_02!$E601*(Input!$G$36/100)</f>
        <v>0</v>
      </c>
      <c r="F601" s="78" t="n">
        <f aca="false">-1*Salary_02!$I601</f>
        <v>-0</v>
      </c>
      <c r="G601" s="78" t="n">
        <f aca="true">IF(AND($B601&gt;Input!$G$45,$B601&lt;Input!$G$25),PMT(Input!$G$37/(100*12),(OFFSET($A$4,MATCH(Input!$G$25,$B$4:$B$1004,1),0,1,1)-OFFSET($A$4,MATCH(Input!$G$45,$B$4:$B$620,1),0,1,1)),$J$4,-1*Input!$G$38,1),0)</f>
        <v>0</v>
      </c>
      <c r="H601" s="78" t="n">
        <f aca="false">IF($B601&lt;Input!$G$25,(($H600+$E601+$F601+$G601)*(1+Input!$G$37/(100*12))),0)</f>
        <v>0</v>
      </c>
    </row>
    <row r="602" customFormat="false" ht="12.8" hidden="false" customHeight="false" outlineLevel="0" collapsed="false">
      <c r="A602" s="76" t="n">
        <v>598</v>
      </c>
      <c r="B602" s="77" t="n">
        <f aca="false">EOMONTH(Input!$C$7,A602)</f>
        <v>61117</v>
      </c>
      <c r="C602" s="76" t="n">
        <f aca="false">DATEDIF(Input!$G$23,$B602,"Y")</f>
        <v>89</v>
      </c>
      <c r="E602" s="78" t="n">
        <f aca="false">Salary_02!$E602*(Input!$G$36/100)</f>
        <v>0</v>
      </c>
      <c r="F602" s="78" t="n">
        <f aca="false">-1*Salary_02!$I602</f>
        <v>-0</v>
      </c>
      <c r="G602" s="78" t="n">
        <f aca="true">IF(AND($B602&gt;Input!$G$45,$B602&lt;Input!$G$25),PMT(Input!$G$37/(100*12),(OFFSET($A$4,MATCH(Input!$G$25,$B$4:$B$1004,1),0,1,1)-OFFSET($A$4,MATCH(Input!$G$45,$B$4:$B$620,1),0,1,1)),$J$4,-1*Input!$G$38,1),0)</f>
        <v>0</v>
      </c>
      <c r="H602" s="78" t="n">
        <f aca="false">IF($B602&lt;Input!$G$25,(($H601+$E602+$F602+$G602)*(1+Input!$G$37/(100*12))),0)</f>
        <v>0</v>
      </c>
    </row>
    <row r="603" customFormat="false" ht="12.8" hidden="false" customHeight="false" outlineLevel="0" collapsed="false">
      <c r="A603" s="76" t="n">
        <v>599</v>
      </c>
      <c r="B603" s="77" t="n">
        <f aca="false">EOMONTH(Input!$C$7,A603)</f>
        <v>61148</v>
      </c>
      <c r="C603" s="76" t="n">
        <f aca="false">DATEDIF(Input!$G$23,$B603,"Y")</f>
        <v>90</v>
      </c>
      <c r="E603" s="78" t="n">
        <f aca="false">Salary_02!$E603*(Input!$G$36/100)</f>
        <v>0</v>
      </c>
      <c r="F603" s="78" t="n">
        <f aca="false">-1*Salary_02!$I603</f>
        <v>-0</v>
      </c>
      <c r="G603" s="78" t="n">
        <f aca="true">IF(AND($B603&gt;Input!$G$45,$B603&lt;Input!$G$25),PMT(Input!$G$37/(100*12),(OFFSET($A$4,MATCH(Input!$G$25,$B$4:$B$1004,1),0,1,1)-OFFSET($A$4,MATCH(Input!$G$45,$B$4:$B$620,1),0,1,1)),$J$4,-1*Input!$G$38,1),0)</f>
        <v>0</v>
      </c>
      <c r="H603" s="78" t="n">
        <f aca="false">IF($B603&lt;Input!$G$25,(($H602+$E603+$F603+$G603)*(1+Input!$G$37/(100*12))),0)</f>
        <v>0</v>
      </c>
    </row>
    <row r="604" customFormat="false" ht="12.8" hidden="false" customHeight="false" outlineLevel="0" collapsed="false">
      <c r="A604" s="76" t="n">
        <v>600</v>
      </c>
      <c r="B604" s="77" t="n">
        <f aca="false">EOMONTH(Input!$C$7,A604)</f>
        <v>61178</v>
      </c>
      <c r="C604" s="76" t="n">
        <f aca="false">DATEDIF(Input!$G$23,$B604,"Y")</f>
        <v>90</v>
      </c>
      <c r="E604" s="78" t="n">
        <f aca="false">Salary_02!$E604*(Input!$G$36/100)</f>
        <v>0</v>
      </c>
      <c r="F604" s="78" t="n">
        <f aca="false">-1*Salary_02!$I604</f>
        <v>-0</v>
      </c>
      <c r="G604" s="78" t="n">
        <f aca="true">IF(AND($B604&gt;Input!$G$45,$B604&lt;Input!$G$25),PMT(Input!$G$37/(100*12),(OFFSET($A$4,MATCH(Input!$G$25,$B$4:$B$1004,1),0,1,1)-OFFSET($A$4,MATCH(Input!$G$45,$B$4:$B$620,1),0,1,1)),$J$4,-1*Input!$G$38,1),0)</f>
        <v>0</v>
      </c>
      <c r="H604" s="78" t="n">
        <f aca="false">IF($B604&lt;Input!$G$25,(($H603+$E604+$F604+$G604)*(1+Input!$G$37/(100*12))),0)</f>
        <v>0</v>
      </c>
    </row>
    <row r="605" customFormat="false" ht="12.8" hidden="false" customHeight="false" outlineLevel="0" collapsed="false">
      <c r="A605" s="76" t="n">
        <v>601</v>
      </c>
      <c r="B605" s="77" t="n">
        <f aca="false">EOMONTH(Input!$C$7,A605)</f>
        <v>61209</v>
      </c>
      <c r="C605" s="76" t="n">
        <f aca="false">DATEDIF(Input!$G$23,$B605,"Y")</f>
        <v>90</v>
      </c>
      <c r="E605" s="78" t="n">
        <f aca="false">Salary_02!$E605*(Input!$G$36/100)</f>
        <v>0</v>
      </c>
      <c r="F605" s="78" t="n">
        <f aca="false">-1*Salary_02!$I605</f>
        <v>-0</v>
      </c>
      <c r="G605" s="78" t="n">
        <f aca="true">IF(AND($B605&gt;Input!$G$45,$B605&lt;Input!$G$25),PMT(Input!$G$37/(100*12),(OFFSET($A$4,MATCH(Input!$G$25,$B$4:$B$1004,1),0,1,1)-OFFSET($A$4,MATCH(Input!$G$45,$B$4:$B$620,1),0,1,1)),$J$4,-1*Input!$G$38,1),0)</f>
        <v>0</v>
      </c>
      <c r="H605" s="78" t="n">
        <f aca="false">IF($B605&lt;Input!$G$25,(($H604+$E605+$F605+$G605)*(1+Input!$G$37/(100*12))),0)</f>
        <v>0</v>
      </c>
    </row>
    <row r="606" customFormat="false" ht="12.8" hidden="false" customHeight="false" outlineLevel="0" collapsed="false">
      <c r="A606" s="76" t="n">
        <v>602</v>
      </c>
      <c r="B606" s="77" t="n">
        <f aca="false">EOMONTH(Input!$C$7,A606)</f>
        <v>61240</v>
      </c>
      <c r="C606" s="76" t="n">
        <f aca="false">DATEDIF(Input!$G$23,$B606,"Y")</f>
        <v>90</v>
      </c>
      <c r="E606" s="78" t="n">
        <f aca="false">Salary_02!$E606*(Input!$G$36/100)</f>
        <v>0</v>
      </c>
      <c r="F606" s="78" t="n">
        <f aca="false">-1*Salary_02!$I606</f>
        <v>-0</v>
      </c>
      <c r="G606" s="78" t="n">
        <f aca="true">IF(AND($B606&gt;Input!$G$45,$B606&lt;Input!$G$25),PMT(Input!$G$37/(100*12),(OFFSET($A$4,MATCH(Input!$G$25,$B$4:$B$1004,1),0,1,1)-OFFSET($A$4,MATCH(Input!$G$45,$B$4:$B$620,1),0,1,1)),$J$4,-1*Input!$G$38,1),0)</f>
        <v>0</v>
      </c>
      <c r="H606" s="78" t="n">
        <f aca="false">IF($B606&lt;Input!$G$25,(($H605+$E606+$F606+$G606)*(1+Input!$G$37/(100*12))),0)</f>
        <v>0</v>
      </c>
    </row>
    <row r="607" customFormat="false" ht="12.8" hidden="false" customHeight="false" outlineLevel="0" collapsed="false">
      <c r="A607" s="76" t="n">
        <v>603</v>
      </c>
      <c r="B607" s="77" t="n">
        <f aca="false">EOMONTH(Input!$C$7,A607)</f>
        <v>61270</v>
      </c>
      <c r="C607" s="76" t="n">
        <f aca="false">DATEDIF(Input!$G$23,$B607,"Y")</f>
        <v>90</v>
      </c>
      <c r="E607" s="78" t="n">
        <f aca="false">Salary_02!$E607*(Input!$G$36/100)</f>
        <v>0</v>
      </c>
      <c r="F607" s="78" t="n">
        <f aca="false">-1*Salary_02!$I607</f>
        <v>-0</v>
      </c>
      <c r="G607" s="78" t="n">
        <f aca="true">IF(AND($B607&gt;Input!$G$45,$B607&lt;Input!$G$25),PMT(Input!$G$37/(100*12),(OFFSET($A$4,MATCH(Input!$G$25,$B$4:$B$1004,1),0,1,1)-OFFSET($A$4,MATCH(Input!$G$45,$B$4:$B$620,1),0,1,1)),$J$4,-1*Input!$G$38,1),0)</f>
        <v>0</v>
      </c>
      <c r="H607" s="78" t="n">
        <f aca="false">IF($B607&lt;Input!$G$25,(($H606+$E607+$F607+$G607)*(1+Input!$G$37/(100*12))),0)</f>
        <v>0</v>
      </c>
    </row>
    <row r="608" customFormat="false" ht="12.8" hidden="false" customHeight="false" outlineLevel="0" collapsed="false">
      <c r="A608" s="76" t="n">
        <v>604</v>
      </c>
      <c r="B608" s="77" t="n">
        <f aca="false">EOMONTH(Input!$C$7,A608)</f>
        <v>61301</v>
      </c>
      <c r="C608" s="76" t="n">
        <f aca="false">DATEDIF(Input!$G$23,$B608,"Y")</f>
        <v>90</v>
      </c>
      <c r="E608" s="78" t="n">
        <f aca="false">Salary_02!$E608*(Input!$G$36/100)</f>
        <v>0</v>
      </c>
      <c r="F608" s="78" t="n">
        <f aca="false">-1*Salary_02!$I608</f>
        <v>-0</v>
      </c>
      <c r="G608" s="78" t="n">
        <f aca="true">IF(AND($B608&gt;Input!$G$45,$B608&lt;Input!$G$25),PMT(Input!$G$37/(100*12),(OFFSET($A$4,MATCH(Input!$G$25,$B$4:$B$1004,1),0,1,1)-OFFSET($A$4,MATCH(Input!$G$45,$B$4:$B$620,1),0,1,1)),$J$4,-1*Input!$G$38,1),0)</f>
        <v>0</v>
      </c>
      <c r="H608" s="78" t="n">
        <f aca="false">IF($B608&lt;Input!$G$25,(($H607+$E608+$F608+$G608)*(1+Input!$G$37/(100*12))),0)</f>
        <v>0</v>
      </c>
    </row>
    <row r="609" customFormat="false" ht="12.8" hidden="false" customHeight="false" outlineLevel="0" collapsed="false">
      <c r="A609" s="76" t="n">
        <v>605</v>
      </c>
      <c r="B609" s="77" t="n">
        <f aca="false">EOMONTH(Input!$C$7,A609)</f>
        <v>61331</v>
      </c>
      <c r="C609" s="76" t="n">
        <f aca="false">DATEDIF(Input!$G$23,$B609,"Y")</f>
        <v>90</v>
      </c>
      <c r="E609" s="78" t="n">
        <f aca="false">Salary_02!$E609*(Input!$G$36/100)</f>
        <v>0</v>
      </c>
      <c r="F609" s="78" t="n">
        <f aca="false">-1*Salary_02!$I609</f>
        <v>-0</v>
      </c>
      <c r="G609" s="78" t="n">
        <f aca="true">IF(AND($B609&gt;Input!$G$45,$B609&lt;Input!$G$25),PMT(Input!$G$37/(100*12),(OFFSET($A$4,MATCH(Input!$G$25,$B$4:$B$1004,1),0,1,1)-OFFSET($A$4,MATCH(Input!$G$45,$B$4:$B$620,1),0,1,1)),$J$4,-1*Input!$G$38,1),0)</f>
        <v>0</v>
      </c>
      <c r="H609" s="78" t="n">
        <f aca="false">IF($B609&lt;Input!$G$25,(($H608+$E609+$F609+$G609)*(1+Input!$G$37/(100*12))),0)</f>
        <v>0</v>
      </c>
    </row>
    <row r="610" customFormat="false" ht="12.8" hidden="false" customHeight="false" outlineLevel="0" collapsed="false">
      <c r="A610" s="76" t="n">
        <v>606</v>
      </c>
      <c r="B610" s="77" t="n">
        <f aca="false">EOMONTH(Input!$C$7,A610)</f>
        <v>61362</v>
      </c>
      <c r="C610" s="76" t="n">
        <f aca="false">DATEDIF(Input!$G$23,$B610,"Y")</f>
        <v>90</v>
      </c>
      <c r="E610" s="78" t="n">
        <f aca="false">Salary_02!$E610*(Input!$G$36/100)</f>
        <v>0</v>
      </c>
      <c r="F610" s="78" t="n">
        <f aca="false">-1*Salary_02!$I610</f>
        <v>-0</v>
      </c>
      <c r="G610" s="78" t="n">
        <f aca="true">IF(AND($B610&gt;Input!$G$45,$B610&lt;Input!$G$25),PMT(Input!$G$37/(100*12),(OFFSET($A$4,MATCH(Input!$G$25,$B$4:$B$1004,1),0,1,1)-OFFSET($A$4,MATCH(Input!$G$45,$B$4:$B$620,1),0,1,1)),$J$4,-1*Input!$G$38,1),0)</f>
        <v>0</v>
      </c>
      <c r="H610" s="78" t="n">
        <f aca="false">IF($B610&lt;Input!$G$25,(($H609+$E610+$F610+$G610)*(1+Input!$G$37/(100*12))),0)</f>
        <v>0</v>
      </c>
    </row>
    <row r="611" customFormat="false" ht="12.8" hidden="false" customHeight="false" outlineLevel="0" collapsed="false">
      <c r="A611" s="76" t="n">
        <v>607</v>
      </c>
      <c r="B611" s="77" t="n">
        <f aca="false">EOMONTH(Input!$C$7,A611)</f>
        <v>61393</v>
      </c>
      <c r="C611" s="76" t="n">
        <f aca="false">DATEDIF(Input!$G$23,$B611,"Y")</f>
        <v>90</v>
      </c>
      <c r="E611" s="78" t="n">
        <f aca="false">Salary_02!$E611*(Input!$G$36/100)</f>
        <v>0</v>
      </c>
      <c r="F611" s="78" t="n">
        <f aca="false">-1*Salary_02!$I611</f>
        <v>-0</v>
      </c>
      <c r="G611" s="78" t="n">
        <f aca="true">IF(AND($B611&gt;Input!$G$45,$B611&lt;Input!$G$25),PMT(Input!$G$37/(100*12),(OFFSET($A$4,MATCH(Input!$G$25,$B$4:$B$1004,1),0,1,1)-OFFSET($A$4,MATCH(Input!$G$45,$B$4:$B$620,1),0,1,1)),$J$4,-1*Input!$G$38,1),0)</f>
        <v>0</v>
      </c>
      <c r="H611" s="78" t="n">
        <f aca="false">IF($B611&lt;Input!$G$25,(($H610+$E611+$F611+$G611)*(1+Input!$G$37/(100*12))),0)</f>
        <v>0</v>
      </c>
    </row>
    <row r="612" customFormat="false" ht="12.8" hidden="false" customHeight="false" outlineLevel="0" collapsed="false">
      <c r="A612" s="76" t="n">
        <v>608</v>
      </c>
      <c r="B612" s="77" t="n">
        <f aca="false">EOMONTH(Input!$C$7,A612)</f>
        <v>61422</v>
      </c>
      <c r="C612" s="76" t="n">
        <f aca="false">DATEDIF(Input!$G$23,$B612,"Y")</f>
        <v>90</v>
      </c>
      <c r="E612" s="78" t="n">
        <f aca="false">Salary_02!$E612*(Input!$G$36/100)</f>
        <v>0</v>
      </c>
      <c r="F612" s="78" t="n">
        <f aca="false">-1*Salary_02!$I612</f>
        <v>-0</v>
      </c>
      <c r="G612" s="78" t="n">
        <f aca="true">IF(AND($B612&gt;Input!$G$45,$B612&lt;Input!$G$25),PMT(Input!$G$37/(100*12),(OFFSET($A$4,MATCH(Input!$G$25,$B$4:$B$1004,1),0,1,1)-OFFSET($A$4,MATCH(Input!$G$45,$B$4:$B$620,1),0,1,1)),$J$4,-1*Input!$G$38,1),0)</f>
        <v>0</v>
      </c>
      <c r="H612" s="78" t="n">
        <f aca="false">IF($B612&lt;Input!$G$25,(($H611+$E612+$F612+$G612)*(1+Input!$G$37/(100*12))),0)</f>
        <v>0</v>
      </c>
    </row>
    <row r="613" customFormat="false" ht="12.8" hidden="false" customHeight="false" outlineLevel="0" collapsed="false">
      <c r="A613" s="76" t="n">
        <v>609</v>
      </c>
      <c r="B613" s="77" t="n">
        <f aca="false">EOMONTH(Input!$C$7,A613)</f>
        <v>61453</v>
      </c>
      <c r="C613" s="76" t="n">
        <f aca="false">DATEDIF(Input!$G$23,$B613,"Y")</f>
        <v>90</v>
      </c>
      <c r="E613" s="78" t="n">
        <f aca="false">Salary_02!$E613*(Input!$G$36/100)</f>
        <v>0</v>
      </c>
      <c r="F613" s="78" t="n">
        <f aca="false">-1*Salary_02!$I613</f>
        <v>-0</v>
      </c>
      <c r="G613" s="78" t="n">
        <f aca="true">IF(AND($B613&gt;Input!$G$45,$B613&lt;Input!$G$25),PMT(Input!$G$37/(100*12),(OFFSET($A$4,MATCH(Input!$G$25,$B$4:$B$1004,1),0,1,1)-OFFSET($A$4,MATCH(Input!$G$45,$B$4:$B$620,1),0,1,1)),$J$4,-1*Input!$G$38,1),0)</f>
        <v>0</v>
      </c>
      <c r="H613" s="78" t="n">
        <f aca="false">IF($B613&lt;Input!$G$25,(($H612+$E613+$F613+$G613)*(1+Input!$G$37/(100*12))),0)</f>
        <v>0</v>
      </c>
    </row>
    <row r="614" customFormat="false" ht="12.8" hidden="false" customHeight="false" outlineLevel="0" collapsed="false">
      <c r="A614" s="76" t="n">
        <v>610</v>
      </c>
      <c r="B614" s="77" t="n">
        <f aca="false">EOMONTH(Input!$C$7,A614)</f>
        <v>61483</v>
      </c>
      <c r="C614" s="76" t="n">
        <f aca="false">DATEDIF(Input!$G$23,$B614,"Y")</f>
        <v>90</v>
      </c>
      <c r="E614" s="78" t="n">
        <f aca="false">Salary_02!$E614*(Input!$G$36/100)</f>
        <v>0</v>
      </c>
      <c r="F614" s="78" t="n">
        <f aca="false">-1*Salary_02!$I614</f>
        <v>-0</v>
      </c>
      <c r="G614" s="78" t="n">
        <f aca="true">IF(AND($B614&gt;Input!$G$45,$B614&lt;Input!$G$25),PMT(Input!$G$37/(100*12),(OFFSET($A$4,MATCH(Input!$G$25,$B$4:$B$1004,1),0,1,1)-OFFSET($A$4,MATCH(Input!$G$45,$B$4:$B$620,1),0,1,1)),$J$4,-1*Input!$G$38,1),0)</f>
        <v>0</v>
      </c>
      <c r="H614" s="78" t="n">
        <f aca="false">IF($B614&lt;Input!$G$25,(($H613+$E614+$F614+$G614)*(1+Input!$G$37/(100*12))),0)</f>
        <v>0</v>
      </c>
    </row>
    <row r="615" customFormat="false" ht="12.8" hidden="false" customHeight="false" outlineLevel="0" collapsed="false">
      <c r="A615" s="76" t="n">
        <v>611</v>
      </c>
      <c r="B615" s="77" t="n">
        <f aca="false">EOMONTH(Input!$C$7,A615)</f>
        <v>61514</v>
      </c>
      <c r="C615" s="76" t="n">
        <f aca="false">DATEDIF(Input!$G$23,$B615,"Y")</f>
        <v>91</v>
      </c>
      <c r="E615" s="78" t="n">
        <f aca="false">Salary_02!$E615*(Input!$G$36/100)</f>
        <v>0</v>
      </c>
      <c r="F615" s="78" t="n">
        <f aca="false">-1*Salary_02!$I615</f>
        <v>-0</v>
      </c>
      <c r="G615" s="78" t="n">
        <f aca="true">IF(AND($B615&gt;Input!$G$45,$B615&lt;Input!$G$25),PMT(Input!$G$37/(100*12),(OFFSET($A$4,MATCH(Input!$G$25,$B$4:$B$1004,1),0,1,1)-OFFSET($A$4,MATCH(Input!$G$45,$B$4:$B$620,1),0,1,1)),$J$4,-1*Input!$G$38,1),0)</f>
        <v>0</v>
      </c>
      <c r="H615" s="78" t="n">
        <f aca="false">IF($B615&lt;Input!$G$25,(($H614+$E615+$F615+$G615)*(1+Input!$G$37/(100*12))),0)</f>
        <v>0</v>
      </c>
    </row>
    <row r="616" customFormat="false" ht="12.8" hidden="false" customHeight="false" outlineLevel="0" collapsed="false">
      <c r="A616" s="76" t="n">
        <v>612</v>
      </c>
      <c r="B616" s="77" t="n">
        <f aca="false">EOMONTH(Input!$C$7,A616)</f>
        <v>61544</v>
      </c>
      <c r="C616" s="76" t="n">
        <f aca="false">DATEDIF(Input!$G$23,$B616,"Y")</f>
        <v>91</v>
      </c>
      <c r="E616" s="78" t="n">
        <f aca="false">Salary_02!$E616*(Input!$G$36/100)</f>
        <v>0</v>
      </c>
      <c r="F616" s="78" t="n">
        <f aca="false">-1*Salary_02!$I616</f>
        <v>-0</v>
      </c>
      <c r="G616" s="78" t="n">
        <f aca="true">IF(AND($B616&gt;Input!$G$45,$B616&lt;Input!$G$25),PMT(Input!$G$37/(100*12),(OFFSET($A$4,MATCH(Input!$G$25,$B$4:$B$1004,1),0,1,1)-OFFSET($A$4,MATCH(Input!$G$45,$B$4:$B$620,1),0,1,1)),$J$4,-1*Input!$G$38,1),0)</f>
        <v>0</v>
      </c>
      <c r="H616" s="78" t="n">
        <f aca="false">IF($B616&lt;Input!$G$25,(($H615+$E616+$F616+$G616)*(1+Input!$G$37/(100*12))),0)</f>
        <v>0</v>
      </c>
    </row>
    <row r="617" customFormat="false" ht="12.8" hidden="false" customHeight="false" outlineLevel="0" collapsed="false">
      <c r="A617" s="76" t="n">
        <v>613</v>
      </c>
      <c r="B617" s="77" t="n">
        <f aca="false">EOMONTH(Input!$C$7,A617)</f>
        <v>61575</v>
      </c>
      <c r="C617" s="76" t="n">
        <f aca="false">DATEDIF(Input!$G$23,$B617,"Y")</f>
        <v>91</v>
      </c>
      <c r="E617" s="78" t="n">
        <f aca="false">Salary_02!$E617*(Input!$G$36/100)</f>
        <v>0</v>
      </c>
      <c r="F617" s="78" t="n">
        <f aca="false">-1*Salary_02!$I617</f>
        <v>-0</v>
      </c>
      <c r="G617" s="78" t="n">
        <f aca="true">IF(AND($B617&gt;Input!$G$45,$B617&lt;Input!$G$25),PMT(Input!$G$37/(100*12),(OFFSET($A$4,MATCH(Input!$G$25,$B$4:$B$1004,1),0,1,1)-OFFSET($A$4,MATCH(Input!$G$45,$B$4:$B$620,1),0,1,1)),$J$4,-1*Input!$G$38,1),0)</f>
        <v>0</v>
      </c>
      <c r="H617" s="78" t="n">
        <f aca="false">IF($B617&lt;Input!$G$25,(($H616+$E617+$F617+$G617)*(1+Input!$G$37/(100*12))),0)</f>
        <v>0</v>
      </c>
    </row>
    <row r="618" customFormat="false" ht="12.8" hidden="false" customHeight="false" outlineLevel="0" collapsed="false">
      <c r="A618" s="76" t="n">
        <v>614</v>
      </c>
      <c r="B618" s="77" t="n">
        <f aca="false">EOMONTH(Input!$C$7,A618)</f>
        <v>61606</v>
      </c>
      <c r="C618" s="76" t="n">
        <f aca="false">DATEDIF(Input!$G$23,$B618,"Y")</f>
        <v>91</v>
      </c>
      <c r="E618" s="78" t="n">
        <f aca="false">Salary_02!$E618*(Input!$G$36/100)</f>
        <v>0</v>
      </c>
      <c r="F618" s="78" t="n">
        <f aca="false">-1*Salary_02!$I618</f>
        <v>-0</v>
      </c>
      <c r="G618" s="78" t="n">
        <f aca="true">IF(AND($B618&gt;Input!$G$45,$B618&lt;Input!$G$25),PMT(Input!$G$37/(100*12),(OFFSET($A$4,MATCH(Input!$G$25,$B$4:$B$1004,1),0,1,1)-OFFSET($A$4,MATCH(Input!$G$45,$B$4:$B$620,1),0,1,1)),$J$4,-1*Input!$G$38,1),0)</f>
        <v>0</v>
      </c>
      <c r="H618" s="78" t="n">
        <f aca="false">IF($B618&lt;Input!$G$25,(($H617+$E618+$F618+$G618)*(1+Input!$G$37/(100*12))),0)</f>
        <v>0</v>
      </c>
    </row>
    <row r="619" customFormat="false" ht="12.8" hidden="false" customHeight="false" outlineLevel="0" collapsed="false">
      <c r="A619" s="76" t="n">
        <v>615</v>
      </c>
      <c r="B619" s="77" t="n">
        <f aca="false">EOMONTH(Input!$C$7,A619)</f>
        <v>61636</v>
      </c>
      <c r="C619" s="76" t="n">
        <f aca="false">DATEDIF(Input!$G$23,$B619,"Y")</f>
        <v>91</v>
      </c>
      <c r="E619" s="78" t="n">
        <f aca="false">Salary_02!$E619*(Input!$G$36/100)</f>
        <v>0</v>
      </c>
      <c r="F619" s="78" t="n">
        <f aca="false">-1*Salary_02!$I619</f>
        <v>-0</v>
      </c>
      <c r="G619" s="78" t="n">
        <f aca="true">IF(AND($B619&gt;Input!$G$45,$B619&lt;Input!$G$25),PMT(Input!$G$37/(100*12),(OFFSET($A$4,MATCH(Input!$G$25,$B$4:$B$1004,1),0,1,1)-OFFSET($A$4,MATCH(Input!$G$45,$B$4:$B$620,1),0,1,1)),$J$4,-1*Input!$G$38,1),0)</f>
        <v>0</v>
      </c>
      <c r="H619" s="78" t="n">
        <f aca="false">IF($B619&lt;Input!$G$25,(($H618+$E619+$F619+$G619)*(1+Input!$G$37/(100*12))),0)</f>
        <v>0</v>
      </c>
    </row>
    <row r="620" customFormat="false" ht="12.8" hidden="false" customHeight="false" outlineLevel="0" collapsed="false">
      <c r="A620" s="76" t="n">
        <v>616</v>
      </c>
      <c r="B620" s="77" t="n">
        <f aca="false">EOMONTH(Input!$C$7,A620)</f>
        <v>61667</v>
      </c>
      <c r="C620" s="76" t="n">
        <f aca="false">DATEDIF(Input!$G$23,$B620,"Y")</f>
        <v>91</v>
      </c>
      <c r="E620" s="78" t="n">
        <f aca="false">Salary_02!$E620*(Input!$G$36/100)</f>
        <v>0</v>
      </c>
      <c r="F620" s="78" t="n">
        <f aca="false">-1*Salary_02!$I620</f>
        <v>-0</v>
      </c>
      <c r="G620" s="78" t="n">
        <f aca="true">IF(AND($B620&gt;Input!$G$45,$B620&lt;Input!$G$25),PMT(Input!$G$37/(100*12),(OFFSET($A$4,MATCH(Input!$G$25,$B$4:$B$1004,1),0,1,1)-OFFSET($A$4,MATCH(Input!$G$45,$B$4:$B$620,1),0,1,1)),$J$4,-1*Input!$G$38,1),0)</f>
        <v>0</v>
      </c>
      <c r="H620" s="78" t="n">
        <f aca="false">IF($B620&lt;Input!$G$25,(($H619+$E620+$F620+$G620)*(1+Input!$G$37/(100*12))),0)</f>
        <v>0</v>
      </c>
    </row>
    <row r="621" customFormat="false" ht="12.8" hidden="false" customHeight="false" outlineLevel="0" collapsed="false">
      <c r="A621" s="76" t="n">
        <v>617</v>
      </c>
      <c r="B621" s="77" t="n">
        <f aca="false">EOMONTH(Input!$C$7,A621)</f>
        <v>61697</v>
      </c>
      <c r="C621" s="76" t="n">
        <f aca="false">DATEDIF(Input!$G$23,$B621,"Y")</f>
        <v>91</v>
      </c>
      <c r="E621" s="78" t="n">
        <f aca="false">Salary_02!$E621*(Input!$G$36/100)</f>
        <v>0</v>
      </c>
      <c r="F621" s="78" t="n">
        <f aca="false">-1*Salary_02!$I621</f>
        <v>-0</v>
      </c>
      <c r="G621" s="78" t="n">
        <f aca="true">IF(AND($B621&gt;Input!$G$45,$B621&lt;Input!$G$25),PMT(Input!$G$37/(100*12),(OFFSET($A$4,MATCH(Input!$G$25,$B$4:$B$1004,1),0,1,1)-OFFSET($A$4,MATCH(Input!$G$45,$B$4:$B$620,1),0,1,1)),$J$4,-1*Input!$G$38,1),0)</f>
        <v>0</v>
      </c>
      <c r="H621" s="78" t="n">
        <f aca="false">IF($B621&lt;Input!$G$25,(($H620+$E621+$F621+$G621)*(1+Input!$G$37/(100*12))),0)</f>
        <v>0</v>
      </c>
    </row>
    <row r="622" customFormat="false" ht="12.8" hidden="false" customHeight="false" outlineLevel="0" collapsed="false">
      <c r="A622" s="76" t="n">
        <v>618</v>
      </c>
      <c r="B622" s="77" t="n">
        <f aca="false">EOMONTH(Input!$C$7,A622)</f>
        <v>61728</v>
      </c>
      <c r="C622" s="76" t="n">
        <f aca="false">DATEDIF(Input!$G$23,$B622,"Y")</f>
        <v>91</v>
      </c>
      <c r="E622" s="78" t="n">
        <f aca="false">Salary_02!$E622*(Input!$G$36/100)</f>
        <v>0</v>
      </c>
      <c r="F622" s="78" t="n">
        <f aca="false">-1*Salary_02!$I622</f>
        <v>-0</v>
      </c>
      <c r="G622" s="78" t="n">
        <f aca="true">IF(AND($B622&gt;Input!$G$45,$B622&lt;Input!$G$25),PMT(Input!$G$37/(100*12),(OFFSET($A$4,MATCH(Input!$G$25,$B$4:$B$1004,1),0,1,1)-OFFSET($A$4,MATCH(Input!$G$45,$B$4:$B$620,1),0,1,1)),$J$4,-1*Input!$G$38,1),0)</f>
        <v>0</v>
      </c>
      <c r="H622" s="78" t="n">
        <f aca="false">IF($B622&lt;Input!$G$25,(($H621+$E622+$F622+$G622)*(1+Input!$G$37/(100*12))),0)</f>
        <v>0</v>
      </c>
    </row>
    <row r="623" customFormat="false" ht="12.8" hidden="false" customHeight="false" outlineLevel="0" collapsed="false">
      <c r="A623" s="76" t="n">
        <v>619</v>
      </c>
      <c r="B623" s="77" t="n">
        <f aca="false">EOMONTH(Input!$C$7,A623)</f>
        <v>61759</v>
      </c>
      <c r="C623" s="76" t="n">
        <f aca="false">DATEDIF(Input!$G$23,$B623,"Y")</f>
        <v>91</v>
      </c>
      <c r="E623" s="78" t="n">
        <f aca="false">Salary_02!$E623*(Input!$G$36/100)</f>
        <v>0</v>
      </c>
      <c r="F623" s="78" t="n">
        <f aca="false">-1*Salary_02!$I623</f>
        <v>-0</v>
      </c>
      <c r="G623" s="78" t="n">
        <f aca="true">IF(AND($B623&gt;Input!$G$45,$B623&lt;Input!$G$25),PMT(Input!$G$37/(100*12),(OFFSET($A$4,MATCH(Input!$G$25,$B$4:$B$1004,1),0,1,1)-OFFSET($A$4,MATCH(Input!$G$45,$B$4:$B$620,1),0,1,1)),$J$4,-1*Input!$G$38,1),0)</f>
        <v>0</v>
      </c>
      <c r="H623" s="78" t="n">
        <f aca="false">IF($B623&lt;Input!$G$25,(($H622+$E623+$F623+$G623)*(1+Input!$G$37/(100*12))),0)</f>
        <v>0</v>
      </c>
    </row>
    <row r="624" customFormat="false" ht="12.8" hidden="false" customHeight="false" outlineLevel="0" collapsed="false">
      <c r="A624" s="76" t="n">
        <v>620</v>
      </c>
      <c r="B624" s="77" t="n">
        <f aca="false">EOMONTH(Input!$C$7,A624)</f>
        <v>61787</v>
      </c>
      <c r="C624" s="76" t="n">
        <f aca="false">DATEDIF(Input!$G$23,$B624,"Y")</f>
        <v>91</v>
      </c>
      <c r="E624" s="78" t="n">
        <f aca="false">Salary_02!$E624*(Input!$G$36/100)</f>
        <v>0</v>
      </c>
      <c r="F624" s="78" t="n">
        <f aca="false">-1*Salary_02!$I624</f>
        <v>-0</v>
      </c>
      <c r="G624" s="78" t="n">
        <f aca="true">IF(AND($B624&gt;Input!$G$45,$B624&lt;Input!$G$25),PMT(Input!$G$37/(100*12),(OFFSET($A$4,MATCH(Input!$G$25,$B$4:$B$1004,1),0,1,1)-OFFSET($A$4,MATCH(Input!$G$45,$B$4:$B$620,1),0,1,1)),$J$4,-1*Input!$G$38,1),0)</f>
        <v>0</v>
      </c>
      <c r="H624" s="78" t="n">
        <f aca="false">IF($B624&lt;Input!$G$25,(($H623+$E624+$F624+$G624)*(1+Input!$G$37/(100*12))),0)</f>
        <v>0</v>
      </c>
    </row>
    <row r="625" customFormat="false" ht="12.8" hidden="false" customHeight="false" outlineLevel="0" collapsed="false">
      <c r="A625" s="76" t="n">
        <v>621</v>
      </c>
      <c r="B625" s="77" t="n">
        <f aca="false">EOMONTH(Input!$C$7,A625)</f>
        <v>61818</v>
      </c>
      <c r="C625" s="76" t="n">
        <f aca="false">DATEDIF(Input!$G$23,$B625,"Y")</f>
        <v>91</v>
      </c>
      <c r="E625" s="78" t="n">
        <f aca="false">Salary_02!$E625*(Input!$G$36/100)</f>
        <v>0</v>
      </c>
      <c r="F625" s="78" t="n">
        <f aca="false">-1*Salary_02!$I625</f>
        <v>-0</v>
      </c>
      <c r="G625" s="78" t="n">
        <f aca="true">IF(AND($B625&gt;Input!$G$45,$B625&lt;Input!$G$25),PMT(Input!$G$37/(100*12),(OFFSET($A$4,MATCH(Input!$G$25,$B$4:$B$1004,1),0,1,1)-OFFSET($A$4,MATCH(Input!$G$45,$B$4:$B$620,1),0,1,1)),$J$4,-1*Input!$G$38,1),0)</f>
        <v>0</v>
      </c>
      <c r="H625" s="78" t="n">
        <f aca="false">IF($B625&lt;Input!$G$25,(($H624+$E625+$F625+$G625)*(1+Input!$G$37/(100*12))),0)</f>
        <v>0</v>
      </c>
    </row>
    <row r="626" customFormat="false" ht="12.8" hidden="false" customHeight="false" outlineLevel="0" collapsed="false">
      <c r="A626" s="76" t="n">
        <v>622</v>
      </c>
      <c r="B626" s="77" t="n">
        <f aca="false">EOMONTH(Input!$C$7,A626)</f>
        <v>61848</v>
      </c>
      <c r="C626" s="76" t="n">
        <f aca="false">DATEDIF(Input!$G$23,$B626,"Y")</f>
        <v>91</v>
      </c>
      <c r="E626" s="78" t="n">
        <f aca="false">Salary_02!$E626*(Input!$G$36/100)</f>
        <v>0</v>
      </c>
      <c r="F626" s="78" t="n">
        <f aca="false">-1*Salary_02!$I626</f>
        <v>-0</v>
      </c>
      <c r="G626" s="78" t="n">
        <f aca="true">IF(AND($B626&gt;Input!$G$45,$B626&lt;Input!$G$25),PMT(Input!$G$37/(100*12),(OFFSET($A$4,MATCH(Input!$G$25,$B$4:$B$1004,1),0,1,1)-OFFSET($A$4,MATCH(Input!$G$45,$B$4:$B$620,1),0,1,1)),$J$4,-1*Input!$G$38,1),0)</f>
        <v>0</v>
      </c>
      <c r="H626" s="78" t="n">
        <f aca="false">IF($B626&lt;Input!$G$25,(($H625+$E626+$F626+$G626)*(1+Input!$G$37/(100*12))),0)</f>
        <v>0</v>
      </c>
    </row>
    <row r="627" customFormat="false" ht="12.8" hidden="false" customHeight="false" outlineLevel="0" collapsed="false">
      <c r="A627" s="76" t="n">
        <v>623</v>
      </c>
      <c r="B627" s="77" t="n">
        <f aca="false">EOMONTH(Input!$C$7,A627)</f>
        <v>61879</v>
      </c>
      <c r="C627" s="76" t="n">
        <f aca="false">DATEDIF(Input!$G$23,$B627,"Y")</f>
        <v>92</v>
      </c>
      <c r="E627" s="78" t="n">
        <f aca="false">Salary_02!$E627*(Input!$G$36/100)</f>
        <v>0</v>
      </c>
      <c r="F627" s="78" t="n">
        <f aca="false">-1*Salary_02!$I627</f>
        <v>-0</v>
      </c>
      <c r="G627" s="78" t="n">
        <f aca="true">IF(AND($B627&gt;Input!$G$45,$B627&lt;Input!$G$25),PMT(Input!$G$37/(100*12),(OFFSET($A$4,MATCH(Input!$G$25,$B$4:$B$1004,1),0,1,1)-OFFSET($A$4,MATCH(Input!$G$45,$B$4:$B$620,1),0,1,1)),$J$4,-1*Input!$G$38,1),0)</f>
        <v>0</v>
      </c>
      <c r="H627" s="78" t="n">
        <f aca="false">IF($B627&lt;Input!$G$25,(($H626+$E627+$F627+$G627)*(1+Input!$G$37/(100*12))),0)</f>
        <v>0</v>
      </c>
    </row>
    <row r="628" customFormat="false" ht="12.8" hidden="false" customHeight="false" outlineLevel="0" collapsed="false">
      <c r="A628" s="76" t="n">
        <v>624</v>
      </c>
      <c r="B628" s="77" t="n">
        <f aca="false">EOMONTH(Input!$C$7,A628)</f>
        <v>61909</v>
      </c>
      <c r="C628" s="76" t="n">
        <f aca="false">DATEDIF(Input!$G$23,$B628,"Y")</f>
        <v>92</v>
      </c>
      <c r="E628" s="78" t="n">
        <f aca="false">Salary_02!$E628*(Input!$G$36/100)</f>
        <v>0</v>
      </c>
      <c r="F628" s="78" t="n">
        <f aca="false">-1*Salary_02!$I628</f>
        <v>-0</v>
      </c>
      <c r="G628" s="78" t="n">
        <f aca="true">IF(AND($B628&gt;Input!$G$45,$B628&lt;Input!$G$25),PMT(Input!$G$37/(100*12),(OFFSET($A$4,MATCH(Input!$G$25,$B$4:$B$1004,1),0,1,1)-OFFSET($A$4,MATCH(Input!$G$45,$B$4:$B$620,1),0,1,1)),$J$4,-1*Input!$G$38,1),0)</f>
        <v>0</v>
      </c>
      <c r="H628" s="78" t="n">
        <f aca="false">IF($B628&lt;Input!$G$25,(($H627+$E628+$F628+$G628)*(1+Input!$G$37/(100*12))),0)</f>
        <v>0</v>
      </c>
    </row>
    <row r="629" customFormat="false" ht="12.8" hidden="false" customHeight="false" outlineLevel="0" collapsed="false">
      <c r="A629" s="76" t="n">
        <v>625</v>
      </c>
      <c r="B629" s="77" t="n">
        <f aca="false">EOMONTH(Input!$C$7,A629)</f>
        <v>61940</v>
      </c>
      <c r="C629" s="76" t="n">
        <f aca="false">DATEDIF(Input!$G$23,$B629,"Y")</f>
        <v>92</v>
      </c>
      <c r="E629" s="78" t="n">
        <f aca="false">Salary_02!$E629*(Input!$G$36/100)</f>
        <v>0</v>
      </c>
      <c r="F629" s="78" t="n">
        <f aca="false">-1*Salary_02!$I629</f>
        <v>-0</v>
      </c>
      <c r="G629" s="78" t="n">
        <f aca="true">IF(AND($B629&gt;Input!$G$45,$B629&lt;Input!$G$25),PMT(Input!$G$37/(100*12),(OFFSET($A$4,MATCH(Input!$G$25,$B$4:$B$1004,1),0,1,1)-OFFSET($A$4,MATCH(Input!$G$45,$B$4:$B$620,1),0,1,1)),$J$4,-1*Input!$G$38,1),0)</f>
        <v>0</v>
      </c>
      <c r="H629" s="78" t="n">
        <f aca="false">IF($B629&lt;Input!$G$25,(($H628+$E629+$F629+$G629)*(1+Input!$G$37/(100*12))),0)</f>
        <v>0</v>
      </c>
    </row>
    <row r="630" customFormat="false" ht="12.8" hidden="false" customHeight="false" outlineLevel="0" collapsed="false">
      <c r="A630" s="76" t="n">
        <v>626</v>
      </c>
      <c r="B630" s="77" t="n">
        <f aca="false">EOMONTH(Input!$C$7,A630)</f>
        <v>61971</v>
      </c>
      <c r="C630" s="76" t="n">
        <f aca="false">DATEDIF(Input!$G$23,$B630,"Y")</f>
        <v>92</v>
      </c>
      <c r="E630" s="78" t="n">
        <f aca="false">Salary_02!$E630*(Input!$G$36/100)</f>
        <v>0</v>
      </c>
      <c r="F630" s="78" t="n">
        <f aca="false">-1*Salary_02!$I630</f>
        <v>-0</v>
      </c>
      <c r="G630" s="78" t="n">
        <f aca="true">IF(AND($B630&gt;Input!$G$45,$B630&lt;Input!$G$25),PMT(Input!$G$37/(100*12),(OFFSET($A$4,MATCH(Input!$G$25,$B$4:$B$1004,1),0,1,1)-OFFSET($A$4,MATCH(Input!$G$45,$B$4:$B$620,1),0,1,1)),$J$4,-1*Input!$G$38,1),0)</f>
        <v>0</v>
      </c>
      <c r="H630" s="78" t="n">
        <f aca="false">IF($B630&lt;Input!$G$25,(($H629+$E630+$F630+$G630)*(1+Input!$G$37/(100*12))),0)</f>
        <v>0</v>
      </c>
    </row>
    <row r="631" customFormat="false" ht="12.8" hidden="false" customHeight="false" outlineLevel="0" collapsed="false">
      <c r="A631" s="76" t="n">
        <v>627</v>
      </c>
      <c r="B631" s="77" t="n">
        <f aca="false">EOMONTH(Input!$C$7,A631)</f>
        <v>62001</v>
      </c>
      <c r="C631" s="76" t="n">
        <f aca="false">DATEDIF(Input!$G$23,$B631,"Y")</f>
        <v>92</v>
      </c>
      <c r="E631" s="78" t="n">
        <f aca="false">Salary_02!$E631*(Input!$G$36/100)</f>
        <v>0</v>
      </c>
      <c r="F631" s="78" t="n">
        <f aca="false">-1*Salary_02!$I631</f>
        <v>-0</v>
      </c>
      <c r="G631" s="78" t="n">
        <f aca="true">IF(AND($B631&gt;Input!$G$45,$B631&lt;Input!$G$25),PMT(Input!$G$37/(100*12),(OFFSET($A$4,MATCH(Input!$G$25,$B$4:$B$1004,1),0,1,1)-OFFSET($A$4,MATCH(Input!$G$45,$B$4:$B$620,1),0,1,1)),$J$4,-1*Input!$G$38,1),0)</f>
        <v>0</v>
      </c>
      <c r="H631" s="78" t="n">
        <f aca="false">IF($B631&lt;Input!$G$25,(($H630+$E631+$F631+$G631)*(1+Input!$G$37/(100*12))),0)</f>
        <v>0</v>
      </c>
    </row>
    <row r="632" customFormat="false" ht="12.8" hidden="false" customHeight="false" outlineLevel="0" collapsed="false">
      <c r="A632" s="76" t="n">
        <v>628</v>
      </c>
      <c r="B632" s="77" t="n">
        <f aca="false">EOMONTH(Input!$C$7,A632)</f>
        <v>62032</v>
      </c>
      <c r="C632" s="76" t="n">
        <f aca="false">DATEDIF(Input!$G$23,$B632,"Y")</f>
        <v>92</v>
      </c>
      <c r="E632" s="78" t="n">
        <f aca="false">Salary_02!$E632*(Input!$G$36/100)</f>
        <v>0</v>
      </c>
      <c r="F632" s="78" t="n">
        <f aca="false">-1*Salary_02!$I632</f>
        <v>-0</v>
      </c>
      <c r="G632" s="78" t="n">
        <f aca="true">IF(AND($B632&gt;Input!$G$45,$B632&lt;Input!$G$25),PMT(Input!$G$37/(100*12),(OFFSET($A$4,MATCH(Input!$G$25,$B$4:$B$1004,1),0,1,1)-OFFSET($A$4,MATCH(Input!$G$45,$B$4:$B$620,1),0,1,1)),$J$4,-1*Input!$G$38,1),0)</f>
        <v>0</v>
      </c>
      <c r="H632" s="78" t="n">
        <f aca="false">IF($B632&lt;Input!$G$25,(($H631+$E632+$F632+$G632)*(1+Input!$G$37/(100*12))),0)</f>
        <v>0</v>
      </c>
    </row>
    <row r="633" customFormat="false" ht="12.8" hidden="false" customHeight="false" outlineLevel="0" collapsed="false">
      <c r="A633" s="76" t="n">
        <v>629</v>
      </c>
      <c r="B633" s="77" t="n">
        <f aca="false">EOMONTH(Input!$C$7,A633)</f>
        <v>62062</v>
      </c>
      <c r="C633" s="76" t="n">
        <f aca="false">DATEDIF(Input!$G$23,$B633,"Y")</f>
        <v>92</v>
      </c>
      <c r="E633" s="78" t="n">
        <f aca="false">Salary_02!$E633*(Input!$G$36/100)</f>
        <v>0</v>
      </c>
      <c r="F633" s="78" t="n">
        <f aca="false">-1*Salary_02!$I633</f>
        <v>-0</v>
      </c>
      <c r="G633" s="78" t="n">
        <f aca="true">IF(AND($B633&gt;Input!$G$45,$B633&lt;Input!$G$25),PMT(Input!$G$37/(100*12),(OFFSET($A$4,MATCH(Input!$G$25,$B$4:$B$1004,1),0,1,1)-OFFSET($A$4,MATCH(Input!$G$45,$B$4:$B$620,1),0,1,1)),$J$4,-1*Input!$G$38,1),0)</f>
        <v>0</v>
      </c>
      <c r="H633" s="78" t="n">
        <f aca="false">IF($B633&lt;Input!$G$25,(($H632+$E633+$F633+$G633)*(1+Input!$G$37/(100*12))),0)</f>
        <v>0</v>
      </c>
    </row>
    <row r="634" customFormat="false" ht="12.8" hidden="false" customHeight="false" outlineLevel="0" collapsed="false">
      <c r="A634" s="76" t="n">
        <v>630</v>
      </c>
      <c r="B634" s="77" t="n">
        <f aca="false">EOMONTH(Input!$C$7,A634)</f>
        <v>62093</v>
      </c>
      <c r="C634" s="76" t="n">
        <f aca="false">DATEDIF(Input!$G$23,$B634,"Y")</f>
        <v>92</v>
      </c>
      <c r="E634" s="78" t="n">
        <f aca="false">Salary_02!$E634*(Input!$G$36/100)</f>
        <v>0</v>
      </c>
      <c r="F634" s="78" t="n">
        <f aca="false">-1*Salary_02!$I634</f>
        <v>-0</v>
      </c>
      <c r="G634" s="78" t="n">
        <f aca="true">IF(AND($B634&gt;Input!$G$45,$B634&lt;Input!$G$25),PMT(Input!$G$37/(100*12),(OFFSET($A$4,MATCH(Input!$G$25,$B$4:$B$1004,1),0,1,1)-OFFSET($A$4,MATCH(Input!$G$45,$B$4:$B$620,1),0,1,1)),$J$4,-1*Input!$G$38,1),0)</f>
        <v>0</v>
      </c>
      <c r="H634" s="78" t="n">
        <f aca="false">IF($B634&lt;Input!$G$25,(($H633+$E634+$F634+$G634)*(1+Input!$G$37/(100*12))),0)</f>
        <v>0</v>
      </c>
    </row>
    <row r="635" customFormat="false" ht="12.8" hidden="false" customHeight="false" outlineLevel="0" collapsed="false">
      <c r="A635" s="76" t="n">
        <v>631</v>
      </c>
      <c r="B635" s="77" t="n">
        <f aca="false">EOMONTH(Input!$C$7,A635)</f>
        <v>62124</v>
      </c>
      <c r="C635" s="76" t="n">
        <f aca="false">DATEDIF(Input!$G$23,$B635,"Y")</f>
        <v>92</v>
      </c>
      <c r="E635" s="78" t="n">
        <f aca="false">Salary_02!$E635*(Input!$G$36/100)</f>
        <v>0</v>
      </c>
      <c r="F635" s="78" t="n">
        <f aca="false">-1*Salary_02!$I635</f>
        <v>-0</v>
      </c>
      <c r="G635" s="78" t="n">
        <f aca="true">IF(AND($B635&gt;Input!$G$45,$B635&lt;Input!$G$25),PMT(Input!$G$37/(100*12),(OFFSET($A$4,MATCH(Input!$G$25,$B$4:$B$1004,1),0,1,1)-OFFSET($A$4,MATCH(Input!$G$45,$B$4:$B$620,1),0,1,1)),$J$4,-1*Input!$G$38,1),0)</f>
        <v>0</v>
      </c>
      <c r="H635" s="78" t="n">
        <f aca="false">IF($B635&lt;Input!$G$25,(($H634+$E635+$F635+$G635)*(1+Input!$G$37/(100*12))),0)</f>
        <v>0</v>
      </c>
    </row>
    <row r="636" customFormat="false" ht="12.8" hidden="false" customHeight="false" outlineLevel="0" collapsed="false">
      <c r="A636" s="76" t="n">
        <v>632</v>
      </c>
      <c r="B636" s="77" t="n">
        <f aca="false">EOMONTH(Input!$C$7,A636)</f>
        <v>62152</v>
      </c>
      <c r="C636" s="76" t="n">
        <f aca="false">DATEDIF(Input!$G$23,$B636,"Y")</f>
        <v>92</v>
      </c>
      <c r="E636" s="78" t="n">
        <f aca="false">Salary_02!$E636*(Input!$G$36/100)</f>
        <v>0</v>
      </c>
      <c r="F636" s="78" t="n">
        <f aca="false">-1*Salary_02!$I636</f>
        <v>-0</v>
      </c>
      <c r="G636" s="78" t="n">
        <f aca="true">IF(AND($B636&gt;Input!$G$45,$B636&lt;Input!$G$25),PMT(Input!$G$37/(100*12),(OFFSET($A$4,MATCH(Input!$G$25,$B$4:$B$1004,1),0,1,1)-OFFSET($A$4,MATCH(Input!$G$45,$B$4:$B$620,1),0,1,1)),$J$4,-1*Input!$G$38,1),0)</f>
        <v>0</v>
      </c>
      <c r="H636" s="78" t="n">
        <f aca="false">IF($B636&lt;Input!$G$25,(($H635+$E636+$F636+$G636)*(1+Input!$G$37/(100*12))),0)</f>
        <v>0</v>
      </c>
    </row>
    <row r="637" customFormat="false" ht="12.8" hidden="false" customHeight="false" outlineLevel="0" collapsed="false">
      <c r="A637" s="76" t="n">
        <v>633</v>
      </c>
      <c r="B637" s="77" t="n">
        <f aca="false">EOMONTH(Input!$C$7,A637)</f>
        <v>62183</v>
      </c>
      <c r="C637" s="76" t="n">
        <f aca="false">DATEDIF(Input!$G$23,$B637,"Y")</f>
        <v>92</v>
      </c>
      <c r="E637" s="78" t="n">
        <f aca="false">Salary_02!$E637*(Input!$G$36/100)</f>
        <v>0</v>
      </c>
      <c r="F637" s="78" t="n">
        <f aca="false">-1*Salary_02!$I637</f>
        <v>-0</v>
      </c>
      <c r="G637" s="78" t="n">
        <f aca="true">IF(AND($B637&gt;Input!$G$45,$B637&lt;Input!$G$25),PMT(Input!$G$37/(100*12),(OFFSET($A$4,MATCH(Input!$G$25,$B$4:$B$1004,1),0,1,1)-OFFSET($A$4,MATCH(Input!$G$45,$B$4:$B$620,1),0,1,1)),$J$4,-1*Input!$G$38,1),0)</f>
        <v>0</v>
      </c>
      <c r="H637" s="78" t="n">
        <f aca="false">IF($B637&lt;Input!$G$25,(($H636+$E637+$F637+$G637)*(1+Input!$G$37/(100*12))),0)</f>
        <v>0</v>
      </c>
    </row>
    <row r="638" customFormat="false" ht="12.8" hidden="false" customHeight="false" outlineLevel="0" collapsed="false">
      <c r="A638" s="76" t="n">
        <v>634</v>
      </c>
      <c r="B638" s="77" t="n">
        <f aca="false">EOMONTH(Input!$C$7,A638)</f>
        <v>62213</v>
      </c>
      <c r="C638" s="76" t="n">
        <f aca="false">DATEDIF(Input!$G$23,$B638,"Y")</f>
        <v>92</v>
      </c>
      <c r="E638" s="78" t="n">
        <f aca="false">Salary_02!$E638*(Input!$G$36/100)</f>
        <v>0</v>
      </c>
      <c r="F638" s="78" t="n">
        <f aca="false">-1*Salary_02!$I638</f>
        <v>-0</v>
      </c>
      <c r="G638" s="78" t="n">
        <f aca="true">IF(AND($B638&gt;Input!$G$45,$B638&lt;Input!$G$25),PMT(Input!$G$37/(100*12),(OFFSET($A$4,MATCH(Input!$G$25,$B$4:$B$1004,1),0,1,1)-OFFSET($A$4,MATCH(Input!$G$45,$B$4:$B$620,1),0,1,1)),$J$4,-1*Input!$G$38,1),0)</f>
        <v>0</v>
      </c>
      <c r="H638" s="78" t="n">
        <f aca="false">IF($B638&lt;Input!$G$25,(($H637+$E638+$F638+$G638)*(1+Input!$G$37/(100*12))),0)</f>
        <v>0</v>
      </c>
    </row>
    <row r="639" customFormat="false" ht="12.8" hidden="false" customHeight="false" outlineLevel="0" collapsed="false">
      <c r="A639" s="76" t="n">
        <v>635</v>
      </c>
      <c r="B639" s="77" t="n">
        <f aca="false">EOMONTH(Input!$C$7,A639)</f>
        <v>62244</v>
      </c>
      <c r="C639" s="76" t="n">
        <f aca="false">DATEDIF(Input!$G$23,$B639,"Y")</f>
        <v>93</v>
      </c>
      <c r="E639" s="78" t="n">
        <f aca="false">Salary_02!$E639*(Input!$G$36/100)</f>
        <v>0</v>
      </c>
      <c r="F639" s="78" t="n">
        <f aca="false">-1*Salary_02!$I639</f>
        <v>-0</v>
      </c>
      <c r="G639" s="78" t="n">
        <f aca="true">IF(AND($B639&gt;Input!$G$45,$B639&lt;Input!$G$25),PMT(Input!$G$37/(100*12),(OFFSET($A$4,MATCH(Input!$G$25,$B$4:$B$1004,1),0,1,1)-OFFSET($A$4,MATCH(Input!$G$45,$B$4:$B$620,1),0,1,1)),$J$4,-1*Input!$G$38,1),0)</f>
        <v>0</v>
      </c>
      <c r="H639" s="78" t="n">
        <f aca="false">IF($B639&lt;Input!$G$25,(($H638+$E639+$F639+$G639)*(1+Input!$G$37/(100*12))),0)</f>
        <v>0</v>
      </c>
    </row>
    <row r="640" customFormat="false" ht="12.8" hidden="false" customHeight="false" outlineLevel="0" collapsed="false">
      <c r="A640" s="76" t="n">
        <v>636</v>
      </c>
      <c r="B640" s="77" t="n">
        <f aca="false">EOMONTH(Input!$C$7,A640)</f>
        <v>62274</v>
      </c>
      <c r="C640" s="76" t="n">
        <f aca="false">DATEDIF(Input!$G$23,$B640,"Y")</f>
        <v>93</v>
      </c>
      <c r="E640" s="78" t="n">
        <f aca="false">Salary_02!$E640*(Input!$G$36/100)</f>
        <v>0</v>
      </c>
      <c r="F640" s="78" t="n">
        <f aca="false">-1*Salary_02!$I640</f>
        <v>-0</v>
      </c>
      <c r="G640" s="78" t="n">
        <f aca="true">IF(AND($B640&gt;Input!$G$45,$B640&lt;Input!$G$25),PMT(Input!$G$37/(100*12),(OFFSET($A$4,MATCH(Input!$G$25,$B$4:$B$1004,1),0,1,1)-OFFSET($A$4,MATCH(Input!$G$45,$B$4:$B$620,1),0,1,1)),$J$4,-1*Input!$G$38,1),0)</f>
        <v>0</v>
      </c>
      <c r="H640" s="78" t="n">
        <f aca="false">IF($B640&lt;Input!$G$25,(($H639+$E640+$F640+$G640)*(1+Input!$G$37/(100*12))),0)</f>
        <v>0</v>
      </c>
    </row>
    <row r="641" customFormat="false" ht="12.8" hidden="false" customHeight="false" outlineLevel="0" collapsed="false">
      <c r="A641" s="76" t="n">
        <v>637</v>
      </c>
      <c r="B641" s="77" t="n">
        <f aca="false">EOMONTH(Input!$C$7,A641)</f>
        <v>62305</v>
      </c>
      <c r="C641" s="76" t="n">
        <f aca="false">DATEDIF(Input!$G$23,$B641,"Y")</f>
        <v>93</v>
      </c>
      <c r="E641" s="78" t="n">
        <f aca="false">Salary_02!$E641*(Input!$G$36/100)</f>
        <v>0</v>
      </c>
      <c r="F641" s="78" t="n">
        <f aca="false">-1*Salary_02!$I641</f>
        <v>-0</v>
      </c>
      <c r="G641" s="78" t="n">
        <f aca="true">IF(AND($B641&gt;Input!$G$45,$B641&lt;Input!$G$25),PMT(Input!$G$37/(100*12),(OFFSET($A$4,MATCH(Input!$G$25,$B$4:$B$1004,1),0,1,1)-OFFSET($A$4,MATCH(Input!$G$45,$B$4:$B$620,1),0,1,1)),$J$4,-1*Input!$G$38,1),0)</f>
        <v>0</v>
      </c>
      <c r="H641" s="78" t="n">
        <f aca="false">IF($B641&lt;Input!$G$25,(($H640+$E641+$F641+$G641)*(1+Input!$G$37/(100*12))),0)</f>
        <v>0</v>
      </c>
    </row>
    <row r="642" customFormat="false" ht="12.8" hidden="false" customHeight="false" outlineLevel="0" collapsed="false">
      <c r="A642" s="76" t="n">
        <v>638</v>
      </c>
      <c r="B642" s="77" t="n">
        <f aca="false">EOMONTH(Input!$C$7,A642)</f>
        <v>62336</v>
      </c>
      <c r="C642" s="76" t="n">
        <f aca="false">DATEDIF(Input!$G$23,$B642,"Y")</f>
        <v>93</v>
      </c>
      <c r="E642" s="78" t="n">
        <f aca="false">Salary_02!$E642*(Input!$G$36/100)</f>
        <v>0</v>
      </c>
      <c r="F642" s="78" t="n">
        <f aca="false">-1*Salary_02!$I642</f>
        <v>-0</v>
      </c>
      <c r="G642" s="78" t="n">
        <f aca="true">IF(AND($B642&gt;Input!$G$45,$B642&lt;Input!$G$25),PMT(Input!$G$37/(100*12),(OFFSET($A$4,MATCH(Input!$G$25,$B$4:$B$1004,1),0,1,1)-OFFSET($A$4,MATCH(Input!$G$45,$B$4:$B$620,1),0,1,1)),$J$4,-1*Input!$G$38,1),0)</f>
        <v>0</v>
      </c>
      <c r="H642" s="78" t="n">
        <f aca="false">IF($B642&lt;Input!$G$25,(($H641+$E642+$F642+$G642)*(1+Input!$G$37/(100*12))),0)</f>
        <v>0</v>
      </c>
    </row>
    <row r="643" customFormat="false" ht="12.8" hidden="false" customHeight="false" outlineLevel="0" collapsed="false">
      <c r="A643" s="76" t="n">
        <v>639</v>
      </c>
      <c r="B643" s="77" t="n">
        <f aca="false">EOMONTH(Input!$C$7,A643)</f>
        <v>62366</v>
      </c>
      <c r="C643" s="76" t="n">
        <f aca="false">DATEDIF(Input!$G$23,$B643,"Y")</f>
        <v>93</v>
      </c>
      <c r="E643" s="78" t="n">
        <f aca="false">Salary_02!$E643*(Input!$G$36/100)</f>
        <v>0</v>
      </c>
      <c r="F643" s="78" t="n">
        <f aca="false">-1*Salary_02!$I643</f>
        <v>-0</v>
      </c>
      <c r="G643" s="78" t="n">
        <f aca="true">IF(AND($B643&gt;Input!$G$45,$B643&lt;Input!$G$25),PMT(Input!$G$37/(100*12),(OFFSET($A$4,MATCH(Input!$G$25,$B$4:$B$1004,1),0,1,1)-OFFSET($A$4,MATCH(Input!$G$45,$B$4:$B$620,1),0,1,1)),$J$4,-1*Input!$G$38,1),0)</f>
        <v>0</v>
      </c>
      <c r="H643" s="78" t="n">
        <f aca="false">IF($B643&lt;Input!$G$25,(($H642+$E643+$F643+$G643)*(1+Input!$G$37/(100*12))),0)</f>
        <v>0</v>
      </c>
    </row>
    <row r="644" customFormat="false" ht="12.8" hidden="false" customHeight="false" outlineLevel="0" collapsed="false">
      <c r="A644" s="76" t="n">
        <v>640</v>
      </c>
      <c r="B644" s="77" t="n">
        <f aca="false">EOMONTH(Input!$C$7,A644)</f>
        <v>62397</v>
      </c>
      <c r="C644" s="76" t="n">
        <f aca="false">DATEDIF(Input!$G$23,$B644,"Y")</f>
        <v>93</v>
      </c>
      <c r="E644" s="78" t="n">
        <f aca="false">Salary_02!$E644*(Input!$G$36/100)</f>
        <v>0</v>
      </c>
      <c r="F644" s="78" t="n">
        <f aca="false">-1*Salary_02!$I644</f>
        <v>-0</v>
      </c>
      <c r="G644" s="78" t="n">
        <f aca="true">IF(AND($B644&gt;Input!$G$45,$B644&lt;Input!$G$25),PMT(Input!$G$37/(100*12),(OFFSET($A$4,MATCH(Input!$G$25,$B$4:$B$1004,1),0,1,1)-OFFSET($A$4,MATCH(Input!$G$45,$B$4:$B$620,1),0,1,1)),$J$4,-1*Input!$G$38,1),0)</f>
        <v>0</v>
      </c>
      <c r="H644" s="78" t="n">
        <f aca="false">IF($B644&lt;Input!$G$25,(($H643+$E644+$F644+$G644)*(1+Input!$G$37/(100*12))),0)</f>
        <v>0</v>
      </c>
    </row>
    <row r="645" customFormat="false" ht="12.8" hidden="false" customHeight="false" outlineLevel="0" collapsed="false">
      <c r="A645" s="76" t="n">
        <v>641</v>
      </c>
      <c r="B645" s="77" t="n">
        <f aca="false">EOMONTH(Input!$C$7,A645)</f>
        <v>62427</v>
      </c>
      <c r="C645" s="76" t="n">
        <f aca="false">DATEDIF(Input!$G$23,$B645,"Y")</f>
        <v>93</v>
      </c>
      <c r="E645" s="78" t="n">
        <f aca="false">Salary_02!$E645*(Input!$G$36/100)</f>
        <v>0</v>
      </c>
      <c r="F645" s="78" t="n">
        <f aca="false">-1*Salary_02!$I645</f>
        <v>-0</v>
      </c>
      <c r="G645" s="78" t="n">
        <f aca="true">IF(AND($B645&gt;Input!$G$45,$B645&lt;Input!$G$25),PMT(Input!$G$37/(100*12),(OFFSET($A$4,MATCH(Input!$G$25,$B$4:$B$1004,1),0,1,1)-OFFSET($A$4,MATCH(Input!$G$45,$B$4:$B$620,1),0,1,1)),$J$4,-1*Input!$G$38,1),0)</f>
        <v>0</v>
      </c>
      <c r="H645" s="78" t="n">
        <f aca="false">IF($B645&lt;Input!$G$25,(($H644+$E645+$F645+$G645)*(1+Input!$G$37/(100*12))),0)</f>
        <v>0</v>
      </c>
    </row>
    <row r="646" customFormat="false" ht="12.8" hidden="false" customHeight="false" outlineLevel="0" collapsed="false">
      <c r="A646" s="76" t="n">
        <v>642</v>
      </c>
      <c r="B646" s="77" t="n">
        <f aca="false">EOMONTH(Input!$C$7,A646)</f>
        <v>62458</v>
      </c>
      <c r="C646" s="76" t="n">
        <f aca="false">DATEDIF(Input!$G$23,$B646,"Y")</f>
        <v>93</v>
      </c>
      <c r="E646" s="78" t="n">
        <f aca="false">Salary_02!$E646*(Input!$G$36/100)</f>
        <v>0</v>
      </c>
      <c r="F646" s="78" t="n">
        <f aca="false">-1*Salary_02!$I646</f>
        <v>-0</v>
      </c>
      <c r="G646" s="78" t="n">
        <f aca="true">IF(AND($B646&gt;Input!$G$45,$B646&lt;Input!$G$25),PMT(Input!$G$37/(100*12),(OFFSET($A$4,MATCH(Input!$G$25,$B$4:$B$1004,1),0,1,1)-OFFSET($A$4,MATCH(Input!$G$45,$B$4:$B$620,1),0,1,1)),$J$4,-1*Input!$G$38,1),0)</f>
        <v>0</v>
      </c>
      <c r="H646" s="78" t="n">
        <f aca="false">IF($B646&lt;Input!$G$25,(($H645+$E646+$F646+$G646)*(1+Input!$G$37/(100*12))),0)</f>
        <v>0</v>
      </c>
    </row>
    <row r="647" customFormat="false" ht="12.8" hidden="false" customHeight="false" outlineLevel="0" collapsed="false">
      <c r="A647" s="76" t="n">
        <v>643</v>
      </c>
      <c r="B647" s="77" t="n">
        <f aca="false">EOMONTH(Input!$C$7,A647)</f>
        <v>62489</v>
      </c>
      <c r="C647" s="76" t="n">
        <f aca="false">DATEDIF(Input!$G$23,$B647,"Y")</f>
        <v>93</v>
      </c>
      <c r="E647" s="78" t="n">
        <f aca="false">Salary_02!$E647*(Input!$G$36/100)</f>
        <v>0</v>
      </c>
      <c r="F647" s="78" t="n">
        <f aca="false">-1*Salary_02!$I647</f>
        <v>-0</v>
      </c>
      <c r="G647" s="78" t="n">
        <f aca="true">IF(AND($B647&gt;Input!$G$45,$B647&lt;Input!$G$25),PMT(Input!$G$37/(100*12),(OFFSET($A$4,MATCH(Input!$G$25,$B$4:$B$1004,1),0,1,1)-OFFSET($A$4,MATCH(Input!$G$45,$B$4:$B$620,1),0,1,1)),$J$4,-1*Input!$G$38,1),0)</f>
        <v>0</v>
      </c>
      <c r="H647" s="78" t="n">
        <f aca="false">IF($B647&lt;Input!$G$25,(($H646+$E647+$F647+$G647)*(1+Input!$G$37/(100*12))),0)</f>
        <v>0</v>
      </c>
    </row>
    <row r="648" customFormat="false" ht="12.8" hidden="false" customHeight="false" outlineLevel="0" collapsed="false">
      <c r="A648" s="76" t="n">
        <v>644</v>
      </c>
      <c r="B648" s="77" t="n">
        <f aca="false">EOMONTH(Input!$C$7,A648)</f>
        <v>62517</v>
      </c>
      <c r="C648" s="76" t="n">
        <f aca="false">DATEDIF(Input!$G$23,$B648,"Y")</f>
        <v>93</v>
      </c>
      <c r="E648" s="78" t="n">
        <f aca="false">Salary_02!$E648*(Input!$G$36/100)</f>
        <v>0</v>
      </c>
      <c r="F648" s="78" t="n">
        <f aca="false">-1*Salary_02!$I648</f>
        <v>-0</v>
      </c>
      <c r="G648" s="78" t="n">
        <f aca="true">IF(AND($B648&gt;Input!$G$45,$B648&lt;Input!$G$25),PMT(Input!$G$37/(100*12),(OFFSET($A$4,MATCH(Input!$G$25,$B$4:$B$1004,1),0,1,1)-OFFSET($A$4,MATCH(Input!$G$45,$B$4:$B$620,1),0,1,1)),$J$4,-1*Input!$G$38,1),0)</f>
        <v>0</v>
      </c>
      <c r="H648" s="78" t="n">
        <f aca="false">IF($B648&lt;Input!$G$25,(($H647+$E648+$F648+$G648)*(1+Input!$G$37/(100*12))),0)</f>
        <v>0</v>
      </c>
    </row>
    <row r="649" customFormat="false" ht="12.8" hidden="false" customHeight="false" outlineLevel="0" collapsed="false">
      <c r="A649" s="76" t="n">
        <v>645</v>
      </c>
      <c r="B649" s="77" t="n">
        <f aca="false">EOMONTH(Input!$C$7,A649)</f>
        <v>62548</v>
      </c>
      <c r="C649" s="76" t="n">
        <f aca="false">DATEDIF(Input!$G$23,$B649,"Y")</f>
        <v>93</v>
      </c>
      <c r="E649" s="78" t="n">
        <f aca="false">Salary_02!$E649*(Input!$G$36/100)</f>
        <v>0</v>
      </c>
      <c r="F649" s="78" t="n">
        <f aca="false">-1*Salary_02!$I649</f>
        <v>-0</v>
      </c>
      <c r="G649" s="78" t="n">
        <f aca="true">IF(AND($B649&gt;Input!$G$45,$B649&lt;Input!$G$25),PMT(Input!$G$37/(100*12),(OFFSET($A$4,MATCH(Input!$G$25,$B$4:$B$1004,1),0,1,1)-OFFSET($A$4,MATCH(Input!$G$45,$B$4:$B$620,1),0,1,1)),$J$4,-1*Input!$G$38,1),0)</f>
        <v>0</v>
      </c>
      <c r="H649" s="78" t="n">
        <f aca="false">IF($B649&lt;Input!$G$25,(($H648+$E649+$F649+$G649)*(1+Input!$G$37/(100*12))),0)</f>
        <v>0</v>
      </c>
    </row>
    <row r="650" customFormat="false" ht="12.8" hidden="false" customHeight="false" outlineLevel="0" collapsed="false">
      <c r="A650" s="76" t="n">
        <v>646</v>
      </c>
      <c r="B650" s="77" t="n">
        <f aca="false">EOMONTH(Input!$C$7,A650)</f>
        <v>62578</v>
      </c>
      <c r="C650" s="76" t="n">
        <f aca="false">DATEDIF(Input!$G$23,$B650,"Y")</f>
        <v>93</v>
      </c>
      <c r="E650" s="78" t="n">
        <f aca="false">Salary_02!$E650*(Input!$G$36/100)</f>
        <v>0</v>
      </c>
      <c r="F650" s="78" t="n">
        <f aca="false">-1*Salary_02!$I650</f>
        <v>-0</v>
      </c>
      <c r="G650" s="78" t="n">
        <f aca="true">IF(AND($B650&gt;Input!$G$45,$B650&lt;Input!$G$25),PMT(Input!$G$37/(100*12),(OFFSET($A$4,MATCH(Input!$G$25,$B$4:$B$1004,1),0,1,1)-OFFSET($A$4,MATCH(Input!$G$45,$B$4:$B$620,1),0,1,1)),$J$4,-1*Input!$G$38,1),0)</f>
        <v>0</v>
      </c>
      <c r="H650" s="78" t="n">
        <f aca="false">IF($B650&lt;Input!$G$25,(($H649+$E650+$F650+$G650)*(1+Input!$G$37/(100*12))),0)</f>
        <v>0</v>
      </c>
    </row>
    <row r="651" customFormat="false" ht="12.8" hidden="false" customHeight="false" outlineLevel="0" collapsed="false">
      <c r="A651" s="76" t="n">
        <v>647</v>
      </c>
      <c r="B651" s="77" t="n">
        <f aca="false">EOMONTH(Input!$C$7,A651)</f>
        <v>62609</v>
      </c>
      <c r="C651" s="76" t="n">
        <f aca="false">DATEDIF(Input!$G$23,$B651,"Y")</f>
        <v>94</v>
      </c>
      <c r="E651" s="78" t="n">
        <f aca="false">Salary_02!$E651*(Input!$G$36/100)</f>
        <v>0</v>
      </c>
      <c r="F651" s="78" t="n">
        <f aca="false">-1*Salary_02!$I651</f>
        <v>-0</v>
      </c>
      <c r="G651" s="78" t="n">
        <f aca="true">IF(AND($B651&gt;Input!$G$45,$B651&lt;Input!$G$25),PMT(Input!$G$37/(100*12),(OFFSET($A$4,MATCH(Input!$G$25,$B$4:$B$1004,1),0,1,1)-OFFSET($A$4,MATCH(Input!$G$45,$B$4:$B$620,1),0,1,1)),$J$4,-1*Input!$G$38,1),0)</f>
        <v>0</v>
      </c>
      <c r="H651" s="78" t="n">
        <f aca="false">IF($B651&lt;Input!$G$25,(($H650+$E651+$F651+$G651)*(1+Input!$G$37/(100*12))),0)</f>
        <v>0</v>
      </c>
    </row>
    <row r="652" customFormat="false" ht="12.8" hidden="false" customHeight="false" outlineLevel="0" collapsed="false">
      <c r="A652" s="76" t="n">
        <v>648</v>
      </c>
      <c r="B652" s="77" t="n">
        <f aca="false">EOMONTH(Input!$C$7,A652)</f>
        <v>62639</v>
      </c>
      <c r="C652" s="76" t="n">
        <f aca="false">DATEDIF(Input!$G$23,$B652,"Y")</f>
        <v>94</v>
      </c>
      <c r="E652" s="78" t="n">
        <f aca="false">Salary_02!$E652*(Input!$G$36/100)</f>
        <v>0</v>
      </c>
      <c r="F652" s="78" t="n">
        <f aca="false">-1*Salary_02!$I652</f>
        <v>-0</v>
      </c>
      <c r="G652" s="78" t="n">
        <f aca="true">IF(AND($B652&gt;Input!$G$45,$B652&lt;Input!$G$25),PMT(Input!$G$37/(100*12),(OFFSET($A$4,MATCH(Input!$G$25,$B$4:$B$1004,1),0,1,1)-OFFSET($A$4,MATCH(Input!$G$45,$B$4:$B$620,1),0,1,1)),$J$4,-1*Input!$G$38,1),0)</f>
        <v>0</v>
      </c>
      <c r="H652" s="78" t="n">
        <f aca="false">IF($B652&lt;Input!$G$25,(($H651+$E652+$F652+$G652)*(1+Input!$G$37/(100*12))),0)</f>
        <v>0</v>
      </c>
    </row>
    <row r="653" customFormat="false" ht="12.8" hidden="false" customHeight="false" outlineLevel="0" collapsed="false">
      <c r="A653" s="76" t="n">
        <v>649</v>
      </c>
      <c r="B653" s="77" t="n">
        <f aca="false">EOMONTH(Input!$C$7,A653)</f>
        <v>62670</v>
      </c>
      <c r="C653" s="76" t="n">
        <f aca="false">DATEDIF(Input!$G$23,$B653,"Y")</f>
        <v>94</v>
      </c>
      <c r="E653" s="78" t="n">
        <f aca="false">Salary_02!$E653*(Input!$G$36/100)</f>
        <v>0</v>
      </c>
      <c r="F653" s="78" t="n">
        <f aca="false">-1*Salary_02!$I653</f>
        <v>-0</v>
      </c>
      <c r="G653" s="78" t="n">
        <f aca="true">IF(AND($B653&gt;Input!$G$45,$B653&lt;Input!$G$25),PMT(Input!$G$37/(100*12),(OFFSET($A$4,MATCH(Input!$G$25,$B$4:$B$1004,1),0,1,1)-OFFSET($A$4,MATCH(Input!$G$45,$B$4:$B$620,1),0,1,1)),$J$4,-1*Input!$G$38,1),0)</f>
        <v>0</v>
      </c>
      <c r="H653" s="78" t="n">
        <f aca="false">IF($B653&lt;Input!$G$25,(($H652+$E653+$F653+$G653)*(1+Input!$G$37/(100*12))),0)</f>
        <v>0</v>
      </c>
    </row>
    <row r="654" customFormat="false" ht="12.8" hidden="false" customHeight="false" outlineLevel="0" collapsed="false">
      <c r="A654" s="76" t="n">
        <v>650</v>
      </c>
      <c r="B654" s="77" t="n">
        <f aca="false">EOMONTH(Input!$C$7,A654)</f>
        <v>62701</v>
      </c>
      <c r="C654" s="76" t="n">
        <f aca="false">DATEDIF(Input!$G$23,$B654,"Y")</f>
        <v>94</v>
      </c>
      <c r="E654" s="78" t="n">
        <f aca="false">Salary_02!$E654*(Input!$G$36/100)</f>
        <v>0</v>
      </c>
      <c r="F654" s="78" t="n">
        <f aca="false">-1*Salary_02!$I654</f>
        <v>-0</v>
      </c>
      <c r="G654" s="78" t="n">
        <f aca="true">IF(AND($B654&gt;Input!$G$45,$B654&lt;Input!$G$25),PMT(Input!$G$37/(100*12),(OFFSET($A$4,MATCH(Input!$G$25,$B$4:$B$1004,1),0,1,1)-OFFSET($A$4,MATCH(Input!$G$45,$B$4:$B$620,1),0,1,1)),$J$4,-1*Input!$G$38,1),0)</f>
        <v>0</v>
      </c>
      <c r="H654" s="78" t="n">
        <f aca="false">IF($B654&lt;Input!$G$25,(($H653+$E654+$F654+$G654)*(1+Input!$G$37/(100*12))),0)</f>
        <v>0</v>
      </c>
    </row>
    <row r="655" customFormat="false" ht="12.8" hidden="false" customHeight="false" outlineLevel="0" collapsed="false">
      <c r="A655" s="76" t="n">
        <v>651</v>
      </c>
      <c r="B655" s="77" t="n">
        <f aca="false">EOMONTH(Input!$C$7,A655)</f>
        <v>62731</v>
      </c>
      <c r="C655" s="76" t="n">
        <f aca="false">DATEDIF(Input!$G$23,$B655,"Y")</f>
        <v>94</v>
      </c>
      <c r="E655" s="78" t="n">
        <f aca="false">Salary_02!$E655*(Input!$G$36/100)</f>
        <v>0</v>
      </c>
      <c r="F655" s="78" t="n">
        <f aca="false">-1*Salary_02!$I655</f>
        <v>-0</v>
      </c>
      <c r="G655" s="78" t="n">
        <f aca="true">IF(AND($B655&gt;Input!$G$45,$B655&lt;Input!$G$25),PMT(Input!$G$37/(100*12),(OFFSET($A$4,MATCH(Input!$G$25,$B$4:$B$1004,1),0,1,1)-OFFSET($A$4,MATCH(Input!$G$45,$B$4:$B$620,1),0,1,1)),$J$4,-1*Input!$G$38,1),0)</f>
        <v>0</v>
      </c>
      <c r="H655" s="78" t="n">
        <f aca="false">IF($B655&lt;Input!$G$25,(($H654+$E655+$F655+$G655)*(1+Input!$G$37/(100*12))),0)</f>
        <v>0</v>
      </c>
    </row>
    <row r="656" customFormat="false" ht="12.8" hidden="false" customHeight="false" outlineLevel="0" collapsed="false">
      <c r="A656" s="76" t="n">
        <v>652</v>
      </c>
      <c r="B656" s="77" t="n">
        <f aca="false">EOMONTH(Input!$C$7,A656)</f>
        <v>62762</v>
      </c>
      <c r="C656" s="76" t="n">
        <f aca="false">DATEDIF(Input!$G$23,$B656,"Y")</f>
        <v>94</v>
      </c>
      <c r="E656" s="78" t="n">
        <f aca="false">Salary_02!$E656*(Input!$G$36/100)</f>
        <v>0</v>
      </c>
      <c r="F656" s="78" t="n">
        <f aca="false">-1*Salary_02!$I656</f>
        <v>-0</v>
      </c>
      <c r="G656" s="78" t="n">
        <f aca="true">IF(AND($B656&gt;Input!$G$45,$B656&lt;Input!$G$25),PMT(Input!$G$37/(100*12),(OFFSET($A$4,MATCH(Input!$G$25,$B$4:$B$1004,1),0,1,1)-OFFSET($A$4,MATCH(Input!$G$45,$B$4:$B$620,1),0,1,1)),$J$4,-1*Input!$G$38,1),0)</f>
        <v>0</v>
      </c>
      <c r="H656" s="78" t="n">
        <f aca="false">IF($B656&lt;Input!$G$25,(($H655+$E656+$F656+$G656)*(1+Input!$G$37/(100*12))),0)</f>
        <v>0</v>
      </c>
    </row>
    <row r="657" customFormat="false" ht="12.8" hidden="false" customHeight="false" outlineLevel="0" collapsed="false">
      <c r="A657" s="76" t="n">
        <v>653</v>
      </c>
      <c r="B657" s="77" t="n">
        <f aca="false">EOMONTH(Input!$C$7,A657)</f>
        <v>62792</v>
      </c>
      <c r="C657" s="76" t="n">
        <f aca="false">DATEDIF(Input!$G$23,$B657,"Y")</f>
        <v>94</v>
      </c>
      <c r="E657" s="78" t="n">
        <f aca="false">Salary_02!$E657*(Input!$G$36/100)</f>
        <v>0</v>
      </c>
      <c r="F657" s="78" t="n">
        <f aca="false">-1*Salary_02!$I657</f>
        <v>-0</v>
      </c>
      <c r="G657" s="78" t="n">
        <f aca="true">IF(AND($B657&gt;Input!$G$45,$B657&lt;Input!$G$25),PMT(Input!$G$37/(100*12),(OFFSET($A$4,MATCH(Input!$G$25,$B$4:$B$1004,1),0,1,1)-OFFSET($A$4,MATCH(Input!$G$45,$B$4:$B$620,1),0,1,1)),$J$4,-1*Input!$G$38,1),0)</f>
        <v>0</v>
      </c>
      <c r="H657" s="78" t="n">
        <f aca="false">IF($B657&lt;Input!$G$25,(($H656+$E657+$F657+$G657)*(1+Input!$G$37/(100*12))),0)</f>
        <v>0</v>
      </c>
    </row>
    <row r="658" customFormat="false" ht="12.8" hidden="false" customHeight="false" outlineLevel="0" collapsed="false">
      <c r="A658" s="76" t="n">
        <v>654</v>
      </c>
      <c r="B658" s="77" t="n">
        <f aca="false">EOMONTH(Input!$C$7,A658)</f>
        <v>62823</v>
      </c>
      <c r="C658" s="76" t="n">
        <f aca="false">DATEDIF(Input!$G$23,$B658,"Y")</f>
        <v>94</v>
      </c>
      <c r="E658" s="78" t="n">
        <f aca="false">Salary_02!$E658*(Input!$G$36/100)</f>
        <v>0</v>
      </c>
      <c r="F658" s="78" t="n">
        <f aca="false">-1*Salary_02!$I658</f>
        <v>-0</v>
      </c>
      <c r="G658" s="78" t="n">
        <f aca="true">IF(AND($B658&gt;Input!$G$45,$B658&lt;Input!$G$25),PMT(Input!$G$37/(100*12),(OFFSET($A$4,MATCH(Input!$G$25,$B$4:$B$1004,1),0,1,1)-OFFSET($A$4,MATCH(Input!$G$45,$B$4:$B$620,1),0,1,1)),$J$4,-1*Input!$G$38,1),0)</f>
        <v>0</v>
      </c>
      <c r="H658" s="78" t="n">
        <f aca="false">IF($B658&lt;Input!$G$25,(($H657+$E658+$F658+$G658)*(1+Input!$G$37/(100*12))),0)</f>
        <v>0</v>
      </c>
    </row>
    <row r="659" customFormat="false" ht="12.8" hidden="false" customHeight="false" outlineLevel="0" collapsed="false">
      <c r="A659" s="76" t="n">
        <v>655</v>
      </c>
      <c r="B659" s="77" t="n">
        <f aca="false">EOMONTH(Input!$C$7,A659)</f>
        <v>62854</v>
      </c>
      <c r="C659" s="76" t="n">
        <f aca="false">DATEDIF(Input!$G$23,$B659,"Y")</f>
        <v>94</v>
      </c>
      <c r="E659" s="78" t="n">
        <f aca="false">Salary_02!$E659*(Input!$G$36/100)</f>
        <v>0</v>
      </c>
      <c r="F659" s="78" t="n">
        <f aca="false">-1*Salary_02!$I659</f>
        <v>-0</v>
      </c>
      <c r="G659" s="78" t="n">
        <f aca="true">IF(AND($B659&gt;Input!$G$45,$B659&lt;Input!$G$25),PMT(Input!$G$37/(100*12),(OFFSET($A$4,MATCH(Input!$G$25,$B$4:$B$1004,1),0,1,1)-OFFSET($A$4,MATCH(Input!$G$45,$B$4:$B$620,1),0,1,1)),$J$4,-1*Input!$G$38,1),0)</f>
        <v>0</v>
      </c>
      <c r="H659" s="78" t="n">
        <f aca="false">IF($B659&lt;Input!$G$25,(($H658+$E659+$F659+$G659)*(1+Input!$G$37/(100*12))),0)</f>
        <v>0</v>
      </c>
    </row>
    <row r="660" customFormat="false" ht="12.8" hidden="false" customHeight="false" outlineLevel="0" collapsed="false">
      <c r="A660" s="76" t="n">
        <v>656</v>
      </c>
      <c r="B660" s="77" t="n">
        <f aca="false">EOMONTH(Input!$C$7,A660)</f>
        <v>62883</v>
      </c>
      <c r="C660" s="76" t="n">
        <f aca="false">DATEDIF(Input!$G$23,$B660,"Y")</f>
        <v>94</v>
      </c>
      <c r="E660" s="78" t="n">
        <f aca="false">Salary_02!$E660*(Input!$G$36/100)</f>
        <v>0</v>
      </c>
      <c r="F660" s="78" t="n">
        <f aca="false">-1*Salary_02!$I660</f>
        <v>-0</v>
      </c>
      <c r="G660" s="78" t="n">
        <f aca="true">IF(AND($B660&gt;Input!$G$45,$B660&lt;Input!$G$25),PMT(Input!$G$37/(100*12),(OFFSET($A$4,MATCH(Input!$G$25,$B$4:$B$1004,1),0,1,1)-OFFSET($A$4,MATCH(Input!$G$45,$B$4:$B$620,1),0,1,1)),$J$4,-1*Input!$G$38,1),0)</f>
        <v>0</v>
      </c>
      <c r="H660" s="78" t="n">
        <f aca="false">IF($B660&lt;Input!$G$25,(($H659+$E660+$F660+$G660)*(1+Input!$G$37/(100*12))),0)</f>
        <v>0</v>
      </c>
    </row>
    <row r="661" customFormat="false" ht="12.8" hidden="false" customHeight="false" outlineLevel="0" collapsed="false">
      <c r="A661" s="76" t="n">
        <v>657</v>
      </c>
      <c r="B661" s="77" t="n">
        <f aca="false">EOMONTH(Input!$C$7,A661)</f>
        <v>62914</v>
      </c>
      <c r="C661" s="76" t="n">
        <f aca="false">DATEDIF(Input!$G$23,$B661,"Y")</f>
        <v>94</v>
      </c>
      <c r="E661" s="78" t="n">
        <f aca="false">Salary_02!$E661*(Input!$G$36/100)</f>
        <v>0</v>
      </c>
      <c r="F661" s="78" t="n">
        <f aca="false">-1*Salary_02!$I661</f>
        <v>-0</v>
      </c>
      <c r="G661" s="78" t="n">
        <f aca="true">IF(AND($B661&gt;Input!$G$45,$B661&lt;Input!$G$25),PMT(Input!$G$37/(100*12),(OFFSET($A$4,MATCH(Input!$G$25,$B$4:$B$1004,1),0,1,1)-OFFSET($A$4,MATCH(Input!$G$45,$B$4:$B$620,1),0,1,1)),$J$4,-1*Input!$G$38,1),0)</f>
        <v>0</v>
      </c>
      <c r="H661" s="78" t="n">
        <f aca="false">IF($B661&lt;Input!$G$25,(($H660+$E661+$F661+$G661)*(1+Input!$G$37/(100*12))),0)</f>
        <v>0</v>
      </c>
    </row>
    <row r="662" customFormat="false" ht="12.8" hidden="false" customHeight="false" outlineLevel="0" collapsed="false">
      <c r="A662" s="76" t="n">
        <v>658</v>
      </c>
      <c r="B662" s="77" t="n">
        <f aca="false">EOMONTH(Input!$C$7,A662)</f>
        <v>62944</v>
      </c>
      <c r="C662" s="76" t="n">
        <f aca="false">DATEDIF(Input!$G$23,$B662,"Y")</f>
        <v>94</v>
      </c>
      <c r="E662" s="78" t="n">
        <f aca="false">Salary_02!$E662*(Input!$G$36/100)</f>
        <v>0</v>
      </c>
      <c r="F662" s="78" t="n">
        <f aca="false">-1*Salary_02!$I662</f>
        <v>-0</v>
      </c>
      <c r="G662" s="78" t="n">
        <f aca="true">IF(AND($B662&gt;Input!$G$45,$B662&lt;Input!$G$25),PMT(Input!$G$37/(100*12),(OFFSET($A$4,MATCH(Input!$G$25,$B$4:$B$1004,1),0,1,1)-OFFSET($A$4,MATCH(Input!$G$45,$B$4:$B$620,1),0,1,1)),$J$4,-1*Input!$G$38,1),0)</f>
        <v>0</v>
      </c>
      <c r="H662" s="78" t="n">
        <f aca="false">IF($B662&lt;Input!$G$25,(($H661+$E662+$F662+$G662)*(1+Input!$G$37/(100*12))),0)</f>
        <v>0</v>
      </c>
    </row>
    <row r="663" customFormat="false" ht="12.8" hidden="false" customHeight="false" outlineLevel="0" collapsed="false">
      <c r="A663" s="76" t="n">
        <v>659</v>
      </c>
      <c r="B663" s="77" t="n">
        <f aca="false">EOMONTH(Input!$C$7,A663)</f>
        <v>62975</v>
      </c>
      <c r="C663" s="76" t="n">
        <f aca="false">DATEDIF(Input!$G$23,$B663,"Y")</f>
        <v>95</v>
      </c>
      <c r="E663" s="78" t="n">
        <f aca="false">Salary_02!$E663*(Input!$G$36/100)</f>
        <v>0</v>
      </c>
      <c r="F663" s="78" t="n">
        <f aca="false">-1*Salary_02!$I663</f>
        <v>-0</v>
      </c>
      <c r="G663" s="78" t="n">
        <f aca="true">IF(AND($B663&gt;Input!$G$45,$B663&lt;Input!$G$25),PMT(Input!$G$37/(100*12),(OFFSET($A$4,MATCH(Input!$G$25,$B$4:$B$1004,1),0,1,1)-OFFSET($A$4,MATCH(Input!$G$45,$B$4:$B$620,1),0,1,1)),$J$4,-1*Input!$G$38,1),0)</f>
        <v>0</v>
      </c>
      <c r="H663" s="78" t="n">
        <f aca="false">IF($B663&lt;Input!$G$25,(($H662+$E663+$F663+$G663)*(1+Input!$G$37/(100*12))),0)</f>
        <v>0</v>
      </c>
    </row>
    <row r="664" customFormat="false" ht="12.8" hidden="false" customHeight="false" outlineLevel="0" collapsed="false">
      <c r="A664" s="76" t="n">
        <v>660</v>
      </c>
      <c r="B664" s="77" t="n">
        <f aca="false">EOMONTH(Input!$C$7,A664)</f>
        <v>63005</v>
      </c>
      <c r="C664" s="76" t="n">
        <f aca="false">DATEDIF(Input!$G$23,$B664,"Y")</f>
        <v>95</v>
      </c>
      <c r="E664" s="78" t="n">
        <f aca="false">Salary_02!$E664*(Input!$G$36/100)</f>
        <v>0</v>
      </c>
      <c r="F664" s="78" t="n">
        <f aca="false">-1*Salary_02!$I664</f>
        <v>-0</v>
      </c>
      <c r="G664" s="78" t="n">
        <f aca="true">IF(AND($B664&gt;Input!$G$45,$B664&lt;Input!$G$25),PMT(Input!$G$37/(100*12),(OFFSET($A$4,MATCH(Input!$G$25,$B$4:$B$1004,1),0,1,1)-OFFSET($A$4,MATCH(Input!$G$45,$B$4:$B$620,1),0,1,1)),$J$4,-1*Input!$G$38,1),0)</f>
        <v>0</v>
      </c>
      <c r="H664" s="78" t="n">
        <f aca="false">IF($B664&lt;Input!$G$25,(($H663+$E664+$F664+$G664)*(1+Input!$G$37/(100*12))),0)</f>
        <v>0</v>
      </c>
    </row>
    <row r="665" customFormat="false" ht="12.8" hidden="false" customHeight="false" outlineLevel="0" collapsed="false">
      <c r="A665" s="76" t="n">
        <v>661</v>
      </c>
      <c r="B665" s="77" t="n">
        <f aca="false">EOMONTH(Input!$C$7,A665)</f>
        <v>63036</v>
      </c>
      <c r="C665" s="76" t="n">
        <f aca="false">DATEDIF(Input!$G$23,$B665,"Y")</f>
        <v>95</v>
      </c>
      <c r="E665" s="78" t="n">
        <f aca="false">Salary_02!$E665*(Input!$G$36/100)</f>
        <v>0</v>
      </c>
      <c r="F665" s="78" t="n">
        <f aca="false">-1*Salary_02!$I665</f>
        <v>-0</v>
      </c>
      <c r="G665" s="78" t="n">
        <f aca="true">IF(AND($B665&gt;Input!$G$45,$B665&lt;Input!$G$25),PMT(Input!$G$37/(100*12),(OFFSET($A$4,MATCH(Input!$G$25,$B$4:$B$1004,1),0,1,1)-OFFSET($A$4,MATCH(Input!$G$45,$B$4:$B$620,1),0,1,1)),$J$4,-1*Input!$G$38,1),0)</f>
        <v>0</v>
      </c>
      <c r="H665" s="78" t="n">
        <f aca="false">IF($B665&lt;Input!$G$25,(($H664+$E665+$F665+$G665)*(1+Input!$G$37/(100*12))),0)</f>
        <v>0</v>
      </c>
    </row>
    <row r="666" customFormat="false" ht="12.8" hidden="false" customHeight="false" outlineLevel="0" collapsed="false">
      <c r="A666" s="76" t="n">
        <v>662</v>
      </c>
      <c r="B666" s="77" t="n">
        <f aca="false">EOMONTH(Input!$C$7,A666)</f>
        <v>63067</v>
      </c>
      <c r="C666" s="76" t="n">
        <f aca="false">DATEDIF(Input!$G$23,$B666,"Y")</f>
        <v>95</v>
      </c>
      <c r="E666" s="78" t="n">
        <f aca="false">Salary_02!$E666*(Input!$G$36/100)</f>
        <v>0</v>
      </c>
      <c r="F666" s="78" t="n">
        <f aca="false">-1*Salary_02!$I666</f>
        <v>-0</v>
      </c>
      <c r="G666" s="78" t="n">
        <f aca="true">IF(AND($B666&gt;Input!$G$45,$B666&lt;Input!$G$25),PMT(Input!$G$37/(100*12),(OFFSET($A$4,MATCH(Input!$G$25,$B$4:$B$1004,1),0,1,1)-OFFSET($A$4,MATCH(Input!$G$45,$B$4:$B$620,1),0,1,1)),$J$4,-1*Input!$G$38,1),0)</f>
        <v>0</v>
      </c>
      <c r="H666" s="78" t="n">
        <f aca="false">IF($B666&lt;Input!$G$25,(($H665+$E666+$F666+$G666)*(1+Input!$G$37/(100*12))),0)</f>
        <v>0</v>
      </c>
    </row>
    <row r="667" customFormat="false" ht="12.8" hidden="false" customHeight="false" outlineLevel="0" collapsed="false">
      <c r="A667" s="76" t="n">
        <v>663</v>
      </c>
      <c r="B667" s="77" t="n">
        <f aca="false">EOMONTH(Input!$C$7,A667)</f>
        <v>63097</v>
      </c>
      <c r="C667" s="76" t="n">
        <f aca="false">DATEDIF(Input!$G$23,$B667,"Y")</f>
        <v>95</v>
      </c>
      <c r="E667" s="78" t="n">
        <f aca="false">Salary_02!$E667*(Input!$G$36/100)</f>
        <v>0</v>
      </c>
      <c r="F667" s="78" t="n">
        <f aca="false">-1*Salary_02!$I667</f>
        <v>-0</v>
      </c>
      <c r="G667" s="78" t="n">
        <f aca="true">IF(AND($B667&gt;Input!$G$45,$B667&lt;Input!$G$25),PMT(Input!$G$37/(100*12),(OFFSET($A$4,MATCH(Input!$G$25,$B$4:$B$1004,1),0,1,1)-OFFSET($A$4,MATCH(Input!$G$45,$B$4:$B$620,1),0,1,1)),$J$4,-1*Input!$G$38,1),0)</f>
        <v>0</v>
      </c>
      <c r="H667" s="78" t="n">
        <f aca="false">IF($B667&lt;Input!$G$25,(($H666+$E667+$F667+$G667)*(1+Input!$G$37/(100*12))),0)</f>
        <v>0</v>
      </c>
    </row>
    <row r="668" customFormat="false" ht="12.8" hidden="false" customHeight="false" outlineLevel="0" collapsed="false">
      <c r="A668" s="76" t="n">
        <v>664</v>
      </c>
      <c r="B668" s="77" t="n">
        <f aca="false">EOMONTH(Input!$C$7,A668)</f>
        <v>63128</v>
      </c>
      <c r="C668" s="76" t="n">
        <f aca="false">DATEDIF(Input!$G$23,$B668,"Y")</f>
        <v>95</v>
      </c>
      <c r="E668" s="78" t="n">
        <f aca="false">Salary_02!$E668*(Input!$G$36/100)</f>
        <v>0</v>
      </c>
      <c r="F668" s="78" t="n">
        <f aca="false">-1*Salary_02!$I668</f>
        <v>-0</v>
      </c>
      <c r="G668" s="78" t="n">
        <f aca="true">IF(AND($B668&gt;Input!$G$45,$B668&lt;Input!$G$25),PMT(Input!$G$37/(100*12),(OFFSET($A$4,MATCH(Input!$G$25,$B$4:$B$1004,1),0,1,1)-OFFSET($A$4,MATCH(Input!$G$45,$B$4:$B$620,1),0,1,1)),$J$4,-1*Input!$G$38,1),0)</f>
        <v>0</v>
      </c>
      <c r="H668" s="78" t="n">
        <f aca="false">IF($B668&lt;Input!$G$25,(($H667+$E668+$F668+$G668)*(1+Input!$G$37/(100*12))),0)</f>
        <v>0</v>
      </c>
    </row>
    <row r="669" customFormat="false" ht="12.8" hidden="false" customHeight="false" outlineLevel="0" collapsed="false">
      <c r="A669" s="76" t="n">
        <v>665</v>
      </c>
      <c r="B669" s="77" t="n">
        <f aca="false">EOMONTH(Input!$C$7,A669)</f>
        <v>63158</v>
      </c>
      <c r="C669" s="76" t="n">
        <f aca="false">DATEDIF(Input!$G$23,$B669,"Y")</f>
        <v>95</v>
      </c>
      <c r="E669" s="78" t="n">
        <f aca="false">Salary_02!$E669*(Input!$G$36/100)</f>
        <v>0</v>
      </c>
      <c r="F669" s="78" t="n">
        <f aca="false">-1*Salary_02!$I669</f>
        <v>-0</v>
      </c>
      <c r="G669" s="78" t="n">
        <f aca="true">IF(AND($B669&gt;Input!$G$45,$B669&lt;Input!$G$25),PMT(Input!$G$37/(100*12),(OFFSET($A$4,MATCH(Input!$G$25,$B$4:$B$1004,1),0,1,1)-OFFSET($A$4,MATCH(Input!$G$45,$B$4:$B$620,1),0,1,1)),$J$4,-1*Input!$G$38,1),0)</f>
        <v>0</v>
      </c>
      <c r="H669" s="78" t="n">
        <f aca="false">IF($B669&lt;Input!$G$25,(($H668+$E669+$F669+$G669)*(1+Input!$G$37/(100*12))),0)</f>
        <v>0</v>
      </c>
    </row>
    <row r="670" customFormat="false" ht="12.8" hidden="false" customHeight="false" outlineLevel="0" collapsed="false">
      <c r="A670" s="76" t="n">
        <v>666</v>
      </c>
      <c r="B670" s="77" t="n">
        <f aca="false">EOMONTH(Input!$C$7,A670)</f>
        <v>63189</v>
      </c>
      <c r="C670" s="76" t="n">
        <f aca="false">DATEDIF(Input!$G$23,$B670,"Y")</f>
        <v>95</v>
      </c>
      <c r="E670" s="78" t="n">
        <f aca="false">Salary_02!$E670*(Input!$G$36/100)</f>
        <v>0</v>
      </c>
      <c r="F670" s="78" t="n">
        <f aca="false">-1*Salary_02!$I670</f>
        <v>-0</v>
      </c>
      <c r="G670" s="78" t="n">
        <f aca="true">IF(AND($B670&gt;Input!$G$45,$B670&lt;Input!$G$25),PMT(Input!$G$37/(100*12),(OFFSET($A$4,MATCH(Input!$G$25,$B$4:$B$1004,1),0,1,1)-OFFSET($A$4,MATCH(Input!$G$45,$B$4:$B$620,1),0,1,1)),$J$4,-1*Input!$G$38,1),0)</f>
        <v>0</v>
      </c>
      <c r="H670" s="78" t="n">
        <f aca="false">IF($B670&lt;Input!$G$25,(($H669+$E670+$F670+$G670)*(1+Input!$G$37/(100*12))),0)</f>
        <v>0</v>
      </c>
    </row>
    <row r="671" customFormat="false" ht="12.8" hidden="false" customHeight="false" outlineLevel="0" collapsed="false">
      <c r="A671" s="76" t="n">
        <v>667</v>
      </c>
      <c r="B671" s="77" t="n">
        <f aca="false">EOMONTH(Input!$C$7,A671)</f>
        <v>63220</v>
      </c>
      <c r="C671" s="76" t="n">
        <f aca="false">DATEDIF(Input!$G$23,$B671,"Y")</f>
        <v>95</v>
      </c>
      <c r="E671" s="78" t="n">
        <f aca="false">Salary_02!$E671*(Input!$G$36/100)</f>
        <v>0</v>
      </c>
      <c r="F671" s="78" t="n">
        <f aca="false">-1*Salary_02!$I671</f>
        <v>-0</v>
      </c>
      <c r="G671" s="78" t="n">
        <f aca="true">IF(AND($B671&gt;Input!$G$45,$B671&lt;Input!$G$25),PMT(Input!$G$37/(100*12),(OFFSET($A$4,MATCH(Input!$G$25,$B$4:$B$1004,1),0,1,1)-OFFSET($A$4,MATCH(Input!$G$45,$B$4:$B$620,1),0,1,1)),$J$4,-1*Input!$G$38,1),0)</f>
        <v>0</v>
      </c>
      <c r="H671" s="78" t="n">
        <f aca="false">IF($B671&lt;Input!$G$25,(($H670+$E671+$F671+$G671)*(1+Input!$G$37/(100*12))),0)</f>
        <v>0</v>
      </c>
    </row>
    <row r="672" customFormat="false" ht="12.8" hidden="false" customHeight="false" outlineLevel="0" collapsed="false">
      <c r="A672" s="76" t="n">
        <v>668</v>
      </c>
      <c r="B672" s="77" t="n">
        <f aca="false">EOMONTH(Input!$C$7,A672)</f>
        <v>63248</v>
      </c>
      <c r="C672" s="76" t="n">
        <f aca="false">DATEDIF(Input!$G$23,$B672,"Y")</f>
        <v>95</v>
      </c>
      <c r="E672" s="78" t="n">
        <f aca="false">Salary_02!$E672*(Input!$G$36/100)</f>
        <v>0</v>
      </c>
      <c r="F672" s="78" t="n">
        <f aca="false">-1*Salary_02!$I672</f>
        <v>-0</v>
      </c>
      <c r="G672" s="78" t="n">
        <f aca="true">IF(AND($B672&gt;Input!$G$45,$B672&lt;Input!$G$25),PMT(Input!$G$37/(100*12),(OFFSET($A$4,MATCH(Input!$G$25,$B$4:$B$1004,1),0,1,1)-OFFSET($A$4,MATCH(Input!$G$45,$B$4:$B$620,1),0,1,1)),$J$4,-1*Input!$G$38,1),0)</f>
        <v>0</v>
      </c>
      <c r="H672" s="78" t="n">
        <f aca="false">IF($B672&lt;Input!$G$25,(($H671+$E672+$F672+$G672)*(1+Input!$G$37/(100*12))),0)</f>
        <v>0</v>
      </c>
    </row>
    <row r="673" customFormat="false" ht="12.8" hidden="false" customHeight="false" outlineLevel="0" collapsed="false">
      <c r="A673" s="76" t="n">
        <v>669</v>
      </c>
      <c r="B673" s="77" t="n">
        <f aca="false">EOMONTH(Input!$C$7,A673)</f>
        <v>63279</v>
      </c>
      <c r="C673" s="76" t="n">
        <f aca="false">DATEDIF(Input!$G$23,$B673,"Y")</f>
        <v>95</v>
      </c>
      <c r="E673" s="78" t="n">
        <f aca="false">Salary_02!$E673*(Input!$G$36/100)</f>
        <v>0</v>
      </c>
      <c r="F673" s="78" t="n">
        <f aca="false">-1*Salary_02!$I673</f>
        <v>-0</v>
      </c>
      <c r="G673" s="78" t="n">
        <f aca="true">IF(AND($B673&gt;Input!$G$45,$B673&lt;Input!$G$25),PMT(Input!$G$37/(100*12),(OFFSET($A$4,MATCH(Input!$G$25,$B$4:$B$1004,1),0,1,1)-OFFSET($A$4,MATCH(Input!$G$45,$B$4:$B$620,1),0,1,1)),$J$4,-1*Input!$G$38,1),0)</f>
        <v>0</v>
      </c>
      <c r="H673" s="78" t="n">
        <f aca="false">IF($B673&lt;Input!$G$25,(($H672+$E673+$F673+$G673)*(1+Input!$G$37/(100*12))),0)</f>
        <v>0</v>
      </c>
    </row>
    <row r="674" customFormat="false" ht="12.8" hidden="false" customHeight="false" outlineLevel="0" collapsed="false">
      <c r="A674" s="76" t="n">
        <v>670</v>
      </c>
      <c r="B674" s="77" t="n">
        <f aca="false">EOMONTH(Input!$C$7,A674)</f>
        <v>63309</v>
      </c>
      <c r="C674" s="76" t="n">
        <f aca="false">DATEDIF(Input!$G$23,$B674,"Y")</f>
        <v>95</v>
      </c>
      <c r="E674" s="78" t="n">
        <f aca="false">Salary_02!$E674*(Input!$G$36/100)</f>
        <v>0</v>
      </c>
      <c r="F674" s="78" t="n">
        <f aca="false">-1*Salary_02!$I674</f>
        <v>-0</v>
      </c>
      <c r="G674" s="78" t="n">
        <f aca="true">IF(AND($B674&gt;Input!$G$45,$B674&lt;Input!$G$25),PMT(Input!$G$37/(100*12),(OFFSET($A$4,MATCH(Input!$G$25,$B$4:$B$1004,1),0,1,1)-OFFSET($A$4,MATCH(Input!$G$45,$B$4:$B$620,1),0,1,1)),$J$4,-1*Input!$G$38,1),0)</f>
        <v>0</v>
      </c>
      <c r="H674" s="78" t="n">
        <f aca="false">IF($B674&lt;Input!$G$25,(($H673+$E674+$F674+$G674)*(1+Input!$G$37/(100*12))),0)</f>
        <v>0</v>
      </c>
    </row>
    <row r="675" customFormat="false" ht="12.8" hidden="false" customHeight="false" outlineLevel="0" collapsed="false">
      <c r="A675" s="76" t="n">
        <v>671</v>
      </c>
      <c r="B675" s="77" t="n">
        <f aca="false">EOMONTH(Input!$C$7,A675)</f>
        <v>63340</v>
      </c>
      <c r="C675" s="76" t="n">
        <f aca="false">DATEDIF(Input!$G$23,$B675,"Y")</f>
        <v>96</v>
      </c>
      <c r="E675" s="78" t="n">
        <f aca="false">Salary_02!$E675*(Input!$G$36/100)</f>
        <v>0</v>
      </c>
      <c r="F675" s="78" t="n">
        <f aca="false">-1*Salary_02!$I675</f>
        <v>-0</v>
      </c>
      <c r="G675" s="78" t="n">
        <f aca="true">IF(AND($B675&gt;Input!$G$45,$B675&lt;Input!$G$25),PMT(Input!$G$37/(100*12),(OFFSET($A$4,MATCH(Input!$G$25,$B$4:$B$1004,1),0,1,1)-OFFSET($A$4,MATCH(Input!$G$45,$B$4:$B$620,1),0,1,1)),$J$4,-1*Input!$G$38,1),0)</f>
        <v>0</v>
      </c>
      <c r="H675" s="78" t="n">
        <f aca="false">IF($B675&lt;Input!$G$25,(($H674+$E675+$F675+$G675)*(1+Input!$G$37/(100*12))),0)</f>
        <v>0</v>
      </c>
    </row>
    <row r="676" customFormat="false" ht="12.8" hidden="false" customHeight="false" outlineLevel="0" collapsed="false">
      <c r="A676" s="76" t="n">
        <v>672</v>
      </c>
      <c r="B676" s="77" t="n">
        <f aca="false">EOMONTH(Input!$C$7,A676)</f>
        <v>63370</v>
      </c>
      <c r="C676" s="76" t="n">
        <f aca="false">DATEDIF(Input!$G$23,$B676,"Y")</f>
        <v>96</v>
      </c>
      <c r="E676" s="78" t="n">
        <f aca="false">Salary_02!$E676*(Input!$G$36/100)</f>
        <v>0</v>
      </c>
      <c r="F676" s="78" t="n">
        <f aca="false">-1*Salary_02!$I676</f>
        <v>-0</v>
      </c>
      <c r="G676" s="78" t="n">
        <f aca="true">IF(AND($B676&gt;Input!$G$45,$B676&lt;Input!$G$25),PMT(Input!$G$37/(100*12),(OFFSET($A$4,MATCH(Input!$G$25,$B$4:$B$1004,1),0,1,1)-OFFSET($A$4,MATCH(Input!$G$45,$B$4:$B$620,1),0,1,1)),$J$4,-1*Input!$G$38,1),0)</f>
        <v>0</v>
      </c>
      <c r="H676" s="78" t="n">
        <f aca="false">IF($B676&lt;Input!$G$25,(($H675+$E676+$F676+$G676)*(1+Input!$G$37/(100*12))),0)</f>
        <v>0</v>
      </c>
    </row>
    <row r="677" customFormat="false" ht="12.8" hidden="false" customHeight="false" outlineLevel="0" collapsed="false">
      <c r="A677" s="76" t="n">
        <v>673</v>
      </c>
      <c r="B677" s="77" t="n">
        <f aca="false">EOMONTH(Input!$C$7,A677)</f>
        <v>63401</v>
      </c>
      <c r="C677" s="76" t="n">
        <f aca="false">DATEDIF(Input!$G$23,$B677,"Y")</f>
        <v>96</v>
      </c>
      <c r="E677" s="78" t="n">
        <f aca="false">Salary_02!$E677*(Input!$G$36/100)</f>
        <v>0</v>
      </c>
      <c r="F677" s="78" t="n">
        <f aca="false">-1*Salary_02!$I677</f>
        <v>-0</v>
      </c>
      <c r="G677" s="78" t="n">
        <f aca="true">IF(AND($B677&gt;Input!$G$45,$B677&lt;Input!$G$25),PMT(Input!$G$37/(100*12),(OFFSET($A$4,MATCH(Input!$G$25,$B$4:$B$1004,1),0,1,1)-OFFSET($A$4,MATCH(Input!$G$45,$B$4:$B$620,1),0,1,1)),$J$4,-1*Input!$G$38,1),0)</f>
        <v>0</v>
      </c>
      <c r="H677" s="78" t="n">
        <f aca="false">IF($B677&lt;Input!$G$25,(($H676+$E677+$F677+$G677)*(1+Input!$G$37/(100*12))),0)</f>
        <v>0</v>
      </c>
    </row>
    <row r="678" customFormat="false" ht="12.8" hidden="false" customHeight="false" outlineLevel="0" collapsed="false">
      <c r="A678" s="76" t="n">
        <v>674</v>
      </c>
      <c r="B678" s="77" t="n">
        <f aca="false">EOMONTH(Input!$C$7,A678)</f>
        <v>63432</v>
      </c>
      <c r="C678" s="76" t="n">
        <f aca="false">DATEDIF(Input!$G$23,$B678,"Y")</f>
        <v>96</v>
      </c>
      <c r="E678" s="78" t="n">
        <f aca="false">Salary_02!$E678*(Input!$G$36/100)</f>
        <v>0</v>
      </c>
      <c r="F678" s="78" t="n">
        <f aca="false">-1*Salary_02!$I678</f>
        <v>-0</v>
      </c>
      <c r="G678" s="78" t="n">
        <f aca="true">IF(AND($B678&gt;Input!$G$45,$B678&lt;Input!$G$25),PMT(Input!$G$37/(100*12),(OFFSET($A$4,MATCH(Input!$G$25,$B$4:$B$1004,1),0,1,1)-OFFSET($A$4,MATCH(Input!$G$45,$B$4:$B$620,1),0,1,1)),$J$4,-1*Input!$G$38,1),0)</f>
        <v>0</v>
      </c>
      <c r="H678" s="78" t="n">
        <f aca="false">IF($B678&lt;Input!$G$25,(($H677+$E678+$F678+$G678)*(1+Input!$G$37/(100*12))),0)</f>
        <v>0</v>
      </c>
    </row>
    <row r="679" customFormat="false" ht="12.8" hidden="false" customHeight="false" outlineLevel="0" collapsed="false">
      <c r="A679" s="76" t="n">
        <v>675</v>
      </c>
      <c r="B679" s="77" t="n">
        <f aca="false">EOMONTH(Input!$C$7,A679)</f>
        <v>63462</v>
      </c>
      <c r="C679" s="76" t="n">
        <f aca="false">DATEDIF(Input!$G$23,$B679,"Y")</f>
        <v>96</v>
      </c>
      <c r="E679" s="78" t="n">
        <f aca="false">Salary_02!$E679*(Input!$G$36/100)</f>
        <v>0</v>
      </c>
      <c r="F679" s="78" t="n">
        <f aca="false">-1*Salary_02!$I679</f>
        <v>-0</v>
      </c>
      <c r="G679" s="78" t="n">
        <f aca="true">IF(AND($B679&gt;Input!$G$45,$B679&lt;Input!$G$25),PMT(Input!$G$37/(100*12),(OFFSET($A$4,MATCH(Input!$G$25,$B$4:$B$1004,1),0,1,1)-OFFSET($A$4,MATCH(Input!$G$45,$B$4:$B$620,1),0,1,1)),$J$4,-1*Input!$G$38,1),0)</f>
        <v>0</v>
      </c>
      <c r="H679" s="78" t="n">
        <f aca="false">IF($B679&lt;Input!$G$25,(($H678+$E679+$F679+$G679)*(1+Input!$G$37/(100*12))),0)</f>
        <v>0</v>
      </c>
    </row>
    <row r="680" customFormat="false" ht="12.8" hidden="false" customHeight="false" outlineLevel="0" collapsed="false">
      <c r="A680" s="76" t="n">
        <v>676</v>
      </c>
      <c r="B680" s="77" t="n">
        <f aca="false">EOMONTH(Input!$C$7,A680)</f>
        <v>63493</v>
      </c>
      <c r="C680" s="76" t="n">
        <f aca="false">DATEDIF(Input!$G$23,$B680,"Y")</f>
        <v>96</v>
      </c>
      <c r="E680" s="78" t="n">
        <f aca="false">Salary_02!$E680*(Input!$G$36/100)</f>
        <v>0</v>
      </c>
      <c r="F680" s="78" t="n">
        <f aca="false">-1*Salary_02!$I680</f>
        <v>-0</v>
      </c>
      <c r="G680" s="78" t="n">
        <f aca="true">IF(AND($B680&gt;Input!$G$45,$B680&lt;Input!$G$25),PMT(Input!$G$37/(100*12),(OFFSET($A$4,MATCH(Input!$G$25,$B$4:$B$1004,1),0,1,1)-OFFSET($A$4,MATCH(Input!$G$45,$B$4:$B$620,1),0,1,1)),$J$4,-1*Input!$G$38,1),0)</f>
        <v>0</v>
      </c>
      <c r="H680" s="78" t="n">
        <f aca="false">IF($B680&lt;Input!$G$25,(($H679+$E680+$F680+$G680)*(1+Input!$G$37/(100*12))),0)</f>
        <v>0</v>
      </c>
    </row>
    <row r="681" customFormat="false" ht="12.8" hidden="false" customHeight="false" outlineLevel="0" collapsed="false">
      <c r="A681" s="76" t="n">
        <v>677</v>
      </c>
      <c r="B681" s="77" t="n">
        <f aca="false">EOMONTH(Input!$C$7,A681)</f>
        <v>63523</v>
      </c>
      <c r="C681" s="76" t="n">
        <f aca="false">DATEDIF(Input!$G$23,$B681,"Y")</f>
        <v>96</v>
      </c>
      <c r="E681" s="78" t="n">
        <f aca="false">Salary_02!$E681*(Input!$G$36/100)</f>
        <v>0</v>
      </c>
      <c r="F681" s="78" t="n">
        <f aca="false">-1*Salary_02!$I681</f>
        <v>-0</v>
      </c>
      <c r="G681" s="78" t="n">
        <f aca="true">IF(AND($B681&gt;Input!$G$45,$B681&lt;Input!$G$25),PMT(Input!$G$37/(100*12),(OFFSET($A$4,MATCH(Input!$G$25,$B$4:$B$1004,1),0,1,1)-OFFSET($A$4,MATCH(Input!$G$45,$B$4:$B$620,1),0,1,1)),$J$4,-1*Input!$G$38,1),0)</f>
        <v>0</v>
      </c>
      <c r="H681" s="78" t="n">
        <f aca="false">IF($B681&lt;Input!$G$25,(($H680+$E681+$F681+$G681)*(1+Input!$G$37/(100*12))),0)</f>
        <v>0</v>
      </c>
    </row>
    <row r="682" customFormat="false" ht="12.8" hidden="false" customHeight="false" outlineLevel="0" collapsed="false">
      <c r="A682" s="76" t="n">
        <v>678</v>
      </c>
      <c r="B682" s="77" t="n">
        <f aca="false">EOMONTH(Input!$C$7,A682)</f>
        <v>63554</v>
      </c>
      <c r="C682" s="76" t="n">
        <f aca="false">DATEDIF(Input!$G$23,$B682,"Y")</f>
        <v>96</v>
      </c>
      <c r="E682" s="78" t="n">
        <f aca="false">Salary_02!$E682*(Input!$G$36/100)</f>
        <v>0</v>
      </c>
      <c r="F682" s="78" t="n">
        <f aca="false">-1*Salary_02!$I682</f>
        <v>-0</v>
      </c>
      <c r="G682" s="78" t="n">
        <f aca="true">IF(AND($B682&gt;Input!$G$45,$B682&lt;Input!$G$25),PMT(Input!$G$37/(100*12),(OFFSET($A$4,MATCH(Input!$G$25,$B$4:$B$1004,1),0,1,1)-OFFSET($A$4,MATCH(Input!$G$45,$B$4:$B$620,1),0,1,1)),$J$4,-1*Input!$G$38,1),0)</f>
        <v>0</v>
      </c>
      <c r="H682" s="78" t="n">
        <f aca="false">IF($B682&lt;Input!$G$25,(($H681+$E682+$F682+$G682)*(1+Input!$G$37/(100*12))),0)</f>
        <v>0</v>
      </c>
    </row>
    <row r="683" customFormat="false" ht="12.8" hidden="false" customHeight="false" outlineLevel="0" collapsed="false">
      <c r="A683" s="76" t="n">
        <v>679</v>
      </c>
      <c r="B683" s="77" t="n">
        <f aca="false">EOMONTH(Input!$C$7,A683)</f>
        <v>63585</v>
      </c>
      <c r="C683" s="76" t="n">
        <f aca="false">DATEDIF(Input!$G$23,$B683,"Y")</f>
        <v>96</v>
      </c>
      <c r="E683" s="78" t="n">
        <f aca="false">Salary_02!$E683*(Input!$G$36/100)</f>
        <v>0</v>
      </c>
      <c r="F683" s="78" t="n">
        <f aca="false">-1*Salary_02!$I683</f>
        <v>-0</v>
      </c>
      <c r="G683" s="78" t="n">
        <f aca="true">IF(AND($B683&gt;Input!$G$45,$B683&lt;Input!$G$25),PMT(Input!$G$37/(100*12),(OFFSET($A$4,MATCH(Input!$G$25,$B$4:$B$1004,1),0,1,1)-OFFSET($A$4,MATCH(Input!$G$45,$B$4:$B$620,1),0,1,1)),$J$4,-1*Input!$G$38,1),0)</f>
        <v>0</v>
      </c>
      <c r="H683" s="78" t="n">
        <f aca="false">IF($B683&lt;Input!$G$25,(($H682+$E683+$F683+$G683)*(1+Input!$G$37/(100*12))),0)</f>
        <v>0</v>
      </c>
    </row>
    <row r="684" customFormat="false" ht="12.8" hidden="false" customHeight="false" outlineLevel="0" collapsed="false">
      <c r="A684" s="76" t="n">
        <v>680</v>
      </c>
      <c r="B684" s="77" t="n">
        <f aca="false">EOMONTH(Input!$C$7,A684)</f>
        <v>63613</v>
      </c>
      <c r="C684" s="76" t="n">
        <f aca="false">DATEDIF(Input!$G$23,$B684,"Y")</f>
        <v>96</v>
      </c>
      <c r="E684" s="78" t="n">
        <f aca="false">Salary_02!$E684*(Input!$G$36/100)</f>
        <v>0</v>
      </c>
      <c r="F684" s="78" t="n">
        <f aca="false">-1*Salary_02!$I684</f>
        <v>-0</v>
      </c>
      <c r="G684" s="78" t="n">
        <f aca="true">IF(AND($B684&gt;Input!$G$45,$B684&lt;Input!$G$25),PMT(Input!$G$37/(100*12),(OFFSET($A$4,MATCH(Input!$G$25,$B$4:$B$1004,1),0,1,1)-OFFSET($A$4,MATCH(Input!$G$45,$B$4:$B$620,1),0,1,1)),$J$4,-1*Input!$G$38,1),0)</f>
        <v>0</v>
      </c>
      <c r="H684" s="78" t="n">
        <f aca="false">IF($B684&lt;Input!$G$25,(($H683+$E684+$F684+$G684)*(1+Input!$G$37/(100*12))),0)</f>
        <v>0</v>
      </c>
    </row>
    <row r="685" customFormat="false" ht="12.8" hidden="false" customHeight="false" outlineLevel="0" collapsed="false">
      <c r="A685" s="76" t="n">
        <v>681</v>
      </c>
      <c r="B685" s="77" t="n">
        <f aca="false">EOMONTH(Input!$C$7,A685)</f>
        <v>63644</v>
      </c>
      <c r="C685" s="76" t="n">
        <f aca="false">DATEDIF(Input!$G$23,$B685,"Y")</f>
        <v>96</v>
      </c>
      <c r="E685" s="78" t="n">
        <f aca="false">Salary_02!$E685*(Input!$G$36/100)</f>
        <v>0</v>
      </c>
      <c r="F685" s="78" t="n">
        <f aca="false">-1*Salary_02!$I685</f>
        <v>-0</v>
      </c>
      <c r="G685" s="78" t="n">
        <f aca="true">IF(AND($B685&gt;Input!$G$45,$B685&lt;Input!$G$25),PMT(Input!$G$37/(100*12),(OFFSET($A$4,MATCH(Input!$G$25,$B$4:$B$1004,1),0,1,1)-OFFSET($A$4,MATCH(Input!$G$45,$B$4:$B$620,1),0,1,1)),$J$4,-1*Input!$G$38,1),0)</f>
        <v>0</v>
      </c>
      <c r="H685" s="78" t="n">
        <f aca="false">IF($B685&lt;Input!$G$25,(($H684+$E685+$F685+$G685)*(1+Input!$G$37/(100*12))),0)</f>
        <v>0</v>
      </c>
    </row>
    <row r="686" customFormat="false" ht="12.8" hidden="false" customHeight="false" outlineLevel="0" collapsed="false">
      <c r="A686" s="76" t="n">
        <v>682</v>
      </c>
      <c r="B686" s="77" t="n">
        <f aca="false">EOMONTH(Input!$C$7,A686)</f>
        <v>63674</v>
      </c>
      <c r="C686" s="76" t="n">
        <f aca="false">DATEDIF(Input!$G$23,$B686,"Y")</f>
        <v>96</v>
      </c>
      <c r="E686" s="78" t="n">
        <f aca="false">Salary_02!$E686*(Input!$G$36/100)</f>
        <v>0</v>
      </c>
      <c r="F686" s="78" t="n">
        <f aca="false">-1*Salary_02!$I686</f>
        <v>-0</v>
      </c>
      <c r="G686" s="78" t="n">
        <f aca="true">IF(AND($B686&gt;Input!$G$45,$B686&lt;Input!$G$25),PMT(Input!$G$37/(100*12),(OFFSET($A$4,MATCH(Input!$G$25,$B$4:$B$1004,1),0,1,1)-OFFSET($A$4,MATCH(Input!$G$45,$B$4:$B$620,1),0,1,1)),$J$4,-1*Input!$G$38,1),0)</f>
        <v>0</v>
      </c>
      <c r="H686" s="78" t="n">
        <f aca="false">IF($B686&lt;Input!$G$25,(($H685+$E686+$F686+$G686)*(1+Input!$G$37/(100*12))),0)</f>
        <v>0</v>
      </c>
    </row>
    <row r="687" customFormat="false" ht="12.8" hidden="false" customHeight="false" outlineLevel="0" collapsed="false">
      <c r="A687" s="76" t="n">
        <v>683</v>
      </c>
      <c r="B687" s="77" t="n">
        <f aca="false">EOMONTH(Input!$C$7,A687)</f>
        <v>63705</v>
      </c>
      <c r="C687" s="76" t="n">
        <f aca="false">DATEDIF(Input!$G$23,$B687,"Y")</f>
        <v>97</v>
      </c>
      <c r="E687" s="78" t="n">
        <f aca="false">Salary_02!$E687*(Input!$G$36/100)</f>
        <v>0</v>
      </c>
      <c r="F687" s="78" t="n">
        <f aca="false">-1*Salary_02!$I687</f>
        <v>-0</v>
      </c>
      <c r="G687" s="78" t="n">
        <f aca="true">IF(AND($B687&gt;Input!$G$45,$B687&lt;Input!$G$25),PMT(Input!$G$37/(100*12),(OFFSET($A$4,MATCH(Input!$G$25,$B$4:$B$1004,1),0,1,1)-OFFSET($A$4,MATCH(Input!$G$45,$B$4:$B$620,1),0,1,1)),$J$4,-1*Input!$G$38,1),0)</f>
        <v>0</v>
      </c>
      <c r="H687" s="78" t="n">
        <f aca="false">IF($B687&lt;Input!$G$25,(($H686+$E687+$F687+$G687)*(1+Input!$G$37/(100*12))),0)</f>
        <v>0</v>
      </c>
    </row>
    <row r="688" customFormat="false" ht="12.8" hidden="false" customHeight="false" outlineLevel="0" collapsed="false">
      <c r="A688" s="76" t="n">
        <v>684</v>
      </c>
      <c r="B688" s="77" t="n">
        <f aca="false">EOMONTH(Input!$C$7,A688)</f>
        <v>63735</v>
      </c>
      <c r="C688" s="76" t="n">
        <f aca="false">DATEDIF(Input!$G$23,$B688,"Y")</f>
        <v>97</v>
      </c>
      <c r="E688" s="78" t="n">
        <f aca="false">Salary_02!$E688*(Input!$G$36/100)</f>
        <v>0</v>
      </c>
      <c r="F688" s="78" t="n">
        <f aca="false">-1*Salary_02!$I688</f>
        <v>-0</v>
      </c>
      <c r="G688" s="78" t="n">
        <f aca="true">IF(AND($B688&gt;Input!$G$45,$B688&lt;Input!$G$25),PMT(Input!$G$37/(100*12),(OFFSET($A$4,MATCH(Input!$G$25,$B$4:$B$1004,1),0,1,1)-OFFSET($A$4,MATCH(Input!$G$45,$B$4:$B$620,1),0,1,1)),$J$4,-1*Input!$G$38,1),0)</f>
        <v>0</v>
      </c>
      <c r="H688" s="78" t="n">
        <f aca="false">IF($B688&lt;Input!$G$25,(($H687+$E688+$F688+$G688)*(1+Input!$G$37/(100*12))),0)</f>
        <v>0</v>
      </c>
    </row>
    <row r="689" customFormat="false" ht="12.8" hidden="false" customHeight="false" outlineLevel="0" collapsed="false">
      <c r="A689" s="76" t="n">
        <v>685</v>
      </c>
      <c r="B689" s="77" t="n">
        <f aca="false">EOMONTH(Input!$C$7,A689)</f>
        <v>63766</v>
      </c>
      <c r="C689" s="76" t="n">
        <f aca="false">DATEDIF(Input!$G$23,$B689,"Y")</f>
        <v>97</v>
      </c>
      <c r="E689" s="78" t="n">
        <f aca="false">Salary_02!$E689*(Input!$G$36/100)</f>
        <v>0</v>
      </c>
      <c r="F689" s="78" t="n">
        <f aca="false">-1*Salary_02!$I689</f>
        <v>-0</v>
      </c>
      <c r="G689" s="78" t="n">
        <f aca="true">IF(AND($B689&gt;Input!$G$45,$B689&lt;Input!$G$25),PMT(Input!$G$37/(100*12),(OFFSET($A$4,MATCH(Input!$G$25,$B$4:$B$1004,1),0,1,1)-OFFSET($A$4,MATCH(Input!$G$45,$B$4:$B$620,1),0,1,1)),$J$4,-1*Input!$G$38,1),0)</f>
        <v>0</v>
      </c>
      <c r="H689" s="78" t="n">
        <f aca="false">IF($B689&lt;Input!$G$25,(($H688+$E689+$F689+$G689)*(1+Input!$G$37/(100*12))),0)</f>
        <v>0</v>
      </c>
    </row>
    <row r="690" customFormat="false" ht="12.8" hidden="false" customHeight="false" outlineLevel="0" collapsed="false">
      <c r="A690" s="76" t="n">
        <v>686</v>
      </c>
      <c r="B690" s="77" t="n">
        <f aca="false">EOMONTH(Input!$C$7,A690)</f>
        <v>63797</v>
      </c>
      <c r="C690" s="76" t="n">
        <f aca="false">DATEDIF(Input!$G$23,$B690,"Y")</f>
        <v>97</v>
      </c>
      <c r="E690" s="78" t="n">
        <f aca="false">Salary_02!$E690*(Input!$G$36/100)</f>
        <v>0</v>
      </c>
      <c r="F690" s="78" t="n">
        <f aca="false">-1*Salary_02!$I690</f>
        <v>-0</v>
      </c>
      <c r="G690" s="78" t="n">
        <f aca="true">IF(AND($B690&gt;Input!$G$45,$B690&lt;Input!$G$25),PMT(Input!$G$37/(100*12),(OFFSET($A$4,MATCH(Input!$G$25,$B$4:$B$1004,1),0,1,1)-OFFSET($A$4,MATCH(Input!$G$45,$B$4:$B$620,1),0,1,1)),$J$4,-1*Input!$G$38,1),0)</f>
        <v>0</v>
      </c>
      <c r="H690" s="78" t="n">
        <f aca="false">IF($B690&lt;Input!$G$25,(($H689+$E690+$F690+$G690)*(1+Input!$G$37/(100*12))),0)</f>
        <v>0</v>
      </c>
    </row>
    <row r="691" customFormat="false" ht="12.8" hidden="false" customHeight="false" outlineLevel="0" collapsed="false">
      <c r="A691" s="76" t="n">
        <v>687</v>
      </c>
      <c r="B691" s="77" t="n">
        <f aca="false">EOMONTH(Input!$C$7,A691)</f>
        <v>63827</v>
      </c>
      <c r="C691" s="76" t="n">
        <f aca="false">DATEDIF(Input!$G$23,$B691,"Y")</f>
        <v>97</v>
      </c>
      <c r="E691" s="78" t="n">
        <f aca="false">Salary_02!$E691*(Input!$G$36/100)</f>
        <v>0</v>
      </c>
      <c r="F691" s="78" t="n">
        <f aca="false">-1*Salary_02!$I691</f>
        <v>-0</v>
      </c>
      <c r="G691" s="78" t="n">
        <f aca="true">IF(AND($B691&gt;Input!$G$45,$B691&lt;Input!$G$25),PMT(Input!$G$37/(100*12),(OFFSET($A$4,MATCH(Input!$G$25,$B$4:$B$1004,1),0,1,1)-OFFSET($A$4,MATCH(Input!$G$45,$B$4:$B$620,1),0,1,1)),$J$4,-1*Input!$G$38,1),0)</f>
        <v>0</v>
      </c>
      <c r="H691" s="78" t="n">
        <f aca="false">IF($B691&lt;Input!$G$25,(($H690+$E691+$F691+$G691)*(1+Input!$G$37/(100*12))),0)</f>
        <v>0</v>
      </c>
    </row>
    <row r="692" customFormat="false" ht="12.8" hidden="false" customHeight="false" outlineLevel="0" collapsed="false">
      <c r="A692" s="76" t="n">
        <v>688</v>
      </c>
      <c r="B692" s="77" t="n">
        <f aca="false">EOMONTH(Input!$C$7,A692)</f>
        <v>63858</v>
      </c>
      <c r="C692" s="76" t="n">
        <f aca="false">DATEDIF(Input!$G$23,$B692,"Y")</f>
        <v>97</v>
      </c>
      <c r="E692" s="78" t="n">
        <f aca="false">Salary_02!$E692*(Input!$G$36/100)</f>
        <v>0</v>
      </c>
      <c r="F692" s="78" t="n">
        <f aca="false">-1*Salary_02!$I692</f>
        <v>-0</v>
      </c>
      <c r="G692" s="78" t="n">
        <f aca="true">IF(AND($B692&gt;Input!$G$45,$B692&lt;Input!$G$25),PMT(Input!$G$37/(100*12),(OFFSET($A$4,MATCH(Input!$G$25,$B$4:$B$1004,1),0,1,1)-OFFSET($A$4,MATCH(Input!$G$45,$B$4:$B$620,1),0,1,1)),$J$4,-1*Input!$G$38,1),0)</f>
        <v>0</v>
      </c>
      <c r="H692" s="78" t="n">
        <f aca="false">IF($B692&lt;Input!$G$25,(($H691+$E692+$F692+$G692)*(1+Input!$G$37/(100*12))),0)</f>
        <v>0</v>
      </c>
    </row>
    <row r="693" customFormat="false" ht="12.8" hidden="false" customHeight="false" outlineLevel="0" collapsed="false">
      <c r="A693" s="76" t="n">
        <v>689</v>
      </c>
      <c r="B693" s="77" t="n">
        <f aca="false">EOMONTH(Input!$C$7,A693)</f>
        <v>63888</v>
      </c>
      <c r="C693" s="76" t="n">
        <f aca="false">DATEDIF(Input!$G$23,$B693,"Y")</f>
        <v>97</v>
      </c>
      <c r="E693" s="78" t="n">
        <f aca="false">Salary_02!$E693*(Input!$G$36/100)</f>
        <v>0</v>
      </c>
      <c r="F693" s="78" t="n">
        <f aca="false">-1*Salary_02!$I693</f>
        <v>-0</v>
      </c>
      <c r="G693" s="78" t="n">
        <f aca="true">IF(AND($B693&gt;Input!$G$45,$B693&lt;Input!$G$25),PMT(Input!$G$37/(100*12),(OFFSET($A$4,MATCH(Input!$G$25,$B$4:$B$1004,1),0,1,1)-OFFSET($A$4,MATCH(Input!$G$45,$B$4:$B$620,1),0,1,1)),$J$4,-1*Input!$G$38,1),0)</f>
        <v>0</v>
      </c>
      <c r="H693" s="78" t="n">
        <f aca="false">IF($B693&lt;Input!$G$25,(($H692+$E693+$F693+$G693)*(1+Input!$G$37/(100*12))),0)</f>
        <v>0</v>
      </c>
    </row>
    <row r="694" customFormat="false" ht="12.8" hidden="false" customHeight="false" outlineLevel="0" collapsed="false">
      <c r="A694" s="76" t="n">
        <v>690</v>
      </c>
      <c r="B694" s="77" t="n">
        <f aca="false">EOMONTH(Input!$C$7,A694)</f>
        <v>63919</v>
      </c>
      <c r="C694" s="76" t="n">
        <f aca="false">DATEDIF(Input!$G$23,$B694,"Y")</f>
        <v>97</v>
      </c>
      <c r="E694" s="78" t="n">
        <f aca="false">Salary_02!$E694*(Input!$G$36/100)</f>
        <v>0</v>
      </c>
      <c r="F694" s="78" t="n">
        <f aca="false">-1*Salary_02!$I694</f>
        <v>-0</v>
      </c>
      <c r="G694" s="78" t="n">
        <f aca="true">IF(AND($B694&gt;Input!$G$45,$B694&lt;Input!$G$25),PMT(Input!$G$37/(100*12),(OFFSET($A$4,MATCH(Input!$G$25,$B$4:$B$1004,1),0,1,1)-OFFSET($A$4,MATCH(Input!$G$45,$B$4:$B$620,1),0,1,1)),$J$4,-1*Input!$G$38,1),0)</f>
        <v>0</v>
      </c>
      <c r="H694" s="78" t="n">
        <f aca="false">IF($B694&lt;Input!$G$25,(($H693+$E694+$F694+$G694)*(1+Input!$G$37/(100*12))),0)</f>
        <v>0</v>
      </c>
    </row>
    <row r="695" customFormat="false" ht="12.8" hidden="false" customHeight="false" outlineLevel="0" collapsed="false">
      <c r="A695" s="76" t="n">
        <v>691</v>
      </c>
      <c r="B695" s="77" t="n">
        <f aca="false">EOMONTH(Input!$C$7,A695)</f>
        <v>63950</v>
      </c>
      <c r="C695" s="76" t="n">
        <f aca="false">DATEDIF(Input!$G$23,$B695,"Y")</f>
        <v>97</v>
      </c>
      <c r="E695" s="78" t="n">
        <f aca="false">Salary_02!$E695*(Input!$G$36/100)</f>
        <v>0</v>
      </c>
      <c r="F695" s="78" t="n">
        <f aca="false">-1*Salary_02!$I695</f>
        <v>-0</v>
      </c>
      <c r="G695" s="78" t="n">
        <f aca="true">IF(AND($B695&gt;Input!$G$45,$B695&lt;Input!$G$25),PMT(Input!$G$37/(100*12),(OFFSET($A$4,MATCH(Input!$G$25,$B$4:$B$1004,1),0,1,1)-OFFSET($A$4,MATCH(Input!$G$45,$B$4:$B$620,1),0,1,1)),$J$4,-1*Input!$G$38,1),0)</f>
        <v>0</v>
      </c>
      <c r="H695" s="78" t="n">
        <f aca="false">IF($B695&lt;Input!$G$25,(($H694+$E695+$F695+$G695)*(1+Input!$G$37/(100*12))),0)</f>
        <v>0</v>
      </c>
    </row>
    <row r="696" customFormat="false" ht="12.8" hidden="false" customHeight="false" outlineLevel="0" collapsed="false">
      <c r="A696" s="76" t="n">
        <v>692</v>
      </c>
      <c r="B696" s="77" t="n">
        <f aca="false">EOMONTH(Input!$C$7,A696)</f>
        <v>63978</v>
      </c>
      <c r="C696" s="76" t="n">
        <f aca="false">DATEDIF(Input!$G$23,$B696,"Y")</f>
        <v>97</v>
      </c>
      <c r="E696" s="78" t="n">
        <f aca="false">Salary_02!$E696*(Input!$G$36/100)</f>
        <v>0</v>
      </c>
      <c r="F696" s="78" t="n">
        <f aca="false">-1*Salary_02!$I696</f>
        <v>-0</v>
      </c>
      <c r="G696" s="78" t="n">
        <f aca="true">IF(AND($B696&gt;Input!$G$45,$B696&lt;Input!$G$25),PMT(Input!$G$37/(100*12),(OFFSET($A$4,MATCH(Input!$G$25,$B$4:$B$1004,1),0,1,1)-OFFSET($A$4,MATCH(Input!$G$45,$B$4:$B$620,1),0,1,1)),$J$4,-1*Input!$G$38,1),0)</f>
        <v>0</v>
      </c>
      <c r="H696" s="78" t="n">
        <f aca="false">IF($B696&lt;Input!$G$25,(($H695+$E696+$F696+$G696)*(1+Input!$G$37/(100*12))),0)</f>
        <v>0</v>
      </c>
    </row>
    <row r="697" customFormat="false" ht="12.8" hidden="false" customHeight="false" outlineLevel="0" collapsed="false">
      <c r="A697" s="76" t="n">
        <v>693</v>
      </c>
      <c r="B697" s="77" t="n">
        <f aca="false">EOMONTH(Input!$C$7,A697)</f>
        <v>64009</v>
      </c>
      <c r="C697" s="76" t="n">
        <f aca="false">DATEDIF(Input!$G$23,$B697,"Y")</f>
        <v>97</v>
      </c>
      <c r="E697" s="78" t="n">
        <f aca="false">Salary_02!$E697*(Input!$G$36/100)</f>
        <v>0</v>
      </c>
      <c r="F697" s="78" t="n">
        <f aca="false">-1*Salary_02!$I697</f>
        <v>-0</v>
      </c>
      <c r="G697" s="78" t="n">
        <f aca="true">IF(AND($B697&gt;Input!$G$45,$B697&lt;Input!$G$25),PMT(Input!$G$37/(100*12),(OFFSET($A$4,MATCH(Input!$G$25,$B$4:$B$1004,1),0,1,1)-OFFSET($A$4,MATCH(Input!$G$45,$B$4:$B$620,1),0,1,1)),$J$4,-1*Input!$G$38,1),0)</f>
        <v>0</v>
      </c>
      <c r="H697" s="78" t="n">
        <f aca="false">IF($B697&lt;Input!$G$25,(($H696+$E697+$F697+$G697)*(1+Input!$G$37/(100*12))),0)</f>
        <v>0</v>
      </c>
    </row>
    <row r="698" customFormat="false" ht="12.8" hidden="false" customHeight="false" outlineLevel="0" collapsed="false">
      <c r="A698" s="76" t="n">
        <v>694</v>
      </c>
      <c r="B698" s="77" t="n">
        <f aca="false">EOMONTH(Input!$C$7,A698)</f>
        <v>64039</v>
      </c>
      <c r="C698" s="76" t="n">
        <f aca="false">DATEDIF(Input!$G$23,$B698,"Y")</f>
        <v>97</v>
      </c>
      <c r="E698" s="78" t="n">
        <f aca="false">Salary_02!$E698*(Input!$G$36/100)</f>
        <v>0</v>
      </c>
      <c r="F698" s="78" t="n">
        <f aca="false">-1*Salary_02!$I698</f>
        <v>-0</v>
      </c>
      <c r="G698" s="78" t="n">
        <f aca="true">IF(AND($B698&gt;Input!$G$45,$B698&lt;Input!$G$25),PMT(Input!$G$37/(100*12),(OFFSET($A$4,MATCH(Input!$G$25,$B$4:$B$1004,1),0,1,1)-OFFSET($A$4,MATCH(Input!$G$45,$B$4:$B$620,1),0,1,1)),$J$4,-1*Input!$G$38,1),0)</f>
        <v>0</v>
      </c>
      <c r="H698" s="78" t="n">
        <f aca="false">IF($B698&lt;Input!$G$25,(($H697+$E698+$F698+$G698)*(1+Input!$G$37/(100*12))),0)</f>
        <v>0</v>
      </c>
    </row>
    <row r="699" customFormat="false" ht="12.8" hidden="false" customHeight="false" outlineLevel="0" collapsed="false">
      <c r="A699" s="76" t="n">
        <v>695</v>
      </c>
      <c r="B699" s="77" t="n">
        <f aca="false">EOMONTH(Input!$C$7,A699)</f>
        <v>64070</v>
      </c>
      <c r="C699" s="76" t="n">
        <f aca="false">DATEDIF(Input!$G$23,$B699,"Y")</f>
        <v>98</v>
      </c>
      <c r="E699" s="78" t="n">
        <f aca="false">Salary_02!$E699*(Input!$G$36/100)</f>
        <v>0</v>
      </c>
      <c r="F699" s="78" t="n">
        <f aca="false">-1*Salary_02!$I699</f>
        <v>-0</v>
      </c>
      <c r="G699" s="78" t="n">
        <f aca="true">IF(AND($B699&gt;Input!$G$45,$B699&lt;Input!$G$25),PMT(Input!$G$37/(100*12),(OFFSET($A$4,MATCH(Input!$G$25,$B$4:$B$1004,1),0,1,1)-OFFSET($A$4,MATCH(Input!$G$45,$B$4:$B$620,1),0,1,1)),$J$4,-1*Input!$G$38,1),0)</f>
        <v>0</v>
      </c>
      <c r="H699" s="78" t="n">
        <f aca="false">IF($B699&lt;Input!$G$25,(($H698+$E699+$F699+$G699)*(1+Input!$G$37/(100*12))),0)</f>
        <v>0</v>
      </c>
    </row>
    <row r="700" customFormat="false" ht="12.8" hidden="false" customHeight="false" outlineLevel="0" collapsed="false">
      <c r="A700" s="76" t="n">
        <v>696</v>
      </c>
      <c r="B700" s="77" t="n">
        <f aca="false">EOMONTH(Input!$C$7,A700)</f>
        <v>64100</v>
      </c>
      <c r="C700" s="76" t="n">
        <f aca="false">DATEDIF(Input!$G$23,$B700,"Y")</f>
        <v>98</v>
      </c>
      <c r="E700" s="78" t="n">
        <f aca="false">Salary_02!$E700*(Input!$G$36/100)</f>
        <v>0</v>
      </c>
      <c r="F700" s="78" t="n">
        <f aca="false">-1*Salary_02!$I700</f>
        <v>-0</v>
      </c>
      <c r="G700" s="78" t="n">
        <f aca="true">IF(AND($B700&gt;Input!$G$45,$B700&lt;Input!$G$25),PMT(Input!$G$37/(100*12),(OFFSET($A$4,MATCH(Input!$G$25,$B$4:$B$1004,1),0,1,1)-OFFSET($A$4,MATCH(Input!$G$45,$B$4:$B$620,1),0,1,1)),$J$4,-1*Input!$G$38,1),0)</f>
        <v>0</v>
      </c>
      <c r="H700" s="78" t="n">
        <f aca="false">IF($B700&lt;Input!$G$25,(($H699+$E700+$F700+$G700)*(1+Input!$G$37/(100*12))),0)</f>
        <v>0</v>
      </c>
    </row>
    <row r="701" customFormat="false" ht="12.8" hidden="false" customHeight="false" outlineLevel="0" collapsed="false">
      <c r="A701" s="76" t="n">
        <v>697</v>
      </c>
      <c r="B701" s="77" t="n">
        <f aca="false">EOMONTH(Input!$C$7,A701)</f>
        <v>64131</v>
      </c>
      <c r="C701" s="76" t="n">
        <f aca="false">DATEDIF(Input!$G$23,$B701,"Y")</f>
        <v>98</v>
      </c>
      <c r="E701" s="78" t="n">
        <f aca="false">Salary_02!$E701*(Input!$G$36/100)</f>
        <v>0</v>
      </c>
      <c r="F701" s="78" t="n">
        <f aca="false">-1*Salary_02!$I701</f>
        <v>-0</v>
      </c>
      <c r="G701" s="78" t="n">
        <f aca="true">IF(AND($B701&gt;Input!$G$45,$B701&lt;Input!$G$25),PMT(Input!$G$37/(100*12),(OFFSET($A$4,MATCH(Input!$G$25,$B$4:$B$1004,1),0,1,1)-OFFSET($A$4,MATCH(Input!$G$45,$B$4:$B$620,1),0,1,1)),$J$4,-1*Input!$G$38,1),0)</f>
        <v>0</v>
      </c>
      <c r="H701" s="78" t="n">
        <f aca="false">IF($B701&lt;Input!$G$25,(($H700+$E701+$F701+$G701)*(1+Input!$G$37/(100*12))),0)</f>
        <v>0</v>
      </c>
    </row>
    <row r="702" customFormat="false" ht="12.8" hidden="false" customHeight="false" outlineLevel="0" collapsed="false">
      <c r="A702" s="76" t="n">
        <v>698</v>
      </c>
      <c r="B702" s="77" t="n">
        <f aca="false">EOMONTH(Input!$C$7,A702)</f>
        <v>64162</v>
      </c>
      <c r="C702" s="76" t="n">
        <f aca="false">DATEDIF(Input!$G$23,$B702,"Y")</f>
        <v>98</v>
      </c>
      <c r="E702" s="78" t="n">
        <f aca="false">Salary_02!$E702*(Input!$G$36/100)</f>
        <v>0</v>
      </c>
      <c r="F702" s="78" t="n">
        <f aca="false">-1*Salary_02!$I702</f>
        <v>-0</v>
      </c>
      <c r="G702" s="78" t="n">
        <f aca="true">IF(AND($B702&gt;Input!$G$45,$B702&lt;Input!$G$25),PMT(Input!$G$37/(100*12),(OFFSET($A$4,MATCH(Input!$G$25,$B$4:$B$1004,1),0,1,1)-OFFSET($A$4,MATCH(Input!$G$45,$B$4:$B$620,1),0,1,1)),$J$4,-1*Input!$G$38,1),0)</f>
        <v>0</v>
      </c>
      <c r="H702" s="78" t="n">
        <f aca="false">IF($B702&lt;Input!$G$25,(($H701+$E702+$F702+$G702)*(1+Input!$G$37/(100*12))),0)</f>
        <v>0</v>
      </c>
    </row>
    <row r="703" customFormat="false" ht="12.8" hidden="false" customHeight="false" outlineLevel="0" collapsed="false">
      <c r="A703" s="76" t="n">
        <v>699</v>
      </c>
      <c r="B703" s="77" t="n">
        <f aca="false">EOMONTH(Input!$C$7,A703)</f>
        <v>64192</v>
      </c>
      <c r="C703" s="76" t="n">
        <f aca="false">DATEDIF(Input!$G$23,$B703,"Y")</f>
        <v>98</v>
      </c>
      <c r="E703" s="78" t="n">
        <f aca="false">Salary_02!$E703*(Input!$G$36/100)</f>
        <v>0</v>
      </c>
      <c r="F703" s="78" t="n">
        <f aca="false">-1*Salary_02!$I703</f>
        <v>-0</v>
      </c>
      <c r="G703" s="78" t="n">
        <f aca="true">IF(AND($B703&gt;Input!$G$45,$B703&lt;Input!$G$25),PMT(Input!$G$37/(100*12),(OFFSET($A$4,MATCH(Input!$G$25,$B$4:$B$1004,1),0,1,1)-OFFSET($A$4,MATCH(Input!$G$45,$B$4:$B$620,1),0,1,1)),$J$4,-1*Input!$G$38,1),0)</f>
        <v>0</v>
      </c>
      <c r="H703" s="78" t="n">
        <f aca="false">IF($B703&lt;Input!$G$25,(($H702+$E703+$F703+$G703)*(1+Input!$G$37/(100*12))),0)</f>
        <v>0</v>
      </c>
    </row>
    <row r="704" customFormat="false" ht="12.8" hidden="false" customHeight="false" outlineLevel="0" collapsed="false">
      <c r="A704" s="76" t="n">
        <v>700</v>
      </c>
      <c r="B704" s="77" t="n">
        <f aca="false">EOMONTH(Input!$C$7,A704)</f>
        <v>64223</v>
      </c>
      <c r="C704" s="76" t="n">
        <f aca="false">DATEDIF(Input!$G$23,$B704,"Y")</f>
        <v>98</v>
      </c>
      <c r="E704" s="78" t="n">
        <f aca="false">Salary_02!$E704*(Input!$G$36/100)</f>
        <v>0</v>
      </c>
      <c r="F704" s="78" t="n">
        <f aca="false">-1*Salary_02!$I704</f>
        <v>-0</v>
      </c>
      <c r="G704" s="78" t="n">
        <f aca="true">IF(AND($B704&gt;Input!$G$45,$B704&lt;Input!$G$25),PMT(Input!$G$37/(100*12),(OFFSET($A$4,MATCH(Input!$G$25,$B$4:$B$1004,1),0,1,1)-OFFSET($A$4,MATCH(Input!$G$45,$B$4:$B$620,1),0,1,1)),$J$4,-1*Input!$G$38,1),0)</f>
        <v>0</v>
      </c>
      <c r="H704" s="78" t="n">
        <f aca="false">IF($B704&lt;Input!$G$25,(($H703+$E704+$F704+$G704)*(1+Input!$G$37/(100*12))),0)</f>
        <v>0</v>
      </c>
    </row>
    <row r="705" customFormat="false" ht="12.8" hidden="false" customHeight="false" outlineLevel="0" collapsed="false">
      <c r="A705" s="76" t="n">
        <v>701</v>
      </c>
      <c r="B705" s="77" t="n">
        <f aca="false">EOMONTH(Input!$C$7,A705)</f>
        <v>64253</v>
      </c>
      <c r="C705" s="76" t="n">
        <f aca="false">DATEDIF(Input!$G$23,$B705,"Y")</f>
        <v>98</v>
      </c>
      <c r="E705" s="78" t="n">
        <f aca="false">Salary_02!$E705*(Input!$G$36/100)</f>
        <v>0</v>
      </c>
      <c r="F705" s="78" t="n">
        <f aca="false">-1*Salary_02!$I705</f>
        <v>-0</v>
      </c>
      <c r="G705" s="78" t="n">
        <f aca="true">IF(AND($B705&gt;Input!$G$45,$B705&lt;Input!$G$25),PMT(Input!$G$37/(100*12),(OFFSET($A$4,MATCH(Input!$G$25,$B$4:$B$1004,1),0,1,1)-OFFSET($A$4,MATCH(Input!$G$45,$B$4:$B$620,1),0,1,1)),$J$4,-1*Input!$G$38,1),0)</f>
        <v>0</v>
      </c>
      <c r="H705" s="78" t="n">
        <f aca="false">IF($B705&lt;Input!$G$25,(($H704+$E705+$F705+$G705)*(1+Input!$G$37/(100*12))),0)</f>
        <v>0</v>
      </c>
    </row>
    <row r="706" customFormat="false" ht="12.8" hidden="false" customHeight="false" outlineLevel="0" collapsed="false">
      <c r="A706" s="76" t="n">
        <v>702</v>
      </c>
      <c r="B706" s="77" t="n">
        <f aca="false">EOMONTH(Input!$C$7,A706)</f>
        <v>64284</v>
      </c>
      <c r="C706" s="76" t="n">
        <f aca="false">DATEDIF(Input!$G$23,$B706,"Y")</f>
        <v>98</v>
      </c>
      <c r="E706" s="78" t="n">
        <f aca="false">Salary_02!$E706*(Input!$G$36/100)</f>
        <v>0</v>
      </c>
      <c r="F706" s="78" t="n">
        <f aca="false">-1*Salary_02!$I706</f>
        <v>-0</v>
      </c>
      <c r="G706" s="78" t="n">
        <f aca="true">IF(AND($B706&gt;Input!$G$45,$B706&lt;Input!$G$25),PMT(Input!$G$37/(100*12),(OFFSET($A$4,MATCH(Input!$G$25,$B$4:$B$1004,1),0,1,1)-OFFSET($A$4,MATCH(Input!$G$45,$B$4:$B$620,1),0,1,1)),$J$4,-1*Input!$G$38,1),0)</f>
        <v>0</v>
      </c>
      <c r="H706" s="78" t="n">
        <f aca="false">IF($B706&lt;Input!$G$25,(($H705+$E706+$F706+$G706)*(1+Input!$G$37/(100*12))),0)</f>
        <v>0</v>
      </c>
    </row>
    <row r="707" customFormat="false" ht="12.8" hidden="false" customHeight="false" outlineLevel="0" collapsed="false">
      <c r="A707" s="76" t="n">
        <v>703</v>
      </c>
      <c r="B707" s="77" t="n">
        <f aca="false">EOMONTH(Input!$C$7,A707)</f>
        <v>64315</v>
      </c>
      <c r="C707" s="76" t="n">
        <f aca="false">DATEDIF(Input!$G$23,$B707,"Y")</f>
        <v>98</v>
      </c>
      <c r="E707" s="78" t="n">
        <f aca="false">Salary_02!$E707*(Input!$G$36/100)</f>
        <v>0</v>
      </c>
      <c r="F707" s="78" t="n">
        <f aca="false">-1*Salary_02!$I707</f>
        <v>-0</v>
      </c>
      <c r="G707" s="78" t="n">
        <f aca="true">IF(AND($B707&gt;Input!$G$45,$B707&lt;Input!$G$25),PMT(Input!$G$37/(100*12),(OFFSET($A$4,MATCH(Input!$G$25,$B$4:$B$1004,1),0,1,1)-OFFSET($A$4,MATCH(Input!$G$45,$B$4:$B$620,1),0,1,1)),$J$4,-1*Input!$G$38,1),0)</f>
        <v>0</v>
      </c>
      <c r="H707" s="78" t="n">
        <f aca="false">IF($B707&lt;Input!$G$25,(($H706+$E707+$F707+$G707)*(1+Input!$G$37/(100*12))),0)</f>
        <v>0</v>
      </c>
    </row>
    <row r="708" customFormat="false" ht="12.8" hidden="false" customHeight="false" outlineLevel="0" collapsed="false">
      <c r="A708" s="76" t="n">
        <v>704</v>
      </c>
      <c r="B708" s="77" t="n">
        <f aca="false">EOMONTH(Input!$C$7,A708)</f>
        <v>64344</v>
      </c>
      <c r="C708" s="76" t="n">
        <f aca="false">DATEDIF(Input!$G$23,$B708,"Y")</f>
        <v>98</v>
      </c>
      <c r="E708" s="78" t="n">
        <f aca="false">Salary_02!$E708*(Input!$G$36/100)</f>
        <v>0</v>
      </c>
      <c r="F708" s="78" t="n">
        <f aca="false">-1*Salary_02!$I708</f>
        <v>-0</v>
      </c>
      <c r="G708" s="78" t="n">
        <f aca="true">IF(AND($B708&gt;Input!$G$45,$B708&lt;Input!$G$25),PMT(Input!$G$37/(100*12),(OFFSET($A$4,MATCH(Input!$G$25,$B$4:$B$1004,1),0,1,1)-OFFSET($A$4,MATCH(Input!$G$45,$B$4:$B$620,1),0,1,1)),$J$4,-1*Input!$G$38,1),0)</f>
        <v>0</v>
      </c>
      <c r="H708" s="78" t="n">
        <f aca="false">IF($B708&lt;Input!$G$25,(($H707+$E708+$F708+$G708)*(1+Input!$G$37/(100*12))),0)</f>
        <v>0</v>
      </c>
    </row>
    <row r="709" customFormat="false" ht="12.8" hidden="false" customHeight="false" outlineLevel="0" collapsed="false">
      <c r="A709" s="76" t="n">
        <v>705</v>
      </c>
      <c r="B709" s="77" t="n">
        <f aca="false">EOMONTH(Input!$C$7,A709)</f>
        <v>64375</v>
      </c>
      <c r="C709" s="76" t="n">
        <f aca="false">DATEDIF(Input!$G$23,$B709,"Y")</f>
        <v>98</v>
      </c>
      <c r="E709" s="78" t="n">
        <f aca="false">Salary_02!$E709*(Input!$G$36/100)</f>
        <v>0</v>
      </c>
      <c r="F709" s="78" t="n">
        <f aca="false">-1*Salary_02!$I709</f>
        <v>-0</v>
      </c>
      <c r="G709" s="78" t="n">
        <f aca="true">IF(AND($B709&gt;Input!$G$45,$B709&lt;Input!$G$25),PMT(Input!$G$37/(100*12),(OFFSET($A$4,MATCH(Input!$G$25,$B$4:$B$1004,1),0,1,1)-OFFSET($A$4,MATCH(Input!$G$45,$B$4:$B$620,1),0,1,1)),$J$4,-1*Input!$G$38,1),0)</f>
        <v>0</v>
      </c>
      <c r="H709" s="78" t="n">
        <f aca="false">IF($B709&lt;Input!$G$25,(($H708+$E709+$F709+$G709)*(1+Input!$G$37/(100*12))),0)</f>
        <v>0</v>
      </c>
    </row>
    <row r="710" customFormat="false" ht="12.8" hidden="false" customHeight="false" outlineLevel="0" collapsed="false">
      <c r="A710" s="76" t="n">
        <v>706</v>
      </c>
      <c r="B710" s="77" t="n">
        <f aca="false">EOMONTH(Input!$C$7,A710)</f>
        <v>64405</v>
      </c>
      <c r="C710" s="76" t="n">
        <f aca="false">DATEDIF(Input!$G$23,$B710,"Y")</f>
        <v>98</v>
      </c>
      <c r="E710" s="78" t="n">
        <f aca="false">Salary_02!$E710*(Input!$G$36/100)</f>
        <v>0</v>
      </c>
      <c r="F710" s="78" t="n">
        <f aca="false">-1*Salary_02!$I710</f>
        <v>-0</v>
      </c>
      <c r="G710" s="78" t="n">
        <f aca="true">IF(AND($B710&gt;Input!$G$45,$B710&lt;Input!$G$25),PMT(Input!$G$37/(100*12),(OFFSET($A$4,MATCH(Input!$G$25,$B$4:$B$1004,1),0,1,1)-OFFSET($A$4,MATCH(Input!$G$45,$B$4:$B$620,1),0,1,1)),$J$4,-1*Input!$G$38,1),0)</f>
        <v>0</v>
      </c>
      <c r="H710" s="78" t="n">
        <f aca="false">IF($B710&lt;Input!$G$25,(($H709+$E710+$F710+$G710)*(1+Input!$G$37/(100*12))),0)</f>
        <v>0</v>
      </c>
    </row>
    <row r="711" customFormat="false" ht="12.8" hidden="false" customHeight="false" outlineLevel="0" collapsed="false">
      <c r="A711" s="76" t="n">
        <v>707</v>
      </c>
      <c r="B711" s="77" t="n">
        <f aca="false">EOMONTH(Input!$C$7,A711)</f>
        <v>64436</v>
      </c>
      <c r="C711" s="76" t="n">
        <f aca="false">DATEDIF(Input!$G$23,$B711,"Y")</f>
        <v>99</v>
      </c>
      <c r="E711" s="78" t="n">
        <f aca="false">Salary_02!$E711*(Input!$G$36/100)</f>
        <v>0</v>
      </c>
      <c r="F711" s="78" t="n">
        <f aca="false">-1*Salary_02!$I711</f>
        <v>-0</v>
      </c>
      <c r="G711" s="78" t="n">
        <f aca="true">IF(AND($B711&gt;Input!$G$45,$B711&lt;Input!$G$25),PMT(Input!$G$37/(100*12),(OFFSET($A$4,MATCH(Input!$G$25,$B$4:$B$1004,1),0,1,1)-OFFSET($A$4,MATCH(Input!$G$45,$B$4:$B$620,1),0,1,1)),$J$4,-1*Input!$G$38,1),0)</f>
        <v>0</v>
      </c>
      <c r="H711" s="78" t="n">
        <f aca="false">IF($B711&lt;Input!$G$25,(($H710+$E711+$F711+$G711)*(1+Input!$G$37/(100*12))),0)</f>
        <v>0</v>
      </c>
    </row>
    <row r="712" customFormat="false" ht="12.8" hidden="false" customHeight="false" outlineLevel="0" collapsed="false">
      <c r="A712" s="76" t="n">
        <v>708</v>
      </c>
      <c r="B712" s="77" t="n">
        <f aca="false">EOMONTH(Input!$C$7,A712)</f>
        <v>64466</v>
      </c>
      <c r="C712" s="76" t="n">
        <f aca="false">DATEDIF(Input!$G$23,$B712,"Y")</f>
        <v>99</v>
      </c>
      <c r="E712" s="78" t="n">
        <f aca="false">Salary_02!$E712*(Input!$G$36/100)</f>
        <v>0</v>
      </c>
      <c r="F712" s="78" t="n">
        <f aca="false">-1*Salary_02!$I712</f>
        <v>-0</v>
      </c>
      <c r="G712" s="78" t="n">
        <f aca="true">IF(AND($B712&gt;Input!$G$45,$B712&lt;Input!$G$25),PMT(Input!$G$37/(100*12),(OFFSET($A$4,MATCH(Input!$G$25,$B$4:$B$1004,1),0,1,1)-OFFSET($A$4,MATCH(Input!$G$45,$B$4:$B$620,1),0,1,1)),$J$4,-1*Input!$G$38,1),0)</f>
        <v>0</v>
      </c>
      <c r="H712" s="78" t="n">
        <f aca="false">IF($B712&lt;Input!$G$25,(($H711+$E712+$F712+$G712)*(1+Input!$G$37/(100*12))),0)</f>
        <v>0</v>
      </c>
    </row>
    <row r="713" customFormat="false" ht="12.8" hidden="false" customHeight="false" outlineLevel="0" collapsed="false">
      <c r="A713" s="76" t="n">
        <v>709</v>
      </c>
      <c r="B713" s="77" t="n">
        <f aca="false">EOMONTH(Input!$C$7,A713)</f>
        <v>64497</v>
      </c>
      <c r="C713" s="76" t="n">
        <f aca="false">DATEDIF(Input!$G$23,$B713,"Y")</f>
        <v>99</v>
      </c>
      <c r="E713" s="78" t="n">
        <f aca="false">Salary_02!$E713*(Input!$G$36/100)</f>
        <v>0</v>
      </c>
      <c r="F713" s="78" t="n">
        <f aca="false">-1*Salary_02!$I713</f>
        <v>-0</v>
      </c>
      <c r="G713" s="78" t="n">
        <f aca="true">IF(AND($B713&gt;Input!$G$45,$B713&lt;Input!$G$25),PMT(Input!$G$37/(100*12),(OFFSET($A$4,MATCH(Input!$G$25,$B$4:$B$1004,1),0,1,1)-OFFSET($A$4,MATCH(Input!$G$45,$B$4:$B$620,1),0,1,1)),$J$4,-1*Input!$G$38,1),0)</f>
        <v>0</v>
      </c>
      <c r="H713" s="78" t="n">
        <f aca="false">IF($B713&lt;Input!$G$25,(($H712+$E713+$F713+$G713)*(1+Input!$G$37/(100*12))),0)</f>
        <v>0</v>
      </c>
    </row>
    <row r="714" customFormat="false" ht="12.8" hidden="false" customHeight="false" outlineLevel="0" collapsed="false">
      <c r="A714" s="76" t="n">
        <v>710</v>
      </c>
      <c r="B714" s="77" t="n">
        <f aca="false">EOMONTH(Input!$C$7,A714)</f>
        <v>64528</v>
      </c>
      <c r="C714" s="76" t="n">
        <f aca="false">DATEDIF(Input!$G$23,$B714,"Y")</f>
        <v>99</v>
      </c>
      <c r="E714" s="78" t="n">
        <f aca="false">Salary_02!$E714*(Input!$G$36/100)</f>
        <v>0</v>
      </c>
      <c r="F714" s="78" t="n">
        <f aca="false">-1*Salary_02!$I714</f>
        <v>-0</v>
      </c>
      <c r="G714" s="78" t="n">
        <f aca="true">IF(AND($B714&gt;Input!$G$45,$B714&lt;Input!$G$25),PMT(Input!$G$37/(100*12),(OFFSET($A$4,MATCH(Input!$G$25,$B$4:$B$1004,1),0,1,1)-OFFSET($A$4,MATCH(Input!$G$45,$B$4:$B$620,1),0,1,1)),$J$4,-1*Input!$G$38,1),0)</f>
        <v>0</v>
      </c>
      <c r="H714" s="78" t="n">
        <f aca="false">IF($B714&lt;Input!$G$25,(($H713+$E714+$F714+$G714)*(1+Input!$G$37/(100*12))),0)</f>
        <v>0</v>
      </c>
    </row>
    <row r="715" customFormat="false" ht="12.8" hidden="false" customHeight="false" outlineLevel="0" collapsed="false">
      <c r="A715" s="76" t="n">
        <v>711</v>
      </c>
      <c r="B715" s="77" t="n">
        <f aca="false">EOMONTH(Input!$C$7,A715)</f>
        <v>64558</v>
      </c>
      <c r="C715" s="76" t="n">
        <f aca="false">DATEDIF(Input!$G$23,$B715,"Y")</f>
        <v>99</v>
      </c>
      <c r="E715" s="78" t="n">
        <f aca="false">Salary_02!$E715*(Input!$G$36/100)</f>
        <v>0</v>
      </c>
      <c r="F715" s="78" t="n">
        <f aca="false">-1*Salary_02!$I715</f>
        <v>-0</v>
      </c>
      <c r="G715" s="78" t="n">
        <f aca="true">IF(AND($B715&gt;Input!$G$45,$B715&lt;Input!$G$25),PMT(Input!$G$37/(100*12),(OFFSET($A$4,MATCH(Input!$G$25,$B$4:$B$1004,1),0,1,1)-OFFSET($A$4,MATCH(Input!$G$45,$B$4:$B$620,1),0,1,1)),$J$4,-1*Input!$G$38,1),0)</f>
        <v>0</v>
      </c>
      <c r="H715" s="78" t="n">
        <f aca="false">IF($B715&lt;Input!$G$25,(($H714+$E715+$F715+$G715)*(1+Input!$G$37/(100*12))),0)</f>
        <v>0</v>
      </c>
    </row>
    <row r="716" customFormat="false" ht="12.8" hidden="false" customHeight="false" outlineLevel="0" collapsed="false">
      <c r="A716" s="76" t="n">
        <v>712</v>
      </c>
      <c r="B716" s="77" t="n">
        <f aca="false">EOMONTH(Input!$C$7,A716)</f>
        <v>64589</v>
      </c>
      <c r="C716" s="76" t="n">
        <f aca="false">DATEDIF(Input!$G$23,$B716,"Y")</f>
        <v>99</v>
      </c>
      <c r="E716" s="78" t="n">
        <f aca="false">Salary_02!$E716*(Input!$G$36/100)</f>
        <v>0</v>
      </c>
      <c r="F716" s="78" t="n">
        <f aca="false">-1*Salary_02!$I716</f>
        <v>-0</v>
      </c>
      <c r="G716" s="78" t="n">
        <f aca="true">IF(AND($B716&gt;Input!$G$45,$B716&lt;Input!$G$25),PMT(Input!$G$37/(100*12),(OFFSET($A$4,MATCH(Input!$G$25,$B$4:$B$1004,1),0,1,1)-OFFSET($A$4,MATCH(Input!$G$45,$B$4:$B$620,1),0,1,1)),$J$4,-1*Input!$G$38,1),0)</f>
        <v>0</v>
      </c>
      <c r="H716" s="78" t="n">
        <f aca="false">IF($B716&lt;Input!$G$25,(($H715+$E716+$F716+$G716)*(1+Input!$G$37/(100*12))),0)</f>
        <v>0</v>
      </c>
    </row>
    <row r="717" customFormat="false" ht="12.8" hidden="false" customHeight="false" outlineLevel="0" collapsed="false">
      <c r="A717" s="76" t="n">
        <v>713</v>
      </c>
      <c r="B717" s="77" t="n">
        <f aca="false">EOMONTH(Input!$C$7,A717)</f>
        <v>64619</v>
      </c>
      <c r="C717" s="76" t="n">
        <f aca="false">DATEDIF(Input!$G$23,$B717,"Y")</f>
        <v>99</v>
      </c>
      <c r="E717" s="78" t="n">
        <f aca="false">Salary_02!$E717*(Input!$G$36/100)</f>
        <v>0</v>
      </c>
      <c r="F717" s="78" t="n">
        <f aca="false">-1*Salary_02!$I717</f>
        <v>-0</v>
      </c>
      <c r="G717" s="78" t="n">
        <f aca="true">IF(AND($B717&gt;Input!$G$45,$B717&lt;Input!$G$25),PMT(Input!$G$37/(100*12),(OFFSET($A$4,MATCH(Input!$G$25,$B$4:$B$1004,1),0,1,1)-OFFSET($A$4,MATCH(Input!$G$45,$B$4:$B$620,1),0,1,1)),$J$4,-1*Input!$G$38,1),0)</f>
        <v>0</v>
      </c>
      <c r="H717" s="78" t="n">
        <f aca="false">IF($B717&lt;Input!$G$25,(($H716+$E717+$F717+$G717)*(1+Input!$G$37/(100*12))),0)</f>
        <v>0</v>
      </c>
    </row>
    <row r="718" customFormat="false" ht="12.8" hidden="false" customHeight="false" outlineLevel="0" collapsed="false">
      <c r="A718" s="76" t="n">
        <v>714</v>
      </c>
      <c r="B718" s="77" t="n">
        <f aca="false">EOMONTH(Input!$C$7,A718)</f>
        <v>64650</v>
      </c>
      <c r="C718" s="76" t="n">
        <f aca="false">DATEDIF(Input!$G$23,$B718,"Y")</f>
        <v>99</v>
      </c>
      <c r="E718" s="78" t="n">
        <f aca="false">Salary_02!$E718*(Input!$G$36/100)</f>
        <v>0</v>
      </c>
      <c r="F718" s="78" t="n">
        <f aca="false">-1*Salary_02!$I718</f>
        <v>-0</v>
      </c>
      <c r="G718" s="78" t="n">
        <f aca="true">IF(AND($B718&gt;Input!$G$45,$B718&lt;Input!$G$25),PMT(Input!$G$37/(100*12),(OFFSET($A$4,MATCH(Input!$G$25,$B$4:$B$1004,1),0,1,1)-OFFSET($A$4,MATCH(Input!$G$45,$B$4:$B$620,1),0,1,1)),$J$4,-1*Input!$G$38,1),0)</f>
        <v>0</v>
      </c>
      <c r="H718" s="78" t="n">
        <f aca="false">IF($B718&lt;Input!$G$25,(($H717+$E718+$F718+$G718)*(1+Input!$G$37/(100*12))),0)</f>
        <v>0</v>
      </c>
    </row>
    <row r="719" customFormat="false" ht="12.8" hidden="false" customHeight="false" outlineLevel="0" collapsed="false">
      <c r="A719" s="76" t="n">
        <v>715</v>
      </c>
      <c r="B719" s="77" t="n">
        <f aca="false">EOMONTH(Input!$C$7,A719)</f>
        <v>64681</v>
      </c>
      <c r="C719" s="76" t="n">
        <f aca="false">DATEDIF(Input!$G$23,$B719,"Y")</f>
        <v>99</v>
      </c>
      <c r="E719" s="78" t="n">
        <f aca="false">Salary_02!$E719*(Input!$G$36/100)</f>
        <v>0</v>
      </c>
      <c r="F719" s="78" t="n">
        <f aca="false">-1*Salary_02!$I719</f>
        <v>-0</v>
      </c>
      <c r="G719" s="78" t="n">
        <f aca="true">IF(AND($B719&gt;Input!$G$45,$B719&lt;Input!$G$25),PMT(Input!$G$37/(100*12),(OFFSET($A$4,MATCH(Input!$G$25,$B$4:$B$1004,1),0,1,1)-OFFSET($A$4,MATCH(Input!$G$45,$B$4:$B$620,1),0,1,1)),$J$4,-1*Input!$G$38,1),0)</f>
        <v>0</v>
      </c>
      <c r="H719" s="78" t="n">
        <f aca="false">IF($B719&lt;Input!$G$25,(($H718+$E719+$F719+$G719)*(1+Input!$G$37/(100*12))),0)</f>
        <v>0</v>
      </c>
    </row>
    <row r="720" customFormat="false" ht="12.8" hidden="false" customHeight="false" outlineLevel="0" collapsed="false">
      <c r="A720" s="76" t="n">
        <v>716</v>
      </c>
      <c r="B720" s="77" t="n">
        <f aca="false">EOMONTH(Input!$C$7,A720)</f>
        <v>64709</v>
      </c>
      <c r="C720" s="76" t="n">
        <f aca="false">DATEDIF(Input!$G$23,$B720,"Y")</f>
        <v>99</v>
      </c>
      <c r="E720" s="78" t="n">
        <f aca="false">Salary_02!$E720*(Input!$G$36/100)</f>
        <v>0</v>
      </c>
      <c r="F720" s="78" t="n">
        <f aca="false">-1*Salary_02!$I720</f>
        <v>-0</v>
      </c>
      <c r="G720" s="78" t="n">
        <f aca="true">IF(AND($B720&gt;Input!$G$45,$B720&lt;Input!$G$25),PMT(Input!$G$37/(100*12),(OFFSET($A$4,MATCH(Input!$G$25,$B$4:$B$1004,1),0,1,1)-OFFSET($A$4,MATCH(Input!$G$45,$B$4:$B$620,1),0,1,1)),$J$4,-1*Input!$G$38,1),0)</f>
        <v>0</v>
      </c>
      <c r="H720" s="78" t="n">
        <f aca="false">IF($B720&lt;Input!$G$25,(($H719+$E720+$F720+$G720)*(1+Input!$G$37/(100*12))),0)</f>
        <v>0</v>
      </c>
    </row>
    <row r="721" customFormat="false" ht="12.8" hidden="false" customHeight="false" outlineLevel="0" collapsed="false">
      <c r="A721" s="76" t="n">
        <v>717</v>
      </c>
      <c r="B721" s="77" t="n">
        <f aca="false">EOMONTH(Input!$C$7,A721)</f>
        <v>64740</v>
      </c>
      <c r="C721" s="76" t="n">
        <f aca="false">DATEDIF(Input!$G$23,$B721,"Y")</f>
        <v>99</v>
      </c>
      <c r="E721" s="78" t="n">
        <f aca="false">Salary_02!$E721*(Input!$G$36/100)</f>
        <v>0</v>
      </c>
      <c r="F721" s="78" t="n">
        <f aca="false">-1*Salary_02!$I721</f>
        <v>-0</v>
      </c>
      <c r="G721" s="78" t="n">
        <f aca="true">IF(AND($B721&gt;Input!$G$45,$B721&lt;Input!$G$25),PMT(Input!$G$37/(100*12),(OFFSET($A$4,MATCH(Input!$G$25,$B$4:$B$1004,1),0,1,1)-OFFSET($A$4,MATCH(Input!$G$45,$B$4:$B$620,1),0,1,1)),$J$4,-1*Input!$G$38,1),0)</f>
        <v>0</v>
      </c>
      <c r="H721" s="78" t="n">
        <f aca="false">IF($B721&lt;Input!$G$25,(($H720+$E721+$F721+$G721)*(1+Input!$G$37/(100*12))),0)</f>
        <v>0</v>
      </c>
    </row>
    <row r="722" customFormat="false" ht="12.8" hidden="false" customHeight="false" outlineLevel="0" collapsed="false">
      <c r="A722" s="76" t="n">
        <v>718</v>
      </c>
      <c r="B722" s="77" t="n">
        <f aca="false">EOMONTH(Input!$C$7,A722)</f>
        <v>64770</v>
      </c>
      <c r="C722" s="76" t="n">
        <f aca="false">DATEDIF(Input!$G$23,$B722,"Y")</f>
        <v>99</v>
      </c>
      <c r="E722" s="78" t="n">
        <f aca="false">Salary_02!$E722*(Input!$G$36/100)</f>
        <v>0</v>
      </c>
      <c r="F722" s="78" t="n">
        <f aca="false">-1*Salary_02!$I722</f>
        <v>-0</v>
      </c>
      <c r="G722" s="78" t="n">
        <f aca="true">IF(AND($B722&gt;Input!$G$45,$B722&lt;Input!$G$25),PMT(Input!$G$37/(100*12),(OFFSET($A$4,MATCH(Input!$G$25,$B$4:$B$1004,1),0,1,1)-OFFSET($A$4,MATCH(Input!$G$45,$B$4:$B$620,1),0,1,1)),$J$4,-1*Input!$G$38,1),0)</f>
        <v>0</v>
      </c>
      <c r="H722" s="78" t="n">
        <f aca="false">IF($B722&lt;Input!$G$25,(($H721+$E722+$F722+$G722)*(1+Input!$G$37/(100*12))),0)</f>
        <v>0</v>
      </c>
    </row>
    <row r="723" customFormat="false" ht="12.8" hidden="false" customHeight="false" outlineLevel="0" collapsed="false">
      <c r="A723" s="76" t="n">
        <v>719</v>
      </c>
      <c r="B723" s="77" t="n">
        <f aca="false">EOMONTH(Input!$C$7,A723)</f>
        <v>64801</v>
      </c>
      <c r="C723" s="76" t="n">
        <f aca="false">DATEDIF(Input!$G$23,$B723,"Y")</f>
        <v>100</v>
      </c>
      <c r="E723" s="78" t="n">
        <f aca="false">Salary_02!$E723*(Input!$G$36/100)</f>
        <v>0</v>
      </c>
      <c r="F723" s="78" t="n">
        <f aca="false">-1*Salary_02!$I723</f>
        <v>-0</v>
      </c>
      <c r="G723" s="78" t="n">
        <f aca="true">IF(AND($B723&gt;Input!$G$45,$B723&lt;Input!$G$25),PMT(Input!$G$37/(100*12),(OFFSET($A$4,MATCH(Input!$G$25,$B$4:$B$1004,1),0,1,1)-OFFSET($A$4,MATCH(Input!$G$45,$B$4:$B$620,1),0,1,1)),$J$4,-1*Input!$G$38,1),0)</f>
        <v>0</v>
      </c>
      <c r="H723" s="78" t="n">
        <f aca="false">IF($B723&lt;Input!$G$25,(($H722+$E723+$F723+$G723)*(1+Input!$G$37/(100*12))),0)</f>
        <v>0</v>
      </c>
    </row>
    <row r="724" customFormat="false" ht="12.8" hidden="false" customHeight="false" outlineLevel="0" collapsed="false">
      <c r="A724" s="76" t="n">
        <v>720</v>
      </c>
      <c r="B724" s="77" t="n">
        <f aca="false">EOMONTH(Input!$C$7,A724)</f>
        <v>64831</v>
      </c>
      <c r="C724" s="76" t="n">
        <f aca="false">DATEDIF(Input!$G$23,$B724,"Y")</f>
        <v>100</v>
      </c>
      <c r="E724" s="78" t="n">
        <f aca="false">Salary_02!$E724*(Input!$G$36/100)</f>
        <v>0</v>
      </c>
      <c r="F724" s="78" t="n">
        <f aca="false">-1*Salary_02!$I724</f>
        <v>-0</v>
      </c>
      <c r="G724" s="78" t="n">
        <f aca="true">IF(AND($B724&gt;Input!$G$45,$B724&lt;Input!$G$25),PMT(Input!$G$37/(100*12),(OFFSET($A$4,MATCH(Input!$G$25,$B$4:$B$1004,1),0,1,1)-OFFSET($A$4,MATCH(Input!$G$45,$B$4:$B$620,1),0,1,1)),$J$4,-1*Input!$G$38,1),0)</f>
        <v>0</v>
      </c>
      <c r="H724" s="78" t="n">
        <f aca="false">IF($B724&lt;Input!$G$25,(($H723+$E724+$F724+$G724)*(1+Input!$G$37/(100*12))),0)</f>
        <v>0</v>
      </c>
    </row>
    <row r="725" customFormat="false" ht="12.8" hidden="false" customHeight="false" outlineLevel="0" collapsed="false">
      <c r="A725" s="76" t="n">
        <v>721</v>
      </c>
      <c r="B725" s="77" t="n">
        <f aca="false">EOMONTH(Input!$C$7,A725)</f>
        <v>64862</v>
      </c>
      <c r="C725" s="76" t="n">
        <f aca="false">DATEDIF(Input!$G$23,$B725,"Y")</f>
        <v>100</v>
      </c>
      <c r="E725" s="78" t="n">
        <f aca="false">Salary_02!$E725*(Input!$G$36/100)</f>
        <v>0</v>
      </c>
      <c r="F725" s="78" t="n">
        <f aca="false">-1*Salary_02!$I725</f>
        <v>-0</v>
      </c>
      <c r="G725" s="78" t="n">
        <f aca="true">IF(AND($B725&gt;Input!$G$45,$B725&lt;Input!$G$25),PMT(Input!$G$37/(100*12),(OFFSET($A$4,MATCH(Input!$G$25,$B$4:$B$1004,1),0,1,1)-OFFSET($A$4,MATCH(Input!$G$45,$B$4:$B$620,1),0,1,1)),$J$4,-1*Input!$G$38,1),0)</f>
        <v>0</v>
      </c>
      <c r="H725" s="78" t="n">
        <f aca="false">IF($B725&lt;Input!$G$25,(($H724+$E725+$F725+$G725)*(1+Input!$G$37/(100*12))),0)</f>
        <v>0</v>
      </c>
    </row>
    <row r="726" customFormat="false" ht="12.8" hidden="false" customHeight="false" outlineLevel="0" collapsed="false">
      <c r="A726" s="76" t="n">
        <v>722</v>
      </c>
      <c r="B726" s="77" t="n">
        <f aca="false">EOMONTH(Input!$C$7,A726)</f>
        <v>64893</v>
      </c>
      <c r="C726" s="76" t="n">
        <f aca="false">DATEDIF(Input!$G$23,$B726,"Y")</f>
        <v>100</v>
      </c>
      <c r="E726" s="78" t="n">
        <f aca="false">Salary_02!$E726*(Input!$G$36/100)</f>
        <v>0</v>
      </c>
      <c r="F726" s="78" t="n">
        <f aca="false">-1*Salary_02!$I726</f>
        <v>-0</v>
      </c>
      <c r="G726" s="78" t="n">
        <f aca="true">IF(AND($B726&gt;Input!$G$45,$B726&lt;Input!$G$25),PMT(Input!$G$37/(100*12),(OFFSET($A$4,MATCH(Input!$G$25,$B$4:$B$1004,1),0,1,1)-OFFSET($A$4,MATCH(Input!$G$45,$B$4:$B$620,1),0,1,1)),$J$4,-1*Input!$G$38,1),0)</f>
        <v>0</v>
      </c>
      <c r="H726" s="78" t="n">
        <f aca="false">IF($B726&lt;Input!$G$25,(($H725+$E726+$F726+$G726)*(1+Input!$G$37/(100*12))),0)</f>
        <v>0</v>
      </c>
    </row>
    <row r="727" customFormat="false" ht="12.8" hidden="false" customHeight="false" outlineLevel="0" collapsed="false">
      <c r="A727" s="76" t="n">
        <v>723</v>
      </c>
      <c r="B727" s="77" t="n">
        <f aca="false">EOMONTH(Input!$C$7,A727)</f>
        <v>64923</v>
      </c>
      <c r="C727" s="76" t="n">
        <f aca="false">DATEDIF(Input!$G$23,$B727,"Y")</f>
        <v>100</v>
      </c>
      <c r="E727" s="78" t="n">
        <f aca="false">Salary_02!$E727*(Input!$G$36/100)</f>
        <v>0</v>
      </c>
      <c r="F727" s="78" t="n">
        <f aca="false">-1*Salary_02!$I727</f>
        <v>-0</v>
      </c>
      <c r="G727" s="78" t="n">
        <f aca="true">IF(AND($B727&gt;Input!$G$45,$B727&lt;Input!$G$25),PMT(Input!$G$37/(100*12),(OFFSET($A$4,MATCH(Input!$G$25,$B$4:$B$1004,1),0,1,1)-OFFSET($A$4,MATCH(Input!$G$45,$B$4:$B$620,1),0,1,1)),$J$4,-1*Input!$G$38,1),0)</f>
        <v>0</v>
      </c>
      <c r="H727" s="78" t="n">
        <f aca="false">IF($B727&lt;Input!$G$25,(($H726+$E727+$F727+$G727)*(1+Input!$G$37/(100*12))),0)</f>
        <v>0</v>
      </c>
    </row>
    <row r="728" customFormat="false" ht="12.8" hidden="false" customHeight="false" outlineLevel="0" collapsed="false">
      <c r="A728" s="76" t="n">
        <v>724</v>
      </c>
      <c r="B728" s="77" t="n">
        <f aca="false">EOMONTH(Input!$C$7,A728)</f>
        <v>64954</v>
      </c>
      <c r="C728" s="76" t="n">
        <f aca="false">DATEDIF(Input!$G$23,$B728,"Y")</f>
        <v>100</v>
      </c>
      <c r="E728" s="78" t="n">
        <f aca="false">Salary_02!$E728*(Input!$G$36/100)</f>
        <v>0</v>
      </c>
      <c r="F728" s="78" t="n">
        <f aca="false">-1*Salary_02!$I728</f>
        <v>-0</v>
      </c>
      <c r="G728" s="78" t="n">
        <f aca="true">IF(AND($B728&gt;Input!$G$45,$B728&lt;Input!$G$25),PMT(Input!$G$37/(100*12),(OFFSET($A$4,MATCH(Input!$G$25,$B$4:$B$1004,1),0,1,1)-OFFSET($A$4,MATCH(Input!$G$45,$B$4:$B$620,1),0,1,1)),$J$4,-1*Input!$G$38,1),0)</f>
        <v>0</v>
      </c>
      <c r="H728" s="78" t="n">
        <f aca="false">IF($B728&lt;Input!$G$25,(($H727+$E728+$F728+$G728)*(1+Input!$G$37/(100*12))),0)</f>
        <v>0</v>
      </c>
    </row>
    <row r="729" customFormat="false" ht="12.8" hidden="false" customHeight="false" outlineLevel="0" collapsed="false">
      <c r="A729" s="76" t="n">
        <v>725</v>
      </c>
      <c r="B729" s="77" t="n">
        <f aca="false">EOMONTH(Input!$C$7,A729)</f>
        <v>64984</v>
      </c>
      <c r="C729" s="76" t="n">
        <f aca="false">DATEDIF(Input!$G$23,$B729,"Y")</f>
        <v>100</v>
      </c>
      <c r="E729" s="78" t="n">
        <f aca="false">Salary_02!$E729*(Input!$G$36/100)</f>
        <v>0</v>
      </c>
      <c r="F729" s="78" t="n">
        <f aca="false">-1*Salary_02!$I729</f>
        <v>-0</v>
      </c>
      <c r="G729" s="78" t="n">
        <f aca="true">IF(AND($B729&gt;Input!$G$45,$B729&lt;Input!$G$25),PMT(Input!$G$37/(100*12),(OFFSET($A$4,MATCH(Input!$G$25,$B$4:$B$1004,1),0,1,1)-OFFSET($A$4,MATCH(Input!$G$45,$B$4:$B$620,1),0,1,1)),$J$4,-1*Input!$G$38,1),0)</f>
        <v>0</v>
      </c>
      <c r="H729" s="78" t="n">
        <f aca="false">IF($B729&lt;Input!$G$25,(($H728+$E729+$F729+$G729)*(1+Input!$G$37/(100*12))),0)</f>
        <v>0</v>
      </c>
    </row>
    <row r="730" customFormat="false" ht="12.8" hidden="false" customHeight="false" outlineLevel="0" collapsed="false">
      <c r="A730" s="76" t="n">
        <v>726</v>
      </c>
      <c r="B730" s="77" t="n">
        <f aca="false">EOMONTH(Input!$C$7,A730)</f>
        <v>65015</v>
      </c>
      <c r="C730" s="76" t="n">
        <f aca="false">DATEDIF(Input!$G$23,$B730,"Y")</f>
        <v>100</v>
      </c>
      <c r="E730" s="78" t="n">
        <f aca="false">Salary_02!$E730*(Input!$G$36/100)</f>
        <v>0</v>
      </c>
      <c r="F730" s="78" t="n">
        <f aca="false">-1*Salary_02!$I730</f>
        <v>-0</v>
      </c>
      <c r="G730" s="78" t="n">
        <f aca="true">IF(AND($B730&gt;Input!$G$45,$B730&lt;Input!$G$25),PMT(Input!$G$37/(100*12),(OFFSET($A$4,MATCH(Input!$G$25,$B$4:$B$1004,1),0,1,1)-OFFSET($A$4,MATCH(Input!$G$45,$B$4:$B$620,1),0,1,1)),$J$4,-1*Input!$G$38,1),0)</f>
        <v>0</v>
      </c>
      <c r="H730" s="78" t="n">
        <f aca="false">IF($B730&lt;Input!$G$25,(($H729+$E730+$F730+$G730)*(1+Input!$G$37/(100*12))),0)</f>
        <v>0</v>
      </c>
    </row>
    <row r="731" customFormat="false" ht="12.8" hidden="false" customHeight="false" outlineLevel="0" collapsed="false">
      <c r="A731" s="76" t="n">
        <v>727</v>
      </c>
      <c r="B731" s="77" t="n">
        <f aca="false">EOMONTH(Input!$C$7,A731)</f>
        <v>65046</v>
      </c>
      <c r="C731" s="76" t="n">
        <f aca="false">DATEDIF(Input!$G$23,$B731,"Y")</f>
        <v>100</v>
      </c>
      <c r="E731" s="78" t="n">
        <f aca="false">Salary_02!$E731*(Input!$G$36/100)</f>
        <v>0</v>
      </c>
      <c r="F731" s="78" t="n">
        <f aca="false">-1*Salary_02!$I731</f>
        <v>-0</v>
      </c>
      <c r="G731" s="78" t="n">
        <f aca="true">IF(AND($B731&gt;Input!$G$45,$B731&lt;Input!$G$25),PMT(Input!$G$37/(100*12),(OFFSET($A$4,MATCH(Input!$G$25,$B$4:$B$1004,1),0,1,1)-OFFSET($A$4,MATCH(Input!$G$45,$B$4:$B$620,1),0,1,1)),$J$4,-1*Input!$G$38,1),0)</f>
        <v>0</v>
      </c>
      <c r="H731" s="78" t="n">
        <f aca="false">IF($B731&lt;Input!$G$25,(($H730+$E731+$F731+$G731)*(1+Input!$G$37/(100*12))),0)</f>
        <v>0</v>
      </c>
    </row>
    <row r="732" customFormat="false" ht="12.8" hidden="false" customHeight="false" outlineLevel="0" collapsed="false">
      <c r="A732" s="76" t="n">
        <v>728</v>
      </c>
      <c r="B732" s="77" t="n">
        <f aca="false">EOMONTH(Input!$C$7,A732)</f>
        <v>65074</v>
      </c>
      <c r="C732" s="76" t="n">
        <f aca="false">DATEDIF(Input!$G$23,$B732,"Y")</f>
        <v>100</v>
      </c>
      <c r="E732" s="78" t="n">
        <f aca="false">Salary_02!$E732*(Input!$G$36/100)</f>
        <v>0</v>
      </c>
      <c r="F732" s="78" t="n">
        <f aca="false">-1*Salary_02!$I732</f>
        <v>-0</v>
      </c>
      <c r="G732" s="78" t="n">
        <f aca="true">IF(AND($B732&gt;Input!$G$45,$B732&lt;Input!$G$25),PMT(Input!$G$37/(100*12),(OFFSET($A$4,MATCH(Input!$G$25,$B$4:$B$1004,1),0,1,1)-OFFSET($A$4,MATCH(Input!$G$45,$B$4:$B$620,1),0,1,1)),$J$4,-1*Input!$G$38,1),0)</f>
        <v>0</v>
      </c>
      <c r="H732" s="78" t="n">
        <f aca="false">IF($B732&lt;Input!$G$25,(($H731+$E732+$F732+$G732)*(1+Input!$G$37/(100*12))),0)</f>
        <v>0</v>
      </c>
    </row>
    <row r="733" customFormat="false" ht="12.8" hidden="false" customHeight="false" outlineLevel="0" collapsed="false">
      <c r="A733" s="76" t="n">
        <v>729</v>
      </c>
      <c r="B733" s="77" t="n">
        <f aca="false">EOMONTH(Input!$C$7,A733)</f>
        <v>65105</v>
      </c>
      <c r="C733" s="76" t="n">
        <f aca="false">DATEDIF(Input!$G$23,$B733,"Y")</f>
        <v>100</v>
      </c>
      <c r="E733" s="78" t="n">
        <f aca="false">Salary_02!$E733*(Input!$G$36/100)</f>
        <v>0</v>
      </c>
      <c r="F733" s="78" t="n">
        <f aca="false">-1*Salary_02!$I733</f>
        <v>-0</v>
      </c>
      <c r="G733" s="78" t="n">
        <f aca="true">IF(AND($B733&gt;Input!$G$45,$B733&lt;Input!$G$25),PMT(Input!$G$37/(100*12),(OFFSET($A$4,MATCH(Input!$G$25,$B$4:$B$1004,1),0,1,1)-OFFSET($A$4,MATCH(Input!$G$45,$B$4:$B$620,1),0,1,1)),$J$4,-1*Input!$G$38,1),0)</f>
        <v>0</v>
      </c>
      <c r="H733" s="78" t="n">
        <f aca="false">IF($B733&lt;Input!$G$25,(($H732+$E733+$F733+$G733)*(1+Input!$G$37/(100*12))),0)</f>
        <v>0</v>
      </c>
    </row>
    <row r="734" customFormat="false" ht="12.8" hidden="false" customHeight="false" outlineLevel="0" collapsed="false">
      <c r="A734" s="76" t="n">
        <v>730</v>
      </c>
      <c r="B734" s="77" t="n">
        <f aca="false">EOMONTH(Input!$C$7,A734)</f>
        <v>65135</v>
      </c>
      <c r="C734" s="76" t="n">
        <f aca="false">DATEDIF(Input!$G$23,$B734,"Y")</f>
        <v>100</v>
      </c>
      <c r="E734" s="78" t="n">
        <f aca="false">Salary_02!$E734*(Input!$G$36/100)</f>
        <v>0</v>
      </c>
      <c r="F734" s="78" t="n">
        <f aca="false">-1*Salary_02!$I734</f>
        <v>-0</v>
      </c>
      <c r="G734" s="78" t="n">
        <f aca="true">IF(AND($B734&gt;Input!$G$45,$B734&lt;Input!$G$25),PMT(Input!$G$37/(100*12),(OFFSET($A$4,MATCH(Input!$G$25,$B$4:$B$1004,1),0,1,1)-OFFSET($A$4,MATCH(Input!$G$45,$B$4:$B$620,1),0,1,1)),$J$4,-1*Input!$G$38,1),0)</f>
        <v>0</v>
      </c>
      <c r="H734" s="78" t="n">
        <f aca="false">IF($B734&lt;Input!$G$25,(($H733+$E734+$F734+$G734)*(1+Input!$G$37/(100*12))),0)</f>
        <v>0</v>
      </c>
    </row>
    <row r="735" customFormat="false" ht="12.8" hidden="false" customHeight="false" outlineLevel="0" collapsed="false">
      <c r="A735" s="76" t="n">
        <v>731</v>
      </c>
      <c r="B735" s="77" t="n">
        <f aca="false">EOMONTH(Input!$C$7,A735)</f>
        <v>65166</v>
      </c>
      <c r="C735" s="76" t="n">
        <f aca="false">DATEDIF(Input!$G$23,$B735,"Y")</f>
        <v>101</v>
      </c>
      <c r="E735" s="78" t="n">
        <f aca="false">Salary_02!$E735*(Input!$G$36/100)</f>
        <v>0</v>
      </c>
      <c r="F735" s="78" t="n">
        <f aca="false">-1*Salary_02!$I735</f>
        <v>-0</v>
      </c>
      <c r="G735" s="78" t="n">
        <f aca="true">IF(AND($B735&gt;Input!$G$45,$B735&lt;Input!$G$25),PMT(Input!$G$37/(100*12),(OFFSET($A$4,MATCH(Input!$G$25,$B$4:$B$1004,1),0,1,1)-OFFSET($A$4,MATCH(Input!$G$45,$B$4:$B$620,1),0,1,1)),$J$4,-1*Input!$G$38,1),0)</f>
        <v>0</v>
      </c>
      <c r="H735" s="78" t="n">
        <f aca="false">IF($B735&lt;Input!$G$25,(($H734+$E735+$F735+$G735)*(1+Input!$G$37/(100*12))),0)</f>
        <v>0</v>
      </c>
    </row>
    <row r="736" customFormat="false" ht="12.8" hidden="false" customHeight="false" outlineLevel="0" collapsed="false">
      <c r="A736" s="76" t="n">
        <v>732</v>
      </c>
      <c r="B736" s="77" t="n">
        <f aca="false">EOMONTH(Input!$C$7,A736)</f>
        <v>65196</v>
      </c>
      <c r="C736" s="76" t="n">
        <f aca="false">DATEDIF(Input!$G$23,$B736,"Y")</f>
        <v>101</v>
      </c>
      <c r="E736" s="78" t="n">
        <f aca="false">Salary_02!$E736*(Input!$G$36/100)</f>
        <v>0</v>
      </c>
      <c r="F736" s="78" t="n">
        <f aca="false">-1*Salary_02!$I736</f>
        <v>-0</v>
      </c>
      <c r="G736" s="78" t="n">
        <f aca="true">IF(AND($B736&gt;Input!$G$45,$B736&lt;Input!$G$25),PMT(Input!$G$37/(100*12),(OFFSET($A$4,MATCH(Input!$G$25,$B$4:$B$1004,1),0,1,1)-OFFSET($A$4,MATCH(Input!$G$45,$B$4:$B$620,1),0,1,1)),$J$4,-1*Input!$G$38,1),0)</f>
        <v>0</v>
      </c>
      <c r="H736" s="78" t="n">
        <f aca="false">IF($B736&lt;Input!$G$25,(($H735+$E736+$F736+$G736)*(1+Input!$G$37/(100*12))),0)</f>
        <v>0</v>
      </c>
    </row>
    <row r="737" customFormat="false" ht="12.8" hidden="false" customHeight="false" outlineLevel="0" collapsed="false">
      <c r="A737" s="76" t="n">
        <v>733</v>
      </c>
      <c r="B737" s="77" t="n">
        <f aca="false">EOMONTH(Input!$C$7,A737)</f>
        <v>65227</v>
      </c>
      <c r="C737" s="76" t="n">
        <f aca="false">DATEDIF(Input!$G$23,$B737,"Y")</f>
        <v>101</v>
      </c>
      <c r="E737" s="78" t="n">
        <f aca="false">Salary_02!$E737*(Input!$G$36/100)</f>
        <v>0</v>
      </c>
      <c r="F737" s="78" t="n">
        <f aca="false">-1*Salary_02!$I737</f>
        <v>-0</v>
      </c>
      <c r="G737" s="78" t="n">
        <f aca="true">IF(AND($B737&gt;Input!$G$45,$B737&lt;Input!$G$25),PMT(Input!$G$37/(100*12),(OFFSET($A$4,MATCH(Input!$G$25,$B$4:$B$1004,1),0,1,1)-OFFSET($A$4,MATCH(Input!$G$45,$B$4:$B$620,1),0,1,1)),$J$4,-1*Input!$G$38,1),0)</f>
        <v>0</v>
      </c>
      <c r="H737" s="78" t="n">
        <f aca="false">IF($B737&lt;Input!$G$25,(($H736+$E737+$F737+$G737)*(1+Input!$G$37/(100*12))),0)</f>
        <v>0</v>
      </c>
    </row>
    <row r="738" customFormat="false" ht="12.8" hidden="false" customHeight="false" outlineLevel="0" collapsed="false">
      <c r="A738" s="76" t="n">
        <v>734</v>
      </c>
      <c r="B738" s="77" t="n">
        <f aca="false">EOMONTH(Input!$C$7,A738)</f>
        <v>65258</v>
      </c>
      <c r="C738" s="76" t="n">
        <f aca="false">DATEDIF(Input!$G$23,$B738,"Y")</f>
        <v>101</v>
      </c>
      <c r="E738" s="78" t="n">
        <f aca="false">Salary_02!$E738*(Input!$G$36/100)</f>
        <v>0</v>
      </c>
      <c r="F738" s="78" t="n">
        <f aca="false">-1*Salary_02!$I738</f>
        <v>-0</v>
      </c>
      <c r="G738" s="78" t="n">
        <f aca="true">IF(AND($B738&gt;Input!$G$45,$B738&lt;Input!$G$25),PMT(Input!$G$37/(100*12),(OFFSET($A$4,MATCH(Input!$G$25,$B$4:$B$1004,1),0,1,1)-OFFSET($A$4,MATCH(Input!$G$45,$B$4:$B$620,1),0,1,1)),$J$4,-1*Input!$G$38,1),0)</f>
        <v>0</v>
      </c>
      <c r="H738" s="78" t="n">
        <f aca="false">IF($B738&lt;Input!$G$25,(($H737+$E738+$F738+$G738)*(1+Input!$G$37/(100*12))),0)</f>
        <v>0</v>
      </c>
    </row>
    <row r="739" customFormat="false" ht="12.8" hidden="false" customHeight="false" outlineLevel="0" collapsed="false">
      <c r="A739" s="76" t="n">
        <v>735</v>
      </c>
      <c r="B739" s="77" t="n">
        <f aca="false">EOMONTH(Input!$C$7,A739)</f>
        <v>65288</v>
      </c>
      <c r="C739" s="76" t="n">
        <f aca="false">DATEDIF(Input!$G$23,$B739,"Y")</f>
        <v>101</v>
      </c>
      <c r="E739" s="78" t="n">
        <f aca="false">Salary_02!$E739*(Input!$G$36/100)</f>
        <v>0</v>
      </c>
      <c r="F739" s="78" t="n">
        <f aca="false">-1*Salary_02!$I739</f>
        <v>-0</v>
      </c>
      <c r="G739" s="78" t="n">
        <f aca="true">IF(AND($B739&gt;Input!$G$45,$B739&lt;Input!$G$25),PMT(Input!$G$37/(100*12),(OFFSET($A$4,MATCH(Input!$G$25,$B$4:$B$1004,1),0,1,1)-OFFSET($A$4,MATCH(Input!$G$45,$B$4:$B$620,1),0,1,1)),$J$4,-1*Input!$G$38,1),0)</f>
        <v>0</v>
      </c>
      <c r="H739" s="78" t="n">
        <f aca="false">IF($B739&lt;Input!$G$25,(($H738+$E739+$F739+$G739)*(1+Input!$G$37/(100*12))),0)</f>
        <v>0</v>
      </c>
    </row>
    <row r="740" customFormat="false" ht="12.8" hidden="false" customHeight="false" outlineLevel="0" collapsed="false">
      <c r="A740" s="76" t="n">
        <v>736</v>
      </c>
      <c r="B740" s="77" t="n">
        <f aca="false">EOMONTH(Input!$C$7,A740)</f>
        <v>65319</v>
      </c>
      <c r="C740" s="76" t="n">
        <f aca="false">DATEDIF(Input!$G$23,$B740,"Y")</f>
        <v>101</v>
      </c>
      <c r="E740" s="78" t="n">
        <f aca="false">Salary_02!$E740*(Input!$G$36/100)</f>
        <v>0</v>
      </c>
      <c r="F740" s="78" t="n">
        <f aca="false">-1*Salary_02!$I740</f>
        <v>-0</v>
      </c>
      <c r="G740" s="78" t="n">
        <f aca="true">IF(AND($B740&gt;Input!$G$45,$B740&lt;Input!$G$25),PMT(Input!$G$37/(100*12),(OFFSET($A$4,MATCH(Input!$G$25,$B$4:$B$1004,1),0,1,1)-OFFSET($A$4,MATCH(Input!$G$45,$B$4:$B$620,1),0,1,1)),$J$4,-1*Input!$G$38,1),0)</f>
        <v>0</v>
      </c>
      <c r="H740" s="78" t="n">
        <f aca="false">IF($B740&lt;Input!$G$25,(($H739+$E740+$F740+$G740)*(1+Input!$G$37/(100*12))),0)</f>
        <v>0</v>
      </c>
    </row>
    <row r="741" customFormat="false" ht="12.8" hidden="false" customHeight="false" outlineLevel="0" collapsed="false">
      <c r="A741" s="76" t="n">
        <v>737</v>
      </c>
      <c r="B741" s="77" t="n">
        <f aca="false">EOMONTH(Input!$C$7,A741)</f>
        <v>65349</v>
      </c>
      <c r="C741" s="76" t="n">
        <f aca="false">DATEDIF(Input!$G$23,$B741,"Y")</f>
        <v>101</v>
      </c>
      <c r="E741" s="78" t="n">
        <f aca="false">Salary_02!$E741*(Input!$G$36/100)</f>
        <v>0</v>
      </c>
      <c r="F741" s="78" t="n">
        <f aca="false">-1*Salary_02!$I741</f>
        <v>-0</v>
      </c>
      <c r="G741" s="78" t="n">
        <f aca="true">IF(AND($B741&gt;Input!$G$45,$B741&lt;Input!$G$25),PMT(Input!$G$37/(100*12),(OFFSET($A$4,MATCH(Input!$G$25,$B$4:$B$1004,1),0,1,1)-OFFSET($A$4,MATCH(Input!$G$45,$B$4:$B$620,1),0,1,1)),$J$4,-1*Input!$G$38,1),0)</f>
        <v>0</v>
      </c>
      <c r="H741" s="78" t="n">
        <f aca="false">IF($B741&lt;Input!$G$25,(($H740+$E741+$F741+$G741)*(1+Input!$G$37/(100*12))),0)</f>
        <v>0</v>
      </c>
    </row>
    <row r="742" customFormat="false" ht="12.8" hidden="false" customHeight="false" outlineLevel="0" collapsed="false">
      <c r="A742" s="76" t="n">
        <v>738</v>
      </c>
      <c r="B742" s="77" t="n">
        <f aca="false">EOMONTH(Input!$C$7,A742)</f>
        <v>65380</v>
      </c>
      <c r="C742" s="76" t="n">
        <f aca="false">DATEDIF(Input!$G$23,$B742,"Y")</f>
        <v>101</v>
      </c>
      <c r="E742" s="78" t="n">
        <f aca="false">Salary_02!$E742*(Input!$G$36/100)</f>
        <v>0</v>
      </c>
      <c r="F742" s="78" t="n">
        <f aca="false">-1*Salary_02!$I742</f>
        <v>-0</v>
      </c>
      <c r="G742" s="78" t="n">
        <f aca="true">IF(AND($B742&gt;Input!$G$45,$B742&lt;Input!$G$25),PMT(Input!$G$37/(100*12),(OFFSET($A$4,MATCH(Input!$G$25,$B$4:$B$1004,1),0,1,1)-OFFSET($A$4,MATCH(Input!$G$45,$B$4:$B$620,1),0,1,1)),$J$4,-1*Input!$G$38,1),0)</f>
        <v>0</v>
      </c>
      <c r="H742" s="78" t="n">
        <f aca="false">IF($B742&lt;Input!$G$25,(($H741+$E742+$F742+$G742)*(1+Input!$G$37/(100*12))),0)</f>
        <v>0</v>
      </c>
    </row>
    <row r="743" customFormat="false" ht="12.8" hidden="false" customHeight="false" outlineLevel="0" collapsed="false">
      <c r="A743" s="76" t="n">
        <v>739</v>
      </c>
      <c r="B743" s="77" t="n">
        <f aca="false">EOMONTH(Input!$C$7,A743)</f>
        <v>65411</v>
      </c>
      <c r="C743" s="76" t="n">
        <f aca="false">DATEDIF(Input!$G$23,$B743,"Y")</f>
        <v>101</v>
      </c>
      <c r="E743" s="78" t="n">
        <f aca="false">Salary_02!$E743*(Input!$G$36/100)</f>
        <v>0</v>
      </c>
      <c r="F743" s="78" t="n">
        <f aca="false">-1*Salary_02!$I743</f>
        <v>-0</v>
      </c>
      <c r="G743" s="78" t="n">
        <f aca="true">IF(AND($B743&gt;Input!$G$45,$B743&lt;Input!$G$25),PMT(Input!$G$37/(100*12),(OFFSET($A$4,MATCH(Input!$G$25,$B$4:$B$1004,1),0,1,1)-OFFSET($A$4,MATCH(Input!$G$45,$B$4:$B$620,1),0,1,1)),$J$4,-1*Input!$G$38,1),0)</f>
        <v>0</v>
      </c>
      <c r="H743" s="78" t="n">
        <f aca="false">IF($B743&lt;Input!$G$25,(($H742+$E743+$F743+$G743)*(1+Input!$G$37/(100*12))),0)</f>
        <v>0</v>
      </c>
    </row>
    <row r="744" customFormat="false" ht="12.8" hidden="false" customHeight="false" outlineLevel="0" collapsed="false">
      <c r="A744" s="76" t="n">
        <v>740</v>
      </c>
      <c r="B744" s="77" t="n">
        <f aca="false">EOMONTH(Input!$C$7,A744)</f>
        <v>65439</v>
      </c>
      <c r="C744" s="76" t="n">
        <f aca="false">DATEDIF(Input!$G$23,$B744,"Y")</f>
        <v>101</v>
      </c>
      <c r="E744" s="78" t="n">
        <f aca="false">Salary_02!$E744*(Input!$G$36/100)</f>
        <v>0</v>
      </c>
      <c r="F744" s="78" t="n">
        <f aca="false">-1*Salary_02!$I744</f>
        <v>-0</v>
      </c>
      <c r="G744" s="78" t="n">
        <f aca="true">IF(AND($B744&gt;Input!$G$45,$B744&lt;Input!$G$25),PMT(Input!$G$37/(100*12),(OFFSET($A$4,MATCH(Input!$G$25,$B$4:$B$1004,1),0,1,1)-OFFSET($A$4,MATCH(Input!$G$45,$B$4:$B$620,1),0,1,1)),$J$4,-1*Input!$G$38,1),0)</f>
        <v>0</v>
      </c>
      <c r="H744" s="78" t="n">
        <f aca="false">IF($B744&lt;Input!$G$25,(($H743+$E744+$F744+$G744)*(1+Input!$G$37/(100*12))),0)</f>
        <v>0</v>
      </c>
    </row>
    <row r="745" customFormat="false" ht="12.8" hidden="false" customHeight="false" outlineLevel="0" collapsed="false">
      <c r="A745" s="76" t="n">
        <v>741</v>
      </c>
      <c r="B745" s="77" t="n">
        <f aca="false">EOMONTH(Input!$C$7,A745)</f>
        <v>65470</v>
      </c>
      <c r="C745" s="76" t="n">
        <f aca="false">DATEDIF(Input!$G$23,$B745,"Y")</f>
        <v>101</v>
      </c>
      <c r="E745" s="78" t="n">
        <f aca="false">Salary_02!$E745*(Input!$G$36/100)</f>
        <v>0</v>
      </c>
      <c r="F745" s="78" t="n">
        <f aca="false">-1*Salary_02!$I745</f>
        <v>-0</v>
      </c>
      <c r="G745" s="78" t="n">
        <f aca="true">IF(AND($B745&gt;Input!$G$45,$B745&lt;Input!$G$25),PMT(Input!$G$37/(100*12),(OFFSET($A$4,MATCH(Input!$G$25,$B$4:$B$1004,1),0,1,1)-OFFSET($A$4,MATCH(Input!$G$45,$B$4:$B$620,1),0,1,1)),$J$4,-1*Input!$G$38,1),0)</f>
        <v>0</v>
      </c>
      <c r="H745" s="78" t="n">
        <f aca="false">IF($B745&lt;Input!$G$25,(($H744+$E745+$F745+$G745)*(1+Input!$G$37/(100*12))),0)</f>
        <v>0</v>
      </c>
    </row>
    <row r="746" customFormat="false" ht="12.8" hidden="false" customHeight="false" outlineLevel="0" collapsed="false">
      <c r="A746" s="76" t="n">
        <v>742</v>
      </c>
      <c r="B746" s="77" t="n">
        <f aca="false">EOMONTH(Input!$C$7,A746)</f>
        <v>65500</v>
      </c>
      <c r="C746" s="76" t="n">
        <f aca="false">DATEDIF(Input!$G$23,$B746,"Y")</f>
        <v>101</v>
      </c>
      <c r="E746" s="78" t="n">
        <f aca="false">Salary_02!$E746*(Input!$G$36/100)</f>
        <v>0</v>
      </c>
      <c r="F746" s="78" t="n">
        <f aca="false">-1*Salary_02!$I746</f>
        <v>-0</v>
      </c>
      <c r="G746" s="78" t="n">
        <f aca="true">IF(AND($B746&gt;Input!$G$45,$B746&lt;Input!$G$25),PMT(Input!$G$37/(100*12),(OFFSET($A$4,MATCH(Input!$G$25,$B$4:$B$1004,1),0,1,1)-OFFSET($A$4,MATCH(Input!$G$45,$B$4:$B$620,1),0,1,1)),$J$4,-1*Input!$G$38,1),0)</f>
        <v>0</v>
      </c>
      <c r="H746" s="78" t="n">
        <f aca="false">IF($B746&lt;Input!$G$25,(($H745+$E746+$F746+$G746)*(1+Input!$G$37/(100*12))),0)</f>
        <v>0</v>
      </c>
    </row>
    <row r="747" customFormat="false" ht="12.8" hidden="false" customHeight="false" outlineLevel="0" collapsed="false">
      <c r="A747" s="76" t="n">
        <v>743</v>
      </c>
      <c r="B747" s="77" t="n">
        <f aca="false">EOMONTH(Input!$C$7,A747)</f>
        <v>65531</v>
      </c>
      <c r="C747" s="76" t="n">
        <f aca="false">DATEDIF(Input!$G$23,$B747,"Y")</f>
        <v>102</v>
      </c>
      <c r="E747" s="78" t="n">
        <f aca="false">Salary_02!$E747*(Input!$G$36/100)</f>
        <v>0</v>
      </c>
      <c r="F747" s="78" t="n">
        <f aca="false">-1*Salary_02!$I747</f>
        <v>-0</v>
      </c>
      <c r="G747" s="78" t="n">
        <f aca="true">IF(AND($B747&gt;Input!$G$45,$B747&lt;Input!$G$25),PMT(Input!$G$37/(100*12),(OFFSET($A$4,MATCH(Input!$G$25,$B$4:$B$1004,1),0,1,1)-OFFSET($A$4,MATCH(Input!$G$45,$B$4:$B$620,1),0,1,1)),$J$4,-1*Input!$G$38,1),0)</f>
        <v>0</v>
      </c>
      <c r="H747" s="78" t="n">
        <f aca="false">IF($B747&lt;Input!$G$25,(($H746+$E747+$F747+$G747)*(1+Input!$G$37/(100*12))),0)</f>
        <v>0</v>
      </c>
    </row>
    <row r="748" customFormat="false" ht="12.8" hidden="false" customHeight="false" outlineLevel="0" collapsed="false">
      <c r="A748" s="76" t="n">
        <v>744</v>
      </c>
      <c r="B748" s="77" t="n">
        <f aca="false">EOMONTH(Input!$C$7,A748)</f>
        <v>65561</v>
      </c>
      <c r="C748" s="76" t="n">
        <f aca="false">DATEDIF(Input!$G$23,$B748,"Y")</f>
        <v>102</v>
      </c>
      <c r="E748" s="78" t="n">
        <f aca="false">Salary_02!$E748*(Input!$G$36/100)</f>
        <v>0</v>
      </c>
      <c r="F748" s="78" t="n">
        <f aca="false">-1*Salary_02!$I748</f>
        <v>-0</v>
      </c>
      <c r="G748" s="78" t="n">
        <f aca="true">IF(AND($B748&gt;Input!$G$45,$B748&lt;Input!$G$25),PMT(Input!$G$37/(100*12),(OFFSET($A$4,MATCH(Input!$G$25,$B$4:$B$1004,1),0,1,1)-OFFSET($A$4,MATCH(Input!$G$45,$B$4:$B$620,1),0,1,1)),$J$4,-1*Input!$G$38,1),0)</f>
        <v>0</v>
      </c>
      <c r="H748" s="78" t="n">
        <f aca="false">IF($B748&lt;Input!$G$25,(($H747+$E748+$F748+$G748)*(1+Input!$G$37/(100*12))),0)</f>
        <v>0</v>
      </c>
    </row>
    <row r="749" customFormat="false" ht="12.8" hidden="false" customHeight="false" outlineLevel="0" collapsed="false">
      <c r="A749" s="76" t="n">
        <v>745</v>
      </c>
      <c r="B749" s="77" t="n">
        <f aca="false">EOMONTH(Input!$C$7,A749)</f>
        <v>65592</v>
      </c>
      <c r="C749" s="76" t="n">
        <f aca="false">DATEDIF(Input!$G$23,$B749,"Y")</f>
        <v>102</v>
      </c>
      <c r="E749" s="78" t="n">
        <f aca="false">Salary_02!$E749*(Input!$G$36/100)</f>
        <v>0</v>
      </c>
      <c r="F749" s="78" t="n">
        <f aca="false">-1*Salary_02!$I749</f>
        <v>-0</v>
      </c>
      <c r="G749" s="78" t="n">
        <f aca="true">IF(AND($B749&gt;Input!$G$45,$B749&lt;Input!$G$25),PMT(Input!$G$37/(100*12),(OFFSET($A$4,MATCH(Input!$G$25,$B$4:$B$1004,1),0,1,1)-OFFSET($A$4,MATCH(Input!$G$45,$B$4:$B$620,1),0,1,1)),$J$4,-1*Input!$G$38,1),0)</f>
        <v>0</v>
      </c>
      <c r="H749" s="78" t="n">
        <f aca="false">IF($B749&lt;Input!$G$25,(($H748+$E749+$F749+$G749)*(1+Input!$G$37/(100*12))),0)</f>
        <v>0</v>
      </c>
    </row>
    <row r="750" customFormat="false" ht="12.8" hidden="false" customHeight="false" outlineLevel="0" collapsed="false">
      <c r="A750" s="76" t="n">
        <v>746</v>
      </c>
      <c r="B750" s="77" t="n">
        <f aca="false">EOMONTH(Input!$C$7,A750)</f>
        <v>65623</v>
      </c>
      <c r="C750" s="76" t="n">
        <f aca="false">DATEDIF(Input!$G$23,$B750,"Y")</f>
        <v>102</v>
      </c>
      <c r="E750" s="78" t="n">
        <f aca="false">Salary_02!$E750*(Input!$G$36/100)</f>
        <v>0</v>
      </c>
      <c r="F750" s="78" t="n">
        <f aca="false">-1*Salary_02!$I750</f>
        <v>-0</v>
      </c>
      <c r="G750" s="78" t="n">
        <f aca="true">IF(AND($B750&gt;Input!$G$45,$B750&lt;Input!$G$25),PMT(Input!$G$37/(100*12),(OFFSET($A$4,MATCH(Input!$G$25,$B$4:$B$1004,1),0,1,1)-OFFSET($A$4,MATCH(Input!$G$45,$B$4:$B$620,1),0,1,1)),$J$4,-1*Input!$G$38,1),0)</f>
        <v>0</v>
      </c>
      <c r="H750" s="78" t="n">
        <f aca="false">IF($B750&lt;Input!$G$25,(($H749+$E750+$F750+$G750)*(1+Input!$G$37/(100*12))),0)</f>
        <v>0</v>
      </c>
    </row>
    <row r="751" customFormat="false" ht="12.8" hidden="false" customHeight="false" outlineLevel="0" collapsed="false">
      <c r="A751" s="76" t="n">
        <v>747</v>
      </c>
      <c r="B751" s="77" t="n">
        <f aca="false">EOMONTH(Input!$C$7,A751)</f>
        <v>65653</v>
      </c>
      <c r="C751" s="76" t="n">
        <f aca="false">DATEDIF(Input!$G$23,$B751,"Y")</f>
        <v>102</v>
      </c>
      <c r="E751" s="78" t="n">
        <f aca="false">Salary_02!$E751*(Input!$G$36/100)</f>
        <v>0</v>
      </c>
      <c r="F751" s="78" t="n">
        <f aca="false">-1*Salary_02!$I751</f>
        <v>-0</v>
      </c>
      <c r="G751" s="78" t="n">
        <f aca="true">IF(AND($B751&gt;Input!$G$45,$B751&lt;Input!$G$25),PMT(Input!$G$37/(100*12),(OFFSET($A$4,MATCH(Input!$G$25,$B$4:$B$1004,1),0,1,1)-OFFSET($A$4,MATCH(Input!$G$45,$B$4:$B$620,1),0,1,1)),$J$4,-1*Input!$G$38,1),0)</f>
        <v>0</v>
      </c>
      <c r="H751" s="78" t="n">
        <f aca="false">IF($B751&lt;Input!$G$25,(($H750+$E751+$F751+$G751)*(1+Input!$G$37/(100*12))),0)</f>
        <v>0</v>
      </c>
    </row>
    <row r="752" customFormat="false" ht="12.8" hidden="false" customHeight="false" outlineLevel="0" collapsed="false">
      <c r="A752" s="76" t="n">
        <v>748</v>
      </c>
      <c r="B752" s="77" t="n">
        <f aca="false">EOMONTH(Input!$C$7,A752)</f>
        <v>65684</v>
      </c>
      <c r="C752" s="76" t="n">
        <f aca="false">DATEDIF(Input!$G$23,$B752,"Y")</f>
        <v>102</v>
      </c>
      <c r="E752" s="78" t="n">
        <f aca="false">Salary_02!$E752*(Input!$G$36/100)</f>
        <v>0</v>
      </c>
      <c r="F752" s="78" t="n">
        <f aca="false">-1*Salary_02!$I752</f>
        <v>-0</v>
      </c>
      <c r="G752" s="78" t="n">
        <f aca="true">IF(AND($B752&gt;Input!$G$45,$B752&lt;Input!$G$25),PMT(Input!$G$37/(100*12),(OFFSET($A$4,MATCH(Input!$G$25,$B$4:$B$1004,1),0,1,1)-OFFSET($A$4,MATCH(Input!$G$45,$B$4:$B$620,1),0,1,1)),$J$4,-1*Input!$G$38,1),0)</f>
        <v>0</v>
      </c>
      <c r="H752" s="78" t="n">
        <f aca="false">IF($B752&lt;Input!$G$25,(($H751+$E752+$F752+$G752)*(1+Input!$G$37/(100*12))),0)</f>
        <v>0</v>
      </c>
    </row>
    <row r="753" customFormat="false" ht="12.8" hidden="false" customHeight="false" outlineLevel="0" collapsed="false">
      <c r="A753" s="76" t="n">
        <v>749</v>
      </c>
      <c r="B753" s="77" t="n">
        <f aca="false">EOMONTH(Input!$C$7,A753)</f>
        <v>65714</v>
      </c>
      <c r="C753" s="76" t="n">
        <f aca="false">DATEDIF(Input!$G$23,$B753,"Y")</f>
        <v>102</v>
      </c>
      <c r="E753" s="78" t="n">
        <f aca="false">Salary_02!$E753*(Input!$G$36/100)</f>
        <v>0</v>
      </c>
      <c r="F753" s="78" t="n">
        <f aca="false">-1*Salary_02!$I753</f>
        <v>-0</v>
      </c>
      <c r="G753" s="78" t="n">
        <f aca="true">IF(AND($B753&gt;Input!$G$45,$B753&lt;Input!$G$25),PMT(Input!$G$37/(100*12),(OFFSET($A$4,MATCH(Input!$G$25,$B$4:$B$1004,1),0,1,1)-OFFSET($A$4,MATCH(Input!$G$45,$B$4:$B$620,1),0,1,1)),$J$4,-1*Input!$G$38,1),0)</f>
        <v>0</v>
      </c>
      <c r="H753" s="78" t="n">
        <f aca="false">IF($B753&lt;Input!$G$25,(($H752+$E753+$F753+$G753)*(1+Input!$G$37/(100*12))),0)</f>
        <v>0</v>
      </c>
    </row>
    <row r="754" customFormat="false" ht="12.8" hidden="false" customHeight="false" outlineLevel="0" collapsed="false">
      <c r="A754" s="76" t="n">
        <v>750</v>
      </c>
      <c r="B754" s="77" t="n">
        <f aca="false">EOMONTH(Input!$C$7,A754)</f>
        <v>65745</v>
      </c>
      <c r="C754" s="76" t="n">
        <f aca="false">DATEDIF(Input!$G$23,$B754,"Y")</f>
        <v>102</v>
      </c>
      <c r="E754" s="78" t="n">
        <f aca="false">Salary_02!$E754*(Input!$G$36/100)</f>
        <v>0</v>
      </c>
      <c r="F754" s="78" t="n">
        <f aca="false">-1*Salary_02!$I754</f>
        <v>-0</v>
      </c>
      <c r="G754" s="78" t="n">
        <f aca="true">IF(AND($B754&gt;Input!$G$45,$B754&lt;Input!$G$25),PMT(Input!$G$37/(100*12),(OFFSET($A$4,MATCH(Input!$G$25,$B$4:$B$1004,1),0,1,1)-OFFSET($A$4,MATCH(Input!$G$45,$B$4:$B$620,1),0,1,1)),$J$4,-1*Input!$G$38,1),0)</f>
        <v>0</v>
      </c>
      <c r="H754" s="78" t="n">
        <f aca="false">IF($B754&lt;Input!$G$25,(($H753+$E754+$F754+$G754)*(1+Input!$G$37/(100*12))),0)</f>
        <v>0</v>
      </c>
    </row>
    <row r="755" customFormat="false" ht="12.8" hidden="false" customHeight="false" outlineLevel="0" collapsed="false">
      <c r="A755" s="76" t="n">
        <v>751</v>
      </c>
      <c r="B755" s="77" t="n">
        <f aca="false">EOMONTH(Input!$C$7,A755)</f>
        <v>65776</v>
      </c>
      <c r="C755" s="76" t="n">
        <f aca="false">DATEDIF(Input!$G$23,$B755,"Y")</f>
        <v>102</v>
      </c>
      <c r="E755" s="78" t="n">
        <f aca="false">Salary_02!$E755*(Input!$G$36/100)</f>
        <v>0</v>
      </c>
      <c r="F755" s="78" t="n">
        <f aca="false">-1*Salary_02!$I755</f>
        <v>-0</v>
      </c>
      <c r="G755" s="78" t="n">
        <f aca="true">IF(AND($B755&gt;Input!$G$45,$B755&lt;Input!$G$25),PMT(Input!$G$37/(100*12),(OFFSET($A$4,MATCH(Input!$G$25,$B$4:$B$1004,1),0,1,1)-OFFSET($A$4,MATCH(Input!$G$45,$B$4:$B$620,1),0,1,1)),$J$4,-1*Input!$G$38,1),0)</f>
        <v>0</v>
      </c>
      <c r="H755" s="78" t="n">
        <f aca="false">IF($B755&lt;Input!$G$25,(($H754+$E755+$F755+$G755)*(1+Input!$G$37/(100*12))),0)</f>
        <v>0</v>
      </c>
    </row>
    <row r="756" customFormat="false" ht="12.8" hidden="false" customHeight="false" outlineLevel="0" collapsed="false">
      <c r="A756" s="76" t="n">
        <v>752</v>
      </c>
      <c r="B756" s="77" t="n">
        <f aca="false">EOMONTH(Input!$C$7,A756)</f>
        <v>65805</v>
      </c>
      <c r="C756" s="76" t="n">
        <f aca="false">DATEDIF(Input!$G$23,$B756,"Y")</f>
        <v>102</v>
      </c>
      <c r="E756" s="78" t="n">
        <f aca="false">Salary_02!$E756*(Input!$G$36/100)</f>
        <v>0</v>
      </c>
      <c r="F756" s="78" t="n">
        <f aca="false">-1*Salary_02!$I756</f>
        <v>-0</v>
      </c>
      <c r="G756" s="78" t="n">
        <f aca="true">IF(AND($B756&gt;Input!$G$45,$B756&lt;Input!$G$25),PMT(Input!$G$37/(100*12),(OFFSET($A$4,MATCH(Input!$G$25,$B$4:$B$1004,1),0,1,1)-OFFSET($A$4,MATCH(Input!$G$45,$B$4:$B$620,1),0,1,1)),$J$4,-1*Input!$G$38,1),0)</f>
        <v>0</v>
      </c>
      <c r="H756" s="78" t="n">
        <f aca="false">IF($B756&lt;Input!$G$25,(($H755+$E756+$F756+$G756)*(1+Input!$G$37/(100*12))),0)</f>
        <v>0</v>
      </c>
    </row>
    <row r="757" customFormat="false" ht="12.8" hidden="false" customHeight="false" outlineLevel="0" collapsed="false">
      <c r="A757" s="76" t="n">
        <v>753</v>
      </c>
      <c r="B757" s="77" t="n">
        <f aca="false">EOMONTH(Input!$C$7,A757)</f>
        <v>65836</v>
      </c>
      <c r="C757" s="76" t="n">
        <f aca="false">DATEDIF(Input!$G$23,$B757,"Y")</f>
        <v>102</v>
      </c>
      <c r="E757" s="78" t="n">
        <f aca="false">Salary_02!$E757*(Input!$G$36/100)</f>
        <v>0</v>
      </c>
      <c r="F757" s="78" t="n">
        <f aca="false">-1*Salary_02!$I757</f>
        <v>-0</v>
      </c>
      <c r="G757" s="78" t="n">
        <f aca="true">IF(AND($B757&gt;Input!$G$45,$B757&lt;Input!$G$25),PMT(Input!$G$37/(100*12),(OFFSET($A$4,MATCH(Input!$G$25,$B$4:$B$1004,1),0,1,1)-OFFSET($A$4,MATCH(Input!$G$45,$B$4:$B$620,1),0,1,1)),$J$4,-1*Input!$G$38,1),0)</f>
        <v>0</v>
      </c>
      <c r="H757" s="78" t="n">
        <f aca="false">IF($B757&lt;Input!$G$25,(($H756+$E757+$F757+$G757)*(1+Input!$G$37/(100*12))),0)</f>
        <v>0</v>
      </c>
    </row>
    <row r="758" customFormat="false" ht="12.8" hidden="false" customHeight="false" outlineLevel="0" collapsed="false">
      <c r="A758" s="76" t="n">
        <v>754</v>
      </c>
      <c r="B758" s="77" t="n">
        <f aca="false">EOMONTH(Input!$C$7,A758)</f>
        <v>65866</v>
      </c>
      <c r="C758" s="76" t="n">
        <f aca="false">DATEDIF(Input!$G$23,$B758,"Y")</f>
        <v>102</v>
      </c>
      <c r="E758" s="78" t="n">
        <f aca="false">Salary_02!$E758*(Input!$G$36/100)</f>
        <v>0</v>
      </c>
      <c r="F758" s="78" t="n">
        <f aca="false">-1*Salary_02!$I758</f>
        <v>-0</v>
      </c>
      <c r="G758" s="78" t="n">
        <f aca="true">IF(AND($B758&gt;Input!$G$45,$B758&lt;Input!$G$25),PMT(Input!$G$37/(100*12),(OFFSET($A$4,MATCH(Input!$G$25,$B$4:$B$1004,1),0,1,1)-OFFSET($A$4,MATCH(Input!$G$45,$B$4:$B$620,1),0,1,1)),$J$4,-1*Input!$G$38,1),0)</f>
        <v>0</v>
      </c>
      <c r="H758" s="78" t="n">
        <f aca="false">IF($B758&lt;Input!$G$25,(($H757+$E758+$F758+$G758)*(1+Input!$G$37/(100*12))),0)</f>
        <v>0</v>
      </c>
    </row>
    <row r="759" customFormat="false" ht="12.8" hidden="false" customHeight="false" outlineLevel="0" collapsed="false">
      <c r="A759" s="76" t="n">
        <v>755</v>
      </c>
      <c r="B759" s="77" t="n">
        <f aca="false">EOMONTH(Input!$C$7,A759)</f>
        <v>65897</v>
      </c>
      <c r="C759" s="76" t="n">
        <f aca="false">DATEDIF(Input!$G$23,$B759,"Y")</f>
        <v>103</v>
      </c>
      <c r="E759" s="78" t="n">
        <f aca="false">Salary_02!$E759*(Input!$G$36/100)</f>
        <v>0</v>
      </c>
      <c r="F759" s="78" t="n">
        <f aca="false">-1*Salary_02!$I759</f>
        <v>-0</v>
      </c>
      <c r="G759" s="78" t="n">
        <f aca="true">IF(AND($B759&gt;Input!$G$45,$B759&lt;Input!$G$25),PMT(Input!$G$37/(100*12),(OFFSET($A$4,MATCH(Input!$G$25,$B$4:$B$1004,1),0,1,1)-OFFSET($A$4,MATCH(Input!$G$45,$B$4:$B$620,1),0,1,1)),$J$4,-1*Input!$G$38,1),0)</f>
        <v>0</v>
      </c>
      <c r="H759" s="78" t="n">
        <f aca="false">IF($B759&lt;Input!$G$25,(($H758+$E759+$F759+$G759)*(1+Input!$G$37/(100*12))),0)</f>
        <v>0</v>
      </c>
    </row>
    <row r="760" customFormat="false" ht="12.8" hidden="false" customHeight="false" outlineLevel="0" collapsed="false">
      <c r="A760" s="76" t="n">
        <v>756</v>
      </c>
      <c r="B760" s="77" t="n">
        <f aca="false">EOMONTH(Input!$C$7,A760)</f>
        <v>65927</v>
      </c>
      <c r="C760" s="76" t="n">
        <f aca="false">DATEDIF(Input!$G$23,$B760,"Y")</f>
        <v>103</v>
      </c>
      <c r="E760" s="78" t="n">
        <f aca="false">Salary_02!$E760*(Input!$G$36/100)</f>
        <v>0</v>
      </c>
      <c r="F760" s="78" t="n">
        <f aca="false">-1*Salary_02!$I760</f>
        <v>-0</v>
      </c>
      <c r="G760" s="78" t="n">
        <f aca="true">IF(AND($B760&gt;Input!$G$45,$B760&lt;Input!$G$25),PMT(Input!$G$37/(100*12),(OFFSET($A$4,MATCH(Input!$G$25,$B$4:$B$1004,1),0,1,1)-OFFSET($A$4,MATCH(Input!$G$45,$B$4:$B$620,1),0,1,1)),$J$4,-1*Input!$G$38,1),0)</f>
        <v>0</v>
      </c>
      <c r="H760" s="78" t="n">
        <f aca="false">IF($B760&lt;Input!$G$25,(($H759+$E760+$F760+$G760)*(1+Input!$G$37/(100*12))),0)</f>
        <v>0</v>
      </c>
    </row>
    <row r="761" customFormat="false" ht="12.8" hidden="false" customHeight="false" outlineLevel="0" collapsed="false">
      <c r="A761" s="76" t="n">
        <v>757</v>
      </c>
      <c r="B761" s="77" t="n">
        <f aca="false">EOMONTH(Input!$C$7,A761)</f>
        <v>65958</v>
      </c>
      <c r="C761" s="76" t="n">
        <f aca="false">DATEDIF(Input!$G$23,$B761,"Y")</f>
        <v>103</v>
      </c>
      <c r="E761" s="78" t="n">
        <f aca="false">Salary_02!$E761*(Input!$G$36/100)</f>
        <v>0</v>
      </c>
      <c r="F761" s="78" t="n">
        <f aca="false">-1*Salary_02!$I761</f>
        <v>-0</v>
      </c>
      <c r="G761" s="78" t="n">
        <f aca="true">IF(AND($B761&gt;Input!$G$45,$B761&lt;Input!$G$25),PMT(Input!$G$37/(100*12),(OFFSET($A$4,MATCH(Input!$G$25,$B$4:$B$1004,1),0,1,1)-OFFSET($A$4,MATCH(Input!$G$45,$B$4:$B$620,1),0,1,1)),$J$4,-1*Input!$G$38,1),0)</f>
        <v>0</v>
      </c>
      <c r="H761" s="78" t="n">
        <f aca="false">IF($B761&lt;Input!$G$25,(($H760+$E761+$F761+$G761)*(1+Input!$G$37/(100*12))),0)</f>
        <v>0</v>
      </c>
    </row>
    <row r="762" customFormat="false" ht="12.8" hidden="false" customHeight="false" outlineLevel="0" collapsed="false">
      <c r="A762" s="76" t="n">
        <v>758</v>
      </c>
      <c r="B762" s="77" t="n">
        <f aca="false">EOMONTH(Input!$C$7,A762)</f>
        <v>65989</v>
      </c>
      <c r="C762" s="76" t="n">
        <f aca="false">DATEDIF(Input!$G$23,$B762,"Y")</f>
        <v>103</v>
      </c>
      <c r="E762" s="78" t="n">
        <f aca="false">Salary_02!$E762*(Input!$G$36/100)</f>
        <v>0</v>
      </c>
      <c r="F762" s="78" t="n">
        <f aca="false">-1*Salary_02!$I762</f>
        <v>-0</v>
      </c>
      <c r="G762" s="78" t="n">
        <f aca="true">IF(AND($B762&gt;Input!$G$45,$B762&lt;Input!$G$25),PMT(Input!$G$37/(100*12),(OFFSET($A$4,MATCH(Input!$G$25,$B$4:$B$1004,1),0,1,1)-OFFSET($A$4,MATCH(Input!$G$45,$B$4:$B$620,1),0,1,1)),$J$4,-1*Input!$G$38,1),0)</f>
        <v>0</v>
      </c>
      <c r="H762" s="78" t="n">
        <f aca="false">IF($B762&lt;Input!$G$25,(($H761+$E762+$F762+$G762)*(1+Input!$G$37/(100*12))),0)</f>
        <v>0</v>
      </c>
    </row>
    <row r="763" customFormat="false" ht="12.8" hidden="false" customHeight="false" outlineLevel="0" collapsed="false">
      <c r="A763" s="76" t="n">
        <v>759</v>
      </c>
      <c r="B763" s="77" t="n">
        <f aca="false">EOMONTH(Input!$C$7,A763)</f>
        <v>66019</v>
      </c>
      <c r="C763" s="76" t="n">
        <f aca="false">DATEDIF(Input!$G$23,$B763,"Y")</f>
        <v>103</v>
      </c>
      <c r="E763" s="78" t="n">
        <f aca="false">Salary_02!$E763*(Input!$G$36/100)</f>
        <v>0</v>
      </c>
      <c r="F763" s="78" t="n">
        <f aca="false">-1*Salary_02!$I763</f>
        <v>-0</v>
      </c>
      <c r="G763" s="78" t="n">
        <f aca="true">IF(AND($B763&gt;Input!$G$45,$B763&lt;Input!$G$25),PMT(Input!$G$37/(100*12),(OFFSET($A$4,MATCH(Input!$G$25,$B$4:$B$1004,1),0,1,1)-OFFSET($A$4,MATCH(Input!$G$45,$B$4:$B$620,1),0,1,1)),$J$4,-1*Input!$G$38,1),0)</f>
        <v>0</v>
      </c>
      <c r="H763" s="78" t="n">
        <f aca="false">IF($B763&lt;Input!$G$25,(($H762+$E763+$F763+$G763)*(1+Input!$G$37/(100*12))),0)</f>
        <v>0</v>
      </c>
    </row>
    <row r="764" customFormat="false" ht="12.8" hidden="false" customHeight="false" outlineLevel="0" collapsed="false">
      <c r="A764" s="76" t="n">
        <v>760</v>
      </c>
      <c r="B764" s="77" t="n">
        <f aca="false">EOMONTH(Input!$C$7,A764)</f>
        <v>66050</v>
      </c>
      <c r="C764" s="76" t="n">
        <f aca="false">DATEDIF(Input!$G$23,$B764,"Y")</f>
        <v>103</v>
      </c>
      <c r="E764" s="78" t="n">
        <f aca="false">Salary_02!$E764*(Input!$G$36/100)</f>
        <v>0</v>
      </c>
      <c r="F764" s="78" t="n">
        <f aca="false">-1*Salary_02!$I764</f>
        <v>-0</v>
      </c>
      <c r="G764" s="78" t="n">
        <f aca="true">IF(AND($B764&gt;Input!$G$45,$B764&lt;Input!$G$25),PMT(Input!$G$37/(100*12),(OFFSET($A$4,MATCH(Input!$G$25,$B$4:$B$1004,1),0,1,1)-OFFSET($A$4,MATCH(Input!$G$45,$B$4:$B$620,1),0,1,1)),$J$4,-1*Input!$G$38,1),0)</f>
        <v>0</v>
      </c>
      <c r="H764" s="78" t="n">
        <f aca="false">IF($B764&lt;Input!$G$25,(($H763+$E764+$F764+$G764)*(1+Input!$G$37/(100*12))),0)</f>
        <v>0</v>
      </c>
    </row>
    <row r="765" customFormat="false" ht="12.8" hidden="false" customHeight="false" outlineLevel="0" collapsed="false">
      <c r="A765" s="76" t="n">
        <v>761</v>
      </c>
      <c r="B765" s="77" t="n">
        <f aca="false">EOMONTH(Input!$C$7,A765)</f>
        <v>66080</v>
      </c>
      <c r="C765" s="76" t="n">
        <f aca="false">DATEDIF(Input!$G$23,$B765,"Y")</f>
        <v>103</v>
      </c>
      <c r="E765" s="78" t="n">
        <f aca="false">Salary_02!$E765*(Input!$G$36/100)</f>
        <v>0</v>
      </c>
      <c r="F765" s="78" t="n">
        <f aca="false">-1*Salary_02!$I765</f>
        <v>-0</v>
      </c>
      <c r="G765" s="78" t="n">
        <f aca="true">IF(AND($B765&gt;Input!$G$45,$B765&lt;Input!$G$25),PMT(Input!$G$37/(100*12),(OFFSET($A$4,MATCH(Input!$G$25,$B$4:$B$1004,1),0,1,1)-OFFSET($A$4,MATCH(Input!$G$45,$B$4:$B$620,1),0,1,1)),$J$4,-1*Input!$G$38,1),0)</f>
        <v>0</v>
      </c>
      <c r="H765" s="78" t="n">
        <f aca="false">IF($B765&lt;Input!$G$25,(($H764+$E765+$F765+$G765)*(1+Input!$G$37/(100*12))),0)</f>
        <v>0</v>
      </c>
    </row>
    <row r="766" customFormat="false" ht="12.8" hidden="false" customHeight="false" outlineLevel="0" collapsed="false">
      <c r="A766" s="76" t="n">
        <v>762</v>
      </c>
      <c r="B766" s="77" t="n">
        <f aca="false">EOMONTH(Input!$C$7,A766)</f>
        <v>66111</v>
      </c>
      <c r="C766" s="76" t="n">
        <f aca="false">DATEDIF(Input!$G$23,$B766,"Y")</f>
        <v>103</v>
      </c>
      <c r="E766" s="78" t="n">
        <f aca="false">Salary_02!$E766*(Input!$G$36/100)</f>
        <v>0</v>
      </c>
      <c r="F766" s="78" t="n">
        <f aca="false">-1*Salary_02!$I766</f>
        <v>-0</v>
      </c>
      <c r="G766" s="78" t="n">
        <f aca="true">IF(AND($B766&gt;Input!$G$45,$B766&lt;Input!$G$25),PMT(Input!$G$37/(100*12),(OFFSET($A$4,MATCH(Input!$G$25,$B$4:$B$1004,1),0,1,1)-OFFSET($A$4,MATCH(Input!$G$45,$B$4:$B$620,1),0,1,1)),$J$4,-1*Input!$G$38,1),0)</f>
        <v>0</v>
      </c>
      <c r="H766" s="78" t="n">
        <f aca="false">IF($B766&lt;Input!$G$25,(($H765+$E766+$F766+$G766)*(1+Input!$G$37/(100*12))),0)</f>
        <v>0</v>
      </c>
    </row>
    <row r="767" customFormat="false" ht="12.8" hidden="false" customHeight="false" outlineLevel="0" collapsed="false">
      <c r="A767" s="76" t="n">
        <v>763</v>
      </c>
      <c r="B767" s="77" t="n">
        <f aca="false">EOMONTH(Input!$C$7,A767)</f>
        <v>66142</v>
      </c>
      <c r="C767" s="76" t="n">
        <f aca="false">DATEDIF(Input!$G$23,$B767,"Y")</f>
        <v>103</v>
      </c>
      <c r="E767" s="78" t="n">
        <f aca="false">Salary_02!$E767*(Input!$G$36/100)</f>
        <v>0</v>
      </c>
      <c r="F767" s="78" t="n">
        <f aca="false">-1*Salary_02!$I767</f>
        <v>-0</v>
      </c>
      <c r="G767" s="78" t="n">
        <f aca="true">IF(AND($B767&gt;Input!$G$45,$B767&lt;Input!$G$25),PMT(Input!$G$37/(100*12),(OFFSET($A$4,MATCH(Input!$G$25,$B$4:$B$1004,1),0,1,1)-OFFSET($A$4,MATCH(Input!$G$45,$B$4:$B$620,1),0,1,1)),$J$4,-1*Input!$G$38,1),0)</f>
        <v>0</v>
      </c>
      <c r="H767" s="78" t="n">
        <f aca="false">IF($B767&lt;Input!$G$25,(($H766+$E767+$F767+$G767)*(1+Input!$G$37/(100*12))),0)</f>
        <v>0</v>
      </c>
    </row>
    <row r="768" customFormat="false" ht="12.8" hidden="false" customHeight="false" outlineLevel="0" collapsed="false">
      <c r="A768" s="76" t="n">
        <v>764</v>
      </c>
      <c r="B768" s="77" t="n">
        <f aca="false">EOMONTH(Input!$C$7,A768)</f>
        <v>66170</v>
      </c>
      <c r="C768" s="76" t="n">
        <f aca="false">DATEDIF(Input!$G$23,$B768,"Y")</f>
        <v>103</v>
      </c>
      <c r="E768" s="78" t="n">
        <f aca="false">Salary_02!$E768*(Input!$G$36/100)</f>
        <v>0</v>
      </c>
      <c r="F768" s="78" t="n">
        <f aca="false">-1*Salary_02!$I768</f>
        <v>-0</v>
      </c>
      <c r="G768" s="78" t="n">
        <f aca="true">IF(AND($B768&gt;Input!$G$45,$B768&lt;Input!$G$25),PMT(Input!$G$37/(100*12),(OFFSET($A$4,MATCH(Input!$G$25,$B$4:$B$1004,1),0,1,1)-OFFSET($A$4,MATCH(Input!$G$45,$B$4:$B$620,1),0,1,1)),$J$4,-1*Input!$G$38,1),0)</f>
        <v>0</v>
      </c>
      <c r="H768" s="78" t="n">
        <f aca="false">IF($B768&lt;Input!$G$25,(($H767+$E768+$F768+$G768)*(1+Input!$G$37/(100*12))),0)</f>
        <v>0</v>
      </c>
    </row>
    <row r="769" customFormat="false" ht="12.8" hidden="false" customHeight="false" outlineLevel="0" collapsed="false">
      <c r="A769" s="76" t="n">
        <v>765</v>
      </c>
      <c r="B769" s="77" t="n">
        <f aca="false">EOMONTH(Input!$C$7,A769)</f>
        <v>66201</v>
      </c>
      <c r="C769" s="76" t="n">
        <f aca="false">DATEDIF(Input!$G$23,$B769,"Y")</f>
        <v>103</v>
      </c>
      <c r="E769" s="78" t="n">
        <f aca="false">Salary_02!$E769*(Input!$G$36/100)</f>
        <v>0</v>
      </c>
      <c r="F769" s="78" t="n">
        <f aca="false">-1*Salary_02!$I769</f>
        <v>-0</v>
      </c>
      <c r="G769" s="78" t="n">
        <f aca="true">IF(AND($B769&gt;Input!$G$45,$B769&lt;Input!$G$25),PMT(Input!$G$37/(100*12),(OFFSET($A$4,MATCH(Input!$G$25,$B$4:$B$1004,1),0,1,1)-OFFSET($A$4,MATCH(Input!$G$45,$B$4:$B$620,1),0,1,1)),$J$4,-1*Input!$G$38,1),0)</f>
        <v>0</v>
      </c>
      <c r="H769" s="78" t="n">
        <f aca="false">IF($B769&lt;Input!$G$25,(($H768+$E769+$F769+$G769)*(1+Input!$G$37/(100*12))),0)</f>
        <v>0</v>
      </c>
    </row>
    <row r="770" customFormat="false" ht="12.8" hidden="false" customHeight="false" outlineLevel="0" collapsed="false">
      <c r="A770" s="76" t="n">
        <v>766</v>
      </c>
      <c r="B770" s="77" t="n">
        <f aca="false">EOMONTH(Input!$C$7,A770)</f>
        <v>66231</v>
      </c>
      <c r="C770" s="76" t="n">
        <f aca="false">DATEDIF(Input!$G$23,$B770,"Y")</f>
        <v>103</v>
      </c>
      <c r="E770" s="78" t="n">
        <f aca="false">Salary_02!$E770*(Input!$G$36/100)</f>
        <v>0</v>
      </c>
      <c r="F770" s="78" t="n">
        <f aca="false">-1*Salary_02!$I770</f>
        <v>-0</v>
      </c>
      <c r="G770" s="78" t="n">
        <f aca="true">IF(AND($B770&gt;Input!$G$45,$B770&lt;Input!$G$25),PMT(Input!$G$37/(100*12),(OFFSET($A$4,MATCH(Input!$G$25,$B$4:$B$1004,1),0,1,1)-OFFSET($A$4,MATCH(Input!$G$45,$B$4:$B$620,1),0,1,1)),$J$4,-1*Input!$G$38,1),0)</f>
        <v>0</v>
      </c>
      <c r="H770" s="78" t="n">
        <f aca="false">IF($B770&lt;Input!$G$25,(($H769+$E770+$F770+$G770)*(1+Input!$G$37/(100*12))),0)</f>
        <v>0</v>
      </c>
    </row>
    <row r="771" customFormat="false" ht="12.8" hidden="false" customHeight="false" outlineLevel="0" collapsed="false">
      <c r="A771" s="76" t="n">
        <v>767</v>
      </c>
      <c r="B771" s="77" t="n">
        <f aca="false">EOMONTH(Input!$C$7,A771)</f>
        <v>66262</v>
      </c>
      <c r="C771" s="76" t="n">
        <f aca="false">DATEDIF(Input!$G$23,$B771,"Y")</f>
        <v>104</v>
      </c>
      <c r="E771" s="78" t="n">
        <f aca="false">Salary_02!$E771*(Input!$G$36/100)</f>
        <v>0</v>
      </c>
      <c r="F771" s="78" t="n">
        <f aca="false">-1*Salary_02!$I771</f>
        <v>-0</v>
      </c>
      <c r="G771" s="78" t="n">
        <f aca="true">IF(AND($B771&gt;Input!$G$45,$B771&lt;Input!$G$25),PMT(Input!$G$37/(100*12),(OFFSET($A$4,MATCH(Input!$G$25,$B$4:$B$1004,1),0,1,1)-OFFSET($A$4,MATCH(Input!$G$45,$B$4:$B$620,1),0,1,1)),$J$4,-1*Input!$G$38,1),0)</f>
        <v>0</v>
      </c>
      <c r="H771" s="78" t="n">
        <f aca="false">IF($B771&lt;Input!$G$25,(($H770+$E771+$F771+$G771)*(1+Input!$G$37/(100*12))),0)</f>
        <v>0</v>
      </c>
    </row>
    <row r="772" customFormat="false" ht="12.8" hidden="false" customHeight="false" outlineLevel="0" collapsed="false">
      <c r="A772" s="76" t="n">
        <v>768</v>
      </c>
      <c r="B772" s="77" t="n">
        <f aca="false">EOMONTH(Input!$C$7,A772)</f>
        <v>66292</v>
      </c>
      <c r="C772" s="76" t="n">
        <f aca="false">DATEDIF(Input!$G$23,$B772,"Y")</f>
        <v>104</v>
      </c>
      <c r="E772" s="78" t="n">
        <f aca="false">Salary_02!$E772*(Input!$G$36/100)</f>
        <v>0</v>
      </c>
      <c r="F772" s="78" t="n">
        <f aca="false">-1*Salary_02!$I772</f>
        <v>-0</v>
      </c>
      <c r="G772" s="78" t="n">
        <f aca="true">IF(AND($B772&gt;Input!$G$45,$B772&lt;Input!$G$25),PMT(Input!$G$37/(100*12),(OFFSET($A$4,MATCH(Input!$G$25,$B$4:$B$1004,1),0,1,1)-OFFSET($A$4,MATCH(Input!$G$45,$B$4:$B$620,1),0,1,1)),$J$4,-1*Input!$G$38,1),0)</f>
        <v>0</v>
      </c>
      <c r="H772" s="78" t="n">
        <f aca="false">IF($B772&lt;Input!$G$25,(($H771+$E772+$F772+$G772)*(1+Input!$G$37/(100*12))),0)</f>
        <v>0</v>
      </c>
    </row>
    <row r="773" customFormat="false" ht="12.8" hidden="false" customHeight="false" outlineLevel="0" collapsed="false">
      <c r="A773" s="76" t="n">
        <v>769</v>
      </c>
      <c r="B773" s="77" t="n">
        <f aca="false">EOMONTH(Input!$C$7,A773)</f>
        <v>66323</v>
      </c>
      <c r="C773" s="76" t="n">
        <f aca="false">DATEDIF(Input!$G$23,$B773,"Y")</f>
        <v>104</v>
      </c>
      <c r="E773" s="78" t="n">
        <f aca="false">Salary_02!$E773*(Input!$G$36/100)</f>
        <v>0</v>
      </c>
      <c r="F773" s="78" t="n">
        <f aca="false">-1*Salary_02!$I773</f>
        <v>-0</v>
      </c>
      <c r="G773" s="78" t="n">
        <f aca="true">IF(AND($B773&gt;Input!$G$45,$B773&lt;Input!$G$25),PMT(Input!$G$37/(100*12),(OFFSET($A$4,MATCH(Input!$G$25,$B$4:$B$1004,1),0,1,1)-OFFSET($A$4,MATCH(Input!$G$45,$B$4:$B$620,1),0,1,1)),$J$4,-1*Input!$G$38,1),0)</f>
        <v>0</v>
      </c>
      <c r="H773" s="78" t="n">
        <f aca="false">IF($B773&lt;Input!$G$25,(($H772+$E773+$F773+$G773)*(1+Input!$G$37/(100*12))),0)</f>
        <v>0</v>
      </c>
    </row>
    <row r="774" customFormat="false" ht="12.8" hidden="false" customHeight="false" outlineLevel="0" collapsed="false">
      <c r="A774" s="76" t="n">
        <v>770</v>
      </c>
      <c r="B774" s="77" t="n">
        <f aca="false">EOMONTH(Input!$C$7,A774)</f>
        <v>66354</v>
      </c>
      <c r="C774" s="76" t="n">
        <f aca="false">DATEDIF(Input!$G$23,$B774,"Y")</f>
        <v>104</v>
      </c>
      <c r="E774" s="78" t="n">
        <f aca="false">Salary_02!$E774*(Input!$G$36/100)</f>
        <v>0</v>
      </c>
      <c r="F774" s="78" t="n">
        <f aca="false">-1*Salary_02!$I774</f>
        <v>-0</v>
      </c>
      <c r="G774" s="78" t="n">
        <f aca="true">IF(AND($B774&gt;Input!$G$45,$B774&lt;Input!$G$25),PMT(Input!$G$37/(100*12),(OFFSET($A$4,MATCH(Input!$G$25,$B$4:$B$1004,1),0,1,1)-OFFSET($A$4,MATCH(Input!$G$45,$B$4:$B$620,1),0,1,1)),$J$4,-1*Input!$G$38,1),0)</f>
        <v>0</v>
      </c>
      <c r="H774" s="78" t="n">
        <f aca="false">IF($B774&lt;Input!$G$25,(($H773+$E774+$F774+$G774)*(1+Input!$G$37/(100*12))),0)</f>
        <v>0</v>
      </c>
    </row>
    <row r="775" customFormat="false" ht="12.8" hidden="false" customHeight="false" outlineLevel="0" collapsed="false">
      <c r="A775" s="76" t="n">
        <v>771</v>
      </c>
      <c r="B775" s="77" t="n">
        <f aca="false">EOMONTH(Input!$C$7,A775)</f>
        <v>66384</v>
      </c>
      <c r="C775" s="76" t="n">
        <f aca="false">DATEDIF(Input!$G$23,$B775,"Y")</f>
        <v>104</v>
      </c>
      <c r="E775" s="78" t="n">
        <f aca="false">Salary_02!$E775*(Input!$G$36/100)</f>
        <v>0</v>
      </c>
      <c r="F775" s="78" t="n">
        <f aca="false">-1*Salary_02!$I775</f>
        <v>-0</v>
      </c>
      <c r="G775" s="78" t="n">
        <f aca="true">IF(AND($B775&gt;Input!$G$45,$B775&lt;Input!$G$25),PMT(Input!$G$37/(100*12),(OFFSET($A$4,MATCH(Input!$G$25,$B$4:$B$1004,1),0,1,1)-OFFSET($A$4,MATCH(Input!$G$45,$B$4:$B$620,1),0,1,1)),$J$4,-1*Input!$G$38,1),0)</f>
        <v>0</v>
      </c>
      <c r="H775" s="78" t="n">
        <f aca="false">IF($B775&lt;Input!$G$25,(($H774+$E775+$F775+$G775)*(1+Input!$G$37/(100*12))),0)</f>
        <v>0</v>
      </c>
    </row>
    <row r="776" customFormat="false" ht="12.8" hidden="false" customHeight="false" outlineLevel="0" collapsed="false">
      <c r="A776" s="76" t="n">
        <v>772</v>
      </c>
      <c r="B776" s="77" t="n">
        <f aca="false">EOMONTH(Input!$C$7,A776)</f>
        <v>66415</v>
      </c>
      <c r="C776" s="76" t="n">
        <f aca="false">DATEDIF(Input!$G$23,$B776,"Y")</f>
        <v>104</v>
      </c>
      <c r="E776" s="78" t="n">
        <f aca="false">Salary_02!$E776*(Input!$G$36/100)</f>
        <v>0</v>
      </c>
      <c r="F776" s="78" t="n">
        <f aca="false">-1*Salary_02!$I776</f>
        <v>-0</v>
      </c>
      <c r="G776" s="78" t="n">
        <f aca="true">IF(AND($B776&gt;Input!$G$45,$B776&lt;Input!$G$25),PMT(Input!$G$37/(100*12),(OFFSET($A$4,MATCH(Input!$G$25,$B$4:$B$1004,1),0,1,1)-OFFSET($A$4,MATCH(Input!$G$45,$B$4:$B$620,1),0,1,1)),$J$4,-1*Input!$G$38,1),0)</f>
        <v>0</v>
      </c>
      <c r="H776" s="78" t="n">
        <f aca="false">IF($B776&lt;Input!$G$25,(($H775+$E776+$F776+$G776)*(1+Input!$G$37/(100*12))),0)</f>
        <v>0</v>
      </c>
    </row>
    <row r="777" customFormat="false" ht="12.8" hidden="false" customHeight="false" outlineLevel="0" collapsed="false">
      <c r="A777" s="76" t="n">
        <v>773</v>
      </c>
      <c r="B777" s="77" t="n">
        <f aca="false">EOMONTH(Input!$C$7,A777)</f>
        <v>66445</v>
      </c>
      <c r="C777" s="76" t="n">
        <f aca="false">DATEDIF(Input!$G$23,$B777,"Y")</f>
        <v>104</v>
      </c>
      <c r="E777" s="78" t="n">
        <f aca="false">Salary_02!$E777*(Input!$G$36/100)</f>
        <v>0</v>
      </c>
      <c r="F777" s="78" t="n">
        <f aca="false">-1*Salary_02!$I777</f>
        <v>-0</v>
      </c>
      <c r="G777" s="78" t="n">
        <f aca="true">IF(AND($B777&gt;Input!$G$45,$B777&lt;Input!$G$25),PMT(Input!$G$37/(100*12),(OFFSET($A$4,MATCH(Input!$G$25,$B$4:$B$1004,1),0,1,1)-OFFSET($A$4,MATCH(Input!$G$45,$B$4:$B$620,1),0,1,1)),$J$4,-1*Input!$G$38,1),0)</f>
        <v>0</v>
      </c>
      <c r="H777" s="78" t="n">
        <f aca="false">IF($B777&lt;Input!$G$25,(($H776+$E777+$F777+$G777)*(1+Input!$G$37/(100*12))),0)</f>
        <v>0</v>
      </c>
    </row>
    <row r="778" customFormat="false" ht="12.8" hidden="false" customHeight="false" outlineLevel="0" collapsed="false">
      <c r="A778" s="76" t="n">
        <v>774</v>
      </c>
      <c r="B778" s="77" t="n">
        <f aca="false">EOMONTH(Input!$C$7,A778)</f>
        <v>66476</v>
      </c>
      <c r="C778" s="76" t="n">
        <f aca="false">DATEDIF(Input!$G$23,$B778,"Y")</f>
        <v>104</v>
      </c>
      <c r="E778" s="78" t="n">
        <f aca="false">Salary_02!$E778*(Input!$G$36/100)</f>
        <v>0</v>
      </c>
      <c r="F778" s="78" t="n">
        <f aca="false">-1*Salary_02!$I778</f>
        <v>-0</v>
      </c>
      <c r="G778" s="78" t="n">
        <f aca="true">IF(AND($B778&gt;Input!$G$45,$B778&lt;Input!$G$25),PMT(Input!$G$37/(100*12),(OFFSET($A$4,MATCH(Input!$G$25,$B$4:$B$1004,1),0,1,1)-OFFSET($A$4,MATCH(Input!$G$45,$B$4:$B$620,1),0,1,1)),$J$4,-1*Input!$G$38,1),0)</f>
        <v>0</v>
      </c>
      <c r="H778" s="78" t="n">
        <f aca="false">IF($B778&lt;Input!$G$25,(($H777+$E778+$F778+$G778)*(1+Input!$G$37/(100*12))),0)</f>
        <v>0</v>
      </c>
    </row>
    <row r="779" customFormat="false" ht="12.8" hidden="false" customHeight="false" outlineLevel="0" collapsed="false">
      <c r="A779" s="76" t="n">
        <v>775</v>
      </c>
      <c r="B779" s="77" t="n">
        <f aca="false">EOMONTH(Input!$C$7,A779)</f>
        <v>66507</v>
      </c>
      <c r="C779" s="76" t="n">
        <f aca="false">DATEDIF(Input!$G$23,$B779,"Y")</f>
        <v>104</v>
      </c>
      <c r="E779" s="78" t="n">
        <f aca="false">Salary_02!$E779*(Input!$G$36/100)</f>
        <v>0</v>
      </c>
      <c r="F779" s="78" t="n">
        <f aca="false">-1*Salary_02!$I779</f>
        <v>-0</v>
      </c>
      <c r="G779" s="78" t="n">
        <f aca="true">IF(AND($B779&gt;Input!$G$45,$B779&lt;Input!$G$25),PMT(Input!$G$37/(100*12),(OFFSET($A$4,MATCH(Input!$G$25,$B$4:$B$1004,1),0,1,1)-OFFSET($A$4,MATCH(Input!$G$45,$B$4:$B$620,1),0,1,1)),$J$4,-1*Input!$G$38,1),0)</f>
        <v>0</v>
      </c>
      <c r="H779" s="78" t="n">
        <f aca="false">IF($B779&lt;Input!$G$25,(($H778+$E779+$F779+$G779)*(1+Input!$G$37/(100*12))),0)</f>
        <v>0</v>
      </c>
    </row>
    <row r="780" customFormat="false" ht="12.8" hidden="false" customHeight="false" outlineLevel="0" collapsed="false">
      <c r="A780" s="76" t="n">
        <v>776</v>
      </c>
      <c r="B780" s="77" t="n">
        <f aca="false">EOMONTH(Input!$C$7,A780)</f>
        <v>66535</v>
      </c>
      <c r="C780" s="76" t="n">
        <f aca="false">DATEDIF(Input!$G$23,$B780,"Y")</f>
        <v>104</v>
      </c>
      <c r="E780" s="78" t="n">
        <f aca="false">Salary_02!$E780*(Input!$G$36/100)</f>
        <v>0</v>
      </c>
      <c r="F780" s="78" t="n">
        <f aca="false">-1*Salary_02!$I780</f>
        <v>-0</v>
      </c>
      <c r="G780" s="78" t="n">
        <f aca="true">IF(AND($B780&gt;Input!$G$45,$B780&lt;Input!$G$25),PMT(Input!$G$37/(100*12),(OFFSET($A$4,MATCH(Input!$G$25,$B$4:$B$1004,1),0,1,1)-OFFSET($A$4,MATCH(Input!$G$45,$B$4:$B$620,1),0,1,1)),$J$4,-1*Input!$G$38,1),0)</f>
        <v>0</v>
      </c>
      <c r="H780" s="78" t="n">
        <f aca="false">IF($B780&lt;Input!$G$25,(($H779+$E780+$F780+$G780)*(1+Input!$G$37/(100*12))),0)</f>
        <v>0</v>
      </c>
    </row>
    <row r="781" customFormat="false" ht="12.8" hidden="false" customHeight="false" outlineLevel="0" collapsed="false">
      <c r="A781" s="76" t="n">
        <v>777</v>
      </c>
      <c r="B781" s="77" t="n">
        <f aca="false">EOMONTH(Input!$C$7,A781)</f>
        <v>66566</v>
      </c>
      <c r="C781" s="76" t="n">
        <f aca="false">DATEDIF(Input!$G$23,$B781,"Y")</f>
        <v>104</v>
      </c>
      <c r="E781" s="78" t="n">
        <f aca="false">Salary_02!$E781*(Input!$G$36/100)</f>
        <v>0</v>
      </c>
      <c r="F781" s="78" t="n">
        <f aca="false">-1*Salary_02!$I781</f>
        <v>-0</v>
      </c>
      <c r="G781" s="78" t="n">
        <f aca="true">IF(AND($B781&gt;Input!$G$45,$B781&lt;Input!$G$25),PMT(Input!$G$37/(100*12),(OFFSET($A$4,MATCH(Input!$G$25,$B$4:$B$1004,1),0,1,1)-OFFSET($A$4,MATCH(Input!$G$45,$B$4:$B$620,1),0,1,1)),$J$4,-1*Input!$G$38,1),0)</f>
        <v>0</v>
      </c>
      <c r="H781" s="78" t="n">
        <f aca="false">IF($B781&lt;Input!$G$25,(($H780+$E781+$F781+$G781)*(1+Input!$G$37/(100*12))),0)</f>
        <v>0</v>
      </c>
    </row>
    <row r="782" customFormat="false" ht="12.8" hidden="false" customHeight="false" outlineLevel="0" collapsed="false">
      <c r="A782" s="76" t="n">
        <v>778</v>
      </c>
      <c r="B782" s="77" t="n">
        <f aca="false">EOMONTH(Input!$C$7,A782)</f>
        <v>66596</v>
      </c>
      <c r="C782" s="76" t="n">
        <f aca="false">DATEDIF(Input!$G$23,$B782,"Y")</f>
        <v>104</v>
      </c>
      <c r="E782" s="78" t="n">
        <f aca="false">Salary_02!$E782*(Input!$G$36/100)</f>
        <v>0</v>
      </c>
      <c r="F782" s="78" t="n">
        <f aca="false">-1*Salary_02!$I782</f>
        <v>-0</v>
      </c>
      <c r="G782" s="78" t="n">
        <f aca="true">IF(AND($B782&gt;Input!$G$45,$B782&lt;Input!$G$25),PMT(Input!$G$37/(100*12),(OFFSET($A$4,MATCH(Input!$G$25,$B$4:$B$1004,1),0,1,1)-OFFSET($A$4,MATCH(Input!$G$45,$B$4:$B$620,1),0,1,1)),$J$4,-1*Input!$G$38,1),0)</f>
        <v>0</v>
      </c>
      <c r="H782" s="78" t="n">
        <f aca="false">IF($B782&lt;Input!$G$25,(($H781+$E782+$F782+$G782)*(1+Input!$G$37/(100*12))),0)</f>
        <v>0</v>
      </c>
    </row>
    <row r="783" customFormat="false" ht="12.8" hidden="false" customHeight="false" outlineLevel="0" collapsed="false">
      <c r="A783" s="76" t="n">
        <v>779</v>
      </c>
      <c r="B783" s="77" t="n">
        <f aca="false">EOMONTH(Input!$C$7,A783)</f>
        <v>66627</v>
      </c>
      <c r="C783" s="76" t="n">
        <f aca="false">DATEDIF(Input!$G$23,$B783,"Y")</f>
        <v>105</v>
      </c>
      <c r="E783" s="78" t="n">
        <f aca="false">Salary_02!$E783*(Input!$G$36/100)</f>
        <v>0</v>
      </c>
      <c r="F783" s="78" t="n">
        <f aca="false">-1*Salary_02!$I783</f>
        <v>-0</v>
      </c>
      <c r="G783" s="78" t="n">
        <f aca="true">IF(AND($B783&gt;Input!$G$45,$B783&lt;Input!$G$25),PMT(Input!$G$37/(100*12),(OFFSET($A$4,MATCH(Input!$G$25,$B$4:$B$1004,1),0,1,1)-OFFSET($A$4,MATCH(Input!$G$45,$B$4:$B$620,1),0,1,1)),$J$4,-1*Input!$G$38,1),0)</f>
        <v>0</v>
      </c>
      <c r="H783" s="78" t="n">
        <f aca="false">IF($B783&lt;Input!$G$25,(($H782+$E783+$F783+$G783)*(1+Input!$G$37/(100*12))),0)</f>
        <v>0</v>
      </c>
    </row>
    <row r="784" customFormat="false" ht="12.8" hidden="false" customHeight="false" outlineLevel="0" collapsed="false">
      <c r="A784" s="76" t="n">
        <v>780</v>
      </c>
      <c r="B784" s="77" t="n">
        <f aca="false">EOMONTH(Input!$C$7,A784)</f>
        <v>66657</v>
      </c>
      <c r="C784" s="76" t="n">
        <f aca="false">DATEDIF(Input!$G$23,$B784,"Y")</f>
        <v>105</v>
      </c>
      <c r="E784" s="78" t="n">
        <f aca="false">Salary_02!$E784*(Input!$G$36/100)</f>
        <v>0</v>
      </c>
      <c r="F784" s="78" t="n">
        <f aca="false">-1*Salary_02!$I784</f>
        <v>-0</v>
      </c>
      <c r="G784" s="78" t="n">
        <f aca="true">IF(AND($B784&gt;Input!$G$45,$B784&lt;Input!$G$25),PMT(Input!$G$37/(100*12),(OFFSET($A$4,MATCH(Input!$G$25,$B$4:$B$1004,1),0,1,1)-OFFSET($A$4,MATCH(Input!$G$45,$B$4:$B$620,1),0,1,1)),$J$4,-1*Input!$G$38,1),0)</f>
        <v>0</v>
      </c>
      <c r="H784" s="78" t="n">
        <f aca="false">IF($B784&lt;Input!$G$25,(($H783+$E784+$F784+$G784)*(1+Input!$G$37/(100*12))),0)</f>
        <v>0</v>
      </c>
    </row>
    <row r="785" customFormat="false" ht="12.8" hidden="false" customHeight="false" outlineLevel="0" collapsed="false">
      <c r="A785" s="76" t="n">
        <v>781</v>
      </c>
      <c r="B785" s="77" t="n">
        <f aca="false">EOMONTH(Input!$C$7,A785)</f>
        <v>66688</v>
      </c>
      <c r="C785" s="76" t="n">
        <f aca="false">DATEDIF(Input!$G$23,$B785,"Y")</f>
        <v>105</v>
      </c>
      <c r="E785" s="78" t="n">
        <f aca="false">Salary_02!$E785*(Input!$G$36/100)</f>
        <v>0</v>
      </c>
      <c r="F785" s="78" t="n">
        <f aca="false">-1*Salary_02!$I785</f>
        <v>-0</v>
      </c>
      <c r="G785" s="78" t="n">
        <f aca="true">IF(AND($B785&gt;Input!$G$45,$B785&lt;Input!$G$25),PMT(Input!$G$37/(100*12),(OFFSET($A$4,MATCH(Input!$G$25,$B$4:$B$1004,1),0,1,1)-OFFSET($A$4,MATCH(Input!$G$45,$B$4:$B$620,1),0,1,1)),$J$4,-1*Input!$G$38,1),0)</f>
        <v>0</v>
      </c>
      <c r="H785" s="78" t="n">
        <f aca="false">IF($B785&lt;Input!$G$25,(($H784+$E785+$F785+$G785)*(1+Input!$G$37/(100*12))),0)</f>
        <v>0</v>
      </c>
    </row>
    <row r="786" customFormat="false" ht="12.8" hidden="false" customHeight="false" outlineLevel="0" collapsed="false">
      <c r="A786" s="76" t="n">
        <v>782</v>
      </c>
      <c r="B786" s="77" t="n">
        <f aca="false">EOMONTH(Input!$C$7,A786)</f>
        <v>66719</v>
      </c>
      <c r="C786" s="76" t="n">
        <f aca="false">DATEDIF(Input!$G$23,$B786,"Y")</f>
        <v>105</v>
      </c>
      <c r="E786" s="78" t="n">
        <f aca="false">Salary_02!$E786*(Input!$G$36/100)</f>
        <v>0</v>
      </c>
      <c r="F786" s="78" t="n">
        <f aca="false">-1*Salary_02!$I786</f>
        <v>-0</v>
      </c>
      <c r="G786" s="78" t="n">
        <f aca="true">IF(AND($B786&gt;Input!$G$45,$B786&lt;Input!$G$25),PMT(Input!$G$37/(100*12),(OFFSET($A$4,MATCH(Input!$G$25,$B$4:$B$1004,1),0,1,1)-OFFSET($A$4,MATCH(Input!$G$45,$B$4:$B$620,1),0,1,1)),$J$4,-1*Input!$G$38,1),0)</f>
        <v>0</v>
      </c>
      <c r="H786" s="78" t="n">
        <f aca="false">IF($B786&lt;Input!$G$25,(($H785+$E786+$F786+$G786)*(1+Input!$G$37/(100*12))),0)</f>
        <v>0</v>
      </c>
    </row>
    <row r="787" customFormat="false" ht="12.8" hidden="false" customHeight="false" outlineLevel="0" collapsed="false">
      <c r="A787" s="76" t="n">
        <v>783</v>
      </c>
      <c r="B787" s="77" t="n">
        <f aca="false">EOMONTH(Input!$C$7,A787)</f>
        <v>66749</v>
      </c>
      <c r="C787" s="76" t="n">
        <f aca="false">DATEDIF(Input!$G$23,$B787,"Y")</f>
        <v>105</v>
      </c>
      <c r="E787" s="78" t="n">
        <f aca="false">Salary_02!$E787*(Input!$G$36/100)</f>
        <v>0</v>
      </c>
      <c r="F787" s="78" t="n">
        <f aca="false">-1*Salary_02!$I787</f>
        <v>-0</v>
      </c>
      <c r="G787" s="78" t="n">
        <f aca="true">IF(AND($B787&gt;Input!$G$45,$B787&lt;Input!$G$25),PMT(Input!$G$37/(100*12),(OFFSET($A$4,MATCH(Input!$G$25,$B$4:$B$1004,1),0,1,1)-OFFSET($A$4,MATCH(Input!$G$45,$B$4:$B$620,1),0,1,1)),$J$4,-1*Input!$G$38,1),0)</f>
        <v>0</v>
      </c>
      <c r="H787" s="78" t="n">
        <f aca="false">IF($B787&lt;Input!$G$25,(($H786+$E787+$F787+$G787)*(1+Input!$G$37/(100*12))),0)</f>
        <v>0</v>
      </c>
    </row>
    <row r="788" customFormat="false" ht="12.8" hidden="false" customHeight="false" outlineLevel="0" collapsed="false">
      <c r="A788" s="76" t="n">
        <v>784</v>
      </c>
      <c r="B788" s="77" t="n">
        <f aca="false">EOMONTH(Input!$C$7,A788)</f>
        <v>66780</v>
      </c>
      <c r="C788" s="76" t="n">
        <f aca="false">DATEDIF(Input!$G$23,$B788,"Y")</f>
        <v>105</v>
      </c>
      <c r="E788" s="78" t="n">
        <f aca="false">Salary_02!$E788*(Input!$G$36/100)</f>
        <v>0</v>
      </c>
      <c r="F788" s="78" t="n">
        <f aca="false">-1*Salary_02!$I788</f>
        <v>-0</v>
      </c>
      <c r="G788" s="78" t="n">
        <f aca="true">IF(AND($B788&gt;Input!$G$45,$B788&lt;Input!$G$25),PMT(Input!$G$37/(100*12),(OFFSET($A$4,MATCH(Input!$G$25,$B$4:$B$1004,1),0,1,1)-OFFSET($A$4,MATCH(Input!$G$45,$B$4:$B$620,1),0,1,1)),$J$4,-1*Input!$G$38,1),0)</f>
        <v>0</v>
      </c>
      <c r="H788" s="78" t="n">
        <f aca="false">IF($B788&lt;Input!$G$25,(($H787+$E788+$F788+$G788)*(1+Input!$G$37/(100*12))),0)</f>
        <v>0</v>
      </c>
    </row>
    <row r="789" customFormat="false" ht="12.8" hidden="false" customHeight="false" outlineLevel="0" collapsed="false">
      <c r="A789" s="76" t="n">
        <v>785</v>
      </c>
      <c r="B789" s="77" t="n">
        <f aca="false">EOMONTH(Input!$C$7,A789)</f>
        <v>66810</v>
      </c>
      <c r="C789" s="76" t="n">
        <f aca="false">DATEDIF(Input!$G$23,$B789,"Y")</f>
        <v>105</v>
      </c>
      <c r="E789" s="78" t="n">
        <f aca="false">Salary_02!$E789*(Input!$G$36/100)</f>
        <v>0</v>
      </c>
      <c r="F789" s="78" t="n">
        <f aca="false">-1*Salary_02!$I789</f>
        <v>-0</v>
      </c>
      <c r="G789" s="78" t="n">
        <f aca="true">IF(AND($B789&gt;Input!$G$45,$B789&lt;Input!$G$25),PMT(Input!$G$37/(100*12),(OFFSET($A$4,MATCH(Input!$G$25,$B$4:$B$1004,1),0,1,1)-OFFSET($A$4,MATCH(Input!$G$45,$B$4:$B$620,1),0,1,1)),$J$4,-1*Input!$G$38,1),0)</f>
        <v>0</v>
      </c>
      <c r="H789" s="78" t="n">
        <f aca="false">IF($B789&lt;Input!$G$25,(($H788+$E789+$F789+$G789)*(1+Input!$G$37/(100*12))),0)</f>
        <v>0</v>
      </c>
    </row>
    <row r="790" customFormat="false" ht="12.8" hidden="false" customHeight="false" outlineLevel="0" collapsed="false">
      <c r="A790" s="76" t="n">
        <v>786</v>
      </c>
      <c r="B790" s="77" t="n">
        <f aca="false">EOMONTH(Input!$C$7,A790)</f>
        <v>66841</v>
      </c>
      <c r="C790" s="76" t="n">
        <f aca="false">DATEDIF(Input!$G$23,$B790,"Y")</f>
        <v>105</v>
      </c>
      <c r="E790" s="78" t="n">
        <f aca="false">Salary_02!$E790*(Input!$G$36/100)</f>
        <v>0</v>
      </c>
      <c r="F790" s="78" t="n">
        <f aca="false">-1*Salary_02!$I790</f>
        <v>-0</v>
      </c>
      <c r="G790" s="78" t="n">
        <f aca="true">IF(AND($B790&gt;Input!$G$45,$B790&lt;Input!$G$25),PMT(Input!$G$37/(100*12),(OFFSET($A$4,MATCH(Input!$G$25,$B$4:$B$1004,1),0,1,1)-OFFSET($A$4,MATCH(Input!$G$45,$B$4:$B$620,1),0,1,1)),$J$4,-1*Input!$G$38,1),0)</f>
        <v>0</v>
      </c>
      <c r="H790" s="78" t="n">
        <f aca="false">IF($B790&lt;Input!$G$25,(($H789+$E790+$F790+$G790)*(1+Input!$G$37/(100*12))),0)</f>
        <v>0</v>
      </c>
    </row>
    <row r="791" customFormat="false" ht="12.8" hidden="false" customHeight="false" outlineLevel="0" collapsed="false">
      <c r="A791" s="76" t="n">
        <v>787</v>
      </c>
      <c r="B791" s="77" t="n">
        <f aca="false">EOMONTH(Input!$C$7,A791)</f>
        <v>66872</v>
      </c>
      <c r="C791" s="76" t="n">
        <f aca="false">DATEDIF(Input!$G$23,$B791,"Y")</f>
        <v>105</v>
      </c>
      <c r="E791" s="78" t="n">
        <f aca="false">Salary_02!$E791*(Input!$G$36/100)</f>
        <v>0</v>
      </c>
      <c r="F791" s="78" t="n">
        <f aca="false">-1*Salary_02!$I791</f>
        <v>-0</v>
      </c>
      <c r="G791" s="78" t="n">
        <f aca="true">IF(AND($B791&gt;Input!$G$45,$B791&lt;Input!$G$25),PMT(Input!$G$37/(100*12),(OFFSET($A$4,MATCH(Input!$G$25,$B$4:$B$1004,1),0,1,1)-OFFSET($A$4,MATCH(Input!$G$45,$B$4:$B$620,1),0,1,1)),$J$4,-1*Input!$G$38,1),0)</f>
        <v>0</v>
      </c>
      <c r="H791" s="78" t="n">
        <f aca="false">IF($B791&lt;Input!$G$25,(($H790+$E791+$F791+$G791)*(1+Input!$G$37/(100*12))),0)</f>
        <v>0</v>
      </c>
    </row>
    <row r="792" customFormat="false" ht="12.8" hidden="false" customHeight="false" outlineLevel="0" collapsed="false">
      <c r="A792" s="76" t="n">
        <v>788</v>
      </c>
      <c r="B792" s="77" t="n">
        <f aca="false">EOMONTH(Input!$C$7,A792)</f>
        <v>66900</v>
      </c>
      <c r="C792" s="76" t="n">
        <f aca="false">DATEDIF(Input!$G$23,$B792,"Y")</f>
        <v>105</v>
      </c>
      <c r="E792" s="78" t="n">
        <f aca="false">Salary_02!$E792*(Input!$G$36/100)</f>
        <v>0</v>
      </c>
      <c r="F792" s="78" t="n">
        <f aca="false">-1*Salary_02!$I792</f>
        <v>-0</v>
      </c>
      <c r="G792" s="78" t="n">
        <f aca="true">IF(AND($B792&gt;Input!$G$45,$B792&lt;Input!$G$25),PMT(Input!$G$37/(100*12),(OFFSET($A$4,MATCH(Input!$G$25,$B$4:$B$1004,1),0,1,1)-OFFSET($A$4,MATCH(Input!$G$45,$B$4:$B$620,1),0,1,1)),$J$4,-1*Input!$G$38,1),0)</f>
        <v>0</v>
      </c>
      <c r="H792" s="78" t="n">
        <f aca="false">IF($B792&lt;Input!$G$25,(($H791+$E792+$F792+$G792)*(1+Input!$G$37/(100*12))),0)</f>
        <v>0</v>
      </c>
    </row>
    <row r="793" customFormat="false" ht="12.8" hidden="false" customHeight="false" outlineLevel="0" collapsed="false">
      <c r="A793" s="76" t="n">
        <v>789</v>
      </c>
      <c r="B793" s="77" t="n">
        <f aca="false">EOMONTH(Input!$C$7,A793)</f>
        <v>66931</v>
      </c>
      <c r="C793" s="76" t="n">
        <f aca="false">DATEDIF(Input!$G$23,$B793,"Y")</f>
        <v>105</v>
      </c>
      <c r="E793" s="78" t="n">
        <f aca="false">Salary_02!$E793*(Input!$G$36/100)</f>
        <v>0</v>
      </c>
      <c r="F793" s="78" t="n">
        <f aca="false">-1*Salary_02!$I793</f>
        <v>-0</v>
      </c>
      <c r="G793" s="78" t="n">
        <f aca="true">IF(AND($B793&gt;Input!$G$45,$B793&lt;Input!$G$25),PMT(Input!$G$37/(100*12),(OFFSET($A$4,MATCH(Input!$G$25,$B$4:$B$1004,1),0,1,1)-OFFSET($A$4,MATCH(Input!$G$45,$B$4:$B$620,1),0,1,1)),$J$4,-1*Input!$G$38,1),0)</f>
        <v>0</v>
      </c>
      <c r="H793" s="78" t="n">
        <f aca="false">IF($B793&lt;Input!$G$25,(($H792+$E793+$F793+$G793)*(1+Input!$G$37/(100*12))),0)</f>
        <v>0</v>
      </c>
    </row>
    <row r="794" customFormat="false" ht="12.8" hidden="false" customHeight="false" outlineLevel="0" collapsed="false">
      <c r="A794" s="76" t="n">
        <v>790</v>
      </c>
      <c r="B794" s="77" t="n">
        <f aca="false">EOMONTH(Input!$C$7,A794)</f>
        <v>66961</v>
      </c>
      <c r="C794" s="76" t="n">
        <f aca="false">DATEDIF(Input!$G$23,$B794,"Y")</f>
        <v>105</v>
      </c>
      <c r="E794" s="78" t="n">
        <f aca="false">Salary_02!$E794*(Input!$G$36/100)</f>
        <v>0</v>
      </c>
      <c r="F794" s="78" t="n">
        <f aca="false">-1*Salary_02!$I794</f>
        <v>-0</v>
      </c>
      <c r="G794" s="78" t="n">
        <f aca="true">IF(AND($B794&gt;Input!$G$45,$B794&lt;Input!$G$25),PMT(Input!$G$37/(100*12),(OFFSET($A$4,MATCH(Input!$G$25,$B$4:$B$1004,1),0,1,1)-OFFSET($A$4,MATCH(Input!$G$45,$B$4:$B$620,1),0,1,1)),$J$4,-1*Input!$G$38,1),0)</f>
        <v>0</v>
      </c>
      <c r="H794" s="78" t="n">
        <f aca="false">IF($B794&lt;Input!$G$25,(($H793+$E794+$F794+$G794)*(1+Input!$G$37/(100*12))),0)</f>
        <v>0</v>
      </c>
    </row>
    <row r="795" customFormat="false" ht="12.8" hidden="false" customHeight="false" outlineLevel="0" collapsed="false">
      <c r="A795" s="76" t="n">
        <v>791</v>
      </c>
      <c r="B795" s="77" t="n">
        <f aca="false">EOMONTH(Input!$C$7,A795)</f>
        <v>66992</v>
      </c>
      <c r="C795" s="76" t="n">
        <f aca="false">DATEDIF(Input!$G$23,$B795,"Y")</f>
        <v>106</v>
      </c>
      <c r="E795" s="78" t="n">
        <f aca="false">Salary_02!$E795*(Input!$G$36/100)</f>
        <v>0</v>
      </c>
      <c r="F795" s="78" t="n">
        <f aca="false">-1*Salary_02!$I795</f>
        <v>-0</v>
      </c>
      <c r="G795" s="78" t="n">
        <f aca="true">IF(AND($B795&gt;Input!$G$45,$B795&lt;Input!$G$25),PMT(Input!$G$37/(100*12),(OFFSET($A$4,MATCH(Input!$G$25,$B$4:$B$1004,1),0,1,1)-OFFSET($A$4,MATCH(Input!$G$45,$B$4:$B$620,1),0,1,1)),$J$4,-1*Input!$G$38,1),0)</f>
        <v>0</v>
      </c>
      <c r="H795" s="78" t="n">
        <f aca="false">IF($B795&lt;Input!$G$25,(($H794+$E795+$F795+$G795)*(1+Input!$G$37/(100*12))),0)</f>
        <v>0</v>
      </c>
    </row>
    <row r="796" customFormat="false" ht="12.8" hidden="false" customHeight="false" outlineLevel="0" collapsed="false">
      <c r="A796" s="76" t="n">
        <v>792</v>
      </c>
      <c r="B796" s="77" t="n">
        <f aca="false">EOMONTH(Input!$C$7,A796)</f>
        <v>67022</v>
      </c>
      <c r="C796" s="76" t="n">
        <f aca="false">DATEDIF(Input!$G$23,$B796,"Y")</f>
        <v>106</v>
      </c>
      <c r="E796" s="78" t="n">
        <f aca="false">Salary_02!$E796*(Input!$G$36/100)</f>
        <v>0</v>
      </c>
      <c r="F796" s="78" t="n">
        <f aca="false">-1*Salary_02!$I796</f>
        <v>-0</v>
      </c>
      <c r="G796" s="78" t="n">
        <f aca="true">IF(AND($B796&gt;Input!$G$45,$B796&lt;Input!$G$25),PMT(Input!$G$37/(100*12),(OFFSET($A$4,MATCH(Input!$G$25,$B$4:$B$1004,1),0,1,1)-OFFSET($A$4,MATCH(Input!$G$45,$B$4:$B$620,1),0,1,1)),$J$4,-1*Input!$G$38,1),0)</f>
        <v>0</v>
      </c>
      <c r="H796" s="78" t="n">
        <f aca="false">IF($B796&lt;Input!$G$25,(($H795+$E796+$F796+$G796)*(1+Input!$G$37/(100*12))),0)</f>
        <v>0</v>
      </c>
    </row>
    <row r="797" customFormat="false" ht="12.8" hidden="false" customHeight="false" outlineLevel="0" collapsed="false">
      <c r="A797" s="76" t="n">
        <v>793</v>
      </c>
      <c r="B797" s="77" t="n">
        <f aca="false">EOMONTH(Input!$C$7,A797)</f>
        <v>67053</v>
      </c>
      <c r="C797" s="76" t="n">
        <f aca="false">DATEDIF(Input!$G$23,$B797,"Y")</f>
        <v>106</v>
      </c>
      <c r="E797" s="78" t="n">
        <f aca="false">Salary_02!$E797*(Input!$G$36/100)</f>
        <v>0</v>
      </c>
      <c r="F797" s="78" t="n">
        <f aca="false">-1*Salary_02!$I797</f>
        <v>-0</v>
      </c>
      <c r="G797" s="78" t="n">
        <f aca="true">IF(AND($B797&gt;Input!$G$45,$B797&lt;Input!$G$25),PMT(Input!$G$37/(100*12),(OFFSET($A$4,MATCH(Input!$G$25,$B$4:$B$1004,1),0,1,1)-OFFSET($A$4,MATCH(Input!$G$45,$B$4:$B$620,1),0,1,1)),$J$4,-1*Input!$G$38,1),0)</f>
        <v>0</v>
      </c>
      <c r="H797" s="78" t="n">
        <f aca="false">IF($B797&lt;Input!$G$25,(($H796+$E797+$F797+$G797)*(1+Input!$G$37/(100*12))),0)</f>
        <v>0</v>
      </c>
    </row>
    <row r="798" customFormat="false" ht="12.8" hidden="false" customHeight="false" outlineLevel="0" collapsed="false">
      <c r="A798" s="76" t="n">
        <v>794</v>
      </c>
      <c r="B798" s="77" t="n">
        <f aca="false">EOMONTH(Input!$C$7,A798)</f>
        <v>67084</v>
      </c>
      <c r="C798" s="76" t="n">
        <f aca="false">DATEDIF(Input!$G$23,$B798,"Y")</f>
        <v>106</v>
      </c>
      <c r="E798" s="78" t="n">
        <f aca="false">Salary_02!$E798*(Input!$G$36/100)</f>
        <v>0</v>
      </c>
      <c r="F798" s="78" t="n">
        <f aca="false">-1*Salary_02!$I798</f>
        <v>-0</v>
      </c>
      <c r="G798" s="78" t="n">
        <f aca="true">IF(AND($B798&gt;Input!$G$45,$B798&lt;Input!$G$25),PMT(Input!$G$37/(100*12),(OFFSET($A$4,MATCH(Input!$G$25,$B$4:$B$1004,1),0,1,1)-OFFSET($A$4,MATCH(Input!$G$45,$B$4:$B$620,1),0,1,1)),$J$4,-1*Input!$G$38,1),0)</f>
        <v>0</v>
      </c>
      <c r="H798" s="78" t="n">
        <f aca="false">IF($B798&lt;Input!$G$25,(($H797+$E798+$F798+$G798)*(1+Input!$G$37/(100*12))),0)</f>
        <v>0</v>
      </c>
    </row>
    <row r="799" customFormat="false" ht="12.8" hidden="false" customHeight="false" outlineLevel="0" collapsed="false">
      <c r="A799" s="76" t="n">
        <v>795</v>
      </c>
      <c r="B799" s="77" t="n">
        <f aca="false">EOMONTH(Input!$C$7,A799)</f>
        <v>67114</v>
      </c>
      <c r="C799" s="76" t="n">
        <f aca="false">DATEDIF(Input!$G$23,$B799,"Y")</f>
        <v>106</v>
      </c>
      <c r="E799" s="78" t="n">
        <f aca="false">Salary_02!$E799*(Input!$G$36/100)</f>
        <v>0</v>
      </c>
      <c r="F799" s="78" t="n">
        <f aca="false">-1*Salary_02!$I799</f>
        <v>-0</v>
      </c>
      <c r="G799" s="78" t="n">
        <f aca="true">IF(AND($B799&gt;Input!$G$45,$B799&lt;Input!$G$25),PMT(Input!$G$37/(100*12),(OFFSET($A$4,MATCH(Input!$G$25,$B$4:$B$1004,1),0,1,1)-OFFSET($A$4,MATCH(Input!$G$45,$B$4:$B$620,1),0,1,1)),$J$4,-1*Input!$G$38,1),0)</f>
        <v>0</v>
      </c>
      <c r="H799" s="78" t="n">
        <f aca="false">IF($B799&lt;Input!$G$25,(($H798+$E799+$F799+$G799)*(1+Input!$G$37/(100*12))),0)</f>
        <v>0</v>
      </c>
    </row>
    <row r="800" customFormat="false" ht="12.8" hidden="false" customHeight="false" outlineLevel="0" collapsed="false">
      <c r="A800" s="76" t="n">
        <v>796</v>
      </c>
      <c r="B800" s="77" t="n">
        <f aca="false">EOMONTH(Input!$C$7,A800)</f>
        <v>67145</v>
      </c>
      <c r="C800" s="76" t="n">
        <f aca="false">DATEDIF(Input!$G$23,$B800,"Y")</f>
        <v>106</v>
      </c>
      <c r="E800" s="78" t="n">
        <f aca="false">Salary_02!$E800*(Input!$G$36/100)</f>
        <v>0</v>
      </c>
      <c r="F800" s="78" t="n">
        <f aca="false">-1*Salary_02!$I800</f>
        <v>-0</v>
      </c>
      <c r="G800" s="78" t="n">
        <f aca="true">IF(AND($B800&gt;Input!$G$45,$B800&lt;Input!$G$25),PMT(Input!$G$37/(100*12),(OFFSET($A$4,MATCH(Input!$G$25,$B$4:$B$1004,1),0,1,1)-OFFSET($A$4,MATCH(Input!$G$45,$B$4:$B$620,1),0,1,1)),$J$4,-1*Input!$G$38,1),0)</f>
        <v>0</v>
      </c>
      <c r="H800" s="78" t="n">
        <f aca="false">IF($B800&lt;Input!$G$25,(($H799+$E800+$F800+$G800)*(1+Input!$G$37/(100*12))),0)</f>
        <v>0</v>
      </c>
    </row>
    <row r="801" customFormat="false" ht="12.8" hidden="false" customHeight="false" outlineLevel="0" collapsed="false">
      <c r="A801" s="76" t="n">
        <v>797</v>
      </c>
      <c r="B801" s="77" t="n">
        <f aca="false">EOMONTH(Input!$C$7,A801)</f>
        <v>67175</v>
      </c>
      <c r="C801" s="76" t="n">
        <f aca="false">DATEDIF(Input!$G$23,$B801,"Y")</f>
        <v>106</v>
      </c>
      <c r="E801" s="78" t="n">
        <f aca="false">Salary_02!$E801*(Input!$G$36/100)</f>
        <v>0</v>
      </c>
      <c r="F801" s="78" t="n">
        <f aca="false">-1*Salary_02!$I801</f>
        <v>-0</v>
      </c>
      <c r="G801" s="78" t="n">
        <f aca="true">IF(AND($B801&gt;Input!$G$45,$B801&lt;Input!$G$25),PMT(Input!$G$37/(100*12),(OFFSET($A$4,MATCH(Input!$G$25,$B$4:$B$1004,1),0,1,1)-OFFSET($A$4,MATCH(Input!$G$45,$B$4:$B$620,1),0,1,1)),$J$4,-1*Input!$G$38,1),0)</f>
        <v>0</v>
      </c>
      <c r="H801" s="78" t="n">
        <f aca="false">IF($B801&lt;Input!$G$25,(($H800+$E801+$F801+$G801)*(1+Input!$G$37/(100*12))),0)</f>
        <v>0</v>
      </c>
    </row>
    <row r="802" customFormat="false" ht="12.8" hidden="false" customHeight="false" outlineLevel="0" collapsed="false">
      <c r="A802" s="76" t="n">
        <v>798</v>
      </c>
      <c r="B802" s="77" t="n">
        <f aca="false">EOMONTH(Input!$C$7,A802)</f>
        <v>67206</v>
      </c>
      <c r="C802" s="76" t="n">
        <f aca="false">DATEDIF(Input!$G$23,$B802,"Y")</f>
        <v>106</v>
      </c>
      <c r="E802" s="78" t="n">
        <f aca="false">Salary_02!$E802*(Input!$G$36/100)</f>
        <v>0</v>
      </c>
      <c r="F802" s="78" t="n">
        <f aca="false">-1*Salary_02!$I802</f>
        <v>-0</v>
      </c>
      <c r="G802" s="78" t="n">
        <f aca="true">IF(AND($B802&gt;Input!$G$45,$B802&lt;Input!$G$25),PMT(Input!$G$37/(100*12),(OFFSET($A$4,MATCH(Input!$G$25,$B$4:$B$1004,1),0,1,1)-OFFSET($A$4,MATCH(Input!$G$45,$B$4:$B$620,1),0,1,1)),$J$4,-1*Input!$G$38,1),0)</f>
        <v>0</v>
      </c>
      <c r="H802" s="78" t="n">
        <f aca="false">IF($B802&lt;Input!$G$25,(($H801+$E802+$F802+$G802)*(1+Input!$G$37/(100*12))),0)</f>
        <v>0</v>
      </c>
    </row>
    <row r="803" customFormat="false" ht="12.8" hidden="false" customHeight="false" outlineLevel="0" collapsed="false">
      <c r="A803" s="76" t="n">
        <v>799</v>
      </c>
      <c r="B803" s="77" t="n">
        <f aca="false">EOMONTH(Input!$C$7,A803)</f>
        <v>67237</v>
      </c>
      <c r="C803" s="76" t="n">
        <f aca="false">DATEDIF(Input!$G$23,$B803,"Y")</f>
        <v>106</v>
      </c>
      <c r="E803" s="78" t="n">
        <f aca="false">Salary_02!$E803*(Input!$G$36/100)</f>
        <v>0</v>
      </c>
      <c r="F803" s="78" t="n">
        <f aca="false">-1*Salary_02!$I803</f>
        <v>-0</v>
      </c>
      <c r="G803" s="78" t="n">
        <f aca="true">IF(AND($B803&gt;Input!$G$45,$B803&lt;Input!$G$25),PMT(Input!$G$37/(100*12),(OFFSET($A$4,MATCH(Input!$G$25,$B$4:$B$1004,1),0,1,1)-OFFSET($A$4,MATCH(Input!$G$45,$B$4:$B$620,1),0,1,1)),$J$4,-1*Input!$G$38,1),0)</f>
        <v>0</v>
      </c>
      <c r="H803" s="78" t="n">
        <f aca="false">IF($B803&lt;Input!$G$25,(($H802+$E803+$F803+$G803)*(1+Input!$G$37/(100*12))),0)</f>
        <v>0</v>
      </c>
    </row>
    <row r="804" customFormat="false" ht="12.8" hidden="false" customHeight="false" outlineLevel="0" collapsed="false">
      <c r="A804" s="76" t="n">
        <v>800</v>
      </c>
      <c r="B804" s="77" t="n">
        <f aca="false">EOMONTH(Input!$C$7,A804)</f>
        <v>67266</v>
      </c>
      <c r="C804" s="76" t="n">
        <f aca="false">DATEDIF(Input!$G$23,$B804,"Y")</f>
        <v>106</v>
      </c>
      <c r="E804" s="78" t="n">
        <f aca="false">Salary_02!$E804*(Input!$G$36/100)</f>
        <v>0</v>
      </c>
      <c r="F804" s="78" t="n">
        <f aca="false">-1*Salary_02!$I804</f>
        <v>-0</v>
      </c>
      <c r="G804" s="78" t="n">
        <f aca="true">IF(AND($B804&gt;Input!$G$45,$B804&lt;Input!$G$25),PMT(Input!$G$37/(100*12),(OFFSET($A$4,MATCH(Input!$G$25,$B$4:$B$1004,1),0,1,1)-OFFSET($A$4,MATCH(Input!$G$45,$B$4:$B$620,1),0,1,1)),$J$4,-1*Input!$G$38,1),0)</f>
        <v>0</v>
      </c>
      <c r="H804" s="78" t="n">
        <f aca="false">IF($B804&lt;Input!$G$25,(($H803+$E804+$F804+$G804)*(1+Input!$G$37/(100*12))),0)</f>
        <v>0</v>
      </c>
    </row>
    <row r="805" customFormat="false" ht="12.8" hidden="false" customHeight="false" outlineLevel="0" collapsed="false">
      <c r="A805" s="76" t="n">
        <v>801</v>
      </c>
      <c r="B805" s="77" t="n">
        <f aca="false">EOMONTH(Input!$C$7,A805)</f>
        <v>67297</v>
      </c>
      <c r="C805" s="76" t="n">
        <f aca="false">DATEDIF(Input!$G$23,$B805,"Y")</f>
        <v>106</v>
      </c>
      <c r="E805" s="78" t="n">
        <f aca="false">Salary_02!$E805*(Input!$G$36/100)</f>
        <v>0</v>
      </c>
      <c r="F805" s="78" t="n">
        <f aca="false">-1*Salary_02!$I805</f>
        <v>-0</v>
      </c>
      <c r="G805" s="78" t="n">
        <f aca="true">IF(AND($B805&gt;Input!$G$45,$B805&lt;Input!$G$25),PMT(Input!$G$37/(100*12),(OFFSET($A$4,MATCH(Input!$G$25,$B$4:$B$1004,1),0,1,1)-OFFSET($A$4,MATCH(Input!$G$45,$B$4:$B$620,1),0,1,1)),$J$4,-1*Input!$G$38,1),0)</f>
        <v>0</v>
      </c>
      <c r="H805" s="78" t="n">
        <f aca="false">IF($B805&lt;Input!$G$25,(($H804+$E805+$F805+$G805)*(1+Input!$G$37/(100*12))),0)</f>
        <v>0</v>
      </c>
    </row>
    <row r="806" customFormat="false" ht="12.8" hidden="false" customHeight="false" outlineLevel="0" collapsed="false">
      <c r="A806" s="76" t="n">
        <v>802</v>
      </c>
      <c r="B806" s="77" t="n">
        <f aca="false">EOMONTH(Input!$C$7,A806)</f>
        <v>67327</v>
      </c>
      <c r="C806" s="76" t="n">
        <f aca="false">DATEDIF(Input!$G$23,$B806,"Y")</f>
        <v>106</v>
      </c>
      <c r="E806" s="78" t="n">
        <f aca="false">Salary_02!$E806*(Input!$G$36/100)</f>
        <v>0</v>
      </c>
      <c r="F806" s="78" t="n">
        <f aca="false">-1*Salary_02!$I806</f>
        <v>-0</v>
      </c>
      <c r="G806" s="78" t="n">
        <f aca="true">IF(AND($B806&gt;Input!$G$45,$B806&lt;Input!$G$25),PMT(Input!$G$37/(100*12),(OFFSET($A$4,MATCH(Input!$G$25,$B$4:$B$1004,1),0,1,1)-OFFSET($A$4,MATCH(Input!$G$45,$B$4:$B$620,1),0,1,1)),$J$4,-1*Input!$G$38,1),0)</f>
        <v>0</v>
      </c>
      <c r="H806" s="78" t="n">
        <f aca="false">IF($B806&lt;Input!$G$25,(($H805+$E806+$F806+$G806)*(1+Input!$G$37/(100*12))),0)</f>
        <v>0</v>
      </c>
    </row>
    <row r="807" customFormat="false" ht="12.8" hidden="false" customHeight="false" outlineLevel="0" collapsed="false">
      <c r="A807" s="76" t="n">
        <v>803</v>
      </c>
      <c r="B807" s="77" t="n">
        <f aca="false">EOMONTH(Input!$C$7,A807)</f>
        <v>67358</v>
      </c>
      <c r="C807" s="76" t="n">
        <f aca="false">DATEDIF(Input!$G$23,$B807,"Y")</f>
        <v>107</v>
      </c>
      <c r="E807" s="78" t="n">
        <f aca="false">Salary_02!$E807*(Input!$G$36/100)</f>
        <v>0</v>
      </c>
      <c r="F807" s="78" t="n">
        <f aca="false">-1*Salary_02!$I807</f>
        <v>-0</v>
      </c>
      <c r="G807" s="78" t="n">
        <f aca="true">IF(AND($B807&gt;Input!$G$45,$B807&lt;Input!$G$25),PMT(Input!$G$37/(100*12),(OFFSET($A$4,MATCH(Input!$G$25,$B$4:$B$1004,1),0,1,1)-OFFSET($A$4,MATCH(Input!$G$45,$B$4:$B$620,1),0,1,1)),$J$4,-1*Input!$G$38,1),0)</f>
        <v>0</v>
      </c>
      <c r="H807" s="78" t="n">
        <f aca="false">IF($B807&lt;Input!$G$25,(($H806+$E807+$F807+$G807)*(1+Input!$G$37/(100*12))),0)</f>
        <v>0</v>
      </c>
    </row>
    <row r="808" customFormat="false" ht="12.8" hidden="false" customHeight="false" outlineLevel="0" collapsed="false">
      <c r="A808" s="76" t="n">
        <v>804</v>
      </c>
      <c r="B808" s="77" t="n">
        <f aca="false">EOMONTH(Input!$C$7,A808)</f>
        <v>67388</v>
      </c>
      <c r="C808" s="76" t="n">
        <f aca="false">DATEDIF(Input!$G$23,$B808,"Y")</f>
        <v>107</v>
      </c>
      <c r="E808" s="78" t="n">
        <f aca="false">Salary_02!$E808*(Input!$G$36/100)</f>
        <v>0</v>
      </c>
      <c r="F808" s="78" t="n">
        <f aca="false">-1*Salary_02!$I808</f>
        <v>-0</v>
      </c>
      <c r="G808" s="78" t="n">
        <f aca="true">IF(AND($B808&gt;Input!$G$45,$B808&lt;Input!$G$25),PMT(Input!$G$37/(100*12),(OFFSET($A$4,MATCH(Input!$G$25,$B$4:$B$1004,1),0,1,1)-OFFSET($A$4,MATCH(Input!$G$45,$B$4:$B$620,1),0,1,1)),$J$4,-1*Input!$G$38,1),0)</f>
        <v>0</v>
      </c>
      <c r="H808" s="78" t="n">
        <f aca="false">IF($B808&lt;Input!$G$25,(($H807+$E808+$F808+$G808)*(1+Input!$G$37/(100*12))),0)</f>
        <v>0</v>
      </c>
    </row>
    <row r="809" customFormat="false" ht="12.8" hidden="false" customHeight="false" outlineLevel="0" collapsed="false">
      <c r="A809" s="76" t="n">
        <v>805</v>
      </c>
      <c r="B809" s="77" t="n">
        <f aca="false">EOMONTH(Input!$C$7,A809)</f>
        <v>67419</v>
      </c>
      <c r="C809" s="76" t="n">
        <f aca="false">DATEDIF(Input!$G$23,$B809,"Y")</f>
        <v>107</v>
      </c>
      <c r="E809" s="78" t="n">
        <f aca="false">Salary_02!$E809*(Input!$G$36/100)</f>
        <v>0</v>
      </c>
      <c r="F809" s="78" t="n">
        <f aca="false">-1*Salary_02!$I809</f>
        <v>-0</v>
      </c>
      <c r="G809" s="78" t="n">
        <f aca="true">IF(AND($B809&gt;Input!$G$45,$B809&lt;Input!$G$25),PMT(Input!$G$37/(100*12),(OFFSET($A$4,MATCH(Input!$G$25,$B$4:$B$1004,1),0,1,1)-OFFSET($A$4,MATCH(Input!$G$45,$B$4:$B$620,1),0,1,1)),$J$4,-1*Input!$G$38,1),0)</f>
        <v>0</v>
      </c>
      <c r="H809" s="78" t="n">
        <f aca="false">IF($B809&lt;Input!$G$25,(($H808+$E809+$F809+$G809)*(1+Input!$G$37/(100*12))),0)</f>
        <v>0</v>
      </c>
    </row>
    <row r="810" customFormat="false" ht="12.8" hidden="false" customHeight="false" outlineLevel="0" collapsed="false">
      <c r="A810" s="76" t="n">
        <v>806</v>
      </c>
      <c r="B810" s="77" t="n">
        <f aca="false">EOMONTH(Input!$C$7,A810)</f>
        <v>67450</v>
      </c>
      <c r="C810" s="76" t="n">
        <f aca="false">DATEDIF(Input!$G$23,$B810,"Y")</f>
        <v>107</v>
      </c>
      <c r="E810" s="78" t="n">
        <f aca="false">Salary_02!$E810*(Input!$G$36/100)</f>
        <v>0</v>
      </c>
      <c r="F810" s="78" t="n">
        <f aca="false">-1*Salary_02!$I810</f>
        <v>-0</v>
      </c>
      <c r="G810" s="78" t="n">
        <f aca="true">IF(AND($B810&gt;Input!$G$45,$B810&lt;Input!$G$25),PMT(Input!$G$37/(100*12),(OFFSET($A$4,MATCH(Input!$G$25,$B$4:$B$1004,1),0,1,1)-OFFSET($A$4,MATCH(Input!$G$45,$B$4:$B$620,1),0,1,1)),$J$4,-1*Input!$G$38,1),0)</f>
        <v>0</v>
      </c>
      <c r="H810" s="78" t="n">
        <f aca="false">IF($B810&lt;Input!$G$25,(($H809+$E810+$F810+$G810)*(1+Input!$G$37/(100*12))),0)</f>
        <v>0</v>
      </c>
    </row>
    <row r="811" customFormat="false" ht="12.8" hidden="false" customHeight="false" outlineLevel="0" collapsed="false">
      <c r="A811" s="76" t="n">
        <v>807</v>
      </c>
      <c r="B811" s="77" t="n">
        <f aca="false">EOMONTH(Input!$C$7,A811)</f>
        <v>67480</v>
      </c>
      <c r="C811" s="76" t="n">
        <f aca="false">DATEDIF(Input!$G$23,$B811,"Y")</f>
        <v>107</v>
      </c>
      <c r="E811" s="78" t="n">
        <f aca="false">Salary_02!$E811*(Input!$G$36/100)</f>
        <v>0</v>
      </c>
      <c r="F811" s="78" t="n">
        <f aca="false">-1*Salary_02!$I811</f>
        <v>-0</v>
      </c>
      <c r="G811" s="78" t="n">
        <f aca="true">IF(AND($B811&gt;Input!$G$45,$B811&lt;Input!$G$25),PMT(Input!$G$37/(100*12),(OFFSET($A$4,MATCH(Input!$G$25,$B$4:$B$1004,1),0,1,1)-OFFSET($A$4,MATCH(Input!$G$45,$B$4:$B$620,1),0,1,1)),$J$4,-1*Input!$G$38,1),0)</f>
        <v>0</v>
      </c>
      <c r="H811" s="78" t="n">
        <f aca="false">IF($B811&lt;Input!$G$25,(($H810+$E811+$F811+$G811)*(1+Input!$G$37/(100*12))),0)</f>
        <v>0</v>
      </c>
    </row>
    <row r="812" customFormat="false" ht="12.8" hidden="false" customHeight="false" outlineLevel="0" collapsed="false">
      <c r="A812" s="76" t="n">
        <v>808</v>
      </c>
      <c r="B812" s="77" t="n">
        <f aca="false">EOMONTH(Input!$C$7,A812)</f>
        <v>67511</v>
      </c>
      <c r="C812" s="76" t="n">
        <f aca="false">DATEDIF(Input!$G$23,$B812,"Y")</f>
        <v>107</v>
      </c>
      <c r="E812" s="78" t="n">
        <f aca="false">Salary_02!$E812*(Input!$G$36/100)</f>
        <v>0</v>
      </c>
      <c r="F812" s="78" t="n">
        <f aca="false">-1*Salary_02!$I812</f>
        <v>-0</v>
      </c>
      <c r="G812" s="78" t="n">
        <f aca="true">IF(AND($B812&gt;Input!$G$45,$B812&lt;Input!$G$25),PMT(Input!$G$37/(100*12),(OFFSET($A$4,MATCH(Input!$G$25,$B$4:$B$1004,1),0,1,1)-OFFSET($A$4,MATCH(Input!$G$45,$B$4:$B$620,1),0,1,1)),$J$4,-1*Input!$G$38,1),0)</f>
        <v>0</v>
      </c>
      <c r="H812" s="78" t="n">
        <f aca="false">IF($B812&lt;Input!$G$25,(($H811+$E812+$F812+$G812)*(1+Input!$G$37/(100*12))),0)</f>
        <v>0</v>
      </c>
    </row>
    <row r="813" customFormat="false" ht="12.8" hidden="false" customHeight="false" outlineLevel="0" collapsed="false">
      <c r="A813" s="76" t="n">
        <v>809</v>
      </c>
      <c r="B813" s="77" t="n">
        <f aca="false">EOMONTH(Input!$C$7,A813)</f>
        <v>67541</v>
      </c>
      <c r="C813" s="76" t="n">
        <f aca="false">DATEDIF(Input!$G$23,$B813,"Y")</f>
        <v>107</v>
      </c>
      <c r="E813" s="78" t="n">
        <f aca="false">Salary_02!$E813*(Input!$G$36/100)</f>
        <v>0</v>
      </c>
      <c r="F813" s="78" t="n">
        <f aca="false">-1*Salary_02!$I813</f>
        <v>-0</v>
      </c>
      <c r="G813" s="78" t="n">
        <f aca="true">IF(AND($B813&gt;Input!$G$45,$B813&lt;Input!$G$25),PMT(Input!$G$37/(100*12),(OFFSET($A$4,MATCH(Input!$G$25,$B$4:$B$1004,1),0,1,1)-OFFSET($A$4,MATCH(Input!$G$45,$B$4:$B$620,1),0,1,1)),$J$4,-1*Input!$G$38,1),0)</f>
        <v>0</v>
      </c>
      <c r="H813" s="78" t="n">
        <f aca="false">IF($B813&lt;Input!$G$25,(($H812+$E813+$F813+$G813)*(1+Input!$G$37/(100*12))),0)</f>
        <v>0</v>
      </c>
    </row>
    <row r="814" customFormat="false" ht="12.8" hidden="false" customHeight="false" outlineLevel="0" collapsed="false">
      <c r="A814" s="76" t="n">
        <v>810</v>
      </c>
      <c r="B814" s="77" t="n">
        <f aca="false">EOMONTH(Input!$C$7,A814)</f>
        <v>67572</v>
      </c>
      <c r="C814" s="76" t="n">
        <f aca="false">DATEDIF(Input!$G$23,$B814,"Y")</f>
        <v>107</v>
      </c>
      <c r="E814" s="78" t="n">
        <f aca="false">Salary_02!$E814*(Input!$G$36/100)</f>
        <v>0</v>
      </c>
      <c r="F814" s="78" t="n">
        <f aca="false">-1*Salary_02!$I814</f>
        <v>-0</v>
      </c>
      <c r="G814" s="78" t="n">
        <f aca="true">IF(AND($B814&gt;Input!$G$45,$B814&lt;Input!$G$25),PMT(Input!$G$37/(100*12),(OFFSET($A$4,MATCH(Input!$G$25,$B$4:$B$1004,1),0,1,1)-OFFSET($A$4,MATCH(Input!$G$45,$B$4:$B$620,1),0,1,1)),$J$4,-1*Input!$G$38,1),0)</f>
        <v>0</v>
      </c>
      <c r="H814" s="78" t="n">
        <f aca="false">IF($B814&lt;Input!$G$25,(($H813+$E814+$F814+$G814)*(1+Input!$G$37/(100*12))),0)</f>
        <v>0</v>
      </c>
    </row>
    <row r="815" customFormat="false" ht="12.8" hidden="false" customHeight="false" outlineLevel="0" collapsed="false">
      <c r="A815" s="76" t="n">
        <v>811</v>
      </c>
      <c r="B815" s="77" t="n">
        <f aca="false">EOMONTH(Input!$C$7,A815)</f>
        <v>67603</v>
      </c>
      <c r="C815" s="76" t="n">
        <f aca="false">DATEDIF(Input!$G$23,$B815,"Y")</f>
        <v>107</v>
      </c>
      <c r="E815" s="78" t="n">
        <f aca="false">Salary_02!$E815*(Input!$G$36/100)</f>
        <v>0</v>
      </c>
      <c r="F815" s="78" t="n">
        <f aca="false">-1*Salary_02!$I815</f>
        <v>-0</v>
      </c>
      <c r="G815" s="78" t="n">
        <f aca="true">IF(AND($B815&gt;Input!$G$45,$B815&lt;Input!$G$25),PMT(Input!$G$37/(100*12),(OFFSET($A$4,MATCH(Input!$G$25,$B$4:$B$1004,1),0,1,1)-OFFSET($A$4,MATCH(Input!$G$45,$B$4:$B$620,1),0,1,1)),$J$4,-1*Input!$G$38,1),0)</f>
        <v>0</v>
      </c>
      <c r="H815" s="78" t="n">
        <f aca="false">IF($B815&lt;Input!$G$25,(($H814+$E815+$F815+$G815)*(1+Input!$G$37/(100*12))),0)</f>
        <v>0</v>
      </c>
    </row>
    <row r="816" customFormat="false" ht="12.8" hidden="false" customHeight="false" outlineLevel="0" collapsed="false">
      <c r="A816" s="76" t="n">
        <v>812</v>
      </c>
      <c r="B816" s="77" t="n">
        <f aca="false">EOMONTH(Input!$C$7,A816)</f>
        <v>67631</v>
      </c>
      <c r="C816" s="76" t="n">
        <f aca="false">DATEDIF(Input!$G$23,$B816,"Y")</f>
        <v>107</v>
      </c>
      <c r="E816" s="78" t="n">
        <f aca="false">Salary_02!$E816*(Input!$G$36/100)</f>
        <v>0</v>
      </c>
      <c r="F816" s="78" t="n">
        <f aca="false">-1*Salary_02!$I816</f>
        <v>-0</v>
      </c>
      <c r="G816" s="78" t="n">
        <f aca="true">IF(AND($B816&gt;Input!$G$45,$B816&lt;Input!$G$25),PMT(Input!$G$37/(100*12),(OFFSET($A$4,MATCH(Input!$G$25,$B$4:$B$1004,1),0,1,1)-OFFSET($A$4,MATCH(Input!$G$45,$B$4:$B$620,1),0,1,1)),$J$4,-1*Input!$G$38,1),0)</f>
        <v>0</v>
      </c>
      <c r="H816" s="78" t="n">
        <f aca="false">IF($B816&lt;Input!$G$25,(($H815+$E816+$F816+$G816)*(1+Input!$G$37/(100*12))),0)</f>
        <v>0</v>
      </c>
    </row>
    <row r="817" customFormat="false" ht="12.8" hidden="false" customHeight="false" outlineLevel="0" collapsed="false">
      <c r="A817" s="76" t="n">
        <v>813</v>
      </c>
      <c r="B817" s="77" t="n">
        <f aca="false">EOMONTH(Input!$C$7,A817)</f>
        <v>67662</v>
      </c>
      <c r="C817" s="76" t="n">
        <f aca="false">DATEDIF(Input!$G$23,$B817,"Y")</f>
        <v>107</v>
      </c>
      <c r="E817" s="78" t="n">
        <f aca="false">Salary_02!$E817*(Input!$G$36/100)</f>
        <v>0</v>
      </c>
      <c r="F817" s="78" t="n">
        <f aca="false">-1*Salary_02!$I817</f>
        <v>-0</v>
      </c>
      <c r="G817" s="78" t="n">
        <f aca="true">IF(AND($B817&gt;Input!$G$45,$B817&lt;Input!$G$25),PMT(Input!$G$37/(100*12),(OFFSET($A$4,MATCH(Input!$G$25,$B$4:$B$1004,1),0,1,1)-OFFSET($A$4,MATCH(Input!$G$45,$B$4:$B$620,1),0,1,1)),$J$4,-1*Input!$G$38,1),0)</f>
        <v>0</v>
      </c>
      <c r="H817" s="78" t="n">
        <f aca="false">IF($B817&lt;Input!$G$25,(($H816+$E817+$F817+$G817)*(1+Input!$G$37/(100*12))),0)</f>
        <v>0</v>
      </c>
    </row>
    <row r="818" customFormat="false" ht="12.8" hidden="false" customHeight="false" outlineLevel="0" collapsed="false">
      <c r="A818" s="76" t="n">
        <v>814</v>
      </c>
      <c r="B818" s="77" t="n">
        <f aca="false">EOMONTH(Input!$C$7,A818)</f>
        <v>67692</v>
      </c>
      <c r="C818" s="76" t="n">
        <f aca="false">DATEDIF(Input!$G$23,$B818,"Y")</f>
        <v>107</v>
      </c>
      <c r="E818" s="78" t="n">
        <f aca="false">Salary_02!$E818*(Input!$G$36/100)</f>
        <v>0</v>
      </c>
      <c r="F818" s="78" t="n">
        <f aca="false">-1*Salary_02!$I818</f>
        <v>-0</v>
      </c>
      <c r="G818" s="78" t="n">
        <f aca="true">IF(AND($B818&gt;Input!$G$45,$B818&lt;Input!$G$25),PMT(Input!$G$37/(100*12),(OFFSET($A$4,MATCH(Input!$G$25,$B$4:$B$1004,1),0,1,1)-OFFSET($A$4,MATCH(Input!$G$45,$B$4:$B$620,1),0,1,1)),$J$4,-1*Input!$G$38,1),0)</f>
        <v>0</v>
      </c>
      <c r="H818" s="78" t="n">
        <f aca="false">IF($B818&lt;Input!$G$25,(($H817+$E818+$F818+$G818)*(1+Input!$G$37/(100*12))),0)</f>
        <v>0</v>
      </c>
    </row>
    <row r="819" customFormat="false" ht="12.8" hidden="false" customHeight="false" outlineLevel="0" collapsed="false">
      <c r="A819" s="76" t="n">
        <v>815</v>
      </c>
      <c r="B819" s="77" t="n">
        <f aca="false">EOMONTH(Input!$C$7,A819)</f>
        <v>67723</v>
      </c>
      <c r="C819" s="76" t="n">
        <f aca="false">DATEDIF(Input!$G$23,$B819,"Y")</f>
        <v>108</v>
      </c>
      <c r="E819" s="78" t="n">
        <f aca="false">Salary_02!$E819*(Input!$G$36/100)</f>
        <v>0</v>
      </c>
      <c r="F819" s="78" t="n">
        <f aca="false">-1*Salary_02!$I819</f>
        <v>-0</v>
      </c>
      <c r="G819" s="78" t="n">
        <f aca="true">IF(AND($B819&gt;Input!$G$45,$B819&lt;Input!$G$25),PMT(Input!$G$37/(100*12),(OFFSET($A$4,MATCH(Input!$G$25,$B$4:$B$1004,1),0,1,1)-OFFSET($A$4,MATCH(Input!$G$45,$B$4:$B$620,1),0,1,1)),$J$4,-1*Input!$G$38,1),0)</f>
        <v>0</v>
      </c>
      <c r="H819" s="78" t="n">
        <f aca="false">IF($B819&lt;Input!$G$25,(($H818+$E819+$F819+$G819)*(1+Input!$G$37/(100*12))),0)</f>
        <v>0</v>
      </c>
    </row>
    <row r="820" customFormat="false" ht="12.8" hidden="false" customHeight="false" outlineLevel="0" collapsed="false">
      <c r="A820" s="76" t="n">
        <v>816</v>
      </c>
      <c r="B820" s="77" t="n">
        <f aca="false">EOMONTH(Input!$C$7,A820)</f>
        <v>67753</v>
      </c>
      <c r="C820" s="76" t="n">
        <f aca="false">DATEDIF(Input!$G$23,$B820,"Y")</f>
        <v>108</v>
      </c>
      <c r="E820" s="78" t="n">
        <f aca="false">Salary_02!$E820*(Input!$G$36/100)</f>
        <v>0</v>
      </c>
      <c r="F820" s="78" t="n">
        <f aca="false">-1*Salary_02!$I820</f>
        <v>-0</v>
      </c>
      <c r="G820" s="78" t="n">
        <f aca="true">IF(AND($B820&gt;Input!$G$45,$B820&lt;Input!$G$25),PMT(Input!$G$37/(100*12),(OFFSET($A$4,MATCH(Input!$G$25,$B$4:$B$1004,1),0,1,1)-OFFSET($A$4,MATCH(Input!$G$45,$B$4:$B$620,1),0,1,1)),$J$4,-1*Input!$G$38,1),0)</f>
        <v>0</v>
      </c>
      <c r="H820" s="78" t="n">
        <f aca="false">IF($B820&lt;Input!$G$25,(($H819+$E820+$F820+$G820)*(1+Input!$G$37/(100*12))),0)</f>
        <v>0</v>
      </c>
    </row>
    <row r="821" customFormat="false" ht="12.8" hidden="false" customHeight="false" outlineLevel="0" collapsed="false">
      <c r="A821" s="76" t="n">
        <v>817</v>
      </c>
      <c r="B821" s="77" t="n">
        <f aca="false">EOMONTH(Input!$C$7,A821)</f>
        <v>67784</v>
      </c>
      <c r="C821" s="76" t="n">
        <f aca="false">DATEDIF(Input!$G$23,$B821,"Y")</f>
        <v>108</v>
      </c>
      <c r="E821" s="78" t="n">
        <f aca="false">Salary_02!$E821*(Input!$G$36/100)</f>
        <v>0</v>
      </c>
      <c r="F821" s="78" t="n">
        <f aca="false">-1*Salary_02!$I821</f>
        <v>-0</v>
      </c>
      <c r="G821" s="78" t="n">
        <f aca="true">IF(AND($B821&gt;Input!$G$45,$B821&lt;Input!$G$25),PMT(Input!$G$37/(100*12),(OFFSET($A$4,MATCH(Input!$G$25,$B$4:$B$1004,1),0,1,1)-OFFSET($A$4,MATCH(Input!$G$45,$B$4:$B$620,1),0,1,1)),$J$4,-1*Input!$G$38,1),0)</f>
        <v>0</v>
      </c>
      <c r="H821" s="78" t="n">
        <f aca="false">IF($B821&lt;Input!$G$25,(($H820+$E821+$F821+$G821)*(1+Input!$G$37/(100*12))),0)</f>
        <v>0</v>
      </c>
    </row>
    <row r="822" customFormat="false" ht="12.8" hidden="false" customHeight="false" outlineLevel="0" collapsed="false">
      <c r="A822" s="76" t="n">
        <v>818</v>
      </c>
      <c r="B822" s="77" t="n">
        <f aca="false">EOMONTH(Input!$C$7,A822)</f>
        <v>67815</v>
      </c>
      <c r="C822" s="76" t="n">
        <f aca="false">DATEDIF(Input!$G$23,$B822,"Y")</f>
        <v>108</v>
      </c>
      <c r="E822" s="78" t="n">
        <f aca="false">Salary_02!$E822*(Input!$G$36/100)</f>
        <v>0</v>
      </c>
      <c r="F822" s="78" t="n">
        <f aca="false">-1*Salary_02!$I822</f>
        <v>-0</v>
      </c>
      <c r="G822" s="78" t="n">
        <f aca="true">IF(AND($B822&gt;Input!$G$45,$B822&lt;Input!$G$25),PMT(Input!$G$37/(100*12),(OFFSET($A$4,MATCH(Input!$G$25,$B$4:$B$1004,1),0,1,1)-OFFSET($A$4,MATCH(Input!$G$45,$B$4:$B$620,1),0,1,1)),$J$4,-1*Input!$G$38,1),0)</f>
        <v>0</v>
      </c>
      <c r="H822" s="78" t="n">
        <f aca="false">IF($B822&lt;Input!$G$25,(($H821+$E822+$F822+$G822)*(1+Input!$G$37/(100*12))),0)</f>
        <v>0</v>
      </c>
    </row>
    <row r="823" customFormat="false" ht="12.8" hidden="false" customHeight="false" outlineLevel="0" collapsed="false">
      <c r="A823" s="76" t="n">
        <v>819</v>
      </c>
      <c r="B823" s="77" t="n">
        <f aca="false">EOMONTH(Input!$C$7,A823)</f>
        <v>67845</v>
      </c>
      <c r="C823" s="76" t="n">
        <f aca="false">DATEDIF(Input!$G$23,$B823,"Y")</f>
        <v>108</v>
      </c>
      <c r="E823" s="78" t="n">
        <f aca="false">Salary_02!$E823*(Input!$G$36/100)</f>
        <v>0</v>
      </c>
      <c r="F823" s="78" t="n">
        <f aca="false">-1*Salary_02!$I823</f>
        <v>-0</v>
      </c>
      <c r="G823" s="78" t="n">
        <f aca="true">IF(AND($B823&gt;Input!$G$45,$B823&lt;Input!$G$25),PMT(Input!$G$37/(100*12),(OFFSET($A$4,MATCH(Input!$G$25,$B$4:$B$1004,1),0,1,1)-OFFSET($A$4,MATCH(Input!$G$45,$B$4:$B$620,1),0,1,1)),$J$4,-1*Input!$G$38,1),0)</f>
        <v>0</v>
      </c>
      <c r="H823" s="78" t="n">
        <f aca="false">IF($B823&lt;Input!$G$25,(($H822+$E823+$F823+$G823)*(1+Input!$G$37/(100*12))),0)</f>
        <v>0</v>
      </c>
    </row>
    <row r="824" customFormat="false" ht="12.8" hidden="false" customHeight="false" outlineLevel="0" collapsed="false">
      <c r="A824" s="76" t="n">
        <v>820</v>
      </c>
      <c r="B824" s="77" t="n">
        <f aca="false">EOMONTH(Input!$C$7,A824)</f>
        <v>67876</v>
      </c>
      <c r="C824" s="76" t="n">
        <f aca="false">DATEDIF(Input!$G$23,$B824,"Y")</f>
        <v>108</v>
      </c>
      <c r="E824" s="78" t="n">
        <f aca="false">Salary_02!$E824*(Input!$G$36/100)</f>
        <v>0</v>
      </c>
      <c r="F824" s="78" t="n">
        <f aca="false">-1*Salary_02!$I824</f>
        <v>-0</v>
      </c>
      <c r="G824" s="78" t="n">
        <f aca="true">IF(AND($B824&gt;Input!$G$45,$B824&lt;Input!$G$25),PMT(Input!$G$37/(100*12),(OFFSET($A$4,MATCH(Input!$G$25,$B$4:$B$1004,1),0,1,1)-OFFSET($A$4,MATCH(Input!$G$45,$B$4:$B$620,1),0,1,1)),$J$4,-1*Input!$G$38,1),0)</f>
        <v>0</v>
      </c>
      <c r="H824" s="78" t="n">
        <f aca="false">IF($B824&lt;Input!$G$25,(($H823+$E824+$F824+$G824)*(1+Input!$G$37/(100*12))),0)</f>
        <v>0</v>
      </c>
    </row>
    <row r="825" customFormat="false" ht="12.8" hidden="false" customHeight="false" outlineLevel="0" collapsed="false">
      <c r="A825" s="76" t="n">
        <v>821</v>
      </c>
      <c r="B825" s="77" t="n">
        <f aca="false">EOMONTH(Input!$C$7,A825)</f>
        <v>67906</v>
      </c>
      <c r="C825" s="76" t="n">
        <f aca="false">DATEDIF(Input!$G$23,$B825,"Y")</f>
        <v>108</v>
      </c>
      <c r="E825" s="78" t="n">
        <f aca="false">Salary_02!$E825*(Input!$G$36/100)</f>
        <v>0</v>
      </c>
      <c r="F825" s="78" t="n">
        <f aca="false">-1*Salary_02!$I825</f>
        <v>-0</v>
      </c>
      <c r="G825" s="78" t="n">
        <f aca="true">IF(AND($B825&gt;Input!$G$45,$B825&lt;Input!$G$25),PMT(Input!$G$37/(100*12),(OFFSET($A$4,MATCH(Input!$G$25,$B$4:$B$1004,1),0,1,1)-OFFSET($A$4,MATCH(Input!$G$45,$B$4:$B$620,1),0,1,1)),$J$4,-1*Input!$G$38,1),0)</f>
        <v>0</v>
      </c>
      <c r="H825" s="78" t="n">
        <f aca="false">IF($B825&lt;Input!$G$25,(($H824+$E825+$F825+$G825)*(1+Input!$G$37/(100*12))),0)</f>
        <v>0</v>
      </c>
    </row>
    <row r="826" customFormat="false" ht="12.8" hidden="false" customHeight="false" outlineLevel="0" collapsed="false">
      <c r="A826" s="76" t="n">
        <v>822</v>
      </c>
      <c r="B826" s="77" t="n">
        <f aca="false">EOMONTH(Input!$C$7,A826)</f>
        <v>67937</v>
      </c>
      <c r="C826" s="76" t="n">
        <f aca="false">DATEDIF(Input!$G$23,$B826,"Y")</f>
        <v>108</v>
      </c>
      <c r="E826" s="78" t="n">
        <f aca="false">Salary_02!$E826*(Input!$G$36/100)</f>
        <v>0</v>
      </c>
      <c r="F826" s="78" t="n">
        <f aca="false">-1*Salary_02!$I826</f>
        <v>-0</v>
      </c>
      <c r="G826" s="78" t="n">
        <f aca="true">IF(AND($B826&gt;Input!$G$45,$B826&lt;Input!$G$25),PMT(Input!$G$37/(100*12),(OFFSET($A$4,MATCH(Input!$G$25,$B$4:$B$1004,1),0,1,1)-OFFSET($A$4,MATCH(Input!$G$45,$B$4:$B$620,1),0,1,1)),$J$4,-1*Input!$G$38,1),0)</f>
        <v>0</v>
      </c>
      <c r="H826" s="78" t="n">
        <f aca="false">IF($B826&lt;Input!$G$25,(($H825+$E826+$F826+$G826)*(1+Input!$G$37/(100*12))),0)</f>
        <v>0</v>
      </c>
    </row>
    <row r="827" customFormat="false" ht="12.8" hidden="false" customHeight="false" outlineLevel="0" collapsed="false">
      <c r="A827" s="76" t="n">
        <v>823</v>
      </c>
      <c r="B827" s="77" t="n">
        <f aca="false">EOMONTH(Input!$C$7,A827)</f>
        <v>67968</v>
      </c>
      <c r="C827" s="76" t="n">
        <f aca="false">DATEDIF(Input!$G$23,$B827,"Y")</f>
        <v>108</v>
      </c>
      <c r="E827" s="78" t="n">
        <f aca="false">Salary_02!$E827*(Input!$G$36/100)</f>
        <v>0</v>
      </c>
      <c r="F827" s="78" t="n">
        <f aca="false">-1*Salary_02!$I827</f>
        <v>-0</v>
      </c>
      <c r="G827" s="78" t="n">
        <f aca="true">IF(AND($B827&gt;Input!$G$45,$B827&lt;Input!$G$25),PMT(Input!$G$37/(100*12),(OFFSET($A$4,MATCH(Input!$G$25,$B$4:$B$1004,1),0,1,1)-OFFSET($A$4,MATCH(Input!$G$45,$B$4:$B$620,1),0,1,1)),$J$4,-1*Input!$G$38,1),0)</f>
        <v>0</v>
      </c>
      <c r="H827" s="78" t="n">
        <f aca="false">IF($B827&lt;Input!$G$25,(($H826+$E827+$F827+$G827)*(1+Input!$G$37/(100*12))),0)</f>
        <v>0</v>
      </c>
    </row>
    <row r="828" customFormat="false" ht="12.8" hidden="false" customHeight="false" outlineLevel="0" collapsed="false">
      <c r="A828" s="76" t="n">
        <v>824</v>
      </c>
      <c r="B828" s="77" t="n">
        <f aca="false">EOMONTH(Input!$C$7,A828)</f>
        <v>67996</v>
      </c>
      <c r="C828" s="76" t="n">
        <f aca="false">DATEDIF(Input!$G$23,$B828,"Y")</f>
        <v>108</v>
      </c>
      <c r="E828" s="78" t="n">
        <f aca="false">Salary_02!$E828*(Input!$G$36/100)</f>
        <v>0</v>
      </c>
      <c r="F828" s="78" t="n">
        <f aca="false">-1*Salary_02!$I828</f>
        <v>-0</v>
      </c>
      <c r="G828" s="78" t="n">
        <f aca="true">IF(AND($B828&gt;Input!$G$45,$B828&lt;Input!$G$25),PMT(Input!$G$37/(100*12),(OFFSET($A$4,MATCH(Input!$G$25,$B$4:$B$1004,1),0,1,1)-OFFSET($A$4,MATCH(Input!$G$45,$B$4:$B$620,1),0,1,1)),$J$4,-1*Input!$G$38,1),0)</f>
        <v>0</v>
      </c>
      <c r="H828" s="78" t="n">
        <f aca="false">IF($B828&lt;Input!$G$25,(($H827+$E828+$F828+$G828)*(1+Input!$G$37/(100*12))),0)</f>
        <v>0</v>
      </c>
    </row>
    <row r="829" customFormat="false" ht="12.8" hidden="false" customHeight="false" outlineLevel="0" collapsed="false">
      <c r="A829" s="76" t="n">
        <v>825</v>
      </c>
      <c r="B829" s="77" t="n">
        <f aca="false">EOMONTH(Input!$C$7,A829)</f>
        <v>68027</v>
      </c>
      <c r="C829" s="76" t="n">
        <f aca="false">DATEDIF(Input!$G$23,$B829,"Y")</f>
        <v>108</v>
      </c>
      <c r="E829" s="78" t="n">
        <f aca="false">Salary_02!$E829*(Input!$G$36/100)</f>
        <v>0</v>
      </c>
      <c r="F829" s="78" t="n">
        <f aca="false">-1*Salary_02!$I829</f>
        <v>-0</v>
      </c>
      <c r="G829" s="78" t="n">
        <f aca="true">IF(AND($B829&gt;Input!$G$45,$B829&lt;Input!$G$25),PMT(Input!$G$37/(100*12),(OFFSET($A$4,MATCH(Input!$G$25,$B$4:$B$1004,1),0,1,1)-OFFSET($A$4,MATCH(Input!$G$45,$B$4:$B$620,1),0,1,1)),$J$4,-1*Input!$G$38,1),0)</f>
        <v>0</v>
      </c>
      <c r="H829" s="78" t="n">
        <f aca="false">IF($B829&lt;Input!$G$25,(($H828+$E829+$F829+$G829)*(1+Input!$G$37/(100*12))),0)</f>
        <v>0</v>
      </c>
    </row>
    <row r="830" customFormat="false" ht="12.8" hidden="false" customHeight="false" outlineLevel="0" collapsed="false">
      <c r="A830" s="76" t="n">
        <v>826</v>
      </c>
      <c r="B830" s="77" t="n">
        <f aca="false">EOMONTH(Input!$C$7,A830)</f>
        <v>68057</v>
      </c>
      <c r="C830" s="76" t="n">
        <f aca="false">DATEDIF(Input!$G$23,$B830,"Y")</f>
        <v>108</v>
      </c>
      <c r="E830" s="78" t="n">
        <f aca="false">Salary_02!$E830*(Input!$G$36/100)</f>
        <v>0</v>
      </c>
      <c r="F830" s="78" t="n">
        <f aca="false">-1*Salary_02!$I830</f>
        <v>-0</v>
      </c>
      <c r="G830" s="78" t="n">
        <f aca="true">IF(AND($B830&gt;Input!$G$45,$B830&lt;Input!$G$25),PMT(Input!$G$37/(100*12),(OFFSET($A$4,MATCH(Input!$G$25,$B$4:$B$1004,1),0,1,1)-OFFSET($A$4,MATCH(Input!$G$45,$B$4:$B$620,1),0,1,1)),$J$4,-1*Input!$G$38,1),0)</f>
        <v>0</v>
      </c>
      <c r="H830" s="78" t="n">
        <f aca="false">IF($B830&lt;Input!$G$25,(($H829+$E830+$F830+$G830)*(1+Input!$G$37/(100*12))),0)</f>
        <v>0</v>
      </c>
    </row>
    <row r="831" customFormat="false" ht="12.8" hidden="false" customHeight="false" outlineLevel="0" collapsed="false">
      <c r="A831" s="76" t="n">
        <v>827</v>
      </c>
      <c r="B831" s="77" t="n">
        <f aca="false">EOMONTH(Input!$C$7,A831)</f>
        <v>68088</v>
      </c>
      <c r="C831" s="76" t="n">
        <f aca="false">DATEDIF(Input!$G$23,$B831,"Y")</f>
        <v>109</v>
      </c>
      <c r="E831" s="78" t="n">
        <f aca="false">Salary_02!$E831*(Input!$G$36/100)</f>
        <v>0</v>
      </c>
      <c r="F831" s="78" t="n">
        <f aca="false">-1*Salary_02!$I831</f>
        <v>-0</v>
      </c>
      <c r="G831" s="78" t="n">
        <f aca="true">IF(AND($B831&gt;Input!$G$45,$B831&lt;Input!$G$25),PMT(Input!$G$37/(100*12),(OFFSET($A$4,MATCH(Input!$G$25,$B$4:$B$1004,1),0,1,1)-OFFSET($A$4,MATCH(Input!$G$45,$B$4:$B$620,1),0,1,1)),$J$4,-1*Input!$G$38,1),0)</f>
        <v>0</v>
      </c>
      <c r="H831" s="78" t="n">
        <f aca="false">IF($B831&lt;Input!$G$25,(($H830+$E831+$F831+$G831)*(1+Input!$G$37/(100*12))),0)</f>
        <v>0</v>
      </c>
    </row>
    <row r="832" customFormat="false" ht="12.8" hidden="false" customHeight="false" outlineLevel="0" collapsed="false">
      <c r="A832" s="76" t="n">
        <v>828</v>
      </c>
      <c r="B832" s="77" t="n">
        <f aca="false">EOMONTH(Input!$C$7,A832)</f>
        <v>68118</v>
      </c>
      <c r="C832" s="76" t="n">
        <f aca="false">DATEDIF(Input!$G$23,$B832,"Y")</f>
        <v>109</v>
      </c>
      <c r="E832" s="78" t="n">
        <f aca="false">Salary_02!$E832*(Input!$G$36/100)</f>
        <v>0</v>
      </c>
      <c r="F832" s="78" t="n">
        <f aca="false">-1*Salary_02!$I832</f>
        <v>-0</v>
      </c>
      <c r="G832" s="78" t="n">
        <f aca="true">IF(AND($B832&gt;Input!$G$45,$B832&lt;Input!$G$25),PMT(Input!$G$37/(100*12),(OFFSET($A$4,MATCH(Input!$G$25,$B$4:$B$1004,1),0,1,1)-OFFSET($A$4,MATCH(Input!$G$45,$B$4:$B$620,1),0,1,1)),$J$4,-1*Input!$G$38,1),0)</f>
        <v>0</v>
      </c>
      <c r="H832" s="78" t="n">
        <f aca="false">IF($B832&lt;Input!$G$25,(($H831+$E832+$F832+$G832)*(1+Input!$G$37/(100*12))),0)</f>
        <v>0</v>
      </c>
    </row>
    <row r="833" customFormat="false" ht="12.8" hidden="false" customHeight="false" outlineLevel="0" collapsed="false">
      <c r="A833" s="76" t="n">
        <v>829</v>
      </c>
      <c r="B833" s="77" t="n">
        <f aca="false">EOMONTH(Input!$C$7,A833)</f>
        <v>68149</v>
      </c>
      <c r="C833" s="76" t="n">
        <f aca="false">DATEDIF(Input!$G$23,$B833,"Y")</f>
        <v>109</v>
      </c>
      <c r="E833" s="78" t="n">
        <f aca="false">Salary_02!$E833*(Input!$G$36/100)</f>
        <v>0</v>
      </c>
      <c r="F833" s="78" t="n">
        <f aca="false">-1*Salary_02!$I833</f>
        <v>-0</v>
      </c>
      <c r="G833" s="78" t="n">
        <f aca="true">IF(AND($B833&gt;Input!$G$45,$B833&lt;Input!$G$25),PMT(Input!$G$37/(100*12),(OFFSET($A$4,MATCH(Input!$G$25,$B$4:$B$1004,1),0,1,1)-OFFSET($A$4,MATCH(Input!$G$45,$B$4:$B$620,1),0,1,1)),$J$4,-1*Input!$G$38,1),0)</f>
        <v>0</v>
      </c>
      <c r="H833" s="78" t="n">
        <f aca="false">IF($B833&lt;Input!$G$25,(($H832+$E833+$F833+$G833)*(1+Input!$G$37/(100*12))),0)</f>
        <v>0</v>
      </c>
    </row>
    <row r="834" customFormat="false" ht="12.8" hidden="false" customHeight="false" outlineLevel="0" collapsed="false">
      <c r="A834" s="76" t="n">
        <v>830</v>
      </c>
      <c r="B834" s="77" t="n">
        <f aca="false">EOMONTH(Input!$C$7,A834)</f>
        <v>68180</v>
      </c>
      <c r="C834" s="76" t="n">
        <f aca="false">DATEDIF(Input!$G$23,$B834,"Y")</f>
        <v>109</v>
      </c>
      <c r="E834" s="78" t="n">
        <f aca="false">Salary_02!$E834*(Input!$G$36/100)</f>
        <v>0</v>
      </c>
      <c r="F834" s="78" t="n">
        <f aca="false">-1*Salary_02!$I834</f>
        <v>-0</v>
      </c>
      <c r="G834" s="78" t="n">
        <f aca="true">IF(AND($B834&gt;Input!$G$45,$B834&lt;Input!$G$25),PMT(Input!$G$37/(100*12),(OFFSET($A$4,MATCH(Input!$G$25,$B$4:$B$1004,1),0,1,1)-OFFSET($A$4,MATCH(Input!$G$45,$B$4:$B$620,1),0,1,1)),$J$4,-1*Input!$G$38,1),0)</f>
        <v>0</v>
      </c>
      <c r="H834" s="78" t="n">
        <f aca="false">IF($B834&lt;Input!$G$25,(($H833+$E834+$F834+$G834)*(1+Input!$G$37/(100*12))),0)</f>
        <v>0</v>
      </c>
    </row>
    <row r="835" customFormat="false" ht="12.8" hidden="false" customHeight="false" outlineLevel="0" collapsed="false">
      <c r="A835" s="76" t="n">
        <v>831</v>
      </c>
      <c r="B835" s="77" t="n">
        <f aca="false">EOMONTH(Input!$C$7,A835)</f>
        <v>68210</v>
      </c>
      <c r="C835" s="76" t="n">
        <f aca="false">DATEDIF(Input!$G$23,$B835,"Y")</f>
        <v>109</v>
      </c>
      <c r="E835" s="78" t="n">
        <f aca="false">Salary_02!$E835*(Input!$G$36/100)</f>
        <v>0</v>
      </c>
      <c r="F835" s="78" t="n">
        <f aca="false">-1*Salary_02!$I835</f>
        <v>-0</v>
      </c>
      <c r="G835" s="78" t="n">
        <f aca="true">IF(AND($B835&gt;Input!$G$45,$B835&lt;Input!$G$25),PMT(Input!$G$37/(100*12),(OFFSET($A$4,MATCH(Input!$G$25,$B$4:$B$1004,1),0,1,1)-OFFSET($A$4,MATCH(Input!$G$45,$B$4:$B$620,1),0,1,1)),$J$4,-1*Input!$G$38,1),0)</f>
        <v>0</v>
      </c>
      <c r="H835" s="78" t="n">
        <f aca="false">IF($B835&lt;Input!$G$25,(($H834+$E835+$F835+$G835)*(1+Input!$G$37/(100*12))),0)</f>
        <v>0</v>
      </c>
    </row>
    <row r="836" customFormat="false" ht="12.8" hidden="false" customHeight="false" outlineLevel="0" collapsed="false">
      <c r="A836" s="76" t="n">
        <v>832</v>
      </c>
      <c r="B836" s="77" t="n">
        <f aca="false">EOMONTH(Input!$C$7,A836)</f>
        <v>68241</v>
      </c>
      <c r="C836" s="76" t="n">
        <f aca="false">DATEDIF(Input!$G$23,$B836,"Y")</f>
        <v>109</v>
      </c>
      <c r="E836" s="78" t="n">
        <f aca="false">Salary_02!$E836*(Input!$G$36/100)</f>
        <v>0</v>
      </c>
      <c r="F836" s="78" t="n">
        <f aca="false">-1*Salary_02!$I836</f>
        <v>-0</v>
      </c>
      <c r="G836" s="78" t="n">
        <f aca="true">IF(AND($B836&gt;Input!$G$45,$B836&lt;Input!$G$25),PMT(Input!$G$37/(100*12),(OFFSET($A$4,MATCH(Input!$G$25,$B$4:$B$1004,1),0,1,1)-OFFSET($A$4,MATCH(Input!$G$45,$B$4:$B$620,1),0,1,1)),$J$4,-1*Input!$G$38,1),0)</f>
        <v>0</v>
      </c>
      <c r="H836" s="78" t="n">
        <f aca="false">IF($B836&lt;Input!$G$25,(($H835+$E836+$F836+$G836)*(1+Input!$G$37/(100*12))),0)</f>
        <v>0</v>
      </c>
    </row>
    <row r="837" customFormat="false" ht="12.8" hidden="false" customHeight="false" outlineLevel="0" collapsed="false">
      <c r="A837" s="76" t="n">
        <v>833</v>
      </c>
      <c r="B837" s="77" t="n">
        <f aca="false">EOMONTH(Input!$C$7,A837)</f>
        <v>68271</v>
      </c>
      <c r="C837" s="76" t="n">
        <f aca="false">DATEDIF(Input!$G$23,$B837,"Y")</f>
        <v>109</v>
      </c>
      <c r="E837" s="78" t="n">
        <f aca="false">Salary_02!$E837*(Input!$G$36/100)</f>
        <v>0</v>
      </c>
      <c r="F837" s="78" t="n">
        <f aca="false">-1*Salary_02!$I837</f>
        <v>-0</v>
      </c>
      <c r="G837" s="78" t="n">
        <f aca="true">IF(AND($B837&gt;Input!$G$45,$B837&lt;Input!$G$25),PMT(Input!$G$37/(100*12),(OFFSET($A$4,MATCH(Input!$G$25,$B$4:$B$1004,1),0,1,1)-OFFSET($A$4,MATCH(Input!$G$45,$B$4:$B$620,1),0,1,1)),$J$4,-1*Input!$G$38,1),0)</f>
        <v>0</v>
      </c>
      <c r="H837" s="78" t="n">
        <f aca="false">IF($B837&lt;Input!$G$25,(($H836+$E837+$F837+$G837)*(1+Input!$G$37/(100*12))),0)</f>
        <v>0</v>
      </c>
    </row>
    <row r="838" customFormat="false" ht="12.8" hidden="false" customHeight="false" outlineLevel="0" collapsed="false">
      <c r="A838" s="76" t="n">
        <v>834</v>
      </c>
      <c r="B838" s="77" t="n">
        <f aca="false">EOMONTH(Input!$C$7,A838)</f>
        <v>68302</v>
      </c>
      <c r="C838" s="76" t="n">
        <f aca="false">DATEDIF(Input!$G$23,$B838,"Y")</f>
        <v>109</v>
      </c>
      <c r="E838" s="78" t="n">
        <f aca="false">Salary_02!$E838*(Input!$G$36/100)</f>
        <v>0</v>
      </c>
      <c r="F838" s="78" t="n">
        <f aca="false">-1*Salary_02!$I838</f>
        <v>-0</v>
      </c>
      <c r="G838" s="78" t="n">
        <f aca="true">IF(AND($B838&gt;Input!$G$45,$B838&lt;Input!$G$25),PMT(Input!$G$37/(100*12),(OFFSET($A$4,MATCH(Input!$G$25,$B$4:$B$1004,1),0,1,1)-OFFSET($A$4,MATCH(Input!$G$45,$B$4:$B$620,1),0,1,1)),$J$4,-1*Input!$G$38,1),0)</f>
        <v>0</v>
      </c>
      <c r="H838" s="78" t="n">
        <f aca="false">IF($B838&lt;Input!$G$25,(($H837+$E838+$F838+$G838)*(1+Input!$G$37/(100*12))),0)</f>
        <v>0</v>
      </c>
    </row>
    <row r="839" customFormat="false" ht="12.8" hidden="false" customHeight="false" outlineLevel="0" collapsed="false">
      <c r="A839" s="76" t="n">
        <v>835</v>
      </c>
      <c r="B839" s="77" t="n">
        <f aca="false">EOMONTH(Input!$C$7,A839)</f>
        <v>68333</v>
      </c>
      <c r="C839" s="76" t="n">
        <f aca="false">DATEDIF(Input!$G$23,$B839,"Y")</f>
        <v>109</v>
      </c>
      <c r="E839" s="78" t="n">
        <f aca="false">Salary_02!$E839*(Input!$G$36/100)</f>
        <v>0</v>
      </c>
      <c r="F839" s="78" t="n">
        <f aca="false">-1*Salary_02!$I839</f>
        <v>-0</v>
      </c>
      <c r="G839" s="78" t="n">
        <f aca="true">IF(AND($B839&gt;Input!$G$45,$B839&lt;Input!$G$25),PMT(Input!$G$37/(100*12),(OFFSET($A$4,MATCH(Input!$G$25,$B$4:$B$1004,1),0,1,1)-OFFSET($A$4,MATCH(Input!$G$45,$B$4:$B$620,1),0,1,1)),$J$4,-1*Input!$G$38,1),0)</f>
        <v>0</v>
      </c>
      <c r="H839" s="78" t="n">
        <f aca="false">IF($B839&lt;Input!$G$25,(($H838+$E839+$F839+$G839)*(1+Input!$G$37/(100*12))),0)</f>
        <v>0</v>
      </c>
    </row>
    <row r="840" customFormat="false" ht="12.8" hidden="false" customHeight="false" outlineLevel="0" collapsed="false">
      <c r="A840" s="76" t="n">
        <v>836</v>
      </c>
      <c r="B840" s="77" t="n">
        <f aca="false">EOMONTH(Input!$C$7,A840)</f>
        <v>68361</v>
      </c>
      <c r="C840" s="76" t="n">
        <f aca="false">DATEDIF(Input!$G$23,$B840,"Y")</f>
        <v>109</v>
      </c>
      <c r="E840" s="78" t="n">
        <f aca="false">Salary_02!$E840*(Input!$G$36/100)</f>
        <v>0</v>
      </c>
      <c r="F840" s="78" t="n">
        <f aca="false">-1*Salary_02!$I840</f>
        <v>-0</v>
      </c>
      <c r="G840" s="78" t="n">
        <f aca="true">IF(AND($B840&gt;Input!$G$45,$B840&lt;Input!$G$25),PMT(Input!$G$37/(100*12),(OFFSET($A$4,MATCH(Input!$G$25,$B$4:$B$1004,1),0,1,1)-OFFSET($A$4,MATCH(Input!$G$45,$B$4:$B$620,1),0,1,1)),$J$4,-1*Input!$G$38,1),0)</f>
        <v>0</v>
      </c>
      <c r="H840" s="78" t="n">
        <f aca="false">IF($B840&lt;Input!$G$25,(($H839+$E840+$F840+$G840)*(1+Input!$G$37/(100*12))),0)</f>
        <v>0</v>
      </c>
    </row>
    <row r="841" customFormat="false" ht="12.8" hidden="false" customHeight="false" outlineLevel="0" collapsed="false">
      <c r="A841" s="76" t="n">
        <v>837</v>
      </c>
      <c r="B841" s="77" t="n">
        <f aca="false">EOMONTH(Input!$C$7,A841)</f>
        <v>68392</v>
      </c>
      <c r="C841" s="76" t="n">
        <f aca="false">DATEDIF(Input!$G$23,$B841,"Y")</f>
        <v>109</v>
      </c>
      <c r="E841" s="78" t="n">
        <f aca="false">Salary_02!$E841*(Input!$G$36/100)</f>
        <v>0</v>
      </c>
      <c r="F841" s="78" t="n">
        <f aca="false">-1*Salary_02!$I841</f>
        <v>-0</v>
      </c>
      <c r="G841" s="78" t="n">
        <f aca="true">IF(AND($B841&gt;Input!$G$45,$B841&lt;Input!$G$25),PMT(Input!$G$37/(100*12),(OFFSET($A$4,MATCH(Input!$G$25,$B$4:$B$1004,1),0,1,1)-OFFSET($A$4,MATCH(Input!$G$45,$B$4:$B$620,1),0,1,1)),$J$4,-1*Input!$G$38,1),0)</f>
        <v>0</v>
      </c>
      <c r="H841" s="78" t="n">
        <f aca="false">IF($B841&lt;Input!$G$25,(($H840+$E841+$F841+$G841)*(1+Input!$G$37/(100*12))),0)</f>
        <v>0</v>
      </c>
    </row>
    <row r="842" customFormat="false" ht="12.8" hidden="false" customHeight="false" outlineLevel="0" collapsed="false">
      <c r="A842" s="76" t="n">
        <v>838</v>
      </c>
      <c r="B842" s="77" t="n">
        <f aca="false">EOMONTH(Input!$C$7,A842)</f>
        <v>68422</v>
      </c>
      <c r="C842" s="76" t="n">
        <f aca="false">DATEDIF(Input!$G$23,$B842,"Y")</f>
        <v>109</v>
      </c>
      <c r="E842" s="78" t="n">
        <f aca="false">Salary_02!$E842*(Input!$G$36/100)</f>
        <v>0</v>
      </c>
      <c r="F842" s="78" t="n">
        <f aca="false">-1*Salary_02!$I842</f>
        <v>-0</v>
      </c>
      <c r="G842" s="78" t="n">
        <f aca="true">IF(AND($B842&gt;Input!$G$45,$B842&lt;Input!$G$25),PMT(Input!$G$37/(100*12),(OFFSET($A$4,MATCH(Input!$G$25,$B$4:$B$1004,1),0,1,1)-OFFSET($A$4,MATCH(Input!$G$45,$B$4:$B$620,1),0,1,1)),$J$4,-1*Input!$G$38,1),0)</f>
        <v>0</v>
      </c>
      <c r="H842" s="78" t="n">
        <f aca="false">IF($B842&lt;Input!$G$25,(($H841+$E842+$F842+$G842)*(1+Input!$G$37/(100*12))),0)</f>
        <v>0</v>
      </c>
    </row>
    <row r="843" customFormat="false" ht="12.8" hidden="false" customHeight="false" outlineLevel="0" collapsed="false">
      <c r="A843" s="76" t="n">
        <v>839</v>
      </c>
      <c r="B843" s="77" t="n">
        <f aca="false">EOMONTH(Input!$C$7,A843)</f>
        <v>68453</v>
      </c>
      <c r="C843" s="76" t="n">
        <f aca="false">DATEDIF(Input!$G$23,$B843,"Y")</f>
        <v>110</v>
      </c>
      <c r="E843" s="78" t="n">
        <f aca="false">Salary_02!$E843*(Input!$G$36/100)</f>
        <v>0</v>
      </c>
      <c r="F843" s="78" t="n">
        <f aca="false">-1*Salary_02!$I843</f>
        <v>-0</v>
      </c>
      <c r="G843" s="78" t="n">
        <f aca="true">IF(AND($B843&gt;Input!$G$45,$B843&lt;Input!$G$25),PMT(Input!$G$37/(100*12),(OFFSET($A$4,MATCH(Input!$G$25,$B$4:$B$1004,1),0,1,1)-OFFSET($A$4,MATCH(Input!$G$45,$B$4:$B$620,1),0,1,1)),$J$4,-1*Input!$G$38,1),0)</f>
        <v>0</v>
      </c>
      <c r="H843" s="78" t="n">
        <f aca="false">IF($B843&lt;Input!$G$25,(($H842+$E843+$F843+$G843)*(1+Input!$G$37/(100*12))),0)</f>
        <v>0</v>
      </c>
    </row>
    <row r="844" customFormat="false" ht="12.8" hidden="false" customHeight="false" outlineLevel="0" collapsed="false">
      <c r="A844" s="76" t="n">
        <v>840</v>
      </c>
      <c r="B844" s="77" t="n">
        <f aca="false">EOMONTH(Input!$C$7,A844)</f>
        <v>68483</v>
      </c>
      <c r="C844" s="76" t="n">
        <f aca="false">DATEDIF(Input!$G$23,$B844,"Y")</f>
        <v>110</v>
      </c>
      <c r="E844" s="78" t="n">
        <f aca="false">Salary_02!$E844*(Input!$G$36/100)</f>
        <v>0</v>
      </c>
      <c r="F844" s="78" t="n">
        <f aca="false">-1*Salary_02!$I844</f>
        <v>-0</v>
      </c>
      <c r="G844" s="78" t="n">
        <f aca="true">IF(AND($B844&gt;Input!$G$45,$B844&lt;Input!$G$25),PMT(Input!$G$37/(100*12),(OFFSET($A$4,MATCH(Input!$G$25,$B$4:$B$1004,1),0,1,1)-OFFSET($A$4,MATCH(Input!$G$45,$B$4:$B$620,1),0,1,1)),$J$4,-1*Input!$G$38,1),0)</f>
        <v>0</v>
      </c>
      <c r="H844" s="78" t="n">
        <f aca="false">IF($B844&lt;Input!$G$25,(($H843+$E844+$F844+$G844)*(1+Input!$G$37/(100*12))),0)</f>
        <v>0</v>
      </c>
    </row>
    <row r="845" customFormat="false" ht="12.8" hidden="false" customHeight="false" outlineLevel="0" collapsed="false">
      <c r="A845" s="76" t="n">
        <v>841</v>
      </c>
      <c r="B845" s="77" t="n">
        <f aca="false">EOMONTH(Input!$C$7,A845)</f>
        <v>68514</v>
      </c>
      <c r="C845" s="76" t="n">
        <f aca="false">DATEDIF(Input!$G$23,$B845,"Y")</f>
        <v>110</v>
      </c>
      <c r="E845" s="78" t="n">
        <f aca="false">Salary_02!$E845*(Input!$G$36/100)</f>
        <v>0</v>
      </c>
      <c r="F845" s="78" t="n">
        <f aca="false">-1*Salary_02!$I845</f>
        <v>-0</v>
      </c>
      <c r="G845" s="78" t="n">
        <f aca="true">IF(AND($B845&gt;Input!$G$45,$B845&lt;Input!$G$25),PMT(Input!$G$37/(100*12),(OFFSET($A$4,MATCH(Input!$G$25,$B$4:$B$1004,1),0,1,1)-OFFSET($A$4,MATCH(Input!$G$45,$B$4:$B$620,1),0,1,1)),$J$4,-1*Input!$G$38,1),0)</f>
        <v>0</v>
      </c>
      <c r="H845" s="78" t="n">
        <f aca="false">IF($B845&lt;Input!$G$25,(($H844+$E845+$F845+$G845)*(1+Input!$G$37/(100*12))),0)</f>
        <v>0</v>
      </c>
    </row>
    <row r="846" customFormat="false" ht="12.8" hidden="false" customHeight="false" outlineLevel="0" collapsed="false">
      <c r="A846" s="76" t="n">
        <v>842</v>
      </c>
      <c r="B846" s="77" t="n">
        <f aca="false">EOMONTH(Input!$C$7,A846)</f>
        <v>68545</v>
      </c>
      <c r="C846" s="76" t="n">
        <f aca="false">DATEDIF(Input!$G$23,$B846,"Y")</f>
        <v>110</v>
      </c>
      <c r="E846" s="78" t="n">
        <f aca="false">Salary_02!$E846*(Input!$G$36/100)</f>
        <v>0</v>
      </c>
      <c r="F846" s="78" t="n">
        <f aca="false">-1*Salary_02!$I846</f>
        <v>-0</v>
      </c>
      <c r="G846" s="78" t="n">
        <f aca="true">IF(AND($B846&gt;Input!$G$45,$B846&lt;Input!$G$25),PMT(Input!$G$37/(100*12),(OFFSET($A$4,MATCH(Input!$G$25,$B$4:$B$1004,1),0,1,1)-OFFSET($A$4,MATCH(Input!$G$45,$B$4:$B$620,1),0,1,1)),$J$4,-1*Input!$G$38,1),0)</f>
        <v>0</v>
      </c>
      <c r="H846" s="78" t="n">
        <f aca="false">IF($B846&lt;Input!$G$25,(($H845+$E846+$F846+$G846)*(1+Input!$G$37/(100*12))),0)</f>
        <v>0</v>
      </c>
    </row>
    <row r="847" customFormat="false" ht="12.8" hidden="false" customHeight="false" outlineLevel="0" collapsed="false">
      <c r="A847" s="76" t="n">
        <v>843</v>
      </c>
      <c r="B847" s="77" t="n">
        <f aca="false">EOMONTH(Input!$C$7,A847)</f>
        <v>68575</v>
      </c>
      <c r="C847" s="76" t="n">
        <f aca="false">DATEDIF(Input!$G$23,$B847,"Y")</f>
        <v>110</v>
      </c>
      <c r="E847" s="78" t="n">
        <f aca="false">Salary_02!$E847*(Input!$G$36/100)</f>
        <v>0</v>
      </c>
      <c r="F847" s="78" t="n">
        <f aca="false">-1*Salary_02!$I847</f>
        <v>-0</v>
      </c>
      <c r="G847" s="78" t="n">
        <f aca="true">IF(AND($B847&gt;Input!$G$45,$B847&lt;Input!$G$25),PMT(Input!$G$37/(100*12),(OFFSET($A$4,MATCH(Input!$G$25,$B$4:$B$1004,1),0,1,1)-OFFSET($A$4,MATCH(Input!$G$45,$B$4:$B$620,1),0,1,1)),$J$4,-1*Input!$G$38,1),0)</f>
        <v>0</v>
      </c>
      <c r="H847" s="78" t="n">
        <f aca="false">IF($B847&lt;Input!$G$25,(($H846+$E847+$F847+$G847)*(1+Input!$G$37/(100*12))),0)</f>
        <v>0</v>
      </c>
    </row>
    <row r="848" customFormat="false" ht="12.8" hidden="false" customHeight="false" outlineLevel="0" collapsed="false">
      <c r="A848" s="76" t="n">
        <v>844</v>
      </c>
      <c r="B848" s="77" t="n">
        <f aca="false">EOMONTH(Input!$C$7,A848)</f>
        <v>68606</v>
      </c>
      <c r="C848" s="76" t="n">
        <f aca="false">DATEDIF(Input!$G$23,$B848,"Y")</f>
        <v>110</v>
      </c>
      <c r="E848" s="78" t="n">
        <f aca="false">Salary_02!$E848*(Input!$G$36/100)</f>
        <v>0</v>
      </c>
      <c r="F848" s="78" t="n">
        <f aca="false">-1*Salary_02!$I848</f>
        <v>-0</v>
      </c>
      <c r="G848" s="78" t="n">
        <f aca="true">IF(AND($B848&gt;Input!$G$45,$B848&lt;Input!$G$25),PMT(Input!$G$37/(100*12),(OFFSET($A$4,MATCH(Input!$G$25,$B$4:$B$1004,1),0,1,1)-OFFSET($A$4,MATCH(Input!$G$45,$B$4:$B$620,1),0,1,1)),$J$4,-1*Input!$G$38,1),0)</f>
        <v>0</v>
      </c>
      <c r="H848" s="78" t="n">
        <f aca="false">IF($B848&lt;Input!$G$25,(($H847+$E848+$F848+$G848)*(1+Input!$G$37/(100*12))),0)</f>
        <v>0</v>
      </c>
    </row>
    <row r="849" customFormat="false" ht="12.8" hidden="false" customHeight="false" outlineLevel="0" collapsed="false">
      <c r="A849" s="76" t="n">
        <v>845</v>
      </c>
      <c r="B849" s="77" t="n">
        <f aca="false">EOMONTH(Input!$C$7,A849)</f>
        <v>68636</v>
      </c>
      <c r="C849" s="76" t="n">
        <f aca="false">DATEDIF(Input!$G$23,$B849,"Y")</f>
        <v>110</v>
      </c>
      <c r="E849" s="78" t="n">
        <f aca="false">Salary_02!$E849*(Input!$G$36/100)</f>
        <v>0</v>
      </c>
      <c r="F849" s="78" t="n">
        <f aca="false">-1*Salary_02!$I849</f>
        <v>-0</v>
      </c>
      <c r="G849" s="78" t="n">
        <f aca="true">IF(AND($B849&gt;Input!$G$45,$B849&lt;Input!$G$25),PMT(Input!$G$37/(100*12),(OFFSET($A$4,MATCH(Input!$G$25,$B$4:$B$1004,1),0,1,1)-OFFSET($A$4,MATCH(Input!$G$45,$B$4:$B$620,1),0,1,1)),$J$4,-1*Input!$G$38,1),0)</f>
        <v>0</v>
      </c>
      <c r="H849" s="78" t="n">
        <f aca="false">IF($B849&lt;Input!$G$25,(($H848+$E849+$F849+$G849)*(1+Input!$G$37/(100*12))),0)</f>
        <v>0</v>
      </c>
    </row>
    <row r="850" customFormat="false" ht="12.8" hidden="false" customHeight="false" outlineLevel="0" collapsed="false">
      <c r="A850" s="76" t="n">
        <v>846</v>
      </c>
      <c r="B850" s="77" t="n">
        <f aca="false">EOMONTH(Input!$C$7,A850)</f>
        <v>68667</v>
      </c>
      <c r="C850" s="76" t="n">
        <f aca="false">DATEDIF(Input!$G$23,$B850,"Y")</f>
        <v>110</v>
      </c>
      <c r="E850" s="78" t="n">
        <f aca="false">Salary_02!$E850*(Input!$G$36/100)</f>
        <v>0</v>
      </c>
      <c r="F850" s="78" t="n">
        <f aca="false">-1*Salary_02!$I850</f>
        <v>-0</v>
      </c>
      <c r="G850" s="78" t="n">
        <f aca="true">IF(AND($B850&gt;Input!$G$45,$B850&lt;Input!$G$25),PMT(Input!$G$37/(100*12),(OFFSET($A$4,MATCH(Input!$G$25,$B$4:$B$1004,1),0,1,1)-OFFSET($A$4,MATCH(Input!$G$45,$B$4:$B$620,1),0,1,1)),$J$4,-1*Input!$G$38,1),0)</f>
        <v>0</v>
      </c>
      <c r="H850" s="78" t="n">
        <f aca="false">IF($B850&lt;Input!$G$25,(($H849+$E850+$F850+$G850)*(1+Input!$G$37/(100*12))),0)</f>
        <v>0</v>
      </c>
    </row>
    <row r="851" customFormat="false" ht="12.8" hidden="false" customHeight="false" outlineLevel="0" collapsed="false">
      <c r="A851" s="76" t="n">
        <v>847</v>
      </c>
      <c r="B851" s="77" t="n">
        <f aca="false">EOMONTH(Input!$C$7,A851)</f>
        <v>68698</v>
      </c>
      <c r="C851" s="76" t="n">
        <f aca="false">DATEDIF(Input!$G$23,$B851,"Y")</f>
        <v>110</v>
      </c>
      <c r="E851" s="78" t="n">
        <f aca="false">Salary_02!$E851*(Input!$G$36/100)</f>
        <v>0</v>
      </c>
      <c r="F851" s="78" t="n">
        <f aca="false">-1*Salary_02!$I851</f>
        <v>-0</v>
      </c>
      <c r="G851" s="78" t="n">
        <f aca="true">IF(AND($B851&gt;Input!$G$45,$B851&lt;Input!$G$25),PMT(Input!$G$37/(100*12),(OFFSET($A$4,MATCH(Input!$G$25,$B$4:$B$1004,1),0,1,1)-OFFSET($A$4,MATCH(Input!$G$45,$B$4:$B$620,1),0,1,1)),$J$4,-1*Input!$G$38,1),0)</f>
        <v>0</v>
      </c>
      <c r="H851" s="78" t="n">
        <f aca="false">IF($B851&lt;Input!$G$25,(($H850+$E851+$F851+$G851)*(1+Input!$G$37/(100*12))),0)</f>
        <v>0</v>
      </c>
    </row>
    <row r="852" customFormat="false" ht="12.8" hidden="false" customHeight="false" outlineLevel="0" collapsed="false">
      <c r="A852" s="76" t="n">
        <v>848</v>
      </c>
      <c r="B852" s="77" t="n">
        <f aca="false">EOMONTH(Input!$C$7,A852)</f>
        <v>68727</v>
      </c>
      <c r="C852" s="76" t="n">
        <f aca="false">DATEDIF(Input!$G$23,$B852,"Y")</f>
        <v>110</v>
      </c>
      <c r="E852" s="78" t="n">
        <f aca="false">Salary_02!$E852*(Input!$G$36/100)</f>
        <v>0</v>
      </c>
      <c r="F852" s="78" t="n">
        <f aca="false">-1*Salary_02!$I852</f>
        <v>-0</v>
      </c>
      <c r="G852" s="78" t="n">
        <f aca="true">IF(AND($B852&gt;Input!$G$45,$B852&lt;Input!$G$25),PMT(Input!$G$37/(100*12),(OFFSET($A$4,MATCH(Input!$G$25,$B$4:$B$1004,1),0,1,1)-OFFSET($A$4,MATCH(Input!$G$45,$B$4:$B$620,1),0,1,1)),$J$4,-1*Input!$G$38,1),0)</f>
        <v>0</v>
      </c>
      <c r="H852" s="78" t="n">
        <f aca="false">IF($B852&lt;Input!$G$25,(($H851+$E852+$F852+$G852)*(1+Input!$G$37/(100*12))),0)</f>
        <v>0</v>
      </c>
    </row>
    <row r="853" customFormat="false" ht="12.8" hidden="false" customHeight="false" outlineLevel="0" collapsed="false">
      <c r="A853" s="76" t="n">
        <v>849</v>
      </c>
      <c r="B853" s="77" t="n">
        <f aca="false">EOMONTH(Input!$C$7,A853)</f>
        <v>68758</v>
      </c>
      <c r="C853" s="76" t="n">
        <f aca="false">DATEDIF(Input!$G$23,$B853,"Y")</f>
        <v>110</v>
      </c>
      <c r="E853" s="78" t="n">
        <f aca="false">Salary_02!$E853*(Input!$G$36/100)</f>
        <v>0</v>
      </c>
      <c r="F853" s="78" t="n">
        <f aca="false">-1*Salary_02!$I853</f>
        <v>-0</v>
      </c>
      <c r="G853" s="78" t="n">
        <f aca="true">IF(AND($B853&gt;Input!$G$45,$B853&lt;Input!$G$25),PMT(Input!$G$37/(100*12),(OFFSET($A$4,MATCH(Input!$G$25,$B$4:$B$1004,1),0,1,1)-OFFSET($A$4,MATCH(Input!$G$45,$B$4:$B$620,1),0,1,1)),$J$4,-1*Input!$G$38,1),0)</f>
        <v>0</v>
      </c>
      <c r="H853" s="78" t="n">
        <f aca="false">IF($B853&lt;Input!$G$25,(($H852+$E853+$F853+$G853)*(1+Input!$G$37/(100*12))),0)</f>
        <v>0</v>
      </c>
    </row>
    <row r="854" customFormat="false" ht="12.8" hidden="false" customHeight="false" outlineLevel="0" collapsed="false">
      <c r="A854" s="76" t="n">
        <v>850</v>
      </c>
      <c r="B854" s="77" t="n">
        <f aca="false">EOMONTH(Input!$C$7,A854)</f>
        <v>68788</v>
      </c>
      <c r="C854" s="76" t="n">
        <f aca="false">DATEDIF(Input!$G$23,$B854,"Y")</f>
        <v>110</v>
      </c>
      <c r="E854" s="78" t="n">
        <f aca="false">Salary_02!$E854*(Input!$G$36/100)</f>
        <v>0</v>
      </c>
      <c r="F854" s="78" t="n">
        <f aca="false">-1*Salary_02!$I854</f>
        <v>-0</v>
      </c>
      <c r="G854" s="78" t="n">
        <f aca="true">IF(AND($B854&gt;Input!$G$45,$B854&lt;Input!$G$25),PMT(Input!$G$37/(100*12),(OFFSET($A$4,MATCH(Input!$G$25,$B$4:$B$1004,1),0,1,1)-OFFSET($A$4,MATCH(Input!$G$45,$B$4:$B$620,1),0,1,1)),$J$4,-1*Input!$G$38,1),0)</f>
        <v>0</v>
      </c>
      <c r="H854" s="78" t="n">
        <f aca="false">IF($B854&lt;Input!$G$25,(($H853+$E854+$F854+$G854)*(1+Input!$G$37/(100*12))),0)</f>
        <v>0</v>
      </c>
    </row>
    <row r="855" customFormat="false" ht="12.8" hidden="false" customHeight="false" outlineLevel="0" collapsed="false">
      <c r="A855" s="76" t="n">
        <v>851</v>
      </c>
      <c r="B855" s="77" t="n">
        <f aca="false">EOMONTH(Input!$C$7,A855)</f>
        <v>68819</v>
      </c>
      <c r="C855" s="76" t="n">
        <f aca="false">DATEDIF(Input!$G$23,$B855,"Y")</f>
        <v>111</v>
      </c>
      <c r="E855" s="78" t="n">
        <f aca="false">Salary_02!$E855*(Input!$G$36/100)</f>
        <v>0</v>
      </c>
      <c r="F855" s="78" t="n">
        <f aca="false">-1*Salary_02!$I855</f>
        <v>-0</v>
      </c>
      <c r="G855" s="78" t="n">
        <f aca="true">IF(AND($B855&gt;Input!$G$45,$B855&lt;Input!$G$25),PMT(Input!$G$37/(100*12),(OFFSET($A$4,MATCH(Input!$G$25,$B$4:$B$1004,1),0,1,1)-OFFSET($A$4,MATCH(Input!$G$45,$B$4:$B$620,1),0,1,1)),$J$4,-1*Input!$G$38,1),0)</f>
        <v>0</v>
      </c>
      <c r="H855" s="78" t="n">
        <f aca="false">IF($B855&lt;Input!$G$25,(($H854+$E855+$F855+$G855)*(1+Input!$G$37/(100*12))),0)</f>
        <v>0</v>
      </c>
    </row>
    <row r="856" customFormat="false" ht="12.8" hidden="false" customHeight="false" outlineLevel="0" collapsed="false">
      <c r="A856" s="76" t="n">
        <v>852</v>
      </c>
      <c r="B856" s="77" t="n">
        <f aca="false">EOMONTH(Input!$C$7,A856)</f>
        <v>68849</v>
      </c>
      <c r="C856" s="76" t="n">
        <f aca="false">DATEDIF(Input!$G$23,$B856,"Y")</f>
        <v>111</v>
      </c>
      <c r="E856" s="78" t="n">
        <f aca="false">Salary_02!$E856*(Input!$G$36/100)</f>
        <v>0</v>
      </c>
      <c r="F856" s="78" t="n">
        <f aca="false">-1*Salary_02!$I856</f>
        <v>-0</v>
      </c>
      <c r="G856" s="78" t="n">
        <f aca="true">IF(AND($B856&gt;Input!$G$45,$B856&lt;Input!$G$25),PMT(Input!$G$37/(100*12),(OFFSET($A$4,MATCH(Input!$G$25,$B$4:$B$1004,1),0,1,1)-OFFSET($A$4,MATCH(Input!$G$45,$B$4:$B$620,1),0,1,1)),$J$4,-1*Input!$G$38,1),0)</f>
        <v>0</v>
      </c>
      <c r="H856" s="78" t="n">
        <f aca="false">IF($B856&lt;Input!$G$25,(($H855+$E856+$F856+$G856)*(1+Input!$G$37/(100*12))),0)</f>
        <v>0</v>
      </c>
    </row>
    <row r="857" customFormat="false" ht="12.8" hidden="false" customHeight="false" outlineLevel="0" collapsed="false">
      <c r="A857" s="76" t="n">
        <v>853</v>
      </c>
      <c r="B857" s="77" t="n">
        <f aca="false">EOMONTH(Input!$C$7,A857)</f>
        <v>68880</v>
      </c>
      <c r="C857" s="76" t="n">
        <f aca="false">DATEDIF(Input!$G$23,$B857,"Y")</f>
        <v>111</v>
      </c>
      <c r="E857" s="78" t="n">
        <f aca="false">Salary_02!$E857*(Input!$G$36/100)</f>
        <v>0</v>
      </c>
      <c r="F857" s="78" t="n">
        <f aca="false">-1*Salary_02!$I857</f>
        <v>-0</v>
      </c>
      <c r="G857" s="78" t="n">
        <f aca="true">IF(AND($B857&gt;Input!$G$45,$B857&lt;Input!$G$25),PMT(Input!$G$37/(100*12),(OFFSET($A$4,MATCH(Input!$G$25,$B$4:$B$1004,1),0,1,1)-OFFSET($A$4,MATCH(Input!$G$45,$B$4:$B$620,1),0,1,1)),$J$4,-1*Input!$G$38,1),0)</f>
        <v>0</v>
      </c>
      <c r="H857" s="78" t="n">
        <f aca="false">IF($B857&lt;Input!$G$25,(($H856+$E857+$F857+$G857)*(1+Input!$G$37/(100*12))),0)</f>
        <v>0</v>
      </c>
    </row>
    <row r="858" customFormat="false" ht="12.8" hidden="false" customHeight="false" outlineLevel="0" collapsed="false">
      <c r="A858" s="76" t="n">
        <v>854</v>
      </c>
      <c r="B858" s="77" t="n">
        <f aca="false">EOMONTH(Input!$C$7,A858)</f>
        <v>68911</v>
      </c>
      <c r="C858" s="76" t="n">
        <f aca="false">DATEDIF(Input!$G$23,$B858,"Y")</f>
        <v>111</v>
      </c>
      <c r="E858" s="78" t="n">
        <f aca="false">Salary_02!$E858*(Input!$G$36/100)</f>
        <v>0</v>
      </c>
      <c r="F858" s="78" t="n">
        <f aca="false">-1*Salary_02!$I858</f>
        <v>-0</v>
      </c>
      <c r="G858" s="78" t="n">
        <f aca="true">IF(AND($B858&gt;Input!$G$45,$B858&lt;Input!$G$25),PMT(Input!$G$37/(100*12),(OFFSET($A$4,MATCH(Input!$G$25,$B$4:$B$1004,1),0,1,1)-OFFSET($A$4,MATCH(Input!$G$45,$B$4:$B$620,1),0,1,1)),$J$4,-1*Input!$G$38,1),0)</f>
        <v>0</v>
      </c>
      <c r="H858" s="78" t="n">
        <f aca="false">IF($B858&lt;Input!$G$25,(($H857+$E858+$F858+$G858)*(1+Input!$G$37/(100*12))),0)</f>
        <v>0</v>
      </c>
    </row>
    <row r="859" customFormat="false" ht="12.8" hidden="false" customHeight="false" outlineLevel="0" collapsed="false">
      <c r="A859" s="76" t="n">
        <v>855</v>
      </c>
      <c r="B859" s="77" t="n">
        <f aca="false">EOMONTH(Input!$C$7,A859)</f>
        <v>68941</v>
      </c>
      <c r="C859" s="76" t="n">
        <f aca="false">DATEDIF(Input!$G$23,$B859,"Y")</f>
        <v>111</v>
      </c>
      <c r="E859" s="78" t="n">
        <f aca="false">Salary_02!$E859*(Input!$G$36/100)</f>
        <v>0</v>
      </c>
      <c r="F859" s="78" t="n">
        <f aca="false">-1*Salary_02!$I859</f>
        <v>-0</v>
      </c>
      <c r="G859" s="78" t="n">
        <f aca="true">IF(AND($B859&gt;Input!$G$45,$B859&lt;Input!$G$25),PMT(Input!$G$37/(100*12),(OFFSET($A$4,MATCH(Input!$G$25,$B$4:$B$1004,1),0,1,1)-OFFSET($A$4,MATCH(Input!$G$45,$B$4:$B$620,1),0,1,1)),$J$4,-1*Input!$G$38,1),0)</f>
        <v>0</v>
      </c>
      <c r="H859" s="78" t="n">
        <f aca="false">IF($B859&lt;Input!$G$25,(($H858+$E859+$F859+$G859)*(1+Input!$G$37/(100*12))),0)</f>
        <v>0</v>
      </c>
    </row>
    <row r="860" customFormat="false" ht="12.8" hidden="false" customHeight="false" outlineLevel="0" collapsed="false">
      <c r="A860" s="76" t="n">
        <v>856</v>
      </c>
      <c r="B860" s="77" t="n">
        <f aca="false">EOMONTH(Input!$C$7,A860)</f>
        <v>68972</v>
      </c>
      <c r="C860" s="76" t="n">
        <f aca="false">DATEDIF(Input!$G$23,$B860,"Y")</f>
        <v>111</v>
      </c>
      <c r="E860" s="78" t="n">
        <f aca="false">Salary_02!$E860*(Input!$G$36/100)</f>
        <v>0</v>
      </c>
      <c r="F860" s="78" t="n">
        <f aca="false">-1*Salary_02!$I860</f>
        <v>-0</v>
      </c>
      <c r="G860" s="78" t="n">
        <f aca="true">IF(AND($B860&gt;Input!$G$45,$B860&lt;Input!$G$25),PMT(Input!$G$37/(100*12),(OFFSET($A$4,MATCH(Input!$G$25,$B$4:$B$1004,1),0,1,1)-OFFSET($A$4,MATCH(Input!$G$45,$B$4:$B$620,1),0,1,1)),$J$4,-1*Input!$G$38,1),0)</f>
        <v>0</v>
      </c>
      <c r="H860" s="78" t="n">
        <f aca="false">IF($B860&lt;Input!$G$25,(($H859+$E860+$F860+$G860)*(1+Input!$G$37/(100*12))),0)</f>
        <v>0</v>
      </c>
    </row>
    <row r="861" customFormat="false" ht="12.8" hidden="false" customHeight="false" outlineLevel="0" collapsed="false">
      <c r="A861" s="76" t="n">
        <v>857</v>
      </c>
      <c r="B861" s="77" t="n">
        <f aca="false">EOMONTH(Input!$C$7,A861)</f>
        <v>69002</v>
      </c>
      <c r="C861" s="76" t="n">
        <f aca="false">DATEDIF(Input!$G$23,$B861,"Y")</f>
        <v>111</v>
      </c>
      <c r="E861" s="78" t="n">
        <f aca="false">Salary_02!$E861*(Input!$G$36/100)</f>
        <v>0</v>
      </c>
      <c r="F861" s="78" t="n">
        <f aca="false">-1*Salary_02!$I861</f>
        <v>-0</v>
      </c>
      <c r="G861" s="78" t="n">
        <f aca="true">IF(AND($B861&gt;Input!$G$45,$B861&lt;Input!$G$25),PMT(Input!$G$37/(100*12),(OFFSET($A$4,MATCH(Input!$G$25,$B$4:$B$1004,1),0,1,1)-OFFSET($A$4,MATCH(Input!$G$45,$B$4:$B$620,1),0,1,1)),$J$4,-1*Input!$G$38,1),0)</f>
        <v>0</v>
      </c>
      <c r="H861" s="78" t="n">
        <f aca="false">IF($B861&lt;Input!$G$25,(($H860+$E861+$F861+$G861)*(1+Input!$G$37/(100*12))),0)</f>
        <v>0</v>
      </c>
    </row>
    <row r="862" customFormat="false" ht="12.8" hidden="false" customHeight="false" outlineLevel="0" collapsed="false">
      <c r="A862" s="76" t="n">
        <v>858</v>
      </c>
      <c r="B862" s="77" t="n">
        <f aca="false">EOMONTH(Input!$C$7,A862)</f>
        <v>69033</v>
      </c>
      <c r="C862" s="76" t="n">
        <f aca="false">DATEDIF(Input!$G$23,$B862,"Y")</f>
        <v>111</v>
      </c>
      <c r="E862" s="78" t="n">
        <f aca="false">Salary_02!$E862*(Input!$G$36/100)</f>
        <v>0</v>
      </c>
      <c r="F862" s="78" t="n">
        <f aca="false">-1*Salary_02!$I862</f>
        <v>-0</v>
      </c>
      <c r="G862" s="78" t="n">
        <f aca="true">IF(AND($B862&gt;Input!$G$45,$B862&lt;Input!$G$25),PMT(Input!$G$37/(100*12),(OFFSET($A$4,MATCH(Input!$G$25,$B$4:$B$1004,1),0,1,1)-OFFSET($A$4,MATCH(Input!$G$45,$B$4:$B$620,1),0,1,1)),$J$4,-1*Input!$G$38,1),0)</f>
        <v>0</v>
      </c>
      <c r="H862" s="78" t="n">
        <f aca="false">IF($B862&lt;Input!$G$25,(($H861+$E862+$F862+$G862)*(1+Input!$G$37/(100*12))),0)</f>
        <v>0</v>
      </c>
    </row>
    <row r="863" customFormat="false" ht="12.8" hidden="false" customHeight="false" outlineLevel="0" collapsed="false">
      <c r="A863" s="76" t="n">
        <v>859</v>
      </c>
      <c r="B863" s="77" t="n">
        <f aca="false">EOMONTH(Input!$C$7,A863)</f>
        <v>69064</v>
      </c>
      <c r="C863" s="76" t="n">
        <f aca="false">DATEDIF(Input!$G$23,$B863,"Y")</f>
        <v>111</v>
      </c>
      <c r="E863" s="78" t="n">
        <f aca="false">Salary_02!$E863*(Input!$G$36/100)</f>
        <v>0</v>
      </c>
      <c r="F863" s="78" t="n">
        <f aca="false">-1*Salary_02!$I863</f>
        <v>-0</v>
      </c>
      <c r="G863" s="78" t="n">
        <f aca="true">IF(AND($B863&gt;Input!$G$45,$B863&lt;Input!$G$25),PMT(Input!$G$37/(100*12),(OFFSET($A$4,MATCH(Input!$G$25,$B$4:$B$1004,1),0,1,1)-OFFSET($A$4,MATCH(Input!$G$45,$B$4:$B$620,1),0,1,1)),$J$4,-1*Input!$G$38,1),0)</f>
        <v>0</v>
      </c>
      <c r="H863" s="78" t="n">
        <f aca="false">IF($B863&lt;Input!$G$25,(($H862+$E863+$F863+$G863)*(1+Input!$G$37/(100*12))),0)</f>
        <v>0</v>
      </c>
    </row>
    <row r="864" customFormat="false" ht="12.8" hidden="false" customHeight="false" outlineLevel="0" collapsed="false">
      <c r="A864" s="76" t="n">
        <v>860</v>
      </c>
      <c r="B864" s="77" t="n">
        <f aca="false">EOMONTH(Input!$C$7,A864)</f>
        <v>69092</v>
      </c>
      <c r="C864" s="76" t="n">
        <f aca="false">DATEDIF(Input!$G$23,$B864,"Y")</f>
        <v>111</v>
      </c>
      <c r="E864" s="78" t="n">
        <f aca="false">Salary_02!$E864*(Input!$G$36/100)</f>
        <v>0</v>
      </c>
      <c r="F864" s="78" t="n">
        <f aca="false">-1*Salary_02!$I864</f>
        <v>-0</v>
      </c>
      <c r="G864" s="78" t="n">
        <f aca="true">IF(AND($B864&gt;Input!$G$45,$B864&lt;Input!$G$25),PMT(Input!$G$37/(100*12),(OFFSET($A$4,MATCH(Input!$G$25,$B$4:$B$1004,1),0,1,1)-OFFSET($A$4,MATCH(Input!$G$45,$B$4:$B$620,1),0,1,1)),$J$4,-1*Input!$G$38,1),0)</f>
        <v>0</v>
      </c>
      <c r="H864" s="78" t="n">
        <f aca="false">IF($B864&lt;Input!$G$25,(($H863+$E864+$F864+$G864)*(1+Input!$G$37/(100*12))),0)</f>
        <v>0</v>
      </c>
    </row>
    <row r="865" customFormat="false" ht="12.8" hidden="false" customHeight="false" outlineLevel="0" collapsed="false">
      <c r="A865" s="76" t="n">
        <v>861</v>
      </c>
      <c r="B865" s="77" t="n">
        <f aca="false">EOMONTH(Input!$C$7,A865)</f>
        <v>69123</v>
      </c>
      <c r="C865" s="76" t="n">
        <f aca="false">DATEDIF(Input!$G$23,$B865,"Y")</f>
        <v>111</v>
      </c>
      <c r="E865" s="78" t="n">
        <f aca="false">Salary_02!$E865*(Input!$G$36/100)</f>
        <v>0</v>
      </c>
      <c r="F865" s="78" t="n">
        <f aca="false">-1*Salary_02!$I865</f>
        <v>-0</v>
      </c>
      <c r="G865" s="78" t="n">
        <f aca="true">IF(AND($B865&gt;Input!$G$45,$B865&lt;Input!$G$25),PMT(Input!$G$37/(100*12),(OFFSET($A$4,MATCH(Input!$G$25,$B$4:$B$1004,1),0,1,1)-OFFSET($A$4,MATCH(Input!$G$45,$B$4:$B$620,1),0,1,1)),$J$4,-1*Input!$G$38,1),0)</f>
        <v>0</v>
      </c>
      <c r="H865" s="78" t="n">
        <f aca="false">IF($B865&lt;Input!$G$25,(($H864+$E865+$F865+$G865)*(1+Input!$G$37/(100*12))),0)</f>
        <v>0</v>
      </c>
    </row>
    <row r="866" customFormat="false" ht="12.8" hidden="false" customHeight="false" outlineLevel="0" collapsed="false">
      <c r="A866" s="76" t="n">
        <v>862</v>
      </c>
      <c r="B866" s="77" t="n">
        <f aca="false">EOMONTH(Input!$C$7,A866)</f>
        <v>69153</v>
      </c>
      <c r="C866" s="76" t="n">
        <f aca="false">DATEDIF(Input!$G$23,$B866,"Y")</f>
        <v>111</v>
      </c>
      <c r="E866" s="78" t="n">
        <f aca="false">Salary_02!$E866*(Input!$G$36/100)</f>
        <v>0</v>
      </c>
      <c r="F866" s="78" t="n">
        <f aca="false">-1*Salary_02!$I866</f>
        <v>-0</v>
      </c>
      <c r="G866" s="78" t="n">
        <f aca="true">IF(AND($B866&gt;Input!$G$45,$B866&lt;Input!$G$25),PMT(Input!$G$37/(100*12),(OFFSET($A$4,MATCH(Input!$G$25,$B$4:$B$1004,1),0,1,1)-OFFSET($A$4,MATCH(Input!$G$45,$B$4:$B$620,1),0,1,1)),$J$4,-1*Input!$G$38,1),0)</f>
        <v>0</v>
      </c>
      <c r="H866" s="78" t="n">
        <f aca="false">IF($B866&lt;Input!$G$25,(($H865+$E866+$F866+$G866)*(1+Input!$G$37/(100*12))),0)</f>
        <v>0</v>
      </c>
    </row>
    <row r="867" customFormat="false" ht="12.8" hidden="false" customHeight="false" outlineLevel="0" collapsed="false">
      <c r="A867" s="76" t="n">
        <v>863</v>
      </c>
      <c r="B867" s="77" t="n">
        <f aca="false">EOMONTH(Input!$C$7,A867)</f>
        <v>69184</v>
      </c>
      <c r="C867" s="76" t="n">
        <f aca="false">DATEDIF(Input!$G$23,$B867,"Y")</f>
        <v>112</v>
      </c>
      <c r="E867" s="78" t="n">
        <f aca="false">Salary_02!$E867*(Input!$G$36/100)</f>
        <v>0</v>
      </c>
      <c r="F867" s="78" t="n">
        <f aca="false">-1*Salary_02!$I867</f>
        <v>-0</v>
      </c>
      <c r="G867" s="78" t="n">
        <f aca="true">IF(AND($B867&gt;Input!$G$45,$B867&lt;Input!$G$25),PMT(Input!$G$37/(100*12),(OFFSET($A$4,MATCH(Input!$G$25,$B$4:$B$1004,1),0,1,1)-OFFSET($A$4,MATCH(Input!$G$45,$B$4:$B$620,1),0,1,1)),$J$4,-1*Input!$G$38,1),0)</f>
        <v>0</v>
      </c>
      <c r="H867" s="78" t="n">
        <f aca="false">IF($B867&lt;Input!$G$25,(($H866+$E867+$F867+$G867)*(1+Input!$G$37/(100*12))),0)</f>
        <v>0</v>
      </c>
    </row>
    <row r="868" customFormat="false" ht="12.8" hidden="false" customHeight="false" outlineLevel="0" collapsed="false">
      <c r="A868" s="76" t="n">
        <v>864</v>
      </c>
      <c r="B868" s="77" t="n">
        <f aca="false">EOMONTH(Input!$C$7,A868)</f>
        <v>69214</v>
      </c>
      <c r="C868" s="76" t="n">
        <f aca="false">DATEDIF(Input!$G$23,$B868,"Y")</f>
        <v>112</v>
      </c>
      <c r="E868" s="78" t="n">
        <f aca="false">Salary_02!$E868*(Input!$G$36/100)</f>
        <v>0</v>
      </c>
      <c r="F868" s="78" t="n">
        <f aca="false">-1*Salary_02!$I868</f>
        <v>-0</v>
      </c>
      <c r="G868" s="78" t="n">
        <f aca="true">IF(AND($B868&gt;Input!$G$45,$B868&lt;Input!$G$25),PMT(Input!$G$37/(100*12),(OFFSET($A$4,MATCH(Input!$G$25,$B$4:$B$1004,1),0,1,1)-OFFSET($A$4,MATCH(Input!$G$45,$B$4:$B$620,1),0,1,1)),$J$4,-1*Input!$G$38,1),0)</f>
        <v>0</v>
      </c>
      <c r="H868" s="78" t="n">
        <f aca="false">IF($B868&lt;Input!$G$25,(($H867+$E868+$F868+$G868)*(1+Input!$G$37/(100*12))),0)</f>
        <v>0</v>
      </c>
    </row>
    <row r="869" customFormat="false" ht="12.8" hidden="false" customHeight="false" outlineLevel="0" collapsed="false">
      <c r="A869" s="76" t="n">
        <v>865</v>
      </c>
      <c r="B869" s="77" t="n">
        <f aca="false">EOMONTH(Input!$C$7,A869)</f>
        <v>69245</v>
      </c>
      <c r="C869" s="76" t="n">
        <f aca="false">DATEDIF(Input!$G$23,$B869,"Y")</f>
        <v>112</v>
      </c>
      <c r="E869" s="78" t="n">
        <f aca="false">Salary_02!$E869*(Input!$G$36/100)</f>
        <v>0</v>
      </c>
      <c r="F869" s="78" t="n">
        <f aca="false">-1*Salary_02!$I869</f>
        <v>-0</v>
      </c>
      <c r="G869" s="78" t="n">
        <f aca="true">IF(AND($B869&gt;Input!$G$45,$B869&lt;Input!$G$25),PMT(Input!$G$37/(100*12),(OFFSET($A$4,MATCH(Input!$G$25,$B$4:$B$1004,1),0,1,1)-OFFSET($A$4,MATCH(Input!$G$45,$B$4:$B$620,1),0,1,1)),$J$4,-1*Input!$G$38,1),0)</f>
        <v>0</v>
      </c>
      <c r="H869" s="78" t="n">
        <f aca="false">IF($B869&lt;Input!$G$25,(($H868+$E869+$F869+$G869)*(1+Input!$G$37/(100*12))),0)</f>
        <v>0</v>
      </c>
    </row>
    <row r="870" customFormat="false" ht="12.8" hidden="false" customHeight="false" outlineLevel="0" collapsed="false">
      <c r="A870" s="76" t="n">
        <v>866</v>
      </c>
      <c r="B870" s="77" t="n">
        <f aca="false">EOMONTH(Input!$C$7,A870)</f>
        <v>69276</v>
      </c>
      <c r="C870" s="76" t="n">
        <f aca="false">DATEDIF(Input!$G$23,$B870,"Y")</f>
        <v>112</v>
      </c>
      <c r="E870" s="78" t="n">
        <f aca="false">Salary_02!$E870*(Input!$G$36/100)</f>
        <v>0</v>
      </c>
      <c r="F870" s="78" t="n">
        <f aca="false">-1*Salary_02!$I870</f>
        <v>-0</v>
      </c>
      <c r="G870" s="78" t="n">
        <f aca="true">IF(AND($B870&gt;Input!$G$45,$B870&lt;Input!$G$25),PMT(Input!$G$37/(100*12),(OFFSET($A$4,MATCH(Input!$G$25,$B$4:$B$1004,1),0,1,1)-OFFSET($A$4,MATCH(Input!$G$45,$B$4:$B$620,1),0,1,1)),$J$4,-1*Input!$G$38,1),0)</f>
        <v>0</v>
      </c>
      <c r="H870" s="78" t="n">
        <f aca="false">IF($B870&lt;Input!$G$25,(($H869+$E870+$F870+$G870)*(1+Input!$G$37/(100*12))),0)</f>
        <v>0</v>
      </c>
    </row>
    <row r="871" customFormat="false" ht="12.8" hidden="false" customHeight="false" outlineLevel="0" collapsed="false">
      <c r="A871" s="76" t="n">
        <v>867</v>
      </c>
      <c r="B871" s="77" t="n">
        <f aca="false">EOMONTH(Input!$C$7,A871)</f>
        <v>69306</v>
      </c>
      <c r="C871" s="76" t="n">
        <f aca="false">DATEDIF(Input!$G$23,$B871,"Y")</f>
        <v>112</v>
      </c>
      <c r="E871" s="78" t="n">
        <f aca="false">Salary_02!$E871*(Input!$G$36/100)</f>
        <v>0</v>
      </c>
      <c r="F871" s="78" t="n">
        <f aca="false">-1*Salary_02!$I871</f>
        <v>-0</v>
      </c>
      <c r="G871" s="78" t="n">
        <f aca="true">IF(AND($B871&gt;Input!$G$45,$B871&lt;Input!$G$25),PMT(Input!$G$37/(100*12),(OFFSET($A$4,MATCH(Input!$G$25,$B$4:$B$1004,1),0,1,1)-OFFSET($A$4,MATCH(Input!$G$45,$B$4:$B$620,1),0,1,1)),$J$4,-1*Input!$G$38,1),0)</f>
        <v>0</v>
      </c>
      <c r="H871" s="78" t="n">
        <f aca="false">IF($B871&lt;Input!$G$25,(($H870+$E871+$F871+$G871)*(1+Input!$G$37/(100*12))),0)</f>
        <v>0</v>
      </c>
    </row>
    <row r="872" customFormat="false" ht="12.8" hidden="false" customHeight="false" outlineLevel="0" collapsed="false">
      <c r="A872" s="76" t="n">
        <v>868</v>
      </c>
      <c r="B872" s="77" t="n">
        <f aca="false">EOMONTH(Input!$C$7,A872)</f>
        <v>69337</v>
      </c>
      <c r="C872" s="76" t="n">
        <f aca="false">DATEDIF(Input!$G$23,$B872,"Y")</f>
        <v>112</v>
      </c>
      <c r="E872" s="78" t="n">
        <f aca="false">Salary_02!$E872*(Input!$G$36/100)</f>
        <v>0</v>
      </c>
      <c r="F872" s="78" t="n">
        <f aca="false">-1*Salary_02!$I872</f>
        <v>-0</v>
      </c>
      <c r="G872" s="78" t="n">
        <f aca="true">IF(AND($B872&gt;Input!$G$45,$B872&lt;Input!$G$25),PMT(Input!$G$37/(100*12),(OFFSET($A$4,MATCH(Input!$G$25,$B$4:$B$1004,1),0,1,1)-OFFSET($A$4,MATCH(Input!$G$45,$B$4:$B$620,1),0,1,1)),$J$4,-1*Input!$G$38,1),0)</f>
        <v>0</v>
      </c>
      <c r="H872" s="78" t="n">
        <f aca="false">IF($B872&lt;Input!$G$25,(($H871+$E872+$F872+$G872)*(1+Input!$G$37/(100*12))),0)</f>
        <v>0</v>
      </c>
    </row>
    <row r="873" customFormat="false" ht="12.8" hidden="false" customHeight="false" outlineLevel="0" collapsed="false">
      <c r="A873" s="76" t="n">
        <v>869</v>
      </c>
      <c r="B873" s="77" t="n">
        <f aca="false">EOMONTH(Input!$C$7,A873)</f>
        <v>69367</v>
      </c>
      <c r="C873" s="76" t="n">
        <f aca="false">DATEDIF(Input!$G$23,$B873,"Y")</f>
        <v>112</v>
      </c>
      <c r="E873" s="78" t="n">
        <f aca="false">Salary_02!$E873*(Input!$G$36/100)</f>
        <v>0</v>
      </c>
      <c r="F873" s="78" t="n">
        <f aca="false">-1*Salary_02!$I873</f>
        <v>-0</v>
      </c>
      <c r="G873" s="78" t="n">
        <f aca="true">IF(AND($B873&gt;Input!$G$45,$B873&lt;Input!$G$25),PMT(Input!$G$37/(100*12),(OFFSET($A$4,MATCH(Input!$G$25,$B$4:$B$1004,1),0,1,1)-OFFSET($A$4,MATCH(Input!$G$45,$B$4:$B$620,1),0,1,1)),$J$4,-1*Input!$G$38,1),0)</f>
        <v>0</v>
      </c>
      <c r="H873" s="78" t="n">
        <f aca="false">IF($B873&lt;Input!$G$25,(($H872+$E873+$F873+$G873)*(1+Input!$G$37/(100*12))),0)</f>
        <v>0</v>
      </c>
    </row>
    <row r="874" customFormat="false" ht="12.8" hidden="false" customHeight="false" outlineLevel="0" collapsed="false">
      <c r="A874" s="76" t="n">
        <v>870</v>
      </c>
      <c r="B874" s="77" t="n">
        <f aca="false">EOMONTH(Input!$C$7,A874)</f>
        <v>69398</v>
      </c>
      <c r="C874" s="76" t="n">
        <f aca="false">DATEDIF(Input!$G$23,$B874,"Y")</f>
        <v>112</v>
      </c>
      <c r="E874" s="78" t="n">
        <f aca="false">Salary_02!$E874*(Input!$G$36/100)</f>
        <v>0</v>
      </c>
      <c r="F874" s="78" t="n">
        <f aca="false">-1*Salary_02!$I874</f>
        <v>-0</v>
      </c>
      <c r="G874" s="78" t="n">
        <f aca="true">IF(AND($B874&gt;Input!$G$45,$B874&lt;Input!$G$25),PMT(Input!$G$37/(100*12),(OFFSET($A$4,MATCH(Input!$G$25,$B$4:$B$1004,1),0,1,1)-OFFSET($A$4,MATCH(Input!$G$45,$B$4:$B$620,1),0,1,1)),$J$4,-1*Input!$G$38,1),0)</f>
        <v>0</v>
      </c>
      <c r="H874" s="78" t="n">
        <f aca="false">IF($B874&lt;Input!$G$25,(($H873+$E874+$F874+$G874)*(1+Input!$G$37/(100*12))),0)</f>
        <v>0</v>
      </c>
    </row>
    <row r="875" customFormat="false" ht="12.8" hidden="false" customHeight="false" outlineLevel="0" collapsed="false">
      <c r="A875" s="76" t="n">
        <v>871</v>
      </c>
      <c r="B875" s="77" t="n">
        <f aca="false">EOMONTH(Input!$C$7,A875)</f>
        <v>69429</v>
      </c>
      <c r="C875" s="76" t="n">
        <f aca="false">DATEDIF(Input!$G$23,$B875,"Y")</f>
        <v>112</v>
      </c>
      <c r="E875" s="78" t="n">
        <f aca="false">Salary_02!$E875*(Input!$G$36/100)</f>
        <v>0</v>
      </c>
      <c r="F875" s="78" t="n">
        <f aca="false">-1*Salary_02!$I875</f>
        <v>-0</v>
      </c>
      <c r="G875" s="78" t="n">
        <f aca="true">IF(AND($B875&gt;Input!$G$45,$B875&lt;Input!$G$25),PMT(Input!$G$37/(100*12),(OFFSET($A$4,MATCH(Input!$G$25,$B$4:$B$1004,1),0,1,1)-OFFSET($A$4,MATCH(Input!$G$45,$B$4:$B$620,1),0,1,1)),$J$4,-1*Input!$G$38,1),0)</f>
        <v>0</v>
      </c>
      <c r="H875" s="78" t="n">
        <f aca="false">IF($B875&lt;Input!$G$25,(($H874+$E875+$F875+$G875)*(1+Input!$G$37/(100*12))),0)</f>
        <v>0</v>
      </c>
    </row>
    <row r="876" customFormat="false" ht="12.8" hidden="false" customHeight="false" outlineLevel="0" collapsed="false">
      <c r="A876" s="76" t="n">
        <v>872</v>
      </c>
      <c r="B876" s="77" t="n">
        <f aca="false">EOMONTH(Input!$C$7,A876)</f>
        <v>69457</v>
      </c>
      <c r="C876" s="76" t="n">
        <f aca="false">DATEDIF(Input!$G$23,$B876,"Y")</f>
        <v>112</v>
      </c>
      <c r="E876" s="78" t="n">
        <f aca="false">Salary_02!$E876*(Input!$G$36/100)</f>
        <v>0</v>
      </c>
      <c r="F876" s="78" t="n">
        <f aca="false">-1*Salary_02!$I876</f>
        <v>-0</v>
      </c>
      <c r="G876" s="78" t="n">
        <f aca="true">IF(AND($B876&gt;Input!$G$45,$B876&lt;Input!$G$25),PMT(Input!$G$37/(100*12),(OFFSET($A$4,MATCH(Input!$G$25,$B$4:$B$1004,1),0,1,1)-OFFSET($A$4,MATCH(Input!$G$45,$B$4:$B$620,1),0,1,1)),$J$4,-1*Input!$G$38,1),0)</f>
        <v>0</v>
      </c>
      <c r="H876" s="78" t="n">
        <f aca="false">IF($B876&lt;Input!$G$25,(($H875+$E876+$F876+$G876)*(1+Input!$G$37/(100*12))),0)</f>
        <v>0</v>
      </c>
    </row>
    <row r="877" customFormat="false" ht="12.8" hidden="false" customHeight="false" outlineLevel="0" collapsed="false">
      <c r="A877" s="76" t="n">
        <v>873</v>
      </c>
      <c r="B877" s="77" t="n">
        <f aca="false">EOMONTH(Input!$C$7,A877)</f>
        <v>69488</v>
      </c>
      <c r="C877" s="76" t="n">
        <f aca="false">DATEDIF(Input!$G$23,$B877,"Y")</f>
        <v>112</v>
      </c>
      <c r="E877" s="78" t="n">
        <f aca="false">Salary_02!$E877*(Input!$G$36/100)</f>
        <v>0</v>
      </c>
      <c r="F877" s="78" t="n">
        <f aca="false">-1*Salary_02!$I877</f>
        <v>-0</v>
      </c>
      <c r="G877" s="78" t="n">
        <f aca="true">IF(AND($B877&gt;Input!$G$45,$B877&lt;Input!$G$25),PMT(Input!$G$37/(100*12),(OFFSET($A$4,MATCH(Input!$G$25,$B$4:$B$1004,1),0,1,1)-OFFSET($A$4,MATCH(Input!$G$45,$B$4:$B$620,1),0,1,1)),$J$4,-1*Input!$G$38,1),0)</f>
        <v>0</v>
      </c>
      <c r="H877" s="78" t="n">
        <f aca="false">IF($B877&lt;Input!$G$25,(($H876+$E877+$F877+$G877)*(1+Input!$G$37/(100*12))),0)</f>
        <v>0</v>
      </c>
    </row>
    <row r="878" customFormat="false" ht="12.8" hidden="false" customHeight="false" outlineLevel="0" collapsed="false">
      <c r="A878" s="76" t="n">
        <v>874</v>
      </c>
      <c r="B878" s="77" t="n">
        <f aca="false">EOMONTH(Input!$C$7,A878)</f>
        <v>69518</v>
      </c>
      <c r="C878" s="76" t="n">
        <f aca="false">DATEDIF(Input!$G$23,$B878,"Y")</f>
        <v>112</v>
      </c>
      <c r="E878" s="78" t="n">
        <f aca="false">Salary_02!$E878*(Input!$G$36/100)</f>
        <v>0</v>
      </c>
      <c r="F878" s="78" t="n">
        <f aca="false">-1*Salary_02!$I878</f>
        <v>-0</v>
      </c>
      <c r="G878" s="78" t="n">
        <f aca="true">IF(AND($B878&gt;Input!$G$45,$B878&lt;Input!$G$25),PMT(Input!$G$37/(100*12),(OFFSET($A$4,MATCH(Input!$G$25,$B$4:$B$1004,1),0,1,1)-OFFSET($A$4,MATCH(Input!$G$45,$B$4:$B$620,1),0,1,1)),$J$4,-1*Input!$G$38,1),0)</f>
        <v>0</v>
      </c>
      <c r="H878" s="78" t="n">
        <f aca="false">IF($B878&lt;Input!$G$25,(($H877+$E878+$F878+$G878)*(1+Input!$G$37/(100*12))),0)</f>
        <v>0</v>
      </c>
    </row>
    <row r="879" customFormat="false" ht="12.8" hidden="false" customHeight="false" outlineLevel="0" collapsed="false">
      <c r="A879" s="76" t="n">
        <v>875</v>
      </c>
      <c r="B879" s="77" t="n">
        <f aca="false">EOMONTH(Input!$C$7,A879)</f>
        <v>69549</v>
      </c>
      <c r="C879" s="76" t="n">
        <f aca="false">DATEDIF(Input!$G$23,$B879,"Y")</f>
        <v>113</v>
      </c>
      <c r="E879" s="78" t="n">
        <f aca="false">Salary_02!$E879*(Input!$G$36/100)</f>
        <v>0</v>
      </c>
      <c r="F879" s="78" t="n">
        <f aca="false">-1*Salary_02!$I879</f>
        <v>-0</v>
      </c>
      <c r="G879" s="78" t="n">
        <f aca="true">IF(AND($B879&gt;Input!$G$45,$B879&lt;Input!$G$25),PMT(Input!$G$37/(100*12),(OFFSET($A$4,MATCH(Input!$G$25,$B$4:$B$1004,1),0,1,1)-OFFSET($A$4,MATCH(Input!$G$45,$B$4:$B$620,1),0,1,1)),$J$4,-1*Input!$G$38,1),0)</f>
        <v>0</v>
      </c>
      <c r="H879" s="78" t="n">
        <f aca="false">IF($B879&lt;Input!$G$25,(($H878+$E879+$F879+$G879)*(1+Input!$G$37/(100*12))),0)</f>
        <v>0</v>
      </c>
    </row>
    <row r="880" customFormat="false" ht="12.8" hidden="false" customHeight="false" outlineLevel="0" collapsed="false">
      <c r="A880" s="76" t="n">
        <v>876</v>
      </c>
      <c r="B880" s="77" t="n">
        <f aca="false">EOMONTH(Input!$C$7,A880)</f>
        <v>69579</v>
      </c>
      <c r="C880" s="76" t="n">
        <f aca="false">DATEDIF(Input!$G$23,$B880,"Y")</f>
        <v>113</v>
      </c>
      <c r="E880" s="78" t="n">
        <f aca="false">Salary_02!$E880*(Input!$G$36/100)</f>
        <v>0</v>
      </c>
      <c r="F880" s="78" t="n">
        <f aca="false">-1*Salary_02!$I880</f>
        <v>-0</v>
      </c>
      <c r="G880" s="78" t="n">
        <f aca="true">IF(AND($B880&gt;Input!$G$45,$B880&lt;Input!$G$25),PMT(Input!$G$37/(100*12),(OFFSET($A$4,MATCH(Input!$G$25,$B$4:$B$1004,1),0,1,1)-OFFSET($A$4,MATCH(Input!$G$45,$B$4:$B$620,1),0,1,1)),$J$4,-1*Input!$G$38,1),0)</f>
        <v>0</v>
      </c>
      <c r="H880" s="78" t="n">
        <f aca="false">IF($B880&lt;Input!$G$25,(($H879+$E880+$F880+$G880)*(1+Input!$G$37/(100*12))),0)</f>
        <v>0</v>
      </c>
    </row>
    <row r="881" customFormat="false" ht="12.8" hidden="false" customHeight="false" outlineLevel="0" collapsed="false">
      <c r="A881" s="76" t="n">
        <v>877</v>
      </c>
      <c r="B881" s="77" t="n">
        <f aca="false">EOMONTH(Input!$C$7,A881)</f>
        <v>69610</v>
      </c>
      <c r="C881" s="76" t="n">
        <f aca="false">DATEDIF(Input!$G$23,$B881,"Y")</f>
        <v>113</v>
      </c>
      <c r="E881" s="78" t="n">
        <f aca="false">Salary_02!$E881*(Input!$G$36/100)</f>
        <v>0</v>
      </c>
      <c r="F881" s="78" t="n">
        <f aca="false">-1*Salary_02!$I881</f>
        <v>-0</v>
      </c>
      <c r="G881" s="78" t="n">
        <f aca="true">IF(AND($B881&gt;Input!$G$45,$B881&lt;Input!$G$25),PMT(Input!$G$37/(100*12),(OFFSET($A$4,MATCH(Input!$G$25,$B$4:$B$1004,1),0,1,1)-OFFSET($A$4,MATCH(Input!$G$45,$B$4:$B$620,1),0,1,1)),$J$4,-1*Input!$G$38,1),0)</f>
        <v>0</v>
      </c>
      <c r="H881" s="78" t="n">
        <f aca="false">IF($B881&lt;Input!$G$25,(($H880+$E881+$F881+$G881)*(1+Input!$G$37/(100*12))),0)</f>
        <v>0</v>
      </c>
    </row>
    <row r="882" customFormat="false" ht="12.8" hidden="false" customHeight="false" outlineLevel="0" collapsed="false">
      <c r="A882" s="76" t="n">
        <v>878</v>
      </c>
      <c r="B882" s="77" t="n">
        <f aca="false">EOMONTH(Input!$C$7,A882)</f>
        <v>69641</v>
      </c>
      <c r="C882" s="76" t="n">
        <f aca="false">DATEDIF(Input!$G$23,$B882,"Y")</f>
        <v>113</v>
      </c>
      <c r="E882" s="78" t="n">
        <f aca="false">Salary_02!$E882*(Input!$G$36/100)</f>
        <v>0</v>
      </c>
      <c r="F882" s="78" t="n">
        <f aca="false">-1*Salary_02!$I882</f>
        <v>-0</v>
      </c>
      <c r="G882" s="78" t="n">
        <f aca="true">IF(AND($B882&gt;Input!$G$45,$B882&lt;Input!$G$25),PMT(Input!$G$37/(100*12),(OFFSET($A$4,MATCH(Input!$G$25,$B$4:$B$1004,1),0,1,1)-OFFSET($A$4,MATCH(Input!$G$45,$B$4:$B$620,1),0,1,1)),$J$4,-1*Input!$G$38,1),0)</f>
        <v>0</v>
      </c>
      <c r="H882" s="78" t="n">
        <f aca="false">IF($B882&lt;Input!$G$25,(($H881+$E882+$F882+$G882)*(1+Input!$G$37/(100*12))),0)</f>
        <v>0</v>
      </c>
    </row>
    <row r="883" customFormat="false" ht="12.8" hidden="false" customHeight="false" outlineLevel="0" collapsed="false">
      <c r="A883" s="76" t="n">
        <v>879</v>
      </c>
      <c r="B883" s="77" t="n">
        <f aca="false">EOMONTH(Input!$C$7,A883)</f>
        <v>69671</v>
      </c>
      <c r="C883" s="76" t="n">
        <f aca="false">DATEDIF(Input!$G$23,$B883,"Y")</f>
        <v>113</v>
      </c>
      <c r="E883" s="78" t="n">
        <f aca="false">Salary_02!$E883*(Input!$G$36/100)</f>
        <v>0</v>
      </c>
      <c r="F883" s="78" t="n">
        <f aca="false">-1*Salary_02!$I883</f>
        <v>-0</v>
      </c>
      <c r="G883" s="78" t="n">
        <f aca="true">IF(AND($B883&gt;Input!$G$45,$B883&lt;Input!$G$25),PMT(Input!$G$37/(100*12),(OFFSET($A$4,MATCH(Input!$G$25,$B$4:$B$1004,1),0,1,1)-OFFSET($A$4,MATCH(Input!$G$45,$B$4:$B$620,1),0,1,1)),$J$4,-1*Input!$G$38,1),0)</f>
        <v>0</v>
      </c>
      <c r="H883" s="78" t="n">
        <f aca="false">IF($B883&lt;Input!$G$25,(($H882+$E883+$F883+$G883)*(1+Input!$G$37/(100*12))),0)</f>
        <v>0</v>
      </c>
    </row>
    <row r="884" customFormat="false" ht="12.8" hidden="false" customHeight="false" outlineLevel="0" collapsed="false">
      <c r="A884" s="76" t="n">
        <v>880</v>
      </c>
      <c r="B884" s="77" t="n">
        <f aca="false">EOMONTH(Input!$C$7,A884)</f>
        <v>69702</v>
      </c>
      <c r="C884" s="76" t="n">
        <f aca="false">DATEDIF(Input!$G$23,$B884,"Y")</f>
        <v>113</v>
      </c>
      <c r="E884" s="78" t="n">
        <f aca="false">Salary_02!$E884*(Input!$G$36/100)</f>
        <v>0</v>
      </c>
      <c r="F884" s="78" t="n">
        <f aca="false">-1*Salary_02!$I884</f>
        <v>-0</v>
      </c>
      <c r="G884" s="78" t="n">
        <f aca="true">IF(AND($B884&gt;Input!$G$45,$B884&lt;Input!$G$25),PMT(Input!$G$37/(100*12),(OFFSET($A$4,MATCH(Input!$G$25,$B$4:$B$1004,1),0,1,1)-OFFSET($A$4,MATCH(Input!$G$45,$B$4:$B$620,1),0,1,1)),$J$4,-1*Input!$G$38,1),0)</f>
        <v>0</v>
      </c>
      <c r="H884" s="78" t="n">
        <f aca="false">IF($B884&lt;Input!$G$25,(($H883+$E884+$F884+$G884)*(1+Input!$G$37/(100*12))),0)</f>
        <v>0</v>
      </c>
    </row>
    <row r="885" customFormat="false" ht="12.8" hidden="false" customHeight="false" outlineLevel="0" collapsed="false">
      <c r="A885" s="76" t="n">
        <v>881</v>
      </c>
      <c r="B885" s="77" t="n">
        <f aca="false">EOMONTH(Input!$C$7,A885)</f>
        <v>69732</v>
      </c>
      <c r="C885" s="76" t="n">
        <f aca="false">DATEDIF(Input!$G$23,$B885,"Y")</f>
        <v>113</v>
      </c>
      <c r="E885" s="78" t="n">
        <f aca="false">Salary_02!$E885*(Input!$G$36/100)</f>
        <v>0</v>
      </c>
      <c r="F885" s="78" t="n">
        <f aca="false">-1*Salary_02!$I885</f>
        <v>-0</v>
      </c>
      <c r="G885" s="78" t="n">
        <f aca="true">IF(AND($B885&gt;Input!$G$45,$B885&lt;Input!$G$25),PMT(Input!$G$37/(100*12),(OFFSET($A$4,MATCH(Input!$G$25,$B$4:$B$1004,1),0,1,1)-OFFSET($A$4,MATCH(Input!$G$45,$B$4:$B$620,1),0,1,1)),$J$4,-1*Input!$G$38,1),0)</f>
        <v>0</v>
      </c>
      <c r="H885" s="78" t="n">
        <f aca="false">IF($B885&lt;Input!$G$25,(($H884+$E885+$F885+$G885)*(1+Input!$G$37/(100*12))),0)</f>
        <v>0</v>
      </c>
    </row>
    <row r="886" customFormat="false" ht="12.8" hidden="false" customHeight="false" outlineLevel="0" collapsed="false">
      <c r="A886" s="76" t="n">
        <v>882</v>
      </c>
      <c r="B886" s="77" t="n">
        <f aca="false">EOMONTH(Input!$C$7,A886)</f>
        <v>69763</v>
      </c>
      <c r="C886" s="76" t="n">
        <f aca="false">DATEDIF(Input!$G$23,$B886,"Y")</f>
        <v>113</v>
      </c>
      <c r="E886" s="78" t="n">
        <f aca="false">Salary_02!$E886*(Input!$G$36/100)</f>
        <v>0</v>
      </c>
      <c r="F886" s="78" t="n">
        <f aca="false">-1*Salary_02!$I886</f>
        <v>-0</v>
      </c>
      <c r="G886" s="78" t="n">
        <f aca="true">IF(AND($B886&gt;Input!$G$45,$B886&lt;Input!$G$25),PMT(Input!$G$37/(100*12),(OFFSET($A$4,MATCH(Input!$G$25,$B$4:$B$1004,1),0,1,1)-OFFSET($A$4,MATCH(Input!$G$45,$B$4:$B$620,1),0,1,1)),$J$4,-1*Input!$G$38,1),0)</f>
        <v>0</v>
      </c>
      <c r="H886" s="78" t="n">
        <f aca="false">IF($B886&lt;Input!$G$25,(($H885+$E886+$F886+$G886)*(1+Input!$G$37/(100*12))),0)</f>
        <v>0</v>
      </c>
    </row>
    <row r="887" customFormat="false" ht="12.8" hidden="false" customHeight="false" outlineLevel="0" collapsed="false">
      <c r="A887" s="76" t="n">
        <v>883</v>
      </c>
      <c r="B887" s="77" t="n">
        <f aca="false">EOMONTH(Input!$C$7,A887)</f>
        <v>69794</v>
      </c>
      <c r="C887" s="76" t="n">
        <f aca="false">DATEDIF(Input!$G$23,$B887,"Y")</f>
        <v>113</v>
      </c>
      <c r="E887" s="78" t="n">
        <f aca="false">Salary_02!$E887*(Input!$G$36/100)</f>
        <v>0</v>
      </c>
      <c r="F887" s="78" t="n">
        <f aca="false">-1*Salary_02!$I887</f>
        <v>-0</v>
      </c>
      <c r="G887" s="78" t="n">
        <f aca="true">IF(AND($B887&gt;Input!$G$45,$B887&lt;Input!$G$25),PMT(Input!$G$37/(100*12),(OFFSET($A$4,MATCH(Input!$G$25,$B$4:$B$1004,1),0,1,1)-OFFSET($A$4,MATCH(Input!$G$45,$B$4:$B$620,1),0,1,1)),$J$4,-1*Input!$G$38,1),0)</f>
        <v>0</v>
      </c>
      <c r="H887" s="78" t="n">
        <f aca="false">IF($B887&lt;Input!$G$25,(($H886+$E887+$F887+$G887)*(1+Input!$G$37/(100*12))),0)</f>
        <v>0</v>
      </c>
    </row>
    <row r="888" customFormat="false" ht="12.8" hidden="false" customHeight="false" outlineLevel="0" collapsed="false">
      <c r="A888" s="76" t="n">
        <v>884</v>
      </c>
      <c r="B888" s="77" t="n">
        <f aca="false">EOMONTH(Input!$C$7,A888)</f>
        <v>69822</v>
      </c>
      <c r="C888" s="76" t="n">
        <f aca="false">DATEDIF(Input!$G$23,$B888,"Y")</f>
        <v>113</v>
      </c>
      <c r="E888" s="78" t="n">
        <f aca="false">Salary_02!$E888*(Input!$G$36/100)</f>
        <v>0</v>
      </c>
      <c r="F888" s="78" t="n">
        <f aca="false">-1*Salary_02!$I888</f>
        <v>-0</v>
      </c>
      <c r="G888" s="78" t="n">
        <f aca="true">IF(AND($B888&gt;Input!$G$45,$B888&lt;Input!$G$25),PMT(Input!$G$37/(100*12),(OFFSET($A$4,MATCH(Input!$G$25,$B$4:$B$1004,1),0,1,1)-OFFSET($A$4,MATCH(Input!$G$45,$B$4:$B$620,1),0,1,1)),$J$4,-1*Input!$G$38,1),0)</f>
        <v>0</v>
      </c>
      <c r="H888" s="78" t="n">
        <f aca="false">IF($B888&lt;Input!$G$25,(($H887+$E888+$F888+$G888)*(1+Input!$G$37/(100*12))),0)</f>
        <v>0</v>
      </c>
    </row>
    <row r="889" customFormat="false" ht="12.8" hidden="false" customHeight="false" outlineLevel="0" collapsed="false">
      <c r="A889" s="76" t="n">
        <v>885</v>
      </c>
      <c r="B889" s="77" t="n">
        <f aca="false">EOMONTH(Input!$C$7,A889)</f>
        <v>69853</v>
      </c>
      <c r="C889" s="76" t="n">
        <f aca="false">DATEDIF(Input!$G$23,$B889,"Y")</f>
        <v>113</v>
      </c>
      <c r="E889" s="78" t="n">
        <f aca="false">Salary_02!$E889*(Input!$G$36/100)</f>
        <v>0</v>
      </c>
      <c r="F889" s="78" t="n">
        <f aca="false">-1*Salary_02!$I889</f>
        <v>-0</v>
      </c>
      <c r="G889" s="78" t="n">
        <f aca="true">IF(AND($B889&gt;Input!$G$45,$B889&lt;Input!$G$25),PMT(Input!$G$37/(100*12),(OFFSET($A$4,MATCH(Input!$G$25,$B$4:$B$1004,1),0,1,1)-OFFSET($A$4,MATCH(Input!$G$45,$B$4:$B$620,1),0,1,1)),$J$4,-1*Input!$G$38,1),0)</f>
        <v>0</v>
      </c>
      <c r="H889" s="78" t="n">
        <f aca="false">IF($B889&lt;Input!$G$25,(($H888+$E889+$F889+$G889)*(1+Input!$G$37/(100*12))),0)</f>
        <v>0</v>
      </c>
    </row>
    <row r="890" customFormat="false" ht="12.8" hidden="false" customHeight="false" outlineLevel="0" collapsed="false">
      <c r="A890" s="76" t="n">
        <v>886</v>
      </c>
      <c r="B890" s="77" t="n">
        <f aca="false">EOMONTH(Input!$C$7,A890)</f>
        <v>69883</v>
      </c>
      <c r="C890" s="76" t="n">
        <f aca="false">DATEDIF(Input!$G$23,$B890,"Y")</f>
        <v>113</v>
      </c>
      <c r="E890" s="78" t="n">
        <f aca="false">Salary_02!$E890*(Input!$G$36/100)</f>
        <v>0</v>
      </c>
      <c r="F890" s="78" t="n">
        <f aca="false">-1*Salary_02!$I890</f>
        <v>-0</v>
      </c>
      <c r="G890" s="78" t="n">
        <f aca="true">IF(AND($B890&gt;Input!$G$45,$B890&lt;Input!$G$25),PMT(Input!$G$37/(100*12),(OFFSET($A$4,MATCH(Input!$G$25,$B$4:$B$1004,1),0,1,1)-OFFSET($A$4,MATCH(Input!$G$45,$B$4:$B$620,1),0,1,1)),$J$4,-1*Input!$G$38,1),0)</f>
        <v>0</v>
      </c>
      <c r="H890" s="78" t="n">
        <f aca="false">IF($B890&lt;Input!$G$25,(($H889+$E890+$F890+$G890)*(1+Input!$G$37/(100*12))),0)</f>
        <v>0</v>
      </c>
    </row>
    <row r="891" customFormat="false" ht="12.8" hidden="false" customHeight="false" outlineLevel="0" collapsed="false">
      <c r="A891" s="76" t="n">
        <v>887</v>
      </c>
      <c r="B891" s="77" t="n">
        <f aca="false">EOMONTH(Input!$C$7,A891)</f>
        <v>69914</v>
      </c>
      <c r="C891" s="76" t="n">
        <f aca="false">DATEDIF(Input!$G$23,$B891,"Y")</f>
        <v>114</v>
      </c>
      <c r="E891" s="78" t="n">
        <f aca="false">Salary_02!$E891*(Input!$G$36/100)</f>
        <v>0</v>
      </c>
      <c r="F891" s="78" t="n">
        <f aca="false">-1*Salary_02!$I891</f>
        <v>-0</v>
      </c>
      <c r="G891" s="78" t="n">
        <f aca="true">IF(AND($B891&gt;Input!$G$45,$B891&lt;Input!$G$25),PMT(Input!$G$37/(100*12),(OFFSET($A$4,MATCH(Input!$G$25,$B$4:$B$1004,1),0,1,1)-OFFSET($A$4,MATCH(Input!$G$45,$B$4:$B$620,1),0,1,1)),$J$4,-1*Input!$G$38,1),0)</f>
        <v>0</v>
      </c>
      <c r="H891" s="78" t="n">
        <f aca="false">IF($B891&lt;Input!$G$25,(($H890+$E891+$F891+$G891)*(1+Input!$G$37/(100*12))),0)</f>
        <v>0</v>
      </c>
    </row>
    <row r="892" customFormat="false" ht="12.8" hidden="false" customHeight="false" outlineLevel="0" collapsed="false">
      <c r="A892" s="76" t="n">
        <v>888</v>
      </c>
      <c r="B892" s="77" t="n">
        <f aca="false">EOMONTH(Input!$C$7,A892)</f>
        <v>69944</v>
      </c>
      <c r="C892" s="76" t="n">
        <f aca="false">DATEDIF(Input!$G$23,$B892,"Y")</f>
        <v>114</v>
      </c>
      <c r="E892" s="78" t="n">
        <f aca="false">Salary_02!$E892*(Input!$G$36/100)</f>
        <v>0</v>
      </c>
      <c r="F892" s="78" t="n">
        <f aca="false">-1*Salary_02!$I892</f>
        <v>-0</v>
      </c>
      <c r="G892" s="78" t="n">
        <f aca="true">IF(AND($B892&gt;Input!$G$45,$B892&lt;Input!$G$25),PMT(Input!$G$37/(100*12),(OFFSET($A$4,MATCH(Input!$G$25,$B$4:$B$1004,1),0,1,1)-OFFSET($A$4,MATCH(Input!$G$45,$B$4:$B$620,1),0,1,1)),$J$4,-1*Input!$G$38,1),0)</f>
        <v>0</v>
      </c>
      <c r="H892" s="78" t="n">
        <f aca="false">IF($B892&lt;Input!$G$25,(($H891+$E892+$F892+$G892)*(1+Input!$G$37/(100*12))),0)</f>
        <v>0</v>
      </c>
    </row>
    <row r="893" customFormat="false" ht="12.8" hidden="false" customHeight="false" outlineLevel="0" collapsed="false">
      <c r="A893" s="76" t="n">
        <v>889</v>
      </c>
      <c r="B893" s="77" t="n">
        <f aca="false">EOMONTH(Input!$C$7,A893)</f>
        <v>69975</v>
      </c>
      <c r="C893" s="76" t="n">
        <f aca="false">DATEDIF(Input!$G$23,$B893,"Y")</f>
        <v>114</v>
      </c>
      <c r="E893" s="78" t="n">
        <f aca="false">Salary_02!$E893*(Input!$G$36/100)</f>
        <v>0</v>
      </c>
      <c r="F893" s="78" t="n">
        <f aca="false">-1*Salary_02!$I893</f>
        <v>-0</v>
      </c>
      <c r="G893" s="78" t="n">
        <f aca="true">IF(AND($B893&gt;Input!$G$45,$B893&lt;Input!$G$25),PMT(Input!$G$37/(100*12),(OFFSET($A$4,MATCH(Input!$G$25,$B$4:$B$1004,1),0,1,1)-OFFSET($A$4,MATCH(Input!$G$45,$B$4:$B$620,1),0,1,1)),$J$4,-1*Input!$G$38,1),0)</f>
        <v>0</v>
      </c>
      <c r="H893" s="78" t="n">
        <f aca="false">IF($B893&lt;Input!$G$25,(($H892+$E893+$F893+$G893)*(1+Input!$G$37/(100*12))),0)</f>
        <v>0</v>
      </c>
    </row>
    <row r="894" customFormat="false" ht="12.8" hidden="false" customHeight="false" outlineLevel="0" collapsed="false">
      <c r="A894" s="76" t="n">
        <v>890</v>
      </c>
      <c r="B894" s="77" t="n">
        <f aca="false">EOMONTH(Input!$C$7,A894)</f>
        <v>70006</v>
      </c>
      <c r="C894" s="76" t="n">
        <f aca="false">DATEDIF(Input!$G$23,$B894,"Y")</f>
        <v>114</v>
      </c>
      <c r="E894" s="78" t="n">
        <f aca="false">Salary_02!$E894*(Input!$G$36/100)</f>
        <v>0</v>
      </c>
      <c r="F894" s="78" t="n">
        <f aca="false">-1*Salary_02!$I894</f>
        <v>-0</v>
      </c>
      <c r="G894" s="78" t="n">
        <f aca="true">IF(AND($B894&gt;Input!$G$45,$B894&lt;Input!$G$25),PMT(Input!$G$37/(100*12),(OFFSET($A$4,MATCH(Input!$G$25,$B$4:$B$1004,1),0,1,1)-OFFSET($A$4,MATCH(Input!$G$45,$B$4:$B$620,1),0,1,1)),$J$4,-1*Input!$G$38,1),0)</f>
        <v>0</v>
      </c>
      <c r="H894" s="78" t="n">
        <f aca="false">IF($B894&lt;Input!$G$25,(($H893+$E894+$F894+$G894)*(1+Input!$G$37/(100*12))),0)</f>
        <v>0</v>
      </c>
    </row>
    <row r="895" customFormat="false" ht="12.8" hidden="false" customHeight="false" outlineLevel="0" collapsed="false">
      <c r="A895" s="76" t="n">
        <v>891</v>
      </c>
      <c r="B895" s="77" t="n">
        <f aca="false">EOMONTH(Input!$C$7,A895)</f>
        <v>70036</v>
      </c>
      <c r="C895" s="76" t="n">
        <f aca="false">DATEDIF(Input!$G$23,$B895,"Y")</f>
        <v>114</v>
      </c>
      <c r="E895" s="78" t="n">
        <f aca="false">Salary_02!$E895*(Input!$G$36/100)</f>
        <v>0</v>
      </c>
      <c r="F895" s="78" t="n">
        <f aca="false">-1*Salary_02!$I895</f>
        <v>-0</v>
      </c>
      <c r="G895" s="78" t="n">
        <f aca="true">IF(AND($B895&gt;Input!$G$45,$B895&lt;Input!$G$25),PMT(Input!$G$37/(100*12),(OFFSET($A$4,MATCH(Input!$G$25,$B$4:$B$1004,1),0,1,1)-OFFSET($A$4,MATCH(Input!$G$45,$B$4:$B$620,1),0,1,1)),$J$4,-1*Input!$G$38,1),0)</f>
        <v>0</v>
      </c>
      <c r="H895" s="78" t="n">
        <f aca="false">IF($B895&lt;Input!$G$25,(($H894+$E895+$F895+$G895)*(1+Input!$G$37/(100*12))),0)</f>
        <v>0</v>
      </c>
    </row>
    <row r="896" customFormat="false" ht="12.8" hidden="false" customHeight="false" outlineLevel="0" collapsed="false">
      <c r="A896" s="76" t="n">
        <v>892</v>
      </c>
      <c r="B896" s="77" t="n">
        <f aca="false">EOMONTH(Input!$C$7,A896)</f>
        <v>70067</v>
      </c>
      <c r="C896" s="76" t="n">
        <f aca="false">DATEDIF(Input!$G$23,$B896,"Y")</f>
        <v>114</v>
      </c>
      <c r="E896" s="78" t="n">
        <f aca="false">Salary_02!$E896*(Input!$G$36/100)</f>
        <v>0</v>
      </c>
      <c r="F896" s="78" t="n">
        <f aca="false">-1*Salary_02!$I896</f>
        <v>-0</v>
      </c>
      <c r="G896" s="78" t="n">
        <f aca="true">IF(AND($B896&gt;Input!$G$45,$B896&lt;Input!$G$25),PMT(Input!$G$37/(100*12),(OFFSET($A$4,MATCH(Input!$G$25,$B$4:$B$1004,1),0,1,1)-OFFSET($A$4,MATCH(Input!$G$45,$B$4:$B$620,1),0,1,1)),$J$4,-1*Input!$G$38,1),0)</f>
        <v>0</v>
      </c>
      <c r="H896" s="78" t="n">
        <f aca="false">IF($B896&lt;Input!$G$25,(($H895+$E896+$F896+$G896)*(1+Input!$G$37/(100*12))),0)</f>
        <v>0</v>
      </c>
    </row>
    <row r="897" customFormat="false" ht="12.8" hidden="false" customHeight="false" outlineLevel="0" collapsed="false">
      <c r="A897" s="76" t="n">
        <v>893</v>
      </c>
      <c r="B897" s="77" t="n">
        <f aca="false">EOMONTH(Input!$C$7,A897)</f>
        <v>70097</v>
      </c>
      <c r="C897" s="76" t="n">
        <f aca="false">DATEDIF(Input!$G$23,$B897,"Y")</f>
        <v>114</v>
      </c>
      <c r="E897" s="78" t="n">
        <f aca="false">Salary_02!$E897*(Input!$G$36/100)</f>
        <v>0</v>
      </c>
      <c r="F897" s="78" t="n">
        <f aca="false">-1*Salary_02!$I897</f>
        <v>-0</v>
      </c>
      <c r="G897" s="78" t="n">
        <f aca="true">IF(AND($B897&gt;Input!$G$45,$B897&lt;Input!$G$25),PMT(Input!$G$37/(100*12),(OFFSET($A$4,MATCH(Input!$G$25,$B$4:$B$1004,1),0,1,1)-OFFSET($A$4,MATCH(Input!$G$45,$B$4:$B$620,1),0,1,1)),$J$4,-1*Input!$G$38,1),0)</f>
        <v>0</v>
      </c>
      <c r="H897" s="78" t="n">
        <f aca="false">IF($B897&lt;Input!$G$25,(($H896+$E897+$F897+$G897)*(1+Input!$G$37/(100*12))),0)</f>
        <v>0</v>
      </c>
    </row>
    <row r="898" customFormat="false" ht="12.8" hidden="false" customHeight="false" outlineLevel="0" collapsed="false">
      <c r="A898" s="76" t="n">
        <v>894</v>
      </c>
      <c r="B898" s="77" t="n">
        <f aca="false">EOMONTH(Input!$C$7,A898)</f>
        <v>70128</v>
      </c>
      <c r="C898" s="76" t="n">
        <f aca="false">DATEDIF(Input!$G$23,$B898,"Y")</f>
        <v>114</v>
      </c>
      <c r="E898" s="78" t="n">
        <f aca="false">Salary_02!$E898*(Input!$G$36/100)</f>
        <v>0</v>
      </c>
      <c r="F898" s="78" t="n">
        <f aca="false">-1*Salary_02!$I898</f>
        <v>-0</v>
      </c>
      <c r="G898" s="78" t="n">
        <f aca="true">IF(AND($B898&gt;Input!$G$45,$B898&lt;Input!$G$25),PMT(Input!$G$37/(100*12),(OFFSET($A$4,MATCH(Input!$G$25,$B$4:$B$1004,1),0,1,1)-OFFSET($A$4,MATCH(Input!$G$45,$B$4:$B$620,1),0,1,1)),$J$4,-1*Input!$G$38,1),0)</f>
        <v>0</v>
      </c>
      <c r="H898" s="78" t="n">
        <f aca="false">IF($B898&lt;Input!$G$25,(($H897+$E898+$F898+$G898)*(1+Input!$G$37/(100*12))),0)</f>
        <v>0</v>
      </c>
    </row>
    <row r="899" customFormat="false" ht="12.8" hidden="false" customHeight="false" outlineLevel="0" collapsed="false">
      <c r="A899" s="76" t="n">
        <v>895</v>
      </c>
      <c r="B899" s="77" t="n">
        <f aca="false">EOMONTH(Input!$C$7,A899)</f>
        <v>70159</v>
      </c>
      <c r="C899" s="76" t="n">
        <f aca="false">DATEDIF(Input!$G$23,$B899,"Y")</f>
        <v>114</v>
      </c>
      <c r="E899" s="78" t="n">
        <f aca="false">Salary_02!$E899*(Input!$G$36/100)</f>
        <v>0</v>
      </c>
      <c r="F899" s="78" t="n">
        <f aca="false">-1*Salary_02!$I899</f>
        <v>-0</v>
      </c>
      <c r="G899" s="78" t="n">
        <f aca="true">IF(AND($B899&gt;Input!$G$45,$B899&lt;Input!$G$25),PMT(Input!$G$37/(100*12),(OFFSET($A$4,MATCH(Input!$G$25,$B$4:$B$1004,1),0,1,1)-OFFSET($A$4,MATCH(Input!$G$45,$B$4:$B$620,1),0,1,1)),$J$4,-1*Input!$G$38,1),0)</f>
        <v>0</v>
      </c>
      <c r="H899" s="78" t="n">
        <f aca="false">IF($B899&lt;Input!$G$25,(($H898+$E899+$F899+$G899)*(1+Input!$G$37/(100*12))),0)</f>
        <v>0</v>
      </c>
    </row>
    <row r="900" customFormat="false" ht="12.8" hidden="false" customHeight="false" outlineLevel="0" collapsed="false">
      <c r="A900" s="76" t="n">
        <v>896</v>
      </c>
      <c r="B900" s="77" t="n">
        <f aca="false">EOMONTH(Input!$C$7,A900)</f>
        <v>70188</v>
      </c>
      <c r="C900" s="76" t="n">
        <f aca="false">DATEDIF(Input!$G$23,$B900,"Y")</f>
        <v>114</v>
      </c>
      <c r="E900" s="78" t="n">
        <f aca="false">Salary_02!$E900*(Input!$G$36/100)</f>
        <v>0</v>
      </c>
      <c r="F900" s="78" t="n">
        <f aca="false">-1*Salary_02!$I900</f>
        <v>-0</v>
      </c>
      <c r="G900" s="78" t="n">
        <f aca="true">IF(AND($B900&gt;Input!$G$45,$B900&lt;Input!$G$25),PMT(Input!$G$37/(100*12),(OFFSET($A$4,MATCH(Input!$G$25,$B$4:$B$1004,1),0,1,1)-OFFSET($A$4,MATCH(Input!$G$45,$B$4:$B$620,1),0,1,1)),$J$4,-1*Input!$G$38,1),0)</f>
        <v>0</v>
      </c>
      <c r="H900" s="78" t="n">
        <f aca="false">IF($B900&lt;Input!$G$25,(($H899+$E900+$F900+$G900)*(1+Input!$G$37/(100*12))),0)</f>
        <v>0</v>
      </c>
    </row>
    <row r="901" customFormat="false" ht="12.8" hidden="false" customHeight="false" outlineLevel="0" collapsed="false">
      <c r="A901" s="76" t="n">
        <v>897</v>
      </c>
      <c r="B901" s="77" t="n">
        <f aca="false">EOMONTH(Input!$C$7,A901)</f>
        <v>70219</v>
      </c>
      <c r="C901" s="76" t="n">
        <f aca="false">DATEDIF(Input!$G$23,$B901,"Y")</f>
        <v>114</v>
      </c>
      <c r="E901" s="78" t="n">
        <f aca="false">Salary_02!$E901*(Input!$G$36/100)</f>
        <v>0</v>
      </c>
      <c r="F901" s="78" t="n">
        <f aca="false">-1*Salary_02!$I901</f>
        <v>-0</v>
      </c>
      <c r="G901" s="78" t="n">
        <f aca="true">IF(AND($B901&gt;Input!$G$45,$B901&lt;Input!$G$25),PMT(Input!$G$37/(100*12),(OFFSET($A$4,MATCH(Input!$G$25,$B$4:$B$1004,1),0,1,1)-OFFSET($A$4,MATCH(Input!$G$45,$B$4:$B$620,1),0,1,1)),$J$4,-1*Input!$G$38,1),0)</f>
        <v>0</v>
      </c>
      <c r="H901" s="78" t="n">
        <f aca="false">IF($B901&lt;Input!$G$25,(($H900+$E901+$F901+$G901)*(1+Input!$G$37/(100*12))),0)</f>
        <v>0</v>
      </c>
    </row>
    <row r="902" customFormat="false" ht="12.8" hidden="false" customHeight="false" outlineLevel="0" collapsed="false">
      <c r="A902" s="76" t="n">
        <v>898</v>
      </c>
      <c r="B902" s="77" t="n">
        <f aca="false">EOMONTH(Input!$C$7,A902)</f>
        <v>70249</v>
      </c>
      <c r="C902" s="76" t="n">
        <f aca="false">DATEDIF(Input!$G$23,$B902,"Y")</f>
        <v>114</v>
      </c>
      <c r="E902" s="78" t="n">
        <f aca="false">Salary_02!$E902*(Input!$G$36/100)</f>
        <v>0</v>
      </c>
      <c r="F902" s="78" t="n">
        <f aca="false">-1*Salary_02!$I902</f>
        <v>-0</v>
      </c>
      <c r="G902" s="78" t="n">
        <f aca="true">IF(AND($B902&gt;Input!$G$45,$B902&lt;Input!$G$25),PMT(Input!$G$37/(100*12),(OFFSET($A$4,MATCH(Input!$G$25,$B$4:$B$1004,1),0,1,1)-OFFSET($A$4,MATCH(Input!$G$45,$B$4:$B$620,1),0,1,1)),$J$4,-1*Input!$G$38,1),0)</f>
        <v>0</v>
      </c>
      <c r="H902" s="78" t="n">
        <f aca="false">IF($B902&lt;Input!$G$25,(($H901+$E902+$F902+$G902)*(1+Input!$G$37/(100*12))),0)</f>
        <v>0</v>
      </c>
    </row>
    <row r="903" customFormat="false" ht="12.8" hidden="false" customHeight="false" outlineLevel="0" collapsed="false">
      <c r="A903" s="76" t="n">
        <v>899</v>
      </c>
      <c r="B903" s="77" t="n">
        <f aca="false">EOMONTH(Input!$C$7,A903)</f>
        <v>70280</v>
      </c>
      <c r="C903" s="76" t="n">
        <f aca="false">DATEDIF(Input!$G$23,$B903,"Y")</f>
        <v>115</v>
      </c>
      <c r="E903" s="78" t="n">
        <f aca="false">Salary_02!$E903*(Input!$G$36/100)</f>
        <v>0</v>
      </c>
      <c r="F903" s="78" t="n">
        <f aca="false">-1*Salary_02!$I903</f>
        <v>-0</v>
      </c>
      <c r="G903" s="78" t="n">
        <f aca="true">IF(AND($B903&gt;Input!$G$45,$B903&lt;Input!$G$25),PMT(Input!$G$37/(100*12),(OFFSET($A$4,MATCH(Input!$G$25,$B$4:$B$1004,1),0,1,1)-OFFSET($A$4,MATCH(Input!$G$45,$B$4:$B$620,1),0,1,1)),$J$4,-1*Input!$G$38,1),0)</f>
        <v>0</v>
      </c>
      <c r="H903" s="78" t="n">
        <f aca="false">IF($B903&lt;Input!$G$25,(($H902+$E903+$F903+$G903)*(1+Input!$G$37/(100*12))),0)</f>
        <v>0</v>
      </c>
    </row>
    <row r="904" customFormat="false" ht="12.8" hidden="false" customHeight="false" outlineLevel="0" collapsed="false">
      <c r="A904" s="76" t="n">
        <v>900</v>
      </c>
      <c r="B904" s="77" t="n">
        <f aca="false">EOMONTH(Input!$C$7,A904)</f>
        <v>70310</v>
      </c>
      <c r="C904" s="76" t="n">
        <f aca="false">DATEDIF(Input!$G$23,$B904,"Y")</f>
        <v>115</v>
      </c>
      <c r="E904" s="78" t="n">
        <f aca="false">Salary_02!$E904*(Input!$G$36/100)</f>
        <v>0</v>
      </c>
      <c r="F904" s="78" t="n">
        <f aca="false">-1*Salary_02!$I904</f>
        <v>-0</v>
      </c>
      <c r="G904" s="78" t="n">
        <f aca="true">IF(AND($B904&gt;Input!$G$45,$B904&lt;Input!$G$25),PMT(Input!$G$37/(100*12),(OFFSET($A$4,MATCH(Input!$G$25,$B$4:$B$1004,1),0,1,1)-OFFSET($A$4,MATCH(Input!$G$45,$B$4:$B$620,1),0,1,1)),$J$4,-1*Input!$G$38,1),0)</f>
        <v>0</v>
      </c>
      <c r="H904" s="78" t="n">
        <f aca="false">IF($B904&lt;Input!$G$25,(($H903+$E904+$F904+$G904)*(1+Input!$G$37/(100*12))),0)</f>
        <v>0</v>
      </c>
    </row>
    <row r="905" customFormat="false" ht="12.8" hidden="false" customHeight="false" outlineLevel="0" collapsed="false">
      <c r="A905" s="76" t="n">
        <v>901</v>
      </c>
      <c r="B905" s="77" t="n">
        <f aca="false">EOMONTH(Input!$C$7,A905)</f>
        <v>70341</v>
      </c>
      <c r="C905" s="76" t="n">
        <f aca="false">DATEDIF(Input!$G$23,$B905,"Y")</f>
        <v>115</v>
      </c>
      <c r="E905" s="78" t="n">
        <f aca="false">Salary_02!$E905*(Input!$G$36/100)</f>
        <v>0</v>
      </c>
      <c r="F905" s="78" t="n">
        <f aca="false">-1*Salary_02!$I905</f>
        <v>-0</v>
      </c>
      <c r="G905" s="78" t="n">
        <f aca="true">IF(AND($B905&gt;Input!$G$45,$B905&lt;Input!$G$25),PMT(Input!$G$37/(100*12),(OFFSET($A$4,MATCH(Input!$G$25,$B$4:$B$1004,1),0,1,1)-OFFSET($A$4,MATCH(Input!$G$45,$B$4:$B$620,1),0,1,1)),$J$4,-1*Input!$G$38,1),0)</f>
        <v>0</v>
      </c>
      <c r="H905" s="78" t="n">
        <f aca="false">IF($B905&lt;Input!$G$25,(($H904+$E905+$F905+$G905)*(1+Input!$G$37/(100*12))),0)</f>
        <v>0</v>
      </c>
    </row>
    <row r="906" customFormat="false" ht="12.8" hidden="false" customHeight="false" outlineLevel="0" collapsed="false">
      <c r="A906" s="76" t="n">
        <v>902</v>
      </c>
      <c r="B906" s="77" t="n">
        <f aca="false">EOMONTH(Input!$C$7,A906)</f>
        <v>70372</v>
      </c>
      <c r="C906" s="76" t="n">
        <f aca="false">DATEDIF(Input!$G$23,$B906,"Y")</f>
        <v>115</v>
      </c>
      <c r="E906" s="78" t="n">
        <f aca="false">Salary_02!$E906*(Input!$G$36/100)</f>
        <v>0</v>
      </c>
      <c r="F906" s="78" t="n">
        <f aca="false">-1*Salary_02!$I906</f>
        <v>-0</v>
      </c>
      <c r="G906" s="78" t="n">
        <f aca="true">IF(AND($B906&gt;Input!$G$45,$B906&lt;Input!$G$25),PMT(Input!$G$37/(100*12),(OFFSET($A$4,MATCH(Input!$G$25,$B$4:$B$1004,1),0,1,1)-OFFSET($A$4,MATCH(Input!$G$45,$B$4:$B$620,1),0,1,1)),$J$4,-1*Input!$G$38,1),0)</f>
        <v>0</v>
      </c>
      <c r="H906" s="78" t="n">
        <f aca="false">IF($B906&lt;Input!$G$25,(($H905+$E906+$F906+$G906)*(1+Input!$G$37/(100*12))),0)</f>
        <v>0</v>
      </c>
    </row>
    <row r="907" customFormat="false" ht="12.8" hidden="false" customHeight="false" outlineLevel="0" collapsed="false">
      <c r="A907" s="76" t="n">
        <v>903</v>
      </c>
      <c r="B907" s="77" t="n">
        <f aca="false">EOMONTH(Input!$C$7,A907)</f>
        <v>70402</v>
      </c>
      <c r="C907" s="76" t="n">
        <f aca="false">DATEDIF(Input!$G$23,$B907,"Y")</f>
        <v>115</v>
      </c>
      <c r="E907" s="78" t="n">
        <f aca="false">Salary_02!$E907*(Input!$G$36/100)</f>
        <v>0</v>
      </c>
      <c r="F907" s="78" t="n">
        <f aca="false">-1*Salary_02!$I907</f>
        <v>-0</v>
      </c>
      <c r="G907" s="78" t="n">
        <f aca="true">IF(AND($B907&gt;Input!$G$45,$B907&lt;Input!$G$25),PMT(Input!$G$37/(100*12),(OFFSET($A$4,MATCH(Input!$G$25,$B$4:$B$1004,1),0,1,1)-OFFSET($A$4,MATCH(Input!$G$45,$B$4:$B$620,1),0,1,1)),$J$4,-1*Input!$G$38,1),0)</f>
        <v>0</v>
      </c>
      <c r="H907" s="78" t="n">
        <f aca="false">IF($B907&lt;Input!$G$25,(($H906+$E907+$F907+$G907)*(1+Input!$G$37/(100*12))),0)</f>
        <v>0</v>
      </c>
    </row>
    <row r="908" customFormat="false" ht="12.8" hidden="false" customHeight="false" outlineLevel="0" collapsed="false">
      <c r="A908" s="76" t="n">
        <v>904</v>
      </c>
      <c r="B908" s="77" t="n">
        <f aca="false">EOMONTH(Input!$C$7,A908)</f>
        <v>70433</v>
      </c>
      <c r="C908" s="76" t="n">
        <f aca="false">DATEDIF(Input!$G$23,$B908,"Y")</f>
        <v>115</v>
      </c>
      <c r="E908" s="78" t="n">
        <f aca="false">Salary_02!$E908*(Input!$G$36/100)</f>
        <v>0</v>
      </c>
      <c r="F908" s="78" t="n">
        <f aca="false">-1*Salary_02!$I908</f>
        <v>-0</v>
      </c>
      <c r="G908" s="78" t="n">
        <f aca="true">IF(AND($B908&gt;Input!$G$45,$B908&lt;Input!$G$25),PMT(Input!$G$37/(100*12),(OFFSET($A$4,MATCH(Input!$G$25,$B$4:$B$1004,1),0,1,1)-OFFSET($A$4,MATCH(Input!$G$45,$B$4:$B$620,1),0,1,1)),$J$4,-1*Input!$G$38,1),0)</f>
        <v>0</v>
      </c>
      <c r="H908" s="78" t="n">
        <f aca="false">IF($B908&lt;Input!$G$25,(($H907+$E908+$F908+$G908)*(1+Input!$G$37/(100*12))),0)</f>
        <v>0</v>
      </c>
    </row>
    <row r="909" customFormat="false" ht="12.8" hidden="false" customHeight="false" outlineLevel="0" collapsed="false">
      <c r="A909" s="76" t="n">
        <v>905</v>
      </c>
      <c r="B909" s="77" t="n">
        <f aca="false">EOMONTH(Input!$C$7,A909)</f>
        <v>70463</v>
      </c>
      <c r="C909" s="76" t="n">
        <f aca="false">DATEDIF(Input!$G$23,$B909,"Y")</f>
        <v>115</v>
      </c>
      <c r="E909" s="78" t="n">
        <f aca="false">Salary_02!$E909*(Input!$G$36/100)</f>
        <v>0</v>
      </c>
      <c r="F909" s="78" t="n">
        <f aca="false">-1*Salary_02!$I909</f>
        <v>-0</v>
      </c>
      <c r="G909" s="78" t="n">
        <f aca="true">IF(AND($B909&gt;Input!$G$45,$B909&lt;Input!$G$25),PMT(Input!$G$37/(100*12),(OFFSET($A$4,MATCH(Input!$G$25,$B$4:$B$1004,1),0,1,1)-OFFSET($A$4,MATCH(Input!$G$45,$B$4:$B$620,1),0,1,1)),$J$4,-1*Input!$G$38,1),0)</f>
        <v>0</v>
      </c>
      <c r="H909" s="78" t="n">
        <f aca="false">IF($B909&lt;Input!$G$25,(($H908+$E909+$F909+$G909)*(1+Input!$G$37/(100*12))),0)</f>
        <v>0</v>
      </c>
    </row>
    <row r="910" customFormat="false" ht="12.8" hidden="false" customHeight="false" outlineLevel="0" collapsed="false">
      <c r="A910" s="76" t="n">
        <v>906</v>
      </c>
      <c r="B910" s="77" t="n">
        <f aca="false">EOMONTH(Input!$C$7,A910)</f>
        <v>70494</v>
      </c>
      <c r="C910" s="76" t="n">
        <f aca="false">DATEDIF(Input!$G$23,$B910,"Y")</f>
        <v>115</v>
      </c>
      <c r="E910" s="78" t="n">
        <f aca="false">Salary_02!$E910*(Input!$G$36/100)</f>
        <v>0</v>
      </c>
      <c r="F910" s="78" t="n">
        <f aca="false">-1*Salary_02!$I910</f>
        <v>-0</v>
      </c>
      <c r="G910" s="78" t="n">
        <f aca="true">IF(AND($B910&gt;Input!$G$45,$B910&lt;Input!$G$25),PMT(Input!$G$37/(100*12),(OFFSET($A$4,MATCH(Input!$G$25,$B$4:$B$1004,1),0,1,1)-OFFSET($A$4,MATCH(Input!$G$45,$B$4:$B$620,1),0,1,1)),$J$4,-1*Input!$G$38,1),0)</f>
        <v>0</v>
      </c>
      <c r="H910" s="78" t="n">
        <f aca="false">IF($B910&lt;Input!$G$25,(($H909+$E910+$F910+$G910)*(1+Input!$G$37/(100*12))),0)</f>
        <v>0</v>
      </c>
    </row>
    <row r="911" customFormat="false" ht="12.8" hidden="false" customHeight="false" outlineLevel="0" collapsed="false">
      <c r="A911" s="76" t="n">
        <v>907</v>
      </c>
      <c r="B911" s="77" t="n">
        <f aca="false">EOMONTH(Input!$C$7,A911)</f>
        <v>70525</v>
      </c>
      <c r="C911" s="76" t="n">
        <f aca="false">DATEDIF(Input!$G$23,$B911,"Y")</f>
        <v>115</v>
      </c>
      <c r="E911" s="78" t="n">
        <f aca="false">Salary_02!$E911*(Input!$G$36/100)</f>
        <v>0</v>
      </c>
      <c r="F911" s="78" t="n">
        <f aca="false">-1*Salary_02!$I911</f>
        <v>-0</v>
      </c>
      <c r="G911" s="78" t="n">
        <f aca="true">IF(AND($B911&gt;Input!$G$45,$B911&lt;Input!$G$25),PMT(Input!$G$37/(100*12),(OFFSET($A$4,MATCH(Input!$G$25,$B$4:$B$1004,1),0,1,1)-OFFSET($A$4,MATCH(Input!$G$45,$B$4:$B$620,1),0,1,1)),$J$4,-1*Input!$G$38,1),0)</f>
        <v>0</v>
      </c>
      <c r="H911" s="78" t="n">
        <f aca="false">IF($B911&lt;Input!$G$25,(($H910+$E911+$F911+$G911)*(1+Input!$G$37/(100*12))),0)</f>
        <v>0</v>
      </c>
    </row>
    <row r="912" customFormat="false" ht="12.8" hidden="false" customHeight="false" outlineLevel="0" collapsed="false">
      <c r="A912" s="76" t="n">
        <v>908</v>
      </c>
      <c r="B912" s="77" t="n">
        <f aca="false">EOMONTH(Input!$C$7,A912)</f>
        <v>70553</v>
      </c>
      <c r="C912" s="76" t="n">
        <f aca="false">DATEDIF(Input!$G$23,$B912,"Y")</f>
        <v>115</v>
      </c>
      <c r="E912" s="78" t="n">
        <f aca="false">Salary_02!$E912*(Input!$G$36/100)</f>
        <v>0</v>
      </c>
      <c r="F912" s="78" t="n">
        <f aca="false">-1*Salary_02!$I912</f>
        <v>-0</v>
      </c>
      <c r="G912" s="78" t="n">
        <f aca="true">IF(AND($B912&gt;Input!$G$45,$B912&lt;Input!$G$25),PMT(Input!$G$37/(100*12),(OFFSET($A$4,MATCH(Input!$G$25,$B$4:$B$1004,1),0,1,1)-OFFSET($A$4,MATCH(Input!$G$45,$B$4:$B$620,1),0,1,1)),$J$4,-1*Input!$G$38,1),0)</f>
        <v>0</v>
      </c>
      <c r="H912" s="78" t="n">
        <f aca="false">IF($B912&lt;Input!$G$25,(($H911+$E912+$F912+$G912)*(1+Input!$G$37/(100*12))),0)</f>
        <v>0</v>
      </c>
    </row>
    <row r="913" customFormat="false" ht="12.8" hidden="false" customHeight="false" outlineLevel="0" collapsed="false">
      <c r="A913" s="76" t="n">
        <v>909</v>
      </c>
      <c r="B913" s="77" t="n">
        <f aca="false">EOMONTH(Input!$C$7,A913)</f>
        <v>70584</v>
      </c>
      <c r="C913" s="76" t="n">
        <f aca="false">DATEDIF(Input!$G$23,$B913,"Y")</f>
        <v>115</v>
      </c>
      <c r="E913" s="78" t="n">
        <f aca="false">Salary_02!$E913*(Input!$G$36/100)</f>
        <v>0</v>
      </c>
      <c r="F913" s="78" t="n">
        <f aca="false">-1*Salary_02!$I913</f>
        <v>-0</v>
      </c>
      <c r="G913" s="78" t="n">
        <f aca="true">IF(AND($B913&gt;Input!$G$45,$B913&lt;Input!$G$25),PMT(Input!$G$37/(100*12),(OFFSET($A$4,MATCH(Input!$G$25,$B$4:$B$1004,1),0,1,1)-OFFSET($A$4,MATCH(Input!$G$45,$B$4:$B$620,1),0,1,1)),$J$4,-1*Input!$G$38,1),0)</f>
        <v>0</v>
      </c>
      <c r="H913" s="78" t="n">
        <f aca="false">IF($B913&lt;Input!$G$25,(($H912+$E913+$F913+$G913)*(1+Input!$G$37/(100*12))),0)</f>
        <v>0</v>
      </c>
    </row>
    <row r="914" customFormat="false" ht="12.8" hidden="false" customHeight="false" outlineLevel="0" collapsed="false">
      <c r="A914" s="76" t="n">
        <v>910</v>
      </c>
      <c r="B914" s="77" t="n">
        <f aca="false">EOMONTH(Input!$C$7,A914)</f>
        <v>70614</v>
      </c>
      <c r="C914" s="76" t="n">
        <f aca="false">DATEDIF(Input!$G$23,$B914,"Y")</f>
        <v>115</v>
      </c>
      <c r="E914" s="78" t="n">
        <f aca="false">Salary_02!$E914*(Input!$G$36/100)</f>
        <v>0</v>
      </c>
      <c r="F914" s="78" t="n">
        <f aca="false">-1*Salary_02!$I914</f>
        <v>-0</v>
      </c>
      <c r="G914" s="78" t="n">
        <f aca="true">IF(AND($B914&gt;Input!$G$45,$B914&lt;Input!$G$25),PMT(Input!$G$37/(100*12),(OFFSET($A$4,MATCH(Input!$G$25,$B$4:$B$1004,1),0,1,1)-OFFSET($A$4,MATCH(Input!$G$45,$B$4:$B$620,1),0,1,1)),$J$4,-1*Input!$G$38,1),0)</f>
        <v>0</v>
      </c>
      <c r="H914" s="78" t="n">
        <f aca="false">IF($B914&lt;Input!$G$25,(($H913+$E914+$F914+$G914)*(1+Input!$G$37/(100*12))),0)</f>
        <v>0</v>
      </c>
    </row>
    <row r="915" customFormat="false" ht="12.8" hidden="false" customHeight="false" outlineLevel="0" collapsed="false">
      <c r="A915" s="76" t="n">
        <v>911</v>
      </c>
      <c r="B915" s="77" t="n">
        <f aca="false">EOMONTH(Input!$C$7,A915)</f>
        <v>70645</v>
      </c>
      <c r="C915" s="76" t="n">
        <f aca="false">DATEDIF(Input!$G$23,$B915,"Y")</f>
        <v>116</v>
      </c>
      <c r="E915" s="78" t="n">
        <f aca="false">Salary_02!$E915*(Input!$G$36/100)</f>
        <v>0</v>
      </c>
      <c r="F915" s="78" t="n">
        <f aca="false">-1*Salary_02!$I915</f>
        <v>-0</v>
      </c>
      <c r="G915" s="78" t="n">
        <f aca="true">IF(AND($B915&gt;Input!$G$45,$B915&lt;Input!$G$25),PMT(Input!$G$37/(100*12),(OFFSET($A$4,MATCH(Input!$G$25,$B$4:$B$1004,1),0,1,1)-OFFSET($A$4,MATCH(Input!$G$45,$B$4:$B$620,1),0,1,1)),$J$4,-1*Input!$G$38,1),0)</f>
        <v>0</v>
      </c>
      <c r="H915" s="78" t="n">
        <f aca="false">IF($B915&lt;Input!$G$25,(($H914+$E915+$F915+$G915)*(1+Input!$G$37/(100*12))),0)</f>
        <v>0</v>
      </c>
    </row>
    <row r="916" customFormat="false" ht="12.8" hidden="false" customHeight="false" outlineLevel="0" collapsed="false">
      <c r="A916" s="76" t="n">
        <v>912</v>
      </c>
      <c r="B916" s="77" t="n">
        <f aca="false">EOMONTH(Input!$C$7,A916)</f>
        <v>70675</v>
      </c>
      <c r="C916" s="76" t="n">
        <f aca="false">DATEDIF(Input!$G$23,$B916,"Y")</f>
        <v>116</v>
      </c>
      <c r="E916" s="78" t="n">
        <f aca="false">Salary_02!$E916*(Input!$G$36/100)</f>
        <v>0</v>
      </c>
      <c r="F916" s="78" t="n">
        <f aca="false">-1*Salary_02!$I916</f>
        <v>-0</v>
      </c>
      <c r="G916" s="78" t="n">
        <f aca="true">IF(AND($B916&gt;Input!$G$45,$B916&lt;Input!$G$25),PMT(Input!$G$37/(100*12),(OFFSET($A$4,MATCH(Input!$G$25,$B$4:$B$1004,1),0,1,1)-OFFSET($A$4,MATCH(Input!$G$45,$B$4:$B$620,1),0,1,1)),$J$4,-1*Input!$G$38,1),0)</f>
        <v>0</v>
      </c>
      <c r="H916" s="78" t="n">
        <f aca="false">IF($B916&lt;Input!$G$25,(($H915+$E916+$F916+$G916)*(1+Input!$G$37/(100*12))),0)</f>
        <v>0</v>
      </c>
    </row>
    <row r="917" customFormat="false" ht="12.8" hidden="false" customHeight="false" outlineLevel="0" collapsed="false">
      <c r="A917" s="76" t="n">
        <v>913</v>
      </c>
      <c r="B917" s="77" t="n">
        <f aca="false">EOMONTH(Input!$C$7,A917)</f>
        <v>70706</v>
      </c>
      <c r="C917" s="76" t="n">
        <f aca="false">DATEDIF(Input!$G$23,$B917,"Y")</f>
        <v>116</v>
      </c>
      <c r="E917" s="78" t="n">
        <f aca="false">Salary_02!$E917*(Input!$G$36/100)</f>
        <v>0</v>
      </c>
      <c r="F917" s="78" t="n">
        <f aca="false">-1*Salary_02!$I917</f>
        <v>-0</v>
      </c>
      <c r="G917" s="78" t="n">
        <f aca="true">IF(AND($B917&gt;Input!$G$45,$B917&lt;Input!$G$25),PMT(Input!$G$37/(100*12),(OFFSET($A$4,MATCH(Input!$G$25,$B$4:$B$1004,1),0,1,1)-OFFSET($A$4,MATCH(Input!$G$45,$B$4:$B$620,1),0,1,1)),$J$4,-1*Input!$G$38,1),0)</f>
        <v>0</v>
      </c>
      <c r="H917" s="78" t="n">
        <f aca="false">IF($B917&lt;Input!$G$25,(($H916+$E917+$F917+$G917)*(1+Input!$G$37/(100*12))),0)</f>
        <v>0</v>
      </c>
    </row>
    <row r="918" customFormat="false" ht="12.8" hidden="false" customHeight="false" outlineLevel="0" collapsed="false">
      <c r="A918" s="76" t="n">
        <v>914</v>
      </c>
      <c r="B918" s="77" t="n">
        <f aca="false">EOMONTH(Input!$C$7,A918)</f>
        <v>70737</v>
      </c>
      <c r="C918" s="76" t="n">
        <f aca="false">DATEDIF(Input!$G$23,$B918,"Y")</f>
        <v>116</v>
      </c>
      <c r="E918" s="78" t="n">
        <f aca="false">Salary_02!$E918*(Input!$G$36/100)</f>
        <v>0</v>
      </c>
      <c r="F918" s="78" t="n">
        <f aca="false">-1*Salary_02!$I918</f>
        <v>-0</v>
      </c>
      <c r="G918" s="78" t="n">
        <f aca="true">IF(AND($B918&gt;Input!$G$45,$B918&lt;Input!$G$25),PMT(Input!$G$37/(100*12),(OFFSET($A$4,MATCH(Input!$G$25,$B$4:$B$1004,1),0,1,1)-OFFSET($A$4,MATCH(Input!$G$45,$B$4:$B$620,1),0,1,1)),$J$4,-1*Input!$G$38,1),0)</f>
        <v>0</v>
      </c>
      <c r="H918" s="78" t="n">
        <f aca="false">IF($B918&lt;Input!$G$25,(($H917+$E918+$F918+$G918)*(1+Input!$G$37/(100*12))),0)</f>
        <v>0</v>
      </c>
    </row>
    <row r="919" customFormat="false" ht="12.8" hidden="false" customHeight="false" outlineLevel="0" collapsed="false">
      <c r="A919" s="76" t="n">
        <v>915</v>
      </c>
      <c r="B919" s="77" t="n">
        <f aca="false">EOMONTH(Input!$C$7,A919)</f>
        <v>70767</v>
      </c>
      <c r="C919" s="76" t="n">
        <f aca="false">DATEDIF(Input!$G$23,$B919,"Y")</f>
        <v>116</v>
      </c>
      <c r="E919" s="78" t="n">
        <f aca="false">Salary_02!$E919*(Input!$G$36/100)</f>
        <v>0</v>
      </c>
      <c r="F919" s="78" t="n">
        <f aca="false">-1*Salary_02!$I919</f>
        <v>-0</v>
      </c>
      <c r="G919" s="78" t="n">
        <f aca="true">IF(AND($B919&gt;Input!$G$45,$B919&lt;Input!$G$25),PMT(Input!$G$37/(100*12),(OFFSET($A$4,MATCH(Input!$G$25,$B$4:$B$1004,1),0,1,1)-OFFSET($A$4,MATCH(Input!$G$45,$B$4:$B$620,1),0,1,1)),$J$4,-1*Input!$G$38,1),0)</f>
        <v>0</v>
      </c>
      <c r="H919" s="78" t="n">
        <f aca="false">IF($B919&lt;Input!$G$25,(($H918+$E919+$F919+$G919)*(1+Input!$G$37/(100*12))),0)</f>
        <v>0</v>
      </c>
    </row>
    <row r="920" customFormat="false" ht="12.8" hidden="false" customHeight="false" outlineLevel="0" collapsed="false">
      <c r="A920" s="76" t="n">
        <v>916</v>
      </c>
      <c r="B920" s="77" t="n">
        <f aca="false">EOMONTH(Input!$C$7,A920)</f>
        <v>70798</v>
      </c>
      <c r="C920" s="76" t="n">
        <f aca="false">DATEDIF(Input!$G$23,$B920,"Y")</f>
        <v>116</v>
      </c>
      <c r="E920" s="78" t="n">
        <f aca="false">Salary_02!$E920*(Input!$G$36/100)</f>
        <v>0</v>
      </c>
      <c r="F920" s="78" t="n">
        <f aca="false">-1*Salary_02!$I920</f>
        <v>-0</v>
      </c>
      <c r="G920" s="78" t="n">
        <f aca="true">IF(AND($B920&gt;Input!$G$45,$B920&lt;Input!$G$25),PMT(Input!$G$37/(100*12),(OFFSET($A$4,MATCH(Input!$G$25,$B$4:$B$1004,1),0,1,1)-OFFSET($A$4,MATCH(Input!$G$45,$B$4:$B$620,1),0,1,1)),$J$4,-1*Input!$G$38,1),0)</f>
        <v>0</v>
      </c>
      <c r="H920" s="78" t="n">
        <f aca="false">IF($B920&lt;Input!$G$25,(($H919+$E920+$F920+$G920)*(1+Input!$G$37/(100*12))),0)</f>
        <v>0</v>
      </c>
    </row>
    <row r="921" customFormat="false" ht="12.8" hidden="false" customHeight="false" outlineLevel="0" collapsed="false">
      <c r="A921" s="76" t="n">
        <v>917</v>
      </c>
      <c r="B921" s="77" t="n">
        <f aca="false">EOMONTH(Input!$C$7,A921)</f>
        <v>70828</v>
      </c>
      <c r="C921" s="76" t="n">
        <f aca="false">DATEDIF(Input!$G$23,$B921,"Y")</f>
        <v>116</v>
      </c>
      <c r="E921" s="78" t="n">
        <f aca="false">Salary_02!$E921*(Input!$G$36/100)</f>
        <v>0</v>
      </c>
      <c r="F921" s="78" t="n">
        <f aca="false">-1*Salary_02!$I921</f>
        <v>-0</v>
      </c>
      <c r="G921" s="78" t="n">
        <f aca="true">IF(AND($B921&gt;Input!$G$45,$B921&lt;Input!$G$25),PMT(Input!$G$37/(100*12),(OFFSET($A$4,MATCH(Input!$G$25,$B$4:$B$1004,1),0,1,1)-OFFSET($A$4,MATCH(Input!$G$45,$B$4:$B$620,1),0,1,1)),$J$4,-1*Input!$G$38,1),0)</f>
        <v>0</v>
      </c>
      <c r="H921" s="78" t="n">
        <f aca="false">IF($B921&lt;Input!$G$25,(($H920+$E921+$F921+$G921)*(1+Input!$G$37/(100*12))),0)</f>
        <v>0</v>
      </c>
    </row>
    <row r="922" customFormat="false" ht="12.8" hidden="false" customHeight="false" outlineLevel="0" collapsed="false">
      <c r="A922" s="76" t="n">
        <v>918</v>
      </c>
      <c r="B922" s="77" t="n">
        <f aca="false">EOMONTH(Input!$C$7,A922)</f>
        <v>70859</v>
      </c>
      <c r="C922" s="76" t="n">
        <f aca="false">DATEDIF(Input!$G$23,$B922,"Y")</f>
        <v>116</v>
      </c>
      <c r="E922" s="78" t="n">
        <f aca="false">Salary_02!$E922*(Input!$G$36/100)</f>
        <v>0</v>
      </c>
      <c r="F922" s="78" t="n">
        <f aca="false">-1*Salary_02!$I922</f>
        <v>-0</v>
      </c>
      <c r="G922" s="78" t="n">
        <f aca="true">IF(AND($B922&gt;Input!$G$45,$B922&lt;Input!$G$25),PMT(Input!$G$37/(100*12),(OFFSET($A$4,MATCH(Input!$G$25,$B$4:$B$1004,1),0,1,1)-OFFSET($A$4,MATCH(Input!$G$45,$B$4:$B$620,1),0,1,1)),$J$4,-1*Input!$G$38,1),0)</f>
        <v>0</v>
      </c>
      <c r="H922" s="78" t="n">
        <f aca="false">IF($B922&lt;Input!$G$25,(($H921+$E922+$F922+$G922)*(1+Input!$G$37/(100*12))),0)</f>
        <v>0</v>
      </c>
    </row>
    <row r="923" customFormat="false" ht="12.8" hidden="false" customHeight="false" outlineLevel="0" collapsed="false">
      <c r="A923" s="76" t="n">
        <v>919</v>
      </c>
      <c r="B923" s="77" t="n">
        <f aca="false">EOMONTH(Input!$C$7,A923)</f>
        <v>70890</v>
      </c>
      <c r="C923" s="76" t="n">
        <f aca="false">DATEDIF(Input!$G$23,$B923,"Y")</f>
        <v>116</v>
      </c>
      <c r="E923" s="78" t="n">
        <f aca="false">Salary_02!$E923*(Input!$G$36/100)</f>
        <v>0</v>
      </c>
      <c r="F923" s="78" t="n">
        <f aca="false">-1*Salary_02!$I923</f>
        <v>-0</v>
      </c>
      <c r="G923" s="78" t="n">
        <f aca="true">IF(AND($B923&gt;Input!$G$45,$B923&lt;Input!$G$25),PMT(Input!$G$37/(100*12),(OFFSET($A$4,MATCH(Input!$G$25,$B$4:$B$1004,1),0,1,1)-OFFSET($A$4,MATCH(Input!$G$45,$B$4:$B$620,1),0,1,1)),$J$4,-1*Input!$G$38,1),0)</f>
        <v>0</v>
      </c>
      <c r="H923" s="78" t="n">
        <f aca="false">IF($B923&lt;Input!$G$25,(($H922+$E923+$F923+$G923)*(1+Input!$G$37/(100*12))),0)</f>
        <v>0</v>
      </c>
    </row>
    <row r="924" customFormat="false" ht="12.8" hidden="false" customHeight="false" outlineLevel="0" collapsed="false">
      <c r="A924" s="76" t="n">
        <v>920</v>
      </c>
      <c r="B924" s="77" t="n">
        <f aca="false">EOMONTH(Input!$C$7,A924)</f>
        <v>70918</v>
      </c>
      <c r="C924" s="76" t="n">
        <f aca="false">DATEDIF(Input!$G$23,$B924,"Y")</f>
        <v>116</v>
      </c>
      <c r="E924" s="78" t="n">
        <f aca="false">Salary_02!$E924*(Input!$G$36/100)</f>
        <v>0</v>
      </c>
      <c r="F924" s="78" t="n">
        <f aca="false">-1*Salary_02!$I924</f>
        <v>-0</v>
      </c>
      <c r="G924" s="78" t="n">
        <f aca="true">IF(AND($B924&gt;Input!$G$45,$B924&lt;Input!$G$25),PMT(Input!$G$37/(100*12),(OFFSET($A$4,MATCH(Input!$G$25,$B$4:$B$1004,1),0,1,1)-OFFSET($A$4,MATCH(Input!$G$45,$B$4:$B$620,1),0,1,1)),$J$4,-1*Input!$G$38,1),0)</f>
        <v>0</v>
      </c>
      <c r="H924" s="78" t="n">
        <f aca="false">IF($B924&lt;Input!$G$25,(($H923+$E924+$F924+$G924)*(1+Input!$G$37/(100*12))),0)</f>
        <v>0</v>
      </c>
    </row>
    <row r="925" customFormat="false" ht="12.8" hidden="false" customHeight="false" outlineLevel="0" collapsed="false">
      <c r="A925" s="76" t="n">
        <v>921</v>
      </c>
      <c r="B925" s="77" t="n">
        <f aca="false">EOMONTH(Input!$C$7,A925)</f>
        <v>70949</v>
      </c>
      <c r="C925" s="76" t="n">
        <f aca="false">DATEDIF(Input!$G$23,$B925,"Y")</f>
        <v>116</v>
      </c>
      <c r="E925" s="78" t="n">
        <f aca="false">Salary_02!$E925*(Input!$G$36/100)</f>
        <v>0</v>
      </c>
      <c r="F925" s="78" t="n">
        <f aca="false">-1*Salary_02!$I925</f>
        <v>-0</v>
      </c>
      <c r="G925" s="78" t="n">
        <f aca="true">IF(AND($B925&gt;Input!$G$45,$B925&lt;Input!$G$25),PMT(Input!$G$37/(100*12),(OFFSET($A$4,MATCH(Input!$G$25,$B$4:$B$1004,1),0,1,1)-OFFSET($A$4,MATCH(Input!$G$45,$B$4:$B$620,1),0,1,1)),$J$4,-1*Input!$G$38,1),0)</f>
        <v>0</v>
      </c>
      <c r="H925" s="78" t="n">
        <f aca="false">IF($B925&lt;Input!$G$25,(($H924+$E925+$F925+$G925)*(1+Input!$G$37/(100*12))),0)</f>
        <v>0</v>
      </c>
    </row>
    <row r="926" customFormat="false" ht="12.8" hidden="false" customHeight="false" outlineLevel="0" collapsed="false">
      <c r="A926" s="76" t="n">
        <v>922</v>
      </c>
      <c r="B926" s="77" t="n">
        <f aca="false">EOMONTH(Input!$C$7,A926)</f>
        <v>70979</v>
      </c>
      <c r="C926" s="76" t="n">
        <f aca="false">DATEDIF(Input!$G$23,$B926,"Y")</f>
        <v>116</v>
      </c>
      <c r="E926" s="78" t="n">
        <f aca="false">Salary_02!$E926*(Input!$G$36/100)</f>
        <v>0</v>
      </c>
      <c r="F926" s="78" t="n">
        <f aca="false">-1*Salary_02!$I926</f>
        <v>-0</v>
      </c>
      <c r="G926" s="78" t="n">
        <f aca="true">IF(AND($B926&gt;Input!$G$45,$B926&lt;Input!$G$25),PMT(Input!$G$37/(100*12),(OFFSET($A$4,MATCH(Input!$G$25,$B$4:$B$1004,1),0,1,1)-OFFSET($A$4,MATCH(Input!$G$45,$B$4:$B$620,1),0,1,1)),$J$4,-1*Input!$G$38,1),0)</f>
        <v>0</v>
      </c>
      <c r="H926" s="78" t="n">
        <f aca="false">IF($B926&lt;Input!$G$25,(($H925+$E926+$F926+$G926)*(1+Input!$G$37/(100*12))),0)</f>
        <v>0</v>
      </c>
    </row>
    <row r="927" customFormat="false" ht="12.8" hidden="false" customHeight="false" outlineLevel="0" collapsed="false">
      <c r="A927" s="76" t="n">
        <v>923</v>
      </c>
      <c r="B927" s="77" t="n">
        <f aca="false">EOMONTH(Input!$C$7,A927)</f>
        <v>71010</v>
      </c>
      <c r="C927" s="76" t="n">
        <f aca="false">DATEDIF(Input!$G$23,$B927,"Y")</f>
        <v>117</v>
      </c>
      <c r="E927" s="78" t="n">
        <f aca="false">Salary_02!$E927*(Input!$G$36/100)</f>
        <v>0</v>
      </c>
      <c r="F927" s="78" t="n">
        <f aca="false">-1*Salary_02!$I927</f>
        <v>-0</v>
      </c>
      <c r="G927" s="78" t="n">
        <f aca="true">IF(AND($B927&gt;Input!$G$45,$B927&lt;Input!$G$25),PMT(Input!$G$37/(100*12),(OFFSET($A$4,MATCH(Input!$G$25,$B$4:$B$1004,1),0,1,1)-OFFSET($A$4,MATCH(Input!$G$45,$B$4:$B$620,1),0,1,1)),$J$4,-1*Input!$G$38,1),0)</f>
        <v>0</v>
      </c>
      <c r="H927" s="78" t="n">
        <f aca="false">IF($B927&lt;Input!$G$25,(($H926+$E927+$F927+$G927)*(1+Input!$G$37/(100*12))),0)</f>
        <v>0</v>
      </c>
    </row>
    <row r="928" customFormat="false" ht="12.8" hidden="false" customHeight="false" outlineLevel="0" collapsed="false">
      <c r="A928" s="76" t="n">
        <v>924</v>
      </c>
      <c r="B928" s="77" t="n">
        <f aca="false">EOMONTH(Input!$C$7,A928)</f>
        <v>71040</v>
      </c>
      <c r="C928" s="76" t="n">
        <f aca="false">DATEDIF(Input!$G$23,$B928,"Y")</f>
        <v>117</v>
      </c>
      <c r="E928" s="78" t="n">
        <f aca="false">Salary_02!$E928*(Input!$G$36/100)</f>
        <v>0</v>
      </c>
      <c r="F928" s="78" t="n">
        <f aca="false">-1*Salary_02!$I928</f>
        <v>-0</v>
      </c>
      <c r="G928" s="78" t="n">
        <f aca="true">IF(AND($B928&gt;Input!$G$45,$B928&lt;Input!$G$25),PMT(Input!$G$37/(100*12),(OFFSET($A$4,MATCH(Input!$G$25,$B$4:$B$1004,1),0,1,1)-OFFSET($A$4,MATCH(Input!$G$45,$B$4:$B$620,1),0,1,1)),$J$4,-1*Input!$G$38,1),0)</f>
        <v>0</v>
      </c>
      <c r="H928" s="78" t="n">
        <f aca="false">IF($B928&lt;Input!$G$25,(($H927+$E928+$F928+$G928)*(1+Input!$G$37/(100*12))),0)</f>
        <v>0</v>
      </c>
    </row>
    <row r="929" customFormat="false" ht="12.8" hidden="false" customHeight="false" outlineLevel="0" collapsed="false">
      <c r="A929" s="76" t="n">
        <v>925</v>
      </c>
      <c r="B929" s="77" t="n">
        <f aca="false">EOMONTH(Input!$C$7,A929)</f>
        <v>71071</v>
      </c>
      <c r="C929" s="76" t="n">
        <f aca="false">DATEDIF(Input!$G$23,$B929,"Y")</f>
        <v>117</v>
      </c>
      <c r="E929" s="78" t="n">
        <f aca="false">Salary_02!$E929*(Input!$G$36/100)</f>
        <v>0</v>
      </c>
      <c r="F929" s="78" t="n">
        <f aca="false">-1*Salary_02!$I929</f>
        <v>-0</v>
      </c>
      <c r="G929" s="78" t="n">
        <f aca="true">IF(AND($B929&gt;Input!$G$45,$B929&lt;Input!$G$25),PMT(Input!$G$37/(100*12),(OFFSET($A$4,MATCH(Input!$G$25,$B$4:$B$1004,1),0,1,1)-OFFSET($A$4,MATCH(Input!$G$45,$B$4:$B$620,1),0,1,1)),$J$4,-1*Input!$G$38,1),0)</f>
        <v>0</v>
      </c>
      <c r="H929" s="78" t="n">
        <f aca="false">IF($B929&lt;Input!$G$25,(($H928+$E929+$F929+$G929)*(1+Input!$G$37/(100*12))),0)</f>
        <v>0</v>
      </c>
    </row>
    <row r="930" customFormat="false" ht="12.8" hidden="false" customHeight="false" outlineLevel="0" collapsed="false">
      <c r="A930" s="76" t="n">
        <v>926</v>
      </c>
      <c r="B930" s="77" t="n">
        <f aca="false">EOMONTH(Input!$C$7,A930)</f>
        <v>71102</v>
      </c>
      <c r="C930" s="76" t="n">
        <f aca="false">DATEDIF(Input!$G$23,$B930,"Y")</f>
        <v>117</v>
      </c>
      <c r="E930" s="78" t="n">
        <f aca="false">Salary_02!$E930*(Input!$G$36/100)</f>
        <v>0</v>
      </c>
      <c r="F930" s="78" t="n">
        <f aca="false">-1*Salary_02!$I930</f>
        <v>-0</v>
      </c>
      <c r="G930" s="78" t="n">
        <f aca="true">IF(AND($B930&gt;Input!$G$45,$B930&lt;Input!$G$25),PMT(Input!$G$37/(100*12),(OFFSET($A$4,MATCH(Input!$G$25,$B$4:$B$1004,1),0,1,1)-OFFSET($A$4,MATCH(Input!$G$45,$B$4:$B$620,1),0,1,1)),$J$4,-1*Input!$G$38,1),0)</f>
        <v>0</v>
      </c>
      <c r="H930" s="78" t="n">
        <f aca="false">IF($B930&lt;Input!$G$25,(($H929+$E930+$F930+$G930)*(1+Input!$G$37/(100*12))),0)</f>
        <v>0</v>
      </c>
    </row>
    <row r="931" customFormat="false" ht="12.8" hidden="false" customHeight="false" outlineLevel="0" collapsed="false">
      <c r="A931" s="76" t="n">
        <v>927</v>
      </c>
      <c r="B931" s="77" t="n">
        <f aca="false">EOMONTH(Input!$C$7,A931)</f>
        <v>71132</v>
      </c>
      <c r="C931" s="76" t="n">
        <f aca="false">DATEDIF(Input!$G$23,$B931,"Y")</f>
        <v>117</v>
      </c>
      <c r="E931" s="78" t="n">
        <f aca="false">Salary_02!$E931*(Input!$G$36/100)</f>
        <v>0</v>
      </c>
      <c r="F931" s="78" t="n">
        <f aca="false">-1*Salary_02!$I931</f>
        <v>-0</v>
      </c>
      <c r="G931" s="78" t="n">
        <f aca="true">IF(AND($B931&gt;Input!$G$45,$B931&lt;Input!$G$25),PMT(Input!$G$37/(100*12),(OFFSET($A$4,MATCH(Input!$G$25,$B$4:$B$1004,1),0,1,1)-OFFSET($A$4,MATCH(Input!$G$45,$B$4:$B$620,1),0,1,1)),$J$4,-1*Input!$G$38,1),0)</f>
        <v>0</v>
      </c>
      <c r="H931" s="78" t="n">
        <f aca="false">IF($B931&lt;Input!$G$25,(($H930+$E931+$F931+$G931)*(1+Input!$G$37/(100*12))),0)</f>
        <v>0</v>
      </c>
    </row>
    <row r="932" customFormat="false" ht="12.8" hidden="false" customHeight="false" outlineLevel="0" collapsed="false">
      <c r="A932" s="76" t="n">
        <v>928</v>
      </c>
      <c r="B932" s="77" t="n">
        <f aca="false">EOMONTH(Input!$C$7,A932)</f>
        <v>71163</v>
      </c>
      <c r="C932" s="76" t="n">
        <f aca="false">DATEDIF(Input!$G$23,$B932,"Y")</f>
        <v>117</v>
      </c>
      <c r="E932" s="78" t="n">
        <f aca="false">Salary_02!$E932*(Input!$G$36/100)</f>
        <v>0</v>
      </c>
      <c r="F932" s="78" t="n">
        <f aca="false">-1*Salary_02!$I932</f>
        <v>-0</v>
      </c>
      <c r="G932" s="78" t="n">
        <f aca="true">IF(AND($B932&gt;Input!$G$45,$B932&lt;Input!$G$25),PMT(Input!$G$37/(100*12),(OFFSET($A$4,MATCH(Input!$G$25,$B$4:$B$1004,1),0,1,1)-OFFSET($A$4,MATCH(Input!$G$45,$B$4:$B$620,1),0,1,1)),$J$4,-1*Input!$G$38,1),0)</f>
        <v>0</v>
      </c>
      <c r="H932" s="78" t="n">
        <f aca="false">IF($B932&lt;Input!$G$25,(($H931+$E932+$F932+$G932)*(1+Input!$G$37/(100*12))),0)</f>
        <v>0</v>
      </c>
    </row>
    <row r="933" customFormat="false" ht="12.8" hidden="false" customHeight="false" outlineLevel="0" collapsed="false">
      <c r="A933" s="76" t="n">
        <v>929</v>
      </c>
      <c r="B933" s="77" t="n">
        <f aca="false">EOMONTH(Input!$C$7,A933)</f>
        <v>71193</v>
      </c>
      <c r="C933" s="76" t="n">
        <f aca="false">DATEDIF(Input!$G$23,$B933,"Y")</f>
        <v>117</v>
      </c>
      <c r="E933" s="78" t="n">
        <f aca="false">Salary_02!$E933*(Input!$G$36/100)</f>
        <v>0</v>
      </c>
      <c r="F933" s="78" t="n">
        <f aca="false">-1*Salary_02!$I933</f>
        <v>-0</v>
      </c>
      <c r="G933" s="78" t="n">
        <f aca="true">IF(AND($B933&gt;Input!$G$45,$B933&lt;Input!$G$25),PMT(Input!$G$37/(100*12),(OFFSET($A$4,MATCH(Input!$G$25,$B$4:$B$1004,1),0,1,1)-OFFSET($A$4,MATCH(Input!$G$45,$B$4:$B$620,1),0,1,1)),$J$4,-1*Input!$G$38,1),0)</f>
        <v>0</v>
      </c>
      <c r="H933" s="78" t="n">
        <f aca="false">IF($B933&lt;Input!$G$25,(($H932+$E933+$F933+$G933)*(1+Input!$G$37/(100*12))),0)</f>
        <v>0</v>
      </c>
    </row>
    <row r="934" customFormat="false" ht="12.8" hidden="false" customHeight="false" outlineLevel="0" collapsed="false">
      <c r="A934" s="76" t="n">
        <v>930</v>
      </c>
      <c r="B934" s="77" t="n">
        <f aca="false">EOMONTH(Input!$C$7,A934)</f>
        <v>71224</v>
      </c>
      <c r="C934" s="76" t="n">
        <f aca="false">DATEDIF(Input!$G$23,$B934,"Y")</f>
        <v>117</v>
      </c>
      <c r="E934" s="78" t="n">
        <f aca="false">Salary_02!$E934*(Input!$G$36/100)</f>
        <v>0</v>
      </c>
      <c r="F934" s="78" t="n">
        <f aca="false">-1*Salary_02!$I934</f>
        <v>-0</v>
      </c>
      <c r="G934" s="78" t="n">
        <f aca="true">IF(AND($B934&gt;Input!$G$45,$B934&lt;Input!$G$25),PMT(Input!$G$37/(100*12),(OFFSET($A$4,MATCH(Input!$G$25,$B$4:$B$1004,1),0,1,1)-OFFSET($A$4,MATCH(Input!$G$45,$B$4:$B$620,1),0,1,1)),$J$4,-1*Input!$G$38,1),0)</f>
        <v>0</v>
      </c>
      <c r="H934" s="78" t="n">
        <f aca="false">IF($B934&lt;Input!$G$25,(($H933+$E934+$F934+$G934)*(1+Input!$G$37/(100*12))),0)</f>
        <v>0</v>
      </c>
    </row>
    <row r="935" customFormat="false" ht="12.8" hidden="false" customHeight="false" outlineLevel="0" collapsed="false">
      <c r="A935" s="76" t="n">
        <v>931</v>
      </c>
      <c r="B935" s="77" t="n">
        <f aca="false">EOMONTH(Input!$C$7,A935)</f>
        <v>71255</v>
      </c>
      <c r="C935" s="76" t="n">
        <f aca="false">DATEDIF(Input!$G$23,$B935,"Y")</f>
        <v>117</v>
      </c>
      <c r="E935" s="78" t="n">
        <f aca="false">Salary_02!$E935*(Input!$G$36/100)</f>
        <v>0</v>
      </c>
      <c r="F935" s="78" t="n">
        <f aca="false">-1*Salary_02!$I935</f>
        <v>-0</v>
      </c>
      <c r="G935" s="78" t="n">
        <f aca="true">IF(AND($B935&gt;Input!$G$45,$B935&lt;Input!$G$25),PMT(Input!$G$37/(100*12),(OFFSET($A$4,MATCH(Input!$G$25,$B$4:$B$1004,1),0,1,1)-OFFSET($A$4,MATCH(Input!$G$45,$B$4:$B$620,1),0,1,1)),$J$4,-1*Input!$G$38,1),0)</f>
        <v>0</v>
      </c>
      <c r="H935" s="78" t="n">
        <f aca="false">IF($B935&lt;Input!$G$25,(($H934+$E935+$F935+$G935)*(1+Input!$G$37/(100*12))),0)</f>
        <v>0</v>
      </c>
    </row>
    <row r="936" customFormat="false" ht="12.8" hidden="false" customHeight="false" outlineLevel="0" collapsed="false">
      <c r="A936" s="76" t="n">
        <v>932</v>
      </c>
      <c r="B936" s="77" t="n">
        <f aca="false">EOMONTH(Input!$C$7,A936)</f>
        <v>71283</v>
      </c>
      <c r="C936" s="76" t="n">
        <f aca="false">DATEDIF(Input!$G$23,$B936,"Y")</f>
        <v>117</v>
      </c>
      <c r="E936" s="78" t="n">
        <f aca="false">Salary_02!$E936*(Input!$G$36/100)</f>
        <v>0</v>
      </c>
      <c r="F936" s="78" t="n">
        <f aca="false">-1*Salary_02!$I936</f>
        <v>-0</v>
      </c>
      <c r="G936" s="78" t="n">
        <f aca="true">IF(AND($B936&gt;Input!$G$45,$B936&lt;Input!$G$25),PMT(Input!$G$37/(100*12),(OFFSET($A$4,MATCH(Input!$G$25,$B$4:$B$1004,1),0,1,1)-OFFSET($A$4,MATCH(Input!$G$45,$B$4:$B$620,1),0,1,1)),$J$4,-1*Input!$G$38,1),0)</f>
        <v>0</v>
      </c>
      <c r="H936" s="78" t="n">
        <f aca="false">IF($B936&lt;Input!$G$25,(($H935+$E936+$F936+$G936)*(1+Input!$G$37/(100*12))),0)</f>
        <v>0</v>
      </c>
    </row>
    <row r="937" customFormat="false" ht="12.8" hidden="false" customHeight="false" outlineLevel="0" collapsed="false">
      <c r="A937" s="76" t="n">
        <v>933</v>
      </c>
      <c r="B937" s="77" t="n">
        <f aca="false">EOMONTH(Input!$C$7,A937)</f>
        <v>71314</v>
      </c>
      <c r="C937" s="76" t="n">
        <f aca="false">DATEDIF(Input!$G$23,$B937,"Y")</f>
        <v>117</v>
      </c>
      <c r="E937" s="78" t="n">
        <f aca="false">Salary_02!$E937*(Input!$G$36/100)</f>
        <v>0</v>
      </c>
      <c r="F937" s="78" t="n">
        <f aca="false">-1*Salary_02!$I937</f>
        <v>-0</v>
      </c>
      <c r="G937" s="78" t="n">
        <f aca="true">IF(AND($B937&gt;Input!$G$45,$B937&lt;Input!$G$25),PMT(Input!$G$37/(100*12),(OFFSET($A$4,MATCH(Input!$G$25,$B$4:$B$1004,1),0,1,1)-OFFSET($A$4,MATCH(Input!$G$45,$B$4:$B$620,1),0,1,1)),$J$4,-1*Input!$G$38,1),0)</f>
        <v>0</v>
      </c>
      <c r="H937" s="78" t="n">
        <f aca="false">IF($B937&lt;Input!$G$25,(($H936+$E937+$F937+$G937)*(1+Input!$G$37/(100*12))),0)</f>
        <v>0</v>
      </c>
    </row>
    <row r="938" customFormat="false" ht="12.8" hidden="false" customHeight="false" outlineLevel="0" collapsed="false">
      <c r="A938" s="76" t="n">
        <v>934</v>
      </c>
      <c r="B938" s="77" t="n">
        <f aca="false">EOMONTH(Input!$C$7,A938)</f>
        <v>71344</v>
      </c>
      <c r="C938" s="76" t="n">
        <f aca="false">DATEDIF(Input!$G$23,$B938,"Y")</f>
        <v>117</v>
      </c>
      <c r="E938" s="78" t="n">
        <f aca="false">Salary_02!$E938*(Input!$G$36/100)</f>
        <v>0</v>
      </c>
      <c r="F938" s="78" t="n">
        <f aca="false">-1*Salary_02!$I938</f>
        <v>-0</v>
      </c>
      <c r="G938" s="78" t="n">
        <f aca="true">IF(AND($B938&gt;Input!$G$45,$B938&lt;Input!$G$25),PMT(Input!$G$37/(100*12),(OFFSET($A$4,MATCH(Input!$G$25,$B$4:$B$1004,1),0,1,1)-OFFSET($A$4,MATCH(Input!$G$45,$B$4:$B$620,1),0,1,1)),$J$4,-1*Input!$G$38,1),0)</f>
        <v>0</v>
      </c>
      <c r="H938" s="78" t="n">
        <f aca="false">IF($B938&lt;Input!$G$25,(($H937+$E938+$F938+$G938)*(1+Input!$G$37/(100*12))),0)</f>
        <v>0</v>
      </c>
    </row>
    <row r="939" customFormat="false" ht="12.8" hidden="false" customHeight="false" outlineLevel="0" collapsed="false">
      <c r="A939" s="76" t="n">
        <v>935</v>
      </c>
      <c r="B939" s="77" t="n">
        <f aca="false">EOMONTH(Input!$C$7,A939)</f>
        <v>71375</v>
      </c>
      <c r="C939" s="76" t="n">
        <f aca="false">DATEDIF(Input!$G$23,$B939,"Y")</f>
        <v>118</v>
      </c>
      <c r="E939" s="78" t="n">
        <f aca="false">Salary_02!$E939*(Input!$G$36/100)</f>
        <v>0</v>
      </c>
      <c r="F939" s="78" t="n">
        <f aca="false">-1*Salary_02!$I939</f>
        <v>-0</v>
      </c>
      <c r="G939" s="78" t="n">
        <f aca="true">IF(AND($B939&gt;Input!$G$45,$B939&lt;Input!$G$25),PMT(Input!$G$37/(100*12),(OFFSET($A$4,MATCH(Input!$G$25,$B$4:$B$1004,1),0,1,1)-OFFSET($A$4,MATCH(Input!$G$45,$B$4:$B$620,1),0,1,1)),$J$4,-1*Input!$G$38,1),0)</f>
        <v>0</v>
      </c>
      <c r="H939" s="78" t="n">
        <f aca="false">IF($B939&lt;Input!$G$25,(($H938+$E939+$F939+$G939)*(1+Input!$G$37/(100*12))),0)</f>
        <v>0</v>
      </c>
    </row>
    <row r="940" customFormat="false" ht="12.8" hidden="false" customHeight="false" outlineLevel="0" collapsed="false">
      <c r="A940" s="76" t="n">
        <v>936</v>
      </c>
      <c r="B940" s="77" t="n">
        <f aca="false">EOMONTH(Input!$C$7,A940)</f>
        <v>71405</v>
      </c>
      <c r="C940" s="76" t="n">
        <f aca="false">DATEDIF(Input!$G$23,$B940,"Y")</f>
        <v>118</v>
      </c>
      <c r="E940" s="78" t="n">
        <f aca="false">Salary_02!$E940*(Input!$G$36/100)</f>
        <v>0</v>
      </c>
      <c r="F940" s="78" t="n">
        <f aca="false">-1*Salary_02!$I940</f>
        <v>-0</v>
      </c>
      <c r="G940" s="78" t="n">
        <f aca="true">IF(AND($B940&gt;Input!$G$45,$B940&lt;Input!$G$25),PMT(Input!$G$37/(100*12),(OFFSET($A$4,MATCH(Input!$G$25,$B$4:$B$1004,1),0,1,1)-OFFSET($A$4,MATCH(Input!$G$45,$B$4:$B$620,1),0,1,1)),$J$4,-1*Input!$G$38,1),0)</f>
        <v>0</v>
      </c>
      <c r="H940" s="78" t="n">
        <f aca="false">IF($B940&lt;Input!$G$25,(($H939+$E940+$F940+$G940)*(1+Input!$G$37/(100*12))),0)</f>
        <v>0</v>
      </c>
    </row>
    <row r="941" customFormat="false" ht="12.8" hidden="false" customHeight="false" outlineLevel="0" collapsed="false">
      <c r="A941" s="76" t="n">
        <v>937</v>
      </c>
      <c r="B941" s="77" t="n">
        <f aca="false">EOMONTH(Input!$C$7,A941)</f>
        <v>71436</v>
      </c>
      <c r="C941" s="76" t="n">
        <f aca="false">DATEDIF(Input!$G$23,$B941,"Y")</f>
        <v>118</v>
      </c>
      <c r="E941" s="78" t="n">
        <f aca="false">Salary_02!$E941*(Input!$G$36/100)</f>
        <v>0</v>
      </c>
      <c r="F941" s="78" t="n">
        <f aca="false">-1*Salary_02!$I941</f>
        <v>-0</v>
      </c>
      <c r="G941" s="78" t="n">
        <f aca="true">IF(AND($B941&gt;Input!$G$45,$B941&lt;Input!$G$25),PMT(Input!$G$37/(100*12),(OFFSET($A$4,MATCH(Input!$G$25,$B$4:$B$1004,1),0,1,1)-OFFSET($A$4,MATCH(Input!$G$45,$B$4:$B$620,1),0,1,1)),$J$4,-1*Input!$G$38,1),0)</f>
        <v>0</v>
      </c>
      <c r="H941" s="78" t="n">
        <f aca="false">IF($B941&lt;Input!$G$25,(($H940+$E941+$F941+$G941)*(1+Input!$G$37/(100*12))),0)</f>
        <v>0</v>
      </c>
    </row>
    <row r="942" customFormat="false" ht="12.8" hidden="false" customHeight="false" outlineLevel="0" collapsed="false">
      <c r="A942" s="76" t="n">
        <v>938</v>
      </c>
      <c r="B942" s="77" t="n">
        <f aca="false">EOMONTH(Input!$C$7,A942)</f>
        <v>71467</v>
      </c>
      <c r="C942" s="76" t="n">
        <f aca="false">DATEDIF(Input!$G$23,$B942,"Y")</f>
        <v>118</v>
      </c>
      <c r="E942" s="78" t="n">
        <f aca="false">Salary_02!$E942*(Input!$G$36/100)</f>
        <v>0</v>
      </c>
      <c r="F942" s="78" t="n">
        <f aca="false">-1*Salary_02!$I942</f>
        <v>-0</v>
      </c>
      <c r="G942" s="78" t="n">
        <f aca="true">IF(AND($B942&gt;Input!$G$45,$B942&lt;Input!$G$25),PMT(Input!$G$37/(100*12),(OFFSET($A$4,MATCH(Input!$G$25,$B$4:$B$1004,1),0,1,1)-OFFSET($A$4,MATCH(Input!$G$45,$B$4:$B$620,1),0,1,1)),$J$4,-1*Input!$G$38,1),0)</f>
        <v>0</v>
      </c>
      <c r="H942" s="78" t="n">
        <f aca="false">IF($B942&lt;Input!$G$25,(($H941+$E942+$F942+$G942)*(1+Input!$G$37/(100*12))),0)</f>
        <v>0</v>
      </c>
    </row>
    <row r="943" customFormat="false" ht="12.8" hidden="false" customHeight="false" outlineLevel="0" collapsed="false">
      <c r="A943" s="76" t="n">
        <v>939</v>
      </c>
      <c r="B943" s="77" t="n">
        <f aca="false">EOMONTH(Input!$C$7,A943)</f>
        <v>71497</v>
      </c>
      <c r="C943" s="76" t="n">
        <f aca="false">DATEDIF(Input!$G$23,$B943,"Y")</f>
        <v>118</v>
      </c>
      <c r="E943" s="78" t="n">
        <f aca="false">Salary_02!$E943*(Input!$G$36/100)</f>
        <v>0</v>
      </c>
      <c r="F943" s="78" t="n">
        <f aca="false">-1*Salary_02!$I943</f>
        <v>-0</v>
      </c>
      <c r="G943" s="78" t="n">
        <f aca="true">IF(AND($B943&gt;Input!$G$45,$B943&lt;Input!$G$25),PMT(Input!$G$37/(100*12),(OFFSET($A$4,MATCH(Input!$G$25,$B$4:$B$1004,1),0,1,1)-OFFSET($A$4,MATCH(Input!$G$45,$B$4:$B$620,1),0,1,1)),$J$4,-1*Input!$G$38,1),0)</f>
        <v>0</v>
      </c>
      <c r="H943" s="78" t="n">
        <f aca="false">IF($B943&lt;Input!$G$25,(($H942+$E943+$F943+$G943)*(1+Input!$G$37/(100*12))),0)</f>
        <v>0</v>
      </c>
    </row>
    <row r="944" customFormat="false" ht="12.8" hidden="false" customHeight="false" outlineLevel="0" collapsed="false">
      <c r="A944" s="76" t="n">
        <v>940</v>
      </c>
      <c r="B944" s="77" t="n">
        <f aca="false">EOMONTH(Input!$C$7,A944)</f>
        <v>71528</v>
      </c>
      <c r="C944" s="76" t="n">
        <f aca="false">DATEDIF(Input!$G$23,$B944,"Y")</f>
        <v>118</v>
      </c>
      <c r="E944" s="78" t="n">
        <f aca="false">Salary_02!$E944*(Input!$G$36/100)</f>
        <v>0</v>
      </c>
      <c r="F944" s="78" t="n">
        <f aca="false">-1*Salary_02!$I944</f>
        <v>-0</v>
      </c>
      <c r="G944" s="78" t="n">
        <f aca="true">IF(AND($B944&gt;Input!$G$45,$B944&lt;Input!$G$25),PMT(Input!$G$37/(100*12),(OFFSET($A$4,MATCH(Input!$G$25,$B$4:$B$1004,1),0,1,1)-OFFSET($A$4,MATCH(Input!$G$45,$B$4:$B$620,1),0,1,1)),$J$4,-1*Input!$G$38,1),0)</f>
        <v>0</v>
      </c>
      <c r="H944" s="78" t="n">
        <f aca="false">IF($B944&lt;Input!$G$25,(($H943+$E944+$F944+$G944)*(1+Input!$G$37/(100*12))),0)</f>
        <v>0</v>
      </c>
    </row>
    <row r="945" customFormat="false" ht="12.8" hidden="false" customHeight="false" outlineLevel="0" collapsed="false">
      <c r="A945" s="76" t="n">
        <v>941</v>
      </c>
      <c r="B945" s="77" t="n">
        <f aca="false">EOMONTH(Input!$C$7,A945)</f>
        <v>71558</v>
      </c>
      <c r="C945" s="76" t="n">
        <f aca="false">DATEDIF(Input!$G$23,$B945,"Y")</f>
        <v>118</v>
      </c>
      <c r="E945" s="78" t="n">
        <f aca="false">Salary_02!$E945*(Input!$G$36/100)</f>
        <v>0</v>
      </c>
      <c r="F945" s="78" t="n">
        <f aca="false">-1*Salary_02!$I945</f>
        <v>-0</v>
      </c>
      <c r="G945" s="78" t="n">
        <f aca="true">IF(AND($B945&gt;Input!$G$45,$B945&lt;Input!$G$25),PMT(Input!$G$37/(100*12),(OFFSET($A$4,MATCH(Input!$G$25,$B$4:$B$1004,1),0,1,1)-OFFSET($A$4,MATCH(Input!$G$45,$B$4:$B$620,1),0,1,1)),$J$4,-1*Input!$G$38,1),0)</f>
        <v>0</v>
      </c>
      <c r="H945" s="78" t="n">
        <f aca="false">IF($B945&lt;Input!$G$25,(($H944+$E945+$F945+$G945)*(1+Input!$G$37/(100*12))),0)</f>
        <v>0</v>
      </c>
    </row>
    <row r="946" customFormat="false" ht="12.8" hidden="false" customHeight="false" outlineLevel="0" collapsed="false">
      <c r="A946" s="76" t="n">
        <v>942</v>
      </c>
      <c r="B946" s="77" t="n">
        <f aca="false">EOMONTH(Input!$C$7,A946)</f>
        <v>71589</v>
      </c>
      <c r="C946" s="76" t="n">
        <f aca="false">DATEDIF(Input!$G$23,$B946,"Y")</f>
        <v>118</v>
      </c>
      <c r="E946" s="78" t="n">
        <f aca="false">Salary_02!$E946*(Input!$G$36/100)</f>
        <v>0</v>
      </c>
      <c r="F946" s="78" t="n">
        <f aca="false">-1*Salary_02!$I946</f>
        <v>-0</v>
      </c>
      <c r="G946" s="78" t="n">
        <f aca="true">IF(AND($B946&gt;Input!$G$45,$B946&lt;Input!$G$25),PMT(Input!$G$37/(100*12),(OFFSET($A$4,MATCH(Input!$G$25,$B$4:$B$1004,1),0,1,1)-OFFSET($A$4,MATCH(Input!$G$45,$B$4:$B$620,1),0,1,1)),$J$4,-1*Input!$G$38,1),0)</f>
        <v>0</v>
      </c>
      <c r="H946" s="78" t="n">
        <f aca="false">IF($B946&lt;Input!$G$25,(($H945+$E946+$F946+$G946)*(1+Input!$G$37/(100*12))),0)</f>
        <v>0</v>
      </c>
    </row>
    <row r="947" customFormat="false" ht="12.8" hidden="false" customHeight="false" outlineLevel="0" collapsed="false">
      <c r="A947" s="76" t="n">
        <v>943</v>
      </c>
      <c r="B947" s="77" t="n">
        <f aca="false">EOMONTH(Input!$C$7,A947)</f>
        <v>71620</v>
      </c>
      <c r="C947" s="76" t="n">
        <f aca="false">DATEDIF(Input!$G$23,$B947,"Y")</f>
        <v>118</v>
      </c>
      <c r="E947" s="78" t="n">
        <f aca="false">Salary_02!$E947*(Input!$G$36/100)</f>
        <v>0</v>
      </c>
      <c r="F947" s="78" t="n">
        <f aca="false">-1*Salary_02!$I947</f>
        <v>-0</v>
      </c>
      <c r="G947" s="78" t="n">
        <f aca="true">IF(AND($B947&gt;Input!$G$45,$B947&lt;Input!$G$25),PMT(Input!$G$37/(100*12),(OFFSET($A$4,MATCH(Input!$G$25,$B$4:$B$1004,1),0,1,1)-OFFSET($A$4,MATCH(Input!$G$45,$B$4:$B$620,1),0,1,1)),$J$4,-1*Input!$G$38,1),0)</f>
        <v>0</v>
      </c>
      <c r="H947" s="78" t="n">
        <f aca="false">IF($B947&lt;Input!$G$25,(($H946+$E947+$F947+$G947)*(1+Input!$G$37/(100*12))),0)</f>
        <v>0</v>
      </c>
    </row>
    <row r="948" customFormat="false" ht="12.8" hidden="false" customHeight="false" outlineLevel="0" collapsed="false">
      <c r="A948" s="76" t="n">
        <v>944</v>
      </c>
      <c r="B948" s="77" t="n">
        <f aca="false">EOMONTH(Input!$C$7,A948)</f>
        <v>71649</v>
      </c>
      <c r="C948" s="76" t="n">
        <f aca="false">DATEDIF(Input!$G$23,$B948,"Y")</f>
        <v>118</v>
      </c>
      <c r="E948" s="78" t="n">
        <f aca="false">Salary_02!$E948*(Input!$G$36/100)</f>
        <v>0</v>
      </c>
      <c r="F948" s="78" t="n">
        <f aca="false">-1*Salary_02!$I948</f>
        <v>-0</v>
      </c>
      <c r="G948" s="78" t="n">
        <f aca="true">IF(AND($B948&gt;Input!$G$45,$B948&lt;Input!$G$25),PMT(Input!$G$37/(100*12),(OFFSET($A$4,MATCH(Input!$G$25,$B$4:$B$1004,1),0,1,1)-OFFSET($A$4,MATCH(Input!$G$45,$B$4:$B$620,1),0,1,1)),$J$4,-1*Input!$G$38,1),0)</f>
        <v>0</v>
      </c>
      <c r="H948" s="78" t="n">
        <f aca="false">IF($B948&lt;Input!$G$25,(($H947+$E948+$F948+$G948)*(1+Input!$G$37/(100*12))),0)</f>
        <v>0</v>
      </c>
    </row>
    <row r="949" customFormat="false" ht="12.8" hidden="false" customHeight="false" outlineLevel="0" collapsed="false">
      <c r="A949" s="76" t="n">
        <v>945</v>
      </c>
      <c r="B949" s="77" t="n">
        <f aca="false">EOMONTH(Input!$C$7,A949)</f>
        <v>71680</v>
      </c>
      <c r="C949" s="76" t="n">
        <f aca="false">DATEDIF(Input!$G$23,$B949,"Y")</f>
        <v>118</v>
      </c>
      <c r="E949" s="78" t="n">
        <f aca="false">Salary_02!$E949*(Input!$G$36/100)</f>
        <v>0</v>
      </c>
      <c r="F949" s="78" t="n">
        <f aca="false">-1*Salary_02!$I949</f>
        <v>-0</v>
      </c>
      <c r="G949" s="78" t="n">
        <f aca="true">IF(AND($B949&gt;Input!$G$45,$B949&lt;Input!$G$25),PMT(Input!$G$37/(100*12),(OFFSET($A$4,MATCH(Input!$G$25,$B$4:$B$1004,1),0,1,1)-OFFSET($A$4,MATCH(Input!$G$45,$B$4:$B$620,1),0,1,1)),$J$4,-1*Input!$G$38,1),0)</f>
        <v>0</v>
      </c>
      <c r="H949" s="78" t="n">
        <f aca="false">IF($B949&lt;Input!$G$25,(($H948+$E949+$F949+$G949)*(1+Input!$G$37/(100*12))),0)</f>
        <v>0</v>
      </c>
    </row>
    <row r="950" customFormat="false" ht="12.8" hidden="false" customHeight="false" outlineLevel="0" collapsed="false">
      <c r="A950" s="76" t="n">
        <v>946</v>
      </c>
      <c r="B950" s="77" t="n">
        <f aca="false">EOMONTH(Input!$C$7,A950)</f>
        <v>71710</v>
      </c>
      <c r="C950" s="76" t="n">
        <f aca="false">DATEDIF(Input!$G$23,$B950,"Y")</f>
        <v>118</v>
      </c>
      <c r="E950" s="78" t="n">
        <f aca="false">Salary_02!$E950*(Input!$G$36/100)</f>
        <v>0</v>
      </c>
      <c r="F950" s="78" t="n">
        <f aca="false">-1*Salary_02!$I950</f>
        <v>-0</v>
      </c>
      <c r="G950" s="78" t="n">
        <f aca="true">IF(AND($B950&gt;Input!$G$45,$B950&lt;Input!$G$25),PMT(Input!$G$37/(100*12),(OFFSET($A$4,MATCH(Input!$G$25,$B$4:$B$1004,1),0,1,1)-OFFSET($A$4,MATCH(Input!$G$45,$B$4:$B$620,1),0,1,1)),$J$4,-1*Input!$G$38,1),0)</f>
        <v>0</v>
      </c>
      <c r="H950" s="78" t="n">
        <f aca="false">IF($B950&lt;Input!$G$25,(($H949+$E950+$F950+$G950)*(1+Input!$G$37/(100*12))),0)</f>
        <v>0</v>
      </c>
    </row>
    <row r="951" customFormat="false" ht="12.8" hidden="false" customHeight="false" outlineLevel="0" collapsed="false">
      <c r="A951" s="76" t="n">
        <v>947</v>
      </c>
      <c r="B951" s="77" t="n">
        <f aca="false">EOMONTH(Input!$C$7,A951)</f>
        <v>71741</v>
      </c>
      <c r="C951" s="76" t="n">
        <f aca="false">DATEDIF(Input!$G$23,$B951,"Y")</f>
        <v>119</v>
      </c>
      <c r="E951" s="78" t="n">
        <f aca="false">Salary_02!$E951*(Input!$G$36/100)</f>
        <v>0</v>
      </c>
      <c r="F951" s="78" t="n">
        <f aca="false">-1*Salary_02!$I951</f>
        <v>-0</v>
      </c>
      <c r="G951" s="78" t="n">
        <f aca="true">IF(AND($B951&gt;Input!$G$45,$B951&lt;Input!$G$25),PMT(Input!$G$37/(100*12),(OFFSET($A$4,MATCH(Input!$G$25,$B$4:$B$1004,1),0,1,1)-OFFSET($A$4,MATCH(Input!$G$45,$B$4:$B$620,1),0,1,1)),$J$4,-1*Input!$G$38,1),0)</f>
        <v>0</v>
      </c>
      <c r="H951" s="78" t="n">
        <f aca="false">IF($B951&lt;Input!$G$25,(($H950+$E951+$F951+$G951)*(1+Input!$G$37/(100*12))),0)</f>
        <v>0</v>
      </c>
    </row>
    <row r="952" customFormat="false" ht="12.8" hidden="false" customHeight="false" outlineLevel="0" collapsed="false">
      <c r="A952" s="76" t="n">
        <v>948</v>
      </c>
      <c r="B952" s="77" t="n">
        <f aca="false">EOMONTH(Input!$C$7,A952)</f>
        <v>71771</v>
      </c>
      <c r="C952" s="76" t="n">
        <f aca="false">DATEDIF(Input!$G$23,$B952,"Y")</f>
        <v>119</v>
      </c>
      <c r="E952" s="78" t="n">
        <f aca="false">Salary_02!$E952*(Input!$G$36/100)</f>
        <v>0</v>
      </c>
      <c r="F952" s="78" t="n">
        <f aca="false">-1*Salary_02!$I952</f>
        <v>-0</v>
      </c>
      <c r="G952" s="78" t="n">
        <f aca="true">IF(AND($B952&gt;Input!$G$45,$B952&lt;Input!$G$25),PMT(Input!$G$37/(100*12),(OFFSET($A$4,MATCH(Input!$G$25,$B$4:$B$1004,1),0,1,1)-OFFSET($A$4,MATCH(Input!$G$45,$B$4:$B$620,1),0,1,1)),$J$4,-1*Input!$G$38,1),0)</f>
        <v>0</v>
      </c>
      <c r="H952" s="78" t="n">
        <f aca="false">IF($B952&lt;Input!$G$25,(($H951+$E952+$F952+$G952)*(1+Input!$G$37/(100*12))),0)</f>
        <v>0</v>
      </c>
    </row>
    <row r="953" customFormat="false" ht="12.8" hidden="false" customHeight="false" outlineLevel="0" collapsed="false">
      <c r="A953" s="76" t="n">
        <v>949</v>
      </c>
      <c r="B953" s="77" t="n">
        <f aca="false">EOMONTH(Input!$C$7,A953)</f>
        <v>71802</v>
      </c>
      <c r="C953" s="76" t="n">
        <f aca="false">DATEDIF(Input!$G$23,$B953,"Y")</f>
        <v>119</v>
      </c>
      <c r="E953" s="78" t="n">
        <f aca="false">Salary_02!$E953*(Input!$G$36/100)</f>
        <v>0</v>
      </c>
      <c r="F953" s="78" t="n">
        <f aca="false">-1*Salary_02!$I953</f>
        <v>-0</v>
      </c>
      <c r="G953" s="78" t="n">
        <f aca="true">IF(AND($B953&gt;Input!$G$45,$B953&lt;Input!$G$25),PMT(Input!$G$37/(100*12),(OFFSET($A$4,MATCH(Input!$G$25,$B$4:$B$1004,1),0,1,1)-OFFSET($A$4,MATCH(Input!$G$45,$B$4:$B$620,1),0,1,1)),$J$4,-1*Input!$G$38,1),0)</f>
        <v>0</v>
      </c>
      <c r="H953" s="78" t="n">
        <f aca="false">IF($B953&lt;Input!$G$25,(($H952+$E953+$F953+$G953)*(1+Input!$G$37/(100*12))),0)</f>
        <v>0</v>
      </c>
    </row>
    <row r="954" customFormat="false" ht="12.8" hidden="false" customHeight="false" outlineLevel="0" collapsed="false">
      <c r="A954" s="76" t="n">
        <v>950</v>
      </c>
      <c r="B954" s="77" t="n">
        <f aca="false">EOMONTH(Input!$C$7,A954)</f>
        <v>71833</v>
      </c>
      <c r="C954" s="76" t="n">
        <f aca="false">DATEDIF(Input!$G$23,$B954,"Y")</f>
        <v>119</v>
      </c>
      <c r="E954" s="78" t="n">
        <f aca="false">Salary_02!$E954*(Input!$G$36/100)</f>
        <v>0</v>
      </c>
      <c r="F954" s="78" t="n">
        <f aca="false">-1*Salary_02!$I954</f>
        <v>-0</v>
      </c>
      <c r="G954" s="78" t="n">
        <f aca="true">IF(AND($B954&gt;Input!$G$45,$B954&lt;Input!$G$25),PMT(Input!$G$37/(100*12),(OFFSET($A$4,MATCH(Input!$G$25,$B$4:$B$1004,1),0,1,1)-OFFSET($A$4,MATCH(Input!$G$45,$B$4:$B$620,1),0,1,1)),$J$4,-1*Input!$G$38,1),0)</f>
        <v>0</v>
      </c>
      <c r="H954" s="78" t="n">
        <f aca="false">IF($B954&lt;Input!$G$25,(($H953+$E954+$F954+$G954)*(1+Input!$G$37/(100*12))),0)</f>
        <v>0</v>
      </c>
    </row>
    <row r="955" customFormat="false" ht="12.8" hidden="false" customHeight="false" outlineLevel="0" collapsed="false">
      <c r="A955" s="76" t="n">
        <v>951</v>
      </c>
      <c r="B955" s="77" t="n">
        <f aca="false">EOMONTH(Input!$C$7,A955)</f>
        <v>71863</v>
      </c>
      <c r="C955" s="76" t="n">
        <f aca="false">DATEDIF(Input!$G$23,$B955,"Y")</f>
        <v>119</v>
      </c>
      <c r="E955" s="78" t="n">
        <f aca="false">Salary_02!$E955*(Input!$G$36/100)</f>
        <v>0</v>
      </c>
      <c r="F955" s="78" t="n">
        <f aca="false">-1*Salary_02!$I955</f>
        <v>-0</v>
      </c>
      <c r="G955" s="78" t="n">
        <f aca="true">IF(AND($B955&gt;Input!$G$45,$B955&lt;Input!$G$25),PMT(Input!$G$37/(100*12),(OFFSET($A$4,MATCH(Input!$G$25,$B$4:$B$1004,1),0,1,1)-OFFSET($A$4,MATCH(Input!$G$45,$B$4:$B$620,1),0,1,1)),$J$4,-1*Input!$G$38,1),0)</f>
        <v>0</v>
      </c>
      <c r="H955" s="78" t="n">
        <f aca="false">IF($B955&lt;Input!$G$25,(($H954+$E955+$F955+$G955)*(1+Input!$G$37/(100*12))),0)</f>
        <v>0</v>
      </c>
    </row>
    <row r="956" customFormat="false" ht="12.8" hidden="false" customHeight="false" outlineLevel="0" collapsed="false">
      <c r="A956" s="76" t="n">
        <v>952</v>
      </c>
      <c r="B956" s="77" t="n">
        <f aca="false">EOMONTH(Input!$C$7,A956)</f>
        <v>71894</v>
      </c>
      <c r="C956" s="76" t="n">
        <f aca="false">DATEDIF(Input!$G$23,$B956,"Y")</f>
        <v>119</v>
      </c>
      <c r="E956" s="78" t="n">
        <f aca="false">Salary_02!$E956*(Input!$G$36/100)</f>
        <v>0</v>
      </c>
      <c r="F956" s="78" t="n">
        <f aca="false">-1*Salary_02!$I956</f>
        <v>-0</v>
      </c>
      <c r="G956" s="78" t="n">
        <f aca="true">IF(AND($B956&gt;Input!$G$45,$B956&lt;Input!$G$25),PMT(Input!$G$37/(100*12),(OFFSET($A$4,MATCH(Input!$G$25,$B$4:$B$1004,1),0,1,1)-OFFSET($A$4,MATCH(Input!$G$45,$B$4:$B$620,1),0,1,1)),$J$4,-1*Input!$G$38,1),0)</f>
        <v>0</v>
      </c>
      <c r="H956" s="78" t="n">
        <f aca="false">IF($B956&lt;Input!$G$25,(($H955+$E956+$F956+$G956)*(1+Input!$G$37/(100*12))),0)</f>
        <v>0</v>
      </c>
    </row>
    <row r="957" customFormat="false" ht="12.8" hidden="false" customHeight="false" outlineLevel="0" collapsed="false">
      <c r="A957" s="76" t="n">
        <v>953</v>
      </c>
      <c r="B957" s="77" t="n">
        <f aca="false">EOMONTH(Input!$C$7,A957)</f>
        <v>71924</v>
      </c>
      <c r="C957" s="76" t="n">
        <f aca="false">DATEDIF(Input!$G$23,$B957,"Y")</f>
        <v>119</v>
      </c>
      <c r="E957" s="78" t="n">
        <f aca="false">Salary_02!$E957*(Input!$G$36/100)</f>
        <v>0</v>
      </c>
      <c r="F957" s="78" t="n">
        <f aca="false">-1*Salary_02!$I957</f>
        <v>-0</v>
      </c>
      <c r="G957" s="78" t="n">
        <f aca="true">IF(AND($B957&gt;Input!$G$45,$B957&lt;Input!$G$25),PMT(Input!$G$37/(100*12),(OFFSET($A$4,MATCH(Input!$G$25,$B$4:$B$1004,1),0,1,1)-OFFSET($A$4,MATCH(Input!$G$45,$B$4:$B$620,1),0,1,1)),$J$4,-1*Input!$G$38,1),0)</f>
        <v>0</v>
      </c>
      <c r="H957" s="78" t="n">
        <f aca="false">IF($B957&lt;Input!$G$25,(($H956+$E957+$F957+$G957)*(1+Input!$G$37/(100*12))),0)</f>
        <v>0</v>
      </c>
    </row>
    <row r="958" customFormat="false" ht="12.8" hidden="false" customHeight="false" outlineLevel="0" collapsed="false">
      <c r="A958" s="76" t="n">
        <v>954</v>
      </c>
      <c r="B958" s="77" t="n">
        <f aca="false">EOMONTH(Input!$C$7,A958)</f>
        <v>71955</v>
      </c>
      <c r="C958" s="76" t="n">
        <f aca="false">DATEDIF(Input!$G$23,$B958,"Y")</f>
        <v>119</v>
      </c>
      <c r="E958" s="78" t="n">
        <f aca="false">Salary_02!$E958*(Input!$G$36/100)</f>
        <v>0</v>
      </c>
      <c r="F958" s="78" t="n">
        <f aca="false">-1*Salary_02!$I958</f>
        <v>-0</v>
      </c>
      <c r="G958" s="78" t="n">
        <f aca="true">IF(AND($B958&gt;Input!$G$45,$B958&lt;Input!$G$25),PMT(Input!$G$37/(100*12),(OFFSET($A$4,MATCH(Input!$G$25,$B$4:$B$1004,1),0,1,1)-OFFSET($A$4,MATCH(Input!$G$45,$B$4:$B$620,1),0,1,1)),$J$4,-1*Input!$G$38,1),0)</f>
        <v>0</v>
      </c>
      <c r="H958" s="78" t="n">
        <f aca="false">IF($B958&lt;Input!$G$25,(($H957+$E958+$F958+$G958)*(1+Input!$G$37/(100*12))),0)</f>
        <v>0</v>
      </c>
    </row>
    <row r="959" customFormat="false" ht="12.8" hidden="false" customHeight="false" outlineLevel="0" collapsed="false">
      <c r="A959" s="76" t="n">
        <v>955</v>
      </c>
      <c r="B959" s="77" t="n">
        <f aca="false">EOMONTH(Input!$C$7,A959)</f>
        <v>71986</v>
      </c>
      <c r="C959" s="76" t="n">
        <f aca="false">DATEDIF(Input!$G$23,$B959,"Y")</f>
        <v>119</v>
      </c>
      <c r="E959" s="78" t="n">
        <f aca="false">Salary_02!$E959*(Input!$G$36/100)</f>
        <v>0</v>
      </c>
      <c r="F959" s="78" t="n">
        <f aca="false">-1*Salary_02!$I959</f>
        <v>-0</v>
      </c>
      <c r="G959" s="78" t="n">
        <f aca="true">IF(AND($B959&gt;Input!$G$45,$B959&lt;Input!$G$25),PMT(Input!$G$37/(100*12),(OFFSET($A$4,MATCH(Input!$G$25,$B$4:$B$1004,1),0,1,1)-OFFSET($A$4,MATCH(Input!$G$45,$B$4:$B$620,1),0,1,1)),$J$4,-1*Input!$G$38,1),0)</f>
        <v>0</v>
      </c>
      <c r="H959" s="78" t="n">
        <f aca="false">IF($B959&lt;Input!$G$25,(($H958+$E959+$F959+$G959)*(1+Input!$G$37/(100*12))),0)</f>
        <v>0</v>
      </c>
    </row>
    <row r="960" customFormat="false" ht="12.8" hidden="false" customHeight="false" outlineLevel="0" collapsed="false">
      <c r="A960" s="76" t="n">
        <v>956</v>
      </c>
      <c r="B960" s="77" t="n">
        <f aca="false">EOMONTH(Input!$C$7,A960)</f>
        <v>72014</v>
      </c>
      <c r="C960" s="76" t="n">
        <f aca="false">DATEDIF(Input!$G$23,$B960,"Y")</f>
        <v>119</v>
      </c>
      <c r="E960" s="78" t="n">
        <f aca="false">Salary_02!$E960*(Input!$G$36/100)</f>
        <v>0</v>
      </c>
      <c r="F960" s="78" t="n">
        <f aca="false">-1*Salary_02!$I960</f>
        <v>-0</v>
      </c>
      <c r="G960" s="78" t="n">
        <f aca="true">IF(AND($B960&gt;Input!$G$45,$B960&lt;Input!$G$25),PMT(Input!$G$37/(100*12),(OFFSET($A$4,MATCH(Input!$G$25,$B$4:$B$1004,1),0,1,1)-OFFSET($A$4,MATCH(Input!$G$45,$B$4:$B$620,1),0,1,1)),$J$4,-1*Input!$G$38,1),0)</f>
        <v>0</v>
      </c>
      <c r="H960" s="78" t="n">
        <f aca="false">IF($B960&lt;Input!$G$25,(($H959+$E960+$F960+$G960)*(1+Input!$G$37/(100*12))),0)</f>
        <v>0</v>
      </c>
    </row>
    <row r="961" customFormat="false" ht="12.8" hidden="false" customHeight="false" outlineLevel="0" collapsed="false">
      <c r="A961" s="76" t="n">
        <v>957</v>
      </c>
      <c r="B961" s="77" t="n">
        <f aca="false">EOMONTH(Input!$C$7,A961)</f>
        <v>72045</v>
      </c>
      <c r="C961" s="76" t="n">
        <f aca="false">DATEDIF(Input!$G$23,$B961,"Y")</f>
        <v>119</v>
      </c>
      <c r="E961" s="78" t="n">
        <f aca="false">Salary_02!$E961*(Input!$G$36/100)</f>
        <v>0</v>
      </c>
      <c r="F961" s="78" t="n">
        <f aca="false">-1*Salary_02!$I961</f>
        <v>-0</v>
      </c>
      <c r="G961" s="78" t="n">
        <f aca="true">IF(AND($B961&gt;Input!$G$45,$B961&lt;Input!$G$25),PMT(Input!$G$37/(100*12),(OFFSET($A$4,MATCH(Input!$G$25,$B$4:$B$1004,1),0,1,1)-OFFSET($A$4,MATCH(Input!$G$45,$B$4:$B$620,1),0,1,1)),$J$4,-1*Input!$G$38,1),0)</f>
        <v>0</v>
      </c>
      <c r="H961" s="78" t="n">
        <f aca="false">IF($B961&lt;Input!$G$25,(($H960+$E961+$F961+$G961)*(1+Input!$G$37/(100*12))),0)</f>
        <v>0</v>
      </c>
    </row>
    <row r="962" customFormat="false" ht="12.8" hidden="false" customHeight="false" outlineLevel="0" collapsed="false">
      <c r="A962" s="76" t="n">
        <v>958</v>
      </c>
      <c r="B962" s="77" t="n">
        <f aca="false">EOMONTH(Input!$C$7,A962)</f>
        <v>72075</v>
      </c>
      <c r="C962" s="76" t="n">
        <f aca="false">DATEDIF(Input!$G$23,$B962,"Y")</f>
        <v>119</v>
      </c>
      <c r="E962" s="78" t="n">
        <f aca="false">Salary_02!$E962*(Input!$G$36/100)</f>
        <v>0</v>
      </c>
      <c r="F962" s="78" t="n">
        <f aca="false">-1*Salary_02!$I962</f>
        <v>-0</v>
      </c>
      <c r="G962" s="78" t="n">
        <f aca="true">IF(AND($B962&gt;Input!$G$45,$B962&lt;Input!$G$25),PMT(Input!$G$37/(100*12),(OFFSET($A$4,MATCH(Input!$G$25,$B$4:$B$1004,1),0,1,1)-OFFSET($A$4,MATCH(Input!$G$45,$B$4:$B$620,1),0,1,1)),$J$4,-1*Input!$G$38,1),0)</f>
        <v>0</v>
      </c>
      <c r="H962" s="78" t="n">
        <f aca="false">IF($B962&lt;Input!$G$25,(($H961+$E962+$F962+$G962)*(1+Input!$G$37/(100*12))),0)</f>
        <v>0</v>
      </c>
    </row>
    <row r="963" customFormat="false" ht="12.8" hidden="false" customHeight="false" outlineLevel="0" collapsed="false">
      <c r="A963" s="76" t="n">
        <v>959</v>
      </c>
      <c r="B963" s="77" t="n">
        <f aca="false">EOMONTH(Input!$C$7,A963)</f>
        <v>72106</v>
      </c>
      <c r="C963" s="76" t="n">
        <f aca="false">DATEDIF(Input!$G$23,$B963,"Y")</f>
        <v>120</v>
      </c>
      <c r="E963" s="78" t="n">
        <f aca="false">Salary_02!$E963*(Input!$G$36/100)</f>
        <v>0</v>
      </c>
      <c r="F963" s="78" t="n">
        <f aca="false">-1*Salary_02!$I963</f>
        <v>-0</v>
      </c>
      <c r="G963" s="78" t="n">
        <f aca="true">IF(AND($B963&gt;Input!$G$45,$B963&lt;Input!$G$25),PMT(Input!$G$37/(100*12),(OFFSET($A$4,MATCH(Input!$G$25,$B$4:$B$1004,1),0,1,1)-OFFSET($A$4,MATCH(Input!$G$45,$B$4:$B$620,1),0,1,1)),$J$4,-1*Input!$G$38,1),0)</f>
        <v>0</v>
      </c>
      <c r="H963" s="78" t="n">
        <f aca="false">IF($B963&lt;Input!$G$25,(($H962+$E963+$F963+$G963)*(1+Input!$G$37/(100*12))),0)</f>
        <v>0</v>
      </c>
    </row>
    <row r="964" customFormat="false" ht="12.8" hidden="false" customHeight="false" outlineLevel="0" collapsed="false">
      <c r="A964" s="76" t="n">
        <v>960</v>
      </c>
      <c r="B964" s="77" t="n">
        <f aca="false">EOMONTH(Input!$C$7,A964)</f>
        <v>72136</v>
      </c>
      <c r="C964" s="76" t="n">
        <f aca="false">DATEDIF(Input!$G$23,$B964,"Y")</f>
        <v>120</v>
      </c>
      <c r="E964" s="78" t="n">
        <f aca="false">Salary_02!$E964*(Input!$G$36/100)</f>
        <v>0</v>
      </c>
      <c r="F964" s="78" t="n">
        <f aca="false">-1*Salary_02!$I964</f>
        <v>-0</v>
      </c>
      <c r="G964" s="78" t="n">
        <f aca="true">IF(AND($B964&gt;Input!$G$45,$B964&lt;Input!$G$25),PMT(Input!$G$37/(100*12),(OFFSET($A$4,MATCH(Input!$G$25,$B$4:$B$1004,1),0,1,1)-OFFSET($A$4,MATCH(Input!$G$45,$B$4:$B$620,1),0,1,1)),$J$4,-1*Input!$G$38,1),0)</f>
        <v>0</v>
      </c>
      <c r="H964" s="78" t="n">
        <f aca="false">IF($B964&lt;Input!$G$25,(($H963+$E964+$F964+$G964)*(1+Input!$G$37/(100*12))),0)</f>
        <v>0</v>
      </c>
    </row>
    <row r="965" customFormat="false" ht="12.8" hidden="false" customHeight="false" outlineLevel="0" collapsed="false">
      <c r="A965" s="76" t="n">
        <v>961</v>
      </c>
      <c r="B965" s="77" t="n">
        <f aca="false">EOMONTH(Input!$C$7,A965)</f>
        <v>72167</v>
      </c>
      <c r="C965" s="76" t="n">
        <f aca="false">DATEDIF(Input!$G$23,$B965,"Y")</f>
        <v>120</v>
      </c>
      <c r="E965" s="78" t="n">
        <f aca="false">Salary_02!$E965*(Input!$G$36/100)</f>
        <v>0</v>
      </c>
      <c r="F965" s="78" t="n">
        <f aca="false">-1*Salary_02!$I965</f>
        <v>-0</v>
      </c>
      <c r="G965" s="78" t="n">
        <f aca="true">IF(AND($B965&gt;Input!$G$45,$B965&lt;Input!$G$25),PMT(Input!$G$37/(100*12),(OFFSET($A$4,MATCH(Input!$G$25,$B$4:$B$1004,1),0,1,1)-OFFSET($A$4,MATCH(Input!$G$45,$B$4:$B$620,1),0,1,1)),$J$4,-1*Input!$G$38,1),0)</f>
        <v>0</v>
      </c>
      <c r="H965" s="78" t="n">
        <f aca="false">IF($B965&lt;Input!$G$25,(($H964+$E965+$F965+$G965)*(1+Input!$G$37/(100*12))),0)</f>
        <v>0</v>
      </c>
    </row>
    <row r="966" customFormat="false" ht="12.8" hidden="false" customHeight="false" outlineLevel="0" collapsed="false">
      <c r="A966" s="76" t="n">
        <v>962</v>
      </c>
      <c r="B966" s="77" t="n">
        <f aca="false">EOMONTH(Input!$C$7,A966)</f>
        <v>72198</v>
      </c>
      <c r="C966" s="76" t="n">
        <f aca="false">DATEDIF(Input!$G$23,$B966,"Y")</f>
        <v>120</v>
      </c>
      <c r="E966" s="78" t="n">
        <f aca="false">Salary_02!$E966*(Input!$G$36/100)</f>
        <v>0</v>
      </c>
      <c r="F966" s="78" t="n">
        <f aca="false">-1*Salary_02!$I966</f>
        <v>-0</v>
      </c>
      <c r="G966" s="78" t="n">
        <f aca="true">IF(AND($B966&gt;Input!$G$45,$B966&lt;Input!$G$25),PMT(Input!$G$37/(100*12),(OFFSET($A$4,MATCH(Input!$G$25,$B$4:$B$1004,1),0,1,1)-OFFSET($A$4,MATCH(Input!$G$45,$B$4:$B$620,1),0,1,1)),$J$4,-1*Input!$G$38,1),0)</f>
        <v>0</v>
      </c>
      <c r="H966" s="78" t="n">
        <f aca="false">IF($B966&lt;Input!$G$25,(($H965+$E966+$F966+$G966)*(1+Input!$G$37/(100*12))),0)</f>
        <v>0</v>
      </c>
    </row>
    <row r="967" customFormat="false" ht="12.8" hidden="false" customHeight="false" outlineLevel="0" collapsed="false">
      <c r="A967" s="76" t="n">
        <v>963</v>
      </c>
      <c r="B967" s="77" t="n">
        <f aca="false">EOMONTH(Input!$C$7,A967)</f>
        <v>72228</v>
      </c>
      <c r="C967" s="76" t="n">
        <f aca="false">DATEDIF(Input!$G$23,$B967,"Y")</f>
        <v>120</v>
      </c>
      <c r="E967" s="78" t="n">
        <f aca="false">Salary_02!$E967*(Input!$G$36/100)</f>
        <v>0</v>
      </c>
      <c r="F967" s="78" t="n">
        <f aca="false">-1*Salary_02!$I967</f>
        <v>-0</v>
      </c>
      <c r="G967" s="78" t="n">
        <f aca="true">IF(AND($B967&gt;Input!$G$45,$B967&lt;Input!$G$25),PMT(Input!$G$37/(100*12),(OFFSET($A$4,MATCH(Input!$G$25,$B$4:$B$1004,1),0,1,1)-OFFSET($A$4,MATCH(Input!$G$45,$B$4:$B$620,1),0,1,1)),$J$4,-1*Input!$G$38,1),0)</f>
        <v>0</v>
      </c>
      <c r="H967" s="78" t="n">
        <f aca="false">IF($B967&lt;Input!$G$25,(($H966+$E967+$F967+$G967)*(1+Input!$G$37/(100*12))),0)</f>
        <v>0</v>
      </c>
    </row>
    <row r="968" customFormat="false" ht="12.8" hidden="false" customHeight="false" outlineLevel="0" collapsed="false">
      <c r="A968" s="76" t="n">
        <v>964</v>
      </c>
      <c r="B968" s="77" t="n">
        <f aca="false">EOMONTH(Input!$C$7,A968)</f>
        <v>72259</v>
      </c>
      <c r="C968" s="76" t="n">
        <f aca="false">DATEDIF(Input!$G$23,$B968,"Y")</f>
        <v>120</v>
      </c>
      <c r="E968" s="78" t="n">
        <f aca="false">Salary_02!$E968*(Input!$G$36/100)</f>
        <v>0</v>
      </c>
      <c r="F968" s="78" t="n">
        <f aca="false">-1*Salary_02!$I968</f>
        <v>-0</v>
      </c>
      <c r="G968" s="78" t="n">
        <f aca="true">IF(AND($B968&gt;Input!$G$45,$B968&lt;Input!$G$25),PMT(Input!$G$37/(100*12),(OFFSET($A$4,MATCH(Input!$G$25,$B$4:$B$1004,1),0,1,1)-OFFSET($A$4,MATCH(Input!$G$45,$B$4:$B$620,1),0,1,1)),$J$4,-1*Input!$G$38,1),0)</f>
        <v>0</v>
      </c>
      <c r="H968" s="78" t="n">
        <f aca="false">IF($B968&lt;Input!$G$25,(($H967+$E968+$F968+$G968)*(1+Input!$G$37/(100*12))),0)</f>
        <v>0</v>
      </c>
    </row>
    <row r="969" customFormat="false" ht="12.8" hidden="false" customHeight="false" outlineLevel="0" collapsed="false">
      <c r="A969" s="76" t="n">
        <v>965</v>
      </c>
      <c r="B969" s="77" t="n">
        <f aca="false">EOMONTH(Input!$C$7,A969)</f>
        <v>72289</v>
      </c>
      <c r="C969" s="76" t="n">
        <f aca="false">DATEDIF(Input!$G$23,$B969,"Y")</f>
        <v>120</v>
      </c>
      <c r="E969" s="78" t="n">
        <f aca="false">Salary_02!$E969*(Input!$G$36/100)</f>
        <v>0</v>
      </c>
      <c r="F969" s="78" t="n">
        <f aca="false">-1*Salary_02!$I969</f>
        <v>-0</v>
      </c>
      <c r="G969" s="78" t="n">
        <f aca="true">IF(AND($B969&gt;Input!$G$45,$B969&lt;Input!$G$25),PMT(Input!$G$37/(100*12),(OFFSET($A$4,MATCH(Input!$G$25,$B$4:$B$1004,1),0,1,1)-OFFSET($A$4,MATCH(Input!$G$45,$B$4:$B$620,1),0,1,1)),$J$4,-1*Input!$G$38,1),0)</f>
        <v>0</v>
      </c>
      <c r="H969" s="78" t="n">
        <f aca="false">IF($B969&lt;Input!$G$25,(($H968+$E969+$F969+$G969)*(1+Input!$G$37/(100*12))),0)</f>
        <v>0</v>
      </c>
    </row>
    <row r="970" customFormat="false" ht="12.8" hidden="false" customHeight="false" outlineLevel="0" collapsed="false">
      <c r="A970" s="76" t="n">
        <v>966</v>
      </c>
      <c r="B970" s="77" t="n">
        <f aca="false">EOMONTH(Input!$C$7,A970)</f>
        <v>72320</v>
      </c>
      <c r="C970" s="76" t="n">
        <f aca="false">DATEDIF(Input!$G$23,$B970,"Y")</f>
        <v>120</v>
      </c>
      <c r="E970" s="78" t="n">
        <f aca="false">Salary_02!$E970*(Input!$G$36/100)</f>
        <v>0</v>
      </c>
      <c r="F970" s="78" t="n">
        <f aca="false">-1*Salary_02!$I970</f>
        <v>-0</v>
      </c>
      <c r="G970" s="78" t="n">
        <f aca="true">IF(AND($B970&gt;Input!$G$45,$B970&lt;Input!$G$25),PMT(Input!$G$37/(100*12),(OFFSET($A$4,MATCH(Input!$G$25,$B$4:$B$1004,1),0,1,1)-OFFSET($A$4,MATCH(Input!$G$45,$B$4:$B$620,1),0,1,1)),$J$4,-1*Input!$G$38,1),0)</f>
        <v>0</v>
      </c>
      <c r="H970" s="78" t="n">
        <f aca="false">IF($B970&lt;Input!$G$25,(($H969+$E970+$F970+$G970)*(1+Input!$G$37/(100*12))),0)</f>
        <v>0</v>
      </c>
    </row>
    <row r="971" customFormat="false" ht="12.8" hidden="false" customHeight="false" outlineLevel="0" collapsed="false">
      <c r="A971" s="76" t="n">
        <v>967</v>
      </c>
      <c r="B971" s="77" t="n">
        <f aca="false">EOMONTH(Input!$C$7,A971)</f>
        <v>72351</v>
      </c>
      <c r="C971" s="76" t="n">
        <f aca="false">DATEDIF(Input!$G$23,$B971,"Y")</f>
        <v>120</v>
      </c>
      <c r="E971" s="78" t="n">
        <f aca="false">Salary_02!$E971*(Input!$G$36/100)</f>
        <v>0</v>
      </c>
      <c r="F971" s="78" t="n">
        <f aca="false">-1*Salary_02!$I971</f>
        <v>-0</v>
      </c>
      <c r="G971" s="78" t="n">
        <f aca="true">IF(AND($B971&gt;Input!$G$45,$B971&lt;Input!$G$25),PMT(Input!$G$37/(100*12),(OFFSET($A$4,MATCH(Input!$G$25,$B$4:$B$1004,1),0,1,1)-OFFSET($A$4,MATCH(Input!$G$45,$B$4:$B$620,1),0,1,1)),$J$4,-1*Input!$G$38,1),0)</f>
        <v>0</v>
      </c>
      <c r="H971" s="78" t="n">
        <f aca="false">IF($B971&lt;Input!$G$25,(($H970+$E971+$F971+$G971)*(1+Input!$G$37/(100*12))),0)</f>
        <v>0</v>
      </c>
    </row>
    <row r="972" customFormat="false" ht="12.8" hidden="false" customHeight="false" outlineLevel="0" collapsed="false">
      <c r="A972" s="76" t="n">
        <v>968</v>
      </c>
      <c r="B972" s="77" t="n">
        <f aca="false">EOMONTH(Input!$C$7,A972)</f>
        <v>72379</v>
      </c>
      <c r="C972" s="76" t="n">
        <f aca="false">DATEDIF(Input!$G$23,$B972,"Y")</f>
        <v>120</v>
      </c>
      <c r="E972" s="78" t="n">
        <f aca="false">Salary_02!$E972*(Input!$G$36/100)</f>
        <v>0</v>
      </c>
      <c r="F972" s="78" t="n">
        <f aca="false">-1*Salary_02!$I972</f>
        <v>-0</v>
      </c>
      <c r="G972" s="78" t="n">
        <f aca="true">IF(AND($B972&gt;Input!$G$45,$B972&lt;Input!$G$25),PMT(Input!$G$37/(100*12),(OFFSET($A$4,MATCH(Input!$G$25,$B$4:$B$1004,1),0,1,1)-OFFSET($A$4,MATCH(Input!$G$45,$B$4:$B$620,1),0,1,1)),$J$4,-1*Input!$G$38,1),0)</f>
        <v>0</v>
      </c>
      <c r="H972" s="78" t="n">
        <f aca="false">IF($B972&lt;Input!$G$25,(($H971+$E972+$F972+$G972)*(1+Input!$G$37/(100*12))),0)</f>
        <v>0</v>
      </c>
    </row>
    <row r="973" customFormat="false" ht="12.8" hidden="false" customHeight="false" outlineLevel="0" collapsed="false">
      <c r="A973" s="76" t="n">
        <v>969</v>
      </c>
      <c r="B973" s="77" t="n">
        <f aca="false">EOMONTH(Input!$C$7,A973)</f>
        <v>72410</v>
      </c>
      <c r="C973" s="76" t="n">
        <f aca="false">DATEDIF(Input!$G$23,$B973,"Y")</f>
        <v>120</v>
      </c>
      <c r="E973" s="78" t="n">
        <f aca="false">Salary_02!$E973*(Input!$G$36/100)</f>
        <v>0</v>
      </c>
      <c r="F973" s="78" t="n">
        <f aca="false">-1*Salary_02!$I973</f>
        <v>-0</v>
      </c>
      <c r="G973" s="78" t="n">
        <f aca="true">IF(AND($B973&gt;Input!$G$45,$B973&lt;Input!$G$25),PMT(Input!$G$37/(100*12),(OFFSET($A$4,MATCH(Input!$G$25,$B$4:$B$1004,1),0,1,1)-OFFSET($A$4,MATCH(Input!$G$45,$B$4:$B$620,1),0,1,1)),$J$4,-1*Input!$G$38,1),0)</f>
        <v>0</v>
      </c>
      <c r="H973" s="78" t="n">
        <f aca="false">IF($B973&lt;Input!$G$25,(($H972+$E973+$F973+$G973)*(1+Input!$G$37/(100*12))),0)</f>
        <v>0</v>
      </c>
    </row>
    <row r="974" customFormat="false" ht="12.8" hidden="false" customHeight="false" outlineLevel="0" collapsed="false">
      <c r="A974" s="76" t="n">
        <v>970</v>
      </c>
      <c r="B974" s="77" t="n">
        <f aca="false">EOMONTH(Input!$C$7,A974)</f>
        <v>72440</v>
      </c>
      <c r="C974" s="76" t="n">
        <f aca="false">DATEDIF(Input!$G$23,$B974,"Y")</f>
        <v>120</v>
      </c>
      <c r="E974" s="78" t="n">
        <f aca="false">Salary_02!$E974*(Input!$G$36/100)</f>
        <v>0</v>
      </c>
      <c r="F974" s="78" t="n">
        <f aca="false">-1*Salary_02!$I974</f>
        <v>-0</v>
      </c>
      <c r="G974" s="78" t="n">
        <f aca="true">IF(AND($B974&gt;Input!$G$45,$B974&lt;Input!$G$25),PMT(Input!$G$37/(100*12),(OFFSET($A$4,MATCH(Input!$G$25,$B$4:$B$1004,1),0,1,1)-OFFSET($A$4,MATCH(Input!$G$45,$B$4:$B$620,1),0,1,1)),$J$4,-1*Input!$G$38,1),0)</f>
        <v>0</v>
      </c>
      <c r="H974" s="78" t="n">
        <f aca="false">IF($B974&lt;Input!$G$25,(($H973+$E974+$F974+$G974)*(1+Input!$G$37/(100*12))),0)</f>
        <v>0</v>
      </c>
    </row>
    <row r="975" customFormat="false" ht="12.8" hidden="false" customHeight="false" outlineLevel="0" collapsed="false">
      <c r="A975" s="76" t="n">
        <v>971</v>
      </c>
      <c r="B975" s="77" t="n">
        <f aca="false">EOMONTH(Input!$C$7,A975)</f>
        <v>72471</v>
      </c>
      <c r="C975" s="76" t="n">
        <f aca="false">DATEDIF(Input!$G$23,$B975,"Y")</f>
        <v>121</v>
      </c>
      <c r="E975" s="78" t="n">
        <f aca="false">Salary_02!$E975*(Input!$G$36/100)</f>
        <v>0</v>
      </c>
      <c r="F975" s="78" t="n">
        <f aca="false">-1*Salary_02!$I975</f>
        <v>-0</v>
      </c>
      <c r="G975" s="78" t="n">
        <f aca="true">IF(AND($B975&gt;Input!$G$45,$B975&lt;Input!$G$25),PMT(Input!$G$37/(100*12),(OFFSET($A$4,MATCH(Input!$G$25,$B$4:$B$1004,1),0,1,1)-OFFSET($A$4,MATCH(Input!$G$45,$B$4:$B$620,1),0,1,1)),$J$4,-1*Input!$G$38,1),0)</f>
        <v>0</v>
      </c>
      <c r="H975" s="78" t="n">
        <f aca="false">IF($B975&lt;Input!$G$25,(($H974+$E975+$F975+$G975)*(1+Input!$G$37/(100*12))),0)</f>
        <v>0</v>
      </c>
    </row>
    <row r="976" customFormat="false" ht="12.8" hidden="false" customHeight="false" outlineLevel="0" collapsed="false">
      <c r="A976" s="76" t="n">
        <v>972</v>
      </c>
      <c r="B976" s="77" t="n">
        <f aca="false">EOMONTH(Input!$C$7,A976)</f>
        <v>72501</v>
      </c>
      <c r="C976" s="76" t="n">
        <f aca="false">DATEDIF(Input!$G$23,$B976,"Y")</f>
        <v>121</v>
      </c>
      <c r="E976" s="78" t="n">
        <f aca="false">Salary_02!$E976*(Input!$G$36/100)</f>
        <v>0</v>
      </c>
      <c r="F976" s="78" t="n">
        <f aca="false">-1*Salary_02!$I976</f>
        <v>-0</v>
      </c>
      <c r="G976" s="78" t="n">
        <f aca="true">IF(AND($B976&gt;Input!$G$45,$B976&lt;Input!$G$25),PMT(Input!$G$37/(100*12),(OFFSET($A$4,MATCH(Input!$G$25,$B$4:$B$1004,1),0,1,1)-OFFSET($A$4,MATCH(Input!$G$45,$B$4:$B$620,1),0,1,1)),$J$4,-1*Input!$G$38,1),0)</f>
        <v>0</v>
      </c>
      <c r="H976" s="78" t="n">
        <f aca="false">IF($B976&lt;Input!$G$25,(($H975+$E976+$F976+$G976)*(1+Input!$G$37/(100*12))),0)</f>
        <v>0</v>
      </c>
    </row>
    <row r="977" customFormat="false" ht="12.8" hidden="false" customHeight="false" outlineLevel="0" collapsed="false">
      <c r="A977" s="76" t="n">
        <v>973</v>
      </c>
      <c r="B977" s="77" t="n">
        <f aca="false">EOMONTH(Input!$C$7,A977)</f>
        <v>72532</v>
      </c>
      <c r="C977" s="76" t="n">
        <f aca="false">DATEDIF(Input!$G$23,$B977,"Y")</f>
        <v>121</v>
      </c>
      <c r="E977" s="78" t="n">
        <f aca="false">Salary_02!$E977*(Input!$G$36/100)</f>
        <v>0</v>
      </c>
      <c r="F977" s="78" t="n">
        <f aca="false">-1*Salary_02!$I977</f>
        <v>-0</v>
      </c>
      <c r="G977" s="78" t="n">
        <f aca="true">IF(AND($B977&gt;Input!$G$45,$B977&lt;Input!$G$25),PMT(Input!$G$37/(100*12),(OFFSET($A$4,MATCH(Input!$G$25,$B$4:$B$1004,1),0,1,1)-OFFSET($A$4,MATCH(Input!$G$45,$B$4:$B$620,1),0,1,1)),$J$4,-1*Input!$G$38,1),0)</f>
        <v>0</v>
      </c>
      <c r="H977" s="78" t="n">
        <f aca="false">IF($B977&lt;Input!$G$25,(($H976+$E977+$F977+$G977)*(1+Input!$G$37/(100*12))),0)</f>
        <v>0</v>
      </c>
    </row>
    <row r="978" customFormat="false" ht="12.8" hidden="false" customHeight="false" outlineLevel="0" collapsed="false">
      <c r="A978" s="76" t="n">
        <v>974</v>
      </c>
      <c r="B978" s="77" t="n">
        <f aca="false">EOMONTH(Input!$C$7,A978)</f>
        <v>72563</v>
      </c>
      <c r="C978" s="76" t="n">
        <f aca="false">DATEDIF(Input!$G$23,$B978,"Y")</f>
        <v>121</v>
      </c>
      <c r="E978" s="78" t="n">
        <f aca="false">Salary_02!$E978*(Input!$G$36/100)</f>
        <v>0</v>
      </c>
      <c r="F978" s="78" t="n">
        <f aca="false">-1*Salary_02!$I978</f>
        <v>-0</v>
      </c>
      <c r="G978" s="78" t="n">
        <f aca="true">IF(AND($B978&gt;Input!$G$45,$B978&lt;Input!$G$25),PMT(Input!$G$37/(100*12),(OFFSET($A$4,MATCH(Input!$G$25,$B$4:$B$1004,1),0,1,1)-OFFSET($A$4,MATCH(Input!$G$45,$B$4:$B$620,1),0,1,1)),$J$4,-1*Input!$G$38,1),0)</f>
        <v>0</v>
      </c>
      <c r="H978" s="78" t="n">
        <f aca="false">IF($B978&lt;Input!$G$25,(($H977+$E978+$F978+$G978)*(1+Input!$G$37/(100*12))),0)</f>
        <v>0</v>
      </c>
    </row>
    <row r="979" customFormat="false" ht="12.8" hidden="false" customHeight="false" outlineLevel="0" collapsed="false">
      <c r="A979" s="76" t="n">
        <v>975</v>
      </c>
      <c r="B979" s="77" t="n">
        <f aca="false">EOMONTH(Input!$C$7,A979)</f>
        <v>72593</v>
      </c>
      <c r="C979" s="76" t="n">
        <f aca="false">DATEDIF(Input!$G$23,$B979,"Y")</f>
        <v>121</v>
      </c>
      <c r="E979" s="78" t="n">
        <f aca="false">Salary_02!$E979*(Input!$G$36/100)</f>
        <v>0</v>
      </c>
      <c r="F979" s="78" t="n">
        <f aca="false">-1*Salary_02!$I979</f>
        <v>-0</v>
      </c>
      <c r="G979" s="78" t="n">
        <f aca="true">IF(AND($B979&gt;Input!$G$45,$B979&lt;Input!$G$25),PMT(Input!$G$37/(100*12),(OFFSET($A$4,MATCH(Input!$G$25,$B$4:$B$1004,1),0,1,1)-OFFSET($A$4,MATCH(Input!$G$45,$B$4:$B$620,1),0,1,1)),$J$4,-1*Input!$G$38,1),0)</f>
        <v>0</v>
      </c>
      <c r="H979" s="78" t="n">
        <f aca="false">IF($B979&lt;Input!$G$25,(($H978+$E979+$F979+$G979)*(1+Input!$G$37/(100*12))),0)</f>
        <v>0</v>
      </c>
    </row>
    <row r="980" customFormat="false" ht="12.8" hidden="false" customHeight="false" outlineLevel="0" collapsed="false">
      <c r="A980" s="76" t="n">
        <v>976</v>
      </c>
      <c r="B980" s="77" t="n">
        <f aca="false">EOMONTH(Input!$C$7,A980)</f>
        <v>72624</v>
      </c>
      <c r="C980" s="76" t="n">
        <f aca="false">DATEDIF(Input!$G$23,$B980,"Y")</f>
        <v>121</v>
      </c>
      <c r="E980" s="78" t="n">
        <f aca="false">Salary_02!$E980*(Input!$G$36/100)</f>
        <v>0</v>
      </c>
      <c r="F980" s="78" t="n">
        <f aca="false">-1*Salary_02!$I980</f>
        <v>-0</v>
      </c>
      <c r="G980" s="78" t="n">
        <f aca="true">IF(AND($B980&gt;Input!$G$45,$B980&lt;Input!$G$25),PMT(Input!$G$37/(100*12),(OFFSET($A$4,MATCH(Input!$G$25,$B$4:$B$1004,1),0,1,1)-OFFSET($A$4,MATCH(Input!$G$45,$B$4:$B$620,1),0,1,1)),$J$4,-1*Input!$G$38,1),0)</f>
        <v>0</v>
      </c>
      <c r="H980" s="78" t="n">
        <f aca="false">IF($B980&lt;Input!$G$25,(($H979+$E980+$F980+$G980)*(1+Input!$G$37/(100*12))),0)</f>
        <v>0</v>
      </c>
    </row>
    <row r="981" customFormat="false" ht="12.8" hidden="false" customHeight="false" outlineLevel="0" collapsed="false">
      <c r="A981" s="76" t="n">
        <v>977</v>
      </c>
      <c r="B981" s="77" t="n">
        <f aca="false">EOMONTH(Input!$C$7,A981)</f>
        <v>72654</v>
      </c>
      <c r="C981" s="76" t="n">
        <f aca="false">DATEDIF(Input!$G$23,$B981,"Y")</f>
        <v>121</v>
      </c>
      <c r="E981" s="78" t="n">
        <f aca="false">Salary_02!$E981*(Input!$G$36/100)</f>
        <v>0</v>
      </c>
      <c r="F981" s="78" t="n">
        <f aca="false">-1*Salary_02!$I981</f>
        <v>-0</v>
      </c>
      <c r="G981" s="78" t="n">
        <f aca="true">IF(AND($B981&gt;Input!$G$45,$B981&lt;Input!$G$25),PMT(Input!$G$37/(100*12),(OFFSET($A$4,MATCH(Input!$G$25,$B$4:$B$1004,1),0,1,1)-OFFSET($A$4,MATCH(Input!$G$45,$B$4:$B$620,1),0,1,1)),$J$4,-1*Input!$G$38,1),0)</f>
        <v>0</v>
      </c>
      <c r="H981" s="78" t="n">
        <f aca="false">IF($B981&lt;Input!$G$25,(($H980+$E981+$F981+$G981)*(1+Input!$G$37/(100*12))),0)</f>
        <v>0</v>
      </c>
    </row>
    <row r="982" customFormat="false" ht="12.8" hidden="false" customHeight="false" outlineLevel="0" collapsed="false">
      <c r="A982" s="76" t="n">
        <v>978</v>
      </c>
      <c r="B982" s="77" t="n">
        <f aca="false">EOMONTH(Input!$C$7,A982)</f>
        <v>72685</v>
      </c>
      <c r="C982" s="76" t="n">
        <f aca="false">DATEDIF(Input!$G$23,$B982,"Y")</f>
        <v>121</v>
      </c>
      <c r="E982" s="78" t="n">
        <f aca="false">Salary_02!$E982*(Input!$G$36/100)</f>
        <v>0</v>
      </c>
      <c r="F982" s="78" t="n">
        <f aca="false">-1*Salary_02!$I982</f>
        <v>-0</v>
      </c>
      <c r="G982" s="78" t="n">
        <f aca="true">IF(AND($B982&gt;Input!$G$45,$B982&lt;Input!$G$25),PMT(Input!$G$37/(100*12),(OFFSET($A$4,MATCH(Input!$G$25,$B$4:$B$1004,1),0,1,1)-OFFSET($A$4,MATCH(Input!$G$45,$B$4:$B$620,1),0,1,1)),$J$4,-1*Input!$G$38,1),0)</f>
        <v>0</v>
      </c>
      <c r="H982" s="78" t="n">
        <f aca="false">IF($B982&lt;Input!$G$25,(($H981+$E982+$F982+$G982)*(1+Input!$G$37/(100*12))),0)</f>
        <v>0</v>
      </c>
    </row>
    <row r="983" customFormat="false" ht="12.8" hidden="false" customHeight="false" outlineLevel="0" collapsed="false">
      <c r="A983" s="76" t="n">
        <v>979</v>
      </c>
      <c r="B983" s="77" t="n">
        <f aca="false">EOMONTH(Input!$C$7,A983)</f>
        <v>72716</v>
      </c>
      <c r="C983" s="76" t="n">
        <f aca="false">DATEDIF(Input!$G$23,$B983,"Y")</f>
        <v>121</v>
      </c>
      <c r="E983" s="78" t="n">
        <f aca="false">Salary_02!$E983*(Input!$G$36/100)</f>
        <v>0</v>
      </c>
      <c r="F983" s="78" t="n">
        <f aca="false">-1*Salary_02!$I983</f>
        <v>-0</v>
      </c>
      <c r="G983" s="78" t="n">
        <f aca="true">IF(AND($B983&gt;Input!$G$45,$B983&lt;Input!$G$25),PMT(Input!$G$37/(100*12),(OFFSET($A$4,MATCH(Input!$G$25,$B$4:$B$1004,1),0,1,1)-OFFSET($A$4,MATCH(Input!$G$45,$B$4:$B$620,1),0,1,1)),$J$4,-1*Input!$G$38,1),0)</f>
        <v>0</v>
      </c>
      <c r="H983" s="78" t="n">
        <f aca="false">IF($B983&lt;Input!$G$25,(($H982+$E983+$F983+$G983)*(1+Input!$G$37/(100*12))),0)</f>
        <v>0</v>
      </c>
    </row>
    <row r="984" customFormat="false" ht="12.8" hidden="false" customHeight="false" outlineLevel="0" collapsed="false">
      <c r="A984" s="76" t="n">
        <v>980</v>
      </c>
      <c r="B984" s="77" t="n">
        <f aca="false">EOMONTH(Input!$C$7,A984)</f>
        <v>72744</v>
      </c>
      <c r="C984" s="76" t="n">
        <f aca="false">DATEDIF(Input!$G$23,$B984,"Y")</f>
        <v>121</v>
      </c>
      <c r="E984" s="78" t="n">
        <f aca="false">Salary_02!$E984*(Input!$G$36/100)</f>
        <v>0</v>
      </c>
      <c r="F984" s="78" t="n">
        <f aca="false">-1*Salary_02!$I984</f>
        <v>-0</v>
      </c>
      <c r="G984" s="78" t="n">
        <f aca="true">IF(AND($B984&gt;Input!$G$45,$B984&lt;Input!$G$25),PMT(Input!$G$37/(100*12),(OFFSET($A$4,MATCH(Input!$G$25,$B$4:$B$1004,1),0,1,1)-OFFSET($A$4,MATCH(Input!$G$45,$B$4:$B$620,1),0,1,1)),$J$4,-1*Input!$G$38,1),0)</f>
        <v>0</v>
      </c>
      <c r="H984" s="78" t="n">
        <f aca="false">IF($B984&lt;Input!$G$25,(($H983+$E984+$F984+$G984)*(1+Input!$G$37/(100*12))),0)</f>
        <v>0</v>
      </c>
    </row>
    <row r="985" customFormat="false" ht="12.8" hidden="false" customHeight="false" outlineLevel="0" collapsed="false">
      <c r="A985" s="76" t="n">
        <v>981</v>
      </c>
      <c r="B985" s="77" t="n">
        <f aca="false">EOMONTH(Input!$C$7,A985)</f>
        <v>72775</v>
      </c>
      <c r="C985" s="76" t="n">
        <f aca="false">DATEDIF(Input!$G$23,$B985,"Y")</f>
        <v>121</v>
      </c>
      <c r="E985" s="78" t="n">
        <f aca="false">Salary_02!$E985*(Input!$G$36/100)</f>
        <v>0</v>
      </c>
      <c r="F985" s="78" t="n">
        <f aca="false">-1*Salary_02!$I985</f>
        <v>-0</v>
      </c>
      <c r="G985" s="78" t="n">
        <f aca="true">IF(AND($B985&gt;Input!$G$45,$B985&lt;Input!$G$25),PMT(Input!$G$37/(100*12),(OFFSET($A$4,MATCH(Input!$G$25,$B$4:$B$1004,1),0,1,1)-OFFSET($A$4,MATCH(Input!$G$45,$B$4:$B$620,1),0,1,1)),$J$4,-1*Input!$G$38,1),0)</f>
        <v>0</v>
      </c>
      <c r="H985" s="78" t="n">
        <f aca="false">IF($B985&lt;Input!$G$25,(($H984+$E985+$F985+$G985)*(1+Input!$G$37/(100*12))),0)</f>
        <v>0</v>
      </c>
    </row>
    <row r="986" customFormat="false" ht="12.8" hidden="false" customHeight="false" outlineLevel="0" collapsed="false">
      <c r="A986" s="76" t="n">
        <v>982</v>
      </c>
      <c r="B986" s="77" t="n">
        <f aca="false">EOMONTH(Input!$C$7,A986)</f>
        <v>72805</v>
      </c>
      <c r="C986" s="76" t="n">
        <f aca="false">DATEDIF(Input!$G$23,$B986,"Y")</f>
        <v>121</v>
      </c>
      <c r="E986" s="78" t="n">
        <f aca="false">Salary_02!$E986*(Input!$G$36/100)</f>
        <v>0</v>
      </c>
      <c r="F986" s="78" t="n">
        <f aca="false">-1*Salary_02!$I986</f>
        <v>-0</v>
      </c>
      <c r="G986" s="78" t="n">
        <f aca="true">IF(AND($B986&gt;Input!$G$45,$B986&lt;Input!$G$25),PMT(Input!$G$37/(100*12),(OFFSET($A$4,MATCH(Input!$G$25,$B$4:$B$1004,1),0,1,1)-OFFSET($A$4,MATCH(Input!$G$45,$B$4:$B$620,1),0,1,1)),$J$4,-1*Input!$G$38,1),0)</f>
        <v>0</v>
      </c>
      <c r="H986" s="78" t="n">
        <f aca="false">IF($B986&lt;Input!$G$25,(($H985+$E986+$F986+$G986)*(1+Input!$G$37/(100*12))),0)</f>
        <v>0</v>
      </c>
    </row>
    <row r="987" customFormat="false" ht="12.8" hidden="false" customHeight="false" outlineLevel="0" collapsed="false">
      <c r="A987" s="76" t="n">
        <v>983</v>
      </c>
      <c r="B987" s="77" t="n">
        <f aca="false">EOMONTH(Input!$C$7,A987)</f>
        <v>72836</v>
      </c>
      <c r="C987" s="76" t="n">
        <f aca="false">DATEDIF(Input!$G$23,$B987,"Y")</f>
        <v>122</v>
      </c>
      <c r="E987" s="78" t="n">
        <f aca="false">Salary_02!$E987*(Input!$G$36/100)</f>
        <v>0</v>
      </c>
      <c r="F987" s="78" t="n">
        <f aca="false">-1*Salary_02!$I987</f>
        <v>-0</v>
      </c>
      <c r="G987" s="78" t="n">
        <f aca="true">IF(AND($B987&gt;Input!$G$45,$B987&lt;Input!$G$25),PMT(Input!$G$37/(100*12),(OFFSET($A$4,MATCH(Input!$G$25,$B$4:$B$1004,1),0,1,1)-OFFSET($A$4,MATCH(Input!$G$45,$B$4:$B$620,1),0,1,1)),$J$4,-1*Input!$G$38,1),0)</f>
        <v>0</v>
      </c>
      <c r="H987" s="78" t="n">
        <f aca="false">IF($B987&lt;Input!$G$25,(($H986+$E987+$F987+$G987)*(1+Input!$G$37/(100*12))),0)</f>
        <v>0</v>
      </c>
    </row>
    <row r="988" customFormat="false" ht="12.8" hidden="false" customHeight="false" outlineLevel="0" collapsed="false">
      <c r="A988" s="76" t="n">
        <v>984</v>
      </c>
      <c r="B988" s="77" t="n">
        <f aca="false">EOMONTH(Input!$C$7,A988)</f>
        <v>72866</v>
      </c>
      <c r="C988" s="76" t="n">
        <f aca="false">DATEDIF(Input!$G$23,$B988,"Y")</f>
        <v>122</v>
      </c>
      <c r="E988" s="78" t="n">
        <f aca="false">Salary_02!$E988*(Input!$G$36/100)</f>
        <v>0</v>
      </c>
      <c r="F988" s="78" t="n">
        <f aca="false">-1*Salary_02!$I988</f>
        <v>-0</v>
      </c>
      <c r="G988" s="78" t="n">
        <f aca="true">IF(AND($B988&gt;Input!$G$45,$B988&lt;Input!$G$25),PMT(Input!$G$37/(100*12),(OFFSET($A$4,MATCH(Input!$G$25,$B$4:$B$1004,1),0,1,1)-OFFSET($A$4,MATCH(Input!$G$45,$B$4:$B$620,1),0,1,1)),$J$4,-1*Input!$G$38,1),0)</f>
        <v>0</v>
      </c>
      <c r="H988" s="78" t="n">
        <f aca="false">IF($B988&lt;Input!$G$25,(($H987+$E988+$F988+$G988)*(1+Input!$G$37/(100*12))),0)</f>
        <v>0</v>
      </c>
    </row>
    <row r="989" customFormat="false" ht="12.8" hidden="false" customHeight="false" outlineLevel="0" collapsed="false">
      <c r="A989" s="76" t="n">
        <v>985</v>
      </c>
      <c r="B989" s="77" t="n">
        <f aca="false">EOMONTH(Input!$C$7,A989)</f>
        <v>72897</v>
      </c>
      <c r="C989" s="76" t="n">
        <f aca="false">DATEDIF(Input!$G$23,$B989,"Y")</f>
        <v>122</v>
      </c>
      <c r="E989" s="78" t="n">
        <f aca="false">Salary_02!$E989*(Input!$G$36/100)</f>
        <v>0</v>
      </c>
      <c r="F989" s="78" t="n">
        <f aca="false">-1*Salary_02!$I989</f>
        <v>-0</v>
      </c>
      <c r="G989" s="78" t="n">
        <f aca="true">IF(AND($B989&gt;Input!$G$45,$B989&lt;Input!$G$25),PMT(Input!$G$37/(100*12),(OFFSET($A$4,MATCH(Input!$G$25,$B$4:$B$1004,1),0,1,1)-OFFSET($A$4,MATCH(Input!$G$45,$B$4:$B$620,1),0,1,1)),$J$4,-1*Input!$G$38,1),0)</f>
        <v>0</v>
      </c>
      <c r="H989" s="78" t="n">
        <f aca="false">IF($B989&lt;Input!$G$25,(($H988+$E989+$F989+$G989)*(1+Input!$G$37/(100*12))),0)</f>
        <v>0</v>
      </c>
    </row>
    <row r="990" customFormat="false" ht="12.8" hidden="false" customHeight="false" outlineLevel="0" collapsed="false">
      <c r="A990" s="76" t="n">
        <v>986</v>
      </c>
      <c r="B990" s="77" t="n">
        <f aca="false">EOMONTH(Input!$C$7,A990)</f>
        <v>72928</v>
      </c>
      <c r="C990" s="76" t="n">
        <f aca="false">DATEDIF(Input!$G$23,$B990,"Y")</f>
        <v>122</v>
      </c>
      <c r="E990" s="78" t="n">
        <f aca="false">Salary_02!$E990*(Input!$G$36/100)</f>
        <v>0</v>
      </c>
      <c r="F990" s="78" t="n">
        <f aca="false">-1*Salary_02!$I990</f>
        <v>-0</v>
      </c>
      <c r="G990" s="78" t="n">
        <f aca="true">IF(AND($B990&gt;Input!$G$45,$B990&lt;Input!$G$25),PMT(Input!$G$37/(100*12),(OFFSET($A$4,MATCH(Input!$G$25,$B$4:$B$1004,1),0,1,1)-OFFSET($A$4,MATCH(Input!$G$45,$B$4:$B$620,1),0,1,1)),$J$4,-1*Input!$G$38,1),0)</f>
        <v>0</v>
      </c>
      <c r="H990" s="78" t="n">
        <f aca="false">IF($B990&lt;Input!$G$25,(($H989+$E990+$F990+$G990)*(1+Input!$G$37/(100*12))),0)</f>
        <v>0</v>
      </c>
    </row>
    <row r="991" customFormat="false" ht="12.8" hidden="false" customHeight="false" outlineLevel="0" collapsed="false">
      <c r="A991" s="76" t="n">
        <v>987</v>
      </c>
      <c r="B991" s="77" t="n">
        <f aca="false">EOMONTH(Input!$C$7,A991)</f>
        <v>72958</v>
      </c>
      <c r="C991" s="76" t="n">
        <f aca="false">DATEDIF(Input!$G$23,$B991,"Y")</f>
        <v>122</v>
      </c>
      <c r="E991" s="78" t="n">
        <f aca="false">Salary_02!$E991*(Input!$G$36/100)</f>
        <v>0</v>
      </c>
      <c r="F991" s="78" t="n">
        <f aca="false">-1*Salary_02!$I991</f>
        <v>-0</v>
      </c>
      <c r="G991" s="78" t="n">
        <f aca="true">IF(AND($B991&gt;Input!$G$45,$B991&lt;Input!$G$25),PMT(Input!$G$37/(100*12),(OFFSET($A$4,MATCH(Input!$G$25,$B$4:$B$1004,1),0,1,1)-OFFSET($A$4,MATCH(Input!$G$45,$B$4:$B$620,1),0,1,1)),$J$4,-1*Input!$G$38,1),0)</f>
        <v>0</v>
      </c>
      <c r="H991" s="78" t="n">
        <f aca="false">IF($B991&lt;Input!$G$25,(($H990+$E991+$F991+$G991)*(1+Input!$G$37/(100*12))),0)</f>
        <v>0</v>
      </c>
    </row>
    <row r="992" customFormat="false" ht="12.8" hidden="false" customHeight="false" outlineLevel="0" collapsed="false">
      <c r="A992" s="76" t="n">
        <v>988</v>
      </c>
      <c r="B992" s="77" t="n">
        <f aca="false">EOMONTH(Input!$C$7,A992)</f>
        <v>72989</v>
      </c>
      <c r="C992" s="76" t="n">
        <f aca="false">DATEDIF(Input!$G$23,$B992,"Y")</f>
        <v>122</v>
      </c>
      <c r="E992" s="78" t="n">
        <f aca="false">Salary_02!$E992*(Input!$G$36/100)</f>
        <v>0</v>
      </c>
      <c r="F992" s="78" t="n">
        <f aca="false">-1*Salary_02!$I992</f>
        <v>-0</v>
      </c>
      <c r="G992" s="78" t="n">
        <f aca="true">IF(AND($B992&gt;Input!$G$45,$B992&lt;Input!$G$25),PMT(Input!$G$37/(100*12),(OFFSET($A$4,MATCH(Input!$G$25,$B$4:$B$1004,1),0,1,1)-OFFSET($A$4,MATCH(Input!$G$45,$B$4:$B$620,1),0,1,1)),$J$4,-1*Input!$G$38,1),0)</f>
        <v>0</v>
      </c>
      <c r="H992" s="78" t="n">
        <f aca="false">IF($B992&lt;Input!$G$25,(($H991+$E992+$F992+$G992)*(1+Input!$G$37/(100*12))),0)</f>
        <v>0</v>
      </c>
    </row>
    <row r="993" customFormat="false" ht="12.8" hidden="false" customHeight="false" outlineLevel="0" collapsed="false">
      <c r="A993" s="76" t="n">
        <v>989</v>
      </c>
      <c r="B993" s="77" t="n">
        <f aca="false">EOMONTH(Input!$C$7,A993)</f>
        <v>73019</v>
      </c>
      <c r="C993" s="76" t="n">
        <f aca="false">DATEDIF(Input!$G$23,$B993,"Y")</f>
        <v>122</v>
      </c>
      <c r="E993" s="78" t="n">
        <f aca="false">Salary_02!$E993*(Input!$G$36/100)</f>
        <v>0</v>
      </c>
      <c r="F993" s="78" t="n">
        <f aca="false">-1*Salary_02!$I993</f>
        <v>-0</v>
      </c>
      <c r="G993" s="78" t="n">
        <f aca="true">IF(AND($B993&gt;Input!$G$45,$B993&lt;Input!$G$25),PMT(Input!$G$37/(100*12),(OFFSET($A$4,MATCH(Input!$G$25,$B$4:$B$1004,1),0,1,1)-OFFSET($A$4,MATCH(Input!$G$45,$B$4:$B$620,1),0,1,1)),$J$4,-1*Input!$G$38,1),0)</f>
        <v>0</v>
      </c>
      <c r="H993" s="78" t="n">
        <f aca="false">IF($B993&lt;Input!$G$25,(($H992+$E993+$F993+$G993)*(1+Input!$G$37/(100*12))),0)</f>
        <v>0</v>
      </c>
    </row>
    <row r="994" customFormat="false" ht="12.8" hidden="false" customHeight="false" outlineLevel="0" collapsed="false">
      <c r="A994" s="76" t="n">
        <v>990</v>
      </c>
      <c r="B994" s="77" t="n">
        <f aca="false">EOMONTH(Input!$C$7,A994)</f>
        <v>73050</v>
      </c>
      <c r="C994" s="76" t="n">
        <f aca="false">DATEDIF(Input!$G$23,$B994,"Y")</f>
        <v>122</v>
      </c>
      <c r="E994" s="78" t="n">
        <f aca="false">Salary_02!$E994*(Input!$G$36/100)</f>
        <v>0</v>
      </c>
      <c r="F994" s="78" t="n">
        <f aca="false">-1*Salary_02!$I994</f>
        <v>-0</v>
      </c>
      <c r="G994" s="78" t="n">
        <f aca="true">IF(AND($B994&gt;Input!$G$45,$B994&lt;Input!$G$25),PMT(Input!$G$37/(100*12),(OFFSET($A$4,MATCH(Input!$G$25,$B$4:$B$1004,1),0,1,1)-OFFSET($A$4,MATCH(Input!$G$45,$B$4:$B$620,1),0,1,1)),$J$4,-1*Input!$G$38,1),0)</f>
        <v>0</v>
      </c>
      <c r="H994" s="78" t="n">
        <f aca="false">IF($B994&lt;Input!$G$25,(($H993+$E994+$F994+$G994)*(1+Input!$G$37/(100*12))),0)</f>
        <v>0</v>
      </c>
    </row>
    <row r="995" customFormat="false" ht="12.8" hidden="false" customHeight="false" outlineLevel="0" collapsed="false">
      <c r="A995" s="76" t="n">
        <v>991</v>
      </c>
      <c r="B995" s="77" t="n">
        <f aca="false">EOMONTH(Input!$C$7,A995)</f>
        <v>73081</v>
      </c>
      <c r="C995" s="76" t="n">
        <f aca="false">DATEDIF(Input!$G$23,$B995,"Y")</f>
        <v>122</v>
      </c>
      <c r="E995" s="78" t="n">
        <f aca="false">Salary_02!$E995*(Input!$G$36/100)</f>
        <v>0</v>
      </c>
      <c r="F995" s="78" t="n">
        <f aca="false">-1*Salary_02!$I995</f>
        <v>-0</v>
      </c>
      <c r="G995" s="78" t="n">
        <f aca="true">IF(AND($B995&gt;Input!$G$45,$B995&lt;Input!$G$25),PMT(Input!$G$37/(100*12),(OFFSET($A$4,MATCH(Input!$G$25,$B$4:$B$1004,1),0,1,1)-OFFSET($A$4,MATCH(Input!$G$45,$B$4:$B$620,1),0,1,1)),$J$4,-1*Input!$G$38,1),0)</f>
        <v>0</v>
      </c>
      <c r="H995" s="78" t="n">
        <f aca="false">IF($B995&lt;Input!$G$25,(($H994+$E995+$F995+$G995)*(1+Input!$G$37/(100*12))),0)</f>
        <v>0</v>
      </c>
    </row>
    <row r="996" customFormat="false" ht="12.8" hidden="false" customHeight="false" outlineLevel="0" collapsed="false">
      <c r="A996" s="76" t="n">
        <v>992</v>
      </c>
      <c r="B996" s="77" t="n">
        <f aca="false">EOMONTH(Input!$C$7,A996)</f>
        <v>73109</v>
      </c>
      <c r="C996" s="76" t="n">
        <f aca="false">DATEDIF(Input!$G$23,$B996,"Y")</f>
        <v>122</v>
      </c>
      <c r="E996" s="78" t="n">
        <f aca="false">Salary_02!$E996*(Input!$G$36/100)</f>
        <v>0</v>
      </c>
      <c r="F996" s="78" t="n">
        <f aca="false">-1*Salary_02!$I996</f>
        <v>-0</v>
      </c>
      <c r="G996" s="78" t="n">
        <f aca="true">IF(AND($B996&gt;Input!$G$45,$B996&lt;Input!$G$25),PMT(Input!$G$37/(100*12),(OFFSET($A$4,MATCH(Input!$G$25,$B$4:$B$1004,1),0,1,1)-OFFSET($A$4,MATCH(Input!$G$45,$B$4:$B$620,1),0,1,1)),$J$4,-1*Input!$G$38,1),0)</f>
        <v>0</v>
      </c>
      <c r="H996" s="78" t="n">
        <f aca="false">IF($B996&lt;Input!$G$25,(($H995+$E996+$F996+$G996)*(1+Input!$G$37/(100*12))),0)</f>
        <v>0</v>
      </c>
    </row>
    <row r="997" customFormat="false" ht="12.8" hidden="false" customHeight="false" outlineLevel="0" collapsed="false">
      <c r="A997" s="76" t="n">
        <v>993</v>
      </c>
      <c r="B997" s="77" t="n">
        <f aca="false">EOMONTH(Input!$C$7,A997)</f>
        <v>73140</v>
      </c>
      <c r="C997" s="76" t="n">
        <f aca="false">DATEDIF(Input!$G$23,$B997,"Y")</f>
        <v>122</v>
      </c>
      <c r="E997" s="78" t="n">
        <f aca="false">Salary_02!$E997*(Input!$G$36/100)</f>
        <v>0</v>
      </c>
      <c r="F997" s="78" t="n">
        <f aca="false">-1*Salary_02!$I997</f>
        <v>-0</v>
      </c>
      <c r="G997" s="78" t="n">
        <f aca="true">IF(AND($B997&gt;Input!$G$45,$B997&lt;Input!$G$25),PMT(Input!$G$37/(100*12),(OFFSET($A$4,MATCH(Input!$G$25,$B$4:$B$1004,1),0,1,1)-OFFSET($A$4,MATCH(Input!$G$45,$B$4:$B$620,1),0,1,1)),$J$4,-1*Input!$G$38,1),0)</f>
        <v>0</v>
      </c>
      <c r="H997" s="78" t="n">
        <f aca="false">IF($B997&lt;Input!$G$25,(($H996+$E997+$F997+$G997)*(1+Input!$G$37/(100*12))),0)</f>
        <v>0</v>
      </c>
    </row>
    <row r="998" customFormat="false" ht="12.8" hidden="false" customHeight="false" outlineLevel="0" collapsed="false">
      <c r="A998" s="76" t="n">
        <v>994</v>
      </c>
      <c r="B998" s="77" t="n">
        <f aca="false">EOMONTH(Input!$C$7,A998)</f>
        <v>73170</v>
      </c>
      <c r="C998" s="76" t="n">
        <f aca="false">DATEDIF(Input!$G$23,$B998,"Y")</f>
        <v>122</v>
      </c>
      <c r="E998" s="78" t="n">
        <f aca="false">Salary_02!$E998*(Input!$G$36/100)</f>
        <v>0</v>
      </c>
      <c r="F998" s="78" t="n">
        <f aca="false">-1*Salary_02!$I998</f>
        <v>-0</v>
      </c>
      <c r="G998" s="78" t="n">
        <f aca="true">IF(AND($B998&gt;Input!$G$45,$B998&lt;Input!$G$25),PMT(Input!$G$37/(100*12),(OFFSET($A$4,MATCH(Input!$G$25,$B$4:$B$1004,1),0,1,1)-OFFSET($A$4,MATCH(Input!$G$45,$B$4:$B$620,1),0,1,1)),$J$4,-1*Input!$G$38,1),0)</f>
        <v>0</v>
      </c>
      <c r="H998" s="78" t="n">
        <f aca="false">IF($B998&lt;Input!$G$25,(($H997+$E998+$F998+$G998)*(1+Input!$G$37/(100*12))),0)</f>
        <v>0</v>
      </c>
    </row>
    <row r="999" customFormat="false" ht="12.8" hidden="false" customHeight="false" outlineLevel="0" collapsed="false">
      <c r="A999" s="76" t="n">
        <v>995</v>
      </c>
      <c r="B999" s="77" t="n">
        <f aca="false">EOMONTH(Input!$C$7,A999)</f>
        <v>73201</v>
      </c>
      <c r="C999" s="76" t="n">
        <f aca="false">DATEDIF(Input!$G$23,$B999,"Y")</f>
        <v>123</v>
      </c>
      <c r="E999" s="78" t="n">
        <f aca="false">Salary_02!$E999*(Input!$G$36/100)</f>
        <v>0</v>
      </c>
      <c r="F999" s="78" t="n">
        <f aca="false">-1*Salary_02!$I999</f>
        <v>-0</v>
      </c>
      <c r="G999" s="78" t="n">
        <f aca="true">IF(AND($B999&gt;Input!$G$45,$B999&lt;Input!$G$25),PMT(Input!$G$37/(100*12),(OFFSET($A$4,MATCH(Input!$G$25,$B$4:$B$1004,1),0,1,1)-OFFSET($A$4,MATCH(Input!$G$45,$B$4:$B$620,1),0,1,1)),$J$4,-1*Input!$G$38,1),0)</f>
        <v>0</v>
      </c>
      <c r="H999" s="78" t="n">
        <f aca="false">IF($B999&lt;Input!$G$25,(($H998+$E999+$F999+$G999)*(1+Input!$G$37/(100*12))),0)</f>
        <v>0</v>
      </c>
    </row>
    <row r="1000" customFormat="false" ht="12.8" hidden="false" customHeight="false" outlineLevel="0" collapsed="false">
      <c r="A1000" s="76" t="n">
        <v>996</v>
      </c>
      <c r="B1000" s="77" t="n">
        <f aca="false">EOMONTH(Input!$C$7,A1000)</f>
        <v>73231</v>
      </c>
      <c r="C1000" s="76" t="n">
        <f aca="false">DATEDIF(Input!$G$23,$B1000,"Y")</f>
        <v>123</v>
      </c>
      <c r="E1000" s="78" t="n">
        <f aca="false">Salary_02!$E1000*(Input!$G$36/100)</f>
        <v>0</v>
      </c>
      <c r="F1000" s="78" t="n">
        <f aca="false">-1*Salary_02!$I1000</f>
        <v>-0</v>
      </c>
      <c r="G1000" s="78" t="n">
        <f aca="true">IF(AND($B1000&gt;Input!$G$45,$B1000&lt;Input!$G$25),PMT(Input!$G$37/(100*12),(OFFSET($A$4,MATCH(Input!$G$25,$B$4:$B$1004,1),0,1,1)-OFFSET($A$4,MATCH(Input!$G$45,$B$4:$B$620,1),0,1,1)),$J$4,-1*Input!$G$38,1),0)</f>
        <v>0</v>
      </c>
      <c r="H1000" s="78" t="n">
        <f aca="false">IF($B1000&lt;Input!$G$25,(($H999+$E1000+$F1000+$G1000)*(1+Input!$G$37/(100*12))),0)</f>
        <v>0</v>
      </c>
    </row>
    <row r="1001" customFormat="false" ht="12.8" hidden="false" customHeight="false" outlineLevel="0" collapsed="false">
      <c r="A1001" s="76" t="n">
        <v>997</v>
      </c>
      <c r="B1001" s="77" t="n">
        <f aca="false">EOMONTH(Input!$C$7,A1001)</f>
        <v>73262</v>
      </c>
      <c r="C1001" s="76" t="n">
        <f aca="false">DATEDIF(Input!$G$23,$B1001,"Y")</f>
        <v>123</v>
      </c>
      <c r="E1001" s="78" t="n">
        <f aca="false">Salary_02!$E1001*(Input!$G$36/100)</f>
        <v>0</v>
      </c>
      <c r="F1001" s="78" t="n">
        <f aca="false">-1*Salary_02!$I1001</f>
        <v>-0</v>
      </c>
      <c r="G1001" s="78" t="n">
        <f aca="true">IF(AND($B1001&gt;Input!$G$45,$B1001&lt;Input!$G$25),PMT(Input!$G$37/(100*12),(OFFSET($A$4,MATCH(Input!$G$25,$B$4:$B$1004,1),0,1,1)-OFFSET($A$4,MATCH(Input!$G$45,$B$4:$B$620,1),0,1,1)),$J$4,-1*Input!$G$38,1),0)</f>
        <v>0</v>
      </c>
      <c r="H1001" s="78" t="n">
        <f aca="false">IF($B1001&lt;Input!$G$25,(($H1000+$E1001+$F1001+$G1001)*(1+Input!$G$37/(100*12))),0)</f>
        <v>0</v>
      </c>
    </row>
    <row r="1002" customFormat="false" ht="12.8" hidden="false" customHeight="false" outlineLevel="0" collapsed="false">
      <c r="A1002" s="76" t="n">
        <v>998</v>
      </c>
      <c r="B1002" s="77" t="n">
        <f aca="false">EOMONTH(Input!$C$7,A1002)</f>
        <v>73293</v>
      </c>
      <c r="C1002" s="76" t="n">
        <f aca="false">DATEDIF(Input!$G$23,$B1002,"Y")</f>
        <v>123</v>
      </c>
      <c r="E1002" s="78" t="n">
        <f aca="false">Salary_02!$E1002*(Input!$G$36/100)</f>
        <v>0</v>
      </c>
      <c r="F1002" s="78" t="n">
        <f aca="false">-1*Salary_02!$I1002</f>
        <v>-0</v>
      </c>
      <c r="G1002" s="78" t="n">
        <f aca="true">IF(AND($B1002&gt;Input!$G$45,$B1002&lt;Input!$G$25),PMT(Input!$G$37/(100*12),(OFFSET($A$4,MATCH(Input!$G$25,$B$4:$B$1004,1),0,1,1)-OFFSET($A$4,MATCH(Input!$G$45,$B$4:$B$620,1),0,1,1)),$J$4,-1*Input!$G$38,1),0)</f>
        <v>0</v>
      </c>
      <c r="H1002" s="78" t="n">
        <f aca="false">IF($B1002&lt;Input!$G$25,(($H1001+$E1002+$F1002+$G1002)*(1+Input!$G$37/(100*12))),0)</f>
        <v>0</v>
      </c>
    </row>
    <row r="1003" customFormat="false" ht="12.8" hidden="false" customHeight="false" outlineLevel="0" collapsed="false">
      <c r="A1003" s="76" t="n">
        <v>999</v>
      </c>
      <c r="B1003" s="77" t="n">
        <f aca="false">EOMONTH(Input!$C$7,A1003)</f>
        <v>73323</v>
      </c>
      <c r="C1003" s="76" t="n">
        <f aca="false">DATEDIF(Input!$G$23,$B1003,"Y")</f>
        <v>123</v>
      </c>
      <c r="E1003" s="78" t="n">
        <f aca="false">Salary_02!$E1003*(Input!$G$36/100)</f>
        <v>0</v>
      </c>
      <c r="F1003" s="78" t="n">
        <f aca="false">-1*Salary_02!$I1003</f>
        <v>-0</v>
      </c>
      <c r="G1003" s="78" t="n">
        <f aca="true">IF(AND($B1003&gt;Input!$G$45,$B1003&lt;Input!$G$25),PMT(Input!$G$37/(100*12),(OFFSET($A$4,MATCH(Input!$G$25,$B$4:$B$1004,1),0,1,1)-OFFSET($A$4,MATCH(Input!$G$45,$B$4:$B$620,1),0,1,1)),$J$4,-1*Input!$G$38,1),0)</f>
        <v>0</v>
      </c>
      <c r="H1003" s="78" t="n">
        <f aca="false">IF($B1003&lt;Input!$G$25,(($H1002+$E1003+$F1003+$G1003)*(1+Input!$G$37/(100*12))),0)</f>
        <v>0</v>
      </c>
    </row>
    <row r="1004" customFormat="false" ht="12.8" hidden="false" customHeight="false" outlineLevel="0" collapsed="false">
      <c r="A1004" s="76" t="n">
        <v>1000</v>
      </c>
      <c r="B1004" s="77" t="n">
        <f aca="false">EOMONTH(Input!$C$7,A1004)</f>
        <v>73354</v>
      </c>
      <c r="C1004" s="76" t="n">
        <f aca="false">DATEDIF(Input!$G$23,$B1004,"Y")</f>
        <v>123</v>
      </c>
      <c r="E1004" s="78" t="n">
        <f aca="false">Salary_02!$E1004*(Input!$G$36/100)</f>
        <v>0</v>
      </c>
      <c r="F1004" s="78" t="n">
        <f aca="false">-1*Salary_02!$I1004</f>
        <v>-0</v>
      </c>
      <c r="G1004" s="78" t="n">
        <f aca="true">IF(AND($B1004&gt;Input!$G$45,$B1004&lt;Input!$G$25),PMT(Input!$G$37/(100*12),(OFFSET($A$4,MATCH(Input!$G$25,$B$4:$B$1004,1),0,1,1)-OFFSET($A$4,MATCH(Input!$G$45,$B$4:$B$620,1),0,1,1)),$J$4,-1*Input!$G$38,1),0)</f>
        <v>0</v>
      </c>
      <c r="H1004" s="78" t="n">
        <f aca="false">IF($B1004&lt;Input!$G$25,(($H1003+$E1004+$F1004+$G1004)*(1+Input!$G$37/(100*12))),0)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92"/>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38"/>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Input!$C$22</f>
        <v>Tina</v>
      </c>
      <c r="B1" s="79" t="s">
        <v>229</v>
      </c>
      <c r="D1" s="78"/>
      <c r="E1" s="78"/>
      <c r="F1" s="78"/>
    </row>
    <row r="2" customFormat="false" ht="12.8" hidden="false" customHeight="false" outlineLevel="0" collapsed="false">
      <c r="E2" s="82" t="s">
        <v>165</v>
      </c>
      <c r="H2" s="82" t="s">
        <v>226</v>
      </c>
    </row>
    <row r="3" s="83" customFormat="true" ht="12.8" hidden="false" customHeight="false" outlineLevel="0" collapsed="false">
      <c r="A3" s="83" t="s">
        <v>177</v>
      </c>
      <c r="B3" s="84" t="s">
        <v>178</v>
      </c>
      <c r="D3" s="83" t="s">
        <v>230</v>
      </c>
      <c r="E3" s="83" t="s">
        <v>181</v>
      </c>
      <c r="F3" s="83" t="s">
        <v>226</v>
      </c>
      <c r="H3" s="83" t="s">
        <v>192</v>
      </c>
    </row>
    <row r="4" customFormat="false" ht="12.8" hidden="false" customHeight="false" outlineLevel="0" collapsed="false">
      <c r="A4" s="76" t="n">
        <v>0</v>
      </c>
      <c r="B4" s="77" t="n">
        <f aca="false">EOMONTH(Input!$C$7,A4)</f>
        <v>42916</v>
      </c>
      <c r="D4" s="78" t="n">
        <v>0</v>
      </c>
      <c r="E4" s="78" t="n">
        <v>0</v>
      </c>
      <c r="F4" s="78" t="n">
        <f aca="false">Input!$C$39</f>
        <v>0</v>
      </c>
      <c r="H4" s="78" t="n">
        <f aca="true">OFFSET($F$4,(MATCH(Input!$C$45,$B$4:$B$1004,1)-1),0,1,1)</f>
        <v>29552.1431612071</v>
      </c>
    </row>
    <row r="5" customFormat="false" ht="12.8" hidden="false" customHeight="false" outlineLevel="0" collapsed="false">
      <c r="A5" s="76" t="n">
        <v>1</v>
      </c>
      <c r="B5" s="77" t="n">
        <f aca="false">EOMONTH(Input!$C$7,A5)</f>
        <v>42947</v>
      </c>
      <c r="D5" s="78" t="n">
        <f aca="false">IF(AND($B5&lt;Input!$C$31,$B5&lt;Input!$G$31),Input!$C$41,0)</f>
        <v>50</v>
      </c>
      <c r="E5" s="78" t="n">
        <f aca="true">IF(AND($B5&gt;Input!$C$45,$B5&lt;Input!$C$25),PMT(Input!$C$40/(100*12),(OFFSET($A$4,MATCH(Input!$C$25,$B$4:$B$1004,1),0,1,1)-OFFSET($A$4,MATCH(Input!$C$45,$B$4:$B$1004,1),0,1,1)),$H$4,0,1),0)</f>
        <v>0</v>
      </c>
      <c r="F5" s="78" t="n">
        <f aca="false">($F4+$D5+$E5)*(1+Input!$C$40/(100*12))</f>
        <v>50.2083333333333</v>
      </c>
    </row>
    <row r="6" customFormat="false" ht="12.8" hidden="false" customHeight="false" outlineLevel="0" collapsed="false">
      <c r="A6" s="76" t="n">
        <v>2</v>
      </c>
      <c r="B6" s="77" t="n">
        <f aca="false">EOMONTH(Input!$C$7,A6)</f>
        <v>42978</v>
      </c>
      <c r="D6" s="78" t="n">
        <f aca="false">IF(AND($B6&lt;Input!$C$31,$B6&lt;Input!$G$31),Input!$C$41,0)</f>
        <v>50</v>
      </c>
      <c r="E6" s="78" t="n">
        <f aca="true">IF(AND($B6&gt;Input!$C$45,$B6&lt;Input!$C$25),PMT(Input!$C$40/(100*12),(OFFSET($A$4,MATCH(Input!$C$25,$B$4:$B$1004,1),0,1,1)-OFFSET($A$4,MATCH(Input!$C$45,$B$4:$B$1004,1),0,1,1)),$H$4,0,1),0)</f>
        <v>0</v>
      </c>
      <c r="F6" s="78" t="n">
        <f aca="false">($F5+$D6+$E6)*(1+Input!$C$40/(100*12))</f>
        <v>100.625868055556</v>
      </c>
    </row>
    <row r="7" customFormat="false" ht="12.8" hidden="false" customHeight="false" outlineLevel="0" collapsed="false">
      <c r="A7" s="76" t="n">
        <v>3</v>
      </c>
      <c r="B7" s="77" t="n">
        <f aca="false">EOMONTH(Input!$C$7,A7)</f>
        <v>43008</v>
      </c>
      <c r="D7" s="78" t="n">
        <f aca="false">IF(AND($B7&lt;Input!$C$31,$B7&lt;Input!$G$31),Input!$C$41,0)</f>
        <v>50</v>
      </c>
      <c r="E7" s="78" t="n">
        <f aca="true">IF(AND($B7&gt;Input!$C$45,$B7&lt;Input!$C$25),PMT(Input!$C$40/(100*12),(OFFSET($A$4,MATCH(Input!$C$25,$B$4:$B$1004,1),0,1,1)-OFFSET($A$4,MATCH(Input!$C$45,$B$4:$B$1004,1),0,1,1)),$H$4,0,1),0)</f>
        <v>0</v>
      </c>
      <c r="F7" s="78" t="n">
        <f aca="false">($F6+$D7+$E7)*(1+Input!$C$40/(100*12))</f>
        <v>151.25347583912</v>
      </c>
    </row>
    <row r="8" customFormat="false" ht="12.8" hidden="false" customHeight="false" outlineLevel="0" collapsed="false">
      <c r="A8" s="76" t="n">
        <v>4</v>
      </c>
      <c r="B8" s="77" t="n">
        <f aca="false">EOMONTH(Input!$C$7,A8)</f>
        <v>43039</v>
      </c>
      <c r="D8" s="78" t="n">
        <f aca="false">IF(AND($B8&lt;Input!$C$31,$B8&lt;Input!$G$31),Input!$C$41,0)</f>
        <v>50</v>
      </c>
      <c r="E8" s="78" t="n">
        <f aca="true">IF(AND($B8&gt;Input!$C$45,$B8&lt;Input!$C$25),PMT(Input!$C$40/(100*12),(OFFSET($A$4,MATCH(Input!$C$25,$B$4:$B$1004,1),0,1,1)-OFFSET($A$4,MATCH(Input!$C$45,$B$4:$B$1004,1),0,1,1)),$H$4,0,1),0)</f>
        <v>0</v>
      </c>
      <c r="F8" s="78" t="n">
        <f aca="false">($F7+$D8+$E8)*(1+Input!$C$40/(100*12))</f>
        <v>202.09203198845</v>
      </c>
    </row>
    <row r="9" customFormat="false" ht="12.8" hidden="false" customHeight="false" outlineLevel="0" collapsed="false">
      <c r="A9" s="76" t="n">
        <v>5</v>
      </c>
      <c r="B9" s="77" t="n">
        <f aca="false">EOMONTH(Input!$C$7,A9)</f>
        <v>43069</v>
      </c>
      <c r="D9" s="78" t="n">
        <f aca="false">IF(AND($B9&lt;Input!$C$31,$B9&lt;Input!$G$31),Input!$C$41,0)</f>
        <v>50</v>
      </c>
      <c r="E9" s="78" t="n">
        <f aca="true">IF(AND($B9&gt;Input!$C$45,$B9&lt;Input!$C$25),PMT(Input!$C$40/(100*12),(OFFSET($A$4,MATCH(Input!$C$25,$B$4:$B$1004,1),0,1,1)-OFFSET($A$4,MATCH(Input!$C$45,$B$4:$B$1004,1),0,1,1)),$H$4,0,1),0)</f>
        <v>0</v>
      </c>
      <c r="F9" s="78" t="n">
        <f aca="false">($F8+$D9+$E9)*(1+Input!$C$40/(100*12))</f>
        <v>253.142415455069</v>
      </c>
    </row>
    <row r="10" customFormat="false" ht="12.8" hidden="false" customHeight="false" outlineLevel="0" collapsed="false">
      <c r="A10" s="76" t="n">
        <v>6</v>
      </c>
      <c r="B10" s="77" t="n">
        <f aca="false">EOMONTH(Input!$C$7,A10)</f>
        <v>43100</v>
      </c>
      <c r="D10" s="78" t="n">
        <f aca="false">IF(AND($B10&lt;Input!$C$31,$B10&lt;Input!$G$31),Input!$C$41,0)</f>
        <v>50</v>
      </c>
      <c r="E10" s="78" t="n">
        <f aca="true">IF(AND($B10&gt;Input!$C$45,$B10&lt;Input!$C$25),PMT(Input!$C$40/(100*12),(OFFSET($A$4,MATCH(Input!$C$25,$B$4:$B$1004,1),0,1,1)-OFFSET($A$4,MATCH(Input!$C$45,$B$4:$B$1004,1),0,1,1)),$H$4,0,1),0)</f>
        <v>0</v>
      </c>
      <c r="F10" s="78" t="n">
        <f aca="false">($F9+$D10+$E10)*(1+Input!$C$40/(100*12))</f>
        <v>304.405508852798</v>
      </c>
    </row>
    <row r="11" customFormat="false" ht="12.8" hidden="false" customHeight="false" outlineLevel="0" collapsed="false">
      <c r="A11" s="76" t="n">
        <v>7</v>
      </c>
      <c r="B11" s="77" t="n">
        <f aca="false">EOMONTH(Input!$C$7,A11)</f>
        <v>43131</v>
      </c>
      <c r="D11" s="78" t="n">
        <f aca="false">IF(AND($B11&lt;Input!$C$31,$B11&lt;Input!$G$31),Input!$C$41,0)</f>
        <v>50</v>
      </c>
      <c r="E11" s="78" t="n">
        <f aca="true">IF(AND($B11&gt;Input!$C$45,$B11&lt;Input!$C$25),PMT(Input!$C$40/(100*12),(OFFSET($A$4,MATCH(Input!$C$25,$B$4:$B$1004,1),0,1,1)-OFFSET($A$4,MATCH(Input!$C$45,$B$4:$B$1004,1),0,1,1)),$H$4,0,1),0)</f>
        <v>0</v>
      </c>
      <c r="F11" s="78" t="n">
        <f aca="false">($F10+$D11+$E11)*(1+Input!$C$40/(100*12))</f>
        <v>355.882198473018</v>
      </c>
    </row>
    <row r="12" customFormat="false" ht="12.8" hidden="false" customHeight="false" outlineLevel="0" collapsed="false">
      <c r="A12" s="76" t="n">
        <v>8</v>
      </c>
      <c r="B12" s="77" t="n">
        <f aca="false">EOMONTH(Input!$C$7,A12)</f>
        <v>43159</v>
      </c>
      <c r="D12" s="78" t="n">
        <f aca="false">IF(AND($B12&lt;Input!$C$31,$B12&lt;Input!$G$31),Input!$C$41,0)</f>
        <v>50</v>
      </c>
      <c r="E12" s="78" t="n">
        <f aca="true">IF(AND($B12&gt;Input!$C$45,$B12&lt;Input!$C$25),PMT(Input!$C$40/(100*12),(OFFSET($A$4,MATCH(Input!$C$25,$B$4:$B$1004,1),0,1,1)-OFFSET($A$4,MATCH(Input!$C$45,$B$4:$B$1004,1),0,1,1)),$H$4,0,1),0)</f>
        <v>0</v>
      </c>
      <c r="F12" s="78" t="n">
        <f aca="false">($F11+$D12+$E12)*(1+Input!$C$40/(100*12))</f>
        <v>407.573374299989</v>
      </c>
    </row>
    <row r="13" customFormat="false" ht="12.8" hidden="false" customHeight="false" outlineLevel="0" collapsed="false">
      <c r="A13" s="76" t="n">
        <v>9</v>
      </c>
      <c r="B13" s="77" t="n">
        <f aca="false">EOMONTH(Input!$C$7,A13)</f>
        <v>43190</v>
      </c>
      <c r="D13" s="78" t="n">
        <f aca="false">IF(AND($B13&lt;Input!$C$31,$B13&lt;Input!$G$31),Input!$C$41,0)</f>
        <v>50</v>
      </c>
      <c r="E13" s="78" t="n">
        <f aca="true">IF(AND($B13&gt;Input!$C$45,$B13&lt;Input!$C$25),PMT(Input!$C$40/(100*12),(OFFSET($A$4,MATCH(Input!$C$25,$B$4:$B$1004,1),0,1,1)-OFFSET($A$4,MATCH(Input!$C$45,$B$4:$B$1004,1),0,1,1)),$H$4,0,1),0)</f>
        <v>0</v>
      </c>
      <c r="F13" s="78" t="n">
        <f aca="false">($F12+$D13+$E13)*(1+Input!$C$40/(100*12))</f>
        <v>459.479930026239</v>
      </c>
    </row>
    <row r="14" customFormat="false" ht="12.8" hidden="false" customHeight="false" outlineLevel="0" collapsed="false">
      <c r="A14" s="76" t="n">
        <v>10</v>
      </c>
      <c r="B14" s="77" t="n">
        <f aca="false">EOMONTH(Input!$C$7,A14)</f>
        <v>43220</v>
      </c>
      <c r="D14" s="78" t="n">
        <f aca="false">IF(AND($B14&lt;Input!$C$31,$B14&lt;Input!$G$31),Input!$C$41,0)</f>
        <v>50</v>
      </c>
      <c r="E14" s="78" t="n">
        <f aca="true">IF(AND($B14&gt;Input!$C$45,$B14&lt;Input!$C$25),PMT(Input!$C$40/(100*12),(OFFSET($A$4,MATCH(Input!$C$25,$B$4:$B$1004,1),0,1,1)-OFFSET($A$4,MATCH(Input!$C$45,$B$4:$B$1004,1),0,1,1)),$H$4,0,1),0)</f>
        <v>0</v>
      </c>
      <c r="F14" s="78" t="n">
        <f aca="false">($F13+$D14+$E14)*(1+Input!$C$40/(100*12))</f>
        <v>511.602763068015</v>
      </c>
    </row>
    <row r="15" customFormat="false" ht="12.8" hidden="false" customHeight="false" outlineLevel="0" collapsed="false">
      <c r="A15" s="76" t="n">
        <v>11</v>
      </c>
      <c r="B15" s="77" t="n">
        <f aca="false">EOMONTH(Input!$C$7,A15)</f>
        <v>43251</v>
      </c>
      <c r="D15" s="78" t="n">
        <f aca="false">IF(AND($B15&lt;Input!$C$31,$B15&lt;Input!$G$31),Input!$C$41,0)</f>
        <v>50</v>
      </c>
      <c r="E15" s="78" t="n">
        <f aca="true">IF(AND($B15&gt;Input!$C$45,$B15&lt;Input!$C$25),PMT(Input!$C$40/(100*12),(OFFSET($A$4,MATCH(Input!$C$25,$B$4:$B$1004,1),0,1,1)-OFFSET($A$4,MATCH(Input!$C$45,$B$4:$B$1004,1),0,1,1)),$H$4,0,1),0)</f>
        <v>0</v>
      </c>
      <c r="F15" s="78" t="n">
        <f aca="false">($F14+$D15+$E15)*(1+Input!$C$40/(100*12))</f>
        <v>563.942774580798</v>
      </c>
    </row>
    <row r="16" customFormat="false" ht="12.8" hidden="false" customHeight="false" outlineLevel="0" collapsed="false">
      <c r="A16" s="76" t="n">
        <v>12</v>
      </c>
      <c r="B16" s="77" t="n">
        <f aca="false">EOMONTH(Input!$C$7,A16)</f>
        <v>43281</v>
      </c>
      <c r="D16" s="78" t="n">
        <f aca="false">IF(AND($B16&lt;Input!$C$31,$B16&lt;Input!$G$31),Input!$C$41,0)</f>
        <v>50</v>
      </c>
      <c r="E16" s="78" t="n">
        <f aca="true">IF(AND($B16&gt;Input!$C$45,$B16&lt;Input!$C$25),PMT(Input!$C$40/(100*12),(OFFSET($A$4,MATCH(Input!$C$25,$B$4:$B$1004,1),0,1,1)-OFFSET($A$4,MATCH(Input!$C$45,$B$4:$B$1004,1),0,1,1)),$H$4,0,1),0)</f>
        <v>0</v>
      </c>
      <c r="F16" s="78" t="n">
        <f aca="false">($F15+$D16+$E16)*(1+Input!$C$40/(100*12))</f>
        <v>616.500869474885</v>
      </c>
      <c r="G16" s="78"/>
    </row>
    <row r="17" customFormat="false" ht="12.8" hidden="false" customHeight="false" outlineLevel="0" collapsed="false">
      <c r="A17" s="76" t="n">
        <v>13</v>
      </c>
      <c r="B17" s="77" t="n">
        <f aca="false">EOMONTH(Input!$C$7,A17)</f>
        <v>43312</v>
      </c>
      <c r="D17" s="78" t="n">
        <f aca="false">IF(AND($B17&lt;Input!$C$31,$B17&lt;Input!$G$31),Input!$C$41,0)</f>
        <v>50</v>
      </c>
      <c r="E17" s="78" t="n">
        <f aca="true">IF(AND($B17&gt;Input!$C$45,$B17&lt;Input!$C$25),PMT(Input!$C$40/(100*12),(OFFSET($A$4,MATCH(Input!$C$25,$B$4:$B$1004,1),0,1,1)-OFFSET($A$4,MATCH(Input!$C$45,$B$4:$B$1004,1),0,1,1)),$H$4,0,1),0)</f>
        <v>0</v>
      </c>
      <c r="F17" s="78" t="n">
        <f aca="false">($F16+$D17+$E17)*(1+Input!$C$40/(100*12))</f>
        <v>669.27795643103</v>
      </c>
    </row>
    <row r="18" customFormat="false" ht="12.8" hidden="false" customHeight="false" outlineLevel="0" collapsed="false">
      <c r="A18" s="76" t="n">
        <v>14</v>
      </c>
      <c r="B18" s="77" t="n">
        <f aca="false">EOMONTH(Input!$C$7,A18)</f>
        <v>43343</v>
      </c>
      <c r="D18" s="78" t="n">
        <f aca="false">IF(AND($B18&lt;Input!$C$31,$B18&lt;Input!$G$31),Input!$C$41,0)</f>
        <v>50</v>
      </c>
      <c r="E18" s="78" t="n">
        <f aca="true">IF(AND($B18&gt;Input!$C$45,$B18&lt;Input!$C$25),PMT(Input!$C$40/(100*12),(OFFSET($A$4,MATCH(Input!$C$25,$B$4:$B$1004,1),0,1,1)-OFFSET($A$4,MATCH(Input!$C$45,$B$4:$B$1004,1),0,1,1)),$H$4,0,1),0)</f>
        <v>0</v>
      </c>
      <c r="F18" s="78" t="n">
        <f aca="false">($F17+$D18+$E18)*(1+Input!$C$40/(100*12))</f>
        <v>722.274947916159</v>
      </c>
    </row>
    <row r="19" customFormat="false" ht="12.8" hidden="false" customHeight="false" outlineLevel="0" collapsed="false">
      <c r="A19" s="76" t="n">
        <v>15</v>
      </c>
      <c r="B19" s="77" t="n">
        <f aca="false">EOMONTH(Input!$C$7,A19)</f>
        <v>43373</v>
      </c>
      <c r="D19" s="78" t="n">
        <f aca="false">IF(AND($B19&lt;Input!$C$31,$B19&lt;Input!$G$31),Input!$C$41,0)</f>
        <v>50</v>
      </c>
      <c r="E19" s="78" t="n">
        <f aca="true">IF(AND($B19&gt;Input!$C$45,$B19&lt;Input!$C$25),PMT(Input!$C$40/(100*12),(OFFSET($A$4,MATCH(Input!$C$25,$B$4:$B$1004,1),0,1,1)-OFFSET($A$4,MATCH(Input!$C$45,$B$4:$B$1004,1),0,1,1)),$H$4,0,1),0)</f>
        <v>0</v>
      </c>
      <c r="F19" s="78" t="n">
        <f aca="false">($F18+$D19+$E19)*(1+Input!$C$40/(100*12))</f>
        <v>775.492760199143</v>
      </c>
    </row>
    <row r="20" customFormat="false" ht="12.8" hidden="false" customHeight="false" outlineLevel="0" collapsed="false">
      <c r="A20" s="76" t="n">
        <v>16</v>
      </c>
      <c r="B20" s="77" t="n">
        <f aca="false">EOMONTH(Input!$C$7,A20)</f>
        <v>43404</v>
      </c>
      <c r="D20" s="78" t="n">
        <f aca="false">IF(AND($B20&lt;Input!$C$31,$B20&lt;Input!$G$31),Input!$C$41,0)</f>
        <v>50</v>
      </c>
      <c r="E20" s="78" t="n">
        <f aca="true">IF(AND($B20&gt;Input!$C$45,$B20&lt;Input!$C$25),PMT(Input!$C$40/(100*12),(OFFSET($A$4,MATCH(Input!$C$25,$B$4:$B$1004,1),0,1,1)-OFFSET($A$4,MATCH(Input!$C$45,$B$4:$B$1004,1),0,1,1)),$H$4,0,1),0)</f>
        <v>0</v>
      </c>
      <c r="F20" s="78" t="n">
        <f aca="false">($F19+$D20+$E20)*(1+Input!$C$40/(100*12))</f>
        <v>828.93231336664</v>
      </c>
    </row>
    <row r="21" customFormat="false" ht="12.8" hidden="false" customHeight="false" outlineLevel="0" collapsed="false">
      <c r="A21" s="76" t="n">
        <v>17</v>
      </c>
      <c r="B21" s="77" t="n">
        <f aca="false">EOMONTH(Input!$C$7,A21)</f>
        <v>43434</v>
      </c>
      <c r="D21" s="78" t="n">
        <f aca="false">IF(AND($B21&lt;Input!$C$31,$B21&lt;Input!$G$31),Input!$C$41,0)</f>
        <v>50</v>
      </c>
      <c r="E21" s="78" t="n">
        <f aca="true">IF(AND($B21&gt;Input!$C$45,$B21&lt;Input!$C$25),PMT(Input!$C$40/(100*12),(OFFSET($A$4,MATCH(Input!$C$25,$B$4:$B$1004,1),0,1,1)-OFFSET($A$4,MATCH(Input!$C$45,$B$4:$B$1004,1),0,1,1)),$H$4,0,1),0)</f>
        <v>0</v>
      </c>
      <c r="F21" s="78" t="n">
        <f aca="false">($F20+$D21+$E21)*(1+Input!$C$40/(100*12))</f>
        <v>882.594531339001</v>
      </c>
    </row>
    <row r="22" customFormat="false" ht="12.8" hidden="false" customHeight="false" outlineLevel="0" collapsed="false">
      <c r="A22" s="76" t="n">
        <v>18</v>
      </c>
      <c r="B22" s="77" t="n">
        <f aca="false">EOMONTH(Input!$C$7,A22)</f>
        <v>43465</v>
      </c>
      <c r="D22" s="78" t="n">
        <f aca="false">IF(AND($B22&lt;Input!$C$31,$B22&lt;Input!$G$31),Input!$C$41,0)</f>
        <v>50</v>
      </c>
      <c r="E22" s="78" t="n">
        <f aca="true">IF(AND($B22&gt;Input!$C$45,$B22&lt;Input!$C$25),PMT(Input!$C$40/(100*12),(OFFSET($A$4,MATCH(Input!$C$25,$B$4:$B$1004,1),0,1,1)-OFFSET($A$4,MATCH(Input!$C$45,$B$4:$B$1004,1),0,1,1)),$H$4,0,1),0)</f>
        <v>0</v>
      </c>
      <c r="F22" s="78" t="n">
        <f aca="false">($F21+$D22+$E22)*(1+Input!$C$40/(100*12))</f>
        <v>936.480341886247</v>
      </c>
    </row>
    <row r="23" customFormat="false" ht="12.8" hidden="false" customHeight="false" outlineLevel="0" collapsed="false">
      <c r="A23" s="76" t="n">
        <v>19</v>
      </c>
      <c r="B23" s="77" t="n">
        <f aca="false">EOMONTH(Input!$C$7,A23)</f>
        <v>43496</v>
      </c>
      <c r="D23" s="78" t="n">
        <f aca="false">IF(AND($B23&lt;Input!$C$31,$B23&lt;Input!$G$31),Input!$C$41,0)</f>
        <v>50</v>
      </c>
      <c r="E23" s="78" t="n">
        <f aca="true">IF(AND($B23&gt;Input!$C$45,$B23&lt;Input!$C$25),PMT(Input!$C$40/(100*12),(OFFSET($A$4,MATCH(Input!$C$25,$B$4:$B$1004,1),0,1,1)-OFFSET($A$4,MATCH(Input!$C$45,$B$4:$B$1004,1),0,1,1)),$H$4,0,1),0)</f>
        <v>0</v>
      </c>
      <c r="F23" s="78" t="n">
        <f aca="false">($F22+$D23+$E23)*(1+Input!$C$40/(100*12))</f>
        <v>990.590676644106</v>
      </c>
    </row>
    <row r="24" customFormat="false" ht="12.8" hidden="false" customHeight="false" outlineLevel="0" collapsed="false">
      <c r="A24" s="76" t="n">
        <v>20</v>
      </c>
      <c r="B24" s="77" t="n">
        <f aca="false">EOMONTH(Input!$C$7,A24)</f>
        <v>43524</v>
      </c>
      <c r="D24" s="78" t="n">
        <f aca="false">IF(AND($B24&lt;Input!$C$31,$B24&lt;Input!$G$31),Input!$C$41,0)</f>
        <v>50</v>
      </c>
      <c r="E24" s="78" t="n">
        <f aca="true">IF(AND($B24&gt;Input!$C$45,$B24&lt;Input!$C$25),PMT(Input!$C$40/(100*12),(OFFSET($A$4,MATCH(Input!$C$25,$B$4:$B$1004,1),0,1,1)-OFFSET($A$4,MATCH(Input!$C$45,$B$4:$B$1004,1),0,1,1)),$H$4,0,1),0)</f>
        <v>0</v>
      </c>
      <c r="F24" s="78" t="n">
        <f aca="false">($F23+$D24+$E24)*(1+Input!$C$40/(100*12))</f>
        <v>1044.92647113012</v>
      </c>
    </row>
    <row r="25" customFormat="false" ht="12.8" hidden="false" customHeight="false" outlineLevel="0" collapsed="false">
      <c r="A25" s="76" t="n">
        <v>21</v>
      </c>
      <c r="B25" s="77" t="n">
        <f aca="false">EOMONTH(Input!$C$7,A25)</f>
        <v>43555</v>
      </c>
      <c r="D25" s="78" t="n">
        <f aca="false">IF(AND($B25&lt;Input!$C$31,$B25&lt;Input!$G$31),Input!$C$41,0)</f>
        <v>50</v>
      </c>
      <c r="E25" s="78" t="n">
        <f aca="true">IF(AND($B25&gt;Input!$C$45,$B25&lt;Input!$C$25),PMT(Input!$C$40/(100*12),(OFFSET($A$4,MATCH(Input!$C$25,$B$4:$B$1004,1),0,1,1)-OFFSET($A$4,MATCH(Input!$C$45,$B$4:$B$1004,1),0,1,1)),$H$4,0,1),0)</f>
        <v>0</v>
      </c>
      <c r="F25" s="78" t="n">
        <f aca="false">($F24+$D25+$E25)*(1+Input!$C$40/(100*12))</f>
        <v>1099.48866475983</v>
      </c>
    </row>
    <row r="26" customFormat="false" ht="12.8" hidden="false" customHeight="false" outlineLevel="0" collapsed="false">
      <c r="A26" s="76" t="n">
        <v>22</v>
      </c>
      <c r="B26" s="77" t="n">
        <f aca="false">EOMONTH(Input!$C$7,A26)</f>
        <v>43585</v>
      </c>
      <c r="D26" s="78" t="n">
        <f aca="false">IF(AND($B26&lt;Input!$C$31,$B26&lt;Input!$G$31),Input!$C$41,0)</f>
        <v>50</v>
      </c>
      <c r="E26" s="78" t="n">
        <f aca="true">IF(AND($B26&gt;Input!$C$45,$B26&lt;Input!$C$25),PMT(Input!$C$40/(100*12),(OFFSET($A$4,MATCH(Input!$C$25,$B$4:$B$1004,1),0,1,1)-OFFSET($A$4,MATCH(Input!$C$45,$B$4:$B$1004,1),0,1,1)),$H$4,0,1),0)</f>
        <v>0</v>
      </c>
      <c r="F26" s="78" t="n">
        <f aca="false">($F25+$D26+$E26)*(1+Input!$C$40/(100*12))</f>
        <v>1154.278200863</v>
      </c>
    </row>
    <row r="27" customFormat="false" ht="12.8" hidden="false" customHeight="false" outlineLevel="0" collapsed="false">
      <c r="A27" s="76" t="n">
        <v>23</v>
      </c>
      <c r="B27" s="77" t="n">
        <f aca="false">EOMONTH(Input!$C$7,A27)</f>
        <v>43616</v>
      </c>
      <c r="D27" s="78" t="n">
        <f aca="false">IF(AND($B27&lt;Input!$C$31,$B27&lt;Input!$G$31),Input!$C$41,0)</f>
        <v>50</v>
      </c>
      <c r="E27" s="78" t="n">
        <f aca="true">IF(AND($B27&gt;Input!$C$45,$B27&lt;Input!$C$25),PMT(Input!$C$40/(100*12),(OFFSET($A$4,MATCH(Input!$C$25,$B$4:$B$1004,1),0,1,1)-OFFSET($A$4,MATCH(Input!$C$45,$B$4:$B$1004,1),0,1,1)),$H$4,0,1),0)</f>
        <v>0</v>
      </c>
      <c r="F27" s="78" t="n">
        <f aca="false">($F26+$D27+$E27)*(1+Input!$C$40/(100*12))</f>
        <v>1209.29602669993</v>
      </c>
    </row>
    <row r="28" customFormat="false" ht="12.8" hidden="false" customHeight="false" outlineLevel="0" collapsed="false">
      <c r="A28" s="76" t="n">
        <v>24</v>
      </c>
      <c r="B28" s="77" t="n">
        <f aca="false">EOMONTH(Input!$C$7,A28)</f>
        <v>43646</v>
      </c>
      <c r="D28" s="78" t="n">
        <f aca="false">IF(AND($B28&lt;Input!$C$31,$B28&lt;Input!$G$31),Input!$C$41,0)</f>
        <v>50</v>
      </c>
      <c r="E28" s="78" t="n">
        <f aca="true">IF(AND($B28&gt;Input!$C$45,$B28&lt;Input!$C$25),PMT(Input!$C$40/(100*12),(OFFSET($A$4,MATCH(Input!$C$25,$B$4:$B$1004,1),0,1,1)-OFFSET($A$4,MATCH(Input!$C$45,$B$4:$B$1004,1),0,1,1)),$H$4,0,1),0)</f>
        <v>0</v>
      </c>
      <c r="F28" s="78" t="n">
        <f aca="false">($F27+$D28+$E28)*(1+Input!$C$40/(100*12))</f>
        <v>1264.54309347784</v>
      </c>
    </row>
    <row r="29" customFormat="false" ht="12.8" hidden="false" customHeight="false" outlineLevel="0" collapsed="false">
      <c r="A29" s="76" t="n">
        <v>25</v>
      </c>
      <c r="B29" s="77" t="n">
        <f aca="false">EOMONTH(Input!$C$7,A29)</f>
        <v>43677</v>
      </c>
      <c r="D29" s="78" t="n">
        <f aca="false">IF(AND($B29&lt;Input!$C$31,$B29&lt;Input!$G$31),Input!$C$41,0)</f>
        <v>50</v>
      </c>
      <c r="E29" s="78" t="n">
        <f aca="true">IF(AND($B29&gt;Input!$C$45,$B29&lt;Input!$C$25),PMT(Input!$C$40/(100*12),(OFFSET($A$4,MATCH(Input!$C$25,$B$4:$B$1004,1),0,1,1)-OFFSET($A$4,MATCH(Input!$C$45,$B$4:$B$1004,1),0,1,1)),$H$4,0,1),0)</f>
        <v>0</v>
      </c>
      <c r="F29" s="78" t="n">
        <f aca="false">($F28+$D29+$E29)*(1+Input!$C$40/(100*12))</f>
        <v>1320.02035636733</v>
      </c>
    </row>
    <row r="30" customFormat="false" ht="12.8" hidden="false" customHeight="false" outlineLevel="0" collapsed="false">
      <c r="A30" s="76" t="n">
        <v>26</v>
      </c>
      <c r="B30" s="77" t="n">
        <f aca="false">EOMONTH(Input!$C$7,A30)</f>
        <v>43708</v>
      </c>
      <c r="D30" s="78" t="n">
        <f aca="false">IF(AND($B30&lt;Input!$C$31,$B30&lt;Input!$G$31),Input!$C$41,0)</f>
        <v>50</v>
      </c>
      <c r="E30" s="78" t="n">
        <f aca="true">IF(AND($B30&gt;Input!$C$45,$B30&lt;Input!$C$25),PMT(Input!$C$40/(100*12),(OFFSET($A$4,MATCH(Input!$C$25,$B$4:$B$1004,1),0,1,1)-OFFSET($A$4,MATCH(Input!$C$45,$B$4:$B$1004,1),0,1,1)),$H$4,0,1),0)</f>
        <v>0</v>
      </c>
      <c r="F30" s="78" t="n">
        <f aca="false">($F29+$D30+$E30)*(1+Input!$C$40/(100*12))</f>
        <v>1375.72877451887</v>
      </c>
    </row>
    <row r="31" customFormat="false" ht="12.8" hidden="false" customHeight="false" outlineLevel="0" collapsed="false">
      <c r="A31" s="76" t="n">
        <v>27</v>
      </c>
      <c r="B31" s="77" t="n">
        <f aca="false">EOMONTH(Input!$C$7,A31)</f>
        <v>43738</v>
      </c>
      <c r="D31" s="78" t="n">
        <f aca="false">IF(AND($B31&lt;Input!$C$31,$B31&lt;Input!$G$31),Input!$C$41,0)</f>
        <v>50</v>
      </c>
      <c r="E31" s="78" t="n">
        <f aca="true">IF(AND($B31&gt;Input!$C$45,$B31&lt;Input!$C$25),PMT(Input!$C$40/(100*12),(OFFSET($A$4,MATCH(Input!$C$25,$B$4:$B$1004,1),0,1,1)-OFFSET($A$4,MATCH(Input!$C$45,$B$4:$B$1004,1),0,1,1)),$H$4,0,1),0)</f>
        <v>0</v>
      </c>
      <c r="F31" s="78" t="n">
        <f aca="false">($F30+$D31+$E31)*(1+Input!$C$40/(100*12))</f>
        <v>1431.66931107936</v>
      </c>
    </row>
    <row r="32" customFormat="false" ht="12.8" hidden="false" customHeight="false" outlineLevel="0" collapsed="false">
      <c r="A32" s="76" t="n">
        <v>28</v>
      </c>
      <c r="B32" s="77" t="n">
        <f aca="false">EOMONTH(Input!$C$7,A32)</f>
        <v>43769</v>
      </c>
      <c r="D32" s="78" t="n">
        <f aca="false">IF(AND($B32&lt;Input!$C$31,$B32&lt;Input!$G$31),Input!$C$41,0)</f>
        <v>50</v>
      </c>
      <c r="E32" s="78" t="n">
        <f aca="true">IF(AND($B32&gt;Input!$C$45,$B32&lt;Input!$C$25),PMT(Input!$C$40/(100*12),(OFFSET($A$4,MATCH(Input!$C$25,$B$4:$B$1004,1),0,1,1)-OFFSET($A$4,MATCH(Input!$C$45,$B$4:$B$1004,1),0,1,1)),$H$4,0,1),0)</f>
        <v>0</v>
      </c>
      <c r="F32" s="78" t="n">
        <f aca="false">($F31+$D32+$E32)*(1+Input!$C$40/(100*12))</f>
        <v>1487.84293320886</v>
      </c>
    </row>
    <row r="33" customFormat="false" ht="12.8" hidden="false" customHeight="false" outlineLevel="0" collapsed="false">
      <c r="A33" s="76" t="n">
        <v>29</v>
      </c>
      <c r="B33" s="77" t="n">
        <f aca="false">EOMONTH(Input!$C$7,A33)</f>
        <v>43799</v>
      </c>
      <c r="D33" s="78" t="n">
        <f aca="false">IF(AND($B33&lt;Input!$C$31,$B33&lt;Input!$G$31),Input!$C$41,0)</f>
        <v>50</v>
      </c>
      <c r="E33" s="78" t="n">
        <f aca="true">IF(AND($B33&gt;Input!$C$45,$B33&lt;Input!$C$25),PMT(Input!$C$40/(100*12),(OFFSET($A$4,MATCH(Input!$C$25,$B$4:$B$1004,1),0,1,1)-OFFSET($A$4,MATCH(Input!$C$45,$B$4:$B$1004,1),0,1,1)),$H$4,0,1),0)</f>
        <v>0</v>
      </c>
      <c r="F33" s="78" t="n">
        <f aca="false">($F32+$D33+$E33)*(1+Input!$C$40/(100*12))</f>
        <v>1544.25061209723</v>
      </c>
    </row>
    <row r="34" customFormat="false" ht="12.8" hidden="false" customHeight="false" outlineLevel="0" collapsed="false">
      <c r="A34" s="76" t="n">
        <v>30</v>
      </c>
      <c r="B34" s="77" t="n">
        <f aca="false">EOMONTH(Input!$C$7,A34)</f>
        <v>43830</v>
      </c>
      <c r="D34" s="78" t="n">
        <f aca="false">IF(AND($B34&lt;Input!$C$31,$B34&lt;Input!$G$31),Input!$C$41,0)</f>
        <v>50</v>
      </c>
      <c r="E34" s="78" t="n">
        <f aca="true">IF(AND($B34&gt;Input!$C$45,$B34&lt;Input!$C$25),PMT(Input!$C$40/(100*12),(OFFSET($A$4,MATCH(Input!$C$25,$B$4:$B$1004,1),0,1,1)-OFFSET($A$4,MATCH(Input!$C$45,$B$4:$B$1004,1),0,1,1)),$H$4,0,1),0)</f>
        <v>0</v>
      </c>
      <c r="F34" s="78" t="n">
        <f aca="false">($F33+$D34+$E34)*(1+Input!$C$40/(100*12))</f>
        <v>1600.89332298097</v>
      </c>
    </row>
    <row r="35" customFormat="false" ht="12.8" hidden="false" customHeight="false" outlineLevel="0" collapsed="false">
      <c r="A35" s="76" t="n">
        <v>31</v>
      </c>
      <c r="B35" s="77" t="n">
        <f aca="false">EOMONTH(Input!$C$7,A35)</f>
        <v>43861</v>
      </c>
      <c r="D35" s="78" t="n">
        <f aca="false">IF(AND($B35&lt;Input!$C$31,$B35&lt;Input!$G$31),Input!$C$41,0)</f>
        <v>50</v>
      </c>
      <c r="E35" s="78" t="n">
        <f aca="true">IF(AND($B35&gt;Input!$C$45,$B35&lt;Input!$C$25),PMT(Input!$C$40/(100*12),(OFFSET($A$4,MATCH(Input!$C$25,$B$4:$B$1004,1),0,1,1)-OFFSET($A$4,MATCH(Input!$C$45,$B$4:$B$1004,1),0,1,1)),$H$4,0,1),0)</f>
        <v>0</v>
      </c>
      <c r="F35" s="78" t="n">
        <f aca="false">($F34+$D35+$E35)*(1+Input!$C$40/(100*12))</f>
        <v>1657.77204516005</v>
      </c>
    </row>
    <row r="36" customFormat="false" ht="12.8" hidden="false" customHeight="false" outlineLevel="0" collapsed="false">
      <c r="A36" s="76" t="n">
        <v>32</v>
      </c>
      <c r="B36" s="77" t="n">
        <f aca="false">EOMONTH(Input!$C$7,A36)</f>
        <v>43890</v>
      </c>
      <c r="D36" s="78" t="n">
        <f aca="false">IF(AND($B36&lt;Input!$C$31,$B36&lt;Input!$G$31),Input!$C$41,0)</f>
        <v>50</v>
      </c>
      <c r="E36" s="78" t="n">
        <f aca="true">IF(AND($B36&gt;Input!$C$45,$B36&lt;Input!$C$25),PMT(Input!$C$40/(100*12),(OFFSET($A$4,MATCH(Input!$C$25,$B$4:$B$1004,1),0,1,1)-OFFSET($A$4,MATCH(Input!$C$45,$B$4:$B$1004,1),0,1,1)),$H$4,0,1),0)</f>
        <v>0</v>
      </c>
      <c r="F36" s="78" t="n">
        <f aca="false">($F35+$D36+$E36)*(1+Input!$C$40/(100*12))</f>
        <v>1714.88776201489</v>
      </c>
    </row>
    <row r="37" customFormat="false" ht="12.8" hidden="false" customHeight="false" outlineLevel="0" collapsed="false">
      <c r="A37" s="76" t="n">
        <v>33</v>
      </c>
      <c r="B37" s="77" t="n">
        <f aca="false">EOMONTH(Input!$C$7,A37)</f>
        <v>43921</v>
      </c>
      <c r="D37" s="78" t="n">
        <f aca="false">IF(AND($B37&lt;Input!$C$31,$B37&lt;Input!$G$31),Input!$C$41,0)</f>
        <v>50</v>
      </c>
      <c r="E37" s="78" t="n">
        <f aca="true">IF(AND($B37&gt;Input!$C$45,$B37&lt;Input!$C$25),PMT(Input!$C$40/(100*12),(OFFSET($A$4,MATCH(Input!$C$25,$B$4:$B$1004,1),0,1,1)-OFFSET($A$4,MATCH(Input!$C$45,$B$4:$B$1004,1),0,1,1)),$H$4,0,1),0)</f>
        <v>0</v>
      </c>
      <c r="F37" s="78" t="n">
        <f aca="false">($F36+$D37+$E37)*(1+Input!$C$40/(100*12))</f>
        <v>1772.24146102328</v>
      </c>
    </row>
    <row r="38" customFormat="false" ht="12.8" hidden="false" customHeight="false" outlineLevel="0" collapsed="false">
      <c r="A38" s="76" t="n">
        <v>34</v>
      </c>
      <c r="B38" s="77" t="n">
        <f aca="false">EOMONTH(Input!$C$7,A38)</f>
        <v>43951</v>
      </c>
      <c r="D38" s="78" t="n">
        <f aca="false">IF(AND($B38&lt;Input!$C$31,$B38&lt;Input!$G$31),Input!$C$41,0)</f>
        <v>50</v>
      </c>
      <c r="E38" s="78" t="n">
        <f aca="true">IF(AND($B38&gt;Input!$C$45,$B38&lt;Input!$C$25),PMT(Input!$C$40/(100*12),(OFFSET($A$4,MATCH(Input!$C$25,$B$4:$B$1004,1),0,1,1)-OFFSET($A$4,MATCH(Input!$C$45,$B$4:$B$1004,1),0,1,1)),$H$4,0,1),0)</f>
        <v>0</v>
      </c>
      <c r="F38" s="78" t="n">
        <f aca="false">($F37+$D38+$E38)*(1+Input!$C$40/(100*12))</f>
        <v>1829.83413377755</v>
      </c>
    </row>
    <row r="39" customFormat="false" ht="12.8" hidden="false" customHeight="false" outlineLevel="0" collapsed="false">
      <c r="A39" s="76" t="n">
        <v>35</v>
      </c>
      <c r="B39" s="77" t="n">
        <f aca="false">EOMONTH(Input!$C$7,A39)</f>
        <v>43982</v>
      </c>
      <c r="D39" s="78" t="n">
        <f aca="false">IF(AND($B39&lt;Input!$C$31,$B39&lt;Input!$G$31),Input!$C$41,0)</f>
        <v>50</v>
      </c>
      <c r="E39" s="78" t="n">
        <f aca="true">IF(AND($B39&gt;Input!$C$45,$B39&lt;Input!$C$25),PMT(Input!$C$40/(100*12),(OFFSET($A$4,MATCH(Input!$C$25,$B$4:$B$1004,1),0,1,1)-OFFSET($A$4,MATCH(Input!$C$45,$B$4:$B$1004,1),0,1,1)),$H$4,0,1),0)</f>
        <v>0</v>
      </c>
      <c r="F39" s="78" t="n">
        <f aca="false">($F38+$D39+$E39)*(1+Input!$C$40/(100*12))</f>
        <v>1887.66677600162</v>
      </c>
    </row>
    <row r="40" customFormat="false" ht="12.8" hidden="false" customHeight="false" outlineLevel="0" collapsed="false">
      <c r="A40" s="76" t="n">
        <v>36</v>
      </c>
      <c r="B40" s="77" t="n">
        <f aca="false">EOMONTH(Input!$C$7,A40)</f>
        <v>44012</v>
      </c>
      <c r="D40" s="78" t="n">
        <f aca="false">IF(AND($B40&lt;Input!$C$31,$B40&lt;Input!$G$31),Input!$C$41,0)</f>
        <v>50</v>
      </c>
      <c r="E40" s="78" t="n">
        <f aca="true">IF(AND($B40&gt;Input!$C$45,$B40&lt;Input!$C$25),PMT(Input!$C$40/(100*12),(OFFSET($A$4,MATCH(Input!$C$25,$B$4:$B$1004,1),0,1,1)-OFFSET($A$4,MATCH(Input!$C$45,$B$4:$B$1004,1),0,1,1)),$H$4,0,1),0)</f>
        <v>0</v>
      </c>
      <c r="F40" s="78" t="n">
        <f aca="false">($F39+$D40+$E40)*(1+Input!$C$40/(100*12))</f>
        <v>1945.74038756829</v>
      </c>
    </row>
    <row r="41" customFormat="false" ht="12.8" hidden="false" customHeight="false" outlineLevel="0" collapsed="false">
      <c r="A41" s="76" t="n">
        <v>37</v>
      </c>
      <c r="B41" s="77" t="n">
        <f aca="false">EOMONTH(Input!$C$7,A41)</f>
        <v>44043</v>
      </c>
      <c r="D41" s="78" t="n">
        <f aca="false">IF(AND($B41&lt;Input!$C$31,$B41&lt;Input!$G$31),Input!$C$41,0)</f>
        <v>50</v>
      </c>
      <c r="E41" s="78" t="n">
        <f aca="true">IF(AND($B41&gt;Input!$C$45,$B41&lt;Input!$C$25),PMT(Input!$C$40/(100*12),(OFFSET($A$4,MATCH(Input!$C$25,$B$4:$B$1004,1),0,1,1)-OFFSET($A$4,MATCH(Input!$C$45,$B$4:$B$1004,1),0,1,1)),$H$4,0,1),0)</f>
        <v>0</v>
      </c>
      <c r="F41" s="78" t="n">
        <f aca="false">($F40+$D41+$E41)*(1+Input!$C$40/(100*12))</f>
        <v>2004.05597251649</v>
      </c>
    </row>
    <row r="42" customFormat="false" ht="12.8" hidden="false" customHeight="false" outlineLevel="0" collapsed="false">
      <c r="A42" s="76" t="n">
        <v>38</v>
      </c>
      <c r="B42" s="77" t="n">
        <f aca="false">EOMONTH(Input!$C$7,A42)</f>
        <v>44074</v>
      </c>
      <c r="D42" s="78" t="n">
        <f aca="false">IF(AND($B42&lt;Input!$C$31,$B42&lt;Input!$G$31),Input!$C$41,0)</f>
        <v>50</v>
      </c>
      <c r="E42" s="78" t="n">
        <f aca="true">IF(AND($B42&gt;Input!$C$45,$B42&lt;Input!$C$25),PMT(Input!$C$40/(100*12),(OFFSET($A$4,MATCH(Input!$C$25,$B$4:$B$1004,1),0,1,1)-OFFSET($A$4,MATCH(Input!$C$45,$B$4:$B$1004,1),0,1,1)),$H$4,0,1),0)</f>
        <v>0</v>
      </c>
      <c r="F42" s="78" t="n">
        <f aca="false">($F41+$D42+$E42)*(1+Input!$C$40/(100*12))</f>
        <v>2062.61453906865</v>
      </c>
    </row>
    <row r="43" customFormat="false" ht="12.8" hidden="false" customHeight="false" outlineLevel="0" collapsed="false">
      <c r="A43" s="76" t="n">
        <v>39</v>
      </c>
      <c r="B43" s="77" t="n">
        <f aca="false">EOMONTH(Input!$C$7,A43)</f>
        <v>44104</v>
      </c>
      <c r="D43" s="78" t="n">
        <f aca="false">IF(AND($B43&lt;Input!$C$31,$B43&lt;Input!$G$31),Input!$C$41,0)</f>
        <v>50</v>
      </c>
      <c r="E43" s="78" t="n">
        <f aca="true">IF(AND($B43&gt;Input!$C$45,$B43&lt;Input!$C$25),PMT(Input!$C$40/(100*12),(OFFSET($A$4,MATCH(Input!$C$25,$B$4:$B$1004,1),0,1,1)-OFFSET($A$4,MATCH(Input!$C$45,$B$4:$B$1004,1),0,1,1)),$H$4,0,1),0)</f>
        <v>0</v>
      </c>
      <c r="F43" s="78" t="n">
        <f aca="false">($F42+$D43+$E43)*(1+Input!$C$40/(100*12))</f>
        <v>2121.4170996481</v>
      </c>
    </row>
    <row r="44" customFormat="false" ht="12.8" hidden="false" customHeight="false" outlineLevel="0" collapsed="false">
      <c r="A44" s="76" t="n">
        <v>40</v>
      </c>
      <c r="B44" s="77" t="n">
        <f aca="false">EOMONTH(Input!$C$7,A44)</f>
        <v>44135</v>
      </c>
      <c r="D44" s="78" t="n">
        <f aca="false">IF(AND($B44&lt;Input!$C$31,$B44&lt;Input!$G$31),Input!$C$41,0)</f>
        <v>50</v>
      </c>
      <c r="E44" s="78" t="n">
        <f aca="true">IF(AND($B44&gt;Input!$C$45,$B44&lt;Input!$C$25),PMT(Input!$C$40/(100*12),(OFFSET($A$4,MATCH(Input!$C$25,$B$4:$B$1004,1),0,1,1)-OFFSET($A$4,MATCH(Input!$C$45,$B$4:$B$1004,1),0,1,1)),$H$4,0,1),0)</f>
        <v>0</v>
      </c>
      <c r="F44" s="78" t="n">
        <f aca="false">($F43+$D44+$E44)*(1+Input!$C$40/(100*12))</f>
        <v>2180.46467089663</v>
      </c>
    </row>
    <row r="45" customFormat="false" ht="12.8" hidden="false" customHeight="false" outlineLevel="0" collapsed="false">
      <c r="A45" s="76" t="n">
        <v>41</v>
      </c>
      <c r="B45" s="77" t="n">
        <f aca="false">EOMONTH(Input!$C$7,A45)</f>
        <v>44165</v>
      </c>
      <c r="D45" s="78" t="n">
        <f aca="false">IF(AND($B45&lt;Input!$C$31,$B45&lt;Input!$G$31),Input!$C$41,0)</f>
        <v>50</v>
      </c>
      <c r="E45" s="78" t="n">
        <f aca="true">IF(AND($B45&gt;Input!$C$45,$B45&lt;Input!$C$25),PMT(Input!$C$40/(100*12),(OFFSET($A$4,MATCH(Input!$C$25,$B$4:$B$1004,1),0,1,1)-OFFSET($A$4,MATCH(Input!$C$45,$B$4:$B$1004,1),0,1,1)),$H$4,0,1),0)</f>
        <v>0</v>
      </c>
      <c r="F45" s="78" t="n">
        <f aca="false">($F44+$D45+$E45)*(1+Input!$C$40/(100*12))</f>
        <v>2239.75827369203</v>
      </c>
    </row>
    <row r="46" customFormat="false" ht="12.8" hidden="false" customHeight="false" outlineLevel="0" collapsed="false">
      <c r="A46" s="76" t="n">
        <v>42</v>
      </c>
      <c r="B46" s="77" t="n">
        <f aca="false">EOMONTH(Input!$C$7,A46)</f>
        <v>44196</v>
      </c>
      <c r="D46" s="78" t="n">
        <f aca="false">IF(AND($B46&lt;Input!$C$31,$B46&lt;Input!$G$31),Input!$C$41,0)</f>
        <v>50</v>
      </c>
      <c r="E46" s="78" t="n">
        <f aca="true">IF(AND($B46&gt;Input!$C$45,$B46&lt;Input!$C$25),PMT(Input!$C$40/(100*12),(OFFSET($A$4,MATCH(Input!$C$25,$B$4:$B$1004,1),0,1,1)-OFFSET($A$4,MATCH(Input!$C$45,$B$4:$B$1004,1),0,1,1)),$H$4,0,1),0)</f>
        <v>0</v>
      </c>
      <c r="F46" s="78" t="n">
        <f aca="false">($F45+$D46+$E46)*(1+Input!$C$40/(100*12))</f>
        <v>2299.29893316575</v>
      </c>
    </row>
    <row r="47" customFormat="false" ht="12.8" hidden="false" customHeight="false" outlineLevel="0" collapsed="false">
      <c r="A47" s="76" t="n">
        <v>43</v>
      </c>
      <c r="B47" s="77" t="n">
        <f aca="false">EOMONTH(Input!$C$7,A47)</f>
        <v>44227</v>
      </c>
      <c r="D47" s="78" t="n">
        <f aca="false">IF(AND($B47&lt;Input!$C$31,$B47&lt;Input!$G$31),Input!$C$41,0)</f>
        <v>50</v>
      </c>
      <c r="E47" s="78" t="n">
        <f aca="true">IF(AND($B47&gt;Input!$C$45,$B47&lt;Input!$C$25),PMT(Input!$C$40/(100*12),(OFFSET($A$4,MATCH(Input!$C$25,$B$4:$B$1004,1),0,1,1)-OFFSET($A$4,MATCH(Input!$C$45,$B$4:$B$1004,1),0,1,1)),$H$4,0,1),0)</f>
        <v>0</v>
      </c>
      <c r="F47" s="78" t="n">
        <f aca="false">($F46+$D47+$E47)*(1+Input!$C$40/(100*12))</f>
        <v>2359.08767872061</v>
      </c>
    </row>
    <row r="48" customFormat="false" ht="12.8" hidden="false" customHeight="false" outlineLevel="0" collapsed="false">
      <c r="A48" s="76" t="n">
        <v>44</v>
      </c>
      <c r="B48" s="77" t="n">
        <f aca="false">EOMONTH(Input!$C$7,A48)</f>
        <v>44255</v>
      </c>
      <c r="D48" s="78" t="n">
        <f aca="false">IF(AND($B48&lt;Input!$C$31,$B48&lt;Input!$G$31),Input!$C$41,0)</f>
        <v>50</v>
      </c>
      <c r="E48" s="78" t="n">
        <f aca="true">IF(AND($B48&gt;Input!$C$45,$B48&lt;Input!$C$25),PMT(Input!$C$40/(100*12),(OFFSET($A$4,MATCH(Input!$C$25,$B$4:$B$1004,1),0,1,1)-OFFSET($A$4,MATCH(Input!$C$45,$B$4:$B$1004,1),0,1,1)),$H$4,0,1),0)</f>
        <v>0</v>
      </c>
      <c r="F48" s="78" t="n">
        <f aca="false">($F47+$D48+$E48)*(1+Input!$C$40/(100*12))</f>
        <v>2419.12554404861</v>
      </c>
    </row>
    <row r="49" customFormat="false" ht="12.8" hidden="false" customHeight="false" outlineLevel="0" collapsed="false">
      <c r="A49" s="76" t="n">
        <v>45</v>
      </c>
      <c r="B49" s="77" t="n">
        <f aca="false">EOMONTH(Input!$C$7,A49)</f>
        <v>44286</v>
      </c>
      <c r="D49" s="78" t="n">
        <f aca="false">IF(AND($B49&lt;Input!$C$31,$B49&lt;Input!$G$31),Input!$C$41,0)</f>
        <v>50</v>
      </c>
      <c r="E49" s="78" t="n">
        <f aca="true">IF(AND($B49&gt;Input!$C$45,$B49&lt;Input!$C$25),PMT(Input!$C$40/(100*12),(OFFSET($A$4,MATCH(Input!$C$25,$B$4:$B$1004,1),0,1,1)-OFFSET($A$4,MATCH(Input!$C$45,$B$4:$B$1004,1),0,1,1)),$H$4,0,1),0)</f>
        <v>0</v>
      </c>
      <c r="F49" s="78" t="n">
        <f aca="false">($F48+$D49+$E49)*(1+Input!$C$40/(100*12))</f>
        <v>2479.41356714881</v>
      </c>
    </row>
    <row r="50" customFormat="false" ht="12.8" hidden="false" customHeight="false" outlineLevel="0" collapsed="false">
      <c r="A50" s="76" t="n">
        <v>46</v>
      </c>
      <c r="B50" s="77" t="n">
        <f aca="false">EOMONTH(Input!$C$7,A50)</f>
        <v>44316</v>
      </c>
      <c r="D50" s="78" t="n">
        <f aca="false">IF(AND($B50&lt;Input!$C$31,$B50&lt;Input!$G$31),Input!$C$41,0)</f>
        <v>50</v>
      </c>
      <c r="E50" s="78" t="n">
        <f aca="true">IF(AND($B50&gt;Input!$C$45,$B50&lt;Input!$C$25),PMT(Input!$C$40/(100*12),(OFFSET($A$4,MATCH(Input!$C$25,$B$4:$B$1004,1),0,1,1)-OFFSET($A$4,MATCH(Input!$C$45,$B$4:$B$1004,1),0,1,1)),$H$4,0,1),0)</f>
        <v>0</v>
      </c>
      <c r="F50" s="78" t="n">
        <f aca="false">($F49+$D50+$E50)*(1+Input!$C$40/(100*12))</f>
        <v>2539.95279034527</v>
      </c>
    </row>
    <row r="51" customFormat="false" ht="12.8" hidden="false" customHeight="false" outlineLevel="0" collapsed="false">
      <c r="A51" s="76" t="n">
        <v>47</v>
      </c>
      <c r="B51" s="77" t="n">
        <f aca="false">EOMONTH(Input!$C$7,A51)</f>
        <v>44347</v>
      </c>
      <c r="D51" s="78" t="n">
        <f aca="false">IF(AND($B51&lt;Input!$C$31,$B51&lt;Input!$G$31),Input!$C$41,0)</f>
        <v>50</v>
      </c>
      <c r="E51" s="78" t="n">
        <f aca="true">IF(AND($B51&gt;Input!$C$45,$B51&lt;Input!$C$25),PMT(Input!$C$40/(100*12),(OFFSET($A$4,MATCH(Input!$C$25,$B$4:$B$1004,1),0,1,1)-OFFSET($A$4,MATCH(Input!$C$45,$B$4:$B$1004,1),0,1,1)),$H$4,0,1),0)</f>
        <v>0</v>
      </c>
      <c r="F51" s="78" t="n">
        <f aca="false">($F50+$D51+$E51)*(1+Input!$C$40/(100*12))</f>
        <v>2600.74426030504</v>
      </c>
    </row>
    <row r="52" customFormat="false" ht="12.8" hidden="false" customHeight="false" outlineLevel="0" collapsed="false">
      <c r="A52" s="76" t="n">
        <v>48</v>
      </c>
      <c r="B52" s="77" t="n">
        <f aca="false">EOMONTH(Input!$C$7,A52)</f>
        <v>44377</v>
      </c>
      <c r="D52" s="78" t="n">
        <f aca="false">IF(AND($B52&lt;Input!$C$31,$B52&lt;Input!$G$31),Input!$C$41,0)</f>
        <v>50</v>
      </c>
      <c r="E52" s="78" t="n">
        <f aca="true">IF(AND($B52&gt;Input!$C$45,$B52&lt;Input!$C$25),PMT(Input!$C$40/(100*12),(OFFSET($A$4,MATCH(Input!$C$25,$B$4:$B$1004,1),0,1,1)-OFFSET($A$4,MATCH(Input!$C$45,$B$4:$B$1004,1),0,1,1)),$H$4,0,1),0)</f>
        <v>0</v>
      </c>
      <c r="F52" s="78" t="n">
        <f aca="false">($F51+$D52+$E52)*(1+Input!$C$40/(100*12))</f>
        <v>2661.78902805631</v>
      </c>
    </row>
    <row r="53" customFormat="false" ht="12.8" hidden="false" customHeight="false" outlineLevel="0" collapsed="false">
      <c r="A53" s="76" t="n">
        <v>49</v>
      </c>
      <c r="B53" s="77" t="n">
        <f aca="false">EOMONTH(Input!$C$7,A53)</f>
        <v>44408</v>
      </c>
      <c r="D53" s="78" t="n">
        <f aca="false">IF(AND($B53&lt;Input!$C$31,$B53&lt;Input!$G$31),Input!$C$41,0)</f>
        <v>50</v>
      </c>
      <c r="E53" s="78" t="n">
        <f aca="true">IF(AND($B53&gt;Input!$C$45,$B53&lt;Input!$C$25),PMT(Input!$C$40/(100*12),(OFFSET($A$4,MATCH(Input!$C$25,$B$4:$B$1004,1),0,1,1)-OFFSET($A$4,MATCH(Input!$C$45,$B$4:$B$1004,1),0,1,1)),$H$4,0,1),0)</f>
        <v>0</v>
      </c>
      <c r="F53" s="78" t="n">
        <f aca="false">($F52+$D53+$E53)*(1+Input!$C$40/(100*12))</f>
        <v>2723.08814900655</v>
      </c>
    </row>
    <row r="54" customFormat="false" ht="12.8" hidden="false" customHeight="false" outlineLevel="0" collapsed="false">
      <c r="A54" s="76" t="n">
        <v>50</v>
      </c>
      <c r="B54" s="77" t="n">
        <f aca="false">EOMONTH(Input!$C$7,A54)</f>
        <v>44439</v>
      </c>
      <c r="D54" s="78" t="n">
        <f aca="false">IF(AND($B54&lt;Input!$C$31,$B54&lt;Input!$G$31),Input!$C$41,0)</f>
        <v>50</v>
      </c>
      <c r="E54" s="78" t="n">
        <f aca="true">IF(AND($B54&gt;Input!$C$45,$B54&lt;Input!$C$25),PMT(Input!$C$40/(100*12),(OFFSET($A$4,MATCH(Input!$C$25,$B$4:$B$1004,1),0,1,1)-OFFSET($A$4,MATCH(Input!$C$45,$B$4:$B$1004,1),0,1,1)),$H$4,0,1),0)</f>
        <v>0</v>
      </c>
      <c r="F54" s="78" t="n">
        <f aca="false">($F53+$D54+$E54)*(1+Input!$C$40/(100*12))</f>
        <v>2784.64268296074</v>
      </c>
    </row>
    <row r="55" customFormat="false" ht="12.8" hidden="false" customHeight="false" outlineLevel="0" collapsed="false">
      <c r="A55" s="76" t="n">
        <v>51</v>
      </c>
      <c r="B55" s="77" t="n">
        <f aca="false">EOMONTH(Input!$C$7,A55)</f>
        <v>44469</v>
      </c>
      <c r="D55" s="78" t="n">
        <f aca="false">IF(AND($B55&lt;Input!$C$31,$B55&lt;Input!$G$31),Input!$C$41,0)</f>
        <v>50</v>
      </c>
      <c r="E55" s="78" t="n">
        <f aca="true">IF(AND($B55&gt;Input!$C$45,$B55&lt;Input!$C$25),PMT(Input!$C$40/(100*12),(OFFSET($A$4,MATCH(Input!$C$25,$B$4:$B$1004,1),0,1,1)-OFFSET($A$4,MATCH(Input!$C$45,$B$4:$B$1004,1),0,1,1)),$H$4,0,1),0)</f>
        <v>0</v>
      </c>
      <c r="F55" s="78" t="n">
        <f aca="false">($F54+$D55+$E55)*(1+Input!$C$40/(100*12))</f>
        <v>2846.45369413974</v>
      </c>
    </row>
    <row r="56" customFormat="false" ht="12.8" hidden="false" customHeight="false" outlineLevel="0" collapsed="false">
      <c r="A56" s="76" t="n">
        <v>52</v>
      </c>
      <c r="B56" s="77" t="n">
        <f aca="false">EOMONTH(Input!$C$7,A56)</f>
        <v>44500</v>
      </c>
      <c r="D56" s="78" t="n">
        <f aca="false">IF(AND($B56&lt;Input!$C$31,$B56&lt;Input!$G$31),Input!$C$41,0)</f>
        <v>50</v>
      </c>
      <c r="E56" s="78" t="n">
        <f aca="true">IF(AND($B56&gt;Input!$C$45,$B56&lt;Input!$C$25),PMT(Input!$C$40/(100*12),(OFFSET($A$4,MATCH(Input!$C$25,$B$4:$B$1004,1),0,1,1)-OFFSET($A$4,MATCH(Input!$C$45,$B$4:$B$1004,1),0,1,1)),$H$4,0,1),0)</f>
        <v>0</v>
      </c>
      <c r="F56" s="78" t="n">
        <f aca="false">($F55+$D56+$E56)*(1+Input!$C$40/(100*12))</f>
        <v>2908.52225119866</v>
      </c>
    </row>
    <row r="57" customFormat="false" ht="12.8" hidden="false" customHeight="false" outlineLevel="0" collapsed="false">
      <c r="A57" s="76" t="n">
        <v>53</v>
      </c>
      <c r="B57" s="77" t="n">
        <f aca="false">EOMONTH(Input!$C$7,A57)</f>
        <v>44530</v>
      </c>
      <c r="D57" s="78" t="n">
        <f aca="false">IF(AND($B57&lt;Input!$C$31,$B57&lt;Input!$G$31),Input!$C$41,0)</f>
        <v>50</v>
      </c>
      <c r="E57" s="78" t="n">
        <f aca="true">IF(AND($B57&gt;Input!$C$45,$B57&lt;Input!$C$25),PMT(Input!$C$40/(100*12),(OFFSET($A$4,MATCH(Input!$C$25,$B$4:$B$1004,1),0,1,1)-OFFSET($A$4,MATCH(Input!$C$45,$B$4:$B$1004,1),0,1,1)),$H$4,0,1),0)</f>
        <v>0</v>
      </c>
      <c r="F57" s="78" t="n">
        <f aca="false">($F56+$D57+$E57)*(1+Input!$C$40/(100*12))</f>
        <v>2970.84942724532</v>
      </c>
    </row>
    <row r="58" customFormat="false" ht="12.8" hidden="false" customHeight="false" outlineLevel="0" collapsed="false">
      <c r="A58" s="76" t="n">
        <v>54</v>
      </c>
      <c r="B58" s="77" t="n">
        <f aca="false">EOMONTH(Input!$C$7,A58)</f>
        <v>44561</v>
      </c>
      <c r="D58" s="78" t="n">
        <f aca="false">IF(AND($B58&lt;Input!$C$31,$B58&lt;Input!$G$31),Input!$C$41,0)</f>
        <v>50</v>
      </c>
      <c r="E58" s="78" t="n">
        <f aca="true">IF(AND($B58&gt;Input!$C$45,$B58&lt;Input!$C$25),PMT(Input!$C$40/(100*12),(OFFSET($A$4,MATCH(Input!$C$25,$B$4:$B$1004,1),0,1,1)-OFFSET($A$4,MATCH(Input!$C$45,$B$4:$B$1004,1),0,1,1)),$H$4,0,1),0)</f>
        <v>0</v>
      </c>
      <c r="F58" s="78" t="n">
        <f aca="false">($F57+$D58+$E58)*(1+Input!$C$40/(100*12))</f>
        <v>3033.43629985884</v>
      </c>
    </row>
    <row r="59" customFormat="false" ht="12.8" hidden="false" customHeight="false" outlineLevel="0" collapsed="false">
      <c r="A59" s="76" t="n">
        <v>55</v>
      </c>
      <c r="B59" s="77" t="n">
        <f aca="false">EOMONTH(Input!$C$7,A59)</f>
        <v>44592</v>
      </c>
      <c r="D59" s="78" t="n">
        <f aca="false">IF(AND($B59&lt;Input!$C$31,$B59&lt;Input!$G$31),Input!$C$41,0)</f>
        <v>50</v>
      </c>
      <c r="E59" s="78" t="n">
        <f aca="true">IF(AND($B59&gt;Input!$C$45,$B59&lt;Input!$C$25),PMT(Input!$C$40/(100*12),(OFFSET($A$4,MATCH(Input!$C$25,$B$4:$B$1004,1),0,1,1)-OFFSET($A$4,MATCH(Input!$C$45,$B$4:$B$1004,1),0,1,1)),$H$4,0,1),0)</f>
        <v>0</v>
      </c>
      <c r="F59" s="78" t="n">
        <f aca="false">($F58+$D59+$E59)*(1+Input!$C$40/(100*12))</f>
        <v>3096.28395110825</v>
      </c>
    </row>
    <row r="60" customFormat="false" ht="12.8" hidden="false" customHeight="false" outlineLevel="0" collapsed="false">
      <c r="A60" s="76" t="n">
        <v>56</v>
      </c>
      <c r="B60" s="77" t="n">
        <f aca="false">EOMONTH(Input!$C$7,A60)</f>
        <v>44620</v>
      </c>
      <c r="D60" s="78" t="n">
        <f aca="false">IF(AND($B60&lt;Input!$C$31,$B60&lt;Input!$G$31),Input!$C$41,0)</f>
        <v>50</v>
      </c>
      <c r="E60" s="78" t="n">
        <f aca="true">IF(AND($B60&gt;Input!$C$45,$B60&lt;Input!$C$25),PMT(Input!$C$40/(100*12),(OFFSET($A$4,MATCH(Input!$C$25,$B$4:$B$1004,1),0,1,1)-OFFSET($A$4,MATCH(Input!$C$45,$B$4:$B$1004,1),0,1,1)),$H$4,0,1),0)</f>
        <v>0</v>
      </c>
      <c r="F60" s="78" t="n">
        <f aca="false">($F59+$D60+$E60)*(1+Input!$C$40/(100*12))</f>
        <v>3159.3934675712</v>
      </c>
    </row>
    <row r="61" customFormat="false" ht="12.8" hidden="false" customHeight="false" outlineLevel="0" collapsed="false">
      <c r="A61" s="76" t="n">
        <v>57</v>
      </c>
      <c r="B61" s="77" t="n">
        <f aca="false">EOMONTH(Input!$C$7,A61)</f>
        <v>44651</v>
      </c>
      <c r="D61" s="78" t="n">
        <f aca="false">IF(AND($B61&lt;Input!$C$31,$B61&lt;Input!$G$31),Input!$C$41,0)</f>
        <v>50</v>
      </c>
      <c r="E61" s="78" t="n">
        <f aca="true">IF(AND($B61&gt;Input!$C$45,$B61&lt;Input!$C$25),PMT(Input!$C$40/(100*12),(OFFSET($A$4,MATCH(Input!$C$25,$B$4:$B$1004,1),0,1,1)-OFFSET($A$4,MATCH(Input!$C$45,$B$4:$B$1004,1),0,1,1)),$H$4,0,1),0)</f>
        <v>0</v>
      </c>
      <c r="F61" s="78" t="n">
        <f aca="false">($F60+$D61+$E61)*(1+Input!$C$40/(100*12))</f>
        <v>3222.76594035275</v>
      </c>
    </row>
    <row r="62" customFormat="false" ht="12.8" hidden="false" customHeight="false" outlineLevel="0" collapsed="false">
      <c r="A62" s="76" t="n">
        <v>58</v>
      </c>
      <c r="B62" s="77" t="n">
        <f aca="false">EOMONTH(Input!$C$7,A62)</f>
        <v>44681</v>
      </c>
      <c r="D62" s="78" t="n">
        <f aca="false">IF(AND($B62&lt;Input!$C$31,$B62&lt;Input!$G$31),Input!$C$41,0)</f>
        <v>50</v>
      </c>
      <c r="E62" s="78" t="n">
        <f aca="true">IF(AND($B62&gt;Input!$C$45,$B62&lt;Input!$C$25),PMT(Input!$C$40/(100*12),(OFFSET($A$4,MATCH(Input!$C$25,$B$4:$B$1004,1),0,1,1)-OFFSET($A$4,MATCH(Input!$C$45,$B$4:$B$1004,1),0,1,1)),$H$4,0,1),0)</f>
        <v>0</v>
      </c>
      <c r="F62" s="78" t="n">
        <f aca="false">($F61+$D62+$E62)*(1+Input!$C$40/(100*12))</f>
        <v>3286.40246510422</v>
      </c>
    </row>
    <row r="63" customFormat="false" ht="12.8" hidden="false" customHeight="false" outlineLevel="0" collapsed="false">
      <c r="A63" s="76" t="n">
        <v>59</v>
      </c>
      <c r="B63" s="77" t="n">
        <f aca="false">EOMONTH(Input!$C$7,A63)</f>
        <v>44712</v>
      </c>
      <c r="D63" s="78" t="n">
        <f aca="false">IF(AND($B63&lt;Input!$C$31,$B63&lt;Input!$G$31),Input!$C$41,0)</f>
        <v>50</v>
      </c>
      <c r="E63" s="78" t="n">
        <f aca="true">IF(AND($B63&gt;Input!$C$45,$B63&lt;Input!$C$25),PMT(Input!$C$40/(100*12),(OFFSET($A$4,MATCH(Input!$C$25,$B$4:$B$1004,1),0,1,1)-OFFSET($A$4,MATCH(Input!$C$45,$B$4:$B$1004,1),0,1,1)),$H$4,0,1),0)</f>
        <v>0</v>
      </c>
      <c r="F63" s="78" t="n">
        <f aca="false">($F62+$D63+$E63)*(1+Input!$C$40/(100*12))</f>
        <v>3350.30414204215</v>
      </c>
    </row>
    <row r="64" customFormat="false" ht="12.8" hidden="false" customHeight="false" outlineLevel="0" collapsed="false">
      <c r="A64" s="76" t="n">
        <v>60</v>
      </c>
      <c r="B64" s="77" t="n">
        <f aca="false">EOMONTH(Input!$C$7,A64)</f>
        <v>44742</v>
      </c>
      <c r="D64" s="78" t="n">
        <f aca="false">IF(AND($B64&lt;Input!$C$31,$B64&lt;Input!$G$31),Input!$C$41,0)</f>
        <v>50</v>
      </c>
      <c r="E64" s="78" t="n">
        <f aca="true">IF(AND($B64&gt;Input!$C$45,$B64&lt;Input!$C$25),PMT(Input!$C$40/(100*12),(OFFSET($A$4,MATCH(Input!$C$25,$B$4:$B$1004,1),0,1,1)-OFFSET($A$4,MATCH(Input!$C$45,$B$4:$B$1004,1),0,1,1)),$H$4,0,1),0)</f>
        <v>0</v>
      </c>
      <c r="F64" s="78" t="n">
        <f aca="false">($F63+$D64+$E64)*(1+Input!$C$40/(100*12))</f>
        <v>3414.47207596733</v>
      </c>
    </row>
    <row r="65" customFormat="false" ht="12.8" hidden="false" customHeight="false" outlineLevel="0" collapsed="false">
      <c r="A65" s="76" t="n">
        <v>61</v>
      </c>
      <c r="B65" s="77" t="n">
        <f aca="false">EOMONTH(Input!$C$7,A65)</f>
        <v>44773</v>
      </c>
      <c r="D65" s="78" t="n">
        <f aca="false">IF(AND($B65&lt;Input!$C$31,$B65&lt;Input!$G$31),Input!$C$41,0)</f>
        <v>50</v>
      </c>
      <c r="E65" s="78" t="n">
        <f aca="true">IF(AND($B65&gt;Input!$C$45,$B65&lt;Input!$C$25),PMT(Input!$C$40/(100*12),(OFFSET($A$4,MATCH(Input!$C$25,$B$4:$B$1004,1),0,1,1)-OFFSET($A$4,MATCH(Input!$C$45,$B$4:$B$1004,1),0,1,1)),$H$4,0,1),0)</f>
        <v>0</v>
      </c>
      <c r="F65" s="78" t="n">
        <f aca="false">($F64+$D65+$E65)*(1+Input!$C$40/(100*12))</f>
        <v>3478.90737628386</v>
      </c>
    </row>
    <row r="66" customFormat="false" ht="12.8" hidden="false" customHeight="false" outlineLevel="0" collapsed="false">
      <c r="A66" s="76" t="n">
        <v>62</v>
      </c>
      <c r="B66" s="77" t="n">
        <f aca="false">EOMONTH(Input!$C$7,A66)</f>
        <v>44804</v>
      </c>
      <c r="D66" s="78" t="n">
        <f aca="false">IF(AND($B66&lt;Input!$C$31,$B66&lt;Input!$G$31),Input!$C$41,0)</f>
        <v>50</v>
      </c>
      <c r="E66" s="78" t="n">
        <f aca="true">IF(AND($B66&gt;Input!$C$45,$B66&lt;Input!$C$25),PMT(Input!$C$40/(100*12),(OFFSET($A$4,MATCH(Input!$C$25,$B$4:$B$1004,1),0,1,1)-OFFSET($A$4,MATCH(Input!$C$45,$B$4:$B$1004,1),0,1,1)),$H$4,0,1),0)</f>
        <v>0</v>
      </c>
      <c r="F66" s="78" t="n">
        <f aca="false">($F65+$D66+$E66)*(1+Input!$C$40/(100*12))</f>
        <v>3543.61115701838</v>
      </c>
    </row>
    <row r="67" customFormat="false" ht="12.8" hidden="false" customHeight="false" outlineLevel="0" collapsed="false">
      <c r="A67" s="76" t="n">
        <v>63</v>
      </c>
      <c r="B67" s="77" t="n">
        <f aca="false">EOMONTH(Input!$C$7,A67)</f>
        <v>44834</v>
      </c>
      <c r="D67" s="78" t="n">
        <f aca="false">IF(AND($B67&lt;Input!$C$31,$B67&lt;Input!$G$31),Input!$C$41,0)</f>
        <v>50</v>
      </c>
      <c r="E67" s="78" t="n">
        <f aca="true">IF(AND($B67&gt;Input!$C$45,$B67&lt;Input!$C$25),PMT(Input!$C$40/(100*12),(OFFSET($A$4,MATCH(Input!$C$25,$B$4:$B$1004,1),0,1,1)-OFFSET($A$4,MATCH(Input!$C$45,$B$4:$B$1004,1),0,1,1)),$H$4,0,1),0)</f>
        <v>0</v>
      </c>
      <c r="F67" s="78" t="n">
        <f aca="false">($F66+$D67+$E67)*(1+Input!$C$40/(100*12))</f>
        <v>3608.58453683929</v>
      </c>
    </row>
    <row r="68" customFormat="false" ht="12.8" hidden="false" customHeight="false" outlineLevel="0" collapsed="false">
      <c r="A68" s="76" t="n">
        <v>64</v>
      </c>
      <c r="B68" s="77" t="n">
        <f aca="false">EOMONTH(Input!$C$7,A68)</f>
        <v>44865</v>
      </c>
      <c r="D68" s="78" t="n">
        <f aca="false">IF(AND($B68&lt;Input!$C$31,$B68&lt;Input!$G$31),Input!$C$41,0)</f>
        <v>50</v>
      </c>
      <c r="E68" s="78" t="n">
        <f aca="true">IF(AND($B68&gt;Input!$C$45,$B68&lt;Input!$C$25),PMT(Input!$C$40/(100*12),(OFFSET($A$4,MATCH(Input!$C$25,$B$4:$B$1004,1),0,1,1)-OFFSET($A$4,MATCH(Input!$C$45,$B$4:$B$1004,1),0,1,1)),$H$4,0,1),0)</f>
        <v>0</v>
      </c>
      <c r="F68" s="78" t="n">
        <f aca="false">($F67+$D68+$E68)*(1+Input!$C$40/(100*12))</f>
        <v>3673.82863907612</v>
      </c>
    </row>
    <row r="69" customFormat="false" ht="12.8" hidden="false" customHeight="false" outlineLevel="0" collapsed="false">
      <c r="A69" s="76" t="n">
        <v>65</v>
      </c>
      <c r="B69" s="77" t="n">
        <f aca="false">EOMONTH(Input!$C$7,A69)</f>
        <v>44895</v>
      </c>
      <c r="D69" s="78" t="n">
        <f aca="false">IF(AND($B69&lt;Input!$C$31,$B69&lt;Input!$G$31),Input!$C$41,0)</f>
        <v>50</v>
      </c>
      <c r="E69" s="78" t="n">
        <f aca="true">IF(AND($B69&gt;Input!$C$45,$B69&lt;Input!$C$25),PMT(Input!$C$40/(100*12),(OFFSET($A$4,MATCH(Input!$C$25,$B$4:$B$1004,1),0,1,1)-OFFSET($A$4,MATCH(Input!$C$45,$B$4:$B$1004,1),0,1,1)),$H$4,0,1),0)</f>
        <v>0</v>
      </c>
      <c r="F69" s="78" t="n">
        <f aca="false">($F68+$D69+$E69)*(1+Input!$C$40/(100*12))</f>
        <v>3739.34459173893</v>
      </c>
    </row>
    <row r="70" customFormat="false" ht="12.8" hidden="false" customHeight="false" outlineLevel="0" collapsed="false">
      <c r="A70" s="76" t="n">
        <v>66</v>
      </c>
      <c r="B70" s="77" t="n">
        <f aca="false">EOMONTH(Input!$C$7,A70)</f>
        <v>44926</v>
      </c>
      <c r="D70" s="78" t="n">
        <f aca="false">IF(AND($B70&lt;Input!$C$31,$B70&lt;Input!$G$31),Input!$C$41,0)</f>
        <v>50</v>
      </c>
      <c r="E70" s="78" t="n">
        <f aca="true">IF(AND($B70&gt;Input!$C$45,$B70&lt;Input!$C$25),PMT(Input!$C$40/(100*12),(OFFSET($A$4,MATCH(Input!$C$25,$B$4:$B$1004,1),0,1,1)-OFFSET($A$4,MATCH(Input!$C$45,$B$4:$B$1004,1),0,1,1)),$H$4,0,1),0)</f>
        <v>0</v>
      </c>
      <c r="F70" s="78" t="n">
        <f aca="false">($F69+$D70+$E70)*(1+Input!$C$40/(100*12))</f>
        <v>3805.13352753785</v>
      </c>
    </row>
    <row r="71" customFormat="false" ht="12.8" hidden="false" customHeight="false" outlineLevel="0" collapsed="false">
      <c r="A71" s="76" t="n">
        <v>67</v>
      </c>
      <c r="B71" s="77" t="n">
        <f aca="false">EOMONTH(Input!$C$7,A71)</f>
        <v>44957</v>
      </c>
      <c r="D71" s="78" t="n">
        <f aca="false">IF(AND($B71&lt;Input!$C$31,$B71&lt;Input!$G$31),Input!$C$41,0)</f>
        <v>50</v>
      </c>
      <c r="E71" s="78" t="n">
        <f aca="true">IF(AND($B71&gt;Input!$C$45,$B71&lt;Input!$C$25),PMT(Input!$C$40/(100*12),(OFFSET($A$4,MATCH(Input!$C$25,$B$4:$B$1004,1),0,1,1)-OFFSET($A$4,MATCH(Input!$C$45,$B$4:$B$1004,1),0,1,1)),$H$4,0,1),0)</f>
        <v>0</v>
      </c>
      <c r="F71" s="78" t="n">
        <f aca="false">($F70+$D71+$E71)*(1+Input!$C$40/(100*12))</f>
        <v>3871.19658390259</v>
      </c>
    </row>
    <row r="72" customFormat="false" ht="12.8" hidden="false" customHeight="false" outlineLevel="0" collapsed="false">
      <c r="A72" s="76" t="n">
        <v>68</v>
      </c>
      <c r="B72" s="77" t="n">
        <f aca="false">EOMONTH(Input!$C$7,A72)</f>
        <v>44985</v>
      </c>
      <c r="D72" s="78" t="n">
        <f aca="false">IF(AND($B72&lt;Input!$C$31,$B72&lt;Input!$G$31),Input!$C$41,0)</f>
        <v>50</v>
      </c>
      <c r="E72" s="78" t="n">
        <f aca="true">IF(AND($B72&gt;Input!$C$45,$B72&lt;Input!$C$25),PMT(Input!$C$40/(100*12),(OFFSET($A$4,MATCH(Input!$C$25,$B$4:$B$1004,1),0,1,1)-OFFSET($A$4,MATCH(Input!$C$45,$B$4:$B$1004,1),0,1,1)),$H$4,0,1),0)</f>
        <v>0</v>
      </c>
      <c r="F72" s="78" t="n">
        <f aca="false">($F71+$D72+$E72)*(1+Input!$C$40/(100*12))</f>
        <v>3937.53490300218</v>
      </c>
    </row>
    <row r="73" customFormat="false" ht="12.8" hidden="false" customHeight="false" outlineLevel="0" collapsed="false">
      <c r="A73" s="76" t="n">
        <v>69</v>
      </c>
      <c r="B73" s="77" t="n">
        <f aca="false">EOMONTH(Input!$C$7,A73)</f>
        <v>45016</v>
      </c>
      <c r="D73" s="78" t="n">
        <f aca="false">IF(AND($B73&lt;Input!$C$31,$B73&lt;Input!$G$31),Input!$C$41,0)</f>
        <v>50</v>
      </c>
      <c r="E73" s="78" t="n">
        <f aca="true">IF(AND($B73&gt;Input!$C$45,$B73&lt;Input!$C$25),PMT(Input!$C$40/(100*12),(OFFSET($A$4,MATCH(Input!$C$25,$B$4:$B$1004,1),0,1,1)-OFFSET($A$4,MATCH(Input!$C$45,$B$4:$B$1004,1),0,1,1)),$H$4,0,1),0)</f>
        <v>0</v>
      </c>
      <c r="F73" s="78" t="n">
        <f aca="false">($F72+$D73+$E73)*(1+Input!$C$40/(100*12))</f>
        <v>4004.14963176469</v>
      </c>
    </row>
    <row r="74" customFormat="false" ht="12.8" hidden="false" customHeight="false" outlineLevel="0" collapsed="false">
      <c r="A74" s="76" t="n">
        <v>70</v>
      </c>
      <c r="B74" s="77" t="n">
        <f aca="false">EOMONTH(Input!$C$7,A74)</f>
        <v>45046</v>
      </c>
      <c r="D74" s="78" t="n">
        <f aca="false">IF(AND($B74&lt;Input!$C$31,$B74&lt;Input!$G$31),Input!$C$41,0)</f>
        <v>50</v>
      </c>
      <c r="E74" s="78" t="n">
        <f aca="true">IF(AND($B74&gt;Input!$C$45,$B74&lt;Input!$C$25),PMT(Input!$C$40/(100*12),(OFFSET($A$4,MATCH(Input!$C$25,$B$4:$B$1004,1),0,1,1)-OFFSET($A$4,MATCH(Input!$C$45,$B$4:$B$1004,1),0,1,1)),$H$4,0,1),0)</f>
        <v>0</v>
      </c>
      <c r="F74" s="78" t="n">
        <f aca="false">($F73+$D74+$E74)*(1+Input!$C$40/(100*12))</f>
        <v>4071.04192189704</v>
      </c>
    </row>
    <row r="75" customFormat="false" ht="12.8" hidden="false" customHeight="false" outlineLevel="0" collapsed="false">
      <c r="A75" s="76" t="n">
        <v>71</v>
      </c>
      <c r="B75" s="77" t="n">
        <f aca="false">EOMONTH(Input!$C$7,A75)</f>
        <v>45077</v>
      </c>
      <c r="D75" s="78" t="n">
        <f aca="false">IF(AND($B75&lt;Input!$C$31,$B75&lt;Input!$G$31),Input!$C$41,0)</f>
        <v>50</v>
      </c>
      <c r="E75" s="78" t="n">
        <f aca="true">IF(AND($B75&gt;Input!$C$45,$B75&lt;Input!$C$25),PMT(Input!$C$40/(100*12),(OFFSET($A$4,MATCH(Input!$C$25,$B$4:$B$1004,1),0,1,1)-OFFSET($A$4,MATCH(Input!$C$45,$B$4:$B$1004,1),0,1,1)),$H$4,0,1),0)</f>
        <v>0</v>
      </c>
      <c r="F75" s="78" t="n">
        <f aca="false">($F74+$D75+$E75)*(1+Input!$C$40/(100*12))</f>
        <v>4138.21292990495</v>
      </c>
    </row>
    <row r="76" customFormat="false" ht="12.8" hidden="false" customHeight="false" outlineLevel="0" collapsed="false">
      <c r="A76" s="76" t="n">
        <v>72</v>
      </c>
      <c r="B76" s="77" t="n">
        <f aca="false">EOMONTH(Input!$C$7,A76)</f>
        <v>45107</v>
      </c>
      <c r="D76" s="78" t="n">
        <f aca="false">IF(AND($B76&lt;Input!$C$31,$B76&lt;Input!$G$31),Input!$C$41,0)</f>
        <v>50</v>
      </c>
      <c r="E76" s="78" t="n">
        <f aca="true">IF(AND($B76&gt;Input!$C$45,$B76&lt;Input!$C$25),PMT(Input!$C$40/(100*12),(OFFSET($A$4,MATCH(Input!$C$25,$B$4:$B$1004,1),0,1,1)-OFFSET($A$4,MATCH(Input!$C$45,$B$4:$B$1004,1),0,1,1)),$H$4,0,1),0)</f>
        <v>0</v>
      </c>
      <c r="F76" s="78" t="n">
        <f aca="false">($F75+$D76+$E76)*(1+Input!$C$40/(100*12))</f>
        <v>4205.66381711288</v>
      </c>
    </row>
    <row r="77" customFormat="false" ht="12.8" hidden="false" customHeight="false" outlineLevel="0" collapsed="false">
      <c r="A77" s="76" t="n">
        <v>73</v>
      </c>
      <c r="B77" s="77" t="n">
        <f aca="false">EOMONTH(Input!$C$7,A77)</f>
        <v>45138</v>
      </c>
      <c r="D77" s="78" t="n">
        <f aca="false">IF(AND($B77&lt;Input!$C$31,$B77&lt;Input!$G$31),Input!$C$41,0)</f>
        <v>50</v>
      </c>
      <c r="E77" s="78" t="n">
        <f aca="true">IF(AND($B77&gt;Input!$C$45,$B77&lt;Input!$C$25),PMT(Input!$C$40/(100*12),(OFFSET($A$4,MATCH(Input!$C$25,$B$4:$B$1004,1),0,1,1)-OFFSET($A$4,MATCH(Input!$C$45,$B$4:$B$1004,1),0,1,1)),$H$4,0,1),0)</f>
        <v>0</v>
      </c>
      <c r="F77" s="78" t="n">
        <f aca="false">($F76+$D77+$E77)*(1+Input!$C$40/(100*12))</f>
        <v>4273.39574968419</v>
      </c>
    </row>
    <row r="78" customFormat="false" ht="12.8" hidden="false" customHeight="false" outlineLevel="0" collapsed="false">
      <c r="A78" s="76" t="n">
        <v>74</v>
      </c>
      <c r="B78" s="77" t="n">
        <f aca="false">EOMONTH(Input!$C$7,A78)</f>
        <v>45169</v>
      </c>
      <c r="D78" s="78" t="n">
        <f aca="false">IF(AND($B78&lt;Input!$C$31,$B78&lt;Input!$G$31),Input!$C$41,0)</f>
        <v>50</v>
      </c>
      <c r="E78" s="78" t="n">
        <f aca="true">IF(AND($B78&gt;Input!$C$45,$B78&lt;Input!$C$25),PMT(Input!$C$40/(100*12),(OFFSET($A$4,MATCH(Input!$C$25,$B$4:$B$1004,1),0,1,1)-OFFSET($A$4,MATCH(Input!$C$45,$B$4:$B$1004,1),0,1,1)),$H$4,0,1),0)</f>
        <v>0</v>
      </c>
      <c r="F78" s="78" t="n">
        <f aca="false">($F77+$D78+$E78)*(1+Input!$C$40/(100*12))</f>
        <v>4341.4098986412</v>
      </c>
    </row>
    <row r="79" customFormat="false" ht="12.8" hidden="false" customHeight="false" outlineLevel="0" collapsed="false">
      <c r="A79" s="76" t="n">
        <v>75</v>
      </c>
      <c r="B79" s="77" t="n">
        <f aca="false">EOMONTH(Input!$C$7,A79)</f>
        <v>45199</v>
      </c>
      <c r="D79" s="78" t="n">
        <f aca="false">IF(AND($B79&lt;Input!$C$31,$B79&lt;Input!$G$31),Input!$C$41,0)</f>
        <v>50</v>
      </c>
      <c r="E79" s="78" t="n">
        <f aca="true">IF(AND($B79&gt;Input!$C$45,$B79&lt;Input!$C$25),PMT(Input!$C$40/(100*12),(OFFSET($A$4,MATCH(Input!$C$25,$B$4:$B$1004,1),0,1,1)-OFFSET($A$4,MATCH(Input!$C$45,$B$4:$B$1004,1),0,1,1)),$H$4,0,1),0)</f>
        <v>0</v>
      </c>
      <c r="F79" s="78" t="n">
        <f aca="false">($F78+$D79+$E79)*(1+Input!$C$40/(100*12))</f>
        <v>4409.70743988554</v>
      </c>
    </row>
    <row r="80" customFormat="false" ht="12.8" hidden="false" customHeight="false" outlineLevel="0" collapsed="false">
      <c r="A80" s="76" t="n">
        <v>76</v>
      </c>
      <c r="B80" s="77" t="n">
        <f aca="false">EOMONTH(Input!$C$7,A80)</f>
        <v>45230</v>
      </c>
      <c r="D80" s="78" t="n">
        <f aca="false">IF(AND($B80&lt;Input!$C$31,$B80&lt;Input!$G$31),Input!$C$41,0)</f>
        <v>50</v>
      </c>
      <c r="E80" s="78" t="n">
        <f aca="true">IF(AND($B80&gt;Input!$C$45,$B80&lt;Input!$C$25),PMT(Input!$C$40/(100*12),(OFFSET($A$4,MATCH(Input!$C$25,$B$4:$B$1004,1),0,1,1)-OFFSET($A$4,MATCH(Input!$C$45,$B$4:$B$1004,1),0,1,1)),$H$4,0,1),0)</f>
        <v>0</v>
      </c>
      <c r="F80" s="78" t="n">
        <f aca="false">($F79+$D80+$E80)*(1+Input!$C$40/(100*12))</f>
        <v>4478.2895542184</v>
      </c>
    </row>
    <row r="81" customFormat="false" ht="12.8" hidden="false" customHeight="false" outlineLevel="0" collapsed="false">
      <c r="A81" s="76" t="n">
        <v>77</v>
      </c>
      <c r="B81" s="77" t="n">
        <f aca="false">EOMONTH(Input!$C$7,A81)</f>
        <v>45260</v>
      </c>
      <c r="D81" s="78" t="n">
        <f aca="false">IF(AND($B81&lt;Input!$C$31,$B81&lt;Input!$G$31),Input!$C$41,0)</f>
        <v>50</v>
      </c>
      <c r="E81" s="78" t="n">
        <f aca="true">IF(AND($B81&gt;Input!$C$45,$B81&lt;Input!$C$25),PMT(Input!$C$40/(100*12),(OFFSET($A$4,MATCH(Input!$C$25,$B$4:$B$1004,1),0,1,1)-OFFSET($A$4,MATCH(Input!$C$45,$B$4:$B$1004,1),0,1,1)),$H$4,0,1),0)</f>
        <v>0</v>
      </c>
      <c r="F81" s="78" t="n">
        <f aca="false">($F80+$D81+$E81)*(1+Input!$C$40/(100*12))</f>
        <v>4547.15742736098</v>
      </c>
    </row>
    <row r="82" customFormat="false" ht="12.8" hidden="false" customHeight="false" outlineLevel="0" collapsed="false">
      <c r="A82" s="76" t="n">
        <v>78</v>
      </c>
      <c r="B82" s="77" t="n">
        <f aca="false">EOMONTH(Input!$C$7,A82)</f>
        <v>45291</v>
      </c>
      <c r="D82" s="78" t="n">
        <f aca="false">IF(AND($B82&lt;Input!$C$31,$B82&lt;Input!$G$31),Input!$C$41,0)</f>
        <v>50</v>
      </c>
      <c r="E82" s="78" t="n">
        <f aca="true">IF(AND($B82&gt;Input!$C$45,$B82&lt;Input!$C$25),PMT(Input!$C$40/(100*12),(OFFSET($A$4,MATCH(Input!$C$25,$B$4:$B$1004,1),0,1,1)-OFFSET($A$4,MATCH(Input!$C$45,$B$4:$B$1004,1),0,1,1)),$H$4,0,1),0)</f>
        <v>0</v>
      </c>
      <c r="F82" s="78" t="n">
        <f aca="false">($F81+$D82+$E82)*(1+Input!$C$40/(100*12))</f>
        <v>4616.31224997498</v>
      </c>
    </row>
    <row r="83" customFormat="false" ht="12.8" hidden="false" customHeight="false" outlineLevel="0" collapsed="false">
      <c r="A83" s="76" t="n">
        <v>79</v>
      </c>
      <c r="B83" s="77" t="n">
        <f aca="false">EOMONTH(Input!$C$7,A83)</f>
        <v>45322</v>
      </c>
      <c r="D83" s="78" t="n">
        <f aca="false">IF(AND($B83&lt;Input!$C$31,$B83&lt;Input!$G$31),Input!$C$41,0)</f>
        <v>50</v>
      </c>
      <c r="E83" s="78" t="n">
        <f aca="true">IF(AND($B83&gt;Input!$C$45,$B83&lt;Input!$C$25),PMT(Input!$C$40/(100*12),(OFFSET($A$4,MATCH(Input!$C$25,$B$4:$B$1004,1),0,1,1)-OFFSET($A$4,MATCH(Input!$C$45,$B$4:$B$1004,1),0,1,1)),$H$4,0,1),0)</f>
        <v>0</v>
      </c>
      <c r="F83" s="78" t="n">
        <f aca="false">($F82+$D83+$E83)*(1+Input!$C$40/(100*12))</f>
        <v>4685.75521768321</v>
      </c>
    </row>
    <row r="84" customFormat="false" ht="12.8" hidden="false" customHeight="false" outlineLevel="0" collapsed="false">
      <c r="A84" s="76" t="n">
        <v>80</v>
      </c>
      <c r="B84" s="77" t="n">
        <f aca="false">EOMONTH(Input!$C$7,A84)</f>
        <v>45351</v>
      </c>
      <c r="D84" s="78" t="n">
        <f aca="false">IF(AND($B84&lt;Input!$C$31,$B84&lt;Input!$G$31),Input!$C$41,0)</f>
        <v>50</v>
      </c>
      <c r="E84" s="78" t="n">
        <f aca="true">IF(AND($B84&gt;Input!$C$45,$B84&lt;Input!$C$25),PMT(Input!$C$40/(100*12),(OFFSET($A$4,MATCH(Input!$C$25,$B$4:$B$1004,1),0,1,1)-OFFSET($A$4,MATCH(Input!$C$45,$B$4:$B$1004,1),0,1,1)),$H$4,0,1),0)</f>
        <v>0</v>
      </c>
      <c r="F84" s="78" t="n">
        <f aca="false">($F83+$D84+$E84)*(1+Input!$C$40/(100*12))</f>
        <v>4755.48753109022</v>
      </c>
    </row>
    <row r="85" customFormat="false" ht="12.8" hidden="false" customHeight="false" outlineLevel="0" collapsed="false">
      <c r="A85" s="76" t="n">
        <v>81</v>
      </c>
      <c r="B85" s="77" t="n">
        <f aca="false">EOMONTH(Input!$C$7,A85)</f>
        <v>45382</v>
      </c>
      <c r="D85" s="78" t="n">
        <f aca="false">IF(AND($B85&lt;Input!$C$31,$B85&lt;Input!$G$31),Input!$C$41,0)</f>
        <v>50</v>
      </c>
      <c r="E85" s="78" t="n">
        <f aca="true">IF(AND($B85&gt;Input!$C$45,$B85&lt;Input!$C$25),PMT(Input!$C$40/(100*12),(OFFSET($A$4,MATCH(Input!$C$25,$B$4:$B$1004,1),0,1,1)-OFFSET($A$4,MATCH(Input!$C$45,$B$4:$B$1004,1),0,1,1)),$H$4,0,1),0)</f>
        <v>0</v>
      </c>
      <c r="F85" s="78" t="n">
        <f aca="false">($F84+$D85+$E85)*(1+Input!$C$40/(100*12))</f>
        <v>4825.5103958031</v>
      </c>
    </row>
    <row r="86" customFormat="false" ht="12.8" hidden="false" customHeight="false" outlineLevel="0" collapsed="false">
      <c r="A86" s="76" t="n">
        <v>82</v>
      </c>
      <c r="B86" s="77" t="n">
        <f aca="false">EOMONTH(Input!$C$7,A86)</f>
        <v>45412</v>
      </c>
      <c r="D86" s="78" t="n">
        <f aca="false">IF(AND($B86&lt;Input!$C$31,$B86&lt;Input!$G$31),Input!$C$41,0)</f>
        <v>50</v>
      </c>
      <c r="E86" s="78" t="n">
        <f aca="true">IF(AND($B86&gt;Input!$C$45,$B86&lt;Input!$C$25),PMT(Input!$C$40/(100*12),(OFFSET($A$4,MATCH(Input!$C$25,$B$4:$B$1004,1),0,1,1)-OFFSET($A$4,MATCH(Input!$C$45,$B$4:$B$1004,1),0,1,1)),$H$4,0,1),0)</f>
        <v>0</v>
      </c>
      <c r="F86" s="78" t="n">
        <f aca="false">($F85+$D86+$E86)*(1+Input!$C$40/(100*12))</f>
        <v>4895.82502245228</v>
      </c>
    </row>
    <row r="87" customFormat="false" ht="12.8" hidden="false" customHeight="false" outlineLevel="0" collapsed="false">
      <c r="A87" s="76" t="n">
        <v>83</v>
      </c>
      <c r="B87" s="77" t="n">
        <f aca="false">EOMONTH(Input!$C$7,A87)</f>
        <v>45443</v>
      </c>
      <c r="D87" s="78" t="n">
        <f aca="false">IF(AND($B87&lt;Input!$C$31,$B87&lt;Input!$G$31),Input!$C$41,0)</f>
        <v>50</v>
      </c>
      <c r="E87" s="78" t="n">
        <f aca="true">IF(AND($B87&gt;Input!$C$45,$B87&lt;Input!$C$25),PMT(Input!$C$40/(100*12),(OFFSET($A$4,MATCH(Input!$C$25,$B$4:$B$1004,1),0,1,1)-OFFSET($A$4,MATCH(Input!$C$45,$B$4:$B$1004,1),0,1,1)),$H$4,0,1),0)</f>
        <v>0</v>
      </c>
      <c r="F87" s="78" t="n">
        <f aca="false">($F86+$D87+$E87)*(1+Input!$C$40/(100*12))</f>
        <v>4966.4326267125</v>
      </c>
    </row>
    <row r="88" customFormat="false" ht="12.8" hidden="false" customHeight="false" outlineLevel="0" collapsed="false">
      <c r="A88" s="76" t="n">
        <v>84</v>
      </c>
      <c r="B88" s="77" t="n">
        <f aca="false">EOMONTH(Input!$C$7,A88)</f>
        <v>45473</v>
      </c>
      <c r="D88" s="78" t="n">
        <f aca="false">IF(AND($B88&lt;Input!$C$31,$B88&lt;Input!$G$31),Input!$C$41,0)</f>
        <v>50</v>
      </c>
      <c r="E88" s="78" t="n">
        <f aca="true">IF(AND($B88&gt;Input!$C$45,$B88&lt;Input!$C$25),PMT(Input!$C$40/(100*12),(OFFSET($A$4,MATCH(Input!$C$25,$B$4:$B$1004,1),0,1,1)-OFFSET($A$4,MATCH(Input!$C$45,$B$4:$B$1004,1),0,1,1)),$H$4,0,1),0)</f>
        <v>0</v>
      </c>
      <c r="F88" s="78" t="n">
        <f aca="false">($F87+$D88+$E88)*(1+Input!$C$40/(100*12))</f>
        <v>5037.3344293238</v>
      </c>
    </row>
    <row r="89" customFormat="false" ht="12.8" hidden="false" customHeight="false" outlineLevel="0" collapsed="false">
      <c r="A89" s="76" t="n">
        <v>85</v>
      </c>
      <c r="B89" s="77" t="n">
        <f aca="false">EOMONTH(Input!$C$7,A89)</f>
        <v>45504</v>
      </c>
      <c r="D89" s="78" t="n">
        <f aca="false">IF(AND($B89&lt;Input!$C$31,$B89&lt;Input!$G$31),Input!$C$41,0)</f>
        <v>50</v>
      </c>
      <c r="E89" s="78" t="n">
        <f aca="true">IF(AND($B89&gt;Input!$C$45,$B89&lt;Input!$C$25),PMT(Input!$C$40/(100*12),(OFFSET($A$4,MATCH(Input!$C$25,$B$4:$B$1004,1),0,1,1)-OFFSET($A$4,MATCH(Input!$C$45,$B$4:$B$1004,1),0,1,1)),$H$4,0,1),0)</f>
        <v>0</v>
      </c>
      <c r="F89" s="78" t="n">
        <f aca="false">($F88+$D89+$E89)*(1+Input!$C$40/(100*12))</f>
        <v>5108.53165611265</v>
      </c>
    </row>
    <row r="90" customFormat="false" ht="12.8" hidden="false" customHeight="false" outlineLevel="0" collapsed="false">
      <c r="A90" s="76" t="n">
        <v>86</v>
      </c>
      <c r="B90" s="77" t="n">
        <f aca="false">EOMONTH(Input!$C$7,A90)</f>
        <v>45535</v>
      </c>
      <c r="D90" s="78" t="n">
        <f aca="false">IF(AND($B90&lt;Input!$C$31,$B90&lt;Input!$G$31),Input!$C$41,0)</f>
        <v>50</v>
      </c>
      <c r="E90" s="78" t="n">
        <f aca="true">IF(AND($B90&gt;Input!$C$45,$B90&lt;Input!$C$25),PMT(Input!$C$40/(100*12),(OFFSET($A$4,MATCH(Input!$C$25,$B$4:$B$1004,1),0,1,1)-OFFSET($A$4,MATCH(Input!$C$45,$B$4:$B$1004,1),0,1,1)),$H$4,0,1),0)</f>
        <v>0</v>
      </c>
      <c r="F90" s="78" t="n">
        <f aca="false">($F89+$D90+$E90)*(1+Input!$C$40/(100*12))</f>
        <v>5180.02553801311</v>
      </c>
    </row>
    <row r="91" customFormat="false" ht="12.8" hidden="false" customHeight="false" outlineLevel="0" collapsed="false">
      <c r="A91" s="76" t="n">
        <v>87</v>
      </c>
      <c r="B91" s="77" t="n">
        <f aca="false">EOMONTH(Input!$C$7,A91)</f>
        <v>45565</v>
      </c>
      <c r="D91" s="78" t="n">
        <f aca="false">IF(AND($B91&lt;Input!$C$31,$B91&lt;Input!$G$31),Input!$C$41,0)</f>
        <v>50</v>
      </c>
      <c r="E91" s="78" t="n">
        <f aca="true">IF(AND($B91&gt;Input!$C$45,$B91&lt;Input!$C$25),PMT(Input!$C$40/(100*12),(OFFSET($A$4,MATCH(Input!$C$25,$B$4:$B$1004,1),0,1,1)-OFFSET($A$4,MATCH(Input!$C$45,$B$4:$B$1004,1),0,1,1)),$H$4,0,1),0)</f>
        <v>0</v>
      </c>
      <c r="F91" s="78" t="n">
        <f aca="false">($F90+$D91+$E91)*(1+Input!$C$40/(100*12))</f>
        <v>5251.81731108817</v>
      </c>
    </row>
    <row r="92" customFormat="false" ht="12.8" hidden="false" customHeight="false" outlineLevel="0" collapsed="false">
      <c r="A92" s="76" t="n">
        <v>88</v>
      </c>
      <c r="B92" s="77" t="n">
        <f aca="false">EOMONTH(Input!$C$7,A92)</f>
        <v>45596</v>
      </c>
      <c r="D92" s="78" t="n">
        <f aca="false">IF(AND($B92&lt;Input!$C$31,$B92&lt;Input!$G$31),Input!$C$41,0)</f>
        <v>50</v>
      </c>
      <c r="E92" s="78" t="n">
        <f aca="true">IF(AND($B92&gt;Input!$C$45,$B92&lt;Input!$C$25),PMT(Input!$C$40/(100*12),(OFFSET($A$4,MATCH(Input!$C$25,$B$4:$B$1004,1),0,1,1)-OFFSET($A$4,MATCH(Input!$C$45,$B$4:$B$1004,1),0,1,1)),$H$4,0,1),0)</f>
        <v>0</v>
      </c>
      <c r="F92" s="78" t="n">
        <f aca="false">($F91+$D92+$E92)*(1+Input!$C$40/(100*12))</f>
        <v>5323.90821655104</v>
      </c>
    </row>
    <row r="93" customFormat="false" ht="12.8" hidden="false" customHeight="false" outlineLevel="0" collapsed="false">
      <c r="A93" s="76" t="n">
        <v>89</v>
      </c>
      <c r="B93" s="77" t="n">
        <f aca="false">EOMONTH(Input!$C$7,A93)</f>
        <v>45626</v>
      </c>
      <c r="D93" s="78" t="n">
        <f aca="false">IF(AND($B93&lt;Input!$C$31,$B93&lt;Input!$G$31),Input!$C$41,0)</f>
        <v>50</v>
      </c>
      <c r="E93" s="78" t="n">
        <f aca="true">IF(AND($B93&gt;Input!$C$45,$B93&lt;Input!$C$25),PMT(Input!$C$40/(100*12),(OFFSET($A$4,MATCH(Input!$C$25,$B$4:$B$1004,1),0,1,1)-OFFSET($A$4,MATCH(Input!$C$45,$B$4:$B$1004,1),0,1,1)),$H$4,0,1),0)</f>
        <v>0</v>
      </c>
      <c r="F93" s="78" t="n">
        <f aca="false">($F92+$D93+$E93)*(1+Input!$C$40/(100*12))</f>
        <v>5396.29950078667</v>
      </c>
    </row>
    <row r="94" customFormat="false" ht="12.8" hidden="false" customHeight="false" outlineLevel="0" collapsed="false">
      <c r="A94" s="76" t="n">
        <v>90</v>
      </c>
      <c r="B94" s="77" t="n">
        <f aca="false">EOMONTH(Input!$C$7,A94)</f>
        <v>45657</v>
      </c>
      <c r="D94" s="78" t="n">
        <f aca="false">IF(AND($B94&lt;Input!$C$31,$B94&lt;Input!$G$31),Input!$C$41,0)</f>
        <v>50</v>
      </c>
      <c r="E94" s="78" t="n">
        <f aca="true">IF(AND($B94&gt;Input!$C$45,$B94&lt;Input!$C$25),PMT(Input!$C$40/(100*12),(OFFSET($A$4,MATCH(Input!$C$25,$B$4:$B$1004,1),0,1,1)-OFFSET($A$4,MATCH(Input!$C$45,$B$4:$B$1004,1),0,1,1)),$H$4,0,1),0)</f>
        <v>0</v>
      </c>
      <c r="F94" s="78" t="n">
        <f aca="false">($F93+$D94+$E94)*(1+Input!$C$40/(100*12))</f>
        <v>5468.99241537328</v>
      </c>
    </row>
    <row r="95" customFormat="false" ht="12.8" hidden="false" customHeight="false" outlineLevel="0" collapsed="false">
      <c r="A95" s="76" t="n">
        <v>91</v>
      </c>
      <c r="B95" s="77" t="n">
        <f aca="false">EOMONTH(Input!$C$7,A95)</f>
        <v>45688</v>
      </c>
      <c r="D95" s="78" t="n">
        <f aca="false">IF(AND($B95&lt;Input!$C$31,$B95&lt;Input!$G$31),Input!$C$41,0)</f>
        <v>50</v>
      </c>
      <c r="E95" s="78" t="n">
        <f aca="true">IF(AND($B95&gt;Input!$C$45,$B95&lt;Input!$C$25),PMT(Input!$C$40/(100*12),(OFFSET($A$4,MATCH(Input!$C$25,$B$4:$B$1004,1),0,1,1)-OFFSET($A$4,MATCH(Input!$C$45,$B$4:$B$1004,1),0,1,1)),$H$4,0,1),0)</f>
        <v>0</v>
      </c>
      <c r="F95" s="78" t="n">
        <f aca="false">($F94+$D95+$E95)*(1+Input!$C$40/(100*12))</f>
        <v>5541.988217104</v>
      </c>
    </row>
    <row r="96" customFormat="false" ht="12.8" hidden="false" customHeight="false" outlineLevel="0" collapsed="false">
      <c r="A96" s="76" t="n">
        <v>92</v>
      </c>
      <c r="B96" s="77" t="n">
        <f aca="false">EOMONTH(Input!$C$7,A96)</f>
        <v>45716</v>
      </c>
      <c r="D96" s="78" t="n">
        <f aca="false">IF(AND($B96&lt;Input!$C$31,$B96&lt;Input!$G$31),Input!$C$41,0)</f>
        <v>50</v>
      </c>
      <c r="E96" s="78" t="n">
        <f aca="true">IF(AND($B96&gt;Input!$C$45,$B96&lt;Input!$C$25),PMT(Input!$C$40/(100*12),(OFFSET($A$4,MATCH(Input!$C$25,$B$4:$B$1004,1),0,1,1)-OFFSET($A$4,MATCH(Input!$C$45,$B$4:$B$1004,1),0,1,1)),$H$4,0,1),0)</f>
        <v>0</v>
      </c>
      <c r="F96" s="78" t="n">
        <f aca="false">($F95+$D96+$E96)*(1+Input!$C$40/(100*12))</f>
        <v>5615.2881680086</v>
      </c>
    </row>
    <row r="97" customFormat="false" ht="12.8" hidden="false" customHeight="false" outlineLevel="0" collapsed="false">
      <c r="A97" s="76" t="n">
        <v>93</v>
      </c>
      <c r="B97" s="77" t="n">
        <f aca="false">EOMONTH(Input!$C$7,A97)</f>
        <v>45747</v>
      </c>
      <c r="D97" s="78" t="n">
        <f aca="false">IF(AND($B97&lt;Input!$C$31,$B97&lt;Input!$G$31),Input!$C$41,0)</f>
        <v>50</v>
      </c>
      <c r="E97" s="78" t="n">
        <f aca="true">IF(AND($B97&gt;Input!$C$45,$B97&lt;Input!$C$25),PMT(Input!$C$40/(100*12),(OFFSET($A$4,MATCH(Input!$C$25,$B$4:$B$1004,1),0,1,1)-OFFSET($A$4,MATCH(Input!$C$45,$B$4:$B$1004,1),0,1,1)),$H$4,0,1),0)</f>
        <v>0</v>
      </c>
      <c r="F97" s="78" t="n">
        <f aca="false">($F96+$D97+$E97)*(1+Input!$C$40/(100*12))</f>
        <v>5688.8935353753</v>
      </c>
    </row>
    <row r="98" customFormat="false" ht="12.8" hidden="false" customHeight="false" outlineLevel="0" collapsed="false">
      <c r="A98" s="76" t="n">
        <v>94</v>
      </c>
      <c r="B98" s="77" t="n">
        <f aca="false">EOMONTH(Input!$C$7,A98)</f>
        <v>45777</v>
      </c>
      <c r="D98" s="78" t="n">
        <f aca="false">IF(AND($B98&lt;Input!$C$31,$B98&lt;Input!$G$31),Input!$C$41,0)</f>
        <v>50</v>
      </c>
      <c r="E98" s="78" t="n">
        <f aca="true">IF(AND($B98&gt;Input!$C$45,$B98&lt;Input!$C$25),PMT(Input!$C$40/(100*12),(OFFSET($A$4,MATCH(Input!$C$25,$B$4:$B$1004,1),0,1,1)-OFFSET($A$4,MATCH(Input!$C$45,$B$4:$B$1004,1),0,1,1)),$H$4,0,1),0)</f>
        <v>0</v>
      </c>
      <c r="F98" s="78" t="n">
        <f aca="false">($F97+$D98+$E98)*(1+Input!$C$40/(100*12))</f>
        <v>5762.8055917727</v>
      </c>
    </row>
    <row r="99" customFormat="false" ht="12.8" hidden="false" customHeight="false" outlineLevel="0" collapsed="false">
      <c r="A99" s="76" t="n">
        <v>95</v>
      </c>
      <c r="B99" s="77" t="n">
        <f aca="false">EOMONTH(Input!$C$7,A99)</f>
        <v>45808</v>
      </c>
      <c r="D99" s="78" t="n">
        <f aca="false">IF(AND($B99&lt;Input!$C$31,$B99&lt;Input!$G$31),Input!$C$41,0)</f>
        <v>50</v>
      </c>
      <c r="E99" s="78" t="n">
        <f aca="true">IF(AND($B99&gt;Input!$C$45,$B99&lt;Input!$C$25),PMT(Input!$C$40/(100*12),(OFFSET($A$4,MATCH(Input!$C$25,$B$4:$B$1004,1),0,1,1)-OFFSET($A$4,MATCH(Input!$C$45,$B$4:$B$1004,1),0,1,1)),$H$4,0,1),0)</f>
        <v>0</v>
      </c>
      <c r="F99" s="78" t="n">
        <f aca="false">($F98+$D99+$E99)*(1+Input!$C$40/(100*12))</f>
        <v>5837.02561507175</v>
      </c>
    </row>
    <row r="100" customFormat="false" ht="12.8" hidden="false" customHeight="false" outlineLevel="0" collapsed="false">
      <c r="A100" s="76" t="n">
        <v>96</v>
      </c>
      <c r="B100" s="77" t="n">
        <f aca="false">EOMONTH(Input!$C$7,A100)</f>
        <v>45838</v>
      </c>
      <c r="D100" s="78" t="n">
        <f aca="false">IF(AND($B100&lt;Input!$C$31,$B100&lt;Input!$G$31),Input!$C$41,0)</f>
        <v>50</v>
      </c>
      <c r="E100" s="78" t="n">
        <f aca="true">IF(AND($B100&gt;Input!$C$45,$B100&lt;Input!$C$25),PMT(Input!$C$40/(100*12),(OFFSET($A$4,MATCH(Input!$C$25,$B$4:$B$1004,1),0,1,1)-OFFSET($A$4,MATCH(Input!$C$45,$B$4:$B$1004,1),0,1,1)),$H$4,0,1),0)</f>
        <v>0</v>
      </c>
      <c r="F100" s="78" t="n">
        <f aca="false">($F99+$D100+$E100)*(1+Input!$C$40/(100*12))</f>
        <v>5911.55488846788</v>
      </c>
    </row>
    <row r="101" customFormat="false" ht="12.8" hidden="false" customHeight="false" outlineLevel="0" collapsed="false">
      <c r="A101" s="76" t="n">
        <v>97</v>
      </c>
      <c r="B101" s="77" t="n">
        <f aca="false">EOMONTH(Input!$C$7,A101)</f>
        <v>45869</v>
      </c>
      <c r="D101" s="78" t="n">
        <f aca="false">IF(AND($B101&lt;Input!$C$31,$B101&lt;Input!$G$31),Input!$C$41,0)</f>
        <v>50</v>
      </c>
      <c r="E101" s="78" t="n">
        <f aca="true">IF(AND($B101&gt;Input!$C$45,$B101&lt;Input!$C$25),PMT(Input!$C$40/(100*12),(OFFSET($A$4,MATCH(Input!$C$25,$B$4:$B$1004,1),0,1,1)-OFFSET($A$4,MATCH(Input!$C$45,$B$4:$B$1004,1),0,1,1)),$H$4,0,1),0)</f>
        <v>0</v>
      </c>
      <c r="F101" s="78" t="n">
        <f aca="false">($F100+$D101+$E101)*(1+Input!$C$40/(100*12))</f>
        <v>5986.39470050317</v>
      </c>
    </row>
    <row r="102" customFormat="false" ht="12.8" hidden="false" customHeight="false" outlineLevel="0" collapsed="false">
      <c r="A102" s="76" t="n">
        <v>98</v>
      </c>
      <c r="B102" s="77" t="n">
        <f aca="false">EOMONTH(Input!$C$7,A102)</f>
        <v>45900</v>
      </c>
      <c r="D102" s="78" t="n">
        <f aca="false">IF(AND($B102&lt;Input!$C$31,$B102&lt;Input!$G$31),Input!$C$41,0)</f>
        <v>50</v>
      </c>
      <c r="E102" s="78" t="n">
        <f aca="true">IF(AND($B102&gt;Input!$C$45,$B102&lt;Input!$C$25),PMT(Input!$C$40/(100*12),(OFFSET($A$4,MATCH(Input!$C$25,$B$4:$B$1004,1),0,1,1)-OFFSET($A$4,MATCH(Input!$C$45,$B$4:$B$1004,1),0,1,1)),$H$4,0,1),0)</f>
        <v>0</v>
      </c>
      <c r="F102" s="78" t="n">
        <f aca="false">($F101+$D102+$E102)*(1+Input!$C$40/(100*12))</f>
        <v>6061.5463450886</v>
      </c>
    </row>
    <row r="103" customFormat="false" ht="12.8" hidden="false" customHeight="false" outlineLevel="0" collapsed="false">
      <c r="A103" s="76" t="n">
        <v>99</v>
      </c>
      <c r="B103" s="77" t="n">
        <f aca="false">EOMONTH(Input!$C$7,A103)</f>
        <v>45930</v>
      </c>
      <c r="D103" s="78" t="n">
        <f aca="false">IF(AND($B103&lt;Input!$C$31,$B103&lt;Input!$G$31),Input!$C$41,0)</f>
        <v>50</v>
      </c>
      <c r="E103" s="78" t="n">
        <f aca="true">IF(AND($B103&gt;Input!$C$45,$B103&lt;Input!$C$25),PMT(Input!$C$40/(100*12),(OFFSET($A$4,MATCH(Input!$C$25,$B$4:$B$1004,1),0,1,1)-OFFSET($A$4,MATCH(Input!$C$45,$B$4:$B$1004,1),0,1,1)),$H$4,0,1),0)</f>
        <v>0</v>
      </c>
      <c r="F103" s="78" t="n">
        <f aca="false">($F102+$D103+$E103)*(1+Input!$C$40/(100*12))</f>
        <v>6137.01112152646</v>
      </c>
    </row>
    <row r="104" customFormat="false" ht="12.8" hidden="false" customHeight="false" outlineLevel="0" collapsed="false">
      <c r="A104" s="76" t="n">
        <v>100</v>
      </c>
      <c r="B104" s="77" t="n">
        <f aca="false">EOMONTH(Input!$C$7,A104)</f>
        <v>45961</v>
      </c>
      <c r="D104" s="78" t="n">
        <f aca="false">IF(AND($B104&lt;Input!$C$31,$B104&lt;Input!$G$31),Input!$C$41,0)</f>
        <v>50</v>
      </c>
      <c r="E104" s="78" t="n">
        <f aca="true">IF(AND($B104&gt;Input!$C$45,$B104&lt;Input!$C$25),PMT(Input!$C$40/(100*12),(OFFSET($A$4,MATCH(Input!$C$25,$B$4:$B$1004,1),0,1,1)-OFFSET($A$4,MATCH(Input!$C$45,$B$4:$B$1004,1),0,1,1)),$H$4,0,1),0)</f>
        <v>0</v>
      </c>
      <c r="F104" s="78" t="n">
        <f aca="false">($F103+$D104+$E104)*(1+Input!$C$40/(100*12))</f>
        <v>6212.79033453282</v>
      </c>
    </row>
    <row r="105" customFormat="false" ht="12.8" hidden="false" customHeight="false" outlineLevel="0" collapsed="false">
      <c r="A105" s="76" t="n">
        <v>101</v>
      </c>
      <c r="B105" s="77" t="n">
        <f aca="false">EOMONTH(Input!$C$7,A105)</f>
        <v>45991</v>
      </c>
      <c r="D105" s="78" t="n">
        <f aca="false">IF(AND($B105&lt;Input!$C$31,$B105&lt;Input!$G$31),Input!$C$41,0)</f>
        <v>50</v>
      </c>
      <c r="E105" s="78" t="n">
        <f aca="true">IF(AND($B105&gt;Input!$C$45,$B105&lt;Input!$C$25),PMT(Input!$C$40/(100*12),(OFFSET($A$4,MATCH(Input!$C$25,$B$4:$B$1004,1),0,1,1)-OFFSET($A$4,MATCH(Input!$C$45,$B$4:$B$1004,1),0,1,1)),$H$4,0,1),0)</f>
        <v>0</v>
      </c>
      <c r="F105" s="78" t="n">
        <f aca="false">($F104+$D105+$E105)*(1+Input!$C$40/(100*12))</f>
        <v>6288.88529426004</v>
      </c>
    </row>
    <row r="106" customFormat="false" ht="12.8" hidden="false" customHeight="false" outlineLevel="0" collapsed="false">
      <c r="A106" s="76" t="n">
        <v>102</v>
      </c>
      <c r="B106" s="77" t="n">
        <f aca="false">EOMONTH(Input!$C$7,A106)</f>
        <v>46022</v>
      </c>
      <c r="D106" s="78" t="n">
        <f aca="false">IF(AND($B106&lt;Input!$C$31,$B106&lt;Input!$G$31),Input!$C$41,0)</f>
        <v>50</v>
      </c>
      <c r="E106" s="78" t="n">
        <f aca="true">IF(AND($B106&gt;Input!$C$45,$B106&lt;Input!$C$25),PMT(Input!$C$40/(100*12),(OFFSET($A$4,MATCH(Input!$C$25,$B$4:$B$1004,1),0,1,1)-OFFSET($A$4,MATCH(Input!$C$45,$B$4:$B$1004,1),0,1,1)),$H$4,0,1),0)</f>
        <v>0</v>
      </c>
      <c r="F106" s="78" t="n">
        <f aca="false">($F105+$D106+$E106)*(1+Input!$C$40/(100*12))</f>
        <v>6365.29731631946</v>
      </c>
    </row>
    <row r="107" customFormat="false" ht="12.8" hidden="false" customHeight="false" outlineLevel="0" collapsed="false">
      <c r="A107" s="76" t="n">
        <v>103</v>
      </c>
      <c r="B107" s="77" t="n">
        <f aca="false">EOMONTH(Input!$C$7,A107)</f>
        <v>46053</v>
      </c>
      <c r="D107" s="78" t="n">
        <f aca="false">IF(AND($B107&lt;Input!$C$31,$B107&lt;Input!$G$31),Input!$C$41,0)</f>
        <v>50</v>
      </c>
      <c r="E107" s="78" t="n">
        <f aca="true">IF(AND($B107&gt;Input!$C$45,$B107&lt;Input!$C$25),PMT(Input!$C$40/(100*12),(OFFSET($A$4,MATCH(Input!$C$25,$B$4:$B$1004,1),0,1,1)-OFFSET($A$4,MATCH(Input!$C$45,$B$4:$B$1004,1),0,1,1)),$H$4,0,1),0)</f>
        <v>0</v>
      </c>
      <c r="F107" s="78" t="n">
        <f aca="false">($F106+$D107+$E107)*(1+Input!$C$40/(100*12))</f>
        <v>6442.02772180412</v>
      </c>
    </row>
    <row r="108" customFormat="false" ht="12.8" hidden="false" customHeight="false" outlineLevel="0" collapsed="false">
      <c r="A108" s="76" t="n">
        <v>104</v>
      </c>
      <c r="B108" s="77" t="n">
        <f aca="false">EOMONTH(Input!$C$7,A108)</f>
        <v>46081</v>
      </c>
      <c r="D108" s="78" t="n">
        <f aca="false">IF(AND($B108&lt;Input!$C$31,$B108&lt;Input!$G$31),Input!$C$41,0)</f>
        <v>50</v>
      </c>
      <c r="E108" s="78" t="n">
        <f aca="true">IF(AND($B108&gt;Input!$C$45,$B108&lt;Input!$C$25),PMT(Input!$C$40/(100*12),(OFFSET($A$4,MATCH(Input!$C$25,$B$4:$B$1004,1),0,1,1)-OFFSET($A$4,MATCH(Input!$C$45,$B$4:$B$1004,1),0,1,1)),$H$4,0,1),0)</f>
        <v>0</v>
      </c>
      <c r="F108" s="78" t="n">
        <f aca="false">($F107+$D108+$E108)*(1+Input!$C$40/(100*12))</f>
        <v>6519.07783731164</v>
      </c>
    </row>
    <row r="109" customFormat="false" ht="12.8" hidden="false" customHeight="false" outlineLevel="0" collapsed="false">
      <c r="A109" s="76" t="n">
        <v>105</v>
      </c>
      <c r="B109" s="77" t="n">
        <f aca="false">EOMONTH(Input!$C$7,A109)</f>
        <v>46112</v>
      </c>
      <c r="D109" s="78" t="n">
        <f aca="false">IF(AND($B109&lt;Input!$C$31,$B109&lt;Input!$G$31),Input!$C$41,0)</f>
        <v>50</v>
      </c>
      <c r="E109" s="78" t="n">
        <f aca="true">IF(AND($B109&gt;Input!$C$45,$B109&lt;Input!$C$25),PMT(Input!$C$40/(100*12),(OFFSET($A$4,MATCH(Input!$C$25,$B$4:$B$1004,1),0,1,1)-OFFSET($A$4,MATCH(Input!$C$45,$B$4:$B$1004,1),0,1,1)),$H$4,0,1),0)</f>
        <v>0</v>
      </c>
      <c r="F109" s="78" t="n">
        <f aca="false">($F108+$D109+$E109)*(1+Input!$C$40/(100*12))</f>
        <v>6596.44899496711</v>
      </c>
    </row>
    <row r="110" customFormat="false" ht="12.8" hidden="false" customHeight="false" outlineLevel="0" collapsed="false">
      <c r="A110" s="76" t="n">
        <v>106</v>
      </c>
      <c r="B110" s="77" t="n">
        <f aca="false">EOMONTH(Input!$C$7,A110)</f>
        <v>46142</v>
      </c>
      <c r="D110" s="78" t="n">
        <f aca="false">IF(AND($B110&lt;Input!$C$31,$B110&lt;Input!$G$31),Input!$C$41,0)</f>
        <v>50</v>
      </c>
      <c r="E110" s="78" t="n">
        <f aca="true">IF(AND($B110&gt;Input!$C$45,$B110&lt;Input!$C$25),PMT(Input!$C$40/(100*12),(OFFSET($A$4,MATCH(Input!$C$25,$B$4:$B$1004,1),0,1,1)-OFFSET($A$4,MATCH(Input!$C$45,$B$4:$B$1004,1),0,1,1)),$H$4,0,1),0)</f>
        <v>0</v>
      </c>
      <c r="F110" s="78" t="n">
        <f aca="false">($F109+$D110+$E110)*(1+Input!$C$40/(100*12))</f>
        <v>6674.14253244614</v>
      </c>
    </row>
    <row r="111" customFormat="false" ht="12.8" hidden="false" customHeight="false" outlineLevel="0" collapsed="false">
      <c r="A111" s="76" t="n">
        <v>107</v>
      </c>
      <c r="B111" s="77" t="n">
        <f aca="false">EOMONTH(Input!$C$7,A111)</f>
        <v>46173</v>
      </c>
      <c r="D111" s="78" t="n">
        <f aca="false">IF(AND($B111&lt;Input!$C$31,$B111&lt;Input!$G$31),Input!$C$41,0)</f>
        <v>50</v>
      </c>
      <c r="E111" s="78" t="n">
        <f aca="true">IF(AND($B111&gt;Input!$C$45,$B111&lt;Input!$C$25),PMT(Input!$C$40/(100*12),(OFFSET($A$4,MATCH(Input!$C$25,$B$4:$B$1004,1),0,1,1)-OFFSET($A$4,MATCH(Input!$C$45,$B$4:$B$1004,1),0,1,1)),$H$4,0,1),0)</f>
        <v>0</v>
      </c>
      <c r="F111" s="78" t="n">
        <f aca="false">($F110+$D111+$E111)*(1+Input!$C$40/(100*12))</f>
        <v>6752.159792998</v>
      </c>
    </row>
    <row r="112" customFormat="false" ht="12.8" hidden="false" customHeight="false" outlineLevel="0" collapsed="false">
      <c r="A112" s="76" t="n">
        <v>108</v>
      </c>
      <c r="B112" s="77" t="n">
        <f aca="false">EOMONTH(Input!$C$7,A112)</f>
        <v>46203</v>
      </c>
      <c r="D112" s="78" t="n">
        <f aca="false">IF(AND($B112&lt;Input!$C$31,$B112&lt;Input!$G$31),Input!$C$41,0)</f>
        <v>50</v>
      </c>
      <c r="E112" s="78" t="n">
        <f aca="true">IF(AND($B112&gt;Input!$C$45,$B112&lt;Input!$C$25),PMT(Input!$C$40/(100*12),(OFFSET($A$4,MATCH(Input!$C$25,$B$4:$B$1004,1),0,1,1)-OFFSET($A$4,MATCH(Input!$C$45,$B$4:$B$1004,1),0,1,1)),$H$4,0,1),0)</f>
        <v>0</v>
      </c>
      <c r="F112" s="78" t="n">
        <f aca="false">($F111+$D112+$E112)*(1+Input!$C$40/(100*12))</f>
        <v>6830.50212546882</v>
      </c>
    </row>
    <row r="113" customFormat="false" ht="12.8" hidden="false" customHeight="false" outlineLevel="0" collapsed="false">
      <c r="A113" s="76" t="n">
        <v>109</v>
      </c>
      <c r="B113" s="77" t="n">
        <f aca="false">EOMONTH(Input!$C$7,A113)</f>
        <v>46234</v>
      </c>
      <c r="D113" s="78" t="n">
        <f aca="false">IF(AND($B113&lt;Input!$C$31,$B113&lt;Input!$G$31),Input!$C$41,0)</f>
        <v>50</v>
      </c>
      <c r="E113" s="78" t="n">
        <f aca="true">IF(AND($B113&gt;Input!$C$45,$B113&lt;Input!$C$25),PMT(Input!$C$40/(100*12),(OFFSET($A$4,MATCH(Input!$C$25,$B$4:$B$1004,1),0,1,1)-OFFSET($A$4,MATCH(Input!$C$45,$B$4:$B$1004,1),0,1,1)),$H$4,0,1),0)</f>
        <v>0</v>
      </c>
      <c r="F113" s="78" t="n">
        <f aca="false">($F112+$D113+$E113)*(1+Input!$C$40/(100*12))</f>
        <v>6909.17088432494</v>
      </c>
    </row>
    <row r="114" customFormat="false" ht="12.8" hidden="false" customHeight="false" outlineLevel="0" collapsed="false">
      <c r="A114" s="76" t="n">
        <v>110</v>
      </c>
      <c r="B114" s="77" t="n">
        <f aca="false">EOMONTH(Input!$C$7,A114)</f>
        <v>46265</v>
      </c>
      <c r="D114" s="78" t="n">
        <f aca="false">IF(AND($B114&lt;Input!$C$31,$B114&lt;Input!$G$31),Input!$C$41,0)</f>
        <v>50</v>
      </c>
      <c r="E114" s="78" t="n">
        <f aca="true">IF(AND($B114&gt;Input!$C$45,$B114&lt;Input!$C$25),PMT(Input!$C$40/(100*12),(OFFSET($A$4,MATCH(Input!$C$25,$B$4:$B$1004,1),0,1,1)-OFFSET($A$4,MATCH(Input!$C$45,$B$4:$B$1004,1),0,1,1)),$H$4,0,1),0)</f>
        <v>0</v>
      </c>
      <c r="F114" s="78" t="n">
        <f aca="false">($F113+$D114+$E114)*(1+Input!$C$40/(100*12))</f>
        <v>6988.16742967629</v>
      </c>
    </row>
    <row r="115" customFormat="false" ht="12.8" hidden="false" customHeight="false" outlineLevel="0" collapsed="false">
      <c r="A115" s="76" t="n">
        <v>111</v>
      </c>
      <c r="B115" s="77" t="n">
        <f aca="false">EOMONTH(Input!$C$7,A115)</f>
        <v>46295</v>
      </c>
      <c r="D115" s="78" t="n">
        <f aca="false">IF(AND($B115&lt;Input!$C$31,$B115&lt;Input!$G$31),Input!$C$41,0)</f>
        <v>50</v>
      </c>
      <c r="E115" s="78" t="n">
        <f aca="true">IF(AND($B115&gt;Input!$C$45,$B115&lt;Input!$C$25),PMT(Input!$C$40/(100*12),(OFFSET($A$4,MATCH(Input!$C$25,$B$4:$B$1004,1),0,1,1)-OFFSET($A$4,MATCH(Input!$C$45,$B$4:$B$1004,1),0,1,1)),$H$4,0,1),0)</f>
        <v>0</v>
      </c>
      <c r="F115" s="78" t="n">
        <f aca="false">($F114+$D115+$E115)*(1+Input!$C$40/(100*12))</f>
        <v>7067.49312729994</v>
      </c>
    </row>
    <row r="116" customFormat="false" ht="12.8" hidden="false" customHeight="false" outlineLevel="0" collapsed="false">
      <c r="A116" s="76" t="n">
        <v>112</v>
      </c>
      <c r="B116" s="77" t="n">
        <f aca="false">EOMONTH(Input!$C$7,A116)</f>
        <v>46326</v>
      </c>
      <c r="D116" s="78" t="n">
        <f aca="false">IF(AND($B116&lt;Input!$C$31,$B116&lt;Input!$G$31),Input!$C$41,0)</f>
        <v>50</v>
      </c>
      <c r="E116" s="78" t="n">
        <f aca="true">IF(AND($B116&gt;Input!$C$45,$B116&lt;Input!$C$25),PMT(Input!$C$40/(100*12),(OFFSET($A$4,MATCH(Input!$C$25,$B$4:$B$1004,1),0,1,1)-OFFSET($A$4,MATCH(Input!$C$45,$B$4:$B$1004,1),0,1,1)),$H$4,0,1),0)</f>
        <v>0</v>
      </c>
      <c r="F116" s="78" t="n">
        <f aca="false">($F115+$D116+$E116)*(1+Input!$C$40/(100*12))</f>
        <v>7147.1493486637</v>
      </c>
    </row>
    <row r="117" customFormat="false" ht="12.8" hidden="false" customHeight="false" outlineLevel="0" collapsed="false">
      <c r="A117" s="76" t="n">
        <v>113</v>
      </c>
      <c r="B117" s="77" t="n">
        <f aca="false">EOMONTH(Input!$C$7,A117)</f>
        <v>46356</v>
      </c>
      <c r="D117" s="78" t="n">
        <f aca="false">IF(AND($B117&lt;Input!$C$31,$B117&lt;Input!$G$31),Input!$C$41,0)</f>
        <v>50</v>
      </c>
      <c r="E117" s="78" t="n">
        <f aca="true">IF(AND($B117&gt;Input!$C$45,$B117&lt;Input!$C$25),PMT(Input!$C$40/(100*12),(OFFSET($A$4,MATCH(Input!$C$25,$B$4:$B$1004,1),0,1,1)-OFFSET($A$4,MATCH(Input!$C$45,$B$4:$B$1004,1),0,1,1)),$H$4,0,1),0)</f>
        <v>0</v>
      </c>
      <c r="F117" s="78" t="n">
        <f aca="false">($F116+$D117+$E117)*(1+Input!$C$40/(100*12))</f>
        <v>7227.13747094979</v>
      </c>
    </row>
    <row r="118" customFormat="false" ht="12.8" hidden="false" customHeight="false" outlineLevel="0" collapsed="false">
      <c r="A118" s="76" t="n">
        <v>114</v>
      </c>
      <c r="B118" s="77" t="n">
        <f aca="false">EOMONTH(Input!$C$7,A118)</f>
        <v>46387</v>
      </c>
      <c r="D118" s="78" t="n">
        <f aca="false">IF(AND($B118&lt;Input!$C$31,$B118&lt;Input!$G$31),Input!$C$41,0)</f>
        <v>50</v>
      </c>
      <c r="E118" s="78" t="n">
        <f aca="true">IF(AND($B118&gt;Input!$C$45,$B118&lt;Input!$C$25),PMT(Input!$C$40/(100*12),(OFFSET($A$4,MATCH(Input!$C$25,$B$4:$B$1004,1),0,1,1)-OFFSET($A$4,MATCH(Input!$C$45,$B$4:$B$1004,1),0,1,1)),$H$4,0,1),0)</f>
        <v>0</v>
      </c>
      <c r="F118" s="78" t="n">
        <f aca="false">($F117+$D118+$E118)*(1+Input!$C$40/(100*12))</f>
        <v>7307.45887707875</v>
      </c>
    </row>
    <row r="119" customFormat="false" ht="12.8" hidden="false" customHeight="false" outlineLevel="0" collapsed="false">
      <c r="A119" s="76" t="n">
        <v>115</v>
      </c>
      <c r="B119" s="77" t="n">
        <f aca="false">EOMONTH(Input!$C$7,A119)</f>
        <v>46418</v>
      </c>
      <c r="D119" s="78" t="n">
        <f aca="false">IF(AND($B119&lt;Input!$C$31,$B119&lt;Input!$G$31),Input!$C$41,0)</f>
        <v>50</v>
      </c>
      <c r="E119" s="78" t="n">
        <f aca="true">IF(AND($B119&gt;Input!$C$45,$B119&lt;Input!$C$25),PMT(Input!$C$40/(100*12),(OFFSET($A$4,MATCH(Input!$C$25,$B$4:$B$1004,1),0,1,1)-OFFSET($A$4,MATCH(Input!$C$45,$B$4:$B$1004,1),0,1,1)),$H$4,0,1),0)</f>
        <v>0</v>
      </c>
      <c r="F119" s="78" t="n">
        <f aca="false">($F118+$D119+$E119)*(1+Input!$C$40/(100*12))</f>
        <v>7388.11495573325</v>
      </c>
    </row>
    <row r="120" customFormat="false" ht="12.8" hidden="false" customHeight="false" outlineLevel="0" collapsed="false">
      <c r="A120" s="76" t="n">
        <v>116</v>
      </c>
      <c r="B120" s="77" t="n">
        <f aca="false">EOMONTH(Input!$C$7,A120)</f>
        <v>46446</v>
      </c>
      <c r="D120" s="78" t="n">
        <f aca="false">IF(AND($B120&lt;Input!$C$31,$B120&lt;Input!$G$31),Input!$C$41,0)</f>
        <v>50</v>
      </c>
      <c r="E120" s="78" t="n">
        <f aca="true">IF(AND($B120&gt;Input!$C$45,$B120&lt;Input!$C$25),PMT(Input!$C$40/(100*12),(OFFSET($A$4,MATCH(Input!$C$25,$B$4:$B$1004,1),0,1,1)-OFFSET($A$4,MATCH(Input!$C$45,$B$4:$B$1004,1),0,1,1)),$H$4,0,1),0)</f>
        <v>0</v>
      </c>
      <c r="F120" s="78" t="n">
        <f aca="false">($F119+$D120+$E120)*(1+Input!$C$40/(100*12))</f>
        <v>7469.10710138213</v>
      </c>
    </row>
    <row r="121" customFormat="false" ht="12.8" hidden="false" customHeight="false" outlineLevel="0" collapsed="false">
      <c r="A121" s="76" t="n">
        <v>117</v>
      </c>
      <c r="B121" s="77" t="n">
        <f aca="false">EOMONTH(Input!$C$7,A121)</f>
        <v>46477</v>
      </c>
      <c r="D121" s="78" t="n">
        <f aca="false">IF(AND($B121&lt;Input!$C$31,$B121&lt;Input!$G$31),Input!$C$41,0)</f>
        <v>50</v>
      </c>
      <c r="E121" s="78" t="n">
        <f aca="true">IF(AND($B121&gt;Input!$C$45,$B121&lt;Input!$C$25),PMT(Input!$C$40/(100*12),(OFFSET($A$4,MATCH(Input!$C$25,$B$4:$B$1004,1),0,1,1)-OFFSET($A$4,MATCH(Input!$C$45,$B$4:$B$1004,1),0,1,1)),$H$4,0,1),0)</f>
        <v>0</v>
      </c>
      <c r="F121" s="78" t="n">
        <f aca="false">($F120+$D121+$E121)*(1+Input!$C$40/(100*12))</f>
        <v>7550.43671430456</v>
      </c>
    </row>
    <row r="122" customFormat="false" ht="12.8" hidden="false" customHeight="false" outlineLevel="0" collapsed="false">
      <c r="A122" s="76" t="n">
        <v>118</v>
      </c>
      <c r="B122" s="77" t="n">
        <f aca="false">EOMONTH(Input!$C$7,A122)</f>
        <v>46507</v>
      </c>
      <c r="D122" s="78" t="n">
        <f aca="false">IF(AND($B122&lt;Input!$C$31,$B122&lt;Input!$G$31),Input!$C$41,0)</f>
        <v>50</v>
      </c>
      <c r="E122" s="78" t="n">
        <f aca="true">IF(AND($B122&gt;Input!$C$45,$B122&lt;Input!$C$25),PMT(Input!$C$40/(100*12),(OFFSET($A$4,MATCH(Input!$C$25,$B$4:$B$1004,1),0,1,1)-OFFSET($A$4,MATCH(Input!$C$45,$B$4:$B$1004,1),0,1,1)),$H$4,0,1),0)</f>
        <v>0</v>
      </c>
      <c r="F122" s="78" t="n">
        <f aca="false">($F121+$D122+$E122)*(1+Input!$C$40/(100*12))</f>
        <v>7632.10520061416</v>
      </c>
    </row>
    <row r="123" customFormat="false" ht="12.8" hidden="false" customHeight="false" outlineLevel="0" collapsed="false">
      <c r="A123" s="76" t="n">
        <v>119</v>
      </c>
      <c r="B123" s="77" t="n">
        <f aca="false">EOMONTH(Input!$C$7,A123)</f>
        <v>46538</v>
      </c>
      <c r="D123" s="78" t="n">
        <f aca="false">IF(AND($B123&lt;Input!$C$31,$B123&lt;Input!$G$31),Input!$C$41,0)</f>
        <v>50</v>
      </c>
      <c r="E123" s="78" t="n">
        <f aca="true">IF(AND($B123&gt;Input!$C$45,$B123&lt;Input!$C$25),PMT(Input!$C$40/(100*12),(OFFSET($A$4,MATCH(Input!$C$25,$B$4:$B$1004,1),0,1,1)-OFFSET($A$4,MATCH(Input!$C$45,$B$4:$B$1004,1),0,1,1)),$H$4,0,1),0)</f>
        <v>0</v>
      </c>
      <c r="F123" s="78" t="n">
        <f aca="false">($F122+$D123+$E123)*(1+Input!$C$40/(100*12))</f>
        <v>7714.11397228339</v>
      </c>
    </row>
    <row r="124" customFormat="false" ht="12.8" hidden="false" customHeight="false" outlineLevel="0" collapsed="false">
      <c r="A124" s="76" t="n">
        <v>120</v>
      </c>
      <c r="B124" s="77" t="n">
        <f aca="false">EOMONTH(Input!$C$7,A124)</f>
        <v>46568</v>
      </c>
      <c r="D124" s="78" t="n">
        <f aca="false">IF(AND($B124&lt;Input!$C$31,$B124&lt;Input!$G$31),Input!$C$41,0)</f>
        <v>50</v>
      </c>
      <c r="E124" s="78" t="n">
        <f aca="true">IF(AND($B124&gt;Input!$C$45,$B124&lt;Input!$C$25),PMT(Input!$C$40/(100*12),(OFFSET($A$4,MATCH(Input!$C$25,$B$4:$B$1004,1),0,1,1)-OFFSET($A$4,MATCH(Input!$C$45,$B$4:$B$1004,1),0,1,1)),$H$4,0,1),0)</f>
        <v>0</v>
      </c>
      <c r="F124" s="78" t="n">
        <f aca="false">($F123+$D124+$E124)*(1+Input!$C$40/(100*12))</f>
        <v>7796.4644471679</v>
      </c>
    </row>
    <row r="125" customFormat="false" ht="12.8" hidden="false" customHeight="false" outlineLevel="0" collapsed="false">
      <c r="A125" s="76" t="n">
        <v>121</v>
      </c>
      <c r="B125" s="77" t="n">
        <f aca="false">EOMONTH(Input!$C$7,A125)</f>
        <v>46599</v>
      </c>
      <c r="D125" s="78" t="n">
        <f aca="false">IF(AND($B125&lt;Input!$C$31,$B125&lt;Input!$G$31),Input!$C$41,0)</f>
        <v>50</v>
      </c>
      <c r="E125" s="78" t="n">
        <f aca="true">IF(AND($B125&gt;Input!$C$45,$B125&lt;Input!$C$25),PMT(Input!$C$40/(100*12),(OFFSET($A$4,MATCH(Input!$C$25,$B$4:$B$1004,1),0,1,1)-OFFSET($A$4,MATCH(Input!$C$45,$B$4:$B$1004,1),0,1,1)),$H$4,0,1),0)</f>
        <v>0</v>
      </c>
      <c r="F125" s="78" t="n">
        <f aca="false">($F124+$D125+$E125)*(1+Input!$C$40/(100*12))</f>
        <v>7879.1580490311</v>
      </c>
    </row>
    <row r="126" customFormat="false" ht="12.8" hidden="false" customHeight="false" outlineLevel="0" collapsed="false">
      <c r="A126" s="76" t="n">
        <v>122</v>
      </c>
      <c r="B126" s="77" t="n">
        <f aca="false">EOMONTH(Input!$C$7,A126)</f>
        <v>46630</v>
      </c>
      <c r="D126" s="78" t="n">
        <f aca="false">IF(AND($B126&lt;Input!$C$31,$B126&lt;Input!$G$31),Input!$C$41,0)</f>
        <v>50</v>
      </c>
      <c r="E126" s="78" t="n">
        <f aca="true">IF(AND($B126&gt;Input!$C$45,$B126&lt;Input!$C$25),PMT(Input!$C$40/(100*12),(OFFSET($A$4,MATCH(Input!$C$25,$B$4:$B$1004,1),0,1,1)-OFFSET($A$4,MATCH(Input!$C$45,$B$4:$B$1004,1),0,1,1)),$H$4,0,1),0)</f>
        <v>0</v>
      </c>
      <c r="F126" s="78" t="n">
        <f aca="false">($F125+$D126+$E126)*(1+Input!$C$40/(100*12))</f>
        <v>7962.19620756873</v>
      </c>
    </row>
    <row r="127" customFormat="false" ht="12.8" hidden="false" customHeight="false" outlineLevel="0" collapsed="false">
      <c r="A127" s="76" t="n">
        <v>123</v>
      </c>
      <c r="B127" s="77" t="n">
        <f aca="false">EOMONTH(Input!$C$7,A127)</f>
        <v>46660</v>
      </c>
      <c r="D127" s="78" t="n">
        <f aca="false">IF(AND($B127&lt;Input!$C$31,$B127&lt;Input!$G$31),Input!$C$41,0)</f>
        <v>50</v>
      </c>
      <c r="E127" s="78" t="n">
        <f aca="true">IF(AND($B127&gt;Input!$C$45,$B127&lt;Input!$C$25),PMT(Input!$C$40/(100*12),(OFFSET($A$4,MATCH(Input!$C$25,$B$4:$B$1004,1),0,1,1)-OFFSET($A$4,MATCH(Input!$C$45,$B$4:$B$1004,1),0,1,1)),$H$4,0,1),0)</f>
        <v>0</v>
      </c>
      <c r="F127" s="78" t="n">
        <f aca="false">($F126+$D127+$E127)*(1+Input!$C$40/(100*12))</f>
        <v>8045.5803584336</v>
      </c>
    </row>
    <row r="128" customFormat="false" ht="12.8" hidden="false" customHeight="false" outlineLevel="0" collapsed="false">
      <c r="A128" s="76" t="n">
        <v>124</v>
      </c>
      <c r="B128" s="77" t="n">
        <f aca="false">EOMONTH(Input!$C$7,A128)</f>
        <v>46691</v>
      </c>
      <c r="D128" s="78" t="n">
        <f aca="false">IF(AND($B128&lt;Input!$C$31,$B128&lt;Input!$G$31),Input!$C$41,0)</f>
        <v>50</v>
      </c>
      <c r="E128" s="78" t="n">
        <f aca="true">IF(AND($B128&gt;Input!$C$45,$B128&lt;Input!$C$25),PMT(Input!$C$40/(100*12),(OFFSET($A$4,MATCH(Input!$C$25,$B$4:$B$1004,1),0,1,1)-OFFSET($A$4,MATCH(Input!$C$45,$B$4:$B$1004,1),0,1,1)),$H$4,0,1),0)</f>
        <v>0</v>
      </c>
      <c r="F128" s="78" t="n">
        <f aca="false">($F127+$D128+$E128)*(1+Input!$C$40/(100*12))</f>
        <v>8129.31194326041</v>
      </c>
    </row>
    <row r="129" customFormat="false" ht="12.8" hidden="false" customHeight="false" outlineLevel="0" collapsed="false">
      <c r="A129" s="76" t="n">
        <v>125</v>
      </c>
      <c r="B129" s="77" t="n">
        <f aca="false">EOMONTH(Input!$C$7,A129)</f>
        <v>46721</v>
      </c>
      <c r="D129" s="78" t="n">
        <f aca="false">IF(AND($B129&lt;Input!$C$31,$B129&lt;Input!$G$31),Input!$C$41,0)</f>
        <v>50</v>
      </c>
      <c r="E129" s="78" t="n">
        <f aca="true">IF(AND($B129&gt;Input!$C$45,$B129&lt;Input!$C$25),PMT(Input!$C$40/(100*12),(OFFSET($A$4,MATCH(Input!$C$25,$B$4:$B$1004,1),0,1,1)-OFFSET($A$4,MATCH(Input!$C$45,$B$4:$B$1004,1),0,1,1)),$H$4,0,1),0)</f>
        <v>0</v>
      </c>
      <c r="F129" s="78" t="n">
        <f aca="false">($F128+$D129+$E129)*(1+Input!$C$40/(100*12))</f>
        <v>8213.39240969066</v>
      </c>
    </row>
    <row r="130" customFormat="false" ht="12.8" hidden="false" customHeight="false" outlineLevel="0" collapsed="false">
      <c r="A130" s="76" t="n">
        <v>126</v>
      </c>
      <c r="B130" s="77" t="n">
        <f aca="false">EOMONTH(Input!$C$7,A130)</f>
        <v>46752</v>
      </c>
      <c r="D130" s="78" t="n">
        <f aca="false">IF(AND($B130&lt;Input!$C$31,$B130&lt;Input!$G$31),Input!$C$41,0)</f>
        <v>50</v>
      </c>
      <c r="E130" s="78" t="n">
        <f aca="true">IF(AND($B130&gt;Input!$C$45,$B130&lt;Input!$C$25),PMT(Input!$C$40/(100*12),(OFFSET($A$4,MATCH(Input!$C$25,$B$4:$B$1004,1),0,1,1)-OFFSET($A$4,MATCH(Input!$C$45,$B$4:$B$1004,1),0,1,1)),$H$4,0,1),0)</f>
        <v>0</v>
      </c>
      <c r="F130" s="78" t="n">
        <f aca="false">($F129+$D130+$E130)*(1+Input!$C$40/(100*12))</f>
        <v>8297.8232113977</v>
      </c>
    </row>
    <row r="131" customFormat="false" ht="12.8" hidden="false" customHeight="false" outlineLevel="0" collapsed="false">
      <c r="A131" s="76" t="n">
        <v>127</v>
      </c>
      <c r="B131" s="77" t="n">
        <f aca="false">EOMONTH(Input!$C$7,A131)</f>
        <v>46783</v>
      </c>
      <c r="D131" s="78" t="n">
        <f aca="false">IF(AND($B131&lt;Input!$C$31,$B131&lt;Input!$G$31),Input!$C$41,0)</f>
        <v>50</v>
      </c>
      <c r="E131" s="78" t="n">
        <f aca="true">IF(AND($B131&gt;Input!$C$45,$B131&lt;Input!$C$25),PMT(Input!$C$40/(100*12),(OFFSET($A$4,MATCH(Input!$C$25,$B$4:$B$1004,1),0,1,1)-OFFSET($A$4,MATCH(Input!$C$45,$B$4:$B$1004,1),0,1,1)),$H$4,0,1),0)</f>
        <v>0</v>
      </c>
      <c r="F131" s="78" t="n">
        <f aca="false">($F130+$D131+$E131)*(1+Input!$C$40/(100*12))</f>
        <v>8382.60580811186</v>
      </c>
    </row>
    <row r="132" customFormat="false" ht="12.8" hidden="false" customHeight="false" outlineLevel="0" collapsed="false">
      <c r="A132" s="76" t="n">
        <v>128</v>
      </c>
      <c r="B132" s="77" t="n">
        <f aca="false">EOMONTH(Input!$C$7,A132)</f>
        <v>46812</v>
      </c>
      <c r="D132" s="78" t="n">
        <f aca="false">IF(AND($B132&lt;Input!$C$31,$B132&lt;Input!$G$31),Input!$C$41,0)</f>
        <v>50</v>
      </c>
      <c r="E132" s="78" t="n">
        <f aca="true">IF(AND($B132&gt;Input!$C$45,$B132&lt;Input!$C$25),PMT(Input!$C$40/(100*12),(OFFSET($A$4,MATCH(Input!$C$25,$B$4:$B$1004,1),0,1,1)-OFFSET($A$4,MATCH(Input!$C$45,$B$4:$B$1004,1),0,1,1)),$H$4,0,1),0)</f>
        <v>0</v>
      </c>
      <c r="F132" s="78" t="n">
        <f aca="false">($F131+$D132+$E132)*(1+Input!$C$40/(100*12))</f>
        <v>8467.74166564566</v>
      </c>
    </row>
    <row r="133" customFormat="false" ht="12.8" hidden="false" customHeight="false" outlineLevel="0" collapsed="false">
      <c r="A133" s="76" t="n">
        <v>129</v>
      </c>
      <c r="B133" s="77" t="n">
        <f aca="false">EOMONTH(Input!$C$7,A133)</f>
        <v>46843</v>
      </c>
      <c r="D133" s="78" t="n">
        <f aca="false">IF(AND($B133&lt;Input!$C$31,$B133&lt;Input!$G$31),Input!$C$41,0)</f>
        <v>50</v>
      </c>
      <c r="E133" s="78" t="n">
        <f aca="true">IF(AND($B133&gt;Input!$C$45,$B133&lt;Input!$C$25),PMT(Input!$C$40/(100*12),(OFFSET($A$4,MATCH(Input!$C$25,$B$4:$B$1004,1),0,1,1)-OFFSET($A$4,MATCH(Input!$C$45,$B$4:$B$1004,1),0,1,1)),$H$4,0,1),0)</f>
        <v>0</v>
      </c>
      <c r="F133" s="78" t="n">
        <f aca="false">($F132+$D133+$E133)*(1+Input!$C$40/(100*12))</f>
        <v>8553.23225591918</v>
      </c>
    </row>
    <row r="134" customFormat="false" ht="12.8" hidden="false" customHeight="false" outlineLevel="0" collapsed="false">
      <c r="A134" s="76" t="n">
        <v>130</v>
      </c>
      <c r="B134" s="77" t="n">
        <f aca="false">EOMONTH(Input!$C$7,A134)</f>
        <v>46873</v>
      </c>
      <c r="D134" s="78" t="n">
        <f aca="false">IF(AND($B134&lt;Input!$C$31,$B134&lt;Input!$G$31),Input!$C$41,0)</f>
        <v>50</v>
      </c>
      <c r="E134" s="78" t="n">
        <f aca="true">IF(AND($B134&gt;Input!$C$45,$B134&lt;Input!$C$25),PMT(Input!$C$40/(100*12),(OFFSET($A$4,MATCH(Input!$C$25,$B$4:$B$1004,1),0,1,1)-OFFSET($A$4,MATCH(Input!$C$45,$B$4:$B$1004,1),0,1,1)),$H$4,0,1),0)</f>
        <v>0</v>
      </c>
      <c r="F134" s="78" t="n">
        <f aca="false">($F133+$D134+$E134)*(1+Input!$C$40/(100*12))</f>
        <v>8639.07905698551</v>
      </c>
    </row>
    <row r="135" customFormat="false" ht="12.8" hidden="false" customHeight="false" outlineLevel="0" collapsed="false">
      <c r="A135" s="76" t="n">
        <v>131</v>
      </c>
      <c r="B135" s="77" t="n">
        <f aca="false">EOMONTH(Input!$C$7,A135)</f>
        <v>46904</v>
      </c>
      <c r="D135" s="78" t="n">
        <f aca="false">IF(AND($B135&lt;Input!$C$31,$B135&lt;Input!$G$31),Input!$C$41,0)</f>
        <v>50</v>
      </c>
      <c r="E135" s="78" t="n">
        <f aca="true">IF(AND($B135&gt;Input!$C$45,$B135&lt;Input!$C$25),PMT(Input!$C$40/(100*12),(OFFSET($A$4,MATCH(Input!$C$25,$B$4:$B$1004,1),0,1,1)-OFFSET($A$4,MATCH(Input!$C$45,$B$4:$B$1004,1),0,1,1)),$H$4,0,1),0)</f>
        <v>0</v>
      </c>
      <c r="F135" s="78" t="n">
        <f aca="false">($F134+$D135+$E135)*(1+Input!$C$40/(100*12))</f>
        <v>8725.28355305628</v>
      </c>
    </row>
    <row r="136" customFormat="false" ht="12.8" hidden="false" customHeight="false" outlineLevel="0" collapsed="false">
      <c r="A136" s="76" t="n">
        <v>132</v>
      </c>
      <c r="B136" s="77" t="n">
        <f aca="false">EOMONTH(Input!$C$7,A136)</f>
        <v>46934</v>
      </c>
      <c r="D136" s="78" t="n">
        <f aca="false">IF(AND($B136&lt;Input!$C$31,$B136&lt;Input!$G$31),Input!$C$41,0)</f>
        <v>50</v>
      </c>
      <c r="E136" s="78" t="n">
        <f aca="true">IF(AND($B136&gt;Input!$C$45,$B136&lt;Input!$C$25),PMT(Input!$C$40/(100*12),(OFFSET($A$4,MATCH(Input!$C$25,$B$4:$B$1004,1),0,1,1)-OFFSET($A$4,MATCH(Input!$C$45,$B$4:$B$1004,1),0,1,1)),$H$4,0,1),0)</f>
        <v>0</v>
      </c>
      <c r="F136" s="78" t="n">
        <f aca="false">($F135+$D136+$E136)*(1+Input!$C$40/(100*12))</f>
        <v>8811.84723452735</v>
      </c>
    </row>
    <row r="137" customFormat="false" ht="12.8" hidden="false" customHeight="false" outlineLevel="0" collapsed="false">
      <c r="A137" s="76" t="n">
        <v>133</v>
      </c>
      <c r="B137" s="77" t="n">
        <f aca="false">EOMONTH(Input!$C$7,A137)</f>
        <v>46965</v>
      </c>
      <c r="D137" s="78" t="n">
        <f aca="false">IF(AND($B137&lt;Input!$C$31,$B137&lt;Input!$G$31),Input!$C$41,0)</f>
        <v>50</v>
      </c>
      <c r="E137" s="78" t="n">
        <f aca="true">IF(AND($B137&gt;Input!$C$45,$B137&lt;Input!$C$25),PMT(Input!$C$40/(100*12),(OFFSET($A$4,MATCH(Input!$C$25,$B$4:$B$1004,1),0,1,1)-OFFSET($A$4,MATCH(Input!$C$45,$B$4:$B$1004,1),0,1,1)),$H$4,0,1),0)</f>
        <v>0</v>
      </c>
      <c r="F137" s="78" t="n">
        <f aca="false">($F136+$D137+$E137)*(1+Input!$C$40/(100*12))</f>
        <v>8898.77159800455</v>
      </c>
    </row>
    <row r="138" customFormat="false" ht="12.8" hidden="false" customHeight="false" outlineLevel="0" collapsed="false">
      <c r="A138" s="76" t="n">
        <v>134</v>
      </c>
      <c r="B138" s="77" t="n">
        <f aca="false">EOMONTH(Input!$C$7,A138)</f>
        <v>46996</v>
      </c>
      <c r="D138" s="78" t="n">
        <f aca="false">IF(AND($B138&lt;Input!$C$31,$B138&lt;Input!$G$31),Input!$C$41,0)</f>
        <v>50</v>
      </c>
      <c r="E138" s="78" t="n">
        <f aca="true">IF(AND($B138&gt;Input!$C$45,$B138&lt;Input!$C$25),PMT(Input!$C$40/(100*12),(OFFSET($A$4,MATCH(Input!$C$25,$B$4:$B$1004,1),0,1,1)-OFFSET($A$4,MATCH(Input!$C$45,$B$4:$B$1004,1),0,1,1)),$H$4,0,1),0)</f>
        <v>0</v>
      </c>
      <c r="F138" s="78" t="n">
        <f aca="false">($F137+$D138+$E138)*(1+Input!$C$40/(100*12))</f>
        <v>8986.05814632957</v>
      </c>
    </row>
    <row r="139" customFormat="false" ht="12.8" hidden="false" customHeight="false" outlineLevel="0" collapsed="false">
      <c r="A139" s="76" t="n">
        <v>135</v>
      </c>
      <c r="B139" s="77" t="n">
        <f aca="false">EOMONTH(Input!$C$7,A139)</f>
        <v>47026</v>
      </c>
      <c r="D139" s="78" t="n">
        <f aca="false">IF(AND($B139&lt;Input!$C$31,$B139&lt;Input!$G$31),Input!$C$41,0)</f>
        <v>50</v>
      </c>
      <c r="E139" s="78" t="n">
        <f aca="true">IF(AND($B139&gt;Input!$C$45,$B139&lt;Input!$C$25),PMT(Input!$C$40/(100*12),(OFFSET($A$4,MATCH(Input!$C$25,$B$4:$B$1004,1),0,1,1)-OFFSET($A$4,MATCH(Input!$C$45,$B$4:$B$1004,1),0,1,1)),$H$4,0,1),0)</f>
        <v>0</v>
      </c>
      <c r="F139" s="78" t="n">
        <f aca="false">($F138+$D139+$E139)*(1+Input!$C$40/(100*12))</f>
        <v>9073.70838860594</v>
      </c>
    </row>
    <row r="140" customFormat="false" ht="12.8" hidden="false" customHeight="false" outlineLevel="0" collapsed="false">
      <c r="A140" s="76" t="n">
        <v>136</v>
      </c>
      <c r="B140" s="77" t="n">
        <f aca="false">EOMONTH(Input!$C$7,A140)</f>
        <v>47057</v>
      </c>
      <c r="D140" s="78" t="n">
        <f aca="false">IF(AND($B140&lt;Input!$C$31,$B140&lt;Input!$G$31),Input!$C$41,0)</f>
        <v>50</v>
      </c>
      <c r="E140" s="78" t="n">
        <f aca="true">IF(AND($B140&gt;Input!$C$45,$B140&lt;Input!$C$25),PMT(Input!$C$40/(100*12),(OFFSET($A$4,MATCH(Input!$C$25,$B$4:$B$1004,1),0,1,1)-OFFSET($A$4,MATCH(Input!$C$45,$B$4:$B$1004,1),0,1,1)),$H$4,0,1),0)</f>
        <v>0</v>
      </c>
      <c r="F140" s="78" t="n">
        <f aca="false">($F139+$D140+$E140)*(1+Input!$C$40/(100*12))</f>
        <v>9161.72384022513</v>
      </c>
    </row>
    <row r="141" customFormat="false" ht="12.8" hidden="false" customHeight="false" outlineLevel="0" collapsed="false">
      <c r="A141" s="76" t="n">
        <v>137</v>
      </c>
      <c r="B141" s="77" t="n">
        <f aca="false">EOMONTH(Input!$C$7,A141)</f>
        <v>47087</v>
      </c>
      <c r="D141" s="78" t="n">
        <f aca="false">IF(AND($B141&lt;Input!$C$31,$B141&lt;Input!$G$31),Input!$C$41,0)</f>
        <v>50</v>
      </c>
      <c r="E141" s="78" t="n">
        <f aca="true">IF(AND($B141&gt;Input!$C$45,$B141&lt;Input!$C$25),PMT(Input!$C$40/(100*12),(OFFSET($A$4,MATCH(Input!$C$25,$B$4:$B$1004,1),0,1,1)-OFFSET($A$4,MATCH(Input!$C$45,$B$4:$B$1004,1),0,1,1)),$H$4,0,1),0)</f>
        <v>0</v>
      </c>
      <c r="F141" s="78" t="n">
        <f aca="false">($F140+$D141+$E141)*(1+Input!$C$40/(100*12))</f>
        <v>9250.10602289274</v>
      </c>
    </row>
    <row r="142" customFormat="false" ht="12.8" hidden="false" customHeight="false" outlineLevel="0" collapsed="false">
      <c r="A142" s="76" t="n">
        <v>138</v>
      </c>
      <c r="B142" s="77" t="n">
        <f aca="false">EOMONTH(Input!$C$7,A142)</f>
        <v>47118</v>
      </c>
      <c r="D142" s="78" t="n">
        <f aca="false">IF(AND($B142&lt;Input!$C$31,$B142&lt;Input!$G$31),Input!$C$41,0)</f>
        <v>50</v>
      </c>
      <c r="E142" s="78" t="n">
        <f aca="true">IF(AND($B142&gt;Input!$C$45,$B142&lt;Input!$C$25),PMT(Input!$C$40/(100*12),(OFFSET($A$4,MATCH(Input!$C$25,$B$4:$B$1004,1),0,1,1)-OFFSET($A$4,MATCH(Input!$C$45,$B$4:$B$1004,1),0,1,1)),$H$4,0,1),0)</f>
        <v>0</v>
      </c>
      <c r="F142" s="78" t="n">
        <f aca="false">($F141+$D142+$E142)*(1+Input!$C$40/(100*12))</f>
        <v>9338.85646465479</v>
      </c>
    </row>
    <row r="143" customFormat="false" ht="12.8" hidden="false" customHeight="false" outlineLevel="0" collapsed="false">
      <c r="A143" s="76" t="n">
        <v>139</v>
      </c>
      <c r="B143" s="77" t="n">
        <f aca="false">EOMONTH(Input!$C$7,A143)</f>
        <v>47149</v>
      </c>
      <c r="D143" s="78" t="n">
        <f aca="false">IF(AND($B143&lt;Input!$C$31,$B143&lt;Input!$G$31),Input!$C$41,0)</f>
        <v>50</v>
      </c>
      <c r="E143" s="78" t="n">
        <f aca="true">IF(AND($B143&gt;Input!$C$45,$B143&lt;Input!$C$25),PMT(Input!$C$40/(100*12),(OFFSET($A$4,MATCH(Input!$C$25,$B$4:$B$1004,1),0,1,1)-OFFSET($A$4,MATCH(Input!$C$45,$B$4:$B$1004,1),0,1,1)),$H$4,0,1),0)</f>
        <v>0</v>
      </c>
      <c r="F143" s="78" t="n">
        <f aca="false">($F142+$D143+$E143)*(1+Input!$C$40/(100*12))</f>
        <v>9427.97669992418</v>
      </c>
    </row>
    <row r="144" customFormat="false" ht="12.8" hidden="false" customHeight="false" outlineLevel="0" collapsed="false">
      <c r="A144" s="76" t="n">
        <v>140</v>
      </c>
      <c r="B144" s="77" t="n">
        <f aca="false">EOMONTH(Input!$C$7,A144)</f>
        <v>47177</v>
      </c>
      <c r="D144" s="78" t="n">
        <f aca="false">IF(AND($B144&lt;Input!$C$31,$B144&lt;Input!$G$31),Input!$C$41,0)</f>
        <v>50</v>
      </c>
      <c r="E144" s="78" t="n">
        <f aca="true">IF(AND($B144&gt;Input!$C$45,$B144&lt;Input!$C$25),PMT(Input!$C$40/(100*12),(OFFSET($A$4,MATCH(Input!$C$25,$B$4:$B$1004,1),0,1,1)-OFFSET($A$4,MATCH(Input!$C$45,$B$4:$B$1004,1),0,1,1)),$H$4,0,1),0)</f>
        <v>0</v>
      </c>
      <c r="F144" s="78" t="n">
        <f aca="false">($F143+$D144+$E144)*(1+Input!$C$40/(100*12))</f>
        <v>9517.4682695072</v>
      </c>
    </row>
    <row r="145" customFormat="false" ht="12.8" hidden="false" customHeight="false" outlineLevel="0" collapsed="false">
      <c r="A145" s="76" t="n">
        <v>141</v>
      </c>
      <c r="B145" s="77" t="n">
        <f aca="false">EOMONTH(Input!$C$7,A145)</f>
        <v>47208</v>
      </c>
      <c r="D145" s="78" t="n">
        <f aca="false">IF(AND($B145&lt;Input!$C$31,$B145&lt;Input!$G$31),Input!$C$41,0)</f>
        <v>50</v>
      </c>
      <c r="E145" s="78" t="n">
        <f aca="true">IF(AND($B145&gt;Input!$C$45,$B145&lt;Input!$C$25),PMT(Input!$C$40/(100*12),(OFFSET($A$4,MATCH(Input!$C$25,$B$4:$B$1004,1),0,1,1)-OFFSET($A$4,MATCH(Input!$C$45,$B$4:$B$1004,1),0,1,1)),$H$4,0,1),0)</f>
        <v>0</v>
      </c>
      <c r="F145" s="78" t="n">
        <f aca="false">($F144+$D145+$E145)*(1+Input!$C$40/(100*12))</f>
        <v>9607.33272063015</v>
      </c>
    </row>
    <row r="146" customFormat="false" ht="12.8" hidden="false" customHeight="false" outlineLevel="0" collapsed="false">
      <c r="A146" s="76" t="n">
        <v>142</v>
      </c>
      <c r="B146" s="77" t="n">
        <f aca="false">EOMONTH(Input!$C$7,A146)</f>
        <v>47238</v>
      </c>
      <c r="D146" s="78" t="n">
        <f aca="false">IF(AND($B146&lt;Input!$C$31,$B146&lt;Input!$G$31),Input!$C$41,0)</f>
        <v>50</v>
      </c>
      <c r="E146" s="78" t="n">
        <f aca="true">IF(AND($B146&gt;Input!$C$45,$B146&lt;Input!$C$25),PMT(Input!$C$40/(100*12),(OFFSET($A$4,MATCH(Input!$C$25,$B$4:$B$1004,1),0,1,1)-OFFSET($A$4,MATCH(Input!$C$45,$B$4:$B$1004,1),0,1,1)),$H$4,0,1),0)</f>
        <v>0</v>
      </c>
      <c r="F146" s="78" t="n">
        <f aca="false">($F145+$D146+$E146)*(1+Input!$C$40/(100*12))</f>
        <v>9697.57160696611</v>
      </c>
    </row>
    <row r="147" customFormat="false" ht="12.8" hidden="false" customHeight="false" outlineLevel="0" collapsed="false">
      <c r="A147" s="76" t="n">
        <v>143</v>
      </c>
      <c r="B147" s="77" t="n">
        <f aca="false">EOMONTH(Input!$C$7,A147)</f>
        <v>47269</v>
      </c>
      <c r="D147" s="78" t="n">
        <f aca="false">IF(AND($B147&lt;Input!$C$31,$B147&lt;Input!$G$31),Input!$C$41,0)</f>
        <v>50</v>
      </c>
      <c r="E147" s="78" t="n">
        <f aca="true">IF(AND($B147&gt;Input!$C$45,$B147&lt;Input!$C$25),PMT(Input!$C$40/(100*12),(OFFSET($A$4,MATCH(Input!$C$25,$B$4:$B$1004,1),0,1,1)-OFFSET($A$4,MATCH(Input!$C$45,$B$4:$B$1004,1),0,1,1)),$H$4,0,1),0)</f>
        <v>0</v>
      </c>
      <c r="F147" s="78" t="n">
        <f aca="false">($F146+$D147+$E147)*(1+Input!$C$40/(100*12))</f>
        <v>9788.1864886618</v>
      </c>
    </row>
    <row r="148" customFormat="false" ht="12.8" hidden="false" customHeight="false" outlineLevel="0" collapsed="false">
      <c r="A148" s="76" t="n">
        <v>144</v>
      </c>
      <c r="B148" s="77" t="n">
        <f aca="false">EOMONTH(Input!$C$7,A148)</f>
        <v>47299</v>
      </c>
      <c r="D148" s="78" t="n">
        <f aca="false">IF(AND($B148&lt;Input!$C$31,$B148&lt;Input!$G$31),Input!$C$41,0)</f>
        <v>50</v>
      </c>
      <c r="E148" s="78" t="n">
        <f aca="true">IF(AND($B148&gt;Input!$C$45,$B148&lt;Input!$C$25),PMT(Input!$C$40/(100*12),(OFFSET($A$4,MATCH(Input!$C$25,$B$4:$B$1004,1),0,1,1)-OFFSET($A$4,MATCH(Input!$C$45,$B$4:$B$1004,1),0,1,1)),$H$4,0,1),0)</f>
        <v>0</v>
      </c>
      <c r="F148" s="78" t="n">
        <f aca="false">($F147+$D148+$E148)*(1+Input!$C$40/(100*12))</f>
        <v>9879.17893236456</v>
      </c>
    </row>
    <row r="149" customFormat="false" ht="12.8" hidden="false" customHeight="false" outlineLevel="0" collapsed="false">
      <c r="A149" s="76" t="n">
        <v>145</v>
      </c>
      <c r="B149" s="77" t="n">
        <f aca="false">EOMONTH(Input!$C$7,A149)</f>
        <v>47330</v>
      </c>
      <c r="D149" s="78" t="n">
        <f aca="false">IF(AND($B149&lt;Input!$C$31,$B149&lt;Input!$G$31),Input!$C$41,0)</f>
        <v>50</v>
      </c>
      <c r="E149" s="78" t="n">
        <f aca="true">IF(AND($B149&gt;Input!$C$45,$B149&lt;Input!$C$25),PMT(Input!$C$40/(100*12),(OFFSET($A$4,MATCH(Input!$C$25,$B$4:$B$1004,1),0,1,1)-OFFSET($A$4,MATCH(Input!$C$45,$B$4:$B$1004,1),0,1,1)),$H$4,0,1),0)</f>
        <v>0</v>
      </c>
      <c r="F149" s="78" t="n">
        <f aca="false">($F148+$D149+$E149)*(1+Input!$C$40/(100*12))</f>
        <v>9970.55051124941</v>
      </c>
    </row>
    <row r="150" customFormat="false" ht="12.8" hidden="false" customHeight="false" outlineLevel="0" collapsed="false">
      <c r="A150" s="76" t="n">
        <v>146</v>
      </c>
      <c r="B150" s="77" t="n">
        <f aca="false">EOMONTH(Input!$C$7,A150)</f>
        <v>47361</v>
      </c>
      <c r="D150" s="78" t="n">
        <f aca="false">IF(AND($B150&lt;Input!$C$31,$B150&lt;Input!$G$31),Input!$C$41,0)</f>
        <v>50</v>
      </c>
      <c r="E150" s="78" t="n">
        <f aca="true">IF(AND($B150&gt;Input!$C$45,$B150&lt;Input!$C$25),PMT(Input!$C$40/(100*12),(OFFSET($A$4,MATCH(Input!$C$25,$B$4:$B$1004,1),0,1,1)-OFFSET($A$4,MATCH(Input!$C$45,$B$4:$B$1004,1),0,1,1)),$H$4,0,1),0)</f>
        <v>0</v>
      </c>
      <c r="F150" s="78" t="n">
        <f aca="false">($F149+$D150+$E150)*(1+Input!$C$40/(100*12))</f>
        <v>10062.3028050463</v>
      </c>
    </row>
    <row r="151" customFormat="false" ht="12.8" hidden="false" customHeight="false" outlineLevel="0" collapsed="false">
      <c r="A151" s="76" t="n">
        <v>147</v>
      </c>
      <c r="B151" s="77" t="n">
        <f aca="false">EOMONTH(Input!$C$7,A151)</f>
        <v>47391</v>
      </c>
      <c r="D151" s="78" t="n">
        <f aca="false">IF(AND($B151&lt;Input!$C$31,$B151&lt;Input!$G$31),Input!$C$41,0)</f>
        <v>50</v>
      </c>
      <c r="E151" s="78" t="n">
        <f aca="true">IF(AND($B151&gt;Input!$C$45,$B151&lt;Input!$C$25),PMT(Input!$C$40/(100*12),(OFFSET($A$4,MATCH(Input!$C$25,$B$4:$B$1004,1),0,1,1)-OFFSET($A$4,MATCH(Input!$C$45,$B$4:$B$1004,1),0,1,1)),$H$4,0,1),0)</f>
        <v>0</v>
      </c>
      <c r="F151" s="78" t="n">
        <f aca="false">($F150+$D151+$E151)*(1+Input!$C$40/(100*12))</f>
        <v>10154.4374000673</v>
      </c>
    </row>
    <row r="152" customFormat="false" ht="12.8" hidden="false" customHeight="false" outlineLevel="0" collapsed="false">
      <c r="A152" s="76" t="n">
        <v>148</v>
      </c>
      <c r="B152" s="77" t="n">
        <f aca="false">EOMONTH(Input!$C$7,A152)</f>
        <v>47422</v>
      </c>
      <c r="D152" s="78" t="n">
        <f aca="false">IF(AND($B152&lt;Input!$C$31,$B152&lt;Input!$G$31),Input!$C$41,0)</f>
        <v>50</v>
      </c>
      <c r="E152" s="78" t="n">
        <f aca="true">IF(AND($B152&gt;Input!$C$45,$B152&lt;Input!$C$25),PMT(Input!$C$40/(100*12),(OFFSET($A$4,MATCH(Input!$C$25,$B$4:$B$1004,1),0,1,1)-OFFSET($A$4,MATCH(Input!$C$45,$B$4:$B$1004,1),0,1,1)),$H$4,0,1),0)</f>
        <v>0</v>
      </c>
      <c r="F152" s="78" t="n">
        <f aca="false">($F151+$D152+$E152)*(1+Input!$C$40/(100*12))</f>
        <v>10246.9558892343</v>
      </c>
    </row>
    <row r="153" customFormat="false" ht="12.8" hidden="false" customHeight="false" outlineLevel="0" collapsed="false">
      <c r="A153" s="76" t="n">
        <v>149</v>
      </c>
      <c r="B153" s="77" t="n">
        <f aca="false">EOMONTH(Input!$C$7,A153)</f>
        <v>47452</v>
      </c>
      <c r="D153" s="78" t="n">
        <f aca="false">IF(AND($B153&lt;Input!$C$31,$B153&lt;Input!$G$31),Input!$C$41,0)</f>
        <v>50</v>
      </c>
      <c r="E153" s="78" t="n">
        <f aca="true">IF(AND($B153&gt;Input!$C$45,$B153&lt;Input!$C$25),PMT(Input!$C$40/(100*12),(OFFSET($A$4,MATCH(Input!$C$25,$B$4:$B$1004,1),0,1,1)-OFFSET($A$4,MATCH(Input!$C$45,$B$4:$B$1004,1),0,1,1)),$H$4,0,1),0)</f>
        <v>0</v>
      </c>
      <c r="F153" s="78" t="n">
        <f aca="false">($F152+$D153+$E153)*(1+Input!$C$40/(100*12))</f>
        <v>10339.8598721061</v>
      </c>
    </row>
    <row r="154" customFormat="false" ht="12.8" hidden="false" customHeight="false" outlineLevel="0" collapsed="false">
      <c r="A154" s="76" t="n">
        <v>150</v>
      </c>
      <c r="B154" s="77" t="n">
        <f aca="false">EOMONTH(Input!$C$7,A154)</f>
        <v>47483</v>
      </c>
      <c r="D154" s="78" t="n">
        <f aca="false">IF(AND($B154&lt;Input!$C$31,$B154&lt;Input!$G$31),Input!$C$41,0)</f>
        <v>50</v>
      </c>
      <c r="E154" s="78" t="n">
        <f aca="true">IF(AND($B154&gt;Input!$C$45,$B154&lt;Input!$C$25),PMT(Input!$C$40/(100*12),(OFFSET($A$4,MATCH(Input!$C$25,$B$4:$B$1004,1),0,1,1)-OFFSET($A$4,MATCH(Input!$C$45,$B$4:$B$1004,1),0,1,1)),$H$4,0,1),0)</f>
        <v>0</v>
      </c>
      <c r="F154" s="78" t="n">
        <f aca="false">($F153+$D154+$E154)*(1+Input!$C$40/(100*12))</f>
        <v>10433.1509549065</v>
      </c>
    </row>
    <row r="155" customFormat="false" ht="12.8" hidden="false" customHeight="false" outlineLevel="0" collapsed="false">
      <c r="A155" s="76" t="n">
        <v>151</v>
      </c>
      <c r="B155" s="77" t="n">
        <f aca="false">EOMONTH(Input!$C$7,A155)</f>
        <v>47514</v>
      </c>
      <c r="D155" s="78" t="n">
        <f aca="false">IF(AND($B155&lt;Input!$C$31,$B155&lt;Input!$G$31),Input!$C$41,0)</f>
        <v>50</v>
      </c>
      <c r="E155" s="78" t="n">
        <f aca="true">IF(AND($B155&gt;Input!$C$45,$B155&lt;Input!$C$25),PMT(Input!$C$40/(100*12),(OFFSET($A$4,MATCH(Input!$C$25,$B$4:$B$1004,1),0,1,1)-OFFSET($A$4,MATCH(Input!$C$45,$B$4:$B$1004,1),0,1,1)),$H$4,0,1),0)</f>
        <v>0</v>
      </c>
      <c r="F155" s="78" t="n">
        <f aca="false">($F154+$D155+$E155)*(1+Input!$C$40/(100*12))</f>
        <v>10526.8307505519</v>
      </c>
    </row>
    <row r="156" customFormat="false" ht="12.8" hidden="false" customHeight="false" outlineLevel="0" collapsed="false">
      <c r="A156" s="76" t="n">
        <v>152</v>
      </c>
      <c r="B156" s="77" t="n">
        <f aca="false">EOMONTH(Input!$C$7,A156)</f>
        <v>47542</v>
      </c>
      <c r="D156" s="78" t="n">
        <f aca="false">IF(AND($B156&lt;Input!$C$31,$B156&lt;Input!$G$31),Input!$C$41,0)</f>
        <v>50</v>
      </c>
      <c r="E156" s="78" t="n">
        <f aca="true">IF(AND($B156&gt;Input!$C$45,$B156&lt;Input!$C$25),PMT(Input!$C$40/(100*12),(OFFSET($A$4,MATCH(Input!$C$25,$B$4:$B$1004,1),0,1,1)-OFFSET($A$4,MATCH(Input!$C$45,$B$4:$B$1004,1),0,1,1)),$H$4,0,1),0)</f>
        <v>0</v>
      </c>
      <c r="F156" s="78" t="n">
        <f aca="false">($F155+$D156+$E156)*(1+Input!$C$40/(100*12))</f>
        <v>10620.9008786792</v>
      </c>
    </row>
    <row r="157" customFormat="false" ht="12.8" hidden="false" customHeight="false" outlineLevel="0" collapsed="false">
      <c r="A157" s="76" t="n">
        <v>153</v>
      </c>
      <c r="B157" s="77" t="n">
        <f aca="false">EOMONTH(Input!$C$7,A157)</f>
        <v>47573</v>
      </c>
      <c r="D157" s="78" t="n">
        <f aca="false">IF(AND($B157&lt;Input!$C$31,$B157&lt;Input!$G$31),Input!$C$41,0)</f>
        <v>50</v>
      </c>
      <c r="E157" s="78" t="n">
        <f aca="true">IF(AND($B157&gt;Input!$C$45,$B157&lt;Input!$C$25),PMT(Input!$C$40/(100*12),(OFFSET($A$4,MATCH(Input!$C$25,$B$4:$B$1004,1),0,1,1)-OFFSET($A$4,MATCH(Input!$C$45,$B$4:$B$1004,1),0,1,1)),$H$4,0,1),0)</f>
        <v>0</v>
      </c>
      <c r="F157" s="78" t="n">
        <f aca="false">($F156+$D157+$E157)*(1+Input!$C$40/(100*12))</f>
        <v>10715.3629656737</v>
      </c>
    </row>
    <row r="158" customFormat="false" ht="12.8" hidden="false" customHeight="false" outlineLevel="0" collapsed="false">
      <c r="A158" s="76" t="n">
        <v>154</v>
      </c>
      <c r="B158" s="77" t="n">
        <f aca="false">EOMONTH(Input!$C$7,A158)</f>
        <v>47603</v>
      </c>
      <c r="D158" s="78" t="n">
        <f aca="false">IF(AND($B158&lt;Input!$C$31,$B158&lt;Input!$G$31),Input!$C$41,0)</f>
        <v>50</v>
      </c>
      <c r="E158" s="78" t="n">
        <f aca="true">IF(AND($B158&gt;Input!$C$45,$B158&lt;Input!$C$25),PMT(Input!$C$40/(100*12),(OFFSET($A$4,MATCH(Input!$C$25,$B$4:$B$1004,1),0,1,1)-OFFSET($A$4,MATCH(Input!$C$45,$B$4:$B$1004,1),0,1,1)),$H$4,0,1),0)</f>
        <v>0</v>
      </c>
      <c r="F158" s="78" t="n">
        <f aca="false">($F157+$D158+$E158)*(1+Input!$C$40/(100*12))</f>
        <v>10810.2186446974</v>
      </c>
    </row>
    <row r="159" customFormat="false" ht="12.8" hidden="false" customHeight="false" outlineLevel="0" collapsed="false">
      <c r="A159" s="76" t="n">
        <v>155</v>
      </c>
      <c r="B159" s="77" t="n">
        <f aca="false">EOMONTH(Input!$C$7,A159)</f>
        <v>47634</v>
      </c>
      <c r="D159" s="78" t="n">
        <f aca="false">IF(AND($B159&lt;Input!$C$31,$B159&lt;Input!$G$31),Input!$C$41,0)</f>
        <v>50</v>
      </c>
      <c r="E159" s="78" t="n">
        <f aca="true">IF(AND($B159&gt;Input!$C$45,$B159&lt;Input!$C$25),PMT(Input!$C$40/(100*12),(OFFSET($A$4,MATCH(Input!$C$25,$B$4:$B$1004,1),0,1,1)-OFFSET($A$4,MATCH(Input!$C$45,$B$4:$B$1004,1),0,1,1)),$H$4,0,1),0)</f>
        <v>0</v>
      </c>
      <c r="F159" s="78" t="n">
        <f aca="false">($F158+$D159+$E159)*(1+Input!$C$40/(100*12))</f>
        <v>10905.469555717</v>
      </c>
    </row>
    <row r="160" customFormat="false" ht="12.8" hidden="false" customHeight="false" outlineLevel="0" collapsed="false">
      <c r="A160" s="76" t="n">
        <v>156</v>
      </c>
      <c r="B160" s="77" t="n">
        <f aca="false">EOMONTH(Input!$C$7,A160)</f>
        <v>47664</v>
      </c>
      <c r="D160" s="78" t="n">
        <f aca="false">IF(AND($B160&lt;Input!$C$31,$B160&lt;Input!$G$31),Input!$C$41,0)</f>
        <v>50</v>
      </c>
      <c r="E160" s="78" t="n">
        <f aca="true">IF(AND($B160&gt;Input!$C$45,$B160&lt;Input!$C$25),PMT(Input!$C$40/(100*12),(OFFSET($A$4,MATCH(Input!$C$25,$B$4:$B$1004,1),0,1,1)-OFFSET($A$4,MATCH(Input!$C$45,$B$4:$B$1004,1),0,1,1)),$H$4,0,1),0)</f>
        <v>0</v>
      </c>
      <c r="F160" s="78" t="n">
        <f aca="false">($F159+$D160+$E160)*(1+Input!$C$40/(100*12))</f>
        <v>11001.1173455324</v>
      </c>
    </row>
    <row r="161" customFormat="false" ht="12.8" hidden="false" customHeight="false" outlineLevel="0" collapsed="false">
      <c r="A161" s="76" t="n">
        <v>157</v>
      </c>
      <c r="B161" s="77" t="n">
        <f aca="false">EOMONTH(Input!$C$7,A161)</f>
        <v>47695</v>
      </c>
      <c r="D161" s="78" t="n">
        <f aca="false">IF(AND($B161&lt;Input!$C$31,$B161&lt;Input!$G$31),Input!$C$41,0)</f>
        <v>50</v>
      </c>
      <c r="E161" s="78" t="n">
        <f aca="true">IF(AND($B161&gt;Input!$C$45,$B161&lt;Input!$C$25),PMT(Input!$C$40/(100*12),(OFFSET($A$4,MATCH(Input!$C$25,$B$4:$B$1004,1),0,1,1)-OFFSET($A$4,MATCH(Input!$C$45,$B$4:$B$1004,1),0,1,1)),$H$4,0,1),0)</f>
        <v>0</v>
      </c>
      <c r="F161" s="78" t="n">
        <f aca="false">($F160+$D161+$E161)*(1+Input!$C$40/(100*12))</f>
        <v>11097.1636678055</v>
      </c>
    </row>
    <row r="162" customFormat="false" ht="12.8" hidden="false" customHeight="false" outlineLevel="0" collapsed="false">
      <c r="A162" s="76" t="n">
        <v>158</v>
      </c>
      <c r="B162" s="77" t="n">
        <f aca="false">EOMONTH(Input!$C$7,A162)</f>
        <v>47726</v>
      </c>
      <c r="D162" s="78" t="n">
        <f aca="false">IF(AND($B162&lt;Input!$C$31,$B162&lt;Input!$G$31),Input!$C$41,0)</f>
        <v>50</v>
      </c>
      <c r="E162" s="78" t="n">
        <f aca="true">IF(AND($B162&gt;Input!$C$45,$B162&lt;Input!$C$25),PMT(Input!$C$40/(100*12),(OFFSET($A$4,MATCH(Input!$C$25,$B$4:$B$1004,1),0,1,1)-OFFSET($A$4,MATCH(Input!$C$45,$B$4:$B$1004,1),0,1,1)),$H$4,0,1),0)</f>
        <v>0</v>
      </c>
      <c r="F162" s="78" t="n">
        <f aca="false">($F161+$D162+$E162)*(1+Input!$C$40/(100*12))</f>
        <v>11193.610183088</v>
      </c>
    </row>
    <row r="163" customFormat="false" ht="12.8" hidden="false" customHeight="false" outlineLevel="0" collapsed="false">
      <c r="A163" s="76" t="n">
        <v>159</v>
      </c>
      <c r="B163" s="77" t="n">
        <f aca="false">EOMONTH(Input!$C$7,A163)</f>
        <v>47756</v>
      </c>
      <c r="D163" s="78" t="n">
        <f aca="false">IF(AND($B163&lt;Input!$C$31,$B163&lt;Input!$G$31),Input!$C$41,0)</f>
        <v>50</v>
      </c>
      <c r="E163" s="78" t="n">
        <f aca="true">IF(AND($B163&gt;Input!$C$45,$B163&lt;Input!$C$25),PMT(Input!$C$40/(100*12),(OFFSET($A$4,MATCH(Input!$C$25,$B$4:$B$1004,1),0,1,1)-OFFSET($A$4,MATCH(Input!$C$45,$B$4:$B$1004,1),0,1,1)),$H$4,0,1),0)</f>
        <v>0</v>
      </c>
      <c r="F163" s="78" t="n">
        <f aca="false">($F162+$D163+$E163)*(1+Input!$C$40/(100*12))</f>
        <v>11290.4585588509</v>
      </c>
    </row>
    <row r="164" customFormat="false" ht="12.8" hidden="false" customHeight="false" outlineLevel="0" collapsed="false">
      <c r="A164" s="76" t="n">
        <v>160</v>
      </c>
      <c r="B164" s="77" t="n">
        <f aca="false">EOMONTH(Input!$C$7,A164)</f>
        <v>47787</v>
      </c>
      <c r="D164" s="78" t="n">
        <f aca="false">IF(AND($B164&lt;Input!$C$31,$B164&lt;Input!$G$31),Input!$C$41,0)</f>
        <v>50</v>
      </c>
      <c r="E164" s="78" t="n">
        <f aca="true">IF(AND($B164&gt;Input!$C$45,$B164&lt;Input!$C$25),PMT(Input!$C$40/(100*12),(OFFSET($A$4,MATCH(Input!$C$25,$B$4:$B$1004,1),0,1,1)-OFFSET($A$4,MATCH(Input!$C$45,$B$4:$B$1004,1),0,1,1)),$H$4,0,1),0)</f>
        <v>0</v>
      </c>
      <c r="F164" s="78" t="n">
        <f aca="false">($F163+$D164+$E164)*(1+Input!$C$40/(100*12))</f>
        <v>11387.7104695128</v>
      </c>
    </row>
    <row r="165" customFormat="false" ht="12.8" hidden="false" customHeight="false" outlineLevel="0" collapsed="false">
      <c r="A165" s="76" t="n">
        <v>161</v>
      </c>
      <c r="B165" s="77" t="n">
        <f aca="false">EOMONTH(Input!$C$7,A165)</f>
        <v>47817</v>
      </c>
      <c r="D165" s="78" t="n">
        <f aca="false">IF(AND($B165&lt;Input!$C$31,$B165&lt;Input!$G$31),Input!$C$41,0)</f>
        <v>50</v>
      </c>
      <c r="E165" s="78" t="n">
        <f aca="true">IF(AND($B165&gt;Input!$C$45,$B165&lt;Input!$C$25),PMT(Input!$C$40/(100*12),(OFFSET($A$4,MATCH(Input!$C$25,$B$4:$B$1004,1),0,1,1)-OFFSET($A$4,MATCH(Input!$C$45,$B$4:$B$1004,1),0,1,1)),$H$4,0,1),0)</f>
        <v>0</v>
      </c>
      <c r="F165" s="78" t="n">
        <f aca="false">($F164+$D165+$E165)*(1+Input!$C$40/(100*12))</f>
        <v>11485.3675964691</v>
      </c>
    </row>
    <row r="166" customFormat="false" ht="12.8" hidden="false" customHeight="false" outlineLevel="0" collapsed="false">
      <c r="A166" s="76" t="n">
        <v>162</v>
      </c>
      <c r="B166" s="77" t="n">
        <f aca="false">EOMONTH(Input!$C$7,A166)</f>
        <v>47848</v>
      </c>
      <c r="D166" s="78" t="n">
        <f aca="false">IF(AND($B166&lt;Input!$C$31,$B166&lt;Input!$G$31),Input!$C$41,0)</f>
        <v>50</v>
      </c>
      <c r="E166" s="78" t="n">
        <f aca="true">IF(AND($B166&gt;Input!$C$45,$B166&lt;Input!$C$25),PMT(Input!$C$40/(100*12),(OFFSET($A$4,MATCH(Input!$C$25,$B$4:$B$1004,1),0,1,1)-OFFSET($A$4,MATCH(Input!$C$45,$B$4:$B$1004,1),0,1,1)),$H$4,0,1),0)</f>
        <v>0</v>
      </c>
      <c r="F166" s="78" t="n">
        <f aca="false">($F165+$D166+$E166)*(1+Input!$C$40/(100*12))</f>
        <v>11583.431628121</v>
      </c>
    </row>
    <row r="167" customFormat="false" ht="12.8" hidden="false" customHeight="false" outlineLevel="0" collapsed="false">
      <c r="A167" s="76" t="n">
        <v>163</v>
      </c>
      <c r="B167" s="77" t="n">
        <f aca="false">EOMONTH(Input!$C$7,A167)</f>
        <v>47879</v>
      </c>
      <c r="D167" s="78" t="n">
        <f aca="false">IF(AND($B167&lt;Input!$C$31,$B167&lt;Input!$G$31),Input!$C$41,0)</f>
        <v>50</v>
      </c>
      <c r="E167" s="78" t="n">
        <f aca="true">IF(AND($B167&gt;Input!$C$45,$B167&lt;Input!$C$25),PMT(Input!$C$40/(100*12),(OFFSET($A$4,MATCH(Input!$C$25,$B$4:$B$1004,1),0,1,1)-OFFSET($A$4,MATCH(Input!$C$45,$B$4:$B$1004,1),0,1,1)),$H$4,0,1),0)</f>
        <v>0</v>
      </c>
      <c r="F167" s="78" t="n">
        <f aca="false">($F166+$D167+$E167)*(1+Input!$C$40/(100*12))</f>
        <v>11681.9042599049</v>
      </c>
    </row>
    <row r="168" customFormat="false" ht="12.8" hidden="false" customHeight="false" outlineLevel="0" collapsed="false">
      <c r="A168" s="76" t="n">
        <v>164</v>
      </c>
      <c r="B168" s="77" t="n">
        <f aca="false">EOMONTH(Input!$C$7,A168)</f>
        <v>47907</v>
      </c>
      <c r="D168" s="78" t="n">
        <f aca="false">IF(AND($B168&lt;Input!$C$31,$B168&lt;Input!$G$31),Input!$C$41,0)</f>
        <v>50</v>
      </c>
      <c r="E168" s="78" t="n">
        <f aca="true">IF(AND($B168&gt;Input!$C$45,$B168&lt;Input!$C$25),PMT(Input!$C$40/(100*12),(OFFSET($A$4,MATCH(Input!$C$25,$B$4:$B$1004,1),0,1,1)-OFFSET($A$4,MATCH(Input!$C$45,$B$4:$B$1004,1),0,1,1)),$H$4,0,1),0)</f>
        <v>0</v>
      </c>
      <c r="F168" s="78" t="n">
        <f aca="false">($F167+$D168+$E168)*(1+Input!$C$40/(100*12))</f>
        <v>11780.7871943211</v>
      </c>
    </row>
    <row r="169" customFormat="false" ht="12.8" hidden="false" customHeight="false" outlineLevel="0" collapsed="false">
      <c r="A169" s="76" t="n">
        <v>165</v>
      </c>
      <c r="B169" s="77" t="n">
        <f aca="false">EOMONTH(Input!$C$7,A169)</f>
        <v>47938</v>
      </c>
      <c r="D169" s="78" t="n">
        <f aca="false">IF(AND($B169&lt;Input!$C$31,$B169&lt;Input!$G$31),Input!$C$41,0)</f>
        <v>50</v>
      </c>
      <c r="E169" s="78" t="n">
        <f aca="true">IF(AND($B169&gt;Input!$C$45,$B169&lt;Input!$C$25),PMT(Input!$C$40/(100*12),(OFFSET($A$4,MATCH(Input!$C$25,$B$4:$B$1004,1),0,1,1)-OFFSET($A$4,MATCH(Input!$C$45,$B$4:$B$1004,1),0,1,1)),$H$4,0,1),0)</f>
        <v>0</v>
      </c>
      <c r="F169" s="78" t="n">
        <f aca="false">($F168+$D169+$E169)*(1+Input!$C$40/(100*12))</f>
        <v>11880.0821409641</v>
      </c>
    </row>
    <row r="170" customFormat="false" ht="12.8" hidden="false" customHeight="false" outlineLevel="0" collapsed="false">
      <c r="A170" s="76" t="n">
        <v>166</v>
      </c>
      <c r="B170" s="77" t="n">
        <f aca="false">EOMONTH(Input!$C$7,A170)</f>
        <v>47968</v>
      </c>
      <c r="D170" s="78" t="n">
        <f aca="false">IF(AND($B170&lt;Input!$C$31,$B170&lt;Input!$G$31),Input!$C$41,0)</f>
        <v>50</v>
      </c>
      <c r="E170" s="78" t="n">
        <f aca="true">IF(AND($B170&gt;Input!$C$45,$B170&lt;Input!$C$25),PMT(Input!$C$40/(100*12),(OFFSET($A$4,MATCH(Input!$C$25,$B$4:$B$1004,1),0,1,1)-OFFSET($A$4,MATCH(Input!$C$45,$B$4:$B$1004,1),0,1,1)),$H$4,0,1),0)</f>
        <v>0</v>
      </c>
      <c r="F170" s="78" t="n">
        <f aca="false">($F169+$D170+$E170)*(1+Input!$C$40/(100*12))</f>
        <v>11979.7908165515</v>
      </c>
    </row>
    <row r="171" customFormat="false" ht="12.8" hidden="false" customHeight="false" outlineLevel="0" collapsed="false">
      <c r="A171" s="76" t="n">
        <v>167</v>
      </c>
      <c r="B171" s="77" t="n">
        <f aca="false">EOMONTH(Input!$C$7,A171)</f>
        <v>47999</v>
      </c>
      <c r="D171" s="78" t="n">
        <f aca="false">IF(AND($B171&lt;Input!$C$31,$B171&lt;Input!$G$31),Input!$C$41,0)</f>
        <v>50</v>
      </c>
      <c r="E171" s="78" t="n">
        <f aca="true">IF(AND($B171&gt;Input!$C$45,$B171&lt;Input!$C$25),PMT(Input!$C$40/(100*12),(OFFSET($A$4,MATCH(Input!$C$25,$B$4:$B$1004,1),0,1,1)-OFFSET($A$4,MATCH(Input!$C$45,$B$4:$B$1004,1),0,1,1)),$H$4,0,1),0)</f>
        <v>0</v>
      </c>
      <c r="F171" s="78" t="n">
        <f aca="false">($F170+$D171+$E171)*(1+Input!$C$40/(100*12))</f>
        <v>12079.9149449538</v>
      </c>
    </row>
    <row r="172" customFormat="false" ht="12.8" hidden="false" customHeight="false" outlineLevel="0" collapsed="false">
      <c r="A172" s="76" t="n">
        <v>168</v>
      </c>
      <c r="B172" s="77" t="n">
        <f aca="false">EOMONTH(Input!$C$7,A172)</f>
        <v>48029</v>
      </c>
      <c r="D172" s="78" t="n">
        <f aca="false">IF(AND($B172&lt;Input!$C$31,$B172&lt;Input!$G$31),Input!$C$41,0)</f>
        <v>50</v>
      </c>
      <c r="E172" s="78" t="n">
        <f aca="true">IF(AND($B172&gt;Input!$C$45,$B172&lt;Input!$C$25),PMT(Input!$C$40/(100*12),(OFFSET($A$4,MATCH(Input!$C$25,$B$4:$B$1004,1),0,1,1)-OFFSET($A$4,MATCH(Input!$C$45,$B$4:$B$1004,1),0,1,1)),$H$4,0,1),0)</f>
        <v>0</v>
      </c>
      <c r="F172" s="78" t="n">
        <f aca="false">($F171+$D172+$E172)*(1+Input!$C$40/(100*12))</f>
        <v>12180.4562572244</v>
      </c>
    </row>
    <row r="173" customFormat="false" ht="12.8" hidden="false" customHeight="false" outlineLevel="0" collapsed="false">
      <c r="A173" s="76" t="n">
        <v>169</v>
      </c>
      <c r="B173" s="77" t="n">
        <f aca="false">EOMONTH(Input!$C$7,A173)</f>
        <v>48060</v>
      </c>
      <c r="D173" s="78" t="n">
        <f aca="false">IF(AND($B173&lt;Input!$C$31,$B173&lt;Input!$G$31),Input!$C$41,0)</f>
        <v>50</v>
      </c>
      <c r="E173" s="78" t="n">
        <f aca="true">IF(AND($B173&gt;Input!$C$45,$B173&lt;Input!$C$25),PMT(Input!$C$40/(100*12),(OFFSET($A$4,MATCH(Input!$C$25,$B$4:$B$1004,1),0,1,1)-OFFSET($A$4,MATCH(Input!$C$45,$B$4:$B$1004,1),0,1,1)),$H$4,0,1),0)</f>
        <v>0</v>
      </c>
      <c r="F173" s="78" t="n">
        <f aca="false">($F172+$D173+$E173)*(1+Input!$C$40/(100*12))</f>
        <v>12281.4164916295</v>
      </c>
    </row>
    <row r="174" customFormat="false" ht="12.8" hidden="false" customHeight="false" outlineLevel="0" collapsed="false">
      <c r="A174" s="76" t="n">
        <v>170</v>
      </c>
      <c r="B174" s="77" t="n">
        <f aca="false">EOMONTH(Input!$C$7,A174)</f>
        <v>48091</v>
      </c>
      <c r="D174" s="78" t="n">
        <f aca="false">IF(AND($B174&lt;Input!$C$31,$B174&lt;Input!$G$31),Input!$C$41,0)</f>
        <v>50</v>
      </c>
      <c r="E174" s="78" t="n">
        <f aca="true">IF(AND($B174&gt;Input!$C$45,$B174&lt;Input!$C$25),PMT(Input!$C$40/(100*12),(OFFSET($A$4,MATCH(Input!$C$25,$B$4:$B$1004,1),0,1,1)-OFFSET($A$4,MATCH(Input!$C$45,$B$4:$B$1004,1),0,1,1)),$H$4,0,1),0)</f>
        <v>0</v>
      </c>
      <c r="F174" s="78" t="n">
        <f aca="false">($F173+$D174+$E174)*(1+Input!$C$40/(100*12))</f>
        <v>12382.797393678</v>
      </c>
    </row>
    <row r="175" customFormat="false" ht="12.8" hidden="false" customHeight="false" outlineLevel="0" collapsed="false">
      <c r="A175" s="76" t="n">
        <v>171</v>
      </c>
      <c r="B175" s="77" t="n">
        <f aca="false">EOMONTH(Input!$C$7,A175)</f>
        <v>48121</v>
      </c>
      <c r="D175" s="78" t="n">
        <f aca="false">IF(AND($B175&lt;Input!$C$31,$B175&lt;Input!$G$31),Input!$C$41,0)</f>
        <v>50</v>
      </c>
      <c r="E175" s="78" t="n">
        <f aca="true">IF(AND($B175&gt;Input!$C$45,$B175&lt;Input!$C$25),PMT(Input!$C$40/(100*12),(OFFSET($A$4,MATCH(Input!$C$25,$B$4:$B$1004,1),0,1,1)-OFFSET($A$4,MATCH(Input!$C$45,$B$4:$B$1004,1),0,1,1)),$H$4,0,1),0)</f>
        <v>0</v>
      </c>
      <c r="F175" s="78" t="n">
        <f aca="false">($F174+$D175+$E175)*(1+Input!$C$40/(100*12))</f>
        <v>12484.6007161516</v>
      </c>
    </row>
    <row r="176" customFormat="false" ht="12.8" hidden="false" customHeight="false" outlineLevel="0" collapsed="false">
      <c r="A176" s="76" t="n">
        <v>172</v>
      </c>
      <c r="B176" s="77" t="n">
        <f aca="false">EOMONTH(Input!$C$7,A176)</f>
        <v>48152</v>
      </c>
      <c r="D176" s="78" t="n">
        <f aca="false">IF(AND($B176&lt;Input!$C$31,$B176&lt;Input!$G$31),Input!$C$41,0)</f>
        <v>50</v>
      </c>
      <c r="E176" s="78" t="n">
        <f aca="true">IF(AND($B176&gt;Input!$C$45,$B176&lt;Input!$C$25),PMT(Input!$C$40/(100*12),(OFFSET($A$4,MATCH(Input!$C$25,$B$4:$B$1004,1),0,1,1)-OFFSET($A$4,MATCH(Input!$C$45,$B$4:$B$1004,1),0,1,1)),$H$4,0,1),0)</f>
        <v>0</v>
      </c>
      <c r="F176" s="78" t="n">
        <f aca="false">($F175+$D176+$E176)*(1+Input!$C$40/(100*12))</f>
        <v>12586.8282191356</v>
      </c>
    </row>
    <row r="177" customFormat="false" ht="12.8" hidden="false" customHeight="false" outlineLevel="0" collapsed="false">
      <c r="A177" s="76" t="n">
        <v>173</v>
      </c>
      <c r="B177" s="77" t="n">
        <f aca="false">EOMONTH(Input!$C$7,A177)</f>
        <v>48182</v>
      </c>
      <c r="D177" s="78" t="n">
        <f aca="false">IF(AND($B177&lt;Input!$C$31,$B177&lt;Input!$G$31),Input!$C$41,0)</f>
        <v>50</v>
      </c>
      <c r="E177" s="78" t="n">
        <f aca="true">IF(AND($B177&gt;Input!$C$45,$B177&lt;Input!$C$25),PMT(Input!$C$40/(100*12),(OFFSET($A$4,MATCH(Input!$C$25,$B$4:$B$1004,1),0,1,1)-OFFSET($A$4,MATCH(Input!$C$45,$B$4:$B$1004,1),0,1,1)),$H$4,0,1),0)</f>
        <v>0</v>
      </c>
      <c r="F177" s="78" t="n">
        <f aca="false">($F176+$D177+$E177)*(1+Input!$C$40/(100*12))</f>
        <v>12689.4816700487</v>
      </c>
    </row>
    <row r="178" customFormat="false" ht="12.8" hidden="false" customHeight="false" outlineLevel="0" collapsed="false">
      <c r="A178" s="76" t="n">
        <v>174</v>
      </c>
      <c r="B178" s="77" t="n">
        <f aca="false">EOMONTH(Input!$C$7,A178)</f>
        <v>48213</v>
      </c>
      <c r="D178" s="78" t="n">
        <f aca="false">IF(AND($B178&lt;Input!$C$31,$B178&lt;Input!$G$31),Input!$C$41,0)</f>
        <v>50</v>
      </c>
      <c r="E178" s="78" t="n">
        <f aca="true">IF(AND($B178&gt;Input!$C$45,$B178&lt;Input!$C$25),PMT(Input!$C$40/(100*12),(OFFSET($A$4,MATCH(Input!$C$25,$B$4:$B$1004,1),0,1,1)-OFFSET($A$4,MATCH(Input!$C$45,$B$4:$B$1004,1),0,1,1)),$H$4,0,1),0)</f>
        <v>0</v>
      </c>
      <c r="F178" s="78" t="n">
        <f aca="false">($F177+$D178+$E178)*(1+Input!$C$40/(100*12))</f>
        <v>12792.5628436739</v>
      </c>
    </row>
    <row r="179" customFormat="false" ht="12.8" hidden="false" customHeight="false" outlineLevel="0" collapsed="false">
      <c r="A179" s="76" t="n">
        <v>175</v>
      </c>
      <c r="B179" s="77" t="n">
        <f aca="false">EOMONTH(Input!$C$7,A179)</f>
        <v>48244</v>
      </c>
      <c r="D179" s="78" t="n">
        <f aca="false">IF(AND($B179&lt;Input!$C$31,$B179&lt;Input!$G$31),Input!$C$41,0)</f>
        <v>50</v>
      </c>
      <c r="E179" s="78" t="n">
        <f aca="true">IF(AND($B179&gt;Input!$C$45,$B179&lt;Input!$C$25),PMT(Input!$C$40/(100*12),(OFFSET($A$4,MATCH(Input!$C$25,$B$4:$B$1004,1),0,1,1)-OFFSET($A$4,MATCH(Input!$C$45,$B$4:$B$1004,1),0,1,1)),$H$4,0,1),0)</f>
        <v>0</v>
      </c>
      <c r="F179" s="78" t="n">
        <f aca="false">($F178+$D179+$E179)*(1+Input!$C$40/(100*12))</f>
        <v>12896.0735221892</v>
      </c>
    </row>
    <row r="180" customFormat="false" ht="12.8" hidden="false" customHeight="false" outlineLevel="0" collapsed="false">
      <c r="A180" s="76" t="n">
        <v>176</v>
      </c>
      <c r="B180" s="77" t="n">
        <f aca="false">EOMONTH(Input!$C$7,A180)</f>
        <v>48273</v>
      </c>
      <c r="D180" s="78" t="n">
        <f aca="false">IF(AND($B180&lt;Input!$C$31,$B180&lt;Input!$G$31),Input!$C$41,0)</f>
        <v>50</v>
      </c>
      <c r="E180" s="78" t="n">
        <f aca="true">IF(AND($B180&gt;Input!$C$45,$B180&lt;Input!$C$25),PMT(Input!$C$40/(100*12),(OFFSET($A$4,MATCH(Input!$C$25,$B$4:$B$1004,1),0,1,1)-OFFSET($A$4,MATCH(Input!$C$45,$B$4:$B$1004,1),0,1,1)),$H$4,0,1),0)</f>
        <v>0</v>
      </c>
      <c r="F180" s="78" t="n">
        <f aca="false">($F179+$D180+$E180)*(1+Input!$C$40/(100*12))</f>
        <v>13000.0154951983</v>
      </c>
    </row>
    <row r="181" customFormat="false" ht="12.8" hidden="false" customHeight="false" outlineLevel="0" collapsed="false">
      <c r="A181" s="76" t="n">
        <v>177</v>
      </c>
      <c r="B181" s="77" t="n">
        <f aca="false">EOMONTH(Input!$C$7,A181)</f>
        <v>48304</v>
      </c>
      <c r="D181" s="78" t="n">
        <f aca="false">IF(AND($B181&lt;Input!$C$31,$B181&lt;Input!$G$31),Input!$C$41,0)</f>
        <v>50</v>
      </c>
      <c r="E181" s="78" t="n">
        <f aca="true">IF(AND($B181&gt;Input!$C$45,$B181&lt;Input!$C$25),PMT(Input!$C$40/(100*12),(OFFSET($A$4,MATCH(Input!$C$25,$B$4:$B$1004,1),0,1,1)-OFFSET($A$4,MATCH(Input!$C$45,$B$4:$B$1004,1),0,1,1)),$H$4,0,1),0)</f>
        <v>0</v>
      </c>
      <c r="F181" s="78" t="n">
        <f aca="false">($F180+$D181+$E181)*(1+Input!$C$40/(100*12))</f>
        <v>13104.3905597616</v>
      </c>
    </row>
    <row r="182" customFormat="false" ht="12.8" hidden="false" customHeight="false" outlineLevel="0" collapsed="false">
      <c r="A182" s="76" t="n">
        <v>178</v>
      </c>
      <c r="B182" s="77" t="n">
        <f aca="false">EOMONTH(Input!$C$7,A182)</f>
        <v>48334</v>
      </c>
      <c r="D182" s="78" t="n">
        <f aca="false">IF(AND($B182&lt;Input!$C$31,$B182&lt;Input!$G$31),Input!$C$41,0)</f>
        <v>50</v>
      </c>
      <c r="E182" s="78" t="n">
        <f aca="true">IF(AND($B182&gt;Input!$C$45,$B182&lt;Input!$C$25),PMT(Input!$C$40/(100*12),(OFFSET($A$4,MATCH(Input!$C$25,$B$4:$B$1004,1),0,1,1)-OFFSET($A$4,MATCH(Input!$C$45,$B$4:$B$1004,1),0,1,1)),$H$4,0,1),0)</f>
        <v>0</v>
      </c>
      <c r="F182" s="78" t="n">
        <f aca="false">($F181+$D182+$E182)*(1+Input!$C$40/(100*12))</f>
        <v>13209.2005204273</v>
      </c>
    </row>
    <row r="183" customFormat="false" ht="12.8" hidden="false" customHeight="false" outlineLevel="0" collapsed="false">
      <c r="A183" s="76" t="n">
        <v>179</v>
      </c>
      <c r="B183" s="77" t="n">
        <f aca="false">EOMONTH(Input!$C$7,A183)</f>
        <v>48365</v>
      </c>
      <c r="D183" s="78" t="n">
        <f aca="false">IF(AND($B183&lt;Input!$C$31,$B183&lt;Input!$G$31),Input!$C$41,0)</f>
        <v>50</v>
      </c>
      <c r="E183" s="78" t="n">
        <f aca="true">IF(AND($B183&gt;Input!$C$45,$B183&lt;Input!$C$25),PMT(Input!$C$40/(100*12),(OFFSET($A$4,MATCH(Input!$C$25,$B$4:$B$1004,1),0,1,1)-OFFSET($A$4,MATCH(Input!$C$45,$B$4:$B$1004,1),0,1,1)),$H$4,0,1),0)</f>
        <v>0</v>
      </c>
      <c r="F183" s="78" t="n">
        <f aca="false">($F182+$D183+$E183)*(1+Input!$C$40/(100*12))</f>
        <v>13314.4471892624</v>
      </c>
    </row>
    <row r="184" customFormat="false" ht="12.8" hidden="false" customHeight="false" outlineLevel="0" collapsed="false">
      <c r="A184" s="76" t="n">
        <v>180</v>
      </c>
      <c r="B184" s="77" t="n">
        <f aca="false">EOMONTH(Input!$C$7,A184)</f>
        <v>48395</v>
      </c>
      <c r="D184" s="78" t="n">
        <f aca="false">IF(AND($B184&lt;Input!$C$31,$B184&lt;Input!$G$31),Input!$C$41,0)</f>
        <v>50</v>
      </c>
      <c r="E184" s="78" t="n">
        <f aca="true">IF(AND($B184&gt;Input!$C$45,$B184&lt;Input!$C$25),PMT(Input!$C$40/(100*12),(OFFSET($A$4,MATCH(Input!$C$25,$B$4:$B$1004,1),0,1,1)-OFFSET($A$4,MATCH(Input!$C$45,$B$4:$B$1004,1),0,1,1)),$H$4,0,1),0)</f>
        <v>0</v>
      </c>
      <c r="F184" s="78" t="n">
        <f aca="false">($F183+$D184+$E184)*(1+Input!$C$40/(100*12))</f>
        <v>13420.1323858843</v>
      </c>
    </row>
    <row r="185" customFormat="false" ht="12.8" hidden="false" customHeight="false" outlineLevel="0" collapsed="false">
      <c r="A185" s="76" t="n">
        <v>181</v>
      </c>
      <c r="B185" s="77" t="n">
        <f aca="false">EOMONTH(Input!$C$7,A185)</f>
        <v>48426</v>
      </c>
      <c r="D185" s="78" t="n">
        <f aca="false">IF(AND($B185&lt;Input!$C$31,$B185&lt;Input!$G$31),Input!$C$41,0)</f>
        <v>50</v>
      </c>
      <c r="E185" s="78" t="n">
        <f aca="true">IF(AND($B185&gt;Input!$C$45,$B185&lt;Input!$C$25),PMT(Input!$C$40/(100*12),(OFFSET($A$4,MATCH(Input!$C$25,$B$4:$B$1004,1),0,1,1)-OFFSET($A$4,MATCH(Input!$C$45,$B$4:$B$1004,1),0,1,1)),$H$4,0,1),0)</f>
        <v>0</v>
      </c>
      <c r="F185" s="78" t="n">
        <f aca="false">($F184+$D185+$E185)*(1+Input!$C$40/(100*12))</f>
        <v>13526.2579374922</v>
      </c>
    </row>
    <row r="186" customFormat="false" ht="12.8" hidden="false" customHeight="false" outlineLevel="0" collapsed="false">
      <c r="A186" s="76" t="n">
        <v>182</v>
      </c>
      <c r="B186" s="77" t="n">
        <f aca="false">EOMONTH(Input!$C$7,A186)</f>
        <v>48457</v>
      </c>
      <c r="D186" s="78" t="n">
        <f aca="false">IF(AND($B186&lt;Input!$C$31,$B186&lt;Input!$G$31),Input!$C$41,0)</f>
        <v>50</v>
      </c>
      <c r="E186" s="78" t="n">
        <f aca="true">IF(AND($B186&gt;Input!$C$45,$B186&lt;Input!$C$25),PMT(Input!$C$40/(100*12),(OFFSET($A$4,MATCH(Input!$C$25,$B$4:$B$1004,1),0,1,1)-OFFSET($A$4,MATCH(Input!$C$45,$B$4:$B$1004,1),0,1,1)),$H$4,0,1),0)</f>
        <v>0</v>
      </c>
      <c r="F186" s="78" t="n">
        <f aca="false">($F185+$D186+$E186)*(1+Input!$C$40/(100*12))</f>
        <v>13632.8256788984</v>
      </c>
    </row>
    <row r="187" customFormat="false" ht="12.8" hidden="false" customHeight="false" outlineLevel="0" collapsed="false">
      <c r="A187" s="76" t="n">
        <v>183</v>
      </c>
      <c r="B187" s="77" t="n">
        <f aca="false">EOMONTH(Input!$C$7,A187)</f>
        <v>48487</v>
      </c>
      <c r="D187" s="78" t="n">
        <f aca="false">IF(AND($B187&lt;Input!$C$31,$B187&lt;Input!$G$31),Input!$C$41,0)</f>
        <v>50</v>
      </c>
      <c r="E187" s="78" t="n">
        <f aca="true">IF(AND($B187&gt;Input!$C$45,$B187&lt;Input!$C$25),PMT(Input!$C$40/(100*12),(OFFSET($A$4,MATCH(Input!$C$25,$B$4:$B$1004,1),0,1,1)-OFFSET($A$4,MATCH(Input!$C$45,$B$4:$B$1004,1),0,1,1)),$H$4,0,1),0)</f>
        <v>0</v>
      </c>
      <c r="F187" s="78" t="n">
        <f aca="false">($F186+$D187+$E187)*(1+Input!$C$40/(100*12))</f>
        <v>13739.8374525605</v>
      </c>
    </row>
    <row r="188" customFormat="false" ht="12.8" hidden="false" customHeight="false" outlineLevel="0" collapsed="false">
      <c r="A188" s="76" t="n">
        <v>184</v>
      </c>
      <c r="B188" s="77" t="n">
        <f aca="false">EOMONTH(Input!$C$7,A188)</f>
        <v>48518</v>
      </c>
      <c r="D188" s="78" t="n">
        <f aca="false">IF(AND($B188&lt;Input!$C$31,$B188&lt;Input!$G$31),Input!$C$41,0)</f>
        <v>50</v>
      </c>
      <c r="E188" s="78" t="n">
        <f aca="true">IF(AND($B188&gt;Input!$C$45,$B188&lt;Input!$C$25),PMT(Input!$C$40/(100*12),(OFFSET($A$4,MATCH(Input!$C$25,$B$4:$B$1004,1),0,1,1)-OFFSET($A$4,MATCH(Input!$C$45,$B$4:$B$1004,1),0,1,1)),$H$4,0,1),0)</f>
        <v>0</v>
      </c>
      <c r="F188" s="78" t="n">
        <f aca="false">($F187+$D188+$E188)*(1+Input!$C$40/(100*12))</f>
        <v>13847.2951086128</v>
      </c>
    </row>
    <row r="189" customFormat="false" ht="12.8" hidden="false" customHeight="false" outlineLevel="0" collapsed="false">
      <c r="A189" s="76" t="n">
        <v>185</v>
      </c>
      <c r="B189" s="77" t="n">
        <f aca="false">EOMONTH(Input!$C$7,A189)</f>
        <v>48548</v>
      </c>
      <c r="D189" s="78" t="n">
        <f aca="false">IF(AND($B189&lt;Input!$C$31,$B189&lt;Input!$G$31),Input!$C$41,0)</f>
        <v>50</v>
      </c>
      <c r="E189" s="78" t="n">
        <f aca="true">IF(AND($B189&gt;Input!$C$45,$B189&lt;Input!$C$25),PMT(Input!$C$40/(100*12),(OFFSET($A$4,MATCH(Input!$C$25,$B$4:$B$1004,1),0,1,1)-OFFSET($A$4,MATCH(Input!$C$45,$B$4:$B$1004,1),0,1,1)),$H$4,0,1),0)</f>
        <v>0</v>
      </c>
      <c r="F189" s="78" t="n">
        <f aca="false">($F188+$D189+$E189)*(1+Input!$C$40/(100*12))</f>
        <v>13955.2005048987</v>
      </c>
    </row>
    <row r="190" customFormat="false" ht="12.8" hidden="false" customHeight="false" outlineLevel="0" collapsed="false">
      <c r="A190" s="76" t="n">
        <v>186</v>
      </c>
      <c r="B190" s="77" t="n">
        <f aca="false">EOMONTH(Input!$C$7,A190)</f>
        <v>48579</v>
      </c>
      <c r="D190" s="78" t="n">
        <f aca="false">IF(AND($B190&lt;Input!$C$31,$B190&lt;Input!$G$31),Input!$C$41,0)</f>
        <v>50</v>
      </c>
      <c r="E190" s="78" t="n">
        <f aca="true">IF(AND($B190&gt;Input!$C$45,$B190&lt;Input!$C$25),PMT(Input!$C$40/(100*12),(OFFSET($A$4,MATCH(Input!$C$25,$B$4:$B$1004,1),0,1,1)-OFFSET($A$4,MATCH(Input!$C$45,$B$4:$B$1004,1),0,1,1)),$H$4,0,1),0)</f>
        <v>0</v>
      </c>
      <c r="F190" s="78" t="n">
        <f aca="false">($F189+$D190+$E190)*(1+Input!$C$40/(100*12))</f>
        <v>14063.5555070024</v>
      </c>
    </row>
    <row r="191" customFormat="false" ht="12.8" hidden="false" customHeight="false" outlineLevel="0" collapsed="false">
      <c r="A191" s="76" t="n">
        <v>187</v>
      </c>
      <c r="B191" s="77" t="n">
        <f aca="false">EOMONTH(Input!$C$7,A191)</f>
        <v>48610</v>
      </c>
      <c r="D191" s="78" t="n">
        <f aca="false">IF(AND($B191&lt;Input!$C$31,$B191&lt;Input!$G$31),Input!$C$41,0)</f>
        <v>50</v>
      </c>
      <c r="E191" s="78" t="n">
        <f aca="true">IF(AND($B191&gt;Input!$C$45,$B191&lt;Input!$C$25),PMT(Input!$C$40/(100*12),(OFFSET($A$4,MATCH(Input!$C$25,$B$4:$B$1004,1),0,1,1)-OFFSET($A$4,MATCH(Input!$C$45,$B$4:$B$1004,1),0,1,1)),$H$4,0,1),0)</f>
        <v>0</v>
      </c>
      <c r="F191" s="78" t="n">
        <f aca="false">($F190+$D191+$E191)*(1+Input!$C$40/(100*12))</f>
        <v>14172.3619882816</v>
      </c>
    </row>
    <row r="192" customFormat="false" ht="12.8" hidden="false" customHeight="false" outlineLevel="0" collapsed="false">
      <c r="A192" s="76" t="n">
        <v>188</v>
      </c>
      <c r="B192" s="77" t="n">
        <f aca="false">EOMONTH(Input!$C$7,A192)</f>
        <v>48638</v>
      </c>
      <c r="D192" s="78" t="n">
        <f aca="false">IF(AND($B192&lt;Input!$C$31,$B192&lt;Input!$G$31),Input!$C$41,0)</f>
        <v>50</v>
      </c>
      <c r="E192" s="78" t="n">
        <f aca="true">IF(AND($B192&gt;Input!$C$45,$B192&lt;Input!$C$25),PMT(Input!$C$40/(100*12),(OFFSET($A$4,MATCH(Input!$C$25,$B$4:$B$1004,1),0,1,1)-OFFSET($A$4,MATCH(Input!$C$45,$B$4:$B$1004,1),0,1,1)),$H$4,0,1),0)</f>
        <v>0</v>
      </c>
      <c r="F192" s="78" t="n">
        <f aca="false">($F191+$D192+$E192)*(1+Input!$C$40/(100*12))</f>
        <v>14281.6218298995</v>
      </c>
    </row>
    <row r="193" customFormat="false" ht="12.8" hidden="false" customHeight="false" outlineLevel="0" collapsed="false">
      <c r="A193" s="76" t="n">
        <v>189</v>
      </c>
      <c r="B193" s="77" t="n">
        <f aca="false">EOMONTH(Input!$C$7,A193)</f>
        <v>48669</v>
      </c>
      <c r="D193" s="78" t="n">
        <f aca="false">IF(AND($B193&lt;Input!$C$31,$B193&lt;Input!$G$31),Input!$C$41,0)</f>
        <v>50</v>
      </c>
      <c r="E193" s="78" t="n">
        <f aca="true">IF(AND($B193&gt;Input!$C$45,$B193&lt;Input!$C$25),PMT(Input!$C$40/(100*12),(OFFSET($A$4,MATCH(Input!$C$25,$B$4:$B$1004,1),0,1,1)-OFFSET($A$4,MATCH(Input!$C$45,$B$4:$B$1004,1),0,1,1)),$H$4,0,1),0)</f>
        <v>0</v>
      </c>
      <c r="F193" s="78" t="n">
        <f aca="false">($F192+$D193+$E193)*(1+Input!$C$40/(100*12))</f>
        <v>14391.3369208574</v>
      </c>
    </row>
    <row r="194" customFormat="false" ht="12.8" hidden="false" customHeight="false" outlineLevel="0" collapsed="false">
      <c r="A194" s="76" t="n">
        <v>190</v>
      </c>
      <c r="B194" s="77" t="n">
        <f aca="false">EOMONTH(Input!$C$7,A194)</f>
        <v>48699</v>
      </c>
      <c r="D194" s="78" t="n">
        <f aca="false">IF(AND($B194&lt;Input!$C$31,$B194&lt;Input!$G$31),Input!$C$41,0)</f>
        <v>50</v>
      </c>
      <c r="E194" s="78" t="n">
        <f aca="true">IF(AND($B194&gt;Input!$C$45,$B194&lt;Input!$C$25),PMT(Input!$C$40/(100*12),(OFFSET($A$4,MATCH(Input!$C$25,$B$4:$B$1004,1),0,1,1)-OFFSET($A$4,MATCH(Input!$C$45,$B$4:$B$1004,1),0,1,1)),$H$4,0,1),0)</f>
        <v>0</v>
      </c>
      <c r="F194" s="78" t="n">
        <f aca="false">($F193+$D194+$E194)*(1+Input!$C$40/(100*12))</f>
        <v>14501.5091580276</v>
      </c>
    </row>
    <row r="195" customFormat="false" ht="12.8" hidden="false" customHeight="false" outlineLevel="0" collapsed="false">
      <c r="A195" s="76" t="n">
        <v>191</v>
      </c>
      <c r="B195" s="77" t="n">
        <f aca="false">EOMONTH(Input!$C$7,A195)</f>
        <v>48730</v>
      </c>
      <c r="D195" s="78" t="n">
        <f aca="false">IF(AND($B195&lt;Input!$C$31,$B195&lt;Input!$G$31),Input!$C$41,0)</f>
        <v>50</v>
      </c>
      <c r="E195" s="78" t="n">
        <f aca="true">IF(AND($B195&gt;Input!$C$45,$B195&lt;Input!$C$25),PMT(Input!$C$40/(100*12),(OFFSET($A$4,MATCH(Input!$C$25,$B$4:$B$1004,1),0,1,1)-OFFSET($A$4,MATCH(Input!$C$45,$B$4:$B$1004,1),0,1,1)),$H$4,0,1),0)</f>
        <v>0</v>
      </c>
      <c r="F195" s="78" t="n">
        <f aca="false">($F194+$D195+$E195)*(1+Input!$C$40/(100*12))</f>
        <v>14612.1404461861</v>
      </c>
    </row>
    <row r="196" customFormat="false" ht="12.8" hidden="false" customHeight="false" outlineLevel="0" collapsed="false">
      <c r="A196" s="76" t="n">
        <v>192</v>
      </c>
      <c r="B196" s="77" t="n">
        <f aca="false">EOMONTH(Input!$C$7,A196)</f>
        <v>48760</v>
      </c>
      <c r="D196" s="78" t="n">
        <f aca="false">IF(AND($B196&lt;Input!$C$31,$B196&lt;Input!$G$31),Input!$C$41,0)</f>
        <v>50</v>
      </c>
      <c r="E196" s="78" t="n">
        <f aca="true">IF(AND($B196&gt;Input!$C$45,$B196&lt;Input!$C$25),PMT(Input!$C$40/(100*12),(OFFSET($A$4,MATCH(Input!$C$25,$B$4:$B$1004,1),0,1,1)-OFFSET($A$4,MATCH(Input!$C$45,$B$4:$B$1004,1),0,1,1)),$H$4,0,1),0)</f>
        <v>0</v>
      </c>
      <c r="F196" s="78" t="n">
        <f aca="false">($F195+$D196+$E196)*(1+Input!$C$40/(100*12))</f>
        <v>14723.2326980452</v>
      </c>
    </row>
    <row r="197" customFormat="false" ht="12.8" hidden="false" customHeight="false" outlineLevel="0" collapsed="false">
      <c r="A197" s="76" t="n">
        <v>193</v>
      </c>
      <c r="B197" s="77" t="n">
        <f aca="false">EOMONTH(Input!$C$7,A197)</f>
        <v>48791</v>
      </c>
      <c r="D197" s="78" t="n">
        <f aca="false">IF(AND($B197&lt;Input!$C$31,$B197&lt;Input!$G$31),Input!$C$41,0)</f>
        <v>50</v>
      </c>
      <c r="E197" s="78" t="n">
        <f aca="true">IF(AND($B197&gt;Input!$C$45,$B197&lt;Input!$C$25),PMT(Input!$C$40/(100*12),(OFFSET($A$4,MATCH(Input!$C$25,$B$4:$B$1004,1),0,1,1)-OFFSET($A$4,MATCH(Input!$C$45,$B$4:$B$1004,1),0,1,1)),$H$4,0,1),0)</f>
        <v>0</v>
      </c>
      <c r="F197" s="78" t="n">
        <f aca="false">($F196+$D197+$E197)*(1+Input!$C$40/(100*12))</f>
        <v>14834.787834287</v>
      </c>
    </row>
    <row r="198" customFormat="false" ht="12.8" hidden="false" customHeight="false" outlineLevel="0" collapsed="false">
      <c r="A198" s="76" t="n">
        <v>194</v>
      </c>
      <c r="B198" s="77" t="n">
        <f aca="false">EOMONTH(Input!$C$7,A198)</f>
        <v>48822</v>
      </c>
      <c r="D198" s="78" t="n">
        <f aca="false">IF(AND($B198&lt;Input!$C$31,$B198&lt;Input!$G$31),Input!$C$41,0)</f>
        <v>50</v>
      </c>
      <c r="E198" s="78" t="n">
        <f aca="true">IF(AND($B198&gt;Input!$C$45,$B198&lt;Input!$C$25),PMT(Input!$C$40/(100*12),(OFFSET($A$4,MATCH(Input!$C$25,$B$4:$B$1004,1),0,1,1)-OFFSET($A$4,MATCH(Input!$C$45,$B$4:$B$1004,1),0,1,1)),$H$4,0,1),0)</f>
        <v>0</v>
      </c>
      <c r="F198" s="78" t="n">
        <f aca="false">($F197+$D198+$E198)*(1+Input!$C$40/(100*12))</f>
        <v>14946.8077835966</v>
      </c>
    </row>
    <row r="199" customFormat="false" ht="12.8" hidden="false" customHeight="false" outlineLevel="0" collapsed="false">
      <c r="A199" s="76" t="n">
        <v>195</v>
      </c>
      <c r="B199" s="77" t="n">
        <f aca="false">EOMONTH(Input!$C$7,A199)</f>
        <v>48852</v>
      </c>
      <c r="D199" s="78" t="n">
        <f aca="false">IF(AND($B199&lt;Input!$C$31,$B199&lt;Input!$G$31),Input!$C$41,0)</f>
        <v>50</v>
      </c>
      <c r="E199" s="78" t="n">
        <f aca="true">IF(AND($B199&gt;Input!$C$45,$B199&lt;Input!$C$25),PMT(Input!$C$40/(100*12),(OFFSET($A$4,MATCH(Input!$C$25,$B$4:$B$1004,1),0,1,1)-OFFSET($A$4,MATCH(Input!$C$45,$B$4:$B$1004,1),0,1,1)),$H$4,0,1),0)</f>
        <v>0</v>
      </c>
      <c r="F199" s="78" t="n">
        <f aca="false">($F198+$D199+$E199)*(1+Input!$C$40/(100*12))</f>
        <v>15059.2944826949</v>
      </c>
    </row>
    <row r="200" customFormat="false" ht="12.8" hidden="false" customHeight="false" outlineLevel="0" collapsed="false">
      <c r="A200" s="76" t="n">
        <v>196</v>
      </c>
      <c r="B200" s="77" t="n">
        <f aca="false">EOMONTH(Input!$C$7,A200)</f>
        <v>48883</v>
      </c>
      <c r="D200" s="78" t="n">
        <f aca="false">IF(AND($B200&lt;Input!$C$31,$B200&lt;Input!$G$31),Input!$C$41,0)</f>
        <v>50</v>
      </c>
      <c r="E200" s="78" t="n">
        <f aca="true">IF(AND($B200&gt;Input!$C$45,$B200&lt;Input!$C$25),PMT(Input!$C$40/(100*12),(OFFSET($A$4,MATCH(Input!$C$25,$B$4:$B$1004,1),0,1,1)-OFFSET($A$4,MATCH(Input!$C$45,$B$4:$B$1004,1),0,1,1)),$H$4,0,1),0)</f>
        <v>0</v>
      </c>
      <c r="F200" s="78" t="n">
        <f aca="false">($F199+$D200+$E200)*(1+Input!$C$40/(100*12))</f>
        <v>15172.2498763728</v>
      </c>
    </row>
    <row r="201" customFormat="false" ht="12.8" hidden="false" customHeight="false" outlineLevel="0" collapsed="false">
      <c r="A201" s="76" t="n">
        <v>197</v>
      </c>
      <c r="B201" s="77" t="n">
        <f aca="false">EOMONTH(Input!$C$7,A201)</f>
        <v>48913</v>
      </c>
      <c r="D201" s="78" t="n">
        <f aca="false">IF(AND($B201&lt;Input!$C$31,$B201&lt;Input!$G$31),Input!$C$41,0)</f>
        <v>50</v>
      </c>
      <c r="E201" s="78" t="n">
        <f aca="true">IF(AND($B201&gt;Input!$C$45,$B201&lt;Input!$C$25),PMT(Input!$C$40/(100*12),(OFFSET($A$4,MATCH(Input!$C$25,$B$4:$B$1004,1),0,1,1)-OFFSET($A$4,MATCH(Input!$C$45,$B$4:$B$1004,1),0,1,1)),$H$4,0,1),0)</f>
        <v>0</v>
      </c>
      <c r="F201" s="78" t="n">
        <f aca="false">($F200+$D201+$E201)*(1+Input!$C$40/(100*12))</f>
        <v>15285.6759175243</v>
      </c>
    </row>
    <row r="202" customFormat="false" ht="12.8" hidden="false" customHeight="false" outlineLevel="0" collapsed="false">
      <c r="A202" s="76" t="n">
        <v>198</v>
      </c>
      <c r="B202" s="77" t="n">
        <f aca="false">EOMONTH(Input!$C$7,A202)</f>
        <v>48944</v>
      </c>
      <c r="D202" s="78" t="n">
        <f aca="false">IF(AND($B202&lt;Input!$C$31,$B202&lt;Input!$G$31),Input!$C$41,0)</f>
        <v>50</v>
      </c>
      <c r="E202" s="78" t="n">
        <f aca="true">IF(AND($B202&gt;Input!$C$45,$B202&lt;Input!$C$25),PMT(Input!$C$40/(100*12),(OFFSET($A$4,MATCH(Input!$C$25,$B$4:$B$1004,1),0,1,1)-OFFSET($A$4,MATCH(Input!$C$45,$B$4:$B$1004,1),0,1,1)),$H$4,0,1),0)</f>
        <v>0</v>
      </c>
      <c r="F202" s="78" t="n">
        <f aca="false">($F201+$D202+$E202)*(1+Input!$C$40/(100*12))</f>
        <v>15399.5745671807</v>
      </c>
    </row>
    <row r="203" customFormat="false" ht="12.8" hidden="false" customHeight="false" outlineLevel="0" collapsed="false">
      <c r="A203" s="76" t="n">
        <v>199</v>
      </c>
      <c r="B203" s="77" t="n">
        <f aca="false">EOMONTH(Input!$C$7,A203)</f>
        <v>48975</v>
      </c>
      <c r="D203" s="78" t="n">
        <f aca="false">IF(AND($B203&lt;Input!$C$31,$B203&lt;Input!$G$31),Input!$C$41,0)</f>
        <v>50</v>
      </c>
      <c r="E203" s="78" t="n">
        <f aca="true">IF(AND($B203&gt;Input!$C$45,$B203&lt;Input!$C$25),PMT(Input!$C$40/(100*12),(OFFSET($A$4,MATCH(Input!$C$25,$B$4:$B$1004,1),0,1,1)-OFFSET($A$4,MATCH(Input!$C$45,$B$4:$B$1004,1),0,1,1)),$H$4,0,1),0)</f>
        <v>0</v>
      </c>
      <c r="F203" s="78" t="n">
        <f aca="false">($F202+$D203+$E203)*(1+Input!$C$40/(100*12))</f>
        <v>15513.9477945439</v>
      </c>
    </row>
    <row r="204" customFormat="false" ht="12.8" hidden="false" customHeight="false" outlineLevel="0" collapsed="false">
      <c r="A204" s="76" t="n">
        <v>200</v>
      </c>
      <c r="B204" s="77" t="n">
        <f aca="false">EOMONTH(Input!$C$7,A204)</f>
        <v>49003</v>
      </c>
      <c r="D204" s="78" t="n">
        <f aca="false">IF(AND($B204&lt;Input!$C$31,$B204&lt;Input!$G$31),Input!$C$41,0)</f>
        <v>50</v>
      </c>
      <c r="E204" s="78" t="n">
        <f aca="true">IF(AND($B204&gt;Input!$C$45,$B204&lt;Input!$C$25),PMT(Input!$C$40/(100*12),(OFFSET($A$4,MATCH(Input!$C$25,$B$4:$B$1004,1),0,1,1)-OFFSET($A$4,MATCH(Input!$C$45,$B$4:$B$1004,1),0,1,1)),$H$4,0,1),0)</f>
        <v>0</v>
      </c>
      <c r="F204" s="78" t="n">
        <f aca="false">($F203+$D204+$E204)*(1+Input!$C$40/(100*12))</f>
        <v>15628.7975770212</v>
      </c>
    </row>
    <row r="205" customFormat="false" ht="12.8" hidden="false" customHeight="false" outlineLevel="0" collapsed="false">
      <c r="A205" s="76" t="n">
        <v>201</v>
      </c>
      <c r="B205" s="77" t="n">
        <f aca="false">EOMONTH(Input!$C$7,A205)</f>
        <v>49034</v>
      </c>
      <c r="D205" s="78" t="n">
        <f aca="false">IF(AND($B205&lt;Input!$C$31,$B205&lt;Input!$G$31),Input!$C$41,0)</f>
        <v>50</v>
      </c>
      <c r="E205" s="78" t="n">
        <f aca="true">IF(AND($B205&gt;Input!$C$45,$B205&lt;Input!$C$25),PMT(Input!$C$40/(100*12),(OFFSET($A$4,MATCH(Input!$C$25,$B$4:$B$1004,1),0,1,1)-OFFSET($A$4,MATCH(Input!$C$45,$B$4:$B$1004,1),0,1,1)),$H$4,0,1),0)</f>
        <v>0</v>
      </c>
      <c r="F205" s="78" t="n">
        <f aca="false">($F204+$D205+$E205)*(1+Input!$C$40/(100*12))</f>
        <v>15744.1259002588</v>
      </c>
    </row>
    <row r="206" customFormat="false" ht="12.8" hidden="false" customHeight="false" outlineLevel="0" collapsed="false">
      <c r="A206" s="76" t="n">
        <v>202</v>
      </c>
      <c r="B206" s="77" t="n">
        <f aca="false">EOMONTH(Input!$C$7,A206)</f>
        <v>49064</v>
      </c>
      <c r="D206" s="78" t="n">
        <f aca="false">IF(AND($B206&lt;Input!$C$31,$B206&lt;Input!$G$31),Input!$C$41,0)</f>
        <v>50</v>
      </c>
      <c r="E206" s="78" t="n">
        <f aca="true">IF(AND($B206&gt;Input!$C$45,$B206&lt;Input!$C$25),PMT(Input!$C$40/(100*12),(OFFSET($A$4,MATCH(Input!$C$25,$B$4:$B$1004,1),0,1,1)-OFFSET($A$4,MATCH(Input!$C$45,$B$4:$B$1004,1),0,1,1)),$H$4,0,1),0)</f>
        <v>0</v>
      </c>
      <c r="F206" s="78" t="n">
        <f aca="false">($F205+$D206+$E206)*(1+Input!$C$40/(100*12))</f>
        <v>15859.9347581765</v>
      </c>
    </row>
    <row r="207" customFormat="false" ht="12.8" hidden="false" customHeight="false" outlineLevel="0" collapsed="false">
      <c r="A207" s="76" t="n">
        <v>203</v>
      </c>
      <c r="B207" s="77" t="n">
        <f aca="false">EOMONTH(Input!$C$7,A207)</f>
        <v>49095</v>
      </c>
      <c r="D207" s="78" t="n">
        <f aca="false">IF(AND($B207&lt;Input!$C$31,$B207&lt;Input!$G$31),Input!$C$41,0)</f>
        <v>50</v>
      </c>
      <c r="E207" s="78" t="n">
        <f aca="true">IF(AND($B207&gt;Input!$C$45,$B207&lt;Input!$C$25),PMT(Input!$C$40/(100*12),(OFFSET($A$4,MATCH(Input!$C$25,$B$4:$B$1004,1),0,1,1)-OFFSET($A$4,MATCH(Input!$C$45,$B$4:$B$1004,1),0,1,1)),$H$4,0,1),0)</f>
        <v>0</v>
      </c>
      <c r="F207" s="78" t="n">
        <f aca="false">($F206+$D207+$E207)*(1+Input!$C$40/(100*12))</f>
        <v>15976.2261530023</v>
      </c>
    </row>
    <row r="208" customFormat="false" ht="12.8" hidden="false" customHeight="false" outlineLevel="0" collapsed="false">
      <c r="A208" s="76" t="n">
        <v>204</v>
      </c>
      <c r="B208" s="77" t="n">
        <f aca="false">EOMONTH(Input!$C$7,A208)</f>
        <v>49125</v>
      </c>
      <c r="D208" s="78" t="n">
        <f aca="false">IF(AND($B208&lt;Input!$C$31,$B208&lt;Input!$G$31),Input!$C$41,0)</f>
        <v>50</v>
      </c>
      <c r="E208" s="78" t="n">
        <f aca="true">IF(AND($B208&gt;Input!$C$45,$B208&lt;Input!$C$25),PMT(Input!$C$40/(100*12),(OFFSET($A$4,MATCH(Input!$C$25,$B$4:$B$1004,1),0,1,1)-OFFSET($A$4,MATCH(Input!$C$45,$B$4:$B$1004,1),0,1,1)),$H$4,0,1),0)</f>
        <v>0</v>
      </c>
      <c r="F208" s="78" t="n">
        <f aca="false">($F207+$D208+$E208)*(1+Input!$C$40/(100*12))</f>
        <v>16093.0020953064</v>
      </c>
    </row>
    <row r="209" customFormat="false" ht="12.8" hidden="false" customHeight="false" outlineLevel="0" collapsed="false">
      <c r="A209" s="76" t="n">
        <v>205</v>
      </c>
      <c r="B209" s="77" t="n">
        <f aca="false">EOMONTH(Input!$C$7,A209)</f>
        <v>49156</v>
      </c>
      <c r="D209" s="78" t="n">
        <f aca="false">IF(AND($B209&lt;Input!$C$31,$B209&lt;Input!$G$31),Input!$C$41,0)</f>
        <v>50</v>
      </c>
      <c r="E209" s="78" t="n">
        <f aca="true">IF(AND($B209&gt;Input!$C$45,$B209&lt;Input!$C$25),PMT(Input!$C$40/(100*12),(OFFSET($A$4,MATCH(Input!$C$25,$B$4:$B$1004,1),0,1,1)-OFFSET($A$4,MATCH(Input!$C$45,$B$4:$B$1004,1),0,1,1)),$H$4,0,1),0)</f>
        <v>0</v>
      </c>
      <c r="F209" s="78" t="n">
        <f aca="false">($F208+$D209+$E209)*(1+Input!$C$40/(100*12))</f>
        <v>16210.2646040369</v>
      </c>
    </row>
    <row r="210" customFormat="false" ht="12.8" hidden="false" customHeight="false" outlineLevel="0" collapsed="false">
      <c r="A210" s="76" t="n">
        <v>206</v>
      </c>
      <c r="B210" s="77" t="n">
        <f aca="false">EOMONTH(Input!$C$7,A210)</f>
        <v>49187</v>
      </c>
      <c r="D210" s="78" t="n">
        <f aca="false">IF(AND($B210&lt;Input!$C$31,$B210&lt;Input!$G$31),Input!$C$41,0)</f>
        <v>50</v>
      </c>
      <c r="E210" s="78" t="n">
        <f aca="true">IF(AND($B210&gt;Input!$C$45,$B210&lt;Input!$C$25),PMT(Input!$C$40/(100*12),(OFFSET($A$4,MATCH(Input!$C$25,$B$4:$B$1004,1),0,1,1)-OFFSET($A$4,MATCH(Input!$C$45,$B$4:$B$1004,1),0,1,1)),$H$4,0,1),0)</f>
        <v>0</v>
      </c>
      <c r="F210" s="78" t="n">
        <f aca="false">($F209+$D210+$E210)*(1+Input!$C$40/(100*12))</f>
        <v>16328.0157065537</v>
      </c>
    </row>
    <row r="211" customFormat="false" ht="12.8" hidden="false" customHeight="false" outlineLevel="0" collapsed="false">
      <c r="A211" s="76" t="n">
        <v>207</v>
      </c>
      <c r="B211" s="77" t="n">
        <f aca="false">EOMONTH(Input!$C$7,A211)</f>
        <v>49217</v>
      </c>
      <c r="D211" s="78" t="n">
        <f aca="false">IF(AND($B211&lt;Input!$C$31,$B211&lt;Input!$G$31),Input!$C$41,0)</f>
        <v>50</v>
      </c>
      <c r="E211" s="78" t="n">
        <f aca="true">IF(AND($B211&gt;Input!$C$45,$B211&lt;Input!$C$25),PMT(Input!$C$40/(100*12),(OFFSET($A$4,MATCH(Input!$C$25,$B$4:$B$1004,1),0,1,1)-OFFSET($A$4,MATCH(Input!$C$45,$B$4:$B$1004,1),0,1,1)),$H$4,0,1),0)</f>
        <v>0</v>
      </c>
      <c r="F211" s="78" t="n">
        <f aca="false">($F210+$D211+$E211)*(1+Input!$C$40/(100*12))</f>
        <v>16446.2574386643</v>
      </c>
    </row>
    <row r="212" customFormat="false" ht="12.8" hidden="false" customHeight="false" outlineLevel="0" collapsed="false">
      <c r="A212" s="76" t="n">
        <v>208</v>
      </c>
      <c r="B212" s="77" t="n">
        <f aca="false">EOMONTH(Input!$C$7,A212)</f>
        <v>49248</v>
      </c>
      <c r="D212" s="78" t="n">
        <f aca="false">IF(AND($B212&lt;Input!$C$31,$B212&lt;Input!$G$31),Input!$C$41,0)</f>
        <v>50</v>
      </c>
      <c r="E212" s="78" t="n">
        <f aca="true">IF(AND($B212&gt;Input!$C$45,$B212&lt;Input!$C$25),PMT(Input!$C$40/(100*12),(OFFSET($A$4,MATCH(Input!$C$25,$B$4:$B$1004,1),0,1,1)-OFFSET($A$4,MATCH(Input!$C$45,$B$4:$B$1004,1),0,1,1)),$H$4,0,1),0)</f>
        <v>0</v>
      </c>
      <c r="F212" s="78" t="n">
        <f aca="false">($F211+$D212+$E212)*(1+Input!$C$40/(100*12))</f>
        <v>16564.9918446588</v>
      </c>
    </row>
    <row r="213" customFormat="false" ht="12.8" hidden="false" customHeight="false" outlineLevel="0" collapsed="false">
      <c r="A213" s="76" t="n">
        <v>209</v>
      </c>
      <c r="B213" s="77" t="n">
        <f aca="false">EOMONTH(Input!$C$7,A213)</f>
        <v>49278</v>
      </c>
      <c r="D213" s="78" t="n">
        <f aca="false">IF(AND($B213&lt;Input!$C$31,$B213&lt;Input!$G$31),Input!$C$41,0)</f>
        <v>50</v>
      </c>
      <c r="E213" s="78" t="n">
        <f aca="true">IF(AND($B213&gt;Input!$C$45,$B213&lt;Input!$C$25),PMT(Input!$C$40/(100*12),(OFFSET($A$4,MATCH(Input!$C$25,$B$4:$B$1004,1),0,1,1)-OFFSET($A$4,MATCH(Input!$C$45,$B$4:$B$1004,1),0,1,1)),$H$4,0,1),0)</f>
        <v>0</v>
      </c>
      <c r="F213" s="78" t="n">
        <f aca="false">($F212+$D213+$E213)*(1+Input!$C$40/(100*12))</f>
        <v>16684.2209773449</v>
      </c>
    </row>
    <row r="214" customFormat="false" ht="12.8" hidden="false" customHeight="false" outlineLevel="0" collapsed="false">
      <c r="A214" s="76" t="n">
        <v>210</v>
      </c>
      <c r="B214" s="77" t="n">
        <f aca="false">EOMONTH(Input!$C$7,A214)</f>
        <v>49309</v>
      </c>
      <c r="D214" s="78" t="n">
        <f aca="false">IF(AND($B214&lt;Input!$C$31,$B214&lt;Input!$G$31),Input!$C$41,0)</f>
        <v>50</v>
      </c>
      <c r="E214" s="78" t="n">
        <f aca="true">IF(AND($B214&gt;Input!$C$45,$B214&lt;Input!$C$25),PMT(Input!$C$40/(100*12),(OFFSET($A$4,MATCH(Input!$C$25,$B$4:$B$1004,1),0,1,1)-OFFSET($A$4,MATCH(Input!$C$45,$B$4:$B$1004,1),0,1,1)),$H$4,0,1),0)</f>
        <v>0</v>
      </c>
      <c r="F214" s="78" t="n">
        <f aca="false">($F213+$D214+$E214)*(1+Input!$C$40/(100*12))</f>
        <v>16803.9468980838</v>
      </c>
    </row>
    <row r="215" customFormat="false" ht="12.8" hidden="false" customHeight="false" outlineLevel="0" collapsed="false">
      <c r="A215" s="76" t="n">
        <v>211</v>
      </c>
      <c r="B215" s="77" t="n">
        <f aca="false">EOMONTH(Input!$C$7,A215)</f>
        <v>49340</v>
      </c>
      <c r="D215" s="78" t="n">
        <f aca="false">IF(AND($B215&lt;Input!$C$31,$B215&lt;Input!$G$31),Input!$C$41,0)</f>
        <v>50</v>
      </c>
      <c r="E215" s="78" t="n">
        <f aca="true">IF(AND($B215&gt;Input!$C$45,$B215&lt;Input!$C$25),PMT(Input!$C$40/(100*12),(OFFSET($A$4,MATCH(Input!$C$25,$B$4:$B$1004,1),0,1,1)-OFFSET($A$4,MATCH(Input!$C$45,$B$4:$B$1004,1),0,1,1)),$H$4,0,1),0)</f>
        <v>0</v>
      </c>
      <c r="F215" s="78" t="n">
        <f aca="false">($F214+$D215+$E215)*(1+Input!$C$40/(100*12))</f>
        <v>16924.1716768258</v>
      </c>
    </row>
    <row r="216" customFormat="false" ht="12.8" hidden="false" customHeight="false" outlineLevel="0" collapsed="false">
      <c r="A216" s="76" t="n">
        <v>212</v>
      </c>
      <c r="B216" s="77" t="n">
        <f aca="false">EOMONTH(Input!$C$7,A216)</f>
        <v>49368</v>
      </c>
      <c r="D216" s="78" t="n">
        <f aca="false">IF(AND($B216&lt;Input!$C$31,$B216&lt;Input!$G$31),Input!$C$41,0)</f>
        <v>50</v>
      </c>
      <c r="E216" s="78" t="n">
        <f aca="true">IF(AND($B216&gt;Input!$C$45,$B216&lt;Input!$C$25),PMT(Input!$C$40/(100*12),(OFFSET($A$4,MATCH(Input!$C$25,$B$4:$B$1004,1),0,1,1)-OFFSET($A$4,MATCH(Input!$C$45,$B$4:$B$1004,1),0,1,1)),$H$4,0,1),0)</f>
        <v>0</v>
      </c>
      <c r="F216" s="78" t="n">
        <f aca="false">($F215+$D216+$E216)*(1+Input!$C$40/(100*12))</f>
        <v>17044.8973921459</v>
      </c>
    </row>
    <row r="217" customFormat="false" ht="12.8" hidden="false" customHeight="false" outlineLevel="0" collapsed="false">
      <c r="A217" s="76" t="n">
        <v>213</v>
      </c>
      <c r="B217" s="77" t="n">
        <f aca="false">EOMONTH(Input!$C$7,A217)</f>
        <v>49399</v>
      </c>
      <c r="D217" s="78" t="n">
        <f aca="false">IF(AND($B217&lt;Input!$C$31,$B217&lt;Input!$G$31),Input!$C$41,0)</f>
        <v>50</v>
      </c>
      <c r="E217" s="78" t="n">
        <f aca="true">IF(AND($B217&gt;Input!$C$45,$B217&lt;Input!$C$25),PMT(Input!$C$40/(100*12),(OFFSET($A$4,MATCH(Input!$C$25,$B$4:$B$1004,1),0,1,1)-OFFSET($A$4,MATCH(Input!$C$45,$B$4:$B$1004,1),0,1,1)),$H$4,0,1),0)</f>
        <v>0</v>
      </c>
      <c r="F217" s="78" t="n">
        <f aca="false">($F216+$D217+$E217)*(1+Input!$C$40/(100*12))</f>
        <v>17166.1261312799</v>
      </c>
    </row>
    <row r="218" customFormat="false" ht="12.8" hidden="false" customHeight="false" outlineLevel="0" collapsed="false">
      <c r="A218" s="76" t="n">
        <v>214</v>
      </c>
      <c r="B218" s="77" t="n">
        <f aca="false">EOMONTH(Input!$C$7,A218)</f>
        <v>49429</v>
      </c>
      <c r="D218" s="78" t="n">
        <f aca="false">IF(AND($B218&lt;Input!$C$31,$B218&lt;Input!$G$31),Input!$C$41,0)</f>
        <v>50</v>
      </c>
      <c r="E218" s="78" t="n">
        <f aca="true">IF(AND($B218&gt;Input!$C$45,$B218&lt;Input!$C$25),PMT(Input!$C$40/(100*12),(OFFSET($A$4,MATCH(Input!$C$25,$B$4:$B$1004,1),0,1,1)-OFFSET($A$4,MATCH(Input!$C$45,$B$4:$B$1004,1),0,1,1)),$H$4,0,1),0)</f>
        <v>0</v>
      </c>
      <c r="F218" s="78" t="n">
        <f aca="false">($F217+$D218+$E218)*(1+Input!$C$40/(100*12))</f>
        <v>17287.8599901602</v>
      </c>
    </row>
    <row r="219" customFormat="false" ht="12.8" hidden="false" customHeight="false" outlineLevel="0" collapsed="false">
      <c r="A219" s="76" t="n">
        <v>215</v>
      </c>
      <c r="B219" s="77" t="n">
        <f aca="false">EOMONTH(Input!$C$7,A219)</f>
        <v>49460</v>
      </c>
      <c r="D219" s="78" t="n">
        <f aca="false">IF(AND($B219&lt;Input!$C$31,$B219&lt;Input!$G$31),Input!$C$41,0)</f>
        <v>50</v>
      </c>
      <c r="E219" s="78" t="n">
        <f aca="true">IF(AND($B219&gt;Input!$C$45,$B219&lt;Input!$C$25),PMT(Input!$C$40/(100*12),(OFFSET($A$4,MATCH(Input!$C$25,$B$4:$B$1004,1),0,1,1)-OFFSET($A$4,MATCH(Input!$C$45,$B$4:$B$1004,1),0,1,1)),$H$4,0,1),0)</f>
        <v>0</v>
      </c>
      <c r="F219" s="78" t="n">
        <f aca="false">($F218+$D219+$E219)*(1+Input!$C$40/(100*12))</f>
        <v>17410.1010734525</v>
      </c>
    </row>
    <row r="220" customFormat="false" ht="12.8" hidden="false" customHeight="false" outlineLevel="0" collapsed="false">
      <c r="A220" s="76" t="n">
        <v>216</v>
      </c>
      <c r="B220" s="77" t="n">
        <f aca="false">EOMONTH(Input!$C$7,A220)</f>
        <v>49490</v>
      </c>
      <c r="D220" s="78" t="n">
        <f aca="false">IF(AND($B220&lt;Input!$C$31,$B220&lt;Input!$G$31),Input!$C$41,0)</f>
        <v>50</v>
      </c>
      <c r="E220" s="78" t="n">
        <f aca="true">IF(AND($B220&gt;Input!$C$45,$B220&lt;Input!$C$25),PMT(Input!$C$40/(100*12),(OFFSET($A$4,MATCH(Input!$C$25,$B$4:$B$1004,1),0,1,1)-OFFSET($A$4,MATCH(Input!$C$45,$B$4:$B$1004,1),0,1,1)),$H$4,0,1),0)</f>
        <v>0</v>
      </c>
      <c r="F220" s="78" t="n">
        <f aca="false">($F219+$D220+$E220)*(1+Input!$C$40/(100*12))</f>
        <v>17532.8514945919</v>
      </c>
    </row>
    <row r="221" customFormat="false" ht="12.8" hidden="false" customHeight="false" outlineLevel="0" collapsed="false">
      <c r="A221" s="76" t="n">
        <v>217</v>
      </c>
      <c r="B221" s="77" t="n">
        <f aca="false">EOMONTH(Input!$C$7,A221)</f>
        <v>49521</v>
      </c>
      <c r="D221" s="78" t="n">
        <f aca="false">IF(AND($B221&lt;Input!$C$31,$B221&lt;Input!$G$31),Input!$C$41,0)</f>
        <v>50</v>
      </c>
      <c r="E221" s="78" t="n">
        <f aca="true">IF(AND($B221&gt;Input!$C$45,$B221&lt;Input!$C$25),PMT(Input!$C$40/(100*12),(OFFSET($A$4,MATCH(Input!$C$25,$B$4:$B$1004,1),0,1,1)-OFFSET($A$4,MATCH(Input!$C$45,$B$4:$B$1004,1),0,1,1)),$H$4,0,1),0)</f>
        <v>0</v>
      </c>
      <c r="F221" s="78" t="n">
        <f aca="false">($F220+$D221+$E221)*(1+Input!$C$40/(100*12))</f>
        <v>17656.1133758194</v>
      </c>
    </row>
    <row r="222" customFormat="false" ht="12.8" hidden="false" customHeight="false" outlineLevel="0" collapsed="false">
      <c r="A222" s="76" t="n">
        <v>218</v>
      </c>
      <c r="B222" s="77" t="n">
        <f aca="false">EOMONTH(Input!$C$7,A222)</f>
        <v>49552</v>
      </c>
      <c r="D222" s="78" t="n">
        <f aca="false">IF(AND($B222&lt;Input!$C$31,$B222&lt;Input!$G$31),Input!$C$41,0)</f>
        <v>50</v>
      </c>
      <c r="E222" s="78" t="n">
        <f aca="true">IF(AND($B222&gt;Input!$C$45,$B222&lt;Input!$C$25),PMT(Input!$C$40/(100*12),(OFFSET($A$4,MATCH(Input!$C$25,$B$4:$B$1004,1),0,1,1)-OFFSET($A$4,MATCH(Input!$C$45,$B$4:$B$1004,1),0,1,1)),$H$4,0,1),0)</f>
        <v>0</v>
      </c>
      <c r="F222" s="78" t="n">
        <f aca="false">($F221+$D222+$E222)*(1+Input!$C$40/(100*12))</f>
        <v>17779.8888482186</v>
      </c>
    </row>
    <row r="223" customFormat="false" ht="12.8" hidden="false" customHeight="false" outlineLevel="0" collapsed="false">
      <c r="A223" s="76" t="n">
        <v>219</v>
      </c>
      <c r="B223" s="77" t="n">
        <f aca="false">EOMONTH(Input!$C$7,A223)</f>
        <v>49582</v>
      </c>
      <c r="D223" s="78" t="n">
        <f aca="false">IF(AND($B223&lt;Input!$C$31,$B223&lt;Input!$G$31),Input!$C$41,0)</f>
        <v>50</v>
      </c>
      <c r="E223" s="78" t="n">
        <f aca="true">IF(AND($B223&gt;Input!$C$45,$B223&lt;Input!$C$25),PMT(Input!$C$40/(100*12),(OFFSET($A$4,MATCH(Input!$C$25,$B$4:$B$1004,1),0,1,1)-OFFSET($A$4,MATCH(Input!$C$45,$B$4:$B$1004,1),0,1,1)),$H$4,0,1),0)</f>
        <v>0</v>
      </c>
      <c r="F223" s="78" t="n">
        <f aca="false">($F222+$D223+$E223)*(1+Input!$C$40/(100*12))</f>
        <v>17904.1800517529</v>
      </c>
    </row>
    <row r="224" customFormat="false" ht="12.8" hidden="false" customHeight="false" outlineLevel="0" collapsed="false">
      <c r="A224" s="76" t="n">
        <v>220</v>
      </c>
      <c r="B224" s="77" t="n">
        <f aca="false">EOMONTH(Input!$C$7,A224)</f>
        <v>49613</v>
      </c>
      <c r="D224" s="78" t="n">
        <f aca="false">IF(AND($B224&lt;Input!$C$31,$B224&lt;Input!$G$31),Input!$C$41,0)</f>
        <v>50</v>
      </c>
      <c r="E224" s="78" t="n">
        <f aca="true">IF(AND($B224&gt;Input!$C$45,$B224&lt;Input!$C$25),PMT(Input!$C$40/(100*12),(OFFSET($A$4,MATCH(Input!$C$25,$B$4:$B$1004,1),0,1,1)-OFFSET($A$4,MATCH(Input!$C$45,$B$4:$B$1004,1),0,1,1)),$H$4,0,1),0)</f>
        <v>0</v>
      </c>
      <c r="F224" s="78" t="n">
        <f aca="false">($F223+$D224+$E224)*(1+Input!$C$40/(100*12))</f>
        <v>18028.9891353018</v>
      </c>
    </row>
    <row r="225" customFormat="false" ht="12.8" hidden="false" customHeight="false" outlineLevel="0" collapsed="false">
      <c r="A225" s="76" t="n">
        <v>221</v>
      </c>
      <c r="B225" s="77" t="n">
        <f aca="false">EOMONTH(Input!$C$7,A225)</f>
        <v>49643</v>
      </c>
      <c r="D225" s="78" t="n">
        <f aca="false">IF(AND($B225&lt;Input!$C$31,$B225&lt;Input!$G$31),Input!$C$41,0)</f>
        <v>50</v>
      </c>
      <c r="E225" s="78" t="n">
        <f aca="true">IF(AND($B225&gt;Input!$C$45,$B225&lt;Input!$C$25),PMT(Input!$C$40/(100*12),(OFFSET($A$4,MATCH(Input!$C$25,$B$4:$B$1004,1),0,1,1)-OFFSET($A$4,MATCH(Input!$C$45,$B$4:$B$1004,1),0,1,1)),$H$4,0,1),0)</f>
        <v>0</v>
      </c>
      <c r="F225" s="78" t="n">
        <f aca="false">($F224+$D225+$E225)*(1+Input!$C$40/(100*12))</f>
        <v>18154.3182566989</v>
      </c>
    </row>
    <row r="226" customFormat="false" ht="12.8" hidden="false" customHeight="false" outlineLevel="0" collapsed="false">
      <c r="A226" s="76" t="n">
        <v>222</v>
      </c>
      <c r="B226" s="77" t="n">
        <f aca="false">EOMONTH(Input!$C$7,A226)</f>
        <v>49674</v>
      </c>
      <c r="D226" s="78" t="n">
        <f aca="false">IF(AND($B226&lt;Input!$C$31,$B226&lt;Input!$G$31),Input!$C$41,0)</f>
        <v>50</v>
      </c>
      <c r="E226" s="78" t="n">
        <f aca="true">IF(AND($B226&gt;Input!$C$45,$B226&lt;Input!$C$25),PMT(Input!$C$40/(100*12),(OFFSET($A$4,MATCH(Input!$C$25,$B$4:$B$1004,1),0,1,1)-OFFSET($A$4,MATCH(Input!$C$45,$B$4:$B$1004,1),0,1,1)),$H$4,0,1),0)</f>
        <v>0</v>
      </c>
      <c r="F226" s="78" t="n">
        <f aca="false">($F225+$D226+$E226)*(1+Input!$C$40/(100*12))</f>
        <v>18280.1695827685</v>
      </c>
    </row>
    <row r="227" customFormat="false" ht="12.8" hidden="false" customHeight="false" outlineLevel="0" collapsed="false">
      <c r="A227" s="76" t="n">
        <v>223</v>
      </c>
      <c r="B227" s="77" t="n">
        <f aca="false">EOMONTH(Input!$C$7,A227)</f>
        <v>49705</v>
      </c>
      <c r="D227" s="78" t="n">
        <f aca="false">IF(AND($B227&lt;Input!$C$31,$B227&lt;Input!$G$31),Input!$C$41,0)</f>
        <v>50</v>
      </c>
      <c r="E227" s="78" t="n">
        <f aca="true">IF(AND($B227&gt;Input!$C$45,$B227&lt;Input!$C$25),PMT(Input!$C$40/(100*12),(OFFSET($A$4,MATCH(Input!$C$25,$B$4:$B$1004,1),0,1,1)-OFFSET($A$4,MATCH(Input!$C$45,$B$4:$B$1004,1),0,1,1)),$H$4,0,1),0)</f>
        <v>0</v>
      </c>
      <c r="F227" s="78" t="n">
        <f aca="false">($F226+$D227+$E227)*(1+Input!$C$40/(100*12))</f>
        <v>18406.5452893634</v>
      </c>
    </row>
    <row r="228" customFormat="false" ht="12.8" hidden="false" customHeight="false" outlineLevel="0" collapsed="false">
      <c r="A228" s="76" t="n">
        <v>224</v>
      </c>
      <c r="B228" s="77" t="n">
        <f aca="false">EOMONTH(Input!$C$7,A228)</f>
        <v>49734</v>
      </c>
      <c r="D228" s="78" t="n">
        <f aca="false">IF(AND($B228&lt;Input!$C$31,$B228&lt;Input!$G$31),Input!$C$41,0)</f>
        <v>50</v>
      </c>
      <c r="E228" s="78" t="n">
        <f aca="true">IF(AND($B228&gt;Input!$C$45,$B228&lt;Input!$C$25),PMT(Input!$C$40/(100*12),(OFFSET($A$4,MATCH(Input!$C$25,$B$4:$B$1004,1),0,1,1)-OFFSET($A$4,MATCH(Input!$C$45,$B$4:$B$1004,1),0,1,1)),$H$4,0,1),0)</f>
        <v>0</v>
      </c>
      <c r="F228" s="78" t="n">
        <f aca="false">($F227+$D228+$E228)*(1+Input!$C$40/(100*12))</f>
        <v>18533.4475614024</v>
      </c>
    </row>
    <row r="229" customFormat="false" ht="12.8" hidden="false" customHeight="false" outlineLevel="0" collapsed="false">
      <c r="A229" s="76" t="n">
        <v>225</v>
      </c>
      <c r="B229" s="77" t="n">
        <f aca="false">EOMONTH(Input!$C$7,A229)</f>
        <v>49765</v>
      </c>
      <c r="D229" s="78" t="n">
        <f aca="false">IF(AND($B229&lt;Input!$C$31,$B229&lt;Input!$G$31),Input!$C$41,0)</f>
        <v>50</v>
      </c>
      <c r="E229" s="78" t="n">
        <f aca="true">IF(AND($B229&gt;Input!$C$45,$B229&lt;Input!$C$25),PMT(Input!$C$40/(100*12),(OFFSET($A$4,MATCH(Input!$C$25,$B$4:$B$1004,1),0,1,1)-OFFSET($A$4,MATCH(Input!$C$45,$B$4:$B$1004,1),0,1,1)),$H$4,0,1),0)</f>
        <v>0</v>
      </c>
      <c r="F229" s="78" t="n">
        <f aca="false">($F228+$D229+$E229)*(1+Input!$C$40/(100*12))</f>
        <v>18660.8785929082</v>
      </c>
    </row>
    <row r="230" customFormat="false" ht="12.8" hidden="false" customHeight="false" outlineLevel="0" collapsed="false">
      <c r="A230" s="76" t="n">
        <v>226</v>
      </c>
      <c r="B230" s="77" t="n">
        <f aca="false">EOMONTH(Input!$C$7,A230)</f>
        <v>49795</v>
      </c>
      <c r="D230" s="78" t="n">
        <f aca="false">IF(AND($B230&lt;Input!$C$31,$B230&lt;Input!$G$31),Input!$C$41,0)</f>
        <v>50</v>
      </c>
      <c r="E230" s="78" t="n">
        <f aca="true">IF(AND($B230&gt;Input!$C$45,$B230&lt;Input!$C$25),PMT(Input!$C$40/(100*12),(OFFSET($A$4,MATCH(Input!$C$25,$B$4:$B$1004,1),0,1,1)-OFFSET($A$4,MATCH(Input!$C$45,$B$4:$B$1004,1),0,1,1)),$H$4,0,1),0)</f>
        <v>0</v>
      </c>
      <c r="F230" s="78" t="n">
        <f aca="false">($F229+$D230+$E230)*(1+Input!$C$40/(100*12))</f>
        <v>18788.8405870454</v>
      </c>
    </row>
    <row r="231" customFormat="false" ht="12.8" hidden="false" customHeight="false" outlineLevel="0" collapsed="false">
      <c r="A231" s="76" t="n">
        <v>227</v>
      </c>
      <c r="B231" s="77" t="n">
        <f aca="false">EOMONTH(Input!$C$7,A231)</f>
        <v>49826</v>
      </c>
      <c r="D231" s="78" t="n">
        <f aca="false">IF(AND($B231&lt;Input!$C$31,$B231&lt;Input!$G$31),Input!$C$41,0)</f>
        <v>50</v>
      </c>
      <c r="E231" s="78" t="n">
        <f aca="true">IF(AND($B231&gt;Input!$C$45,$B231&lt;Input!$C$25),PMT(Input!$C$40/(100*12),(OFFSET($A$4,MATCH(Input!$C$25,$B$4:$B$1004,1),0,1,1)-OFFSET($A$4,MATCH(Input!$C$45,$B$4:$B$1004,1),0,1,1)),$H$4,0,1),0)</f>
        <v>0</v>
      </c>
      <c r="F231" s="78" t="n">
        <f aca="false">($F230+$D231+$E231)*(1+Input!$C$40/(100*12))</f>
        <v>18917.335756158</v>
      </c>
    </row>
    <row r="232" customFormat="false" ht="12.8" hidden="false" customHeight="false" outlineLevel="0" collapsed="false">
      <c r="A232" s="76" t="n">
        <v>228</v>
      </c>
      <c r="B232" s="77" t="n">
        <f aca="false">EOMONTH(Input!$C$7,A232)</f>
        <v>49856</v>
      </c>
      <c r="D232" s="78" t="n">
        <f aca="false">IF(AND($B232&lt;Input!$C$31,$B232&lt;Input!$G$31),Input!$C$41,0)</f>
        <v>50</v>
      </c>
      <c r="E232" s="78" t="n">
        <f aca="true">IF(AND($B232&gt;Input!$C$45,$B232&lt;Input!$C$25),PMT(Input!$C$40/(100*12),(OFFSET($A$4,MATCH(Input!$C$25,$B$4:$B$1004,1),0,1,1)-OFFSET($A$4,MATCH(Input!$C$45,$B$4:$B$1004,1),0,1,1)),$H$4,0,1),0)</f>
        <v>0</v>
      </c>
      <c r="F232" s="78" t="n">
        <f aca="false">($F231+$D232+$E232)*(1+Input!$C$40/(100*12))</f>
        <v>19046.3663218087</v>
      </c>
    </row>
    <row r="233" customFormat="false" ht="12.8" hidden="false" customHeight="false" outlineLevel="0" collapsed="false">
      <c r="A233" s="76" t="n">
        <v>229</v>
      </c>
      <c r="B233" s="77" t="n">
        <f aca="false">EOMONTH(Input!$C$7,A233)</f>
        <v>49887</v>
      </c>
      <c r="D233" s="78" t="n">
        <f aca="false">IF(AND($B233&lt;Input!$C$31,$B233&lt;Input!$G$31),Input!$C$41,0)</f>
        <v>50</v>
      </c>
      <c r="E233" s="78" t="n">
        <f aca="true">IF(AND($B233&gt;Input!$C$45,$B233&lt;Input!$C$25),PMT(Input!$C$40/(100*12),(OFFSET($A$4,MATCH(Input!$C$25,$B$4:$B$1004,1),0,1,1)-OFFSET($A$4,MATCH(Input!$C$45,$B$4:$B$1004,1),0,1,1)),$H$4,0,1),0)</f>
        <v>0</v>
      </c>
      <c r="F233" s="78" t="n">
        <f aca="false">($F232+$D233+$E233)*(1+Input!$C$40/(100*12))</f>
        <v>19175.9345148162</v>
      </c>
    </row>
    <row r="234" customFormat="false" ht="12.8" hidden="false" customHeight="false" outlineLevel="0" collapsed="false">
      <c r="A234" s="76" t="n">
        <v>230</v>
      </c>
      <c r="B234" s="77" t="n">
        <f aca="false">EOMONTH(Input!$C$7,A234)</f>
        <v>49918</v>
      </c>
      <c r="D234" s="78" t="n">
        <f aca="false">IF(AND($B234&lt;Input!$C$31,$B234&lt;Input!$G$31),Input!$C$41,0)</f>
        <v>50</v>
      </c>
      <c r="E234" s="78" t="n">
        <f aca="true">IF(AND($B234&gt;Input!$C$45,$B234&lt;Input!$C$25),PMT(Input!$C$40/(100*12),(OFFSET($A$4,MATCH(Input!$C$25,$B$4:$B$1004,1),0,1,1)-OFFSET($A$4,MATCH(Input!$C$45,$B$4:$B$1004,1),0,1,1)),$H$4,0,1),0)</f>
        <v>0</v>
      </c>
      <c r="F234" s="78" t="n">
        <f aca="false">($F233+$D234+$E234)*(1+Input!$C$40/(100*12))</f>
        <v>19306.0425752946</v>
      </c>
    </row>
    <row r="235" customFormat="false" ht="12.8" hidden="false" customHeight="false" outlineLevel="0" collapsed="false">
      <c r="A235" s="76" t="n">
        <v>231</v>
      </c>
      <c r="B235" s="77" t="n">
        <f aca="false">EOMONTH(Input!$C$7,A235)</f>
        <v>49948</v>
      </c>
      <c r="D235" s="78" t="n">
        <f aca="false">IF(AND($B235&lt;Input!$C$31,$B235&lt;Input!$G$31),Input!$C$41,0)</f>
        <v>50</v>
      </c>
      <c r="E235" s="78" t="n">
        <f aca="true">IF(AND($B235&gt;Input!$C$45,$B235&lt;Input!$C$25),PMT(Input!$C$40/(100*12),(OFFSET($A$4,MATCH(Input!$C$25,$B$4:$B$1004,1),0,1,1)-OFFSET($A$4,MATCH(Input!$C$45,$B$4:$B$1004,1),0,1,1)),$H$4,0,1),0)</f>
        <v>0</v>
      </c>
      <c r="F235" s="78" t="n">
        <f aca="false">($F234+$D235+$E235)*(1+Input!$C$40/(100*12))</f>
        <v>19436.6927526917</v>
      </c>
    </row>
    <row r="236" customFormat="false" ht="12.8" hidden="false" customHeight="false" outlineLevel="0" collapsed="false">
      <c r="A236" s="76" t="n">
        <v>232</v>
      </c>
      <c r="B236" s="77" t="n">
        <f aca="false">EOMONTH(Input!$C$7,A236)</f>
        <v>49979</v>
      </c>
      <c r="D236" s="78" t="n">
        <f aca="false">IF(AND($B236&lt;Input!$C$31,$B236&lt;Input!$G$31),Input!$C$41,0)</f>
        <v>50</v>
      </c>
      <c r="E236" s="78" t="n">
        <f aca="true">IF(AND($B236&gt;Input!$C$45,$B236&lt;Input!$C$25),PMT(Input!$C$40/(100*12),(OFFSET($A$4,MATCH(Input!$C$25,$B$4:$B$1004,1),0,1,1)-OFFSET($A$4,MATCH(Input!$C$45,$B$4:$B$1004,1),0,1,1)),$H$4,0,1),0)</f>
        <v>0</v>
      </c>
      <c r="F236" s="78" t="n">
        <f aca="false">($F235+$D236+$E236)*(1+Input!$C$40/(100*12))</f>
        <v>19567.8873058279</v>
      </c>
    </row>
    <row r="237" customFormat="false" ht="12.8" hidden="false" customHeight="false" outlineLevel="0" collapsed="false">
      <c r="A237" s="76" t="n">
        <v>233</v>
      </c>
      <c r="B237" s="77" t="n">
        <f aca="false">EOMONTH(Input!$C$7,A237)</f>
        <v>50009</v>
      </c>
      <c r="D237" s="78" t="n">
        <f aca="false">IF(AND($B237&lt;Input!$C$31,$B237&lt;Input!$G$31),Input!$C$41,0)</f>
        <v>50</v>
      </c>
      <c r="E237" s="78" t="n">
        <f aca="true">IF(AND($B237&gt;Input!$C$45,$B237&lt;Input!$C$25),PMT(Input!$C$40/(100*12),(OFFSET($A$4,MATCH(Input!$C$25,$B$4:$B$1004,1),0,1,1)-OFFSET($A$4,MATCH(Input!$C$45,$B$4:$B$1004,1),0,1,1)),$H$4,0,1),0)</f>
        <v>0</v>
      </c>
      <c r="F237" s="78" t="n">
        <f aca="false">($F236+$D237+$E237)*(1+Input!$C$40/(100*12))</f>
        <v>19699.6285029355</v>
      </c>
    </row>
    <row r="238" customFormat="false" ht="12.8" hidden="false" customHeight="false" outlineLevel="0" collapsed="false">
      <c r="A238" s="76" t="n">
        <v>234</v>
      </c>
      <c r="B238" s="77" t="n">
        <f aca="false">EOMONTH(Input!$C$7,A238)</f>
        <v>50040</v>
      </c>
      <c r="D238" s="78" t="n">
        <f aca="false">IF(AND($B238&lt;Input!$C$31,$B238&lt;Input!$G$31),Input!$C$41,0)</f>
        <v>50</v>
      </c>
      <c r="E238" s="78" t="n">
        <f aca="true">IF(AND($B238&gt;Input!$C$45,$B238&lt;Input!$C$25),PMT(Input!$C$40/(100*12),(OFFSET($A$4,MATCH(Input!$C$25,$B$4:$B$1004,1),0,1,1)-OFFSET($A$4,MATCH(Input!$C$45,$B$4:$B$1004,1),0,1,1)),$H$4,0,1),0)</f>
        <v>0</v>
      </c>
      <c r="F238" s="78" t="n">
        <f aca="false">($F237+$D238+$E238)*(1+Input!$C$40/(100*12))</f>
        <v>19831.9186216978</v>
      </c>
    </row>
    <row r="239" customFormat="false" ht="12.8" hidden="false" customHeight="false" outlineLevel="0" collapsed="false">
      <c r="A239" s="76" t="n">
        <v>235</v>
      </c>
      <c r="B239" s="77" t="n">
        <f aca="false">EOMONTH(Input!$C$7,A239)</f>
        <v>50071</v>
      </c>
      <c r="D239" s="78" t="n">
        <f aca="false">IF(AND($B239&lt;Input!$C$31,$B239&lt;Input!$G$31),Input!$C$41,0)</f>
        <v>50</v>
      </c>
      <c r="E239" s="78" t="n">
        <f aca="true">IF(AND($B239&gt;Input!$C$45,$B239&lt;Input!$C$25),PMT(Input!$C$40/(100*12),(OFFSET($A$4,MATCH(Input!$C$25,$B$4:$B$1004,1),0,1,1)-OFFSET($A$4,MATCH(Input!$C$45,$B$4:$B$1004,1),0,1,1)),$H$4,0,1),0)</f>
        <v>0</v>
      </c>
      <c r="F239" s="78" t="n">
        <f aca="false">($F238+$D239+$E239)*(1+Input!$C$40/(100*12))</f>
        <v>19964.7599492882</v>
      </c>
    </row>
    <row r="240" customFormat="false" ht="12.8" hidden="false" customHeight="false" outlineLevel="0" collapsed="false">
      <c r="A240" s="76" t="n">
        <v>236</v>
      </c>
      <c r="B240" s="77" t="n">
        <f aca="false">EOMONTH(Input!$C$7,A240)</f>
        <v>50099</v>
      </c>
      <c r="D240" s="78" t="n">
        <f aca="false">IF(AND($B240&lt;Input!$C$31,$B240&lt;Input!$G$31),Input!$C$41,0)</f>
        <v>50</v>
      </c>
      <c r="E240" s="78" t="n">
        <f aca="true">IF(AND($B240&gt;Input!$C$45,$B240&lt;Input!$C$25),PMT(Input!$C$40/(100*12),(OFFSET($A$4,MATCH(Input!$C$25,$B$4:$B$1004,1),0,1,1)-OFFSET($A$4,MATCH(Input!$C$45,$B$4:$B$1004,1),0,1,1)),$H$4,0,1),0)</f>
        <v>0</v>
      </c>
      <c r="F240" s="78" t="n">
        <f aca="false">($F239+$D240+$E240)*(1+Input!$C$40/(100*12))</f>
        <v>20098.1547824102</v>
      </c>
    </row>
    <row r="241" customFormat="false" ht="12.8" hidden="false" customHeight="false" outlineLevel="0" collapsed="false">
      <c r="A241" s="76" t="n">
        <v>237</v>
      </c>
      <c r="B241" s="77" t="n">
        <f aca="false">EOMONTH(Input!$C$7,A241)</f>
        <v>50130</v>
      </c>
      <c r="D241" s="78" t="n">
        <f aca="false">IF(AND($B241&lt;Input!$C$31,$B241&lt;Input!$G$31),Input!$C$41,0)</f>
        <v>50</v>
      </c>
      <c r="E241" s="78" t="n">
        <f aca="true">IF(AND($B241&gt;Input!$C$45,$B241&lt;Input!$C$25),PMT(Input!$C$40/(100*12),(OFFSET($A$4,MATCH(Input!$C$25,$B$4:$B$1004,1),0,1,1)-OFFSET($A$4,MATCH(Input!$C$45,$B$4:$B$1004,1),0,1,1)),$H$4,0,1),0)</f>
        <v>0</v>
      </c>
      <c r="F241" s="78" t="n">
        <f aca="false">($F240+$D241+$E241)*(1+Input!$C$40/(100*12))</f>
        <v>20232.1054273369</v>
      </c>
    </row>
    <row r="242" customFormat="false" ht="12.8" hidden="false" customHeight="false" outlineLevel="0" collapsed="false">
      <c r="A242" s="76" t="n">
        <v>238</v>
      </c>
      <c r="B242" s="77" t="n">
        <f aca="false">EOMONTH(Input!$C$7,A242)</f>
        <v>50160</v>
      </c>
      <c r="D242" s="78" t="n">
        <f aca="false">IF(AND($B242&lt;Input!$C$31,$B242&lt;Input!$G$31),Input!$C$41,0)</f>
        <v>50</v>
      </c>
      <c r="E242" s="78" t="n">
        <f aca="true">IF(AND($B242&gt;Input!$C$45,$B242&lt;Input!$C$25),PMT(Input!$C$40/(100*12),(OFFSET($A$4,MATCH(Input!$C$25,$B$4:$B$1004,1),0,1,1)-OFFSET($A$4,MATCH(Input!$C$45,$B$4:$B$1004,1),0,1,1)),$H$4,0,1),0)</f>
        <v>0</v>
      </c>
      <c r="F242" s="78" t="n">
        <f aca="false">($F241+$D242+$E242)*(1+Input!$C$40/(100*12))</f>
        <v>20366.6141999508</v>
      </c>
    </row>
    <row r="243" customFormat="false" ht="12.8" hidden="false" customHeight="false" outlineLevel="0" collapsed="false">
      <c r="A243" s="76" t="n">
        <v>239</v>
      </c>
      <c r="B243" s="77" t="n">
        <f aca="false">EOMONTH(Input!$C$7,A243)</f>
        <v>50191</v>
      </c>
      <c r="D243" s="78" t="n">
        <f aca="false">IF(AND($B243&lt;Input!$C$31,$B243&lt;Input!$G$31),Input!$C$41,0)</f>
        <v>50</v>
      </c>
      <c r="E243" s="78" t="n">
        <f aca="true">IF(AND($B243&gt;Input!$C$45,$B243&lt;Input!$C$25),PMT(Input!$C$40/(100*12),(OFFSET($A$4,MATCH(Input!$C$25,$B$4:$B$1004,1),0,1,1)-OFFSET($A$4,MATCH(Input!$C$45,$B$4:$B$1004,1),0,1,1)),$H$4,0,1),0)</f>
        <v>0</v>
      </c>
      <c r="F243" s="78" t="n">
        <f aca="false">($F242+$D243+$E243)*(1+Input!$C$40/(100*12))</f>
        <v>20501.6834257839</v>
      </c>
    </row>
    <row r="244" customFormat="false" ht="12.8" hidden="false" customHeight="false" outlineLevel="0" collapsed="false">
      <c r="A244" s="76" t="n">
        <v>240</v>
      </c>
      <c r="B244" s="77" t="n">
        <f aca="false">EOMONTH(Input!$C$7,A244)</f>
        <v>50221</v>
      </c>
      <c r="D244" s="78" t="n">
        <f aca="false">IF(AND($B244&lt;Input!$C$31,$B244&lt;Input!$G$31),Input!$C$41,0)</f>
        <v>50</v>
      </c>
      <c r="E244" s="78" t="n">
        <f aca="true">IF(AND($B244&gt;Input!$C$45,$B244&lt;Input!$C$25),PMT(Input!$C$40/(100*12),(OFFSET($A$4,MATCH(Input!$C$25,$B$4:$B$1004,1),0,1,1)-OFFSET($A$4,MATCH(Input!$C$45,$B$4:$B$1004,1),0,1,1)),$H$4,0,1),0)</f>
        <v>0</v>
      </c>
      <c r="F244" s="78" t="n">
        <f aca="false">($F243+$D244+$E244)*(1+Input!$C$40/(100*12))</f>
        <v>20637.315440058</v>
      </c>
    </row>
    <row r="245" customFormat="false" ht="12.8" hidden="false" customHeight="false" outlineLevel="0" collapsed="false">
      <c r="A245" s="76" t="n">
        <v>241</v>
      </c>
      <c r="B245" s="77" t="n">
        <f aca="false">EOMONTH(Input!$C$7,A245)</f>
        <v>50252</v>
      </c>
      <c r="D245" s="78" t="n">
        <f aca="false">IF(AND($B245&lt;Input!$C$31,$B245&lt;Input!$G$31),Input!$C$41,0)</f>
        <v>50</v>
      </c>
      <c r="E245" s="78" t="n">
        <f aca="true">IF(AND($B245&gt;Input!$C$45,$B245&lt;Input!$C$25),PMT(Input!$C$40/(100*12),(OFFSET($A$4,MATCH(Input!$C$25,$B$4:$B$1004,1),0,1,1)-OFFSET($A$4,MATCH(Input!$C$45,$B$4:$B$1004,1),0,1,1)),$H$4,0,1),0)</f>
        <v>0</v>
      </c>
      <c r="F245" s="78" t="n">
        <f aca="false">($F244+$D245+$E245)*(1+Input!$C$40/(100*12))</f>
        <v>20773.5125877249</v>
      </c>
    </row>
    <row r="246" customFormat="false" ht="12.8" hidden="false" customHeight="false" outlineLevel="0" collapsed="false">
      <c r="A246" s="76" t="n">
        <v>242</v>
      </c>
      <c r="B246" s="77" t="n">
        <f aca="false">EOMONTH(Input!$C$7,A246)</f>
        <v>50283</v>
      </c>
      <c r="D246" s="78" t="n">
        <f aca="false">IF(AND($B246&lt;Input!$C$31,$B246&lt;Input!$G$31),Input!$C$41,0)</f>
        <v>50</v>
      </c>
      <c r="E246" s="78" t="n">
        <f aca="true">IF(AND($B246&gt;Input!$C$45,$B246&lt;Input!$C$25),PMT(Input!$C$40/(100*12),(OFFSET($A$4,MATCH(Input!$C$25,$B$4:$B$1004,1),0,1,1)-OFFSET($A$4,MATCH(Input!$C$45,$B$4:$B$1004,1),0,1,1)),$H$4,0,1),0)</f>
        <v>0</v>
      </c>
      <c r="F246" s="78" t="n">
        <f aca="false">($F245+$D246+$E246)*(1+Input!$C$40/(100*12))</f>
        <v>20910.2772235071</v>
      </c>
    </row>
    <row r="247" customFormat="false" ht="12.8" hidden="false" customHeight="false" outlineLevel="0" collapsed="false">
      <c r="A247" s="76" t="n">
        <v>243</v>
      </c>
      <c r="B247" s="77" t="n">
        <f aca="false">EOMONTH(Input!$C$7,A247)</f>
        <v>50313</v>
      </c>
      <c r="D247" s="78" t="n">
        <f aca="false">IF(AND($B247&lt;Input!$C$31,$B247&lt;Input!$G$31),Input!$C$41,0)</f>
        <v>50</v>
      </c>
      <c r="E247" s="78" t="n">
        <f aca="true">IF(AND($B247&gt;Input!$C$45,$B247&lt;Input!$C$25),PMT(Input!$C$40/(100*12),(OFFSET($A$4,MATCH(Input!$C$25,$B$4:$B$1004,1),0,1,1)-OFFSET($A$4,MATCH(Input!$C$45,$B$4:$B$1004,1),0,1,1)),$H$4,0,1),0)</f>
        <v>0</v>
      </c>
      <c r="F247" s="78" t="n">
        <f aca="false">($F246+$D247+$E247)*(1+Input!$C$40/(100*12))</f>
        <v>21047.6117119384</v>
      </c>
    </row>
    <row r="248" customFormat="false" ht="12.8" hidden="false" customHeight="false" outlineLevel="0" collapsed="false">
      <c r="A248" s="76" t="n">
        <v>244</v>
      </c>
      <c r="B248" s="77" t="n">
        <f aca="false">EOMONTH(Input!$C$7,A248)</f>
        <v>50344</v>
      </c>
      <c r="D248" s="78" t="n">
        <f aca="false">IF(AND($B248&lt;Input!$C$31,$B248&lt;Input!$G$31),Input!$C$41,0)</f>
        <v>50</v>
      </c>
      <c r="E248" s="78" t="n">
        <f aca="true">IF(AND($B248&gt;Input!$C$45,$B248&lt;Input!$C$25),PMT(Input!$C$40/(100*12),(OFFSET($A$4,MATCH(Input!$C$25,$B$4:$B$1004,1),0,1,1)-OFFSET($A$4,MATCH(Input!$C$45,$B$4:$B$1004,1),0,1,1)),$H$4,0,1),0)</f>
        <v>0</v>
      </c>
      <c r="F248" s="78" t="n">
        <f aca="false">($F247+$D248+$E248)*(1+Input!$C$40/(100*12))</f>
        <v>21185.5184274048</v>
      </c>
    </row>
    <row r="249" customFormat="false" ht="12.8" hidden="false" customHeight="false" outlineLevel="0" collapsed="false">
      <c r="A249" s="76" t="n">
        <v>245</v>
      </c>
      <c r="B249" s="77" t="n">
        <f aca="false">EOMONTH(Input!$C$7,A249)</f>
        <v>50374</v>
      </c>
      <c r="D249" s="78" t="n">
        <f aca="false">IF(AND($B249&lt;Input!$C$31,$B249&lt;Input!$G$31),Input!$C$41,0)</f>
        <v>50</v>
      </c>
      <c r="E249" s="78" t="n">
        <f aca="true">IF(AND($B249&gt;Input!$C$45,$B249&lt;Input!$C$25),PMT(Input!$C$40/(100*12),(OFFSET($A$4,MATCH(Input!$C$25,$B$4:$B$1004,1),0,1,1)-OFFSET($A$4,MATCH(Input!$C$45,$B$4:$B$1004,1),0,1,1)),$H$4,0,1),0)</f>
        <v>0</v>
      </c>
      <c r="F249" s="78" t="n">
        <f aca="false">($F248+$D249+$E249)*(1+Input!$C$40/(100*12))</f>
        <v>21323.9997541857</v>
      </c>
    </row>
    <row r="250" customFormat="false" ht="12.8" hidden="false" customHeight="false" outlineLevel="0" collapsed="false">
      <c r="A250" s="76" t="n">
        <v>246</v>
      </c>
      <c r="B250" s="77" t="n">
        <f aca="false">EOMONTH(Input!$C$7,A250)</f>
        <v>50405</v>
      </c>
      <c r="D250" s="78" t="n">
        <f aca="false">IF(AND($B250&lt;Input!$C$31,$B250&lt;Input!$G$31),Input!$C$41,0)</f>
        <v>50</v>
      </c>
      <c r="E250" s="78" t="n">
        <f aca="true">IF(AND($B250&gt;Input!$C$45,$B250&lt;Input!$C$25),PMT(Input!$C$40/(100*12),(OFFSET($A$4,MATCH(Input!$C$25,$B$4:$B$1004,1),0,1,1)-OFFSET($A$4,MATCH(Input!$C$45,$B$4:$B$1004,1),0,1,1)),$H$4,0,1),0)</f>
        <v>0</v>
      </c>
      <c r="F250" s="78" t="n">
        <f aca="false">($F249+$D250+$E250)*(1+Input!$C$40/(100*12))</f>
        <v>21463.0580864948</v>
      </c>
    </row>
    <row r="251" customFormat="false" ht="12.8" hidden="false" customHeight="false" outlineLevel="0" collapsed="false">
      <c r="A251" s="76" t="n">
        <v>247</v>
      </c>
      <c r="B251" s="77" t="n">
        <f aca="false">EOMONTH(Input!$C$7,A251)</f>
        <v>50436</v>
      </c>
      <c r="D251" s="78" t="n">
        <f aca="false">IF(AND($B251&lt;Input!$C$31,$B251&lt;Input!$G$31),Input!$C$41,0)</f>
        <v>50</v>
      </c>
      <c r="E251" s="78" t="n">
        <f aca="true">IF(AND($B251&gt;Input!$C$45,$B251&lt;Input!$C$25),PMT(Input!$C$40/(100*12),(OFFSET($A$4,MATCH(Input!$C$25,$B$4:$B$1004,1),0,1,1)-OFFSET($A$4,MATCH(Input!$C$45,$B$4:$B$1004,1),0,1,1)),$H$4,0,1),0)</f>
        <v>0</v>
      </c>
      <c r="F251" s="78" t="n">
        <f aca="false">($F250+$D251+$E251)*(1+Input!$C$40/(100*12))</f>
        <v>21602.6958285218</v>
      </c>
    </row>
    <row r="252" customFormat="false" ht="12.8" hidden="false" customHeight="false" outlineLevel="0" collapsed="false">
      <c r="A252" s="76" t="n">
        <v>248</v>
      </c>
      <c r="B252" s="77" t="n">
        <f aca="false">EOMONTH(Input!$C$7,A252)</f>
        <v>50464</v>
      </c>
      <c r="D252" s="78" t="n">
        <f aca="false">IF(AND($B252&lt;Input!$C$31,$B252&lt;Input!$G$31),Input!$C$41,0)</f>
        <v>50</v>
      </c>
      <c r="E252" s="78" t="n">
        <f aca="true">IF(AND($B252&gt;Input!$C$45,$B252&lt;Input!$C$25),PMT(Input!$C$40/(100*12),(OFFSET($A$4,MATCH(Input!$C$25,$B$4:$B$1004,1),0,1,1)-OFFSET($A$4,MATCH(Input!$C$45,$B$4:$B$1004,1),0,1,1)),$H$4,0,1),0)</f>
        <v>0</v>
      </c>
      <c r="F252" s="78" t="n">
        <f aca="false">($F251+$D252+$E252)*(1+Input!$C$40/(100*12))</f>
        <v>21742.915394474</v>
      </c>
    </row>
    <row r="253" customFormat="false" ht="12.8" hidden="false" customHeight="false" outlineLevel="0" collapsed="false">
      <c r="A253" s="76" t="n">
        <v>249</v>
      </c>
      <c r="B253" s="77" t="n">
        <f aca="false">EOMONTH(Input!$C$7,A253)</f>
        <v>50495</v>
      </c>
      <c r="D253" s="78" t="n">
        <f aca="false">IF(AND($B253&lt;Input!$C$31,$B253&lt;Input!$G$31),Input!$C$41,0)</f>
        <v>50</v>
      </c>
      <c r="E253" s="78" t="n">
        <f aca="true">IF(AND($B253&gt;Input!$C$45,$B253&lt;Input!$C$25),PMT(Input!$C$40/(100*12),(OFFSET($A$4,MATCH(Input!$C$25,$B$4:$B$1004,1),0,1,1)-OFFSET($A$4,MATCH(Input!$C$45,$B$4:$B$1004,1),0,1,1)),$H$4,0,1),0)</f>
        <v>0</v>
      </c>
      <c r="F253" s="78" t="n">
        <f aca="false">($F252+$D253+$E253)*(1+Input!$C$40/(100*12))</f>
        <v>21883.7192086177</v>
      </c>
    </row>
    <row r="254" customFormat="false" ht="12.8" hidden="false" customHeight="false" outlineLevel="0" collapsed="false">
      <c r="A254" s="76" t="n">
        <v>250</v>
      </c>
      <c r="B254" s="77" t="n">
        <f aca="false">EOMONTH(Input!$C$7,A254)</f>
        <v>50525</v>
      </c>
      <c r="D254" s="78" t="n">
        <f aca="false">IF(AND($B254&lt;Input!$C$31,$B254&lt;Input!$G$31),Input!$C$41,0)</f>
        <v>50</v>
      </c>
      <c r="E254" s="78" t="n">
        <f aca="true">IF(AND($B254&gt;Input!$C$45,$B254&lt;Input!$C$25),PMT(Input!$C$40/(100*12),(OFFSET($A$4,MATCH(Input!$C$25,$B$4:$B$1004,1),0,1,1)-OFFSET($A$4,MATCH(Input!$C$45,$B$4:$B$1004,1),0,1,1)),$H$4,0,1),0)</f>
        <v>0</v>
      </c>
      <c r="F254" s="78" t="n">
        <f aca="false">($F253+$D254+$E254)*(1+Input!$C$40/(100*12))</f>
        <v>22025.1097053202</v>
      </c>
    </row>
    <row r="255" customFormat="false" ht="12.8" hidden="false" customHeight="false" outlineLevel="0" collapsed="false">
      <c r="A255" s="76" t="n">
        <v>251</v>
      </c>
      <c r="B255" s="77" t="n">
        <f aca="false">EOMONTH(Input!$C$7,A255)</f>
        <v>50556</v>
      </c>
      <c r="D255" s="78" t="n">
        <f aca="false">IF(AND($B255&lt;Input!$C$31,$B255&lt;Input!$G$31),Input!$C$41,0)</f>
        <v>50</v>
      </c>
      <c r="E255" s="78" t="n">
        <f aca="true">IF(AND($B255&gt;Input!$C$45,$B255&lt;Input!$C$25),PMT(Input!$C$40/(100*12),(OFFSET($A$4,MATCH(Input!$C$25,$B$4:$B$1004,1),0,1,1)-OFFSET($A$4,MATCH(Input!$C$45,$B$4:$B$1004,1),0,1,1)),$H$4,0,1),0)</f>
        <v>0</v>
      </c>
      <c r="F255" s="78" t="n">
        <f aca="false">($F254+$D255+$E255)*(1+Input!$C$40/(100*12))</f>
        <v>22167.0893290924</v>
      </c>
    </row>
    <row r="256" customFormat="false" ht="12.8" hidden="false" customHeight="false" outlineLevel="0" collapsed="false">
      <c r="A256" s="76" t="n">
        <v>252</v>
      </c>
      <c r="B256" s="77" t="n">
        <f aca="false">EOMONTH(Input!$C$7,A256)</f>
        <v>50586</v>
      </c>
      <c r="D256" s="78" t="n">
        <f aca="false">IF(AND($B256&lt;Input!$C$31,$B256&lt;Input!$G$31),Input!$C$41,0)</f>
        <v>50</v>
      </c>
      <c r="E256" s="78" t="n">
        <f aca="true">IF(AND($B256&gt;Input!$C$45,$B256&lt;Input!$C$25),PMT(Input!$C$40/(100*12),(OFFSET($A$4,MATCH(Input!$C$25,$B$4:$B$1004,1),0,1,1)-OFFSET($A$4,MATCH(Input!$C$45,$B$4:$B$1004,1),0,1,1)),$H$4,0,1),0)</f>
        <v>0</v>
      </c>
      <c r="F256" s="78" t="n">
        <f aca="false">($F255+$D256+$E256)*(1+Input!$C$40/(100*12))</f>
        <v>22309.6605346303</v>
      </c>
    </row>
    <row r="257" customFormat="false" ht="12.8" hidden="false" customHeight="false" outlineLevel="0" collapsed="false">
      <c r="A257" s="76" t="n">
        <v>253</v>
      </c>
      <c r="B257" s="77" t="n">
        <f aca="false">EOMONTH(Input!$C$7,A257)</f>
        <v>50617</v>
      </c>
      <c r="D257" s="78" t="n">
        <f aca="false">IF(AND($B257&lt;Input!$C$31,$B257&lt;Input!$G$31),Input!$C$41,0)</f>
        <v>50</v>
      </c>
      <c r="E257" s="78" t="n">
        <f aca="true">IF(AND($B257&gt;Input!$C$45,$B257&lt;Input!$C$25),PMT(Input!$C$40/(100*12),(OFFSET($A$4,MATCH(Input!$C$25,$B$4:$B$1004,1),0,1,1)-OFFSET($A$4,MATCH(Input!$C$45,$B$4:$B$1004,1),0,1,1)),$H$4,0,1),0)</f>
        <v>0</v>
      </c>
      <c r="F257" s="78" t="n">
        <f aca="false">($F256+$D257+$E257)*(1+Input!$C$40/(100*12))</f>
        <v>22452.8257868579</v>
      </c>
    </row>
    <row r="258" customFormat="false" ht="12.8" hidden="false" customHeight="false" outlineLevel="0" collapsed="false">
      <c r="A258" s="76" t="n">
        <v>254</v>
      </c>
      <c r="B258" s="77" t="n">
        <f aca="false">EOMONTH(Input!$C$7,A258)</f>
        <v>50648</v>
      </c>
      <c r="D258" s="78" t="n">
        <f aca="false">IF(AND($B258&lt;Input!$C$31,$B258&lt;Input!$G$31),Input!$C$41,0)</f>
        <v>50</v>
      </c>
      <c r="E258" s="78" t="n">
        <f aca="true">IF(AND($B258&gt;Input!$C$45,$B258&lt;Input!$C$25),PMT(Input!$C$40/(100*12),(OFFSET($A$4,MATCH(Input!$C$25,$B$4:$B$1004,1),0,1,1)-OFFSET($A$4,MATCH(Input!$C$45,$B$4:$B$1004,1),0,1,1)),$H$4,0,1),0)</f>
        <v>0</v>
      </c>
      <c r="F258" s="78" t="n">
        <f aca="false">($F257+$D258+$E258)*(1+Input!$C$40/(100*12))</f>
        <v>22596.5875609698</v>
      </c>
    </row>
    <row r="259" customFormat="false" ht="12.8" hidden="false" customHeight="false" outlineLevel="0" collapsed="false">
      <c r="A259" s="76" t="n">
        <v>255</v>
      </c>
      <c r="B259" s="77" t="n">
        <f aca="false">EOMONTH(Input!$C$7,A259)</f>
        <v>50678</v>
      </c>
      <c r="D259" s="78" t="n">
        <f aca="false">IF(AND($B259&lt;Input!$C$31,$B259&lt;Input!$G$31),Input!$C$41,0)</f>
        <v>50</v>
      </c>
      <c r="E259" s="78" t="n">
        <f aca="true">IF(AND($B259&gt;Input!$C$45,$B259&lt;Input!$C$25),PMT(Input!$C$40/(100*12),(OFFSET($A$4,MATCH(Input!$C$25,$B$4:$B$1004,1),0,1,1)-OFFSET($A$4,MATCH(Input!$C$45,$B$4:$B$1004,1),0,1,1)),$H$4,0,1),0)</f>
        <v>0</v>
      </c>
      <c r="F259" s="78" t="n">
        <f aca="false">($F258+$D259+$E259)*(1+Input!$C$40/(100*12))</f>
        <v>22740.9483424739</v>
      </c>
    </row>
    <row r="260" customFormat="false" ht="12.8" hidden="false" customHeight="false" outlineLevel="0" collapsed="false">
      <c r="A260" s="76" t="n">
        <v>256</v>
      </c>
      <c r="B260" s="77" t="n">
        <f aca="false">EOMONTH(Input!$C$7,A260)</f>
        <v>50709</v>
      </c>
      <c r="D260" s="78" t="n">
        <f aca="false">IF(AND($B260&lt;Input!$C$31,$B260&lt;Input!$G$31),Input!$C$41,0)</f>
        <v>50</v>
      </c>
      <c r="E260" s="78" t="n">
        <f aca="true">IF(AND($B260&gt;Input!$C$45,$B260&lt;Input!$C$25),PMT(Input!$C$40/(100*12),(OFFSET($A$4,MATCH(Input!$C$25,$B$4:$B$1004,1),0,1,1)-OFFSET($A$4,MATCH(Input!$C$45,$B$4:$B$1004,1),0,1,1)),$H$4,0,1),0)</f>
        <v>0</v>
      </c>
      <c r="F260" s="78" t="n">
        <f aca="false">($F259+$D260+$E260)*(1+Input!$C$40/(100*12))</f>
        <v>22885.9106272342</v>
      </c>
      <c r="H260" s="78"/>
    </row>
    <row r="261" customFormat="false" ht="12.8" hidden="false" customHeight="false" outlineLevel="0" collapsed="false">
      <c r="A261" s="76" t="n">
        <v>257</v>
      </c>
      <c r="B261" s="77" t="n">
        <f aca="false">EOMONTH(Input!$C$7,A261)</f>
        <v>50739</v>
      </c>
      <c r="D261" s="78" t="n">
        <f aca="false">IF(AND($B261&lt;Input!$C$31,$B261&lt;Input!$G$31),Input!$C$41,0)</f>
        <v>50</v>
      </c>
      <c r="E261" s="78" t="n">
        <f aca="true">IF(AND($B261&gt;Input!$C$45,$B261&lt;Input!$C$25),PMT(Input!$C$40/(100*12),(OFFSET($A$4,MATCH(Input!$C$25,$B$4:$B$1004,1),0,1,1)-OFFSET($A$4,MATCH(Input!$C$45,$B$4:$B$1004,1),0,1,1)),$H$4,0,1),0)</f>
        <v>0</v>
      </c>
      <c r="F261" s="78" t="n">
        <f aca="false">($F260+$D261+$E261)*(1+Input!$C$40/(100*12))</f>
        <v>23031.4769215143</v>
      </c>
    </row>
    <row r="262" customFormat="false" ht="12.8" hidden="false" customHeight="false" outlineLevel="0" collapsed="false">
      <c r="A262" s="76" t="n">
        <v>258</v>
      </c>
      <c r="B262" s="77" t="n">
        <f aca="false">EOMONTH(Input!$C$7,A262)</f>
        <v>50770</v>
      </c>
      <c r="D262" s="78" t="n">
        <f aca="false">IF(AND($B262&lt;Input!$C$31,$B262&lt;Input!$G$31),Input!$C$41,0)</f>
        <v>50</v>
      </c>
      <c r="E262" s="78" t="n">
        <f aca="true">IF(AND($B262&gt;Input!$C$45,$B262&lt;Input!$C$25),PMT(Input!$C$40/(100*12),(OFFSET($A$4,MATCH(Input!$C$25,$B$4:$B$1004,1),0,1,1)-OFFSET($A$4,MATCH(Input!$C$45,$B$4:$B$1004,1),0,1,1)),$H$4,0,1),0)</f>
        <v>0</v>
      </c>
      <c r="F262" s="78" t="n">
        <f aca="false">($F261+$D262+$E262)*(1+Input!$C$40/(100*12))</f>
        <v>23177.6497420206</v>
      </c>
    </row>
    <row r="263" customFormat="false" ht="12.8" hidden="false" customHeight="false" outlineLevel="0" collapsed="false">
      <c r="A263" s="76" t="n">
        <v>259</v>
      </c>
      <c r="B263" s="77" t="n">
        <f aca="false">EOMONTH(Input!$C$7,A263)</f>
        <v>50801</v>
      </c>
      <c r="D263" s="78" t="n">
        <f aca="false">IF(AND($B263&lt;Input!$C$31,$B263&lt;Input!$G$31),Input!$C$41,0)</f>
        <v>50</v>
      </c>
      <c r="E263" s="78" t="n">
        <f aca="true">IF(AND($B263&gt;Input!$C$45,$B263&lt;Input!$C$25),PMT(Input!$C$40/(100*12),(OFFSET($A$4,MATCH(Input!$C$25,$B$4:$B$1004,1),0,1,1)-OFFSET($A$4,MATCH(Input!$C$45,$B$4:$B$1004,1),0,1,1)),$H$4,0,1),0)</f>
        <v>0</v>
      </c>
      <c r="F263" s="78" t="n">
        <f aca="false">($F262+$D263+$E263)*(1+Input!$C$40/(100*12))</f>
        <v>23324.4316159457</v>
      </c>
    </row>
    <row r="264" customFormat="false" ht="12.8" hidden="false" customHeight="false" outlineLevel="0" collapsed="false">
      <c r="A264" s="76" t="n">
        <v>260</v>
      </c>
      <c r="B264" s="77" t="n">
        <f aca="false">EOMONTH(Input!$C$7,A264)</f>
        <v>50829</v>
      </c>
      <c r="D264" s="78" t="n">
        <f aca="false">IF(AND($B264&lt;Input!$C$31,$B264&lt;Input!$G$31),Input!$C$41,0)</f>
        <v>50</v>
      </c>
      <c r="E264" s="78" t="n">
        <f aca="true">IF(AND($B264&gt;Input!$C$45,$B264&lt;Input!$C$25),PMT(Input!$C$40/(100*12),(OFFSET($A$4,MATCH(Input!$C$25,$B$4:$B$1004,1),0,1,1)-OFFSET($A$4,MATCH(Input!$C$45,$B$4:$B$1004,1),0,1,1)),$H$4,0,1),0)</f>
        <v>0</v>
      </c>
      <c r="F264" s="78" t="n">
        <f aca="false">($F263+$D264+$E264)*(1+Input!$C$40/(100*12))</f>
        <v>23471.8250810121</v>
      </c>
    </row>
    <row r="265" customFormat="false" ht="12.8" hidden="false" customHeight="false" outlineLevel="0" collapsed="false">
      <c r="A265" s="76" t="n">
        <v>261</v>
      </c>
      <c r="B265" s="77" t="n">
        <f aca="false">EOMONTH(Input!$C$7,A265)</f>
        <v>50860</v>
      </c>
      <c r="D265" s="78" t="n">
        <f aca="false">IF(AND($B265&lt;Input!$C$31,$B265&lt;Input!$G$31),Input!$C$41,0)</f>
        <v>50</v>
      </c>
      <c r="E265" s="78" t="n">
        <f aca="true">IF(AND($B265&gt;Input!$C$45,$B265&lt;Input!$C$25),PMT(Input!$C$40/(100*12),(OFFSET($A$4,MATCH(Input!$C$25,$B$4:$B$1004,1),0,1,1)-OFFSET($A$4,MATCH(Input!$C$45,$B$4:$B$1004,1),0,1,1)),$H$4,0,1),0)</f>
        <v>0</v>
      </c>
      <c r="F265" s="78" t="n">
        <f aca="false">($F264+$D265+$E265)*(1+Input!$C$40/(100*12))</f>
        <v>23619.8326855164</v>
      </c>
    </row>
    <row r="266" customFormat="false" ht="12.8" hidden="false" customHeight="false" outlineLevel="0" collapsed="false">
      <c r="A266" s="76" t="n">
        <v>262</v>
      </c>
      <c r="B266" s="77" t="n">
        <f aca="false">EOMONTH(Input!$C$7,A266)</f>
        <v>50890</v>
      </c>
      <c r="D266" s="78" t="n">
        <f aca="false">IF(AND($B266&lt;Input!$C$31,$B266&lt;Input!$G$31),Input!$C$41,0)</f>
        <v>50</v>
      </c>
      <c r="E266" s="78" t="n">
        <f aca="true">IF(AND($B266&gt;Input!$C$45,$B266&lt;Input!$C$25),PMT(Input!$C$40/(100*12),(OFFSET($A$4,MATCH(Input!$C$25,$B$4:$B$1004,1),0,1,1)-OFFSET($A$4,MATCH(Input!$C$45,$B$4:$B$1004,1),0,1,1)),$H$4,0,1),0)</f>
        <v>0</v>
      </c>
      <c r="F266" s="78" t="n">
        <f aca="false">($F265+$D266+$E266)*(1+Input!$C$40/(100*12))</f>
        <v>23768.4569883727</v>
      </c>
    </row>
    <row r="267" customFormat="false" ht="12.8" hidden="false" customHeight="false" outlineLevel="0" collapsed="false">
      <c r="A267" s="76" t="n">
        <v>263</v>
      </c>
      <c r="B267" s="77" t="n">
        <f aca="false">EOMONTH(Input!$C$7,A267)</f>
        <v>50921</v>
      </c>
      <c r="D267" s="78" t="n">
        <f aca="false">IF(AND($B267&lt;Input!$C$31,$B267&lt;Input!$G$31),Input!$C$41,0)</f>
        <v>50</v>
      </c>
      <c r="E267" s="78" t="n">
        <f aca="true">IF(AND($B267&gt;Input!$C$45,$B267&lt;Input!$C$25),PMT(Input!$C$40/(100*12),(OFFSET($A$4,MATCH(Input!$C$25,$B$4:$B$1004,1),0,1,1)-OFFSET($A$4,MATCH(Input!$C$45,$B$4:$B$1004,1),0,1,1)),$H$4,0,1),0)</f>
        <v>0</v>
      </c>
      <c r="F267" s="78" t="n">
        <f aca="false">($F266+$D267+$E267)*(1+Input!$C$40/(100*12))</f>
        <v>23917.7005591576</v>
      </c>
    </row>
    <row r="268" customFormat="false" ht="12.8" hidden="false" customHeight="false" outlineLevel="0" collapsed="false">
      <c r="A268" s="76" t="n">
        <v>264</v>
      </c>
      <c r="B268" s="77" t="n">
        <f aca="false">EOMONTH(Input!$C$7,A268)</f>
        <v>50951</v>
      </c>
      <c r="D268" s="78" t="n">
        <f aca="false">IF(AND($B268&lt;Input!$C$31,$B268&lt;Input!$G$31),Input!$C$41,0)</f>
        <v>50</v>
      </c>
      <c r="E268" s="78" t="n">
        <f aca="true">IF(AND($B268&gt;Input!$C$45,$B268&lt;Input!$C$25),PMT(Input!$C$40/(100*12),(OFFSET($A$4,MATCH(Input!$C$25,$B$4:$B$1004,1),0,1,1)-OFFSET($A$4,MATCH(Input!$C$45,$B$4:$B$1004,1),0,1,1)),$H$4,0,1),0)</f>
        <v>0</v>
      </c>
      <c r="F268" s="78" t="n">
        <f aca="false">($F267+$D268+$E268)*(1+Input!$C$40/(100*12))</f>
        <v>24067.5659781541</v>
      </c>
    </row>
    <row r="269" customFormat="false" ht="12.8" hidden="false" customHeight="false" outlineLevel="0" collapsed="false">
      <c r="A269" s="76" t="n">
        <v>265</v>
      </c>
      <c r="B269" s="77" t="n">
        <f aca="false">EOMONTH(Input!$C$7,A269)</f>
        <v>50982</v>
      </c>
      <c r="D269" s="78" t="n">
        <f aca="false">IF(AND($B269&lt;Input!$C$31,$B269&lt;Input!$G$31),Input!$C$41,0)</f>
        <v>50</v>
      </c>
      <c r="E269" s="78" t="n">
        <f aca="true">IF(AND($B269&gt;Input!$C$45,$B269&lt;Input!$C$25),PMT(Input!$C$40/(100*12),(OFFSET($A$4,MATCH(Input!$C$25,$B$4:$B$1004,1),0,1,1)-OFFSET($A$4,MATCH(Input!$C$45,$B$4:$B$1004,1),0,1,1)),$H$4,0,1),0)</f>
        <v>0</v>
      </c>
      <c r="F269" s="78" t="n">
        <f aca="false">($F268+$D269+$E269)*(1+Input!$C$40/(100*12))</f>
        <v>24218.0558363964</v>
      </c>
    </row>
    <row r="270" customFormat="false" ht="12.8" hidden="false" customHeight="false" outlineLevel="0" collapsed="false">
      <c r="A270" s="76" t="n">
        <v>266</v>
      </c>
      <c r="B270" s="77" t="n">
        <f aca="false">EOMONTH(Input!$C$7,A270)</f>
        <v>51013</v>
      </c>
      <c r="D270" s="78" t="n">
        <f aca="false">IF(AND($B270&lt;Input!$C$31,$B270&lt;Input!$G$31),Input!$C$41,0)</f>
        <v>50</v>
      </c>
      <c r="E270" s="78" t="n">
        <f aca="true">IF(AND($B270&gt;Input!$C$45,$B270&lt;Input!$C$25),PMT(Input!$C$40/(100*12),(OFFSET($A$4,MATCH(Input!$C$25,$B$4:$B$1004,1),0,1,1)-OFFSET($A$4,MATCH(Input!$C$45,$B$4:$B$1004,1),0,1,1)),$H$4,0,1),0)</f>
        <v>0</v>
      </c>
      <c r="F270" s="78" t="n">
        <f aca="false">($F269+$D270+$E270)*(1+Input!$C$40/(100*12))</f>
        <v>24369.1727357147</v>
      </c>
    </row>
    <row r="271" customFormat="false" ht="12.8" hidden="false" customHeight="false" outlineLevel="0" collapsed="false">
      <c r="A271" s="76" t="n">
        <v>267</v>
      </c>
      <c r="B271" s="77" t="n">
        <f aca="false">EOMONTH(Input!$C$7,A271)</f>
        <v>51043</v>
      </c>
      <c r="D271" s="78" t="n">
        <f aca="false">IF(AND($B271&lt;Input!$C$31,$B271&lt;Input!$G$31),Input!$C$41,0)</f>
        <v>50</v>
      </c>
      <c r="E271" s="78" t="n">
        <f aca="true">IF(AND($B271&gt;Input!$C$45,$B271&lt;Input!$C$25),PMT(Input!$C$40/(100*12),(OFFSET($A$4,MATCH(Input!$C$25,$B$4:$B$1004,1),0,1,1)-OFFSET($A$4,MATCH(Input!$C$45,$B$4:$B$1004,1),0,1,1)),$H$4,0,1),0)</f>
        <v>0</v>
      </c>
      <c r="F271" s="78" t="n">
        <f aca="false">($F270+$D271+$E271)*(1+Input!$C$40/(100*12))</f>
        <v>24520.9192887802</v>
      </c>
    </row>
    <row r="272" customFormat="false" ht="12.8" hidden="false" customHeight="false" outlineLevel="0" collapsed="false">
      <c r="A272" s="76" t="n">
        <v>268</v>
      </c>
      <c r="B272" s="77" t="n">
        <f aca="false">EOMONTH(Input!$C$7,A272)</f>
        <v>51074</v>
      </c>
      <c r="D272" s="78" t="n">
        <f aca="false">IF(AND($B272&lt;Input!$C$31,$B272&lt;Input!$G$31),Input!$C$41,0)</f>
        <v>50</v>
      </c>
      <c r="E272" s="78" t="n">
        <f aca="true">IF(AND($B272&gt;Input!$C$45,$B272&lt;Input!$C$25),PMT(Input!$C$40/(100*12),(OFFSET($A$4,MATCH(Input!$C$25,$B$4:$B$1004,1),0,1,1)-OFFSET($A$4,MATCH(Input!$C$45,$B$4:$B$1004,1),0,1,1)),$H$4,0,1),0)</f>
        <v>0</v>
      </c>
      <c r="F272" s="78" t="n">
        <f aca="false">($F271+$D272+$E272)*(1+Input!$C$40/(100*12))</f>
        <v>24673.2981191501</v>
      </c>
    </row>
    <row r="273" customFormat="false" ht="12.8" hidden="false" customHeight="false" outlineLevel="0" collapsed="false">
      <c r="A273" s="76" t="n">
        <v>269</v>
      </c>
      <c r="B273" s="77" t="n">
        <f aca="false">EOMONTH(Input!$C$7,A273)</f>
        <v>51104</v>
      </c>
      <c r="D273" s="78" t="n">
        <f aca="false">IF(AND($B273&lt;Input!$C$31,$B273&lt;Input!$G$31),Input!$C$41,0)</f>
        <v>50</v>
      </c>
      <c r="E273" s="78" t="n">
        <f aca="true">IF(AND($B273&gt;Input!$C$45,$B273&lt;Input!$C$25),PMT(Input!$C$40/(100*12),(OFFSET($A$4,MATCH(Input!$C$25,$B$4:$B$1004,1),0,1,1)-OFFSET($A$4,MATCH(Input!$C$45,$B$4:$B$1004,1),0,1,1)),$H$4,0,1),0)</f>
        <v>0</v>
      </c>
      <c r="F273" s="78" t="n">
        <f aca="false">($F272+$D273+$E273)*(1+Input!$C$40/(100*12))</f>
        <v>24826.3118613132</v>
      </c>
    </row>
    <row r="274" customFormat="false" ht="12.8" hidden="false" customHeight="false" outlineLevel="0" collapsed="false">
      <c r="A274" s="76" t="n">
        <v>270</v>
      </c>
      <c r="B274" s="77" t="n">
        <f aca="false">EOMONTH(Input!$C$7,A274)</f>
        <v>51135</v>
      </c>
      <c r="D274" s="78" t="n">
        <f aca="false">IF(AND($B274&lt;Input!$C$31,$B274&lt;Input!$G$31),Input!$C$41,0)</f>
        <v>50</v>
      </c>
      <c r="E274" s="78" t="n">
        <f aca="true">IF(AND($B274&gt;Input!$C$45,$B274&lt;Input!$C$25),PMT(Input!$C$40/(100*12),(OFFSET($A$4,MATCH(Input!$C$25,$B$4:$B$1004,1),0,1,1)-OFFSET($A$4,MATCH(Input!$C$45,$B$4:$B$1004,1),0,1,1)),$H$4,0,1),0)</f>
        <v>0</v>
      </c>
      <c r="F274" s="78" t="n">
        <f aca="false">($F273+$D274+$E274)*(1+Input!$C$40/(100*12))</f>
        <v>24979.9631607353</v>
      </c>
    </row>
    <row r="275" customFormat="false" ht="12.8" hidden="false" customHeight="false" outlineLevel="0" collapsed="false">
      <c r="A275" s="76" t="n">
        <v>271</v>
      </c>
      <c r="B275" s="77" t="n">
        <f aca="false">EOMONTH(Input!$C$7,A275)</f>
        <v>51166</v>
      </c>
      <c r="D275" s="78" t="n">
        <f aca="false">IF(AND($B275&lt;Input!$C$31,$B275&lt;Input!$G$31),Input!$C$41,0)</f>
        <v>50</v>
      </c>
      <c r="E275" s="78" t="n">
        <f aca="true">IF(AND($B275&gt;Input!$C$45,$B275&lt;Input!$C$25),PMT(Input!$C$40/(100*12),(OFFSET($A$4,MATCH(Input!$C$25,$B$4:$B$1004,1),0,1,1)-OFFSET($A$4,MATCH(Input!$C$45,$B$4:$B$1004,1),0,1,1)),$H$4,0,1),0)</f>
        <v>0</v>
      </c>
      <c r="F275" s="78" t="n">
        <f aca="false">($F274+$D275+$E275)*(1+Input!$C$40/(100*12))</f>
        <v>25134.2546739051</v>
      </c>
    </row>
    <row r="276" customFormat="false" ht="12.8" hidden="false" customHeight="false" outlineLevel="0" collapsed="false">
      <c r="A276" s="76" t="n">
        <v>272</v>
      </c>
      <c r="B276" s="77" t="n">
        <f aca="false">EOMONTH(Input!$C$7,A276)</f>
        <v>51195</v>
      </c>
      <c r="D276" s="78" t="n">
        <f aca="false">IF(AND($B276&lt;Input!$C$31,$B276&lt;Input!$G$31),Input!$C$41,0)</f>
        <v>50</v>
      </c>
      <c r="E276" s="78" t="n">
        <f aca="true">IF(AND($B276&gt;Input!$C$45,$B276&lt;Input!$C$25),PMT(Input!$C$40/(100*12),(OFFSET($A$4,MATCH(Input!$C$25,$B$4:$B$1004,1),0,1,1)-OFFSET($A$4,MATCH(Input!$C$45,$B$4:$B$1004,1),0,1,1)),$H$4,0,1),0)</f>
        <v>0</v>
      </c>
      <c r="F276" s="78" t="n">
        <f aca="false">($F275+$D276+$E276)*(1+Input!$C$40/(100*12))</f>
        <v>25289.1890683797</v>
      </c>
    </row>
    <row r="277" customFormat="false" ht="12.8" hidden="false" customHeight="false" outlineLevel="0" collapsed="false">
      <c r="A277" s="76" t="n">
        <v>273</v>
      </c>
      <c r="B277" s="77" t="n">
        <f aca="false">EOMONTH(Input!$C$7,A277)</f>
        <v>51226</v>
      </c>
      <c r="D277" s="78" t="n">
        <f aca="false">IF(AND($B277&lt;Input!$C$31,$B277&lt;Input!$G$31),Input!$C$41,0)</f>
        <v>50</v>
      </c>
      <c r="E277" s="78" t="n">
        <f aca="true">IF(AND($B277&gt;Input!$C$45,$B277&lt;Input!$C$25),PMT(Input!$C$40/(100*12),(OFFSET($A$4,MATCH(Input!$C$25,$B$4:$B$1004,1),0,1,1)-OFFSET($A$4,MATCH(Input!$C$45,$B$4:$B$1004,1),0,1,1)),$H$4,0,1),0)</f>
        <v>0</v>
      </c>
      <c r="F277" s="78" t="n">
        <f aca="false">($F276+$D277+$E277)*(1+Input!$C$40/(100*12))</f>
        <v>25444.7690228313</v>
      </c>
    </row>
    <row r="278" customFormat="false" ht="12.8" hidden="false" customHeight="false" outlineLevel="0" collapsed="false">
      <c r="A278" s="76" t="n">
        <v>274</v>
      </c>
      <c r="B278" s="77" t="n">
        <f aca="false">EOMONTH(Input!$C$7,A278)</f>
        <v>51256</v>
      </c>
      <c r="D278" s="78" t="n">
        <f aca="false">IF(AND($B278&lt;Input!$C$31,$B278&lt;Input!$G$31),Input!$C$41,0)</f>
        <v>50</v>
      </c>
      <c r="E278" s="78" t="n">
        <f aca="true">IF(AND($B278&gt;Input!$C$45,$B278&lt;Input!$C$25),PMT(Input!$C$40/(100*12),(OFFSET($A$4,MATCH(Input!$C$25,$B$4:$B$1004,1),0,1,1)-OFFSET($A$4,MATCH(Input!$C$45,$B$4:$B$1004,1),0,1,1)),$H$4,0,1),0)</f>
        <v>0</v>
      </c>
      <c r="F278" s="78" t="n">
        <f aca="false">($F277+$D278+$E278)*(1+Input!$C$40/(100*12))</f>
        <v>25600.997227093</v>
      </c>
    </row>
    <row r="279" customFormat="false" ht="12.8" hidden="false" customHeight="false" outlineLevel="0" collapsed="false">
      <c r="A279" s="76" t="n">
        <v>275</v>
      </c>
      <c r="B279" s="77" t="n">
        <f aca="false">EOMONTH(Input!$C$7,A279)</f>
        <v>51287</v>
      </c>
      <c r="D279" s="78" t="n">
        <f aca="false">IF(AND($B279&lt;Input!$C$31,$B279&lt;Input!$G$31),Input!$C$41,0)</f>
        <v>50</v>
      </c>
      <c r="E279" s="78" t="n">
        <f aca="true">IF(AND($B279&gt;Input!$C$45,$B279&lt;Input!$C$25),PMT(Input!$C$40/(100*12),(OFFSET($A$4,MATCH(Input!$C$25,$B$4:$B$1004,1),0,1,1)-OFFSET($A$4,MATCH(Input!$C$45,$B$4:$B$1004,1),0,1,1)),$H$4,0,1),0)</f>
        <v>0</v>
      </c>
      <c r="F279" s="78" t="n">
        <f aca="false">($F278+$D279+$E279)*(1+Input!$C$40/(100*12))</f>
        <v>25757.8763822059</v>
      </c>
    </row>
    <row r="280" customFormat="false" ht="12.8" hidden="false" customHeight="false" outlineLevel="0" collapsed="false">
      <c r="A280" s="76" t="n">
        <v>276</v>
      </c>
      <c r="B280" s="77" t="n">
        <f aca="false">EOMONTH(Input!$C$7,A280)</f>
        <v>51317</v>
      </c>
      <c r="D280" s="78" t="n">
        <f aca="false">IF(AND($B280&lt;Input!$C$31,$B280&lt;Input!$G$31),Input!$C$41,0)</f>
        <v>50</v>
      </c>
      <c r="E280" s="78" t="n">
        <f aca="true">IF(AND($B280&gt;Input!$C$45,$B280&lt;Input!$C$25),PMT(Input!$C$40/(100*12),(OFFSET($A$4,MATCH(Input!$C$25,$B$4:$B$1004,1),0,1,1)-OFFSET($A$4,MATCH(Input!$C$45,$B$4:$B$1004,1),0,1,1)),$H$4,0,1),0)</f>
        <v>0</v>
      </c>
      <c r="F280" s="78" t="n">
        <f aca="false">($F279+$D280+$E280)*(1+Input!$C$40/(100*12))</f>
        <v>25915.4092004651</v>
      </c>
    </row>
    <row r="281" customFormat="false" ht="12.8" hidden="false" customHeight="false" outlineLevel="0" collapsed="false">
      <c r="A281" s="76" t="n">
        <v>277</v>
      </c>
      <c r="B281" s="77" t="n">
        <f aca="false">EOMONTH(Input!$C$7,A281)</f>
        <v>51348</v>
      </c>
      <c r="D281" s="78" t="n">
        <f aca="false">IF(AND($B281&lt;Input!$C$31,$B281&lt;Input!$G$31),Input!$C$41,0)</f>
        <v>50</v>
      </c>
      <c r="E281" s="78" t="n">
        <f aca="true">IF(AND($B281&gt;Input!$C$45,$B281&lt;Input!$C$25),PMT(Input!$C$40/(100*12),(OFFSET($A$4,MATCH(Input!$C$25,$B$4:$B$1004,1),0,1,1)-OFFSET($A$4,MATCH(Input!$C$45,$B$4:$B$1004,1),0,1,1)),$H$4,0,1),0)</f>
        <v>0</v>
      </c>
      <c r="F281" s="78" t="n">
        <f aca="false">($F280+$D281+$E281)*(1+Input!$C$40/(100*12))</f>
        <v>26073.5984054671</v>
      </c>
    </row>
    <row r="282" customFormat="false" ht="12.8" hidden="false" customHeight="false" outlineLevel="0" collapsed="false">
      <c r="A282" s="76" t="n">
        <v>278</v>
      </c>
      <c r="B282" s="77" t="n">
        <f aca="false">EOMONTH(Input!$C$7,A282)</f>
        <v>51379</v>
      </c>
      <c r="D282" s="78" t="n">
        <f aca="false">IF(AND($B282&lt;Input!$C$31,$B282&lt;Input!$G$31),Input!$C$41,0)</f>
        <v>50</v>
      </c>
      <c r="E282" s="78" t="n">
        <f aca="true">IF(AND($B282&gt;Input!$C$45,$B282&lt;Input!$C$25),PMT(Input!$C$40/(100*12),(OFFSET($A$4,MATCH(Input!$C$25,$B$4:$B$1004,1),0,1,1)-OFFSET($A$4,MATCH(Input!$C$45,$B$4:$B$1004,1),0,1,1)),$H$4,0,1),0)</f>
        <v>0</v>
      </c>
      <c r="F282" s="78" t="n">
        <f aca="false">($F281+$D282+$E282)*(1+Input!$C$40/(100*12))</f>
        <v>26232.4467321565</v>
      </c>
    </row>
    <row r="283" customFormat="false" ht="12.8" hidden="false" customHeight="false" outlineLevel="0" collapsed="false">
      <c r="A283" s="76" t="n">
        <v>279</v>
      </c>
      <c r="B283" s="77" t="n">
        <f aca="false">EOMONTH(Input!$C$7,A283)</f>
        <v>51409</v>
      </c>
      <c r="D283" s="78" t="n">
        <f aca="false">IF(AND($B283&lt;Input!$C$31,$B283&lt;Input!$G$31),Input!$C$41,0)</f>
        <v>50</v>
      </c>
      <c r="E283" s="78" t="n">
        <f aca="true">IF(AND($B283&gt;Input!$C$45,$B283&lt;Input!$C$25),PMT(Input!$C$40/(100*12),(OFFSET($A$4,MATCH(Input!$C$25,$B$4:$B$1004,1),0,1,1)-OFFSET($A$4,MATCH(Input!$C$45,$B$4:$B$1004,1),0,1,1)),$H$4,0,1),0)</f>
        <v>0</v>
      </c>
      <c r="F283" s="78" t="n">
        <f aca="false">($F282+$D283+$E283)*(1+Input!$C$40/(100*12))</f>
        <v>26391.9569268738</v>
      </c>
    </row>
    <row r="284" customFormat="false" ht="12.8" hidden="false" customHeight="false" outlineLevel="0" collapsed="false">
      <c r="A284" s="76" t="n">
        <v>280</v>
      </c>
      <c r="B284" s="77" t="n">
        <f aca="false">EOMONTH(Input!$C$7,A284)</f>
        <v>51440</v>
      </c>
      <c r="D284" s="78" t="n">
        <f aca="false">IF(AND($B284&lt;Input!$C$31,$B284&lt;Input!$G$31),Input!$C$41,0)</f>
        <v>50</v>
      </c>
      <c r="E284" s="78" t="n">
        <f aca="true">IF(AND($B284&gt;Input!$C$45,$B284&lt;Input!$C$25),PMT(Input!$C$40/(100*12),(OFFSET($A$4,MATCH(Input!$C$25,$B$4:$B$1004,1),0,1,1)-OFFSET($A$4,MATCH(Input!$C$45,$B$4:$B$1004,1),0,1,1)),$H$4,0,1),0)</f>
        <v>0</v>
      </c>
      <c r="F284" s="78" t="n">
        <f aca="false">($F283+$D284+$E284)*(1+Input!$C$40/(100*12))</f>
        <v>26552.1317474025</v>
      </c>
    </row>
    <row r="285" customFormat="false" ht="12.8" hidden="false" customHeight="false" outlineLevel="0" collapsed="false">
      <c r="A285" s="76" t="n">
        <v>281</v>
      </c>
      <c r="B285" s="77" t="n">
        <f aca="false">EOMONTH(Input!$C$7,A285)</f>
        <v>51470</v>
      </c>
      <c r="D285" s="78" t="n">
        <f aca="false">IF(AND($B285&lt;Input!$C$31,$B285&lt;Input!$G$31),Input!$C$41,0)</f>
        <v>50</v>
      </c>
      <c r="E285" s="78" t="n">
        <f aca="true">IF(AND($B285&gt;Input!$C$45,$B285&lt;Input!$C$25),PMT(Input!$C$40/(100*12),(OFFSET($A$4,MATCH(Input!$C$25,$B$4:$B$1004,1),0,1,1)-OFFSET($A$4,MATCH(Input!$C$45,$B$4:$B$1004,1),0,1,1)),$H$4,0,1),0)</f>
        <v>0</v>
      </c>
      <c r="F285" s="78" t="n">
        <f aca="false">($F284+$D285+$E285)*(1+Input!$C$40/(100*12))</f>
        <v>26712.9739630166</v>
      </c>
    </row>
    <row r="286" customFormat="false" ht="12.8" hidden="false" customHeight="false" outlineLevel="0" collapsed="false">
      <c r="A286" s="76" t="n">
        <v>282</v>
      </c>
      <c r="B286" s="77" t="n">
        <f aca="false">EOMONTH(Input!$C$7,A286)</f>
        <v>51501</v>
      </c>
      <c r="D286" s="78" t="n">
        <f aca="false">IF(AND($B286&lt;Input!$C$31,$B286&lt;Input!$G$31),Input!$C$41,0)</f>
        <v>50</v>
      </c>
      <c r="E286" s="78" t="n">
        <f aca="true">IF(AND($B286&gt;Input!$C$45,$B286&lt;Input!$C$25),PMT(Input!$C$40/(100*12),(OFFSET($A$4,MATCH(Input!$C$25,$B$4:$B$1004,1),0,1,1)-OFFSET($A$4,MATCH(Input!$C$45,$B$4:$B$1004,1),0,1,1)),$H$4,0,1),0)</f>
        <v>0</v>
      </c>
      <c r="F286" s="78" t="n">
        <f aca="false">($F285+$D286+$E286)*(1+Input!$C$40/(100*12))</f>
        <v>26874.4863545292</v>
      </c>
    </row>
    <row r="287" customFormat="false" ht="12.8" hidden="false" customHeight="false" outlineLevel="0" collapsed="false">
      <c r="A287" s="76" t="n">
        <v>283</v>
      </c>
      <c r="B287" s="77" t="n">
        <f aca="false">EOMONTH(Input!$C$7,A287)</f>
        <v>51532</v>
      </c>
      <c r="D287" s="78" t="n">
        <f aca="false">IF(AND($B287&lt;Input!$C$31,$B287&lt;Input!$G$31),Input!$C$41,0)</f>
        <v>50</v>
      </c>
      <c r="E287" s="78" t="n">
        <f aca="true">IF(AND($B287&gt;Input!$C$45,$B287&lt;Input!$C$25),PMT(Input!$C$40/(100*12),(OFFSET($A$4,MATCH(Input!$C$25,$B$4:$B$1004,1),0,1,1)-OFFSET($A$4,MATCH(Input!$C$45,$B$4:$B$1004,1),0,1,1)),$H$4,0,1),0)</f>
        <v>0</v>
      </c>
      <c r="F287" s="78" t="n">
        <f aca="false">($F286+$D287+$E287)*(1+Input!$C$40/(100*12))</f>
        <v>27036.6717143398</v>
      </c>
    </row>
    <row r="288" customFormat="false" ht="12.8" hidden="false" customHeight="false" outlineLevel="0" collapsed="false">
      <c r="A288" s="76" t="n">
        <v>284</v>
      </c>
      <c r="B288" s="77" t="n">
        <f aca="false">EOMONTH(Input!$C$7,A288)</f>
        <v>51560</v>
      </c>
      <c r="D288" s="78" t="n">
        <f aca="false">IF(AND($B288&lt;Input!$C$31,$B288&lt;Input!$G$31),Input!$C$41,0)</f>
        <v>50</v>
      </c>
      <c r="E288" s="78" t="n">
        <f aca="true">IF(AND($B288&gt;Input!$C$45,$B288&lt;Input!$C$25),PMT(Input!$C$40/(100*12),(OFFSET($A$4,MATCH(Input!$C$25,$B$4:$B$1004,1),0,1,1)-OFFSET($A$4,MATCH(Input!$C$45,$B$4:$B$1004,1),0,1,1)),$H$4,0,1),0)</f>
        <v>0</v>
      </c>
      <c r="F288" s="78" t="n">
        <f aca="false">($F287+$D288+$E288)*(1+Input!$C$40/(100*12))</f>
        <v>27199.5328464828</v>
      </c>
    </row>
    <row r="289" customFormat="false" ht="12.8" hidden="false" customHeight="false" outlineLevel="0" collapsed="false">
      <c r="A289" s="76" t="n">
        <v>285</v>
      </c>
      <c r="B289" s="77" t="n">
        <f aca="false">EOMONTH(Input!$C$7,A289)</f>
        <v>51591</v>
      </c>
      <c r="D289" s="78" t="n">
        <f aca="false">IF(AND($B289&lt;Input!$C$31,$B289&lt;Input!$G$31),Input!$C$41,0)</f>
        <v>50</v>
      </c>
      <c r="E289" s="78" t="n">
        <f aca="true">IF(AND($B289&gt;Input!$C$45,$B289&lt;Input!$C$25),PMT(Input!$C$40/(100*12),(OFFSET($A$4,MATCH(Input!$C$25,$B$4:$B$1004,1),0,1,1)-OFFSET($A$4,MATCH(Input!$C$45,$B$4:$B$1004,1),0,1,1)),$H$4,0,1),0)</f>
        <v>0</v>
      </c>
      <c r="F289" s="78" t="n">
        <f aca="false">($F288+$D289+$E289)*(1+Input!$C$40/(100*12))</f>
        <v>27363.0725666765</v>
      </c>
    </row>
    <row r="290" customFormat="false" ht="12.8" hidden="false" customHeight="false" outlineLevel="0" collapsed="false">
      <c r="A290" s="76" t="n">
        <v>286</v>
      </c>
      <c r="B290" s="77" t="n">
        <f aca="false">EOMONTH(Input!$C$7,A290)</f>
        <v>51621</v>
      </c>
      <c r="D290" s="78" t="n">
        <f aca="false">IF(AND($B290&lt;Input!$C$31,$B290&lt;Input!$G$31),Input!$C$41,0)</f>
        <v>50</v>
      </c>
      <c r="E290" s="78" t="n">
        <f aca="true">IF(AND($B290&gt;Input!$C$45,$B290&lt;Input!$C$25),PMT(Input!$C$40/(100*12),(OFFSET($A$4,MATCH(Input!$C$25,$B$4:$B$1004,1),0,1,1)-OFFSET($A$4,MATCH(Input!$C$45,$B$4:$B$1004,1),0,1,1)),$H$4,0,1),0)</f>
        <v>0</v>
      </c>
      <c r="F290" s="78" t="n">
        <f aca="false">($F289+$D290+$E290)*(1+Input!$C$40/(100*12))</f>
        <v>27527.293702371</v>
      </c>
    </row>
    <row r="291" customFormat="false" ht="12.8" hidden="false" customHeight="false" outlineLevel="0" collapsed="false">
      <c r="A291" s="76" t="n">
        <v>287</v>
      </c>
      <c r="B291" s="77" t="n">
        <f aca="false">EOMONTH(Input!$C$7,A291)</f>
        <v>51652</v>
      </c>
      <c r="D291" s="78" t="n">
        <f aca="false">IF(AND($B291&lt;Input!$C$31,$B291&lt;Input!$G$31),Input!$C$41,0)</f>
        <v>50</v>
      </c>
      <c r="E291" s="78" t="n">
        <f aca="true">IF(AND($B291&gt;Input!$C$45,$B291&lt;Input!$C$25),PMT(Input!$C$40/(100*12),(OFFSET($A$4,MATCH(Input!$C$25,$B$4:$B$1004,1),0,1,1)-OFFSET($A$4,MATCH(Input!$C$45,$B$4:$B$1004,1),0,1,1)),$H$4,0,1),0)</f>
        <v>0</v>
      </c>
      <c r="F291" s="78" t="n">
        <f aca="false">($F290+$D291+$E291)*(1+Input!$C$40/(100*12))</f>
        <v>27692.1990927976</v>
      </c>
    </row>
    <row r="292" customFormat="false" ht="12.8" hidden="false" customHeight="false" outlineLevel="0" collapsed="false">
      <c r="A292" s="76" t="n">
        <v>288</v>
      </c>
      <c r="B292" s="77" t="n">
        <f aca="false">EOMONTH(Input!$C$7,A292)</f>
        <v>51682</v>
      </c>
      <c r="D292" s="78" t="n">
        <f aca="false">IF(AND($B292&lt;Input!$C$31,$B292&lt;Input!$G$31),Input!$C$41,0)</f>
        <v>50</v>
      </c>
      <c r="E292" s="78" t="n">
        <f aca="true">IF(AND($B292&gt;Input!$C$45,$B292&lt;Input!$C$25),PMT(Input!$C$40/(100*12),(OFFSET($A$4,MATCH(Input!$C$25,$B$4:$B$1004,1),0,1,1)-OFFSET($A$4,MATCH(Input!$C$45,$B$4:$B$1004,1),0,1,1)),$H$4,0,1),0)</f>
        <v>0</v>
      </c>
      <c r="F292" s="78" t="n">
        <f aca="false">($F291+$D292+$E292)*(1+Input!$C$40/(100*12))</f>
        <v>27857.7915890175</v>
      </c>
    </row>
    <row r="293" customFormat="false" ht="12.8" hidden="false" customHeight="false" outlineLevel="0" collapsed="false">
      <c r="A293" s="76" t="n">
        <v>289</v>
      </c>
      <c r="B293" s="77" t="n">
        <f aca="false">EOMONTH(Input!$C$7,A293)</f>
        <v>51713</v>
      </c>
      <c r="D293" s="78" t="n">
        <f aca="false">IF(AND($B293&lt;Input!$C$31,$B293&lt;Input!$G$31),Input!$C$41,0)</f>
        <v>50</v>
      </c>
      <c r="E293" s="78" t="n">
        <f aca="true">IF(AND($B293&gt;Input!$C$45,$B293&lt;Input!$C$25),PMT(Input!$C$40/(100*12),(OFFSET($A$4,MATCH(Input!$C$25,$B$4:$B$1004,1),0,1,1)-OFFSET($A$4,MATCH(Input!$C$45,$B$4:$B$1004,1),0,1,1)),$H$4,0,1),0)</f>
        <v>0</v>
      </c>
      <c r="F293" s="78" t="n">
        <f aca="false">($F292+$D293+$E293)*(1+Input!$C$40/(100*12))</f>
        <v>28024.0740539718</v>
      </c>
    </row>
    <row r="294" customFormat="false" ht="12.8" hidden="false" customHeight="false" outlineLevel="0" collapsed="false">
      <c r="A294" s="76" t="n">
        <v>290</v>
      </c>
      <c r="B294" s="77" t="n">
        <f aca="false">EOMONTH(Input!$C$7,A294)</f>
        <v>51744</v>
      </c>
      <c r="D294" s="78" t="n">
        <f aca="false">IF(AND($B294&lt;Input!$C$31,$B294&lt;Input!$G$31),Input!$C$41,0)</f>
        <v>50</v>
      </c>
      <c r="E294" s="78" t="n">
        <f aca="true">IF(AND($B294&gt;Input!$C$45,$B294&lt;Input!$C$25),PMT(Input!$C$40/(100*12),(OFFSET($A$4,MATCH(Input!$C$25,$B$4:$B$1004,1),0,1,1)-OFFSET($A$4,MATCH(Input!$C$45,$B$4:$B$1004,1),0,1,1)),$H$4,0,1),0)</f>
        <v>0</v>
      </c>
      <c r="F294" s="78" t="n">
        <f aca="false">($F293+$D294+$E294)*(1+Input!$C$40/(100*12))</f>
        <v>28191.04936253</v>
      </c>
    </row>
    <row r="295" customFormat="false" ht="12.8" hidden="false" customHeight="false" outlineLevel="0" collapsed="false">
      <c r="A295" s="76" t="n">
        <v>291</v>
      </c>
      <c r="B295" s="77" t="n">
        <f aca="false">EOMONTH(Input!$C$7,A295)</f>
        <v>51774</v>
      </c>
      <c r="D295" s="78" t="n">
        <f aca="false">IF(AND($B295&lt;Input!$C$31,$B295&lt;Input!$G$31),Input!$C$41,0)</f>
        <v>50</v>
      </c>
      <c r="E295" s="78" t="n">
        <f aca="true">IF(AND($B295&gt;Input!$C$45,$B295&lt;Input!$C$25),PMT(Input!$C$40/(100*12),(OFFSET($A$4,MATCH(Input!$C$25,$B$4:$B$1004,1),0,1,1)-OFFSET($A$4,MATCH(Input!$C$45,$B$4:$B$1004,1),0,1,1)),$H$4,0,1),0)</f>
        <v>0</v>
      </c>
      <c r="F295" s="78" t="n">
        <f aca="false">($F294+$D295+$E295)*(1+Input!$C$40/(100*12))</f>
        <v>28358.7204015405</v>
      </c>
    </row>
    <row r="296" customFormat="false" ht="12.8" hidden="false" customHeight="false" outlineLevel="0" collapsed="false">
      <c r="A296" s="76" t="n">
        <v>292</v>
      </c>
      <c r="B296" s="77" t="n">
        <f aca="false">EOMONTH(Input!$C$7,A296)</f>
        <v>51805</v>
      </c>
      <c r="D296" s="78" t="n">
        <f aca="false">IF(AND($B296&lt;Input!$C$31,$B296&lt;Input!$G$31),Input!$C$41,0)</f>
        <v>50</v>
      </c>
      <c r="E296" s="78" t="n">
        <f aca="true">IF(AND($B296&gt;Input!$C$45,$B296&lt;Input!$C$25),PMT(Input!$C$40/(100*12),(OFFSET($A$4,MATCH(Input!$C$25,$B$4:$B$1004,1),0,1,1)-OFFSET($A$4,MATCH(Input!$C$45,$B$4:$B$1004,1),0,1,1)),$H$4,0,1),0)</f>
        <v>0</v>
      </c>
      <c r="F296" s="78" t="n">
        <f aca="false">($F295+$D296+$E296)*(1+Input!$C$40/(100*12))</f>
        <v>28527.0900698803</v>
      </c>
    </row>
    <row r="297" customFormat="false" ht="12.8" hidden="false" customHeight="false" outlineLevel="0" collapsed="false">
      <c r="A297" s="76" t="n">
        <v>293</v>
      </c>
      <c r="B297" s="77" t="n">
        <f aca="false">EOMONTH(Input!$C$7,A297)</f>
        <v>51835</v>
      </c>
      <c r="D297" s="78" t="n">
        <f aca="false">IF(AND($B297&lt;Input!$C$31,$B297&lt;Input!$G$31),Input!$C$41,0)</f>
        <v>50</v>
      </c>
      <c r="E297" s="78" t="n">
        <f aca="true">IF(AND($B297&gt;Input!$C$45,$B297&lt;Input!$C$25),PMT(Input!$C$40/(100*12),(OFFSET($A$4,MATCH(Input!$C$25,$B$4:$B$1004,1),0,1,1)-OFFSET($A$4,MATCH(Input!$C$45,$B$4:$B$1004,1),0,1,1)),$H$4,0,1),0)</f>
        <v>0</v>
      </c>
      <c r="F297" s="78" t="n">
        <f aca="false">($F296+$D297+$E297)*(1+Input!$C$40/(100*12))</f>
        <v>28696.1612785048</v>
      </c>
    </row>
    <row r="298" customFormat="false" ht="12.8" hidden="false" customHeight="false" outlineLevel="0" collapsed="false">
      <c r="A298" s="76" t="n">
        <v>294</v>
      </c>
      <c r="B298" s="77" t="n">
        <f aca="false">EOMONTH(Input!$C$7,A298)</f>
        <v>51866</v>
      </c>
      <c r="D298" s="78" t="n">
        <f aca="false">IF(AND($B298&lt;Input!$C$31,$B298&lt;Input!$G$31),Input!$C$41,0)</f>
        <v>50</v>
      </c>
      <c r="E298" s="78" t="n">
        <f aca="true">IF(AND($B298&gt;Input!$C$45,$B298&lt;Input!$C$25),PMT(Input!$C$40/(100*12),(OFFSET($A$4,MATCH(Input!$C$25,$B$4:$B$1004,1),0,1,1)-OFFSET($A$4,MATCH(Input!$C$45,$B$4:$B$1004,1),0,1,1)),$H$4,0,1),0)</f>
        <v>0</v>
      </c>
      <c r="F298" s="78" t="n">
        <f aca="false">($F297+$D298+$E298)*(1+Input!$C$40/(100*12))</f>
        <v>28865.9369504985</v>
      </c>
    </row>
    <row r="299" customFormat="false" ht="12.8" hidden="false" customHeight="false" outlineLevel="0" collapsed="false">
      <c r="A299" s="76" t="n">
        <v>295</v>
      </c>
      <c r="B299" s="77" t="n">
        <f aca="false">EOMONTH(Input!$C$7,A299)</f>
        <v>51897</v>
      </c>
      <c r="D299" s="78" t="n">
        <f aca="false">IF(AND($B299&lt;Input!$C$31,$B299&lt;Input!$G$31),Input!$C$41,0)</f>
        <v>50</v>
      </c>
      <c r="E299" s="78" t="n">
        <f aca="true">IF(AND($B299&gt;Input!$C$45,$B299&lt;Input!$C$25),PMT(Input!$C$40/(100*12),(OFFSET($A$4,MATCH(Input!$C$25,$B$4:$B$1004,1),0,1,1)-OFFSET($A$4,MATCH(Input!$C$45,$B$4:$B$1004,1),0,1,1)),$H$4,0,1),0)</f>
        <v>0</v>
      </c>
      <c r="F299" s="78" t="n">
        <f aca="false">($F298+$D299+$E299)*(1+Input!$C$40/(100*12))</f>
        <v>29036.4200211256</v>
      </c>
    </row>
    <row r="300" customFormat="false" ht="12.8" hidden="false" customHeight="false" outlineLevel="0" collapsed="false">
      <c r="A300" s="76" t="n">
        <v>296</v>
      </c>
      <c r="B300" s="77" t="n">
        <f aca="false">EOMONTH(Input!$C$7,A300)</f>
        <v>51925</v>
      </c>
      <c r="D300" s="78" t="n">
        <f aca="false">IF(AND($B300&lt;Input!$C$31,$B300&lt;Input!$G$31),Input!$C$41,0)</f>
        <v>50</v>
      </c>
      <c r="E300" s="78" t="n">
        <f aca="true">IF(AND($B300&gt;Input!$C$45,$B300&lt;Input!$C$25),PMT(Input!$C$40/(100*12),(OFFSET($A$4,MATCH(Input!$C$25,$B$4:$B$1004,1),0,1,1)-OFFSET($A$4,MATCH(Input!$C$45,$B$4:$B$1004,1),0,1,1)),$H$4,0,1),0)</f>
        <v>0</v>
      </c>
      <c r="F300" s="78" t="n">
        <f aca="false">($F299+$D300+$E300)*(1+Input!$C$40/(100*12))</f>
        <v>29207.6134378803</v>
      </c>
    </row>
    <row r="301" customFormat="false" ht="12.8" hidden="false" customHeight="false" outlineLevel="0" collapsed="false">
      <c r="A301" s="76" t="n">
        <v>297</v>
      </c>
      <c r="B301" s="77" t="n">
        <f aca="false">EOMONTH(Input!$C$7,A301)</f>
        <v>51956</v>
      </c>
      <c r="D301" s="78" t="n">
        <f aca="false">IF(AND($B301&lt;Input!$C$31,$B301&lt;Input!$G$31),Input!$C$41,0)</f>
        <v>50</v>
      </c>
      <c r="E301" s="78" t="n">
        <f aca="true">IF(AND($B301&gt;Input!$C$45,$B301&lt;Input!$C$25),PMT(Input!$C$40/(100*12),(OFFSET($A$4,MATCH(Input!$C$25,$B$4:$B$1004,1),0,1,1)-OFFSET($A$4,MATCH(Input!$C$45,$B$4:$B$1004,1),0,1,1)),$H$4,0,1),0)</f>
        <v>0</v>
      </c>
      <c r="F301" s="78" t="n">
        <f aca="false">($F300+$D301+$E301)*(1+Input!$C$40/(100*12))</f>
        <v>29379.5201605382</v>
      </c>
    </row>
    <row r="302" customFormat="false" ht="12.8" hidden="false" customHeight="false" outlineLevel="0" collapsed="false">
      <c r="A302" s="76" t="n">
        <v>298</v>
      </c>
      <c r="B302" s="77" t="n">
        <f aca="false">EOMONTH(Input!$C$7,A302)</f>
        <v>51986</v>
      </c>
      <c r="D302" s="78" t="n">
        <f aca="false">IF(AND($B302&lt;Input!$C$31,$B302&lt;Input!$G$31),Input!$C$41,0)</f>
        <v>50</v>
      </c>
      <c r="E302" s="78" t="n">
        <f aca="true">IF(AND($B302&gt;Input!$C$45,$B302&lt;Input!$C$25),PMT(Input!$C$40/(100*12),(OFFSET($A$4,MATCH(Input!$C$25,$B$4:$B$1004,1),0,1,1)-OFFSET($A$4,MATCH(Input!$C$45,$B$4:$B$1004,1),0,1,1)),$H$4,0,1),0)</f>
        <v>0</v>
      </c>
      <c r="F302" s="78" t="n">
        <f aca="false">($F301+$D302+$E302)*(1+Input!$C$40/(100*12))</f>
        <v>29552.1431612071</v>
      </c>
    </row>
    <row r="303" customFormat="false" ht="12.8" hidden="false" customHeight="false" outlineLevel="0" collapsed="false">
      <c r="A303" s="76" t="n">
        <v>299</v>
      </c>
      <c r="B303" s="77" t="n">
        <f aca="false">EOMONTH(Input!$C$7,A303)</f>
        <v>52017</v>
      </c>
      <c r="D303" s="78" t="n">
        <f aca="false">IF(AND($B303&lt;Input!$C$31,$B303&lt;Input!$G$31),Input!$C$41,0)</f>
        <v>0</v>
      </c>
      <c r="E303" s="78" t="n">
        <f aca="true">IF(AND($B303&gt;Input!$C$45,$B303&lt;Input!$C$25),PMT(Input!$C$40/(100*12),(OFFSET($A$4,MATCH(Input!$C$25,$B$4:$B$1004,1),0,1,1)-OFFSET($A$4,MATCH(Input!$C$45,$B$4:$B$1004,1),0,1,1)),$H$4,0,1),0)</f>
        <v>-194.221807323395</v>
      </c>
      <c r="F303" s="78" t="n">
        <f aca="false">($F302+$D303+$E303)*(1+Input!$C$40/(100*12))</f>
        <v>29480.2460261915</v>
      </c>
    </row>
    <row r="304" customFormat="false" ht="12.8" hidden="false" customHeight="false" outlineLevel="0" collapsed="false">
      <c r="A304" s="76" t="n">
        <v>300</v>
      </c>
      <c r="B304" s="77" t="n">
        <f aca="false">EOMONTH(Input!$C$7,A304)</f>
        <v>52047</v>
      </c>
      <c r="D304" s="78" t="n">
        <f aca="false">IF(AND($B304&lt;Input!$C$31,$B304&lt;Input!$G$31),Input!$C$41,0)</f>
        <v>0</v>
      </c>
      <c r="E304" s="78" t="n">
        <f aca="true">IF(AND($B304&gt;Input!$C$45,$B304&lt;Input!$C$25),PMT(Input!$C$40/(100*12),(OFFSET($A$4,MATCH(Input!$C$25,$B$4:$B$1004,1),0,1,1)-OFFSET($A$4,MATCH(Input!$C$45,$B$4:$B$1004,1),0,1,1)),$H$4,0,1),0)</f>
        <v>-194.221807323395</v>
      </c>
      <c r="F304" s="78" t="n">
        <f aca="false">($F303+$D304+$E304)*(1+Input!$C$40/(100*12))</f>
        <v>29408.0493197801</v>
      </c>
    </row>
    <row r="305" customFormat="false" ht="12.8" hidden="false" customHeight="false" outlineLevel="0" collapsed="false">
      <c r="A305" s="76" t="n">
        <v>301</v>
      </c>
      <c r="B305" s="77" t="n">
        <f aca="false">EOMONTH(Input!$C$7,A305)</f>
        <v>52078</v>
      </c>
      <c r="D305" s="78" t="n">
        <f aca="false">IF(AND($B305&lt;Input!$C$31,$B305&lt;Input!$G$31),Input!$C$41,0)</f>
        <v>0</v>
      </c>
      <c r="E305" s="78" t="n">
        <f aca="true">IF(AND($B305&gt;Input!$C$45,$B305&lt;Input!$C$25),PMT(Input!$C$40/(100*12),(OFFSET($A$4,MATCH(Input!$C$25,$B$4:$B$1004,1),0,1,1)-OFFSET($A$4,MATCH(Input!$C$45,$B$4:$B$1004,1),0,1,1)),$H$4,0,1),0)</f>
        <v>-194.221807323395</v>
      </c>
      <c r="F305" s="78" t="n">
        <f aca="false">($F304+$D305+$E305)*(1+Input!$C$40/(100*12))</f>
        <v>29335.5517937586</v>
      </c>
    </row>
    <row r="306" customFormat="false" ht="12.8" hidden="false" customHeight="false" outlineLevel="0" collapsed="false">
      <c r="A306" s="76" t="n">
        <v>302</v>
      </c>
      <c r="B306" s="77" t="n">
        <f aca="false">EOMONTH(Input!$C$7,A306)</f>
        <v>52109</v>
      </c>
      <c r="D306" s="78" t="n">
        <f aca="false">IF(AND($B306&lt;Input!$C$31,$B306&lt;Input!$G$31),Input!$C$41,0)</f>
        <v>0</v>
      </c>
      <c r="E306" s="78" t="n">
        <f aca="true">IF(AND($B306&gt;Input!$C$45,$B306&lt;Input!$C$25),PMT(Input!$C$40/(100*12),(OFFSET($A$4,MATCH(Input!$C$25,$B$4:$B$1004,1),0,1,1)-OFFSET($A$4,MATCH(Input!$C$45,$B$4:$B$1004,1),0,1,1)),$H$4,0,1),0)</f>
        <v>-194.221807323395</v>
      </c>
      <c r="F306" s="78" t="n">
        <f aca="false">($F305+$D306+$E306)*(1+Input!$C$40/(100*12))</f>
        <v>29262.752194712</v>
      </c>
    </row>
    <row r="307" customFormat="false" ht="12.8" hidden="false" customHeight="false" outlineLevel="0" collapsed="false">
      <c r="A307" s="76" t="n">
        <v>303</v>
      </c>
      <c r="B307" s="77" t="n">
        <f aca="false">EOMONTH(Input!$C$7,A307)</f>
        <v>52139</v>
      </c>
      <c r="D307" s="78" t="n">
        <f aca="false">IF(AND($B307&lt;Input!$C$31,$B307&lt;Input!$G$31),Input!$C$41,0)</f>
        <v>0</v>
      </c>
      <c r="E307" s="78" t="n">
        <f aca="true">IF(AND($B307&gt;Input!$C$45,$B307&lt;Input!$C$25),PMT(Input!$C$40/(100*12),(OFFSET($A$4,MATCH(Input!$C$25,$B$4:$B$1004,1),0,1,1)-OFFSET($A$4,MATCH(Input!$C$45,$B$4:$B$1004,1),0,1,1)),$H$4,0,1),0)</f>
        <v>-194.221807323395</v>
      </c>
      <c r="F307" s="78" t="n">
        <f aca="false">($F306+$D307+$E307)*(1+Input!$C$40/(100*12))</f>
        <v>29189.6492640027</v>
      </c>
    </row>
    <row r="308" customFormat="false" ht="12.8" hidden="false" customHeight="false" outlineLevel="0" collapsed="false">
      <c r="A308" s="76" t="n">
        <v>304</v>
      </c>
      <c r="B308" s="77" t="n">
        <f aca="false">EOMONTH(Input!$C$7,A308)</f>
        <v>52170</v>
      </c>
      <c r="D308" s="78" t="n">
        <f aca="false">IF(AND($B308&lt;Input!$C$31,$B308&lt;Input!$G$31),Input!$C$41,0)</f>
        <v>0</v>
      </c>
      <c r="E308" s="78" t="n">
        <f aca="true">IF(AND($B308&gt;Input!$C$45,$B308&lt;Input!$C$25),PMT(Input!$C$40/(100*12),(OFFSET($A$4,MATCH(Input!$C$25,$B$4:$B$1004,1),0,1,1)-OFFSET($A$4,MATCH(Input!$C$45,$B$4:$B$1004,1),0,1,1)),$H$4,0,1),0)</f>
        <v>-194.221807323395</v>
      </c>
      <c r="F308" s="78" t="n">
        <f aca="false">($F307+$D308+$E308)*(1+Input!$C$40/(100*12))</f>
        <v>29116.2417377488</v>
      </c>
    </row>
    <row r="309" customFormat="false" ht="12.8" hidden="false" customHeight="false" outlineLevel="0" collapsed="false">
      <c r="A309" s="76" t="n">
        <v>305</v>
      </c>
      <c r="B309" s="77" t="n">
        <f aca="false">EOMONTH(Input!$C$7,A309)</f>
        <v>52200</v>
      </c>
      <c r="D309" s="78" t="n">
        <f aca="false">IF(AND($B309&lt;Input!$C$31,$B309&lt;Input!$G$31),Input!$C$41,0)</f>
        <v>0</v>
      </c>
      <c r="E309" s="78" t="n">
        <f aca="true">IF(AND($B309&gt;Input!$C$45,$B309&lt;Input!$C$25),PMT(Input!$C$40/(100*12),(OFFSET($A$4,MATCH(Input!$C$25,$B$4:$B$1004,1),0,1,1)-OFFSET($A$4,MATCH(Input!$C$45,$B$4:$B$1004,1),0,1,1)),$H$4,0,1),0)</f>
        <v>-194.221807323395</v>
      </c>
      <c r="F309" s="78" t="n">
        <f aca="false">($F308+$D309+$E309)*(1+Input!$C$40/(100*12))</f>
        <v>29042.5283468022</v>
      </c>
    </row>
    <row r="310" customFormat="false" ht="12.8" hidden="false" customHeight="false" outlineLevel="0" collapsed="false">
      <c r="A310" s="76" t="n">
        <v>306</v>
      </c>
      <c r="B310" s="77" t="n">
        <f aca="false">EOMONTH(Input!$C$7,A310)</f>
        <v>52231</v>
      </c>
      <c r="D310" s="78" t="n">
        <f aca="false">IF(AND($B310&lt;Input!$C$31,$B310&lt;Input!$G$31),Input!$C$41,0)</f>
        <v>0</v>
      </c>
      <c r="E310" s="78" t="n">
        <f aca="true">IF(AND($B310&gt;Input!$C$45,$B310&lt;Input!$C$25),PMT(Input!$C$40/(100*12),(OFFSET($A$4,MATCH(Input!$C$25,$B$4:$B$1004,1),0,1,1)-OFFSET($A$4,MATCH(Input!$C$45,$B$4:$B$1004,1),0,1,1)),$H$4,0,1),0)</f>
        <v>-194.221807323395</v>
      </c>
      <c r="F310" s="78" t="n">
        <f aca="false">($F309+$D310+$E310)*(1+Input!$C$40/(100*12))</f>
        <v>28968.5078167266</v>
      </c>
    </row>
    <row r="311" customFormat="false" ht="12.8" hidden="false" customHeight="false" outlineLevel="0" collapsed="false">
      <c r="A311" s="76" t="n">
        <v>307</v>
      </c>
      <c r="B311" s="77" t="n">
        <f aca="false">EOMONTH(Input!$C$7,A311)</f>
        <v>52262</v>
      </c>
      <c r="D311" s="78" t="n">
        <f aca="false">IF(AND($B311&lt;Input!$C$31,$B311&lt;Input!$G$31),Input!$C$41,0)</f>
        <v>0</v>
      </c>
      <c r="E311" s="78" t="n">
        <f aca="true">IF(AND($B311&gt;Input!$C$45,$B311&lt;Input!$C$25),PMT(Input!$C$40/(100*12),(OFFSET($A$4,MATCH(Input!$C$25,$B$4:$B$1004,1),0,1,1)-OFFSET($A$4,MATCH(Input!$C$45,$B$4:$B$1004,1),0,1,1)),$H$4,0,1),0)</f>
        <v>-194.221807323395</v>
      </c>
      <c r="F311" s="78" t="n">
        <f aca="false">($F310+$D311+$E311)*(1+Input!$C$40/(100*12))</f>
        <v>28894.1788677757</v>
      </c>
    </row>
    <row r="312" customFormat="false" ht="12.8" hidden="false" customHeight="false" outlineLevel="0" collapsed="false">
      <c r="A312" s="76" t="n">
        <v>308</v>
      </c>
      <c r="B312" s="77" t="n">
        <f aca="false">EOMONTH(Input!$C$7,A312)</f>
        <v>52290</v>
      </c>
      <c r="D312" s="78" t="n">
        <f aca="false">IF(AND($B312&lt;Input!$C$31,$B312&lt;Input!$G$31),Input!$C$41,0)</f>
        <v>0</v>
      </c>
      <c r="E312" s="78" t="n">
        <f aca="true">IF(AND($B312&gt;Input!$C$45,$B312&lt;Input!$C$25),PMT(Input!$C$40/(100*12),(OFFSET($A$4,MATCH(Input!$C$25,$B$4:$B$1004,1),0,1,1)-OFFSET($A$4,MATCH(Input!$C$45,$B$4:$B$1004,1),0,1,1)),$H$4,0,1),0)</f>
        <v>-194.221807323395</v>
      </c>
      <c r="F312" s="78" t="n">
        <f aca="false">($F311+$D312+$E312)*(1+Input!$C$40/(100*12))</f>
        <v>28819.5402148709</v>
      </c>
    </row>
    <row r="313" customFormat="false" ht="12.8" hidden="false" customHeight="false" outlineLevel="0" collapsed="false">
      <c r="A313" s="76" t="n">
        <v>309</v>
      </c>
      <c r="B313" s="77" t="n">
        <f aca="false">EOMONTH(Input!$C$7,A313)</f>
        <v>52321</v>
      </c>
      <c r="D313" s="78" t="n">
        <f aca="false">IF(AND($B313&lt;Input!$C$31,$B313&lt;Input!$G$31),Input!$C$41,0)</f>
        <v>0</v>
      </c>
      <c r="E313" s="78" t="n">
        <f aca="true">IF(AND($B313&gt;Input!$C$45,$B313&lt;Input!$C$25),PMT(Input!$C$40/(100*12),(OFFSET($A$4,MATCH(Input!$C$25,$B$4:$B$1004,1),0,1,1)-OFFSET($A$4,MATCH(Input!$C$45,$B$4:$B$1004,1),0,1,1)),$H$4,0,1),0)</f>
        <v>-194.221807323395</v>
      </c>
      <c r="F313" s="78" t="n">
        <f aca="false">($F312+$D313+$E313)*(1+Input!$C$40/(100*12))</f>
        <v>28744.5905675789</v>
      </c>
    </row>
    <row r="314" customFormat="false" ht="12.8" hidden="false" customHeight="false" outlineLevel="0" collapsed="false">
      <c r="A314" s="76" t="n">
        <v>310</v>
      </c>
      <c r="B314" s="77" t="n">
        <f aca="false">EOMONTH(Input!$C$7,A314)</f>
        <v>52351</v>
      </c>
      <c r="D314" s="78" t="n">
        <f aca="false">IF(AND($B314&lt;Input!$C$31,$B314&lt;Input!$G$31),Input!$C$41,0)</f>
        <v>0</v>
      </c>
      <c r="E314" s="78" t="n">
        <f aca="true">IF(AND($B314&gt;Input!$C$45,$B314&lt;Input!$C$25),PMT(Input!$C$40/(100*12),(OFFSET($A$4,MATCH(Input!$C$25,$B$4:$B$1004,1),0,1,1)-OFFSET($A$4,MATCH(Input!$C$45,$B$4:$B$1004,1),0,1,1)),$H$4,0,1),0)</f>
        <v>-194.221807323395</v>
      </c>
      <c r="F314" s="78" t="n">
        <f aca="false">($F313+$D314+$E314)*(1+Input!$C$40/(100*12))</f>
        <v>28669.3286300899</v>
      </c>
    </row>
    <row r="315" customFormat="false" ht="12.8" hidden="false" customHeight="false" outlineLevel="0" collapsed="false">
      <c r="A315" s="76" t="n">
        <v>311</v>
      </c>
      <c r="B315" s="77" t="n">
        <f aca="false">EOMONTH(Input!$C$7,A315)</f>
        <v>52382</v>
      </c>
      <c r="D315" s="78" t="n">
        <f aca="false">IF(AND($B315&lt;Input!$C$31,$B315&lt;Input!$G$31),Input!$C$41,0)</f>
        <v>0</v>
      </c>
      <c r="E315" s="78" t="n">
        <f aca="true">IF(AND($B315&gt;Input!$C$45,$B315&lt;Input!$C$25),PMT(Input!$C$40/(100*12),(OFFSET($A$4,MATCH(Input!$C$25,$B$4:$B$1004,1),0,1,1)-OFFSET($A$4,MATCH(Input!$C$45,$B$4:$B$1004,1),0,1,1)),$H$4,0,1),0)</f>
        <v>-194.221807323395</v>
      </c>
      <c r="F315" s="78" t="n">
        <f aca="false">($F314+$D315+$E315)*(1+Input!$C$40/(100*12))</f>
        <v>28593.7531011947</v>
      </c>
    </row>
    <row r="316" customFormat="false" ht="12.8" hidden="false" customHeight="false" outlineLevel="0" collapsed="false">
      <c r="A316" s="76" t="n">
        <v>312</v>
      </c>
      <c r="B316" s="77" t="n">
        <f aca="false">EOMONTH(Input!$C$7,A316)</f>
        <v>52412</v>
      </c>
      <c r="D316" s="78" t="n">
        <f aca="false">IF(AND($B316&lt;Input!$C$31,$B316&lt;Input!$G$31),Input!$C$41,0)</f>
        <v>0</v>
      </c>
      <c r="E316" s="78" t="n">
        <f aca="true">IF(AND($B316&gt;Input!$C$45,$B316&lt;Input!$C$25),PMT(Input!$C$40/(100*12),(OFFSET($A$4,MATCH(Input!$C$25,$B$4:$B$1004,1),0,1,1)-OFFSET($A$4,MATCH(Input!$C$45,$B$4:$B$1004,1),0,1,1)),$H$4,0,1),0)</f>
        <v>-194.221807323395</v>
      </c>
      <c r="F316" s="78" t="n">
        <f aca="false">($F315+$D316+$E316)*(1+Input!$C$40/(100*12))</f>
        <v>28517.8626742625</v>
      </c>
    </row>
    <row r="317" customFormat="false" ht="12.8" hidden="false" customHeight="false" outlineLevel="0" collapsed="false">
      <c r="A317" s="76" t="n">
        <v>313</v>
      </c>
      <c r="B317" s="77" t="n">
        <f aca="false">EOMONTH(Input!$C$7,A317)</f>
        <v>52443</v>
      </c>
      <c r="D317" s="78" t="n">
        <f aca="false">IF(AND($B317&lt;Input!$C$31,$B317&lt;Input!$G$31),Input!$C$41,0)</f>
        <v>0</v>
      </c>
      <c r="E317" s="78" t="n">
        <f aca="true">IF(AND($B317&gt;Input!$C$45,$B317&lt;Input!$C$25),PMT(Input!$C$40/(100*12),(OFFSET($A$4,MATCH(Input!$C$25,$B$4:$B$1004,1),0,1,1)-OFFSET($A$4,MATCH(Input!$C$45,$B$4:$B$1004,1),0,1,1)),$H$4,0,1),0)</f>
        <v>-194.221807323395</v>
      </c>
      <c r="F317" s="78" t="n">
        <f aca="false">($F316+$D317+$E317)*(1+Input!$C$40/(100*12))</f>
        <v>28441.656037218</v>
      </c>
    </row>
    <row r="318" customFormat="false" ht="12.8" hidden="false" customHeight="false" outlineLevel="0" collapsed="false">
      <c r="A318" s="76" t="n">
        <v>314</v>
      </c>
      <c r="B318" s="77" t="n">
        <f aca="false">EOMONTH(Input!$C$7,A318)</f>
        <v>52474</v>
      </c>
      <c r="D318" s="78" t="n">
        <f aca="false">IF(AND($B318&lt;Input!$C$31,$B318&lt;Input!$G$31),Input!$C$41,0)</f>
        <v>0</v>
      </c>
      <c r="E318" s="78" t="n">
        <f aca="true">IF(AND($B318&gt;Input!$C$45,$B318&lt;Input!$C$25),PMT(Input!$C$40/(100*12),(OFFSET($A$4,MATCH(Input!$C$25,$B$4:$B$1004,1),0,1,1)-OFFSET($A$4,MATCH(Input!$C$45,$B$4:$B$1004,1),0,1,1)),$H$4,0,1),0)</f>
        <v>-194.221807323395</v>
      </c>
      <c r="F318" s="78" t="n">
        <f aca="false">($F317+$D318+$E318)*(1+Input!$C$40/(100*12))</f>
        <v>28365.1318725192</v>
      </c>
    </row>
    <row r="319" customFormat="false" ht="12.8" hidden="false" customHeight="false" outlineLevel="0" collapsed="false">
      <c r="A319" s="76" t="n">
        <v>315</v>
      </c>
      <c r="B319" s="77" t="n">
        <f aca="false">EOMONTH(Input!$C$7,A319)</f>
        <v>52504</v>
      </c>
      <c r="D319" s="78" t="n">
        <f aca="false">IF(AND($B319&lt;Input!$C$31,$B319&lt;Input!$G$31),Input!$C$41,0)</f>
        <v>0</v>
      </c>
      <c r="E319" s="78" t="n">
        <f aca="true">IF(AND($B319&gt;Input!$C$45,$B319&lt;Input!$C$25),PMT(Input!$C$40/(100*12),(OFFSET($A$4,MATCH(Input!$C$25,$B$4:$B$1004,1),0,1,1)-OFFSET($A$4,MATCH(Input!$C$45,$B$4:$B$1004,1),0,1,1)),$H$4,0,1),0)</f>
        <v>-194.221807323395</v>
      </c>
      <c r="F319" s="78" t="n">
        <f aca="false">($F318+$D319+$E319)*(1+Input!$C$40/(100*12))</f>
        <v>28288.2888571341</v>
      </c>
    </row>
    <row r="320" customFormat="false" ht="12.8" hidden="false" customHeight="false" outlineLevel="0" collapsed="false">
      <c r="A320" s="76" t="n">
        <v>316</v>
      </c>
      <c r="B320" s="77" t="n">
        <f aca="false">EOMONTH(Input!$C$7,A320)</f>
        <v>52535</v>
      </c>
      <c r="D320" s="78" t="n">
        <f aca="false">IF(AND($B320&lt;Input!$C$31,$B320&lt;Input!$G$31),Input!$C$41,0)</f>
        <v>0</v>
      </c>
      <c r="E320" s="78" t="n">
        <f aca="true">IF(AND($B320&gt;Input!$C$45,$B320&lt;Input!$C$25),PMT(Input!$C$40/(100*12),(OFFSET($A$4,MATCH(Input!$C$25,$B$4:$B$1004,1),0,1,1)-OFFSET($A$4,MATCH(Input!$C$45,$B$4:$B$1004,1),0,1,1)),$H$4,0,1),0)</f>
        <v>-194.221807323395</v>
      </c>
      <c r="F320" s="78" t="n">
        <f aca="false">($F319+$D320+$E320)*(1+Input!$C$40/(100*12))</f>
        <v>28211.1256625182</v>
      </c>
    </row>
    <row r="321" customFormat="false" ht="12.8" hidden="false" customHeight="false" outlineLevel="0" collapsed="false">
      <c r="A321" s="76" t="n">
        <v>317</v>
      </c>
      <c r="B321" s="77" t="n">
        <f aca="false">EOMONTH(Input!$C$7,A321)</f>
        <v>52565</v>
      </c>
      <c r="D321" s="78" t="n">
        <f aca="false">IF(AND($B321&lt;Input!$C$31,$B321&lt;Input!$G$31),Input!$C$41,0)</f>
        <v>0</v>
      </c>
      <c r="E321" s="78" t="n">
        <f aca="true">IF(AND($B321&gt;Input!$C$45,$B321&lt;Input!$C$25),PMT(Input!$C$40/(100*12),(OFFSET($A$4,MATCH(Input!$C$25,$B$4:$B$1004,1),0,1,1)-OFFSET($A$4,MATCH(Input!$C$45,$B$4:$B$1004,1),0,1,1)),$H$4,0,1),0)</f>
        <v>-194.221807323395</v>
      </c>
      <c r="F321" s="78" t="n">
        <f aca="false">($F320+$D321+$E321)*(1+Input!$C$40/(100*12))</f>
        <v>28133.6409545915</v>
      </c>
    </row>
    <row r="322" customFormat="false" ht="12.8" hidden="false" customHeight="false" outlineLevel="0" collapsed="false">
      <c r="A322" s="76" t="n">
        <v>318</v>
      </c>
      <c r="B322" s="77" t="n">
        <f aca="false">EOMONTH(Input!$C$7,A322)</f>
        <v>52596</v>
      </c>
      <c r="D322" s="78" t="n">
        <f aca="false">IF(AND($B322&lt;Input!$C$31,$B322&lt;Input!$G$31),Input!$C$41,0)</f>
        <v>0</v>
      </c>
      <c r="E322" s="78" t="n">
        <f aca="true">IF(AND($B322&gt;Input!$C$45,$B322&lt;Input!$C$25),PMT(Input!$C$40/(100*12),(OFFSET($A$4,MATCH(Input!$C$25,$B$4:$B$1004,1),0,1,1)-OFFSET($A$4,MATCH(Input!$C$45,$B$4:$B$1004,1),0,1,1)),$H$4,0,1),0)</f>
        <v>-194.221807323395</v>
      </c>
      <c r="F322" s="78" t="n">
        <f aca="false">($F321+$D322+$E322)*(1+Input!$C$40/(100*12))</f>
        <v>28055.833393715</v>
      </c>
    </row>
    <row r="323" customFormat="false" ht="12.8" hidden="false" customHeight="false" outlineLevel="0" collapsed="false">
      <c r="A323" s="76" t="n">
        <v>319</v>
      </c>
      <c r="B323" s="77" t="n">
        <f aca="false">EOMONTH(Input!$C$7,A323)</f>
        <v>52627</v>
      </c>
      <c r="D323" s="78" t="n">
        <f aca="false">IF(AND($B323&lt;Input!$C$31,$B323&lt;Input!$G$31),Input!$C$41,0)</f>
        <v>0</v>
      </c>
      <c r="E323" s="78" t="n">
        <f aca="true">IF(AND($B323&gt;Input!$C$45,$B323&lt;Input!$C$25),PMT(Input!$C$40/(100*12),(OFFSET($A$4,MATCH(Input!$C$25,$B$4:$B$1004,1),0,1,1)-OFFSET($A$4,MATCH(Input!$C$45,$B$4:$B$1004,1),0,1,1)),$H$4,0,1),0)</f>
        <v>-194.221807323395</v>
      </c>
      <c r="F323" s="78" t="n">
        <f aca="false">($F322+$D323+$E323)*(1+Input!$C$40/(100*12))</f>
        <v>27977.7016346683</v>
      </c>
    </row>
    <row r="324" customFormat="false" ht="12.8" hidden="false" customHeight="false" outlineLevel="0" collapsed="false">
      <c r="A324" s="76" t="n">
        <v>320</v>
      </c>
      <c r="B324" s="77" t="n">
        <f aca="false">EOMONTH(Input!$C$7,A324)</f>
        <v>52656</v>
      </c>
      <c r="D324" s="78" t="n">
        <f aca="false">IF(AND($B324&lt;Input!$C$31,$B324&lt;Input!$G$31),Input!$C$41,0)</f>
        <v>0</v>
      </c>
      <c r="E324" s="78" t="n">
        <f aca="true">IF(AND($B324&gt;Input!$C$45,$B324&lt;Input!$C$25),PMT(Input!$C$40/(100*12),(OFFSET($A$4,MATCH(Input!$C$25,$B$4:$B$1004,1),0,1,1)-OFFSET($A$4,MATCH(Input!$C$45,$B$4:$B$1004,1),0,1,1)),$H$4,0,1),0)</f>
        <v>-194.221807323395</v>
      </c>
      <c r="F324" s="78" t="n">
        <f aca="false">($F323+$D324+$E324)*(1+Input!$C$40/(100*12))</f>
        <v>27899.2443266255</v>
      </c>
    </row>
    <row r="325" customFormat="false" ht="12.8" hidden="false" customHeight="false" outlineLevel="0" collapsed="false">
      <c r="A325" s="76" t="n">
        <v>321</v>
      </c>
      <c r="B325" s="77" t="n">
        <f aca="false">EOMONTH(Input!$C$7,A325)</f>
        <v>52687</v>
      </c>
      <c r="D325" s="78" t="n">
        <f aca="false">IF(AND($B325&lt;Input!$C$31,$B325&lt;Input!$G$31),Input!$C$41,0)</f>
        <v>0</v>
      </c>
      <c r="E325" s="78" t="n">
        <f aca="true">IF(AND($B325&gt;Input!$C$45,$B325&lt;Input!$C$25),PMT(Input!$C$40/(100*12),(OFFSET($A$4,MATCH(Input!$C$25,$B$4:$B$1004,1),0,1,1)-OFFSET($A$4,MATCH(Input!$C$45,$B$4:$B$1004,1),0,1,1)),$H$4,0,1),0)</f>
        <v>-194.221807323395</v>
      </c>
      <c r="F325" s="78" t="n">
        <f aca="false">($F324+$D325+$E325)*(1+Input!$C$40/(100*12))</f>
        <v>27820.4601131325</v>
      </c>
    </row>
    <row r="326" customFormat="false" ht="12.8" hidden="false" customHeight="false" outlineLevel="0" collapsed="false">
      <c r="A326" s="76" t="n">
        <v>322</v>
      </c>
      <c r="B326" s="77" t="n">
        <f aca="false">EOMONTH(Input!$C$7,A326)</f>
        <v>52717</v>
      </c>
      <c r="D326" s="78" t="n">
        <f aca="false">IF(AND($B326&lt;Input!$C$31,$B326&lt;Input!$G$31),Input!$C$41,0)</f>
        <v>0</v>
      </c>
      <c r="E326" s="78" t="n">
        <f aca="true">IF(AND($B326&gt;Input!$C$45,$B326&lt;Input!$C$25),PMT(Input!$C$40/(100*12),(OFFSET($A$4,MATCH(Input!$C$25,$B$4:$B$1004,1),0,1,1)-OFFSET($A$4,MATCH(Input!$C$45,$B$4:$B$1004,1),0,1,1)),$H$4,0,1),0)</f>
        <v>-194.221807323395</v>
      </c>
      <c r="F326" s="78" t="n">
        <f aca="false">($F325+$D326+$E326)*(1+Input!$C$40/(100*12))</f>
        <v>27741.3476320833</v>
      </c>
    </row>
    <row r="327" customFormat="false" ht="12.8" hidden="false" customHeight="false" outlineLevel="0" collapsed="false">
      <c r="A327" s="76" t="n">
        <v>323</v>
      </c>
      <c r="B327" s="77" t="n">
        <f aca="false">EOMONTH(Input!$C$7,A327)</f>
        <v>52748</v>
      </c>
      <c r="D327" s="78" t="n">
        <f aca="false">IF(AND($B327&lt;Input!$C$31,$B327&lt;Input!$G$31),Input!$C$41,0)</f>
        <v>0</v>
      </c>
      <c r="E327" s="78" t="n">
        <f aca="true">IF(AND($B327&gt;Input!$C$45,$B327&lt;Input!$C$25),PMT(Input!$C$40/(100*12),(OFFSET($A$4,MATCH(Input!$C$25,$B$4:$B$1004,1),0,1,1)-OFFSET($A$4,MATCH(Input!$C$45,$B$4:$B$1004,1),0,1,1)),$H$4,0,1),0)</f>
        <v>-194.221807323395</v>
      </c>
      <c r="F327" s="78" t="n">
        <f aca="false">($F326+$D327+$E327)*(1+Input!$C$40/(100*12))</f>
        <v>27661.9055156964</v>
      </c>
    </row>
    <row r="328" customFormat="false" ht="12.8" hidden="false" customHeight="false" outlineLevel="0" collapsed="false">
      <c r="A328" s="76" t="n">
        <v>324</v>
      </c>
      <c r="B328" s="77" t="n">
        <f aca="false">EOMONTH(Input!$C$7,A328)</f>
        <v>52778</v>
      </c>
      <c r="D328" s="78" t="n">
        <f aca="false">IF(AND($B328&lt;Input!$C$31,$B328&lt;Input!$G$31),Input!$C$41,0)</f>
        <v>0</v>
      </c>
      <c r="E328" s="78" t="n">
        <f aca="true">IF(AND($B328&gt;Input!$C$45,$B328&lt;Input!$C$25),PMT(Input!$C$40/(100*12),(OFFSET($A$4,MATCH(Input!$C$25,$B$4:$B$1004,1),0,1,1)-OFFSET($A$4,MATCH(Input!$C$45,$B$4:$B$1004,1),0,1,1)),$H$4,0,1),0)</f>
        <v>-194.221807323395</v>
      </c>
      <c r="F328" s="78" t="n">
        <f aca="false">($F327+$D328+$E328)*(1+Input!$C$40/(100*12))</f>
        <v>27582.1323904912</v>
      </c>
    </row>
    <row r="329" customFormat="false" ht="12.8" hidden="false" customHeight="false" outlineLevel="0" collapsed="false">
      <c r="A329" s="76" t="n">
        <v>325</v>
      </c>
      <c r="B329" s="77" t="n">
        <f aca="false">EOMONTH(Input!$C$7,A329)</f>
        <v>52809</v>
      </c>
      <c r="D329" s="78" t="n">
        <f aca="false">IF(AND($B329&lt;Input!$C$31,$B329&lt;Input!$G$31),Input!$C$41,0)</f>
        <v>0</v>
      </c>
      <c r="E329" s="78" t="n">
        <f aca="true">IF(AND($B329&gt;Input!$C$45,$B329&lt;Input!$C$25),PMT(Input!$C$40/(100*12),(OFFSET($A$4,MATCH(Input!$C$25,$B$4:$B$1004,1),0,1,1)-OFFSET($A$4,MATCH(Input!$C$45,$B$4:$B$1004,1),0,1,1)),$H$4,0,1),0)</f>
        <v>-194.221807323395</v>
      </c>
      <c r="F329" s="78" t="n">
        <f aca="false">($F328+$D329+$E329)*(1+Input!$C$40/(100*12))</f>
        <v>27502.0268772644</v>
      </c>
    </row>
    <row r="330" customFormat="false" ht="12.8" hidden="false" customHeight="false" outlineLevel="0" collapsed="false">
      <c r="A330" s="76" t="n">
        <v>326</v>
      </c>
      <c r="B330" s="77" t="n">
        <f aca="false">EOMONTH(Input!$C$7,A330)</f>
        <v>52840</v>
      </c>
      <c r="D330" s="78" t="n">
        <f aca="false">IF(AND($B330&lt;Input!$C$31,$B330&lt;Input!$G$31),Input!$C$41,0)</f>
        <v>0</v>
      </c>
      <c r="E330" s="78" t="n">
        <f aca="true">IF(AND($B330&gt;Input!$C$45,$B330&lt;Input!$C$25),PMT(Input!$C$40/(100*12),(OFFSET($A$4,MATCH(Input!$C$25,$B$4:$B$1004,1),0,1,1)-OFFSET($A$4,MATCH(Input!$C$45,$B$4:$B$1004,1),0,1,1)),$H$4,0,1),0)</f>
        <v>-194.221807323395</v>
      </c>
      <c r="F330" s="78" t="n">
        <f aca="false">($F329+$D330+$E330)*(1+Input!$C$40/(100*12))</f>
        <v>27421.5875910657</v>
      </c>
    </row>
    <row r="331" customFormat="false" ht="12.8" hidden="false" customHeight="false" outlineLevel="0" collapsed="false">
      <c r="A331" s="76" t="n">
        <v>327</v>
      </c>
      <c r="B331" s="77" t="n">
        <f aca="false">EOMONTH(Input!$C$7,A331)</f>
        <v>52870</v>
      </c>
      <c r="D331" s="78" t="n">
        <f aca="false">IF(AND($B331&lt;Input!$C$31,$B331&lt;Input!$G$31),Input!$C$41,0)</f>
        <v>0</v>
      </c>
      <c r="E331" s="78" t="n">
        <f aca="true">IF(AND($B331&gt;Input!$C$45,$B331&lt;Input!$C$25),PMT(Input!$C$40/(100*12),(OFFSET($A$4,MATCH(Input!$C$25,$B$4:$B$1004,1),0,1,1)-OFFSET($A$4,MATCH(Input!$C$45,$B$4:$B$1004,1),0,1,1)),$H$4,0,1),0)</f>
        <v>-194.221807323395</v>
      </c>
      <c r="F331" s="78" t="n">
        <f aca="false">($F330+$D331+$E331)*(1+Input!$C$40/(100*12))</f>
        <v>27340.8131411746</v>
      </c>
    </row>
    <row r="332" customFormat="false" ht="12.8" hidden="false" customHeight="false" outlineLevel="0" collapsed="false">
      <c r="A332" s="76" t="n">
        <v>328</v>
      </c>
      <c r="B332" s="77" t="n">
        <f aca="false">EOMONTH(Input!$C$7,A332)</f>
        <v>52901</v>
      </c>
      <c r="D332" s="78" t="n">
        <f aca="false">IF(AND($B332&lt;Input!$C$31,$B332&lt;Input!$G$31),Input!$C$41,0)</f>
        <v>0</v>
      </c>
      <c r="E332" s="78" t="n">
        <f aca="true">IF(AND($B332&gt;Input!$C$45,$B332&lt;Input!$C$25),PMT(Input!$C$40/(100*12),(OFFSET($A$4,MATCH(Input!$C$25,$B$4:$B$1004,1),0,1,1)-OFFSET($A$4,MATCH(Input!$C$45,$B$4:$B$1004,1),0,1,1)),$H$4,0,1),0)</f>
        <v>-194.221807323395</v>
      </c>
      <c r="F332" s="78" t="n">
        <f aca="false">($F331+$D332+$E332)*(1+Input!$C$40/(100*12))</f>
        <v>27259.7021310756</v>
      </c>
    </row>
    <row r="333" customFormat="false" ht="12.8" hidden="false" customHeight="false" outlineLevel="0" collapsed="false">
      <c r="A333" s="76" t="n">
        <v>329</v>
      </c>
      <c r="B333" s="77" t="n">
        <f aca="false">EOMONTH(Input!$C$7,A333)</f>
        <v>52931</v>
      </c>
      <c r="D333" s="78" t="n">
        <f aca="false">IF(AND($B333&lt;Input!$C$31,$B333&lt;Input!$G$31),Input!$C$41,0)</f>
        <v>0</v>
      </c>
      <c r="E333" s="78" t="n">
        <f aca="true">IF(AND($B333&gt;Input!$C$45,$B333&lt;Input!$C$25),PMT(Input!$C$40/(100*12),(OFFSET($A$4,MATCH(Input!$C$25,$B$4:$B$1004,1),0,1,1)-OFFSET($A$4,MATCH(Input!$C$45,$B$4:$B$1004,1),0,1,1)),$H$4,0,1),0)</f>
        <v>-194.221807323395</v>
      </c>
      <c r="F333" s="78" t="n">
        <f aca="false">($F332+$D333+$E333)*(1+Input!$C$40/(100*12))</f>
        <v>27178.2531584345</v>
      </c>
    </row>
    <row r="334" customFormat="false" ht="12.8" hidden="false" customHeight="false" outlineLevel="0" collapsed="false">
      <c r="A334" s="76" t="n">
        <v>330</v>
      </c>
      <c r="B334" s="77" t="n">
        <f aca="false">EOMONTH(Input!$C$7,A334)</f>
        <v>52962</v>
      </c>
      <c r="D334" s="78" t="n">
        <f aca="false">IF(AND($B334&lt;Input!$C$31,$B334&lt;Input!$G$31),Input!$C$41,0)</f>
        <v>0</v>
      </c>
      <c r="E334" s="78" t="n">
        <f aca="true">IF(AND($B334&gt;Input!$C$45,$B334&lt;Input!$C$25),PMT(Input!$C$40/(100*12),(OFFSET($A$4,MATCH(Input!$C$25,$B$4:$B$1004,1),0,1,1)-OFFSET($A$4,MATCH(Input!$C$45,$B$4:$B$1004,1),0,1,1)),$H$4,0,1),0)</f>
        <v>-194.221807323395</v>
      </c>
      <c r="F334" s="78" t="n">
        <f aca="false">($F333+$D334+$E334)*(1+Input!$C$40/(100*12))</f>
        <v>27096.464815074</v>
      </c>
    </row>
    <row r="335" customFormat="false" ht="12.8" hidden="false" customHeight="false" outlineLevel="0" collapsed="false">
      <c r="A335" s="76" t="n">
        <v>331</v>
      </c>
      <c r="B335" s="77" t="n">
        <f aca="false">EOMONTH(Input!$C$7,A335)</f>
        <v>52993</v>
      </c>
      <c r="D335" s="78" t="n">
        <f aca="false">IF(AND($B335&lt;Input!$C$31,$B335&lt;Input!$G$31),Input!$C$41,0)</f>
        <v>0</v>
      </c>
      <c r="E335" s="78" t="n">
        <f aca="true">IF(AND($B335&gt;Input!$C$45,$B335&lt;Input!$C$25),PMT(Input!$C$40/(100*12),(OFFSET($A$4,MATCH(Input!$C$25,$B$4:$B$1004,1),0,1,1)-OFFSET($A$4,MATCH(Input!$C$45,$B$4:$B$1004,1),0,1,1)),$H$4,0,1),0)</f>
        <v>-194.221807323395</v>
      </c>
      <c r="F335" s="78" t="n">
        <f aca="false">($F334+$D335+$E335)*(1+Input!$C$40/(100*12))</f>
        <v>27014.3356869496</v>
      </c>
    </row>
    <row r="336" customFormat="false" ht="12.8" hidden="false" customHeight="false" outlineLevel="0" collapsed="false">
      <c r="A336" s="76" t="n">
        <v>332</v>
      </c>
      <c r="B336" s="77" t="n">
        <f aca="false">EOMONTH(Input!$C$7,A336)</f>
        <v>53021</v>
      </c>
      <c r="D336" s="78" t="n">
        <f aca="false">IF(AND($B336&lt;Input!$C$31,$B336&lt;Input!$G$31),Input!$C$41,0)</f>
        <v>0</v>
      </c>
      <c r="E336" s="78" t="n">
        <f aca="true">IF(AND($B336&gt;Input!$C$45,$B336&lt;Input!$C$25),PMT(Input!$C$40/(100*12),(OFFSET($A$4,MATCH(Input!$C$25,$B$4:$B$1004,1),0,1,1)-OFFSET($A$4,MATCH(Input!$C$45,$B$4:$B$1004,1),0,1,1)),$H$4,0,1),0)</f>
        <v>-194.221807323395</v>
      </c>
      <c r="F336" s="78" t="n">
        <f aca="false">($F335+$D336+$E336)*(1+Input!$C$40/(100*12))</f>
        <v>26931.8643541246</v>
      </c>
    </row>
    <row r="337" customFormat="false" ht="12.8" hidden="false" customHeight="false" outlineLevel="0" collapsed="false">
      <c r="A337" s="76" t="n">
        <v>333</v>
      </c>
      <c r="B337" s="77" t="n">
        <f aca="false">EOMONTH(Input!$C$7,A337)</f>
        <v>53052</v>
      </c>
      <c r="D337" s="78" t="n">
        <f aca="false">IF(AND($B337&lt;Input!$C$31,$B337&lt;Input!$G$31),Input!$C$41,0)</f>
        <v>0</v>
      </c>
      <c r="E337" s="78" t="n">
        <f aca="true">IF(AND($B337&gt;Input!$C$45,$B337&lt;Input!$C$25),PMT(Input!$C$40/(100*12),(OFFSET($A$4,MATCH(Input!$C$25,$B$4:$B$1004,1),0,1,1)-OFFSET($A$4,MATCH(Input!$C$45,$B$4:$B$1004,1),0,1,1)),$H$4,0,1),0)</f>
        <v>-194.221807323395</v>
      </c>
      <c r="F337" s="78" t="n">
        <f aca="false">($F336+$D337+$E337)*(1+Input!$C$40/(100*12))</f>
        <v>26849.0493907463</v>
      </c>
    </row>
    <row r="338" customFormat="false" ht="12.8" hidden="false" customHeight="false" outlineLevel="0" collapsed="false">
      <c r="A338" s="76" t="n">
        <v>334</v>
      </c>
      <c r="B338" s="77" t="n">
        <f aca="false">EOMONTH(Input!$C$7,A338)</f>
        <v>53082</v>
      </c>
      <c r="D338" s="78" t="n">
        <f aca="false">IF(AND($B338&lt;Input!$C$31,$B338&lt;Input!$G$31),Input!$C$41,0)</f>
        <v>0</v>
      </c>
      <c r="E338" s="78" t="n">
        <f aca="true">IF(AND($B338&gt;Input!$C$45,$B338&lt;Input!$C$25),PMT(Input!$C$40/(100*12),(OFFSET($A$4,MATCH(Input!$C$25,$B$4:$B$1004,1),0,1,1)-OFFSET($A$4,MATCH(Input!$C$45,$B$4:$B$1004,1),0,1,1)),$H$4,0,1),0)</f>
        <v>-194.221807323395</v>
      </c>
      <c r="F338" s="78" t="n">
        <f aca="false">($F337+$D338+$E338)*(1+Input!$C$40/(100*12))</f>
        <v>26765.8893650205</v>
      </c>
    </row>
    <row r="339" customFormat="false" ht="12.8" hidden="false" customHeight="false" outlineLevel="0" collapsed="false">
      <c r="A339" s="76" t="n">
        <v>335</v>
      </c>
      <c r="B339" s="77" t="n">
        <f aca="false">EOMONTH(Input!$C$7,A339)</f>
        <v>53113</v>
      </c>
      <c r="D339" s="78" t="n">
        <f aca="false">IF(AND($B339&lt;Input!$C$31,$B339&lt;Input!$G$31),Input!$C$41,0)</f>
        <v>0</v>
      </c>
      <c r="E339" s="78" t="n">
        <f aca="true">IF(AND($B339&gt;Input!$C$45,$B339&lt;Input!$C$25),PMT(Input!$C$40/(100*12),(OFFSET($A$4,MATCH(Input!$C$25,$B$4:$B$1004,1),0,1,1)-OFFSET($A$4,MATCH(Input!$C$45,$B$4:$B$1004,1),0,1,1)),$H$4,0,1),0)</f>
        <v>-194.221807323395</v>
      </c>
      <c r="F339" s="78" t="n">
        <f aca="false">($F338+$D339+$E339)*(1+Input!$C$40/(100*12))</f>
        <v>26682.3828391875</v>
      </c>
    </row>
    <row r="340" customFormat="false" ht="12.8" hidden="false" customHeight="false" outlineLevel="0" collapsed="false">
      <c r="A340" s="76" t="n">
        <v>336</v>
      </c>
      <c r="B340" s="77" t="n">
        <f aca="false">EOMONTH(Input!$C$7,A340)</f>
        <v>53143</v>
      </c>
      <c r="D340" s="78" t="n">
        <f aca="false">IF(AND($B340&lt;Input!$C$31,$B340&lt;Input!$G$31),Input!$C$41,0)</f>
        <v>0</v>
      </c>
      <c r="E340" s="78" t="n">
        <f aca="true">IF(AND($B340&gt;Input!$C$45,$B340&lt;Input!$C$25),PMT(Input!$C$40/(100*12),(OFFSET($A$4,MATCH(Input!$C$25,$B$4:$B$1004,1),0,1,1)-OFFSET($A$4,MATCH(Input!$C$45,$B$4:$B$1004,1),0,1,1)),$H$4,0,1),0)</f>
        <v>-194.221807323395</v>
      </c>
      <c r="F340" s="78" t="n">
        <f aca="false">($F339+$D340+$E340)*(1+Input!$C$40/(100*12))</f>
        <v>26598.5283694968</v>
      </c>
    </row>
    <row r="341" customFormat="false" ht="12.8" hidden="false" customHeight="false" outlineLevel="0" collapsed="false">
      <c r="A341" s="76" t="n">
        <v>337</v>
      </c>
      <c r="B341" s="77" t="n">
        <f aca="false">EOMONTH(Input!$C$7,A341)</f>
        <v>53174</v>
      </c>
      <c r="D341" s="78" t="n">
        <f aca="false">IF(AND($B341&lt;Input!$C$31,$B341&lt;Input!$G$31),Input!$C$41,0)</f>
        <v>0</v>
      </c>
      <c r="E341" s="78" t="n">
        <f aca="true">IF(AND($B341&gt;Input!$C$45,$B341&lt;Input!$C$25),PMT(Input!$C$40/(100*12),(OFFSET($A$4,MATCH(Input!$C$25,$B$4:$B$1004,1),0,1,1)-OFFSET($A$4,MATCH(Input!$C$45,$B$4:$B$1004,1),0,1,1)),$H$4,0,1),0)</f>
        <v>-194.221807323395</v>
      </c>
      <c r="F341" s="78" t="n">
        <f aca="false">($F340+$D341+$E341)*(1+Input!$C$40/(100*12))</f>
        <v>26514.3245061825</v>
      </c>
    </row>
    <row r="342" customFormat="false" ht="12.8" hidden="false" customHeight="false" outlineLevel="0" collapsed="false">
      <c r="A342" s="76" t="n">
        <v>338</v>
      </c>
      <c r="B342" s="77" t="n">
        <f aca="false">EOMONTH(Input!$C$7,A342)</f>
        <v>53205</v>
      </c>
      <c r="D342" s="78" t="n">
        <f aca="false">IF(AND($B342&lt;Input!$C$31,$B342&lt;Input!$G$31),Input!$C$41,0)</f>
        <v>0</v>
      </c>
      <c r="E342" s="78" t="n">
        <f aca="true">IF(AND($B342&gt;Input!$C$45,$B342&lt;Input!$C$25),PMT(Input!$C$40/(100*12),(OFFSET($A$4,MATCH(Input!$C$25,$B$4:$B$1004,1),0,1,1)-OFFSET($A$4,MATCH(Input!$C$45,$B$4:$B$1004,1),0,1,1)),$H$4,0,1),0)</f>
        <v>-194.221807323395</v>
      </c>
      <c r="F342" s="78" t="n">
        <f aca="false">($F341+$D342+$E342)*(1+Input!$C$40/(100*12))</f>
        <v>26429.7697934377</v>
      </c>
    </row>
    <row r="343" customFormat="false" ht="12.8" hidden="false" customHeight="false" outlineLevel="0" collapsed="false">
      <c r="A343" s="76" t="n">
        <v>339</v>
      </c>
      <c r="B343" s="77" t="n">
        <f aca="false">EOMONTH(Input!$C$7,A343)</f>
        <v>53235</v>
      </c>
      <c r="D343" s="78" t="n">
        <f aca="false">IF(AND($B343&lt;Input!$C$31,$B343&lt;Input!$G$31),Input!$C$41,0)</f>
        <v>0</v>
      </c>
      <c r="E343" s="78" t="n">
        <f aca="true">IF(AND($B343&gt;Input!$C$45,$B343&lt;Input!$C$25),PMT(Input!$C$40/(100*12),(OFFSET($A$4,MATCH(Input!$C$25,$B$4:$B$1004,1),0,1,1)-OFFSET($A$4,MATCH(Input!$C$45,$B$4:$B$1004,1),0,1,1)),$H$4,0,1),0)</f>
        <v>-194.221807323395</v>
      </c>
      <c r="F343" s="78" t="n">
        <f aca="false">($F342+$D343+$E343)*(1+Input!$C$40/(100*12))</f>
        <v>26344.8627693898</v>
      </c>
    </row>
    <row r="344" customFormat="false" ht="12.8" hidden="false" customHeight="false" outlineLevel="0" collapsed="false">
      <c r="A344" s="76" t="n">
        <v>340</v>
      </c>
      <c r="B344" s="77" t="n">
        <f aca="false">EOMONTH(Input!$C$7,A344)</f>
        <v>53266</v>
      </c>
      <c r="D344" s="78" t="n">
        <f aca="false">IF(AND($B344&lt;Input!$C$31,$B344&lt;Input!$G$31),Input!$C$41,0)</f>
        <v>0</v>
      </c>
      <c r="E344" s="78" t="n">
        <f aca="true">IF(AND($B344&gt;Input!$C$45,$B344&lt;Input!$C$25),PMT(Input!$C$40/(100*12),(OFFSET($A$4,MATCH(Input!$C$25,$B$4:$B$1004,1),0,1,1)-OFFSET($A$4,MATCH(Input!$C$45,$B$4:$B$1004,1),0,1,1)),$H$4,0,1),0)</f>
        <v>-194.221807323395</v>
      </c>
      <c r="F344" s="78" t="n">
        <f aca="false">($F343+$D344+$E344)*(1+Input!$C$40/(100*12))</f>
        <v>26259.601966075</v>
      </c>
    </row>
    <row r="345" customFormat="false" ht="12.8" hidden="false" customHeight="false" outlineLevel="0" collapsed="false">
      <c r="A345" s="76" t="n">
        <v>341</v>
      </c>
      <c r="B345" s="77" t="n">
        <f aca="false">EOMONTH(Input!$C$7,A345)</f>
        <v>53296</v>
      </c>
      <c r="D345" s="78" t="n">
        <f aca="false">IF(AND($B345&lt;Input!$C$31,$B345&lt;Input!$G$31),Input!$C$41,0)</f>
        <v>0</v>
      </c>
      <c r="E345" s="78" t="n">
        <f aca="true">IF(AND($B345&gt;Input!$C$45,$B345&lt;Input!$C$25),PMT(Input!$C$40/(100*12),(OFFSET($A$4,MATCH(Input!$C$25,$B$4:$B$1004,1),0,1,1)-OFFSET($A$4,MATCH(Input!$C$45,$B$4:$B$1004,1),0,1,1)),$H$4,0,1),0)</f>
        <v>-194.221807323395</v>
      </c>
      <c r="F345" s="78" t="n">
        <f aca="false">($F344+$D345+$E345)*(1+Input!$C$40/(100*12))</f>
        <v>26173.985909413</v>
      </c>
    </row>
    <row r="346" customFormat="false" ht="12.8" hidden="false" customHeight="false" outlineLevel="0" collapsed="false">
      <c r="A346" s="76" t="n">
        <v>342</v>
      </c>
      <c r="B346" s="77" t="n">
        <f aca="false">EOMONTH(Input!$C$7,A346)</f>
        <v>53327</v>
      </c>
      <c r="D346" s="78" t="n">
        <f aca="false">IF(AND($B346&lt;Input!$C$31,$B346&lt;Input!$G$31),Input!$C$41,0)</f>
        <v>0</v>
      </c>
      <c r="E346" s="78" t="n">
        <f aca="true">IF(AND($B346&gt;Input!$C$45,$B346&lt;Input!$C$25),PMT(Input!$C$40/(100*12),(OFFSET($A$4,MATCH(Input!$C$25,$B$4:$B$1004,1),0,1,1)-OFFSET($A$4,MATCH(Input!$C$45,$B$4:$B$1004,1),0,1,1)),$H$4,0,1),0)</f>
        <v>-194.221807323395</v>
      </c>
      <c r="F346" s="78" t="n">
        <f aca="false">($F345+$D346+$E346)*(1+Input!$C$40/(100*12))</f>
        <v>26088.0131191817</v>
      </c>
    </row>
    <row r="347" customFormat="false" ht="12.8" hidden="false" customHeight="false" outlineLevel="0" collapsed="false">
      <c r="A347" s="76" t="n">
        <v>343</v>
      </c>
      <c r="B347" s="77" t="n">
        <f aca="false">EOMONTH(Input!$C$7,A347)</f>
        <v>53358</v>
      </c>
      <c r="D347" s="78" t="n">
        <f aca="false">IF(AND($B347&lt;Input!$C$31,$B347&lt;Input!$G$31),Input!$C$41,0)</f>
        <v>0</v>
      </c>
      <c r="E347" s="78" t="n">
        <f aca="true">IF(AND($B347&gt;Input!$C$45,$B347&lt;Input!$C$25),PMT(Input!$C$40/(100*12),(OFFSET($A$4,MATCH(Input!$C$25,$B$4:$B$1004,1),0,1,1)-OFFSET($A$4,MATCH(Input!$C$45,$B$4:$B$1004,1),0,1,1)),$H$4,0,1),0)</f>
        <v>-194.221807323395</v>
      </c>
      <c r="F347" s="78" t="n">
        <f aca="false">($F346+$D347+$E347)*(1+Input!$C$40/(100*12))</f>
        <v>26001.682108991</v>
      </c>
    </row>
    <row r="348" customFormat="false" ht="12.8" hidden="false" customHeight="false" outlineLevel="0" collapsed="false">
      <c r="A348" s="76" t="n">
        <v>344</v>
      </c>
      <c r="B348" s="77" t="n">
        <f aca="false">EOMONTH(Input!$C$7,A348)</f>
        <v>53386</v>
      </c>
      <c r="D348" s="78" t="n">
        <f aca="false">IF(AND($B348&lt;Input!$C$31,$B348&lt;Input!$G$31),Input!$C$41,0)</f>
        <v>0</v>
      </c>
      <c r="E348" s="78" t="n">
        <f aca="true">IF(AND($B348&gt;Input!$C$45,$B348&lt;Input!$C$25),PMT(Input!$C$40/(100*12),(OFFSET($A$4,MATCH(Input!$C$25,$B$4:$B$1004,1),0,1,1)-OFFSET($A$4,MATCH(Input!$C$45,$B$4:$B$1004,1),0,1,1)),$H$4,0,1),0)</f>
        <v>-194.221807323395</v>
      </c>
      <c r="F348" s="78" t="n">
        <f aca="false">($F347+$D348+$E348)*(1+Input!$C$40/(100*12))</f>
        <v>25914.9913862579</v>
      </c>
    </row>
    <row r="349" customFormat="false" ht="12.8" hidden="false" customHeight="false" outlineLevel="0" collapsed="false">
      <c r="A349" s="76" t="n">
        <v>345</v>
      </c>
      <c r="B349" s="77" t="n">
        <f aca="false">EOMONTH(Input!$C$7,A349)</f>
        <v>53417</v>
      </c>
      <c r="D349" s="78" t="n">
        <f aca="false">IF(AND($B349&lt;Input!$C$31,$B349&lt;Input!$G$31),Input!$C$41,0)</f>
        <v>0</v>
      </c>
      <c r="E349" s="78" t="n">
        <f aca="true">IF(AND($B349&gt;Input!$C$45,$B349&lt;Input!$C$25),PMT(Input!$C$40/(100*12),(OFFSET($A$4,MATCH(Input!$C$25,$B$4:$B$1004,1),0,1,1)-OFFSET($A$4,MATCH(Input!$C$45,$B$4:$B$1004,1),0,1,1)),$H$4,0,1),0)</f>
        <v>-194.221807323395</v>
      </c>
      <c r="F349" s="78" t="n">
        <f aca="false">($F348+$D349+$E349)*(1+Input!$C$40/(100*12))</f>
        <v>25827.9394521801</v>
      </c>
    </row>
    <row r="350" customFormat="false" ht="12.8" hidden="false" customHeight="false" outlineLevel="0" collapsed="false">
      <c r="A350" s="76" t="n">
        <v>346</v>
      </c>
      <c r="B350" s="77" t="n">
        <f aca="false">EOMONTH(Input!$C$7,A350)</f>
        <v>53447</v>
      </c>
      <c r="D350" s="78" t="n">
        <f aca="false">IF(AND($B350&lt;Input!$C$31,$B350&lt;Input!$G$31),Input!$C$41,0)</f>
        <v>0</v>
      </c>
      <c r="E350" s="78" t="n">
        <f aca="true">IF(AND($B350&gt;Input!$C$45,$B350&lt;Input!$C$25),PMT(Input!$C$40/(100*12),(OFFSET($A$4,MATCH(Input!$C$25,$B$4:$B$1004,1),0,1,1)-OFFSET($A$4,MATCH(Input!$C$45,$B$4:$B$1004,1),0,1,1)),$H$4,0,1),0)</f>
        <v>-194.221807323395</v>
      </c>
      <c r="F350" s="78" t="n">
        <f aca="false">($F349+$D350+$E350)*(1+Input!$C$40/(100*12))</f>
        <v>25740.5248017103</v>
      </c>
    </row>
    <row r="351" customFormat="false" ht="12.8" hidden="false" customHeight="false" outlineLevel="0" collapsed="false">
      <c r="A351" s="76" t="n">
        <v>347</v>
      </c>
      <c r="B351" s="77" t="n">
        <f aca="false">EOMONTH(Input!$C$7,A351)</f>
        <v>53478</v>
      </c>
      <c r="D351" s="78" t="n">
        <f aca="false">IF(AND($B351&lt;Input!$C$31,$B351&lt;Input!$G$31),Input!$C$41,0)</f>
        <v>0</v>
      </c>
      <c r="E351" s="78" t="n">
        <f aca="true">IF(AND($B351&gt;Input!$C$45,$B351&lt;Input!$C$25),PMT(Input!$C$40/(100*12),(OFFSET($A$4,MATCH(Input!$C$25,$B$4:$B$1004,1),0,1,1)-OFFSET($A$4,MATCH(Input!$C$45,$B$4:$B$1004,1),0,1,1)),$H$4,0,1),0)</f>
        <v>-194.221807323395</v>
      </c>
      <c r="F351" s="78" t="n">
        <f aca="false">($F350+$D351+$E351)*(1+Input!$C$40/(100*12))</f>
        <v>25652.7459235301</v>
      </c>
    </row>
    <row r="352" customFormat="false" ht="12.8" hidden="false" customHeight="false" outlineLevel="0" collapsed="false">
      <c r="A352" s="76" t="n">
        <v>348</v>
      </c>
      <c r="B352" s="77" t="n">
        <f aca="false">EOMONTH(Input!$C$7,A352)</f>
        <v>53508</v>
      </c>
      <c r="D352" s="78" t="n">
        <f aca="false">IF(AND($B352&lt;Input!$C$31,$B352&lt;Input!$G$31),Input!$C$41,0)</f>
        <v>0</v>
      </c>
      <c r="E352" s="78" t="n">
        <f aca="true">IF(AND($B352&gt;Input!$C$45,$B352&lt;Input!$C$25),PMT(Input!$C$40/(100*12),(OFFSET($A$4,MATCH(Input!$C$25,$B$4:$B$1004,1),0,1,1)-OFFSET($A$4,MATCH(Input!$C$45,$B$4:$B$1004,1),0,1,1)),$H$4,0,1),0)</f>
        <v>-194.221807323395</v>
      </c>
      <c r="F352" s="78" t="n">
        <f aca="false">($F351+$D352+$E352)*(1+Input!$C$40/(100*12))</f>
        <v>25564.6013000243</v>
      </c>
    </row>
    <row r="353" customFormat="false" ht="12.8" hidden="false" customHeight="false" outlineLevel="0" collapsed="false">
      <c r="A353" s="76" t="n">
        <v>349</v>
      </c>
      <c r="B353" s="77" t="n">
        <f aca="false">EOMONTH(Input!$C$7,A353)</f>
        <v>53539</v>
      </c>
      <c r="D353" s="78" t="n">
        <f aca="false">IF(AND($B353&lt;Input!$C$31,$B353&lt;Input!$G$31),Input!$C$41,0)</f>
        <v>0</v>
      </c>
      <c r="E353" s="78" t="n">
        <f aca="true">IF(AND($B353&gt;Input!$C$45,$B353&lt;Input!$C$25),PMT(Input!$C$40/(100*12),(OFFSET($A$4,MATCH(Input!$C$25,$B$4:$B$1004,1),0,1,1)-OFFSET($A$4,MATCH(Input!$C$45,$B$4:$B$1004,1),0,1,1)),$H$4,0,1),0)</f>
        <v>-194.221807323395</v>
      </c>
      <c r="F353" s="78" t="n">
        <f aca="false">($F352+$D353+$E353)*(1+Input!$C$40/(100*12))</f>
        <v>25476.0894072538</v>
      </c>
    </row>
    <row r="354" customFormat="false" ht="12.8" hidden="false" customHeight="false" outlineLevel="0" collapsed="false">
      <c r="A354" s="76" t="n">
        <v>350</v>
      </c>
      <c r="B354" s="77" t="n">
        <f aca="false">EOMONTH(Input!$C$7,A354)</f>
        <v>53570</v>
      </c>
      <c r="D354" s="78" t="n">
        <f aca="false">IF(AND($B354&lt;Input!$C$31,$B354&lt;Input!$G$31),Input!$C$41,0)</f>
        <v>0</v>
      </c>
      <c r="E354" s="78" t="n">
        <f aca="true">IF(AND($B354&gt;Input!$C$45,$B354&lt;Input!$C$25),PMT(Input!$C$40/(100*12),(OFFSET($A$4,MATCH(Input!$C$25,$B$4:$B$1004,1),0,1,1)-OFFSET($A$4,MATCH(Input!$C$45,$B$4:$B$1004,1),0,1,1)),$H$4,0,1),0)</f>
        <v>-194.221807323395</v>
      </c>
      <c r="F354" s="78" t="n">
        <f aca="false">($F353+$D354+$E354)*(1+Input!$C$40/(100*12))</f>
        <v>25387.2087149301</v>
      </c>
    </row>
    <row r="355" customFormat="false" ht="12.8" hidden="false" customHeight="false" outlineLevel="0" collapsed="false">
      <c r="A355" s="76" t="n">
        <v>351</v>
      </c>
      <c r="B355" s="77" t="n">
        <f aca="false">EOMONTH(Input!$C$7,A355)</f>
        <v>53600</v>
      </c>
      <c r="D355" s="78" t="n">
        <f aca="false">IF(AND($B355&lt;Input!$C$31,$B355&lt;Input!$G$31),Input!$C$41,0)</f>
        <v>0</v>
      </c>
      <c r="E355" s="78" t="n">
        <f aca="true">IF(AND($B355&gt;Input!$C$45,$B355&lt;Input!$C$25),PMT(Input!$C$40/(100*12),(OFFSET($A$4,MATCH(Input!$C$25,$B$4:$B$1004,1),0,1,1)-OFFSET($A$4,MATCH(Input!$C$45,$B$4:$B$1004,1),0,1,1)),$H$4,0,1),0)</f>
        <v>-194.221807323395</v>
      </c>
      <c r="F355" s="78" t="n">
        <f aca="false">($F354+$D355+$E355)*(1+Input!$C$40/(100*12))</f>
        <v>25297.9576863884</v>
      </c>
    </row>
    <row r="356" customFormat="false" ht="12.8" hidden="false" customHeight="false" outlineLevel="0" collapsed="false">
      <c r="A356" s="76" t="n">
        <v>352</v>
      </c>
      <c r="B356" s="77" t="n">
        <f aca="false">EOMONTH(Input!$C$7,A356)</f>
        <v>53631</v>
      </c>
      <c r="D356" s="78" t="n">
        <f aca="false">IF(AND($B356&lt;Input!$C$31,$B356&lt;Input!$G$31),Input!$C$41,0)</f>
        <v>0</v>
      </c>
      <c r="E356" s="78" t="n">
        <f aca="true">IF(AND($B356&gt;Input!$C$45,$B356&lt;Input!$C$25),PMT(Input!$C$40/(100*12),(OFFSET($A$4,MATCH(Input!$C$25,$B$4:$B$1004,1),0,1,1)-OFFSET($A$4,MATCH(Input!$C$45,$B$4:$B$1004,1),0,1,1)),$H$4,0,1),0)</f>
        <v>-194.221807323395</v>
      </c>
      <c r="F356" s="78" t="n">
        <f aca="false">($F355+$D356+$E356)*(1+Input!$C$40/(100*12))</f>
        <v>25208.3347785611</v>
      </c>
    </row>
    <row r="357" customFormat="false" ht="12.8" hidden="false" customHeight="false" outlineLevel="0" collapsed="false">
      <c r="A357" s="76" t="n">
        <v>353</v>
      </c>
      <c r="B357" s="77" t="n">
        <f aca="false">EOMONTH(Input!$C$7,A357)</f>
        <v>53661</v>
      </c>
      <c r="D357" s="78" t="n">
        <f aca="false">IF(AND($B357&lt;Input!$C$31,$B357&lt;Input!$G$31),Input!$C$41,0)</f>
        <v>0</v>
      </c>
      <c r="E357" s="78" t="n">
        <f aca="true">IF(AND($B357&gt;Input!$C$45,$B357&lt;Input!$C$25),PMT(Input!$C$40/(100*12),(OFFSET($A$4,MATCH(Input!$C$25,$B$4:$B$1004,1),0,1,1)-OFFSET($A$4,MATCH(Input!$C$45,$B$4:$B$1004,1),0,1,1)),$H$4,0,1),0)</f>
        <v>-194.221807323395</v>
      </c>
      <c r="F357" s="78" t="n">
        <f aca="false">($F356+$D357+$E357)*(1+Input!$C$40/(100*12))</f>
        <v>25118.3384419512</v>
      </c>
    </row>
    <row r="358" customFormat="false" ht="12.8" hidden="false" customHeight="false" outlineLevel="0" collapsed="false">
      <c r="A358" s="76" t="n">
        <v>354</v>
      </c>
      <c r="B358" s="77" t="n">
        <f aca="false">EOMONTH(Input!$C$7,A358)</f>
        <v>53692</v>
      </c>
      <c r="D358" s="78" t="n">
        <f aca="false">IF(AND($B358&lt;Input!$C$31,$B358&lt;Input!$G$31),Input!$C$41,0)</f>
        <v>0</v>
      </c>
      <c r="E358" s="78" t="n">
        <f aca="true">IF(AND($B358&gt;Input!$C$45,$B358&lt;Input!$C$25),PMT(Input!$C$40/(100*12),(OFFSET($A$4,MATCH(Input!$C$25,$B$4:$B$1004,1),0,1,1)-OFFSET($A$4,MATCH(Input!$C$45,$B$4:$B$1004,1),0,1,1)),$H$4,0,1),0)</f>
        <v>-194.221807323395</v>
      </c>
      <c r="F358" s="78" t="n">
        <f aca="false">($F357+$D358+$E358)*(1+Input!$C$40/(100*12))</f>
        <v>25027.9671206054</v>
      </c>
    </row>
    <row r="359" customFormat="false" ht="12.8" hidden="false" customHeight="false" outlineLevel="0" collapsed="false">
      <c r="A359" s="76" t="n">
        <v>355</v>
      </c>
      <c r="B359" s="77" t="n">
        <f aca="false">EOMONTH(Input!$C$7,A359)</f>
        <v>53723</v>
      </c>
      <c r="D359" s="78" t="n">
        <f aca="false">IF(AND($B359&lt;Input!$C$31,$B359&lt;Input!$G$31),Input!$C$41,0)</f>
        <v>0</v>
      </c>
      <c r="E359" s="78" t="n">
        <f aca="true">IF(AND($B359&gt;Input!$C$45,$B359&lt;Input!$C$25),PMT(Input!$C$40/(100*12),(OFFSET($A$4,MATCH(Input!$C$25,$B$4:$B$1004,1),0,1,1)-OFFSET($A$4,MATCH(Input!$C$45,$B$4:$B$1004,1),0,1,1)),$H$4,0,1),0)</f>
        <v>-194.221807323395</v>
      </c>
      <c r="F359" s="78" t="n">
        <f aca="false">($F358+$D359+$E359)*(1+Input!$C$40/(100*12))</f>
        <v>24937.2192520874</v>
      </c>
    </row>
    <row r="360" customFormat="false" ht="12.8" hidden="false" customHeight="false" outlineLevel="0" collapsed="false">
      <c r="A360" s="76" t="n">
        <v>356</v>
      </c>
      <c r="B360" s="77" t="n">
        <f aca="false">EOMONTH(Input!$C$7,A360)</f>
        <v>53751</v>
      </c>
      <c r="D360" s="78" t="n">
        <f aca="false">IF(AND($B360&lt;Input!$C$31,$B360&lt;Input!$G$31),Input!$C$41,0)</f>
        <v>0</v>
      </c>
      <c r="E360" s="78" t="n">
        <f aca="true">IF(AND($B360&gt;Input!$C$45,$B360&lt;Input!$C$25),PMT(Input!$C$40/(100*12),(OFFSET($A$4,MATCH(Input!$C$25,$B$4:$B$1004,1),0,1,1)-OFFSET($A$4,MATCH(Input!$C$45,$B$4:$B$1004,1),0,1,1)),$H$4,0,1),0)</f>
        <v>-194.221807323395</v>
      </c>
      <c r="F360" s="78" t="n">
        <f aca="false">($F359+$D360+$E360)*(1+Input!$C$40/(100*12))</f>
        <v>24846.0932674505</v>
      </c>
    </row>
    <row r="361" customFormat="false" ht="12.8" hidden="false" customHeight="false" outlineLevel="0" collapsed="false">
      <c r="A361" s="76" t="n">
        <v>357</v>
      </c>
      <c r="B361" s="77" t="n">
        <f aca="false">EOMONTH(Input!$C$7,A361)</f>
        <v>53782</v>
      </c>
      <c r="D361" s="78" t="n">
        <f aca="false">IF(AND($B361&lt;Input!$C$31,$B361&lt;Input!$G$31),Input!$C$41,0)</f>
        <v>0</v>
      </c>
      <c r="E361" s="78" t="n">
        <f aca="true">IF(AND($B361&gt;Input!$C$45,$B361&lt;Input!$C$25),PMT(Input!$C$40/(100*12),(OFFSET($A$4,MATCH(Input!$C$25,$B$4:$B$1004,1),0,1,1)-OFFSET($A$4,MATCH(Input!$C$45,$B$4:$B$1004,1),0,1,1)),$H$4,0,1),0)</f>
        <v>-194.221807323395</v>
      </c>
      <c r="F361" s="78" t="n">
        <f aca="false">($F360+$D361+$E361)*(1+Input!$C$40/(100*12))</f>
        <v>24754.587591211</v>
      </c>
    </row>
    <row r="362" customFormat="false" ht="12.8" hidden="false" customHeight="false" outlineLevel="0" collapsed="false">
      <c r="A362" s="76" t="n">
        <v>358</v>
      </c>
      <c r="B362" s="77" t="n">
        <f aca="false">EOMONTH(Input!$C$7,A362)</f>
        <v>53812</v>
      </c>
      <c r="D362" s="78" t="n">
        <f aca="false">IF(AND($B362&lt;Input!$C$31,$B362&lt;Input!$G$31),Input!$C$41,0)</f>
        <v>0</v>
      </c>
      <c r="E362" s="78" t="n">
        <f aca="true">IF(AND($B362&gt;Input!$C$45,$B362&lt;Input!$C$25),PMT(Input!$C$40/(100*12),(OFFSET($A$4,MATCH(Input!$C$25,$B$4:$B$1004,1),0,1,1)-OFFSET($A$4,MATCH(Input!$C$45,$B$4:$B$1004,1),0,1,1)),$H$4,0,1),0)</f>
        <v>-194.221807323395</v>
      </c>
      <c r="F362" s="78" t="n">
        <f aca="false">($F361+$D362+$E362)*(1+Input!$C$40/(100*12))</f>
        <v>24662.7006413204</v>
      </c>
    </row>
    <row r="363" customFormat="false" ht="12.8" hidden="false" customHeight="false" outlineLevel="0" collapsed="false">
      <c r="A363" s="76" t="n">
        <v>359</v>
      </c>
      <c r="B363" s="77" t="n">
        <f aca="false">EOMONTH(Input!$C$7,A363)</f>
        <v>53843</v>
      </c>
      <c r="D363" s="78" t="n">
        <f aca="false">IF(AND($B363&lt;Input!$C$31,$B363&lt;Input!$G$31),Input!$C$41,0)</f>
        <v>0</v>
      </c>
      <c r="E363" s="78" t="n">
        <f aca="true">IF(AND($B363&gt;Input!$C$45,$B363&lt;Input!$C$25),PMT(Input!$C$40/(100*12),(OFFSET($A$4,MATCH(Input!$C$25,$B$4:$B$1004,1),0,1,1)-OFFSET($A$4,MATCH(Input!$C$45,$B$4:$B$1004,1),0,1,1)),$H$4,0,1),0)</f>
        <v>-194.221807323395</v>
      </c>
      <c r="F363" s="78" t="n">
        <f aca="false">($F362+$D363+$E363)*(1+Input!$C$40/(100*12))</f>
        <v>24570.4308291387</v>
      </c>
    </row>
    <row r="364" customFormat="false" ht="12.8" hidden="false" customHeight="false" outlineLevel="0" collapsed="false">
      <c r="A364" s="76" t="n">
        <v>360</v>
      </c>
      <c r="B364" s="77" t="n">
        <f aca="false">EOMONTH(Input!$C$7,A364)</f>
        <v>53873</v>
      </c>
      <c r="D364" s="78" t="n">
        <f aca="false">IF(AND($B364&lt;Input!$C$31,$B364&lt;Input!$G$31),Input!$C$41,0)</f>
        <v>0</v>
      </c>
      <c r="E364" s="78" t="n">
        <f aca="true">IF(AND($B364&gt;Input!$C$45,$B364&lt;Input!$C$25),PMT(Input!$C$40/(100*12),(OFFSET($A$4,MATCH(Input!$C$25,$B$4:$B$1004,1),0,1,1)-OFFSET($A$4,MATCH(Input!$C$45,$B$4:$B$1004,1),0,1,1)),$H$4,0,1),0)</f>
        <v>-194.221807323395</v>
      </c>
      <c r="F364" s="78" t="n">
        <f aca="false">($F363+$D364+$E364)*(1+Input!$C$40/(100*12))</f>
        <v>24477.7765594062</v>
      </c>
    </row>
    <row r="365" customFormat="false" ht="12.8" hidden="false" customHeight="false" outlineLevel="0" collapsed="false">
      <c r="A365" s="76" t="n">
        <v>361</v>
      </c>
      <c r="B365" s="77" t="n">
        <f aca="false">EOMONTH(Input!$C$7,A365)</f>
        <v>53904</v>
      </c>
      <c r="D365" s="78" t="n">
        <f aca="false">IF(AND($B365&lt;Input!$C$31,$B365&lt;Input!$G$31),Input!$C$41,0)</f>
        <v>0</v>
      </c>
      <c r="E365" s="78" t="n">
        <f aca="true">IF(AND($B365&gt;Input!$C$45,$B365&lt;Input!$C$25),PMT(Input!$C$40/(100*12),(OFFSET($A$4,MATCH(Input!$C$25,$B$4:$B$1004,1),0,1,1)-OFFSET($A$4,MATCH(Input!$C$45,$B$4:$B$1004,1),0,1,1)),$H$4,0,1),0)</f>
        <v>-194.221807323395</v>
      </c>
      <c r="F365" s="78" t="n">
        <f aca="false">($F364+$D365+$E365)*(1+Input!$C$40/(100*12))</f>
        <v>24384.7362302165</v>
      </c>
    </row>
    <row r="366" customFormat="false" ht="12.8" hidden="false" customHeight="false" outlineLevel="0" collapsed="false">
      <c r="A366" s="76" t="n">
        <v>362</v>
      </c>
      <c r="B366" s="77" t="n">
        <f aca="false">EOMONTH(Input!$C$7,A366)</f>
        <v>53935</v>
      </c>
      <c r="D366" s="78" t="n">
        <f aca="false">IF(AND($B366&lt;Input!$C$31,$B366&lt;Input!$G$31),Input!$C$41,0)</f>
        <v>0</v>
      </c>
      <c r="E366" s="78" t="n">
        <f aca="true">IF(AND($B366&gt;Input!$C$45,$B366&lt;Input!$C$25),PMT(Input!$C$40/(100*12),(OFFSET($A$4,MATCH(Input!$C$25,$B$4:$B$1004,1),0,1,1)-OFFSET($A$4,MATCH(Input!$C$45,$B$4:$B$1004,1),0,1,1)),$H$4,0,1),0)</f>
        <v>-194.221807323395</v>
      </c>
      <c r="F366" s="78" t="n">
        <f aca="false">($F365+$D366+$E366)*(1+Input!$C$40/(100*12))</f>
        <v>24291.3082329885</v>
      </c>
    </row>
    <row r="367" customFormat="false" ht="12.8" hidden="false" customHeight="false" outlineLevel="0" collapsed="false">
      <c r="A367" s="76" t="n">
        <v>363</v>
      </c>
      <c r="B367" s="77" t="n">
        <f aca="false">EOMONTH(Input!$C$7,A367)</f>
        <v>53965</v>
      </c>
      <c r="D367" s="78" t="n">
        <f aca="false">IF(AND($B367&lt;Input!$C$31,$B367&lt;Input!$G$31),Input!$C$41,0)</f>
        <v>0</v>
      </c>
      <c r="E367" s="78" t="n">
        <f aca="true">IF(AND($B367&gt;Input!$C$45,$B367&lt;Input!$C$25),PMT(Input!$C$40/(100*12),(OFFSET($A$4,MATCH(Input!$C$25,$B$4:$B$1004,1),0,1,1)-OFFSET($A$4,MATCH(Input!$C$45,$B$4:$B$1004,1),0,1,1)),$H$4,0,1),0)</f>
        <v>-194.221807323395</v>
      </c>
      <c r="F367" s="78" t="n">
        <f aca="false">($F366+$D367+$E367)*(1+Input!$C$40/(100*12))</f>
        <v>24197.4909524387</v>
      </c>
    </row>
    <row r="368" customFormat="false" ht="12.8" hidden="false" customHeight="false" outlineLevel="0" collapsed="false">
      <c r="A368" s="76" t="n">
        <v>364</v>
      </c>
      <c r="B368" s="77" t="n">
        <f aca="false">EOMONTH(Input!$C$7,A368)</f>
        <v>53996</v>
      </c>
      <c r="D368" s="78" t="n">
        <f aca="false">IF(AND($B368&lt;Input!$C$31,$B368&lt;Input!$G$31),Input!$C$41,0)</f>
        <v>0</v>
      </c>
      <c r="E368" s="78" t="n">
        <f aca="true">IF(AND($B368&gt;Input!$C$45,$B368&lt;Input!$C$25),PMT(Input!$C$40/(100*12),(OFFSET($A$4,MATCH(Input!$C$25,$B$4:$B$1004,1),0,1,1)-OFFSET($A$4,MATCH(Input!$C$45,$B$4:$B$1004,1),0,1,1)),$H$4,0,1),0)</f>
        <v>-194.221807323395</v>
      </c>
      <c r="F368" s="78" t="n">
        <f aca="false">($F367+$D368+$E368)*(1+Input!$C$40/(100*12))</f>
        <v>24103.2827665532</v>
      </c>
    </row>
    <row r="369" customFormat="false" ht="12.8" hidden="false" customHeight="false" outlineLevel="0" collapsed="false">
      <c r="A369" s="76" t="n">
        <v>365</v>
      </c>
      <c r="B369" s="77" t="n">
        <f aca="false">EOMONTH(Input!$C$7,A369)</f>
        <v>54026</v>
      </c>
      <c r="D369" s="78" t="n">
        <f aca="false">IF(AND($B369&lt;Input!$C$31,$B369&lt;Input!$G$31),Input!$C$41,0)</f>
        <v>0</v>
      </c>
      <c r="E369" s="78" t="n">
        <f aca="true">IF(AND($B369&gt;Input!$C$45,$B369&lt;Input!$C$25),PMT(Input!$C$40/(100*12),(OFFSET($A$4,MATCH(Input!$C$25,$B$4:$B$1004,1),0,1,1)-OFFSET($A$4,MATCH(Input!$C$45,$B$4:$B$1004,1),0,1,1)),$H$4,0,1),0)</f>
        <v>-194.221807323395</v>
      </c>
      <c r="F369" s="78" t="n">
        <f aca="false">($F368+$D369+$E369)*(1+Input!$C$40/(100*12))</f>
        <v>24008.68204656</v>
      </c>
    </row>
    <row r="370" customFormat="false" ht="12.8" hidden="false" customHeight="false" outlineLevel="0" collapsed="false">
      <c r="A370" s="76" t="n">
        <v>366</v>
      </c>
      <c r="B370" s="77" t="n">
        <f aca="false">EOMONTH(Input!$C$7,A370)</f>
        <v>54057</v>
      </c>
      <c r="D370" s="78" t="n">
        <f aca="false">IF(AND($B370&lt;Input!$C$31,$B370&lt;Input!$G$31),Input!$C$41,0)</f>
        <v>0</v>
      </c>
      <c r="E370" s="78" t="n">
        <f aca="true">IF(AND($B370&gt;Input!$C$45,$B370&lt;Input!$C$25),PMT(Input!$C$40/(100*12),(OFFSET($A$4,MATCH(Input!$C$25,$B$4:$B$1004,1),0,1,1)-OFFSET($A$4,MATCH(Input!$C$45,$B$4:$B$1004,1),0,1,1)),$H$4,0,1),0)</f>
        <v>-194.221807323395</v>
      </c>
      <c r="F370" s="78" t="n">
        <f aca="false">($F369+$D370+$E370)*(1+Input!$C$40/(100*12))</f>
        <v>23913.6871569001</v>
      </c>
    </row>
    <row r="371" customFormat="false" ht="12.8" hidden="false" customHeight="false" outlineLevel="0" collapsed="false">
      <c r="A371" s="76" t="n">
        <v>367</v>
      </c>
      <c r="B371" s="77" t="n">
        <f aca="false">EOMONTH(Input!$C$7,A371)</f>
        <v>54088</v>
      </c>
      <c r="D371" s="78" t="n">
        <f aca="false">IF(AND($B371&lt;Input!$C$31,$B371&lt;Input!$G$31),Input!$C$41,0)</f>
        <v>0</v>
      </c>
      <c r="E371" s="78" t="n">
        <f aca="true">IF(AND($B371&gt;Input!$C$45,$B371&lt;Input!$C$25),PMT(Input!$C$40/(100*12),(OFFSET($A$4,MATCH(Input!$C$25,$B$4:$B$1004,1),0,1,1)-OFFSET($A$4,MATCH(Input!$C$45,$B$4:$B$1004,1),0,1,1)),$H$4,0,1),0)</f>
        <v>-194.221807323395</v>
      </c>
      <c r="F371" s="78" t="n">
        <f aca="false">($F370+$D371+$E371)*(1+Input!$C$40/(100*12))</f>
        <v>23818.2964551999</v>
      </c>
    </row>
    <row r="372" customFormat="false" ht="12.8" hidden="false" customHeight="false" outlineLevel="0" collapsed="false">
      <c r="A372" s="76" t="n">
        <v>368</v>
      </c>
      <c r="B372" s="77" t="n">
        <f aca="false">EOMONTH(Input!$C$7,A372)</f>
        <v>54117</v>
      </c>
      <c r="D372" s="78" t="n">
        <f aca="false">IF(AND($B372&lt;Input!$C$31,$B372&lt;Input!$G$31),Input!$C$41,0)</f>
        <v>0</v>
      </c>
      <c r="E372" s="78" t="n">
        <f aca="true">IF(AND($B372&gt;Input!$C$45,$B372&lt;Input!$C$25),PMT(Input!$C$40/(100*12),(OFFSET($A$4,MATCH(Input!$C$25,$B$4:$B$1004,1),0,1,1)-OFFSET($A$4,MATCH(Input!$C$45,$B$4:$B$1004,1),0,1,1)),$H$4,0,1),0)</f>
        <v>-194.221807323395</v>
      </c>
      <c r="F372" s="78" t="n">
        <f aca="false">($F371+$D372+$E372)*(1+Input!$C$40/(100*12))</f>
        <v>23722.5082922426</v>
      </c>
    </row>
    <row r="373" customFormat="false" ht="12.8" hidden="false" customHeight="false" outlineLevel="0" collapsed="false">
      <c r="A373" s="76" t="n">
        <v>369</v>
      </c>
      <c r="B373" s="77" t="n">
        <f aca="false">EOMONTH(Input!$C$7,A373)</f>
        <v>54148</v>
      </c>
      <c r="D373" s="78" t="n">
        <f aca="false">IF(AND($B373&lt;Input!$C$31,$B373&lt;Input!$G$31),Input!$C$41,0)</f>
        <v>0</v>
      </c>
      <c r="E373" s="78" t="n">
        <f aca="true">IF(AND($B373&gt;Input!$C$45,$B373&lt;Input!$C$25),PMT(Input!$C$40/(100*12),(OFFSET($A$4,MATCH(Input!$C$25,$B$4:$B$1004,1),0,1,1)-OFFSET($A$4,MATCH(Input!$C$45,$B$4:$B$1004,1),0,1,1)),$H$4,0,1),0)</f>
        <v>-194.221807323395</v>
      </c>
      <c r="F373" s="78" t="n">
        <f aca="false">($F372+$D373+$E373)*(1+Input!$C$40/(100*12))</f>
        <v>23626.3210119397</v>
      </c>
    </row>
    <row r="374" customFormat="false" ht="12.8" hidden="false" customHeight="false" outlineLevel="0" collapsed="false">
      <c r="A374" s="76" t="n">
        <v>370</v>
      </c>
      <c r="B374" s="77" t="n">
        <f aca="false">EOMONTH(Input!$C$7,A374)</f>
        <v>54178</v>
      </c>
      <c r="D374" s="78" t="n">
        <f aca="false">IF(AND($B374&lt;Input!$C$31,$B374&lt;Input!$G$31),Input!$C$41,0)</f>
        <v>0</v>
      </c>
      <c r="E374" s="78" t="n">
        <f aca="true">IF(AND($B374&gt;Input!$C$45,$B374&lt;Input!$C$25),PMT(Input!$C$40/(100*12),(OFFSET($A$4,MATCH(Input!$C$25,$B$4:$B$1004,1),0,1,1)-OFFSET($A$4,MATCH(Input!$C$45,$B$4:$B$1004,1),0,1,1)),$H$4,0,1),0)</f>
        <v>-194.221807323395</v>
      </c>
      <c r="F374" s="78" t="n">
        <f aca="false">($F373+$D374+$E374)*(1+Input!$C$40/(100*12))</f>
        <v>23529.7329513023</v>
      </c>
    </row>
    <row r="375" customFormat="false" ht="12.8" hidden="false" customHeight="false" outlineLevel="0" collapsed="false">
      <c r="A375" s="76" t="n">
        <v>371</v>
      </c>
      <c r="B375" s="77" t="n">
        <f aca="false">EOMONTH(Input!$C$7,A375)</f>
        <v>54209</v>
      </c>
      <c r="D375" s="78" t="n">
        <f aca="false">IF(AND($B375&lt;Input!$C$31,$B375&lt;Input!$G$31),Input!$C$41,0)</f>
        <v>0</v>
      </c>
      <c r="E375" s="78" t="n">
        <f aca="true">IF(AND($B375&gt;Input!$C$45,$B375&lt;Input!$C$25),PMT(Input!$C$40/(100*12),(OFFSET($A$4,MATCH(Input!$C$25,$B$4:$B$1004,1),0,1,1)-OFFSET($A$4,MATCH(Input!$C$45,$B$4:$B$1004,1),0,1,1)),$H$4,0,1),0)</f>
        <v>-194.221807323395</v>
      </c>
      <c r="F375" s="78" t="n">
        <f aca="false">($F374+$D375+$E375)*(1+Input!$C$40/(100*12))</f>
        <v>23432.7424404121</v>
      </c>
    </row>
    <row r="376" customFormat="false" ht="12.8" hidden="false" customHeight="false" outlineLevel="0" collapsed="false">
      <c r="A376" s="76" t="n">
        <v>372</v>
      </c>
      <c r="B376" s="77" t="n">
        <f aca="false">EOMONTH(Input!$C$7,A376)</f>
        <v>54239</v>
      </c>
      <c r="D376" s="78" t="n">
        <f aca="false">IF(AND($B376&lt;Input!$C$31,$B376&lt;Input!$G$31),Input!$C$41,0)</f>
        <v>0</v>
      </c>
      <c r="E376" s="78" t="n">
        <f aca="true">IF(AND($B376&gt;Input!$C$45,$B376&lt;Input!$C$25),PMT(Input!$C$40/(100*12),(OFFSET($A$4,MATCH(Input!$C$25,$B$4:$B$1004,1),0,1,1)-OFFSET($A$4,MATCH(Input!$C$45,$B$4:$B$1004,1),0,1,1)),$H$4,0,1),0)</f>
        <v>-194.221807323395</v>
      </c>
      <c r="F376" s="78" t="n">
        <f aca="false">($F375+$D376+$E376)*(1+Input!$C$40/(100*12))</f>
        <v>23335.3478023932</v>
      </c>
    </row>
    <row r="377" customFormat="false" ht="12.8" hidden="false" customHeight="false" outlineLevel="0" collapsed="false">
      <c r="A377" s="76" t="n">
        <v>373</v>
      </c>
      <c r="B377" s="77" t="n">
        <f aca="false">EOMONTH(Input!$C$7,A377)</f>
        <v>54270</v>
      </c>
      <c r="D377" s="78" t="n">
        <f aca="false">IF(AND($B377&lt;Input!$C$31,$B377&lt;Input!$G$31),Input!$C$41,0)</f>
        <v>0</v>
      </c>
      <c r="E377" s="78" t="n">
        <f aca="true">IF(AND($B377&gt;Input!$C$45,$B377&lt;Input!$C$25),PMT(Input!$C$40/(100*12),(OFFSET($A$4,MATCH(Input!$C$25,$B$4:$B$1004,1),0,1,1)-OFFSET($A$4,MATCH(Input!$C$45,$B$4:$B$1004,1),0,1,1)),$H$4,0,1),0)</f>
        <v>-194.221807323395</v>
      </c>
      <c r="F377" s="78" t="n">
        <f aca="false">($F376+$D377+$E377)*(1+Input!$C$40/(100*12))</f>
        <v>23237.5473533826</v>
      </c>
    </row>
    <row r="378" customFormat="false" ht="12.8" hidden="false" customHeight="false" outlineLevel="0" collapsed="false">
      <c r="A378" s="76" t="n">
        <v>374</v>
      </c>
      <c r="B378" s="77" t="n">
        <f aca="false">EOMONTH(Input!$C$7,A378)</f>
        <v>54301</v>
      </c>
      <c r="D378" s="78" t="n">
        <f aca="false">IF(AND($B378&lt;Input!$C$31,$B378&lt;Input!$G$31),Input!$C$41,0)</f>
        <v>0</v>
      </c>
      <c r="E378" s="78" t="n">
        <f aca="true">IF(AND($B378&gt;Input!$C$45,$B378&lt;Input!$C$25),PMT(Input!$C$40/(100*12),(OFFSET($A$4,MATCH(Input!$C$25,$B$4:$B$1004,1),0,1,1)-OFFSET($A$4,MATCH(Input!$C$45,$B$4:$B$1004,1),0,1,1)),$H$4,0,1),0)</f>
        <v>-194.221807323395</v>
      </c>
      <c r="F378" s="78" t="n">
        <f aca="false">($F377+$D378+$E378)*(1+Input!$C$40/(100*12))</f>
        <v>23139.3394025012</v>
      </c>
    </row>
    <row r="379" customFormat="false" ht="12.8" hidden="false" customHeight="false" outlineLevel="0" collapsed="false">
      <c r="A379" s="76" t="n">
        <v>375</v>
      </c>
      <c r="B379" s="77" t="n">
        <f aca="false">EOMONTH(Input!$C$7,A379)</f>
        <v>54331</v>
      </c>
      <c r="D379" s="78" t="n">
        <f aca="false">IF(AND($B379&lt;Input!$C$31,$B379&lt;Input!$G$31),Input!$C$41,0)</f>
        <v>0</v>
      </c>
      <c r="E379" s="78" t="n">
        <f aca="true">IF(AND($B379&gt;Input!$C$45,$B379&lt;Input!$C$25),PMT(Input!$C$40/(100*12),(OFFSET($A$4,MATCH(Input!$C$25,$B$4:$B$1004,1),0,1,1)-OFFSET($A$4,MATCH(Input!$C$45,$B$4:$B$1004,1),0,1,1)),$H$4,0,1),0)</f>
        <v>-194.221807323395</v>
      </c>
      <c r="F379" s="78" t="n">
        <f aca="false">($F378+$D379+$E379)*(1+Input!$C$40/(100*12))</f>
        <v>23040.7222518243</v>
      </c>
    </row>
    <row r="380" customFormat="false" ht="12.8" hidden="false" customHeight="false" outlineLevel="0" collapsed="false">
      <c r="A380" s="76" t="n">
        <v>376</v>
      </c>
      <c r="B380" s="77" t="n">
        <f aca="false">EOMONTH(Input!$C$7,A380)</f>
        <v>54362</v>
      </c>
      <c r="D380" s="78" t="n">
        <f aca="false">IF(AND($B380&lt;Input!$C$31,$B380&lt;Input!$G$31),Input!$C$41,0)</f>
        <v>0</v>
      </c>
      <c r="E380" s="78" t="n">
        <f aca="true">IF(AND($B380&gt;Input!$C$45,$B380&lt;Input!$C$25),PMT(Input!$C$40/(100*12),(OFFSET($A$4,MATCH(Input!$C$25,$B$4:$B$1004,1),0,1,1)-OFFSET($A$4,MATCH(Input!$C$45,$B$4:$B$1004,1),0,1,1)),$H$4,0,1),0)</f>
        <v>-194.221807323395</v>
      </c>
      <c r="F380" s="78" t="n">
        <f aca="false">($F379+$D380+$E380)*(1+Input!$C$40/(100*12))</f>
        <v>22941.694196353</v>
      </c>
    </row>
    <row r="381" customFormat="false" ht="12.8" hidden="false" customHeight="false" outlineLevel="0" collapsed="false">
      <c r="A381" s="76" t="n">
        <v>377</v>
      </c>
      <c r="B381" s="77" t="n">
        <f aca="false">EOMONTH(Input!$C$7,A381)</f>
        <v>54392</v>
      </c>
      <c r="D381" s="78" t="n">
        <f aca="false">IF(AND($B381&lt;Input!$C$31,$B381&lt;Input!$G$31),Input!$C$41,0)</f>
        <v>0</v>
      </c>
      <c r="E381" s="78" t="n">
        <f aca="true">IF(AND($B381&gt;Input!$C$45,$B381&lt;Input!$C$25),PMT(Input!$C$40/(100*12),(OFFSET($A$4,MATCH(Input!$C$25,$B$4:$B$1004,1),0,1,1)-OFFSET($A$4,MATCH(Input!$C$45,$B$4:$B$1004,1),0,1,1)),$H$4,0,1),0)</f>
        <v>-194.221807323395</v>
      </c>
      <c r="F381" s="78" t="n">
        <f aca="false">($F380+$D381+$E381)*(1+Input!$C$40/(100*12))</f>
        <v>22842.2535239839</v>
      </c>
    </row>
    <row r="382" customFormat="false" ht="12.8" hidden="false" customHeight="false" outlineLevel="0" collapsed="false">
      <c r="A382" s="76" t="n">
        <v>378</v>
      </c>
      <c r="B382" s="77" t="n">
        <f aca="false">EOMONTH(Input!$C$7,A382)</f>
        <v>54423</v>
      </c>
      <c r="D382" s="78" t="n">
        <f aca="false">IF(AND($B382&lt;Input!$C$31,$B382&lt;Input!$G$31),Input!$C$41,0)</f>
        <v>0</v>
      </c>
      <c r="E382" s="78" t="n">
        <f aca="true">IF(AND($B382&gt;Input!$C$45,$B382&lt;Input!$C$25),PMT(Input!$C$40/(100*12),(OFFSET($A$4,MATCH(Input!$C$25,$B$4:$B$1004,1),0,1,1)-OFFSET($A$4,MATCH(Input!$C$45,$B$4:$B$1004,1),0,1,1)),$H$4,0,1),0)</f>
        <v>-194.221807323395</v>
      </c>
      <c r="F382" s="78" t="n">
        <f aca="false">($F381+$D382+$E382)*(1+Input!$C$40/(100*12))</f>
        <v>22742.3985154799</v>
      </c>
    </row>
    <row r="383" customFormat="false" ht="12.8" hidden="false" customHeight="false" outlineLevel="0" collapsed="false">
      <c r="A383" s="76" t="n">
        <v>379</v>
      </c>
      <c r="B383" s="77" t="n">
        <f aca="false">EOMONTH(Input!$C$7,A383)</f>
        <v>54454</v>
      </c>
      <c r="D383" s="78" t="n">
        <f aca="false">IF(AND($B383&lt;Input!$C$31,$B383&lt;Input!$G$31),Input!$C$41,0)</f>
        <v>0</v>
      </c>
      <c r="E383" s="78" t="n">
        <f aca="true">IF(AND($B383&gt;Input!$C$45,$B383&lt;Input!$C$25),PMT(Input!$C$40/(100*12),(OFFSET($A$4,MATCH(Input!$C$25,$B$4:$B$1004,1),0,1,1)-OFFSET($A$4,MATCH(Input!$C$45,$B$4:$B$1004,1),0,1,1)),$H$4,0,1),0)</f>
        <v>-194.221807323395</v>
      </c>
      <c r="F383" s="78" t="n">
        <f aca="false">($F382+$D383+$E383)*(1+Input!$C$40/(100*12))</f>
        <v>22642.1274444405</v>
      </c>
    </row>
    <row r="384" customFormat="false" ht="12.8" hidden="false" customHeight="false" outlineLevel="0" collapsed="false">
      <c r="A384" s="76" t="n">
        <v>380</v>
      </c>
      <c r="B384" s="77" t="n">
        <f aca="false">EOMONTH(Input!$C$7,A384)</f>
        <v>54482</v>
      </c>
      <c r="D384" s="78" t="n">
        <f aca="false">IF(AND($B384&lt;Input!$C$31,$B384&lt;Input!$G$31),Input!$C$41,0)</f>
        <v>0</v>
      </c>
      <c r="E384" s="78" t="n">
        <f aca="true">IF(AND($B384&gt;Input!$C$45,$B384&lt;Input!$C$25),PMT(Input!$C$40/(100*12),(OFFSET($A$4,MATCH(Input!$C$25,$B$4:$B$1004,1),0,1,1)-OFFSET($A$4,MATCH(Input!$C$45,$B$4:$B$1004,1),0,1,1)),$H$4,0,1),0)</f>
        <v>-194.221807323395</v>
      </c>
      <c r="F384" s="78" t="n">
        <f aca="false">($F383+$D384+$E384)*(1+Input!$C$40/(100*12))</f>
        <v>22541.4385772718</v>
      </c>
    </row>
    <row r="385" customFormat="false" ht="12.8" hidden="false" customHeight="false" outlineLevel="0" collapsed="false">
      <c r="A385" s="76" t="n">
        <v>381</v>
      </c>
      <c r="B385" s="77" t="n">
        <f aca="false">EOMONTH(Input!$C$7,A385)</f>
        <v>54513</v>
      </c>
      <c r="D385" s="78" t="n">
        <f aca="false">IF(AND($B385&lt;Input!$C$31,$B385&lt;Input!$G$31),Input!$C$41,0)</f>
        <v>0</v>
      </c>
      <c r="E385" s="78" t="n">
        <f aca="true">IF(AND($B385&gt;Input!$C$45,$B385&lt;Input!$C$25),PMT(Input!$C$40/(100*12),(OFFSET($A$4,MATCH(Input!$C$25,$B$4:$B$1004,1),0,1,1)-OFFSET($A$4,MATCH(Input!$C$45,$B$4:$B$1004,1),0,1,1)),$H$4,0,1),0)</f>
        <v>-194.221807323395</v>
      </c>
      <c r="F385" s="78" t="n">
        <f aca="false">($F384+$D385+$E385)*(1+Input!$C$40/(100*12))</f>
        <v>22440.3301731565</v>
      </c>
    </row>
    <row r="386" customFormat="false" ht="12.8" hidden="false" customHeight="false" outlineLevel="0" collapsed="false">
      <c r="A386" s="76" t="n">
        <v>382</v>
      </c>
      <c r="B386" s="77" t="n">
        <f aca="false">EOMONTH(Input!$C$7,A386)</f>
        <v>54543</v>
      </c>
      <c r="D386" s="78" t="n">
        <f aca="false">IF(AND($B386&lt;Input!$C$31,$B386&lt;Input!$G$31),Input!$C$41,0)</f>
        <v>0</v>
      </c>
      <c r="E386" s="78" t="n">
        <f aca="true">IF(AND($B386&gt;Input!$C$45,$B386&lt;Input!$C$25),PMT(Input!$C$40/(100*12),(OFFSET($A$4,MATCH(Input!$C$25,$B$4:$B$1004,1),0,1,1)-OFFSET($A$4,MATCH(Input!$C$45,$B$4:$B$1004,1),0,1,1)),$H$4,0,1),0)</f>
        <v>-194.221807323395</v>
      </c>
      <c r="F386" s="78" t="n">
        <f aca="false">($F385+$D386+$E386)*(1+Input!$C$40/(100*12))</f>
        <v>22338.8004840241</v>
      </c>
    </row>
    <row r="387" customFormat="false" ht="12.8" hidden="false" customHeight="false" outlineLevel="0" collapsed="false">
      <c r="A387" s="76" t="n">
        <v>383</v>
      </c>
      <c r="B387" s="77" t="n">
        <f aca="false">EOMONTH(Input!$C$7,A387)</f>
        <v>54574</v>
      </c>
      <c r="D387" s="78" t="n">
        <f aca="false">IF(AND($B387&lt;Input!$C$31,$B387&lt;Input!$G$31),Input!$C$41,0)</f>
        <v>0</v>
      </c>
      <c r="E387" s="78" t="n">
        <f aca="true">IF(AND($B387&gt;Input!$C$45,$B387&lt;Input!$C$25),PMT(Input!$C$40/(100*12),(OFFSET($A$4,MATCH(Input!$C$25,$B$4:$B$1004,1),0,1,1)-OFFSET($A$4,MATCH(Input!$C$45,$B$4:$B$1004,1),0,1,1)),$H$4,0,1),0)</f>
        <v>-194.221807323395</v>
      </c>
      <c r="F387" s="78" t="n">
        <f aca="false">($F386+$D387+$E387)*(1+Input!$C$40/(100*12))</f>
        <v>22236.8477545203</v>
      </c>
    </row>
    <row r="388" customFormat="false" ht="12.8" hidden="false" customHeight="false" outlineLevel="0" collapsed="false">
      <c r="A388" s="76" t="n">
        <v>384</v>
      </c>
      <c r="B388" s="77" t="n">
        <f aca="false">EOMONTH(Input!$C$7,A388)</f>
        <v>54604</v>
      </c>
      <c r="D388" s="78" t="n">
        <f aca="false">IF(AND($B388&lt;Input!$C$31,$B388&lt;Input!$G$31),Input!$C$41,0)</f>
        <v>0</v>
      </c>
      <c r="E388" s="78" t="n">
        <f aca="true">IF(AND($B388&gt;Input!$C$45,$B388&lt;Input!$C$25),PMT(Input!$C$40/(100*12),(OFFSET($A$4,MATCH(Input!$C$25,$B$4:$B$1004,1),0,1,1)-OFFSET($A$4,MATCH(Input!$C$45,$B$4:$B$1004,1),0,1,1)),$H$4,0,1),0)</f>
        <v>-194.221807323395</v>
      </c>
      <c r="F388" s="78" t="n">
        <f aca="false">($F387+$D388+$E388)*(1+Input!$C$40/(100*12))</f>
        <v>22134.4702219769</v>
      </c>
    </row>
    <row r="389" customFormat="false" ht="12.8" hidden="false" customHeight="false" outlineLevel="0" collapsed="false">
      <c r="A389" s="76" t="n">
        <v>385</v>
      </c>
      <c r="B389" s="77" t="n">
        <f aca="false">EOMONTH(Input!$C$7,A389)</f>
        <v>54635</v>
      </c>
      <c r="D389" s="78" t="n">
        <f aca="false">IF(AND($B389&lt;Input!$C$31,$B389&lt;Input!$G$31),Input!$C$41,0)</f>
        <v>0</v>
      </c>
      <c r="E389" s="78" t="n">
        <f aca="true">IF(AND($B389&gt;Input!$C$45,$B389&lt;Input!$C$25),PMT(Input!$C$40/(100*12),(OFFSET($A$4,MATCH(Input!$C$25,$B$4:$B$1004,1),0,1,1)-OFFSET($A$4,MATCH(Input!$C$45,$B$4:$B$1004,1),0,1,1)),$H$4,0,1),0)</f>
        <v>-194.221807323395</v>
      </c>
      <c r="F389" s="78" t="n">
        <f aca="false">($F388+$D389+$E389)*(1+Input!$C$40/(100*12))</f>
        <v>22031.6661163812</v>
      </c>
    </row>
    <row r="390" customFormat="false" ht="12.8" hidden="false" customHeight="false" outlineLevel="0" collapsed="false">
      <c r="A390" s="76" t="n">
        <v>386</v>
      </c>
      <c r="B390" s="77" t="n">
        <f aca="false">EOMONTH(Input!$C$7,A390)</f>
        <v>54666</v>
      </c>
      <c r="D390" s="78" t="n">
        <f aca="false">IF(AND($B390&lt;Input!$C$31,$B390&lt;Input!$G$31),Input!$C$41,0)</f>
        <v>0</v>
      </c>
      <c r="E390" s="78" t="n">
        <f aca="true">IF(AND($B390&gt;Input!$C$45,$B390&lt;Input!$C$25),PMT(Input!$C$40/(100*12),(OFFSET($A$4,MATCH(Input!$C$25,$B$4:$B$1004,1),0,1,1)-OFFSET($A$4,MATCH(Input!$C$45,$B$4:$B$1004,1),0,1,1)),$H$4,0,1),0)</f>
        <v>-194.221807323395</v>
      </c>
      <c r="F390" s="78" t="n">
        <f aca="false">($F389+$D390+$E390)*(1+Input!$C$40/(100*12))</f>
        <v>21928.4336603455</v>
      </c>
    </row>
    <row r="391" customFormat="false" ht="12.8" hidden="false" customHeight="false" outlineLevel="0" collapsed="false">
      <c r="A391" s="76" t="n">
        <v>387</v>
      </c>
      <c r="B391" s="77" t="n">
        <f aca="false">EOMONTH(Input!$C$7,A391)</f>
        <v>54696</v>
      </c>
      <c r="D391" s="78" t="n">
        <f aca="false">IF(AND($B391&lt;Input!$C$31,$B391&lt;Input!$G$31),Input!$C$41,0)</f>
        <v>0</v>
      </c>
      <c r="E391" s="78" t="n">
        <f aca="true">IF(AND($B391&gt;Input!$C$45,$B391&lt;Input!$C$25),PMT(Input!$C$40/(100*12),(OFFSET($A$4,MATCH(Input!$C$25,$B$4:$B$1004,1),0,1,1)-OFFSET($A$4,MATCH(Input!$C$45,$B$4:$B$1004,1),0,1,1)),$H$4,0,1),0)</f>
        <v>-194.221807323395</v>
      </c>
      <c r="F391" s="78" t="n">
        <f aca="false">($F390+$D391+$E391)*(1+Input!$C$40/(100*12))</f>
        <v>21824.7710690764</v>
      </c>
    </row>
    <row r="392" customFormat="false" ht="12.8" hidden="false" customHeight="false" outlineLevel="0" collapsed="false">
      <c r="A392" s="76" t="n">
        <v>388</v>
      </c>
      <c r="B392" s="77" t="n">
        <f aca="false">EOMONTH(Input!$C$7,A392)</f>
        <v>54727</v>
      </c>
      <c r="D392" s="78" t="n">
        <f aca="false">IF(AND($B392&lt;Input!$C$31,$B392&lt;Input!$G$31),Input!$C$41,0)</f>
        <v>0</v>
      </c>
      <c r="E392" s="78" t="n">
        <f aca="true">IF(AND($B392&gt;Input!$C$45,$B392&lt;Input!$C$25),PMT(Input!$C$40/(100*12),(OFFSET($A$4,MATCH(Input!$C$25,$B$4:$B$1004,1),0,1,1)-OFFSET($A$4,MATCH(Input!$C$45,$B$4:$B$1004,1),0,1,1)),$H$4,0,1),0)</f>
        <v>-194.221807323395</v>
      </c>
      <c r="F392" s="78" t="n">
        <f aca="false">($F391+$D392+$E392)*(1+Input!$C$40/(100*12))</f>
        <v>21720.6765503436</v>
      </c>
    </row>
    <row r="393" customFormat="false" ht="12.8" hidden="false" customHeight="false" outlineLevel="0" collapsed="false">
      <c r="A393" s="76" t="n">
        <v>389</v>
      </c>
      <c r="B393" s="77" t="n">
        <f aca="false">EOMONTH(Input!$C$7,A393)</f>
        <v>54757</v>
      </c>
      <c r="D393" s="78" t="n">
        <f aca="false">IF(AND($B393&lt;Input!$C$31,$B393&lt;Input!$G$31),Input!$C$41,0)</f>
        <v>0</v>
      </c>
      <c r="E393" s="78" t="n">
        <f aca="true">IF(AND($B393&gt;Input!$C$45,$B393&lt;Input!$C$25),PMT(Input!$C$40/(100*12),(OFFSET($A$4,MATCH(Input!$C$25,$B$4:$B$1004,1),0,1,1)-OFFSET($A$4,MATCH(Input!$C$45,$B$4:$B$1004,1),0,1,1)),$H$4,0,1),0)</f>
        <v>-194.221807323395</v>
      </c>
      <c r="F393" s="78" t="n">
        <f aca="false">($F392+$D393+$E393)*(1+Input!$C$40/(100*12))</f>
        <v>21616.1483044495</v>
      </c>
    </row>
    <row r="394" customFormat="false" ht="12.8" hidden="false" customHeight="false" outlineLevel="0" collapsed="false">
      <c r="A394" s="76" t="n">
        <v>390</v>
      </c>
      <c r="B394" s="77" t="n">
        <f aca="false">EOMONTH(Input!$C$7,A394)</f>
        <v>54788</v>
      </c>
      <c r="D394" s="78" t="n">
        <f aca="false">IF(AND($B394&lt;Input!$C$31,$B394&lt;Input!$G$31),Input!$C$41,0)</f>
        <v>0</v>
      </c>
      <c r="E394" s="78" t="n">
        <f aca="true">IF(AND($B394&gt;Input!$C$45,$B394&lt;Input!$C$25),PMT(Input!$C$40/(100*12),(OFFSET($A$4,MATCH(Input!$C$25,$B$4:$B$1004,1),0,1,1)-OFFSET($A$4,MATCH(Input!$C$45,$B$4:$B$1004,1),0,1,1)),$H$4,0,1),0)</f>
        <v>-194.221807323395</v>
      </c>
      <c r="F394" s="78" t="n">
        <f aca="false">($F393+$D394+$E394)*(1+Input!$C$40/(100*12))</f>
        <v>21511.1845241974</v>
      </c>
    </row>
    <row r="395" customFormat="false" ht="12.8" hidden="false" customHeight="false" outlineLevel="0" collapsed="false">
      <c r="A395" s="76" t="n">
        <v>391</v>
      </c>
      <c r="B395" s="77" t="n">
        <f aca="false">EOMONTH(Input!$C$7,A395)</f>
        <v>54819</v>
      </c>
      <c r="D395" s="78" t="n">
        <f aca="false">IF(AND($B395&lt;Input!$C$31,$B395&lt;Input!$G$31),Input!$C$41,0)</f>
        <v>0</v>
      </c>
      <c r="E395" s="78" t="n">
        <f aca="true">IF(AND($B395&gt;Input!$C$45,$B395&lt;Input!$C$25),PMT(Input!$C$40/(100*12),(OFFSET($A$4,MATCH(Input!$C$25,$B$4:$B$1004,1),0,1,1)-OFFSET($A$4,MATCH(Input!$C$45,$B$4:$B$1004,1),0,1,1)),$H$4,0,1),0)</f>
        <v>-194.221807323395</v>
      </c>
      <c r="F395" s="78" t="n">
        <f aca="false">($F394+$D395+$E395)*(1+Input!$C$40/(100*12))</f>
        <v>21405.783394861</v>
      </c>
    </row>
    <row r="396" customFormat="false" ht="12.8" hidden="false" customHeight="false" outlineLevel="0" collapsed="false">
      <c r="A396" s="76" t="n">
        <v>392</v>
      </c>
      <c r="B396" s="77" t="n">
        <f aca="false">EOMONTH(Input!$C$7,A396)</f>
        <v>54847</v>
      </c>
      <c r="D396" s="78" t="n">
        <f aca="false">IF(AND($B396&lt;Input!$C$31,$B396&lt;Input!$G$31),Input!$C$41,0)</f>
        <v>0</v>
      </c>
      <c r="E396" s="78" t="n">
        <f aca="true">IF(AND($B396&gt;Input!$C$45,$B396&lt;Input!$C$25),PMT(Input!$C$40/(100*12),(OFFSET($A$4,MATCH(Input!$C$25,$B$4:$B$1004,1),0,1,1)-OFFSET($A$4,MATCH(Input!$C$45,$B$4:$B$1004,1),0,1,1)),$H$4,0,1),0)</f>
        <v>-194.221807323395</v>
      </c>
      <c r="F396" s="78" t="n">
        <f aca="false">($F395+$D396+$E396)*(1+Input!$C$40/(100*12))</f>
        <v>21299.9430941524</v>
      </c>
    </row>
    <row r="397" customFormat="false" ht="12.8" hidden="false" customHeight="false" outlineLevel="0" collapsed="false">
      <c r="A397" s="76" t="n">
        <v>393</v>
      </c>
      <c r="B397" s="77" t="n">
        <f aca="false">EOMONTH(Input!$C$7,A397)</f>
        <v>54878</v>
      </c>
      <c r="D397" s="78" t="n">
        <f aca="false">IF(AND($B397&lt;Input!$C$31,$B397&lt;Input!$G$31),Input!$C$41,0)</f>
        <v>0</v>
      </c>
      <c r="E397" s="78" t="n">
        <f aca="true">IF(AND($B397&gt;Input!$C$45,$B397&lt;Input!$C$25),PMT(Input!$C$40/(100*12),(OFFSET($A$4,MATCH(Input!$C$25,$B$4:$B$1004,1),0,1,1)-OFFSET($A$4,MATCH(Input!$C$45,$B$4:$B$1004,1),0,1,1)),$H$4,0,1),0)</f>
        <v>-194.221807323395</v>
      </c>
      <c r="F397" s="78" t="n">
        <f aca="false">($F396+$D397+$E397)*(1+Input!$C$40/(100*12))</f>
        <v>21193.6617921908</v>
      </c>
    </row>
    <row r="398" customFormat="false" ht="12.8" hidden="false" customHeight="false" outlineLevel="0" collapsed="false">
      <c r="A398" s="76" t="n">
        <v>394</v>
      </c>
      <c r="B398" s="77" t="n">
        <f aca="false">EOMONTH(Input!$C$7,A398)</f>
        <v>54908</v>
      </c>
      <c r="D398" s="78" t="n">
        <f aca="false">IF(AND($B398&lt;Input!$C$31,$B398&lt;Input!$G$31),Input!$C$41,0)</f>
        <v>0</v>
      </c>
      <c r="E398" s="78" t="n">
        <f aca="true">IF(AND($B398&gt;Input!$C$45,$B398&lt;Input!$C$25),PMT(Input!$C$40/(100*12),(OFFSET($A$4,MATCH(Input!$C$25,$B$4:$B$1004,1),0,1,1)-OFFSET($A$4,MATCH(Input!$C$45,$B$4:$B$1004,1),0,1,1)),$H$4,0,1),0)</f>
        <v>-194.221807323395</v>
      </c>
      <c r="F398" s="78" t="n">
        <f aca="false">($F397+$D398+$E398)*(1+Input!$C$40/(100*12))</f>
        <v>21086.937651471</v>
      </c>
    </row>
    <row r="399" customFormat="false" ht="12.8" hidden="false" customHeight="false" outlineLevel="0" collapsed="false">
      <c r="A399" s="76" t="n">
        <v>395</v>
      </c>
      <c r="B399" s="77" t="n">
        <f aca="false">EOMONTH(Input!$C$7,A399)</f>
        <v>54939</v>
      </c>
      <c r="D399" s="78" t="n">
        <f aca="false">IF(AND($B399&lt;Input!$C$31,$B399&lt;Input!$G$31),Input!$C$41,0)</f>
        <v>0</v>
      </c>
      <c r="E399" s="78" t="n">
        <f aca="true">IF(AND($B399&gt;Input!$C$45,$B399&lt;Input!$C$25),PMT(Input!$C$40/(100*12),(OFFSET($A$4,MATCH(Input!$C$25,$B$4:$B$1004,1),0,1,1)-OFFSET($A$4,MATCH(Input!$C$45,$B$4:$B$1004,1),0,1,1)),$H$4,0,1),0)</f>
        <v>-194.221807323395</v>
      </c>
      <c r="F399" s="78" t="n">
        <f aca="false">($F398+$D399+$E399)*(1+Input!$C$40/(100*12))</f>
        <v>20979.7688268315</v>
      </c>
    </row>
    <row r="400" customFormat="false" ht="12.8" hidden="false" customHeight="false" outlineLevel="0" collapsed="false">
      <c r="A400" s="76" t="n">
        <v>396</v>
      </c>
      <c r="B400" s="77" t="n">
        <f aca="false">EOMONTH(Input!$C$7,A400)</f>
        <v>54969</v>
      </c>
      <c r="D400" s="78" t="n">
        <f aca="false">IF(AND($B400&lt;Input!$C$31,$B400&lt;Input!$G$31),Input!$C$41,0)</f>
        <v>0</v>
      </c>
      <c r="E400" s="78" t="n">
        <f aca="true">IF(AND($B400&gt;Input!$C$45,$B400&lt;Input!$C$25),PMT(Input!$C$40/(100*12),(OFFSET($A$4,MATCH(Input!$C$25,$B$4:$B$1004,1),0,1,1)-OFFSET($A$4,MATCH(Input!$C$45,$B$4:$B$1004,1),0,1,1)),$H$4,0,1),0)</f>
        <v>-194.221807323395</v>
      </c>
      <c r="F400" s="78" t="n">
        <f aca="false">($F399+$D400+$E400)*(1+Input!$C$40/(100*12))</f>
        <v>20872.1534654228</v>
      </c>
    </row>
    <row r="401" customFormat="false" ht="12.8" hidden="false" customHeight="false" outlineLevel="0" collapsed="false">
      <c r="A401" s="76" t="n">
        <v>397</v>
      </c>
      <c r="B401" s="77" t="n">
        <f aca="false">EOMONTH(Input!$C$7,A401)</f>
        <v>55000</v>
      </c>
      <c r="D401" s="78" t="n">
        <f aca="false">IF(AND($B401&lt;Input!$C$31,$B401&lt;Input!$G$31),Input!$C$41,0)</f>
        <v>0</v>
      </c>
      <c r="E401" s="78" t="n">
        <f aca="true">IF(AND($B401&gt;Input!$C$45,$B401&lt;Input!$C$25),PMT(Input!$C$40/(100*12),(OFFSET($A$4,MATCH(Input!$C$25,$B$4:$B$1004,1),0,1,1)-OFFSET($A$4,MATCH(Input!$C$45,$B$4:$B$1004,1),0,1,1)),$H$4,0,1),0)</f>
        <v>-194.221807323395</v>
      </c>
      <c r="F401" s="78" t="n">
        <f aca="false">($F400+$D401+$E401)*(1+Input!$C$40/(100*12))</f>
        <v>20764.0897066748</v>
      </c>
    </row>
    <row r="402" customFormat="false" ht="12.8" hidden="false" customHeight="false" outlineLevel="0" collapsed="false">
      <c r="A402" s="76" t="n">
        <v>398</v>
      </c>
      <c r="B402" s="77" t="n">
        <f aca="false">EOMONTH(Input!$C$7,A402)</f>
        <v>55031</v>
      </c>
      <c r="D402" s="78" t="n">
        <f aca="false">IF(AND($B402&lt;Input!$C$31,$B402&lt;Input!$G$31),Input!$C$41,0)</f>
        <v>0</v>
      </c>
      <c r="E402" s="78" t="n">
        <f aca="true">IF(AND($B402&gt;Input!$C$45,$B402&lt;Input!$C$25),PMT(Input!$C$40/(100*12),(OFFSET($A$4,MATCH(Input!$C$25,$B$4:$B$1004,1),0,1,1)-OFFSET($A$4,MATCH(Input!$C$45,$B$4:$B$1004,1),0,1,1)),$H$4,0,1),0)</f>
        <v>-194.221807323395</v>
      </c>
      <c r="F402" s="78" t="n">
        <f aca="false">($F401+$D402+$E402)*(1+Input!$C$40/(100*12))</f>
        <v>20655.5756822653</v>
      </c>
    </row>
    <row r="403" customFormat="false" ht="12.8" hidden="false" customHeight="false" outlineLevel="0" collapsed="false">
      <c r="A403" s="76" t="n">
        <v>399</v>
      </c>
      <c r="B403" s="77" t="n">
        <f aca="false">EOMONTH(Input!$C$7,A403)</f>
        <v>55061</v>
      </c>
      <c r="D403" s="78" t="n">
        <f aca="false">IF(AND($B403&lt;Input!$C$31,$B403&lt;Input!$G$31),Input!$C$41,0)</f>
        <v>0</v>
      </c>
      <c r="E403" s="78" t="n">
        <f aca="true">IF(AND($B403&gt;Input!$C$45,$B403&lt;Input!$C$25),PMT(Input!$C$40/(100*12),(OFFSET($A$4,MATCH(Input!$C$25,$B$4:$B$1004,1),0,1,1)-OFFSET($A$4,MATCH(Input!$C$45,$B$4:$B$1004,1),0,1,1)),$H$4,0,1),0)</f>
        <v>-194.221807323395</v>
      </c>
      <c r="F403" s="78" t="n">
        <f aca="false">($F402+$D403+$E403)*(1+Input!$C$40/(100*12))</f>
        <v>20546.6095160875</v>
      </c>
    </row>
    <row r="404" customFormat="false" ht="12.8" hidden="false" customHeight="false" outlineLevel="0" collapsed="false">
      <c r="A404" s="76" t="n">
        <v>400</v>
      </c>
      <c r="B404" s="77" t="n">
        <f aca="false">EOMONTH(Input!$C$7,A404)</f>
        <v>55092</v>
      </c>
      <c r="D404" s="78" t="n">
        <f aca="false">IF(AND($B404&lt;Input!$C$31,$B404&lt;Input!$G$31),Input!$C$41,0)</f>
        <v>0</v>
      </c>
      <c r="E404" s="78" t="n">
        <f aca="true">IF(AND($B404&gt;Input!$C$45,$B404&lt;Input!$C$25),PMT(Input!$C$40/(100*12),(OFFSET($A$4,MATCH(Input!$C$25,$B$4:$B$1004,1),0,1,1)-OFFSET($A$4,MATCH(Input!$C$45,$B$4:$B$1004,1),0,1,1)),$H$4,0,1),0)</f>
        <v>-194.221807323395</v>
      </c>
      <c r="F404" s="78" t="n">
        <f aca="false">($F403+$D404+$E404)*(1+Input!$C$40/(100*12))</f>
        <v>20437.1893242173</v>
      </c>
    </row>
    <row r="405" customFormat="false" ht="12.8" hidden="false" customHeight="false" outlineLevel="0" collapsed="false">
      <c r="A405" s="76" t="n">
        <v>401</v>
      </c>
      <c r="B405" s="77" t="n">
        <f aca="false">EOMONTH(Input!$C$7,A405)</f>
        <v>55122</v>
      </c>
      <c r="D405" s="78" t="n">
        <f aca="false">IF(AND($B405&lt;Input!$C$31,$B405&lt;Input!$G$31),Input!$C$41,0)</f>
        <v>0</v>
      </c>
      <c r="E405" s="78" t="n">
        <f aca="true">IF(AND($B405&gt;Input!$C$45,$B405&lt;Input!$C$25),PMT(Input!$C$40/(100*12),(OFFSET($A$4,MATCH(Input!$C$25,$B$4:$B$1004,1),0,1,1)-OFFSET($A$4,MATCH(Input!$C$45,$B$4:$B$1004,1),0,1,1)),$H$4,0,1),0)</f>
        <v>-194.221807323395</v>
      </c>
      <c r="F405" s="78" t="n">
        <f aca="false">($F404+$D405+$E405)*(1+Input!$C$40/(100*12))</f>
        <v>20327.313214881</v>
      </c>
    </row>
    <row r="406" customFormat="false" ht="12.8" hidden="false" customHeight="false" outlineLevel="0" collapsed="false">
      <c r="A406" s="76" t="n">
        <v>402</v>
      </c>
      <c r="B406" s="77" t="n">
        <f aca="false">EOMONTH(Input!$C$7,A406)</f>
        <v>55153</v>
      </c>
      <c r="D406" s="78" t="n">
        <f aca="false">IF(AND($B406&lt;Input!$C$31,$B406&lt;Input!$G$31),Input!$C$41,0)</f>
        <v>0</v>
      </c>
      <c r="E406" s="78" t="n">
        <f aca="true">IF(AND($B406&gt;Input!$C$45,$B406&lt;Input!$C$25),PMT(Input!$C$40/(100*12),(OFFSET($A$4,MATCH(Input!$C$25,$B$4:$B$1004,1),0,1,1)-OFFSET($A$4,MATCH(Input!$C$45,$B$4:$B$1004,1),0,1,1)),$H$4,0,1),0)</f>
        <v>-194.221807323395</v>
      </c>
      <c r="F406" s="78" t="n">
        <f aca="false">($F405+$D406+$E406)*(1+Input!$C$40/(100*12))</f>
        <v>20216.9792884224</v>
      </c>
    </row>
    <row r="407" customFormat="false" ht="12.8" hidden="false" customHeight="false" outlineLevel="0" collapsed="false">
      <c r="A407" s="76" t="n">
        <v>403</v>
      </c>
      <c r="B407" s="77" t="n">
        <f aca="false">EOMONTH(Input!$C$7,A407)</f>
        <v>55184</v>
      </c>
      <c r="D407" s="78" t="n">
        <f aca="false">IF(AND($B407&lt;Input!$C$31,$B407&lt;Input!$G$31),Input!$C$41,0)</f>
        <v>0</v>
      </c>
      <c r="E407" s="78" t="n">
        <f aca="true">IF(AND($B407&gt;Input!$C$45,$B407&lt;Input!$C$25),PMT(Input!$C$40/(100*12),(OFFSET($A$4,MATCH(Input!$C$25,$B$4:$B$1004,1),0,1,1)-OFFSET($A$4,MATCH(Input!$C$45,$B$4:$B$1004,1),0,1,1)),$H$4,0,1),0)</f>
        <v>-194.221807323395</v>
      </c>
      <c r="F407" s="78" t="n">
        <f aca="false">($F406+$D407+$E407)*(1+Input!$C$40/(100*12))</f>
        <v>20106.1856372703</v>
      </c>
    </row>
    <row r="408" customFormat="false" ht="12.8" hidden="false" customHeight="false" outlineLevel="0" collapsed="false">
      <c r="A408" s="76" t="n">
        <v>404</v>
      </c>
      <c r="B408" s="77" t="n">
        <f aca="false">EOMONTH(Input!$C$7,A408)</f>
        <v>55212</v>
      </c>
      <c r="D408" s="78" t="n">
        <f aca="false">IF(AND($B408&lt;Input!$C$31,$B408&lt;Input!$G$31),Input!$C$41,0)</f>
        <v>0</v>
      </c>
      <c r="E408" s="78" t="n">
        <f aca="true">IF(AND($B408&gt;Input!$C$45,$B408&lt;Input!$C$25),PMT(Input!$C$40/(100*12),(OFFSET($A$4,MATCH(Input!$C$25,$B$4:$B$1004,1),0,1,1)-OFFSET($A$4,MATCH(Input!$C$45,$B$4:$B$1004,1),0,1,1)),$H$4,0,1),0)</f>
        <v>-194.221807323395</v>
      </c>
      <c r="F408" s="78" t="n">
        <f aca="false">($F407+$D408+$E408)*(1+Input!$C$40/(100*12))</f>
        <v>19994.930345905</v>
      </c>
    </row>
    <row r="409" customFormat="false" ht="12.8" hidden="false" customHeight="false" outlineLevel="0" collapsed="false">
      <c r="A409" s="76" t="n">
        <v>405</v>
      </c>
      <c r="B409" s="77" t="n">
        <f aca="false">EOMONTH(Input!$C$7,A409)</f>
        <v>55243</v>
      </c>
      <c r="D409" s="78" t="n">
        <f aca="false">IF(AND($B409&lt;Input!$C$31,$B409&lt;Input!$G$31),Input!$C$41,0)</f>
        <v>0</v>
      </c>
      <c r="E409" s="78" t="n">
        <f aca="true">IF(AND($B409&gt;Input!$C$45,$B409&lt;Input!$C$25),PMT(Input!$C$40/(100*12),(OFFSET($A$4,MATCH(Input!$C$25,$B$4:$B$1004,1),0,1,1)-OFFSET($A$4,MATCH(Input!$C$45,$B$4:$B$1004,1),0,1,1)),$H$4,0,1),0)</f>
        <v>-194.221807323395</v>
      </c>
      <c r="F409" s="78" t="n">
        <f aca="false">($F408+$D409+$E409)*(1+Input!$C$40/(100*12))</f>
        <v>19883.2114908257</v>
      </c>
    </row>
    <row r="410" customFormat="false" ht="12.8" hidden="false" customHeight="false" outlineLevel="0" collapsed="false">
      <c r="A410" s="76" t="n">
        <v>406</v>
      </c>
      <c r="B410" s="77" t="n">
        <f aca="false">EOMONTH(Input!$C$7,A410)</f>
        <v>55273</v>
      </c>
      <c r="D410" s="78" t="n">
        <f aca="false">IF(AND($B410&lt;Input!$C$31,$B410&lt;Input!$G$31),Input!$C$41,0)</f>
        <v>0</v>
      </c>
      <c r="E410" s="78" t="n">
        <f aca="true">IF(AND($B410&gt;Input!$C$45,$B410&lt;Input!$C$25),PMT(Input!$C$40/(100*12),(OFFSET($A$4,MATCH(Input!$C$25,$B$4:$B$1004,1),0,1,1)-OFFSET($A$4,MATCH(Input!$C$45,$B$4:$B$1004,1),0,1,1)),$H$4,0,1),0)</f>
        <v>-194.221807323395</v>
      </c>
      <c r="F410" s="78" t="n">
        <f aca="false">($F409+$D410+$E410)*(1+Input!$C$40/(100*12))</f>
        <v>19771.0271405169</v>
      </c>
    </row>
    <row r="411" customFormat="false" ht="12.8" hidden="false" customHeight="false" outlineLevel="0" collapsed="false">
      <c r="A411" s="76" t="n">
        <v>407</v>
      </c>
      <c r="B411" s="77" t="n">
        <f aca="false">EOMONTH(Input!$C$7,A411)</f>
        <v>55304</v>
      </c>
      <c r="D411" s="78" t="n">
        <f aca="false">IF(AND($B411&lt;Input!$C$31,$B411&lt;Input!$G$31),Input!$C$41,0)</f>
        <v>0</v>
      </c>
      <c r="E411" s="78" t="n">
        <f aca="true">IF(AND($B411&gt;Input!$C$45,$B411&lt;Input!$C$25),PMT(Input!$C$40/(100*12),(OFFSET($A$4,MATCH(Input!$C$25,$B$4:$B$1004,1),0,1,1)-OFFSET($A$4,MATCH(Input!$C$45,$B$4:$B$1004,1),0,1,1)),$H$4,0,1),0)</f>
        <v>-194.221807323395</v>
      </c>
      <c r="F411" s="78" t="n">
        <f aca="false">($F410+$D411+$E411)*(1+Input!$C$40/(100*12))</f>
        <v>19658.3753554151</v>
      </c>
    </row>
    <row r="412" customFormat="false" ht="12.8" hidden="false" customHeight="false" outlineLevel="0" collapsed="false">
      <c r="A412" s="76" t="n">
        <v>408</v>
      </c>
      <c r="B412" s="77" t="n">
        <f aca="false">EOMONTH(Input!$C$7,A412)</f>
        <v>55334</v>
      </c>
      <c r="D412" s="78" t="n">
        <f aca="false">IF(AND($B412&lt;Input!$C$31,$B412&lt;Input!$G$31),Input!$C$41,0)</f>
        <v>0</v>
      </c>
      <c r="E412" s="78" t="n">
        <f aca="true">IF(AND($B412&gt;Input!$C$45,$B412&lt;Input!$C$25),PMT(Input!$C$40/(100*12),(OFFSET($A$4,MATCH(Input!$C$25,$B$4:$B$1004,1),0,1,1)-OFFSET($A$4,MATCH(Input!$C$45,$B$4:$B$1004,1),0,1,1)),$H$4,0,1),0)</f>
        <v>-194.221807323395</v>
      </c>
      <c r="F412" s="78" t="n">
        <f aca="false">($F411+$D412+$E412)*(1+Input!$C$40/(100*12))</f>
        <v>19545.2541878754</v>
      </c>
    </row>
    <row r="413" customFormat="false" ht="12.8" hidden="false" customHeight="false" outlineLevel="0" collapsed="false">
      <c r="A413" s="76" t="n">
        <v>409</v>
      </c>
      <c r="B413" s="77" t="n">
        <f aca="false">EOMONTH(Input!$C$7,A413)</f>
        <v>55365</v>
      </c>
      <c r="D413" s="78" t="n">
        <f aca="false">IF(AND($B413&lt;Input!$C$31,$B413&lt;Input!$G$31),Input!$C$41,0)</f>
        <v>0</v>
      </c>
      <c r="E413" s="78" t="n">
        <f aca="true">IF(AND($B413&gt;Input!$C$45,$B413&lt;Input!$C$25),PMT(Input!$C$40/(100*12),(OFFSET($A$4,MATCH(Input!$C$25,$B$4:$B$1004,1),0,1,1)-OFFSET($A$4,MATCH(Input!$C$45,$B$4:$B$1004,1),0,1,1)),$H$4,0,1),0)</f>
        <v>-194.221807323395</v>
      </c>
      <c r="F413" s="78" t="n">
        <f aca="false">($F412+$D413+$E413)*(1+Input!$C$40/(100*12))</f>
        <v>19431.6616821377</v>
      </c>
    </row>
    <row r="414" customFormat="false" ht="12.8" hidden="false" customHeight="false" outlineLevel="0" collapsed="false">
      <c r="A414" s="76" t="n">
        <v>410</v>
      </c>
      <c r="B414" s="77" t="n">
        <f aca="false">EOMONTH(Input!$C$7,A414)</f>
        <v>55396</v>
      </c>
      <c r="D414" s="78" t="n">
        <f aca="false">IF(AND($B414&lt;Input!$C$31,$B414&lt;Input!$G$31),Input!$C$41,0)</f>
        <v>0</v>
      </c>
      <c r="E414" s="78" t="n">
        <f aca="true">IF(AND($B414&gt;Input!$C$45,$B414&lt;Input!$C$25),PMT(Input!$C$40/(100*12),(OFFSET($A$4,MATCH(Input!$C$25,$B$4:$B$1004,1),0,1,1)-OFFSET($A$4,MATCH(Input!$C$45,$B$4:$B$1004,1),0,1,1)),$H$4,0,1),0)</f>
        <v>-194.221807323395</v>
      </c>
      <c r="F414" s="78" t="n">
        <f aca="false">($F413+$D414+$E414)*(1+Input!$C$40/(100*12))</f>
        <v>19317.5958742927</v>
      </c>
    </row>
    <row r="415" customFormat="false" ht="12.8" hidden="false" customHeight="false" outlineLevel="0" collapsed="false">
      <c r="A415" s="76" t="n">
        <v>411</v>
      </c>
      <c r="B415" s="77" t="n">
        <f aca="false">EOMONTH(Input!$C$7,A415)</f>
        <v>55426</v>
      </c>
      <c r="D415" s="78" t="n">
        <f aca="false">IF(AND($B415&lt;Input!$C$31,$B415&lt;Input!$G$31),Input!$C$41,0)</f>
        <v>0</v>
      </c>
      <c r="E415" s="78" t="n">
        <f aca="true">IF(AND($B415&gt;Input!$C$45,$B415&lt;Input!$C$25),PMT(Input!$C$40/(100*12),(OFFSET($A$4,MATCH(Input!$C$25,$B$4:$B$1004,1),0,1,1)-OFFSET($A$4,MATCH(Input!$C$45,$B$4:$B$1004,1),0,1,1)),$H$4,0,1),0)</f>
        <v>-194.221807323395</v>
      </c>
      <c r="F415" s="78" t="n">
        <f aca="false">($F414+$D415+$E415)*(1+Input!$C$40/(100*12))</f>
        <v>19203.0547922483</v>
      </c>
    </row>
    <row r="416" customFormat="false" ht="12.8" hidden="false" customHeight="false" outlineLevel="0" collapsed="false">
      <c r="A416" s="76" t="n">
        <v>412</v>
      </c>
      <c r="B416" s="77" t="n">
        <f aca="false">EOMONTH(Input!$C$7,A416)</f>
        <v>55457</v>
      </c>
      <c r="D416" s="78" t="n">
        <f aca="false">IF(AND($B416&lt;Input!$C$31,$B416&lt;Input!$G$31),Input!$C$41,0)</f>
        <v>0</v>
      </c>
      <c r="E416" s="78" t="n">
        <f aca="true">IF(AND($B416&gt;Input!$C$45,$B416&lt;Input!$C$25),PMT(Input!$C$40/(100*12),(OFFSET($A$4,MATCH(Input!$C$25,$B$4:$B$1004,1),0,1,1)-OFFSET($A$4,MATCH(Input!$C$45,$B$4:$B$1004,1),0,1,1)),$H$4,0,1),0)</f>
        <v>-194.221807323395</v>
      </c>
      <c r="F416" s="78" t="n">
        <f aca="false">($F415+$D416+$E416)*(1+Input!$C$40/(100*12))</f>
        <v>19088.0364556954</v>
      </c>
    </row>
    <row r="417" customFormat="false" ht="12.8" hidden="false" customHeight="false" outlineLevel="0" collapsed="false">
      <c r="A417" s="76" t="n">
        <v>413</v>
      </c>
      <c r="B417" s="77" t="n">
        <f aca="false">EOMONTH(Input!$C$7,A417)</f>
        <v>55487</v>
      </c>
      <c r="D417" s="78" t="n">
        <f aca="false">IF(AND($B417&lt;Input!$C$31,$B417&lt;Input!$G$31),Input!$C$41,0)</f>
        <v>0</v>
      </c>
      <c r="E417" s="78" t="n">
        <f aca="true">IF(AND($B417&gt;Input!$C$45,$B417&lt;Input!$C$25),PMT(Input!$C$40/(100*12),(OFFSET($A$4,MATCH(Input!$C$25,$B$4:$B$1004,1),0,1,1)-OFFSET($A$4,MATCH(Input!$C$45,$B$4:$B$1004,1),0,1,1)),$H$4,0,1),0)</f>
        <v>-194.221807323395</v>
      </c>
      <c r="F417" s="78" t="n">
        <f aca="false">($F416+$D417+$E417)*(1+Input!$C$40/(100*12))</f>
        <v>18972.5388760736</v>
      </c>
    </row>
    <row r="418" customFormat="false" ht="12.8" hidden="false" customHeight="false" outlineLevel="0" collapsed="false">
      <c r="A418" s="76" t="n">
        <v>414</v>
      </c>
      <c r="B418" s="77" t="n">
        <f aca="false">EOMONTH(Input!$C$7,A418)</f>
        <v>55518</v>
      </c>
      <c r="D418" s="78" t="n">
        <f aca="false">IF(AND($B418&lt;Input!$C$31,$B418&lt;Input!$G$31),Input!$C$41,0)</f>
        <v>0</v>
      </c>
      <c r="E418" s="78" t="n">
        <f aca="true">IF(AND($B418&gt;Input!$C$45,$B418&lt;Input!$C$25),PMT(Input!$C$40/(100*12),(OFFSET($A$4,MATCH(Input!$C$25,$B$4:$B$1004,1),0,1,1)-OFFSET($A$4,MATCH(Input!$C$45,$B$4:$B$1004,1),0,1,1)),$H$4,0,1),0)</f>
        <v>-194.221807323395</v>
      </c>
      <c r="F418" s="78" t="n">
        <f aca="false">($F417+$D418+$E418)*(1+Input!$C$40/(100*12))</f>
        <v>18856.5600565367</v>
      </c>
    </row>
    <row r="419" customFormat="false" ht="12.8" hidden="false" customHeight="false" outlineLevel="0" collapsed="false">
      <c r="A419" s="76" t="n">
        <v>415</v>
      </c>
      <c r="B419" s="77" t="n">
        <f aca="false">EOMONTH(Input!$C$7,A419)</f>
        <v>55549</v>
      </c>
      <c r="D419" s="78" t="n">
        <f aca="false">IF(AND($B419&lt;Input!$C$31,$B419&lt;Input!$G$31),Input!$C$41,0)</f>
        <v>0</v>
      </c>
      <c r="E419" s="78" t="n">
        <f aca="true">IF(AND($B419&gt;Input!$C$45,$B419&lt;Input!$C$25),PMT(Input!$C$40/(100*12),(OFFSET($A$4,MATCH(Input!$C$25,$B$4:$B$1004,1),0,1,1)-OFFSET($A$4,MATCH(Input!$C$45,$B$4:$B$1004,1),0,1,1)),$H$4,0,1),0)</f>
        <v>-194.221807323395</v>
      </c>
      <c r="F419" s="78" t="n">
        <f aca="false">($F418+$D419+$E419)*(1+Input!$C$40/(100*12))</f>
        <v>18740.0979919183</v>
      </c>
    </row>
    <row r="420" customFormat="false" ht="12.8" hidden="false" customHeight="false" outlineLevel="0" collapsed="false">
      <c r="A420" s="76" t="n">
        <v>416</v>
      </c>
      <c r="B420" s="77" t="n">
        <f aca="false">EOMONTH(Input!$C$7,A420)</f>
        <v>55578</v>
      </c>
      <c r="D420" s="78" t="n">
        <f aca="false">IF(AND($B420&lt;Input!$C$31,$B420&lt;Input!$G$31),Input!$C$41,0)</f>
        <v>0</v>
      </c>
      <c r="E420" s="78" t="n">
        <f aca="true">IF(AND($B420&gt;Input!$C$45,$B420&lt;Input!$C$25),PMT(Input!$C$40/(100*12),(OFFSET($A$4,MATCH(Input!$C$25,$B$4:$B$1004,1),0,1,1)-OFFSET($A$4,MATCH(Input!$C$45,$B$4:$B$1004,1),0,1,1)),$H$4,0,1),0)</f>
        <v>-194.221807323395</v>
      </c>
      <c r="F420" s="78" t="n">
        <f aca="false">($F419+$D420+$E420)*(1+Input!$C$40/(100*12))</f>
        <v>18623.1506686974</v>
      </c>
    </row>
    <row r="421" customFormat="false" ht="12.8" hidden="false" customHeight="false" outlineLevel="0" collapsed="false">
      <c r="A421" s="76" t="n">
        <v>417</v>
      </c>
      <c r="B421" s="77" t="n">
        <f aca="false">EOMONTH(Input!$C$7,A421)</f>
        <v>55609</v>
      </c>
      <c r="D421" s="78" t="n">
        <f aca="false">IF(AND($B421&lt;Input!$C$31,$B421&lt;Input!$G$31),Input!$C$41,0)</f>
        <v>0</v>
      </c>
      <c r="E421" s="78" t="n">
        <f aca="true">IF(AND($B421&gt;Input!$C$45,$B421&lt;Input!$C$25),PMT(Input!$C$40/(100*12),(OFFSET($A$4,MATCH(Input!$C$25,$B$4:$B$1004,1),0,1,1)-OFFSET($A$4,MATCH(Input!$C$45,$B$4:$B$1004,1),0,1,1)),$H$4,0,1),0)</f>
        <v>-194.221807323395</v>
      </c>
      <c r="F421" s="78" t="n">
        <f aca="false">($F420+$D421+$E421)*(1+Input!$C$40/(100*12))</f>
        <v>18505.716064963</v>
      </c>
    </row>
    <row r="422" customFormat="false" ht="12.8" hidden="false" customHeight="false" outlineLevel="0" collapsed="false">
      <c r="A422" s="76" t="n">
        <v>418</v>
      </c>
      <c r="B422" s="77" t="n">
        <f aca="false">EOMONTH(Input!$C$7,A422)</f>
        <v>55639</v>
      </c>
      <c r="D422" s="78" t="n">
        <f aca="false">IF(AND($B422&lt;Input!$C$31,$B422&lt;Input!$G$31),Input!$C$41,0)</f>
        <v>0</v>
      </c>
      <c r="E422" s="78" t="n">
        <f aca="true">IF(AND($B422&gt;Input!$C$45,$B422&lt;Input!$C$25),PMT(Input!$C$40/(100*12),(OFFSET($A$4,MATCH(Input!$C$25,$B$4:$B$1004,1),0,1,1)-OFFSET($A$4,MATCH(Input!$C$45,$B$4:$B$1004,1),0,1,1)),$H$4,0,1),0)</f>
        <v>-194.221807323395</v>
      </c>
      <c r="F422" s="78" t="n">
        <f aca="false">($F421+$D422+$E422)*(1+Input!$C$40/(100*12))</f>
        <v>18387.7921503798</v>
      </c>
    </row>
    <row r="423" customFormat="false" ht="12.8" hidden="false" customHeight="false" outlineLevel="0" collapsed="false">
      <c r="A423" s="76" t="n">
        <v>419</v>
      </c>
      <c r="B423" s="77" t="n">
        <f aca="false">EOMONTH(Input!$C$7,A423)</f>
        <v>55670</v>
      </c>
      <c r="D423" s="78" t="n">
        <f aca="false">IF(AND($B423&lt;Input!$C$31,$B423&lt;Input!$G$31),Input!$C$41,0)</f>
        <v>0</v>
      </c>
      <c r="E423" s="78" t="n">
        <f aca="true">IF(AND($B423&gt;Input!$C$45,$B423&lt;Input!$C$25),PMT(Input!$C$40/(100*12),(OFFSET($A$4,MATCH(Input!$C$25,$B$4:$B$1004,1),0,1,1)-OFFSET($A$4,MATCH(Input!$C$45,$B$4:$B$1004,1),0,1,1)),$H$4,0,1),0)</f>
        <v>-194.221807323395</v>
      </c>
      <c r="F423" s="78" t="n">
        <f aca="false">($F422+$D423+$E423)*(1+Input!$C$40/(100*12))</f>
        <v>18269.3768861525</v>
      </c>
    </row>
    <row r="424" customFormat="false" ht="12.8" hidden="false" customHeight="false" outlineLevel="0" collapsed="false">
      <c r="A424" s="76" t="n">
        <v>420</v>
      </c>
      <c r="B424" s="77" t="n">
        <f aca="false">EOMONTH(Input!$C$7,A424)</f>
        <v>55700</v>
      </c>
      <c r="D424" s="78" t="n">
        <f aca="false">IF(AND($B424&lt;Input!$C$31,$B424&lt;Input!$G$31),Input!$C$41,0)</f>
        <v>0</v>
      </c>
      <c r="E424" s="78" t="n">
        <f aca="true">IF(AND($B424&gt;Input!$C$45,$B424&lt;Input!$C$25),PMT(Input!$C$40/(100*12),(OFFSET($A$4,MATCH(Input!$C$25,$B$4:$B$1004,1),0,1,1)-OFFSET($A$4,MATCH(Input!$C$45,$B$4:$B$1004,1),0,1,1)),$H$4,0,1),0)</f>
        <v>-194.221807323395</v>
      </c>
      <c r="F424" s="78" t="n">
        <f aca="false">($F423+$D424+$E424)*(1+Input!$C$40/(100*12))</f>
        <v>18150.4682249909</v>
      </c>
    </row>
    <row r="425" customFormat="false" ht="12.8" hidden="false" customHeight="false" outlineLevel="0" collapsed="false">
      <c r="A425" s="76" t="n">
        <v>421</v>
      </c>
      <c r="B425" s="77" t="n">
        <f aca="false">EOMONTH(Input!$C$7,A425)</f>
        <v>55731</v>
      </c>
      <c r="D425" s="78" t="n">
        <f aca="false">IF(AND($B425&lt;Input!$C$31,$B425&lt;Input!$G$31),Input!$C$41,0)</f>
        <v>0</v>
      </c>
      <c r="E425" s="78" t="n">
        <f aca="true">IF(AND($B425&gt;Input!$C$45,$B425&lt;Input!$C$25),PMT(Input!$C$40/(100*12),(OFFSET($A$4,MATCH(Input!$C$25,$B$4:$B$1004,1),0,1,1)-OFFSET($A$4,MATCH(Input!$C$45,$B$4:$B$1004,1),0,1,1)),$H$4,0,1),0)</f>
        <v>-194.221807323395</v>
      </c>
      <c r="F425" s="78" t="n">
        <f aca="false">($F424+$D425+$E425)*(1+Input!$C$40/(100*12))</f>
        <v>18031.0641110744</v>
      </c>
    </row>
    <row r="426" customFormat="false" ht="12.8" hidden="false" customHeight="false" outlineLevel="0" collapsed="false">
      <c r="A426" s="76" t="n">
        <v>422</v>
      </c>
      <c r="B426" s="77" t="n">
        <f aca="false">EOMONTH(Input!$C$7,A426)</f>
        <v>55762</v>
      </c>
      <c r="D426" s="78" t="n">
        <f aca="false">IF(AND($B426&lt;Input!$C$31,$B426&lt;Input!$G$31),Input!$C$41,0)</f>
        <v>0</v>
      </c>
      <c r="E426" s="78" t="n">
        <f aca="true">IF(AND($B426&gt;Input!$C$45,$B426&lt;Input!$C$25),PMT(Input!$C$40/(100*12),(OFFSET($A$4,MATCH(Input!$C$25,$B$4:$B$1004,1),0,1,1)-OFFSET($A$4,MATCH(Input!$C$45,$B$4:$B$1004,1),0,1,1)),$H$4,0,1),0)</f>
        <v>-194.221807323395</v>
      </c>
      <c r="F426" s="78" t="n">
        <f aca="false">($F425+$D426+$E426)*(1+Input!$C$40/(100*12))</f>
        <v>17911.1624800167</v>
      </c>
    </row>
    <row r="427" customFormat="false" ht="12.8" hidden="false" customHeight="false" outlineLevel="0" collapsed="false">
      <c r="A427" s="76" t="n">
        <v>423</v>
      </c>
      <c r="B427" s="77" t="n">
        <f aca="false">EOMONTH(Input!$C$7,A427)</f>
        <v>55792</v>
      </c>
      <c r="D427" s="78" t="n">
        <f aca="false">IF(AND($B427&lt;Input!$C$31,$B427&lt;Input!$G$31),Input!$C$41,0)</f>
        <v>0</v>
      </c>
      <c r="E427" s="78" t="n">
        <f aca="true">IF(AND($B427&gt;Input!$C$45,$B427&lt;Input!$C$25),PMT(Input!$C$40/(100*12),(OFFSET($A$4,MATCH(Input!$C$25,$B$4:$B$1004,1),0,1,1)-OFFSET($A$4,MATCH(Input!$C$45,$B$4:$B$1004,1),0,1,1)),$H$4,0,1),0)</f>
        <v>-194.221807323395</v>
      </c>
      <c r="F427" s="78" t="n">
        <f aca="false">($F426+$D427+$E427)*(1+Input!$C$40/(100*12))</f>
        <v>17790.7612588295</v>
      </c>
    </row>
    <row r="428" customFormat="false" ht="12.8" hidden="false" customHeight="false" outlineLevel="0" collapsed="false">
      <c r="A428" s="76" t="n">
        <v>424</v>
      </c>
      <c r="B428" s="77" t="n">
        <f aca="false">EOMONTH(Input!$C$7,A428)</f>
        <v>55823</v>
      </c>
      <c r="D428" s="78" t="n">
        <f aca="false">IF(AND($B428&lt;Input!$C$31,$B428&lt;Input!$G$31),Input!$C$41,0)</f>
        <v>0</v>
      </c>
      <c r="E428" s="78" t="n">
        <f aca="true">IF(AND($B428&gt;Input!$C$45,$B428&lt;Input!$C$25),PMT(Input!$C$40/(100*12),(OFFSET($A$4,MATCH(Input!$C$25,$B$4:$B$1004,1),0,1,1)-OFFSET($A$4,MATCH(Input!$C$45,$B$4:$B$1004,1),0,1,1)),$H$4,0,1),0)</f>
        <v>-194.221807323395</v>
      </c>
      <c r="F428" s="78" t="n">
        <f aca="false">($F427+$D428+$E428)*(1+Input!$C$40/(100*12))</f>
        <v>17669.8583658874</v>
      </c>
    </row>
    <row r="429" customFormat="false" ht="12.8" hidden="false" customHeight="false" outlineLevel="0" collapsed="false">
      <c r="A429" s="76" t="n">
        <v>425</v>
      </c>
      <c r="B429" s="77" t="n">
        <f aca="false">EOMONTH(Input!$C$7,A429)</f>
        <v>55853</v>
      </c>
      <c r="D429" s="78" t="n">
        <f aca="false">IF(AND($B429&lt;Input!$C$31,$B429&lt;Input!$G$31),Input!$C$41,0)</f>
        <v>0</v>
      </c>
      <c r="E429" s="78" t="n">
        <f aca="true">IF(AND($B429&gt;Input!$C$45,$B429&lt;Input!$C$25),PMT(Input!$C$40/(100*12),(OFFSET($A$4,MATCH(Input!$C$25,$B$4:$B$1004,1),0,1,1)-OFFSET($A$4,MATCH(Input!$C$45,$B$4:$B$1004,1),0,1,1)),$H$4,0,1),0)</f>
        <v>-194.221807323395</v>
      </c>
      <c r="F429" s="78" t="n">
        <f aca="false">($F428+$D429+$E429)*(1+Input!$C$40/(100*12))</f>
        <v>17548.4517108913</v>
      </c>
    </row>
    <row r="430" customFormat="false" ht="12.8" hidden="false" customHeight="false" outlineLevel="0" collapsed="false">
      <c r="A430" s="76" t="n">
        <v>426</v>
      </c>
      <c r="B430" s="77" t="n">
        <f aca="false">EOMONTH(Input!$C$7,A430)</f>
        <v>55884</v>
      </c>
      <c r="D430" s="78" t="n">
        <f aca="false">IF(AND($B430&lt;Input!$C$31,$B430&lt;Input!$G$31),Input!$C$41,0)</f>
        <v>0</v>
      </c>
      <c r="E430" s="78" t="n">
        <f aca="true">IF(AND($B430&gt;Input!$C$45,$B430&lt;Input!$C$25),PMT(Input!$C$40/(100*12),(OFFSET($A$4,MATCH(Input!$C$25,$B$4:$B$1004,1),0,1,1)-OFFSET($A$4,MATCH(Input!$C$45,$B$4:$B$1004,1),0,1,1)),$H$4,0,1),0)</f>
        <v>-194.221807323395</v>
      </c>
      <c r="F430" s="78" t="n">
        <f aca="false">($F429+$D430+$E430)*(1+Input!$C$40/(100*12))</f>
        <v>17426.5391948328</v>
      </c>
    </row>
    <row r="431" customFormat="false" ht="12.8" hidden="false" customHeight="false" outlineLevel="0" collapsed="false">
      <c r="A431" s="76" t="n">
        <v>427</v>
      </c>
      <c r="B431" s="77" t="n">
        <f aca="false">EOMONTH(Input!$C$7,A431)</f>
        <v>55915</v>
      </c>
      <c r="D431" s="78" t="n">
        <f aca="false">IF(AND($B431&lt;Input!$C$31,$B431&lt;Input!$G$31),Input!$C$41,0)</f>
        <v>0</v>
      </c>
      <c r="E431" s="78" t="n">
        <f aca="true">IF(AND($B431&gt;Input!$C$45,$B431&lt;Input!$C$25),PMT(Input!$C$40/(100*12),(OFFSET($A$4,MATCH(Input!$C$25,$B$4:$B$1004,1),0,1,1)-OFFSET($A$4,MATCH(Input!$C$45,$B$4:$B$1004,1),0,1,1)),$H$4,0,1),0)</f>
        <v>-194.221807323395</v>
      </c>
      <c r="F431" s="78" t="n">
        <f aca="false">($F430+$D431+$E431)*(1+Input!$C$40/(100*12))</f>
        <v>17304.1187099573</v>
      </c>
    </row>
    <row r="432" customFormat="false" ht="12.8" hidden="false" customHeight="false" outlineLevel="0" collapsed="false">
      <c r="A432" s="76" t="n">
        <v>428</v>
      </c>
      <c r="B432" s="77" t="n">
        <f aca="false">EOMONTH(Input!$C$7,A432)</f>
        <v>55943</v>
      </c>
      <c r="D432" s="78" t="n">
        <f aca="false">IF(AND($B432&lt;Input!$C$31,$B432&lt;Input!$G$31),Input!$C$41,0)</f>
        <v>0</v>
      </c>
      <c r="E432" s="78" t="n">
        <f aca="true">IF(AND($B432&gt;Input!$C$45,$B432&lt;Input!$C$25),PMT(Input!$C$40/(100*12),(OFFSET($A$4,MATCH(Input!$C$25,$B$4:$B$1004,1),0,1,1)-OFFSET($A$4,MATCH(Input!$C$45,$B$4:$B$1004,1),0,1,1)),$H$4,0,1),0)</f>
        <v>-194.221807323395</v>
      </c>
      <c r="F432" s="78" t="n">
        <f aca="false">($F431+$D432+$E432)*(1+Input!$C$40/(100*12))</f>
        <v>17181.1881397283</v>
      </c>
    </row>
    <row r="433" customFormat="false" ht="12.8" hidden="false" customHeight="false" outlineLevel="0" collapsed="false">
      <c r="A433" s="76" t="n">
        <v>429</v>
      </c>
      <c r="B433" s="77" t="n">
        <f aca="false">EOMONTH(Input!$C$7,A433)</f>
        <v>55974</v>
      </c>
      <c r="D433" s="78" t="n">
        <f aca="false">IF(AND($B433&lt;Input!$C$31,$B433&lt;Input!$G$31),Input!$C$41,0)</f>
        <v>0</v>
      </c>
      <c r="E433" s="78" t="n">
        <f aca="true">IF(AND($B433&gt;Input!$C$45,$B433&lt;Input!$C$25),PMT(Input!$C$40/(100*12),(OFFSET($A$4,MATCH(Input!$C$25,$B$4:$B$1004,1),0,1,1)-OFFSET($A$4,MATCH(Input!$C$45,$B$4:$B$1004,1),0,1,1)),$H$4,0,1),0)</f>
        <v>-194.221807323395</v>
      </c>
      <c r="F433" s="78" t="n">
        <f aca="false">($F432+$D433+$E433)*(1+Input!$C$40/(100*12))</f>
        <v>17057.7453587899</v>
      </c>
    </row>
    <row r="434" customFormat="false" ht="12.8" hidden="false" customHeight="false" outlineLevel="0" collapsed="false">
      <c r="A434" s="76" t="n">
        <v>430</v>
      </c>
      <c r="B434" s="77" t="n">
        <f aca="false">EOMONTH(Input!$C$7,A434)</f>
        <v>56004</v>
      </c>
      <c r="D434" s="78" t="n">
        <f aca="false">IF(AND($B434&lt;Input!$C$31,$B434&lt;Input!$G$31),Input!$C$41,0)</f>
        <v>0</v>
      </c>
      <c r="E434" s="78" t="n">
        <f aca="true">IF(AND($B434&gt;Input!$C$45,$B434&lt;Input!$C$25),PMT(Input!$C$40/(100*12),(OFFSET($A$4,MATCH(Input!$C$25,$B$4:$B$1004,1),0,1,1)-OFFSET($A$4,MATCH(Input!$C$45,$B$4:$B$1004,1),0,1,1)),$H$4,0,1),0)</f>
        <v>-194.221807323395</v>
      </c>
      <c r="F434" s="78" t="n">
        <f aca="false">($F433+$D434+$E434)*(1+Input!$C$40/(100*12))</f>
        <v>16933.7882329309</v>
      </c>
    </row>
    <row r="435" customFormat="false" ht="12.8" hidden="false" customHeight="false" outlineLevel="0" collapsed="false">
      <c r="A435" s="76" t="n">
        <v>431</v>
      </c>
      <c r="B435" s="77" t="n">
        <f aca="false">EOMONTH(Input!$C$7,A435)</f>
        <v>56035</v>
      </c>
      <c r="D435" s="78" t="n">
        <f aca="false">IF(AND($B435&lt;Input!$C$31,$B435&lt;Input!$G$31),Input!$C$41,0)</f>
        <v>0</v>
      </c>
      <c r="E435" s="78" t="n">
        <f aca="true">IF(AND($B435&gt;Input!$C$45,$B435&lt;Input!$C$25),PMT(Input!$C$40/(100*12),(OFFSET($A$4,MATCH(Input!$C$25,$B$4:$B$1004,1),0,1,1)-OFFSET($A$4,MATCH(Input!$C$45,$B$4:$B$1004,1),0,1,1)),$H$4,0,1),0)</f>
        <v>-194.221807323395</v>
      </c>
      <c r="F435" s="78" t="n">
        <f aca="false">($F434+$D435+$E435)*(1+Input!$C$40/(100*12))</f>
        <v>16809.3146190476</v>
      </c>
    </row>
    <row r="436" customFormat="false" ht="12.8" hidden="false" customHeight="false" outlineLevel="0" collapsed="false">
      <c r="A436" s="76" t="n">
        <v>432</v>
      </c>
      <c r="B436" s="77" t="n">
        <f aca="false">EOMONTH(Input!$C$7,A436)</f>
        <v>56065</v>
      </c>
      <c r="D436" s="78" t="n">
        <f aca="false">IF(AND($B436&lt;Input!$C$31,$B436&lt;Input!$G$31),Input!$C$41,0)</f>
        <v>0</v>
      </c>
      <c r="E436" s="78" t="n">
        <f aca="true">IF(AND($B436&gt;Input!$C$45,$B436&lt;Input!$C$25),PMT(Input!$C$40/(100*12),(OFFSET($A$4,MATCH(Input!$C$25,$B$4:$B$1004,1),0,1,1)-OFFSET($A$4,MATCH(Input!$C$45,$B$4:$B$1004,1),0,1,1)),$H$4,0,1),0)</f>
        <v>-194.221807323395</v>
      </c>
      <c r="F436" s="78" t="n">
        <f aca="false">($F435+$D436+$E436)*(1+Input!$C$40/(100*12))</f>
        <v>16684.3223651064</v>
      </c>
    </row>
    <row r="437" customFormat="false" ht="12.8" hidden="false" customHeight="false" outlineLevel="0" collapsed="false">
      <c r="A437" s="76" t="n">
        <v>433</v>
      </c>
      <c r="B437" s="77" t="n">
        <f aca="false">EOMONTH(Input!$C$7,A437)</f>
        <v>56096</v>
      </c>
      <c r="D437" s="78" t="n">
        <f aca="false">IF(AND($B437&lt;Input!$C$31,$B437&lt;Input!$G$31),Input!$C$41,0)</f>
        <v>0</v>
      </c>
      <c r="E437" s="78" t="n">
        <f aca="true">IF(AND($B437&gt;Input!$C$45,$B437&lt;Input!$C$25),PMT(Input!$C$40/(100*12),(OFFSET($A$4,MATCH(Input!$C$25,$B$4:$B$1004,1),0,1,1)-OFFSET($A$4,MATCH(Input!$C$45,$B$4:$B$1004,1),0,1,1)),$H$4,0,1),0)</f>
        <v>-194.221807323395</v>
      </c>
      <c r="F437" s="78" t="n">
        <f aca="false">($F436+$D437+$E437)*(1+Input!$C$40/(100*12))</f>
        <v>16558.8093101071</v>
      </c>
    </row>
    <row r="438" customFormat="false" ht="12.8" hidden="false" customHeight="false" outlineLevel="0" collapsed="false">
      <c r="A438" s="76" t="n">
        <v>434</v>
      </c>
      <c r="B438" s="77" t="n">
        <f aca="false">EOMONTH(Input!$C$7,A438)</f>
        <v>56127</v>
      </c>
      <c r="D438" s="78" t="n">
        <f aca="false">IF(AND($B438&lt;Input!$C$31,$B438&lt;Input!$G$31),Input!$C$41,0)</f>
        <v>0</v>
      </c>
      <c r="E438" s="78" t="n">
        <f aca="true">IF(AND($B438&gt;Input!$C$45,$B438&lt;Input!$C$25),PMT(Input!$C$40/(100*12),(OFFSET($A$4,MATCH(Input!$C$25,$B$4:$B$1004,1),0,1,1)-OFFSET($A$4,MATCH(Input!$C$45,$B$4:$B$1004,1),0,1,1)),$H$4,0,1),0)</f>
        <v>-194.221807323395</v>
      </c>
      <c r="F438" s="78" t="n">
        <f aca="false">($F437+$D438+$E438)*(1+Input!$C$40/(100*12))</f>
        <v>16432.7732840453</v>
      </c>
    </row>
    <row r="439" customFormat="false" ht="12.8" hidden="false" customHeight="false" outlineLevel="0" collapsed="false">
      <c r="A439" s="76" t="n">
        <v>435</v>
      </c>
      <c r="B439" s="77" t="n">
        <f aca="false">EOMONTH(Input!$C$7,A439)</f>
        <v>56157</v>
      </c>
      <c r="D439" s="78" t="n">
        <f aca="false">IF(AND($B439&lt;Input!$C$31,$B439&lt;Input!$G$31),Input!$C$41,0)</f>
        <v>0</v>
      </c>
      <c r="E439" s="78" t="n">
        <f aca="true">IF(AND($B439&gt;Input!$C$45,$B439&lt;Input!$C$25),PMT(Input!$C$40/(100*12),(OFFSET($A$4,MATCH(Input!$C$25,$B$4:$B$1004,1),0,1,1)-OFFSET($A$4,MATCH(Input!$C$45,$B$4:$B$1004,1),0,1,1)),$H$4,0,1),0)</f>
        <v>-194.221807323395</v>
      </c>
      <c r="F439" s="78" t="n">
        <f aca="false">($F438+$D439+$E439)*(1+Input!$C$40/(100*12))</f>
        <v>16306.2121078749</v>
      </c>
    </row>
    <row r="440" customFormat="false" ht="12.8" hidden="false" customHeight="false" outlineLevel="0" collapsed="false">
      <c r="A440" s="76" t="n">
        <v>436</v>
      </c>
      <c r="B440" s="77" t="n">
        <f aca="false">EOMONTH(Input!$C$7,A440)</f>
        <v>56188</v>
      </c>
      <c r="D440" s="78" t="n">
        <f aca="false">IF(AND($B440&lt;Input!$C$31,$B440&lt;Input!$G$31),Input!$C$41,0)</f>
        <v>0</v>
      </c>
      <c r="E440" s="78" t="n">
        <f aca="true">IF(AND($B440&gt;Input!$C$45,$B440&lt;Input!$C$25),PMT(Input!$C$40/(100*12),(OFFSET($A$4,MATCH(Input!$C$25,$B$4:$B$1004,1),0,1,1)-OFFSET($A$4,MATCH(Input!$C$45,$B$4:$B$1004,1),0,1,1)),$H$4,0,1),0)</f>
        <v>-194.221807323395</v>
      </c>
      <c r="F440" s="78" t="n">
        <f aca="false">($F439+$D440+$E440)*(1+Input!$C$40/(100*12))</f>
        <v>16179.1235934704</v>
      </c>
    </row>
    <row r="441" customFormat="false" ht="12.8" hidden="false" customHeight="false" outlineLevel="0" collapsed="false">
      <c r="A441" s="76" t="n">
        <v>437</v>
      </c>
      <c r="B441" s="77" t="n">
        <f aca="false">EOMONTH(Input!$C$7,A441)</f>
        <v>56218</v>
      </c>
      <c r="D441" s="78" t="n">
        <f aca="false">IF(AND($B441&lt;Input!$C$31,$B441&lt;Input!$G$31),Input!$C$41,0)</f>
        <v>0</v>
      </c>
      <c r="E441" s="78" t="n">
        <f aca="true">IF(AND($B441&gt;Input!$C$45,$B441&lt;Input!$C$25),PMT(Input!$C$40/(100*12),(OFFSET($A$4,MATCH(Input!$C$25,$B$4:$B$1004,1),0,1,1)-OFFSET($A$4,MATCH(Input!$C$45,$B$4:$B$1004,1),0,1,1)),$H$4,0,1),0)</f>
        <v>-194.221807323395</v>
      </c>
      <c r="F441" s="78" t="n">
        <f aca="false">($F440+$D441+$E441)*(1+Input!$C$40/(100*12))</f>
        <v>16051.5055435893</v>
      </c>
    </row>
    <row r="442" customFormat="false" ht="12.8" hidden="false" customHeight="false" outlineLevel="0" collapsed="false">
      <c r="A442" s="76" t="n">
        <v>438</v>
      </c>
      <c r="B442" s="77" t="n">
        <f aca="false">EOMONTH(Input!$C$7,A442)</f>
        <v>56249</v>
      </c>
      <c r="D442" s="78" t="n">
        <f aca="false">IF(AND($B442&lt;Input!$C$31,$B442&lt;Input!$G$31),Input!$C$41,0)</f>
        <v>0</v>
      </c>
      <c r="E442" s="78" t="n">
        <f aca="true">IF(AND($B442&gt;Input!$C$45,$B442&lt;Input!$C$25),PMT(Input!$C$40/(100*12),(OFFSET($A$4,MATCH(Input!$C$25,$B$4:$B$1004,1),0,1,1)-OFFSET($A$4,MATCH(Input!$C$45,$B$4:$B$1004,1),0,1,1)),$H$4,0,1),0)</f>
        <v>-194.221807323395</v>
      </c>
      <c r="F442" s="78" t="n">
        <f aca="false">($F441+$D442+$E442)*(1+Input!$C$40/(100*12))</f>
        <v>15923.3557518337</v>
      </c>
    </row>
    <row r="443" customFormat="false" ht="12.8" hidden="false" customHeight="false" outlineLevel="0" collapsed="false">
      <c r="A443" s="76" t="n">
        <v>439</v>
      </c>
      <c r="B443" s="77" t="n">
        <f aca="false">EOMONTH(Input!$C$7,A443)</f>
        <v>56280</v>
      </c>
      <c r="D443" s="78" t="n">
        <f aca="false">IF(AND($B443&lt;Input!$C$31,$B443&lt;Input!$G$31),Input!$C$41,0)</f>
        <v>0</v>
      </c>
      <c r="E443" s="78" t="n">
        <f aca="true">IF(AND($B443&gt;Input!$C$45,$B443&lt;Input!$C$25),PMT(Input!$C$40/(100*12),(OFFSET($A$4,MATCH(Input!$C$25,$B$4:$B$1004,1),0,1,1)-OFFSET($A$4,MATCH(Input!$C$45,$B$4:$B$1004,1),0,1,1)),$H$4,0,1),0)</f>
        <v>-194.221807323395</v>
      </c>
      <c r="F443" s="78" t="n">
        <f aca="false">($F442+$D443+$E443)*(1+Input!$C$40/(100*12))</f>
        <v>15794.6720026124</v>
      </c>
    </row>
    <row r="444" customFormat="false" ht="12.8" hidden="false" customHeight="false" outlineLevel="0" collapsed="false">
      <c r="A444" s="76" t="n">
        <v>440</v>
      </c>
      <c r="B444" s="77" t="n">
        <f aca="false">EOMONTH(Input!$C$7,A444)</f>
        <v>56308</v>
      </c>
      <c r="D444" s="78" t="n">
        <f aca="false">IF(AND($B444&lt;Input!$C$31,$B444&lt;Input!$G$31),Input!$C$41,0)</f>
        <v>0</v>
      </c>
      <c r="E444" s="78" t="n">
        <f aca="true">IF(AND($B444&gt;Input!$C$45,$B444&lt;Input!$C$25),PMT(Input!$C$40/(100*12),(OFFSET($A$4,MATCH(Input!$C$25,$B$4:$B$1004,1),0,1,1)-OFFSET($A$4,MATCH(Input!$C$45,$B$4:$B$1004,1),0,1,1)),$H$4,0,1),0)</f>
        <v>-194.221807323395</v>
      </c>
      <c r="F444" s="78" t="n">
        <f aca="false">($F443+$D444+$E444)*(1+Input!$C$40/(100*12))</f>
        <v>15665.4520711027</v>
      </c>
    </row>
    <row r="445" customFormat="false" ht="12.8" hidden="false" customHeight="false" outlineLevel="0" collapsed="false">
      <c r="A445" s="76" t="n">
        <v>441</v>
      </c>
      <c r="B445" s="77" t="n">
        <f aca="false">EOMONTH(Input!$C$7,A445)</f>
        <v>56339</v>
      </c>
      <c r="D445" s="78" t="n">
        <f aca="false">IF(AND($B445&lt;Input!$C$31,$B445&lt;Input!$G$31),Input!$C$41,0)</f>
        <v>0</v>
      </c>
      <c r="E445" s="78" t="n">
        <f aca="true">IF(AND($B445&gt;Input!$C$45,$B445&lt;Input!$C$25),PMT(Input!$C$40/(100*12),(OFFSET($A$4,MATCH(Input!$C$25,$B$4:$B$1004,1),0,1,1)-OFFSET($A$4,MATCH(Input!$C$45,$B$4:$B$1004,1),0,1,1)),$H$4,0,1),0)</f>
        <v>-194.221807323395</v>
      </c>
      <c r="F445" s="78" t="n">
        <f aca="false">($F444+$D445+$E445)*(1+Input!$C$40/(100*12))</f>
        <v>15535.6937232118</v>
      </c>
    </row>
    <row r="446" customFormat="false" ht="12.8" hidden="false" customHeight="false" outlineLevel="0" collapsed="false">
      <c r="A446" s="76" t="n">
        <v>442</v>
      </c>
      <c r="B446" s="77" t="n">
        <f aca="false">EOMONTH(Input!$C$7,A446)</f>
        <v>56369</v>
      </c>
      <c r="D446" s="78" t="n">
        <f aca="false">IF(AND($B446&lt;Input!$C$31,$B446&lt;Input!$G$31),Input!$C$41,0)</f>
        <v>0</v>
      </c>
      <c r="E446" s="78" t="n">
        <f aca="true">IF(AND($B446&gt;Input!$C$45,$B446&lt;Input!$C$25),PMT(Input!$C$40/(100*12),(OFFSET($A$4,MATCH(Input!$C$25,$B$4:$B$1004,1),0,1,1)-OFFSET($A$4,MATCH(Input!$C$45,$B$4:$B$1004,1),0,1,1)),$H$4,0,1),0)</f>
        <v>-194.221807323395</v>
      </c>
      <c r="F446" s="78" t="n">
        <f aca="false">($F445+$D446+$E446)*(1+Input!$C$40/(100*12))</f>
        <v>15405.3947155379</v>
      </c>
    </row>
    <row r="447" customFormat="false" ht="12.8" hidden="false" customHeight="false" outlineLevel="0" collapsed="false">
      <c r="A447" s="76" t="n">
        <v>443</v>
      </c>
      <c r="B447" s="77" t="n">
        <f aca="false">EOMONTH(Input!$C$7,A447)</f>
        <v>56400</v>
      </c>
      <c r="D447" s="78" t="n">
        <f aca="false">IF(AND($B447&lt;Input!$C$31,$B447&lt;Input!$G$31),Input!$C$41,0)</f>
        <v>0</v>
      </c>
      <c r="E447" s="78" t="n">
        <f aca="true">IF(AND($B447&gt;Input!$C$45,$B447&lt;Input!$C$25),PMT(Input!$C$40/(100*12),(OFFSET($A$4,MATCH(Input!$C$25,$B$4:$B$1004,1),0,1,1)-OFFSET($A$4,MATCH(Input!$C$45,$B$4:$B$1004,1),0,1,1)),$H$4,0,1),0)</f>
        <v>-194.221807323395</v>
      </c>
      <c r="F447" s="78" t="n">
        <f aca="false">($F446+$D447+$E447)*(1+Input!$C$40/(100*12))</f>
        <v>15274.5527953321</v>
      </c>
    </row>
    <row r="448" customFormat="false" ht="12.8" hidden="false" customHeight="false" outlineLevel="0" collapsed="false">
      <c r="A448" s="76" t="n">
        <v>444</v>
      </c>
      <c r="B448" s="77" t="n">
        <f aca="false">EOMONTH(Input!$C$7,A448)</f>
        <v>56430</v>
      </c>
      <c r="D448" s="78" t="n">
        <f aca="false">IF(AND($B448&lt;Input!$C$31,$B448&lt;Input!$G$31),Input!$C$41,0)</f>
        <v>0</v>
      </c>
      <c r="E448" s="78" t="n">
        <f aca="true">IF(AND($B448&gt;Input!$C$45,$B448&lt;Input!$C$25),PMT(Input!$C$40/(100*12),(OFFSET($A$4,MATCH(Input!$C$25,$B$4:$B$1004,1),0,1,1)-OFFSET($A$4,MATCH(Input!$C$45,$B$4:$B$1004,1),0,1,1)),$H$4,0,1),0)</f>
        <v>-194.221807323395</v>
      </c>
      <c r="F448" s="78" t="n">
        <f aca="false">($F447+$D448+$E448)*(1+Input!$C$40/(100*12))</f>
        <v>15143.1657004587</v>
      </c>
    </row>
    <row r="449" customFormat="false" ht="12.8" hidden="false" customHeight="false" outlineLevel="0" collapsed="false">
      <c r="A449" s="76" t="n">
        <v>445</v>
      </c>
      <c r="B449" s="77" t="n">
        <f aca="false">EOMONTH(Input!$C$7,A449)</f>
        <v>56461</v>
      </c>
      <c r="D449" s="78" t="n">
        <f aca="false">IF(AND($B449&lt;Input!$C$31,$B449&lt;Input!$G$31),Input!$C$41,0)</f>
        <v>0</v>
      </c>
      <c r="E449" s="78" t="n">
        <f aca="true">IF(AND($B449&gt;Input!$C$45,$B449&lt;Input!$C$25),PMT(Input!$C$40/(100*12),(OFFSET($A$4,MATCH(Input!$C$25,$B$4:$B$1004,1),0,1,1)-OFFSET($A$4,MATCH(Input!$C$45,$B$4:$B$1004,1),0,1,1)),$H$4,0,1),0)</f>
        <v>-194.221807323395</v>
      </c>
      <c r="F449" s="78" t="n">
        <f aca="false">($F448+$D449+$E449)*(1+Input!$C$40/(100*12))</f>
        <v>15011.2311593567</v>
      </c>
    </row>
    <row r="450" customFormat="false" ht="12.8" hidden="false" customHeight="false" outlineLevel="0" collapsed="false">
      <c r="A450" s="76" t="n">
        <v>446</v>
      </c>
      <c r="B450" s="77" t="n">
        <f aca="false">EOMONTH(Input!$C$7,A450)</f>
        <v>56492</v>
      </c>
      <c r="D450" s="78" t="n">
        <f aca="false">IF(AND($B450&lt;Input!$C$31,$B450&lt;Input!$G$31),Input!$C$41,0)</f>
        <v>0</v>
      </c>
      <c r="E450" s="78" t="n">
        <f aca="true">IF(AND($B450&gt;Input!$C$45,$B450&lt;Input!$C$25),PMT(Input!$C$40/(100*12),(OFFSET($A$4,MATCH(Input!$C$25,$B$4:$B$1004,1),0,1,1)-OFFSET($A$4,MATCH(Input!$C$45,$B$4:$B$1004,1),0,1,1)),$H$4,0,1),0)</f>
        <v>-194.221807323395</v>
      </c>
      <c r="F450" s="78" t="n">
        <f aca="false">($F449+$D450+$E450)*(1+Input!$C$40/(100*12))</f>
        <v>14878.7468910001</v>
      </c>
    </row>
    <row r="451" customFormat="false" ht="12.8" hidden="false" customHeight="false" outlineLevel="0" collapsed="false">
      <c r="A451" s="76" t="n">
        <v>447</v>
      </c>
      <c r="B451" s="77" t="n">
        <f aca="false">EOMONTH(Input!$C$7,A451)</f>
        <v>56522</v>
      </c>
      <c r="D451" s="78" t="n">
        <f aca="false">IF(AND($B451&lt;Input!$C$31,$B451&lt;Input!$G$31),Input!$C$41,0)</f>
        <v>0</v>
      </c>
      <c r="E451" s="78" t="n">
        <f aca="true">IF(AND($B451&gt;Input!$C$45,$B451&lt;Input!$C$25),PMT(Input!$C$40/(100*12),(OFFSET($A$4,MATCH(Input!$C$25,$B$4:$B$1004,1),0,1,1)-OFFSET($A$4,MATCH(Input!$C$45,$B$4:$B$1004,1),0,1,1)),$H$4,0,1),0)</f>
        <v>-194.221807323395</v>
      </c>
      <c r="F451" s="78" t="n">
        <f aca="false">($F450+$D451+$E451)*(1+Input!$C$40/(100*12))</f>
        <v>14745.7106048587</v>
      </c>
    </row>
    <row r="452" customFormat="false" ht="12.8" hidden="false" customHeight="false" outlineLevel="0" collapsed="false">
      <c r="A452" s="76" t="n">
        <v>448</v>
      </c>
      <c r="B452" s="77" t="n">
        <f aca="false">EOMONTH(Input!$C$7,A452)</f>
        <v>56553</v>
      </c>
      <c r="D452" s="78" t="n">
        <f aca="false">IF(AND($B452&lt;Input!$C$31,$B452&lt;Input!$G$31),Input!$C$41,0)</f>
        <v>0</v>
      </c>
      <c r="E452" s="78" t="n">
        <f aca="true">IF(AND($B452&gt;Input!$C$45,$B452&lt;Input!$C$25),PMT(Input!$C$40/(100*12),(OFFSET($A$4,MATCH(Input!$C$25,$B$4:$B$1004,1),0,1,1)-OFFSET($A$4,MATCH(Input!$C$45,$B$4:$B$1004,1),0,1,1)),$H$4,0,1),0)</f>
        <v>-194.221807323395</v>
      </c>
      <c r="F452" s="78" t="n">
        <f aca="false">($F451+$D452+$E452)*(1+Input!$C$40/(100*12))</f>
        <v>14612.1200008584</v>
      </c>
    </row>
    <row r="453" customFormat="false" ht="12.8" hidden="false" customHeight="false" outlineLevel="0" collapsed="false">
      <c r="A453" s="76" t="n">
        <v>449</v>
      </c>
      <c r="B453" s="77" t="n">
        <f aca="false">EOMONTH(Input!$C$7,A453)</f>
        <v>56583</v>
      </c>
      <c r="D453" s="78" t="n">
        <f aca="false">IF(AND($B453&lt;Input!$C$31,$B453&lt;Input!$G$31),Input!$C$41,0)</f>
        <v>0</v>
      </c>
      <c r="E453" s="78" t="n">
        <f aca="true">IF(AND($B453&gt;Input!$C$45,$B453&lt;Input!$C$25),PMT(Input!$C$40/(100*12),(OFFSET($A$4,MATCH(Input!$C$25,$B$4:$B$1004,1),0,1,1)-OFFSET($A$4,MATCH(Input!$C$45,$B$4:$B$1004,1),0,1,1)),$H$4,0,1),0)</f>
        <v>-194.221807323395</v>
      </c>
      <c r="F453" s="78" t="n">
        <f aca="false">($F452+$D453+$E453)*(1+Input!$C$40/(100*12))</f>
        <v>14477.9727693414</v>
      </c>
    </row>
    <row r="454" customFormat="false" ht="12.8" hidden="false" customHeight="false" outlineLevel="0" collapsed="false">
      <c r="A454" s="76" t="n">
        <v>450</v>
      </c>
      <c r="B454" s="77" t="n">
        <f aca="false">EOMONTH(Input!$C$7,A454)</f>
        <v>56614</v>
      </c>
      <c r="D454" s="78" t="n">
        <f aca="false">IF(AND($B454&lt;Input!$C$31,$B454&lt;Input!$G$31),Input!$C$41,0)</f>
        <v>0</v>
      </c>
      <c r="E454" s="78" t="n">
        <f aca="true">IF(AND($B454&gt;Input!$C$45,$B454&lt;Input!$C$25),PMT(Input!$C$40/(100*12),(OFFSET($A$4,MATCH(Input!$C$25,$B$4:$B$1004,1),0,1,1)-OFFSET($A$4,MATCH(Input!$C$45,$B$4:$B$1004,1),0,1,1)),$H$4,0,1),0)</f>
        <v>-194.221807323395</v>
      </c>
      <c r="F454" s="78" t="n">
        <f aca="false">($F453+$D454+$E454)*(1+Input!$C$40/(100*12))</f>
        <v>14343.2665910264</v>
      </c>
    </row>
    <row r="455" customFormat="false" ht="12.8" hidden="false" customHeight="false" outlineLevel="0" collapsed="false">
      <c r="A455" s="76" t="n">
        <v>451</v>
      </c>
      <c r="B455" s="77" t="n">
        <f aca="false">EOMONTH(Input!$C$7,A455)</f>
        <v>56645</v>
      </c>
      <c r="D455" s="78" t="n">
        <f aca="false">IF(AND($B455&lt;Input!$C$31,$B455&lt;Input!$G$31),Input!$C$41,0)</f>
        <v>0</v>
      </c>
      <c r="E455" s="78" t="n">
        <f aca="true">IF(AND($B455&gt;Input!$C$45,$B455&lt;Input!$C$25),PMT(Input!$C$40/(100*12),(OFFSET($A$4,MATCH(Input!$C$25,$B$4:$B$1004,1),0,1,1)-OFFSET($A$4,MATCH(Input!$C$45,$B$4:$B$1004,1),0,1,1)),$H$4,0,1),0)</f>
        <v>-194.221807323395</v>
      </c>
      <c r="F455" s="78" t="n">
        <f aca="false">($F454+$D455+$E455)*(1+Input!$C$40/(100*12))</f>
        <v>14207.9991369684</v>
      </c>
    </row>
    <row r="456" customFormat="false" ht="12.8" hidden="false" customHeight="false" outlineLevel="0" collapsed="false">
      <c r="A456" s="76" t="n">
        <v>452</v>
      </c>
      <c r="B456" s="77" t="n">
        <f aca="false">EOMONTH(Input!$C$7,A456)</f>
        <v>56673</v>
      </c>
      <c r="D456" s="78" t="n">
        <f aca="false">IF(AND($B456&lt;Input!$C$31,$B456&lt;Input!$G$31),Input!$C$41,0)</f>
        <v>0</v>
      </c>
      <c r="E456" s="78" t="n">
        <f aca="true">IF(AND($B456&gt;Input!$C$45,$B456&lt;Input!$C$25),PMT(Input!$C$40/(100*12),(OFFSET($A$4,MATCH(Input!$C$25,$B$4:$B$1004,1),0,1,1)-OFFSET($A$4,MATCH(Input!$C$45,$B$4:$B$1004,1),0,1,1)),$H$4,0,1),0)</f>
        <v>-194.221807323395</v>
      </c>
      <c r="F456" s="78" t="n">
        <f aca="false">($F455+$D456+$E456)*(1+Input!$C$40/(100*12))</f>
        <v>14072.1680685186</v>
      </c>
    </row>
    <row r="457" customFormat="false" ht="12.8" hidden="false" customHeight="false" outlineLevel="0" collapsed="false">
      <c r="A457" s="76" t="n">
        <v>453</v>
      </c>
      <c r="B457" s="77" t="n">
        <f aca="false">EOMONTH(Input!$C$7,A457)</f>
        <v>56704</v>
      </c>
      <c r="D457" s="78" t="n">
        <f aca="false">IF(AND($B457&lt;Input!$C$31,$B457&lt;Input!$G$31),Input!$C$41,0)</f>
        <v>0</v>
      </c>
      <c r="E457" s="78" t="n">
        <f aca="true">IF(AND($B457&gt;Input!$C$45,$B457&lt;Input!$C$25),PMT(Input!$C$40/(100*12),(OFFSET($A$4,MATCH(Input!$C$25,$B$4:$B$1004,1),0,1,1)-OFFSET($A$4,MATCH(Input!$C$45,$B$4:$B$1004,1),0,1,1)),$H$4,0,1),0)</f>
        <v>-194.221807323395</v>
      </c>
      <c r="F457" s="78" t="n">
        <f aca="false">($F456+$D457+$E457)*(1+Input!$C$40/(100*12))</f>
        <v>13935.7710372835</v>
      </c>
    </row>
    <row r="458" customFormat="false" ht="12.8" hidden="false" customHeight="false" outlineLevel="0" collapsed="false">
      <c r="A458" s="76" t="n">
        <v>454</v>
      </c>
      <c r="B458" s="77" t="n">
        <f aca="false">EOMONTH(Input!$C$7,A458)</f>
        <v>56734</v>
      </c>
      <c r="D458" s="78" t="n">
        <f aca="false">IF(AND($B458&lt;Input!$C$31,$B458&lt;Input!$G$31),Input!$C$41,0)</f>
        <v>0</v>
      </c>
      <c r="E458" s="78" t="n">
        <f aca="true">IF(AND($B458&gt;Input!$C$45,$B458&lt;Input!$C$25),PMT(Input!$C$40/(100*12),(OFFSET($A$4,MATCH(Input!$C$25,$B$4:$B$1004,1),0,1,1)-OFFSET($A$4,MATCH(Input!$C$45,$B$4:$B$1004,1),0,1,1)),$H$4,0,1),0)</f>
        <v>-194.221807323395</v>
      </c>
      <c r="F458" s="78" t="n">
        <f aca="false">($F457+$D458+$E458)*(1+Input!$C$40/(100*12))</f>
        <v>13798.8056850849</v>
      </c>
    </row>
    <row r="459" customFormat="false" ht="12.8" hidden="false" customHeight="false" outlineLevel="0" collapsed="false">
      <c r="A459" s="76" t="n">
        <v>455</v>
      </c>
      <c r="B459" s="77" t="n">
        <f aca="false">EOMONTH(Input!$C$7,A459)</f>
        <v>56765</v>
      </c>
      <c r="D459" s="78" t="n">
        <f aca="false">IF(AND($B459&lt;Input!$C$31,$B459&lt;Input!$G$31),Input!$C$41,0)</f>
        <v>0</v>
      </c>
      <c r="E459" s="78" t="n">
        <f aca="true">IF(AND($B459&gt;Input!$C$45,$B459&lt;Input!$C$25),PMT(Input!$C$40/(100*12),(OFFSET($A$4,MATCH(Input!$C$25,$B$4:$B$1004,1),0,1,1)-OFFSET($A$4,MATCH(Input!$C$45,$B$4:$B$1004,1),0,1,1)),$H$4,0,1),0)</f>
        <v>-194.221807323395</v>
      </c>
      <c r="F459" s="78" t="n">
        <f aca="false">($F458+$D459+$E459)*(1+Input!$C$40/(100*12))</f>
        <v>13661.2696439189</v>
      </c>
    </row>
    <row r="460" customFormat="false" ht="12.8" hidden="false" customHeight="false" outlineLevel="0" collapsed="false">
      <c r="A460" s="76" t="n">
        <v>456</v>
      </c>
      <c r="B460" s="77" t="n">
        <f aca="false">EOMONTH(Input!$C$7,A460)</f>
        <v>56795</v>
      </c>
      <c r="D460" s="78" t="n">
        <f aca="false">IF(AND($B460&lt;Input!$C$31,$B460&lt;Input!$G$31),Input!$C$41,0)</f>
        <v>0</v>
      </c>
      <c r="E460" s="78" t="n">
        <f aca="true">IF(AND($B460&gt;Input!$C$45,$B460&lt;Input!$C$25),PMT(Input!$C$40/(100*12),(OFFSET($A$4,MATCH(Input!$C$25,$B$4:$B$1004,1),0,1,1)-OFFSET($A$4,MATCH(Input!$C$45,$B$4:$B$1004,1),0,1,1)),$H$4,0,1),0)</f>
        <v>-194.221807323395</v>
      </c>
      <c r="F460" s="78" t="n">
        <f aca="false">($F459+$D460+$E460)*(1+Input!$C$40/(100*12))</f>
        <v>13523.1605359146</v>
      </c>
    </row>
    <row r="461" customFormat="false" ht="12.8" hidden="false" customHeight="false" outlineLevel="0" collapsed="false">
      <c r="A461" s="76" t="n">
        <v>457</v>
      </c>
      <c r="B461" s="77" t="n">
        <f aca="false">EOMONTH(Input!$C$7,A461)</f>
        <v>56826</v>
      </c>
      <c r="D461" s="78" t="n">
        <f aca="false">IF(AND($B461&lt;Input!$C$31,$B461&lt;Input!$G$31),Input!$C$41,0)</f>
        <v>0</v>
      </c>
      <c r="E461" s="78" t="n">
        <f aca="true">IF(AND($B461&gt;Input!$C$45,$B461&lt;Input!$C$25),PMT(Input!$C$40/(100*12),(OFFSET($A$4,MATCH(Input!$C$25,$B$4:$B$1004,1),0,1,1)-OFFSET($A$4,MATCH(Input!$C$45,$B$4:$B$1004,1),0,1,1)),$H$4,0,1),0)</f>
        <v>-194.221807323395</v>
      </c>
      <c r="F461" s="78" t="n">
        <f aca="false">($F460+$D461+$E461)*(1+Input!$C$40/(100*12))</f>
        <v>13384.4759732937</v>
      </c>
    </row>
    <row r="462" customFormat="false" ht="12.8" hidden="false" customHeight="false" outlineLevel="0" collapsed="false">
      <c r="A462" s="76" t="n">
        <v>458</v>
      </c>
      <c r="B462" s="77" t="n">
        <f aca="false">EOMONTH(Input!$C$7,A462)</f>
        <v>56857</v>
      </c>
      <c r="D462" s="78" t="n">
        <f aca="false">IF(AND($B462&lt;Input!$C$31,$B462&lt;Input!$G$31),Input!$C$41,0)</f>
        <v>0</v>
      </c>
      <c r="E462" s="78" t="n">
        <f aca="true">IF(AND($B462&gt;Input!$C$45,$B462&lt;Input!$C$25),PMT(Input!$C$40/(100*12),(OFFSET($A$4,MATCH(Input!$C$25,$B$4:$B$1004,1),0,1,1)-OFFSET($A$4,MATCH(Input!$C$45,$B$4:$B$1004,1),0,1,1)),$H$4,0,1),0)</f>
        <v>-194.221807323395</v>
      </c>
      <c r="F462" s="78" t="n">
        <f aca="false">($F461+$D462+$E462)*(1+Input!$C$40/(100*12))</f>
        <v>13245.2135583285</v>
      </c>
    </row>
    <row r="463" customFormat="false" ht="12.8" hidden="false" customHeight="false" outlineLevel="0" collapsed="false">
      <c r="A463" s="76" t="n">
        <v>459</v>
      </c>
      <c r="B463" s="77" t="n">
        <f aca="false">EOMONTH(Input!$C$7,A463)</f>
        <v>56887</v>
      </c>
      <c r="D463" s="78" t="n">
        <f aca="false">IF(AND($B463&lt;Input!$C$31,$B463&lt;Input!$G$31),Input!$C$41,0)</f>
        <v>0</v>
      </c>
      <c r="E463" s="78" t="n">
        <f aca="true">IF(AND($B463&gt;Input!$C$45,$B463&lt;Input!$C$25),PMT(Input!$C$40/(100*12),(OFFSET($A$4,MATCH(Input!$C$25,$B$4:$B$1004,1),0,1,1)-OFFSET($A$4,MATCH(Input!$C$45,$B$4:$B$1004,1),0,1,1)),$H$4,0,1),0)</f>
        <v>-194.221807323395</v>
      </c>
      <c r="F463" s="78" t="n">
        <f aca="false">($F462+$D463+$E463)*(1+Input!$C$40/(100*12))</f>
        <v>13105.370883301</v>
      </c>
    </row>
    <row r="464" customFormat="false" ht="12.8" hidden="false" customHeight="false" outlineLevel="0" collapsed="false">
      <c r="A464" s="76" t="n">
        <v>460</v>
      </c>
      <c r="B464" s="77" t="n">
        <f aca="false">EOMONTH(Input!$C$7,A464)</f>
        <v>56918</v>
      </c>
      <c r="D464" s="78" t="n">
        <f aca="false">IF(AND($B464&lt;Input!$C$31,$B464&lt;Input!$G$31),Input!$C$41,0)</f>
        <v>0</v>
      </c>
      <c r="E464" s="78" t="n">
        <f aca="true">IF(AND($B464&gt;Input!$C$45,$B464&lt;Input!$C$25),PMT(Input!$C$40/(100*12),(OFFSET($A$4,MATCH(Input!$C$25,$B$4:$B$1004,1),0,1,1)-OFFSET($A$4,MATCH(Input!$C$45,$B$4:$B$1004,1),0,1,1)),$H$4,0,1),0)</f>
        <v>-194.221807323395</v>
      </c>
      <c r="F464" s="78" t="n">
        <f aca="false">($F463+$D464+$E464)*(1+Input!$C$40/(100*12))</f>
        <v>12964.9455304608</v>
      </c>
    </row>
    <row r="465" customFormat="false" ht="12.8" hidden="false" customHeight="false" outlineLevel="0" collapsed="false">
      <c r="A465" s="76" t="n">
        <v>461</v>
      </c>
      <c r="B465" s="77" t="n">
        <f aca="false">EOMONTH(Input!$C$7,A465)</f>
        <v>56948</v>
      </c>
      <c r="D465" s="78" t="n">
        <f aca="false">IF(AND($B465&lt;Input!$C$31,$B465&lt;Input!$G$31),Input!$C$41,0)</f>
        <v>0</v>
      </c>
      <c r="E465" s="78" t="n">
        <f aca="true">IF(AND($B465&gt;Input!$C$45,$B465&lt;Input!$C$25),PMT(Input!$C$40/(100*12),(OFFSET($A$4,MATCH(Input!$C$25,$B$4:$B$1004,1),0,1,1)-OFFSET($A$4,MATCH(Input!$C$45,$B$4:$B$1004,1),0,1,1)),$H$4,0,1),0)</f>
        <v>-194.221807323395</v>
      </c>
      <c r="F465" s="78" t="n">
        <f aca="false">($F464+$D465+$E465)*(1+Input!$C$40/(100*12))</f>
        <v>12823.9350719838</v>
      </c>
    </row>
    <row r="466" customFormat="false" ht="12.8" hidden="false" customHeight="false" outlineLevel="0" collapsed="false">
      <c r="A466" s="76" t="n">
        <v>462</v>
      </c>
      <c r="B466" s="77" t="n">
        <f aca="false">EOMONTH(Input!$C$7,A466)</f>
        <v>56979</v>
      </c>
      <c r="D466" s="78" t="n">
        <f aca="false">IF(AND($B466&lt;Input!$C$31,$B466&lt;Input!$G$31),Input!$C$41,0)</f>
        <v>0</v>
      </c>
      <c r="E466" s="78" t="n">
        <f aca="true">IF(AND($B466&gt;Input!$C$45,$B466&lt;Input!$C$25),PMT(Input!$C$40/(100*12),(OFFSET($A$4,MATCH(Input!$C$25,$B$4:$B$1004,1),0,1,1)-OFFSET($A$4,MATCH(Input!$C$45,$B$4:$B$1004,1),0,1,1)),$H$4,0,1),0)</f>
        <v>-194.221807323395</v>
      </c>
      <c r="F466" s="78" t="n">
        <f aca="false">($F465+$D466+$E466)*(1+Input!$C$40/(100*12))</f>
        <v>12682.3370699298</v>
      </c>
    </row>
    <row r="467" customFormat="false" ht="12.8" hidden="false" customHeight="false" outlineLevel="0" collapsed="false">
      <c r="A467" s="76" t="n">
        <v>463</v>
      </c>
      <c r="B467" s="77" t="n">
        <f aca="false">EOMONTH(Input!$C$7,A467)</f>
        <v>57010</v>
      </c>
      <c r="D467" s="78" t="n">
        <f aca="false">IF(AND($B467&lt;Input!$C$31,$B467&lt;Input!$G$31),Input!$C$41,0)</f>
        <v>0</v>
      </c>
      <c r="E467" s="78" t="n">
        <f aca="true">IF(AND($B467&gt;Input!$C$45,$B467&lt;Input!$C$25),PMT(Input!$C$40/(100*12),(OFFSET($A$4,MATCH(Input!$C$25,$B$4:$B$1004,1),0,1,1)-OFFSET($A$4,MATCH(Input!$C$45,$B$4:$B$1004,1),0,1,1)),$H$4,0,1),0)</f>
        <v>-194.221807323395</v>
      </c>
      <c r="F467" s="78" t="n">
        <f aca="false">($F466+$D467+$E467)*(1+Input!$C$40/(100*12))</f>
        <v>12540.1490762006</v>
      </c>
    </row>
    <row r="468" customFormat="false" ht="12.8" hidden="false" customHeight="false" outlineLevel="0" collapsed="false">
      <c r="A468" s="76" t="n">
        <v>464</v>
      </c>
      <c r="B468" s="77" t="n">
        <f aca="false">EOMONTH(Input!$C$7,A468)</f>
        <v>57039</v>
      </c>
      <c r="D468" s="78" t="n">
        <f aca="false">IF(AND($B468&lt;Input!$C$31,$B468&lt;Input!$G$31),Input!$C$41,0)</f>
        <v>0</v>
      </c>
      <c r="E468" s="78" t="n">
        <f aca="true">IF(AND($B468&gt;Input!$C$45,$B468&lt;Input!$C$25),PMT(Input!$C$40/(100*12),(OFFSET($A$4,MATCH(Input!$C$25,$B$4:$B$1004,1),0,1,1)-OFFSET($A$4,MATCH(Input!$C$45,$B$4:$B$1004,1),0,1,1)),$H$4,0,1),0)</f>
        <v>-194.221807323395</v>
      </c>
      <c r="F468" s="78" t="n">
        <f aca="false">($F467+$D468+$E468)*(1+Input!$C$40/(100*12))</f>
        <v>12397.3686324976</v>
      </c>
    </row>
    <row r="469" customFormat="false" ht="12.8" hidden="false" customHeight="false" outlineLevel="0" collapsed="false">
      <c r="A469" s="76" t="n">
        <v>465</v>
      </c>
      <c r="B469" s="77" t="n">
        <f aca="false">EOMONTH(Input!$C$7,A469)</f>
        <v>57070</v>
      </c>
      <c r="D469" s="78" t="n">
        <f aca="false">IF(AND($B469&lt;Input!$C$31,$B469&lt;Input!$G$31),Input!$C$41,0)</f>
        <v>0</v>
      </c>
      <c r="E469" s="78" t="n">
        <f aca="true">IF(AND($B469&gt;Input!$C$45,$B469&lt;Input!$C$25),PMT(Input!$C$40/(100*12),(OFFSET($A$4,MATCH(Input!$C$25,$B$4:$B$1004,1),0,1,1)-OFFSET($A$4,MATCH(Input!$C$45,$B$4:$B$1004,1),0,1,1)),$H$4,0,1),0)</f>
        <v>-194.221807323395</v>
      </c>
      <c r="F469" s="78" t="n">
        <f aca="false">($F468+$D469+$E469)*(1+Input!$C$40/(100*12))</f>
        <v>12253.9932702791</v>
      </c>
    </row>
    <row r="470" customFormat="false" ht="12.8" hidden="false" customHeight="false" outlineLevel="0" collapsed="false">
      <c r="A470" s="76" t="n">
        <v>466</v>
      </c>
      <c r="B470" s="77" t="n">
        <f aca="false">EOMONTH(Input!$C$7,A470)</f>
        <v>57100</v>
      </c>
      <c r="D470" s="78" t="n">
        <f aca="false">IF(AND($B470&lt;Input!$C$31,$B470&lt;Input!$G$31),Input!$C$41,0)</f>
        <v>0</v>
      </c>
      <c r="E470" s="78" t="n">
        <f aca="true">IF(AND($B470&gt;Input!$C$45,$B470&lt;Input!$C$25),PMT(Input!$C$40/(100*12),(OFFSET($A$4,MATCH(Input!$C$25,$B$4:$B$1004,1),0,1,1)-OFFSET($A$4,MATCH(Input!$C$45,$B$4:$B$1004,1),0,1,1)),$H$4,0,1),0)</f>
        <v>-194.221807323395</v>
      </c>
      <c r="F470" s="78" t="n">
        <f aca="false">($F469+$D470+$E470)*(1+Input!$C$40/(100*12))</f>
        <v>12110.020510718</v>
      </c>
    </row>
    <row r="471" customFormat="false" ht="12.8" hidden="false" customHeight="false" outlineLevel="0" collapsed="false">
      <c r="A471" s="76" t="n">
        <v>467</v>
      </c>
      <c r="B471" s="77" t="n">
        <f aca="false">EOMONTH(Input!$C$7,A471)</f>
        <v>57131</v>
      </c>
      <c r="D471" s="78" t="n">
        <f aca="false">IF(AND($B471&lt;Input!$C$31,$B471&lt;Input!$G$31),Input!$C$41,0)</f>
        <v>0</v>
      </c>
      <c r="E471" s="78" t="n">
        <f aca="true">IF(AND($B471&gt;Input!$C$45,$B471&lt;Input!$C$25),PMT(Input!$C$40/(100*12),(OFFSET($A$4,MATCH(Input!$C$25,$B$4:$B$1004,1),0,1,1)-OFFSET($A$4,MATCH(Input!$C$45,$B$4:$B$1004,1),0,1,1)),$H$4,0,1),0)</f>
        <v>-194.221807323395</v>
      </c>
      <c r="F471" s="78" t="n">
        <f aca="false">($F470+$D471+$E471)*(1+Input!$C$40/(100*12))</f>
        <v>11965.4478646587</v>
      </c>
    </row>
    <row r="472" customFormat="false" ht="12.8" hidden="false" customHeight="false" outlineLevel="0" collapsed="false">
      <c r="A472" s="76" t="n">
        <v>468</v>
      </c>
      <c r="B472" s="77" t="n">
        <f aca="false">EOMONTH(Input!$C$7,A472)</f>
        <v>57161</v>
      </c>
      <c r="D472" s="78" t="n">
        <f aca="false">IF(AND($B472&lt;Input!$C$31,$B472&lt;Input!$G$31),Input!$C$41,0)</f>
        <v>0</v>
      </c>
      <c r="E472" s="78" t="n">
        <f aca="true">IF(AND($B472&gt;Input!$C$45,$B472&lt;Input!$C$25),PMT(Input!$C$40/(100*12),(OFFSET($A$4,MATCH(Input!$C$25,$B$4:$B$1004,1),0,1,1)-OFFSET($A$4,MATCH(Input!$C$45,$B$4:$B$1004,1),0,1,1)),$H$4,0,1),0)</f>
        <v>-194.221807323395</v>
      </c>
      <c r="F472" s="78" t="n">
        <f aca="false">($F471+$D472+$E472)*(1+Input!$C$40/(100*12))</f>
        <v>11820.2728325742</v>
      </c>
    </row>
    <row r="473" customFormat="false" ht="12.8" hidden="false" customHeight="false" outlineLevel="0" collapsed="false">
      <c r="A473" s="76" t="n">
        <v>469</v>
      </c>
      <c r="B473" s="77" t="n">
        <f aca="false">EOMONTH(Input!$C$7,A473)</f>
        <v>57192</v>
      </c>
      <c r="D473" s="78" t="n">
        <f aca="false">IF(AND($B473&lt;Input!$C$31,$B473&lt;Input!$G$31),Input!$C$41,0)</f>
        <v>0</v>
      </c>
      <c r="E473" s="78" t="n">
        <f aca="true">IF(AND($B473&gt;Input!$C$45,$B473&lt;Input!$C$25),PMT(Input!$C$40/(100*12),(OFFSET($A$4,MATCH(Input!$C$25,$B$4:$B$1004,1),0,1,1)-OFFSET($A$4,MATCH(Input!$C$45,$B$4:$B$1004,1),0,1,1)),$H$4,0,1),0)</f>
        <v>-194.221807323395</v>
      </c>
      <c r="F473" s="78" t="n">
        <f aca="false">($F472+$D473+$E473)*(1+Input!$C$40/(100*12))</f>
        <v>11674.4929045227</v>
      </c>
    </row>
    <row r="474" customFormat="false" ht="12.8" hidden="false" customHeight="false" outlineLevel="0" collapsed="false">
      <c r="A474" s="76" t="n">
        <v>470</v>
      </c>
      <c r="B474" s="77" t="n">
        <f aca="false">EOMONTH(Input!$C$7,A474)</f>
        <v>57223</v>
      </c>
      <c r="D474" s="78" t="n">
        <f aca="false">IF(AND($B474&lt;Input!$C$31,$B474&lt;Input!$G$31),Input!$C$41,0)</f>
        <v>0</v>
      </c>
      <c r="E474" s="78" t="n">
        <f aca="true">IF(AND($B474&gt;Input!$C$45,$B474&lt;Input!$C$25),PMT(Input!$C$40/(100*12),(OFFSET($A$4,MATCH(Input!$C$25,$B$4:$B$1004,1),0,1,1)-OFFSET($A$4,MATCH(Input!$C$45,$B$4:$B$1004,1),0,1,1)),$H$4,0,1),0)</f>
        <v>-194.221807323395</v>
      </c>
      <c r="F474" s="78" t="n">
        <f aca="false">($F473+$D474+$E474)*(1+Input!$C$40/(100*12))</f>
        <v>11528.1055601043</v>
      </c>
    </row>
    <row r="475" customFormat="false" ht="12.8" hidden="false" customHeight="false" outlineLevel="0" collapsed="false">
      <c r="A475" s="76" t="n">
        <v>471</v>
      </c>
      <c r="B475" s="77" t="n">
        <f aca="false">EOMONTH(Input!$C$7,A475)</f>
        <v>57253</v>
      </c>
      <c r="D475" s="78" t="n">
        <f aca="false">IF(AND($B475&lt;Input!$C$31,$B475&lt;Input!$G$31),Input!$C$41,0)</f>
        <v>0</v>
      </c>
      <c r="E475" s="78" t="n">
        <f aca="true">IF(AND($B475&gt;Input!$C$45,$B475&lt;Input!$C$25),PMT(Input!$C$40/(100*12),(OFFSET($A$4,MATCH(Input!$C$25,$B$4:$B$1004,1),0,1,1)-OFFSET($A$4,MATCH(Input!$C$45,$B$4:$B$1004,1),0,1,1)),$H$4,0,1),0)</f>
        <v>-194.221807323395</v>
      </c>
      <c r="F475" s="78" t="n">
        <f aca="false">($F474+$D475+$E475)*(1+Input!$C$40/(100*12))</f>
        <v>11381.1082684175</v>
      </c>
    </row>
    <row r="476" customFormat="false" ht="12.8" hidden="false" customHeight="false" outlineLevel="0" collapsed="false">
      <c r="A476" s="76" t="n">
        <v>472</v>
      </c>
      <c r="B476" s="77" t="n">
        <f aca="false">EOMONTH(Input!$C$7,A476)</f>
        <v>57284</v>
      </c>
      <c r="D476" s="78" t="n">
        <f aca="false">IF(AND($B476&lt;Input!$C$31,$B476&lt;Input!$G$31),Input!$C$41,0)</f>
        <v>0</v>
      </c>
      <c r="E476" s="78" t="n">
        <f aca="true">IF(AND($B476&gt;Input!$C$45,$B476&lt;Input!$C$25),PMT(Input!$C$40/(100*12),(OFFSET($A$4,MATCH(Input!$C$25,$B$4:$B$1004,1),0,1,1)-OFFSET($A$4,MATCH(Input!$C$45,$B$4:$B$1004,1),0,1,1)),$H$4,0,1),0)</f>
        <v>-194.221807323395</v>
      </c>
      <c r="F476" s="78" t="n">
        <f aca="false">($F475+$D476+$E476)*(1+Input!$C$40/(100*12))</f>
        <v>11233.4984880154</v>
      </c>
    </row>
    <row r="477" customFormat="false" ht="12.8" hidden="false" customHeight="false" outlineLevel="0" collapsed="false">
      <c r="A477" s="76" t="n">
        <v>473</v>
      </c>
      <c r="B477" s="77" t="n">
        <f aca="false">EOMONTH(Input!$C$7,A477)</f>
        <v>57314</v>
      </c>
      <c r="D477" s="78" t="n">
        <f aca="false">IF(AND($B477&lt;Input!$C$31,$B477&lt;Input!$G$31),Input!$C$41,0)</f>
        <v>0</v>
      </c>
      <c r="E477" s="78" t="n">
        <f aca="true">IF(AND($B477&gt;Input!$C$45,$B477&lt;Input!$C$25),PMT(Input!$C$40/(100*12),(OFFSET($A$4,MATCH(Input!$C$25,$B$4:$B$1004,1),0,1,1)-OFFSET($A$4,MATCH(Input!$C$45,$B$4:$B$1004,1),0,1,1)),$H$4,0,1),0)</f>
        <v>-194.221807323395</v>
      </c>
      <c r="F477" s="78" t="n">
        <f aca="false">($F476+$D477+$E477)*(1+Input!$C$40/(100*12))</f>
        <v>11085.2736668615</v>
      </c>
    </row>
    <row r="478" customFormat="false" ht="12.8" hidden="false" customHeight="false" outlineLevel="0" collapsed="false">
      <c r="A478" s="76" t="n">
        <v>474</v>
      </c>
      <c r="B478" s="77" t="n">
        <f aca="false">EOMONTH(Input!$C$7,A478)</f>
        <v>57345</v>
      </c>
      <c r="D478" s="78" t="n">
        <f aca="false">IF(AND($B478&lt;Input!$C$31,$B478&lt;Input!$G$31),Input!$C$41,0)</f>
        <v>0</v>
      </c>
      <c r="E478" s="78" t="n">
        <f aca="true">IF(AND($B478&gt;Input!$C$45,$B478&lt;Input!$C$25),PMT(Input!$C$40/(100*12),(OFFSET($A$4,MATCH(Input!$C$25,$B$4:$B$1004,1),0,1,1)-OFFSET($A$4,MATCH(Input!$C$45,$B$4:$B$1004,1),0,1,1)),$H$4,0,1),0)</f>
        <v>-194.221807323395</v>
      </c>
      <c r="F478" s="78" t="n">
        <f aca="false">($F477+$D478+$E478)*(1+Input!$C$40/(100*12))</f>
        <v>10936.4312422862</v>
      </c>
    </row>
    <row r="479" customFormat="false" ht="12.8" hidden="false" customHeight="false" outlineLevel="0" collapsed="false">
      <c r="A479" s="76" t="n">
        <v>475</v>
      </c>
      <c r="B479" s="77" t="n">
        <f aca="false">EOMONTH(Input!$C$7,A479)</f>
        <v>57376</v>
      </c>
      <c r="D479" s="78" t="n">
        <f aca="false">IF(AND($B479&lt;Input!$C$31,$B479&lt;Input!$G$31),Input!$C$41,0)</f>
        <v>0</v>
      </c>
      <c r="E479" s="78" t="n">
        <f aca="true">IF(AND($B479&gt;Input!$C$45,$B479&lt;Input!$C$25),PMT(Input!$C$40/(100*12),(OFFSET($A$4,MATCH(Input!$C$25,$B$4:$B$1004,1),0,1,1)-OFFSET($A$4,MATCH(Input!$C$45,$B$4:$B$1004,1),0,1,1)),$H$4,0,1),0)</f>
        <v>-194.221807323395</v>
      </c>
      <c r="F479" s="78" t="n">
        <f aca="false">($F478+$D479+$E479)*(1+Input!$C$40/(100*12))</f>
        <v>10786.9686409418</v>
      </c>
    </row>
    <row r="480" customFormat="false" ht="12.8" hidden="false" customHeight="false" outlineLevel="0" collapsed="false">
      <c r="A480" s="76" t="n">
        <v>476</v>
      </c>
      <c r="B480" s="77" t="n">
        <f aca="false">EOMONTH(Input!$C$7,A480)</f>
        <v>57404</v>
      </c>
      <c r="D480" s="78" t="n">
        <f aca="false">IF(AND($B480&lt;Input!$C$31,$B480&lt;Input!$G$31),Input!$C$41,0)</f>
        <v>0</v>
      </c>
      <c r="E480" s="78" t="n">
        <f aca="true">IF(AND($B480&gt;Input!$C$45,$B480&lt;Input!$C$25),PMT(Input!$C$40/(100*12),(OFFSET($A$4,MATCH(Input!$C$25,$B$4:$B$1004,1),0,1,1)-OFFSET($A$4,MATCH(Input!$C$45,$B$4:$B$1004,1),0,1,1)),$H$4,0,1),0)</f>
        <v>-194.221807323395</v>
      </c>
      <c r="F480" s="78" t="n">
        <f aca="false">($F479+$D480+$E480)*(1+Input!$C$40/(100*12))</f>
        <v>10636.8832787585</v>
      </c>
    </row>
    <row r="481" customFormat="false" ht="12.8" hidden="false" customHeight="false" outlineLevel="0" collapsed="false">
      <c r="A481" s="76" t="n">
        <v>477</v>
      </c>
      <c r="B481" s="77" t="n">
        <f aca="false">EOMONTH(Input!$C$7,A481)</f>
        <v>57435</v>
      </c>
      <c r="D481" s="78" t="n">
        <f aca="false">IF(AND($B481&lt;Input!$C$31,$B481&lt;Input!$G$31),Input!$C$41,0)</f>
        <v>0</v>
      </c>
      <c r="E481" s="78" t="n">
        <f aca="true">IF(AND($B481&gt;Input!$C$45,$B481&lt;Input!$C$25),PMT(Input!$C$40/(100*12),(OFFSET($A$4,MATCH(Input!$C$25,$B$4:$B$1004,1),0,1,1)-OFFSET($A$4,MATCH(Input!$C$45,$B$4:$B$1004,1),0,1,1)),$H$4,0,1),0)</f>
        <v>-194.221807323395</v>
      </c>
      <c r="F481" s="78" t="n">
        <f aca="false">($F480+$D481+$E481)*(1+Input!$C$40/(100*12))</f>
        <v>10486.1725608994</v>
      </c>
    </row>
    <row r="482" customFormat="false" ht="12.8" hidden="false" customHeight="false" outlineLevel="0" collapsed="false">
      <c r="A482" s="76" t="n">
        <v>478</v>
      </c>
      <c r="B482" s="77" t="n">
        <f aca="false">EOMONTH(Input!$C$7,A482)</f>
        <v>57465</v>
      </c>
      <c r="D482" s="78" t="n">
        <f aca="false">IF(AND($B482&lt;Input!$C$31,$B482&lt;Input!$G$31),Input!$C$41,0)</f>
        <v>0</v>
      </c>
      <c r="E482" s="78" t="n">
        <f aca="true">IF(AND($B482&gt;Input!$C$45,$B482&lt;Input!$C$25),PMT(Input!$C$40/(100*12),(OFFSET($A$4,MATCH(Input!$C$25,$B$4:$B$1004,1),0,1,1)-OFFSET($A$4,MATCH(Input!$C$45,$B$4:$B$1004,1),0,1,1)),$H$4,0,1),0)</f>
        <v>-194.221807323395</v>
      </c>
      <c r="F482" s="78" t="n">
        <f aca="false">($F481+$D482+$E482)*(1+Input!$C$40/(100*12))</f>
        <v>10334.8338817159</v>
      </c>
    </row>
    <row r="483" customFormat="false" ht="12.8" hidden="false" customHeight="false" outlineLevel="0" collapsed="false">
      <c r="A483" s="76" t="n">
        <v>479</v>
      </c>
      <c r="B483" s="77" t="n">
        <f aca="false">EOMONTH(Input!$C$7,A483)</f>
        <v>57496</v>
      </c>
      <c r="D483" s="78" t="n">
        <f aca="false">IF(AND($B483&lt;Input!$C$31,$B483&lt;Input!$G$31),Input!$C$41,0)</f>
        <v>0</v>
      </c>
      <c r="E483" s="78" t="n">
        <f aca="true">IF(AND($B483&gt;Input!$C$45,$B483&lt;Input!$C$25),PMT(Input!$C$40/(100*12),(OFFSET($A$4,MATCH(Input!$C$25,$B$4:$B$1004,1),0,1,1)-OFFSET($A$4,MATCH(Input!$C$45,$B$4:$B$1004,1),0,1,1)),$H$4,0,1),0)</f>
        <v>-194.221807323395</v>
      </c>
      <c r="F483" s="78" t="n">
        <f aca="false">($F482+$D483+$E483)*(1+Input!$C$40/(100*12))</f>
        <v>10182.8646247025</v>
      </c>
    </row>
    <row r="484" customFormat="false" ht="12.8" hidden="false" customHeight="false" outlineLevel="0" collapsed="false">
      <c r="A484" s="76" t="n">
        <v>480</v>
      </c>
      <c r="B484" s="77" t="n">
        <f aca="false">EOMONTH(Input!$C$7,A484)</f>
        <v>57526</v>
      </c>
      <c r="D484" s="78" t="n">
        <f aca="false">IF(AND($B484&lt;Input!$C$31,$B484&lt;Input!$G$31),Input!$C$41,0)</f>
        <v>0</v>
      </c>
      <c r="E484" s="78" t="n">
        <f aca="true">IF(AND($B484&gt;Input!$C$45,$B484&lt;Input!$C$25),PMT(Input!$C$40/(100*12),(OFFSET($A$4,MATCH(Input!$C$25,$B$4:$B$1004,1),0,1,1)-OFFSET($A$4,MATCH(Input!$C$45,$B$4:$B$1004,1),0,1,1)),$H$4,0,1),0)</f>
        <v>-194.221807323395</v>
      </c>
      <c r="F484" s="78" t="n">
        <f aca="false">($F483+$D484+$E484)*(1+Input!$C$40/(100*12))</f>
        <v>10030.2621624515</v>
      </c>
    </row>
    <row r="485" customFormat="false" ht="12.8" hidden="false" customHeight="false" outlineLevel="0" collapsed="false">
      <c r="A485" s="76" t="n">
        <v>481</v>
      </c>
      <c r="B485" s="77" t="n">
        <f aca="false">EOMONTH(Input!$C$7,A485)</f>
        <v>57557</v>
      </c>
      <c r="D485" s="78" t="n">
        <f aca="false">IF(AND($B485&lt;Input!$C$31,$B485&lt;Input!$G$31),Input!$C$41,0)</f>
        <v>0</v>
      </c>
      <c r="E485" s="78" t="n">
        <f aca="true">IF(AND($B485&gt;Input!$C$45,$B485&lt;Input!$C$25),PMT(Input!$C$40/(100*12),(OFFSET($A$4,MATCH(Input!$C$25,$B$4:$B$1004,1),0,1,1)-OFFSET($A$4,MATCH(Input!$C$45,$B$4:$B$1004,1),0,1,1)),$H$4,0,1),0)</f>
        <v>-194.221807323395</v>
      </c>
      <c r="F485" s="78" t="n">
        <f aca="false">($F484+$D485+$E485)*(1+Input!$C$40/(100*12))</f>
        <v>9877.02385660782</v>
      </c>
    </row>
    <row r="486" customFormat="false" ht="12.8" hidden="false" customHeight="false" outlineLevel="0" collapsed="false">
      <c r="A486" s="76" t="n">
        <v>482</v>
      </c>
      <c r="B486" s="77" t="n">
        <f aca="false">EOMONTH(Input!$C$7,A486)</f>
        <v>57588</v>
      </c>
      <c r="D486" s="78" t="n">
        <f aca="false">IF(AND($B486&lt;Input!$C$31,$B486&lt;Input!$G$31),Input!$C$41,0)</f>
        <v>0</v>
      </c>
      <c r="E486" s="78" t="n">
        <f aca="true">IF(AND($B486&gt;Input!$C$45,$B486&lt;Input!$C$25),PMT(Input!$C$40/(100*12),(OFFSET($A$4,MATCH(Input!$C$25,$B$4:$B$1004,1),0,1,1)-OFFSET($A$4,MATCH(Input!$C$45,$B$4:$B$1004,1),0,1,1)),$H$4,0,1),0)</f>
        <v>-194.221807323395</v>
      </c>
      <c r="F486" s="78" t="n">
        <f aca="false">($F485+$D486+$E486)*(1+Input!$C$40/(100*12))</f>
        <v>9723.14705782311</v>
      </c>
    </row>
    <row r="487" customFormat="false" ht="12.8" hidden="false" customHeight="false" outlineLevel="0" collapsed="false">
      <c r="A487" s="76" t="n">
        <v>483</v>
      </c>
      <c r="B487" s="77" t="n">
        <f aca="false">EOMONTH(Input!$C$7,A487)</f>
        <v>57618</v>
      </c>
      <c r="D487" s="78" t="n">
        <f aca="false">IF(AND($B487&lt;Input!$C$31,$B487&lt;Input!$G$31),Input!$C$41,0)</f>
        <v>0</v>
      </c>
      <c r="E487" s="78" t="n">
        <f aca="true">IF(AND($B487&gt;Input!$C$45,$B487&lt;Input!$C$25),PMT(Input!$C$40/(100*12),(OFFSET($A$4,MATCH(Input!$C$25,$B$4:$B$1004,1),0,1,1)-OFFSET($A$4,MATCH(Input!$C$45,$B$4:$B$1004,1),0,1,1)),$H$4,0,1),0)</f>
        <v>-194.221807323395</v>
      </c>
      <c r="F487" s="78" t="n">
        <f aca="false">($F486+$D487+$E487)*(1+Input!$C$40/(100*12))</f>
        <v>9568.62910571013</v>
      </c>
    </row>
    <row r="488" customFormat="false" ht="12.8" hidden="false" customHeight="false" outlineLevel="0" collapsed="false">
      <c r="A488" s="76" t="n">
        <v>484</v>
      </c>
      <c r="B488" s="77" t="n">
        <f aca="false">EOMONTH(Input!$C$7,A488)</f>
        <v>57649</v>
      </c>
      <c r="D488" s="78" t="n">
        <f aca="false">IF(AND($B488&lt;Input!$C$31,$B488&lt;Input!$G$31),Input!$C$41,0)</f>
        <v>0</v>
      </c>
      <c r="E488" s="78" t="n">
        <f aca="true">IF(AND($B488&gt;Input!$C$45,$B488&lt;Input!$C$25),PMT(Input!$C$40/(100*12),(OFFSET($A$4,MATCH(Input!$C$25,$B$4:$B$1004,1),0,1,1)-OFFSET($A$4,MATCH(Input!$C$45,$B$4:$B$1004,1),0,1,1)),$H$4,0,1),0)</f>
        <v>-194.221807323395</v>
      </c>
      <c r="F488" s="78" t="n">
        <f aca="false">($F487+$D488+$E488)*(1+Input!$C$40/(100*12))</f>
        <v>9413.46732879668</v>
      </c>
    </row>
    <row r="489" customFormat="false" ht="12.8" hidden="false" customHeight="false" outlineLevel="0" collapsed="false">
      <c r="A489" s="76" t="n">
        <v>485</v>
      </c>
      <c r="B489" s="77" t="n">
        <f aca="false">EOMONTH(Input!$C$7,A489)</f>
        <v>57679</v>
      </c>
      <c r="D489" s="78" t="n">
        <f aca="false">IF(AND($B489&lt;Input!$C$31,$B489&lt;Input!$G$31),Input!$C$41,0)</f>
        <v>0</v>
      </c>
      <c r="E489" s="78" t="n">
        <f aca="true">IF(AND($B489&gt;Input!$C$45,$B489&lt;Input!$C$25),PMT(Input!$C$40/(100*12),(OFFSET($A$4,MATCH(Input!$C$25,$B$4:$B$1004,1),0,1,1)-OFFSET($A$4,MATCH(Input!$C$45,$B$4:$B$1004,1),0,1,1)),$H$4,0,1),0)</f>
        <v>-194.221807323395</v>
      </c>
      <c r="F489" s="78" t="n">
        <f aca="false">($F488+$D489+$E489)*(1+Input!$C$40/(100*12))</f>
        <v>9257.65904447942</v>
      </c>
    </row>
    <row r="490" customFormat="false" ht="12.8" hidden="false" customHeight="false" outlineLevel="0" collapsed="false">
      <c r="A490" s="76" t="n">
        <v>486</v>
      </c>
      <c r="B490" s="77" t="n">
        <f aca="false">EOMONTH(Input!$C$7,A490)</f>
        <v>57710</v>
      </c>
      <c r="D490" s="78" t="n">
        <f aca="false">IF(AND($B490&lt;Input!$C$31,$B490&lt;Input!$G$31),Input!$C$41,0)</f>
        <v>0</v>
      </c>
      <c r="E490" s="78" t="n">
        <f aca="true">IF(AND($B490&gt;Input!$C$45,$B490&lt;Input!$C$25),PMT(Input!$C$40/(100*12),(OFFSET($A$4,MATCH(Input!$C$25,$B$4:$B$1004,1),0,1,1)-OFFSET($A$4,MATCH(Input!$C$45,$B$4:$B$1004,1),0,1,1)),$H$4,0,1),0)</f>
        <v>-194.221807323395</v>
      </c>
      <c r="F490" s="78" t="n">
        <f aca="false">($F489+$D490+$E490)*(1+Input!$C$40/(100*12))</f>
        <v>9101.20155897751</v>
      </c>
    </row>
    <row r="491" customFormat="false" ht="12.8" hidden="false" customHeight="false" outlineLevel="0" collapsed="false">
      <c r="A491" s="76" t="n">
        <v>487</v>
      </c>
      <c r="B491" s="77" t="n">
        <f aca="false">EOMONTH(Input!$C$7,A491)</f>
        <v>57741</v>
      </c>
      <c r="D491" s="78" t="n">
        <f aca="false">IF(AND($B491&lt;Input!$C$31,$B491&lt;Input!$G$31),Input!$C$41,0)</f>
        <v>0</v>
      </c>
      <c r="E491" s="78" t="n">
        <f aca="true">IF(AND($B491&gt;Input!$C$45,$B491&lt;Input!$C$25),PMT(Input!$C$40/(100*12),(OFFSET($A$4,MATCH(Input!$C$25,$B$4:$B$1004,1),0,1,1)-OFFSET($A$4,MATCH(Input!$C$45,$B$4:$B$1004,1),0,1,1)),$H$4,0,1),0)</f>
        <v>-194.221807323395</v>
      </c>
      <c r="F491" s="78" t="n">
        <f aca="false">($F490+$D491+$E491)*(1+Input!$C$40/(100*12))</f>
        <v>8944.09216728601</v>
      </c>
    </row>
    <row r="492" customFormat="false" ht="12.8" hidden="false" customHeight="false" outlineLevel="0" collapsed="false">
      <c r="A492" s="76" t="n">
        <v>488</v>
      </c>
      <c r="B492" s="77" t="n">
        <f aca="false">EOMONTH(Input!$C$7,A492)</f>
        <v>57769</v>
      </c>
      <c r="D492" s="78" t="n">
        <f aca="false">IF(AND($B492&lt;Input!$C$31,$B492&lt;Input!$G$31),Input!$C$41,0)</f>
        <v>0</v>
      </c>
      <c r="E492" s="78" t="n">
        <f aca="true">IF(AND($B492&gt;Input!$C$45,$B492&lt;Input!$C$25),PMT(Input!$C$40/(100*12),(OFFSET($A$4,MATCH(Input!$C$25,$B$4:$B$1004,1),0,1,1)-OFFSET($A$4,MATCH(Input!$C$45,$B$4:$B$1004,1),0,1,1)),$H$4,0,1),0)</f>
        <v>-194.221807323395</v>
      </c>
      <c r="F492" s="78" t="n">
        <f aca="false">($F491+$D492+$E492)*(1+Input!$C$40/(100*12))</f>
        <v>8786.32815312912</v>
      </c>
    </row>
    <row r="493" customFormat="false" ht="12.8" hidden="false" customHeight="false" outlineLevel="0" collapsed="false">
      <c r="A493" s="76" t="n">
        <v>489</v>
      </c>
      <c r="B493" s="77" t="n">
        <f aca="false">EOMONTH(Input!$C$7,A493)</f>
        <v>57800</v>
      </c>
      <c r="D493" s="78" t="n">
        <f aca="false">IF(AND($B493&lt;Input!$C$31,$B493&lt;Input!$G$31),Input!$C$41,0)</f>
        <v>0</v>
      </c>
      <c r="E493" s="78" t="n">
        <f aca="true">IF(AND($B493&gt;Input!$C$45,$B493&lt;Input!$C$25),PMT(Input!$C$40/(100*12),(OFFSET($A$4,MATCH(Input!$C$25,$B$4:$B$1004,1),0,1,1)-OFFSET($A$4,MATCH(Input!$C$45,$B$4:$B$1004,1),0,1,1)),$H$4,0,1),0)</f>
        <v>-194.221807323395</v>
      </c>
      <c r="F493" s="78" t="n">
        <f aca="false">($F492+$D493+$E493)*(1+Input!$C$40/(100*12))</f>
        <v>8627.90678891325</v>
      </c>
    </row>
    <row r="494" customFormat="false" ht="12.8" hidden="false" customHeight="false" outlineLevel="0" collapsed="false">
      <c r="A494" s="76" t="n">
        <v>490</v>
      </c>
      <c r="B494" s="77" t="n">
        <f aca="false">EOMONTH(Input!$C$7,A494)</f>
        <v>57830</v>
      </c>
      <c r="D494" s="78" t="n">
        <f aca="false">IF(AND($B494&lt;Input!$C$31,$B494&lt;Input!$G$31),Input!$C$41,0)</f>
        <v>0</v>
      </c>
      <c r="E494" s="78" t="n">
        <f aca="true">IF(AND($B494&gt;Input!$C$45,$B494&lt;Input!$C$25),PMT(Input!$C$40/(100*12),(OFFSET($A$4,MATCH(Input!$C$25,$B$4:$B$1004,1),0,1,1)-OFFSET($A$4,MATCH(Input!$C$45,$B$4:$B$1004,1),0,1,1)),$H$4,0,1),0)</f>
        <v>-194.221807323395</v>
      </c>
      <c r="F494" s="78" t="n">
        <f aca="false">($F493+$D494+$E494)*(1+Input!$C$40/(100*12))</f>
        <v>8468.82533567982</v>
      </c>
    </row>
    <row r="495" customFormat="false" ht="12.8" hidden="false" customHeight="false" outlineLevel="0" collapsed="false">
      <c r="A495" s="76" t="n">
        <v>491</v>
      </c>
      <c r="B495" s="77" t="n">
        <f aca="false">EOMONTH(Input!$C$7,A495)</f>
        <v>57861</v>
      </c>
      <c r="D495" s="78" t="n">
        <f aca="false">IF(AND($B495&lt;Input!$C$31,$B495&lt;Input!$G$31),Input!$C$41,0)</f>
        <v>0</v>
      </c>
      <c r="E495" s="78" t="n">
        <f aca="true">IF(AND($B495&gt;Input!$C$45,$B495&lt;Input!$C$25),PMT(Input!$C$40/(100*12),(OFFSET($A$4,MATCH(Input!$C$25,$B$4:$B$1004,1),0,1,1)-OFFSET($A$4,MATCH(Input!$C$45,$B$4:$B$1004,1),0,1,1)),$H$4,0,1),0)</f>
        <v>-194.221807323395</v>
      </c>
      <c r="F495" s="78" t="n">
        <f aca="false">($F494+$D495+$E495)*(1+Input!$C$40/(100*12))</f>
        <v>8309.08104305791</v>
      </c>
    </row>
    <row r="496" customFormat="false" ht="12.8" hidden="false" customHeight="false" outlineLevel="0" collapsed="false">
      <c r="A496" s="76" t="n">
        <v>492</v>
      </c>
      <c r="B496" s="77" t="n">
        <f aca="false">EOMONTH(Input!$C$7,A496)</f>
        <v>57891</v>
      </c>
      <c r="D496" s="78" t="n">
        <f aca="false">IF(AND($B496&lt;Input!$C$31,$B496&lt;Input!$G$31),Input!$C$41,0)</f>
        <v>0</v>
      </c>
      <c r="E496" s="78" t="n">
        <f aca="true">IF(AND($B496&gt;Input!$C$45,$B496&lt;Input!$C$25),PMT(Input!$C$40/(100*12),(OFFSET($A$4,MATCH(Input!$C$25,$B$4:$B$1004,1),0,1,1)-OFFSET($A$4,MATCH(Input!$C$45,$B$4:$B$1004,1),0,1,1)),$H$4,0,1),0)</f>
        <v>-194.221807323395</v>
      </c>
      <c r="F496" s="78" t="n">
        <f aca="false">($F495+$D496+$E496)*(1+Input!$C$40/(100*12))</f>
        <v>8148.67114921674</v>
      </c>
    </row>
    <row r="497" customFormat="false" ht="12.8" hidden="false" customHeight="false" outlineLevel="0" collapsed="false">
      <c r="A497" s="76" t="n">
        <v>493</v>
      </c>
      <c r="B497" s="77" t="n">
        <f aca="false">EOMONTH(Input!$C$7,A497)</f>
        <v>57922</v>
      </c>
      <c r="D497" s="78" t="n">
        <f aca="false">IF(AND($B497&lt;Input!$C$31,$B497&lt;Input!$G$31),Input!$C$41,0)</f>
        <v>0</v>
      </c>
      <c r="E497" s="78" t="n">
        <f aca="true">IF(AND($B497&gt;Input!$C$45,$B497&lt;Input!$C$25),PMT(Input!$C$40/(100*12),(OFFSET($A$4,MATCH(Input!$C$25,$B$4:$B$1004,1),0,1,1)-OFFSET($A$4,MATCH(Input!$C$45,$B$4:$B$1004,1),0,1,1)),$H$4,0,1),0)</f>
        <v>-194.221807323395</v>
      </c>
      <c r="F497" s="78" t="n">
        <f aca="false">($F496+$D497+$E497)*(1+Input!$C$40/(100*12))</f>
        <v>7987.5928808179</v>
      </c>
    </row>
    <row r="498" customFormat="false" ht="12.8" hidden="false" customHeight="false" outlineLevel="0" collapsed="false">
      <c r="A498" s="76" t="n">
        <v>494</v>
      </c>
      <c r="B498" s="77" t="n">
        <f aca="false">EOMONTH(Input!$C$7,A498)</f>
        <v>57953</v>
      </c>
      <c r="D498" s="78" t="n">
        <f aca="false">IF(AND($B498&lt;Input!$C$31,$B498&lt;Input!$G$31),Input!$C$41,0)</f>
        <v>0</v>
      </c>
      <c r="E498" s="78" t="n">
        <f aca="true">IF(AND($B498&gt;Input!$C$45,$B498&lt;Input!$C$25),PMT(Input!$C$40/(100*12),(OFFSET($A$4,MATCH(Input!$C$25,$B$4:$B$1004,1),0,1,1)-OFFSET($A$4,MATCH(Input!$C$45,$B$4:$B$1004,1),0,1,1)),$H$4,0,1),0)</f>
        <v>-194.221807323395</v>
      </c>
      <c r="F498" s="78" t="n">
        <f aca="false">($F497+$D498+$E498)*(1+Input!$C$40/(100*12))</f>
        <v>7825.8434529674</v>
      </c>
    </row>
    <row r="499" customFormat="false" ht="12.8" hidden="false" customHeight="false" outlineLevel="0" collapsed="false">
      <c r="A499" s="76" t="n">
        <v>495</v>
      </c>
      <c r="B499" s="77" t="n">
        <f aca="false">EOMONTH(Input!$C$7,A499)</f>
        <v>57983</v>
      </c>
      <c r="D499" s="78" t="n">
        <f aca="false">IF(AND($B499&lt;Input!$C$31,$B499&lt;Input!$G$31),Input!$C$41,0)</f>
        <v>0</v>
      </c>
      <c r="E499" s="78" t="n">
        <f aca="true">IF(AND($B499&gt;Input!$C$45,$B499&lt;Input!$C$25),PMT(Input!$C$40/(100*12),(OFFSET($A$4,MATCH(Input!$C$25,$B$4:$B$1004,1),0,1,1)-OFFSET($A$4,MATCH(Input!$C$45,$B$4:$B$1004,1),0,1,1)),$H$4,0,1),0)</f>
        <v>-194.221807323395</v>
      </c>
      <c r="F499" s="78" t="n">
        <f aca="false">($F498+$D499+$E499)*(1+Input!$C$40/(100*12))</f>
        <v>7663.42006916752</v>
      </c>
    </row>
    <row r="500" customFormat="false" ht="12.8" hidden="false" customHeight="false" outlineLevel="0" collapsed="false">
      <c r="A500" s="76" t="n">
        <v>496</v>
      </c>
      <c r="B500" s="77" t="n">
        <f aca="false">EOMONTH(Input!$C$7,A500)</f>
        <v>58014</v>
      </c>
      <c r="D500" s="78" t="n">
        <f aca="false">IF(AND($B500&lt;Input!$C$31,$B500&lt;Input!$G$31),Input!$C$41,0)</f>
        <v>0</v>
      </c>
      <c r="E500" s="78" t="n">
        <f aca="true">IF(AND($B500&gt;Input!$C$45,$B500&lt;Input!$C$25),PMT(Input!$C$40/(100*12),(OFFSET($A$4,MATCH(Input!$C$25,$B$4:$B$1004,1),0,1,1)-OFFSET($A$4,MATCH(Input!$C$45,$B$4:$B$1004,1),0,1,1)),$H$4,0,1),0)</f>
        <v>-194.221807323395</v>
      </c>
      <c r="F500" s="78" t="n">
        <f aca="false">($F499+$D500+$E500)*(1+Input!$C$40/(100*12))</f>
        <v>7500.31992126848</v>
      </c>
    </row>
    <row r="501" customFormat="false" ht="12.8" hidden="false" customHeight="false" outlineLevel="0" collapsed="false">
      <c r="A501" s="76" t="n">
        <v>497</v>
      </c>
      <c r="B501" s="77" t="n">
        <f aca="false">EOMONTH(Input!$C$7,A501)</f>
        <v>58044</v>
      </c>
      <c r="D501" s="78" t="n">
        <f aca="false">IF(AND($B501&lt;Input!$C$31,$B501&lt;Input!$G$31),Input!$C$41,0)</f>
        <v>0</v>
      </c>
      <c r="E501" s="78" t="n">
        <f aca="true">IF(AND($B501&gt;Input!$C$45,$B501&lt;Input!$C$25),PMT(Input!$C$40/(100*12),(OFFSET($A$4,MATCH(Input!$C$25,$B$4:$B$1004,1),0,1,1)-OFFSET($A$4,MATCH(Input!$C$45,$B$4:$B$1004,1),0,1,1)),$H$4,0,1),0)</f>
        <v>-194.221807323395</v>
      </c>
      <c r="F501" s="78" t="n">
        <f aca="false">($F500+$D501+$E501)*(1+Input!$C$40/(100*12))</f>
        <v>7336.54018941986</v>
      </c>
    </row>
    <row r="502" customFormat="false" ht="12.8" hidden="false" customHeight="false" outlineLevel="0" collapsed="false">
      <c r="A502" s="76" t="n">
        <v>498</v>
      </c>
      <c r="B502" s="77" t="n">
        <f aca="false">EOMONTH(Input!$C$7,A502)</f>
        <v>58075</v>
      </c>
      <c r="D502" s="78" t="n">
        <f aca="false">IF(AND($B502&lt;Input!$C$31,$B502&lt;Input!$G$31),Input!$C$41,0)</f>
        <v>0</v>
      </c>
      <c r="E502" s="78" t="n">
        <f aca="true">IF(AND($B502&gt;Input!$C$45,$B502&lt;Input!$C$25),PMT(Input!$C$40/(100*12),(OFFSET($A$4,MATCH(Input!$C$25,$B$4:$B$1004,1),0,1,1)-OFFSET($A$4,MATCH(Input!$C$45,$B$4:$B$1004,1),0,1,1)),$H$4,0,1),0)</f>
        <v>-194.221807323395</v>
      </c>
      <c r="F502" s="78" t="n">
        <f aca="false">($F501+$D502+$E502)*(1+Input!$C$40/(100*12))</f>
        <v>7172.07804202186</v>
      </c>
    </row>
    <row r="503" customFormat="false" ht="12.8" hidden="false" customHeight="false" outlineLevel="0" collapsed="false">
      <c r="A503" s="76" t="n">
        <v>499</v>
      </c>
      <c r="B503" s="77" t="n">
        <f aca="false">EOMONTH(Input!$C$7,A503)</f>
        <v>58106</v>
      </c>
      <c r="D503" s="78" t="n">
        <f aca="false">IF(AND($B503&lt;Input!$C$31,$B503&lt;Input!$G$31),Input!$C$41,0)</f>
        <v>0</v>
      </c>
      <c r="E503" s="78" t="n">
        <f aca="true">IF(AND($B503&gt;Input!$C$45,$B503&lt;Input!$C$25),PMT(Input!$C$40/(100*12),(OFFSET($A$4,MATCH(Input!$C$25,$B$4:$B$1004,1),0,1,1)-OFFSET($A$4,MATCH(Input!$C$45,$B$4:$B$1004,1),0,1,1)),$H$4,0,1),0)</f>
        <v>-194.221807323395</v>
      </c>
      <c r="F503" s="78" t="n">
        <f aca="false">($F502+$D503+$E503)*(1+Input!$C$40/(100*12))</f>
        <v>7006.93063567638</v>
      </c>
    </row>
    <row r="504" customFormat="false" ht="12.8" hidden="false" customHeight="false" outlineLevel="0" collapsed="false">
      <c r="A504" s="76" t="n">
        <v>500</v>
      </c>
      <c r="B504" s="77" t="n">
        <f aca="false">EOMONTH(Input!$C$7,A504)</f>
        <v>58134</v>
      </c>
      <c r="D504" s="78" t="n">
        <f aca="false">IF(AND($B504&lt;Input!$C$31,$B504&lt;Input!$G$31),Input!$C$41,0)</f>
        <v>0</v>
      </c>
      <c r="E504" s="78" t="n">
        <f aca="true">IF(AND($B504&gt;Input!$C$45,$B504&lt;Input!$C$25),PMT(Input!$C$40/(100*12),(OFFSET($A$4,MATCH(Input!$C$25,$B$4:$B$1004,1),0,1,1)-OFFSET($A$4,MATCH(Input!$C$45,$B$4:$B$1004,1),0,1,1)),$H$4,0,1),0)</f>
        <v>-194.221807323395</v>
      </c>
      <c r="F504" s="78" t="n">
        <f aca="false">($F503+$D504+$E504)*(1+Input!$C$40/(100*12))</f>
        <v>6841.09511513779</v>
      </c>
    </row>
    <row r="505" customFormat="false" ht="12.8" hidden="false" customHeight="false" outlineLevel="0" collapsed="false">
      <c r="A505" s="76" t="n">
        <v>501</v>
      </c>
      <c r="B505" s="77" t="n">
        <f aca="false">EOMONTH(Input!$C$7,A505)</f>
        <v>58165</v>
      </c>
      <c r="D505" s="78" t="n">
        <f aca="false">IF(AND($B505&lt;Input!$C$31,$B505&lt;Input!$G$31),Input!$C$41,0)</f>
        <v>0</v>
      </c>
      <c r="E505" s="78" t="n">
        <f aca="true">IF(AND($B505&gt;Input!$C$45,$B505&lt;Input!$C$25),PMT(Input!$C$40/(100*12),(OFFSET($A$4,MATCH(Input!$C$25,$B$4:$B$1004,1),0,1,1)-OFFSET($A$4,MATCH(Input!$C$45,$B$4:$B$1004,1),0,1,1)),$H$4,0,1),0)</f>
        <v>-194.221807323395</v>
      </c>
      <c r="F505" s="78" t="n">
        <f aca="false">($F504+$D505+$E505)*(1+Input!$C$40/(100*12))</f>
        <v>6674.56861326362</v>
      </c>
    </row>
    <row r="506" customFormat="false" ht="12.8" hidden="false" customHeight="false" outlineLevel="0" collapsed="false">
      <c r="A506" s="76" t="n">
        <v>502</v>
      </c>
      <c r="B506" s="77" t="n">
        <f aca="false">EOMONTH(Input!$C$7,A506)</f>
        <v>58195</v>
      </c>
      <c r="D506" s="78" t="n">
        <f aca="false">IF(AND($B506&lt;Input!$C$31,$B506&lt;Input!$G$31),Input!$C$41,0)</f>
        <v>0</v>
      </c>
      <c r="E506" s="78" t="n">
        <f aca="true">IF(AND($B506&gt;Input!$C$45,$B506&lt;Input!$C$25),PMT(Input!$C$40/(100*12),(OFFSET($A$4,MATCH(Input!$C$25,$B$4:$B$1004,1),0,1,1)-OFFSET($A$4,MATCH(Input!$C$45,$B$4:$B$1004,1),0,1,1)),$H$4,0,1),0)</f>
        <v>-194.221807323395</v>
      </c>
      <c r="F506" s="78" t="n">
        <f aca="false">($F505+$D506+$E506)*(1+Input!$C$40/(100*12))</f>
        <v>6507.34825096498</v>
      </c>
    </row>
    <row r="507" customFormat="false" ht="12.8" hidden="false" customHeight="false" outlineLevel="0" collapsed="false">
      <c r="A507" s="76" t="n">
        <v>503</v>
      </c>
      <c r="B507" s="77" t="n">
        <f aca="false">EOMONTH(Input!$C$7,A507)</f>
        <v>58226</v>
      </c>
      <c r="D507" s="78" t="n">
        <f aca="false">IF(AND($B507&lt;Input!$C$31,$B507&lt;Input!$G$31),Input!$C$41,0)</f>
        <v>0</v>
      </c>
      <c r="E507" s="78" t="n">
        <f aca="true">IF(AND($B507&gt;Input!$C$45,$B507&lt;Input!$C$25),PMT(Input!$C$40/(100*12),(OFFSET($A$4,MATCH(Input!$C$25,$B$4:$B$1004,1),0,1,1)-OFFSET($A$4,MATCH(Input!$C$45,$B$4:$B$1004,1),0,1,1)),$H$4,0,1),0)</f>
        <v>-194.221807323395</v>
      </c>
      <c r="F507" s="78" t="n">
        <f aca="false">($F506+$D507+$E507)*(1+Input!$C$40/(100*12))</f>
        <v>6339.43113715676</v>
      </c>
    </row>
    <row r="508" customFormat="false" ht="12.8" hidden="false" customHeight="false" outlineLevel="0" collapsed="false">
      <c r="A508" s="76" t="n">
        <v>504</v>
      </c>
      <c r="B508" s="77" t="n">
        <f aca="false">EOMONTH(Input!$C$7,A508)</f>
        <v>58256</v>
      </c>
      <c r="D508" s="78" t="n">
        <f aca="false">IF(AND($B508&lt;Input!$C$31,$B508&lt;Input!$G$31),Input!$C$41,0)</f>
        <v>0</v>
      </c>
      <c r="E508" s="78" t="n">
        <f aca="true">IF(AND($B508&gt;Input!$C$45,$B508&lt;Input!$C$25),PMT(Input!$C$40/(100*12),(OFFSET($A$4,MATCH(Input!$C$25,$B$4:$B$1004,1),0,1,1)-OFFSET($A$4,MATCH(Input!$C$45,$B$4:$B$1004,1),0,1,1)),$H$4,0,1),0)</f>
        <v>-194.221807323395</v>
      </c>
      <c r="F508" s="78" t="n">
        <f aca="false">($F507+$D508+$E508)*(1+Input!$C$40/(100*12))</f>
        <v>6170.81436870767</v>
      </c>
    </row>
    <row r="509" customFormat="false" ht="12.8" hidden="false" customHeight="false" outlineLevel="0" collapsed="false">
      <c r="A509" s="76" t="n">
        <v>505</v>
      </c>
      <c r="B509" s="77" t="n">
        <f aca="false">EOMONTH(Input!$C$7,A509)</f>
        <v>58287</v>
      </c>
      <c r="D509" s="78" t="n">
        <f aca="false">IF(AND($B509&lt;Input!$C$31,$B509&lt;Input!$G$31),Input!$C$41,0)</f>
        <v>0</v>
      </c>
      <c r="E509" s="78" t="n">
        <f aca="true">IF(AND($B509&gt;Input!$C$45,$B509&lt;Input!$C$25),PMT(Input!$C$40/(100*12),(OFFSET($A$4,MATCH(Input!$C$25,$B$4:$B$1004,1),0,1,1)-OFFSET($A$4,MATCH(Input!$C$45,$B$4:$B$1004,1),0,1,1)),$H$4,0,1),0)</f>
        <v>-194.221807323395</v>
      </c>
      <c r="F509" s="78" t="n">
        <f aca="false">($F508+$D509+$E509)*(1+Input!$C$40/(100*12))</f>
        <v>6001.49503039004</v>
      </c>
    </row>
    <row r="510" customFormat="false" ht="12.8" hidden="false" customHeight="false" outlineLevel="0" collapsed="false">
      <c r="A510" s="76" t="n">
        <v>506</v>
      </c>
      <c r="B510" s="77" t="n">
        <f aca="false">EOMONTH(Input!$C$7,A510)</f>
        <v>58318</v>
      </c>
      <c r="D510" s="78" t="n">
        <f aca="false">IF(AND($B510&lt;Input!$C$31,$B510&lt;Input!$G$31),Input!$C$41,0)</f>
        <v>0</v>
      </c>
      <c r="E510" s="78" t="n">
        <f aca="true">IF(AND($B510&gt;Input!$C$45,$B510&lt;Input!$C$25),PMT(Input!$C$40/(100*12),(OFFSET($A$4,MATCH(Input!$C$25,$B$4:$B$1004,1),0,1,1)-OFFSET($A$4,MATCH(Input!$C$45,$B$4:$B$1004,1),0,1,1)),$H$4,0,1),0)</f>
        <v>-194.221807323395</v>
      </c>
      <c r="F510" s="78" t="n">
        <f aca="false">($F509+$D510+$E510)*(1+Input!$C$40/(100*12))</f>
        <v>5831.47019482942</v>
      </c>
    </row>
    <row r="511" customFormat="false" ht="12.8" hidden="false" customHeight="false" outlineLevel="0" collapsed="false">
      <c r="A511" s="76" t="n">
        <v>507</v>
      </c>
      <c r="B511" s="77" t="n">
        <f aca="false">EOMONTH(Input!$C$7,A511)</f>
        <v>58348</v>
      </c>
      <c r="D511" s="78" t="n">
        <f aca="false">IF(AND($B511&lt;Input!$C$31,$B511&lt;Input!$G$31),Input!$C$41,0)</f>
        <v>0</v>
      </c>
      <c r="E511" s="78" t="n">
        <f aca="true">IF(AND($B511&gt;Input!$C$45,$B511&lt;Input!$C$25),PMT(Input!$C$40/(100*12),(OFFSET($A$4,MATCH(Input!$C$25,$B$4:$B$1004,1),0,1,1)-OFFSET($A$4,MATCH(Input!$C$45,$B$4:$B$1004,1),0,1,1)),$H$4,0,1),0)</f>
        <v>-194.221807323395</v>
      </c>
      <c r="F511" s="78" t="n">
        <f aca="false">($F510+$D511+$E511)*(1+Input!$C$40/(100*12))</f>
        <v>5660.73692245397</v>
      </c>
    </row>
    <row r="512" customFormat="false" ht="12.8" hidden="false" customHeight="false" outlineLevel="0" collapsed="false">
      <c r="A512" s="76" t="n">
        <v>508</v>
      </c>
      <c r="B512" s="77" t="n">
        <f aca="false">EOMONTH(Input!$C$7,A512)</f>
        <v>58379</v>
      </c>
      <c r="D512" s="78" t="n">
        <f aca="false">IF(AND($B512&lt;Input!$C$31,$B512&lt;Input!$G$31),Input!$C$41,0)</f>
        <v>0</v>
      </c>
      <c r="E512" s="78" t="n">
        <f aca="true">IF(AND($B512&gt;Input!$C$45,$B512&lt;Input!$C$25),PMT(Input!$C$40/(100*12),(OFFSET($A$4,MATCH(Input!$C$25,$B$4:$B$1004,1),0,1,1)-OFFSET($A$4,MATCH(Input!$C$45,$B$4:$B$1004,1),0,1,1)),$H$4,0,1),0)</f>
        <v>-194.221807323395</v>
      </c>
      <c r="F512" s="78" t="n">
        <f aca="false">($F511+$D512+$E512)*(1+Input!$C$40/(100*12))</f>
        <v>5489.29226144362</v>
      </c>
    </row>
    <row r="513" customFormat="false" ht="12.8" hidden="false" customHeight="false" outlineLevel="0" collapsed="false">
      <c r="A513" s="76" t="n">
        <v>509</v>
      </c>
      <c r="B513" s="77" t="n">
        <f aca="false">EOMONTH(Input!$C$7,A513)</f>
        <v>58409</v>
      </c>
      <c r="D513" s="78" t="n">
        <f aca="false">IF(AND($B513&lt;Input!$C$31,$B513&lt;Input!$G$31),Input!$C$41,0)</f>
        <v>0</v>
      </c>
      <c r="E513" s="78" t="n">
        <f aca="true">IF(AND($B513&gt;Input!$C$45,$B513&lt;Input!$C$25),PMT(Input!$C$40/(100*12),(OFFSET($A$4,MATCH(Input!$C$25,$B$4:$B$1004,1),0,1,1)-OFFSET($A$4,MATCH(Input!$C$45,$B$4:$B$1004,1),0,1,1)),$H$4,0,1),0)</f>
        <v>-194.221807323395</v>
      </c>
      <c r="F513" s="78" t="n">
        <f aca="false">($F512+$D513+$E513)*(1+Input!$C$40/(100*12))</f>
        <v>5317.13324767906</v>
      </c>
    </row>
    <row r="514" customFormat="false" ht="12.8" hidden="false" customHeight="false" outlineLevel="0" collapsed="false">
      <c r="A514" s="76" t="n">
        <v>510</v>
      </c>
      <c r="B514" s="77" t="n">
        <f aca="false">EOMONTH(Input!$C$7,A514)</f>
        <v>58440</v>
      </c>
      <c r="D514" s="78" t="n">
        <f aca="false">IF(AND($B514&lt;Input!$C$31,$B514&lt;Input!$G$31),Input!$C$41,0)</f>
        <v>0</v>
      </c>
      <c r="E514" s="78" t="n">
        <f aca="true">IF(AND($B514&gt;Input!$C$45,$B514&lt;Input!$C$25),PMT(Input!$C$40/(100*12),(OFFSET($A$4,MATCH(Input!$C$25,$B$4:$B$1004,1),0,1,1)-OFFSET($A$4,MATCH(Input!$C$45,$B$4:$B$1004,1),0,1,1)),$H$4,0,1),0)</f>
        <v>-194.221807323395</v>
      </c>
      <c r="F514" s="78" t="n">
        <f aca="false">($F513+$D514+$E514)*(1+Input!$C$40/(100*12))</f>
        <v>5144.25690469048</v>
      </c>
    </row>
    <row r="515" customFormat="false" ht="12.8" hidden="false" customHeight="false" outlineLevel="0" collapsed="false">
      <c r="A515" s="76" t="n">
        <v>511</v>
      </c>
      <c r="B515" s="77" t="n">
        <f aca="false">EOMONTH(Input!$C$7,A515)</f>
        <v>58471</v>
      </c>
      <c r="D515" s="78" t="n">
        <f aca="false">IF(AND($B515&lt;Input!$C$31,$B515&lt;Input!$G$31),Input!$C$41,0)</f>
        <v>0</v>
      </c>
      <c r="E515" s="78" t="n">
        <f aca="true">IF(AND($B515&gt;Input!$C$45,$B515&lt;Input!$C$25),PMT(Input!$C$40/(100*12),(OFFSET($A$4,MATCH(Input!$C$25,$B$4:$B$1004,1),0,1,1)-OFFSET($A$4,MATCH(Input!$C$45,$B$4:$B$1004,1),0,1,1)),$H$4,0,1),0)</f>
        <v>-194.221807323395</v>
      </c>
      <c r="F515" s="78" t="n">
        <f aca="false">($F514+$D515+$E515)*(1+Input!$C$40/(100*12))</f>
        <v>4970.66024360612</v>
      </c>
    </row>
    <row r="516" customFormat="false" ht="12.8" hidden="false" customHeight="false" outlineLevel="0" collapsed="false">
      <c r="A516" s="76" t="n">
        <v>512</v>
      </c>
      <c r="B516" s="77" t="n">
        <f aca="false">EOMONTH(Input!$C$7,A516)</f>
        <v>58500</v>
      </c>
      <c r="D516" s="78" t="n">
        <f aca="false">IF(AND($B516&lt;Input!$C$31,$B516&lt;Input!$G$31),Input!$C$41,0)</f>
        <v>0</v>
      </c>
      <c r="E516" s="78" t="n">
        <f aca="true">IF(AND($B516&gt;Input!$C$45,$B516&lt;Input!$C$25),PMT(Input!$C$40/(100*12),(OFFSET($A$4,MATCH(Input!$C$25,$B$4:$B$1004,1),0,1,1)-OFFSET($A$4,MATCH(Input!$C$45,$B$4:$B$1004,1),0,1,1)),$H$4,0,1),0)</f>
        <v>-194.221807323395</v>
      </c>
      <c r="F516" s="78" t="n">
        <f aca="false">($F515+$D516+$E516)*(1+Input!$C$40/(100*12))</f>
        <v>4796.34026310057</v>
      </c>
    </row>
    <row r="517" customFormat="false" ht="12.8" hidden="false" customHeight="false" outlineLevel="0" collapsed="false">
      <c r="A517" s="76" t="n">
        <v>513</v>
      </c>
      <c r="B517" s="77" t="n">
        <f aca="false">EOMONTH(Input!$C$7,A517)</f>
        <v>58531</v>
      </c>
      <c r="D517" s="78" t="n">
        <f aca="false">IF(AND($B517&lt;Input!$C$31,$B517&lt;Input!$G$31),Input!$C$41,0)</f>
        <v>0</v>
      </c>
      <c r="E517" s="78" t="n">
        <f aca="true">IF(AND($B517&gt;Input!$C$45,$B517&lt;Input!$C$25),PMT(Input!$C$40/(100*12),(OFFSET($A$4,MATCH(Input!$C$25,$B$4:$B$1004,1),0,1,1)-OFFSET($A$4,MATCH(Input!$C$45,$B$4:$B$1004,1),0,1,1)),$H$4,0,1),0)</f>
        <v>-194.221807323395</v>
      </c>
      <c r="F517" s="78" t="n">
        <f aca="false">($F516+$D517+$E517)*(1+Input!$C$40/(100*12))</f>
        <v>4621.29394934291</v>
      </c>
    </row>
    <row r="518" customFormat="false" ht="12.8" hidden="false" customHeight="false" outlineLevel="0" collapsed="false">
      <c r="A518" s="76" t="n">
        <v>514</v>
      </c>
      <c r="B518" s="77" t="n">
        <f aca="false">EOMONTH(Input!$C$7,A518)</f>
        <v>58561</v>
      </c>
      <c r="D518" s="78" t="n">
        <f aca="false">IF(AND($B518&lt;Input!$C$31,$B518&lt;Input!$G$31),Input!$C$41,0)</f>
        <v>0</v>
      </c>
      <c r="E518" s="78" t="n">
        <f aca="true">IF(AND($B518&gt;Input!$C$45,$B518&lt;Input!$C$25),PMT(Input!$C$40/(100*12),(OFFSET($A$4,MATCH(Input!$C$25,$B$4:$B$1004,1),0,1,1)-OFFSET($A$4,MATCH(Input!$C$45,$B$4:$B$1004,1),0,1,1)),$H$4,0,1),0)</f>
        <v>-194.221807323395</v>
      </c>
      <c r="F518" s="78" t="n">
        <f aca="false">($F517+$D518+$E518)*(1+Input!$C$40/(100*12))</f>
        <v>4445.5182759446</v>
      </c>
    </row>
    <row r="519" customFormat="false" ht="12.8" hidden="false" customHeight="false" outlineLevel="0" collapsed="false">
      <c r="A519" s="76" t="n">
        <v>515</v>
      </c>
      <c r="B519" s="77" t="n">
        <f aca="false">EOMONTH(Input!$C$7,A519)</f>
        <v>58592</v>
      </c>
      <c r="D519" s="78" t="n">
        <f aca="false">IF(AND($B519&lt;Input!$C$31,$B519&lt;Input!$G$31),Input!$C$41,0)</f>
        <v>0</v>
      </c>
      <c r="E519" s="78" t="n">
        <f aca="true">IF(AND($B519&gt;Input!$C$45,$B519&lt;Input!$C$25),PMT(Input!$C$40/(100*12),(OFFSET($A$4,MATCH(Input!$C$25,$B$4:$B$1004,1),0,1,1)-OFFSET($A$4,MATCH(Input!$C$45,$B$4:$B$1004,1),0,1,1)),$H$4,0,1),0)</f>
        <v>-194.221807323395</v>
      </c>
      <c r="F519" s="78" t="n">
        <f aca="false">($F518+$D519+$E519)*(1+Input!$C$40/(100*12))</f>
        <v>4269.01020390712</v>
      </c>
    </row>
    <row r="520" customFormat="false" ht="12.8" hidden="false" customHeight="false" outlineLevel="0" collapsed="false">
      <c r="A520" s="76" t="n">
        <v>516</v>
      </c>
      <c r="B520" s="77" t="n">
        <f aca="false">EOMONTH(Input!$C$7,A520)</f>
        <v>58622</v>
      </c>
      <c r="D520" s="78" t="n">
        <f aca="false">IF(AND($B520&lt;Input!$C$31,$B520&lt;Input!$G$31),Input!$C$41,0)</f>
        <v>0</v>
      </c>
      <c r="E520" s="78" t="n">
        <f aca="true">IF(AND($B520&gt;Input!$C$45,$B520&lt;Input!$C$25),PMT(Input!$C$40/(100*12),(OFFSET($A$4,MATCH(Input!$C$25,$B$4:$B$1004,1),0,1,1)-OFFSET($A$4,MATCH(Input!$C$45,$B$4:$B$1004,1),0,1,1)),$H$4,0,1),0)</f>
        <v>-194.221807323395</v>
      </c>
      <c r="F520" s="78" t="n">
        <f aca="false">($F519+$D520+$E520)*(1+Input!$C$40/(100*12))</f>
        <v>4091.76668156949</v>
      </c>
    </row>
    <row r="521" customFormat="false" ht="12.8" hidden="false" customHeight="false" outlineLevel="0" collapsed="false">
      <c r="A521" s="76" t="n">
        <v>517</v>
      </c>
      <c r="B521" s="77" t="n">
        <f aca="false">EOMONTH(Input!$C$7,A521)</f>
        <v>58653</v>
      </c>
      <c r="D521" s="78" t="n">
        <f aca="false">IF(AND($B521&lt;Input!$C$31,$B521&lt;Input!$G$31),Input!$C$41,0)</f>
        <v>0</v>
      </c>
      <c r="E521" s="78" t="n">
        <f aca="true">IF(AND($B521&gt;Input!$C$45,$B521&lt;Input!$C$25),PMT(Input!$C$40/(100*12),(OFFSET($A$4,MATCH(Input!$C$25,$B$4:$B$1004,1),0,1,1)-OFFSET($A$4,MATCH(Input!$C$45,$B$4:$B$1004,1),0,1,1)),$H$4,0,1),0)</f>
        <v>-194.221807323395</v>
      </c>
      <c r="F521" s="78" t="n">
        <f aca="false">($F520+$D521+$E521)*(1+Input!$C$40/(100*12))</f>
        <v>3913.78464455546</v>
      </c>
    </row>
    <row r="522" customFormat="false" ht="12.8" hidden="false" customHeight="false" outlineLevel="0" collapsed="false">
      <c r="A522" s="76" t="n">
        <v>518</v>
      </c>
      <c r="B522" s="77" t="n">
        <f aca="false">EOMONTH(Input!$C$7,A522)</f>
        <v>58684</v>
      </c>
      <c r="D522" s="78" t="n">
        <f aca="false">IF(AND($B522&lt;Input!$C$31,$B522&lt;Input!$G$31),Input!$C$41,0)</f>
        <v>0</v>
      </c>
      <c r="E522" s="78" t="n">
        <f aca="true">IF(AND($B522&gt;Input!$C$45,$B522&lt;Input!$C$25),PMT(Input!$C$40/(100*12),(OFFSET($A$4,MATCH(Input!$C$25,$B$4:$B$1004,1),0,1,1)-OFFSET($A$4,MATCH(Input!$C$45,$B$4:$B$1004,1),0,1,1)),$H$4,0,1),0)</f>
        <v>-194.221807323395</v>
      </c>
      <c r="F522" s="78" t="n">
        <f aca="false">($F521+$D522+$E522)*(1+Input!$C$40/(100*12))</f>
        <v>3735.06101572053</v>
      </c>
    </row>
    <row r="523" customFormat="false" ht="12.8" hidden="false" customHeight="false" outlineLevel="0" collapsed="false">
      <c r="A523" s="76" t="n">
        <v>519</v>
      </c>
      <c r="B523" s="77" t="n">
        <f aca="false">EOMONTH(Input!$C$7,A523)</f>
        <v>58714</v>
      </c>
      <c r="D523" s="78" t="n">
        <f aca="false">IF(AND($B523&lt;Input!$C$31,$B523&lt;Input!$G$31),Input!$C$41,0)</f>
        <v>0</v>
      </c>
      <c r="E523" s="78" t="n">
        <f aca="true">IF(AND($B523&gt;Input!$C$45,$B523&lt;Input!$C$25),PMT(Input!$C$40/(100*12),(OFFSET($A$4,MATCH(Input!$C$25,$B$4:$B$1004,1),0,1,1)-OFFSET($A$4,MATCH(Input!$C$45,$B$4:$B$1004,1),0,1,1)),$H$4,0,1),0)</f>
        <v>-194.221807323395</v>
      </c>
      <c r="F523" s="78" t="n">
        <f aca="false">($F522+$D523+$E523)*(1+Input!$C$40/(100*12))</f>
        <v>3555.59270509879</v>
      </c>
    </row>
    <row r="524" customFormat="false" ht="12.8" hidden="false" customHeight="false" outlineLevel="0" collapsed="false">
      <c r="A524" s="76" t="n">
        <v>520</v>
      </c>
      <c r="B524" s="77" t="n">
        <f aca="false">EOMONTH(Input!$C$7,A524)</f>
        <v>58745</v>
      </c>
      <c r="D524" s="78" t="n">
        <f aca="false">IF(AND($B524&lt;Input!$C$31,$B524&lt;Input!$G$31),Input!$C$41,0)</f>
        <v>0</v>
      </c>
      <c r="E524" s="78" t="n">
        <f aca="true">IF(AND($B524&gt;Input!$C$45,$B524&lt;Input!$C$25),PMT(Input!$C$40/(100*12),(OFFSET($A$4,MATCH(Input!$C$25,$B$4:$B$1004,1),0,1,1)-OFFSET($A$4,MATCH(Input!$C$45,$B$4:$B$1004,1),0,1,1)),$H$4,0,1),0)</f>
        <v>-194.221807323395</v>
      </c>
      <c r="F524" s="78" t="n">
        <f aca="false">($F523+$D524+$E524)*(1+Input!$C$40/(100*12))</f>
        <v>3375.37660984946</v>
      </c>
    </row>
    <row r="525" customFormat="false" ht="12.8" hidden="false" customHeight="false" outlineLevel="0" collapsed="false">
      <c r="A525" s="76" t="n">
        <v>521</v>
      </c>
      <c r="B525" s="77" t="n">
        <f aca="false">EOMONTH(Input!$C$7,A525)</f>
        <v>58775</v>
      </c>
      <c r="D525" s="78" t="n">
        <f aca="false">IF(AND($B525&lt;Input!$C$31,$B525&lt;Input!$G$31),Input!$C$41,0)</f>
        <v>0</v>
      </c>
      <c r="E525" s="78" t="n">
        <f aca="true">IF(AND($B525&gt;Input!$C$45,$B525&lt;Input!$C$25),PMT(Input!$C$40/(100*12),(OFFSET($A$4,MATCH(Input!$C$25,$B$4:$B$1004,1),0,1,1)-OFFSET($A$4,MATCH(Input!$C$45,$B$4:$B$1004,1),0,1,1)),$H$4,0,1),0)</f>
        <v>-194.221807323395</v>
      </c>
      <c r="F525" s="78" t="n">
        <f aca="false">($F524+$D525+$E525)*(1+Input!$C$40/(100*12))</f>
        <v>3194.40961420326</v>
      </c>
    </row>
    <row r="526" customFormat="false" ht="12.8" hidden="false" customHeight="false" outlineLevel="0" collapsed="false">
      <c r="A526" s="76" t="n">
        <v>522</v>
      </c>
      <c r="B526" s="77" t="n">
        <f aca="false">EOMONTH(Input!$C$7,A526)</f>
        <v>58806</v>
      </c>
      <c r="D526" s="78" t="n">
        <f aca="false">IF(AND($B526&lt;Input!$C$31,$B526&lt;Input!$G$31),Input!$C$41,0)</f>
        <v>0</v>
      </c>
      <c r="E526" s="78" t="n">
        <f aca="true">IF(AND($B526&gt;Input!$C$45,$B526&lt;Input!$C$25),PMT(Input!$C$40/(100*12),(OFFSET($A$4,MATCH(Input!$C$25,$B$4:$B$1004,1),0,1,1)-OFFSET($A$4,MATCH(Input!$C$45,$B$4:$B$1004,1),0,1,1)),$H$4,0,1),0)</f>
        <v>-194.221807323395</v>
      </c>
      <c r="F526" s="78" t="n">
        <f aca="false">($F525+$D526+$E526)*(1+Input!$C$40/(100*12))</f>
        <v>3012.68858940853</v>
      </c>
    </row>
    <row r="527" customFormat="false" ht="12.8" hidden="false" customHeight="false" outlineLevel="0" collapsed="false">
      <c r="A527" s="76" t="n">
        <v>523</v>
      </c>
      <c r="B527" s="77" t="n">
        <f aca="false">EOMONTH(Input!$C$7,A527)</f>
        <v>58837</v>
      </c>
      <c r="D527" s="78" t="n">
        <f aca="false">IF(AND($B527&lt;Input!$C$31,$B527&lt;Input!$G$31),Input!$C$41,0)</f>
        <v>0</v>
      </c>
      <c r="E527" s="78" t="n">
        <f aca="true">IF(AND($B527&gt;Input!$C$45,$B527&lt;Input!$C$25),PMT(Input!$C$40/(100*12),(OFFSET($A$4,MATCH(Input!$C$25,$B$4:$B$1004,1),0,1,1)-OFFSET($A$4,MATCH(Input!$C$45,$B$4:$B$1004,1),0,1,1)),$H$4,0,1),0)</f>
        <v>-194.221807323395</v>
      </c>
      <c r="F527" s="78" t="n">
        <f aca="false">($F526+$D527+$E527)*(1+Input!$C$40/(100*12))</f>
        <v>2830.21039367715</v>
      </c>
    </row>
    <row r="528" customFormat="false" ht="12.8" hidden="false" customHeight="false" outlineLevel="0" collapsed="false">
      <c r="A528" s="76" t="n">
        <v>524</v>
      </c>
      <c r="B528" s="77" t="n">
        <f aca="false">EOMONTH(Input!$C$7,A528)</f>
        <v>58865</v>
      </c>
      <c r="D528" s="78" t="n">
        <f aca="false">IF(AND($B528&lt;Input!$C$31,$B528&lt;Input!$G$31),Input!$C$41,0)</f>
        <v>0</v>
      </c>
      <c r="E528" s="78" t="n">
        <f aca="true">IF(AND($B528&gt;Input!$C$45,$B528&lt;Input!$C$25),PMT(Input!$C$40/(100*12),(OFFSET($A$4,MATCH(Input!$C$25,$B$4:$B$1004,1),0,1,1)-OFFSET($A$4,MATCH(Input!$C$45,$B$4:$B$1004,1),0,1,1)),$H$4,0,1),0)</f>
        <v>-194.221807323395</v>
      </c>
      <c r="F528" s="78" t="n">
        <f aca="false">($F527+$D528+$E528)*(1+Input!$C$40/(100*12))</f>
        <v>2646.97187213023</v>
      </c>
    </row>
    <row r="529" customFormat="false" ht="12.8" hidden="false" customHeight="false" outlineLevel="0" collapsed="false">
      <c r="A529" s="76" t="n">
        <v>525</v>
      </c>
      <c r="B529" s="77" t="n">
        <f aca="false">EOMONTH(Input!$C$7,A529)</f>
        <v>58896</v>
      </c>
      <c r="D529" s="78" t="n">
        <f aca="false">IF(AND($B529&lt;Input!$C$31,$B529&lt;Input!$G$31),Input!$C$41,0)</f>
        <v>0</v>
      </c>
      <c r="E529" s="78" t="n">
        <f aca="true">IF(AND($B529&gt;Input!$C$45,$B529&lt;Input!$C$25),PMT(Input!$C$40/(100*12),(OFFSET($A$4,MATCH(Input!$C$25,$B$4:$B$1004,1),0,1,1)-OFFSET($A$4,MATCH(Input!$C$45,$B$4:$B$1004,1),0,1,1)),$H$4,0,1),0)</f>
        <v>-194.221807323395</v>
      </c>
      <c r="F529" s="78" t="n">
        <f aca="false">($F528+$D529+$E529)*(1+Input!$C$40/(100*12))</f>
        <v>2462.96985674353</v>
      </c>
    </row>
    <row r="530" customFormat="false" ht="12.8" hidden="false" customHeight="false" outlineLevel="0" collapsed="false">
      <c r="A530" s="76" t="n">
        <v>526</v>
      </c>
      <c r="B530" s="77" t="n">
        <f aca="false">EOMONTH(Input!$C$7,A530)</f>
        <v>58926</v>
      </c>
      <c r="D530" s="78" t="n">
        <f aca="false">IF(AND($B530&lt;Input!$C$31,$B530&lt;Input!$G$31),Input!$C$41,0)</f>
        <v>0</v>
      </c>
      <c r="E530" s="78" t="n">
        <f aca="true">IF(AND($B530&gt;Input!$C$45,$B530&lt;Input!$C$25),PMT(Input!$C$40/(100*12),(OFFSET($A$4,MATCH(Input!$C$25,$B$4:$B$1004,1),0,1,1)-OFFSET($A$4,MATCH(Input!$C$45,$B$4:$B$1004,1),0,1,1)),$H$4,0,1),0)</f>
        <v>-194.221807323395</v>
      </c>
      <c r="F530" s="78" t="n">
        <f aca="false">($F529+$D530+$E530)*(1+Input!$C$40/(100*12))</f>
        <v>2278.20116629272</v>
      </c>
    </row>
    <row r="531" customFormat="false" ht="12.8" hidden="false" customHeight="false" outlineLevel="0" collapsed="false">
      <c r="A531" s="76" t="n">
        <v>527</v>
      </c>
      <c r="B531" s="77" t="n">
        <f aca="false">EOMONTH(Input!$C$7,A531)</f>
        <v>58957</v>
      </c>
      <c r="D531" s="78" t="n">
        <f aca="false">IF(AND($B531&lt;Input!$C$31,$B531&lt;Input!$G$31),Input!$C$41,0)</f>
        <v>0</v>
      </c>
      <c r="E531" s="78" t="n">
        <f aca="true">IF(AND($B531&gt;Input!$C$45,$B531&lt;Input!$C$25),PMT(Input!$C$40/(100*12),(OFFSET($A$4,MATCH(Input!$C$25,$B$4:$B$1004,1),0,1,1)-OFFSET($A$4,MATCH(Input!$C$45,$B$4:$B$1004,1),0,1,1)),$H$4,0,1),0)</f>
        <v>-194.221807323395</v>
      </c>
      <c r="F531" s="78" t="n">
        <f aca="false">($F530+$D531+$E531)*(1+Input!$C$40/(100*12))</f>
        <v>2092.66260629837</v>
      </c>
    </row>
    <row r="532" customFormat="false" ht="12.8" hidden="false" customHeight="false" outlineLevel="0" collapsed="false">
      <c r="A532" s="76" t="n">
        <v>528</v>
      </c>
      <c r="B532" s="77" t="n">
        <f aca="false">EOMONTH(Input!$C$7,A532)</f>
        <v>58987</v>
      </c>
      <c r="D532" s="78" t="n">
        <f aca="false">IF(AND($B532&lt;Input!$C$31,$B532&lt;Input!$G$31),Input!$C$41,0)</f>
        <v>0</v>
      </c>
      <c r="E532" s="78" t="n">
        <f aca="true">IF(AND($B532&gt;Input!$C$45,$B532&lt;Input!$C$25),PMT(Input!$C$40/(100*12),(OFFSET($A$4,MATCH(Input!$C$25,$B$4:$B$1004,1),0,1,1)-OFFSET($A$4,MATCH(Input!$C$45,$B$4:$B$1004,1),0,1,1)),$H$4,0,1),0)</f>
        <v>-194.221807323395</v>
      </c>
      <c r="F532" s="78" t="n">
        <f aca="false">($F531+$D532+$E532)*(1+Input!$C$40/(100*12))</f>
        <v>1906.3509689707</v>
      </c>
    </row>
    <row r="533" customFormat="false" ht="12.8" hidden="false" customHeight="false" outlineLevel="0" collapsed="false">
      <c r="A533" s="76" t="n">
        <v>529</v>
      </c>
      <c r="B533" s="77" t="n">
        <f aca="false">EOMONTH(Input!$C$7,A533)</f>
        <v>59018</v>
      </c>
      <c r="D533" s="78" t="n">
        <f aca="false">IF(AND($B533&lt;Input!$C$31,$B533&lt;Input!$G$31),Input!$C$41,0)</f>
        <v>0</v>
      </c>
      <c r="E533" s="78" t="n">
        <f aca="true">IF(AND($B533&gt;Input!$C$45,$B533&lt;Input!$C$25),PMT(Input!$C$40/(100*12),(OFFSET($A$4,MATCH(Input!$C$25,$B$4:$B$1004,1),0,1,1)-OFFSET($A$4,MATCH(Input!$C$45,$B$4:$B$1004,1),0,1,1)),$H$4,0,1),0)</f>
        <v>-194.221807323395</v>
      </c>
      <c r="F533" s="78" t="n">
        <f aca="false">($F532+$D533+$E533)*(1+Input!$C$40/(100*12))</f>
        <v>1719.26303315417</v>
      </c>
    </row>
    <row r="534" customFormat="false" ht="12.8" hidden="false" customHeight="false" outlineLevel="0" collapsed="false">
      <c r="A534" s="76" t="n">
        <v>530</v>
      </c>
      <c r="B534" s="77" t="n">
        <f aca="false">EOMONTH(Input!$C$7,A534)</f>
        <v>59049</v>
      </c>
      <c r="D534" s="78" t="n">
        <f aca="false">IF(AND($B534&lt;Input!$C$31,$B534&lt;Input!$G$31),Input!$C$41,0)</f>
        <v>0</v>
      </c>
      <c r="E534" s="78" t="n">
        <f aca="true">IF(AND($B534&gt;Input!$C$45,$B534&lt;Input!$C$25),PMT(Input!$C$40/(100*12),(OFFSET($A$4,MATCH(Input!$C$25,$B$4:$B$1004,1),0,1,1)-OFFSET($A$4,MATCH(Input!$C$45,$B$4:$B$1004,1),0,1,1)),$H$4,0,1),0)</f>
        <v>-194.221807323395</v>
      </c>
      <c r="F534" s="78" t="n">
        <f aca="false">($F533+$D534+$E534)*(1+Input!$C$40/(100*12))</f>
        <v>1531.39556427174</v>
      </c>
    </row>
    <row r="535" customFormat="false" ht="12.8" hidden="false" customHeight="false" outlineLevel="0" collapsed="false">
      <c r="A535" s="76" t="n">
        <v>531</v>
      </c>
      <c r="B535" s="77" t="n">
        <f aca="false">EOMONTH(Input!$C$7,A535)</f>
        <v>59079</v>
      </c>
      <c r="D535" s="78" t="n">
        <f aca="false">IF(AND($B535&lt;Input!$C$31,$B535&lt;Input!$G$31),Input!$C$41,0)</f>
        <v>0</v>
      </c>
      <c r="E535" s="78" t="n">
        <f aca="true">IF(AND($B535&gt;Input!$C$45,$B535&lt;Input!$C$25),PMT(Input!$C$40/(100*12),(OFFSET($A$4,MATCH(Input!$C$25,$B$4:$B$1004,1),0,1,1)-OFFSET($A$4,MATCH(Input!$C$45,$B$4:$B$1004,1),0,1,1)),$H$4,0,1),0)</f>
        <v>-194.221807323395</v>
      </c>
      <c r="F535" s="78" t="n">
        <f aca="false">($F534+$D535+$E535)*(1+Input!$C$40/(100*12))</f>
        <v>1342.74531426896</v>
      </c>
    </row>
    <row r="536" customFormat="false" ht="12.8" hidden="false" customHeight="false" outlineLevel="0" collapsed="false">
      <c r="A536" s="76" t="n">
        <v>532</v>
      </c>
      <c r="B536" s="77" t="n">
        <f aca="false">EOMONTH(Input!$C$7,A536)</f>
        <v>59110</v>
      </c>
      <c r="D536" s="78" t="n">
        <f aca="false">IF(AND($B536&lt;Input!$C$31,$B536&lt;Input!$G$31),Input!$C$41,0)</f>
        <v>0</v>
      </c>
      <c r="E536" s="78" t="n">
        <f aca="true">IF(AND($B536&gt;Input!$C$45,$B536&lt;Input!$C$25),PMT(Input!$C$40/(100*12),(OFFSET($A$4,MATCH(Input!$C$25,$B$4:$B$1004,1),0,1,1)-OFFSET($A$4,MATCH(Input!$C$45,$B$4:$B$1004,1),0,1,1)),$H$4,0,1),0)</f>
        <v>-194.221807323395</v>
      </c>
      <c r="F536" s="78" t="n">
        <f aca="false">($F535+$D536+$E536)*(1+Input!$C$40/(100*12))</f>
        <v>1153.30902155784</v>
      </c>
    </row>
    <row r="537" customFormat="false" ht="12.8" hidden="false" customHeight="false" outlineLevel="0" collapsed="false">
      <c r="A537" s="76" t="n">
        <v>533</v>
      </c>
      <c r="B537" s="77" t="n">
        <f aca="false">EOMONTH(Input!$C$7,A537)</f>
        <v>59140</v>
      </c>
      <c r="D537" s="78" t="n">
        <f aca="false">IF(AND($B537&lt;Input!$C$31,$B537&lt;Input!$G$31),Input!$C$41,0)</f>
        <v>0</v>
      </c>
      <c r="E537" s="78" t="n">
        <f aca="true">IF(AND($B537&gt;Input!$C$45,$B537&lt;Input!$C$25),PMT(Input!$C$40/(100*12),(OFFSET($A$4,MATCH(Input!$C$25,$B$4:$B$1004,1),0,1,1)-OFFSET($A$4,MATCH(Input!$C$45,$B$4:$B$1004,1),0,1,1)),$H$4,0,1),0)</f>
        <v>-194.221807323395</v>
      </c>
      <c r="F537" s="78" t="n">
        <f aca="false">($F536+$D537+$E537)*(1+Input!$C$40/(100*12))</f>
        <v>963.083410960419</v>
      </c>
    </row>
    <row r="538" customFormat="false" ht="12.8" hidden="false" customHeight="false" outlineLevel="0" collapsed="false">
      <c r="A538" s="76" t="n">
        <v>534</v>
      </c>
      <c r="B538" s="77" t="n">
        <f aca="false">EOMONTH(Input!$C$7,A538)</f>
        <v>59171</v>
      </c>
      <c r="D538" s="78" t="n">
        <f aca="false">IF(AND($B538&lt;Input!$C$31,$B538&lt;Input!$G$31),Input!$C$41,0)</f>
        <v>0</v>
      </c>
      <c r="E538" s="78" t="n">
        <f aca="true">IF(AND($B538&gt;Input!$C$45,$B538&lt;Input!$C$25),PMT(Input!$C$40/(100*12),(OFFSET($A$4,MATCH(Input!$C$25,$B$4:$B$1004,1),0,1,1)-OFFSET($A$4,MATCH(Input!$C$45,$B$4:$B$1004,1),0,1,1)),$H$4,0,1),0)</f>
        <v>-194.221807323395</v>
      </c>
      <c r="F538" s="78" t="n">
        <f aca="false">($F537+$D538+$E538)*(1+Input!$C$40/(100*12))</f>
        <v>772.065193652179</v>
      </c>
    </row>
    <row r="539" customFormat="false" ht="12.8" hidden="false" customHeight="false" outlineLevel="0" collapsed="false">
      <c r="A539" s="76" t="n">
        <v>535</v>
      </c>
      <c r="B539" s="77" t="n">
        <f aca="false">EOMONTH(Input!$C$7,A539)</f>
        <v>59202</v>
      </c>
      <c r="D539" s="78" t="n">
        <f aca="false">IF(AND($B539&lt;Input!$C$31,$B539&lt;Input!$G$31),Input!$C$41,0)</f>
        <v>0</v>
      </c>
      <c r="E539" s="78" t="n">
        <f aca="true">IF(AND($B539&gt;Input!$C$45,$B539&lt;Input!$C$25),PMT(Input!$C$40/(100*12),(OFFSET($A$4,MATCH(Input!$C$25,$B$4:$B$1004,1),0,1,1)-OFFSET($A$4,MATCH(Input!$C$45,$B$4:$B$1004,1),0,1,1)),$H$4,0,1),0)</f>
        <v>-194.221807323395</v>
      </c>
      <c r="F539" s="78" t="n">
        <f aca="false">($F538+$D539+$E539)*(1+Input!$C$40/(100*12))</f>
        <v>580.251067105154</v>
      </c>
    </row>
    <row r="540" customFormat="false" ht="12.8" hidden="false" customHeight="false" outlineLevel="0" collapsed="false">
      <c r="A540" s="76" t="n">
        <v>536</v>
      </c>
      <c r="B540" s="77" t="n">
        <f aca="false">EOMONTH(Input!$C$7,A540)</f>
        <v>59230</v>
      </c>
      <c r="D540" s="78" t="n">
        <f aca="false">IF(AND($B540&lt;Input!$C$31,$B540&lt;Input!$G$31),Input!$C$41,0)</f>
        <v>0</v>
      </c>
      <c r="E540" s="78" t="n">
        <f aca="true">IF(AND($B540&gt;Input!$C$45,$B540&lt;Input!$C$25),PMT(Input!$C$40/(100*12),(OFFSET($A$4,MATCH(Input!$C$25,$B$4:$B$1004,1),0,1,1)-OFFSET($A$4,MATCH(Input!$C$45,$B$4:$B$1004,1),0,1,1)),$H$4,0,1),0)</f>
        <v>-194.221807323395</v>
      </c>
      <c r="F540" s="78" t="n">
        <f aca="false">($F539+$D540+$E540)*(1+Input!$C$40/(100*12))</f>
        <v>387.63771503085</v>
      </c>
    </row>
    <row r="541" customFormat="false" ht="12.8" hidden="false" customHeight="false" outlineLevel="0" collapsed="false">
      <c r="A541" s="76" t="n">
        <v>537</v>
      </c>
      <c r="B541" s="77" t="n">
        <f aca="false">EOMONTH(Input!$C$7,A541)</f>
        <v>59261</v>
      </c>
      <c r="D541" s="78" t="n">
        <f aca="false">IF(AND($B541&lt;Input!$C$31,$B541&lt;Input!$G$31),Input!$C$41,0)</f>
        <v>0</v>
      </c>
      <c r="E541" s="78" t="n">
        <f aca="true">IF(AND($B541&gt;Input!$C$45,$B541&lt;Input!$C$25),PMT(Input!$C$40/(100*12),(OFFSET($A$4,MATCH(Input!$C$25,$B$4:$B$1004,1),0,1,1)-OFFSET($A$4,MATCH(Input!$C$45,$B$4:$B$1004,1),0,1,1)),$H$4,0,1),0)</f>
        <v>-194.221807323395</v>
      </c>
      <c r="F541" s="78" t="n">
        <f aca="false">($F540+$D541+$E541)*(1+Input!$C$40/(100*12))</f>
        <v>194.221807322903</v>
      </c>
    </row>
    <row r="542" customFormat="false" ht="12.8" hidden="false" customHeight="false" outlineLevel="0" collapsed="false">
      <c r="A542" s="76" t="n">
        <v>538</v>
      </c>
      <c r="B542" s="77" t="n">
        <f aca="false">EOMONTH(Input!$C$7,A542)</f>
        <v>59291</v>
      </c>
      <c r="D542" s="78" t="n">
        <f aca="false">IF(AND($B542&lt;Input!$C$31,$B542&lt;Input!$G$31),Input!$C$41,0)</f>
        <v>0</v>
      </c>
      <c r="E542" s="78" t="n">
        <f aca="true">IF(AND($B542&gt;Input!$C$45,$B542&lt;Input!$C$25),PMT(Input!$C$40/(100*12),(OFFSET($A$4,MATCH(Input!$C$25,$B$4:$B$1004,1),0,1,1)-OFFSET($A$4,MATCH(Input!$C$45,$B$4:$B$1004,1),0,1,1)),$H$4,0,1),0)</f>
        <v>-194.221807323395</v>
      </c>
      <c r="F542" s="78" t="n">
        <f aca="false">($F541+$D542+$E542)*(1+Input!$C$40/(100*12))</f>
        <v>-4.93829925100423E-010</v>
      </c>
    </row>
    <row r="543" customFormat="false" ht="12.8" hidden="false" customHeight="false" outlineLevel="0" collapsed="false">
      <c r="A543" s="76" t="n">
        <v>539</v>
      </c>
      <c r="B543" s="77" t="n">
        <f aca="false">EOMONTH(Input!$C$7,A543)</f>
        <v>59322</v>
      </c>
      <c r="D543" s="78" t="n">
        <f aca="false">IF(AND($B543&lt;Input!$C$31,$B543&lt;Input!$G$31),Input!$C$41,0)</f>
        <v>0</v>
      </c>
      <c r="E543" s="78" t="n">
        <f aca="true">IF(AND($B543&gt;Input!$C$45,$B543&lt;Input!$C$25),PMT(Input!$C$40/(100*12),(OFFSET($A$4,MATCH(Input!$C$25,$B$4:$B$1004,1),0,1,1)-OFFSET($A$4,MATCH(Input!$C$45,$B$4:$B$1004,1),0,1,1)),$H$4,0,1),0)</f>
        <v>0</v>
      </c>
      <c r="F543" s="78" t="n">
        <f aca="false">($F542+$D543+$E543)*(1+Input!$C$40/(100*12))</f>
        <v>-4.95887549788342E-010</v>
      </c>
    </row>
    <row r="544" customFormat="false" ht="12.8" hidden="false" customHeight="false" outlineLevel="0" collapsed="false">
      <c r="A544" s="76" t="n">
        <v>540</v>
      </c>
      <c r="B544" s="77" t="n">
        <f aca="false">EOMONTH(Input!$C$7,A544)</f>
        <v>59352</v>
      </c>
      <c r="D544" s="78" t="n">
        <f aca="false">IF(AND($B544&lt;Input!$C$31,$B544&lt;Input!$G$31),Input!$C$41,0)</f>
        <v>0</v>
      </c>
      <c r="E544" s="78" t="n">
        <f aca="true">IF(AND($B544&gt;Input!$C$45,$B544&lt;Input!$C$25),PMT(Input!$C$40/(100*12),(OFFSET($A$4,MATCH(Input!$C$25,$B$4:$B$1004,1),0,1,1)-OFFSET($A$4,MATCH(Input!$C$45,$B$4:$B$1004,1),0,1,1)),$H$4,0,1),0)</f>
        <v>0</v>
      </c>
      <c r="F544" s="78" t="n">
        <f aca="false">($F543+$D544+$E544)*(1+Input!$C$40/(100*12))</f>
        <v>-4.9795374791246E-010</v>
      </c>
    </row>
    <row r="545" customFormat="false" ht="12.8" hidden="false" customHeight="false" outlineLevel="0" collapsed="false">
      <c r="A545" s="76" t="n">
        <v>541</v>
      </c>
      <c r="B545" s="77" t="n">
        <f aca="false">EOMONTH(Input!$C$7,A545)</f>
        <v>59383</v>
      </c>
      <c r="D545" s="78" t="n">
        <f aca="false">IF(AND($B545&lt;Input!$C$31,$B545&lt;Input!$G$31),Input!$C$41,0)</f>
        <v>0</v>
      </c>
      <c r="E545" s="78" t="n">
        <f aca="true">IF(AND($B545&gt;Input!$C$45,$B545&lt;Input!$C$25),PMT(Input!$C$40/(100*12),(OFFSET($A$4,MATCH(Input!$C$25,$B$4:$B$1004,1),0,1,1)-OFFSET($A$4,MATCH(Input!$C$45,$B$4:$B$1004,1),0,1,1)),$H$4,0,1),0)</f>
        <v>0</v>
      </c>
      <c r="F545" s="78" t="n">
        <f aca="false">($F544+$D545+$E545)*(1+Input!$C$40/(100*12))</f>
        <v>-5.00028555195428E-010</v>
      </c>
    </row>
    <row r="546" customFormat="false" ht="12.8" hidden="false" customHeight="false" outlineLevel="0" collapsed="false">
      <c r="A546" s="76" t="n">
        <v>542</v>
      </c>
      <c r="B546" s="77" t="n">
        <f aca="false">EOMONTH(Input!$C$7,A546)</f>
        <v>59414</v>
      </c>
      <c r="D546" s="78" t="n">
        <f aca="false">IF(AND($B546&lt;Input!$C$31,$B546&lt;Input!$G$31),Input!$C$41,0)</f>
        <v>0</v>
      </c>
      <c r="E546" s="78" t="n">
        <f aca="true">IF(AND($B546&gt;Input!$C$45,$B546&lt;Input!$C$25),PMT(Input!$C$40/(100*12),(OFFSET($A$4,MATCH(Input!$C$25,$B$4:$B$1004,1),0,1,1)-OFFSET($A$4,MATCH(Input!$C$45,$B$4:$B$1004,1),0,1,1)),$H$4,0,1),0)</f>
        <v>0</v>
      </c>
      <c r="F546" s="78" t="n">
        <f aca="false">($F545+$D546+$E546)*(1+Input!$C$40/(100*12))</f>
        <v>-5.02112007508743E-010</v>
      </c>
    </row>
    <row r="547" customFormat="false" ht="12.8" hidden="false" customHeight="false" outlineLevel="0" collapsed="false">
      <c r="A547" s="76" t="n">
        <v>543</v>
      </c>
      <c r="B547" s="77" t="n">
        <f aca="false">EOMONTH(Input!$C$7,A547)</f>
        <v>59444</v>
      </c>
      <c r="D547" s="78" t="n">
        <f aca="false">IF(AND($B547&lt;Input!$C$31,$B547&lt;Input!$G$31),Input!$C$41,0)</f>
        <v>0</v>
      </c>
      <c r="E547" s="78" t="n">
        <f aca="true">IF(AND($B547&gt;Input!$C$45,$B547&lt;Input!$C$25),PMT(Input!$C$40/(100*12),(OFFSET($A$4,MATCH(Input!$C$25,$B$4:$B$1004,1),0,1,1)-OFFSET($A$4,MATCH(Input!$C$45,$B$4:$B$1004,1),0,1,1)),$H$4,0,1),0)</f>
        <v>0</v>
      </c>
      <c r="F547" s="78" t="n">
        <f aca="false">($F546+$D547+$E547)*(1+Input!$C$40/(100*12))</f>
        <v>-5.04204140873362E-010</v>
      </c>
    </row>
    <row r="548" customFormat="false" ht="12.8" hidden="false" customHeight="false" outlineLevel="0" collapsed="false">
      <c r="A548" s="76" t="n">
        <v>544</v>
      </c>
      <c r="B548" s="77" t="n">
        <f aca="false">EOMONTH(Input!$C$7,A548)</f>
        <v>59475</v>
      </c>
      <c r="D548" s="78" t="n">
        <f aca="false">IF(AND($B548&lt;Input!$C$31,$B548&lt;Input!$G$31),Input!$C$41,0)</f>
        <v>0</v>
      </c>
      <c r="E548" s="78" t="n">
        <f aca="true">IF(AND($B548&gt;Input!$C$45,$B548&lt;Input!$C$25),PMT(Input!$C$40/(100*12),(OFFSET($A$4,MATCH(Input!$C$25,$B$4:$B$1004,1),0,1,1)-OFFSET($A$4,MATCH(Input!$C$45,$B$4:$B$1004,1),0,1,1)),$H$4,0,1),0)</f>
        <v>0</v>
      </c>
      <c r="F548" s="78" t="n">
        <f aca="false">($F547+$D548+$E548)*(1+Input!$C$40/(100*12))</f>
        <v>-5.06304991460335E-010</v>
      </c>
    </row>
    <row r="549" customFormat="false" ht="12.8" hidden="false" customHeight="false" outlineLevel="0" collapsed="false">
      <c r="A549" s="76" t="n">
        <v>545</v>
      </c>
      <c r="B549" s="77" t="n">
        <f aca="false">EOMONTH(Input!$C$7,A549)</f>
        <v>59505</v>
      </c>
      <c r="D549" s="78" t="n">
        <f aca="false">IF(AND($B549&lt;Input!$C$31,$B549&lt;Input!$G$31),Input!$C$41,0)</f>
        <v>0</v>
      </c>
      <c r="E549" s="78" t="n">
        <f aca="true">IF(AND($B549&gt;Input!$C$45,$B549&lt;Input!$C$25),PMT(Input!$C$40/(100*12),(OFFSET($A$4,MATCH(Input!$C$25,$B$4:$B$1004,1),0,1,1)-OFFSET($A$4,MATCH(Input!$C$45,$B$4:$B$1004,1),0,1,1)),$H$4,0,1),0)</f>
        <v>0</v>
      </c>
      <c r="F549" s="78" t="n">
        <f aca="false">($F548+$D549+$E549)*(1+Input!$C$40/(100*12))</f>
        <v>-5.08414595591419E-010</v>
      </c>
    </row>
    <row r="550" customFormat="false" ht="12.8" hidden="false" customHeight="false" outlineLevel="0" collapsed="false">
      <c r="A550" s="76" t="n">
        <v>546</v>
      </c>
      <c r="B550" s="77" t="n">
        <f aca="false">EOMONTH(Input!$C$7,A550)</f>
        <v>59536</v>
      </c>
      <c r="D550" s="78" t="n">
        <f aca="false">IF(AND($B550&lt;Input!$C$31,$B550&lt;Input!$G$31),Input!$C$41,0)</f>
        <v>0</v>
      </c>
      <c r="E550" s="78" t="n">
        <f aca="true">IF(AND($B550&gt;Input!$C$45,$B550&lt;Input!$C$25),PMT(Input!$C$40/(100*12),(OFFSET($A$4,MATCH(Input!$C$25,$B$4:$B$1004,1),0,1,1)-OFFSET($A$4,MATCH(Input!$C$45,$B$4:$B$1004,1),0,1,1)),$H$4,0,1),0)</f>
        <v>0</v>
      </c>
      <c r="F550" s="78" t="n">
        <f aca="false">($F549+$D550+$E550)*(1+Input!$C$40/(100*12))</f>
        <v>-5.10532989739717E-010</v>
      </c>
    </row>
    <row r="551" customFormat="false" ht="12.8" hidden="false" customHeight="false" outlineLevel="0" collapsed="false">
      <c r="A551" s="76" t="n">
        <v>547</v>
      </c>
      <c r="B551" s="77" t="n">
        <f aca="false">EOMONTH(Input!$C$7,A551)</f>
        <v>59567</v>
      </c>
      <c r="D551" s="78" t="n">
        <f aca="false">IF(AND($B551&lt;Input!$C$31,$B551&lt;Input!$G$31),Input!$C$41,0)</f>
        <v>0</v>
      </c>
      <c r="E551" s="78" t="n">
        <f aca="true">IF(AND($B551&gt;Input!$C$45,$B551&lt;Input!$C$25),PMT(Input!$C$40/(100*12),(OFFSET($A$4,MATCH(Input!$C$25,$B$4:$B$1004,1),0,1,1)-OFFSET($A$4,MATCH(Input!$C$45,$B$4:$B$1004,1),0,1,1)),$H$4,0,1),0)</f>
        <v>0</v>
      </c>
      <c r="F551" s="78" t="n">
        <f aca="false">($F550+$D551+$E551)*(1+Input!$C$40/(100*12))</f>
        <v>-5.12660210530299E-010</v>
      </c>
    </row>
    <row r="552" customFormat="false" ht="12.8" hidden="false" customHeight="false" outlineLevel="0" collapsed="false">
      <c r="A552" s="76" t="n">
        <v>548</v>
      </c>
      <c r="B552" s="77" t="n">
        <f aca="false">EOMONTH(Input!$C$7,A552)</f>
        <v>59595</v>
      </c>
      <c r="D552" s="78" t="n">
        <f aca="false">IF(AND($B552&lt;Input!$C$31,$B552&lt;Input!$G$31),Input!$C$41,0)</f>
        <v>0</v>
      </c>
      <c r="E552" s="78" t="n">
        <f aca="true">IF(AND($B552&gt;Input!$C$45,$B552&lt;Input!$C$25),PMT(Input!$C$40/(100*12),(OFFSET($A$4,MATCH(Input!$C$25,$B$4:$B$1004,1),0,1,1)-OFFSET($A$4,MATCH(Input!$C$45,$B$4:$B$1004,1),0,1,1)),$H$4,0,1),0)</f>
        <v>0</v>
      </c>
      <c r="F552" s="78" t="n">
        <f aca="false">($F551+$D552+$E552)*(1+Input!$C$40/(100*12))</f>
        <v>-5.14796294740842E-010</v>
      </c>
    </row>
    <row r="553" customFormat="false" ht="12.8" hidden="false" customHeight="false" outlineLevel="0" collapsed="false">
      <c r="A553" s="76" t="n">
        <v>549</v>
      </c>
      <c r="B553" s="77" t="n">
        <f aca="false">EOMONTH(Input!$C$7,A553)</f>
        <v>59626</v>
      </c>
      <c r="D553" s="78" t="n">
        <f aca="false">IF(AND($B553&lt;Input!$C$31,$B553&lt;Input!$G$31),Input!$C$41,0)</f>
        <v>0</v>
      </c>
      <c r="E553" s="78" t="n">
        <f aca="true">IF(AND($B553&gt;Input!$C$45,$B553&lt;Input!$C$25),PMT(Input!$C$40/(100*12),(OFFSET($A$4,MATCH(Input!$C$25,$B$4:$B$1004,1),0,1,1)-OFFSET($A$4,MATCH(Input!$C$45,$B$4:$B$1004,1),0,1,1)),$H$4,0,1),0)</f>
        <v>0</v>
      </c>
      <c r="F553" s="78" t="n">
        <f aca="false">($F552+$D553+$E553)*(1+Input!$C$40/(100*12))</f>
        <v>-5.16941279302262E-010</v>
      </c>
    </row>
    <row r="554" customFormat="false" ht="12.8" hidden="false" customHeight="false" outlineLevel="0" collapsed="false">
      <c r="A554" s="76" t="n">
        <v>550</v>
      </c>
      <c r="B554" s="77" t="n">
        <f aca="false">EOMONTH(Input!$C$7,A554)</f>
        <v>59656</v>
      </c>
      <c r="D554" s="78" t="n">
        <f aca="false">IF(AND($B554&lt;Input!$C$31,$B554&lt;Input!$G$31),Input!$C$41,0)</f>
        <v>0</v>
      </c>
      <c r="E554" s="78" t="n">
        <f aca="true">IF(AND($B554&gt;Input!$C$45,$B554&lt;Input!$C$25),PMT(Input!$C$40/(100*12),(OFFSET($A$4,MATCH(Input!$C$25,$B$4:$B$1004,1),0,1,1)-OFFSET($A$4,MATCH(Input!$C$45,$B$4:$B$1004,1),0,1,1)),$H$4,0,1),0)</f>
        <v>0</v>
      </c>
      <c r="F554" s="78" t="n">
        <f aca="false">($F553+$D554+$E554)*(1+Input!$C$40/(100*12))</f>
        <v>-5.19095201299355E-010</v>
      </c>
    </row>
    <row r="555" customFormat="false" ht="12.8" hidden="false" customHeight="false" outlineLevel="0" collapsed="false">
      <c r="A555" s="76" t="n">
        <v>551</v>
      </c>
      <c r="B555" s="77" t="n">
        <f aca="false">EOMONTH(Input!$C$7,A555)</f>
        <v>59687</v>
      </c>
      <c r="D555" s="78" t="n">
        <f aca="false">IF(AND($B555&lt;Input!$C$31,$B555&lt;Input!$G$31),Input!$C$41,0)</f>
        <v>0</v>
      </c>
      <c r="E555" s="78" t="n">
        <f aca="true">IF(AND($B555&gt;Input!$C$45,$B555&lt;Input!$C$25),PMT(Input!$C$40/(100*12),(OFFSET($A$4,MATCH(Input!$C$25,$B$4:$B$1004,1),0,1,1)-OFFSET($A$4,MATCH(Input!$C$45,$B$4:$B$1004,1),0,1,1)),$H$4,0,1),0)</f>
        <v>0</v>
      </c>
      <c r="F555" s="78" t="n">
        <f aca="false">($F554+$D555+$E555)*(1+Input!$C$40/(100*12))</f>
        <v>-5.21258097971436E-010</v>
      </c>
    </row>
    <row r="556" customFormat="false" ht="12.8" hidden="false" customHeight="false" outlineLevel="0" collapsed="false">
      <c r="A556" s="76" t="n">
        <v>552</v>
      </c>
      <c r="B556" s="77" t="n">
        <f aca="false">EOMONTH(Input!$C$7,A556)</f>
        <v>59717</v>
      </c>
      <c r="D556" s="78" t="n">
        <f aca="false">IF(AND($B556&lt;Input!$C$31,$B556&lt;Input!$G$31),Input!$C$41,0)</f>
        <v>0</v>
      </c>
      <c r="E556" s="78" t="n">
        <f aca="true">IF(AND($B556&gt;Input!$C$45,$B556&lt;Input!$C$25),PMT(Input!$C$40/(100*12),(OFFSET($A$4,MATCH(Input!$C$25,$B$4:$B$1004,1),0,1,1)-OFFSET($A$4,MATCH(Input!$C$45,$B$4:$B$1004,1),0,1,1)),$H$4,0,1),0)</f>
        <v>0</v>
      </c>
      <c r="F556" s="78" t="n">
        <f aca="false">($F555+$D556+$E556)*(1+Input!$C$40/(100*12))</f>
        <v>-5.23430006712983E-010</v>
      </c>
    </row>
    <row r="557" customFormat="false" ht="12.8" hidden="false" customHeight="false" outlineLevel="0" collapsed="false">
      <c r="A557" s="76" t="n">
        <v>553</v>
      </c>
      <c r="B557" s="77" t="n">
        <f aca="false">EOMONTH(Input!$C$7,A557)</f>
        <v>59748</v>
      </c>
      <c r="D557" s="78" t="n">
        <f aca="false">IF(AND($B557&lt;Input!$C$31,$B557&lt;Input!$G$31),Input!$C$41,0)</f>
        <v>0</v>
      </c>
      <c r="E557" s="78" t="n">
        <f aca="true">IF(AND($B557&gt;Input!$C$45,$B557&lt;Input!$C$25),PMT(Input!$C$40/(100*12),(OFFSET($A$4,MATCH(Input!$C$25,$B$4:$B$1004,1),0,1,1)-OFFSET($A$4,MATCH(Input!$C$45,$B$4:$B$1004,1),0,1,1)),$H$4,0,1),0)</f>
        <v>0</v>
      </c>
      <c r="F557" s="78" t="n">
        <f aca="false">($F556+$D557+$E557)*(1+Input!$C$40/(100*12))</f>
        <v>-5.25610965074287E-010</v>
      </c>
    </row>
    <row r="558" customFormat="false" ht="12.8" hidden="false" customHeight="false" outlineLevel="0" collapsed="false">
      <c r="A558" s="76" t="n">
        <v>554</v>
      </c>
      <c r="B558" s="77" t="n">
        <f aca="false">EOMONTH(Input!$C$7,A558)</f>
        <v>59779</v>
      </c>
      <c r="D558" s="78" t="n">
        <f aca="false">IF(AND($B558&lt;Input!$C$31,$B558&lt;Input!$G$31),Input!$C$41,0)</f>
        <v>0</v>
      </c>
      <c r="E558" s="78" t="n">
        <f aca="true">IF(AND($B558&gt;Input!$C$45,$B558&lt;Input!$C$25),PMT(Input!$C$40/(100*12),(OFFSET($A$4,MATCH(Input!$C$25,$B$4:$B$1004,1),0,1,1)-OFFSET($A$4,MATCH(Input!$C$45,$B$4:$B$1004,1),0,1,1)),$H$4,0,1),0)</f>
        <v>0</v>
      </c>
      <c r="F558" s="78" t="n">
        <f aca="false">($F557+$D558+$E558)*(1+Input!$C$40/(100*12))</f>
        <v>-5.27801010762097E-010</v>
      </c>
    </row>
    <row r="559" customFormat="false" ht="12.8" hidden="false" customHeight="false" outlineLevel="0" collapsed="false">
      <c r="A559" s="76" t="n">
        <v>555</v>
      </c>
      <c r="B559" s="77" t="n">
        <f aca="false">EOMONTH(Input!$C$7,A559)</f>
        <v>59809</v>
      </c>
      <c r="D559" s="78" t="n">
        <f aca="false">IF(AND($B559&lt;Input!$C$31,$B559&lt;Input!$G$31),Input!$C$41,0)</f>
        <v>0</v>
      </c>
      <c r="E559" s="78" t="n">
        <f aca="true">IF(AND($B559&gt;Input!$C$45,$B559&lt;Input!$C$25),PMT(Input!$C$40/(100*12),(OFFSET($A$4,MATCH(Input!$C$25,$B$4:$B$1004,1),0,1,1)-OFFSET($A$4,MATCH(Input!$C$45,$B$4:$B$1004,1),0,1,1)),$H$4,0,1),0)</f>
        <v>0</v>
      </c>
      <c r="F559" s="78" t="n">
        <f aca="false">($F558+$D559+$E559)*(1+Input!$C$40/(100*12))</f>
        <v>-5.30000181640272E-010</v>
      </c>
    </row>
    <row r="560" customFormat="false" ht="12.8" hidden="false" customHeight="false" outlineLevel="0" collapsed="false">
      <c r="A560" s="76" t="n">
        <v>556</v>
      </c>
      <c r="B560" s="77" t="n">
        <f aca="false">EOMONTH(Input!$C$7,A560)</f>
        <v>59840</v>
      </c>
      <c r="D560" s="78" t="n">
        <f aca="false">IF(AND($B560&lt;Input!$C$31,$B560&lt;Input!$G$31),Input!$C$41,0)</f>
        <v>0</v>
      </c>
      <c r="E560" s="78" t="n">
        <f aca="true">IF(AND($B560&gt;Input!$C$45,$B560&lt;Input!$C$25),PMT(Input!$C$40/(100*12),(OFFSET($A$4,MATCH(Input!$C$25,$B$4:$B$1004,1),0,1,1)-OFFSET($A$4,MATCH(Input!$C$45,$B$4:$B$1004,1),0,1,1)),$H$4,0,1),0)</f>
        <v>0</v>
      </c>
      <c r="F560" s="78" t="n">
        <f aca="false">($F559+$D560+$E560)*(1+Input!$C$40/(100*12))</f>
        <v>-5.3220851573044E-010</v>
      </c>
    </row>
    <row r="561" customFormat="false" ht="12.8" hidden="false" customHeight="false" outlineLevel="0" collapsed="false">
      <c r="A561" s="76" t="n">
        <v>557</v>
      </c>
      <c r="B561" s="77" t="n">
        <f aca="false">EOMONTH(Input!$C$7,A561)</f>
        <v>59870</v>
      </c>
      <c r="D561" s="78" t="n">
        <f aca="false">IF(AND($B561&lt;Input!$C$31,$B561&lt;Input!$G$31),Input!$C$41,0)</f>
        <v>0</v>
      </c>
      <c r="E561" s="78" t="n">
        <f aca="true">IF(AND($B561&gt;Input!$C$45,$B561&lt;Input!$C$25),PMT(Input!$C$40/(100*12),(OFFSET($A$4,MATCH(Input!$C$25,$B$4:$B$1004,1),0,1,1)-OFFSET($A$4,MATCH(Input!$C$45,$B$4:$B$1004,1),0,1,1)),$H$4,0,1),0)</f>
        <v>0</v>
      </c>
      <c r="F561" s="78" t="n">
        <f aca="false">($F560+$D561+$E561)*(1+Input!$C$40/(100*12))</f>
        <v>-5.3442605121265E-010</v>
      </c>
    </row>
    <row r="562" customFormat="false" ht="12.8" hidden="false" customHeight="false" outlineLevel="0" collapsed="false">
      <c r="A562" s="76" t="n">
        <v>558</v>
      </c>
      <c r="B562" s="77" t="n">
        <f aca="false">EOMONTH(Input!$C$7,A562)</f>
        <v>59901</v>
      </c>
      <c r="D562" s="78" t="n">
        <f aca="false">IF(AND($B562&lt;Input!$C$31,$B562&lt;Input!$G$31),Input!$C$41,0)</f>
        <v>0</v>
      </c>
      <c r="E562" s="78" t="n">
        <f aca="true">IF(AND($B562&gt;Input!$C$45,$B562&lt;Input!$C$25),PMT(Input!$C$40/(100*12),(OFFSET($A$4,MATCH(Input!$C$25,$B$4:$B$1004,1),0,1,1)-OFFSET($A$4,MATCH(Input!$C$45,$B$4:$B$1004,1),0,1,1)),$H$4,0,1),0)</f>
        <v>0</v>
      </c>
      <c r="F562" s="78" t="n">
        <f aca="false">($F561+$D562+$E562)*(1+Input!$C$40/(100*12))</f>
        <v>-5.36652826426036E-010</v>
      </c>
    </row>
    <row r="563" customFormat="false" ht="12.8" hidden="false" customHeight="false" outlineLevel="0" collapsed="false">
      <c r="A563" s="76" t="n">
        <v>559</v>
      </c>
      <c r="B563" s="77" t="n">
        <f aca="false">EOMONTH(Input!$C$7,A563)</f>
        <v>59932</v>
      </c>
      <c r="D563" s="78" t="n">
        <f aca="false">IF(AND($B563&lt;Input!$C$31,$B563&lt;Input!$G$31),Input!$C$41,0)</f>
        <v>0</v>
      </c>
      <c r="E563" s="78" t="n">
        <f aca="true">IF(AND($B563&gt;Input!$C$45,$B563&lt;Input!$C$25),PMT(Input!$C$40/(100*12),(OFFSET($A$4,MATCH(Input!$C$25,$B$4:$B$1004,1),0,1,1)-OFFSET($A$4,MATCH(Input!$C$45,$B$4:$B$1004,1),0,1,1)),$H$4,0,1),0)</f>
        <v>0</v>
      </c>
      <c r="F563" s="78" t="n">
        <f aca="false">($F562+$D563+$E563)*(1+Input!$C$40/(100*12))</f>
        <v>-5.38888879869478E-010</v>
      </c>
    </row>
    <row r="564" customFormat="false" ht="12.8" hidden="false" customHeight="false" outlineLevel="0" collapsed="false">
      <c r="A564" s="76" t="n">
        <v>560</v>
      </c>
      <c r="B564" s="77" t="n">
        <f aca="false">EOMONTH(Input!$C$7,A564)</f>
        <v>59961</v>
      </c>
      <c r="D564" s="78" t="n">
        <f aca="false">IF(AND($B564&lt;Input!$C$31,$B564&lt;Input!$G$31),Input!$C$41,0)</f>
        <v>0</v>
      </c>
      <c r="E564" s="78" t="n">
        <f aca="true">IF(AND($B564&gt;Input!$C$45,$B564&lt;Input!$C$25),PMT(Input!$C$40/(100*12),(OFFSET($A$4,MATCH(Input!$C$25,$B$4:$B$1004,1),0,1,1)-OFFSET($A$4,MATCH(Input!$C$45,$B$4:$B$1004,1),0,1,1)),$H$4,0,1),0)</f>
        <v>0</v>
      </c>
      <c r="F564" s="78" t="n">
        <f aca="false">($F563+$D564+$E564)*(1+Input!$C$40/(100*12))</f>
        <v>-5.41134250202268E-010</v>
      </c>
    </row>
    <row r="565" customFormat="false" ht="12.8" hidden="false" customHeight="false" outlineLevel="0" collapsed="false">
      <c r="A565" s="76" t="n">
        <v>561</v>
      </c>
      <c r="B565" s="77" t="n">
        <f aca="false">EOMONTH(Input!$C$7,A565)</f>
        <v>59992</v>
      </c>
      <c r="D565" s="78" t="n">
        <f aca="false">IF(AND($B565&lt;Input!$C$31,$B565&lt;Input!$G$31),Input!$C$41,0)</f>
        <v>0</v>
      </c>
      <c r="E565" s="78" t="n">
        <f aca="true">IF(AND($B565&gt;Input!$C$45,$B565&lt;Input!$C$25),PMT(Input!$C$40/(100*12),(OFFSET($A$4,MATCH(Input!$C$25,$B$4:$B$1004,1),0,1,1)-OFFSET($A$4,MATCH(Input!$C$45,$B$4:$B$1004,1),0,1,1)),$H$4,0,1),0)</f>
        <v>0</v>
      </c>
      <c r="F565" s="78" t="n">
        <f aca="false">($F564+$D565+$E565)*(1+Input!$C$40/(100*12))</f>
        <v>-5.43388976244777E-010</v>
      </c>
    </row>
    <row r="566" customFormat="false" ht="12.8" hidden="false" customHeight="false" outlineLevel="0" collapsed="false">
      <c r="A566" s="76" t="n">
        <v>562</v>
      </c>
      <c r="B566" s="77" t="n">
        <f aca="false">EOMONTH(Input!$C$7,A566)</f>
        <v>60022</v>
      </c>
      <c r="D566" s="78" t="n">
        <f aca="false">IF(AND($B566&lt;Input!$C$31,$B566&lt;Input!$G$31),Input!$C$41,0)</f>
        <v>0</v>
      </c>
      <c r="E566" s="78" t="n">
        <f aca="true">IF(AND($B566&gt;Input!$C$45,$B566&lt;Input!$C$25),PMT(Input!$C$40/(100*12),(OFFSET($A$4,MATCH(Input!$C$25,$B$4:$B$1004,1),0,1,1)-OFFSET($A$4,MATCH(Input!$C$45,$B$4:$B$1004,1),0,1,1)),$H$4,0,1),0)</f>
        <v>0</v>
      </c>
      <c r="F566" s="78" t="n">
        <f aca="false">($F565+$D566+$E566)*(1+Input!$C$40/(100*12))</f>
        <v>-5.4565309697913E-010</v>
      </c>
    </row>
    <row r="567" customFormat="false" ht="12.8" hidden="false" customHeight="false" outlineLevel="0" collapsed="false">
      <c r="A567" s="76" t="n">
        <v>563</v>
      </c>
      <c r="B567" s="77" t="n">
        <f aca="false">EOMONTH(Input!$C$7,A567)</f>
        <v>60053</v>
      </c>
      <c r="D567" s="78" t="n">
        <f aca="false">IF(AND($B567&lt;Input!$C$31,$B567&lt;Input!$G$31),Input!$C$41,0)</f>
        <v>0</v>
      </c>
      <c r="E567" s="78" t="n">
        <f aca="true">IF(AND($B567&gt;Input!$C$45,$B567&lt;Input!$C$25),PMT(Input!$C$40/(100*12),(OFFSET($A$4,MATCH(Input!$C$25,$B$4:$B$1004,1),0,1,1)-OFFSET($A$4,MATCH(Input!$C$45,$B$4:$B$1004,1),0,1,1)),$H$4,0,1),0)</f>
        <v>0</v>
      </c>
      <c r="F567" s="78" t="n">
        <f aca="false">($F566+$D567+$E567)*(1+Input!$C$40/(100*12))</f>
        <v>-5.47926651549877E-010</v>
      </c>
    </row>
    <row r="568" customFormat="false" ht="12.8" hidden="false" customHeight="false" outlineLevel="0" collapsed="false">
      <c r="A568" s="76" t="n">
        <v>564</v>
      </c>
      <c r="B568" s="77" t="n">
        <f aca="false">EOMONTH(Input!$C$7,A568)</f>
        <v>60083</v>
      </c>
      <c r="D568" s="78" t="n">
        <f aca="false">IF(AND($B568&lt;Input!$C$31,$B568&lt;Input!$G$31),Input!$C$41,0)</f>
        <v>0</v>
      </c>
      <c r="E568" s="78" t="n">
        <f aca="true">IF(AND($B568&gt;Input!$C$45,$B568&lt;Input!$C$25),PMT(Input!$C$40/(100*12),(OFFSET($A$4,MATCH(Input!$C$25,$B$4:$B$1004,1),0,1,1)-OFFSET($A$4,MATCH(Input!$C$45,$B$4:$B$1004,1),0,1,1)),$H$4,0,1),0)</f>
        <v>0</v>
      </c>
      <c r="F568" s="78" t="n">
        <f aca="false">($F567+$D568+$E568)*(1+Input!$C$40/(100*12))</f>
        <v>-5.50209679264668E-010</v>
      </c>
    </row>
    <row r="569" customFormat="false" ht="12.8" hidden="false" customHeight="false" outlineLevel="0" collapsed="false">
      <c r="A569" s="76" t="n">
        <v>565</v>
      </c>
      <c r="B569" s="77" t="n">
        <f aca="false">EOMONTH(Input!$C$7,A569)</f>
        <v>60114</v>
      </c>
      <c r="D569" s="78" t="n">
        <f aca="false">IF(AND($B569&lt;Input!$C$31,$B569&lt;Input!$G$31),Input!$C$41,0)</f>
        <v>0</v>
      </c>
      <c r="E569" s="78" t="n">
        <f aca="true">IF(AND($B569&gt;Input!$C$45,$B569&lt;Input!$C$25),PMT(Input!$C$40/(100*12),(OFFSET($A$4,MATCH(Input!$C$25,$B$4:$B$1004,1),0,1,1)-OFFSET($A$4,MATCH(Input!$C$45,$B$4:$B$1004,1),0,1,1)),$H$4,0,1),0)</f>
        <v>0</v>
      </c>
      <c r="F569" s="78" t="n">
        <f aca="false">($F568+$D569+$E569)*(1+Input!$C$40/(100*12))</f>
        <v>-5.52502219594937E-010</v>
      </c>
    </row>
    <row r="570" customFormat="false" ht="12.8" hidden="false" customHeight="false" outlineLevel="0" collapsed="false">
      <c r="A570" s="76" t="n">
        <v>566</v>
      </c>
      <c r="B570" s="77" t="n">
        <f aca="false">EOMONTH(Input!$C$7,A570)</f>
        <v>60145</v>
      </c>
      <c r="D570" s="78" t="n">
        <f aca="false">IF(AND($B570&lt;Input!$C$31,$B570&lt;Input!$G$31),Input!$C$41,0)</f>
        <v>0</v>
      </c>
      <c r="E570" s="78" t="n">
        <f aca="true">IF(AND($B570&gt;Input!$C$45,$B570&lt;Input!$C$25),PMT(Input!$C$40/(100*12),(OFFSET($A$4,MATCH(Input!$C$25,$B$4:$B$1004,1),0,1,1)-OFFSET($A$4,MATCH(Input!$C$45,$B$4:$B$1004,1),0,1,1)),$H$4,0,1),0)</f>
        <v>0</v>
      </c>
      <c r="F570" s="78" t="n">
        <f aca="false">($F569+$D570+$E570)*(1+Input!$C$40/(100*12))</f>
        <v>-5.54804312176583E-010</v>
      </c>
    </row>
    <row r="571" customFormat="false" ht="12.8" hidden="false" customHeight="false" outlineLevel="0" collapsed="false">
      <c r="A571" s="76" t="n">
        <v>567</v>
      </c>
      <c r="B571" s="77" t="n">
        <f aca="false">EOMONTH(Input!$C$7,A571)</f>
        <v>60175</v>
      </c>
      <c r="D571" s="78" t="n">
        <f aca="false">IF(AND($B571&lt;Input!$C$31,$B571&lt;Input!$G$31),Input!$C$41,0)</f>
        <v>0</v>
      </c>
      <c r="E571" s="78" t="n">
        <f aca="true">IF(AND($B571&gt;Input!$C$45,$B571&lt;Input!$C$25),PMT(Input!$C$40/(100*12),(OFFSET($A$4,MATCH(Input!$C$25,$B$4:$B$1004,1),0,1,1)-OFFSET($A$4,MATCH(Input!$C$45,$B$4:$B$1004,1),0,1,1)),$H$4,0,1),0)</f>
        <v>0</v>
      </c>
      <c r="F571" s="78" t="n">
        <f aca="false">($F570+$D571+$E571)*(1+Input!$C$40/(100*12))</f>
        <v>-5.57115996810652E-010</v>
      </c>
    </row>
    <row r="572" customFormat="false" ht="12.8" hidden="false" customHeight="false" outlineLevel="0" collapsed="false">
      <c r="A572" s="76" t="n">
        <v>568</v>
      </c>
      <c r="B572" s="77" t="n">
        <f aca="false">EOMONTH(Input!$C$7,A572)</f>
        <v>60206</v>
      </c>
      <c r="D572" s="78" t="n">
        <f aca="false">IF(AND($B572&lt;Input!$C$31,$B572&lt;Input!$G$31),Input!$C$41,0)</f>
        <v>0</v>
      </c>
      <c r="E572" s="78" t="n">
        <f aca="true">IF(AND($B572&gt;Input!$C$45,$B572&lt;Input!$C$25),PMT(Input!$C$40/(100*12),(OFFSET($A$4,MATCH(Input!$C$25,$B$4:$B$1004,1),0,1,1)-OFFSET($A$4,MATCH(Input!$C$45,$B$4:$B$1004,1),0,1,1)),$H$4,0,1),0)</f>
        <v>0</v>
      </c>
      <c r="F572" s="78" t="n">
        <f aca="false">($F571+$D572+$E572)*(1+Input!$C$40/(100*12))</f>
        <v>-5.5943731346403E-010</v>
      </c>
    </row>
    <row r="573" customFormat="false" ht="12.8" hidden="false" customHeight="false" outlineLevel="0" collapsed="false">
      <c r="A573" s="76" t="n">
        <v>569</v>
      </c>
      <c r="B573" s="77" t="n">
        <f aca="false">EOMONTH(Input!$C$7,A573)</f>
        <v>60236</v>
      </c>
      <c r="D573" s="78" t="n">
        <f aca="false">IF(AND($B573&lt;Input!$C$31,$B573&lt;Input!$G$31),Input!$C$41,0)</f>
        <v>0</v>
      </c>
      <c r="E573" s="78" t="n">
        <f aca="true">IF(AND($B573&gt;Input!$C$45,$B573&lt;Input!$C$25),PMT(Input!$C$40/(100*12),(OFFSET($A$4,MATCH(Input!$C$25,$B$4:$B$1004,1),0,1,1)-OFFSET($A$4,MATCH(Input!$C$45,$B$4:$B$1004,1),0,1,1)),$H$4,0,1),0)</f>
        <v>0</v>
      </c>
      <c r="F573" s="78" t="n">
        <f aca="false">($F572+$D573+$E573)*(1+Input!$C$40/(100*12))</f>
        <v>-5.6176830227013E-010</v>
      </c>
    </row>
    <row r="574" customFormat="false" ht="12.8" hidden="false" customHeight="false" outlineLevel="0" collapsed="false">
      <c r="A574" s="76" t="n">
        <v>570</v>
      </c>
      <c r="B574" s="77" t="n">
        <f aca="false">EOMONTH(Input!$C$7,A574)</f>
        <v>60267</v>
      </c>
      <c r="D574" s="78" t="n">
        <f aca="false">IF(AND($B574&lt;Input!$C$31,$B574&lt;Input!$G$31),Input!$C$41,0)</f>
        <v>0</v>
      </c>
      <c r="E574" s="78" t="n">
        <f aca="true">IF(AND($B574&gt;Input!$C$45,$B574&lt;Input!$C$25),PMT(Input!$C$40/(100*12),(OFFSET($A$4,MATCH(Input!$C$25,$B$4:$B$1004,1),0,1,1)-OFFSET($A$4,MATCH(Input!$C$45,$B$4:$B$1004,1),0,1,1)),$H$4,0,1),0)</f>
        <v>0</v>
      </c>
      <c r="F574" s="78" t="n">
        <f aca="false">($F573+$D574+$E574)*(1+Input!$C$40/(100*12))</f>
        <v>-5.64109003529589E-010</v>
      </c>
    </row>
    <row r="575" customFormat="false" ht="12.8" hidden="false" customHeight="false" outlineLevel="0" collapsed="false">
      <c r="A575" s="76" t="n">
        <v>571</v>
      </c>
      <c r="B575" s="77" t="n">
        <f aca="false">EOMONTH(Input!$C$7,A575)</f>
        <v>60298</v>
      </c>
      <c r="D575" s="78" t="n">
        <f aca="false">IF(AND($B575&lt;Input!$C$31,$B575&lt;Input!$G$31),Input!$C$41,0)</f>
        <v>0</v>
      </c>
      <c r="E575" s="78" t="n">
        <f aca="true">IF(AND($B575&gt;Input!$C$45,$B575&lt;Input!$C$25),PMT(Input!$C$40/(100*12),(OFFSET($A$4,MATCH(Input!$C$25,$B$4:$B$1004,1),0,1,1)-OFFSET($A$4,MATCH(Input!$C$45,$B$4:$B$1004,1),0,1,1)),$H$4,0,1),0)</f>
        <v>0</v>
      </c>
      <c r="F575" s="78" t="n">
        <f aca="false">($F574+$D575+$E575)*(1+Input!$C$40/(100*12))</f>
        <v>-5.66459457710962E-010</v>
      </c>
    </row>
    <row r="576" customFormat="false" ht="12.8" hidden="false" customHeight="false" outlineLevel="0" collapsed="false">
      <c r="A576" s="76" t="n">
        <v>572</v>
      </c>
      <c r="B576" s="77" t="n">
        <f aca="false">EOMONTH(Input!$C$7,A576)</f>
        <v>60326</v>
      </c>
      <c r="D576" s="78" t="n">
        <f aca="false">IF(AND($B576&lt;Input!$C$31,$B576&lt;Input!$G$31),Input!$C$41,0)</f>
        <v>0</v>
      </c>
      <c r="E576" s="78" t="n">
        <f aca="true">IF(AND($B576&gt;Input!$C$45,$B576&lt;Input!$C$25),PMT(Input!$C$40/(100*12),(OFFSET($A$4,MATCH(Input!$C$25,$B$4:$B$1004,1),0,1,1)-OFFSET($A$4,MATCH(Input!$C$45,$B$4:$B$1004,1),0,1,1)),$H$4,0,1),0)</f>
        <v>0</v>
      </c>
      <c r="F576" s="78" t="n">
        <f aca="false">($F575+$D576+$E576)*(1+Input!$C$40/(100*12))</f>
        <v>-5.68819705451424E-010</v>
      </c>
    </row>
    <row r="577" customFormat="false" ht="12.8" hidden="false" customHeight="false" outlineLevel="0" collapsed="false">
      <c r="A577" s="76" t="n">
        <v>573</v>
      </c>
      <c r="B577" s="77" t="n">
        <f aca="false">EOMONTH(Input!$C$7,A577)</f>
        <v>60357</v>
      </c>
      <c r="D577" s="78" t="n">
        <f aca="false">IF(AND($B577&lt;Input!$C$31,$B577&lt;Input!$G$31),Input!$C$41,0)</f>
        <v>0</v>
      </c>
      <c r="E577" s="78" t="n">
        <f aca="true">IF(AND($B577&gt;Input!$C$45,$B577&lt;Input!$C$25),PMT(Input!$C$40/(100*12),(OFFSET($A$4,MATCH(Input!$C$25,$B$4:$B$1004,1),0,1,1)-OFFSET($A$4,MATCH(Input!$C$45,$B$4:$B$1004,1),0,1,1)),$H$4,0,1),0)</f>
        <v>0</v>
      </c>
      <c r="F577" s="78" t="n">
        <f aca="false">($F576+$D577+$E577)*(1+Input!$C$40/(100*12))</f>
        <v>-5.71189787557472E-010</v>
      </c>
    </row>
    <row r="578" customFormat="false" ht="12.8" hidden="false" customHeight="false" outlineLevel="0" collapsed="false">
      <c r="A578" s="76" t="n">
        <v>574</v>
      </c>
      <c r="B578" s="77" t="n">
        <f aca="false">EOMONTH(Input!$C$7,A578)</f>
        <v>60387</v>
      </c>
      <c r="D578" s="78" t="n">
        <f aca="false">IF(AND($B578&lt;Input!$C$31,$B578&lt;Input!$G$31),Input!$C$41,0)</f>
        <v>0</v>
      </c>
      <c r="E578" s="78" t="n">
        <f aca="true">IF(AND($B578&gt;Input!$C$45,$B578&lt;Input!$C$25),PMT(Input!$C$40/(100*12),(OFFSET($A$4,MATCH(Input!$C$25,$B$4:$B$1004,1),0,1,1)-OFFSET($A$4,MATCH(Input!$C$45,$B$4:$B$1004,1),0,1,1)),$H$4,0,1),0)</f>
        <v>0</v>
      </c>
      <c r="F578" s="78" t="n">
        <f aca="false">($F577+$D578+$E578)*(1+Input!$C$40/(100*12))</f>
        <v>-5.73569745005628E-010</v>
      </c>
    </row>
    <row r="579" customFormat="false" ht="12.8" hidden="false" customHeight="false" outlineLevel="0" collapsed="false">
      <c r="A579" s="76" t="n">
        <v>575</v>
      </c>
      <c r="B579" s="77" t="n">
        <f aca="false">EOMONTH(Input!$C$7,A579)</f>
        <v>60418</v>
      </c>
      <c r="D579" s="78" t="n">
        <f aca="false">IF(AND($B579&lt;Input!$C$31,$B579&lt;Input!$G$31),Input!$C$41,0)</f>
        <v>0</v>
      </c>
      <c r="E579" s="78" t="n">
        <f aca="true">IF(AND($B579&gt;Input!$C$45,$B579&lt;Input!$C$25),PMT(Input!$C$40/(100*12),(OFFSET($A$4,MATCH(Input!$C$25,$B$4:$B$1004,1),0,1,1)-OFFSET($A$4,MATCH(Input!$C$45,$B$4:$B$1004,1),0,1,1)),$H$4,0,1),0)</f>
        <v>0</v>
      </c>
      <c r="F579" s="78" t="n">
        <f aca="false">($F578+$D579+$E579)*(1+Input!$C$40/(100*12))</f>
        <v>-5.75959618943151E-010</v>
      </c>
    </row>
    <row r="580" customFormat="false" ht="12.8" hidden="false" customHeight="false" outlineLevel="0" collapsed="false">
      <c r="A580" s="76" t="n">
        <v>576</v>
      </c>
      <c r="B580" s="77" t="n">
        <f aca="false">EOMONTH(Input!$C$7,A580)</f>
        <v>60448</v>
      </c>
      <c r="D580" s="78" t="n">
        <f aca="false">IF(AND($B580&lt;Input!$C$31,$B580&lt;Input!$G$31),Input!$C$41,0)</f>
        <v>0</v>
      </c>
      <c r="E580" s="78" t="n">
        <f aca="true">IF(AND($B580&gt;Input!$C$45,$B580&lt;Input!$C$25),PMT(Input!$C$40/(100*12),(OFFSET($A$4,MATCH(Input!$C$25,$B$4:$B$1004,1),0,1,1)-OFFSET($A$4,MATCH(Input!$C$45,$B$4:$B$1004,1),0,1,1)),$H$4,0,1),0)</f>
        <v>0</v>
      </c>
      <c r="F580" s="78" t="n">
        <f aca="false">($F579+$D580+$E580)*(1+Input!$C$40/(100*12))</f>
        <v>-5.78359450688748E-010</v>
      </c>
    </row>
    <row r="581" customFormat="false" ht="12.8" hidden="false" customHeight="false" outlineLevel="0" collapsed="false">
      <c r="A581" s="76" t="n">
        <v>577</v>
      </c>
      <c r="B581" s="77" t="n">
        <f aca="false">EOMONTH(Input!$C$7,A581)</f>
        <v>60479</v>
      </c>
      <c r="D581" s="78" t="n">
        <f aca="false">IF(AND($B581&lt;Input!$C$31,$B581&lt;Input!$G$31),Input!$C$41,0)</f>
        <v>0</v>
      </c>
      <c r="E581" s="78" t="n">
        <f aca="true">IF(AND($B581&gt;Input!$C$45,$B581&lt;Input!$C$25),PMT(Input!$C$40/(100*12),(OFFSET($A$4,MATCH(Input!$C$25,$B$4:$B$1004,1),0,1,1)-OFFSET($A$4,MATCH(Input!$C$45,$B$4:$B$1004,1),0,1,1)),$H$4,0,1),0)</f>
        <v>0</v>
      </c>
      <c r="F581" s="78" t="n">
        <f aca="false">($F580+$D581+$E581)*(1+Input!$C$40/(100*12))</f>
        <v>-5.80769281733284E-010</v>
      </c>
    </row>
    <row r="582" customFormat="false" ht="12.8" hidden="false" customHeight="false" outlineLevel="0" collapsed="false">
      <c r="A582" s="76" t="n">
        <v>578</v>
      </c>
      <c r="B582" s="77" t="n">
        <f aca="false">EOMONTH(Input!$C$7,A582)</f>
        <v>60510</v>
      </c>
      <c r="D582" s="78" t="n">
        <f aca="false">IF(AND($B582&lt;Input!$C$31,$B582&lt;Input!$G$31),Input!$C$41,0)</f>
        <v>0</v>
      </c>
      <c r="E582" s="78" t="n">
        <f aca="true">IF(AND($B582&gt;Input!$C$45,$B582&lt;Input!$C$25),PMT(Input!$C$40/(100*12),(OFFSET($A$4,MATCH(Input!$C$25,$B$4:$B$1004,1),0,1,1)-OFFSET($A$4,MATCH(Input!$C$45,$B$4:$B$1004,1),0,1,1)),$H$4,0,1),0)</f>
        <v>0</v>
      </c>
      <c r="F582" s="78" t="n">
        <f aca="false">($F581+$D582+$E582)*(1+Input!$C$40/(100*12))</f>
        <v>-5.83189153740506E-010</v>
      </c>
    </row>
    <row r="583" customFormat="false" ht="12.8" hidden="false" customHeight="false" outlineLevel="0" collapsed="false">
      <c r="A583" s="76" t="n">
        <v>579</v>
      </c>
      <c r="B583" s="77" t="n">
        <f aca="false">EOMONTH(Input!$C$7,A583)</f>
        <v>60540</v>
      </c>
      <c r="D583" s="78" t="n">
        <f aca="false">IF(AND($B583&lt;Input!$C$31,$B583&lt;Input!$G$31),Input!$C$41,0)</f>
        <v>0</v>
      </c>
      <c r="E583" s="78" t="n">
        <f aca="true">IF(AND($B583&gt;Input!$C$45,$B583&lt;Input!$C$25),PMT(Input!$C$40/(100*12),(OFFSET($A$4,MATCH(Input!$C$25,$B$4:$B$1004,1),0,1,1)-OFFSET($A$4,MATCH(Input!$C$45,$B$4:$B$1004,1),0,1,1)),$H$4,0,1),0)</f>
        <v>0</v>
      </c>
      <c r="F583" s="78" t="n">
        <f aca="false">($F582+$D583+$E583)*(1+Input!$C$40/(100*12))</f>
        <v>-5.85619108547758E-010</v>
      </c>
    </row>
    <row r="584" customFormat="false" ht="12.8" hidden="false" customHeight="false" outlineLevel="0" collapsed="false">
      <c r="A584" s="76" t="n">
        <v>580</v>
      </c>
      <c r="B584" s="77" t="n">
        <f aca="false">EOMONTH(Input!$C$7,A584)</f>
        <v>60571</v>
      </c>
      <c r="D584" s="78" t="n">
        <f aca="false">IF(AND($B584&lt;Input!$C$31,$B584&lt;Input!$G$31),Input!$C$41,0)</f>
        <v>0</v>
      </c>
      <c r="E584" s="78" t="n">
        <f aca="true">IF(AND($B584&gt;Input!$C$45,$B584&lt;Input!$C$25),PMT(Input!$C$40/(100*12),(OFFSET($A$4,MATCH(Input!$C$25,$B$4:$B$1004,1),0,1,1)-OFFSET($A$4,MATCH(Input!$C$45,$B$4:$B$1004,1),0,1,1)),$H$4,0,1),0)</f>
        <v>0</v>
      </c>
      <c r="F584" s="78" t="n">
        <f aca="false">($F583+$D584+$E584)*(1+Input!$C$40/(100*12))</f>
        <v>-5.88059188166707E-010</v>
      </c>
    </row>
    <row r="585" customFormat="false" ht="12.8" hidden="false" customHeight="false" outlineLevel="0" collapsed="false">
      <c r="A585" s="76" t="n">
        <v>581</v>
      </c>
      <c r="B585" s="77" t="n">
        <f aca="false">EOMONTH(Input!$C$7,A585)</f>
        <v>60601</v>
      </c>
      <c r="D585" s="78" t="n">
        <f aca="false">IF(AND($B585&lt;Input!$C$31,$B585&lt;Input!$G$31),Input!$C$41,0)</f>
        <v>0</v>
      </c>
      <c r="E585" s="78" t="n">
        <f aca="true">IF(AND($B585&gt;Input!$C$45,$B585&lt;Input!$C$25),PMT(Input!$C$40/(100*12),(OFFSET($A$4,MATCH(Input!$C$25,$B$4:$B$1004,1),0,1,1)-OFFSET($A$4,MATCH(Input!$C$45,$B$4:$B$1004,1),0,1,1)),$H$4,0,1),0)</f>
        <v>0</v>
      </c>
      <c r="F585" s="78" t="n">
        <f aca="false">($F584+$D585+$E585)*(1+Input!$C$40/(100*12))</f>
        <v>-5.90509434784069E-010</v>
      </c>
    </row>
    <row r="586" customFormat="false" ht="12.8" hidden="false" customHeight="false" outlineLevel="0" collapsed="false">
      <c r="A586" s="76" t="n">
        <v>582</v>
      </c>
      <c r="B586" s="77" t="n">
        <f aca="false">EOMONTH(Input!$C$7,A586)</f>
        <v>60632</v>
      </c>
      <c r="D586" s="78" t="n">
        <f aca="false">IF(AND($B586&lt;Input!$C$31,$B586&lt;Input!$G$31),Input!$C$41,0)</f>
        <v>0</v>
      </c>
      <c r="E586" s="78" t="n">
        <f aca="true">IF(AND($B586&gt;Input!$C$45,$B586&lt;Input!$C$25),PMT(Input!$C$40/(100*12),(OFFSET($A$4,MATCH(Input!$C$25,$B$4:$B$1004,1),0,1,1)-OFFSET($A$4,MATCH(Input!$C$45,$B$4:$B$1004,1),0,1,1)),$H$4,0,1),0)</f>
        <v>0</v>
      </c>
      <c r="F586" s="78" t="n">
        <f aca="false">($F585+$D586+$E586)*(1+Input!$C$40/(100*12))</f>
        <v>-5.92969890762336E-010</v>
      </c>
    </row>
    <row r="587" customFormat="false" ht="12.8" hidden="false" customHeight="false" outlineLevel="0" collapsed="false">
      <c r="A587" s="76" t="n">
        <v>583</v>
      </c>
      <c r="B587" s="77" t="n">
        <f aca="false">EOMONTH(Input!$C$7,A587)</f>
        <v>60663</v>
      </c>
      <c r="D587" s="78" t="n">
        <f aca="false">IF(AND($B587&lt;Input!$C$31,$B587&lt;Input!$G$31),Input!$C$41,0)</f>
        <v>0</v>
      </c>
      <c r="E587" s="78" t="n">
        <f aca="true">IF(AND($B587&gt;Input!$C$45,$B587&lt;Input!$C$25),PMT(Input!$C$40/(100*12),(OFFSET($A$4,MATCH(Input!$C$25,$B$4:$B$1004,1),0,1,1)-OFFSET($A$4,MATCH(Input!$C$45,$B$4:$B$1004,1),0,1,1)),$H$4,0,1),0)</f>
        <v>0</v>
      </c>
      <c r="F587" s="78" t="n">
        <f aca="false">($F586+$D587+$E587)*(1+Input!$C$40/(100*12))</f>
        <v>-5.95440598640512E-010</v>
      </c>
    </row>
    <row r="588" customFormat="false" ht="12.8" hidden="false" customHeight="false" outlineLevel="0" collapsed="false">
      <c r="A588" s="76" t="n">
        <v>584</v>
      </c>
      <c r="B588" s="77" t="n">
        <f aca="false">EOMONTH(Input!$C$7,A588)</f>
        <v>60691</v>
      </c>
      <c r="D588" s="78" t="n">
        <f aca="false">IF(AND($B588&lt;Input!$C$31,$B588&lt;Input!$G$31),Input!$C$41,0)</f>
        <v>0</v>
      </c>
      <c r="E588" s="78" t="n">
        <f aca="true">IF(AND($B588&gt;Input!$C$45,$B588&lt;Input!$C$25),PMT(Input!$C$40/(100*12),(OFFSET($A$4,MATCH(Input!$C$25,$B$4:$B$1004,1),0,1,1)-OFFSET($A$4,MATCH(Input!$C$45,$B$4:$B$1004,1),0,1,1)),$H$4,0,1),0)</f>
        <v>0</v>
      </c>
      <c r="F588" s="78" t="n">
        <f aca="false">($F587+$D588+$E588)*(1+Input!$C$40/(100*12))</f>
        <v>-5.97921601134847E-010</v>
      </c>
    </row>
    <row r="589" customFormat="false" ht="12.8" hidden="false" customHeight="false" outlineLevel="0" collapsed="false">
      <c r="A589" s="76" t="n">
        <v>585</v>
      </c>
      <c r="B589" s="77" t="n">
        <f aca="false">EOMONTH(Input!$C$7,A589)</f>
        <v>60722</v>
      </c>
      <c r="D589" s="78" t="n">
        <f aca="false">IF(AND($B589&lt;Input!$C$31,$B589&lt;Input!$G$31),Input!$C$41,0)</f>
        <v>0</v>
      </c>
      <c r="E589" s="78" t="n">
        <f aca="true">IF(AND($B589&gt;Input!$C$45,$B589&lt;Input!$C$25),PMT(Input!$C$40/(100*12),(OFFSET($A$4,MATCH(Input!$C$25,$B$4:$B$1004,1),0,1,1)-OFFSET($A$4,MATCH(Input!$C$45,$B$4:$B$1004,1),0,1,1)),$H$4,0,1),0)</f>
        <v>0</v>
      </c>
      <c r="F589" s="78" t="n">
        <f aca="false">($F588+$D589+$E589)*(1+Input!$C$40/(100*12))</f>
        <v>-6.00412941139576E-010</v>
      </c>
    </row>
    <row r="590" customFormat="false" ht="12.8" hidden="false" customHeight="false" outlineLevel="0" collapsed="false">
      <c r="A590" s="76" t="n">
        <v>586</v>
      </c>
      <c r="B590" s="77" t="n">
        <f aca="false">EOMONTH(Input!$C$7,A590)</f>
        <v>60752</v>
      </c>
      <c r="D590" s="78" t="n">
        <f aca="false">IF(AND($B590&lt;Input!$C$31,$B590&lt;Input!$G$31),Input!$C$41,0)</f>
        <v>0</v>
      </c>
      <c r="E590" s="78" t="n">
        <f aca="true">IF(AND($B590&gt;Input!$C$45,$B590&lt;Input!$C$25),PMT(Input!$C$40/(100*12),(OFFSET($A$4,MATCH(Input!$C$25,$B$4:$B$1004,1),0,1,1)-OFFSET($A$4,MATCH(Input!$C$45,$B$4:$B$1004,1),0,1,1)),$H$4,0,1),0)</f>
        <v>0</v>
      </c>
      <c r="F590" s="78" t="n">
        <f aca="false">($F589+$D590+$E590)*(1+Input!$C$40/(100*12))</f>
        <v>-6.02914661727657E-010</v>
      </c>
    </row>
    <row r="591" customFormat="false" ht="12.8" hidden="false" customHeight="false" outlineLevel="0" collapsed="false">
      <c r="A591" s="76" t="n">
        <v>587</v>
      </c>
      <c r="B591" s="77" t="n">
        <f aca="false">EOMONTH(Input!$C$7,A591)</f>
        <v>60783</v>
      </c>
      <c r="D591" s="78" t="n">
        <f aca="false">IF(AND($B591&lt;Input!$C$31,$B591&lt;Input!$G$31),Input!$C$41,0)</f>
        <v>0</v>
      </c>
      <c r="E591" s="78" t="n">
        <f aca="true">IF(AND($B591&gt;Input!$C$45,$B591&lt;Input!$C$25),PMT(Input!$C$40/(100*12),(OFFSET($A$4,MATCH(Input!$C$25,$B$4:$B$1004,1),0,1,1)-OFFSET($A$4,MATCH(Input!$C$45,$B$4:$B$1004,1),0,1,1)),$H$4,0,1),0)</f>
        <v>0</v>
      </c>
      <c r="F591" s="78" t="n">
        <f aca="false">($F590+$D591+$E591)*(1+Input!$C$40/(100*12))</f>
        <v>-6.05426806151523E-010</v>
      </c>
    </row>
    <row r="592" customFormat="false" ht="12.8" hidden="false" customHeight="false" outlineLevel="0" collapsed="false">
      <c r="A592" s="76" t="n">
        <v>588</v>
      </c>
      <c r="B592" s="77" t="n">
        <f aca="false">EOMONTH(Input!$C$7,A592)</f>
        <v>60813</v>
      </c>
      <c r="D592" s="78" t="n">
        <f aca="false">IF(AND($B592&lt;Input!$C$31,$B592&lt;Input!$G$31),Input!$C$41,0)</f>
        <v>0</v>
      </c>
      <c r="E592" s="78" t="n">
        <f aca="true">IF(AND($B592&gt;Input!$C$45,$B592&lt;Input!$C$25),PMT(Input!$C$40/(100*12),(OFFSET($A$4,MATCH(Input!$C$25,$B$4:$B$1004,1),0,1,1)-OFFSET($A$4,MATCH(Input!$C$45,$B$4:$B$1004,1),0,1,1)),$H$4,0,1),0)</f>
        <v>0</v>
      </c>
      <c r="F592" s="78" t="n">
        <f aca="false">($F591+$D592+$E592)*(1+Input!$C$40/(100*12))</f>
        <v>-6.07949417843821E-010</v>
      </c>
    </row>
    <row r="593" customFormat="false" ht="12.8" hidden="false" customHeight="false" outlineLevel="0" collapsed="false">
      <c r="A593" s="76" t="n">
        <v>589</v>
      </c>
      <c r="B593" s="77" t="n">
        <f aca="false">EOMONTH(Input!$C$7,A593)</f>
        <v>60844</v>
      </c>
      <c r="D593" s="78" t="n">
        <f aca="false">IF(AND($B593&lt;Input!$C$31,$B593&lt;Input!$G$31),Input!$C$41,0)</f>
        <v>0</v>
      </c>
      <c r="E593" s="78" t="n">
        <f aca="true">IF(AND($B593&gt;Input!$C$45,$B593&lt;Input!$C$25),PMT(Input!$C$40/(100*12),(OFFSET($A$4,MATCH(Input!$C$25,$B$4:$B$1004,1),0,1,1)-OFFSET($A$4,MATCH(Input!$C$45,$B$4:$B$1004,1),0,1,1)),$H$4,0,1),0)</f>
        <v>0</v>
      </c>
      <c r="F593" s="78" t="n">
        <f aca="false">($F592+$D593+$E593)*(1+Input!$C$40/(100*12))</f>
        <v>-6.1048254041817E-010</v>
      </c>
    </row>
    <row r="594" customFormat="false" ht="12.8" hidden="false" customHeight="false" outlineLevel="0" collapsed="false">
      <c r="A594" s="76" t="n">
        <v>590</v>
      </c>
      <c r="B594" s="77" t="n">
        <f aca="false">EOMONTH(Input!$C$7,A594)</f>
        <v>60875</v>
      </c>
      <c r="D594" s="78" t="n">
        <f aca="false">IF(AND($B594&lt;Input!$C$31,$B594&lt;Input!$G$31),Input!$C$41,0)</f>
        <v>0</v>
      </c>
      <c r="E594" s="78" t="n">
        <f aca="true">IF(AND($B594&gt;Input!$C$45,$B594&lt;Input!$C$25),PMT(Input!$C$40/(100*12),(OFFSET($A$4,MATCH(Input!$C$25,$B$4:$B$1004,1),0,1,1)-OFFSET($A$4,MATCH(Input!$C$45,$B$4:$B$1004,1),0,1,1)),$H$4,0,1),0)</f>
        <v>0</v>
      </c>
      <c r="F594" s="78" t="n">
        <f aca="false">($F593+$D594+$E594)*(1+Input!$C$40/(100*12))</f>
        <v>-6.13026217669912E-010</v>
      </c>
    </row>
    <row r="595" customFormat="false" ht="12.8" hidden="false" customHeight="false" outlineLevel="0" collapsed="false">
      <c r="A595" s="76" t="n">
        <v>591</v>
      </c>
      <c r="B595" s="77" t="n">
        <f aca="false">EOMONTH(Input!$C$7,A595)</f>
        <v>60905</v>
      </c>
      <c r="D595" s="78" t="n">
        <f aca="false">IF(AND($B595&lt;Input!$C$31,$B595&lt;Input!$G$31),Input!$C$41,0)</f>
        <v>0</v>
      </c>
      <c r="E595" s="78" t="n">
        <f aca="true">IF(AND($B595&gt;Input!$C$45,$B595&lt;Input!$C$25),PMT(Input!$C$40/(100*12),(OFFSET($A$4,MATCH(Input!$C$25,$B$4:$B$1004,1),0,1,1)-OFFSET($A$4,MATCH(Input!$C$45,$B$4:$B$1004,1),0,1,1)),$H$4,0,1),0)</f>
        <v>0</v>
      </c>
      <c r="F595" s="78" t="n">
        <f aca="false">($F594+$D595+$E595)*(1+Input!$C$40/(100*12))</f>
        <v>-6.1558049357687E-010</v>
      </c>
    </row>
    <row r="596" customFormat="false" ht="12.8" hidden="false" customHeight="false" outlineLevel="0" collapsed="false">
      <c r="A596" s="76" t="n">
        <v>592</v>
      </c>
      <c r="B596" s="77" t="n">
        <f aca="false">EOMONTH(Input!$C$7,A596)</f>
        <v>60936</v>
      </c>
      <c r="D596" s="78" t="n">
        <f aca="false">IF(AND($B596&lt;Input!$C$31,$B596&lt;Input!$G$31),Input!$C$41,0)</f>
        <v>0</v>
      </c>
      <c r="E596" s="78" t="n">
        <f aca="true">IF(AND($B596&gt;Input!$C$45,$B596&lt;Input!$C$25),PMT(Input!$C$40/(100*12),(OFFSET($A$4,MATCH(Input!$C$25,$B$4:$B$1004,1),0,1,1)-OFFSET($A$4,MATCH(Input!$C$45,$B$4:$B$1004,1),0,1,1)),$H$4,0,1),0)</f>
        <v>0</v>
      </c>
      <c r="F596" s="78" t="n">
        <f aca="false">($F595+$D596+$E596)*(1+Input!$C$40/(100*12))</f>
        <v>-6.18145412300107E-010</v>
      </c>
    </row>
    <row r="597" customFormat="false" ht="12.8" hidden="false" customHeight="false" outlineLevel="0" collapsed="false">
      <c r="A597" s="76" t="n">
        <v>593</v>
      </c>
      <c r="B597" s="77" t="n">
        <f aca="false">EOMONTH(Input!$C$7,A597)</f>
        <v>60966</v>
      </c>
      <c r="D597" s="78" t="n">
        <f aca="false">IF(AND($B597&lt;Input!$C$31,$B597&lt;Input!$G$31),Input!$C$41,0)</f>
        <v>0</v>
      </c>
      <c r="E597" s="78" t="n">
        <f aca="true">IF(AND($B597&gt;Input!$C$45,$B597&lt;Input!$C$25),PMT(Input!$C$40/(100*12),(OFFSET($A$4,MATCH(Input!$C$25,$B$4:$B$1004,1),0,1,1)-OFFSET($A$4,MATCH(Input!$C$45,$B$4:$B$1004,1),0,1,1)),$H$4,0,1),0)</f>
        <v>0</v>
      </c>
      <c r="F597" s="78" t="n">
        <f aca="false">($F596+$D597+$E597)*(1+Input!$C$40/(100*12))</f>
        <v>-6.20721018184691E-010</v>
      </c>
    </row>
    <row r="598" customFormat="false" ht="12.8" hidden="false" customHeight="false" outlineLevel="0" collapsed="false">
      <c r="A598" s="76" t="n">
        <v>594</v>
      </c>
      <c r="B598" s="77" t="n">
        <f aca="false">EOMONTH(Input!$C$7,A598)</f>
        <v>60997</v>
      </c>
      <c r="D598" s="78" t="n">
        <f aca="false">IF(AND($B598&lt;Input!$C$31,$B598&lt;Input!$G$31),Input!$C$41,0)</f>
        <v>0</v>
      </c>
      <c r="E598" s="78" t="n">
        <f aca="true">IF(AND($B598&gt;Input!$C$45,$B598&lt;Input!$C$25),PMT(Input!$C$40/(100*12),(OFFSET($A$4,MATCH(Input!$C$25,$B$4:$B$1004,1),0,1,1)-OFFSET($A$4,MATCH(Input!$C$45,$B$4:$B$1004,1),0,1,1)),$H$4,0,1),0)</f>
        <v>0</v>
      </c>
      <c r="F598" s="78" t="n">
        <f aca="false">($F597+$D598+$E598)*(1+Input!$C$40/(100*12))</f>
        <v>-6.23307355760461E-010</v>
      </c>
    </row>
    <row r="599" customFormat="false" ht="12.8" hidden="false" customHeight="false" outlineLevel="0" collapsed="false">
      <c r="A599" s="76" t="n">
        <v>595</v>
      </c>
      <c r="B599" s="77" t="n">
        <f aca="false">EOMONTH(Input!$C$7,A599)</f>
        <v>61028</v>
      </c>
      <c r="D599" s="78" t="n">
        <f aca="false">IF(AND($B599&lt;Input!$C$31,$B599&lt;Input!$G$31),Input!$C$41,0)</f>
        <v>0</v>
      </c>
      <c r="E599" s="78" t="n">
        <f aca="true">IF(AND($B599&gt;Input!$C$45,$B599&lt;Input!$C$25),PMT(Input!$C$40/(100*12),(OFFSET($A$4,MATCH(Input!$C$25,$B$4:$B$1004,1),0,1,1)-OFFSET($A$4,MATCH(Input!$C$45,$B$4:$B$1004,1),0,1,1)),$H$4,0,1),0)</f>
        <v>0</v>
      </c>
      <c r="F599" s="78" t="n">
        <f aca="false">($F598+$D599+$E599)*(1+Input!$C$40/(100*12))</f>
        <v>-6.25904469742796E-010</v>
      </c>
    </row>
    <row r="600" customFormat="false" ht="12.8" hidden="false" customHeight="false" outlineLevel="0" collapsed="false">
      <c r="A600" s="76" t="n">
        <v>596</v>
      </c>
      <c r="B600" s="77" t="n">
        <f aca="false">EOMONTH(Input!$C$7,A600)</f>
        <v>61056</v>
      </c>
      <c r="D600" s="78" t="n">
        <f aca="false">IF(AND($B600&lt;Input!$C$31,$B600&lt;Input!$G$31),Input!$C$41,0)</f>
        <v>0</v>
      </c>
      <c r="E600" s="78" t="n">
        <f aca="true">IF(AND($B600&gt;Input!$C$45,$B600&lt;Input!$C$25),PMT(Input!$C$40/(100*12),(OFFSET($A$4,MATCH(Input!$C$25,$B$4:$B$1004,1),0,1,1)-OFFSET($A$4,MATCH(Input!$C$45,$B$4:$B$1004,1),0,1,1)),$H$4,0,1),0)</f>
        <v>0</v>
      </c>
      <c r="F600" s="78" t="n">
        <f aca="false">($F599+$D600+$E600)*(1+Input!$C$40/(100*12))</f>
        <v>-6.28512405033391E-010</v>
      </c>
    </row>
    <row r="601" customFormat="false" ht="12.8" hidden="false" customHeight="false" outlineLevel="0" collapsed="false">
      <c r="A601" s="76" t="n">
        <v>597</v>
      </c>
      <c r="B601" s="77" t="n">
        <f aca="false">EOMONTH(Input!$C$7,A601)</f>
        <v>61087</v>
      </c>
      <c r="D601" s="78" t="n">
        <f aca="false">IF(AND($B601&lt;Input!$C$31,$B601&lt;Input!$G$31),Input!$C$41,0)</f>
        <v>0</v>
      </c>
      <c r="E601" s="78" t="n">
        <f aca="true">IF(AND($B601&gt;Input!$C$45,$B601&lt;Input!$C$25),PMT(Input!$C$40/(100*12),(OFFSET($A$4,MATCH(Input!$C$25,$B$4:$B$1004,1),0,1,1)-OFFSET($A$4,MATCH(Input!$C$45,$B$4:$B$1004,1),0,1,1)),$H$4,0,1),0)</f>
        <v>0</v>
      </c>
      <c r="F601" s="78" t="n">
        <f aca="false">($F600+$D601+$E601)*(1+Input!$C$40/(100*12))</f>
        <v>-6.3113120672103E-010</v>
      </c>
    </row>
    <row r="602" customFormat="false" ht="12.8" hidden="false" customHeight="false" outlineLevel="0" collapsed="false">
      <c r="A602" s="76" t="n">
        <v>598</v>
      </c>
      <c r="B602" s="77" t="n">
        <f aca="false">EOMONTH(Input!$C$7,A602)</f>
        <v>61117</v>
      </c>
      <c r="D602" s="78" t="n">
        <f aca="false">IF(AND($B602&lt;Input!$C$31,$B602&lt;Input!$G$31),Input!$C$41,0)</f>
        <v>0</v>
      </c>
      <c r="E602" s="78" t="n">
        <f aca="true">IF(AND($B602&gt;Input!$C$45,$B602&lt;Input!$C$25),PMT(Input!$C$40/(100*12),(OFFSET($A$4,MATCH(Input!$C$25,$B$4:$B$1004,1),0,1,1)-OFFSET($A$4,MATCH(Input!$C$45,$B$4:$B$1004,1),0,1,1)),$H$4,0,1),0)</f>
        <v>0</v>
      </c>
      <c r="F602" s="78" t="n">
        <f aca="false">($F601+$D602+$E602)*(1+Input!$C$40/(100*12))</f>
        <v>-6.33760920082367E-010</v>
      </c>
    </row>
    <row r="603" customFormat="false" ht="12.8" hidden="false" customHeight="false" outlineLevel="0" collapsed="false">
      <c r="A603" s="76" t="n">
        <v>599</v>
      </c>
      <c r="B603" s="77" t="n">
        <f aca="false">EOMONTH(Input!$C$7,A603)</f>
        <v>61148</v>
      </c>
      <c r="D603" s="78" t="n">
        <f aca="false">IF(AND($B603&lt;Input!$C$31,$B603&lt;Input!$G$31),Input!$C$41,0)</f>
        <v>0</v>
      </c>
      <c r="E603" s="78" t="n">
        <f aca="true">IF(AND($B603&gt;Input!$C$45,$B603&lt;Input!$C$25),PMT(Input!$C$40/(100*12),(OFFSET($A$4,MATCH(Input!$C$25,$B$4:$B$1004,1),0,1,1)-OFFSET($A$4,MATCH(Input!$C$45,$B$4:$B$1004,1),0,1,1)),$H$4,0,1),0)</f>
        <v>0</v>
      </c>
      <c r="F603" s="78" t="n">
        <f aca="false">($F602+$D603+$E603)*(1+Input!$C$40/(100*12))</f>
        <v>-6.36401590582711E-010</v>
      </c>
    </row>
    <row r="604" customFormat="false" ht="12.8" hidden="false" customHeight="false" outlineLevel="0" collapsed="false">
      <c r="A604" s="76" t="n">
        <v>600</v>
      </c>
      <c r="B604" s="77" t="n">
        <f aca="false">EOMONTH(Input!$C$7,A604)</f>
        <v>61178</v>
      </c>
      <c r="D604" s="78" t="n">
        <f aca="false">IF(AND($B604&lt;Input!$C$31,$B604&lt;Input!$G$31),Input!$C$41,0)</f>
        <v>0</v>
      </c>
      <c r="E604" s="78" t="n">
        <f aca="true">IF(AND($B604&gt;Input!$C$45,$B604&lt;Input!$C$25),PMT(Input!$C$40/(100*12),(OFFSET($A$4,MATCH(Input!$C$25,$B$4:$B$1004,1),0,1,1)-OFFSET($A$4,MATCH(Input!$C$45,$B$4:$B$1004,1),0,1,1)),$H$4,0,1),0)</f>
        <v>0</v>
      </c>
      <c r="F604" s="78" t="n">
        <f aca="false">($F603+$D604+$E604)*(1+Input!$C$40/(100*12))</f>
        <v>-6.39053263876805E-010</v>
      </c>
    </row>
    <row r="605" customFormat="false" ht="12.8" hidden="false" customHeight="false" outlineLevel="0" collapsed="false">
      <c r="A605" s="76" t="n">
        <v>601</v>
      </c>
      <c r="B605" s="77" t="n">
        <f aca="false">EOMONTH(Input!$C$7,A605)</f>
        <v>61209</v>
      </c>
      <c r="D605" s="78" t="n">
        <f aca="false">IF(AND($B605&lt;Input!$C$31,$B605&lt;Input!$G$31),Input!$C$41,0)</f>
        <v>0</v>
      </c>
      <c r="E605" s="78" t="n">
        <f aca="true">IF(AND($B605&gt;Input!$C$45,$B605&lt;Input!$C$25),PMT(Input!$C$40/(100*12),(OFFSET($A$4,MATCH(Input!$C$25,$B$4:$B$1004,1),0,1,1)-OFFSET($A$4,MATCH(Input!$C$45,$B$4:$B$1004,1),0,1,1)),$H$4,0,1),0)</f>
        <v>0</v>
      </c>
      <c r="F605" s="78" t="n">
        <f aca="false">($F604+$D605+$E605)*(1+Input!$C$40/(100*12))</f>
        <v>-6.41715985809625E-010</v>
      </c>
    </row>
    <row r="606" customFormat="false" ht="12.8" hidden="false" customHeight="false" outlineLevel="0" collapsed="false">
      <c r="A606" s="76" t="n">
        <v>602</v>
      </c>
      <c r="B606" s="77" t="n">
        <f aca="false">EOMONTH(Input!$C$7,A606)</f>
        <v>61240</v>
      </c>
      <c r="D606" s="78" t="n">
        <f aca="false">IF(AND($B606&lt;Input!$C$31,$B606&lt;Input!$G$31),Input!$C$41,0)</f>
        <v>0</v>
      </c>
      <c r="E606" s="78" t="n">
        <f aca="true">IF(AND($B606&gt;Input!$C$45,$B606&lt;Input!$C$25),PMT(Input!$C$40/(100*12),(OFFSET($A$4,MATCH(Input!$C$25,$B$4:$B$1004,1),0,1,1)-OFFSET($A$4,MATCH(Input!$C$45,$B$4:$B$1004,1),0,1,1)),$H$4,0,1),0)</f>
        <v>0</v>
      </c>
      <c r="F606" s="78" t="n">
        <f aca="false">($F605+$D606+$E606)*(1+Input!$C$40/(100*12))</f>
        <v>-6.44389802417165E-010</v>
      </c>
    </row>
    <row r="607" customFormat="false" ht="12.8" hidden="false" customHeight="false" outlineLevel="0" collapsed="false">
      <c r="A607" s="76" t="n">
        <v>603</v>
      </c>
      <c r="B607" s="77" t="n">
        <f aca="false">EOMONTH(Input!$C$7,A607)</f>
        <v>61270</v>
      </c>
      <c r="D607" s="78" t="n">
        <f aca="false">IF(AND($B607&lt;Input!$C$31,$B607&lt;Input!$G$31),Input!$C$41,0)</f>
        <v>0</v>
      </c>
      <c r="E607" s="78" t="n">
        <f aca="true">IF(AND($B607&gt;Input!$C$45,$B607&lt;Input!$C$25),PMT(Input!$C$40/(100*12),(OFFSET($A$4,MATCH(Input!$C$25,$B$4:$B$1004,1),0,1,1)-OFFSET($A$4,MATCH(Input!$C$45,$B$4:$B$1004,1),0,1,1)),$H$4,0,1),0)</f>
        <v>0</v>
      </c>
      <c r="F607" s="78" t="n">
        <f aca="false">($F606+$D607+$E607)*(1+Input!$C$40/(100*12))</f>
        <v>-6.47074759927237E-010</v>
      </c>
    </row>
    <row r="608" customFormat="false" ht="12.8" hidden="false" customHeight="false" outlineLevel="0" collapsed="false">
      <c r="A608" s="76" t="n">
        <v>604</v>
      </c>
      <c r="B608" s="77" t="n">
        <f aca="false">EOMONTH(Input!$C$7,A608)</f>
        <v>61301</v>
      </c>
      <c r="D608" s="78" t="n">
        <f aca="false">IF(AND($B608&lt;Input!$C$31,$B608&lt;Input!$G$31),Input!$C$41,0)</f>
        <v>0</v>
      </c>
      <c r="E608" s="78" t="n">
        <f aca="true">IF(AND($B608&gt;Input!$C$45,$B608&lt;Input!$C$25),PMT(Input!$C$40/(100*12),(OFFSET($A$4,MATCH(Input!$C$25,$B$4:$B$1004,1),0,1,1)-OFFSET($A$4,MATCH(Input!$C$45,$B$4:$B$1004,1),0,1,1)),$H$4,0,1),0)</f>
        <v>0</v>
      </c>
      <c r="F608" s="78" t="n">
        <f aca="false">($F607+$D608+$E608)*(1+Input!$C$40/(100*12))</f>
        <v>-6.49770904760267E-010</v>
      </c>
    </row>
    <row r="609" customFormat="false" ht="12.8" hidden="false" customHeight="false" outlineLevel="0" collapsed="false">
      <c r="A609" s="76" t="n">
        <v>605</v>
      </c>
      <c r="B609" s="77" t="n">
        <f aca="false">EOMONTH(Input!$C$7,A609)</f>
        <v>61331</v>
      </c>
      <c r="D609" s="78" t="n">
        <f aca="false">IF(AND($B609&lt;Input!$C$31,$B609&lt;Input!$G$31),Input!$C$41,0)</f>
        <v>0</v>
      </c>
      <c r="E609" s="78" t="n">
        <f aca="true">IF(AND($B609&gt;Input!$C$45,$B609&lt;Input!$C$25),PMT(Input!$C$40/(100*12),(OFFSET($A$4,MATCH(Input!$C$25,$B$4:$B$1004,1),0,1,1)-OFFSET($A$4,MATCH(Input!$C$45,$B$4:$B$1004,1),0,1,1)),$H$4,0,1),0)</f>
        <v>0</v>
      </c>
      <c r="F609" s="78" t="n">
        <f aca="false">($F608+$D609+$E609)*(1+Input!$C$40/(100*12))</f>
        <v>-6.52478283530101E-010</v>
      </c>
    </row>
    <row r="610" customFormat="false" ht="12.8" hidden="false" customHeight="false" outlineLevel="0" collapsed="false">
      <c r="A610" s="76" t="n">
        <v>606</v>
      </c>
      <c r="B610" s="77" t="n">
        <f aca="false">EOMONTH(Input!$C$7,A610)</f>
        <v>61362</v>
      </c>
      <c r="D610" s="78" t="n">
        <f aca="false">IF(AND($B610&lt;Input!$C$31,$B610&lt;Input!$G$31),Input!$C$41,0)</f>
        <v>0</v>
      </c>
      <c r="E610" s="78" t="n">
        <f aca="true">IF(AND($B610&gt;Input!$C$45,$B610&lt;Input!$C$25),PMT(Input!$C$40/(100*12),(OFFSET($A$4,MATCH(Input!$C$25,$B$4:$B$1004,1),0,1,1)-OFFSET($A$4,MATCH(Input!$C$45,$B$4:$B$1004,1),0,1,1)),$H$4,0,1),0)</f>
        <v>0</v>
      </c>
      <c r="F610" s="78" t="n">
        <f aca="false">($F609+$D610+$E610)*(1+Input!$C$40/(100*12))</f>
        <v>-6.5519694304481E-010</v>
      </c>
    </row>
    <row r="611" customFormat="false" ht="12.8" hidden="false" customHeight="false" outlineLevel="0" collapsed="false">
      <c r="A611" s="76" t="n">
        <v>607</v>
      </c>
      <c r="B611" s="77" t="n">
        <f aca="false">EOMONTH(Input!$C$7,A611)</f>
        <v>61393</v>
      </c>
      <c r="D611" s="78" t="n">
        <f aca="false">IF(AND($B611&lt;Input!$C$31,$B611&lt;Input!$G$31),Input!$C$41,0)</f>
        <v>0</v>
      </c>
      <c r="E611" s="78" t="n">
        <f aca="true">IF(AND($B611&gt;Input!$C$45,$B611&lt;Input!$C$25),PMT(Input!$C$40/(100*12),(OFFSET($A$4,MATCH(Input!$C$25,$B$4:$B$1004,1),0,1,1)-OFFSET($A$4,MATCH(Input!$C$45,$B$4:$B$1004,1),0,1,1)),$H$4,0,1),0)</f>
        <v>0</v>
      </c>
      <c r="F611" s="78" t="n">
        <f aca="false">($F610+$D611+$E611)*(1+Input!$C$40/(100*12))</f>
        <v>-6.57926930307497E-010</v>
      </c>
    </row>
    <row r="612" customFormat="false" ht="12.8" hidden="false" customHeight="false" outlineLevel="0" collapsed="false">
      <c r="A612" s="76" t="n">
        <v>608</v>
      </c>
      <c r="B612" s="77" t="n">
        <f aca="false">EOMONTH(Input!$C$7,A612)</f>
        <v>61422</v>
      </c>
      <c r="D612" s="78" t="n">
        <f aca="false">IF(AND($B612&lt;Input!$C$31,$B612&lt;Input!$G$31),Input!$C$41,0)</f>
        <v>0</v>
      </c>
      <c r="E612" s="78" t="n">
        <f aca="true">IF(AND($B612&gt;Input!$C$45,$B612&lt;Input!$C$25),PMT(Input!$C$40/(100*12),(OFFSET($A$4,MATCH(Input!$C$25,$B$4:$B$1004,1),0,1,1)-OFFSET($A$4,MATCH(Input!$C$45,$B$4:$B$1004,1),0,1,1)),$H$4,0,1),0)</f>
        <v>0</v>
      </c>
      <c r="F612" s="78" t="n">
        <f aca="false">($F611+$D612+$E612)*(1+Input!$C$40/(100*12))</f>
        <v>-6.60668292517111E-010</v>
      </c>
    </row>
    <row r="613" customFormat="false" ht="12.8" hidden="false" customHeight="false" outlineLevel="0" collapsed="false">
      <c r="A613" s="76" t="n">
        <v>609</v>
      </c>
      <c r="B613" s="77" t="n">
        <f aca="false">EOMONTH(Input!$C$7,A613)</f>
        <v>61453</v>
      </c>
      <c r="D613" s="78" t="n">
        <f aca="false">IF(AND($B613&lt;Input!$C$31,$B613&lt;Input!$G$31),Input!$C$41,0)</f>
        <v>0</v>
      </c>
      <c r="E613" s="78" t="n">
        <f aca="true">IF(AND($B613&gt;Input!$C$45,$B613&lt;Input!$C$25),PMT(Input!$C$40/(100*12),(OFFSET($A$4,MATCH(Input!$C$25,$B$4:$B$1004,1),0,1,1)-OFFSET($A$4,MATCH(Input!$C$45,$B$4:$B$1004,1),0,1,1)),$H$4,0,1),0)</f>
        <v>0</v>
      </c>
      <c r="F613" s="78" t="n">
        <f aca="false">($F612+$D613+$E613)*(1+Input!$C$40/(100*12))</f>
        <v>-6.63421077069266E-010</v>
      </c>
    </row>
    <row r="614" customFormat="false" ht="12.8" hidden="false" customHeight="false" outlineLevel="0" collapsed="false">
      <c r="A614" s="76" t="n">
        <v>610</v>
      </c>
      <c r="B614" s="77" t="n">
        <f aca="false">EOMONTH(Input!$C$7,A614)</f>
        <v>61483</v>
      </c>
      <c r="D614" s="78" t="n">
        <f aca="false">IF(AND($B614&lt;Input!$C$31,$B614&lt;Input!$G$31),Input!$C$41,0)</f>
        <v>0</v>
      </c>
      <c r="E614" s="78" t="n">
        <f aca="true">IF(AND($B614&gt;Input!$C$45,$B614&lt;Input!$C$25),PMT(Input!$C$40/(100*12),(OFFSET($A$4,MATCH(Input!$C$25,$B$4:$B$1004,1),0,1,1)-OFFSET($A$4,MATCH(Input!$C$45,$B$4:$B$1004,1),0,1,1)),$H$4,0,1),0)</f>
        <v>0</v>
      </c>
      <c r="F614" s="78" t="n">
        <f aca="false">($F613+$D614+$E614)*(1+Input!$C$40/(100*12))</f>
        <v>-6.66185331557055E-010</v>
      </c>
    </row>
    <row r="615" customFormat="false" ht="12.8" hidden="false" customHeight="false" outlineLevel="0" collapsed="false">
      <c r="A615" s="76" t="n">
        <v>611</v>
      </c>
      <c r="B615" s="77" t="n">
        <f aca="false">EOMONTH(Input!$C$7,A615)</f>
        <v>61514</v>
      </c>
      <c r="D615" s="78" t="n">
        <f aca="false">IF(AND($B615&lt;Input!$C$31,$B615&lt;Input!$G$31),Input!$C$41,0)</f>
        <v>0</v>
      </c>
      <c r="E615" s="78" t="n">
        <f aca="true">IF(AND($B615&gt;Input!$C$45,$B615&lt;Input!$C$25),PMT(Input!$C$40/(100*12),(OFFSET($A$4,MATCH(Input!$C$25,$B$4:$B$1004,1),0,1,1)-OFFSET($A$4,MATCH(Input!$C$45,$B$4:$B$1004,1),0,1,1)),$H$4,0,1),0)</f>
        <v>0</v>
      </c>
      <c r="F615" s="78" t="n">
        <f aca="false">($F614+$D615+$E615)*(1+Input!$C$40/(100*12))</f>
        <v>-6.68961103771876E-010</v>
      </c>
    </row>
    <row r="616" customFormat="false" ht="12.8" hidden="false" customHeight="false" outlineLevel="0" collapsed="false">
      <c r="A616" s="76" t="n">
        <v>612</v>
      </c>
      <c r="B616" s="77" t="n">
        <f aca="false">EOMONTH(Input!$C$7,A616)</f>
        <v>61544</v>
      </c>
      <c r="D616" s="78" t="n">
        <f aca="false">IF(AND($B616&lt;Input!$C$31,$B616&lt;Input!$G$31),Input!$C$41,0)</f>
        <v>0</v>
      </c>
      <c r="E616" s="78" t="n">
        <f aca="true">IF(AND($B616&gt;Input!$C$45,$B616&lt;Input!$C$25),PMT(Input!$C$40/(100*12),(OFFSET($A$4,MATCH(Input!$C$25,$B$4:$B$1004,1),0,1,1)-OFFSET($A$4,MATCH(Input!$C$45,$B$4:$B$1004,1),0,1,1)),$H$4,0,1),0)</f>
        <v>0</v>
      </c>
      <c r="F616" s="78" t="n">
        <f aca="false">($F615+$D616+$E616)*(1+Input!$C$40/(100*12))</f>
        <v>-6.71748441704258E-010</v>
      </c>
    </row>
    <row r="617" customFormat="false" ht="12.8" hidden="false" customHeight="false" outlineLevel="0" collapsed="false">
      <c r="A617" s="76" t="n">
        <v>613</v>
      </c>
      <c r="B617" s="77" t="n">
        <f aca="false">EOMONTH(Input!$C$7,A617)</f>
        <v>61575</v>
      </c>
      <c r="D617" s="78" t="n">
        <f aca="false">IF(AND($B617&lt;Input!$C$31,$B617&lt;Input!$G$31),Input!$C$41,0)</f>
        <v>0</v>
      </c>
      <c r="E617" s="78" t="n">
        <f aca="true">IF(AND($B617&gt;Input!$C$45,$B617&lt;Input!$C$25),PMT(Input!$C$40/(100*12),(OFFSET($A$4,MATCH(Input!$C$25,$B$4:$B$1004,1),0,1,1)-OFFSET($A$4,MATCH(Input!$C$45,$B$4:$B$1004,1),0,1,1)),$H$4,0,1),0)</f>
        <v>0</v>
      </c>
      <c r="F617" s="78" t="n">
        <f aca="false">($F616+$D617+$E617)*(1+Input!$C$40/(100*12))</f>
        <v>-6.74547393544693E-010</v>
      </c>
    </row>
    <row r="618" customFormat="false" ht="12.8" hidden="false" customHeight="false" outlineLevel="0" collapsed="false">
      <c r="A618" s="76" t="n">
        <v>614</v>
      </c>
      <c r="B618" s="77" t="n">
        <f aca="false">EOMONTH(Input!$C$7,A618)</f>
        <v>61606</v>
      </c>
      <c r="D618" s="78" t="n">
        <f aca="false">IF(AND($B618&lt;Input!$C$31,$B618&lt;Input!$G$31),Input!$C$41,0)</f>
        <v>0</v>
      </c>
      <c r="E618" s="78" t="n">
        <f aca="true">IF(AND($B618&gt;Input!$C$45,$B618&lt;Input!$C$25),PMT(Input!$C$40/(100*12),(OFFSET($A$4,MATCH(Input!$C$25,$B$4:$B$1004,1),0,1,1)-OFFSET($A$4,MATCH(Input!$C$45,$B$4:$B$1004,1),0,1,1)),$H$4,0,1),0)</f>
        <v>0</v>
      </c>
      <c r="F618" s="78" t="n">
        <f aca="false">($F617+$D618+$E618)*(1+Input!$C$40/(100*12))</f>
        <v>-6.77358007684462E-010</v>
      </c>
    </row>
    <row r="619" customFormat="false" ht="12.8" hidden="false" customHeight="false" outlineLevel="0" collapsed="false">
      <c r="A619" s="76" t="n">
        <v>615</v>
      </c>
      <c r="B619" s="77" t="n">
        <f aca="false">EOMONTH(Input!$C$7,A619)</f>
        <v>61636</v>
      </c>
      <c r="D619" s="78" t="n">
        <f aca="false">IF(AND($B619&lt;Input!$C$31,$B619&lt;Input!$G$31),Input!$C$41,0)</f>
        <v>0</v>
      </c>
      <c r="E619" s="78" t="n">
        <f aca="true">IF(AND($B619&gt;Input!$C$45,$B619&lt;Input!$C$25),PMT(Input!$C$40/(100*12),(OFFSET($A$4,MATCH(Input!$C$25,$B$4:$B$1004,1),0,1,1)-OFFSET($A$4,MATCH(Input!$C$45,$B$4:$B$1004,1),0,1,1)),$H$4,0,1),0)</f>
        <v>0</v>
      </c>
      <c r="F619" s="78" t="n">
        <f aca="false">($F618+$D619+$E619)*(1+Input!$C$40/(100*12))</f>
        <v>-6.80180332716481E-010</v>
      </c>
    </row>
    <row r="620" customFormat="false" ht="12.8" hidden="false" customHeight="false" outlineLevel="0" collapsed="false">
      <c r="A620" s="76" t="n">
        <v>616</v>
      </c>
      <c r="B620" s="77" t="n">
        <f aca="false">EOMONTH(Input!$C$7,A620)</f>
        <v>61667</v>
      </c>
      <c r="D620" s="78" t="n">
        <f aca="false">IF(AND($B620&lt;Input!$C$31,$B620&lt;Input!$G$31),Input!$C$41,0)</f>
        <v>0</v>
      </c>
      <c r="E620" s="78" t="n">
        <f aca="true">IF(AND($B620&gt;Input!$C$45,$B620&lt;Input!$C$25),PMT(Input!$C$40/(100*12),(OFFSET($A$4,MATCH(Input!$C$25,$B$4:$B$1004,1),0,1,1)-OFFSET($A$4,MATCH(Input!$C$45,$B$4:$B$1004,1),0,1,1)),$H$4,0,1),0)</f>
        <v>0</v>
      </c>
      <c r="F620" s="78" t="n">
        <f aca="false">($F619+$D620+$E620)*(1+Input!$C$40/(100*12))</f>
        <v>-6.83014417436133E-010</v>
      </c>
    </row>
    <row r="621" customFormat="false" ht="12.8" hidden="false" customHeight="false" outlineLevel="0" collapsed="false">
      <c r="A621" s="76" t="n">
        <v>617</v>
      </c>
      <c r="B621" s="77" t="n">
        <f aca="false">EOMONTH(Input!$C$7,A621)</f>
        <v>61697</v>
      </c>
      <c r="D621" s="78" t="n">
        <f aca="false">IF(AND($B621&lt;Input!$C$31,$B621&lt;Input!$G$31),Input!$C$41,0)</f>
        <v>0</v>
      </c>
      <c r="E621" s="78" t="n">
        <f aca="true">IF(AND($B621&gt;Input!$C$45,$B621&lt;Input!$C$25),PMT(Input!$C$40/(100*12),(OFFSET($A$4,MATCH(Input!$C$25,$B$4:$B$1004,1),0,1,1)-OFFSET($A$4,MATCH(Input!$C$45,$B$4:$B$1004,1),0,1,1)),$H$4,0,1),0)</f>
        <v>0</v>
      </c>
      <c r="F621" s="78" t="n">
        <f aca="false">($F620+$D621+$E621)*(1+Input!$C$40/(100*12))</f>
        <v>-6.85860310842117E-010</v>
      </c>
    </row>
    <row r="622" customFormat="false" ht="12.8" hidden="false" customHeight="false" outlineLevel="0" collapsed="false">
      <c r="A622" s="76" t="n">
        <v>618</v>
      </c>
      <c r="B622" s="77" t="n">
        <f aca="false">EOMONTH(Input!$C$7,A622)</f>
        <v>61728</v>
      </c>
      <c r="D622" s="78" t="n">
        <f aca="false">IF(AND($B622&lt;Input!$C$31,$B622&lt;Input!$G$31),Input!$C$41,0)</f>
        <v>0</v>
      </c>
      <c r="E622" s="78" t="n">
        <f aca="true">IF(AND($B622&gt;Input!$C$45,$B622&lt;Input!$C$25),PMT(Input!$C$40/(100*12),(OFFSET($A$4,MATCH(Input!$C$25,$B$4:$B$1004,1),0,1,1)-OFFSET($A$4,MATCH(Input!$C$45,$B$4:$B$1004,1),0,1,1)),$H$4,0,1),0)</f>
        <v>0</v>
      </c>
      <c r="F622" s="78" t="n">
        <f aca="false">($F621+$D622+$E622)*(1+Input!$C$40/(100*12))</f>
        <v>-6.88718062137292E-010</v>
      </c>
    </row>
    <row r="623" customFormat="false" ht="12.8" hidden="false" customHeight="false" outlineLevel="0" collapsed="false">
      <c r="A623" s="76" t="n">
        <v>619</v>
      </c>
      <c r="B623" s="77" t="n">
        <f aca="false">EOMONTH(Input!$C$7,A623)</f>
        <v>61759</v>
      </c>
      <c r="D623" s="78" t="n">
        <f aca="false">IF(AND($B623&lt;Input!$C$31,$B623&lt;Input!$G$31),Input!$C$41,0)</f>
        <v>0</v>
      </c>
      <c r="E623" s="78" t="n">
        <f aca="true">IF(AND($B623&gt;Input!$C$45,$B623&lt;Input!$C$25),PMT(Input!$C$40/(100*12),(OFFSET($A$4,MATCH(Input!$C$25,$B$4:$B$1004,1),0,1,1)-OFFSET($A$4,MATCH(Input!$C$45,$B$4:$B$1004,1),0,1,1)),$H$4,0,1),0)</f>
        <v>0</v>
      </c>
      <c r="F623" s="78" t="n">
        <f aca="false">($F622+$D623+$E623)*(1+Input!$C$40/(100*12))</f>
        <v>-6.91587720729531E-010</v>
      </c>
    </row>
    <row r="624" customFormat="false" ht="12.8" hidden="false" customHeight="false" outlineLevel="0" collapsed="false">
      <c r="A624" s="76" t="n">
        <v>620</v>
      </c>
      <c r="B624" s="77" t="n">
        <f aca="false">EOMONTH(Input!$C$7,A624)</f>
        <v>61787</v>
      </c>
      <c r="D624" s="78" t="n">
        <f aca="false">IF(AND($B624&lt;Input!$C$31,$B624&lt;Input!$G$31),Input!$C$41,0)</f>
        <v>0</v>
      </c>
      <c r="E624" s="78" t="n">
        <f aca="true">IF(AND($B624&gt;Input!$C$45,$B624&lt;Input!$C$25),PMT(Input!$C$40/(100*12),(OFFSET($A$4,MATCH(Input!$C$25,$B$4:$B$1004,1),0,1,1)-OFFSET($A$4,MATCH(Input!$C$45,$B$4:$B$1004,1),0,1,1)),$H$4,0,1),0)</f>
        <v>0</v>
      </c>
      <c r="F624" s="78" t="n">
        <f aca="false">($F623+$D624+$E624)*(1+Input!$C$40/(100*12))</f>
        <v>-6.94469336232571E-010</v>
      </c>
    </row>
    <row r="625" customFormat="false" ht="12.8" hidden="false" customHeight="false" outlineLevel="0" collapsed="false">
      <c r="A625" s="76" t="n">
        <v>621</v>
      </c>
      <c r="B625" s="77" t="n">
        <f aca="false">EOMONTH(Input!$C$7,A625)</f>
        <v>61818</v>
      </c>
      <c r="D625" s="78" t="n">
        <f aca="false">IF(AND($B625&lt;Input!$C$31,$B625&lt;Input!$G$31),Input!$C$41,0)</f>
        <v>0</v>
      </c>
      <c r="E625" s="78" t="n">
        <f aca="true">IF(AND($B625&gt;Input!$C$45,$B625&lt;Input!$C$25),PMT(Input!$C$40/(100*12),(OFFSET($A$4,MATCH(Input!$C$25,$B$4:$B$1004,1),0,1,1)-OFFSET($A$4,MATCH(Input!$C$45,$B$4:$B$1004,1),0,1,1)),$H$4,0,1),0)</f>
        <v>0</v>
      </c>
      <c r="F625" s="78" t="n">
        <f aca="false">($F624+$D625+$E625)*(1+Input!$C$40/(100*12))</f>
        <v>-6.97362958466873E-010</v>
      </c>
    </row>
    <row r="626" customFormat="false" ht="12.8" hidden="false" customHeight="false" outlineLevel="0" collapsed="false">
      <c r="A626" s="76" t="n">
        <v>622</v>
      </c>
      <c r="B626" s="77" t="n">
        <f aca="false">EOMONTH(Input!$C$7,A626)</f>
        <v>61848</v>
      </c>
      <c r="D626" s="78" t="n">
        <f aca="false">IF(AND($B626&lt;Input!$C$31,$B626&lt;Input!$G$31),Input!$C$41,0)</f>
        <v>0</v>
      </c>
      <c r="E626" s="78" t="n">
        <f aca="true">IF(AND($B626&gt;Input!$C$45,$B626&lt;Input!$C$25),PMT(Input!$C$40/(100*12),(OFFSET($A$4,MATCH(Input!$C$25,$B$4:$B$1004,1),0,1,1)-OFFSET($A$4,MATCH(Input!$C$45,$B$4:$B$1004,1),0,1,1)),$H$4,0,1),0)</f>
        <v>0</v>
      </c>
      <c r="F626" s="78" t="n">
        <f aca="false">($F625+$D626+$E626)*(1+Input!$C$40/(100*12))</f>
        <v>-7.00268637460485E-010</v>
      </c>
    </row>
    <row r="627" customFormat="false" ht="12.8" hidden="false" customHeight="false" outlineLevel="0" collapsed="false">
      <c r="A627" s="76" t="n">
        <v>623</v>
      </c>
      <c r="B627" s="77" t="n">
        <f aca="false">EOMONTH(Input!$C$7,A627)</f>
        <v>61879</v>
      </c>
      <c r="D627" s="78" t="n">
        <f aca="false">IF(AND($B627&lt;Input!$C$31,$B627&lt;Input!$G$31),Input!$C$41,0)</f>
        <v>0</v>
      </c>
      <c r="E627" s="78" t="n">
        <f aca="true">IF(AND($B627&gt;Input!$C$45,$B627&lt;Input!$C$25),PMT(Input!$C$40/(100*12),(OFFSET($A$4,MATCH(Input!$C$25,$B$4:$B$1004,1),0,1,1)-OFFSET($A$4,MATCH(Input!$C$45,$B$4:$B$1004,1),0,1,1)),$H$4,0,1),0)</f>
        <v>0</v>
      </c>
      <c r="F627" s="78" t="n">
        <f aca="false">($F626+$D627+$E627)*(1+Input!$C$40/(100*12))</f>
        <v>-7.03186423449904E-010</v>
      </c>
    </row>
    <row r="628" customFormat="false" ht="12.8" hidden="false" customHeight="false" outlineLevel="0" collapsed="false">
      <c r="A628" s="76" t="n">
        <v>624</v>
      </c>
      <c r="B628" s="77" t="n">
        <f aca="false">EOMONTH(Input!$C$7,A628)</f>
        <v>61909</v>
      </c>
      <c r="D628" s="78" t="n">
        <f aca="false">IF(AND($B628&lt;Input!$C$31,$B628&lt;Input!$G$31),Input!$C$41,0)</f>
        <v>0</v>
      </c>
      <c r="E628" s="78" t="n">
        <f aca="true">IF(AND($B628&gt;Input!$C$45,$B628&lt;Input!$C$25),PMT(Input!$C$40/(100*12),(OFFSET($A$4,MATCH(Input!$C$25,$B$4:$B$1004,1),0,1,1)-OFFSET($A$4,MATCH(Input!$C$45,$B$4:$B$1004,1),0,1,1)),$H$4,0,1),0)</f>
        <v>0</v>
      </c>
      <c r="F628" s="78" t="n">
        <f aca="false">($F627+$D628+$E628)*(1+Input!$C$40/(100*12))</f>
        <v>-7.06116366880945E-010</v>
      </c>
    </row>
    <row r="629" customFormat="false" ht="12.8" hidden="false" customHeight="false" outlineLevel="0" collapsed="false">
      <c r="A629" s="76" t="n">
        <v>625</v>
      </c>
      <c r="B629" s="77" t="n">
        <f aca="false">EOMONTH(Input!$C$7,A629)</f>
        <v>61940</v>
      </c>
      <c r="D629" s="78" t="n">
        <f aca="false">IF(AND($B629&lt;Input!$C$31,$B629&lt;Input!$G$31),Input!$C$41,0)</f>
        <v>0</v>
      </c>
      <c r="E629" s="78" t="n">
        <f aca="true">IF(AND($B629&gt;Input!$C$45,$B629&lt;Input!$C$25),PMT(Input!$C$40/(100*12),(OFFSET($A$4,MATCH(Input!$C$25,$B$4:$B$1004,1),0,1,1)-OFFSET($A$4,MATCH(Input!$C$45,$B$4:$B$1004,1),0,1,1)),$H$4,0,1),0)</f>
        <v>0</v>
      </c>
      <c r="F629" s="78" t="n">
        <f aca="false">($F628+$D629+$E629)*(1+Input!$C$40/(100*12))</f>
        <v>-7.09058518409616E-010</v>
      </c>
    </row>
    <row r="630" customFormat="false" ht="12.8" hidden="false" customHeight="false" outlineLevel="0" collapsed="false">
      <c r="A630" s="76" t="n">
        <v>626</v>
      </c>
      <c r="B630" s="77" t="n">
        <f aca="false">EOMONTH(Input!$C$7,A630)</f>
        <v>61971</v>
      </c>
      <c r="D630" s="78" t="n">
        <f aca="false">IF(AND($B630&lt;Input!$C$31,$B630&lt;Input!$G$31),Input!$C$41,0)</f>
        <v>0</v>
      </c>
      <c r="E630" s="78" t="n">
        <f aca="true">IF(AND($B630&gt;Input!$C$45,$B630&lt;Input!$C$25),PMT(Input!$C$40/(100*12),(OFFSET($A$4,MATCH(Input!$C$25,$B$4:$B$1004,1),0,1,1)-OFFSET($A$4,MATCH(Input!$C$45,$B$4:$B$1004,1),0,1,1)),$H$4,0,1),0)</f>
        <v>0</v>
      </c>
      <c r="F630" s="78" t="n">
        <f aca="false">($F629+$D630+$E630)*(1+Input!$C$40/(100*12))</f>
        <v>-7.12012928902989E-010</v>
      </c>
    </row>
    <row r="631" customFormat="false" ht="12.8" hidden="false" customHeight="false" outlineLevel="0" collapsed="false">
      <c r="A631" s="76" t="n">
        <v>627</v>
      </c>
      <c r="B631" s="77" t="n">
        <f aca="false">EOMONTH(Input!$C$7,A631)</f>
        <v>62001</v>
      </c>
      <c r="D631" s="78" t="n">
        <f aca="false">IF(AND($B631&lt;Input!$C$31,$B631&lt;Input!$G$31),Input!$C$41,0)</f>
        <v>0</v>
      </c>
      <c r="E631" s="78" t="n">
        <f aca="true">IF(AND($B631&gt;Input!$C$45,$B631&lt;Input!$C$25),PMT(Input!$C$40/(100*12),(OFFSET($A$4,MATCH(Input!$C$25,$B$4:$B$1004,1),0,1,1)-OFFSET($A$4,MATCH(Input!$C$45,$B$4:$B$1004,1),0,1,1)),$H$4,0,1),0)</f>
        <v>0</v>
      </c>
      <c r="F631" s="78" t="n">
        <f aca="false">($F630+$D631+$E631)*(1+Input!$C$40/(100*12))</f>
        <v>-7.14979649440085E-010</v>
      </c>
    </row>
    <row r="632" customFormat="false" ht="12.8" hidden="false" customHeight="false" outlineLevel="0" collapsed="false">
      <c r="A632" s="76" t="n">
        <v>628</v>
      </c>
      <c r="B632" s="77" t="n">
        <f aca="false">EOMONTH(Input!$C$7,A632)</f>
        <v>62032</v>
      </c>
      <c r="D632" s="78" t="n">
        <f aca="false">IF(AND($B632&lt;Input!$C$31,$B632&lt;Input!$G$31),Input!$C$41,0)</f>
        <v>0</v>
      </c>
      <c r="E632" s="78" t="n">
        <f aca="true">IF(AND($B632&gt;Input!$C$45,$B632&lt;Input!$C$25),PMT(Input!$C$40/(100*12),(OFFSET($A$4,MATCH(Input!$C$25,$B$4:$B$1004,1),0,1,1)-OFFSET($A$4,MATCH(Input!$C$45,$B$4:$B$1004,1),0,1,1)),$H$4,0,1),0)</f>
        <v>0</v>
      </c>
      <c r="F632" s="78" t="n">
        <f aca="false">($F631+$D632+$E632)*(1+Input!$C$40/(100*12))</f>
        <v>-7.17958731312752E-010</v>
      </c>
    </row>
    <row r="633" customFormat="false" ht="12.8" hidden="false" customHeight="false" outlineLevel="0" collapsed="false">
      <c r="A633" s="76" t="n">
        <v>629</v>
      </c>
      <c r="B633" s="77" t="n">
        <f aca="false">EOMONTH(Input!$C$7,A633)</f>
        <v>62062</v>
      </c>
      <c r="D633" s="78" t="n">
        <f aca="false">IF(AND($B633&lt;Input!$C$31,$B633&lt;Input!$G$31),Input!$C$41,0)</f>
        <v>0</v>
      </c>
      <c r="E633" s="78" t="n">
        <f aca="true">IF(AND($B633&gt;Input!$C$45,$B633&lt;Input!$C$25),PMT(Input!$C$40/(100*12),(OFFSET($A$4,MATCH(Input!$C$25,$B$4:$B$1004,1),0,1,1)-OFFSET($A$4,MATCH(Input!$C$45,$B$4:$B$1004,1),0,1,1)),$H$4,0,1),0)</f>
        <v>0</v>
      </c>
      <c r="F633" s="78" t="n">
        <f aca="false">($F632+$D633+$E633)*(1+Input!$C$40/(100*12))</f>
        <v>-7.20950226026555E-010</v>
      </c>
    </row>
    <row r="634" customFormat="false" ht="12.8" hidden="false" customHeight="false" outlineLevel="0" collapsed="false">
      <c r="A634" s="76" t="n">
        <v>630</v>
      </c>
      <c r="B634" s="77" t="n">
        <f aca="false">EOMONTH(Input!$C$7,A634)</f>
        <v>62093</v>
      </c>
      <c r="D634" s="78" t="n">
        <f aca="false">IF(AND($B634&lt;Input!$C$31,$B634&lt;Input!$G$31),Input!$C$41,0)</f>
        <v>0</v>
      </c>
      <c r="E634" s="78" t="n">
        <f aca="true">IF(AND($B634&gt;Input!$C$45,$B634&lt;Input!$C$25),PMT(Input!$C$40/(100*12),(OFFSET($A$4,MATCH(Input!$C$25,$B$4:$B$1004,1),0,1,1)-OFFSET($A$4,MATCH(Input!$C$45,$B$4:$B$1004,1),0,1,1)),$H$4,0,1),0)</f>
        <v>0</v>
      </c>
      <c r="F634" s="78" t="n">
        <f aca="false">($F633+$D634+$E634)*(1+Input!$C$40/(100*12))</f>
        <v>-7.23954185301665E-010</v>
      </c>
    </row>
    <row r="635" customFormat="false" ht="12.8" hidden="false" customHeight="false" outlineLevel="0" collapsed="false">
      <c r="A635" s="76" t="n">
        <v>631</v>
      </c>
      <c r="B635" s="77" t="n">
        <f aca="false">EOMONTH(Input!$C$7,A635)</f>
        <v>62124</v>
      </c>
      <c r="D635" s="78" t="n">
        <f aca="false">IF(AND($B635&lt;Input!$C$31,$B635&lt;Input!$G$31),Input!$C$41,0)</f>
        <v>0</v>
      </c>
      <c r="E635" s="78" t="n">
        <f aca="true">IF(AND($B635&gt;Input!$C$45,$B635&lt;Input!$C$25),PMT(Input!$C$40/(100*12),(OFFSET($A$4,MATCH(Input!$C$25,$B$4:$B$1004,1),0,1,1)-OFFSET($A$4,MATCH(Input!$C$45,$B$4:$B$1004,1),0,1,1)),$H$4,0,1),0)</f>
        <v>0</v>
      </c>
      <c r="F635" s="78" t="n">
        <f aca="false">($F634+$D635+$E635)*(1+Input!$C$40/(100*12))</f>
        <v>-7.26970661073756E-010</v>
      </c>
    </row>
    <row r="636" customFormat="false" ht="12.8" hidden="false" customHeight="false" outlineLevel="0" collapsed="false">
      <c r="A636" s="76" t="n">
        <v>632</v>
      </c>
      <c r="B636" s="77" t="n">
        <f aca="false">EOMONTH(Input!$C$7,A636)</f>
        <v>62152</v>
      </c>
      <c r="D636" s="78" t="n">
        <f aca="false">IF(AND($B636&lt;Input!$C$31,$B636&lt;Input!$G$31),Input!$C$41,0)</f>
        <v>0</v>
      </c>
      <c r="E636" s="78" t="n">
        <f aca="true">IF(AND($B636&gt;Input!$C$45,$B636&lt;Input!$C$25),PMT(Input!$C$40/(100*12),(OFFSET($A$4,MATCH(Input!$C$25,$B$4:$B$1004,1),0,1,1)-OFFSET($A$4,MATCH(Input!$C$45,$B$4:$B$1004,1),0,1,1)),$H$4,0,1),0)</f>
        <v>0</v>
      </c>
      <c r="F636" s="78" t="n">
        <f aca="false">($F635+$D636+$E636)*(1+Input!$C$40/(100*12))</f>
        <v>-7.29999705494897E-010</v>
      </c>
    </row>
    <row r="637" customFormat="false" ht="12.8" hidden="false" customHeight="false" outlineLevel="0" collapsed="false">
      <c r="A637" s="76" t="n">
        <v>633</v>
      </c>
      <c r="B637" s="77" t="n">
        <f aca="false">EOMONTH(Input!$C$7,A637)</f>
        <v>62183</v>
      </c>
      <c r="D637" s="78" t="n">
        <f aca="false">IF(AND($B637&lt;Input!$C$31,$B637&lt;Input!$G$31),Input!$C$41,0)</f>
        <v>0</v>
      </c>
      <c r="E637" s="78" t="n">
        <f aca="true">IF(AND($B637&gt;Input!$C$45,$B637&lt;Input!$C$25),PMT(Input!$C$40/(100*12),(OFFSET($A$4,MATCH(Input!$C$25,$B$4:$B$1004,1),0,1,1)-OFFSET($A$4,MATCH(Input!$C$45,$B$4:$B$1004,1),0,1,1)),$H$4,0,1),0)</f>
        <v>0</v>
      </c>
      <c r="F637" s="78" t="n">
        <f aca="false">($F636+$D637+$E637)*(1+Input!$C$40/(100*12))</f>
        <v>-7.33041370934459E-010</v>
      </c>
    </row>
    <row r="638" customFormat="false" ht="12.8" hidden="false" customHeight="false" outlineLevel="0" collapsed="false">
      <c r="A638" s="76" t="n">
        <v>634</v>
      </c>
      <c r="B638" s="77" t="n">
        <f aca="false">EOMONTH(Input!$C$7,A638)</f>
        <v>62213</v>
      </c>
      <c r="D638" s="78" t="n">
        <f aca="false">IF(AND($B638&lt;Input!$C$31,$B638&lt;Input!$G$31),Input!$C$41,0)</f>
        <v>0</v>
      </c>
      <c r="E638" s="78" t="n">
        <f aca="true">IF(AND($B638&gt;Input!$C$45,$B638&lt;Input!$C$25),PMT(Input!$C$40/(100*12),(OFFSET($A$4,MATCH(Input!$C$25,$B$4:$B$1004,1),0,1,1)-OFFSET($A$4,MATCH(Input!$C$45,$B$4:$B$1004,1),0,1,1)),$H$4,0,1),0)</f>
        <v>0</v>
      </c>
      <c r="F638" s="78" t="n">
        <f aca="false">($F637+$D638+$E638)*(1+Input!$C$40/(100*12))</f>
        <v>-7.36095709980019E-010</v>
      </c>
    </row>
    <row r="639" customFormat="false" ht="12.8" hidden="false" customHeight="false" outlineLevel="0" collapsed="false">
      <c r="A639" s="76" t="n">
        <v>635</v>
      </c>
      <c r="B639" s="77" t="n">
        <f aca="false">EOMONTH(Input!$C$7,A639)</f>
        <v>62244</v>
      </c>
      <c r="D639" s="78" t="n">
        <f aca="false">IF(AND($B639&lt;Input!$C$31,$B639&lt;Input!$G$31),Input!$C$41,0)</f>
        <v>0</v>
      </c>
      <c r="E639" s="78" t="n">
        <f aca="true">IF(AND($B639&gt;Input!$C$45,$B639&lt;Input!$C$25),PMT(Input!$C$40/(100*12),(OFFSET($A$4,MATCH(Input!$C$25,$B$4:$B$1004,1),0,1,1)-OFFSET($A$4,MATCH(Input!$C$45,$B$4:$B$1004,1),0,1,1)),$H$4,0,1),0)</f>
        <v>0</v>
      </c>
      <c r="F639" s="78" t="n">
        <f aca="false">($F638+$D639+$E639)*(1+Input!$C$40/(100*12))</f>
        <v>-7.39162775438269E-010</v>
      </c>
    </row>
    <row r="640" customFormat="false" ht="12.8" hidden="false" customHeight="false" outlineLevel="0" collapsed="false">
      <c r="A640" s="76" t="n">
        <v>636</v>
      </c>
      <c r="B640" s="77" t="n">
        <f aca="false">EOMONTH(Input!$C$7,A640)</f>
        <v>62274</v>
      </c>
      <c r="D640" s="78" t="n">
        <f aca="false">IF(AND($B640&lt;Input!$C$31,$B640&lt;Input!$G$31),Input!$C$41,0)</f>
        <v>0</v>
      </c>
      <c r="E640" s="78" t="n">
        <f aca="true">IF(AND($B640&gt;Input!$C$45,$B640&lt;Input!$C$25),PMT(Input!$C$40/(100*12),(OFFSET($A$4,MATCH(Input!$C$25,$B$4:$B$1004,1),0,1,1)-OFFSET($A$4,MATCH(Input!$C$45,$B$4:$B$1004,1),0,1,1)),$H$4,0,1),0)</f>
        <v>0</v>
      </c>
      <c r="F640" s="78" t="n">
        <f aca="false">($F639+$D640+$E640)*(1+Input!$C$40/(100*12))</f>
        <v>-7.42242620335928E-010</v>
      </c>
    </row>
    <row r="641" customFormat="false" ht="12.8" hidden="false" customHeight="false" outlineLevel="0" collapsed="false">
      <c r="A641" s="76" t="n">
        <v>637</v>
      </c>
      <c r="B641" s="77" t="n">
        <f aca="false">EOMONTH(Input!$C$7,A641)</f>
        <v>62305</v>
      </c>
      <c r="D641" s="78" t="n">
        <f aca="false">IF(AND($B641&lt;Input!$C$31,$B641&lt;Input!$G$31),Input!$C$41,0)</f>
        <v>0</v>
      </c>
      <c r="E641" s="78" t="n">
        <f aca="true">IF(AND($B641&gt;Input!$C$45,$B641&lt;Input!$C$25),PMT(Input!$C$40/(100*12),(OFFSET($A$4,MATCH(Input!$C$25,$B$4:$B$1004,1),0,1,1)-OFFSET($A$4,MATCH(Input!$C$45,$B$4:$B$1004,1),0,1,1)),$H$4,0,1),0)</f>
        <v>0</v>
      </c>
      <c r="F641" s="78" t="n">
        <f aca="false">($F640+$D641+$E641)*(1+Input!$C$40/(100*12))</f>
        <v>-7.45335297920661E-010</v>
      </c>
    </row>
    <row r="642" customFormat="false" ht="12.8" hidden="false" customHeight="false" outlineLevel="0" collapsed="false">
      <c r="A642" s="76" t="n">
        <v>638</v>
      </c>
      <c r="B642" s="77" t="n">
        <f aca="false">EOMONTH(Input!$C$7,A642)</f>
        <v>62336</v>
      </c>
      <c r="D642" s="78" t="n">
        <f aca="false">IF(AND($B642&lt;Input!$C$31,$B642&lt;Input!$G$31),Input!$C$41,0)</f>
        <v>0</v>
      </c>
      <c r="E642" s="78" t="n">
        <f aca="true">IF(AND($B642&gt;Input!$C$45,$B642&lt;Input!$C$25),PMT(Input!$C$40/(100*12),(OFFSET($A$4,MATCH(Input!$C$25,$B$4:$B$1004,1),0,1,1)-OFFSET($A$4,MATCH(Input!$C$45,$B$4:$B$1004,1),0,1,1)),$H$4,0,1),0)</f>
        <v>0</v>
      </c>
      <c r="F642" s="78" t="n">
        <f aca="false">($F641+$D642+$E642)*(1+Input!$C$40/(100*12))</f>
        <v>-7.48440861661997E-010</v>
      </c>
    </row>
    <row r="643" customFormat="false" ht="12.8" hidden="false" customHeight="false" outlineLevel="0" collapsed="false">
      <c r="A643" s="76" t="n">
        <v>639</v>
      </c>
      <c r="B643" s="77" t="n">
        <f aca="false">EOMONTH(Input!$C$7,A643)</f>
        <v>62366</v>
      </c>
      <c r="D643" s="78" t="n">
        <f aca="false">IF(AND($B643&lt;Input!$C$31,$B643&lt;Input!$G$31),Input!$C$41,0)</f>
        <v>0</v>
      </c>
      <c r="E643" s="78" t="n">
        <f aca="true">IF(AND($B643&gt;Input!$C$45,$B643&lt;Input!$C$25),PMT(Input!$C$40/(100*12),(OFFSET($A$4,MATCH(Input!$C$25,$B$4:$B$1004,1),0,1,1)-OFFSET($A$4,MATCH(Input!$C$45,$B$4:$B$1004,1),0,1,1)),$H$4,0,1),0)</f>
        <v>0</v>
      </c>
      <c r="F643" s="78" t="n">
        <f aca="false">($F642+$D643+$E643)*(1+Input!$C$40/(100*12))</f>
        <v>-7.51559365252256E-010</v>
      </c>
    </row>
    <row r="644" customFormat="false" ht="12.8" hidden="false" customHeight="false" outlineLevel="0" collapsed="false">
      <c r="A644" s="76" t="n">
        <v>640</v>
      </c>
      <c r="B644" s="77" t="n">
        <f aca="false">EOMONTH(Input!$C$7,A644)</f>
        <v>62397</v>
      </c>
      <c r="D644" s="78" t="n">
        <f aca="false">IF(AND($B644&lt;Input!$C$31,$B644&lt;Input!$G$31),Input!$C$41,0)</f>
        <v>0</v>
      </c>
      <c r="E644" s="78" t="n">
        <f aca="true">IF(AND($B644&gt;Input!$C$45,$B644&lt;Input!$C$25),PMT(Input!$C$40/(100*12),(OFFSET($A$4,MATCH(Input!$C$25,$B$4:$B$1004,1),0,1,1)-OFFSET($A$4,MATCH(Input!$C$45,$B$4:$B$1004,1),0,1,1)),$H$4,0,1),0)</f>
        <v>0</v>
      </c>
      <c r="F644" s="78" t="n">
        <f aca="false">($F643+$D644+$E644)*(1+Input!$C$40/(100*12))</f>
        <v>-7.54690862607473E-010</v>
      </c>
    </row>
    <row r="645" customFormat="false" ht="12.8" hidden="false" customHeight="false" outlineLevel="0" collapsed="false">
      <c r="A645" s="76" t="n">
        <v>641</v>
      </c>
      <c r="B645" s="77" t="n">
        <f aca="false">EOMONTH(Input!$C$7,A645)</f>
        <v>62427</v>
      </c>
      <c r="D645" s="78" t="n">
        <f aca="false">IF(AND($B645&lt;Input!$C$31,$B645&lt;Input!$G$31),Input!$C$41,0)</f>
        <v>0</v>
      </c>
      <c r="E645" s="78" t="n">
        <f aca="true">IF(AND($B645&gt;Input!$C$45,$B645&lt;Input!$C$25),PMT(Input!$C$40/(100*12),(OFFSET($A$4,MATCH(Input!$C$25,$B$4:$B$1004,1),0,1,1)-OFFSET($A$4,MATCH(Input!$C$45,$B$4:$B$1004,1),0,1,1)),$H$4,0,1),0)</f>
        <v>0</v>
      </c>
      <c r="F645" s="78" t="n">
        <f aca="false">($F644+$D645+$E645)*(1+Input!$C$40/(100*12))</f>
        <v>-7.57835407868338E-010</v>
      </c>
    </row>
    <row r="646" customFormat="false" ht="12.8" hidden="false" customHeight="false" outlineLevel="0" collapsed="false">
      <c r="A646" s="76" t="n">
        <v>642</v>
      </c>
      <c r="B646" s="77" t="n">
        <f aca="false">EOMONTH(Input!$C$7,A646)</f>
        <v>62458</v>
      </c>
      <c r="D646" s="78" t="n">
        <f aca="false">IF(AND($B646&lt;Input!$C$31,$B646&lt;Input!$G$31),Input!$C$41,0)</f>
        <v>0</v>
      </c>
      <c r="E646" s="78" t="n">
        <f aca="true">IF(AND($B646&gt;Input!$C$45,$B646&lt;Input!$C$25),PMT(Input!$C$40/(100*12),(OFFSET($A$4,MATCH(Input!$C$25,$B$4:$B$1004,1),0,1,1)-OFFSET($A$4,MATCH(Input!$C$45,$B$4:$B$1004,1),0,1,1)),$H$4,0,1),0)</f>
        <v>0</v>
      </c>
      <c r="F646" s="78" t="n">
        <f aca="false">($F645+$D646+$E646)*(1+Input!$C$40/(100*12))</f>
        <v>-7.60993055401123E-010</v>
      </c>
    </row>
    <row r="647" customFormat="false" ht="12.8" hidden="false" customHeight="false" outlineLevel="0" collapsed="false">
      <c r="A647" s="76" t="n">
        <v>643</v>
      </c>
      <c r="B647" s="77" t="n">
        <f aca="false">EOMONTH(Input!$C$7,A647)</f>
        <v>62489</v>
      </c>
      <c r="D647" s="78" t="n">
        <f aca="false">IF(AND($B647&lt;Input!$C$31,$B647&lt;Input!$G$31),Input!$C$41,0)</f>
        <v>0</v>
      </c>
      <c r="E647" s="78" t="n">
        <f aca="true">IF(AND($B647&gt;Input!$C$45,$B647&lt;Input!$C$25),PMT(Input!$C$40/(100*12),(OFFSET($A$4,MATCH(Input!$C$25,$B$4:$B$1004,1),0,1,1)-OFFSET($A$4,MATCH(Input!$C$45,$B$4:$B$1004,1),0,1,1)),$H$4,0,1),0)</f>
        <v>0</v>
      </c>
      <c r="F647" s="78" t="n">
        <f aca="false">($F646+$D647+$E647)*(1+Input!$C$40/(100*12))</f>
        <v>-7.64163859798627E-010</v>
      </c>
    </row>
    <row r="648" customFormat="false" ht="12.8" hidden="false" customHeight="false" outlineLevel="0" collapsed="false">
      <c r="A648" s="76" t="n">
        <v>644</v>
      </c>
      <c r="B648" s="77" t="n">
        <f aca="false">EOMONTH(Input!$C$7,A648)</f>
        <v>62517</v>
      </c>
      <c r="D648" s="78" t="n">
        <f aca="false">IF(AND($B648&lt;Input!$C$31,$B648&lt;Input!$G$31),Input!$C$41,0)</f>
        <v>0</v>
      </c>
      <c r="E648" s="78" t="n">
        <f aca="true">IF(AND($B648&gt;Input!$C$45,$B648&lt;Input!$C$25),PMT(Input!$C$40/(100*12),(OFFSET($A$4,MATCH(Input!$C$25,$B$4:$B$1004,1),0,1,1)-OFFSET($A$4,MATCH(Input!$C$45,$B$4:$B$1004,1),0,1,1)),$H$4,0,1),0)</f>
        <v>0</v>
      </c>
      <c r="F648" s="78" t="n">
        <f aca="false">($F647+$D648+$E648)*(1+Input!$C$40/(100*12))</f>
        <v>-7.67347875881121E-010</v>
      </c>
    </row>
    <row r="649" customFormat="false" ht="12.8" hidden="false" customHeight="false" outlineLevel="0" collapsed="false">
      <c r="A649" s="76" t="n">
        <v>645</v>
      </c>
      <c r="B649" s="77" t="n">
        <f aca="false">EOMONTH(Input!$C$7,A649)</f>
        <v>62548</v>
      </c>
      <c r="D649" s="78" t="n">
        <f aca="false">IF(AND($B649&lt;Input!$C$31,$B649&lt;Input!$G$31),Input!$C$41,0)</f>
        <v>0</v>
      </c>
      <c r="E649" s="78" t="n">
        <f aca="true">IF(AND($B649&gt;Input!$C$45,$B649&lt;Input!$C$25),PMT(Input!$C$40/(100*12),(OFFSET($A$4,MATCH(Input!$C$25,$B$4:$B$1004,1),0,1,1)-OFFSET($A$4,MATCH(Input!$C$45,$B$4:$B$1004,1),0,1,1)),$H$4,0,1),0)</f>
        <v>0</v>
      </c>
      <c r="F649" s="78" t="n">
        <f aca="false">($F648+$D649+$E649)*(1+Input!$C$40/(100*12))</f>
        <v>-7.70545158697293E-010</v>
      </c>
    </row>
    <row r="650" customFormat="false" ht="12.8" hidden="false" customHeight="false" outlineLevel="0" collapsed="false">
      <c r="A650" s="76" t="n">
        <v>646</v>
      </c>
      <c r="B650" s="77" t="n">
        <f aca="false">EOMONTH(Input!$C$7,A650)</f>
        <v>62578</v>
      </c>
      <c r="D650" s="78" t="n">
        <f aca="false">IF(AND($B650&lt;Input!$C$31,$B650&lt;Input!$G$31),Input!$C$41,0)</f>
        <v>0</v>
      </c>
      <c r="E650" s="78" t="n">
        <f aca="true">IF(AND($B650&gt;Input!$C$45,$B650&lt;Input!$C$25),PMT(Input!$C$40/(100*12),(OFFSET($A$4,MATCH(Input!$C$25,$B$4:$B$1004,1),0,1,1)-OFFSET($A$4,MATCH(Input!$C$45,$B$4:$B$1004,1),0,1,1)),$H$4,0,1),0)</f>
        <v>0</v>
      </c>
      <c r="F650" s="78" t="n">
        <f aca="false">($F649+$D650+$E650)*(1+Input!$C$40/(100*12))</f>
        <v>-7.73755763525198E-010</v>
      </c>
    </row>
    <row r="651" customFormat="false" ht="12.8" hidden="false" customHeight="false" outlineLevel="0" collapsed="false">
      <c r="A651" s="76" t="n">
        <v>647</v>
      </c>
      <c r="B651" s="77" t="n">
        <f aca="false">EOMONTH(Input!$C$7,A651)</f>
        <v>62609</v>
      </c>
      <c r="D651" s="78" t="n">
        <f aca="false">IF(AND($B651&lt;Input!$C$31,$B651&lt;Input!$G$31),Input!$C$41,0)</f>
        <v>0</v>
      </c>
      <c r="E651" s="78" t="n">
        <f aca="true">IF(AND($B651&gt;Input!$C$45,$B651&lt;Input!$C$25),PMT(Input!$C$40/(100*12),(OFFSET($A$4,MATCH(Input!$C$25,$B$4:$B$1004,1),0,1,1)-OFFSET($A$4,MATCH(Input!$C$45,$B$4:$B$1004,1),0,1,1)),$H$4,0,1),0)</f>
        <v>0</v>
      </c>
      <c r="F651" s="78" t="n">
        <f aca="false">($F650+$D651+$E651)*(1+Input!$C$40/(100*12))</f>
        <v>-7.7697974587322E-010</v>
      </c>
    </row>
    <row r="652" customFormat="false" ht="12.8" hidden="false" customHeight="false" outlineLevel="0" collapsed="false">
      <c r="A652" s="76" t="n">
        <v>648</v>
      </c>
      <c r="B652" s="77" t="n">
        <f aca="false">EOMONTH(Input!$C$7,A652)</f>
        <v>62639</v>
      </c>
      <c r="D652" s="78" t="n">
        <f aca="false">IF(AND($B652&lt;Input!$C$31,$B652&lt;Input!$G$31),Input!$C$41,0)</f>
        <v>0</v>
      </c>
      <c r="E652" s="78" t="n">
        <f aca="true">IF(AND($B652&gt;Input!$C$45,$B652&lt;Input!$C$25),PMT(Input!$C$40/(100*12),(OFFSET($A$4,MATCH(Input!$C$25,$B$4:$B$1004,1),0,1,1)-OFFSET($A$4,MATCH(Input!$C$45,$B$4:$B$1004,1),0,1,1)),$H$4,0,1),0)</f>
        <v>0</v>
      </c>
      <c r="F652" s="78" t="n">
        <f aca="false">($F651+$D652+$E652)*(1+Input!$C$40/(100*12))</f>
        <v>-7.80217161481025E-010</v>
      </c>
    </row>
    <row r="653" customFormat="false" ht="12.8" hidden="false" customHeight="false" outlineLevel="0" collapsed="false">
      <c r="A653" s="76" t="n">
        <v>649</v>
      </c>
      <c r="B653" s="77" t="n">
        <f aca="false">EOMONTH(Input!$C$7,A653)</f>
        <v>62670</v>
      </c>
      <c r="D653" s="78" t="n">
        <f aca="false">IF(AND($B653&lt;Input!$C$31,$B653&lt;Input!$G$31),Input!$C$41,0)</f>
        <v>0</v>
      </c>
      <c r="E653" s="78" t="n">
        <f aca="true">IF(AND($B653&gt;Input!$C$45,$B653&lt;Input!$C$25),PMT(Input!$C$40/(100*12),(OFFSET($A$4,MATCH(Input!$C$25,$B$4:$B$1004,1),0,1,1)-OFFSET($A$4,MATCH(Input!$C$45,$B$4:$B$1004,1),0,1,1)),$H$4,0,1),0)</f>
        <v>0</v>
      </c>
      <c r="F653" s="78" t="n">
        <f aca="false">($F652+$D653+$E653)*(1+Input!$C$40/(100*12))</f>
        <v>-7.83468066320529E-010</v>
      </c>
    </row>
    <row r="654" customFormat="false" ht="12.8" hidden="false" customHeight="false" outlineLevel="0" collapsed="false">
      <c r="A654" s="76" t="n">
        <v>650</v>
      </c>
      <c r="B654" s="77" t="n">
        <f aca="false">EOMONTH(Input!$C$7,A654)</f>
        <v>62701</v>
      </c>
      <c r="D654" s="78" t="n">
        <f aca="false">IF(AND($B654&lt;Input!$C$31,$B654&lt;Input!$G$31),Input!$C$41,0)</f>
        <v>0</v>
      </c>
      <c r="E654" s="78" t="n">
        <f aca="true">IF(AND($B654&gt;Input!$C$45,$B654&lt;Input!$C$25),PMT(Input!$C$40/(100*12),(OFFSET($A$4,MATCH(Input!$C$25,$B$4:$B$1004,1),0,1,1)-OFFSET($A$4,MATCH(Input!$C$45,$B$4:$B$1004,1),0,1,1)),$H$4,0,1),0)</f>
        <v>0</v>
      </c>
      <c r="F654" s="78" t="n">
        <f aca="false">($F653+$D654+$E654)*(1+Input!$C$40/(100*12))</f>
        <v>-7.86732516596865E-010</v>
      </c>
    </row>
    <row r="655" customFormat="false" ht="12.8" hidden="false" customHeight="false" outlineLevel="0" collapsed="false">
      <c r="A655" s="76" t="n">
        <v>651</v>
      </c>
      <c r="B655" s="77" t="n">
        <f aca="false">EOMONTH(Input!$C$7,A655)</f>
        <v>62731</v>
      </c>
      <c r="D655" s="78" t="n">
        <f aca="false">IF(AND($B655&lt;Input!$C$31,$B655&lt;Input!$G$31),Input!$C$41,0)</f>
        <v>0</v>
      </c>
      <c r="E655" s="78" t="n">
        <f aca="true">IF(AND($B655&gt;Input!$C$45,$B655&lt;Input!$C$25),PMT(Input!$C$40/(100*12),(OFFSET($A$4,MATCH(Input!$C$25,$B$4:$B$1004,1),0,1,1)-OFFSET($A$4,MATCH(Input!$C$45,$B$4:$B$1004,1),0,1,1)),$H$4,0,1),0)</f>
        <v>0</v>
      </c>
      <c r="F655" s="78" t="n">
        <f aca="false">($F654+$D655+$E655)*(1+Input!$C$40/(100*12))</f>
        <v>-7.90010568749352E-010</v>
      </c>
    </row>
    <row r="656" customFormat="false" ht="12.8" hidden="false" customHeight="false" outlineLevel="0" collapsed="false">
      <c r="A656" s="76" t="n">
        <v>652</v>
      </c>
      <c r="B656" s="77" t="n">
        <f aca="false">EOMONTH(Input!$C$7,A656)</f>
        <v>62762</v>
      </c>
      <c r="D656" s="78" t="n">
        <f aca="false">IF(AND($B656&lt;Input!$C$31,$B656&lt;Input!$G$31),Input!$C$41,0)</f>
        <v>0</v>
      </c>
      <c r="E656" s="78" t="n">
        <f aca="true">IF(AND($B656&gt;Input!$C$45,$B656&lt;Input!$C$25),PMT(Input!$C$40/(100*12),(OFFSET($A$4,MATCH(Input!$C$25,$B$4:$B$1004,1),0,1,1)-OFFSET($A$4,MATCH(Input!$C$45,$B$4:$B$1004,1),0,1,1)),$H$4,0,1),0)</f>
        <v>0</v>
      </c>
      <c r="F656" s="78" t="n">
        <f aca="false">($F655+$D656+$E656)*(1+Input!$C$40/(100*12))</f>
        <v>-7.93302279452474E-010</v>
      </c>
    </row>
    <row r="657" customFormat="false" ht="12.8" hidden="false" customHeight="false" outlineLevel="0" collapsed="false">
      <c r="A657" s="76" t="n">
        <v>653</v>
      </c>
      <c r="B657" s="77" t="n">
        <f aca="false">EOMONTH(Input!$C$7,A657)</f>
        <v>62792</v>
      </c>
      <c r="D657" s="78" t="n">
        <f aca="false">IF(AND($B657&lt;Input!$C$31,$B657&lt;Input!$G$31),Input!$C$41,0)</f>
        <v>0</v>
      </c>
      <c r="E657" s="78" t="n">
        <f aca="true">IF(AND($B657&gt;Input!$C$45,$B657&lt;Input!$C$25),PMT(Input!$C$40/(100*12),(OFFSET($A$4,MATCH(Input!$C$25,$B$4:$B$1004,1),0,1,1)-OFFSET($A$4,MATCH(Input!$C$45,$B$4:$B$1004,1),0,1,1)),$H$4,0,1),0)</f>
        <v>0</v>
      </c>
      <c r="F657" s="78" t="n">
        <f aca="false">($F656+$D657+$E657)*(1+Input!$C$40/(100*12))</f>
        <v>-7.96607705616859E-010</v>
      </c>
    </row>
    <row r="658" customFormat="false" ht="12.8" hidden="false" customHeight="false" outlineLevel="0" collapsed="false">
      <c r="A658" s="76" t="n">
        <v>654</v>
      </c>
      <c r="B658" s="77" t="n">
        <f aca="false">EOMONTH(Input!$C$7,A658)</f>
        <v>62823</v>
      </c>
      <c r="D658" s="78" t="n">
        <f aca="false">IF(AND($B658&lt;Input!$C$31,$B658&lt;Input!$G$31),Input!$C$41,0)</f>
        <v>0</v>
      </c>
      <c r="E658" s="78" t="n">
        <f aca="true">IF(AND($B658&gt;Input!$C$45,$B658&lt;Input!$C$25),PMT(Input!$C$40/(100*12),(OFFSET($A$4,MATCH(Input!$C$25,$B$4:$B$1004,1),0,1,1)-OFFSET($A$4,MATCH(Input!$C$45,$B$4:$B$1004,1),0,1,1)),$H$4,0,1),0)</f>
        <v>0</v>
      </c>
      <c r="F658" s="78" t="n">
        <f aca="false">($F657+$D658+$E658)*(1+Input!$C$40/(100*12))</f>
        <v>-7.99926904390263E-010</v>
      </c>
    </row>
    <row r="659" customFormat="false" ht="12.8" hidden="false" customHeight="false" outlineLevel="0" collapsed="false">
      <c r="A659" s="76" t="n">
        <v>655</v>
      </c>
      <c r="B659" s="77" t="n">
        <f aca="false">EOMONTH(Input!$C$7,A659)</f>
        <v>62854</v>
      </c>
      <c r="D659" s="78" t="n">
        <f aca="false">IF(AND($B659&lt;Input!$C$31,$B659&lt;Input!$G$31),Input!$C$41,0)</f>
        <v>0</v>
      </c>
      <c r="E659" s="78" t="n">
        <f aca="true">IF(AND($B659&gt;Input!$C$45,$B659&lt;Input!$C$25),PMT(Input!$C$40/(100*12),(OFFSET($A$4,MATCH(Input!$C$25,$B$4:$B$1004,1),0,1,1)-OFFSET($A$4,MATCH(Input!$C$45,$B$4:$B$1004,1),0,1,1)),$H$4,0,1),0)</f>
        <v>0</v>
      </c>
      <c r="F659" s="78" t="n">
        <f aca="false">($F658+$D659+$E659)*(1+Input!$C$40/(100*12))</f>
        <v>-8.03259933158556E-010</v>
      </c>
    </row>
    <row r="660" customFormat="false" ht="12.8" hidden="false" customHeight="false" outlineLevel="0" collapsed="false">
      <c r="A660" s="76" t="n">
        <v>656</v>
      </c>
      <c r="B660" s="77" t="n">
        <f aca="false">EOMONTH(Input!$C$7,A660)</f>
        <v>62883</v>
      </c>
      <c r="D660" s="78" t="n">
        <f aca="false">IF(AND($B660&lt;Input!$C$31,$B660&lt;Input!$G$31),Input!$C$41,0)</f>
        <v>0</v>
      </c>
      <c r="E660" s="78" t="n">
        <f aca="true">IF(AND($B660&gt;Input!$C$45,$B660&lt;Input!$C$25),PMT(Input!$C$40/(100*12),(OFFSET($A$4,MATCH(Input!$C$25,$B$4:$B$1004,1),0,1,1)-OFFSET($A$4,MATCH(Input!$C$45,$B$4:$B$1004,1),0,1,1)),$H$4,0,1),0)</f>
        <v>0</v>
      </c>
      <c r="F660" s="78" t="n">
        <f aca="false">($F659+$D660+$E660)*(1+Input!$C$40/(100*12))</f>
        <v>-8.06606849546716E-010</v>
      </c>
    </row>
    <row r="661" customFormat="false" ht="12.8" hidden="false" customHeight="false" outlineLevel="0" collapsed="false">
      <c r="A661" s="76" t="n">
        <v>657</v>
      </c>
      <c r="B661" s="77" t="n">
        <f aca="false">EOMONTH(Input!$C$7,A661)</f>
        <v>62914</v>
      </c>
      <c r="D661" s="78" t="n">
        <f aca="false">IF(AND($B661&lt;Input!$C$31,$B661&lt;Input!$G$31),Input!$C$41,0)</f>
        <v>0</v>
      </c>
      <c r="E661" s="78" t="n">
        <f aca="true">IF(AND($B661&gt;Input!$C$45,$B661&lt;Input!$C$25),PMT(Input!$C$40/(100*12),(OFFSET($A$4,MATCH(Input!$C$25,$B$4:$B$1004,1),0,1,1)-OFFSET($A$4,MATCH(Input!$C$45,$B$4:$B$1004,1),0,1,1)),$H$4,0,1),0)</f>
        <v>0</v>
      </c>
      <c r="F661" s="78" t="n">
        <f aca="false">($F660+$D661+$E661)*(1+Input!$C$40/(100*12))</f>
        <v>-8.09967711419828E-010</v>
      </c>
    </row>
    <row r="662" customFormat="false" ht="12.8" hidden="false" customHeight="false" outlineLevel="0" collapsed="false">
      <c r="A662" s="76" t="n">
        <v>658</v>
      </c>
      <c r="B662" s="77" t="n">
        <f aca="false">EOMONTH(Input!$C$7,A662)</f>
        <v>62944</v>
      </c>
      <c r="D662" s="78" t="n">
        <f aca="false">IF(AND($B662&lt;Input!$C$31,$B662&lt;Input!$G$31),Input!$C$41,0)</f>
        <v>0</v>
      </c>
      <c r="E662" s="78" t="n">
        <f aca="true">IF(AND($B662&gt;Input!$C$45,$B662&lt;Input!$C$25),PMT(Input!$C$40/(100*12),(OFFSET($A$4,MATCH(Input!$C$25,$B$4:$B$1004,1),0,1,1)-OFFSET($A$4,MATCH(Input!$C$45,$B$4:$B$1004,1),0,1,1)),$H$4,0,1),0)</f>
        <v>0</v>
      </c>
      <c r="F662" s="78" t="n">
        <f aca="false">($F661+$D662+$E662)*(1+Input!$C$40/(100*12))</f>
        <v>-8.13342576884077E-010</v>
      </c>
    </row>
    <row r="663" customFormat="false" ht="12.8" hidden="false" customHeight="false" outlineLevel="0" collapsed="false">
      <c r="A663" s="76" t="n">
        <v>659</v>
      </c>
      <c r="B663" s="77" t="n">
        <f aca="false">EOMONTH(Input!$C$7,A663)</f>
        <v>62975</v>
      </c>
      <c r="D663" s="78" t="n">
        <f aca="false">IF(AND($B663&lt;Input!$C$31,$B663&lt;Input!$G$31),Input!$C$41,0)</f>
        <v>0</v>
      </c>
      <c r="E663" s="78" t="n">
        <f aca="true">IF(AND($B663&gt;Input!$C$45,$B663&lt;Input!$C$25),PMT(Input!$C$40/(100*12),(OFFSET($A$4,MATCH(Input!$C$25,$B$4:$B$1004,1),0,1,1)-OFFSET($A$4,MATCH(Input!$C$45,$B$4:$B$1004,1),0,1,1)),$H$4,0,1),0)</f>
        <v>0</v>
      </c>
      <c r="F663" s="78" t="n">
        <f aca="false">($F662+$D663+$E663)*(1+Input!$C$40/(100*12))</f>
        <v>-8.1673150428776E-010</v>
      </c>
    </row>
    <row r="664" customFormat="false" ht="12.8" hidden="false" customHeight="false" outlineLevel="0" collapsed="false">
      <c r="A664" s="76" t="n">
        <v>660</v>
      </c>
      <c r="B664" s="77" t="n">
        <f aca="false">EOMONTH(Input!$C$7,A664)</f>
        <v>63005</v>
      </c>
      <c r="D664" s="78" t="n">
        <f aca="false">IF(AND($B664&lt;Input!$C$31,$B664&lt;Input!$G$31),Input!$C$41,0)</f>
        <v>0</v>
      </c>
      <c r="E664" s="78" t="n">
        <f aca="true">IF(AND($B664&gt;Input!$C$45,$B664&lt;Input!$C$25),PMT(Input!$C$40/(100*12),(OFFSET($A$4,MATCH(Input!$C$25,$B$4:$B$1004,1),0,1,1)-OFFSET($A$4,MATCH(Input!$C$45,$B$4:$B$1004,1),0,1,1)),$H$4,0,1),0)</f>
        <v>0</v>
      </c>
      <c r="F664" s="78" t="n">
        <f aca="false">($F663+$D664+$E664)*(1+Input!$C$40/(100*12))</f>
        <v>-8.20134552222293E-010</v>
      </c>
    </row>
    <row r="665" customFormat="false" ht="12.8" hidden="false" customHeight="false" outlineLevel="0" collapsed="false">
      <c r="A665" s="76" t="n">
        <v>661</v>
      </c>
      <c r="B665" s="77" t="n">
        <f aca="false">EOMONTH(Input!$C$7,A665)</f>
        <v>63036</v>
      </c>
      <c r="D665" s="78" t="n">
        <f aca="false">IF(AND($B665&lt;Input!$C$31,$B665&lt;Input!$G$31),Input!$C$41,0)</f>
        <v>0</v>
      </c>
      <c r="E665" s="78" t="n">
        <f aca="true">IF(AND($B665&gt;Input!$C$45,$B665&lt;Input!$C$25),PMT(Input!$C$40/(100*12),(OFFSET($A$4,MATCH(Input!$C$25,$B$4:$B$1004,1),0,1,1)-OFFSET($A$4,MATCH(Input!$C$45,$B$4:$B$1004,1),0,1,1)),$H$4,0,1),0)</f>
        <v>0</v>
      </c>
      <c r="F665" s="78" t="n">
        <f aca="false">($F664+$D665+$E665)*(1+Input!$C$40/(100*12))</f>
        <v>-8.23551779523219E-010</v>
      </c>
    </row>
    <row r="666" customFormat="false" ht="12.8" hidden="false" customHeight="false" outlineLevel="0" collapsed="false">
      <c r="A666" s="76" t="n">
        <v>662</v>
      </c>
      <c r="B666" s="77" t="n">
        <f aca="false">EOMONTH(Input!$C$7,A666)</f>
        <v>63067</v>
      </c>
      <c r="D666" s="78" t="n">
        <f aca="false">IF(AND($B666&lt;Input!$C$31,$B666&lt;Input!$G$31),Input!$C$41,0)</f>
        <v>0</v>
      </c>
      <c r="E666" s="78" t="n">
        <f aca="true">IF(AND($B666&gt;Input!$C$45,$B666&lt;Input!$C$25),PMT(Input!$C$40/(100*12),(OFFSET($A$4,MATCH(Input!$C$25,$B$4:$B$1004,1),0,1,1)-OFFSET($A$4,MATCH(Input!$C$45,$B$4:$B$1004,1),0,1,1)),$H$4,0,1),0)</f>
        <v>0</v>
      </c>
      <c r="F666" s="78" t="n">
        <f aca="false">($F665+$D666+$E666)*(1+Input!$C$40/(100*12))</f>
        <v>-8.26983245271232E-010</v>
      </c>
    </row>
    <row r="667" customFormat="false" ht="12.8" hidden="false" customHeight="false" outlineLevel="0" collapsed="false">
      <c r="A667" s="76" t="n">
        <v>663</v>
      </c>
      <c r="B667" s="77" t="n">
        <f aca="false">EOMONTH(Input!$C$7,A667)</f>
        <v>63097</v>
      </c>
      <c r="D667" s="78" t="n">
        <f aca="false">IF(AND($B667&lt;Input!$C$31,$B667&lt;Input!$G$31),Input!$C$41,0)</f>
        <v>0</v>
      </c>
      <c r="E667" s="78" t="n">
        <f aca="true">IF(AND($B667&gt;Input!$C$45,$B667&lt;Input!$C$25),PMT(Input!$C$40/(100*12),(OFFSET($A$4,MATCH(Input!$C$25,$B$4:$B$1004,1),0,1,1)-OFFSET($A$4,MATCH(Input!$C$45,$B$4:$B$1004,1),0,1,1)),$H$4,0,1),0)</f>
        <v>0</v>
      </c>
      <c r="F667" s="78" t="n">
        <f aca="false">($F666+$D667+$E667)*(1+Input!$C$40/(100*12))</f>
        <v>-8.30429008793196E-010</v>
      </c>
    </row>
    <row r="668" customFormat="false" ht="12.8" hidden="false" customHeight="false" outlineLevel="0" collapsed="false">
      <c r="A668" s="76" t="n">
        <v>664</v>
      </c>
      <c r="B668" s="77" t="n">
        <f aca="false">EOMONTH(Input!$C$7,A668)</f>
        <v>63128</v>
      </c>
      <c r="D668" s="78" t="n">
        <f aca="false">IF(AND($B668&lt;Input!$C$31,$B668&lt;Input!$G$31),Input!$C$41,0)</f>
        <v>0</v>
      </c>
      <c r="E668" s="78" t="n">
        <f aca="true">IF(AND($B668&gt;Input!$C$45,$B668&lt;Input!$C$25),PMT(Input!$C$40/(100*12),(OFFSET($A$4,MATCH(Input!$C$25,$B$4:$B$1004,1),0,1,1)-OFFSET($A$4,MATCH(Input!$C$45,$B$4:$B$1004,1),0,1,1)),$H$4,0,1),0)</f>
        <v>0</v>
      </c>
      <c r="F668" s="78" t="n">
        <f aca="false">($F667+$D668+$E668)*(1+Input!$C$40/(100*12))</f>
        <v>-8.33889129663168E-010</v>
      </c>
    </row>
    <row r="669" customFormat="false" ht="12.8" hidden="false" customHeight="false" outlineLevel="0" collapsed="false">
      <c r="A669" s="76" t="n">
        <v>665</v>
      </c>
      <c r="B669" s="77" t="n">
        <f aca="false">EOMONTH(Input!$C$7,A669)</f>
        <v>63158</v>
      </c>
      <c r="D669" s="78" t="n">
        <f aca="false">IF(AND($B669&lt;Input!$C$31,$B669&lt;Input!$G$31),Input!$C$41,0)</f>
        <v>0</v>
      </c>
      <c r="E669" s="78" t="n">
        <f aca="true">IF(AND($B669&gt;Input!$C$45,$B669&lt;Input!$C$25),PMT(Input!$C$40/(100*12),(OFFSET($A$4,MATCH(Input!$C$25,$B$4:$B$1004,1),0,1,1)-OFFSET($A$4,MATCH(Input!$C$45,$B$4:$B$1004,1),0,1,1)),$H$4,0,1),0)</f>
        <v>0</v>
      </c>
      <c r="F669" s="78" t="n">
        <f aca="false">($F668+$D669+$E669)*(1+Input!$C$40/(100*12))</f>
        <v>-8.37363667703431E-010</v>
      </c>
    </row>
    <row r="670" customFormat="false" ht="12.8" hidden="false" customHeight="false" outlineLevel="0" collapsed="false">
      <c r="A670" s="76" t="n">
        <v>666</v>
      </c>
      <c r="B670" s="77" t="n">
        <f aca="false">EOMONTH(Input!$C$7,A670)</f>
        <v>63189</v>
      </c>
      <c r="D670" s="78" t="n">
        <f aca="false">IF(AND($B670&lt;Input!$C$31,$B670&lt;Input!$G$31),Input!$C$41,0)</f>
        <v>0</v>
      </c>
      <c r="E670" s="78" t="n">
        <f aca="true">IF(AND($B670&gt;Input!$C$45,$B670&lt;Input!$C$25),PMT(Input!$C$40/(100*12),(OFFSET($A$4,MATCH(Input!$C$25,$B$4:$B$1004,1),0,1,1)-OFFSET($A$4,MATCH(Input!$C$45,$B$4:$B$1004,1),0,1,1)),$H$4,0,1),0)</f>
        <v>0</v>
      </c>
      <c r="F670" s="78" t="n">
        <f aca="false">($F669+$D670+$E670)*(1+Input!$C$40/(100*12))</f>
        <v>-8.40852682985528E-010</v>
      </c>
    </row>
    <row r="671" customFormat="false" ht="12.8" hidden="false" customHeight="false" outlineLevel="0" collapsed="false">
      <c r="A671" s="76" t="n">
        <v>667</v>
      </c>
      <c r="B671" s="77" t="n">
        <f aca="false">EOMONTH(Input!$C$7,A671)</f>
        <v>63220</v>
      </c>
      <c r="D671" s="78" t="n">
        <f aca="false">IF(AND($B671&lt;Input!$C$31,$B671&lt;Input!$G$31),Input!$C$41,0)</f>
        <v>0</v>
      </c>
      <c r="E671" s="78" t="n">
        <f aca="true">IF(AND($B671&gt;Input!$C$45,$B671&lt;Input!$C$25),PMT(Input!$C$40/(100*12),(OFFSET($A$4,MATCH(Input!$C$25,$B$4:$B$1004,1),0,1,1)-OFFSET($A$4,MATCH(Input!$C$45,$B$4:$B$1004,1),0,1,1)),$H$4,0,1),0)</f>
        <v>0</v>
      </c>
      <c r="F671" s="78" t="n">
        <f aca="false">($F670+$D671+$E671)*(1+Input!$C$40/(100*12))</f>
        <v>-8.44356235831302E-010</v>
      </c>
    </row>
    <row r="672" customFormat="false" ht="12.8" hidden="false" customHeight="false" outlineLevel="0" collapsed="false">
      <c r="A672" s="76" t="n">
        <v>668</v>
      </c>
      <c r="B672" s="77" t="n">
        <f aca="false">EOMONTH(Input!$C$7,A672)</f>
        <v>63248</v>
      </c>
      <c r="D672" s="78" t="n">
        <f aca="false">IF(AND($B672&lt;Input!$C$31,$B672&lt;Input!$G$31),Input!$C$41,0)</f>
        <v>0</v>
      </c>
      <c r="E672" s="78" t="n">
        <f aca="true">IF(AND($B672&gt;Input!$C$45,$B672&lt;Input!$C$25),PMT(Input!$C$40/(100*12),(OFFSET($A$4,MATCH(Input!$C$25,$B$4:$B$1004,1),0,1,1)-OFFSET($A$4,MATCH(Input!$C$45,$B$4:$B$1004,1),0,1,1)),$H$4,0,1),0)</f>
        <v>0</v>
      </c>
      <c r="F672" s="78" t="n">
        <f aca="false">($F671+$D672+$E672)*(1+Input!$C$40/(100*12))</f>
        <v>-8.47874386813932E-010</v>
      </c>
    </row>
    <row r="673" customFormat="false" ht="12.8" hidden="false" customHeight="false" outlineLevel="0" collapsed="false">
      <c r="A673" s="76" t="n">
        <v>669</v>
      </c>
      <c r="B673" s="77" t="n">
        <f aca="false">EOMONTH(Input!$C$7,A673)</f>
        <v>63279</v>
      </c>
      <c r="D673" s="78" t="n">
        <f aca="false">IF(AND($B673&lt;Input!$C$31,$B673&lt;Input!$G$31),Input!$C$41,0)</f>
        <v>0</v>
      </c>
      <c r="E673" s="78" t="n">
        <f aca="true">IF(AND($B673&gt;Input!$C$45,$B673&lt;Input!$C$25),PMT(Input!$C$40/(100*12),(OFFSET($A$4,MATCH(Input!$C$25,$B$4:$B$1004,1),0,1,1)-OFFSET($A$4,MATCH(Input!$C$45,$B$4:$B$1004,1),0,1,1)),$H$4,0,1),0)</f>
        <v>0</v>
      </c>
      <c r="F673" s="78" t="n">
        <f aca="false">($F672+$D673+$E673)*(1+Input!$C$40/(100*12))</f>
        <v>-8.5140719675899E-010</v>
      </c>
    </row>
    <row r="674" customFormat="false" ht="12.8" hidden="false" customHeight="false" outlineLevel="0" collapsed="false">
      <c r="A674" s="76" t="n">
        <v>670</v>
      </c>
      <c r="B674" s="77" t="n">
        <f aca="false">EOMONTH(Input!$C$7,A674)</f>
        <v>63309</v>
      </c>
      <c r="D674" s="78" t="n">
        <f aca="false">IF(AND($B674&lt;Input!$C$31,$B674&lt;Input!$G$31),Input!$C$41,0)</f>
        <v>0</v>
      </c>
      <c r="E674" s="78" t="n">
        <f aca="true">IF(AND($B674&gt;Input!$C$45,$B674&lt;Input!$C$25),PMT(Input!$C$40/(100*12),(OFFSET($A$4,MATCH(Input!$C$25,$B$4:$B$1004,1),0,1,1)-OFFSET($A$4,MATCH(Input!$C$45,$B$4:$B$1004,1),0,1,1)),$H$4,0,1),0)</f>
        <v>0</v>
      </c>
      <c r="F674" s="78" t="n">
        <f aca="false">($F673+$D674+$E674)*(1+Input!$C$40/(100*12))</f>
        <v>-8.54954726745486E-010</v>
      </c>
    </row>
    <row r="675" customFormat="false" ht="12.8" hidden="false" customHeight="false" outlineLevel="0" collapsed="false">
      <c r="A675" s="76" t="n">
        <v>671</v>
      </c>
      <c r="B675" s="77" t="n">
        <f aca="false">EOMONTH(Input!$C$7,A675)</f>
        <v>63340</v>
      </c>
      <c r="D675" s="78" t="n">
        <f aca="false">IF(AND($B675&lt;Input!$C$31,$B675&lt;Input!$G$31),Input!$C$41,0)</f>
        <v>0</v>
      </c>
      <c r="E675" s="78" t="n">
        <f aca="true">IF(AND($B675&gt;Input!$C$45,$B675&lt;Input!$C$25),PMT(Input!$C$40/(100*12),(OFFSET($A$4,MATCH(Input!$C$25,$B$4:$B$1004,1),0,1,1)-OFFSET($A$4,MATCH(Input!$C$45,$B$4:$B$1004,1),0,1,1)),$H$4,0,1),0)</f>
        <v>0</v>
      </c>
      <c r="F675" s="78" t="n">
        <f aca="false">($F674+$D675+$E675)*(1+Input!$C$40/(100*12))</f>
        <v>-8.58517038106925E-010</v>
      </c>
    </row>
    <row r="676" customFormat="false" ht="12.8" hidden="false" customHeight="false" outlineLevel="0" collapsed="false">
      <c r="A676" s="76" t="n">
        <v>672</v>
      </c>
      <c r="B676" s="77" t="n">
        <f aca="false">EOMONTH(Input!$C$7,A676)</f>
        <v>63370</v>
      </c>
      <c r="D676" s="78" t="n">
        <f aca="false">IF(AND($B676&lt;Input!$C$31,$B676&lt;Input!$G$31),Input!$C$41,0)</f>
        <v>0</v>
      </c>
      <c r="E676" s="78" t="n">
        <f aca="true">IF(AND($B676&gt;Input!$C$45,$B676&lt;Input!$C$25),PMT(Input!$C$40/(100*12),(OFFSET($A$4,MATCH(Input!$C$25,$B$4:$B$1004,1),0,1,1)-OFFSET($A$4,MATCH(Input!$C$45,$B$4:$B$1004,1),0,1,1)),$H$4,0,1),0)</f>
        <v>0</v>
      </c>
      <c r="F676" s="78" t="n">
        <f aca="false">($F675+$D676+$E676)*(1+Input!$C$40/(100*12))</f>
        <v>-8.62094192432371E-010</v>
      </c>
    </row>
    <row r="677" customFormat="false" ht="12.8" hidden="false" customHeight="false" outlineLevel="0" collapsed="false">
      <c r="A677" s="76" t="n">
        <v>673</v>
      </c>
      <c r="B677" s="77" t="n">
        <f aca="false">EOMONTH(Input!$C$7,A677)</f>
        <v>63401</v>
      </c>
      <c r="D677" s="78" t="n">
        <f aca="false">IF(AND($B677&lt;Input!$C$31,$B677&lt;Input!$G$31),Input!$C$41,0)</f>
        <v>0</v>
      </c>
      <c r="E677" s="78" t="n">
        <f aca="true">IF(AND($B677&gt;Input!$C$45,$B677&lt;Input!$C$25),PMT(Input!$C$40/(100*12),(OFFSET($A$4,MATCH(Input!$C$25,$B$4:$B$1004,1),0,1,1)-OFFSET($A$4,MATCH(Input!$C$45,$B$4:$B$1004,1),0,1,1)),$H$4,0,1),0)</f>
        <v>0</v>
      </c>
      <c r="F677" s="78" t="n">
        <f aca="false">($F676+$D677+$E677)*(1+Input!$C$40/(100*12))</f>
        <v>-8.65686251567506E-010</v>
      </c>
    </row>
    <row r="678" customFormat="false" ht="12.8" hidden="false" customHeight="false" outlineLevel="0" collapsed="false">
      <c r="A678" s="76" t="n">
        <v>674</v>
      </c>
      <c r="B678" s="77" t="n">
        <f aca="false">EOMONTH(Input!$C$7,A678)</f>
        <v>63432</v>
      </c>
      <c r="D678" s="78" t="n">
        <f aca="false">IF(AND($B678&lt;Input!$C$31,$B678&lt;Input!$G$31),Input!$C$41,0)</f>
        <v>0</v>
      </c>
      <c r="E678" s="78" t="n">
        <f aca="true">IF(AND($B678&gt;Input!$C$45,$B678&lt;Input!$C$25),PMT(Input!$C$40/(100*12),(OFFSET($A$4,MATCH(Input!$C$25,$B$4:$B$1004,1),0,1,1)-OFFSET($A$4,MATCH(Input!$C$45,$B$4:$B$1004,1),0,1,1)),$H$4,0,1),0)</f>
        <v>0</v>
      </c>
      <c r="F678" s="78" t="n">
        <f aca="false">($F677+$D678+$E678)*(1+Input!$C$40/(100*12))</f>
        <v>-8.69293277615703E-010</v>
      </c>
    </row>
    <row r="679" customFormat="false" ht="12.8" hidden="false" customHeight="false" outlineLevel="0" collapsed="false">
      <c r="A679" s="76" t="n">
        <v>675</v>
      </c>
      <c r="B679" s="77" t="n">
        <f aca="false">EOMONTH(Input!$C$7,A679)</f>
        <v>63462</v>
      </c>
      <c r="D679" s="78" t="n">
        <f aca="false">IF(AND($B679&lt;Input!$C$31,$B679&lt;Input!$G$31),Input!$C$41,0)</f>
        <v>0</v>
      </c>
      <c r="E679" s="78" t="n">
        <f aca="true">IF(AND($B679&gt;Input!$C$45,$B679&lt;Input!$C$25),PMT(Input!$C$40/(100*12),(OFFSET($A$4,MATCH(Input!$C$25,$B$4:$B$1004,1),0,1,1)-OFFSET($A$4,MATCH(Input!$C$45,$B$4:$B$1004,1),0,1,1)),$H$4,0,1),0)</f>
        <v>0</v>
      </c>
      <c r="F679" s="78" t="n">
        <f aca="false">($F678+$D679+$E679)*(1+Input!$C$40/(100*12))</f>
        <v>-8.72915332939102E-010</v>
      </c>
    </row>
    <row r="680" customFormat="false" ht="12.8" hidden="false" customHeight="false" outlineLevel="0" collapsed="false">
      <c r="A680" s="76" t="n">
        <v>676</v>
      </c>
      <c r="B680" s="77" t="n">
        <f aca="false">EOMONTH(Input!$C$7,A680)</f>
        <v>63493</v>
      </c>
      <c r="D680" s="78" t="n">
        <f aca="false">IF(AND($B680&lt;Input!$C$31,$B680&lt;Input!$G$31),Input!$C$41,0)</f>
        <v>0</v>
      </c>
      <c r="E680" s="78" t="n">
        <f aca="true">IF(AND($B680&gt;Input!$C$45,$B680&lt;Input!$C$25),PMT(Input!$C$40/(100*12),(OFFSET($A$4,MATCH(Input!$C$25,$B$4:$B$1004,1),0,1,1)-OFFSET($A$4,MATCH(Input!$C$45,$B$4:$B$1004,1),0,1,1)),$H$4,0,1),0)</f>
        <v>0</v>
      </c>
      <c r="F680" s="78" t="n">
        <f aca="false">($F679+$D680+$E680)*(1+Input!$C$40/(100*12))</f>
        <v>-8.76552480159682E-010</v>
      </c>
    </row>
    <row r="681" customFormat="false" ht="12.8" hidden="false" customHeight="false" outlineLevel="0" collapsed="false">
      <c r="A681" s="76" t="n">
        <v>677</v>
      </c>
      <c r="B681" s="77" t="n">
        <f aca="false">EOMONTH(Input!$C$7,A681)</f>
        <v>63523</v>
      </c>
      <c r="D681" s="78" t="n">
        <f aca="false">IF(AND($B681&lt;Input!$C$31,$B681&lt;Input!$G$31),Input!$C$41,0)</f>
        <v>0</v>
      </c>
      <c r="E681" s="78" t="n">
        <f aca="true">IF(AND($B681&gt;Input!$C$45,$B681&lt;Input!$C$25),PMT(Input!$C$40/(100*12),(OFFSET($A$4,MATCH(Input!$C$25,$B$4:$B$1004,1),0,1,1)-OFFSET($A$4,MATCH(Input!$C$45,$B$4:$B$1004,1),0,1,1)),$H$4,0,1),0)</f>
        <v>0</v>
      </c>
      <c r="F681" s="78" t="n">
        <f aca="false">($F680+$D681+$E681)*(1+Input!$C$40/(100*12))</f>
        <v>-8.80204782160347E-010</v>
      </c>
    </row>
    <row r="682" customFormat="false" ht="12.8" hidden="false" customHeight="false" outlineLevel="0" collapsed="false">
      <c r="A682" s="76" t="n">
        <v>678</v>
      </c>
      <c r="B682" s="77" t="n">
        <f aca="false">EOMONTH(Input!$C$7,A682)</f>
        <v>63554</v>
      </c>
      <c r="D682" s="78" t="n">
        <f aca="false">IF(AND($B682&lt;Input!$C$31,$B682&lt;Input!$G$31),Input!$C$41,0)</f>
        <v>0</v>
      </c>
      <c r="E682" s="78" t="n">
        <f aca="true">IF(AND($B682&gt;Input!$C$45,$B682&lt;Input!$C$25),PMT(Input!$C$40/(100*12),(OFFSET($A$4,MATCH(Input!$C$25,$B$4:$B$1004,1),0,1,1)-OFFSET($A$4,MATCH(Input!$C$45,$B$4:$B$1004,1),0,1,1)),$H$4,0,1),0)</f>
        <v>0</v>
      </c>
      <c r="F682" s="78" t="n">
        <f aca="false">($F681+$D682+$E682)*(1+Input!$C$40/(100*12))</f>
        <v>-8.83872302086015E-010</v>
      </c>
    </row>
    <row r="683" customFormat="false" ht="12.8" hidden="false" customHeight="false" outlineLevel="0" collapsed="false">
      <c r="A683" s="76" t="n">
        <v>679</v>
      </c>
      <c r="B683" s="77" t="n">
        <f aca="false">EOMONTH(Input!$C$7,A683)</f>
        <v>63585</v>
      </c>
      <c r="D683" s="78" t="n">
        <f aca="false">IF(AND($B683&lt;Input!$C$31,$B683&lt;Input!$G$31),Input!$C$41,0)</f>
        <v>0</v>
      </c>
      <c r="E683" s="78" t="n">
        <f aca="true">IF(AND($B683&gt;Input!$C$45,$B683&lt;Input!$C$25),PMT(Input!$C$40/(100*12),(OFFSET($A$4,MATCH(Input!$C$25,$B$4:$B$1004,1),0,1,1)-OFFSET($A$4,MATCH(Input!$C$45,$B$4:$B$1004,1),0,1,1)),$H$4,0,1),0)</f>
        <v>0</v>
      </c>
      <c r="F683" s="78" t="n">
        <f aca="false">($F682+$D683+$E683)*(1+Input!$C$40/(100*12))</f>
        <v>-8.87555103344707E-010</v>
      </c>
    </row>
    <row r="684" customFormat="false" ht="12.8" hidden="false" customHeight="false" outlineLevel="0" collapsed="false">
      <c r="A684" s="76" t="n">
        <v>680</v>
      </c>
      <c r="B684" s="77" t="n">
        <f aca="false">EOMONTH(Input!$C$7,A684)</f>
        <v>63613</v>
      </c>
      <c r="D684" s="78" t="n">
        <f aca="false">IF(AND($B684&lt;Input!$C$31,$B684&lt;Input!$G$31),Input!$C$41,0)</f>
        <v>0</v>
      </c>
      <c r="E684" s="78" t="n">
        <f aca="true">IF(AND($B684&gt;Input!$C$45,$B684&lt;Input!$C$25),PMT(Input!$C$40/(100*12),(OFFSET($A$4,MATCH(Input!$C$25,$B$4:$B$1004,1),0,1,1)-OFFSET($A$4,MATCH(Input!$C$45,$B$4:$B$1004,1),0,1,1)),$H$4,0,1),0)</f>
        <v>0</v>
      </c>
      <c r="F684" s="78" t="n">
        <f aca="false">($F683+$D684+$E684)*(1+Input!$C$40/(100*12))</f>
        <v>-8.91253249608643E-010</v>
      </c>
    </row>
    <row r="685" customFormat="false" ht="12.8" hidden="false" customHeight="false" outlineLevel="0" collapsed="false">
      <c r="A685" s="76" t="n">
        <v>681</v>
      </c>
      <c r="B685" s="77" t="n">
        <f aca="false">EOMONTH(Input!$C$7,A685)</f>
        <v>63644</v>
      </c>
      <c r="D685" s="78" t="n">
        <f aca="false">IF(AND($B685&lt;Input!$C$31,$B685&lt;Input!$G$31),Input!$C$41,0)</f>
        <v>0</v>
      </c>
      <c r="E685" s="78" t="n">
        <f aca="true">IF(AND($B685&gt;Input!$C$45,$B685&lt;Input!$C$25),PMT(Input!$C$40/(100*12),(OFFSET($A$4,MATCH(Input!$C$25,$B$4:$B$1004,1),0,1,1)-OFFSET($A$4,MATCH(Input!$C$45,$B$4:$B$1004,1),0,1,1)),$H$4,0,1),0)</f>
        <v>0</v>
      </c>
      <c r="F685" s="78" t="n">
        <f aca="false">($F684+$D685+$E685)*(1+Input!$C$40/(100*12))</f>
        <v>-8.94966804815346E-010</v>
      </c>
    </row>
    <row r="686" customFormat="false" ht="12.8" hidden="false" customHeight="false" outlineLevel="0" collapsed="false">
      <c r="A686" s="76" t="n">
        <v>682</v>
      </c>
      <c r="B686" s="77" t="n">
        <f aca="false">EOMONTH(Input!$C$7,A686)</f>
        <v>63674</v>
      </c>
      <c r="D686" s="78" t="n">
        <f aca="false">IF(AND($B686&lt;Input!$C$31,$B686&lt;Input!$G$31),Input!$C$41,0)</f>
        <v>0</v>
      </c>
      <c r="E686" s="78" t="n">
        <f aca="true">IF(AND($B686&gt;Input!$C$45,$B686&lt;Input!$C$25),PMT(Input!$C$40/(100*12),(OFFSET($A$4,MATCH(Input!$C$25,$B$4:$B$1004,1),0,1,1)-OFFSET($A$4,MATCH(Input!$C$45,$B$4:$B$1004,1),0,1,1)),$H$4,0,1),0)</f>
        <v>0</v>
      </c>
      <c r="F686" s="78" t="n">
        <f aca="false">($F685+$D686+$E686)*(1+Input!$C$40/(100*12))</f>
        <v>-8.98695833168743E-010</v>
      </c>
    </row>
    <row r="687" customFormat="false" ht="12.8" hidden="false" customHeight="false" outlineLevel="0" collapsed="false">
      <c r="A687" s="76" t="n">
        <v>683</v>
      </c>
      <c r="B687" s="77" t="n">
        <f aca="false">EOMONTH(Input!$C$7,A687)</f>
        <v>63705</v>
      </c>
      <c r="D687" s="78" t="n">
        <f aca="false">IF(AND($B687&lt;Input!$C$31,$B687&lt;Input!$G$31),Input!$C$41,0)</f>
        <v>0</v>
      </c>
      <c r="E687" s="78" t="n">
        <f aca="true">IF(AND($B687&gt;Input!$C$45,$B687&lt;Input!$C$25),PMT(Input!$C$40/(100*12),(OFFSET($A$4,MATCH(Input!$C$25,$B$4:$B$1004,1),0,1,1)-OFFSET($A$4,MATCH(Input!$C$45,$B$4:$B$1004,1),0,1,1)),$H$4,0,1),0)</f>
        <v>0</v>
      </c>
      <c r="F687" s="78" t="n">
        <f aca="false">($F686+$D687+$E687)*(1+Input!$C$40/(100*12))</f>
        <v>-9.0244039914028E-010</v>
      </c>
    </row>
    <row r="688" customFormat="false" ht="12.8" hidden="false" customHeight="false" outlineLevel="0" collapsed="false">
      <c r="A688" s="76" t="n">
        <v>684</v>
      </c>
      <c r="B688" s="77" t="n">
        <f aca="false">EOMONTH(Input!$C$7,A688)</f>
        <v>63735</v>
      </c>
      <c r="D688" s="78" t="n">
        <f aca="false">IF(AND($B688&lt;Input!$C$31,$B688&lt;Input!$G$31),Input!$C$41,0)</f>
        <v>0</v>
      </c>
      <c r="E688" s="78" t="n">
        <f aca="true">IF(AND($B688&gt;Input!$C$45,$B688&lt;Input!$C$25),PMT(Input!$C$40/(100*12),(OFFSET($A$4,MATCH(Input!$C$25,$B$4:$B$1004,1),0,1,1)-OFFSET($A$4,MATCH(Input!$C$45,$B$4:$B$1004,1),0,1,1)),$H$4,0,1),0)</f>
        <v>0</v>
      </c>
      <c r="F688" s="78" t="n">
        <f aca="false">($F687+$D688+$E688)*(1+Input!$C$40/(100*12))</f>
        <v>-9.06200567470031E-010</v>
      </c>
    </row>
    <row r="689" customFormat="false" ht="12.8" hidden="false" customHeight="false" outlineLevel="0" collapsed="false">
      <c r="A689" s="76" t="n">
        <v>685</v>
      </c>
      <c r="B689" s="77" t="n">
        <f aca="false">EOMONTH(Input!$C$7,A689)</f>
        <v>63766</v>
      </c>
      <c r="D689" s="78" t="n">
        <f aca="false">IF(AND($B689&lt;Input!$C$31,$B689&lt;Input!$G$31),Input!$C$41,0)</f>
        <v>0</v>
      </c>
      <c r="E689" s="78" t="n">
        <f aca="true">IF(AND($B689&gt;Input!$C$45,$B689&lt;Input!$C$25),PMT(Input!$C$40/(100*12),(OFFSET($A$4,MATCH(Input!$C$25,$B$4:$B$1004,1),0,1,1)-OFFSET($A$4,MATCH(Input!$C$45,$B$4:$B$1004,1),0,1,1)),$H$4,0,1),0)</f>
        <v>0</v>
      </c>
      <c r="F689" s="78" t="n">
        <f aca="false">($F688+$D689+$E689)*(1+Input!$C$40/(100*12))</f>
        <v>-9.09976403167823E-010</v>
      </c>
    </row>
    <row r="690" customFormat="false" ht="12.8" hidden="false" customHeight="false" outlineLevel="0" collapsed="false">
      <c r="A690" s="76" t="n">
        <v>686</v>
      </c>
      <c r="B690" s="77" t="n">
        <f aca="false">EOMONTH(Input!$C$7,A690)</f>
        <v>63797</v>
      </c>
      <c r="D690" s="78" t="n">
        <f aca="false">IF(AND($B690&lt;Input!$C$31,$B690&lt;Input!$G$31),Input!$C$41,0)</f>
        <v>0</v>
      </c>
      <c r="E690" s="78" t="n">
        <f aca="true">IF(AND($B690&gt;Input!$C$45,$B690&lt;Input!$C$25),PMT(Input!$C$40/(100*12),(OFFSET($A$4,MATCH(Input!$C$25,$B$4:$B$1004,1),0,1,1)-OFFSET($A$4,MATCH(Input!$C$45,$B$4:$B$1004,1),0,1,1)),$H$4,0,1),0)</f>
        <v>0</v>
      </c>
      <c r="F690" s="78" t="n">
        <f aca="false">($F689+$D690+$E690)*(1+Input!$C$40/(100*12))</f>
        <v>-9.13767971514355E-010</v>
      </c>
    </row>
    <row r="691" customFormat="false" ht="12.8" hidden="false" customHeight="false" outlineLevel="0" collapsed="false">
      <c r="A691" s="76" t="n">
        <v>687</v>
      </c>
      <c r="B691" s="77" t="n">
        <f aca="false">EOMONTH(Input!$C$7,A691)</f>
        <v>63827</v>
      </c>
      <c r="D691" s="78" t="n">
        <f aca="false">IF(AND($B691&lt;Input!$C$31,$B691&lt;Input!$G$31),Input!$C$41,0)</f>
        <v>0</v>
      </c>
      <c r="E691" s="78" t="n">
        <f aca="true">IF(AND($B691&gt;Input!$C$45,$B691&lt;Input!$C$25),PMT(Input!$C$40/(100*12),(OFFSET($A$4,MATCH(Input!$C$25,$B$4:$B$1004,1),0,1,1)-OFFSET($A$4,MATCH(Input!$C$45,$B$4:$B$1004,1),0,1,1)),$H$4,0,1),0)</f>
        <v>0</v>
      </c>
      <c r="F691" s="78" t="n">
        <f aca="false">($F690+$D691+$E691)*(1+Input!$C$40/(100*12))</f>
        <v>-9.17575338062331E-010</v>
      </c>
    </row>
    <row r="692" customFormat="false" ht="12.8" hidden="false" customHeight="false" outlineLevel="0" collapsed="false">
      <c r="A692" s="76" t="n">
        <v>688</v>
      </c>
      <c r="B692" s="77" t="n">
        <f aca="false">EOMONTH(Input!$C$7,A692)</f>
        <v>63858</v>
      </c>
      <c r="D692" s="78" t="n">
        <f aca="false">IF(AND($B692&lt;Input!$C$31,$B692&lt;Input!$G$31),Input!$C$41,0)</f>
        <v>0</v>
      </c>
      <c r="E692" s="78" t="n">
        <f aca="true">IF(AND($B692&gt;Input!$C$45,$B692&lt;Input!$C$25),PMT(Input!$C$40/(100*12),(OFFSET($A$4,MATCH(Input!$C$25,$B$4:$B$1004,1),0,1,1)-OFFSET($A$4,MATCH(Input!$C$45,$B$4:$B$1004,1),0,1,1)),$H$4,0,1),0)</f>
        <v>0</v>
      </c>
      <c r="F692" s="78" t="n">
        <f aca="false">($F691+$D692+$E692)*(1+Input!$C$40/(100*12))</f>
        <v>-9.21398568637591E-010</v>
      </c>
    </row>
    <row r="693" customFormat="false" ht="12.8" hidden="false" customHeight="false" outlineLevel="0" collapsed="false">
      <c r="A693" s="76" t="n">
        <v>689</v>
      </c>
      <c r="B693" s="77" t="n">
        <f aca="false">EOMONTH(Input!$C$7,A693)</f>
        <v>63888</v>
      </c>
      <c r="D693" s="78" t="n">
        <f aca="false">IF(AND($B693&lt;Input!$C$31,$B693&lt;Input!$G$31),Input!$C$41,0)</f>
        <v>0</v>
      </c>
      <c r="E693" s="78" t="n">
        <f aca="true">IF(AND($B693&gt;Input!$C$45,$B693&lt;Input!$C$25),PMT(Input!$C$40/(100*12),(OFFSET($A$4,MATCH(Input!$C$25,$B$4:$B$1004,1),0,1,1)-OFFSET($A$4,MATCH(Input!$C$45,$B$4:$B$1004,1),0,1,1)),$H$4,0,1),0)</f>
        <v>0</v>
      </c>
      <c r="F693" s="78" t="n">
        <f aca="false">($F692+$D693+$E693)*(1+Input!$C$40/(100*12))</f>
        <v>-9.25237729340248E-010</v>
      </c>
    </row>
    <row r="694" customFormat="false" ht="12.8" hidden="false" customHeight="false" outlineLevel="0" collapsed="false">
      <c r="A694" s="76" t="n">
        <v>690</v>
      </c>
      <c r="B694" s="77" t="n">
        <f aca="false">EOMONTH(Input!$C$7,A694)</f>
        <v>63919</v>
      </c>
      <c r="D694" s="78" t="n">
        <f aca="false">IF(AND($B694&lt;Input!$C$31,$B694&lt;Input!$G$31),Input!$C$41,0)</f>
        <v>0</v>
      </c>
      <c r="E694" s="78" t="n">
        <f aca="true">IF(AND($B694&gt;Input!$C$45,$B694&lt;Input!$C$25),PMT(Input!$C$40/(100*12),(OFFSET($A$4,MATCH(Input!$C$25,$B$4:$B$1004,1),0,1,1)-OFFSET($A$4,MATCH(Input!$C$45,$B$4:$B$1004,1),0,1,1)),$H$4,0,1),0)</f>
        <v>0</v>
      </c>
      <c r="F694" s="78" t="n">
        <f aca="false">($F693+$D694+$E694)*(1+Input!$C$40/(100*12))</f>
        <v>-9.29092886545832E-010</v>
      </c>
    </row>
    <row r="695" customFormat="false" ht="12.8" hidden="false" customHeight="false" outlineLevel="0" collapsed="false">
      <c r="A695" s="76" t="n">
        <v>691</v>
      </c>
      <c r="B695" s="77" t="n">
        <f aca="false">EOMONTH(Input!$C$7,A695)</f>
        <v>63950</v>
      </c>
      <c r="D695" s="78" t="n">
        <f aca="false">IF(AND($B695&lt;Input!$C$31,$B695&lt;Input!$G$31),Input!$C$41,0)</f>
        <v>0</v>
      </c>
      <c r="E695" s="78" t="n">
        <f aca="true">IF(AND($B695&gt;Input!$C$45,$B695&lt;Input!$C$25),PMT(Input!$C$40/(100*12),(OFFSET($A$4,MATCH(Input!$C$25,$B$4:$B$1004,1),0,1,1)-OFFSET($A$4,MATCH(Input!$C$45,$B$4:$B$1004,1),0,1,1)),$H$4,0,1),0)</f>
        <v>0</v>
      </c>
      <c r="F695" s="78" t="n">
        <f aca="false">($F694+$D695+$E695)*(1+Input!$C$40/(100*12))</f>
        <v>-9.3296410690644E-010</v>
      </c>
    </row>
    <row r="696" customFormat="false" ht="12.8" hidden="false" customHeight="false" outlineLevel="0" collapsed="false">
      <c r="A696" s="76" t="n">
        <v>692</v>
      </c>
      <c r="B696" s="77" t="n">
        <f aca="false">EOMONTH(Input!$C$7,A696)</f>
        <v>63978</v>
      </c>
      <c r="D696" s="78" t="n">
        <f aca="false">IF(AND($B696&lt;Input!$C$31,$B696&lt;Input!$G$31),Input!$C$41,0)</f>
        <v>0</v>
      </c>
      <c r="E696" s="78" t="n">
        <f aca="true">IF(AND($B696&gt;Input!$C$45,$B696&lt;Input!$C$25),PMT(Input!$C$40/(100*12),(OFFSET($A$4,MATCH(Input!$C$25,$B$4:$B$1004,1),0,1,1)-OFFSET($A$4,MATCH(Input!$C$45,$B$4:$B$1004,1),0,1,1)),$H$4,0,1),0)</f>
        <v>0</v>
      </c>
      <c r="F696" s="78" t="n">
        <f aca="false">($F695+$D696+$E696)*(1+Input!$C$40/(100*12))</f>
        <v>-9.36851457351883E-010</v>
      </c>
    </row>
    <row r="697" customFormat="false" ht="12.8" hidden="false" customHeight="false" outlineLevel="0" collapsed="false">
      <c r="A697" s="76" t="n">
        <v>693</v>
      </c>
      <c r="B697" s="77" t="n">
        <f aca="false">EOMONTH(Input!$C$7,A697)</f>
        <v>64009</v>
      </c>
      <c r="D697" s="78" t="n">
        <f aca="false">IF(AND($B697&lt;Input!$C$31,$B697&lt;Input!$G$31),Input!$C$41,0)</f>
        <v>0</v>
      </c>
      <c r="E697" s="78" t="n">
        <f aca="true">IF(AND($B697&gt;Input!$C$45,$B697&lt;Input!$C$25),PMT(Input!$C$40/(100*12),(OFFSET($A$4,MATCH(Input!$C$25,$B$4:$B$1004,1),0,1,1)-OFFSET($A$4,MATCH(Input!$C$45,$B$4:$B$1004,1),0,1,1)),$H$4,0,1),0)</f>
        <v>0</v>
      </c>
      <c r="F697" s="78" t="n">
        <f aca="false">($F696+$D697+$E697)*(1+Input!$C$40/(100*12))</f>
        <v>-9.40755005090849E-010</v>
      </c>
    </row>
    <row r="698" customFormat="false" ht="12.8" hidden="false" customHeight="false" outlineLevel="0" collapsed="false">
      <c r="A698" s="76" t="n">
        <v>694</v>
      </c>
      <c r="B698" s="77" t="n">
        <f aca="false">EOMONTH(Input!$C$7,A698)</f>
        <v>64039</v>
      </c>
      <c r="D698" s="78" t="n">
        <f aca="false">IF(AND($B698&lt;Input!$C$31,$B698&lt;Input!$G$31),Input!$C$41,0)</f>
        <v>0</v>
      </c>
      <c r="E698" s="78" t="n">
        <f aca="true">IF(AND($B698&gt;Input!$C$45,$B698&lt;Input!$C$25),PMT(Input!$C$40/(100*12),(OFFSET($A$4,MATCH(Input!$C$25,$B$4:$B$1004,1),0,1,1)-OFFSET($A$4,MATCH(Input!$C$45,$B$4:$B$1004,1),0,1,1)),$H$4,0,1),0)</f>
        <v>0</v>
      </c>
      <c r="F698" s="78" t="n">
        <f aca="false">($F697+$D698+$E698)*(1+Input!$C$40/(100*12))</f>
        <v>-9.44674817612061E-010</v>
      </c>
    </row>
    <row r="699" customFormat="false" ht="12.8" hidden="false" customHeight="false" outlineLevel="0" collapsed="false">
      <c r="A699" s="76" t="n">
        <v>695</v>
      </c>
      <c r="B699" s="77" t="n">
        <f aca="false">EOMONTH(Input!$C$7,A699)</f>
        <v>64070</v>
      </c>
      <c r="D699" s="78" t="n">
        <f aca="false">IF(AND($B699&lt;Input!$C$31,$B699&lt;Input!$G$31),Input!$C$41,0)</f>
        <v>0</v>
      </c>
      <c r="E699" s="78" t="n">
        <f aca="true">IF(AND($B699&gt;Input!$C$45,$B699&lt;Input!$C$25),PMT(Input!$C$40/(100*12),(OFFSET($A$4,MATCH(Input!$C$25,$B$4:$B$1004,1),0,1,1)-OFFSET($A$4,MATCH(Input!$C$45,$B$4:$B$1004,1),0,1,1)),$H$4,0,1),0)</f>
        <v>0</v>
      </c>
      <c r="F699" s="78" t="n">
        <f aca="false">($F698+$D699+$E699)*(1+Input!$C$40/(100*12))</f>
        <v>-9.48610962685445E-010</v>
      </c>
    </row>
    <row r="700" customFormat="false" ht="12.8" hidden="false" customHeight="false" outlineLevel="0" collapsed="false">
      <c r="A700" s="76" t="n">
        <v>696</v>
      </c>
      <c r="B700" s="77" t="n">
        <f aca="false">EOMONTH(Input!$C$7,A700)</f>
        <v>64100</v>
      </c>
      <c r="D700" s="78" t="n">
        <f aca="false">IF(AND($B700&lt;Input!$C$31,$B700&lt;Input!$G$31),Input!$C$41,0)</f>
        <v>0</v>
      </c>
      <c r="E700" s="78" t="n">
        <f aca="true">IF(AND($B700&gt;Input!$C$45,$B700&lt;Input!$C$25),PMT(Input!$C$40/(100*12),(OFFSET($A$4,MATCH(Input!$C$25,$B$4:$B$1004,1),0,1,1)-OFFSET($A$4,MATCH(Input!$C$45,$B$4:$B$1004,1),0,1,1)),$H$4,0,1),0)</f>
        <v>0</v>
      </c>
      <c r="F700" s="78" t="n">
        <f aca="false">($F699+$D700+$E700)*(1+Input!$C$40/(100*12))</f>
        <v>-9.52563508363301E-010</v>
      </c>
    </row>
    <row r="701" customFormat="false" ht="12.8" hidden="false" customHeight="false" outlineLevel="0" collapsed="false">
      <c r="A701" s="76" t="n">
        <v>697</v>
      </c>
      <c r="B701" s="77" t="n">
        <f aca="false">EOMONTH(Input!$C$7,A701)</f>
        <v>64131</v>
      </c>
      <c r="D701" s="78" t="n">
        <f aca="false">IF(AND($B701&lt;Input!$C$31,$B701&lt;Input!$G$31),Input!$C$41,0)</f>
        <v>0</v>
      </c>
      <c r="E701" s="78" t="n">
        <f aca="true">IF(AND($B701&gt;Input!$C$45,$B701&lt;Input!$C$25),PMT(Input!$C$40/(100*12),(OFFSET($A$4,MATCH(Input!$C$25,$B$4:$B$1004,1),0,1,1)-OFFSET($A$4,MATCH(Input!$C$45,$B$4:$B$1004,1),0,1,1)),$H$4,0,1),0)</f>
        <v>0</v>
      </c>
      <c r="F701" s="78" t="n">
        <f aca="false">($F700+$D701+$E701)*(1+Input!$C$40/(100*12))</f>
        <v>-9.56532522981481E-010</v>
      </c>
    </row>
    <row r="702" customFormat="false" ht="12.8" hidden="false" customHeight="false" outlineLevel="0" collapsed="false">
      <c r="A702" s="76" t="n">
        <v>698</v>
      </c>
      <c r="B702" s="77" t="n">
        <f aca="false">EOMONTH(Input!$C$7,A702)</f>
        <v>64162</v>
      </c>
      <c r="D702" s="78" t="n">
        <f aca="false">IF(AND($B702&lt;Input!$C$31,$B702&lt;Input!$G$31),Input!$C$41,0)</f>
        <v>0</v>
      </c>
      <c r="E702" s="78" t="n">
        <f aca="true">IF(AND($B702&gt;Input!$C$45,$B702&lt;Input!$C$25),PMT(Input!$C$40/(100*12),(OFFSET($A$4,MATCH(Input!$C$25,$B$4:$B$1004,1),0,1,1)-OFFSET($A$4,MATCH(Input!$C$45,$B$4:$B$1004,1),0,1,1)),$H$4,0,1),0)</f>
        <v>0</v>
      </c>
      <c r="F702" s="78" t="n">
        <f aca="false">($F701+$D702+$E702)*(1+Input!$C$40/(100*12))</f>
        <v>-9.60518075160571E-010</v>
      </c>
    </row>
    <row r="703" customFormat="false" ht="12.8" hidden="false" customHeight="false" outlineLevel="0" collapsed="false">
      <c r="A703" s="76" t="n">
        <v>699</v>
      </c>
      <c r="B703" s="77" t="n">
        <f aca="false">EOMONTH(Input!$C$7,A703)</f>
        <v>64192</v>
      </c>
      <c r="D703" s="78" t="n">
        <f aca="false">IF(AND($B703&lt;Input!$C$31,$B703&lt;Input!$G$31),Input!$C$41,0)</f>
        <v>0</v>
      </c>
      <c r="E703" s="78" t="n">
        <f aca="true">IF(AND($B703&gt;Input!$C$45,$B703&lt;Input!$C$25),PMT(Input!$C$40/(100*12),(OFFSET($A$4,MATCH(Input!$C$25,$B$4:$B$1004,1),0,1,1)-OFFSET($A$4,MATCH(Input!$C$45,$B$4:$B$1004,1),0,1,1)),$H$4,0,1),0)</f>
        <v>0</v>
      </c>
      <c r="F703" s="78" t="n">
        <f aca="false">($F702+$D703+$E703)*(1+Input!$C$40/(100*12))</f>
        <v>-9.64520233807073E-010</v>
      </c>
    </row>
    <row r="704" customFormat="false" ht="12.8" hidden="false" customHeight="false" outlineLevel="0" collapsed="false">
      <c r="A704" s="76" t="n">
        <v>700</v>
      </c>
      <c r="B704" s="77" t="n">
        <f aca="false">EOMONTH(Input!$C$7,A704)</f>
        <v>64223</v>
      </c>
      <c r="D704" s="78" t="n">
        <f aca="false">IF(AND($B704&lt;Input!$C$31,$B704&lt;Input!$G$31),Input!$C$41,0)</f>
        <v>0</v>
      </c>
      <c r="E704" s="78" t="n">
        <f aca="true">IF(AND($B704&gt;Input!$C$45,$B704&lt;Input!$C$25),PMT(Input!$C$40/(100*12),(OFFSET($A$4,MATCH(Input!$C$25,$B$4:$B$1004,1),0,1,1)-OFFSET($A$4,MATCH(Input!$C$45,$B$4:$B$1004,1),0,1,1)),$H$4,0,1),0)</f>
        <v>0</v>
      </c>
      <c r="F704" s="78" t="n">
        <f aca="false">($F703+$D704+$E704)*(1+Input!$C$40/(100*12))</f>
        <v>-9.68539068114603E-010</v>
      </c>
    </row>
    <row r="705" customFormat="false" ht="12.8" hidden="false" customHeight="false" outlineLevel="0" collapsed="false">
      <c r="A705" s="76" t="n">
        <v>701</v>
      </c>
      <c r="B705" s="77" t="n">
        <f aca="false">EOMONTH(Input!$C$7,A705)</f>
        <v>64253</v>
      </c>
      <c r="D705" s="78" t="n">
        <f aca="false">IF(AND($B705&lt;Input!$C$31,$B705&lt;Input!$G$31),Input!$C$41,0)</f>
        <v>0</v>
      </c>
      <c r="E705" s="78" t="n">
        <f aca="true">IF(AND($B705&gt;Input!$C$45,$B705&lt;Input!$C$25),PMT(Input!$C$40/(100*12),(OFFSET($A$4,MATCH(Input!$C$25,$B$4:$B$1004,1),0,1,1)-OFFSET($A$4,MATCH(Input!$C$45,$B$4:$B$1004,1),0,1,1)),$H$4,0,1),0)</f>
        <v>0</v>
      </c>
      <c r="F705" s="78" t="n">
        <f aca="false">($F704+$D705+$E705)*(1+Input!$C$40/(100*12))</f>
        <v>-9.7257464756508E-010</v>
      </c>
    </row>
    <row r="706" customFormat="false" ht="12.8" hidden="false" customHeight="false" outlineLevel="0" collapsed="false">
      <c r="A706" s="76" t="n">
        <v>702</v>
      </c>
      <c r="B706" s="77" t="n">
        <f aca="false">EOMONTH(Input!$C$7,A706)</f>
        <v>64284</v>
      </c>
      <c r="D706" s="78" t="n">
        <f aca="false">IF(AND($B706&lt;Input!$C$31,$B706&lt;Input!$G$31),Input!$C$41,0)</f>
        <v>0</v>
      </c>
      <c r="E706" s="78" t="n">
        <f aca="true">IF(AND($B706&gt;Input!$C$45,$B706&lt;Input!$C$25),PMT(Input!$C$40/(100*12),(OFFSET($A$4,MATCH(Input!$C$25,$B$4:$B$1004,1),0,1,1)-OFFSET($A$4,MATCH(Input!$C$45,$B$4:$B$1004,1),0,1,1)),$H$4,0,1),0)</f>
        <v>0</v>
      </c>
      <c r="F706" s="78" t="n">
        <f aca="false">($F705+$D706+$E706)*(1+Input!$C$40/(100*12))</f>
        <v>-9.76627041929935E-010</v>
      </c>
    </row>
    <row r="707" customFormat="false" ht="12.8" hidden="false" customHeight="false" outlineLevel="0" collapsed="false">
      <c r="A707" s="76" t="n">
        <v>703</v>
      </c>
      <c r="B707" s="77" t="n">
        <f aca="false">EOMONTH(Input!$C$7,A707)</f>
        <v>64315</v>
      </c>
      <c r="D707" s="78" t="n">
        <f aca="false">IF(AND($B707&lt;Input!$C$31,$B707&lt;Input!$G$31),Input!$C$41,0)</f>
        <v>0</v>
      </c>
      <c r="E707" s="78" t="n">
        <f aca="true">IF(AND($B707&gt;Input!$C$45,$B707&lt;Input!$C$25),PMT(Input!$C$40/(100*12),(OFFSET($A$4,MATCH(Input!$C$25,$B$4:$B$1004,1),0,1,1)-OFFSET($A$4,MATCH(Input!$C$45,$B$4:$B$1004,1),0,1,1)),$H$4,0,1),0)</f>
        <v>0</v>
      </c>
      <c r="F707" s="78" t="n">
        <f aca="false">($F706+$D707+$E707)*(1+Input!$C$40/(100*12))</f>
        <v>-9.8069632127131E-010</v>
      </c>
    </row>
    <row r="708" customFormat="false" ht="12.8" hidden="false" customHeight="false" outlineLevel="0" collapsed="false">
      <c r="A708" s="76" t="n">
        <v>704</v>
      </c>
      <c r="B708" s="77" t="n">
        <f aca="false">EOMONTH(Input!$C$7,A708)</f>
        <v>64344</v>
      </c>
      <c r="D708" s="78" t="n">
        <f aca="false">IF(AND($B708&lt;Input!$C$31,$B708&lt;Input!$G$31),Input!$C$41,0)</f>
        <v>0</v>
      </c>
      <c r="E708" s="78" t="n">
        <f aca="true">IF(AND($B708&gt;Input!$C$45,$B708&lt;Input!$C$25),PMT(Input!$C$40/(100*12),(OFFSET($A$4,MATCH(Input!$C$25,$B$4:$B$1004,1),0,1,1)-OFFSET($A$4,MATCH(Input!$C$45,$B$4:$B$1004,1),0,1,1)),$H$4,0,1),0)</f>
        <v>0</v>
      </c>
      <c r="F708" s="78" t="n">
        <f aca="false">($F707+$D708+$E708)*(1+Input!$C$40/(100*12))</f>
        <v>-9.84782555943273E-010</v>
      </c>
    </row>
    <row r="709" customFormat="false" ht="12.8" hidden="false" customHeight="false" outlineLevel="0" collapsed="false">
      <c r="A709" s="76" t="n">
        <v>705</v>
      </c>
      <c r="B709" s="77" t="n">
        <f aca="false">EOMONTH(Input!$C$7,A709)</f>
        <v>64375</v>
      </c>
      <c r="D709" s="78" t="n">
        <f aca="false">IF(AND($B709&lt;Input!$C$31,$B709&lt;Input!$G$31),Input!$C$41,0)</f>
        <v>0</v>
      </c>
      <c r="E709" s="78" t="n">
        <f aca="true">IF(AND($B709&gt;Input!$C$45,$B709&lt;Input!$C$25),PMT(Input!$C$40/(100*12),(OFFSET($A$4,MATCH(Input!$C$25,$B$4:$B$1004,1),0,1,1)-OFFSET($A$4,MATCH(Input!$C$45,$B$4:$B$1004,1),0,1,1)),$H$4,0,1),0)</f>
        <v>0</v>
      </c>
      <c r="F709" s="78" t="n">
        <f aca="false">($F708+$D709+$E709)*(1+Input!$C$40/(100*12))</f>
        <v>-9.88885816593037E-010</v>
      </c>
    </row>
    <row r="710" customFormat="false" ht="12.8" hidden="false" customHeight="false" outlineLevel="0" collapsed="false">
      <c r="A710" s="76" t="n">
        <v>706</v>
      </c>
      <c r="B710" s="77" t="n">
        <f aca="false">EOMONTH(Input!$C$7,A710)</f>
        <v>64405</v>
      </c>
      <c r="D710" s="78" t="n">
        <f aca="false">IF(AND($B710&lt;Input!$C$31,$B710&lt;Input!$G$31),Input!$C$41,0)</f>
        <v>0</v>
      </c>
      <c r="E710" s="78" t="n">
        <f aca="true">IF(AND($B710&gt;Input!$C$45,$B710&lt;Input!$C$25),PMT(Input!$C$40/(100*12),(OFFSET($A$4,MATCH(Input!$C$25,$B$4:$B$1004,1),0,1,1)-OFFSET($A$4,MATCH(Input!$C$45,$B$4:$B$1004,1),0,1,1)),$H$4,0,1),0)</f>
        <v>0</v>
      </c>
      <c r="F710" s="78" t="n">
        <f aca="false">($F709+$D710+$E710)*(1+Input!$C$40/(100*12))</f>
        <v>-9.93006174162174E-010</v>
      </c>
    </row>
    <row r="711" customFormat="false" ht="12.8" hidden="false" customHeight="false" outlineLevel="0" collapsed="false">
      <c r="A711" s="76" t="n">
        <v>707</v>
      </c>
      <c r="B711" s="77" t="n">
        <f aca="false">EOMONTH(Input!$C$7,A711)</f>
        <v>64436</v>
      </c>
      <c r="D711" s="78" t="n">
        <f aca="false">IF(AND($B711&lt;Input!$C$31,$B711&lt;Input!$G$31),Input!$C$41,0)</f>
        <v>0</v>
      </c>
      <c r="E711" s="78" t="n">
        <f aca="true">IF(AND($B711&gt;Input!$C$45,$B711&lt;Input!$C$25),PMT(Input!$C$40/(100*12),(OFFSET($A$4,MATCH(Input!$C$25,$B$4:$B$1004,1),0,1,1)-OFFSET($A$4,MATCH(Input!$C$45,$B$4:$B$1004,1),0,1,1)),$H$4,0,1),0)</f>
        <v>0</v>
      </c>
      <c r="F711" s="78" t="n">
        <f aca="false">($F710+$D711+$E711)*(1+Input!$C$40/(100*12))</f>
        <v>-9.9714369988785E-010</v>
      </c>
    </row>
    <row r="712" customFormat="false" ht="12.8" hidden="false" customHeight="false" outlineLevel="0" collapsed="false">
      <c r="A712" s="76" t="n">
        <v>708</v>
      </c>
      <c r="B712" s="77" t="n">
        <f aca="false">EOMONTH(Input!$C$7,A712)</f>
        <v>64466</v>
      </c>
      <c r="D712" s="78" t="n">
        <f aca="false">IF(AND($B712&lt;Input!$C$31,$B712&lt;Input!$G$31),Input!$C$41,0)</f>
        <v>0</v>
      </c>
      <c r="E712" s="78" t="n">
        <f aca="true">IF(AND($B712&gt;Input!$C$45,$B712&lt;Input!$C$25),PMT(Input!$C$40/(100*12),(OFFSET($A$4,MATCH(Input!$C$25,$B$4:$B$1004,1),0,1,1)-OFFSET($A$4,MATCH(Input!$C$45,$B$4:$B$1004,1),0,1,1)),$H$4,0,1),0)</f>
        <v>0</v>
      </c>
      <c r="F712" s="78" t="n">
        <f aca="false">($F711+$D712+$E712)*(1+Input!$C$40/(100*12))</f>
        <v>-1.00129846530405E-009</v>
      </c>
    </row>
    <row r="713" customFormat="false" ht="12.8" hidden="false" customHeight="false" outlineLevel="0" collapsed="false">
      <c r="A713" s="76" t="n">
        <v>709</v>
      </c>
      <c r="B713" s="77" t="n">
        <f aca="false">EOMONTH(Input!$C$7,A713)</f>
        <v>64497</v>
      </c>
      <c r="D713" s="78" t="n">
        <f aca="false">IF(AND($B713&lt;Input!$C$31,$B713&lt;Input!$G$31),Input!$C$41,0)</f>
        <v>0</v>
      </c>
      <c r="E713" s="78" t="n">
        <f aca="true">IF(AND($B713&gt;Input!$C$45,$B713&lt;Input!$C$25),PMT(Input!$C$40/(100*12),(OFFSET($A$4,MATCH(Input!$C$25,$B$4:$B$1004,1),0,1,1)-OFFSET($A$4,MATCH(Input!$C$45,$B$4:$B$1004,1),0,1,1)),$H$4,0,1),0)</f>
        <v>0</v>
      </c>
      <c r="F713" s="78" t="n">
        <f aca="false">($F712+$D713+$E713)*(1+Input!$C$40/(100*12))</f>
        <v>-1.00547054224282E-009</v>
      </c>
    </row>
    <row r="714" customFormat="false" ht="12.8" hidden="false" customHeight="false" outlineLevel="0" collapsed="false">
      <c r="A714" s="76" t="n">
        <v>710</v>
      </c>
      <c r="B714" s="77" t="n">
        <f aca="false">EOMONTH(Input!$C$7,A714)</f>
        <v>64528</v>
      </c>
      <c r="D714" s="78" t="n">
        <f aca="false">IF(AND($B714&lt;Input!$C$31,$B714&lt;Input!$G$31),Input!$C$41,0)</f>
        <v>0</v>
      </c>
      <c r="E714" s="78" t="n">
        <f aca="true">IF(AND($B714&gt;Input!$C$45,$B714&lt;Input!$C$25),PMT(Input!$C$40/(100*12),(OFFSET($A$4,MATCH(Input!$C$25,$B$4:$B$1004,1),0,1,1)-OFFSET($A$4,MATCH(Input!$C$45,$B$4:$B$1004,1),0,1,1)),$H$4,0,1),0)</f>
        <v>0</v>
      </c>
      <c r="F714" s="78" t="n">
        <f aca="false">($F713+$D714+$E714)*(1+Input!$C$40/(100*12))</f>
        <v>-1.00966000283549E-009</v>
      </c>
    </row>
    <row r="715" customFormat="false" ht="12.8" hidden="false" customHeight="false" outlineLevel="0" collapsed="false">
      <c r="A715" s="76" t="n">
        <v>711</v>
      </c>
      <c r="B715" s="77" t="n">
        <f aca="false">EOMONTH(Input!$C$7,A715)</f>
        <v>64558</v>
      </c>
      <c r="D715" s="78" t="n">
        <f aca="false">IF(AND($B715&lt;Input!$C$31,$B715&lt;Input!$G$31),Input!$C$41,0)</f>
        <v>0</v>
      </c>
      <c r="E715" s="78" t="n">
        <f aca="true">IF(AND($B715&gt;Input!$C$45,$B715&lt;Input!$C$25),PMT(Input!$C$40/(100*12),(OFFSET($A$4,MATCH(Input!$C$25,$B$4:$B$1004,1),0,1,1)-OFFSET($A$4,MATCH(Input!$C$45,$B$4:$B$1004,1),0,1,1)),$H$4,0,1),0)</f>
        <v>0</v>
      </c>
      <c r="F715" s="78" t="n">
        <f aca="false">($F714+$D715+$E715)*(1+Input!$C$40/(100*12))</f>
        <v>-1.01386691951398E-009</v>
      </c>
    </row>
    <row r="716" customFormat="false" ht="12.8" hidden="false" customHeight="false" outlineLevel="0" collapsed="false">
      <c r="A716" s="76" t="n">
        <v>712</v>
      </c>
      <c r="B716" s="77" t="n">
        <f aca="false">EOMONTH(Input!$C$7,A716)</f>
        <v>64589</v>
      </c>
      <c r="D716" s="78" t="n">
        <f aca="false">IF(AND($B716&lt;Input!$C$31,$B716&lt;Input!$G$31),Input!$C$41,0)</f>
        <v>0</v>
      </c>
      <c r="E716" s="78" t="n">
        <f aca="true">IF(AND($B716&gt;Input!$C$45,$B716&lt;Input!$C$25),PMT(Input!$C$40/(100*12),(OFFSET($A$4,MATCH(Input!$C$25,$B$4:$B$1004,1),0,1,1)-OFFSET($A$4,MATCH(Input!$C$45,$B$4:$B$1004,1),0,1,1)),$H$4,0,1),0)</f>
        <v>0</v>
      </c>
      <c r="F716" s="78" t="n">
        <f aca="false">($F715+$D716+$E716)*(1+Input!$C$40/(100*12))</f>
        <v>-1.01809136501195E-009</v>
      </c>
    </row>
    <row r="717" customFormat="false" ht="12.8" hidden="false" customHeight="false" outlineLevel="0" collapsed="false">
      <c r="A717" s="76" t="n">
        <v>713</v>
      </c>
      <c r="B717" s="77" t="n">
        <f aca="false">EOMONTH(Input!$C$7,A717)</f>
        <v>64619</v>
      </c>
      <c r="D717" s="78" t="n">
        <f aca="false">IF(AND($B717&lt;Input!$C$31,$B717&lt;Input!$G$31),Input!$C$41,0)</f>
        <v>0</v>
      </c>
      <c r="E717" s="78" t="n">
        <f aca="true">IF(AND($B717&gt;Input!$C$45,$B717&lt;Input!$C$25),PMT(Input!$C$40/(100*12),(OFFSET($A$4,MATCH(Input!$C$25,$B$4:$B$1004,1),0,1,1)-OFFSET($A$4,MATCH(Input!$C$45,$B$4:$B$1004,1),0,1,1)),$H$4,0,1),0)</f>
        <v>0</v>
      </c>
      <c r="F717" s="78" t="n">
        <f aca="false">($F716+$D717+$E717)*(1+Input!$C$40/(100*12))</f>
        <v>-1.02233341236617E-009</v>
      </c>
    </row>
    <row r="718" customFormat="false" ht="12.8" hidden="false" customHeight="false" outlineLevel="0" collapsed="false">
      <c r="A718" s="76" t="n">
        <v>714</v>
      </c>
      <c r="B718" s="77" t="n">
        <f aca="false">EOMONTH(Input!$C$7,A718)</f>
        <v>64650</v>
      </c>
      <c r="D718" s="78" t="n">
        <f aca="false">IF(AND($B718&lt;Input!$C$31,$B718&lt;Input!$G$31),Input!$C$41,0)</f>
        <v>0</v>
      </c>
      <c r="E718" s="78" t="n">
        <f aca="true">IF(AND($B718&gt;Input!$C$45,$B718&lt;Input!$C$25),PMT(Input!$C$40/(100*12),(OFFSET($A$4,MATCH(Input!$C$25,$B$4:$B$1004,1),0,1,1)-OFFSET($A$4,MATCH(Input!$C$45,$B$4:$B$1004,1),0,1,1)),$H$4,0,1),0)</f>
        <v>0</v>
      </c>
      <c r="F718" s="78" t="n">
        <f aca="false">($F717+$D718+$E718)*(1+Input!$C$40/(100*12))</f>
        <v>-1.02659313491769E-009</v>
      </c>
    </row>
    <row r="719" customFormat="false" ht="12.8" hidden="false" customHeight="false" outlineLevel="0" collapsed="false">
      <c r="A719" s="76" t="n">
        <v>715</v>
      </c>
      <c r="B719" s="77" t="n">
        <f aca="false">EOMONTH(Input!$C$7,A719)</f>
        <v>64681</v>
      </c>
      <c r="D719" s="78" t="n">
        <f aca="false">IF(AND($B719&lt;Input!$C$31,$B719&lt;Input!$G$31),Input!$C$41,0)</f>
        <v>0</v>
      </c>
      <c r="E719" s="78" t="n">
        <f aca="true">IF(AND($B719&gt;Input!$C$45,$B719&lt;Input!$C$25),PMT(Input!$C$40/(100*12),(OFFSET($A$4,MATCH(Input!$C$25,$B$4:$B$1004,1),0,1,1)-OFFSET($A$4,MATCH(Input!$C$45,$B$4:$B$1004,1),0,1,1)),$H$4,0,1),0)</f>
        <v>0</v>
      </c>
      <c r="F719" s="78" t="n">
        <f aca="false">($F718+$D719+$E719)*(1+Input!$C$40/(100*12))</f>
        <v>-1.03087060631318E-009</v>
      </c>
    </row>
    <row r="720" customFormat="false" ht="12.8" hidden="false" customHeight="false" outlineLevel="0" collapsed="false">
      <c r="A720" s="76" t="n">
        <v>716</v>
      </c>
      <c r="B720" s="77" t="n">
        <f aca="false">EOMONTH(Input!$C$7,A720)</f>
        <v>64709</v>
      </c>
      <c r="D720" s="78" t="n">
        <f aca="false">IF(AND($B720&lt;Input!$C$31,$B720&lt;Input!$G$31),Input!$C$41,0)</f>
        <v>0</v>
      </c>
      <c r="E720" s="78" t="n">
        <f aca="true">IF(AND($B720&gt;Input!$C$45,$B720&lt;Input!$C$25),PMT(Input!$C$40/(100*12),(OFFSET($A$4,MATCH(Input!$C$25,$B$4:$B$1004,1),0,1,1)-OFFSET($A$4,MATCH(Input!$C$45,$B$4:$B$1004,1),0,1,1)),$H$4,0,1),0)</f>
        <v>0</v>
      </c>
      <c r="F720" s="78" t="n">
        <f aca="false">($F719+$D720+$E720)*(1+Input!$C$40/(100*12))</f>
        <v>-1.03516590050615E-009</v>
      </c>
    </row>
    <row r="721" customFormat="false" ht="12.8" hidden="false" customHeight="false" outlineLevel="0" collapsed="false">
      <c r="A721" s="76" t="n">
        <v>717</v>
      </c>
      <c r="B721" s="77" t="n">
        <f aca="false">EOMONTH(Input!$C$7,A721)</f>
        <v>64740</v>
      </c>
      <c r="D721" s="78" t="n">
        <f aca="false">IF(AND($B721&lt;Input!$C$31,$B721&lt;Input!$G$31),Input!$C$41,0)</f>
        <v>0</v>
      </c>
      <c r="E721" s="78" t="n">
        <f aca="true">IF(AND($B721&gt;Input!$C$45,$B721&lt;Input!$C$25),PMT(Input!$C$40/(100*12),(OFFSET($A$4,MATCH(Input!$C$25,$B$4:$B$1004,1),0,1,1)-OFFSET($A$4,MATCH(Input!$C$45,$B$4:$B$1004,1),0,1,1)),$H$4,0,1),0)</f>
        <v>0</v>
      </c>
      <c r="F721" s="78" t="n">
        <f aca="false">($F720+$D721+$E721)*(1+Input!$C$40/(100*12))</f>
        <v>-1.03947909175826E-009</v>
      </c>
    </row>
    <row r="722" customFormat="false" ht="12.8" hidden="false" customHeight="false" outlineLevel="0" collapsed="false">
      <c r="A722" s="76" t="n">
        <v>718</v>
      </c>
      <c r="B722" s="77" t="n">
        <f aca="false">EOMONTH(Input!$C$7,A722)</f>
        <v>64770</v>
      </c>
      <c r="D722" s="78" t="n">
        <f aca="false">IF(AND($B722&lt;Input!$C$31,$B722&lt;Input!$G$31),Input!$C$41,0)</f>
        <v>0</v>
      </c>
      <c r="E722" s="78" t="n">
        <f aca="true">IF(AND($B722&gt;Input!$C$45,$B722&lt;Input!$C$25),PMT(Input!$C$40/(100*12),(OFFSET($A$4,MATCH(Input!$C$25,$B$4:$B$1004,1),0,1,1)-OFFSET($A$4,MATCH(Input!$C$45,$B$4:$B$1004,1),0,1,1)),$H$4,0,1),0)</f>
        <v>0</v>
      </c>
      <c r="F722" s="78" t="n">
        <f aca="false">($F721+$D722+$E722)*(1+Input!$C$40/(100*12))</f>
        <v>-1.04381025464059E-009</v>
      </c>
    </row>
    <row r="723" customFormat="false" ht="12.8" hidden="false" customHeight="false" outlineLevel="0" collapsed="false">
      <c r="A723" s="76" t="n">
        <v>719</v>
      </c>
      <c r="B723" s="77" t="n">
        <f aca="false">EOMONTH(Input!$C$7,A723)</f>
        <v>64801</v>
      </c>
      <c r="D723" s="78" t="n">
        <f aca="false">IF(AND($B723&lt;Input!$C$31,$B723&lt;Input!$G$31),Input!$C$41,0)</f>
        <v>0</v>
      </c>
      <c r="E723" s="78" t="n">
        <f aca="true">IF(AND($B723&gt;Input!$C$45,$B723&lt;Input!$C$25),PMT(Input!$C$40/(100*12),(OFFSET($A$4,MATCH(Input!$C$25,$B$4:$B$1004,1),0,1,1)-OFFSET($A$4,MATCH(Input!$C$45,$B$4:$B$1004,1),0,1,1)),$H$4,0,1),0)</f>
        <v>0</v>
      </c>
      <c r="F723" s="78" t="n">
        <f aca="false">($F722+$D723+$E723)*(1+Input!$C$40/(100*12))</f>
        <v>-1.04815946403493E-009</v>
      </c>
    </row>
    <row r="724" customFormat="false" ht="12.8" hidden="false" customHeight="false" outlineLevel="0" collapsed="false">
      <c r="A724" s="76" t="n">
        <v>720</v>
      </c>
      <c r="B724" s="77" t="n">
        <f aca="false">EOMONTH(Input!$C$7,A724)</f>
        <v>64831</v>
      </c>
      <c r="D724" s="78" t="n">
        <f aca="false">IF(AND($B724&lt;Input!$C$31,$B724&lt;Input!$G$31),Input!$C$41,0)</f>
        <v>0</v>
      </c>
      <c r="E724" s="78" t="n">
        <f aca="true">IF(AND($B724&gt;Input!$C$45,$B724&lt;Input!$C$25),PMT(Input!$C$40/(100*12),(OFFSET($A$4,MATCH(Input!$C$25,$B$4:$B$1004,1),0,1,1)-OFFSET($A$4,MATCH(Input!$C$45,$B$4:$B$1004,1),0,1,1)),$H$4,0,1),0)</f>
        <v>0</v>
      </c>
      <c r="F724" s="78" t="n">
        <f aca="false">($F723+$D724+$E724)*(1+Input!$C$40/(100*12))</f>
        <v>-1.05252679513507E-009</v>
      </c>
    </row>
    <row r="725" customFormat="false" ht="12.8" hidden="false" customHeight="false" outlineLevel="0" collapsed="false">
      <c r="A725" s="76" t="n">
        <v>721</v>
      </c>
      <c r="B725" s="77" t="n">
        <f aca="false">EOMONTH(Input!$C$7,A725)</f>
        <v>64862</v>
      </c>
      <c r="D725" s="78" t="n">
        <f aca="false">IF(AND($B725&lt;Input!$C$31,$B725&lt;Input!$G$31),Input!$C$41,0)</f>
        <v>0</v>
      </c>
      <c r="E725" s="78" t="n">
        <f aca="true">IF(AND($B725&gt;Input!$C$45,$B725&lt;Input!$C$25),PMT(Input!$C$40/(100*12),(OFFSET($A$4,MATCH(Input!$C$25,$B$4:$B$1004,1),0,1,1)-OFFSET($A$4,MATCH(Input!$C$45,$B$4:$B$1004,1),0,1,1)),$H$4,0,1),0)</f>
        <v>0</v>
      </c>
      <c r="F725" s="78" t="n">
        <f aca="false">($F724+$D725+$E725)*(1+Input!$C$40/(100*12))</f>
        <v>-1.05691232344813E-009</v>
      </c>
    </row>
    <row r="726" customFormat="false" ht="12.8" hidden="false" customHeight="false" outlineLevel="0" collapsed="false">
      <c r="A726" s="76" t="n">
        <v>722</v>
      </c>
      <c r="B726" s="77" t="n">
        <f aca="false">EOMONTH(Input!$C$7,A726)</f>
        <v>64893</v>
      </c>
      <c r="D726" s="78" t="n">
        <f aca="false">IF(AND($B726&lt;Input!$C$31,$B726&lt;Input!$G$31),Input!$C$41,0)</f>
        <v>0</v>
      </c>
      <c r="E726" s="78" t="n">
        <f aca="true">IF(AND($B726&gt;Input!$C$45,$B726&lt;Input!$C$25),PMT(Input!$C$40/(100*12),(OFFSET($A$4,MATCH(Input!$C$25,$B$4:$B$1004,1),0,1,1)-OFFSET($A$4,MATCH(Input!$C$45,$B$4:$B$1004,1),0,1,1)),$H$4,0,1),0)</f>
        <v>0</v>
      </c>
      <c r="F726" s="78" t="n">
        <f aca="false">($F725+$D726+$E726)*(1+Input!$C$40/(100*12))</f>
        <v>-1.06131612479583E-009</v>
      </c>
    </row>
    <row r="727" customFormat="false" ht="12.8" hidden="false" customHeight="false" outlineLevel="0" collapsed="false">
      <c r="A727" s="76" t="n">
        <v>723</v>
      </c>
      <c r="B727" s="77" t="n">
        <f aca="false">EOMONTH(Input!$C$7,A727)</f>
        <v>64923</v>
      </c>
      <c r="D727" s="78" t="n">
        <f aca="false">IF(AND($B727&lt;Input!$C$31,$B727&lt;Input!$G$31),Input!$C$41,0)</f>
        <v>0</v>
      </c>
      <c r="E727" s="78" t="n">
        <f aca="true">IF(AND($B727&gt;Input!$C$45,$B727&lt;Input!$C$25),PMT(Input!$C$40/(100*12),(OFFSET($A$4,MATCH(Input!$C$25,$B$4:$B$1004,1),0,1,1)-OFFSET($A$4,MATCH(Input!$C$45,$B$4:$B$1004,1),0,1,1)),$H$4,0,1),0)</f>
        <v>0</v>
      </c>
      <c r="F727" s="78" t="n">
        <f aca="false">($F726+$D727+$E727)*(1+Input!$C$40/(100*12))</f>
        <v>-1.06573827531582E-009</v>
      </c>
    </row>
    <row r="728" customFormat="false" ht="12.8" hidden="false" customHeight="false" outlineLevel="0" collapsed="false">
      <c r="A728" s="76" t="n">
        <v>724</v>
      </c>
      <c r="B728" s="77" t="n">
        <f aca="false">EOMONTH(Input!$C$7,A728)</f>
        <v>64954</v>
      </c>
      <c r="D728" s="78" t="n">
        <f aca="false">IF(AND($B728&lt;Input!$C$31,$B728&lt;Input!$G$31),Input!$C$41,0)</f>
        <v>0</v>
      </c>
      <c r="E728" s="78" t="n">
        <f aca="true">IF(AND($B728&gt;Input!$C$45,$B728&lt;Input!$C$25),PMT(Input!$C$40/(100*12),(OFFSET($A$4,MATCH(Input!$C$25,$B$4:$B$1004,1),0,1,1)-OFFSET($A$4,MATCH(Input!$C$45,$B$4:$B$1004,1),0,1,1)),$H$4,0,1),0)</f>
        <v>0</v>
      </c>
      <c r="F728" s="78" t="n">
        <f aca="false">($F727+$D728+$E728)*(1+Input!$C$40/(100*12))</f>
        <v>-1.07017885146297E-009</v>
      </c>
    </row>
    <row r="729" customFormat="false" ht="12.8" hidden="false" customHeight="false" outlineLevel="0" collapsed="false">
      <c r="A729" s="76" t="n">
        <v>725</v>
      </c>
      <c r="B729" s="77" t="n">
        <f aca="false">EOMONTH(Input!$C$7,A729)</f>
        <v>64984</v>
      </c>
      <c r="D729" s="78" t="n">
        <f aca="false">IF(AND($B729&lt;Input!$C$31,$B729&lt;Input!$G$31),Input!$C$41,0)</f>
        <v>0</v>
      </c>
      <c r="E729" s="78" t="n">
        <f aca="true">IF(AND($B729&gt;Input!$C$45,$B729&lt;Input!$C$25),PMT(Input!$C$40/(100*12),(OFFSET($A$4,MATCH(Input!$C$25,$B$4:$B$1004,1),0,1,1)-OFFSET($A$4,MATCH(Input!$C$45,$B$4:$B$1004,1),0,1,1)),$H$4,0,1),0)</f>
        <v>0</v>
      </c>
      <c r="F729" s="78" t="n">
        <f aca="false">($F728+$D729+$E729)*(1+Input!$C$40/(100*12))</f>
        <v>-1.07463793001073E-009</v>
      </c>
    </row>
    <row r="730" customFormat="false" ht="12.8" hidden="false" customHeight="false" outlineLevel="0" collapsed="false">
      <c r="A730" s="76" t="n">
        <v>726</v>
      </c>
      <c r="B730" s="77" t="n">
        <f aca="false">EOMONTH(Input!$C$7,A730)</f>
        <v>65015</v>
      </c>
      <c r="D730" s="78" t="n">
        <f aca="false">IF(AND($B730&lt;Input!$C$31,$B730&lt;Input!$G$31),Input!$C$41,0)</f>
        <v>0</v>
      </c>
      <c r="E730" s="78" t="n">
        <f aca="true">IF(AND($B730&gt;Input!$C$45,$B730&lt;Input!$C$25),PMT(Input!$C$40/(100*12),(OFFSET($A$4,MATCH(Input!$C$25,$B$4:$B$1004,1),0,1,1)-OFFSET($A$4,MATCH(Input!$C$45,$B$4:$B$1004,1),0,1,1)),$H$4,0,1),0)</f>
        <v>0</v>
      </c>
      <c r="F730" s="78" t="n">
        <f aca="false">($F729+$D730+$E730)*(1+Input!$C$40/(100*12))</f>
        <v>-1.07911558805244E-009</v>
      </c>
    </row>
    <row r="731" customFormat="false" ht="12.8" hidden="false" customHeight="false" outlineLevel="0" collapsed="false">
      <c r="A731" s="76" t="n">
        <v>727</v>
      </c>
      <c r="B731" s="77" t="n">
        <f aca="false">EOMONTH(Input!$C$7,A731)</f>
        <v>65046</v>
      </c>
      <c r="D731" s="78" t="n">
        <f aca="false">IF(AND($B731&lt;Input!$C$31,$B731&lt;Input!$G$31),Input!$C$41,0)</f>
        <v>0</v>
      </c>
      <c r="E731" s="78" t="n">
        <f aca="true">IF(AND($B731&gt;Input!$C$45,$B731&lt;Input!$C$25),PMT(Input!$C$40/(100*12),(OFFSET($A$4,MATCH(Input!$C$25,$B$4:$B$1004,1),0,1,1)-OFFSET($A$4,MATCH(Input!$C$45,$B$4:$B$1004,1),0,1,1)),$H$4,0,1),0)</f>
        <v>0</v>
      </c>
      <c r="F731" s="78" t="n">
        <f aca="false">($F730+$D731+$E731)*(1+Input!$C$40/(100*12))</f>
        <v>-1.08361190300266E-009</v>
      </c>
    </row>
    <row r="732" customFormat="false" ht="12.8" hidden="false" customHeight="false" outlineLevel="0" collapsed="false">
      <c r="A732" s="76" t="n">
        <v>728</v>
      </c>
      <c r="B732" s="77" t="n">
        <f aca="false">EOMONTH(Input!$C$7,A732)</f>
        <v>65074</v>
      </c>
      <c r="D732" s="78" t="n">
        <f aca="false">IF(AND($B732&lt;Input!$C$31,$B732&lt;Input!$G$31),Input!$C$41,0)</f>
        <v>0</v>
      </c>
      <c r="E732" s="78" t="n">
        <f aca="true">IF(AND($B732&gt;Input!$C$45,$B732&lt;Input!$C$25),PMT(Input!$C$40/(100*12),(OFFSET($A$4,MATCH(Input!$C$25,$B$4:$B$1004,1),0,1,1)-OFFSET($A$4,MATCH(Input!$C$45,$B$4:$B$1004,1),0,1,1)),$H$4,0,1),0)</f>
        <v>0</v>
      </c>
      <c r="F732" s="78" t="n">
        <f aca="false">($F731+$D732+$E732)*(1+Input!$C$40/(100*12))</f>
        <v>-1.0881269525985E-009</v>
      </c>
    </row>
    <row r="733" customFormat="false" ht="12.8" hidden="false" customHeight="false" outlineLevel="0" collapsed="false">
      <c r="A733" s="76" t="n">
        <v>729</v>
      </c>
      <c r="B733" s="77" t="n">
        <f aca="false">EOMONTH(Input!$C$7,A733)</f>
        <v>65105</v>
      </c>
      <c r="D733" s="78" t="n">
        <f aca="false">IF(AND($B733&lt;Input!$C$31,$B733&lt;Input!$G$31),Input!$C$41,0)</f>
        <v>0</v>
      </c>
      <c r="E733" s="78" t="n">
        <f aca="true">IF(AND($B733&gt;Input!$C$45,$B733&lt;Input!$C$25),PMT(Input!$C$40/(100*12),(OFFSET($A$4,MATCH(Input!$C$25,$B$4:$B$1004,1),0,1,1)-OFFSET($A$4,MATCH(Input!$C$45,$B$4:$B$1004,1),0,1,1)),$H$4,0,1),0)</f>
        <v>0</v>
      </c>
      <c r="F733" s="78" t="n">
        <f aca="false">($F732+$D733+$E733)*(1+Input!$C$40/(100*12))</f>
        <v>-1.092660814901E-009</v>
      </c>
    </row>
    <row r="734" customFormat="false" ht="12.8" hidden="false" customHeight="false" outlineLevel="0" collapsed="false">
      <c r="A734" s="76" t="n">
        <v>730</v>
      </c>
      <c r="B734" s="77" t="n">
        <f aca="false">EOMONTH(Input!$C$7,A734)</f>
        <v>65135</v>
      </c>
      <c r="D734" s="78" t="n">
        <f aca="false">IF(AND($B734&lt;Input!$C$31,$B734&lt;Input!$G$31),Input!$C$41,0)</f>
        <v>0</v>
      </c>
      <c r="E734" s="78" t="n">
        <f aca="true">IF(AND($B734&gt;Input!$C$45,$B734&lt;Input!$C$25),PMT(Input!$C$40/(100*12),(OFFSET($A$4,MATCH(Input!$C$25,$B$4:$B$1004,1),0,1,1)-OFFSET($A$4,MATCH(Input!$C$45,$B$4:$B$1004,1),0,1,1)),$H$4,0,1),0)</f>
        <v>0</v>
      </c>
      <c r="F734" s="78" t="n">
        <f aca="false">($F733+$D734+$E734)*(1+Input!$C$40/(100*12))</f>
        <v>-1.09721356829642E-009</v>
      </c>
    </row>
    <row r="735" customFormat="false" ht="12.8" hidden="false" customHeight="false" outlineLevel="0" collapsed="false">
      <c r="A735" s="76" t="n">
        <v>731</v>
      </c>
      <c r="B735" s="77" t="n">
        <f aca="false">EOMONTH(Input!$C$7,A735)</f>
        <v>65166</v>
      </c>
      <c r="D735" s="78" t="n">
        <f aca="false">IF(AND($B735&lt;Input!$C$31,$B735&lt;Input!$G$31),Input!$C$41,0)</f>
        <v>0</v>
      </c>
      <c r="E735" s="78" t="n">
        <f aca="true">IF(AND($B735&gt;Input!$C$45,$B735&lt;Input!$C$25),PMT(Input!$C$40/(100*12),(OFFSET($A$4,MATCH(Input!$C$25,$B$4:$B$1004,1),0,1,1)-OFFSET($A$4,MATCH(Input!$C$45,$B$4:$B$1004,1),0,1,1)),$H$4,0,1),0)</f>
        <v>0</v>
      </c>
      <c r="F735" s="78" t="n">
        <f aca="false">($F734+$D735+$E735)*(1+Input!$C$40/(100*12))</f>
        <v>-1.10178529149765E-009</v>
      </c>
    </row>
    <row r="736" customFormat="false" ht="12.8" hidden="false" customHeight="false" outlineLevel="0" collapsed="false">
      <c r="A736" s="76" t="n">
        <v>732</v>
      </c>
      <c r="B736" s="77" t="n">
        <f aca="false">EOMONTH(Input!$C$7,A736)</f>
        <v>65196</v>
      </c>
      <c r="D736" s="78" t="n">
        <f aca="false">IF(AND($B736&lt;Input!$C$31,$B736&lt;Input!$G$31),Input!$C$41,0)</f>
        <v>0</v>
      </c>
      <c r="E736" s="78" t="n">
        <f aca="true">IF(AND($B736&gt;Input!$C$45,$B736&lt;Input!$C$25),PMT(Input!$C$40/(100*12),(OFFSET($A$4,MATCH(Input!$C$25,$B$4:$B$1004,1),0,1,1)-OFFSET($A$4,MATCH(Input!$C$45,$B$4:$B$1004,1),0,1,1)),$H$4,0,1),0)</f>
        <v>0</v>
      </c>
      <c r="F736" s="78" t="n">
        <f aca="false">($F735+$D736+$E736)*(1+Input!$C$40/(100*12))</f>
        <v>-1.10637606354556E-009</v>
      </c>
    </row>
    <row r="737" customFormat="false" ht="12.8" hidden="false" customHeight="false" outlineLevel="0" collapsed="false">
      <c r="A737" s="76" t="n">
        <v>733</v>
      </c>
      <c r="B737" s="77" t="n">
        <f aca="false">EOMONTH(Input!$C$7,A737)</f>
        <v>65227</v>
      </c>
      <c r="D737" s="78" t="n">
        <f aca="false">IF(AND($B737&lt;Input!$C$31,$B737&lt;Input!$G$31),Input!$C$41,0)</f>
        <v>0</v>
      </c>
      <c r="E737" s="78" t="n">
        <f aca="true">IF(AND($B737&gt;Input!$C$45,$B737&lt;Input!$C$25),PMT(Input!$C$40/(100*12),(OFFSET($A$4,MATCH(Input!$C$25,$B$4:$B$1004,1),0,1,1)-OFFSET($A$4,MATCH(Input!$C$45,$B$4:$B$1004,1),0,1,1)),$H$4,0,1),0)</f>
        <v>0</v>
      </c>
      <c r="F737" s="78" t="n">
        <f aca="false">($F736+$D737+$E737)*(1+Input!$C$40/(100*12))</f>
        <v>-1.11098596381033E-009</v>
      </c>
    </row>
    <row r="738" customFormat="false" ht="12.8" hidden="false" customHeight="false" outlineLevel="0" collapsed="false">
      <c r="A738" s="76" t="n">
        <v>734</v>
      </c>
      <c r="B738" s="77" t="n">
        <f aca="false">EOMONTH(Input!$C$7,A738)</f>
        <v>65258</v>
      </c>
      <c r="D738" s="78" t="n">
        <f aca="false">IF(AND($B738&lt;Input!$C$31,$B738&lt;Input!$G$31),Input!$C$41,0)</f>
        <v>0</v>
      </c>
      <c r="E738" s="78" t="n">
        <f aca="true">IF(AND($B738&gt;Input!$C$45,$B738&lt;Input!$C$25),PMT(Input!$C$40/(100*12),(OFFSET($A$4,MATCH(Input!$C$25,$B$4:$B$1004,1),0,1,1)-OFFSET($A$4,MATCH(Input!$C$45,$B$4:$B$1004,1),0,1,1)),$H$4,0,1),0)</f>
        <v>0</v>
      </c>
      <c r="F738" s="78" t="n">
        <f aca="false">($F737+$D738+$E738)*(1+Input!$C$40/(100*12))</f>
        <v>-1.11561507199288E-009</v>
      </c>
    </row>
    <row r="739" customFormat="false" ht="12.8" hidden="false" customHeight="false" outlineLevel="0" collapsed="false">
      <c r="A739" s="76" t="n">
        <v>735</v>
      </c>
      <c r="B739" s="77" t="n">
        <f aca="false">EOMONTH(Input!$C$7,A739)</f>
        <v>65288</v>
      </c>
      <c r="D739" s="78" t="n">
        <f aca="false">IF(AND($B739&lt;Input!$C$31,$B739&lt;Input!$G$31),Input!$C$41,0)</f>
        <v>0</v>
      </c>
      <c r="E739" s="78" t="n">
        <f aca="true">IF(AND($B739&gt;Input!$C$45,$B739&lt;Input!$C$25),PMT(Input!$C$40/(100*12),(OFFSET($A$4,MATCH(Input!$C$25,$B$4:$B$1004,1),0,1,1)-OFFSET($A$4,MATCH(Input!$C$45,$B$4:$B$1004,1),0,1,1)),$H$4,0,1),0)</f>
        <v>0</v>
      </c>
      <c r="F739" s="78" t="n">
        <f aca="false">($F738+$D739+$E739)*(1+Input!$C$40/(100*12))</f>
        <v>-1.12026346812618E-009</v>
      </c>
    </row>
    <row r="740" customFormat="false" ht="12.8" hidden="false" customHeight="false" outlineLevel="0" collapsed="false">
      <c r="A740" s="76" t="n">
        <v>736</v>
      </c>
      <c r="B740" s="77" t="n">
        <f aca="false">EOMONTH(Input!$C$7,A740)</f>
        <v>65319</v>
      </c>
      <c r="D740" s="78" t="n">
        <f aca="false">IF(AND($B740&lt;Input!$C$31,$B740&lt;Input!$G$31),Input!$C$41,0)</f>
        <v>0</v>
      </c>
      <c r="E740" s="78" t="n">
        <f aca="true">IF(AND($B740&gt;Input!$C$45,$B740&lt;Input!$C$25),PMT(Input!$C$40/(100*12),(OFFSET($A$4,MATCH(Input!$C$25,$B$4:$B$1004,1),0,1,1)-OFFSET($A$4,MATCH(Input!$C$45,$B$4:$B$1004,1),0,1,1)),$H$4,0,1),0)</f>
        <v>0</v>
      </c>
      <c r="F740" s="78" t="n">
        <f aca="false">($F739+$D740+$E740)*(1+Input!$C$40/(100*12))</f>
        <v>-1.1249312325767E-009</v>
      </c>
    </row>
    <row r="741" customFormat="false" ht="12.8" hidden="false" customHeight="false" outlineLevel="0" collapsed="false">
      <c r="A741" s="76" t="n">
        <v>737</v>
      </c>
      <c r="B741" s="77" t="n">
        <f aca="false">EOMONTH(Input!$C$7,A741)</f>
        <v>65349</v>
      </c>
      <c r="D741" s="78" t="n">
        <f aca="false">IF(AND($B741&lt;Input!$C$31,$B741&lt;Input!$G$31),Input!$C$41,0)</f>
        <v>0</v>
      </c>
      <c r="E741" s="78" t="n">
        <f aca="true">IF(AND($B741&gt;Input!$C$45,$B741&lt;Input!$C$25),PMT(Input!$C$40/(100*12),(OFFSET($A$4,MATCH(Input!$C$25,$B$4:$B$1004,1),0,1,1)-OFFSET($A$4,MATCH(Input!$C$45,$B$4:$B$1004,1),0,1,1)),$H$4,0,1),0)</f>
        <v>0</v>
      </c>
      <c r="F741" s="78" t="n">
        <f aca="false">($F740+$D741+$E741)*(1+Input!$C$40/(100*12))</f>
        <v>-1.12961844604577E-009</v>
      </c>
    </row>
    <row r="742" customFormat="false" ht="12.8" hidden="false" customHeight="false" outlineLevel="0" collapsed="false">
      <c r="A742" s="76" t="n">
        <v>738</v>
      </c>
      <c r="B742" s="77" t="n">
        <f aca="false">EOMONTH(Input!$C$7,A742)</f>
        <v>65380</v>
      </c>
      <c r="D742" s="78" t="n">
        <f aca="false">IF(AND($B742&lt;Input!$C$31,$B742&lt;Input!$G$31),Input!$C$41,0)</f>
        <v>0</v>
      </c>
      <c r="E742" s="78" t="n">
        <f aca="true">IF(AND($B742&gt;Input!$C$45,$B742&lt;Input!$C$25),PMT(Input!$C$40/(100*12),(OFFSET($A$4,MATCH(Input!$C$25,$B$4:$B$1004,1),0,1,1)-OFFSET($A$4,MATCH(Input!$C$45,$B$4:$B$1004,1),0,1,1)),$H$4,0,1),0)</f>
        <v>0</v>
      </c>
      <c r="F742" s="78" t="n">
        <f aca="false">($F741+$D742+$E742)*(1+Input!$C$40/(100*12))</f>
        <v>-1.13432518957096E-009</v>
      </c>
    </row>
    <row r="743" customFormat="false" ht="12.8" hidden="false" customHeight="false" outlineLevel="0" collapsed="false">
      <c r="A743" s="76" t="n">
        <v>739</v>
      </c>
      <c r="B743" s="77" t="n">
        <f aca="false">EOMONTH(Input!$C$7,A743)</f>
        <v>65411</v>
      </c>
      <c r="D743" s="78" t="n">
        <f aca="false">IF(AND($B743&lt;Input!$C$31,$B743&lt;Input!$G$31),Input!$C$41,0)</f>
        <v>0</v>
      </c>
      <c r="E743" s="78" t="n">
        <f aca="true">IF(AND($B743&gt;Input!$C$45,$B743&lt;Input!$C$25),PMT(Input!$C$40/(100*12),(OFFSET($A$4,MATCH(Input!$C$25,$B$4:$B$1004,1),0,1,1)-OFFSET($A$4,MATCH(Input!$C$45,$B$4:$B$1004,1),0,1,1)),$H$4,0,1),0)</f>
        <v>0</v>
      </c>
      <c r="F743" s="78" t="n">
        <f aca="false">($F742+$D743+$E743)*(1+Input!$C$40/(100*12))</f>
        <v>-1.13905154452751E-009</v>
      </c>
    </row>
    <row r="744" customFormat="false" ht="12.8" hidden="false" customHeight="false" outlineLevel="0" collapsed="false">
      <c r="A744" s="76" t="n">
        <v>740</v>
      </c>
      <c r="B744" s="77" t="n">
        <f aca="false">EOMONTH(Input!$C$7,A744)</f>
        <v>65439</v>
      </c>
      <c r="D744" s="78" t="n">
        <f aca="false">IF(AND($B744&lt;Input!$C$31,$B744&lt;Input!$G$31),Input!$C$41,0)</f>
        <v>0</v>
      </c>
      <c r="E744" s="78" t="n">
        <f aca="true">IF(AND($B744&gt;Input!$C$45,$B744&lt;Input!$C$25),PMT(Input!$C$40/(100*12),(OFFSET($A$4,MATCH(Input!$C$25,$B$4:$B$1004,1),0,1,1)-OFFSET($A$4,MATCH(Input!$C$45,$B$4:$B$1004,1),0,1,1)),$H$4,0,1),0)</f>
        <v>0</v>
      </c>
      <c r="F744" s="78" t="n">
        <f aca="false">($F743+$D744+$E744)*(1+Input!$C$40/(100*12))</f>
        <v>-1.14379759262971E-009</v>
      </c>
    </row>
    <row r="745" customFormat="false" ht="12.8" hidden="false" customHeight="false" outlineLevel="0" collapsed="false">
      <c r="A745" s="76" t="n">
        <v>741</v>
      </c>
      <c r="B745" s="77" t="n">
        <f aca="false">EOMONTH(Input!$C$7,A745)</f>
        <v>65470</v>
      </c>
      <c r="D745" s="78" t="n">
        <f aca="false">IF(AND($B745&lt;Input!$C$31,$B745&lt;Input!$G$31),Input!$C$41,0)</f>
        <v>0</v>
      </c>
      <c r="E745" s="78" t="n">
        <f aca="true">IF(AND($B745&gt;Input!$C$45,$B745&lt;Input!$C$25),PMT(Input!$C$40/(100*12),(OFFSET($A$4,MATCH(Input!$C$25,$B$4:$B$1004,1),0,1,1)-OFFSET($A$4,MATCH(Input!$C$45,$B$4:$B$1004,1),0,1,1)),$H$4,0,1),0)</f>
        <v>0</v>
      </c>
      <c r="F745" s="78" t="n">
        <f aca="false">($F744+$D745+$E745)*(1+Input!$C$40/(100*12))</f>
        <v>-1.14856341593233E-009</v>
      </c>
    </row>
    <row r="746" customFormat="false" ht="12.8" hidden="false" customHeight="false" outlineLevel="0" collapsed="false">
      <c r="A746" s="76" t="n">
        <v>742</v>
      </c>
      <c r="B746" s="77" t="n">
        <f aca="false">EOMONTH(Input!$C$7,A746)</f>
        <v>65500</v>
      </c>
      <c r="D746" s="78" t="n">
        <f aca="false">IF(AND($B746&lt;Input!$C$31,$B746&lt;Input!$G$31),Input!$C$41,0)</f>
        <v>0</v>
      </c>
      <c r="E746" s="78" t="n">
        <f aca="true">IF(AND($B746&gt;Input!$C$45,$B746&lt;Input!$C$25),PMT(Input!$C$40/(100*12),(OFFSET($A$4,MATCH(Input!$C$25,$B$4:$B$1004,1),0,1,1)-OFFSET($A$4,MATCH(Input!$C$45,$B$4:$B$1004,1),0,1,1)),$H$4,0,1),0)</f>
        <v>0</v>
      </c>
      <c r="F746" s="78" t="n">
        <f aca="false">($F745+$D746+$E746)*(1+Input!$C$40/(100*12))</f>
        <v>-1.15334909683205E-009</v>
      </c>
    </row>
    <row r="747" customFormat="false" ht="12.8" hidden="false" customHeight="false" outlineLevel="0" collapsed="false">
      <c r="A747" s="76" t="n">
        <v>743</v>
      </c>
      <c r="B747" s="77" t="n">
        <f aca="false">EOMONTH(Input!$C$7,A747)</f>
        <v>65531</v>
      </c>
      <c r="D747" s="78" t="n">
        <f aca="false">IF(AND($B747&lt;Input!$C$31,$B747&lt;Input!$G$31),Input!$C$41,0)</f>
        <v>0</v>
      </c>
      <c r="E747" s="78" t="n">
        <f aca="true">IF(AND($B747&gt;Input!$C$45,$B747&lt;Input!$C$25),PMT(Input!$C$40/(100*12),(OFFSET($A$4,MATCH(Input!$C$25,$B$4:$B$1004,1),0,1,1)-OFFSET($A$4,MATCH(Input!$C$45,$B$4:$B$1004,1),0,1,1)),$H$4,0,1),0)</f>
        <v>0</v>
      </c>
      <c r="F747" s="78" t="n">
        <f aca="false">($F746+$D747+$E747)*(1+Input!$C$40/(100*12))</f>
        <v>-1.15815471806885E-009</v>
      </c>
    </row>
    <row r="748" customFormat="false" ht="12.8" hidden="false" customHeight="false" outlineLevel="0" collapsed="false">
      <c r="A748" s="76" t="n">
        <v>744</v>
      </c>
      <c r="B748" s="77" t="n">
        <f aca="false">EOMONTH(Input!$C$7,A748)</f>
        <v>65561</v>
      </c>
      <c r="D748" s="78" t="n">
        <f aca="false">IF(AND($B748&lt;Input!$C$31,$B748&lt;Input!$G$31),Input!$C$41,0)</f>
        <v>0</v>
      </c>
      <c r="E748" s="78" t="n">
        <f aca="true">IF(AND($B748&gt;Input!$C$45,$B748&lt;Input!$C$25),PMT(Input!$C$40/(100*12),(OFFSET($A$4,MATCH(Input!$C$25,$B$4:$B$1004,1),0,1,1)-OFFSET($A$4,MATCH(Input!$C$45,$B$4:$B$1004,1),0,1,1)),$H$4,0,1),0)</f>
        <v>0</v>
      </c>
      <c r="F748" s="78" t="n">
        <f aca="false">($F747+$D748+$E748)*(1+Input!$C$40/(100*12))</f>
        <v>-1.16298036272747E-009</v>
      </c>
    </row>
    <row r="749" customFormat="false" ht="12.8" hidden="false" customHeight="false" outlineLevel="0" collapsed="false">
      <c r="A749" s="76" t="n">
        <v>745</v>
      </c>
      <c r="B749" s="77" t="n">
        <f aca="false">EOMONTH(Input!$C$7,A749)</f>
        <v>65592</v>
      </c>
      <c r="D749" s="78" t="n">
        <f aca="false">IF(AND($B749&lt;Input!$C$31,$B749&lt;Input!$G$31),Input!$C$41,0)</f>
        <v>0</v>
      </c>
      <c r="E749" s="78" t="n">
        <f aca="true">IF(AND($B749&gt;Input!$C$45,$B749&lt;Input!$C$25),PMT(Input!$C$40/(100*12),(OFFSET($A$4,MATCH(Input!$C$25,$B$4:$B$1004,1),0,1,1)-OFFSET($A$4,MATCH(Input!$C$45,$B$4:$B$1004,1),0,1,1)),$H$4,0,1),0)</f>
        <v>0</v>
      </c>
      <c r="F749" s="78" t="n">
        <f aca="false">($F748+$D749+$E749)*(1+Input!$C$40/(100*12))</f>
        <v>-1.16782611423884E-009</v>
      </c>
    </row>
    <row r="750" customFormat="false" ht="12.8" hidden="false" customHeight="false" outlineLevel="0" collapsed="false">
      <c r="A750" s="76" t="n">
        <v>746</v>
      </c>
      <c r="B750" s="77" t="n">
        <f aca="false">EOMONTH(Input!$C$7,A750)</f>
        <v>65623</v>
      </c>
      <c r="D750" s="78" t="n">
        <f aca="false">IF(AND($B750&lt;Input!$C$31,$B750&lt;Input!$G$31),Input!$C$41,0)</f>
        <v>0</v>
      </c>
      <c r="E750" s="78" t="n">
        <f aca="true">IF(AND($B750&gt;Input!$C$45,$B750&lt;Input!$C$25),PMT(Input!$C$40/(100*12),(OFFSET($A$4,MATCH(Input!$C$25,$B$4:$B$1004,1),0,1,1)-OFFSET($A$4,MATCH(Input!$C$45,$B$4:$B$1004,1),0,1,1)),$H$4,0,1),0)</f>
        <v>0</v>
      </c>
      <c r="F750" s="78" t="n">
        <f aca="false">($F749+$D750+$E750)*(1+Input!$C$40/(100*12))</f>
        <v>-1.1726920563815E-009</v>
      </c>
    </row>
    <row r="751" customFormat="false" ht="12.8" hidden="false" customHeight="false" outlineLevel="0" collapsed="false">
      <c r="A751" s="76" t="n">
        <v>747</v>
      </c>
      <c r="B751" s="77" t="n">
        <f aca="false">EOMONTH(Input!$C$7,A751)</f>
        <v>65653</v>
      </c>
      <c r="D751" s="78" t="n">
        <f aca="false">IF(AND($B751&lt;Input!$C$31,$B751&lt;Input!$G$31),Input!$C$41,0)</f>
        <v>0</v>
      </c>
      <c r="E751" s="78" t="n">
        <f aca="true">IF(AND($B751&gt;Input!$C$45,$B751&lt;Input!$C$25),PMT(Input!$C$40/(100*12),(OFFSET($A$4,MATCH(Input!$C$25,$B$4:$B$1004,1),0,1,1)-OFFSET($A$4,MATCH(Input!$C$45,$B$4:$B$1004,1),0,1,1)),$H$4,0,1),0)</f>
        <v>0</v>
      </c>
      <c r="F751" s="78" t="n">
        <f aca="false">($F750+$D751+$E751)*(1+Input!$C$40/(100*12))</f>
        <v>-1.17757827328309E-009</v>
      </c>
    </row>
    <row r="752" customFormat="false" ht="12.8" hidden="false" customHeight="false" outlineLevel="0" collapsed="false">
      <c r="A752" s="76" t="n">
        <v>748</v>
      </c>
      <c r="B752" s="77" t="n">
        <f aca="false">EOMONTH(Input!$C$7,A752)</f>
        <v>65684</v>
      </c>
      <c r="D752" s="78" t="n">
        <f aca="false">IF(AND($B752&lt;Input!$C$31,$B752&lt;Input!$G$31),Input!$C$41,0)</f>
        <v>0</v>
      </c>
      <c r="E752" s="78" t="n">
        <f aca="true">IF(AND($B752&gt;Input!$C$45,$B752&lt;Input!$C$25),PMT(Input!$C$40/(100*12),(OFFSET($A$4,MATCH(Input!$C$25,$B$4:$B$1004,1),0,1,1)-OFFSET($A$4,MATCH(Input!$C$45,$B$4:$B$1004,1),0,1,1)),$H$4,0,1),0)</f>
        <v>0</v>
      </c>
      <c r="F752" s="78" t="n">
        <f aca="false">($F751+$D752+$E752)*(1+Input!$C$40/(100*12))</f>
        <v>-1.18248484942177E-009</v>
      </c>
    </row>
    <row r="753" customFormat="false" ht="12.8" hidden="false" customHeight="false" outlineLevel="0" collapsed="false">
      <c r="A753" s="76" t="n">
        <v>749</v>
      </c>
      <c r="B753" s="77" t="n">
        <f aca="false">EOMONTH(Input!$C$7,A753)</f>
        <v>65714</v>
      </c>
      <c r="D753" s="78" t="n">
        <f aca="false">IF(AND($B753&lt;Input!$C$31,$B753&lt;Input!$G$31),Input!$C$41,0)</f>
        <v>0</v>
      </c>
      <c r="E753" s="78" t="n">
        <f aca="true">IF(AND($B753&gt;Input!$C$45,$B753&lt;Input!$C$25),PMT(Input!$C$40/(100*12),(OFFSET($A$4,MATCH(Input!$C$25,$B$4:$B$1004,1),0,1,1)-OFFSET($A$4,MATCH(Input!$C$45,$B$4:$B$1004,1),0,1,1)),$H$4,0,1),0)</f>
        <v>0</v>
      </c>
      <c r="F753" s="78" t="n">
        <f aca="false">($F752+$D753+$E753)*(1+Input!$C$40/(100*12))</f>
        <v>-1.18741186962769E-009</v>
      </c>
    </row>
    <row r="754" customFormat="false" ht="12.8" hidden="false" customHeight="false" outlineLevel="0" collapsed="false">
      <c r="A754" s="76" t="n">
        <v>750</v>
      </c>
      <c r="B754" s="77" t="n">
        <f aca="false">EOMONTH(Input!$C$7,A754)</f>
        <v>65745</v>
      </c>
      <c r="D754" s="78" t="n">
        <f aca="false">IF(AND($B754&lt;Input!$C$31,$B754&lt;Input!$G$31),Input!$C$41,0)</f>
        <v>0</v>
      </c>
      <c r="E754" s="78" t="n">
        <f aca="true">IF(AND($B754&gt;Input!$C$45,$B754&lt;Input!$C$25),PMT(Input!$C$40/(100*12),(OFFSET($A$4,MATCH(Input!$C$25,$B$4:$B$1004,1),0,1,1)-OFFSET($A$4,MATCH(Input!$C$45,$B$4:$B$1004,1),0,1,1)),$H$4,0,1),0)</f>
        <v>0</v>
      </c>
      <c r="F754" s="78" t="n">
        <f aca="false">($F753+$D754+$E754)*(1+Input!$C$40/(100*12))</f>
        <v>-1.19235941908447E-009</v>
      </c>
    </row>
    <row r="755" customFormat="false" ht="12.8" hidden="false" customHeight="false" outlineLevel="0" collapsed="false">
      <c r="A755" s="76" t="n">
        <v>751</v>
      </c>
      <c r="B755" s="77" t="n">
        <f aca="false">EOMONTH(Input!$C$7,A755)</f>
        <v>65776</v>
      </c>
      <c r="D755" s="78" t="n">
        <f aca="false">IF(AND($B755&lt;Input!$C$31,$B755&lt;Input!$G$31),Input!$C$41,0)</f>
        <v>0</v>
      </c>
      <c r="E755" s="78" t="n">
        <f aca="true">IF(AND($B755&gt;Input!$C$45,$B755&lt;Input!$C$25),PMT(Input!$C$40/(100*12),(OFFSET($A$4,MATCH(Input!$C$25,$B$4:$B$1004,1),0,1,1)-OFFSET($A$4,MATCH(Input!$C$45,$B$4:$B$1004,1),0,1,1)),$H$4,0,1),0)</f>
        <v>0</v>
      </c>
      <c r="F755" s="78" t="n">
        <f aca="false">($F754+$D755+$E755)*(1+Input!$C$40/(100*12))</f>
        <v>-1.19732758333066E-009</v>
      </c>
    </row>
    <row r="756" customFormat="false" ht="12.8" hidden="false" customHeight="false" outlineLevel="0" collapsed="false">
      <c r="A756" s="76" t="n">
        <v>752</v>
      </c>
      <c r="B756" s="77" t="n">
        <f aca="false">EOMONTH(Input!$C$7,A756)</f>
        <v>65805</v>
      </c>
      <c r="D756" s="78" t="n">
        <f aca="false">IF(AND($B756&lt;Input!$C$31,$B756&lt;Input!$G$31),Input!$C$41,0)</f>
        <v>0</v>
      </c>
      <c r="E756" s="78" t="n">
        <f aca="true">IF(AND($B756&gt;Input!$C$45,$B756&lt;Input!$C$25),PMT(Input!$C$40/(100*12),(OFFSET($A$4,MATCH(Input!$C$25,$B$4:$B$1004,1),0,1,1)-OFFSET($A$4,MATCH(Input!$C$45,$B$4:$B$1004,1),0,1,1)),$H$4,0,1),0)</f>
        <v>0</v>
      </c>
      <c r="F756" s="78" t="n">
        <f aca="false">($F755+$D756+$E756)*(1+Input!$C$40/(100*12))</f>
        <v>-1.2023164482612E-009</v>
      </c>
    </row>
    <row r="757" customFormat="false" ht="12.8" hidden="false" customHeight="false" outlineLevel="0" collapsed="false">
      <c r="A757" s="76" t="n">
        <v>753</v>
      </c>
      <c r="B757" s="77" t="n">
        <f aca="false">EOMONTH(Input!$C$7,A757)</f>
        <v>65836</v>
      </c>
      <c r="D757" s="78" t="n">
        <f aca="false">IF(AND($B757&lt;Input!$C$31,$B757&lt;Input!$G$31),Input!$C$41,0)</f>
        <v>0</v>
      </c>
      <c r="E757" s="78" t="n">
        <f aca="true">IF(AND($B757&gt;Input!$C$45,$B757&lt;Input!$C$25),PMT(Input!$C$40/(100*12),(OFFSET($A$4,MATCH(Input!$C$25,$B$4:$B$1004,1),0,1,1)-OFFSET($A$4,MATCH(Input!$C$45,$B$4:$B$1004,1),0,1,1)),$H$4,0,1),0)</f>
        <v>0</v>
      </c>
      <c r="F757" s="78" t="n">
        <f aca="false">($F756+$D757+$E757)*(1+Input!$C$40/(100*12))</f>
        <v>-1.20732610012896E-009</v>
      </c>
    </row>
    <row r="758" customFormat="false" ht="12.8" hidden="false" customHeight="false" outlineLevel="0" collapsed="false">
      <c r="A758" s="76" t="n">
        <v>754</v>
      </c>
      <c r="B758" s="77" t="n">
        <f aca="false">EOMONTH(Input!$C$7,A758)</f>
        <v>65866</v>
      </c>
      <c r="D758" s="78" t="n">
        <f aca="false">IF(AND($B758&lt;Input!$C$31,$B758&lt;Input!$G$31),Input!$C$41,0)</f>
        <v>0</v>
      </c>
      <c r="E758" s="78" t="n">
        <f aca="true">IF(AND($B758&gt;Input!$C$45,$B758&lt;Input!$C$25),PMT(Input!$C$40/(100*12),(OFFSET($A$4,MATCH(Input!$C$25,$B$4:$B$1004,1),0,1,1)-OFFSET($A$4,MATCH(Input!$C$45,$B$4:$B$1004,1),0,1,1)),$H$4,0,1),0)</f>
        <v>0</v>
      </c>
      <c r="F758" s="78" t="n">
        <f aca="false">($F757+$D758+$E758)*(1+Input!$C$40/(100*12))</f>
        <v>-1.21235662554616E-009</v>
      </c>
    </row>
    <row r="759" customFormat="false" ht="12.8" hidden="false" customHeight="false" outlineLevel="0" collapsed="false">
      <c r="A759" s="76" t="n">
        <v>755</v>
      </c>
      <c r="B759" s="77" t="n">
        <f aca="false">EOMONTH(Input!$C$7,A759)</f>
        <v>65897</v>
      </c>
      <c r="D759" s="78" t="n">
        <f aca="false">IF(AND($B759&lt;Input!$C$31,$B759&lt;Input!$G$31),Input!$C$41,0)</f>
        <v>0</v>
      </c>
      <c r="E759" s="78" t="n">
        <f aca="true">IF(AND($B759&gt;Input!$C$45,$B759&lt;Input!$C$25),PMT(Input!$C$40/(100*12),(OFFSET($A$4,MATCH(Input!$C$25,$B$4:$B$1004,1),0,1,1)-OFFSET($A$4,MATCH(Input!$C$45,$B$4:$B$1004,1),0,1,1)),$H$4,0,1),0)</f>
        <v>0</v>
      </c>
      <c r="F759" s="78" t="n">
        <f aca="false">($F758+$D759+$E759)*(1+Input!$C$40/(100*12))</f>
        <v>-1.21740811148594E-009</v>
      </c>
    </row>
    <row r="760" customFormat="false" ht="12.8" hidden="false" customHeight="false" outlineLevel="0" collapsed="false">
      <c r="A760" s="76" t="n">
        <v>756</v>
      </c>
      <c r="B760" s="77" t="n">
        <f aca="false">EOMONTH(Input!$C$7,A760)</f>
        <v>65927</v>
      </c>
      <c r="D760" s="78" t="n">
        <f aca="false">IF(AND($B760&lt;Input!$C$31,$B760&lt;Input!$G$31),Input!$C$41,0)</f>
        <v>0</v>
      </c>
      <c r="E760" s="78" t="n">
        <f aca="true">IF(AND($B760&gt;Input!$C$45,$B760&lt;Input!$C$25),PMT(Input!$C$40/(100*12),(OFFSET($A$4,MATCH(Input!$C$25,$B$4:$B$1004,1),0,1,1)-OFFSET($A$4,MATCH(Input!$C$45,$B$4:$B$1004,1),0,1,1)),$H$4,0,1),0)</f>
        <v>0</v>
      </c>
      <c r="F760" s="78" t="n">
        <f aca="false">($F759+$D760+$E760)*(1+Input!$C$40/(100*12))</f>
        <v>-1.22248064528379E-009</v>
      </c>
    </row>
    <row r="761" customFormat="false" ht="12.8" hidden="false" customHeight="false" outlineLevel="0" collapsed="false">
      <c r="A761" s="76" t="n">
        <v>757</v>
      </c>
      <c r="B761" s="77" t="n">
        <f aca="false">EOMONTH(Input!$C$7,A761)</f>
        <v>65958</v>
      </c>
      <c r="D761" s="78" t="n">
        <f aca="false">IF(AND($B761&lt;Input!$C$31,$B761&lt;Input!$G$31),Input!$C$41,0)</f>
        <v>0</v>
      </c>
      <c r="E761" s="78" t="n">
        <f aca="true">IF(AND($B761&gt;Input!$C$45,$B761&lt;Input!$C$25),PMT(Input!$C$40/(100*12),(OFFSET($A$4,MATCH(Input!$C$25,$B$4:$B$1004,1),0,1,1)-OFFSET($A$4,MATCH(Input!$C$45,$B$4:$B$1004,1),0,1,1)),$H$4,0,1),0)</f>
        <v>0</v>
      </c>
      <c r="F761" s="78" t="n">
        <f aca="false">($F760+$D761+$E761)*(1+Input!$C$40/(100*12))</f>
        <v>-1.22757431463914E-009</v>
      </c>
    </row>
    <row r="762" customFormat="false" ht="12.8" hidden="false" customHeight="false" outlineLevel="0" collapsed="false">
      <c r="A762" s="76" t="n">
        <v>758</v>
      </c>
      <c r="B762" s="77" t="n">
        <f aca="false">EOMONTH(Input!$C$7,A762)</f>
        <v>65989</v>
      </c>
      <c r="D762" s="78" t="n">
        <f aca="false">IF(AND($B762&lt;Input!$C$31,$B762&lt;Input!$G$31),Input!$C$41,0)</f>
        <v>0</v>
      </c>
      <c r="E762" s="78" t="n">
        <f aca="true">IF(AND($B762&gt;Input!$C$45,$B762&lt;Input!$C$25),PMT(Input!$C$40/(100*12),(OFFSET($A$4,MATCH(Input!$C$25,$B$4:$B$1004,1),0,1,1)-OFFSET($A$4,MATCH(Input!$C$45,$B$4:$B$1004,1),0,1,1)),$H$4,0,1),0)</f>
        <v>0</v>
      </c>
      <c r="F762" s="78" t="n">
        <f aca="false">($F761+$D762+$E762)*(1+Input!$C$40/(100*12))</f>
        <v>-1.23268920761681E-009</v>
      </c>
    </row>
    <row r="763" customFormat="false" ht="12.8" hidden="false" customHeight="false" outlineLevel="0" collapsed="false">
      <c r="A763" s="76" t="n">
        <v>759</v>
      </c>
      <c r="B763" s="77" t="n">
        <f aca="false">EOMONTH(Input!$C$7,A763)</f>
        <v>66019</v>
      </c>
      <c r="D763" s="78" t="n">
        <f aca="false">IF(AND($B763&lt;Input!$C$31,$B763&lt;Input!$G$31),Input!$C$41,0)</f>
        <v>0</v>
      </c>
      <c r="E763" s="78" t="n">
        <f aca="true">IF(AND($B763&gt;Input!$C$45,$B763&lt;Input!$C$25),PMT(Input!$C$40/(100*12),(OFFSET($A$4,MATCH(Input!$C$25,$B$4:$B$1004,1),0,1,1)-OFFSET($A$4,MATCH(Input!$C$45,$B$4:$B$1004,1),0,1,1)),$H$4,0,1),0)</f>
        <v>0</v>
      </c>
      <c r="F763" s="78" t="n">
        <f aca="false">($F762+$D763+$E763)*(1+Input!$C$40/(100*12))</f>
        <v>-1.23782541264854E-009</v>
      </c>
    </row>
    <row r="764" customFormat="false" ht="12.8" hidden="false" customHeight="false" outlineLevel="0" collapsed="false">
      <c r="A764" s="76" t="n">
        <v>760</v>
      </c>
      <c r="B764" s="77" t="n">
        <f aca="false">EOMONTH(Input!$C$7,A764)</f>
        <v>66050</v>
      </c>
      <c r="D764" s="78" t="n">
        <f aca="false">IF(AND($B764&lt;Input!$C$31,$B764&lt;Input!$G$31),Input!$C$41,0)</f>
        <v>0</v>
      </c>
      <c r="E764" s="78" t="n">
        <f aca="true">IF(AND($B764&gt;Input!$C$45,$B764&lt;Input!$C$25),PMT(Input!$C$40/(100*12),(OFFSET($A$4,MATCH(Input!$C$25,$B$4:$B$1004,1),0,1,1)-OFFSET($A$4,MATCH(Input!$C$45,$B$4:$B$1004,1),0,1,1)),$H$4,0,1),0)</f>
        <v>0</v>
      </c>
      <c r="F764" s="78" t="n">
        <f aca="false">($F763+$D764+$E764)*(1+Input!$C$40/(100*12))</f>
        <v>-1.24298301853458E-009</v>
      </c>
    </row>
    <row r="765" customFormat="false" ht="12.8" hidden="false" customHeight="false" outlineLevel="0" collapsed="false">
      <c r="A765" s="76" t="n">
        <v>761</v>
      </c>
      <c r="B765" s="77" t="n">
        <f aca="false">EOMONTH(Input!$C$7,A765)</f>
        <v>66080</v>
      </c>
      <c r="D765" s="78" t="n">
        <f aca="false">IF(AND($B765&lt;Input!$C$31,$B765&lt;Input!$G$31),Input!$C$41,0)</f>
        <v>0</v>
      </c>
      <c r="E765" s="78" t="n">
        <f aca="true">IF(AND($B765&gt;Input!$C$45,$B765&lt;Input!$C$25),PMT(Input!$C$40/(100*12),(OFFSET($A$4,MATCH(Input!$C$25,$B$4:$B$1004,1),0,1,1)-OFFSET($A$4,MATCH(Input!$C$45,$B$4:$B$1004,1),0,1,1)),$H$4,0,1),0)</f>
        <v>0</v>
      </c>
      <c r="F765" s="78" t="n">
        <f aca="false">($F764+$D765+$E765)*(1+Input!$C$40/(100*12))</f>
        <v>-1.24816211444514E-009</v>
      </c>
    </row>
    <row r="766" customFormat="false" ht="12.8" hidden="false" customHeight="false" outlineLevel="0" collapsed="false">
      <c r="A766" s="76" t="n">
        <v>762</v>
      </c>
      <c r="B766" s="77" t="n">
        <f aca="false">EOMONTH(Input!$C$7,A766)</f>
        <v>66111</v>
      </c>
      <c r="D766" s="78" t="n">
        <f aca="false">IF(AND($B766&lt;Input!$C$31,$B766&lt;Input!$G$31),Input!$C$41,0)</f>
        <v>0</v>
      </c>
      <c r="E766" s="78" t="n">
        <f aca="true">IF(AND($B766&gt;Input!$C$45,$B766&lt;Input!$C$25),PMT(Input!$C$40/(100*12),(OFFSET($A$4,MATCH(Input!$C$25,$B$4:$B$1004,1),0,1,1)-OFFSET($A$4,MATCH(Input!$C$45,$B$4:$B$1004,1),0,1,1)),$H$4,0,1),0)</f>
        <v>0</v>
      </c>
      <c r="F766" s="78" t="n">
        <f aca="false">($F765+$D766+$E766)*(1+Input!$C$40/(100*12))</f>
        <v>-1.25336278992199E-009</v>
      </c>
    </row>
    <row r="767" customFormat="false" ht="12.8" hidden="false" customHeight="false" outlineLevel="0" collapsed="false">
      <c r="A767" s="76" t="n">
        <v>763</v>
      </c>
      <c r="B767" s="77" t="n">
        <f aca="false">EOMONTH(Input!$C$7,A767)</f>
        <v>66142</v>
      </c>
      <c r="D767" s="78" t="n">
        <f aca="false">IF(AND($B767&lt;Input!$C$31,$B767&lt;Input!$G$31),Input!$C$41,0)</f>
        <v>0</v>
      </c>
      <c r="E767" s="78" t="n">
        <f aca="true">IF(AND($B767&gt;Input!$C$45,$B767&lt;Input!$C$25),PMT(Input!$C$40/(100*12),(OFFSET($A$4,MATCH(Input!$C$25,$B$4:$B$1004,1),0,1,1)-OFFSET($A$4,MATCH(Input!$C$45,$B$4:$B$1004,1),0,1,1)),$H$4,0,1),0)</f>
        <v>0</v>
      </c>
      <c r="F767" s="78" t="n">
        <f aca="false">($F766+$D767+$E767)*(1+Input!$C$40/(100*12))</f>
        <v>-1.25858513488E-009</v>
      </c>
    </row>
    <row r="768" customFormat="false" ht="12.8" hidden="false" customHeight="false" outlineLevel="0" collapsed="false">
      <c r="A768" s="76" t="n">
        <v>764</v>
      </c>
      <c r="B768" s="77" t="n">
        <f aca="false">EOMONTH(Input!$C$7,A768)</f>
        <v>66170</v>
      </c>
      <c r="D768" s="78" t="n">
        <f aca="false">IF(AND($B768&lt;Input!$C$31,$B768&lt;Input!$G$31),Input!$C$41,0)</f>
        <v>0</v>
      </c>
      <c r="E768" s="78" t="n">
        <f aca="true">IF(AND($B768&gt;Input!$C$45,$B768&lt;Input!$C$25),PMT(Input!$C$40/(100*12),(OFFSET($A$4,MATCH(Input!$C$25,$B$4:$B$1004,1),0,1,1)-OFFSET($A$4,MATCH(Input!$C$45,$B$4:$B$1004,1),0,1,1)),$H$4,0,1),0)</f>
        <v>0</v>
      </c>
      <c r="F768" s="78" t="n">
        <f aca="false">($F767+$D768+$E768)*(1+Input!$C$40/(100*12))</f>
        <v>-1.26382923960867E-009</v>
      </c>
    </row>
    <row r="769" customFormat="false" ht="12.8" hidden="false" customHeight="false" outlineLevel="0" collapsed="false">
      <c r="A769" s="76" t="n">
        <v>765</v>
      </c>
      <c r="B769" s="77" t="n">
        <f aca="false">EOMONTH(Input!$C$7,A769)</f>
        <v>66201</v>
      </c>
      <c r="D769" s="78" t="n">
        <f aca="false">IF(AND($B769&lt;Input!$C$31,$B769&lt;Input!$G$31),Input!$C$41,0)</f>
        <v>0</v>
      </c>
      <c r="E769" s="78" t="n">
        <f aca="true">IF(AND($B769&gt;Input!$C$45,$B769&lt;Input!$C$25),PMT(Input!$C$40/(100*12),(OFFSET($A$4,MATCH(Input!$C$25,$B$4:$B$1004,1),0,1,1)-OFFSET($A$4,MATCH(Input!$C$45,$B$4:$B$1004,1),0,1,1)),$H$4,0,1),0)</f>
        <v>0</v>
      </c>
      <c r="F769" s="78" t="n">
        <f aca="false">($F768+$D769+$E769)*(1+Input!$C$40/(100*12))</f>
        <v>-1.26909519477371E-009</v>
      </c>
    </row>
    <row r="770" customFormat="false" ht="12.8" hidden="false" customHeight="false" outlineLevel="0" collapsed="false">
      <c r="A770" s="76" t="n">
        <v>766</v>
      </c>
      <c r="B770" s="77" t="n">
        <f aca="false">EOMONTH(Input!$C$7,A770)</f>
        <v>66231</v>
      </c>
      <c r="D770" s="78" t="n">
        <f aca="false">IF(AND($B770&lt;Input!$C$31,$B770&lt;Input!$G$31),Input!$C$41,0)</f>
        <v>0</v>
      </c>
      <c r="E770" s="78" t="n">
        <f aca="true">IF(AND($B770&gt;Input!$C$45,$B770&lt;Input!$C$25),PMT(Input!$C$40/(100*12),(OFFSET($A$4,MATCH(Input!$C$25,$B$4:$B$1004,1),0,1,1)-OFFSET($A$4,MATCH(Input!$C$45,$B$4:$B$1004,1),0,1,1)),$H$4,0,1),0)</f>
        <v>0</v>
      </c>
      <c r="F770" s="78" t="n">
        <f aca="false">($F769+$D770+$E770)*(1+Input!$C$40/(100*12))</f>
        <v>-1.2743830914186E-009</v>
      </c>
    </row>
    <row r="771" customFormat="false" ht="12.8" hidden="false" customHeight="false" outlineLevel="0" collapsed="false">
      <c r="A771" s="76" t="n">
        <v>767</v>
      </c>
      <c r="B771" s="77" t="n">
        <f aca="false">EOMONTH(Input!$C$7,A771)</f>
        <v>66262</v>
      </c>
      <c r="D771" s="78" t="n">
        <f aca="false">IF(AND($B771&lt;Input!$C$31,$B771&lt;Input!$G$31),Input!$C$41,0)</f>
        <v>0</v>
      </c>
      <c r="E771" s="78" t="n">
        <f aca="true">IF(AND($B771&gt;Input!$C$45,$B771&lt;Input!$C$25),PMT(Input!$C$40/(100*12),(OFFSET($A$4,MATCH(Input!$C$25,$B$4:$B$1004,1),0,1,1)-OFFSET($A$4,MATCH(Input!$C$45,$B$4:$B$1004,1),0,1,1)),$H$4,0,1),0)</f>
        <v>0</v>
      </c>
      <c r="F771" s="78" t="n">
        <f aca="false">($F770+$D771+$E771)*(1+Input!$C$40/(100*12))</f>
        <v>-1.27969302096617E-009</v>
      </c>
    </row>
    <row r="772" customFormat="false" ht="12.8" hidden="false" customHeight="false" outlineLevel="0" collapsed="false">
      <c r="A772" s="76" t="n">
        <v>768</v>
      </c>
      <c r="B772" s="77" t="n">
        <f aca="false">EOMONTH(Input!$C$7,A772)</f>
        <v>66292</v>
      </c>
      <c r="D772" s="78" t="n">
        <f aca="false">IF(AND($B772&lt;Input!$C$31,$B772&lt;Input!$G$31),Input!$C$41,0)</f>
        <v>0</v>
      </c>
      <c r="E772" s="78" t="n">
        <f aca="true">IF(AND($B772&gt;Input!$C$45,$B772&lt;Input!$C$25),PMT(Input!$C$40/(100*12),(OFFSET($A$4,MATCH(Input!$C$25,$B$4:$B$1004,1),0,1,1)-OFFSET($A$4,MATCH(Input!$C$45,$B$4:$B$1004,1),0,1,1)),$H$4,0,1),0)</f>
        <v>0</v>
      </c>
      <c r="F772" s="78" t="n">
        <f aca="false">($F771+$D772+$E772)*(1+Input!$C$40/(100*12))</f>
        <v>-1.2850250752202E-009</v>
      </c>
    </row>
    <row r="773" customFormat="false" ht="12.8" hidden="false" customHeight="false" outlineLevel="0" collapsed="false">
      <c r="A773" s="76" t="n">
        <v>769</v>
      </c>
      <c r="B773" s="77" t="n">
        <f aca="false">EOMONTH(Input!$C$7,A773)</f>
        <v>66323</v>
      </c>
      <c r="D773" s="78" t="n">
        <f aca="false">IF(AND($B773&lt;Input!$C$31,$B773&lt;Input!$G$31),Input!$C$41,0)</f>
        <v>0</v>
      </c>
      <c r="E773" s="78" t="n">
        <f aca="true">IF(AND($B773&gt;Input!$C$45,$B773&lt;Input!$C$25),PMT(Input!$C$40/(100*12),(OFFSET($A$4,MATCH(Input!$C$25,$B$4:$B$1004,1),0,1,1)-OFFSET($A$4,MATCH(Input!$C$45,$B$4:$B$1004,1),0,1,1)),$H$4,0,1),0)</f>
        <v>0</v>
      </c>
      <c r="F773" s="78" t="n">
        <f aca="false">($F772+$D773+$E773)*(1+Input!$C$40/(100*12))</f>
        <v>-1.29037934636695E-009</v>
      </c>
    </row>
    <row r="774" customFormat="false" ht="12.8" hidden="false" customHeight="false" outlineLevel="0" collapsed="false">
      <c r="A774" s="76" t="n">
        <v>770</v>
      </c>
      <c r="B774" s="77" t="n">
        <f aca="false">EOMONTH(Input!$C$7,A774)</f>
        <v>66354</v>
      </c>
      <c r="D774" s="78" t="n">
        <f aca="false">IF(AND($B774&lt;Input!$C$31,$B774&lt;Input!$G$31),Input!$C$41,0)</f>
        <v>0</v>
      </c>
      <c r="E774" s="78" t="n">
        <f aca="true">IF(AND($B774&gt;Input!$C$45,$B774&lt;Input!$C$25),PMT(Input!$C$40/(100*12),(OFFSET($A$4,MATCH(Input!$C$25,$B$4:$B$1004,1),0,1,1)-OFFSET($A$4,MATCH(Input!$C$45,$B$4:$B$1004,1),0,1,1)),$H$4,0,1),0)</f>
        <v>0</v>
      </c>
      <c r="F774" s="78" t="n">
        <f aca="false">($F773+$D774+$E774)*(1+Input!$C$40/(100*12))</f>
        <v>-1.29575592697681E-009</v>
      </c>
    </row>
    <row r="775" customFormat="false" ht="12.8" hidden="false" customHeight="false" outlineLevel="0" collapsed="false">
      <c r="A775" s="76" t="n">
        <v>771</v>
      </c>
      <c r="B775" s="77" t="n">
        <f aca="false">EOMONTH(Input!$C$7,A775)</f>
        <v>66384</v>
      </c>
      <c r="D775" s="78" t="n">
        <f aca="false">IF(AND($B775&lt;Input!$C$31,$B775&lt;Input!$G$31),Input!$C$41,0)</f>
        <v>0</v>
      </c>
      <c r="E775" s="78" t="n">
        <f aca="true">IF(AND($B775&gt;Input!$C$45,$B775&lt;Input!$C$25),PMT(Input!$C$40/(100*12),(OFFSET($A$4,MATCH(Input!$C$25,$B$4:$B$1004,1),0,1,1)-OFFSET($A$4,MATCH(Input!$C$45,$B$4:$B$1004,1),0,1,1)),$H$4,0,1),0)</f>
        <v>0</v>
      </c>
      <c r="F775" s="78" t="n">
        <f aca="false">($F774+$D775+$E775)*(1+Input!$C$40/(100*12))</f>
        <v>-1.30115491000588E-009</v>
      </c>
    </row>
    <row r="776" customFormat="false" ht="12.8" hidden="false" customHeight="false" outlineLevel="0" collapsed="false">
      <c r="A776" s="76" t="n">
        <v>772</v>
      </c>
      <c r="B776" s="77" t="n">
        <f aca="false">EOMONTH(Input!$C$7,A776)</f>
        <v>66415</v>
      </c>
      <c r="D776" s="78" t="n">
        <f aca="false">IF(AND($B776&lt;Input!$C$31,$B776&lt;Input!$G$31),Input!$C$41,0)</f>
        <v>0</v>
      </c>
      <c r="E776" s="78" t="n">
        <f aca="true">IF(AND($B776&gt;Input!$C$45,$B776&lt;Input!$C$25),PMT(Input!$C$40/(100*12),(OFFSET($A$4,MATCH(Input!$C$25,$B$4:$B$1004,1),0,1,1)-OFFSET($A$4,MATCH(Input!$C$45,$B$4:$B$1004,1),0,1,1)),$H$4,0,1),0)</f>
        <v>0</v>
      </c>
      <c r="F776" s="78" t="n">
        <f aca="false">($F775+$D776+$E776)*(1+Input!$C$40/(100*12))</f>
        <v>-1.30657638879757E-009</v>
      </c>
    </row>
    <row r="777" customFormat="false" ht="12.8" hidden="false" customHeight="false" outlineLevel="0" collapsed="false">
      <c r="A777" s="76" t="n">
        <v>773</v>
      </c>
      <c r="B777" s="77" t="n">
        <f aca="false">EOMONTH(Input!$C$7,A777)</f>
        <v>66445</v>
      </c>
      <c r="D777" s="78" t="n">
        <f aca="false">IF(AND($B777&lt;Input!$C$31,$B777&lt;Input!$G$31),Input!$C$41,0)</f>
        <v>0</v>
      </c>
      <c r="E777" s="78" t="n">
        <f aca="true">IF(AND($B777&gt;Input!$C$45,$B777&lt;Input!$C$25),PMT(Input!$C$40/(100*12),(OFFSET($A$4,MATCH(Input!$C$25,$B$4:$B$1004,1),0,1,1)-OFFSET($A$4,MATCH(Input!$C$45,$B$4:$B$1004,1),0,1,1)),$H$4,0,1),0)</f>
        <v>0</v>
      </c>
      <c r="F777" s="78" t="n">
        <f aca="false">($F776+$D777+$E777)*(1+Input!$C$40/(100*12))</f>
        <v>-1.31202045708423E-009</v>
      </c>
    </row>
    <row r="778" customFormat="false" ht="12.8" hidden="false" customHeight="false" outlineLevel="0" collapsed="false">
      <c r="A778" s="76" t="n">
        <v>774</v>
      </c>
      <c r="B778" s="77" t="n">
        <f aca="false">EOMONTH(Input!$C$7,A778)</f>
        <v>66476</v>
      </c>
      <c r="D778" s="78" t="n">
        <f aca="false">IF(AND($B778&lt;Input!$C$31,$B778&lt;Input!$G$31),Input!$C$41,0)</f>
        <v>0</v>
      </c>
      <c r="E778" s="78" t="n">
        <f aca="true">IF(AND($B778&gt;Input!$C$45,$B778&lt;Input!$C$25),PMT(Input!$C$40/(100*12),(OFFSET($A$4,MATCH(Input!$C$25,$B$4:$B$1004,1),0,1,1)-OFFSET($A$4,MATCH(Input!$C$45,$B$4:$B$1004,1),0,1,1)),$H$4,0,1),0)</f>
        <v>0</v>
      </c>
      <c r="F778" s="78" t="n">
        <f aca="false">($F777+$D778+$E778)*(1+Input!$C$40/(100*12))</f>
        <v>-1.31748720898875E-009</v>
      </c>
    </row>
    <row r="779" customFormat="false" ht="12.8" hidden="false" customHeight="false" outlineLevel="0" collapsed="false">
      <c r="A779" s="76" t="n">
        <v>775</v>
      </c>
      <c r="B779" s="77" t="n">
        <f aca="false">EOMONTH(Input!$C$7,A779)</f>
        <v>66507</v>
      </c>
      <c r="D779" s="78" t="n">
        <f aca="false">IF(AND($B779&lt;Input!$C$31,$B779&lt;Input!$G$31),Input!$C$41,0)</f>
        <v>0</v>
      </c>
      <c r="E779" s="78" t="n">
        <f aca="true">IF(AND($B779&gt;Input!$C$45,$B779&lt;Input!$C$25),PMT(Input!$C$40/(100*12),(OFFSET($A$4,MATCH(Input!$C$25,$B$4:$B$1004,1),0,1,1)-OFFSET($A$4,MATCH(Input!$C$45,$B$4:$B$1004,1),0,1,1)),$H$4,0,1),0)</f>
        <v>0</v>
      </c>
      <c r="F779" s="78" t="n">
        <f aca="false">($F778+$D779+$E779)*(1+Input!$C$40/(100*12))</f>
        <v>-1.3229767390262E-009</v>
      </c>
    </row>
    <row r="780" customFormat="false" ht="12.8" hidden="false" customHeight="false" outlineLevel="0" collapsed="false">
      <c r="A780" s="76" t="n">
        <v>776</v>
      </c>
      <c r="B780" s="77" t="n">
        <f aca="false">EOMONTH(Input!$C$7,A780)</f>
        <v>66535</v>
      </c>
      <c r="D780" s="78" t="n">
        <f aca="false">IF(AND($B780&lt;Input!$C$31,$B780&lt;Input!$G$31),Input!$C$41,0)</f>
        <v>0</v>
      </c>
      <c r="E780" s="78" t="n">
        <f aca="true">IF(AND($B780&gt;Input!$C$45,$B780&lt;Input!$C$25),PMT(Input!$C$40/(100*12),(OFFSET($A$4,MATCH(Input!$C$25,$B$4:$B$1004,1),0,1,1)-OFFSET($A$4,MATCH(Input!$C$45,$B$4:$B$1004,1),0,1,1)),$H$4,0,1),0)</f>
        <v>0</v>
      </c>
      <c r="F780" s="78" t="n">
        <f aca="false">($F779+$D780+$E780)*(1+Input!$C$40/(100*12))</f>
        <v>-1.32848914210548E-009</v>
      </c>
    </row>
    <row r="781" customFormat="false" ht="12.8" hidden="false" customHeight="false" outlineLevel="0" collapsed="false">
      <c r="A781" s="76" t="n">
        <v>777</v>
      </c>
      <c r="B781" s="77" t="n">
        <f aca="false">EOMONTH(Input!$C$7,A781)</f>
        <v>66566</v>
      </c>
      <c r="D781" s="78" t="n">
        <f aca="false">IF(AND($B781&lt;Input!$C$31,$B781&lt;Input!$G$31),Input!$C$41,0)</f>
        <v>0</v>
      </c>
      <c r="E781" s="78" t="n">
        <f aca="true">IF(AND($B781&gt;Input!$C$45,$B781&lt;Input!$C$25),PMT(Input!$C$40/(100*12),(OFFSET($A$4,MATCH(Input!$C$25,$B$4:$B$1004,1),0,1,1)-OFFSET($A$4,MATCH(Input!$C$45,$B$4:$B$1004,1),0,1,1)),$H$4,0,1),0)</f>
        <v>0</v>
      </c>
      <c r="F781" s="78" t="n">
        <f aca="false">($F780+$D781+$E781)*(1+Input!$C$40/(100*12))</f>
        <v>-1.33402451353092E-009</v>
      </c>
    </row>
    <row r="782" customFormat="false" ht="12.8" hidden="false" customHeight="false" outlineLevel="0" collapsed="false">
      <c r="A782" s="76" t="n">
        <v>778</v>
      </c>
      <c r="B782" s="77" t="n">
        <f aca="false">EOMONTH(Input!$C$7,A782)</f>
        <v>66596</v>
      </c>
      <c r="D782" s="78" t="n">
        <f aca="false">IF(AND($B782&lt;Input!$C$31,$B782&lt;Input!$G$31),Input!$C$41,0)</f>
        <v>0</v>
      </c>
      <c r="E782" s="78" t="n">
        <f aca="true">IF(AND($B782&gt;Input!$C$45,$B782&lt;Input!$C$25),PMT(Input!$C$40/(100*12),(OFFSET($A$4,MATCH(Input!$C$25,$B$4:$B$1004,1),0,1,1)-OFFSET($A$4,MATCH(Input!$C$45,$B$4:$B$1004,1),0,1,1)),$H$4,0,1),0)</f>
        <v>0</v>
      </c>
      <c r="F782" s="78" t="n">
        <f aca="false">($F781+$D782+$E782)*(1+Input!$C$40/(100*12))</f>
        <v>-1.33958294900396E-009</v>
      </c>
    </row>
    <row r="783" customFormat="false" ht="12.8" hidden="false" customHeight="false" outlineLevel="0" collapsed="false">
      <c r="A783" s="76" t="n">
        <v>779</v>
      </c>
      <c r="B783" s="77" t="n">
        <f aca="false">EOMONTH(Input!$C$7,A783)</f>
        <v>66627</v>
      </c>
      <c r="D783" s="78" t="n">
        <f aca="false">IF(AND($B783&lt;Input!$C$31,$B783&lt;Input!$G$31),Input!$C$41,0)</f>
        <v>0</v>
      </c>
      <c r="E783" s="78" t="n">
        <f aca="true">IF(AND($B783&gt;Input!$C$45,$B783&lt;Input!$C$25),PMT(Input!$C$40/(100*12),(OFFSET($A$4,MATCH(Input!$C$25,$B$4:$B$1004,1),0,1,1)-OFFSET($A$4,MATCH(Input!$C$45,$B$4:$B$1004,1),0,1,1)),$H$4,0,1),0)</f>
        <v>0</v>
      </c>
      <c r="F783" s="78" t="n">
        <f aca="false">($F782+$D783+$E783)*(1+Input!$C$40/(100*12))</f>
        <v>-1.34516454462481E-009</v>
      </c>
    </row>
    <row r="784" customFormat="false" ht="12.8" hidden="false" customHeight="false" outlineLevel="0" collapsed="false">
      <c r="A784" s="76" t="n">
        <v>780</v>
      </c>
      <c r="B784" s="77" t="n">
        <f aca="false">EOMONTH(Input!$C$7,A784)</f>
        <v>66657</v>
      </c>
      <c r="D784" s="78" t="n">
        <f aca="false">IF(AND($B784&lt;Input!$C$31,$B784&lt;Input!$G$31),Input!$C$41,0)</f>
        <v>0</v>
      </c>
      <c r="E784" s="78" t="n">
        <f aca="true">IF(AND($B784&gt;Input!$C$45,$B784&lt;Input!$C$25),PMT(Input!$C$40/(100*12),(OFFSET($A$4,MATCH(Input!$C$25,$B$4:$B$1004,1),0,1,1)-OFFSET($A$4,MATCH(Input!$C$45,$B$4:$B$1004,1),0,1,1)),$H$4,0,1),0)</f>
        <v>0</v>
      </c>
      <c r="F784" s="78" t="n">
        <f aca="false">($F783+$D784+$E784)*(1+Input!$C$40/(100*12))</f>
        <v>-1.35076939689408E-009</v>
      </c>
    </row>
    <row r="785" customFormat="false" ht="12.8" hidden="false" customHeight="false" outlineLevel="0" collapsed="false">
      <c r="A785" s="76" t="n">
        <v>781</v>
      </c>
      <c r="B785" s="77" t="n">
        <f aca="false">EOMONTH(Input!$C$7,A785)</f>
        <v>66688</v>
      </c>
      <c r="D785" s="78" t="n">
        <f aca="false">IF(AND($B785&lt;Input!$C$31,$B785&lt;Input!$G$31),Input!$C$41,0)</f>
        <v>0</v>
      </c>
      <c r="E785" s="78" t="n">
        <f aca="true">IF(AND($B785&gt;Input!$C$45,$B785&lt;Input!$C$25),PMT(Input!$C$40/(100*12),(OFFSET($A$4,MATCH(Input!$C$25,$B$4:$B$1004,1),0,1,1)-OFFSET($A$4,MATCH(Input!$C$45,$B$4:$B$1004,1),0,1,1)),$H$4,0,1),0)</f>
        <v>0</v>
      </c>
      <c r="F785" s="78" t="n">
        <f aca="false">($F784+$D785+$E785)*(1+Input!$C$40/(100*12))</f>
        <v>-1.35639760271447E-009</v>
      </c>
    </row>
    <row r="786" customFormat="false" ht="12.8" hidden="false" customHeight="false" outlineLevel="0" collapsed="false">
      <c r="A786" s="76" t="n">
        <v>782</v>
      </c>
      <c r="B786" s="77" t="n">
        <f aca="false">EOMONTH(Input!$C$7,A786)</f>
        <v>66719</v>
      </c>
      <c r="D786" s="78" t="n">
        <f aca="false">IF(AND($B786&lt;Input!$C$31,$B786&lt;Input!$G$31),Input!$C$41,0)</f>
        <v>0</v>
      </c>
      <c r="E786" s="78" t="n">
        <f aca="true">IF(AND($B786&gt;Input!$C$45,$B786&lt;Input!$C$25),PMT(Input!$C$40/(100*12),(OFFSET($A$4,MATCH(Input!$C$25,$B$4:$B$1004,1),0,1,1)-OFFSET($A$4,MATCH(Input!$C$45,$B$4:$B$1004,1),0,1,1)),$H$4,0,1),0)</f>
        <v>0</v>
      </c>
      <c r="F786" s="78" t="n">
        <f aca="false">($F785+$D786+$E786)*(1+Input!$C$40/(100*12))</f>
        <v>-1.36204925939245E-009</v>
      </c>
    </row>
    <row r="787" customFormat="false" ht="12.8" hidden="false" customHeight="false" outlineLevel="0" collapsed="false">
      <c r="A787" s="76" t="n">
        <v>783</v>
      </c>
      <c r="B787" s="77" t="n">
        <f aca="false">EOMONTH(Input!$C$7,A787)</f>
        <v>66749</v>
      </c>
      <c r="D787" s="78" t="n">
        <f aca="false">IF(AND($B787&lt;Input!$C$31,$B787&lt;Input!$G$31),Input!$C$41,0)</f>
        <v>0</v>
      </c>
      <c r="E787" s="78" t="n">
        <f aca="true">IF(AND($B787&gt;Input!$C$45,$B787&lt;Input!$C$25),PMT(Input!$C$40/(100*12),(OFFSET($A$4,MATCH(Input!$C$25,$B$4:$B$1004,1),0,1,1)-OFFSET($A$4,MATCH(Input!$C$45,$B$4:$B$1004,1),0,1,1)),$H$4,0,1),0)</f>
        <v>0</v>
      </c>
      <c r="F787" s="78" t="n">
        <f aca="false">($F786+$D787+$E787)*(1+Input!$C$40/(100*12))</f>
        <v>-1.36772446463992E-009</v>
      </c>
    </row>
    <row r="788" customFormat="false" ht="12.8" hidden="false" customHeight="false" outlineLevel="0" collapsed="false">
      <c r="A788" s="76" t="n">
        <v>784</v>
      </c>
      <c r="B788" s="77" t="n">
        <f aca="false">EOMONTH(Input!$C$7,A788)</f>
        <v>66780</v>
      </c>
      <c r="D788" s="78" t="n">
        <f aca="false">IF(AND($B788&lt;Input!$C$31,$B788&lt;Input!$G$31),Input!$C$41,0)</f>
        <v>0</v>
      </c>
      <c r="E788" s="78" t="n">
        <f aca="true">IF(AND($B788&gt;Input!$C$45,$B788&lt;Input!$C$25),PMT(Input!$C$40/(100*12),(OFFSET($A$4,MATCH(Input!$C$25,$B$4:$B$1004,1),0,1,1)-OFFSET($A$4,MATCH(Input!$C$45,$B$4:$B$1004,1),0,1,1)),$H$4,0,1),0)</f>
        <v>0</v>
      </c>
      <c r="F788" s="78" t="n">
        <f aca="false">($F787+$D788+$E788)*(1+Input!$C$40/(100*12))</f>
        <v>-1.37342331657592E-009</v>
      </c>
    </row>
    <row r="789" customFormat="false" ht="12.8" hidden="false" customHeight="false" outlineLevel="0" collapsed="false">
      <c r="A789" s="76" t="n">
        <v>785</v>
      </c>
      <c r="B789" s="77" t="n">
        <f aca="false">EOMONTH(Input!$C$7,A789)</f>
        <v>66810</v>
      </c>
      <c r="D789" s="78" t="n">
        <f aca="false">IF(AND($B789&lt;Input!$C$31,$B789&lt;Input!$G$31),Input!$C$41,0)</f>
        <v>0</v>
      </c>
      <c r="E789" s="78" t="n">
        <f aca="true">IF(AND($B789&gt;Input!$C$45,$B789&lt;Input!$C$25),PMT(Input!$C$40/(100*12),(OFFSET($A$4,MATCH(Input!$C$25,$B$4:$B$1004,1),0,1,1)-OFFSET($A$4,MATCH(Input!$C$45,$B$4:$B$1004,1),0,1,1)),$H$4,0,1),0)</f>
        <v>0</v>
      </c>
      <c r="F789" s="78" t="n">
        <f aca="false">($F788+$D789+$E789)*(1+Input!$C$40/(100*12))</f>
        <v>-1.37914591372832E-009</v>
      </c>
    </row>
    <row r="790" customFormat="false" ht="12.8" hidden="false" customHeight="false" outlineLevel="0" collapsed="false">
      <c r="A790" s="76" t="n">
        <v>786</v>
      </c>
      <c r="B790" s="77" t="n">
        <f aca="false">EOMONTH(Input!$C$7,A790)</f>
        <v>66841</v>
      </c>
      <c r="D790" s="78" t="n">
        <f aca="false">IF(AND($B790&lt;Input!$C$31,$B790&lt;Input!$G$31),Input!$C$41,0)</f>
        <v>0</v>
      </c>
      <c r="E790" s="78" t="n">
        <f aca="true">IF(AND($B790&gt;Input!$C$45,$B790&lt;Input!$C$25),PMT(Input!$C$40/(100*12),(OFFSET($A$4,MATCH(Input!$C$25,$B$4:$B$1004,1),0,1,1)-OFFSET($A$4,MATCH(Input!$C$45,$B$4:$B$1004,1),0,1,1)),$H$4,0,1),0)</f>
        <v>0</v>
      </c>
      <c r="F790" s="78" t="n">
        <f aca="false">($F789+$D790+$E790)*(1+Input!$C$40/(100*12))</f>
        <v>-1.38489235503552E-009</v>
      </c>
    </row>
    <row r="791" customFormat="false" ht="12.8" hidden="false" customHeight="false" outlineLevel="0" collapsed="false">
      <c r="A791" s="76" t="n">
        <v>787</v>
      </c>
      <c r="B791" s="77" t="n">
        <f aca="false">EOMONTH(Input!$C$7,A791)</f>
        <v>66872</v>
      </c>
      <c r="D791" s="78" t="n">
        <f aca="false">IF(AND($B791&lt;Input!$C$31,$B791&lt;Input!$G$31),Input!$C$41,0)</f>
        <v>0</v>
      </c>
      <c r="E791" s="78" t="n">
        <f aca="true">IF(AND($B791&gt;Input!$C$45,$B791&lt;Input!$C$25),PMT(Input!$C$40/(100*12),(OFFSET($A$4,MATCH(Input!$C$25,$B$4:$B$1004,1),0,1,1)-OFFSET($A$4,MATCH(Input!$C$45,$B$4:$B$1004,1),0,1,1)),$H$4,0,1),0)</f>
        <v>0</v>
      </c>
      <c r="F791" s="78" t="n">
        <f aca="false">($F790+$D791+$E791)*(1+Input!$C$40/(100*12))</f>
        <v>-1.39066273984817E-009</v>
      </c>
    </row>
    <row r="792" customFormat="false" ht="12.8" hidden="false" customHeight="false" outlineLevel="0" collapsed="false">
      <c r="A792" s="76" t="n">
        <v>788</v>
      </c>
      <c r="B792" s="77" t="n">
        <f aca="false">EOMONTH(Input!$C$7,A792)</f>
        <v>66900</v>
      </c>
      <c r="D792" s="78" t="n">
        <f aca="false">IF(AND($B792&lt;Input!$C$31,$B792&lt;Input!$G$31),Input!$C$41,0)</f>
        <v>0</v>
      </c>
      <c r="E792" s="78" t="n">
        <f aca="true">IF(AND($B792&gt;Input!$C$45,$B792&lt;Input!$C$25),PMT(Input!$C$40/(100*12),(OFFSET($A$4,MATCH(Input!$C$25,$B$4:$B$1004,1),0,1,1)-OFFSET($A$4,MATCH(Input!$C$45,$B$4:$B$1004,1),0,1,1)),$H$4,0,1),0)</f>
        <v>0</v>
      </c>
      <c r="F792" s="78" t="n">
        <f aca="false">($F791+$D792+$E792)*(1+Input!$C$40/(100*12))</f>
        <v>-1.39645716793087E-009</v>
      </c>
    </row>
    <row r="793" customFormat="false" ht="12.8" hidden="false" customHeight="false" outlineLevel="0" collapsed="false">
      <c r="A793" s="76" t="n">
        <v>789</v>
      </c>
      <c r="B793" s="77" t="n">
        <f aca="false">EOMONTH(Input!$C$7,A793)</f>
        <v>66931</v>
      </c>
      <c r="D793" s="78" t="n">
        <f aca="false">IF(AND($B793&lt;Input!$C$31,$B793&lt;Input!$G$31),Input!$C$41,0)</f>
        <v>0</v>
      </c>
      <c r="E793" s="78" t="n">
        <f aca="true">IF(AND($B793&gt;Input!$C$45,$B793&lt;Input!$C$25),PMT(Input!$C$40/(100*12),(OFFSET($A$4,MATCH(Input!$C$25,$B$4:$B$1004,1),0,1,1)-OFFSET($A$4,MATCH(Input!$C$45,$B$4:$B$1004,1),0,1,1)),$H$4,0,1),0)</f>
        <v>0</v>
      </c>
      <c r="F793" s="78" t="n">
        <f aca="false">($F792+$D793+$E793)*(1+Input!$C$40/(100*12))</f>
        <v>-1.40227573946391E-009</v>
      </c>
    </row>
    <row r="794" customFormat="false" ht="12.8" hidden="false" customHeight="false" outlineLevel="0" collapsed="false">
      <c r="A794" s="76" t="n">
        <v>790</v>
      </c>
      <c r="B794" s="77" t="n">
        <f aca="false">EOMONTH(Input!$C$7,A794)</f>
        <v>66961</v>
      </c>
      <c r="D794" s="78" t="n">
        <f aca="false">IF(AND($B794&lt;Input!$C$31,$B794&lt;Input!$G$31),Input!$C$41,0)</f>
        <v>0</v>
      </c>
      <c r="E794" s="78" t="n">
        <f aca="true">IF(AND($B794&gt;Input!$C$45,$B794&lt;Input!$C$25),PMT(Input!$C$40/(100*12),(OFFSET($A$4,MATCH(Input!$C$25,$B$4:$B$1004,1),0,1,1)-OFFSET($A$4,MATCH(Input!$C$45,$B$4:$B$1004,1),0,1,1)),$H$4,0,1),0)</f>
        <v>0</v>
      </c>
      <c r="F794" s="78" t="n">
        <f aca="false">($F793+$D794+$E794)*(1+Input!$C$40/(100*12))</f>
        <v>-1.40811855504501E-009</v>
      </c>
    </row>
    <row r="795" customFormat="false" ht="12.8" hidden="false" customHeight="false" outlineLevel="0" collapsed="false">
      <c r="A795" s="76" t="n">
        <v>791</v>
      </c>
      <c r="B795" s="77" t="n">
        <f aca="false">EOMONTH(Input!$C$7,A795)</f>
        <v>66992</v>
      </c>
      <c r="D795" s="78" t="n">
        <f aca="false">IF(AND($B795&lt;Input!$C$31,$B795&lt;Input!$G$31),Input!$C$41,0)</f>
        <v>0</v>
      </c>
      <c r="E795" s="78" t="n">
        <f aca="true">IF(AND($B795&gt;Input!$C$45,$B795&lt;Input!$C$25),PMT(Input!$C$40/(100*12),(OFFSET($A$4,MATCH(Input!$C$25,$B$4:$B$1004,1),0,1,1)-OFFSET($A$4,MATCH(Input!$C$45,$B$4:$B$1004,1),0,1,1)),$H$4,0,1),0)</f>
        <v>0</v>
      </c>
      <c r="F795" s="78" t="n">
        <f aca="false">($F794+$D795+$E795)*(1+Input!$C$40/(100*12))</f>
        <v>-1.41398571569103E-009</v>
      </c>
    </row>
    <row r="796" customFormat="false" ht="12.8" hidden="false" customHeight="false" outlineLevel="0" collapsed="false">
      <c r="A796" s="76" t="n">
        <v>792</v>
      </c>
      <c r="B796" s="77" t="n">
        <f aca="false">EOMONTH(Input!$C$7,A796)</f>
        <v>67022</v>
      </c>
      <c r="D796" s="78" t="n">
        <f aca="false">IF(AND($B796&lt;Input!$C$31,$B796&lt;Input!$G$31),Input!$C$41,0)</f>
        <v>0</v>
      </c>
      <c r="E796" s="78" t="n">
        <f aca="true">IF(AND($B796&gt;Input!$C$45,$B796&lt;Input!$C$25),PMT(Input!$C$40/(100*12),(OFFSET($A$4,MATCH(Input!$C$25,$B$4:$B$1004,1),0,1,1)-OFFSET($A$4,MATCH(Input!$C$45,$B$4:$B$1004,1),0,1,1)),$H$4,0,1),0)</f>
        <v>0</v>
      </c>
      <c r="F796" s="78" t="n">
        <f aca="false">($F795+$D796+$E796)*(1+Input!$C$40/(100*12))</f>
        <v>-1.41987732283975E-009</v>
      </c>
    </row>
    <row r="797" customFormat="false" ht="12.8" hidden="false" customHeight="false" outlineLevel="0" collapsed="false">
      <c r="A797" s="76" t="n">
        <v>793</v>
      </c>
      <c r="B797" s="77" t="n">
        <f aca="false">EOMONTH(Input!$C$7,A797)</f>
        <v>67053</v>
      </c>
      <c r="D797" s="78" t="n">
        <f aca="false">IF(AND($B797&lt;Input!$C$31,$B797&lt;Input!$G$31),Input!$C$41,0)</f>
        <v>0</v>
      </c>
      <c r="E797" s="78" t="n">
        <f aca="true">IF(AND($B797&gt;Input!$C$45,$B797&lt;Input!$C$25),PMT(Input!$C$40/(100*12),(OFFSET($A$4,MATCH(Input!$C$25,$B$4:$B$1004,1),0,1,1)-OFFSET($A$4,MATCH(Input!$C$45,$B$4:$B$1004,1),0,1,1)),$H$4,0,1),0)</f>
        <v>0</v>
      </c>
      <c r="F797" s="78" t="n">
        <f aca="false">($F796+$D797+$E797)*(1+Input!$C$40/(100*12))</f>
        <v>-1.42579347835158E-009</v>
      </c>
    </row>
    <row r="798" customFormat="false" ht="12.8" hidden="false" customHeight="false" outlineLevel="0" collapsed="false">
      <c r="A798" s="76" t="n">
        <v>794</v>
      </c>
      <c r="B798" s="77" t="n">
        <f aca="false">EOMONTH(Input!$C$7,A798)</f>
        <v>67084</v>
      </c>
      <c r="D798" s="78" t="n">
        <f aca="false">IF(AND($B798&lt;Input!$C$31,$B798&lt;Input!$G$31),Input!$C$41,0)</f>
        <v>0</v>
      </c>
      <c r="E798" s="78" t="n">
        <f aca="true">IF(AND($B798&gt;Input!$C$45,$B798&lt;Input!$C$25),PMT(Input!$C$40/(100*12),(OFFSET($A$4,MATCH(Input!$C$25,$B$4:$B$1004,1),0,1,1)-OFFSET($A$4,MATCH(Input!$C$45,$B$4:$B$1004,1),0,1,1)),$H$4,0,1),0)</f>
        <v>0</v>
      </c>
      <c r="F798" s="78" t="n">
        <f aca="false">($F797+$D798+$E798)*(1+Input!$C$40/(100*12))</f>
        <v>-1.43173428451138E-009</v>
      </c>
    </row>
    <row r="799" customFormat="false" ht="12.8" hidden="false" customHeight="false" outlineLevel="0" collapsed="false">
      <c r="A799" s="76" t="n">
        <v>795</v>
      </c>
      <c r="B799" s="77" t="n">
        <f aca="false">EOMONTH(Input!$C$7,A799)</f>
        <v>67114</v>
      </c>
      <c r="D799" s="78" t="n">
        <f aca="false">IF(AND($B799&lt;Input!$C$31,$B799&lt;Input!$G$31),Input!$C$41,0)</f>
        <v>0</v>
      </c>
      <c r="E799" s="78" t="n">
        <f aca="true">IF(AND($B799&gt;Input!$C$45,$B799&lt;Input!$C$25),PMT(Input!$C$40/(100*12),(OFFSET($A$4,MATCH(Input!$C$25,$B$4:$B$1004,1),0,1,1)-OFFSET($A$4,MATCH(Input!$C$45,$B$4:$B$1004,1),0,1,1)),$H$4,0,1),0)</f>
        <v>0</v>
      </c>
      <c r="F799" s="78" t="n">
        <f aca="false">($F798+$D799+$E799)*(1+Input!$C$40/(100*12))</f>
        <v>-1.43769984403017E-009</v>
      </c>
    </row>
    <row r="800" customFormat="false" ht="12.8" hidden="false" customHeight="false" outlineLevel="0" collapsed="false">
      <c r="A800" s="76" t="n">
        <v>796</v>
      </c>
      <c r="B800" s="77" t="n">
        <f aca="false">EOMONTH(Input!$C$7,A800)</f>
        <v>67145</v>
      </c>
      <c r="D800" s="78" t="n">
        <f aca="false">IF(AND($B800&lt;Input!$C$31,$B800&lt;Input!$G$31),Input!$C$41,0)</f>
        <v>0</v>
      </c>
      <c r="E800" s="78" t="n">
        <f aca="true">IF(AND($B800&gt;Input!$C$45,$B800&lt;Input!$C$25),PMT(Input!$C$40/(100*12),(OFFSET($A$4,MATCH(Input!$C$25,$B$4:$B$1004,1),0,1,1)-OFFSET($A$4,MATCH(Input!$C$45,$B$4:$B$1004,1),0,1,1)),$H$4,0,1),0)</f>
        <v>0</v>
      </c>
      <c r="F800" s="78" t="n">
        <f aca="false">($F799+$D800+$E800)*(1+Input!$C$40/(100*12))</f>
        <v>-1.44369026004697E-009</v>
      </c>
    </row>
    <row r="801" customFormat="false" ht="12.8" hidden="false" customHeight="false" outlineLevel="0" collapsed="false">
      <c r="A801" s="76" t="n">
        <v>797</v>
      </c>
      <c r="B801" s="77" t="n">
        <f aca="false">EOMONTH(Input!$C$7,A801)</f>
        <v>67175</v>
      </c>
      <c r="D801" s="78" t="n">
        <f aca="false">IF(AND($B801&lt;Input!$C$31,$B801&lt;Input!$G$31),Input!$C$41,0)</f>
        <v>0</v>
      </c>
      <c r="E801" s="78" t="n">
        <f aca="true">IF(AND($B801&gt;Input!$C$45,$B801&lt;Input!$C$25),PMT(Input!$C$40/(100*12),(OFFSET($A$4,MATCH(Input!$C$25,$B$4:$B$1004,1),0,1,1)-OFFSET($A$4,MATCH(Input!$C$45,$B$4:$B$1004,1),0,1,1)),$H$4,0,1),0)</f>
        <v>0</v>
      </c>
      <c r="F801" s="78" t="n">
        <f aca="false">($F800+$D801+$E801)*(1+Input!$C$40/(100*12))</f>
        <v>-1.4497056361305E-009</v>
      </c>
    </row>
    <row r="802" customFormat="false" ht="12.8" hidden="false" customHeight="false" outlineLevel="0" collapsed="false">
      <c r="A802" s="76" t="n">
        <v>798</v>
      </c>
      <c r="B802" s="77" t="n">
        <f aca="false">EOMONTH(Input!$C$7,A802)</f>
        <v>67206</v>
      </c>
      <c r="D802" s="78" t="n">
        <f aca="false">IF(AND($B802&lt;Input!$C$31,$B802&lt;Input!$G$31),Input!$C$41,0)</f>
        <v>0</v>
      </c>
      <c r="E802" s="78" t="n">
        <f aca="true">IF(AND($B802&gt;Input!$C$45,$B802&lt;Input!$C$25),PMT(Input!$C$40/(100*12),(OFFSET($A$4,MATCH(Input!$C$25,$B$4:$B$1004,1),0,1,1)-OFFSET($A$4,MATCH(Input!$C$45,$B$4:$B$1004,1),0,1,1)),$H$4,0,1),0)</f>
        <v>0</v>
      </c>
      <c r="F802" s="78" t="n">
        <f aca="false">($F801+$D802+$E802)*(1+Input!$C$40/(100*12))</f>
        <v>-1.45574607628104E-009</v>
      </c>
    </row>
    <row r="803" customFormat="false" ht="12.8" hidden="false" customHeight="false" outlineLevel="0" collapsed="false">
      <c r="A803" s="76" t="n">
        <v>799</v>
      </c>
      <c r="B803" s="77" t="n">
        <f aca="false">EOMONTH(Input!$C$7,A803)</f>
        <v>67237</v>
      </c>
      <c r="D803" s="78" t="n">
        <f aca="false">IF(AND($B803&lt;Input!$C$31,$B803&lt;Input!$G$31),Input!$C$41,0)</f>
        <v>0</v>
      </c>
      <c r="E803" s="78" t="n">
        <f aca="true">IF(AND($B803&gt;Input!$C$45,$B803&lt;Input!$C$25),PMT(Input!$C$40/(100*12),(OFFSET($A$4,MATCH(Input!$C$25,$B$4:$B$1004,1),0,1,1)-OFFSET($A$4,MATCH(Input!$C$45,$B$4:$B$1004,1),0,1,1)),$H$4,0,1),0)</f>
        <v>0</v>
      </c>
      <c r="F803" s="78" t="n">
        <f aca="false">($F802+$D803+$E803)*(1+Input!$C$40/(100*12))</f>
        <v>-1.46181168493221E-009</v>
      </c>
    </row>
    <row r="804" customFormat="false" ht="12.8" hidden="false" customHeight="false" outlineLevel="0" collapsed="false">
      <c r="A804" s="76" t="n">
        <v>800</v>
      </c>
      <c r="B804" s="77" t="n">
        <f aca="false">EOMONTH(Input!$C$7,A804)</f>
        <v>67266</v>
      </c>
      <c r="D804" s="78" t="n">
        <f aca="false">IF(AND($B804&lt;Input!$C$31,$B804&lt;Input!$G$31),Input!$C$41,0)</f>
        <v>0</v>
      </c>
      <c r="E804" s="78" t="n">
        <f aca="true">IF(AND($B804&gt;Input!$C$45,$B804&lt;Input!$C$25),PMT(Input!$C$40/(100*12),(OFFSET($A$4,MATCH(Input!$C$25,$B$4:$B$1004,1),0,1,1)-OFFSET($A$4,MATCH(Input!$C$45,$B$4:$B$1004,1),0,1,1)),$H$4,0,1),0)</f>
        <v>0</v>
      </c>
      <c r="F804" s="78" t="n">
        <f aca="false">($F803+$D804+$E804)*(1+Input!$C$40/(100*12))</f>
        <v>-1.46790256695276E-009</v>
      </c>
    </row>
    <row r="805" customFormat="false" ht="12.8" hidden="false" customHeight="false" outlineLevel="0" collapsed="false">
      <c r="A805" s="76" t="n">
        <v>801</v>
      </c>
      <c r="B805" s="77" t="n">
        <f aca="false">EOMONTH(Input!$C$7,A805)</f>
        <v>67297</v>
      </c>
      <c r="D805" s="78" t="n">
        <f aca="false">IF(AND($B805&lt;Input!$C$31,$B805&lt;Input!$G$31),Input!$C$41,0)</f>
        <v>0</v>
      </c>
      <c r="E805" s="78" t="n">
        <f aca="true">IF(AND($B805&gt;Input!$C$45,$B805&lt;Input!$C$25),PMT(Input!$C$40/(100*12),(OFFSET($A$4,MATCH(Input!$C$25,$B$4:$B$1004,1),0,1,1)-OFFSET($A$4,MATCH(Input!$C$45,$B$4:$B$1004,1),0,1,1)),$H$4,0,1),0)</f>
        <v>0</v>
      </c>
      <c r="F805" s="78" t="n">
        <f aca="false">($F804+$D805+$E805)*(1+Input!$C$40/(100*12))</f>
        <v>-1.4740188276484E-009</v>
      </c>
    </row>
    <row r="806" customFormat="false" ht="12.8" hidden="false" customHeight="false" outlineLevel="0" collapsed="false">
      <c r="A806" s="76" t="n">
        <v>802</v>
      </c>
      <c r="B806" s="77" t="n">
        <f aca="false">EOMONTH(Input!$C$7,A806)</f>
        <v>67327</v>
      </c>
      <c r="D806" s="78" t="n">
        <f aca="false">IF(AND($B806&lt;Input!$C$31,$B806&lt;Input!$G$31),Input!$C$41,0)</f>
        <v>0</v>
      </c>
      <c r="E806" s="78" t="n">
        <f aca="true">IF(AND($B806&gt;Input!$C$45,$B806&lt;Input!$C$25),PMT(Input!$C$40/(100*12),(OFFSET($A$4,MATCH(Input!$C$25,$B$4:$B$1004,1),0,1,1)-OFFSET($A$4,MATCH(Input!$C$45,$B$4:$B$1004,1),0,1,1)),$H$4,0,1),0)</f>
        <v>0</v>
      </c>
      <c r="F806" s="78" t="n">
        <f aca="false">($F805+$D806+$E806)*(1+Input!$C$40/(100*12))</f>
        <v>-1.4801605727636E-009</v>
      </c>
    </row>
    <row r="807" customFormat="false" ht="12.8" hidden="false" customHeight="false" outlineLevel="0" collapsed="false">
      <c r="A807" s="76" t="n">
        <v>803</v>
      </c>
      <c r="B807" s="77" t="n">
        <f aca="false">EOMONTH(Input!$C$7,A807)</f>
        <v>67358</v>
      </c>
      <c r="D807" s="78" t="n">
        <f aca="false">IF(AND($B807&lt;Input!$C$31,$B807&lt;Input!$G$31),Input!$C$41,0)</f>
        <v>0</v>
      </c>
      <c r="E807" s="78" t="n">
        <f aca="true">IF(AND($B807&gt;Input!$C$45,$B807&lt;Input!$C$25),PMT(Input!$C$40/(100*12),(OFFSET($A$4,MATCH(Input!$C$25,$B$4:$B$1004,1),0,1,1)-OFFSET($A$4,MATCH(Input!$C$45,$B$4:$B$1004,1),0,1,1)),$H$4,0,1),0)</f>
        <v>0</v>
      </c>
      <c r="F807" s="78" t="n">
        <f aca="false">($F806+$D807+$E807)*(1+Input!$C$40/(100*12))</f>
        <v>-1.48632790848345E-009</v>
      </c>
    </row>
    <row r="808" customFormat="false" ht="12.8" hidden="false" customHeight="false" outlineLevel="0" collapsed="false">
      <c r="A808" s="76" t="n">
        <v>804</v>
      </c>
      <c r="B808" s="77" t="n">
        <f aca="false">EOMONTH(Input!$C$7,A808)</f>
        <v>67388</v>
      </c>
      <c r="D808" s="78" t="n">
        <f aca="false">IF(AND($B808&lt;Input!$C$31,$B808&lt;Input!$G$31),Input!$C$41,0)</f>
        <v>0</v>
      </c>
      <c r="E808" s="78" t="n">
        <f aca="true">IF(AND($B808&gt;Input!$C$45,$B808&lt;Input!$C$25),PMT(Input!$C$40/(100*12),(OFFSET($A$4,MATCH(Input!$C$25,$B$4:$B$1004,1),0,1,1)-OFFSET($A$4,MATCH(Input!$C$45,$B$4:$B$1004,1),0,1,1)),$H$4,0,1),0)</f>
        <v>0</v>
      </c>
      <c r="F808" s="78" t="n">
        <f aca="false">($F807+$D808+$E808)*(1+Input!$C$40/(100*12))</f>
        <v>-1.49252094143546E-009</v>
      </c>
    </row>
    <row r="809" customFormat="false" ht="12.8" hidden="false" customHeight="false" outlineLevel="0" collapsed="false">
      <c r="A809" s="76" t="n">
        <v>805</v>
      </c>
      <c r="B809" s="77" t="n">
        <f aca="false">EOMONTH(Input!$C$7,A809)</f>
        <v>67419</v>
      </c>
      <c r="D809" s="78" t="n">
        <f aca="false">IF(AND($B809&lt;Input!$C$31,$B809&lt;Input!$G$31),Input!$C$41,0)</f>
        <v>0</v>
      </c>
      <c r="E809" s="78" t="n">
        <f aca="true">IF(AND($B809&gt;Input!$C$45,$B809&lt;Input!$C$25),PMT(Input!$C$40/(100*12),(OFFSET($A$4,MATCH(Input!$C$25,$B$4:$B$1004,1),0,1,1)-OFFSET($A$4,MATCH(Input!$C$45,$B$4:$B$1004,1),0,1,1)),$H$4,0,1),0)</f>
        <v>0</v>
      </c>
      <c r="F809" s="78" t="n">
        <f aca="false">($F808+$D809+$E809)*(1+Input!$C$40/(100*12))</f>
        <v>-1.49873977869144E-009</v>
      </c>
    </row>
    <row r="810" customFormat="false" ht="12.8" hidden="false" customHeight="false" outlineLevel="0" collapsed="false">
      <c r="A810" s="76" t="n">
        <v>806</v>
      </c>
      <c r="B810" s="77" t="n">
        <f aca="false">EOMONTH(Input!$C$7,A810)</f>
        <v>67450</v>
      </c>
      <c r="D810" s="78" t="n">
        <f aca="false">IF(AND($B810&lt;Input!$C$31,$B810&lt;Input!$G$31),Input!$C$41,0)</f>
        <v>0</v>
      </c>
      <c r="E810" s="78" t="n">
        <f aca="true">IF(AND($B810&gt;Input!$C$45,$B810&lt;Input!$C$25),PMT(Input!$C$40/(100*12),(OFFSET($A$4,MATCH(Input!$C$25,$B$4:$B$1004,1),0,1,1)-OFFSET($A$4,MATCH(Input!$C$45,$B$4:$B$1004,1),0,1,1)),$H$4,0,1),0)</f>
        <v>0</v>
      </c>
      <c r="F810" s="78" t="n">
        <f aca="false">($F809+$D810+$E810)*(1+Input!$C$40/(100*12))</f>
        <v>-1.50498452776932E-009</v>
      </c>
    </row>
    <row r="811" customFormat="false" ht="12.8" hidden="false" customHeight="false" outlineLevel="0" collapsed="false">
      <c r="A811" s="76" t="n">
        <v>807</v>
      </c>
      <c r="B811" s="77" t="n">
        <f aca="false">EOMONTH(Input!$C$7,A811)</f>
        <v>67480</v>
      </c>
      <c r="D811" s="78" t="n">
        <f aca="false">IF(AND($B811&lt;Input!$C$31,$B811&lt;Input!$G$31),Input!$C$41,0)</f>
        <v>0</v>
      </c>
      <c r="E811" s="78" t="n">
        <f aca="true">IF(AND($B811&gt;Input!$C$45,$B811&lt;Input!$C$25),PMT(Input!$C$40/(100*12),(OFFSET($A$4,MATCH(Input!$C$25,$B$4:$B$1004,1),0,1,1)-OFFSET($A$4,MATCH(Input!$C$45,$B$4:$B$1004,1),0,1,1)),$H$4,0,1),0)</f>
        <v>0</v>
      </c>
      <c r="F811" s="78" t="n">
        <f aca="false">($F810+$D811+$E811)*(1+Input!$C$40/(100*12))</f>
        <v>-1.51125529663503E-009</v>
      </c>
    </row>
    <row r="812" customFormat="false" ht="12.8" hidden="false" customHeight="false" outlineLevel="0" collapsed="false">
      <c r="A812" s="76" t="n">
        <v>808</v>
      </c>
      <c r="B812" s="77" t="n">
        <f aca="false">EOMONTH(Input!$C$7,A812)</f>
        <v>67511</v>
      </c>
      <c r="D812" s="78" t="n">
        <f aca="false">IF(AND($B812&lt;Input!$C$31,$B812&lt;Input!$G$31),Input!$C$41,0)</f>
        <v>0</v>
      </c>
      <c r="E812" s="78" t="n">
        <f aca="true">IF(AND($B812&gt;Input!$C$45,$B812&lt;Input!$C$25),PMT(Input!$C$40/(100*12),(OFFSET($A$4,MATCH(Input!$C$25,$B$4:$B$1004,1),0,1,1)-OFFSET($A$4,MATCH(Input!$C$45,$B$4:$B$1004,1),0,1,1)),$H$4,0,1),0)</f>
        <v>0</v>
      </c>
      <c r="F812" s="78" t="n">
        <f aca="false">($F811+$D812+$E812)*(1+Input!$C$40/(100*12))</f>
        <v>-1.51755219370434E-009</v>
      </c>
    </row>
    <row r="813" customFormat="false" ht="12.8" hidden="false" customHeight="false" outlineLevel="0" collapsed="false">
      <c r="A813" s="76" t="n">
        <v>809</v>
      </c>
      <c r="B813" s="77" t="n">
        <f aca="false">EOMONTH(Input!$C$7,A813)</f>
        <v>67541</v>
      </c>
      <c r="D813" s="78" t="n">
        <f aca="false">IF(AND($B813&lt;Input!$C$31,$B813&lt;Input!$G$31),Input!$C$41,0)</f>
        <v>0</v>
      </c>
      <c r="E813" s="78" t="n">
        <f aca="true">IF(AND($B813&gt;Input!$C$45,$B813&lt;Input!$C$25),PMT(Input!$C$40/(100*12),(OFFSET($A$4,MATCH(Input!$C$25,$B$4:$B$1004,1),0,1,1)-OFFSET($A$4,MATCH(Input!$C$45,$B$4:$B$1004,1),0,1,1)),$H$4,0,1),0)</f>
        <v>0</v>
      </c>
      <c r="F813" s="78" t="n">
        <f aca="false">($F812+$D813+$E813)*(1+Input!$C$40/(100*12))</f>
        <v>-1.52387532784478E-009</v>
      </c>
    </row>
    <row r="814" customFormat="false" ht="12.8" hidden="false" customHeight="false" outlineLevel="0" collapsed="false">
      <c r="A814" s="76" t="n">
        <v>810</v>
      </c>
      <c r="B814" s="77" t="n">
        <f aca="false">EOMONTH(Input!$C$7,A814)</f>
        <v>67572</v>
      </c>
      <c r="D814" s="78" t="n">
        <f aca="false">IF(AND($B814&lt;Input!$C$31,$B814&lt;Input!$G$31),Input!$C$41,0)</f>
        <v>0</v>
      </c>
      <c r="E814" s="78" t="n">
        <f aca="true">IF(AND($B814&gt;Input!$C$45,$B814&lt;Input!$C$25),PMT(Input!$C$40/(100*12),(OFFSET($A$4,MATCH(Input!$C$25,$B$4:$B$1004,1),0,1,1)-OFFSET($A$4,MATCH(Input!$C$45,$B$4:$B$1004,1),0,1,1)),$H$4,0,1),0)</f>
        <v>0</v>
      </c>
      <c r="F814" s="78" t="n">
        <f aca="false">($F813+$D814+$E814)*(1+Input!$C$40/(100*12))</f>
        <v>-1.53022480837746E-009</v>
      </c>
    </row>
    <row r="815" customFormat="false" ht="12.8" hidden="false" customHeight="false" outlineLevel="0" collapsed="false">
      <c r="A815" s="76" t="n">
        <v>811</v>
      </c>
      <c r="B815" s="77" t="n">
        <f aca="false">EOMONTH(Input!$C$7,A815)</f>
        <v>67603</v>
      </c>
      <c r="D815" s="78" t="n">
        <f aca="false">IF(AND($B815&lt;Input!$C$31,$B815&lt;Input!$G$31),Input!$C$41,0)</f>
        <v>0</v>
      </c>
      <c r="E815" s="78" t="n">
        <f aca="true">IF(AND($B815&gt;Input!$C$45,$B815&lt;Input!$C$25),PMT(Input!$C$40/(100*12),(OFFSET($A$4,MATCH(Input!$C$25,$B$4:$B$1004,1),0,1,1)-OFFSET($A$4,MATCH(Input!$C$45,$B$4:$B$1004,1),0,1,1)),$H$4,0,1),0)</f>
        <v>0</v>
      </c>
      <c r="F815" s="78" t="n">
        <f aca="false">($F814+$D815+$E815)*(1+Input!$C$40/(100*12))</f>
        <v>-1.53660074507904E-009</v>
      </c>
    </row>
    <row r="816" customFormat="false" ht="12.8" hidden="false" customHeight="false" outlineLevel="0" collapsed="false">
      <c r="A816" s="76" t="n">
        <v>812</v>
      </c>
      <c r="B816" s="77" t="n">
        <f aca="false">EOMONTH(Input!$C$7,A816)</f>
        <v>67631</v>
      </c>
      <c r="D816" s="78" t="n">
        <f aca="false">IF(AND($B816&lt;Input!$C$31,$B816&lt;Input!$G$31),Input!$C$41,0)</f>
        <v>0</v>
      </c>
      <c r="E816" s="78" t="n">
        <f aca="true">IF(AND($B816&gt;Input!$C$45,$B816&lt;Input!$C$25),PMT(Input!$C$40/(100*12),(OFFSET($A$4,MATCH(Input!$C$25,$B$4:$B$1004,1),0,1,1)-OFFSET($A$4,MATCH(Input!$C$45,$B$4:$B$1004,1),0,1,1)),$H$4,0,1),0)</f>
        <v>0</v>
      </c>
      <c r="F816" s="78" t="n">
        <f aca="false">($F815+$D816+$E816)*(1+Input!$C$40/(100*12))</f>
        <v>-1.54300324818353E-009</v>
      </c>
    </row>
    <row r="817" customFormat="false" ht="12.8" hidden="false" customHeight="false" outlineLevel="0" collapsed="false">
      <c r="A817" s="76" t="n">
        <v>813</v>
      </c>
      <c r="B817" s="77" t="n">
        <f aca="false">EOMONTH(Input!$C$7,A817)</f>
        <v>67662</v>
      </c>
      <c r="D817" s="78" t="n">
        <f aca="false">IF(AND($B817&lt;Input!$C$31,$B817&lt;Input!$G$31),Input!$C$41,0)</f>
        <v>0</v>
      </c>
      <c r="E817" s="78" t="n">
        <f aca="true">IF(AND($B817&gt;Input!$C$45,$B817&lt;Input!$C$25),PMT(Input!$C$40/(100*12),(OFFSET($A$4,MATCH(Input!$C$25,$B$4:$B$1004,1),0,1,1)-OFFSET($A$4,MATCH(Input!$C$45,$B$4:$B$1004,1),0,1,1)),$H$4,0,1),0)</f>
        <v>0</v>
      </c>
      <c r="F817" s="78" t="n">
        <f aca="false">($F816+$D817+$E817)*(1+Input!$C$40/(100*12))</f>
        <v>-1.5494324283843E-009</v>
      </c>
    </row>
    <row r="818" customFormat="false" ht="12.8" hidden="false" customHeight="false" outlineLevel="0" collapsed="false">
      <c r="A818" s="76" t="n">
        <v>814</v>
      </c>
      <c r="B818" s="77" t="n">
        <f aca="false">EOMONTH(Input!$C$7,A818)</f>
        <v>67692</v>
      </c>
      <c r="D818" s="78" t="n">
        <f aca="false">IF(AND($B818&lt;Input!$C$31,$B818&lt;Input!$G$31),Input!$C$41,0)</f>
        <v>0</v>
      </c>
      <c r="E818" s="78" t="n">
        <f aca="true">IF(AND($B818&gt;Input!$C$45,$B818&lt;Input!$C$25),PMT(Input!$C$40/(100*12),(OFFSET($A$4,MATCH(Input!$C$25,$B$4:$B$1004,1),0,1,1)-OFFSET($A$4,MATCH(Input!$C$45,$B$4:$B$1004,1),0,1,1)),$H$4,0,1),0)</f>
        <v>0</v>
      </c>
      <c r="F818" s="78" t="n">
        <f aca="false">($F817+$D818+$E818)*(1+Input!$C$40/(100*12))</f>
        <v>-1.5558883968359E-009</v>
      </c>
    </row>
    <row r="819" customFormat="false" ht="12.8" hidden="false" customHeight="false" outlineLevel="0" collapsed="false">
      <c r="A819" s="76" t="n">
        <v>815</v>
      </c>
      <c r="B819" s="77" t="n">
        <f aca="false">EOMONTH(Input!$C$7,A819)</f>
        <v>67723</v>
      </c>
      <c r="D819" s="78" t="n">
        <f aca="false">IF(AND($B819&lt;Input!$C$31,$B819&lt;Input!$G$31),Input!$C$41,0)</f>
        <v>0</v>
      </c>
      <c r="E819" s="78" t="n">
        <f aca="true">IF(AND($B819&gt;Input!$C$45,$B819&lt;Input!$C$25),PMT(Input!$C$40/(100*12),(OFFSET($A$4,MATCH(Input!$C$25,$B$4:$B$1004,1),0,1,1)-OFFSET($A$4,MATCH(Input!$C$45,$B$4:$B$1004,1),0,1,1)),$H$4,0,1),0)</f>
        <v>0</v>
      </c>
      <c r="F819" s="78" t="n">
        <f aca="false">($F818+$D819+$E819)*(1+Input!$C$40/(100*12))</f>
        <v>-1.56237126515605E-009</v>
      </c>
    </row>
    <row r="820" customFormat="false" ht="12.8" hidden="false" customHeight="false" outlineLevel="0" collapsed="false">
      <c r="A820" s="76" t="n">
        <v>816</v>
      </c>
      <c r="B820" s="77" t="n">
        <f aca="false">EOMONTH(Input!$C$7,A820)</f>
        <v>67753</v>
      </c>
      <c r="D820" s="78" t="n">
        <f aca="false">IF(AND($B820&lt;Input!$C$31,$B820&lt;Input!$G$31),Input!$C$41,0)</f>
        <v>0</v>
      </c>
      <c r="E820" s="78" t="n">
        <f aca="true">IF(AND($B820&gt;Input!$C$45,$B820&lt;Input!$C$25),PMT(Input!$C$40/(100*12),(OFFSET($A$4,MATCH(Input!$C$25,$B$4:$B$1004,1),0,1,1)-OFFSET($A$4,MATCH(Input!$C$45,$B$4:$B$1004,1),0,1,1)),$H$4,0,1),0)</f>
        <v>0</v>
      </c>
      <c r="F820" s="78" t="n">
        <f aca="false">($F819+$D820+$E820)*(1+Input!$C$40/(100*12))</f>
        <v>-1.56888114542753E-009</v>
      </c>
    </row>
    <row r="821" customFormat="false" ht="12.8" hidden="false" customHeight="false" outlineLevel="0" collapsed="false">
      <c r="A821" s="76" t="n">
        <v>817</v>
      </c>
      <c r="B821" s="77" t="n">
        <f aca="false">EOMONTH(Input!$C$7,A821)</f>
        <v>67784</v>
      </c>
      <c r="D821" s="78" t="n">
        <f aca="false">IF(AND($B821&lt;Input!$C$31,$B821&lt;Input!$G$31),Input!$C$41,0)</f>
        <v>0</v>
      </c>
      <c r="E821" s="78" t="n">
        <f aca="true">IF(AND($B821&gt;Input!$C$45,$B821&lt;Input!$C$25),PMT(Input!$C$40/(100*12),(OFFSET($A$4,MATCH(Input!$C$25,$B$4:$B$1004,1),0,1,1)-OFFSET($A$4,MATCH(Input!$C$45,$B$4:$B$1004,1),0,1,1)),$H$4,0,1),0)</f>
        <v>0</v>
      </c>
      <c r="F821" s="78" t="n">
        <f aca="false">($F820+$D821+$E821)*(1+Input!$C$40/(100*12))</f>
        <v>-1.57541815020015E-009</v>
      </c>
    </row>
    <row r="822" customFormat="false" ht="12.8" hidden="false" customHeight="false" outlineLevel="0" collapsed="false">
      <c r="A822" s="76" t="n">
        <v>818</v>
      </c>
      <c r="B822" s="77" t="n">
        <f aca="false">EOMONTH(Input!$C$7,A822)</f>
        <v>67815</v>
      </c>
      <c r="D822" s="78" t="n">
        <f aca="false">IF(AND($B822&lt;Input!$C$31,$B822&lt;Input!$G$31),Input!$C$41,0)</f>
        <v>0</v>
      </c>
      <c r="E822" s="78" t="n">
        <f aca="true">IF(AND($B822&gt;Input!$C$45,$B822&lt;Input!$C$25),PMT(Input!$C$40/(100*12),(OFFSET($A$4,MATCH(Input!$C$25,$B$4:$B$1004,1),0,1,1)-OFFSET($A$4,MATCH(Input!$C$45,$B$4:$B$1004,1),0,1,1)),$H$4,0,1),0)</f>
        <v>0</v>
      </c>
      <c r="F822" s="78" t="n">
        <f aca="false">($F821+$D822+$E822)*(1+Input!$C$40/(100*12))</f>
        <v>-1.58198239249265E-009</v>
      </c>
    </row>
    <row r="823" customFormat="false" ht="12.8" hidden="false" customHeight="false" outlineLevel="0" collapsed="false">
      <c r="A823" s="76" t="n">
        <v>819</v>
      </c>
      <c r="B823" s="77" t="n">
        <f aca="false">EOMONTH(Input!$C$7,A823)</f>
        <v>67845</v>
      </c>
      <c r="D823" s="78" t="n">
        <f aca="false">IF(AND($B823&lt;Input!$C$31,$B823&lt;Input!$G$31),Input!$C$41,0)</f>
        <v>0</v>
      </c>
      <c r="E823" s="78" t="n">
        <f aca="true">IF(AND($B823&gt;Input!$C$45,$B823&lt;Input!$C$25),PMT(Input!$C$40/(100*12),(OFFSET($A$4,MATCH(Input!$C$25,$B$4:$B$1004,1),0,1,1)-OFFSET($A$4,MATCH(Input!$C$45,$B$4:$B$1004,1),0,1,1)),$H$4,0,1),0)</f>
        <v>0</v>
      </c>
      <c r="F823" s="78" t="n">
        <f aca="false">($F822+$D823+$E823)*(1+Input!$C$40/(100*12))</f>
        <v>-1.5885739857947E-009</v>
      </c>
    </row>
    <row r="824" customFormat="false" ht="12.8" hidden="false" customHeight="false" outlineLevel="0" collapsed="false">
      <c r="A824" s="76" t="n">
        <v>820</v>
      </c>
      <c r="B824" s="77" t="n">
        <f aca="false">EOMONTH(Input!$C$7,A824)</f>
        <v>67876</v>
      </c>
      <c r="D824" s="78" t="n">
        <f aca="false">IF(AND($B824&lt;Input!$C$31,$B824&lt;Input!$G$31),Input!$C$41,0)</f>
        <v>0</v>
      </c>
      <c r="E824" s="78" t="n">
        <f aca="true">IF(AND($B824&gt;Input!$C$45,$B824&lt;Input!$C$25),PMT(Input!$C$40/(100*12),(OFFSET($A$4,MATCH(Input!$C$25,$B$4:$B$1004,1),0,1,1)-OFFSET($A$4,MATCH(Input!$C$45,$B$4:$B$1004,1),0,1,1)),$H$4,0,1),0)</f>
        <v>0</v>
      </c>
      <c r="F824" s="78" t="n">
        <f aca="false">($F823+$D824+$E824)*(1+Input!$C$40/(100*12))</f>
        <v>-1.59519304406884E-009</v>
      </c>
    </row>
    <row r="825" customFormat="false" ht="12.8" hidden="false" customHeight="false" outlineLevel="0" collapsed="false">
      <c r="A825" s="76" t="n">
        <v>821</v>
      </c>
      <c r="B825" s="77" t="n">
        <f aca="false">EOMONTH(Input!$C$7,A825)</f>
        <v>67906</v>
      </c>
      <c r="D825" s="78" t="n">
        <f aca="false">IF(AND($B825&lt;Input!$C$31,$B825&lt;Input!$G$31),Input!$C$41,0)</f>
        <v>0</v>
      </c>
      <c r="E825" s="78" t="n">
        <f aca="true">IF(AND($B825&gt;Input!$C$45,$B825&lt;Input!$C$25),PMT(Input!$C$40/(100*12),(OFFSET($A$4,MATCH(Input!$C$25,$B$4:$B$1004,1),0,1,1)-OFFSET($A$4,MATCH(Input!$C$45,$B$4:$B$1004,1),0,1,1)),$H$4,0,1),0)</f>
        <v>0</v>
      </c>
      <c r="F825" s="78" t="n">
        <f aca="false">($F824+$D825+$E825)*(1+Input!$C$40/(100*12))</f>
        <v>-1.60183968175246E-009</v>
      </c>
    </row>
    <row r="826" customFormat="false" ht="12.8" hidden="false" customHeight="false" outlineLevel="0" collapsed="false">
      <c r="A826" s="76" t="n">
        <v>822</v>
      </c>
      <c r="B826" s="77" t="n">
        <f aca="false">EOMONTH(Input!$C$7,A826)</f>
        <v>67937</v>
      </c>
      <c r="D826" s="78" t="n">
        <f aca="false">IF(AND($B826&lt;Input!$C$31,$B826&lt;Input!$G$31),Input!$C$41,0)</f>
        <v>0</v>
      </c>
      <c r="E826" s="78" t="n">
        <f aca="true">IF(AND($B826&gt;Input!$C$45,$B826&lt;Input!$C$25),PMT(Input!$C$40/(100*12),(OFFSET($A$4,MATCH(Input!$C$25,$B$4:$B$1004,1),0,1,1)-OFFSET($A$4,MATCH(Input!$C$45,$B$4:$B$1004,1),0,1,1)),$H$4,0,1),0)</f>
        <v>0</v>
      </c>
      <c r="F826" s="78" t="n">
        <f aca="false">($F825+$D826+$E826)*(1+Input!$C$40/(100*12))</f>
        <v>-1.60851401375977E-009</v>
      </c>
    </row>
    <row r="827" customFormat="false" ht="12.8" hidden="false" customHeight="false" outlineLevel="0" collapsed="false">
      <c r="A827" s="76" t="n">
        <v>823</v>
      </c>
      <c r="B827" s="77" t="n">
        <f aca="false">EOMONTH(Input!$C$7,A827)</f>
        <v>67968</v>
      </c>
      <c r="D827" s="78" t="n">
        <f aca="false">IF(AND($B827&lt;Input!$C$31,$B827&lt;Input!$G$31),Input!$C$41,0)</f>
        <v>0</v>
      </c>
      <c r="E827" s="78" t="n">
        <f aca="true">IF(AND($B827&gt;Input!$C$45,$B827&lt;Input!$C$25),PMT(Input!$C$40/(100*12),(OFFSET($A$4,MATCH(Input!$C$25,$B$4:$B$1004,1),0,1,1)-OFFSET($A$4,MATCH(Input!$C$45,$B$4:$B$1004,1),0,1,1)),$H$4,0,1),0)</f>
        <v>0</v>
      </c>
      <c r="F827" s="78" t="n">
        <f aca="false">($F826+$D827+$E827)*(1+Input!$C$40/(100*12))</f>
        <v>-1.61521615548376E-009</v>
      </c>
    </row>
    <row r="828" customFormat="false" ht="12.8" hidden="false" customHeight="false" outlineLevel="0" collapsed="false">
      <c r="A828" s="76" t="n">
        <v>824</v>
      </c>
      <c r="B828" s="77" t="n">
        <f aca="false">EOMONTH(Input!$C$7,A828)</f>
        <v>67996</v>
      </c>
      <c r="D828" s="78" t="n">
        <f aca="false">IF(AND($B828&lt;Input!$C$31,$B828&lt;Input!$G$31),Input!$C$41,0)</f>
        <v>0</v>
      </c>
      <c r="E828" s="78" t="n">
        <f aca="true">IF(AND($B828&gt;Input!$C$45,$B828&lt;Input!$C$25),PMT(Input!$C$40/(100*12),(OFFSET($A$4,MATCH(Input!$C$25,$B$4:$B$1004,1),0,1,1)-OFFSET($A$4,MATCH(Input!$C$45,$B$4:$B$1004,1),0,1,1)),$H$4,0,1),0)</f>
        <v>0</v>
      </c>
      <c r="F828" s="78" t="n">
        <f aca="false">($F827+$D828+$E828)*(1+Input!$C$40/(100*12))</f>
        <v>-1.62194622279828E-009</v>
      </c>
    </row>
    <row r="829" customFormat="false" ht="12.8" hidden="false" customHeight="false" outlineLevel="0" collapsed="false">
      <c r="A829" s="76" t="n">
        <v>825</v>
      </c>
      <c r="B829" s="77" t="n">
        <f aca="false">EOMONTH(Input!$C$7,A829)</f>
        <v>68027</v>
      </c>
      <c r="D829" s="78" t="n">
        <f aca="false">IF(AND($B829&lt;Input!$C$31,$B829&lt;Input!$G$31),Input!$C$41,0)</f>
        <v>0</v>
      </c>
      <c r="E829" s="78" t="n">
        <f aca="true">IF(AND($B829&gt;Input!$C$45,$B829&lt;Input!$C$25),PMT(Input!$C$40/(100*12),(OFFSET($A$4,MATCH(Input!$C$25,$B$4:$B$1004,1),0,1,1)-OFFSET($A$4,MATCH(Input!$C$45,$B$4:$B$1004,1),0,1,1)),$H$4,0,1),0)</f>
        <v>0</v>
      </c>
      <c r="F829" s="78" t="n">
        <f aca="false">($F828+$D829+$E829)*(1+Input!$C$40/(100*12))</f>
        <v>-1.62870433205994E-009</v>
      </c>
    </row>
    <row r="830" customFormat="false" ht="12.8" hidden="false" customHeight="false" outlineLevel="0" collapsed="false">
      <c r="A830" s="76" t="n">
        <v>826</v>
      </c>
      <c r="B830" s="77" t="n">
        <f aca="false">EOMONTH(Input!$C$7,A830)</f>
        <v>68057</v>
      </c>
      <c r="D830" s="78" t="n">
        <f aca="false">IF(AND($B830&lt;Input!$C$31,$B830&lt;Input!$G$31),Input!$C$41,0)</f>
        <v>0</v>
      </c>
      <c r="E830" s="78" t="n">
        <f aca="true">IF(AND($B830&gt;Input!$C$45,$B830&lt;Input!$C$25),PMT(Input!$C$40/(100*12),(OFFSET($A$4,MATCH(Input!$C$25,$B$4:$B$1004,1),0,1,1)-OFFSET($A$4,MATCH(Input!$C$45,$B$4:$B$1004,1),0,1,1)),$H$4,0,1),0)</f>
        <v>0</v>
      </c>
      <c r="F830" s="78" t="n">
        <f aca="false">($F829+$D830+$E830)*(1+Input!$C$40/(100*12))</f>
        <v>-1.63549060011019E-009</v>
      </c>
    </row>
    <row r="831" customFormat="false" ht="12.8" hidden="false" customHeight="false" outlineLevel="0" collapsed="false">
      <c r="A831" s="76" t="n">
        <v>827</v>
      </c>
      <c r="B831" s="77" t="n">
        <f aca="false">EOMONTH(Input!$C$7,A831)</f>
        <v>68088</v>
      </c>
      <c r="D831" s="78" t="n">
        <f aca="false">IF(AND($B831&lt;Input!$C$31,$B831&lt;Input!$G$31),Input!$C$41,0)</f>
        <v>0</v>
      </c>
      <c r="E831" s="78" t="n">
        <f aca="true">IF(AND($B831&gt;Input!$C$45,$B831&lt;Input!$C$25),PMT(Input!$C$40/(100*12),(OFFSET($A$4,MATCH(Input!$C$25,$B$4:$B$1004,1),0,1,1)-OFFSET($A$4,MATCH(Input!$C$45,$B$4:$B$1004,1),0,1,1)),$H$4,0,1),0)</f>
        <v>0</v>
      </c>
      <c r="F831" s="78" t="n">
        <f aca="false">($F830+$D831+$E831)*(1+Input!$C$40/(100*12))</f>
        <v>-1.64230514427732E-009</v>
      </c>
    </row>
    <row r="832" customFormat="false" ht="12.8" hidden="false" customHeight="false" outlineLevel="0" collapsed="false">
      <c r="A832" s="76" t="n">
        <v>828</v>
      </c>
      <c r="B832" s="77" t="n">
        <f aca="false">EOMONTH(Input!$C$7,A832)</f>
        <v>68118</v>
      </c>
      <c r="D832" s="78" t="n">
        <f aca="false">IF(AND($B832&lt;Input!$C$31,$B832&lt;Input!$G$31),Input!$C$41,0)</f>
        <v>0</v>
      </c>
      <c r="E832" s="78" t="n">
        <f aca="true">IF(AND($B832&gt;Input!$C$45,$B832&lt;Input!$C$25),PMT(Input!$C$40/(100*12),(OFFSET($A$4,MATCH(Input!$C$25,$B$4:$B$1004,1),0,1,1)-OFFSET($A$4,MATCH(Input!$C$45,$B$4:$B$1004,1),0,1,1)),$H$4,0,1),0)</f>
        <v>0</v>
      </c>
      <c r="F832" s="78" t="n">
        <f aca="false">($F831+$D832+$E832)*(1+Input!$C$40/(100*12))</f>
        <v>-1.64914808237847E-009</v>
      </c>
    </row>
    <row r="833" customFormat="false" ht="12.8" hidden="false" customHeight="false" outlineLevel="0" collapsed="false">
      <c r="A833" s="76" t="n">
        <v>829</v>
      </c>
      <c r="B833" s="77" t="n">
        <f aca="false">EOMONTH(Input!$C$7,A833)</f>
        <v>68149</v>
      </c>
      <c r="D833" s="78" t="n">
        <f aca="false">IF(AND($B833&lt;Input!$C$31,$B833&lt;Input!$G$31),Input!$C$41,0)</f>
        <v>0</v>
      </c>
      <c r="E833" s="78" t="n">
        <f aca="true">IF(AND($B833&gt;Input!$C$45,$B833&lt;Input!$C$25),PMT(Input!$C$40/(100*12),(OFFSET($A$4,MATCH(Input!$C$25,$B$4:$B$1004,1),0,1,1)-OFFSET($A$4,MATCH(Input!$C$45,$B$4:$B$1004,1),0,1,1)),$H$4,0,1),0)</f>
        <v>0</v>
      </c>
      <c r="F833" s="78" t="n">
        <f aca="false">($F832+$D833+$E833)*(1+Input!$C$40/(100*12))</f>
        <v>-1.65601953272171E-009</v>
      </c>
    </row>
    <row r="834" customFormat="false" ht="12.8" hidden="false" customHeight="false" outlineLevel="0" collapsed="false">
      <c r="A834" s="76" t="n">
        <v>830</v>
      </c>
      <c r="B834" s="77" t="n">
        <f aca="false">EOMONTH(Input!$C$7,A834)</f>
        <v>68180</v>
      </c>
      <c r="D834" s="78" t="n">
        <f aca="false">IF(AND($B834&lt;Input!$C$31,$B834&lt;Input!$G$31),Input!$C$41,0)</f>
        <v>0</v>
      </c>
      <c r="E834" s="78" t="n">
        <f aca="true">IF(AND($B834&gt;Input!$C$45,$B834&lt;Input!$C$25),PMT(Input!$C$40/(100*12),(OFFSET($A$4,MATCH(Input!$C$25,$B$4:$B$1004,1),0,1,1)-OFFSET($A$4,MATCH(Input!$C$45,$B$4:$B$1004,1),0,1,1)),$H$4,0,1),0)</f>
        <v>0</v>
      </c>
      <c r="F834" s="78" t="n">
        <f aca="false">($F833+$D834+$E834)*(1+Input!$C$40/(100*12))</f>
        <v>-1.66291961410805E-009</v>
      </c>
    </row>
    <row r="835" customFormat="false" ht="12.8" hidden="false" customHeight="false" outlineLevel="0" collapsed="false">
      <c r="A835" s="76" t="n">
        <v>831</v>
      </c>
      <c r="B835" s="77" t="n">
        <f aca="false">EOMONTH(Input!$C$7,A835)</f>
        <v>68210</v>
      </c>
      <c r="D835" s="78" t="n">
        <f aca="false">IF(AND($B835&lt;Input!$C$31,$B835&lt;Input!$G$31),Input!$C$41,0)</f>
        <v>0</v>
      </c>
      <c r="E835" s="78" t="n">
        <f aca="true">IF(AND($B835&gt;Input!$C$45,$B835&lt;Input!$C$25),PMT(Input!$C$40/(100*12),(OFFSET($A$4,MATCH(Input!$C$25,$B$4:$B$1004,1),0,1,1)-OFFSET($A$4,MATCH(Input!$C$45,$B$4:$B$1004,1),0,1,1)),$H$4,0,1),0)</f>
        <v>0</v>
      </c>
      <c r="F835" s="78" t="n">
        <f aca="false">($F834+$D835+$E835)*(1+Input!$C$40/(100*12))</f>
        <v>-1.6698484458335E-009</v>
      </c>
    </row>
    <row r="836" customFormat="false" ht="12.8" hidden="false" customHeight="false" outlineLevel="0" collapsed="false">
      <c r="A836" s="76" t="n">
        <v>832</v>
      </c>
      <c r="B836" s="77" t="n">
        <f aca="false">EOMONTH(Input!$C$7,A836)</f>
        <v>68241</v>
      </c>
      <c r="D836" s="78" t="n">
        <f aca="false">IF(AND($B836&lt;Input!$C$31,$B836&lt;Input!$G$31),Input!$C$41,0)</f>
        <v>0</v>
      </c>
      <c r="E836" s="78" t="n">
        <f aca="true">IF(AND($B836&gt;Input!$C$45,$B836&lt;Input!$C$25),PMT(Input!$C$40/(100*12),(OFFSET($A$4,MATCH(Input!$C$25,$B$4:$B$1004,1),0,1,1)-OFFSET($A$4,MATCH(Input!$C$45,$B$4:$B$1004,1),0,1,1)),$H$4,0,1),0)</f>
        <v>0</v>
      </c>
      <c r="F836" s="78" t="n">
        <f aca="false">($F835+$D836+$E836)*(1+Input!$C$40/(100*12))</f>
        <v>-1.67680614769114E-009</v>
      </c>
    </row>
    <row r="837" customFormat="false" ht="12.8" hidden="false" customHeight="false" outlineLevel="0" collapsed="false">
      <c r="A837" s="76" t="n">
        <v>833</v>
      </c>
      <c r="B837" s="77" t="n">
        <f aca="false">EOMONTH(Input!$C$7,A837)</f>
        <v>68271</v>
      </c>
      <c r="D837" s="78" t="n">
        <f aca="false">IF(AND($B837&lt;Input!$C$31,$B837&lt;Input!$G$31),Input!$C$41,0)</f>
        <v>0</v>
      </c>
      <c r="E837" s="78" t="n">
        <f aca="true">IF(AND($B837&gt;Input!$C$45,$B837&lt;Input!$C$25),PMT(Input!$C$40/(100*12),(OFFSET($A$4,MATCH(Input!$C$25,$B$4:$B$1004,1),0,1,1)-OFFSET($A$4,MATCH(Input!$C$45,$B$4:$B$1004,1),0,1,1)),$H$4,0,1),0)</f>
        <v>0</v>
      </c>
      <c r="F837" s="78" t="n">
        <f aca="false">($F836+$D837+$E837)*(1+Input!$C$40/(100*12))</f>
        <v>-1.68379283997319E-009</v>
      </c>
    </row>
    <row r="838" customFormat="false" ht="12.8" hidden="false" customHeight="false" outlineLevel="0" collapsed="false">
      <c r="A838" s="76" t="n">
        <v>834</v>
      </c>
      <c r="B838" s="77" t="n">
        <f aca="false">EOMONTH(Input!$C$7,A838)</f>
        <v>68302</v>
      </c>
      <c r="D838" s="78" t="n">
        <f aca="false">IF(AND($B838&lt;Input!$C$31,$B838&lt;Input!$G$31),Input!$C$41,0)</f>
        <v>0</v>
      </c>
      <c r="E838" s="78" t="n">
        <f aca="true">IF(AND($B838&gt;Input!$C$45,$B838&lt;Input!$C$25),PMT(Input!$C$40/(100*12),(OFFSET($A$4,MATCH(Input!$C$25,$B$4:$B$1004,1),0,1,1)-OFFSET($A$4,MATCH(Input!$C$45,$B$4:$B$1004,1),0,1,1)),$H$4,0,1),0)</f>
        <v>0</v>
      </c>
      <c r="F838" s="78" t="n">
        <f aca="false">($F837+$D838+$E838)*(1+Input!$C$40/(100*12))</f>
        <v>-1.69080864347308E-009</v>
      </c>
    </row>
    <row r="839" customFormat="false" ht="12.8" hidden="false" customHeight="false" outlineLevel="0" collapsed="false">
      <c r="A839" s="76" t="n">
        <v>835</v>
      </c>
      <c r="B839" s="77" t="n">
        <f aca="false">EOMONTH(Input!$C$7,A839)</f>
        <v>68333</v>
      </c>
      <c r="D839" s="78" t="n">
        <f aca="false">IF(AND($B839&lt;Input!$C$31,$B839&lt;Input!$G$31),Input!$C$41,0)</f>
        <v>0</v>
      </c>
      <c r="E839" s="78" t="n">
        <f aca="true">IF(AND($B839&gt;Input!$C$45,$B839&lt;Input!$C$25),PMT(Input!$C$40/(100*12),(OFFSET($A$4,MATCH(Input!$C$25,$B$4:$B$1004,1),0,1,1)-OFFSET($A$4,MATCH(Input!$C$45,$B$4:$B$1004,1),0,1,1)),$H$4,0,1),0)</f>
        <v>0</v>
      </c>
      <c r="F839" s="78" t="n">
        <f aca="false">($F838+$D839+$E839)*(1+Input!$C$40/(100*12))</f>
        <v>-1.69785367948755E-009</v>
      </c>
    </row>
    <row r="840" customFormat="false" ht="12.8" hidden="false" customHeight="false" outlineLevel="0" collapsed="false">
      <c r="A840" s="76" t="n">
        <v>836</v>
      </c>
      <c r="B840" s="77" t="n">
        <f aca="false">EOMONTH(Input!$C$7,A840)</f>
        <v>68361</v>
      </c>
      <c r="D840" s="78" t="n">
        <f aca="false">IF(AND($B840&lt;Input!$C$31,$B840&lt;Input!$G$31),Input!$C$41,0)</f>
        <v>0</v>
      </c>
      <c r="E840" s="78" t="n">
        <f aca="true">IF(AND($B840&gt;Input!$C$45,$B840&lt;Input!$C$25),PMT(Input!$C$40/(100*12),(OFFSET($A$4,MATCH(Input!$C$25,$B$4:$B$1004,1),0,1,1)-OFFSET($A$4,MATCH(Input!$C$45,$B$4:$B$1004,1),0,1,1)),$H$4,0,1),0)</f>
        <v>0</v>
      </c>
      <c r="F840" s="78" t="n">
        <f aca="false">($F839+$D840+$E840)*(1+Input!$C$40/(100*12))</f>
        <v>-1.70492806981875E-009</v>
      </c>
    </row>
    <row r="841" customFormat="false" ht="12.8" hidden="false" customHeight="false" outlineLevel="0" collapsed="false">
      <c r="A841" s="76" t="n">
        <v>837</v>
      </c>
      <c r="B841" s="77" t="n">
        <f aca="false">EOMONTH(Input!$C$7,A841)</f>
        <v>68392</v>
      </c>
      <c r="D841" s="78" t="n">
        <f aca="false">IF(AND($B841&lt;Input!$C$31,$B841&lt;Input!$G$31),Input!$C$41,0)</f>
        <v>0</v>
      </c>
      <c r="E841" s="78" t="n">
        <f aca="true">IF(AND($B841&gt;Input!$C$45,$B841&lt;Input!$C$25),PMT(Input!$C$40/(100*12),(OFFSET($A$4,MATCH(Input!$C$25,$B$4:$B$1004,1),0,1,1)-OFFSET($A$4,MATCH(Input!$C$45,$B$4:$B$1004,1),0,1,1)),$H$4,0,1),0)</f>
        <v>0</v>
      </c>
      <c r="F841" s="78" t="n">
        <f aca="false">($F840+$D841+$E841)*(1+Input!$C$40/(100*12))</f>
        <v>-1.71203193677633E-009</v>
      </c>
    </row>
    <row r="842" customFormat="false" ht="12.8" hidden="false" customHeight="false" outlineLevel="0" collapsed="false">
      <c r="A842" s="76" t="n">
        <v>838</v>
      </c>
      <c r="B842" s="77" t="n">
        <f aca="false">EOMONTH(Input!$C$7,A842)</f>
        <v>68422</v>
      </c>
      <c r="D842" s="78" t="n">
        <f aca="false">IF(AND($B842&lt;Input!$C$31,$B842&lt;Input!$G$31),Input!$C$41,0)</f>
        <v>0</v>
      </c>
      <c r="E842" s="78" t="n">
        <f aca="true">IF(AND($B842&gt;Input!$C$45,$B842&lt;Input!$C$25),PMT(Input!$C$40/(100*12),(OFFSET($A$4,MATCH(Input!$C$25,$B$4:$B$1004,1),0,1,1)-OFFSET($A$4,MATCH(Input!$C$45,$B$4:$B$1004,1),0,1,1)),$H$4,0,1),0)</f>
        <v>0</v>
      </c>
      <c r="F842" s="78" t="n">
        <f aca="false">($F841+$D842+$E842)*(1+Input!$C$40/(100*12))</f>
        <v>-1.71916540317956E-009</v>
      </c>
    </row>
    <row r="843" customFormat="false" ht="12.8" hidden="false" customHeight="false" outlineLevel="0" collapsed="false">
      <c r="A843" s="76" t="n">
        <v>839</v>
      </c>
      <c r="B843" s="77" t="n">
        <f aca="false">EOMONTH(Input!$C$7,A843)</f>
        <v>68453</v>
      </c>
      <c r="D843" s="78" t="n">
        <f aca="false">IF(AND($B843&lt;Input!$C$31,$B843&lt;Input!$G$31),Input!$C$41,0)</f>
        <v>0</v>
      </c>
      <c r="E843" s="78" t="n">
        <f aca="true">IF(AND($B843&gt;Input!$C$45,$B843&lt;Input!$C$25),PMT(Input!$C$40/(100*12),(OFFSET($A$4,MATCH(Input!$C$25,$B$4:$B$1004,1),0,1,1)-OFFSET($A$4,MATCH(Input!$C$45,$B$4:$B$1004,1),0,1,1)),$H$4,0,1),0)</f>
        <v>0</v>
      </c>
      <c r="F843" s="78" t="n">
        <f aca="false">($F842+$D843+$E843)*(1+Input!$C$40/(100*12))</f>
        <v>-1.72632859235948E-009</v>
      </c>
    </row>
    <row r="844" customFormat="false" ht="12.8" hidden="false" customHeight="false" outlineLevel="0" collapsed="false">
      <c r="A844" s="76" t="n">
        <v>840</v>
      </c>
      <c r="B844" s="77" t="n">
        <f aca="false">EOMONTH(Input!$C$7,A844)</f>
        <v>68483</v>
      </c>
      <c r="D844" s="78" t="n">
        <f aca="false">IF(AND($B844&lt;Input!$C$31,$B844&lt;Input!$G$31),Input!$C$41,0)</f>
        <v>0</v>
      </c>
      <c r="E844" s="78" t="n">
        <f aca="true">IF(AND($B844&gt;Input!$C$45,$B844&lt;Input!$C$25),PMT(Input!$C$40/(100*12),(OFFSET($A$4,MATCH(Input!$C$25,$B$4:$B$1004,1),0,1,1)-OFFSET($A$4,MATCH(Input!$C$45,$B$4:$B$1004,1),0,1,1)),$H$4,0,1),0)</f>
        <v>0</v>
      </c>
      <c r="F844" s="78" t="n">
        <f aca="false">($F843+$D844+$E844)*(1+Input!$C$40/(100*12))</f>
        <v>-1.73352162816097E-009</v>
      </c>
    </row>
    <row r="845" customFormat="false" ht="12.8" hidden="false" customHeight="false" outlineLevel="0" collapsed="false">
      <c r="A845" s="76" t="n">
        <v>841</v>
      </c>
      <c r="B845" s="77" t="n">
        <f aca="false">EOMONTH(Input!$C$7,A845)</f>
        <v>68514</v>
      </c>
      <c r="D845" s="78" t="n">
        <f aca="false">IF(AND($B845&lt;Input!$C$31,$B845&lt;Input!$G$31),Input!$C$41,0)</f>
        <v>0</v>
      </c>
      <c r="E845" s="78" t="n">
        <f aca="true">IF(AND($B845&gt;Input!$C$45,$B845&lt;Input!$C$25),PMT(Input!$C$40/(100*12),(OFFSET($A$4,MATCH(Input!$C$25,$B$4:$B$1004,1),0,1,1)-OFFSET($A$4,MATCH(Input!$C$45,$B$4:$B$1004,1),0,1,1)),$H$4,0,1),0)</f>
        <v>0</v>
      </c>
      <c r="F845" s="78" t="n">
        <f aca="false">($F844+$D845+$E845)*(1+Input!$C$40/(100*12))</f>
        <v>-1.74074463494498E-009</v>
      </c>
    </row>
    <row r="846" customFormat="false" ht="12.8" hidden="false" customHeight="false" outlineLevel="0" collapsed="false">
      <c r="A846" s="76" t="n">
        <v>842</v>
      </c>
      <c r="B846" s="77" t="n">
        <f aca="false">EOMONTH(Input!$C$7,A846)</f>
        <v>68545</v>
      </c>
      <c r="D846" s="78" t="n">
        <f aca="false">IF(AND($B846&lt;Input!$C$31,$B846&lt;Input!$G$31),Input!$C$41,0)</f>
        <v>0</v>
      </c>
      <c r="E846" s="78" t="n">
        <f aca="true">IF(AND($B846&gt;Input!$C$45,$B846&lt;Input!$C$25),PMT(Input!$C$40/(100*12),(OFFSET($A$4,MATCH(Input!$C$25,$B$4:$B$1004,1),0,1,1)-OFFSET($A$4,MATCH(Input!$C$45,$B$4:$B$1004,1),0,1,1)),$H$4,0,1),0)</f>
        <v>0</v>
      </c>
      <c r="F846" s="78" t="n">
        <f aca="false">($F845+$D846+$E846)*(1+Input!$C$40/(100*12))</f>
        <v>-1.74799773759058E-009</v>
      </c>
    </row>
    <row r="847" customFormat="false" ht="12.8" hidden="false" customHeight="false" outlineLevel="0" collapsed="false">
      <c r="A847" s="76" t="n">
        <v>843</v>
      </c>
      <c r="B847" s="77" t="n">
        <f aca="false">EOMONTH(Input!$C$7,A847)</f>
        <v>68575</v>
      </c>
      <c r="D847" s="78" t="n">
        <f aca="false">IF(AND($B847&lt;Input!$C$31,$B847&lt;Input!$G$31),Input!$C$41,0)</f>
        <v>0</v>
      </c>
      <c r="E847" s="78" t="n">
        <f aca="true">IF(AND($B847&gt;Input!$C$45,$B847&lt;Input!$C$25),PMT(Input!$C$40/(100*12),(OFFSET($A$4,MATCH(Input!$C$25,$B$4:$B$1004,1),0,1,1)-OFFSET($A$4,MATCH(Input!$C$45,$B$4:$B$1004,1),0,1,1)),$H$4,0,1),0)</f>
        <v>0</v>
      </c>
      <c r="F847" s="78" t="n">
        <f aca="false">($F846+$D847+$E847)*(1+Input!$C$40/(100*12))</f>
        <v>-1.75528106149721E-009</v>
      </c>
    </row>
    <row r="848" customFormat="false" ht="12.8" hidden="false" customHeight="false" outlineLevel="0" collapsed="false">
      <c r="A848" s="76" t="n">
        <v>844</v>
      </c>
      <c r="B848" s="77" t="n">
        <f aca="false">EOMONTH(Input!$C$7,A848)</f>
        <v>68606</v>
      </c>
      <c r="D848" s="78" t="n">
        <f aca="false">IF(AND($B848&lt;Input!$C$31,$B848&lt;Input!$G$31),Input!$C$41,0)</f>
        <v>0</v>
      </c>
      <c r="E848" s="78" t="n">
        <f aca="true">IF(AND($B848&gt;Input!$C$45,$B848&lt;Input!$C$25),PMT(Input!$C$40/(100*12),(OFFSET($A$4,MATCH(Input!$C$25,$B$4:$B$1004,1),0,1,1)-OFFSET($A$4,MATCH(Input!$C$45,$B$4:$B$1004,1),0,1,1)),$H$4,0,1),0)</f>
        <v>0</v>
      </c>
      <c r="F848" s="78" t="n">
        <f aca="false">($F847+$D848+$E848)*(1+Input!$C$40/(100*12))</f>
        <v>-1.76259473258678E-009</v>
      </c>
    </row>
    <row r="849" customFormat="false" ht="12.8" hidden="false" customHeight="false" outlineLevel="0" collapsed="false">
      <c r="A849" s="76" t="n">
        <v>845</v>
      </c>
      <c r="B849" s="77" t="n">
        <f aca="false">EOMONTH(Input!$C$7,A849)</f>
        <v>68636</v>
      </c>
      <c r="D849" s="78" t="n">
        <f aca="false">IF(AND($B849&lt;Input!$C$31,$B849&lt;Input!$G$31),Input!$C$41,0)</f>
        <v>0</v>
      </c>
      <c r="E849" s="78" t="n">
        <f aca="true">IF(AND($B849&gt;Input!$C$45,$B849&lt;Input!$C$25),PMT(Input!$C$40/(100*12),(OFFSET($A$4,MATCH(Input!$C$25,$B$4:$B$1004,1),0,1,1)-OFFSET($A$4,MATCH(Input!$C$45,$B$4:$B$1004,1),0,1,1)),$H$4,0,1),0)</f>
        <v>0</v>
      </c>
      <c r="F849" s="78" t="n">
        <f aca="false">($F848+$D849+$E849)*(1+Input!$C$40/(100*12))</f>
        <v>-1.76993887730589E-009</v>
      </c>
    </row>
    <row r="850" customFormat="false" ht="12.8" hidden="false" customHeight="false" outlineLevel="0" collapsed="false">
      <c r="A850" s="76" t="n">
        <v>846</v>
      </c>
      <c r="B850" s="77" t="n">
        <f aca="false">EOMONTH(Input!$C$7,A850)</f>
        <v>68667</v>
      </c>
      <c r="D850" s="78" t="n">
        <f aca="false">IF(AND($B850&lt;Input!$C$31,$B850&lt;Input!$G$31),Input!$C$41,0)</f>
        <v>0</v>
      </c>
      <c r="E850" s="78" t="n">
        <f aca="true">IF(AND($B850&gt;Input!$C$45,$B850&lt;Input!$C$25),PMT(Input!$C$40/(100*12),(OFFSET($A$4,MATCH(Input!$C$25,$B$4:$B$1004,1),0,1,1)-OFFSET($A$4,MATCH(Input!$C$45,$B$4:$B$1004,1),0,1,1)),$H$4,0,1),0)</f>
        <v>0</v>
      </c>
      <c r="F850" s="78" t="n">
        <f aca="false">($F849+$D850+$E850)*(1+Input!$C$40/(100*12))</f>
        <v>-1.777313622628E-009</v>
      </c>
    </row>
    <row r="851" customFormat="false" ht="12.8" hidden="false" customHeight="false" outlineLevel="0" collapsed="false">
      <c r="A851" s="76" t="n">
        <v>847</v>
      </c>
      <c r="B851" s="77" t="n">
        <f aca="false">EOMONTH(Input!$C$7,A851)</f>
        <v>68698</v>
      </c>
      <c r="D851" s="78" t="n">
        <f aca="false">IF(AND($B851&lt;Input!$C$31,$B851&lt;Input!$G$31),Input!$C$41,0)</f>
        <v>0</v>
      </c>
      <c r="E851" s="78" t="n">
        <f aca="true">IF(AND($B851&gt;Input!$C$45,$B851&lt;Input!$C$25),PMT(Input!$C$40/(100*12),(OFFSET($A$4,MATCH(Input!$C$25,$B$4:$B$1004,1),0,1,1)-OFFSET($A$4,MATCH(Input!$C$45,$B$4:$B$1004,1),0,1,1)),$H$4,0,1),0)</f>
        <v>0</v>
      </c>
      <c r="F851" s="78" t="n">
        <f aca="false">($F850+$D851+$E851)*(1+Input!$C$40/(100*12))</f>
        <v>-1.78471909605562E-009</v>
      </c>
    </row>
    <row r="852" customFormat="false" ht="12.8" hidden="false" customHeight="false" outlineLevel="0" collapsed="false">
      <c r="A852" s="76" t="n">
        <v>848</v>
      </c>
      <c r="B852" s="77" t="n">
        <f aca="false">EOMONTH(Input!$C$7,A852)</f>
        <v>68727</v>
      </c>
      <c r="D852" s="78" t="n">
        <f aca="false">IF(AND($B852&lt;Input!$C$31,$B852&lt;Input!$G$31),Input!$C$41,0)</f>
        <v>0</v>
      </c>
      <c r="E852" s="78" t="n">
        <f aca="true">IF(AND($B852&gt;Input!$C$45,$B852&lt;Input!$C$25),PMT(Input!$C$40/(100*12),(OFFSET($A$4,MATCH(Input!$C$25,$B$4:$B$1004,1),0,1,1)-OFFSET($A$4,MATCH(Input!$C$45,$B$4:$B$1004,1),0,1,1)),$H$4,0,1),0)</f>
        <v>0</v>
      </c>
      <c r="F852" s="78" t="n">
        <f aca="false">($F851+$D852+$E852)*(1+Input!$C$40/(100*12))</f>
        <v>-1.79215542562252E-009</v>
      </c>
    </row>
    <row r="853" customFormat="false" ht="12.8" hidden="false" customHeight="false" outlineLevel="0" collapsed="false">
      <c r="A853" s="76" t="n">
        <v>849</v>
      </c>
      <c r="B853" s="77" t="n">
        <f aca="false">EOMONTH(Input!$C$7,A853)</f>
        <v>68758</v>
      </c>
      <c r="D853" s="78" t="n">
        <f aca="false">IF(AND($B853&lt;Input!$C$31,$B853&lt;Input!$G$31),Input!$C$41,0)</f>
        <v>0</v>
      </c>
      <c r="E853" s="78" t="n">
        <f aca="true">IF(AND($B853&gt;Input!$C$45,$B853&lt;Input!$C$25),PMT(Input!$C$40/(100*12),(OFFSET($A$4,MATCH(Input!$C$25,$B$4:$B$1004,1),0,1,1)-OFFSET($A$4,MATCH(Input!$C$45,$B$4:$B$1004,1),0,1,1)),$H$4,0,1),0)</f>
        <v>0</v>
      </c>
      <c r="F853" s="78" t="n">
        <f aca="false">($F852+$D853+$E853)*(1+Input!$C$40/(100*12))</f>
        <v>-1.79962273989594E-009</v>
      </c>
    </row>
    <row r="854" customFormat="false" ht="12.8" hidden="false" customHeight="false" outlineLevel="0" collapsed="false">
      <c r="A854" s="76" t="n">
        <v>850</v>
      </c>
      <c r="B854" s="77" t="n">
        <f aca="false">EOMONTH(Input!$C$7,A854)</f>
        <v>68788</v>
      </c>
      <c r="D854" s="78" t="n">
        <f aca="false">IF(AND($B854&lt;Input!$C$31,$B854&lt;Input!$G$31),Input!$C$41,0)</f>
        <v>0</v>
      </c>
      <c r="E854" s="78" t="n">
        <f aca="true">IF(AND($B854&gt;Input!$C$45,$B854&lt;Input!$C$25),PMT(Input!$C$40/(100*12),(OFFSET($A$4,MATCH(Input!$C$25,$B$4:$B$1004,1),0,1,1)-OFFSET($A$4,MATCH(Input!$C$45,$B$4:$B$1004,1),0,1,1)),$H$4,0,1),0)</f>
        <v>0</v>
      </c>
      <c r="F854" s="78" t="n">
        <f aca="false">($F853+$D854+$E854)*(1+Input!$C$40/(100*12))</f>
        <v>-1.80712116797884E-009</v>
      </c>
    </row>
    <row r="855" customFormat="false" ht="12.8" hidden="false" customHeight="false" outlineLevel="0" collapsed="false">
      <c r="A855" s="76" t="n">
        <v>851</v>
      </c>
      <c r="B855" s="77" t="n">
        <f aca="false">EOMONTH(Input!$C$7,A855)</f>
        <v>68819</v>
      </c>
      <c r="D855" s="78" t="n">
        <f aca="false">IF(AND($B855&lt;Input!$C$31,$B855&lt;Input!$G$31),Input!$C$41,0)</f>
        <v>0</v>
      </c>
      <c r="E855" s="78" t="n">
        <f aca="true">IF(AND($B855&gt;Input!$C$45,$B855&lt;Input!$C$25),PMT(Input!$C$40/(100*12),(OFFSET($A$4,MATCH(Input!$C$25,$B$4:$B$1004,1),0,1,1)-OFFSET($A$4,MATCH(Input!$C$45,$B$4:$B$1004,1),0,1,1)),$H$4,0,1),0)</f>
        <v>0</v>
      </c>
      <c r="F855" s="78" t="n">
        <f aca="false">($F854+$D855+$E855)*(1+Input!$C$40/(100*12))</f>
        <v>-1.81465083951209E-009</v>
      </c>
    </row>
    <row r="856" customFormat="false" ht="12.8" hidden="false" customHeight="false" outlineLevel="0" collapsed="false">
      <c r="A856" s="76" t="n">
        <v>852</v>
      </c>
      <c r="B856" s="77" t="n">
        <f aca="false">EOMONTH(Input!$C$7,A856)</f>
        <v>68849</v>
      </c>
      <c r="D856" s="78" t="n">
        <f aca="false">IF(AND($B856&lt;Input!$C$31,$B856&lt;Input!$G$31),Input!$C$41,0)</f>
        <v>0</v>
      </c>
      <c r="E856" s="78" t="n">
        <f aca="true">IF(AND($B856&gt;Input!$C$45,$B856&lt;Input!$C$25),PMT(Input!$C$40/(100*12),(OFFSET($A$4,MATCH(Input!$C$25,$B$4:$B$1004,1),0,1,1)-OFFSET($A$4,MATCH(Input!$C$45,$B$4:$B$1004,1),0,1,1)),$H$4,0,1),0)</f>
        <v>0</v>
      </c>
      <c r="F856" s="78" t="n">
        <f aca="false">($F855+$D856+$E856)*(1+Input!$C$40/(100*12))</f>
        <v>-1.82221188467672E-009</v>
      </c>
    </row>
    <row r="857" customFormat="false" ht="12.8" hidden="false" customHeight="false" outlineLevel="0" collapsed="false">
      <c r="A857" s="76" t="n">
        <v>853</v>
      </c>
      <c r="B857" s="77" t="n">
        <f aca="false">EOMONTH(Input!$C$7,A857)</f>
        <v>68880</v>
      </c>
      <c r="D857" s="78" t="n">
        <f aca="false">IF(AND($B857&lt;Input!$C$31,$B857&lt;Input!$G$31),Input!$C$41,0)</f>
        <v>0</v>
      </c>
      <c r="E857" s="78" t="n">
        <f aca="true">IF(AND($B857&gt;Input!$C$45,$B857&lt;Input!$C$25),PMT(Input!$C$40/(100*12),(OFFSET($A$4,MATCH(Input!$C$25,$B$4:$B$1004,1),0,1,1)-OFFSET($A$4,MATCH(Input!$C$45,$B$4:$B$1004,1),0,1,1)),$H$4,0,1),0)</f>
        <v>0</v>
      </c>
      <c r="F857" s="78" t="n">
        <f aca="false">($F856+$D857+$E857)*(1+Input!$C$40/(100*12))</f>
        <v>-1.82980443419621E-009</v>
      </c>
    </row>
    <row r="858" customFormat="false" ht="12.8" hidden="false" customHeight="false" outlineLevel="0" collapsed="false">
      <c r="A858" s="76" t="n">
        <v>854</v>
      </c>
      <c r="B858" s="77" t="n">
        <f aca="false">EOMONTH(Input!$C$7,A858)</f>
        <v>68911</v>
      </c>
      <c r="D858" s="78" t="n">
        <f aca="false">IF(AND($B858&lt;Input!$C$31,$B858&lt;Input!$G$31),Input!$C$41,0)</f>
        <v>0</v>
      </c>
      <c r="E858" s="78" t="n">
        <f aca="true">IF(AND($B858&gt;Input!$C$45,$B858&lt;Input!$C$25),PMT(Input!$C$40/(100*12),(OFFSET($A$4,MATCH(Input!$C$25,$B$4:$B$1004,1),0,1,1)-OFFSET($A$4,MATCH(Input!$C$45,$B$4:$B$1004,1),0,1,1)),$H$4,0,1),0)</f>
        <v>0</v>
      </c>
      <c r="F858" s="78" t="n">
        <f aca="false">($F857+$D858+$E858)*(1+Input!$C$40/(100*12))</f>
        <v>-1.83742861933869E-009</v>
      </c>
    </row>
    <row r="859" customFormat="false" ht="12.8" hidden="false" customHeight="false" outlineLevel="0" collapsed="false">
      <c r="A859" s="76" t="n">
        <v>855</v>
      </c>
      <c r="B859" s="77" t="n">
        <f aca="false">EOMONTH(Input!$C$7,A859)</f>
        <v>68941</v>
      </c>
      <c r="D859" s="78" t="n">
        <f aca="false">IF(AND($B859&lt;Input!$C$31,$B859&lt;Input!$G$31),Input!$C$41,0)</f>
        <v>0</v>
      </c>
      <c r="E859" s="78" t="n">
        <f aca="true">IF(AND($B859&gt;Input!$C$45,$B859&lt;Input!$C$25),PMT(Input!$C$40/(100*12),(OFFSET($A$4,MATCH(Input!$C$25,$B$4:$B$1004,1),0,1,1)-OFFSET($A$4,MATCH(Input!$C$45,$B$4:$B$1004,1),0,1,1)),$H$4,0,1),0)</f>
        <v>0</v>
      </c>
      <c r="F859" s="78" t="n">
        <f aca="false">($F858+$D859+$E859)*(1+Input!$C$40/(100*12))</f>
        <v>-1.84508457191927E-009</v>
      </c>
    </row>
    <row r="860" customFormat="false" ht="12.8" hidden="false" customHeight="false" outlineLevel="0" collapsed="false">
      <c r="A860" s="76" t="n">
        <v>856</v>
      </c>
      <c r="B860" s="77" t="n">
        <f aca="false">EOMONTH(Input!$C$7,A860)</f>
        <v>68972</v>
      </c>
      <c r="D860" s="78" t="n">
        <f aca="false">IF(AND($B860&lt;Input!$C$31,$B860&lt;Input!$G$31),Input!$C$41,0)</f>
        <v>0</v>
      </c>
      <c r="E860" s="78" t="n">
        <f aca="true">IF(AND($B860&gt;Input!$C$45,$B860&lt;Input!$C$25),PMT(Input!$C$40/(100*12),(OFFSET($A$4,MATCH(Input!$C$25,$B$4:$B$1004,1),0,1,1)-OFFSET($A$4,MATCH(Input!$C$45,$B$4:$B$1004,1),0,1,1)),$H$4,0,1),0)</f>
        <v>0</v>
      </c>
      <c r="F860" s="78" t="n">
        <f aca="false">($F859+$D860+$E860)*(1+Input!$C$40/(100*12))</f>
        <v>-1.85277242430227E-009</v>
      </c>
    </row>
    <row r="861" customFormat="false" ht="12.8" hidden="false" customHeight="false" outlineLevel="0" collapsed="false">
      <c r="A861" s="76" t="n">
        <v>857</v>
      </c>
      <c r="B861" s="77" t="n">
        <f aca="false">EOMONTH(Input!$C$7,A861)</f>
        <v>69002</v>
      </c>
      <c r="D861" s="78" t="n">
        <f aca="false">IF(AND($B861&lt;Input!$C$31,$B861&lt;Input!$G$31),Input!$C$41,0)</f>
        <v>0</v>
      </c>
      <c r="E861" s="78" t="n">
        <f aca="true">IF(AND($B861&gt;Input!$C$45,$B861&lt;Input!$C$25),PMT(Input!$C$40/(100*12),(OFFSET($A$4,MATCH(Input!$C$25,$B$4:$B$1004,1),0,1,1)-OFFSET($A$4,MATCH(Input!$C$45,$B$4:$B$1004,1),0,1,1)),$H$4,0,1),0)</f>
        <v>0</v>
      </c>
      <c r="F861" s="78" t="n">
        <f aca="false">($F860+$D861+$E861)*(1+Input!$C$40/(100*12))</f>
        <v>-1.86049230940353E-009</v>
      </c>
    </row>
    <row r="862" customFormat="false" ht="12.8" hidden="false" customHeight="false" outlineLevel="0" collapsed="false">
      <c r="A862" s="76" t="n">
        <v>858</v>
      </c>
      <c r="B862" s="77" t="n">
        <f aca="false">EOMONTH(Input!$C$7,A862)</f>
        <v>69033</v>
      </c>
      <c r="D862" s="78" t="n">
        <f aca="false">IF(AND($B862&lt;Input!$C$31,$B862&lt;Input!$G$31),Input!$C$41,0)</f>
        <v>0</v>
      </c>
      <c r="E862" s="78" t="n">
        <f aca="true">IF(AND($B862&gt;Input!$C$45,$B862&lt;Input!$C$25),PMT(Input!$C$40/(100*12),(OFFSET($A$4,MATCH(Input!$C$25,$B$4:$B$1004,1),0,1,1)-OFFSET($A$4,MATCH(Input!$C$45,$B$4:$B$1004,1),0,1,1)),$H$4,0,1),0)</f>
        <v>0</v>
      </c>
      <c r="F862" s="78" t="n">
        <f aca="false">($F861+$D862+$E862)*(1+Input!$C$40/(100*12))</f>
        <v>-1.86824436069271E-009</v>
      </c>
    </row>
    <row r="863" customFormat="false" ht="12.8" hidden="false" customHeight="false" outlineLevel="0" collapsed="false">
      <c r="A863" s="76" t="n">
        <v>859</v>
      </c>
      <c r="B863" s="77" t="n">
        <f aca="false">EOMONTH(Input!$C$7,A863)</f>
        <v>69064</v>
      </c>
      <c r="D863" s="78" t="n">
        <f aca="false">IF(AND($B863&lt;Input!$C$31,$B863&lt;Input!$G$31),Input!$C$41,0)</f>
        <v>0</v>
      </c>
      <c r="E863" s="78" t="n">
        <f aca="true">IF(AND($B863&gt;Input!$C$45,$B863&lt;Input!$C$25),PMT(Input!$C$40/(100*12),(OFFSET($A$4,MATCH(Input!$C$25,$B$4:$B$1004,1),0,1,1)-OFFSET($A$4,MATCH(Input!$C$45,$B$4:$B$1004,1),0,1,1)),$H$4,0,1),0)</f>
        <v>0</v>
      </c>
      <c r="F863" s="78" t="n">
        <f aca="false">($F862+$D863+$E863)*(1+Input!$C$40/(100*12))</f>
        <v>-1.87602871219559E-009</v>
      </c>
    </row>
    <row r="864" customFormat="false" ht="12.8" hidden="false" customHeight="false" outlineLevel="0" collapsed="false">
      <c r="A864" s="76" t="n">
        <v>860</v>
      </c>
      <c r="B864" s="77" t="n">
        <f aca="false">EOMONTH(Input!$C$7,A864)</f>
        <v>69092</v>
      </c>
      <c r="D864" s="78" t="n">
        <f aca="false">IF(AND($B864&lt;Input!$C$31,$B864&lt;Input!$G$31),Input!$C$41,0)</f>
        <v>0</v>
      </c>
      <c r="E864" s="78" t="n">
        <f aca="true">IF(AND($B864&gt;Input!$C$45,$B864&lt;Input!$C$25),PMT(Input!$C$40/(100*12),(OFFSET($A$4,MATCH(Input!$C$25,$B$4:$B$1004,1),0,1,1)-OFFSET($A$4,MATCH(Input!$C$45,$B$4:$B$1004,1),0,1,1)),$H$4,0,1),0)</f>
        <v>0</v>
      </c>
      <c r="F864" s="78" t="n">
        <f aca="false">($F863+$D864+$E864)*(1+Input!$C$40/(100*12))</f>
        <v>-1.88384549849641E-009</v>
      </c>
    </row>
    <row r="865" customFormat="false" ht="12.8" hidden="false" customHeight="false" outlineLevel="0" collapsed="false">
      <c r="A865" s="76" t="n">
        <v>861</v>
      </c>
      <c r="B865" s="77" t="n">
        <f aca="false">EOMONTH(Input!$C$7,A865)</f>
        <v>69123</v>
      </c>
      <c r="D865" s="78" t="n">
        <f aca="false">IF(AND($B865&lt;Input!$C$31,$B865&lt;Input!$G$31),Input!$C$41,0)</f>
        <v>0</v>
      </c>
      <c r="E865" s="78" t="n">
        <f aca="true">IF(AND($B865&gt;Input!$C$45,$B865&lt;Input!$C$25),PMT(Input!$C$40/(100*12),(OFFSET($A$4,MATCH(Input!$C$25,$B$4:$B$1004,1),0,1,1)-OFFSET($A$4,MATCH(Input!$C$45,$B$4:$B$1004,1),0,1,1)),$H$4,0,1),0)</f>
        <v>0</v>
      </c>
      <c r="F865" s="78" t="n">
        <f aca="false">($F864+$D865+$E865)*(1+Input!$C$40/(100*12))</f>
        <v>-1.89169485474014E-009</v>
      </c>
    </row>
    <row r="866" customFormat="false" ht="12.8" hidden="false" customHeight="false" outlineLevel="0" collapsed="false">
      <c r="A866" s="76" t="n">
        <v>862</v>
      </c>
      <c r="B866" s="77" t="n">
        <f aca="false">EOMONTH(Input!$C$7,A866)</f>
        <v>69153</v>
      </c>
      <c r="D866" s="78" t="n">
        <f aca="false">IF(AND($B866&lt;Input!$C$31,$B866&lt;Input!$G$31),Input!$C$41,0)</f>
        <v>0</v>
      </c>
      <c r="E866" s="78" t="n">
        <f aca="true">IF(AND($B866&gt;Input!$C$45,$B866&lt;Input!$C$25),PMT(Input!$C$40/(100*12),(OFFSET($A$4,MATCH(Input!$C$25,$B$4:$B$1004,1),0,1,1)-OFFSET($A$4,MATCH(Input!$C$45,$B$4:$B$1004,1),0,1,1)),$H$4,0,1),0)</f>
        <v>0</v>
      </c>
      <c r="F866" s="78" t="n">
        <f aca="false">($F865+$D866+$E866)*(1+Input!$C$40/(100*12))</f>
        <v>-1.89957691663489E-009</v>
      </c>
    </row>
    <row r="867" customFormat="false" ht="12.8" hidden="false" customHeight="false" outlineLevel="0" collapsed="false">
      <c r="A867" s="76" t="n">
        <v>863</v>
      </c>
      <c r="B867" s="77" t="n">
        <f aca="false">EOMONTH(Input!$C$7,A867)</f>
        <v>69184</v>
      </c>
      <c r="D867" s="78" t="n">
        <f aca="false">IF(AND($B867&lt;Input!$C$31,$B867&lt;Input!$G$31),Input!$C$41,0)</f>
        <v>0</v>
      </c>
      <c r="E867" s="78" t="n">
        <f aca="true">IF(AND($B867&gt;Input!$C$45,$B867&lt;Input!$C$25),PMT(Input!$C$40/(100*12),(OFFSET($A$4,MATCH(Input!$C$25,$B$4:$B$1004,1),0,1,1)-OFFSET($A$4,MATCH(Input!$C$45,$B$4:$B$1004,1),0,1,1)),$H$4,0,1),0)</f>
        <v>0</v>
      </c>
      <c r="F867" s="78" t="n">
        <f aca="false">($F866+$D867+$E867)*(1+Input!$C$40/(100*12))</f>
        <v>-1.90749182045421E-009</v>
      </c>
    </row>
    <row r="868" customFormat="false" ht="12.8" hidden="false" customHeight="false" outlineLevel="0" collapsed="false">
      <c r="A868" s="76" t="n">
        <v>864</v>
      </c>
      <c r="B868" s="77" t="n">
        <f aca="false">EOMONTH(Input!$C$7,A868)</f>
        <v>69214</v>
      </c>
      <c r="D868" s="78" t="n">
        <f aca="false">IF(AND($B868&lt;Input!$C$31,$B868&lt;Input!$G$31),Input!$C$41,0)</f>
        <v>0</v>
      </c>
      <c r="E868" s="78" t="n">
        <f aca="true">IF(AND($B868&gt;Input!$C$45,$B868&lt;Input!$C$25),PMT(Input!$C$40/(100*12),(OFFSET($A$4,MATCH(Input!$C$25,$B$4:$B$1004,1),0,1,1)-OFFSET($A$4,MATCH(Input!$C$45,$B$4:$B$1004,1),0,1,1)),$H$4,0,1),0)</f>
        <v>0</v>
      </c>
      <c r="F868" s="78" t="n">
        <f aca="false">($F867+$D868+$E868)*(1+Input!$C$40/(100*12))</f>
        <v>-1.91543970303943E-009</v>
      </c>
    </row>
    <row r="869" customFormat="false" ht="12.8" hidden="false" customHeight="false" outlineLevel="0" collapsed="false">
      <c r="A869" s="76" t="n">
        <v>865</v>
      </c>
      <c r="B869" s="77" t="n">
        <f aca="false">EOMONTH(Input!$C$7,A869)</f>
        <v>69245</v>
      </c>
      <c r="D869" s="78" t="n">
        <f aca="false">IF(AND($B869&lt;Input!$C$31,$B869&lt;Input!$G$31),Input!$C$41,0)</f>
        <v>0</v>
      </c>
      <c r="E869" s="78" t="n">
        <f aca="true">IF(AND($B869&gt;Input!$C$45,$B869&lt;Input!$C$25),PMT(Input!$C$40/(100*12),(OFFSET($A$4,MATCH(Input!$C$25,$B$4:$B$1004,1),0,1,1)-OFFSET($A$4,MATCH(Input!$C$45,$B$4:$B$1004,1),0,1,1)),$H$4,0,1),0)</f>
        <v>0</v>
      </c>
      <c r="F869" s="78" t="n">
        <f aca="false">($F868+$D869+$E869)*(1+Input!$C$40/(100*12))</f>
        <v>-1.9234207018021E-009</v>
      </c>
    </row>
    <row r="870" customFormat="false" ht="12.8" hidden="false" customHeight="false" outlineLevel="0" collapsed="false">
      <c r="A870" s="76" t="n">
        <v>866</v>
      </c>
      <c r="B870" s="77" t="n">
        <f aca="false">EOMONTH(Input!$C$7,A870)</f>
        <v>69276</v>
      </c>
      <c r="D870" s="78" t="n">
        <f aca="false">IF(AND($B870&lt;Input!$C$31,$B870&lt;Input!$G$31),Input!$C$41,0)</f>
        <v>0</v>
      </c>
      <c r="E870" s="78" t="n">
        <f aca="true">IF(AND($B870&gt;Input!$C$45,$B870&lt;Input!$C$25),PMT(Input!$C$40/(100*12),(OFFSET($A$4,MATCH(Input!$C$25,$B$4:$B$1004,1),0,1,1)-OFFSET($A$4,MATCH(Input!$C$45,$B$4:$B$1004,1),0,1,1)),$H$4,0,1),0)</f>
        <v>0</v>
      </c>
      <c r="F870" s="78" t="n">
        <f aca="false">($F869+$D870+$E870)*(1+Input!$C$40/(100*12))</f>
        <v>-1.93143495472627E-009</v>
      </c>
    </row>
    <row r="871" customFormat="false" ht="12.8" hidden="false" customHeight="false" outlineLevel="0" collapsed="false">
      <c r="A871" s="76" t="n">
        <v>867</v>
      </c>
      <c r="B871" s="77" t="n">
        <f aca="false">EOMONTH(Input!$C$7,A871)</f>
        <v>69306</v>
      </c>
      <c r="D871" s="78" t="n">
        <f aca="false">IF(AND($B871&lt;Input!$C$31,$B871&lt;Input!$G$31),Input!$C$41,0)</f>
        <v>0</v>
      </c>
      <c r="E871" s="78" t="n">
        <f aca="true">IF(AND($B871&gt;Input!$C$45,$B871&lt;Input!$C$25),PMT(Input!$C$40/(100*12),(OFFSET($A$4,MATCH(Input!$C$25,$B$4:$B$1004,1),0,1,1)-OFFSET($A$4,MATCH(Input!$C$45,$B$4:$B$1004,1),0,1,1)),$H$4,0,1),0)</f>
        <v>0</v>
      </c>
      <c r="F871" s="78" t="n">
        <f aca="false">($F870+$D871+$E871)*(1+Input!$C$40/(100*12))</f>
        <v>-1.93948260037096E-009</v>
      </c>
    </row>
    <row r="872" customFormat="false" ht="12.8" hidden="false" customHeight="false" outlineLevel="0" collapsed="false">
      <c r="A872" s="76" t="n">
        <v>868</v>
      </c>
      <c r="B872" s="77" t="n">
        <f aca="false">EOMONTH(Input!$C$7,A872)</f>
        <v>69337</v>
      </c>
      <c r="D872" s="78" t="n">
        <f aca="false">IF(AND($B872&lt;Input!$C$31,$B872&lt;Input!$G$31),Input!$C$41,0)</f>
        <v>0</v>
      </c>
      <c r="E872" s="78" t="n">
        <f aca="true">IF(AND($B872&gt;Input!$C$45,$B872&lt;Input!$C$25),PMT(Input!$C$40/(100*12),(OFFSET($A$4,MATCH(Input!$C$25,$B$4:$B$1004,1),0,1,1)-OFFSET($A$4,MATCH(Input!$C$45,$B$4:$B$1004,1),0,1,1)),$H$4,0,1),0)</f>
        <v>0</v>
      </c>
      <c r="F872" s="78" t="n">
        <f aca="false">($F871+$D872+$E872)*(1+Input!$C$40/(100*12))</f>
        <v>-1.94756377787251E-009</v>
      </c>
    </row>
    <row r="873" customFormat="false" ht="12.8" hidden="false" customHeight="false" outlineLevel="0" collapsed="false">
      <c r="A873" s="76" t="n">
        <v>869</v>
      </c>
      <c r="B873" s="77" t="n">
        <f aca="false">EOMONTH(Input!$C$7,A873)</f>
        <v>69367</v>
      </c>
      <c r="D873" s="78" t="n">
        <f aca="false">IF(AND($B873&lt;Input!$C$31,$B873&lt;Input!$G$31),Input!$C$41,0)</f>
        <v>0</v>
      </c>
      <c r="E873" s="78" t="n">
        <f aca="true">IF(AND($B873&gt;Input!$C$45,$B873&lt;Input!$C$25),PMT(Input!$C$40/(100*12),(OFFSET($A$4,MATCH(Input!$C$25,$B$4:$B$1004,1),0,1,1)-OFFSET($A$4,MATCH(Input!$C$45,$B$4:$B$1004,1),0,1,1)),$H$4,0,1),0)</f>
        <v>0</v>
      </c>
      <c r="F873" s="78" t="n">
        <f aca="false">($F872+$D873+$E873)*(1+Input!$C$40/(100*12))</f>
        <v>-1.95567862694698E-009</v>
      </c>
    </row>
    <row r="874" customFormat="false" ht="12.8" hidden="false" customHeight="false" outlineLevel="0" collapsed="false">
      <c r="A874" s="76" t="n">
        <v>870</v>
      </c>
      <c r="B874" s="77" t="n">
        <f aca="false">EOMONTH(Input!$C$7,A874)</f>
        <v>69398</v>
      </c>
      <c r="D874" s="78" t="n">
        <f aca="false">IF(AND($B874&lt;Input!$C$31,$B874&lt;Input!$G$31),Input!$C$41,0)</f>
        <v>0</v>
      </c>
      <c r="E874" s="78" t="n">
        <f aca="true">IF(AND($B874&gt;Input!$C$45,$B874&lt;Input!$C$25),PMT(Input!$C$40/(100*12),(OFFSET($A$4,MATCH(Input!$C$25,$B$4:$B$1004,1),0,1,1)-OFFSET($A$4,MATCH(Input!$C$45,$B$4:$B$1004,1),0,1,1)),$H$4,0,1),0)</f>
        <v>0</v>
      </c>
      <c r="F874" s="78" t="n">
        <f aca="false">($F873+$D874+$E874)*(1+Input!$C$40/(100*12))</f>
        <v>-1.96382728789259E-009</v>
      </c>
    </row>
    <row r="875" customFormat="false" ht="12.8" hidden="false" customHeight="false" outlineLevel="0" collapsed="false">
      <c r="A875" s="76" t="n">
        <v>871</v>
      </c>
      <c r="B875" s="77" t="n">
        <f aca="false">EOMONTH(Input!$C$7,A875)</f>
        <v>69429</v>
      </c>
      <c r="D875" s="78" t="n">
        <f aca="false">IF(AND($B875&lt;Input!$C$31,$B875&lt;Input!$G$31),Input!$C$41,0)</f>
        <v>0</v>
      </c>
      <c r="E875" s="78" t="n">
        <f aca="true">IF(AND($B875&gt;Input!$C$45,$B875&lt;Input!$C$25),PMT(Input!$C$40/(100*12),(OFFSET($A$4,MATCH(Input!$C$25,$B$4:$B$1004,1),0,1,1)-OFFSET($A$4,MATCH(Input!$C$45,$B$4:$B$1004,1),0,1,1)),$H$4,0,1),0)</f>
        <v>0</v>
      </c>
      <c r="F875" s="78" t="n">
        <f aca="false">($F874+$D875+$E875)*(1+Input!$C$40/(100*12))</f>
        <v>-1.97200990159214E-009</v>
      </c>
    </row>
    <row r="876" customFormat="false" ht="12.8" hidden="false" customHeight="false" outlineLevel="0" collapsed="false">
      <c r="A876" s="76" t="n">
        <v>872</v>
      </c>
      <c r="B876" s="77" t="n">
        <f aca="false">EOMONTH(Input!$C$7,A876)</f>
        <v>69457</v>
      </c>
      <c r="D876" s="78" t="n">
        <f aca="false">IF(AND($B876&lt;Input!$C$31,$B876&lt;Input!$G$31),Input!$C$41,0)</f>
        <v>0</v>
      </c>
      <c r="E876" s="78" t="n">
        <f aca="true">IF(AND($B876&gt;Input!$C$45,$B876&lt;Input!$C$25),PMT(Input!$C$40/(100*12),(OFFSET($A$4,MATCH(Input!$C$25,$B$4:$B$1004,1),0,1,1)-OFFSET($A$4,MATCH(Input!$C$45,$B$4:$B$1004,1),0,1,1)),$H$4,0,1),0)</f>
        <v>0</v>
      </c>
      <c r="F876" s="78" t="n">
        <f aca="false">($F875+$D876+$E876)*(1+Input!$C$40/(100*12))</f>
        <v>-1.98022660951544E-009</v>
      </c>
    </row>
    <row r="877" customFormat="false" ht="12.8" hidden="false" customHeight="false" outlineLevel="0" collapsed="false">
      <c r="A877" s="76" t="n">
        <v>873</v>
      </c>
      <c r="B877" s="77" t="n">
        <f aca="false">EOMONTH(Input!$C$7,A877)</f>
        <v>69488</v>
      </c>
      <c r="D877" s="78" t="n">
        <f aca="false">IF(AND($B877&lt;Input!$C$31,$B877&lt;Input!$G$31),Input!$C$41,0)</f>
        <v>0</v>
      </c>
      <c r="E877" s="78" t="n">
        <f aca="true">IF(AND($B877&gt;Input!$C$45,$B877&lt;Input!$C$25),PMT(Input!$C$40/(100*12),(OFFSET($A$4,MATCH(Input!$C$25,$B$4:$B$1004,1),0,1,1)-OFFSET($A$4,MATCH(Input!$C$45,$B$4:$B$1004,1),0,1,1)),$H$4,0,1),0)</f>
        <v>0</v>
      </c>
      <c r="F877" s="78" t="n">
        <f aca="false">($F876+$D877+$E877)*(1+Input!$C$40/(100*12))</f>
        <v>-1.98847755372176E-009</v>
      </c>
    </row>
    <row r="878" customFormat="false" ht="12.8" hidden="false" customHeight="false" outlineLevel="0" collapsed="false">
      <c r="A878" s="76" t="n">
        <v>874</v>
      </c>
      <c r="B878" s="77" t="n">
        <f aca="false">EOMONTH(Input!$C$7,A878)</f>
        <v>69518</v>
      </c>
      <c r="D878" s="78" t="n">
        <f aca="false">IF(AND($B878&lt;Input!$C$31,$B878&lt;Input!$G$31),Input!$C$41,0)</f>
        <v>0</v>
      </c>
      <c r="E878" s="78" t="n">
        <f aca="true">IF(AND($B878&gt;Input!$C$45,$B878&lt;Input!$C$25),PMT(Input!$C$40/(100*12),(OFFSET($A$4,MATCH(Input!$C$25,$B$4:$B$1004,1),0,1,1)-OFFSET($A$4,MATCH(Input!$C$45,$B$4:$B$1004,1),0,1,1)),$H$4,0,1),0)</f>
        <v>0</v>
      </c>
      <c r="F878" s="78" t="n">
        <f aca="false">($F877+$D878+$E878)*(1+Input!$C$40/(100*12))</f>
        <v>-1.99676287686226E-009</v>
      </c>
    </row>
    <row r="879" customFormat="false" ht="12.8" hidden="false" customHeight="false" outlineLevel="0" collapsed="false">
      <c r="A879" s="76" t="n">
        <v>875</v>
      </c>
      <c r="B879" s="77" t="n">
        <f aca="false">EOMONTH(Input!$C$7,A879)</f>
        <v>69549</v>
      </c>
      <c r="D879" s="78" t="n">
        <f aca="false">IF(AND($B879&lt;Input!$C$31,$B879&lt;Input!$G$31),Input!$C$41,0)</f>
        <v>0</v>
      </c>
      <c r="E879" s="78" t="n">
        <f aca="true">IF(AND($B879&gt;Input!$C$45,$B879&lt;Input!$C$25),PMT(Input!$C$40/(100*12),(OFFSET($A$4,MATCH(Input!$C$25,$B$4:$B$1004,1),0,1,1)-OFFSET($A$4,MATCH(Input!$C$45,$B$4:$B$1004,1),0,1,1)),$H$4,0,1),0)</f>
        <v>0</v>
      </c>
      <c r="F879" s="78" t="n">
        <f aca="false">($F878+$D879+$E879)*(1+Input!$C$40/(100*12))</f>
        <v>-2.00508272218252E-009</v>
      </c>
    </row>
    <row r="880" customFormat="false" ht="12.8" hidden="false" customHeight="false" outlineLevel="0" collapsed="false">
      <c r="A880" s="76" t="n">
        <v>876</v>
      </c>
      <c r="B880" s="77" t="n">
        <f aca="false">EOMONTH(Input!$C$7,A880)</f>
        <v>69579</v>
      </c>
      <c r="D880" s="78" t="n">
        <f aca="false">IF(AND($B880&lt;Input!$C$31,$B880&lt;Input!$G$31),Input!$C$41,0)</f>
        <v>0</v>
      </c>
      <c r="E880" s="78" t="n">
        <f aca="true">IF(AND($B880&gt;Input!$C$45,$B880&lt;Input!$C$25),PMT(Input!$C$40/(100*12),(OFFSET($A$4,MATCH(Input!$C$25,$B$4:$B$1004,1),0,1,1)-OFFSET($A$4,MATCH(Input!$C$45,$B$4:$B$1004,1),0,1,1)),$H$4,0,1),0)</f>
        <v>0</v>
      </c>
      <c r="F880" s="78" t="n">
        <f aca="false">($F879+$D880+$E880)*(1+Input!$C$40/(100*12))</f>
        <v>-2.01343723352495E-009</v>
      </c>
    </row>
    <row r="881" customFormat="false" ht="12.8" hidden="false" customHeight="false" outlineLevel="0" collapsed="false">
      <c r="A881" s="76" t="n">
        <v>877</v>
      </c>
      <c r="B881" s="77" t="n">
        <f aca="false">EOMONTH(Input!$C$7,A881)</f>
        <v>69610</v>
      </c>
      <c r="D881" s="78" t="n">
        <f aca="false">IF(AND($B881&lt;Input!$C$31,$B881&lt;Input!$G$31),Input!$C$41,0)</f>
        <v>0</v>
      </c>
      <c r="E881" s="78" t="n">
        <f aca="true">IF(AND($B881&gt;Input!$C$45,$B881&lt;Input!$C$25),PMT(Input!$C$40/(100*12),(OFFSET($A$4,MATCH(Input!$C$25,$B$4:$B$1004,1),0,1,1)-OFFSET($A$4,MATCH(Input!$C$45,$B$4:$B$1004,1),0,1,1)),$H$4,0,1),0)</f>
        <v>0</v>
      </c>
      <c r="F881" s="78" t="n">
        <f aca="false">($F880+$D881+$E881)*(1+Input!$C$40/(100*12))</f>
        <v>-2.02182655533131E-009</v>
      </c>
    </row>
    <row r="882" customFormat="false" ht="12.8" hidden="false" customHeight="false" outlineLevel="0" collapsed="false">
      <c r="A882" s="76" t="n">
        <v>878</v>
      </c>
      <c r="B882" s="77" t="n">
        <f aca="false">EOMONTH(Input!$C$7,A882)</f>
        <v>69641</v>
      </c>
      <c r="D882" s="78" t="n">
        <f aca="false">IF(AND($B882&lt;Input!$C$31,$B882&lt;Input!$G$31),Input!$C$41,0)</f>
        <v>0</v>
      </c>
      <c r="E882" s="78" t="n">
        <f aca="true">IF(AND($B882&gt;Input!$C$45,$B882&lt;Input!$C$25),PMT(Input!$C$40/(100*12),(OFFSET($A$4,MATCH(Input!$C$25,$B$4:$B$1004,1),0,1,1)-OFFSET($A$4,MATCH(Input!$C$45,$B$4:$B$1004,1),0,1,1)),$H$4,0,1),0)</f>
        <v>0</v>
      </c>
      <c r="F882" s="78" t="n">
        <f aca="false">($F881+$D882+$E882)*(1+Input!$C$40/(100*12))</f>
        <v>-2.03025083264519E-009</v>
      </c>
    </row>
    <row r="883" customFormat="false" ht="12.8" hidden="false" customHeight="false" outlineLevel="0" collapsed="false">
      <c r="A883" s="76" t="n">
        <v>879</v>
      </c>
      <c r="B883" s="77" t="n">
        <f aca="false">EOMONTH(Input!$C$7,A883)</f>
        <v>69671</v>
      </c>
      <c r="D883" s="78" t="n">
        <f aca="false">IF(AND($B883&lt;Input!$C$31,$B883&lt;Input!$G$31),Input!$C$41,0)</f>
        <v>0</v>
      </c>
      <c r="E883" s="78" t="n">
        <f aca="true">IF(AND($B883&gt;Input!$C$45,$B883&lt;Input!$C$25),PMT(Input!$C$40/(100*12),(OFFSET($A$4,MATCH(Input!$C$25,$B$4:$B$1004,1),0,1,1)-OFFSET($A$4,MATCH(Input!$C$45,$B$4:$B$1004,1),0,1,1)),$H$4,0,1),0)</f>
        <v>0</v>
      </c>
      <c r="F883" s="78" t="n">
        <f aca="false">($F882+$D883+$E883)*(1+Input!$C$40/(100*12))</f>
        <v>-2.03871021111454E-009</v>
      </c>
    </row>
    <row r="884" customFormat="false" ht="12.8" hidden="false" customHeight="false" outlineLevel="0" collapsed="false">
      <c r="A884" s="76" t="n">
        <v>880</v>
      </c>
      <c r="B884" s="77" t="n">
        <f aca="false">EOMONTH(Input!$C$7,A884)</f>
        <v>69702</v>
      </c>
      <c r="D884" s="78" t="n">
        <f aca="false">IF(AND($B884&lt;Input!$C$31,$B884&lt;Input!$G$31),Input!$C$41,0)</f>
        <v>0</v>
      </c>
      <c r="E884" s="78" t="n">
        <f aca="true">IF(AND($B884&gt;Input!$C$45,$B884&lt;Input!$C$25),PMT(Input!$C$40/(100*12),(OFFSET($A$4,MATCH(Input!$C$25,$B$4:$B$1004,1),0,1,1)-OFFSET($A$4,MATCH(Input!$C$45,$B$4:$B$1004,1),0,1,1)),$H$4,0,1),0)</f>
        <v>0</v>
      </c>
      <c r="F884" s="78" t="n">
        <f aca="false">($F883+$D884+$E884)*(1+Input!$C$40/(100*12))</f>
        <v>-2.04720483699418E-009</v>
      </c>
    </row>
    <row r="885" customFormat="false" ht="12.8" hidden="false" customHeight="false" outlineLevel="0" collapsed="false">
      <c r="A885" s="76" t="n">
        <v>881</v>
      </c>
      <c r="B885" s="77" t="n">
        <f aca="false">EOMONTH(Input!$C$7,A885)</f>
        <v>69732</v>
      </c>
      <c r="D885" s="78" t="n">
        <f aca="false">IF(AND($B885&lt;Input!$C$31,$B885&lt;Input!$G$31),Input!$C$41,0)</f>
        <v>0</v>
      </c>
      <c r="E885" s="78" t="n">
        <f aca="true">IF(AND($B885&gt;Input!$C$45,$B885&lt;Input!$C$25),PMT(Input!$C$40/(100*12),(OFFSET($A$4,MATCH(Input!$C$25,$B$4:$B$1004,1),0,1,1)-OFFSET($A$4,MATCH(Input!$C$45,$B$4:$B$1004,1),0,1,1)),$H$4,0,1),0)</f>
        <v>0</v>
      </c>
      <c r="F885" s="78" t="n">
        <f aca="false">($F884+$D885+$E885)*(1+Input!$C$40/(100*12))</f>
        <v>-2.05573485714833E-009</v>
      </c>
    </row>
    <row r="886" customFormat="false" ht="12.8" hidden="false" customHeight="false" outlineLevel="0" collapsed="false">
      <c r="A886" s="76" t="n">
        <v>882</v>
      </c>
      <c r="B886" s="77" t="n">
        <f aca="false">EOMONTH(Input!$C$7,A886)</f>
        <v>69763</v>
      </c>
      <c r="D886" s="78" t="n">
        <f aca="false">IF(AND($B886&lt;Input!$C$31,$B886&lt;Input!$G$31),Input!$C$41,0)</f>
        <v>0</v>
      </c>
      <c r="E886" s="78" t="n">
        <f aca="true">IF(AND($B886&gt;Input!$C$45,$B886&lt;Input!$C$25),PMT(Input!$C$40/(100*12),(OFFSET($A$4,MATCH(Input!$C$25,$B$4:$B$1004,1),0,1,1)-OFFSET($A$4,MATCH(Input!$C$45,$B$4:$B$1004,1),0,1,1)),$H$4,0,1),0)</f>
        <v>0</v>
      </c>
      <c r="F886" s="78" t="n">
        <f aca="false">($F885+$D886+$E886)*(1+Input!$C$40/(100*12))</f>
        <v>-2.06430041905311E-009</v>
      </c>
    </row>
    <row r="887" customFormat="false" ht="12.8" hidden="false" customHeight="false" outlineLevel="0" collapsed="false">
      <c r="A887" s="76" t="n">
        <v>883</v>
      </c>
      <c r="B887" s="77" t="n">
        <f aca="false">EOMONTH(Input!$C$7,A887)</f>
        <v>69794</v>
      </c>
      <c r="D887" s="78" t="n">
        <f aca="false">IF(AND($B887&lt;Input!$C$31,$B887&lt;Input!$G$31),Input!$C$41,0)</f>
        <v>0</v>
      </c>
      <c r="E887" s="78" t="n">
        <f aca="true">IF(AND($B887&gt;Input!$C$45,$B887&lt;Input!$C$25),PMT(Input!$C$40/(100*12),(OFFSET($A$4,MATCH(Input!$C$25,$B$4:$B$1004,1),0,1,1)-OFFSET($A$4,MATCH(Input!$C$45,$B$4:$B$1004,1),0,1,1)),$H$4,0,1),0)</f>
        <v>0</v>
      </c>
      <c r="F887" s="78" t="n">
        <f aca="false">($F886+$D887+$E887)*(1+Input!$C$40/(100*12))</f>
        <v>-2.07290167079917E-009</v>
      </c>
    </row>
    <row r="888" customFormat="false" ht="12.8" hidden="false" customHeight="false" outlineLevel="0" collapsed="false">
      <c r="A888" s="76" t="n">
        <v>884</v>
      </c>
      <c r="B888" s="77" t="n">
        <f aca="false">EOMONTH(Input!$C$7,A888)</f>
        <v>69822</v>
      </c>
      <c r="D888" s="78" t="n">
        <f aca="false">IF(AND($B888&lt;Input!$C$31,$B888&lt;Input!$G$31),Input!$C$41,0)</f>
        <v>0</v>
      </c>
      <c r="E888" s="78" t="n">
        <f aca="true">IF(AND($B888&gt;Input!$C$45,$B888&lt;Input!$C$25),PMT(Input!$C$40/(100*12),(OFFSET($A$4,MATCH(Input!$C$25,$B$4:$B$1004,1),0,1,1)-OFFSET($A$4,MATCH(Input!$C$45,$B$4:$B$1004,1),0,1,1)),$H$4,0,1),0)</f>
        <v>0</v>
      </c>
      <c r="F888" s="78" t="n">
        <f aca="false">($F887+$D888+$E888)*(1+Input!$C$40/(100*12))</f>
        <v>-2.08153876109416E-009</v>
      </c>
    </row>
    <row r="889" customFormat="false" ht="12.8" hidden="false" customHeight="false" outlineLevel="0" collapsed="false">
      <c r="A889" s="76" t="n">
        <v>885</v>
      </c>
      <c r="B889" s="77" t="n">
        <f aca="false">EOMONTH(Input!$C$7,A889)</f>
        <v>69853</v>
      </c>
      <c r="D889" s="78" t="n">
        <f aca="false">IF(AND($B889&lt;Input!$C$31,$B889&lt;Input!$G$31),Input!$C$41,0)</f>
        <v>0</v>
      </c>
      <c r="E889" s="78" t="n">
        <f aca="true">IF(AND($B889&gt;Input!$C$45,$B889&lt;Input!$C$25),PMT(Input!$C$40/(100*12),(OFFSET($A$4,MATCH(Input!$C$25,$B$4:$B$1004,1),0,1,1)-OFFSET($A$4,MATCH(Input!$C$45,$B$4:$B$1004,1),0,1,1)),$H$4,0,1),0)</f>
        <v>0</v>
      </c>
      <c r="F889" s="78" t="n">
        <f aca="false">($F888+$D889+$E889)*(1+Input!$C$40/(100*12))</f>
        <v>-2.09021183926539E-009</v>
      </c>
    </row>
    <row r="890" customFormat="false" ht="12.8" hidden="false" customHeight="false" outlineLevel="0" collapsed="false">
      <c r="A890" s="76" t="n">
        <v>886</v>
      </c>
      <c r="B890" s="77" t="n">
        <f aca="false">EOMONTH(Input!$C$7,A890)</f>
        <v>69883</v>
      </c>
      <c r="D890" s="78" t="n">
        <f aca="false">IF(AND($B890&lt;Input!$C$31,$B890&lt;Input!$G$31),Input!$C$41,0)</f>
        <v>0</v>
      </c>
      <c r="E890" s="78" t="n">
        <f aca="true">IF(AND($B890&gt;Input!$C$45,$B890&lt;Input!$C$25),PMT(Input!$C$40/(100*12),(OFFSET($A$4,MATCH(Input!$C$25,$B$4:$B$1004,1),0,1,1)-OFFSET($A$4,MATCH(Input!$C$45,$B$4:$B$1004,1),0,1,1)),$H$4,0,1),0)</f>
        <v>0</v>
      </c>
      <c r="F890" s="78" t="n">
        <f aca="false">($F889+$D890+$E890)*(1+Input!$C$40/(100*12))</f>
        <v>-2.09892105526233E-009</v>
      </c>
    </row>
    <row r="891" customFormat="false" ht="12.8" hidden="false" customHeight="false" outlineLevel="0" collapsed="false">
      <c r="A891" s="76" t="n">
        <v>887</v>
      </c>
      <c r="B891" s="77" t="n">
        <f aca="false">EOMONTH(Input!$C$7,A891)</f>
        <v>69914</v>
      </c>
      <c r="D891" s="78" t="n">
        <f aca="false">IF(AND($B891&lt;Input!$C$31,$B891&lt;Input!$G$31),Input!$C$41,0)</f>
        <v>0</v>
      </c>
      <c r="E891" s="78" t="n">
        <f aca="true">IF(AND($B891&gt;Input!$C$45,$B891&lt;Input!$C$25),PMT(Input!$C$40/(100*12),(OFFSET($A$4,MATCH(Input!$C$25,$B$4:$B$1004,1),0,1,1)-OFFSET($A$4,MATCH(Input!$C$45,$B$4:$B$1004,1),0,1,1)),$H$4,0,1),0)</f>
        <v>0</v>
      </c>
      <c r="F891" s="78" t="n">
        <f aca="false">($F890+$D891+$E891)*(1+Input!$C$40/(100*12))</f>
        <v>-2.10766655965925E-009</v>
      </c>
    </row>
    <row r="892" customFormat="false" ht="12.8" hidden="false" customHeight="false" outlineLevel="0" collapsed="false">
      <c r="A892" s="76" t="n">
        <v>888</v>
      </c>
      <c r="B892" s="77" t="n">
        <f aca="false">EOMONTH(Input!$C$7,A892)</f>
        <v>69944</v>
      </c>
      <c r="D892" s="78" t="n">
        <f aca="false">IF(AND($B892&lt;Input!$C$31,$B892&lt;Input!$G$31),Input!$C$41,0)</f>
        <v>0</v>
      </c>
      <c r="E892" s="78" t="n">
        <f aca="true">IF(AND($B892&gt;Input!$C$45,$B892&lt;Input!$C$25),PMT(Input!$C$40/(100*12),(OFFSET($A$4,MATCH(Input!$C$25,$B$4:$B$1004,1),0,1,1)-OFFSET($A$4,MATCH(Input!$C$45,$B$4:$B$1004,1),0,1,1)),$H$4,0,1),0)</f>
        <v>0</v>
      </c>
      <c r="F892" s="78" t="n">
        <f aca="false">($F891+$D892+$E892)*(1+Input!$C$40/(100*12))</f>
        <v>-2.11644850365783E-009</v>
      </c>
    </row>
    <row r="893" customFormat="false" ht="12.8" hidden="false" customHeight="false" outlineLevel="0" collapsed="false">
      <c r="A893" s="76" t="n">
        <v>889</v>
      </c>
      <c r="B893" s="77" t="n">
        <f aca="false">EOMONTH(Input!$C$7,A893)</f>
        <v>69975</v>
      </c>
      <c r="D893" s="78" t="n">
        <f aca="false">IF(AND($B893&lt;Input!$C$31,$B893&lt;Input!$G$31),Input!$C$41,0)</f>
        <v>0</v>
      </c>
      <c r="E893" s="78" t="n">
        <f aca="true">IF(AND($B893&gt;Input!$C$45,$B893&lt;Input!$C$25),PMT(Input!$C$40/(100*12),(OFFSET($A$4,MATCH(Input!$C$25,$B$4:$B$1004,1),0,1,1)-OFFSET($A$4,MATCH(Input!$C$45,$B$4:$B$1004,1),0,1,1)),$H$4,0,1),0)</f>
        <v>0</v>
      </c>
      <c r="F893" s="78" t="n">
        <f aca="false">($F892+$D893+$E893)*(1+Input!$C$40/(100*12))</f>
        <v>-2.12526703908974E-009</v>
      </c>
    </row>
    <row r="894" customFormat="false" ht="12.8" hidden="false" customHeight="false" outlineLevel="0" collapsed="false">
      <c r="A894" s="76" t="n">
        <v>890</v>
      </c>
      <c r="B894" s="77" t="n">
        <f aca="false">EOMONTH(Input!$C$7,A894)</f>
        <v>70006</v>
      </c>
      <c r="D894" s="78" t="n">
        <f aca="false">IF(AND($B894&lt;Input!$C$31,$B894&lt;Input!$G$31),Input!$C$41,0)</f>
        <v>0</v>
      </c>
      <c r="E894" s="78" t="n">
        <f aca="true">IF(AND($B894&gt;Input!$C$45,$B894&lt;Input!$C$25),PMT(Input!$C$40/(100*12),(OFFSET($A$4,MATCH(Input!$C$25,$B$4:$B$1004,1),0,1,1)-OFFSET($A$4,MATCH(Input!$C$45,$B$4:$B$1004,1),0,1,1)),$H$4,0,1),0)</f>
        <v>0</v>
      </c>
      <c r="F894" s="78" t="n">
        <f aca="false">($F893+$D894+$E894)*(1+Input!$C$40/(100*12))</f>
        <v>-2.13412231841928E-009</v>
      </c>
    </row>
    <row r="895" customFormat="false" ht="12.8" hidden="false" customHeight="false" outlineLevel="0" collapsed="false">
      <c r="A895" s="76" t="n">
        <v>891</v>
      </c>
      <c r="B895" s="77" t="n">
        <f aca="false">EOMONTH(Input!$C$7,A895)</f>
        <v>70036</v>
      </c>
      <c r="D895" s="78" t="n">
        <f aca="false">IF(AND($B895&lt;Input!$C$31,$B895&lt;Input!$G$31),Input!$C$41,0)</f>
        <v>0</v>
      </c>
      <c r="E895" s="78" t="n">
        <f aca="true">IF(AND($B895&gt;Input!$C$45,$B895&lt;Input!$C$25),PMT(Input!$C$40/(100*12),(OFFSET($A$4,MATCH(Input!$C$25,$B$4:$B$1004,1),0,1,1)-OFFSET($A$4,MATCH(Input!$C$45,$B$4:$B$1004,1),0,1,1)),$H$4,0,1),0)</f>
        <v>0</v>
      </c>
      <c r="F895" s="78" t="n">
        <f aca="false">($F894+$D895+$E895)*(1+Input!$C$40/(100*12))</f>
        <v>-2.14301449474603E-009</v>
      </c>
    </row>
    <row r="896" customFormat="false" ht="12.8" hidden="false" customHeight="false" outlineLevel="0" collapsed="false">
      <c r="A896" s="76" t="n">
        <v>892</v>
      </c>
      <c r="B896" s="77" t="n">
        <f aca="false">EOMONTH(Input!$C$7,A896)</f>
        <v>70067</v>
      </c>
      <c r="D896" s="78" t="n">
        <f aca="false">IF(AND($B896&lt;Input!$C$31,$B896&lt;Input!$G$31),Input!$C$41,0)</f>
        <v>0</v>
      </c>
      <c r="E896" s="78" t="n">
        <f aca="true">IF(AND($B896&gt;Input!$C$45,$B896&lt;Input!$C$25),PMT(Input!$C$40/(100*12),(OFFSET($A$4,MATCH(Input!$C$25,$B$4:$B$1004,1),0,1,1)-OFFSET($A$4,MATCH(Input!$C$45,$B$4:$B$1004,1),0,1,1)),$H$4,0,1),0)</f>
        <v>0</v>
      </c>
      <c r="F896" s="78" t="n">
        <f aca="false">($F895+$D896+$E896)*(1+Input!$C$40/(100*12))</f>
        <v>-2.15194372180747E-009</v>
      </c>
    </row>
    <row r="897" customFormat="false" ht="12.8" hidden="false" customHeight="false" outlineLevel="0" collapsed="false">
      <c r="A897" s="76" t="n">
        <v>893</v>
      </c>
      <c r="B897" s="77" t="n">
        <f aca="false">EOMONTH(Input!$C$7,A897)</f>
        <v>70097</v>
      </c>
      <c r="D897" s="78" t="n">
        <f aca="false">IF(AND($B897&lt;Input!$C$31,$B897&lt;Input!$G$31),Input!$C$41,0)</f>
        <v>0</v>
      </c>
      <c r="E897" s="78" t="n">
        <f aca="true">IF(AND($B897&gt;Input!$C$45,$B897&lt;Input!$C$25),PMT(Input!$C$40/(100*12),(OFFSET($A$4,MATCH(Input!$C$25,$B$4:$B$1004,1),0,1,1)-OFFSET($A$4,MATCH(Input!$C$45,$B$4:$B$1004,1),0,1,1)),$H$4,0,1),0)</f>
        <v>0</v>
      </c>
      <c r="F897" s="78" t="n">
        <f aca="false">($F896+$D897+$E897)*(1+Input!$C$40/(100*12))</f>
        <v>-2.16091015398167E-009</v>
      </c>
    </row>
    <row r="898" customFormat="false" ht="12.8" hidden="false" customHeight="false" outlineLevel="0" collapsed="false">
      <c r="A898" s="76" t="n">
        <v>894</v>
      </c>
      <c r="B898" s="77" t="n">
        <f aca="false">EOMONTH(Input!$C$7,A898)</f>
        <v>70128</v>
      </c>
      <c r="D898" s="78" t="n">
        <f aca="false">IF(AND($B898&lt;Input!$C$31,$B898&lt;Input!$G$31),Input!$C$41,0)</f>
        <v>0</v>
      </c>
      <c r="E898" s="78" t="n">
        <f aca="true">IF(AND($B898&gt;Input!$C$45,$B898&lt;Input!$C$25),PMT(Input!$C$40/(100*12),(OFFSET($A$4,MATCH(Input!$C$25,$B$4:$B$1004,1),0,1,1)-OFFSET($A$4,MATCH(Input!$C$45,$B$4:$B$1004,1),0,1,1)),$H$4,0,1),0)</f>
        <v>0</v>
      </c>
      <c r="F898" s="78" t="n">
        <f aca="false">($F897+$D898+$E898)*(1+Input!$C$40/(100*12))</f>
        <v>-2.16991394628993E-009</v>
      </c>
    </row>
    <row r="899" customFormat="false" ht="12.8" hidden="false" customHeight="false" outlineLevel="0" collapsed="false">
      <c r="A899" s="76" t="n">
        <v>895</v>
      </c>
      <c r="B899" s="77" t="n">
        <f aca="false">EOMONTH(Input!$C$7,A899)</f>
        <v>70159</v>
      </c>
      <c r="D899" s="78" t="n">
        <f aca="false">IF(AND($B899&lt;Input!$C$31,$B899&lt;Input!$G$31),Input!$C$41,0)</f>
        <v>0</v>
      </c>
      <c r="E899" s="78" t="n">
        <f aca="true">IF(AND($B899&gt;Input!$C$45,$B899&lt;Input!$C$25),PMT(Input!$C$40/(100*12),(OFFSET($A$4,MATCH(Input!$C$25,$B$4:$B$1004,1),0,1,1)-OFFSET($A$4,MATCH(Input!$C$45,$B$4:$B$1004,1),0,1,1)),$H$4,0,1),0)</f>
        <v>0</v>
      </c>
      <c r="F899" s="78" t="n">
        <f aca="false">($F898+$D899+$E899)*(1+Input!$C$40/(100*12))</f>
        <v>-2.17895525439947E-009</v>
      </c>
    </row>
    <row r="900" customFormat="false" ht="12.8" hidden="false" customHeight="false" outlineLevel="0" collapsed="false">
      <c r="A900" s="76" t="n">
        <v>896</v>
      </c>
      <c r="B900" s="77" t="n">
        <f aca="false">EOMONTH(Input!$C$7,A900)</f>
        <v>70188</v>
      </c>
      <c r="D900" s="78" t="n">
        <f aca="false">IF(AND($B900&lt;Input!$C$31,$B900&lt;Input!$G$31),Input!$C$41,0)</f>
        <v>0</v>
      </c>
      <c r="E900" s="78" t="n">
        <f aca="true">IF(AND($B900&gt;Input!$C$45,$B900&lt;Input!$C$25),PMT(Input!$C$40/(100*12),(OFFSET($A$4,MATCH(Input!$C$25,$B$4:$B$1004,1),0,1,1)-OFFSET($A$4,MATCH(Input!$C$45,$B$4:$B$1004,1),0,1,1)),$H$4,0,1),0)</f>
        <v>0</v>
      </c>
      <c r="F900" s="78" t="n">
        <f aca="false">($F899+$D900+$E900)*(1+Input!$C$40/(100*12))</f>
        <v>-2.18803423462613E-009</v>
      </c>
    </row>
    <row r="901" customFormat="false" ht="12.8" hidden="false" customHeight="false" outlineLevel="0" collapsed="false">
      <c r="A901" s="76" t="n">
        <v>897</v>
      </c>
      <c r="B901" s="77" t="n">
        <f aca="false">EOMONTH(Input!$C$7,A901)</f>
        <v>70219</v>
      </c>
      <c r="D901" s="78" t="n">
        <f aca="false">IF(AND($B901&lt;Input!$C$31,$B901&lt;Input!$G$31),Input!$C$41,0)</f>
        <v>0</v>
      </c>
      <c r="E901" s="78" t="n">
        <f aca="true">IF(AND($B901&gt;Input!$C$45,$B901&lt;Input!$C$25),PMT(Input!$C$40/(100*12),(OFFSET($A$4,MATCH(Input!$C$25,$B$4:$B$1004,1),0,1,1)-OFFSET($A$4,MATCH(Input!$C$45,$B$4:$B$1004,1),0,1,1)),$H$4,0,1),0)</f>
        <v>0</v>
      </c>
      <c r="F901" s="78" t="n">
        <f aca="false">($F900+$D901+$E901)*(1+Input!$C$40/(100*12))</f>
        <v>-2.19715104393707E-009</v>
      </c>
    </row>
    <row r="902" customFormat="false" ht="12.8" hidden="false" customHeight="false" outlineLevel="0" collapsed="false">
      <c r="A902" s="76" t="n">
        <v>898</v>
      </c>
      <c r="B902" s="77" t="n">
        <f aca="false">EOMONTH(Input!$C$7,A902)</f>
        <v>70249</v>
      </c>
      <c r="D902" s="78" t="n">
        <f aca="false">IF(AND($B902&lt;Input!$C$31,$B902&lt;Input!$G$31),Input!$C$41,0)</f>
        <v>0</v>
      </c>
      <c r="E902" s="78" t="n">
        <f aca="true">IF(AND($B902&gt;Input!$C$45,$B902&lt;Input!$C$25),PMT(Input!$C$40/(100*12),(OFFSET($A$4,MATCH(Input!$C$25,$B$4:$B$1004,1),0,1,1)-OFFSET($A$4,MATCH(Input!$C$45,$B$4:$B$1004,1),0,1,1)),$H$4,0,1),0)</f>
        <v>0</v>
      </c>
      <c r="F902" s="78" t="n">
        <f aca="false">($F901+$D902+$E902)*(1+Input!$C$40/(100*12))</f>
        <v>-2.20630583995348E-009</v>
      </c>
    </row>
    <row r="903" customFormat="false" ht="12.8" hidden="false" customHeight="false" outlineLevel="0" collapsed="false">
      <c r="A903" s="76" t="n">
        <v>899</v>
      </c>
      <c r="B903" s="77" t="n">
        <f aca="false">EOMONTH(Input!$C$7,A903)</f>
        <v>70280</v>
      </c>
      <c r="D903" s="78" t="n">
        <f aca="false">IF(AND($B903&lt;Input!$C$31,$B903&lt;Input!$G$31),Input!$C$41,0)</f>
        <v>0</v>
      </c>
      <c r="E903" s="78" t="n">
        <f aca="true">IF(AND($B903&gt;Input!$C$45,$B903&lt;Input!$C$25),PMT(Input!$C$40/(100*12),(OFFSET($A$4,MATCH(Input!$C$25,$B$4:$B$1004,1),0,1,1)-OFFSET($A$4,MATCH(Input!$C$45,$B$4:$B$1004,1),0,1,1)),$H$4,0,1),0)</f>
        <v>0</v>
      </c>
      <c r="F903" s="78" t="n">
        <f aca="false">($F902+$D903+$E903)*(1+Input!$C$40/(100*12))</f>
        <v>-2.21549878095328E-009</v>
      </c>
    </row>
    <row r="904" customFormat="false" ht="12.8" hidden="false" customHeight="false" outlineLevel="0" collapsed="false">
      <c r="A904" s="76" t="n">
        <v>900</v>
      </c>
      <c r="B904" s="77" t="n">
        <f aca="false">EOMONTH(Input!$C$7,A904)</f>
        <v>70310</v>
      </c>
      <c r="D904" s="78" t="n">
        <f aca="false">IF(AND($B904&lt;Input!$C$31,$B904&lt;Input!$G$31),Input!$C$41,0)</f>
        <v>0</v>
      </c>
      <c r="E904" s="78" t="n">
        <f aca="true">IF(AND($B904&gt;Input!$C$45,$B904&lt;Input!$C$25),PMT(Input!$C$40/(100*12),(OFFSET($A$4,MATCH(Input!$C$25,$B$4:$B$1004,1),0,1,1)-OFFSET($A$4,MATCH(Input!$C$45,$B$4:$B$1004,1),0,1,1)),$H$4,0,1),0)</f>
        <v>0</v>
      </c>
      <c r="F904" s="78" t="n">
        <f aca="false">($F903+$D904+$E904)*(1+Input!$C$40/(100*12))</f>
        <v>-2.22473002587392E-009</v>
      </c>
    </row>
    <row r="905" customFormat="false" ht="12.8" hidden="false" customHeight="false" outlineLevel="0" collapsed="false">
      <c r="A905" s="76" t="n">
        <v>901</v>
      </c>
      <c r="B905" s="77" t="n">
        <f aca="false">EOMONTH(Input!$C$7,A905)</f>
        <v>70341</v>
      </c>
      <c r="D905" s="78" t="n">
        <f aca="false">IF(AND($B905&lt;Input!$C$31,$B905&lt;Input!$G$31),Input!$C$41,0)</f>
        <v>0</v>
      </c>
      <c r="E905" s="78" t="n">
        <f aca="true">IF(AND($B905&gt;Input!$C$45,$B905&lt;Input!$C$25),PMT(Input!$C$40/(100*12),(OFFSET($A$4,MATCH(Input!$C$25,$B$4:$B$1004,1),0,1,1)-OFFSET($A$4,MATCH(Input!$C$45,$B$4:$B$1004,1),0,1,1)),$H$4,0,1),0)</f>
        <v>0</v>
      </c>
      <c r="F905" s="78" t="n">
        <f aca="false">($F904+$D905+$E905)*(1+Input!$C$40/(100*12))</f>
        <v>-2.23399973431506E-009</v>
      </c>
    </row>
    <row r="906" customFormat="false" ht="12.8" hidden="false" customHeight="false" outlineLevel="0" collapsed="false">
      <c r="A906" s="76" t="n">
        <v>902</v>
      </c>
      <c r="B906" s="77" t="n">
        <f aca="false">EOMONTH(Input!$C$7,A906)</f>
        <v>70372</v>
      </c>
      <c r="D906" s="78" t="n">
        <f aca="false">IF(AND($B906&lt;Input!$C$31,$B906&lt;Input!$G$31),Input!$C$41,0)</f>
        <v>0</v>
      </c>
      <c r="E906" s="78" t="n">
        <f aca="true">IF(AND($B906&gt;Input!$C$45,$B906&lt;Input!$C$25),PMT(Input!$C$40/(100*12),(OFFSET($A$4,MATCH(Input!$C$25,$B$4:$B$1004,1),0,1,1)-OFFSET($A$4,MATCH(Input!$C$45,$B$4:$B$1004,1),0,1,1)),$H$4,0,1),0)</f>
        <v>0</v>
      </c>
      <c r="F906" s="78" t="n">
        <f aca="false">($F905+$D906+$E906)*(1+Input!$C$40/(100*12))</f>
        <v>-2.24330806654138E-009</v>
      </c>
    </row>
    <row r="907" customFormat="false" ht="12.8" hidden="false" customHeight="false" outlineLevel="0" collapsed="false">
      <c r="A907" s="76" t="n">
        <v>903</v>
      </c>
      <c r="B907" s="77" t="n">
        <f aca="false">EOMONTH(Input!$C$7,A907)</f>
        <v>70402</v>
      </c>
      <c r="D907" s="78" t="n">
        <f aca="false">IF(AND($B907&lt;Input!$C$31,$B907&lt;Input!$G$31),Input!$C$41,0)</f>
        <v>0</v>
      </c>
      <c r="E907" s="78" t="n">
        <f aca="true">IF(AND($B907&gt;Input!$C$45,$B907&lt;Input!$C$25),PMT(Input!$C$40/(100*12),(OFFSET($A$4,MATCH(Input!$C$25,$B$4:$B$1004,1),0,1,1)-OFFSET($A$4,MATCH(Input!$C$45,$B$4:$B$1004,1),0,1,1)),$H$4,0,1),0)</f>
        <v>0</v>
      </c>
      <c r="F907" s="78" t="n">
        <f aca="false">($F906+$D907+$E907)*(1+Input!$C$40/(100*12))</f>
        <v>-2.2526551834853E-009</v>
      </c>
    </row>
    <row r="908" customFormat="false" ht="12.8" hidden="false" customHeight="false" outlineLevel="0" collapsed="false">
      <c r="A908" s="76" t="n">
        <v>904</v>
      </c>
      <c r="B908" s="77" t="n">
        <f aca="false">EOMONTH(Input!$C$7,A908)</f>
        <v>70433</v>
      </c>
      <c r="D908" s="78" t="n">
        <f aca="false">IF(AND($B908&lt;Input!$C$31,$B908&lt;Input!$G$31),Input!$C$41,0)</f>
        <v>0</v>
      </c>
      <c r="E908" s="78" t="n">
        <f aca="true">IF(AND($B908&gt;Input!$C$45,$B908&lt;Input!$C$25),PMT(Input!$C$40/(100*12),(OFFSET($A$4,MATCH(Input!$C$25,$B$4:$B$1004,1),0,1,1)-OFFSET($A$4,MATCH(Input!$C$45,$B$4:$B$1004,1),0,1,1)),$H$4,0,1),0)</f>
        <v>0</v>
      </c>
      <c r="F908" s="78" t="n">
        <f aca="false">($F907+$D908+$E908)*(1+Input!$C$40/(100*12))</f>
        <v>-2.26204124674982E-009</v>
      </c>
    </row>
    <row r="909" customFormat="false" ht="12.8" hidden="false" customHeight="false" outlineLevel="0" collapsed="false">
      <c r="A909" s="76" t="n">
        <v>905</v>
      </c>
      <c r="B909" s="77" t="n">
        <f aca="false">EOMONTH(Input!$C$7,A909)</f>
        <v>70463</v>
      </c>
      <c r="D909" s="78" t="n">
        <f aca="false">IF(AND($B909&lt;Input!$C$31,$B909&lt;Input!$G$31),Input!$C$41,0)</f>
        <v>0</v>
      </c>
      <c r="E909" s="78" t="n">
        <f aca="true">IF(AND($B909&gt;Input!$C$45,$B909&lt;Input!$C$25),PMT(Input!$C$40/(100*12),(OFFSET($A$4,MATCH(Input!$C$25,$B$4:$B$1004,1),0,1,1)-OFFSET($A$4,MATCH(Input!$C$45,$B$4:$B$1004,1),0,1,1)),$H$4,0,1),0)</f>
        <v>0</v>
      </c>
      <c r="F909" s="78" t="n">
        <f aca="false">($F908+$D909+$E909)*(1+Input!$C$40/(100*12))</f>
        <v>-2.27146641861128E-009</v>
      </c>
    </row>
    <row r="910" customFormat="false" ht="12.8" hidden="false" customHeight="false" outlineLevel="0" collapsed="false">
      <c r="A910" s="76" t="n">
        <v>906</v>
      </c>
      <c r="B910" s="77" t="n">
        <f aca="false">EOMONTH(Input!$C$7,A910)</f>
        <v>70494</v>
      </c>
      <c r="D910" s="78" t="n">
        <f aca="false">IF(AND($B910&lt;Input!$C$31,$B910&lt;Input!$G$31),Input!$C$41,0)</f>
        <v>0</v>
      </c>
      <c r="E910" s="78" t="n">
        <f aca="true">IF(AND($B910&gt;Input!$C$45,$B910&lt;Input!$C$25),PMT(Input!$C$40/(100*12),(OFFSET($A$4,MATCH(Input!$C$25,$B$4:$B$1004,1),0,1,1)-OFFSET($A$4,MATCH(Input!$C$45,$B$4:$B$1004,1),0,1,1)),$H$4,0,1),0)</f>
        <v>0</v>
      </c>
      <c r="F910" s="78" t="n">
        <f aca="false">($F909+$D910+$E910)*(1+Input!$C$40/(100*12))</f>
        <v>-2.28093086202216E-009</v>
      </c>
    </row>
    <row r="911" customFormat="false" ht="12.8" hidden="false" customHeight="false" outlineLevel="0" collapsed="false">
      <c r="A911" s="76" t="n">
        <v>907</v>
      </c>
      <c r="B911" s="77" t="n">
        <f aca="false">EOMONTH(Input!$C$7,A911)</f>
        <v>70525</v>
      </c>
      <c r="D911" s="78" t="n">
        <f aca="false">IF(AND($B911&lt;Input!$C$31,$B911&lt;Input!$G$31),Input!$C$41,0)</f>
        <v>0</v>
      </c>
      <c r="E911" s="78" t="n">
        <f aca="true">IF(AND($B911&gt;Input!$C$45,$B911&lt;Input!$C$25),PMT(Input!$C$40/(100*12),(OFFSET($A$4,MATCH(Input!$C$25,$B$4:$B$1004,1),0,1,1)-OFFSET($A$4,MATCH(Input!$C$45,$B$4:$B$1004,1),0,1,1)),$H$4,0,1),0)</f>
        <v>0</v>
      </c>
      <c r="F911" s="78" t="n">
        <f aca="false">($F910+$D911+$E911)*(1+Input!$C$40/(100*12))</f>
        <v>-2.29043474061392E-009</v>
      </c>
    </row>
    <row r="912" customFormat="false" ht="12.8" hidden="false" customHeight="false" outlineLevel="0" collapsed="false">
      <c r="A912" s="76" t="n">
        <v>908</v>
      </c>
      <c r="B912" s="77" t="n">
        <f aca="false">EOMONTH(Input!$C$7,A912)</f>
        <v>70553</v>
      </c>
      <c r="D912" s="78" t="n">
        <f aca="false">IF(AND($B912&lt;Input!$C$31,$B912&lt;Input!$G$31),Input!$C$41,0)</f>
        <v>0</v>
      </c>
      <c r="E912" s="78" t="n">
        <f aca="true">IF(AND($B912&gt;Input!$C$45,$B912&lt;Input!$C$25),PMT(Input!$C$40/(100*12),(OFFSET($A$4,MATCH(Input!$C$25,$B$4:$B$1004,1),0,1,1)-OFFSET($A$4,MATCH(Input!$C$45,$B$4:$B$1004,1),0,1,1)),$H$4,0,1),0)</f>
        <v>0</v>
      </c>
      <c r="F912" s="78" t="n">
        <f aca="false">($F911+$D912+$E912)*(1+Input!$C$40/(100*12))</f>
        <v>-2.29997821869981E-009</v>
      </c>
    </row>
    <row r="913" customFormat="false" ht="12.8" hidden="false" customHeight="false" outlineLevel="0" collapsed="false">
      <c r="A913" s="76" t="n">
        <v>909</v>
      </c>
      <c r="B913" s="77" t="n">
        <f aca="false">EOMONTH(Input!$C$7,A913)</f>
        <v>70584</v>
      </c>
      <c r="D913" s="78" t="n">
        <f aca="false">IF(AND($B913&lt;Input!$C$31,$B913&lt;Input!$G$31),Input!$C$41,0)</f>
        <v>0</v>
      </c>
      <c r="E913" s="78" t="n">
        <f aca="true">IF(AND($B913&gt;Input!$C$45,$B913&lt;Input!$C$25),PMT(Input!$C$40/(100*12),(OFFSET($A$4,MATCH(Input!$C$25,$B$4:$B$1004,1),0,1,1)-OFFSET($A$4,MATCH(Input!$C$45,$B$4:$B$1004,1),0,1,1)),$H$4,0,1),0)</f>
        <v>0</v>
      </c>
      <c r="F913" s="78" t="n">
        <f aca="false">($F912+$D913+$E913)*(1+Input!$C$40/(100*12))</f>
        <v>-2.30956146127772E-009</v>
      </c>
    </row>
    <row r="914" customFormat="false" ht="12.8" hidden="false" customHeight="false" outlineLevel="0" collapsed="false">
      <c r="A914" s="76" t="n">
        <v>910</v>
      </c>
      <c r="B914" s="77" t="n">
        <f aca="false">EOMONTH(Input!$C$7,A914)</f>
        <v>70614</v>
      </c>
      <c r="D914" s="78" t="n">
        <f aca="false">IF(AND($B914&lt;Input!$C$31,$B914&lt;Input!$G$31),Input!$C$41,0)</f>
        <v>0</v>
      </c>
      <c r="E914" s="78" t="n">
        <f aca="true">IF(AND($B914&gt;Input!$C$45,$B914&lt;Input!$C$25),PMT(Input!$C$40/(100*12),(OFFSET($A$4,MATCH(Input!$C$25,$B$4:$B$1004,1),0,1,1)-OFFSET($A$4,MATCH(Input!$C$45,$B$4:$B$1004,1),0,1,1)),$H$4,0,1),0)</f>
        <v>0</v>
      </c>
      <c r="F914" s="78" t="n">
        <f aca="false">($F913+$D914+$E914)*(1+Input!$C$40/(100*12))</f>
        <v>-2.31918463403305E-009</v>
      </c>
    </row>
    <row r="915" customFormat="false" ht="12.8" hidden="false" customHeight="false" outlineLevel="0" collapsed="false">
      <c r="A915" s="76" t="n">
        <v>911</v>
      </c>
      <c r="B915" s="77" t="n">
        <f aca="false">EOMONTH(Input!$C$7,A915)</f>
        <v>70645</v>
      </c>
      <c r="D915" s="78" t="n">
        <f aca="false">IF(AND($B915&lt;Input!$C$31,$B915&lt;Input!$G$31),Input!$C$41,0)</f>
        <v>0</v>
      </c>
      <c r="E915" s="78" t="n">
        <f aca="true">IF(AND($B915&gt;Input!$C$45,$B915&lt;Input!$C$25),PMT(Input!$C$40/(100*12),(OFFSET($A$4,MATCH(Input!$C$25,$B$4:$B$1004,1),0,1,1)-OFFSET($A$4,MATCH(Input!$C$45,$B$4:$B$1004,1),0,1,1)),$H$4,0,1),0)</f>
        <v>0</v>
      </c>
      <c r="F915" s="78" t="n">
        <f aca="false">($F914+$D915+$E915)*(1+Input!$C$40/(100*12))</f>
        <v>-2.32884790334152E-009</v>
      </c>
    </row>
    <row r="916" customFormat="false" ht="12.8" hidden="false" customHeight="false" outlineLevel="0" collapsed="false">
      <c r="A916" s="76" t="n">
        <v>912</v>
      </c>
      <c r="B916" s="77" t="n">
        <f aca="false">EOMONTH(Input!$C$7,A916)</f>
        <v>70675</v>
      </c>
      <c r="D916" s="78" t="n">
        <f aca="false">IF(AND($B916&lt;Input!$C$31,$B916&lt;Input!$G$31),Input!$C$41,0)</f>
        <v>0</v>
      </c>
      <c r="E916" s="78" t="n">
        <f aca="true">IF(AND($B916&gt;Input!$C$45,$B916&lt;Input!$C$25),PMT(Input!$C$40/(100*12),(OFFSET($A$4,MATCH(Input!$C$25,$B$4:$B$1004,1),0,1,1)-OFFSET($A$4,MATCH(Input!$C$45,$B$4:$B$1004,1),0,1,1)),$H$4,0,1),0)</f>
        <v>0</v>
      </c>
      <c r="F916" s="78" t="n">
        <f aca="false">($F915+$D916+$E916)*(1+Input!$C$40/(100*12))</f>
        <v>-2.33855143627211E-009</v>
      </c>
    </row>
    <row r="917" customFormat="false" ht="12.8" hidden="false" customHeight="false" outlineLevel="0" collapsed="false">
      <c r="A917" s="76" t="n">
        <v>913</v>
      </c>
      <c r="B917" s="77" t="n">
        <f aca="false">EOMONTH(Input!$C$7,A917)</f>
        <v>70706</v>
      </c>
      <c r="D917" s="78" t="n">
        <f aca="false">IF(AND($B917&lt;Input!$C$31,$B917&lt;Input!$G$31),Input!$C$41,0)</f>
        <v>0</v>
      </c>
      <c r="E917" s="78" t="n">
        <f aca="true">IF(AND($B917&gt;Input!$C$45,$B917&lt;Input!$C$25),PMT(Input!$C$40/(100*12),(OFFSET($A$4,MATCH(Input!$C$25,$B$4:$B$1004,1),0,1,1)-OFFSET($A$4,MATCH(Input!$C$45,$B$4:$B$1004,1),0,1,1)),$H$4,0,1),0)</f>
        <v>0</v>
      </c>
      <c r="F917" s="78" t="n">
        <f aca="false">($F916+$D917+$E917)*(1+Input!$C$40/(100*12))</f>
        <v>-2.34829540058991E-009</v>
      </c>
    </row>
    <row r="918" customFormat="false" ht="12.8" hidden="false" customHeight="false" outlineLevel="0" collapsed="false">
      <c r="A918" s="76" t="n">
        <v>914</v>
      </c>
      <c r="B918" s="77" t="n">
        <f aca="false">EOMONTH(Input!$C$7,A918)</f>
        <v>70737</v>
      </c>
      <c r="D918" s="78" t="n">
        <f aca="false">IF(AND($B918&lt;Input!$C$31,$B918&lt;Input!$G$31),Input!$C$41,0)</f>
        <v>0</v>
      </c>
      <c r="E918" s="78" t="n">
        <f aca="true">IF(AND($B918&gt;Input!$C$45,$B918&lt;Input!$C$25),PMT(Input!$C$40/(100*12),(OFFSET($A$4,MATCH(Input!$C$25,$B$4:$B$1004,1),0,1,1)-OFFSET($A$4,MATCH(Input!$C$45,$B$4:$B$1004,1),0,1,1)),$H$4,0,1),0)</f>
        <v>0</v>
      </c>
      <c r="F918" s="78" t="n">
        <f aca="false">($F917+$D918+$E918)*(1+Input!$C$40/(100*12))</f>
        <v>-2.35807996475903E-009</v>
      </c>
    </row>
    <row r="919" customFormat="false" ht="12.8" hidden="false" customHeight="false" outlineLevel="0" collapsed="false">
      <c r="A919" s="76" t="n">
        <v>915</v>
      </c>
      <c r="B919" s="77" t="n">
        <f aca="false">EOMONTH(Input!$C$7,A919)</f>
        <v>70767</v>
      </c>
      <c r="D919" s="78" t="n">
        <f aca="false">IF(AND($B919&lt;Input!$C$31,$B919&lt;Input!$G$31),Input!$C$41,0)</f>
        <v>0</v>
      </c>
      <c r="E919" s="78" t="n">
        <f aca="true">IF(AND($B919&gt;Input!$C$45,$B919&lt;Input!$C$25),PMT(Input!$C$40/(100*12),(OFFSET($A$4,MATCH(Input!$C$25,$B$4:$B$1004,1),0,1,1)-OFFSET($A$4,MATCH(Input!$C$45,$B$4:$B$1004,1),0,1,1)),$H$4,0,1),0)</f>
        <v>0</v>
      </c>
      <c r="F919" s="78" t="n">
        <f aca="false">($F918+$D919+$E919)*(1+Input!$C$40/(100*12))</f>
        <v>-2.36790529794553E-009</v>
      </c>
    </row>
    <row r="920" customFormat="false" ht="12.8" hidden="false" customHeight="false" outlineLevel="0" collapsed="false">
      <c r="A920" s="76" t="n">
        <v>916</v>
      </c>
      <c r="B920" s="77" t="n">
        <f aca="false">EOMONTH(Input!$C$7,A920)</f>
        <v>70798</v>
      </c>
      <c r="D920" s="78" t="n">
        <f aca="false">IF(AND($B920&lt;Input!$C$31,$B920&lt;Input!$G$31),Input!$C$41,0)</f>
        <v>0</v>
      </c>
      <c r="E920" s="78" t="n">
        <f aca="true">IF(AND($B920&gt;Input!$C$45,$B920&lt;Input!$C$25),PMT(Input!$C$40/(100*12),(OFFSET($A$4,MATCH(Input!$C$25,$B$4:$B$1004,1),0,1,1)-OFFSET($A$4,MATCH(Input!$C$45,$B$4:$B$1004,1),0,1,1)),$H$4,0,1),0)</f>
        <v>0</v>
      </c>
      <c r="F920" s="78" t="n">
        <f aca="false">($F919+$D920+$E920)*(1+Input!$C$40/(100*12))</f>
        <v>-2.3777715700203E-009</v>
      </c>
    </row>
    <row r="921" customFormat="false" ht="12.8" hidden="false" customHeight="false" outlineLevel="0" collapsed="false">
      <c r="A921" s="76" t="n">
        <v>917</v>
      </c>
      <c r="B921" s="77" t="n">
        <f aca="false">EOMONTH(Input!$C$7,A921)</f>
        <v>70828</v>
      </c>
      <c r="D921" s="78" t="n">
        <f aca="false">IF(AND($B921&lt;Input!$C$31,$B921&lt;Input!$G$31),Input!$C$41,0)</f>
        <v>0</v>
      </c>
      <c r="E921" s="78" t="n">
        <f aca="true">IF(AND($B921&gt;Input!$C$45,$B921&lt;Input!$C$25),PMT(Input!$C$40/(100*12),(OFFSET($A$4,MATCH(Input!$C$25,$B$4:$B$1004,1),0,1,1)-OFFSET($A$4,MATCH(Input!$C$45,$B$4:$B$1004,1),0,1,1)),$H$4,0,1),0)</f>
        <v>0</v>
      </c>
      <c r="F921" s="78" t="n">
        <f aca="false">($F920+$D921+$E921)*(1+Input!$C$40/(100*12))</f>
        <v>-2.38767895156205E-009</v>
      </c>
    </row>
    <row r="922" customFormat="false" ht="12.8" hidden="false" customHeight="false" outlineLevel="0" collapsed="false">
      <c r="A922" s="76" t="n">
        <v>918</v>
      </c>
      <c r="B922" s="77" t="n">
        <f aca="false">EOMONTH(Input!$C$7,A922)</f>
        <v>70859</v>
      </c>
      <c r="D922" s="78" t="n">
        <f aca="false">IF(AND($B922&lt;Input!$C$31,$B922&lt;Input!$G$31),Input!$C$41,0)</f>
        <v>0</v>
      </c>
      <c r="E922" s="78" t="n">
        <f aca="true">IF(AND($B922&gt;Input!$C$45,$B922&lt;Input!$C$25),PMT(Input!$C$40/(100*12),(OFFSET($A$4,MATCH(Input!$C$25,$B$4:$B$1004,1),0,1,1)-OFFSET($A$4,MATCH(Input!$C$45,$B$4:$B$1004,1),0,1,1)),$H$4,0,1),0)</f>
        <v>0</v>
      </c>
      <c r="F922" s="78" t="n">
        <f aca="false">($F921+$D922+$E922)*(1+Input!$C$40/(100*12))</f>
        <v>-2.39762761386023E-009</v>
      </c>
    </row>
    <row r="923" customFormat="false" ht="12.8" hidden="false" customHeight="false" outlineLevel="0" collapsed="false">
      <c r="A923" s="76" t="n">
        <v>919</v>
      </c>
      <c r="B923" s="77" t="n">
        <f aca="false">EOMONTH(Input!$C$7,A923)</f>
        <v>70890</v>
      </c>
      <c r="D923" s="78" t="n">
        <f aca="false">IF(AND($B923&lt;Input!$C$31,$B923&lt;Input!$G$31),Input!$C$41,0)</f>
        <v>0</v>
      </c>
      <c r="E923" s="78" t="n">
        <f aca="true">IF(AND($B923&gt;Input!$C$45,$B923&lt;Input!$C$25),PMT(Input!$C$40/(100*12),(OFFSET($A$4,MATCH(Input!$C$25,$B$4:$B$1004,1),0,1,1)-OFFSET($A$4,MATCH(Input!$C$45,$B$4:$B$1004,1),0,1,1)),$H$4,0,1),0)</f>
        <v>0</v>
      </c>
      <c r="F923" s="78" t="n">
        <f aca="false">($F922+$D923+$E923)*(1+Input!$C$40/(100*12))</f>
        <v>-2.40761772891798E-009</v>
      </c>
    </row>
    <row r="924" customFormat="false" ht="12.8" hidden="false" customHeight="false" outlineLevel="0" collapsed="false">
      <c r="A924" s="76" t="n">
        <v>920</v>
      </c>
      <c r="B924" s="77" t="n">
        <f aca="false">EOMONTH(Input!$C$7,A924)</f>
        <v>70918</v>
      </c>
      <c r="D924" s="78" t="n">
        <f aca="false">IF(AND($B924&lt;Input!$C$31,$B924&lt;Input!$G$31),Input!$C$41,0)</f>
        <v>0</v>
      </c>
      <c r="E924" s="78" t="n">
        <f aca="true">IF(AND($B924&gt;Input!$C$45,$B924&lt;Input!$C$25),PMT(Input!$C$40/(100*12),(OFFSET($A$4,MATCH(Input!$C$25,$B$4:$B$1004,1),0,1,1)-OFFSET($A$4,MATCH(Input!$C$45,$B$4:$B$1004,1),0,1,1)),$H$4,0,1),0)</f>
        <v>0</v>
      </c>
      <c r="F924" s="78" t="n">
        <f aca="false">($F923+$D924+$E924)*(1+Input!$C$40/(100*12))</f>
        <v>-2.41764946945514E-009</v>
      </c>
    </row>
    <row r="925" customFormat="false" ht="12.8" hidden="false" customHeight="false" outlineLevel="0" collapsed="false">
      <c r="A925" s="76" t="n">
        <v>921</v>
      </c>
      <c r="B925" s="77" t="n">
        <f aca="false">EOMONTH(Input!$C$7,A925)</f>
        <v>70949</v>
      </c>
      <c r="D925" s="78" t="n">
        <f aca="false">IF(AND($B925&lt;Input!$C$31,$B925&lt;Input!$G$31),Input!$C$41,0)</f>
        <v>0</v>
      </c>
      <c r="E925" s="78" t="n">
        <f aca="true">IF(AND($B925&gt;Input!$C$45,$B925&lt;Input!$C$25),PMT(Input!$C$40/(100*12),(OFFSET($A$4,MATCH(Input!$C$25,$B$4:$B$1004,1),0,1,1)-OFFSET($A$4,MATCH(Input!$C$45,$B$4:$B$1004,1),0,1,1)),$H$4,0,1),0)</f>
        <v>0</v>
      </c>
      <c r="F925" s="78" t="n">
        <f aca="false">($F924+$D925+$E925)*(1+Input!$C$40/(100*12))</f>
        <v>-2.4277230089112E-009</v>
      </c>
    </row>
    <row r="926" customFormat="false" ht="12.8" hidden="false" customHeight="false" outlineLevel="0" collapsed="false">
      <c r="A926" s="76" t="n">
        <v>922</v>
      </c>
      <c r="B926" s="77" t="n">
        <f aca="false">EOMONTH(Input!$C$7,A926)</f>
        <v>70979</v>
      </c>
      <c r="D926" s="78" t="n">
        <f aca="false">IF(AND($B926&lt;Input!$C$31,$B926&lt;Input!$G$31),Input!$C$41,0)</f>
        <v>0</v>
      </c>
      <c r="E926" s="78" t="n">
        <f aca="true">IF(AND($B926&gt;Input!$C$45,$B926&lt;Input!$C$25),PMT(Input!$C$40/(100*12),(OFFSET($A$4,MATCH(Input!$C$25,$B$4:$B$1004,1),0,1,1)-OFFSET($A$4,MATCH(Input!$C$45,$B$4:$B$1004,1),0,1,1)),$H$4,0,1),0)</f>
        <v>0</v>
      </c>
      <c r="F926" s="78" t="n">
        <f aca="false">($F925+$D926+$E926)*(1+Input!$C$40/(100*12))</f>
        <v>-2.43783852144833E-009</v>
      </c>
    </row>
    <row r="927" customFormat="false" ht="12.8" hidden="false" customHeight="false" outlineLevel="0" collapsed="false">
      <c r="A927" s="76" t="n">
        <v>923</v>
      </c>
      <c r="B927" s="77" t="n">
        <f aca="false">EOMONTH(Input!$C$7,A927)</f>
        <v>71010</v>
      </c>
      <c r="D927" s="78" t="n">
        <f aca="false">IF(AND($B927&lt;Input!$C$31,$B927&lt;Input!$G$31),Input!$C$41,0)</f>
        <v>0</v>
      </c>
      <c r="E927" s="78" t="n">
        <f aca="true">IF(AND($B927&gt;Input!$C$45,$B927&lt;Input!$C$25),PMT(Input!$C$40/(100*12),(OFFSET($A$4,MATCH(Input!$C$25,$B$4:$B$1004,1),0,1,1)-OFFSET($A$4,MATCH(Input!$C$45,$B$4:$B$1004,1),0,1,1)),$H$4,0,1),0)</f>
        <v>0</v>
      </c>
      <c r="F927" s="78" t="n">
        <f aca="false">($F926+$D927+$E927)*(1+Input!$C$40/(100*12))</f>
        <v>-2.44799618195437E-009</v>
      </c>
    </row>
    <row r="928" customFormat="false" ht="12.8" hidden="false" customHeight="false" outlineLevel="0" collapsed="false">
      <c r="A928" s="76" t="n">
        <v>924</v>
      </c>
      <c r="B928" s="77" t="n">
        <f aca="false">EOMONTH(Input!$C$7,A928)</f>
        <v>71040</v>
      </c>
      <c r="D928" s="78" t="n">
        <f aca="false">IF(AND($B928&lt;Input!$C$31,$B928&lt;Input!$G$31),Input!$C$41,0)</f>
        <v>0</v>
      </c>
      <c r="E928" s="78" t="n">
        <f aca="true">IF(AND($B928&gt;Input!$C$45,$B928&lt;Input!$C$25),PMT(Input!$C$40/(100*12),(OFFSET($A$4,MATCH(Input!$C$25,$B$4:$B$1004,1),0,1,1)-OFFSET($A$4,MATCH(Input!$C$45,$B$4:$B$1004,1),0,1,1)),$H$4,0,1),0)</f>
        <v>0</v>
      </c>
      <c r="F928" s="78" t="n">
        <f aca="false">($F927+$D928+$E928)*(1+Input!$C$40/(100*12))</f>
        <v>-2.45819616604584E-009</v>
      </c>
    </row>
    <row r="929" customFormat="false" ht="12.8" hidden="false" customHeight="false" outlineLevel="0" collapsed="false">
      <c r="A929" s="76" t="n">
        <v>925</v>
      </c>
      <c r="B929" s="77" t="n">
        <f aca="false">EOMONTH(Input!$C$7,A929)</f>
        <v>71071</v>
      </c>
      <c r="D929" s="78" t="n">
        <f aca="false">IF(AND($B929&lt;Input!$C$31,$B929&lt;Input!$G$31),Input!$C$41,0)</f>
        <v>0</v>
      </c>
      <c r="E929" s="78" t="n">
        <f aca="true">IF(AND($B929&gt;Input!$C$45,$B929&lt;Input!$C$25),PMT(Input!$C$40/(100*12),(OFFSET($A$4,MATCH(Input!$C$25,$B$4:$B$1004,1),0,1,1)-OFFSET($A$4,MATCH(Input!$C$45,$B$4:$B$1004,1),0,1,1)),$H$4,0,1),0)</f>
        <v>0</v>
      </c>
      <c r="F929" s="78" t="n">
        <f aca="false">($F928+$D929+$E929)*(1+Input!$C$40/(100*12))</f>
        <v>-2.46843865007103E-009</v>
      </c>
    </row>
    <row r="930" customFormat="false" ht="12.8" hidden="false" customHeight="false" outlineLevel="0" collapsed="false">
      <c r="A930" s="76" t="n">
        <v>926</v>
      </c>
      <c r="B930" s="77" t="n">
        <f aca="false">EOMONTH(Input!$C$7,A930)</f>
        <v>71102</v>
      </c>
      <c r="D930" s="78" t="n">
        <f aca="false">IF(AND($B930&lt;Input!$C$31,$B930&lt;Input!$G$31),Input!$C$41,0)</f>
        <v>0</v>
      </c>
      <c r="E930" s="78" t="n">
        <f aca="true">IF(AND($B930&gt;Input!$C$45,$B930&lt;Input!$C$25),PMT(Input!$C$40/(100*12),(OFFSET($A$4,MATCH(Input!$C$25,$B$4:$B$1004,1),0,1,1)-OFFSET($A$4,MATCH(Input!$C$45,$B$4:$B$1004,1),0,1,1)),$H$4,0,1),0)</f>
        <v>0</v>
      </c>
      <c r="F930" s="78" t="n">
        <f aca="false">($F929+$D930+$E930)*(1+Input!$C$40/(100*12))</f>
        <v>-2.478723811113E-009</v>
      </c>
    </row>
    <row r="931" customFormat="false" ht="12.8" hidden="false" customHeight="false" outlineLevel="0" collapsed="false">
      <c r="A931" s="76" t="n">
        <v>927</v>
      </c>
      <c r="B931" s="77" t="n">
        <f aca="false">EOMONTH(Input!$C$7,A931)</f>
        <v>71132</v>
      </c>
      <c r="D931" s="78" t="n">
        <f aca="false">IF(AND($B931&lt;Input!$C$31,$B931&lt;Input!$G$31),Input!$C$41,0)</f>
        <v>0</v>
      </c>
      <c r="E931" s="78" t="n">
        <f aca="true">IF(AND($B931&gt;Input!$C$45,$B931&lt;Input!$C$25),PMT(Input!$C$40/(100*12),(OFFSET($A$4,MATCH(Input!$C$25,$B$4:$B$1004,1),0,1,1)-OFFSET($A$4,MATCH(Input!$C$45,$B$4:$B$1004,1),0,1,1)),$H$4,0,1),0)</f>
        <v>0</v>
      </c>
      <c r="F931" s="78" t="n">
        <f aca="false">($F930+$D931+$E931)*(1+Input!$C$40/(100*12))</f>
        <v>-2.48905182699263E-009</v>
      </c>
    </row>
    <row r="932" customFormat="false" ht="12.8" hidden="false" customHeight="false" outlineLevel="0" collapsed="false">
      <c r="A932" s="76" t="n">
        <v>928</v>
      </c>
      <c r="B932" s="77" t="n">
        <f aca="false">EOMONTH(Input!$C$7,A932)</f>
        <v>71163</v>
      </c>
      <c r="D932" s="78" t="n">
        <f aca="false">IF(AND($B932&lt;Input!$C$31,$B932&lt;Input!$G$31),Input!$C$41,0)</f>
        <v>0</v>
      </c>
      <c r="E932" s="78" t="n">
        <f aca="true">IF(AND($B932&gt;Input!$C$45,$B932&lt;Input!$C$25),PMT(Input!$C$40/(100*12),(OFFSET($A$4,MATCH(Input!$C$25,$B$4:$B$1004,1),0,1,1)-OFFSET($A$4,MATCH(Input!$C$45,$B$4:$B$1004,1),0,1,1)),$H$4,0,1),0)</f>
        <v>0</v>
      </c>
      <c r="F932" s="78" t="n">
        <f aca="false">($F931+$D932+$E932)*(1+Input!$C$40/(100*12))</f>
        <v>-2.49942287627177E-009</v>
      </c>
    </row>
    <row r="933" customFormat="false" ht="12.8" hidden="false" customHeight="false" outlineLevel="0" collapsed="false">
      <c r="A933" s="76" t="n">
        <v>929</v>
      </c>
      <c r="B933" s="77" t="n">
        <f aca="false">EOMONTH(Input!$C$7,A933)</f>
        <v>71193</v>
      </c>
      <c r="D933" s="78" t="n">
        <f aca="false">IF(AND($B933&lt;Input!$C$31,$B933&lt;Input!$G$31),Input!$C$41,0)</f>
        <v>0</v>
      </c>
      <c r="E933" s="78" t="n">
        <f aca="true">IF(AND($B933&gt;Input!$C$45,$B933&lt;Input!$C$25),PMT(Input!$C$40/(100*12),(OFFSET($A$4,MATCH(Input!$C$25,$B$4:$B$1004,1),0,1,1)-OFFSET($A$4,MATCH(Input!$C$45,$B$4:$B$1004,1),0,1,1)),$H$4,0,1),0)</f>
        <v>0</v>
      </c>
      <c r="F933" s="78" t="n">
        <f aca="false">($F932+$D933+$E933)*(1+Input!$C$40/(100*12))</f>
        <v>-2.50983713825624E-009</v>
      </c>
    </row>
    <row r="934" customFormat="false" ht="12.8" hidden="false" customHeight="false" outlineLevel="0" collapsed="false">
      <c r="A934" s="76" t="n">
        <v>930</v>
      </c>
      <c r="B934" s="77" t="n">
        <f aca="false">EOMONTH(Input!$C$7,A934)</f>
        <v>71224</v>
      </c>
      <c r="D934" s="78" t="n">
        <f aca="false">IF(AND($B934&lt;Input!$C$31,$B934&lt;Input!$G$31),Input!$C$41,0)</f>
        <v>0</v>
      </c>
      <c r="E934" s="78" t="n">
        <f aca="true">IF(AND($B934&gt;Input!$C$45,$B934&lt;Input!$C$25),PMT(Input!$C$40/(100*12),(OFFSET($A$4,MATCH(Input!$C$25,$B$4:$B$1004,1),0,1,1)-OFFSET($A$4,MATCH(Input!$C$45,$B$4:$B$1004,1),0,1,1)),$H$4,0,1),0)</f>
        <v>0</v>
      </c>
      <c r="F934" s="78" t="n">
        <f aca="false">($F933+$D934+$E934)*(1+Input!$C$40/(100*12))</f>
        <v>-2.52029479299897E-009</v>
      </c>
    </row>
    <row r="935" customFormat="false" ht="12.8" hidden="false" customHeight="false" outlineLevel="0" collapsed="false">
      <c r="A935" s="76" t="n">
        <v>931</v>
      </c>
      <c r="B935" s="77" t="n">
        <f aca="false">EOMONTH(Input!$C$7,A935)</f>
        <v>71255</v>
      </c>
      <c r="D935" s="78" t="n">
        <f aca="false">IF(AND($B935&lt;Input!$C$31,$B935&lt;Input!$G$31),Input!$C$41,0)</f>
        <v>0</v>
      </c>
      <c r="E935" s="78" t="n">
        <f aca="true">IF(AND($B935&gt;Input!$C$45,$B935&lt;Input!$C$25),PMT(Input!$C$40/(100*12),(OFFSET($A$4,MATCH(Input!$C$25,$B$4:$B$1004,1),0,1,1)-OFFSET($A$4,MATCH(Input!$C$45,$B$4:$B$1004,1),0,1,1)),$H$4,0,1),0)</f>
        <v>0</v>
      </c>
      <c r="F935" s="78" t="n">
        <f aca="false">($F934+$D935+$E935)*(1+Input!$C$40/(100*12))</f>
        <v>-2.53079602130313E-009</v>
      </c>
    </row>
    <row r="936" customFormat="false" ht="12.8" hidden="false" customHeight="false" outlineLevel="0" collapsed="false">
      <c r="A936" s="76" t="n">
        <v>932</v>
      </c>
      <c r="B936" s="77" t="n">
        <f aca="false">EOMONTH(Input!$C$7,A936)</f>
        <v>71283</v>
      </c>
      <c r="D936" s="78" t="n">
        <f aca="false">IF(AND($B936&lt;Input!$C$31,$B936&lt;Input!$G$31),Input!$C$41,0)</f>
        <v>0</v>
      </c>
      <c r="E936" s="78" t="n">
        <f aca="true">IF(AND($B936&gt;Input!$C$45,$B936&lt;Input!$C$25),PMT(Input!$C$40/(100*12),(OFFSET($A$4,MATCH(Input!$C$25,$B$4:$B$1004,1),0,1,1)-OFFSET($A$4,MATCH(Input!$C$45,$B$4:$B$1004,1),0,1,1)),$H$4,0,1),0)</f>
        <v>0</v>
      </c>
      <c r="F936" s="78" t="n">
        <f aca="false">($F935+$D936+$E936)*(1+Input!$C$40/(100*12))</f>
        <v>-2.54134100472523E-009</v>
      </c>
    </row>
    <row r="937" customFormat="false" ht="12.8" hidden="false" customHeight="false" outlineLevel="0" collapsed="false">
      <c r="A937" s="76" t="n">
        <v>933</v>
      </c>
      <c r="B937" s="77" t="n">
        <f aca="false">EOMONTH(Input!$C$7,A937)</f>
        <v>71314</v>
      </c>
      <c r="D937" s="78" t="n">
        <f aca="false">IF(AND($B937&lt;Input!$C$31,$B937&lt;Input!$G$31),Input!$C$41,0)</f>
        <v>0</v>
      </c>
      <c r="E937" s="78" t="n">
        <f aca="true">IF(AND($B937&gt;Input!$C$45,$B937&lt;Input!$C$25),PMT(Input!$C$40/(100*12),(OFFSET($A$4,MATCH(Input!$C$25,$B$4:$B$1004,1),0,1,1)-OFFSET($A$4,MATCH(Input!$C$45,$B$4:$B$1004,1),0,1,1)),$H$4,0,1),0)</f>
        <v>0</v>
      </c>
      <c r="F937" s="78" t="n">
        <f aca="false">($F936+$D937+$E937)*(1+Input!$C$40/(100*12))</f>
        <v>-2.55192992557825E-009</v>
      </c>
    </row>
    <row r="938" customFormat="false" ht="12.8" hidden="false" customHeight="false" outlineLevel="0" collapsed="false">
      <c r="A938" s="76" t="n">
        <v>934</v>
      </c>
      <c r="B938" s="77" t="n">
        <f aca="false">EOMONTH(Input!$C$7,A938)</f>
        <v>71344</v>
      </c>
      <c r="D938" s="78" t="n">
        <f aca="false">IF(AND($B938&lt;Input!$C$31,$B938&lt;Input!$G$31),Input!$C$41,0)</f>
        <v>0</v>
      </c>
      <c r="E938" s="78" t="n">
        <f aca="true">IF(AND($B938&gt;Input!$C$45,$B938&lt;Input!$C$25),PMT(Input!$C$40/(100*12),(OFFSET($A$4,MATCH(Input!$C$25,$B$4:$B$1004,1),0,1,1)-OFFSET($A$4,MATCH(Input!$C$45,$B$4:$B$1004,1),0,1,1)),$H$4,0,1),0)</f>
        <v>0</v>
      </c>
      <c r="F938" s="78" t="n">
        <f aca="false">($F937+$D938+$E938)*(1+Input!$C$40/(100*12))</f>
        <v>-2.56256296693483E-009</v>
      </c>
    </row>
    <row r="939" customFormat="false" ht="12.8" hidden="false" customHeight="false" outlineLevel="0" collapsed="false">
      <c r="A939" s="76" t="n">
        <v>935</v>
      </c>
      <c r="B939" s="77" t="n">
        <f aca="false">EOMONTH(Input!$C$7,A939)</f>
        <v>71375</v>
      </c>
      <c r="D939" s="78" t="n">
        <f aca="false">IF(AND($B939&lt;Input!$C$31,$B939&lt;Input!$G$31),Input!$C$41,0)</f>
        <v>0</v>
      </c>
      <c r="E939" s="78" t="n">
        <f aca="true">IF(AND($B939&gt;Input!$C$45,$B939&lt;Input!$C$25),PMT(Input!$C$40/(100*12),(OFFSET($A$4,MATCH(Input!$C$25,$B$4:$B$1004,1),0,1,1)-OFFSET($A$4,MATCH(Input!$C$45,$B$4:$B$1004,1),0,1,1)),$H$4,0,1),0)</f>
        <v>0</v>
      </c>
      <c r="F939" s="78" t="n">
        <f aca="false">($F938+$D939+$E939)*(1+Input!$C$40/(100*12))</f>
        <v>-2.57324031263039E-009</v>
      </c>
    </row>
    <row r="940" customFormat="false" ht="12.8" hidden="false" customHeight="false" outlineLevel="0" collapsed="false">
      <c r="A940" s="76" t="n">
        <v>936</v>
      </c>
      <c r="B940" s="77" t="n">
        <f aca="false">EOMONTH(Input!$C$7,A940)</f>
        <v>71405</v>
      </c>
      <c r="D940" s="78" t="n">
        <f aca="false">IF(AND($B940&lt;Input!$C$31,$B940&lt;Input!$G$31),Input!$C$41,0)</f>
        <v>0</v>
      </c>
      <c r="E940" s="78" t="n">
        <f aca="true">IF(AND($B940&gt;Input!$C$45,$B940&lt;Input!$C$25),PMT(Input!$C$40/(100*12),(OFFSET($A$4,MATCH(Input!$C$25,$B$4:$B$1004,1),0,1,1)-OFFSET($A$4,MATCH(Input!$C$45,$B$4:$B$1004,1),0,1,1)),$H$4,0,1),0)</f>
        <v>0</v>
      </c>
      <c r="F940" s="78" t="n">
        <f aca="false">($F939+$D940+$E940)*(1+Input!$C$40/(100*12))</f>
        <v>-2.58396214726635E-009</v>
      </c>
    </row>
    <row r="941" customFormat="false" ht="12.8" hidden="false" customHeight="false" outlineLevel="0" collapsed="false">
      <c r="A941" s="76" t="n">
        <v>937</v>
      </c>
      <c r="B941" s="77" t="n">
        <f aca="false">EOMONTH(Input!$C$7,A941)</f>
        <v>71436</v>
      </c>
      <c r="D941" s="78" t="n">
        <f aca="false">IF(AND($B941&lt;Input!$C$31,$B941&lt;Input!$G$31),Input!$C$41,0)</f>
        <v>0</v>
      </c>
      <c r="E941" s="78" t="n">
        <f aca="true">IF(AND($B941&gt;Input!$C$45,$B941&lt;Input!$C$25),PMT(Input!$C$40/(100*12),(OFFSET($A$4,MATCH(Input!$C$25,$B$4:$B$1004,1),0,1,1)-OFFSET($A$4,MATCH(Input!$C$45,$B$4:$B$1004,1),0,1,1)),$H$4,0,1),0)</f>
        <v>0</v>
      </c>
      <c r="F941" s="78" t="n">
        <f aca="false">($F940+$D941+$E941)*(1+Input!$C$40/(100*12))</f>
        <v>-2.59472865621329E-009</v>
      </c>
    </row>
    <row r="942" customFormat="false" ht="12.8" hidden="false" customHeight="false" outlineLevel="0" collapsed="false">
      <c r="A942" s="76" t="n">
        <v>938</v>
      </c>
      <c r="B942" s="77" t="n">
        <f aca="false">EOMONTH(Input!$C$7,A942)</f>
        <v>71467</v>
      </c>
      <c r="D942" s="78" t="n">
        <f aca="false">IF(AND($B942&lt;Input!$C$31,$B942&lt;Input!$G$31),Input!$C$41,0)</f>
        <v>0</v>
      </c>
      <c r="E942" s="78" t="n">
        <f aca="true">IF(AND($B942&gt;Input!$C$45,$B942&lt;Input!$C$25),PMT(Input!$C$40/(100*12),(OFFSET($A$4,MATCH(Input!$C$25,$B$4:$B$1004,1),0,1,1)-OFFSET($A$4,MATCH(Input!$C$45,$B$4:$B$1004,1),0,1,1)),$H$4,0,1),0)</f>
        <v>0</v>
      </c>
      <c r="F942" s="78" t="n">
        <f aca="false">($F941+$D942+$E942)*(1+Input!$C$40/(100*12))</f>
        <v>-2.60554002561418E-009</v>
      </c>
    </row>
    <row r="943" customFormat="false" ht="12.8" hidden="false" customHeight="false" outlineLevel="0" collapsed="false">
      <c r="A943" s="76" t="n">
        <v>939</v>
      </c>
      <c r="B943" s="77" t="n">
        <f aca="false">EOMONTH(Input!$C$7,A943)</f>
        <v>71497</v>
      </c>
      <c r="D943" s="78" t="n">
        <f aca="false">IF(AND($B943&lt;Input!$C$31,$B943&lt;Input!$G$31),Input!$C$41,0)</f>
        <v>0</v>
      </c>
      <c r="E943" s="78" t="n">
        <f aca="true">IF(AND($B943&gt;Input!$C$45,$B943&lt;Input!$C$25),PMT(Input!$C$40/(100*12),(OFFSET($A$4,MATCH(Input!$C$25,$B$4:$B$1004,1),0,1,1)-OFFSET($A$4,MATCH(Input!$C$45,$B$4:$B$1004,1),0,1,1)),$H$4,0,1),0)</f>
        <v>0</v>
      </c>
      <c r="F943" s="78" t="n">
        <f aca="false">($F942+$D943+$E943)*(1+Input!$C$40/(100*12))</f>
        <v>-2.61639644238757E-009</v>
      </c>
    </row>
    <row r="944" customFormat="false" ht="12.8" hidden="false" customHeight="false" outlineLevel="0" collapsed="false">
      <c r="A944" s="76" t="n">
        <v>940</v>
      </c>
      <c r="B944" s="77" t="n">
        <f aca="false">EOMONTH(Input!$C$7,A944)</f>
        <v>71528</v>
      </c>
      <c r="D944" s="78" t="n">
        <f aca="false">IF(AND($B944&lt;Input!$C$31,$B944&lt;Input!$G$31),Input!$C$41,0)</f>
        <v>0</v>
      </c>
      <c r="E944" s="78" t="n">
        <f aca="true">IF(AND($B944&gt;Input!$C$45,$B944&lt;Input!$C$25),PMT(Input!$C$40/(100*12),(OFFSET($A$4,MATCH(Input!$C$25,$B$4:$B$1004,1),0,1,1)-OFFSET($A$4,MATCH(Input!$C$45,$B$4:$B$1004,1),0,1,1)),$H$4,0,1),0)</f>
        <v>0</v>
      </c>
      <c r="F944" s="78" t="n">
        <f aca="false">($F943+$D944+$E944)*(1+Input!$C$40/(100*12))</f>
        <v>-2.62729809423085E-009</v>
      </c>
    </row>
    <row r="945" customFormat="false" ht="12.8" hidden="false" customHeight="false" outlineLevel="0" collapsed="false">
      <c r="A945" s="76" t="n">
        <v>941</v>
      </c>
      <c r="B945" s="77" t="n">
        <f aca="false">EOMONTH(Input!$C$7,A945)</f>
        <v>71558</v>
      </c>
      <c r="D945" s="78" t="n">
        <f aca="false">IF(AND($B945&lt;Input!$C$31,$B945&lt;Input!$G$31),Input!$C$41,0)</f>
        <v>0</v>
      </c>
      <c r="E945" s="78" t="n">
        <f aca="true">IF(AND($B945&gt;Input!$C$45,$B945&lt;Input!$C$25),PMT(Input!$C$40/(100*12),(OFFSET($A$4,MATCH(Input!$C$25,$B$4:$B$1004,1),0,1,1)-OFFSET($A$4,MATCH(Input!$C$45,$B$4:$B$1004,1),0,1,1)),$H$4,0,1),0)</f>
        <v>0</v>
      </c>
      <c r="F945" s="78" t="n">
        <f aca="false">($F944+$D945+$E945)*(1+Input!$C$40/(100*12))</f>
        <v>-2.63824516962348E-009</v>
      </c>
    </row>
    <row r="946" customFormat="false" ht="12.8" hidden="false" customHeight="false" outlineLevel="0" collapsed="false">
      <c r="A946" s="76" t="n">
        <v>942</v>
      </c>
      <c r="B946" s="77" t="n">
        <f aca="false">EOMONTH(Input!$C$7,A946)</f>
        <v>71589</v>
      </c>
      <c r="D946" s="78" t="n">
        <f aca="false">IF(AND($B946&lt;Input!$C$31,$B946&lt;Input!$G$31),Input!$C$41,0)</f>
        <v>0</v>
      </c>
      <c r="E946" s="78" t="n">
        <f aca="true">IF(AND($B946&gt;Input!$C$45,$B946&lt;Input!$C$25),PMT(Input!$C$40/(100*12),(OFFSET($A$4,MATCH(Input!$C$25,$B$4:$B$1004,1),0,1,1)-OFFSET($A$4,MATCH(Input!$C$45,$B$4:$B$1004,1),0,1,1)),$H$4,0,1),0)</f>
        <v>0</v>
      </c>
      <c r="F946" s="78" t="n">
        <f aca="false">($F945+$D946+$E946)*(1+Input!$C$40/(100*12))</f>
        <v>-2.64923785783025E-009</v>
      </c>
    </row>
    <row r="947" customFormat="false" ht="12.8" hidden="false" customHeight="false" outlineLevel="0" collapsed="false">
      <c r="A947" s="76" t="n">
        <v>943</v>
      </c>
      <c r="B947" s="77" t="n">
        <f aca="false">EOMONTH(Input!$C$7,A947)</f>
        <v>71620</v>
      </c>
      <c r="D947" s="78" t="n">
        <f aca="false">IF(AND($B947&lt;Input!$C$31,$B947&lt;Input!$G$31),Input!$C$41,0)</f>
        <v>0</v>
      </c>
      <c r="E947" s="78" t="n">
        <f aca="true">IF(AND($B947&gt;Input!$C$45,$B947&lt;Input!$C$25),PMT(Input!$C$40/(100*12),(OFFSET($A$4,MATCH(Input!$C$25,$B$4:$B$1004,1),0,1,1)-OFFSET($A$4,MATCH(Input!$C$45,$B$4:$B$1004,1),0,1,1)),$H$4,0,1),0)</f>
        <v>0</v>
      </c>
      <c r="F947" s="78" t="n">
        <f aca="false">($F946+$D947+$E947)*(1+Input!$C$40/(100*12))</f>
        <v>-2.66027634890454E-009</v>
      </c>
    </row>
    <row r="948" customFormat="false" ht="12.8" hidden="false" customHeight="false" outlineLevel="0" collapsed="false">
      <c r="A948" s="76" t="n">
        <v>944</v>
      </c>
      <c r="B948" s="77" t="n">
        <f aca="false">EOMONTH(Input!$C$7,A948)</f>
        <v>71649</v>
      </c>
      <c r="D948" s="78" t="n">
        <f aca="false">IF(AND($B948&lt;Input!$C$31,$B948&lt;Input!$G$31),Input!$C$41,0)</f>
        <v>0</v>
      </c>
      <c r="E948" s="78" t="n">
        <f aca="true">IF(AND($B948&gt;Input!$C$45,$B948&lt;Input!$C$25),PMT(Input!$C$40/(100*12),(OFFSET($A$4,MATCH(Input!$C$25,$B$4:$B$1004,1),0,1,1)-OFFSET($A$4,MATCH(Input!$C$45,$B$4:$B$1004,1),0,1,1)),$H$4,0,1),0)</f>
        <v>0</v>
      </c>
      <c r="F948" s="78" t="n">
        <f aca="false">($F947+$D948+$E948)*(1+Input!$C$40/(100*12))</f>
        <v>-2.67136083369164E-009</v>
      </c>
    </row>
    <row r="949" customFormat="false" ht="12.8" hidden="false" customHeight="false" outlineLevel="0" collapsed="false">
      <c r="A949" s="76" t="n">
        <v>945</v>
      </c>
      <c r="B949" s="77" t="n">
        <f aca="false">EOMONTH(Input!$C$7,A949)</f>
        <v>71680</v>
      </c>
      <c r="D949" s="78" t="n">
        <f aca="false">IF(AND($B949&lt;Input!$C$31,$B949&lt;Input!$G$31),Input!$C$41,0)</f>
        <v>0</v>
      </c>
      <c r="E949" s="78" t="n">
        <f aca="true">IF(AND($B949&gt;Input!$C$45,$B949&lt;Input!$C$25),PMT(Input!$C$40/(100*12),(OFFSET($A$4,MATCH(Input!$C$25,$B$4:$B$1004,1),0,1,1)-OFFSET($A$4,MATCH(Input!$C$45,$B$4:$B$1004,1),0,1,1)),$H$4,0,1),0)</f>
        <v>0</v>
      </c>
      <c r="F949" s="78" t="n">
        <f aca="false">($F948+$D949+$E949)*(1+Input!$C$40/(100*12))</f>
        <v>-2.68249150383202E-009</v>
      </c>
    </row>
    <row r="950" customFormat="false" ht="12.8" hidden="false" customHeight="false" outlineLevel="0" collapsed="false">
      <c r="A950" s="76" t="n">
        <v>946</v>
      </c>
      <c r="B950" s="77" t="n">
        <f aca="false">EOMONTH(Input!$C$7,A950)</f>
        <v>71710</v>
      </c>
      <c r="D950" s="78" t="n">
        <f aca="false">IF(AND($B950&lt;Input!$C$31,$B950&lt;Input!$G$31),Input!$C$41,0)</f>
        <v>0</v>
      </c>
      <c r="E950" s="78" t="n">
        <f aca="true">IF(AND($B950&gt;Input!$C$45,$B950&lt;Input!$C$25),PMT(Input!$C$40/(100*12),(OFFSET($A$4,MATCH(Input!$C$25,$B$4:$B$1004,1),0,1,1)-OFFSET($A$4,MATCH(Input!$C$45,$B$4:$B$1004,1),0,1,1)),$H$4,0,1),0)</f>
        <v>0</v>
      </c>
      <c r="F950" s="78" t="n">
        <f aca="false">($F949+$D950+$E950)*(1+Input!$C$40/(100*12))</f>
        <v>-2.69366855176466E-009</v>
      </c>
    </row>
    <row r="951" customFormat="false" ht="12.8" hidden="false" customHeight="false" outlineLevel="0" collapsed="false">
      <c r="A951" s="76" t="n">
        <v>947</v>
      </c>
      <c r="B951" s="77" t="n">
        <f aca="false">EOMONTH(Input!$C$7,A951)</f>
        <v>71741</v>
      </c>
      <c r="D951" s="78" t="n">
        <f aca="false">IF(AND($B951&lt;Input!$C$31,$B951&lt;Input!$G$31),Input!$C$41,0)</f>
        <v>0</v>
      </c>
      <c r="E951" s="78" t="n">
        <f aca="true">IF(AND($B951&gt;Input!$C$45,$B951&lt;Input!$C$25),PMT(Input!$C$40/(100*12),(OFFSET($A$4,MATCH(Input!$C$25,$B$4:$B$1004,1),0,1,1)-OFFSET($A$4,MATCH(Input!$C$45,$B$4:$B$1004,1),0,1,1)),$H$4,0,1),0)</f>
        <v>0</v>
      </c>
      <c r="F951" s="78" t="n">
        <f aca="false">($F950+$D951+$E951)*(1+Input!$C$40/(100*12))</f>
        <v>-2.70489217073034E-009</v>
      </c>
    </row>
    <row r="952" customFormat="false" ht="12.8" hidden="false" customHeight="false" outlineLevel="0" collapsed="false">
      <c r="A952" s="76" t="n">
        <v>948</v>
      </c>
      <c r="B952" s="77" t="n">
        <f aca="false">EOMONTH(Input!$C$7,A952)</f>
        <v>71771</v>
      </c>
      <c r="D952" s="78" t="n">
        <f aca="false">IF(AND($B952&lt;Input!$C$31,$B952&lt;Input!$G$31),Input!$C$41,0)</f>
        <v>0</v>
      </c>
      <c r="E952" s="78" t="n">
        <f aca="true">IF(AND($B952&gt;Input!$C$45,$B952&lt;Input!$C$25),PMT(Input!$C$40/(100*12),(OFFSET($A$4,MATCH(Input!$C$25,$B$4:$B$1004,1),0,1,1)-OFFSET($A$4,MATCH(Input!$C$45,$B$4:$B$1004,1),0,1,1)),$H$4,0,1),0)</f>
        <v>0</v>
      </c>
      <c r="F952" s="78" t="n">
        <f aca="false">($F951+$D952+$E952)*(1+Input!$C$40/(100*12))</f>
        <v>-2.71616255477505E-009</v>
      </c>
    </row>
    <row r="953" customFormat="false" ht="12.8" hidden="false" customHeight="false" outlineLevel="0" collapsed="false">
      <c r="A953" s="76" t="n">
        <v>949</v>
      </c>
      <c r="B953" s="77" t="n">
        <f aca="false">EOMONTH(Input!$C$7,A953)</f>
        <v>71802</v>
      </c>
      <c r="D953" s="78" t="n">
        <f aca="false">IF(AND($B953&lt;Input!$C$31,$B953&lt;Input!$G$31),Input!$C$41,0)</f>
        <v>0</v>
      </c>
      <c r="E953" s="78" t="n">
        <f aca="true">IF(AND($B953&gt;Input!$C$45,$B953&lt;Input!$C$25),PMT(Input!$C$40/(100*12),(OFFSET($A$4,MATCH(Input!$C$25,$B$4:$B$1004,1),0,1,1)-OFFSET($A$4,MATCH(Input!$C$45,$B$4:$B$1004,1),0,1,1)),$H$4,0,1),0)</f>
        <v>0</v>
      </c>
      <c r="F953" s="78" t="n">
        <f aca="false">($F952+$D953+$E953)*(1+Input!$C$40/(100*12))</f>
        <v>-2.72747989875328E-009</v>
      </c>
    </row>
    <row r="954" customFormat="false" ht="12.8" hidden="false" customHeight="false" outlineLevel="0" collapsed="false">
      <c r="A954" s="76" t="n">
        <v>950</v>
      </c>
      <c r="B954" s="77" t="n">
        <f aca="false">EOMONTH(Input!$C$7,A954)</f>
        <v>71833</v>
      </c>
      <c r="D954" s="78" t="n">
        <f aca="false">IF(AND($B954&lt;Input!$C$31,$B954&lt;Input!$G$31),Input!$C$41,0)</f>
        <v>0</v>
      </c>
      <c r="E954" s="78" t="n">
        <f aca="true">IF(AND($B954&gt;Input!$C$45,$B954&lt;Input!$C$25),PMT(Input!$C$40/(100*12),(OFFSET($A$4,MATCH(Input!$C$25,$B$4:$B$1004,1),0,1,1)-OFFSET($A$4,MATCH(Input!$C$45,$B$4:$B$1004,1),0,1,1)),$H$4,0,1),0)</f>
        <v>0</v>
      </c>
      <c r="F954" s="78" t="n">
        <f aca="false">($F953+$D954+$E954)*(1+Input!$C$40/(100*12))</f>
        <v>-2.73884439833142E-009</v>
      </c>
    </row>
    <row r="955" customFormat="false" ht="12.8" hidden="false" customHeight="false" outlineLevel="0" collapsed="false">
      <c r="A955" s="76" t="n">
        <v>951</v>
      </c>
      <c r="B955" s="77" t="n">
        <f aca="false">EOMONTH(Input!$C$7,A955)</f>
        <v>71863</v>
      </c>
      <c r="D955" s="78" t="n">
        <f aca="false">IF(AND($B955&lt;Input!$C$31,$B955&lt;Input!$G$31),Input!$C$41,0)</f>
        <v>0</v>
      </c>
      <c r="E955" s="78" t="n">
        <f aca="true">IF(AND($B955&gt;Input!$C$45,$B955&lt;Input!$C$25),PMT(Input!$C$40/(100*12),(OFFSET($A$4,MATCH(Input!$C$25,$B$4:$B$1004,1),0,1,1)-OFFSET($A$4,MATCH(Input!$C$45,$B$4:$B$1004,1),0,1,1)),$H$4,0,1),0)</f>
        <v>0</v>
      </c>
      <c r="F955" s="78" t="n">
        <f aca="false">($F954+$D955+$E955)*(1+Input!$C$40/(100*12))</f>
        <v>-2.75025624999114E-009</v>
      </c>
    </row>
    <row r="956" customFormat="false" ht="12.8" hidden="false" customHeight="false" outlineLevel="0" collapsed="false">
      <c r="A956" s="76" t="n">
        <v>952</v>
      </c>
      <c r="B956" s="77" t="n">
        <f aca="false">EOMONTH(Input!$C$7,A956)</f>
        <v>71894</v>
      </c>
      <c r="D956" s="78" t="n">
        <f aca="false">IF(AND($B956&lt;Input!$C$31,$B956&lt;Input!$G$31),Input!$C$41,0)</f>
        <v>0</v>
      </c>
      <c r="E956" s="78" t="n">
        <f aca="true">IF(AND($B956&gt;Input!$C$45,$B956&lt;Input!$C$25),PMT(Input!$C$40/(100*12),(OFFSET($A$4,MATCH(Input!$C$25,$B$4:$B$1004,1),0,1,1)-OFFSET($A$4,MATCH(Input!$C$45,$B$4:$B$1004,1),0,1,1)),$H$4,0,1),0)</f>
        <v>0</v>
      </c>
      <c r="F956" s="78" t="n">
        <f aca="false">($F955+$D956+$E956)*(1+Input!$C$40/(100*12))</f>
        <v>-2.76171565103277E-009</v>
      </c>
    </row>
    <row r="957" customFormat="false" ht="12.8" hidden="false" customHeight="false" outlineLevel="0" collapsed="false">
      <c r="A957" s="76" t="n">
        <v>953</v>
      </c>
      <c r="B957" s="77" t="n">
        <f aca="false">EOMONTH(Input!$C$7,A957)</f>
        <v>71924</v>
      </c>
      <c r="D957" s="78" t="n">
        <f aca="false">IF(AND($B957&lt;Input!$C$31,$B957&lt;Input!$G$31),Input!$C$41,0)</f>
        <v>0</v>
      </c>
      <c r="E957" s="78" t="n">
        <f aca="true">IF(AND($B957&gt;Input!$C$45,$B957&lt;Input!$C$25),PMT(Input!$C$40/(100*12),(OFFSET($A$4,MATCH(Input!$C$25,$B$4:$B$1004,1),0,1,1)-OFFSET($A$4,MATCH(Input!$C$45,$B$4:$B$1004,1),0,1,1)),$H$4,0,1),0)</f>
        <v>0</v>
      </c>
      <c r="F957" s="78" t="n">
        <f aca="false">($F956+$D957+$E957)*(1+Input!$C$40/(100*12))</f>
        <v>-2.77322279957874E-009</v>
      </c>
    </row>
    <row r="958" customFormat="false" ht="12.8" hidden="false" customHeight="false" outlineLevel="0" collapsed="false">
      <c r="A958" s="76" t="n">
        <v>954</v>
      </c>
      <c r="B958" s="77" t="n">
        <f aca="false">EOMONTH(Input!$C$7,A958)</f>
        <v>71955</v>
      </c>
      <c r="D958" s="78" t="n">
        <f aca="false">IF(AND($B958&lt;Input!$C$31,$B958&lt;Input!$G$31),Input!$C$41,0)</f>
        <v>0</v>
      </c>
      <c r="E958" s="78" t="n">
        <f aca="true">IF(AND($B958&gt;Input!$C$45,$B958&lt;Input!$C$25),PMT(Input!$C$40/(100*12),(OFFSET($A$4,MATCH(Input!$C$25,$B$4:$B$1004,1),0,1,1)-OFFSET($A$4,MATCH(Input!$C$45,$B$4:$B$1004,1),0,1,1)),$H$4,0,1),0)</f>
        <v>0</v>
      </c>
      <c r="F958" s="78" t="n">
        <f aca="false">($F957+$D958+$E958)*(1+Input!$C$40/(100*12))</f>
        <v>-2.78477789457698E-009</v>
      </c>
    </row>
    <row r="959" customFormat="false" ht="12.8" hidden="false" customHeight="false" outlineLevel="0" collapsed="false">
      <c r="A959" s="76" t="n">
        <v>955</v>
      </c>
      <c r="B959" s="77" t="n">
        <f aca="false">EOMONTH(Input!$C$7,A959)</f>
        <v>71986</v>
      </c>
      <c r="D959" s="78" t="n">
        <f aca="false">IF(AND($B959&lt;Input!$C$31,$B959&lt;Input!$G$31),Input!$C$41,0)</f>
        <v>0</v>
      </c>
      <c r="E959" s="78" t="n">
        <f aca="true">IF(AND($B959&gt;Input!$C$45,$B959&lt;Input!$C$25),PMT(Input!$C$40/(100*12),(OFFSET($A$4,MATCH(Input!$C$25,$B$4:$B$1004,1),0,1,1)-OFFSET($A$4,MATCH(Input!$C$45,$B$4:$B$1004,1),0,1,1)),$H$4,0,1),0)</f>
        <v>0</v>
      </c>
      <c r="F959" s="78" t="n">
        <f aca="false">($F958+$D959+$E959)*(1+Input!$C$40/(100*12))</f>
        <v>-2.79638113580438E-009</v>
      </c>
    </row>
    <row r="960" customFormat="false" ht="12.8" hidden="false" customHeight="false" outlineLevel="0" collapsed="false">
      <c r="A960" s="76" t="n">
        <v>956</v>
      </c>
      <c r="B960" s="77" t="n">
        <f aca="false">EOMONTH(Input!$C$7,A960)</f>
        <v>72014</v>
      </c>
      <c r="D960" s="78" t="n">
        <f aca="false">IF(AND($B960&lt;Input!$C$31,$B960&lt;Input!$G$31),Input!$C$41,0)</f>
        <v>0</v>
      </c>
      <c r="E960" s="78" t="n">
        <f aca="true">IF(AND($B960&gt;Input!$C$45,$B960&lt;Input!$C$25),PMT(Input!$C$40/(100*12),(OFFSET($A$4,MATCH(Input!$C$25,$B$4:$B$1004,1),0,1,1)-OFFSET($A$4,MATCH(Input!$C$45,$B$4:$B$1004,1),0,1,1)),$H$4,0,1),0)</f>
        <v>0</v>
      </c>
      <c r="F960" s="78" t="n">
        <f aca="false">($F959+$D960+$E960)*(1+Input!$C$40/(100*12))</f>
        <v>-2.80803272387024E-009</v>
      </c>
    </row>
    <row r="961" customFormat="false" ht="12.8" hidden="false" customHeight="false" outlineLevel="0" collapsed="false">
      <c r="A961" s="76" t="n">
        <v>957</v>
      </c>
      <c r="B961" s="77" t="n">
        <f aca="false">EOMONTH(Input!$C$7,A961)</f>
        <v>72045</v>
      </c>
      <c r="D961" s="78" t="n">
        <f aca="false">IF(AND($B961&lt;Input!$C$31,$B961&lt;Input!$G$31),Input!$C$41,0)</f>
        <v>0</v>
      </c>
      <c r="E961" s="78" t="n">
        <f aca="true">IF(AND($B961&gt;Input!$C$45,$B961&lt;Input!$C$25),PMT(Input!$C$40/(100*12),(OFFSET($A$4,MATCH(Input!$C$25,$B$4:$B$1004,1),0,1,1)-OFFSET($A$4,MATCH(Input!$C$45,$B$4:$B$1004,1),0,1,1)),$H$4,0,1),0)</f>
        <v>0</v>
      </c>
      <c r="F961" s="78" t="n">
        <f aca="false">($F960+$D961+$E961)*(1+Input!$C$40/(100*12))</f>
        <v>-2.81973286021969E-009</v>
      </c>
    </row>
    <row r="962" customFormat="false" ht="12.8" hidden="false" customHeight="false" outlineLevel="0" collapsed="false">
      <c r="A962" s="76" t="n">
        <v>958</v>
      </c>
      <c r="B962" s="77" t="n">
        <f aca="false">EOMONTH(Input!$C$7,A962)</f>
        <v>72075</v>
      </c>
      <c r="D962" s="78" t="n">
        <f aca="false">IF(AND($B962&lt;Input!$C$31,$B962&lt;Input!$G$31),Input!$C$41,0)</f>
        <v>0</v>
      </c>
      <c r="E962" s="78" t="n">
        <f aca="true">IF(AND($B962&gt;Input!$C$45,$B962&lt;Input!$C$25),PMT(Input!$C$40/(100*12),(OFFSET($A$4,MATCH(Input!$C$25,$B$4:$B$1004,1),0,1,1)-OFFSET($A$4,MATCH(Input!$C$45,$B$4:$B$1004,1),0,1,1)),$H$4,0,1),0)</f>
        <v>0</v>
      </c>
      <c r="F962" s="78" t="n">
        <f aca="false">($F961+$D962+$E962)*(1+Input!$C$40/(100*12))</f>
        <v>-2.83148174713728E-009</v>
      </c>
    </row>
    <row r="963" customFormat="false" ht="12.8" hidden="false" customHeight="false" outlineLevel="0" collapsed="false">
      <c r="A963" s="76" t="n">
        <v>959</v>
      </c>
      <c r="B963" s="77" t="n">
        <f aca="false">EOMONTH(Input!$C$7,A963)</f>
        <v>72106</v>
      </c>
      <c r="D963" s="78" t="n">
        <f aca="false">IF(AND($B963&lt;Input!$C$31,$B963&lt;Input!$G$31),Input!$C$41,0)</f>
        <v>0</v>
      </c>
      <c r="E963" s="78" t="n">
        <f aca="true">IF(AND($B963&gt;Input!$C$45,$B963&lt;Input!$C$25),PMT(Input!$C$40/(100*12),(OFFSET($A$4,MATCH(Input!$C$25,$B$4:$B$1004,1),0,1,1)-OFFSET($A$4,MATCH(Input!$C$45,$B$4:$B$1004,1),0,1,1)),$H$4,0,1),0)</f>
        <v>0</v>
      </c>
      <c r="F963" s="78" t="n">
        <f aca="false">($F962+$D963+$E963)*(1+Input!$C$40/(100*12))</f>
        <v>-2.84327958775035E-009</v>
      </c>
    </row>
    <row r="964" customFormat="false" ht="12.8" hidden="false" customHeight="false" outlineLevel="0" collapsed="false">
      <c r="A964" s="76" t="n">
        <v>960</v>
      </c>
      <c r="B964" s="77" t="n">
        <f aca="false">EOMONTH(Input!$C$7,A964)</f>
        <v>72136</v>
      </c>
      <c r="D964" s="78" t="n">
        <f aca="false">IF(AND($B964&lt;Input!$C$31,$B964&lt;Input!$G$31),Input!$C$41,0)</f>
        <v>0</v>
      </c>
      <c r="E964" s="78" t="n">
        <f aca="true">IF(AND($B964&gt;Input!$C$45,$B964&lt;Input!$C$25),PMT(Input!$C$40/(100*12),(OFFSET($A$4,MATCH(Input!$C$25,$B$4:$B$1004,1),0,1,1)-OFFSET($A$4,MATCH(Input!$C$45,$B$4:$B$1004,1),0,1,1)),$H$4,0,1),0)</f>
        <v>0</v>
      </c>
      <c r="F964" s="78" t="n">
        <f aca="false">($F963+$D964+$E964)*(1+Input!$C$40/(100*12))</f>
        <v>-2.85512658603264E-009</v>
      </c>
    </row>
    <row r="965" customFormat="false" ht="12.8" hidden="false" customHeight="false" outlineLevel="0" collapsed="false">
      <c r="A965" s="76" t="n">
        <v>961</v>
      </c>
      <c r="B965" s="77" t="n">
        <f aca="false">EOMONTH(Input!$C$7,A965)</f>
        <v>72167</v>
      </c>
      <c r="D965" s="78" t="n">
        <f aca="false">IF(AND($B965&lt;Input!$C$31,$B965&lt;Input!$G$31),Input!$C$41,0)</f>
        <v>0</v>
      </c>
      <c r="E965" s="78" t="n">
        <f aca="true">IF(AND($B965&gt;Input!$C$45,$B965&lt;Input!$C$25),PMT(Input!$C$40/(100*12),(OFFSET($A$4,MATCH(Input!$C$25,$B$4:$B$1004,1),0,1,1)-OFFSET($A$4,MATCH(Input!$C$45,$B$4:$B$1004,1),0,1,1)),$H$4,0,1),0)</f>
        <v>0</v>
      </c>
      <c r="F965" s="78" t="n">
        <f aca="false">($F964+$D965+$E965)*(1+Input!$C$40/(100*12))</f>
        <v>-2.86702294680778E-009</v>
      </c>
    </row>
    <row r="966" customFormat="false" ht="12.8" hidden="false" customHeight="false" outlineLevel="0" collapsed="false">
      <c r="A966" s="76" t="n">
        <v>962</v>
      </c>
      <c r="B966" s="77" t="n">
        <f aca="false">EOMONTH(Input!$C$7,A966)</f>
        <v>72198</v>
      </c>
      <c r="D966" s="78" t="n">
        <f aca="false">IF(AND($B966&lt;Input!$C$31,$B966&lt;Input!$G$31),Input!$C$41,0)</f>
        <v>0</v>
      </c>
      <c r="E966" s="78" t="n">
        <f aca="true">IF(AND($B966&gt;Input!$C$45,$B966&lt;Input!$C$25),PMT(Input!$C$40/(100*12),(OFFSET($A$4,MATCH(Input!$C$25,$B$4:$B$1004,1),0,1,1)-OFFSET($A$4,MATCH(Input!$C$45,$B$4:$B$1004,1),0,1,1)),$H$4,0,1),0)</f>
        <v>0</v>
      </c>
      <c r="F966" s="78" t="n">
        <f aca="false">($F965+$D966+$E966)*(1+Input!$C$40/(100*12))</f>
        <v>-2.87896887575281E-009</v>
      </c>
    </row>
    <row r="967" customFormat="false" ht="12.8" hidden="false" customHeight="false" outlineLevel="0" collapsed="false">
      <c r="A967" s="76" t="n">
        <v>963</v>
      </c>
      <c r="B967" s="77" t="n">
        <f aca="false">EOMONTH(Input!$C$7,A967)</f>
        <v>72228</v>
      </c>
      <c r="D967" s="78" t="n">
        <f aca="false">IF(AND($B967&lt;Input!$C$31,$B967&lt;Input!$G$31),Input!$C$41,0)</f>
        <v>0</v>
      </c>
      <c r="E967" s="78" t="n">
        <f aca="true">IF(AND($B967&gt;Input!$C$45,$B967&lt;Input!$C$25),PMT(Input!$C$40/(100*12),(OFFSET($A$4,MATCH(Input!$C$25,$B$4:$B$1004,1),0,1,1)-OFFSET($A$4,MATCH(Input!$C$45,$B$4:$B$1004,1),0,1,1)),$H$4,0,1),0)</f>
        <v>0</v>
      </c>
      <c r="F967" s="78" t="n">
        <f aca="false">($F966+$D967+$E967)*(1+Input!$C$40/(100*12))</f>
        <v>-2.89096457940178E-009</v>
      </c>
    </row>
    <row r="968" customFormat="false" ht="12.8" hidden="false" customHeight="false" outlineLevel="0" collapsed="false">
      <c r="A968" s="76" t="n">
        <v>964</v>
      </c>
      <c r="B968" s="77" t="n">
        <f aca="false">EOMONTH(Input!$C$7,A968)</f>
        <v>72259</v>
      </c>
      <c r="D968" s="78" t="n">
        <f aca="false">IF(AND($B968&lt;Input!$C$31,$B968&lt;Input!$G$31),Input!$C$41,0)</f>
        <v>0</v>
      </c>
      <c r="E968" s="78" t="n">
        <f aca="true">IF(AND($B968&gt;Input!$C$45,$B968&lt;Input!$C$25),PMT(Input!$C$40/(100*12),(OFFSET($A$4,MATCH(Input!$C$25,$B$4:$B$1004,1),0,1,1)-OFFSET($A$4,MATCH(Input!$C$45,$B$4:$B$1004,1),0,1,1)),$H$4,0,1),0)</f>
        <v>0</v>
      </c>
      <c r="F968" s="78" t="n">
        <f aca="false">($F967+$D968+$E968)*(1+Input!$C$40/(100*12))</f>
        <v>-2.90301026514929E-009</v>
      </c>
    </row>
    <row r="969" customFormat="false" ht="12.8" hidden="false" customHeight="false" outlineLevel="0" collapsed="false">
      <c r="A969" s="76" t="n">
        <v>965</v>
      </c>
      <c r="B969" s="77" t="n">
        <f aca="false">EOMONTH(Input!$C$7,A969)</f>
        <v>72289</v>
      </c>
      <c r="D969" s="78" t="n">
        <f aca="false">IF(AND($B969&lt;Input!$C$31,$B969&lt;Input!$G$31),Input!$C$41,0)</f>
        <v>0</v>
      </c>
      <c r="E969" s="78" t="n">
        <f aca="true">IF(AND($B969&gt;Input!$C$45,$B969&lt;Input!$C$25),PMT(Input!$C$40/(100*12),(OFFSET($A$4,MATCH(Input!$C$25,$B$4:$B$1004,1),0,1,1)-OFFSET($A$4,MATCH(Input!$C$45,$B$4:$B$1004,1),0,1,1)),$H$4,0,1),0)</f>
        <v>0</v>
      </c>
      <c r="F969" s="78" t="n">
        <f aca="false">($F968+$D969+$E969)*(1+Input!$C$40/(100*12))</f>
        <v>-2.91510614125408E-009</v>
      </c>
    </row>
    <row r="970" customFormat="false" ht="12.8" hidden="false" customHeight="false" outlineLevel="0" collapsed="false">
      <c r="A970" s="76" t="n">
        <v>966</v>
      </c>
      <c r="B970" s="77" t="n">
        <f aca="false">EOMONTH(Input!$C$7,A970)</f>
        <v>72320</v>
      </c>
      <c r="D970" s="78" t="n">
        <f aca="false">IF(AND($B970&lt;Input!$C$31,$B970&lt;Input!$G$31),Input!$C$41,0)</f>
        <v>0</v>
      </c>
      <c r="E970" s="78" t="n">
        <f aca="true">IF(AND($B970&gt;Input!$C$45,$B970&lt;Input!$C$25),PMT(Input!$C$40/(100*12),(OFFSET($A$4,MATCH(Input!$C$25,$B$4:$B$1004,1),0,1,1)-OFFSET($A$4,MATCH(Input!$C$45,$B$4:$B$1004,1),0,1,1)),$H$4,0,1),0)</f>
        <v>0</v>
      </c>
      <c r="F970" s="78" t="n">
        <f aca="false">($F969+$D970+$E970)*(1+Input!$C$40/(100*12))</f>
        <v>-2.92725241684264E-009</v>
      </c>
    </row>
    <row r="971" customFormat="false" ht="12.8" hidden="false" customHeight="false" outlineLevel="0" collapsed="false">
      <c r="A971" s="76" t="n">
        <v>967</v>
      </c>
      <c r="B971" s="77" t="n">
        <f aca="false">EOMONTH(Input!$C$7,A971)</f>
        <v>72351</v>
      </c>
      <c r="D971" s="78" t="n">
        <f aca="false">IF(AND($B971&lt;Input!$C$31,$B971&lt;Input!$G$31),Input!$C$41,0)</f>
        <v>0</v>
      </c>
      <c r="E971" s="78" t="n">
        <f aca="true">IF(AND($B971&gt;Input!$C$45,$B971&lt;Input!$C$25),PMT(Input!$C$40/(100*12),(OFFSET($A$4,MATCH(Input!$C$25,$B$4:$B$1004,1),0,1,1)-OFFSET($A$4,MATCH(Input!$C$45,$B$4:$B$1004,1),0,1,1)),$H$4,0,1),0)</f>
        <v>0</v>
      </c>
      <c r="F971" s="78" t="n">
        <f aca="false">($F970+$D971+$E971)*(1+Input!$C$40/(100*12))</f>
        <v>-2.93944930191281E-009</v>
      </c>
    </row>
    <row r="972" customFormat="false" ht="12.8" hidden="false" customHeight="false" outlineLevel="0" collapsed="false">
      <c r="A972" s="76" t="n">
        <v>968</v>
      </c>
      <c r="B972" s="77" t="n">
        <f aca="false">EOMONTH(Input!$C$7,A972)</f>
        <v>72379</v>
      </c>
      <c r="D972" s="78" t="n">
        <f aca="false">IF(AND($B972&lt;Input!$C$31,$B972&lt;Input!$G$31),Input!$C$41,0)</f>
        <v>0</v>
      </c>
      <c r="E972" s="78" t="n">
        <f aca="true">IF(AND($B972&gt;Input!$C$45,$B972&lt;Input!$C$25),PMT(Input!$C$40/(100*12),(OFFSET($A$4,MATCH(Input!$C$25,$B$4:$B$1004,1),0,1,1)-OFFSET($A$4,MATCH(Input!$C$45,$B$4:$B$1004,1),0,1,1)),$H$4,0,1),0)</f>
        <v>0</v>
      </c>
      <c r="F972" s="78" t="n">
        <f aca="false">($F971+$D972+$E972)*(1+Input!$C$40/(100*12))</f>
        <v>-2.95169700733745E-009</v>
      </c>
    </row>
    <row r="973" customFormat="false" ht="12.8" hidden="false" customHeight="false" outlineLevel="0" collapsed="false">
      <c r="A973" s="76" t="n">
        <v>969</v>
      </c>
      <c r="B973" s="77" t="n">
        <f aca="false">EOMONTH(Input!$C$7,A973)</f>
        <v>72410</v>
      </c>
      <c r="D973" s="78" t="n">
        <f aca="false">IF(AND($B973&lt;Input!$C$31,$B973&lt;Input!$G$31),Input!$C$41,0)</f>
        <v>0</v>
      </c>
      <c r="E973" s="78" t="n">
        <f aca="true">IF(AND($B973&gt;Input!$C$45,$B973&lt;Input!$C$25),PMT(Input!$C$40/(100*12),(OFFSET($A$4,MATCH(Input!$C$25,$B$4:$B$1004,1),0,1,1)-OFFSET($A$4,MATCH(Input!$C$45,$B$4:$B$1004,1),0,1,1)),$H$4,0,1),0)</f>
        <v>0</v>
      </c>
      <c r="F973" s="78" t="n">
        <f aca="false">($F972+$D973+$E973)*(1+Input!$C$40/(100*12))</f>
        <v>-2.96399574486802E-009</v>
      </c>
    </row>
    <row r="974" customFormat="false" ht="12.8" hidden="false" customHeight="false" outlineLevel="0" collapsed="false">
      <c r="A974" s="76" t="n">
        <v>970</v>
      </c>
      <c r="B974" s="77" t="n">
        <f aca="false">EOMONTH(Input!$C$7,A974)</f>
        <v>72440</v>
      </c>
      <c r="D974" s="78" t="n">
        <f aca="false">IF(AND($B974&lt;Input!$C$31,$B974&lt;Input!$G$31),Input!$C$41,0)</f>
        <v>0</v>
      </c>
      <c r="E974" s="78" t="n">
        <f aca="true">IF(AND($B974&gt;Input!$C$45,$B974&lt;Input!$C$25),PMT(Input!$C$40/(100*12),(OFFSET($A$4,MATCH(Input!$C$25,$B$4:$B$1004,1),0,1,1)-OFFSET($A$4,MATCH(Input!$C$45,$B$4:$B$1004,1),0,1,1)),$H$4,0,1),0)</f>
        <v>0</v>
      </c>
      <c r="F974" s="78" t="n">
        <f aca="false">($F973+$D974+$E974)*(1+Input!$C$40/(100*12))</f>
        <v>-2.97634572713831E-009</v>
      </c>
    </row>
    <row r="975" customFormat="false" ht="12.8" hidden="false" customHeight="false" outlineLevel="0" collapsed="false">
      <c r="A975" s="76" t="n">
        <v>971</v>
      </c>
      <c r="B975" s="77" t="n">
        <f aca="false">EOMONTH(Input!$C$7,A975)</f>
        <v>72471</v>
      </c>
      <c r="D975" s="78" t="n">
        <f aca="false">IF(AND($B975&lt;Input!$C$31,$B975&lt;Input!$G$31),Input!$C$41,0)</f>
        <v>0</v>
      </c>
      <c r="E975" s="78" t="n">
        <f aca="true">IF(AND($B975&gt;Input!$C$45,$B975&lt;Input!$C$25),PMT(Input!$C$40/(100*12),(OFFSET($A$4,MATCH(Input!$C$25,$B$4:$B$1004,1),0,1,1)-OFFSET($A$4,MATCH(Input!$C$45,$B$4:$B$1004,1),0,1,1)),$H$4,0,1),0)</f>
        <v>0</v>
      </c>
      <c r="F975" s="78" t="n">
        <f aca="false">($F974+$D975+$E975)*(1+Input!$C$40/(100*12))</f>
        <v>-2.98874716766805E-009</v>
      </c>
    </row>
    <row r="976" customFormat="false" ht="12.8" hidden="false" customHeight="false" outlineLevel="0" collapsed="false">
      <c r="A976" s="76" t="n">
        <v>972</v>
      </c>
      <c r="B976" s="77" t="n">
        <f aca="false">EOMONTH(Input!$C$7,A976)</f>
        <v>72501</v>
      </c>
      <c r="D976" s="78" t="n">
        <f aca="false">IF(AND($B976&lt;Input!$C$31,$B976&lt;Input!$G$31),Input!$C$41,0)</f>
        <v>0</v>
      </c>
      <c r="E976" s="78" t="n">
        <f aca="true">IF(AND($B976&gt;Input!$C$45,$B976&lt;Input!$C$25),PMT(Input!$C$40/(100*12),(OFFSET($A$4,MATCH(Input!$C$25,$B$4:$B$1004,1),0,1,1)-OFFSET($A$4,MATCH(Input!$C$45,$B$4:$B$1004,1),0,1,1)),$H$4,0,1),0)</f>
        <v>0</v>
      </c>
      <c r="F976" s="78" t="n">
        <f aca="false">($F975+$D976+$E976)*(1+Input!$C$40/(100*12))</f>
        <v>-3.00120028086667E-009</v>
      </c>
    </row>
    <row r="977" customFormat="false" ht="12.8" hidden="false" customHeight="false" outlineLevel="0" collapsed="false">
      <c r="A977" s="76" t="n">
        <v>973</v>
      </c>
      <c r="B977" s="77" t="n">
        <f aca="false">EOMONTH(Input!$C$7,A977)</f>
        <v>72532</v>
      </c>
      <c r="D977" s="78" t="n">
        <f aca="false">IF(AND($B977&lt;Input!$C$31,$B977&lt;Input!$G$31),Input!$C$41,0)</f>
        <v>0</v>
      </c>
      <c r="E977" s="78" t="n">
        <f aca="true">IF(AND($B977&gt;Input!$C$45,$B977&lt;Input!$C$25),PMT(Input!$C$40/(100*12),(OFFSET($A$4,MATCH(Input!$C$25,$B$4:$B$1004,1),0,1,1)-OFFSET($A$4,MATCH(Input!$C$45,$B$4:$B$1004,1),0,1,1)),$H$4,0,1),0)</f>
        <v>0</v>
      </c>
      <c r="F977" s="78" t="n">
        <f aca="false">($F976+$D977+$E977)*(1+Input!$C$40/(100*12))</f>
        <v>-3.01370528203694E-009</v>
      </c>
    </row>
    <row r="978" customFormat="false" ht="12.8" hidden="false" customHeight="false" outlineLevel="0" collapsed="false">
      <c r="A978" s="76" t="n">
        <v>974</v>
      </c>
      <c r="B978" s="77" t="n">
        <f aca="false">EOMONTH(Input!$C$7,A978)</f>
        <v>72563</v>
      </c>
      <c r="D978" s="78" t="n">
        <f aca="false">IF(AND($B978&lt;Input!$C$31,$B978&lt;Input!$G$31),Input!$C$41,0)</f>
        <v>0</v>
      </c>
      <c r="E978" s="78" t="n">
        <f aca="true">IF(AND($B978&gt;Input!$C$45,$B978&lt;Input!$C$25),PMT(Input!$C$40/(100*12),(OFFSET($A$4,MATCH(Input!$C$25,$B$4:$B$1004,1),0,1,1)-OFFSET($A$4,MATCH(Input!$C$45,$B$4:$B$1004,1),0,1,1)),$H$4,0,1),0)</f>
        <v>0</v>
      </c>
      <c r="F978" s="78" t="n">
        <f aca="false">($F977+$D978+$E978)*(1+Input!$C$40/(100*12))</f>
        <v>-3.02626238737876E-009</v>
      </c>
    </row>
    <row r="979" customFormat="false" ht="12.8" hidden="false" customHeight="false" outlineLevel="0" collapsed="false">
      <c r="A979" s="76" t="n">
        <v>975</v>
      </c>
      <c r="B979" s="77" t="n">
        <f aca="false">EOMONTH(Input!$C$7,A979)</f>
        <v>72593</v>
      </c>
      <c r="D979" s="78" t="n">
        <f aca="false">IF(AND($B979&lt;Input!$C$31,$B979&lt;Input!$G$31),Input!$C$41,0)</f>
        <v>0</v>
      </c>
      <c r="E979" s="78" t="n">
        <f aca="true">IF(AND($B979&gt;Input!$C$45,$B979&lt;Input!$C$25),PMT(Input!$C$40/(100*12),(OFFSET($A$4,MATCH(Input!$C$25,$B$4:$B$1004,1),0,1,1)-OFFSET($A$4,MATCH(Input!$C$45,$B$4:$B$1004,1),0,1,1)),$H$4,0,1),0)</f>
        <v>0</v>
      </c>
      <c r="F979" s="78" t="n">
        <f aca="false">($F978+$D979+$E979)*(1+Input!$C$40/(100*12))</f>
        <v>-3.03887181399284E-009</v>
      </c>
    </row>
    <row r="980" customFormat="false" ht="12.8" hidden="false" customHeight="false" outlineLevel="0" collapsed="false">
      <c r="A980" s="76" t="n">
        <v>976</v>
      </c>
      <c r="B980" s="77" t="n">
        <f aca="false">EOMONTH(Input!$C$7,A980)</f>
        <v>72624</v>
      </c>
      <c r="D980" s="78" t="n">
        <f aca="false">IF(AND($B980&lt;Input!$C$31,$B980&lt;Input!$G$31),Input!$C$41,0)</f>
        <v>0</v>
      </c>
      <c r="E980" s="78" t="n">
        <f aca="true">IF(AND($B980&gt;Input!$C$45,$B980&lt;Input!$C$25),PMT(Input!$C$40/(100*12),(OFFSET($A$4,MATCH(Input!$C$25,$B$4:$B$1004,1),0,1,1)-OFFSET($A$4,MATCH(Input!$C$45,$B$4:$B$1004,1),0,1,1)),$H$4,0,1),0)</f>
        <v>0</v>
      </c>
      <c r="F980" s="78" t="n">
        <f aca="false">($F979+$D980+$E980)*(1+Input!$C$40/(100*12))</f>
        <v>-3.05153377988448E-009</v>
      </c>
    </row>
    <row r="981" customFormat="false" ht="12.8" hidden="false" customHeight="false" outlineLevel="0" collapsed="false">
      <c r="A981" s="76" t="n">
        <v>977</v>
      </c>
      <c r="B981" s="77" t="n">
        <f aca="false">EOMONTH(Input!$C$7,A981)</f>
        <v>72654</v>
      </c>
      <c r="D981" s="78" t="n">
        <f aca="false">IF(AND($B981&lt;Input!$C$31,$B981&lt;Input!$G$31),Input!$C$41,0)</f>
        <v>0</v>
      </c>
      <c r="E981" s="78" t="n">
        <f aca="true">IF(AND($B981&gt;Input!$C$45,$B981&lt;Input!$C$25),PMT(Input!$C$40/(100*12),(OFFSET($A$4,MATCH(Input!$C$25,$B$4:$B$1004,1),0,1,1)-OFFSET($A$4,MATCH(Input!$C$45,$B$4:$B$1004,1),0,1,1)),$H$4,0,1),0)</f>
        <v>0</v>
      </c>
      <c r="F981" s="78" t="n">
        <f aca="false">($F980+$D981+$E981)*(1+Input!$C$40/(100*12))</f>
        <v>-3.06424850396733E-009</v>
      </c>
    </row>
    <row r="982" customFormat="false" ht="12.8" hidden="false" customHeight="false" outlineLevel="0" collapsed="false">
      <c r="A982" s="76" t="n">
        <v>978</v>
      </c>
      <c r="B982" s="77" t="n">
        <f aca="false">EOMONTH(Input!$C$7,A982)</f>
        <v>72685</v>
      </c>
      <c r="D982" s="78" t="n">
        <f aca="false">IF(AND($B982&lt;Input!$C$31,$B982&lt;Input!$G$31),Input!$C$41,0)</f>
        <v>0</v>
      </c>
      <c r="E982" s="78" t="n">
        <f aca="true">IF(AND($B982&gt;Input!$C$45,$B982&lt;Input!$C$25),PMT(Input!$C$40/(100*12),(OFFSET($A$4,MATCH(Input!$C$25,$B$4:$B$1004,1),0,1,1)-OFFSET($A$4,MATCH(Input!$C$45,$B$4:$B$1004,1),0,1,1)),$H$4,0,1),0)</f>
        <v>0</v>
      </c>
      <c r="F982" s="78" t="n">
        <f aca="false">($F981+$D982+$E982)*(1+Input!$C$40/(100*12))</f>
        <v>-3.07701620606719E-009</v>
      </c>
    </row>
    <row r="983" customFormat="false" ht="12.8" hidden="false" customHeight="false" outlineLevel="0" collapsed="false">
      <c r="A983" s="76" t="n">
        <v>979</v>
      </c>
      <c r="B983" s="77" t="n">
        <f aca="false">EOMONTH(Input!$C$7,A983)</f>
        <v>72716</v>
      </c>
      <c r="D983" s="78" t="n">
        <f aca="false">IF(AND($B983&lt;Input!$C$31,$B983&lt;Input!$G$31),Input!$C$41,0)</f>
        <v>0</v>
      </c>
      <c r="E983" s="78" t="n">
        <f aca="true">IF(AND($B983&gt;Input!$C$45,$B983&lt;Input!$C$25),PMT(Input!$C$40/(100*12),(OFFSET($A$4,MATCH(Input!$C$25,$B$4:$B$1004,1),0,1,1)-OFFSET($A$4,MATCH(Input!$C$45,$B$4:$B$1004,1),0,1,1)),$H$4,0,1),0)</f>
        <v>0</v>
      </c>
      <c r="F983" s="78" t="n">
        <f aca="false">($F982+$D983+$E983)*(1+Input!$C$40/(100*12))</f>
        <v>-3.08983710692581E-009</v>
      </c>
    </row>
    <row r="984" customFormat="false" ht="12.8" hidden="false" customHeight="false" outlineLevel="0" collapsed="false">
      <c r="A984" s="76" t="n">
        <v>980</v>
      </c>
      <c r="B984" s="77" t="n">
        <f aca="false">EOMONTH(Input!$C$7,A984)</f>
        <v>72744</v>
      </c>
      <c r="D984" s="78" t="n">
        <f aca="false">IF(AND($B984&lt;Input!$C$31,$B984&lt;Input!$G$31),Input!$C$41,0)</f>
        <v>0</v>
      </c>
      <c r="E984" s="78" t="n">
        <f aca="true">IF(AND($B984&gt;Input!$C$45,$B984&lt;Input!$C$25),PMT(Input!$C$40/(100*12),(OFFSET($A$4,MATCH(Input!$C$25,$B$4:$B$1004,1),0,1,1)-OFFSET($A$4,MATCH(Input!$C$45,$B$4:$B$1004,1),0,1,1)),$H$4,0,1),0)</f>
        <v>0</v>
      </c>
      <c r="F984" s="78" t="n">
        <f aca="false">($F983+$D984+$E984)*(1+Input!$C$40/(100*12))</f>
        <v>-3.10271142820467E-009</v>
      </c>
    </row>
    <row r="985" customFormat="false" ht="12.8" hidden="false" customHeight="false" outlineLevel="0" collapsed="false">
      <c r="A985" s="76" t="n">
        <v>981</v>
      </c>
      <c r="B985" s="77" t="n">
        <f aca="false">EOMONTH(Input!$C$7,A985)</f>
        <v>72775</v>
      </c>
      <c r="D985" s="78" t="n">
        <f aca="false">IF(AND($B985&lt;Input!$C$31,$B985&lt;Input!$G$31),Input!$C$41,0)</f>
        <v>0</v>
      </c>
      <c r="E985" s="78" t="n">
        <f aca="true">IF(AND($B985&gt;Input!$C$45,$B985&lt;Input!$C$25),PMT(Input!$C$40/(100*12),(OFFSET($A$4,MATCH(Input!$C$25,$B$4:$B$1004,1),0,1,1)-OFFSET($A$4,MATCH(Input!$C$45,$B$4:$B$1004,1),0,1,1)),$H$4,0,1),0)</f>
        <v>0</v>
      </c>
      <c r="F985" s="78" t="n">
        <f aca="false">($F984+$D985+$E985)*(1+Input!$C$40/(100*12))</f>
        <v>-3.11563939248885E-009</v>
      </c>
    </row>
    <row r="986" customFormat="false" ht="12.8" hidden="false" customHeight="false" outlineLevel="0" collapsed="false">
      <c r="A986" s="76" t="n">
        <v>982</v>
      </c>
      <c r="B986" s="77" t="n">
        <f aca="false">EOMONTH(Input!$C$7,A986)</f>
        <v>72805</v>
      </c>
      <c r="D986" s="78" t="n">
        <f aca="false">IF(AND($B986&lt;Input!$C$31,$B986&lt;Input!$G$31),Input!$C$41,0)</f>
        <v>0</v>
      </c>
      <c r="E986" s="78" t="n">
        <f aca="true">IF(AND($B986&gt;Input!$C$45,$B986&lt;Input!$C$25),PMT(Input!$C$40/(100*12),(OFFSET($A$4,MATCH(Input!$C$25,$B$4:$B$1004,1),0,1,1)-OFFSET($A$4,MATCH(Input!$C$45,$B$4:$B$1004,1),0,1,1)),$H$4,0,1),0)</f>
        <v>0</v>
      </c>
      <c r="F986" s="78" t="n">
        <f aca="false">($F985+$D986+$E986)*(1+Input!$C$40/(100*12))</f>
        <v>-3.12862122329089E-009</v>
      </c>
    </row>
    <row r="987" customFormat="false" ht="12.8" hidden="false" customHeight="false" outlineLevel="0" collapsed="false">
      <c r="A987" s="76" t="n">
        <v>983</v>
      </c>
      <c r="B987" s="77" t="n">
        <f aca="false">EOMONTH(Input!$C$7,A987)</f>
        <v>72836</v>
      </c>
      <c r="D987" s="78" t="n">
        <f aca="false">IF(AND($B987&lt;Input!$C$31,$B987&lt;Input!$G$31),Input!$C$41,0)</f>
        <v>0</v>
      </c>
      <c r="E987" s="78" t="n">
        <f aca="true">IF(AND($B987&gt;Input!$C$45,$B987&lt;Input!$C$25),PMT(Input!$C$40/(100*12),(OFFSET($A$4,MATCH(Input!$C$25,$B$4:$B$1004,1),0,1,1)-OFFSET($A$4,MATCH(Input!$C$45,$B$4:$B$1004,1),0,1,1)),$H$4,0,1),0)</f>
        <v>0</v>
      </c>
      <c r="F987" s="78" t="n">
        <f aca="false">($F986+$D987+$E987)*(1+Input!$C$40/(100*12))</f>
        <v>-3.1416571450546E-009</v>
      </c>
    </row>
    <row r="988" customFormat="false" ht="12.8" hidden="false" customHeight="false" outlineLevel="0" collapsed="false">
      <c r="A988" s="76" t="n">
        <v>984</v>
      </c>
      <c r="B988" s="77" t="n">
        <f aca="false">EOMONTH(Input!$C$7,A988)</f>
        <v>72866</v>
      </c>
      <c r="D988" s="78" t="n">
        <f aca="false">IF(AND($B988&lt;Input!$C$31,$B988&lt;Input!$G$31),Input!$C$41,0)</f>
        <v>0</v>
      </c>
      <c r="E988" s="78" t="n">
        <f aca="true">IF(AND($B988&gt;Input!$C$45,$B988&lt;Input!$C$25),PMT(Input!$C$40/(100*12),(OFFSET($A$4,MATCH(Input!$C$25,$B$4:$B$1004,1),0,1,1)-OFFSET($A$4,MATCH(Input!$C$45,$B$4:$B$1004,1),0,1,1)),$H$4,0,1),0)</f>
        <v>0</v>
      </c>
      <c r="F988" s="78" t="n">
        <f aca="false">($F987+$D988+$E988)*(1+Input!$C$40/(100*12))</f>
        <v>-3.154747383159E-009</v>
      </c>
    </row>
    <row r="989" customFormat="false" ht="12.8" hidden="false" customHeight="false" outlineLevel="0" collapsed="false">
      <c r="A989" s="76" t="n">
        <v>985</v>
      </c>
      <c r="B989" s="77" t="n">
        <f aca="false">EOMONTH(Input!$C$7,A989)</f>
        <v>72897</v>
      </c>
      <c r="D989" s="78" t="n">
        <f aca="false">IF(AND($B989&lt;Input!$C$31,$B989&lt;Input!$G$31),Input!$C$41,0)</f>
        <v>0</v>
      </c>
      <c r="E989" s="78" t="n">
        <f aca="true">IF(AND($B989&gt;Input!$C$45,$B989&lt;Input!$C$25),PMT(Input!$C$40/(100*12),(OFFSET($A$4,MATCH(Input!$C$25,$B$4:$B$1004,1),0,1,1)-OFFSET($A$4,MATCH(Input!$C$45,$B$4:$B$1004,1),0,1,1)),$H$4,0,1),0)</f>
        <v>0</v>
      </c>
      <c r="F989" s="78" t="n">
        <f aca="false">($F988+$D989+$E989)*(1+Input!$C$40/(100*12))</f>
        <v>-3.16789216392216E-009</v>
      </c>
    </row>
    <row r="990" customFormat="false" ht="12.8" hidden="false" customHeight="false" outlineLevel="0" collapsed="false">
      <c r="A990" s="76" t="n">
        <v>986</v>
      </c>
      <c r="B990" s="77" t="n">
        <f aca="false">EOMONTH(Input!$C$7,A990)</f>
        <v>72928</v>
      </c>
      <c r="D990" s="78" t="n">
        <f aca="false">IF(AND($B990&lt;Input!$C$31,$B990&lt;Input!$G$31),Input!$C$41,0)</f>
        <v>0</v>
      </c>
      <c r="E990" s="78" t="n">
        <f aca="true">IF(AND($B990&gt;Input!$C$45,$B990&lt;Input!$C$25),PMT(Input!$C$40/(100*12),(OFFSET($A$4,MATCH(Input!$C$25,$B$4:$B$1004,1),0,1,1)-OFFSET($A$4,MATCH(Input!$C$45,$B$4:$B$1004,1),0,1,1)),$H$4,0,1),0)</f>
        <v>0</v>
      </c>
      <c r="F990" s="78" t="n">
        <f aca="false">($F989+$D990+$E990)*(1+Input!$C$40/(100*12))</f>
        <v>-3.18109171460517E-009</v>
      </c>
    </row>
    <row r="991" customFormat="false" ht="12.8" hidden="false" customHeight="false" outlineLevel="0" collapsed="false">
      <c r="A991" s="76" t="n">
        <v>987</v>
      </c>
      <c r="B991" s="77" t="n">
        <f aca="false">EOMONTH(Input!$C$7,A991)</f>
        <v>72958</v>
      </c>
      <c r="D991" s="78" t="n">
        <f aca="false">IF(AND($B991&lt;Input!$C$31,$B991&lt;Input!$G$31),Input!$C$41,0)</f>
        <v>0</v>
      </c>
      <c r="E991" s="78" t="n">
        <f aca="true">IF(AND($B991&gt;Input!$C$45,$B991&lt;Input!$C$25),PMT(Input!$C$40/(100*12),(OFFSET($A$4,MATCH(Input!$C$25,$B$4:$B$1004,1),0,1,1)-OFFSET($A$4,MATCH(Input!$C$45,$B$4:$B$1004,1),0,1,1)),$H$4,0,1),0)</f>
        <v>0</v>
      </c>
      <c r="F991" s="78" t="n">
        <f aca="false">($F990+$D991+$E991)*(1+Input!$C$40/(100*12))</f>
        <v>-3.19434626341602E-009</v>
      </c>
    </row>
    <row r="992" customFormat="false" ht="12.8" hidden="false" customHeight="false" outlineLevel="0" collapsed="false">
      <c r="A992" s="76" t="n">
        <v>988</v>
      </c>
      <c r="B992" s="77" t="n">
        <f aca="false">EOMONTH(Input!$C$7,A992)</f>
        <v>72989</v>
      </c>
      <c r="D992" s="78" t="n">
        <f aca="false">IF(AND($B992&lt;Input!$C$31,$B992&lt;Input!$G$31),Input!$C$41,0)</f>
        <v>0</v>
      </c>
      <c r="E992" s="78" t="n">
        <f aca="true">IF(AND($B992&gt;Input!$C$45,$B992&lt;Input!$C$25),PMT(Input!$C$40/(100*12),(OFFSET($A$4,MATCH(Input!$C$25,$B$4:$B$1004,1),0,1,1)-OFFSET($A$4,MATCH(Input!$C$45,$B$4:$B$1004,1),0,1,1)),$H$4,0,1),0)</f>
        <v>0</v>
      </c>
      <c r="F992" s="78" t="n">
        <f aca="false">($F991+$D992+$E992)*(1+Input!$C$40/(100*12))</f>
        <v>-3.20765603951359E-009</v>
      </c>
    </row>
    <row r="993" customFormat="false" ht="12.8" hidden="false" customHeight="false" outlineLevel="0" collapsed="false">
      <c r="A993" s="76" t="n">
        <v>989</v>
      </c>
      <c r="B993" s="77" t="n">
        <f aca="false">EOMONTH(Input!$C$7,A993)</f>
        <v>73019</v>
      </c>
      <c r="D993" s="78" t="n">
        <f aca="false">IF(AND($B993&lt;Input!$C$31,$B993&lt;Input!$G$31),Input!$C$41,0)</f>
        <v>0</v>
      </c>
      <c r="E993" s="78" t="n">
        <f aca="true">IF(AND($B993&gt;Input!$C$45,$B993&lt;Input!$C$25),PMT(Input!$C$40/(100*12),(OFFSET($A$4,MATCH(Input!$C$25,$B$4:$B$1004,1),0,1,1)-OFFSET($A$4,MATCH(Input!$C$45,$B$4:$B$1004,1),0,1,1)),$H$4,0,1),0)</f>
        <v>0</v>
      </c>
      <c r="F993" s="78" t="n">
        <f aca="false">($F992+$D993+$E993)*(1+Input!$C$40/(100*12))</f>
        <v>-3.22102127301156E-009</v>
      </c>
    </row>
    <row r="994" customFormat="false" ht="12.8" hidden="false" customHeight="false" outlineLevel="0" collapsed="false">
      <c r="A994" s="76" t="n">
        <v>990</v>
      </c>
      <c r="B994" s="77" t="n">
        <f aca="false">EOMONTH(Input!$C$7,A994)</f>
        <v>73050</v>
      </c>
      <c r="D994" s="78" t="n">
        <f aca="false">IF(AND($B994&lt;Input!$C$31,$B994&lt;Input!$G$31),Input!$C$41,0)</f>
        <v>0</v>
      </c>
      <c r="E994" s="78" t="n">
        <f aca="true">IF(AND($B994&gt;Input!$C$45,$B994&lt;Input!$C$25),PMT(Input!$C$40/(100*12),(OFFSET($A$4,MATCH(Input!$C$25,$B$4:$B$1004,1),0,1,1)-OFFSET($A$4,MATCH(Input!$C$45,$B$4:$B$1004,1),0,1,1)),$H$4,0,1),0)</f>
        <v>0</v>
      </c>
      <c r="F994" s="78" t="n">
        <f aca="false">($F993+$D994+$E994)*(1+Input!$C$40/(100*12))</f>
        <v>-3.23444219498244E-009</v>
      </c>
    </row>
    <row r="995" customFormat="false" ht="12.8" hidden="false" customHeight="false" outlineLevel="0" collapsed="false">
      <c r="A995" s="76" t="n">
        <v>991</v>
      </c>
      <c r="B995" s="77" t="n">
        <f aca="false">EOMONTH(Input!$C$7,A995)</f>
        <v>73081</v>
      </c>
      <c r="D995" s="78" t="n">
        <f aca="false">IF(AND($B995&lt;Input!$C$31,$B995&lt;Input!$G$31),Input!$C$41,0)</f>
        <v>0</v>
      </c>
      <c r="E995" s="78" t="n">
        <f aca="true">IF(AND($B995&gt;Input!$C$45,$B995&lt;Input!$C$25),PMT(Input!$C$40/(100*12),(OFFSET($A$4,MATCH(Input!$C$25,$B$4:$B$1004,1),0,1,1)-OFFSET($A$4,MATCH(Input!$C$45,$B$4:$B$1004,1),0,1,1)),$H$4,0,1),0)</f>
        <v>0</v>
      </c>
      <c r="F995" s="78" t="n">
        <f aca="false">($F994+$D995+$E995)*(1+Input!$C$40/(100*12))</f>
        <v>-3.24791903746154E-009</v>
      </c>
    </row>
    <row r="996" customFormat="false" ht="12.8" hidden="false" customHeight="false" outlineLevel="0" collapsed="false">
      <c r="A996" s="76" t="n">
        <v>992</v>
      </c>
      <c r="B996" s="77" t="n">
        <f aca="false">EOMONTH(Input!$C$7,A996)</f>
        <v>73109</v>
      </c>
      <c r="D996" s="78" t="n">
        <f aca="false">IF(AND($B996&lt;Input!$C$31,$B996&lt;Input!$G$31),Input!$C$41,0)</f>
        <v>0</v>
      </c>
      <c r="E996" s="78" t="n">
        <f aca="true">IF(AND($B996&gt;Input!$C$45,$B996&lt;Input!$C$25),PMT(Input!$C$40/(100*12),(OFFSET($A$4,MATCH(Input!$C$25,$B$4:$B$1004,1),0,1,1)-OFFSET($A$4,MATCH(Input!$C$45,$B$4:$B$1004,1),0,1,1)),$H$4,0,1),0)</f>
        <v>0</v>
      </c>
      <c r="F996" s="78" t="n">
        <f aca="false">($F995+$D996+$E996)*(1+Input!$C$40/(100*12))</f>
        <v>-3.26145203345096E-009</v>
      </c>
    </row>
    <row r="997" customFormat="false" ht="12.8" hidden="false" customHeight="false" outlineLevel="0" collapsed="false">
      <c r="A997" s="76" t="n">
        <v>993</v>
      </c>
      <c r="B997" s="77" t="n">
        <f aca="false">EOMONTH(Input!$C$7,A997)</f>
        <v>73140</v>
      </c>
      <c r="D997" s="78" t="n">
        <f aca="false">IF(AND($B997&lt;Input!$C$31,$B997&lt;Input!$G$31),Input!$C$41,0)</f>
        <v>0</v>
      </c>
      <c r="E997" s="78" t="n">
        <f aca="true">IF(AND($B997&gt;Input!$C$45,$B997&lt;Input!$C$25),PMT(Input!$C$40/(100*12),(OFFSET($A$4,MATCH(Input!$C$25,$B$4:$B$1004,1),0,1,1)-OFFSET($A$4,MATCH(Input!$C$45,$B$4:$B$1004,1),0,1,1)),$H$4,0,1),0)</f>
        <v>0</v>
      </c>
      <c r="F997" s="78" t="n">
        <f aca="false">($F996+$D997+$E997)*(1+Input!$C$40/(100*12))</f>
        <v>-3.27504141692367E-009</v>
      </c>
    </row>
    <row r="998" customFormat="false" ht="12.8" hidden="false" customHeight="false" outlineLevel="0" collapsed="false">
      <c r="A998" s="76" t="n">
        <v>994</v>
      </c>
      <c r="B998" s="77" t="n">
        <f aca="false">EOMONTH(Input!$C$7,A998)</f>
        <v>73170</v>
      </c>
      <c r="D998" s="78" t="n">
        <f aca="false">IF(AND($B998&lt;Input!$C$31,$B998&lt;Input!$G$31),Input!$C$41,0)</f>
        <v>0</v>
      </c>
      <c r="E998" s="78" t="n">
        <f aca="true">IF(AND($B998&gt;Input!$C$45,$B998&lt;Input!$C$25),PMT(Input!$C$40/(100*12),(OFFSET($A$4,MATCH(Input!$C$25,$B$4:$B$1004,1),0,1,1)-OFFSET($A$4,MATCH(Input!$C$45,$B$4:$B$1004,1),0,1,1)),$H$4,0,1),0)</f>
        <v>0</v>
      </c>
      <c r="F998" s="78" t="n">
        <f aca="false">($F997+$D998+$E998)*(1+Input!$C$40/(100*12))</f>
        <v>-3.28868742282752E-009</v>
      </c>
    </row>
    <row r="999" customFormat="false" ht="12.8" hidden="false" customHeight="false" outlineLevel="0" collapsed="false">
      <c r="A999" s="76" t="n">
        <v>995</v>
      </c>
      <c r="B999" s="77" t="n">
        <f aca="false">EOMONTH(Input!$C$7,A999)</f>
        <v>73201</v>
      </c>
      <c r="D999" s="78" t="n">
        <f aca="false">IF(AND($B999&lt;Input!$C$31,$B999&lt;Input!$G$31),Input!$C$41,0)</f>
        <v>0</v>
      </c>
      <c r="E999" s="78" t="n">
        <f aca="true">IF(AND($B999&gt;Input!$C$45,$B999&lt;Input!$C$25),PMT(Input!$C$40/(100*12),(OFFSET($A$4,MATCH(Input!$C$25,$B$4:$B$1004,1),0,1,1)-OFFSET($A$4,MATCH(Input!$C$45,$B$4:$B$1004,1),0,1,1)),$H$4,0,1),0)</f>
        <v>0</v>
      </c>
      <c r="F999" s="78" t="n">
        <f aca="false">($F998+$D999+$E999)*(1+Input!$C$40/(100*12))</f>
        <v>-3.3023902870893E-009</v>
      </c>
    </row>
    <row r="1000" customFormat="false" ht="12.8" hidden="false" customHeight="false" outlineLevel="0" collapsed="false">
      <c r="A1000" s="76" t="n">
        <v>996</v>
      </c>
      <c r="B1000" s="77" t="n">
        <f aca="false">EOMONTH(Input!$C$7,A1000)</f>
        <v>73231</v>
      </c>
      <c r="D1000" s="78" t="n">
        <f aca="false">IF(AND($B1000&lt;Input!$C$31,$B1000&lt;Input!$G$31),Input!$C$41,0)</f>
        <v>0</v>
      </c>
      <c r="E1000" s="78" t="n">
        <f aca="true">IF(AND($B1000&gt;Input!$C$45,$B1000&lt;Input!$C$25),PMT(Input!$C$40/(100*12),(OFFSET($A$4,MATCH(Input!$C$25,$B$4:$B$1004,1),0,1,1)-OFFSET($A$4,MATCH(Input!$C$45,$B$4:$B$1004,1),0,1,1)),$H$4,0,1),0)</f>
        <v>0</v>
      </c>
      <c r="F1000" s="78" t="n">
        <f aca="false">($F999+$D1000+$E1000)*(1+Input!$C$40/(100*12))</f>
        <v>-3.31615024661884E-009</v>
      </c>
    </row>
    <row r="1001" customFormat="false" ht="12.8" hidden="false" customHeight="false" outlineLevel="0" collapsed="false">
      <c r="A1001" s="76" t="n">
        <v>997</v>
      </c>
      <c r="B1001" s="77" t="n">
        <f aca="false">EOMONTH(Input!$C$7,A1001)</f>
        <v>73262</v>
      </c>
      <c r="D1001" s="78" t="n">
        <f aca="false">IF(AND($B1001&lt;Input!$C$31,$B1001&lt;Input!$G$31),Input!$C$41,0)</f>
        <v>0</v>
      </c>
      <c r="E1001" s="78" t="n">
        <f aca="true">IF(AND($B1001&gt;Input!$C$45,$B1001&lt;Input!$C$25),PMT(Input!$C$40/(100*12),(OFFSET($A$4,MATCH(Input!$C$25,$B$4:$B$1004,1),0,1,1)-OFFSET($A$4,MATCH(Input!$C$45,$B$4:$B$1004,1),0,1,1)),$H$4,0,1),0)</f>
        <v>0</v>
      </c>
      <c r="F1001" s="78" t="n">
        <f aca="false">($F1000+$D1001+$E1001)*(1+Input!$C$40/(100*12))</f>
        <v>-3.32996753931309E-009</v>
      </c>
    </row>
    <row r="1002" customFormat="false" ht="12.8" hidden="false" customHeight="false" outlineLevel="0" collapsed="false">
      <c r="A1002" s="76" t="n">
        <v>998</v>
      </c>
      <c r="B1002" s="77" t="n">
        <f aca="false">EOMONTH(Input!$C$7,A1002)</f>
        <v>73293</v>
      </c>
      <c r="D1002" s="78" t="n">
        <f aca="false">IF(AND($B1002&lt;Input!$C$31,$B1002&lt;Input!$G$31),Input!$C$41,0)</f>
        <v>0</v>
      </c>
      <c r="E1002" s="78" t="n">
        <f aca="true">IF(AND($B1002&gt;Input!$C$45,$B1002&lt;Input!$C$25),PMT(Input!$C$40/(100*12),(OFFSET($A$4,MATCH(Input!$C$25,$B$4:$B$1004,1),0,1,1)-OFFSET($A$4,MATCH(Input!$C$45,$B$4:$B$1004,1),0,1,1)),$H$4,0,1),0)</f>
        <v>0</v>
      </c>
      <c r="F1002" s="78" t="n">
        <f aca="false">($F1001+$D1002+$E1002)*(1+Input!$C$40/(100*12))</f>
        <v>-3.34384240406022E-009</v>
      </c>
    </row>
    <row r="1003" customFormat="false" ht="12.8" hidden="false" customHeight="false" outlineLevel="0" collapsed="false">
      <c r="A1003" s="76" t="n">
        <v>999</v>
      </c>
      <c r="B1003" s="77" t="n">
        <f aca="false">EOMONTH(Input!$C$7,A1003)</f>
        <v>73323</v>
      </c>
      <c r="D1003" s="78" t="n">
        <f aca="false">IF(AND($B1003&lt;Input!$C$31,$B1003&lt;Input!$G$31),Input!$C$41,0)</f>
        <v>0</v>
      </c>
      <c r="E1003" s="78" t="n">
        <f aca="true">IF(AND($B1003&gt;Input!$C$45,$B1003&lt;Input!$C$25),PMT(Input!$C$40/(100*12),(OFFSET($A$4,MATCH(Input!$C$25,$B$4:$B$1004,1),0,1,1)-OFFSET($A$4,MATCH(Input!$C$45,$B$4:$B$1004,1),0,1,1)),$H$4,0,1),0)</f>
        <v>0</v>
      </c>
      <c r="F1003" s="78" t="n">
        <f aca="false">($F1002+$D1003+$E1003)*(1+Input!$C$40/(100*12))</f>
        <v>-3.35777508074381E-009</v>
      </c>
    </row>
    <row r="1004" customFormat="false" ht="12.8" hidden="false" customHeight="false" outlineLevel="0" collapsed="false">
      <c r="A1004" s="76" t="n">
        <v>1000</v>
      </c>
      <c r="B1004" s="77" t="n">
        <f aca="false">EOMONTH(Input!$C$7,A1004)</f>
        <v>73354</v>
      </c>
      <c r="D1004" s="78" t="n">
        <f aca="false">IF(AND($B1004&lt;Input!$C$31,$B1004&lt;Input!$G$31),Input!$C$41,0)</f>
        <v>0</v>
      </c>
      <c r="E1004" s="78" t="n">
        <f aca="true">IF(AND($B1004&gt;Input!$C$45,$B1004&lt;Input!$C$25),PMT(Input!$C$40/(100*12),(OFFSET($A$4,MATCH(Input!$C$25,$B$4:$B$1004,1),0,1,1)-OFFSET($A$4,MATCH(Input!$C$45,$B$4:$B$1004,1),0,1,1)),$H$4,0,1),0)</f>
        <v>0</v>
      </c>
      <c r="F1004" s="78" t="n">
        <f aca="false">($F1003+$D1004+$E1004)*(1+Input!$C$40/(100*12))</f>
        <v>-3.37176581024691E-009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63"/>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Input!$G$22</f>
        <v>Timmy</v>
      </c>
      <c r="B1" s="79" t="s">
        <v>229</v>
      </c>
      <c r="D1" s="78"/>
      <c r="E1" s="78"/>
      <c r="F1" s="78"/>
    </row>
    <row r="2" customFormat="false" ht="12.8" hidden="false" customHeight="false" outlineLevel="0" collapsed="false">
      <c r="E2" s="82" t="s">
        <v>165</v>
      </c>
      <c r="H2" s="82" t="s">
        <v>226</v>
      </c>
    </row>
    <row r="3" s="83" customFormat="true" ht="12.8" hidden="false" customHeight="false" outlineLevel="0" collapsed="false">
      <c r="A3" s="83" t="s">
        <v>177</v>
      </c>
      <c r="B3" s="84" t="s">
        <v>178</v>
      </c>
      <c r="D3" s="83" t="s">
        <v>230</v>
      </c>
      <c r="E3" s="83" t="s">
        <v>181</v>
      </c>
      <c r="F3" s="83" t="s">
        <v>226</v>
      </c>
      <c r="H3" s="83" t="s">
        <v>192</v>
      </c>
    </row>
    <row r="4" customFormat="false" ht="12.8" hidden="false" customHeight="false" outlineLevel="0" collapsed="false">
      <c r="A4" s="76" t="n">
        <v>0</v>
      </c>
      <c r="B4" s="77" t="n">
        <f aca="false">EOMONTH(Input!$C$7,A4)</f>
        <v>42916</v>
      </c>
      <c r="D4" s="78" t="n">
        <v>0</v>
      </c>
      <c r="E4" s="78" t="n">
        <v>0</v>
      </c>
      <c r="F4" s="78" t="n">
        <f aca="false">Input!$G$39</f>
        <v>0</v>
      </c>
      <c r="H4" s="78" t="n">
        <f aca="true">OFFSET($F$4,(MATCH(Input!$G$45,$B$4:$B$1004,1)-1),0,1,1)</f>
        <v>29552.1431612071</v>
      </c>
    </row>
    <row r="5" customFormat="false" ht="12.8" hidden="false" customHeight="false" outlineLevel="0" collapsed="false">
      <c r="A5" s="76" t="n">
        <v>1</v>
      </c>
      <c r="B5" s="77" t="n">
        <f aca="false">EOMONTH(Input!$C$7,A5)</f>
        <v>42947</v>
      </c>
      <c r="D5" s="78" t="n">
        <f aca="false">IF(AND($B5&lt;Input!$C$31,$B5&lt;Input!$G$31),Input!$G$41,0)</f>
        <v>50</v>
      </c>
      <c r="E5" s="78" t="n">
        <f aca="true">IF(AND($B5&gt;Input!$G$45,$B5&lt;Input!$G$25),PMT(Input!$G$40/(100*12),(OFFSET($A$4,MATCH(Input!$G$25,$B$4:$B$1004,1),0,1,1)-OFFSET($A$4,MATCH(Input!$G$45,$B$4:$B$1004,1),0,1,1)),$H$4,0,1),0)</f>
        <v>0</v>
      </c>
      <c r="F5" s="78" t="n">
        <f aca="false">($F4+$D5+$E5)*(1+Input!$G$40/(100*12))</f>
        <v>50.2083333333333</v>
      </c>
    </row>
    <row r="6" customFormat="false" ht="12.8" hidden="false" customHeight="false" outlineLevel="0" collapsed="false">
      <c r="A6" s="76" t="n">
        <v>2</v>
      </c>
      <c r="B6" s="77" t="n">
        <f aca="false">EOMONTH(Input!$C$7,A6)</f>
        <v>42978</v>
      </c>
      <c r="D6" s="78" t="n">
        <f aca="false">IF(AND($B6&lt;Input!$C$31,$B6&lt;Input!$G$31),Input!$G$41,0)</f>
        <v>50</v>
      </c>
      <c r="E6" s="78" t="n">
        <f aca="true">IF(AND($B6&gt;Input!$G$45,$B6&lt;Input!$G$25),PMT(Input!$G$40/(100*12),(OFFSET($A$4,MATCH(Input!$G$25,$B$4:$B$1004,1),0,1,1)-OFFSET($A$4,MATCH(Input!$G$45,$B$4:$B$1004,1),0,1,1)),$H$4,0,1),0)</f>
        <v>0</v>
      </c>
      <c r="F6" s="78" t="n">
        <f aca="false">($F5+$D6+$E6)*(1+Input!$G$40/(100*12))</f>
        <v>100.625868055556</v>
      </c>
    </row>
    <row r="7" customFormat="false" ht="12.8" hidden="false" customHeight="false" outlineLevel="0" collapsed="false">
      <c r="A7" s="76" t="n">
        <v>3</v>
      </c>
      <c r="B7" s="77" t="n">
        <f aca="false">EOMONTH(Input!$C$7,A7)</f>
        <v>43008</v>
      </c>
      <c r="D7" s="78" t="n">
        <f aca="false">IF(AND($B7&lt;Input!$C$31,$B7&lt;Input!$G$31),Input!$G$41,0)</f>
        <v>50</v>
      </c>
      <c r="E7" s="78" t="n">
        <f aca="true">IF(AND($B7&gt;Input!$G$45,$B7&lt;Input!$G$25),PMT(Input!$G$40/(100*12),(OFFSET($A$4,MATCH(Input!$G$25,$B$4:$B$1004,1),0,1,1)-OFFSET($A$4,MATCH(Input!$G$45,$B$4:$B$1004,1),0,1,1)),$H$4,0,1),0)</f>
        <v>0</v>
      </c>
      <c r="F7" s="78" t="n">
        <f aca="false">($F6+$D7+$E7)*(1+Input!$G$40/(100*12))</f>
        <v>151.25347583912</v>
      </c>
    </row>
    <row r="8" customFormat="false" ht="12.8" hidden="false" customHeight="false" outlineLevel="0" collapsed="false">
      <c r="A8" s="76" t="n">
        <v>4</v>
      </c>
      <c r="B8" s="77" t="n">
        <f aca="false">EOMONTH(Input!$C$7,A8)</f>
        <v>43039</v>
      </c>
      <c r="D8" s="78" t="n">
        <f aca="false">IF(AND($B8&lt;Input!$C$31,$B8&lt;Input!$G$31),Input!$G$41,0)</f>
        <v>50</v>
      </c>
      <c r="E8" s="78" t="n">
        <f aca="true">IF(AND($B8&gt;Input!$G$45,$B8&lt;Input!$G$25),PMT(Input!$G$40/(100*12),(OFFSET($A$4,MATCH(Input!$G$25,$B$4:$B$1004,1),0,1,1)-OFFSET($A$4,MATCH(Input!$G$45,$B$4:$B$1004,1),0,1,1)),$H$4,0,1),0)</f>
        <v>0</v>
      </c>
      <c r="F8" s="78" t="n">
        <f aca="false">($F7+$D8+$E8)*(1+Input!$G$40/(100*12))</f>
        <v>202.09203198845</v>
      </c>
    </row>
    <row r="9" customFormat="false" ht="12.8" hidden="false" customHeight="false" outlineLevel="0" collapsed="false">
      <c r="A9" s="76" t="n">
        <v>5</v>
      </c>
      <c r="B9" s="77" t="n">
        <f aca="false">EOMONTH(Input!$C$7,A9)</f>
        <v>43069</v>
      </c>
      <c r="D9" s="78" t="n">
        <f aca="false">IF(AND($B9&lt;Input!$C$31,$B9&lt;Input!$G$31),Input!$G$41,0)</f>
        <v>50</v>
      </c>
      <c r="E9" s="78" t="n">
        <f aca="true">IF(AND($B9&gt;Input!$G$45,$B9&lt;Input!$G$25),PMT(Input!$G$40/(100*12),(OFFSET($A$4,MATCH(Input!$G$25,$B$4:$B$1004,1),0,1,1)-OFFSET($A$4,MATCH(Input!$G$45,$B$4:$B$1004,1),0,1,1)),$H$4,0,1),0)</f>
        <v>0</v>
      </c>
      <c r="F9" s="78" t="n">
        <f aca="false">($F8+$D9+$E9)*(1+Input!$G$40/(100*12))</f>
        <v>253.142415455069</v>
      </c>
    </row>
    <row r="10" customFormat="false" ht="12.8" hidden="false" customHeight="false" outlineLevel="0" collapsed="false">
      <c r="A10" s="76" t="n">
        <v>6</v>
      </c>
      <c r="B10" s="77" t="n">
        <f aca="false">EOMONTH(Input!$C$7,A10)</f>
        <v>43100</v>
      </c>
      <c r="D10" s="78" t="n">
        <f aca="false">IF(AND($B10&lt;Input!$C$31,$B10&lt;Input!$G$31),Input!$G$41,0)</f>
        <v>50</v>
      </c>
      <c r="E10" s="78" t="n">
        <f aca="true">IF(AND($B10&gt;Input!$G$45,$B10&lt;Input!$G$25),PMT(Input!$G$40/(100*12),(OFFSET($A$4,MATCH(Input!$G$25,$B$4:$B$1004,1),0,1,1)-OFFSET($A$4,MATCH(Input!$G$45,$B$4:$B$1004,1),0,1,1)),$H$4,0,1),0)</f>
        <v>0</v>
      </c>
      <c r="F10" s="78" t="n">
        <f aca="false">($F9+$D10+$E10)*(1+Input!$G$40/(100*12))</f>
        <v>304.405508852798</v>
      </c>
    </row>
    <row r="11" customFormat="false" ht="12.8" hidden="false" customHeight="false" outlineLevel="0" collapsed="false">
      <c r="A11" s="76" t="n">
        <v>7</v>
      </c>
      <c r="B11" s="77" t="n">
        <f aca="false">EOMONTH(Input!$C$7,A11)</f>
        <v>43131</v>
      </c>
      <c r="D11" s="78" t="n">
        <f aca="false">IF(AND($B11&lt;Input!$C$31,$B11&lt;Input!$G$31),Input!$G$41,0)</f>
        <v>50</v>
      </c>
      <c r="E11" s="78" t="n">
        <f aca="true">IF(AND($B11&gt;Input!$G$45,$B11&lt;Input!$G$25),PMT(Input!$G$40/(100*12),(OFFSET($A$4,MATCH(Input!$G$25,$B$4:$B$1004,1),0,1,1)-OFFSET($A$4,MATCH(Input!$G$45,$B$4:$B$1004,1),0,1,1)),$H$4,0,1),0)</f>
        <v>0</v>
      </c>
      <c r="F11" s="78" t="n">
        <f aca="false">($F10+$D11+$E11)*(1+Input!$G$40/(100*12))</f>
        <v>355.882198473018</v>
      </c>
    </row>
    <row r="12" customFormat="false" ht="12.8" hidden="false" customHeight="false" outlineLevel="0" collapsed="false">
      <c r="A12" s="76" t="n">
        <v>8</v>
      </c>
      <c r="B12" s="77" t="n">
        <f aca="false">EOMONTH(Input!$C$7,A12)</f>
        <v>43159</v>
      </c>
      <c r="D12" s="78" t="n">
        <f aca="false">IF(AND($B12&lt;Input!$C$31,$B12&lt;Input!$G$31),Input!$G$41,0)</f>
        <v>50</v>
      </c>
      <c r="E12" s="78" t="n">
        <f aca="true">IF(AND($B12&gt;Input!$G$45,$B12&lt;Input!$G$25),PMT(Input!$G$40/(100*12),(OFFSET($A$4,MATCH(Input!$G$25,$B$4:$B$1004,1),0,1,1)-OFFSET($A$4,MATCH(Input!$G$45,$B$4:$B$1004,1),0,1,1)),$H$4,0,1),0)</f>
        <v>0</v>
      </c>
      <c r="F12" s="78" t="n">
        <f aca="false">($F11+$D12+$E12)*(1+Input!$G$40/(100*12))</f>
        <v>407.573374299989</v>
      </c>
    </row>
    <row r="13" customFormat="false" ht="12.8" hidden="false" customHeight="false" outlineLevel="0" collapsed="false">
      <c r="A13" s="76" t="n">
        <v>9</v>
      </c>
      <c r="B13" s="77" t="n">
        <f aca="false">EOMONTH(Input!$C$7,A13)</f>
        <v>43190</v>
      </c>
      <c r="D13" s="78" t="n">
        <f aca="false">IF(AND($B13&lt;Input!$C$31,$B13&lt;Input!$G$31),Input!$G$41,0)</f>
        <v>50</v>
      </c>
      <c r="E13" s="78" t="n">
        <f aca="true">IF(AND($B13&gt;Input!$G$45,$B13&lt;Input!$G$25),PMT(Input!$G$40/(100*12),(OFFSET($A$4,MATCH(Input!$G$25,$B$4:$B$1004,1),0,1,1)-OFFSET($A$4,MATCH(Input!$G$45,$B$4:$B$1004,1),0,1,1)),$H$4,0,1),0)</f>
        <v>0</v>
      </c>
      <c r="F13" s="78" t="n">
        <f aca="false">($F12+$D13+$E13)*(1+Input!$G$40/(100*12))</f>
        <v>459.479930026239</v>
      </c>
    </row>
    <row r="14" customFormat="false" ht="12.8" hidden="false" customHeight="false" outlineLevel="0" collapsed="false">
      <c r="A14" s="76" t="n">
        <v>10</v>
      </c>
      <c r="B14" s="77" t="n">
        <f aca="false">EOMONTH(Input!$C$7,A14)</f>
        <v>43220</v>
      </c>
      <c r="D14" s="78" t="n">
        <f aca="false">IF(AND($B14&lt;Input!$C$31,$B14&lt;Input!$G$31),Input!$G$41,0)</f>
        <v>50</v>
      </c>
      <c r="E14" s="78" t="n">
        <f aca="true">IF(AND($B14&gt;Input!$G$45,$B14&lt;Input!$G$25),PMT(Input!$G$40/(100*12),(OFFSET($A$4,MATCH(Input!$G$25,$B$4:$B$1004,1),0,1,1)-OFFSET($A$4,MATCH(Input!$G$45,$B$4:$B$1004,1),0,1,1)),$H$4,0,1),0)</f>
        <v>0</v>
      </c>
      <c r="F14" s="78" t="n">
        <f aca="false">($F13+$D14+$E14)*(1+Input!$G$40/(100*12))</f>
        <v>511.602763068015</v>
      </c>
    </row>
    <row r="15" customFormat="false" ht="12.8" hidden="false" customHeight="false" outlineLevel="0" collapsed="false">
      <c r="A15" s="76" t="n">
        <v>11</v>
      </c>
      <c r="B15" s="77" t="n">
        <f aca="false">EOMONTH(Input!$C$7,A15)</f>
        <v>43251</v>
      </c>
      <c r="D15" s="78" t="n">
        <f aca="false">IF(AND($B15&lt;Input!$C$31,$B15&lt;Input!$G$31),Input!$G$41,0)</f>
        <v>50</v>
      </c>
      <c r="E15" s="78" t="n">
        <f aca="true">IF(AND($B15&gt;Input!$G$45,$B15&lt;Input!$G$25),PMT(Input!$G$40/(100*12),(OFFSET($A$4,MATCH(Input!$G$25,$B$4:$B$1004,1),0,1,1)-OFFSET($A$4,MATCH(Input!$G$45,$B$4:$B$1004,1),0,1,1)),$H$4,0,1),0)</f>
        <v>0</v>
      </c>
      <c r="F15" s="78" t="n">
        <f aca="false">($F14+$D15+$E15)*(1+Input!$G$40/(100*12))</f>
        <v>563.942774580798</v>
      </c>
    </row>
    <row r="16" customFormat="false" ht="12.8" hidden="false" customHeight="false" outlineLevel="0" collapsed="false">
      <c r="A16" s="76" t="n">
        <v>12</v>
      </c>
      <c r="B16" s="77" t="n">
        <f aca="false">EOMONTH(Input!$C$7,A16)</f>
        <v>43281</v>
      </c>
      <c r="D16" s="78" t="n">
        <f aca="false">IF(AND($B16&lt;Input!$C$31,$B16&lt;Input!$G$31),Input!$G$41,0)</f>
        <v>50</v>
      </c>
      <c r="E16" s="78" t="n">
        <f aca="true">IF(AND($B16&gt;Input!$G$45,$B16&lt;Input!$G$25),PMT(Input!$G$40/(100*12),(OFFSET($A$4,MATCH(Input!$G$25,$B$4:$B$1004,1),0,1,1)-OFFSET($A$4,MATCH(Input!$G$45,$B$4:$B$1004,1),0,1,1)),$H$4,0,1),0)</f>
        <v>0</v>
      </c>
      <c r="F16" s="78" t="n">
        <f aca="false">($F15+$D16+$E16)*(1+Input!$G$40/(100*12))</f>
        <v>616.500869474885</v>
      </c>
      <c r="G16" s="78"/>
    </row>
    <row r="17" customFormat="false" ht="12.8" hidden="false" customHeight="false" outlineLevel="0" collapsed="false">
      <c r="A17" s="76" t="n">
        <v>13</v>
      </c>
      <c r="B17" s="77" t="n">
        <f aca="false">EOMONTH(Input!$C$7,A17)</f>
        <v>43312</v>
      </c>
      <c r="D17" s="78" t="n">
        <f aca="false">IF(AND($B17&lt;Input!$C$31,$B17&lt;Input!$G$31),Input!$G$41,0)</f>
        <v>50</v>
      </c>
      <c r="E17" s="78" t="n">
        <f aca="true">IF(AND($B17&gt;Input!$G$45,$B17&lt;Input!$G$25),PMT(Input!$G$40/(100*12),(OFFSET($A$4,MATCH(Input!$G$25,$B$4:$B$1004,1),0,1,1)-OFFSET($A$4,MATCH(Input!$G$45,$B$4:$B$1004,1),0,1,1)),$H$4,0,1),0)</f>
        <v>0</v>
      </c>
      <c r="F17" s="78" t="n">
        <f aca="false">($F16+$D17+$E17)*(1+Input!$G$40/(100*12))</f>
        <v>669.27795643103</v>
      </c>
    </row>
    <row r="18" customFormat="false" ht="12.8" hidden="false" customHeight="false" outlineLevel="0" collapsed="false">
      <c r="A18" s="76" t="n">
        <v>14</v>
      </c>
      <c r="B18" s="77" t="n">
        <f aca="false">EOMONTH(Input!$C$7,A18)</f>
        <v>43343</v>
      </c>
      <c r="D18" s="78" t="n">
        <f aca="false">IF(AND($B18&lt;Input!$C$31,$B18&lt;Input!$G$31),Input!$G$41,0)</f>
        <v>50</v>
      </c>
      <c r="E18" s="78" t="n">
        <f aca="true">IF(AND($B18&gt;Input!$G$45,$B18&lt;Input!$G$25),PMT(Input!$G$40/(100*12),(OFFSET($A$4,MATCH(Input!$G$25,$B$4:$B$1004,1),0,1,1)-OFFSET($A$4,MATCH(Input!$G$45,$B$4:$B$1004,1),0,1,1)),$H$4,0,1),0)</f>
        <v>0</v>
      </c>
      <c r="F18" s="78" t="n">
        <f aca="false">($F17+$D18+$E18)*(1+Input!$G$40/(100*12))</f>
        <v>722.274947916159</v>
      </c>
    </row>
    <row r="19" customFormat="false" ht="12.8" hidden="false" customHeight="false" outlineLevel="0" collapsed="false">
      <c r="A19" s="76" t="n">
        <v>15</v>
      </c>
      <c r="B19" s="77" t="n">
        <f aca="false">EOMONTH(Input!$C$7,A19)</f>
        <v>43373</v>
      </c>
      <c r="D19" s="78" t="n">
        <f aca="false">IF(AND($B19&lt;Input!$C$31,$B19&lt;Input!$G$31),Input!$G$41,0)</f>
        <v>50</v>
      </c>
      <c r="E19" s="78" t="n">
        <f aca="true">IF(AND($B19&gt;Input!$G$45,$B19&lt;Input!$G$25),PMT(Input!$G$40/(100*12),(OFFSET($A$4,MATCH(Input!$G$25,$B$4:$B$1004,1),0,1,1)-OFFSET($A$4,MATCH(Input!$G$45,$B$4:$B$1004,1),0,1,1)),$H$4,0,1),0)</f>
        <v>0</v>
      </c>
      <c r="F19" s="78" t="n">
        <f aca="false">($F18+$D19+$E19)*(1+Input!$G$40/(100*12))</f>
        <v>775.492760199143</v>
      </c>
    </row>
    <row r="20" customFormat="false" ht="12.8" hidden="false" customHeight="false" outlineLevel="0" collapsed="false">
      <c r="A20" s="76" t="n">
        <v>16</v>
      </c>
      <c r="B20" s="77" t="n">
        <f aca="false">EOMONTH(Input!$C$7,A20)</f>
        <v>43404</v>
      </c>
      <c r="D20" s="78" t="n">
        <f aca="false">IF(AND($B20&lt;Input!$C$31,$B20&lt;Input!$G$31),Input!$G$41,0)</f>
        <v>50</v>
      </c>
      <c r="E20" s="78" t="n">
        <f aca="true">IF(AND($B20&gt;Input!$G$45,$B20&lt;Input!$G$25),PMT(Input!$G$40/(100*12),(OFFSET($A$4,MATCH(Input!$G$25,$B$4:$B$1004,1),0,1,1)-OFFSET($A$4,MATCH(Input!$G$45,$B$4:$B$1004,1),0,1,1)),$H$4,0,1),0)</f>
        <v>0</v>
      </c>
      <c r="F20" s="78" t="n">
        <f aca="false">($F19+$D20+$E20)*(1+Input!$G$40/(100*12))</f>
        <v>828.93231336664</v>
      </c>
    </row>
    <row r="21" customFormat="false" ht="12.8" hidden="false" customHeight="false" outlineLevel="0" collapsed="false">
      <c r="A21" s="76" t="n">
        <v>17</v>
      </c>
      <c r="B21" s="77" t="n">
        <f aca="false">EOMONTH(Input!$C$7,A21)</f>
        <v>43434</v>
      </c>
      <c r="D21" s="78" t="n">
        <f aca="false">IF(AND($B21&lt;Input!$C$31,$B21&lt;Input!$G$31),Input!$G$41,0)</f>
        <v>50</v>
      </c>
      <c r="E21" s="78" t="n">
        <f aca="true">IF(AND($B21&gt;Input!$G$45,$B21&lt;Input!$G$25),PMT(Input!$G$40/(100*12),(OFFSET($A$4,MATCH(Input!$G$25,$B$4:$B$1004,1),0,1,1)-OFFSET($A$4,MATCH(Input!$G$45,$B$4:$B$1004,1),0,1,1)),$H$4,0,1),0)</f>
        <v>0</v>
      </c>
      <c r="F21" s="78" t="n">
        <f aca="false">($F20+$D21+$E21)*(1+Input!$G$40/(100*12))</f>
        <v>882.594531339001</v>
      </c>
    </row>
    <row r="22" customFormat="false" ht="12.8" hidden="false" customHeight="false" outlineLevel="0" collapsed="false">
      <c r="A22" s="76" t="n">
        <v>18</v>
      </c>
      <c r="B22" s="77" t="n">
        <f aca="false">EOMONTH(Input!$C$7,A22)</f>
        <v>43465</v>
      </c>
      <c r="D22" s="78" t="n">
        <f aca="false">IF(AND($B22&lt;Input!$C$31,$B22&lt;Input!$G$31),Input!$G$41,0)</f>
        <v>50</v>
      </c>
      <c r="E22" s="78" t="n">
        <f aca="true">IF(AND($B22&gt;Input!$G$45,$B22&lt;Input!$G$25),PMT(Input!$G$40/(100*12),(OFFSET($A$4,MATCH(Input!$G$25,$B$4:$B$1004,1),0,1,1)-OFFSET($A$4,MATCH(Input!$G$45,$B$4:$B$1004,1),0,1,1)),$H$4,0,1),0)</f>
        <v>0</v>
      </c>
      <c r="F22" s="78" t="n">
        <f aca="false">($F21+$D22+$E22)*(1+Input!$G$40/(100*12))</f>
        <v>936.480341886247</v>
      </c>
    </row>
    <row r="23" customFormat="false" ht="12.8" hidden="false" customHeight="false" outlineLevel="0" collapsed="false">
      <c r="A23" s="76" t="n">
        <v>19</v>
      </c>
      <c r="B23" s="77" t="n">
        <f aca="false">EOMONTH(Input!$C$7,A23)</f>
        <v>43496</v>
      </c>
      <c r="D23" s="78" t="n">
        <f aca="false">IF(AND($B23&lt;Input!$C$31,$B23&lt;Input!$G$31),Input!$G$41,0)</f>
        <v>50</v>
      </c>
      <c r="E23" s="78" t="n">
        <f aca="true">IF(AND($B23&gt;Input!$G$45,$B23&lt;Input!$G$25),PMT(Input!$G$40/(100*12),(OFFSET($A$4,MATCH(Input!$G$25,$B$4:$B$1004,1),0,1,1)-OFFSET($A$4,MATCH(Input!$G$45,$B$4:$B$1004,1),0,1,1)),$H$4,0,1),0)</f>
        <v>0</v>
      </c>
      <c r="F23" s="78" t="n">
        <f aca="false">($F22+$D23+$E23)*(1+Input!$G$40/(100*12))</f>
        <v>990.590676644106</v>
      </c>
    </row>
    <row r="24" customFormat="false" ht="12.8" hidden="false" customHeight="false" outlineLevel="0" collapsed="false">
      <c r="A24" s="76" t="n">
        <v>20</v>
      </c>
      <c r="B24" s="77" t="n">
        <f aca="false">EOMONTH(Input!$C$7,A24)</f>
        <v>43524</v>
      </c>
      <c r="D24" s="78" t="n">
        <f aca="false">IF(AND($B24&lt;Input!$C$31,$B24&lt;Input!$G$31),Input!$G$41,0)</f>
        <v>50</v>
      </c>
      <c r="E24" s="78" t="n">
        <f aca="true">IF(AND($B24&gt;Input!$G$45,$B24&lt;Input!$G$25),PMT(Input!$G$40/(100*12),(OFFSET($A$4,MATCH(Input!$G$25,$B$4:$B$1004,1),0,1,1)-OFFSET($A$4,MATCH(Input!$G$45,$B$4:$B$1004,1),0,1,1)),$H$4,0,1),0)</f>
        <v>0</v>
      </c>
      <c r="F24" s="78" t="n">
        <f aca="false">($F23+$D24+$E24)*(1+Input!$G$40/(100*12))</f>
        <v>1044.92647113012</v>
      </c>
    </row>
    <row r="25" customFormat="false" ht="12.8" hidden="false" customHeight="false" outlineLevel="0" collapsed="false">
      <c r="A25" s="76" t="n">
        <v>21</v>
      </c>
      <c r="B25" s="77" t="n">
        <f aca="false">EOMONTH(Input!$C$7,A25)</f>
        <v>43555</v>
      </c>
      <c r="D25" s="78" t="n">
        <f aca="false">IF(AND($B25&lt;Input!$C$31,$B25&lt;Input!$G$31),Input!$G$41,0)</f>
        <v>50</v>
      </c>
      <c r="E25" s="78" t="n">
        <f aca="true">IF(AND($B25&gt;Input!$G$45,$B25&lt;Input!$G$25),PMT(Input!$G$40/(100*12),(OFFSET($A$4,MATCH(Input!$G$25,$B$4:$B$1004,1),0,1,1)-OFFSET($A$4,MATCH(Input!$G$45,$B$4:$B$1004,1),0,1,1)),$H$4,0,1),0)</f>
        <v>0</v>
      </c>
      <c r="F25" s="78" t="n">
        <f aca="false">($F24+$D25+$E25)*(1+Input!$G$40/(100*12))</f>
        <v>1099.48866475983</v>
      </c>
    </row>
    <row r="26" customFormat="false" ht="12.8" hidden="false" customHeight="false" outlineLevel="0" collapsed="false">
      <c r="A26" s="76" t="n">
        <v>22</v>
      </c>
      <c r="B26" s="77" t="n">
        <f aca="false">EOMONTH(Input!$C$7,A26)</f>
        <v>43585</v>
      </c>
      <c r="D26" s="78" t="n">
        <f aca="false">IF(AND($B26&lt;Input!$C$31,$B26&lt;Input!$G$31),Input!$G$41,0)</f>
        <v>50</v>
      </c>
      <c r="E26" s="78" t="n">
        <f aca="true">IF(AND($B26&gt;Input!$G$45,$B26&lt;Input!$G$25),PMT(Input!$G$40/(100*12),(OFFSET($A$4,MATCH(Input!$G$25,$B$4:$B$1004,1),0,1,1)-OFFSET($A$4,MATCH(Input!$G$45,$B$4:$B$1004,1),0,1,1)),$H$4,0,1),0)</f>
        <v>0</v>
      </c>
      <c r="F26" s="78" t="n">
        <f aca="false">($F25+$D26+$E26)*(1+Input!$G$40/(100*12))</f>
        <v>1154.278200863</v>
      </c>
    </row>
    <row r="27" customFormat="false" ht="12.8" hidden="false" customHeight="false" outlineLevel="0" collapsed="false">
      <c r="A27" s="76" t="n">
        <v>23</v>
      </c>
      <c r="B27" s="77" t="n">
        <f aca="false">EOMONTH(Input!$C$7,A27)</f>
        <v>43616</v>
      </c>
      <c r="D27" s="78" t="n">
        <f aca="false">IF(AND($B27&lt;Input!$C$31,$B27&lt;Input!$G$31),Input!$G$41,0)</f>
        <v>50</v>
      </c>
      <c r="E27" s="78" t="n">
        <f aca="true">IF(AND($B27&gt;Input!$G$45,$B27&lt;Input!$G$25),PMT(Input!$G$40/(100*12),(OFFSET($A$4,MATCH(Input!$G$25,$B$4:$B$1004,1),0,1,1)-OFFSET($A$4,MATCH(Input!$G$45,$B$4:$B$1004,1),0,1,1)),$H$4,0,1),0)</f>
        <v>0</v>
      </c>
      <c r="F27" s="78" t="n">
        <f aca="false">($F26+$D27+$E27)*(1+Input!$G$40/(100*12))</f>
        <v>1209.29602669993</v>
      </c>
    </row>
    <row r="28" customFormat="false" ht="12.8" hidden="false" customHeight="false" outlineLevel="0" collapsed="false">
      <c r="A28" s="76" t="n">
        <v>24</v>
      </c>
      <c r="B28" s="77" t="n">
        <f aca="false">EOMONTH(Input!$C$7,A28)</f>
        <v>43646</v>
      </c>
      <c r="D28" s="78" t="n">
        <f aca="false">IF(AND($B28&lt;Input!$C$31,$B28&lt;Input!$G$31),Input!$G$41,0)</f>
        <v>50</v>
      </c>
      <c r="E28" s="78" t="n">
        <f aca="true">IF(AND($B28&gt;Input!$G$45,$B28&lt;Input!$G$25),PMT(Input!$G$40/(100*12),(OFFSET($A$4,MATCH(Input!$G$25,$B$4:$B$1004,1),0,1,1)-OFFSET($A$4,MATCH(Input!$G$45,$B$4:$B$1004,1),0,1,1)),$H$4,0,1),0)</f>
        <v>0</v>
      </c>
      <c r="F28" s="78" t="n">
        <f aca="false">($F27+$D28+$E28)*(1+Input!$G$40/(100*12))</f>
        <v>1264.54309347784</v>
      </c>
    </row>
    <row r="29" customFormat="false" ht="12.8" hidden="false" customHeight="false" outlineLevel="0" collapsed="false">
      <c r="A29" s="76" t="n">
        <v>25</v>
      </c>
      <c r="B29" s="77" t="n">
        <f aca="false">EOMONTH(Input!$C$7,A29)</f>
        <v>43677</v>
      </c>
      <c r="D29" s="78" t="n">
        <f aca="false">IF(AND($B29&lt;Input!$C$31,$B29&lt;Input!$G$31),Input!$G$41,0)</f>
        <v>50</v>
      </c>
      <c r="E29" s="78" t="n">
        <f aca="true">IF(AND($B29&gt;Input!$G$45,$B29&lt;Input!$G$25),PMT(Input!$G$40/(100*12),(OFFSET($A$4,MATCH(Input!$G$25,$B$4:$B$1004,1),0,1,1)-OFFSET($A$4,MATCH(Input!$G$45,$B$4:$B$1004,1),0,1,1)),$H$4,0,1),0)</f>
        <v>0</v>
      </c>
      <c r="F29" s="78" t="n">
        <f aca="false">($F28+$D29+$E29)*(1+Input!$G$40/(100*12))</f>
        <v>1320.02035636733</v>
      </c>
    </row>
    <row r="30" customFormat="false" ht="12.8" hidden="false" customHeight="false" outlineLevel="0" collapsed="false">
      <c r="A30" s="76" t="n">
        <v>26</v>
      </c>
      <c r="B30" s="77" t="n">
        <f aca="false">EOMONTH(Input!$C$7,A30)</f>
        <v>43708</v>
      </c>
      <c r="D30" s="78" t="n">
        <f aca="false">IF(AND($B30&lt;Input!$C$31,$B30&lt;Input!$G$31),Input!$G$41,0)</f>
        <v>50</v>
      </c>
      <c r="E30" s="78" t="n">
        <f aca="true">IF(AND($B30&gt;Input!$G$45,$B30&lt;Input!$G$25),PMT(Input!$G$40/(100*12),(OFFSET($A$4,MATCH(Input!$G$25,$B$4:$B$1004,1),0,1,1)-OFFSET($A$4,MATCH(Input!$G$45,$B$4:$B$1004,1),0,1,1)),$H$4,0,1),0)</f>
        <v>0</v>
      </c>
      <c r="F30" s="78" t="n">
        <f aca="false">($F29+$D30+$E30)*(1+Input!$G$40/(100*12))</f>
        <v>1375.72877451887</v>
      </c>
    </row>
    <row r="31" customFormat="false" ht="12.8" hidden="false" customHeight="false" outlineLevel="0" collapsed="false">
      <c r="A31" s="76" t="n">
        <v>27</v>
      </c>
      <c r="B31" s="77" t="n">
        <f aca="false">EOMONTH(Input!$C$7,A31)</f>
        <v>43738</v>
      </c>
      <c r="D31" s="78" t="n">
        <f aca="false">IF(AND($B31&lt;Input!$C$31,$B31&lt;Input!$G$31),Input!$G$41,0)</f>
        <v>50</v>
      </c>
      <c r="E31" s="78" t="n">
        <f aca="true">IF(AND($B31&gt;Input!$G$45,$B31&lt;Input!$G$25),PMT(Input!$G$40/(100*12),(OFFSET($A$4,MATCH(Input!$G$25,$B$4:$B$1004,1),0,1,1)-OFFSET($A$4,MATCH(Input!$G$45,$B$4:$B$1004,1),0,1,1)),$H$4,0,1),0)</f>
        <v>0</v>
      </c>
      <c r="F31" s="78" t="n">
        <f aca="false">($F30+$D31+$E31)*(1+Input!$G$40/(100*12))</f>
        <v>1431.66931107936</v>
      </c>
    </row>
    <row r="32" customFormat="false" ht="12.8" hidden="false" customHeight="false" outlineLevel="0" collapsed="false">
      <c r="A32" s="76" t="n">
        <v>28</v>
      </c>
      <c r="B32" s="77" t="n">
        <f aca="false">EOMONTH(Input!$C$7,A32)</f>
        <v>43769</v>
      </c>
      <c r="D32" s="78" t="n">
        <f aca="false">IF(AND($B32&lt;Input!$C$31,$B32&lt;Input!$G$31),Input!$G$41,0)</f>
        <v>50</v>
      </c>
      <c r="E32" s="78" t="n">
        <f aca="true">IF(AND($B32&gt;Input!$G$45,$B32&lt;Input!$G$25),PMT(Input!$G$40/(100*12),(OFFSET($A$4,MATCH(Input!$G$25,$B$4:$B$1004,1),0,1,1)-OFFSET($A$4,MATCH(Input!$G$45,$B$4:$B$1004,1),0,1,1)),$H$4,0,1),0)</f>
        <v>0</v>
      </c>
      <c r="F32" s="78" t="n">
        <f aca="false">($F31+$D32+$E32)*(1+Input!$G$40/(100*12))</f>
        <v>1487.84293320886</v>
      </c>
    </row>
    <row r="33" customFormat="false" ht="12.8" hidden="false" customHeight="false" outlineLevel="0" collapsed="false">
      <c r="A33" s="76" t="n">
        <v>29</v>
      </c>
      <c r="B33" s="77" t="n">
        <f aca="false">EOMONTH(Input!$C$7,A33)</f>
        <v>43799</v>
      </c>
      <c r="D33" s="78" t="n">
        <f aca="false">IF(AND($B33&lt;Input!$C$31,$B33&lt;Input!$G$31),Input!$G$41,0)</f>
        <v>50</v>
      </c>
      <c r="E33" s="78" t="n">
        <f aca="true">IF(AND($B33&gt;Input!$G$45,$B33&lt;Input!$G$25),PMT(Input!$G$40/(100*12),(OFFSET($A$4,MATCH(Input!$G$25,$B$4:$B$1004,1),0,1,1)-OFFSET($A$4,MATCH(Input!$G$45,$B$4:$B$1004,1),0,1,1)),$H$4,0,1),0)</f>
        <v>0</v>
      </c>
      <c r="F33" s="78" t="n">
        <f aca="false">($F32+$D33+$E33)*(1+Input!$G$40/(100*12))</f>
        <v>1544.25061209723</v>
      </c>
    </row>
    <row r="34" customFormat="false" ht="12.8" hidden="false" customHeight="false" outlineLevel="0" collapsed="false">
      <c r="A34" s="76" t="n">
        <v>30</v>
      </c>
      <c r="B34" s="77" t="n">
        <f aca="false">EOMONTH(Input!$C$7,A34)</f>
        <v>43830</v>
      </c>
      <c r="D34" s="78" t="n">
        <f aca="false">IF(AND($B34&lt;Input!$C$31,$B34&lt;Input!$G$31),Input!$G$41,0)</f>
        <v>50</v>
      </c>
      <c r="E34" s="78" t="n">
        <f aca="true">IF(AND($B34&gt;Input!$G$45,$B34&lt;Input!$G$25),PMT(Input!$G$40/(100*12),(OFFSET($A$4,MATCH(Input!$G$25,$B$4:$B$1004,1),0,1,1)-OFFSET($A$4,MATCH(Input!$G$45,$B$4:$B$1004,1),0,1,1)),$H$4,0,1),0)</f>
        <v>0</v>
      </c>
      <c r="F34" s="78" t="n">
        <f aca="false">($F33+$D34+$E34)*(1+Input!$G$40/(100*12))</f>
        <v>1600.89332298097</v>
      </c>
    </row>
    <row r="35" customFormat="false" ht="12.8" hidden="false" customHeight="false" outlineLevel="0" collapsed="false">
      <c r="A35" s="76" t="n">
        <v>31</v>
      </c>
      <c r="B35" s="77" t="n">
        <f aca="false">EOMONTH(Input!$C$7,A35)</f>
        <v>43861</v>
      </c>
      <c r="D35" s="78" t="n">
        <f aca="false">IF(AND($B35&lt;Input!$C$31,$B35&lt;Input!$G$31),Input!$G$41,0)</f>
        <v>50</v>
      </c>
      <c r="E35" s="78" t="n">
        <f aca="true">IF(AND($B35&gt;Input!$G$45,$B35&lt;Input!$G$25),PMT(Input!$G$40/(100*12),(OFFSET($A$4,MATCH(Input!$G$25,$B$4:$B$1004,1),0,1,1)-OFFSET($A$4,MATCH(Input!$G$45,$B$4:$B$1004,1),0,1,1)),$H$4,0,1),0)</f>
        <v>0</v>
      </c>
      <c r="F35" s="78" t="n">
        <f aca="false">($F34+$D35+$E35)*(1+Input!$G$40/(100*12))</f>
        <v>1657.77204516005</v>
      </c>
    </row>
    <row r="36" customFormat="false" ht="12.8" hidden="false" customHeight="false" outlineLevel="0" collapsed="false">
      <c r="A36" s="76" t="n">
        <v>32</v>
      </c>
      <c r="B36" s="77" t="n">
        <f aca="false">EOMONTH(Input!$C$7,A36)</f>
        <v>43890</v>
      </c>
      <c r="D36" s="78" t="n">
        <f aca="false">IF(AND($B36&lt;Input!$C$31,$B36&lt;Input!$G$31),Input!$G$41,0)</f>
        <v>50</v>
      </c>
      <c r="E36" s="78" t="n">
        <f aca="true">IF(AND($B36&gt;Input!$G$45,$B36&lt;Input!$G$25),PMT(Input!$G$40/(100*12),(OFFSET($A$4,MATCH(Input!$G$25,$B$4:$B$1004,1),0,1,1)-OFFSET($A$4,MATCH(Input!$G$45,$B$4:$B$1004,1),0,1,1)),$H$4,0,1),0)</f>
        <v>0</v>
      </c>
      <c r="F36" s="78" t="n">
        <f aca="false">($F35+$D36+$E36)*(1+Input!$G$40/(100*12))</f>
        <v>1714.88776201489</v>
      </c>
    </row>
    <row r="37" customFormat="false" ht="12.8" hidden="false" customHeight="false" outlineLevel="0" collapsed="false">
      <c r="A37" s="76" t="n">
        <v>33</v>
      </c>
      <c r="B37" s="77" t="n">
        <f aca="false">EOMONTH(Input!$C$7,A37)</f>
        <v>43921</v>
      </c>
      <c r="D37" s="78" t="n">
        <f aca="false">IF(AND($B37&lt;Input!$C$31,$B37&lt;Input!$G$31),Input!$G$41,0)</f>
        <v>50</v>
      </c>
      <c r="E37" s="78" t="n">
        <f aca="true">IF(AND($B37&gt;Input!$G$45,$B37&lt;Input!$G$25),PMT(Input!$G$40/(100*12),(OFFSET($A$4,MATCH(Input!$G$25,$B$4:$B$1004,1),0,1,1)-OFFSET($A$4,MATCH(Input!$G$45,$B$4:$B$1004,1),0,1,1)),$H$4,0,1),0)</f>
        <v>0</v>
      </c>
      <c r="F37" s="78" t="n">
        <f aca="false">($F36+$D37+$E37)*(1+Input!$G$40/(100*12))</f>
        <v>1772.24146102328</v>
      </c>
    </row>
    <row r="38" customFormat="false" ht="12.8" hidden="false" customHeight="false" outlineLevel="0" collapsed="false">
      <c r="A38" s="76" t="n">
        <v>34</v>
      </c>
      <c r="B38" s="77" t="n">
        <f aca="false">EOMONTH(Input!$C$7,A38)</f>
        <v>43951</v>
      </c>
      <c r="D38" s="78" t="n">
        <f aca="false">IF(AND($B38&lt;Input!$C$31,$B38&lt;Input!$G$31),Input!$G$41,0)</f>
        <v>50</v>
      </c>
      <c r="E38" s="78" t="n">
        <f aca="true">IF(AND($B38&gt;Input!$G$45,$B38&lt;Input!$G$25),PMT(Input!$G$40/(100*12),(OFFSET($A$4,MATCH(Input!$G$25,$B$4:$B$1004,1),0,1,1)-OFFSET($A$4,MATCH(Input!$G$45,$B$4:$B$1004,1),0,1,1)),$H$4,0,1),0)</f>
        <v>0</v>
      </c>
      <c r="F38" s="78" t="n">
        <f aca="false">($F37+$D38+$E38)*(1+Input!$G$40/(100*12))</f>
        <v>1829.83413377755</v>
      </c>
    </row>
    <row r="39" customFormat="false" ht="12.8" hidden="false" customHeight="false" outlineLevel="0" collapsed="false">
      <c r="A39" s="76" t="n">
        <v>35</v>
      </c>
      <c r="B39" s="77" t="n">
        <f aca="false">EOMONTH(Input!$C$7,A39)</f>
        <v>43982</v>
      </c>
      <c r="D39" s="78" t="n">
        <f aca="false">IF(AND($B39&lt;Input!$C$31,$B39&lt;Input!$G$31),Input!$G$41,0)</f>
        <v>50</v>
      </c>
      <c r="E39" s="78" t="n">
        <f aca="true">IF(AND($B39&gt;Input!$G$45,$B39&lt;Input!$G$25),PMT(Input!$G$40/(100*12),(OFFSET($A$4,MATCH(Input!$G$25,$B$4:$B$1004,1),0,1,1)-OFFSET($A$4,MATCH(Input!$G$45,$B$4:$B$1004,1),0,1,1)),$H$4,0,1),0)</f>
        <v>0</v>
      </c>
      <c r="F39" s="78" t="n">
        <f aca="false">($F38+$D39+$E39)*(1+Input!$G$40/(100*12))</f>
        <v>1887.66677600162</v>
      </c>
    </row>
    <row r="40" customFormat="false" ht="12.8" hidden="false" customHeight="false" outlineLevel="0" collapsed="false">
      <c r="A40" s="76" t="n">
        <v>36</v>
      </c>
      <c r="B40" s="77" t="n">
        <f aca="false">EOMONTH(Input!$C$7,A40)</f>
        <v>44012</v>
      </c>
      <c r="D40" s="78" t="n">
        <f aca="false">IF(AND($B40&lt;Input!$C$31,$B40&lt;Input!$G$31),Input!$G$41,0)</f>
        <v>50</v>
      </c>
      <c r="E40" s="78" t="n">
        <f aca="true">IF(AND($B40&gt;Input!$G$45,$B40&lt;Input!$G$25),PMT(Input!$G$40/(100*12),(OFFSET($A$4,MATCH(Input!$G$25,$B$4:$B$1004,1),0,1,1)-OFFSET($A$4,MATCH(Input!$G$45,$B$4:$B$1004,1),0,1,1)),$H$4,0,1),0)</f>
        <v>0</v>
      </c>
      <c r="F40" s="78" t="n">
        <f aca="false">($F39+$D40+$E40)*(1+Input!$G$40/(100*12))</f>
        <v>1945.74038756829</v>
      </c>
    </row>
    <row r="41" customFormat="false" ht="12.8" hidden="false" customHeight="false" outlineLevel="0" collapsed="false">
      <c r="A41" s="76" t="n">
        <v>37</v>
      </c>
      <c r="B41" s="77" t="n">
        <f aca="false">EOMONTH(Input!$C$7,A41)</f>
        <v>44043</v>
      </c>
      <c r="D41" s="78" t="n">
        <f aca="false">IF(AND($B41&lt;Input!$C$31,$B41&lt;Input!$G$31),Input!$G$41,0)</f>
        <v>50</v>
      </c>
      <c r="E41" s="78" t="n">
        <f aca="true">IF(AND($B41&gt;Input!$G$45,$B41&lt;Input!$G$25),PMT(Input!$G$40/(100*12),(OFFSET($A$4,MATCH(Input!$G$25,$B$4:$B$1004,1),0,1,1)-OFFSET($A$4,MATCH(Input!$G$45,$B$4:$B$1004,1),0,1,1)),$H$4,0,1),0)</f>
        <v>0</v>
      </c>
      <c r="F41" s="78" t="n">
        <f aca="false">($F40+$D41+$E41)*(1+Input!$G$40/(100*12))</f>
        <v>2004.05597251649</v>
      </c>
    </row>
    <row r="42" customFormat="false" ht="12.8" hidden="false" customHeight="false" outlineLevel="0" collapsed="false">
      <c r="A42" s="76" t="n">
        <v>38</v>
      </c>
      <c r="B42" s="77" t="n">
        <f aca="false">EOMONTH(Input!$C$7,A42)</f>
        <v>44074</v>
      </c>
      <c r="D42" s="78" t="n">
        <f aca="false">IF(AND($B42&lt;Input!$C$31,$B42&lt;Input!$G$31),Input!$G$41,0)</f>
        <v>50</v>
      </c>
      <c r="E42" s="78" t="n">
        <f aca="true">IF(AND($B42&gt;Input!$G$45,$B42&lt;Input!$G$25),PMT(Input!$G$40/(100*12),(OFFSET($A$4,MATCH(Input!$G$25,$B$4:$B$1004,1),0,1,1)-OFFSET($A$4,MATCH(Input!$G$45,$B$4:$B$1004,1),0,1,1)),$H$4,0,1),0)</f>
        <v>0</v>
      </c>
      <c r="F42" s="78" t="n">
        <f aca="false">($F41+$D42+$E42)*(1+Input!$G$40/(100*12))</f>
        <v>2062.61453906865</v>
      </c>
    </row>
    <row r="43" customFormat="false" ht="12.8" hidden="false" customHeight="false" outlineLevel="0" collapsed="false">
      <c r="A43" s="76" t="n">
        <v>39</v>
      </c>
      <c r="B43" s="77" t="n">
        <f aca="false">EOMONTH(Input!$C$7,A43)</f>
        <v>44104</v>
      </c>
      <c r="D43" s="78" t="n">
        <f aca="false">IF(AND($B43&lt;Input!$C$31,$B43&lt;Input!$G$31),Input!$G$41,0)</f>
        <v>50</v>
      </c>
      <c r="E43" s="78" t="n">
        <f aca="true">IF(AND($B43&gt;Input!$G$45,$B43&lt;Input!$G$25),PMT(Input!$G$40/(100*12),(OFFSET($A$4,MATCH(Input!$G$25,$B$4:$B$1004,1),0,1,1)-OFFSET($A$4,MATCH(Input!$G$45,$B$4:$B$1004,1),0,1,1)),$H$4,0,1),0)</f>
        <v>0</v>
      </c>
      <c r="F43" s="78" t="n">
        <f aca="false">($F42+$D43+$E43)*(1+Input!$G$40/(100*12))</f>
        <v>2121.4170996481</v>
      </c>
    </row>
    <row r="44" customFormat="false" ht="12.8" hidden="false" customHeight="false" outlineLevel="0" collapsed="false">
      <c r="A44" s="76" t="n">
        <v>40</v>
      </c>
      <c r="B44" s="77" t="n">
        <f aca="false">EOMONTH(Input!$C$7,A44)</f>
        <v>44135</v>
      </c>
      <c r="D44" s="78" t="n">
        <f aca="false">IF(AND($B44&lt;Input!$C$31,$B44&lt;Input!$G$31),Input!$G$41,0)</f>
        <v>50</v>
      </c>
      <c r="E44" s="78" t="n">
        <f aca="true">IF(AND($B44&gt;Input!$G$45,$B44&lt;Input!$G$25),PMT(Input!$G$40/(100*12),(OFFSET($A$4,MATCH(Input!$G$25,$B$4:$B$1004,1),0,1,1)-OFFSET($A$4,MATCH(Input!$G$45,$B$4:$B$1004,1),0,1,1)),$H$4,0,1),0)</f>
        <v>0</v>
      </c>
      <c r="F44" s="78" t="n">
        <f aca="false">($F43+$D44+$E44)*(1+Input!$G$40/(100*12))</f>
        <v>2180.46467089663</v>
      </c>
    </row>
    <row r="45" customFormat="false" ht="12.8" hidden="false" customHeight="false" outlineLevel="0" collapsed="false">
      <c r="A45" s="76" t="n">
        <v>41</v>
      </c>
      <c r="B45" s="77" t="n">
        <f aca="false">EOMONTH(Input!$C$7,A45)</f>
        <v>44165</v>
      </c>
      <c r="D45" s="78" t="n">
        <f aca="false">IF(AND($B45&lt;Input!$C$31,$B45&lt;Input!$G$31),Input!$G$41,0)</f>
        <v>50</v>
      </c>
      <c r="E45" s="78" t="n">
        <f aca="true">IF(AND($B45&gt;Input!$G$45,$B45&lt;Input!$G$25),PMT(Input!$G$40/(100*12),(OFFSET($A$4,MATCH(Input!$G$25,$B$4:$B$1004,1),0,1,1)-OFFSET($A$4,MATCH(Input!$G$45,$B$4:$B$1004,1),0,1,1)),$H$4,0,1),0)</f>
        <v>0</v>
      </c>
      <c r="F45" s="78" t="n">
        <f aca="false">($F44+$D45+$E45)*(1+Input!$G$40/(100*12))</f>
        <v>2239.75827369203</v>
      </c>
    </row>
    <row r="46" customFormat="false" ht="12.8" hidden="false" customHeight="false" outlineLevel="0" collapsed="false">
      <c r="A46" s="76" t="n">
        <v>42</v>
      </c>
      <c r="B46" s="77" t="n">
        <f aca="false">EOMONTH(Input!$C$7,A46)</f>
        <v>44196</v>
      </c>
      <c r="D46" s="78" t="n">
        <f aca="false">IF(AND($B46&lt;Input!$C$31,$B46&lt;Input!$G$31),Input!$G$41,0)</f>
        <v>50</v>
      </c>
      <c r="E46" s="78" t="n">
        <f aca="true">IF(AND($B46&gt;Input!$G$45,$B46&lt;Input!$G$25),PMT(Input!$G$40/(100*12),(OFFSET($A$4,MATCH(Input!$G$25,$B$4:$B$1004,1),0,1,1)-OFFSET($A$4,MATCH(Input!$G$45,$B$4:$B$1004,1),0,1,1)),$H$4,0,1),0)</f>
        <v>0</v>
      </c>
      <c r="F46" s="78" t="n">
        <f aca="false">($F45+$D46+$E46)*(1+Input!$G$40/(100*12))</f>
        <v>2299.29893316575</v>
      </c>
    </row>
    <row r="47" customFormat="false" ht="12.8" hidden="false" customHeight="false" outlineLevel="0" collapsed="false">
      <c r="A47" s="76" t="n">
        <v>43</v>
      </c>
      <c r="B47" s="77" t="n">
        <f aca="false">EOMONTH(Input!$C$7,A47)</f>
        <v>44227</v>
      </c>
      <c r="D47" s="78" t="n">
        <f aca="false">IF(AND($B47&lt;Input!$C$31,$B47&lt;Input!$G$31),Input!$G$41,0)</f>
        <v>50</v>
      </c>
      <c r="E47" s="78" t="n">
        <f aca="true">IF(AND($B47&gt;Input!$G$45,$B47&lt;Input!$G$25),PMT(Input!$G$40/(100*12),(OFFSET($A$4,MATCH(Input!$G$25,$B$4:$B$1004,1),0,1,1)-OFFSET($A$4,MATCH(Input!$G$45,$B$4:$B$1004,1),0,1,1)),$H$4,0,1),0)</f>
        <v>0</v>
      </c>
      <c r="F47" s="78" t="n">
        <f aca="false">($F46+$D47+$E47)*(1+Input!$G$40/(100*12))</f>
        <v>2359.08767872061</v>
      </c>
    </row>
    <row r="48" customFormat="false" ht="12.8" hidden="false" customHeight="false" outlineLevel="0" collapsed="false">
      <c r="A48" s="76" t="n">
        <v>44</v>
      </c>
      <c r="B48" s="77" t="n">
        <f aca="false">EOMONTH(Input!$C$7,A48)</f>
        <v>44255</v>
      </c>
      <c r="D48" s="78" t="n">
        <f aca="false">IF(AND($B48&lt;Input!$C$31,$B48&lt;Input!$G$31),Input!$G$41,0)</f>
        <v>50</v>
      </c>
      <c r="E48" s="78" t="n">
        <f aca="true">IF(AND($B48&gt;Input!$G$45,$B48&lt;Input!$G$25),PMT(Input!$G$40/(100*12),(OFFSET($A$4,MATCH(Input!$G$25,$B$4:$B$1004,1),0,1,1)-OFFSET($A$4,MATCH(Input!$G$45,$B$4:$B$1004,1),0,1,1)),$H$4,0,1),0)</f>
        <v>0</v>
      </c>
      <c r="F48" s="78" t="n">
        <f aca="false">($F47+$D48+$E48)*(1+Input!$G$40/(100*12))</f>
        <v>2419.12554404861</v>
      </c>
    </row>
    <row r="49" customFormat="false" ht="12.8" hidden="false" customHeight="false" outlineLevel="0" collapsed="false">
      <c r="A49" s="76" t="n">
        <v>45</v>
      </c>
      <c r="B49" s="77" t="n">
        <f aca="false">EOMONTH(Input!$C$7,A49)</f>
        <v>44286</v>
      </c>
      <c r="D49" s="78" t="n">
        <f aca="false">IF(AND($B49&lt;Input!$C$31,$B49&lt;Input!$G$31),Input!$G$41,0)</f>
        <v>50</v>
      </c>
      <c r="E49" s="78" t="n">
        <f aca="true">IF(AND($B49&gt;Input!$G$45,$B49&lt;Input!$G$25),PMT(Input!$G$40/(100*12),(OFFSET($A$4,MATCH(Input!$G$25,$B$4:$B$1004,1),0,1,1)-OFFSET($A$4,MATCH(Input!$G$45,$B$4:$B$1004,1),0,1,1)),$H$4,0,1),0)</f>
        <v>0</v>
      </c>
      <c r="F49" s="78" t="n">
        <f aca="false">($F48+$D49+$E49)*(1+Input!$G$40/(100*12))</f>
        <v>2479.41356714881</v>
      </c>
    </row>
    <row r="50" customFormat="false" ht="12.8" hidden="false" customHeight="false" outlineLevel="0" collapsed="false">
      <c r="A50" s="76" t="n">
        <v>46</v>
      </c>
      <c r="B50" s="77" t="n">
        <f aca="false">EOMONTH(Input!$C$7,A50)</f>
        <v>44316</v>
      </c>
      <c r="D50" s="78" t="n">
        <f aca="false">IF(AND($B50&lt;Input!$C$31,$B50&lt;Input!$G$31),Input!$G$41,0)</f>
        <v>50</v>
      </c>
      <c r="E50" s="78" t="n">
        <f aca="true">IF(AND($B50&gt;Input!$G$45,$B50&lt;Input!$G$25),PMT(Input!$G$40/(100*12),(OFFSET($A$4,MATCH(Input!$G$25,$B$4:$B$1004,1),0,1,1)-OFFSET($A$4,MATCH(Input!$G$45,$B$4:$B$1004,1),0,1,1)),$H$4,0,1),0)</f>
        <v>0</v>
      </c>
      <c r="F50" s="78" t="n">
        <f aca="false">($F49+$D50+$E50)*(1+Input!$G$40/(100*12))</f>
        <v>2539.95279034527</v>
      </c>
    </row>
    <row r="51" customFormat="false" ht="12.8" hidden="false" customHeight="false" outlineLevel="0" collapsed="false">
      <c r="A51" s="76" t="n">
        <v>47</v>
      </c>
      <c r="B51" s="77" t="n">
        <f aca="false">EOMONTH(Input!$C$7,A51)</f>
        <v>44347</v>
      </c>
      <c r="D51" s="78" t="n">
        <f aca="false">IF(AND($B51&lt;Input!$C$31,$B51&lt;Input!$G$31),Input!$G$41,0)</f>
        <v>50</v>
      </c>
      <c r="E51" s="78" t="n">
        <f aca="true">IF(AND($B51&gt;Input!$G$45,$B51&lt;Input!$G$25),PMT(Input!$G$40/(100*12),(OFFSET($A$4,MATCH(Input!$G$25,$B$4:$B$1004,1),0,1,1)-OFFSET($A$4,MATCH(Input!$G$45,$B$4:$B$1004,1),0,1,1)),$H$4,0,1),0)</f>
        <v>0</v>
      </c>
      <c r="F51" s="78" t="n">
        <f aca="false">($F50+$D51+$E51)*(1+Input!$G$40/(100*12))</f>
        <v>2600.74426030504</v>
      </c>
    </row>
    <row r="52" customFormat="false" ht="12.8" hidden="false" customHeight="false" outlineLevel="0" collapsed="false">
      <c r="A52" s="76" t="n">
        <v>48</v>
      </c>
      <c r="B52" s="77" t="n">
        <f aca="false">EOMONTH(Input!$C$7,A52)</f>
        <v>44377</v>
      </c>
      <c r="D52" s="78" t="n">
        <f aca="false">IF(AND($B52&lt;Input!$C$31,$B52&lt;Input!$G$31),Input!$G$41,0)</f>
        <v>50</v>
      </c>
      <c r="E52" s="78" t="n">
        <f aca="true">IF(AND($B52&gt;Input!$G$45,$B52&lt;Input!$G$25),PMT(Input!$G$40/(100*12),(OFFSET($A$4,MATCH(Input!$G$25,$B$4:$B$1004,1),0,1,1)-OFFSET($A$4,MATCH(Input!$G$45,$B$4:$B$1004,1),0,1,1)),$H$4,0,1),0)</f>
        <v>0</v>
      </c>
      <c r="F52" s="78" t="n">
        <f aca="false">($F51+$D52+$E52)*(1+Input!$G$40/(100*12))</f>
        <v>2661.78902805631</v>
      </c>
    </row>
    <row r="53" customFormat="false" ht="12.8" hidden="false" customHeight="false" outlineLevel="0" collapsed="false">
      <c r="A53" s="76" t="n">
        <v>49</v>
      </c>
      <c r="B53" s="77" t="n">
        <f aca="false">EOMONTH(Input!$C$7,A53)</f>
        <v>44408</v>
      </c>
      <c r="D53" s="78" t="n">
        <f aca="false">IF(AND($B53&lt;Input!$C$31,$B53&lt;Input!$G$31),Input!$G$41,0)</f>
        <v>50</v>
      </c>
      <c r="E53" s="78" t="n">
        <f aca="true">IF(AND($B53&gt;Input!$G$45,$B53&lt;Input!$G$25),PMT(Input!$G$40/(100*12),(OFFSET($A$4,MATCH(Input!$G$25,$B$4:$B$1004,1),0,1,1)-OFFSET($A$4,MATCH(Input!$G$45,$B$4:$B$1004,1),0,1,1)),$H$4,0,1),0)</f>
        <v>0</v>
      </c>
      <c r="F53" s="78" t="n">
        <f aca="false">($F52+$D53+$E53)*(1+Input!$G$40/(100*12))</f>
        <v>2723.08814900655</v>
      </c>
    </row>
    <row r="54" customFormat="false" ht="12.8" hidden="false" customHeight="false" outlineLevel="0" collapsed="false">
      <c r="A54" s="76" t="n">
        <v>50</v>
      </c>
      <c r="B54" s="77" t="n">
        <f aca="false">EOMONTH(Input!$C$7,A54)</f>
        <v>44439</v>
      </c>
      <c r="D54" s="78" t="n">
        <f aca="false">IF(AND($B54&lt;Input!$C$31,$B54&lt;Input!$G$31),Input!$G$41,0)</f>
        <v>50</v>
      </c>
      <c r="E54" s="78" t="n">
        <f aca="true">IF(AND($B54&gt;Input!$G$45,$B54&lt;Input!$G$25),PMT(Input!$G$40/(100*12),(OFFSET($A$4,MATCH(Input!$G$25,$B$4:$B$1004,1),0,1,1)-OFFSET($A$4,MATCH(Input!$G$45,$B$4:$B$1004,1),0,1,1)),$H$4,0,1),0)</f>
        <v>0</v>
      </c>
      <c r="F54" s="78" t="n">
        <f aca="false">($F53+$D54+$E54)*(1+Input!$G$40/(100*12))</f>
        <v>2784.64268296074</v>
      </c>
    </row>
    <row r="55" customFormat="false" ht="12.8" hidden="false" customHeight="false" outlineLevel="0" collapsed="false">
      <c r="A55" s="76" t="n">
        <v>51</v>
      </c>
      <c r="B55" s="77" t="n">
        <f aca="false">EOMONTH(Input!$C$7,A55)</f>
        <v>44469</v>
      </c>
      <c r="D55" s="78" t="n">
        <f aca="false">IF(AND($B55&lt;Input!$C$31,$B55&lt;Input!$G$31),Input!$G$41,0)</f>
        <v>50</v>
      </c>
      <c r="E55" s="78" t="n">
        <f aca="true">IF(AND($B55&gt;Input!$G$45,$B55&lt;Input!$G$25),PMT(Input!$G$40/(100*12),(OFFSET($A$4,MATCH(Input!$G$25,$B$4:$B$1004,1),0,1,1)-OFFSET($A$4,MATCH(Input!$G$45,$B$4:$B$1004,1),0,1,1)),$H$4,0,1),0)</f>
        <v>0</v>
      </c>
      <c r="F55" s="78" t="n">
        <f aca="false">($F54+$D55+$E55)*(1+Input!$G$40/(100*12))</f>
        <v>2846.45369413974</v>
      </c>
    </row>
    <row r="56" customFormat="false" ht="12.8" hidden="false" customHeight="false" outlineLevel="0" collapsed="false">
      <c r="A56" s="76" t="n">
        <v>52</v>
      </c>
      <c r="B56" s="77" t="n">
        <f aca="false">EOMONTH(Input!$C$7,A56)</f>
        <v>44500</v>
      </c>
      <c r="D56" s="78" t="n">
        <f aca="false">IF(AND($B56&lt;Input!$C$31,$B56&lt;Input!$G$31),Input!$G$41,0)</f>
        <v>50</v>
      </c>
      <c r="E56" s="78" t="n">
        <f aca="true">IF(AND($B56&gt;Input!$G$45,$B56&lt;Input!$G$25),PMT(Input!$G$40/(100*12),(OFFSET($A$4,MATCH(Input!$G$25,$B$4:$B$1004,1),0,1,1)-OFFSET($A$4,MATCH(Input!$G$45,$B$4:$B$1004,1),0,1,1)),$H$4,0,1),0)</f>
        <v>0</v>
      </c>
      <c r="F56" s="78" t="n">
        <f aca="false">($F55+$D56+$E56)*(1+Input!$G$40/(100*12))</f>
        <v>2908.52225119866</v>
      </c>
    </row>
    <row r="57" customFormat="false" ht="12.8" hidden="false" customHeight="false" outlineLevel="0" collapsed="false">
      <c r="A57" s="76" t="n">
        <v>53</v>
      </c>
      <c r="B57" s="77" t="n">
        <f aca="false">EOMONTH(Input!$C$7,A57)</f>
        <v>44530</v>
      </c>
      <c r="D57" s="78" t="n">
        <f aca="false">IF(AND($B57&lt;Input!$C$31,$B57&lt;Input!$G$31),Input!$G$41,0)</f>
        <v>50</v>
      </c>
      <c r="E57" s="78" t="n">
        <f aca="true">IF(AND($B57&gt;Input!$G$45,$B57&lt;Input!$G$25),PMT(Input!$G$40/(100*12),(OFFSET($A$4,MATCH(Input!$G$25,$B$4:$B$1004,1),0,1,1)-OFFSET($A$4,MATCH(Input!$G$45,$B$4:$B$1004,1),0,1,1)),$H$4,0,1),0)</f>
        <v>0</v>
      </c>
      <c r="F57" s="78" t="n">
        <f aca="false">($F56+$D57+$E57)*(1+Input!$G$40/(100*12))</f>
        <v>2970.84942724532</v>
      </c>
    </row>
    <row r="58" customFormat="false" ht="12.8" hidden="false" customHeight="false" outlineLevel="0" collapsed="false">
      <c r="A58" s="76" t="n">
        <v>54</v>
      </c>
      <c r="B58" s="77" t="n">
        <f aca="false">EOMONTH(Input!$C$7,A58)</f>
        <v>44561</v>
      </c>
      <c r="D58" s="78" t="n">
        <f aca="false">IF(AND($B58&lt;Input!$C$31,$B58&lt;Input!$G$31),Input!$G$41,0)</f>
        <v>50</v>
      </c>
      <c r="E58" s="78" t="n">
        <f aca="true">IF(AND($B58&gt;Input!$G$45,$B58&lt;Input!$G$25),PMT(Input!$G$40/(100*12),(OFFSET($A$4,MATCH(Input!$G$25,$B$4:$B$1004,1),0,1,1)-OFFSET($A$4,MATCH(Input!$G$45,$B$4:$B$1004,1),0,1,1)),$H$4,0,1),0)</f>
        <v>0</v>
      </c>
      <c r="F58" s="78" t="n">
        <f aca="false">($F57+$D58+$E58)*(1+Input!$G$40/(100*12))</f>
        <v>3033.43629985884</v>
      </c>
    </row>
    <row r="59" customFormat="false" ht="12.8" hidden="false" customHeight="false" outlineLevel="0" collapsed="false">
      <c r="A59" s="76" t="n">
        <v>55</v>
      </c>
      <c r="B59" s="77" t="n">
        <f aca="false">EOMONTH(Input!$C$7,A59)</f>
        <v>44592</v>
      </c>
      <c r="D59" s="78" t="n">
        <f aca="false">IF(AND($B59&lt;Input!$C$31,$B59&lt;Input!$G$31),Input!$G$41,0)</f>
        <v>50</v>
      </c>
      <c r="E59" s="78" t="n">
        <f aca="true">IF(AND($B59&gt;Input!$G$45,$B59&lt;Input!$G$25),PMT(Input!$G$40/(100*12),(OFFSET($A$4,MATCH(Input!$G$25,$B$4:$B$1004,1),0,1,1)-OFFSET($A$4,MATCH(Input!$G$45,$B$4:$B$1004,1),0,1,1)),$H$4,0,1),0)</f>
        <v>0</v>
      </c>
      <c r="F59" s="78" t="n">
        <f aca="false">($F58+$D59+$E59)*(1+Input!$G$40/(100*12))</f>
        <v>3096.28395110825</v>
      </c>
    </row>
    <row r="60" customFormat="false" ht="12.8" hidden="false" customHeight="false" outlineLevel="0" collapsed="false">
      <c r="A60" s="76" t="n">
        <v>56</v>
      </c>
      <c r="B60" s="77" t="n">
        <f aca="false">EOMONTH(Input!$C$7,A60)</f>
        <v>44620</v>
      </c>
      <c r="D60" s="78" t="n">
        <f aca="false">IF(AND($B60&lt;Input!$C$31,$B60&lt;Input!$G$31),Input!$G$41,0)</f>
        <v>50</v>
      </c>
      <c r="E60" s="78" t="n">
        <f aca="true">IF(AND($B60&gt;Input!$G$45,$B60&lt;Input!$G$25),PMT(Input!$G$40/(100*12),(OFFSET($A$4,MATCH(Input!$G$25,$B$4:$B$1004,1),0,1,1)-OFFSET($A$4,MATCH(Input!$G$45,$B$4:$B$1004,1),0,1,1)),$H$4,0,1),0)</f>
        <v>0</v>
      </c>
      <c r="F60" s="78" t="n">
        <f aca="false">($F59+$D60+$E60)*(1+Input!$G$40/(100*12))</f>
        <v>3159.3934675712</v>
      </c>
    </row>
    <row r="61" customFormat="false" ht="12.8" hidden="false" customHeight="false" outlineLevel="0" collapsed="false">
      <c r="A61" s="76" t="n">
        <v>57</v>
      </c>
      <c r="B61" s="77" t="n">
        <f aca="false">EOMONTH(Input!$C$7,A61)</f>
        <v>44651</v>
      </c>
      <c r="D61" s="78" t="n">
        <f aca="false">IF(AND($B61&lt;Input!$C$31,$B61&lt;Input!$G$31),Input!$G$41,0)</f>
        <v>50</v>
      </c>
      <c r="E61" s="78" t="n">
        <f aca="true">IF(AND($B61&gt;Input!$G$45,$B61&lt;Input!$G$25),PMT(Input!$G$40/(100*12),(OFFSET($A$4,MATCH(Input!$G$25,$B$4:$B$1004,1),0,1,1)-OFFSET($A$4,MATCH(Input!$G$45,$B$4:$B$1004,1),0,1,1)),$H$4,0,1),0)</f>
        <v>0</v>
      </c>
      <c r="F61" s="78" t="n">
        <f aca="false">($F60+$D61+$E61)*(1+Input!$G$40/(100*12))</f>
        <v>3222.76594035275</v>
      </c>
    </row>
    <row r="62" customFormat="false" ht="12.8" hidden="false" customHeight="false" outlineLevel="0" collapsed="false">
      <c r="A62" s="76" t="n">
        <v>58</v>
      </c>
      <c r="B62" s="77" t="n">
        <f aca="false">EOMONTH(Input!$C$7,A62)</f>
        <v>44681</v>
      </c>
      <c r="D62" s="78" t="n">
        <f aca="false">IF(AND($B62&lt;Input!$C$31,$B62&lt;Input!$G$31),Input!$G$41,0)</f>
        <v>50</v>
      </c>
      <c r="E62" s="78" t="n">
        <f aca="true">IF(AND($B62&gt;Input!$G$45,$B62&lt;Input!$G$25),PMT(Input!$G$40/(100*12),(OFFSET($A$4,MATCH(Input!$G$25,$B$4:$B$1004,1),0,1,1)-OFFSET($A$4,MATCH(Input!$G$45,$B$4:$B$1004,1),0,1,1)),$H$4,0,1),0)</f>
        <v>0</v>
      </c>
      <c r="F62" s="78" t="n">
        <f aca="false">($F61+$D62+$E62)*(1+Input!$G$40/(100*12))</f>
        <v>3286.40246510422</v>
      </c>
    </row>
    <row r="63" customFormat="false" ht="12.8" hidden="false" customHeight="false" outlineLevel="0" collapsed="false">
      <c r="A63" s="76" t="n">
        <v>59</v>
      </c>
      <c r="B63" s="77" t="n">
        <f aca="false">EOMONTH(Input!$C$7,A63)</f>
        <v>44712</v>
      </c>
      <c r="D63" s="78" t="n">
        <f aca="false">IF(AND($B63&lt;Input!$C$31,$B63&lt;Input!$G$31),Input!$G$41,0)</f>
        <v>50</v>
      </c>
      <c r="E63" s="78" t="n">
        <f aca="true">IF(AND($B63&gt;Input!$G$45,$B63&lt;Input!$G$25),PMT(Input!$G$40/(100*12),(OFFSET($A$4,MATCH(Input!$G$25,$B$4:$B$1004,1),0,1,1)-OFFSET($A$4,MATCH(Input!$G$45,$B$4:$B$1004,1),0,1,1)),$H$4,0,1),0)</f>
        <v>0</v>
      </c>
      <c r="F63" s="78" t="n">
        <f aca="false">($F62+$D63+$E63)*(1+Input!$G$40/(100*12))</f>
        <v>3350.30414204215</v>
      </c>
    </row>
    <row r="64" customFormat="false" ht="12.8" hidden="false" customHeight="false" outlineLevel="0" collapsed="false">
      <c r="A64" s="76" t="n">
        <v>60</v>
      </c>
      <c r="B64" s="77" t="n">
        <f aca="false">EOMONTH(Input!$C$7,A64)</f>
        <v>44742</v>
      </c>
      <c r="D64" s="78" t="n">
        <f aca="false">IF(AND($B64&lt;Input!$C$31,$B64&lt;Input!$G$31),Input!$G$41,0)</f>
        <v>50</v>
      </c>
      <c r="E64" s="78" t="n">
        <f aca="true">IF(AND($B64&gt;Input!$G$45,$B64&lt;Input!$G$25),PMT(Input!$G$40/(100*12),(OFFSET($A$4,MATCH(Input!$G$25,$B$4:$B$1004,1),0,1,1)-OFFSET($A$4,MATCH(Input!$G$45,$B$4:$B$1004,1),0,1,1)),$H$4,0,1),0)</f>
        <v>0</v>
      </c>
      <c r="F64" s="78" t="n">
        <f aca="false">($F63+$D64+$E64)*(1+Input!$G$40/(100*12))</f>
        <v>3414.47207596733</v>
      </c>
    </row>
    <row r="65" customFormat="false" ht="12.8" hidden="false" customHeight="false" outlineLevel="0" collapsed="false">
      <c r="A65" s="76" t="n">
        <v>61</v>
      </c>
      <c r="B65" s="77" t="n">
        <f aca="false">EOMONTH(Input!$C$7,A65)</f>
        <v>44773</v>
      </c>
      <c r="D65" s="78" t="n">
        <f aca="false">IF(AND($B65&lt;Input!$C$31,$B65&lt;Input!$G$31),Input!$G$41,0)</f>
        <v>50</v>
      </c>
      <c r="E65" s="78" t="n">
        <f aca="true">IF(AND($B65&gt;Input!$G$45,$B65&lt;Input!$G$25),PMT(Input!$G$40/(100*12),(OFFSET($A$4,MATCH(Input!$G$25,$B$4:$B$1004,1),0,1,1)-OFFSET($A$4,MATCH(Input!$G$45,$B$4:$B$1004,1),0,1,1)),$H$4,0,1),0)</f>
        <v>0</v>
      </c>
      <c r="F65" s="78" t="n">
        <f aca="false">($F64+$D65+$E65)*(1+Input!$G$40/(100*12))</f>
        <v>3478.90737628386</v>
      </c>
    </row>
    <row r="66" customFormat="false" ht="12.8" hidden="false" customHeight="false" outlineLevel="0" collapsed="false">
      <c r="A66" s="76" t="n">
        <v>62</v>
      </c>
      <c r="B66" s="77" t="n">
        <f aca="false">EOMONTH(Input!$C$7,A66)</f>
        <v>44804</v>
      </c>
      <c r="D66" s="78" t="n">
        <f aca="false">IF(AND($B66&lt;Input!$C$31,$B66&lt;Input!$G$31),Input!$G$41,0)</f>
        <v>50</v>
      </c>
      <c r="E66" s="78" t="n">
        <f aca="true">IF(AND($B66&gt;Input!$G$45,$B66&lt;Input!$G$25),PMT(Input!$G$40/(100*12),(OFFSET($A$4,MATCH(Input!$G$25,$B$4:$B$1004,1),0,1,1)-OFFSET($A$4,MATCH(Input!$G$45,$B$4:$B$1004,1),0,1,1)),$H$4,0,1),0)</f>
        <v>0</v>
      </c>
      <c r="F66" s="78" t="n">
        <f aca="false">($F65+$D66+$E66)*(1+Input!$G$40/(100*12))</f>
        <v>3543.61115701838</v>
      </c>
    </row>
    <row r="67" customFormat="false" ht="12.8" hidden="false" customHeight="false" outlineLevel="0" collapsed="false">
      <c r="A67" s="76" t="n">
        <v>63</v>
      </c>
      <c r="B67" s="77" t="n">
        <f aca="false">EOMONTH(Input!$C$7,A67)</f>
        <v>44834</v>
      </c>
      <c r="D67" s="78" t="n">
        <f aca="false">IF(AND($B67&lt;Input!$C$31,$B67&lt;Input!$G$31),Input!$G$41,0)</f>
        <v>50</v>
      </c>
      <c r="E67" s="78" t="n">
        <f aca="true">IF(AND($B67&gt;Input!$G$45,$B67&lt;Input!$G$25),PMT(Input!$G$40/(100*12),(OFFSET($A$4,MATCH(Input!$G$25,$B$4:$B$1004,1),0,1,1)-OFFSET($A$4,MATCH(Input!$G$45,$B$4:$B$1004,1),0,1,1)),$H$4,0,1),0)</f>
        <v>0</v>
      </c>
      <c r="F67" s="78" t="n">
        <f aca="false">($F66+$D67+$E67)*(1+Input!$G$40/(100*12))</f>
        <v>3608.58453683929</v>
      </c>
    </row>
    <row r="68" customFormat="false" ht="12.8" hidden="false" customHeight="false" outlineLevel="0" collapsed="false">
      <c r="A68" s="76" t="n">
        <v>64</v>
      </c>
      <c r="B68" s="77" t="n">
        <f aca="false">EOMONTH(Input!$C$7,A68)</f>
        <v>44865</v>
      </c>
      <c r="D68" s="78" t="n">
        <f aca="false">IF(AND($B68&lt;Input!$C$31,$B68&lt;Input!$G$31),Input!$G$41,0)</f>
        <v>50</v>
      </c>
      <c r="E68" s="78" t="n">
        <f aca="true">IF(AND($B68&gt;Input!$G$45,$B68&lt;Input!$G$25),PMT(Input!$G$40/(100*12),(OFFSET($A$4,MATCH(Input!$G$25,$B$4:$B$1004,1),0,1,1)-OFFSET($A$4,MATCH(Input!$G$45,$B$4:$B$1004,1),0,1,1)),$H$4,0,1),0)</f>
        <v>0</v>
      </c>
      <c r="F68" s="78" t="n">
        <f aca="false">($F67+$D68+$E68)*(1+Input!$G$40/(100*12))</f>
        <v>3673.82863907612</v>
      </c>
    </row>
    <row r="69" customFormat="false" ht="12.8" hidden="false" customHeight="false" outlineLevel="0" collapsed="false">
      <c r="A69" s="76" t="n">
        <v>65</v>
      </c>
      <c r="B69" s="77" t="n">
        <f aca="false">EOMONTH(Input!$C$7,A69)</f>
        <v>44895</v>
      </c>
      <c r="D69" s="78" t="n">
        <f aca="false">IF(AND($B69&lt;Input!$C$31,$B69&lt;Input!$G$31),Input!$G$41,0)</f>
        <v>50</v>
      </c>
      <c r="E69" s="78" t="n">
        <f aca="true">IF(AND($B69&gt;Input!$G$45,$B69&lt;Input!$G$25),PMT(Input!$G$40/(100*12),(OFFSET($A$4,MATCH(Input!$G$25,$B$4:$B$1004,1),0,1,1)-OFFSET($A$4,MATCH(Input!$G$45,$B$4:$B$1004,1),0,1,1)),$H$4,0,1),0)</f>
        <v>0</v>
      </c>
      <c r="F69" s="78" t="n">
        <f aca="false">($F68+$D69+$E69)*(1+Input!$G$40/(100*12))</f>
        <v>3739.34459173893</v>
      </c>
    </row>
    <row r="70" customFormat="false" ht="12.8" hidden="false" customHeight="false" outlineLevel="0" collapsed="false">
      <c r="A70" s="76" t="n">
        <v>66</v>
      </c>
      <c r="B70" s="77" t="n">
        <f aca="false">EOMONTH(Input!$C$7,A70)</f>
        <v>44926</v>
      </c>
      <c r="D70" s="78" t="n">
        <f aca="false">IF(AND($B70&lt;Input!$C$31,$B70&lt;Input!$G$31),Input!$G$41,0)</f>
        <v>50</v>
      </c>
      <c r="E70" s="78" t="n">
        <f aca="true">IF(AND($B70&gt;Input!$G$45,$B70&lt;Input!$G$25),PMT(Input!$G$40/(100*12),(OFFSET($A$4,MATCH(Input!$G$25,$B$4:$B$1004,1),0,1,1)-OFFSET($A$4,MATCH(Input!$G$45,$B$4:$B$1004,1),0,1,1)),$H$4,0,1),0)</f>
        <v>0</v>
      </c>
      <c r="F70" s="78" t="n">
        <f aca="false">($F69+$D70+$E70)*(1+Input!$G$40/(100*12))</f>
        <v>3805.13352753785</v>
      </c>
    </row>
    <row r="71" customFormat="false" ht="12.8" hidden="false" customHeight="false" outlineLevel="0" collapsed="false">
      <c r="A71" s="76" t="n">
        <v>67</v>
      </c>
      <c r="B71" s="77" t="n">
        <f aca="false">EOMONTH(Input!$C$7,A71)</f>
        <v>44957</v>
      </c>
      <c r="D71" s="78" t="n">
        <f aca="false">IF(AND($B71&lt;Input!$C$31,$B71&lt;Input!$G$31),Input!$G$41,0)</f>
        <v>50</v>
      </c>
      <c r="E71" s="78" t="n">
        <f aca="true">IF(AND($B71&gt;Input!$G$45,$B71&lt;Input!$G$25),PMT(Input!$G$40/(100*12),(OFFSET($A$4,MATCH(Input!$G$25,$B$4:$B$1004,1),0,1,1)-OFFSET($A$4,MATCH(Input!$G$45,$B$4:$B$1004,1),0,1,1)),$H$4,0,1),0)</f>
        <v>0</v>
      </c>
      <c r="F71" s="78" t="n">
        <f aca="false">($F70+$D71+$E71)*(1+Input!$G$40/(100*12))</f>
        <v>3871.19658390259</v>
      </c>
    </row>
    <row r="72" customFormat="false" ht="12.8" hidden="false" customHeight="false" outlineLevel="0" collapsed="false">
      <c r="A72" s="76" t="n">
        <v>68</v>
      </c>
      <c r="B72" s="77" t="n">
        <f aca="false">EOMONTH(Input!$C$7,A72)</f>
        <v>44985</v>
      </c>
      <c r="D72" s="78" t="n">
        <f aca="false">IF(AND($B72&lt;Input!$C$31,$B72&lt;Input!$G$31),Input!$G$41,0)</f>
        <v>50</v>
      </c>
      <c r="E72" s="78" t="n">
        <f aca="true">IF(AND($B72&gt;Input!$G$45,$B72&lt;Input!$G$25),PMT(Input!$G$40/(100*12),(OFFSET($A$4,MATCH(Input!$G$25,$B$4:$B$1004,1),0,1,1)-OFFSET($A$4,MATCH(Input!$G$45,$B$4:$B$1004,1),0,1,1)),$H$4,0,1),0)</f>
        <v>0</v>
      </c>
      <c r="F72" s="78" t="n">
        <f aca="false">($F71+$D72+$E72)*(1+Input!$G$40/(100*12))</f>
        <v>3937.53490300218</v>
      </c>
    </row>
    <row r="73" customFormat="false" ht="12.8" hidden="false" customHeight="false" outlineLevel="0" collapsed="false">
      <c r="A73" s="76" t="n">
        <v>69</v>
      </c>
      <c r="B73" s="77" t="n">
        <f aca="false">EOMONTH(Input!$C$7,A73)</f>
        <v>45016</v>
      </c>
      <c r="D73" s="78" t="n">
        <f aca="false">IF(AND($B73&lt;Input!$C$31,$B73&lt;Input!$G$31),Input!$G$41,0)</f>
        <v>50</v>
      </c>
      <c r="E73" s="78" t="n">
        <f aca="true">IF(AND($B73&gt;Input!$G$45,$B73&lt;Input!$G$25),PMT(Input!$G$40/(100*12),(OFFSET($A$4,MATCH(Input!$G$25,$B$4:$B$1004,1),0,1,1)-OFFSET($A$4,MATCH(Input!$G$45,$B$4:$B$1004,1),0,1,1)),$H$4,0,1),0)</f>
        <v>0</v>
      </c>
      <c r="F73" s="78" t="n">
        <f aca="false">($F72+$D73+$E73)*(1+Input!$G$40/(100*12))</f>
        <v>4004.14963176469</v>
      </c>
    </row>
    <row r="74" customFormat="false" ht="12.8" hidden="false" customHeight="false" outlineLevel="0" collapsed="false">
      <c r="A74" s="76" t="n">
        <v>70</v>
      </c>
      <c r="B74" s="77" t="n">
        <f aca="false">EOMONTH(Input!$C$7,A74)</f>
        <v>45046</v>
      </c>
      <c r="D74" s="78" t="n">
        <f aca="false">IF(AND($B74&lt;Input!$C$31,$B74&lt;Input!$G$31),Input!$G$41,0)</f>
        <v>50</v>
      </c>
      <c r="E74" s="78" t="n">
        <f aca="true">IF(AND($B74&gt;Input!$G$45,$B74&lt;Input!$G$25),PMT(Input!$G$40/(100*12),(OFFSET($A$4,MATCH(Input!$G$25,$B$4:$B$1004,1),0,1,1)-OFFSET($A$4,MATCH(Input!$G$45,$B$4:$B$1004,1),0,1,1)),$H$4,0,1),0)</f>
        <v>0</v>
      </c>
      <c r="F74" s="78" t="n">
        <f aca="false">($F73+$D74+$E74)*(1+Input!$G$40/(100*12))</f>
        <v>4071.04192189704</v>
      </c>
    </row>
    <row r="75" customFormat="false" ht="12.8" hidden="false" customHeight="false" outlineLevel="0" collapsed="false">
      <c r="A75" s="76" t="n">
        <v>71</v>
      </c>
      <c r="B75" s="77" t="n">
        <f aca="false">EOMONTH(Input!$C$7,A75)</f>
        <v>45077</v>
      </c>
      <c r="D75" s="78" t="n">
        <f aca="false">IF(AND($B75&lt;Input!$C$31,$B75&lt;Input!$G$31),Input!$G$41,0)</f>
        <v>50</v>
      </c>
      <c r="E75" s="78" t="n">
        <f aca="true">IF(AND($B75&gt;Input!$G$45,$B75&lt;Input!$G$25),PMT(Input!$G$40/(100*12),(OFFSET($A$4,MATCH(Input!$G$25,$B$4:$B$1004,1),0,1,1)-OFFSET($A$4,MATCH(Input!$G$45,$B$4:$B$1004,1),0,1,1)),$H$4,0,1),0)</f>
        <v>0</v>
      </c>
      <c r="F75" s="78" t="n">
        <f aca="false">($F74+$D75+$E75)*(1+Input!$G$40/(100*12))</f>
        <v>4138.21292990495</v>
      </c>
    </row>
    <row r="76" customFormat="false" ht="12.8" hidden="false" customHeight="false" outlineLevel="0" collapsed="false">
      <c r="A76" s="76" t="n">
        <v>72</v>
      </c>
      <c r="B76" s="77" t="n">
        <f aca="false">EOMONTH(Input!$C$7,A76)</f>
        <v>45107</v>
      </c>
      <c r="D76" s="78" t="n">
        <f aca="false">IF(AND($B76&lt;Input!$C$31,$B76&lt;Input!$G$31),Input!$G$41,0)</f>
        <v>50</v>
      </c>
      <c r="E76" s="78" t="n">
        <f aca="true">IF(AND($B76&gt;Input!$G$45,$B76&lt;Input!$G$25),PMT(Input!$G$40/(100*12),(OFFSET($A$4,MATCH(Input!$G$25,$B$4:$B$1004,1),0,1,1)-OFFSET($A$4,MATCH(Input!$G$45,$B$4:$B$1004,1),0,1,1)),$H$4,0,1),0)</f>
        <v>0</v>
      </c>
      <c r="F76" s="78" t="n">
        <f aca="false">($F75+$D76+$E76)*(1+Input!$G$40/(100*12))</f>
        <v>4205.66381711288</v>
      </c>
    </row>
    <row r="77" customFormat="false" ht="12.8" hidden="false" customHeight="false" outlineLevel="0" collapsed="false">
      <c r="A77" s="76" t="n">
        <v>73</v>
      </c>
      <c r="B77" s="77" t="n">
        <f aca="false">EOMONTH(Input!$C$7,A77)</f>
        <v>45138</v>
      </c>
      <c r="D77" s="78" t="n">
        <f aca="false">IF(AND($B77&lt;Input!$C$31,$B77&lt;Input!$G$31),Input!$G$41,0)</f>
        <v>50</v>
      </c>
      <c r="E77" s="78" t="n">
        <f aca="true">IF(AND($B77&gt;Input!$G$45,$B77&lt;Input!$G$25),PMT(Input!$G$40/(100*12),(OFFSET($A$4,MATCH(Input!$G$25,$B$4:$B$1004,1),0,1,1)-OFFSET($A$4,MATCH(Input!$G$45,$B$4:$B$1004,1),0,1,1)),$H$4,0,1),0)</f>
        <v>0</v>
      </c>
      <c r="F77" s="78" t="n">
        <f aca="false">($F76+$D77+$E77)*(1+Input!$G$40/(100*12))</f>
        <v>4273.39574968419</v>
      </c>
    </row>
    <row r="78" customFormat="false" ht="12.8" hidden="false" customHeight="false" outlineLevel="0" collapsed="false">
      <c r="A78" s="76" t="n">
        <v>74</v>
      </c>
      <c r="B78" s="77" t="n">
        <f aca="false">EOMONTH(Input!$C$7,A78)</f>
        <v>45169</v>
      </c>
      <c r="D78" s="78" t="n">
        <f aca="false">IF(AND($B78&lt;Input!$C$31,$B78&lt;Input!$G$31),Input!$G$41,0)</f>
        <v>50</v>
      </c>
      <c r="E78" s="78" t="n">
        <f aca="true">IF(AND($B78&gt;Input!$G$45,$B78&lt;Input!$G$25),PMT(Input!$G$40/(100*12),(OFFSET($A$4,MATCH(Input!$G$25,$B$4:$B$1004,1),0,1,1)-OFFSET($A$4,MATCH(Input!$G$45,$B$4:$B$1004,1),0,1,1)),$H$4,0,1),0)</f>
        <v>0</v>
      </c>
      <c r="F78" s="78" t="n">
        <f aca="false">($F77+$D78+$E78)*(1+Input!$G$40/(100*12))</f>
        <v>4341.4098986412</v>
      </c>
    </row>
    <row r="79" customFormat="false" ht="12.8" hidden="false" customHeight="false" outlineLevel="0" collapsed="false">
      <c r="A79" s="76" t="n">
        <v>75</v>
      </c>
      <c r="B79" s="77" t="n">
        <f aca="false">EOMONTH(Input!$C$7,A79)</f>
        <v>45199</v>
      </c>
      <c r="D79" s="78" t="n">
        <f aca="false">IF(AND($B79&lt;Input!$C$31,$B79&lt;Input!$G$31),Input!$G$41,0)</f>
        <v>50</v>
      </c>
      <c r="E79" s="78" t="n">
        <f aca="true">IF(AND($B79&gt;Input!$G$45,$B79&lt;Input!$G$25),PMT(Input!$G$40/(100*12),(OFFSET($A$4,MATCH(Input!$G$25,$B$4:$B$1004,1),0,1,1)-OFFSET($A$4,MATCH(Input!$G$45,$B$4:$B$1004,1),0,1,1)),$H$4,0,1),0)</f>
        <v>0</v>
      </c>
      <c r="F79" s="78" t="n">
        <f aca="false">($F78+$D79+$E79)*(1+Input!$G$40/(100*12))</f>
        <v>4409.70743988554</v>
      </c>
    </row>
    <row r="80" customFormat="false" ht="12.8" hidden="false" customHeight="false" outlineLevel="0" collapsed="false">
      <c r="A80" s="76" t="n">
        <v>76</v>
      </c>
      <c r="B80" s="77" t="n">
        <f aca="false">EOMONTH(Input!$C$7,A80)</f>
        <v>45230</v>
      </c>
      <c r="D80" s="78" t="n">
        <f aca="false">IF(AND($B80&lt;Input!$C$31,$B80&lt;Input!$G$31),Input!$G$41,0)</f>
        <v>50</v>
      </c>
      <c r="E80" s="78" t="n">
        <f aca="true">IF(AND($B80&gt;Input!$G$45,$B80&lt;Input!$G$25),PMT(Input!$G$40/(100*12),(OFFSET($A$4,MATCH(Input!$G$25,$B$4:$B$1004,1),0,1,1)-OFFSET($A$4,MATCH(Input!$G$45,$B$4:$B$1004,1),0,1,1)),$H$4,0,1),0)</f>
        <v>0</v>
      </c>
      <c r="F80" s="78" t="n">
        <f aca="false">($F79+$D80+$E80)*(1+Input!$G$40/(100*12))</f>
        <v>4478.2895542184</v>
      </c>
    </row>
    <row r="81" customFormat="false" ht="12.8" hidden="false" customHeight="false" outlineLevel="0" collapsed="false">
      <c r="A81" s="76" t="n">
        <v>77</v>
      </c>
      <c r="B81" s="77" t="n">
        <f aca="false">EOMONTH(Input!$C$7,A81)</f>
        <v>45260</v>
      </c>
      <c r="D81" s="78" t="n">
        <f aca="false">IF(AND($B81&lt;Input!$C$31,$B81&lt;Input!$G$31),Input!$G$41,0)</f>
        <v>50</v>
      </c>
      <c r="E81" s="78" t="n">
        <f aca="true">IF(AND($B81&gt;Input!$G$45,$B81&lt;Input!$G$25),PMT(Input!$G$40/(100*12),(OFFSET($A$4,MATCH(Input!$G$25,$B$4:$B$1004,1),0,1,1)-OFFSET($A$4,MATCH(Input!$G$45,$B$4:$B$1004,1),0,1,1)),$H$4,0,1),0)</f>
        <v>0</v>
      </c>
      <c r="F81" s="78" t="n">
        <f aca="false">($F80+$D81+$E81)*(1+Input!$G$40/(100*12))</f>
        <v>4547.15742736098</v>
      </c>
    </row>
    <row r="82" customFormat="false" ht="12.8" hidden="false" customHeight="false" outlineLevel="0" collapsed="false">
      <c r="A82" s="76" t="n">
        <v>78</v>
      </c>
      <c r="B82" s="77" t="n">
        <f aca="false">EOMONTH(Input!$C$7,A82)</f>
        <v>45291</v>
      </c>
      <c r="D82" s="78" t="n">
        <f aca="false">IF(AND($B82&lt;Input!$C$31,$B82&lt;Input!$G$31),Input!$G$41,0)</f>
        <v>50</v>
      </c>
      <c r="E82" s="78" t="n">
        <f aca="true">IF(AND($B82&gt;Input!$G$45,$B82&lt;Input!$G$25),PMT(Input!$G$40/(100*12),(OFFSET($A$4,MATCH(Input!$G$25,$B$4:$B$1004,1),0,1,1)-OFFSET($A$4,MATCH(Input!$G$45,$B$4:$B$1004,1),0,1,1)),$H$4,0,1),0)</f>
        <v>0</v>
      </c>
      <c r="F82" s="78" t="n">
        <f aca="false">($F81+$D82+$E82)*(1+Input!$G$40/(100*12))</f>
        <v>4616.31224997498</v>
      </c>
    </row>
    <row r="83" customFormat="false" ht="12.8" hidden="false" customHeight="false" outlineLevel="0" collapsed="false">
      <c r="A83" s="76" t="n">
        <v>79</v>
      </c>
      <c r="B83" s="77" t="n">
        <f aca="false">EOMONTH(Input!$C$7,A83)</f>
        <v>45322</v>
      </c>
      <c r="D83" s="78" t="n">
        <f aca="false">IF(AND($B83&lt;Input!$C$31,$B83&lt;Input!$G$31),Input!$G$41,0)</f>
        <v>50</v>
      </c>
      <c r="E83" s="78" t="n">
        <f aca="true">IF(AND($B83&gt;Input!$G$45,$B83&lt;Input!$G$25),PMT(Input!$G$40/(100*12),(OFFSET($A$4,MATCH(Input!$G$25,$B$4:$B$1004,1),0,1,1)-OFFSET($A$4,MATCH(Input!$G$45,$B$4:$B$1004,1),0,1,1)),$H$4,0,1),0)</f>
        <v>0</v>
      </c>
      <c r="F83" s="78" t="n">
        <f aca="false">($F82+$D83+$E83)*(1+Input!$G$40/(100*12))</f>
        <v>4685.75521768321</v>
      </c>
    </row>
    <row r="84" customFormat="false" ht="12.8" hidden="false" customHeight="false" outlineLevel="0" collapsed="false">
      <c r="A84" s="76" t="n">
        <v>80</v>
      </c>
      <c r="B84" s="77" t="n">
        <f aca="false">EOMONTH(Input!$C$7,A84)</f>
        <v>45351</v>
      </c>
      <c r="D84" s="78" t="n">
        <f aca="false">IF(AND($B84&lt;Input!$C$31,$B84&lt;Input!$G$31),Input!$G$41,0)</f>
        <v>50</v>
      </c>
      <c r="E84" s="78" t="n">
        <f aca="true">IF(AND($B84&gt;Input!$G$45,$B84&lt;Input!$G$25),PMT(Input!$G$40/(100*12),(OFFSET($A$4,MATCH(Input!$G$25,$B$4:$B$1004,1),0,1,1)-OFFSET($A$4,MATCH(Input!$G$45,$B$4:$B$1004,1),0,1,1)),$H$4,0,1),0)</f>
        <v>0</v>
      </c>
      <c r="F84" s="78" t="n">
        <f aca="false">($F83+$D84+$E84)*(1+Input!$G$40/(100*12))</f>
        <v>4755.48753109022</v>
      </c>
    </row>
    <row r="85" customFormat="false" ht="12.8" hidden="false" customHeight="false" outlineLevel="0" collapsed="false">
      <c r="A85" s="76" t="n">
        <v>81</v>
      </c>
      <c r="B85" s="77" t="n">
        <f aca="false">EOMONTH(Input!$C$7,A85)</f>
        <v>45382</v>
      </c>
      <c r="D85" s="78" t="n">
        <f aca="false">IF(AND($B85&lt;Input!$C$31,$B85&lt;Input!$G$31),Input!$G$41,0)</f>
        <v>50</v>
      </c>
      <c r="E85" s="78" t="n">
        <f aca="true">IF(AND($B85&gt;Input!$G$45,$B85&lt;Input!$G$25),PMT(Input!$G$40/(100*12),(OFFSET($A$4,MATCH(Input!$G$25,$B$4:$B$1004,1),0,1,1)-OFFSET($A$4,MATCH(Input!$G$45,$B$4:$B$1004,1),0,1,1)),$H$4,0,1),0)</f>
        <v>0</v>
      </c>
      <c r="F85" s="78" t="n">
        <f aca="false">($F84+$D85+$E85)*(1+Input!$G$40/(100*12))</f>
        <v>4825.5103958031</v>
      </c>
    </row>
    <row r="86" customFormat="false" ht="12.8" hidden="false" customHeight="false" outlineLevel="0" collapsed="false">
      <c r="A86" s="76" t="n">
        <v>82</v>
      </c>
      <c r="B86" s="77" t="n">
        <f aca="false">EOMONTH(Input!$C$7,A86)</f>
        <v>45412</v>
      </c>
      <c r="D86" s="78" t="n">
        <f aca="false">IF(AND($B86&lt;Input!$C$31,$B86&lt;Input!$G$31),Input!$G$41,0)</f>
        <v>50</v>
      </c>
      <c r="E86" s="78" t="n">
        <f aca="true">IF(AND($B86&gt;Input!$G$45,$B86&lt;Input!$G$25),PMT(Input!$G$40/(100*12),(OFFSET($A$4,MATCH(Input!$G$25,$B$4:$B$1004,1),0,1,1)-OFFSET($A$4,MATCH(Input!$G$45,$B$4:$B$1004,1),0,1,1)),$H$4,0,1),0)</f>
        <v>0</v>
      </c>
      <c r="F86" s="78" t="n">
        <f aca="false">($F85+$D86+$E86)*(1+Input!$G$40/(100*12))</f>
        <v>4895.82502245228</v>
      </c>
    </row>
    <row r="87" customFormat="false" ht="12.8" hidden="false" customHeight="false" outlineLevel="0" collapsed="false">
      <c r="A87" s="76" t="n">
        <v>83</v>
      </c>
      <c r="B87" s="77" t="n">
        <f aca="false">EOMONTH(Input!$C$7,A87)</f>
        <v>45443</v>
      </c>
      <c r="D87" s="78" t="n">
        <f aca="false">IF(AND($B87&lt;Input!$C$31,$B87&lt;Input!$G$31),Input!$G$41,0)</f>
        <v>50</v>
      </c>
      <c r="E87" s="78" t="n">
        <f aca="true">IF(AND($B87&gt;Input!$G$45,$B87&lt;Input!$G$25),PMT(Input!$G$40/(100*12),(OFFSET($A$4,MATCH(Input!$G$25,$B$4:$B$1004,1),0,1,1)-OFFSET($A$4,MATCH(Input!$G$45,$B$4:$B$1004,1),0,1,1)),$H$4,0,1),0)</f>
        <v>0</v>
      </c>
      <c r="F87" s="78" t="n">
        <f aca="false">($F86+$D87+$E87)*(1+Input!$G$40/(100*12))</f>
        <v>4966.4326267125</v>
      </c>
    </row>
    <row r="88" customFormat="false" ht="12.8" hidden="false" customHeight="false" outlineLevel="0" collapsed="false">
      <c r="A88" s="76" t="n">
        <v>84</v>
      </c>
      <c r="B88" s="77" t="n">
        <f aca="false">EOMONTH(Input!$C$7,A88)</f>
        <v>45473</v>
      </c>
      <c r="D88" s="78" t="n">
        <f aca="false">IF(AND($B88&lt;Input!$C$31,$B88&lt;Input!$G$31),Input!$G$41,0)</f>
        <v>50</v>
      </c>
      <c r="E88" s="78" t="n">
        <f aca="true">IF(AND($B88&gt;Input!$G$45,$B88&lt;Input!$G$25),PMT(Input!$G$40/(100*12),(OFFSET($A$4,MATCH(Input!$G$25,$B$4:$B$1004,1),0,1,1)-OFFSET($A$4,MATCH(Input!$G$45,$B$4:$B$1004,1),0,1,1)),$H$4,0,1),0)</f>
        <v>0</v>
      </c>
      <c r="F88" s="78" t="n">
        <f aca="false">($F87+$D88+$E88)*(1+Input!$G$40/(100*12))</f>
        <v>5037.3344293238</v>
      </c>
    </row>
    <row r="89" customFormat="false" ht="12.8" hidden="false" customHeight="false" outlineLevel="0" collapsed="false">
      <c r="A89" s="76" t="n">
        <v>85</v>
      </c>
      <c r="B89" s="77" t="n">
        <f aca="false">EOMONTH(Input!$C$7,A89)</f>
        <v>45504</v>
      </c>
      <c r="D89" s="78" t="n">
        <f aca="false">IF(AND($B89&lt;Input!$C$31,$B89&lt;Input!$G$31),Input!$G$41,0)</f>
        <v>50</v>
      </c>
      <c r="E89" s="78" t="n">
        <f aca="true">IF(AND($B89&gt;Input!$G$45,$B89&lt;Input!$G$25),PMT(Input!$G$40/(100*12),(OFFSET($A$4,MATCH(Input!$G$25,$B$4:$B$1004,1),0,1,1)-OFFSET($A$4,MATCH(Input!$G$45,$B$4:$B$1004,1),0,1,1)),$H$4,0,1),0)</f>
        <v>0</v>
      </c>
      <c r="F89" s="78" t="n">
        <f aca="false">($F88+$D89+$E89)*(1+Input!$G$40/(100*12))</f>
        <v>5108.53165611265</v>
      </c>
    </row>
    <row r="90" customFormat="false" ht="12.8" hidden="false" customHeight="false" outlineLevel="0" collapsed="false">
      <c r="A90" s="76" t="n">
        <v>86</v>
      </c>
      <c r="B90" s="77" t="n">
        <f aca="false">EOMONTH(Input!$C$7,A90)</f>
        <v>45535</v>
      </c>
      <c r="D90" s="78" t="n">
        <f aca="false">IF(AND($B90&lt;Input!$C$31,$B90&lt;Input!$G$31),Input!$G$41,0)</f>
        <v>50</v>
      </c>
      <c r="E90" s="78" t="n">
        <f aca="true">IF(AND($B90&gt;Input!$G$45,$B90&lt;Input!$G$25),PMT(Input!$G$40/(100*12),(OFFSET($A$4,MATCH(Input!$G$25,$B$4:$B$1004,1),0,1,1)-OFFSET($A$4,MATCH(Input!$G$45,$B$4:$B$1004,1),0,1,1)),$H$4,0,1),0)</f>
        <v>0</v>
      </c>
      <c r="F90" s="78" t="n">
        <f aca="false">($F89+$D90+$E90)*(1+Input!$G$40/(100*12))</f>
        <v>5180.02553801311</v>
      </c>
    </row>
    <row r="91" customFormat="false" ht="12.8" hidden="false" customHeight="false" outlineLevel="0" collapsed="false">
      <c r="A91" s="76" t="n">
        <v>87</v>
      </c>
      <c r="B91" s="77" t="n">
        <f aca="false">EOMONTH(Input!$C$7,A91)</f>
        <v>45565</v>
      </c>
      <c r="D91" s="78" t="n">
        <f aca="false">IF(AND($B91&lt;Input!$C$31,$B91&lt;Input!$G$31),Input!$G$41,0)</f>
        <v>50</v>
      </c>
      <c r="E91" s="78" t="n">
        <f aca="true">IF(AND($B91&gt;Input!$G$45,$B91&lt;Input!$G$25),PMT(Input!$G$40/(100*12),(OFFSET($A$4,MATCH(Input!$G$25,$B$4:$B$1004,1),0,1,1)-OFFSET($A$4,MATCH(Input!$G$45,$B$4:$B$1004,1),0,1,1)),$H$4,0,1),0)</f>
        <v>0</v>
      </c>
      <c r="F91" s="78" t="n">
        <f aca="false">($F90+$D91+$E91)*(1+Input!$G$40/(100*12))</f>
        <v>5251.81731108817</v>
      </c>
    </row>
    <row r="92" customFormat="false" ht="12.8" hidden="false" customHeight="false" outlineLevel="0" collapsed="false">
      <c r="A92" s="76" t="n">
        <v>88</v>
      </c>
      <c r="B92" s="77" t="n">
        <f aca="false">EOMONTH(Input!$C$7,A92)</f>
        <v>45596</v>
      </c>
      <c r="D92" s="78" t="n">
        <f aca="false">IF(AND($B92&lt;Input!$C$31,$B92&lt;Input!$G$31),Input!$G$41,0)</f>
        <v>50</v>
      </c>
      <c r="E92" s="78" t="n">
        <f aca="true">IF(AND($B92&gt;Input!$G$45,$B92&lt;Input!$G$25),PMT(Input!$G$40/(100*12),(OFFSET($A$4,MATCH(Input!$G$25,$B$4:$B$1004,1),0,1,1)-OFFSET($A$4,MATCH(Input!$G$45,$B$4:$B$1004,1),0,1,1)),$H$4,0,1),0)</f>
        <v>0</v>
      </c>
      <c r="F92" s="78" t="n">
        <f aca="false">($F91+$D92+$E92)*(1+Input!$G$40/(100*12))</f>
        <v>5323.90821655104</v>
      </c>
    </row>
    <row r="93" customFormat="false" ht="12.8" hidden="false" customHeight="false" outlineLevel="0" collapsed="false">
      <c r="A93" s="76" t="n">
        <v>89</v>
      </c>
      <c r="B93" s="77" t="n">
        <f aca="false">EOMONTH(Input!$C$7,A93)</f>
        <v>45626</v>
      </c>
      <c r="D93" s="78" t="n">
        <f aca="false">IF(AND($B93&lt;Input!$C$31,$B93&lt;Input!$G$31),Input!$G$41,0)</f>
        <v>50</v>
      </c>
      <c r="E93" s="78" t="n">
        <f aca="true">IF(AND($B93&gt;Input!$G$45,$B93&lt;Input!$G$25),PMT(Input!$G$40/(100*12),(OFFSET($A$4,MATCH(Input!$G$25,$B$4:$B$1004,1),0,1,1)-OFFSET($A$4,MATCH(Input!$G$45,$B$4:$B$1004,1),0,1,1)),$H$4,0,1),0)</f>
        <v>0</v>
      </c>
      <c r="F93" s="78" t="n">
        <f aca="false">($F92+$D93+$E93)*(1+Input!$G$40/(100*12))</f>
        <v>5396.29950078667</v>
      </c>
    </row>
    <row r="94" customFormat="false" ht="12.8" hidden="false" customHeight="false" outlineLevel="0" collapsed="false">
      <c r="A94" s="76" t="n">
        <v>90</v>
      </c>
      <c r="B94" s="77" t="n">
        <f aca="false">EOMONTH(Input!$C$7,A94)</f>
        <v>45657</v>
      </c>
      <c r="D94" s="78" t="n">
        <f aca="false">IF(AND($B94&lt;Input!$C$31,$B94&lt;Input!$G$31),Input!$G$41,0)</f>
        <v>50</v>
      </c>
      <c r="E94" s="78" t="n">
        <f aca="true">IF(AND($B94&gt;Input!$G$45,$B94&lt;Input!$G$25),PMT(Input!$G$40/(100*12),(OFFSET($A$4,MATCH(Input!$G$25,$B$4:$B$1004,1),0,1,1)-OFFSET($A$4,MATCH(Input!$G$45,$B$4:$B$1004,1),0,1,1)),$H$4,0,1),0)</f>
        <v>0</v>
      </c>
      <c r="F94" s="78" t="n">
        <f aca="false">($F93+$D94+$E94)*(1+Input!$G$40/(100*12))</f>
        <v>5468.99241537328</v>
      </c>
    </row>
    <row r="95" customFormat="false" ht="12.8" hidden="false" customHeight="false" outlineLevel="0" collapsed="false">
      <c r="A95" s="76" t="n">
        <v>91</v>
      </c>
      <c r="B95" s="77" t="n">
        <f aca="false">EOMONTH(Input!$C$7,A95)</f>
        <v>45688</v>
      </c>
      <c r="D95" s="78" t="n">
        <f aca="false">IF(AND($B95&lt;Input!$C$31,$B95&lt;Input!$G$31),Input!$G$41,0)</f>
        <v>50</v>
      </c>
      <c r="E95" s="78" t="n">
        <f aca="true">IF(AND($B95&gt;Input!$G$45,$B95&lt;Input!$G$25),PMT(Input!$G$40/(100*12),(OFFSET($A$4,MATCH(Input!$G$25,$B$4:$B$1004,1),0,1,1)-OFFSET($A$4,MATCH(Input!$G$45,$B$4:$B$1004,1),0,1,1)),$H$4,0,1),0)</f>
        <v>0</v>
      </c>
      <c r="F95" s="78" t="n">
        <f aca="false">($F94+$D95+$E95)*(1+Input!$G$40/(100*12))</f>
        <v>5541.988217104</v>
      </c>
    </row>
    <row r="96" customFormat="false" ht="12.8" hidden="false" customHeight="false" outlineLevel="0" collapsed="false">
      <c r="A96" s="76" t="n">
        <v>92</v>
      </c>
      <c r="B96" s="77" t="n">
        <f aca="false">EOMONTH(Input!$C$7,A96)</f>
        <v>45716</v>
      </c>
      <c r="D96" s="78" t="n">
        <f aca="false">IF(AND($B96&lt;Input!$C$31,$B96&lt;Input!$G$31),Input!$G$41,0)</f>
        <v>50</v>
      </c>
      <c r="E96" s="78" t="n">
        <f aca="true">IF(AND($B96&gt;Input!$G$45,$B96&lt;Input!$G$25),PMT(Input!$G$40/(100*12),(OFFSET($A$4,MATCH(Input!$G$25,$B$4:$B$1004,1),0,1,1)-OFFSET($A$4,MATCH(Input!$G$45,$B$4:$B$1004,1),0,1,1)),$H$4,0,1),0)</f>
        <v>0</v>
      </c>
      <c r="F96" s="78" t="n">
        <f aca="false">($F95+$D96+$E96)*(1+Input!$G$40/(100*12))</f>
        <v>5615.2881680086</v>
      </c>
    </row>
    <row r="97" customFormat="false" ht="12.8" hidden="false" customHeight="false" outlineLevel="0" collapsed="false">
      <c r="A97" s="76" t="n">
        <v>93</v>
      </c>
      <c r="B97" s="77" t="n">
        <f aca="false">EOMONTH(Input!$C$7,A97)</f>
        <v>45747</v>
      </c>
      <c r="D97" s="78" t="n">
        <f aca="false">IF(AND($B97&lt;Input!$C$31,$B97&lt;Input!$G$31),Input!$G$41,0)</f>
        <v>50</v>
      </c>
      <c r="E97" s="78" t="n">
        <f aca="true">IF(AND($B97&gt;Input!$G$45,$B97&lt;Input!$G$25),PMT(Input!$G$40/(100*12),(OFFSET($A$4,MATCH(Input!$G$25,$B$4:$B$1004,1),0,1,1)-OFFSET($A$4,MATCH(Input!$G$45,$B$4:$B$1004,1),0,1,1)),$H$4,0,1),0)</f>
        <v>0</v>
      </c>
      <c r="F97" s="78" t="n">
        <f aca="false">($F96+$D97+$E97)*(1+Input!$G$40/(100*12))</f>
        <v>5688.8935353753</v>
      </c>
    </row>
    <row r="98" customFormat="false" ht="12.8" hidden="false" customHeight="false" outlineLevel="0" collapsed="false">
      <c r="A98" s="76" t="n">
        <v>94</v>
      </c>
      <c r="B98" s="77" t="n">
        <f aca="false">EOMONTH(Input!$C$7,A98)</f>
        <v>45777</v>
      </c>
      <c r="D98" s="78" t="n">
        <f aca="false">IF(AND($B98&lt;Input!$C$31,$B98&lt;Input!$G$31),Input!$G$41,0)</f>
        <v>50</v>
      </c>
      <c r="E98" s="78" t="n">
        <f aca="true">IF(AND($B98&gt;Input!$G$45,$B98&lt;Input!$G$25),PMT(Input!$G$40/(100*12),(OFFSET($A$4,MATCH(Input!$G$25,$B$4:$B$1004,1),0,1,1)-OFFSET($A$4,MATCH(Input!$G$45,$B$4:$B$1004,1),0,1,1)),$H$4,0,1),0)</f>
        <v>0</v>
      </c>
      <c r="F98" s="78" t="n">
        <f aca="false">($F97+$D98+$E98)*(1+Input!$G$40/(100*12))</f>
        <v>5762.8055917727</v>
      </c>
    </row>
    <row r="99" customFormat="false" ht="12.8" hidden="false" customHeight="false" outlineLevel="0" collapsed="false">
      <c r="A99" s="76" t="n">
        <v>95</v>
      </c>
      <c r="B99" s="77" t="n">
        <f aca="false">EOMONTH(Input!$C$7,A99)</f>
        <v>45808</v>
      </c>
      <c r="D99" s="78" t="n">
        <f aca="false">IF(AND($B99&lt;Input!$C$31,$B99&lt;Input!$G$31),Input!$G$41,0)</f>
        <v>50</v>
      </c>
      <c r="E99" s="78" t="n">
        <f aca="true">IF(AND($B99&gt;Input!$G$45,$B99&lt;Input!$G$25),PMT(Input!$G$40/(100*12),(OFFSET($A$4,MATCH(Input!$G$25,$B$4:$B$1004,1),0,1,1)-OFFSET($A$4,MATCH(Input!$G$45,$B$4:$B$1004,1),0,1,1)),$H$4,0,1),0)</f>
        <v>0</v>
      </c>
      <c r="F99" s="78" t="n">
        <f aca="false">($F98+$D99+$E99)*(1+Input!$G$40/(100*12))</f>
        <v>5837.02561507175</v>
      </c>
    </row>
    <row r="100" customFormat="false" ht="12.8" hidden="false" customHeight="false" outlineLevel="0" collapsed="false">
      <c r="A100" s="76" t="n">
        <v>96</v>
      </c>
      <c r="B100" s="77" t="n">
        <f aca="false">EOMONTH(Input!$C$7,A100)</f>
        <v>45838</v>
      </c>
      <c r="D100" s="78" t="n">
        <f aca="false">IF(AND($B100&lt;Input!$C$31,$B100&lt;Input!$G$31),Input!$G$41,0)</f>
        <v>50</v>
      </c>
      <c r="E100" s="78" t="n">
        <f aca="true">IF(AND($B100&gt;Input!$G$45,$B100&lt;Input!$G$25),PMT(Input!$G$40/(100*12),(OFFSET($A$4,MATCH(Input!$G$25,$B$4:$B$1004,1),0,1,1)-OFFSET($A$4,MATCH(Input!$G$45,$B$4:$B$1004,1),0,1,1)),$H$4,0,1),0)</f>
        <v>0</v>
      </c>
      <c r="F100" s="78" t="n">
        <f aca="false">($F99+$D100+$E100)*(1+Input!$G$40/(100*12))</f>
        <v>5911.55488846788</v>
      </c>
    </row>
    <row r="101" customFormat="false" ht="12.8" hidden="false" customHeight="false" outlineLevel="0" collapsed="false">
      <c r="A101" s="76" t="n">
        <v>97</v>
      </c>
      <c r="B101" s="77" t="n">
        <f aca="false">EOMONTH(Input!$C$7,A101)</f>
        <v>45869</v>
      </c>
      <c r="D101" s="78" t="n">
        <f aca="false">IF(AND($B101&lt;Input!$C$31,$B101&lt;Input!$G$31),Input!$G$41,0)</f>
        <v>50</v>
      </c>
      <c r="E101" s="78" t="n">
        <f aca="true">IF(AND($B101&gt;Input!$G$45,$B101&lt;Input!$G$25),PMT(Input!$G$40/(100*12),(OFFSET($A$4,MATCH(Input!$G$25,$B$4:$B$1004,1),0,1,1)-OFFSET($A$4,MATCH(Input!$G$45,$B$4:$B$1004,1),0,1,1)),$H$4,0,1),0)</f>
        <v>0</v>
      </c>
      <c r="F101" s="78" t="n">
        <f aca="false">($F100+$D101+$E101)*(1+Input!$G$40/(100*12))</f>
        <v>5986.39470050317</v>
      </c>
    </row>
    <row r="102" customFormat="false" ht="12.8" hidden="false" customHeight="false" outlineLevel="0" collapsed="false">
      <c r="A102" s="76" t="n">
        <v>98</v>
      </c>
      <c r="B102" s="77" t="n">
        <f aca="false">EOMONTH(Input!$C$7,A102)</f>
        <v>45900</v>
      </c>
      <c r="D102" s="78" t="n">
        <f aca="false">IF(AND($B102&lt;Input!$C$31,$B102&lt;Input!$G$31),Input!$G$41,0)</f>
        <v>50</v>
      </c>
      <c r="E102" s="78" t="n">
        <f aca="true">IF(AND($B102&gt;Input!$G$45,$B102&lt;Input!$G$25),PMT(Input!$G$40/(100*12),(OFFSET($A$4,MATCH(Input!$G$25,$B$4:$B$1004,1),0,1,1)-OFFSET($A$4,MATCH(Input!$G$45,$B$4:$B$1004,1),0,1,1)),$H$4,0,1),0)</f>
        <v>0</v>
      </c>
      <c r="F102" s="78" t="n">
        <f aca="false">($F101+$D102+$E102)*(1+Input!$G$40/(100*12))</f>
        <v>6061.5463450886</v>
      </c>
    </row>
    <row r="103" customFormat="false" ht="12.8" hidden="false" customHeight="false" outlineLevel="0" collapsed="false">
      <c r="A103" s="76" t="n">
        <v>99</v>
      </c>
      <c r="B103" s="77" t="n">
        <f aca="false">EOMONTH(Input!$C$7,A103)</f>
        <v>45930</v>
      </c>
      <c r="D103" s="78" t="n">
        <f aca="false">IF(AND($B103&lt;Input!$C$31,$B103&lt;Input!$G$31),Input!$G$41,0)</f>
        <v>50</v>
      </c>
      <c r="E103" s="78" t="n">
        <f aca="true">IF(AND($B103&gt;Input!$G$45,$B103&lt;Input!$G$25),PMT(Input!$G$40/(100*12),(OFFSET($A$4,MATCH(Input!$G$25,$B$4:$B$1004,1),0,1,1)-OFFSET($A$4,MATCH(Input!$G$45,$B$4:$B$1004,1),0,1,1)),$H$4,0,1),0)</f>
        <v>0</v>
      </c>
      <c r="F103" s="78" t="n">
        <f aca="false">($F102+$D103+$E103)*(1+Input!$G$40/(100*12))</f>
        <v>6137.01112152646</v>
      </c>
    </row>
    <row r="104" customFormat="false" ht="12.8" hidden="false" customHeight="false" outlineLevel="0" collapsed="false">
      <c r="A104" s="76" t="n">
        <v>100</v>
      </c>
      <c r="B104" s="77" t="n">
        <f aca="false">EOMONTH(Input!$C$7,A104)</f>
        <v>45961</v>
      </c>
      <c r="D104" s="78" t="n">
        <f aca="false">IF(AND($B104&lt;Input!$C$31,$B104&lt;Input!$G$31),Input!$G$41,0)</f>
        <v>50</v>
      </c>
      <c r="E104" s="78" t="n">
        <f aca="true">IF(AND($B104&gt;Input!$G$45,$B104&lt;Input!$G$25),PMT(Input!$G$40/(100*12),(OFFSET($A$4,MATCH(Input!$G$25,$B$4:$B$1004,1),0,1,1)-OFFSET($A$4,MATCH(Input!$G$45,$B$4:$B$1004,1),0,1,1)),$H$4,0,1),0)</f>
        <v>0</v>
      </c>
      <c r="F104" s="78" t="n">
        <f aca="false">($F103+$D104+$E104)*(1+Input!$G$40/(100*12))</f>
        <v>6212.79033453282</v>
      </c>
    </row>
    <row r="105" customFormat="false" ht="12.8" hidden="false" customHeight="false" outlineLevel="0" collapsed="false">
      <c r="A105" s="76" t="n">
        <v>101</v>
      </c>
      <c r="B105" s="77" t="n">
        <f aca="false">EOMONTH(Input!$C$7,A105)</f>
        <v>45991</v>
      </c>
      <c r="D105" s="78" t="n">
        <f aca="false">IF(AND($B105&lt;Input!$C$31,$B105&lt;Input!$G$31),Input!$G$41,0)</f>
        <v>50</v>
      </c>
      <c r="E105" s="78" t="n">
        <f aca="true">IF(AND($B105&gt;Input!$G$45,$B105&lt;Input!$G$25),PMT(Input!$G$40/(100*12),(OFFSET($A$4,MATCH(Input!$G$25,$B$4:$B$1004,1),0,1,1)-OFFSET($A$4,MATCH(Input!$G$45,$B$4:$B$1004,1),0,1,1)),$H$4,0,1),0)</f>
        <v>0</v>
      </c>
      <c r="F105" s="78" t="n">
        <f aca="false">($F104+$D105+$E105)*(1+Input!$G$40/(100*12))</f>
        <v>6288.88529426004</v>
      </c>
    </row>
    <row r="106" customFormat="false" ht="12.8" hidden="false" customHeight="false" outlineLevel="0" collapsed="false">
      <c r="A106" s="76" t="n">
        <v>102</v>
      </c>
      <c r="B106" s="77" t="n">
        <f aca="false">EOMONTH(Input!$C$7,A106)</f>
        <v>46022</v>
      </c>
      <c r="D106" s="78" t="n">
        <f aca="false">IF(AND($B106&lt;Input!$C$31,$B106&lt;Input!$G$31),Input!$G$41,0)</f>
        <v>50</v>
      </c>
      <c r="E106" s="78" t="n">
        <f aca="true">IF(AND($B106&gt;Input!$G$45,$B106&lt;Input!$G$25),PMT(Input!$G$40/(100*12),(OFFSET($A$4,MATCH(Input!$G$25,$B$4:$B$1004,1),0,1,1)-OFFSET($A$4,MATCH(Input!$G$45,$B$4:$B$1004,1),0,1,1)),$H$4,0,1),0)</f>
        <v>0</v>
      </c>
      <c r="F106" s="78" t="n">
        <f aca="false">($F105+$D106+$E106)*(1+Input!$G$40/(100*12))</f>
        <v>6365.29731631946</v>
      </c>
    </row>
    <row r="107" customFormat="false" ht="12.8" hidden="false" customHeight="false" outlineLevel="0" collapsed="false">
      <c r="A107" s="76" t="n">
        <v>103</v>
      </c>
      <c r="B107" s="77" t="n">
        <f aca="false">EOMONTH(Input!$C$7,A107)</f>
        <v>46053</v>
      </c>
      <c r="D107" s="78" t="n">
        <f aca="false">IF(AND($B107&lt;Input!$C$31,$B107&lt;Input!$G$31),Input!$G$41,0)</f>
        <v>50</v>
      </c>
      <c r="E107" s="78" t="n">
        <f aca="true">IF(AND($B107&gt;Input!$G$45,$B107&lt;Input!$G$25),PMT(Input!$G$40/(100*12),(OFFSET($A$4,MATCH(Input!$G$25,$B$4:$B$1004,1),0,1,1)-OFFSET($A$4,MATCH(Input!$G$45,$B$4:$B$1004,1),0,1,1)),$H$4,0,1),0)</f>
        <v>0</v>
      </c>
      <c r="F107" s="78" t="n">
        <f aca="false">($F106+$D107+$E107)*(1+Input!$G$40/(100*12))</f>
        <v>6442.02772180412</v>
      </c>
    </row>
    <row r="108" customFormat="false" ht="12.8" hidden="false" customHeight="false" outlineLevel="0" collapsed="false">
      <c r="A108" s="76" t="n">
        <v>104</v>
      </c>
      <c r="B108" s="77" t="n">
        <f aca="false">EOMONTH(Input!$C$7,A108)</f>
        <v>46081</v>
      </c>
      <c r="D108" s="78" t="n">
        <f aca="false">IF(AND($B108&lt;Input!$C$31,$B108&lt;Input!$G$31),Input!$G$41,0)</f>
        <v>50</v>
      </c>
      <c r="E108" s="78" t="n">
        <f aca="true">IF(AND($B108&gt;Input!$G$45,$B108&lt;Input!$G$25),PMT(Input!$G$40/(100*12),(OFFSET($A$4,MATCH(Input!$G$25,$B$4:$B$1004,1),0,1,1)-OFFSET($A$4,MATCH(Input!$G$45,$B$4:$B$1004,1),0,1,1)),$H$4,0,1),0)</f>
        <v>0</v>
      </c>
      <c r="F108" s="78" t="n">
        <f aca="false">($F107+$D108+$E108)*(1+Input!$G$40/(100*12))</f>
        <v>6519.07783731164</v>
      </c>
    </row>
    <row r="109" customFormat="false" ht="12.8" hidden="false" customHeight="false" outlineLevel="0" collapsed="false">
      <c r="A109" s="76" t="n">
        <v>105</v>
      </c>
      <c r="B109" s="77" t="n">
        <f aca="false">EOMONTH(Input!$C$7,A109)</f>
        <v>46112</v>
      </c>
      <c r="D109" s="78" t="n">
        <f aca="false">IF(AND($B109&lt;Input!$C$31,$B109&lt;Input!$G$31),Input!$G$41,0)</f>
        <v>50</v>
      </c>
      <c r="E109" s="78" t="n">
        <f aca="true">IF(AND($B109&gt;Input!$G$45,$B109&lt;Input!$G$25),PMT(Input!$G$40/(100*12),(OFFSET($A$4,MATCH(Input!$G$25,$B$4:$B$1004,1),0,1,1)-OFFSET($A$4,MATCH(Input!$G$45,$B$4:$B$1004,1),0,1,1)),$H$4,0,1),0)</f>
        <v>0</v>
      </c>
      <c r="F109" s="78" t="n">
        <f aca="false">($F108+$D109+$E109)*(1+Input!$G$40/(100*12))</f>
        <v>6596.44899496711</v>
      </c>
    </row>
    <row r="110" customFormat="false" ht="12.8" hidden="false" customHeight="false" outlineLevel="0" collapsed="false">
      <c r="A110" s="76" t="n">
        <v>106</v>
      </c>
      <c r="B110" s="77" t="n">
        <f aca="false">EOMONTH(Input!$C$7,A110)</f>
        <v>46142</v>
      </c>
      <c r="D110" s="78" t="n">
        <f aca="false">IF(AND($B110&lt;Input!$C$31,$B110&lt;Input!$G$31),Input!$G$41,0)</f>
        <v>50</v>
      </c>
      <c r="E110" s="78" t="n">
        <f aca="true">IF(AND($B110&gt;Input!$G$45,$B110&lt;Input!$G$25),PMT(Input!$G$40/(100*12),(OFFSET($A$4,MATCH(Input!$G$25,$B$4:$B$1004,1),0,1,1)-OFFSET($A$4,MATCH(Input!$G$45,$B$4:$B$1004,1),0,1,1)),$H$4,0,1),0)</f>
        <v>0</v>
      </c>
      <c r="F110" s="78" t="n">
        <f aca="false">($F109+$D110+$E110)*(1+Input!$G$40/(100*12))</f>
        <v>6674.14253244614</v>
      </c>
    </row>
    <row r="111" customFormat="false" ht="12.8" hidden="false" customHeight="false" outlineLevel="0" collapsed="false">
      <c r="A111" s="76" t="n">
        <v>107</v>
      </c>
      <c r="B111" s="77" t="n">
        <f aca="false">EOMONTH(Input!$C$7,A111)</f>
        <v>46173</v>
      </c>
      <c r="D111" s="78" t="n">
        <f aca="false">IF(AND($B111&lt;Input!$C$31,$B111&lt;Input!$G$31),Input!$G$41,0)</f>
        <v>50</v>
      </c>
      <c r="E111" s="78" t="n">
        <f aca="true">IF(AND($B111&gt;Input!$G$45,$B111&lt;Input!$G$25),PMT(Input!$G$40/(100*12),(OFFSET($A$4,MATCH(Input!$G$25,$B$4:$B$1004,1),0,1,1)-OFFSET($A$4,MATCH(Input!$G$45,$B$4:$B$1004,1),0,1,1)),$H$4,0,1),0)</f>
        <v>0</v>
      </c>
      <c r="F111" s="78" t="n">
        <f aca="false">($F110+$D111+$E111)*(1+Input!$G$40/(100*12))</f>
        <v>6752.159792998</v>
      </c>
    </row>
    <row r="112" customFormat="false" ht="12.8" hidden="false" customHeight="false" outlineLevel="0" collapsed="false">
      <c r="A112" s="76" t="n">
        <v>108</v>
      </c>
      <c r="B112" s="77" t="n">
        <f aca="false">EOMONTH(Input!$C$7,A112)</f>
        <v>46203</v>
      </c>
      <c r="D112" s="78" t="n">
        <f aca="false">IF(AND($B112&lt;Input!$C$31,$B112&lt;Input!$G$31),Input!$G$41,0)</f>
        <v>50</v>
      </c>
      <c r="E112" s="78" t="n">
        <f aca="true">IF(AND($B112&gt;Input!$G$45,$B112&lt;Input!$G$25),PMT(Input!$G$40/(100*12),(OFFSET($A$4,MATCH(Input!$G$25,$B$4:$B$1004,1),0,1,1)-OFFSET($A$4,MATCH(Input!$G$45,$B$4:$B$1004,1),0,1,1)),$H$4,0,1),0)</f>
        <v>0</v>
      </c>
      <c r="F112" s="78" t="n">
        <f aca="false">($F111+$D112+$E112)*(1+Input!$G$40/(100*12))</f>
        <v>6830.50212546882</v>
      </c>
    </row>
    <row r="113" customFormat="false" ht="12.8" hidden="false" customHeight="false" outlineLevel="0" collapsed="false">
      <c r="A113" s="76" t="n">
        <v>109</v>
      </c>
      <c r="B113" s="77" t="n">
        <f aca="false">EOMONTH(Input!$C$7,A113)</f>
        <v>46234</v>
      </c>
      <c r="D113" s="78" t="n">
        <f aca="false">IF(AND($B113&lt;Input!$C$31,$B113&lt;Input!$G$31),Input!$G$41,0)</f>
        <v>50</v>
      </c>
      <c r="E113" s="78" t="n">
        <f aca="true">IF(AND($B113&gt;Input!$G$45,$B113&lt;Input!$G$25),PMT(Input!$G$40/(100*12),(OFFSET($A$4,MATCH(Input!$G$25,$B$4:$B$1004,1),0,1,1)-OFFSET($A$4,MATCH(Input!$G$45,$B$4:$B$1004,1),0,1,1)),$H$4,0,1),0)</f>
        <v>0</v>
      </c>
      <c r="F113" s="78" t="n">
        <f aca="false">($F112+$D113+$E113)*(1+Input!$G$40/(100*12))</f>
        <v>6909.17088432494</v>
      </c>
    </row>
    <row r="114" customFormat="false" ht="12.8" hidden="false" customHeight="false" outlineLevel="0" collapsed="false">
      <c r="A114" s="76" t="n">
        <v>110</v>
      </c>
      <c r="B114" s="77" t="n">
        <f aca="false">EOMONTH(Input!$C$7,A114)</f>
        <v>46265</v>
      </c>
      <c r="D114" s="78" t="n">
        <f aca="false">IF(AND($B114&lt;Input!$C$31,$B114&lt;Input!$G$31),Input!$G$41,0)</f>
        <v>50</v>
      </c>
      <c r="E114" s="78" t="n">
        <f aca="true">IF(AND($B114&gt;Input!$G$45,$B114&lt;Input!$G$25),PMT(Input!$G$40/(100*12),(OFFSET($A$4,MATCH(Input!$G$25,$B$4:$B$1004,1),0,1,1)-OFFSET($A$4,MATCH(Input!$G$45,$B$4:$B$1004,1),0,1,1)),$H$4,0,1),0)</f>
        <v>0</v>
      </c>
      <c r="F114" s="78" t="n">
        <f aca="false">($F113+$D114+$E114)*(1+Input!$G$40/(100*12))</f>
        <v>6988.16742967629</v>
      </c>
    </row>
    <row r="115" customFormat="false" ht="12.8" hidden="false" customHeight="false" outlineLevel="0" collapsed="false">
      <c r="A115" s="76" t="n">
        <v>111</v>
      </c>
      <c r="B115" s="77" t="n">
        <f aca="false">EOMONTH(Input!$C$7,A115)</f>
        <v>46295</v>
      </c>
      <c r="D115" s="78" t="n">
        <f aca="false">IF(AND($B115&lt;Input!$C$31,$B115&lt;Input!$G$31),Input!$G$41,0)</f>
        <v>50</v>
      </c>
      <c r="E115" s="78" t="n">
        <f aca="true">IF(AND($B115&gt;Input!$G$45,$B115&lt;Input!$G$25),PMT(Input!$G$40/(100*12),(OFFSET($A$4,MATCH(Input!$G$25,$B$4:$B$1004,1),0,1,1)-OFFSET($A$4,MATCH(Input!$G$45,$B$4:$B$1004,1),0,1,1)),$H$4,0,1),0)</f>
        <v>0</v>
      </c>
      <c r="F115" s="78" t="n">
        <f aca="false">($F114+$D115+$E115)*(1+Input!$G$40/(100*12))</f>
        <v>7067.49312729994</v>
      </c>
    </row>
    <row r="116" customFormat="false" ht="12.8" hidden="false" customHeight="false" outlineLevel="0" collapsed="false">
      <c r="A116" s="76" t="n">
        <v>112</v>
      </c>
      <c r="B116" s="77" t="n">
        <f aca="false">EOMONTH(Input!$C$7,A116)</f>
        <v>46326</v>
      </c>
      <c r="D116" s="78" t="n">
        <f aca="false">IF(AND($B116&lt;Input!$C$31,$B116&lt;Input!$G$31),Input!$G$41,0)</f>
        <v>50</v>
      </c>
      <c r="E116" s="78" t="n">
        <f aca="true">IF(AND($B116&gt;Input!$G$45,$B116&lt;Input!$G$25),PMT(Input!$G$40/(100*12),(OFFSET($A$4,MATCH(Input!$G$25,$B$4:$B$1004,1),0,1,1)-OFFSET($A$4,MATCH(Input!$G$45,$B$4:$B$1004,1),0,1,1)),$H$4,0,1),0)</f>
        <v>0</v>
      </c>
      <c r="F116" s="78" t="n">
        <f aca="false">($F115+$D116+$E116)*(1+Input!$G$40/(100*12))</f>
        <v>7147.1493486637</v>
      </c>
    </row>
    <row r="117" customFormat="false" ht="12.8" hidden="false" customHeight="false" outlineLevel="0" collapsed="false">
      <c r="A117" s="76" t="n">
        <v>113</v>
      </c>
      <c r="B117" s="77" t="n">
        <f aca="false">EOMONTH(Input!$C$7,A117)</f>
        <v>46356</v>
      </c>
      <c r="D117" s="78" t="n">
        <f aca="false">IF(AND($B117&lt;Input!$C$31,$B117&lt;Input!$G$31),Input!$G$41,0)</f>
        <v>50</v>
      </c>
      <c r="E117" s="78" t="n">
        <f aca="true">IF(AND($B117&gt;Input!$G$45,$B117&lt;Input!$G$25),PMT(Input!$G$40/(100*12),(OFFSET($A$4,MATCH(Input!$G$25,$B$4:$B$1004,1),0,1,1)-OFFSET($A$4,MATCH(Input!$G$45,$B$4:$B$1004,1),0,1,1)),$H$4,0,1),0)</f>
        <v>0</v>
      </c>
      <c r="F117" s="78" t="n">
        <f aca="false">($F116+$D117+$E117)*(1+Input!$G$40/(100*12))</f>
        <v>7227.13747094979</v>
      </c>
    </row>
    <row r="118" customFormat="false" ht="12.8" hidden="false" customHeight="false" outlineLevel="0" collapsed="false">
      <c r="A118" s="76" t="n">
        <v>114</v>
      </c>
      <c r="B118" s="77" t="n">
        <f aca="false">EOMONTH(Input!$C$7,A118)</f>
        <v>46387</v>
      </c>
      <c r="D118" s="78" t="n">
        <f aca="false">IF(AND($B118&lt;Input!$C$31,$B118&lt;Input!$G$31),Input!$G$41,0)</f>
        <v>50</v>
      </c>
      <c r="E118" s="78" t="n">
        <f aca="true">IF(AND($B118&gt;Input!$G$45,$B118&lt;Input!$G$25),PMT(Input!$G$40/(100*12),(OFFSET($A$4,MATCH(Input!$G$25,$B$4:$B$1004,1),0,1,1)-OFFSET($A$4,MATCH(Input!$G$45,$B$4:$B$1004,1),0,1,1)),$H$4,0,1),0)</f>
        <v>0</v>
      </c>
      <c r="F118" s="78" t="n">
        <f aca="false">($F117+$D118+$E118)*(1+Input!$G$40/(100*12))</f>
        <v>7307.45887707875</v>
      </c>
    </row>
    <row r="119" customFormat="false" ht="12.8" hidden="false" customHeight="false" outlineLevel="0" collapsed="false">
      <c r="A119" s="76" t="n">
        <v>115</v>
      </c>
      <c r="B119" s="77" t="n">
        <f aca="false">EOMONTH(Input!$C$7,A119)</f>
        <v>46418</v>
      </c>
      <c r="D119" s="78" t="n">
        <f aca="false">IF(AND($B119&lt;Input!$C$31,$B119&lt;Input!$G$31),Input!$G$41,0)</f>
        <v>50</v>
      </c>
      <c r="E119" s="78" t="n">
        <f aca="true">IF(AND($B119&gt;Input!$G$45,$B119&lt;Input!$G$25),PMT(Input!$G$40/(100*12),(OFFSET($A$4,MATCH(Input!$G$25,$B$4:$B$1004,1),0,1,1)-OFFSET($A$4,MATCH(Input!$G$45,$B$4:$B$1004,1),0,1,1)),$H$4,0,1),0)</f>
        <v>0</v>
      </c>
      <c r="F119" s="78" t="n">
        <f aca="false">($F118+$D119+$E119)*(1+Input!$G$40/(100*12))</f>
        <v>7388.11495573325</v>
      </c>
    </row>
    <row r="120" customFormat="false" ht="12.8" hidden="false" customHeight="false" outlineLevel="0" collapsed="false">
      <c r="A120" s="76" t="n">
        <v>116</v>
      </c>
      <c r="B120" s="77" t="n">
        <f aca="false">EOMONTH(Input!$C$7,A120)</f>
        <v>46446</v>
      </c>
      <c r="D120" s="78" t="n">
        <f aca="false">IF(AND($B120&lt;Input!$C$31,$B120&lt;Input!$G$31),Input!$G$41,0)</f>
        <v>50</v>
      </c>
      <c r="E120" s="78" t="n">
        <f aca="true">IF(AND($B120&gt;Input!$G$45,$B120&lt;Input!$G$25),PMT(Input!$G$40/(100*12),(OFFSET($A$4,MATCH(Input!$G$25,$B$4:$B$1004,1),0,1,1)-OFFSET($A$4,MATCH(Input!$G$45,$B$4:$B$1004,1),0,1,1)),$H$4,0,1),0)</f>
        <v>0</v>
      </c>
      <c r="F120" s="78" t="n">
        <f aca="false">($F119+$D120+$E120)*(1+Input!$G$40/(100*12))</f>
        <v>7469.10710138213</v>
      </c>
    </row>
    <row r="121" customFormat="false" ht="12.8" hidden="false" customHeight="false" outlineLevel="0" collapsed="false">
      <c r="A121" s="76" t="n">
        <v>117</v>
      </c>
      <c r="B121" s="77" t="n">
        <f aca="false">EOMONTH(Input!$C$7,A121)</f>
        <v>46477</v>
      </c>
      <c r="D121" s="78" t="n">
        <f aca="false">IF(AND($B121&lt;Input!$C$31,$B121&lt;Input!$G$31),Input!$G$41,0)</f>
        <v>50</v>
      </c>
      <c r="E121" s="78" t="n">
        <f aca="true">IF(AND($B121&gt;Input!$G$45,$B121&lt;Input!$G$25),PMT(Input!$G$40/(100*12),(OFFSET($A$4,MATCH(Input!$G$25,$B$4:$B$1004,1),0,1,1)-OFFSET($A$4,MATCH(Input!$G$45,$B$4:$B$1004,1),0,1,1)),$H$4,0,1),0)</f>
        <v>0</v>
      </c>
      <c r="F121" s="78" t="n">
        <f aca="false">($F120+$D121+$E121)*(1+Input!$G$40/(100*12))</f>
        <v>7550.43671430456</v>
      </c>
    </row>
    <row r="122" customFormat="false" ht="12.8" hidden="false" customHeight="false" outlineLevel="0" collapsed="false">
      <c r="A122" s="76" t="n">
        <v>118</v>
      </c>
      <c r="B122" s="77" t="n">
        <f aca="false">EOMONTH(Input!$C$7,A122)</f>
        <v>46507</v>
      </c>
      <c r="D122" s="78" t="n">
        <f aca="false">IF(AND($B122&lt;Input!$C$31,$B122&lt;Input!$G$31),Input!$G$41,0)</f>
        <v>50</v>
      </c>
      <c r="E122" s="78" t="n">
        <f aca="true">IF(AND($B122&gt;Input!$G$45,$B122&lt;Input!$G$25),PMT(Input!$G$40/(100*12),(OFFSET($A$4,MATCH(Input!$G$25,$B$4:$B$1004,1),0,1,1)-OFFSET($A$4,MATCH(Input!$G$45,$B$4:$B$1004,1),0,1,1)),$H$4,0,1),0)</f>
        <v>0</v>
      </c>
      <c r="F122" s="78" t="n">
        <f aca="false">($F121+$D122+$E122)*(1+Input!$G$40/(100*12))</f>
        <v>7632.10520061416</v>
      </c>
    </row>
    <row r="123" customFormat="false" ht="12.8" hidden="false" customHeight="false" outlineLevel="0" collapsed="false">
      <c r="A123" s="76" t="n">
        <v>119</v>
      </c>
      <c r="B123" s="77" t="n">
        <f aca="false">EOMONTH(Input!$C$7,A123)</f>
        <v>46538</v>
      </c>
      <c r="D123" s="78" t="n">
        <f aca="false">IF(AND($B123&lt;Input!$C$31,$B123&lt;Input!$G$31),Input!$G$41,0)</f>
        <v>50</v>
      </c>
      <c r="E123" s="78" t="n">
        <f aca="true">IF(AND($B123&gt;Input!$G$45,$B123&lt;Input!$G$25),PMT(Input!$G$40/(100*12),(OFFSET($A$4,MATCH(Input!$G$25,$B$4:$B$1004,1),0,1,1)-OFFSET($A$4,MATCH(Input!$G$45,$B$4:$B$1004,1),0,1,1)),$H$4,0,1),0)</f>
        <v>0</v>
      </c>
      <c r="F123" s="78" t="n">
        <f aca="false">($F122+$D123+$E123)*(1+Input!$G$40/(100*12))</f>
        <v>7714.11397228339</v>
      </c>
    </row>
    <row r="124" customFormat="false" ht="12.8" hidden="false" customHeight="false" outlineLevel="0" collapsed="false">
      <c r="A124" s="76" t="n">
        <v>120</v>
      </c>
      <c r="B124" s="77" t="n">
        <f aca="false">EOMONTH(Input!$C$7,A124)</f>
        <v>46568</v>
      </c>
      <c r="D124" s="78" t="n">
        <f aca="false">IF(AND($B124&lt;Input!$C$31,$B124&lt;Input!$G$31),Input!$G$41,0)</f>
        <v>50</v>
      </c>
      <c r="E124" s="78" t="n">
        <f aca="true">IF(AND($B124&gt;Input!$G$45,$B124&lt;Input!$G$25),PMT(Input!$G$40/(100*12),(OFFSET($A$4,MATCH(Input!$G$25,$B$4:$B$1004,1),0,1,1)-OFFSET($A$4,MATCH(Input!$G$45,$B$4:$B$1004,1),0,1,1)),$H$4,0,1),0)</f>
        <v>0</v>
      </c>
      <c r="F124" s="78" t="n">
        <f aca="false">($F123+$D124+$E124)*(1+Input!$G$40/(100*12))</f>
        <v>7796.4644471679</v>
      </c>
    </row>
    <row r="125" customFormat="false" ht="12.8" hidden="false" customHeight="false" outlineLevel="0" collapsed="false">
      <c r="A125" s="76" t="n">
        <v>121</v>
      </c>
      <c r="B125" s="77" t="n">
        <f aca="false">EOMONTH(Input!$C$7,A125)</f>
        <v>46599</v>
      </c>
      <c r="D125" s="78" t="n">
        <f aca="false">IF(AND($B125&lt;Input!$C$31,$B125&lt;Input!$G$31),Input!$G$41,0)</f>
        <v>50</v>
      </c>
      <c r="E125" s="78" t="n">
        <f aca="true">IF(AND($B125&gt;Input!$G$45,$B125&lt;Input!$G$25),PMT(Input!$G$40/(100*12),(OFFSET($A$4,MATCH(Input!$G$25,$B$4:$B$1004,1),0,1,1)-OFFSET($A$4,MATCH(Input!$G$45,$B$4:$B$1004,1),0,1,1)),$H$4,0,1),0)</f>
        <v>0</v>
      </c>
      <c r="F125" s="78" t="n">
        <f aca="false">($F124+$D125+$E125)*(1+Input!$G$40/(100*12))</f>
        <v>7879.1580490311</v>
      </c>
    </row>
    <row r="126" customFormat="false" ht="12.8" hidden="false" customHeight="false" outlineLevel="0" collapsed="false">
      <c r="A126" s="76" t="n">
        <v>122</v>
      </c>
      <c r="B126" s="77" t="n">
        <f aca="false">EOMONTH(Input!$C$7,A126)</f>
        <v>46630</v>
      </c>
      <c r="D126" s="78" t="n">
        <f aca="false">IF(AND($B126&lt;Input!$C$31,$B126&lt;Input!$G$31),Input!$G$41,0)</f>
        <v>50</v>
      </c>
      <c r="E126" s="78" t="n">
        <f aca="true">IF(AND($B126&gt;Input!$G$45,$B126&lt;Input!$G$25),PMT(Input!$G$40/(100*12),(OFFSET($A$4,MATCH(Input!$G$25,$B$4:$B$1004,1),0,1,1)-OFFSET($A$4,MATCH(Input!$G$45,$B$4:$B$1004,1),0,1,1)),$H$4,0,1),0)</f>
        <v>0</v>
      </c>
      <c r="F126" s="78" t="n">
        <f aca="false">($F125+$D126+$E126)*(1+Input!$G$40/(100*12))</f>
        <v>7962.19620756873</v>
      </c>
    </row>
    <row r="127" customFormat="false" ht="12.8" hidden="false" customHeight="false" outlineLevel="0" collapsed="false">
      <c r="A127" s="76" t="n">
        <v>123</v>
      </c>
      <c r="B127" s="77" t="n">
        <f aca="false">EOMONTH(Input!$C$7,A127)</f>
        <v>46660</v>
      </c>
      <c r="D127" s="78" t="n">
        <f aca="false">IF(AND($B127&lt;Input!$C$31,$B127&lt;Input!$G$31),Input!$G$41,0)</f>
        <v>50</v>
      </c>
      <c r="E127" s="78" t="n">
        <f aca="true">IF(AND($B127&gt;Input!$G$45,$B127&lt;Input!$G$25),PMT(Input!$G$40/(100*12),(OFFSET($A$4,MATCH(Input!$G$25,$B$4:$B$1004,1),0,1,1)-OFFSET($A$4,MATCH(Input!$G$45,$B$4:$B$1004,1),0,1,1)),$H$4,0,1),0)</f>
        <v>0</v>
      </c>
      <c r="F127" s="78" t="n">
        <f aca="false">($F126+$D127+$E127)*(1+Input!$G$40/(100*12))</f>
        <v>8045.5803584336</v>
      </c>
    </row>
    <row r="128" customFormat="false" ht="12.8" hidden="false" customHeight="false" outlineLevel="0" collapsed="false">
      <c r="A128" s="76" t="n">
        <v>124</v>
      </c>
      <c r="B128" s="77" t="n">
        <f aca="false">EOMONTH(Input!$C$7,A128)</f>
        <v>46691</v>
      </c>
      <c r="D128" s="78" t="n">
        <f aca="false">IF(AND($B128&lt;Input!$C$31,$B128&lt;Input!$G$31),Input!$G$41,0)</f>
        <v>50</v>
      </c>
      <c r="E128" s="78" t="n">
        <f aca="true">IF(AND($B128&gt;Input!$G$45,$B128&lt;Input!$G$25),PMT(Input!$G$40/(100*12),(OFFSET($A$4,MATCH(Input!$G$25,$B$4:$B$1004,1),0,1,1)-OFFSET($A$4,MATCH(Input!$G$45,$B$4:$B$1004,1),0,1,1)),$H$4,0,1),0)</f>
        <v>0</v>
      </c>
      <c r="F128" s="78" t="n">
        <f aca="false">($F127+$D128+$E128)*(1+Input!$G$40/(100*12))</f>
        <v>8129.31194326041</v>
      </c>
    </row>
    <row r="129" customFormat="false" ht="12.8" hidden="false" customHeight="false" outlineLevel="0" collapsed="false">
      <c r="A129" s="76" t="n">
        <v>125</v>
      </c>
      <c r="B129" s="77" t="n">
        <f aca="false">EOMONTH(Input!$C$7,A129)</f>
        <v>46721</v>
      </c>
      <c r="D129" s="78" t="n">
        <f aca="false">IF(AND($B129&lt;Input!$C$31,$B129&lt;Input!$G$31),Input!$G$41,0)</f>
        <v>50</v>
      </c>
      <c r="E129" s="78" t="n">
        <f aca="true">IF(AND($B129&gt;Input!$G$45,$B129&lt;Input!$G$25),PMT(Input!$G$40/(100*12),(OFFSET($A$4,MATCH(Input!$G$25,$B$4:$B$1004,1),0,1,1)-OFFSET($A$4,MATCH(Input!$G$45,$B$4:$B$1004,1),0,1,1)),$H$4,0,1),0)</f>
        <v>0</v>
      </c>
      <c r="F129" s="78" t="n">
        <f aca="false">($F128+$D129+$E129)*(1+Input!$G$40/(100*12))</f>
        <v>8213.39240969066</v>
      </c>
    </row>
    <row r="130" customFormat="false" ht="12.8" hidden="false" customHeight="false" outlineLevel="0" collapsed="false">
      <c r="A130" s="76" t="n">
        <v>126</v>
      </c>
      <c r="B130" s="77" t="n">
        <f aca="false">EOMONTH(Input!$C$7,A130)</f>
        <v>46752</v>
      </c>
      <c r="D130" s="78" t="n">
        <f aca="false">IF(AND($B130&lt;Input!$C$31,$B130&lt;Input!$G$31),Input!$G$41,0)</f>
        <v>50</v>
      </c>
      <c r="E130" s="78" t="n">
        <f aca="true">IF(AND($B130&gt;Input!$G$45,$B130&lt;Input!$G$25),PMT(Input!$G$40/(100*12),(OFFSET($A$4,MATCH(Input!$G$25,$B$4:$B$1004,1),0,1,1)-OFFSET($A$4,MATCH(Input!$G$45,$B$4:$B$1004,1),0,1,1)),$H$4,0,1),0)</f>
        <v>0</v>
      </c>
      <c r="F130" s="78" t="n">
        <f aca="false">($F129+$D130+$E130)*(1+Input!$G$40/(100*12))</f>
        <v>8297.8232113977</v>
      </c>
    </row>
    <row r="131" customFormat="false" ht="12.8" hidden="false" customHeight="false" outlineLevel="0" collapsed="false">
      <c r="A131" s="76" t="n">
        <v>127</v>
      </c>
      <c r="B131" s="77" t="n">
        <f aca="false">EOMONTH(Input!$C$7,A131)</f>
        <v>46783</v>
      </c>
      <c r="D131" s="78" t="n">
        <f aca="false">IF(AND($B131&lt;Input!$C$31,$B131&lt;Input!$G$31),Input!$G$41,0)</f>
        <v>50</v>
      </c>
      <c r="E131" s="78" t="n">
        <f aca="true">IF(AND($B131&gt;Input!$G$45,$B131&lt;Input!$G$25),PMT(Input!$G$40/(100*12),(OFFSET($A$4,MATCH(Input!$G$25,$B$4:$B$1004,1),0,1,1)-OFFSET($A$4,MATCH(Input!$G$45,$B$4:$B$1004,1),0,1,1)),$H$4,0,1),0)</f>
        <v>0</v>
      </c>
      <c r="F131" s="78" t="n">
        <f aca="false">($F130+$D131+$E131)*(1+Input!$G$40/(100*12))</f>
        <v>8382.60580811186</v>
      </c>
    </row>
    <row r="132" customFormat="false" ht="12.8" hidden="false" customHeight="false" outlineLevel="0" collapsed="false">
      <c r="A132" s="76" t="n">
        <v>128</v>
      </c>
      <c r="B132" s="77" t="n">
        <f aca="false">EOMONTH(Input!$C$7,A132)</f>
        <v>46812</v>
      </c>
      <c r="D132" s="78" t="n">
        <f aca="false">IF(AND($B132&lt;Input!$C$31,$B132&lt;Input!$G$31),Input!$G$41,0)</f>
        <v>50</v>
      </c>
      <c r="E132" s="78" t="n">
        <f aca="true">IF(AND($B132&gt;Input!$G$45,$B132&lt;Input!$G$25),PMT(Input!$G$40/(100*12),(OFFSET($A$4,MATCH(Input!$G$25,$B$4:$B$1004,1),0,1,1)-OFFSET($A$4,MATCH(Input!$G$45,$B$4:$B$1004,1),0,1,1)),$H$4,0,1),0)</f>
        <v>0</v>
      </c>
      <c r="F132" s="78" t="n">
        <f aca="false">($F131+$D132+$E132)*(1+Input!$G$40/(100*12))</f>
        <v>8467.74166564566</v>
      </c>
    </row>
    <row r="133" customFormat="false" ht="12.8" hidden="false" customHeight="false" outlineLevel="0" collapsed="false">
      <c r="A133" s="76" t="n">
        <v>129</v>
      </c>
      <c r="B133" s="77" t="n">
        <f aca="false">EOMONTH(Input!$C$7,A133)</f>
        <v>46843</v>
      </c>
      <c r="D133" s="78" t="n">
        <f aca="false">IF(AND($B133&lt;Input!$C$31,$B133&lt;Input!$G$31),Input!$G$41,0)</f>
        <v>50</v>
      </c>
      <c r="E133" s="78" t="n">
        <f aca="true">IF(AND($B133&gt;Input!$G$45,$B133&lt;Input!$G$25),PMT(Input!$G$40/(100*12),(OFFSET($A$4,MATCH(Input!$G$25,$B$4:$B$1004,1),0,1,1)-OFFSET($A$4,MATCH(Input!$G$45,$B$4:$B$1004,1),0,1,1)),$H$4,0,1),0)</f>
        <v>0</v>
      </c>
      <c r="F133" s="78" t="n">
        <f aca="false">($F132+$D133+$E133)*(1+Input!$G$40/(100*12))</f>
        <v>8553.23225591918</v>
      </c>
    </row>
    <row r="134" customFormat="false" ht="12.8" hidden="false" customHeight="false" outlineLevel="0" collapsed="false">
      <c r="A134" s="76" t="n">
        <v>130</v>
      </c>
      <c r="B134" s="77" t="n">
        <f aca="false">EOMONTH(Input!$C$7,A134)</f>
        <v>46873</v>
      </c>
      <c r="D134" s="78" t="n">
        <f aca="false">IF(AND($B134&lt;Input!$C$31,$B134&lt;Input!$G$31),Input!$G$41,0)</f>
        <v>50</v>
      </c>
      <c r="E134" s="78" t="n">
        <f aca="true">IF(AND($B134&gt;Input!$G$45,$B134&lt;Input!$G$25),PMT(Input!$G$40/(100*12),(OFFSET($A$4,MATCH(Input!$G$25,$B$4:$B$1004,1),0,1,1)-OFFSET($A$4,MATCH(Input!$G$45,$B$4:$B$1004,1),0,1,1)),$H$4,0,1),0)</f>
        <v>0</v>
      </c>
      <c r="F134" s="78" t="n">
        <f aca="false">($F133+$D134+$E134)*(1+Input!$G$40/(100*12))</f>
        <v>8639.07905698551</v>
      </c>
    </row>
    <row r="135" customFormat="false" ht="12.8" hidden="false" customHeight="false" outlineLevel="0" collapsed="false">
      <c r="A135" s="76" t="n">
        <v>131</v>
      </c>
      <c r="B135" s="77" t="n">
        <f aca="false">EOMONTH(Input!$C$7,A135)</f>
        <v>46904</v>
      </c>
      <c r="D135" s="78" t="n">
        <f aca="false">IF(AND($B135&lt;Input!$C$31,$B135&lt;Input!$G$31),Input!$G$41,0)</f>
        <v>50</v>
      </c>
      <c r="E135" s="78" t="n">
        <f aca="true">IF(AND($B135&gt;Input!$G$45,$B135&lt;Input!$G$25),PMT(Input!$G$40/(100*12),(OFFSET($A$4,MATCH(Input!$G$25,$B$4:$B$1004,1),0,1,1)-OFFSET($A$4,MATCH(Input!$G$45,$B$4:$B$1004,1),0,1,1)),$H$4,0,1),0)</f>
        <v>0</v>
      </c>
      <c r="F135" s="78" t="n">
        <f aca="false">($F134+$D135+$E135)*(1+Input!$G$40/(100*12))</f>
        <v>8725.28355305628</v>
      </c>
    </row>
    <row r="136" customFormat="false" ht="12.8" hidden="false" customHeight="false" outlineLevel="0" collapsed="false">
      <c r="A136" s="76" t="n">
        <v>132</v>
      </c>
      <c r="B136" s="77" t="n">
        <f aca="false">EOMONTH(Input!$C$7,A136)</f>
        <v>46934</v>
      </c>
      <c r="D136" s="78" t="n">
        <f aca="false">IF(AND($B136&lt;Input!$C$31,$B136&lt;Input!$G$31),Input!$G$41,0)</f>
        <v>50</v>
      </c>
      <c r="E136" s="78" t="n">
        <f aca="true">IF(AND($B136&gt;Input!$G$45,$B136&lt;Input!$G$25),PMT(Input!$G$40/(100*12),(OFFSET($A$4,MATCH(Input!$G$25,$B$4:$B$1004,1),0,1,1)-OFFSET($A$4,MATCH(Input!$G$45,$B$4:$B$1004,1),0,1,1)),$H$4,0,1),0)</f>
        <v>0</v>
      </c>
      <c r="F136" s="78" t="n">
        <f aca="false">($F135+$D136+$E136)*(1+Input!$G$40/(100*12))</f>
        <v>8811.84723452735</v>
      </c>
    </row>
    <row r="137" customFormat="false" ht="12.8" hidden="false" customHeight="false" outlineLevel="0" collapsed="false">
      <c r="A137" s="76" t="n">
        <v>133</v>
      </c>
      <c r="B137" s="77" t="n">
        <f aca="false">EOMONTH(Input!$C$7,A137)</f>
        <v>46965</v>
      </c>
      <c r="D137" s="78" t="n">
        <f aca="false">IF(AND($B137&lt;Input!$C$31,$B137&lt;Input!$G$31),Input!$G$41,0)</f>
        <v>50</v>
      </c>
      <c r="E137" s="78" t="n">
        <f aca="true">IF(AND($B137&gt;Input!$G$45,$B137&lt;Input!$G$25),PMT(Input!$G$40/(100*12),(OFFSET($A$4,MATCH(Input!$G$25,$B$4:$B$1004,1),0,1,1)-OFFSET($A$4,MATCH(Input!$G$45,$B$4:$B$1004,1),0,1,1)),$H$4,0,1),0)</f>
        <v>0</v>
      </c>
      <c r="F137" s="78" t="n">
        <f aca="false">($F136+$D137+$E137)*(1+Input!$G$40/(100*12))</f>
        <v>8898.77159800455</v>
      </c>
    </row>
    <row r="138" customFormat="false" ht="12.8" hidden="false" customHeight="false" outlineLevel="0" collapsed="false">
      <c r="A138" s="76" t="n">
        <v>134</v>
      </c>
      <c r="B138" s="77" t="n">
        <f aca="false">EOMONTH(Input!$C$7,A138)</f>
        <v>46996</v>
      </c>
      <c r="D138" s="78" t="n">
        <f aca="false">IF(AND($B138&lt;Input!$C$31,$B138&lt;Input!$G$31),Input!$G$41,0)</f>
        <v>50</v>
      </c>
      <c r="E138" s="78" t="n">
        <f aca="true">IF(AND($B138&gt;Input!$G$45,$B138&lt;Input!$G$25),PMT(Input!$G$40/(100*12),(OFFSET($A$4,MATCH(Input!$G$25,$B$4:$B$1004,1),0,1,1)-OFFSET($A$4,MATCH(Input!$G$45,$B$4:$B$1004,1),0,1,1)),$H$4,0,1),0)</f>
        <v>0</v>
      </c>
      <c r="F138" s="78" t="n">
        <f aca="false">($F137+$D138+$E138)*(1+Input!$G$40/(100*12))</f>
        <v>8986.05814632957</v>
      </c>
    </row>
    <row r="139" customFormat="false" ht="12.8" hidden="false" customHeight="false" outlineLevel="0" collapsed="false">
      <c r="A139" s="76" t="n">
        <v>135</v>
      </c>
      <c r="B139" s="77" t="n">
        <f aca="false">EOMONTH(Input!$C$7,A139)</f>
        <v>47026</v>
      </c>
      <c r="D139" s="78" t="n">
        <f aca="false">IF(AND($B139&lt;Input!$C$31,$B139&lt;Input!$G$31),Input!$G$41,0)</f>
        <v>50</v>
      </c>
      <c r="E139" s="78" t="n">
        <f aca="true">IF(AND($B139&gt;Input!$G$45,$B139&lt;Input!$G$25),PMT(Input!$G$40/(100*12),(OFFSET($A$4,MATCH(Input!$G$25,$B$4:$B$1004,1),0,1,1)-OFFSET($A$4,MATCH(Input!$G$45,$B$4:$B$1004,1),0,1,1)),$H$4,0,1),0)</f>
        <v>0</v>
      </c>
      <c r="F139" s="78" t="n">
        <f aca="false">($F138+$D139+$E139)*(1+Input!$G$40/(100*12))</f>
        <v>9073.70838860594</v>
      </c>
    </row>
    <row r="140" customFormat="false" ht="12.8" hidden="false" customHeight="false" outlineLevel="0" collapsed="false">
      <c r="A140" s="76" t="n">
        <v>136</v>
      </c>
      <c r="B140" s="77" t="n">
        <f aca="false">EOMONTH(Input!$C$7,A140)</f>
        <v>47057</v>
      </c>
      <c r="D140" s="78" t="n">
        <f aca="false">IF(AND($B140&lt;Input!$C$31,$B140&lt;Input!$G$31),Input!$G$41,0)</f>
        <v>50</v>
      </c>
      <c r="E140" s="78" t="n">
        <f aca="true">IF(AND($B140&gt;Input!$G$45,$B140&lt;Input!$G$25),PMT(Input!$G$40/(100*12),(OFFSET($A$4,MATCH(Input!$G$25,$B$4:$B$1004,1),0,1,1)-OFFSET($A$4,MATCH(Input!$G$45,$B$4:$B$1004,1),0,1,1)),$H$4,0,1),0)</f>
        <v>0</v>
      </c>
      <c r="F140" s="78" t="n">
        <f aca="false">($F139+$D140+$E140)*(1+Input!$G$40/(100*12))</f>
        <v>9161.72384022513</v>
      </c>
    </row>
    <row r="141" customFormat="false" ht="12.8" hidden="false" customHeight="false" outlineLevel="0" collapsed="false">
      <c r="A141" s="76" t="n">
        <v>137</v>
      </c>
      <c r="B141" s="77" t="n">
        <f aca="false">EOMONTH(Input!$C$7,A141)</f>
        <v>47087</v>
      </c>
      <c r="D141" s="78" t="n">
        <f aca="false">IF(AND($B141&lt;Input!$C$31,$B141&lt;Input!$G$31),Input!$G$41,0)</f>
        <v>50</v>
      </c>
      <c r="E141" s="78" t="n">
        <f aca="true">IF(AND($B141&gt;Input!$G$45,$B141&lt;Input!$G$25),PMT(Input!$G$40/(100*12),(OFFSET($A$4,MATCH(Input!$G$25,$B$4:$B$1004,1),0,1,1)-OFFSET($A$4,MATCH(Input!$G$45,$B$4:$B$1004,1),0,1,1)),$H$4,0,1),0)</f>
        <v>0</v>
      </c>
      <c r="F141" s="78" t="n">
        <f aca="false">($F140+$D141+$E141)*(1+Input!$G$40/(100*12))</f>
        <v>9250.10602289274</v>
      </c>
    </row>
    <row r="142" customFormat="false" ht="12.8" hidden="false" customHeight="false" outlineLevel="0" collapsed="false">
      <c r="A142" s="76" t="n">
        <v>138</v>
      </c>
      <c r="B142" s="77" t="n">
        <f aca="false">EOMONTH(Input!$C$7,A142)</f>
        <v>47118</v>
      </c>
      <c r="D142" s="78" t="n">
        <f aca="false">IF(AND($B142&lt;Input!$C$31,$B142&lt;Input!$G$31),Input!$G$41,0)</f>
        <v>50</v>
      </c>
      <c r="E142" s="78" t="n">
        <f aca="true">IF(AND($B142&gt;Input!$G$45,$B142&lt;Input!$G$25),PMT(Input!$G$40/(100*12),(OFFSET($A$4,MATCH(Input!$G$25,$B$4:$B$1004,1),0,1,1)-OFFSET($A$4,MATCH(Input!$G$45,$B$4:$B$1004,1),0,1,1)),$H$4,0,1),0)</f>
        <v>0</v>
      </c>
      <c r="F142" s="78" t="n">
        <f aca="false">($F141+$D142+$E142)*(1+Input!$G$40/(100*12))</f>
        <v>9338.85646465479</v>
      </c>
    </row>
    <row r="143" customFormat="false" ht="12.8" hidden="false" customHeight="false" outlineLevel="0" collapsed="false">
      <c r="A143" s="76" t="n">
        <v>139</v>
      </c>
      <c r="B143" s="77" t="n">
        <f aca="false">EOMONTH(Input!$C$7,A143)</f>
        <v>47149</v>
      </c>
      <c r="D143" s="78" t="n">
        <f aca="false">IF(AND($B143&lt;Input!$C$31,$B143&lt;Input!$G$31),Input!$G$41,0)</f>
        <v>50</v>
      </c>
      <c r="E143" s="78" t="n">
        <f aca="true">IF(AND($B143&gt;Input!$G$45,$B143&lt;Input!$G$25),PMT(Input!$G$40/(100*12),(OFFSET($A$4,MATCH(Input!$G$25,$B$4:$B$1004,1),0,1,1)-OFFSET($A$4,MATCH(Input!$G$45,$B$4:$B$1004,1),0,1,1)),$H$4,0,1),0)</f>
        <v>0</v>
      </c>
      <c r="F143" s="78" t="n">
        <f aca="false">($F142+$D143+$E143)*(1+Input!$G$40/(100*12))</f>
        <v>9427.97669992418</v>
      </c>
    </row>
    <row r="144" customFormat="false" ht="12.8" hidden="false" customHeight="false" outlineLevel="0" collapsed="false">
      <c r="A144" s="76" t="n">
        <v>140</v>
      </c>
      <c r="B144" s="77" t="n">
        <f aca="false">EOMONTH(Input!$C$7,A144)</f>
        <v>47177</v>
      </c>
      <c r="D144" s="78" t="n">
        <f aca="false">IF(AND($B144&lt;Input!$C$31,$B144&lt;Input!$G$31),Input!$G$41,0)</f>
        <v>50</v>
      </c>
      <c r="E144" s="78" t="n">
        <f aca="true">IF(AND($B144&gt;Input!$G$45,$B144&lt;Input!$G$25),PMT(Input!$G$40/(100*12),(OFFSET($A$4,MATCH(Input!$G$25,$B$4:$B$1004,1),0,1,1)-OFFSET($A$4,MATCH(Input!$G$45,$B$4:$B$1004,1),0,1,1)),$H$4,0,1),0)</f>
        <v>0</v>
      </c>
      <c r="F144" s="78" t="n">
        <f aca="false">($F143+$D144+$E144)*(1+Input!$G$40/(100*12))</f>
        <v>9517.4682695072</v>
      </c>
    </row>
    <row r="145" customFormat="false" ht="12.8" hidden="false" customHeight="false" outlineLevel="0" collapsed="false">
      <c r="A145" s="76" t="n">
        <v>141</v>
      </c>
      <c r="B145" s="77" t="n">
        <f aca="false">EOMONTH(Input!$C$7,A145)</f>
        <v>47208</v>
      </c>
      <c r="D145" s="78" t="n">
        <f aca="false">IF(AND($B145&lt;Input!$C$31,$B145&lt;Input!$G$31),Input!$G$41,0)</f>
        <v>50</v>
      </c>
      <c r="E145" s="78" t="n">
        <f aca="true">IF(AND($B145&gt;Input!$G$45,$B145&lt;Input!$G$25),PMT(Input!$G$40/(100*12),(OFFSET($A$4,MATCH(Input!$G$25,$B$4:$B$1004,1),0,1,1)-OFFSET($A$4,MATCH(Input!$G$45,$B$4:$B$1004,1),0,1,1)),$H$4,0,1),0)</f>
        <v>0</v>
      </c>
      <c r="F145" s="78" t="n">
        <f aca="false">($F144+$D145+$E145)*(1+Input!$G$40/(100*12))</f>
        <v>9607.33272063015</v>
      </c>
    </row>
    <row r="146" customFormat="false" ht="12.8" hidden="false" customHeight="false" outlineLevel="0" collapsed="false">
      <c r="A146" s="76" t="n">
        <v>142</v>
      </c>
      <c r="B146" s="77" t="n">
        <f aca="false">EOMONTH(Input!$C$7,A146)</f>
        <v>47238</v>
      </c>
      <c r="D146" s="78" t="n">
        <f aca="false">IF(AND($B146&lt;Input!$C$31,$B146&lt;Input!$G$31),Input!$G$41,0)</f>
        <v>50</v>
      </c>
      <c r="E146" s="78" t="n">
        <f aca="true">IF(AND($B146&gt;Input!$G$45,$B146&lt;Input!$G$25),PMT(Input!$G$40/(100*12),(OFFSET($A$4,MATCH(Input!$G$25,$B$4:$B$1004,1),0,1,1)-OFFSET($A$4,MATCH(Input!$G$45,$B$4:$B$1004,1),0,1,1)),$H$4,0,1),0)</f>
        <v>0</v>
      </c>
      <c r="F146" s="78" t="n">
        <f aca="false">($F145+$D146+$E146)*(1+Input!$G$40/(100*12))</f>
        <v>9697.57160696611</v>
      </c>
    </row>
    <row r="147" customFormat="false" ht="12.8" hidden="false" customHeight="false" outlineLevel="0" collapsed="false">
      <c r="A147" s="76" t="n">
        <v>143</v>
      </c>
      <c r="B147" s="77" t="n">
        <f aca="false">EOMONTH(Input!$C$7,A147)</f>
        <v>47269</v>
      </c>
      <c r="D147" s="78" t="n">
        <f aca="false">IF(AND($B147&lt;Input!$C$31,$B147&lt;Input!$G$31),Input!$G$41,0)</f>
        <v>50</v>
      </c>
      <c r="E147" s="78" t="n">
        <f aca="true">IF(AND($B147&gt;Input!$G$45,$B147&lt;Input!$G$25),PMT(Input!$G$40/(100*12),(OFFSET($A$4,MATCH(Input!$G$25,$B$4:$B$1004,1),0,1,1)-OFFSET($A$4,MATCH(Input!$G$45,$B$4:$B$1004,1),0,1,1)),$H$4,0,1),0)</f>
        <v>0</v>
      </c>
      <c r="F147" s="78" t="n">
        <f aca="false">($F146+$D147+$E147)*(1+Input!$G$40/(100*12))</f>
        <v>9788.1864886618</v>
      </c>
    </row>
    <row r="148" customFormat="false" ht="12.8" hidden="false" customHeight="false" outlineLevel="0" collapsed="false">
      <c r="A148" s="76" t="n">
        <v>144</v>
      </c>
      <c r="B148" s="77" t="n">
        <f aca="false">EOMONTH(Input!$C$7,A148)</f>
        <v>47299</v>
      </c>
      <c r="D148" s="78" t="n">
        <f aca="false">IF(AND($B148&lt;Input!$C$31,$B148&lt;Input!$G$31),Input!$G$41,0)</f>
        <v>50</v>
      </c>
      <c r="E148" s="78" t="n">
        <f aca="true">IF(AND($B148&gt;Input!$G$45,$B148&lt;Input!$G$25),PMT(Input!$G$40/(100*12),(OFFSET($A$4,MATCH(Input!$G$25,$B$4:$B$1004,1),0,1,1)-OFFSET($A$4,MATCH(Input!$G$45,$B$4:$B$1004,1),0,1,1)),$H$4,0,1),0)</f>
        <v>0</v>
      </c>
      <c r="F148" s="78" t="n">
        <f aca="false">($F147+$D148+$E148)*(1+Input!$G$40/(100*12))</f>
        <v>9879.17893236456</v>
      </c>
    </row>
    <row r="149" customFormat="false" ht="12.8" hidden="false" customHeight="false" outlineLevel="0" collapsed="false">
      <c r="A149" s="76" t="n">
        <v>145</v>
      </c>
      <c r="B149" s="77" t="n">
        <f aca="false">EOMONTH(Input!$C$7,A149)</f>
        <v>47330</v>
      </c>
      <c r="D149" s="78" t="n">
        <f aca="false">IF(AND($B149&lt;Input!$C$31,$B149&lt;Input!$G$31),Input!$G$41,0)</f>
        <v>50</v>
      </c>
      <c r="E149" s="78" t="n">
        <f aca="true">IF(AND($B149&gt;Input!$G$45,$B149&lt;Input!$G$25),PMT(Input!$G$40/(100*12),(OFFSET($A$4,MATCH(Input!$G$25,$B$4:$B$1004,1),0,1,1)-OFFSET($A$4,MATCH(Input!$G$45,$B$4:$B$1004,1),0,1,1)),$H$4,0,1),0)</f>
        <v>0</v>
      </c>
      <c r="F149" s="78" t="n">
        <f aca="false">($F148+$D149+$E149)*(1+Input!$G$40/(100*12))</f>
        <v>9970.55051124941</v>
      </c>
    </row>
    <row r="150" customFormat="false" ht="12.8" hidden="false" customHeight="false" outlineLevel="0" collapsed="false">
      <c r="A150" s="76" t="n">
        <v>146</v>
      </c>
      <c r="B150" s="77" t="n">
        <f aca="false">EOMONTH(Input!$C$7,A150)</f>
        <v>47361</v>
      </c>
      <c r="D150" s="78" t="n">
        <f aca="false">IF(AND($B150&lt;Input!$C$31,$B150&lt;Input!$G$31),Input!$G$41,0)</f>
        <v>50</v>
      </c>
      <c r="E150" s="78" t="n">
        <f aca="true">IF(AND($B150&gt;Input!$G$45,$B150&lt;Input!$G$25),PMT(Input!$G$40/(100*12),(OFFSET($A$4,MATCH(Input!$G$25,$B$4:$B$1004,1),0,1,1)-OFFSET($A$4,MATCH(Input!$G$45,$B$4:$B$1004,1),0,1,1)),$H$4,0,1),0)</f>
        <v>0</v>
      </c>
      <c r="F150" s="78" t="n">
        <f aca="false">($F149+$D150+$E150)*(1+Input!$G$40/(100*12))</f>
        <v>10062.3028050463</v>
      </c>
    </row>
    <row r="151" customFormat="false" ht="12.8" hidden="false" customHeight="false" outlineLevel="0" collapsed="false">
      <c r="A151" s="76" t="n">
        <v>147</v>
      </c>
      <c r="B151" s="77" t="n">
        <f aca="false">EOMONTH(Input!$C$7,A151)</f>
        <v>47391</v>
      </c>
      <c r="D151" s="78" t="n">
        <f aca="false">IF(AND($B151&lt;Input!$C$31,$B151&lt;Input!$G$31),Input!$G$41,0)</f>
        <v>50</v>
      </c>
      <c r="E151" s="78" t="n">
        <f aca="true">IF(AND($B151&gt;Input!$G$45,$B151&lt;Input!$G$25),PMT(Input!$G$40/(100*12),(OFFSET($A$4,MATCH(Input!$G$25,$B$4:$B$1004,1),0,1,1)-OFFSET($A$4,MATCH(Input!$G$45,$B$4:$B$1004,1),0,1,1)),$H$4,0,1),0)</f>
        <v>0</v>
      </c>
      <c r="F151" s="78" t="n">
        <f aca="false">($F150+$D151+$E151)*(1+Input!$G$40/(100*12))</f>
        <v>10154.4374000673</v>
      </c>
    </row>
    <row r="152" customFormat="false" ht="12.8" hidden="false" customHeight="false" outlineLevel="0" collapsed="false">
      <c r="A152" s="76" t="n">
        <v>148</v>
      </c>
      <c r="B152" s="77" t="n">
        <f aca="false">EOMONTH(Input!$C$7,A152)</f>
        <v>47422</v>
      </c>
      <c r="D152" s="78" t="n">
        <f aca="false">IF(AND($B152&lt;Input!$C$31,$B152&lt;Input!$G$31),Input!$G$41,0)</f>
        <v>50</v>
      </c>
      <c r="E152" s="78" t="n">
        <f aca="true">IF(AND($B152&gt;Input!$G$45,$B152&lt;Input!$G$25),PMT(Input!$G$40/(100*12),(OFFSET($A$4,MATCH(Input!$G$25,$B$4:$B$1004,1),0,1,1)-OFFSET($A$4,MATCH(Input!$G$45,$B$4:$B$1004,1),0,1,1)),$H$4,0,1),0)</f>
        <v>0</v>
      </c>
      <c r="F152" s="78" t="n">
        <f aca="false">($F151+$D152+$E152)*(1+Input!$G$40/(100*12))</f>
        <v>10246.9558892343</v>
      </c>
    </row>
    <row r="153" customFormat="false" ht="12.8" hidden="false" customHeight="false" outlineLevel="0" collapsed="false">
      <c r="A153" s="76" t="n">
        <v>149</v>
      </c>
      <c r="B153" s="77" t="n">
        <f aca="false">EOMONTH(Input!$C$7,A153)</f>
        <v>47452</v>
      </c>
      <c r="D153" s="78" t="n">
        <f aca="false">IF(AND($B153&lt;Input!$C$31,$B153&lt;Input!$G$31),Input!$G$41,0)</f>
        <v>50</v>
      </c>
      <c r="E153" s="78" t="n">
        <f aca="true">IF(AND($B153&gt;Input!$G$45,$B153&lt;Input!$G$25),PMT(Input!$G$40/(100*12),(OFFSET($A$4,MATCH(Input!$G$25,$B$4:$B$1004,1),0,1,1)-OFFSET($A$4,MATCH(Input!$G$45,$B$4:$B$1004,1),0,1,1)),$H$4,0,1),0)</f>
        <v>0</v>
      </c>
      <c r="F153" s="78" t="n">
        <f aca="false">($F152+$D153+$E153)*(1+Input!$G$40/(100*12))</f>
        <v>10339.8598721061</v>
      </c>
    </row>
    <row r="154" customFormat="false" ht="12.8" hidden="false" customHeight="false" outlineLevel="0" collapsed="false">
      <c r="A154" s="76" t="n">
        <v>150</v>
      </c>
      <c r="B154" s="77" t="n">
        <f aca="false">EOMONTH(Input!$C$7,A154)</f>
        <v>47483</v>
      </c>
      <c r="D154" s="78" t="n">
        <f aca="false">IF(AND($B154&lt;Input!$C$31,$B154&lt;Input!$G$31),Input!$G$41,0)</f>
        <v>50</v>
      </c>
      <c r="E154" s="78" t="n">
        <f aca="true">IF(AND($B154&gt;Input!$G$45,$B154&lt;Input!$G$25),PMT(Input!$G$40/(100*12),(OFFSET($A$4,MATCH(Input!$G$25,$B$4:$B$1004,1),0,1,1)-OFFSET($A$4,MATCH(Input!$G$45,$B$4:$B$1004,1),0,1,1)),$H$4,0,1),0)</f>
        <v>0</v>
      </c>
      <c r="F154" s="78" t="n">
        <f aca="false">($F153+$D154+$E154)*(1+Input!$G$40/(100*12))</f>
        <v>10433.1509549065</v>
      </c>
    </row>
    <row r="155" customFormat="false" ht="12.8" hidden="false" customHeight="false" outlineLevel="0" collapsed="false">
      <c r="A155" s="76" t="n">
        <v>151</v>
      </c>
      <c r="B155" s="77" t="n">
        <f aca="false">EOMONTH(Input!$C$7,A155)</f>
        <v>47514</v>
      </c>
      <c r="D155" s="78" t="n">
        <f aca="false">IF(AND($B155&lt;Input!$C$31,$B155&lt;Input!$G$31),Input!$G$41,0)</f>
        <v>50</v>
      </c>
      <c r="E155" s="78" t="n">
        <f aca="true">IF(AND($B155&gt;Input!$G$45,$B155&lt;Input!$G$25),PMT(Input!$G$40/(100*12),(OFFSET($A$4,MATCH(Input!$G$25,$B$4:$B$1004,1),0,1,1)-OFFSET($A$4,MATCH(Input!$G$45,$B$4:$B$1004,1),0,1,1)),$H$4,0,1),0)</f>
        <v>0</v>
      </c>
      <c r="F155" s="78" t="n">
        <f aca="false">($F154+$D155+$E155)*(1+Input!$G$40/(100*12))</f>
        <v>10526.8307505519</v>
      </c>
    </row>
    <row r="156" customFormat="false" ht="12.8" hidden="false" customHeight="false" outlineLevel="0" collapsed="false">
      <c r="A156" s="76" t="n">
        <v>152</v>
      </c>
      <c r="B156" s="77" t="n">
        <f aca="false">EOMONTH(Input!$C$7,A156)</f>
        <v>47542</v>
      </c>
      <c r="D156" s="78" t="n">
        <f aca="false">IF(AND($B156&lt;Input!$C$31,$B156&lt;Input!$G$31),Input!$G$41,0)</f>
        <v>50</v>
      </c>
      <c r="E156" s="78" t="n">
        <f aca="true">IF(AND($B156&gt;Input!$G$45,$B156&lt;Input!$G$25),PMT(Input!$G$40/(100*12),(OFFSET($A$4,MATCH(Input!$G$25,$B$4:$B$1004,1),0,1,1)-OFFSET($A$4,MATCH(Input!$G$45,$B$4:$B$1004,1),0,1,1)),$H$4,0,1),0)</f>
        <v>0</v>
      </c>
      <c r="F156" s="78" t="n">
        <f aca="false">($F155+$D156+$E156)*(1+Input!$G$40/(100*12))</f>
        <v>10620.9008786792</v>
      </c>
    </row>
    <row r="157" customFormat="false" ht="12.8" hidden="false" customHeight="false" outlineLevel="0" collapsed="false">
      <c r="A157" s="76" t="n">
        <v>153</v>
      </c>
      <c r="B157" s="77" t="n">
        <f aca="false">EOMONTH(Input!$C$7,A157)</f>
        <v>47573</v>
      </c>
      <c r="D157" s="78" t="n">
        <f aca="false">IF(AND($B157&lt;Input!$C$31,$B157&lt;Input!$G$31),Input!$G$41,0)</f>
        <v>50</v>
      </c>
      <c r="E157" s="78" t="n">
        <f aca="true">IF(AND($B157&gt;Input!$G$45,$B157&lt;Input!$G$25),PMT(Input!$G$40/(100*12),(OFFSET($A$4,MATCH(Input!$G$25,$B$4:$B$1004,1),0,1,1)-OFFSET($A$4,MATCH(Input!$G$45,$B$4:$B$1004,1),0,1,1)),$H$4,0,1),0)</f>
        <v>0</v>
      </c>
      <c r="F157" s="78" t="n">
        <f aca="false">($F156+$D157+$E157)*(1+Input!$G$40/(100*12))</f>
        <v>10715.3629656737</v>
      </c>
    </row>
    <row r="158" customFormat="false" ht="12.8" hidden="false" customHeight="false" outlineLevel="0" collapsed="false">
      <c r="A158" s="76" t="n">
        <v>154</v>
      </c>
      <c r="B158" s="77" t="n">
        <f aca="false">EOMONTH(Input!$C$7,A158)</f>
        <v>47603</v>
      </c>
      <c r="D158" s="78" t="n">
        <f aca="false">IF(AND($B158&lt;Input!$C$31,$B158&lt;Input!$G$31),Input!$G$41,0)</f>
        <v>50</v>
      </c>
      <c r="E158" s="78" t="n">
        <f aca="true">IF(AND($B158&gt;Input!$G$45,$B158&lt;Input!$G$25),PMT(Input!$G$40/(100*12),(OFFSET($A$4,MATCH(Input!$G$25,$B$4:$B$1004,1),0,1,1)-OFFSET($A$4,MATCH(Input!$G$45,$B$4:$B$1004,1),0,1,1)),$H$4,0,1),0)</f>
        <v>0</v>
      </c>
      <c r="F158" s="78" t="n">
        <f aca="false">($F157+$D158+$E158)*(1+Input!$G$40/(100*12))</f>
        <v>10810.2186446974</v>
      </c>
    </row>
    <row r="159" customFormat="false" ht="12.8" hidden="false" customHeight="false" outlineLevel="0" collapsed="false">
      <c r="A159" s="76" t="n">
        <v>155</v>
      </c>
      <c r="B159" s="77" t="n">
        <f aca="false">EOMONTH(Input!$C$7,A159)</f>
        <v>47634</v>
      </c>
      <c r="D159" s="78" t="n">
        <f aca="false">IF(AND($B159&lt;Input!$C$31,$B159&lt;Input!$G$31),Input!$G$41,0)</f>
        <v>50</v>
      </c>
      <c r="E159" s="78" t="n">
        <f aca="true">IF(AND($B159&gt;Input!$G$45,$B159&lt;Input!$G$25),PMT(Input!$G$40/(100*12),(OFFSET($A$4,MATCH(Input!$G$25,$B$4:$B$1004,1),0,1,1)-OFFSET($A$4,MATCH(Input!$G$45,$B$4:$B$1004,1),0,1,1)),$H$4,0,1),0)</f>
        <v>0</v>
      </c>
      <c r="F159" s="78" t="n">
        <f aca="false">($F158+$D159+$E159)*(1+Input!$G$40/(100*12))</f>
        <v>10905.469555717</v>
      </c>
    </row>
    <row r="160" customFormat="false" ht="12.8" hidden="false" customHeight="false" outlineLevel="0" collapsed="false">
      <c r="A160" s="76" t="n">
        <v>156</v>
      </c>
      <c r="B160" s="77" t="n">
        <f aca="false">EOMONTH(Input!$C$7,A160)</f>
        <v>47664</v>
      </c>
      <c r="D160" s="78" t="n">
        <f aca="false">IF(AND($B160&lt;Input!$C$31,$B160&lt;Input!$G$31),Input!$G$41,0)</f>
        <v>50</v>
      </c>
      <c r="E160" s="78" t="n">
        <f aca="true">IF(AND($B160&gt;Input!$G$45,$B160&lt;Input!$G$25),PMT(Input!$G$40/(100*12),(OFFSET($A$4,MATCH(Input!$G$25,$B$4:$B$1004,1),0,1,1)-OFFSET($A$4,MATCH(Input!$G$45,$B$4:$B$1004,1),0,1,1)),$H$4,0,1),0)</f>
        <v>0</v>
      </c>
      <c r="F160" s="78" t="n">
        <f aca="false">($F159+$D160+$E160)*(1+Input!$G$40/(100*12))</f>
        <v>11001.1173455324</v>
      </c>
    </row>
    <row r="161" customFormat="false" ht="12.8" hidden="false" customHeight="false" outlineLevel="0" collapsed="false">
      <c r="A161" s="76" t="n">
        <v>157</v>
      </c>
      <c r="B161" s="77" t="n">
        <f aca="false">EOMONTH(Input!$C$7,A161)</f>
        <v>47695</v>
      </c>
      <c r="D161" s="78" t="n">
        <f aca="false">IF(AND($B161&lt;Input!$C$31,$B161&lt;Input!$G$31),Input!$G$41,0)</f>
        <v>50</v>
      </c>
      <c r="E161" s="78" t="n">
        <f aca="true">IF(AND($B161&gt;Input!$G$45,$B161&lt;Input!$G$25),PMT(Input!$G$40/(100*12),(OFFSET($A$4,MATCH(Input!$G$25,$B$4:$B$1004,1),0,1,1)-OFFSET($A$4,MATCH(Input!$G$45,$B$4:$B$1004,1),0,1,1)),$H$4,0,1),0)</f>
        <v>0</v>
      </c>
      <c r="F161" s="78" t="n">
        <f aca="false">($F160+$D161+$E161)*(1+Input!$G$40/(100*12))</f>
        <v>11097.1636678055</v>
      </c>
    </row>
    <row r="162" customFormat="false" ht="12.8" hidden="false" customHeight="false" outlineLevel="0" collapsed="false">
      <c r="A162" s="76" t="n">
        <v>158</v>
      </c>
      <c r="B162" s="77" t="n">
        <f aca="false">EOMONTH(Input!$C$7,A162)</f>
        <v>47726</v>
      </c>
      <c r="D162" s="78" t="n">
        <f aca="false">IF(AND($B162&lt;Input!$C$31,$B162&lt;Input!$G$31),Input!$G$41,0)</f>
        <v>50</v>
      </c>
      <c r="E162" s="78" t="n">
        <f aca="true">IF(AND($B162&gt;Input!$G$45,$B162&lt;Input!$G$25),PMT(Input!$G$40/(100*12),(OFFSET($A$4,MATCH(Input!$G$25,$B$4:$B$1004,1),0,1,1)-OFFSET($A$4,MATCH(Input!$G$45,$B$4:$B$1004,1),0,1,1)),$H$4,0,1),0)</f>
        <v>0</v>
      </c>
      <c r="F162" s="78" t="n">
        <f aca="false">($F161+$D162+$E162)*(1+Input!$G$40/(100*12))</f>
        <v>11193.610183088</v>
      </c>
    </row>
    <row r="163" customFormat="false" ht="12.8" hidden="false" customHeight="false" outlineLevel="0" collapsed="false">
      <c r="A163" s="76" t="n">
        <v>159</v>
      </c>
      <c r="B163" s="77" t="n">
        <f aca="false">EOMONTH(Input!$C$7,A163)</f>
        <v>47756</v>
      </c>
      <c r="D163" s="78" t="n">
        <f aca="false">IF(AND($B163&lt;Input!$C$31,$B163&lt;Input!$G$31),Input!$G$41,0)</f>
        <v>50</v>
      </c>
      <c r="E163" s="78" t="n">
        <f aca="true">IF(AND($B163&gt;Input!$G$45,$B163&lt;Input!$G$25),PMT(Input!$G$40/(100*12),(OFFSET($A$4,MATCH(Input!$G$25,$B$4:$B$1004,1),0,1,1)-OFFSET($A$4,MATCH(Input!$G$45,$B$4:$B$1004,1),0,1,1)),$H$4,0,1),0)</f>
        <v>0</v>
      </c>
      <c r="F163" s="78" t="n">
        <f aca="false">($F162+$D163+$E163)*(1+Input!$G$40/(100*12))</f>
        <v>11290.4585588509</v>
      </c>
    </row>
    <row r="164" customFormat="false" ht="12.8" hidden="false" customHeight="false" outlineLevel="0" collapsed="false">
      <c r="A164" s="76" t="n">
        <v>160</v>
      </c>
      <c r="B164" s="77" t="n">
        <f aca="false">EOMONTH(Input!$C$7,A164)</f>
        <v>47787</v>
      </c>
      <c r="D164" s="78" t="n">
        <f aca="false">IF(AND($B164&lt;Input!$C$31,$B164&lt;Input!$G$31),Input!$G$41,0)</f>
        <v>50</v>
      </c>
      <c r="E164" s="78" t="n">
        <f aca="true">IF(AND($B164&gt;Input!$G$45,$B164&lt;Input!$G$25),PMT(Input!$G$40/(100*12),(OFFSET($A$4,MATCH(Input!$G$25,$B$4:$B$1004,1),0,1,1)-OFFSET($A$4,MATCH(Input!$G$45,$B$4:$B$1004,1),0,1,1)),$H$4,0,1),0)</f>
        <v>0</v>
      </c>
      <c r="F164" s="78" t="n">
        <f aca="false">($F163+$D164+$E164)*(1+Input!$G$40/(100*12))</f>
        <v>11387.7104695128</v>
      </c>
    </row>
    <row r="165" customFormat="false" ht="12.8" hidden="false" customHeight="false" outlineLevel="0" collapsed="false">
      <c r="A165" s="76" t="n">
        <v>161</v>
      </c>
      <c r="B165" s="77" t="n">
        <f aca="false">EOMONTH(Input!$C$7,A165)</f>
        <v>47817</v>
      </c>
      <c r="D165" s="78" t="n">
        <f aca="false">IF(AND($B165&lt;Input!$C$31,$B165&lt;Input!$G$31),Input!$G$41,0)</f>
        <v>50</v>
      </c>
      <c r="E165" s="78" t="n">
        <f aca="true">IF(AND($B165&gt;Input!$G$45,$B165&lt;Input!$G$25),PMT(Input!$G$40/(100*12),(OFFSET($A$4,MATCH(Input!$G$25,$B$4:$B$1004,1),0,1,1)-OFFSET($A$4,MATCH(Input!$G$45,$B$4:$B$1004,1),0,1,1)),$H$4,0,1),0)</f>
        <v>0</v>
      </c>
      <c r="F165" s="78" t="n">
        <f aca="false">($F164+$D165+$E165)*(1+Input!$G$40/(100*12))</f>
        <v>11485.3675964691</v>
      </c>
    </row>
    <row r="166" customFormat="false" ht="12.8" hidden="false" customHeight="false" outlineLevel="0" collapsed="false">
      <c r="A166" s="76" t="n">
        <v>162</v>
      </c>
      <c r="B166" s="77" t="n">
        <f aca="false">EOMONTH(Input!$C$7,A166)</f>
        <v>47848</v>
      </c>
      <c r="D166" s="78" t="n">
        <f aca="false">IF(AND($B166&lt;Input!$C$31,$B166&lt;Input!$G$31),Input!$G$41,0)</f>
        <v>50</v>
      </c>
      <c r="E166" s="78" t="n">
        <f aca="true">IF(AND($B166&gt;Input!$G$45,$B166&lt;Input!$G$25),PMT(Input!$G$40/(100*12),(OFFSET($A$4,MATCH(Input!$G$25,$B$4:$B$1004,1),0,1,1)-OFFSET($A$4,MATCH(Input!$G$45,$B$4:$B$1004,1),0,1,1)),$H$4,0,1),0)</f>
        <v>0</v>
      </c>
      <c r="F166" s="78" t="n">
        <f aca="false">($F165+$D166+$E166)*(1+Input!$G$40/(100*12))</f>
        <v>11583.431628121</v>
      </c>
    </row>
    <row r="167" customFormat="false" ht="12.8" hidden="false" customHeight="false" outlineLevel="0" collapsed="false">
      <c r="A167" s="76" t="n">
        <v>163</v>
      </c>
      <c r="B167" s="77" t="n">
        <f aca="false">EOMONTH(Input!$C$7,A167)</f>
        <v>47879</v>
      </c>
      <c r="D167" s="78" t="n">
        <f aca="false">IF(AND($B167&lt;Input!$C$31,$B167&lt;Input!$G$31),Input!$G$41,0)</f>
        <v>50</v>
      </c>
      <c r="E167" s="78" t="n">
        <f aca="true">IF(AND($B167&gt;Input!$G$45,$B167&lt;Input!$G$25),PMT(Input!$G$40/(100*12),(OFFSET($A$4,MATCH(Input!$G$25,$B$4:$B$1004,1),0,1,1)-OFFSET($A$4,MATCH(Input!$G$45,$B$4:$B$1004,1),0,1,1)),$H$4,0,1),0)</f>
        <v>0</v>
      </c>
      <c r="F167" s="78" t="n">
        <f aca="false">($F166+$D167+$E167)*(1+Input!$G$40/(100*12))</f>
        <v>11681.9042599049</v>
      </c>
    </row>
    <row r="168" customFormat="false" ht="12.8" hidden="false" customHeight="false" outlineLevel="0" collapsed="false">
      <c r="A168" s="76" t="n">
        <v>164</v>
      </c>
      <c r="B168" s="77" t="n">
        <f aca="false">EOMONTH(Input!$C$7,A168)</f>
        <v>47907</v>
      </c>
      <c r="D168" s="78" t="n">
        <f aca="false">IF(AND($B168&lt;Input!$C$31,$B168&lt;Input!$G$31),Input!$G$41,0)</f>
        <v>50</v>
      </c>
      <c r="E168" s="78" t="n">
        <f aca="true">IF(AND($B168&gt;Input!$G$45,$B168&lt;Input!$G$25),PMT(Input!$G$40/(100*12),(OFFSET($A$4,MATCH(Input!$G$25,$B$4:$B$1004,1),0,1,1)-OFFSET($A$4,MATCH(Input!$G$45,$B$4:$B$1004,1),0,1,1)),$H$4,0,1),0)</f>
        <v>0</v>
      </c>
      <c r="F168" s="78" t="n">
        <f aca="false">($F167+$D168+$E168)*(1+Input!$G$40/(100*12))</f>
        <v>11780.7871943211</v>
      </c>
    </row>
    <row r="169" customFormat="false" ht="12.8" hidden="false" customHeight="false" outlineLevel="0" collapsed="false">
      <c r="A169" s="76" t="n">
        <v>165</v>
      </c>
      <c r="B169" s="77" t="n">
        <f aca="false">EOMONTH(Input!$C$7,A169)</f>
        <v>47938</v>
      </c>
      <c r="D169" s="78" t="n">
        <f aca="false">IF(AND($B169&lt;Input!$C$31,$B169&lt;Input!$G$31),Input!$G$41,0)</f>
        <v>50</v>
      </c>
      <c r="E169" s="78" t="n">
        <f aca="true">IF(AND($B169&gt;Input!$G$45,$B169&lt;Input!$G$25),PMT(Input!$G$40/(100*12),(OFFSET($A$4,MATCH(Input!$G$25,$B$4:$B$1004,1),0,1,1)-OFFSET($A$4,MATCH(Input!$G$45,$B$4:$B$1004,1),0,1,1)),$H$4,0,1),0)</f>
        <v>0</v>
      </c>
      <c r="F169" s="78" t="n">
        <f aca="false">($F168+$D169+$E169)*(1+Input!$G$40/(100*12))</f>
        <v>11880.0821409641</v>
      </c>
    </row>
    <row r="170" customFormat="false" ht="12.8" hidden="false" customHeight="false" outlineLevel="0" collapsed="false">
      <c r="A170" s="76" t="n">
        <v>166</v>
      </c>
      <c r="B170" s="77" t="n">
        <f aca="false">EOMONTH(Input!$C$7,A170)</f>
        <v>47968</v>
      </c>
      <c r="D170" s="78" t="n">
        <f aca="false">IF(AND($B170&lt;Input!$C$31,$B170&lt;Input!$G$31),Input!$G$41,0)</f>
        <v>50</v>
      </c>
      <c r="E170" s="78" t="n">
        <f aca="true">IF(AND($B170&gt;Input!$G$45,$B170&lt;Input!$G$25),PMT(Input!$G$40/(100*12),(OFFSET($A$4,MATCH(Input!$G$25,$B$4:$B$1004,1),0,1,1)-OFFSET($A$4,MATCH(Input!$G$45,$B$4:$B$1004,1),0,1,1)),$H$4,0,1),0)</f>
        <v>0</v>
      </c>
      <c r="F170" s="78" t="n">
        <f aca="false">($F169+$D170+$E170)*(1+Input!$G$40/(100*12))</f>
        <v>11979.7908165515</v>
      </c>
    </row>
    <row r="171" customFormat="false" ht="12.8" hidden="false" customHeight="false" outlineLevel="0" collapsed="false">
      <c r="A171" s="76" t="n">
        <v>167</v>
      </c>
      <c r="B171" s="77" t="n">
        <f aca="false">EOMONTH(Input!$C$7,A171)</f>
        <v>47999</v>
      </c>
      <c r="D171" s="78" t="n">
        <f aca="false">IF(AND($B171&lt;Input!$C$31,$B171&lt;Input!$G$31),Input!$G$41,0)</f>
        <v>50</v>
      </c>
      <c r="E171" s="78" t="n">
        <f aca="true">IF(AND($B171&gt;Input!$G$45,$B171&lt;Input!$G$25),PMT(Input!$G$40/(100*12),(OFFSET($A$4,MATCH(Input!$G$25,$B$4:$B$1004,1),0,1,1)-OFFSET($A$4,MATCH(Input!$G$45,$B$4:$B$1004,1),0,1,1)),$H$4,0,1),0)</f>
        <v>0</v>
      </c>
      <c r="F171" s="78" t="n">
        <f aca="false">($F170+$D171+$E171)*(1+Input!$G$40/(100*12))</f>
        <v>12079.9149449538</v>
      </c>
    </row>
    <row r="172" customFormat="false" ht="12.8" hidden="false" customHeight="false" outlineLevel="0" collapsed="false">
      <c r="A172" s="76" t="n">
        <v>168</v>
      </c>
      <c r="B172" s="77" t="n">
        <f aca="false">EOMONTH(Input!$C$7,A172)</f>
        <v>48029</v>
      </c>
      <c r="D172" s="78" t="n">
        <f aca="false">IF(AND($B172&lt;Input!$C$31,$B172&lt;Input!$G$31),Input!$G$41,0)</f>
        <v>50</v>
      </c>
      <c r="E172" s="78" t="n">
        <f aca="true">IF(AND($B172&gt;Input!$G$45,$B172&lt;Input!$G$25),PMT(Input!$G$40/(100*12),(OFFSET($A$4,MATCH(Input!$G$25,$B$4:$B$1004,1),0,1,1)-OFFSET($A$4,MATCH(Input!$G$45,$B$4:$B$1004,1),0,1,1)),$H$4,0,1),0)</f>
        <v>0</v>
      </c>
      <c r="F172" s="78" t="n">
        <f aca="false">($F171+$D172+$E172)*(1+Input!$G$40/(100*12))</f>
        <v>12180.4562572244</v>
      </c>
    </row>
    <row r="173" customFormat="false" ht="12.8" hidden="false" customHeight="false" outlineLevel="0" collapsed="false">
      <c r="A173" s="76" t="n">
        <v>169</v>
      </c>
      <c r="B173" s="77" t="n">
        <f aca="false">EOMONTH(Input!$C$7,A173)</f>
        <v>48060</v>
      </c>
      <c r="D173" s="78" t="n">
        <f aca="false">IF(AND($B173&lt;Input!$C$31,$B173&lt;Input!$G$31),Input!$G$41,0)</f>
        <v>50</v>
      </c>
      <c r="E173" s="78" t="n">
        <f aca="true">IF(AND($B173&gt;Input!$G$45,$B173&lt;Input!$G$25),PMT(Input!$G$40/(100*12),(OFFSET($A$4,MATCH(Input!$G$25,$B$4:$B$1004,1),0,1,1)-OFFSET($A$4,MATCH(Input!$G$45,$B$4:$B$1004,1),0,1,1)),$H$4,0,1),0)</f>
        <v>0</v>
      </c>
      <c r="F173" s="78" t="n">
        <f aca="false">($F172+$D173+$E173)*(1+Input!$G$40/(100*12))</f>
        <v>12281.4164916295</v>
      </c>
    </row>
    <row r="174" customFormat="false" ht="12.8" hidden="false" customHeight="false" outlineLevel="0" collapsed="false">
      <c r="A174" s="76" t="n">
        <v>170</v>
      </c>
      <c r="B174" s="77" t="n">
        <f aca="false">EOMONTH(Input!$C$7,A174)</f>
        <v>48091</v>
      </c>
      <c r="D174" s="78" t="n">
        <f aca="false">IF(AND($B174&lt;Input!$C$31,$B174&lt;Input!$G$31),Input!$G$41,0)</f>
        <v>50</v>
      </c>
      <c r="E174" s="78" t="n">
        <f aca="true">IF(AND($B174&gt;Input!$G$45,$B174&lt;Input!$G$25),PMT(Input!$G$40/(100*12),(OFFSET($A$4,MATCH(Input!$G$25,$B$4:$B$1004,1),0,1,1)-OFFSET($A$4,MATCH(Input!$G$45,$B$4:$B$1004,1),0,1,1)),$H$4,0,1),0)</f>
        <v>0</v>
      </c>
      <c r="F174" s="78" t="n">
        <f aca="false">($F173+$D174+$E174)*(1+Input!$G$40/(100*12))</f>
        <v>12382.797393678</v>
      </c>
    </row>
    <row r="175" customFormat="false" ht="12.8" hidden="false" customHeight="false" outlineLevel="0" collapsed="false">
      <c r="A175" s="76" t="n">
        <v>171</v>
      </c>
      <c r="B175" s="77" t="n">
        <f aca="false">EOMONTH(Input!$C$7,A175)</f>
        <v>48121</v>
      </c>
      <c r="D175" s="78" t="n">
        <f aca="false">IF(AND($B175&lt;Input!$C$31,$B175&lt;Input!$G$31),Input!$G$41,0)</f>
        <v>50</v>
      </c>
      <c r="E175" s="78" t="n">
        <f aca="true">IF(AND($B175&gt;Input!$G$45,$B175&lt;Input!$G$25),PMT(Input!$G$40/(100*12),(OFFSET($A$4,MATCH(Input!$G$25,$B$4:$B$1004,1),0,1,1)-OFFSET($A$4,MATCH(Input!$G$45,$B$4:$B$1004,1),0,1,1)),$H$4,0,1),0)</f>
        <v>0</v>
      </c>
      <c r="F175" s="78" t="n">
        <f aca="false">($F174+$D175+$E175)*(1+Input!$G$40/(100*12))</f>
        <v>12484.6007161516</v>
      </c>
    </row>
    <row r="176" customFormat="false" ht="12.8" hidden="false" customHeight="false" outlineLevel="0" collapsed="false">
      <c r="A176" s="76" t="n">
        <v>172</v>
      </c>
      <c r="B176" s="77" t="n">
        <f aca="false">EOMONTH(Input!$C$7,A176)</f>
        <v>48152</v>
      </c>
      <c r="D176" s="78" t="n">
        <f aca="false">IF(AND($B176&lt;Input!$C$31,$B176&lt;Input!$G$31),Input!$G$41,0)</f>
        <v>50</v>
      </c>
      <c r="E176" s="78" t="n">
        <f aca="true">IF(AND($B176&gt;Input!$G$45,$B176&lt;Input!$G$25),PMT(Input!$G$40/(100*12),(OFFSET($A$4,MATCH(Input!$G$25,$B$4:$B$1004,1),0,1,1)-OFFSET($A$4,MATCH(Input!$G$45,$B$4:$B$1004,1),0,1,1)),$H$4,0,1),0)</f>
        <v>0</v>
      </c>
      <c r="F176" s="78" t="n">
        <f aca="false">($F175+$D176+$E176)*(1+Input!$G$40/(100*12))</f>
        <v>12586.8282191356</v>
      </c>
    </row>
    <row r="177" customFormat="false" ht="12.8" hidden="false" customHeight="false" outlineLevel="0" collapsed="false">
      <c r="A177" s="76" t="n">
        <v>173</v>
      </c>
      <c r="B177" s="77" t="n">
        <f aca="false">EOMONTH(Input!$C$7,A177)</f>
        <v>48182</v>
      </c>
      <c r="D177" s="78" t="n">
        <f aca="false">IF(AND($B177&lt;Input!$C$31,$B177&lt;Input!$G$31),Input!$G$41,0)</f>
        <v>50</v>
      </c>
      <c r="E177" s="78" t="n">
        <f aca="true">IF(AND($B177&gt;Input!$G$45,$B177&lt;Input!$G$25),PMT(Input!$G$40/(100*12),(OFFSET($A$4,MATCH(Input!$G$25,$B$4:$B$1004,1),0,1,1)-OFFSET($A$4,MATCH(Input!$G$45,$B$4:$B$1004,1),0,1,1)),$H$4,0,1),0)</f>
        <v>0</v>
      </c>
      <c r="F177" s="78" t="n">
        <f aca="false">($F176+$D177+$E177)*(1+Input!$G$40/(100*12))</f>
        <v>12689.4816700487</v>
      </c>
    </row>
    <row r="178" customFormat="false" ht="12.8" hidden="false" customHeight="false" outlineLevel="0" collapsed="false">
      <c r="A178" s="76" t="n">
        <v>174</v>
      </c>
      <c r="B178" s="77" t="n">
        <f aca="false">EOMONTH(Input!$C$7,A178)</f>
        <v>48213</v>
      </c>
      <c r="D178" s="78" t="n">
        <f aca="false">IF(AND($B178&lt;Input!$C$31,$B178&lt;Input!$G$31),Input!$G$41,0)</f>
        <v>50</v>
      </c>
      <c r="E178" s="78" t="n">
        <f aca="true">IF(AND($B178&gt;Input!$G$45,$B178&lt;Input!$G$25),PMT(Input!$G$40/(100*12),(OFFSET($A$4,MATCH(Input!$G$25,$B$4:$B$1004,1),0,1,1)-OFFSET($A$4,MATCH(Input!$G$45,$B$4:$B$1004,1),0,1,1)),$H$4,0,1),0)</f>
        <v>0</v>
      </c>
      <c r="F178" s="78" t="n">
        <f aca="false">($F177+$D178+$E178)*(1+Input!$G$40/(100*12))</f>
        <v>12792.5628436739</v>
      </c>
    </row>
    <row r="179" customFormat="false" ht="12.8" hidden="false" customHeight="false" outlineLevel="0" collapsed="false">
      <c r="A179" s="76" t="n">
        <v>175</v>
      </c>
      <c r="B179" s="77" t="n">
        <f aca="false">EOMONTH(Input!$C$7,A179)</f>
        <v>48244</v>
      </c>
      <c r="D179" s="78" t="n">
        <f aca="false">IF(AND($B179&lt;Input!$C$31,$B179&lt;Input!$G$31),Input!$G$41,0)</f>
        <v>50</v>
      </c>
      <c r="E179" s="78" t="n">
        <f aca="true">IF(AND($B179&gt;Input!$G$45,$B179&lt;Input!$G$25),PMT(Input!$G$40/(100*12),(OFFSET($A$4,MATCH(Input!$G$25,$B$4:$B$1004,1),0,1,1)-OFFSET($A$4,MATCH(Input!$G$45,$B$4:$B$1004,1),0,1,1)),$H$4,0,1),0)</f>
        <v>0</v>
      </c>
      <c r="F179" s="78" t="n">
        <f aca="false">($F178+$D179+$E179)*(1+Input!$G$40/(100*12))</f>
        <v>12896.0735221892</v>
      </c>
    </row>
    <row r="180" customFormat="false" ht="12.8" hidden="false" customHeight="false" outlineLevel="0" collapsed="false">
      <c r="A180" s="76" t="n">
        <v>176</v>
      </c>
      <c r="B180" s="77" t="n">
        <f aca="false">EOMONTH(Input!$C$7,A180)</f>
        <v>48273</v>
      </c>
      <c r="D180" s="78" t="n">
        <f aca="false">IF(AND($B180&lt;Input!$C$31,$B180&lt;Input!$G$31),Input!$G$41,0)</f>
        <v>50</v>
      </c>
      <c r="E180" s="78" t="n">
        <f aca="true">IF(AND($B180&gt;Input!$G$45,$B180&lt;Input!$G$25),PMT(Input!$G$40/(100*12),(OFFSET($A$4,MATCH(Input!$G$25,$B$4:$B$1004,1),0,1,1)-OFFSET($A$4,MATCH(Input!$G$45,$B$4:$B$1004,1),0,1,1)),$H$4,0,1),0)</f>
        <v>0</v>
      </c>
      <c r="F180" s="78" t="n">
        <f aca="false">($F179+$D180+$E180)*(1+Input!$G$40/(100*12))</f>
        <v>13000.0154951983</v>
      </c>
    </row>
    <row r="181" customFormat="false" ht="12.8" hidden="false" customHeight="false" outlineLevel="0" collapsed="false">
      <c r="A181" s="76" t="n">
        <v>177</v>
      </c>
      <c r="B181" s="77" t="n">
        <f aca="false">EOMONTH(Input!$C$7,A181)</f>
        <v>48304</v>
      </c>
      <c r="D181" s="78" t="n">
        <f aca="false">IF(AND($B181&lt;Input!$C$31,$B181&lt;Input!$G$31),Input!$G$41,0)</f>
        <v>50</v>
      </c>
      <c r="E181" s="78" t="n">
        <f aca="true">IF(AND($B181&gt;Input!$G$45,$B181&lt;Input!$G$25),PMT(Input!$G$40/(100*12),(OFFSET($A$4,MATCH(Input!$G$25,$B$4:$B$1004,1),0,1,1)-OFFSET($A$4,MATCH(Input!$G$45,$B$4:$B$1004,1),0,1,1)),$H$4,0,1),0)</f>
        <v>0</v>
      </c>
      <c r="F181" s="78" t="n">
        <f aca="false">($F180+$D181+$E181)*(1+Input!$G$40/(100*12))</f>
        <v>13104.3905597616</v>
      </c>
    </row>
    <row r="182" customFormat="false" ht="12.8" hidden="false" customHeight="false" outlineLevel="0" collapsed="false">
      <c r="A182" s="76" t="n">
        <v>178</v>
      </c>
      <c r="B182" s="77" t="n">
        <f aca="false">EOMONTH(Input!$C$7,A182)</f>
        <v>48334</v>
      </c>
      <c r="D182" s="78" t="n">
        <f aca="false">IF(AND($B182&lt;Input!$C$31,$B182&lt;Input!$G$31),Input!$G$41,0)</f>
        <v>50</v>
      </c>
      <c r="E182" s="78" t="n">
        <f aca="true">IF(AND($B182&gt;Input!$G$45,$B182&lt;Input!$G$25),PMT(Input!$G$40/(100*12),(OFFSET($A$4,MATCH(Input!$G$25,$B$4:$B$1004,1),0,1,1)-OFFSET($A$4,MATCH(Input!$G$45,$B$4:$B$1004,1),0,1,1)),$H$4,0,1),0)</f>
        <v>0</v>
      </c>
      <c r="F182" s="78" t="n">
        <f aca="false">($F181+$D182+$E182)*(1+Input!$G$40/(100*12))</f>
        <v>13209.2005204273</v>
      </c>
    </row>
    <row r="183" customFormat="false" ht="12.8" hidden="false" customHeight="false" outlineLevel="0" collapsed="false">
      <c r="A183" s="76" t="n">
        <v>179</v>
      </c>
      <c r="B183" s="77" t="n">
        <f aca="false">EOMONTH(Input!$C$7,A183)</f>
        <v>48365</v>
      </c>
      <c r="D183" s="78" t="n">
        <f aca="false">IF(AND($B183&lt;Input!$C$31,$B183&lt;Input!$G$31),Input!$G$41,0)</f>
        <v>50</v>
      </c>
      <c r="E183" s="78" t="n">
        <f aca="true">IF(AND($B183&gt;Input!$G$45,$B183&lt;Input!$G$25),PMT(Input!$G$40/(100*12),(OFFSET($A$4,MATCH(Input!$G$25,$B$4:$B$1004,1),0,1,1)-OFFSET($A$4,MATCH(Input!$G$45,$B$4:$B$1004,1),0,1,1)),$H$4,0,1),0)</f>
        <v>0</v>
      </c>
      <c r="F183" s="78" t="n">
        <f aca="false">($F182+$D183+$E183)*(1+Input!$G$40/(100*12))</f>
        <v>13314.4471892624</v>
      </c>
    </row>
    <row r="184" customFormat="false" ht="12.8" hidden="false" customHeight="false" outlineLevel="0" collapsed="false">
      <c r="A184" s="76" t="n">
        <v>180</v>
      </c>
      <c r="B184" s="77" t="n">
        <f aca="false">EOMONTH(Input!$C$7,A184)</f>
        <v>48395</v>
      </c>
      <c r="D184" s="78" t="n">
        <f aca="false">IF(AND($B184&lt;Input!$C$31,$B184&lt;Input!$G$31),Input!$G$41,0)</f>
        <v>50</v>
      </c>
      <c r="E184" s="78" t="n">
        <f aca="true">IF(AND($B184&gt;Input!$G$45,$B184&lt;Input!$G$25),PMT(Input!$G$40/(100*12),(OFFSET($A$4,MATCH(Input!$G$25,$B$4:$B$1004,1),0,1,1)-OFFSET($A$4,MATCH(Input!$G$45,$B$4:$B$1004,1),0,1,1)),$H$4,0,1),0)</f>
        <v>0</v>
      </c>
      <c r="F184" s="78" t="n">
        <f aca="false">($F183+$D184+$E184)*(1+Input!$G$40/(100*12))</f>
        <v>13420.1323858843</v>
      </c>
    </row>
    <row r="185" customFormat="false" ht="12.8" hidden="false" customHeight="false" outlineLevel="0" collapsed="false">
      <c r="A185" s="76" t="n">
        <v>181</v>
      </c>
      <c r="B185" s="77" t="n">
        <f aca="false">EOMONTH(Input!$C$7,A185)</f>
        <v>48426</v>
      </c>
      <c r="D185" s="78" t="n">
        <f aca="false">IF(AND($B185&lt;Input!$C$31,$B185&lt;Input!$G$31),Input!$G$41,0)</f>
        <v>50</v>
      </c>
      <c r="E185" s="78" t="n">
        <f aca="true">IF(AND($B185&gt;Input!$G$45,$B185&lt;Input!$G$25),PMT(Input!$G$40/(100*12),(OFFSET($A$4,MATCH(Input!$G$25,$B$4:$B$1004,1),0,1,1)-OFFSET($A$4,MATCH(Input!$G$45,$B$4:$B$1004,1),0,1,1)),$H$4,0,1),0)</f>
        <v>0</v>
      </c>
      <c r="F185" s="78" t="n">
        <f aca="false">($F184+$D185+$E185)*(1+Input!$G$40/(100*12))</f>
        <v>13526.2579374922</v>
      </c>
    </row>
    <row r="186" customFormat="false" ht="12.8" hidden="false" customHeight="false" outlineLevel="0" collapsed="false">
      <c r="A186" s="76" t="n">
        <v>182</v>
      </c>
      <c r="B186" s="77" t="n">
        <f aca="false">EOMONTH(Input!$C$7,A186)</f>
        <v>48457</v>
      </c>
      <c r="D186" s="78" t="n">
        <f aca="false">IF(AND($B186&lt;Input!$C$31,$B186&lt;Input!$G$31),Input!$G$41,0)</f>
        <v>50</v>
      </c>
      <c r="E186" s="78" t="n">
        <f aca="true">IF(AND($B186&gt;Input!$G$45,$B186&lt;Input!$G$25),PMT(Input!$G$40/(100*12),(OFFSET($A$4,MATCH(Input!$G$25,$B$4:$B$1004,1),0,1,1)-OFFSET($A$4,MATCH(Input!$G$45,$B$4:$B$1004,1),0,1,1)),$H$4,0,1),0)</f>
        <v>0</v>
      </c>
      <c r="F186" s="78" t="n">
        <f aca="false">($F185+$D186+$E186)*(1+Input!$G$40/(100*12))</f>
        <v>13632.8256788984</v>
      </c>
    </row>
    <row r="187" customFormat="false" ht="12.8" hidden="false" customHeight="false" outlineLevel="0" collapsed="false">
      <c r="A187" s="76" t="n">
        <v>183</v>
      </c>
      <c r="B187" s="77" t="n">
        <f aca="false">EOMONTH(Input!$C$7,A187)</f>
        <v>48487</v>
      </c>
      <c r="D187" s="78" t="n">
        <f aca="false">IF(AND($B187&lt;Input!$C$31,$B187&lt;Input!$G$31),Input!$G$41,0)</f>
        <v>50</v>
      </c>
      <c r="E187" s="78" t="n">
        <f aca="true">IF(AND($B187&gt;Input!$G$45,$B187&lt;Input!$G$25),PMT(Input!$G$40/(100*12),(OFFSET($A$4,MATCH(Input!$G$25,$B$4:$B$1004,1),0,1,1)-OFFSET($A$4,MATCH(Input!$G$45,$B$4:$B$1004,1),0,1,1)),$H$4,0,1),0)</f>
        <v>0</v>
      </c>
      <c r="F187" s="78" t="n">
        <f aca="false">($F186+$D187+$E187)*(1+Input!$G$40/(100*12))</f>
        <v>13739.8374525605</v>
      </c>
    </row>
    <row r="188" customFormat="false" ht="12.8" hidden="false" customHeight="false" outlineLevel="0" collapsed="false">
      <c r="A188" s="76" t="n">
        <v>184</v>
      </c>
      <c r="B188" s="77" t="n">
        <f aca="false">EOMONTH(Input!$C$7,A188)</f>
        <v>48518</v>
      </c>
      <c r="D188" s="78" t="n">
        <f aca="false">IF(AND($B188&lt;Input!$C$31,$B188&lt;Input!$G$31),Input!$G$41,0)</f>
        <v>50</v>
      </c>
      <c r="E188" s="78" t="n">
        <f aca="true">IF(AND($B188&gt;Input!$G$45,$B188&lt;Input!$G$25),PMT(Input!$G$40/(100*12),(OFFSET($A$4,MATCH(Input!$G$25,$B$4:$B$1004,1),0,1,1)-OFFSET($A$4,MATCH(Input!$G$45,$B$4:$B$1004,1),0,1,1)),$H$4,0,1),0)</f>
        <v>0</v>
      </c>
      <c r="F188" s="78" t="n">
        <f aca="false">($F187+$D188+$E188)*(1+Input!$G$40/(100*12))</f>
        <v>13847.2951086128</v>
      </c>
    </row>
    <row r="189" customFormat="false" ht="12.8" hidden="false" customHeight="false" outlineLevel="0" collapsed="false">
      <c r="A189" s="76" t="n">
        <v>185</v>
      </c>
      <c r="B189" s="77" t="n">
        <f aca="false">EOMONTH(Input!$C$7,A189)</f>
        <v>48548</v>
      </c>
      <c r="D189" s="78" t="n">
        <f aca="false">IF(AND($B189&lt;Input!$C$31,$B189&lt;Input!$G$31),Input!$G$41,0)</f>
        <v>50</v>
      </c>
      <c r="E189" s="78" t="n">
        <f aca="true">IF(AND($B189&gt;Input!$G$45,$B189&lt;Input!$G$25),PMT(Input!$G$40/(100*12),(OFFSET($A$4,MATCH(Input!$G$25,$B$4:$B$1004,1),0,1,1)-OFFSET($A$4,MATCH(Input!$G$45,$B$4:$B$1004,1),0,1,1)),$H$4,0,1),0)</f>
        <v>0</v>
      </c>
      <c r="F189" s="78" t="n">
        <f aca="false">($F188+$D189+$E189)*(1+Input!$G$40/(100*12))</f>
        <v>13955.2005048987</v>
      </c>
    </row>
    <row r="190" customFormat="false" ht="12.8" hidden="false" customHeight="false" outlineLevel="0" collapsed="false">
      <c r="A190" s="76" t="n">
        <v>186</v>
      </c>
      <c r="B190" s="77" t="n">
        <f aca="false">EOMONTH(Input!$C$7,A190)</f>
        <v>48579</v>
      </c>
      <c r="D190" s="78" t="n">
        <f aca="false">IF(AND($B190&lt;Input!$C$31,$B190&lt;Input!$G$31),Input!$G$41,0)</f>
        <v>50</v>
      </c>
      <c r="E190" s="78" t="n">
        <f aca="true">IF(AND($B190&gt;Input!$G$45,$B190&lt;Input!$G$25),PMT(Input!$G$40/(100*12),(OFFSET($A$4,MATCH(Input!$G$25,$B$4:$B$1004,1),0,1,1)-OFFSET($A$4,MATCH(Input!$G$45,$B$4:$B$1004,1),0,1,1)),$H$4,0,1),0)</f>
        <v>0</v>
      </c>
      <c r="F190" s="78" t="n">
        <f aca="false">($F189+$D190+$E190)*(1+Input!$G$40/(100*12))</f>
        <v>14063.5555070024</v>
      </c>
    </row>
    <row r="191" customFormat="false" ht="12.8" hidden="false" customHeight="false" outlineLevel="0" collapsed="false">
      <c r="A191" s="76" t="n">
        <v>187</v>
      </c>
      <c r="B191" s="77" t="n">
        <f aca="false">EOMONTH(Input!$C$7,A191)</f>
        <v>48610</v>
      </c>
      <c r="D191" s="78" t="n">
        <f aca="false">IF(AND($B191&lt;Input!$C$31,$B191&lt;Input!$G$31),Input!$G$41,0)</f>
        <v>50</v>
      </c>
      <c r="E191" s="78" t="n">
        <f aca="true">IF(AND($B191&gt;Input!$G$45,$B191&lt;Input!$G$25),PMT(Input!$G$40/(100*12),(OFFSET($A$4,MATCH(Input!$G$25,$B$4:$B$1004,1),0,1,1)-OFFSET($A$4,MATCH(Input!$G$45,$B$4:$B$1004,1),0,1,1)),$H$4,0,1),0)</f>
        <v>0</v>
      </c>
      <c r="F191" s="78" t="n">
        <f aca="false">($F190+$D191+$E191)*(1+Input!$G$40/(100*12))</f>
        <v>14172.3619882816</v>
      </c>
    </row>
    <row r="192" customFormat="false" ht="12.8" hidden="false" customHeight="false" outlineLevel="0" collapsed="false">
      <c r="A192" s="76" t="n">
        <v>188</v>
      </c>
      <c r="B192" s="77" t="n">
        <f aca="false">EOMONTH(Input!$C$7,A192)</f>
        <v>48638</v>
      </c>
      <c r="D192" s="78" t="n">
        <f aca="false">IF(AND($B192&lt;Input!$C$31,$B192&lt;Input!$G$31),Input!$G$41,0)</f>
        <v>50</v>
      </c>
      <c r="E192" s="78" t="n">
        <f aca="true">IF(AND($B192&gt;Input!$G$45,$B192&lt;Input!$G$25),PMT(Input!$G$40/(100*12),(OFFSET($A$4,MATCH(Input!$G$25,$B$4:$B$1004,1),0,1,1)-OFFSET($A$4,MATCH(Input!$G$45,$B$4:$B$1004,1),0,1,1)),$H$4,0,1),0)</f>
        <v>0</v>
      </c>
      <c r="F192" s="78" t="n">
        <f aca="false">($F191+$D192+$E192)*(1+Input!$G$40/(100*12))</f>
        <v>14281.6218298995</v>
      </c>
    </row>
    <row r="193" customFormat="false" ht="12.8" hidden="false" customHeight="false" outlineLevel="0" collapsed="false">
      <c r="A193" s="76" t="n">
        <v>189</v>
      </c>
      <c r="B193" s="77" t="n">
        <f aca="false">EOMONTH(Input!$C$7,A193)</f>
        <v>48669</v>
      </c>
      <c r="D193" s="78" t="n">
        <f aca="false">IF(AND($B193&lt;Input!$C$31,$B193&lt;Input!$G$31),Input!$G$41,0)</f>
        <v>50</v>
      </c>
      <c r="E193" s="78" t="n">
        <f aca="true">IF(AND($B193&gt;Input!$G$45,$B193&lt;Input!$G$25),PMT(Input!$G$40/(100*12),(OFFSET($A$4,MATCH(Input!$G$25,$B$4:$B$1004,1),0,1,1)-OFFSET($A$4,MATCH(Input!$G$45,$B$4:$B$1004,1),0,1,1)),$H$4,0,1),0)</f>
        <v>0</v>
      </c>
      <c r="F193" s="78" t="n">
        <f aca="false">($F192+$D193+$E193)*(1+Input!$G$40/(100*12))</f>
        <v>14391.3369208574</v>
      </c>
    </row>
    <row r="194" customFormat="false" ht="12.8" hidden="false" customHeight="false" outlineLevel="0" collapsed="false">
      <c r="A194" s="76" t="n">
        <v>190</v>
      </c>
      <c r="B194" s="77" t="n">
        <f aca="false">EOMONTH(Input!$C$7,A194)</f>
        <v>48699</v>
      </c>
      <c r="D194" s="78" t="n">
        <f aca="false">IF(AND($B194&lt;Input!$C$31,$B194&lt;Input!$G$31),Input!$G$41,0)</f>
        <v>50</v>
      </c>
      <c r="E194" s="78" t="n">
        <f aca="true">IF(AND($B194&gt;Input!$G$45,$B194&lt;Input!$G$25),PMT(Input!$G$40/(100*12),(OFFSET($A$4,MATCH(Input!$G$25,$B$4:$B$1004,1),0,1,1)-OFFSET($A$4,MATCH(Input!$G$45,$B$4:$B$1004,1),0,1,1)),$H$4,0,1),0)</f>
        <v>0</v>
      </c>
      <c r="F194" s="78" t="n">
        <f aca="false">($F193+$D194+$E194)*(1+Input!$G$40/(100*12))</f>
        <v>14501.5091580276</v>
      </c>
    </row>
    <row r="195" customFormat="false" ht="12.8" hidden="false" customHeight="false" outlineLevel="0" collapsed="false">
      <c r="A195" s="76" t="n">
        <v>191</v>
      </c>
      <c r="B195" s="77" t="n">
        <f aca="false">EOMONTH(Input!$C$7,A195)</f>
        <v>48730</v>
      </c>
      <c r="D195" s="78" t="n">
        <f aca="false">IF(AND($B195&lt;Input!$C$31,$B195&lt;Input!$G$31),Input!$G$41,0)</f>
        <v>50</v>
      </c>
      <c r="E195" s="78" t="n">
        <f aca="true">IF(AND($B195&gt;Input!$G$45,$B195&lt;Input!$G$25),PMT(Input!$G$40/(100*12),(OFFSET($A$4,MATCH(Input!$G$25,$B$4:$B$1004,1),0,1,1)-OFFSET($A$4,MATCH(Input!$G$45,$B$4:$B$1004,1),0,1,1)),$H$4,0,1),0)</f>
        <v>0</v>
      </c>
      <c r="F195" s="78" t="n">
        <f aca="false">($F194+$D195+$E195)*(1+Input!$G$40/(100*12))</f>
        <v>14612.1404461861</v>
      </c>
    </row>
    <row r="196" customFormat="false" ht="12.8" hidden="false" customHeight="false" outlineLevel="0" collapsed="false">
      <c r="A196" s="76" t="n">
        <v>192</v>
      </c>
      <c r="B196" s="77" t="n">
        <f aca="false">EOMONTH(Input!$C$7,A196)</f>
        <v>48760</v>
      </c>
      <c r="D196" s="78" t="n">
        <f aca="false">IF(AND($B196&lt;Input!$C$31,$B196&lt;Input!$G$31),Input!$G$41,0)</f>
        <v>50</v>
      </c>
      <c r="E196" s="78" t="n">
        <f aca="true">IF(AND($B196&gt;Input!$G$45,$B196&lt;Input!$G$25),PMT(Input!$G$40/(100*12),(OFFSET($A$4,MATCH(Input!$G$25,$B$4:$B$1004,1),0,1,1)-OFFSET($A$4,MATCH(Input!$G$45,$B$4:$B$1004,1),0,1,1)),$H$4,0,1),0)</f>
        <v>0</v>
      </c>
      <c r="F196" s="78" t="n">
        <f aca="false">($F195+$D196+$E196)*(1+Input!$G$40/(100*12))</f>
        <v>14723.2326980452</v>
      </c>
    </row>
    <row r="197" customFormat="false" ht="12.8" hidden="false" customHeight="false" outlineLevel="0" collapsed="false">
      <c r="A197" s="76" t="n">
        <v>193</v>
      </c>
      <c r="B197" s="77" t="n">
        <f aca="false">EOMONTH(Input!$C$7,A197)</f>
        <v>48791</v>
      </c>
      <c r="D197" s="78" t="n">
        <f aca="false">IF(AND($B197&lt;Input!$C$31,$B197&lt;Input!$G$31),Input!$G$41,0)</f>
        <v>50</v>
      </c>
      <c r="E197" s="78" t="n">
        <f aca="true">IF(AND($B197&gt;Input!$G$45,$B197&lt;Input!$G$25),PMT(Input!$G$40/(100*12),(OFFSET($A$4,MATCH(Input!$G$25,$B$4:$B$1004,1),0,1,1)-OFFSET($A$4,MATCH(Input!$G$45,$B$4:$B$1004,1),0,1,1)),$H$4,0,1),0)</f>
        <v>0</v>
      </c>
      <c r="F197" s="78" t="n">
        <f aca="false">($F196+$D197+$E197)*(1+Input!$G$40/(100*12))</f>
        <v>14834.787834287</v>
      </c>
    </row>
    <row r="198" customFormat="false" ht="12.8" hidden="false" customHeight="false" outlineLevel="0" collapsed="false">
      <c r="A198" s="76" t="n">
        <v>194</v>
      </c>
      <c r="B198" s="77" t="n">
        <f aca="false">EOMONTH(Input!$C$7,A198)</f>
        <v>48822</v>
      </c>
      <c r="D198" s="78" t="n">
        <f aca="false">IF(AND($B198&lt;Input!$C$31,$B198&lt;Input!$G$31),Input!$G$41,0)</f>
        <v>50</v>
      </c>
      <c r="E198" s="78" t="n">
        <f aca="true">IF(AND($B198&gt;Input!$G$45,$B198&lt;Input!$G$25),PMT(Input!$G$40/(100*12),(OFFSET($A$4,MATCH(Input!$G$25,$B$4:$B$1004,1),0,1,1)-OFFSET($A$4,MATCH(Input!$G$45,$B$4:$B$1004,1),0,1,1)),$H$4,0,1),0)</f>
        <v>0</v>
      </c>
      <c r="F198" s="78" t="n">
        <f aca="false">($F197+$D198+$E198)*(1+Input!$G$40/(100*12))</f>
        <v>14946.8077835966</v>
      </c>
    </row>
    <row r="199" customFormat="false" ht="12.8" hidden="false" customHeight="false" outlineLevel="0" collapsed="false">
      <c r="A199" s="76" t="n">
        <v>195</v>
      </c>
      <c r="B199" s="77" t="n">
        <f aca="false">EOMONTH(Input!$C$7,A199)</f>
        <v>48852</v>
      </c>
      <c r="D199" s="78" t="n">
        <f aca="false">IF(AND($B199&lt;Input!$C$31,$B199&lt;Input!$G$31),Input!$G$41,0)</f>
        <v>50</v>
      </c>
      <c r="E199" s="78" t="n">
        <f aca="true">IF(AND($B199&gt;Input!$G$45,$B199&lt;Input!$G$25),PMT(Input!$G$40/(100*12),(OFFSET($A$4,MATCH(Input!$G$25,$B$4:$B$1004,1),0,1,1)-OFFSET($A$4,MATCH(Input!$G$45,$B$4:$B$1004,1),0,1,1)),$H$4,0,1),0)</f>
        <v>0</v>
      </c>
      <c r="F199" s="78" t="n">
        <f aca="false">($F198+$D199+$E199)*(1+Input!$G$40/(100*12))</f>
        <v>15059.2944826949</v>
      </c>
    </row>
    <row r="200" customFormat="false" ht="12.8" hidden="false" customHeight="false" outlineLevel="0" collapsed="false">
      <c r="A200" s="76" t="n">
        <v>196</v>
      </c>
      <c r="B200" s="77" t="n">
        <f aca="false">EOMONTH(Input!$C$7,A200)</f>
        <v>48883</v>
      </c>
      <c r="D200" s="78" t="n">
        <f aca="false">IF(AND($B200&lt;Input!$C$31,$B200&lt;Input!$G$31),Input!$G$41,0)</f>
        <v>50</v>
      </c>
      <c r="E200" s="78" t="n">
        <f aca="true">IF(AND($B200&gt;Input!$G$45,$B200&lt;Input!$G$25),PMT(Input!$G$40/(100*12),(OFFSET($A$4,MATCH(Input!$G$25,$B$4:$B$1004,1),0,1,1)-OFFSET($A$4,MATCH(Input!$G$45,$B$4:$B$1004,1),0,1,1)),$H$4,0,1),0)</f>
        <v>0</v>
      </c>
      <c r="F200" s="78" t="n">
        <f aca="false">($F199+$D200+$E200)*(1+Input!$G$40/(100*12))</f>
        <v>15172.2498763728</v>
      </c>
    </row>
    <row r="201" customFormat="false" ht="12.8" hidden="false" customHeight="false" outlineLevel="0" collapsed="false">
      <c r="A201" s="76" t="n">
        <v>197</v>
      </c>
      <c r="B201" s="77" t="n">
        <f aca="false">EOMONTH(Input!$C$7,A201)</f>
        <v>48913</v>
      </c>
      <c r="D201" s="78" t="n">
        <f aca="false">IF(AND($B201&lt;Input!$C$31,$B201&lt;Input!$G$31),Input!$G$41,0)</f>
        <v>50</v>
      </c>
      <c r="E201" s="78" t="n">
        <f aca="true">IF(AND($B201&gt;Input!$G$45,$B201&lt;Input!$G$25),PMT(Input!$G$40/(100*12),(OFFSET($A$4,MATCH(Input!$G$25,$B$4:$B$1004,1),0,1,1)-OFFSET($A$4,MATCH(Input!$G$45,$B$4:$B$1004,1),0,1,1)),$H$4,0,1),0)</f>
        <v>0</v>
      </c>
      <c r="F201" s="78" t="n">
        <f aca="false">($F200+$D201+$E201)*(1+Input!$G$40/(100*12))</f>
        <v>15285.6759175243</v>
      </c>
    </row>
    <row r="202" customFormat="false" ht="12.8" hidden="false" customHeight="false" outlineLevel="0" collapsed="false">
      <c r="A202" s="76" t="n">
        <v>198</v>
      </c>
      <c r="B202" s="77" t="n">
        <f aca="false">EOMONTH(Input!$C$7,A202)</f>
        <v>48944</v>
      </c>
      <c r="D202" s="78" t="n">
        <f aca="false">IF(AND($B202&lt;Input!$C$31,$B202&lt;Input!$G$31),Input!$G$41,0)</f>
        <v>50</v>
      </c>
      <c r="E202" s="78" t="n">
        <f aca="true">IF(AND($B202&gt;Input!$G$45,$B202&lt;Input!$G$25),PMT(Input!$G$40/(100*12),(OFFSET($A$4,MATCH(Input!$G$25,$B$4:$B$1004,1),0,1,1)-OFFSET($A$4,MATCH(Input!$G$45,$B$4:$B$1004,1),0,1,1)),$H$4,0,1),0)</f>
        <v>0</v>
      </c>
      <c r="F202" s="78" t="n">
        <f aca="false">($F201+$D202+$E202)*(1+Input!$G$40/(100*12))</f>
        <v>15399.5745671807</v>
      </c>
    </row>
    <row r="203" customFormat="false" ht="12.8" hidden="false" customHeight="false" outlineLevel="0" collapsed="false">
      <c r="A203" s="76" t="n">
        <v>199</v>
      </c>
      <c r="B203" s="77" t="n">
        <f aca="false">EOMONTH(Input!$C$7,A203)</f>
        <v>48975</v>
      </c>
      <c r="D203" s="78" t="n">
        <f aca="false">IF(AND($B203&lt;Input!$C$31,$B203&lt;Input!$G$31),Input!$G$41,0)</f>
        <v>50</v>
      </c>
      <c r="E203" s="78" t="n">
        <f aca="true">IF(AND($B203&gt;Input!$G$45,$B203&lt;Input!$G$25),PMT(Input!$G$40/(100*12),(OFFSET($A$4,MATCH(Input!$G$25,$B$4:$B$1004,1),0,1,1)-OFFSET($A$4,MATCH(Input!$G$45,$B$4:$B$1004,1),0,1,1)),$H$4,0,1),0)</f>
        <v>0</v>
      </c>
      <c r="F203" s="78" t="n">
        <f aca="false">($F202+$D203+$E203)*(1+Input!$G$40/(100*12))</f>
        <v>15513.9477945439</v>
      </c>
    </row>
    <row r="204" customFormat="false" ht="12.8" hidden="false" customHeight="false" outlineLevel="0" collapsed="false">
      <c r="A204" s="76" t="n">
        <v>200</v>
      </c>
      <c r="B204" s="77" t="n">
        <f aca="false">EOMONTH(Input!$C$7,A204)</f>
        <v>49003</v>
      </c>
      <c r="D204" s="78" t="n">
        <f aca="false">IF(AND($B204&lt;Input!$C$31,$B204&lt;Input!$G$31),Input!$G$41,0)</f>
        <v>50</v>
      </c>
      <c r="E204" s="78" t="n">
        <f aca="true">IF(AND($B204&gt;Input!$G$45,$B204&lt;Input!$G$25),PMT(Input!$G$40/(100*12),(OFFSET($A$4,MATCH(Input!$G$25,$B$4:$B$1004,1),0,1,1)-OFFSET($A$4,MATCH(Input!$G$45,$B$4:$B$1004,1),0,1,1)),$H$4,0,1),0)</f>
        <v>0</v>
      </c>
      <c r="F204" s="78" t="n">
        <f aca="false">($F203+$D204+$E204)*(1+Input!$G$40/(100*12))</f>
        <v>15628.7975770212</v>
      </c>
    </row>
    <row r="205" customFormat="false" ht="12.8" hidden="false" customHeight="false" outlineLevel="0" collapsed="false">
      <c r="A205" s="76" t="n">
        <v>201</v>
      </c>
      <c r="B205" s="77" t="n">
        <f aca="false">EOMONTH(Input!$C$7,A205)</f>
        <v>49034</v>
      </c>
      <c r="D205" s="78" t="n">
        <f aca="false">IF(AND($B205&lt;Input!$C$31,$B205&lt;Input!$G$31),Input!$G$41,0)</f>
        <v>50</v>
      </c>
      <c r="E205" s="78" t="n">
        <f aca="true">IF(AND($B205&gt;Input!$G$45,$B205&lt;Input!$G$25),PMT(Input!$G$40/(100*12),(OFFSET($A$4,MATCH(Input!$G$25,$B$4:$B$1004,1),0,1,1)-OFFSET($A$4,MATCH(Input!$G$45,$B$4:$B$1004,1),0,1,1)),$H$4,0,1),0)</f>
        <v>0</v>
      </c>
      <c r="F205" s="78" t="n">
        <f aca="false">($F204+$D205+$E205)*(1+Input!$G$40/(100*12))</f>
        <v>15744.1259002588</v>
      </c>
    </row>
    <row r="206" customFormat="false" ht="12.8" hidden="false" customHeight="false" outlineLevel="0" collapsed="false">
      <c r="A206" s="76" t="n">
        <v>202</v>
      </c>
      <c r="B206" s="77" t="n">
        <f aca="false">EOMONTH(Input!$C$7,A206)</f>
        <v>49064</v>
      </c>
      <c r="D206" s="78" t="n">
        <f aca="false">IF(AND($B206&lt;Input!$C$31,$B206&lt;Input!$G$31),Input!$G$41,0)</f>
        <v>50</v>
      </c>
      <c r="E206" s="78" t="n">
        <f aca="true">IF(AND($B206&gt;Input!$G$45,$B206&lt;Input!$G$25),PMT(Input!$G$40/(100*12),(OFFSET($A$4,MATCH(Input!$G$25,$B$4:$B$1004,1),0,1,1)-OFFSET($A$4,MATCH(Input!$G$45,$B$4:$B$1004,1),0,1,1)),$H$4,0,1),0)</f>
        <v>0</v>
      </c>
      <c r="F206" s="78" t="n">
        <f aca="false">($F205+$D206+$E206)*(1+Input!$G$40/(100*12))</f>
        <v>15859.9347581765</v>
      </c>
    </row>
    <row r="207" customFormat="false" ht="12.8" hidden="false" customHeight="false" outlineLevel="0" collapsed="false">
      <c r="A207" s="76" t="n">
        <v>203</v>
      </c>
      <c r="B207" s="77" t="n">
        <f aca="false">EOMONTH(Input!$C$7,A207)</f>
        <v>49095</v>
      </c>
      <c r="D207" s="78" t="n">
        <f aca="false">IF(AND($B207&lt;Input!$C$31,$B207&lt;Input!$G$31),Input!$G$41,0)</f>
        <v>50</v>
      </c>
      <c r="E207" s="78" t="n">
        <f aca="true">IF(AND($B207&gt;Input!$G$45,$B207&lt;Input!$G$25),PMT(Input!$G$40/(100*12),(OFFSET($A$4,MATCH(Input!$G$25,$B$4:$B$1004,1),0,1,1)-OFFSET($A$4,MATCH(Input!$G$45,$B$4:$B$1004,1),0,1,1)),$H$4,0,1),0)</f>
        <v>0</v>
      </c>
      <c r="F207" s="78" t="n">
        <f aca="false">($F206+$D207+$E207)*(1+Input!$G$40/(100*12))</f>
        <v>15976.2261530023</v>
      </c>
    </row>
    <row r="208" customFormat="false" ht="12.8" hidden="false" customHeight="false" outlineLevel="0" collapsed="false">
      <c r="A208" s="76" t="n">
        <v>204</v>
      </c>
      <c r="B208" s="77" t="n">
        <f aca="false">EOMONTH(Input!$C$7,A208)</f>
        <v>49125</v>
      </c>
      <c r="D208" s="78" t="n">
        <f aca="false">IF(AND($B208&lt;Input!$C$31,$B208&lt;Input!$G$31),Input!$G$41,0)</f>
        <v>50</v>
      </c>
      <c r="E208" s="78" t="n">
        <f aca="true">IF(AND($B208&gt;Input!$G$45,$B208&lt;Input!$G$25),PMT(Input!$G$40/(100*12),(OFFSET($A$4,MATCH(Input!$G$25,$B$4:$B$1004,1),0,1,1)-OFFSET($A$4,MATCH(Input!$G$45,$B$4:$B$1004,1),0,1,1)),$H$4,0,1),0)</f>
        <v>0</v>
      </c>
      <c r="F208" s="78" t="n">
        <f aca="false">($F207+$D208+$E208)*(1+Input!$G$40/(100*12))</f>
        <v>16093.0020953064</v>
      </c>
    </row>
    <row r="209" customFormat="false" ht="12.8" hidden="false" customHeight="false" outlineLevel="0" collapsed="false">
      <c r="A209" s="76" t="n">
        <v>205</v>
      </c>
      <c r="B209" s="77" t="n">
        <f aca="false">EOMONTH(Input!$C$7,A209)</f>
        <v>49156</v>
      </c>
      <c r="D209" s="78" t="n">
        <f aca="false">IF(AND($B209&lt;Input!$C$31,$B209&lt;Input!$G$31),Input!$G$41,0)</f>
        <v>50</v>
      </c>
      <c r="E209" s="78" t="n">
        <f aca="true">IF(AND($B209&gt;Input!$G$45,$B209&lt;Input!$G$25),PMT(Input!$G$40/(100*12),(OFFSET($A$4,MATCH(Input!$G$25,$B$4:$B$1004,1),0,1,1)-OFFSET($A$4,MATCH(Input!$G$45,$B$4:$B$1004,1),0,1,1)),$H$4,0,1),0)</f>
        <v>0</v>
      </c>
      <c r="F209" s="78" t="n">
        <f aca="false">($F208+$D209+$E209)*(1+Input!$G$40/(100*12))</f>
        <v>16210.2646040369</v>
      </c>
    </row>
    <row r="210" customFormat="false" ht="12.8" hidden="false" customHeight="false" outlineLevel="0" collapsed="false">
      <c r="A210" s="76" t="n">
        <v>206</v>
      </c>
      <c r="B210" s="77" t="n">
        <f aca="false">EOMONTH(Input!$C$7,A210)</f>
        <v>49187</v>
      </c>
      <c r="D210" s="78" t="n">
        <f aca="false">IF(AND($B210&lt;Input!$C$31,$B210&lt;Input!$G$31),Input!$G$41,0)</f>
        <v>50</v>
      </c>
      <c r="E210" s="78" t="n">
        <f aca="true">IF(AND($B210&gt;Input!$G$45,$B210&lt;Input!$G$25),PMT(Input!$G$40/(100*12),(OFFSET($A$4,MATCH(Input!$G$25,$B$4:$B$1004,1),0,1,1)-OFFSET($A$4,MATCH(Input!$G$45,$B$4:$B$1004,1),0,1,1)),$H$4,0,1),0)</f>
        <v>0</v>
      </c>
      <c r="F210" s="78" t="n">
        <f aca="false">($F209+$D210+$E210)*(1+Input!$G$40/(100*12))</f>
        <v>16328.0157065537</v>
      </c>
    </row>
    <row r="211" customFormat="false" ht="12.8" hidden="false" customHeight="false" outlineLevel="0" collapsed="false">
      <c r="A211" s="76" t="n">
        <v>207</v>
      </c>
      <c r="B211" s="77" t="n">
        <f aca="false">EOMONTH(Input!$C$7,A211)</f>
        <v>49217</v>
      </c>
      <c r="D211" s="78" t="n">
        <f aca="false">IF(AND($B211&lt;Input!$C$31,$B211&lt;Input!$G$31),Input!$G$41,0)</f>
        <v>50</v>
      </c>
      <c r="E211" s="78" t="n">
        <f aca="true">IF(AND($B211&gt;Input!$G$45,$B211&lt;Input!$G$25),PMT(Input!$G$40/(100*12),(OFFSET($A$4,MATCH(Input!$G$25,$B$4:$B$1004,1),0,1,1)-OFFSET($A$4,MATCH(Input!$G$45,$B$4:$B$1004,1),0,1,1)),$H$4,0,1),0)</f>
        <v>0</v>
      </c>
      <c r="F211" s="78" t="n">
        <f aca="false">($F210+$D211+$E211)*(1+Input!$G$40/(100*12))</f>
        <v>16446.2574386643</v>
      </c>
    </row>
    <row r="212" customFormat="false" ht="12.8" hidden="false" customHeight="false" outlineLevel="0" collapsed="false">
      <c r="A212" s="76" t="n">
        <v>208</v>
      </c>
      <c r="B212" s="77" t="n">
        <f aca="false">EOMONTH(Input!$C$7,A212)</f>
        <v>49248</v>
      </c>
      <c r="D212" s="78" t="n">
        <f aca="false">IF(AND($B212&lt;Input!$C$31,$B212&lt;Input!$G$31),Input!$G$41,0)</f>
        <v>50</v>
      </c>
      <c r="E212" s="78" t="n">
        <f aca="true">IF(AND($B212&gt;Input!$G$45,$B212&lt;Input!$G$25),PMT(Input!$G$40/(100*12),(OFFSET($A$4,MATCH(Input!$G$25,$B$4:$B$1004,1),0,1,1)-OFFSET($A$4,MATCH(Input!$G$45,$B$4:$B$1004,1),0,1,1)),$H$4,0,1),0)</f>
        <v>0</v>
      </c>
      <c r="F212" s="78" t="n">
        <f aca="false">($F211+$D212+$E212)*(1+Input!$G$40/(100*12))</f>
        <v>16564.9918446588</v>
      </c>
    </row>
    <row r="213" customFormat="false" ht="12.8" hidden="false" customHeight="false" outlineLevel="0" collapsed="false">
      <c r="A213" s="76" t="n">
        <v>209</v>
      </c>
      <c r="B213" s="77" t="n">
        <f aca="false">EOMONTH(Input!$C$7,A213)</f>
        <v>49278</v>
      </c>
      <c r="D213" s="78" t="n">
        <f aca="false">IF(AND($B213&lt;Input!$C$31,$B213&lt;Input!$G$31),Input!$G$41,0)</f>
        <v>50</v>
      </c>
      <c r="E213" s="78" t="n">
        <f aca="true">IF(AND($B213&gt;Input!$G$45,$B213&lt;Input!$G$25),PMT(Input!$G$40/(100*12),(OFFSET($A$4,MATCH(Input!$G$25,$B$4:$B$1004,1),0,1,1)-OFFSET($A$4,MATCH(Input!$G$45,$B$4:$B$1004,1),0,1,1)),$H$4,0,1),0)</f>
        <v>0</v>
      </c>
      <c r="F213" s="78" t="n">
        <f aca="false">($F212+$D213+$E213)*(1+Input!$G$40/(100*12))</f>
        <v>16684.2209773449</v>
      </c>
    </row>
    <row r="214" customFormat="false" ht="12.8" hidden="false" customHeight="false" outlineLevel="0" collapsed="false">
      <c r="A214" s="76" t="n">
        <v>210</v>
      </c>
      <c r="B214" s="77" t="n">
        <f aca="false">EOMONTH(Input!$C$7,A214)</f>
        <v>49309</v>
      </c>
      <c r="D214" s="78" t="n">
        <f aca="false">IF(AND($B214&lt;Input!$C$31,$B214&lt;Input!$G$31),Input!$G$41,0)</f>
        <v>50</v>
      </c>
      <c r="E214" s="78" t="n">
        <f aca="true">IF(AND($B214&gt;Input!$G$45,$B214&lt;Input!$G$25),PMT(Input!$G$40/(100*12),(OFFSET($A$4,MATCH(Input!$G$25,$B$4:$B$1004,1),0,1,1)-OFFSET($A$4,MATCH(Input!$G$45,$B$4:$B$1004,1),0,1,1)),$H$4,0,1),0)</f>
        <v>0</v>
      </c>
      <c r="F214" s="78" t="n">
        <f aca="false">($F213+$D214+$E214)*(1+Input!$G$40/(100*12))</f>
        <v>16803.9468980838</v>
      </c>
    </row>
    <row r="215" customFormat="false" ht="12.8" hidden="false" customHeight="false" outlineLevel="0" collapsed="false">
      <c r="A215" s="76" t="n">
        <v>211</v>
      </c>
      <c r="B215" s="77" t="n">
        <f aca="false">EOMONTH(Input!$C$7,A215)</f>
        <v>49340</v>
      </c>
      <c r="D215" s="78" t="n">
        <f aca="false">IF(AND($B215&lt;Input!$C$31,$B215&lt;Input!$G$31),Input!$G$41,0)</f>
        <v>50</v>
      </c>
      <c r="E215" s="78" t="n">
        <f aca="true">IF(AND($B215&gt;Input!$G$45,$B215&lt;Input!$G$25),PMT(Input!$G$40/(100*12),(OFFSET($A$4,MATCH(Input!$G$25,$B$4:$B$1004,1),0,1,1)-OFFSET($A$4,MATCH(Input!$G$45,$B$4:$B$1004,1),0,1,1)),$H$4,0,1),0)</f>
        <v>0</v>
      </c>
      <c r="F215" s="78" t="n">
        <f aca="false">($F214+$D215+$E215)*(1+Input!$G$40/(100*12))</f>
        <v>16924.1716768258</v>
      </c>
    </row>
    <row r="216" customFormat="false" ht="12.8" hidden="false" customHeight="false" outlineLevel="0" collapsed="false">
      <c r="A216" s="76" t="n">
        <v>212</v>
      </c>
      <c r="B216" s="77" t="n">
        <f aca="false">EOMONTH(Input!$C$7,A216)</f>
        <v>49368</v>
      </c>
      <c r="D216" s="78" t="n">
        <f aca="false">IF(AND($B216&lt;Input!$C$31,$B216&lt;Input!$G$31),Input!$G$41,0)</f>
        <v>50</v>
      </c>
      <c r="E216" s="78" t="n">
        <f aca="true">IF(AND($B216&gt;Input!$G$45,$B216&lt;Input!$G$25),PMT(Input!$G$40/(100*12),(OFFSET($A$4,MATCH(Input!$G$25,$B$4:$B$1004,1),0,1,1)-OFFSET($A$4,MATCH(Input!$G$45,$B$4:$B$1004,1),0,1,1)),$H$4,0,1),0)</f>
        <v>0</v>
      </c>
      <c r="F216" s="78" t="n">
        <f aca="false">($F215+$D216+$E216)*(1+Input!$G$40/(100*12))</f>
        <v>17044.8973921459</v>
      </c>
    </row>
    <row r="217" customFormat="false" ht="12.8" hidden="false" customHeight="false" outlineLevel="0" collapsed="false">
      <c r="A217" s="76" t="n">
        <v>213</v>
      </c>
      <c r="B217" s="77" t="n">
        <f aca="false">EOMONTH(Input!$C$7,A217)</f>
        <v>49399</v>
      </c>
      <c r="D217" s="78" t="n">
        <f aca="false">IF(AND($B217&lt;Input!$C$31,$B217&lt;Input!$G$31),Input!$G$41,0)</f>
        <v>50</v>
      </c>
      <c r="E217" s="78" t="n">
        <f aca="true">IF(AND($B217&gt;Input!$G$45,$B217&lt;Input!$G$25),PMT(Input!$G$40/(100*12),(OFFSET($A$4,MATCH(Input!$G$25,$B$4:$B$1004,1),0,1,1)-OFFSET($A$4,MATCH(Input!$G$45,$B$4:$B$1004,1),0,1,1)),$H$4,0,1),0)</f>
        <v>0</v>
      </c>
      <c r="F217" s="78" t="n">
        <f aca="false">($F216+$D217+$E217)*(1+Input!$G$40/(100*12))</f>
        <v>17166.1261312799</v>
      </c>
    </row>
    <row r="218" customFormat="false" ht="12.8" hidden="false" customHeight="false" outlineLevel="0" collapsed="false">
      <c r="A218" s="76" t="n">
        <v>214</v>
      </c>
      <c r="B218" s="77" t="n">
        <f aca="false">EOMONTH(Input!$C$7,A218)</f>
        <v>49429</v>
      </c>
      <c r="D218" s="78" t="n">
        <f aca="false">IF(AND($B218&lt;Input!$C$31,$B218&lt;Input!$G$31),Input!$G$41,0)</f>
        <v>50</v>
      </c>
      <c r="E218" s="78" t="n">
        <f aca="true">IF(AND($B218&gt;Input!$G$45,$B218&lt;Input!$G$25),PMT(Input!$G$40/(100*12),(OFFSET($A$4,MATCH(Input!$G$25,$B$4:$B$1004,1),0,1,1)-OFFSET($A$4,MATCH(Input!$G$45,$B$4:$B$1004,1),0,1,1)),$H$4,0,1),0)</f>
        <v>0</v>
      </c>
      <c r="F218" s="78" t="n">
        <f aca="false">($F217+$D218+$E218)*(1+Input!$G$40/(100*12))</f>
        <v>17287.8599901602</v>
      </c>
    </row>
    <row r="219" customFormat="false" ht="12.8" hidden="false" customHeight="false" outlineLevel="0" collapsed="false">
      <c r="A219" s="76" t="n">
        <v>215</v>
      </c>
      <c r="B219" s="77" t="n">
        <f aca="false">EOMONTH(Input!$C$7,A219)</f>
        <v>49460</v>
      </c>
      <c r="D219" s="78" t="n">
        <f aca="false">IF(AND($B219&lt;Input!$C$31,$B219&lt;Input!$G$31),Input!$G$41,0)</f>
        <v>50</v>
      </c>
      <c r="E219" s="78" t="n">
        <f aca="true">IF(AND($B219&gt;Input!$G$45,$B219&lt;Input!$G$25),PMT(Input!$G$40/(100*12),(OFFSET($A$4,MATCH(Input!$G$25,$B$4:$B$1004,1),0,1,1)-OFFSET($A$4,MATCH(Input!$G$45,$B$4:$B$1004,1),0,1,1)),$H$4,0,1),0)</f>
        <v>0</v>
      </c>
      <c r="F219" s="78" t="n">
        <f aca="false">($F218+$D219+$E219)*(1+Input!$G$40/(100*12))</f>
        <v>17410.1010734525</v>
      </c>
    </row>
    <row r="220" customFormat="false" ht="12.8" hidden="false" customHeight="false" outlineLevel="0" collapsed="false">
      <c r="A220" s="76" t="n">
        <v>216</v>
      </c>
      <c r="B220" s="77" t="n">
        <f aca="false">EOMONTH(Input!$C$7,A220)</f>
        <v>49490</v>
      </c>
      <c r="D220" s="78" t="n">
        <f aca="false">IF(AND($B220&lt;Input!$C$31,$B220&lt;Input!$G$31),Input!$G$41,0)</f>
        <v>50</v>
      </c>
      <c r="E220" s="78" t="n">
        <f aca="true">IF(AND($B220&gt;Input!$G$45,$B220&lt;Input!$G$25),PMT(Input!$G$40/(100*12),(OFFSET($A$4,MATCH(Input!$G$25,$B$4:$B$1004,1),0,1,1)-OFFSET($A$4,MATCH(Input!$G$45,$B$4:$B$1004,1),0,1,1)),$H$4,0,1),0)</f>
        <v>0</v>
      </c>
      <c r="F220" s="78" t="n">
        <f aca="false">($F219+$D220+$E220)*(1+Input!$G$40/(100*12))</f>
        <v>17532.8514945919</v>
      </c>
    </row>
    <row r="221" customFormat="false" ht="12.8" hidden="false" customHeight="false" outlineLevel="0" collapsed="false">
      <c r="A221" s="76" t="n">
        <v>217</v>
      </c>
      <c r="B221" s="77" t="n">
        <f aca="false">EOMONTH(Input!$C$7,A221)</f>
        <v>49521</v>
      </c>
      <c r="D221" s="78" t="n">
        <f aca="false">IF(AND($B221&lt;Input!$C$31,$B221&lt;Input!$G$31),Input!$G$41,0)</f>
        <v>50</v>
      </c>
      <c r="E221" s="78" t="n">
        <f aca="true">IF(AND($B221&gt;Input!$G$45,$B221&lt;Input!$G$25),PMT(Input!$G$40/(100*12),(OFFSET($A$4,MATCH(Input!$G$25,$B$4:$B$1004,1),0,1,1)-OFFSET($A$4,MATCH(Input!$G$45,$B$4:$B$1004,1),0,1,1)),$H$4,0,1),0)</f>
        <v>0</v>
      </c>
      <c r="F221" s="78" t="n">
        <f aca="false">($F220+$D221+$E221)*(1+Input!$G$40/(100*12))</f>
        <v>17656.1133758194</v>
      </c>
    </row>
    <row r="222" customFormat="false" ht="12.8" hidden="false" customHeight="false" outlineLevel="0" collapsed="false">
      <c r="A222" s="76" t="n">
        <v>218</v>
      </c>
      <c r="B222" s="77" t="n">
        <f aca="false">EOMONTH(Input!$C$7,A222)</f>
        <v>49552</v>
      </c>
      <c r="D222" s="78" t="n">
        <f aca="false">IF(AND($B222&lt;Input!$C$31,$B222&lt;Input!$G$31),Input!$G$41,0)</f>
        <v>50</v>
      </c>
      <c r="E222" s="78" t="n">
        <f aca="true">IF(AND($B222&gt;Input!$G$45,$B222&lt;Input!$G$25),PMT(Input!$G$40/(100*12),(OFFSET($A$4,MATCH(Input!$G$25,$B$4:$B$1004,1),0,1,1)-OFFSET($A$4,MATCH(Input!$G$45,$B$4:$B$1004,1),0,1,1)),$H$4,0,1),0)</f>
        <v>0</v>
      </c>
      <c r="F222" s="78" t="n">
        <f aca="false">($F221+$D222+$E222)*(1+Input!$G$40/(100*12))</f>
        <v>17779.8888482186</v>
      </c>
    </row>
    <row r="223" customFormat="false" ht="12.8" hidden="false" customHeight="false" outlineLevel="0" collapsed="false">
      <c r="A223" s="76" t="n">
        <v>219</v>
      </c>
      <c r="B223" s="77" t="n">
        <f aca="false">EOMONTH(Input!$C$7,A223)</f>
        <v>49582</v>
      </c>
      <c r="D223" s="78" t="n">
        <f aca="false">IF(AND($B223&lt;Input!$C$31,$B223&lt;Input!$G$31),Input!$G$41,0)</f>
        <v>50</v>
      </c>
      <c r="E223" s="78" t="n">
        <f aca="true">IF(AND($B223&gt;Input!$G$45,$B223&lt;Input!$G$25),PMT(Input!$G$40/(100*12),(OFFSET($A$4,MATCH(Input!$G$25,$B$4:$B$1004,1),0,1,1)-OFFSET($A$4,MATCH(Input!$G$45,$B$4:$B$1004,1),0,1,1)),$H$4,0,1),0)</f>
        <v>0</v>
      </c>
      <c r="F223" s="78" t="n">
        <f aca="false">($F222+$D223+$E223)*(1+Input!$G$40/(100*12))</f>
        <v>17904.1800517529</v>
      </c>
    </row>
    <row r="224" customFormat="false" ht="12.8" hidden="false" customHeight="false" outlineLevel="0" collapsed="false">
      <c r="A224" s="76" t="n">
        <v>220</v>
      </c>
      <c r="B224" s="77" t="n">
        <f aca="false">EOMONTH(Input!$C$7,A224)</f>
        <v>49613</v>
      </c>
      <c r="D224" s="78" t="n">
        <f aca="false">IF(AND($B224&lt;Input!$C$31,$B224&lt;Input!$G$31),Input!$G$41,0)</f>
        <v>50</v>
      </c>
      <c r="E224" s="78" t="n">
        <f aca="true">IF(AND($B224&gt;Input!$G$45,$B224&lt;Input!$G$25),PMT(Input!$G$40/(100*12),(OFFSET($A$4,MATCH(Input!$G$25,$B$4:$B$1004,1),0,1,1)-OFFSET($A$4,MATCH(Input!$G$45,$B$4:$B$1004,1),0,1,1)),$H$4,0,1),0)</f>
        <v>0</v>
      </c>
      <c r="F224" s="78" t="n">
        <f aca="false">($F223+$D224+$E224)*(1+Input!$G$40/(100*12))</f>
        <v>18028.9891353018</v>
      </c>
    </row>
    <row r="225" customFormat="false" ht="12.8" hidden="false" customHeight="false" outlineLevel="0" collapsed="false">
      <c r="A225" s="76" t="n">
        <v>221</v>
      </c>
      <c r="B225" s="77" t="n">
        <f aca="false">EOMONTH(Input!$C$7,A225)</f>
        <v>49643</v>
      </c>
      <c r="D225" s="78" t="n">
        <f aca="false">IF(AND($B225&lt;Input!$C$31,$B225&lt;Input!$G$31),Input!$G$41,0)</f>
        <v>50</v>
      </c>
      <c r="E225" s="78" t="n">
        <f aca="true">IF(AND($B225&gt;Input!$G$45,$B225&lt;Input!$G$25),PMT(Input!$G$40/(100*12),(OFFSET($A$4,MATCH(Input!$G$25,$B$4:$B$1004,1),0,1,1)-OFFSET($A$4,MATCH(Input!$G$45,$B$4:$B$1004,1),0,1,1)),$H$4,0,1),0)</f>
        <v>0</v>
      </c>
      <c r="F225" s="78" t="n">
        <f aca="false">($F224+$D225+$E225)*(1+Input!$G$40/(100*12))</f>
        <v>18154.3182566989</v>
      </c>
    </row>
    <row r="226" customFormat="false" ht="12.8" hidden="false" customHeight="false" outlineLevel="0" collapsed="false">
      <c r="A226" s="76" t="n">
        <v>222</v>
      </c>
      <c r="B226" s="77" t="n">
        <f aca="false">EOMONTH(Input!$C$7,A226)</f>
        <v>49674</v>
      </c>
      <c r="D226" s="78" t="n">
        <f aca="false">IF(AND($B226&lt;Input!$C$31,$B226&lt;Input!$G$31),Input!$G$41,0)</f>
        <v>50</v>
      </c>
      <c r="E226" s="78" t="n">
        <f aca="true">IF(AND($B226&gt;Input!$G$45,$B226&lt;Input!$G$25),PMT(Input!$G$40/(100*12),(OFFSET($A$4,MATCH(Input!$G$25,$B$4:$B$1004,1),0,1,1)-OFFSET($A$4,MATCH(Input!$G$45,$B$4:$B$1004,1),0,1,1)),$H$4,0,1),0)</f>
        <v>0</v>
      </c>
      <c r="F226" s="78" t="n">
        <f aca="false">($F225+$D226+$E226)*(1+Input!$G$40/(100*12))</f>
        <v>18280.1695827685</v>
      </c>
    </row>
    <row r="227" customFormat="false" ht="12.8" hidden="false" customHeight="false" outlineLevel="0" collapsed="false">
      <c r="A227" s="76" t="n">
        <v>223</v>
      </c>
      <c r="B227" s="77" t="n">
        <f aca="false">EOMONTH(Input!$C$7,A227)</f>
        <v>49705</v>
      </c>
      <c r="D227" s="78" t="n">
        <f aca="false">IF(AND($B227&lt;Input!$C$31,$B227&lt;Input!$G$31),Input!$G$41,0)</f>
        <v>50</v>
      </c>
      <c r="E227" s="78" t="n">
        <f aca="true">IF(AND($B227&gt;Input!$G$45,$B227&lt;Input!$G$25),PMT(Input!$G$40/(100*12),(OFFSET($A$4,MATCH(Input!$G$25,$B$4:$B$1004,1),0,1,1)-OFFSET($A$4,MATCH(Input!$G$45,$B$4:$B$1004,1),0,1,1)),$H$4,0,1),0)</f>
        <v>0</v>
      </c>
      <c r="F227" s="78" t="n">
        <f aca="false">($F226+$D227+$E227)*(1+Input!$G$40/(100*12))</f>
        <v>18406.5452893634</v>
      </c>
    </row>
    <row r="228" customFormat="false" ht="12.8" hidden="false" customHeight="false" outlineLevel="0" collapsed="false">
      <c r="A228" s="76" t="n">
        <v>224</v>
      </c>
      <c r="B228" s="77" t="n">
        <f aca="false">EOMONTH(Input!$C$7,A228)</f>
        <v>49734</v>
      </c>
      <c r="D228" s="78" t="n">
        <f aca="false">IF(AND($B228&lt;Input!$C$31,$B228&lt;Input!$G$31),Input!$G$41,0)</f>
        <v>50</v>
      </c>
      <c r="E228" s="78" t="n">
        <f aca="true">IF(AND($B228&gt;Input!$G$45,$B228&lt;Input!$G$25),PMT(Input!$G$40/(100*12),(OFFSET($A$4,MATCH(Input!$G$25,$B$4:$B$1004,1),0,1,1)-OFFSET($A$4,MATCH(Input!$G$45,$B$4:$B$1004,1),0,1,1)),$H$4,0,1),0)</f>
        <v>0</v>
      </c>
      <c r="F228" s="78" t="n">
        <f aca="false">($F227+$D228+$E228)*(1+Input!$G$40/(100*12))</f>
        <v>18533.4475614024</v>
      </c>
    </row>
    <row r="229" customFormat="false" ht="12.8" hidden="false" customHeight="false" outlineLevel="0" collapsed="false">
      <c r="A229" s="76" t="n">
        <v>225</v>
      </c>
      <c r="B229" s="77" t="n">
        <f aca="false">EOMONTH(Input!$C$7,A229)</f>
        <v>49765</v>
      </c>
      <c r="D229" s="78" t="n">
        <f aca="false">IF(AND($B229&lt;Input!$C$31,$B229&lt;Input!$G$31),Input!$G$41,0)</f>
        <v>50</v>
      </c>
      <c r="E229" s="78" t="n">
        <f aca="true">IF(AND($B229&gt;Input!$G$45,$B229&lt;Input!$G$25),PMT(Input!$G$40/(100*12),(OFFSET($A$4,MATCH(Input!$G$25,$B$4:$B$1004,1),0,1,1)-OFFSET($A$4,MATCH(Input!$G$45,$B$4:$B$1004,1),0,1,1)),$H$4,0,1),0)</f>
        <v>0</v>
      </c>
      <c r="F229" s="78" t="n">
        <f aca="false">($F228+$D229+$E229)*(1+Input!$G$40/(100*12))</f>
        <v>18660.8785929082</v>
      </c>
    </row>
    <row r="230" customFormat="false" ht="12.8" hidden="false" customHeight="false" outlineLevel="0" collapsed="false">
      <c r="A230" s="76" t="n">
        <v>226</v>
      </c>
      <c r="B230" s="77" t="n">
        <f aca="false">EOMONTH(Input!$C$7,A230)</f>
        <v>49795</v>
      </c>
      <c r="D230" s="78" t="n">
        <f aca="false">IF(AND($B230&lt;Input!$C$31,$B230&lt;Input!$G$31),Input!$G$41,0)</f>
        <v>50</v>
      </c>
      <c r="E230" s="78" t="n">
        <f aca="true">IF(AND($B230&gt;Input!$G$45,$B230&lt;Input!$G$25),PMT(Input!$G$40/(100*12),(OFFSET($A$4,MATCH(Input!$G$25,$B$4:$B$1004,1),0,1,1)-OFFSET($A$4,MATCH(Input!$G$45,$B$4:$B$1004,1),0,1,1)),$H$4,0,1),0)</f>
        <v>0</v>
      </c>
      <c r="F230" s="78" t="n">
        <f aca="false">($F229+$D230+$E230)*(1+Input!$G$40/(100*12))</f>
        <v>18788.8405870454</v>
      </c>
    </row>
    <row r="231" customFormat="false" ht="12.8" hidden="false" customHeight="false" outlineLevel="0" collapsed="false">
      <c r="A231" s="76" t="n">
        <v>227</v>
      </c>
      <c r="B231" s="77" t="n">
        <f aca="false">EOMONTH(Input!$C$7,A231)</f>
        <v>49826</v>
      </c>
      <c r="D231" s="78" t="n">
        <f aca="false">IF(AND($B231&lt;Input!$C$31,$B231&lt;Input!$G$31),Input!$G$41,0)</f>
        <v>50</v>
      </c>
      <c r="E231" s="78" t="n">
        <f aca="true">IF(AND($B231&gt;Input!$G$45,$B231&lt;Input!$G$25),PMT(Input!$G$40/(100*12),(OFFSET($A$4,MATCH(Input!$G$25,$B$4:$B$1004,1),0,1,1)-OFFSET($A$4,MATCH(Input!$G$45,$B$4:$B$1004,1),0,1,1)),$H$4,0,1),0)</f>
        <v>0</v>
      </c>
      <c r="F231" s="78" t="n">
        <f aca="false">($F230+$D231+$E231)*(1+Input!$G$40/(100*12))</f>
        <v>18917.335756158</v>
      </c>
    </row>
    <row r="232" customFormat="false" ht="12.8" hidden="false" customHeight="false" outlineLevel="0" collapsed="false">
      <c r="A232" s="76" t="n">
        <v>228</v>
      </c>
      <c r="B232" s="77" t="n">
        <f aca="false">EOMONTH(Input!$C$7,A232)</f>
        <v>49856</v>
      </c>
      <c r="D232" s="78" t="n">
        <f aca="false">IF(AND($B232&lt;Input!$C$31,$B232&lt;Input!$G$31),Input!$G$41,0)</f>
        <v>50</v>
      </c>
      <c r="E232" s="78" t="n">
        <f aca="true">IF(AND($B232&gt;Input!$G$45,$B232&lt;Input!$G$25),PMT(Input!$G$40/(100*12),(OFFSET($A$4,MATCH(Input!$G$25,$B$4:$B$1004,1),0,1,1)-OFFSET($A$4,MATCH(Input!$G$45,$B$4:$B$1004,1),0,1,1)),$H$4,0,1),0)</f>
        <v>0</v>
      </c>
      <c r="F232" s="78" t="n">
        <f aca="false">($F231+$D232+$E232)*(1+Input!$G$40/(100*12))</f>
        <v>19046.3663218087</v>
      </c>
    </row>
    <row r="233" customFormat="false" ht="12.8" hidden="false" customHeight="false" outlineLevel="0" collapsed="false">
      <c r="A233" s="76" t="n">
        <v>229</v>
      </c>
      <c r="B233" s="77" t="n">
        <f aca="false">EOMONTH(Input!$C$7,A233)</f>
        <v>49887</v>
      </c>
      <c r="D233" s="78" t="n">
        <f aca="false">IF(AND($B233&lt;Input!$C$31,$B233&lt;Input!$G$31),Input!$G$41,0)</f>
        <v>50</v>
      </c>
      <c r="E233" s="78" t="n">
        <f aca="true">IF(AND($B233&gt;Input!$G$45,$B233&lt;Input!$G$25),PMT(Input!$G$40/(100*12),(OFFSET($A$4,MATCH(Input!$G$25,$B$4:$B$1004,1),0,1,1)-OFFSET($A$4,MATCH(Input!$G$45,$B$4:$B$1004,1),0,1,1)),$H$4,0,1),0)</f>
        <v>0</v>
      </c>
      <c r="F233" s="78" t="n">
        <f aca="false">($F232+$D233+$E233)*(1+Input!$G$40/(100*12))</f>
        <v>19175.9345148162</v>
      </c>
    </row>
    <row r="234" customFormat="false" ht="12.8" hidden="false" customHeight="false" outlineLevel="0" collapsed="false">
      <c r="A234" s="76" t="n">
        <v>230</v>
      </c>
      <c r="B234" s="77" t="n">
        <f aca="false">EOMONTH(Input!$C$7,A234)</f>
        <v>49918</v>
      </c>
      <c r="D234" s="78" t="n">
        <f aca="false">IF(AND($B234&lt;Input!$C$31,$B234&lt;Input!$G$31),Input!$G$41,0)</f>
        <v>50</v>
      </c>
      <c r="E234" s="78" t="n">
        <f aca="true">IF(AND($B234&gt;Input!$G$45,$B234&lt;Input!$G$25),PMT(Input!$G$40/(100*12),(OFFSET($A$4,MATCH(Input!$G$25,$B$4:$B$1004,1),0,1,1)-OFFSET($A$4,MATCH(Input!$G$45,$B$4:$B$1004,1),0,1,1)),$H$4,0,1),0)</f>
        <v>0</v>
      </c>
      <c r="F234" s="78" t="n">
        <f aca="false">($F233+$D234+$E234)*(1+Input!$G$40/(100*12))</f>
        <v>19306.0425752946</v>
      </c>
    </row>
    <row r="235" customFormat="false" ht="12.8" hidden="false" customHeight="false" outlineLevel="0" collapsed="false">
      <c r="A235" s="76" t="n">
        <v>231</v>
      </c>
      <c r="B235" s="77" t="n">
        <f aca="false">EOMONTH(Input!$C$7,A235)</f>
        <v>49948</v>
      </c>
      <c r="D235" s="78" t="n">
        <f aca="false">IF(AND($B235&lt;Input!$C$31,$B235&lt;Input!$G$31),Input!$G$41,0)</f>
        <v>50</v>
      </c>
      <c r="E235" s="78" t="n">
        <f aca="true">IF(AND($B235&gt;Input!$G$45,$B235&lt;Input!$G$25),PMT(Input!$G$40/(100*12),(OFFSET($A$4,MATCH(Input!$G$25,$B$4:$B$1004,1),0,1,1)-OFFSET($A$4,MATCH(Input!$G$45,$B$4:$B$1004,1),0,1,1)),$H$4,0,1),0)</f>
        <v>0</v>
      </c>
      <c r="F235" s="78" t="n">
        <f aca="false">($F234+$D235+$E235)*(1+Input!$G$40/(100*12))</f>
        <v>19436.6927526917</v>
      </c>
    </row>
    <row r="236" customFormat="false" ht="12.8" hidden="false" customHeight="false" outlineLevel="0" collapsed="false">
      <c r="A236" s="76" t="n">
        <v>232</v>
      </c>
      <c r="B236" s="77" t="n">
        <f aca="false">EOMONTH(Input!$C$7,A236)</f>
        <v>49979</v>
      </c>
      <c r="D236" s="78" t="n">
        <f aca="false">IF(AND($B236&lt;Input!$C$31,$B236&lt;Input!$G$31),Input!$G$41,0)</f>
        <v>50</v>
      </c>
      <c r="E236" s="78" t="n">
        <f aca="true">IF(AND($B236&gt;Input!$G$45,$B236&lt;Input!$G$25),PMT(Input!$G$40/(100*12),(OFFSET($A$4,MATCH(Input!$G$25,$B$4:$B$1004,1),0,1,1)-OFFSET($A$4,MATCH(Input!$G$45,$B$4:$B$1004,1),0,1,1)),$H$4,0,1),0)</f>
        <v>0</v>
      </c>
      <c r="F236" s="78" t="n">
        <f aca="false">($F235+$D236+$E236)*(1+Input!$G$40/(100*12))</f>
        <v>19567.8873058279</v>
      </c>
    </row>
    <row r="237" customFormat="false" ht="12.8" hidden="false" customHeight="false" outlineLevel="0" collapsed="false">
      <c r="A237" s="76" t="n">
        <v>233</v>
      </c>
      <c r="B237" s="77" t="n">
        <f aca="false">EOMONTH(Input!$C$7,A237)</f>
        <v>50009</v>
      </c>
      <c r="D237" s="78" t="n">
        <f aca="false">IF(AND($B237&lt;Input!$C$31,$B237&lt;Input!$G$31),Input!$G$41,0)</f>
        <v>50</v>
      </c>
      <c r="E237" s="78" t="n">
        <f aca="true">IF(AND($B237&gt;Input!$G$45,$B237&lt;Input!$G$25),PMT(Input!$G$40/(100*12),(OFFSET($A$4,MATCH(Input!$G$25,$B$4:$B$1004,1),0,1,1)-OFFSET($A$4,MATCH(Input!$G$45,$B$4:$B$1004,1),0,1,1)),$H$4,0,1),0)</f>
        <v>0</v>
      </c>
      <c r="F237" s="78" t="n">
        <f aca="false">($F236+$D237+$E237)*(1+Input!$G$40/(100*12))</f>
        <v>19699.6285029355</v>
      </c>
    </row>
    <row r="238" customFormat="false" ht="12.8" hidden="false" customHeight="false" outlineLevel="0" collapsed="false">
      <c r="A238" s="76" t="n">
        <v>234</v>
      </c>
      <c r="B238" s="77" t="n">
        <f aca="false">EOMONTH(Input!$C$7,A238)</f>
        <v>50040</v>
      </c>
      <c r="D238" s="78" t="n">
        <f aca="false">IF(AND($B238&lt;Input!$C$31,$B238&lt;Input!$G$31),Input!$G$41,0)</f>
        <v>50</v>
      </c>
      <c r="E238" s="78" t="n">
        <f aca="true">IF(AND($B238&gt;Input!$G$45,$B238&lt;Input!$G$25),PMT(Input!$G$40/(100*12),(OFFSET($A$4,MATCH(Input!$G$25,$B$4:$B$1004,1),0,1,1)-OFFSET($A$4,MATCH(Input!$G$45,$B$4:$B$1004,1),0,1,1)),$H$4,0,1),0)</f>
        <v>0</v>
      </c>
      <c r="F238" s="78" t="n">
        <f aca="false">($F237+$D238+$E238)*(1+Input!$G$40/(100*12))</f>
        <v>19831.9186216978</v>
      </c>
    </row>
    <row r="239" customFormat="false" ht="12.8" hidden="false" customHeight="false" outlineLevel="0" collapsed="false">
      <c r="A239" s="76" t="n">
        <v>235</v>
      </c>
      <c r="B239" s="77" t="n">
        <f aca="false">EOMONTH(Input!$C$7,A239)</f>
        <v>50071</v>
      </c>
      <c r="D239" s="78" t="n">
        <f aca="false">IF(AND($B239&lt;Input!$C$31,$B239&lt;Input!$G$31),Input!$G$41,0)</f>
        <v>50</v>
      </c>
      <c r="E239" s="78" t="n">
        <f aca="true">IF(AND($B239&gt;Input!$G$45,$B239&lt;Input!$G$25),PMT(Input!$G$40/(100*12),(OFFSET($A$4,MATCH(Input!$G$25,$B$4:$B$1004,1),0,1,1)-OFFSET($A$4,MATCH(Input!$G$45,$B$4:$B$1004,1),0,1,1)),$H$4,0,1),0)</f>
        <v>0</v>
      </c>
      <c r="F239" s="78" t="n">
        <f aca="false">($F238+$D239+$E239)*(1+Input!$G$40/(100*12))</f>
        <v>19964.7599492882</v>
      </c>
    </row>
    <row r="240" customFormat="false" ht="12.8" hidden="false" customHeight="false" outlineLevel="0" collapsed="false">
      <c r="A240" s="76" t="n">
        <v>236</v>
      </c>
      <c r="B240" s="77" t="n">
        <f aca="false">EOMONTH(Input!$C$7,A240)</f>
        <v>50099</v>
      </c>
      <c r="D240" s="78" t="n">
        <f aca="false">IF(AND($B240&lt;Input!$C$31,$B240&lt;Input!$G$31),Input!$G$41,0)</f>
        <v>50</v>
      </c>
      <c r="E240" s="78" t="n">
        <f aca="true">IF(AND($B240&gt;Input!$G$45,$B240&lt;Input!$G$25),PMT(Input!$G$40/(100*12),(OFFSET($A$4,MATCH(Input!$G$25,$B$4:$B$1004,1),0,1,1)-OFFSET($A$4,MATCH(Input!$G$45,$B$4:$B$1004,1),0,1,1)),$H$4,0,1),0)</f>
        <v>0</v>
      </c>
      <c r="F240" s="78" t="n">
        <f aca="false">($F239+$D240+$E240)*(1+Input!$G$40/(100*12))</f>
        <v>20098.1547824102</v>
      </c>
    </row>
    <row r="241" customFormat="false" ht="12.8" hidden="false" customHeight="false" outlineLevel="0" collapsed="false">
      <c r="A241" s="76" t="n">
        <v>237</v>
      </c>
      <c r="B241" s="77" t="n">
        <f aca="false">EOMONTH(Input!$C$7,A241)</f>
        <v>50130</v>
      </c>
      <c r="D241" s="78" t="n">
        <f aca="false">IF(AND($B241&lt;Input!$C$31,$B241&lt;Input!$G$31),Input!$G$41,0)</f>
        <v>50</v>
      </c>
      <c r="E241" s="78" t="n">
        <f aca="true">IF(AND($B241&gt;Input!$G$45,$B241&lt;Input!$G$25),PMT(Input!$G$40/(100*12),(OFFSET($A$4,MATCH(Input!$G$25,$B$4:$B$1004,1),0,1,1)-OFFSET($A$4,MATCH(Input!$G$45,$B$4:$B$1004,1),0,1,1)),$H$4,0,1),0)</f>
        <v>0</v>
      </c>
      <c r="F241" s="78" t="n">
        <f aca="false">($F240+$D241+$E241)*(1+Input!$G$40/(100*12))</f>
        <v>20232.1054273369</v>
      </c>
    </row>
    <row r="242" customFormat="false" ht="12.8" hidden="false" customHeight="false" outlineLevel="0" collapsed="false">
      <c r="A242" s="76" t="n">
        <v>238</v>
      </c>
      <c r="B242" s="77" t="n">
        <f aca="false">EOMONTH(Input!$C$7,A242)</f>
        <v>50160</v>
      </c>
      <c r="D242" s="78" t="n">
        <f aca="false">IF(AND($B242&lt;Input!$C$31,$B242&lt;Input!$G$31),Input!$G$41,0)</f>
        <v>50</v>
      </c>
      <c r="E242" s="78" t="n">
        <f aca="true">IF(AND($B242&gt;Input!$G$45,$B242&lt;Input!$G$25),PMT(Input!$G$40/(100*12),(OFFSET($A$4,MATCH(Input!$G$25,$B$4:$B$1004,1),0,1,1)-OFFSET($A$4,MATCH(Input!$G$45,$B$4:$B$1004,1),0,1,1)),$H$4,0,1),0)</f>
        <v>0</v>
      </c>
      <c r="F242" s="78" t="n">
        <f aca="false">($F241+$D242+$E242)*(1+Input!$G$40/(100*12))</f>
        <v>20366.6141999508</v>
      </c>
    </row>
    <row r="243" customFormat="false" ht="12.8" hidden="false" customHeight="false" outlineLevel="0" collapsed="false">
      <c r="A243" s="76" t="n">
        <v>239</v>
      </c>
      <c r="B243" s="77" t="n">
        <f aca="false">EOMONTH(Input!$C$7,A243)</f>
        <v>50191</v>
      </c>
      <c r="D243" s="78" t="n">
        <f aca="false">IF(AND($B243&lt;Input!$C$31,$B243&lt;Input!$G$31),Input!$G$41,0)</f>
        <v>50</v>
      </c>
      <c r="E243" s="78" t="n">
        <f aca="true">IF(AND($B243&gt;Input!$G$45,$B243&lt;Input!$G$25),PMT(Input!$G$40/(100*12),(OFFSET($A$4,MATCH(Input!$G$25,$B$4:$B$1004,1),0,1,1)-OFFSET($A$4,MATCH(Input!$G$45,$B$4:$B$1004,1),0,1,1)),$H$4,0,1),0)</f>
        <v>0</v>
      </c>
      <c r="F243" s="78" t="n">
        <f aca="false">($F242+$D243+$E243)*(1+Input!$G$40/(100*12))</f>
        <v>20501.6834257839</v>
      </c>
    </row>
    <row r="244" customFormat="false" ht="12.8" hidden="false" customHeight="false" outlineLevel="0" collapsed="false">
      <c r="A244" s="76" t="n">
        <v>240</v>
      </c>
      <c r="B244" s="77" t="n">
        <f aca="false">EOMONTH(Input!$C$7,A244)</f>
        <v>50221</v>
      </c>
      <c r="D244" s="78" t="n">
        <f aca="false">IF(AND($B244&lt;Input!$C$31,$B244&lt;Input!$G$31),Input!$G$41,0)</f>
        <v>50</v>
      </c>
      <c r="E244" s="78" t="n">
        <f aca="true">IF(AND($B244&gt;Input!$G$45,$B244&lt;Input!$G$25),PMT(Input!$G$40/(100*12),(OFFSET($A$4,MATCH(Input!$G$25,$B$4:$B$1004,1),0,1,1)-OFFSET($A$4,MATCH(Input!$G$45,$B$4:$B$1004,1),0,1,1)),$H$4,0,1),0)</f>
        <v>0</v>
      </c>
      <c r="F244" s="78" t="n">
        <f aca="false">($F243+$D244+$E244)*(1+Input!$G$40/(100*12))</f>
        <v>20637.315440058</v>
      </c>
    </row>
    <row r="245" customFormat="false" ht="12.8" hidden="false" customHeight="false" outlineLevel="0" collapsed="false">
      <c r="A245" s="76" t="n">
        <v>241</v>
      </c>
      <c r="B245" s="77" t="n">
        <f aca="false">EOMONTH(Input!$C$7,A245)</f>
        <v>50252</v>
      </c>
      <c r="D245" s="78" t="n">
        <f aca="false">IF(AND($B245&lt;Input!$C$31,$B245&lt;Input!$G$31),Input!$G$41,0)</f>
        <v>50</v>
      </c>
      <c r="E245" s="78" t="n">
        <f aca="true">IF(AND($B245&gt;Input!$G$45,$B245&lt;Input!$G$25),PMT(Input!$G$40/(100*12),(OFFSET($A$4,MATCH(Input!$G$25,$B$4:$B$1004,1),0,1,1)-OFFSET($A$4,MATCH(Input!$G$45,$B$4:$B$1004,1),0,1,1)),$H$4,0,1),0)</f>
        <v>0</v>
      </c>
      <c r="F245" s="78" t="n">
        <f aca="false">($F244+$D245+$E245)*(1+Input!$G$40/(100*12))</f>
        <v>20773.5125877249</v>
      </c>
    </row>
    <row r="246" customFormat="false" ht="12.8" hidden="false" customHeight="false" outlineLevel="0" collapsed="false">
      <c r="A246" s="76" t="n">
        <v>242</v>
      </c>
      <c r="B246" s="77" t="n">
        <f aca="false">EOMONTH(Input!$C$7,A246)</f>
        <v>50283</v>
      </c>
      <c r="D246" s="78" t="n">
        <f aca="false">IF(AND($B246&lt;Input!$C$31,$B246&lt;Input!$G$31),Input!$G$41,0)</f>
        <v>50</v>
      </c>
      <c r="E246" s="78" t="n">
        <f aca="true">IF(AND($B246&gt;Input!$G$45,$B246&lt;Input!$G$25),PMT(Input!$G$40/(100*12),(OFFSET($A$4,MATCH(Input!$G$25,$B$4:$B$1004,1),0,1,1)-OFFSET($A$4,MATCH(Input!$G$45,$B$4:$B$1004,1),0,1,1)),$H$4,0,1),0)</f>
        <v>0</v>
      </c>
      <c r="F246" s="78" t="n">
        <f aca="false">($F245+$D246+$E246)*(1+Input!$G$40/(100*12))</f>
        <v>20910.2772235071</v>
      </c>
    </row>
    <row r="247" customFormat="false" ht="12.8" hidden="false" customHeight="false" outlineLevel="0" collapsed="false">
      <c r="A247" s="76" t="n">
        <v>243</v>
      </c>
      <c r="B247" s="77" t="n">
        <f aca="false">EOMONTH(Input!$C$7,A247)</f>
        <v>50313</v>
      </c>
      <c r="D247" s="78" t="n">
        <f aca="false">IF(AND($B247&lt;Input!$C$31,$B247&lt;Input!$G$31),Input!$G$41,0)</f>
        <v>50</v>
      </c>
      <c r="E247" s="78" t="n">
        <f aca="true">IF(AND($B247&gt;Input!$G$45,$B247&lt;Input!$G$25),PMT(Input!$G$40/(100*12),(OFFSET($A$4,MATCH(Input!$G$25,$B$4:$B$1004,1),0,1,1)-OFFSET($A$4,MATCH(Input!$G$45,$B$4:$B$1004,1),0,1,1)),$H$4,0,1),0)</f>
        <v>0</v>
      </c>
      <c r="F247" s="78" t="n">
        <f aca="false">($F246+$D247+$E247)*(1+Input!$G$40/(100*12))</f>
        <v>21047.6117119384</v>
      </c>
    </row>
    <row r="248" customFormat="false" ht="12.8" hidden="false" customHeight="false" outlineLevel="0" collapsed="false">
      <c r="A248" s="76" t="n">
        <v>244</v>
      </c>
      <c r="B248" s="77" t="n">
        <f aca="false">EOMONTH(Input!$C$7,A248)</f>
        <v>50344</v>
      </c>
      <c r="D248" s="78" t="n">
        <f aca="false">IF(AND($B248&lt;Input!$C$31,$B248&lt;Input!$G$31),Input!$G$41,0)</f>
        <v>50</v>
      </c>
      <c r="E248" s="78" t="n">
        <f aca="true">IF(AND($B248&gt;Input!$G$45,$B248&lt;Input!$G$25),PMT(Input!$G$40/(100*12),(OFFSET($A$4,MATCH(Input!$G$25,$B$4:$B$1004,1),0,1,1)-OFFSET($A$4,MATCH(Input!$G$45,$B$4:$B$1004,1),0,1,1)),$H$4,0,1),0)</f>
        <v>0</v>
      </c>
      <c r="F248" s="78" t="n">
        <f aca="false">($F247+$D248+$E248)*(1+Input!$G$40/(100*12))</f>
        <v>21185.5184274048</v>
      </c>
    </row>
    <row r="249" customFormat="false" ht="12.8" hidden="false" customHeight="false" outlineLevel="0" collapsed="false">
      <c r="A249" s="76" t="n">
        <v>245</v>
      </c>
      <c r="B249" s="77" t="n">
        <f aca="false">EOMONTH(Input!$C$7,A249)</f>
        <v>50374</v>
      </c>
      <c r="D249" s="78" t="n">
        <f aca="false">IF(AND($B249&lt;Input!$C$31,$B249&lt;Input!$G$31),Input!$G$41,0)</f>
        <v>50</v>
      </c>
      <c r="E249" s="78" t="n">
        <f aca="true">IF(AND($B249&gt;Input!$G$45,$B249&lt;Input!$G$25),PMT(Input!$G$40/(100*12),(OFFSET($A$4,MATCH(Input!$G$25,$B$4:$B$1004,1),0,1,1)-OFFSET($A$4,MATCH(Input!$G$45,$B$4:$B$1004,1),0,1,1)),$H$4,0,1),0)</f>
        <v>0</v>
      </c>
      <c r="F249" s="78" t="n">
        <f aca="false">($F248+$D249+$E249)*(1+Input!$G$40/(100*12))</f>
        <v>21323.9997541857</v>
      </c>
    </row>
    <row r="250" customFormat="false" ht="12.8" hidden="false" customHeight="false" outlineLevel="0" collapsed="false">
      <c r="A250" s="76" t="n">
        <v>246</v>
      </c>
      <c r="B250" s="77" t="n">
        <f aca="false">EOMONTH(Input!$C$7,A250)</f>
        <v>50405</v>
      </c>
      <c r="D250" s="78" t="n">
        <f aca="false">IF(AND($B250&lt;Input!$C$31,$B250&lt;Input!$G$31),Input!$G$41,0)</f>
        <v>50</v>
      </c>
      <c r="E250" s="78" t="n">
        <f aca="true">IF(AND($B250&gt;Input!$G$45,$B250&lt;Input!$G$25),PMT(Input!$G$40/(100*12),(OFFSET($A$4,MATCH(Input!$G$25,$B$4:$B$1004,1),0,1,1)-OFFSET($A$4,MATCH(Input!$G$45,$B$4:$B$1004,1),0,1,1)),$H$4,0,1),0)</f>
        <v>0</v>
      </c>
      <c r="F250" s="78" t="n">
        <f aca="false">($F249+$D250+$E250)*(1+Input!$G$40/(100*12))</f>
        <v>21463.0580864948</v>
      </c>
    </row>
    <row r="251" customFormat="false" ht="12.8" hidden="false" customHeight="false" outlineLevel="0" collapsed="false">
      <c r="A251" s="76" t="n">
        <v>247</v>
      </c>
      <c r="B251" s="77" t="n">
        <f aca="false">EOMONTH(Input!$C$7,A251)</f>
        <v>50436</v>
      </c>
      <c r="D251" s="78" t="n">
        <f aca="false">IF(AND($B251&lt;Input!$C$31,$B251&lt;Input!$G$31),Input!$G$41,0)</f>
        <v>50</v>
      </c>
      <c r="E251" s="78" t="n">
        <f aca="true">IF(AND($B251&gt;Input!$G$45,$B251&lt;Input!$G$25),PMT(Input!$G$40/(100*12),(OFFSET($A$4,MATCH(Input!$G$25,$B$4:$B$1004,1),0,1,1)-OFFSET($A$4,MATCH(Input!$G$45,$B$4:$B$1004,1),0,1,1)),$H$4,0,1),0)</f>
        <v>0</v>
      </c>
      <c r="F251" s="78" t="n">
        <f aca="false">($F250+$D251+$E251)*(1+Input!$G$40/(100*12))</f>
        <v>21602.6958285218</v>
      </c>
    </row>
    <row r="252" customFormat="false" ht="12.8" hidden="false" customHeight="false" outlineLevel="0" collapsed="false">
      <c r="A252" s="76" t="n">
        <v>248</v>
      </c>
      <c r="B252" s="77" t="n">
        <f aca="false">EOMONTH(Input!$C$7,A252)</f>
        <v>50464</v>
      </c>
      <c r="D252" s="78" t="n">
        <f aca="false">IF(AND($B252&lt;Input!$C$31,$B252&lt;Input!$G$31),Input!$G$41,0)</f>
        <v>50</v>
      </c>
      <c r="E252" s="78" t="n">
        <f aca="true">IF(AND($B252&gt;Input!$G$45,$B252&lt;Input!$G$25),PMT(Input!$G$40/(100*12),(OFFSET($A$4,MATCH(Input!$G$25,$B$4:$B$1004,1),0,1,1)-OFFSET($A$4,MATCH(Input!$G$45,$B$4:$B$1004,1),0,1,1)),$H$4,0,1),0)</f>
        <v>0</v>
      </c>
      <c r="F252" s="78" t="n">
        <f aca="false">($F251+$D252+$E252)*(1+Input!$G$40/(100*12))</f>
        <v>21742.915394474</v>
      </c>
    </row>
    <row r="253" customFormat="false" ht="12.8" hidden="false" customHeight="false" outlineLevel="0" collapsed="false">
      <c r="A253" s="76" t="n">
        <v>249</v>
      </c>
      <c r="B253" s="77" t="n">
        <f aca="false">EOMONTH(Input!$C$7,A253)</f>
        <v>50495</v>
      </c>
      <c r="D253" s="78" t="n">
        <f aca="false">IF(AND($B253&lt;Input!$C$31,$B253&lt;Input!$G$31),Input!$G$41,0)</f>
        <v>50</v>
      </c>
      <c r="E253" s="78" t="n">
        <f aca="true">IF(AND($B253&gt;Input!$G$45,$B253&lt;Input!$G$25),PMT(Input!$G$40/(100*12),(OFFSET($A$4,MATCH(Input!$G$25,$B$4:$B$1004,1),0,1,1)-OFFSET($A$4,MATCH(Input!$G$45,$B$4:$B$1004,1),0,1,1)),$H$4,0,1),0)</f>
        <v>0</v>
      </c>
      <c r="F253" s="78" t="n">
        <f aca="false">($F252+$D253+$E253)*(1+Input!$G$40/(100*12))</f>
        <v>21883.7192086177</v>
      </c>
    </row>
    <row r="254" customFormat="false" ht="12.8" hidden="false" customHeight="false" outlineLevel="0" collapsed="false">
      <c r="A254" s="76" t="n">
        <v>250</v>
      </c>
      <c r="B254" s="77" t="n">
        <f aca="false">EOMONTH(Input!$C$7,A254)</f>
        <v>50525</v>
      </c>
      <c r="D254" s="78" t="n">
        <f aca="false">IF(AND($B254&lt;Input!$C$31,$B254&lt;Input!$G$31),Input!$G$41,0)</f>
        <v>50</v>
      </c>
      <c r="E254" s="78" t="n">
        <f aca="true">IF(AND($B254&gt;Input!$G$45,$B254&lt;Input!$G$25),PMT(Input!$G$40/(100*12),(OFFSET($A$4,MATCH(Input!$G$25,$B$4:$B$1004,1),0,1,1)-OFFSET($A$4,MATCH(Input!$G$45,$B$4:$B$1004,1),0,1,1)),$H$4,0,1),0)</f>
        <v>0</v>
      </c>
      <c r="F254" s="78" t="n">
        <f aca="false">($F253+$D254+$E254)*(1+Input!$G$40/(100*12))</f>
        <v>22025.1097053202</v>
      </c>
    </row>
    <row r="255" customFormat="false" ht="12.8" hidden="false" customHeight="false" outlineLevel="0" collapsed="false">
      <c r="A255" s="76" t="n">
        <v>251</v>
      </c>
      <c r="B255" s="77" t="n">
        <f aca="false">EOMONTH(Input!$C$7,A255)</f>
        <v>50556</v>
      </c>
      <c r="D255" s="78" t="n">
        <f aca="false">IF(AND($B255&lt;Input!$C$31,$B255&lt;Input!$G$31),Input!$G$41,0)</f>
        <v>50</v>
      </c>
      <c r="E255" s="78" t="n">
        <f aca="true">IF(AND($B255&gt;Input!$G$45,$B255&lt;Input!$G$25),PMT(Input!$G$40/(100*12),(OFFSET($A$4,MATCH(Input!$G$25,$B$4:$B$1004,1),0,1,1)-OFFSET($A$4,MATCH(Input!$G$45,$B$4:$B$1004,1),0,1,1)),$H$4,0,1),0)</f>
        <v>0</v>
      </c>
      <c r="F255" s="78" t="n">
        <f aca="false">($F254+$D255+$E255)*(1+Input!$G$40/(100*12))</f>
        <v>22167.0893290924</v>
      </c>
    </row>
    <row r="256" customFormat="false" ht="12.8" hidden="false" customHeight="false" outlineLevel="0" collapsed="false">
      <c r="A256" s="76" t="n">
        <v>252</v>
      </c>
      <c r="B256" s="77" t="n">
        <f aca="false">EOMONTH(Input!$C$7,A256)</f>
        <v>50586</v>
      </c>
      <c r="D256" s="78" t="n">
        <f aca="false">IF(AND($B256&lt;Input!$C$31,$B256&lt;Input!$G$31),Input!$G$41,0)</f>
        <v>50</v>
      </c>
      <c r="E256" s="78" t="n">
        <f aca="true">IF(AND($B256&gt;Input!$G$45,$B256&lt;Input!$G$25),PMT(Input!$G$40/(100*12),(OFFSET($A$4,MATCH(Input!$G$25,$B$4:$B$1004,1),0,1,1)-OFFSET($A$4,MATCH(Input!$G$45,$B$4:$B$1004,1),0,1,1)),$H$4,0,1),0)</f>
        <v>0</v>
      </c>
      <c r="F256" s="78" t="n">
        <f aca="false">($F255+$D256+$E256)*(1+Input!$G$40/(100*12))</f>
        <v>22309.6605346303</v>
      </c>
    </row>
    <row r="257" customFormat="false" ht="12.8" hidden="false" customHeight="false" outlineLevel="0" collapsed="false">
      <c r="A257" s="76" t="n">
        <v>253</v>
      </c>
      <c r="B257" s="77" t="n">
        <f aca="false">EOMONTH(Input!$C$7,A257)</f>
        <v>50617</v>
      </c>
      <c r="D257" s="78" t="n">
        <f aca="false">IF(AND($B257&lt;Input!$C$31,$B257&lt;Input!$G$31),Input!$G$41,0)</f>
        <v>50</v>
      </c>
      <c r="E257" s="78" t="n">
        <f aca="true">IF(AND($B257&gt;Input!$G$45,$B257&lt;Input!$G$25),PMT(Input!$G$40/(100*12),(OFFSET($A$4,MATCH(Input!$G$25,$B$4:$B$1004,1),0,1,1)-OFFSET($A$4,MATCH(Input!$G$45,$B$4:$B$1004,1),0,1,1)),$H$4,0,1),0)</f>
        <v>0</v>
      </c>
      <c r="F257" s="78" t="n">
        <f aca="false">($F256+$D257+$E257)*(1+Input!$G$40/(100*12))</f>
        <v>22452.8257868579</v>
      </c>
    </row>
    <row r="258" customFormat="false" ht="12.8" hidden="false" customHeight="false" outlineLevel="0" collapsed="false">
      <c r="A258" s="76" t="n">
        <v>254</v>
      </c>
      <c r="B258" s="77" t="n">
        <f aca="false">EOMONTH(Input!$C$7,A258)</f>
        <v>50648</v>
      </c>
      <c r="D258" s="78" t="n">
        <f aca="false">IF(AND($B258&lt;Input!$C$31,$B258&lt;Input!$G$31),Input!$G$41,0)</f>
        <v>50</v>
      </c>
      <c r="E258" s="78" t="n">
        <f aca="true">IF(AND($B258&gt;Input!$G$45,$B258&lt;Input!$G$25),PMT(Input!$G$40/(100*12),(OFFSET($A$4,MATCH(Input!$G$25,$B$4:$B$1004,1),0,1,1)-OFFSET($A$4,MATCH(Input!$G$45,$B$4:$B$1004,1),0,1,1)),$H$4,0,1),0)</f>
        <v>0</v>
      </c>
      <c r="F258" s="78" t="n">
        <f aca="false">($F257+$D258+$E258)*(1+Input!$G$40/(100*12))</f>
        <v>22596.5875609698</v>
      </c>
    </row>
    <row r="259" customFormat="false" ht="12.8" hidden="false" customHeight="false" outlineLevel="0" collapsed="false">
      <c r="A259" s="76" t="n">
        <v>255</v>
      </c>
      <c r="B259" s="77" t="n">
        <f aca="false">EOMONTH(Input!$C$7,A259)</f>
        <v>50678</v>
      </c>
      <c r="D259" s="78" t="n">
        <f aca="false">IF(AND($B259&lt;Input!$C$31,$B259&lt;Input!$G$31),Input!$G$41,0)</f>
        <v>50</v>
      </c>
      <c r="E259" s="78" t="n">
        <f aca="true">IF(AND($B259&gt;Input!$G$45,$B259&lt;Input!$G$25),PMT(Input!$G$40/(100*12),(OFFSET($A$4,MATCH(Input!$G$25,$B$4:$B$1004,1),0,1,1)-OFFSET($A$4,MATCH(Input!$G$45,$B$4:$B$1004,1),0,1,1)),$H$4,0,1),0)</f>
        <v>0</v>
      </c>
      <c r="F259" s="78" t="n">
        <f aca="false">($F258+$D259+$E259)*(1+Input!$G$40/(100*12))</f>
        <v>22740.9483424739</v>
      </c>
    </row>
    <row r="260" customFormat="false" ht="12.8" hidden="false" customHeight="false" outlineLevel="0" collapsed="false">
      <c r="A260" s="76" t="n">
        <v>256</v>
      </c>
      <c r="B260" s="77" t="n">
        <f aca="false">EOMONTH(Input!$C$7,A260)</f>
        <v>50709</v>
      </c>
      <c r="D260" s="78" t="n">
        <f aca="false">IF(AND($B260&lt;Input!$C$31,$B260&lt;Input!$G$31),Input!$G$41,0)</f>
        <v>50</v>
      </c>
      <c r="E260" s="78" t="n">
        <f aca="true">IF(AND($B260&gt;Input!$G$45,$B260&lt;Input!$G$25),PMT(Input!$G$40/(100*12),(OFFSET($A$4,MATCH(Input!$G$25,$B$4:$B$1004,1),0,1,1)-OFFSET($A$4,MATCH(Input!$G$45,$B$4:$B$1004,1),0,1,1)),$H$4,0,1),0)</f>
        <v>0</v>
      </c>
      <c r="F260" s="78" t="n">
        <f aca="false">($F259+$D260+$E260)*(1+Input!$G$40/(100*12))</f>
        <v>22885.9106272342</v>
      </c>
      <c r="H260" s="78"/>
    </row>
    <row r="261" customFormat="false" ht="12.8" hidden="false" customHeight="false" outlineLevel="0" collapsed="false">
      <c r="A261" s="76" t="n">
        <v>257</v>
      </c>
      <c r="B261" s="77" t="n">
        <f aca="false">EOMONTH(Input!$C$7,A261)</f>
        <v>50739</v>
      </c>
      <c r="D261" s="78" t="n">
        <f aca="false">IF(AND($B261&lt;Input!$C$31,$B261&lt;Input!$G$31),Input!$G$41,0)</f>
        <v>50</v>
      </c>
      <c r="E261" s="78" t="n">
        <f aca="true">IF(AND($B261&gt;Input!$G$45,$B261&lt;Input!$G$25),PMT(Input!$G$40/(100*12),(OFFSET($A$4,MATCH(Input!$G$25,$B$4:$B$1004,1),0,1,1)-OFFSET($A$4,MATCH(Input!$G$45,$B$4:$B$1004,1),0,1,1)),$H$4,0,1),0)</f>
        <v>0</v>
      </c>
      <c r="F261" s="78" t="n">
        <f aca="false">($F260+$D261+$E261)*(1+Input!$G$40/(100*12))</f>
        <v>23031.4769215143</v>
      </c>
    </row>
    <row r="262" customFormat="false" ht="12.8" hidden="false" customHeight="false" outlineLevel="0" collapsed="false">
      <c r="A262" s="76" t="n">
        <v>258</v>
      </c>
      <c r="B262" s="77" t="n">
        <f aca="false">EOMONTH(Input!$C$7,A262)</f>
        <v>50770</v>
      </c>
      <c r="D262" s="78" t="n">
        <f aca="false">IF(AND($B262&lt;Input!$C$31,$B262&lt;Input!$G$31),Input!$G$41,0)</f>
        <v>50</v>
      </c>
      <c r="E262" s="78" t="n">
        <f aca="true">IF(AND($B262&gt;Input!$G$45,$B262&lt;Input!$G$25),PMT(Input!$G$40/(100*12),(OFFSET($A$4,MATCH(Input!$G$25,$B$4:$B$1004,1),0,1,1)-OFFSET($A$4,MATCH(Input!$G$45,$B$4:$B$1004,1),0,1,1)),$H$4,0,1),0)</f>
        <v>0</v>
      </c>
      <c r="F262" s="78" t="n">
        <f aca="false">($F261+$D262+$E262)*(1+Input!$G$40/(100*12))</f>
        <v>23177.6497420206</v>
      </c>
    </row>
    <row r="263" customFormat="false" ht="12.8" hidden="false" customHeight="false" outlineLevel="0" collapsed="false">
      <c r="A263" s="76" t="n">
        <v>259</v>
      </c>
      <c r="B263" s="77" t="n">
        <f aca="false">EOMONTH(Input!$C$7,A263)</f>
        <v>50801</v>
      </c>
      <c r="D263" s="78" t="n">
        <f aca="false">IF(AND($B263&lt;Input!$C$31,$B263&lt;Input!$G$31),Input!$G$41,0)</f>
        <v>50</v>
      </c>
      <c r="E263" s="78" t="n">
        <f aca="true">IF(AND($B263&gt;Input!$G$45,$B263&lt;Input!$G$25),PMT(Input!$G$40/(100*12),(OFFSET($A$4,MATCH(Input!$G$25,$B$4:$B$1004,1),0,1,1)-OFFSET($A$4,MATCH(Input!$G$45,$B$4:$B$1004,1),0,1,1)),$H$4,0,1),0)</f>
        <v>0</v>
      </c>
      <c r="F263" s="78" t="n">
        <f aca="false">($F262+$D263+$E263)*(1+Input!$G$40/(100*12))</f>
        <v>23324.4316159457</v>
      </c>
    </row>
    <row r="264" customFormat="false" ht="12.8" hidden="false" customHeight="false" outlineLevel="0" collapsed="false">
      <c r="A264" s="76" t="n">
        <v>260</v>
      </c>
      <c r="B264" s="77" t="n">
        <f aca="false">EOMONTH(Input!$C$7,A264)</f>
        <v>50829</v>
      </c>
      <c r="D264" s="78" t="n">
        <f aca="false">IF(AND($B264&lt;Input!$C$31,$B264&lt;Input!$G$31),Input!$G$41,0)</f>
        <v>50</v>
      </c>
      <c r="E264" s="78" t="n">
        <f aca="true">IF(AND($B264&gt;Input!$G$45,$B264&lt;Input!$G$25),PMT(Input!$G$40/(100*12),(OFFSET($A$4,MATCH(Input!$G$25,$B$4:$B$1004,1),0,1,1)-OFFSET($A$4,MATCH(Input!$G$45,$B$4:$B$1004,1),0,1,1)),$H$4,0,1),0)</f>
        <v>0</v>
      </c>
      <c r="F264" s="78" t="n">
        <f aca="false">($F263+$D264+$E264)*(1+Input!$G$40/(100*12))</f>
        <v>23471.8250810121</v>
      </c>
    </row>
    <row r="265" customFormat="false" ht="12.8" hidden="false" customHeight="false" outlineLevel="0" collapsed="false">
      <c r="A265" s="76" t="n">
        <v>261</v>
      </c>
      <c r="B265" s="77" t="n">
        <f aca="false">EOMONTH(Input!$C$7,A265)</f>
        <v>50860</v>
      </c>
      <c r="D265" s="78" t="n">
        <f aca="false">IF(AND($B265&lt;Input!$C$31,$B265&lt;Input!$G$31),Input!$G$41,0)</f>
        <v>50</v>
      </c>
      <c r="E265" s="78" t="n">
        <f aca="true">IF(AND($B265&gt;Input!$G$45,$B265&lt;Input!$G$25),PMT(Input!$G$40/(100*12),(OFFSET($A$4,MATCH(Input!$G$25,$B$4:$B$1004,1),0,1,1)-OFFSET($A$4,MATCH(Input!$G$45,$B$4:$B$1004,1),0,1,1)),$H$4,0,1),0)</f>
        <v>0</v>
      </c>
      <c r="F265" s="78" t="n">
        <f aca="false">($F264+$D265+$E265)*(1+Input!$G$40/(100*12))</f>
        <v>23619.8326855164</v>
      </c>
    </row>
    <row r="266" customFormat="false" ht="12.8" hidden="false" customHeight="false" outlineLevel="0" collapsed="false">
      <c r="A266" s="76" t="n">
        <v>262</v>
      </c>
      <c r="B266" s="77" t="n">
        <f aca="false">EOMONTH(Input!$C$7,A266)</f>
        <v>50890</v>
      </c>
      <c r="D266" s="78" t="n">
        <f aca="false">IF(AND($B266&lt;Input!$C$31,$B266&lt;Input!$G$31),Input!$G$41,0)</f>
        <v>50</v>
      </c>
      <c r="E266" s="78" t="n">
        <f aca="true">IF(AND($B266&gt;Input!$G$45,$B266&lt;Input!$G$25),PMT(Input!$G$40/(100*12),(OFFSET($A$4,MATCH(Input!$G$25,$B$4:$B$1004,1),0,1,1)-OFFSET($A$4,MATCH(Input!$G$45,$B$4:$B$1004,1),0,1,1)),$H$4,0,1),0)</f>
        <v>0</v>
      </c>
      <c r="F266" s="78" t="n">
        <f aca="false">($F265+$D266+$E266)*(1+Input!$G$40/(100*12))</f>
        <v>23768.4569883727</v>
      </c>
    </row>
    <row r="267" customFormat="false" ht="12.8" hidden="false" customHeight="false" outlineLevel="0" collapsed="false">
      <c r="A267" s="76" t="n">
        <v>263</v>
      </c>
      <c r="B267" s="77" t="n">
        <f aca="false">EOMONTH(Input!$C$7,A267)</f>
        <v>50921</v>
      </c>
      <c r="D267" s="78" t="n">
        <f aca="false">IF(AND($B267&lt;Input!$C$31,$B267&lt;Input!$G$31),Input!$G$41,0)</f>
        <v>50</v>
      </c>
      <c r="E267" s="78" t="n">
        <f aca="true">IF(AND($B267&gt;Input!$G$45,$B267&lt;Input!$G$25),PMT(Input!$G$40/(100*12),(OFFSET($A$4,MATCH(Input!$G$25,$B$4:$B$1004,1),0,1,1)-OFFSET($A$4,MATCH(Input!$G$45,$B$4:$B$1004,1),0,1,1)),$H$4,0,1),0)</f>
        <v>0</v>
      </c>
      <c r="F267" s="78" t="n">
        <f aca="false">($F266+$D267+$E267)*(1+Input!$G$40/(100*12))</f>
        <v>23917.7005591576</v>
      </c>
    </row>
    <row r="268" customFormat="false" ht="12.8" hidden="false" customHeight="false" outlineLevel="0" collapsed="false">
      <c r="A268" s="76" t="n">
        <v>264</v>
      </c>
      <c r="B268" s="77" t="n">
        <f aca="false">EOMONTH(Input!$C$7,A268)</f>
        <v>50951</v>
      </c>
      <c r="D268" s="78" t="n">
        <f aca="false">IF(AND($B268&lt;Input!$C$31,$B268&lt;Input!$G$31),Input!$G$41,0)</f>
        <v>50</v>
      </c>
      <c r="E268" s="78" t="n">
        <f aca="true">IF(AND($B268&gt;Input!$G$45,$B268&lt;Input!$G$25),PMT(Input!$G$40/(100*12),(OFFSET($A$4,MATCH(Input!$G$25,$B$4:$B$1004,1),0,1,1)-OFFSET($A$4,MATCH(Input!$G$45,$B$4:$B$1004,1),0,1,1)),$H$4,0,1),0)</f>
        <v>0</v>
      </c>
      <c r="F268" s="78" t="n">
        <f aca="false">($F267+$D268+$E268)*(1+Input!$G$40/(100*12))</f>
        <v>24067.5659781541</v>
      </c>
    </row>
    <row r="269" customFormat="false" ht="12.8" hidden="false" customHeight="false" outlineLevel="0" collapsed="false">
      <c r="A269" s="76" t="n">
        <v>265</v>
      </c>
      <c r="B269" s="77" t="n">
        <f aca="false">EOMONTH(Input!$C$7,A269)</f>
        <v>50982</v>
      </c>
      <c r="D269" s="78" t="n">
        <f aca="false">IF(AND($B269&lt;Input!$C$31,$B269&lt;Input!$G$31),Input!$G$41,0)</f>
        <v>50</v>
      </c>
      <c r="E269" s="78" t="n">
        <f aca="true">IF(AND($B269&gt;Input!$G$45,$B269&lt;Input!$G$25),PMT(Input!$G$40/(100*12),(OFFSET($A$4,MATCH(Input!$G$25,$B$4:$B$1004,1),0,1,1)-OFFSET($A$4,MATCH(Input!$G$45,$B$4:$B$1004,1),0,1,1)),$H$4,0,1),0)</f>
        <v>0</v>
      </c>
      <c r="F269" s="78" t="n">
        <f aca="false">($F268+$D269+$E269)*(1+Input!$G$40/(100*12))</f>
        <v>24218.0558363964</v>
      </c>
    </row>
    <row r="270" customFormat="false" ht="12.8" hidden="false" customHeight="false" outlineLevel="0" collapsed="false">
      <c r="A270" s="76" t="n">
        <v>266</v>
      </c>
      <c r="B270" s="77" t="n">
        <f aca="false">EOMONTH(Input!$C$7,A270)</f>
        <v>51013</v>
      </c>
      <c r="D270" s="78" t="n">
        <f aca="false">IF(AND($B270&lt;Input!$C$31,$B270&lt;Input!$G$31),Input!$G$41,0)</f>
        <v>50</v>
      </c>
      <c r="E270" s="78" t="n">
        <f aca="true">IF(AND($B270&gt;Input!$G$45,$B270&lt;Input!$G$25),PMT(Input!$G$40/(100*12),(OFFSET($A$4,MATCH(Input!$G$25,$B$4:$B$1004,1),0,1,1)-OFFSET($A$4,MATCH(Input!$G$45,$B$4:$B$1004,1),0,1,1)),$H$4,0,1),0)</f>
        <v>0</v>
      </c>
      <c r="F270" s="78" t="n">
        <f aca="false">($F269+$D270+$E270)*(1+Input!$G$40/(100*12))</f>
        <v>24369.1727357147</v>
      </c>
    </row>
    <row r="271" customFormat="false" ht="12.8" hidden="false" customHeight="false" outlineLevel="0" collapsed="false">
      <c r="A271" s="76" t="n">
        <v>267</v>
      </c>
      <c r="B271" s="77" t="n">
        <f aca="false">EOMONTH(Input!$C$7,A271)</f>
        <v>51043</v>
      </c>
      <c r="D271" s="78" t="n">
        <f aca="false">IF(AND($B271&lt;Input!$C$31,$B271&lt;Input!$G$31),Input!$G$41,0)</f>
        <v>50</v>
      </c>
      <c r="E271" s="78" t="n">
        <f aca="true">IF(AND($B271&gt;Input!$G$45,$B271&lt;Input!$G$25),PMT(Input!$G$40/(100*12),(OFFSET($A$4,MATCH(Input!$G$25,$B$4:$B$1004,1),0,1,1)-OFFSET($A$4,MATCH(Input!$G$45,$B$4:$B$1004,1),0,1,1)),$H$4,0,1),0)</f>
        <v>0</v>
      </c>
      <c r="F271" s="78" t="n">
        <f aca="false">($F270+$D271+$E271)*(1+Input!$G$40/(100*12))</f>
        <v>24520.9192887802</v>
      </c>
    </row>
    <row r="272" customFormat="false" ht="12.8" hidden="false" customHeight="false" outlineLevel="0" collapsed="false">
      <c r="A272" s="76" t="n">
        <v>268</v>
      </c>
      <c r="B272" s="77" t="n">
        <f aca="false">EOMONTH(Input!$C$7,A272)</f>
        <v>51074</v>
      </c>
      <c r="D272" s="78" t="n">
        <f aca="false">IF(AND($B272&lt;Input!$C$31,$B272&lt;Input!$G$31),Input!$G$41,0)</f>
        <v>50</v>
      </c>
      <c r="E272" s="78" t="n">
        <f aca="true">IF(AND($B272&gt;Input!$G$45,$B272&lt;Input!$G$25),PMT(Input!$G$40/(100*12),(OFFSET($A$4,MATCH(Input!$G$25,$B$4:$B$1004,1),0,1,1)-OFFSET($A$4,MATCH(Input!$G$45,$B$4:$B$1004,1),0,1,1)),$H$4,0,1),0)</f>
        <v>0</v>
      </c>
      <c r="F272" s="78" t="n">
        <f aca="false">($F271+$D272+$E272)*(1+Input!$G$40/(100*12))</f>
        <v>24673.2981191501</v>
      </c>
    </row>
    <row r="273" customFormat="false" ht="12.8" hidden="false" customHeight="false" outlineLevel="0" collapsed="false">
      <c r="A273" s="76" t="n">
        <v>269</v>
      </c>
      <c r="B273" s="77" t="n">
        <f aca="false">EOMONTH(Input!$C$7,A273)</f>
        <v>51104</v>
      </c>
      <c r="D273" s="78" t="n">
        <f aca="false">IF(AND($B273&lt;Input!$C$31,$B273&lt;Input!$G$31),Input!$G$41,0)</f>
        <v>50</v>
      </c>
      <c r="E273" s="78" t="n">
        <f aca="true">IF(AND($B273&gt;Input!$G$45,$B273&lt;Input!$G$25),PMT(Input!$G$40/(100*12),(OFFSET($A$4,MATCH(Input!$G$25,$B$4:$B$1004,1),0,1,1)-OFFSET($A$4,MATCH(Input!$G$45,$B$4:$B$1004,1),0,1,1)),$H$4,0,1),0)</f>
        <v>0</v>
      </c>
      <c r="F273" s="78" t="n">
        <f aca="false">($F272+$D273+$E273)*(1+Input!$G$40/(100*12))</f>
        <v>24826.3118613132</v>
      </c>
    </row>
    <row r="274" customFormat="false" ht="12.8" hidden="false" customHeight="false" outlineLevel="0" collapsed="false">
      <c r="A274" s="76" t="n">
        <v>270</v>
      </c>
      <c r="B274" s="77" t="n">
        <f aca="false">EOMONTH(Input!$C$7,A274)</f>
        <v>51135</v>
      </c>
      <c r="D274" s="78" t="n">
        <f aca="false">IF(AND($B274&lt;Input!$C$31,$B274&lt;Input!$G$31),Input!$G$41,0)</f>
        <v>50</v>
      </c>
      <c r="E274" s="78" t="n">
        <f aca="true">IF(AND($B274&gt;Input!$G$45,$B274&lt;Input!$G$25),PMT(Input!$G$40/(100*12),(OFFSET($A$4,MATCH(Input!$G$25,$B$4:$B$1004,1),0,1,1)-OFFSET($A$4,MATCH(Input!$G$45,$B$4:$B$1004,1),0,1,1)),$H$4,0,1),0)</f>
        <v>0</v>
      </c>
      <c r="F274" s="78" t="n">
        <f aca="false">($F273+$D274+$E274)*(1+Input!$G$40/(100*12))</f>
        <v>24979.9631607353</v>
      </c>
    </row>
    <row r="275" customFormat="false" ht="12.8" hidden="false" customHeight="false" outlineLevel="0" collapsed="false">
      <c r="A275" s="76" t="n">
        <v>271</v>
      </c>
      <c r="B275" s="77" t="n">
        <f aca="false">EOMONTH(Input!$C$7,A275)</f>
        <v>51166</v>
      </c>
      <c r="D275" s="78" t="n">
        <f aca="false">IF(AND($B275&lt;Input!$C$31,$B275&lt;Input!$G$31),Input!$G$41,0)</f>
        <v>50</v>
      </c>
      <c r="E275" s="78" t="n">
        <f aca="true">IF(AND($B275&gt;Input!$G$45,$B275&lt;Input!$G$25),PMT(Input!$G$40/(100*12),(OFFSET($A$4,MATCH(Input!$G$25,$B$4:$B$1004,1),0,1,1)-OFFSET($A$4,MATCH(Input!$G$45,$B$4:$B$1004,1),0,1,1)),$H$4,0,1),0)</f>
        <v>0</v>
      </c>
      <c r="F275" s="78" t="n">
        <f aca="false">($F274+$D275+$E275)*(1+Input!$G$40/(100*12))</f>
        <v>25134.2546739051</v>
      </c>
    </row>
    <row r="276" customFormat="false" ht="12.8" hidden="false" customHeight="false" outlineLevel="0" collapsed="false">
      <c r="A276" s="76" t="n">
        <v>272</v>
      </c>
      <c r="B276" s="77" t="n">
        <f aca="false">EOMONTH(Input!$C$7,A276)</f>
        <v>51195</v>
      </c>
      <c r="D276" s="78" t="n">
        <f aca="false">IF(AND($B276&lt;Input!$C$31,$B276&lt;Input!$G$31),Input!$G$41,0)</f>
        <v>50</v>
      </c>
      <c r="E276" s="78" t="n">
        <f aca="true">IF(AND($B276&gt;Input!$G$45,$B276&lt;Input!$G$25),PMT(Input!$G$40/(100*12),(OFFSET($A$4,MATCH(Input!$G$25,$B$4:$B$1004,1),0,1,1)-OFFSET($A$4,MATCH(Input!$G$45,$B$4:$B$1004,1),0,1,1)),$H$4,0,1),0)</f>
        <v>0</v>
      </c>
      <c r="F276" s="78" t="n">
        <f aca="false">($F275+$D276+$E276)*(1+Input!$G$40/(100*12))</f>
        <v>25289.1890683797</v>
      </c>
    </row>
    <row r="277" customFormat="false" ht="12.8" hidden="false" customHeight="false" outlineLevel="0" collapsed="false">
      <c r="A277" s="76" t="n">
        <v>273</v>
      </c>
      <c r="B277" s="77" t="n">
        <f aca="false">EOMONTH(Input!$C$7,A277)</f>
        <v>51226</v>
      </c>
      <c r="D277" s="78" t="n">
        <f aca="false">IF(AND($B277&lt;Input!$C$31,$B277&lt;Input!$G$31),Input!$G$41,0)</f>
        <v>50</v>
      </c>
      <c r="E277" s="78" t="n">
        <f aca="true">IF(AND($B277&gt;Input!$G$45,$B277&lt;Input!$G$25),PMT(Input!$G$40/(100*12),(OFFSET($A$4,MATCH(Input!$G$25,$B$4:$B$1004,1),0,1,1)-OFFSET($A$4,MATCH(Input!$G$45,$B$4:$B$1004,1),0,1,1)),$H$4,0,1),0)</f>
        <v>0</v>
      </c>
      <c r="F277" s="78" t="n">
        <f aca="false">($F276+$D277+$E277)*(1+Input!$G$40/(100*12))</f>
        <v>25444.7690228313</v>
      </c>
    </row>
    <row r="278" customFormat="false" ht="12.8" hidden="false" customHeight="false" outlineLevel="0" collapsed="false">
      <c r="A278" s="76" t="n">
        <v>274</v>
      </c>
      <c r="B278" s="77" t="n">
        <f aca="false">EOMONTH(Input!$C$7,A278)</f>
        <v>51256</v>
      </c>
      <c r="D278" s="78" t="n">
        <f aca="false">IF(AND($B278&lt;Input!$C$31,$B278&lt;Input!$G$31),Input!$G$41,0)</f>
        <v>50</v>
      </c>
      <c r="E278" s="78" t="n">
        <f aca="true">IF(AND($B278&gt;Input!$G$45,$B278&lt;Input!$G$25),PMT(Input!$G$40/(100*12),(OFFSET($A$4,MATCH(Input!$G$25,$B$4:$B$1004,1),0,1,1)-OFFSET($A$4,MATCH(Input!$G$45,$B$4:$B$1004,1),0,1,1)),$H$4,0,1),0)</f>
        <v>0</v>
      </c>
      <c r="F278" s="78" t="n">
        <f aca="false">($F277+$D278+$E278)*(1+Input!$G$40/(100*12))</f>
        <v>25600.997227093</v>
      </c>
    </row>
    <row r="279" customFormat="false" ht="12.8" hidden="false" customHeight="false" outlineLevel="0" collapsed="false">
      <c r="A279" s="76" t="n">
        <v>275</v>
      </c>
      <c r="B279" s="77" t="n">
        <f aca="false">EOMONTH(Input!$C$7,A279)</f>
        <v>51287</v>
      </c>
      <c r="D279" s="78" t="n">
        <f aca="false">IF(AND($B279&lt;Input!$C$31,$B279&lt;Input!$G$31),Input!$G$41,0)</f>
        <v>50</v>
      </c>
      <c r="E279" s="78" t="n">
        <f aca="true">IF(AND($B279&gt;Input!$G$45,$B279&lt;Input!$G$25),PMT(Input!$G$40/(100*12),(OFFSET($A$4,MATCH(Input!$G$25,$B$4:$B$1004,1),0,1,1)-OFFSET($A$4,MATCH(Input!$G$45,$B$4:$B$1004,1),0,1,1)),$H$4,0,1),0)</f>
        <v>0</v>
      </c>
      <c r="F279" s="78" t="n">
        <f aca="false">($F278+$D279+$E279)*(1+Input!$G$40/(100*12))</f>
        <v>25757.8763822059</v>
      </c>
    </row>
    <row r="280" customFormat="false" ht="12.8" hidden="false" customHeight="false" outlineLevel="0" collapsed="false">
      <c r="A280" s="76" t="n">
        <v>276</v>
      </c>
      <c r="B280" s="77" t="n">
        <f aca="false">EOMONTH(Input!$C$7,A280)</f>
        <v>51317</v>
      </c>
      <c r="D280" s="78" t="n">
        <f aca="false">IF(AND($B280&lt;Input!$C$31,$B280&lt;Input!$G$31),Input!$G$41,0)</f>
        <v>50</v>
      </c>
      <c r="E280" s="78" t="n">
        <f aca="true">IF(AND($B280&gt;Input!$G$45,$B280&lt;Input!$G$25),PMT(Input!$G$40/(100*12),(OFFSET($A$4,MATCH(Input!$G$25,$B$4:$B$1004,1),0,1,1)-OFFSET($A$4,MATCH(Input!$G$45,$B$4:$B$1004,1),0,1,1)),$H$4,0,1),0)</f>
        <v>0</v>
      </c>
      <c r="F280" s="78" t="n">
        <f aca="false">($F279+$D280+$E280)*(1+Input!$G$40/(100*12))</f>
        <v>25915.4092004651</v>
      </c>
    </row>
    <row r="281" customFormat="false" ht="12.8" hidden="false" customHeight="false" outlineLevel="0" collapsed="false">
      <c r="A281" s="76" t="n">
        <v>277</v>
      </c>
      <c r="B281" s="77" t="n">
        <f aca="false">EOMONTH(Input!$C$7,A281)</f>
        <v>51348</v>
      </c>
      <c r="D281" s="78" t="n">
        <f aca="false">IF(AND($B281&lt;Input!$C$31,$B281&lt;Input!$G$31),Input!$G$41,0)</f>
        <v>50</v>
      </c>
      <c r="E281" s="78" t="n">
        <f aca="true">IF(AND($B281&gt;Input!$G$45,$B281&lt;Input!$G$25),PMT(Input!$G$40/(100*12),(OFFSET($A$4,MATCH(Input!$G$25,$B$4:$B$1004,1),0,1,1)-OFFSET($A$4,MATCH(Input!$G$45,$B$4:$B$1004,1),0,1,1)),$H$4,0,1),0)</f>
        <v>0</v>
      </c>
      <c r="F281" s="78" t="n">
        <f aca="false">($F280+$D281+$E281)*(1+Input!$G$40/(100*12))</f>
        <v>26073.5984054671</v>
      </c>
    </row>
    <row r="282" customFormat="false" ht="12.8" hidden="false" customHeight="false" outlineLevel="0" collapsed="false">
      <c r="A282" s="76" t="n">
        <v>278</v>
      </c>
      <c r="B282" s="77" t="n">
        <f aca="false">EOMONTH(Input!$C$7,A282)</f>
        <v>51379</v>
      </c>
      <c r="D282" s="78" t="n">
        <f aca="false">IF(AND($B282&lt;Input!$C$31,$B282&lt;Input!$G$31),Input!$G$41,0)</f>
        <v>50</v>
      </c>
      <c r="E282" s="78" t="n">
        <f aca="true">IF(AND($B282&gt;Input!$G$45,$B282&lt;Input!$G$25),PMT(Input!$G$40/(100*12),(OFFSET($A$4,MATCH(Input!$G$25,$B$4:$B$1004,1),0,1,1)-OFFSET($A$4,MATCH(Input!$G$45,$B$4:$B$1004,1),0,1,1)),$H$4,0,1),0)</f>
        <v>0</v>
      </c>
      <c r="F282" s="78" t="n">
        <f aca="false">($F281+$D282+$E282)*(1+Input!$G$40/(100*12))</f>
        <v>26232.4467321565</v>
      </c>
    </row>
    <row r="283" customFormat="false" ht="12.8" hidden="false" customHeight="false" outlineLevel="0" collapsed="false">
      <c r="A283" s="76" t="n">
        <v>279</v>
      </c>
      <c r="B283" s="77" t="n">
        <f aca="false">EOMONTH(Input!$C$7,A283)</f>
        <v>51409</v>
      </c>
      <c r="D283" s="78" t="n">
        <f aca="false">IF(AND($B283&lt;Input!$C$31,$B283&lt;Input!$G$31),Input!$G$41,0)</f>
        <v>50</v>
      </c>
      <c r="E283" s="78" t="n">
        <f aca="true">IF(AND($B283&gt;Input!$G$45,$B283&lt;Input!$G$25),PMT(Input!$G$40/(100*12),(OFFSET($A$4,MATCH(Input!$G$25,$B$4:$B$1004,1),0,1,1)-OFFSET($A$4,MATCH(Input!$G$45,$B$4:$B$1004,1),0,1,1)),$H$4,0,1),0)</f>
        <v>0</v>
      </c>
      <c r="F283" s="78" t="n">
        <f aca="false">($F282+$D283+$E283)*(1+Input!$G$40/(100*12))</f>
        <v>26391.9569268738</v>
      </c>
    </row>
    <row r="284" customFormat="false" ht="12.8" hidden="false" customHeight="false" outlineLevel="0" collapsed="false">
      <c r="A284" s="76" t="n">
        <v>280</v>
      </c>
      <c r="B284" s="77" t="n">
        <f aca="false">EOMONTH(Input!$C$7,A284)</f>
        <v>51440</v>
      </c>
      <c r="D284" s="78" t="n">
        <f aca="false">IF(AND($B284&lt;Input!$C$31,$B284&lt;Input!$G$31),Input!$G$41,0)</f>
        <v>50</v>
      </c>
      <c r="E284" s="78" t="n">
        <f aca="true">IF(AND($B284&gt;Input!$G$45,$B284&lt;Input!$G$25),PMT(Input!$G$40/(100*12),(OFFSET($A$4,MATCH(Input!$G$25,$B$4:$B$1004,1),0,1,1)-OFFSET($A$4,MATCH(Input!$G$45,$B$4:$B$1004,1),0,1,1)),$H$4,0,1),0)</f>
        <v>0</v>
      </c>
      <c r="F284" s="78" t="n">
        <f aca="false">($F283+$D284+$E284)*(1+Input!$G$40/(100*12))</f>
        <v>26552.1317474025</v>
      </c>
    </row>
    <row r="285" customFormat="false" ht="12.8" hidden="false" customHeight="false" outlineLevel="0" collapsed="false">
      <c r="A285" s="76" t="n">
        <v>281</v>
      </c>
      <c r="B285" s="77" t="n">
        <f aca="false">EOMONTH(Input!$C$7,A285)</f>
        <v>51470</v>
      </c>
      <c r="D285" s="78" t="n">
        <f aca="false">IF(AND($B285&lt;Input!$C$31,$B285&lt;Input!$G$31),Input!$G$41,0)</f>
        <v>50</v>
      </c>
      <c r="E285" s="78" t="n">
        <f aca="true">IF(AND($B285&gt;Input!$G$45,$B285&lt;Input!$G$25),PMT(Input!$G$40/(100*12),(OFFSET($A$4,MATCH(Input!$G$25,$B$4:$B$1004,1),0,1,1)-OFFSET($A$4,MATCH(Input!$G$45,$B$4:$B$1004,1),0,1,1)),$H$4,0,1),0)</f>
        <v>0</v>
      </c>
      <c r="F285" s="78" t="n">
        <f aca="false">($F284+$D285+$E285)*(1+Input!$G$40/(100*12))</f>
        <v>26712.9739630166</v>
      </c>
    </row>
    <row r="286" customFormat="false" ht="12.8" hidden="false" customHeight="false" outlineLevel="0" collapsed="false">
      <c r="A286" s="76" t="n">
        <v>282</v>
      </c>
      <c r="B286" s="77" t="n">
        <f aca="false">EOMONTH(Input!$C$7,A286)</f>
        <v>51501</v>
      </c>
      <c r="D286" s="78" t="n">
        <f aca="false">IF(AND($B286&lt;Input!$C$31,$B286&lt;Input!$G$31),Input!$G$41,0)</f>
        <v>50</v>
      </c>
      <c r="E286" s="78" t="n">
        <f aca="true">IF(AND($B286&gt;Input!$G$45,$B286&lt;Input!$G$25),PMT(Input!$G$40/(100*12),(OFFSET($A$4,MATCH(Input!$G$25,$B$4:$B$1004,1),0,1,1)-OFFSET($A$4,MATCH(Input!$G$45,$B$4:$B$1004,1),0,1,1)),$H$4,0,1),0)</f>
        <v>0</v>
      </c>
      <c r="F286" s="78" t="n">
        <f aca="false">($F285+$D286+$E286)*(1+Input!$G$40/(100*12))</f>
        <v>26874.4863545292</v>
      </c>
    </row>
    <row r="287" customFormat="false" ht="12.8" hidden="false" customHeight="false" outlineLevel="0" collapsed="false">
      <c r="A287" s="76" t="n">
        <v>283</v>
      </c>
      <c r="B287" s="77" t="n">
        <f aca="false">EOMONTH(Input!$C$7,A287)</f>
        <v>51532</v>
      </c>
      <c r="D287" s="78" t="n">
        <f aca="false">IF(AND($B287&lt;Input!$C$31,$B287&lt;Input!$G$31),Input!$G$41,0)</f>
        <v>50</v>
      </c>
      <c r="E287" s="78" t="n">
        <f aca="true">IF(AND($B287&gt;Input!$G$45,$B287&lt;Input!$G$25),PMT(Input!$G$40/(100*12),(OFFSET($A$4,MATCH(Input!$G$25,$B$4:$B$1004,1),0,1,1)-OFFSET($A$4,MATCH(Input!$G$45,$B$4:$B$1004,1),0,1,1)),$H$4,0,1),0)</f>
        <v>0</v>
      </c>
      <c r="F287" s="78" t="n">
        <f aca="false">($F286+$D287+$E287)*(1+Input!$G$40/(100*12))</f>
        <v>27036.6717143398</v>
      </c>
    </row>
    <row r="288" customFormat="false" ht="12.8" hidden="false" customHeight="false" outlineLevel="0" collapsed="false">
      <c r="A288" s="76" t="n">
        <v>284</v>
      </c>
      <c r="B288" s="77" t="n">
        <f aca="false">EOMONTH(Input!$C$7,A288)</f>
        <v>51560</v>
      </c>
      <c r="D288" s="78" t="n">
        <f aca="false">IF(AND($B288&lt;Input!$C$31,$B288&lt;Input!$G$31),Input!$G$41,0)</f>
        <v>50</v>
      </c>
      <c r="E288" s="78" t="n">
        <f aca="true">IF(AND($B288&gt;Input!$G$45,$B288&lt;Input!$G$25),PMT(Input!$G$40/(100*12),(OFFSET($A$4,MATCH(Input!$G$25,$B$4:$B$1004,1),0,1,1)-OFFSET($A$4,MATCH(Input!$G$45,$B$4:$B$1004,1),0,1,1)),$H$4,0,1),0)</f>
        <v>0</v>
      </c>
      <c r="F288" s="78" t="n">
        <f aca="false">($F287+$D288+$E288)*(1+Input!$G$40/(100*12))</f>
        <v>27199.5328464828</v>
      </c>
    </row>
    <row r="289" customFormat="false" ht="12.8" hidden="false" customHeight="false" outlineLevel="0" collapsed="false">
      <c r="A289" s="76" t="n">
        <v>285</v>
      </c>
      <c r="B289" s="77" t="n">
        <f aca="false">EOMONTH(Input!$C$7,A289)</f>
        <v>51591</v>
      </c>
      <c r="D289" s="78" t="n">
        <f aca="false">IF(AND($B289&lt;Input!$C$31,$B289&lt;Input!$G$31),Input!$G$41,0)</f>
        <v>50</v>
      </c>
      <c r="E289" s="78" t="n">
        <f aca="true">IF(AND($B289&gt;Input!$G$45,$B289&lt;Input!$G$25),PMT(Input!$G$40/(100*12),(OFFSET($A$4,MATCH(Input!$G$25,$B$4:$B$1004,1),0,1,1)-OFFSET($A$4,MATCH(Input!$G$45,$B$4:$B$1004,1),0,1,1)),$H$4,0,1),0)</f>
        <v>0</v>
      </c>
      <c r="F289" s="78" t="n">
        <f aca="false">($F288+$D289+$E289)*(1+Input!$G$40/(100*12))</f>
        <v>27363.0725666765</v>
      </c>
    </row>
    <row r="290" customFormat="false" ht="12.8" hidden="false" customHeight="false" outlineLevel="0" collapsed="false">
      <c r="A290" s="76" t="n">
        <v>286</v>
      </c>
      <c r="B290" s="77" t="n">
        <f aca="false">EOMONTH(Input!$C$7,A290)</f>
        <v>51621</v>
      </c>
      <c r="D290" s="78" t="n">
        <f aca="false">IF(AND($B290&lt;Input!$C$31,$B290&lt;Input!$G$31),Input!$G$41,0)</f>
        <v>50</v>
      </c>
      <c r="E290" s="78" t="n">
        <f aca="true">IF(AND($B290&gt;Input!$G$45,$B290&lt;Input!$G$25),PMT(Input!$G$40/(100*12),(OFFSET($A$4,MATCH(Input!$G$25,$B$4:$B$1004,1),0,1,1)-OFFSET($A$4,MATCH(Input!$G$45,$B$4:$B$1004,1),0,1,1)),$H$4,0,1),0)</f>
        <v>0</v>
      </c>
      <c r="F290" s="78" t="n">
        <f aca="false">($F289+$D290+$E290)*(1+Input!$G$40/(100*12))</f>
        <v>27527.293702371</v>
      </c>
    </row>
    <row r="291" customFormat="false" ht="12.8" hidden="false" customHeight="false" outlineLevel="0" collapsed="false">
      <c r="A291" s="76" t="n">
        <v>287</v>
      </c>
      <c r="B291" s="77" t="n">
        <f aca="false">EOMONTH(Input!$C$7,A291)</f>
        <v>51652</v>
      </c>
      <c r="D291" s="78" t="n">
        <f aca="false">IF(AND($B291&lt;Input!$C$31,$B291&lt;Input!$G$31),Input!$G$41,0)</f>
        <v>50</v>
      </c>
      <c r="E291" s="78" t="n">
        <f aca="true">IF(AND($B291&gt;Input!$G$45,$B291&lt;Input!$G$25),PMT(Input!$G$40/(100*12),(OFFSET($A$4,MATCH(Input!$G$25,$B$4:$B$1004,1),0,1,1)-OFFSET($A$4,MATCH(Input!$G$45,$B$4:$B$1004,1),0,1,1)),$H$4,0,1),0)</f>
        <v>0</v>
      </c>
      <c r="F291" s="78" t="n">
        <f aca="false">($F290+$D291+$E291)*(1+Input!$G$40/(100*12))</f>
        <v>27692.1990927976</v>
      </c>
    </row>
    <row r="292" customFormat="false" ht="12.8" hidden="false" customHeight="false" outlineLevel="0" collapsed="false">
      <c r="A292" s="76" t="n">
        <v>288</v>
      </c>
      <c r="B292" s="77" t="n">
        <f aca="false">EOMONTH(Input!$C$7,A292)</f>
        <v>51682</v>
      </c>
      <c r="D292" s="78" t="n">
        <f aca="false">IF(AND($B292&lt;Input!$C$31,$B292&lt;Input!$G$31),Input!$G$41,0)</f>
        <v>50</v>
      </c>
      <c r="E292" s="78" t="n">
        <f aca="true">IF(AND($B292&gt;Input!$G$45,$B292&lt;Input!$G$25),PMT(Input!$G$40/(100*12),(OFFSET($A$4,MATCH(Input!$G$25,$B$4:$B$1004,1),0,1,1)-OFFSET($A$4,MATCH(Input!$G$45,$B$4:$B$1004,1),0,1,1)),$H$4,0,1),0)</f>
        <v>0</v>
      </c>
      <c r="F292" s="78" t="n">
        <f aca="false">($F291+$D292+$E292)*(1+Input!$G$40/(100*12))</f>
        <v>27857.7915890175</v>
      </c>
    </row>
    <row r="293" customFormat="false" ht="12.8" hidden="false" customHeight="false" outlineLevel="0" collapsed="false">
      <c r="A293" s="76" t="n">
        <v>289</v>
      </c>
      <c r="B293" s="77" t="n">
        <f aca="false">EOMONTH(Input!$C$7,A293)</f>
        <v>51713</v>
      </c>
      <c r="D293" s="78" t="n">
        <f aca="false">IF(AND($B293&lt;Input!$C$31,$B293&lt;Input!$G$31),Input!$G$41,0)</f>
        <v>50</v>
      </c>
      <c r="E293" s="78" t="n">
        <f aca="true">IF(AND($B293&gt;Input!$G$45,$B293&lt;Input!$G$25),PMT(Input!$G$40/(100*12),(OFFSET($A$4,MATCH(Input!$G$25,$B$4:$B$1004,1),0,1,1)-OFFSET($A$4,MATCH(Input!$G$45,$B$4:$B$1004,1),0,1,1)),$H$4,0,1),0)</f>
        <v>0</v>
      </c>
      <c r="F293" s="78" t="n">
        <f aca="false">($F292+$D293+$E293)*(1+Input!$G$40/(100*12))</f>
        <v>28024.0740539718</v>
      </c>
    </row>
    <row r="294" customFormat="false" ht="12.8" hidden="false" customHeight="false" outlineLevel="0" collapsed="false">
      <c r="A294" s="76" t="n">
        <v>290</v>
      </c>
      <c r="B294" s="77" t="n">
        <f aca="false">EOMONTH(Input!$C$7,A294)</f>
        <v>51744</v>
      </c>
      <c r="D294" s="78" t="n">
        <f aca="false">IF(AND($B294&lt;Input!$C$31,$B294&lt;Input!$G$31),Input!$G$41,0)</f>
        <v>50</v>
      </c>
      <c r="E294" s="78" t="n">
        <f aca="true">IF(AND($B294&gt;Input!$G$45,$B294&lt;Input!$G$25),PMT(Input!$G$40/(100*12),(OFFSET($A$4,MATCH(Input!$G$25,$B$4:$B$1004,1),0,1,1)-OFFSET($A$4,MATCH(Input!$G$45,$B$4:$B$1004,1),0,1,1)),$H$4,0,1),0)</f>
        <v>0</v>
      </c>
      <c r="F294" s="78" t="n">
        <f aca="false">($F293+$D294+$E294)*(1+Input!$G$40/(100*12))</f>
        <v>28191.04936253</v>
      </c>
    </row>
    <row r="295" customFormat="false" ht="12.8" hidden="false" customHeight="false" outlineLevel="0" collapsed="false">
      <c r="A295" s="76" t="n">
        <v>291</v>
      </c>
      <c r="B295" s="77" t="n">
        <f aca="false">EOMONTH(Input!$C$7,A295)</f>
        <v>51774</v>
      </c>
      <c r="D295" s="78" t="n">
        <f aca="false">IF(AND($B295&lt;Input!$C$31,$B295&lt;Input!$G$31),Input!$G$41,0)</f>
        <v>50</v>
      </c>
      <c r="E295" s="78" t="n">
        <f aca="true">IF(AND($B295&gt;Input!$G$45,$B295&lt;Input!$G$25),PMT(Input!$G$40/(100*12),(OFFSET($A$4,MATCH(Input!$G$25,$B$4:$B$1004,1),0,1,1)-OFFSET($A$4,MATCH(Input!$G$45,$B$4:$B$1004,1),0,1,1)),$H$4,0,1),0)</f>
        <v>0</v>
      </c>
      <c r="F295" s="78" t="n">
        <f aca="false">($F294+$D295+$E295)*(1+Input!$G$40/(100*12))</f>
        <v>28358.7204015405</v>
      </c>
    </row>
    <row r="296" customFormat="false" ht="12.8" hidden="false" customHeight="false" outlineLevel="0" collapsed="false">
      <c r="A296" s="76" t="n">
        <v>292</v>
      </c>
      <c r="B296" s="77" t="n">
        <f aca="false">EOMONTH(Input!$C$7,A296)</f>
        <v>51805</v>
      </c>
      <c r="D296" s="78" t="n">
        <f aca="false">IF(AND($B296&lt;Input!$C$31,$B296&lt;Input!$G$31),Input!$G$41,0)</f>
        <v>50</v>
      </c>
      <c r="E296" s="78" t="n">
        <f aca="true">IF(AND($B296&gt;Input!$G$45,$B296&lt;Input!$G$25),PMT(Input!$G$40/(100*12),(OFFSET($A$4,MATCH(Input!$G$25,$B$4:$B$1004,1),0,1,1)-OFFSET($A$4,MATCH(Input!$G$45,$B$4:$B$1004,1),0,1,1)),$H$4,0,1),0)</f>
        <v>0</v>
      </c>
      <c r="F296" s="78" t="n">
        <f aca="false">($F295+$D296+$E296)*(1+Input!$G$40/(100*12))</f>
        <v>28527.0900698803</v>
      </c>
    </row>
    <row r="297" customFormat="false" ht="12.8" hidden="false" customHeight="false" outlineLevel="0" collapsed="false">
      <c r="A297" s="76" t="n">
        <v>293</v>
      </c>
      <c r="B297" s="77" t="n">
        <f aca="false">EOMONTH(Input!$C$7,A297)</f>
        <v>51835</v>
      </c>
      <c r="D297" s="78" t="n">
        <f aca="false">IF(AND($B297&lt;Input!$C$31,$B297&lt;Input!$G$31),Input!$G$41,0)</f>
        <v>50</v>
      </c>
      <c r="E297" s="78" t="n">
        <f aca="true">IF(AND($B297&gt;Input!$G$45,$B297&lt;Input!$G$25),PMT(Input!$G$40/(100*12),(OFFSET($A$4,MATCH(Input!$G$25,$B$4:$B$1004,1),0,1,1)-OFFSET($A$4,MATCH(Input!$G$45,$B$4:$B$1004,1),0,1,1)),$H$4,0,1),0)</f>
        <v>0</v>
      </c>
      <c r="F297" s="78" t="n">
        <f aca="false">($F296+$D297+$E297)*(1+Input!$G$40/(100*12))</f>
        <v>28696.1612785048</v>
      </c>
    </row>
    <row r="298" customFormat="false" ht="12.8" hidden="false" customHeight="false" outlineLevel="0" collapsed="false">
      <c r="A298" s="76" t="n">
        <v>294</v>
      </c>
      <c r="B298" s="77" t="n">
        <f aca="false">EOMONTH(Input!$C$7,A298)</f>
        <v>51866</v>
      </c>
      <c r="D298" s="78" t="n">
        <f aca="false">IF(AND($B298&lt;Input!$C$31,$B298&lt;Input!$G$31),Input!$G$41,0)</f>
        <v>50</v>
      </c>
      <c r="E298" s="78" t="n">
        <f aca="true">IF(AND($B298&gt;Input!$G$45,$B298&lt;Input!$G$25),PMT(Input!$G$40/(100*12),(OFFSET($A$4,MATCH(Input!$G$25,$B$4:$B$1004,1),0,1,1)-OFFSET($A$4,MATCH(Input!$G$45,$B$4:$B$1004,1),0,1,1)),$H$4,0,1),0)</f>
        <v>0</v>
      </c>
      <c r="F298" s="78" t="n">
        <f aca="false">($F297+$D298+$E298)*(1+Input!$G$40/(100*12))</f>
        <v>28865.9369504985</v>
      </c>
    </row>
    <row r="299" customFormat="false" ht="12.8" hidden="false" customHeight="false" outlineLevel="0" collapsed="false">
      <c r="A299" s="76" t="n">
        <v>295</v>
      </c>
      <c r="B299" s="77" t="n">
        <f aca="false">EOMONTH(Input!$C$7,A299)</f>
        <v>51897</v>
      </c>
      <c r="D299" s="78" t="n">
        <f aca="false">IF(AND($B299&lt;Input!$C$31,$B299&lt;Input!$G$31),Input!$G$41,0)</f>
        <v>50</v>
      </c>
      <c r="E299" s="78" t="n">
        <f aca="true">IF(AND($B299&gt;Input!$G$45,$B299&lt;Input!$G$25),PMT(Input!$G$40/(100*12),(OFFSET($A$4,MATCH(Input!$G$25,$B$4:$B$1004,1),0,1,1)-OFFSET($A$4,MATCH(Input!$G$45,$B$4:$B$1004,1),0,1,1)),$H$4,0,1),0)</f>
        <v>0</v>
      </c>
      <c r="F299" s="78" t="n">
        <f aca="false">($F298+$D299+$E299)*(1+Input!$G$40/(100*12))</f>
        <v>29036.4200211256</v>
      </c>
    </row>
    <row r="300" customFormat="false" ht="12.8" hidden="false" customHeight="false" outlineLevel="0" collapsed="false">
      <c r="A300" s="76" t="n">
        <v>296</v>
      </c>
      <c r="B300" s="77" t="n">
        <f aca="false">EOMONTH(Input!$C$7,A300)</f>
        <v>51925</v>
      </c>
      <c r="D300" s="78" t="n">
        <f aca="false">IF(AND($B300&lt;Input!$C$31,$B300&lt;Input!$G$31),Input!$G$41,0)</f>
        <v>50</v>
      </c>
      <c r="E300" s="78" t="n">
        <f aca="true">IF(AND($B300&gt;Input!$G$45,$B300&lt;Input!$G$25),PMT(Input!$G$40/(100*12),(OFFSET($A$4,MATCH(Input!$G$25,$B$4:$B$1004,1),0,1,1)-OFFSET($A$4,MATCH(Input!$G$45,$B$4:$B$1004,1),0,1,1)),$H$4,0,1),0)</f>
        <v>0</v>
      </c>
      <c r="F300" s="78" t="n">
        <f aca="false">($F299+$D300+$E300)*(1+Input!$G$40/(100*12))</f>
        <v>29207.6134378803</v>
      </c>
    </row>
    <row r="301" customFormat="false" ht="12.8" hidden="false" customHeight="false" outlineLevel="0" collapsed="false">
      <c r="A301" s="76" t="n">
        <v>297</v>
      </c>
      <c r="B301" s="77" t="n">
        <f aca="false">EOMONTH(Input!$C$7,A301)</f>
        <v>51956</v>
      </c>
      <c r="D301" s="78" t="n">
        <f aca="false">IF(AND($B301&lt;Input!$C$31,$B301&lt;Input!$G$31),Input!$G$41,0)</f>
        <v>50</v>
      </c>
      <c r="E301" s="78" t="n">
        <f aca="true">IF(AND($B301&gt;Input!$G$45,$B301&lt;Input!$G$25),PMT(Input!$G$40/(100*12),(OFFSET($A$4,MATCH(Input!$G$25,$B$4:$B$1004,1),0,1,1)-OFFSET($A$4,MATCH(Input!$G$45,$B$4:$B$1004,1),0,1,1)),$H$4,0,1),0)</f>
        <v>0</v>
      </c>
      <c r="F301" s="78" t="n">
        <f aca="false">($F300+$D301+$E301)*(1+Input!$G$40/(100*12))</f>
        <v>29379.5201605382</v>
      </c>
    </row>
    <row r="302" customFormat="false" ht="12.8" hidden="false" customHeight="false" outlineLevel="0" collapsed="false">
      <c r="A302" s="76" t="n">
        <v>298</v>
      </c>
      <c r="B302" s="77" t="n">
        <f aca="false">EOMONTH(Input!$C$7,A302)</f>
        <v>51986</v>
      </c>
      <c r="D302" s="78" t="n">
        <f aca="false">IF(AND($B302&lt;Input!$C$31,$B302&lt;Input!$G$31),Input!$G$41,0)</f>
        <v>50</v>
      </c>
      <c r="E302" s="78" t="n">
        <f aca="true">IF(AND($B302&gt;Input!$G$45,$B302&lt;Input!$G$25),PMT(Input!$G$40/(100*12),(OFFSET($A$4,MATCH(Input!$G$25,$B$4:$B$1004,1),0,1,1)-OFFSET($A$4,MATCH(Input!$G$45,$B$4:$B$1004,1),0,1,1)),$H$4,0,1),0)</f>
        <v>0</v>
      </c>
      <c r="F302" s="78" t="n">
        <f aca="false">($F301+$D302+$E302)*(1+Input!$G$40/(100*12))</f>
        <v>29552.1431612071</v>
      </c>
    </row>
    <row r="303" customFormat="false" ht="12.8" hidden="false" customHeight="false" outlineLevel="0" collapsed="false">
      <c r="A303" s="76" t="n">
        <v>299</v>
      </c>
      <c r="B303" s="77" t="n">
        <f aca="false">EOMONTH(Input!$C$7,A303)</f>
        <v>52017</v>
      </c>
      <c r="D303" s="78" t="n">
        <f aca="false">IF(AND($B303&lt;Input!$C$31,$B303&lt;Input!$G$31),Input!$G$41,0)</f>
        <v>0</v>
      </c>
      <c r="E303" s="78" t="n">
        <f aca="true">IF(AND($B303&gt;Input!$G$45,$B303&lt;Input!$G$25),PMT(Input!$G$40/(100*12),(OFFSET($A$4,MATCH(Input!$G$25,$B$4:$B$1004,1),0,1,1)-OFFSET($A$4,MATCH(Input!$G$45,$B$4:$B$1004,1),0,1,1)),$H$4,0,1),0)</f>
        <v>-194.221807323395</v>
      </c>
      <c r="F303" s="78" t="n">
        <f aca="false">($F302+$D303+$E303)*(1+Input!$G$40/(100*12))</f>
        <v>29480.2460261915</v>
      </c>
    </row>
    <row r="304" customFormat="false" ht="12.8" hidden="false" customHeight="false" outlineLevel="0" collapsed="false">
      <c r="A304" s="76" t="n">
        <v>300</v>
      </c>
      <c r="B304" s="77" t="n">
        <f aca="false">EOMONTH(Input!$C$7,A304)</f>
        <v>52047</v>
      </c>
      <c r="D304" s="78" t="n">
        <f aca="false">IF(AND($B304&lt;Input!$C$31,$B304&lt;Input!$G$31),Input!$G$41,0)</f>
        <v>0</v>
      </c>
      <c r="E304" s="78" t="n">
        <f aca="true">IF(AND($B304&gt;Input!$G$45,$B304&lt;Input!$G$25),PMT(Input!$G$40/(100*12),(OFFSET($A$4,MATCH(Input!$G$25,$B$4:$B$1004,1),0,1,1)-OFFSET($A$4,MATCH(Input!$G$45,$B$4:$B$1004,1),0,1,1)),$H$4,0,1),0)</f>
        <v>-194.221807323395</v>
      </c>
      <c r="F304" s="78" t="n">
        <f aca="false">($F303+$D304+$E304)*(1+Input!$G$40/(100*12))</f>
        <v>29408.0493197801</v>
      </c>
    </row>
    <row r="305" customFormat="false" ht="12.8" hidden="false" customHeight="false" outlineLevel="0" collapsed="false">
      <c r="A305" s="76" t="n">
        <v>301</v>
      </c>
      <c r="B305" s="77" t="n">
        <f aca="false">EOMONTH(Input!$C$7,A305)</f>
        <v>52078</v>
      </c>
      <c r="D305" s="78" t="n">
        <f aca="false">IF(AND($B305&lt;Input!$C$31,$B305&lt;Input!$G$31),Input!$G$41,0)</f>
        <v>0</v>
      </c>
      <c r="E305" s="78" t="n">
        <f aca="true">IF(AND($B305&gt;Input!$G$45,$B305&lt;Input!$G$25),PMT(Input!$G$40/(100*12),(OFFSET($A$4,MATCH(Input!$G$25,$B$4:$B$1004,1),0,1,1)-OFFSET($A$4,MATCH(Input!$G$45,$B$4:$B$1004,1),0,1,1)),$H$4,0,1),0)</f>
        <v>-194.221807323395</v>
      </c>
      <c r="F305" s="78" t="n">
        <f aca="false">($F304+$D305+$E305)*(1+Input!$G$40/(100*12))</f>
        <v>29335.5517937586</v>
      </c>
    </row>
    <row r="306" customFormat="false" ht="12.8" hidden="false" customHeight="false" outlineLevel="0" collapsed="false">
      <c r="A306" s="76" t="n">
        <v>302</v>
      </c>
      <c r="B306" s="77" t="n">
        <f aca="false">EOMONTH(Input!$C$7,A306)</f>
        <v>52109</v>
      </c>
      <c r="D306" s="78" t="n">
        <f aca="false">IF(AND($B306&lt;Input!$C$31,$B306&lt;Input!$G$31),Input!$G$41,0)</f>
        <v>0</v>
      </c>
      <c r="E306" s="78" t="n">
        <f aca="true">IF(AND($B306&gt;Input!$G$45,$B306&lt;Input!$G$25),PMT(Input!$G$40/(100*12),(OFFSET($A$4,MATCH(Input!$G$25,$B$4:$B$1004,1),0,1,1)-OFFSET($A$4,MATCH(Input!$G$45,$B$4:$B$1004,1),0,1,1)),$H$4,0,1),0)</f>
        <v>-194.221807323395</v>
      </c>
      <c r="F306" s="78" t="n">
        <f aca="false">($F305+$D306+$E306)*(1+Input!$G$40/(100*12))</f>
        <v>29262.752194712</v>
      </c>
    </row>
    <row r="307" customFormat="false" ht="12.8" hidden="false" customHeight="false" outlineLevel="0" collapsed="false">
      <c r="A307" s="76" t="n">
        <v>303</v>
      </c>
      <c r="B307" s="77" t="n">
        <f aca="false">EOMONTH(Input!$C$7,A307)</f>
        <v>52139</v>
      </c>
      <c r="D307" s="78" t="n">
        <f aca="false">IF(AND($B307&lt;Input!$C$31,$B307&lt;Input!$G$31),Input!$G$41,0)</f>
        <v>0</v>
      </c>
      <c r="E307" s="78" t="n">
        <f aca="true">IF(AND($B307&gt;Input!$G$45,$B307&lt;Input!$G$25),PMT(Input!$G$40/(100*12),(OFFSET($A$4,MATCH(Input!$G$25,$B$4:$B$1004,1),0,1,1)-OFFSET($A$4,MATCH(Input!$G$45,$B$4:$B$1004,1),0,1,1)),$H$4,0,1),0)</f>
        <v>-194.221807323395</v>
      </c>
      <c r="F307" s="78" t="n">
        <f aca="false">($F306+$D307+$E307)*(1+Input!$G$40/(100*12))</f>
        <v>29189.6492640027</v>
      </c>
    </row>
    <row r="308" customFormat="false" ht="12.8" hidden="false" customHeight="false" outlineLevel="0" collapsed="false">
      <c r="A308" s="76" t="n">
        <v>304</v>
      </c>
      <c r="B308" s="77" t="n">
        <f aca="false">EOMONTH(Input!$C$7,A308)</f>
        <v>52170</v>
      </c>
      <c r="D308" s="78" t="n">
        <f aca="false">IF(AND($B308&lt;Input!$C$31,$B308&lt;Input!$G$31),Input!$G$41,0)</f>
        <v>0</v>
      </c>
      <c r="E308" s="78" t="n">
        <f aca="true">IF(AND($B308&gt;Input!$G$45,$B308&lt;Input!$G$25),PMT(Input!$G$40/(100*12),(OFFSET($A$4,MATCH(Input!$G$25,$B$4:$B$1004,1),0,1,1)-OFFSET($A$4,MATCH(Input!$G$45,$B$4:$B$1004,1),0,1,1)),$H$4,0,1),0)</f>
        <v>-194.221807323395</v>
      </c>
      <c r="F308" s="78" t="n">
        <f aca="false">($F307+$D308+$E308)*(1+Input!$G$40/(100*12))</f>
        <v>29116.2417377488</v>
      </c>
    </row>
    <row r="309" customFormat="false" ht="12.8" hidden="false" customHeight="false" outlineLevel="0" collapsed="false">
      <c r="A309" s="76" t="n">
        <v>305</v>
      </c>
      <c r="B309" s="77" t="n">
        <f aca="false">EOMONTH(Input!$C$7,A309)</f>
        <v>52200</v>
      </c>
      <c r="D309" s="78" t="n">
        <f aca="false">IF(AND($B309&lt;Input!$C$31,$B309&lt;Input!$G$31),Input!$G$41,0)</f>
        <v>0</v>
      </c>
      <c r="E309" s="78" t="n">
        <f aca="true">IF(AND($B309&gt;Input!$G$45,$B309&lt;Input!$G$25),PMT(Input!$G$40/(100*12),(OFFSET($A$4,MATCH(Input!$G$25,$B$4:$B$1004,1),0,1,1)-OFFSET($A$4,MATCH(Input!$G$45,$B$4:$B$1004,1),0,1,1)),$H$4,0,1),0)</f>
        <v>-194.221807323395</v>
      </c>
      <c r="F309" s="78" t="n">
        <f aca="false">($F308+$D309+$E309)*(1+Input!$G$40/(100*12))</f>
        <v>29042.5283468022</v>
      </c>
    </row>
    <row r="310" customFormat="false" ht="12.8" hidden="false" customHeight="false" outlineLevel="0" collapsed="false">
      <c r="A310" s="76" t="n">
        <v>306</v>
      </c>
      <c r="B310" s="77" t="n">
        <f aca="false">EOMONTH(Input!$C$7,A310)</f>
        <v>52231</v>
      </c>
      <c r="D310" s="78" t="n">
        <f aca="false">IF(AND($B310&lt;Input!$C$31,$B310&lt;Input!$G$31),Input!$G$41,0)</f>
        <v>0</v>
      </c>
      <c r="E310" s="78" t="n">
        <f aca="true">IF(AND($B310&gt;Input!$G$45,$B310&lt;Input!$G$25),PMT(Input!$G$40/(100*12),(OFFSET($A$4,MATCH(Input!$G$25,$B$4:$B$1004,1),0,1,1)-OFFSET($A$4,MATCH(Input!$G$45,$B$4:$B$1004,1),0,1,1)),$H$4,0,1),0)</f>
        <v>-194.221807323395</v>
      </c>
      <c r="F310" s="78" t="n">
        <f aca="false">($F309+$D310+$E310)*(1+Input!$G$40/(100*12))</f>
        <v>28968.5078167266</v>
      </c>
    </row>
    <row r="311" customFormat="false" ht="12.8" hidden="false" customHeight="false" outlineLevel="0" collapsed="false">
      <c r="A311" s="76" t="n">
        <v>307</v>
      </c>
      <c r="B311" s="77" t="n">
        <f aca="false">EOMONTH(Input!$C$7,A311)</f>
        <v>52262</v>
      </c>
      <c r="D311" s="78" t="n">
        <f aca="false">IF(AND($B311&lt;Input!$C$31,$B311&lt;Input!$G$31),Input!$G$41,0)</f>
        <v>0</v>
      </c>
      <c r="E311" s="78" t="n">
        <f aca="true">IF(AND($B311&gt;Input!$G$45,$B311&lt;Input!$G$25),PMT(Input!$G$40/(100*12),(OFFSET($A$4,MATCH(Input!$G$25,$B$4:$B$1004,1),0,1,1)-OFFSET($A$4,MATCH(Input!$G$45,$B$4:$B$1004,1),0,1,1)),$H$4,0,1),0)</f>
        <v>-194.221807323395</v>
      </c>
      <c r="F311" s="78" t="n">
        <f aca="false">($F310+$D311+$E311)*(1+Input!$G$40/(100*12))</f>
        <v>28894.1788677757</v>
      </c>
    </row>
    <row r="312" customFormat="false" ht="12.8" hidden="false" customHeight="false" outlineLevel="0" collapsed="false">
      <c r="A312" s="76" t="n">
        <v>308</v>
      </c>
      <c r="B312" s="77" t="n">
        <f aca="false">EOMONTH(Input!$C$7,A312)</f>
        <v>52290</v>
      </c>
      <c r="D312" s="78" t="n">
        <f aca="false">IF(AND($B312&lt;Input!$C$31,$B312&lt;Input!$G$31),Input!$G$41,0)</f>
        <v>0</v>
      </c>
      <c r="E312" s="78" t="n">
        <f aca="true">IF(AND($B312&gt;Input!$G$45,$B312&lt;Input!$G$25),PMT(Input!$G$40/(100*12),(OFFSET($A$4,MATCH(Input!$G$25,$B$4:$B$1004,1),0,1,1)-OFFSET($A$4,MATCH(Input!$G$45,$B$4:$B$1004,1),0,1,1)),$H$4,0,1),0)</f>
        <v>-194.221807323395</v>
      </c>
      <c r="F312" s="78" t="n">
        <f aca="false">($F311+$D312+$E312)*(1+Input!$G$40/(100*12))</f>
        <v>28819.5402148709</v>
      </c>
    </row>
    <row r="313" customFormat="false" ht="12.8" hidden="false" customHeight="false" outlineLevel="0" collapsed="false">
      <c r="A313" s="76" t="n">
        <v>309</v>
      </c>
      <c r="B313" s="77" t="n">
        <f aca="false">EOMONTH(Input!$C$7,A313)</f>
        <v>52321</v>
      </c>
      <c r="D313" s="78" t="n">
        <f aca="false">IF(AND($B313&lt;Input!$C$31,$B313&lt;Input!$G$31),Input!$G$41,0)</f>
        <v>0</v>
      </c>
      <c r="E313" s="78" t="n">
        <f aca="true">IF(AND($B313&gt;Input!$G$45,$B313&lt;Input!$G$25),PMT(Input!$G$40/(100*12),(OFFSET($A$4,MATCH(Input!$G$25,$B$4:$B$1004,1),0,1,1)-OFFSET($A$4,MATCH(Input!$G$45,$B$4:$B$1004,1),0,1,1)),$H$4,0,1),0)</f>
        <v>-194.221807323395</v>
      </c>
      <c r="F313" s="78" t="n">
        <f aca="false">($F312+$D313+$E313)*(1+Input!$G$40/(100*12))</f>
        <v>28744.5905675789</v>
      </c>
    </row>
    <row r="314" customFormat="false" ht="12.8" hidden="false" customHeight="false" outlineLevel="0" collapsed="false">
      <c r="A314" s="76" t="n">
        <v>310</v>
      </c>
      <c r="B314" s="77" t="n">
        <f aca="false">EOMONTH(Input!$C$7,A314)</f>
        <v>52351</v>
      </c>
      <c r="D314" s="78" t="n">
        <f aca="false">IF(AND($B314&lt;Input!$C$31,$B314&lt;Input!$G$31),Input!$G$41,0)</f>
        <v>0</v>
      </c>
      <c r="E314" s="78" t="n">
        <f aca="true">IF(AND($B314&gt;Input!$G$45,$B314&lt;Input!$G$25),PMT(Input!$G$40/(100*12),(OFFSET($A$4,MATCH(Input!$G$25,$B$4:$B$1004,1),0,1,1)-OFFSET($A$4,MATCH(Input!$G$45,$B$4:$B$1004,1),0,1,1)),$H$4,0,1),0)</f>
        <v>-194.221807323395</v>
      </c>
      <c r="F314" s="78" t="n">
        <f aca="false">($F313+$D314+$E314)*(1+Input!$G$40/(100*12))</f>
        <v>28669.3286300899</v>
      </c>
    </row>
    <row r="315" customFormat="false" ht="12.8" hidden="false" customHeight="false" outlineLevel="0" collapsed="false">
      <c r="A315" s="76" t="n">
        <v>311</v>
      </c>
      <c r="B315" s="77" t="n">
        <f aca="false">EOMONTH(Input!$C$7,A315)</f>
        <v>52382</v>
      </c>
      <c r="D315" s="78" t="n">
        <f aca="false">IF(AND($B315&lt;Input!$C$31,$B315&lt;Input!$G$31),Input!$G$41,0)</f>
        <v>0</v>
      </c>
      <c r="E315" s="78" t="n">
        <f aca="true">IF(AND($B315&gt;Input!$G$45,$B315&lt;Input!$G$25),PMT(Input!$G$40/(100*12),(OFFSET($A$4,MATCH(Input!$G$25,$B$4:$B$1004,1),0,1,1)-OFFSET($A$4,MATCH(Input!$G$45,$B$4:$B$1004,1),0,1,1)),$H$4,0,1),0)</f>
        <v>-194.221807323395</v>
      </c>
      <c r="F315" s="78" t="n">
        <f aca="false">($F314+$D315+$E315)*(1+Input!$G$40/(100*12))</f>
        <v>28593.7531011947</v>
      </c>
    </row>
    <row r="316" customFormat="false" ht="12.8" hidden="false" customHeight="false" outlineLevel="0" collapsed="false">
      <c r="A316" s="76" t="n">
        <v>312</v>
      </c>
      <c r="B316" s="77" t="n">
        <f aca="false">EOMONTH(Input!$C$7,A316)</f>
        <v>52412</v>
      </c>
      <c r="D316" s="78" t="n">
        <f aca="false">IF(AND($B316&lt;Input!$C$31,$B316&lt;Input!$G$31),Input!$G$41,0)</f>
        <v>0</v>
      </c>
      <c r="E316" s="78" t="n">
        <f aca="true">IF(AND($B316&gt;Input!$G$45,$B316&lt;Input!$G$25),PMT(Input!$G$40/(100*12),(OFFSET($A$4,MATCH(Input!$G$25,$B$4:$B$1004,1),0,1,1)-OFFSET($A$4,MATCH(Input!$G$45,$B$4:$B$1004,1),0,1,1)),$H$4,0,1),0)</f>
        <v>-194.221807323395</v>
      </c>
      <c r="F316" s="78" t="n">
        <f aca="false">($F315+$D316+$E316)*(1+Input!$G$40/(100*12))</f>
        <v>28517.8626742625</v>
      </c>
    </row>
    <row r="317" customFormat="false" ht="12.8" hidden="false" customHeight="false" outlineLevel="0" collapsed="false">
      <c r="A317" s="76" t="n">
        <v>313</v>
      </c>
      <c r="B317" s="77" t="n">
        <f aca="false">EOMONTH(Input!$C$7,A317)</f>
        <v>52443</v>
      </c>
      <c r="D317" s="78" t="n">
        <f aca="false">IF(AND($B317&lt;Input!$C$31,$B317&lt;Input!$G$31),Input!$G$41,0)</f>
        <v>0</v>
      </c>
      <c r="E317" s="78" t="n">
        <f aca="true">IF(AND($B317&gt;Input!$G$45,$B317&lt;Input!$G$25),PMT(Input!$G$40/(100*12),(OFFSET($A$4,MATCH(Input!$G$25,$B$4:$B$1004,1),0,1,1)-OFFSET($A$4,MATCH(Input!$G$45,$B$4:$B$1004,1),0,1,1)),$H$4,0,1),0)</f>
        <v>-194.221807323395</v>
      </c>
      <c r="F317" s="78" t="n">
        <f aca="false">($F316+$D317+$E317)*(1+Input!$G$40/(100*12))</f>
        <v>28441.656037218</v>
      </c>
    </row>
    <row r="318" customFormat="false" ht="12.8" hidden="false" customHeight="false" outlineLevel="0" collapsed="false">
      <c r="A318" s="76" t="n">
        <v>314</v>
      </c>
      <c r="B318" s="77" t="n">
        <f aca="false">EOMONTH(Input!$C$7,A318)</f>
        <v>52474</v>
      </c>
      <c r="D318" s="78" t="n">
        <f aca="false">IF(AND($B318&lt;Input!$C$31,$B318&lt;Input!$G$31),Input!$G$41,0)</f>
        <v>0</v>
      </c>
      <c r="E318" s="78" t="n">
        <f aca="true">IF(AND($B318&gt;Input!$G$45,$B318&lt;Input!$G$25),PMT(Input!$G$40/(100*12),(OFFSET($A$4,MATCH(Input!$G$25,$B$4:$B$1004,1),0,1,1)-OFFSET($A$4,MATCH(Input!$G$45,$B$4:$B$1004,1),0,1,1)),$H$4,0,1),0)</f>
        <v>-194.221807323395</v>
      </c>
      <c r="F318" s="78" t="n">
        <f aca="false">($F317+$D318+$E318)*(1+Input!$G$40/(100*12))</f>
        <v>28365.1318725192</v>
      </c>
    </row>
    <row r="319" customFormat="false" ht="12.8" hidden="false" customHeight="false" outlineLevel="0" collapsed="false">
      <c r="A319" s="76" t="n">
        <v>315</v>
      </c>
      <c r="B319" s="77" t="n">
        <f aca="false">EOMONTH(Input!$C$7,A319)</f>
        <v>52504</v>
      </c>
      <c r="D319" s="78" t="n">
        <f aca="false">IF(AND($B319&lt;Input!$C$31,$B319&lt;Input!$G$31),Input!$G$41,0)</f>
        <v>0</v>
      </c>
      <c r="E319" s="78" t="n">
        <f aca="true">IF(AND($B319&gt;Input!$G$45,$B319&lt;Input!$G$25),PMT(Input!$G$40/(100*12),(OFFSET($A$4,MATCH(Input!$G$25,$B$4:$B$1004,1),0,1,1)-OFFSET($A$4,MATCH(Input!$G$45,$B$4:$B$1004,1),0,1,1)),$H$4,0,1),0)</f>
        <v>-194.221807323395</v>
      </c>
      <c r="F319" s="78" t="n">
        <f aca="false">($F318+$D319+$E319)*(1+Input!$G$40/(100*12))</f>
        <v>28288.2888571341</v>
      </c>
    </row>
    <row r="320" customFormat="false" ht="12.8" hidden="false" customHeight="false" outlineLevel="0" collapsed="false">
      <c r="A320" s="76" t="n">
        <v>316</v>
      </c>
      <c r="B320" s="77" t="n">
        <f aca="false">EOMONTH(Input!$C$7,A320)</f>
        <v>52535</v>
      </c>
      <c r="D320" s="78" t="n">
        <f aca="false">IF(AND($B320&lt;Input!$C$31,$B320&lt;Input!$G$31),Input!$G$41,0)</f>
        <v>0</v>
      </c>
      <c r="E320" s="78" t="n">
        <f aca="true">IF(AND($B320&gt;Input!$G$45,$B320&lt;Input!$G$25),PMT(Input!$G$40/(100*12),(OFFSET($A$4,MATCH(Input!$G$25,$B$4:$B$1004,1),0,1,1)-OFFSET($A$4,MATCH(Input!$G$45,$B$4:$B$1004,1),0,1,1)),$H$4,0,1),0)</f>
        <v>-194.221807323395</v>
      </c>
      <c r="F320" s="78" t="n">
        <f aca="false">($F319+$D320+$E320)*(1+Input!$G$40/(100*12))</f>
        <v>28211.1256625182</v>
      </c>
    </row>
    <row r="321" customFormat="false" ht="12.8" hidden="false" customHeight="false" outlineLevel="0" collapsed="false">
      <c r="A321" s="76" t="n">
        <v>317</v>
      </c>
      <c r="B321" s="77" t="n">
        <f aca="false">EOMONTH(Input!$C$7,A321)</f>
        <v>52565</v>
      </c>
      <c r="D321" s="78" t="n">
        <f aca="false">IF(AND($B321&lt;Input!$C$31,$B321&lt;Input!$G$31),Input!$G$41,0)</f>
        <v>0</v>
      </c>
      <c r="E321" s="78" t="n">
        <f aca="true">IF(AND($B321&gt;Input!$G$45,$B321&lt;Input!$G$25),PMT(Input!$G$40/(100*12),(OFFSET($A$4,MATCH(Input!$G$25,$B$4:$B$1004,1),0,1,1)-OFFSET($A$4,MATCH(Input!$G$45,$B$4:$B$1004,1),0,1,1)),$H$4,0,1),0)</f>
        <v>-194.221807323395</v>
      </c>
      <c r="F321" s="78" t="n">
        <f aca="false">($F320+$D321+$E321)*(1+Input!$G$40/(100*12))</f>
        <v>28133.6409545915</v>
      </c>
    </row>
    <row r="322" customFormat="false" ht="12.8" hidden="false" customHeight="false" outlineLevel="0" collapsed="false">
      <c r="A322" s="76" t="n">
        <v>318</v>
      </c>
      <c r="B322" s="77" t="n">
        <f aca="false">EOMONTH(Input!$C$7,A322)</f>
        <v>52596</v>
      </c>
      <c r="D322" s="78" t="n">
        <f aca="false">IF(AND($B322&lt;Input!$C$31,$B322&lt;Input!$G$31),Input!$G$41,0)</f>
        <v>0</v>
      </c>
      <c r="E322" s="78" t="n">
        <f aca="true">IF(AND($B322&gt;Input!$G$45,$B322&lt;Input!$G$25),PMT(Input!$G$40/(100*12),(OFFSET($A$4,MATCH(Input!$G$25,$B$4:$B$1004,1),0,1,1)-OFFSET($A$4,MATCH(Input!$G$45,$B$4:$B$1004,1),0,1,1)),$H$4,0,1),0)</f>
        <v>-194.221807323395</v>
      </c>
      <c r="F322" s="78" t="n">
        <f aca="false">($F321+$D322+$E322)*(1+Input!$G$40/(100*12))</f>
        <v>28055.833393715</v>
      </c>
    </row>
    <row r="323" customFormat="false" ht="12.8" hidden="false" customHeight="false" outlineLevel="0" collapsed="false">
      <c r="A323" s="76" t="n">
        <v>319</v>
      </c>
      <c r="B323" s="77" t="n">
        <f aca="false">EOMONTH(Input!$C$7,A323)</f>
        <v>52627</v>
      </c>
      <c r="D323" s="78" t="n">
        <f aca="false">IF(AND($B323&lt;Input!$C$31,$B323&lt;Input!$G$31),Input!$G$41,0)</f>
        <v>0</v>
      </c>
      <c r="E323" s="78" t="n">
        <f aca="true">IF(AND($B323&gt;Input!$G$45,$B323&lt;Input!$G$25),PMT(Input!$G$40/(100*12),(OFFSET($A$4,MATCH(Input!$G$25,$B$4:$B$1004,1),0,1,1)-OFFSET($A$4,MATCH(Input!$G$45,$B$4:$B$1004,1),0,1,1)),$H$4,0,1),0)</f>
        <v>-194.221807323395</v>
      </c>
      <c r="F323" s="78" t="n">
        <f aca="false">($F322+$D323+$E323)*(1+Input!$G$40/(100*12))</f>
        <v>27977.7016346683</v>
      </c>
    </row>
    <row r="324" customFormat="false" ht="12.8" hidden="false" customHeight="false" outlineLevel="0" collapsed="false">
      <c r="A324" s="76" t="n">
        <v>320</v>
      </c>
      <c r="B324" s="77" t="n">
        <f aca="false">EOMONTH(Input!$C$7,A324)</f>
        <v>52656</v>
      </c>
      <c r="D324" s="78" t="n">
        <f aca="false">IF(AND($B324&lt;Input!$C$31,$B324&lt;Input!$G$31),Input!$G$41,0)</f>
        <v>0</v>
      </c>
      <c r="E324" s="78" t="n">
        <f aca="true">IF(AND($B324&gt;Input!$G$45,$B324&lt;Input!$G$25),PMT(Input!$G$40/(100*12),(OFFSET($A$4,MATCH(Input!$G$25,$B$4:$B$1004,1),0,1,1)-OFFSET($A$4,MATCH(Input!$G$45,$B$4:$B$1004,1),0,1,1)),$H$4,0,1),0)</f>
        <v>-194.221807323395</v>
      </c>
      <c r="F324" s="78" t="n">
        <f aca="false">($F323+$D324+$E324)*(1+Input!$G$40/(100*12))</f>
        <v>27899.2443266255</v>
      </c>
    </row>
    <row r="325" customFormat="false" ht="12.8" hidden="false" customHeight="false" outlineLevel="0" collapsed="false">
      <c r="A325" s="76" t="n">
        <v>321</v>
      </c>
      <c r="B325" s="77" t="n">
        <f aca="false">EOMONTH(Input!$C$7,A325)</f>
        <v>52687</v>
      </c>
      <c r="D325" s="78" t="n">
        <f aca="false">IF(AND($B325&lt;Input!$C$31,$B325&lt;Input!$G$31),Input!$G$41,0)</f>
        <v>0</v>
      </c>
      <c r="E325" s="78" t="n">
        <f aca="true">IF(AND($B325&gt;Input!$G$45,$B325&lt;Input!$G$25),PMT(Input!$G$40/(100*12),(OFFSET($A$4,MATCH(Input!$G$25,$B$4:$B$1004,1),0,1,1)-OFFSET($A$4,MATCH(Input!$G$45,$B$4:$B$1004,1),0,1,1)),$H$4,0,1),0)</f>
        <v>-194.221807323395</v>
      </c>
      <c r="F325" s="78" t="n">
        <f aca="false">($F324+$D325+$E325)*(1+Input!$G$40/(100*12))</f>
        <v>27820.4601131325</v>
      </c>
    </row>
    <row r="326" customFormat="false" ht="12.8" hidden="false" customHeight="false" outlineLevel="0" collapsed="false">
      <c r="A326" s="76" t="n">
        <v>322</v>
      </c>
      <c r="B326" s="77" t="n">
        <f aca="false">EOMONTH(Input!$C$7,A326)</f>
        <v>52717</v>
      </c>
      <c r="D326" s="78" t="n">
        <f aca="false">IF(AND($B326&lt;Input!$C$31,$B326&lt;Input!$G$31),Input!$G$41,0)</f>
        <v>0</v>
      </c>
      <c r="E326" s="78" t="n">
        <f aca="true">IF(AND($B326&gt;Input!$G$45,$B326&lt;Input!$G$25),PMT(Input!$G$40/(100*12),(OFFSET($A$4,MATCH(Input!$G$25,$B$4:$B$1004,1),0,1,1)-OFFSET($A$4,MATCH(Input!$G$45,$B$4:$B$1004,1),0,1,1)),$H$4,0,1),0)</f>
        <v>-194.221807323395</v>
      </c>
      <c r="F326" s="78" t="n">
        <f aca="false">($F325+$D326+$E326)*(1+Input!$G$40/(100*12))</f>
        <v>27741.3476320833</v>
      </c>
    </row>
    <row r="327" customFormat="false" ht="12.8" hidden="false" customHeight="false" outlineLevel="0" collapsed="false">
      <c r="A327" s="76" t="n">
        <v>323</v>
      </c>
      <c r="B327" s="77" t="n">
        <f aca="false">EOMONTH(Input!$C$7,A327)</f>
        <v>52748</v>
      </c>
      <c r="D327" s="78" t="n">
        <f aca="false">IF(AND($B327&lt;Input!$C$31,$B327&lt;Input!$G$31),Input!$G$41,0)</f>
        <v>0</v>
      </c>
      <c r="E327" s="78" t="n">
        <f aca="true">IF(AND($B327&gt;Input!$G$45,$B327&lt;Input!$G$25),PMT(Input!$G$40/(100*12),(OFFSET($A$4,MATCH(Input!$G$25,$B$4:$B$1004,1),0,1,1)-OFFSET($A$4,MATCH(Input!$G$45,$B$4:$B$1004,1),0,1,1)),$H$4,0,1),0)</f>
        <v>-194.221807323395</v>
      </c>
      <c r="F327" s="78" t="n">
        <f aca="false">($F326+$D327+$E327)*(1+Input!$G$40/(100*12))</f>
        <v>27661.9055156964</v>
      </c>
    </row>
    <row r="328" customFormat="false" ht="12.8" hidden="false" customHeight="false" outlineLevel="0" collapsed="false">
      <c r="A328" s="76" t="n">
        <v>324</v>
      </c>
      <c r="B328" s="77" t="n">
        <f aca="false">EOMONTH(Input!$C$7,A328)</f>
        <v>52778</v>
      </c>
      <c r="D328" s="78" t="n">
        <f aca="false">IF(AND($B328&lt;Input!$C$31,$B328&lt;Input!$G$31),Input!$G$41,0)</f>
        <v>0</v>
      </c>
      <c r="E328" s="78" t="n">
        <f aca="true">IF(AND($B328&gt;Input!$G$45,$B328&lt;Input!$G$25),PMT(Input!$G$40/(100*12),(OFFSET($A$4,MATCH(Input!$G$25,$B$4:$B$1004,1),0,1,1)-OFFSET($A$4,MATCH(Input!$G$45,$B$4:$B$1004,1),0,1,1)),$H$4,0,1),0)</f>
        <v>-194.221807323395</v>
      </c>
      <c r="F328" s="78" t="n">
        <f aca="false">($F327+$D328+$E328)*(1+Input!$G$40/(100*12))</f>
        <v>27582.1323904912</v>
      </c>
    </row>
    <row r="329" customFormat="false" ht="12.8" hidden="false" customHeight="false" outlineLevel="0" collapsed="false">
      <c r="A329" s="76" t="n">
        <v>325</v>
      </c>
      <c r="B329" s="77" t="n">
        <f aca="false">EOMONTH(Input!$C$7,A329)</f>
        <v>52809</v>
      </c>
      <c r="D329" s="78" t="n">
        <f aca="false">IF(AND($B329&lt;Input!$C$31,$B329&lt;Input!$G$31),Input!$G$41,0)</f>
        <v>0</v>
      </c>
      <c r="E329" s="78" t="n">
        <f aca="true">IF(AND($B329&gt;Input!$G$45,$B329&lt;Input!$G$25),PMT(Input!$G$40/(100*12),(OFFSET($A$4,MATCH(Input!$G$25,$B$4:$B$1004,1),0,1,1)-OFFSET($A$4,MATCH(Input!$G$45,$B$4:$B$1004,1),0,1,1)),$H$4,0,1),0)</f>
        <v>-194.221807323395</v>
      </c>
      <c r="F329" s="78" t="n">
        <f aca="false">($F328+$D329+$E329)*(1+Input!$G$40/(100*12))</f>
        <v>27502.0268772644</v>
      </c>
    </row>
    <row r="330" customFormat="false" ht="12.8" hidden="false" customHeight="false" outlineLevel="0" collapsed="false">
      <c r="A330" s="76" t="n">
        <v>326</v>
      </c>
      <c r="B330" s="77" t="n">
        <f aca="false">EOMONTH(Input!$C$7,A330)</f>
        <v>52840</v>
      </c>
      <c r="D330" s="78" t="n">
        <f aca="false">IF(AND($B330&lt;Input!$C$31,$B330&lt;Input!$G$31),Input!$G$41,0)</f>
        <v>0</v>
      </c>
      <c r="E330" s="78" t="n">
        <f aca="true">IF(AND($B330&gt;Input!$G$45,$B330&lt;Input!$G$25),PMT(Input!$G$40/(100*12),(OFFSET($A$4,MATCH(Input!$G$25,$B$4:$B$1004,1),0,1,1)-OFFSET($A$4,MATCH(Input!$G$45,$B$4:$B$1004,1),0,1,1)),$H$4,0,1),0)</f>
        <v>-194.221807323395</v>
      </c>
      <c r="F330" s="78" t="n">
        <f aca="false">($F329+$D330+$E330)*(1+Input!$G$40/(100*12))</f>
        <v>27421.5875910657</v>
      </c>
    </row>
    <row r="331" customFormat="false" ht="12.8" hidden="false" customHeight="false" outlineLevel="0" collapsed="false">
      <c r="A331" s="76" t="n">
        <v>327</v>
      </c>
      <c r="B331" s="77" t="n">
        <f aca="false">EOMONTH(Input!$C$7,A331)</f>
        <v>52870</v>
      </c>
      <c r="D331" s="78" t="n">
        <f aca="false">IF(AND($B331&lt;Input!$C$31,$B331&lt;Input!$G$31),Input!$G$41,0)</f>
        <v>0</v>
      </c>
      <c r="E331" s="78" t="n">
        <f aca="true">IF(AND($B331&gt;Input!$G$45,$B331&lt;Input!$G$25),PMT(Input!$G$40/(100*12),(OFFSET($A$4,MATCH(Input!$G$25,$B$4:$B$1004,1),0,1,1)-OFFSET($A$4,MATCH(Input!$G$45,$B$4:$B$1004,1),0,1,1)),$H$4,0,1),0)</f>
        <v>-194.221807323395</v>
      </c>
      <c r="F331" s="78" t="n">
        <f aca="false">($F330+$D331+$E331)*(1+Input!$G$40/(100*12))</f>
        <v>27340.8131411746</v>
      </c>
    </row>
    <row r="332" customFormat="false" ht="12.8" hidden="false" customHeight="false" outlineLevel="0" collapsed="false">
      <c r="A332" s="76" t="n">
        <v>328</v>
      </c>
      <c r="B332" s="77" t="n">
        <f aca="false">EOMONTH(Input!$C$7,A332)</f>
        <v>52901</v>
      </c>
      <c r="D332" s="78" t="n">
        <f aca="false">IF(AND($B332&lt;Input!$C$31,$B332&lt;Input!$G$31),Input!$G$41,0)</f>
        <v>0</v>
      </c>
      <c r="E332" s="78" t="n">
        <f aca="true">IF(AND($B332&gt;Input!$G$45,$B332&lt;Input!$G$25),PMT(Input!$G$40/(100*12),(OFFSET($A$4,MATCH(Input!$G$25,$B$4:$B$1004,1),0,1,1)-OFFSET($A$4,MATCH(Input!$G$45,$B$4:$B$1004,1),0,1,1)),$H$4,0,1),0)</f>
        <v>-194.221807323395</v>
      </c>
      <c r="F332" s="78" t="n">
        <f aca="false">($F331+$D332+$E332)*(1+Input!$G$40/(100*12))</f>
        <v>27259.7021310756</v>
      </c>
    </row>
    <row r="333" customFormat="false" ht="12.8" hidden="false" customHeight="false" outlineLevel="0" collapsed="false">
      <c r="A333" s="76" t="n">
        <v>329</v>
      </c>
      <c r="B333" s="77" t="n">
        <f aca="false">EOMONTH(Input!$C$7,A333)</f>
        <v>52931</v>
      </c>
      <c r="D333" s="78" t="n">
        <f aca="false">IF(AND($B333&lt;Input!$C$31,$B333&lt;Input!$G$31),Input!$G$41,0)</f>
        <v>0</v>
      </c>
      <c r="E333" s="78" t="n">
        <f aca="true">IF(AND($B333&gt;Input!$G$45,$B333&lt;Input!$G$25),PMT(Input!$G$40/(100*12),(OFFSET($A$4,MATCH(Input!$G$25,$B$4:$B$1004,1),0,1,1)-OFFSET($A$4,MATCH(Input!$G$45,$B$4:$B$1004,1),0,1,1)),$H$4,0,1),0)</f>
        <v>-194.221807323395</v>
      </c>
      <c r="F333" s="78" t="n">
        <f aca="false">($F332+$D333+$E333)*(1+Input!$G$40/(100*12))</f>
        <v>27178.2531584345</v>
      </c>
    </row>
    <row r="334" customFormat="false" ht="12.8" hidden="false" customHeight="false" outlineLevel="0" collapsed="false">
      <c r="A334" s="76" t="n">
        <v>330</v>
      </c>
      <c r="B334" s="77" t="n">
        <f aca="false">EOMONTH(Input!$C$7,A334)</f>
        <v>52962</v>
      </c>
      <c r="D334" s="78" t="n">
        <f aca="false">IF(AND($B334&lt;Input!$C$31,$B334&lt;Input!$G$31),Input!$G$41,0)</f>
        <v>0</v>
      </c>
      <c r="E334" s="78" t="n">
        <f aca="true">IF(AND($B334&gt;Input!$G$45,$B334&lt;Input!$G$25),PMT(Input!$G$40/(100*12),(OFFSET($A$4,MATCH(Input!$G$25,$B$4:$B$1004,1),0,1,1)-OFFSET($A$4,MATCH(Input!$G$45,$B$4:$B$1004,1),0,1,1)),$H$4,0,1),0)</f>
        <v>-194.221807323395</v>
      </c>
      <c r="F334" s="78" t="n">
        <f aca="false">($F333+$D334+$E334)*(1+Input!$G$40/(100*12))</f>
        <v>27096.464815074</v>
      </c>
    </row>
    <row r="335" customFormat="false" ht="12.8" hidden="false" customHeight="false" outlineLevel="0" collapsed="false">
      <c r="A335" s="76" t="n">
        <v>331</v>
      </c>
      <c r="B335" s="77" t="n">
        <f aca="false">EOMONTH(Input!$C$7,A335)</f>
        <v>52993</v>
      </c>
      <c r="D335" s="78" t="n">
        <f aca="false">IF(AND($B335&lt;Input!$C$31,$B335&lt;Input!$G$31),Input!$G$41,0)</f>
        <v>0</v>
      </c>
      <c r="E335" s="78" t="n">
        <f aca="true">IF(AND($B335&gt;Input!$G$45,$B335&lt;Input!$G$25),PMT(Input!$G$40/(100*12),(OFFSET($A$4,MATCH(Input!$G$25,$B$4:$B$1004,1),0,1,1)-OFFSET($A$4,MATCH(Input!$G$45,$B$4:$B$1004,1),0,1,1)),$H$4,0,1),0)</f>
        <v>-194.221807323395</v>
      </c>
      <c r="F335" s="78" t="n">
        <f aca="false">($F334+$D335+$E335)*(1+Input!$G$40/(100*12))</f>
        <v>27014.3356869496</v>
      </c>
    </row>
    <row r="336" customFormat="false" ht="12.8" hidden="false" customHeight="false" outlineLevel="0" collapsed="false">
      <c r="A336" s="76" t="n">
        <v>332</v>
      </c>
      <c r="B336" s="77" t="n">
        <f aca="false">EOMONTH(Input!$C$7,A336)</f>
        <v>53021</v>
      </c>
      <c r="D336" s="78" t="n">
        <f aca="false">IF(AND($B336&lt;Input!$C$31,$B336&lt;Input!$G$31),Input!$G$41,0)</f>
        <v>0</v>
      </c>
      <c r="E336" s="78" t="n">
        <f aca="true">IF(AND($B336&gt;Input!$G$45,$B336&lt;Input!$G$25),PMT(Input!$G$40/(100*12),(OFFSET($A$4,MATCH(Input!$G$25,$B$4:$B$1004,1),0,1,1)-OFFSET($A$4,MATCH(Input!$G$45,$B$4:$B$1004,1),0,1,1)),$H$4,0,1),0)</f>
        <v>-194.221807323395</v>
      </c>
      <c r="F336" s="78" t="n">
        <f aca="false">($F335+$D336+$E336)*(1+Input!$G$40/(100*12))</f>
        <v>26931.8643541246</v>
      </c>
    </row>
    <row r="337" customFormat="false" ht="12.8" hidden="false" customHeight="false" outlineLevel="0" collapsed="false">
      <c r="A337" s="76" t="n">
        <v>333</v>
      </c>
      <c r="B337" s="77" t="n">
        <f aca="false">EOMONTH(Input!$C$7,A337)</f>
        <v>53052</v>
      </c>
      <c r="D337" s="78" t="n">
        <f aca="false">IF(AND($B337&lt;Input!$C$31,$B337&lt;Input!$G$31),Input!$G$41,0)</f>
        <v>0</v>
      </c>
      <c r="E337" s="78" t="n">
        <f aca="true">IF(AND($B337&gt;Input!$G$45,$B337&lt;Input!$G$25),PMT(Input!$G$40/(100*12),(OFFSET($A$4,MATCH(Input!$G$25,$B$4:$B$1004,1),0,1,1)-OFFSET($A$4,MATCH(Input!$G$45,$B$4:$B$1004,1),0,1,1)),$H$4,0,1),0)</f>
        <v>-194.221807323395</v>
      </c>
      <c r="F337" s="78" t="n">
        <f aca="false">($F336+$D337+$E337)*(1+Input!$G$40/(100*12))</f>
        <v>26849.0493907463</v>
      </c>
    </row>
    <row r="338" customFormat="false" ht="12.8" hidden="false" customHeight="false" outlineLevel="0" collapsed="false">
      <c r="A338" s="76" t="n">
        <v>334</v>
      </c>
      <c r="B338" s="77" t="n">
        <f aca="false">EOMONTH(Input!$C$7,A338)</f>
        <v>53082</v>
      </c>
      <c r="D338" s="78" t="n">
        <f aca="false">IF(AND($B338&lt;Input!$C$31,$B338&lt;Input!$G$31),Input!$G$41,0)</f>
        <v>0</v>
      </c>
      <c r="E338" s="78" t="n">
        <f aca="true">IF(AND($B338&gt;Input!$G$45,$B338&lt;Input!$G$25),PMT(Input!$G$40/(100*12),(OFFSET($A$4,MATCH(Input!$G$25,$B$4:$B$1004,1),0,1,1)-OFFSET($A$4,MATCH(Input!$G$45,$B$4:$B$1004,1),0,1,1)),$H$4,0,1),0)</f>
        <v>-194.221807323395</v>
      </c>
      <c r="F338" s="78" t="n">
        <f aca="false">($F337+$D338+$E338)*(1+Input!$G$40/(100*12))</f>
        <v>26765.8893650205</v>
      </c>
    </row>
    <row r="339" customFormat="false" ht="12.8" hidden="false" customHeight="false" outlineLevel="0" collapsed="false">
      <c r="A339" s="76" t="n">
        <v>335</v>
      </c>
      <c r="B339" s="77" t="n">
        <f aca="false">EOMONTH(Input!$C$7,A339)</f>
        <v>53113</v>
      </c>
      <c r="D339" s="78" t="n">
        <f aca="false">IF(AND($B339&lt;Input!$C$31,$B339&lt;Input!$G$31),Input!$G$41,0)</f>
        <v>0</v>
      </c>
      <c r="E339" s="78" t="n">
        <f aca="true">IF(AND($B339&gt;Input!$G$45,$B339&lt;Input!$G$25),PMT(Input!$G$40/(100*12),(OFFSET($A$4,MATCH(Input!$G$25,$B$4:$B$1004,1),0,1,1)-OFFSET($A$4,MATCH(Input!$G$45,$B$4:$B$1004,1),0,1,1)),$H$4,0,1),0)</f>
        <v>-194.221807323395</v>
      </c>
      <c r="F339" s="78" t="n">
        <f aca="false">($F338+$D339+$E339)*(1+Input!$G$40/(100*12))</f>
        <v>26682.3828391875</v>
      </c>
    </row>
    <row r="340" customFormat="false" ht="12.8" hidden="false" customHeight="false" outlineLevel="0" collapsed="false">
      <c r="A340" s="76" t="n">
        <v>336</v>
      </c>
      <c r="B340" s="77" t="n">
        <f aca="false">EOMONTH(Input!$C$7,A340)</f>
        <v>53143</v>
      </c>
      <c r="D340" s="78" t="n">
        <f aca="false">IF(AND($B340&lt;Input!$C$31,$B340&lt;Input!$G$31),Input!$G$41,0)</f>
        <v>0</v>
      </c>
      <c r="E340" s="78" t="n">
        <f aca="true">IF(AND($B340&gt;Input!$G$45,$B340&lt;Input!$G$25),PMT(Input!$G$40/(100*12),(OFFSET($A$4,MATCH(Input!$G$25,$B$4:$B$1004,1),0,1,1)-OFFSET($A$4,MATCH(Input!$G$45,$B$4:$B$1004,1),0,1,1)),$H$4,0,1),0)</f>
        <v>-194.221807323395</v>
      </c>
      <c r="F340" s="78" t="n">
        <f aca="false">($F339+$D340+$E340)*(1+Input!$G$40/(100*12))</f>
        <v>26598.5283694968</v>
      </c>
    </row>
    <row r="341" customFormat="false" ht="12.8" hidden="false" customHeight="false" outlineLevel="0" collapsed="false">
      <c r="A341" s="76" t="n">
        <v>337</v>
      </c>
      <c r="B341" s="77" t="n">
        <f aca="false">EOMONTH(Input!$C$7,A341)</f>
        <v>53174</v>
      </c>
      <c r="D341" s="78" t="n">
        <f aca="false">IF(AND($B341&lt;Input!$C$31,$B341&lt;Input!$G$31),Input!$G$41,0)</f>
        <v>0</v>
      </c>
      <c r="E341" s="78" t="n">
        <f aca="true">IF(AND($B341&gt;Input!$G$45,$B341&lt;Input!$G$25),PMT(Input!$G$40/(100*12),(OFFSET($A$4,MATCH(Input!$G$25,$B$4:$B$1004,1),0,1,1)-OFFSET($A$4,MATCH(Input!$G$45,$B$4:$B$1004,1),0,1,1)),$H$4,0,1),0)</f>
        <v>-194.221807323395</v>
      </c>
      <c r="F341" s="78" t="n">
        <f aca="false">($F340+$D341+$E341)*(1+Input!$G$40/(100*12))</f>
        <v>26514.3245061825</v>
      </c>
    </row>
    <row r="342" customFormat="false" ht="12.8" hidden="false" customHeight="false" outlineLevel="0" collapsed="false">
      <c r="A342" s="76" t="n">
        <v>338</v>
      </c>
      <c r="B342" s="77" t="n">
        <f aca="false">EOMONTH(Input!$C$7,A342)</f>
        <v>53205</v>
      </c>
      <c r="D342" s="78" t="n">
        <f aca="false">IF(AND($B342&lt;Input!$C$31,$B342&lt;Input!$G$31),Input!$G$41,0)</f>
        <v>0</v>
      </c>
      <c r="E342" s="78" t="n">
        <f aca="true">IF(AND($B342&gt;Input!$G$45,$B342&lt;Input!$G$25),PMT(Input!$G$40/(100*12),(OFFSET($A$4,MATCH(Input!$G$25,$B$4:$B$1004,1),0,1,1)-OFFSET($A$4,MATCH(Input!$G$45,$B$4:$B$1004,1),0,1,1)),$H$4,0,1),0)</f>
        <v>-194.221807323395</v>
      </c>
      <c r="F342" s="78" t="n">
        <f aca="false">($F341+$D342+$E342)*(1+Input!$G$40/(100*12))</f>
        <v>26429.7697934377</v>
      </c>
    </row>
    <row r="343" customFormat="false" ht="12.8" hidden="false" customHeight="false" outlineLevel="0" collapsed="false">
      <c r="A343" s="76" t="n">
        <v>339</v>
      </c>
      <c r="B343" s="77" t="n">
        <f aca="false">EOMONTH(Input!$C$7,A343)</f>
        <v>53235</v>
      </c>
      <c r="D343" s="78" t="n">
        <f aca="false">IF(AND($B343&lt;Input!$C$31,$B343&lt;Input!$G$31),Input!$G$41,0)</f>
        <v>0</v>
      </c>
      <c r="E343" s="78" t="n">
        <f aca="true">IF(AND($B343&gt;Input!$G$45,$B343&lt;Input!$G$25),PMT(Input!$G$40/(100*12),(OFFSET($A$4,MATCH(Input!$G$25,$B$4:$B$1004,1),0,1,1)-OFFSET($A$4,MATCH(Input!$G$45,$B$4:$B$1004,1),0,1,1)),$H$4,0,1),0)</f>
        <v>-194.221807323395</v>
      </c>
      <c r="F343" s="78" t="n">
        <f aca="false">($F342+$D343+$E343)*(1+Input!$G$40/(100*12))</f>
        <v>26344.8627693898</v>
      </c>
    </row>
    <row r="344" customFormat="false" ht="12.8" hidden="false" customHeight="false" outlineLevel="0" collapsed="false">
      <c r="A344" s="76" t="n">
        <v>340</v>
      </c>
      <c r="B344" s="77" t="n">
        <f aca="false">EOMONTH(Input!$C$7,A344)</f>
        <v>53266</v>
      </c>
      <c r="D344" s="78" t="n">
        <f aca="false">IF(AND($B344&lt;Input!$C$31,$B344&lt;Input!$G$31),Input!$G$41,0)</f>
        <v>0</v>
      </c>
      <c r="E344" s="78" t="n">
        <f aca="true">IF(AND($B344&gt;Input!$G$45,$B344&lt;Input!$G$25),PMT(Input!$G$40/(100*12),(OFFSET($A$4,MATCH(Input!$G$25,$B$4:$B$1004,1),0,1,1)-OFFSET($A$4,MATCH(Input!$G$45,$B$4:$B$1004,1),0,1,1)),$H$4,0,1),0)</f>
        <v>-194.221807323395</v>
      </c>
      <c r="F344" s="78" t="n">
        <f aca="false">($F343+$D344+$E344)*(1+Input!$G$40/(100*12))</f>
        <v>26259.601966075</v>
      </c>
    </row>
    <row r="345" customFormat="false" ht="12.8" hidden="false" customHeight="false" outlineLevel="0" collapsed="false">
      <c r="A345" s="76" t="n">
        <v>341</v>
      </c>
      <c r="B345" s="77" t="n">
        <f aca="false">EOMONTH(Input!$C$7,A345)</f>
        <v>53296</v>
      </c>
      <c r="D345" s="78" t="n">
        <f aca="false">IF(AND($B345&lt;Input!$C$31,$B345&lt;Input!$G$31),Input!$G$41,0)</f>
        <v>0</v>
      </c>
      <c r="E345" s="78" t="n">
        <f aca="true">IF(AND($B345&gt;Input!$G$45,$B345&lt;Input!$G$25),PMT(Input!$G$40/(100*12),(OFFSET($A$4,MATCH(Input!$G$25,$B$4:$B$1004,1),0,1,1)-OFFSET($A$4,MATCH(Input!$G$45,$B$4:$B$1004,1),0,1,1)),$H$4,0,1),0)</f>
        <v>-194.221807323395</v>
      </c>
      <c r="F345" s="78" t="n">
        <f aca="false">($F344+$D345+$E345)*(1+Input!$G$40/(100*12))</f>
        <v>26173.985909413</v>
      </c>
    </row>
    <row r="346" customFormat="false" ht="12.8" hidden="false" customHeight="false" outlineLevel="0" collapsed="false">
      <c r="A346" s="76" t="n">
        <v>342</v>
      </c>
      <c r="B346" s="77" t="n">
        <f aca="false">EOMONTH(Input!$C$7,A346)</f>
        <v>53327</v>
      </c>
      <c r="D346" s="78" t="n">
        <f aca="false">IF(AND($B346&lt;Input!$C$31,$B346&lt;Input!$G$31),Input!$G$41,0)</f>
        <v>0</v>
      </c>
      <c r="E346" s="78" t="n">
        <f aca="true">IF(AND($B346&gt;Input!$G$45,$B346&lt;Input!$G$25),PMT(Input!$G$40/(100*12),(OFFSET($A$4,MATCH(Input!$G$25,$B$4:$B$1004,1),0,1,1)-OFFSET($A$4,MATCH(Input!$G$45,$B$4:$B$1004,1),0,1,1)),$H$4,0,1),0)</f>
        <v>-194.221807323395</v>
      </c>
      <c r="F346" s="78" t="n">
        <f aca="false">($F345+$D346+$E346)*(1+Input!$G$40/(100*12))</f>
        <v>26088.0131191817</v>
      </c>
    </row>
    <row r="347" customFormat="false" ht="12.8" hidden="false" customHeight="false" outlineLevel="0" collapsed="false">
      <c r="A347" s="76" t="n">
        <v>343</v>
      </c>
      <c r="B347" s="77" t="n">
        <f aca="false">EOMONTH(Input!$C$7,A347)</f>
        <v>53358</v>
      </c>
      <c r="D347" s="78" t="n">
        <f aca="false">IF(AND($B347&lt;Input!$C$31,$B347&lt;Input!$G$31),Input!$G$41,0)</f>
        <v>0</v>
      </c>
      <c r="E347" s="78" t="n">
        <f aca="true">IF(AND($B347&gt;Input!$G$45,$B347&lt;Input!$G$25),PMT(Input!$G$40/(100*12),(OFFSET($A$4,MATCH(Input!$G$25,$B$4:$B$1004,1),0,1,1)-OFFSET($A$4,MATCH(Input!$G$45,$B$4:$B$1004,1),0,1,1)),$H$4,0,1),0)</f>
        <v>-194.221807323395</v>
      </c>
      <c r="F347" s="78" t="n">
        <f aca="false">($F346+$D347+$E347)*(1+Input!$G$40/(100*12))</f>
        <v>26001.682108991</v>
      </c>
    </row>
    <row r="348" customFormat="false" ht="12.8" hidden="false" customHeight="false" outlineLevel="0" collapsed="false">
      <c r="A348" s="76" t="n">
        <v>344</v>
      </c>
      <c r="B348" s="77" t="n">
        <f aca="false">EOMONTH(Input!$C$7,A348)</f>
        <v>53386</v>
      </c>
      <c r="D348" s="78" t="n">
        <f aca="false">IF(AND($B348&lt;Input!$C$31,$B348&lt;Input!$G$31),Input!$G$41,0)</f>
        <v>0</v>
      </c>
      <c r="E348" s="78" t="n">
        <f aca="true">IF(AND($B348&gt;Input!$G$45,$B348&lt;Input!$G$25),PMT(Input!$G$40/(100*12),(OFFSET($A$4,MATCH(Input!$G$25,$B$4:$B$1004,1),0,1,1)-OFFSET($A$4,MATCH(Input!$G$45,$B$4:$B$1004,1),0,1,1)),$H$4,0,1),0)</f>
        <v>-194.221807323395</v>
      </c>
      <c r="F348" s="78" t="n">
        <f aca="false">($F347+$D348+$E348)*(1+Input!$G$40/(100*12))</f>
        <v>25914.9913862579</v>
      </c>
    </row>
    <row r="349" customFormat="false" ht="12.8" hidden="false" customHeight="false" outlineLevel="0" collapsed="false">
      <c r="A349" s="76" t="n">
        <v>345</v>
      </c>
      <c r="B349" s="77" t="n">
        <f aca="false">EOMONTH(Input!$C$7,A349)</f>
        <v>53417</v>
      </c>
      <c r="D349" s="78" t="n">
        <f aca="false">IF(AND($B349&lt;Input!$C$31,$B349&lt;Input!$G$31),Input!$G$41,0)</f>
        <v>0</v>
      </c>
      <c r="E349" s="78" t="n">
        <f aca="true">IF(AND($B349&gt;Input!$G$45,$B349&lt;Input!$G$25),PMT(Input!$G$40/(100*12),(OFFSET($A$4,MATCH(Input!$G$25,$B$4:$B$1004,1),0,1,1)-OFFSET($A$4,MATCH(Input!$G$45,$B$4:$B$1004,1),0,1,1)),$H$4,0,1),0)</f>
        <v>-194.221807323395</v>
      </c>
      <c r="F349" s="78" t="n">
        <f aca="false">($F348+$D349+$E349)*(1+Input!$G$40/(100*12))</f>
        <v>25827.9394521801</v>
      </c>
    </row>
    <row r="350" customFormat="false" ht="12.8" hidden="false" customHeight="false" outlineLevel="0" collapsed="false">
      <c r="A350" s="76" t="n">
        <v>346</v>
      </c>
      <c r="B350" s="77" t="n">
        <f aca="false">EOMONTH(Input!$C$7,A350)</f>
        <v>53447</v>
      </c>
      <c r="D350" s="78" t="n">
        <f aca="false">IF(AND($B350&lt;Input!$C$31,$B350&lt;Input!$G$31),Input!$G$41,0)</f>
        <v>0</v>
      </c>
      <c r="E350" s="78" t="n">
        <f aca="true">IF(AND($B350&gt;Input!$G$45,$B350&lt;Input!$G$25),PMT(Input!$G$40/(100*12),(OFFSET($A$4,MATCH(Input!$G$25,$B$4:$B$1004,1),0,1,1)-OFFSET($A$4,MATCH(Input!$G$45,$B$4:$B$1004,1),0,1,1)),$H$4,0,1),0)</f>
        <v>-194.221807323395</v>
      </c>
      <c r="F350" s="78" t="n">
        <f aca="false">($F349+$D350+$E350)*(1+Input!$G$40/(100*12))</f>
        <v>25740.5248017103</v>
      </c>
    </row>
    <row r="351" customFormat="false" ht="12.8" hidden="false" customHeight="false" outlineLevel="0" collapsed="false">
      <c r="A351" s="76" t="n">
        <v>347</v>
      </c>
      <c r="B351" s="77" t="n">
        <f aca="false">EOMONTH(Input!$C$7,A351)</f>
        <v>53478</v>
      </c>
      <c r="D351" s="78" t="n">
        <f aca="false">IF(AND($B351&lt;Input!$C$31,$B351&lt;Input!$G$31),Input!$G$41,0)</f>
        <v>0</v>
      </c>
      <c r="E351" s="78" t="n">
        <f aca="true">IF(AND($B351&gt;Input!$G$45,$B351&lt;Input!$G$25),PMT(Input!$G$40/(100*12),(OFFSET($A$4,MATCH(Input!$G$25,$B$4:$B$1004,1),0,1,1)-OFFSET($A$4,MATCH(Input!$G$45,$B$4:$B$1004,1),0,1,1)),$H$4,0,1),0)</f>
        <v>-194.221807323395</v>
      </c>
      <c r="F351" s="78" t="n">
        <f aca="false">($F350+$D351+$E351)*(1+Input!$G$40/(100*12))</f>
        <v>25652.7459235301</v>
      </c>
    </row>
    <row r="352" customFormat="false" ht="12.8" hidden="false" customHeight="false" outlineLevel="0" collapsed="false">
      <c r="A352" s="76" t="n">
        <v>348</v>
      </c>
      <c r="B352" s="77" t="n">
        <f aca="false">EOMONTH(Input!$C$7,A352)</f>
        <v>53508</v>
      </c>
      <c r="D352" s="78" t="n">
        <f aca="false">IF(AND($B352&lt;Input!$C$31,$B352&lt;Input!$G$31),Input!$G$41,0)</f>
        <v>0</v>
      </c>
      <c r="E352" s="78" t="n">
        <f aca="true">IF(AND($B352&gt;Input!$G$45,$B352&lt;Input!$G$25),PMT(Input!$G$40/(100*12),(OFFSET($A$4,MATCH(Input!$G$25,$B$4:$B$1004,1),0,1,1)-OFFSET($A$4,MATCH(Input!$G$45,$B$4:$B$1004,1),0,1,1)),$H$4,0,1),0)</f>
        <v>-194.221807323395</v>
      </c>
      <c r="F352" s="78" t="n">
        <f aca="false">($F351+$D352+$E352)*(1+Input!$G$40/(100*12))</f>
        <v>25564.6013000243</v>
      </c>
    </row>
    <row r="353" customFormat="false" ht="12.8" hidden="false" customHeight="false" outlineLevel="0" collapsed="false">
      <c r="A353" s="76" t="n">
        <v>349</v>
      </c>
      <c r="B353" s="77" t="n">
        <f aca="false">EOMONTH(Input!$C$7,A353)</f>
        <v>53539</v>
      </c>
      <c r="D353" s="78" t="n">
        <f aca="false">IF(AND($B353&lt;Input!$C$31,$B353&lt;Input!$G$31),Input!$G$41,0)</f>
        <v>0</v>
      </c>
      <c r="E353" s="78" t="n">
        <f aca="true">IF(AND($B353&gt;Input!$G$45,$B353&lt;Input!$G$25),PMT(Input!$G$40/(100*12),(OFFSET($A$4,MATCH(Input!$G$25,$B$4:$B$1004,1),0,1,1)-OFFSET($A$4,MATCH(Input!$G$45,$B$4:$B$1004,1),0,1,1)),$H$4,0,1),0)</f>
        <v>-194.221807323395</v>
      </c>
      <c r="F353" s="78" t="n">
        <f aca="false">($F352+$D353+$E353)*(1+Input!$G$40/(100*12))</f>
        <v>25476.0894072538</v>
      </c>
    </row>
    <row r="354" customFormat="false" ht="12.8" hidden="false" customHeight="false" outlineLevel="0" collapsed="false">
      <c r="A354" s="76" t="n">
        <v>350</v>
      </c>
      <c r="B354" s="77" t="n">
        <f aca="false">EOMONTH(Input!$C$7,A354)</f>
        <v>53570</v>
      </c>
      <c r="D354" s="78" t="n">
        <f aca="false">IF(AND($B354&lt;Input!$C$31,$B354&lt;Input!$G$31),Input!$G$41,0)</f>
        <v>0</v>
      </c>
      <c r="E354" s="78" t="n">
        <f aca="true">IF(AND($B354&gt;Input!$G$45,$B354&lt;Input!$G$25),PMT(Input!$G$40/(100*12),(OFFSET($A$4,MATCH(Input!$G$25,$B$4:$B$1004,1),0,1,1)-OFFSET($A$4,MATCH(Input!$G$45,$B$4:$B$1004,1),0,1,1)),$H$4,0,1),0)</f>
        <v>-194.221807323395</v>
      </c>
      <c r="F354" s="78" t="n">
        <f aca="false">($F353+$D354+$E354)*(1+Input!$G$40/(100*12))</f>
        <v>25387.2087149301</v>
      </c>
    </row>
    <row r="355" customFormat="false" ht="12.8" hidden="false" customHeight="false" outlineLevel="0" collapsed="false">
      <c r="A355" s="76" t="n">
        <v>351</v>
      </c>
      <c r="B355" s="77" t="n">
        <f aca="false">EOMONTH(Input!$C$7,A355)</f>
        <v>53600</v>
      </c>
      <c r="D355" s="78" t="n">
        <f aca="false">IF(AND($B355&lt;Input!$C$31,$B355&lt;Input!$G$31),Input!$G$41,0)</f>
        <v>0</v>
      </c>
      <c r="E355" s="78" t="n">
        <f aca="true">IF(AND($B355&gt;Input!$G$45,$B355&lt;Input!$G$25),PMT(Input!$G$40/(100*12),(OFFSET($A$4,MATCH(Input!$G$25,$B$4:$B$1004,1),0,1,1)-OFFSET($A$4,MATCH(Input!$G$45,$B$4:$B$1004,1),0,1,1)),$H$4,0,1),0)</f>
        <v>-194.221807323395</v>
      </c>
      <c r="F355" s="78" t="n">
        <f aca="false">($F354+$D355+$E355)*(1+Input!$G$40/(100*12))</f>
        <v>25297.9576863884</v>
      </c>
    </row>
    <row r="356" customFormat="false" ht="12.8" hidden="false" customHeight="false" outlineLevel="0" collapsed="false">
      <c r="A356" s="76" t="n">
        <v>352</v>
      </c>
      <c r="B356" s="77" t="n">
        <f aca="false">EOMONTH(Input!$C$7,A356)</f>
        <v>53631</v>
      </c>
      <c r="D356" s="78" t="n">
        <f aca="false">IF(AND($B356&lt;Input!$C$31,$B356&lt;Input!$G$31),Input!$G$41,0)</f>
        <v>0</v>
      </c>
      <c r="E356" s="78" t="n">
        <f aca="true">IF(AND($B356&gt;Input!$G$45,$B356&lt;Input!$G$25),PMT(Input!$G$40/(100*12),(OFFSET($A$4,MATCH(Input!$G$25,$B$4:$B$1004,1),0,1,1)-OFFSET($A$4,MATCH(Input!$G$45,$B$4:$B$1004,1),0,1,1)),$H$4,0,1),0)</f>
        <v>-194.221807323395</v>
      </c>
      <c r="F356" s="78" t="n">
        <f aca="false">($F355+$D356+$E356)*(1+Input!$G$40/(100*12))</f>
        <v>25208.3347785611</v>
      </c>
    </row>
    <row r="357" customFormat="false" ht="12.8" hidden="false" customHeight="false" outlineLevel="0" collapsed="false">
      <c r="A357" s="76" t="n">
        <v>353</v>
      </c>
      <c r="B357" s="77" t="n">
        <f aca="false">EOMONTH(Input!$C$7,A357)</f>
        <v>53661</v>
      </c>
      <c r="D357" s="78" t="n">
        <f aca="false">IF(AND($B357&lt;Input!$C$31,$B357&lt;Input!$G$31),Input!$G$41,0)</f>
        <v>0</v>
      </c>
      <c r="E357" s="78" t="n">
        <f aca="true">IF(AND($B357&gt;Input!$G$45,$B357&lt;Input!$G$25),PMT(Input!$G$40/(100*12),(OFFSET($A$4,MATCH(Input!$G$25,$B$4:$B$1004,1),0,1,1)-OFFSET($A$4,MATCH(Input!$G$45,$B$4:$B$1004,1),0,1,1)),$H$4,0,1),0)</f>
        <v>-194.221807323395</v>
      </c>
      <c r="F357" s="78" t="n">
        <f aca="false">($F356+$D357+$E357)*(1+Input!$G$40/(100*12))</f>
        <v>25118.3384419512</v>
      </c>
    </row>
    <row r="358" customFormat="false" ht="12.8" hidden="false" customHeight="false" outlineLevel="0" collapsed="false">
      <c r="A358" s="76" t="n">
        <v>354</v>
      </c>
      <c r="B358" s="77" t="n">
        <f aca="false">EOMONTH(Input!$C$7,A358)</f>
        <v>53692</v>
      </c>
      <c r="D358" s="78" t="n">
        <f aca="false">IF(AND($B358&lt;Input!$C$31,$B358&lt;Input!$G$31),Input!$G$41,0)</f>
        <v>0</v>
      </c>
      <c r="E358" s="78" t="n">
        <f aca="true">IF(AND($B358&gt;Input!$G$45,$B358&lt;Input!$G$25),PMT(Input!$G$40/(100*12),(OFFSET($A$4,MATCH(Input!$G$25,$B$4:$B$1004,1),0,1,1)-OFFSET($A$4,MATCH(Input!$G$45,$B$4:$B$1004,1),0,1,1)),$H$4,0,1),0)</f>
        <v>-194.221807323395</v>
      </c>
      <c r="F358" s="78" t="n">
        <f aca="false">($F357+$D358+$E358)*(1+Input!$G$40/(100*12))</f>
        <v>25027.9671206054</v>
      </c>
    </row>
    <row r="359" customFormat="false" ht="12.8" hidden="false" customHeight="false" outlineLevel="0" collapsed="false">
      <c r="A359" s="76" t="n">
        <v>355</v>
      </c>
      <c r="B359" s="77" t="n">
        <f aca="false">EOMONTH(Input!$C$7,A359)</f>
        <v>53723</v>
      </c>
      <c r="D359" s="78" t="n">
        <f aca="false">IF(AND($B359&lt;Input!$C$31,$B359&lt;Input!$G$31),Input!$G$41,0)</f>
        <v>0</v>
      </c>
      <c r="E359" s="78" t="n">
        <f aca="true">IF(AND($B359&gt;Input!$G$45,$B359&lt;Input!$G$25),PMT(Input!$G$40/(100*12),(OFFSET($A$4,MATCH(Input!$G$25,$B$4:$B$1004,1),0,1,1)-OFFSET($A$4,MATCH(Input!$G$45,$B$4:$B$1004,1),0,1,1)),$H$4,0,1),0)</f>
        <v>-194.221807323395</v>
      </c>
      <c r="F359" s="78" t="n">
        <f aca="false">($F358+$D359+$E359)*(1+Input!$G$40/(100*12))</f>
        <v>24937.2192520874</v>
      </c>
    </row>
    <row r="360" customFormat="false" ht="12.8" hidden="false" customHeight="false" outlineLevel="0" collapsed="false">
      <c r="A360" s="76" t="n">
        <v>356</v>
      </c>
      <c r="B360" s="77" t="n">
        <f aca="false">EOMONTH(Input!$C$7,A360)</f>
        <v>53751</v>
      </c>
      <c r="D360" s="78" t="n">
        <f aca="false">IF(AND($B360&lt;Input!$C$31,$B360&lt;Input!$G$31),Input!$G$41,0)</f>
        <v>0</v>
      </c>
      <c r="E360" s="78" t="n">
        <f aca="true">IF(AND($B360&gt;Input!$G$45,$B360&lt;Input!$G$25),PMT(Input!$G$40/(100*12),(OFFSET($A$4,MATCH(Input!$G$25,$B$4:$B$1004,1),0,1,1)-OFFSET($A$4,MATCH(Input!$G$45,$B$4:$B$1004,1),0,1,1)),$H$4,0,1),0)</f>
        <v>-194.221807323395</v>
      </c>
      <c r="F360" s="78" t="n">
        <f aca="false">($F359+$D360+$E360)*(1+Input!$G$40/(100*12))</f>
        <v>24846.0932674505</v>
      </c>
    </row>
    <row r="361" customFormat="false" ht="12.8" hidden="false" customHeight="false" outlineLevel="0" collapsed="false">
      <c r="A361" s="76" t="n">
        <v>357</v>
      </c>
      <c r="B361" s="77" t="n">
        <f aca="false">EOMONTH(Input!$C$7,A361)</f>
        <v>53782</v>
      </c>
      <c r="D361" s="78" t="n">
        <f aca="false">IF(AND($B361&lt;Input!$C$31,$B361&lt;Input!$G$31),Input!$G$41,0)</f>
        <v>0</v>
      </c>
      <c r="E361" s="78" t="n">
        <f aca="true">IF(AND($B361&gt;Input!$G$45,$B361&lt;Input!$G$25),PMT(Input!$G$40/(100*12),(OFFSET($A$4,MATCH(Input!$G$25,$B$4:$B$1004,1),0,1,1)-OFFSET($A$4,MATCH(Input!$G$45,$B$4:$B$1004,1),0,1,1)),$H$4,0,1),0)</f>
        <v>-194.221807323395</v>
      </c>
      <c r="F361" s="78" t="n">
        <f aca="false">($F360+$D361+$E361)*(1+Input!$G$40/(100*12))</f>
        <v>24754.587591211</v>
      </c>
    </row>
    <row r="362" customFormat="false" ht="12.8" hidden="false" customHeight="false" outlineLevel="0" collapsed="false">
      <c r="A362" s="76" t="n">
        <v>358</v>
      </c>
      <c r="B362" s="77" t="n">
        <f aca="false">EOMONTH(Input!$C$7,A362)</f>
        <v>53812</v>
      </c>
      <c r="D362" s="78" t="n">
        <f aca="false">IF(AND($B362&lt;Input!$C$31,$B362&lt;Input!$G$31),Input!$G$41,0)</f>
        <v>0</v>
      </c>
      <c r="E362" s="78" t="n">
        <f aca="true">IF(AND($B362&gt;Input!$G$45,$B362&lt;Input!$G$25),PMT(Input!$G$40/(100*12),(OFFSET($A$4,MATCH(Input!$G$25,$B$4:$B$1004,1),0,1,1)-OFFSET($A$4,MATCH(Input!$G$45,$B$4:$B$1004,1),0,1,1)),$H$4,0,1),0)</f>
        <v>-194.221807323395</v>
      </c>
      <c r="F362" s="78" t="n">
        <f aca="false">($F361+$D362+$E362)*(1+Input!$G$40/(100*12))</f>
        <v>24662.7006413204</v>
      </c>
    </row>
    <row r="363" customFormat="false" ht="12.8" hidden="false" customHeight="false" outlineLevel="0" collapsed="false">
      <c r="A363" s="76" t="n">
        <v>359</v>
      </c>
      <c r="B363" s="77" t="n">
        <f aca="false">EOMONTH(Input!$C$7,A363)</f>
        <v>53843</v>
      </c>
      <c r="D363" s="78" t="n">
        <f aca="false">IF(AND($B363&lt;Input!$C$31,$B363&lt;Input!$G$31),Input!$G$41,0)</f>
        <v>0</v>
      </c>
      <c r="E363" s="78" t="n">
        <f aca="true">IF(AND($B363&gt;Input!$G$45,$B363&lt;Input!$G$25),PMT(Input!$G$40/(100*12),(OFFSET($A$4,MATCH(Input!$G$25,$B$4:$B$1004,1),0,1,1)-OFFSET($A$4,MATCH(Input!$G$45,$B$4:$B$1004,1),0,1,1)),$H$4,0,1),0)</f>
        <v>-194.221807323395</v>
      </c>
      <c r="F363" s="78" t="n">
        <f aca="false">($F362+$D363+$E363)*(1+Input!$G$40/(100*12))</f>
        <v>24570.4308291387</v>
      </c>
    </row>
    <row r="364" customFormat="false" ht="12.8" hidden="false" customHeight="false" outlineLevel="0" collapsed="false">
      <c r="A364" s="76" t="n">
        <v>360</v>
      </c>
      <c r="B364" s="77" t="n">
        <f aca="false">EOMONTH(Input!$C$7,A364)</f>
        <v>53873</v>
      </c>
      <c r="D364" s="78" t="n">
        <f aca="false">IF(AND($B364&lt;Input!$C$31,$B364&lt;Input!$G$31),Input!$G$41,0)</f>
        <v>0</v>
      </c>
      <c r="E364" s="78" t="n">
        <f aca="true">IF(AND($B364&gt;Input!$G$45,$B364&lt;Input!$G$25),PMT(Input!$G$40/(100*12),(OFFSET($A$4,MATCH(Input!$G$25,$B$4:$B$1004,1),0,1,1)-OFFSET($A$4,MATCH(Input!$G$45,$B$4:$B$1004,1),0,1,1)),$H$4,0,1),0)</f>
        <v>-194.221807323395</v>
      </c>
      <c r="F364" s="78" t="n">
        <f aca="false">($F363+$D364+$E364)*(1+Input!$G$40/(100*12))</f>
        <v>24477.7765594062</v>
      </c>
    </row>
    <row r="365" customFormat="false" ht="12.8" hidden="false" customHeight="false" outlineLevel="0" collapsed="false">
      <c r="A365" s="76" t="n">
        <v>361</v>
      </c>
      <c r="B365" s="77" t="n">
        <f aca="false">EOMONTH(Input!$C$7,A365)</f>
        <v>53904</v>
      </c>
      <c r="D365" s="78" t="n">
        <f aca="false">IF(AND($B365&lt;Input!$C$31,$B365&lt;Input!$G$31),Input!$G$41,0)</f>
        <v>0</v>
      </c>
      <c r="E365" s="78" t="n">
        <f aca="true">IF(AND($B365&gt;Input!$G$45,$B365&lt;Input!$G$25),PMT(Input!$G$40/(100*12),(OFFSET($A$4,MATCH(Input!$G$25,$B$4:$B$1004,1),0,1,1)-OFFSET($A$4,MATCH(Input!$G$45,$B$4:$B$1004,1),0,1,1)),$H$4,0,1),0)</f>
        <v>-194.221807323395</v>
      </c>
      <c r="F365" s="78" t="n">
        <f aca="false">($F364+$D365+$E365)*(1+Input!$G$40/(100*12))</f>
        <v>24384.7362302165</v>
      </c>
    </row>
    <row r="366" customFormat="false" ht="12.8" hidden="false" customHeight="false" outlineLevel="0" collapsed="false">
      <c r="A366" s="76" t="n">
        <v>362</v>
      </c>
      <c r="B366" s="77" t="n">
        <f aca="false">EOMONTH(Input!$C$7,A366)</f>
        <v>53935</v>
      </c>
      <c r="D366" s="78" t="n">
        <f aca="false">IF(AND($B366&lt;Input!$C$31,$B366&lt;Input!$G$31),Input!$G$41,0)</f>
        <v>0</v>
      </c>
      <c r="E366" s="78" t="n">
        <f aca="true">IF(AND($B366&gt;Input!$G$45,$B366&lt;Input!$G$25),PMT(Input!$G$40/(100*12),(OFFSET($A$4,MATCH(Input!$G$25,$B$4:$B$1004,1),0,1,1)-OFFSET($A$4,MATCH(Input!$G$45,$B$4:$B$1004,1),0,1,1)),$H$4,0,1),0)</f>
        <v>-194.221807323395</v>
      </c>
      <c r="F366" s="78" t="n">
        <f aca="false">($F365+$D366+$E366)*(1+Input!$G$40/(100*12))</f>
        <v>24291.3082329885</v>
      </c>
    </row>
    <row r="367" customFormat="false" ht="12.8" hidden="false" customHeight="false" outlineLevel="0" collapsed="false">
      <c r="A367" s="76" t="n">
        <v>363</v>
      </c>
      <c r="B367" s="77" t="n">
        <f aca="false">EOMONTH(Input!$C$7,A367)</f>
        <v>53965</v>
      </c>
      <c r="D367" s="78" t="n">
        <f aca="false">IF(AND($B367&lt;Input!$C$31,$B367&lt;Input!$G$31),Input!$G$41,0)</f>
        <v>0</v>
      </c>
      <c r="E367" s="78" t="n">
        <f aca="true">IF(AND($B367&gt;Input!$G$45,$B367&lt;Input!$G$25),PMT(Input!$G$40/(100*12),(OFFSET($A$4,MATCH(Input!$G$25,$B$4:$B$1004,1),0,1,1)-OFFSET($A$4,MATCH(Input!$G$45,$B$4:$B$1004,1),0,1,1)),$H$4,0,1),0)</f>
        <v>-194.221807323395</v>
      </c>
      <c r="F367" s="78" t="n">
        <f aca="false">($F366+$D367+$E367)*(1+Input!$G$40/(100*12))</f>
        <v>24197.4909524387</v>
      </c>
    </row>
    <row r="368" customFormat="false" ht="12.8" hidden="false" customHeight="false" outlineLevel="0" collapsed="false">
      <c r="A368" s="76" t="n">
        <v>364</v>
      </c>
      <c r="B368" s="77" t="n">
        <f aca="false">EOMONTH(Input!$C$7,A368)</f>
        <v>53996</v>
      </c>
      <c r="D368" s="78" t="n">
        <f aca="false">IF(AND($B368&lt;Input!$C$31,$B368&lt;Input!$G$31),Input!$G$41,0)</f>
        <v>0</v>
      </c>
      <c r="E368" s="78" t="n">
        <f aca="true">IF(AND($B368&gt;Input!$G$45,$B368&lt;Input!$G$25),PMT(Input!$G$40/(100*12),(OFFSET($A$4,MATCH(Input!$G$25,$B$4:$B$1004,1),0,1,1)-OFFSET($A$4,MATCH(Input!$G$45,$B$4:$B$1004,1),0,1,1)),$H$4,0,1),0)</f>
        <v>-194.221807323395</v>
      </c>
      <c r="F368" s="78" t="n">
        <f aca="false">($F367+$D368+$E368)*(1+Input!$G$40/(100*12))</f>
        <v>24103.2827665532</v>
      </c>
    </row>
    <row r="369" customFormat="false" ht="12.8" hidden="false" customHeight="false" outlineLevel="0" collapsed="false">
      <c r="A369" s="76" t="n">
        <v>365</v>
      </c>
      <c r="B369" s="77" t="n">
        <f aca="false">EOMONTH(Input!$C$7,A369)</f>
        <v>54026</v>
      </c>
      <c r="D369" s="78" t="n">
        <f aca="false">IF(AND($B369&lt;Input!$C$31,$B369&lt;Input!$G$31),Input!$G$41,0)</f>
        <v>0</v>
      </c>
      <c r="E369" s="78" t="n">
        <f aca="true">IF(AND($B369&gt;Input!$G$45,$B369&lt;Input!$G$25),PMT(Input!$G$40/(100*12),(OFFSET($A$4,MATCH(Input!$G$25,$B$4:$B$1004,1),0,1,1)-OFFSET($A$4,MATCH(Input!$G$45,$B$4:$B$1004,1),0,1,1)),$H$4,0,1),0)</f>
        <v>-194.221807323395</v>
      </c>
      <c r="F369" s="78" t="n">
        <f aca="false">($F368+$D369+$E369)*(1+Input!$G$40/(100*12))</f>
        <v>24008.68204656</v>
      </c>
    </row>
    <row r="370" customFormat="false" ht="12.8" hidden="false" customHeight="false" outlineLevel="0" collapsed="false">
      <c r="A370" s="76" t="n">
        <v>366</v>
      </c>
      <c r="B370" s="77" t="n">
        <f aca="false">EOMONTH(Input!$C$7,A370)</f>
        <v>54057</v>
      </c>
      <c r="D370" s="78" t="n">
        <f aca="false">IF(AND($B370&lt;Input!$C$31,$B370&lt;Input!$G$31),Input!$G$41,0)</f>
        <v>0</v>
      </c>
      <c r="E370" s="78" t="n">
        <f aca="true">IF(AND($B370&gt;Input!$G$45,$B370&lt;Input!$G$25),PMT(Input!$G$40/(100*12),(OFFSET($A$4,MATCH(Input!$G$25,$B$4:$B$1004,1),0,1,1)-OFFSET($A$4,MATCH(Input!$G$45,$B$4:$B$1004,1),0,1,1)),$H$4,0,1),0)</f>
        <v>-194.221807323395</v>
      </c>
      <c r="F370" s="78" t="n">
        <f aca="false">($F369+$D370+$E370)*(1+Input!$G$40/(100*12))</f>
        <v>23913.6871569001</v>
      </c>
    </row>
    <row r="371" customFormat="false" ht="12.8" hidden="false" customHeight="false" outlineLevel="0" collapsed="false">
      <c r="A371" s="76" t="n">
        <v>367</v>
      </c>
      <c r="B371" s="77" t="n">
        <f aca="false">EOMONTH(Input!$C$7,A371)</f>
        <v>54088</v>
      </c>
      <c r="D371" s="78" t="n">
        <f aca="false">IF(AND($B371&lt;Input!$C$31,$B371&lt;Input!$G$31),Input!$G$41,0)</f>
        <v>0</v>
      </c>
      <c r="E371" s="78" t="n">
        <f aca="true">IF(AND($B371&gt;Input!$G$45,$B371&lt;Input!$G$25),PMT(Input!$G$40/(100*12),(OFFSET($A$4,MATCH(Input!$G$25,$B$4:$B$1004,1),0,1,1)-OFFSET($A$4,MATCH(Input!$G$45,$B$4:$B$1004,1),0,1,1)),$H$4,0,1),0)</f>
        <v>-194.221807323395</v>
      </c>
      <c r="F371" s="78" t="n">
        <f aca="false">($F370+$D371+$E371)*(1+Input!$G$40/(100*12))</f>
        <v>23818.2964551999</v>
      </c>
    </row>
    <row r="372" customFormat="false" ht="12.8" hidden="false" customHeight="false" outlineLevel="0" collapsed="false">
      <c r="A372" s="76" t="n">
        <v>368</v>
      </c>
      <c r="B372" s="77" t="n">
        <f aca="false">EOMONTH(Input!$C$7,A372)</f>
        <v>54117</v>
      </c>
      <c r="D372" s="78" t="n">
        <f aca="false">IF(AND($B372&lt;Input!$C$31,$B372&lt;Input!$G$31),Input!$G$41,0)</f>
        <v>0</v>
      </c>
      <c r="E372" s="78" t="n">
        <f aca="true">IF(AND($B372&gt;Input!$G$45,$B372&lt;Input!$G$25),PMT(Input!$G$40/(100*12),(OFFSET($A$4,MATCH(Input!$G$25,$B$4:$B$1004,1),0,1,1)-OFFSET($A$4,MATCH(Input!$G$45,$B$4:$B$1004,1),0,1,1)),$H$4,0,1),0)</f>
        <v>-194.221807323395</v>
      </c>
      <c r="F372" s="78" t="n">
        <f aca="false">($F371+$D372+$E372)*(1+Input!$G$40/(100*12))</f>
        <v>23722.5082922426</v>
      </c>
    </row>
    <row r="373" customFormat="false" ht="12.8" hidden="false" customHeight="false" outlineLevel="0" collapsed="false">
      <c r="A373" s="76" t="n">
        <v>369</v>
      </c>
      <c r="B373" s="77" t="n">
        <f aca="false">EOMONTH(Input!$C$7,A373)</f>
        <v>54148</v>
      </c>
      <c r="D373" s="78" t="n">
        <f aca="false">IF(AND($B373&lt;Input!$C$31,$B373&lt;Input!$G$31),Input!$G$41,0)</f>
        <v>0</v>
      </c>
      <c r="E373" s="78" t="n">
        <f aca="true">IF(AND($B373&gt;Input!$G$45,$B373&lt;Input!$G$25),PMT(Input!$G$40/(100*12),(OFFSET($A$4,MATCH(Input!$G$25,$B$4:$B$1004,1),0,1,1)-OFFSET($A$4,MATCH(Input!$G$45,$B$4:$B$1004,1),0,1,1)),$H$4,0,1),0)</f>
        <v>-194.221807323395</v>
      </c>
      <c r="F373" s="78" t="n">
        <f aca="false">($F372+$D373+$E373)*(1+Input!$G$40/(100*12))</f>
        <v>23626.3210119397</v>
      </c>
    </row>
    <row r="374" customFormat="false" ht="12.8" hidden="false" customHeight="false" outlineLevel="0" collapsed="false">
      <c r="A374" s="76" t="n">
        <v>370</v>
      </c>
      <c r="B374" s="77" t="n">
        <f aca="false">EOMONTH(Input!$C$7,A374)</f>
        <v>54178</v>
      </c>
      <c r="D374" s="78" t="n">
        <f aca="false">IF(AND($B374&lt;Input!$C$31,$B374&lt;Input!$G$31),Input!$G$41,0)</f>
        <v>0</v>
      </c>
      <c r="E374" s="78" t="n">
        <f aca="true">IF(AND($B374&gt;Input!$G$45,$B374&lt;Input!$G$25),PMT(Input!$G$40/(100*12),(OFFSET($A$4,MATCH(Input!$G$25,$B$4:$B$1004,1),0,1,1)-OFFSET($A$4,MATCH(Input!$G$45,$B$4:$B$1004,1),0,1,1)),$H$4,0,1),0)</f>
        <v>-194.221807323395</v>
      </c>
      <c r="F374" s="78" t="n">
        <f aca="false">($F373+$D374+$E374)*(1+Input!$G$40/(100*12))</f>
        <v>23529.7329513023</v>
      </c>
    </row>
    <row r="375" customFormat="false" ht="12.8" hidden="false" customHeight="false" outlineLevel="0" collapsed="false">
      <c r="A375" s="76" t="n">
        <v>371</v>
      </c>
      <c r="B375" s="77" t="n">
        <f aca="false">EOMONTH(Input!$C$7,A375)</f>
        <v>54209</v>
      </c>
      <c r="D375" s="78" t="n">
        <f aca="false">IF(AND($B375&lt;Input!$C$31,$B375&lt;Input!$G$31),Input!$G$41,0)</f>
        <v>0</v>
      </c>
      <c r="E375" s="78" t="n">
        <f aca="true">IF(AND($B375&gt;Input!$G$45,$B375&lt;Input!$G$25),PMT(Input!$G$40/(100*12),(OFFSET($A$4,MATCH(Input!$G$25,$B$4:$B$1004,1),0,1,1)-OFFSET($A$4,MATCH(Input!$G$45,$B$4:$B$1004,1),0,1,1)),$H$4,0,1),0)</f>
        <v>-194.221807323395</v>
      </c>
      <c r="F375" s="78" t="n">
        <f aca="false">($F374+$D375+$E375)*(1+Input!$G$40/(100*12))</f>
        <v>23432.7424404121</v>
      </c>
    </row>
    <row r="376" customFormat="false" ht="12.8" hidden="false" customHeight="false" outlineLevel="0" collapsed="false">
      <c r="A376" s="76" t="n">
        <v>372</v>
      </c>
      <c r="B376" s="77" t="n">
        <f aca="false">EOMONTH(Input!$C$7,A376)</f>
        <v>54239</v>
      </c>
      <c r="D376" s="78" t="n">
        <f aca="false">IF(AND($B376&lt;Input!$C$31,$B376&lt;Input!$G$31),Input!$G$41,0)</f>
        <v>0</v>
      </c>
      <c r="E376" s="78" t="n">
        <f aca="true">IF(AND($B376&gt;Input!$G$45,$B376&lt;Input!$G$25),PMT(Input!$G$40/(100*12),(OFFSET($A$4,MATCH(Input!$G$25,$B$4:$B$1004,1),0,1,1)-OFFSET($A$4,MATCH(Input!$G$45,$B$4:$B$1004,1),0,1,1)),$H$4,0,1),0)</f>
        <v>-194.221807323395</v>
      </c>
      <c r="F376" s="78" t="n">
        <f aca="false">($F375+$D376+$E376)*(1+Input!$G$40/(100*12))</f>
        <v>23335.3478023932</v>
      </c>
    </row>
    <row r="377" customFormat="false" ht="12.8" hidden="false" customHeight="false" outlineLevel="0" collapsed="false">
      <c r="A377" s="76" t="n">
        <v>373</v>
      </c>
      <c r="B377" s="77" t="n">
        <f aca="false">EOMONTH(Input!$C$7,A377)</f>
        <v>54270</v>
      </c>
      <c r="D377" s="78" t="n">
        <f aca="false">IF(AND($B377&lt;Input!$C$31,$B377&lt;Input!$G$31),Input!$G$41,0)</f>
        <v>0</v>
      </c>
      <c r="E377" s="78" t="n">
        <f aca="true">IF(AND($B377&gt;Input!$G$45,$B377&lt;Input!$G$25),PMT(Input!$G$40/(100*12),(OFFSET($A$4,MATCH(Input!$G$25,$B$4:$B$1004,1),0,1,1)-OFFSET($A$4,MATCH(Input!$G$45,$B$4:$B$1004,1),0,1,1)),$H$4,0,1),0)</f>
        <v>-194.221807323395</v>
      </c>
      <c r="F377" s="78" t="n">
        <f aca="false">($F376+$D377+$E377)*(1+Input!$G$40/(100*12))</f>
        <v>23237.5473533826</v>
      </c>
    </row>
    <row r="378" customFormat="false" ht="12.8" hidden="false" customHeight="false" outlineLevel="0" collapsed="false">
      <c r="A378" s="76" t="n">
        <v>374</v>
      </c>
      <c r="B378" s="77" t="n">
        <f aca="false">EOMONTH(Input!$C$7,A378)</f>
        <v>54301</v>
      </c>
      <c r="D378" s="78" t="n">
        <f aca="false">IF(AND($B378&lt;Input!$C$31,$B378&lt;Input!$G$31),Input!$G$41,0)</f>
        <v>0</v>
      </c>
      <c r="E378" s="78" t="n">
        <f aca="true">IF(AND($B378&gt;Input!$G$45,$B378&lt;Input!$G$25),PMT(Input!$G$40/(100*12),(OFFSET($A$4,MATCH(Input!$G$25,$B$4:$B$1004,1),0,1,1)-OFFSET($A$4,MATCH(Input!$G$45,$B$4:$B$1004,1),0,1,1)),$H$4,0,1),0)</f>
        <v>-194.221807323395</v>
      </c>
      <c r="F378" s="78" t="n">
        <f aca="false">($F377+$D378+$E378)*(1+Input!$G$40/(100*12))</f>
        <v>23139.3394025012</v>
      </c>
    </row>
    <row r="379" customFormat="false" ht="12.8" hidden="false" customHeight="false" outlineLevel="0" collapsed="false">
      <c r="A379" s="76" t="n">
        <v>375</v>
      </c>
      <c r="B379" s="77" t="n">
        <f aca="false">EOMONTH(Input!$C$7,A379)</f>
        <v>54331</v>
      </c>
      <c r="D379" s="78" t="n">
        <f aca="false">IF(AND($B379&lt;Input!$C$31,$B379&lt;Input!$G$31),Input!$G$41,0)</f>
        <v>0</v>
      </c>
      <c r="E379" s="78" t="n">
        <f aca="true">IF(AND($B379&gt;Input!$G$45,$B379&lt;Input!$G$25),PMT(Input!$G$40/(100*12),(OFFSET($A$4,MATCH(Input!$G$25,$B$4:$B$1004,1),0,1,1)-OFFSET($A$4,MATCH(Input!$G$45,$B$4:$B$1004,1),0,1,1)),$H$4,0,1),0)</f>
        <v>-194.221807323395</v>
      </c>
      <c r="F379" s="78" t="n">
        <f aca="false">($F378+$D379+$E379)*(1+Input!$G$40/(100*12))</f>
        <v>23040.7222518243</v>
      </c>
    </row>
    <row r="380" customFormat="false" ht="12.8" hidden="false" customHeight="false" outlineLevel="0" collapsed="false">
      <c r="A380" s="76" t="n">
        <v>376</v>
      </c>
      <c r="B380" s="77" t="n">
        <f aca="false">EOMONTH(Input!$C$7,A380)</f>
        <v>54362</v>
      </c>
      <c r="D380" s="78" t="n">
        <f aca="false">IF(AND($B380&lt;Input!$C$31,$B380&lt;Input!$G$31),Input!$G$41,0)</f>
        <v>0</v>
      </c>
      <c r="E380" s="78" t="n">
        <f aca="true">IF(AND($B380&gt;Input!$G$45,$B380&lt;Input!$G$25),PMT(Input!$G$40/(100*12),(OFFSET($A$4,MATCH(Input!$G$25,$B$4:$B$1004,1),0,1,1)-OFFSET($A$4,MATCH(Input!$G$45,$B$4:$B$1004,1),0,1,1)),$H$4,0,1),0)</f>
        <v>-194.221807323395</v>
      </c>
      <c r="F380" s="78" t="n">
        <f aca="false">($F379+$D380+$E380)*(1+Input!$G$40/(100*12))</f>
        <v>22941.694196353</v>
      </c>
    </row>
    <row r="381" customFormat="false" ht="12.8" hidden="false" customHeight="false" outlineLevel="0" collapsed="false">
      <c r="A381" s="76" t="n">
        <v>377</v>
      </c>
      <c r="B381" s="77" t="n">
        <f aca="false">EOMONTH(Input!$C$7,A381)</f>
        <v>54392</v>
      </c>
      <c r="D381" s="78" t="n">
        <f aca="false">IF(AND($B381&lt;Input!$C$31,$B381&lt;Input!$G$31),Input!$G$41,0)</f>
        <v>0</v>
      </c>
      <c r="E381" s="78" t="n">
        <f aca="true">IF(AND($B381&gt;Input!$G$45,$B381&lt;Input!$G$25),PMT(Input!$G$40/(100*12),(OFFSET($A$4,MATCH(Input!$G$25,$B$4:$B$1004,1),0,1,1)-OFFSET($A$4,MATCH(Input!$G$45,$B$4:$B$1004,1),0,1,1)),$H$4,0,1),0)</f>
        <v>-194.221807323395</v>
      </c>
      <c r="F381" s="78" t="n">
        <f aca="false">($F380+$D381+$E381)*(1+Input!$G$40/(100*12))</f>
        <v>22842.2535239839</v>
      </c>
    </row>
    <row r="382" customFormat="false" ht="12.8" hidden="false" customHeight="false" outlineLevel="0" collapsed="false">
      <c r="A382" s="76" t="n">
        <v>378</v>
      </c>
      <c r="B382" s="77" t="n">
        <f aca="false">EOMONTH(Input!$C$7,A382)</f>
        <v>54423</v>
      </c>
      <c r="D382" s="78" t="n">
        <f aca="false">IF(AND($B382&lt;Input!$C$31,$B382&lt;Input!$G$31),Input!$G$41,0)</f>
        <v>0</v>
      </c>
      <c r="E382" s="78" t="n">
        <f aca="true">IF(AND($B382&gt;Input!$G$45,$B382&lt;Input!$G$25),PMT(Input!$G$40/(100*12),(OFFSET($A$4,MATCH(Input!$G$25,$B$4:$B$1004,1),0,1,1)-OFFSET($A$4,MATCH(Input!$G$45,$B$4:$B$1004,1),0,1,1)),$H$4,0,1),0)</f>
        <v>-194.221807323395</v>
      </c>
      <c r="F382" s="78" t="n">
        <f aca="false">($F381+$D382+$E382)*(1+Input!$G$40/(100*12))</f>
        <v>22742.3985154799</v>
      </c>
    </row>
    <row r="383" customFormat="false" ht="12.8" hidden="false" customHeight="false" outlineLevel="0" collapsed="false">
      <c r="A383" s="76" t="n">
        <v>379</v>
      </c>
      <c r="B383" s="77" t="n">
        <f aca="false">EOMONTH(Input!$C$7,A383)</f>
        <v>54454</v>
      </c>
      <c r="D383" s="78" t="n">
        <f aca="false">IF(AND($B383&lt;Input!$C$31,$B383&lt;Input!$G$31),Input!$G$41,0)</f>
        <v>0</v>
      </c>
      <c r="E383" s="78" t="n">
        <f aca="true">IF(AND($B383&gt;Input!$G$45,$B383&lt;Input!$G$25),PMT(Input!$G$40/(100*12),(OFFSET($A$4,MATCH(Input!$G$25,$B$4:$B$1004,1),0,1,1)-OFFSET($A$4,MATCH(Input!$G$45,$B$4:$B$1004,1),0,1,1)),$H$4,0,1),0)</f>
        <v>-194.221807323395</v>
      </c>
      <c r="F383" s="78" t="n">
        <f aca="false">($F382+$D383+$E383)*(1+Input!$G$40/(100*12))</f>
        <v>22642.1274444405</v>
      </c>
    </row>
    <row r="384" customFormat="false" ht="12.8" hidden="false" customHeight="false" outlineLevel="0" collapsed="false">
      <c r="A384" s="76" t="n">
        <v>380</v>
      </c>
      <c r="B384" s="77" t="n">
        <f aca="false">EOMONTH(Input!$C$7,A384)</f>
        <v>54482</v>
      </c>
      <c r="D384" s="78" t="n">
        <f aca="false">IF(AND($B384&lt;Input!$C$31,$B384&lt;Input!$G$31),Input!$G$41,0)</f>
        <v>0</v>
      </c>
      <c r="E384" s="78" t="n">
        <f aca="true">IF(AND($B384&gt;Input!$G$45,$B384&lt;Input!$G$25),PMT(Input!$G$40/(100*12),(OFFSET($A$4,MATCH(Input!$G$25,$B$4:$B$1004,1),0,1,1)-OFFSET($A$4,MATCH(Input!$G$45,$B$4:$B$1004,1),0,1,1)),$H$4,0,1),0)</f>
        <v>-194.221807323395</v>
      </c>
      <c r="F384" s="78" t="n">
        <f aca="false">($F383+$D384+$E384)*(1+Input!$G$40/(100*12))</f>
        <v>22541.4385772718</v>
      </c>
    </row>
    <row r="385" customFormat="false" ht="12.8" hidden="false" customHeight="false" outlineLevel="0" collapsed="false">
      <c r="A385" s="76" t="n">
        <v>381</v>
      </c>
      <c r="B385" s="77" t="n">
        <f aca="false">EOMONTH(Input!$C$7,A385)</f>
        <v>54513</v>
      </c>
      <c r="D385" s="78" t="n">
        <f aca="false">IF(AND($B385&lt;Input!$C$31,$B385&lt;Input!$G$31),Input!$G$41,0)</f>
        <v>0</v>
      </c>
      <c r="E385" s="78" t="n">
        <f aca="true">IF(AND($B385&gt;Input!$G$45,$B385&lt;Input!$G$25),PMT(Input!$G$40/(100*12),(OFFSET($A$4,MATCH(Input!$G$25,$B$4:$B$1004,1),0,1,1)-OFFSET($A$4,MATCH(Input!$G$45,$B$4:$B$1004,1),0,1,1)),$H$4,0,1),0)</f>
        <v>-194.221807323395</v>
      </c>
      <c r="F385" s="78" t="n">
        <f aca="false">($F384+$D385+$E385)*(1+Input!$G$40/(100*12))</f>
        <v>22440.3301731565</v>
      </c>
    </row>
    <row r="386" customFormat="false" ht="12.8" hidden="false" customHeight="false" outlineLevel="0" collapsed="false">
      <c r="A386" s="76" t="n">
        <v>382</v>
      </c>
      <c r="B386" s="77" t="n">
        <f aca="false">EOMONTH(Input!$C$7,A386)</f>
        <v>54543</v>
      </c>
      <c r="D386" s="78" t="n">
        <f aca="false">IF(AND($B386&lt;Input!$C$31,$B386&lt;Input!$G$31),Input!$G$41,0)</f>
        <v>0</v>
      </c>
      <c r="E386" s="78" t="n">
        <f aca="true">IF(AND($B386&gt;Input!$G$45,$B386&lt;Input!$G$25),PMT(Input!$G$40/(100*12),(OFFSET($A$4,MATCH(Input!$G$25,$B$4:$B$1004,1),0,1,1)-OFFSET($A$4,MATCH(Input!$G$45,$B$4:$B$1004,1),0,1,1)),$H$4,0,1),0)</f>
        <v>-194.221807323395</v>
      </c>
      <c r="F386" s="78" t="n">
        <f aca="false">($F385+$D386+$E386)*(1+Input!$G$40/(100*12))</f>
        <v>22338.8004840241</v>
      </c>
    </row>
    <row r="387" customFormat="false" ht="12.8" hidden="false" customHeight="false" outlineLevel="0" collapsed="false">
      <c r="A387" s="76" t="n">
        <v>383</v>
      </c>
      <c r="B387" s="77" t="n">
        <f aca="false">EOMONTH(Input!$C$7,A387)</f>
        <v>54574</v>
      </c>
      <c r="D387" s="78" t="n">
        <f aca="false">IF(AND($B387&lt;Input!$C$31,$B387&lt;Input!$G$31),Input!$G$41,0)</f>
        <v>0</v>
      </c>
      <c r="E387" s="78" t="n">
        <f aca="true">IF(AND($B387&gt;Input!$G$45,$B387&lt;Input!$G$25),PMT(Input!$G$40/(100*12),(OFFSET($A$4,MATCH(Input!$G$25,$B$4:$B$1004,1),0,1,1)-OFFSET($A$4,MATCH(Input!$G$45,$B$4:$B$1004,1),0,1,1)),$H$4,0,1),0)</f>
        <v>-194.221807323395</v>
      </c>
      <c r="F387" s="78" t="n">
        <f aca="false">($F386+$D387+$E387)*(1+Input!$G$40/(100*12))</f>
        <v>22236.8477545203</v>
      </c>
    </row>
    <row r="388" customFormat="false" ht="12.8" hidden="false" customHeight="false" outlineLevel="0" collapsed="false">
      <c r="A388" s="76" t="n">
        <v>384</v>
      </c>
      <c r="B388" s="77" t="n">
        <f aca="false">EOMONTH(Input!$C$7,A388)</f>
        <v>54604</v>
      </c>
      <c r="D388" s="78" t="n">
        <f aca="false">IF(AND($B388&lt;Input!$C$31,$B388&lt;Input!$G$31),Input!$G$41,0)</f>
        <v>0</v>
      </c>
      <c r="E388" s="78" t="n">
        <f aca="true">IF(AND($B388&gt;Input!$G$45,$B388&lt;Input!$G$25),PMT(Input!$G$40/(100*12),(OFFSET($A$4,MATCH(Input!$G$25,$B$4:$B$1004,1),0,1,1)-OFFSET($A$4,MATCH(Input!$G$45,$B$4:$B$1004,1),0,1,1)),$H$4,0,1),0)</f>
        <v>-194.221807323395</v>
      </c>
      <c r="F388" s="78" t="n">
        <f aca="false">($F387+$D388+$E388)*(1+Input!$G$40/(100*12))</f>
        <v>22134.4702219769</v>
      </c>
    </row>
    <row r="389" customFormat="false" ht="12.8" hidden="false" customHeight="false" outlineLevel="0" collapsed="false">
      <c r="A389" s="76" t="n">
        <v>385</v>
      </c>
      <c r="B389" s="77" t="n">
        <f aca="false">EOMONTH(Input!$C$7,A389)</f>
        <v>54635</v>
      </c>
      <c r="D389" s="78" t="n">
        <f aca="false">IF(AND($B389&lt;Input!$C$31,$B389&lt;Input!$G$31),Input!$G$41,0)</f>
        <v>0</v>
      </c>
      <c r="E389" s="78" t="n">
        <f aca="true">IF(AND($B389&gt;Input!$G$45,$B389&lt;Input!$G$25),PMT(Input!$G$40/(100*12),(OFFSET($A$4,MATCH(Input!$G$25,$B$4:$B$1004,1),0,1,1)-OFFSET($A$4,MATCH(Input!$G$45,$B$4:$B$1004,1),0,1,1)),$H$4,0,1),0)</f>
        <v>-194.221807323395</v>
      </c>
      <c r="F389" s="78" t="n">
        <f aca="false">($F388+$D389+$E389)*(1+Input!$G$40/(100*12))</f>
        <v>22031.6661163812</v>
      </c>
    </row>
    <row r="390" customFormat="false" ht="12.8" hidden="false" customHeight="false" outlineLevel="0" collapsed="false">
      <c r="A390" s="76" t="n">
        <v>386</v>
      </c>
      <c r="B390" s="77" t="n">
        <f aca="false">EOMONTH(Input!$C$7,A390)</f>
        <v>54666</v>
      </c>
      <c r="D390" s="78" t="n">
        <f aca="false">IF(AND($B390&lt;Input!$C$31,$B390&lt;Input!$G$31),Input!$G$41,0)</f>
        <v>0</v>
      </c>
      <c r="E390" s="78" t="n">
        <f aca="true">IF(AND($B390&gt;Input!$G$45,$B390&lt;Input!$G$25),PMT(Input!$G$40/(100*12),(OFFSET($A$4,MATCH(Input!$G$25,$B$4:$B$1004,1),0,1,1)-OFFSET($A$4,MATCH(Input!$G$45,$B$4:$B$1004,1),0,1,1)),$H$4,0,1),0)</f>
        <v>-194.221807323395</v>
      </c>
      <c r="F390" s="78" t="n">
        <f aca="false">($F389+$D390+$E390)*(1+Input!$G$40/(100*12))</f>
        <v>21928.4336603455</v>
      </c>
    </row>
    <row r="391" customFormat="false" ht="12.8" hidden="false" customHeight="false" outlineLevel="0" collapsed="false">
      <c r="A391" s="76" t="n">
        <v>387</v>
      </c>
      <c r="B391" s="77" t="n">
        <f aca="false">EOMONTH(Input!$C$7,A391)</f>
        <v>54696</v>
      </c>
      <c r="D391" s="78" t="n">
        <f aca="false">IF(AND($B391&lt;Input!$C$31,$B391&lt;Input!$G$31),Input!$G$41,0)</f>
        <v>0</v>
      </c>
      <c r="E391" s="78" t="n">
        <f aca="true">IF(AND($B391&gt;Input!$G$45,$B391&lt;Input!$G$25),PMT(Input!$G$40/(100*12),(OFFSET($A$4,MATCH(Input!$G$25,$B$4:$B$1004,1),0,1,1)-OFFSET($A$4,MATCH(Input!$G$45,$B$4:$B$1004,1),0,1,1)),$H$4,0,1),0)</f>
        <v>-194.221807323395</v>
      </c>
      <c r="F391" s="78" t="n">
        <f aca="false">($F390+$D391+$E391)*(1+Input!$G$40/(100*12))</f>
        <v>21824.7710690764</v>
      </c>
    </row>
    <row r="392" customFormat="false" ht="12.8" hidden="false" customHeight="false" outlineLevel="0" collapsed="false">
      <c r="A392" s="76" t="n">
        <v>388</v>
      </c>
      <c r="B392" s="77" t="n">
        <f aca="false">EOMONTH(Input!$C$7,A392)</f>
        <v>54727</v>
      </c>
      <c r="D392" s="78" t="n">
        <f aca="false">IF(AND($B392&lt;Input!$C$31,$B392&lt;Input!$G$31),Input!$G$41,0)</f>
        <v>0</v>
      </c>
      <c r="E392" s="78" t="n">
        <f aca="true">IF(AND($B392&gt;Input!$G$45,$B392&lt;Input!$G$25),PMT(Input!$G$40/(100*12),(OFFSET($A$4,MATCH(Input!$G$25,$B$4:$B$1004,1),0,1,1)-OFFSET($A$4,MATCH(Input!$G$45,$B$4:$B$1004,1),0,1,1)),$H$4,0,1),0)</f>
        <v>-194.221807323395</v>
      </c>
      <c r="F392" s="78" t="n">
        <f aca="false">($F391+$D392+$E392)*(1+Input!$G$40/(100*12))</f>
        <v>21720.6765503436</v>
      </c>
    </row>
    <row r="393" customFormat="false" ht="12.8" hidden="false" customHeight="false" outlineLevel="0" collapsed="false">
      <c r="A393" s="76" t="n">
        <v>389</v>
      </c>
      <c r="B393" s="77" t="n">
        <f aca="false">EOMONTH(Input!$C$7,A393)</f>
        <v>54757</v>
      </c>
      <c r="D393" s="78" t="n">
        <f aca="false">IF(AND($B393&lt;Input!$C$31,$B393&lt;Input!$G$31),Input!$G$41,0)</f>
        <v>0</v>
      </c>
      <c r="E393" s="78" t="n">
        <f aca="true">IF(AND($B393&gt;Input!$G$45,$B393&lt;Input!$G$25),PMT(Input!$G$40/(100*12),(OFFSET($A$4,MATCH(Input!$G$25,$B$4:$B$1004,1),0,1,1)-OFFSET($A$4,MATCH(Input!$G$45,$B$4:$B$1004,1),0,1,1)),$H$4,0,1),0)</f>
        <v>-194.221807323395</v>
      </c>
      <c r="F393" s="78" t="n">
        <f aca="false">($F392+$D393+$E393)*(1+Input!$G$40/(100*12))</f>
        <v>21616.1483044495</v>
      </c>
    </row>
    <row r="394" customFormat="false" ht="12.8" hidden="false" customHeight="false" outlineLevel="0" collapsed="false">
      <c r="A394" s="76" t="n">
        <v>390</v>
      </c>
      <c r="B394" s="77" t="n">
        <f aca="false">EOMONTH(Input!$C$7,A394)</f>
        <v>54788</v>
      </c>
      <c r="D394" s="78" t="n">
        <f aca="false">IF(AND($B394&lt;Input!$C$31,$B394&lt;Input!$G$31),Input!$G$41,0)</f>
        <v>0</v>
      </c>
      <c r="E394" s="78" t="n">
        <f aca="true">IF(AND($B394&gt;Input!$G$45,$B394&lt;Input!$G$25),PMT(Input!$G$40/(100*12),(OFFSET($A$4,MATCH(Input!$G$25,$B$4:$B$1004,1),0,1,1)-OFFSET($A$4,MATCH(Input!$G$45,$B$4:$B$1004,1),0,1,1)),$H$4,0,1),0)</f>
        <v>-194.221807323395</v>
      </c>
      <c r="F394" s="78" t="n">
        <f aca="false">($F393+$D394+$E394)*(1+Input!$G$40/(100*12))</f>
        <v>21511.1845241974</v>
      </c>
    </row>
    <row r="395" customFormat="false" ht="12.8" hidden="false" customHeight="false" outlineLevel="0" collapsed="false">
      <c r="A395" s="76" t="n">
        <v>391</v>
      </c>
      <c r="B395" s="77" t="n">
        <f aca="false">EOMONTH(Input!$C$7,A395)</f>
        <v>54819</v>
      </c>
      <c r="D395" s="78" t="n">
        <f aca="false">IF(AND($B395&lt;Input!$C$31,$B395&lt;Input!$G$31),Input!$G$41,0)</f>
        <v>0</v>
      </c>
      <c r="E395" s="78" t="n">
        <f aca="true">IF(AND($B395&gt;Input!$G$45,$B395&lt;Input!$G$25),PMT(Input!$G$40/(100*12),(OFFSET($A$4,MATCH(Input!$G$25,$B$4:$B$1004,1),0,1,1)-OFFSET($A$4,MATCH(Input!$G$45,$B$4:$B$1004,1),0,1,1)),$H$4,0,1),0)</f>
        <v>-194.221807323395</v>
      </c>
      <c r="F395" s="78" t="n">
        <f aca="false">($F394+$D395+$E395)*(1+Input!$G$40/(100*12))</f>
        <v>21405.783394861</v>
      </c>
    </row>
    <row r="396" customFormat="false" ht="12.8" hidden="false" customHeight="false" outlineLevel="0" collapsed="false">
      <c r="A396" s="76" t="n">
        <v>392</v>
      </c>
      <c r="B396" s="77" t="n">
        <f aca="false">EOMONTH(Input!$C$7,A396)</f>
        <v>54847</v>
      </c>
      <c r="D396" s="78" t="n">
        <f aca="false">IF(AND($B396&lt;Input!$C$31,$B396&lt;Input!$G$31),Input!$G$41,0)</f>
        <v>0</v>
      </c>
      <c r="E396" s="78" t="n">
        <f aca="true">IF(AND($B396&gt;Input!$G$45,$B396&lt;Input!$G$25),PMT(Input!$G$40/(100*12),(OFFSET($A$4,MATCH(Input!$G$25,$B$4:$B$1004,1),0,1,1)-OFFSET($A$4,MATCH(Input!$G$45,$B$4:$B$1004,1),0,1,1)),$H$4,0,1),0)</f>
        <v>-194.221807323395</v>
      </c>
      <c r="F396" s="78" t="n">
        <f aca="false">($F395+$D396+$E396)*(1+Input!$G$40/(100*12))</f>
        <v>21299.9430941524</v>
      </c>
    </row>
    <row r="397" customFormat="false" ht="12.8" hidden="false" customHeight="false" outlineLevel="0" collapsed="false">
      <c r="A397" s="76" t="n">
        <v>393</v>
      </c>
      <c r="B397" s="77" t="n">
        <f aca="false">EOMONTH(Input!$C$7,A397)</f>
        <v>54878</v>
      </c>
      <c r="D397" s="78" t="n">
        <f aca="false">IF(AND($B397&lt;Input!$C$31,$B397&lt;Input!$G$31),Input!$G$41,0)</f>
        <v>0</v>
      </c>
      <c r="E397" s="78" t="n">
        <f aca="true">IF(AND($B397&gt;Input!$G$45,$B397&lt;Input!$G$25),PMT(Input!$G$40/(100*12),(OFFSET($A$4,MATCH(Input!$G$25,$B$4:$B$1004,1),0,1,1)-OFFSET($A$4,MATCH(Input!$G$45,$B$4:$B$1004,1),0,1,1)),$H$4,0,1),0)</f>
        <v>-194.221807323395</v>
      </c>
      <c r="F397" s="78" t="n">
        <f aca="false">($F396+$D397+$E397)*(1+Input!$G$40/(100*12))</f>
        <v>21193.6617921908</v>
      </c>
    </row>
    <row r="398" customFormat="false" ht="12.8" hidden="false" customHeight="false" outlineLevel="0" collapsed="false">
      <c r="A398" s="76" t="n">
        <v>394</v>
      </c>
      <c r="B398" s="77" t="n">
        <f aca="false">EOMONTH(Input!$C$7,A398)</f>
        <v>54908</v>
      </c>
      <c r="D398" s="78" t="n">
        <f aca="false">IF(AND($B398&lt;Input!$C$31,$B398&lt;Input!$G$31),Input!$G$41,0)</f>
        <v>0</v>
      </c>
      <c r="E398" s="78" t="n">
        <f aca="true">IF(AND($B398&gt;Input!$G$45,$B398&lt;Input!$G$25),PMT(Input!$G$40/(100*12),(OFFSET($A$4,MATCH(Input!$G$25,$B$4:$B$1004,1),0,1,1)-OFFSET($A$4,MATCH(Input!$G$45,$B$4:$B$1004,1),0,1,1)),$H$4,0,1),0)</f>
        <v>-194.221807323395</v>
      </c>
      <c r="F398" s="78" t="n">
        <f aca="false">($F397+$D398+$E398)*(1+Input!$G$40/(100*12))</f>
        <v>21086.937651471</v>
      </c>
    </row>
    <row r="399" customFormat="false" ht="12.8" hidden="false" customHeight="false" outlineLevel="0" collapsed="false">
      <c r="A399" s="76" t="n">
        <v>395</v>
      </c>
      <c r="B399" s="77" t="n">
        <f aca="false">EOMONTH(Input!$C$7,A399)</f>
        <v>54939</v>
      </c>
      <c r="D399" s="78" t="n">
        <f aca="false">IF(AND($B399&lt;Input!$C$31,$B399&lt;Input!$G$31),Input!$G$41,0)</f>
        <v>0</v>
      </c>
      <c r="E399" s="78" t="n">
        <f aca="true">IF(AND($B399&gt;Input!$G$45,$B399&lt;Input!$G$25),PMT(Input!$G$40/(100*12),(OFFSET($A$4,MATCH(Input!$G$25,$B$4:$B$1004,1),0,1,1)-OFFSET($A$4,MATCH(Input!$G$45,$B$4:$B$1004,1),0,1,1)),$H$4,0,1),0)</f>
        <v>-194.221807323395</v>
      </c>
      <c r="F399" s="78" t="n">
        <f aca="false">($F398+$D399+$E399)*(1+Input!$G$40/(100*12))</f>
        <v>20979.7688268315</v>
      </c>
    </row>
    <row r="400" customFormat="false" ht="12.8" hidden="false" customHeight="false" outlineLevel="0" collapsed="false">
      <c r="A400" s="76" t="n">
        <v>396</v>
      </c>
      <c r="B400" s="77" t="n">
        <f aca="false">EOMONTH(Input!$C$7,A400)</f>
        <v>54969</v>
      </c>
      <c r="D400" s="78" t="n">
        <f aca="false">IF(AND($B400&lt;Input!$C$31,$B400&lt;Input!$G$31),Input!$G$41,0)</f>
        <v>0</v>
      </c>
      <c r="E400" s="78" t="n">
        <f aca="true">IF(AND($B400&gt;Input!$G$45,$B400&lt;Input!$G$25),PMT(Input!$G$40/(100*12),(OFFSET($A$4,MATCH(Input!$G$25,$B$4:$B$1004,1),0,1,1)-OFFSET($A$4,MATCH(Input!$G$45,$B$4:$B$1004,1),0,1,1)),$H$4,0,1),0)</f>
        <v>-194.221807323395</v>
      </c>
      <c r="F400" s="78" t="n">
        <f aca="false">($F399+$D400+$E400)*(1+Input!$G$40/(100*12))</f>
        <v>20872.1534654228</v>
      </c>
    </row>
    <row r="401" customFormat="false" ht="12.8" hidden="false" customHeight="false" outlineLevel="0" collapsed="false">
      <c r="A401" s="76" t="n">
        <v>397</v>
      </c>
      <c r="B401" s="77" t="n">
        <f aca="false">EOMONTH(Input!$C$7,A401)</f>
        <v>55000</v>
      </c>
      <c r="D401" s="78" t="n">
        <f aca="false">IF(AND($B401&lt;Input!$C$31,$B401&lt;Input!$G$31),Input!$G$41,0)</f>
        <v>0</v>
      </c>
      <c r="E401" s="78" t="n">
        <f aca="true">IF(AND($B401&gt;Input!$G$45,$B401&lt;Input!$G$25),PMT(Input!$G$40/(100*12),(OFFSET($A$4,MATCH(Input!$G$25,$B$4:$B$1004,1),0,1,1)-OFFSET($A$4,MATCH(Input!$G$45,$B$4:$B$1004,1),0,1,1)),$H$4,0,1),0)</f>
        <v>-194.221807323395</v>
      </c>
      <c r="F401" s="78" t="n">
        <f aca="false">($F400+$D401+$E401)*(1+Input!$G$40/(100*12))</f>
        <v>20764.0897066748</v>
      </c>
    </row>
    <row r="402" customFormat="false" ht="12.8" hidden="false" customHeight="false" outlineLevel="0" collapsed="false">
      <c r="A402" s="76" t="n">
        <v>398</v>
      </c>
      <c r="B402" s="77" t="n">
        <f aca="false">EOMONTH(Input!$C$7,A402)</f>
        <v>55031</v>
      </c>
      <c r="D402" s="78" t="n">
        <f aca="false">IF(AND($B402&lt;Input!$C$31,$B402&lt;Input!$G$31),Input!$G$41,0)</f>
        <v>0</v>
      </c>
      <c r="E402" s="78" t="n">
        <f aca="true">IF(AND($B402&gt;Input!$G$45,$B402&lt;Input!$G$25),PMT(Input!$G$40/(100*12),(OFFSET($A$4,MATCH(Input!$G$25,$B$4:$B$1004,1),0,1,1)-OFFSET($A$4,MATCH(Input!$G$45,$B$4:$B$1004,1),0,1,1)),$H$4,0,1),0)</f>
        <v>-194.221807323395</v>
      </c>
      <c r="F402" s="78" t="n">
        <f aca="false">($F401+$D402+$E402)*(1+Input!$G$40/(100*12))</f>
        <v>20655.5756822653</v>
      </c>
    </row>
    <row r="403" customFormat="false" ht="12.8" hidden="false" customHeight="false" outlineLevel="0" collapsed="false">
      <c r="A403" s="76" t="n">
        <v>399</v>
      </c>
      <c r="B403" s="77" t="n">
        <f aca="false">EOMONTH(Input!$C$7,A403)</f>
        <v>55061</v>
      </c>
      <c r="D403" s="78" t="n">
        <f aca="false">IF(AND($B403&lt;Input!$C$31,$B403&lt;Input!$G$31),Input!$G$41,0)</f>
        <v>0</v>
      </c>
      <c r="E403" s="78" t="n">
        <f aca="true">IF(AND($B403&gt;Input!$G$45,$B403&lt;Input!$G$25),PMT(Input!$G$40/(100*12),(OFFSET($A$4,MATCH(Input!$G$25,$B$4:$B$1004,1),0,1,1)-OFFSET($A$4,MATCH(Input!$G$45,$B$4:$B$1004,1),0,1,1)),$H$4,0,1),0)</f>
        <v>-194.221807323395</v>
      </c>
      <c r="F403" s="78" t="n">
        <f aca="false">($F402+$D403+$E403)*(1+Input!$G$40/(100*12))</f>
        <v>20546.6095160875</v>
      </c>
    </row>
    <row r="404" customFormat="false" ht="12.8" hidden="false" customHeight="false" outlineLevel="0" collapsed="false">
      <c r="A404" s="76" t="n">
        <v>400</v>
      </c>
      <c r="B404" s="77" t="n">
        <f aca="false">EOMONTH(Input!$C$7,A404)</f>
        <v>55092</v>
      </c>
      <c r="D404" s="78" t="n">
        <f aca="false">IF(AND($B404&lt;Input!$C$31,$B404&lt;Input!$G$31),Input!$G$41,0)</f>
        <v>0</v>
      </c>
      <c r="E404" s="78" t="n">
        <f aca="true">IF(AND($B404&gt;Input!$G$45,$B404&lt;Input!$G$25),PMT(Input!$G$40/(100*12),(OFFSET($A$4,MATCH(Input!$G$25,$B$4:$B$1004,1),0,1,1)-OFFSET($A$4,MATCH(Input!$G$45,$B$4:$B$1004,1),0,1,1)),$H$4,0,1),0)</f>
        <v>-194.221807323395</v>
      </c>
      <c r="F404" s="78" t="n">
        <f aca="false">($F403+$D404+$E404)*(1+Input!$G$40/(100*12))</f>
        <v>20437.1893242173</v>
      </c>
    </row>
    <row r="405" customFormat="false" ht="12.8" hidden="false" customHeight="false" outlineLevel="0" collapsed="false">
      <c r="A405" s="76" t="n">
        <v>401</v>
      </c>
      <c r="B405" s="77" t="n">
        <f aca="false">EOMONTH(Input!$C$7,A405)</f>
        <v>55122</v>
      </c>
      <c r="D405" s="78" t="n">
        <f aca="false">IF(AND($B405&lt;Input!$C$31,$B405&lt;Input!$G$31),Input!$G$41,0)</f>
        <v>0</v>
      </c>
      <c r="E405" s="78" t="n">
        <f aca="true">IF(AND($B405&gt;Input!$G$45,$B405&lt;Input!$G$25),PMT(Input!$G$40/(100*12),(OFFSET($A$4,MATCH(Input!$G$25,$B$4:$B$1004,1),0,1,1)-OFFSET($A$4,MATCH(Input!$G$45,$B$4:$B$1004,1),0,1,1)),$H$4,0,1),0)</f>
        <v>-194.221807323395</v>
      </c>
      <c r="F405" s="78" t="n">
        <f aca="false">($F404+$D405+$E405)*(1+Input!$G$40/(100*12))</f>
        <v>20327.313214881</v>
      </c>
    </row>
    <row r="406" customFormat="false" ht="12.8" hidden="false" customHeight="false" outlineLevel="0" collapsed="false">
      <c r="A406" s="76" t="n">
        <v>402</v>
      </c>
      <c r="B406" s="77" t="n">
        <f aca="false">EOMONTH(Input!$C$7,A406)</f>
        <v>55153</v>
      </c>
      <c r="D406" s="78" t="n">
        <f aca="false">IF(AND($B406&lt;Input!$C$31,$B406&lt;Input!$G$31),Input!$G$41,0)</f>
        <v>0</v>
      </c>
      <c r="E406" s="78" t="n">
        <f aca="true">IF(AND($B406&gt;Input!$G$45,$B406&lt;Input!$G$25),PMT(Input!$G$40/(100*12),(OFFSET($A$4,MATCH(Input!$G$25,$B$4:$B$1004,1),0,1,1)-OFFSET($A$4,MATCH(Input!$G$45,$B$4:$B$1004,1),0,1,1)),$H$4,0,1),0)</f>
        <v>-194.221807323395</v>
      </c>
      <c r="F406" s="78" t="n">
        <f aca="false">($F405+$D406+$E406)*(1+Input!$G$40/(100*12))</f>
        <v>20216.9792884224</v>
      </c>
    </row>
    <row r="407" customFormat="false" ht="12.8" hidden="false" customHeight="false" outlineLevel="0" collapsed="false">
      <c r="A407" s="76" t="n">
        <v>403</v>
      </c>
      <c r="B407" s="77" t="n">
        <f aca="false">EOMONTH(Input!$C$7,A407)</f>
        <v>55184</v>
      </c>
      <c r="D407" s="78" t="n">
        <f aca="false">IF(AND($B407&lt;Input!$C$31,$B407&lt;Input!$G$31),Input!$G$41,0)</f>
        <v>0</v>
      </c>
      <c r="E407" s="78" t="n">
        <f aca="true">IF(AND($B407&gt;Input!$G$45,$B407&lt;Input!$G$25),PMT(Input!$G$40/(100*12),(OFFSET($A$4,MATCH(Input!$G$25,$B$4:$B$1004,1),0,1,1)-OFFSET($A$4,MATCH(Input!$G$45,$B$4:$B$1004,1),0,1,1)),$H$4,0,1),0)</f>
        <v>-194.221807323395</v>
      </c>
      <c r="F407" s="78" t="n">
        <f aca="false">($F406+$D407+$E407)*(1+Input!$G$40/(100*12))</f>
        <v>20106.1856372703</v>
      </c>
    </row>
    <row r="408" customFormat="false" ht="12.8" hidden="false" customHeight="false" outlineLevel="0" collapsed="false">
      <c r="A408" s="76" t="n">
        <v>404</v>
      </c>
      <c r="B408" s="77" t="n">
        <f aca="false">EOMONTH(Input!$C$7,A408)</f>
        <v>55212</v>
      </c>
      <c r="D408" s="78" t="n">
        <f aca="false">IF(AND($B408&lt;Input!$C$31,$B408&lt;Input!$G$31),Input!$G$41,0)</f>
        <v>0</v>
      </c>
      <c r="E408" s="78" t="n">
        <f aca="true">IF(AND($B408&gt;Input!$G$45,$B408&lt;Input!$G$25),PMT(Input!$G$40/(100*12),(OFFSET($A$4,MATCH(Input!$G$25,$B$4:$B$1004,1),0,1,1)-OFFSET($A$4,MATCH(Input!$G$45,$B$4:$B$1004,1),0,1,1)),$H$4,0,1),0)</f>
        <v>-194.221807323395</v>
      </c>
      <c r="F408" s="78" t="n">
        <f aca="false">($F407+$D408+$E408)*(1+Input!$G$40/(100*12))</f>
        <v>19994.930345905</v>
      </c>
    </row>
    <row r="409" customFormat="false" ht="12.8" hidden="false" customHeight="false" outlineLevel="0" collapsed="false">
      <c r="A409" s="76" t="n">
        <v>405</v>
      </c>
      <c r="B409" s="77" t="n">
        <f aca="false">EOMONTH(Input!$C$7,A409)</f>
        <v>55243</v>
      </c>
      <c r="D409" s="78" t="n">
        <f aca="false">IF(AND($B409&lt;Input!$C$31,$B409&lt;Input!$G$31),Input!$G$41,0)</f>
        <v>0</v>
      </c>
      <c r="E409" s="78" t="n">
        <f aca="true">IF(AND($B409&gt;Input!$G$45,$B409&lt;Input!$G$25),PMT(Input!$G$40/(100*12),(OFFSET($A$4,MATCH(Input!$G$25,$B$4:$B$1004,1),0,1,1)-OFFSET($A$4,MATCH(Input!$G$45,$B$4:$B$1004,1),0,1,1)),$H$4,0,1),0)</f>
        <v>-194.221807323395</v>
      </c>
      <c r="F409" s="78" t="n">
        <f aca="false">($F408+$D409+$E409)*(1+Input!$G$40/(100*12))</f>
        <v>19883.2114908257</v>
      </c>
    </row>
    <row r="410" customFormat="false" ht="12.8" hidden="false" customHeight="false" outlineLevel="0" collapsed="false">
      <c r="A410" s="76" t="n">
        <v>406</v>
      </c>
      <c r="B410" s="77" t="n">
        <f aca="false">EOMONTH(Input!$C$7,A410)</f>
        <v>55273</v>
      </c>
      <c r="D410" s="78" t="n">
        <f aca="false">IF(AND($B410&lt;Input!$C$31,$B410&lt;Input!$G$31),Input!$G$41,0)</f>
        <v>0</v>
      </c>
      <c r="E410" s="78" t="n">
        <f aca="true">IF(AND($B410&gt;Input!$G$45,$B410&lt;Input!$G$25),PMT(Input!$G$40/(100*12),(OFFSET($A$4,MATCH(Input!$G$25,$B$4:$B$1004,1),0,1,1)-OFFSET($A$4,MATCH(Input!$G$45,$B$4:$B$1004,1),0,1,1)),$H$4,0,1),0)</f>
        <v>-194.221807323395</v>
      </c>
      <c r="F410" s="78" t="n">
        <f aca="false">($F409+$D410+$E410)*(1+Input!$G$40/(100*12))</f>
        <v>19771.0271405169</v>
      </c>
    </row>
    <row r="411" customFormat="false" ht="12.8" hidden="false" customHeight="false" outlineLevel="0" collapsed="false">
      <c r="A411" s="76" t="n">
        <v>407</v>
      </c>
      <c r="B411" s="77" t="n">
        <f aca="false">EOMONTH(Input!$C$7,A411)</f>
        <v>55304</v>
      </c>
      <c r="D411" s="78" t="n">
        <f aca="false">IF(AND($B411&lt;Input!$C$31,$B411&lt;Input!$G$31),Input!$G$41,0)</f>
        <v>0</v>
      </c>
      <c r="E411" s="78" t="n">
        <f aca="true">IF(AND($B411&gt;Input!$G$45,$B411&lt;Input!$G$25),PMT(Input!$G$40/(100*12),(OFFSET($A$4,MATCH(Input!$G$25,$B$4:$B$1004,1),0,1,1)-OFFSET($A$4,MATCH(Input!$G$45,$B$4:$B$1004,1),0,1,1)),$H$4,0,1),0)</f>
        <v>-194.221807323395</v>
      </c>
      <c r="F411" s="78" t="n">
        <f aca="false">($F410+$D411+$E411)*(1+Input!$G$40/(100*12))</f>
        <v>19658.3753554151</v>
      </c>
    </row>
    <row r="412" customFormat="false" ht="12.8" hidden="false" customHeight="false" outlineLevel="0" collapsed="false">
      <c r="A412" s="76" t="n">
        <v>408</v>
      </c>
      <c r="B412" s="77" t="n">
        <f aca="false">EOMONTH(Input!$C$7,A412)</f>
        <v>55334</v>
      </c>
      <c r="D412" s="78" t="n">
        <f aca="false">IF(AND($B412&lt;Input!$C$31,$B412&lt;Input!$G$31),Input!$G$41,0)</f>
        <v>0</v>
      </c>
      <c r="E412" s="78" t="n">
        <f aca="true">IF(AND($B412&gt;Input!$G$45,$B412&lt;Input!$G$25),PMT(Input!$G$40/(100*12),(OFFSET($A$4,MATCH(Input!$G$25,$B$4:$B$1004,1),0,1,1)-OFFSET($A$4,MATCH(Input!$G$45,$B$4:$B$1004,1),0,1,1)),$H$4,0,1),0)</f>
        <v>-194.221807323395</v>
      </c>
      <c r="F412" s="78" t="n">
        <f aca="false">($F411+$D412+$E412)*(1+Input!$G$40/(100*12))</f>
        <v>19545.2541878754</v>
      </c>
    </row>
    <row r="413" customFormat="false" ht="12.8" hidden="false" customHeight="false" outlineLevel="0" collapsed="false">
      <c r="A413" s="76" t="n">
        <v>409</v>
      </c>
      <c r="B413" s="77" t="n">
        <f aca="false">EOMONTH(Input!$C$7,A413)</f>
        <v>55365</v>
      </c>
      <c r="D413" s="78" t="n">
        <f aca="false">IF(AND($B413&lt;Input!$C$31,$B413&lt;Input!$G$31),Input!$G$41,0)</f>
        <v>0</v>
      </c>
      <c r="E413" s="78" t="n">
        <f aca="true">IF(AND($B413&gt;Input!$G$45,$B413&lt;Input!$G$25),PMT(Input!$G$40/(100*12),(OFFSET($A$4,MATCH(Input!$G$25,$B$4:$B$1004,1),0,1,1)-OFFSET($A$4,MATCH(Input!$G$45,$B$4:$B$1004,1),0,1,1)),$H$4,0,1),0)</f>
        <v>-194.221807323395</v>
      </c>
      <c r="F413" s="78" t="n">
        <f aca="false">($F412+$D413+$E413)*(1+Input!$G$40/(100*12))</f>
        <v>19431.6616821377</v>
      </c>
    </row>
    <row r="414" customFormat="false" ht="12.8" hidden="false" customHeight="false" outlineLevel="0" collapsed="false">
      <c r="A414" s="76" t="n">
        <v>410</v>
      </c>
      <c r="B414" s="77" t="n">
        <f aca="false">EOMONTH(Input!$C$7,A414)</f>
        <v>55396</v>
      </c>
      <c r="D414" s="78" t="n">
        <f aca="false">IF(AND($B414&lt;Input!$C$31,$B414&lt;Input!$G$31),Input!$G$41,0)</f>
        <v>0</v>
      </c>
      <c r="E414" s="78" t="n">
        <f aca="true">IF(AND($B414&gt;Input!$G$45,$B414&lt;Input!$G$25),PMT(Input!$G$40/(100*12),(OFFSET($A$4,MATCH(Input!$G$25,$B$4:$B$1004,1),0,1,1)-OFFSET($A$4,MATCH(Input!$G$45,$B$4:$B$1004,1),0,1,1)),$H$4,0,1),0)</f>
        <v>-194.221807323395</v>
      </c>
      <c r="F414" s="78" t="n">
        <f aca="false">($F413+$D414+$E414)*(1+Input!$G$40/(100*12))</f>
        <v>19317.5958742927</v>
      </c>
    </row>
    <row r="415" customFormat="false" ht="12.8" hidden="false" customHeight="false" outlineLevel="0" collapsed="false">
      <c r="A415" s="76" t="n">
        <v>411</v>
      </c>
      <c r="B415" s="77" t="n">
        <f aca="false">EOMONTH(Input!$C$7,A415)</f>
        <v>55426</v>
      </c>
      <c r="D415" s="78" t="n">
        <f aca="false">IF(AND($B415&lt;Input!$C$31,$B415&lt;Input!$G$31),Input!$G$41,0)</f>
        <v>0</v>
      </c>
      <c r="E415" s="78" t="n">
        <f aca="true">IF(AND($B415&gt;Input!$G$45,$B415&lt;Input!$G$25),PMT(Input!$G$40/(100*12),(OFFSET($A$4,MATCH(Input!$G$25,$B$4:$B$1004,1),0,1,1)-OFFSET($A$4,MATCH(Input!$G$45,$B$4:$B$1004,1),0,1,1)),$H$4,0,1),0)</f>
        <v>-194.221807323395</v>
      </c>
      <c r="F415" s="78" t="n">
        <f aca="false">($F414+$D415+$E415)*(1+Input!$G$40/(100*12))</f>
        <v>19203.0547922483</v>
      </c>
    </row>
    <row r="416" customFormat="false" ht="12.8" hidden="false" customHeight="false" outlineLevel="0" collapsed="false">
      <c r="A416" s="76" t="n">
        <v>412</v>
      </c>
      <c r="B416" s="77" t="n">
        <f aca="false">EOMONTH(Input!$C$7,A416)</f>
        <v>55457</v>
      </c>
      <c r="D416" s="78" t="n">
        <f aca="false">IF(AND($B416&lt;Input!$C$31,$B416&lt;Input!$G$31),Input!$G$41,0)</f>
        <v>0</v>
      </c>
      <c r="E416" s="78" t="n">
        <f aca="true">IF(AND($B416&gt;Input!$G$45,$B416&lt;Input!$G$25),PMT(Input!$G$40/(100*12),(OFFSET($A$4,MATCH(Input!$G$25,$B$4:$B$1004,1),0,1,1)-OFFSET($A$4,MATCH(Input!$G$45,$B$4:$B$1004,1),0,1,1)),$H$4,0,1),0)</f>
        <v>-194.221807323395</v>
      </c>
      <c r="F416" s="78" t="n">
        <f aca="false">($F415+$D416+$E416)*(1+Input!$G$40/(100*12))</f>
        <v>19088.0364556954</v>
      </c>
    </row>
    <row r="417" customFormat="false" ht="12.8" hidden="false" customHeight="false" outlineLevel="0" collapsed="false">
      <c r="A417" s="76" t="n">
        <v>413</v>
      </c>
      <c r="B417" s="77" t="n">
        <f aca="false">EOMONTH(Input!$C$7,A417)</f>
        <v>55487</v>
      </c>
      <c r="D417" s="78" t="n">
        <f aca="false">IF(AND($B417&lt;Input!$C$31,$B417&lt;Input!$G$31),Input!$G$41,0)</f>
        <v>0</v>
      </c>
      <c r="E417" s="78" t="n">
        <f aca="true">IF(AND($B417&gt;Input!$G$45,$B417&lt;Input!$G$25),PMT(Input!$G$40/(100*12),(OFFSET($A$4,MATCH(Input!$G$25,$B$4:$B$1004,1),0,1,1)-OFFSET($A$4,MATCH(Input!$G$45,$B$4:$B$1004,1),0,1,1)),$H$4,0,1),0)</f>
        <v>-194.221807323395</v>
      </c>
      <c r="F417" s="78" t="n">
        <f aca="false">($F416+$D417+$E417)*(1+Input!$G$40/(100*12))</f>
        <v>18972.5388760736</v>
      </c>
    </row>
    <row r="418" customFormat="false" ht="12.8" hidden="false" customHeight="false" outlineLevel="0" collapsed="false">
      <c r="A418" s="76" t="n">
        <v>414</v>
      </c>
      <c r="B418" s="77" t="n">
        <f aca="false">EOMONTH(Input!$C$7,A418)</f>
        <v>55518</v>
      </c>
      <c r="D418" s="78" t="n">
        <f aca="false">IF(AND($B418&lt;Input!$C$31,$B418&lt;Input!$G$31),Input!$G$41,0)</f>
        <v>0</v>
      </c>
      <c r="E418" s="78" t="n">
        <f aca="true">IF(AND($B418&gt;Input!$G$45,$B418&lt;Input!$G$25),PMT(Input!$G$40/(100*12),(OFFSET($A$4,MATCH(Input!$G$25,$B$4:$B$1004,1),0,1,1)-OFFSET($A$4,MATCH(Input!$G$45,$B$4:$B$1004,1),0,1,1)),$H$4,0,1),0)</f>
        <v>-194.221807323395</v>
      </c>
      <c r="F418" s="78" t="n">
        <f aca="false">($F417+$D418+$E418)*(1+Input!$G$40/(100*12))</f>
        <v>18856.5600565367</v>
      </c>
    </row>
    <row r="419" customFormat="false" ht="12.8" hidden="false" customHeight="false" outlineLevel="0" collapsed="false">
      <c r="A419" s="76" t="n">
        <v>415</v>
      </c>
      <c r="B419" s="77" t="n">
        <f aca="false">EOMONTH(Input!$C$7,A419)</f>
        <v>55549</v>
      </c>
      <c r="D419" s="78" t="n">
        <f aca="false">IF(AND($B419&lt;Input!$C$31,$B419&lt;Input!$G$31),Input!$G$41,0)</f>
        <v>0</v>
      </c>
      <c r="E419" s="78" t="n">
        <f aca="true">IF(AND($B419&gt;Input!$G$45,$B419&lt;Input!$G$25),PMT(Input!$G$40/(100*12),(OFFSET($A$4,MATCH(Input!$G$25,$B$4:$B$1004,1),0,1,1)-OFFSET($A$4,MATCH(Input!$G$45,$B$4:$B$1004,1),0,1,1)),$H$4,0,1),0)</f>
        <v>-194.221807323395</v>
      </c>
      <c r="F419" s="78" t="n">
        <f aca="false">($F418+$D419+$E419)*(1+Input!$G$40/(100*12))</f>
        <v>18740.0979919183</v>
      </c>
    </row>
    <row r="420" customFormat="false" ht="12.8" hidden="false" customHeight="false" outlineLevel="0" collapsed="false">
      <c r="A420" s="76" t="n">
        <v>416</v>
      </c>
      <c r="B420" s="77" t="n">
        <f aca="false">EOMONTH(Input!$C$7,A420)</f>
        <v>55578</v>
      </c>
      <c r="D420" s="78" t="n">
        <f aca="false">IF(AND($B420&lt;Input!$C$31,$B420&lt;Input!$G$31),Input!$G$41,0)</f>
        <v>0</v>
      </c>
      <c r="E420" s="78" t="n">
        <f aca="true">IF(AND($B420&gt;Input!$G$45,$B420&lt;Input!$G$25),PMT(Input!$G$40/(100*12),(OFFSET($A$4,MATCH(Input!$G$25,$B$4:$B$1004,1),0,1,1)-OFFSET($A$4,MATCH(Input!$G$45,$B$4:$B$1004,1),0,1,1)),$H$4,0,1),0)</f>
        <v>-194.221807323395</v>
      </c>
      <c r="F420" s="78" t="n">
        <f aca="false">($F419+$D420+$E420)*(1+Input!$G$40/(100*12))</f>
        <v>18623.1506686974</v>
      </c>
    </row>
    <row r="421" customFormat="false" ht="12.8" hidden="false" customHeight="false" outlineLevel="0" collapsed="false">
      <c r="A421" s="76" t="n">
        <v>417</v>
      </c>
      <c r="B421" s="77" t="n">
        <f aca="false">EOMONTH(Input!$C$7,A421)</f>
        <v>55609</v>
      </c>
      <c r="D421" s="78" t="n">
        <f aca="false">IF(AND($B421&lt;Input!$C$31,$B421&lt;Input!$G$31),Input!$G$41,0)</f>
        <v>0</v>
      </c>
      <c r="E421" s="78" t="n">
        <f aca="true">IF(AND($B421&gt;Input!$G$45,$B421&lt;Input!$G$25),PMT(Input!$G$40/(100*12),(OFFSET($A$4,MATCH(Input!$G$25,$B$4:$B$1004,1),0,1,1)-OFFSET($A$4,MATCH(Input!$G$45,$B$4:$B$1004,1),0,1,1)),$H$4,0,1),0)</f>
        <v>-194.221807323395</v>
      </c>
      <c r="F421" s="78" t="n">
        <f aca="false">($F420+$D421+$E421)*(1+Input!$G$40/(100*12))</f>
        <v>18505.716064963</v>
      </c>
    </row>
    <row r="422" customFormat="false" ht="12.8" hidden="false" customHeight="false" outlineLevel="0" collapsed="false">
      <c r="A422" s="76" t="n">
        <v>418</v>
      </c>
      <c r="B422" s="77" t="n">
        <f aca="false">EOMONTH(Input!$C$7,A422)</f>
        <v>55639</v>
      </c>
      <c r="D422" s="78" t="n">
        <f aca="false">IF(AND($B422&lt;Input!$C$31,$B422&lt;Input!$G$31),Input!$G$41,0)</f>
        <v>0</v>
      </c>
      <c r="E422" s="78" t="n">
        <f aca="true">IF(AND($B422&gt;Input!$G$45,$B422&lt;Input!$G$25),PMT(Input!$G$40/(100*12),(OFFSET($A$4,MATCH(Input!$G$25,$B$4:$B$1004,1),0,1,1)-OFFSET($A$4,MATCH(Input!$G$45,$B$4:$B$1004,1),0,1,1)),$H$4,0,1),0)</f>
        <v>-194.221807323395</v>
      </c>
      <c r="F422" s="78" t="n">
        <f aca="false">($F421+$D422+$E422)*(1+Input!$G$40/(100*12))</f>
        <v>18387.7921503798</v>
      </c>
    </row>
    <row r="423" customFormat="false" ht="12.8" hidden="false" customHeight="false" outlineLevel="0" collapsed="false">
      <c r="A423" s="76" t="n">
        <v>419</v>
      </c>
      <c r="B423" s="77" t="n">
        <f aca="false">EOMONTH(Input!$C$7,A423)</f>
        <v>55670</v>
      </c>
      <c r="D423" s="78" t="n">
        <f aca="false">IF(AND($B423&lt;Input!$C$31,$B423&lt;Input!$G$31),Input!$G$41,0)</f>
        <v>0</v>
      </c>
      <c r="E423" s="78" t="n">
        <f aca="true">IF(AND($B423&gt;Input!$G$45,$B423&lt;Input!$G$25),PMT(Input!$G$40/(100*12),(OFFSET($A$4,MATCH(Input!$G$25,$B$4:$B$1004,1),0,1,1)-OFFSET($A$4,MATCH(Input!$G$45,$B$4:$B$1004,1),0,1,1)),$H$4,0,1),0)</f>
        <v>-194.221807323395</v>
      </c>
      <c r="F423" s="78" t="n">
        <f aca="false">($F422+$D423+$E423)*(1+Input!$G$40/(100*12))</f>
        <v>18269.3768861525</v>
      </c>
    </row>
    <row r="424" customFormat="false" ht="12.8" hidden="false" customHeight="false" outlineLevel="0" collapsed="false">
      <c r="A424" s="76" t="n">
        <v>420</v>
      </c>
      <c r="B424" s="77" t="n">
        <f aca="false">EOMONTH(Input!$C$7,A424)</f>
        <v>55700</v>
      </c>
      <c r="D424" s="78" t="n">
        <f aca="false">IF(AND($B424&lt;Input!$C$31,$B424&lt;Input!$G$31),Input!$G$41,0)</f>
        <v>0</v>
      </c>
      <c r="E424" s="78" t="n">
        <f aca="true">IF(AND($B424&gt;Input!$G$45,$B424&lt;Input!$G$25),PMT(Input!$G$40/(100*12),(OFFSET($A$4,MATCH(Input!$G$25,$B$4:$B$1004,1),0,1,1)-OFFSET($A$4,MATCH(Input!$G$45,$B$4:$B$1004,1),0,1,1)),$H$4,0,1),0)</f>
        <v>-194.221807323395</v>
      </c>
      <c r="F424" s="78" t="n">
        <f aca="false">($F423+$D424+$E424)*(1+Input!$G$40/(100*12))</f>
        <v>18150.4682249909</v>
      </c>
    </row>
    <row r="425" customFormat="false" ht="12.8" hidden="false" customHeight="false" outlineLevel="0" collapsed="false">
      <c r="A425" s="76" t="n">
        <v>421</v>
      </c>
      <c r="B425" s="77" t="n">
        <f aca="false">EOMONTH(Input!$C$7,A425)</f>
        <v>55731</v>
      </c>
      <c r="D425" s="78" t="n">
        <f aca="false">IF(AND($B425&lt;Input!$C$31,$B425&lt;Input!$G$31),Input!$G$41,0)</f>
        <v>0</v>
      </c>
      <c r="E425" s="78" t="n">
        <f aca="true">IF(AND($B425&gt;Input!$G$45,$B425&lt;Input!$G$25),PMT(Input!$G$40/(100*12),(OFFSET($A$4,MATCH(Input!$G$25,$B$4:$B$1004,1),0,1,1)-OFFSET($A$4,MATCH(Input!$G$45,$B$4:$B$1004,1),0,1,1)),$H$4,0,1),0)</f>
        <v>-194.221807323395</v>
      </c>
      <c r="F425" s="78" t="n">
        <f aca="false">($F424+$D425+$E425)*(1+Input!$G$40/(100*12))</f>
        <v>18031.0641110744</v>
      </c>
    </row>
    <row r="426" customFormat="false" ht="12.8" hidden="false" customHeight="false" outlineLevel="0" collapsed="false">
      <c r="A426" s="76" t="n">
        <v>422</v>
      </c>
      <c r="B426" s="77" t="n">
        <f aca="false">EOMONTH(Input!$C$7,A426)</f>
        <v>55762</v>
      </c>
      <c r="D426" s="78" t="n">
        <f aca="false">IF(AND($B426&lt;Input!$C$31,$B426&lt;Input!$G$31),Input!$G$41,0)</f>
        <v>0</v>
      </c>
      <c r="E426" s="78" t="n">
        <f aca="true">IF(AND($B426&gt;Input!$G$45,$B426&lt;Input!$G$25),PMT(Input!$G$40/(100*12),(OFFSET($A$4,MATCH(Input!$G$25,$B$4:$B$1004,1),0,1,1)-OFFSET($A$4,MATCH(Input!$G$45,$B$4:$B$1004,1),0,1,1)),$H$4,0,1),0)</f>
        <v>-194.221807323395</v>
      </c>
      <c r="F426" s="78" t="n">
        <f aca="false">($F425+$D426+$E426)*(1+Input!$G$40/(100*12))</f>
        <v>17911.1624800167</v>
      </c>
    </row>
    <row r="427" customFormat="false" ht="12.8" hidden="false" customHeight="false" outlineLevel="0" collapsed="false">
      <c r="A427" s="76" t="n">
        <v>423</v>
      </c>
      <c r="B427" s="77" t="n">
        <f aca="false">EOMONTH(Input!$C$7,A427)</f>
        <v>55792</v>
      </c>
      <c r="D427" s="78" t="n">
        <f aca="false">IF(AND($B427&lt;Input!$C$31,$B427&lt;Input!$G$31),Input!$G$41,0)</f>
        <v>0</v>
      </c>
      <c r="E427" s="78" t="n">
        <f aca="true">IF(AND($B427&gt;Input!$G$45,$B427&lt;Input!$G$25),PMT(Input!$G$40/(100*12),(OFFSET($A$4,MATCH(Input!$G$25,$B$4:$B$1004,1),0,1,1)-OFFSET($A$4,MATCH(Input!$G$45,$B$4:$B$1004,1),0,1,1)),$H$4,0,1),0)</f>
        <v>-194.221807323395</v>
      </c>
      <c r="F427" s="78" t="n">
        <f aca="false">($F426+$D427+$E427)*(1+Input!$G$40/(100*12))</f>
        <v>17790.7612588295</v>
      </c>
    </row>
    <row r="428" customFormat="false" ht="12.8" hidden="false" customHeight="false" outlineLevel="0" collapsed="false">
      <c r="A428" s="76" t="n">
        <v>424</v>
      </c>
      <c r="B428" s="77" t="n">
        <f aca="false">EOMONTH(Input!$C$7,A428)</f>
        <v>55823</v>
      </c>
      <c r="D428" s="78" t="n">
        <f aca="false">IF(AND($B428&lt;Input!$C$31,$B428&lt;Input!$G$31),Input!$G$41,0)</f>
        <v>0</v>
      </c>
      <c r="E428" s="78" t="n">
        <f aca="true">IF(AND($B428&gt;Input!$G$45,$B428&lt;Input!$G$25),PMT(Input!$G$40/(100*12),(OFFSET($A$4,MATCH(Input!$G$25,$B$4:$B$1004,1),0,1,1)-OFFSET($A$4,MATCH(Input!$G$45,$B$4:$B$1004,1),0,1,1)),$H$4,0,1),0)</f>
        <v>-194.221807323395</v>
      </c>
      <c r="F428" s="78" t="n">
        <f aca="false">($F427+$D428+$E428)*(1+Input!$G$40/(100*12))</f>
        <v>17669.8583658874</v>
      </c>
    </row>
    <row r="429" customFormat="false" ht="12.8" hidden="false" customHeight="false" outlineLevel="0" collapsed="false">
      <c r="A429" s="76" t="n">
        <v>425</v>
      </c>
      <c r="B429" s="77" t="n">
        <f aca="false">EOMONTH(Input!$C$7,A429)</f>
        <v>55853</v>
      </c>
      <c r="D429" s="78" t="n">
        <f aca="false">IF(AND($B429&lt;Input!$C$31,$B429&lt;Input!$G$31),Input!$G$41,0)</f>
        <v>0</v>
      </c>
      <c r="E429" s="78" t="n">
        <f aca="true">IF(AND($B429&gt;Input!$G$45,$B429&lt;Input!$G$25),PMT(Input!$G$40/(100*12),(OFFSET($A$4,MATCH(Input!$G$25,$B$4:$B$1004,1),0,1,1)-OFFSET($A$4,MATCH(Input!$G$45,$B$4:$B$1004,1),0,1,1)),$H$4,0,1),0)</f>
        <v>-194.221807323395</v>
      </c>
      <c r="F429" s="78" t="n">
        <f aca="false">($F428+$D429+$E429)*(1+Input!$G$40/(100*12))</f>
        <v>17548.4517108913</v>
      </c>
    </row>
    <row r="430" customFormat="false" ht="12.8" hidden="false" customHeight="false" outlineLevel="0" collapsed="false">
      <c r="A430" s="76" t="n">
        <v>426</v>
      </c>
      <c r="B430" s="77" t="n">
        <f aca="false">EOMONTH(Input!$C$7,A430)</f>
        <v>55884</v>
      </c>
      <c r="D430" s="78" t="n">
        <f aca="false">IF(AND($B430&lt;Input!$C$31,$B430&lt;Input!$G$31),Input!$G$41,0)</f>
        <v>0</v>
      </c>
      <c r="E430" s="78" t="n">
        <f aca="true">IF(AND($B430&gt;Input!$G$45,$B430&lt;Input!$G$25),PMT(Input!$G$40/(100*12),(OFFSET($A$4,MATCH(Input!$G$25,$B$4:$B$1004,1),0,1,1)-OFFSET($A$4,MATCH(Input!$G$45,$B$4:$B$1004,1),0,1,1)),$H$4,0,1),0)</f>
        <v>-194.221807323395</v>
      </c>
      <c r="F430" s="78" t="n">
        <f aca="false">($F429+$D430+$E430)*(1+Input!$G$40/(100*12))</f>
        <v>17426.5391948328</v>
      </c>
    </row>
    <row r="431" customFormat="false" ht="12.8" hidden="false" customHeight="false" outlineLevel="0" collapsed="false">
      <c r="A431" s="76" t="n">
        <v>427</v>
      </c>
      <c r="B431" s="77" t="n">
        <f aca="false">EOMONTH(Input!$C$7,A431)</f>
        <v>55915</v>
      </c>
      <c r="D431" s="78" t="n">
        <f aca="false">IF(AND($B431&lt;Input!$C$31,$B431&lt;Input!$G$31),Input!$G$41,0)</f>
        <v>0</v>
      </c>
      <c r="E431" s="78" t="n">
        <f aca="true">IF(AND($B431&gt;Input!$G$45,$B431&lt;Input!$G$25),PMT(Input!$G$40/(100*12),(OFFSET($A$4,MATCH(Input!$G$25,$B$4:$B$1004,1),0,1,1)-OFFSET($A$4,MATCH(Input!$G$45,$B$4:$B$1004,1),0,1,1)),$H$4,0,1),0)</f>
        <v>-194.221807323395</v>
      </c>
      <c r="F431" s="78" t="n">
        <f aca="false">($F430+$D431+$E431)*(1+Input!$G$40/(100*12))</f>
        <v>17304.1187099573</v>
      </c>
    </row>
    <row r="432" customFormat="false" ht="12.8" hidden="false" customHeight="false" outlineLevel="0" collapsed="false">
      <c r="A432" s="76" t="n">
        <v>428</v>
      </c>
      <c r="B432" s="77" t="n">
        <f aca="false">EOMONTH(Input!$C$7,A432)</f>
        <v>55943</v>
      </c>
      <c r="D432" s="78" t="n">
        <f aca="false">IF(AND($B432&lt;Input!$C$31,$B432&lt;Input!$G$31),Input!$G$41,0)</f>
        <v>0</v>
      </c>
      <c r="E432" s="78" t="n">
        <f aca="true">IF(AND($B432&gt;Input!$G$45,$B432&lt;Input!$G$25),PMT(Input!$G$40/(100*12),(OFFSET($A$4,MATCH(Input!$G$25,$B$4:$B$1004,1),0,1,1)-OFFSET($A$4,MATCH(Input!$G$45,$B$4:$B$1004,1),0,1,1)),$H$4,0,1),0)</f>
        <v>-194.221807323395</v>
      </c>
      <c r="F432" s="78" t="n">
        <f aca="false">($F431+$D432+$E432)*(1+Input!$G$40/(100*12))</f>
        <v>17181.1881397283</v>
      </c>
    </row>
    <row r="433" customFormat="false" ht="12.8" hidden="false" customHeight="false" outlineLevel="0" collapsed="false">
      <c r="A433" s="76" t="n">
        <v>429</v>
      </c>
      <c r="B433" s="77" t="n">
        <f aca="false">EOMONTH(Input!$C$7,A433)</f>
        <v>55974</v>
      </c>
      <c r="D433" s="78" t="n">
        <f aca="false">IF(AND($B433&lt;Input!$C$31,$B433&lt;Input!$G$31),Input!$G$41,0)</f>
        <v>0</v>
      </c>
      <c r="E433" s="78" t="n">
        <f aca="true">IF(AND($B433&gt;Input!$G$45,$B433&lt;Input!$G$25),PMT(Input!$G$40/(100*12),(OFFSET($A$4,MATCH(Input!$G$25,$B$4:$B$1004,1),0,1,1)-OFFSET($A$4,MATCH(Input!$G$45,$B$4:$B$1004,1),0,1,1)),$H$4,0,1),0)</f>
        <v>-194.221807323395</v>
      </c>
      <c r="F433" s="78" t="n">
        <f aca="false">($F432+$D433+$E433)*(1+Input!$G$40/(100*12))</f>
        <v>17057.7453587899</v>
      </c>
    </row>
    <row r="434" customFormat="false" ht="12.8" hidden="false" customHeight="false" outlineLevel="0" collapsed="false">
      <c r="A434" s="76" t="n">
        <v>430</v>
      </c>
      <c r="B434" s="77" t="n">
        <f aca="false">EOMONTH(Input!$C$7,A434)</f>
        <v>56004</v>
      </c>
      <c r="D434" s="78" t="n">
        <f aca="false">IF(AND($B434&lt;Input!$C$31,$B434&lt;Input!$G$31),Input!$G$41,0)</f>
        <v>0</v>
      </c>
      <c r="E434" s="78" t="n">
        <f aca="true">IF(AND($B434&gt;Input!$G$45,$B434&lt;Input!$G$25),PMT(Input!$G$40/(100*12),(OFFSET($A$4,MATCH(Input!$G$25,$B$4:$B$1004,1),0,1,1)-OFFSET($A$4,MATCH(Input!$G$45,$B$4:$B$1004,1),0,1,1)),$H$4,0,1),0)</f>
        <v>-194.221807323395</v>
      </c>
      <c r="F434" s="78" t="n">
        <f aca="false">($F433+$D434+$E434)*(1+Input!$G$40/(100*12))</f>
        <v>16933.7882329309</v>
      </c>
    </row>
    <row r="435" customFormat="false" ht="12.8" hidden="false" customHeight="false" outlineLevel="0" collapsed="false">
      <c r="A435" s="76" t="n">
        <v>431</v>
      </c>
      <c r="B435" s="77" t="n">
        <f aca="false">EOMONTH(Input!$C$7,A435)</f>
        <v>56035</v>
      </c>
      <c r="D435" s="78" t="n">
        <f aca="false">IF(AND($B435&lt;Input!$C$31,$B435&lt;Input!$G$31),Input!$G$41,0)</f>
        <v>0</v>
      </c>
      <c r="E435" s="78" t="n">
        <f aca="true">IF(AND($B435&gt;Input!$G$45,$B435&lt;Input!$G$25),PMT(Input!$G$40/(100*12),(OFFSET($A$4,MATCH(Input!$G$25,$B$4:$B$1004,1),0,1,1)-OFFSET($A$4,MATCH(Input!$G$45,$B$4:$B$1004,1),0,1,1)),$H$4,0,1),0)</f>
        <v>-194.221807323395</v>
      </c>
      <c r="F435" s="78" t="n">
        <f aca="false">($F434+$D435+$E435)*(1+Input!$G$40/(100*12))</f>
        <v>16809.3146190476</v>
      </c>
    </row>
    <row r="436" customFormat="false" ht="12.8" hidden="false" customHeight="false" outlineLevel="0" collapsed="false">
      <c r="A436" s="76" t="n">
        <v>432</v>
      </c>
      <c r="B436" s="77" t="n">
        <f aca="false">EOMONTH(Input!$C$7,A436)</f>
        <v>56065</v>
      </c>
      <c r="D436" s="78" t="n">
        <f aca="false">IF(AND($B436&lt;Input!$C$31,$B436&lt;Input!$G$31),Input!$G$41,0)</f>
        <v>0</v>
      </c>
      <c r="E436" s="78" t="n">
        <f aca="true">IF(AND($B436&gt;Input!$G$45,$B436&lt;Input!$G$25),PMT(Input!$G$40/(100*12),(OFFSET($A$4,MATCH(Input!$G$25,$B$4:$B$1004,1),0,1,1)-OFFSET($A$4,MATCH(Input!$G$45,$B$4:$B$1004,1),0,1,1)),$H$4,0,1),0)</f>
        <v>-194.221807323395</v>
      </c>
      <c r="F436" s="78" t="n">
        <f aca="false">($F435+$D436+$E436)*(1+Input!$G$40/(100*12))</f>
        <v>16684.3223651064</v>
      </c>
    </row>
    <row r="437" customFormat="false" ht="12.8" hidden="false" customHeight="false" outlineLevel="0" collapsed="false">
      <c r="A437" s="76" t="n">
        <v>433</v>
      </c>
      <c r="B437" s="77" t="n">
        <f aca="false">EOMONTH(Input!$C$7,A437)</f>
        <v>56096</v>
      </c>
      <c r="D437" s="78" t="n">
        <f aca="false">IF(AND($B437&lt;Input!$C$31,$B437&lt;Input!$G$31),Input!$G$41,0)</f>
        <v>0</v>
      </c>
      <c r="E437" s="78" t="n">
        <f aca="true">IF(AND($B437&gt;Input!$G$45,$B437&lt;Input!$G$25),PMT(Input!$G$40/(100*12),(OFFSET($A$4,MATCH(Input!$G$25,$B$4:$B$1004,1),0,1,1)-OFFSET($A$4,MATCH(Input!$G$45,$B$4:$B$1004,1),0,1,1)),$H$4,0,1),0)</f>
        <v>-194.221807323395</v>
      </c>
      <c r="F437" s="78" t="n">
        <f aca="false">($F436+$D437+$E437)*(1+Input!$G$40/(100*12))</f>
        <v>16558.8093101071</v>
      </c>
    </row>
    <row r="438" customFormat="false" ht="12.8" hidden="false" customHeight="false" outlineLevel="0" collapsed="false">
      <c r="A438" s="76" t="n">
        <v>434</v>
      </c>
      <c r="B438" s="77" t="n">
        <f aca="false">EOMONTH(Input!$C$7,A438)</f>
        <v>56127</v>
      </c>
      <c r="D438" s="78" t="n">
        <f aca="false">IF(AND($B438&lt;Input!$C$31,$B438&lt;Input!$G$31),Input!$G$41,0)</f>
        <v>0</v>
      </c>
      <c r="E438" s="78" t="n">
        <f aca="true">IF(AND($B438&gt;Input!$G$45,$B438&lt;Input!$G$25),PMT(Input!$G$40/(100*12),(OFFSET($A$4,MATCH(Input!$G$25,$B$4:$B$1004,1),0,1,1)-OFFSET($A$4,MATCH(Input!$G$45,$B$4:$B$1004,1),0,1,1)),$H$4,0,1),0)</f>
        <v>-194.221807323395</v>
      </c>
      <c r="F438" s="78" t="n">
        <f aca="false">($F437+$D438+$E438)*(1+Input!$G$40/(100*12))</f>
        <v>16432.7732840453</v>
      </c>
    </row>
    <row r="439" customFormat="false" ht="12.8" hidden="false" customHeight="false" outlineLevel="0" collapsed="false">
      <c r="A439" s="76" t="n">
        <v>435</v>
      </c>
      <c r="B439" s="77" t="n">
        <f aca="false">EOMONTH(Input!$C$7,A439)</f>
        <v>56157</v>
      </c>
      <c r="D439" s="78" t="n">
        <f aca="false">IF(AND($B439&lt;Input!$C$31,$B439&lt;Input!$G$31),Input!$G$41,0)</f>
        <v>0</v>
      </c>
      <c r="E439" s="78" t="n">
        <f aca="true">IF(AND($B439&gt;Input!$G$45,$B439&lt;Input!$G$25),PMT(Input!$G$40/(100*12),(OFFSET($A$4,MATCH(Input!$G$25,$B$4:$B$1004,1),0,1,1)-OFFSET($A$4,MATCH(Input!$G$45,$B$4:$B$1004,1),0,1,1)),$H$4,0,1),0)</f>
        <v>-194.221807323395</v>
      </c>
      <c r="F439" s="78" t="n">
        <f aca="false">($F438+$D439+$E439)*(1+Input!$G$40/(100*12))</f>
        <v>16306.2121078749</v>
      </c>
    </row>
    <row r="440" customFormat="false" ht="12.8" hidden="false" customHeight="false" outlineLevel="0" collapsed="false">
      <c r="A440" s="76" t="n">
        <v>436</v>
      </c>
      <c r="B440" s="77" t="n">
        <f aca="false">EOMONTH(Input!$C$7,A440)</f>
        <v>56188</v>
      </c>
      <c r="D440" s="78" t="n">
        <f aca="false">IF(AND($B440&lt;Input!$C$31,$B440&lt;Input!$G$31),Input!$G$41,0)</f>
        <v>0</v>
      </c>
      <c r="E440" s="78" t="n">
        <f aca="true">IF(AND($B440&gt;Input!$G$45,$B440&lt;Input!$G$25),PMT(Input!$G$40/(100*12),(OFFSET($A$4,MATCH(Input!$G$25,$B$4:$B$1004,1),0,1,1)-OFFSET($A$4,MATCH(Input!$G$45,$B$4:$B$1004,1),0,1,1)),$H$4,0,1),0)</f>
        <v>-194.221807323395</v>
      </c>
      <c r="F440" s="78" t="n">
        <f aca="false">($F439+$D440+$E440)*(1+Input!$G$40/(100*12))</f>
        <v>16179.1235934704</v>
      </c>
    </row>
    <row r="441" customFormat="false" ht="12.8" hidden="false" customHeight="false" outlineLevel="0" collapsed="false">
      <c r="A441" s="76" t="n">
        <v>437</v>
      </c>
      <c r="B441" s="77" t="n">
        <f aca="false">EOMONTH(Input!$C$7,A441)</f>
        <v>56218</v>
      </c>
      <c r="D441" s="78" t="n">
        <f aca="false">IF(AND($B441&lt;Input!$C$31,$B441&lt;Input!$G$31),Input!$G$41,0)</f>
        <v>0</v>
      </c>
      <c r="E441" s="78" t="n">
        <f aca="true">IF(AND($B441&gt;Input!$G$45,$B441&lt;Input!$G$25),PMT(Input!$G$40/(100*12),(OFFSET($A$4,MATCH(Input!$G$25,$B$4:$B$1004,1),0,1,1)-OFFSET($A$4,MATCH(Input!$G$45,$B$4:$B$1004,1),0,1,1)),$H$4,0,1),0)</f>
        <v>-194.221807323395</v>
      </c>
      <c r="F441" s="78" t="n">
        <f aca="false">($F440+$D441+$E441)*(1+Input!$G$40/(100*12))</f>
        <v>16051.5055435893</v>
      </c>
    </row>
    <row r="442" customFormat="false" ht="12.8" hidden="false" customHeight="false" outlineLevel="0" collapsed="false">
      <c r="A442" s="76" t="n">
        <v>438</v>
      </c>
      <c r="B442" s="77" t="n">
        <f aca="false">EOMONTH(Input!$C$7,A442)</f>
        <v>56249</v>
      </c>
      <c r="D442" s="78" t="n">
        <f aca="false">IF(AND($B442&lt;Input!$C$31,$B442&lt;Input!$G$31),Input!$G$41,0)</f>
        <v>0</v>
      </c>
      <c r="E442" s="78" t="n">
        <f aca="true">IF(AND($B442&gt;Input!$G$45,$B442&lt;Input!$G$25),PMT(Input!$G$40/(100*12),(OFFSET($A$4,MATCH(Input!$G$25,$B$4:$B$1004,1),0,1,1)-OFFSET($A$4,MATCH(Input!$G$45,$B$4:$B$1004,1),0,1,1)),$H$4,0,1),0)</f>
        <v>-194.221807323395</v>
      </c>
      <c r="F442" s="78" t="n">
        <f aca="false">($F441+$D442+$E442)*(1+Input!$G$40/(100*12))</f>
        <v>15923.3557518337</v>
      </c>
    </row>
    <row r="443" customFormat="false" ht="12.8" hidden="false" customHeight="false" outlineLevel="0" collapsed="false">
      <c r="A443" s="76" t="n">
        <v>439</v>
      </c>
      <c r="B443" s="77" t="n">
        <f aca="false">EOMONTH(Input!$C$7,A443)</f>
        <v>56280</v>
      </c>
      <c r="D443" s="78" t="n">
        <f aca="false">IF(AND($B443&lt;Input!$C$31,$B443&lt;Input!$G$31),Input!$G$41,0)</f>
        <v>0</v>
      </c>
      <c r="E443" s="78" t="n">
        <f aca="true">IF(AND($B443&gt;Input!$G$45,$B443&lt;Input!$G$25),PMT(Input!$G$40/(100*12),(OFFSET($A$4,MATCH(Input!$G$25,$B$4:$B$1004,1),0,1,1)-OFFSET($A$4,MATCH(Input!$G$45,$B$4:$B$1004,1),0,1,1)),$H$4,0,1),0)</f>
        <v>-194.221807323395</v>
      </c>
      <c r="F443" s="78" t="n">
        <f aca="false">($F442+$D443+$E443)*(1+Input!$G$40/(100*12))</f>
        <v>15794.6720026124</v>
      </c>
    </row>
    <row r="444" customFormat="false" ht="12.8" hidden="false" customHeight="false" outlineLevel="0" collapsed="false">
      <c r="A444" s="76" t="n">
        <v>440</v>
      </c>
      <c r="B444" s="77" t="n">
        <f aca="false">EOMONTH(Input!$C$7,A444)</f>
        <v>56308</v>
      </c>
      <c r="D444" s="78" t="n">
        <f aca="false">IF(AND($B444&lt;Input!$C$31,$B444&lt;Input!$G$31),Input!$G$41,0)</f>
        <v>0</v>
      </c>
      <c r="E444" s="78" t="n">
        <f aca="true">IF(AND($B444&gt;Input!$G$45,$B444&lt;Input!$G$25),PMT(Input!$G$40/(100*12),(OFFSET($A$4,MATCH(Input!$G$25,$B$4:$B$1004,1),0,1,1)-OFFSET($A$4,MATCH(Input!$G$45,$B$4:$B$1004,1),0,1,1)),$H$4,0,1),0)</f>
        <v>-194.221807323395</v>
      </c>
      <c r="F444" s="78" t="n">
        <f aca="false">($F443+$D444+$E444)*(1+Input!$G$40/(100*12))</f>
        <v>15665.4520711027</v>
      </c>
    </row>
    <row r="445" customFormat="false" ht="12.8" hidden="false" customHeight="false" outlineLevel="0" collapsed="false">
      <c r="A445" s="76" t="n">
        <v>441</v>
      </c>
      <c r="B445" s="77" t="n">
        <f aca="false">EOMONTH(Input!$C$7,A445)</f>
        <v>56339</v>
      </c>
      <c r="D445" s="78" t="n">
        <f aca="false">IF(AND($B445&lt;Input!$C$31,$B445&lt;Input!$G$31),Input!$G$41,0)</f>
        <v>0</v>
      </c>
      <c r="E445" s="78" t="n">
        <f aca="true">IF(AND($B445&gt;Input!$G$45,$B445&lt;Input!$G$25),PMT(Input!$G$40/(100*12),(OFFSET($A$4,MATCH(Input!$G$25,$B$4:$B$1004,1),0,1,1)-OFFSET($A$4,MATCH(Input!$G$45,$B$4:$B$1004,1),0,1,1)),$H$4,0,1),0)</f>
        <v>-194.221807323395</v>
      </c>
      <c r="F445" s="78" t="n">
        <f aca="false">($F444+$D445+$E445)*(1+Input!$G$40/(100*12))</f>
        <v>15535.6937232118</v>
      </c>
    </row>
    <row r="446" customFormat="false" ht="12.8" hidden="false" customHeight="false" outlineLevel="0" collapsed="false">
      <c r="A446" s="76" t="n">
        <v>442</v>
      </c>
      <c r="B446" s="77" t="n">
        <f aca="false">EOMONTH(Input!$C$7,A446)</f>
        <v>56369</v>
      </c>
      <c r="D446" s="78" t="n">
        <f aca="false">IF(AND($B446&lt;Input!$C$31,$B446&lt;Input!$G$31),Input!$G$41,0)</f>
        <v>0</v>
      </c>
      <c r="E446" s="78" t="n">
        <f aca="true">IF(AND($B446&gt;Input!$G$45,$B446&lt;Input!$G$25),PMT(Input!$G$40/(100*12),(OFFSET($A$4,MATCH(Input!$G$25,$B$4:$B$1004,1),0,1,1)-OFFSET($A$4,MATCH(Input!$G$45,$B$4:$B$1004,1),0,1,1)),$H$4,0,1),0)</f>
        <v>-194.221807323395</v>
      </c>
      <c r="F446" s="78" t="n">
        <f aca="false">($F445+$D446+$E446)*(1+Input!$G$40/(100*12))</f>
        <v>15405.3947155379</v>
      </c>
    </row>
    <row r="447" customFormat="false" ht="12.8" hidden="false" customHeight="false" outlineLevel="0" collapsed="false">
      <c r="A447" s="76" t="n">
        <v>443</v>
      </c>
      <c r="B447" s="77" t="n">
        <f aca="false">EOMONTH(Input!$C$7,A447)</f>
        <v>56400</v>
      </c>
      <c r="D447" s="78" t="n">
        <f aca="false">IF(AND($B447&lt;Input!$C$31,$B447&lt;Input!$G$31),Input!$G$41,0)</f>
        <v>0</v>
      </c>
      <c r="E447" s="78" t="n">
        <f aca="true">IF(AND($B447&gt;Input!$G$45,$B447&lt;Input!$G$25),PMT(Input!$G$40/(100*12),(OFFSET($A$4,MATCH(Input!$G$25,$B$4:$B$1004,1),0,1,1)-OFFSET($A$4,MATCH(Input!$G$45,$B$4:$B$1004,1),0,1,1)),$H$4,0,1),0)</f>
        <v>-194.221807323395</v>
      </c>
      <c r="F447" s="78" t="n">
        <f aca="false">($F446+$D447+$E447)*(1+Input!$G$40/(100*12))</f>
        <v>15274.5527953321</v>
      </c>
    </row>
    <row r="448" customFormat="false" ht="12.8" hidden="false" customHeight="false" outlineLevel="0" collapsed="false">
      <c r="A448" s="76" t="n">
        <v>444</v>
      </c>
      <c r="B448" s="77" t="n">
        <f aca="false">EOMONTH(Input!$C$7,A448)</f>
        <v>56430</v>
      </c>
      <c r="D448" s="78" t="n">
        <f aca="false">IF(AND($B448&lt;Input!$C$31,$B448&lt;Input!$G$31),Input!$G$41,0)</f>
        <v>0</v>
      </c>
      <c r="E448" s="78" t="n">
        <f aca="true">IF(AND($B448&gt;Input!$G$45,$B448&lt;Input!$G$25),PMT(Input!$G$40/(100*12),(OFFSET($A$4,MATCH(Input!$G$25,$B$4:$B$1004,1),0,1,1)-OFFSET($A$4,MATCH(Input!$G$45,$B$4:$B$1004,1),0,1,1)),$H$4,0,1),0)</f>
        <v>-194.221807323395</v>
      </c>
      <c r="F448" s="78" t="n">
        <f aca="false">($F447+$D448+$E448)*(1+Input!$G$40/(100*12))</f>
        <v>15143.1657004587</v>
      </c>
    </row>
    <row r="449" customFormat="false" ht="12.8" hidden="false" customHeight="false" outlineLevel="0" collapsed="false">
      <c r="A449" s="76" t="n">
        <v>445</v>
      </c>
      <c r="B449" s="77" t="n">
        <f aca="false">EOMONTH(Input!$C$7,A449)</f>
        <v>56461</v>
      </c>
      <c r="D449" s="78" t="n">
        <f aca="false">IF(AND($B449&lt;Input!$C$31,$B449&lt;Input!$G$31),Input!$G$41,0)</f>
        <v>0</v>
      </c>
      <c r="E449" s="78" t="n">
        <f aca="true">IF(AND($B449&gt;Input!$G$45,$B449&lt;Input!$G$25),PMT(Input!$G$40/(100*12),(OFFSET($A$4,MATCH(Input!$G$25,$B$4:$B$1004,1),0,1,1)-OFFSET($A$4,MATCH(Input!$G$45,$B$4:$B$1004,1),0,1,1)),$H$4,0,1),0)</f>
        <v>-194.221807323395</v>
      </c>
      <c r="F449" s="78" t="n">
        <f aca="false">($F448+$D449+$E449)*(1+Input!$G$40/(100*12))</f>
        <v>15011.2311593567</v>
      </c>
    </row>
    <row r="450" customFormat="false" ht="12.8" hidden="false" customHeight="false" outlineLevel="0" collapsed="false">
      <c r="A450" s="76" t="n">
        <v>446</v>
      </c>
      <c r="B450" s="77" t="n">
        <f aca="false">EOMONTH(Input!$C$7,A450)</f>
        <v>56492</v>
      </c>
      <c r="D450" s="78" t="n">
        <f aca="false">IF(AND($B450&lt;Input!$C$31,$B450&lt;Input!$G$31),Input!$G$41,0)</f>
        <v>0</v>
      </c>
      <c r="E450" s="78" t="n">
        <f aca="true">IF(AND($B450&gt;Input!$G$45,$B450&lt;Input!$G$25),PMT(Input!$G$40/(100*12),(OFFSET($A$4,MATCH(Input!$G$25,$B$4:$B$1004,1),0,1,1)-OFFSET($A$4,MATCH(Input!$G$45,$B$4:$B$1004,1),0,1,1)),$H$4,0,1),0)</f>
        <v>-194.221807323395</v>
      </c>
      <c r="F450" s="78" t="n">
        <f aca="false">($F449+$D450+$E450)*(1+Input!$G$40/(100*12))</f>
        <v>14878.7468910001</v>
      </c>
    </row>
    <row r="451" customFormat="false" ht="12.8" hidden="false" customHeight="false" outlineLevel="0" collapsed="false">
      <c r="A451" s="76" t="n">
        <v>447</v>
      </c>
      <c r="B451" s="77" t="n">
        <f aca="false">EOMONTH(Input!$C$7,A451)</f>
        <v>56522</v>
      </c>
      <c r="D451" s="78" t="n">
        <f aca="false">IF(AND($B451&lt;Input!$C$31,$B451&lt;Input!$G$31),Input!$G$41,0)</f>
        <v>0</v>
      </c>
      <c r="E451" s="78" t="n">
        <f aca="true">IF(AND($B451&gt;Input!$G$45,$B451&lt;Input!$G$25),PMT(Input!$G$40/(100*12),(OFFSET($A$4,MATCH(Input!$G$25,$B$4:$B$1004,1),0,1,1)-OFFSET($A$4,MATCH(Input!$G$45,$B$4:$B$1004,1),0,1,1)),$H$4,0,1),0)</f>
        <v>-194.221807323395</v>
      </c>
      <c r="F451" s="78" t="n">
        <f aca="false">($F450+$D451+$E451)*(1+Input!$G$40/(100*12))</f>
        <v>14745.7106048587</v>
      </c>
    </row>
    <row r="452" customFormat="false" ht="12.8" hidden="false" customHeight="false" outlineLevel="0" collapsed="false">
      <c r="A452" s="76" t="n">
        <v>448</v>
      </c>
      <c r="B452" s="77" t="n">
        <f aca="false">EOMONTH(Input!$C$7,A452)</f>
        <v>56553</v>
      </c>
      <c r="D452" s="78" t="n">
        <f aca="false">IF(AND($B452&lt;Input!$C$31,$B452&lt;Input!$G$31),Input!$G$41,0)</f>
        <v>0</v>
      </c>
      <c r="E452" s="78" t="n">
        <f aca="true">IF(AND($B452&gt;Input!$G$45,$B452&lt;Input!$G$25),PMT(Input!$G$40/(100*12),(OFFSET($A$4,MATCH(Input!$G$25,$B$4:$B$1004,1),0,1,1)-OFFSET($A$4,MATCH(Input!$G$45,$B$4:$B$1004,1),0,1,1)),$H$4,0,1),0)</f>
        <v>-194.221807323395</v>
      </c>
      <c r="F452" s="78" t="n">
        <f aca="false">($F451+$D452+$E452)*(1+Input!$G$40/(100*12))</f>
        <v>14612.1200008584</v>
      </c>
    </row>
    <row r="453" customFormat="false" ht="12.8" hidden="false" customHeight="false" outlineLevel="0" collapsed="false">
      <c r="A453" s="76" t="n">
        <v>449</v>
      </c>
      <c r="B453" s="77" t="n">
        <f aca="false">EOMONTH(Input!$C$7,A453)</f>
        <v>56583</v>
      </c>
      <c r="D453" s="78" t="n">
        <f aca="false">IF(AND($B453&lt;Input!$C$31,$B453&lt;Input!$G$31),Input!$G$41,0)</f>
        <v>0</v>
      </c>
      <c r="E453" s="78" t="n">
        <f aca="true">IF(AND($B453&gt;Input!$G$45,$B453&lt;Input!$G$25),PMT(Input!$G$40/(100*12),(OFFSET($A$4,MATCH(Input!$G$25,$B$4:$B$1004,1),0,1,1)-OFFSET($A$4,MATCH(Input!$G$45,$B$4:$B$1004,1),0,1,1)),$H$4,0,1),0)</f>
        <v>-194.221807323395</v>
      </c>
      <c r="F453" s="78" t="n">
        <f aca="false">($F452+$D453+$E453)*(1+Input!$G$40/(100*12))</f>
        <v>14477.9727693414</v>
      </c>
    </row>
    <row r="454" customFormat="false" ht="12.8" hidden="false" customHeight="false" outlineLevel="0" collapsed="false">
      <c r="A454" s="76" t="n">
        <v>450</v>
      </c>
      <c r="B454" s="77" t="n">
        <f aca="false">EOMONTH(Input!$C$7,A454)</f>
        <v>56614</v>
      </c>
      <c r="D454" s="78" t="n">
        <f aca="false">IF(AND($B454&lt;Input!$C$31,$B454&lt;Input!$G$31),Input!$G$41,0)</f>
        <v>0</v>
      </c>
      <c r="E454" s="78" t="n">
        <f aca="true">IF(AND($B454&gt;Input!$G$45,$B454&lt;Input!$G$25),PMT(Input!$G$40/(100*12),(OFFSET($A$4,MATCH(Input!$G$25,$B$4:$B$1004,1),0,1,1)-OFFSET($A$4,MATCH(Input!$G$45,$B$4:$B$1004,1),0,1,1)),$H$4,0,1),0)</f>
        <v>-194.221807323395</v>
      </c>
      <c r="F454" s="78" t="n">
        <f aca="false">($F453+$D454+$E454)*(1+Input!$G$40/(100*12))</f>
        <v>14343.2665910264</v>
      </c>
    </row>
    <row r="455" customFormat="false" ht="12.8" hidden="false" customHeight="false" outlineLevel="0" collapsed="false">
      <c r="A455" s="76" t="n">
        <v>451</v>
      </c>
      <c r="B455" s="77" t="n">
        <f aca="false">EOMONTH(Input!$C$7,A455)</f>
        <v>56645</v>
      </c>
      <c r="D455" s="78" t="n">
        <f aca="false">IF(AND($B455&lt;Input!$C$31,$B455&lt;Input!$G$31),Input!$G$41,0)</f>
        <v>0</v>
      </c>
      <c r="E455" s="78" t="n">
        <f aca="true">IF(AND($B455&gt;Input!$G$45,$B455&lt;Input!$G$25),PMT(Input!$G$40/(100*12),(OFFSET($A$4,MATCH(Input!$G$25,$B$4:$B$1004,1),0,1,1)-OFFSET($A$4,MATCH(Input!$G$45,$B$4:$B$1004,1),0,1,1)),$H$4,0,1),0)</f>
        <v>-194.221807323395</v>
      </c>
      <c r="F455" s="78" t="n">
        <f aca="false">($F454+$D455+$E455)*(1+Input!$G$40/(100*12))</f>
        <v>14207.9991369684</v>
      </c>
    </row>
    <row r="456" customFormat="false" ht="12.8" hidden="false" customHeight="false" outlineLevel="0" collapsed="false">
      <c r="A456" s="76" t="n">
        <v>452</v>
      </c>
      <c r="B456" s="77" t="n">
        <f aca="false">EOMONTH(Input!$C$7,A456)</f>
        <v>56673</v>
      </c>
      <c r="D456" s="78" t="n">
        <f aca="false">IF(AND($B456&lt;Input!$C$31,$B456&lt;Input!$G$31),Input!$G$41,0)</f>
        <v>0</v>
      </c>
      <c r="E456" s="78" t="n">
        <f aca="true">IF(AND($B456&gt;Input!$G$45,$B456&lt;Input!$G$25),PMT(Input!$G$40/(100*12),(OFFSET($A$4,MATCH(Input!$G$25,$B$4:$B$1004,1),0,1,1)-OFFSET($A$4,MATCH(Input!$G$45,$B$4:$B$1004,1),0,1,1)),$H$4,0,1),0)</f>
        <v>-194.221807323395</v>
      </c>
      <c r="F456" s="78" t="n">
        <f aca="false">($F455+$D456+$E456)*(1+Input!$G$40/(100*12))</f>
        <v>14072.1680685186</v>
      </c>
    </row>
    <row r="457" customFormat="false" ht="12.8" hidden="false" customHeight="false" outlineLevel="0" collapsed="false">
      <c r="A457" s="76" t="n">
        <v>453</v>
      </c>
      <c r="B457" s="77" t="n">
        <f aca="false">EOMONTH(Input!$C$7,A457)</f>
        <v>56704</v>
      </c>
      <c r="D457" s="78" t="n">
        <f aca="false">IF(AND($B457&lt;Input!$C$31,$B457&lt;Input!$G$31),Input!$G$41,0)</f>
        <v>0</v>
      </c>
      <c r="E457" s="78" t="n">
        <f aca="true">IF(AND($B457&gt;Input!$G$45,$B457&lt;Input!$G$25),PMT(Input!$G$40/(100*12),(OFFSET($A$4,MATCH(Input!$G$25,$B$4:$B$1004,1),0,1,1)-OFFSET($A$4,MATCH(Input!$G$45,$B$4:$B$1004,1),0,1,1)),$H$4,0,1),0)</f>
        <v>-194.221807323395</v>
      </c>
      <c r="F457" s="78" t="n">
        <f aca="false">($F456+$D457+$E457)*(1+Input!$G$40/(100*12))</f>
        <v>13935.7710372835</v>
      </c>
    </row>
    <row r="458" customFormat="false" ht="12.8" hidden="false" customHeight="false" outlineLevel="0" collapsed="false">
      <c r="A458" s="76" t="n">
        <v>454</v>
      </c>
      <c r="B458" s="77" t="n">
        <f aca="false">EOMONTH(Input!$C$7,A458)</f>
        <v>56734</v>
      </c>
      <c r="D458" s="78" t="n">
        <f aca="false">IF(AND($B458&lt;Input!$C$31,$B458&lt;Input!$G$31),Input!$G$41,0)</f>
        <v>0</v>
      </c>
      <c r="E458" s="78" t="n">
        <f aca="true">IF(AND($B458&gt;Input!$G$45,$B458&lt;Input!$G$25),PMT(Input!$G$40/(100*12),(OFFSET($A$4,MATCH(Input!$G$25,$B$4:$B$1004,1),0,1,1)-OFFSET($A$4,MATCH(Input!$G$45,$B$4:$B$1004,1),0,1,1)),$H$4,0,1),0)</f>
        <v>-194.221807323395</v>
      </c>
      <c r="F458" s="78" t="n">
        <f aca="false">($F457+$D458+$E458)*(1+Input!$G$40/(100*12))</f>
        <v>13798.8056850849</v>
      </c>
    </row>
    <row r="459" customFormat="false" ht="12.8" hidden="false" customHeight="false" outlineLevel="0" collapsed="false">
      <c r="A459" s="76" t="n">
        <v>455</v>
      </c>
      <c r="B459" s="77" t="n">
        <f aca="false">EOMONTH(Input!$C$7,A459)</f>
        <v>56765</v>
      </c>
      <c r="D459" s="78" t="n">
        <f aca="false">IF(AND($B459&lt;Input!$C$31,$B459&lt;Input!$G$31),Input!$G$41,0)</f>
        <v>0</v>
      </c>
      <c r="E459" s="78" t="n">
        <f aca="true">IF(AND($B459&gt;Input!$G$45,$B459&lt;Input!$G$25),PMT(Input!$G$40/(100*12),(OFFSET($A$4,MATCH(Input!$G$25,$B$4:$B$1004,1),0,1,1)-OFFSET($A$4,MATCH(Input!$G$45,$B$4:$B$1004,1),0,1,1)),$H$4,0,1),0)</f>
        <v>-194.221807323395</v>
      </c>
      <c r="F459" s="78" t="n">
        <f aca="false">($F458+$D459+$E459)*(1+Input!$G$40/(100*12))</f>
        <v>13661.2696439189</v>
      </c>
    </row>
    <row r="460" customFormat="false" ht="12.8" hidden="false" customHeight="false" outlineLevel="0" collapsed="false">
      <c r="A460" s="76" t="n">
        <v>456</v>
      </c>
      <c r="B460" s="77" t="n">
        <f aca="false">EOMONTH(Input!$C$7,A460)</f>
        <v>56795</v>
      </c>
      <c r="D460" s="78" t="n">
        <f aca="false">IF(AND($B460&lt;Input!$C$31,$B460&lt;Input!$G$31),Input!$G$41,0)</f>
        <v>0</v>
      </c>
      <c r="E460" s="78" t="n">
        <f aca="true">IF(AND($B460&gt;Input!$G$45,$B460&lt;Input!$G$25),PMT(Input!$G$40/(100*12),(OFFSET($A$4,MATCH(Input!$G$25,$B$4:$B$1004,1),0,1,1)-OFFSET($A$4,MATCH(Input!$G$45,$B$4:$B$1004,1),0,1,1)),$H$4,0,1),0)</f>
        <v>-194.221807323395</v>
      </c>
      <c r="F460" s="78" t="n">
        <f aca="false">($F459+$D460+$E460)*(1+Input!$G$40/(100*12))</f>
        <v>13523.1605359146</v>
      </c>
    </row>
    <row r="461" customFormat="false" ht="12.8" hidden="false" customHeight="false" outlineLevel="0" collapsed="false">
      <c r="A461" s="76" t="n">
        <v>457</v>
      </c>
      <c r="B461" s="77" t="n">
        <f aca="false">EOMONTH(Input!$C$7,A461)</f>
        <v>56826</v>
      </c>
      <c r="D461" s="78" t="n">
        <f aca="false">IF(AND($B461&lt;Input!$C$31,$B461&lt;Input!$G$31),Input!$G$41,0)</f>
        <v>0</v>
      </c>
      <c r="E461" s="78" t="n">
        <f aca="true">IF(AND($B461&gt;Input!$G$45,$B461&lt;Input!$G$25),PMT(Input!$G$40/(100*12),(OFFSET($A$4,MATCH(Input!$G$25,$B$4:$B$1004,1),0,1,1)-OFFSET($A$4,MATCH(Input!$G$45,$B$4:$B$1004,1),0,1,1)),$H$4,0,1),0)</f>
        <v>-194.221807323395</v>
      </c>
      <c r="F461" s="78" t="n">
        <f aca="false">($F460+$D461+$E461)*(1+Input!$G$40/(100*12))</f>
        <v>13384.4759732937</v>
      </c>
    </row>
    <row r="462" customFormat="false" ht="12.8" hidden="false" customHeight="false" outlineLevel="0" collapsed="false">
      <c r="A462" s="76" t="n">
        <v>458</v>
      </c>
      <c r="B462" s="77" t="n">
        <f aca="false">EOMONTH(Input!$C$7,A462)</f>
        <v>56857</v>
      </c>
      <c r="D462" s="78" t="n">
        <f aca="false">IF(AND($B462&lt;Input!$C$31,$B462&lt;Input!$G$31),Input!$G$41,0)</f>
        <v>0</v>
      </c>
      <c r="E462" s="78" t="n">
        <f aca="true">IF(AND($B462&gt;Input!$G$45,$B462&lt;Input!$G$25),PMT(Input!$G$40/(100*12),(OFFSET($A$4,MATCH(Input!$G$25,$B$4:$B$1004,1),0,1,1)-OFFSET($A$4,MATCH(Input!$G$45,$B$4:$B$1004,1),0,1,1)),$H$4,0,1),0)</f>
        <v>-194.221807323395</v>
      </c>
      <c r="F462" s="78" t="n">
        <f aca="false">($F461+$D462+$E462)*(1+Input!$G$40/(100*12))</f>
        <v>13245.2135583285</v>
      </c>
    </row>
    <row r="463" customFormat="false" ht="12.8" hidden="false" customHeight="false" outlineLevel="0" collapsed="false">
      <c r="A463" s="76" t="n">
        <v>459</v>
      </c>
      <c r="B463" s="77" t="n">
        <f aca="false">EOMONTH(Input!$C$7,A463)</f>
        <v>56887</v>
      </c>
      <c r="D463" s="78" t="n">
        <f aca="false">IF(AND($B463&lt;Input!$C$31,$B463&lt;Input!$G$31),Input!$G$41,0)</f>
        <v>0</v>
      </c>
      <c r="E463" s="78" t="n">
        <f aca="true">IF(AND($B463&gt;Input!$G$45,$B463&lt;Input!$G$25),PMT(Input!$G$40/(100*12),(OFFSET($A$4,MATCH(Input!$G$25,$B$4:$B$1004,1),0,1,1)-OFFSET($A$4,MATCH(Input!$G$45,$B$4:$B$1004,1),0,1,1)),$H$4,0,1),0)</f>
        <v>-194.221807323395</v>
      </c>
      <c r="F463" s="78" t="n">
        <f aca="false">($F462+$D463+$E463)*(1+Input!$G$40/(100*12))</f>
        <v>13105.370883301</v>
      </c>
    </row>
    <row r="464" customFormat="false" ht="12.8" hidden="false" customHeight="false" outlineLevel="0" collapsed="false">
      <c r="A464" s="76" t="n">
        <v>460</v>
      </c>
      <c r="B464" s="77" t="n">
        <f aca="false">EOMONTH(Input!$C$7,A464)</f>
        <v>56918</v>
      </c>
      <c r="D464" s="78" t="n">
        <f aca="false">IF(AND($B464&lt;Input!$C$31,$B464&lt;Input!$G$31),Input!$G$41,0)</f>
        <v>0</v>
      </c>
      <c r="E464" s="78" t="n">
        <f aca="true">IF(AND($B464&gt;Input!$G$45,$B464&lt;Input!$G$25),PMT(Input!$G$40/(100*12),(OFFSET($A$4,MATCH(Input!$G$25,$B$4:$B$1004,1),0,1,1)-OFFSET($A$4,MATCH(Input!$G$45,$B$4:$B$1004,1),0,1,1)),$H$4,0,1),0)</f>
        <v>-194.221807323395</v>
      </c>
      <c r="F464" s="78" t="n">
        <f aca="false">($F463+$D464+$E464)*(1+Input!$G$40/(100*12))</f>
        <v>12964.9455304608</v>
      </c>
    </row>
    <row r="465" customFormat="false" ht="12.8" hidden="false" customHeight="false" outlineLevel="0" collapsed="false">
      <c r="A465" s="76" t="n">
        <v>461</v>
      </c>
      <c r="B465" s="77" t="n">
        <f aca="false">EOMONTH(Input!$C$7,A465)</f>
        <v>56948</v>
      </c>
      <c r="D465" s="78" t="n">
        <f aca="false">IF(AND($B465&lt;Input!$C$31,$B465&lt;Input!$G$31),Input!$G$41,0)</f>
        <v>0</v>
      </c>
      <c r="E465" s="78" t="n">
        <f aca="true">IF(AND($B465&gt;Input!$G$45,$B465&lt;Input!$G$25),PMT(Input!$G$40/(100*12),(OFFSET($A$4,MATCH(Input!$G$25,$B$4:$B$1004,1),0,1,1)-OFFSET($A$4,MATCH(Input!$G$45,$B$4:$B$1004,1),0,1,1)),$H$4,0,1),0)</f>
        <v>-194.221807323395</v>
      </c>
      <c r="F465" s="78" t="n">
        <f aca="false">($F464+$D465+$E465)*(1+Input!$G$40/(100*12))</f>
        <v>12823.9350719838</v>
      </c>
    </row>
    <row r="466" customFormat="false" ht="12.8" hidden="false" customHeight="false" outlineLevel="0" collapsed="false">
      <c r="A466" s="76" t="n">
        <v>462</v>
      </c>
      <c r="B466" s="77" t="n">
        <f aca="false">EOMONTH(Input!$C$7,A466)</f>
        <v>56979</v>
      </c>
      <c r="D466" s="78" t="n">
        <f aca="false">IF(AND($B466&lt;Input!$C$31,$B466&lt;Input!$G$31),Input!$G$41,0)</f>
        <v>0</v>
      </c>
      <c r="E466" s="78" t="n">
        <f aca="true">IF(AND($B466&gt;Input!$G$45,$B466&lt;Input!$G$25),PMT(Input!$G$40/(100*12),(OFFSET($A$4,MATCH(Input!$G$25,$B$4:$B$1004,1),0,1,1)-OFFSET($A$4,MATCH(Input!$G$45,$B$4:$B$1004,1),0,1,1)),$H$4,0,1),0)</f>
        <v>-194.221807323395</v>
      </c>
      <c r="F466" s="78" t="n">
        <f aca="false">($F465+$D466+$E466)*(1+Input!$G$40/(100*12))</f>
        <v>12682.3370699298</v>
      </c>
    </row>
    <row r="467" customFormat="false" ht="12.8" hidden="false" customHeight="false" outlineLevel="0" collapsed="false">
      <c r="A467" s="76" t="n">
        <v>463</v>
      </c>
      <c r="B467" s="77" t="n">
        <f aca="false">EOMONTH(Input!$C$7,A467)</f>
        <v>57010</v>
      </c>
      <c r="D467" s="78" t="n">
        <f aca="false">IF(AND($B467&lt;Input!$C$31,$B467&lt;Input!$G$31),Input!$G$41,0)</f>
        <v>0</v>
      </c>
      <c r="E467" s="78" t="n">
        <f aca="true">IF(AND($B467&gt;Input!$G$45,$B467&lt;Input!$G$25),PMT(Input!$G$40/(100*12),(OFFSET($A$4,MATCH(Input!$G$25,$B$4:$B$1004,1),0,1,1)-OFFSET($A$4,MATCH(Input!$G$45,$B$4:$B$1004,1),0,1,1)),$H$4,0,1),0)</f>
        <v>-194.221807323395</v>
      </c>
      <c r="F467" s="78" t="n">
        <f aca="false">($F466+$D467+$E467)*(1+Input!$G$40/(100*12))</f>
        <v>12540.1490762006</v>
      </c>
    </row>
    <row r="468" customFormat="false" ht="12.8" hidden="false" customHeight="false" outlineLevel="0" collapsed="false">
      <c r="A468" s="76" t="n">
        <v>464</v>
      </c>
      <c r="B468" s="77" t="n">
        <f aca="false">EOMONTH(Input!$C$7,A468)</f>
        <v>57039</v>
      </c>
      <c r="D468" s="78" t="n">
        <f aca="false">IF(AND($B468&lt;Input!$C$31,$B468&lt;Input!$G$31),Input!$G$41,0)</f>
        <v>0</v>
      </c>
      <c r="E468" s="78" t="n">
        <f aca="true">IF(AND($B468&gt;Input!$G$45,$B468&lt;Input!$G$25),PMT(Input!$G$40/(100*12),(OFFSET($A$4,MATCH(Input!$G$25,$B$4:$B$1004,1),0,1,1)-OFFSET($A$4,MATCH(Input!$G$45,$B$4:$B$1004,1),0,1,1)),$H$4,0,1),0)</f>
        <v>-194.221807323395</v>
      </c>
      <c r="F468" s="78" t="n">
        <f aca="false">($F467+$D468+$E468)*(1+Input!$G$40/(100*12))</f>
        <v>12397.3686324976</v>
      </c>
    </row>
    <row r="469" customFormat="false" ht="12.8" hidden="false" customHeight="false" outlineLevel="0" collapsed="false">
      <c r="A469" s="76" t="n">
        <v>465</v>
      </c>
      <c r="B469" s="77" t="n">
        <f aca="false">EOMONTH(Input!$C$7,A469)</f>
        <v>57070</v>
      </c>
      <c r="D469" s="78" t="n">
        <f aca="false">IF(AND($B469&lt;Input!$C$31,$B469&lt;Input!$G$31),Input!$G$41,0)</f>
        <v>0</v>
      </c>
      <c r="E469" s="78" t="n">
        <f aca="true">IF(AND($B469&gt;Input!$G$45,$B469&lt;Input!$G$25),PMT(Input!$G$40/(100*12),(OFFSET($A$4,MATCH(Input!$G$25,$B$4:$B$1004,1),0,1,1)-OFFSET($A$4,MATCH(Input!$G$45,$B$4:$B$1004,1),0,1,1)),$H$4,0,1),0)</f>
        <v>-194.221807323395</v>
      </c>
      <c r="F469" s="78" t="n">
        <f aca="false">($F468+$D469+$E469)*(1+Input!$G$40/(100*12))</f>
        <v>12253.9932702791</v>
      </c>
    </row>
    <row r="470" customFormat="false" ht="12.8" hidden="false" customHeight="false" outlineLevel="0" collapsed="false">
      <c r="A470" s="76" t="n">
        <v>466</v>
      </c>
      <c r="B470" s="77" t="n">
        <f aca="false">EOMONTH(Input!$C$7,A470)</f>
        <v>57100</v>
      </c>
      <c r="D470" s="78" t="n">
        <f aca="false">IF(AND($B470&lt;Input!$C$31,$B470&lt;Input!$G$31),Input!$G$41,0)</f>
        <v>0</v>
      </c>
      <c r="E470" s="78" t="n">
        <f aca="true">IF(AND($B470&gt;Input!$G$45,$B470&lt;Input!$G$25),PMT(Input!$G$40/(100*12),(OFFSET($A$4,MATCH(Input!$G$25,$B$4:$B$1004,1),0,1,1)-OFFSET($A$4,MATCH(Input!$G$45,$B$4:$B$1004,1),0,1,1)),$H$4,0,1),0)</f>
        <v>-194.221807323395</v>
      </c>
      <c r="F470" s="78" t="n">
        <f aca="false">($F469+$D470+$E470)*(1+Input!$G$40/(100*12))</f>
        <v>12110.020510718</v>
      </c>
    </row>
    <row r="471" customFormat="false" ht="12.8" hidden="false" customHeight="false" outlineLevel="0" collapsed="false">
      <c r="A471" s="76" t="n">
        <v>467</v>
      </c>
      <c r="B471" s="77" t="n">
        <f aca="false">EOMONTH(Input!$C$7,A471)</f>
        <v>57131</v>
      </c>
      <c r="D471" s="78" t="n">
        <f aca="false">IF(AND($B471&lt;Input!$C$31,$B471&lt;Input!$G$31),Input!$G$41,0)</f>
        <v>0</v>
      </c>
      <c r="E471" s="78" t="n">
        <f aca="true">IF(AND($B471&gt;Input!$G$45,$B471&lt;Input!$G$25),PMT(Input!$G$40/(100*12),(OFFSET($A$4,MATCH(Input!$G$25,$B$4:$B$1004,1),0,1,1)-OFFSET($A$4,MATCH(Input!$G$45,$B$4:$B$1004,1),0,1,1)),$H$4,0,1),0)</f>
        <v>-194.221807323395</v>
      </c>
      <c r="F471" s="78" t="n">
        <f aca="false">($F470+$D471+$E471)*(1+Input!$G$40/(100*12))</f>
        <v>11965.4478646587</v>
      </c>
    </row>
    <row r="472" customFormat="false" ht="12.8" hidden="false" customHeight="false" outlineLevel="0" collapsed="false">
      <c r="A472" s="76" t="n">
        <v>468</v>
      </c>
      <c r="B472" s="77" t="n">
        <f aca="false">EOMONTH(Input!$C$7,A472)</f>
        <v>57161</v>
      </c>
      <c r="D472" s="78" t="n">
        <f aca="false">IF(AND($B472&lt;Input!$C$31,$B472&lt;Input!$G$31),Input!$G$41,0)</f>
        <v>0</v>
      </c>
      <c r="E472" s="78" t="n">
        <f aca="true">IF(AND($B472&gt;Input!$G$45,$B472&lt;Input!$G$25),PMT(Input!$G$40/(100*12),(OFFSET($A$4,MATCH(Input!$G$25,$B$4:$B$1004,1),0,1,1)-OFFSET($A$4,MATCH(Input!$G$45,$B$4:$B$1004,1),0,1,1)),$H$4,0,1),0)</f>
        <v>-194.221807323395</v>
      </c>
      <c r="F472" s="78" t="n">
        <f aca="false">($F471+$D472+$E472)*(1+Input!$G$40/(100*12))</f>
        <v>11820.2728325742</v>
      </c>
    </row>
    <row r="473" customFormat="false" ht="12.8" hidden="false" customHeight="false" outlineLevel="0" collapsed="false">
      <c r="A473" s="76" t="n">
        <v>469</v>
      </c>
      <c r="B473" s="77" t="n">
        <f aca="false">EOMONTH(Input!$C$7,A473)</f>
        <v>57192</v>
      </c>
      <c r="D473" s="78" t="n">
        <f aca="false">IF(AND($B473&lt;Input!$C$31,$B473&lt;Input!$G$31),Input!$G$41,0)</f>
        <v>0</v>
      </c>
      <c r="E473" s="78" t="n">
        <f aca="true">IF(AND($B473&gt;Input!$G$45,$B473&lt;Input!$G$25),PMT(Input!$G$40/(100*12),(OFFSET($A$4,MATCH(Input!$G$25,$B$4:$B$1004,1),0,1,1)-OFFSET($A$4,MATCH(Input!$G$45,$B$4:$B$1004,1),0,1,1)),$H$4,0,1),0)</f>
        <v>-194.221807323395</v>
      </c>
      <c r="F473" s="78" t="n">
        <f aca="false">($F472+$D473+$E473)*(1+Input!$G$40/(100*12))</f>
        <v>11674.4929045227</v>
      </c>
    </row>
    <row r="474" customFormat="false" ht="12.8" hidden="false" customHeight="false" outlineLevel="0" collapsed="false">
      <c r="A474" s="76" t="n">
        <v>470</v>
      </c>
      <c r="B474" s="77" t="n">
        <f aca="false">EOMONTH(Input!$C$7,A474)</f>
        <v>57223</v>
      </c>
      <c r="D474" s="78" t="n">
        <f aca="false">IF(AND($B474&lt;Input!$C$31,$B474&lt;Input!$G$31),Input!$G$41,0)</f>
        <v>0</v>
      </c>
      <c r="E474" s="78" t="n">
        <f aca="true">IF(AND($B474&gt;Input!$G$45,$B474&lt;Input!$G$25),PMT(Input!$G$40/(100*12),(OFFSET($A$4,MATCH(Input!$G$25,$B$4:$B$1004,1),0,1,1)-OFFSET($A$4,MATCH(Input!$G$45,$B$4:$B$1004,1),0,1,1)),$H$4,0,1),0)</f>
        <v>-194.221807323395</v>
      </c>
      <c r="F474" s="78" t="n">
        <f aca="false">($F473+$D474+$E474)*(1+Input!$G$40/(100*12))</f>
        <v>11528.1055601043</v>
      </c>
    </row>
    <row r="475" customFormat="false" ht="12.8" hidden="false" customHeight="false" outlineLevel="0" collapsed="false">
      <c r="A475" s="76" t="n">
        <v>471</v>
      </c>
      <c r="B475" s="77" t="n">
        <f aca="false">EOMONTH(Input!$C$7,A475)</f>
        <v>57253</v>
      </c>
      <c r="D475" s="78" t="n">
        <f aca="false">IF(AND($B475&lt;Input!$C$31,$B475&lt;Input!$G$31),Input!$G$41,0)</f>
        <v>0</v>
      </c>
      <c r="E475" s="78" t="n">
        <f aca="true">IF(AND($B475&gt;Input!$G$45,$B475&lt;Input!$G$25),PMT(Input!$G$40/(100*12),(OFFSET($A$4,MATCH(Input!$G$25,$B$4:$B$1004,1),0,1,1)-OFFSET($A$4,MATCH(Input!$G$45,$B$4:$B$1004,1),0,1,1)),$H$4,0,1),0)</f>
        <v>-194.221807323395</v>
      </c>
      <c r="F475" s="78" t="n">
        <f aca="false">($F474+$D475+$E475)*(1+Input!$G$40/(100*12))</f>
        <v>11381.1082684175</v>
      </c>
    </row>
    <row r="476" customFormat="false" ht="12.8" hidden="false" customHeight="false" outlineLevel="0" collapsed="false">
      <c r="A476" s="76" t="n">
        <v>472</v>
      </c>
      <c r="B476" s="77" t="n">
        <f aca="false">EOMONTH(Input!$C$7,A476)</f>
        <v>57284</v>
      </c>
      <c r="D476" s="78" t="n">
        <f aca="false">IF(AND($B476&lt;Input!$C$31,$B476&lt;Input!$G$31),Input!$G$41,0)</f>
        <v>0</v>
      </c>
      <c r="E476" s="78" t="n">
        <f aca="true">IF(AND($B476&gt;Input!$G$45,$B476&lt;Input!$G$25),PMT(Input!$G$40/(100*12),(OFFSET($A$4,MATCH(Input!$G$25,$B$4:$B$1004,1),0,1,1)-OFFSET($A$4,MATCH(Input!$G$45,$B$4:$B$1004,1),0,1,1)),$H$4,0,1),0)</f>
        <v>-194.221807323395</v>
      </c>
      <c r="F476" s="78" t="n">
        <f aca="false">($F475+$D476+$E476)*(1+Input!$G$40/(100*12))</f>
        <v>11233.4984880154</v>
      </c>
    </row>
    <row r="477" customFormat="false" ht="12.8" hidden="false" customHeight="false" outlineLevel="0" collapsed="false">
      <c r="A477" s="76" t="n">
        <v>473</v>
      </c>
      <c r="B477" s="77" t="n">
        <f aca="false">EOMONTH(Input!$C$7,A477)</f>
        <v>57314</v>
      </c>
      <c r="D477" s="78" t="n">
        <f aca="false">IF(AND($B477&lt;Input!$C$31,$B477&lt;Input!$G$31),Input!$G$41,0)</f>
        <v>0</v>
      </c>
      <c r="E477" s="78" t="n">
        <f aca="true">IF(AND($B477&gt;Input!$G$45,$B477&lt;Input!$G$25),PMT(Input!$G$40/(100*12),(OFFSET($A$4,MATCH(Input!$G$25,$B$4:$B$1004,1),0,1,1)-OFFSET($A$4,MATCH(Input!$G$45,$B$4:$B$1004,1),0,1,1)),$H$4,0,1),0)</f>
        <v>-194.221807323395</v>
      </c>
      <c r="F477" s="78" t="n">
        <f aca="false">($F476+$D477+$E477)*(1+Input!$G$40/(100*12))</f>
        <v>11085.2736668615</v>
      </c>
    </row>
    <row r="478" customFormat="false" ht="12.8" hidden="false" customHeight="false" outlineLevel="0" collapsed="false">
      <c r="A478" s="76" t="n">
        <v>474</v>
      </c>
      <c r="B478" s="77" t="n">
        <f aca="false">EOMONTH(Input!$C$7,A478)</f>
        <v>57345</v>
      </c>
      <c r="D478" s="78" t="n">
        <f aca="false">IF(AND($B478&lt;Input!$C$31,$B478&lt;Input!$G$31),Input!$G$41,0)</f>
        <v>0</v>
      </c>
      <c r="E478" s="78" t="n">
        <f aca="true">IF(AND($B478&gt;Input!$G$45,$B478&lt;Input!$G$25),PMT(Input!$G$40/(100*12),(OFFSET($A$4,MATCH(Input!$G$25,$B$4:$B$1004,1),0,1,1)-OFFSET($A$4,MATCH(Input!$G$45,$B$4:$B$1004,1),0,1,1)),$H$4,0,1),0)</f>
        <v>-194.221807323395</v>
      </c>
      <c r="F478" s="78" t="n">
        <f aca="false">($F477+$D478+$E478)*(1+Input!$G$40/(100*12))</f>
        <v>10936.4312422862</v>
      </c>
    </row>
    <row r="479" customFormat="false" ht="12.8" hidden="false" customHeight="false" outlineLevel="0" collapsed="false">
      <c r="A479" s="76" t="n">
        <v>475</v>
      </c>
      <c r="B479" s="77" t="n">
        <f aca="false">EOMONTH(Input!$C$7,A479)</f>
        <v>57376</v>
      </c>
      <c r="D479" s="78" t="n">
        <f aca="false">IF(AND($B479&lt;Input!$C$31,$B479&lt;Input!$G$31),Input!$G$41,0)</f>
        <v>0</v>
      </c>
      <c r="E479" s="78" t="n">
        <f aca="true">IF(AND($B479&gt;Input!$G$45,$B479&lt;Input!$G$25),PMT(Input!$G$40/(100*12),(OFFSET($A$4,MATCH(Input!$G$25,$B$4:$B$1004,1),0,1,1)-OFFSET($A$4,MATCH(Input!$G$45,$B$4:$B$1004,1),0,1,1)),$H$4,0,1),0)</f>
        <v>-194.221807323395</v>
      </c>
      <c r="F479" s="78" t="n">
        <f aca="false">($F478+$D479+$E479)*(1+Input!$G$40/(100*12))</f>
        <v>10786.9686409418</v>
      </c>
    </row>
    <row r="480" customFormat="false" ht="12.8" hidden="false" customHeight="false" outlineLevel="0" collapsed="false">
      <c r="A480" s="76" t="n">
        <v>476</v>
      </c>
      <c r="B480" s="77" t="n">
        <f aca="false">EOMONTH(Input!$C$7,A480)</f>
        <v>57404</v>
      </c>
      <c r="D480" s="78" t="n">
        <f aca="false">IF(AND($B480&lt;Input!$C$31,$B480&lt;Input!$G$31),Input!$G$41,0)</f>
        <v>0</v>
      </c>
      <c r="E480" s="78" t="n">
        <f aca="true">IF(AND($B480&gt;Input!$G$45,$B480&lt;Input!$G$25),PMT(Input!$G$40/(100*12),(OFFSET($A$4,MATCH(Input!$G$25,$B$4:$B$1004,1),0,1,1)-OFFSET($A$4,MATCH(Input!$G$45,$B$4:$B$1004,1),0,1,1)),$H$4,0,1),0)</f>
        <v>-194.221807323395</v>
      </c>
      <c r="F480" s="78" t="n">
        <f aca="false">($F479+$D480+$E480)*(1+Input!$G$40/(100*12))</f>
        <v>10636.8832787585</v>
      </c>
    </row>
    <row r="481" customFormat="false" ht="12.8" hidden="false" customHeight="false" outlineLevel="0" collapsed="false">
      <c r="A481" s="76" t="n">
        <v>477</v>
      </c>
      <c r="B481" s="77" t="n">
        <f aca="false">EOMONTH(Input!$C$7,A481)</f>
        <v>57435</v>
      </c>
      <c r="D481" s="78" t="n">
        <f aca="false">IF(AND($B481&lt;Input!$C$31,$B481&lt;Input!$G$31),Input!$G$41,0)</f>
        <v>0</v>
      </c>
      <c r="E481" s="78" t="n">
        <f aca="true">IF(AND($B481&gt;Input!$G$45,$B481&lt;Input!$G$25),PMT(Input!$G$40/(100*12),(OFFSET($A$4,MATCH(Input!$G$25,$B$4:$B$1004,1),0,1,1)-OFFSET($A$4,MATCH(Input!$G$45,$B$4:$B$1004,1),0,1,1)),$H$4,0,1),0)</f>
        <v>-194.221807323395</v>
      </c>
      <c r="F481" s="78" t="n">
        <f aca="false">($F480+$D481+$E481)*(1+Input!$G$40/(100*12))</f>
        <v>10486.1725608994</v>
      </c>
    </row>
    <row r="482" customFormat="false" ht="12.8" hidden="false" customHeight="false" outlineLevel="0" collapsed="false">
      <c r="A482" s="76" t="n">
        <v>478</v>
      </c>
      <c r="B482" s="77" t="n">
        <f aca="false">EOMONTH(Input!$C$7,A482)</f>
        <v>57465</v>
      </c>
      <c r="D482" s="78" t="n">
        <f aca="false">IF(AND($B482&lt;Input!$C$31,$B482&lt;Input!$G$31),Input!$G$41,0)</f>
        <v>0</v>
      </c>
      <c r="E482" s="78" t="n">
        <f aca="true">IF(AND($B482&gt;Input!$G$45,$B482&lt;Input!$G$25),PMT(Input!$G$40/(100*12),(OFFSET($A$4,MATCH(Input!$G$25,$B$4:$B$1004,1),0,1,1)-OFFSET($A$4,MATCH(Input!$G$45,$B$4:$B$1004,1),0,1,1)),$H$4,0,1),0)</f>
        <v>-194.221807323395</v>
      </c>
      <c r="F482" s="78" t="n">
        <f aca="false">($F481+$D482+$E482)*(1+Input!$G$40/(100*12))</f>
        <v>10334.8338817159</v>
      </c>
    </row>
    <row r="483" customFormat="false" ht="12.8" hidden="false" customHeight="false" outlineLevel="0" collapsed="false">
      <c r="A483" s="76" t="n">
        <v>479</v>
      </c>
      <c r="B483" s="77" t="n">
        <f aca="false">EOMONTH(Input!$C$7,A483)</f>
        <v>57496</v>
      </c>
      <c r="D483" s="78" t="n">
        <f aca="false">IF(AND($B483&lt;Input!$C$31,$B483&lt;Input!$G$31),Input!$G$41,0)</f>
        <v>0</v>
      </c>
      <c r="E483" s="78" t="n">
        <f aca="true">IF(AND($B483&gt;Input!$G$45,$B483&lt;Input!$G$25),PMT(Input!$G$40/(100*12),(OFFSET($A$4,MATCH(Input!$G$25,$B$4:$B$1004,1),0,1,1)-OFFSET($A$4,MATCH(Input!$G$45,$B$4:$B$1004,1),0,1,1)),$H$4,0,1),0)</f>
        <v>-194.221807323395</v>
      </c>
      <c r="F483" s="78" t="n">
        <f aca="false">($F482+$D483+$E483)*(1+Input!$G$40/(100*12))</f>
        <v>10182.8646247025</v>
      </c>
    </row>
    <row r="484" customFormat="false" ht="12.8" hidden="false" customHeight="false" outlineLevel="0" collapsed="false">
      <c r="A484" s="76" t="n">
        <v>480</v>
      </c>
      <c r="B484" s="77" t="n">
        <f aca="false">EOMONTH(Input!$C$7,A484)</f>
        <v>57526</v>
      </c>
      <c r="D484" s="78" t="n">
        <f aca="false">IF(AND($B484&lt;Input!$C$31,$B484&lt;Input!$G$31),Input!$G$41,0)</f>
        <v>0</v>
      </c>
      <c r="E484" s="78" t="n">
        <f aca="true">IF(AND($B484&gt;Input!$G$45,$B484&lt;Input!$G$25),PMT(Input!$G$40/(100*12),(OFFSET($A$4,MATCH(Input!$G$25,$B$4:$B$1004,1),0,1,1)-OFFSET($A$4,MATCH(Input!$G$45,$B$4:$B$1004,1),0,1,1)),$H$4,0,1),0)</f>
        <v>-194.221807323395</v>
      </c>
      <c r="F484" s="78" t="n">
        <f aca="false">($F483+$D484+$E484)*(1+Input!$G$40/(100*12))</f>
        <v>10030.2621624515</v>
      </c>
    </row>
    <row r="485" customFormat="false" ht="12.8" hidden="false" customHeight="false" outlineLevel="0" collapsed="false">
      <c r="A485" s="76" t="n">
        <v>481</v>
      </c>
      <c r="B485" s="77" t="n">
        <f aca="false">EOMONTH(Input!$C$7,A485)</f>
        <v>57557</v>
      </c>
      <c r="D485" s="78" t="n">
        <f aca="false">IF(AND($B485&lt;Input!$C$31,$B485&lt;Input!$G$31),Input!$G$41,0)</f>
        <v>0</v>
      </c>
      <c r="E485" s="78" t="n">
        <f aca="true">IF(AND($B485&gt;Input!$G$45,$B485&lt;Input!$G$25),PMT(Input!$G$40/(100*12),(OFFSET($A$4,MATCH(Input!$G$25,$B$4:$B$1004,1),0,1,1)-OFFSET($A$4,MATCH(Input!$G$45,$B$4:$B$1004,1),0,1,1)),$H$4,0,1),0)</f>
        <v>-194.221807323395</v>
      </c>
      <c r="F485" s="78" t="n">
        <f aca="false">($F484+$D485+$E485)*(1+Input!$G$40/(100*12))</f>
        <v>9877.02385660782</v>
      </c>
    </row>
    <row r="486" customFormat="false" ht="12.8" hidden="false" customHeight="false" outlineLevel="0" collapsed="false">
      <c r="A486" s="76" t="n">
        <v>482</v>
      </c>
      <c r="B486" s="77" t="n">
        <f aca="false">EOMONTH(Input!$C$7,A486)</f>
        <v>57588</v>
      </c>
      <c r="D486" s="78" t="n">
        <f aca="false">IF(AND($B486&lt;Input!$C$31,$B486&lt;Input!$G$31),Input!$G$41,0)</f>
        <v>0</v>
      </c>
      <c r="E486" s="78" t="n">
        <f aca="true">IF(AND($B486&gt;Input!$G$45,$B486&lt;Input!$G$25),PMT(Input!$G$40/(100*12),(OFFSET($A$4,MATCH(Input!$G$25,$B$4:$B$1004,1),0,1,1)-OFFSET($A$4,MATCH(Input!$G$45,$B$4:$B$1004,1),0,1,1)),$H$4,0,1),0)</f>
        <v>-194.221807323395</v>
      </c>
      <c r="F486" s="78" t="n">
        <f aca="false">($F485+$D486+$E486)*(1+Input!$G$40/(100*12))</f>
        <v>9723.14705782311</v>
      </c>
    </row>
    <row r="487" customFormat="false" ht="12.8" hidden="false" customHeight="false" outlineLevel="0" collapsed="false">
      <c r="A487" s="76" t="n">
        <v>483</v>
      </c>
      <c r="B487" s="77" t="n">
        <f aca="false">EOMONTH(Input!$C$7,A487)</f>
        <v>57618</v>
      </c>
      <c r="D487" s="78" t="n">
        <f aca="false">IF(AND($B487&lt;Input!$C$31,$B487&lt;Input!$G$31),Input!$G$41,0)</f>
        <v>0</v>
      </c>
      <c r="E487" s="78" t="n">
        <f aca="true">IF(AND($B487&gt;Input!$G$45,$B487&lt;Input!$G$25),PMT(Input!$G$40/(100*12),(OFFSET($A$4,MATCH(Input!$G$25,$B$4:$B$1004,1),0,1,1)-OFFSET($A$4,MATCH(Input!$G$45,$B$4:$B$1004,1),0,1,1)),$H$4,0,1),0)</f>
        <v>-194.221807323395</v>
      </c>
      <c r="F487" s="78" t="n">
        <f aca="false">($F486+$D487+$E487)*(1+Input!$G$40/(100*12))</f>
        <v>9568.62910571013</v>
      </c>
    </row>
    <row r="488" customFormat="false" ht="12.8" hidden="false" customHeight="false" outlineLevel="0" collapsed="false">
      <c r="A488" s="76" t="n">
        <v>484</v>
      </c>
      <c r="B488" s="77" t="n">
        <f aca="false">EOMONTH(Input!$C$7,A488)</f>
        <v>57649</v>
      </c>
      <c r="D488" s="78" t="n">
        <f aca="false">IF(AND($B488&lt;Input!$C$31,$B488&lt;Input!$G$31),Input!$G$41,0)</f>
        <v>0</v>
      </c>
      <c r="E488" s="78" t="n">
        <f aca="true">IF(AND($B488&gt;Input!$G$45,$B488&lt;Input!$G$25),PMT(Input!$G$40/(100*12),(OFFSET($A$4,MATCH(Input!$G$25,$B$4:$B$1004,1),0,1,1)-OFFSET($A$4,MATCH(Input!$G$45,$B$4:$B$1004,1),0,1,1)),$H$4,0,1),0)</f>
        <v>-194.221807323395</v>
      </c>
      <c r="F488" s="78" t="n">
        <f aca="false">($F487+$D488+$E488)*(1+Input!$G$40/(100*12))</f>
        <v>9413.46732879668</v>
      </c>
    </row>
    <row r="489" customFormat="false" ht="12.8" hidden="false" customHeight="false" outlineLevel="0" collapsed="false">
      <c r="A489" s="76" t="n">
        <v>485</v>
      </c>
      <c r="B489" s="77" t="n">
        <f aca="false">EOMONTH(Input!$C$7,A489)</f>
        <v>57679</v>
      </c>
      <c r="D489" s="78" t="n">
        <f aca="false">IF(AND($B489&lt;Input!$C$31,$B489&lt;Input!$G$31),Input!$G$41,0)</f>
        <v>0</v>
      </c>
      <c r="E489" s="78" t="n">
        <f aca="true">IF(AND($B489&gt;Input!$G$45,$B489&lt;Input!$G$25),PMT(Input!$G$40/(100*12),(OFFSET($A$4,MATCH(Input!$G$25,$B$4:$B$1004,1),0,1,1)-OFFSET($A$4,MATCH(Input!$G$45,$B$4:$B$1004,1),0,1,1)),$H$4,0,1),0)</f>
        <v>-194.221807323395</v>
      </c>
      <c r="F489" s="78" t="n">
        <f aca="false">($F488+$D489+$E489)*(1+Input!$G$40/(100*12))</f>
        <v>9257.65904447942</v>
      </c>
    </row>
    <row r="490" customFormat="false" ht="12.8" hidden="false" customHeight="false" outlineLevel="0" collapsed="false">
      <c r="A490" s="76" t="n">
        <v>486</v>
      </c>
      <c r="B490" s="77" t="n">
        <f aca="false">EOMONTH(Input!$C$7,A490)</f>
        <v>57710</v>
      </c>
      <c r="D490" s="78" t="n">
        <f aca="false">IF(AND($B490&lt;Input!$C$31,$B490&lt;Input!$G$31),Input!$G$41,0)</f>
        <v>0</v>
      </c>
      <c r="E490" s="78" t="n">
        <f aca="true">IF(AND($B490&gt;Input!$G$45,$B490&lt;Input!$G$25),PMT(Input!$G$40/(100*12),(OFFSET($A$4,MATCH(Input!$G$25,$B$4:$B$1004,1),0,1,1)-OFFSET($A$4,MATCH(Input!$G$45,$B$4:$B$1004,1),0,1,1)),$H$4,0,1),0)</f>
        <v>-194.221807323395</v>
      </c>
      <c r="F490" s="78" t="n">
        <f aca="false">($F489+$D490+$E490)*(1+Input!$G$40/(100*12))</f>
        <v>9101.20155897751</v>
      </c>
    </row>
    <row r="491" customFormat="false" ht="12.8" hidden="false" customHeight="false" outlineLevel="0" collapsed="false">
      <c r="A491" s="76" t="n">
        <v>487</v>
      </c>
      <c r="B491" s="77" t="n">
        <f aca="false">EOMONTH(Input!$C$7,A491)</f>
        <v>57741</v>
      </c>
      <c r="D491" s="78" t="n">
        <f aca="false">IF(AND($B491&lt;Input!$C$31,$B491&lt;Input!$G$31),Input!$G$41,0)</f>
        <v>0</v>
      </c>
      <c r="E491" s="78" t="n">
        <f aca="true">IF(AND($B491&gt;Input!$G$45,$B491&lt;Input!$G$25),PMT(Input!$G$40/(100*12),(OFFSET($A$4,MATCH(Input!$G$25,$B$4:$B$1004,1),0,1,1)-OFFSET($A$4,MATCH(Input!$G$45,$B$4:$B$1004,1),0,1,1)),$H$4,0,1),0)</f>
        <v>-194.221807323395</v>
      </c>
      <c r="F491" s="78" t="n">
        <f aca="false">($F490+$D491+$E491)*(1+Input!$G$40/(100*12))</f>
        <v>8944.09216728601</v>
      </c>
    </row>
    <row r="492" customFormat="false" ht="12.8" hidden="false" customHeight="false" outlineLevel="0" collapsed="false">
      <c r="A492" s="76" t="n">
        <v>488</v>
      </c>
      <c r="B492" s="77" t="n">
        <f aca="false">EOMONTH(Input!$C$7,A492)</f>
        <v>57769</v>
      </c>
      <c r="D492" s="78" t="n">
        <f aca="false">IF(AND($B492&lt;Input!$C$31,$B492&lt;Input!$G$31),Input!$G$41,0)</f>
        <v>0</v>
      </c>
      <c r="E492" s="78" t="n">
        <f aca="true">IF(AND($B492&gt;Input!$G$45,$B492&lt;Input!$G$25),PMT(Input!$G$40/(100*12),(OFFSET($A$4,MATCH(Input!$G$25,$B$4:$B$1004,1),0,1,1)-OFFSET($A$4,MATCH(Input!$G$45,$B$4:$B$1004,1),0,1,1)),$H$4,0,1),0)</f>
        <v>-194.221807323395</v>
      </c>
      <c r="F492" s="78" t="n">
        <f aca="false">($F491+$D492+$E492)*(1+Input!$G$40/(100*12))</f>
        <v>8786.32815312912</v>
      </c>
    </row>
    <row r="493" customFormat="false" ht="12.8" hidden="false" customHeight="false" outlineLevel="0" collapsed="false">
      <c r="A493" s="76" t="n">
        <v>489</v>
      </c>
      <c r="B493" s="77" t="n">
        <f aca="false">EOMONTH(Input!$C$7,A493)</f>
        <v>57800</v>
      </c>
      <c r="D493" s="78" t="n">
        <f aca="false">IF(AND($B493&lt;Input!$C$31,$B493&lt;Input!$G$31),Input!$G$41,0)</f>
        <v>0</v>
      </c>
      <c r="E493" s="78" t="n">
        <f aca="true">IF(AND($B493&gt;Input!$G$45,$B493&lt;Input!$G$25),PMT(Input!$G$40/(100*12),(OFFSET($A$4,MATCH(Input!$G$25,$B$4:$B$1004,1),0,1,1)-OFFSET($A$4,MATCH(Input!$G$45,$B$4:$B$1004,1),0,1,1)),$H$4,0,1),0)</f>
        <v>-194.221807323395</v>
      </c>
      <c r="F493" s="78" t="n">
        <f aca="false">($F492+$D493+$E493)*(1+Input!$G$40/(100*12))</f>
        <v>8627.90678891325</v>
      </c>
    </row>
    <row r="494" customFormat="false" ht="12.8" hidden="false" customHeight="false" outlineLevel="0" collapsed="false">
      <c r="A494" s="76" t="n">
        <v>490</v>
      </c>
      <c r="B494" s="77" t="n">
        <f aca="false">EOMONTH(Input!$C$7,A494)</f>
        <v>57830</v>
      </c>
      <c r="D494" s="78" t="n">
        <f aca="false">IF(AND($B494&lt;Input!$C$31,$B494&lt;Input!$G$31),Input!$G$41,0)</f>
        <v>0</v>
      </c>
      <c r="E494" s="78" t="n">
        <f aca="true">IF(AND($B494&gt;Input!$G$45,$B494&lt;Input!$G$25),PMT(Input!$G$40/(100*12),(OFFSET($A$4,MATCH(Input!$G$25,$B$4:$B$1004,1),0,1,1)-OFFSET($A$4,MATCH(Input!$G$45,$B$4:$B$1004,1),0,1,1)),$H$4,0,1),0)</f>
        <v>-194.221807323395</v>
      </c>
      <c r="F494" s="78" t="n">
        <f aca="false">($F493+$D494+$E494)*(1+Input!$G$40/(100*12))</f>
        <v>8468.82533567982</v>
      </c>
    </row>
    <row r="495" customFormat="false" ht="12.8" hidden="false" customHeight="false" outlineLevel="0" collapsed="false">
      <c r="A495" s="76" t="n">
        <v>491</v>
      </c>
      <c r="B495" s="77" t="n">
        <f aca="false">EOMONTH(Input!$C$7,A495)</f>
        <v>57861</v>
      </c>
      <c r="D495" s="78" t="n">
        <f aca="false">IF(AND($B495&lt;Input!$C$31,$B495&lt;Input!$G$31),Input!$G$41,0)</f>
        <v>0</v>
      </c>
      <c r="E495" s="78" t="n">
        <f aca="true">IF(AND($B495&gt;Input!$G$45,$B495&lt;Input!$G$25),PMT(Input!$G$40/(100*12),(OFFSET($A$4,MATCH(Input!$G$25,$B$4:$B$1004,1),0,1,1)-OFFSET($A$4,MATCH(Input!$G$45,$B$4:$B$1004,1),0,1,1)),$H$4,0,1),0)</f>
        <v>-194.221807323395</v>
      </c>
      <c r="F495" s="78" t="n">
        <f aca="false">($F494+$D495+$E495)*(1+Input!$G$40/(100*12))</f>
        <v>8309.08104305791</v>
      </c>
    </row>
    <row r="496" customFormat="false" ht="12.8" hidden="false" customHeight="false" outlineLevel="0" collapsed="false">
      <c r="A496" s="76" t="n">
        <v>492</v>
      </c>
      <c r="B496" s="77" t="n">
        <f aca="false">EOMONTH(Input!$C$7,A496)</f>
        <v>57891</v>
      </c>
      <c r="D496" s="78" t="n">
        <f aca="false">IF(AND($B496&lt;Input!$C$31,$B496&lt;Input!$G$31),Input!$G$41,0)</f>
        <v>0</v>
      </c>
      <c r="E496" s="78" t="n">
        <f aca="true">IF(AND($B496&gt;Input!$G$45,$B496&lt;Input!$G$25),PMT(Input!$G$40/(100*12),(OFFSET($A$4,MATCH(Input!$G$25,$B$4:$B$1004,1),0,1,1)-OFFSET($A$4,MATCH(Input!$G$45,$B$4:$B$1004,1),0,1,1)),$H$4,0,1),0)</f>
        <v>-194.221807323395</v>
      </c>
      <c r="F496" s="78" t="n">
        <f aca="false">($F495+$D496+$E496)*(1+Input!$G$40/(100*12))</f>
        <v>8148.67114921674</v>
      </c>
    </row>
    <row r="497" customFormat="false" ht="12.8" hidden="false" customHeight="false" outlineLevel="0" collapsed="false">
      <c r="A497" s="76" t="n">
        <v>493</v>
      </c>
      <c r="B497" s="77" t="n">
        <f aca="false">EOMONTH(Input!$C$7,A497)</f>
        <v>57922</v>
      </c>
      <c r="D497" s="78" t="n">
        <f aca="false">IF(AND($B497&lt;Input!$C$31,$B497&lt;Input!$G$31),Input!$G$41,0)</f>
        <v>0</v>
      </c>
      <c r="E497" s="78" t="n">
        <f aca="true">IF(AND($B497&gt;Input!$G$45,$B497&lt;Input!$G$25),PMT(Input!$G$40/(100*12),(OFFSET($A$4,MATCH(Input!$G$25,$B$4:$B$1004,1),0,1,1)-OFFSET($A$4,MATCH(Input!$G$45,$B$4:$B$1004,1),0,1,1)),$H$4,0,1),0)</f>
        <v>-194.221807323395</v>
      </c>
      <c r="F497" s="78" t="n">
        <f aca="false">($F496+$D497+$E497)*(1+Input!$G$40/(100*12))</f>
        <v>7987.5928808179</v>
      </c>
    </row>
    <row r="498" customFormat="false" ht="12.8" hidden="false" customHeight="false" outlineLevel="0" collapsed="false">
      <c r="A498" s="76" t="n">
        <v>494</v>
      </c>
      <c r="B498" s="77" t="n">
        <f aca="false">EOMONTH(Input!$C$7,A498)</f>
        <v>57953</v>
      </c>
      <c r="D498" s="78" t="n">
        <f aca="false">IF(AND($B498&lt;Input!$C$31,$B498&lt;Input!$G$31),Input!$G$41,0)</f>
        <v>0</v>
      </c>
      <c r="E498" s="78" t="n">
        <f aca="true">IF(AND($B498&gt;Input!$G$45,$B498&lt;Input!$G$25),PMT(Input!$G$40/(100*12),(OFFSET($A$4,MATCH(Input!$G$25,$B$4:$B$1004,1),0,1,1)-OFFSET($A$4,MATCH(Input!$G$45,$B$4:$B$1004,1),0,1,1)),$H$4,0,1),0)</f>
        <v>-194.221807323395</v>
      </c>
      <c r="F498" s="78" t="n">
        <f aca="false">($F497+$D498+$E498)*(1+Input!$G$40/(100*12))</f>
        <v>7825.8434529674</v>
      </c>
    </row>
    <row r="499" customFormat="false" ht="12.8" hidden="false" customHeight="false" outlineLevel="0" collapsed="false">
      <c r="A499" s="76" t="n">
        <v>495</v>
      </c>
      <c r="B499" s="77" t="n">
        <f aca="false">EOMONTH(Input!$C$7,A499)</f>
        <v>57983</v>
      </c>
      <c r="D499" s="78" t="n">
        <f aca="false">IF(AND($B499&lt;Input!$C$31,$B499&lt;Input!$G$31),Input!$G$41,0)</f>
        <v>0</v>
      </c>
      <c r="E499" s="78" t="n">
        <f aca="true">IF(AND($B499&gt;Input!$G$45,$B499&lt;Input!$G$25),PMT(Input!$G$40/(100*12),(OFFSET($A$4,MATCH(Input!$G$25,$B$4:$B$1004,1),0,1,1)-OFFSET($A$4,MATCH(Input!$G$45,$B$4:$B$1004,1),0,1,1)),$H$4,0,1),0)</f>
        <v>-194.221807323395</v>
      </c>
      <c r="F499" s="78" t="n">
        <f aca="false">($F498+$D499+$E499)*(1+Input!$G$40/(100*12))</f>
        <v>7663.42006916752</v>
      </c>
    </row>
    <row r="500" customFormat="false" ht="12.8" hidden="false" customHeight="false" outlineLevel="0" collapsed="false">
      <c r="A500" s="76" t="n">
        <v>496</v>
      </c>
      <c r="B500" s="77" t="n">
        <f aca="false">EOMONTH(Input!$C$7,A500)</f>
        <v>58014</v>
      </c>
      <c r="D500" s="78" t="n">
        <f aca="false">IF(AND($B500&lt;Input!$C$31,$B500&lt;Input!$G$31),Input!$G$41,0)</f>
        <v>0</v>
      </c>
      <c r="E500" s="78" t="n">
        <f aca="true">IF(AND($B500&gt;Input!$G$45,$B500&lt;Input!$G$25),PMT(Input!$G$40/(100*12),(OFFSET($A$4,MATCH(Input!$G$25,$B$4:$B$1004,1),0,1,1)-OFFSET($A$4,MATCH(Input!$G$45,$B$4:$B$1004,1),0,1,1)),$H$4,0,1),0)</f>
        <v>-194.221807323395</v>
      </c>
      <c r="F500" s="78" t="n">
        <f aca="false">($F499+$D500+$E500)*(1+Input!$G$40/(100*12))</f>
        <v>7500.31992126848</v>
      </c>
    </row>
    <row r="501" customFormat="false" ht="12.8" hidden="false" customHeight="false" outlineLevel="0" collapsed="false">
      <c r="A501" s="76" t="n">
        <v>497</v>
      </c>
      <c r="B501" s="77" t="n">
        <f aca="false">EOMONTH(Input!$C$7,A501)</f>
        <v>58044</v>
      </c>
      <c r="D501" s="78" t="n">
        <f aca="false">IF(AND($B501&lt;Input!$C$31,$B501&lt;Input!$G$31),Input!$G$41,0)</f>
        <v>0</v>
      </c>
      <c r="E501" s="78" t="n">
        <f aca="true">IF(AND($B501&gt;Input!$G$45,$B501&lt;Input!$G$25),PMT(Input!$G$40/(100*12),(OFFSET($A$4,MATCH(Input!$G$25,$B$4:$B$1004,1),0,1,1)-OFFSET($A$4,MATCH(Input!$G$45,$B$4:$B$1004,1),0,1,1)),$H$4,0,1),0)</f>
        <v>-194.221807323395</v>
      </c>
      <c r="F501" s="78" t="n">
        <f aca="false">($F500+$D501+$E501)*(1+Input!$G$40/(100*12))</f>
        <v>7336.54018941986</v>
      </c>
    </row>
    <row r="502" customFormat="false" ht="12.8" hidden="false" customHeight="false" outlineLevel="0" collapsed="false">
      <c r="A502" s="76" t="n">
        <v>498</v>
      </c>
      <c r="B502" s="77" t="n">
        <f aca="false">EOMONTH(Input!$C$7,A502)</f>
        <v>58075</v>
      </c>
      <c r="D502" s="78" t="n">
        <f aca="false">IF(AND($B502&lt;Input!$C$31,$B502&lt;Input!$G$31),Input!$G$41,0)</f>
        <v>0</v>
      </c>
      <c r="E502" s="78" t="n">
        <f aca="true">IF(AND($B502&gt;Input!$G$45,$B502&lt;Input!$G$25),PMT(Input!$G$40/(100*12),(OFFSET($A$4,MATCH(Input!$G$25,$B$4:$B$1004,1),0,1,1)-OFFSET($A$4,MATCH(Input!$G$45,$B$4:$B$1004,1),0,1,1)),$H$4,0,1),0)</f>
        <v>-194.221807323395</v>
      </c>
      <c r="F502" s="78" t="n">
        <f aca="false">($F501+$D502+$E502)*(1+Input!$G$40/(100*12))</f>
        <v>7172.07804202186</v>
      </c>
    </row>
    <row r="503" customFormat="false" ht="12.8" hidden="false" customHeight="false" outlineLevel="0" collapsed="false">
      <c r="A503" s="76" t="n">
        <v>499</v>
      </c>
      <c r="B503" s="77" t="n">
        <f aca="false">EOMONTH(Input!$C$7,A503)</f>
        <v>58106</v>
      </c>
      <c r="D503" s="78" t="n">
        <f aca="false">IF(AND($B503&lt;Input!$C$31,$B503&lt;Input!$G$31),Input!$G$41,0)</f>
        <v>0</v>
      </c>
      <c r="E503" s="78" t="n">
        <f aca="true">IF(AND($B503&gt;Input!$G$45,$B503&lt;Input!$G$25),PMT(Input!$G$40/(100*12),(OFFSET($A$4,MATCH(Input!$G$25,$B$4:$B$1004,1),0,1,1)-OFFSET($A$4,MATCH(Input!$G$45,$B$4:$B$1004,1),0,1,1)),$H$4,0,1),0)</f>
        <v>-194.221807323395</v>
      </c>
      <c r="F503" s="78" t="n">
        <f aca="false">($F502+$D503+$E503)*(1+Input!$G$40/(100*12))</f>
        <v>7006.93063567638</v>
      </c>
    </row>
    <row r="504" customFormat="false" ht="12.8" hidden="false" customHeight="false" outlineLevel="0" collapsed="false">
      <c r="A504" s="76" t="n">
        <v>500</v>
      </c>
      <c r="B504" s="77" t="n">
        <f aca="false">EOMONTH(Input!$C$7,A504)</f>
        <v>58134</v>
      </c>
      <c r="D504" s="78" t="n">
        <f aca="false">IF(AND($B504&lt;Input!$C$31,$B504&lt;Input!$G$31),Input!$G$41,0)</f>
        <v>0</v>
      </c>
      <c r="E504" s="78" t="n">
        <f aca="true">IF(AND($B504&gt;Input!$G$45,$B504&lt;Input!$G$25),PMT(Input!$G$40/(100*12),(OFFSET($A$4,MATCH(Input!$G$25,$B$4:$B$1004,1),0,1,1)-OFFSET($A$4,MATCH(Input!$G$45,$B$4:$B$1004,1),0,1,1)),$H$4,0,1),0)</f>
        <v>-194.221807323395</v>
      </c>
      <c r="F504" s="78" t="n">
        <f aca="false">($F503+$D504+$E504)*(1+Input!$G$40/(100*12))</f>
        <v>6841.09511513779</v>
      </c>
    </row>
    <row r="505" customFormat="false" ht="12.8" hidden="false" customHeight="false" outlineLevel="0" collapsed="false">
      <c r="A505" s="76" t="n">
        <v>501</v>
      </c>
      <c r="B505" s="77" t="n">
        <f aca="false">EOMONTH(Input!$C$7,A505)</f>
        <v>58165</v>
      </c>
      <c r="D505" s="78" t="n">
        <f aca="false">IF(AND($B505&lt;Input!$C$31,$B505&lt;Input!$G$31),Input!$G$41,0)</f>
        <v>0</v>
      </c>
      <c r="E505" s="78" t="n">
        <f aca="true">IF(AND($B505&gt;Input!$G$45,$B505&lt;Input!$G$25),PMT(Input!$G$40/(100*12),(OFFSET($A$4,MATCH(Input!$G$25,$B$4:$B$1004,1),0,1,1)-OFFSET($A$4,MATCH(Input!$G$45,$B$4:$B$1004,1),0,1,1)),$H$4,0,1),0)</f>
        <v>-194.221807323395</v>
      </c>
      <c r="F505" s="78" t="n">
        <f aca="false">($F504+$D505+$E505)*(1+Input!$G$40/(100*12))</f>
        <v>6674.56861326362</v>
      </c>
    </row>
    <row r="506" customFormat="false" ht="12.8" hidden="false" customHeight="false" outlineLevel="0" collapsed="false">
      <c r="A506" s="76" t="n">
        <v>502</v>
      </c>
      <c r="B506" s="77" t="n">
        <f aca="false">EOMONTH(Input!$C$7,A506)</f>
        <v>58195</v>
      </c>
      <c r="D506" s="78" t="n">
        <f aca="false">IF(AND($B506&lt;Input!$C$31,$B506&lt;Input!$G$31),Input!$G$41,0)</f>
        <v>0</v>
      </c>
      <c r="E506" s="78" t="n">
        <f aca="true">IF(AND($B506&gt;Input!$G$45,$B506&lt;Input!$G$25),PMT(Input!$G$40/(100*12),(OFFSET($A$4,MATCH(Input!$G$25,$B$4:$B$1004,1),0,1,1)-OFFSET($A$4,MATCH(Input!$G$45,$B$4:$B$1004,1),0,1,1)),$H$4,0,1),0)</f>
        <v>-194.221807323395</v>
      </c>
      <c r="F506" s="78" t="n">
        <f aca="false">($F505+$D506+$E506)*(1+Input!$G$40/(100*12))</f>
        <v>6507.34825096498</v>
      </c>
    </row>
    <row r="507" customFormat="false" ht="12.8" hidden="false" customHeight="false" outlineLevel="0" collapsed="false">
      <c r="A507" s="76" t="n">
        <v>503</v>
      </c>
      <c r="B507" s="77" t="n">
        <f aca="false">EOMONTH(Input!$C$7,A507)</f>
        <v>58226</v>
      </c>
      <c r="D507" s="78" t="n">
        <f aca="false">IF(AND($B507&lt;Input!$C$31,$B507&lt;Input!$G$31),Input!$G$41,0)</f>
        <v>0</v>
      </c>
      <c r="E507" s="78" t="n">
        <f aca="true">IF(AND($B507&gt;Input!$G$45,$B507&lt;Input!$G$25),PMT(Input!$G$40/(100*12),(OFFSET($A$4,MATCH(Input!$G$25,$B$4:$B$1004,1),0,1,1)-OFFSET($A$4,MATCH(Input!$G$45,$B$4:$B$1004,1),0,1,1)),$H$4,0,1),0)</f>
        <v>-194.221807323395</v>
      </c>
      <c r="F507" s="78" t="n">
        <f aca="false">($F506+$D507+$E507)*(1+Input!$G$40/(100*12))</f>
        <v>6339.43113715676</v>
      </c>
    </row>
    <row r="508" customFormat="false" ht="12.8" hidden="false" customHeight="false" outlineLevel="0" collapsed="false">
      <c r="A508" s="76" t="n">
        <v>504</v>
      </c>
      <c r="B508" s="77" t="n">
        <f aca="false">EOMONTH(Input!$C$7,A508)</f>
        <v>58256</v>
      </c>
      <c r="D508" s="78" t="n">
        <f aca="false">IF(AND($B508&lt;Input!$C$31,$B508&lt;Input!$G$31),Input!$G$41,0)</f>
        <v>0</v>
      </c>
      <c r="E508" s="78" t="n">
        <f aca="true">IF(AND($B508&gt;Input!$G$45,$B508&lt;Input!$G$25),PMT(Input!$G$40/(100*12),(OFFSET($A$4,MATCH(Input!$G$25,$B$4:$B$1004,1),0,1,1)-OFFSET($A$4,MATCH(Input!$G$45,$B$4:$B$1004,1),0,1,1)),$H$4,0,1),0)</f>
        <v>-194.221807323395</v>
      </c>
      <c r="F508" s="78" t="n">
        <f aca="false">($F507+$D508+$E508)*(1+Input!$G$40/(100*12))</f>
        <v>6170.81436870767</v>
      </c>
    </row>
    <row r="509" customFormat="false" ht="12.8" hidden="false" customHeight="false" outlineLevel="0" collapsed="false">
      <c r="A509" s="76" t="n">
        <v>505</v>
      </c>
      <c r="B509" s="77" t="n">
        <f aca="false">EOMONTH(Input!$C$7,A509)</f>
        <v>58287</v>
      </c>
      <c r="D509" s="78" t="n">
        <f aca="false">IF(AND($B509&lt;Input!$C$31,$B509&lt;Input!$G$31),Input!$G$41,0)</f>
        <v>0</v>
      </c>
      <c r="E509" s="78" t="n">
        <f aca="true">IF(AND($B509&gt;Input!$G$45,$B509&lt;Input!$G$25),PMT(Input!$G$40/(100*12),(OFFSET($A$4,MATCH(Input!$G$25,$B$4:$B$1004,1),0,1,1)-OFFSET($A$4,MATCH(Input!$G$45,$B$4:$B$1004,1),0,1,1)),$H$4,0,1),0)</f>
        <v>-194.221807323395</v>
      </c>
      <c r="F509" s="78" t="n">
        <f aca="false">($F508+$D509+$E509)*(1+Input!$G$40/(100*12))</f>
        <v>6001.49503039004</v>
      </c>
    </row>
    <row r="510" customFormat="false" ht="12.8" hidden="false" customHeight="false" outlineLevel="0" collapsed="false">
      <c r="A510" s="76" t="n">
        <v>506</v>
      </c>
      <c r="B510" s="77" t="n">
        <f aca="false">EOMONTH(Input!$C$7,A510)</f>
        <v>58318</v>
      </c>
      <c r="D510" s="78" t="n">
        <f aca="false">IF(AND($B510&lt;Input!$C$31,$B510&lt;Input!$G$31),Input!$G$41,0)</f>
        <v>0</v>
      </c>
      <c r="E510" s="78" t="n">
        <f aca="true">IF(AND($B510&gt;Input!$G$45,$B510&lt;Input!$G$25),PMT(Input!$G$40/(100*12),(OFFSET($A$4,MATCH(Input!$G$25,$B$4:$B$1004,1),0,1,1)-OFFSET($A$4,MATCH(Input!$G$45,$B$4:$B$1004,1),0,1,1)),$H$4,0,1),0)</f>
        <v>-194.221807323395</v>
      </c>
      <c r="F510" s="78" t="n">
        <f aca="false">($F509+$D510+$E510)*(1+Input!$G$40/(100*12))</f>
        <v>5831.47019482942</v>
      </c>
    </row>
    <row r="511" customFormat="false" ht="12.8" hidden="false" customHeight="false" outlineLevel="0" collapsed="false">
      <c r="A511" s="76" t="n">
        <v>507</v>
      </c>
      <c r="B511" s="77" t="n">
        <f aca="false">EOMONTH(Input!$C$7,A511)</f>
        <v>58348</v>
      </c>
      <c r="D511" s="78" t="n">
        <f aca="false">IF(AND($B511&lt;Input!$C$31,$B511&lt;Input!$G$31),Input!$G$41,0)</f>
        <v>0</v>
      </c>
      <c r="E511" s="78" t="n">
        <f aca="true">IF(AND($B511&gt;Input!$G$45,$B511&lt;Input!$G$25),PMT(Input!$G$40/(100*12),(OFFSET($A$4,MATCH(Input!$G$25,$B$4:$B$1004,1),0,1,1)-OFFSET($A$4,MATCH(Input!$G$45,$B$4:$B$1004,1),0,1,1)),$H$4,0,1),0)</f>
        <v>-194.221807323395</v>
      </c>
      <c r="F511" s="78" t="n">
        <f aca="false">($F510+$D511+$E511)*(1+Input!$G$40/(100*12))</f>
        <v>5660.73692245397</v>
      </c>
    </row>
    <row r="512" customFormat="false" ht="12.8" hidden="false" customHeight="false" outlineLevel="0" collapsed="false">
      <c r="A512" s="76" t="n">
        <v>508</v>
      </c>
      <c r="B512" s="77" t="n">
        <f aca="false">EOMONTH(Input!$C$7,A512)</f>
        <v>58379</v>
      </c>
      <c r="D512" s="78" t="n">
        <f aca="false">IF(AND($B512&lt;Input!$C$31,$B512&lt;Input!$G$31),Input!$G$41,0)</f>
        <v>0</v>
      </c>
      <c r="E512" s="78" t="n">
        <f aca="true">IF(AND($B512&gt;Input!$G$45,$B512&lt;Input!$G$25),PMT(Input!$G$40/(100*12),(OFFSET($A$4,MATCH(Input!$G$25,$B$4:$B$1004,1),0,1,1)-OFFSET($A$4,MATCH(Input!$G$45,$B$4:$B$1004,1),0,1,1)),$H$4,0,1),0)</f>
        <v>-194.221807323395</v>
      </c>
      <c r="F512" s="78" t="n">
        <f aca="false">($F511+$D512+$E512)*(1+Input!$G$40/(100*12))</f>
        <v>5489.29226144362</v>
      </c>
    </row>
    <row r="513" customFormat="false" ht="12.8" hidden="false" customHeight="false" outlineLevel="0" collapsed="false">
      <c r="A513" s="76" t="n">
        <v>509</v>
      </c>
      <c r="B513" s="77" t="n">
        <f aca="false">EOMONTH(Input!$C$7,A513)</f>
        <v>58409</v>
      </c>
      <c r="D513" s="78" t="n">
        <f aca="false">IF(AND($B513&lt;Input!$C$31,$B513&lt;Input!$G$31),Input!$G$41,0)</f>
        <v>0</v>
      </c>
      <c r="E513" s="78" t="n">
        <f aca="true">IF(AND($B513&gt;Input!$G$45,$B513&lt;Input!$G$25),PMT(Input!$G$40/(100*12),(OFFSET($A$4,MATCH(Input!$G$25,$B$4:$B$1004,1),0,1,1)-OFFSET($A$4,MATCH(Input!$G$45,$B$4:$B$1004,1),0,1,1)),$H$4,0,1),0)</f>
        <v>-194.221807323395</v>
      </c>
      <c r="F513" s="78" t="n">
        <f aca="false">($F512+$D513+$E513)*(1+Input!$G$40/(100*12))</f>
        <v>5317.13324767906</v>
      </c>
    </row>
    <row r="514" customFormat="false" ht="12.8" hidden="false" customHeight="false" outlineLevel="0" collapsed="false">
      <c r="A514" s="76" t="n">
        <v>510</v>
      </c>
      <c r="B514" s="77" t="n">
        <f aca="false">EOMONTH(Input!$C$7,A514)</f>
        <v>58440</v>
      </c>
      <c r="D514" s="78" t="n">
        <f aca="false">IF(AND($B514&lt;Input!$C$31,$B514&lt;Input!$G$31),Input!$G$41,0)</f>
        <v>0</v>
      </c>
      <c r="E514" s="78" t="n">
        <f aca="true">IF(AND($B514&gt;Input!$G$45,$B514&lt;Input!$G$25),PMT(Input!$G$40/(100*12),(OFFSET($A$4,MATCH(Input!$G$25,$B$4:$B$1004,1),0,1,1)-OFFSET($A$4,MATCH(Input!$G$45,$B$4:$B$1004,1),0,1,1)),$H$4,0,1),0)</f>
        <v>-194.221807323395</v>
      </c>
      <c r="F514" s="78" t="n">
        <f aca="false">($F513+$D514+$E514)*(1+Input!$G$40/(100*12))</f>
        <v>5144.25690469048</v>
      </c>
    </row>
    <row r="515" customFormat="false" ht="12.8" hidden="false" customHeight="false" outlineLevel="0" collapsed="false">
      <c r="A515" s="76" t="n">
        <v>511</v>
      </c>
      <c r="B515" s="77" t="n">
        <f aca="false">EOMONTH(Input!$C$7,A515)</f>
        <v>58471</v>
      </c>
      <c r="D515" s="78" t="n">
        <f aca="false">IF(AND($B515&lt;Input!$C$31,$B515&lt;Input!$G$31),Input!$G$41,0)</f>
        <v>0</v>
      </c>
      <c r="E515" s="78" t="n">
        <f aca="true">IF(AND($B515&gt;Input!$G$45,$B515&lt;Input!$G$25),PMT(Input!$G$40/(100*12),(OFFSET($A$4,MATCH(Input!$G$25,$B$4:$B$1004,1),0,1,1)-OFFSET($A$4,MATCH(Input!$G$45,$B$4:$B$1004,1),0,1,1)),$H$4,0,1),0)</f>
        <v>-194.221807323395</v>
      </c>
      <c r="F515" s="78" t="n">
        <f aca="false">($F514+$D515+$E515)*(1+Input!$G$40/(100*12))</f>
        <v>4970.66024360612</v>
      </c>
    </row>
    <row r="516" customFormat="false" ht="12.8" hidden="false" customHeight="false" outlineLevel="0" collapsed="false">
      <c r="A516" s="76" t="n">
        <v>512</v>
      </c>
      <c r="B516" s="77" t="n">
        <f aca="false">EOMONTH(Input!$C$7,A516)</f>
        <v>58500</v>
      </c>
      <c r="D516" s="78" t="n">
        <f aca="false">IF(AND($B516&lt;Input!$C$31,$B516&lt;Input!$G$31),Input!$G$41,0)</f>
        <v>0</v>
      </c>
      <c r="E516" s="78" t="n">
        <f aca="true">IF(AND($B516&gt;Input!$G$45,$B516&lt;Input!$G$25),PMT(Input!$G$40/(100*12),(OFFSET($A$4,MATCH(Input!$G$25,$B$4:$B$1004,1),0,1,1)-OFFSET($A$4,MATCH(Input!$G$45,$B$4:$B$1004,1),0,1,1)),$H$4,0,1),0)</f>
        <v>-194.221807323395</v>
      </c>
      <c r="F516" s="78" t="n">
        <f aca="false">($F515+$D516+$E516)*(1+Input!$G$40/(100*12))</f>
        <v>4796.34026310057</v>
      </c>
    </row>
    <row r="517" customFormat="false" ht="12.8" hidden="false" customHeight="false" outlineLevel="0" collapsed="false">
      <c r="A517" s="76" t="n">
        <v>513</v>
      </c>
      <c r="B517" s="77" t="n">
        <f aca="false">EOMONTH(Input!$C$7,A517)</f>
        <v>58531</v>
      </c>
      <c r="D517" s="78" t="n">
        <f aca="false">IF(AND($B517&lt;Input!$C$31,$B517&lt;Input!$G$31),Input!$G$41,0)</f>
        <v>0</v>
      </c>
      <c r="E517" s="78" t="n">
        <f aca="true">IF(AND($B517&gt;Input!$G$45,$B517&lt;Input!$G$25),PMT(Input!$G$40/(100*12),(OFFSET($A$4,MATCH(Input!$G$25,$B$4:$B$1004,1),0,1,1)-OFFSET($A$4,MATCH(Input!$G$45,$B$4:$B$1004,1),0,1,1)),$H$4,0,1),0)</f>
        <v>-194.221807323395</v>
      </c>
      <c r="F517" s="78" t="n">
        <f aca="false">($F516+$D517+$E517)*(1+Input!$G$40/(100*12))</f>
        <v>4621.29394934291</v>
      </c>
    </row>
    <row r="518" customFormat="false" ht="12.8" hidden="false" customHeight="false" outlineLevel="0" collapsed="false">
      <c r="A518" s="76" t="n">
        <v>514</v>
      </c>
      <c r="B518" s="77" t="n">
        <f aca="false">EOMONTH(Input!$C$7,A518)</f>
        <v>58561</v>
      </c>
      <c r="D518" s="78" t="n">
        <f aca="false">IF(AND($B518&lt;Input!$C$31,$B518&lt;Input!$G$31),Input!$G$41,0)</f>
        <v>0</v>
      </c>
      <c r="E518" s="78" t="n">
        <f aca="true">IF(AND($B518&gt;Input!$G$45,$B518&lt;Input!$G$25),PMT(Input!$G$40/(100*12),(OFFSET($A$4,MATCH(Input!$G$25,$B$4:$B$1004,1),0,1,1)-OFFSET($A$4,MATCH(Input!$G$45,$B$4:$B$1004,1),0,1,1)),$H$4,0,1),0)</f>
        <v>-194.221807323395</v>
      </c>
      <c r="F518" s="78" t="n">
        <f aca="false">($F517+$D518+$E518)*(1+Input!$G$40/(100*12))</f>
        <v>4445.5182759446</v>
      </c>
    </row>
    <row r="519" customFormat="false" ht="12.8" hidden="false" customHeight="false" outlineLevel="0" collapsed="false">
      <c r="A519" s="76" t="n">
        <v>515</v>
      </c>
      <c r="B519" s="77" t="n">
        <f aca="false">EOMONTH(Input!$C$7,A519)</f>
        <v>58592</v>
      </c>
      <c r="D519" s="78" t="n">
        <f aca="false">IF(AND($B519&lt;Input!$C$31,$B519&lt;Input!$G$31),Input!$G$41,0)</f>
        <v>0</v>
      </c>
      <c r="E519" s="78" t="n">
        <f aca="true">IF(AND($B519&gt;Input!$G$45,$B519&lt;Input!$G$25),PMT(Input!$G$40/(100*12),(OFFSET($A$4,MATCH(Input!$G$25,$B$4:$B$1004,1),0,1,1)-OFFSET($A$4,MATCH(Input!$G$45,$B$4:$B$1004,1),0,1,1)),$H$4,0,1),0)</f>
        <v>-194.221807323395</v>
      </c>
      <c r="F519" s="78" t="n">
        <f aca="false">($F518+$D519+$E519)*(1+Input!$G$40/(100*12))</f>
        <v>4269.01020390712</v>
      </c>
    </row>
    <row r="520" customFormat="false" ht="12.8" hidden="false" customHeight="false" outlineLevel="0" collapsed="false">
      <c r="A520" s="76" t="n">
        <v>516</v>
      </c>
      <c r="B520" s="77" t="n">
        <f aca="false">EOMONTH(Input!$C$7,A520)</f>
        <v>58622</v>
      </c>
      <c r="D520" s="78" t="n">
        <f aca="false">IF(AND($B520&lt;Input!$C$31,$B520&lt;Input!$G$31),Input!$G$41,0)</f>
        <v>0</v>
      </c>
      <c r="E520" s="78" t="n">
        <f aca="true">IF(AND($B520&gt;Input!$G$45,$B520&lt;Input!$G$25),PMT(Input!$G$40/(100*12),(OFFSET($A$4,MATCH(Input!$G$25,$B$4:$B$1004,1),0,1,1)-OFFSET($A$4,MATCH(Input!$G$45,$B$4:$B$1004,1),0,1,1)),$H$4,0,1),0)</f>
        <v>-194.221807323395</v>
      </c>
      <c r="F520" s="78" t="n">
        <f aca="false">($F519+$D520+$E520)*(1+Input!$G$40/(100*12))</f>
        <v>4091.76668156949</v>
      </c>
    </row>
    <row r="521" customFormat="false" ht="12.8" hidden="false" customHeight="false" outlineLevel="0" collapsed="false">
      <c r="A521" s="76" t="n">
        <v>517</v>
      </c>
      <c r="B521" s="77" t="n">
        <f aca="false">EOMONTH(Input!$C$7,A521)</f>
        <v>58653</v>
      </c>
      <c r="D521" s="78" t="n">
        <f aca="false">IF(AND($B521&lt;Input!$C$31,$B521&lt;Input!$G$31),Input!$G$41,0)</f>
        <v>0</v>
      </c>
      <c r="E521" s="78" t="n">
        <f aca="true">IF(AND($B521&gt;Input!$G$45,$B521&lt;Input!$G$25),PMT(Input!$G$40/(100*12),(OFFSET($A$4,MATCH(Input!$G$25,$B$4:$B$1004,1),0,1,1)-OFFSET($A$4,MATCH(Input!$G$45,$B$4:$B$1004,1),0,1,1)),$H$4,0,1),0)</f>
        <v>-194.221807323395</v>
      </c>
      <c r="F521" s="78" t="n">
        <f aca="false">($F520+$D521+$E521)*(1+Input!$G$40/(100*12))</f>
        <v>3913.78464455546</v>
      </c>
    </row>
    <row r="522" customFormat="false" ht="12.8" hidden="false" customHeight="false" outlineLevel="0" collapsed="false">
      <c r="A522" s="76" t="n">
        <v>518</v>
      </c>
      <c r="B522" s="77" t="n">
        <f aca="false">EOMONTH(Input!$C$7,A522)</f>
        <v>58684</v>
      </c>
      <c r="D522" s="78" t="n">
        <f aca="false">IF(AND($B522&lt;Input!$C$31,$B522&lt;Input!$G$31),Input!$G$41,0)</f>
        <v>0</v>
      </c>
      <c r="E522" s="78" t="n">
        <f aca="true">IF(AND($B522&gt;Input!$G$45,$B522&lt;Input!$G$25),PMT(Input!$G$40/(100*12),(OFFSET($A$4,MATCH(Input!$G$25,$B$4:$B$1004,1),0,1,1)-OFFSET($A$4,MATCH(Input!$G$45,$B$4:$B$1004,1),0,1,1)),$H$4,0,1),0)</f>
        <v>-194.221807323395</v>
      </c>
      <c r="F522" s="78" t="n">
        <f aca="false">($F521+$D522+$E522)*(1+Input!$G$40/(100*12))</f>
        <v>3735.06101572053</v>
      </c>
    </row>
    <row r="523" customFormat="false" ht="12.8" hidden="false" customHeight="false" outlineLevel="0" collapsed="false">
      <c r="A523" s="76" t="n">
        <v>519</v>
      </c>
      <c r="B523" s="77" t="n">
        <f aca="false">EOMONTH(Input!$C$7,A523)</f>
        <v>58714</v>
      </c>
      <c r="D523" s="78" t="n">
        <f aca="false">IF(AND($B523&lt;Input!$C$31,$B523&lt;Input!$G$31),Input!$G$41,0)</f>
        <v>0</v>
      </c>
      <c r="E523" s="78" t="n">
        <f aca="true">IF(AND($B523&gt;Input!$G$45,$B523&lt;Input!$G$25),PMT(Input!$G$40/(100*12),(OFFSET($A$4,MATCH(Input!$G$25,$B$4:$B$1004,1),0,1,1)-OFFSET($A$4,MATCH(Input!$G$45,$B$4:$B$1004,1),0,1,1)),$H$4,0,1),0)</f>
        <v>-194.221807323395</v>
      </c>
      <c r="F523" s="78" t="n">
        <f aca="false">($F522+$D523+$E523)*(1+Input!$G$40/(100*12))</f>
        <v>3555.59270509879</v>
      </c>
    </row>
    <row r="524" customFormat="false" ht="12.8" hidden="false" customHeight="false" outlineLevel="0" collapsed="false">
      <c r="A524" s="76" t="n">
        <v>520</v>
      </c>
      <c r="B524" s="77" t="n">
        <f aca="false">EOMONTH(Input!$C$7,A524)</f>
        <v>58745</v>
      </c>
      <c r="D524" s="78" t="n">
        <f aca="false">IF(AND($B524&lt;Input!$C$31,$B524&lt;Input!$G$31),Input!$G$41,0)</f>
        <v>0</v>
      </c>
      <c r="E524" s="78" t="n">
        <f aca="true">IF(AND($B524&gt;Input!$G$45,$B524&lt;Input!$G$25),PMT(Input!$G$40/(100*12),(OFFSET($A$4,MATCH(Input!$G$25,$B$4:$B$1004,1),0,1,1)-OFFSET($A$4,MATCH(Input!$G$45,$B$4:$B$1004,1),0,1,1)),$H$4,0,1),0)</f>
        <v>-194.221807323395</v>
      </c>
      <c r="F524" s="78" t="n">
        <f aca="false">($F523+$D524+$E524)*(1+Input!$G$40/(100*12))</f>
        <v>3375.37660984946</v>
      </c>
    </row>
    <row r="525" customFormat="false" ht="12.8" hidden="false" customHeight="false" outlineLevel="0" collapsed="false">
      <c r="A525" s="76" t="n">
        <v>521</v>
      </c>
      <c r="B525" s="77" t="n">
        <f aca="false">EOMONTH(Input!$C$7,A525)</f>
        <v>58775</v>
      </c>
      <c r="D525" s="78" t="n">
        <f aca="false">IF(AND($B525&lt;Input!$C$31,$B525&lt;Input!$G$31),Input!$G$41,0)</f>
        <v>0</v>
      </c>
      <c r="E525" s="78" t="n">
        <f aca="true">IF(AND($B525&gt;Input!$G$45,$B525&lt;Input!$G$25),PMT(Input!$G$40/(100*12),(OFFSET($A$4,MATCH(Input!$G$25,$B$4:$B$1004,1),0,1,1)-OFFSET($A$4,MATCH(Input!$G$45,$B$4:$B$1004,1),0,1,1)),$H$4,0,1),0)</f>
        <v>-194.221807323395</v>
      </c>
      <c r="F525" s="78" t="n">
        <f aca="false">($F524+$D525+$E525)*(1+Input!$G$40/(100*12))</f>
        <v>3194.40961420326</v>
      </c>
    </row>
    <row r="526" customFormat="false" ht="12.8" hidden="false" customHeight="false" outlineLevel="0" collapsed="false">
      <c r="A526" s="76" t="n">
        <v>522</v>
      </c>
      <c r="B526" s="77" t="n">
        <f aca="false">EOMONTH(Input!$C$7,A526)</f>
        <v>58806</v>
      </c>
      <c r="D526" s="78" t="n">
        <f aca="false">IF(AND($B526&lt;Input!$C$31,$B526&lt;Input!$G$31),Input!$G$41,0)</f>
        <v>0</v>
      </c>
      <c r="E526" s="78" t="n">
        <f aca="true">IF(AND($B526&gt;Input!$G$45,$B526&lt;Input!$G$25),PMT(Input!$G$40/(100*12),(OFFSET($A$4,MATCH(Input!$G$25,$B$4:$B$1004,1),0,1,1)-OFFSET($A$4,MATCH(Input!$G$45,$B$4:$B$1004,1),0,1,1)),$H$4,0,1),0)</f>
        <v>-194.221807323395</v>
      </c>
      <c r="F526" s="78" t="n">
        <f aca="false">($F525+$D526+$E526)*(1+Input!$G$40/(100*12))</f>
        <v>3012.68858940853</v>
      </c>
    </row>
    <row r="527" customFormat="false" ht="12.8" hidden="false" customHeight="false" outlineLevel="0" collapsed="false">
      <c r="A527" s="76" t="n">
        <v>523</v>
      </c>
      <c r="B527" s="77" t="n">
        <f aca="false">EOMONTH(Input!$C$7,A527)</f>
        <v>58837</v>
      </c>
      <c r="D527" s="78" t="n">
        <f aca="false">IF(AND($B527&lt;Input!$C$31,$B527&lt;Input!$G$31),Input!$G$41,0)</f>
        <v>0</v>
      </c>
      <c r="E527" s="78" t="n">
        <f aca="true">IF(AND($B527&gt;Input!$G$45,$B527&lt;Input!$G$25),PMT(Input!$G$40/(100*12),(OFFSET($A$4,MATCH(Input!$G$25,$B$4:$B$1004,1),0,1,1)-OFFSET($A$4,MATCH(Input!$G$45,$B$4:$B$1004,1),0,1,1)),$H$4,0,1),0)</f>
        <v>-194.221807323395</v>
      </c>
      <c r="F527" s="78" t="n">
        <f aca="false">($F526+$D527+$E527)*(1+Input!$G$40/(100*12))</f>
        <v>2830.21039367715</v>
      </c>
    </row>
    <row r="528" customFormat="false" ht="12.8" hidden="false" customHeight="false" outlineLevel="0" collapsed="false">
      <c r="A528" s="76" t="n">
        <v>524</v>
      </c>
      <c r="B528" s="77" t="n">
        <f aca="false">EOMONTH(Input!$C$7,A528)</f>
        <v>58865</v>
      </c>
      <c r="D528" s="78" t="n">
        <f aca="false">IF(AND($B528&lt;Input!$C$31,$B528&lt;Input!$G$31),Input!$G$41,0)</f>
        <v>0</v>
      </c>
      <c r="E528" s="78" t="n">
        <f aca="true">IF(AND($B528&gt;Input!$G$45,$B528&lt;Input!$G$25),PMT(Input!$G$40/(100*12),(OFFSET($A$4,MATCH(Input!$G$25,$B$4:$B$1004,1),0,1,1)-OFFSET($A$4,MATCH(Input!$G$45,$B$4:$B$1004,1),0,1,1)),$H$4,0,1),0)</f>
        <v>-194.221807323395</v>
      </c>
      <c r="F528" s="78" t="n">
        <f aca="false">($F527+$D528+$E528)*(1+Input!$G$40/(100*12))</f>
        <v>2646.97187213023</v>
      </c>
    </row>
    <row r="529" customFormat="false" ht="12.8" hidden="false" customHeight="false" outlineLevel="0" collapsed="false">
      <c r="A529" s="76" t="n">
        <v>525</v>
      </c>
      <c r="B529" s="77" t="n">
        <f aca="false">EOMONTH(Input!$C$7,A529)</f>
        <v>58896</v>
      </c>
      <c r="D529" s="78" t="n">
        <f aca="false">IF(AND($B529&lt;Input!$C$31,$B529&lt;Input!$G$31),Input!$G$41,0)</f>
        <v>0</v>
      </c>
      <c r="E529" s="78" t="n">
        <f aca="true">IF(AND($B529&gt;Input!$G$45,$B529&lt;Input!$G$25),PMT(Input!$G$40/(100*12),(OFFSET($A$4,MATCH(Input!$G$25,$B$4:$B$1004,1),0,1,1)-OFFSET($A$4,MATCH(Input!$G$45,$B$4:$B$1004,1),0,1,1)),$H$4,0,1),0)</f>
        <v>-194.221807323395</v>
      </c>
      <c r="F529" s="78" t="n">
        <f aca="false">($F528+$D529+$E529)*(1+Input!$G$40/(100*12))</f>
        <v>2462.96985674353</v>
      </c>
    </row>
    <row r="530" customFormat="false" ht="12.8" hidden="false" customHeight="false" outlineLevel="0" collapsed="false">
      <c r="A530" s="76" t="n">
        <v>526</v>
      </c>
      <c r="B530" s="77" t="n">
        <f aca="false">EOMONTH(Input!$C$7,A530)</f>
        <v>58926</v>
      </c>
      <c r="D530" s="78" t="n">
        <f aca="false">IF(AND($B530&lt;Input!$C$31,$B530&lt;Input!$G$31),Input!$G$41,0)</f>
        <v>0</v>
      </c>
      <c r="E530" s="78" t="n">
        <f aca="true">IF(AND($B530&gt;Input!$G$45,$B530&lt;Input!$G$25),PMT(Input!$G$40/(100*12),(OFFSET($A$4,MATCH(Input!$G$25,$B$4:$B$1004,1),0,1,1)-OFFSET($A$4,MATCH(Input!$G$45,$B$4:$B$1004,1),0,1,1)),$H$4,0,1),0)</f>
        <v>-194.221807323395</v>
      </c>
      <c r="F530" s="78" t="n">
        <f aca="false">($F529+$D530+$E530)*(1+Input!$G$40/(100*12))</f>
        <v>2278.20116629272</v>
      </c>
    </row>
    <row r="531" customFormat="false" ht="12.8" hidden="false" customHeight="false" outlineLevel="0" collapsed="false">
      <c r="A531" s="76" t="n">
        <v>527</v>
      </c>
      <c r="B531" s="77" t="n">
        <f aca="false">EOMONTH(Input!$C$7,A531)</f>
        <v>58957</v>
      </c>
      <c r="D531" s="78" t="n">
        <f aca="false">IF(AND($B531&lt;Input!$C$31,$B531&lt;Input!$G$31),Input!$G$41,0)</f>
        <v>0</v>
      </c>
      <c r="E531" s="78" t="n">
        <f aca="true">IF(AND($B531&gt;Input!$G$45,$B531&lt;Input!$G$25),PMT(Input!$G$40/(100*12),(OFFSET($A$4,MATCH(Input!$G$25,$B$4:$B$1004,1),0,1,1)-OFFSET($A$4,MATCH(Input!$G$45,$B$4:$B$1004,1),0,1,1)),$H$4,0,1),0)</f>
        <v>-194.221807323395</v>
      </c>
      <c r="F531" s="78" t="n">
        <f aca="false">($F530+$D531+$E531)*(1+Input!$G$40/(100*12))</f>
        <v>2092.66260629837</v>
      </c>
    </row>
    <row r="532" customFormat="false" ht="12.8" hidden="false" customHeight="false" outlineLevel="0" collapsed="false">
      <c r="A532" s="76" t="n">
        <v>528</v>
      </c>
      <c r="B532" s="77" t="n">
        <f aca="false">EOMONTH(Input!$C$7,A532)</f>
        <v>58987</v>
      </c>
      <c r="D532" s="78" t="n">
        <f aca="false">IF(AND($B532&lt;Input!$C$31,$B532&lt;Input!$G$31),Input!$G$41,0)</f>
        <v>0</v>
      </c>
      <c r="E532" s="78" t="n">
        <f aca="true">IF(AND($B532&gt;Input!$G$45,$B532&lt;Input!$G$25),PMT(Input!$G$40/(100*12),(OFFSET($A$4,MATCH(Input!$G$25,$B$4:$B$1004,1),0,1,1)-OFFSET($A$4,MATCH(Input!$G$45,$B$4:$B$1004,1),0,1,1)),$H$4,0,1),0)</f>
        <v>-194.221807323395</v>
      </c>
      <c r="F532" s="78" t="n">
        <f aca="false">($F531+$D532+$E532)*(1+Input!$G$40/(100*12))</f>
        <v>1906.3509689707</v>
      </c>
    </row>
    <row r="533" customFormat="false" ht="12.8" hidden="false" customHeight="false" outlineLevel="0" collapsed="false">
      <c r="A533" s="76" t="n">
        <v>529</v>
      </c>
      <c r="B533" s="77" t="n">
        <f aca="false">EOMONTH(Input!$C$7,A533)</f>
        <v>59018</v>
      </c>
      <c r="D533" s="78" t="n">
        <f aca="false">IF(AND($B533&lt;Input!$C$31,$B533&lt;Input!$G$31),Input!$G$41,0)</f>
        <v>0</v>
      </c>
      <c r="E533" s="78" t="n">
        <f aca="true">IF(AND($B533&gt;Input!$G$45,$B533&lt;Input!$G$25),PMT(Input!$G$40/(100*12),(OFFSET($A$4,MATCH(Input!$G$25,$B$4:$B$1004,1),0,1,1)-OFFSET($A$4,MATCH(Input!$G$45,$B$4:$B$1004,1),0,1,1)),$H$4,0,1),0)</f>
        <v>-194.221807323395</v>
      </c>
      <c r="F533" s="78" t="n">
        <f aca="false">($F532+$D533+$E533)*(1+Input!$G$40/(100*12))</f>
        <v>1719.26303315417</v>
      </c>
    </row>
    <row r="534" customFormat="false" ht="12.8" hidden="false" customHeight="false" outlineLevel="0" collapsed="false">
      <c r="A534" s="76" t="n">
        <v>530</v>
      </c>
      <c r="B534" s="77" t="n">
        <f aca="false">EOMONTH(Input!$C$7,A534)</f>
        <v>59049</v>
      </c>
      <c r="D534" s="78" t="n">
        <f aca="false">IF(AND($B534&lt;Input!$C$31,$B534&lt;Input!$G$31),Input!$G$41,0)</f>
        <v>0</v>
      </c>
      <c r="E534" s="78" t="n">
        <f aca="true">IF(AND($B534&gt;Input!$G$45,$B534&lt;Input!$G$25),PMT(Input!$G$40/(100*12),(OFFSET($A$4,MATCH(Input!$G$25,$B$4:$B$1004,1),0,1,1)-OFFSET($A$4,MATCH(Input!$G$45,$B$4:$B$1004,1),0,1,1)),$H$4,0,1),0)</f>
        <v>-194.221807323395</v>
      </c>
      <c r="F534" s="78" t="n">
        <f aca="false">($F533+$D534+$E534)*(1+Input!$G$40/(100*12))</f>
        <v>1531.39556427174</v>
      </c>
    </row>
    <row r="535" customFormat="false" ht="12.8" hidden="false" customHeight="false" outlineLevel="0" collapsed="false">
      <c r="A535" s="76" t="n">
        <v>531</v>
      </c>
      <c r="B535" s="77" t="n">
        <f aca="false">EOMONTH(Input!$C$7,A535)</f>
        <v>59079</v>
      </c>
      <c r="D535" s="78" t="n">
        <f aca="false">IF(AND($B535&lt;Input!$C$31,$B535&lt;Input!$G$31),Input!$G$41,0)</f>
        <v>0</v>
      </c>
      <c r="E535" s="78" t="n">
        <f aca="true">IF(AND($B535&gt;Input!$G$45,$B535&lt;Input!$G$25),PMT(Input!$G$40/(100*12),(OFFSET($A$4,MATCH(Input!$G$25,$B$4:$B$1004,1),0,1,1)-OFFSET($A$4,MATCH(Input!$G$45,$B$4:$B$1004,1),0,1,1)),$H$4,0,1),0)</f>
        <v>-194.221807323395</v>
      </c>
      <c r="F535" s="78" t="n">
        <f aca="false">($F534+$D535+$E535)*(1+Input!$G$40/(100*12))</f>
        <v>1342.74531426896</v>
      </c>
    </row>
    <row r="536" customFormat="false" ht="12.8" hidden="false" customHeight="false" outlineLevel="0" collapsed="false">
      <c r="A536" s="76" t="n">
        <v>532</v>
      </c>
      <c r="B536" s="77" t="n">
        <f aca="false">EOMONTH(Input!$C$7,A536)</f>
        <v>59110</v>
      </c>
      <c r="D536" s="78" t="n">
        <f aca="false">IF(AND($B536&lt;Input!$C$31,$B536&lt;Input!$G$31),Input!$G$41,0)</f>
        <v>0</v>
      </c>
      <c r="E536" s="78" t="n">
        <f aca="true">IF(AND($B536&gt;Input!$G$45,$B536&lt;Input!$G$25),PMT(Input!$G$40/(100*12),(OFFSET($A$4,MATCH(Input!$G$25,$B$4:$B$1004,1),0,1,1)-OFFSET($A$4,MATCH(Input!$G$45,$B$4:$B$1004,1),0,1,1)),$H$4,0,1),0)</f>
        <v>-194.221807323395</v>
      </c>
      <c r="F536" s="78" t="n">
        <f aca="false">($F535+$D536+$E536)*(1+Input!$G$40/(100*12))</f>
        <v>1153.30902155784</v>
      </c>
    </row>
    <row r="537" customFormat="false" ht="12.8" hidden="false" customHeight="false" outlineLevel="0" collapsed="false">
      <c r="A537" s="76" t="n">
        <v>533</v>
      </c>
      <c r="B537" s="77" t="n">
        <f aca="false">EOMONTH(Input!$C$7,A537)</f>
        <v>59140</v>
      </c>
      <c r="D537" s="78" t="n">
        <f aca="false">IF(AND($B537&lt;Input!$C$31,$B537&lt;Input!$G$31),Input!$G$41,0)</f>
        <v>0</v>
      </c>
      <c r="E537" s="78" t="n">
        <f aca="true">IF(AND($B537&gt;Input!$G$45,$B537&lt;Input!$G$25),PMT(Input!$G$40/(100*12),(OFFSET($A$4,MATCH(Input!$G$25,$B$4:$B$1004,1),0,1,1)-OFFSET($A$4,MATCH(Input!$G$45,$B$4:$B$1004,1),0,1,1)),$H$4,0,1),0)</f>
        <v>-194.221807323395</v>
      </c>
      <c r="F537" s="78" t="n">
        <f aca="false">($F536+$D537+$E537)*(1+Input!$G$40/(100*12))</f>
        <v>963.083410960419</v>
      </c>
    </row>
    <row r="538" customFormat="false" ht="12.8" hidden="false" customHeight="false" outlineLevel="0" collapsed="false">
      <c r="A538" s="76" t="n">
        <v>534</v>
      </c>
      <c r="B538" s="77" t="n">
        <f aca="false">EOMONTH(Input!$C$7,A538)</f>
        <v>59171</v>
      </c>
      <c r="D538" s="78" t="n">
        <f aca="false">IF(AND($B538&lt;Input!$C$31,$B538&lt;Input!$G$31),Input!$G$41,0)</f>
        <v>0</v>
      </c>
      <c r="E538" s="78" t="n">
        <f aca="true">IF(AND($B538&gt;Input!$G$45,$B538&lt;Input!$G$25),PMT(Input!$G$40/(100*12),(OFFSET($A$4,MATCH(Input!$G$25,$B$4:$B$1004,1),0,1,1)-OFFSET($A$4,MATCH(Input!$G$45,$B$4:$B$1004,1),0,1,1)),$H$4,0,1),0)</f>
        <v>-194.221807323395</v>
      </c>
      <c r="F538" s="78" t="n">
        <f aca="false">($F537+$D538+$E538)*(1+Input!$G$40/(100*12))</f>
        <v>772.065193652179</v>
      </c>
    </row>
    <row r="539" customFormat="false" ht="12.8" hidden="false" customHeight="false" outlineLevel="0" collapsed="false">
      <c r="A539" s="76" t="n">
        <v>535</v>
      </c>
      <c r="B539" s="77" t="n">
        <f aca="false">EOMONTH(Input!$C$7,A539)</f>
        <v>59202</v>
      </c>
      <c r="D539" s="78" t="n">
        <f aca="false">IF(AND($B539&lt;Input!$C$31,$B539&lt;Input!$G$31),Input!$G$41,0)</f>
        <v>0</v>
      </c>
      <c r="E539" s="78" t="n">
        <f aca="true">IF(AND($B539&gt;Input!$G$45,$B539&lt;Input!$G$25),PMT(Input!$G$40/(100*12),(OFFSET($A$4,MATCH(Input!$G$25,$B$4:$B$1004,1),0,1,1)-OFFSET($A$4,MATCH(Input!$G$45,$B$4:$B$1004,1),0,1,1)),$H$4,0,1),0)</f>
        <v>-194.221807323395</v>
      </c>
      <c r="F539" s="78" t="n">
        <f aca="false">($F538+$D539+$E539)*(1+Input!$G$40/(100*12))</f>
        <v>580.251067105154</v>
      </c>
    </row>
    <row r="540" customFormat="false" ht="12.8" hidden="false" customHeight="false" outlineLevel="0" collapsed="false">
      <c r="A540" s="76" t="n">
        <v>536</v>
      </c>
      <c r="B540" s="77" t="n">
        <f aca="false">EOMONTH(Input!$C$7,A540)</f>
        <v>59230</v>
      </c>
      <c r="D540" s="78" t="n">
        <f aca="false">IF(AND($B540&lt;Input!$C$31,$B540&lt;Input!$G$31),Input!$G$41,0)</f>
        <v>0</v>
      </c>
      <c r="E540" s="78" t="n">
        <f aca="true">IF(AND($B540&gt;Input!$G$45,$B540&lt;Input!$G$25),PMT(Input!$G$40/(100*12),(OFFSET($A$4,MATCH(Input!$G$25,$B$4:$B$1004,1),0,1,1)-OFFSET($A$4,MATCH(Input!$G$45,$B$4:$B$1004,1),0,1,1)),$H$4,0,1),0)</f>
        <v>-194.221807323395</v>
      </c>
      <c r="F540" s="78" t="n">
        <f aca="false">($F539+$D540+$E540)*(1+Input!$G$40/(100*12))</f>
        <v>387.63771503085</v>
      </c>
    </row>
    <row r="541" customFormat="false" ht="12.8" hidden="false" customHeight="false" outlineLevel="0" collapsed="false">
      <c r="A541" s="76" t="n">
        <v>537</v>
      </c>
      <c r="B541" s="77" t="n">
        <f aca="false">EOMONTH(Input!$C$7,A541)</f>
        <v>59261</v>
      </c>
      <c r="D541" s="78" t="n">
        <f aca="false">IF(AND($B541&lt;Input!$C$31,$B541&lt;Input!$G$31),Input!$G$41,0)</f>
        <v>0</v>
      </c>
      <c r="E541" s="78" t="n">
        <f aca="true">IF(AND($B541&gt;Input!$G$45,$B541&lt;Input!$G$25),PMT(Input!$G$40/(100*12),(OFFSET($A$4,MATCH(Input!$G$25,$B$4:$B$1004,1),0,1,1)-OFFSET($A$4,MATCH(Input!$G$45,$B$4:$B$1004,1),0,1,1)),$H$4,0,1),0)</f>
        <v>-194.221807323395</v>
      </c>
      <c r="F541" s="78" t="n">
        <f aca="false">($F540+$D541+$E541)*(1+Input!$G$40/(100*12))</f>
        <v>194.221807322903</v>
      </c>
    </row>
    <row r="542" customFormat="false" ht="12.8" hidden="false" customHeight="false" outlineLevel="0" collapsed="false">
      <c r="A542" s="76" t="n">
        <v>538</v>
      </c>
      <c r="B542" s="77" t="n">
        <f aca="false">EOMONTH(Input!$C$7,A542)</f>
        <v>59291</v>
      </c>
      <c r="D542" s="78" t="n">
        <f aca="false">IF(AND($B542&lt;Input!$C$31,$B542&lt;Input!$G$31),Input!$G$41,0)</f>
        <v>0</v>
      </c>
      <c r="E542" s="78" t="n">
        <f aca="true">IF(AND($B542&gt;Input!$G$45,$B542&lt;Input!$G$25),PMT(Input!$G$40/(100*12),(OFFSET($A$4,MATCH(Input!$G$25,$B$4:$B$1004,1),0,1,1)-OFFSET($A$4,MATCH(Input!$G$45,$B$4:$B$1004,1),0,1,1)),$H$4,0,1),0)</f>
        <v>-194.221807323395</v>
      </c>
      <c r="F542" s="78" t="n">
        <f aca="false">($F541+$D542+$E542)*(1+Input!$G$40/(100*12))</f>
        <v>-4.93829925100423E-010</v>
      </c>
    </row>
    <row r="543" customFormat="false" ht="12.8" hidden="false" customHeight="false" outlineLevel="0" collapsed="false">
      <c r="A543" s="76" t="n">
        <v>539</v>
      </c>
      <c r="B543" s="77" t="n">
        <f aca="false">EOMONTH(Input!$C$7,A543)</f>
        <v>59322</v>
      </c>
      <c r="D543" s="78" t="n">
        <f aca="false">IF(AND($B543&lt;Input!$C$31,$B543&lt;Input!$G$31),Input!$G$41,0)</f>
        <v>0</v>
      </c>
      <c r="E543" s="78" t="n">
        <f aca="true">IF(AND($B543&gt;Input!$G$45,$B543&lt;Input!$G$25),PMT(Input!$G$40/(100*12),(OFFSET($A$4,MATCH(Input!$G$25,$B$4:$B$1004,1),0,1,1)-OFFSET($A$4,MATCH(Input!$G$45,$B$4:$B$1004,1),0,1,1)),$H$4,0,1),0)</f>
        <v>0</v>
      </c>
      <c r="F543" s="78" t="n">
        <f aca="false">($F542+$D543+$E543)*(1+Input!$G$40/(100*12))</f>
        <v>-4.95887549788342E-010</v>
      </c>
    </row>
    <row r="544" customFormat="false" ht="12.8" hidden="false" customHeight="false" outlineLevel="0" collapsed="false">
      <c r="A544" s="76" t="n">
        <v>540</v>
      </c>
      <c r="B544" s="77" t="n">
        <f aca="false">EOMONTH(Input!$C$7,A544)</f>
        <v>59352</v>
      </c>
      <c r="D544" s="78" t="n">
        <f aca="false">IF(AND($B544&lt;Input!$C$31,$B544&lt;Input!$G$31),Input!$G$41,0)</f>
        <v>0</v>
      </c>
      <c r="E544" s="78" t="n">
        <f aca="true">IF(AND($B544&gt;Input!$G$45,$B544&lt;Input!$G$25),PMT(Input!$G$40/(100*12),(OFFSET($A$4,MATCH(Input!$G$25,$B$4:$B$1004,1),0,1,1)-OFFSET($A$4,MATCH(Input!$G$45,$B$4:$B$1004,1),0,1,1)),$H$4,0,1),0)</f>
        <v>0</v>
      </c>
      <c r="F544" s="78" t="n">
        <f aca="false">($F543+$D544+$E544)*(1+Input!$G$40/(100*12))</f>
        <v>-4.9795374791246E-010</v>
      </c>
    </row>
    <row r="545" customFormat="false" ht="12.8" hidden="false" customHeight="false" outlineLevel="0" collapsed="false">
      <c r="A545" s="76" t="n">
        <v>541</v>
      </c>
      <c r="B545" s="77" t="n">
        <f aca="false">EOMONTH(Input!$C$7,A545)</f>
        <v>59383</v>
      </c>
      <c r="D545" s="78" t="n">
        <f aca="false">IF(AND($B545&lt;Input!$C$31,$B545&lt;Input!$G$31),Input!$G$41,0)</f>
        <v>0</v>
      </c>
      <c r="E545" s="78" t="n">
        <f aca="true">IF(AND($B545&gt;Input!$G$45,$B545&lt;Input!$G$25),PMT(Input!$G$40/(100*12),(OFFSET($A$4,MATCH(Input!$G$25,$B$4:$B$1004,1),0,1,1)-OFFSET($A$4,MATCH(Input!$G$45,$B$4:$B$1004,1),0,1,1)),$H$4,0,1),0)</f>
        <v>0</v>
      </c>
      <c r="F545" s="78" t="n">
        <f aca="false">($F544+$D545+$E545)*(1+Input!$G$40/(100*12))</f>
        <v>-5.00028555195428E-010</v>
      </c>
    </row>
    <row r="546" customFormat="false" ht="12.8" hidden="false" customHeight="false" outlineLevel="0" collapsed="false">
      <c r="A546" s="76" t="n">
        <v>542</v>
      </c>
      <c r="B546" s="77" t="n">
        <f aca="false">EOMONTH(Input!$C$7,A546)</f>
        <v>59414</v>
      </c>
      <c r="D546" s="78" t="n">
        <f aca="false">IF(AND($B546&lt;Input!$C$31,$B546&lt;Input!$G$31),Input!$G$41,0)</f>
        <v>0</v>
      </c>
      <c r="E546" s="78" t="n">
        <f aca="true">IF(AND($B546&gt;Input!$G$45,$B546&lt;Input!$G$25),PMT(Input!$G$40/(100*12),(OFFSET($A$4,MATCH(Input!$G$25,$B$4:$B$1004,1),0,1,1)-OFFSET($A$4,MATCH(Input!$G$45,$B$4:$B$1004,1),0,1,1)),$H$4,0,1),0)</f>
        <v>0</v>
      </c>
      <c r="F546" s="78" t="n">
        <f aca="false">($F545+$D546+$E546)*(1+Input!$G$40/(100*12))</f>
        <v>-5.02112007508743E-010</v>
      </c>
    </row>
    <row r="547" customFormat="false" ht="12.8" hidden="false" customHeight="false" outlineLevel="0" collapsed="false">
      <c r="A547" s="76" t="n">
        <v>543</v>
      </c>
      <c r="B547" s="77" t="n">
        <f aca="false">EOMONTH(Input!$C$7,A547)</f>
        <v>59444</v>
      </c>
      <c r="D547" s="78" t="n">
        <f aca="false">IF(AND($B547&lt;Input!$C$31,$B547&lt;Input!$G$31),Input!$G$41,0)</f>
        <v>0</v>
      </c>
      <c r="E547" s="78" t="n">
        <f aca="true">IF(AND($B547&gt;Input!$G$45,$B547&lt;Input!$G$25),PMT(Input!$G$40/(100*12),(OFFSET($A$4,MATCH(Input!$G$25,$B$4:$B$1004,1),0,1,1)-OFFSET($A$4,MATCH(Input!$G$45,$B$4:$B$1004,1),0,1,1)),$H$4,0,1),0)</f>
        <v>0</v>
      </c>
      <c r="F547" s="78" t="n">
        <f aca="false">($F546+$D547+$E547)*(1+Input!$G$40/(100*12))</f>
        <v>-5.04204140873362E-010</v>
      </c>
    </row>
    <row r="548" customFormat="false" ht="12.8" hidden="false" customHeight="false" outlineLevel="0" collapsed="false">
      <c r="A548" s="76" t="n">
        <v>544</v>
      </c>
      <c r="B548" s="77" t="n">
        <f aca="false">EOMONTH(Input!$C$7,A548)</f>
        <v>59475</v>
      </c>
      <c r="D548" s="78" t="n">
        <f aca="false">IF(AND($B548&lt;Input!$C$31,$B548&lt;Input!$G$31),Input!$G$41,0)</f>
        <v>0</v>
      </c>
      <c r="E548" s="78" t="n">
        <f aca="true">IF(AND($B548&gt;Input!$G$45,$B548&lt;Input!$G$25),PMT(Input!$G$40/(100*12),(OFFSET($A$4,MATCH(Input!$G$25,$B$4:$B$1004,1),0,1,1)-OFFSET($A$4,MATCH(Input!$G$45,$B$4:$B$1004,1),0,1,1)),$H$4,0,1),0)</f>
        <v>0</v>
      </c>
      <c r="F548" s="78" t="n">
        <f aca="false">($F547+$D548+$E548)*(1+Input!$G$40/(100*12))</f>
        <v>-5.06304991460335E-010</v>
      </c>
    </row>
    <row r="549" customFormat="false" ht="12.8" hidden="false" customHeight="false" outlineLevel="0" collapsed="false">
      <c r="A549" s="76" t="n">
        <v>545</v>
      </c>
      <c r="B549" s="77" t="n">
        <f aca="false">EOMONTH(Input!$C$7,A549)</f>
        <v>59505</v>
      </c>
      <c r="D549" s="78" t="n">
        <f aca="false">IF(AND($B549&lt;Input!$C$31,$B549&lt;Input!$G$31),Input!$G$41,0)</f>
        <v>0</v>
      </c>
      <c r="E549" s="78" t="n">
        <f aca="true">IF(AND($B549&gt;Input!$G$45,$B549&lt;Input!$G$25),PMT(Input!$G$40/(100*12),(OFFSET($A$4,MATCH(Input!$G$25,$B$4:$B$1004,1),0,1,1)-OFFSET($A$4,MATCH(Input!$G$45,$B$4:$B$1004,1),0,1,1)),$H$4,0,1),0)</f>
        <v>0</v>
      </c>
      <c r="F549" s="78" t="n">
        <f aca="false">($F548+$D549+$E549)*(1+Input!$G$40/(100*12))</f>
        <v>-5.08414595591419E-010</v>
      </c>
    </row>
    <row r="550" customFormat="false" ht="12.8" hidden="false" customHeight="false" outlineLevel="0" collapsed="false">
      <c r="A550" s="76" t="n">
        <v>546</v>
      </c>
      <c r="B550" s="77" t="n">
        <f aca="false">EOMONTH(Input!$C$7,A550)</f>
        <v>59536</v>
      </c>
      <c r="D550" s="78" t="n">
        <f aca="false">IF(AND($B550&lt;Input!$C$31,$B550&lt;Input!$G$31),Input!$G$41,0)</f>
        <v>0</v>
      </c>
      <c r="E550" s="78" t="n">
        <f aca="true">IF(AND($B550&gt;Input!$G$45,$B550&lt;Input!$G$25),PMT(Input!$G$40/(100*12),(OFFSET($A$4,MATCH(Input!$G$25,$B$4:$B$1004,1),0,1,1)-OFFSET($A$4,MATCH(Input!$G$45,$B$4:$B$1004,1),0,1,1)),$H$4,0,1),0)</f>
        <v>0</v>
      </c>
      <c r="F550" s="78" t="n">
        <f aca="false">($F549+$D550+$E550)*(1+Input!$G$40/(100*12))</f>
        <v>-5.10532989739717E-010</v>
      </c>
    </row>
    <row r="551" customFormat="false" ht="12.8" hidden="false" customHeight="false" outlineLevel="0" collapsed="false">
      <c r="A551" s="76" t="n">
        <v>547</v>
      </c>
      <c r="B551" s="77" t="n">
        <f aca="false">EOMONTH(Input!$C$7,A551)</f>
        <v>59567</v>
      </c>
      <c r="D551" s="78" t="n">
        <f aca="false">IF(AND($B551&lt;Input!$C$31,$B551&lt;Input!$G$31),Input!$G$41,0)</f>
        <v>0</v>
      </c>
      <c r="E551" s="78" t="n">
        <f aca="true">IF(AND($B551&gt;Input!$G$45,$B551&lt;Input!$G$25),PMT(Input!$G$40/(100*12),(OFFSET($A$4,MATCH(Input!$G$25,$B$4:$B$1004,1),0,1,1)-OFFSET($A$4,MATCH(Input!$G$45,$B$4:$B$1004,1),0,1,1)),$H$4,0,1),0)</f>
        <v>0</v>
      </c>
      <c r="F551" s="78" t="n">
        <f aca="false">($F550+$D551+$E551)*(1+Input!$G$40/(100*12))</f>
        <v>-5.12660210530299E-010</v>
      </c>
    </row>
    <row r="552" customFormat="false" ht="12.8" hidden="false" customHeight="false" outlineLevel="0" collapsed="false">
      <c r="A552" s="76" t="n">
        <v>548</v>
      </c>
      <c r="B552" s="77" t="n">
        <f aca="false">EOMONTH(Input!$C$7,A552)</f>
        <v>59595</v>
      </c>
      <c r="D552" s="78" t="n">
        <f aca="false">IF(AND($B552&lt;Input!$C$31,$B552&lt;Input!$G$31),Input!$G$41,0)</f>
        <v>0</v>
      </c>
      <c r="E552" s="78" t="n">
        <f aca="true">IF(AND($B552&gt;Input!$G$45,$B552&lt;Input!$G$25),PMT(Input!$G$40/(100*12),(OFFSET($A$4,MATCH(Input!$G$25,$B$4:$B$1004,1),0,1,1)-OFFSET($A$4,MATCH(Input!$G$45,$B$4:$B$1004,1),0,1,1)),$H$4,0,1),0)</f>
        <v>0</v>
      </c>
      <c r="F552" s="78" t="n">
        <f aca="false">($F551+$D552+$E552)*(1+Input!$G$40/(100*12))</f>
        <v>-5.14796294740842E-010</v>
      </c>
    </row>
    <row r="553" customFormat="false" ht="12.8" hidden="false" customHeight="false" outlineLevel="0" collapsed="false">
      <c r="A553" s="76" t="n">
        <v>549</v>
      </c>
      <c r="B553" s="77" t="n">
        <f aca="false">EOMONTH(Input!$C$7,A553)</f>
        <v>59626</v>
      </c>
      <c r="D553" s="78" t="n">
        <f aca="false">IF(AND($B553&lt;Input!$C$31,$B553&lt;Input!$G$31),Input!$G$41,0)</f>
        <v>0</v>
      </c>
      <c r="E553" s="78" t="n">
        <f aca="true">IF(AND($B553&gt;Input!$G$45,$B553&lt;Input!$G$25),PMT(Input!$G$40/(100*12),(OFFSET($A$4,MATCH(Input!$G$25,$B$4:$B$1004,1),0,1,1)-OFFSET($A$4,MATCH(Input!$G$45,$B$4:$B$1004,1),0,1,1)),$H$4,0,1),0)</f>
        <v>0</v>
      </c>
      <c r="F553" s="78" t="n">
        <f aca="false">($F552+$D553+$E553)*(1+Input!$G$40/(100*12))</f>
        <v>-5.16941279302262E-010</v>
      </c>
    </row>
    <row r="554" customFormat="false" ht="12.8" hidden="false" customHeight="false" outlineLevel="0" collapsed="false">
      <c r="A554" s="76" t="n">
        <v>550</v>
      </c>
      <c r="B554" s="77" t="n">
        <f aca="false">EOMONTH(Input!$C$7,A554)</f>
        <v>59656</v>
      </c>
      <c r="D554" s="78" t="n">
        <f aca="false">IF(AND($B554&lt;Input!$C$31,$B554&lt;Input!$G$31),Input!$G$41,0)</f>
        <v>0</v>
      </c>
      <c r="E554" s="78" t="n">
        <f aca="true">IF(AND($B554&gt;Input!$G$45,$B554&lt;Input!$G$25),PMT(Input!$G$40/(100*12),(OFFSET($A$4,MATCH(Input!$G$25,$B$4:$B$1004,1),0,1,1)-OFFSET($A$4,MATCH(Input!$G$45,$B$4:$B$1004,1),0,1,1)),$H$4,0,1),0)</f>
        <v>0</v>
      </c>
      <c r="F554" s="78" t="n">
        <f aca="false">($F553+$D554+$E554)*(1+Input!$G$40/(100*12))</f>
        <v>-5.19095201299355E-010</v>
      </c>
    </row>
    <row r="555" customFormat="false" ht="12.8" hidden="false" customHeight="false" outlineLevel="0" collapsed="false">
      <c r="A555" s="76" t="n">
        <v>551</v>
      </c>
      <c r="B555" s="77" t="n">
        <f aca="false">EOMONTH(Input!$C$7,A555)</f>
        <v>59687</v>
      </c>
      <c r="D555" s="78" t="n">
        <f aca="false">IF(AND($B555&lt;Input!$C$31,$B555&lt;Input!$G$31),Input!$G$41,0)</f>
        <v>0</v>
      </c>
      <c r="E555" s="78" t="n">
        <f aca="true">IF(AND($B555&gt;Input!$G$45,$B555&lt;Input!$G$25),PMT(Input!$G$40/(100*12),(OFFSET($A$4,MATCH(Input!$G$25,$B$4:$B$1004,1),0,1,1)-OFFSET($A$4,MATCH(Input!$G$45,$B$4:$B$1004,1),0,1,1)),$H$4,0,1),0)</f>
        <v>0</v>
      </c>
      <c r="F555" s="78" t="n">
        <f aca="false">($F554+$D555+$E555)*(1+Input!$G$40/(100*12))</f>
        <v>-5.21258097971436E-010</v>
      </c>
    </row>
    <row r="556" customFormat="false" ht="12.8" hidden="false" customHeight="false" outlineLevel="0" collapsed="false">
      <c r="A556" s="76" t="n">
        <v>552</v>
      </c>
      <c r="B556" s="77" t="n">
        <f aca="false">EOMONTH(Input!$C$7,A556)</f>
        <v>59717</v>
      </c>
      <c r="D556" s="78" t="n">
        <f aca="false">IF(AND($B556&lt;Input!$C$31,$B556&lt;Input!$G$31),Input!$G$41,0)</f>
        <v>0</v>
      </c>
      <c r="E556" s="78" t="n">
        <f aca="true">IF(AND($B556&gt;Input!$G$45,$B556&lt;Input!$G$25),PMT(Input!$G$40/(100*12),(OFFSET($A$4,MATCH(Input!$G$25,$B$4:$B$1004,1),0,1,1)-OFFSET($A$4,MATCH(Input!$G$45,$B$4:$B$1004,1),0,1,1)),$H$4,0,1),0)</f>
        <v>0</v>
      </c>
      <c r="F556" s="78" t="n">
        <f aca="false">($F555+$D556+$E556)*(1+Input!$G$40/(100*12))</f>
        <v>-5.23430006712983E-010</v>
      </c>
    </row>
    <row r="557" customFormat="false" ht="12.8" hidden="false" customHeight="false" outlineLevel="0" collapsed="false">
      <c r="A557" s="76" t="n">
        <v>553</v>
      </c>
      <c r="B557" s="77" t="n">
        <f aca="false">EOMONTH(Input!$C$7,A557)</f>
        <v>59748</v>
      </c>
      <c r="D557" s="78" t="n">
        <f aca="false">IF(AND($B557&lt;Input!$C$31,$B557&lt;Input!$G$31),Input!$G$41,0)</f>
        <v>0</v>
      </c>
      <c r="E557" s="78" t="n">
        <f aca="true">IF(AND($B557&gt;Input!$G$45,$B557&lt;Input!$G$25),PMT(Input!$G$40/(100*12),(OFFSET($A$4,MATCH(Input!$G$25,$B$4:$B$1004,1),0,1,1)-OFFSET($A$4,MATCH(Input!$G$45,$B$4:$B$1004,1),0,1,1)),$H$4,0,1),0)</f>
        <v>0</v>
      </c>
      <c r="F557" s="78" t="n">
        <f aca="false">($F556+$D557+$E557)*(1+Input!$G$40/(100*12))</f>
        <v>-5.25610965074287E-010</v>
      </c>
    </row>
    <row r="558" customFormat="false" ht="12.8" hidden="false" customHeight="false" outlineLevel="0" collapsed="false">
      <c r="A558" s="76" t="n">
        <v>554</v>
      </c>
      <c r="B558" s="77" t="n">
        <f aca="false">EOMONTH(Input!$C$7,A558)</f>
        <v>59779</v>
      </c>
      <c r="D558" s="78" t="n">
        <f aca="false">IF(AND($B558&lt;Input!$C$31,$B558&lt;Input!$G$31),Input!$G$41,0)</f>
        <v>0</v>
      </c>
      <c r="E558" s="78" t="n">
        <f aca="true">IF(AND($B558&gt;Input!$G$45,$B558&lt;Input!$G$25),PMT(Input!$G$40/(100*12),(OFFSET($A$4,MATCH(Input!$G$25,$B$4:$B$1004,1),0,1,1)-OFFSET($A$4,MATCH(Input!$G$45,$B$4:$B$1004,1),0,1,1)),$H$4,0,1),0)</f>
        <v>0</v>
      </c>
      <c r="F558" s="78" t="n">
        <f aca="false">($F557+$D558+$E558)*(1+Input!$G$40/(100*12))</f>
        <v>-5.27801010762097E-010</v>
      </c>
    </row>
    <row r="559" customFormat="false" ht="12.8" hidden="false" customHeight="false" outlineLevel="0" collapsed="false">
      <c r="A559" s="76" t="n">
        <v>555</v>
      </c>
      <c r="B559" s="77" t="n">
        <f aca="false">EOMONTH(Input!$C$7,A559)</f>
        <v>59809</v>
      </c>
      <c r="D559" s="78" t="n">
        <f aca="false">IF(AND($B559&lt;Input!$C$31,$B559&lt;Input!$G$31),Input!$G$41,0)</f>
        <v>0</v>
      </c>
      <c r="E559" s="78" t="n">
        <f aca="true">IF(AND($B559&gt;Input!$G$45,$B559&lt;Input!$G$25),PMT(Input!$G$40/(100*12),(OFFSET($A$4,MATCH(Input!$G$25,$B$4:$B$1004,1),0,1,1)-OFFSET($A$4,MATCH(Input!$G$45,$B$4:$B$1004,1),0,1,1)),$H$4,0,1),0)</f>
        <v>0</v>
      </c>
      <c r="F559" s="78" t="n">
        <f aca="false">($F558+$D559+$E559)*(1+Input!$G$40/(100*12))</f>
        <v>-5.30000181640272E-010</v>
      </c>
    </row>
    <row r="560" customFormat="false" ht="12.8" hidden="false" customHeight="false" outlineLevel="0" collapsed="false">
      <c r="A560" s="76" t="n">
        <v>556</v>
      </c>
      <c r="B560" s="77" t="n">
        <f aca="false">EOMONTH(Input!$C$7,A560)</f>
        <v>59840</v>
      </c>
      <c r="D560" s="78" t="n">
        <f aca="false">IF(AND($B560&lt;Input!$C$31,$B560&lt;Input!$G$31),Input!$G$41,0)</f>
        <v>0</v>
      </c>
      <c r="E560" s="78" t="n">
        <f aca="true">IF(AND($B560&gt;Input!$G$45,$B560&lt;Input!$G$25),PMT(Input!$G$40/(100*12),(OFFSET($A$4,MATCH(Input!$G$25,$B$4:$B$1004,1),0,1,1)-OFFSET($A$4,MATCH(Input!$G$45,$B$4:$B$1004,1),0,1,1)),$H$4,0,1),0)</f>
        <v>0</v>
      </c>
      <c r="F560" s="78" t="n">
        <f aca="false">($F559+$D560+$E560)*(1+Input!$G$40/(100*12))</f>
        <v>-5.3220851573044E-010</v>
      </c>
    </row>
    <row r="561" customFormat="false" ht="12.8" hidden="false" customHeight="false" outlineLevel="0" collapsed="false">
      <c r="A561" s="76" t="n">
        <v>557</v>
      </c>
      <c r="B561" s="77" t="n">
        <f aca="false">EOMONTH(Input!$C$7,A561)</f>
        <v>59870</v>
      </c>
      <c r="D561" s="78" t="n">
        <f aca="false">IF(AND($B561&lt;Input!$C$31,$B561&lt;Input!$G$31),Input!$G$41,0)</f>
        <v>0</v>
      </c>
      <c r="E561" s="78" t="n">
        <f aca="true">IF(AND($B561&gt;Input!$G$45,$B561&lt;Input!$G$25),PMT(Input!$G$40/(100*12),(OFFSET($A$4,MATCH(Input!$G$25,$B$4:$B$1004,1),0,1,1)-OFFSET($A$4,MATCH(Input!$G$45,$B$4:$B$1004,1),0,1,1)),$H$4,0,1),0)</f>
        <v>0</v>
      </c>
      <c r="F561" s="78" t="n">
        <f aca="false">($F560+$D561+$E561)*(1+Input!$G$40/(100*12))</f>
        <v>-5.3442605121265E-010</v>
      </c>
    </row>
    <row r="562" customFormat="false" ht="12.8" hidden="false" customHeight="false" outlineLevel="0" collapsed="false">
      <c r="A562" s="76" t="n">
        <v>558</v>
      </c>
      <c r="B562" s="77" t="n">
        <f aca="false">EOMONTH(Input!$C$7,A562)</f>
        <v>59901</v>
      </c>
      <c r="D562" s="78" t="n">
        <f aca="false">IF(AND($B562&lt;Input!$C$31,$B562&lt;Input!$G$31),Input!$G$41,0)</f>
        <v>0</v>
      </c>
      <c r="E562" s="78" t="n">
        <f aca="true">IF(AND($B562&gt;Input!$G$45,$B562&lt;Input!$G$25),PMT(Input!$G$40/(100*12),(OFFSET($A$4,MATCH(Input!$G$25,$B$4:$B$1004,1),0,1,1)-OFFSET($A$4,MATCH(Input!$G$45,$B$4:$B$1004,1),0,1,1)),$H$4,0,1),0)</f>
        <v>0</v>
      </c>
      <c r="F562" s="78" t="n">
        <f aca="false">($F561+$D562+$E562)*(1+Input!$G$40/(100*12))</f>
        <v>-5.36652826426036E-010</v>
      </c>
    </row>
    <row r="563" customFormat="false" ht="12.8" hidden="false" customHeight="false" outlineLevel="0" collapsed="false">
      <c r="A563" s="76" t="n">
        <v>559</v>
      </c>
      <c r="B563" s="77" t="n">
        <f aca="false">EOMONTH(Input!$C$7,A563)</f>
        <v>59932</v>
      </c>
      <c r="D563" s="78" t="n">
        <f aca="false">IF(AND($B563&lt;Input!$C$31,$B563&lt;Input!$G$31),Input!$G$41,0)</f>
        <v>0</v>
      </c>
      <c r="E563" s="78" t="n">
        <f aca="true">IF(AND($B563&gt;Input!$G$45,$B563&lt;Input!$G$25),PMT(Input!$G$40/(100*12),(OFFSET($A$4,MATCH(Input!$G$25,$B$4:$B$1004,1),0,1,1)-OFFSET($A$4,MATCH(Input!$G$45,$B$4:$B$1004,1),0,1,1)),$H$4,0,1),0)</f>
        <v>0</v>
      </c>
      <c r="F563" s="78" t="n">
        <f aca="false">($F562+$D563+$E563)*(1+Input!$G$40/(100*12))</f>
        <v>-5.38888879869478E-010</v>
      </c>
    </row>
    <row r="564" customFormat="false" ht="12.8" hidden="false" customHeight="false" outlineLevel="0" collapsed="false">
      <c r="A564" s="76" t="n">
        <v>560</v>
      </c>
      <c r="B564" s="77" t="n">
        <f aca="false">EOMONTH(Input!$C$7,A564)</f>
        <v>59961</v>
      </c>
      <c r="D564" s="78" t="n">
        <f aca="false">IF(AND($B564&lt;Input!$C$31,$B564&lt;Input!$G$31),Input!$G$41,0)</f>
        <v>0</v>
      </c>
      <c r="E564" s="78" t="n">
        <f aca="true">IF(AND($B564&gt;Input!$G$45,$B564&lt;Input!$G$25),PMT(Input!$G$40/(100*12),(OFFSET($A$4,MATCH(Input!$G$25,$B$4:$B$1004,1),0,1,1)-OFFSET($A$4,MATCH(Input!$G$45,$B$4:$B$1004,1),0,1,1)),$H$4,0,1),0)</f>
        <v>0</v>
      </c>
      <c r="F564" s="78" t="n">
        <f aca="false">($F563+$D564+$E564)*(1+Input!$G$40/(100*12))</f>
        <v>-5.41134250202268E-010</v>
      </c>
    </row>
    <row r="565" customFormat="false" ht="12.8" hidden="false" customHeight="false" outlineLevel="0" collapsed="false">
      <c r="A565" s="76" t="n">
        <v>561</v>
      </c>
      <c r="B565" s="77" t="n">
        <f aca="false">EOMONTH(Input!$C$7,A565)</f>
        <v>59992</v>
      </c>
      <c r="D565" s="78" t="n">
        <f aca="false">IF(AND($B565&lt;Input!$C$31,$B565&lt;Input!$G$31),Input!$G$41,0)</f>
        <v>0</v>
      </c>
      <c r="E565" s="78" t="n">
        <f aca="true">IF(AND($B565&gt;Input!$G$45,$B565&lt;Input!$G$25),PMT(Input!$G$40/(100*12),(OFFSET($A$4,MATCH(Input!$G$25,$B$4:$B$1004,1),0,1,1)-OFFSET($A$4,MATCH(Input!$G$45,$B$4:$B$1004,1),0,1,1)),$H$4,0,1),0)</f>
        <v>0</v>
      </c>
      <c r="F565" s="78" t="n">
        <f aca="false">($F564+$D565+$E565)*(1+Input!$G$40/(100*12))</f>
        <v>-5.43388976244777E-010</v>
      </c>
    </row>
    <row r="566" customFormat="false" ht="12.8" hidden="false" customHeight="false" outlineLevel="0" collapsed="false">
      <c r="A566" s="76" t="n">
        <v>562</v>
      </c>
      <c r="B566" s="77" t="n">
        <f aca="false">EOMONTH(Input!$C$7,A566)</f>
        <v>60022</v>
      </c>
      <c r="D566" s="78" t="n">
        <f aca="false">IF(AND($B566&lt;Input!$C$31,$B566&lt;Input!$G$31),Input!$G$41,0)</f>
        <v>0</v>
      </c>
      <c r="E566" s="78" t="n">
        <f aca="true">IF(AND($B566&gt;Input!$G$45,$B566&lt;Input!$G$25),PMT(Input!$G$40/(100*12),(OFFSET($A$4,MATCH(Input!$G$25,$B$4:$B$1004,1),0,1,1)-OFFSET($A$4,MATCH(Input!$G$45,$B$4:$B$1004,1),0,1,1)),$H$4,0,1),0)</f>
        <v>0</v>
      </c>
      <c r="F566" s="78" t="n">
        <f aca="false">($F565+$D566+$E566)*(1+Input!$G$40/(100*12))</f>
        <v>-5.4565309697913E-010</v>
      </c>
    </row>
    <row r="567" customFormat="false" ht="12.8" hidden="false" customHeight="false" outlineLevel="0" collapsed="false">
      <c r="A567" s="76" t="n">
        <v>563</v>
      </c>
      <c r="B567" s="77" t="n">
        <f aca="false">EOMONTH(Input!$C$7,A567)</f>
        <v>60053</v>
      </c>
      <c r="D567" s="78" t="n">
        <f aca="false">IF(AND($B567&lt;Input!$C$31,$B567&lt;Input!$G$31),Input!$G$41,0)</f>
        <v>0</v>
      </c>
      <c r="E567" s="78" t="n">
        <f aca="true">IF(AND($B567&gt;Input!$G$45,$B567&lt;Input!$G$25),PMT(Input!$G$40/(100*12),(OFFSET($A$4,MATCH(Input!$G$25,$B$4:$B$1004,1),0,1,1)-OFFSET($A$4,MATCH(Input!$G$45,$B$4:$B$1004,1),0,1,1)),$H$4,0,1),0)</f>
        <v>0</v>
      </c>
      <c r="F567" s="78" t="n">
        <f aca="false">($F566+$D567+$E567)*(1+Input!$G$40/(100*12))</f>
        <v>-5.47926651549877E-010</v>
      </c>
    </row>
    <row r="568" customFormat="false" ht="12.8" hidden="false" customHeight="false" outlineLevel="0" collapsed="false">
      <c r="A568" s="76" t="n">
        <v>564</v>
      </c>
      <c r="B568" s="77" t="n">
        <f aca="false">EOMONTH(Input!$C$7,A568)</f>
        <v>60083</v>
      </c>
      <c r="D568" s="78" t="n">
        <f aca="false">IF(AND($B568&lt;Input!$C$31,$B568&lt;Input!$G$31),Input!$G$41,0)</f>
        <v>0</v>
      </c>
      <c r="E568" s="78" t="n">
        <f aca="true">IF(AND($B568&gt;Input!$G$45,$B568&lt;Input!$G$25),PMT(Input!$G$40/(100*12),(OFFSET($A$4,MATCH(Input!$G$25,$B$4:$B$1004,1),0,1,1)-OFFSET($A$4,MATCH(Input!$G$45,$B$4:$B$1004,1),0,1,1)),$H$4,0,1),0)</f>
        <v>0</v>
      </c>
      <c r="F568" s="78" t="n">
        <f aca="false">($F567+$D568+$E568)*(1+Input!$G$40/(100*12))</f>
        <v>-5.50209679264668E-010</v>
      </c>
    </row>
    <row r="569" customFormat="false" ht="12.8" hidden="false" customHeight="false" outlineLevel="0" collapsed="false">
      <c r="A569" s="76" t="n">
        <v>565</v>
      </c>
      <c r="B569" s="77" t="n">
        <f aca="false">EOMONTH(Input!$C$7,A569)</f>
        <v>60114</v>
      </c>
      <c r="D569" s="78" t="n">
        <f aca="false">IF(AND($B569&lt;Input!$C$31,$B569&lt;Input!$G$31),Input!$G$41,0)</f>
        <v>0</v>
      </c>
      <c r="E569" s="78" t="n">
        <f aca="true">IF(AND($B569&gt;Input!$G$45,$B569&lt;Input!$G$25),PMT(Input!$G$40/(100*12),(OFFSET($A$4,MATCH(Input!$G$25,$B$4:$B$1004,1),0,1,1)-OFFSET($A$4,MATCH(Input!$G$45,$B$4:$B$1004,1),0,1,1)),$H$4,0,1),0)</f>
        <v>0</v>
      </c>
      <c r="F569" s="78" t="n">
        <f aca="false">($F568+$D569+$E569)*(1+Input!$G$40/(100*12))</f>
        <v>-5.52502219594937E-010</v>
      </c>
    </row>
    <row r="570" customFormat="false" ht="12.8" hidden="false" customHeight="false" outlineLevel="0" collapsed="false">
      <c r="A570" s="76" t="n">
        <v>566</v>
      </c>
      <c r="B570" s="77" t="n">
        <f aca="false">EOMONTH(Input!$C$7,A570)</f>
        <v>60145</v>
      </c>
      <c r="D570" s="78" t="n">
        <f aca="false">IF(AND($B570&lt;Input!$C$31,$B570&lt;Input!$G$31),Input!$G$41,0)</f>
        <v>0</v>
      </c>
      <c r="E570" s="78" t="n">
        <f aca="true">IF(AND($B570&gt;Input!$G$45,$B570&lt;Input!$G$25),PMT(Input!$G$40/(100*12),(OFFSET($A$4,MATCH(Input!$G$25,$B$4:$B$1004,1),0,1,1)-OFFSET($A$4,MATCH(Input!$G$45,$B$4:$B$1004,1),0,1,1)),$H$4,0,1),0)</f>
        <v>0</v>
      </c>
      <c r="F570" s="78" t="n">
        <f aca="false">($F569+$D570+$E570)*(1+Input!$G$40/(100*12))</f>
        <v>-5.54804312176583E-010</v>
      </c>
    </row>
    <row r="571" customFormat="false" ht="12.8" hidden="false" customHeight="false" outlineLevel="0" collapsed="false">
      <c r="A571" s="76" t="n">
        <v>567</v>
      </c>
      <c r="B571" s="77" t="n">
        <f aca="false">EOMONTH(Input!$C$7,A571)</f>
        <v>60175</v>
      </c>
      <c r="D571" s="78" t="n">
        <f aca="false">IF(AND($B571&lt;Input!$C$31,$B571&lt;Input!$G$31),Input!$G$41,0)</f>
        <v>0</v>
      </c>
      <c r="E571" s="78" t="n">
        <f aca="true">IF(AND($B571&gt;Input!$G$45,$B571&lt;Input!$G$25),PMT(Input!$G$40/(100*12),(OFFSET($A$4,MATCH(Input!$G$25,$B$4:$B$1004,1),0,1,1)-OFFSET($A$4,MATCH(Input!$G$45,$B$4:$B$1004,1),0,1,1)),$H$4,0,1),0)</f>
        <v>0</v>
      </c>
      <c r="F571" s="78" t="n">
        <f aca="false">($F570+$D571+$E571)*(1+Input!$G$40/(100*12))</f>
        <v>-5.57115996810652E-010</v>
      </c>
    </row>
    <row r="572" customFormat="false" ht="12.8" hidden="false" customHeight="false" outlineLevel="0" collapsed="false">
      <c r="A572" s="76" t="n">
        <v>568</v>
      </c>
      <c r="B572" s="77" t="n">
        <f aca="false">EOMONTH(Input!$C$7,A572)</f>
        <v>60206</v>
      </c>
      <c r="D572" s="78" t="n">
        <f aca="false">IF(AND($B572&lt;Input!$C$31,$B572&lt;Input!$G$31),Input!$G$41,0)</f>
        <v>0</v>
      </c>
      <c r="E572" s="78" t="n">
        <f aca="true">IF(AND($B572&gt;Input!$G$45,$B572&lt;Input!$G$25),PMT(Input!$G$40/(100*12),(OFFSET($A$4,MATCH(Input!$G$25,$B$4:$B$1004,1),0,1,1)-OFFSET($A$4,MATCH(Input!$G$45,$B$4:$B$1004,1),0,1,1)),$H$4,0,1),0)</f>
        <v>0</v>
      </c>
      <c r="F572" s="78" t="n">
        <f aca="false">($F571+$D572+$E572)*(1+Input!$G$40/(100*12))</f>
        <v>-5.5943731346403E-010</v>
      </c>
    </row>
    <row r="573" customFormat="false" ht="12.8" hidden="false" customHeight="false" outlineLevel="0" collapsed="false">
      <c r="A573" s="76" t="n">
        <v>569</v>
      </c>
      <c r="B573" s="77" t="n">
        <f aca="false">EOMONTH(Input!$C$7,A573)</f>
        <v>60236</v>
      </c>
      <c r="D573" s="78" t="n">
        <f aca="false">IF(AND($B573&lt;Input!$C$31,$B573&lt;Input!$G$31),Input!$G$41,0)</f>
        <v>0</v>
      </c>
      <c r="E573" s="78" t="n">
        <f aca="true">IF(AND($B573&gt;Input!$G$45,$B573&lt;Input!$G$25),PMT(Input!$G$40/(100*12),(OFFSET($A$4,MATCH(Input!$G$25,$B$4:$B$1004,1),0,1,1)-OFFSET($A$4,MATCH(Input!$G$45,$B$4:$B$1004,1),0,1,1)),$H$4,0,1),0)</f>
        <v>0</v>
      </c>
      <c r="F573" s="78" t="n">
        <f aca="false">($F572+$D573+$E573)*(1+Input!$G$40/(100*12))</f>
        <v>-5.6176830227013E-010</v>
      </c>
    </row>
    <row r="574" customFormat="false" ht="12.8" hidden="false" customHeight="false" outlineLevel="0" collapsed="false">
      <c r="A574" s="76" t="n">
        <v>570</v>
      </c>
      <c r="B574" s="77" t="n">
        <f aca="false">EOMONTH(Input!$C$7,A574)</f>
        <v>60267</v>
      </c>
      <c r="D574" s="78" t="n">
        <f aca="false">IF(AND($B574&lt;Input!$C$31,$B574&lt;Input!$G$31),Input!$G$41,0)</f>
        <v>0</v>
      </c>
      <c r="E574" s="78" t="n">
        <f aca="true">IF(AND($B574&gt;Input!$G$45,$B574&lt;Input!$G$25),PMT(Input!$G$40/(100*12),(OFFSET($A$4,MATCH(Input!$G$25,$B$4:$B$1004,1),0,1,1)-OFFSET($A$4,MATCH(Input!$G$45,$B$4:$B$1004,1),0,1,1)),$H$4,0,1),0)</f>
        <v>0</v>
      </c>
      <c r="F574" s="78" t="n">
        <f aca="false">($F573+$D574+$E574)*(1+Input!$G$40/(100*12))</f>
        <v>-5.64109003529589E-010</v>
      </c>
    </row>
    <row r="575" customFormat="false" ht="12.8" hidden="false" customHeight="false" outlineLevel="0" collapsed="false">
      <c r="A575" s="76" t="n">
        <v>571</v>
      </c>
      <c r="B575" s="77" t="n">
        <f aca="false">EOMONTH(Input!$C$7,A575)</f>
        <v>60298</v>
      </c>
      <c r="D575" s="78" t="n">
        <f aca="false">IF(AND($B575&lt;Input!$C$31,$B575&lt;Input!$G$31),Input!$G$41,0)</f>
        <v>0</v>
      </c>
      <c r="E575" s="78" t="n">
        <f aca="true">IF(AND($B575&gt;Input!$G$45,$B575&lt;Input!$G$25),PMT(Input!$G$40/(100*12),(OFFSET($A$4,MATCH(Input!$G$25,$B$4:$B$1004,1),0,1,1)-OFFSET($A$4,MATCH(Input!$G$45,$B$4:$B$1004,1),0,1,1)),$H$4,0,1),0)</f>
        <v>0</v>
      </c>
      <c r="F575" s="78" t="n">
        <f aca="false">($F574+$D575+$E575)*(1+Input!$G$40/(100*12))</f>
        <v>-5.66459457710962E-010</v>
      </c>
    </row>
    <row r="576" customFormat="false" ht="12.8" hidden="false" customHeight="false" outlineLevel="0" collapsed="false">
      <c r="A576" s="76" t="n">
        <v>572</v>
      </c>
      <c r="B576" s="77" t="n">
        <f aca="false">EOMONTH(Input!$C$7,A576)</f>
        <v>60326</v>
      </c>
      <c r="D576" s="78" t="n">
        <f aca="false">IF(AND($B576&lt;Input!$C$31,$B576&lt;Input!$G$31),Input!$G$41,0)</f>
        <v>0</v>
      </c>
      <c r="E576" s="78" t="n">
        <f aca="true">IF(AND($B576&gt;Input!$G$45,$B576&lt;Input!$G$25),PMT(Input!$G$40/(100*12),(OFFSET($A$4,MATCH(Input!$G$25,$B$4:$B$1004,1),0,1,1)-OFFSET($A$4,MATCH(Input!$G$45,$B$4:$B$1004,1),0,1,1)),$H$4,0,1),0)</f>
        <v>0</v>
      </c>
      <c r="F576" s="78" t="n">
        <f aca="false">($F575+$D576+$E576)*(1+Input!$G$40/(100*12))</f>
        <v>-5.68819705451424E-010</v>
      </c>
    </row>
    <row r="577" customFormat="false" ht="12.8" hidden="false" customHeight="false" outlineLevel="0" collapsed="false">
      <c r="A577" s="76" t="n">
        <v>573</v>
      </c>
      <c r="B577" s="77" t="n">
        <f aca="false">EOMONTH(Input!$C$7,A577)</f>
        <v>60357</v>
      </c>
      <c r="D577" s="78" t="n">
        <f aca="false">IF(AND($B577&lt;Input!$C$31,$B577&lt;Input!$G$31),Input!$G$41,0)</f>
        <v>0</v>
      </c>
      <c r="E577" s="78" t="n">
        <f aca="true">IF(AND($B577&gt;Input!$G$45,$B577&lt;Input!$G$25),PMT(Input!$G$40/(100*12),(OFFSET($A$4,MATCH(Input!$G$25,$B$4:$B$1004,1),0,1,1)-OFFSET($A$4,MATCH(Input!$G$45,$B$4:$B$1004,1),0,1,1)),$H$4,0,1),0)</f>
        <v>0</v>
      </c>
      <c r="F577" s="78" t="n">
        <f aca="false">($F576+$D577+$E577)*(1+Input!$G$40/(100*12))</f>
        <v>-5.71189787557472E-010</v>
      </c>
    </row>
    <row r="578" customFormat="false" ht="12.8" hidden="false" customHeight="false" outlineLevel="0" collapsed="false">
      <c r="A578" s="76" t="n">
        <v>574</v>
      </c>
      <c r="B578" s="77" t="n">
        <f aca="false">EOMONTH(Input!$C$7,A578)</f>
        <v>60387</v>
      </c>
      <c r="D578" s="78" t="n">
        <f aca="false">IF(AND($B578&lt;Input!$C$31,$B578&lt;Input!$G$31),Input!$G$41,0)</f>
        <v>0</v>
      </c>
      <c r="E578" s="78" t="n">
        <f aca="true">IF(AND($B578&gt;Input!$G$45,$B578&lt;Input!$G$25),PMT(Input!$G$40/(100*12),(OFFSET($A$4,MATCH(Input!$G$25,$B$4:$B$1004,1),0,1,1)-OFFSET($A$4,MATCH(Input!$G$45,$B$4:$B$1004,1),0,1,1)),$H$4,0,1),0)</f>
        <v>0</v>
      </c>
      <c r="F578" s="78" t="n">
        <f aca="false">($F577+$D578+$E578)*(1+Input!$G$40/(100*12))</f>
        <v>-5.73569745005628E-010</v>
      </c>
    </row>
    <row r="579" customFormat="false" ht="12.8" hidden="false" customHeight="false" outlineLevel="0" collapsed="false">
      <c r="A579" s="76" t="n">
        <v>575</v>
      </c>
      <c r="B579" s="77" t="n">
        <f aca="false">EOMONTH(Input!$C$7,A579)</f>
        <v>60418</v>
      </c>
      <c r="D579" s="78" t="n">
        <f aca="false">IF(AND($B579&lt;Input!$C$31,$B579&lt;Input!$G$31),Input!$G$41,0)</f>
        <v>0</v>
      </c>
      <c r="E579" s="78" t="n">
        <f aca="true">IF(AND($B579&gt;Input!$G$45,$B579&lt;Input!$G$25),PMT(Input!$G$40/(100*12),(OFFSET($A$4,MATCH(Input!$G$25,$B$4:$B$1004,1),0,1,1)-OFFSET($A$4,MATCH(Input!$G$45,$B$4:$B$1004,1),0,1,1)),$H$4,0,1),0)</f>
        <v>0</v>
      </c>
      <c r="F579" s="78" t="n">
        <f aca="false">($F578+$D579+$E579)*(1+Input!$G$40/(100*12))</f>
        <v>-5.75959618943151E-010</v>
      </c>
    </row>
    <row r="580" customFormat="false" ht="12.8" hidden="false" customHeight="false" outlineLevel="0" collapsed="false">
      <c r="A580" s="76" t="n">
        <v>576</v>
      </c>
      <c r="B580" s="77" t="n">
        <f aca="false">EOMONTH(Input!$C$7,A580)</f>
        <v>60448</v>
      </c>
      <c r="D580" s="78" t="n">
        <f aca="false">IF(AND($B580&lt;Input!$C$31,$B580&lt;Input!$G$31),Input!$G$41,0)</f>
        <v>0</v>
      </c>
      <c r="E580" s="78" t="n">
        <f aca="true">IF(AND($B580&gt;Input!$G$45,$B580&lt;Input!$G$25),PMT(Input!$G$40/(100*12),(OFFSET($A$4,MATCH(Input!$G$25,$B$4:$B$1004,1),0,1,1)-OFFSET($A$4,MATCH(Input!$G$45,$B$4:$B$1004,1),0,1,1)),$H$4,0,1),0)</f>
        <v>0</v>
      </c>
      <c r="F580" s="78" t="n">
        <f aca="false">($F579+$D580+$E580)*(1+Input!$G$40/(100*12))</f>
        <v>-5.78359450688748E-010</v>
      </c>
    </row>
    <row r="581" customFormat="false" ht="12.8" hidden="false" customHeight="false" outlineLevel="0" collapsed="false">
      <c r="A581" s="76" t="n">
        <v>577</v>
      </c>
      <c r="B581" s="77" t="n">
        <f aca="false">EOMONTH(Input!$C$7,A581)</f>
        <v>60479</v>
      </c>
      <c r="D581" s="78" t="n">
        <f aca="false">IF(AND($B581&lt;Input!$C$31,$B581&lt;Input!$G$31),Input!$G$41,0)</f>
        <v>0</v>
      </c>
      <c r="E581" s="78" t="n">
        <f aca="true">IF(AND($B581&gt;Input!$G$45,$B581&lt;Input!$G$25),PMT(Input!$G$40/(100*12),(OFFSET($A$4,MATCH(Input!$G$25,$B$4:$B$1004,1),0,1,1)-OFFSET($A$4,MATCH(Input!$G$45,$B$4:$B$1004,1),0,1,1)),$H$4,0,1),0)</f>
        <v>0</v>
      </c>
      <c r="F581" s="78" t="n">
        <f aca="false">($F580+$D581+$E581)*(1+Input!$G$40/(100*12))</f>
        <v>-5.80769281733284E-010</v>
      </c>
    </row>
    <row r="582" customFormat="false" ht="12.8" hidden="false" customHeight="false" outlineLevel="0" collapsed="false">
      <c r="A582" s="76" t="n">
        <v>578</v>
      </c>
      <c r="B582" s="77" t="n">
        <f aca="false">EOMONTH(Input!$C$7,A582)</f>
        <v>60510</v>
      </c>
      <c r="D582" s="78" t="n">
        <f aca="false">IF(AND($B582&lt;Input!$C$31,$B582&lt;Input!$G$31),Input!$G$41,0)</f>
        <v>0</v>
      </c>
      <c r="E582" s="78" t="n">
        <f aca="true">IF(AND($B582&gt;Input!$G$45,$B582&lt;Input!$G$25),PMT(Input!$G$40/(100*12),(OFFSET($A$4,MATCH(Input!$G$25,$B$4:$B$1004,1),0,1,1)-OFFSET($A$4,MATCH(Input!$G$45,$B$4:$B$1004,1),0,1,1)),$H$4,0,1),0)</f>
        <v>0</v>
      </c>
      <c r="F582" s="78" t="n">
        <f aca="false">($F581+$D582+$E582)*(1+Input!$G$40/(100*12))</f>
        <v>-5.83189153740506E-010</v>
      </c>
    </row>
    <row r="583" customFormat="false" ht="12.8" hidden="false" customHeight="false" outlineLevel="0" collapsed="false">
      <c r="A583" s="76" t="n">
        <v>579</v>
      </c>
      <c r="B583" s="77" t="n">
        <f aca="false">EOMONTH(Input!$C$7,A583)</f>
        <v>60540</v>
      </c>
      <c r="D583" s="78" t="n">
        <f aca="false">IF(AND($B583&lt;Input!$C$31,$B583&lt;Input!$G$31),Input!$G$41,0)</f>
        <v>0</v>
      </c>
      <c r="E583" s="78" t="n">
        <f aca="true">IF(AND($B583&gt;Input!$G$45,$B583&lt;Input!$G$25),PMT(Input!$G$40/(100*12),(OFFSET($A$4,MATCH(Input!$G$25,$B$4:$B$1004,1),0,1,1)-OFFSET($A$4,MATCH(Input!$G$45,$B$4:$B$1004,1),0,1,1)),$H$4,0,1),0)</f>
        <v>0</v>
      </c>
      <c r="F583" s="78" t="n">
        <f aca="false">($F582+$D583+$E583)*(1+Input!$G$40/(100*12))</f>
        <v>-5.85619108547758E-010</v>
      </c>
    </row>
    <row r="584" customFormat="false" ht="12.8" hidden="false" customHeight="false" outlineLevel="0" collapsed="false">
      <c r="A584" s="76" t="n">
        <v>580</v>
      </c>
      <c r="B584" s="77" t="n">
        <f aca="false">EOMONTH(Input!$C$7,A584)</f>
        <v>60571</v>
      </c>
      <c r="D584" s="78" t="n">
        <f aca="false">IF(AND($B584&lt;Input!$C$31,$B584&lt;Input!$G$31),Input!$G$41,0)</f>
        <v>0</v>
      </c>
      <c r="E584" s="78" t="n">
        <f aca="true">IF(AND($B584&gt;Input!$G$45,$B584&lt;Input!$G$25),PMT(Input!$G$40/(100*12),(OFFSET($A$4,MATCH(Input!$G$25,$B$4:$B$1004,1),0,1,1)-OFFSET($A$4,MATCH(Input!$G$45,$B$4:$B$1004,1),0,1,1)),$H$4,0,1),0)</f>
        <v>0</v>
      </c>
      <c r="F584" s="78" t="n">
        <f aca="false">($F583+$D584+$E584)*(1+Input!$G$40/(100*12))</f>
        <v>-5.88059188166707E-010</v>
      </c>
    </row>
    <row r="585" customFormat="false" ht="12.8" hidden="false" customHeight="false" outlineLevel="0" collapsed="false">
      <c r="A585" s="76" t="n">
        <v>581</v>
      </c>
      <c r="B585" s="77" t="n">
        <f aca="false">EOMONTH(Input!$C$7,A585)</f>
        <v>60601</v>
      </c>
      <c r="D585" s="78" t="n">
        <f aca="false">IF(AND($B585&lt;Input!$C$31,$B585&lt;Input!$G$31),Input!$G$41,0)</f>
        <v>0</v>
      </c>
      <c r="E585" s="78" t="n">
        <f aca="true">IF(AND($B585&gt;Input!$G$45,$B585&lt;Input!$G$25),PMT(Input!$G$40/(100*12),(OFFSET($A$4,MATCH(Input!$G$25,$B$4:$B$1004,1),0,1,1)-OFFSET($A$4,MATCH(Input!$G$45,$B$4:$B$1004,1),0,1,1)),$H$4,0,1),0)</f>
        <v>0</v>
      </c>
      <c r="F585" s="78" t="n">
        <f aca="false">($F584+$D585+$E585)*(1+Input!$G$40/(100*12))</f>
        <v>-5.90509434784069E-010</v>
      </c>
    </row>
    <row r="586" customFormat="false" ht="12.8" hidden="false" customHeight="false" outlineLevel="0" collapsed="false">
      <c r="A586" s="76" t="n">
        <v>582</v>
      </c>
      <c r="B586" s="77" t="n">
        <f aca="false">EOMONTH(Input!$C$7,A586)</f>
        <v>60632</v>
      </c>
      <c r="D586" s="78" t="n">
        <f aca="false">IF(AND($B586&lt;Input!$C$31,$B586&lt;Input!$G$31),Input!$G$41,0)</f>
        <v>0</v>
      </c>
      <c r="E586" s="78" t="n">
        <f aca="true">IF(AND($B586&gt;Input!$G$45,$B586&lt;Input!$G$25),PMT(Input!$G$40/(100*12),(OFFSET($A$4,MATCH(Input!$G$25,$B$4:$B$1004,1),0,1,1)-OFFSET($A$4,MATCH(Input!$G$45,$B$4:$B$1004,1),0,1,1)),$H$4,0,1),0)</f>
        <v>0</v>
      </c>
      <c r="F586" s="78" t="n">
        <f aca="false">($F585+$D586+$E586)*(1+Input!$G$40/(100*12))</f>
        <v>-5.92969890762336E-010</v>
      </c>
    </row>
    <row r="587" customFormat="false" ht="12.8" hidden="false" customHeight="false" outlineLevel="0" collapsed="false">
      <c r="A587" s="76" t="n">
        <v>583</v>
      </c>
      <c r="B587" s="77" t="n">
        <f aca="false">EOMONTH(Input!$C$7,A587)</f>
        <v>60663</v>
      </c>
      <c r="D587" s="78" t="n">
        <f aca="false">IF(AND($B587&lt;Input!$C$31,$B587&lt;Input!$G$31),Input!$G$41,0)</f>
        <v>0</v>
      </c>
      <c r="E587" s="78" t="n">
        <f aca="true">IF(AND($B587&gt;Input!$G$45,$B587&lt;Input!$G$25),PMT(Input!$G$40/(100*12),(OFFSET($A$4,MATCH(Input!$G$25,$B$4:$B$1004,1),0,1,1)-OFFSET($A$4,MATCH(Input!$G$45,$B$4:$B$1004,1),0,1,1)),$H$4,0,1),0)</f>
        <v>0</v>
      </c>
      <c r="F587" s="78" t="n">
        <f aca="false">($F586+$D587+$E587)*(1+Input!$G$40/(100*12))</f>
        <v>-5.95440598640512E-010</v>
      </c>
    </row>
    <row r="588" customFormat="false" ht="12.8" hidden="false" customHeight="false" outlineLevel="0" collapsed="false">
      <c r="A588" s="76" t="n">
        <v>584</v>
      </c>
      <c r="B588" s="77" t="n">
        <f aca="false">EOMONTH(Input!$C$7,A588)</f>
        <v>60691</v>
      </c>
      <c r="D588" s="78" t="n">
        <f aca="false">IF(AND($B588&lt;Input!$C$31,$B588&lt;Input!$G$31),Input!$G$41,0)</f>
        <v>0</v>
      </c>
      <c r="E588" s="78" t="n">
        <f aca="true">IF(AND($B588&gt;Input!$G$45,$B588&lt;Input!$G$25),PMT(Input!$G$40/(100*12),(OFFSET($A$4,MATCH(Input!$G$25,$B$4:$B$1004,1),0,1,1)-OFFSET($A$4,MATCH(Input!$G$45,$B$4:$B$1004,1),0,1,1)),$H$4,0,1),0)</f>
        <v>0</v>
      </c>
      <c r="F588" s="78" t="n">
        <f aca="false">($F587+$D588+$E588)*(1+Input!$G$40/(100*12))</f>
        <v>-5.97921601134847E-010</v>
      </c>
    </row>
    <row r="589" customFormat="false" ht="12.8" hidden="false" customHeight="false" outlineLevel="0" collapsed="false">
      <c r="A589" s="76" t="n">
        <v>585</v>
      </c>
      <c r="B589" s="77" t="n">
        <f aca="false">EOMONTH(Input!$C$7,A589)</f>
        <v>60722</v>
      </c>
      <c r="D589" s="78" t="n">
        <f aca="false">IF(AND($B589&lt;Input!$C$31,$B589&lt;Input!$G$31),Input!$G$41,0)</f>
        <v>0</v>
      </c>
      <c r="E589" s="78" t="n">
        <f aca="true">IF(AND($B589&gt;Input!$G$45,$B589&lt;Input!$G$25),PMT(Input!$G$40/(100*12),(OFFSET($A$4,MATCH(Input!$G$25,$B$4:$B$1004,1),0,1,1)-OFFSET($A$4,MATCH(Input!$G$45,$B$4:$B$1004,1),0,1,1)),$H$4,0,1),0)</f>
        <v>0</v>
      </c>
      <c r="F589" s="78" t="n">
        <f aca="false">($F588+$D589+$E589)*(1+Input!$G$40/(100*12))</f>
        <v>-6.00412941139576E-010</v>
      </c>
    </row>
    <row r="590" customFormat="false" ht="12.8" hidden="false" customHeight="false" outlineLevel="0" collapsed="false">
      <c r="A590" s="76" t="n">
        <v>586</v>
      </c>
      <c r="B590" s="77" t="n">
        <f aca="false">EOMONTH(Input!$C$7,A590)</f>
        <v>60752</v>
      </c>
      <c r="D590" s="78" t="n">
        <f aca="false">IF(AND($B590&lt;Input!$C$31,$B590&lt;Input!$G$31),Input!$G$41,0)</f>
        <v>0</v>
      </c>
      <c r="E590" s="78" t="n">
        <f aca="true">IF(AND($B590&gt;Input!$G$45,$B590&lt;Input!$G$25),PMT(Input!$G$40/(100*12),(OFFSET($A$4,MATCH(Input!$G$25,$B$4:$B$1004,1),0,1,1)-OFFSET($A$4,MATCH(Input!$G$45,$B$4:$B$1004,1),0,1,1)),$H$4,0,1),0)</f>
        <v>0</v>
      </c>
      <c r="F590" s="78" t="n">
        <f aca="false">($F589+$D590+$E590)*(1+Input!$G$40/(100*12))</f>
        <v>-6.02914661727657E-010</v>
      </c>
    </row>
    <row r="591" customFormat="false" ht="12.8" hidden="false" customHeight="false" outlineLevel="0" collapsed="false">
      <c r="A591" s="76" t="n">
        <v>587</v>
      </c>
      <c r="B591" s="77" t="n">
        <f aca="false">EOMONTH(Input!$C$7,A591)</f>
        <v>60783</v>
      </c>
      <c r="D591" s="78" t="n">
        <f aca="false">IF(AND($B591&lt;Input!$C$31,$B591&lt;Input!$G$31),Input!$G$41,0)</f>
        <v>0</v>
      </c>
      <c r="E591" s="78" t="n">
        <f aca="true">IF(AND($B591&gt;Input!$G$45,$B591&lt;Input!$G$25),PMT(Input!$G$40/(100*12),(OFFSET($A$4,MATCH(Input!$G$25,$B$4:$B$1004,1),0,1,1)-OFFSET($A$4,MATCH(Input!$G$45,$B$4:$B$1004,1),0,1,1)),$H$4,0,1),0)</f>
        <v>0</v>
      </c>
      <c r="F591" s="78" t="n">
        <f aca="false">($F590+$D591+$E591)*(1+Input!$G$40/(100*12))</f>
        <v>-6.05426806151523E-010</v>
      </c>
    </row>
    <row r="592" customFormat="false" ht="12.8" hidden="false" customHeight="false" outlineLevel="0" collapsed="false">
      <c r="A592" s="76" t="n">
        <v>588</v>
      </c>
      <c r="B592" s="77" t="n">
        <f aca="false">EOMONTH(Input!$C$7,A592)</f>
        <v>60813</v>
      </c>
      <c r="D592" s="78" t="n">
        <f aca="false">IF(AND($B592&lt;Input!$C$31,$B592&lt;Input!$G$31),Input!$G$41,0)</f>
        <v>0</v>
      </c>
      <c r="E592" s="78" t="n">
        <f aca="true">IF(AND($B592&gt;Input!$G$45,$B592&lt;Input!$G$25),PMT(Input!$G$40/(100*12),(OFFSET($A$4,MATCH(Input!$G$25,$B$4:$B$1004,1),0,1,1)-OFFSET($A$4,MATCH(Input!$G$45,$B$4:$B$1004,1),0,1,1)),$H$4,0,1),0)</f>
        <v>0</v>
      </c>
      <c r="F592" s="78" t="n">
        <f aca="false">($F591+$D592+$E592)*(1+Input!$G$40/(100*12))</f>
        <v>-6.07949417843821E-010</v>
      </c>
    </row>
    <row r="593" customFormat="false" ht="12.8" hidden="false" customHeight="false" outlineLevel="0" collapsed="false">
      <c r="A593" s="76" t="n">
        <v>589</v>
      </c>
      <c r="B593" s="77" t="n">
        <f aca="false">EOMONTH(Input!$C$7,A593)</f>
        <v>60844</v>
      </c>
      <c r="D593" s="78" t="n">
        <f aca="false">IF(AND($B593&lt;Input!$C$31,$B593&lt;Input!$G$31),Input!$G$41,0)</f>
        <v>0</v>
      </c>
      <c r="E593" s="78" t="n">
        <f aca="true">IF(AND($B593&gt;Input!$G$45,$B593&lt;Input!$G$25),PMT(Input!$G$40/(100*12),(OFFSET($A$4,MATCH(Input!$G$25,$B$4:$B$1004,1),0,1,1)-OFFSET($A$4,MATCH(Input!$G$45,$B$4:$B$1004,1),0,1,1)),$H$4,0,1),0)</f>
        <v>0</v>
      </c>
      <c r="F593" s="78" t="n">
        <f aca="false">($F592+$D593+$E593)*(1+Input!$G$40/(100*12))</f>
        <v>-6.1048254041817E-010</v>
      </c>
    </row>
    <row r="594" customFormat="false" ht="12.8" hidden="false" customHeight="false" outlineLevel="0" collapsed="false">
      <c r="A594" s="76" t="n">
        <v>590</v>
      </c>
      <c r="B594" s="77" t="n">
        <f aca="false">EOMONTH(Input!$C$7,A594)</f>
        <v>60875</v>
      </c>
      <c r="D594" s="78" t="n">
        <f aca="false">IF(AND($B594&lt;Input!$C$31,$B594&lt;Input!$G$31),Input!$G$41,0)</f>
        <v>0</v>
      </c>
      <c r="E594" s="78" t="n">
        <f aca="true">IF(AND($B594&gt;Input!$G$45,$B594&lt;Input!$G$25),PMT(Input!$G$40/(100*12),(OFFSET($A$4,MATCH(Input!$G$25,$B$4:$B$1004,1),0,1,1)-OFFSET($A$4,MATCH(Input!$G$45,$B$4:$B$1004,1),0,1,1)),$H$4,0,1),0)</f>
        <v>0</v>
      </c>
      <c r="F594" s="78" t="n">
        <f aca="false">($F593+$D594+$E594)*(1+Input!$G$40/(100*12))</f>
        <v>-6.13026217669912E-010</v>
      </c>
    </row>
    <row r="595" customFormat="false" ht="12.8" hidden="false" customHeight="false" outlineLevel="0" collapsed="false">
      <c r="A595" s="76" t="n">
        <v>591</v>
      </c>
      <c r="B595" s="77" t="n">
        <f aca="false">EOMONTH(Input!$C$7,A595)</f>
        <v>60905</v>
      </c>
      <c r="D595" s="78" t="n">
        <f aca="false">IF(AND($B595&lt;Input!$C$31,$B595&lt;Input!$G$31),Input!$G$41,0)</f>
        <v>0</v>
      </c>
      <c r="E595" s="78" t="n">
        <f aca="true">IF(AND($B595&gt;Input!$G$45,$B595&lt;Input!$G$25),PMT(Input!$G$40/(100*12),(OFFSET($A$4,MATCH(Input!$G$25,$B$4:$B$1004,1),0,1,1)-OFFSET($A$4,MATCH(Input!$G$45,$B$4:$B$1004,1),0,1,1)),$H$4,0,1),0)</f>
        <v>0</v>
      </c>
      <c r="F595" s="78" t="n">
        <f aca="false">($F594+$D595+$E595)*(1+Input!$G$40/(100*12))</f>
        <v>-6.1558049357687E-010</v>
      </c>
    </row>
    <row r="596" customFormat="false" ht="12.8" hidden="false" customHeight="false" outlineLevel="0" collapsed="false">
      <c r="A596" s="76" t="n">
        <v>592</v>
      </c>
      <c r="B596" s="77" t="n">
        <f aca="false">EOMONTH(Input!$C$7,A596)</f>
        <v>60936</v>
      </c>
      <c r="D596" s="78" t="n">
        <f aca="false">IF(AND($B596&lt;Input!$C$31,$B596&lt;Input!$G$31),Input!$G$41,0)</f>
        <v>0</v>
      </c>
      <c r="E596" s="78" t="n">
        <f aca="true">IF(AND($B596&gt;Input!$G$45,$B596&lt;Input!$G$25),PMT(Input!$G$40/(100*12),(OFFSET($A$4,MATCH(Input!$G$25,$B$4:$B$1004,1),0,1,1)-OFFSET($A$4,MATCH(Input!$G$45,$B$4:$B$1004,1),0,1,1)),$H$4,0,1),0)</f>
        <v>0</v>
      </c>
      <c r="F596" s="78" t="n">
        <f aca="false">($F595+$D596+$E596)*(1+Input!$G$40/(100*12))</f>
        <v>-6.18145412300107E-010</v>
      </c>
    </row>
    <row r="597" customFormat="false" ht="12.8" hidden="false" customHeight="false" outlineLevel="0" collapsed="false">
      <c r="A597" s="76" t="n">
        <v>593</v>
      </c>
      <c r="B597" s="77" t="n">
        <f aca="false">EOMONTH(Input!$C$7,A597)</f>
        <v>60966</v>
      </c>
      <c r="D597" s="78" t="n">
        <f aca="false">IF(AND($B597&lt;Input!$C$31,$B597&lt;Input!$G$31),Input!$G$41,0)</f>
        <v>0</v>
      </c>
      <c r="E597" s="78" t="n">
        <f aca="true">IF(AND($B597&gt;Input!$G$45,$B597&lt;Input!$G$25),PMT(Input!$G$40/(100*12),(OFFSET($A$4,MATCH(Input!$G$25,$B$4:$B$1004,1),0,1,1)-OFFSET($A$4,MATCH(Input!$G$45,$B$4:$B$1004,1),0,1,1)),$H$4,0,1),0)</f>
        <v>0</v>
      </c>
      <c r="F597" s="78" t="n">
        <f aca="false">($F596+$D597+$E597)*(1+Input!$G$40/(100*12))</f>
        <v>-6.20721018184691E-010</v>
      </c>
    </row>
    <row r="598" customFormat="false" ht="12.8" hidden="false" customHeight="false" outlineLevel="0" collapsed="false">
      <c r="A598" s="76" t="n">
        <v>594</v>
      </c>
      <c r="B598" s="77" t="n">
        <f aca="false">EOMONTH(Input!$C$7,A598)</f>
        <v>60997</v>
      </c>
      <c r="D598" s="78" t="n">
        <f aca="false">IF(AND($B598&lt;Input!$C$31,$B598&lt;Input!$G$31),Input!$G$41,0)</f>
        <v>0</v>
      </c>
      <c r="E598" s="78" t="n">
        <f aca="true">IF(AND($B598&gt;Input!$G$45,$B598&lt;Input!$G$25),PMT(Input!$G$40/(100*12),(OFFSET($A$4,MATCH(Input!$G$25,$B$4:$B$1004,1),0,1,1)-OFFSET($A$4,MATCH(Input!$G$45,$B$4:$B$1004,1),0,1,1)),$H$4,0,1),0)</f>
        <v>0</v>
      </c>
      <c r="F598" s="78" t="n">
        <f aca="false">($F597+$D598+$E598)*(1+Input!$G$40/(100*12))</f>
        <v>-6.23307355760461E-010</v>
      </c>
    </row>
    <row r="599" customFormat="false" ht="12.8" hidden="false" customHeight="false" outlineLevel="0" collapsed="false">
      <c r="A599" s="76" t="n">
        <v>595</v>
      </c>
      <c r="B599" s="77" t="n">
        <f aca="false">EOMONTH(Input!$C$7,A599)</f>
        <v>61028</v>
      </c>
      <c r="D599" s="78" t="n">
        <f aca="false">IF(AND($B599&lt;Input!$C$31,$B599&lt;Input!$G$31),Input!$G$41,0)</f>
        <v>0</v>
      </c>
      <c r="E599" s="78" t="n">
        <f aca="true">IF(AND($B599&gt;Input!$G$45,$B599&lt;Input!$G$25),PMT(Input!$G$40/(100*12),(OFFSET($A$4,MATCH(Input!$G$25,$B$4:$B$1004,1),0,1,1)-OFFSET($A$4,MATCH(Input!$G$45,$B$4:$B$1004,1),0,1,1)),$H$4,0,1),0)</f>
        <v>0</v>
      </c>
      <c r="F599" s="78" t="n">
        <f aca="false">($F598+$D599+$E599)*(1+Input!$G$40/(100*12))</f>
        <v>-6.25904469742796E-010</v>
      </c>
    </row>
    <row r="600" customFormat="false" ht="12.8" hidden="false" customHeight="false" outlineLevel="0" collapsed="false">
      <c r="A600" s="76" t="n">
        <v>596</v>
      </c>
      <c r="B600" s="77" t="n">
        <f aca="false">EOMONTH(Input!$C$7,A600)</f>
        <v>61056</v>
      </c>
      <c r="D600" s="78" t="n">
        <f aca="false">IF(AND($B600&lt;Input!$C$31,$B600&lt;Input!$G$31),Input!$G$41,0)</f>
        <v>0</v>
      </c>
      <c r="E600" s="78" t="n">
        <f aca="true">IF(AND($B600&gt;Input!$G$45,$B600&lt;Input!$G$25),PMT(Input!$G$40/(100*12),(OFFSET($A$4,MATCH(Input!$G$25,$B$4:$B$1004,1),0,1,1)-OFFSET($A$4,MATCH(Input!$G$45,$B$4:$B$1004,1),0,1,1)),$H$4,0,1),0)</f>
        <v>0</v>
      </c>
      <c r="F600" s="78" t="n">
        <f aca="false">($F599+$D600+$E600)*(1+Input!$G$40/(100*12))</f>
        <v>-6.28512405033391E-010</v>
      </c>
    </row>
    <row r="601" customFormat="false" ht="12.8" hidden="false" customHeight="false" outlineLevel="0" collapsed="false">
      <c r="A601" s="76" t="n">
        <v>597</v>
      </c>
      <c r="B601" s="77" t="n">
        <f aca="false">EOMONTH(Input!$C$7,A601)</f>
        <v>61087</v>
      </c>
      <c r="D601" s="78" t="n">
        <f aca="false">IF(AND($B601&lt;Input!$C$31,$B601&lt;Input!$G$31),Input!$G$41,0)</f>
        <v>0</v>
      </c>
      <c r="E601" s="78" t="n">
        <f aca="true">IF(AND($B601&gt;Input!$G$45,$B601&lt;Input!$G$25),PMT(Input!$G$40/(100*12),(OFFSET($A$4,MATCH(Input!$G$25,$B$4:$B$1004,1),0,1,1)-OFFSET($A$4,MATCH(Input!$G$45,$B$4:$B$1004,1),0,1,1)),$H$4,0,1),0)</f>
        <v>0</v>
      </c>
      <c r="F601" s="78" t="n">
        <f aca="false">($F600+$D601+$E601)*(1+Input!$G$40/(100*12))</f>
        <v>-6.3113120672103E-010</v>
      </c>
    </row>
    <row r="602" customFormat="false" ht="12.8" hidden="false" customHeight="false" outlineLevel="0" collapsed="false">
      <c r="A602" s="76" t="n">
        <v>598</v>
      </c>
      <c r="B602" s="77" t="n">
        <f aca="false">EOMONTH(Input!$C$7,A602)</f>
        <v>61117</v>
      </c>
      <c r="D602" s="78" t="n">
        <f aca="false">IF(AND($B602&lt;Input!$C$31,$B602&lt;Input!$G$31),Input!$G$41,0)</f>
        <v>0</v>
      </c>
      <c r="E602" s="78" t="n">
        <f aca="true">IF(AND($B602&gt;Input!$G$45,$B602&lt;Input!$G$25),PMT(Input!$G$40/(100*12),(OFFSET($A$4,MATCH(Input!$G$25,$B$4:$B$1004,1),0,1,1)-OFFSET($A$4,MATCH(Input!$G$45,$B$4:$B$1004,1),0,1,1)),$H$4,0,1),0)</f>
        <v>0</v>
      </c>
      <c r="F602" s="78" t="n">
        <f aca="false">($F601+$D602+$E602)*(1+Input!$G$40/(100*12))</f>
        <v>-6.33760920082367E-010</v>
      </c>
    </row>
    <row r="603" customFormat="false" ht="12.8" hidden="false" customHeight="false" outlineLevel="0" collapsed="false">
      <c r="A603" s="76" t="n">
        <v>599</v>
      </c>
      <c r="B603" s="77" t="n">
        <f aca="false">EOMONTH(Input!$C$7,A603)</f>
        <v>61148</v>
      </c>
      <c r="D603" s="78" t="n">
        <f aca="false">IF(AND($B603&lt;Input!$C$31,$B603&lt;Input!$G$31),Input!$G$41,0)</f>
        <v>0</v>
      </c>
      <c r="E603" s="78" t="n">
        <f aca="true">IF(AND($B603&gt;Input!$G$45,$B603&lt;Input!$G$25),PMT(Input!$G$40/(100*12),(OFFSET($A$4,MATCH(Input!$G$25,$B$4:$B$1004,1),0,1,1)-OFFSET($A$4,MATCH(Input!$G$45,$B$4:$B$1004,1),0,1,1)),$H$4,0,1),0)</f>
        <v>0</v>
      </c>
      <c r="F603" s="78" t="n">
        <f aca="false">($F602+$D603+$E603)*(1+Input!$G$40/(100*12))</f>
        <v>-6.36401590582711E-010</v>
      </c>
    </row>
    <row r="604" customFormat="false" ht="12.8" hidden="false" customHeight="false" outlineLevel="0" collapsed="false">
      <c r="A604" s="76" t="n">
        <v>600</v>
      </c>
      <c r="B604" s="77" t="n">
        <f aca="false">EOMONTH(Input!$C$7,A604)</f>
        <v>61178</v>
      </c>
      <c r="D604" s="78" t="n">
        <f aca="false">IF(AND($B604&lt;Input!$C$31,$B604&lt;Input!$G$31),Input!$G$41,0)</f>
        <v>0</v>
      </c>
      <c r="E604" s="78" t="n">
        <f aca="true">IF(AND($B604&gt;Input!$G$45,$B604&lt;Input!$G$25),PMT(Input!$G$40/(100*12),(OFFSET($A$4,MATCH(Input!$G$25,$B$4:$B$1004,1),0,1,1)-OFFSET($A$4,MATCH(Input!$G$45,$B$4:$B$1004,1),0,1,1)),$H$4,0,1),0)</f>
        <v>0</v>
      </c>
      <c r="F604" s="78" t="n">
        <f aca="false">($F603+$D604+$E604)*(1+Input!$G$40/(100*12))</f>
        <v>-6.39053263876805E-010</v>
      </c>
    </row>
    <row r="605" customFormat="false" ht="12.8" hidden="false" customHeight="false" outlineLevel="0" collapsed="false">
      <c r="A605" s="76" t="n">
        <v>601</v>
      </c>
      <c r="B605" s="77" t="n">
        <f aca="false">EOMONTH(Input!$C$7,A605)</f>
        <v>61209</v>
      </c>
      <c r="D605" s="78" t="n">
        <f aca="false">IF(AND($B605&lt;Input!$C$31,$B605&lt;Input!$G$31),Input!$G$41,0)</f>
        <v>0</v>
      </c>
      <c r="E605" s="78" t="n">
        <f aca="true">IF(AND($B605&gt;Input!$G$45,$B605&lt;Input!$G$25),PMT(Input!$G$40/(100*12),(OFFSET($A$4,MATCH(Input!$G$25,$B$4:$B$1004,1),0,1,1)-OFFSET($A$4,MATCH(Input!$G$45,$B$4:$B$1004,1),0,1,1)),$H$4,0,1),0)</f>
        <v>0</v>
      </c>
      <c r="F605" s="78" t="n">
        <f aca="false">($F604+$D605+$E605)*(1+Input!$G$40/(100*12))</f>
        <v>-6.41715985809625E-010</v>
      </c>
    </row>
    <row r="606" customFormat="false" ht="12.8" hidden="false" customHeight="false" outlineLevel="0" collapsed="false">
      <c r="A606" s="76" t="n">
        <v>602</v>
      </c>
      <c r="B606" s="77" t="n">
        <f aca="false">EOMONTH(Input!$C$7,A606)</f>
        <v>61240</v>
      </c>
      <c r="D606" s="78" t="n">
        <f aca="false">IF(AND($B606&lt;Input!$C$31,$B606&lt;Input!$G$31),Input!$G$41,0)</f>
        <v>0</v>
      </c>
      <c r="E606" s="78" t="n">
        <f aca="true">IF(AND($B606&gt;Input!$G$45,$B606&lt;Input!$G$25),PMT(Input!$G$40/(100*12),(OFFSET($A$4,MATCH(Input!$G$25,$B$4:$B$1004,1),0,1,1)-OFFSET($A$4,MATCH(Input!$G$45,$B$4:$B$1004,1),0,1,1)),$H$4,0,1),0)</f>
        <v>0</v>
      </c>
      <c r="F606" s="78" t="n">
        <f aca="false">($F605+$D606+$E606)*(1+Input!$G$40/(100*12))</f>
        <v>-6.44389802417165E-010</v>
      </c>
    </row>
    <row r="607" customFormat="false" ht="12.8" hidden="false" customHeight="false" outlineLevel="0" collapsed="false">
      <c r="A607" s="76" t="n">
        <v>603</v>
      </c>
      <c r="B607" s="77" t="n">
        <f aca="false">EOMONTH(Input!$C$7,A607)</f>
        <v>61270</v>
      </c>
      <c r="D607" s="78" t="n">
        <f aca="false">IF(AND($B607&lt;Input!$C$31,$B607&lt;Input!$G$31),Input!$G$41,0)</f>
        <v>0</v>
      </c>
      <c r="E607" s="78" t="n">
        <f aca="true">IF(AND($B607&gt;Input!$G$45,$B607&lt;Input!$G$25),PMT(Input!$G$40/(100*12),(OFFSET($A$4,MATCH(Input!$G$25,$B$4:$B$1004,1),0,1,1)-OFFSET($A$4,MATCH(Input!$G$45,$B$4:$B$1004,1),0,1,1)),$H$4,0,1),0)</f>
        <v>0</v>
      </c>
      <c r="F607" s="78" t="n">
        <f aca="false">($F606+$D607+$E607)*(1+Input!$G$40/(100*12))</f>
        <v>-6.47074759927237E-010</v>
      </c>
    </row>
    <row r="608" customFormat="false" ht="12.8" hidden="false" customHeight="false" outlineLevel="0" collapsed="false">
      <c r="A608" s="76" t="n">
        <v>604</v>
      </c>
      <c r="B608" s="77" t="n">
        <f aca="false">EOMONTH(Input!$C$7,A608)</f>
        <v>61301</v>
      </c>
      <c r="D608" s="78" t="n">
        <f aca="false">IF(AND($B608&lt;Input!$C$31,$B608&lt;Input!$G$31),Input!$G$41,0)</f>
        <v>0</v>
      </c>
      <c r="E608" s="78" t="n">
        <f aca="true">IF(AND($B608&gt;Input!$G$45,$B608&lt;Input!$G$25),PMT(Input!$G$40/(100*12),(OFFSET($A$4,MATCH(Input!$G$25,$B$4:$B$1004,1),0,1,1)-OFFSET($A$4,MATCH(Input!$G$45,$B$4:$B$1004,1),0,1,1)),$H$4,0,1),0)</f>
        <v>0</v>
      </c>
      <c r="F608" s="78" t="n">
        <f aca="false">($F607+$D608+$E608)*(1+Input!$G$40/(100*12))</f>
        <v>-6.49770904760267E-010</v>
      </c>
    </row>
    <row r="609" customFormat="false" ht="12.8" hidden="false" customHeight="false" outlineLevel="0" collapsed="false">
      <c r="A609" s="76" t="n">
        <v>605</v>
      </c>
      <c r="B609" s="77" t="n">
        <f aca="false">EOMONTH(Input!$C$7,A609)</f>
        <v>61331</v>
      </c>
      <c r="D609" s="78" t="n">
        <f aca="false">IF(AND($B609&lt;Input!$C$31,$B609&lt;Input!$G$31),Input!$G$41,0)</f>
        <v>0</v>
      </c>
      <c r="E609" s="78" t="n">
        <f aca="true">IF(AND($B609&gt;Input!$G$45,$B609&lt;Input!$G$25),PMT(Input!$G$40/(100*12),(OFFSET($A$4,MATCH(Input!$G$25,$B$4:$B$1004,1),0,1,1)-OFFSET($A$4,MATCH(Input!$G$45,$B$4:$B$1004,1),0,1,1)),$H$4,0,1),0)</f>
        <v>0</v>
      </c>
      <c r="F609" s="78" t="n">
        <f aca="false">($F608+$D609+$E609)*(1+Input!$G$40/(100*12))</f>
        <v>-6.52478283530101E-010</v>
      </c>
    </row>
    <row r="610" customFormat="false" ht="12.8" hidden="false" customHeight="false" outlineLevel="0" collapsed="false">
      <c r="A610" s="76" t="n">
        <v>606</v>
      </c>
      <c r="B610" s="77" t="n">
        <f aca="false">EOMONTH(Input!$C$7,A610)</f>
        <v>61362</v>
      </c>
      <c r="D610" s="78" t="n">
        <f aca="false">IF(AND($B610&lt;Input!$C$31,$B610&lt;Input!$G$31),Input!$G$41,0)</f>
        <v>0</v>
      </c>
      <c r="E610" s="78" t="n">
        <f aca="true">IF(AND($B610&gt;Input!$G$45,$B610&lt;Input!$G$25),PMT(Input!$G$40/(100*12),(OFFSET($A$4,MATCH(Input!$G$25,$B$4:$B$1004,1),0,1,1)-OFFSET($A$4,MATCH(Input!$G$45,$B$4:$B$1004,1),0,1,1)),$H$4,0,1),0)</f>
        <v>0</v>
      </c>
      <c r="F610" s="78" t="n">
        <f aca="false">($F609+$D610+$E610)*(1+Input!$G$40/(100*12))</f>
        <v>-6.5519694304481E-010</v>
      </c>
    </row>
    <row r="611" customFormat="false" ht="12.8" hidden="false" customHeight="false" outlineLevel="0" collapsed="false">
      <c r="A611" s="76" t="n">
        <v>607</v>
      </c>
      <c r="B611" s="77" t="n">
        <f aca="false">EOMONTH(Input!$C$7,A611)</f>
        <v>61393</v>
      </c>
      <c r="D611" s="78" t="n">
        <f aca="false">IF(AND($B611&lt;Input!$C$31,$B611&lt;Input!$G$31),Input!$G$41,0)</f>
        <v>0</v>
      </c>
      <c r="E611" s="78" t="n">
        <f aca="true">IF(AND($B611&gt;Input!$G$45,$B611&lt;Input!$G$25),PMT(Input!$G$40/(100*12),(OFFSET($A$4,MATCH(Input!$G$25,$B$4:$B$1004,1),0,1,1)-OFFSET($A$4,MATCH(Input!$G$45,$B$4:$B$1004,1),0,1,1)),$H$4,0,1),0)</f>
        <v>0</v>
      </c>
      <c r="F611" s="78" t="n">
        <f aca="false">($F610+$D611+$E611)*(1+Input!$G$40/(100*12))</f>
        <v>-6.57926930307497E-010</v>
      </c>
    </row>
    <row r="612" customFormat="false" ht="12.8" hidden="false" customHeight="false" outlineLevel="0" collapsed="false">
      <c r="A612" s="76" t="n">
        <v>608</v>
      </c>
      <c r="B612" s="77" t="n">
        <f aca="false">EOMONTH(Input!$C$7,A612)</f>
        <v>61422</v>
      </c>
      <c r="D612" s="78" t="n">
        <f aca="false">IF(AND($B612&lt;Input!$C$31,$B612&lt;Input!$G$31),Input!$G$41,0)</f>
        <v>0</v>
      </c>
      <c r="E612" s="78" t="n">
        <f aca="true">IF(AND($B612&gt;Input!$G$45,$B612&lt;Input!$G$25),PMT(Input!$G$40/(100*12),(OFFSET($A$4,MATCH(Input!$G$25,$B$4:$B$1004,1),0,1,1)-OFFSET($A$4,MATCH(Input!$G$45,$B$4:$B$1004,1),0,1,1)),$H$4,0,1),0)</f>
        <v>0</v>
      </c>
      <c r="F612" s="78" t="n">
        <f aca="false">($F611+$D612+$E612)*(1+Input!$G$40/(100*12))</f>
        <v>-6.60668292517111E-010</v>
      </c>
    </row>
    <row r="613" customFormat="false" ht="12.8" hidden="false" customHeight="false" outlineLevel="0" collapsed="false">
      <c r="A613" s="76" t="n">
        <v>609</v>
      </c>
      <c r="B613" s="77" t="n">
        <f aca="false">EOMONTH(Input!$C$7,A613)</f>
        <v>61453</v>
      </c>
      <c r="D613" s="78" t="n">
        <f aca="false">IF(AND($B613&lt;Input!$C$31,$B613&lt;Input!$G$31),Input!$G$41,0)</f>
        <v>0</v>
      </c>
      <c r="E613" s="78" t="n">
        <f aca="true">IF(AND($B613&gt;Input!$G$45,$B613&lt;Input!$G$25),PMT(Input!$G$40/(100*12),(OFFSET($A$4,MATCH(Input!$G$25,$B$4:$B$1004,1),0,1,1)-OFFSET($A$4,MATCH(Input!$G$45,$B$4:$B$1004,1),0,1,1)),$H$4,0,1),0)</f>
        <v>0</v>
      </c>
      <c r="F613" s="78" t="n">
        <f aca="false">($F612+$D613+$E613)*(1+Input!$G$40/(100*12))</f>
        <v>-6.63421077069266E-010</v>
      </c>
    </row>
    <row r="614" customFormat="false" ht="12.8" hidden="false" customHeight="false" outlineLevel="0" collapsed="false">
      <c r="A614" s="76" t="n">
        <v>610</v>
      </c>
      <c r="B614" s="77" t="n">
        <f aca="false">EOMONTH(Input!$C$7,A614)</f>
        <v>61483</v>
      </c>
      <c r="D614" s="78" t="n">
        <f aca="false">IF(AND($B614&lt;Input!$C$31,$B614&lt;Input!$G$31),Input!$G$41,0)</f>
        <v>0</v>
      </c>
      <c r="E614" s="78" t="n">
        <f aca="true">IF(AND($B614&gt;Input!$G$45,$B614&lt;Input!$G$25),PMT(Input!$G$40/(100*12),(OFFSET($A$4,MATCH(Input!$G$25,$B$4:$B$1004,1),0,1,1)-OFFSET($A$4,MATCH(Input!$G$45,$B$4:$B$1004,1),0,1,1)),$H$4,0,1),0)</f>
        <v>0</v>
      </c>
      <c r="F614" s="78" t="n">
        <f aca="false">($F613+$D614+$E614)*(1+Input!$G$40/(100*12))</f>
        <v>-6.66185331557055E-010</v>
      </c>
    </row>
    <row r="615" customFormat="false" ht="12.8" hidden="false" customHeight="false" outlineLevel="0" collapsed="false">
      <c r="A615" s="76" t="n">
        <v>611</v>
      </c>
      <c r="B615" s="77" t="n">
        <f aca="false">EOMONTH(Input!$C$7,A615)</f>
        <v>61514</v>
      </c>
      <c r="D615" s="78" t="n">
        <f aca="false">IF(AND($B615&lt;Input!$C$31,$B615&lt;Input!$G$31),Input!$G$41,0)</f>
        <v>0</v>
      </c>
      <c r="E615" s="78" t="n">
        <f aca="true">IF(AND($B615&gt;Input!$G$45,$B615&lt;Input!$G$25),PMT(Input!$G$40/(100*12),(OFFSET($A$4,MATCH(Input!$G$25,$B$4:$B$1004,1),0,1,1)-OFFSET($A$4,MATCH(Input!$G$45,$B$4:$B$1004,1),0,1,1)),$H$4,0,1),0)</f>
        <v>0</v>
      </c>
      <c r="F615" s="78" t="n">
        <f aca="false">($F614+$D615+$E615)*(1+Input!$G$40/(100*12))</f>
        <v>-6.68961103771876E-010</v>
      </c>
    </row>
    <row r="616" customFormat="false" ht="12.8" hidden="false" customHeight="false" outlineLevel="0" collapsed="false">
      <c r="A616" s="76" t="n">
        <v>612</v>
      </c>
      <c r="B616" s="77" t="n">
        <f aca="false">EOMONTH(Input!$C$7,A616)</f>
        <v>61544</v>
      </c>
      <c r="D616" s="78" t="n">
        <f aca="false">IF(AND($B616&lt;Input!$C$31,$B616&lt;Input!$G$31),Input!$G$41,0)</f>
        <v>0</v>
      </c>
      <c r="E616" s="78" t="n">
        <f aca="true">IF(AND($B616&gt;Input!$G$45,$B616&lt;Input!$G$25),PMT(Input!$G$40/(100*12),(OFFSET($A$4,MATCH(Input!$G$25,$B$4:$B$1004,1),0,1,1)-OFFSET($A$4,MATCH(Input!$G$45,$B$4:$B$1004,1),0,1,1)),$H$4,0,1),0)</f>
        <v>0</v>
      </c>
      <c r="F616" s="78" t="n">
        <f aca="false">($F615+$D616+$E616)*(1+Input!$G$40/(100*12))</f>
        <v>-6.71748441704258E-010</v>
      </c>
    </row>
    <row r="617" customFormat="false" ht="12.8" hidden="false" customHeight="false" outlineLevel="0" collapsed="false">
      <c r="A617" s="76" t="n">
        <v>613</v>
      </c>
      <c r="B617" s="77" t="n">
        <f aca="false">EOMONTH(Input!$C$7,A617)</f>
        <v>61575</v>
      </c>
      <c r="D617" s="78" t="n">
        <f aca="false">IF(AND($B617&lt;Input!$C$31,$B617&lt;Input!$G$31),Input!$G$41,0)</f>
        <v>0</v>
      </c>
      <c r="E617" s="78" t="n">
        <f aca="true">IF(AND($B617&gt;Input!$G$45,$B617&lt;Input!$G$25),PMT(Input!$G$40/(100*12),(OFFSET($A$4,MATCH(Input!$G$25,$B$4:$B$1004,1),0,1,1)-OFFSET($A$4,MATCH(Input!$G$45,$B$4:$B$1004,1),0,1,1)),$H$4,0,1),0)</f>
        <v>0</v>
      </c>
      <c r="F617" s="78" t="n">
        <f aca="false">($F616+$D617+$E617)*(1+Input!$G$40/(100*12))</f>
        <v>-6.74547393544693E-010</v>
      </c>
    </row>
    <row r="618" customFormat="false" ht="12.8" hidden="false" customHeight="false" outlineLevel="0" collapsed="false">
      <c r="A618" s="76" t="n">
        <v>614</v>
      </c>
      <c r="B618" s="77" t="n">
        <f aca="false">EOMONTH(Input!$C$7,A618)</f>
        <v>61606</v>
      </c>
      <c r="D618" s="78" t="n">
        <f aca="false">IF(AND($B618&lt;Input!$C$31,$B618&lt;Input!$G$31),Input!$G$41,0)</f>
        <v>0</v>
      </c>
      <c r="E618" s="78" t="n">
        <f aca="true">IF(AND($B618&gt;Input!$G$45,$B618&lt;Input!$G$25),PMT(Input!$G$40/(100*12),(OFFSET($A$4,MATCH(Input!$G$25,$B$4:$B$1004,1),0,1,1)-OFFSET($A$4,MATCH(Input!$G$45,$B$4:$B$1004,1),0,1,1)),$H$4,0,1),0)</f>
        <v>0</v>
      </c>
      <c r="F618" s="78" t="n">
        <f aca="false">($F617+$D618+$E618)*(1+Input!$G$40/(100*12))</f>
        <v>-6.77358007684462E-010</v>
      </c>
    </row>
    <row r="619" customFormat="false" ht="12.8" hidden="false" customHeight="false" outlineLevel="0" collapsed="false">
      <c r="A619" s="76" t="n">
        <v>615</v>
      </c>
      <c r="B619" s="77" t="n">
        <f aca="false">EOMONTH(Input!$C$7,A619)</f>
        <v>61636</v>
      </c>
      <c r="D619" s="78" t="n">
        <f aca="false">IF(AND($B619&lt;Input!$C$31,$B619&lt;Input!$G$31),Input!$G$41,0)</f>
        <v>0</v>
      </c>
      <c r="E619" s="78" t="n">
        <f aca="true">IF(AND($B619&gt;Input!$G$45,$B619&lt;Input!$G$25),PMT(Input!$G$40/(100*12),(OFFSET($A$4,MATCH(Input!$G$25,$B$4:$B$1004,1),0,1,1)-OFFSET($A$4,MATCH(Input!$G$45,$B$4:$B$1004,1),0,1,1)),$H$4,0,1),0)</f>
        <v>0</v>
      </c>
      <c r="F619" s="78" t="n">
        <f aca="false">($F618+$D619+$E619)*(1+Input!$G$40/(100*12))</f>
        <v>-6.80180332716481E-010</v>
      </c>
    </row>
    <row r="620" customFormat="false" ht="12.8" hidden="false" customHeight="false" outlineLevel="0" collapsed="false">
      <c r="A620" s="76" t="n">
        <v>616</v>
      </c>
      <c r="B620" s="77" t="n">
        <f aca="false">EOMONTH(Input!$C$7,A620)</f>
        <v>61667</v>
      </c>
      <c r="D620" s="78" t="n">
        <f aca="false">IF(AND($B620&lt;Input!$C$31,$B620&lt;Input!$G$31),Input!$G$41,0)</f>
        <v>0</v>
      </c>
      <c r="E620" s="78" t="n">
        <f aca="true">IF(AND($B620&gt;Input!$G$45,$B620&lt;Input!$G$25),PMT(Input!$G$40/(100*12),(OFFSET($A$4,MATCH(Input!$G$25,$B$4:$B$1004,1),0,1,1)-OFFSET($A$4,MATCH(Input!$G$45,$B$4:$B$1004,1),0,1,1)),$H$4,0,1),0)</f>
        <v>0</v>
      </c>
      <c r="F620" s="78" t="n">
        <f aca="false">($F619+$D620+$E620)*(1+Input!$G$40/(100*12))</f>
        <v>-6.83014417436133E-010</v>
      </c>
    </row>
    <row r="621" customFormat="false" ht="12.8" hidden="false" customHeight="false" outlineLevel="0" collapsed="false">
      <c r="A621" s="76" t="n">
        <v>617</v>
      </c>
      <c r="B621" s="77" t="n">
        <f aca="false">EOMONTH(Input!$C$7,A621)</f>
        <v>61697</v>
      </c>
      <c r="D621" s="78" t="n">
        <f aca="false">IF(AND($B621&lt;Input!$C$31,$B621&lt;Input!$G$31),Input!$G$41,0)</f>
        <v>0</v>
      </c>
      <c r="E621" s="78" t="n">
        <f aca="true">IF(AND($B621&gt;Input!$G$45,$B621&lt;Input!$G$25),PMT(Input!$G$40/(100*12),(OFFSET($A$4,MATCH(Input!$G$25,$B$4:$B$1004,1),0,1,1)-OFFSET($A$4,MATCH(Input!$G$45,$B$4:$B$1004,1),0,1,1)),$H$4,0,1),0)</f>
        <v>0</v>
      </c>
      <c r="F621" s="78" t="n">
        <f aca="false">($F620+$D621+$E621)*(1+Input!$G$40/(100*12))</f>
        <v>-6.85860310842117E-010</v>
      </c>
    </row>
    <row r="622" customFormat="false" ht="12.8" hidden="false" customHeight="false" outlineLevel="0" collapsed="false">
      <c r="A622" s="76" t="n">
        <v>618</v>
      </c>
      <c r="B622" s="77" t="n">
        <f aca="false">EOMONTH(Input!$C$7,A622)</f>
        <v>61728</v>
      </c>
      <c r="D622" s="78" t="n">
        <f aca="false">IF(AND($B622&lt;Input!$C$31,$B622&lt;Input!$G$31),Input!$G$41,0)</f>
        <v>0</v>
      </c>
      <c r="E622" s="78" t="n">
        <f aca="true">IF(AND($B622&gt;Input!$G$45,$B622&lt;Input!$G$25),PMT(Input!$G$40/(100*12),(OFFSET($A$4,MATCH(Input!$G$25,$B$4:$B$1004,1),0,1,1)-OFFSET($A$4,MATCH(Input!$G$45,$B$4:$B$1004,1),0,1,1)),$H$4,0,1),0)</f>
        <v>0</v>
      </c>
      <c r="F622" s="78" t="n">
        <f aca="false">($F621+$D622+$E622)*(1+Input!$G$40/(100*12))</f>
        <v>-6.88718062137292E-010</v>
      </c>
    </row>
    <row r="623" customFormat="false" ht="12.8" hidden="false" customHeight="false" outlineLevel="0" collapsed="false">
      <c r="A623" s="76" t="n">
        <v>619</v>
      </c>
      <c r="B623" s="77" t="n">
        <f aca="false">EOMONTH(Input!$C$7,A623)</f>
        <v>61759</v>
      </c>
      <c r="D623" s="78" t="n">
        <f aca="false">IF(AND($B623&lt;Input!$C$31,$B623&lt;Input!$G$31),Input!$G$41,0)</f>
        <v>0</v>
      </c>
      <c r="E623" s="78" t="n">
        <f aca="true">IF(AND($B623&gt;Input!$G$45,$B623&lt;Input!$G$25),PMT(Input!$G$40/(100*12),(OFFSET($A$4,MATCH(Input!$G$25,$B$4:$B$1004,1),0,1,1)-OFFSET($A$4,MATCH(Input!$G$45,$B$4:$B$1004,1),0,1,1)),$H$4,0,1),0)</f>
        <v>0</v>
      </c>
      <c r="F623" s="78" t="n">
        <f aca="false">($F622+$D623+$E623)*(1+Input!$G$40/(100*12))</f>
        <v>-6.91587720729531E-010</v>
      </c>
    </row>
    <row r="624" customFormat="false" ht="12.8" hidden="false" customHeight="false" outlineLevel="0" collapsed="false">
      <c r="A624" s="76" t="n">
        <v>620</v>
      </c>
      <c r="B624" s="77" t="n">
        <f aca="false">EOMONTH(Input!$C$7,A624)</f>
        <v>61787</v>
      </c>
      <c r="D624" s="78" t="n">
        <f aca="false">IF(AND($B624&lt;Input!$C$31,$B624&lt;Input!$G$31),Input!$G$41,0)</f>
        <v>0</v>
      </c>
      <c r="E624" s="78" t="n">
        <f aca="true">IF(AND($B624&gt;Input!$G$45,$B624&lt;Input!$G$25),PMT(Input!$G$40/(100*12),(OFFSET($A$4,MATCH(Input!$G$25,$B$4:$B$1004,1),0,1,1)-OFFSET($A$4,MATCH(Input!$G$45,$B$4:$B$1004,1),0,1,1)),$H$4,0,1),0)</f>
        <v>0</v>
      </c>
      <c r="F624" s="78" t="n">
        <f aca="false">($F623+$D624+$E624)*(1+Input!$G$40/(100*12))</f>
        <v>-6.94469336232571E-010</v>
      </c>
    </row>
    <row r="625" customFormat="false" ht="12.8" hidden="false" customHeight="false" outlineLevel="0" collapsed="false">
      <c r="A625" s="76" t="n">
        <v>621</v>
      </c>
      <c r="B625" s="77" t="n">
        <f aca="false">EOMONTH(Input!$C$7,A625)</f>
        <v>61818</v>
      </c>
      <c r="D625" s="78" t="n">
        <f aca="false">IF(AND($B625&lt;Input!$C$31,$B625&lt;Input!$G$31),Input!$G$41,0)</f>
        <v>0</v>
      </c>
      <c r="E625" s="78" t="n">
        <f aca="true">IF(AND($B625&gt;Input!$G$45,$B625&lt;Input!$G$25),PMT(Input!$G$40/(100*12),(OFFSET($A$4,MATCH(Input!$G$25,$B$4:$B$1004,1),0,1,1)-OFFSET($A$4,MATCH(Input!$G$45,$B$4:$B$1004,1),0,1,1)),$H$4,0,1),0)</f>
        <v>0</v>
      </c>
      <c r="F625" s="78" t="n">
        <f aca="false">($F624+$D625+$E625)*(1+Input!$G$40/(100*12))</f>
        <v>-6.97362958466873E-010</v>
      </c>
    </row>
    <row r="626" customFormat="false" ht="12.8" hidden="false" customHeight="false" outlineLevel="0" collapsed="false">
      <c r="A626" s="76" t="n">
        <v>622</v>
      </c>
      <c r="B626" s="77" t="n">
        <f aca="false">EOMONTH(Input!$C$7,A626)</f>
        <v>61848</v>
      </c>
      <c r="D626" s="78" t="n">
        <f aca="false">IF(AND($B626&lt;Input!$C$31,$B626&lt;Input!$G$31),Input!$G$41,0)</f>
        <v>0</v>
      </c>
      <c r="E626" s="78" t="n">
        <f aca="true">IF(AND($B626&gt;Input!$G$45,$B626&lt;Input!$G$25),PMT(Input!$G$40/(100*12),(OFFSET($A$4,MATCH(Input!$G$25,$B$4:$B$1004,1),0,1,1)-OFFSET($A$4,MATCH(Input!$G$45,$B$4:$B$1004,1),0,1,1)),$H$4,0,1),0)</f>
        <v>0</v>
      </c>
      <c r="F626" s="78" t="n">
        <f aca="false">($F625+$D626+$E626)*(1+Input!$G$40/(100*12))</f>
        <v>-7.00268637460485E-010</v>
      </c>
    </row>
    <row r="627" customFormat="false" ht="12.8" hidden="false" customHeight="false" outlineLevel="0" collapsed="false">
      <c r="A627" s="76" t="n">
        <v>623</v>
      </c>
      <c r="B627" s="77" t="n">
        <f aca="false">EOMONTH(Input!$C$7,A627)</f>
        <v>61879</v>
      </c>
      <c r="D627" s="78" t="n">
        <f aca="false">IF(AND($B627&lt;Input!$C$31,$B627&lt;Input!$G$31),Input!$G$41,0)</f>
        <v>0</v>
      </c>
      <c r="E627" s="78" t="n">
        <f aca="true">IF(AND($B627&gt;Input!$G$45,$B627&lt;Input!$G$25),PMT(Input!$G$40/(100*12),(OFFSET($A$4,MATCH(Input!$G$25,$B$4:$B$1004,1),0,1,1)-OFFSET($A$4,MATCH(Input!$G$45,$B$4:$B$1004,1),0,1,1)),$H$4,0,1),0)</f>
        <v>0</v>
      </c>
      <c r="F627" s="78" t="n">
        <f aca="false">($F626+$D627+$E627)*(1+Input!$G$40/(100*12))</f>
        <v>-7.03186423449904E-010</v>
      </c>
    </row>
    <row r="628" customFormat="false" ht="12.8" hidden="false" customHeight="false" outlineLevel="0" collapsed="false">
      <c r="A628" s="76" t="n">
        <v>624</v>
      </c>
      <c r="B628" s="77" t="n">
        <f aca="false">EOMONTH(Input!$C$7,A628)</f>
        <v>61909</v>
      </c>
      <c r="D628" s="78" t="n">
        <f aca="false">IF(AND($B628&lt;Input!$C$31,$B628&lt;Input!$G$31),Input!$G$41,0)</f>
        <v>0</v>
      </c>
      <c r="E628" s="78" t="n">
        <f aca="true">IF(AND($B628&gt;Input!$G$45,$B628&lt;Input!$G$25),PMT(Input!$G$40/(100*12),(OFFSET($A$4,MATCH(Input!$G$25,$B$4:$B$1004,1),0,1,1)-OFFSET($A$4,MATCH(Input!$G$45,$B$4:$B$1004,1),0,1,1)),$H$4,0,1),0)</f>
        <v>0</v>
      </c>
      <c r="F628" s="78" t="n">
        <f aca="false">($F627+$D628+$E628)*(1+Input!$G$40/(100*12))</f>
        <v>-7.06116366880945E-010</v>
      </c>
    </row>
    <row r="629" customFormat="false" ht="12.8" hidden="false" customHeight="false" outlineLevel="0" collapsed="false">
      <c r="A629" s="76" t="n">
        <v>625</v>
      </c>
      <c r="B629" s="77" t="n">
        <f aca="false">EOMONTH(Input!$C$7,A629)</f>
        <v>61940</v>
      </c>
      <c r="D629" s="78" t="n">
        <f aca="false">IF(AND($B629&lt;Input!$C$31,$B629&lt;Input!$G$31),Input!$G$41,0)</f>
        <v>0</v>
      </c>
      <c r="E629" s="78" t="n">
        <f aca="true">IF(AND($B629&gt;Input!$G$45,$B629&lt;Input!$G$25),PMT(Input!$G$40/(100*12),(OFFSET($A$4,MATCH(Input!$G$25,$B$4:$B$1004,1),0,1,1)-OFFSET($A$4,MATCH(Input!$G$45,$B$4:$B$1004,1),0,1,1)),$H$4,0,1),0)</f>
        <v>0</v>
      </c>
      <c r="F629" s="78" t="n">
        <f aca="false">($F628+$D629+$E629)*(1+Input!$G$40/(100*12))</f>
        <v>-7.09058518409616E-010</v>
      </c>
    </row>
    <row r="630" customFormat="false" ht="12.8" hidden="false" customHeight="false" outlineLevel="0" collapsed="false">
      <c r="A630" s="76" t="n">
        <v>626</v>
      </c>
      <c r="B630" s="77" t="n">
        <f aca="false">EOMONTH(Input!$C$7,A630)</f>
        <v>61971</v>
      </c>
      <c r="D630" s="78" t="n">
        <f aca="false">IF(AND($B630&lt;Input!$C$31,$B630&lt;Input!$G$31),Input!$G$41,0)</f>
        <v>0</v>
      </c>
      <c r="E630" s="78" t="n">
        <f aca="true">IF(AND($B630&gt;Input!$G$45,$B630&lt;Input!$G$25),PMT(Input!$G$40/(100*12),(OFFSET($A$4,MATCH(Input!$G$25,$B$4:$B$1004,1),0,1,1)-OFFSET($A$4,MATCH(Input!$G$45,$B$4:$B$1004,1),0,1,1)),$H$4,0,1),0)</f>
        <v>0</v>
      </c>
      <c r="F630" s="78" t="n">
        <f aca="false">($F629+$D630+$E630)*(1+Input!$G$40/(100*12))</f>
        <v>-7.12012928902989E-010</v>
      </c>
    </row>
    <row r="631" customFormat="false" ht="12.8" hidden="false" customHeight="false" outlineLevel="0" collapsed="false">
      <c r="A631" s="76" t="n">
        <v>627</v>
      </c>
      <c r="B631" s="77" t="n">
        <f aca="false">EOMONTH(Input!$C$7,A631)</f>
        <v>62001</v>
      </c>
      <c r="D631" s="78" t="n">
        <f aca="false">IF(AND($B631&lt;Input!$C$31,$B631&lt;Input!$G$31),Input!$G$41,0)</f>
        <v>0</v>
      </c>
      <c r="E631" s="78" t="n">
        <f aca="true">IF(AND($B631&gt;Input!$G$45,$B631&lt;Input!$G$25),PMT(Input!$G$40/(100*12),(OFFSET($A$4,MATCH(Input!$G$25,$B$4:$B$1004,1),0,1,1)-OFFSET($A$4,MATCH(Input!$G$45,$B$4:$B$1004,1),0,1,1)),$H$4,0,1),0)</f>
        <v>0</v>
      </c>
      <c r="F631" s="78" t="n">
        <f aca="false">($F630+$D631+$E631)*(1+Input!$G$40/(100*12))</f>
        <v>-7.14979649440085E-010</v>
      </c>
    </row>
    <row r="632" customFormat="false" ht="12.8" hidden="false" customHeight="false" outlineLevel="0" collapsed="false">
      <c r="A632" s="76" t="n">
        <v>628</v>
      </c>
      <c r="B632" s="77" t="n">
        <f aca="false">EOMONTH(Input!$C$7,A632)</f>
        <v>62032</v>
      </c>
      <c r="D632" s="78" t="n">
        <f aca="false">IF(AND($B632&lt;Input!$C$31,$B632&lt;Input!$G$31),Input!$G$41,0)</f>
        <v>0</v>
      </c>
      <c r="E632" s="78" t="n">
        <f aca="true">IF(AND($B632&gt;Input!$G$45,$B632&lt;Input!$G$25),PMT(Input!$G$40/(100*12),(OFFSET($A$4,MATCH(Input!$G$25,$B$4:$B$1004,1),0,1,1)-OFFSET($A$4,MATCH(Input!$G$45,$B$4:$B$1004,1),0,1,1)),$H$4,0,1),0)</f>
        <v>0</v>
      </c>
      <c r="F632" s="78" t="n">
        <f aca="false">($F631+$D632+$E632)*(1+Input!$G$40/(100*12))</f>
        <v>-7.17958731312752E-010</v>
      </c>
    </row>
    <row r="633" customFormat="false" ht="12.8" hidden="false" customHeight="false" outlineLevel="0" collapsed="false">
      <c r="A633" s="76" t="n">
        <v>629</v>
      </c>
      <c r="B633" s="77" t="n">
        <f aca="false">EOMONTH(Input!$C$7,A633)</f>
        <v>62062</v>
      </c>
      <c r="D633" s="78" t="n">
        <f aca="false">IF(AND($B633&lt;Input!$C$31,$B633&lt;Input!$G$31),Input!$G$41,0)</f>
        <v>0</v>
      </c>
      <c r="E633" s="78" t="n">
        <f aca="true">IF(AND($B633&gt;Input!$G$45,$B633&lt;Input!$G$25),PMT(Input!$G$40/(100*12),(OFFSET($A$4,MATCH(Input!$G$25,$B$4:$B$1004,1),0,1,1)-OFFSET($A$4,MATCH(Input!$G$45,$B$4:$B$1004,1),0,1,1)),$H$4,0,1),0)</f>
        <v>0</v>
      </c>
      <c r="F633" s="78" t="n">
        <f aca="false">($F632+$D633+$E633)*(1+Input!$G$40/(100*12))</f>
        <v>-7.20950226026555E-010</v>
      </c>
    </row>
    <row r="634" customFormat="false" ht="12.8" hidden="false" customHeight="false" outlineLevel="0" collapsed="false">
      <c r="A634" s="76" t="n">
        <v>630</v>
      </c>
      <c r="B634" s="77" t="n">
        <f aca="false">EOMONTH(Input!$C$7,A634)</f>
        <v>62093</v>
      </c>
      <c r="D634" s="78" t="n">
        <f aca="false">IF(AND($B634&lt;Input!$C$31,$B634&lt;Input!$G$31),Input!$G$41,0)</f>
        <v>0</v>
      </c>
      <c r="E634" s="78" t="n">
        <f aca="true">IF(AND($B634&gt;Input!$G$45,$B634&lt;Input!$G$25),PMT(Input!$G$40/(100*12),(OFFSET($A$4,MATCH(Input!$G$25,$B$4:$B$1004,1),0,1,1)-OFFSET($A$4,MATCH(Input!$G$45,$B$4:$B$1004,1),0,1,1)),$H$4,0,1),0)</f>
        <v>0</v>
      </c>
      <c r="F634" s="78" t="n">
        <f aca="false">($F633+$D634+$E634)*(1+Input!$G$40/(100*12))</f>
        <v>-7.23954185301665E-010</v>
      </c>
    </row>
    <row r="635" customFormat="false" ht="12.8" hidden="false" customHeight="false" outlineLevel="0" collapsed="false">
      <c r="A635" s="76" t="n">
        <v>631</v>
      </c>
      <c r="B635" s="77" t="n">
        <f aca="false">EOMONTH(Input!$C$7,A635)</f>
        <v>62124</v>
      </c>
      <c r="D635" s="78" t="n">
        <f aca="false">IF(AND($B635&lt;Input!$C$31,$B635&lt;Input!$G$31),Input!$G$41,0)</f>
        <v>0</v>
      </c>
      <c r="E635" s="78" t="n">
        <f aca="true">IF(AND($B635&gt;Input!$G$45,$B635&lt;Input!$G$25),PMT(Input!$G$40/(100*12),(OFFSET($A$4,MATCH(Input!$G$25,$B$4:$B$1004,1),0,1,1)-OFFSET($A$4,MATCH(Input!$G$45,$B$4:$B$1004,1),0,1,1)),$H$4,0,1),0)</f>
        <v>0</v>
      </c>
      <c r="F635" s="78" t="n">
        <f aca="false">($F634+$D635+$E635)*(1+Input!$G$40/(100*12))</f>
        <v>-7.26970661073756E-010</v>
      </c>
    </row>
    <row r="636" customFormat="false" ht="12.8" hidden="false" customHeight="false" outlineLevel="0" collapsed="false">
      <c r="A636" s="76" t="n">
        <v>632</v>
      </c>
      <c r="B636" s="77" t="n">
        <f aca="false">EOMONTH(Input!$C$7,A636)</f>
        <v>62152</v>
      </c>
      <c r="D636" s="78" t="n">
        <f aca="false">IF(AND($B636&lt;Input!$C$31,$B636&lt;Input!$G$31),Input!$G$41,0)</f>
        <v>0</v>
      </c>
      <c r="E636" s="78" t="n">
        <f aca="true">IF(AND($B636&gt;Input!$G$45,$B636&lt;Input!$G$25),PMT(Input!$G$40/(100*12),(OFFSET($A$4,MATCH(Input!$G$25,$B$4:$B$1004,1),0,1,1)-OFFSET($A$4,MATCH(Input!$G$45,$B$4:$B$1004,1),0,1,1)),$H$4,0,1),0)</f>
        <v>0</v>
      </c>
      <c r="F636" s="78" t="n">
        <f aca="false">($F635+$D636+$E636)*(1+Input!$G$40/(100*12))</f>
        <v>-7.29999705494897E-010</v>
      </c>
    </row>
    <row r="637" customFormat="false" ht="12.8" hidden="false" customHeight="false" outlineLevel="0" collapsed="false">
      <c r="A637" s="76" t="n">
        <v>633</v>
      </c>
      <c r="B637" s="77" t="n">
        <f aca="false">EOMONTH(Input!$C$7,A637)</f>
        <v>62183</v>
      </c>
      <c r="D637" s="78" t="n">
        <f aca="false">IF(AND($B637&lt;Input!$C$31,$B637&lt;Input!$G$31),Input!$G$41,0)</f>
        <v>0</v>
      </c>
      <c r="E637" s="78" t="n">
        <f aca="true">IF(AND($B637&gt;Input!$G$45,$B637&lt;Input!$G$25),PMT(Input!$G$40/(100*12),(OFFSET($A$4,MATCH(Input!$G$25,$B$4:$B$1004,1),0,1,1)-OFFSET($A$4,MATCH(Input!$G$45,$B$4:$B$1004,1),0,1,1)),$H$4,0,1),0)</f>
        <v>0</v>
      </c>
      <c r="F637" s="78" t="n">
        <f aca="false">($F636+$D637+$E637)*(1+Input!$G$40/(100*12))</f>
        <v>-7.33041370934459E-010</v>
      </c>
    </row>
    <row r="638" customFormat="false" ht="12.8" hidden="false" customHeight="false" outlineLevel="0" collapsed="false">
      <c r="A638" s="76" t="n">
        <v>634</v>
      </c>
      <c r="B638" s="77" t="n">
        <f aca="false">EOMONTH(Input!$C$7,A638)</f>
        <v>62213</v>
      </c>
      <c r="D638" s="78" t="n">
        <f aca="false">IF(AND($B638&lt;Input!$C$31,$B638&lt;Input!$G$31),Input!$G$41,0)</f>
        <v>0</v>
      </c>
      <c r="E638" s="78" t="n">
        <f aca="true">IF(AND($B638&gt;Input!$G$45,$B638&lt;Input!$G$25),PMT(Input!$G$40/(100*12),(OFFSET($A$4,MATCH(Input!$G$25,$B$4:$B$1004,1),0,1,1)-OFFSET($A$4,MATCH(Input!$G$45,$B$4:$B$1004,1),0,1,1)),$H$4,0,1),0)</f>
        <v>0</v>
      </c>
      <c r="F638" s="78" t="n">
        <f aca="false">($F637+$D638+$E638)*(1+Input!$G$40/(100*12))</f>
        <v>-7.36095709980019E-010</v>
      </c>
    </row>
    <row r="639" customFormat="false" ht="12.8" hidden="false" customHeight="false" outlineLevel="0" collapsed="false">
      <c r="A639" s="76" t="n">
        <v>635</v>
      </c>
      <c r="B639" s="77" t="n">
        <f aca="false">EOMONTH(Input!$C$7,A639)</f>
        <v>62244</v>
      </c>
      <c r="D639" s="78" t="n">
        <f aca="false">IF(AND($B639&lt;Input!$C$31,$B639&lt;Input!$G$31),Input!$G$41,0)</f>
        <v>0</v>
      </c>
      <c r="E639" s="78" t="n">
        <f aca="true">IF(AND($B639&gt;Input!$G$45,$B639&lt;Input!$G$25),PMT(Input!$G$40/(100*12),(OFFSET($A$4,MATCH(Input!$G$25,$B$4:$B$1004,1),0,1,1)-OFFSET($A$4,MATCH(Input!$G$45,$B$4:$B$1004,1),0,1,1)),$H$4,0,1),0)</f>
        <v>0</v>
      </c>
      <c r="F639" s="78" t="n">
        <f aca="false">($F638+$D639+$E639)*(1+Input!$G$40/(100*12))</f>
        <v>-7.39162775438269E-010</v>
      </c>
    </row>
    <row r="640" customFormat="false" ht="12.8" hidden="false" customHeight="false" outlineLevel="0" collapsed="false">
      <c r="A640" s="76" t="n">
        <v>636</v>
      </c>
      <c r="B640" s="77" t="n">
        <f aca="false">EOMONTH(Input!$C$7,A640)</f>
        <v>62274</v>
      </c>
      <c r="D640" s="78" t="n">
        <f aca="false">IF(AND($B640&lt;Input!$C$31,$B640&lt;Input!$G$31),Input!$G$41,0)</f>
        <v>0</v>
      </c>
      <c r="E640" s="78" t="n">
        <f aca="true">IF(AND($B640&gt;Input!$G$45,$B640&lt;Input!$G$25),PMT(Input!$G$40/(100*12),(OFFSET($A$4,MATCH(Input!$G$25,$B$4:$B$1004,1),0,1,1)-OFFSET($A$4,MATCH(Input!$G$45,$B$4:$B$1004,1),0,1,1)),$H$4,0,1),0)</f>
        <v>0</v>
      </c>
      <c r="F640" s="78" t="n">
        <f aca="false">($F639+$D640+$E640)*(1+Input!$G$40/(100*12))</f>
        <v>-7.42242620335928E-010</v>
      </c>
    </row>
    <row r="641" customFormat="false" ht="12.8" hidden="false" customHeight="false" outlineLevel="0" collapsed="false">
      <c r="A641" s="76" t="n">
        <v>637</v>
      </c>
      <c r="B641" s="77" t="n">
        <f aca="false">EOMONTH(Input!$C$7,A641)</f>
        <v>62305</v>
      </c>
      <c r="D641" s="78" t="n">
        <f aca="false">IF(AND($B641&lt;Input!$C$31,$B641&lt;Input!$G$31),Input!$G$41,0)</f>
        <v>0</v>
      </c>
      <c r="E641" s="78" t="n">
        <f aca="true">IF(AND($B641&gt;Input!$G$45,$B641&lt;Input!$G$25),PMT(Input!$G$40/(100*12),(OFFSET($A$4,MATCH(Input!$G$25,$B$4:$B$1004,1),0,1,1)-OFFSET($A$4,MATCH(Input!$G$45,$B$4:$B$1004,1),0,1,1)),$H$4,0,1),0)</f>
        <v>0</v>
      </c>
      <c r="F641" s="78" t="n">
        <f aca="false">($F640+$D641+$E641)*(1+Input!$G$40/(100*12))</f>
        <v>-7.45335297920661E-010</v>
      </c>
    </row>
    <row r="642" customFormat="false" ht="12.8" hidden="false" customHeight="false" outlineLevel="0" collapsed="false">
      <c r="A642" s="76" t="n">
        <v>638</v>
      </c>
      <c r="B642" s="77" t="n">
        <f aca="false">EOMONTH(Input!$C$7,A642)</f>
        <v>62336</v>
      </c>
      <c r="D642" s="78" t="n">
        <f aca="false">IF(AND($B642&lt;Input!$C$31,$B642&lt;Input!$G$31),Input!$G$41,0)</f>
        <v>0</v>
      </c>
      <c r="E642" s="78" t="n">
        <f aca="true">IF(AND($B642&gt;Input!$G$45,$B642&lt;Input!$G$25),PMT(Input!$G$40/(100*12),(OFFSET($A$4,MATCH(Input!$G$25,$B$4:$B$1004,1),0,1,1)-OFFSET($A$4,MATCH(Input!$G$45,$B$4:$B$1004,1),0,1,1)),$H$4,0,1),0)</f>
        <v>0</v>
      </c>
      <c r="F642" s="78" t="n">
        <f aca="false">($F641+$D642+$E642)*(1+Input!$G$40/(100*12))</f>
        <v>-7.48440861661997E-010</v>
      </c>
    </row>
    <row r="643" customFormat="false" ht="12.8" hidden="false" customHeight="false" outlineLevel="0" collapsed="false">
      <c r="A643" s="76" t="n">
        <v>639</v>
      </c>
      <c r="B643" s="77" t="n">
        <f aca="false">EOMONTH(Input!$C$7,A643)</f>
        <v>62366</v>
      </c>
      <c r="D643" s="78" t="n">
        <f aca="false">IF(AND($B643&lt;Input!$C$31,$B643&lt;Input!$G$31),Input!$G$41,0)</f>
        <v>0</v>
      </c>
      <c r="E643" s="78" t="n">
        <f aca="true">IF(AND($B643&gt;Input!$G$45,$B643&lt;Input!$G$25),PMT(Input!$G$40/(100*12),(OFFSET($A$4,MATCH(Input!$G$25,$B$4:$B$1004,1),0,1,1)-OFFSET($A$4,MATCH(Input!$G$45,$B$4:$B$1004,1),0,1,1)),$H$4,0,1),0)</f>
        <v>0</v>
      </c>
      <c r="F643" s="78" t="n">
        <f aca="false">($F642+$D643+$E643)*(1+Input!$G$40/(100*12))</f>
        <v>-7.51559365252256E-010</v>
      </c>
    </row>
    <row r="644" customFormat="false" ht="12.8" hidden="false" customHeight="false" outlineLevel="0" collapsed="false">
      <c r="A644" s="76" t="n">
        <v>640</v>
      </c>
      <c r="B644" s="77" t="n">
        <f aca="false">EOMONTH(Input!$C$7,A644)</f>
        <v>62397</v>
      </c>
      <c r="D644" s="78" t="n">
        <f aca="false">IF(AND($B644&lt;Input!$C$31,$B644&lt;Input!$G$31),Input!$G$41,0)</f>
        <v>0</v>
      </c>
      <c r="E644" s="78" t="n">
        <f aca="true">IF(AND($B644&gt;Input!$G$45,$B644&lt;Input!$G$25),PMT(Input!$G$40/(100*12),(OFFSET($A$4,MATCH(Input!$G$25,$B$4:$B$1004,1),0,1,1)-OFFSET($A$4,MATCH(Input!$G$45,$B$4:$B$1004,1),0,1,1)),$H$4,0,1),0)</f>
        <v>0</v>
      </c>
      <c r="F644" s="78" t="n">
        <f aca="false">($F643+$D644+$E644)*(1+Input!$G$40/(100*12))</f>
        <v>-7.54690862607473E-010</v>
      </c>
    </row>
    <row r="645" customFormat="false" ht="12.8" hidden="false" customHeight="false" outlineLevel="0" collapsed="false">
      <c r="A645" s="76" t="n">
        <v>641</v>
      </c>
      <c r="B645" s="77" t="n">
        <f aca="false">EOMONTH(Input!$C$7,A645)</f>
        <v>62427</v>
      </c>
      <c r="D645" s="78" t="n">
        <f aca="false">IF(AND($B645&lt;Input!$C$31,$B645&lt;Input!$G$31),Input!$G$41,0)</f>
        <v>0</v>
      </c>
      <c r="E645" s="78" t="n">
        <f aca="true">IF(AND($B645&gt;Input!$G$45,$B645&lt;Input!$G$25),PMT(Input!$G$40/(100*12),(OFFSET($A$4,MATCH(Input!$G$25,$B$4:$B$1004,1),0,1,1)-OFFSET($A$4,MATCH(Input!$G$45,$B$4:$B$1004,1),0,1,1)),$H$4,0,1),0)</f>
        <v>0</v>
      </c>
      <c r="F645" s="78" t="n">
        <f aca="false">($F644+$D645+$E645)*(1+Input!$G$40/(100*12))</f>
        <v>-7.57835407868338E-010</v>
      </c>
    </row>
    <row r="646" customFormat="false" ht="12.8" hidden="false" customHeight="false" outlineLevel="0" collapsed="false">
      <c r="A646" s="76" t="n">
        <v>642</v>
      </c>
      <c r="B646" s="77" t="n">
        <f aca="false">EOMONTH(Input!$C$7,A646)</f>
        <v>62458</v>
      </c>
      <c r="D646" s="78" t="n">
        <f aca="false">IF(AND($B646&lt;Input!$C$31,$B646&lt;Input!$G$31),Input!$G$41,0)</f>
        <v>0</v>
      </c>
      <c r="E646" s="78" t="n">
        <f aca="true">IF(AND($B646&gt;Input!$G$45,$B646&lt;Input!$G$25),PMT(Input!$G$40/(100*12),(OFFSET($A$4,MATCH(Input!$G$25,$B$4:$B$1004,1),0,1,1)-OFFSET($A$4,MATCH(Input!$G$45,$B$4:$B$1004,1),0,1,1)),$H$4,0,1),0)</f>
        <v>0</v>
      </c>
      <c r="F646" s="78" t="n">
        <f aca="false">($F645+$D646+$E646)*(1+Input!$G$40/(100*12))</f>
        <v>-7.60993055401123E-010</v>
      </c>
    </row>
    <row r="647" customFormat="false" ht="12.8" hidden="false" customHeight="false" outlineLevel="0" collapsed="false">
      <c r="A647" s="76" t="n">
        <v>643</v>
      </c>
      <c r="B647" s="77" t="n">
        <f aca="false">EOMONTH(Input!$C$7,A647)</f>
        <v>62489</v>
      </c>
      <c r="D647" s="78" t="n">
        <f aca="false">IF(AND($B647&lt;Input!$C$31,$B647&lt;Input!$G$31),Input!$G$41,0)</f>
        <v>0</v>
      </c>
      <c r="E647" s="78" t="n">
        <f aca="true">IF(AND($B647&gt;Input!$G$45,$B647&lt;Input!$G$25),PMT(Input!$G$40/(100*12),(OFFSET($A$4,MATCH(Input!$G$25,$B$4:$B$1004,1),0,1,1)-OFFSET($A$4,MATCH(Input!$G$45,$B$4:$B$1004,1),0,1,1)),$H$4,0,1),0)</f>
        <v>0</v>
      </c>
      <c r="F647" s="78" t="n">
        <f aca="false">($F646+$D647+$E647)*(1+Input!$G$40/(100*12))</f>
        <v>-7.64163859798627E-010</v>
      </c>
    </row>
    <row r="648" customFormat="false" ht="12.8" hidden="false" customHeight="false" outlineLevel="0" collapsed="false">
      <c r="A648" s="76" t="n">
        <v>644</v>
      </c>
      <c r="B648" s="77" t="n">
        <f aca="false">EOMONTH(Input!$C$7,A648)</f>
        <v>62517</v>
      </c>
      <c r="D648" s="78" t="n">
        <f aca="false">IF(AND($B648&lt;Input!$C$31,$B648&lt;Input!$G$31),Input!$G$41,0)</f>
        <v>0</v>
      </c>
      <c r="E648" s="78" t="n">
        <f aca="true">IF(AND($B648&gt;Input!$G$45,$B648&lt;Input!$G$25),PMT(Input!$G$40/(100*12),(OFFSET($A$4,MATCH(Input!$G$25,$B$4:$B$1004,1),0,1,1)-OFFSET($A$4,MATCH(Input!$G$45,$B$4:$B$1004,1),0,1,1)),$H$4,0,1),0)</f>
        <v>0</v>
      </c>
      <c r="F648" s="78" t="n">
        <f aca="false">($F647+$D648+$E648)*(1+Input!$G$40/(100*12))</f>
        <v>-7.67347875881121E-010</v>
      </c>
    </row>
    <row r="649" customFormat="false" ht="12.8" hidden="false" customHeight="false" outlineLevel="0" collapsed="false">
      <c r="A649" s="76" t="n">
        <v>645</v>
      </c>
      <c r="B649" s="77" t="n">
        <f aca="false">EOMONTH(Input!$C$7,A649)</f>
        <v>62548</v>
      </c>
      <c r="D649" s="78" t="n">
        <f aca="false">IF(AND($B649&lt;Input!$C$31,$B649&lt;Input!$G$31),Input!$G$41,0)</f>
        <v>0</v>
      </c>
      <c r="E649" s="78" t="n">
        <f aca="true">IF(AND($B649&gt;Input!$G$45,$B649&lt;Input!$G$25),PMT(Input!$G$40/(100*12),(OFFSET($A$4,MATCH(Input!$G$25,$B$4:$B$1004,1),0,1,1)-OFFSET($A$4,MATCH(Input!$G$45,$B$4:$B$1004,1),0,1,1)),$H$4,0,1),0)</f>
        <v>0</v>
      </c>
      <c r="F649" s="78" t="n">
        <f aca="false">($F648+$D649+$E649)*(1+Input!$G$40/(100*12))</f>
        <v>-7.70545158697293E-010</v>
      </c>
    </row>
    <row r="650" customFormat="false" ht="12.8" hidden="false" customHeight="false" outlineLevel="0" collapsed="false">
      <c r="A650" s="76" t="n">
        <v>646</v>
      </c>
      <c r="B650" s="77" t="n">
        <f aca="false">EOMONTH(Input!$C$7,A650)</f>
        <v>62578</v>
      </c>
      <c r="D650" s="78" t="n">
        <f aca="false">IF(AND($B650&lt;Input!$C$31,$B650&lt;Input!$G$31),Input!$G$41,0)</f>
        <v>0</v>
      </c>
      <c r="E650" s="78" t="n">
        <f aca="true">IF(AND($B650&gt;Input!$G$45,$B650&lt;Input!$G$25),PMT(Input!$G$40/(100*12),(OFFSET($A$4,MATCH(Input!$G$25,$B$4:$B$1004,1),0,1,1)-OFFSET($A$4,MATCH(Input!$G$45,$B$4:$B$1004,1),0,1,1)),$H$4,0,1),0)</f>
        <v>0</v>
      </c>
      <c r="F650" s="78" t="n">
        <f aca="false">($F649+$D650+$E650)*(1+Input!$G$40/(100*12))</f>
        <v>-7.73755763525198E-010</v>
      </c>
    </row>
    <row r="651" customFormat="false" ht="12.8" hidden="false" customHeight="false" outlineLevel="0" collapsed="false">
      <c r="A651" s="76" t="n">
        <v>647</v>
      </c>
      <c r="B651" s="77" t="n">
        <f aca="false">EOMONTH(Input!$C$7,A651)</f>
        <v>62609</v>
      </c>
      <c r="D651" s="78" t="n">
        <f aca="false">IF(AND($B651&lt;Input!$C$31,$B651&lt;Input!$G$31),Input!$G$41,0)</f>
        <v>0</v>
      </c>
      <c r="E651" s="78" t="n">
        <f aca="true">IF(AND($B651&gt;Input!$G$45,$B651&lt;Input!$G$25),PMT(Input!$G$40/(100*12),(OFFSET($A$4,MATCH(Input!$G$25,$B$4:$B$1004,1),0,1,1)-OFFSET($A$4,MATCH(Input!$G$45,$B$4:$B$1004,1),0,1,1)),$H$4,0,1),0)</f>
        <v>0</v>
      </c>
      <c r="F651" s="78" t="n">
        <f aca="false">($F650+$D651+$E651)*(1+Input!$G$40/(100*12))</f>
        <v>-7.7697974587322E-010</v>
      </c>
    </row>
    <row r="652" customFormat="false" ht="12.8" hidden="false" customHeight="false" outlineLevel="0" collapsed="false">
      <c r="A652" s="76" t="n">
        <v>648</v>
      </c>
      <c r="B652" s="77" t="n">
        <f aca="false">EOMONTH(Input!$C$7,A652)</f>
        <v>62639</v>
      </c>
      <c r="D652" s="78" t="n">
        <f aca="false">IF(AND($B652&lt;Input!$C$31,$B652&lt;Input!$G$31),Input!$G$41,0)</f>
        <v>0</v>
      </c>
      <c r="E652" s="78" t="n">
        <f aca="true">IF(AND($B652&gt;Input!$G$45,$B652&lt;Input!$G$25),PMT(Input!$G$40/(100*12),(OFFSET($A$4,MATCH(Input!$G$25,$B$4:$B$1004,1),0,1,1)-OFFSET($A$4,MATCH(Input!$G$45,$B$4:$B$1004,1),0,1,1)),$H$4,0,1),0)</f>
        <v>0</v>
      </c>
      <c r="F652" s="78" t="n">
        <f aca="false">($F651+$D652+$E652)*(1+Input!$G$40/(100*12))</f>
        <v>-7.80217161481025E-010</v>
      </c>
    </row>
    <row r="653" customFormat="false" ht="12.8" hidden="false" customHeight="false" outlineLevel="0" collapsed="false">
      <c r="A653" s="76" t="n">
        <v>649</v>
      </c>
      <c r="B653" s="77" t="n">
        <f aca="false">EOMONTH(Input!$C$7,A653)</f>
        <v>62670</v>
      </c>
      <c r="D653" s="78" t="n">
        <f aca="false">IF(AND($B653&lt;Input!$C$31,$B653&lt;Input!$G$31),Input!$G$41,0)</f>
        <v>0</v>
      </c>
      <c r="E653" s="78" t="n">
        <f aca="true">IF(AND($B653&gt;Input!$G$45,$B653&lt;Input!$G$25),PMT(Input!$G$40/(100*12),(OFFSET($A$4,MATCH(Input!$G$25,$B$4:$B$1004,1),0,1,1)-OFFSET($A$4,MATCH(Input!$G$45,$B$4:$B$1004,1),0,1,1)),$H$4,0,1),0)</f>
        <v>0</v>
      </c>
      <c r="F653" s="78" t="n">
        <f aca="false">($F652+$D653+$E653)*(1+Input!$G$40/(100*12))</f>
        <v>-7.83468066320529E-010</v>
      </c>
    </row>
    <row r="654" customFormat="false" ht="12.8" hidden="false" customHeight="false" outlineLevel="0" collapsed="false">
      <c r="A654" s="76" t="n">
        <v>650</v>
      </c>
      <c r="B654" s="77" t="n">
        <f aca="false">EOMONTH(Input!$C$7,A654)</f>
        <v>62701</v>
      </c>
      <c r="D654" s="78" t="n">
        <f aca="false">IF(AND($B654&lt;Input!$C$31,$B654&lt;Input!$G$31),Input!$G$41,0)</f>
        <v>0</v>
      </c>
      <c r="E654" s="78" t="n">
        <f aca="true">IF(AND($B654&gt;Input!$G$45,$B654&lt;Input!$G$25),PMT(Input!$G$40/(100*12),(OFFSET($A$4,MATCH(Input!$G$25,$B$4:$B$1004,1),0,1,1)-OFFSET($A$4,MATCH(Input!$G$45,$B$4:$B$1004,1),0,1,1)),$H$4,0,1),0)</f>
        <v>0</v>
      </c>
      <c r="F654" s="78" t="n">
        <f aca="false">($F653+$D654+$E654)*(1+Input!$G$40/(100*12))</f>
        <v>-7.86732516596865E-010</v>
      </c>
    </row>
    <row r="655" customFormat="false" ht="12.8" hidden="false" customHeight="false" outlineLevel="0" collapsed="false">
      <c r="A655" s="76" t="n">
        <v>651</v>
      </c>
      <c r="B655" s="77" t="n">
        <f aca="false">EOMONTH(Input!$C$7,A655)</f>
        <v>62731</v>
      </c>
      <c r="D655" s="78" t="n">
        <f aca="false">IF(AND($B655&lt;Input!$C$31,$B655&lt;Input!$G$31),Input!$G$41,0)</f>
        <v>0</v>
      </c>
      <c r="E655" s="78" t="n">
        <f aca="true">IF(AND($B655&gt;Input!$G$45,$B655&lt;Input!$G$25),PMT(Input!$G$40/(100*12),(OFFSET($A$4,MATCH(Input!$G$25,$B$4:$B$1004,1),0,1,1)-OFFSET($A$4,MATCH(Input!$G$45,$B$4:$B$1004,1),0,1,1)),$H$4,0,1),0)</f>
        <v>0</v>
      </c>
      <c r="F655" s="78" t="n">
        <f aca="false">($F654+$D655+$E655)*(1+Input!$G$40/(100*12))</f>
        <v>-7.90010568749352E-010</v>
      </c>
    </row>
    <row r="656" customFormat="false" ht="12.8" hidden="false" customHeight="false" outlineLevel="0" collapsed="false">
      <c r="A656" s="76" t="n">
        <v>652</v>
      </c>
      <c r="B656" s="77" t="n">
        <f aca="false">EOMONTH(Input!$C$7,A656)</f>
        <v>62762</v>
      </c>
      <c r="D656" s="78" t="n">
        <f aca="false">IF(AND($B656&lt;Input!$C$31,$B656&lt;Input!$G$31),Input!$G$41,0)</f>
        <v>0</v>
      </c>
      <c r="E656" s="78" t="n">
        <f aca="true">IF(AND($B656&gt;Input!$G$45,$B656&lt;Input!$G$25),PMT(Input!$G$40/(100*12),(OFFSET($A$4,MATCH(Input!$G$25,$B$4:$B$1004,1),0,1,1)-OFFSET($A$4,MATCH(Input!$G$45,$B$4:$B$1004,1),0,1,1)),$H$4,0,1),0)</f>
        <v>0</v>
      </c>
      <c r="F656" s="78" t="n">
        <f aca="false">($F655+$D656+$E656)*(1+Input!$G$40/(100*12))</f>
        <v>-7.93302279452474E-010</v>
      </c>
    </row>
    <row r="657" customFormat="false" ht="12.8" hidden="false" customHeight="false" outlineLevel="0" collapsed="false">
      <c r="A657" s="76" t="n">
        <v>653</v>
      </c>
      <c r="B657" s="77" t="n">
        <f aca="false">EOMONTH(Input!$C$7,A657)</f>
        <v>62792</v>
      </c>
      <c r="D657" s="78" t="n">
        <f aca="false">IF(AND($B657&lt;Input!$C$31,$B657&lt;Input!$G$31),Input!$G$41,0)</f>
        <v>0</v>
      </c>
      <c r="E657" s="78" t="n">
        <f aca="true">IF(AND($B657&gt;Input!$G$45,$B657&lt;Input!$G$25),PMT(Input!$G$40/(100*12),(OFFSET($A$4,MATCH(Input!$G$25,$B$4:$B$1004,1),0,1,1)-OFFSET($A$4,MATCH(Input!$G$45,$B$4:$B$1004,1),0,1,1)),$H$4,0,1),0)</f>
        <v>0</v>
      </c>
      <c r="F657" s="78" t="n">
        <f aca="false">($F656+$D657+$E657)*(1+Input!$G$40/(100*12))</f>
        <v>-7.96607705616859E-010</v>
      </c>
    </row>
    <row r="658" customFormat="false" ht="12.8" hidden="false" customHeight="false" outlineLevel="0" collapsed="false">
      <c r="A658" s="76" t="n">
        <v>654</v>
      </c>
      <c r="B658" s="77" t="n">
        <f aca="false">EOMONTH(Input!$C$7,A658)</f>
        <v>62823</v>
      </c>
      <c r="D658" s="78" t="n">
        <f aca="false">IF(AND($B658&lt;Input!$C$31,$B658&lt;Input!$G$31),Input!$G$41,0)</f>
        <v>0</v>
      </c>
      <c r="E658" s="78" t="n">
        <f aca="true">IF(AND($B658&gt;Input!$G$45,$B658&lt;Input!$G$25),PMT(Input!$G$40/(100*12),(OFFSET($A$4,MATCH(Input!$G$25,$B$4:$B$1004,1),0,1,1)-OFFSET($A$4,MATCH(Input!$G$45,$B$4:$B$1004,1),0,1,1)),$H$4,0,1),0)</f>
        <v>0</v>
      </c>
      <c r="F658" s="78" t="n">
        <f aca="false">($F657+$D658+$E658)*(1+Input!$G$40/(100*12))</f>
        <v>-7.99926904390263E-010</v>
      </c>
    </row>
    <row r="659" customFormat="false" ht="12.8" hidden="false" customHeight="false" outlineLevel="0" collapsed="false">
      <c r="A659" s="76" t="n">
        <v>655</v>
      </c>
      <c r="B659" s="77" t="n">
        <f aca="false">EOMONTH(Input!$C$7,A659)</f>
        <v>62854</v>
      </c>
      <c r="D659" s="78" t="n">
        <f aca="false">IF(AND($B659&lt;Input!$C$31,$B659&lt;Input!$G$31),Input!$G$41,0)</f>
        <v>0</v>
      </c>
      <c r="E659" s="78" t="n">
        <f aca="true">IF(AND($B659&gt;Input!$G$45,$B659&lt;Input!$G$25),PMT(Input!$G$40/(100*12),(OFFSET($A$4,MATCH(Input!$G$25,$B$4:$B$1004,1),0,1,1)-OFFSET($A$4,MATCH(Input!$G$45,$B$4:$B$1004,1),0,1,1)),$H$4,0,1),0)</f>
        <v>0</v>
      </c>
      <c r="F659" s="78" t="n">
        <f aca="false">($F658+$D659+$E659)*(1+Input!$G$40/(100*12))</f>
        <v>-8.03259933158556E-010</v>
      </c>
    </row>
    <row r="660" customFormat="false" ht="12.8" hidden="false" customHeight="false" outlineLevel="0" collapsed="false">
      <c r="A660" s="76" t="n">
        <v>656</v>
      </c>
      <c r="B660" s="77" t="n">
        <f aca="false">EOMONTH(Input!$C$7,A660)</f>
        <v>62883</v>
      </c>
      <c r="D660" s="78" t="n">
        <f aca="false">IF(AND($B660&lt;Input!$C$31,$B660&lt;Input!$G$31),Input!$G$41,0)</f>
        <v>0</v>
      </c>
      <c r="E660" s="78" t="n">
        <f aca="true">IF(AND($B660&gt;Input!$G$45,$B660&lt;Input!$G$25),PMT(Input!$G$40/(100*12),(OFFSET($A$4,MATCH(Input!$G$25,$B$4:$B$1004,1),0,1,1)-OFFSET($A$4,MATCH(Input!$G$45,$B$4:$B$1004,1),0,1,1)),$H$4,0,1),0)</f>
        <v>0</v>
      </c>
      <c r="F660" s="78" t="n">
        <f aca="false">($F659+$D660+$E660)*(1+Input!$G$40/(100*12))</f>
        <v>-8.06606849546716E-010</v>
      </c>
    </row>
    <row r="661" customFormat="false" ht="12.8" hidden="false" customHeight="false" outlineLevel="0" collapsed="false">
      <c r="A661" s="76" t="n">
        <v>657</v>
      </c>
      <c r="B661" s="77" t="n">
        <f aca="false">EOMONTH(Input!$C$7,A661)</f>
        <v>62914</v>
      </c>
      <c r="D661" s="78" t="n">
        <f aca="false">IF(AND($B661&lt;Input!$C$31,$B661&lt;Input!$G$31),Input!$G$41,0)</f>
        <v>0</v>
      </c>
      <c r="E661" s="78" t="n">
        <f aca="true">IF(AND($B661&gt;Input!$G$45,$B661&lt;Input!$G$25),PMT(Input!$G$40/(100*12),(OFFSET($A$4,MATCH(Input!$G$25,$B$4:$B$1004,1),0,1,1)-OFFSET($A$4,MATCH(Input!$G$45,$B$4:$B$1004,1),0,1,1)),$H$4,0,1),0)</f>
        <v>0</v>
      </c>
      <c r="F661" s="78" t="n">
        <f aca="false">($F660+$D661+$E661)*(1+Input!$G$40/(100*12))</f>
        <v>-8.09967711419828E-010</v>
      </c>
    </row>
    <row r="662" customFormat="false" ht="12.8" hidden="false" customHeight="false" outlineLevel="0" collapsed="false">
      <c r="A662" s="76" t="n">
        <v>658</v>
      </c>
      <c r="B662" s="77" t="n">
        <f aca="false">EOMONTH(Input!$C$7,A662)</f>
        <v>62944</v>
      </c>
      <c r="D662" s="78" t="n">
        <f aca="false">IF(AND($B662&lt;Input!$C$31,$B662&lt;Input!$G$31),Input!$G$41,0)</f>
        <v>0</v>
      </c>
      <c r="E662" s="78" t="n">
        <f aca="true">IF(AND($B662&gt;Input!$G$45,$B662&lt;Input!$G$25),PMT(Input!$G$40/(100*12),(OFFSET($A$4,MATCH(Input!$G$25,$B$4:$B$1004,1),0,1,1)-OFFSET($A$4,MATCH(Input!$G$45,$B$4:$B$1004,1),0,1,1)),$H$4,0,1),0)</f>
        <v>0</v>
      </c>
      <c r="F662" s="78" t="n">
        <f aca="false">($F661+$D662+$E662)*(1+Input!$G$40/(100*12))</f>
        <v>-8.13342576884077E-010</v>
      </c>
    </row>
    <row r="663" customFormat="false" ht="12.8" hidden="false" customHeight="false" outlineLevel="0" collapsed="false">
      <c r="A663" s="76" t="n">
        <v>659</v>
      </c>
      <c r="B663" s="77" t="n">
        <f aca="false">EOMONTH(Input!$C$7,A663)</f>
        <v>62975</v>
      </c>
      <c r="D663" s="78" t="n">
        <f aca="false">IF(AND($B663&lt;Input!$C$31,$B663&lt;Input!$G$31),Input!$G$41,0)</f>
        <v>0</v>
      </c>
      <c r="E663" s="78" t="n">
        <f aca="true">IF(AND($B663&gt;Input!$G$45,$B663&lt;Input!$G$25),PMT(Input!$G$40/(100*12),(OFFSET($A$4,MATCH(Input!$G$25,$B$4:$B$1004,1),0,1,1)-OFFSET($A$4,MATCH(Input!$G$45,$B$4:$B$1004,1),0,1,1)),$H$4,0,1),0)</f>
        <v>0</v>
      </c>
      <c r="F663" s="78" t="n">
        <f aca="false">($F662+$D663+$E663)*(1+Input!$G$40/(100*12))</f>
        <v>-8.1673150428776E-010</v>
      </c>
    </row>
    <row r="664" customFormat="false" ht="12.8" hidden="false" customHeight="false" outlineLevel="0" collapsed="false">
      <c r="A664" s="76" t="n">
        <v>660</v>
      </c>
      <c r="B664" s="77" t="n">
        <f aca="false">EOMONTH(Input!$C$7,A664)</f>
        <v>63005</v>
      </c>
      <c r="D664" s="78" t="n">
        <f aca="false">IF(AND($B664&lt;Input!$C$31,$B664&lt;Input!$G$31),Input!$G$41,0)</f>
        <v>0</v>
      </c>
      <c r="E664" s="78" t="n">
        <f aca="true">IF(AND($B664&gt;Input!$G$45,$B664&lt;Input!$G$25),PMT(Input!$G$40/(100*12),(OFFSET($A$4,MATCH(Input!$G$25,$B$4:$B$1004,1),0,1,1)-OFFSET($A$4,MATCH(Input!$G$45,$B$4:$B$1004,1),0,1,1)),$H$4,0,1),0)</f>
        <v>0</v>
      </c>
      <c r="F664" s="78" t="n">
        <f aca="false">($F663+$D664+$E664)*(1+Input!$G$40/(100*12))</f>
        <v>-8.20134552222293E-010</v>
      </c>
    </row>
    <row r="665" customFormat="false" ht="12.8" hidden="false" customHeight="false" outlineLevel="0" collapsed="false">
      <c r="A665" s="76" t="n">
        <v>661</v>
      </c>
      <c r="B665" s="77" t="n">
        <f aca="false">EOMONTH(Input!$C$7,A665)</f>
        <v>63036</v>
      </c>
      <c r="D665" s="78" t="n">
        <f aca="false">IF(AND($B665&lt;Input!$C$31,$B665&lt;Input!$G$31),Input!$G$41,0)</f>
        <v>0</v>
      </c>
      <c r="E665" s="78" t="n">
        <f aca="true">IF(AND($B665&gt;Input!$G$45,$B665&lt;Input!$G$25),PMT(Input!$G$40/(100*12),(OFFSET($A$4,MATCH(Input!$G$25,$B$4:$B$1004,1),0,1,1)-OFFSET($A$4,MATCH(Input!$G$45,$B$4:$B$1004,1),0,1,1)),$H$4,0,1),0)</f>
        <v>0</v>
      </c>
      <c r="F665" s="78" t="n">
        <f aca="false">($F664+$D665+$E665)*(1+Input!$G$40/(100*12))</f>
        <v>-8.23551779523219E-010</v>
      </c>
    </row>
    <row r="666" customFormat="false" ht="12.8" hidden="false" customHeight="false" outlineLevel="0" collapsed="false">
      <c r="A666" s="76" t="n">
        <v>662</v>
      </c>
      <c r="B666" s="77" t="n">
        <f aca="false">EOMONTH(Input!$C$7,A666)</f>
        <v>63067</v>
      </c>
      <c r="D666" s="78" t="n">
        <f aca="false">IF(AND($B666&lt;Input!$C$31,$B666&lt;Input!$G$31),Input!$G$41,0)</f>
        <v>0</v>
      </c>
      <c r="E666" s="78" t="n">
        <f aca="true">IF(AND($B666&gt;Input!$G$45,$B666&lt;Input!$G$25),PMT(Input!$G$40/(100*12),(OFFSET($A$4,MATCH(Input!$G$25,$B$4:$B$1004,1),0,1,1)-OFFSET($A$4,MATCH(Input!$G$45,$B$4:$B$1004,1),0,1,1)),$H$4,0,1),0)</f>
        <v>0</v>
      </c>
      <c r="F666" s="78" t="n">
        <f aca="false">($F665+$D666+$E666)*(1+Input!$G$40/(100*12))</f>
        <v>-8.26983245271232E-010</v>
      </c>
    </row>
    <row r="667" customFormat="false" ht="12.8" hidden="false" customHeight="false" outlineLevel="0" collapsed="false">
      <c r="A667" s="76" t="n">
        <v>663</v>
      </c>
      <c r="B667" s="77" t="n">
        <f aca="false">EOMONTH(Input!$C$7,A667)</f>
        <v>63097</v>
      </c>
      <c r="D667" s="78" t="n">
        <f aca="false">IF(AND($B667&lt;Input!$C$31,$B667&lt;Input!$G$31),Input!$G$41,0)</f>
        <v>0</v>
      </c>
      <c r="E667" s="78" t="n">
        <f aca="true">IF(AND($B667&gt;Input!$G$45,$B667&lt;Input!$G$25),PMT(Input!$G$40/(100*12),(OFFSET($A$4,MATCH(Input!$G$25,$B$4:$B$1004,1),0,1,1)-OFFSET($A$4,MATCH(Input!$G$45,$B$4:$B$1004,1),0,1,1)),$H$4,0,1),0)</f>
        <v>0</v>
      </c>
      <c r="F667" s="78" t="n">
        <f aca="false">($F666+$D667+$E667)*(1+Input!$G$40/(100*12))</f>
        <v>-8.30429008793196E-010</v>
      </c>
    </row>
    <row r="668" customFormat="false" ht="12.8" hidden="false" customHeight="false" outlineLevel="0" collapsed="false">
      <c r="A668" s="76" t="n">
        <v>664</v>
      </c>
      <c r="B668" s="77" t="n">
        <f aca="false">EOMONTH(Input!$C$7,A668)</f>
        <v>63128</v>
      </c>
      <c r="D668" s="78" t="n">
        <f aca="false">IF(AND($B668&lt;Input!$C$31,$B668&lt;Input!$G$31),Input!$G$41,0)</f>
        <v>0</v>
      </c>
      <c r="E668" s="78" t="n">
        <f aca="true">IF(AND($B668&gt;Input!$G$45,$B668&lt;Input!$G$25),PMT(Input!$G$40/(100*12),(OFFSET($A$4,MATCH(Input!$G$25,$B$4:$B$1004,1),0,1,1)-OFFSET($A$4,MATCH(Input!$G$45,$B$4:$B$1004,1),0,1,1)),$H$4,0,1),0)</f>
        <v>0</v>
      </c>
      <c r="F668" s="78" t="n">
        <f aca="false">($F667+$D668+$E668)*(1+Input!$G$40/(100*12))</f>
        <v>-8.33889129663168E-010</v>
      </c>
    </row>
    <row r="669" customFormat="false" ht="12.8" hidden="false" customHeight="false" outlineLevel="0" collapsed="false">
      <c r="A669" s="76" t="n">
        <v>665</v>
      </c>
      <c r="B669" s="77" t="n">
        <f aca="false">EOMONTH(Input!$C$7,A669)</f>
        <v>63158</v>
      </c>
      <c r="D669" s="78" t="n">
        <f aca="false">IF(AND($B669&lt;Input!$C$31,$B669&lt;Input!$G$31),Input!$G$41,0)</f>
        <v>0</v>
      </c>
      <c r="E669" s="78" t="n">
        <f aca="true">IF(AND($B669&gt;Input!$G$45,$B669&lt;Input!$G$25),PMT(Input!$G$40/(100*12),(OFFSET($A$4,MATCH(Input!$G$25,$B$4:$B$1004,1),0,1,1)-OFFSET($A$4,MATCH(Input!$G$45,$B$4:$B$1004,1),0,1,1)),$H$4,0,1),0)</f>
        <v>0</v>
      </c>
      <c r="F669" s="78" t="n">
        <f aca="false">($F668+$D669+$E669)*(1+Input!$G$40/(100*12))</f>
        <v>-8.37363667703431E-010</v>
      </c>
    </row>
    <row r="670" customFormat="false" ht="12.8" hidden="false" customHeight="false" outlineLevel="0" collapsed="false">
      <c r="A670" s="76" t="n">
        <v>666</v>
      </c>
      <c r="B670" s="77" t="n">
        <f aca="false">EOMONTH(Input!$C$7,A670)</f>
        <v>63189</v>
      </c>
      <c r="D670" s="78" t="n">
        <f aca="false">IF(AND($B670&lt;Input!$C$31,$B670&lt;Input!$G$31),Input!$G$41,0)</f>
        <v>0</v>
      </c>
      <c r="E670" s="78" t="n">
        <f aca="true">IF(AND($B670&gt;Input!$G$45,$B670&lt;Input!$G$25),PMT(Input!$G$40/(100*12),(OFFSET($A$4,MATCH(Input!$G$25,$B$4:$B$1004,1),0,1,1)-OFFSET($A$4,MATCH(Input!$G$45,$B$4:$B$1004,1),0,1,1)),$H$4,0,1),0)</f>
        <v>0</v>
      </c>
      <c r="F670" s="78" t="n">
        <f aca="false">($F669+$D670+$E670)*(1+Input!$G$40/(100*12))</f>
        <v>-8.40852682985528E-010</v>
      </c>
    </row>
    <row r="671" customFormat="false" ht="12.8" hidden="false" customHeight="false" outlineLevel="0" collapsed="false">
      <c r="A671" s="76" t="n">
        <v>667</v>
      </c>
      <c r="B671" s="77" t="n">
        <f aca="false">EOMONTH(Input!$C$7,A671)</f>
        <v>63220</v>
      </c>
      <c r="D671" s="78" t="n">
        <f aca="false">IF(AND($B671&lt;Input!$C$31,$B671&lt;Input!$G$31),Input!$G$41,0)</f>
        <v>0</v>
      </c>
      <c r="E671" s="78" t="n">
        <f aca="true">IF(AND($B671&gt;Input!$G$45,$B671&lt;Input!$G$25),PMT(Input!$G$40/(100*12),(OFFSET($A$4,MATCH(Input!$G$25,$B$4:$B$1004,1),0,1,1)-OFFSET($A$4,MATCH(Input!$G$45,$B$4:$B$1004,1),0,1,1)),$H$4,0,1),0)</f>
        <v>0</v>
      </c>
      <c r="F671" s="78" t="n">
        <f aca="false">($F670+$D671+$E671)*(1+Input!$G$40/(100*12))</f>
        <v>-8.44356235831302E-010</v>
      </c>
    </row>
    <row r="672" customFormat="false" ht="12.8" hidden="false" customHeight="false" outlineLevel="0" collapsed="false">
      <c r="A672" s="76" t="n">
        <v>668</v>
      </c>
      <c r="B672" s="77" t="n">
        <f aca="false">EOMONTH(Input!$C$7,A672)</f>
        <v>63248</v>
      </c>
      <c r="D672" s="78" t="n">
        <f aca="false">IF(AND($B672&lt;Input!$C$31,$B672&lt;Input!$G$31),Input!$G$41,0)</f>
        <v>0</v>
      </c>
      <c r="E672" s="78" t="n">
        <f aca="true">IF(AND($B672&gt;Input!$G$45,$B672&lt;Input!$G$25),PMT(Input!$G$40/(100*12),(OFFSET($A$4,MATCH(Input!$G$25,$B$4:$B$1004,1),0,1,1)-OFFSET($A$4,MATCH(Input!$G$45,$B$4:$B$1004,1),0,1,1)),$H$4,0,1),0)</f>
        <v>0</v>
      </c>
      <c r="F672" s="78" t="n">
        <f aca="false">($F671+$D672+$E672)*(1+Input!$G$40/(100*12))</f>
        <v>-8.47874386813932E-010</v>
      </c>
    </row>
    <row r="673" customFormat="false" ht="12.8" hidden="false" customHeight="false" outlineLevel="0" collapsed="false">
      <c r="A673" s="76" t="n">
        <v>669</v>
      </c>
      <c r="B673" s="77" t="n">
        <f aca="false">EOMONTH(Input!$C$7,A673)</f>
        <v>63279</v>
      </c>
      <c r="D673" s="78" t="n">
        <f aca="false">IF(AND($B673&lt;Input!$C$31,$B673&lt;Input!$G$31),Input!$G$41,0)</f>
        <v>0</v>
      </c>
      <c r="E673" s="78" t="n">
        <f aca="true">IF(AND($B673&gt;Input!$G$45,$B673&lt;Input!$G$25),PMT(Input!$G$40/(100*12),(OFFSET($A$4,MATCH(Input!$G$25,$B$4:$B$1004,1),0,1,1)-OFFSET($A$4,MATCH(Input!$G$45,$B$4:$B$1004,1),0,1,1)),$H$4,0,1),0)</f>
        <v>0</v>
      </c>
      <c r="F673" s="78" t="n">
        <f aca="false">($F672+$D673+$E673)*(1+Input!$G$40/(100*12))</f>
        <v>-8.5140719675899E-010</v>
      </c>
    </row>
    <row r="674" customFormat="false" ht="12.8" hidden="false" customHeight="false" outlineLevel="0" collapsed="false">
      <c r="A674" s="76" t="n">
        <v>670</v>
      </c>
      <c r="B674" s="77" t="n">
        <f aca="false">EOMONTH(Input!$C$7,A674)</f>
        <v>63309</v>
      </c>
      <c r="D674" s="78" t="n">
        <f aca="false">IF(AND($B674&lt;Input!$C$31,$B674&lt;Input!$G$31),Input!$G$41,0)</f>
        <v>0</v>
      </c>
      <c r="E674" s="78" t="n">
        <f aca="true">IF(AND($B674&gt;Input!$G$45,$B674&lt;Input!$G$25),PMT(Input!$G$40/(100*12),(OFFSET($A$4,MATCH(Input!$G$25,$B$4:$B$1004,1),0,1,1)-OFFSET($A$4,MATCH(Input!$G$45,$B$4:$B$1004,1),0,1,1)),$H$4,0,1),0)</f>
        <v>0</v>
      </c>
      <c r="F674" s="78" t="n">
        <f aca="false">($F673+$D674+$E674)*(1+Input!$G$40/(100*12))</f>
        <v>-8.54954726745486E-010</v>
      </c>
    </row>
    <row r="675" customFormat="false" ht="12.8" hidden="false" customHeight="false" outlineLevel="0" collapsed="false">
      <c r="A675" s="76" t="n">
        <v>671</v>
      </c>
      <c r="B675" s="77" t="n">
        <f aca="false">EOMONTH(Input!$C$7,A675)</f>
        <v>63340</v>
      </c>
      <c r="D675" s="78" t="n">
        <f aca="false">IF(AND($B675&lt;Input!$C$31,$B675&lt;Input!$G$31),Input!$G$41,0)</f>
        <v>0</v>
      </c>
      <c r="E675" s="78" t="n">
        <f aca="true">IF(AND($B675&gt;Input!$G$45,$B675&lt;Input!$G$25),PMT(Input!$G$40/(100*12),(OFFSET($A$4,MATCH(Input!$G$25,$B$4:$B$1004,1),0,1,1)-OFFSET($A$4,MATCH(Input!$G$45,$B$4:$B$1004,1),0,1,1)),$H$4,0,1),0)</f>
        <v>0</v>
      </c>
      <c r="F675" s="78" t="n">
        <f aca="false">($F674+$D675+$E675)*(1+Input!$G$40/(100*12))</f>
        <v>-8.58517038106925E-010</v>
      </c>
    </row>
    <row r="676" customFormat="false" ht="12.8" hidden="false" customHeight="false" outlineLevel="0" collapsed="false">
      <c r="A676" s="76" t="n">
        <v>672</v>
      </c>
      <c r="B676" s="77" t="n">
        <f aca="false">EOMONTH(Input!$C$7,A676)</f>
        <v>63370</v>
      </c>
      <c r="D676" s="78" t="n">
        <f aca="false">IF(AND($B676&lt;Input!$C$31,$B676&lt;Input!$G$31),Input!$G$41,0)</f>
        <v>0</v>
      </c>
      <c r="E676" s="78" t="n">
        <f aca="true">IF(AND($B676&gt;Input!$G$45,$B676&lt;Input!$G$25),PMT(Input!$G$40/(100*12),(OFFSET($A$4,MATCH(Input!$G$25,$B$4:$B$1004,1),0,1,1)-OFFSET($A$4,MATCH(Input!$G$45,$B$4:$B$1004,1),0,1,1)),$H$4,0,1),0)</f>
        <v>0</v>
      </c>
      <c r="F676" s="78" t="n">
        <f aca="false">($F675+$D676+$E676)*(1+Input!$G$40/(100*12))</f>
        <v>-8.62094192432371E-010</v>
      </c>
    </row>
    <row r="677" customFormat="false" ht="12.8" hidden="false" customHeight="false" outlineLevel="0" collapsed="false">
      <c r="A677" s="76" t="n">
        <v>673</v>
      </c>
      <c r="B677" s="77" t="n">
        <f aca="false">EOMONTH(Input!$C$7,A677)</f>
        <v>63401</v>
      </c>
      <c r="D677" s="78" t="n">
        <f aca="false">IF(AND($B677&lt;Input!$C$31,$B677&lt;Input!$G$31),Input!$G$41,0)</f>
        <v>0</v>
      </c>
      <c r="E677" s="78" t="n">
        <f aca="true">IF(AND($B677&gt;Input!$G$45,$B677&lt;Input!$G$25),PMT(Input!$G$40/(100*12),(OFFSET($A$4,MATCH(Input!$G$25,$B$4:$B$1004,1),0,1,1)-OFFSET($A$4,MATCH(Input!$G$45,$B$4:$B$1004,1),0,1,1)),$H$4,0,1),0)</f>
        <v>0</v>
      </c>
      <c r="F677" s="78" t="n">
        <f aca="false">($F676+$D677+$E677)*(1+Input!$G$40/(100*12))</f>
        <v>-8.65686251567506E-010</v>
      </c>
    </row>
    <row r="678" customFormat="false" ht="12.8" hidden="false" customHeight="false" outlineLevel="0" collapsed="false">
      <c r="A678" s="76" t="n">
        <v>674</v>
      </c>
      <c r="B678" s="77" t="n">
        <f aca="false">EOMONTH(Input!$C$7,A678)</f>
        <v>63432</v>
      </c>
      <c r="D678" s="78" t="n">
        <f aca="false">IF(AND($B678&lt;Input!$C$31,$B678&lt;Input!$G$31),Input!$G$41,0)</f>
        <v>0</v>
      </c>
      <c r="E678" s="78" t="n">
        <f aca="true">IF(AND($B678&gt;Input!$G$45,$B678&lt;Input!$G$25),PMT(Input!$G$40/(100*12),(OFFSET($A$4,MATCH(Input!$G$25,$B$4:$B$1004,1),0,1,1)-OFFSET($A$4,MATCH(Input!$G$45,$B$4:$B$1004,1),0,1,1)),$H$4,0,1),0)</f>
        <v>0</v>
      </c>
      <c r="F678" s="78" t="n">
        <f aca="false">($F677+$D678+$E678)*(1+Input!$G$40/(100*12))</f>
        <v>-8.69293277615703E-010</v>
      </c>
    </row>
    <row r="679" customFormat="false" ht="12.8" hidden="false" customHeight="false" outlineLevel="0" collapsed="false">
      <c r="A679" s="76" t="n">
        <v>675</v>
      </c>
      <c r="B679" s="77" t="n">
        <f aca="false">EOMONTH(Input!$C$7,A679)</f>
        <v>63462</v>
      </c>
      <c r="D679" s="78" t="n">
        <f aca="false">IF(AND($B679&lt;Input!$C$31,$B679&lt;Input!$G$31),Input!$G$41,0)</f>
        <v>0</v>
      </c>
      <c r="E679" s="78" t="n">
        <f aca="true">IF(AND($B679&gt;Input!$G$45,$B679&lt;Input!$G$25),PMT(Input!$G$40/(100*12),(OFFSET($A$4,MATCH(Input!$G$25,$B$4:$B$1004,1),0,1,1)-OFFSET($A$4,MATCH(Input!$G$45,$B$4:$B$1004,1),0,1,1)),$H$4,0,1),0)</f>
        <v>0</v>
      </c>
      <c r="F679" s="78" t="n">
        <f aca="false">($F678+$D679+$E679)*(1+Input!$G$40/(100*12))</f>
        <v>-8.72915332939102E-010</v>
      </c>
    </row>
    <row r="680" customFormat="false" ht="12.8" hidden="false" customHeight="false" outlineLevel="0" collapsed="false">
      <c r="A680" s="76" t="n">
        <v>676</v>
      </c>
      <c r="B680" s="77" t="n">
        <f aca="false">EOMONTH(Input!$C$7,A680)</f>
        <v>63493</v>
      </c>
      <c r="D680" s="78" t="n">
        <f aca="false">IF(AND($B680&lt;Input!$C$31,$B680&lt;Input!$G$31),Input!$G$41,0)</f>
        <v>0</v>
      </c>
      <c r="E680" s="78" t="n">
        <f aca="true">IF(AND($B680&gt;Input!$G$45,$B680&lt;Input!$G$25),PMT(Input!$G$40/(100*12),(OFFSET($A$4,MATCH(Input!$G$25,$B$4:$B$1004,1),0,1,1)-OFFSET($A$4,MATCH(Input!$G$45,$B$4:$B$1004,1),0,1,1)),$H$4,0,1),0)</f>
        <v>0</v>
      </c>
      <c r="F680" s="78" t="n">
        <f aca="false">($F679+$D680+$E680)*(1+Input!$G$40/(100*12))</f>
        <v>-8.76552480159682E-010</v>
      </c>
    </row>
    <row r="681" customFormat="false" ht="12.8" hidden="false" customHeight="false" outlineLevel="0" collapsed="false">
      <c r="A681" s="76" t="n">
        <v>677</v>
      </c>
      <c r="B681" s="77" t="n">
        <f aca="false">EOMONTH(Input!$C$7,A681)</f>
        <v>63523</v>
      </c>
      <c r="D681" s="78" t="n">
        <f aca="false">IF(AND($B681&lt;Input!$C$31,$B681&lt;Input!$G$31),Input!$G$41,0)</f>
        <v>0</v>
      </c>
      <c r="E681" s="78" t="n">
        <f aca="true">IF(AND($B681&gt;Input!$G$45,$B681&lt;Input!$G$25),PMT(Input!$G$40/(100*12),(OFFSET($A$4,MATCH(Input!$G$25,$B$4:$B$1004,1),0,1,1)-OFFSET($A$4,MATCH(Input!$G$45,$B$4:$B$1004,1),0,1,1)),$H$4,0,1),0)</f>
        <v>0</v>
      </c>
      <c r="F681" s="78" t="n">
        <f aca="false">($F680+$D681+$E681)*(1+Input!$G$40/(100*12))</f>
        <v>-8.80204782160347E-010</v>
      </c>
    </row>
    <row r="682" customFormat="false" ht="12.8" hidden="false" customHeight="false" outlineLevel="0" collapsed="false">
      <c r="A682" s="76" t="n">
        <v>678</v>
      </c>
      <c r="B682" s="77" t="n">
        <f aca="false">EOMONTH(Input!$C$7,A682)</f>
        <v>63554</v>
      </c>
      <c r="D682" s="78" t="n">
        <f aca="false">IF(AND($B682&lt;Input!$C$31,$B682&lt;Input!$G$31),Input!$G$41,0)</f>
        <v>0</v>
      </c>
      <c r="E682" s="78" t="n">
        <f aca="true">IF(AND($B682&gt;Input!$G$45,$B682&lt;Input!$G$25),PMT(Input!$G$40/(100*12),(OFFSET($A$4,MATCH(Input!$G$25,$B$4:$B$1004,1),0,1,1)-OFFSET($A$4,MATCH(Input!$G$45,$B$4:$B$1004,1),0,1,1)),$H$4,0,1),0)</f>
        <v>0</v>
      </c>
      <c r="F682" s="78" t="n">
        <f aca="false">($F681+$D682+$E682)*(1+Input!$G$40/(100*12))</f>
        <v>-8.83872302086015E-010</v>
      </c>
    </row>
    <row r="683" customFormat="false" ht="12.8" hidden="false" customHeight="false" outlineLevel="0" collapsed="false">
      <c r="A683" s="76" t="n">
        <v>679</v>
      </c>
      <c r="B683" s="77" t="n">
        <f aca="false">EOMONTH(Input!$C$7,A683)</f>
        <v>63585</v>
      </c>
      <c r="D683" s="78" t="n">
        <f aca="false">IF(AND($B683&lt;Input!$C$31,$B683&lt;Input!$G$31),Input!$G$41,0)</f>
        <v>0</v>
      </c>
      <c r="E683" s="78" t="n">
        <f aca="true">IF(AND($B683&gt;Input!$G$45,$B683&lt;Input!$G$25),PMT(Input!$G$40/(100*12),(OFFSET($A$4,MATCH(Input!$G$25,$B$4:$B$1004,1),0,1,1)-OFFSET($A$4,MATCH(Input!$G$45,$B$4:$B$1004,1),0,1,1)),$H$4,0,1),0)</f>
        <v>0</v>
      </c>
      <c r="F683" s="78" t="n">
        <f aca="false">($F682+$D683+$E683)*(1+Input!$G$40/(100*12))</f>
        <v>-8.87555103344707E-010</v>
      </c>
    </row>
    <row r="684" customFormat="false" ht="12.8" hidden="false" customHeight="false" outlineLevel="0" collapsed="false">
      <c r="A684" s="76" t="n">
        <v>680</v>
      </c>
      <c r="B684" s="77" t="n">
        <f aca="false">EOMONTH(Input!$C$7,A684)</f>
        <v>63613</v>
      </c>
      <c r="D684" s="78" t="n">
        <f aca="false">IF(AND($B684&lt;Input!$C$31,$B684&lt;Input!$G$31),Input!$G$41,0)</f>
        <v>0</v>
      </c>
      <c r="E684" s="78" t="n">
        <f aca="true">IF(AND($B684&gt;Input!$G$45,$B684&lt;Input!$G$25),PMT(Input!$G$40/(100*12),(OFFSET($A$4,MATCH(Input!$G$25,$B$4:$B$1004,1),0,1,1)-OFFSET($A$4,MATCH(Input!$G$45,$B$4:$B$1004,1),0,1,1)),$H$4,0,1),0)</f>
        <v>0</v>
      </c>
      <c r="F684" s="78" t="n">
        <f aca="false">($F683+$D684+$E684)*(1+Input!$G$40/(100*12))</f>
        <v>-8.91253249608643E-010</v>
      </c>
    </row>
    <row r="685" customFormat="false" ht="12.8" hidden="false" customHeight="false" outlineLevel="0" collapsed="false">
      <c r="A685" s="76" t="n">
        <v>681</v>
      </c>
      <c r="B685" s="77" t="n">
        <f aca="false">EOMONTH(Input!$C$7,A685)</f>
        <v>63644</v>
      </c>
      <c r="D685" s="78" t="n">
        <f aca="false">IF(AND($B685&lt;Input!$C$31,$B685&lt;Input!$G$31),Input!$G$41,0)</f>
        <v>0</v>
      </c>
      <c r="E685" s="78" t="n">
        <f aca="true">IF(AND($B685&gt;Input!$G$45,$B685&lt;Input!$G$25),PMT(Input!$G$40/(100*12),(OFFSET($A$4,MATCH(Input!$G$25,$B$4:$B$1004,1),0,1,1)-OFFSET($A$4,MATCH(Input!$G$45,$B$4:$B$1004,1),0,1,1)),$H$4,0,1),0)</f>
        <v>0</v>
      </c>
      <c r="F685" s="78" t="n">
        <f aca="false">($F684+$D685+$E685)*(1+Input!$G$40/(100*12))</f>
        <v>-8.94966804815346E-010</v>
      </c>
    </row>
    <row r="686" customFormat="false" ht="12.8" hidden="false" customHeight="false" outlineLevel="0" collapsed="false">
      <c r="A686" s="76" t="n">
        <v>682</v>
      </c>
      <c r="B686" s="77" t="n">
        <f aca="false">EOMONTH(Input!$C$7,A686)</f>
        <v>63674</v>
      </c>
      <c r="D686" s="78" t="n">
        <f aca="false">IF(AND($B686&lt;Input!$C$31,$B686&lt;Input!$G$31),Input!$G$41,0)</f>
        <v>0</v>
      </c>
      <c r="E686" s="78" t="n">
        <f aca="true">IF(AND($B686&gt;Input!$G$45,$B686&lt;Input!$G$25),PMT(Input!$G$40/(100*12),(OFFSET($A$4,MATCH(Input!$G$25,$B$4:$B$1004,1),0,1,1)-OFFSET($A$4,MATCH(Input!$G$45,$B$4:$B$1004,1),0,1,1)),$H$4,0,1),0)</f>
        <v>0</v>
      </c>
      <c r="F686" s="78" t="n">
        <f aca="false">($F685+$D686+$E686)*(1+Input!$G$40/(100*12))</f>
        <v>-8.98695833168743E-010</v>
      </c>
    </row>
    <row r="687" customFormat="false" ht="12.8" hidden="false" customHeight="false" outlineLevel="0" collapsed="false">
      <c r="A687" s="76" t="n">
        <v>683</v>
      </c>
      <c r="B687" s="77" t="n">
        <f aca="false">EOMONTH(Input!$C$7,A687)</f>
        <v>63705</v>
      </c>
      <c r="D687" s="78" t="n">
        <f aca="false">IF(AND($B687&lt;Input!$C$31,$B687&lt;Input!$G$31),Input!$G$41,0)</f>
        <v>0</v>
      </c>
      <c r="E687" s="78" t="n">
        <f aca="true">IF(AND($B687&gt;Input!$G$45,$B687&lt;Input!$G$25),PMT(Input!$G$40/(100*12),(OFFSET($A$4,MATCH(Input!$G$25,$B$4:$B$1004,1),0,1,1)-OFFSET($A$4,MATCH(Input!$G$45,$B$4:$B$1004,1),0,1,1)),$H$4,0,1),0)</f>
        <v>0</v>
      </c>
      <c r="F687" s="78" t="n">
        <f aca="false">($F686+$D687+$E687)*(1+Input!$G$40/(100*12))</f>
        <v>-9.0244039914028E-010</v>
      </c>
    </row>
    <row r="688" customFormat="false" ht="12.8" hidden="false" customHeight="false" outlineLevel="0" collapsed="false">
      <c r="A688" s="76" t="n">
        <v>684</v>
      </c>
      <c r="B688" s="77" t="n">
        <f aca="false">EOMONTH(Input!$C$7,A688)</f>
        <v>63735</v>
      </c>
      <c r="D688" s="78" t="n">
        <f aca="false">IF(AND($B688&lt;Input!$C$31,$B688&lt;Input!$G$31),Input!$G$41,0)</f>
        <v>0</v>
      </c>
      <c r="E688" s="78" t="n">
        <f aca="true">IF(AND($B688&gt;Input!$G$45,$B688&lt;Input!$G$25),PMT(Input!$G$40/(100*12),(OFFSET($A$4,MATCH(Input!$G$25,$B$4:$B$1004,1),0,1,1)-OFFSET($A$4,MATCH(Input!$G$45,$B$4:$B$1004,1),0,1,1)),$H$4,0,1),0)</f>
        <v>0</v>
      </c>
      <c r="F688" s="78" t="n">
        <f aca="false">($F687+$D688+$E688)*(1+Input!$G$40/(100*12))</f>
        <v>-9.06200567470031E-010</v>
      </c>
    </row>
    <row r="689" customFormat="false" ht="12.8" hidden="false" customHeight="false" outlineLevel="0" collapsed="false">
      <c r="A689" s="76" t="n">
        <v>685</v>
      </c>
      <c r="B689" s="77" t="n">
        <f aca="false">EOMONTH(Input!$C$7,A689)</f>
        <v>63766</v>
      </c>
      <c r="D689" s="78" t="n">
        <f aca="false">IF(AND($B689&lt;Input!$C$31,$B689&lt;Input!$G$31),Input!$G$41,0)</f>
        <v>0</v>
      </c>
      <c r="E689" s="78" t="n">
        <f aca="true">IF(AND($B689&gt;Input!$G$45,$B689&lt;Input!$G$25),PMT(Input!$G$40/(100*12),(OFFSET($A$4,MATCH(Input!$G$25,$B$4:$B$1004,1),0,1,1)-OFFSET($A$4,MATCH(Input!$G$45,$B$4:$B$1004,1),0,1,1)),$H$4,0,1),0)</f>
        <v>0</v>
      </c>
      <c r="F689" s="78" t="n">
        <f aca="false">($F688+$D689+$E689)*(1+Input!$G$40/(100*12))</f>
        <v>-9.09976403167823E-010</v>
      </c>
    </row>
    <row r="690" customFormat="false" ht="12.8" hidden="false" customHeight="false" outlineLevel="0" collapsed="false">
      <c r="A690" s="76" t="n">
        <v>686</v>
      </c>
      <c r="B690" s="77" t="n">
        <f aca="false">EOMONTH(Input!$C$7,A690)</f>
        <v>63797</v>
      </c>
      <c r="D690" s="78" t="n">
        <f aca="false">IF(AND($B690&lt;Input!$C$31,$B690&lt;Input!$G$31),Input!$G$41,0)</f>
        <v>0</v>
      </c>
      <c r="E690" s="78" t="n">
        <f aca="true">IF(AND($B690&gt;Input!$G$45,$B690&lt;Input!$G$25),PMT(Input!$G$40/(100*12),(OFFSET($A$4,MATCH(Input!$G$25,$B$4:$B$1004,1),0,1,1)-OFFSET($A$4,MATCH(Input!$G$45,$B$4:$B$1004,1),0,1,1)),$H$4,0,1),0)</f>
        <v>0</v>
      </c>
      <c r="F690" s="78" t="n">
        <f aca="false">($F689+$D690+$E690)*(1+Input!$G$40/(100*12))</f>
        <v>-9.13767971514355E-010</v>
      </c>
    </row>
    <row r="691" customFormat="false" ht="12.8" hidden="false" customHeight="false" outlineLevel="0" collapsed="false">
      <c r="A691" s="76" t="n">
        <v>687</v>
      </c>
      <c r="B691" s="77" t="n">
        <f aca="false">EOMONTH(Input!$C$7,A691)</f>
        <v>63827</v>
      </c>
      <c r="D691" s="78" t="n">
        <f aca="false">IF(AND($B691&lt;Input!$C$31,$B691&lt;Input!$G$31),Input!$G$41,0)</f>
        <v>0</v>
      </c>
      <c r="E691" s="78" t="n">
        <f aca="true">IF(AND($B691&gt;Input!$G$45,$B691&lt;Input!$G$25),PMT(Input!$G$40/(100*12),(OFFSET($A$4,MATCH(Input!$G$25,$B$4:$B$1004,1),0,1,1)-OFFSET($A$4,MATCH(Input!$G$45,$B$4:$B$1004,1),0,1,1)),$H$4,0,1),0)</f>
        <v>0</v>
      </c>
      <c r="F691" s="78" t="n">
        <f aca="false">($F690+$D691+$E691)*(1+Input!$G$40/(100*12))</f>
        <v>-9.17575338062331E-010</v>
      </c>
    </row>
    <row r="692" customFormat="false" ht="12.8" hidden="false" customHeight="false" outlineLevel="0" collapsed="false">
      <c r="A692" s="76" t="n">
        <v>688</v>
      </c>
      <c r="B692" s="77" t="n">
        <f aca="false">EOMONTH(Input!$C$7,A692)</f>
        <v>63858</v>
      </c>
      <c r="D692" s="78" t="n">
        <f aca="false">IF(AND($B692&lt;Input!$C$31,$B692&lt;Input!$G$31),Input!$G$41,0)</f>
        <v>0</v>
      </c>
      <c r="E692" s="78" t="n">
        <f aca="true">IF(AND($B692&gt;Input!$G$45,$B692&lt;Input!$G$25),PMT(Input!$G$40/(100*12),(OFFSET($A$4,MATCH(Input!$G$25,$B$4:$B$1004,1),0,1,1)-OFFSET($A$4,MATCH(Input!$G$45,$B$4:$B$1004,1),0,1,1)),$H$4,0,1),0)</f>
        <v>0</v>
      </c>
      <c r="F692" s="78" t="n">
        <f aca="false">($F691+$D692+$E692)*(1+Input!$G$40/(100*12))</f>
        <v>-9.21398568637591E-010</v>
      </c>
    </row>
    <row r="693" customFormat="false" ht="12.8" hidden="false" customHeight="false" outlineLevel="0" collapsed="false">
      <c r="A693" s="76" t="n">
        <v>689</v>
      </c>
      <c r="B693" s="77" t="n">
        <f aca="false">EOMONTH(Input!$C$7,A693)</f>
        <v>63888</v>
      </c>
      <c r="D693" s="78" t="n">
        <f aca="false">IF(AND($B693&lt;Input!$C$31,$B693&lt;Input!$G$31),Input!$G$41,0)</f>
        <v>0</v>
      </c>
      <c r="E693" s="78" t="n">
        <f aca="true">IF(AND($B693&gt;Input!$G$45,$B693&lt;Input!$G$25),PMT(Input!$G$40/(100*12),(OFFSET($A$4,MATCH(Input!$G$25,$B$4:$B$1004,1),0,1,1)-OFFSET($A$4,MATCH(Input!$G$45,$B$4:$B$1004,1),0,1,1)),$H$4,0,1),0)</f>
        <v>0</v>
      </c>
      <c r="F693" s="78" t="n">
        <f aca="false">($F692+$D693+$E693)*(1+Input!$G$40/(100*12))</f>
        <v>-9.25237729340248E-010</v>
      </c>
    </row>
    <row r="694" customFormat="false" ht="12.8" hidden="false" customHeight="false" outlineLevel="0" collapsed="false">
      <c r="A694" s="76" t="n">
        <v>690</v>
      </c>
      <c r="B694" s="77" t="n">
        <f aca="false">EOMONTH(Input!$C$7,A694)</f>
        <v>63919</v>
      </c>
      <c r="D694" s="78" t="n">
        <f aca="false">IF(AND($B694&lt;Input!$C$31,$B694&lt;Input!$G$31),Input!$G$41,0)</f>
        <v>0</v>
      </c>
      <c r="E694" s="78" t="n">
        <f aca="true">IF(AND($B694&gt;Input!$G$45,$B694&lt;Input!$G$25),PMT(Input!$G$40/(100*12),(OFFSET($A$4,MATCH(Input!$G$25,$B$4:$B$1004,1),0,1,1)-OFFSET($A$4,MATCH(Input!$G$45,$B$4:$B$1004,1),0,1,1)),$H$4,0,1),0)</f>
        <v>0</v>
      </c>
      <c r="F694" s="78" t="n">
        <f aca="false">($F693+$D694+$E694)*(1+Input!$G$40/(100*12))</f>
        <v>-9.29092886545832E-010</v>
      </c>
    </row>
    <row r="695" customFormat="false" ht="12.8" hidden="false" customHeight="false" outlineLevel="0" collapsed="false">
      <c r="A695" s="76" t="n">
        <v>691</v>
      </c>
      <c r="B695" s="77" t="n">
        <f aca="false">EOMONTH(Input!$C$7,A695)</f>
        <v>63950</v>
      </c>
      <c r="D695" s="78" t="n">
        <f aca="false">IF(AND($B695&lt;Input!$C$31,$B695&lt;Input!$G$31),Input!$G$41,0)</f>
        <v>0</v>
      </c>
      <c r="E695" s="78" t="n">
        <f aca="true">IF(AND($B695&gt;Input!$G$45,$B695&lt;Input!$G$25),PMT(Input!$G$40/(100*12),(OFFSET($A$4,MATCH(Input!$G$25,$B$4:$B$1004,1),0,1,1)-OFFSET($A$4,MATCH(Input!$G$45,$B$4:$B$1004,1),0,1,1)),$H$4,0,1),0)</f>
        <v>0</v>
      </c>
      <c r="F695" s="78" t="n">
        <f aca="false">($F694+$D695+$E695)*(1+Input!$G$40/(100*12))</f>
        <v>-9.3296410690644E-010</v>
      </c>
    </row>
    <row r="696" customFormat="false" ht="12.8" hidden="false" customHeight="false" outlineLevel="0" collapsed="false">
      <c r="A696" s="76" t="n">
        <v>692</v>
      </c>
      <c r="B696" s="77" t="n">
        <f aca="false">EOMONTH(Input!$C$7,A696)</f>
        <v>63978</v>
      </c>
      <c r="D696" s="78" t="n">
        <f aca="false">IF(AND($B696&lt;Input!$C$31,$B696&lt;Input!$G$31),Input!$G$41,0)</f>
        <v>0</v>
      </c>
      <c r="E696" s="78" t="n">
        <f aca="true">IF(AND($B696&gt;Input!$G$45,$B696&lt;Input!$G$25),PMT(Input!$G$40/(100*12),(OFFSET($A$4,MATCH(Input!$G$25,$B$4:$B$1004,1),0,1,1)-OFFSET($A$4,MATCH(Input!$G$45,$B$4:$B$1004,1),0,1,1)),$H$4,0,1),0)</f>
        <v>0</v>
      </c>
      <c r="F696" s="78" t="n">
        <f aca="false">($F695+$D696+$E696)*(1+Input!$G$40/(100*12))</f>
        <v>-9.36851457351883E-010</v>
      </c>
    </row>
    <row r="697" customFormat="false" ht="12.8" hidden="false" customHeight="false" outlineLevel="0" collapsed="false">
      <c r="A697" s="76" t="n">
        <v>693</v>
      </c>
      <c r="B697" s="77" t="n">
        <f aca="false">EOMONTH(Input!$C$7,A697)</f>
        <v>64009</v>
      </c>
      <c r="D697" s="78" t="n">
        <f aca="false">IF(AND($B697&lt;Input!$C$31,$B697&lt;Input!$G$31),Input!$G$41,0)</f>
        <v>0</v>
      </c>
      <c r="E697" s="78" t="n">
        <f aca="true">IF(AND($B697&gt;Input!$G$45,$B697&lt;Input!$G$25),PMT(Input!$G$40/(100*12),(OFFSET($A$4,MATCH(Input!$G$25,$B$4:$B$1004,1),0,1,1)-OFFSET($A$4,MATCH(Input!$G$45,$B$4:$B$1004,1),0,1,1)),$H$4,0,1),0)</f>
        <v>0</v>
      </c>
      <c r="F697" s="78" t="n">
        <f aca="false">($F696+$D697+$E697)*(1+Input!$G$40/(100*12))</f>
        <v>-9.40755005090849E-010</v>
      </c>
    </row>
    <row r="698" customFormat="false" ht="12.8" hidden="false" customHeight="false" outlineLevel="0" collapsed="false">
      <c r="A698" s="76" t="n">
        <v>694</v>
      </c>
      <c r="B698" s="77" t="n">
        <f aca="false">EOMONTH(Input!$C$7,A698)</f>
        <v>64039</v>
      </c>
      <c r="D698" s="78" t="n">
        <f aca="false">IF(AND($B698&lt;Input!$C$31,$B698&lt;Input!$G$31),Input!$G$41,0)</f>
        <v>0</v>
      </c>
      <c r="E698" s="78" t="n">
        <f aca="true">IF(AND($B698&gt;Input!$G$45,$B698&lt;Input!$G$25),PMT(Input!$G$40/(100*12),(OFFSET($A$4,MATCH(Input!$G$25,$B$4:$B$1004,1),0,1,1)-OFFSET($A$4,MATCH(Input!$G$45,$B$4:$B$1004,1),0,1,1)),$H$4,0,1),0)</f>
        <v>0</v>
      </c>
      <c r="F698" s="78" t="n">
        <f aca="false">($F697+$D698+$E698)*(1+Input!$G$40/(100*12))</f>
        <v>-9.44674817612061E-010</v>
      </c>
    </row>
    <row r="699" customFormat="false" ht="12.8" hidden="false" customHeight="false" outlineLevel="0" collapsed="false">
      <c r="A699" s="76" t="n">
        <v>695</v>
      </c>
      <c r="B699" s="77" t="n">
        <f aca="false">EOMONTH(Input!$C$7,A699)</f>
        <v>64070</v>
      </c>
      <c r="D699" s="78" t="n">
        <f aca="false">IF(AND($B699&lt;Input!$C$31,$B699&lt;Input!$G$31),Input!$G$41,0)</f>
        <v>0</v>
      </c>
      <c r="E699" s="78" t="n">
        <f aca="true">IF(AND($B699&gt;Input!$G$45,$B699&lt;Input!$G$25),PMT(Input!$G$40/(100*12),(OFFSET($A$4,MATCH(Input!$G$25,$B$4:$B$1004,1),0,1,1)-OFFSET($A$4,MATCH(Input!$G$45,$B$4:$B$1004,1),0,1,1)),$H$4,0,1),0)</f>
        <v>0</v>
      </c>
      <c r="F699" s="78" t="n">
        <f aca="false">($F698+$D699+$E699)*(1+Input!$G$40/(100*12))</f>
        <v>-9.48610962685445E-010</v>
      </c>
    </row>
    <row r="700" customFormat="false" ht="12.8" hidden="false" customHeight="false" outlineLevel="0" collapsed="false">
      <c r="A700" s="76" t="n">
        <v>696</v>
      </c>
      <c r="B700" s="77" t="n">
        <f aca="false">EOMONTH(Input!$C$7,A700)</f>
        <v>64100</v>
      </c>
      <c r="D700" s="78" t="n">
        <f aca="false">IF(AND($B700&lt;Input!$C$31,$B700&lt;Input!$G$31),Input!$G$41,0)</f>
        <v>0</v>
      </c>
      <c r="E700" s="78" t="n">
        <f aca="true">IF(AND($B700&gt;Input!$G$45,$B700&lt;Input!$G$25),PMT(Input!$G$40/(100*12),(OFFSET($A$4,MATCH(Input!$G$25,$B$4:$B$1004,1),0,1,1)-OFFSET($A$4,MATCH(Input!$G$45,$B$4:$B$1004,1),0,1,1)),$H$4,0,1),0)</f>
        <v>0</v>
      </c>
      <c r="F700" s="78" t="n">
        <f aca="false">($F699+$D700+$E700)*(1+Input!$G$40/(100*12))</f>
        <v>-9.52563508363301E-010</v>
      </c>
    </row>
    <row r="701" customFormat="false" ht="12.8" hidden="false" customHeight="false" outlineLevel="0" collapsed="false">
      <c r="A701" s="76" t="n">
        <v>697</v>
      </c>
      <c r="B701" s="77" t="n">
        <f aca="false">EOMONTH(Input!$C$7,A701)</f>
        <v>64131</v>
      </c>
      <c r="D701" s="78" t="n">
        <f aca="false">IF(AND($B701&lt;Input!$C$31,$B701&lt;Input!$G$31),Input!$G$41,0)</f>
        <v>0</v>
      </c>
      <c r="E701" s="78" t="n">
        <f aca="true">IF(AND($B701&gt;Input!$G$45,$B701&lt;Input!$G$25),PMT(Input!$G$40/(100*12),(OFFSET($A$4,MATCH(Input!$G$25,$B$4:$B$1004,1),0,1,1)-OFFSET($A$4,MATCH(Input!$G$45,$B$4:$B$1004,1),0,1,1)),$H$4,0,1),0)</f>
        <v>0</v>
      </c>
      <c r="F701" s="78" t="n">
        <f aca="false">($F700+$D701+$E701)*(1+Input!$G$40/(100*12))</f>
        <v>-9.56532522981481E-010</v>
      </c>
    </row>
    <row r="702" customFormat="false" ht="12.8" hidden="false" customHeight="false" outlineLevel="0" collapsed="false">
      <c r="A702" s="76" t="n">
        <v>698</v>
      </c>
      <c r="B702" s="77" t="n">
        <f aca="false">EOMONTH(Input!$C$7,A702)</f>
        <v>64162</v>
      </c>
      <c r="D702" s="78" t="n">
        <f aca="false">IF(AND($B702&lt;Input!$C$31,$B702&lt;Input!$G$31),Input!$G$41,0)</f>
        <v>0</v>
      </c>
      <c r="E702" s="78" t="n">
        <f aca="true">IF(AND($B702&gt;Input!$G$45,$B702&lt;Input!$G$25),PMT(Input!$G$40/(100*12),(OFFSET($A$4,MATCH(Input!$G$25,$B$4:$B$1004,1),0,1,1)-OFFSET($A$4,MATCH(Input!$G$45,$B$4:$B$1004,1),0,1,1)),$H$4,0,1),0)</f>
        <v>0</v>
      </c>
      <c r="F702" s="78" t="n">
        <f aca="false">($F701+$D702+$E702)*(1+Input!$G$40/(100*12))</f>
        <v>-9.60518075160571E-010</v>
      </c>
    </row>
    <row r="703" customFormat="false" ht="12.8" hidden="false" customHeight="false" outlineLevel="0" collapsed="false">
      <c r="A703" s="76" t="n">
        <v>699</v>
      </c>
      <c r="B703" s="77" t="n">
        <f aca="false">EOMONTH(Input!$C$7,A703)</f>
        <v>64192</v>
      </c>
      <c r="D703" s="78" t="n">
        <f aca="false">IF(AND($B703&lt;Input!$C$31,$B703&lt;Input!$G$31),Input!$G$41,0)</f>
        <v>0</v>
      </c>
      <c r="E703" s="78" t="n">
        <f aca="true">IF(AND($B703&gt;Input!$G$45,$B703&lt;Input!$G$25),PMT(Input!$G$40/(100*12),(OFFSET($A$4,MATCH(Input!$G$25,$B$4:$B$1004,1),0,1,1)-OFFSET($A$4,MATCH(Input!$G$45,$B$4:$B$1004,1),0,1,1)),$H$4,0,1),0)</f>
        <v>0</v>
      </c>
      <c r="F703" s="78" t="n">
        <f aca="false">($F702+$D703+$E703)*(1+Input!$G$40/(100*12))</f>
        <v>-9.64520233807073E-010</v>
      </c>
    </row>
    <row r="704" customFormat="false" ht="12.8" hidden="false" customHeight="false" outlineLevel="0" collapsed="false">
      <c r="A704" s="76" t="n">
        <v>700</v>
      </c>
      <c r="B704" s="77" t="n">
        <f aca="false">EOMONTH(Input!$C$7,A704)</f>
        <v>64223</v>
      </c>
      <c r="D704" s="78" t="n">
        <f aca="false">IF(AND($B704&lt;Input!$C$31,$B704&lt;Input!$G$31),Input!$G$41,0)</f>
        <v>0</v>
      </c>
      <c r="E704" s="78" t="n">
        <f aca="true">IF(AND($B704&gt;Input!$G$45,$B704&lt;Input!$G$25),PMT(Input!$G$40/(100*12),(OFFSET($A$4,MATCH(Input!$G$25,$B$4:$B$1004,1),0,1,1)-OFFSET($A$4,MATCH(Input!$G$45,$B$4:$B$1004,1),0,1,1)),$H$4,0,1),0)</f>
        <v>0</v>
      </c>
      <c r="F704" s="78" t="n">
        <f aca="false">($F703+$D704+$E704)*(1+Input!$G$40/(100*12))</f>
        <v>-9.68539068114603E-010</v>
      </c>
    </row>
    <row r="705" customFormat="false" ht="12.8" hidden="false" customHeight="false" outlineLevel="0" collapsed="false">
      <c r="A705" s="76" t="n">
        <v>701</v>
      </c>
      <c r="B705" s="77" t="n">
        <f aca="false">EOMONTH(Input!$C$7,A705)</f>
        <v>64253</v>
      </c>
      <c r="D705" s="78" t="n">
        <f aca="false">IF(AND($B705&lt;Input!$C$31,$B705&lt;Input!$G$31),Input!$G$41,0)</f>
        <v>0</v>
      </c>
      <c r="E705" s="78" t="n">
        <f aca="true">IF(AND($B705&gt;Input!$G$45,$B705&lt;Input!$G$25),PMT(Input!$G$40/(100*12),(OFFSET($A$4,MATCH(Input!$G$25,$B$4:$B$1004,1),0,1,1)-OFFSET($A$4,MATCH(Input!$G$45,$B$4:$B$1004,1),0,1,1)),$H$4,0,1),0)</f>
        <v>0</v>
      </c>
      <c r="F705" s="78" t="n">
        <f aca="false">($F704+$D705+$E705)*(1+Input!$G$40/(100*12))</f>
        <v>-9.7257464756508E-010</v>
      </c>
    </row>
    <row r="706" customFormat="false" ht="12.8" hidden="false" customHeight="false" outlineLevel="0" collapsed="false">
      <c r="A706" s="76" t="n">
        <v>702</v>
      </c>
      <c r="B706" s="77" t="n">
        <f aca="false">EOMONTH(Input!$C$7,A706)</f>
        <v>64284</v>
      </c>
      <c r="D706" s="78" t="n">
        <f aca="false">IF(AND($B706&lt;Input!$C$31,$B706&lt;Input!$G$31),Input!$G$41,0)</f>
        <v>0</v>
      </c>
      <c r="E706" s="78" t="n">
        <f aca="true">IF(AND($B706&gt;Input!$G$45,$B706&lt;Input!$G$25),PMT(Input!$G$40/(100*12),(OFFSET($A$4,MATCH(Input!$G$25,$B$4:$B$1004,1),0,1,1)-OFFSET($A$4,MATCH(Input!$G$45,$B$4:$B$1004,1),0,1,1)),$H$4,0,1),0)</f>
        <v>0</v>
      </c>
      <c r="F706" s="78" t="n">
        <f aca="false">($F705+$D706+$E706)*(1+Input!$G$40/(100*12))</f>
        <v>-9.76627041929935E-010</v>
      </c>
    </row>
    <row r="707" customFormat="false" ht="12.8" hidden="false" customHeight="false" outlineLevel="0" collapsed="false">
      <c r="A707" s="76" t="n">
        <v>703</v>
      </c>
      <c r="B707" s="77" t="n">
        <f aca="false">EOMONTH(Input!$C$7,A707)</f>
        <v>64315</v>
      </c>
      <c r="D707" s="78" t="n">
        <f aca="false">IF(AND($B707&lt;Input!$C$31,$B707&lt;Input!$G$31),Input!$G$41,0)</f>
        <v>0</v>
      </c>
      <c r="E707" s="78" t="n">
        <f aca="true">IF(AND($B707&gt;Input!$G$45,$B707&lt;Input!$G$25),PMT(Input!$G$40/(100*12),(OFFSET($A$4,MATCH(Input!$G$25,$B$4:$B$1004,1),0,1,1)-OFFSET($A$4,MATCH(Input!$G$45,$B$4:$B$1004,1),0,1,1)),$H$4,0,1),0)</f>
        <v>0</v>
      </c>
      <c r="F707" s="78" t="n">
        <f aca="false">($F706+$D707+$E707)*(1+Input!$G$40/(100*12))</f>
        <v>-9.8069632127131E-010</v>
      </c>
    </row>
    <row r="708" customFormat="false" ht="12.8" hidden="false" customHeight="false" outlineLevel="0" collapsed="false">
      <c r="A708" s="76" t="n">
        <v>704</v>
      </c>
      <c r="B708" s="77" t="n">
        <f aca="false">EOMONTH(Input!$C$7,A708)</f>
        <v>64344</v>
      </c>
      <c r="D708" s="78" t="n">
        <f aca="false">IF(AND($B708&lt;Input!$C$31,$B708&lt;Input!$G$31),Input!$G$41,0)</f>
        <v>0</v>
      </c>
      <c r="E708" s="78" t="n">
        <f aca="true">IF(AND($B708&gt;Input!$G$45,$B708&lt;Input!$G$25),PMT(Input!$G$40/(100*12),(OFFSET($A$4,MATCH(Input!$G$25,$B$4:$B$1004,1),0,1,1)-OFFSET($A$4,MATCH(Input!$G$45,$B$4:$B$1004,1),0,1,1)),$H$4,0,1),0)</f>
        <v>0</v>
      </c>
      <c r="F708" s="78" t="n">
        <f aca="false">($F707+$D708+$E708)*(1+Input!$G$40/(100*12))</f>
        <v>-9.84782555943273E-010</v>
      </c>
    </row>
    <row r="709" customFormat="false" ht="12.8" hidden="false" customHeight="false" outlineLevel="0" collapsed="false">
      <c r="A709" s="76" t="n">
        <v>705</v>
      </c>
      <c r="B709" s="77" t="n">
        <f aca="false">EOMONTH(Input!$C$7,A709)</f>
        <v>64375</v>
      </c>
      <c r="D709" s="78" t="n">
        <f aca="false">IF(AND($B709&lt;Input!$C$31,$B709&lt;Input!$G$31),Input!$G$41,0)</f>
        <v>0</v>
      </c>
      <c r="E709" s="78" t="n">
        <f aca="true">IF(AND($B709&gt;Input!$G$45,$B709&lt;Input!$G$25),PMT(Input!$G$40/(100*12),(OFFSET($A$4,MATCH(Input!$G$25,$B$4:$B$1004,1),0,1,1)-OFFSET($A$4,MATCH(Input!$G$45,$B$4:$B$1004,1),0,1,1)),$H$4,0,1),0)</f>
        <v>0</v>
      </c>
      <c r="F709" s="78" t="n">
        <f aca="false">($F708+$D709+$E709)*(1+Input!$G$40/(100*12))</f>
        <v>-9.88885816593037E-010</v>
      </c>
    </row>
    <row r="710" customFormat="false" ht="12.8" hidden="false" customHeight="false" outlineLevel="0" collapsed="false">
      <c r="A710" s="76" t="n">
        <v>706</v>
      </c>
      <c r="B710" s="77" t="n">
        <f aca="false">EOMONTH(Input!$C$7,A710)</f>
        <v>64405</v>
      </c>
      <c r="D710" s="78" t="n">
        <f aca="false">IF(AND($B710&lt;Input!$C$31,$B710&lt;Input!$G$31),Input!$G$41,0)</f>
        <v>0</v>
      </c>
      <c r="E710" s="78" t="n">
        <f aca="true">IF(AND($B710&gt;Input!$G$45,$B710&lt;Input!$G$25),PMT(Input!$G$40/(100*12),(OFFSET($A$4,MATCH(Input!$G$25,$B$4:$B$1004,1),0,1,1)-OFFSET($A$4,MATCH(Input!$G$45,$B$4:$B$1004,1),0,1,1)),$H$4,0,1),0)</f>
        <v>0</v>
      </c>
      <c r="F710" s="78" t="n">
        <f aca="false">($F709+$D710+$E710)*(1+Input!$G$40/(100*12))</f>
        <v>-9.93006174162174E-010</v>
      </c>
    </row>
    <row r="711" customFormat="false" ht="12.8" hidden="false" customHeight="false" outlineLevel="0" collapsed="false">
      <c r="A711" s="76" t="n">
        <v>707</v>
      </c>
      <c r="B711" s="77" t="n">
        <f aca="false">EOMONTH(Input!$C$7,A711)</f>
        <v>64436</v>
      </c>
      <c r="D711" s="78" t="n">
        <f aca="false">IF(AND($B711&lt;Input!$C$31,$B711&lt;Input!$G$31),Input!$G$41,0)</f>
        <v>0</v>
      </c>
      <c r="E711" s="78" t="n">
        <f aca="true">IF(AND($B711&gt;Input!$G$45,$B711&lt;Input!$G$25),PMT(Input!$G$40/(100*12),(OFFSET($A$4,MATCH(Input!$G$25,$B$4:$B$1004,1),0,1,1)-OFFSET($A$4,MATCH(Input!$G$45,$B$4:$B$1004,1),0,1,1)),$H$4,0,1),0)</f>
        <v>0</v>
      </c>
      <c r="F711" s="78" t="n">
        <f aca="false">($F710+$D711+$E711)*(1+Input!$G$40/(100*12))</f>
        <v>-9.9714369988785E-010</v>
      </c>
    </row>
    <row r="712" customFormat="false" ht="12.8" hidden="false" customHeight="false" outlineLevel="0" collapsed="false">
      <c r="A712" s="76" t="n">
        <v>708</v>
      </c>
      <c r="B712" s="77" t="n">
        <f aca="false">EOMONTH(Input!$C$7,A712)</f>
        <v>64466</v>
      </c>
      <c r="D712" s="78" t="n">
        <f aca="false">IF(AND($B712&lt;Input!$C$31,$B712&lt;Input!$G$31),Input!$G$41,0)</f>
        <v>0</v>
      </c>
      <c r="E712" s="78" t="n">
        <f aca="true">IF(AND($B712&gt;Input!$G$45,$B712&lt;Input!$G$25),PMT(Input!$G$40/(100*12),(OFFSET($A$4,MATCH(Input!$G$25,$B$4:$B$1004,1),0,1,1)-OFFSET($A$4,MATCH(Input!$G$45,$B$4:$B$1004,1),0,1,1)),$H$4,0,1),0)</f>
        <v>0</v>
      </c>
      <c r="F712" s="78" t="n">
        <f aca="false">($F711+$D712+$E712)*(1+Input!$G$40/(100*12))</f>
        <v>-1.00129846530405E-009</v>
      </c>
    </row>
    <row r="713" customFormat="false" ht="12.8" hidden="false" customHeight="false" outlineLevel="0" collapsed="false">
      <c r="A713" s="76" t="n">
        <v>709</v>
      </c>
      <c r="B713" s="77" t="n">
        <f aca="false">EOMONTH(Input!$C$7,A713)</f>
        <v>64497</v>
      </c>
      <c r="D713" s="78" t="n">
        <f aca="false">IF(AND($B713&lt;Input!$C$31,$B713&lt;Input!$G$31),Input!$G$41,0)</f>
        <v>0</v>
      </c>
      <c r="E713" s="78" t="n">
        <f aca="true">IF(AND($B713&gt;Input!$G$45,$B713&lt;Input!$G$25),PMT(Input!$G$40/(100*12),(OFFSET($A$4,MATCH(Input!$G$25,$B$4:$B$1004,1),0,1,1)-OFFSET($A$4,MATCH(Input!$G$45,$B$4:$B$1004,1),0,1,1)),$H$4,0,1),0)</f>
        <v>0</v>
      </c>
      <c r="F713" s="78" t="n">
        <f aca="false">($F712+$D713+$E713)*(1+Input!$G$40/(100*12))</f>
        <v>-1.00547054224282E-009</v>
      </c>
    </row>
    <row r="714" customFormat="false" ht="12.8" hidden="false" customHeight="false" outlineLevel="0" collapsed="false">
      <c r="A714" s="76" t="n">
        <v>710</v>
      </c>
      <c r="B714" s="77" t="n">
        <f aca="false">EOMONTH(Input!$C$7,A714)</f>
        <v>64528</v>
      </c>
      <c r="D714" s="78" t="n">
        <f aca="false">IF(AND($B714&lt;Input!$C$31,$B714&lt;Input!$G$31),Input!$G$41,0)</f>
        <v>0</v>
      </c>
      <c r="E714" s="78" t="n">
        <f aca="true">IF(AND($B714&gt;Input!$G$45,$B714&lt;Input!$G$25),PMT(Input!$G$40/(100*12),(OFFSET($A$4,MATCH(Input!$G$25,$B$4:$B$1004,1),0,1,1)-OFFSET($A$4,MATCH(Input!$G$45,$B$4:$B$1004,1),0,1,1)),$H$4,0,1),0)</f>
        <v>0</v>
      </c>
      <c r="F714" s="78" t="n">
        <f aca="false">($F713+$D714+$E714)*(1+Input!$G$40/(100*12))</f>
        <v>-1.00966000283549E-009</v>
      </c>
    </row>
    <row r="715" customFormat="false" ht="12.8" hidden="false" customHeight="false" outlineLevel="0" collapsed="false">
      <c r="A715" s="76" t="n">
        <v>711</v>
      </c>
      <c r="B715" s="77" t="n">
        <f aca="false">EOMONTH(Input!$C$7,A715)</f>
        <v>64558</v>
      </c>
      <c r="D715" s="78" t="n">
        <f aca="false">IF(AND($B715&lt;Input!$C$31,$B715&lt;Input!$G$31),Input!$G$41,0)</f>
        <v>0</v>
      </c>
      <c r="E715" s="78" t="n">
        <f aca="true">IF(AND($B715&gt;Input!$G$45,$B715&lt;Input!$G$25),PMT(Input!$G$40/(100*12),(OFFSET($A$4,MATCH(Input!$G$25,$B$4:$B$1004,1),0,1,1)-OFFSET($A$4,MATCH(Input!$G$45,$B$4:$B$1004,1),0,1,1)),$H$4,0,1),0)</f>
        <v>0</v>
      </c>
      <c r="F715" s="78" t="n">
        <f aca="false">($F714+$D715+$E715)*(1+Input!$G$40/(100*12))</f>
        <v>-1.01386691951398E-009</v>
      </c>
    </row>
    <row r="716" customFormat="false" ht="12.8" hidden="false" customHeight="false" outlineLevel="0" collapsed="false">
      <c r="A716" s="76" t="n">
        <v>712</v>
      </c>
      <c r="B716" s="77" t="n">
        <f aca="false">EOMONTH(Input!$C$7,A716)</f>
        <v>64589</v>
      </c>
      <c r="D716" s="78" t="n">
        <f aca="false">IF(AND($B716&lt;Input!$C$31,$B716&lt;Input!$G$31),Input!$G$41,0)</f>
        <v>0</v>
      </c>
      <c r="E716" s="78" t="n">
        <f aca="true">IF(AND($B716&gt;Input!$G$45,$B716&lt;Input!$G$25),PMT(Input!$G$40/(100*12),(OFFSET($A$4,MATCH(Input!$G$25,$B$4:$B$1004,1),0,1,1)-OFFSET($A$4,MATCH(Input!$G$45,$B$4:$B$1004,1),0,1,1)),$H$4,0,1),0)</f>
        <v>0</v>
      </c>
      <c r="F716" s="78" t="n">
        <f aca="false">($F715+$D716+$E716)*(1+Input!$G$40/(100*12))</f>
        <v>-1.01809136501195E-009</v>
      </c>
    </row>
    <row r="717" customFormat="false" ht="12.8" hidden="false" customHeight="false" outlineLevel="0" collapsed="false">
      <c r="A717" s="76" t="n">
        <v>713</v>
      </c>
      <c r="B717" s="77" t="n">
        <f aca="false">EOMONTH(Input!$C$7,A717)</f>
        <v>64619</v>
      </c>
      <c r="D717" s="78" t="n">
        <f aca="false">IF(AND($B717&lt;Input!$C$31,$B717&lt;Input!$G$31),Input!$G$41,0)</f>
        <v>0</v>
      </c>
      <c r="E717" s="78" t="n">
        <f aca="true">IF(AND($B717&gt;Input!$G$45,$B717&lt;Input!$G$25),PMT(Input!$G$40/(100*12),(OFFSET($A$4,MATCH(Input!$G$25,$B$4:$B$1004,1),0,1,1)-OFFSET($A$4,MATCH(Input!$G$45,$B$4:$B$1004,1),0,1,1)),$H$4,0,1),0)</f>
        <v>0</v>
      </c>
      <c r="F717" s="78" t="n">
        <f aca="false">($F716+$D717+$E717)*(1+Input!$G$40/(100*12))</f>
        <v>-1.02233341236617E-009</v>
      </c>
    </row>
    <row r="718" customFormat="false" ht="12.8" hidden="false" customHeight="false" outlineLevel="0" collapsed="false">
      <c r="A718" s="76" t="n">
        <v>714</v>
      </c>
      <c r="B718" s="77" t="n">
        <f aca="false">EOMONTH(Input!$C$7,A718)</f>
        <v>64650</v>
      </c>
      <c r="D718" s="78" t="n">
        <f aca="false">IF(AND($B718&lt;Input!$C$31,$B718&lt;Input!$G$31),Input!$G$41,0)</f>
        <v>0</v>
      </c>
      <c r="E718" s="78" t="n">
        <f aca="true">IF(AND($B718&gt;Input!$G$45,$B718&lt;Input!$G$25),PMT(Input!$G$40/(100*12),(OFFSET($A$4,MATCH(Input!$G$25,$B$4:$B$1004,1),0,1,1)-OFFSET($A$4,MATCH(Input!$G$45,$B$4:$B$1004,1),0,1,1)),$H$4,0,1),0)</f>
        <v>0</v>
      </c>
      <c r="F718" s="78" t="n">
        <f aca="false">($F717+$D718+$E718)*(1+Input!$G$40/(100*12))</f>
        <v>-1.02659313491769E-009</v>
      </c>
    </row>
    <row r="719" customFormat="false" ht="12.8" hidden="false" customHeight="false" outlineLevel="0" collapsed="false">
      <c r="A719" s="76" t="n">
        <v>715</v>
      </c>
      <c r="B719" s="77" t="n">
        <f aca="false">EOMONTH(Input!$C$7,A719)</f>
        <v>64681</v>
      </c>
      <c r="D719" s="78" t="n">
        <f aca="false">IF(AND($B719&lt;Input!$C$31,$B719&lt;Input!$G$31),Input!$G$41,0)</f>
        <v>0</v>
      </c>
      <c r="E719" s="78" t="n">
        <f aca="true">IF(AND($B719&gt;Input!$G$45,$B719&lt;Input!$G$25),PMT(Input!$G$40/(100*12),(OFFSET($A$4,MATCH(Input!$G$25,$B$4:$B$1004,1),0,1,1)-OFFSET($A$4,MATCH(Input!$G$45,$B$4:$B$1004,1),0,1,1)),$H$4,0,1),0)</f>
        <v>0</v>
      </c>
      <c r="F719" s="78" t="n">
        <f aca="false">($F718+$D719+$E719)*(1+Input!$G$40/(100*12))</f>
        <v>-1.03087060631318E-009</v>
      </c>
    </row>
    <row r="720" customFormat="false" ht="12.8" hidden="false" customHeight="false" outlineLevel="0" collapsed="false">
      <c r="A720" s="76" t="n">
        <v>716</v>
      </c>
      <c r="B720" s="77" t="n">
        <f aca="false">EOMONTH(Input!$C$7,A720)</f>
        <v>64709</v>
      </c>
      <c r="D720" s="78" t="n">
        <f aca="false">IF(AND($B720&lt;Input!$C$31,$B720&lt;Input!$G$31),Input!$G$41,0)</f>
        <v>0</v>
      </c>
      <c r="E720" s="78" t="n">
        <f aca="true">IF(AND($B720&gt;Input!$G$45,$B720&lt;Input!$G$25),PMT(Input!$G$40/(100*12),(OFFSET($A$4,MATCH(Input!$G$25,$B$4:$B$1004,1),0,1,1)-OFFSET($A$4,MATCH(Input!$G$45,$B$4:$B$1004,1),0,1,1)),$H$4,0,1),0)</f>
        <v>0</v>
      </c>
      <c r="F720" s="78" t="n">
        <f aca="false">($F719+$D720+$E720)*(1+Input!$G$40/(100*12))</f>
        <v>-1.03516590050615E-009</v>
      </c>
    </row>
    <row r="721" customFormat="false" ht="12.8" hidden="false" customHeight="false" outlineLevel="0" collapsed="false">
      <c r="A721" s="76" t="n">
        <v>717</v>
      </c>
      <c r="B721" s="77" t="n">
        <f aca="false">EOMONTH(Input!$C$7,A721)</f>
        <v>64740</v>
      </c>
      <c r="D721" s="78" t="n">
        <f aca="false">IF(AND($B721&lt;Input!$C$31,$B721&lt;Input!$G$31),Input!$G$41,0)</f>
        <v>0</v>
      </c>
      <c r="E721" s="78" t="n">
        <f aca="true">IF(AND($B721&gt;Input!$G$45,$B721&lt;Input!$G$25),PMT(Input!$G$40/(100*12),(OFFSET($A$4,MATCH(Input!$G$25,$B$4:$B$1004,1),0,1,1)-OFFSET($A$4,MATCH(Input!$G$45,$B$4:$B$1004,1),0,1,1)),$H$4,0,1),0)</f>
        <v>0</v>
      </c>
      <c r="F721" s="78" t="n">
        <f aca="false">($F720+$D721+$E721)*(1+Input!$G$40/(100*12))</f>
        <v>-1.03947909175826E-009</v>
      </c>
    </row>
    <row r="722" customFormat="false" ht="12.8" hidden="false" customHeight="false" outlineLevel="0" collapsed="false">
      <c r="A722" s="76" t="n">
        <v>718</v>
      </c>
      <c r="B722" s="77" t="n">
        <f aca="false">EOMONTH(Input!$C$7,A722)</f>
        <v>64770</v>
      </c>
      <c r="D722" s="78" t="n">
        <f aca="false">IF(AND($B722&lt;Input!$C$31,$B722&lt;Input!$G$31),Input!$G$41,0)</f>
        <v>0</v>
      </c>
      <c r="E722" s="78" t="n">
        <f aca="true">IF(AND($B722&gt;Input!$G$45,$B722&lt;Input!$G$25),PMT(Input!$G$40/(100*12),(OFFSET($A$4,MATCH(Input!$G$25,$B$4:$B$1004,1),0,1,1)-OFFSET($A$4,MATCH(Input!$G$45,$B$4:$B$1004,1),0,1,1)),$H$4,0,1),0)</f>
        <v>0</v>
      </c>
      <c r="F722" s="78" t="n">
        <f aca="false">($F721+$D722+$E722)*(1+Input!$G$40/(100*12))</f>
        <v>-1.04381025464059E-009</v>
      </c>
    </row>
    <row r="723" customFormat="false" ht="12.8" hidden="false" customHeight="false" outlineLevel="0" collapsed="false">
      <c r="A723" s="76" t="n">
        <v>719</v>
      </c>
      <c r="B723" s="77" t="n">
        <f aca="false">EOMONTH(Input!$C$7,A723)</f>
        <v>64801</v>
      </c>
      <c r="D723" s="78" t="n">
        <f aca="false">IF(AND($B723&lt;Input!$C$31,$B723&lt;Input!$G$31),Input!$G$41,0)</f>
        <v>0</v>
      </c>
      <c r="E723" s="78" t="n">
        <f aca="true">IF(AND($B723&gt;Input!$G$45,$B723&lt;Input!$G$25),PMT(Input!$G$40/(100*12),(OFFSET($A$4,MATCH(Input!$G$25,$B$4:$B$1004,1),0,1,1)-OFFSET($A$4,MATCH(Input!$G$45,$B$4:$B$1004,1),0,1,1)),$H$4,0,1),0)</f>
        <v>0</v>
      </c>
      <c r="F723" s="78" t="n">
        <f aca="false">($F722+$D723+$E723)*(1+Input!$G$40/(100*12))</f>
        <v>-1.04815946403493E-009</v>
      </c>
    </row>
    <row r="724" customFormat="false" ht="12.8" hidden="false" customHeight="false" outlineLevel="0" collapsed="false">
      <c r="A724" s="76" t="n">
        <v>720</v>
      </c>
      <c r="B724" s="77" t="n">
        <f aca="false">EOMONTH(Input!$C$7,A724)</f>
        <v>64831</v>
      </c>
      <c r="D724" s="78" t="n">
        <f aca="false">IF(AND($B724&lt;Input!$C$31,$B724&lt;Input!$G$31),Input!$G$41,0)</f>
        <v>0</v>
      </c>
      <c r="E724" s="78" t="n">
        <f aca="true">IF(AND($B724&gt;Input!$G$45,$B724&lt;Input!$G$25),PMT(Input!$G$40/(100*12),(OFFSET($A$4,MATCH(Input!$G$25,$B$4:$B$1004,1),0,1,1)-OFFSET($A$4,MATCH(Input!$G$45,$B$4:$B$1004,1),0,1,1)),$H$4,0,1),0)</f>
        <v>0</v>
      </c>
      <c r="F724" s="78" t="n">
        <f aca="false">($F723+$D724+$E724)*(1+Input!$G$40/(100*12))</f>
        <v>-1.05252679513507E-009</v>
      </c>
    </row>
    <row r="725" customFormat="false" ht="12.8" hidden="false" customHeight="false" outlineLevel="0" collapsed="false">
      <c r="A725" s="76" t="n">
        <v>721</v>
      </c>
      <c r="B725" s="77" t="n">
        <f aca="false">EOMONTH(Input!$C$7,A725)</f>
        <v>64862</v>
      </c>
      <c r="D725" s="78" t="n">
        <f aca="false">IF(AND($B725&lt;Input!$C$31,$B725&lt;Input!$G$31),Input!$G$41,0)</f>
        <v>0</v>
      </c>
      <c r="E725" s="78" t="n">
        <f aca="true">IF(AND($B725&gt;Input!$G$45,$B725&lt;Input!$G$25),PMT(Input!$G$40/(100*12),(OFFSET($A$4,MATCH(Input!$G$25,$B$4:$B$1004,1),0,1,1)-OFFSET($A$4,MATCH(Input!$G$45,$B$4:$B$1004,1),0,1,1)),$H$4,0,1),0)</f>
        <v>0</v>
      </c>
      <c r="F725" s="78" t="n">
        <f aca="false">($F724+$D725+$E725)*(1+Input!$G$40/(100*12))</f>
        <v>-1.05691232344813E-009</v>
      </c>
    </row>
    <row r="726" customFormat="false" ht="12.8" hidden="false" customHeight="false" outlineLevel="0" collapsed="false">
      <c r="A726" s="76" t="n">
        <v>722</v>
      </c>
      <c r="B726" s="77" t="n">
        <f aca="false">EOMONTH(Input!$C$7,A726)</f>
        <v>64893</v>
      </c>
      <c r="D726" s="78" t="n">
        <f aca="false">IF(AND($B726&lt;Input!$C$31,$B726&lt;Input!$G$31),Input!$G$41,0)</f>
        <v>0</v>
      </c>
      <c r="E726" s="78" t="n">
        <f aca="true">IF(AND($B726&gt;Input!$G$45,$B726&lt;Input!$G$25),PMT(Input!$G$40/(100*12),(OFFSET($A$4,MATCH(Input!$G$25,$B$4:$B$1004,1),0,1,1)-OFFSET($A$4,MATCH(Input!$G$45,$B$4:$B$1004,1),0,1,1)),$H$4,0,1),0)</f>
        <v>0</v>
      </c>
      <c r="F726" s="78" t="n">
        <f aca="false">($F725+$D726+$E726)*(1+Input!$G$40/(100*12))</f>
        <v>-1.06131612479583E-009</v>
      </c>
    </row>
    <row r="727" customFormat="false" ht="12.8" hidden="false" customHeight="false" outlineLevel="0" collapsed="false">
      <c r="A727" s="76" t="n">
        <v>723</v>
      </c>
      <c r="B727" s="77" t="n">
        <f aca="false">EOMONTH(Input!$C$7,A727)</f>
        <v>64923</v>
      </c>
      <c r="D727" s="78" t="n">
        <f aca="false">IF(AND($B727&lt;Input!$C$31,$B727&lt;Input!$G$31),Input!$G$41,0)</f>
        <v>0</v>
      </c>
      <c r="E727" s="78" t="n">
        <f aca="true">IF(AND($B727&gt;Input!$G$45,$B727&lt;Input!$G$25),PMT(Input!$G$40/(100*12),(OFFSET($A$4,MATCH(Input!$G$25,$B$4:$B$1004,1),0,1,1)-OFFSET($A$4,MATCH(Input!$G$45,$B$4:$B$1004,1),0,1,1)),$H$4,0,1),0)</f>
        <v>0</v>
      </c>
      <c r="F727" s="78" t="n">
        <f aca="false">($F726+$D727+$E727)*(1+Input!$G$40/(100*12))</f>
        <v>-1.06573827531582E-009</v>
      </c>
    </row>
    <row r="728" customFormat="false" ht="12.8" hidden="false" customHeight="false" outlineLevel="0" collapsed="false">
      <c r="A728" s="76" t="n">
        <v>724</v>
      </c>
      <c r="B728" s="77" t="n">
        <f aca="false">EOMONTH(Input!$C$7,A728)</f>
        <v>64954</v>
      </c>
      <c r="D728" s="78" t="n">
        <f aca="false">IF(AND($B728&lt;Input!$C$31,$B728&lt;Input!$G$31),Input!$G$41,0)</f>
        <v>0</v>
      </c>
      <c r="E728" s="78" t="n">
        <f aca="true">IF(AND($B728&gt;Input!$G$45,$B728&lt;Input!$G$25),PMT(Input!$G$40/(100*12),(OFFSET($A$4,MATCH(Input!$G$25,$B$4:$B$1004,1),0,1,1)-OFFSET($A$4,MATCH(Input!$G$45,$B$4:$B$1004,1),0,1,1)),$H$4,0,1),0)</f>
        <v>0</v>
      </c>
      <c r="F728" s="78" t="n">
        <f aca="false">($F727+$D728+$E728)*(1+Input!$G$40/(100*12))</f>
        <v>-1.07017885146297E-009</v>
      </c>
    </row>
    <row r="729" customFormat="false" ht="12.8" hidden="false" customHeight="false" outlineLevel="0" collapsed="false">
      <c r="A729" s="76" t="n">
        <v>725</v>
      </c>
      <c r="B729" s="77" t="n">
        <f aca="false">EOMONTH(Input!$C$7,A729)</f>
        <v>64984</v>
      </c>
      <c r="D729" s="78" t="n">
        <f aca="false">IF(AND($B729&lt;Input!$C$31,$B729&lt;Input!$G$31),Input!$G$41,0)</f>
        <v>0</v>
      </c>
      <c r="E729" s="78" t="n">
        <f aca="true">IF(AND($B729&gt;Input!$G$45,$B729&lt;Input!$G$25),PMT(Input!$G$40/(100*12),(OFFSET($A$4,MATCH(Input!$G$25,$B$4:$B$1004,1),0,1,1)-OFFSET($A$4,MATCH(Input!$G$45,$B$4:$B$1004,1),0,1,1)),$H$4,0,1),0)</f>
        <v>0</v>
      </c>
      <c r="F729" s="78" t="n">
        <f aca="false">($F728+$D729+$E729)*(1+Input!$G$40/(100*12))</f>
        <v>-1.07463793001073E-009</v>
      </c>
    </row>
    <row r="730" customFormat="false" ht="12.8" hidden="false" customHeight="false" outlineLevel="0" collapsed="false">
      <c r="A730" s="76" t="n">
        <v>726</v>
      </c>
      <c r="B730" s="77" t="n">
        <f aca="false">EOMONTH(Input!$C$7,A730)</f>
        <v>65015</v>
      </c>
      <c r="D730" s="78" t="n">
        <f aca="false">IF(AND($B730&lt;Input!$C$31,$B730&lt;Input!$G$31),Input!$G$41,0)</f>
        <v>0</v>
      </c>
      <c r="E730" s="78" t="n">
        <f aca="true">IF(AND($B730&gt;Input!$G$45,$B730&lt;Input!$G$25),PMT(Input!$G$40/(100*12),(OFFSET($A$4,MATCH(Input!$G$25,$B$4:$B$1004,1),0,1,1)-OFFSET($A$4,MATCH(Input!$G$45,$B$4:$B$1004,1),0,1,1)),$H$4,0,1),0)</f>
        <v>0</v>
      </c>
      <c r="F730" s="78" t="n">
        <f aca="false">($F729+$D730+$E730)*(1+Input!$G$40/(100*12))</f>
        <v>-1.07911558805244E-009</v>
      </c>
    </row>
    <row r="731" customFormat="false" ht="12.8" hidden="false" customHeight="false" outlineLevel="0" collapsed="false">
      <c r="A731" s="76" t="n">
        <v>727</v>
      </c>
      <c r="B731" s="77" t="n">
        <f aca="false">EOMONTH(Input!$C$7,A731)</f>
        <v>65046</v>
      </c>
      <c r="D731" s="78" t="n">
        <f aca="false">IF(AND($B731&lt;Input!$C$31,$B731&lt;Input!$G$31),Input!$G$41,0)</f>
        <v>0</v>
      </c>
      <c r="E731" s="78" t="n">
        <f aca="true">IF(AND($B731&gt;Input!$G$45,$B731&lt;Input!$G$25),PMT(Input!$G$40/(100*12),(OFFSET($A$4,MATCH(Input!$G$25,$B$4:$B$1004,1),0,1,1)-OFFSET($A$4,MATCH(Input!$G$45,$B$4:$B$1004,1),0,1,1)),$H$4,0,1),0)</f>
        <v>0</v>
      </c>
      <c r="F731" s="78" t="n">
        <f aca="false">($F730+$D731+$E731)*(1+Input!$G$40/(100*12))</f>
        <v>-1.08361190300266E-009</v>
      </c>
    </row>
    <row r="732" customFormat="false" ht="12.8" hidden="false" customHeight="false" outlineLevel="0" collapsed="false">
      <c r="A732" s="76" t="n">
        <v>728</v>
      </c>
      <c r="B732" s="77" t="n">
        <f aca="false">EOMONTH(Input!$C$7,A732)</f>
        <v>65074</v>
      </c>
      <c r="D732" s="78" t="n">
        <f aca="false">IF(AND($B732&lt;Input!$C$31,$B732&lt;Input!$G$31),Input!$G$41,0)</f>
        <v>0</v>
      </c>
      <c r="E732" s="78" t="n">
        <f aca="true">IF(AND($B732&gt;Input!$G$45,$B732&lt;Input!$G$25),PMT(Input!$G$40/(100*12),(OFFSET($A$4,MATCH(Input!$G$25,$B$4:$B$1004,1),0,1,1)-OFFSET($A$4,MATCH(Input!$G$45,$B$4:$B$1004,1),0,1,1)),$H$4,0,1),0)</f>
        <v>0</v>
      </c>
      <c r="F732" s="78" t="n">
        <f aca="false">($F731+$D732+$E732)*(1+Input!$G$40/(100*12))</f>
        <v>-1.0881269525985E-009</v>
      </c>
    </row>
    <row r="733" customFormat="false" ht="12.8" hidden="false" customHeight="false" outlineLevel="0" collapsed="false">
      <c r="A733" s="76" t="n">
        <v>729</v>
      </c>
      <c r="B733" s="77" t="n">
        <f aca="false">EOMONTH(Input!$C$7,A733)</f>
        <v>65105</v>
      </c>
      <c r="D733" s="78" t="n">
        <f aca="false">IF(AND($B733&lt;Input!$C$31,$B733&lt;Input!$G$31),Input!$G$41,0)</f>
        <v>0</v>
      </c>
      <c r="E733" s="78" t="n">
        <f aca="true">IF(AND($B733&gt;Input!$G$45,$B733&lt;Input!$G$25),PMT(Input!$G$40/(100*12),(OFFSET($A$4,MATCH(Input!$G$25,$B$4:$B$1004,1),0,1,1)-OFFSET($A$4,MATCH(Input!$G$45,$B$4:$B$1004,1),0,1,1)),$H$4,0,1),0)</f>
        <v>0</v>
      </c>
      <c r="F733" s="78" t="n">
        <f aca="false">($F732+$D733+$E733)*(1+Input!$G$40/(100*12))</f>
        <v>-1.092660814901E-009</v>
      </c>
    </row>
    <row r="734" customFormat="false" ht="12.8" hidden="false" customHeight="false" outlineLevel="0" collapsed="false">
      <c r="A734" s="76" t="n">
        <v>730</v>
      </c>
      <c r="B734" s="77" t="n">
        <f aca="false">EOMONTH(Input!$C$7,A734)</f>
        <v>65135</v>
      </c>
      <c r="D734" s="78" t="n">
        <f aca="false">IF(AND($B734&lt;Input!$C$31,$B734&lt;Input!$G$31),Input!$G$41,0)</f>
        <v>0</v>
      </c>
      <c r="E734" s="78" t="n">
        <f aca="true">IF(AND($B734&gt;Input!$G$45,$B734&lt;Input!$G$25),PMT(Input!$G$40/(100*12),(OFFSET($A$4,MATCH(Input!$G$25,$B$4:$B$1004,1),0,1,1)-OFFSET($A$4,MATCH(Input!$G$45,$B$4:$B$1004,1),0,1,1)),$H$4,0,1),0)</f>
        <v>0</v>
      </c>
      <c r="F734" s="78" t="n">
        <f aca="false">($F733+$D734+$E734)*(1+Input!$G$40/(100*12))</f>
        <v>-1.09721356829642E-009</v>
      </c>
    </row>
    <row r="735" customFormat="false" ht="12.8" hidden="false" customHeight="false" outlineLevel="0" collapsed="false">
      <c r="A735" s="76" t="n">
        <v>731</v>
      </c>
      <c r="B735" s="77" t="n">
        <f aca="false">EOMONTH(Input!$C$7,A735)</f>
        <v>65166</v>
      </c>
      <c r="D735" s="78" t="n">
        <f aca="false">IF(AND($B735&lt;Input!$C$31,$B735&lt;Input!$G$31),Input!$G$41,0)</f>
        <v>0</v>
      </c>
      <c r="E735" s="78" t="n">
        <f aca="true">IF(AND($B735&gt;Input!$G$45,$B735&lt;Input!$G$25),PMT(Input!$G$40/(100*12),(OFFSET($A$4,MATCH(Input!$G$25,$B$4:$B$1004,1),0,1,1)-OFFSET($A$4,MATCH(Input!$G$45,$B$4:$B$1004,1),0,1,1)),$H$4,0,1),0)</f>
        <v>0</v>
      </c>
      <c r="F735" s="78" t="n">
        <f aca="false">($F734+$D735+$E735)*(1+Input!$G$40/(100*12))</f>
        <v>-1.10178529149765E-009</v>
      </c>
    </row>
    <row r="736" customFormat="false" ht="12.8" hidden="false" customHeight="false" outlineLevel="0" collapsed="false">
      <c r="A736" s="76" t="n">
        <v>732</v>
      </c>
      <c r="B736" s="77" t="n">
        <f aca="false">EOMONTH(Input!$C$7,A736)</f>
        <v>65196</v>
      </c>
      <c r="D736" s="78" t="n">
        <f aca="false">IF(AND($B736&lt;Input!$C$31,$B736&lt;Input!$G$31),Input!$G$41,0)</f>
        <v>0</v>
      </c>
      <c r="E736" s="78" t="n">
        <f aca="true">IF(AND($B736&gt;Input!$G$45,$B736&lt;Input!$G$25),PMT(Input!$G$40/(100*12),(OFFSET($A$4,MATCH(Input!$G$25,$B$4:$B$1004,1),0,1,1)-OFFSET($A$4,MATCH(Input!$G$45,$B$4:$B$1004,1),0,1,1)),$H$4,0,1),0)</f>
        <v>0</v>
      </c>
      <c r="F736" s="78" t="n">
        <f aca="false">($F735+$D736+$E736)*(1+Input!$G$40/(100*12))</f>
        <v>-1.10637606354556E-009</v>
      </c>
    </row>
    <row r="737" customFormat="false" ht="12.8" hidden="false" customHeight="false" outlineLevel="0" collapsed="false">
      <c r="A737" s="76" t="n">
        <v>733</v>
      </c>
      <c r="B737" s="77" t="n">
        <f aca="false">EOMONTH(Input!$C$7,A737)</f>
        <v>65227</v>
      </c>
      <c r="D737" s="78" t="n">
        <f aca="false">IF(AND($B737&lt;Input!$C$31,$B737&lt;Input!$G$31),Input!$G$41,0)</f>
        <v>0</v>
      </c>
      <c r="E737" s="78" t="n">
        <f aca="true">IF(AND($B737&gt;Input!$G$45,$B737&lt;Input!$G$25),PMT(Input!$G$40/(100*12),(OFFSET($A$4,MATCH(Input!$G$25,$B$4:$B$1004,1),0,1,1)-OFFSET($A$4,MATCH(Input!$G$45,$B$4:$B$1004,1),0,1,1)),$H$4,0,1),0)</f>
        <v>0</v>
      </c>
      <c r="F737" s="78" t="n">
        <f aca="false">($F736+$D737+$E737)*(1+Input!$G$40/(100*12))</f>
        <v>-1.11098596381033E-009</v>
      </c>
    </row>
    <row r="738" customFormat="false" ht="12.8" hidden="false" customHeight="false" outlineLevel="0" collapsed="false">
      <c r="A738" s="76" t="n">
        <v>734</v>
      </c>
      <c r="B738" s="77" t="n">
        <f aca="false">EOMONTH(Input!$C$7,A738)</f>
        <v>65258</v>
      </c>
      <c r="D738" s="78" t="n">
        <f aca="false">IF(AND($B738&lt;Input!$C$31,$B738&lt;Input!$G$31),Input!$G$41,0)</f>
        <v>0</v>
      </c>
      <c r="E738" s="78" t="n">
        <f aca="true">IF(AND($B738&gt;Input!$G$45,$B738&lt;Input!$G$25),PMT(Input!$G$40/(100*12),(OFFSET($A$4,MATCH(Input!$G$25,$B$4:$B$1004,1),0,1,1)-OFFSET($A$4,MATCH(Input!$G$45,$B$4:$B$1004,1),0,1,1)),$H$4,0,1),0)</f>
        <v>0</v>
      </c>
      <c r="F738" s="78" t="n">
        <f aca="false">($F737+$D738+$E738)*(1+Input!$G$40/(100*12))</f>
        <v>-1.11561507199288E-009</v>
      </c>
    </row>
    <row r="739" customFormat="false" ht="12.8" hidden="false" customHeight="false" outlineLevel="0" collapsed="false">
      <c r="A739" s="76" t="n">
        <v>735</v>
      </c>
      <c r="B739" s="77" t="n">
        <f aca="false">EOMONTH(Input!$C$7,A739)</f>
        <v>65288</v>
      </c>
      <c r="D739" s="78" t="n">
        <f aca="false">IF(AND($B739&lt;Input!$C$31,$B739&lt;Input!$G$31),Input!$G$41,0)</f>
        <v>0</v>
      </c>
      <c r="E739" s="78" t="n">
        <f aca="true">IF(AND($B739&gt;Input!$G$45,$B739&lt;Input!$G$25),PMT(Input!$G$40/(100*12),(OFFSET($A$4,MATCH(Input!$G$25,$B$4:$B$1004,1),0,1,1)-OFFSET($A$4,MATCH(Input!$G$45,$B$4:$B$1004,1),0,1,1)),$H$4,0,1),0)</f>
        <v>0</v>
      </c>
      <c r="F739" s="78" t="n">
        <f aca="false">($F738+$D739+$E739)*(1+Input!$G$40/(100*12))</f>
        <v>-1.12026346812618E-009</v>
      </c>
    </row>
    <row r="740" customFormat="false" ht="12.8" hidden="false" customHeight="false" outlineLevel="0" collapsed="false">
      <c r="A740" s="76" t="n">
        <v>736</v>
      </c>
      <c r="B740" s="77" t="n">
        <f aca="false">EOMONTH(Input!$C$7,A740)</f>
        <v>65319</v>
      </c>
      <c r="D740" s="78" t="n">
        <f aca="false">IF(AND($B740&lt;Input!$C$31,$B740&lt;Input!$G$31),Input!$G$41,0)</f>
        <v>0</v>
      </c>
      <c r="E740" s="78" t="n">
        <f aca="true">IF(AND($B740&gt;Input!$G$45,$B740&lt;Input!$G$25),PMT(Input!$G$40/(100*12),(OFFSET($A$4,MATCH(Input!$G$25,$B$4:$B$1004,1),0,1,1)-OFFSET($A$4,MATCH(Input!$G$45,$B$4:$B$1004,1),0,1,1)),$H$4,0,1),0)</f>
        <v>0</v>
      </c>
      <c r="F740" s="78" t="n">
        <f aca="false">($F739+$D740+$E740)*(1+Input!$G$40/(100*12))</f>
        <v>-1.1249312325767E-009</v>
      </c>
    </row>
    <row r="741" customFormat="false" ht="12.8" hidden="false" customHeight="false" outlineLevel="0" collapsed="false">
      <c r="A741" s="76" t="n">
        <v>737</v>
      </c>
      <c r="B741" s="77" t="n">
        <f aca="false">EOMONTH(Input!$C$7,A741)</f>
        <v>65349</v>
      </c>
      <c r="D741" s="78" t="n">
        <f aca="false">IF(AND($B741&lt;Input!$C$31,$B741&lt;Input!$G$31),Input!$G$41,0)</f>
        <v>0</v>
      </c>
      <c r="E741" s="78" t="n">
        <f aca="true">IF(AND($B741&gt;Input!$G$45,$B741&lt;Input!$G$25),PMT(Input!$G$40/(100*12),(OFFSET($A$4,MATCH(Input!$G$25,$B$4:$B$1004,1),0,1,1)-OFFSET($A$4,MATCH(Input!$G$45,$B$4:$B$1004,1),0,1,1)),$H$4,0,1),0)</f>
        <v>0</v>
      </c>
      <c r="F741" s="78" t="n">
        <f aca="false">($F740+$D741+$E741)*(1+Input!$G$40/(100*12))</f>
        <v>-1.12961844604577E-009</v>
      </c>
    </row>
    <row r="742" customFormat="false" ht="12.8" hidden="false" customHeight="false" outlineLevel="0" collapsed="false">
      <c r="A742" s="76" t="n">
        <v>738</v>
      </c>
      <c r="B742" s="77" t="n">
        <f aca="false">EOMONTH(Input!$C$7,A742)</f>
        <v>65380</v>
      </c>
      <c r="D742" s="78" t="n">
        <f aca="false">IF(AND($B742&lt;Input!$C$31,$B742&lt;Input!$G$31),Input!$G$41,0)</f>
        <v>0</v>
      </c>
      <c r="E742" s="78" t="n">
        <f aca="true">IF(AND($B742&gt;Input!$G$45,$B742&lt;Input!$G$25),PMT(Input!$G$40/(100*12),(OFFSET($A$4,MATCH(Input!$G$25,$B$4:$B$1004,1),0,1,1)-OFFSET($A$4,MATCH(Input!$G$45,$B$4:$B$1004,1),0,1,1)),$H$4,0,1),0)</f>
        <v>0</v>
      </c>
      <c r="F742" s="78" t="n">
        <f aca="false">($F741+$D742+$E742)*(1+Input!$G$40/(100*12))</f>
        <v>-1.13432518957096E-009</v>
      </c>
    </row>
    <row r="743" customFormat="false" ht="12.8" hidden="false" customHeight="false" outlineLevel="0" collapsed="false">
      <c r="A743" s="76" t="n">
        <v>739</v>
      </c>
      <c r="B743" s="77" t="n">
        <f aca="false">EOMONTH(Input!$C$7,A743)</f>
        <v>65411</v>
      </c>
      <c r="D743" s="78" t="n">
        <f aca="false">IF(AND($B743&lt;Input!$C$31,$B743&lt;Input!$G$31),Input!$G$41,0)</f>
        <v>0</v>
      </c>
      <c r="E743" s="78" t="n">
        <f aca="true">IF(AND($B743&gt;Input!$G$45,$B743&lt;Input!$G$25),PMT(Input!$G$40/(100*12),(OFFSET($A$4,MATCH(Input!$G$25,$B$4:$B$1004,1),0,1,1)-OFFSET($A$4,MATCH(Input!$G$45,$B$4:$B$1004,1),0,1,1)),$H$4,0,1),0)</f>
        <v>0</v>
      </c>
      <c r="F743" s="78" t="n">
        <f aca="false">($F742+$D743+$E743)*(1+Input!$G$40/(100*12))</f>
        <v>-1.13905154452751E-009</v>
      </c>
    </row>
    <row r="744" customFormat="false" ht="12.8" hidden="false" customHeight="false" outlineLevel="0" collapsed="false">
      <c r="A744" s="76" t="n">
        <v>740</v>
      </c>
      <c r="B744" s="77" t="n">
        <f aca="false">EOMONTH(Input!$C$7,A744)</f>
        <v>65439</v>
      </c>
      <c r="D744" s="78" t="n">
        <f aca="false">IF(AND($B744&lt;Input!$C$31,$B744&lt;Input!$G$31),Input!$G$41,0)</f>
        <v>0</v>
      </c>
      <c r="E744" s="78" t="n">
        <f aca="true">IF(AND($B744&gt;Input!$G$45,$B744&lt;Input!$G$25),PMT(Input!$G$40/(100*12),(OFFSET($A$4,MATCH(Input!$G$25,$B$4:$B$1004,1),0,1,1)-OFFSET($A$4,MATCH(Input!$G$45,$B$4:$B$1004,1),0,1,1)),$H$4,0,1),0)</f>
        <v>0</v>
      </c>
      <c r="F744" s="78" t="n">
        <f aca="false">($F743+$D744+$E744)*(1+Input!$G$40/(100*12))</f>
        <v>-1.14379759262971E-009</v>
      </c>
    </row>
    <row r="745" customFormat="false" ht="12.8" hidden="false" customHeight="false" outlineLevel="0" collapsed="false">
      <c r="A745" s="76" t="n">
        <v>741</v>
      </c>
      <c r="B745" s="77" t="n">
        <f aca="false">EOMONTH(Input!$C$7,A745)</f>
        <v>65470</v>
      </c>
      <c r="D745" s="78" t="n">
        <f aca="false">IF(AND($B745&lt;Input!$C$31,$B745&lt;Input!$G$31),Input!$G$41,0)</f>
        <v>0</v>
      </c>
      <c r="E745" s="78" t="n">
        <f aca="true">IF(AND($B745&gt;Input!$G$45,$B745&lt;Input!$G$25),PMT(Input!$G$40/(100*12),(OFFSET($A$4,MATCH(Input!$G$25,$B$4:$B$1004,1),0,1,1)-OFFSET($A$4,MATCH(Input!$G$45,$B$4:$B$1004,1),0,1,1)),$H$4,0,1),0)</f>
        <v>0</v>
      </c>
      <c r="F745" s="78" t="n">
        <f aca="false">($F744+$D745+$E745)*(1+Input!$G$40/(100*12))</f>
        <v>-1.14856341593233E-009</v>
      </c>
    </row>
    <row r="746" customFormat="false" ht="12.8" hidden="false" customHeight="false" outlineLevel="0" collapsed="false">
      <c r="A746" s="76" t="n">
        <v>742</v>
      </c>
      <c r="B746" s="77" t="n">
        <f aca="false">EOMONTH(Input!$C$7,A746)</f>
        <v>65500</v>
      </c>
      <c r="D746" s="78" t="n">
        <f aca="false">IF(AND($B746&lt;Input!$C$31,$B746&lt;Input!$G$31),Input!$G$41,0)</f>
        <v>0</v>
      </c>
      <c r="E746" s="78" t="n">
        <f aca="true">IF(AND($B746&gt;Input!$G$45,$B746&lt;Input!$G$25),PMT(Input!$G$40/(100*12),(OFFSET($A$4,MATCH(Input!$G$25,$B$4:$B$1004,1),0,1,1)-OFFSET($A$4,MATCH(Input!$G$45,$B$4:$B$1004,1),0,1,1)),$H$4,0,1),0)</f>
        <v>0</v>
      </c>
      <c r="F746" s="78" t="n">
        <f aca="false">($F745+$D746+$E746)*(1+Input!$G$40/(100*12))</f>
        <v>-1.15334909683205E-009</v>
      </c>
    </row>
    <row r="747" customFormat="false" ht="12.8" hidden="false" customHeight="false" outlineLevel="0" collapsed="false">
      <c r="A747" s="76" t="n">
        <v>743</v>
      </c>
      <c r="B747" s="77" t="n">
        <f aca="false">EOMONTH(Input!$C$7,A747)</f>
        <v>65531</v>
      </c>
      <c r="D747" s="78" t="n">
        <f aca="false">IF(AND($B747&lt;Input!$C$31,$B747&lt;Input!$G$31),Input!$G$41,0)</f>
        <v>0</v>
      </c>
      <c r="E747" s="78" t="n">
        <f aca="true">IF(AND($B747&gt;Input!$G$45,$B747&lt;Input!$G$25),PMT(Input!$G$40/(100*12),(OFFSET($A$4,MATCH(Input!$G$25,$B$4:$B$1004,1),0,1,1)-OFFSET($A$4,MATCH(Input!$G$45,$B$4:$B$1004,1),0,1,1)),$H$4,0,1),0)</f>
        <v>0</v>
      </c>
      <c r="F747" s="78" t="n">
        <f aca="false">($F746+$D747+$E747)*(1+Input!$G$40/(100*12))</f>
        <v>-1.15815471806885E-009</v>
      </c>
    </row>
    <row r="748" customFormat="false" ht="12.8" hidden="false" customHeight="false" outlineLevel="0" collapsed="false">
      <c r="A748" s="76" t="n">
        <v>744</v>
      </c>
      <c r="B748" s="77" t="n">
        <f aca="false">EOMONTH(Input!$C$7,A748)</f>
        <v>65561</v>
      </c>
      <c r="D748" s="78" t="n">
        <f aca="false">IF(AND($B748&lt;Input!$C$31,$B748&lt;Input!$G$31),Input!$G$41,0)</f>
        <v>0</v>
      </c>
      <c r="E748" s="78" t="n">
        <f aca="true">IF(AND($B748&gt;Input!$G$45,$B748&lt;Input!$G$25),PMT(Input!$G$40/(100*12),(OFFSET($A$4,MATCH(Input!$G$25,$B$4:$B$1004,1),0,1,1)-OFFSET($A$4,MATCH(Input!$G$45,$B$4:$B$1004,1),0,1,1)),$H$4,0,1),0)</f>
        <v>0</v>
      </c>
      <c r="F748" s="78" t="n">
        <f aca="false">($F747+$D748+$E748)*(1+Input!$G$40/(100*12))</f>
        <v>-1.16298036272747E-009</v>
      </c>
    </row>
    <row r="749" customFormat="false" ht="12.8" hidden="false" customHeight="false" outlineLevel="0" collapsed="false">
      <c r="A749" s="76" t="n">
        <v>745</v>
      </c>
      <c r="B749" s="77" t="n">
        <f aca="false">EOMONTH(Input!$C$7,A749)</f>
        <v>65592</v>
      </c>
      <c r="D749" s="78" t="n">
        <f aca="false">IF(AND($B749&lt;Input!$C$31,$B749&lt;Input!$G$31),Input!$G$41,0)</f>
        <v>0</v>
      </c>
      <c r="E749" s="78" t="n">
        <f aca="true">IF(AND($B749&gt;Input!$G$45,$B749&lt;Input!$G$25),PMT(Input!$G$40/(100*12),(OFFSET($A$4,MATCH(Input!$G$25,$B$4:$B$1004,1),0,1,1)-OFFSET($A$4,MATCH(Input!$G$45,$B$4:$B$1004,1),0,1,1)),$H$4,0,1),0)</f>
        <v>0</v>
      </c>
      <c r="F749" s="78" t="n">
        <f aca="false">($F748+$D749+$E749)*(1+Input!$G$40/(100*12))</f>
        <v>-1.16782611423884E-009</v>
      </c>
    </row>
    <row r="750" customFormat="false" ht="12.8" hidden="false" customHeight="false" outlineLevel="0" collapsed="false">
      <c r="A750" s="76" t="n">
        <v>746</v>
      </c>
      <c r="B750" s="77" t="n">
        <f aca="false">EOMONTH(Input!$C$7,A750)</f>
        <v>65623</v>
      </c>
      <c r="D750" s="78" t="n">
        <f aca="false">IF(AND($B750&lt;Input!$C$31,$B750&lt;Input!$G$31),Input!$G$41,0)</f>
        <v>0</v>
      </c>
      <c r="E750" s="78" t="n">
        <f aca="true">IF(AND($B750&gt;Input!$G$45,$B750&lt;Input!$G$25),PMT(Input!$G$40/(100*12),(OFFSET($A$4,MATCH(Input!$G$25,$B$4:$B$1004,1),0,1,1)-OFFSET($A$4,MATCH(Input!$G$45,$B$4:$B$1004,1),0,1,1)),$H$4,0,1),0)</f>
        <v>0</v>
      </c>
      <c r="F750" s="78" t="n">
        <f aca="false">($F749+$D750+$E750)*(1+Input!$G$40/(100*12))</f>
        <v>-1.1726920563815E-009</v>
      </c>
    </row>
    <row r="751" customFormat="false" ht="12.8" hidden="false" customHeight="false" outlineLevel="0" collapsed="false">
      <c r="A751" s="76" t="n">
        <v>747</v>
      </c>
      <c r="B751" s="77" t="n">
        <f aca="false">EOMONTH(Input!$C$7,A751)</f>
        <v>65653</v>
      </c>
      <c r="D751" s="78" t="n">
        <f aca="false">IF(AND($B751&lt;Input!$C$31,$B751&lt;Input!$G$31),Input!$G$41,0)</f>
        <v>0</v>
      </c>
      <c r="E751" s="78" t="n">
        <f aca="true">IF(AND($B751&gt;Input!$G$45,$B751&lt;Input!$G$25),PMT(Input!$G$40/(100*12),(OFFSET($A$4,MATCH(Input!$G$25,$B$4:$B$1004,1),0,1,1)-OFFSET($A$4,MATCH(Input!$G$45,$B$4:$B$1004,1),0,1,1)),$H$4,0,1),0)</f>
        <v>0</v>
      </c>
      <c r="F751" s="78" t="n">
        <f aca="false">($F750+$D751+$E751)*(1+Input!$G$40/(100*12))</f>
        <v>-1.17757827328309E-009</v>
      </c>
    </row>
    <row r="752" customFormat="false" ht="12.8" hidden="false" customHeight="false" outlineLevel="0" collapsed="false">
      <c r="A752" s="76" t="n">
        <v>748</v>
      </c>
      <c r="B752" s="77" t="n">
        <f aca="false">EOMONTH(Input!$C$7,A752)</f>
        <v>65684</v>
      </c>
      <c r="D752" s="78" t="n">
        <f aca="false">IF(AND($B752&lt;Input!$C$31,$B752&lt;Input!$G$31),Input!$G$41,0)</f>
        <v>0</v>
      </c>
      <c r="E752" s="78" t="n">
        <f aca="true">IF(AND($B752&gt;Input!$G$45,$B752&lt;Input!$G$25),PMT(Input!$G$40/(100*12),(OFFSET($A$4,MATCH(Input!$G$25,$B$4:$B$1004,1),0,1,1)-OFFSET($A$4,MATCH(Input!$G$45,$B$4:$B$1004,1),0,1,1)),$H$4,0,1),0)</f>
        <v>0</v>
      </c>
      <c r="F752" s="78" t="n">
        <f aca="false">($F751+$D752+$E752)*(1+Input!$G$40/(100*12))</f>
        <v>-1.18248484942177E-009</v>
      </c>
    </row>
    <row r="753" customFormat="false" ht="12.8" hidden="false" customHeight="false" outlineLevel="0" collapsed="false">
      <c r="A753" s="76" t="n">
        <v>749</v>
      </c>
      <c r="B753" s="77" t="n">
        <f aca="false">EOMONTH(Input!$C$7,A753)</f>
        <v>65714</v>
      </c>
      <c r="D753" s="78" t="n">
        <f aca="false">IF(AND($B753&lt;Input!$C$31,$B753&lt;Input!$G$31),Input!$G$41,0)</f>
        <v>0</v>
      </c>
      <c r="E753" s="78" t="n">
        <f aca="true">IF(AND($B753&gt;Input!$G$45,$B753&lt;Input!$G$25),PMT(Input!$G$40/(100*12),(OFFSET($A$4,MATCH(Input!$G$25,$B$4:$B$1004,1),0,1,1)-OFFSET($A$4,MATCH(Input!$G$45,$B$4:$B$1004,1),0,1,1)),$H$4,0,1),0)</f>
        <v>0</v>
      </c>
      <c r="F753" s="78" t="n">
        <f aca="false">($F752+$D753+$E753)*(1+Input!$G$40/(100*12))</f>
        <v>-1.18741186962769E-009</v>
      </c>
    </row>
    <row r="754" customFormat="false" ht="12.8" hidden="false" customHeight="false" outlineLevel="0" collapsed="false">
      <c r="A754" s="76" t="n">
        <v>750</v>
      </c>
      <c r="B754" s="77" t="n">
        <f aca="false">EOMONTH(Input!$C$7,A754)</f>
        <v>65745</v>
      </c>
      <c r="D754" s="78" t="n">
        <f aca="false">IF(AND($B754&lt;Input!$C$31,$B754&lt;Input!$G$31),Input!$G$41,0)</f>
        <v>0</v>
      </c>
      <c r="E754" s="78" t="n">
        <f aca="true">IF(AND($B754&gt;Input!$G$45,$B754&lt;Input!$G$25),PMT(Input!$G$40/(100*12),(OFFSET($A$4,MATCH(Input!$G$25,$B$4:$B$1004,1),0,1,1)-OFFSET($A$4,MATCH(Input!$G$45,$B$4:$B$1004,1),0,1,1)),$H$4,0,1),0)</f>
        <v>0</v>
      </c>
      <c r="F754" s="78" t="n">
        <f aca="false">($F753+$D754+$E754)*(1+Input!$G$40/(100*12))</f>
        <v>-1.19235941908447E-009</v>
      </c>
    </row>
    <row r="755" customFormat="false" ht="12.8" hidden="false" customHeight="false" outlineLevel="0" collapsed="false">
      <c r="A755" s="76" t="n">
        <v>751</v>
      </c>
      <c r="B755" s="77" t="n">
        <f aca="false">EOMONTH(Input!$C$7,A755)</f>
        <v>65776</v>
      </c>
      <c r="D755" s="78" t="n">
        <f aca="false">IF(AND($B755&lt;Input!$C$31,$B755&lt;Input!$G$31),Input!$G$41,0)</f>
        <v>0</v>
      </c>
      <c r="E755" s="78" t="n">
        <f aca="true">IF(AND($B755&gt;Input!$G$45,$B755&lt;Input!$G$25),PMT(Input!$G$40/(100*12),(OFFSET($A$4,MATCH(Input!$G$25,$B$4:$B$1004,1),0,1,1)-OFFSET($A$4,MATCH(Input!$G$45,$B$4:$B$1004,1),0,1,1)),$H$4,0,1),0)</f>
        <v>0</v>
      </c>
      <c r="F755" s="78" t="n">
        <f aca="false">($F754+$D755+$E755)*(1+Input!$G$40/(100*12))</f>
        <v>-1.19732758333066E-009</v>
      </c>
    </row>
    <row r="756" customFormat="false" ht="12.8" hidden="false" customHeight="false" outlineLevel="0" collapsed="false">
      <c r="A756" s="76" t="n">
        <v>752</v>
      </c>
      <c r="B756" s="77" t="n">
        <f aca="false">EOMONTH(Input!$C$7,A756)</f>
        <v>65805</v>
      </c>
      <c r="D756" s="78" t="n">
        <f aca="false">IF(AND($B756&lt;Input!$C$31,$B756&lt;Input!$G$31),Input!$G$41,0)</f>
        <v>0</v>
      </c>
      <c r="E756" s="78" t="n">
        <f aca="true">IF(AND($B756&gt;Input!$G$45,$B756&lt;Input!$G$25),PMT(Input!$G$40/(100*12),(OFFSET($A$4,MATCH(Input!$G$25,$B$4:$B$1004,1),0,1,1)-OFFSET($A$4,MATCH(Input!$G$45,$B$4:$B$1004,1),0,1,1)),$H$4,0,1),0)</f>
        <v>0</v>
      </c>
      <c r="F756" s="78" t="n">
        <f aca="false">($F755+$D756+$E756)*(1+Input!$G$40/(100*12))</f>
        <v>-1.2023164482612E-009</v>
      </c>
    </row>
    <row r="757" customFormat="false" ht="12.8" hidden="false" customHeight="false" outlineLevel="0" collapsed="false">
      <c r="A757" s="76" t="n">
        <v>753</v>
      </c>
      <c r="B757" s="77" t="n">
        <f aca="false">EOMONTH(Input!$C$7,A757)</f>
        <v>65836</v>
      </c>
      <c r="D757" s="78" t="n">
        <f aca="false">IF(AND($B757&lt;Input!$C$31,$B757&lt;Input!$G$31),Input!$G$41,0)</f>
        <v>0</v>
      </c>
      <c r="E757" s="78" t="n">
        <f aca="true">IF(AND($B757&gt;Input!$G$45,$B757&lt;Input!$G$25),PMT(Input!$G$40/(100*12),(OFFSET($A$4,MATCH(Input!$G$25,$B$4:$B$1004,1),0,1,1)-OFFSET($A$4,MATCH(Input!$G$45,$B$4:$B$1004,1),0,1,1)),$H$4,0,1),0)</f>
        <v>0</v>
      </c>
      <c r="F757" s="78" t="n">
        <f aca="false">($F756+$D757+$E757)*(1+Input!$G$40/(100*12))</f>
        <v>-1.20732610012896E-009</v>
      </c>
    </row>
    <row r="758" customFormat="false" ht="12.8" hidden="false" customHeight="false" outlineLevel="0" collapsed="false">
      <c r="A758" s="76" t="n">
        <v>754</v>
      </c>
      <c r="B758" s="77" t="n">
        <f aca="false">EOMONTH(Input!$C$7,A758)</f>
        <v>65866</v>
      </c>
      <c r="D758" s="78" t="n">
        <f aca="false">IF(AND($B758&lt;Input!$C$31,$B758&lt;Input!$G$31),Input!$G$41,0)</f>
        <v>0</v>
      </c>
      <c r="E758" s="78" t="n">
        <f aca="true">IF(AND($B758&gt;Input!$G$45,$B758&lt;Input!$G$25),PMT(Input!$G$40/(100*12),(OFFSET($A$4,MATCH(Input!$G$25,$B$4:$B$1004,1),0,1,1)-OFFSET($A$4,MATCH(Input!$G$45,$B$4:$B$1004,1),0,1,1)),$H$4,0,1),0)</f>
        <v>0</v>
      </c>
      <c r="F758" s="78" t="n">
        <f aca="false">($F757+$D758+$E758)*(1+Input!$G$40/(100*12))</f>
        <v>-1.21235662554616E-009</v>
      </c>
    </row>
    <row r="759" customFormat="false" ht="12.8" hidden="false" customHeight="false" outlineLevel="0" collapsed="false">
      <c r="A759" s="76" t="n">
        <v>755</v>
      </c>
      <c r="B759" s="77" t="n">
        <f aca="false">EOMONTH(Input!$C$7,A759)</f>
        <v>65897</v>
      </c>
      <c r="D759" s="78" t="n">
        <f aca="false">IF(AND($B759&lt;Input!$C$31,$B759&lt;Input!$G$31),Input!$G$41,0)</f>
        <v>0</v>
      </c>
      <c r="E759" s="78" t="n">
        <f aca="true">IF(AND($B759&gt;Input!$G$45,$B759&lt;Input!$G$25),PMT(Input!$G$40/(100*12),(OFFSET($A$4,MATCH(Input!$G$25,$B$4:$B$1004,1),0,1,1)-OFFSET($A$4,MATCH(Input!$G$45,$B$4:$B$1004,1),0,1,1)),$H$4,0,1),0)</f>
        <v>0</v>
      </c>
      <c r="F759" s="78" t="n">
        <f aca="false">($F758+$D759+$E759)*(1+Input!$G$40/(100*12))</f>
        <v>-1.21740811148594E-009</v>
      </c>
    </row>
    <row r="760" customFormat="false" ht="12.8" hidden="false" customHeight="false" outlineLevel="0" collapsed="false">
      <c r="A760" s="76" t="n">
        <v>756</v>
      </c>
      <c r="B760" s="77" t="n">
        <f aca="false">EOMONTH(Input!$C$7,A760)</f>
        <v>65927</v>
      </c>
      <c r="D760" s="78" t="n">
        <f aca="false">IF(AND($B760&lt;Input!$C$31,$B760&lt;Input!$G$31),Input!$G$41,0)</f>
        <v>0</v>
      </c>
      <c r="E760" s="78" t="n">
        <f aca="true">IF(AND($B760&gt;Input!$G$45,$B760&lt;Input!$G$25),PMT(Input!$G$40/(100*12),(OFFSET($A$4,MATCH(Input!$G$25,$B$4:$B$1004,1),0,1,1)-OFFSET($A$4,MATCH(Input!$G$45,$B$4:$B$1004,1),0,1,1)),$H$4,0,1),0)</f>
        <v>0</v>
      </c>
      <c r="F760" s="78" t="n">
        <f aca="false">($F759+$D760+$E760)*(1+Input!$G$40/(100*12))</f>
        <v>-1.22248064528379E-009</v>
      </c>
    </row>
    <row r="761" customFormat="false" ht="12.8" hidden="false" customHeight="false" outlineLevel="0" collapsed="false">
      <c r="A761" s="76" t="n">
        <v>757</v>
      </c>
      <c r="B761" s="77" t="n">
        <f aca="false">EOMONTH(Input!$C$7,A761)</f>
        <v>65958</v>
      </c>
      <c r="D761" s="78" t="n">
        <f aca="false">IF(AND($B761&lt;Input!$C$31,$B761&lt;Input!$G$31),Input!$G$41,0)</f>
        <v>0</v>
      </c>
      <c r="E761" s="78" t="n">
        <f aca="true">IF(AND($B761&gt;Input!$G$45,$B761&lt;Input!$G$25),PMT(Input!$G$40/(100*12),(OFFSET($A$4,MATCH(Input!$G$25,$B$4:$B$1004,1),0,1,1)-OFFSET($A$4,MATCH(Input!$G$45,$B$4:$B$1004,1),0,1,1)),$H$4,0,1),0)</f>
        <v>0</v>
      </c>
      <c r="F761" s="78" t="n">
        <f aca="false">($F760+$D761+$E761)*(1+Input!$G$40/(100*12))</f>
        <v>-1.22757431463914E-009</v>
      </c>
    </row>
    <row r="762" customFormat="false" ht="12.8" hidden="false" customHeight="false" outlineLevel="0" collapsed="false">
      <c r="A762" s="76" t="n">
        <v>758</v>
      </c>
      <c r="B762" s="77" t="n">
        <f aca="false">EOMONTH(Input!$C$7,A762)</f>
        <v>65989</v>
      </c>
      <c r="D762" s="78" t="n">
        <f aca="false">IF(AND($B762&lt;Input!$C$31,$B762&lt;Input!$G$31),Input!$G$41,0)</f>
        <v>0</v>
      </c>
      <c r="E762" s="78" t="n">
        <f aca="true">IF(AND($B762&gt;Input!$G$45,$B762&lt;Input!$G$25),PMT(Input!$G$40/(100*12),(OFFSET($A$4,MATCH(Input!$G$25,$B$4:$B$1004,1),0,1,1)-OFFSET($A$4,MATCH(Input!$G$45,$B$4:$B$1004,1),0,1,1)),$H$4,0,1),0)</f>
        <v>0</v>
      </c>
      <c r="F762" s="78" t="n">
        <f aca="false">($F761+$D762+$E762)*(1+Input!$G$40/(100*12))</f>
        <v>-1.23268920761681E-009</v>
      </c>
    </row>
    <row r="763" customFormat="false" ht="12.8" hidden="false" customHeight="false" outlineLevel="0" collapsed="false">
      <c r="A763" s="76" t="n">
        <v>759</v>
      </c>
      <c r="B763" s="77" t="n">
        <f aca="false">EOMONTH(Input!$C$7,A763)</f>
        <v>66019</v>
      </c>
      <c r="D763" s="78" t="n">
        <f aca="false">IF(AND($B763&lt;Input!$C$31,$B763&lt;Input!$G$31),Input!$G$41,0)</f>
        <v>0</v>
      </c>
      <c r="E763" s="78" t="n">
        <f aca="true">IF(AND($B763&gt;Input!$G$45,$B763&lt;Input!$G$25),PMT(Input!$G$40/(100*12),(OFFSET($A$4,MATCH(Input!$G$25,$B$4:$B$1004,1),0,1,1)-OFFSET($A$4,MATCH(Input!$G$45,$B$4:$B$1004,1),0,1,1)),$H$4,0,1),0)</f>
        <v>0</v>
      </c>
      <c r="F763" s="78" t="n">
        <f aca="false">($F762+$D763+$E763)*(1+Input!$G$40/(100*12))</f>
        <v>-1.23782541264854E-009</v>
      </c>
    </row>
    <row r="764" customFormat="false" ht="12.8" hidden="false" customHeight="false" outlineLevel="0" collapsed="false">
      <c r="A764" s="76" t="n">
        <v>760</v>
      </c>
      <c r="B764" s="77" t="n">
        <f aca="false">EOMONTH(Input!$C$7,A764)</f>
        <v>66050</v>
      </c>
      <c r="D764" s="78" t="n">
        <f aca="false">IF(AND($B764&lt;Input!$C$31,$B764&lt;Input!$G$31),Input!$G$41,0)</f>
        <v>0</v>
      </c>
      <c r="E764" s="78" t="n">
        <f aca="true">IF(AND($B764&gt;Input!$G$45,$B764&lt;Input!$G$25),PMT(Input!$G$40/(100*12),(OFFSET($A$4,MATCH(Input!$G$25,$B$4:$B$1004,1),0,1,1)-OFFSET($A$4,MATCH(Input!$G$45,$B$4:$B$1004,1),0,1,1)),$H$4,0,1),0)</f>
        <v>0</v>
      </c>
      <c r="F764" s="78" t="n">
        <f aca="false">($F763+$D764+$E764)*(1+Input!$G$40/(100*12))</f>
        <v>-1.24298301853458E-009</v>
      </c>
    </row>
    <row r="765" customFormat="false" ht="12.8" hidden="false" customHeight="false" outlineLevel="0" collapsed="false">
      <c r="A765" s="76" t="n">
        <v>761</v>
      </c>
      <c r="B765" s="77" t="n">
        <f aca="false">EOMONTH(Input!$C$7,A765)</f>
        <v>66080</v>
      </c>
      <c r="D765" s="78" t="n">
        <f aca="false">IF(AND($B765&lt;Input!$C$31,$B765&lt;Input!$G$31),Input!$G$41,0)</f>
        <v>0</v>
      </c>
      <c r="E765" s="78" t="n">
        <f aca="true">IF(AND($B765&gt;Input!$G$45,$B765&lt;Input!$G$25),PMT(Input!$G$40/(100*12),(OFFSET($A$4,MATCH(Input!$G$25,$B$4:$B$1004,1),0,1,1)-OFFSET($A$4,MATCH(Input!$G$45,$B$4:$B$1004,1),0,1,1)),$H$4,0,1),0)</f>
        <v>0</v>
      </c>
      <c r="F765" s="78" t="n">
        <f aca="false">($F764+$D765+$E765)*(1+Input!$G$40/(100*12))</f>
        <v>-1.24816211444514E-009</v>
      </c>
    </row>
    <row r="766" customFormat="false" ht="12.8" hidden="false" customHeight="false" outlineLevel="0" collapsed="false">
      <c r="A766" s="76" t="n">
        <v>762</v>
      </c>
      <c r="B766" s="77" t="n">
        <f aca="false">EOMONTH(Input!$C$7,A766)</f>
        <v>66111</v>
      </c>
      <c r="D766" s="78" t="n">
        <f aca="false">IF(AND($B766&lt;Input!$C$31,$B766&lt;Input!$G$31),Input!$G$41,0)</f>
        <v>0</v>
      </c>
      <c r="E766" s="78" t="n">
        <f aca="true">IF(AND($B766&gt;Input!$G$45,$B766&lt;Input!$G$25),PMT(Input!$G$40/(100*12),(OFFSET($A$4,MATCH(Input!$G$25,$B$4:$B$1004,1),0,1,1)-OFFSET($A$4,MATCH(Input!$G$45,$B$4:$B$1004,1),0,1,1)),$H$4,0,1),0)</f>
        <v>0</v>
      </c>
      <c r="F766" s="78" t="n">
        <f aca="false">($F765+$D766+$E766)*(1+Input!$G$40/(100*12))</f>
        <v>-1.25336278992199E-009</v>
      </c>
    </row>
    <row r="767" customFormat="false" ht="12.8" hidden="false" customHeight="false" outlineLevel="0" collapsed="false">
      <c r="A767" s="76" t="n">
        <v>763</v>
      </c>
      <c r="B767" s="77" t="n">
        <f aca="false">EOMONTH(Input!$C$7,A767)</f>
        <v>66142</v>
      </c>
      <c r="D767" s="78" t="n">
        <f aca="false">IF(AND($B767&lt;Input!$C$31,$B767&lt;Input!$G$31),Input!$G$41,0)</f>
        <v>0</v>
      </c>
      <c r="E767" s="78" t="n">
        <f aca="true">IF(AND($B767&gt;Input!$G$45,$B767&lt;Input!$G$25),PMT(Input!$G$40/(100*12),(OFFSET($A$4,MATCH(Input!$G$25,$B$4:$B$1004,1),0,1,1)-OFFSET($A$4,MATCH(Input!$G$45,$B$4:$B$1004,1),0,1,1)),$H$4,0,1),0)</f>
        <v>0</v>
      </c>
      <c r="F767" s="78" t="n">
        <f aca="false">($F766+$D767+$E767)*(1+Input!$G$40/(100*12))</f>
        <v>-1.25858513488E-009</v>
      </c>
    </row>
    <row r="768" customFormat="false" ht="12.8" hidden="false" customHeight="false" outlineLevel="0" collapsed="false">
      <c r="A768" s="76" t="n">
        <v>764</v>
      </c>
      <c r="B768" s="77" t="n">
        <f aca="false">EOMONTH(Input!$C$7,A768)</f>
        <v>66170</v>
      </c>
      <c r="D768" s="78" t="n">
        <f aca="false">IF(AND($B768&lt;Input!$C$31,$B768&lt;Input!$G$31),Input!$G$41,0)</f>
        <v>0</v>
      </c>
      <c r="E768" s="78" t="n">
        <f aca="true">IF(AND($B768&gt;Input!$G$45,$B768&lt;Input!$G$25),PMT(Input!$G$40/(100*12),(OFFSET($A$4,MATCH(Input!$G$25,$B$4:$B$1004,1),0,1,1)-OFFSET($A$4,MATCH(Input!$G$45,$B$4:$B$1004,1),0,1,1)),$H$4,0,1),0)</f>
        <v>0</v>
      </c>
      <c r="F768" s="78" t="n">
        <f aca="false">($F767+$D768+$E768)*(1+Input!$G$40/(100*12))</f>
        <v>-1.26382923960867E-009</v>
      </c>
    </row>
    <row r="769" customFormat="false" ht="12.8" hidden="false" customHeight="false" outlineLevel="0" collapsed="false">
      <c r="A769" s="76" t="n">
        <v>765</v>
      </c>
      <c r="B769" s="77" t="n">
        <f aca="false">EOMONTH(Input!$C$7,A769)</f>
        <v>66201</v>
      </c>
      <c r="D769" s="78" t="n">
        <f aca="false">IF(AND($B769&lt;Input!$C$31,$B769&lt;Input!$G$31),Input!$G$41,0)</f>
        <v>0</v>
      </c>
      <c r="E769" s="78" t="n">
        <f aca="true">IF(AND($B769&gt;Input!$G$45,$B769&lt;Input!$G$25),PMT(Input!$G$40/(100*12),(OFFSET($A$4,MATCH(Input!$G$25,$B$4:$B$1004,1),0,1,1)-OFFSET($A$4,MATCH(Input!$G$45,$B$4:$B$1004,1),0,1,1)),$H$4,0,1),0)</f>
        <v>0</v>
      </c>
      <c r="F769" s="78" t="n">
        <f aca="false">($F768+$D769+$E769)*(1+Input!$G$40/(100*12))</f>
        <v>-1.26909519477371E-009</v>
      </c>
    </row>
    <row r="770" customFormat="false" ht="12.8" hidden="false" customHeight="false" outlineLevel="0" collapsed="false">
      <c r="A770" s="76" t="n">
        <v>766</v>
      </c>
      <c r="B770" s="77" t="n">
        <f aca="false">EOMONTH(Input!$C$7,A770)</f>
        <v>66231</v>
      </c>
      <c r="D770" s="78" t="n">
        <f aca="false">IF(AND($B770&lt;Input!$C$31,$B770&lt;Input!$G$31),Input!$G$41,0)</f>
        <v>0</v>
      </c>
      <c r="E770" s="78" t="n">
        <f aca="true">IF(AND($B770&gt;Input!$G$45,$B770&lt;Input!$G$25),PMT(Input!$G$40/(100*12),(OFFSET($A$4,MATCH(Input!$G$25,$B$4:$B$1004,1),0,1,1)-OFFSET($A$4,MATCH(Input!$G$45,$B$4:$B$1004,1),0,1,1)),$H$4,0,1),0)</f>
        <v>0</v>
      </c>
      <c r="F770" s="78" t="n">
        <f aca="false">($F769+$D770+$E770)*(1+Input!$G$40/(100*12))</f>
        <v>-1.2743830914186E-009</v>
      </c>
    </row>
    <row r="771" customFormat="false" ht="12.8" hidden="false" customHeight="false" outlineLevel="0" collapsed="false">
      <c r="A771" s="76" t="n">
        <v>767</v>
      </c>
      <c r="B771" s="77" t="n">
        <f aca="false">EOMONTH(Input!$C$7,A771)</f>
        <v>66262</v>
      </c>
      <c r="D771" s="78" t="n">
        <f aca="false">IF(AND($B771&lt;Input!$C$31,$B771&lt;Input!$G$31),Input!$G$41,0)</f>
        <v>0</v>
      </c>
      <c r="E771" s="78" t="n">
        <f aca="true">IF(AND($B771&gt;Input!$G$45,$B771&lt;Input!$G$25),PMT(Input!$G$40/(100*12),(OFFSET($A$4,MATCH(Input!$G$25,$B$4:$B$1004,1),0,1,1)-OFFSET($A$4,MATCH(Input!$G$45,$B$4:$B$1004,1),0,1,1)),$H$4,0,1),0)</f>
        <v>0</v>
      </c>
      <c r="F771" s="78" t="n">
        <f aca="false">($F770+$D771+$E771)*(1+Input!$G$40/(100*12))</f>
        <v>-1.27969302096617E-009</v>
      </c>
    </row>
    <row r="772" customFormat="false" ht="12.8" hidden="false" customHeight="false" outlineLevel="0" collapsed="false">
      <c r="A772" s="76" t="n">
        <v>768</v>
      </c>
      <c r="B772" s="77" t="n">
        <f aca="false">EOMONTH(Input!$C$7,A772)</f>
        <v>66292</v>
      </c>
      <c r="D772" s="78" t="n">
        <f aca="false">IF(AND($B772&lt;Input!$C$31,$B772&lt;Input!$G$31),Input!$G$41,0)</f>
        <v>0</v>
      </c>
      <c r="E772" s="78" t="n">
        <f aca="true">IF(AND($B772&gt;Input!$G$45,$B772&lt;Input!$G$25),PMT(Input!$G$40/(100*12),(OFFSET($A$4,MATCH(Input!$G$25,$B$4:$B$1004,1),0,1,1)-OFFSET($A$4,MATCH(Input!$G$45,$B$4:$B$1004,1),0,1,1)),$H$4,0,1),0)</f>
        <v>0</v>
      </c>
      <c r="F772" s="78" t="n">
        <f aca="false">($F771+$D772+$E772)*(1+Input!$G$40/(100*12))</f>
        <v>-1.2850250752202E-009</v>
      </c>
    </row>
    <row r="773" customFormat="false" ht="12.8" hidden="false" customHeight="false" outlineLevel="0" collapsed="false">
      <c r="A773" s="76" t="n">
        <v>769</v>
      </c>
      <c r="B773" s="77" t="n">
        <f aca="false">EOMONTH(Input!$C$7,A773)</f>
        <v>66323</v>
      </c>
      <c r="D773" s="78" t="n">
        <f aca="false">IF(AND($B773&lt;Input!$C$31,$B773&lt;Input!$G$31),Input!$G$41,0)</f>
        <v>0</v>
      </c>
      <c r="E773" s="78" t="n">
        <f aca="true">IF(AND($B773&gt;Input!$G$45,$B773&lt;Input!$G$25),PMT(Input!$G$40/(100*12),(OFFSET($A$4,MATCH(Input!$G$25,$B$4:$B$1004,1),0,1,1)-OFFSET($A$4,MATCH(Input!$G$45,$B$4:$B$1004,1),0,1,1)),$H$4,0,1),0)</f>
        <v>0</v>
      </c>
      <c r="F773" s="78" t="n">
        <f aca="false">($F772+$D773+$E773)*(1+Input!$G$40/(100*12))</f>
        <v>-1.29037934636695E-009</v>
      </c>
    </row>
    <row r="774" customFormat="false" ht="12.8" hidden="false" customHeight="false" outlineLevel="0" collapsed="false">
      <c r="A774" s="76" t="n">
        <v>770</v>
      </c>
      <c r="B774" s="77" t="n">
        <f aca="false">EOMONTH(Input!$C$7,A774)</f>
        <v>66354</v>
      </c>
      <c r="D774" s="78" t="n">
        <f aca="false">IF(AND($B774&lt;Input!$C$31,$B774&lt;Input!$G$31),Input!$G$41,0)</f>
        <v>0</v>
      </c>
      <c r="E774" s="78" t="n">
        <f aca="true">IF(AND($B774&gt;Input!$G$45,$B774&lt;Input!$G$25),PMT(Input!$G$40/(100*12),(OFFSET($A$4,MATCH(Input!$G$25,$B$4:$B$1004,1),0,1,1)-OFFSET($A$4,MATCH(Input!$G$45,$B$4:$B$1004,1),0,1,1)),$H$4,0,1),0)</f>
        <v>0</v>
      </c>
      <c r="F774" s="78" t="n">
        <f aca="false">($F773+$D774+$E774)*(1+Input!$G$40/(100*12))</f>
        <v>-1.29575592697681E-009</v>
      </c>
    </row>
    <row r="775" customFormat="false" ht="12.8" hidden="false" customHeight="false" outlineLevel="0" collapsed="false">
      <c r="A775" s="76" t="n">
        <v>771</v>
      </c>
      <c r="B775" s="77" t="n">
        <f aca="false">EOMONTH(Input!$C$7,A775)</f>
        <v>66384</v>
      </c>
      <c r="D775" s="78" t="n">
        <f aca="false">IF(AND($B775&lt;Input!$C$31,$B775&lt;Input!$G$31),Input!$G$41,0)</f>
        <v>0</v>
      </c>
      <c r="E775" s="78" t="n">
        <f aca="true">IF(AND($B775&gt;Input!$G$45,$B775&lt;Input!$G$25),PMT(Input!$G$40/(100*12),(OFFSET($A$4,MATCH(Input!$G$25,$B$4:$B$1004,1),0,1,1)-OFFSET($A$4,MATCH(Input!$G$45,$B$4:$B$1004,1),0,1,1)),$H$4,0,1),0)</f>
        <v>0</v>
      </c>
      <c r="F775" s="78" t="n">
        <f aca="false">($F774+$D775+$E775)*(1+Input!$G$40/(100*12))</f>
        <v>-1.30115491000588E-009</v>
      </c>
    </row>
    <row r="776" customFormat="false" ht="12.8" hidden="false" customHeight="false" outlineLevel="0" collapsed="false">
      <c r="A776" s="76" t="n">
        <v>772</v>
      </c>
      <c r="B776" s="77" t="n">
        <f aca="false">EOMONTH(Input!$C$7,A776)</f>
        <v>66415</v>
      </c>
      <c r="D776" s="78" t="n">
        <f aca="false">IF(AND($B776&lt;Input!$C$31,$B776&lt;Input!$G$31),Input!$G$41,0)</f>
        <v>0</v>
      </c>
      <c r="E776" s="78" t="n">
        <f aca="true">IF(AND($B776&gt;Input!$G$45,$B776&lt;Input!$G$25),PMT(Input!$G$40/(100*12),(OFFSET($A$4,MATCH(Input!$G$25,$B$4:$B$1004,1),0,1,1)-OFFSET($A$4,MATCH(Input!$G$45,$B$4:$B$1004,1),0,1,1)),$H$4,0,1),0)</f>
        <v>0</v>
      </c>
      <c r="F776" s="78" t="n">
        <f aca="false">($F775+$D776+$E776)*(1+Input!$G$40/(100*12))</f>
        <v>-1.30657638879757E-009</v>
      </c>
    </row>
    <row r="777" customFormat="false" ht="12.8" hidden="false" customHeight="false" outlineLevel="0" collapsed="false">
      <c r="A777" s="76" t="n">
        <v>773</v>
      </c>
      <c r="B777" s="77" t="n">
        <f aca="false">EOMONTH(Input!$C$7,A777)</f>
        <v>66445</v>
      </c>
      <c r="D777" s="78" t="n">
        <f aca="false">IF(AND($B777&lt;Input!$C$31,$B777&lt;Input!$G$31),Input!$G$41,0)</f>
        <v>0</v>
      </c>
      <c r="E777" s="78" t="n">
        <f aca="true">IF(AND($B777&gt;Input!$G$45,$B777&lt;Input!$G$25),PMT(Input!$G$40/(100*12),(OFFSET($A$4,MATCH(Input!$G$25,$B$4:$B$1004,1),0,1,1)-OFFSET($A$4,MATCH(Input!$G$45,$B$4:$B$1004,1),0,1,1)),$H$4,0,1),0)</f>
        <v>0</v>
      </c>
      <c r="F777" s="78" t="n">
        <f aca="false">($F776+$D777+$E777)*(1+Input!$G$40/(100*12))</f>
        <v>-1.31202045708423E-009</v>
      </c>
    </row>
    <row r="778" customFormat="false" ht="12.8" hidden="false" customHeight="false" outlineLevel="0" collapsed="false">
      <c r="A778" s="76" t="n">
        <v>774</v>
      </c>
      <c r="B778" s="77" t="n">
        <f aca="false">EOMONTH(Input!$C$7,A778)</f>
        <v>66476</v>
      </c>
      <c r="D778" s="78" t="n">
        <f aca="false">IF(AND($B778&lt;Input!$C$31,$B778&lt;Input!$G$31),Input!$G$41,0)</f>
        <v>0</v>
      </c>
      <c r="E778" s="78" t="n">
        <f aca="true">IF(AND($B778&gt;Input!$G$45,$B778&lt;Input!$G$25),PMT(Input!$G$40/(100*12),(OFFSET($A$4,MATCH(Input!$G$25,$B$4:$B$1004,1),0,1,1)-OFFSET($A$4,MATCH(Input!$G$45,$B$4:$B$1004,1),0,1,1)),$H$4,0,1),0)</f>
        <v>0</v>
      </c>
      <c r="F778" s="78" t="n">
        <f aca="false">($F777+$D778+$E778)*(1+Input!$G$40/(100*12))</f>
        <v>-1.31748720898875E-009</v>
      </c>
    </row>
    <row r="779" customFormat="false" ht="12.8" hidden="false" customHeight="false" outlineLevel="0" collapsed="false">
      <c r="A779" s="76" t="n">
        <v>775</v>
      </c>
      <c r="B779" s="77" t="n">
        <f aca="false">EOMONTH(Input!$C$7,A779)</f>
        <v>66507</v>
      </c>
      <c r="D779" s="78" t="n">
        <f aca="false">IF(AND($B779&lt;Input!$C$31,$B779&lt;Input!$G$31),Input!$G$41,0)</f>
        <v>0</v>
      </c>
      <c r="E779" s="78" t="n">
        <f aca="true">IF(AND($B779&gt;Input!$G$45,$B779&lt;Input!$G$25),PMT(Input!$G$40/(100*12),(OFFSET($A$4,MATCH(Input!$G$25,$B$4:$B$1004,1),0,1,1)-OFFSET($A$4,MATCH(Input!$G$45,$B$4:$B$1004,1),0,1,1)),$H$4,0,1),0)</f>
        <v>0</v>
      </c>
      <c r="F779" s="78" t="n">
        <f aca="false">($F778+$D779+$E779)*(1+Input!$G$40/(100*12))</f>
        <v>-1.3229767390262E-009</v>
      </c>
    </row>
    <row r="780" customFormat="false" ht="12.8" hidden="false" customHeight="false" outlineLevel="0" collapsed="false">
      <c r="A780" s="76" t="n">
        <v>776</v>
      </c>
      <c r="B780" s="77" t="n">
        <f aca="false">EOMONTH(Input!$C$7,A780)</f>
        <v>66535</v>
      </c>
      <c r="D780" s="78" t="n">
        <f aca="false">IF(AND($B780&lt;Input!$C$31,$B780&lt;Input!$G$31),Input!$G$41,0)</f>
        <v>0</v>
      </c>
      <c r="E780" s="78" t="n">
        <f aca="true">IF(AND($B780&gt;Input!$G$45,$B780&lt;Input!$G$25),PMT(Input!$G$40/(100*12),(OFFSET($A$4,MATCH(Input!$G$25,$B$4:$B$1004,1),0,1,1)-OFFSET($A$4,MATCH(Input!$G$45,$B$4:$B$1004,1),0,1,1)),$H$4,0,1),0)</f>
        <v>0</v>
      </c>
      <c r="F780" s="78" t="n">
        <f aca="false">($F779+$D780+$E780)*(1+Input!$G$40/(100*12))</f>
        <v>-1.32848914210548E-009</v>
      </c>
    </row>
    <row r="781" customFormat="false" ht="12.8" hidden="false" customHeight="false" outlineLevel="0" collapsed="false">
      <c r="A781" s="76" t="n">
        <v>777</v>
      </c>
      <c r="B781" s="77" t="n">
        <f aca="false">EOMONTH(Input!$C$7,A781)</f>
        <v>66566</v>
      </c>
      <c r="D781" s="78" t="n">
        <f aca="false">IF(AND($B781&lt;Input!$C$31,$B781&lt;Input!$G$31),Input!$G$41,0)</f>
        <v>0</v>
      </c>
      <c r="E781" s="78" t="n">
        <f aca="true">IF(AND($B781&gt;Input!$G$45,$B781&lt;Input!$G$25),PMT(Input!$G$40/(100*12),(OFFSET($A$4,MATCH(Input!$G$25,$B$4:$B$1004,1),0,1,1)-OFFSET($A$4,MATCH(Input!$G$45,$B$4:$B$1004,1),0,1,1)),$H$4,0,1),0)</f>
        <v>0</v>
      </c>
      <c r="F781" s="78" t="n">
        <f aca="false">($F780+$D781+$E781)*(1+Input!$G$40/(100*12))</f>
        <v>-1.33402451353092E-009</v>
      </c>
    </row>
    <row r="782" customFormat="false" ht="12.8" hidden="false" customHeight="false" outlineLevel="0" collapsed="false">
      <c r="A782" s="76" t="n">
        <v>778</v>
      </c>
      <c r="B782" s="77" t="n">
        <f aca="false">EOMONTH(Input!$C$7,A782)</f>
        <v>66596</v>
      </c>
      <c r="D782" s="78" t="n">
        <f aca="false">IF(AND($B782&lt;Input!$C$31,$B782&lt;Input!$G$31),Input!$G$41,0)</f>
        <v>0</v>
      </c>
      <c r="E782" s="78" t="n">
        <f aca="true">IF(AND($B782&gt;Input!$G$45,$B782&lt;Input!$G$25),PMT(Input!$G$40/(100*12),(OFFSET($A$4,MATCH(Input!$G$25,$B$4:$B$1004,1),0,1,1)-OFFSET($A$4,MATCH(Input!$G$45,$B$4:$B$1004,1),0,1,1)),$H$4,0,1),0)</f>
        <v>0</v>
      </c>
      <c r="F782" s="78" t="n">
        <f aca="false">($F781+$D782+$E782)*(1+Input!$G$40/(100*12))</f>
        <v>-1.33958294900396E-009</v>
      </c>
    </row>
    <row r="783" customFormat="false" ht="12.8" hidden="false" customHeight="false" outlineLevel="0" collapsed="false">
      <c r="A783" s="76" t="n">
        <v>779</v>
      </c>
      <c r="B783" s="77" t="n">
        <f aca="false">EOMONTH(Input!$C$7,A783)</f>
        <v>66627</v>
      </c>
      <c r="D783" s="78" t="n">
        <f aca="false">IF(AND($B783&lt;Input!$C$31,$B783&lt;Input!$G$31),Input!$G$41,0)</f>
        <v>0</v>
      </c>
      <c r="E783" s="78" t="n">
        <f aca="true">IF(AND($B783&gt;Input!$G$45,$B783&lt;Input!$G$25),PMT(Input!$G$40/(100*12),(OFFSET($A$4,MATCH(Input!$G$25,$B$4:$B$1004,1),0,1,1)-OFFSET($A$4,MATCH(Input!$G$45,$B$4:$B$1004,1),0,1,1)),$H$4,0,1),0)</f>
        <v>0</v>
      </c>
      <c r="F783" s="78" t="n">
        <f aca="false">($F782+$D783+$E783)*(1+Input!$G$40/(100*12))</f>
        <v>-1.34516454462481E-009</v>
      </c>
    </row>
    <row r="784" customFormat="false" ht="12.8" hidden="false" customHeight="false" outlineLevel="0" collapsed="false">
      <c r="A784" s="76" t="n">
        <v>780</v>
      </c>
      <c r="B784" s="77" t="n">
        <f aca="false">EOMONTH(Input!$C$7,A784)</f>
        <v>66657</v>
      </c>
      <c r="D784" s="78" t="n">
        <f aca="false">IF(AND($B784&lt;Input!$C$31,$B784&lt;Input!$G$31),Input!$G$41,0)</f>
        <v>0</v>
      </c>
      <c r="E784" s="78" t="n">
        <f aca="true">IF(AND($B784&gt;Input!$G$45,$B784&lt;Input!$G$25),PMT(Input!$G$40/(100*12),(OFFSET($A$4,MATCH(Input!$G$25,$B$4:$B$1004,1),0,1,1)-OFFSET($A$4,MATCH(Input!$G$45,$B$4:$B$1004,1),0,1,1)),$H$4,0,1),0)</f>
        <v>0</v>
      </c>
      <c r="F784" s="78" t="n">
        <f aca="false">($F783+$D784+$E784)*(1+Input!$G$40/(100*12))</f>
        <v>-1.35076939689408E-009</v>
      </c>
    </row>
    <row r="785" customFormat="false" ht="12.8" hidden="false" customHeight="false" outlineLevel="0" collapsed="false">
      <c r="A785" s="76" t="n">
        <v>781</v>
      </c>
      <c r="B785" s="77" t="n">
        <f aca="false">EOMONTH(Input!$C$7,A785)</f>
        <v>66688</v>
      </c>
      <c r="D785" s="78" t="n">
        <f aca="false">IF(AND($B785&lt;Input!$C$31,$B785&lt;Input!$G$31),Input!$G$41,0)</f>
        <v>0</v>
      </c>
      <c r="E785" s="78" t="n">
        <f aca="true">IF(AND($B785&gt;Input!$G$45,$B785&lt;Input!$G$25),PMT(Input!$G$40/(100*12),(OFFSET($A$4,MATCH(Input!$G$25,$B$4:$B$1004,1),0,1,1)-OFFSET($A$4,MATCH(Input!$G$45,$B$4:$B$1004,1),0,1,1)),$H$4,0,1),0)</f>
        <v>0</v>
      </c>
      <c r="F785" s="78" t="n">
        <f aca="false">($F784+$D785+$E785)*(1+Input!$G$40/(100*12))</f>
        <v>-1.35639760271447E-009</v>
      </c>
    </row>
    <row r="786" customFormat="false" ht="12.8" hidden="false" customHeight="false" outlineLevel="0" collapsed="false">
      <c r="A786" s="76" t="n">
        <v>782</v>
      </c>
      <c r="B786" s="77" t="n">
        <f aca="false">EOMONTH(Input!$C$7,A786)</f>
        <v>66719</v>
      </c>
      <c r="D786" s="78" t="n">
        <f aca="false">IF(AND($B786&lt;Input!$C$31,$B786&lt;Input!$G$31),Input!$G$41,0)</f>
        <v>0</v>
      </c>
      <c r="E786" s="78" t="n">
        <f aca="true">IF(AND($B786&gt;Input!$G$45,$B786&lt;Input!$G$25),PMT(Input!$G$40/(100*12),(OFFSET($A$4,MATCH(Input!$G$25,$B$4:$B$1004,1),0,1,1)-OFFSET($A$4,MATCH(Input!$G$45,$B$4:$B$1004,1),0,1,1)),$H$4,0,1),0)</f>
        <v>0</v>
      </c>
      <c r="F786" s="78" t="n">
        <f aca="false">($F785+$D786+$E786)*(1+Input!$G$40/(100*12))</f>
        <v>-1.36204925939245E-009</v>
      </c>
    </row>
    <row r="787" customFormat="false" ht="12.8" hidden="false" customHeight="false" outlineLevel="0" collapsed="false">
      <c r="A787" s="76" t="n">
        <v>783</v>
      </c>
      <c r="B787" s="77" t="n">
        <f aca="false">EOMONTH(Input!$C$7,A787)</f>
        <v>66749</v>
      </c>
      <c r="D787" s="78" t="n">
        <f aca="false">IF(AND($B787&lt;Input!$C$31,$B787&lt;Input!$G$31),Input!$G$41,0)</f>
        <v>0</v>
      </c>
      <c r="E787" s="78" t="n">
        <f aca="true">IF(AND($B787&gt;Input!$G$45,$B787&lt;Input!$G$25),PMT(Input!$G$40/(100*12),(OFFSET($A$4,MATCH(Input!$G$25,$B$4:$B$1004,1),0,1,1)-OFFSET($A$4,MATCH(Input!$G$45,$B$4:$B$1004,1),0,1,1)),$H$4,0,1),0)</f>
        <v>0</v>
      </c>
      <c r="F787" s="78" t="n">
        <f aca="false">($F786+$D787+$E787)*(1+Input!$G$40/(100*12))</f>
        <v>-1.36772446463992E-009</v>
      </c>
    </row>
    <row r="788" customFormat="false" ht="12.8" hidden="false" customHeight="false" outlineLevel="0" collapsed="false">
      <c r="A788" s="76" t="n">
        <v>784</v>
      </c>
      <c r="B788" s="77" t="n">
        <f aca="false">EOMONTH(Input!$C$7,A788)</f>
        <v>66780</v>
      </c>
      <c r="D788" s="78" t="n">
        <f aca="false">IF(AND($B788&lt;Input!$C$31,$B788&lt;Input!$G$31),Input!$G$41,0)</f>
        <v>0</v>
      </c>
      <c r="E788" s="78" t="n">
        <f aca="true">IF(AND($B788&gt;Input!$G$45,$B788&lt;Input!$G$25),PMT(Input!$G$40/(100*12),(OFFSET($A$4,MATCH(Input!$G$25,$B$4:$B$1004,1),0,1,1)-OFFSET($A$4,MATCH(Input!$G$45,$B$4:$B$1004,1),0,1,1)),$H$4,0,1),0)</f>
        <v>0</v>
      </c>
      <c r="F788" s="78" t="n">
        <f aca="false">($F787+$D788+$E788)*(1+Input!$G$40/(100*12))</f>
        <v>-1.37342331657592E-009</v>
      </c>
    </row>
    <row r="789" customFormat="false" ht="12.8" hidden="false" customHeight="false" outlineLevel="0" collapsed="false">
      <c r="A789" s="76" t="n">
        <v>785</v>
      </c>
      <c r="B789" s="77" t="n">
        <f aca="false">EOMONTH(Input!$C$7,A789)</f>
        <v>66810</v>
      </c>
      <c r="D789" s="78" t="n">
        <f aca="false">IF(AND($B789&lt;Input!$C$31,$B789&lt;Input!$G$31),Input!$G$41,0)</f>
        <v>0</v>
      </c>
      <c r="E789" s="78" t="n">
        <f aca="true">IF(AND($B789&gt;Input!$G$45,$B789&lt;Input!$G$25),PMT(Input!$G$40/(100*12),(OFFSET($A$4,MATCH(Input!$G$25,$B$4:$B$1004,1),0,1,1)-OFFSET($A$4,MATCH(Input!$G$45,$B$4:$B$1004,1),0,1,1)),$H$4,0,1),0)</f>
        <v>0</v>
      </c>
      <c r="F789" s="78" t="n">
        <f aca="false">($F788+$D789+$E789)*(1+Input!$G$40/(100*12))</f>
        <v>-1.37914591372832E-009</v>
      </c>
    </row>
    <row r="790" customFormat="false" ht="12.8" hidden="false" customHeight="false" outlineLevel="0" collapsed="false">
      <c r="A790" s="76" t="n">
        <v>786</v>
      </c>
      <c r="B790" s="77" t="n">
        <f aca="false">EOMONTH(Input!$C$7,A790)</f>
        <v>66841</v>
      </c>
      <c r="D790" s="78" t="n">
        <f aca="false">IF(AND($B790&lt;Input!$C$31,$B790&lt;Input!$G$31),Input!$G$41,0)</f>
        <v>0</v>
      </c>
      <c r="E790" s="78" t="n">
        <f aca="true">IF(AND($B790&gt;Input!$G$45,$B790&lt;Input!$G$25),PMT(Input!$G$40/(100*12),(OFFSET($A$4,MATCH(Input!$G$25,$B$4:$B$1004,1),0,1,1)-OFFSET($A$4,MATCH(Input!$G$45,$B$4:$B$1004,1),0,1,1)),$H$4,0,1),0)</f>
        <v>0</v>
      </c>
      <c r="F790" s="78" t="n">
        <f aca="false">($F789+$D790+$E790)*(1+Input!$G$40/(100*12))</f>
        <v>-1.38489235503552E-009</v>
      </c>
    </row>
    <row r="791" customFormat="false" ht="12.8" hidden="false" customHeight="false" outlineLevel="0" collapsed="false">
      <c r="A791" s="76" t="n">
        <v>787</v>
      </c>
      <c r="B791" s="77" t="n">
        <f aca="false">EOMONTH(Input!$C$7,A791)</f>
        <v>66872</v>
      </c>
      <c r="D791" s="78" t="n">
        <f aca="false">IF(AND($B791&lt;Input!$C$31,$B791&lt;Input!$G$31),Input!$G$41,0)</f>
        <v>0</v>
      </c>
      <c r="E791" s="78" t="n">
        <f aca="true">IF(AND($B791&gt;Input!$G$45,$B791&lt;Input!$G$25),PMT(Input!$G$40/(100*12),(OFFSET($A$4,MATCH(Input!$G$25,$B$4:$B$1004,1),0,1,1)-OFFSET($A$4,MATCH(Input!$G$45,$B$4:$B$1004,1),0,1,1)),$H$4,0,1),0)</f>
        <v>0</v>
      </c>
      <c r="F791" s="78" t="n">
        <f aca="false">($F790+$D791+$E791)*(1+Input!$G$40/(100*12))</f>
        <v>-1.39066273984817E-009</v>
      </c>
    </row>
    <row r="792" customFormat="false" ht="12.8" hidden="false" customHeight="false" outlineLevel="0" collapsed="false">
      <c r="A792" s="76" t="n">
        <v>788</v>
      </c>
      <c r="B792" s="77" t="n">
        <f aca="false">EOMONTH(Input!$C$7,A792)</f>
        <v>66900</v>
      </c>
      <c r="D792" s="78" t="n">
        <f aca="false">IF(AND($B792&lt;Input!$C$31,$B792&lt;Input!$G$31),Input!$G$41,0)</f>
        <v>0</v>
      </c>
      <c r="E792" s="78" t="n">
        <f aca="true">IF(AND($B792&gt;Input!$G$45,$B792&lt;Input!$G$25),PMT(Input!$G$40/(100*12),(OFFSET($A$4,MATCH(Input!$G$25,$B$4:$B$1004,1),0,1,1)-OFFSET($A$4,MATCH(Input!$G$45,$B$4:$B$1004,1),0,1,1)),$H$4,0,1),0)</f>
        <v>0</v>
      </c>
      <c r="F792" s="78" t="n">
        <f aca="false">($F791+$D792+$E792)*(1+Input!$G$40/(100*12))</f>
        <v>-1.39645716793087E-009</v>
      </c>
    </row>
    <row r="793" customFormat="false" ht="12.8" hidden="false" customHeight="false" outlineLevel="0" collapsed="false">
      <c r="A793" s="76" t="n">
        <v>789</v>
      </c>
      <c r="B793" s="77" t="n">
        <f aca="false">EOMONTH(Input!$C$7,A793)</f>
        <v>66931</v>
      </c>
      <c r="D793" s="78" t="n">
        <f aca="false">IF(AND($B793&lt;Input!$C$31,$B793&lt;Input!$G$31),Input!$G$41,0)</f>
        <v>0</v>
      </c>
      <c r="E793" s="78" t="n">
        <f aca="true">IF(AND($B793&gt;Input!$G$45,$B793&lt;Input!$G$25),PMT(Input!$G$40/(100*12),(OFFSET($A$4,MATCH(Input!$G$25,$B$4:$B$1004,1),0,1,1)-OFFSET($A$4,MATCH(Input!$G$45,$B$4:$B$1004,1),0,1,1)),$H$4,0,1),0)</f>
        <v>0</v>
      </c>
      <c r="F793" s="78" t="n">
        <f aca="false">($F792+$D793+$E793)*(1+Input!$G$40/(100*12))</f>
        <v>-1.40227573946391E-009</v>
      </c>
    </row>
    <row r="794" customFormat="false" ht="12.8" hidden="false" customHeight="false" outlineLevel="0" collapsed="false">
      <c r="A794" s="76" t="n">
        <v>790</v>
      </c>
      <c r="B794" s="77" t="n">
        <f aca="false">EOMONTH(Input!$C$7,A794)</f>
        <v>66961</v>
      </c>
      <c r="D794" s="78" t="n">
        <f aca="false">IF(AND($B794&lt;Input!$C$31,$B794&lt;Input!$G$31),Input!$G$41,0)</f>
        <v>0</v>
      </c>
      <c r="E794" s="78" t="n">
        <f aca="true">IF(AND($B794&gt;Input!$G$45,$B794&lt;Input!$G$25),PMT(Input!$G$40/(100*12),(OFFSET($A$4,MATCH(Input!$G$25,$B$4:$B$1004,1),0,1,1)-OFFSET($A$4,MATCH(Input!$G$45,$B$4:$B$1004,1),0,1,1)),$H$4,0,1),0)</f>
        <v>0</v>
      </c>
      <c r="F794" s="78" t="n">
        <f aca="false">($F793+$D794+$E794)*(1+Input!$G$40/(100*12))</f>
        <v>-1.40811855504501E-009</v>
      </c>
    </row>
    <row r="795" customFormat="false" ht="12.8" hidden="false" customHeight="false" outlineLevel="0" collapsed="false">
      <c r="A795" s="76" t="n">
        <v>791</v>
      </c>
      <c r="B795" s="77" t="n">
        <f aca="false">EOMONTH(Input!$C$7,A795)</f>
        <v>66992</v>
      </c>
      <c r="D795" s="78" t="n">
        <f aca="false">IF(AND($B795&lt;Input!$C$31,$B795&lt;Input!$G$31),Input!$G$41,0)</f>
        <v>0</v>
      </c>
      <c r="E795" s="78" t="n">
        <f aca="true">IF(AND($B795&gt;Input!$G$45,$B795&lt;Input!$G$25),PMT(Input!$G$40/(100*12),(OFFSET($A$4,MATCH(Input!$G$25,$B$4:$B$1004,1),0,1,1)-OFFSET($A$4,MATCH(Input!$G$45,$B$4:$B$1004,1),0,1,1)),$H$4,0,1),0)</f>
        <v>0</v>
      </c>
      <c r="F795" s="78" t="n">
        <f aca="false">($F794+$D795+$E795)*(1+Input!$G$40/(100*12))</f>
        <v>-1.41398571569103E-009</v>
      </c>
    </row>
    <row r="796" customFormat="false" ht="12.8" hidden="false" customHeight="false" outlineLevel="0" collapsed="false">
      <c r="A796" s="76" t="n">
        <v>792</v>
      </c>
      <c r="B796" s="77" t="n">
        <f aca="false">EOMONTH(Input!$C$7,A796)</f>
        <v>67022</v>
      </c>
      <c r="D796" s="78" t="n">
        <f aca="false">IF(AND($B796&lt;Input!$C$31,$B796&lt;Input!$G$31),Input!$G$41,0)</f>
        <v>0</v>
      </c>
      <c r="E796" s="78" t="n">
        <f aca="true">IF(AND($B796&gt;Input!$G$45,$B796&lt;Input!$G$25),PMT(Input!$G$40/(100*12),(OFFSET($A$4,MATCH(Input!$G$25,$B$4:$B$1004,1),0,1,1)-OFFSET($A$4,MATCH(Input!$G$45,$B$4:$B$1004,1),0,1,1)),$H$4,0,1),0)</f>
        <v>0</v>
      </c>
      <c r="F796" s="78" t="n">
        <f aca="false">($F795+$D796+$E796)*(1+Input!$G$40/(100*12))</f>
        <v>-1.41987732283975E-009</v>
      </c>
    </row>
    <row r="797" customFormat="false" ht="12.8" hidden="false" customHeight="false" outlineLevel="0" collapsed="false">
      <c r="A797" s="76" t="n">
        <v>793</v>
      </c>
      <c r="B797" s="77" t="n">
        <f aca="false">EOMONTH(Input!$C$7,A797)</f>
        <v>67053</v>
      </c>
      <c r="D797" s="78" t="n">
        <f aca="false">IF(AND($B797&lt;Input!$C$31,$B797&lt;Input!$G$31),Input!$G$41,0)</f>
        <v>0</v>
      </c>
      <c r="E797" s="78" t="n">
        <f aca="true">IF(AND($B797&gt;Input!$G$45,$B797&lt;Input!$G$25),PMT(Input!$G$40/(100*12),(OFFSET($A$4,MATCH(Input!$G$25,$B$4:$B$1004,1),0,1,1)-OFFSET($A$4,MATCH(Input!$G$45,$B$4:$B$1004,1),0,1,1)),$H$4,0,1),0)</f>
        <v>0</v>
      </c>
      <c r="F797" s="78" t="n">
        <f aca="false">($F796+$D797+$E797)*(1+Input!$G$40/(100*12))</f>
        <v>-1.42579347835158E-009</v>
      </c>
    </row>
    <row r="798" customFormat="false" ht="12.8" hidden="false" customHeight="false" outlineLevel="0" collapsed="false">
      <c r="A798" s="76" t="n">
        <v>794</v>
      </c>
      <c r="B798" s="77" t="n">
        <f aca="false">EOMONTH(Input!$C$7,A798)</f>
        <v>67084</v>
      </c>
      <c r="D798" s="78" t="n">
        <f aca="false">IF(AND($B798&lt;Input!$C$31,$B798&lt;Input!$G$31),Input!$G$41,0)</f>
        <v>0</v>
      </c>
      <c r="E798" s="78" t="n">
        <f aca="true">IF(AND($B798&gt;Input!$G$45,$B798&lt;Input!$G$25),PMT(Input!$G$40/(100*12),(OFFSET($A$4,MATCH(Input!$G$25,$B$4:$B$1004,1),0,1,1)-OFFSET($A$4,MATCH(Input!$G$45,$B$4:$B$1004,1),0,1,1)),$H$4,0,1),0)</f>
        <v>0</v>
      </c>
      <c r="F798" s="78" t="n">
        <f aca="false">($F797+$D798+$E798)*(1+Input!$G$40/(100*12))</f>
        <v>-1.43173428451138E-009</v>
      </c>
    </row>
    <row r="799" customFormat="false" ht="12.8" hidden="false" customHeight="false" outlineLevel="0" collapsed="false">
      <c r="A799" s="76" t="n">
        <v>795</v>
      </c>
      <c r="B799" s="77" t="n">
        <f aca="false">EOMONTH(Input!$C$7,A799)</f>
        <v>67114</v>
      </c>
      <c r="D799" s="78" t="n">
        <f aca="false">IF(AND($B799&lt;Input!$C$31,$B799&lt;Input!$G$31),Input!$G$41,0)</f>
        <v>0</v>
      </c>
      <c r="E799" s="78" t="n">
        <f aca="true">IF(AND($B799&gt;Input!$G$45,$B799&lt;Input!$G$25),PMT(Input!$G$40/(100*12),(OFFSET($A$4,MATCH(Input!$G$25,$B$4:$B$1004,1),0,1,1)-OFFSET($A$4,MATCH(Input!$G$45,$B$4:$B$1004,1),0,1,1)),$H$4,0,1),0)</f>
        <v>0</v>
      </c>
      <c r="F799" s="78" t="n">
        <f aca="false">($F798+$D799+$E799)*(1+Input!$G$40/(100*12))</f>
        <v>-1.43769984403017E-009</v>
      </c>
    </row>
    <row r="800" customFormat="false" ht="12.8" hidden="false" customHeight="false" outlineLevel="0" collapsed="false">
      <c r="A800" s="76" t="n">
        <v>796</v>
      </c>
      <c r="B800" s="77" t="n">
        <f aca="false">EOMONTH(Input!$C$7,A800)</f>
        <v>67145</v>
      </c>
      <c r="D800" s="78" t="n">
        <f aca="false">IF(AND($B800&lt;Input!$C$31,$B800&lt;Input!$G$31),Input!$G$41,0)</f>
        <v>0</v>
      </c>
      <c r="E800" s="78" t="n">
        <f aca="true">IF(AND($B800&gt;Input!$G$45,$B800&lt;Input!$G$25),PMT(Input!$G$40/(100*12),(OFFSET($A$4,MATCH(Input!$G$25,$B$4:$B$1004,1),0,1,1)-OFFSET($A$4,MATCH(Input!$G$45,$B$4:$B$1004,1),0,1,1)),$H$4,0,1),0)</f>
        <v>0</v>
      </c>
      <c r="F800" s="78" t="n">
        <f aca="false">($F799+$D800+$E800)*(1+Input!$G$40/(100*12))</f>
        <v>-1.44369026004697E-009</v>
      </c>
    </row>
    <row r="801" customFormat="false" ht="12.8" hidden="false" customHeight="false" outlineLevel="0" collapsed="false">
      <c r="A801" s="76" t="n">
        <v>797</v>
      </c>
      <c r="B801" s="77" t="n">
        <f aca="false">EOMONTH(Input!$C$7,A801)</f>
        <v>67175</v>
      </c>
      <c r="D801" s="78" t="n">
        <f aca="false">IF(AND($B801&lt;Input!$C$31,$B801&lt;Input!$G$31),Input!$G$41,0)</f>
        <v>0</v>
      </c>
      <c r="E801" s="78" t="n">
        <f aca="true">IF(AND($B801&gt;Input!$G$45,$B801&lt;Input!$G$25),PMT(Input!$G$40/(100*12),(OFFSET($A$4,MATCH(Input!$G$25,$B$4:$B$1004,1),0,1,1)-OFFSET($A$4,MATCH(Input!$G$45,$B$4:$B$1004,1),0,1,1)),$H$4,0,1),0)</f>
        <v>0</v>
      </c>
      <c r="F801" s="78" t="n">
        <f aca="false">($F800+$D801+$E801)*(1+Input!$G$40/(100*12))</f>
        <v>-1.4497056361305E-009</v>
      </c>
    </row>
    <row r="802" customFormat="false" ht="12.8" hidden="false" customHeight="false" outlineLevel="0" collapsed="false">
      <c r="A802" s="76" t="n">
        <v>798</v>
      </c>
      <c r="B802" s="77" t="n">
        <f aca="false">EOMONTH(Input!$C$7,A802)</f>
        <v>67206</v>
      </c>
      <c r="D802" s="78" t="n">
        <f aca="false">IF(AND($B802&lt;Input!$C$31,$B802&lt;Input!$G$31),Input!$G$41,0)</f>
        <v>0</v>
      </c>
      <c r="E802" s="78" t="n">
        <f aca="true">IF(AND($B802&gt;Input!$G$45,$B802&lt;Input!$G$25),PMT(Input!$G$40/(100*12),(OFFSET($A$4,MATCH(Input!$G$25,$B$4:$B$1004,1),0,1,1)-OFFSET($A$4,MATCH(Input!$G$45,$B$4:$B$1004,1),0,1,1)),$H$4,0,1),0)</f>
        <v>0</v>
      </c>
      <c r="F802" s="78" t="n">
        <f aca="false">($F801+$D802+$E802)*(1+Input!$G$40/(100*12))</f>
        <v>-1.45574607628104E-009</v>
      </c>
    </row>
    <row r="803" customFormat="false" ht="12.8" hidden="false" customHeight="false" outlineLevel="0" collapsed="false">
      <c r="A803" s="76" t="n">
        <v>799</v>
      </c>
      <c r="B803" s="77" t="n">
        <f aca="false">EOMONTH(Input!$C$7,A803)</f>
        <v>67237</v>
      </c>
      <c r="D803" s="78" t="n">
        <f aca="false">IF(AND($B803&lt;Input!$C$31,$B803&lt;Input!$G$31),Input!$G$41,0)</f>
        <v>0</v>
      </c>
      <c r="E803" s="78" t="n">
        <f aca="true">IF(AND($B803&gt;Input!$G$45,$B803&lt;Input!$G$25),PMT(Input!$G$40/(100*12),(OFFSET($A$4,MATCH(Input!$G$25,$B$4:$B$1004,1),0,1,1)-OFFSET($A$4,MATCH(Input!$G$45,$B$4:$B$1004,1),0,1,1)),$H$4,0,1),0)</f>
        <v>0</v>
      </c>
      <c r="F803" s="78" t="n">
        <f aca="false">($F802+$D803+$E803)*(1+Input!$G$40/(100*12))</f>
        <v>-1.46181168493221E-009</v>
      </c>
    </row>
    <row r="804" customFormat="false" ht="12.8" hidden="false" customHeight="false" outlineLevel="0" collapsed="false">
      <c r="A804" s="76" t="n">
        <v>800</v>
      </c>
      <c r="B804" s="77" t="n">
        <f aca="false">EOMONTH(Input!$C$7,A804)</f>
        <v>67266</v>
      </c>
      <c r="D804" s="78" t="n">
        <f aca="false">IF(AND($B804&lt;Input!$C$31,$B804&lt;Input!$G$31),Input!$G$41,0)</f>
        <v>0</v>
      </c>
      <c r="E804" s="78" t="n">
        <f aca="true">IF(AND($B804&gt;Input!$G$45,$B804&lt;Input!$G$25),PMT(Input!$G$40/(100*12),(OFFSET($A$4,MATCH(Input!$G$25,$B$4:$B$1004,1),0,1,1)-OFFSET($A$4,MATCH(Input!$G$45,$B$4:$B$1004,1),0,1,1)),$H$4,0,1),0)</f>
        <v>0</v>
      </c>
      <c r="F804" s="78" t="n">
        <f aca="false">($F803+$D804+$E804)*(1+Input!$G$40/(100*12))</f>
        <v>-1.46790256695276E-009</v>
      </c>
    </row>
    <row r="805" customFormat="false" ht="12.8" hidden="false" customHeight="false" outlineLevel="0" collapsed="false">
      <c r="A805" s="76" t="n">
        <v>801</v>
      </c>
      <c r="B805" s="77" t="n">
        <f aca="false">EOMONTH(Input!$C$7,A805)</f>
        <v>67297</v>
      </c>
      <c r="D805" s="78" t="n">
        <f aca="false">IF(AND($B805&lt;Input!$C$31,$B805&lt;Input!$G$31),Input!$G$41,0)</f>
        <v>0</v>
      </c>
      <c r="E805" s="78" t="n">
        <f aca="true">IF(AND($B805&gt;Input!$G$45,$B805&lt;Input!$G$25),PMT(Input!$G$40/(100*12),(OFFSET($A$4,MATCH(Input!$G$25,$B$4:$B$1004,1),0,1,1)-OFFSET($A$4,MATCH(Input!$G$45,$B$4:$B$1004,1),0,1,1)),$H$4,0,1),0)</f>
        <v>0</v>
      </c>
      <c r="F805" s="78" t="n">
        <f aca="false">($F804+$D805+$E805)*(1+Input!$G$40/(100*12))</f>
        <v>-1.4740188276484E-009</v>
      </c>
    </row>
    <row r="806" customFormat="false" ht="12.8" hidden="false" customHeight="false" outlineLevel="0" collapsed="false">
      <c r="A806" s="76" t="n">
        <v>802</v>
      </c>
      <c r="B806" s="77" t="n">
        <f aca="false">EOMONTH(Input!$C$7,A806)</f>
        <v>67327</v>
      </c>
      <c r="D806" s="78" t="n">
        <f aca="false">IF(AND($B806&lt;Input!$C$31,$B806&lt;Input!$G$31),Input!$G$41,0)</f>
        <v>0</v>
      </c>
      <c r="E806" s="78" t="n">
        <f aca="true">IF(AND($B806&gt;Input!$G$45,$B806&lt;Input!$G$25),PMT(Input!$G$40/(100*12),(OFFSET($A$4,MATCH(Input!$G$25,$B$4:$B$1004,1),0,1,1)-OFFSET($A$4,MATCH(Input!$G$45,$B$4:$B$1004,1),0,1,1)),$H$4,0,1),0)</f>
        <v>0</v>
      </c>
      <c r="F806" s="78" t="n">
        <f aca="false">($F805+$D806+$E806)*(1+Input!$G$40/(100*12))</f>
        <v>-1.4801605727636E-009</v>
      </c>
    </row>
    <row r="807" customFormat="false" ht="12.8" hidden="false" customHeight="false" outlineLevel="0" collapsed="false">
      <c r="A807" s="76" t="n">
        <v>803</v>
      </c>
      <c r="B807" s="77" t="n">
        <f aca="false">EOMONTH(Input!$C$7,A807)</f>
        <v>67358</v>
      </c>
      <c r="D807" s="78" t="n">
        <f aca="false">IF(AND($B807&lt;Input!$C$31,$B807&lt;Input!$G$31),Input!$G$41,0)</f>
        <v>0</v>
      </c>
      <c r="E807" s="78" t="n">
        <f aca="true">IF(AND($B807&gt;Input!$G$45,$B807&lt;Input!$G$25),PMT(Input!$G$40/(100*12),(OFFSET($A$4,MATCH(Input!$G$25,$B$4:$B$1004,1),0,1,1)-OFFSET($A$4,MATCH(Input!$G$45,$B$4:$B$1004,1),0,1,1)),$H$4,0,1),0)</f>
        <v>0</v>
      </c>
      <c r="F807" s="78" t="n">
        <f aca="false">($F806+$D807+$E807)*(1+Input!$G$40/(100*12))</f>
        <v>-1.48632790848345E-009</v>
      </c>
    </row>
    <row r="808" customFormat="false" ht="12.8" hidden="false" customHeight="false" outlineLevel="0" collapsed="false">
      <c r="A808" s="76" t="n">
        <v>804</v>
      </c>
      <c r="B808" s="77" t="n">
        <f aca="false">EOMONTH(Input!$C$7,A808)</f>
        <v>67388</v>
      </c>
      <c r="D808" s="78" t="n">
        <f aca="false">IF(AND($B808&lt;Input!$C$31,$B808&lt;Input!$G$31),Input!$G$41,0)</f>
        <v>0</v>
      </c>
      <c r="E808" s="78" t="n">
        <f aca="true">IF(AND($B808&gt;Input!$G$45,$B808&lt;Input!$G$25),PMT(Input!$G$40/(100*12),(OFFSET($A$4,MATCH(Input!$G$25,$B$4:$B$1004,1),0,1,1)-OFFSET($A$4,MATCH(Input!$G$45,$B$4:$B$1004,1),0,1,1)),$H$4,0,1),0)</f>
        <v>0</v>
      </c>
      <c r="F808" s="78" t="n">
        <f aca="false">($F807+$D808+$E808)*(1+Input!$G$40/(100*12))</f>
        <v>-1.49252094143546E-009</v>
      </c>
    </row>
    <row r="809" customFormat="false" ht="12.8" hidden="false" customHeight="false" outlineLevel="0" collapsed="false">
      <c r="A809" s="76" t="n">
        <v>805</v>
      </c>
      <c r="B809" s="77" t="n">
        <f aca="false">EOMONTH(Input!$C$7,A809)</f>
        <v>67419</v>
      </c>
      <c r="D809" s="78" t="n">
        <f aca="false">IF(AND($B809&lt;Input!$C$31,$B809&lt;Input!$G$31),Input!$G$41,0)</f>
        <v>0</v>
      </c>
      <c r="E809" s="78" t="n">
        <f aca="true">IF(AND($B809&gt;Input!$G$45,$B809&lt;Input!$G$25),PMT(Input!$G$40/(100*12),(OFFSET($A$4,MATCH(Input!$G$25,$B$4:$B$1004,1),0,1,1)-OFFSET($A$4,MATCH(Input!$G$45,$B$4:$B$1004,1),0,1,1)),$H$4,0,1),0)</f>
        <v>0</v>
      </c>
      <c r="F809" s="78" t="n">
        <f aca="false">($F808+$D809+$E809)*(1+Input!$G$40/(100*12))</f>
        <v>-1.49873977869144E-009</v>
      </c>
    </row>
    <row r="810" customFormat="false" ht="12.8" hidden="false" customHeight="false" outlineLevel="0" collapsed="false">
      <c r="A810" s="76" t="n">
        <v>806</v>
      </c>
      <c r="B810" s="77" t="n">
        <f aca="false">EOMONTH(Input!$C$7,A810)</f>
        <v>67450</v>
      </c>
      <c r="D810" s="78" t="n">
        <f aca="false">IF(AND($B810&lt;Input!$C$31,$B810&lt;Input!$G$31),Input!$G$41,0)</f>
        <v>0</v>
      </c>
      <c r="E810" s="78" t="n">
        <f aca="true">IF(AND($B810&gt;Input!$G$45,$B810&lt;Input!$G$25),PMT(Input!$G$40/(100*12),(OFFSET($A$4,MATCH(Input!$G$25,$B$4:$B$1004,1),0,1,1)-OFFSET($A$4,MATCH(Input!$G$45,$B$4:$B$1004,1),0,1,1)),$H$4,0,1),0)</f>
        <v>0</v>
      </c>
      <c r="F810" s="78" t="n">
        <f aca="false">($F809+$D810+$E810)*(1+Input!$G$40/(100*12))</f>
        <v>-1.50498452776932E-009</v>
      </c>
    </row>
    <row r="811" customFormat="false" ht="12.8" hidden="false" customHeight="false" outlineLevel="0" collapsed="false">
      <c r="A811" s="76" t="n">
        <v>807</v>
      </c>
      <c r="B811" s="77" t="n">
        <f aca="false">EOMONTH(Input!$C$7,A811)</f>
        <v>67480</v>
      </c>
      <c r="D811" s="78" t="n">
        <f aca="false">IF(AND($B811&lt;Input!$C$31,$B811&lt;Input!$G$31),Input!$G$41,0)</f>
        <v>0</v>
      </c>
      <c r="E811" s="78" t="n">
        <f aca="true">IF(AND($B811&gt;Input!$G$45,$B811&lt;Input!$G$25),PMT(Input!$G$40/(100*12),(OFFSET($A$4,MATCH(Input!$G$25,$B$4:$B$1004,1),0,1,1)-OFFSET($A$4,MATCH(Input!$G$45,$B$4:$B$1004,1),0,1,1)),$H$4,0,1),0)</f>
        <v>0</v>
      </c>
      <c r="F811" s="78" t="n">
        <f aca="false">($F810+$D811+$E811)*(1+Input!$G$40/(100*12))</f>
        <v>-1.51125529663503E-009</v>
      </c>
    </row>
    <row r="812" customFormat="false" ht="12.8" hidden="false" customHeight="false" outlineLevel="0" collapsed="false">
      <c r="A812" s="76" t="n">
        <v>808</v>
      </c>
      <c r="B812" s="77" t="n">
        <f aca="false">EOMONTH(Input!$C$7,A812)</f>
        <v>67511</v>
      </c>
      <c r="D812" s="78" t="n">
        <f aca="false">IF(AND($B812&lt;Input!$C$31,$B812&lt;Input!$G$31),Input!$G$41,0)</f>
        <v>0</v>
      </c>
      <c r="E812" s="78" t="n">
        <f aca="true">IF(AND($B812&gt;Input!$G$45,$B812&lt;Input!$G$25),PMT(Input!$G$40/(100*12),(OFFSET($A$4,MATCH(Input!$G$25,$B$4:$B$1004,1),0,1,1)-OFFSET($A$4,MATCH(Input!$G$45,$B$4:$B$1004,1),0,1,1)),$H$4,0,1),0)</f>
        <v>0</v>
      </c>
      <c r="F812" s="78" t="n">
        <f aca="false">($F811+$D812+$E812)*(1+Input!$G$40/(100*12))</f>
        <v>-1.51755219370434E-009</v>
      </c>
    </row>
    <row r="813" customFormat="false" ht="12.8" hidden="false" customHeight="false" outlineLevel="0" collapsed="false">
      <c r="A813" s="76" t="n">
        <v>809</v>
      </c>
      <c r="B813" s="77" t="n">
        <f aca="false">EOMONTH(Input!$C$7,A813)</f>
        <v>67541</v>
      </c>
      <c r="D813" s="78" t="n">
        <f aca="false">IF(AND($B813&lt;Input!$C$31,$B813&lt;Input!$G$31),Input!$G$41,0)</f>
        <v>0</v>
      </c>
      <c r="E813" s="78" t="n">
        <f aca="true">IF(AND($B813&gt;Input!$G$45,$B813&lt;Input!$G$25),PMT(Input!$G$40/(100*12),(OFFSET($A$4,MATCH(Input!$G$25,$B$4:$B$1004,1),0,1,1)-OFFSET($A$4,MATCH(Input!$G$45,$B$4:$B$1004,1),0,1,1)),$H$4,0,1),0)</f>
        <v>0</v>
      </c>
      <c r="F813" s="78" t="n">
        <f aca="false">($F812+$D813+$E813)*(1+Input!$G$40/(100*12))</f>
        <v>-1.52387532784478E-009</v>
      </c>
    </row>
    <row r="814" customFormat="false" ht="12.8" hidden="false" customHeight="false" outlineLevel="0" collapsed="false">
      <c r="A814" s="76" t="n">
        <v>810</v>
      </c>
      <c r="B814" s="77" t="n">
        <f aca="false">EOMONTH(Input!$C$7,A814)</f>
        <v>67572</v>
      </c>
      <c r="D814" s="78" t="n">
        <f aca="false">IF(AND($B814&lt;Input!$C$31,$B814&lt;Input!$G$31),Input!$G$41,0)</f>
        <v>0</v>
      </c>
      <c r="E814" s="78" t="n">
        <f aca="true">IF(AND($B814&gt;Input!$G$45,$B814&lt;Input!$G$25),PMT(Input!$G$40/(100*12),(OFFSET($A$4,MATCH(Input!$G$25,$B$4:$B$1004,1),0,1,1)-OFFSET($A$4,MATCH(Input!$G$45,$B$4:$B$1004,1),0,1,1)),$H$4,0,1),0)</f>
        <v>0</v>
      </c>
      <c r="F814" s="78" t="n">
        <f aca="false">($F813+$D814+$E814)*(1+Input!$G$40/(100*12))</f>
        <v>-1.53022480837746E-009</v>
      </c>
    </row>
    <row r="815" customFormat="false" ht="12.8" hidden="false" customHeight="false" outlineLevel="0" collapsed="false">
      <c r="A815" s="76" t="n">
        <v>811</v>
      </c>
      <c r="B815" s="77" t="n">
        <f aca="false">EOMONTH(Input!$C$7,A815)</f>
        <v>67603</v>
      </c>
      <c r="D815" s="78" t="n">
        <f aca="false">IF(AND($B815&lt;Input!$C$31,$B815&lt;Input!$G$31),Input!$G$41,0)</f>
        <v>0</v>
      </c>
      <c r="E815" s="78" t="n">
        <f aca="true">IF(AND($B815&gt;Input!$G$45,$B815&lt;Input!$G$25),PMT(Input!$G$40/(100*12),(OFFSET($A$4,MATCH(Input!$G$25,$B$4:$B$1004,1),0,1,1)-OFFSET($A$4,MATCH(Input!$G$45,$B$4:$B$1004,1),0,1,1)),$H$4,0,1),0)</f>
        <v>0</v>
      </c>
      <c r="F815" s="78" t="n">
        <f aca="false">($F814+$D815+$E815)*(1+Input!$G$40/(100*12))</f>
        <v>-1.53660074507904E-009</v>
      </c>
    </row>
    <row r="816" customFormat="false" ht="12.8" hidden="false" customHeight="false" outlineLevel="0" collapsed="false">
      <c r="A816" s="76" t="n">
        <v>812</v>
      </c>
      <c r="B816" s="77" t="n">
        <f aca="false">EOMONTH(Input!$C$7,A816)</f>
        <v>67631</v>
      </c>
      <c r="D816" s="78" t="n">
        <f aca="false">IF(AND($B816&lt;Input!$C$31,$B816&lt;Input!$G$31),Input!$G$41,0)</f>
        <v>0</v>
      </c>
      <c r="E816" s="78" t="n">
        <f aca="true">IF(AND($B816&gt;Input!$G$45,$B816&lt;Input!$G$25),PMT(Input!$G$40/(100*12),(OFFSET($A$4,MATCH(Input!$G$25,$B$4:$B$1004,1),0,1,1)-OFFSET($A$4,MATCH(Input!$G$45,$B$4:$B$1004,1),0,1,1)),$H$4,0,1),0)</f>
        <v>0</v>
      </c>
      <c r="F816" s="78" t="n">
        <f aca="false">($F815+$D816+$E816)*(1+Input!$G$40/(100*12))</f>
        <v>-1.54300324818353E-009</v>
      </c>
    </row>
    <row r="817" customFormat="false" ht="12.8" hidden="false" customHeight="false" outlineLevel="0" collapsed="false">
      <c r="A817" s="76" t="n">
        <v>813</v>
      </c>
      <c r="B817" s="77" t="n">
        <f aca="false">EOMONTH(Input!$C$7,A817)</f>
        <v>67662</v>
      </c>
      <c r="D817" s="78" t="n">
        <f aca="false">IF(AND($B817&lt;Input!$C$31,$B817&lt;Input!$G$31),Input!$G$41,0)</f>
        <v>0</v>
      </c>
      <c r="E817" s="78" t="n">
        <f aca="true">IF(AND($B817&gt;Input!$G$45,$B817&lt;Input!$G$25),PMT(Input!$G$40/(100*12),(OFFSET($A$4,MATCH(Input!$G$25,$B$4:$B$1004,1),0,1,1)-OFFSET($A$4,MATCH(Input!$G$45,$B$4:$B$1004,1),0,1,1)),$H$4,0,1),0)</f>
        <v>0</v>
      </c>
      <c r="F817" s="78" t="n">
        <f aca="false">($F816+$D817+$E817)*(1+Input!$G$40/(100*12))</f>
        <v>-1.5494324283843E-009</v>
      </c>
    </row>
    <row r="818" customFormat="false" ht="12.8" hidden="false" customHeight="false" outlineLevel="0" collapsed="false">
      <c r="A818" s="76" t="n">
        <v>814</v>
      </c>
      <c r="B818" s="77" t="n">
        <f aca="false">EOMONTH(Input!$C$7,A818)</f>
        <v>67692</v>
      </c>
      <c r="D818" s="78" t="n">
        <f aca="false">IF(AND($B818&lt;Input!$C$31,$B818&lt;Input!$G$31),Input!$G$41,0)</f>
        <v>0</v>
      </c>
      <c r="E818" s="78" t="n">
        <f aca="true">IF(AND($B818&gt;Input!$G$45,$B818&lt;Input!$G$25),PMT(Input!$G$40/(100*12),(OFFSET($A$4,MATCH(Input!$G$25,$B$4:$B$1004,1),0,1,1)-OFFSET($A$4,MATCH(Input!$G$45,$B$4:$B$1004,1),0,1,1)),$H$4,0,1),0)</f>
        <v>0</v>
      </c>
      <c r="F818" s="78" t="n">
        <f aca="false">($F817+$D818+$E818)*(1+Input!$G$40/(100*12))</f>
        <v>-1.5558883968359E-009</v>
      </c>
    </row>
    <row r="819" customFormat="false" ht="12.8" hidden="false" customHeight="false" outlineLevel="0" collapsed="false">
      <c r="A819" s="76" t="n">
        <v>815</v>
      </c>
      <c r="B819" s="77" t="n">
        <f aca="false">EOMONTH(Input!$C$7,A819)</f>
        <v>67723</v>
      </c>
      <c r="D819" s="78" t="n">
        <f aca="false">IF(AND($B819&lt;Input!$C$31,$B819&lt;Input!$G$31),Input!$G$41,0)</f>
        <v>0</v>
      </c>
      <c r="E819" s="78" t="n">
        <f aca="true">IF(AND($B819&gt;Input!$G$45,$B819&lt;Input!$G$25),PMT(Input!$G$40/(100*12),(OFFSET($A$4,MATCH(Input!$G$25,$B$4:$B$1004,1),0,1,1)-OFFSET($A$4,MATCH(Input!$G$45,$B$4:$B$1004,1),0,1,1)),$H$4,0,1),0)</f>
        <v>0</v>
      </c>
      <c r="F819" s="78" t="n">
        <f aca="false">($F818+$D819+$E819)*(1+Input!$G$40/(100*12))</f>
        <v>-1.56237126515605E-009</v>
      </c>
    </row>
    <row r="820" customFormat="false" ht="12.8" hidden="false" customHeight="false" outlineLevel="0" collapsed="false">
      <c r="A820" s="76" t="n">
        <v>816</v>
      </c>
      <c r="B820" s="77" t="n">
        <f aca="false">EOMONTH(Input!$C$7,A820)</f>
        <v>67753</v>
      </c>
      <c r="D820" s="78" t="n">
        <f aca="false">IF(AND($B820&lt;Input!$C$31,$B820&lt;Input!$G$31),Input!$G$41,0)</f>
        <v>0</v>
      </c>
      <c r="E820" s="78" t="n">
        <f aca="true">IF(AND($B820&gt;Input!$G$45,$B820&lt;Input!$G$25),PMT(Input!$G$40/(100*12),(OFFSET($A$4,MATCH(Input!$G$25,$B$4:$B$1004,1),0,1,1)-OFFSET($A$4,MATCH(Input!$G$45,$B$4:$B$1004,1),0,1,1)),$H$4,0,1),0)</f>
        <v>0</v>
      </c>
      <c r="F820" s="78" t="n">
        <f aca="false">($F819+$D820+$E820)*(1+Input!$G$40/(100*12))</f>
        <v>-1.56888114542753E-009</v>
      </c>
    </row>
    <row r="821" customFormat="false" ht="12.8" hidden="false" customHeight="false" outlineLevel="0" collapsed="false">
      <c r="A821" s="76" t="n">
        <v>817</v>
      </c>
      <c r="B821" s="77" t="n">
        <f aca="false">EOMONTH(Input!$C$7,A821)</f>
        <v>67784</v>
      </c>
      <c r="D821" s="78" t="n">
        <f aca="false">IF(AND($B821&lt;Input!$C$31,$B821&lt;Input!$G$31),Input!$G$41,0)</f>
        <v>0</v>
      </c>
      <c r="E821" s="78" t="n">
        <f aca="true">IF(AND($B821&gt;Input!$G$45,$B821&lt;Input!$G$25),PMT(Input!$G$40/(100*12),(OFFSET($A$4,MATCH(Input!$G$25,$B$4:$B$1004,1),0,1,1)-OFFSET($A$4,MATCH(Input!$G$45,$B$4:$B$1004,1),0,1,1)),$H$4,0,1),0)</f>
        <v>0</v>
      </c>
      <c r="F821" s="78" t="n">
        <f aca="false">($F820+$D821+$E821)*(1+Input!$G$40/(100*12))</f>
        <v>-1.57541815020015E-009</v>
      </c>
    </row>
    <row r="822" customFormat="false" ht="12.8" hidden="false" customHeight="false" outlineLevel="0" collapsed="false">
      <c r="A822" s="76" t="n">
        <v>818</v>
      </c>
      <c r="B822" s="77" t="n">
        <f aca="false">EOMONTH(Input!$C$7,A822)</f>
        <v>67815</v>
      </c>
      <c r="D822" s="78" t="n">
        <f aca="false">IF(AND($B822&lt;Input!$C$31,$B822&lt;Input!$G$31),Input!$G$41,0)</f>
        <v>0</v>
      </c>
      <c r="E822" s="78" t="n">
        <f aca="true">IF(AND($B822&gt;Input!$G$45,$B822&lt;Input!$G$25),PMT(Input!$G$40/(100*12),(OFFSET($A$4,MATCH(Input!$G$25,$B$4:$B$1004,1),0,1,1)-OFFSET($A$4,MATCH(Input!$G$45,$B$4:$B$1004,1),0,1,1)),$H$4,0,1),0)</f>
        <v>0</v>
      </c>
      <c r="F822" s="78" t="n">
        <f aca="false">($F821+$D822+$E822)*(1+Input!$G$40/(100*12))</f>
        <v>-1.58198239249265E-009</v>
      </c>
    </row>
    <row r="823" customFormat="false" ht="12.8" hidden="false" customHeight="false" outlineLevel="0" collapsed="false">
      <c r="A823" s="76" t="n">
        <v>819</v>
      </c>
      <c r="B823" s="77" t="n">
        <f aca="false">EOMONTH(Input!$C$7,A823)</f>
        <v>67845</v>
      </c>
      <c r="D823" s="78" t="n">
        <f aca="false">IF(AND($B823&lt;Input!$C$31,$B823&lt;Input!$G$31),Input!$G$41,0)</f>
        <v>0</v>
      </c>
      <c r="E823" s="78" t="n">
        <f aca="true">IF(AND($B823&gt;Input!$G$45,$B823&lt;Input!$G$25),PMT(Input!$G$40/(100*12),(OFFSET($A$4,MATCH(Input!$G$25,$B$4:$B$1004,1),0,1,1)-OFFSET($A$4,MATCH(Input!$G$45,$B$4:$B$1004,1),0,1,1)),$H$4,0,1),0)</f>
        <v>0</v>
      </c>
      <c r="F823" s="78" t="n">
        <f aca="false">($F822+$D823+$E823)*(1+Input!$G$40/(100*12))</f>
        <v>-1.5885739857947E-009</v>
      </c>
    </row>
    <row r="824" customFormat="false" ht="12.8" hidden="false" customHeight="false" outlineLevel="0" collapsed="false">
      <c r="A824" s="76" t="n">
        <v>820</v>
      </c>
      <c r="B824" s="77" t="n">
        <f aca="false">EOMONTH(Input!$C$7,A824)</f>
        <v>67876</v>
      </c>
      <c r="D824" s="78" t="n">
        <f aca="false">IF(AND($B824&lt;Input!$C$31,$B824&lt;Input!$G$31),Input!$G$41,0)</f>
        <v>0</v>
      </c>
      <c r="E824" s="78" t="n">
        <f aca="true">IF(AND($B824&gt;Input!$G$45,$B824&lt;Input!$G$25),PMT(Input!$G$40/(100*12),(OFFSET($A$4,MATCH(Input!$G$25,$B$4:$B$1004,1),0,1,1)-OFFSET($A$4,MATCH(Input!$G$45,$B$4:$B$1004,1),0,1,1)),$H$4,0,1),0)</f>
        <v>0</v>
      </c>
      <c r="F824" s="78" t="n">
        <f aca="false">($F823+$D824+$E824)*(1+Input!$G$40/(100*12))</f>
        <v>-1.59519304406884E-009</v>
      </c>
    </row>
    <row r="825" customFormat="false" ht="12.8" hidden="false" customHeight="false" outlineLevel="0" collapsed="false">
      <c r="A825" s="76" t="n">
        <v>821</v>
      </c>
      <c r="B825" s="77" t="n">
        <f aca="false">EOMONTH(Input!$C$7,A825)</f>
        <v>67906</v>
      </c>
      <c r="D825" s="78" t="n">
        <f aca="false">IF(AND($B825&lt;Input!$C$31,$B825&lt;Input!$G$31),Input!$G$41,0)</f>
        <v>0</v>
      </c>
      <c r="E825" s="78" t="n">
        <f aca="true">IF(AND($B825&gt;Input!$G$45,$B825&lt;Input!$G$25),PMT(Input!$G$40/(100*12),(OFFSET($A$4,MATCH(Input!$G$25,$B$4:$B$1004,1),0,1,1)-OFFSET($A$4,MATCH(Input!$G$45,$B$4:$B$1004,1),0,1,1)),$H$4,0,1),0)</f>
        <v>0</v>
      </c>
      <c r="F825" s="78" t="n">
        <f aca="false">($F824+$D825+$E825)*(1+Input!$G$40/(100*12))</f>
        <v>-1.60183968175246E-009</v>
      </c>
    </row>
    <row r="826" customFormat="false" ht="12.8" hidden="false" customHeight="false" outlineLevel="0" collapsed="false">
      <c r="A826" s="76" t="n">
        <v>822</v>
      </c>
      <c r="B826" s="77" t="n">
        <f aca="false">EOMONTH(Input!$C$7,A826)</f>
        <v>67937</v>
      </c>
      <c r="D826" s="78" t="n">
        <f aca="false">IF(AND($B826&lt;Input!$C$31,$B826&lt;Input!$G$31),Input!$G$41,0)</f>
        <v>0</v>
      </c>
      <c r="E826" s="78" t="n">
        <f aca="true">IF(AND($B826&gt;Input!$G$45,$B826&lt;Input!$G$25),PMT(Input!$G$40/(100*12),(OFFSET($A$4,MATCH(Input!$G$25,$B$4:$B$1004,1),0,1,1)-OFFSET($A$4,MATCH(Input!$G$45,$B$4:$B$1004,1),0,1,1)),$H$4,0,1),0)</f>
        <v>0</v>
      </c>
      <c r="F826" s="78" t="n">
        <f aca="false">($F825+$D826+$E826)*(1+Input!$G$40/(100*12))</f>
        <v>-1.60851401375977E-009</v>
      </c>
    </row>
    <row r="827" customFormat="false" ht="12.8" hidden="false" customHeight="false" outlineLevel="0" collapsed="false">
      <c r="A827" s="76" t="n">
        <v>823</v>
      </c>
      <c r="B827" s="77" t="n">
        <f aca="false">EOMONTH(Input!$C$7,A827)</f>
        <v>67968</v>
      </c>
      <c r="D827" s="78" t="n">
        <f aca="false">IF(AND($B827&lt;Input!$C$31,$B827&lt;Input!$G$31),Input!$G$41,0)</f>
        <v>0</v>
      </c>
      <c r="E827" s="78" t="n">
        <f aca="true">IF(AND($B827&gt;Input!$G$45,$B827&lt;Input!$G$25),PMT(Input!$G$40/(100*12),(OFFSET($A$4,MATCH(Input!$G$25,$B$4:$B$1004,1),0,1,1)-OFFSET($A$4,MATCH(Input!$G$45,$B$4:$B$1004,1),0,1,1)),$H$4,0,1),0)</f>
        <v>0</v>
      </c>
      <c r="F827" s="78" t="n">
        <f aca="false">($F826+$D827+$E827)*(1+Input!$G$40/(100*12))</f>
        <v>-1.61521615548376E-009</v>
      </c>
    </row>
    <row r="828" customFormat="false" ht="12.8" hidden="false" customHeight="false" outlineLevel="0" collapsed="false">
      <c r="A828" s="76" t="n">
        <v>824</v>
      </c>
      <c r="B828" s="77" t="n">
        <f aca="false">EOMONTH(Input!$C$7,A828)</f>
        <v>67996</v>
      </c>
      <c r="D828" s="78" t="n">
        <f aca="false">IF(AND($B828&lt;Input!$C$31,$B828&lt;Input!$G$31),Input!$G$41,0)</f>
        <v>0</v>
      </c>
      <c r="E828" s="78" t="n">
        <f aca="true">IF(AND($B828&gt;Input!$G$45,$B828&lt;Input!$G$25),PMT(Input!$G$40/(100*12),(OFFSET($A$4,MATCH(Input!$G$25,$B$4:$B$1004,1),0,1,1)-OFFSET($A$4,MATCH(Input!$G$45,$B$4:$B$1004,1),0,1,1)),$H$4,0,1),0)</f>
        <v>0</v>
      </c>
      <c r="F828" s="78" t="n">
        <f aca="false">($F827+$D828+$E828)*(1+Input!$G$40/(100*12))</f>
        <v>-1.62194622279828E-009</v>
      </c>
    </row>
    <row r="829" customFormat="false" ht="12.8" hidden="false" customHeight="false" outlineLevel="0" collapsed="false">
      <c r="A829" s="76" t="n">
        <v>825</v>
      </c>
      <c r="B829" s="77" t="n">
        <f aca="false">EOMONTH(Input!$C$7,A829)</f>
        <v>68027</v>
      </c>
      <c r="D829" s="78" t="n">
        <f aca="false">IF(AND($B829&lt;Input!$C$31,$B829&lt;Input!$G$31),Input!$G$41,0)</f>
        <v>0</v>
      </c>
      <c r="E829" s="78" t="n">
        <f aca="true">IF(AND($B829&gt;Input!$G$45,$B829&lt;Input!$G$25),PMT(Input!$G$40/(100*12),(OFFSET($A$4,MATCH(Input!$G$25,$B$4:$B$1004,1),0,1,1)-OFFSET($A$4,MATCH(Input!$G$45,$B$4:$B$1004,1),0,1,1)),$H$4,0,1),0)</f>
        <v>0</v>
      </c>
      <c r="F829" s="78" t="n">
        <f aca="false">($F828+$D829+$E829)*(1+Input!$G$40/(100*12))</f>
        <v>-1.62870433205994E-009</v>
      </c>
    </row>
    <row r="830" customFormat="false" ht="12.8" hidden="false" customHeight="false" outlineLevel="0" collapsed="false">
      <c r="A830" s="76" t="n">
        <v>826</v>
      </c>
      <c r="B830" s="77" t="n">
        <f aca="false">EOMONTH(Input!$C$7,A830)</f>
        <v>68057</v>
      </c>
      <c r="D830" s="78" t="n">
        <f aca="false">IF(AND($B830&lt;Input!$C$31,$B830&lt;Input!$G$31),Input!$G$41,0)</f>
        <v>0</v>
      </c>
      <c r="E830" s="78" t="n">
        <f aca="true">IF(AND($B830&gt;Input!$G$45,$B830&lt;Input!$G$25),PMT(Input!$G$40/(100*12),(OFFSET($A$4,MATCH(Input!$G$25,$B$4:$B$1004,1),0,1,1)-OFFSET($A$4,MATCH(Input!$G$45,$B$4:$B$1004,1),0,1,1)),$H$4,0,1),0)</f>
        <v>0</v>
      </c>
      <c r="F830" s="78" t="n">
        <f aca="false">($F829+$D830+$E830)*(1+Input!$G$40/(100*12))</f>
        <v>-1.63549060011019E-009</v>
      </c>
    </row>
    <row r="831" customFormat="false" ht="12.8" hidden="false" customHeight="false" outlineLevel="0" collapsed="false">
      <c r="A831" s="76" t="n">
        <v>827</v>
      </c>
      <c r="B831" s="77" t="n">
        <f aca="false">EOMONTH(Input!$C$7,A831)</f>
        <v>68088</v>
      </c>
      <c r="D831" s="78" t="n">
        <f aca="false">IF(AND($B831&lt;Input!$C$31,$B831&lt;Input!$G$31),Input!$G$41,0)</f>
        <v>0</v>
      </c>
      <c r="E831" s="78" t="n">
        <f aca="true">IF(AND($B831&gt;Input!$G$45,$B831&lt;Input!$G$25),PMT(Input!$G$40/(100*12),(OFFSET($A$4,MATCH(Input!$G$25,$B$4:$B$1004,1),0,1,1)-OFFSET($A$4,MATCH(Input!$G$45,$B$4:$B$1004,1),0,1,1)),$H$4,0,1),0)</f>
        <v>0</v>
      </c>
      <c r="F831" s="78" t="n">
        <f aca="false">($F830+$D831+$E831)*(1+Input!$G$40/(100*12))</f>
        <v>-1.64230514427732E-009</v>
      </c>
    </row>
    <row r="832" customFormat="false" ht="12.8" hidden="false" customHeight="false" outlineLevel="0" collapsed="false">
      <c r="A832" s="76" t="n">
        <v>828</v>
      </c>
      <c r="B832" s="77" t="n">
        <f aca="false">EOMONTH(Input!$C$7,A832)</f>
        <v>68118</v>
      </c>
      <c r="D832" s="78" t="n">
        <f aca="false">IF(AND($B832&lt;Input!$C$31,$B832&lt;Input!$G$31),Input!$G$41,0)</f>
        <v>0</v>
      </c>
      <c r="E832" s="78" t="n">
        <f aca="true">IF(AND($B832&gt;Input!$G$45,$B832&lt;Input!$G$25),PMT(Input!$G$40/(100*12),(OFFSET($A$4,MATCH(Input!$G$25,$B$4:$B$1004,1),0,1,1)-OFFSET($A$4,MATCH(Input!$G$45,$B$4:$B$1004,1),0,1,1)),$H$4,0,1),0)</f>
        <v>0</v>
      </c>
      <c r="F832" s="78" t="n">
        <f aca="false">($F831+$D832+$E832)*(1+Input!$G$40/(100*12))</f>
        <v>-1.64914808237847E-009</v>
      </c>
    </row>
    <row r="833" customFormat="false" ht="12.8" hidden="false" customHeight="false" outlineLevel="0" collapsed="false">
      <c r="A833" s="76" t="n">
        <v>829</v>
      </c>
      <c r="B833" s="77" t="n">
        <f aca="false">EOMONTH(Input!$C$7,A833)</f>
        <v>68149</v>
      </c>
      <c r="D833" s="78" t="n">
        <f aca="false">IF(AND($B833&lt;Input!$C$31,$B833&lt;Input!$G$31),Input!$G$41,0)</f>
        <v>0</v>
      </c>
      <c r="E833" s="78" t="n">
        <f aca="true">IF(AND($B833&gt;Input!$G$45,$B833&lt;Input!$G$25),PMT(Input!$G$40/(100*12),(OFFSET($A$4,MATCH(Input!$G$25,$B$4:$B$1004,1),0,1,1)-OFFSET($A$4,MATCH(Input!$G$45,$B$4:$B$1004,1),0,1,1)),$H$4,0,1),0)</f>
        <v>0</v>
      </c>
      <c r="F833" s="78" t="n">
        <f aca="false">($F832+$D833+$E833)*(1+Input!$G$40/(100*12))</f>
        <v>-1.65601953272171E-009</v>
      </c>
    </row>
    <row r="834" customFormat="false" ht="12.8" hidden="false" customHeight="false" outlineLevel="0" collapsed="false">
      <c r="A834" s="76" t="n">
        <v>830</v>
      </c>
      <c r="B834" s="77" t="n">
        <f aca="false">EOMONTH(Input!$C$7,A834)</f>
        <v>68180</v>
      </c>
      <c r="D834" s="78" t="n">
        <f aca="false">IF(AND($B834&lt;Input!$C$31,$B834&lt;Input!$G$31),Input!$G$41,0)</f>
        <v>0</v>
      </c>
      <c r="E834" s="78" t="n">
        <f aca="true">IF(AND($B834&gt;Input!$G$45,$B834&lt;Input!$G$25),PMT(Input!$G$40/(100*12),(OFFSET($A$4,MATCH(Input!$G$25,$B$4:$B$1004,1),0,1,1)-OFFSET($A$4,MATCH(Input!$G$45,$B$4:$B$1004,1),0,1,1)),$H$4,0,1),0)</f>
        <v>0</v>
      </c>
      <c r="F834" s="78" t="n">
        <f aca="false">($F833+$D834+$E834)*(1+Input!$G$40/(100*12))</f>
        <v>-1.66291961410805E-009</v>
      </c>
    </row>
    <row r="835" customFormat="false" ht="12.8" hidden="false" customHeight="false" outlineLevel="0" collapsed="false">
      <c r="A835" s="76" t="n">
        <v>831</v>
      </c>
      <c r="B835" s="77" t="n">
        <f aca="false">EOMONTH(Input!$C$7,A835)</f>
        <v>68210</v>
      </c>
      <c r="D835" s="78" t="n">
        <f aca="false">IF(AND($B835&lt;Input!$C$31,$B835&lt;Input!$G$31),Input!$G$41,0)</f>
        <v>0</v>
      </c>
      <c r="E835" s="78" t="n">
        <f aca="true">IF(AND($B835&gt;Input!$G$45,$B835&lt;Input!$G$25),PMT(Input!$G$40/(100*12),(OFFSET($A$4,MATCH(Input!$G$25,$B$4:$B$1004,1),0,1,1)-OFFSET($A$4,MATCH(Input!$G$45,$B$4:$B$1004,1),0,1,1)),$H$4,0,1),0)</f>
        <v>0</v>
      </c>
      <c r="F835" s="78" t="n">
        <f aca="false">($F834+$D835+$E835)*(1+Input!$G$40/(100*12))</f>
        <v>-1.6698484458335E-009</v>
      </c>
    </row>
    <row r="836" customFormat="false" ht="12.8" hidden="false" customHeight="false" outlineLevel="0" collapsed="false">
      <c r="A836" s="76" t="n">
        <v>832</v>
      </c>
      <c r="B836" s="77" t="n">
        <f aca="false">EOMONTH(Input!$C$7,A836)</f>
        <v>68241</v>
      </c>
      <c r="D836" s="78" t="n">
        <f aca="false">IF(AND($B836&lt;Input!$C$31,$B836&lt;Input!$G$31),Input!$G$41,0)</f>
        <v>0</v>
      </c>
      <c r="E836" s="78" t="n">
        <f aca="true">IF(AND($B836&gt;Input!$G$45,$B836&lt;Input!$G$25),PMT(Input!$G$40/(100*12),(OFFSET($A$4,MATCH(Input!$G$25,$B$4:$B$1004,1),0,1,1)-OFFSET($A$4,MATCH(Input!$G$45,$B$4:$B$1004,1),0,1,1)),$H$4,0,1),0)</f>
        <v>0</v>
      </c>
      <c r="F836" s="78" t="n">
        <f aca="false">($F835+$D836+$E836)*(1+Input!$G$40/(100*12))</f>
        <v>-1.67680614769114E-009</v>
      </c>
    </row>
    <row r="837" customFormat="false" ht="12.8" hidden="false" customHeight="false" outlineLevel="0" collapsed="false">
      <c r="A837" s="76" t="n">
        <v>833</v>
      </c>
      <c r="B837" s="77" t="n">
        <f aca="false">EOMONTH(Input!$C$7,A837)</f>
        <v>68271</v>
      </c>
      <c r="D837" s="78" t="n">
        <f aca="false">IF(AND($B837&lt;Input!$C$31,$B837&lt;Input!$G$31),Input!$G$41,0)</f>
        <v>0</v>
      </c>
      <c r="E837" s="78" t="n">
        <f aca="true">IF(AND($B837&gt;Input!$G$45,$B837&lt;Input!$G$25),PMT(Input!$G$40/(100*12),(OFFSET($A$4,MATCH(Input!$G$25,$B$4:$B$1004,1),0,1,1)-OFFSET($A$4,MATCH(Input!$G$45,$B$4:$B$1004,1),0,1,1)),$H$4,0,1),0)</f>
        <v>0</v>
      </c>
      <c r="F837" s="78" t="n">
        <f aca="false">($F836+$D837+$E837)*(1+Input!$G$40/(100*12))</f>
        <v>-1.68379283997319E-009</v>
      </c>
    </row>
    <row r="838" customFormat="false" ht="12.8" hidden="false" customHeight="false" outlineLevel="0" collapsed="false">
      <c r="A838" s="76" t="n">
        <v>834</v>
      </c>
      <c r="B838" s="77" t="n">
        <f aca="false">EOMONTH(Input!$C$7,A838)</f>
        <v>68302</v>
      </c>
      <c r="D838" s="78" t="n">
        <f aca="false">IF(AND($B838&lt;Input!$C$31,$B838&lt;Input!$G$31),Input!$G$41,0)</f>
        <v>0</v>
      </c>
      <c r="E838" s="78" t="n">
        <f aca="true">IF(AND($B838&gt;Input!$G$45,$B838&lt;Input!$G$25),PMT(Input!$G$40/(100*12),(OFFSET($A$4,MATCH(Input!$G$25,$B$4:$B$1004,1),0,1,1)-OFFSET($A$4,MATCH(Input!$G$45,$B$4:$B$1004,1),0,1,1)),$H$4,0,1),0)</f>
        <v>0</v>
      </c>
      <c r="F838" s="78" t="n">
        <f aca="false">($F837+$D838+$E838)*(1+Input!$G$40/(100*12))</f>
        <v>-1.69080864347308E-009</v>
      </c>
    </row>
    <row r="839" customFormat="false" ht="12.8" hidden="false" customHeight="false" outlineLevel="0" collapsed="false">
      <c r="A839" s="76" t="n">
        <v>835</v>
      </c>
      <c r="B839" s="77" t="n">
        <f aca="false">EOMONTH(Input!$C$7,A839)</f>
        <v>68333</v>
      </c>
      <c r="D839" s="78" t="n">
        <f aca="false">IF(AND($B839&lt;Input!$C$31,$B839&lt;Input!$G$31),Input!$G$41,0)</f>
        <v>0</v>
      </c>
      <c r="E839" s="78" t="n">
        <f aca="true">IF(AND($B839&gt;Input!$G$45,$B839&lt;Input!$G$25),PMT(Input!$G$40/(100*12),(OFFSET($A$4,MATCH(Input!$G$25,$B$4:$B$1004,1),0,1,1)-OFFSET($A$4,MATCH(Input!$G$45,$B$4:$B$1004,1),0,1,1)),$H$4,0,1),0)</f>
        <v>0</v>
      </c>
      <c r="F839" s="78" t="n">
        <f aca="false">($F838+$D839+$E839)*(1+Input!$G$40/(100*12))</f>
        <v>-1.69785367948755E-009</v>
      </c>
    </row>
    <row r="840" customFormat="false" ht="12.8" hidden="false" customHeight="false" outlineLevel="0" collapsed="false">
      <c r="A840" s="76" t="n">
        <v>836</v>
      </c>
      <c r="B840" s="77" t="n">
        <f aca="false">EOMONTH(Input!$C$7,A840)</f>
        <v>68361</v>
      </c>
      <c r="D840" s="78" t="n">
        <f aca="false">IF(AND($B840&lt;Input!$C$31,$B840&lt;Input!$G$31),Input!$G$41,0)</f>
        <v>0</v>
      </c>
      <c r="E840" s="78" t="n">
        <f aca="true">IF(AND($B840&gt;Input!$G$45,$B840&lt;Input!$G$25),PMT(Input!$G$40/(100*12),(OFFSET($A$4,MATCH(Input!$G$25,$B$4:$B$1004,1),0,1,1)-OFFSET($A$4,MATCH(Input!$G$45,$B$4:$B$1004,1),0,1,1)),$H$4,0,1),0)</f>
        <v>0</v>
      </c>
      <c r="F840" s="78" t="n">
        <f aca="false">($F839+$D840+$E840)*(1+Input!$G$40/(100*12))</f>
        <v>-1.70492806981875E-009</v>
      </c>
    </row>
    <row r="841" customFormat="false" ht="12.8" hidden="false" customHeight="false" outlineLevel="0" collapsed="false">
      <c r="A841" s="76" t="n">
        <v>837</v>
      </c>
      <c r="B841" s="77" t="n">
        <f aca="false">EOMONTH(Input!$C$7,A841)</f>
        <v>68392</v>
      </c>
      <c r="D841" s="78" t="n">
        <f aca="false">IF(AND($B841&lt;Input!$C$31,$B841&lt;Input!$G$31),Input!$G$41,0)</f>
        <v>0</v>
      </c>
      <c r="E841" s="78" t="n">
        <f aca="true">IF(AND($B841&gt;Input!$G$45,$B841&lt;Input!$G$25),PMT(Input!$G$40/(100*12),(OFFSET($A$4,MATCH(Input!$G$25,$B$4:$B$1004,1),0,1,1)-OFFSET($A$4,MATCH(Input!$G$45,$B$4:$B$1004,1),0,1,1)),$H$4,0,1),0)</f>
        <v>0</v>
      </c>
      <c r="F841" s="78" t="n">
        <f aca="false">($F840+$D841+$E841)*(1+Input!$G$40/(100*12))</f>
        <v>-1.71203193677633E-009</v>
      </c>
    </row>
    <row r="842" customFormat="false" ht="12.8" hidden="false" customHeight="false" outlineLevel="0" collapsed="false">
      <c r="A842" s="76" t="n">
        <v>838</v>
      </c>
      <c r="B842" s="77" t="n">
        <f aca="false">EOMONTH(Input!$C$7,A842)</f>
        <v>68422</v>
      </c>
      <c r="D842" s="78" t="n">
        <f aca="false">IF(AND($B842&lt;Input!$C$31,$B842&lt;Input!$G$31),Input!$G$41,0)</f>
        <v>0</v>
      </c>
      <c r="E842" s="78" t="n">
        <f aca="true">IF(AND($B842&gt;Input!$G$45,$B842&lt;Input!$G$25),PMT(Input!$G$40/(100*12),(OFFSET($A$4,MATCH(Input!$G$25,$B$4:$B$1004,1),0,1,1)-OFFSET($A$4,MATCH(Input!$G$45,$B$4:$B$1004,1),0,1,1)),$H$4,0,1),0)</f>
        <v>0</v>
      </c>
      <c r="F842" s="78" t="n">
        <f aca="false">($F841+$D842+$E842)*(1+Input!$G$40/(100*12))</f>
        <v>-1.71916540317956E-009</v>
      </c>
    </row>
    <row r="843" customFormat="false" ht="12.8" hidden="false" customHeight="false" outlineLevel="0" collapsed="false">
      <c r="A843" s="76" t="n">
        <v>839</v>
      </c>
      <c r="B843" s="77" t="n">
        <f aca="false">EOMONTH(Input!$C$7,A843)</f>
        <v>68453</v>
      </c>
      <c r="D843" s="78" t="n">
        <f aca="false">IF(AND($B843&lt;Input!$C$31,$B843&lt;Input!$G$31),Input!$G$41,0)</f>
        <v>0</v>
      </c>
      <c r="E843" s="78" t="n">
        <f aca="true">IF(AND($B843&gt;Input!$G$45,$B843&lt;Input!$G$25),PMT(Input!$G$40/(100*12),(OFFSET($A$4,MATCH(Input!$G$25,$B$4:$B$1004,1),0,1,1)-OFFSET($A$4,MATCH(Input!$G$45,$B$4:$B$1004,1),0,1,1)),$H$4,0,1),0)</f>
        <v>0</v>
      </c>
      <c r="F843" s="78" t="n">
        <f aca="false">($F842+$D843+$E843)*(1+Input!$G$40/(100*12))</f>
        <v>-1.72632859235948E-009</v>
      </c>
    </row>
    <row r="844" customFormat="false" ht="12.8" hidden="false" customHeight="false" outlineLevel="0" collapsed="false">
      <c r="A844" s="76" t="n">
        <v>840</v>
      </c>
      <c r="B844" s="77" t="n">
        <f aca="false">EOMONTH(Input!$C$7,A844)</f>
        <v>68483</v>
      </c>
      <c r="D844" s="78" t="n">
        <f aca="false">IF(AND($B844&lt;Input!$C$31,$B844&lt;Input!$G$31),Input!$G$41,0)</f>
        <v>0</v>
      </c>
      <c r="E844" s="78" t="n">
        <f aca="true">IF(AND($B844&gt;Input!$G$45,$B844&lt;Input!$G$25),PMT(Input!$G$40/(100*12),(OFFSET($A$4,MATCH(Input!$G$25,$B$4:$B$1004,1),0,1,1)-OFFSET($A$4,MATCH(Input!$G$45,$B$4:$B$1004,1),0,1,1)),$H$4,0,1),0)</f>
        <v>0</v>
      </c>
      <c r="F844" s="78" t="n">
        <f aca="false">($F843+$D844+$E844)*(1+Input!$G$40/(100*12))</f>
        <v>-1.73352162816097E-009</v>
      </c>
    </row>
    <row r="845" customFormat="false" ht="12.8" hidden="false" customHeight="false" outlineLevel="0" collapsed="false">
      <c r="A845" s="76" t="n">
        <v>841</v>
      </c>
      <c r="B845" s="77" t="n">
        <f aca="false">EOMONTH(Input!$C$7,A845)</f>
        <v>68514</v>
      </c>
      <c r="D845" s="78" t="n">
        <f aca="false">IF(AND($B845&lt;Input!$C$31,$B845&lt;Input!$G$31),Input!$G$41,0)</f>
        <v>0</v>
      </c>
      <c r="E845" s="78" t="n">
        <f aca="true">IF(AND($B845&gt;Input!$G$45,$B845&lt;Input!$G$25),PMT(Input!$G$40/(100*12),(OFFSET($A$4,MATCH(Input!$G$25,$B$4:$B$1004,1),0,1,1)-OFFSET($A$4,MATCH(Input!$G$45,$B$4:$B$1004,1),0,1,1)),$H$4,0,1),0)</f>
        <v>0</v>
      </c>
      <c r="F845" s="78" t="n">
        <f aca="false">($F844+$D845+$E845)*(1+Input!$G$40/(100*12))</f>
        <v>-1.74074463494498E-009</v>
      </c>
    </row>
    <row r="846" customFormat="false" ht="12.8" hidden="false" customHeight="false" outlineLevel="0" collapsed="false">
      <c r="A846" s="76" t="n">
        <v>842</v>
      </c>
      <c r="B846" s="77" t="n">
        <f aca="false">EOMONTH(Input!$C$7,A846)</f>
        <v>68545</v>
      </c>
      <c r="D846" s="78" t="n">
        <f aca="false">IF(AND($B846&lt;Input!$C$31,$B846&lt;Input!$G$31),Input!$G$41,0)</f>
        <v>0</v>
      </c>
      <c r="E846" s="78" t="n">
        <f aca="true">IF(AND($B846&gt;Input!$G$45,$B846&lt;Input!$G$25),PMT(Input!$G$40/(100*12),(OFFSET($A$4,MATCH(Input!$G$25,$B$4:$B$1004,1),0,1,1)-OFFSET($A$4,MATCH(Input!$G$45,$B$4:$B$1004,1),0,1,1)),$H$4,0,1),0)</f>
        <v>0</v>
      </c>
      <c r="F846" s="78" t="n">
        <f aca="false">($F845+$D846+$E846)*(1+Input!$G$40/(100*12))</f>
        <v>-1.74799773759058E-009</v>
      </c>
    </row>
    <row r="847" customFormat="false" ht="12.8" hidden="false" customHeight="false" outlineLevel="0" collapsed="false">
      <c r="A847" s="76" t="n">
        <v>843</v>
      </c>
      <c r="B847" s="77" t="n">
        <f aca="false">EOMONTH(Input!$C$7,A847)</f>
        <v>68575</v>
      </c>
      <c r="D847" s="78" t="n">
        <f aca="false">IF(AND($B847&lt;Input!$C$31,$B847&lt;Input!$G$31),Input!$G$41,0)</f>
        <v>0</v>
      </c>
      <c r="E847" s="78" t="n">
        <f aca="true">IF(AND($B847&gt;Input!$G$45,$B847&lt;Input!$G$25),PMT(Input!$G$40/(100*12),(OFFSET($A$4,MATCH(Input!$G$25,$B$4:$B$1004,1),0,1,1)-OFFSET($A$4,MATCH(Input!$G$45,$B$4:$B$1004,1),0,1,1)),$H$4,0,1),0)</f>
        <v>0</v>
      </c>
      <c r="F847" s="78" t="n">
        <f aca="false">($F846+$D847+$E847)*(1+Input!$G$40/(100*12))</f>
        <v>-1.75528106149721E-009</v>
      </c>
    </row>
    <row r="848" customFormat="false" ht="12.8" hidden="false" customHeight="false" outlineLevel="0" collapsed="false">
      <c r="A848" s="76" t="n">
        <v>844</v>
      </c>
      <c r="B848" s="77" t="n">
        <f aca="false">EOMONTH(Input!$C$7,A848)</f>
        <v>68606</v>
      </c>
      <c r="D848" s="78" t="n">
        <f aca="false">IF(AND($B848&lt;Input!$C$31,$B848&lt;Input!$G$31),Input!$G$41,0)</f>
        <v>0</v>
      </c>
      <c r="E848" s="78" t="n">
        <f aca="true">IF(AND($B848&gt;Input!$G$45,$B848&lt;Input!$G$25),PMT(Input!$G$40/(100*12),(OFFSET($A$4,MATCH(Input!$G$25,$B$4:$B$1004,1),0,1,1)-OFFSET($A$4,MATCH(Input!$G$45,$B$4:$B$1004,1),0,1,1)),$H$4,0,1),0)</f>
        <v>0</v>
      </c>
      <c r="F848" s="78" t="n">
        <f aca="false">($F847+$D848+$E848)*(1+Input!$G$40/(100*12))</f>
        <v>-1.76259473258678E-009</v>
      </c>
    </row>
    <row r="849" customFormat="false" ht="12.8" hidden="false" customHeight="false" outlineLevel="0" collapsed="false">
      <c r="A849" s="76" t="n">
        <v>845</v>
      </c>
      <c r="B849" s="77" t="n">
        <f aca="false">EOMONTH(Input!$C$7,A849)</f>
        <v>68636</v>
      </c>
      <c r="D849" s="78" t="n">
        <f aca="false">IF(AND($B849&lt;Input!$C$31,$B849&lt;Input!$G$31),Input!$G$41,0)</f>
        <v>0</v>
      </c>
      <c r="E849" s="78" t="n">
        <f aca="true">IF(AND($B849&gt;Input!$G$45,$B849&lt;Input!$G$25),PMT(Input!$G$40/(100*12),(OFFSET($A$4,MATCH(Input!$G$25,$B$4:$B$1004,1),0,1,1)-OFFSET($A$4,MATCH(Input!$G$45,$B$4:$B$1004,1),0,1,1)),$H$4,0,1),0)</f>
        <v>0</v>
      </c>
      <c r="F849" s="78" t="n">
        <f aca="false">($F848+$D849+$E849)*(1+Input!$G$40/(100*12))</f>
        <v>-1.76993887730589E-009</v>
      </c>
    </row>
    <row r="850" customFormat="false" ht="12.8" hidden="false" customHeight="false" outlineLevel="0" collapsed="false">
      <c r="A850" s="76" t="n">
        <v>846</v>
      </c>
      <c r="B850" s="77" t="n">
        <f aca="false">EOMONTH(Input!$C$7,A850)</f>
        <v>68667</v>
      </c>
      <c r="D850" s="78" t="n">
        <f aca="false">IF(AND($B850&lt;Input!$C$31,$B850&lt;Input!$G$31),Input!$G$41,0)</f>
        <v>0</v>
      </c>
      <c r="E850" s="78" t="n">
        <f aca="true">IF(AND($B850&gt;Input!$G$45,$B850&lt;Input!$G$25),PMT(Input!$G$40/(100*12),(OFFSET($A$4,MATCH(Input!$G$25,$B$4:$B$1004,1),0,1,1)-OFFSET($A$4,MATCH(Input!$G$45,$B$4:$B$1004,1),0,1,1)),$H$4,0,1),0)</f>
        <v>0</v>
      </c>
      <c r="F850" s="78" t="n">
        <f aca="false">($F849+$D850+$E850)*(1+Input!$G$40/(100*12))</f>
        <v>-1.777313622628E-009</v>
      </c>
    </row>
    <row r="851" customFormat="false" ht="12.8" hidden="false" customHeight="false" outlineLevel="0" collapsed="false">
      <c r="A851" s="76" t="n">
        <v>847</v>
      </c>
      <c r="B851" s="77" t="n">
        <f aca="false">EOMONTH(Input!$C$7,A851)</f>
        <v>68698</v>
      </c>
      <c r="D851" s="78" t="n">
        <f aca="false">IF(AND($B851&lt;Input!$C$31,$B851&lt;Input!$G$31),Input!$G$41,0)</f>
        <v>0</v>
      </c>
      <c r="E851" s="78" t="n">
        <f aca="true">IF(AND($B851&gt;Input!$G$45,$B851&lt;Input!$G$25),PMT(Input!$G$40/(100*12),(OFFSET($A$4,MATCH(Input!$G$25,$B$4:$B$1004,1),0,1,1)-OFFSET($A$4,MATCH(Input!$G$45,$B$4:$B$1004,1),0,1,1)),$H$4,0,1),0)</f>
        <v>0</v>
      </c>
      <c r="F851" s="78" t="n">
        <f aca="false">($F850+$D851+$E851)*(1+Input!$G$40/(100*12))</f>
        <v>-1.78471909605562E-009</v>
      </c>
    </row>
    <row r="852" customFormat="false" ht="12.8" hidden="false" customHeight="false" outlineLevel="0" collapsed="false">
      <c r="A852" s="76" t="n">
        <v>848</v>
      </c>
      <c r="B852" s="77" t="n">
        <f aca="false">EOMONTH(Input!$C$7,A852)</f>
        <v>68727</v>
      </c>
      <c r="D852" s="78" t="n">
        <f aca="false">IF(AND($B852&lt;Input!$C$31,$B852&lt;Input!$G$31),Input!$G$41,0)</f>
        <v>0</v>
      </c>
      <c r="E852" s="78" t="n">
        <f aca="true">IF(AND($B852&gt;Input!$G$45,$B852&lt;Input!$G$25),PMT(Input!$G$40/(100*12),(OFFSET($A$4,MATCH(Input!$G$25,$B$4:$B$1004,1),0,1,1)-OFFSET($A$4,MATCH(Input!$G$45,$B$4:$B$1004,1),0,1,1)),$H$4,0,1),0)</f>
        <v>0</v>
      </c>
      <c r="F852" s="78" t="n">
        <f aca="false">($F851+$D852+$E852)*(1+Input!$G$40/(100*12))</f>
        <v>-1.79215542562252E-009</v>
      </c>
    </row>
    <row r="853" customFormat="false" ht="12.8" hidden="false" customHeight="false" outlineLevel="0" collapsed="false">
      <c r="A853" s="76" t="n">
        <v>849</v>
      </c>
      <c r="B853" s="77" t="n">
        <f aca="false">EOMONTH(Input!$C$7,A853)</f>
        <v>68758</v>
      </c>
      <c r="D853" s="78" t="n">
        <f aca="false">IF(AND($B853&lt;Input!$C$31,$B853&lt;Input!$G$31),Input!$G$41,0)</f>
        <v>0</v>
      </c>
      <c r="E853" s="78" t="n">
        <f aca="true">IF(AND($B853&gt;Input!$G$45,$B853&lt;Input!$G$25),PMT(Input!$G$40/(100*12),(OFFSET($A$4,MATCH(Input!$G$25,$B$4:$B$1004,1),0,1,1)-OFFSET($A$4,MATCH(Input!$G$45,$B$4:$B$1004,1),0,1,1)),$H$4,0,1),0)</f>
        <v>0</v>
      </c>
      <c r="F853" s="78" t="n">
        <f aca="false">($F852+$D853+$E853)*(1+Input!$G$40/(100*12))</f>
        <v>-1.79962273989594E-009</v>
      </c>
    </row>
    <row r="854" customFormat="false" ht="12.8" hidden="false" customHeight="false" outlineLevel="0" collapsed="false">
      <c r="A854" s="76" t="n">
        <v>850</v>
      </c>
      <c r="B854" s="77" t="n">
        <f aca="false">EOMONTH(Input!$C$7,A854)</f>
        <v>68788</v>
      </c>
      <c r="D854" s="78" t="n">
        <f aca="false">IF(AND($B854&lt;Input!$C$31,$B854&lt;Input!$G$31),Input!$G$41,0)</f>
        <v>0</v>
      </c>
      <c r="E854" s="78" t="n">
        <f aca="true">IF(AND($B854&gt;Input!$G$45,$B854&lt;Input!$G$25),PMT(Input!$G$40/(100*12),(OFFSET($A$4,MATCH(Input!$G$25,$B$4:$B$1004,1),0,1,1)-OFFSET($A$4,MATCH(Input!$G$45,$B$4:$B$1004,1),0,1,1)),$H$4,0,1),0)</f>
        <v>0</v>
      </c>
      <c r="F854" s="78" t="n">
        <f aca="false">($F853+$D854+$E854)*(1+Input!$G$40/(100*12))</f>
        <v>-1.80712116797884E-009</v>
      </c>
    </row>
    <row r="855" customFormat="false" ht="12.8" hidden="false" customHeight="false" outlineLevel="0" collapsed="false">
      <c r="A855" s="76" t="n">
        <v>851</v>
      </c>
      <c r="B855" s="77" t="n">
        <f aca="false">EOMONTH(Input!$C$7,A855)</f>
        <v>68819</v>
      </c>
      <c r="D855" s="78" t="n">
        <f aca="false">IF(AND($B855&lt;Input!$C$31,$B855&lt;Input!$G$31),Input!$G$41,0)</f>
        <v>0</v>
      </c>
      <c r="E855" s="78" t="n">
        <f aca="true">IF(AND($B855&gt;Input!$G$45,$B855&lt;Input!$G$25),PMT(Input!$G$40/(100*12),(OFFSET($A$4,MATCH(Input!$G$25,$B$4:$B$1004,1),0,1,1)-OFFSET($A$4,MATCH(Input!$G$45,$B$4:$B$1004,1),0,1,1)),$H$4,0,1),0)</f>
        <v>0</v>
      </c>
      <c r="F855" s="78" t="n">
        <f aca="false">($F854+$D855+$E855)*(1+Input!$G$40/(100*12))</f>
        <v>-1.81465083951209E-009</v>
      </c>
    </row>
    <row r="856" customFormat="false" ht="12.8" hidden="false" customHeight="false" outlineLevel="0" collapsed="false">
      <c r="A856" s="76" t="n">
        <v>852</v>
      </c>
      <c r="B856" s="77" t="n">
        <f aca="false">EOMONTH(Input!$C$7,A856)</f>
        <v>68849</v>
      </c>
      <c r="D856" s="78" t="n">
        <f aca="false">IF(AND($B856&lt;Input!$C$31,$B856&lt;Input!$G$31),Input!$G$41,0)</f>
        <v>0</v>
      </c>
      <c r="E856" s="78" t="n">
        <f aca="true">IF(AND($B856&gt;Input!$G$45,$B856&lt;Input!$G$25),PMT(Input!$G$40/(100*12),(OFFSET($A$4,MATCH(Input!$G$25,$B$4:$B$1004,1),0,1,1)-OFFSET($A$4,MATCH(Input!$G$45,$B$4:$B$1004,1),0,1,1)),$H$4,0,1),0)</f>
        <v>0</v>
      </c>
      <c r="F856" s="78" t="n">
        <f aca="false">($F855+$D856+$E856)*(1+Input!$G$40/(100*12))</f>
        <v>-1.82221188467672E-009</v>
      </c>
    </row>
    <row r="857" customFormat="false" ht="12.8" hidden="false" customHeight="false" outlineLevel="0" collapsed="false">
      <c r="A857" s="76" t="n">
        <v>853</v>
      </c>
      <c r="B857" s="77" t="n">
        <f aca="false">EOMONTH(Input!$C$7,A857)</f>
        <v>68880</v>
      </c>
      <c r="D857" s="78" t="n">
        <f aca="false">IF(AND($B857&lt;Input!$C$31,$B857&lt;Input!$G$31),Input!$G$41,0)</f>
        <v>0</v>
      </c>
      <c r="E857" s="78" t="n">
        <f aca="true">IF(AND($B857&gt;Input!$G$45,$B857&lt;Input!$G$25),PMT(Input!$G$40/(100*12),(OFFSET($A$4,MATCH(Input!$G$25,$B$4:$B$1004,1),0,1,1)-OFFSET($A$4,MATCH(Input!$G$45,$B$4:$B$1004,1),0,1,1)),$H$4,0,1),0)</f>
        <v>0</v>
      </c>
      <c r="F857" s="78" t="n">
        <f aca="false">($F856+$D857+$E857)*(1+Input!$G$40/(100*12))</f>
        <v>-1.82980443419621E-009</v>
      </c>
    </row>
    <row r="858" customFormat="false" ht="12.8" hidden="false" customHeight="false" outlineLevel="0" collapsed="false">
      <c r="A858" s="76" t="n">
        <v>854</v>
      </c>
      <c r="B858" s="77" t="n">
        <f aca="false">EOMONTH(Input!$C$7,A858)</f>
        <v>68911</v>
      </c>
      <c r="D858" s="78" t="n">
        <f aca="false">IF(AND($B858&lt;Input!$C$31,$B858&lt;Input!$G$31),Input!$G$41,0)</f>
        <v>0</v>
      </c>
      <c r="E858" s="78" t="n">
        <f aca="true">IF(AND($B858&gt;Input!$G$45,$B858&lt;Input!$G$25),PMT(Input!$G$40/(100*12),(OFFSET($A$4,MATCH(Input!$G$25,$B$4:$B$1004,1),0,1,1)-OFFSET($A$4,MATCH(Input!$G$45,$B$4:$B$1004,1),0,1,1)),$H$4,0,1),0)</f>
        <v>0</v>
      </c>
      <c r="F858" s="78" t="n">
        <f aca="false">($F857+$D858+$E858)*(1+Input!$G$40/(100*12))</f>
        <v>-1.83742861933869E-009</v>
      </c>
    </row>
    <row r="859" customFormat="false" ht="12.8" hidden="false" customHeight="false" outlineLevel="0" collapsed="false">
      <c r="A859" s="76" t="n">
        <v>855</v>
      </c>
      <c r="B859" s="77" t="n">
        <f aca="false">EOMONTH(Input!$C$7,A859)</f>
        <v>68941</v>
      </c>
      <c r="D859" s="78" t="n">
        <f aca="false">IF(AND($B859&lt;Input!$C$31,$B859&lt;Input!$G$31),Input!$G$41,0)</f>
        <v>0</v>
      </c>
      <c r="E859" s="78" t="n">
        <f aca="true">IF(AND($B859&gt;Input!$G$45,$B859&lt;Input!$G$25),PMT(Input!$G$40/(100*12),(OFFSET($A$4,MATCH(Input!$G$25,$B$4:$B$1004,1),0,1,1)-OFFSET($A$4,MATCH(Input!$G$45,$B$4:$B$1004,1),0,1,1)),$H$4,0,1),0)</f>
        <v>0</v>
      </c>
      <c r="F859" s="78" t="n">
        <f aca="false">($F858+$D859+$E859)*(1+Input!$G$40/(100*12))</f>
        <v>-1.84508457191927E-009</v>
      </c>
    </row>
    <row r="860" customFormat="false" ht="12.8" hidden="false" customHeight="false" outlineLevel="0" collapsed="false">
      <c r="A860" s="76" t="n">
        <v>856</v>
      </c>
      <c r="B860" s="77" t="n">
        <f aca="false">EOMONTH(Input!$C$7,A860)</f>
        <v>68972</v>
      </c>
      <c r="D860" s="78" t="n">
        <f aca="false">IF(AND($B860&lt;Input!$C$31,$B860&lt;Input!$G$31),Input!$G$41,0)</f>
        <v>0</v>
      </c>
      <c r="E860" s="78" t="n">
        <f aca="true">IF(AND($B860&gt;Input!$G$45,$B860&lt;Input!$G$25),PMT(Input!$G$40/(100*12),(OFFSET($A$4,MATCH(Input!$G$25,$B$4:$B$1004,1),0,1,1)-OFFSET($A$4,MATCH(Input!$G$45,$B$4:$B$1004,1),0,1,1)),$H$4,0,1),0)</f>
        <v>0</v>
      </c>
      <c r="F860" s="78" t="n">
        <f aca="false">($F859+$D860+$E860)*(1+Input!$G$40/(100*12))</f>
        <v>-1.85277242430227E-009</v>
      </c>
    </row>
    <row r="861" customFormat="false" ht="12.8" hidden="false" customHeight="false" outlineLevel="0" collapsed="false">
      <c r="A861" s="76" t="n">
        <v>857</v>
      </c>
      <c r="B861" s="77" t="n">
        <f aca="false">EOMONTH(Input!$C$7,A861)</f>
        <v>69002</v>
      </c>
      <c r="D861" s="78" t="n">
        <f aca="false">IF(AND($B861&lt;Input!$C$31,$B861&lt;Input!$G$31),Input!$G$41,0)</f>
        <v>0</v>
      </c>
      <c r="E861" s="78" t="n">
        <f aca="true">IF(AND($B861&gt;Input!$G$45,$B861&lt;Input!$G$25),PMT(Input!$G$40/(100*12),(OFFSET($A$4,MATCH(Input!$G$25,$B$4:$B$1004,1),0,1,1)-OFFSET($A$4,MATCH(Input!$G$45,$B$4:$B$1004,1),0,1,1)),$H$4,0,1),0)</f>
        <v>0</v>
      </c>
      <c r="F861" s="78" t="n">
        <f aca="false">($F860+$D861+$E861)*(1+Input!$G$40/(100*12))</f>
        <v>-1.86049230940353E-009</v>
      </c>
    </row>
    <row r="862" customFormat="false" ht="12.8" hidden="false" customHeight="false" outlineLevel="0" collapsed="false">
      <c r="A862" s="76" t="n">
        <v>858</v>
      </c>
      <c r="B862" s="77" t="n">
        <f aca="false">EOMONTH(Input!$C$7,A862)</f>
        <v>69033</v>
      </c>
      <c r="D862" s="78" t="n">
        <f aca="false">IF(AND($B862&lt;Input!$C$31,$B862&lt;Input!$G$31),Input!$G$41,0)</f>
        <v>0</v>
      </c>
      <c r="E862" s="78" t="n">
        <f aca="true">IF(AND($B862&gt;Input!$G$45,$B862&lt;Input!$G$25),PMT(Input!$G$40/(100*12),(OFFSET($A$4,MATCH(Input!$G$25,$B$4:$B$1004,1),0,1,1)-OFFSET($A$4,MATCH(Input!$G$45,$B$4:$B$1004,1),0,1,1)),$H$4,0,1),0)</f>
        <v>0</v>
      </c>
      <c r="F862" s="78" t="n">
        <f aca="false">($F861+$D862+$E862)*(1+Input!$G$40/(100*12))</f>
        <v>-1.86824436069271E-009</v>
      </c>
    </row>
    <row r="863" customFormat="false" ht="12.8" hidden="false" customHeight="false" outlineLevel="0" collapsed="false">
      <c r="A863" s="76" t="n">
        <v>859</v>
      </c>
      <c r="B863" s="77" t="n">
        <f aca="false">EOMONTH(Input!$C$7,A863)</f>
        <v>69064</v>
      </c>
      <c r="D863" s="78" t="n">
        <f aca="false">IF(AND($B863&lt;Input!$C$31,$B863&lt;Input!$G$31),Input!$G$41,0)</f>
        <v>0</v>
      </c>
      <c r="E863" s="78" t="n">
        <f aca="true">IF(AND($B863&gt;Input!$G$45,$B863&lt;Input!$G$25),PMT(Input!$G$40/(100*12),(OFFSET($A$4,MATCH(Input!$G$25,$B$4:$B$1004,1),0,1,1)-OFFSET($A$4,MATCH(Input!$G$45,$B$4:$B$1004,1),0,1,1)),$H$4,0,1),0)</f>
        <v>0</v>
      </c>
      <c r="F863" s="78" t="n">
        <f aca="false">($F862+$D863+$E863)*(1+Input!$G$40/(100*12))</f>
        <v>-1.87602871219559E-009</v>
      </c>
    </row>
    <row r="864" customFormat="false" ht="12.8" hidden="false" customHeight="false" outlineLevel="0" collapsed="false">
      <c r="A864" s="76" t="n">
        <v>860</v>
      </c>
      <c r="B864" s="77" t="n">
        <f aca="false">EOMONTH(Input!$C$7,A864)</f>
        <v>69092</v>
      </c>
      <c r="D864" s="78" t="n">
        <f aca="false">IF(AND($B864&lt;Input!$C$31,$B864&lt;Input!$G$31),Input!$G$41,0)</f>
        <v>0</v>
      </c>
      <c r="E864" s="78" t="n">
        <f aca="true">IF(AND($B864&gt;Input!$G$45,$B864&lt;Input!$G$25),PMT(Input!$G$40/(100*12),(OFFSET($A$4,MATCH(Input!$G$25,$B$4:$B$1004,1),0,1,1)-OFFSET($A$4,MATCH(Input!$G$45,$B$4:$B$1004,1),0,1,1)),$H$4,0,1),0)</f>
        <v>0</v>
      </c>
      <c r="F864" s="78" t="n">
        <f aca="false">($F863+$D864+$E864)*(1+Input!$G$40/(100*12))</f>
        <v>-1.88384549849641E-009</v>
      </c>
    </row>
    <row r="865" customFormat="false" ht="12.8" hidden="false" customHeight="false" outlineLevel="0" collapsed="false">
      <c r="A865" s="76" t="n">
        <v>861</v>
      </c>
      <c r="B865" s="77" t="n">
        <f aca="false">EOMONTH(Input!$C$7,A865)</f>
        <v>69123</v>
      </c>
      <c r="D865" s="78" t="n">
        <f aca="false">IF(AND($B865&lt;Input!$C$31,$B865&lt;Input!$G$31),Input!$G$41,0)</f>
        <v>0</v>
      </c>
      <c r="E865" s="78" t="n">
        <f aca="true">IF(AND($B865&gt;Input!$G$45,$B865&lt;Input!$G$25),PMT(Input!$G$40/(100*12),(OFFSET($A$4,MATCH(Input!$G$25,$B$4:$B$1004,1),0,1,1)-OFFSET($A$4,MATCH(Input!$G$45,$B$4:$B$1004,1),0,1,1)),$H$4,0,1),0)</f>
        <v>0</v>
      </c>
      <c r="F865" s="78" t="n">
        <f aca="false">($F864+$D865+$E865)*(1+Input!$G$40/(100*12))</f>
        <v>-1.89169485474014E-009</v>
      </c>
    </row>
    <row r="866" customFormat="false" ht="12.8" hidden="false" customHeight="false" outlineLevel="0" collapsed="false">
      <c r="A866" s="76" t="n">
        <v>862</v>
      </c>
      <c r="B866" s="77" t="n">
        <f aca="false">EOMONTH(Input!$C$7,A866)</f>
        <v>69153</v>
      </c>
      <c r="D866" s="78" t="n">
        <f aca="false">IF(AND($B866&lt;Input!$C$31,$B866&lt;Input!$G$31),Input!$G$41,0)</f>
        <v>0</v>
      </c>
      <c r="E866" s="78" t="n">
        <f aca="true">IF(AND($B866&gt;Input!$G$45,$B866&lt;Input!$G$25),PMT(Input!$G$40/(100*12),(OFFSET($A$4,MATCH(Input!$G$25,$B$4:$B$1004,1),0,1,1)-OFFSET($A$4,MATCH(Input!$G$45,$B$4:$B$1004,1),0,1,1)),$H$4,0,1),0)</f>
        <v>0</v>
      </c>
      <c r="F866" s="78" t="n">
        <f aca="false">($F865+$D866+$E866)*(1+Input!$G$40/(100*12))</f>
        <v>-1.89957691663489E-009</v>
      </c>
    </row>
    <row r="867" customFormat="false" ht="12.8" hidden="false" customHeight="false" outlineLevel="0" collapsed="false">
      <c r="A867" s="76" t="n">
        <v>863</v>
      </c>
      <c r="B867" s="77" t="n">
        <f aca="false">EOMONTH(Input!$C$7,A867)</f>
        <v>69184</v>
      </c>
      <c r="D867" s="78" t="n">
        <f aca="false">IF(AND($B867&lt;Input!$C$31,$B867&lt;Input!$G$31),Input!$G$41,0)</f>
        <v>0</v>
      </c>
      <c r="E867" s="78" t="n">
        <f aca="true">IF(AND($B867&gt;Input!$G$45,$B867&lt;Input!$G$25),PMT(Input!$G$40/(100*12),(OFFSET($A$4,MATCH(Input!$G$25,$B$4:$B$1004,1),0,1,1)-OFFSET($A$4,MATCH(Input!$G$45,$B$4:$B$1004,1),0,1,1)),$H$4,0,1),0)</f>
        <v>0</v>
      </c>
      <c r="F867" s="78" t="n">
        <f aca="false">($F866+$D867+$E867)*(1+Input!$G$40/(100*12))</f>
        <v>-1.90749182045421E-009</v>
      </c>
    </row>
    <row r="868" customFormat="false" ht="12.8" hidden="false" customHeight="false" outlineLevel="0" collapsed="false">
      <c r="A868" s="76" t="n">
        <v>864</v>
      </c>
      <c r="B868" s="77" t="n">
        <f aca="false">EOMONTH(Input!$C$7,A868)</f>
        <v>69214</v>
      </c>
      <c r="D868" s="78" t="n">
        <f aca="false">IF(AND($B868&lt;Input!$C$31,$B868&lt;Input!$G$31),Input!$G$41,0)</f>
        <v>0</v>
      </c>
      <c r="E868" s="78" t="n">
        <f aca="true">IF(AND($B868&gt;Input!$G$45,$B868&lt;Input!$G$25),PMT(Input!$G$40/(100*12),(OFFSET($A$4,MATCH(Input!$G$25,$B$4:$B$1004,1),0,1,1)-OFFSET($A$4,MATCH(Input!$G$45,$B$4:$B$1004,1),0,1,1)),$H$4,0,1),0)</f>
        <v>0</v>
      </c>
      <c r="F868" s="78" t="n">
        <f aca="false">($F867+$D868+$E868)*(1+Input!$G$40/(100*12))</f>
        <v>-1.91543970303943E-009</v>
      </c>
    </row>
    <row r="869" customFormat="false" ht="12.8" hidden="false" customHeight="false" outlineLevel="0" collapsed="false">
      <c r="A869" s="76" t="n">
        <v>865</v>
      </c>
      <c r="B869" s="77" t="n">
        <f aca="false">EOMONTH(Input!$C$7,A869)</f>
        <v>69245</v>
      </c>
      <c r="D869" s="78" t="n">
        <f aca="false">IF(AND($B869&lt;Input!$C$31,$B869&lt;Input!$G$31),Input!$G$41,0)</f>
        <v>0</v>
      </c>
      <c r="E869" s="78" t="n">
        <f aca="true">IF(AND($B869&gt;Input!$G$45,$B869&lt;Input!$G$25),PMT(Input!$G$40/(100*12),(OFFSET($A$4,MATCH(Input!$G$25,$B$4:$B$1004,1),0,1,1)-OFFSET($A$4,MATCH(Input!$G$45,$B$4:$B$1004,1),0,1,1)),$H$4,0,1),0)</f>
        <v>0</v>
      </c>
      <c r="F869" s="78" t="n">
        <f aca="false">($F868+$D869+$E869)*(1+Input!$G$40/(100*12))</f>
        <v>-1.9234207018021E-009</v>
      </c>
    </row>
    <row r="870" customFormat="false" ht="12.8" hidden="false" customHeight="false" outlineLevel="0" collapsed="false">
      <c r="A870" s="76" t="n">
        <v>866</v>
      </c>
      <c r="B870" s="77" t="n">
        <f aca="false">EOMONTH(Input!$C$7,A870)</f>
        <v>69276</v>
      </c>
      <c r="D870" s="78" t="n">
        <f aca="false">IF(AND($B870&lt;Input!$C$31,$B870&lt;Input!$G$31),Input!$G$41,0)</f>
        <v>0</v>
      </c>
      <c r="E870" s="78" t="n">
        <f aca="true">IF(AND($B870&gt;Input!$G$45,$B870&lt;Input!$G$25),PMT(Input!$G$40/(100*12),(OFFSET($A$4,MATCH(Input!$G$25,$B$4:$B$1004,1),0,1,1)-OFFSET($A$4,MATCH(Input!$G$45,$B$4:$B$1004,1),0,1,1)),$H$4,0,1),0)</f>
        <v>0</v>
      </c>
      <c r="F870" s="78" t="n">
        <f aca="false">($F869+$D870+$E870)*(1+Input!$G$40/(100*12))</f>
        <v>-1.93143495472627E-009</v>
      </c>
    </row>
    <row r="871" customFormat="false" ht="12.8" hidden="false" customHeight="false" outlineLevel="0" collapsed="false">
      <c r="A871" s="76" t="n">
        <v>867</v>
      </c>
      <c r="B871" s="77" t="n">
        <f aca="false">EOMONTH(Input!$C$7,A871)</f>
        <v>69306</v>
      </c>
      <c r="D871" s="78" t="n">
        <f aca="false">IF(AND($B871&lt;Input!$C$31,$B871&lt;Input!$G$31),Input!$G$41,0)</f>
        <v>0</v>
      </c>
      <c r="E871" s="78" t="n">
        <f aca="true">IF(AND($B871&gt;Input!$G$45,$B871&lt;Input!$G$25),PMT(Input!$G$40/(100*12),(OFFSET($A$4,MATCH(Input!$G$25,$B$4:$B$1004,1),0,1,1)-OFFSET($A$4,MATCH(Input!$G$45,$B$4:$B$1004,1),0,1,1)),$H$4,0,1),0)</f>
        <v>0</v>
      </c>
      <c r="F871" s="78" t="n">
        <f aca="false">($F870+$D871+$E871)*(1+Input!$G$40/(100*12))</f>
        <v>-1.93948260037096E-009</v>
      </c>
    </row>
    <row r="872" customFormat="false" ht="12.8" hidden="false" customHeight="false" outlineLevel="0" collapsed="false">
      <c r="A872" s="76" t="n">
        <v>868</v>
      </c>
      <c r="B872" s="77" t="n">
        <f aca="false">EOMONTH(Input!$C$7,A872)</f>
        <v>69337</v>
      </c>
      <c r="D872" s="78" t="n">
        <f aca="false">IF(AND($B872&lt;Input!$C$31,$B872&lt;Input!$G$31),Input!$G$41,0)</f>
        <v>0</v>
      </c>
      <c r="E872" s="78" t="n">
        <f aca="true">IF(AND($B872&gt;Input!$G$45,$B872&lt;Input!$G$25),PMT(Input!$G$40/(100*12),(OFFSET($A$4,MATCH(Input!$G$25,$B$4:$B$1004,1),0,1,1)-OFFSET($A$4,MATCH(Input!$G$45,$B$4:$B$1004,1),0,1,1)),$H$4,0,1),0)</f>
        <v>0</v>
      </c>
      <c r="F872" s="78" t="n">
        <f aca="false">($F871+$D872+$E872)*(1+Input!$G$40/(100*12))</f>
        <v>-1.94756377787251E-009</v>
      </c>
    </row>
    <row r="873" customFormat="false" ht="12.8" hidden="false" customHeight="false" outlineLevel="0" collapsed="false">
      <c r="A873" s="76" t="n">
        <v>869</v>
      </c>
      <c r="B873" s="77" t="n">
        <f aca="false">EOMONTH(Input!$C$7,A873)</f>
        <v>69367</v>
      </c>
      <c r="D873" s="78" t="n">
        <f aca="false">IF(AND($B873&lt;Input!$C$31,$B873&lt;Input!$G$31),Input!$G$41,0)</f>
        <v>0</v>
      </c>
      <c r="E873" s="78" t="n">
        <f aca="true">IF(AND($B873&gt;Input!$G$45,$B873&lt;Input!$G$25),PMT(Input!$G$40/(100*12),(OFFSET($A$4,MATCH(Input!$G$25,$B$4:$B$1004,1),0,1,1)-OFFSET($A$4,MATCH(Input!$G$45,$B$4:$B$1004,1),0,1,1)),$H$4,0,1),0)</f>
        <v>0</v>
      </c>
      <c r="F873" s="78" t="n">
        <f aca="false">($F872+$D873+$E873)*(1+Input!$G$40/(100*12))</f>
        <v>-1.95567862694698E-009</v>
      </c>
    </row>
    <row r="874" customFormat="false" ht="12.8" hidden="false" customHeight="false" outlineLevel="0" collapsed="false">
      <c r="A874" s="76" t="n">
        <v>870</v>
      </c>
      <c r="B874" s="77" t="n">
        <f aca="false">EOMONTH(Input!$C$7,A874)</f>
        <v>69398</v>
      </c>
      <c r="D874" s="78" t="n">
        <f aca="false">IF(AND($B874&lt;Input!$C$31,$B874&lt;Input!$G$31),Input!$G$41,0)</f>
        <v>0</v>
      </c>
      <c r="E874" s="78" t="n">
        <f aca="true">IF(AND($B874&gt;Input!$G$45,$B874&lt;Input!$G$25),PMT(Input!$G$40/(100*12),(OFFSET($A$4,MATCH(Input!$G$25,$B$4:$B$1004,1),0,1,1)-OFFSET($A$4,MATCH(Input!$G$45,$B$4:$B$1004,1),0,1,1)),$H$4,0,1),0)</f>
        <v>0</v>
      </c>
      <c r="F874" s="78" t="n">
        <f aca="false">($F873+$D874+$E874)*(1+Input!$G$40/(100*12))</f>
        <v>-1.96382728789259E-009</v>
      </c>
    </row>
    <row r="875" customFormat="false" ht="12.8" hidden="false" customHeight="false" outlineLevel="0" collapsed="false">
      <c r="A875" s="76" t="n">
        <v>871</v>
      </c>
      <c r="B875" s="77" t="n">
        <f aca="false">EOMONTH(Input!$C$7,A875)</f>
        <v>69429</v>
      </c>
      <c r="D875" s="78" t="n">
        <f aca="false">IF(AND($B875&lt;Input!$C$31,$B875&lt;Input!$G$31),Input!$G$41,0)</f>
        <v>0</v>
      </c>
      <c r="E875" s="78" t="n">
        <f aca="true">IF(AND($B875&gt;Input!$G$45,$B875&lt;Input!$G$25),PMT(Input!$G$40/(100*12),(OFFSET($A$4,MATCH(Input!$G$25,$B$4:$B$1004,1),0,1,1)-OFFSET($A$4,MATCH(Input!$G$45,$B$4:$B$1004,1),0,1,1)),$H$4,0,1),0)</f>
        <v>0</v>
      </c>
      <c r="F875" s="78" t="n">
        <f aca="false">($F874+$D875+$E875)*(1+Input!$G$40/(100*12))</f>
        <v>-1.97200990159214E-009</v>
      </c>
    </row>
    <row r="876" customFormat="false" ht="12.8" hidden="false" customHeight="false" outlineLevel="0" collapsed="false">
      <c r="A876" s="76" t="n">
        <v>872</v>
      </c>
      <c r="B876" s="77" t="n">
        <f aca="false">EOMONTH(Input!$C$7,A876)</f>
        <v>69457</v>
      </c>
      <c r="D876" s="78" t="n">
        <f aca="false">IF(AND($B876&lt;Input!$C$31,$B876&lt;Input!$G$31),Input!$G$41,0)</f>
        <v>0</v>
      </c>
      <c r="E876" s="78" t="n">
        <f aca="true">IF(AND($B876&gt;Input!$G$45,$B876&lt;Input!$G$25),PMT(Input!$G$40/(100*12),(OFFSET($A$4,MATCH(Input!$G$25,$B$4:$B$1004,1),0,1,1)-OFFSET($A$4,MATCH(Input!$G$45,$B$4:$B$1004,1),0,1,1)),$H$4,0,1),0)</f>
        <v>0</v>
      </c>
      <c r="F876" s="78" t="n">
        <f aca="false">($F875+$D876+$E876)*(1+Input!$G$40/(100*12))</f>
        <v>-1.98022660951544E-009</v>
      </c>
    </row>
    <row r="877" customFormat="false" ht="12.8" hidden="false" customHeight="false" outlineLevel="0" collapsed="false">
      <c r="A877" s="76" t="n">
        <v>873</v>
      </c>
      <c r="B877" s="77" t="n">
        <f aca="false">EOMONTH(Input!$C$7,A877)</f>
        <v>69488</v>
      </c>
      <c r="D877" s="78" t="n">
        <f aca="false">IF(AND($B877&lt;Input!$C$31,$B877&lt;Input!$G$31),Input!$G$41,0)</f>
        <v>0</v>
      </c>
      <c r="E877" s="78" t="n">
        <f aca="true">IF(AND($B877&gt;Input!$G$45,$B877&lt;Input!$G$25),PMT(Input!$G$40/(100*12),(OFFSET($A$4,MATCH(Input!$G$25,$B$4:$B$1004,1),0,1,1)-OFFSET($A$4,MATCH(Input!$G$45,$B$4:$B$1004,1),0,1,1)),$H$4,0,1),0)</f>
        <v>0</v>
      </c>
      <c r="F877" s="78" t="n">
        <f aca="false">($F876+$D877+$E877)*(1+Input!$G$40/(100*12))</f>
        <v>-1.98847755372176E-009</v>
      </c>
    </row>
    <row r="878" customFormat="false" ht="12.8" hidden="false" customHeight="false" outlineLevel="0" collapsed="false">
      <c r="A878" s="76" t="n">
        <v>874</v>
      </c>
      <c r="B878" s="77" t="n">
        <f aca="false">EOMONTH(Input!$C$7,A878)</f>
        <v>69518</v>
      </c>
      <c r="D878" s="78" t="n">
        <f aca="false">IF(AND($B878&lt;Input!$C$31,$B878&lt;Input!$G$31),Input!$G$41,0)</f>
        <v>0</v>
      </c>
      <c r="E878" s="78" t="n">
        <f aca="true">IF(AND($B878&gt;Input!$G$45,$B878&lt;Input!$G$25),PMT(Input!$G$40/(100*12),(OFFSET($A$4,MATCH(Input!$G$25,$B$4:$B$1004,1),0,1,1)-OFFSET($A$4,MATCH(Input!$G$45,$B$4:$B$1004,1),0,1,1)),$H$4,0,1),0)</f>
        <v>0</v>
      </c>
      <c r="F878" s="78" t="n">
        <f aca="false">($F877+$D878+$E878)*(1+Input!$G$40/(100*12))</f>
        <v>-1.99676287686226E-009</v>
      </c>
    </row>
    <row r="879" customFormat="false" ht="12.8" hidden="false" customHeight="false" outlineLevel="0" collapsed="false">
      <c r="A879" s="76" t="n">
        <v>875</v>
      </c>
      <c r="B879" s="77" t="n">
        <f aca="false">EOMONTH(Input!$C$7,A879)</f>
        <v>69549</v>
      </c>
      <c r="D879" s="78" t="n">
        <f aca="false">IF(AND($B879&lt;Input!$C$31,$B879&lt;Input!$G$31),Input!$G$41,0)</f>
        <v>0</v>
      </c>
      <c r="E879" s="78" t="n">
        <f aca="true">IF(AND($B879&gt;Input!$G$45,$B879&lt;Input!$G$25),PMT(Input!$G$40/(100*12),(OFFSET($A$4,MATCH(Input!$G$25,$B$4:$B$1004,1),0,1,1)-OFFSET($A$4,MATCH(Input!$G$45,$B$4:$B$1004,1),0,1,1)),$H$4,0,1),0)</f>
        <v>0</v>
      </c>
      <c r="F879" s="78" t="n">
        <f aca="false">($F878+$D879+$E879)*(1+Input!$G$40/(100*12))</f>
        <v>-2.00508272218252E-009</v>
      </c>
    </row>
    <row r="880" customFormat="false" ht="12.8" hidden="false" customHeight="false" outlineLevel="0" collapsed="false">
      <c r="A880" s="76" t="n">
        <v>876</v>
      </c>
      <c r="B880" s="77" t="n">
        <f aca="false">EOMONTH(Input!$C$7,A880)</f>
        <v>69579</v>
      </c>
      <c r="D880" s="78" t="n">
        <f aca="false">IF(AND($B880&lt;Input!$C$31,$B880&lt;Input!$G$31),Input!$G$41,0)</f>
        <v>0</v>
      </c>
      <c r="E880" s="78" t="n">
        <f aca="true">IF(AND($B880&gt;Input!$G$45,$B880&lt;Input!$G$25),PMT(Input!$G$40/(100*12),(OFFSET($A$4,MATCH(Input!$G$25,$B$4:$B$1004,1),0,1,1)-OFFSET($A$4,MATCH(Input!$G$45,$B$4:$B$1004,1),0,1,1)),$H$4,0,1),0)</f>
        <v>0</v>
      </c>
      <c r="F880" s="78" t="n">
        <f aca="false">($F879+$D880+$E880)*(1+Input!$G$40/(100*12))</f>
        <v>-2.01343723352495E-009</v>
      </c>
    </row>
    <row r="881" customFormat="false" ht="12.8" hidden="false" customHeight="false" outlineLevel="0" collapsed="false">
      <c r="A881" s="76" t="n">
        <v>877</v>
      </c>
      <c r="B881" s="77" t="n">
        <f aca="false">EOMONTH(Input!$C$7,A881)</f>
        <v>69610</v>
      </c>
      <c r="D881" s="78" t="n">
        <f aca="false">IF(AND($B881&lt;Input!$C$31,$B881&lt;Input!$G$31),Input!$G$41,0)</f>
        <v>0</v>
      </c>
      <c r="E881" s="78" t="n">
        <f aca="true">IF(AND($B881&gt;Input!$G$45,$B881&lt;Input!$G$25),PMT(Input!$G$40/(100*12),(OFFSET($A$4,MATCH(Input!$G$25,$B$4:$B$1004,1),0,1,1)-OFFSET($A$4,MATCH(Input!$G$45,$B$4:$B$1004,1),0,1,1)),$H$4,0,1),0)</f>
        <v>0</v>
      </c>
      <c r="F881" s="78" t="n">
        <f aca="false">($F880+$D881+$E881)*(1+Input!$G$40/(100*12))</f>
        <v>-2.02182655533131E-009</v>
      </c>
    </row>
    <row r="882" customFormat="false" ht="12.8" hidden="false" customHeight="false" outlineLevel="0" collapsed="false">
      <c r="A882" s="76" t="n">
        <v>878</v>
      </c>
      <c r="B882" s="77" t="n">
        <f aca="false">EOMONTH(Input!$C$7,A882)</f>
        <v>69641</v>
      </c>
      <c r="D882" s="78" t="n">
        <f aca="false">IF(AND($B882&lt;Input!$C$31,$B882&lt;Input!$G$31),Input!$G$41,0)</f>
        <v>0</v>
      </c>
      <c r="E882" s="78" t="n">
        <f aca="true">IF(AND($B882&gt;Input!$G$45,$B882&lt;Input!$G$25),PMT(Input!$G$40/(100*12),(OFFSET($A$4,MATCH(Input!$G$25,$B$4:$B$1004,1),0,1,1)-OFFSET($A$4,MATCH(Input!$G$45,$B$4:$B$1004,1),0,1,1)),$H$4,0,1),0)</f>
        <v>0</v>
      </c>
      <c r="F882" s="78" t="n">
        <f aca="false">($F881+$D882+$E882)*(1+Input!$G$40/(100*12))</f>
        <v>-2.03025083264519E-009</v>
      </c>
    </row>
    <row r="883" customFormat="false" ht="12.8" hidden="false" customHeight="false" outlineLevel="0" collapsed="false">
      <c r="A883" s="76" t="n">
        <v>879</v>
      </c>
      <c r="B883" s="77" t="n">
        <f aca="false">EOMONTH(Input!$C$7,A883)</f>
        <v>69671</v>
      </c>
      <c r="D883" s="78" t="n">
        <f aca="false">IF(AND($B883&lt;Input!$C$31,$B883&lt;Input!$G$31),Input!$G$41,0)</f>
        <v>0</v>
      </c>
      <c r="E883" s="78" t="n">
        <f aca="true">IF(AND($B883&gt;Input!$G$45,$B883&lt;Input!$G$25),PMT(Input!$G$40/(100*12),(OFFSET($A$4,MATCH(Input!$G$25,$B$4:$B$1004,1),0,1,1)-OFFSET($A$4,MATCH(Input!$G$45,$B$4:$B$1004,1),0,1,1)),$H$4,0,1),0)</f>
        <v>0</v>
      </c>
      <c r="F883" s="78" t="n">
        <f aca="false">($F882+$D883+$E883)*(1+Input!$G$40/(100*12))</f>
        <v>-2.03871021111454E-009</v>
      </c>
    </row>
    <row r="884" customFormat="false" ht="12.8" hidden="false" customHeight="false" outlineLevel="0" collapsed="false">
      <c r="A884" s="76" t="n">
        <v>880</v>
      </c>
      <c r="B884" s="77" t="n">
        <f aca="false">EOMONTH(Input!$C$7,A884)</f>
        <v>69702</v>
      </c>
      <c r="D884" s="78" t="n">
        <f aca="false">IF(AND($B884&lt;Input!$C$31,$B884&lt;Input!$G$31),Input!$G$41,0)</f>
        <v>0</v>
      </c>
      <c r="E884" s="78" t="n">
        <f aca="true">IF(AND($B884&gt;Input!$G$45,$B884&lt;Input!$G$25),PMT(Input!$G$40/(100*12),(OFFSET($A$4,MATCH(Input!$G$25,$B$4:$B$1004,1),0,1,1)-OFFSET($A$4,MATCH(Input!$G$45,$B$4:$B$1004,1),0,1,1)),$H$4,0,1),0)</f>
        <v>0</v>
      </c>
      <c r="F884" s="78" t="n">
        <f aca="false">($F883+$D884+$E884)*(1+Input!$G$40/(100*12))</f>
        <v>-2.04720483699418E-009</v>
      </c>
    </row>
    <row r="885" customFormat="false" ht="12.8" hidden="false" customHeight="false" outlineLevel="0" collapsed="false">
      <c r="A885" s="76" t="n">
        <v>881</v>
      </c>
      <c r="B885" s="77" t="n">
        <f aca="false">EOMONTH(Input!$C$7,A885)</f>
        <v>69732</v>
      </c>
      <c r="D885" s="78" t="n">
        <f aca="false">IF(AND($B885&lt;Input!$C$31,$B885&lt;Input!$G$31),Input!$G$41,0)</f>
        <v>0</v>
      </c>
      <c r="E885" s="78" t="n">
        <f aca="true">IF(AND($B885&gt;Input!$G$45,$B885&lt;Input!$G$25),PMT(Input!$G$40/(100*12),(OFFSET($A$4,MATCH(Input!$G$25,$B$4:$B$1004,1),0,1,1)-OFFSET($A$4,MATCH(Input!$G$45,$B$4:$B$1004,1),0,1,1)),$H$4,0,1),0)</f>
        <v>0</v>
      </c>
      <c r="F885" s="78" t="n">
        <f aca="false">($F884+$D885+$E885)*(1+Input!$G$40/(100*12))</f>
        <v>-2.05573485714833E-009</v>
      </c>
    </row>
    <row r="886" customFormat="false" ht="12.8" hidden="false" customHeight="false" outlineLevel="0" collapsed="false">
      <c r="A886" s="76" t="n">
        <v>882</v>
      </c>
      <c r="B886" s="77" t="n">
        <f aca="false">EOMONTH(Input!$C$7,A886)</f>
        <v>69763</v>
      </c>
      <c r="D886" s="78" t="n">
        <f aca="false">IF(AND($B886&lt;Input!$C$31,$B886&lt;Input!$G$31),Input!$G$41,0)</f>
        <v>0</v>
      </c>
      <c r="E886" s="78" t="n">
        <f aca="true">IF(AND($B886&gt;Input!$G$45,$B886&lt;Input!$G$25),PMT(Input!$G$40/(100*12),(OFFSET($A$4,MATCH(Input!$G$25,$B$4:$B$1004,1),0,1,1)-OFFSET($A$4,MATCH(Input!$G$45,$B$4:$B$1004,1),0,1,1)),$H$4,0,1),0)</f>
        <v>0</v>
      </c>
      <c r="F886" s="78" t="n">
        <f aca="false">($F885+$D886+$E886)*(1+Input!$G$40/(100*12))</f>
        <v>-2.06430041905311E-009</v>
      </c>
    </row>
    <row r="887" customFormat="false" ht="12.8" hidden="false" customHeight="false" outlineLevel="0" collapsed="false">
      <c r="A887" s="76" t="n">
        <v>883</v>
      </c>
      <c r="B887" s="77" t="n">
        <f aca="false">EOMONTH(Input!$C$7,A887)</f>
        <v>69794</v>
      </c>
      <c r="D887" s="78" t="n">
        <f aca="false">IF(AND($B887&lt;Input!$C$31,$B887&lt;Input!$G$31),Input!$G$41,0)</f>
        <v>0</v>
      </c>
      <c r="E887" s="78" t="n">
        <f aca="true">IF(AND($B887&gt;Input!$G$45,$B887&lt;Input!$G$25),PMT(Input!$G$40/(100*12),(OFFSET($A$4,MATCH(Input!$G$25,$B$4:$B$1004,1),0,1,1)-OFFSET($A$4,MATCH(Input!$G$45,$B$4:$B$1004,1),0,1,1)),$H$4,0,1),0)</f>
        <v>0</v>
      </c>
      <c r="F887" s="78" t="n">
        <f aca="false">($F886+$D887+$E887)*(1+Input!$G$40/(100*12))</f>
        <v>-2.07290167079917E-009</v>
      </c>
    </row>
    <row r="888" customFormat="false" ht="12.8" hidden="false" customHeight="false" outlineLevel="0" collapsed="false">
      <c r="A888" s="76" t="n">
        <v>884</v>
      </c>
      <c r="B888" s="77" t="n">
        <f aca="false">EOMONTH(Input!$C$7,A888)</f>
        <v>69822</v>
      </c>
      <c r="D888" s="78" t="n">
        <f aca="false">IF(AND($B888&lt;Input!$C$31,$B888&lt;Input!$G$31),Input!$G$41,0)</f>
        <v>0</v>
      </c>
      <c r="E888" s="78" t="n">
        <f aca="true">IF(AND($B888&gt;Input!$G$45,$B888&lt;Input!$G$25),PMT(Input!$G$40/(100*12),(OFFSET($A$4,MATCH(Input!$G$25,$B$4:$B$1004,1),0,1,1)-OFFSET($A$4,MATCH(Input!$G$45,$B$4:$B$1004,1),0,1,1)),$H$4,0,1),0)</f>
        <v>0</v>
      </c>
      <c r="F888" s="78" t="n">
        <f aca="false">($F887+$D888+$E888)*(1+Input!$G$40/(100*12))</f>
        <v>-2.08153876109416E-009</v>
      </c>
    </row>
    <row r="889" customFormat="false" ht="12.8" hidden="false" customHeight="false" outlineLevel="0" collapsed="false">
      <c r="A889" s="76" t="n">
        <v>885</v>
      </c>
      <c r="B889" s="77" t="n">
        <f aca="false">EOMONTH(Input!$C$7,A889)</f>
        <v>69853</v>
      </c>
      <c r="D889" s="78" t="n">
        <f aca="false">IF(AND($B889&lt;Input!$C$31,$B889&lt;Input!$G$31),Input!$G$41,0)</f>
        <v>0</v>
      </c>
      <c r="E889" s="78" t="n">
        <f aca="true">IF(AND($B889&gt;Input!$G$45,$B889&lt;Input!$G$25),PMT(Input!$G$40/(100*12),(OFFSET($A$4,MATCH(Input!$G$25,$B$4:$B$1004,1),0,1,1)-OFFSET($A$4,MATCH(Input!$G$45,$B$4:$B$1004,1),0,1,1)),$H$4,0,1),0)</f>
        <v>0</v>
      </c>
      <c r="F889" s="78" t="n">
        <f aca="false">($F888+$D889+$E889)*(1+Input!$G$40/(100*12))</f>
        <v>-2.09021183926539E-009</v>
      </c>
    </row>
    <row r="890" customFormat="false" ht="12.8" hidden="false" customHeight="false" outlineLevel="0" collapsed="false">
      <c r="A890" s="76" t="n">
        <v>886</v>
      </c>
      <c r="B890" s="77" t="n">
        <f aca="false">EOMONTH(Input!$C$7,A890)</f>
        <v>69883</v>
      </c>
      <c r="D890" s="78" t="n">
        <f aca="false">IF(AND($B890&lt;Input!$C$31,$B890&lt;Input!$G$31),Input!$G$41,0)</f>
        <v>0</v>
      </c>
      <c r="E890" s="78" t="n">
        <f aca="true">IF(AND($B890&gt;Input!$G$45,$B890&lt;Input!$G$25),PMT(Input!$G$40/(100*12),(OFFSET($A$4,MATCH(Input!$G$25,$B$4:$B$1004,1),0,1,1)-OFFSET($A$4,MATCH(Input!$G$45,$B$4:$B$1004,1),0,1,1)),$H$4,0,1),0)</f>
        <v>0</v>
      </c>
      <c r="F890" s="78" t="n">
        <f aca="false">($F889+$D890+$E890)*(1+Input!$G$40/(100*12))</f>
        <v>-2.09892105526233E-009</v>
      </c>
    </row>
    <row r="891" customFormat="false" ht="12.8" hidden="false" customHeight="false" outlineLevel="0" collapsed="false">
      <c r="A891" s="76" t="n">
        <v>887</v>
      </c>
      <c r="B891" s="77" t="n">
        <f aca="false">EOMONTH(Input!$C$7,A891)</f>
        <v>69914</v>
      </c>
      <c r="D891" s="78" t="n">
        <f aca="false">IF(AND($B891&lt;Input!$C$31,$B891&lt;Input!$G$31),Input!$G$41,0)</f>
        <v>0</v>
      </c>
      <c r="E891" s="78" t="n">
        <f aca="true">IF(AND($B891&gt;Input!$G$45,$B891&lt;Input!$G$25),PMT(Input!$G$40/(100*12),(OFFSET($A$4,MATCH(Input!$G$25,$B$4:$B$1004,1),0,1,1)-OFFSET($A$4,MATCH(Input!$G$45,$B$4:$B$1004,1),0,1,1)),$H$4,0,1),0)</f>
        <v>0</v>
      </c>
      <c r="F891" s="78" t="n">
        <f aca="false">($F890+$D891+$E891)*(1+Input!$G$40/(100*12))</f>
        <v>-2.10766655965925E-009</v>
      </c>
    </row>
    <row r="892" customFormat="false" ht="12.8" hidden="false" customHeight="false" outlineLevel="0" collapsed="false">
      <c r="A892" s="76" t="n">
        <v>888</v>
      </c>
      <c r="B892" s="77" t="n">
        <f aca="false">EOMONTH(Input!$C$7,A892)</f>
        <v>69944</v>
      </c>
      <c r="D892" s="78" t="n">
        <f aca="false">IF(AND($B892&lt;Input!$C$31,$B892&lt;Input!$G$31),Input!$G$41,0)</f>
        <v>0</v>
      </c>
      <c r="E892" s="78" t="n">
        <f aca="true">IF(AND($B892&gt;Input!$G$45,$B892&lt;Input!$G$25),PMT(Input!$G$40/(100*12),(OFFSET($A$4,MATCH(Input!$G$25,$B$4:$B$1004,1),0,1,1)-OFFSET($A$4,MATCH(Input!$G$45,$B$4:$B$1004,1),0,1,1)),$H$4,0,1),0)</f>
        <v>0</v>
      </c>
      <c r="F892" s="78" t="n">
        <f aca="false">($F891+$D892+$E892)*(1+Input!$G$40/(100*12))</f>
        <v>-2.11644850365783E-009</v>
      </c>
    </row>
    <row r="893" customFormat="false" ht="12.8" hidden="false" customHeight="false" outlineLevel="0" collapsed="false">
      <c r="A893" s="76" t="n">
        <v>889</v>
      </c>
      <c r="B893" s="77" t="n">
        <f aca="false">EOMONTH(Input!$C$7,A893)</f>
        <v>69975</v>
      </c>
      <c r="D893" s="78" t="n">
        <f aca="false">IF(AND($B893&lt;Input!$C$31,$B893&lt;Input!$G$31),Input!$G$41,0)</f>
        <v>0</v>
      </c>
      <c r="E893" s="78" t="n">
        <f aca="true">IF(AND($B893&gt;Input!$G$45,$B893&lt;Input!$G$25),PMT(Input!$G$40/(100*12),(OFFSET($A$4,MATCH(Input!$G$25,$B$4:$B$1004,1),0,1,1)-OFFSET($A$4,MATCH(Input!$G$45,$B$4:$B$1004,1),0,1,1)),$H$4,0,1),0)</f>
        <v>0</v>
      </c>
      <c r="F893" s="78" t="n">
        <f aca="false">($F892+$D893+$E893)*(1+Input!$G$40/(100*12))</f>
        <v>-2.12526703908974E-009</v>
      </c>
    </row>
    <row r="894" customFormat="false" ht="12.8" hidden="false" customHeight="false" outlineLevel="0" collapsed="false">
      <c r="A894" s="76" t="n">
        <v>890</v>
      </c>
      <c r="B894" s="77" t="n">
        <f aca="false">EOMONTH(Input!$C$7,A894)</f>
        <v>70006</v>
      </c>
      <c r="D894" s="78" t="n">
        <f aca="false">IF(AND($B894&lt;Input!$C$31,$B894&lt;Input!$G$31),Input!$G$41,0)</f>
        <v>0</v>
      </c>
      <c r="E894" s="78" t="n">
        <f aca="true">IF(AND($B894&gt;Input!$G$45,$B894&lt;Input!$G$25),PMT(Input!$G$40/(100*12),(OFFSET($A$4,MATCH(Input!$G$25,$B$4:$B$1004,1),0,1,1)-OFFSET($A$4,MATCH(Input!$G$45,$B$4:$B$1004,1),0,1,1)),$H$4,0,1),0)</f>
        <v>0</v>
      </c>
      <c r="F894" s="78" t="n">
        <f aca="false">($F893+$D894+$E894)*(1+Input!$G$40/(100*12))</f>
        <v>-2.13412231841928E-009</v>
      </c>
    </row>
    <row r="895" customFormat="false" ht="12.8" hidden="false" customHeight="false" outlineLevel="0" collapsed="false">
      <c r="A895" s="76" t="n">
        <v>891</v>
      </c>
      <c r="B895" s="77" t="n">
        <f aca="false">EOMONTH(Input!$C$7,A895)</f>
        <v>70036</v>
      </c>
      <c r="D895" s="78" t="n">
        <f aca="false">IF(AND($B895&lt;Input!$C$31,$B895&lt;Input!$G$31),Input!$G$41,0)</f>
        <v>0</v>
      </c>
      <c r="E895" s="78" t="n">
        <f aca="true">IF(AND($B895&gt;Input!$G$45,$B895&lt;Input!$G$25),PMT(Input!$G$40/(100*12),(OFFSET($A$4,MATCH(Input!$G$25,$B$4:$B$1004,1),0,1,1)-OFFSET($A$4,MATCH(Input!$G$45,$B$4:$B$1004,1),0,1,1)),$H$4,0,1),0)</f>
        <v>0</v>
      </c>
      <c r="F895" s="78" t="n">
        <f aca="false">($F894+$D895+$E895)*(1+Input!$G$40/(100*12))</f>
        <v>-2.14301449474603E-009</v>
      </c>
    </row>
    <row r="896" customFormat="false" ht="12.8" hidden="false" customHeight="false" outlineLevel="0" collapsed="false">
      <c r="A896" s="76" t="n">
        <v>892</v>
      </c>
      <c r="B896" s="77" t="n">
        <f aca="false">EOMONTH(Input!$C$7,A896)</f>
        <v>70067</v>
      </c>
      <c r="D896" s="78" t="n">
        <f aca="false">IF(AND($B896&lt;Input!$C$31,$B896&lt;Input!$G$31),Input!$G$41,0)</f>
        <v>0</v>
      </c>
      <c r="E896" s="78" t="n">
        <f aca="true">IF(AND($B896&gt;Input!$G$45,$B896&lt;Input!$G$25),PMT(Input!$G$40/(100*12),(OFFSET($A$4,MATCH(Input!$G$25,$B$4:$B$1004,1),0,1,1)-OFFSET($A$4,MATCH(Input!$G$45,$B$4:$B$1004,1),0,1,1)),$H$4,0,1),0)</f>
        <v>0</v>
      </c>
      <c r="F896" s="78" t="n">
        <f aca="false">($F895+$D896+$E896)*(1+Input!$G$40/(100*12))</f>
        <v>-2.15194372180747E-009</v>
      </c>
    </row>
    <row r="897" customFormat="false" ht="12.8" hidden="false" customHeight="false" outlineLevel="0" collapsed="false">
      <c r="A897" s="76" t="n">
        <v>893</v>
      </c>
      <c r="B897" s="77" t="n">
        <f aca="false">EOMONTH(Input!$C$7,A897)</f>
        <v>70097</v>
      </c>
      <c r="D897" s="78" t="n">
        <f aca="false">IF(AND($B897&lt;Input!$C$31,$B897&lt;Input!$G$31),Input!$G$41,0)</f>
        <v>0</v>
      </c>
      <c r="E897" s="78" t="n">
        <f aca="true">IF(AND($B897&gt;Input!$G$45,$B897&lt;Input!$G$25),PMT(Input!$G$40/(100*12),(OFFSET($A$4,MATCH(Input!$G$25,$B$4:$B$1004,1),0,1,1)-OFFSET($A$4,MATCH(Input!$G$45,$B$4:$B$1004,1),0,1,1)),$H$4,0,1),0)</f>
        <v>0</v>
      </c>
      <c r="F897" s="78" t="n">
        <f aca="false">($F896+$D897+$E897)*(1+Input!$G$40/(100*12))</f>
        <v>-2.16091015398167E-009</v>
      </c>
    </row>
    <row r="898" customFormat="false" ht="12.8" hidden="false" customHeight="false" outlineLevel="0" collapsed="false">
      <c r="A898" s="76" t="n">
        <v>894</v>
      </c>
      <c r="B898" s="77" t="n">
        <f aca="false">EOMONTH(Input!$C$7,A898)</f>
        <v>70128</v>
      </c>
      <c r="D898" s="78" t="n">
        <f aca="false">IF(AND($B898&lt;Input!$C$31,$B898&lt;Input!$G$31),Input!$G$41,0)</f>
        <v>0</v>
      </c>
      <c r="E898" s="78" t="n">
        <f aca="true">IF(AND($B898&gt;Input!$G$45,$B898&lt;Input!$G$25),PMT(Input!$G$40/(100*12),(OFFSET($A$4,MATCH(Input!$G$25,$B$4:$B$1004,1),0,1,1)-OFFSET($A$4,MATCH(Input!$G$45,$B$4:$B$1004,1),0,1,1)),$H$4,0,1),0)</f>
        <v>0</v>
      </c>
      <c r="F898" s="78" t="n">
        <f aca="false">($F897+$D898+$E898)*(1+Input!$G$40/(100*12))</f>
        <v>-2.16991394628993E-009</v>
      </c>
    </row>
    <row r="899" customFormat="false" ht="12.8" hidden="false" customHeight="false" outlineLevel="0" collapsed="false">
      <c r="A899" s="76" t="n">
        <v>895</v>
      </c>
      <c r="B899" s="77" t="n">
        <f aca="false">EOMONTH(Input!$C$7,A899)</f>
        <v>70159</v>
      </c>
      <c r="D899" s="78" t="n">
        <f aca="false">IF(AND($B899&lt;Input!$C$31,$B899&lt;Input!$G$31),Input!$G$41,0)</f>
        <v>0</v>
      </c>
      <c r="E899" s="78" t="n">
        <f aca="true">IF(AND($B899&gt;Input!$G$45,$B899&lt;Input!$G$25),PMT(Input!$G$40/(100*12),(OFFSET($A$4,MATCH(Input!$G$25,$B$4:$B$1004,1),0,1,1)-OFFSET($A$4,MATCH(Input!$G$45,$B$4:$B$1004,1),0,1,1)),$H$4,0,1),0)</f>
        <v>0</v>
      </c>
      <c r="F899" s="78" t="n">
        <f aca="false">($F898+$D899+$E899)*(1+Input!$G$40/(100*12))</f>
        <v>-2.17895525439947E-009</v>
      </c>
    </row>
    <row r="900" customFormat="false" ht="12.8" hidden="false" customHeight="false" outlineLevel="0" collapsed="false">
      <c r="A900" s="76" t="n">
        <v>896</v>
      </c>
      <c r="B900" s="77" t="n">
        <f aca="false">EOMONTH(Input!$C$7,A900)</f>
        <v>70188</v>
      </c>
      <c r="D900" s="78" t="n">
        <f aca="false">IF(AND($B900&lt;Input!$C$31,$B900&lt;Input!$G$31),Input!$G$41,0)</f>
        <v>0</v>
      </c>
      <c r="E900" s="78" t="n">
        <f aca="true">IF(AND($B900&gt;Input!$G$45,$B900&lt;Input!$G$25),PMT(Input!$G$40/(100*12),(OFFSET($A$4,MATCH(Input!$G$25,$B$4:$B$1004,1),0,1,1)-OFFSET($A$4,MATCH(Input!$G$45,$B$4:$B$1004,1),0,1,1)),$H$4,0,1),0)</f>
        <v>0</v>
      </c>
      <c r="F900" s="78" t="n">
        <f aca="false">($F899+$D900+$E900)*(1+Input!$G$40/(100*12))</f>
        <v>-2.18803423462613E-009</v>
      </c>
    </row>
    <row r="901" customFormat="false" ht="12.8" hidden="false" customHeight="false" outlineLevel="0" collapsed="false">
      <c r="A901" s="76" t="n">
        <v>897</v>
      </c>
      <c r="B901" s="77" t="n">
        <f aca="false">EOMONTH(Input!$C$7,A901)</f>
        <v>70219</v>
      </c>
      <c r="D901" s="78" t="n">
        <f aca="false">IF(AND($B901&lt;Input!$C$31,$B901&lt;Input!$G$31),Input!$G$41,0)</f>
        <v>0</v>
      </c>
      <c r="E901" s="78" t="n">
        <f aca="true">IF(AND($B901&gt;Input!$G$45,$B901&lt;Input!$G$25),PMT(Input!$G$40/(100*12),(OFFSET($A$4,MATCH(Input!$G$25,$B$4:$B$1004,1),0,1,1)-OFFSET($A$4,MATCH(Input!$G$45,$B$4:$B$1004,1),0,1,1)),$H$4,0,1),0)</f>
        <v>0</v>
      </c>
      <c r="F901" s="78" t="n">
        <f aca="false">($F900+$D901+$E901)*(1+Input!$G$40/(100*12))</f>
        <v>-2.19715104393707E-009</v>
      </c>
    </row>
    <row r="902" customFormat="false" ht="12.8" hidden="false" customHeight="false" outlineLevel="0" collapsed="false">
      <c r="A902" s="76" t="n">
        <v>898</v>
      </c>
      <c r="B902" s="77" t="n">
        <f aca="false">EOMONTH(Input!$C$7,A902)</f>
        <v>70249</v>
      </c>
      <c r="D902" s="78" t="n">
        <f aca="false">IF(AND($B902&lt;Input!$C$31,$B902&lt;Input!$G$31),Input!$G$41,0)</f>
        <v>0</v>
      </c>
      <c r="E902" s="78" t="n">
        <f aca="true">IF(AND($B902&gt;Input!$G$45,$B902&lt;Input!$G$25),PMT(Input!$G$40/(100*12),(OFFSET($A$4,MATCH(Input!$G$25,$B$4:$B$1004,1),0,1,1)-OFFSET($A$4,MATCH(Input!$G$45,$B$4:$B$1004,1),0,1,1)),$H$4,0,1),0)</f>
        <v>0</v>
      </c>
      <c r="F902" s="78" t="n">
        <f aca="false">($F901+$D902+$E902)*(1+Input!$G$40/(100*12))</f>
        <v>-2.20630583995348E-009</v>
      </c>
    </row>
    <row r="903" customFormat="false" ht="12.8" hidden="false" customHeight="false" outlineLevel="0" collapsed="false">
      <c r="A903" s="76" t="n">
        <v>899</v>
      </c>
      <c r="B903" s="77" t="n">
        <f aca="false">EOMONTH(Input!$C$7,A903)</f>
        <v>70280</v>
      </c>
      <c r="D903" s="78" t="n">
        <f aca="false">IF(AND($B903&lt;Input!$C$31,$B903&lt;Input!$G$31),Input!$G$41,0)</f>
        <v>0</v>
      </c>
      <c r="E903" s="78" t="n">
        <f aca="true">IF(AND($B903&gt;Input!$G$45,$B903&lt;Input!$G$25),PMT(Input!$G$40/(100*12),(OFFSET($A$4,MATCH(Input!$G$25,$B$4:$B$1004,1),0,1,1)-OFFSET($A$4,MATCH(Input!$G$45,$B$4:$B$1004,1),0,1,1)),$H$4,0,1),0)</f>
        <v>0</v>
      </c>
      <c r="F903" s="78" t="n">
        <f aca="false">($F902+$D903+$E903)*(1+Input!$G$40/(100*12))</f>
        <v>-2.21549878095328E-009</v>
      </c>
    </row>
    <row r="904" customFormat="false" ht="12.8" hidden="false" customHeight="false" outlineLevel="0" collapsed="false">
      <c r="A904" s="76" t="n">
        <v>900</v>
      </c>
      <c r="B904" s="77" t="n">
        <f aca="false">EOMONTH(Input!$C$7,A904)</f>
        <v>70310</v>
      </c>
      <c r="D904" s="78" t="n">
        <f aca="false">IF(AND($B904&lt;Input!$C$31,$B904&lt;Input!$G$31),Input!$G$41,0)</f>
        <v>0</v>
      </c>
      <c r="E904" s="78" t="n">
        <f aca="true">IF(AND($B904&gt;Input!$G$45,$B904&lt;Input!$G$25),PMT(Input!$G$40/(100*12),(OFFSET($A$4,MATCH(Input!$G$25,$B$4:$B$1004,1),0,1,1)-OFFSET($A$4,MATCH(Input!$G$45,$B$4:$B$1004,1),0,1,1)),$H$4,0,1),0)</f>
        <v>0</v>
      </c>
      <c r="F904" s="78" t="n">
        <f aca="false">($F903+$D904+$E904)*(1+Input!$G$40/(100*12))</f>
        <v>-2.22473002587392E-009</v>
      </c>
    </row>
    <row r="905" customFormat="false" ht="12.8" hidden="false" customHeight="false" outlineLevel="0" collapsed="false">
      <c r="A905" s="76" t="n">
        <v>901</v>
      </c>
      <c r="B905" s="77" t="n">
        <f aca="false">EOMONTH(Input!$C$7,A905)</f>
        <v>70341</v>
      </c>
      <c r="D905" s="78" t="n">
        <f aca="false">IF(AND($B905&lt;Input!$C$31,$B905&lt;Input!$G$31),Input!$G$41,0)</f>
        <v>0</v>
      </c>
      <c r="E905" s="78" t="n">
        <f aca="true">IF(AND($B905&gt;Input!$G$45,$B905&lt;Input!$G$25),PMT(Input!$G$40/(100*12),(OFFSET($A$4,MATCH(Input!$G$25,$B$4:$B$1004,1),0,1,1)-OFFSET($A$4,MATCH(Input!$G$45,$B$4:$B$1004,1),0,1,1)),$H$4,0,1),0)</f>
        <v>0</v>
      </c>
      <c r="F905" s="78" t="n">
        <f aca="false">($F904+$D905+$E905)*(1+Input!$G$40/(100*12))</f>
        <v>-2.23399973431506E-009</v>
      </c>
    </row>
    <row r="906" customFormat="false" ht="12.8" hidden="false" customHeight="false" outlineLevel="0" collapsed="false">
      <c r="A906" s="76" t="n">
        <v>902</v>
      </c>
      <c r="B906" s="77" t="n">
        <f aca="false">EOMONTH(Input!$C$7,A906)</f>
        <v>70372</v>
      </c>
      <c r="D906" s="78" t="n">
        <f aca="false">IF(AND($B906&lt;Input!$C$31,$B906&lt;Input!$G$31),Input!$G$41,0)</f>
        <v>0</v>
      </c>
      <c r="E906" s="78" t="n">
        <f aca="true">IF(AND($B906&gt;Input!$G$45,$B906&lt;Input!$G$25),PMT(Input!$G$40/(100*12),(OFFSET($A$4,MATCH(Input!$G$25,$B$4:$B$1004,1),0,1,1)-OFFSET($A$4,MATCH(Input!$G$45,$B$4:$B$1004,1),0,1,1)),$H$4,0,1),0)</f>
        <v>0</v>
      </c>
      <c r="F906" s="78" t="n">
        <f aca="false">($F905+$D906+$E906)*(1+Input!$G$40/(100*12))</f>
        <v>-2.24330806654138E-009</v>
      </c>
    </row>
    <row r="907" customFormat="false" ht="12.8" hidden="false" customHeight="false" outlineLevel="0" collapsed="false">
      <c r="A907" s="76" t="n">
        <v>903</v>
      </c>
      <c r="B907" s="77" t="n">
        <f aca="false">EOMONTH(Input!$C$7,A907)</f>
        <v>70402</v>
      </c>
      <c r="D907" s="78" t="n">
        <f aca="false">IF(AND($B907&lt;Input!$C$31,$B907&lt;Input!$G$31),Input!$G$41,0)</f>
        <v>0</v>
      </c>
      <c r="E907" s="78" t="n">
        <f aca="true">IF(AND($B907&gt;Input!$G$45,$B907&lt;Input!$G$25),PMT(Input!$G$40/(100*12),(OFFSET($A$4,MATCH(Input!$G$25,$B$4:$B$1004,1),0,1,1)-OFFSET($A$4,MATCH(Input!$G$45,$B$4:$B$1004,1),0,1,1)),$H$4,0,1),0)</f>
        <v>0</v>
      </c>
      <c r="F907" s="78" t="n">
        <f aca="false">($F906+$D907+$E907)*(1+Input!$G$40/(100*12))</f>
        <v>-2.2526551834853E-009</v>
      </c>
    </row>
    <row r="908" customFormat="false" ht="12.8" hidden="false" customHeight="false" outlineLevel="0" collapsed="false">
      <c r="A908" s="76" t="n">
        <v>904</v>
      </c>
      <c r="B908" s="77" t="n">
        <f aca="false">EOMONTH(Input!$C$7,A908)</f>
        <v>70433</v>
      </c>
      <c r="D908" s="78" t="n">
        <f aca="false">IF(AND($B908&lt;Input!$C$31,$B908&lt;Input!$G$31),Input!$G$41,0)</f>
        <v>0</v>
      </c>
      <c r="E908" s="78" t="n">
        <f aca="true">IF(AND($B908&gt;Input!$G$45,$B908&lt;Input!$G$25),PMT(Input!$G$40/(100*12),(OFFSET($A$4,MATCH(Input!$G$25,$B$4:$B$1004,1),0,1,1)-OFFSET($A$4,MATCH(Input!$G$45,$B$4:$B$1004,1),0,1,1)),$H$4,0,1),0)</f>
        <v>0</v>
      </c>
      <c r="F908" s="78" t="n">
        <f aca="false">($F907+$D908+$E908)*(1+Input!$G$40/(100*12))</f>
        <v>-2.26204124674982E-009</v>
      </c>
    </row>
    <row r="909" customFormat="false" ht="12.8" hidden="false" customHeight="false" outlineLevel="0" collapsed="false">
      <c r="A909" s="76" t="n">
        <v>905</v>
      </c>
      <c r="B909" s="77" t="n">
        <f aca="false">EOMONTH(Input!$C$7,A909)</f>
        <v>70463</v>
      </c>
      <c r="D909" s="78" t="n">
        <f aca="false">IF(AND($B909&lt;Input!$C$31,$B909&lt;Input!$G$31),Input!$G$41,0)</f>
        <v>0</v>
      </c>
      <c r="E909" s="78" t="n">
        <f aca="true">IF(AND($B909&gt;Input!$G$45,$B909&lt;Input!$G$25),PMT(Input!$G$40/(100*12),(OFFSET($A$4,MATCH(Input!$G$25,$B$4:$B$1004,1),0,1,1)-OFFSET($A$4,MATCH(Input!$G$45,$B$4:$B$1004,1),0,1,1)),$H$4,0,1),0)</f>
        <v>0</v>
      </c>
      <c r="F909" s="78" t="n">
        <f aca="false">($F908+$D909+$E909)*(1+Input!$G$40/(100*12))</f>
        <v>-2.27146641861128E-009</v>
      </c>
    </row>
    <row r="910" customFormat="false" ht="12.8" hidden="false" customHeight="false" outlineLevel="0" collapsed="false">
      <c r="A910" s="76" t="n">
        <v>906</v>
      </c>
      <c r="B910" s="77" t="n">
        <f aca="false">EOMONTH(Input!$C$7,A910)</f>
        <v>70494</v>
      </c>
      <c r="D910" s="78" t="n">
        <f aca="false">IF(AND($B910&lt;Input!$C$31,$B910&lt;Input!$G$31),Input!$G$41,0)</f>
        <v>0</v>
      </c>
      <c r="E910" s="78" t="n">
        <f aca="true">IF(AND($B910&gt;Input!$G$45,$B910&lt;Input!$G$25),PMT(Input!$G$40/(100*12),(OFFSET($A$4,MATCH(Input!$G$25,$B$4:$B$1004,1),0,1,1)-OFFSET($A$4,MATCH(Input!$G$45,$B$4:$B$1004,1),0,1,1)),$H$4,0,1),0)</f>
        <v>0</v>
      </c>
      <c r="F910" s="78" t="n">
        <f aca="false">($F909+$D910+$E910)*(1+Input!$G$40/(100*12))</f>
        <v>-2.28093086202216E-009</v>
      </c>
    </row>
    <row r="911" customFormat="false" ht="12.8" hidden="false" customHeight="false" outlineLevel="0" collapsed="false">
      <c r="A911" s="76" t="n">
        <v>907</v>
      </c>
      <c r="B911" s="77" t="n">
        <f aca="false">EOMONTH(Input!$C$7,A911)</f>
        <v>70525</v>
      </c>
      <c r="D911" s="78" t="n">
        <f aca="false">IF(AND($B911&lt;Input!$C$31,$B911&lt;Input!$G$31),Input!$G$41,0)</f>
        <v>0</v>
      </c>
      <c r="E911" s="78" t="n">
        <f aca="true">IF(AND($B911&gt;Input!$G$45,$B911&lt;Input!$G$25),PMT(Input!$G$40/(100*12),(OFFSET($A$4,MATCH(Input!$G$25,$B$4:$B$1004,1),0,1,1)-OFFSET($A$4,MATCH(Input!$G$45,$B$4:$B$1004,1),0,1,1)),$H$4,0,1),0)</f>
        <v>0</v>
      </c>
      <c r="F911" s="78" t="n">
        <f aca="false">($F910+$D911+$E911)*(1+Input!$G$40/(100*12))</f>
        <v>-2.29043474061392E-009</v>
      </c>
    </row>
    <row r="912" customFormat="false" ht="12.8" hidden="false" customHeight="false" outlineLevel="0" collapsed="false">
      <c r="A912" s="76" t="n">
        <v>908</v>
      </c>
      <c r="B912" s="77" t="n">
        <f aca="false">EOMONTH(Input!$C$7,A912)</f>
        <v>70553</v>
      </c>
      <c r="D912" s="78" t="n">
        <f aca="false">IF(AND($B912&lt;Input!$C$31,$B912&lt;Input!$G$31),Input!$G$41,0)</f>
        <v>0</v>
      </c>
      <c r="E912" s="78" t="n">
        <f aca="true">IF(AND($B912&gt;Input!$G$45,$B912&lt;Input!$G$25),PMT(Input!$G$40/(100*12),(OFFSET($A$4,MATCH(Input!$G$25,$B$4:$B$1004,1),0,1,1)-OFFSET($A$4,MATCH(Input!$G$45,$B$4:$B$1004,1),0,1,1)),$H$4,0,1),0)</f>
        <v>0</v>
      </c>
      <c r="F912" s="78" t="n">
        <f aca="false">($F911+$D912+$E912)*(1+Input!$G$40/(100*12))</f>
        <v>-2.29997821869981E-009</v>
      </c>
    </row>
    <row r="913" customFormat="false" ht="12.8" hidden="false" customHeight="false" outlineLevel="0" collapsed="false">
      <c r="A913" s="76" t="n">
        <v>909</v>
      </c>
      <c r="B913" s="77" t="n">
        <f aca="false">EOMONTH(Input!$C$7,A913)</f>
        <v>70584</v>
      </c>
      <c r="D913" s="78" t="n">
        <f aca="false">IF(AND($B913&lt;Input!$C$31,$B913&lt;Input!$G$31),Input!$G$41,0)</f>
        <v>0</v>
      </c>
      <c r="E913" s="78" t="n">
        <f aca="true">IF(AND($B913&gt;Input!$G$45,$B913&lt;Input!$G$25),PMT(Input!$G$40/(100*12),(OFFSET($A$4,MATCH(Input!$G$25,$B$4:$B$1004,1),0,1,1)-OFFSET($A$4,MATCH(Input!$G$45,$B$4:$B$1004,1),0,1,1)),$H$4,0,1),0)</f>
        <v>0</v>
      </c>
      <c r="F913" s="78" t="n">
        <f aca="false">($F912+$D913+$E913)*(1+Input!$G$40/(100*12))</f>
        <v>-2.30956146127772E-009</v>
      </c>
    </row>
    <row r="914" customFormat="false" ht="12.8" hidden="false" customHeight="false" outlineLevel="0" collapsed="false">
      <c r="A914" s="76" t="n">
        <v>910</v>
      </c>
      <c r="B914" s="77" t="n">
        <f aca="false">EOMONTH(Input!$C$7,A914)</f>
        <v>70614</v>
      </c>
      <c r="D914" s="78" t="n">
        <f aca="false">IF(AND($B914&lt;Input!$C$31,$B914&lt;Input!$G$31),Input!$G$41,0)</f>
        <v>0</v>
      </c>
      <c r="E914" s="78" t="n">
        <f aca="true">IF(AND($B914&gt;Input!$G$45,$B914&lt;Input!$G$25),PMT(Input!$G$40/(100*12),(OFFSET($A$4,MATCH(Input!$G$25,$B$4:$B$1004,1),0,1,1)-OFFSET($A$4,MATCH(Input!$G$45,$B$4:$B$1004,1),0,1,1)),$H$4,0,1),0)</f>
        <v>0</v>
      </c>
      <c r="F914" s="78" t="n">
        <f aca="false">($F913+$D914+$E914)*(1+Input!$G$40/(100*12))</f>
        <v>-2.31918463403305E-009</v>
      </c>
    </row>
    <row r="915" customFormat="false" ht="12.8" hidden="false" customHeight="false" outlineLevel="0" collapsed="false">
      <c r="A915" s="76" t="n">
        <v>911</v>
      </c>
      <c r="B915" s="77" t="n">
        <f aca="false">EOMONTH(Input!$C$7,A915)</f>
        <v>70645</v>
      </c>
      <c r="D915" s="78" t="n">
        <f aca="false">IF(AND($B915&lt;Input!$C$31,$B915&lt;Input!$G$31),Input!$G$41,0)</f>
        <v>0</v>
      </c>
      <c r="E915" s="78" t="n">
        <f aca="true">IF(AND($B915&gt;Input!$G$45,$B915&lt;Input!$G$25),PMT(Input!$G$40/(100*12),(OFFSET($A$4,MATCH(Input!$G$25,$B$4:$B$1004,1),0,1,1)-OFFSET($A$4,MATCH(Input!$G$45,$B$4:$B$1004,1),0,1,1)),$H$4,0,1),0)</f>
        <v>0</v>
      </c>
      <c r="F915" s="78" t="n">
        <f aca="false">($F914+$D915+$E915)*(1+Input!$G$40/(100*12))</f>
        <v>-2.32884790334152E-009</v>
      </c>
    </row>
    <row r="916" customFormat="false" ht="12.8" hidden="false" customHeight="false" outlineLevel="0" collapsed="false">
      <c r="A916" s="76" t="n">
        <v>912</v>
      </c>
      <c r="B916" s="77" t="n">
        <f aca="false">EOMONTH(Input!$C$7,A916)</f>
        <v>70675</v>
      </c>
      <c r="D916" s="78" t="n">
        <f aca="false">IF(AND($B916&lt;Input!$C$31,$B916&lt;Input!$G$31),Input!$G$41,0)</f>
        <v>0</v>
      </c>
      <c r="E916" s="78" t="n">
        <f aca="true">IF(AND($B916&gt;Input!$G$45,$B916&lt;Input!$G$25),PMT(Input!$G$40/(100*12),(OFFSET($A$4,MATCH(Input!$G$25,$B$4:$B$1004,1),0,1,1)-OFFSET($A$4,MATCH(Input!$G$45,$B$4:$B$1004,1),0,1,1)),$H$4,0,1),0)</f>
        <v>0</v>
      </c>
      <c r="F916" s="78" t="n">
        <f aca="false">($F915+$D916+$E916)*(1+Input!$G$40/(100*12))</f>
        <v>-2.33855143627211E-009</v>
      </c>
    </row>
    <row r="917" customFormat="false" ht="12.8" hidden="false" customHeight="false" outlineLevel="0" collapsed="false">
      <c r="A917" s="76" t="n">
        <v>913</v>
      </c>
      <c r="B917" s="77" t="n">
        <f aca="false">EOMONTH(Input!$C$7,A917)</f>
        <v>70706</v>
      </c>
      <c r="D917" s="78" t="n">
        <f aca="false">IF(AND($B917&lt;Input!$C$31,$B917&lt;Input!$G$31),Input!$G$41,0)</f>
        <v>0</v>
      </c>
      <c r="E917" s="78" t="n">
        <f aca="true">IF(AND($B917&gt;Input!$G$45,$B917&lt;Input!$G$25),PMT(Input!$G$40/(100*12),(OFFSET($A$4,MATCH(Input!$G$25,$B$4:$B$1004,1),0,1,1)-OFFSET($A$4,MATCH(Input!$G$45,$B$4:$B$1004,1),0,1,1)),$H$4,0,1),0)</f>
        <v>0</v>
      </c>
      <c r="F917" s="78" t="n">
        <f aca="false">($F916+$D917+$E917)*(1+Input!$G$40/(100*12))</f>
        <v>-2.34829540058991E-009</v>
      </c>
    </row>
    <row r="918" customFormat="false" ht="12.8" hidden="false" customHeight="false" outlineLevel="0" collapsed="false">
      <c r="A918" s="76" t="n">
        <v>914</v>
      </c>
      <c r="B918" s="77" t="n">
        <f aca="false">EOMONTH(Input!$C$7,A918)</f>
        <v>70737</v>
      </c>
      <c r="D918" s="78" t="n">
        <f aca="false">IF(AND($B918&lt;Input!$C$31,$B918&lt;Input!$G$31),Input!$G$41,0)</f>
        <v>0</v>
      </c>
      <c r="E918" s="78" t="n">
        <f aca="true">IF(AND($B918&gt;Input!$G$45,$B918&lt;Input!$G$25),PMT(Input!$G$40/(100*12),(OFFSET($A$4,MATCH(Input!$G$25,$B$4:$B$1004,1),0,1,1)-OFFSET($A$4,MATCH(Input!$G$45,$B$4:$B$1004,1),0,1,1)),$H$4,0,1),0)</f>
        <v>0</v>
      </c>
      <c r="F918" s="78" t="n">
        <f aca="false">($F917+$D918+$E918)*(1+Input!$G$40/(100*12))</f>
        <v>-2.35807996475903E-009</v>
      </c>
    </row>
    <row r="919" customFormat="false" ht="12.8" hidden="false" customHeight="false" outlineLevel="0" collapsed="false">
      <c r="A919" s="76" t="n">
        <v>915</v>
      </c>
      <c r="B919" s="77" t="n">
        <f aca="false">EOMONTH(Input!$C$7,A919)</f>
        <v>70767</v>
      </c>
      <c r="D919" s="78" t="n">
        <f aca="false">IF(AND($B919&lt;Input!$C$31,$B919&lt;Input!$G$31),Input!$G$41,0)</f>
        <v>0</v>
      </c>
      <c r="E919" s="78" t="n">
        <f aca="true">IF(AND($B919&gt;Input!$G$45,$B919&lt;Input!$G$25),PMT(Input!$G$40/(100*12),(OFFSET($A$4,MATCH(Input!$G$25,$B$4:$B$1004,1),0,1,1)-OFFSET($A$4,MATCH(Input!$G$45,$B$4:$B$1004,1),0,1,1)),$H$4,0,1),0)</f>
        <v>0</v>
      </c>
      <c r="F919" s="78" t="n">
        <f aca="false">($F918+$D919+$E919)*(1+Input!$G$40/(100*12))</f>
        <v>-2.36790529794553E-009</v>
      </c>
    </row>
    <row r="920" customFormat="false" ht="12.8" hidden="false" customHeight="false" outlineLevel="0" collapsed="false">
      <c r="A920" s="76" t="n">
        <v>916</v>
      </c>
      <c r="B920" s="77" t="n">
        <f aca="false">EOMONTH(Input!$C$7,A920)</f>
        <v>70798</v>
      </c>
      <c r="D920" s="78" t="n">
        <f aca="false">IF(AND($B920&lt;Input!$C$31,$B920&lt;Input!$G$31),Input!$G$41,0)</f>
        <v>0</v>
      </c>
      <c r="E920" s="78" t="n">
        <f aca="true">IF(AND($B920&gt;Input!$G$45,$B920&lt;Input!$G$25),PMT(Input!$G$40/(100*12),(OFFSET($A$4,MATCH(Input!$G$25,$B$4:$B$1004,1),0,1,1)-OFFSET($A$4,MATCH(Input!$G$45,$B$4:$B$1004,1),0,1,1)),$H$4,0,1),0)</f>
        <v>0</v>
      </c>
      <c r="F920" s="78" t="n">
        <f aca="false">($F919+$D920+$E920)*(1+Input!$G$40/(100*12))</f>
        <v>-2.3777715700203E-009</v>
      </c>
    </row>
    <row r="921" customFormat="false" ht="12.8" hidden="false" customHeight="false" outlineLevel="0" collapsed="false">
      <c r="A921" s="76" t="n">
        <v>917</v>
      </c>
      <c r="B921" s="77" t="n">
        <f aca="false">EOMONTH(Input!$C$7,A921)</f>
        <v>70828</v>
      </c>
      <c r="D921" s="78" t="n">
        <f aca="false">IF(AND($B921&lt;Input!$C$31,$B921&lt;Input!$G$31),Input!$G$41,0)</f>
        <v>0</v>
      </c>
      <c r="E921" s="78" t="n">
        <f aca="true">IF(AND($B921&gt;Input!$G$45,$B921&lt;Input!$G$25),PMT(Input!$G$40/(100*12),(OFFSET($A$4,MATCH(Input!$G$25,$B$4:$B$1004,1),0,1,1)-OFFSET($A$4,MATCH(Input!$G$45,$B$4:$B$1004,1),0,1,1)),$H$4,0,1),0)</f>
        <v>0</v>
      </c>
      <c r="F921" s="78" t="n">
        <f aca="false">($F920+$D921+$E921)*(1+Input!$G$40/(100*12))</f>
        <v>-2.38767895156205E-009</v>
      </c>
    </row>
    <row r="922" customFormat="false" ht="12.8" hidden="false" customHeight="false" outlineLevel="0" collapsed="false">
      <c r="A922" s="76" t="n">
        <v>918</v>
      </c>
      <c r="B922" s="77" t="n">
        <f aca="false">EOMONTH(Input!$C$7,A922)</f>
        <v>70859</v>
      </c>
      <c r="D922" s="78" t="n">
        <f aca="false">IF(AND($B922&lt;Input!$C$31,$B922&lt;Input!$G$31),Input!$G$41,0)</f>
        <v>0</v>
      </c>
      <c r="E922" s="78" t="n">
        <f aca="true">IF(AND($B922&gt;Input!$G$45,$B922&lt;Input!$G$25),PMT(Input!$G$40/(100*12),(OFFSET($A$4,MATCH(Input!$G$25,$B$4:$B$1004,1),0,1,1)-OFFSET($A$4,MATCH(Input!$G$45,$B$4:$B$1004,1),0,1,1)),$H$4,0,1),0)</f>
        <v>0</v>
      </c>
      <c r="F922" s="78" t="n">
        <f aca="false">($F921+$D922+$E922)*(1+Input!$G$40/(100*12))</f>
        <v>-2.39762761386023E-009</v>
      </c>
    </row>
    <row r="923" customFormat="false" ht="12.8" hidden="false" customHeight="false" outlineLevel="0" collapsed="false">
      <c r="A923" s="76" t="n">
        <v>919</v>
      </c>
      <c r="B923" s="77" t="n">
        <f aca="false">EOMONTH(Input!$C$7,A923)</f>
        <v>70890</v>
      </c>
      <c r="D923" s="78" t="n">
        <f aca="false">IF(AND($B923&lt;Input!$C$31,$B923&lt;Input!$G$31),Input!$G$41,0)</f>
        <v>0</v>
      </c>
      <c r="E923" s="78" t="n">
        <f aca="true">IF(AND($B923&gt;Input!$G$45,$B923&lt;Input!$G$25),PMT(Input!$G$40/(100*12),(OFFSET($A$4,MATCH(Input!$G$25,$B$4:$B$1004,1),0,1,1)-OFFSET($A$4,MATCH(Input!$G$45,$B$4:$B$1004,1),0,1,1)),$H$4,0,1),0)</f>
        <v>0</v>
      </c>
      <c r="F923" s="78" t="n">
        <f aca="false">($F922+$D923+$E923)*(1+Input!$G$40/(100*12))</f>
        <v>-2.40761772891798E-009</v>
      </c>
    </row>
    <row r="924" customFormat="false" ht="12.8" hidden="false" customHeight="false" outlineLevel="0" collapsed="false">
      <c r="A924" s="76" t="n">
        <v>920</v>
      </c>
      <c r="B924" s="77" t="n">
        <f aca="false">EOMONTH(Input!$C$7,A924)</f>
        <v>70918</v>
      </c>
      <c r="D924" s="78" t="n">
        <f aca="false">IF(AND($B924&lt;Input!$C$31,$B924&lt;Input!$G$31),Input!$G$41,0)</f>
        <v>0</v>
      </c>
      <c r="E924" s="78" t="n">
        <f aca="true">IF(AND($B924&gt;Input!$G$45,$B924&lt;Input!$G$25),PMT(Input!$G$40/(100*12),(OFFSET($A$4,MATCH(Input!$G$25,$B$4:$B$1004,1),0,1,1)-OFFSET($A$4,MATCH(Input!$G$45,$B$4:$B$1004,1),0,1,1)),$H$4,0,1),0)</f>
        <v>0</v>
      </c>
      <c r="F924" s="78" t="n">
        <f aca="false">($F923+$D924+$E924)*(1+Input!$G$40/(100*12))</f>
        <v>-2.41764946945514E-009</v>
      </c>
    </row>
    <row r="925" customFormat="false" ht="12.8" hidden="false" customHeight="false" outlineLevel="0" collapsed="false">
      <c r="A925" s="76" t="n">
        <v>921</v>
      </c>
      <c r="B925" s="77" t="n">
        <f aca="false">EOMONTH(Input!$C$7,A925)</f>
        <v>70949</v>
      </c>
      <c r="D925" s="78" t="n">
        <f aca="false">IF(AND($B925&lt;Input!$C$31,$B925&lt;Input!$G$31),Input!$G$41,0)</f>
        <v>0</v>
      </c>
      <c r="E925" s="78" t="n">
        <f aca="true">IF(AND($B925&gt;Input!$G$45,$B925&lt;Input!$G$25),PMT(Input!$G$40/(100*12),(OFFSET($A$4,MATCH(Input!$G$25,$B$4:$B$1004,1),0,1,1)-OFFSET($A$4,MATCH(Input!$G$45,$B$4:$B$1004,1),0,1,1)),$H$4,0,1),0)</f>
        <v>0</v>
      </c>
      <c r="F925" s="78" t="n">
        <f aca="false">($F924+$D925+$E925)*(1+Input!$G$40/(100*12))</f>
        <v>-2.4277230089112E-009</v>
      </c>
    </row>
    <row r="926" customFormat="false" ht="12.8" hidden="false" customHeight="false" outlineLevel="0" collapsed="false">
      <c r="A926" s="76" t="n">
        <v>922</v>
      </c>
      <c r="B926" s="77" t="n">
        <f aca="false">EOMONTH(Input!$C$7,A926)</f>
        <v>70979</v>
      </c>
      <c r="D926" s="78" t="n">
        <f aca="false">IF(AND($B926&lt;Input!$C$31,$B926&lt;Input!$G$31),Input!$G$41,0)</f>
        <v>0</v>
      </c>
      <c r="E926" s="78" t="n">
        <f aca="true">IF(AND($B926&gt;Input!$G$45,$B926&lt;Input!$G$25),PMT(Input!$G$40/(100*12),(OFFSET($A$4,MATCH(Input!$G$25,$B$4:$B$1004,1),0,1,1)-OFFSET($A$4,MATCH(Input!$G$45,$B$4:$B$1004,1),0,1,1)),$H$4,0,1),0)</f>
        <v>0</v>
      </c>
      <c r="F926" s="78" t="n">
        <f aca="false">($F925+$D926+$E926)*(1+Input!$G$40/(100*12))</f>
        <v>-2.43783852144833E-009</v>
      </c>
    </row>
    <row r="927" customFormat="false" ht="12.8" hidden="false" customHeight="false" outlineLevel="0" collapsed="false">
      <c r="A927" s="76" t="n">
        <v>923</v>
      </c>
      <c r="B927" s="77" t="n">
        <f aca="false">EOMONTH(Input!$C$7,A927)</f>
        <v>71010</v>
      </c>
      <c r="D927" s="78" t="n">
        <f aca="false">IF(AND($B927&lt;Input!$C$31,$B927&lt;Input!$G$31),Input!$G$41,0)</f>
        <v>0</v>
      </c>
      <c r="E927" s="78" t="n">
        <f aca="true">IF(AND($B927&gt;Input!$G$45,$B927&lt;Input!$G$25),PMT(Input!$G$40/(100*12),(OFFSET($A$4,MATCH(Input!$G$25,$B$4:$B$1004,1),0,1,1)-OFFSET($A$4,MATCH(Input!$G$45,$B$4:$B$1004,1),0,1,1)),$H$4,0,1),0)</f>
        <v>0</v>
      </c>
      <c r="F927" s="78" t="n">
        <f aca="false">($F926+$D927+$E927)*(1+Input!$G$40/(100*12))</f>
        <v>-2.44799618195437E-009</v>
      </c>
    </row>
    <row r="928" customFormat="false" ht="12.8" hidden="false" customHeight="false" outlineLevel="0" collapsed="false">
      <c r="A928" s="76" t="n">
        <v>924</v>
      </c>
      <c r="B928" s="77" t="n">
        <f aca="false">EOMONTH(Input!$C$7,A928)</f>
        <v>71040</v>
      </c>
      <c r="D928" s="78" t="n">
        <f aca="false">IF(AND($B928&lt;Input!$C$31,$B928&lt;Input!$G$31),Input!$G$41,0)</f>
        <v>0</v>
      </c>
      <c r="E928" s="78" t="n">
        <f aca="true">IF(AND($B928&gt;Input!$G$45,$B928&lt;Input!$G$25),PMT(Input!$G$40/(100*12),(OFFSET($A$4,MATCH(Input!$G$25,$B$4:$B$1004,1),0,1,1)-OFFSET($A$4,MATCH(Input!$G$45,$B$4:$B$1004,1),0,1,1)),$H$4,0,1),0)</f>
        <v>0</v>
      </c>
      <c r="F928" s="78" t="n">
        <f aca="false">($F927+$D928+$E928)*(1+Input!$G$40/(100*12))</f>
        <v>-2.45819616604584E-009</v>
      </c>
    </row>
    <row r="929" customFormat="false" ht="12.8" hidden="false" customHeight="false" outlineLevel="0" collapsed="false">
      <c r="A929" s="76" t="n">
        <v>925</v>
      </c>
      <c r="B929" s="77" t="n">
        <f aca="false">EOMONTH(Input!$C$7,A929)</f>
        <v>71071</v>
      </c>
      <c r="D929" s="78" t="n">
        <f aca="false">IF(AND($B929&lt;Input!$C$31,$B929&lt;Input!$G$31),Input!$G$41,0)</f>
        <v>0</v>
      </c>
      <c r="E929" s="78" t="n">
        <f aca="true">IF(AND($B929&gt;Input!$G$45,$B929&lt;Input!$G$25),PMT(Input!$G$40/(100*12),(OFFSET($A$4,MATCH(Input!$G$25,$B$4:$B$1004,1),0,1,1)-OFFSET($A$4,MATCH(Input!$G$45,$B$4:$B$1004,1),0,1,1)),$H$4,0,1),0)</f>
        <v>0</v>
      </c>
      <c r="F929" s="78" t="n">
        <f aca="false">($F928+$D929+$E929)*(1+Input!$G$40/(100*12))</f>
        <v>-2.46843865007103E-009</v>
      </c>
    </row>
    <row r="930" customFormat="false" ht="12.8" hidden="false" customHeight="false" outlineLevel="0" collapsed="false">
      <c r="A930" s="76" t="n">
        <v>926</v>
      </c>
      <c r="B930" s="77" t="n">
        <f aca="false">EOMONTH(Input!$C$7,A930)</f>
        <v>71102</v>
      </c>
      <c r="D930" s="78" t="n">
        <f aca="false">IF(AND($B930&lt;Input!$C$31,$B930&lt;Input!$G$31),Input!$G$41,0)</f>
        <v>0</v>
      </c>
      <c r="E930" s="78" t="n">
        <f aca="true">IF(AND($B930&gt;Input!$G$45,$B930&lt;Input!$G$25),PMT(Input!$G$40/(100*12),(OFFSET($A$4,MATCH(Input!$G$25,$B$4:$B$1004,1),0,1,1)-OFFSET($A$4,MATCH(Input!$G$45,$B$4:$B$1004,1),0,1,1)),$H$4,0,1),0)</f>
        <v>0</v>
      </c>
      <c r="F930" s="78" t="n">
        <f aca="false">($F929+$D930+$E930)*(1+Input!$G$40/(100*12))</f>
        <v>-2.478723811113E-009</v>
      </c>
    </row>
    <row r="931" customFormat="false" ht="12.8" hidden="false" customHeight="false" outlineLevel="0" collapsed="false">
      <c r="A931" s="76" t="n">
        <v>927</v>
      </c>
      <c r="B931" s="77" t="n">
        <f aca="false">EOMONTH(Input!$C$7,A931)</f>
        <v>71132</v>
      </c>
      <c r="D931" s="78" t="n">
        <f aca="false">IF(AND($B931&lt;Input!$C$31,$B931&lt;Input!$G$31),Input!$G$41,0)</f>
        <v>0</v>
      </c>
      <c r="E931" s="78" t="n">
        <f aca="true">IF(AND($B931&gt;Input!$G$45,$B931&lt;Input!$G$25),PMT(Input!$G$40/(100*12),(OFFSET($A$4,MATCH(Input!$G$25,$B$4:$B$1004,1),0,1,1)-OFFSET($A$4,MATCH(Input!$G$45,$B$4:$B$1004,1),0,1,1)),$H$4,0,1),0)</f>
        <v>0</v>
      </c>
      <c r="F931" s="78" t="n">
        <f aca="false">($F930+$D931+$E931)*(1+Input!$G$40/(100*12))</f>
        <v>-2.48905182699263E-009</v>
      </c>
    </row>
    <row r="932" customFormat="false" ht="12.8" hidden="false" customHeight="false" outlineLevel="0" collapsed="false">
      <c r="A932" s="76" t="n">
        <v>928</v>
      </c>
      <c r="B932" s="77" t="n">
        <f aca="false">EOMONTH(Input!$C$7,A932)</f>
        <v>71163</v>
      </c>
      <c r="D932" s="78" t="n">
        <f aca="false">IF(AND($B932&lt;Input!$C$31,$B932&lt;Input!$G$31),Input!$G$41,0)</f>
        <v>0</v>
      </c>
      <c r="E932" s="78" t="n">
        <f aca="true">IF(AND($B932&gt;Input!$G$45,$B932&lt;Input!$G$25),PMT(Input!$G$40/(100*12),(OFFSET($A$4,MATCH(Input!$G$25,$B$4:$B$1004,1),0,1,1)-OFFSET($A$4,MATCH(Input!$G$45,$B$4:$B$1004,1),0,1,1)),$H$4,0,1),0)</f>
        <v>0</v>
      </c>
      <c r="F932" s="78" t="n">
        <f aca="false">($F931+$D932+$E932)*(1+Input!$G$40/(100*12))</f>
        <v>-2.49942287627177E-009</v>
      </c>
    </row>
    <row r="933" customFormat="false" ht="12.8" hidden="false" customHeight="false" outlineLevel="0" collapsed="false">
      <c r="A933" s="76" t="n">
        <v>929</v>
      </c>
      <c r="B933" s="77" t="n">
        <f aca="false">EOMONTH(Input!$C$7,A933)</f>
        <v>71193</v>
      </c>
      <c r="D933" s="78" t="n">
        <f aca="false">IF(AND($B933&lt;Input!$C$31,$B933&lt;Input!$G$31),Input!$G$41,0)</f>
        <v>0</v>
      </c>
      <c r="E933" s="78" t="n">
        <f aca="true">IF(AND($B933&gt;Input!$G$45,$B933&lt;Input!$G$25),PMT(Input!$G$40/(100*12),(OFFSET($A$4,MATCH(Input!$G$25,$B$4:$B$1004,1),0,1,1)-OFFSET($A$4,MATCH(Input!$G$45,$B$4:$B$1004,1),0,1,1)),$H$4,0,1),0)</f>
        <v>0</v>
      </c>
      <c r="F933" s="78" t="n">
        <f aca="false">($F932+$D933+$E933)*(1+Input!$G$40/(100*12))</f>
        <v>-2.50983713825624E-009</v>
      </c>
    </row>
    <row r="934" customFormat="false" ht="12.8" hidden="false" customHeight="false" outlineLevel="0" collapsed="false">
      <c r="A934" s="76" t="n">
        <v>930</v>
      </c>
      <c r="B934" s="77" t="n">
        <f aca="false">EOMONTH(Input!$C$7,A934)</f>
        <v>71224</v>
      </c>
      <c r="D934" s="78" t="n">
        <f aca="false">IF(AND($B934&lt;Input!$C$31,$B934&lt;Input!$G$31),Input!$G$41,0)</f>
        <v>0</v>
      </c>
      <c r="E934" s="78" t="n">
        <f aca="true">IF(AND($B934&gt;Input!$G$45,$B934&lt;Input!$G$25),PMT(Input!$G$40/(100*12),(OFFSET($A$4,MATCH(Input!$G$25,$B$4:$B$1004,1),0,1,1)-OFFSET($A$4,MATCH(Input!$G$45,$B$4:$B$1004,1),0,1,1)),$H$4,0,1),0)</f>
        <v>0</v>
      </c>
      <c r="F934" s="78" t="n">
        <f aca="false">($F933+$D934+$E934)*(1+Input!$G$40/(100*12))</f>
        <v>-2.52029479299897E-009</v>
      </c>
    </row>
    <row r="935" customFormat="false" ht="12.8" hidden="false" customHeight="false" outlineLevel="0" collapsed="false">
      <c r="A935" s="76" t="n">
        <v>931</v>
      </c>
      <c r="B935" s="77" t="n">
        <f aca="false">EOMONTH(Input!$C$7,A935)</f>
        <v>71255</v>
      </c>
      <c r="D935" s="78" t="n">
        <f aca="false">IF(AND($B935&lt;Input!$C$31,$B935&lt;Input!$G$31),Input!$G$41,0)</f>
        <v>0</v>
      </c>
      <c r="E935" s="78" t="n">
        <f aca="true">IF(AND($B935&gt;Input!$G$45,$B935&lt;Input!$G$25),PMT(Input!$G$40/(100*12),(OFFSET($A$4,MATCH(Input!$G$25,$B$4:$B$1004,1),0,1,1)-OFFSET($A$4,MATCH(Input!$G$45,$B$4:$B$1004,1),0,1,1)),$H$4,0,1),0)</f>
        <v>0</v>
      </c>
      <c r="F935" s="78" t="n">
        <f aca="false">($F934+$D935+$E935)*(1+Input!$G$40/(100*12))</f>
        <v>-2.53079602130313E-009</v>
      </c>
    </row>
    <row r="936" customFormat="false" ht="12.8" hidden="false" customHeight="false" outlineLevel="0" collapsed="false">
      <c r="A936" s="76" t="n">
        <v>932</v>
      </c>
      <c r="B936" s="77" t="n">
        <f aca="false">EOMONTH(Input!$C$7,A936)</f>
        <v>71283</v>
      </c>
      <c r="D936" s="78" t="n">
        <f aca="false">IF(AND($B936&lt;Input!$C$31,$B936&lt;Input!$G$31),Input!$G$41,0)</f>
        <v>0</v>
      </c>
      <c r="E936" s="78" t="n">
        <f aca="true">IF(AND($B936&gt;Input!$G$45,$B936&lt;Input!$G$25),PMT(Input!$G$40/(100*12),(OFFSET($A$4,MATCH(Input!$G$25,$B$4:$B$1004,1),0,1,1)-OFFSET($A$4,MATCH(Input!$G$45,$B$4:$B$1004,1),0,1,1)),$H$4,0,1),0)</f>
        <v>0</v>
      </c>
      <c r="F936" s="78" t="n">
        <f aca="false">($F935+$D936+$E936)*(1+Input!$G$40/(100*12))</f>
        <v>-2.54134100472523E-009</v>
      </c>
    </row>
    <row r="937" customFormat="false" ht="12.8" hidden="false" customHeight="false" outlineLevel="0" collapsed="false">
      <c r="A937" s="76" t="n">
        <v>933</v>
      </c>
      <c r="B937" s="77" t="n">
        <f aca="false">EOMONTH(Input!$C$7,A937)</f>
        <v>71314</v>
      </c>
      <c r="D937" s="78" t="n">
        <f aca="false">IF(AND($B937&lt;Input!$C$31,$B937&lt;Input!$G$31),Input!$G$41,0)</f>
        <v>0</v>
      </c>
      <c r="E937" s="78" t="n">
        <f aca="true">IF(AND($B937&gt;Input!$G$45,$B937&lt;Input!$G$25),PMT(Input!$G$40/(100*12),(OFFSET($A$4,MATCH(Input!$G$25,$B$4:$B$1004,1),0,1,1)-OFFSET($A$4,MATCH(Input!$G$45,$B$4:$B$1004,1),0,1,1)),$H$4,0,1),0)</f>
        <v>0</v>
      </c>
      <c r="F937" s="78" t="n">
        <f aca="false">($F936+$D937+$E937)*(1+Input!$G$40/(100*12))</f>
        <v>-2.55192992557825E-009</v>
      </c>
    </row>
    <row r="938" customFormat="false" ht="12.8" hidden="false" customHeight="false" outlineLevel="0" collapsed="false">
      <c r="A938" s="76" t="n">
        <v>934</v>
      </c>
      <c r="B938" s="77" t="n">
        <f aca="false">EOMONTH(Input!$C$7,A938)</f>
        <v>71344</v>
      </c>
      <c r="D938" s="78" t="n">
        <f aca="false">IF(AND($B938&lt;Input!$C$31,$B938&lt;Input!$G$31),Input!$G$41,0)</f>
        <v>0</v>
      </c>
      <c r="E938" s="78" t="n">
        <f aca="true">IF(AND($B938&gt;Input!$G$45,$B938&lt;Input!$G$25),PMT(Input!$G$40/(100*12),(OFFSET($A$4,MATCH(Input!$G$25,$B$4:$B$1004,1),0,1,1)-OFFSET($A$4,MATCH(Input!$G$45,$B$4:$B$1004,1),0,1,1)),$H$4,0,1),0)</f>
        <v>0</v>
      </c>
      <c r="F938" s="78" t="n">
        <f aca="false">($F937+$D938+$E938)*(1+Input!$G$40/(100*12))</f>
        <v>-2.56256296693483E-009</v>
      </c>
    </row>
    <row r="939" customFormat="false" ht="12.8" hidden="false" customHeight="false" outlineLevel="0" collapsed="false">
      <c r="A939" s="76" t="n">
        <v>935</v>
      </c>
      <c r="B939" s="77" t="n">
        <f aca="false">EOMONTH(Input!$C$7,A939)</f>
        <v>71375</v>
      </c>
      <c r="D939" s="78" t="n">
        <f aca="false">IF(AND($B939&lt;Input!$C$31,$B939&lt;Input!$G$31),Input!$G$41,0)</f>
        <v>0</v>
      </c>
      <c r="E939" s="78" t="n">
        <f aca="true">IF(AND($B939&gt;Input!$G$45,$B939&lt;Input!$G$25),PMT(Input!$G$40/(100*12),(OFFSET($A$4,MATCH(Input!$G$25,$B$4:$B$1004,1),0,1,1)-OFFSET($A$4,MATCH(Input!$G$45,$B$4:$B$1004,1),0,1,1)),$H$4,0,1),0)</f>
        <v>0</v>
      </c>
      <c r="F939" s="78" t="n">
        <f aca="false">($F938+$D939+$E939)*(1+Input!$G$40/(100*12))</f>
        <v>-2.57324031263039E-009</v>
      </c>
    </row>
    <row r="940" customFormat="false" ht="12.8" hidden="false" customHeight="false" outlineLevel="0" collapsed="false">
      <c r="A940" s="76" t="n">
        <v>936</v>
      </c>
      <c r="B940" s="77" t="n">
        <f aca="false">EOMONTH(Input!$C$7,A940)</f>
        <v>71405</v>
      </c>
      <c r="D940" s="78" t="n">
        <f aca="false">IF(AND($B940&lt;Input!$C$31,$B940&lt;Input!$G$31),Input!$G$41,0)</f>
        <v>0</v>
      </c>
      <c r="E940" s="78" t="n">
        <f aca="true">IF(AND($B940&gt;Input!$G$45,$B940&lt;Input!$G$25),PMT(Input!$G$40/(100*12),(OFFSET($A$4,MATCH(Input!$G$25,$B$4:$B$1004,1),0,1,1)-OFFSET($A$4,MATCH(Input!$G$45,$B$4:$B$1004,1),0,1,1)),$H$4,0,1),0)</f>
        <v>0</v>
      </c>
      <c r="F940" s="78" t="n">
        <f aca="false">($F939+$D940+$E940)*(1+Input!$G$40/(100*12))</f>
        <v>-2.58396214726635E-009</v>
      </c>
    </row>
    <row r="941" customFormat="false" ht="12.8" hidden="false" customHeight="false" outlineLevel="0" collapsed="false">
      <c r="A941" s="76" t="n">
        <v>937</v>
      </c>
      <c r="B941" s="77" t="n">
        <f aca="false">EOMONTH(Input!$C$7,A941)</f>
        <v>71436</v>
      </c>
      <c r="D941" s="78" t="n">
        <f aca="false">IF(AND($B941&lt;Input!$C$31,$B941&lt;Input!$G$31),Input!$G$41,0)</f>
        <v>0</v>
      </c>
      <c r="E941" s="78" t="n">
        <f aca="true">IF(AND($B941&gt;Input!$G$45,$B941&lt;Input!$G$25),PMT(Input!$G$40/(100*12),(OFFSET($A$4,MATCH(Input!$G$25,$B$4:$B$1004,1),0,1,1)-OFFSET($A$4,MATCH(Input!$G$45,$B$4:$B$1004,1),0,1,1)),$H$4,0,1),0)</f>
        <v>0</v>
      </c>
      <c r="F941" s="78" t="n">
        <f aca="false">($F940+$D941+$E941)*(1+Input!$G$40/(100*12))</f>
        <v>-2.59472865621329E-009</v>
      </c>
    </row>
    <row r="942" customFormat="false" ht="12.8" hidden="false" customHeight="false" outlineLevel="0" collapsed="false">
      <c r="A942" s="76" t="n">
        <v>938</v>
      </c>
      <c r="B942" s="77" t="n">
        <f aca="false">EOMONTH(Input!$C$7,A942)</f>
        <v>71467</v>
      </c>
      <c r="D942" s="78" t="n">
        <f aca="false">IF(AND($B942&lt;Input!$C$31,$B942&lt;Input!$G$31),Input!$G$41,0)</f>
        <v>0</v>
      </c>
      <c r="E942" s="78" t="n">
        <f aca="true">IF(AND($B942&gt;Input!$G$45,$B942&lt;Input!$G$25),PMT(Input!$G$40/(100*12),(OFFSET($A$4,MATCH(Input!$G$25,$B$4:$B$1004,1),0,1,1)-OFFSET($A$4,MATCH(Input!$G$45,$B$4:$B$1004,1),0,1,1)),$H$4,0,1),0)</f>
        <v>0</v>
      </c>
      <c r="F942" s="78" t="n">
        <f aca="false">($F941+$D942+$E942)*(1+Input!$G$40/(100*12))</f>
        <v>-2.60554002561418E-009</v>
      </c>
    </row>
    <row r="943" customFormat="false" ht="12.8" hidden="false" customHeight="false" outlineLevel="0" collapsed="false">
      <c r="A943" s="76" t="n">
        <v>939</v>
      </c>
      <c r="B943" s="77" t="n">
        <f aca="false">EOMONTH(Input!$C$7,A943)</f>
        <v>71497</v>
      </c>
      <c r="D943" s="78" t="n">
        <f aca="false">IF(AND($B943&lt;Input!$C$31,$B943&lt;Input!$G$31),Input!$G$41,0)</f>
        <v>0</v>
      </c>
      <c r="E943" s="78" t="n">
        <f aca="true">IF(AND($B943&gt;Input!$G$45,$B943&lt;Input!$G$25),PMT(Input!$G$40/(100*12),(OFFSET($A$4,MATCH(Input!$G$25,$B$4:$B$1004,1),0,1,1)-OFFSET($A$4,MATCH(Input!$G$45,$B$4:$B$1004,1),0,1,1)),$H$4,0,1),0)</f>
        <v>0</v>
      </c>
      <c r="F943" s="78" t="n">
        <f aca="false">($F942+$D943+$E943)*(1+Input!$G$40/(100*12))</f>
        <v>-2.61639644238757E-009</v>
      </c>
    </row>
    <row r="944" customFormat="false" ht="12.8" hidden="false" customHeight="false" outlineLevel="0" collapsed="false">
      <c r="A944" s="76" t="n">
        <v>940</v>
      </c>
      <c r="B944" s="77" t="n">
        <f aca="false">EOMONTH(Input!$C$7,A944)</f>
        <v>71528</v>
      </c>
      <c r="D944" s="78" t="n">
        <f aca="false">IF(AND($B944&lt;Input!$C$31,$B944&lt;Input!$G$31),Input!$G$41,0)</f>
        <v>0</v>
      </c>
      <c r="E944" s="78" t="n">
        <f aca="true">IF(AND($B944&gt;Input!$G$45,$B944&lt;Input!$G$25),PMT(Input!$G$40/(100*12),(OFFSET($A$4,MATCH(Input!$G$25,$B$4:$B$1004,1),0,1,1)-OFFSET($A$4,MATCH(Input!$G$45,$B$4:$B$1004,1),0,1,1)),$H$4,0,1),0)</f>
        <v>0</v>
      </c>
      <c r="F944" s="78" t="n">
        <f aca="false">($F943+$D944+$E944)*(1+Input!$G$40/(100*12))</f>
        <v>-2.62729809423085E-009</v>
      </c>
    </row>
    <row r="945" customFormat="false" ht="12.8" hidden="false" customHeight="false" outlineLevel="0" collapsed="false">
      <c r="A945" s="76" t="n">
        <v>941</v>
      </c>
      <c r="B945" s="77" t="n">
        <f aca="false">EOMONTH(Input!$C$7,A945)</f>
        <v>71558</v>
      </c>
      <c r="D945" s="78" t="n">
        <f aca="false">IF(AND($B945&lt;Input!$C$31,$B945&lt;Input!$G$31),Input!$G$41,0)</f>
        <v>0</v>
      </c>
      <c r="E945" s="78" t="n">
        <f aca="true">IF(AND($B945&gt;Input!$G$45,$B945&lt;Input!$G$25),PMT(Input!$G$40/(100*12),(OFFSET($A$4,MATCH(Input!$G$25,$B$4:$B$1004,1),0,1,1)-OFFSET($A$4,MATCH(Input!$G$45,$B$4:$B$1004,1),0,1,1)),$H$4,0,1),0)</f>
        <v>0</v>
      </c>
      <c r="F945" s="78" t="n">
        <f aca="false">($F944+$D945+$E945)*(1+Input!$G$40/(100*12))</f>
        <v>-2.63824516962348E-009</v>
      </c>
    </row>
    <row r="946" customFormat="false" ht="12.8" hidden="false" customHeight="false" outlineLevel="0" collapsed="false">
      <c r="A946" s="76" t="n">
        <v>942</v>
      </c>
      <c r="B946" s="77" t="n">
        <f aca="false">EOMONTH(Input!$C$7,A946)</f>
        <v>71589</v>
      </c>
      <c r="D946" s="78" t="n">
        <f aca="false">IF(AND($B946&lt;Input!$C$31,$B946&lt;Input!$G$31),Input!$G$41,0)</f>
        <v>0</v>
      </c>
      <c r="E946" s="78" t="n">
        <f aca="true">IF(AND($B946&gt;Input!$G$45,$B946&lt;Input!$G$25),PMT(Input!$G$40/(100*12),(OFFSET($A$4,MATCH(Input!$G$25,$B$4:$B$1004,1),0,1,1)-OFFSET($A$4,MATCH(Input!$G$45,$B$4:$B$1004,1),0,1,1)),$H$4,0,1),0)</f>
        <v>0</v>
      </c>
      <c r="F946" s="78" t="n">
        <f aca="false">($F945+$D946+$E946)*(1+Input!$G$40/(100*12))</f>
        <v>-2.64923785783025E-009</v>
      </c>
    </row>
    <row r="947" customFormat="false" ht="12.8" hidden="false" customHeight="false" outlineLevel="0" collapsed="false">
      <c r="A947" s="76" t="n">
        <v>943</v>
      </c>
      <c r="B947" s="77" t="n">
        <f aca="false">EOMONTH(Input!$C$7,A947)</f>
        <v>71620</v>
      </c>
      <c r="D947" s="78" t="n">
        <f aca="false">IF(AND($B947&lt;Input!$C$31,$B947&lt;Input!$G$31),Input!$G$41,0)</f>
        <v>0</v>
      </c>
      <c r="E947" s="78" t="n">
        <f aca="true">IF(AND($B947&gt;Input!$G$45,$B947&lt;Input!$G$25),PMT(Input!$G$40/(100*12),(OFFSET($A$4,MATCH(Input!$G$25,$B$4:$B$1004,1),0,1,1)-OFFSET($A$4,MATCH(Input!$G$45,$B$4:$B$1004,1),0,1,1)),$H$4,0,1),0)</f>
        <v>0</v>
      </c>
      <c r="F947" s="78" t="n">
        <f aca="false">($F946+$D947+$E947)*(1+Input!$G$40/(100*12))</f>
        <v>-2.66027634890454E-009</v>
      </c>
    </row>
    <row r="948" customFormat="false" ht="12.8" hidden="false" customHeight="false" outlineLevel="0" collapsed="false">
      <c r="A948" s="76" t="n">
        <v>944</v>
      </c>
      <c r="B948" s="77" t="n">
        <f aca="false">EOMONTH(Input!$C$7,A948)</f>
        <v>71649</v>
      </c>
      <c r="D948" s="78" t="n">
        <f aca="false">IF(AND($B948&lt;Input!$C$31,$B948&lt;Input!$G$31),Input!$G$41,0)</f>
        <v>0</v>
      </c>
      <c r="E948" s="78" t="n">
        <f aca="true">IF(AND($B948&gt;Input!$G$45,$B948&lt;Input!$G$25),PMT(Input!$G$40/(100*12),(OFFSET($A$4,MATCH(Input!$G$25,$B$4:$B$1004,1),0,1,1)-OFFSET($A$4,MATCH(Input!$G$45,$B$4:$B$1004,1),0,1,1)),$H$4,0,1),0)</f>
        <v>0</v>
      </c>
      <c r="F948" s="78" t="n">
        <f aca="false">($F947+$D948+$E948)*(1+Input!$G$40/(100*12))</f>
        <v>-2.67136083369164E-009</v>
      </c>
    </row>
    <row r="949" customFormat="false" ht="12.8" hidden="false" customHeight="false" outlineLevel="0" collapsed="false">
      <c r="A949" s="76" t="n">
        <v>945</v>
      </c>
      <c r="B949" s="77" t="n">
        <f aca="false">EOMONTH(Input!$C$7,A949)</f>
        <v>71680</v>
      </c>
      <c r="D949" s="78" t="n">
        <f aca="false">IF(AND($B949&lt;Input!$C$31,$B949&lt;Input!$G$31),Input!$G$41,0)</f>
        <v>0</v>
      </c>
      <c r="E949" s="78" t="n">
        <f aca="true">IF(AND($B949&gt;Input!$G$45,$B949&lt;Input!$G$25),PMT(Input!$G$40/(100*12),(OFFSET($A$4,MATCH(Input!$G$25,$B$4:$B$1004,1),0,1,1)-OFFSET($A$4,MATCH(Input!$G$45,$B$4:$B$1004,1),0,1,1)),$H$4,0,1),0)</f>
        <v>0</v>
      </c>
      <c r="F949" s="78" t="n">
        <f aca="false">($F948+$D949+$E949)*(1+Input!$G$40/(100*12))</f>
        <v>-2.68249150383202E-009</v>
      </c>
    </row>
    <row r="950" customFormat="false" ht="12.8" hidden="false" customHeight="false" outlineLevel="0" collapsed="false">
      <c r="A950" s="76" t="n">
        <v>946</v>
      </c>
      <c r="B950" s="77" t="n">
        <f aca="false">EOMONTH(Input!$C$7,A950)</f>
        <v>71710</v>
      </c>
      <c r="D950" s="78" t="n">
        <f aca="false">IF(AND($B950&lt;Input!$C$31,$B950&lt;Input!$G$31),Input!$G$41,0)</f>
        <v>0</v>
      </c>
      <c r="E950" s="78" t="n">
        <f aca="true">IF(AND($B950&gt;Input!$G$45,$B950&lt;Input!$G$25),PMT(Input!$G$40/(100*12),(OFFSET($A$4,MATCH(Input!$G$25,$B$4:$B$1004,1),0,1,1)-OFFSET($A$4,MATCH(Input!$G$45,$B$4:$B$1004,1),0,1,1)),$H$4,0,1),0)</f>
        <v>0</v>
      </c>
      <c r="F950" s="78" t="n">
        <f aca="false">($F949+$D950+$E950)*(1+Input!$G$40/(100*12))</f>
        <v>-2.69366855176466E-009</v>
      </c>
    </row>
    <row r="951" customFormat="false" ht="12.8" hidden="false" customHeight="false" outlineLevel="0" collapsed="false">
      <c r="A951" s="76" t="n">
        <v>947</v>
      </c>
      <c r="B951" s="77" t="n">
        <f aca="false">EOMONTH(Input!$C$7,A951)</f>
        <v>71741</v>
      </c>
      <c r="D951" s="78" t="n">
        <f aca="false">IF(AND($B951&lt;Input!$C$31,$B951&lt;Input!$G$31),Input!$G$41,0)</f>
        <v>0</v>
      </c>
      <c r="E951" s="78" t="n">
        <f aca="true">IF(AND($B951&gt;Input!$G$45,$B951&lt;Input!$G$25),PMT(Input!$G$40/(100*12),(OFFSET($A$4,MATCH(Input!$G$25,$B$4:$B$1004,1),0,1,1)-OFFSET($A$4,MATCH(Input!$G$45,$B$4:$B$1004,1),0,1,1)),$H$4,0,1),0)</f>
        <v>0</v>
      </c>
      <c r="F951" s="78" t="n">
        <f aca="false">($F950+$D951+$E951)*(1+Input!$G$40/(100*12))</f>
        <v>-2.70489217073034E-009</v>
      </c>
    </row>
    <row r="952" customFormat="false" ht="12.8" hidden="false" customHeight="false" outlineLevel="0" collapsed="false">
      <c r="A952" s="76" t="n">
        <v>948</v>
      </c>
      <c r="B952" s="77" t="n">
        <f aca="false">EOMONTH(Input!$C$7,A952)</f>
        <v>71771</v>
      </c>
      <c r="D952" s="78" t="n">
        <f aca="false">IF(AND($B952&lt;Input!$C$31,$B952&lt;Input!$G$31),Input!$G$41,0)</f>
        <v>0</v>
      </c>
      <c r="E952" s="78" t="n">
        <f aca="true">IF(AND($B952&gt;Input!$G$45,$B952&lt;Input!$G$25),PMT(Input!$G$40/(100*12),(OFFSET($A$4,MATCH(Input!$G$25,$B$4:$B$1004,1),0,1,1)-OFFSET($A$4,MATCH(Input!$G$45,$B$4:$B$1004,1),0,1,1)),$H$4,0,1),0)</f>
        <v>0</v>
      </c>
      <c r="F952" s="78" t="n">
        <f aca="false">($F951+$D952+$E952)*(1+Input!$G$40/(100*12))</f>
        <v>-2.71616255477505E-009</v>
      </c>
    </row>
    <row r="953" customFormat="false" ht="12.8" hidden="false" customHeight="false" outlineLevel="0" collapsed="false">
      <c r="A953" s="76" t="n">
        <v>949</v>
      </c>
      <c r="B953" s="77" t="n">
        <f aca="false">EOMONTH(Input!$C$7,A953)</f>
        <v>71802</v>
      </c>
      <c r="D953" s="78" t="n">
        <f aca="false">IF(AND($B953&lt;Input!$C$31,$B953&lt;Input!$G$31),Input!$G$41,0)</f>
        <v>0</v>
      </c>
      <c r="E953" s="78" t="n">
        <f aca="true">IF(AND($B953&gt;Input!$G$45,$B953&lt;Input!$G$25),PMT(Input!$G$40/(100*12),(OFFSET($A$4,MATCH(Input!$G$25,$B$4:$B$1004,1),0,1,1)-OFFSET($A$4,MATCH(Input!$G$45,$B$4:$B$1004,1),0,1,1)),$H$4,0,1),0)</f>
        <v>0</v>
      </c>
      <c r="F953" s="78" t="n">
        <f aca="false">($F952+$D953+$E953)*(1+Input!$G$40/(100*12))</f>
        <v>-2.72747989875328E-009</v>
      </c>
    </row>
    <row r="954" customFormat="false" ht="12.8" hidden="false" customHeight="false" outlineLevel="0" collapsed="false">
      <c r="A954" s="76" t="n">
        <v>950</v>
      </c>
      <c r="B954" s="77" t="n">
        <f aca="false">EOMONTH(Input!$C$7,A954)</f>
        <v>71833</v>
      </c>
      <c r="D954" s="78" t="n">
        <f aca="false">IF(AND($B954&lt;Input!$C$31,$B954&lt;Input!$G$31),Input!$G$41,0)</f>
        <v>0</v>
      </c>
      <c r="E954" s="78" t="n">
        <f aca="true">IF(AND($B954&gt;Input!$G$45,$B954&lt;Input!$G$25),PMT(Input!$G$40/(100*12),(OFFSET($A$4,MATCH(Input!$G$25,$B$4:$B$1004,1),0,1,1)-OFFSET($A$4,MATCH(Input!$G$45,$B$4:$B$1004,1),0,1,1)),$H$4,0,1),0)</f>
        <v>0</v>
      </c>
      <c r="F954" s="78" t="n">
        <f aca="false">($F953+$D954+$E954)*(1+Input!$G$40/(100*12))</f>
        <v>-2.73884439833142E-009</v>
      </c>
    </row>
    <row r="955" customFormat="false" ht="12.8" hidden="false" customHeight="false" outlineLevel="0" collapsed="false">
      <c r="A955" s="76" t="n">
        <v>951</v>
      </c>
      <c r="B955" s="77" t="n">
        <f aca="false">EOMONTH(Input!$C$7,A955)</f>
        <v>71863</v>
      </c>
      <c r="D955" s="78" t="n">
        <f aca="false">IF(AND($B955&lt;Input!$C$31,$B955&lt;Input!$G$31),Input!$G$41,0)</f>
        <v>0</v>
      </c>
      <c r="E955" s="78" t="n">
        <f aca="true">IF(AND($B955&gt;Input!$G$45,$B955&lt;Input!$G$25),PMT(Input!$G$40/(100*12),(OFFSET($A$4,MATCH(Input!$G$25,$B$4:$B$1004,1),0,1,1)-OFFSET($A$4,MATCH(Input!$G$45,$B$4:$B$1004,1),0,1,1)),$H$4,0,1),0)</f>
        <v>0</v>
      </c>
      <c r="F955" s="78" t="n">
        <f aca="false">($F954+$D955+$E955)*(1+Input!$G$40/(100*12))</f>
        <v>-2.75025624999114E-009</v>
      </c>
    </row>
    <row r="956" customFormat="false" ht="12.8" hidden="false" customHeight="false" outlineLevel="0" collapsed="false">
      <c r="A956" s="76" t="n">
        <v>952</v>
      </c>
      <c r="B956" s="77" t="n">
        <f aca="false">EOMONTH(Input!$C$7,A956)</f>
        <v>71894</v>
      </c>
      <c r="D956" s="78" t="n">
        <f aca="false">IF(AND($B956&lt;Input!$C$31,$B956&lt;Input!$G$31),Input!$G$41,0)</f>
        <v>0</v>
      </c>
      <c r="E956" s="78" t="n">
        <f aca="true">IF(AND($B956&gt;Input!$G$45,$B956&lt;Input!$G$25),PMT(Input!$G$40/(100*12),(OFFSET($A$4,MATCH(Input!$G$25,$B$4:$B$1004,1),0,1,1)-OFFSET($A$4,MATCH(Input!$G$45,$B$4:$B$1004,1),0,1,1)),$H$4,0,1),0)</f>
        <v>0</v>
      </c>
      <c r="F956" s="78" t="n">
        <f aca="false">($F955+$D956+$E956)*(1+Input!$G$40/(100*12))</f>
        <v>-2.76171565103277E-009</v>
      </c>
    </row>
    <row r="957" customFormat="false" ht="12.8" hidden="false" customHeight="false" outlineLevel="0" collapsed="false">
      <c r="A957" s="76" t="n">
        <v>953</v>
      </c>
      <c r="B957" s="77" t="n">
        <f aca="false">EOMONTH(Input!$C$7,A957)</f>
        <v>71924</v>
      </c>
      <c r="D957" s="78" t="n">
        <f aca="false">IF(AND($B957&lt;Input!$C$31,$B957&lt;Input!$G$31),Input!$G$41,0)</f>
        <v>0</v>
      </c>
      <c r="E957" s="78" t="n">
        <f aca="true">IF(AND($B957&gt;Input!$G$45,$B957&lt;Input!$G$25),PMT(Input!$G$40/(100*12),(OFFSET($A$4,MATCH(Input!$G$25,$B$4:$B$1004,1),0,1,1)-OFFSET($A$4,MATCH(Input!$G$45,$B$4:$B$1004,1),0,1,1)),$H$4,0,1),0)</f>
        <v>0</v>
      </c>
      <c r="F957" s="78" t="n">
        <f aca="false">($F956+$D957+$E957)*(1+Input!$G$40/(100*12))</f>
        <v>-2.77322279957874E-009</v>
      </c>
    </row>
    <row r="958" customFormat="false" ht="12.8" hidden="false" customHeight="false" outlineLevel="0" collapsed="false">
      <c r="A958" s="76" t="n">
        <v>954</v>
      </c>
      <c r="B958" s="77" t="n">
        <f aca="false">EOMONTH(Input!$C$7,A958)</f>
        <v>71955</v>
      </c>
      <c r="D958" s="78" t="n">
        <f aca="false">IF(AND($B958&lt;Input!$C$31,$B958&lt;Input!$G$31),Input!$G$41,0)</f>
        <v>0</v>
      </c>
      <c r="E958" s="78" t="n">
        <f aca="true">IF(AND($B958&gt;Input!$G$45,$B958&lt;Input!$G$25),PMT(Input!$G$40/(100*12),(OFFSET($A$4,MATCH(Input!$G$25,$B$4:$B$1004,1),0,1,1)-OFFSET($A$4,MATCH(Input!$G$45,$B$4:$B$1004,1),0,1,1)),$H$4,0,1),0)</f>
        <v>0</v>
      </c>
      <c r="F958" s="78" t="n">
        <f aca="false">($F957+$D958+$E958)*(1+Input!$G$40/(100*12))</f>
        <v>-2.78477789457698E-009</v>
      </c>
    </row>
    <row r="959" customFormat="false" ht="12.8" hidden="false" customHeight="false" outlineLevel="0" collapsed="false">
      <c r="A959" s="76" t="n">
        <v>955</v>
      </c>
      <c r="B959" s="77" t="n">
        <f aca="false">EOMONTH(Input!$C$7,A959)</f>
        <v>71986</v>
      </c>
      <c r="D959" s="78" t="n">
        <f aca="false">IF(AND($B959&lt;Input!$C$31,$B959&lt;Input!$G$31),Input!$G$41,0)</f>
        <v>0</v>
      </c>
      <c r="E959" s="78" t="n">
        <f aca="true">IF(AND($B959&gt;Input!$G$45,$B959&lt;Input!$G$25),PMT(Input!$G$40/(100*12),(OFFSET($A$4,MATCH(Input!$G$25,$B$4:$B$1004,1),0,1,1)-OFFSET($A$4,MATCH(Input!$G$45,$B$4:$B$1004,1),0,1,1)),$H$4,0,1),0)</f>
        <v>0</v>
      </c>
      <c r="F959" s="78" t="n">
        <f aca="false">($F958+$D959+$E959)*(1+Input!$G$40/(100*12))</f>
        <v>-2.79638113580438E-009</v>
      </c>
    </row>
    <row r="960" customFormat="false" ht="12.8" hidden="false" customHeight="false" outlineLevel="0" collapsed="false">
      <c r="A960" s="76" t="n">
        <v>956</v>
      </c>
      <c r="B960" s="77" t="n">
        <f aca="false">EOMONTH(Input!$C$7,A960)</f>
        <v>72014</v>
      </c>
      <c r="D960" s="78" t="n">
        <f aca="false">IF(AND($B960&lt;Input!$C$31,$B960&lt;Input!$G$31),Input!$G$41,0)</f>
        <v>0</v>
      </c>
      <c r="E960" s="78" t="n">
        <f aca="true">IF(AND($B960&gt;Input!$G$45,$B960&lt;Input!$G$25),PMT(Input!$G$40/(100*12),(OFFSET($A$4,MATCH(Input!$G$25,$B$4:$B$1004,1),0,1,1)-OFFSET($A$4,MATCH(Input!$G$45,$B$4:$B$1004,1),0,1,1)),$H$4,0,1),0)</f>
        <v>0</v>
      </c>
      <c r="F960" s="78" t="n">
        <f aca="false">($F959+$D960+$E960)*(1+Input!$G$40/(100*12))</f>
        <v>-2.80803272387024E-009</v>
      </c>
    </row>
    <row r="961" customFormat="false" ht="12.8" hidden="false" customHeight="false" outlineLevel="0" collapsed="false">
      <c r="A961" s="76" t="n">
        <v>957</v>
      </c>
      <c r="B961" s="77" t="n">
        <f aca="false">EOMONTH(Input!$C$7,A961)</f>
        <v>72045</v>
      </c>
      <c r="D961" s="78" t="n">
        <f aca="false">IF(AND($B961&lt;Input!$C$31,$B961&lt;Input!$G$31),Input!$G$41,0)</f>
        <v>0</v>
      </c>
      <c r="E961" s="78" t="n">
        <f aca="true">IF(AND($B961&gt;Input!$G$45,$B961&lt;Input!$G$25),PMT(Input!$G$40/(100*12),(OFFSET($A$4,MATCH(Input!$G$25,$B$4:$B$1004,1),0,1,1)-OFFSET($A$4,MATCH(Input!$G$45,$B$4:$B$1004,1),0,1,1)),$H$4,0,1),0)</f>
        <v>0</v>
      </c>
      <c r="F961" s="78" t="n">
        <f aca="false">($F960+$D961+$E961)*(1+Input!$G$40/(100*12))</f>
        <v>-2.81973286021969E-009</v>
      </c>
    </row>
    <row r="962" customFormat="false" ht="12.8" hidden="false" customHeight="false" outlineLevel="0" collapsed="false">
      <c r="A962" s="76" t="n">
        <v>958</v>
      </c>
      <c r="B962" s="77" t="n">
        <f aca="false">EOMONTH(Input!$C$7,A962)</f>
        <v>72075</v>
      </c>
      <c r="D962" s="78" t="n">
        <f aca="false">IF(AND($B962&lt;Input!$C$31,$B962&lt;Input!$G$31),Input!$G$41,0)</f>
        <v>0</v>
      </c>
      <c r="E962" s="78" t="n">
        <f aca="true">IF(AND($B962&gt;Input!$G$45,$B962&lt;Input!$G$25),PMT(Input!$G$40/(100*12),(OFFSET($A$4,MATCH(Input!$G$25,$B$4:$B$1004,1),0,1,1)-OFFSET($A$4,MATCH(Input!$G$45,$B$4:$B$1004,1),0,1,1)),$H$4,0,1),0)</f>
        <v>0</v>
      </c>
      <c r="F962" s="78" t="n">
        <f aca="false">($F961+$D962+$E962)*(1+Input!$G$40/(100*12))</f>
        <v>-2.83148174713728E-009</v>
      </c>
    </row>
    <row r="963" customFormat="false" ht="12.8" hidden="false" customHeight="false" outlineLevel="0" collapsed="false">
      <c r="A963" s="76" t="n">
        <v>959</v>
      </c>
      <c r="B963" s="77" t="n">
        <f aca="false">EOMONTH(Input!$C$7,A963)</f>
        <v>72106</v>
      </c>
      <c r="D963" s="78" t="n">
        <f aca="false">IF(AND($B963&lt;Input!$C$31,$B963&lt;Input!$G$31),Input!$G$41,0)</f>
        <v>0</v>
      </c>
      <c r="E963" s="78" t="n">
        <f aca="true">IF(AND($B963&gt;Input!$G$45,$B963&lt;Input!$G$25),PMT(Input!$G$40/(100*12),(OFFSET($A$4,MATCH(Input!$G$25,$B$4:$B$1004,1),0,1,1)-OFFSET($A$4,MATCH(Input!$G$45,$B$4:$B$1004,1),0,1,1)),$H$4,0,1),0)</f>
        <v>0</v>
      </c>
      <c r="F963" s="78" t="n">
        <f aca="false">($F962+$D963+$E963)*(1+Input!$G$40/(100*12))</f>
        <v>-2.84327958775035E-009</v>
      </c>
    </row>
    <row r="964" customFormat="false" ht="12.8" hidden="false" customHeight="false" outlineLevel="0" collapsed="false">
      <c r="A964" s="76" t="n">
        <v>960</v>
      </c>
      <c r="B964" s="77" t="n">
        <f aca="false">EOMONTH(Input!$C$7,A964)</f>
        <v>72136</v>
      </c>
      <c r="D964" s="78" t="n">
        <f aca="false">IF(AND($B964&lt;Input!$C$31,$B964&lt;Input!$G$31),Input!$G$41,0)</f>
        <v>0</v>
      </c>
      <c r="E964" s="78" t="n">
        <f aca="true">IF(AND($B964&gt;Input!$G$45,$B964&lt;Input!$G$25),PMT(Input!$G$40/(100*12),(OFFSET($A$4,MATCH(Input!$G$25,$B$4:$B$1004,1),0,1,1)-OFFSET($A$4,MATCH(Input!$G$45,$B$4:$B$1004,1),0,1,1)),$H$4,0,1),0)</f>
        <v>0</v>
      </c>
      <c r="F964" s="78" t="n">
        <f aca="false">($F963+$D964+$E964)*(1+Input!$G$40/(100*12))</f>
        <v>-2.85512658603264E-009</v>
      </c>
    </row>
    <row r="965" customFormat="false" ht="12.8" hidden="false" customHeight="false" outlineLevel="0" collapsed="false">
      <c r="A965" s="76" t="n">
        <v>961</v>
      </c>
      <c r="B965" s="77" t="n">
        <f aca="false">EOMONTH(Input!$C$7,A965)</f>
        <v>72167</v>
      </c>
      <c r="D965" s="78" t="n">
        <f aca="false">IF(AND($B965&lt;Input!$C$31,$B965&lt;Input!$G$31),Input!$G$41,0)</f>
        <v>0</v>
      </c>
      <c r="E965" s="78" t="n">
        <f aca="true">IF(AND($B965&gt;Input!$G$45,$B965&lt;Input!$G$25),PMT(Input!$G$40/(100*12),(OFFSET($A$4,MATCH(Input!$G$25,$B$4:$B$1004,1),0,1,1)-OFFSET($A$4,MATCH(Input!$G$45,$B$4:$B$1004,1),0,1,1)),$H$4,0,1),0)</f>
        <v>0</v>
      </c>
      <c r="F965" s="78" t="n">
        <f aca="false">($F964+$D965+$E965)*(1+Input!$G$40/(100*12))</f>
        <v>-2.86702294680778E-009</v>
      </c>
    </row>
    <row r="966" customFormat="false" ht="12.8" hidden="false" customHeight="false" outlineLevel="0" collapsed="false">
      <c r="A966" s="76" t="n">
        <v>962</v>
      </c>
      <c r="B966" s="77" t="n">
        <f aca="false">EOMONTH(Input!$C$7,A966)</f>
        <v>72198</v>
      </c>
      <c r="D966" s="78" t="n">
        <f aca="false">IF(AND($B966&lt;Input!$C$31,$B966&lt;Input!$G$31),Input!$G$41,0)</f>
        <v>0</v>
      </c>
      <c r="E966" s="78" t="n">
        <f aca="true">IF(AND($B966&gt;Input!$G$45,$B966&lt;Input!$G$25),PMT(Input!$G$40/(100*12),(OFFSET($A$4,MATCH(Input!$G$25,$B$4:$B$1004,1),0,1,1)-OFFSET($A$4,MATCH(Input!$G$45,$B$4:$B$1004,1),0,1,1)),$H$4,0,1),0)</f>
        <v>0</v>
      </c>
      <c r="F966" s="78" t="n">
        <f aca="false">($F965+$D966+$E966)*(1+Input!$G$40/(100*12))</f>
        <v>-2.87896887575281E-009</v>
      </c>
    </row>
    <row r="967" customFormat="false" ht="12.8" hidden="false" customHeight="false" outlineLevel="0" collapsed="false">
      <c r="A967" s="76" t="n">
        <v>963</v>
      </c>
      <c r="B967" s="77" t="n">
        <f aca="false">EOMONTH(Input!$C$7,A967)</f>
        <v>72228</v>
      </c>
      <c r="D967" s="78" t="n">
        <f aca="false">IF(AND($B967&lt;Input!$C$31,$B967&lt;Input!$G$31),Input!$G$41,0)</f>
        <v>0</v>
      </c>
      <c r="E967" s="78" t="n">
        <f aca="true">IF(AND($B967&gt;Input!$G$45,$B967&lt;Input!$G$25),PMT(Input!$G$40/(100*12),(OFFSET($A$4,MATCH(Input!$G$25,$B$4:$B$1004,1),0,1,1)-OFFSET($A$4,MATCH(Input!$G$45,$B$4:$B$1004,1),0,1,1)),$H$4,0,1),0)</f>
        <v>0</v>
      </c>
      <c r="F967" s="78" t="n">
        <f aca="false">($F966+$D967+$E967)*(1+Input!$G$40/(100*12))</f>
        <v>-2.89096457940178E-009</v>
      </c>
    </row>
    <row r="968" customFormat="false" ht="12.8" hidden="false" customHeight="false" outlineLevel="0" collapsed="false">
      <c r="A968" s="76" t="n">
        <v>964</v>
      </c>
      <c r="B968" s="77" t="n">
        <f aca="false">EOMONTH(Input!$C$7,A968)</f>
        <v>72259</v>
      </c>
      <c r="D968" s="78" t="n">
        <f aca="false">IF(AND($B968&lt;Input!$C$31,$B968&lt;Input!$G$31),Input!$G$41,0)</f>
        <v>0</v>
      </c>
      <c r="E968" s="78" t="n">
        <f aca="true">IF(AND($B968&gt;Input!$G$45,$B968&lt;Input!$G$25),PMT(Input!$G$40/(100*12),(OFFSET($A$4,MATCH(Input!$G$25,$B$4:$B$1004,1),0,1,1)-OFFSET($A$4,MATCH(Input!$G$45,$B$4:$B$1004,1),0,1,1)),$H$4,0,1),0)</f>
        <v>0</v>
      </c>
      <c r="F968" s="78" t="n">
        <f aca="false">($F967+$D968+$E968)*(1+Input!$G$40/(100*12))</f>
        <v>-2.90301026514929E-009</v>
      </c>
    </row>
    <row r="969" customFormat="false" ht="12.8" hidden="false" customHeight="false" outlineLevel="0" collapsed="false">
      <c r="A969" s="76" t="n">
        <v>965</v>
      </c>
      <c r="B969" s="77" t="n">
        <f aca="false">EOMONTH(Input!$C$7,A969)</f>
        <v>72289</v>
      </c>
      <c r="D969" s="78" t="n">
        <f aca="false">IF(AND($B969&lt;Input!$C$31,$B969&lt;Input!$G$31),Input!$G$41,0)</f>
        <v>0</v>
      </c>
      <c r="E969" s="78" t="n">
        <f aca="true">IF(AND($B969&gt;Input!$G$45,$B969&lt;Input!$G$25),PMT(Input!$G$40/(100*12),(OFFSET($A$4,MATCH(Input!$G$25,$B$4:$B$1004,1),0,1,1)-OFFSET($A$4,MATCH(Input!$G$45,$B$4:$B$1004,1),0,1,1)),$H$4,0,1),0)</f>
        <v>0</v>
      </c>
      <c r="F969" s="78" t="n">
        <f aca="false">($F968+$D969+$E969)*(1+Input!$G$40/(100*12))</f>
        <v>-2.91510614125408E-009</v>
      </c>
    </row>
    <row r="970" customFormat="false" ht="12.8" hidden="false" customHeight="false" outlineLevel="0" collapsed="false">
      <c r="A970" s="76" t="n">
        <v>966</v>
      </c>
      <c r="B970" s="77" t="n">
        <f aca="false">EOMONTH(Input!$C$7,A970)</f>
        <v>72320</v>
      </c>
      <c r="D970" s="78" t="n">
        <f aca="false">IF(AND($B970&lt;Input!$C$31,$B970&lt;Input!$G$31),Input!$G$41,0)</f>
        <v>0</v>
      </c>
      <c r="E970" s="78" t="n">
        <f aca="true">IF(AND($B970&gt;Input!$G$45,$B970&lt;Input!$G$25),PMT(Input!$G$40/(100*12),(OFFSET($A$4,MATCH(Input!$G$25,$B$4:$B$1004,1),0,1,1)-OFFSET($A$4,MATCH(Input!$G$45,$B$4:$B$1004,1),0,1,1)),$H$4,0,1),0)</f>
        <v>0</v>
      </c>
      <c r="F970" s="78" t="n">
        <f aca="false">($F969+$D970+$E970)*(1+Input!$G$40/(100*12))</f>
        <v>-2.92725241684264E-009</v>
      </c>
    </row>
    <row r="971" customFormat="false" ht="12.8" hidden="false" customHeight="false" outlineLevel="0" collapsed="false">
      <c r="A971" s="76" t="n">
        <v>967</v>
      </c>
      <c r="B971" s="77" t="n">
        <f aca="false">EOMONTH(Input!$C$7,A971)</f>
        <v>72351</v>
      </c>
      <c r="D971" s="78" t="n">
        <f aca="false">IF(AND($B971&lt;Input!$C$31,$B971&lt;Input!$G$31),Input!$G$41,0)</f>
        <v>0</v>
      </c>
      <c r="E971" s="78" t="n">
        <f aca="true">IF(AND($B971&gt;Input!$G$45,$B971&lt;Input!$G$25),PMT(Input!$G$40/(100*12),(OFFSET($A$4,MATCH(Input!$G$25,$B$4:$B$1004,1),0,1,1)-OFFSET($A$4,MATCH(Input!$G$45,$B$4:$B$1004,1),0,1,1)),$H$4,0,1),0)</f>
        <v>0</v>
      </c>
      <c r="F971" s="78" t="n">
        <f aca="false">($F970+$D971+$E971)*(1+Input!$G$40/(100*12))</f>
        <v>-2.93944930191281E-009</v>
      </c>
    </row>
    <row r="972" customFormat="false" ht="12.8" hidden="false" customHeight="false" outlineLevel="0" collapsed="false">
      <c r="A972" s="76" t="n">
        <v>968</v>
      </c>
      <c r="B972" s="77" t="n">
        <f aca="false">EOMONTH(Input!$C$7,A972)</f>
        <v>72379</v>
      </c>
      <c r="D972" s="78" t="n">
        <f aca="false">IF(AND($B972&lt;Input!$C$31,$B972&lt;Input!$G$31),Input!$G$41,0)</f>
        <v>0</v>
      </c>
      <c r="E972" s="78" t="n">
        <f aca="true">IF(AND($B972&gt;Input!$G$45,$B972&lt;Input!$G$25),PMT(Input!$G$40/(100*12),(OFFSET($A$4,MATCH(Input!$G$25,$B$4:$B$1004,1),0,1,1)-OFFSET($A$4,MATCH(Input!$G$45,$B$4:$B$1004,1),0,1,1)),$H$4,0,1),0)</f>
        <v>0</v>
      </c>
      <c r="F972" s="78" t="n">
        <f aca="false">($F971+$D972+$E972)*(1+Input!$G$40/(100*12))</f>
        <v>-2.95169700733745E-009</v>
      </c>
    </row>
    <row r="973" customFormat="false" ht="12.8" hidden="false" customHeight="false" outlineLevel="0" collapsed="false">
      <c r="A973" s="76" t="n">
        <v>969</v>
      </c>
      <c r="B973" s="77" t="n">
        <f aca="false">EOMONTH(Input!$C$7,A973)</f>
        <v>72410</v>
      </c>
      <c r="D973" s="78" t="n">
        <f aca="false">IF(AND($B973&lt;Input!$C$31,$B973&lt;Input!$G$31),Input!$G$41,0)</f>
        <v>0</v>
      </c>
      <c r="E973" s="78" t="n">
        <f aca="true">IF(AND($B973&gt;Input!$G$45,$B973&lt;Input!$G$25),PMT(Input!$G$40/(100*12),(OFFSET($A$4,MATCH(Input!$G$25,$B$4:$B$1004,1),0,1,1)-OFFSET($A$4,MATCH(Input!$G$45,$B$4:$B$1004,1),0,1,1)),$H$4,0,1),0)</f>
        <v>0</v>
      </c>
      <c r="F973" s="78" t="n">
        <f aca="false">($F972+$D973+$E973)*(1+Input!$G$40/(100*12))</f>
        <v>-2.96399574486802E-009</v>
      </c>
    </row>
    <row r="974" customFormat="false" ht="12.8" hidden="false" customHeight="false" outlineLevel="0" collapsed="false">
      <c r="A974" s="76" t="n">
        <v>970</v>
      </c>
      <c r="B974" s="77" t="n">
        <f aca="false">EOMONTH(Input!$C$7,A974)</f>
        <v>72440</v>
      </c>
      <c r="D974" s="78" t="n">
        <f aca="false">IF(AND($B974&lt;Input!$C$31,$B974&lt;Input!$G$31),Input!$G$41,0)</f>
        <v>0</v>
      </c>
      <c r="E974" s="78" t="n">
        <f aca="true">IF(AND($B974&gt;Input!$G$45,$B974&lt;Input!$G$25),PMT(Input!$G$40/(100*12),(OFFSET($A$4,MATCH(Input!$G$25,$B$4:$B$1004,1),0,1,1)-OFFSET($A$4,MATCH(Input!$G$45,$B$4:$B$1004,1),0,1,1)),$H$4,0,1),0)</f>
        <v>0</v>
      </c>
      <c r="F974" s="78" t="n">
        <f aca="false">($F973+$D974+$E974)*(1+Input!$G$40/(100*12))</f>
        <v>-2.97634572713831E-009</v>
      </c>
    </row>
    <row r="975" customFormat="false" ht="12.8" hidden="false" customHeight="false" outlineLevel="0" collapsed="false">
      <c r="A975" s="76" t="n">
        <v>971</v>
      </c>
      <c r="B975" s="77" t="n">
        <f aca="false">EOMONTH(Input!$C$7,A975)</f>
        <v>72471</v>
      </c>
      <c r="D975" s="78" t="n">
        <f aca="false">IF(AND($B975&lt;Input!$C$31,$B975&lt;Input!$G$31),Input!$G$41,0)</f>
        <v>0</v>
      </c>
      <c r="E975" s="78" t="n">
        <f aca="true">IF(AND($B975&gt;Input!$G$45,$B975&lt;Input!$G$25),PMT(Input!$G$40/(100*12),(OFFSET($A$4,MATCH(Input!$G$25,$B$4:$B$1004,1),0,1,1)-OFFSET($A$4,MATCH(Input!$G$45,$B$4:$B$1004,1),0,1,1)),$H$4,0,1),0)</f>
        <v>0</v>
      </c>
      <c r="F975" s="78" t="n">
        <f aca="false">($F974+$D975+$E975)*(1+Input!$G$40/(100*12))</f>
        <v>-2.98874716766805E-009</v>
      </c>
    </row>
    <row r="976" customFormat="false" ht="12.8" hidden="false" customHeight="false" outlineLevel="0" collapsed="false">
      <c r="A976" s="76" t="n">
        <v>972</v>
      </c>
      <c r="B976" s="77" t="n">
        <f aca="false">EOMONTH(Input!$C$7,A976)</f>
        <v>72501</v>
      </c>
      <c r="D976" s="78" t="n">
        <f aca="false">IF(AND($B976&lt;Input!$C$31,$B976&lt;Input!$G$31),Input!$G$41,0)</f>
        <v>0</v>
      </c>
      <c r="E976" s="78" t="n">
        <f aca="true">IF(AND($B976&gt;Input!$G$45,$B976&lt;Input!$G$25),PMT(Input!$G$40/(100*12),(OFFSET($A$4,MATCH(Input!$G$25,$B$4:$B$1004,1),0,1,1)-OFFSET($A$4,MATCH(Input!$G$45,$B$4:$B$1004,1),0,1,1)),$H$4,0,1),0)</f>
        <v>0</v>
      </c>
      <c r="F976" s="78" t="n">
        <f aca="false">($F975+$D976+$E976)*(1+Input!$G$40/(100*12))</f>
        <v>-3.00120028086667E-009</v>
      </c>
    </row>
    <row r="977" customFormat="false" ht="12.8" hidden="false" customHeight="false" outlineLevel="0" collapsed="false">
      <c r="A977" s="76" t="n">
        <v>973</v>
      </c>
      <c r="B977" s="77" t="n">
        <f aca="false">EOMONTH(Input!$C$7,A977)</f>
        <v>72532</v>
      </c>
      <c r="D977" s="78" t="n">
        <f aca="false">IF(AND($B977&lt;Input!$C$31,$B977&lt;Input!$G$31),Input!$G$41,0)</f>
        <v>0</v>
      </c>
      <c r="E977" s="78" t="n">
        <f aca="true">IF(AND($B977&gt;Input!$G$45,$B977&lt;Input!$G$25),PMT(Input!$G$40/(100*12),(OFFSET($A$4,MATCH(Input!$G$25,$B$4:$B$1004,1),0,1,1)-OFFSET($A$4,MATCH(Input!$G$45,$B$4:$B$1004,1),0,1,1)),$H$4,0,1),0)</f>
        <v>0</v>
      </c>
      <c r="F977" s="78" t="n">
        <f aca="false">($F976+$D977+$E977)*(1+Input!$G$40/(100*12))</f>
        <v>-3.01370528203694E-009</v>
      </c>
    </row>
    <row r="978" customFormat="false" ht="12.8" hidden="false" customHeight="false" outlineLevel="0" collapsed="false">
      <c r="A978" s="76" t="n">
        <v>974</v>
      </c>
      <c r="B978" s="77" t="n">
        <f aca="false">EOMONTH(Input!$C$7,A978)</f>
        <v>72563</v>
      </c>
      <c r="D978" s="78" t="n">
        <f aca="false">IF(AND($B978&lt;Input!$C$31,$B978&lt;Input!$G$31),Input!$G$41,0)</f>
        <v>0</v>
      </c>
      <c r="E978" s="78" t="n">
        <f aca="true">IF(AND($B978&gt;Input!$G$45,$B978&lt;Input!$G$25),PMT(Input!$G$40/(100*12),(OFFSET($A$4,MATCH(Input!$G$25,$B$4:$B$1004,1),0,1,1)-OFFSET($A$4,MATCH(Input!$G$45,$B$4:$B$1004,1),0,1,1)),$H$4,0,1),0)</f>
        <v>0</v>
      </c>
      <c r="F978" s="78" t="n">
        <f aca="false">($F977+$D978+$E978)*(1+Input!$G$40/(100*12))</f>
        <v>-3.02626238737876E-009</v>
      </c>
    </row>
    <row r="979" customFormat="false" ht="12.8" hidden="false" customHeight="false" outlineLevel="0" collapsed="false">
      <c r="A979" s="76" t="n">
        <v>975</v>
      </c>
      <c r="B979" s="77" t="n">
        <f aca="false">EOMONTH(Input!$C$7,A979)</f>
        <v>72593</v>
      </c>
      <c r="D979" s="78" t="n">
        <f aca="false">IF(AND($B979&lt;Input!$C$31,$B979&lt;Input!$G$31),Input!$G$41,0)</f>
        <v>0</v>
      </c>
      <c r="E979" s="78" t="n">
        <f aca="true">IF(AND($B979&gt;Input!$G$45,$B979&lt;Input!$G$25),PMT(Input!$G$40/(100*12),(OFFSET($A$4,MATCH(Input!$G$25,$B$4:$B$1004,1),0,1,1)-OFFSET($A$4,MATCH(Input!$G$45,$B$4:$B$1004,1),0,1,1)),$H$4,0,1),0)</f>
        <v>0</v>
      </c>
      <c r="F979" s="78" t="n">
        <f aca="false">($F978+$D979+$E979)*(1+Input!$G$40/(100*12))</f>
        <v>-3.03887181399284E-009</v>
      </c>
    </row>
    <row r="980" customFormat="false" ht="12.8" hidden="false" customHeight="false" outlineLevel="0" collapsed="false">
      <c r="A980" s="76" t="n">
        <v>976</v>
      </c>
      <c r="B980" s="77" t="n">
        <f aca="false">EOMONTH(Input!$C$7,A980)</f>
        <v>72624</v>
      </c>
      <c r="D980" s="78" t="n">
        <f aca="false">IF(AND($B980&lt;Input!$C$31,$B980&lt;Input!$G$31),Input!$G$41,0)</f>
        <v>0</v>
      </c>
      <c r="E980" s="78" t="n">
        <f aca="true">IF(AND($B980&gt;Input!$G$45,$B980&lt;Input!$G$25),PMT(Input!$G$40/(100*12),(OFFSET($A$4,MATCH(Input!$G$25,$B$4:$B$1004,1),0,1,1)-OFFSET($A$4,MATCH(Input!$G$45,$B$4:$B$1004,1),0,1,1)),$H$4,0,1),0)</f>
        <v>0</v>
      </c>
      <c r="F980" s="78" t="n">
        <f aca="false">($F979+$D980+$E980)*(1+Input!$G$40/(100*12))</f>
        <v>-3.05153377988448E-009</v>
      </c>
    </row>
    <row r="981" customFormat="false" ht="12.8" hidden="false" customHeight="false" outlineLevel="0" collapsed="false">
      <c r="A981" s="76" t="n">
        <v>977</v>
      </c>
      <c r="B981" s="77" t="n">
        <f aca="false">EOMONTH(Input!$C$7,A981)</f>
        <v>72654</v>
      </c>
      <c r="D981" s="78" t="n">
        <f aca="false">IF(AND($B981&lt;Input!$C$31,$B981&lt;Input!$G$31),Input!$G$41,0)</f>
        <v>0</v>
      </c>
      <c r="E981" s="78" t="n">
        <f aca="true">IF(AND($B981&gt;Input!$G$45,$B981&lt;Input!$G$25),PMT(Input!$G$40/(100*12),(OFFSET($A$4,MATCH(Input!$G$25,$B$4:$B$1004,1),0,1,1)-OFFSET($A$4,MATCH(Input!$G$45,$B$4:$B$1004,1),0,1,1)),$H$4,0,1),0)</f>
        <v>0</v>
      </c>
      <c r="F981" s="78" t="n">
        <f aca="false">($F980+$D981+$E981)*(1+Input!$G$40/(100*12))</f>
        <v>-3.06424850396733E-009</v>
      </c>
    </row>
    <row r="982" customFormat="false" ht="12.8" hidden="false" customHeight="false" outlineLevel="0" collapsed="false">
      <c r="A982" s="76" t="n">
        <v>978</v>
      </c>
      <c r="B982" s="77" t="n">
        <f aca="false">EOMONTH(Input!$C$7,A982)</f>
        <v>72685</v>
      </c>
      <c r="D982" s="78" t="n">
        <f aca="false">IF(AND($B982&lt;Input!$C$31,$B982&lt;Input!$G$31),Input!$G$41,0)</f>
        <v>0</v>
      </c>
      <c r="E982" s="78" t="n">
        <f aca="true">IF(AND($B982&gt;Input!$G$45,$B982&lt;Input!$G$25),PMT(Input!$G$40/(100*12),(OFFSET($A$4,MATCH(Input!$G$25,$B$4:$B$1004,1),0,1,1)-OFFSET($A$4,MATCH(Input!$G$45,$B$4:$B$1004,1),0,1,1)),$H$4,0,1),0)</f>
        <v>0</v>
      </c>
      <c r="F982" s="78" t="n">
        <f aca="false">($F981+$D982+$E982)*(1+Input!$G$40/(100*12))</f>
        <v>-3.07701620606719E-009</v>
      </c>
    </row>
    <row r="983" customFormat="false" ht="12.8" hidden="false" customHeight="false" outlineLevel="0" collapsed="false">
      <c r="A983" s="76" t="n">
        <v>979</v>
      </c>
      <c r="B983" s="77" t="n">
        <f aca="false">EOMONTH(Input!$C$7,A983)</f>
        <v>72716</v>
      </c>
      <c r="D983" s="78" t="n">
        <f aca="false">IF(AND($B983&lt;Input!$C$31,$B983&lt;Input!$G$31),Input!$G$41,0)</f>
        <v>0</v>
      </c>
      <c r="E983" s="78" t="n">
        <f aca="true">IF(AND($B983&gt;Input!$G$45,$B983&lt;Input!$G$25),PMT(Input!$G$40/(100*12),(OFFSET($A$4,MATCH(Input!$G$25,$B$4:$B$1004,1),0,1,1)-OFFSET($A$4,MATCH(Input!$G$45,$B$4:$B$1004,1),0,1,1)),$H$4,0,1),0)</f>
        <v>0</v>
      </c>
      <c r="F983" s="78" t="n">
        <f aca="false">($F982+$D983+$E983)*(1+Input!$G$40/(100*12))</f>
        <v>-3.08983710692581E-009</v>
      </c>
    </row>
    <row r="984" customFormat="false" ht="12.8" hidden="false" customHeight="false" outlineLevel="0" collapsed="false">
      <c r="A984" s="76" t="n">
        <v>980</v>
      </c>
      <c r="B984" s="77" t="n">
        <f aca="false">EOMONTH(Input!$C$7,A984)</f>
        <v>72744</v>
      </c>
      <c r="D984" s="78" t="n">
        <f aca="false">IF(AND($B984&lt;Input!$C$31,$B984&lt;Input!$G$31),Input!$G$41,0)</f>
        <v>0</v>
      </c>
      <c r="E984" s="78" t="n">
        <f aca="true">IF(AND($B984&gt;Input!$G$45,$B984&lt;Input!$G$25),PMT(Input!$G$40/(100*12),(OFFSET($A$4,MATCH(Input!$G$25,$B$4:$B$1004,1),0,1,1)-OFFSET($A$4,MATCH(Input!$G$45,$B$4:$B$1004,1),0,1,1)),$H$4,0,1),0)</f>
        <v>0</v>
      </c>
      <c r="F984" s="78" t="n">
        <f aca="false">($F983+$D984+$E984)*(1+Input!$G$40/(100*12))</f>
        <v>-3.10271142820467E-009</v>
      </c>
    </row>
    <row r="985" customFormat="false" ht="12.8" hidden="false" customHeight="false" outlineLevel="0" collapsed="false">
      <c r="A985" s="76" t="n">
        <v>981</v>
      </c>
      <c r="B985" s="77" t="n">
        <f aca="false">EOMONTH(Input!$C$7,A985)</f>
        <v>72775</v>
      </c>
      <c r="D985" s="78" t="n">
        <f aca="false">IF(AND($B985&lt;Input!$C$31,$B985&lt;Input!$G$31),Input!$G$41,0)</f>
        <v>0</v>
      </c>
      <c r="E985" s="78" t="n">
        <f aca="true">IF(AND($B985&gt;Input!$G$45,$B985&lt;Input!$G$25),PMT(Input!$G$40/(100*12),(OFFSET($A$4,MATCH(Input!$G$25,$B$4:$B$1004,1),0,1,1)-OFFSET($A$4,MATCH(Input!$G$45,$B$4:$B$1004,1),0,1,1)),$H$4,0,1),0)</f>
        <v>0</v>
      </c>
      <c r="F985" s="78" t="n">
        <f aca="false">($F984+$D985+$E985)*(1+Input!$G$40/(100*12))</f>
        <v>-3.11563939248885E-009</v>
      </c>
    </row>
    <row r="986" customFormat="false" ht="12.8" hidden="false" customHeight="false" outlineLevel="0" collapsed="false">
      <c r="A986" s="76" t="n">
        <v>982</v>
      </c>
      <c r="B986" s="77" t="n">
        <f aca="false">EOMONTH(Input!$C$7,A986)</f>
        <v>72805</v>
      </c>
      <c r="D986" s="78" t="n">
        <f aca="false">IF(AND($B986&lt;Input!$C$31,$B986&lt;Input!$G$31),Input!$G$41,0)</f>
        <v>0</v>
      </c>
      <c r="E986" s="78" t="n">
        <f aca="true">IF(AND($B986&gt;Input!$G$45,$B986&lt;Input!$G$25),PMT(Input!$G$40/(100*12),(OFFSET($A$4,MATCH(Input!$G$25,$B$4:$B$1004,1),0,1,1)-OFFSET($A$4,MATCH(Input!$G$45,$B$4:$B$1004,1),0,1,1)),$H$4,0,1),0)</f>
        <v>0</v>
      </c>
      <c r="F986" s="78" t="n">
        <f aca="false">($F985+$D986+$E986)*(1+Input!$G$40/(100*12))</f>
        <v>-3.12862122329089E-009</v>
      </c>
    </row>
    <row r="987" customFormat="false" ht="12.8" hidden="false" customHeight="false" outlineLevel="0" collapsed="false">
      <c r="A987" s="76" t="n">
        <v>983</v>
      </c>
      <c r="B987" s="77" t="n">
        <f aca="false">EOMONTH(Input!$C$7,A987)</f>
        <v>72836</v>
      </c>
      <c r="D987" s="78" t="n">
        <f aca="false">IF(AND($B987&lt;Input!$C$31,$B987&lt;Input!$G$31),Input!$G$41,0)</f>
        <v>0</v>
      </c>
      <c r="E987" s="78" t="n">
        <f aca="true">IF(AND($B987&gt;Input!$G$45,$B987&lt;Input!$G$25),PMT(Input!$G$40/(100*12),(OFFSET($A$4,MATCH(Input!$G$25,$B$4:$B$1004,1),0,1,1)-OFFSET($A$4,MATCH(Input!$G$45,$B$4:$B$1004,1),0,1,1)),$H$4,0,1),0)</f>
        <v>0</v>
      </c>
      <c r="F987" s="78" t="n">
        <f aca="false">($F986+$D987+$E987)*(1+Input!$G$40/(100*12))</f>
        <v>-3.1416571450546E-009</v>
      </c>
    </row>
    <row r="988" customFormat="false" ht="12.8" hidden="false" customHeight="false" outlineLevel="0" collapsed="false">
      <c r="A988" s="76" t="n">
        <v>984</v>
      </c>
      <c r="B988" s="77" t="n">
        <f aca="false">EOMONTH(Input!$C$7,A988)</f>
        <v>72866</v>
      </c>
      <c r="D988" s="78" t="n">
        <f aca="false">IF(AND($B988&lt;Input!$C$31,$B988&lt;Input!$G$31),Input!$G$41,0)</f>
        <v>0</v>
      </c>
      <c r="E988" s="78" t="n">
        <f aca="true">IF(AND($B988&gt;Input!$G$45,$B988&lt;Input!$G$25),PMT(Input!$G$40/(100*12),(OFFSET($A$4,MATCH(Input!$G$25,$B$4:$B$1004,1),0,1,1)-OFFSET($A$4,MATCH(Input!$G$45,$B$4:$B$1004,1),0,1,1)),$H$4,0,1),0)</f>
        <v>0</v>
      </c>
      <c r="F988" s="78" t="n">
        <f aca="false">($F987+$D988+$E988)*(1+Input!$G$40/(100*12))</f>
        <v>-3.154747383159E-009</v>
      </c>
    </row>
    <row r="989" customFormat="false" ht="12.8" hidden="false" customHeight="false" outlineLevel="0" collapsed="false">
      <c r="A989" s="76" t="n">
        <v>985</v>
      </c>
      <c r="B989" s="77" t="n">
        <f aca="false">EOMONTH(Input!$C$7,A989)</f>
        <v>72897</v>
      </c>
      <c r="D989" s="78" t="n">
        <f aca="false">IF(AND($B989&lt;Input!$C$31,$B989&lt;Input!$G$31),Input!$G$41,0)</f>
        <v>0</v>
      </c>
      <c r="E989" s="78" t="n">
        <f aca="true">IF(AND($B989&gt;Input!$G$45,$B989&lt;Input!$G$25),PMT(Input!$G$40/(100*12),(OFFSET($A$4,MATCH(Input!$G$25,$B$4:$B$1004,1),0,1,1)-OFFSET($A$4,MATCH(Input!$G$45,$B$4:$B$1004,1),0,1,1)),$H$4,0,1),0)</f>
        <v>0</v>
      </c>
      <c r="F989" s="78" t="n">
        <f aca="false">($F988+$D989+$E989)*(1+Input!$G$40/(100*12))</f>
        <v>-3.16789216392216E-009</v>
      </c>
    </row>
    <row r="990" customFormat="false" ht="12.8" hidden="false" customHeight="false" outlineLevel="0" collapsed="false">
      <c r="A990" s="76" t="n">
        <v>986</v>
      </c>
      <c r="B990" s="77" t="n">
        <f aca="false">EOMONTH(Input!$C$7,A990)</f>
        <v>72928</v>
      </c>
      <c r="D990" s="78" t="n">
        <f aca="false">IF(AND($B990&lt;Input!$C$31,$B990&lt;Input!$G$31),Input!$G$41,0)</f>
        <v>0</v>
      </c>
      <c r="E990" s="78" t="n">
        <f aca="true">IF(AND($B990&gt;Input!$G$45,$B990&lt;Input!$G$25),PMT(Input!$G$40/(100*12),(OFFSET($A$4,MATCH(Input!$G$25,$B$4:$B$1004,1),0,1,1)-OFFSET($A$4,MATCH(Input!$G$45,$B$4:$B$1004,1),0,1,1)),$H$4,0,1),0)</f>
        <v>0</v>
      </c>
      <c r="F990" s="78" t="n">
        <f aca="false">($F989+$D990+$E990)*(1+Input!$G$40/(100*12))</f>
        <v>-3.18109171460517E-009</v>
      </c>
    </row>
    <row r="991" customFormat="false" ht="12.8" hidden="false" customHeight="false" outlineLevel="0" collapsed="false">
      <c r="A991" s="76" t="n">
        <v>987</v>
      </c>
      <c r="B991" s="77" t="n">
        <f aca="false">EOMONTH(Input!$C$7,A991)</f>
        <v>72958</v>
      </c>
      <c r="D991" s="78" t="n">
        <f aca="false">IF(AND($B991&lt;Input!$C$31,$B991&lt;Input!$G$31),Input!$G$41,0)</f>
        <v>0</v>
      </c>
      <c r="E991" s="78" t="n">
        <f aca="true">IF(AND($B991&gt;Input!$G$45,$B991&lt;Input!$G$25),PMT(Input!$G$40/(100*12),(OFFSET($A$4,MATCH(Input!$G$25,$B$4:$B$1004,1),0,1,1)-OFFSET($A$4,MATCH(Input!$G$45,$B$4:$B$1004,1),0,1,1)),$H$4,0,1),0)</f>
        <v>0</v>
      </c>
      <c r="F991" s="78" t="n">
        <f aca="false">($F990+$D991+$E991)*(1+Input!$G$40/(100*12))</f>
        <v>-3.19434626341602E-009</v>
      </c>
    </row>
    <row r="992" customFormat="false" ht="12.8" hidden="false" customHeight="false" outlineLevel="0" collapsed="false">
      <c r="A992" s="76" t="n">
        <v>988</v>
      </c>
      <c r="B992" s="77" t="n">
        <f aca="false">EOMONTH(Input!$C$7,A992)</f>
        <v>72989</v>
      </c>
      <c r="D992" s="78" t="n">
        <f aca="false">IF(AND($B992&lt;Input!$C$31,$B992&lt;Input!$G$31),Input!$G$41,0)</f>
        <v>0</v>
      </c>
      <c r="E992" s="78" t="n">
        <f aca="true">IF(AND($B992&gt;Input!$G$45,$B992&lt;Input!$G$25),PMT(Input!$G$40/(100*12),(OFFSET($A$4,MATCH(Input!$G$25,$B$4:$B$1004,1),0,1,1)-OFFSET($A$4,MATCH(Input!$G$45,$B$4:$B$1004,1),0,1,1)),$H$4,0,1),0)</f>
        <v>0</v>
      </c>
      <c r="F992" s="78" t="n">
        <f aca="false">($F991+$D992+$E992)*(1+Input!$G$40/(100*12))</f>
        <v>-3.20765603951359E-009</v>
      </c>
    </row>
    <row r="993" customFormat="false" ht="12.8" hidden="false" customHeight="false" outlineLevel="0" collapsed="false">
      <c r="A993" s="76" t="n">
        <v>989</v>
      </c>
      <c r="B993" s="77" t="n">
        <f aca="false">EOMONTH(Input!$C$7,A993)</f>
        <v>73019</v>
      </c>
      <c r="D993" s="78" t="n">
        <f aca="false">IF(AND($B993&lt;Input!$C$31,$B993&lt;Input!$G$31),Input!$G$41,0)</f>
        <v>0</v>
      </c>
      <c r="E993" s="78" t="n">
        <f aca="true">IF(AND($B993&gt;Input!$G$45,$B993&lt;Input!$G$25),PMT(Input!$G$40/(100*12),(OFFSET($A$4,MATCH(Input!$G$25,$B$4:$B$1004,1),0,1,1)-OFFSET($A$4,MATCH(Input!$G$45,$B$4:$B$1004,1),0,1,1)),$H$4,0,1),0)</f>
        <v>0</v>
      </c>
      <c r="F993" s="78" t="n">
        <f aca="false">($F992+$D993+$E993)*(1+Input!$G$40/(100*12))</f>
        <v>-3.22102127301156E-009</v>
      </c>
    </row>
    <row r="994" customFormat="false" ht="12.8" hidden="false" customHeight="false" outlineLevel="0" collapsed="false">
      <c r="A994" s="76" t="n">
        <v>990</v>
      </c>
      <c r="B994" s="77" t="n">
        <f aca="false">EOMONTH(Input!$C$7,A994)</f>
        <v>73050</v>
      </c>
      <c r="D994" s="78" t="n">
        <f aca="false">IF(AND($B994&lt;Input!$C$31,$B994&lt;Input!$G$31),Input!$G$41,0)</f>
        <v>0</v>
      </c>
      <c r="E994" s="78" t="n">
        <f aca="true">IF(AND($B994&gt;Input!$G$45,$B994&lt;Input!$G$25),PMT(Input!$G$40/(100*12),(OFFSET($A$4,MATCH(Input!$G$25,$B$4:$B$1004,1),0,1,1)-OFFSET($A$4,MATCH(Input!$G$45,$B$4:$B$1004,1),0,1,1)),$H$4,0,1),0)</f>
        <v>0</v>
      </c>
      <c r="F994" s="78" t="n">
        <f aca="false">($F993+$D994+$E994)*(1+Input!$G$40/(100*12))</f>
        <v>-3.23444219498244E-009</v>
      </c>
    </row>
    <row r="995" customFormat="false" ht="12.8" hidden="false" customHeight="false" outlineLevel="0" collapsed="false">
      <c r="A995" s="76" t="n">
        <v>991</v>
      </c>
      <c r="B995" s="77" t="n">
        <f aca="false">EOMONTH(Input!$C$7,A995)</f>
        <v>73081</v>
      </c>
      <c r="D995" s="78" t="n">
        <f aca="false">IF(AND($B995&lt;Input!$C$31,$B995&lt;Input!$G$31),Input!$G$41,0)</f>
        <v>0</v>
      </c>
      <c r="E995" s="78" t="n">
        <f aca="true">IF(AND($B995&gt;Input!$G$45,$B995&lt;Input!$G$25),PMT(Input!$G$40/(100*12),(OFFSET($A$4,MATCH(Input!$G$25,$B$4:$B$1004,1),0,1,1)-OFFSET($A$4,MATCH(Input!$G$45,$B$4:$B$1004,1),0,1,1)),$H$4,0,1),0)</f>
        <v>0</v>
      </c>
      <c r="F995" s="78" t="n">
        <f aca="false">($F994+$D995+$E995)*(1+Input!$G$40/(100*12))</f>
        <v>-3.24791903746154E-009</v>
      </c>
    </row>
    <row r="996" customFormat="false" ht="12.8" hidden="false" customHeight="false" outlineLevel="0" collapsed="false">
      <c r="A996" s="76" t="n">
        <v>992</v>
      </c>
      <c r="B996" s="77" t="n">
        <f aca="false">EOMONTH(Input!$C$7,A996)</f>
        <v>73109</v>
      </c>
      <c r="D996" s="78" t="n">
        <f aca="false">IF(AND($B996&lt;Input!$C$31,$B996&lt;Input!$G$31),Input!$G$41,0)</f>
        <v>0</v>
      </c>
      <c r="E996" s="78" t="n">
        <f aca="true">IF(AND($B996&gt;Input!$G$45,$B996&lt;Input!$G$25),PMT(Input!$G$40/(100*12),(OFFSET($A$4,MATCH(Input!$G$25,$B$4:$B$1004,1),0,1,1)-OFFSET($A$4,MATCH(Input!$G$45,$B$4:$B$1004,1),0,1,1)),$H$4,0,1),0)</f>
        <v>0</v>
      </c>
      <c r="F996" s="78" t="n">
        <f aca="false">($F995+$D996+$E996)*(1+Input!$G$40/(100*12))</f>
        <v>-3.26145203345096E-009</v>
      </c>
    </row>
    <row r="997" customFormat="false" ht="12.8" hidden="false" customHeight="false" outlineLevel="0" collapsed="false">
      <c r="A997" s="76" t="n">
        <v>993</v>
      </c>
      <c r="B997" s="77" t="n">
        <f aca="false">EOMONTH(Input!$C$7,A997)</f>
        <v>73140</v>
      </c>
      <c r="D997" s="78" t="n">
        <f aca="false">IF(AND($B997&lt;Input!$C$31,$B997&lt;Input!$G$31),Input!$G$41,0)</f>
        <v>0</v>
      </c>
      <c r="E997" s="78" t="n">
        <f aca="true">IF(AND($B997&gt;Input!$G$45,$B997&lt;Input!$G$25),PMT(Input!$G$40/(100*12),(OFFSET($A$4,MATCH(Input!$G$25,$B$4:$B$1004,1),0,1,1)-OFFSET($A$4,MATCH(Input!$G$45,$B$4:$B$1004,1),0,1,1)),$H$4,0,1),0)</f>
        <v>0</v>
      </c>
      <c r="F997" s="78" t="n">
        <f aca="false">($F996+$D997+$E997)*(1+Input!$G$40/(100*12))</f>
        <v>-3.27504141692367E-009</v>
      </c>
    </row>
    <row r="998" customFormat="false" ht="12.8" hidden="false" customHeight="false" outlineLevel="0" collapsed="false">
      <c r="A998" s="76" t="n">
        <v>994</v>
      </c>
      <c r="B998" s="77" t="n">
        <f aca="false">EOMONTH(Input!$C$7,A998)</f>
        <v>73170</v>
      </c>
      <c r="D998" s="78" t="n">
        <f aca="false">IF(AND($B998&lt;Input!$C$31,$B998&lt;Input!$G$31),Input!$G$41,0)</f>
        <v>0</v>
      </c>
      <c r="E998" s="78" t="n">
        <f aca="true">IF(AND($B998&gt;Input!$G$45,$B998&lt;Input!$G$25),PMT(Input!$G$40/(100*12),(OFFSET($A$4,MATCH(Input!$G$25,$B$4:$B$1004,1),0,1,1)-OFFSET($A$4,MATCH(Input!$G$45,$B$4:$B$1004,1),0,1,1)),$H$4,0,1),0)</f>
        <v>0</v>
      </c>
      <c r="F998" s="78" t="n">
        <f aca="false">($F997+$D998+$E998)*(1+Input!$G$40/(100*12))</f>
        <v>-3.28868742282752E-009</v>
      </c>
    </row>
    <row r="999" customFormat="false" ht="12.8" hidden="false" customHeight="false" outlineLevel="0" collapsed="false">
      <c r="A999" s="76" t="n">
        <v>995</v>
      </c>
      <c r="B999" s="77" t="n">
        <f aca="false">EOMONTH(Input!$C$7,A999)</f>
        <v>73201</v>
      </c>
      <c r="D999" s="78" t="n">
        <f aca="false">IF(AND($B999&lt;Input!$C$31,$B999&lt;Input!$G$31),Input!$G$41,0)</f>
        <v>0</v>
      </c>
      <c r="E999" s="78" t="n">
        <f aca="true">IF(AND($B999&gt;Input!$G$45,$B999&lt;Input!$G$25),PMT(Input!$G$40/(100*12),(OFFSET($A$4,MATCH(Input!$G$25,$B$4:$B$1004,1),0,1,1)-OFFSET($A$4,MATCH(Input!$G$45,$B$4:$B$1004,1),0,1,1)),$H$4,0,1),0)</f>
        <v>0</v>
      </c>
      <c r="F999" s="78" t="n">
        <f aca="false">($F998+$D999+$E999)*(1+Input!$G$40/(100*12))</f>
        <v>-3.3023902870893E-009</v>
      </c>
    </row>
    <row r="1000" customFormat="false" ht="12.8" hidden="false" customHeight="false" outlineLevel="0" collapsed="false">
      <c r="A1000" s="76" t="n">
        <v>996</v>
      </c>
      <c r="B1000" s="77" t="n">
        <f aca="false">EOMONTH(Input!$C$7,A1000)</f>
        <v>73231</v>
      </c>
      <c r="D1000" s="78" t="n">
        <f aca="false">IF(AND($B1000&lt;Input!$C$31,$B1000&lt;Input!$G$31),Input!$G$41,0)</f>
        <v>0</v>
      </c>
      <c r="E1000" s="78" t="n">
        <f aca="true">IF(AND($B1000&gt;Input!$G$45,$B1000&lt;Input!$G$25),PMT(Input!$G$40/(100*12),(OFFSET($A$4,MATCH(Input!$G$25,$B$4:$B$1004,1),0,1,1)-OFFSET($A$4,MATCH(Input!$G$45,$B$4:$B$1004,1),0,1,1)),$H$4,0,1),0)</f>
        <v>0</v>
      </c>
      <c r="F1000" s="78" t="n">
        <f aca="false">($F999+$D1000+$E1000)*(1+Input!$G$40/(100*12))</f>
        <v>-3.31615024661884E-009</v>
      </c>
    </row>
    <row r="1001" customFormat="false" ht="12.8" hidden="false" customHeight="false" outlineLevel="0" collapsed="false">
      <c r="A1001" s="76" t="n">
        <v>997</v>
      </c>
      <c r="B1001" s="77" t="n">
        <f aca="false">EOMONTH(Input!$C$7,A1001)</f>
        <v>73262</v>
      </c>
      <c r="D1001" s="78" t="n">
        <f aca="false">IF(AND($B1001&lt;Input!$C$31,$B1001&lt;Input!$G$31),Input!$G$41,0)</f>
        <v>0</v>
      </c>
      <c r="E1001" s="78" t="n">
        <f aca="true">IF(AND($B1001&gt;Input!$G$45,$B1001&lt;Input!$G$25),PMT(Input!$G$40/(100*12),(OFFSET($A$4,MATCH(Input!$G$25,$B$4:$B$1004,1),0,1,1)-OFFSET($A$4,MATCH(Input!$G$45,$B$4:$B$1004,1),0,1,1)),$H$4,0,1),0)</f>
        <v>0</v>
      </c>
      <c r="F1001" s="78" t="n">
        <f aca="false">($F1000+$D1001+$E1001)*(1+Input!$G$40/(100*12))</f>
        <v>-3.32996753931309E-009</v>
      </c>
    </row>
    <row r="1002" customFormat="false" ht="12.8" hidden="false" customHeight="false" outlineLevel="0" collapsed="false">
      <c r="A1002" s="76" t="n">
        <v>998</v>
      </c>
      <c r="B1002" s="77" t="n">
        <f aca="false">EOMONTH(Input!$C$7,A1002)</f>
        <v>73293</v>
      </c>
      <c r="D1002" s="78" t="n">
        <f aca="false">IF(AND($B1002&lt;Input!$C$31,$B1002&lt;Input!$G$31),Input!$G$41,0)</f>
        <v>0</v>
      </c>
      <c r="E1002" s="78" t="n">
        <f aca="true">IF(AND($B1002&gt;Input!$G$45,$B1002&lt;Input!$G$25),PMT(Input!$G$40/(100*12),(OFFSET($A$4,MATCH(Input!$G$25,$B$4:$B$1004,1),0,1,1)-OFFSET($A$4,MATCH(Input!$G$45,$B$4:$B$1004,1),0,1,1)),$H$4,0,1),0)</f>
        <v>0</v>
      </c>
      <c r="F1002" s="78" t="n">
        <f aca="false">($F1001+$D1002+$E1002)*(1+Input!$G$40/(100*12))</f>
        <v>-3.34384240406022E-009</v>
      </c>
    </row>
    <row r="1003" customFormat="false" ht="12.8" hidden="false" customHeight="false" outlineLevel="0" collapsed="false">
      <c r="A1003" s="76" t="n">
        <v>999</v>
      </c>
      <c r="B1003" s="77" t="n">
        <f aca="false">EOMONTH(Input!$C$7,A1003)</f>
        <v>73323</v>
      </c>
      <c r="D1003" s="78" t="n">
        <f aca="false">IF(AND($B1003&lt;Input!$C$31,$B1003&lt;Input!$G$31),Input!$G$41,0)</f>
        <v>0</v>
      </c>
      <c r="E1003" s="78" t="n">
        <f aca="true">IF(AND($B1003&gt;Input!$G$45,$B1003&lt;Input!$G$25),PMT(Input!$G$40/(100*12),(OFFSET($A$4,MATCH(Input!$G$25,$B$4:$B$1004,1),0,1,1)-OFFSET($A$4,MATCH(Input!$G$45,$B$4:$B$1004,1),0,1,1)),$H$4,0,1),0)</f>
        <v>0</v>
      </c>
      <c r="F1003" s="78" t="n">
        <f aca="false">($F1002+$D1003+$E1003)*(1+Input!$G$40/(100*12))</f>
        <v>-3.35777508074381E-009</v>
      </c>
    </row>
    <row r="1004" customFormat="false" ht="12.8" hidden="false" customHeight="false" outlineLevel="0" collapsed="false">
      <c r="A1004" s="76" t="n">
        <v>1000</v>
      </c>
      <c r="B1004" s="77" t="n">
        <f aca="false">EOMONTH(Input!$C$7,A1004)</f>
        <v>73354</v>
      </c>
      <c r="D1004" s="78" t="n">
        <f aca="false">IF(AND($B1004&lt;Input!$C$31,$B1004&lt;Input!$G$31),Input!$G$41,0)</f>
        <v>0</v>
      </c>
      <c r="E1004" s="78" t="n">
        <f aca="true">IF(AND($B1004&gt;Input!$G$45,$B1004&lt;Input!$G$25),PMT(Input!$G$40/(100*12),(OFFSET($A$4,MATCH(Input!$G$25,$B$4:$B$1004,1),0,1,1)-OFFSET($A$4,MATCH(Input!$G$45,$B$4:$B$1004,1),0,1,1)),$H$4,0,1),0)</f>
        <v>0</v>
      </c>
      <c r="F1004" s="78" t="n">
        <f aca="false">($F1003+$D1004+$E1004)*(1+Input!$G$40/(100*12))</f>
        <v>-3.37176581024691E-009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92"/>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6" min="5" style="76" width="11.6"/>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Input!$C$22</f>
        <v>Tina</v>
      </c>
      <c r="B1" s="79" t="s">
        <v>231</v>
      </c>
      <c r="D1" s="78"/>
      <c r="E1" s="78"/>
      <c r="F1" s="78"/>
    </row>
    <row r="2" customFormat="false" ht="12.8" hidden="false" customHeight="false" outlineLevel="0" collapsed="false">
      <c r="E2" s="82" t="s">
        <v>165</v>
      </c>
      <c r="H2" s="82" t="s">
        <v>226</v>
      </c>
    </row>
    <row r="3" s="83" customFormat="true" ht="12.8" hidden="false" customHeight="false" outlineLevel="0" collapsed="false">
      <c r="A3" s="83" t="s">
        <v>177</v>
      </c>
      <c r="B3" s="84" t="s">
        <v>178</v>
      </c>
      <c r="D3" s="83" t="s">
        <v>230</v>
      </c>
      <c r="E3" s="83" t="s">
        <v>181</v>
      </c>
      <c r="F3" s="83" t="s">
        <v>226</v>
      </c>
      <c r="H3" s="83" t="s">
        <v>192</v>
      </c>
    </row>
    <row r="4" customFormat="false" ht="12.8" hidden="false" customHeight="false" outlineLevel="0" collapsed="false">
      <c r="A4" s="76" t="n">
        <v>0</v>
      </c>
      <c r="B4" s="77" t="n">
        <f aca="false">EOMONTH(Input!$C$7,A4)</f>
        <v>42916</v>
      </c>
      <c r="D4" s="78" t="n">
        <v>0</v>
      </c>
      <c r="E4" s="78" t="n">
        <v>0</v>
      </c>
      <c r="F4" s="78" t="n">
        <f aca="false">Input!$C$42</f>
        <v>0</v>
      </c>
      <c r="H4" s="78" t="n">
        <f aca="true">OFFSET($F$4,(MATCH(Input!$C$31,$B$4:$B$1004,1)-1),0,1,1)</f>
        <v>0</v>
      </c>
    </row>
    <row r="5" customFormat="false" ht="12.8" hidden="false" customHeight="false" outlineLevel="0" collapsed="false">
      <c r="A5" s="76" t="n">
        <v>1</v>
      </c>
      <c r="B5" s="77" t="n">
        <f aca="false">EOMONTH(Input!$C$7,A5)</f>
        <v>42947</v>
      </c>
      <c r="D5" s="78" t="n">
        <f aca="false">IF(AND($B5&lt;Input!$C$31,$B5&lt;Input!$G$31),Input!$C$44,0)</f>
        <v>0</v>
      </c>
      <c r="E5" s="78" t="n">
        <f aca="true">IF(AND($B5&gt;Input!$C$31,$B5&lt;Input!$C$25),PMT(Input!$C$43/(100*12),(OFFSET($A$4,MATCH(Input!$C$25,$B$4:$B$1004,1),0,1,1)-OFFSET($A$4,MATCH(Input!$C$31,$B$4:$B$620,1),0,1,1)),$H$4,0,1),0)</f>
        <v>0</v>
      </c>
      <c r="F5" s="78" t="n">
        <f aca="false">($F4+$D5+$E5)*(1+Input!$C$43/(100*12))</f>
        <v>0</v>
      </c>
    </row>
    <row r="6" customFormat="false" ht="12.8" hidden="false" customHeight="false" outlineLevel="0" collapsed="false">
      <c r="A6" s="76" t="n">
        <v>2</v>
      </c>
      <c r="B6" s="77" t="n">
        <f aca="false">EOMONTH(Input!$C$7,A6)</f>
        <v>42978</v>
      </c>
      <c r="D6" s="78" t="n">
        <f aca="false">IF(AND($B6&lt;Input!$C$31,$B6&lt;Input!$G$31),Input!$C$44,0)</f>
        <v>0</v>
      </c>
      <c r="E6" s="78" t="n">
        <f aca="true">IF(AND($B6&gt;Input!$C$31,$B6&lt;Input!$C$25),PMT(Input!$C$43/(100*12),(OFFSET($A$4,MATCH(Input!$C$25,$B$4:$B$1004,1),0,1,1)-OFFSET($A$4,MATCH(Input!$C$31,$B$4:$B$620,1),0,1,1)),$H$4,0,1),0)</f>
        <v>0</v>
      </c>
      <c r="F6" s="78" t="n">
        <f aca="false">($F5+$D6+$E6)*(1+Input!$C$43/(100*12))</f>
        <v>0</v>
      </c>
    </row>
    <row r="7" customFormat="false" ht="12.8" hidden="false" customHeight="false" outlineLevel="0" collapsed="false">
      <c r="A7" s="76" t="n">
        <v>3</v>
      </c>
      <c r="B7" s="77" t="n">
        <f aca="false">EOMONTH(Input!$C$7,A7)</f>
        <v>43008</v>
      </c>
      <c r="D7" s="78" t="n">
        <f aca="false">IF(AND($B7&lt;Input!$C$31,$B7&lt;Input!$G$31),Input!$C$44,0)</f>
        <v>0</v>
      </c>
      <c r="E7" s="78" t="n">
        <f aca="true">IF(AND($B7&gt;Input!$C$31,$B7&lt;Input!$C$25),PMT(Input!$C$43/(100*12),(OFFSET($A$4,MATCH(Input!$C$25,$B$4:$B$1004,1),0,1,1)-OFFSET($A$4,MATCH(Input!$C$31,$B$4:$B$620,1),0,1,1)),$H$4,0,1),0)</f>
        <v>0</v>
      </c>
      <c r="F7" s="78" t="n">
        <f aca="false">($F6+$D7+$E7)*(1+Input!$C$43/(100*12))</f>
        <v>0</v>
      </c>
    </row>
    <row r="8" customFormat="false" ht="12.8" hidden="false" customHeight="false" outlineLevel="0" collapsed="false">
      <c r="A8" s="76" t="n">
        <v>4</v>
      </c>
      <c r="B8" s="77" t="n">
        <f aca="false">EOMONTH(Input!$C$7,A8)</f>
        <v>43039</v>
      </c>
      <c r="D8" s="78" t="n">
        <f aca="false">IF(AND($B8&lt;Input!$C$31,$B8&lt;Input!$G$31),Input!$C$44,0)</f>
        <v>0</v>
      </c>
      <c r="E8" s="78" t="n">
        <f aca="true">IF(AND($B8&gt;Input!$C$31,$B8&lt;Input!$C$25),PMT(Input!$C$43/(100*12),(OFFSET($A$4,MATCH(Input!$C$25,$B$4:$B$1004,1),0,1,1)-OFFSET($A$4,MATCH(Input!$C$31,$B$4:$B$620,1),0,1,1)),$H$4,0,1),0)</f>
        <v>0</v>
      </c>
      <c r="F8" s="78" t="n">
        <f aca="false">($F7+$D8+$E8)*(1+Input!$C$43/(100*12))</f>
        <v>0</v>
      </c>
    </row>
    <row r="9" customFormat="false" ht="12.8" hidden="false" customHeight="false" outlineLevel="0" collapsed="false">
      <c r="A9" s="76" t="n">
        <v>5</v>
      </c>
      <c r="B9" s="77" t="n">
        <f aca="false">EOMONTH(Input!$C$7,A9)</f>
        <v>43069</v>
      </c>
      <c r="D9" s="78" t="n">
        <f aca="false">IF(AND($B9&lt;Input!$C$31,$B9&lt;Input!$G$31),Input!$C$44,0)</f>
        <v>0</v>
      </c>
      <c r="E9" s="78" t="n">
        <f aca="true">IF(AND($B9&gt;Input!$C$31,$B9&lt;Input!$C$25),PMT(Input!$C$43/(100*12),(OFFSET($A$4,MATCH(Input!$C$25,$B$4:$B$1004,1),0,1,1)-OFFSET($A$4,MATCH(Input!$C$31,$B$4:$B$620,1),0,1,1)),$H$4,0,1),0)</f>
        <v>0</v>
      </c>
      <c r="F9" s="78" t="n">
        <f aca="false">($F8+$D9+$E9)*(1+Input!$C$43/(100*12))</f>
        <v>0</v>
      </c>
    </row>
    <row r="10" customFormat="false" ht="12.8" hidden="false" customHeight="false" outlineLevel="0" collapsed="false">
      <c r="A10" s="76" t="n">
        <v>6</v>
      </c>
      <c r="B10" s="77" t="n">
        <f aca="false">EOMONTH(Input!$C$7,A10)</f>
        <v>43100</v>
      </c>
      <c r="D10" s="78" t="n">
        <f aca="false">IF(AND($B10&lt;Input!$C$31,$B10&lt;Input!$G$31),Input!$C$44,0)</f>
        <v>0</v>
      </c>
      <c r="E10" s="78" t="n">
        <f aca="true">IF(AND($B10&gt;Input!$C$31,$B10&lt;Input!$C$25),PMT(Input!$C$43/(100*12),(OFFSET($A$4,MATCH(Input!$C$25,$B$4:$B$1004,1),0,1,1)-OFFSET($A$4,MATCH(Input!$C$31,$B$4:$B$620,1),0,1,1)),$H$4,0,1),0)</f>
        <v>0</v>
      </c>
      <c r="F10" s="78" t="n">
        <f aca="false">($F9+$D10+$E10)*(1+Input!$C$43/(100*12))</f>
        <v>0</v>
      </c>
    </row>
    <row r="11" customFormat="false" ht="12.8" hidden="false" customHeight="false" outlineLevel="0" collapsed="false">
      <c r="A11" s="76" t="n">
        <v>7</v>
      </c>
      <c r="B11" s="77" t="n">
        <f aca="false">EOMONTH(Input!$C$7,A11)</f>
        <v>43131</v>
      </c>
      <c r="D11" s="78" t="n">
        <f aca="false">IF(AND($B11&lt;Input!$C$31,$B11&lt;Input!$G$31),Input!$C$44,0)</f>
        <v>0</v>
      </c>
      <c r="E11" s="78" t="n">
        <f aca="true">IF(AND($B11&gt;Input!$C$31,$B11&lt;Input!$C$25),PMT(Input!$C$43/(100*12),(OFFSET($A$4,MATCH(Input!$C$25,$B$4:$B$1004,1),0,1,1)-OFFSET($A$4,MATCH(Input!$C$31,$B$4:$B$620,1),0,1,1)),$H$4,0,1),0)</f>
        <v>0</v>
      </c>
      <c r="F11" s="78" t="n">
        <f aca="false">($F10+$D11+$E11)*(1+Input!$C$43/(100*12))</f>
        <v>0</v>
      </c>
    </row>
    <row r="12" customFormat="false" ht="12.8" hidden="false" customHeight="false" outlineLevel="0" collapsed="false">
      <c r="A12" s="76" t="n">
        <v>8</v>
      </c>
      <c r="B12" s="77" t="n">
        <f aca="false">EOMONTH(Input!$C$7,A12)</f>
        <v>43159</v>
      </c>
      <c r="D12" s="78" t="n">
        <f aca="false">IF(AND($B12&lt;Input!$C$31,$B12&lt;Input!$G$31),Input!$C$44,0)</f>
        <v>0</v>
      </c>
      <c r="E12" s="78" t="n">
        <f aca="true">IF(AND($B12&gt;Input!$C$31,$B12&lt;Input!$C$25),PMT(Input!$C$43/(100*12),(OFFSET($A$4,MATCH(Input!$C$25,$B$4:$B$1004,1),0,1,1)-OFFSET($A$4,MATCH(Input!$C$31,$B$4:$B$620,1),0,1,1)),$H$4,0,1),0)</f>
        <v>0</v>
      </c>
      <c r="F12" s="78" t="n">
        <f aca="false">($F11+$D12+$E12)*(1+Input!$C$43/(100*12))</f>
        <v>0</v>
      </c>
    </row>
    <row r="13" customFormat="false" ht="12.8" hidden="false" customHeight="false" outlineLevel="0" collapsed="false">
      <c r="A13" s="76" t="n">
        <v>9</v>
      </c>
      <c r="B13" s="77" t="n">
        <f aca="false">EOMONTH(Input!$C$7,A13)</f>
        <v>43190</v>
      </c>
      <c r="D13" s="78" t="n">
        <f aca="false">IF(AND($B13&lt;Input!$C$31,$B13&lt;Input!$G$31),Input!$C$44,0)</f>
        <v>0</v>
      </c>
      <c r="E13" s="78" t="n">
        <f aca="true">IF(AND($B13&gt;Input!$C$31,$B13&lt;Input!$C$25),PMT(Input!$C$43/(100*12),(OFFSET($A$4,MATCH(Input!$C$25,$B$4:$B$1004,1),0,1,1)-OFFSET($A$4,MATCH(Input!$C$31,$B$4:$B$620,1),0,1,1)),$H$4,0,1),0)</f>
        <v>0</v>
      </c>
      <c r="F13" s="78" t="n">
        <f aca="false">($F12+$D13+$E13)*(1+Input!$C$43/(100*12))</f>
        <v>0</v>
      </c>
    </row>
    <row r="14" customFormat="false" ht="12.8" hidden="false" customHeight="false" outlineLevel="0" collapsed="false">
      <c r="A14" s="76" t="n">
        <v>10</v>
      </c>
      <c r="B14" s="77" t="n">
        <f aca="false">EOMONTH(Input!$C$7,A14)</f>
        <v>43220</v>
      </c>
      <c r="D14" s="78" t="n">
        <f aca="false">IF(AND($B14&lt;Input!$C$31,$B14&lt;Input!$G$31),Input!$C$44,0)</f>
        <v>0</v>
      </c>
      <c r="E14" s="78" t="n">
        <f aca="true">IF(AND($B14&gt;Input!$C$31,$B14&lt;Input!$C$25),PMT(Input!$C$43/(100*12),(OFFSET($A$4,MATCH(Input!$C$25,$B$4:$B$1004,1),0,1,1)-OFFSET($A$4,MATCH(Input!$C$31,$B$4:$B$620,1),0,1,1)),$H$4,0,1),0)</f>
        <v>0</v>
      </c>
      <c r="F14" s="78" t="n">
        <f aca="false">($F13+$D14+$E14)*(1+Input!$C$43/(100*12))</f>
        <v>0</v>
      </c>
    </row>
    <row r="15" customFormat="false" ht="12.8" hidden="false" customHeight="false" outlineLevel="0" collapsed="false">
      <c r="A15" s="76" t="n">
        <v>11</v>
      </c>
      <c r="B15" s="77" t="n">
        <f aca="false">EOMONTH(Input!$C$7,A15)</f>
        <v>43251</v>
      </c>
      <c r="D15" s="78" t="n">
        <f aca="false">IF(AND($B15&lt;Input!$C$31,$B15&lt;Input!$G$31),Input!$C$44,0)</f>
        <v>0</v>
      </c>
      <c r="E15" s="78" t="n">
        <f aca="true">IF(AND($B15&gt;Input!$C$31,$B15&lt;Input!$C$25),PMT(Input!$C$43/(100*12),(OFFSET($A$4,MATCH(Input!$C$25,$B$4:$B$1004,1),0,1,1)-OFFSET($A$4,MATCH(Input!$C$31,$B$4:$B$620,1),0,1,1)),$H$4,0,1),0)</f>
        <v>0</v>
      </c>
      <c r="F15" s="78" t="n">
        <f aca="false">($F14+$D15+$E15)*(1+Input!$C$43/(100*12))</f>
        <v>0</v>
      </c>
    </row>
    <row r="16" customFormat="false" ht="12.8" hidden="false" customHeight="false" outlineLevel="0" collapsed="false">
      <c r="A16" s="76" t="n">
        <v>12</v>
      </c>
      <c r="B16" s="77" t="n">
        <f aca="false">EOMONTH(Input!$C$7,A16)</f>
        <v>43281</v>
      </c>
      <c r="D16" s="78" t="n">
        <f aca="false">IF(AND($B16&lt;Input!$C$31,$B16&lt;Input!$G$31),Input!$C$44,0)</f>
        <v>0</v>
      </c>
      <c r="E16" s="78" t="n">
        <f aca="true">IF(AND($B16&gt;Input!$C$31,$B16&lt;Input!$C$25),PMT(Input!$C$43/(100*12),(OFFSET($A$4,MATCH(Input!$C$25,$B$4:$B$1004,1),0,1,1)-OFFSET($A$4,MATCH(Input!$C$31,$B$4:$B$620,1),0,1,1)),$H$4,0,1),0)</f>
        <v>0</v>
      </c>
      <c r="F16" s="78" t="n">
        <f aca="false">($F15+$D16+$E16)*(1+Input!$C$43/(100*12))</f>
        <v>0</v>
      </c>
      <c r="G16" s="78"/>
    </row>
    <row r="17" customFormat="false" ht="12.8" hidden="false" customHeight="false" outlineLevel="0" collapsed="false">
      <c r="A17" s="76" t="n">
        <v>13</v>
      </c>
      <c r="B17" s="77" t="n">
        <f aca="false">EOMONTH(Input!$C$7,A17)</f>
        <v>43312</v>
      </c>
      <c r="D17" s="78" t="n">
        <f aca="false">IF(AND($B17&lt;Input!$C$31,$B17&lt;Input!$G$31),Input!$C$44,0)</f>
        <v>0</v>
      </c>
      <c r="E17" s="78" t="n">
        <f aca="true">IF(AND($B17&gt;Input!$C$31,$B17&lt;Input!$C$25),PMT(Input!$C$43/(100*12),(OFFSET($A$4,MATCH(Input!$C$25,$B$4:$B$1004,1),0,1,1)-OFFSET($A$4,MATCH(Input!$C$31,$B$4:$B$620,1),0,1,1)),$H$4,0,1),0)</f>
        <v>0</v>
      </c>
      <c r="F17" s="78" t="n">
        <f aca="false">($F16+$D17+$E17)*(1+Input!$C$43/(100*12))</f>
        <v>0</v>
      </c>
    </row>
    <row r="18" customFormat="false" ht="12.8" hidden="false" customHeight="false" outlineLevel="0" collapsed="false">
      <c r="A18" s="76" t="n">
        <v>14</v>
      </c>
      <c r="B18" s="77" t="n">
        <f aca="false">EOMONTH(Input!$C$7,A18)</f>
        <v>43343</v>
      </c>
      <c r="D18" s="78" t="n">
        <f aca="false">IF(AND($B18&lt;Input!$C$31,$B18&lt;Input!$G$31),Input!$C$44,0)</f>
        <v>0</v>
      </c>
      <c r="E18" s="78" t="n">
        <f aca="true">IF(AND($B18&gt;Input!$C$31,$B18&lt;Input!$C$25),PMT(Input!$C$43/(100*12),(OFFSET($A$4,MATCH(Input!$C$25,$B$4:$B$1004,1),0,1,1)-OFFSET($A$4,MATCH(Input!$C$31,$B$4:$B$620,1),0,1,1)),$H$4,0,1),0)</f>
        <v>0</v>
      </c>
      <c r="F18" s="78" t="n">
        <f aca="false">($F17+$D18+$E18)*(1+Input!$C$43/(100*12))</f>
        <v>0</v>
      </c>
    </row>
    <row r="19" customFormat="false" ht="12.8" hidden="false" customHeight="false" outlineLevel="0" collapsed="false">
      <c r="A19" s="76" t="n">
        <v>15</v>
      </c>
      <c r="B19" s="77" t="n">
        <f aca="false">EOMONTH(Input!$C$7,A19)</f>
        <v>43373</v>
      </c>
      <c r="D19" s="78" t="n">
        <f aca="false">IF(AND($B19&lt;Input!$C$31,$B19&lt;Input!$G$31),Input!$C$44,0)</f>
        <v>0</v>
      </c>
      <c r="E19" s="78" t="n">
        <f aca="true">IF(AND($B19&gt;Input!$C$31,$B19&lt;Input!$C$25),PMT(Input!$C$43/(100*12),(OFFSET($A$4,MATCH(Input!$C$25,$B$4:$B$1004,1),0,1,1)-OFFSET($A$4,MATCH(Input!$C$31,$B$4:$B$620,1),0,1,1)),$H$4,0,1),0)</f>
        <v>0</v>
      </c>
      <c r="F19" s="78" t="n">
        <f aca="false">($F18+$D19+$E19)*(1+Input!$C$43/(100*12))</f>
        <v>0</v>
      </c>
    </row>
    <row r="20" customFormat="false" ht="12.8" hidden="false" customHeight="false" outlineLevel="0" collapsed="false">
      <c r="A20" s="76" t="n">
        <v>16</v>
      </c>
      <c r="B20" s="77" t="n">
        <f aca="false">EOMONTH(Input!$C$7,A20)</f>
        <v>43404</v>
      </c>
      <c r="D20" s="78" t="n">
        <f aca="false">IF(AND($B20&lt;Input!$C$31,$B20&lt;Input!$G$31),Input!$C$44,0)</f>
        <v>0</v>
      </c>
      <c r="E20" s="78" t="n">
        <f aca="true">IF(AND($B20&gt;Input!$C$31,$B20&lt;Input!$C$25),PMT(Input!$C$43/(100*12),(OFFSET($A$4,MATCH(Input!$C$25,$B$4:$B$1004,1),0,1,1)-OFFSET($A$4,MATCH(Input!$C$31,$B$4:$B$620,1),0,1,1)),$H$4,0,1),0)</f>
        <v>0</v>
      </c>
      <c r="F20" s="78" t="n">
        <f aca="false">($F19+$D20+$E20)*(1+Input!$C$43/(100*12))</f>
        <v>0</v>
      </c>
    </row>
    <row r="21" customFormat="false" ht="12.8" hidden="false" customHeight="false" outlineLevel="0" collapsed="false">
      <c r="A21" s="76" t="n">
        <v>17</v>
      </c>
      <c r="B21" s="77" t="n">
        <f aca="false">EOMONTH(Input!$C$7,A21)</f>
        <v>43434</v>
      </c>
      <c r="D21" s="78" t="n">
        <f aca="false">IF(AND($B21&lt;Input!$C$31,$B21&lt;Input!$G$31),Input!$C$44,0)</f>
        <v>0</v>
      </c>
      <c r="E21" s="78" t="n">
        <f aca="true">IF(AND($B21&gt;Input!$C$31,$B21&lt;Input!$C$25),PMT(Input!$C$43/(100*12),(OFFSET($A$4,MATCH(Input!$C$25,$B$4:$B$1004,1),0,1,1)-OFFSET($A$4,MATCH(Input!$C$31,$B$4:$B$620,1),0,1,1)),$H$4,0,1),0)</f>
        <v>0</v>
      </c>
      <c r="F21" s="78" t="n">
        <f aca="false">($F20+$D21+$E21)*(1+Input!$C$43/(100*12))</f>
        <v>0</v>
      </c>
    </row>
    <row r="22" customFormat="false" ht="12.8" hidden="false" customHeight="false" outlineLevel="0" collapsed="false">
      <c r="A22" s="76" t="n">
        <v>18</v>
      </c>
      <c r="B22" s="77" t="n">
        <f aca="false">EOMONTH(Input!$C$7,A22)</f>
        <v>43465</v>
      </c>
      <c r="D22" s="78" t="n">
        <f aca="false">IF(AND($B22&lt;Input!$C$31,$B22&lt;Input!$G$31),Input!$C$44,0)</f>
        <v>0</v>
      </c>
      <c r="E22" s="78" t="n">
        <f aca="true">IF(AND($B22&gt;Input!$C$31,$B22&lt;Input!$C$25),PMT(Input!$C$43/(100*12),(OFFSET($A$4,MATCH(Input!$C$25,$B$4:$B$1004,1),0,1,1)-OFFSET($A$4,MATCH(Input!$C$31,$B$4:$B$620,1),0,1,1)),$H$4,0,1),0)</f>
        <v>0</v>
      </c>
      <c r="F22" s="78" t="n">
        <f aca="false">($F21+$D22+$E22)*(1+Input!$C$43/(100*12))</f>
        <v>0</v>
      </c>
    </row>
    <row r="23" customFormat="false" ht="12.8" hidden="false" customHeight="false" outlineLevel="0" collapsed="false">
      <c r="A23" s="76" t="n">
        <v>19</v>
      </c>
      <c r="B23" s="77" t="n">
        <f aca="false">EOMONTH(Input!$C$7,A23)</f>
        <v>43496</v>
      </c>
      <c r="D23" s="78" t="n">
        <f aca="false">IF(AND($B23&lt;Input!$C$31,$B23&lt;Input!$G$31),Input!$C$44,0)</f>
        <v>0</v>
      </c>
      <c r="E23" s="78" t="n">
        <f aca="true">IF(AND($B23&gt;Input!$C$31,$B23&lt;Input!$C$25),PMT(Input!$C$43/(100*12),(OFFSET($A$4,MATCH(Input!$C$25,$B$4:$B$1004,1),0,1,1)-OFFSET($A$4,MATCH(Input!$C$31,$B$4:$B$620,1),0,1,1)),$H$4,0,1),0)</f>
        <v>0</v>
      </c>
      <c r="F23" s="78" t="n">
        <f aca="false">($F22+$D23+$E23)*(1+Input!$C$43/(100*12))</f>
        <v>0</v>
      </c>
    </row>
    <row r="24" customFormat="false" ht="12.8" hidden="false" customHeight="false" outlineLevel="0" collapsed="false">
      <c r="A24" s="76" t="n">
        <v>20</v>
      </c>
      <c r="B24" s="77" t="n">
        <f aca="false">EOMONTH(Input!$C$7,A24)</f>
        <v>43524</v>
      </c>
      <c r="D24" s="78" t="n">
        <f aca="false">IF(AND($B24&lt;Input!$C$31,$B24&lt;Input!$G$31),Input!$C$44,0)</f>
        <v>0</v>
      </c>
      <c r="E24" s="78" t="n">
        <f aca="true">IF(AND($B24&gt;Input!$C$31,$B24&lt;Input!$C$25),PMT(Input!$C$43/(100*12),(OFFSET($A$4,MATCH(Input!$C$25,$B$4:$B$1004,1),0,1,1)-OFFSET($A$4,MATCH(Input!$C$31,$B$4:$B$620,1),0,1,1)),$H$4,0,1),0)</f>
        <v>0</v>
      </c>
      <c r="F24" s="78" t="n">
        <f aca="false">($F23+$D24+$E24)*(1+Input!$C$43/(100*12))</f>
        <v>0</v>
      </c>
    </row>
    <row r="25" customFormat="false" ht="12.8" hidden="false" customHeight="false" outlineLevel="0" collapsed="false">
      <c r="A25" s="76" t="n">
        <v>21</v>
      </c>
      <c r="B25" s="77" t="n">
        <f aca="false">EOMONTH(Input!$C$7,A25)</f>
        <v>43555</v>
      </c>
      <c r="D25" s="78" t="n">
        <f aca="false">IF(AND($B25&lt;Input!$C$31,$B25&lt;Input!$G$31),Input!$C$44,0)</f>
        <v>0</v>
      </c>
      <c r="E25" s="78" t="n">
        <f aca="true">IF(AND($B25&gt;Input!$C$31,$B25&lt;Input!$C$25),PMT(Input!$C$43/(100*12),(OFFSET($A$4,MATCH(Input!$C$25,$B$4:$B$1004,1),0,1,1)-OFFSET($A$4,MATCH(Input!$C$31,$B$4:$B$620,1),0,1,1)),$H$4,0,1),0)</f>
        <v>0</v>
      </c>
      <c r="F25" s="78" t="n">
        <f aca="false">($F24+$D25+$E25)*(1+Input!$C$43/(100*12))</f>
        <v>0</v>
      </c>
    </row>
    <row r="26" customFormat="false" ht="12.8" hidden="false" customHeight="false" outlineLevel="0" collapsed="false">
      <c r="A26" s="76" t="n">
        <v>22</v>
      </c>
      <c r="B26" s="77" t="n">
        <f aca="false">EOMONTH(Input!$C$7,A26)</f>
        <v>43585</v>
      </c>
      <c r="D26" s="78" t="n">
        <f aca="false">IF(AND($B26&lt;Input!$C$31,$B26&lt;Input!$G$31),Input!$C$44,0)</f>
        <v>0</v>
      </c>
      <c r="E26" s="78" t="n">
        <f aca="true">IF(AND($B26&gt;Input!$C$31,$B26&lt;Input!$C$25),PMT(Input!$C$43/(100*12),(OFFSET($A$4,MATCH(Input!$C$25,$B$4:$B$1004,1),0,1,1)-OFFSET($A$4,MATCH(Input!$C$31,$B$4:$B$620,1),0,1,1)),$H$4,0,1),0)</f>
        <v>0</v>
      </c>
      <c r="F26" s="78" t="n">
        <f aca="false">($F25+$D26+$E26)*(1+Input!$C$43/(100*12))</f>
        <v>0</v>
      </c>
    </row>
    <row r="27" customFormat="false" ht="12.8" hidden="false" customHeight="false" outlineLevel="0" collapsed="false">
      <c r="A27" s="76" t="n">
        <v>23</v>
      </c>
      <c r="B27" s="77" t="n">
        <f aca="false">EOMONTH(Input!$C$7,A27)</f>
        <v>43616</v>
      </c>
      <c r="D27" s="78" t="n">
        <f aca="false">IF(AND($B27&lt;Input!$C$31,$B27&lt;Input!$G$31),Input!$C$44,0)</f>
        <v>0</v>
      </c>
      <c r="E27" s="78" t="n">
        <f aca="true">IF(AND($B27&gt;Input!$C$31,$B27&lt;Input!$C$25),PMT(Input!$C$43/(100*12),(OFFSET($A$4,MATCH(Input!$C$25,$B$4:$B$1004,1),0,1,1)-OFFSET($A$4,MATCH(Input!$C$31,$B$4:$B$620,1),0,1,1)),$H$4,0,1),0)</f>
        <v>0</v>
      </c>
      <c r="F27" s="78" t="n">
        <f aca="false">($F26+$D27+$E27)*(1+Input!$C$43/(100*12))</f>
        <v>0</v>
      </c>
    </row>
    <row r="28" customFormat="false" ht="12.8" hidden="false" customHeight="false" outlineLevel="0" collapsed="false">
      <c r="A28" s="76" t="n">
        <v>24</v>
      </c>
      <c r="B28" s="77" t="n">
        <f aca="false">EOMONTH(Input!$C$7,A28)</f>
        <v>43646</v>
      </c>
      <c r="D28" s="78" t="n">
        <f aca="false">IF(AND($B28&lt;Input!$C$31,$B28&lt;Input!$G$31),Input!$C$44,0)</f>
        <v>0</v>
      </c>
      <c r="E28" s="78" t="n">
        <f aca="true">IF(AND($B28&gt;Input!$C$31,$B28&lt;Input!$C$25),PMT(Input!$C$43/(100*12),(OFFSET($A$4,MATCH(Input!$C$25,$B$4:$B$1004,1),0,1,1)-OFFSET($A$4,MATCH(Input!$C$31,$B$4:$B$620,1),0,1,1)),$H$4,0,1),0)</f>
        <v>0</v>
      </c>
      <c r="F28" s="78" t="n">
        <f aca="false">($F27+$D28+$E28)*(1+Input!$C$43/(100*12))</f>
        <v>0</v>
      </c>
      <c r="G28" s="78"/>
    </row>
    <row r="29" customFormat="false" ht="12.8" hidden="false" customHeight="false" outlineLevel="0" collapsed="false">
      <c r="A29" s="76" t="n">
        <v>25</v>
      </c>
      <c r="B29" s="77" t="n">
        <f aca="false">EOMONTH(Input!$C$7,A29)</f>
        <v>43677</v>
      </c>
      <c r="D29" s="78" t="n">
        <f aca="false">IF(AND($B29&lt;Input!$C$31,$B29&lt;Input!$G$31),Input!$C$44,0)</f>
        <v>0</v>
      </c>
      <c r="E29" s="78" t="n">
        <f aca="true">IF(AND($B29&gt;Input!$C$31,$B29&lt;Input!$C$25),PMT(Input!$C$43/(100*12),(OFFSET($A$4,MATCH(Input!$C$25,$B$4:$B$1004,1),0,1,1)-OFFSET($A$4,MATCH(Input!$C$31,$B$4:$B$620,1),0,1,1)),$H$4,0,1),0)</f>
        <v>0</v>
      </c>
      <c r="F29" s="78" t="n">
        <f aca="false">($F28+$D29+$E29)*(1+Input!$C$43/(100*12))</f>
        <v>0</v>
      </c>
    </row>
    <row r="30" customFormat="false" ht="12.8" hidden="false" customHeight="false" outlineLevel="0" collapsed="false">
      <c r="A30" s="76" t="n">
        <v>26</v>
      </c>
      <c r="B30" s="77" t="n">
        <f aca="false">EOMONTH(Input!$C$7,A30)</f>
        <v>43708</v>
      </c>
      <c r="D30" s="78" t="n">
        <f aca="false">IF(AND($B30&lt;Input!$C$31,$B30&lt;Input!$G$31),Input!$C$44,0)</f>
        <v>0</v>
      </c>
      <c r="E30" s="78" t="n">
        <f aca="true">IF(AND($B30&gt;Input!$C$31,$B30&lt;Input!$C$25),PMT(Input!$C$43/(100*12),(OFFSET($A$4,MATCH(Input!$C$25,$B$4:$B$1004,1),0,1,1)-OFFSET($A$4,MATCH(Input!$C$31,$B$4:$B$620,1),0,1,1)),$H$4,0,1),0)</f>
        <v>0</v>
      </c>
      <c r="F30" s="78" t="n">
        <f aca="false">($F29+$D30+$E30)*(1+Input!$C$43/(100*12))</f>
        <v>0</v>
      </c>
    </row>
    <row r="31" customFormat="false" ht="12.8" hidden="false" customHeight="false" outlineLevel="0" collapsed="false">
      <c r="A31" s="76" t="n">
        <v>27</v>
      </c>
      <c r="B31" s="77" t="n">
        <f aca="false">EOMONTH(Input!$C$7,A31)</f>
        <v>43738</v>
      </c>
      <c r="D31" s="78" t="n">
        <f aca="false">IF(AND($B31&lt;Input!$C$31,$B31&lt;Input!$G$31),Input!$C$44,0)</f>
        <v>0</v>
      </c>
      <c r="E31" s="78" t="n">
        <f aca="true">IF(AND($B31&gt;Input!$C$31,$B31&lt;Input!$C$25),PMT(Input!$C$43/(100*12),(OFFSET($A$4,MATCH(Input!$C$25,$B$4:$B$1004,1),0,1,1)-OFFSET($A$4,MATCH(Input!$C$31,$B$4:$B$620,1),0,1,1)),$H$4,0,1),0)</f>
        <v>0</v>
      </c>
      <c r="F31" s="78" t="n">
        <f aca="false">($F30+$D31+$E31)*(1+Input!$C$43/(100*12))</f>
        <v>0</v>
      </c>
    </row>
    <row r="32" customFormat="false" ht="12.8" hidden="false" customHeight="false" outlineLevel="0" collapsed="false">
      <c r="A32" s="76" t="n">
        <v>28</v>
      </c>
      <c r="B32" s="77" t="n">
        <f aca="false">EOMONTH(Input!$C$7,A32)</f>
        <v>43769</v>
      </c>
      <c r="D32" s="78" t="n">
        <f aca="false">IF(AND($B32&lt;Input!$C$31,$B32&lt;Input!$G$31),Input!$C$44,0)</f>
        <v>0</v>
      </c>
      <c r="E32" s="78" t="n">
        <f aca="true">IF(AND($B32&gt;Input!$C$31,$B32&lt;Input!$C$25),PMT(Input!$C$43/(100*12),(OFFSET($A$4,MATCH(Input!$C$25,$B$4:$B$1004,1),0,1,1)-OFFSET($A$4,MATCH(Input!$C$31,$B$4:$B$620,1),0,1,1)),$H$4,0,1),0)</f>
        <v>0</v>
      </c>
      <c r="F32" s="78" t="n">
        <f aca="false">($F31+$D32+$E32)*(1+Input!$C$43/(100*12))</f>
        <v>0</v>
      </c>
    </row>
    <row r="33" customFormat="false" ht="12.8" hidden="false" customHeight="false" outlineLevel="0" collapsed="false">
      <c r="A33" s="76" t="n">
        <v>29</v>
      </c>
      <c r="B33" s="77" t="n">
        <f aca="false">EOMONTH(Input!$C$7,A33)</f>
        <v>43799</v>
      </c>
      <c r="D33" s="78" t="n">
        <f aca="false">IF(AND($B33&lt;Input!$C$31,$B33&lt;Input!$G$31),Input!$C$44,0)</f>
        <v>0</v>
      </c>
      <c r="E33" s="78" t="n">
        <f aca="true">IF(AND($B33&gt;Input!$C$31,$B33&lt;Input!$C$25),PMT(Input!$C$43/(100*12),(OFFSET($A$4,MATCH(Input!$C$25,$B$4:$B$1004,1),0,1,1)-OFFSET($A$4,MATCH(Input!$C$31,$B$4:$B$620,1),0,1,1)),$H$4,0,1),0)</f>
        <v>0</v>
      </c>
      <c r="F33" s="78" t="n">
        <f aca="false">($F32+$D33+$E33)*(1+Input!$C$43/(100*12))</f>
        <v>0</v>
      </c>
    </row>
    <row r="34" customFormat="false" ht="12.8" hidden="false" customHeight="false" outlineLevel="0" collapsed="false">
      <c r="A34" s="76" t="n">
        <v>30</v>
      </c>
      <c r="B34" s="77" t="n">
        <f aca="false">EOMONTH(Input!$C$7,A34)</f>
        <v>43830</v>
      </c>
      <c r="D34" s="78" t="n">
        <f aca="false">IF(AND($B34&lt;Input!$C$31,$B34&lt;Input!$G$31),Input!$C$44,0)</f>
        <v>0</v>
      </c>
      <c r="E34" s="78" t="n">
        <f aca="true">IF(AND($B34&gt;Input!$C$31,$B34&lt;Input!$C$25),PMT(Input!$C$43/(100*12),(OFFSET($A$4,MATCH(Input!$C$25,$B$4:$B$1004,1),0,1,1)-OFFSET($A$4,MATCH(Input!$C$31,$B$4:$B$620,1),0,1,1)),$H$4,0,1),0)</f>
        <v>0</v>
      </c>
      <c r="F34" s="78" t="n">
        <f aca="false">($F33+$D34+$E34)*(1+Input!$C$43/(100*12))</f>
        <v>0</v>
      </c>
    </row>
    <row r="35" customFormat="false" ht="12.8" hidden="false" customHeight="false" outlineLevel="0" collapsed="false">
      <c r="A35" s="76" t="n">
        <v>31</v>
      </c>
      <c r="B35" s="77" t="n">
        <f aca="false">EOMONTH(Input!$C$7,A35)</f>
        <v>43861</v>
      </c>
      <c r="D35" s="78" t="n">
        <f aca="false">IF(AND($B35&lt;Input!$C$31,$B35&lt;Input!$G$31),Input!$C$44,0)</f>
        <v>0</v>
      </c>
      <c r="E35" s="78" t="n">
        <f aca="true">IF(AND($B35&gt;Input!$C$31,$B35&lt;Input!$C$25),PMT(Input!$C$43/(100*12),(OFFSET($A$4,MATCH(Input!$C$25,$B$4:$B$1004,1),0,1,1)-OFFSET($A$4,MATCH(Input!$C$31,$B$4:$B$620,1),0,1,1)),$H$4,0,1),0)</f>
        <v>0</v>
      </c>
      <c r="F35" s="78" t="n">
        <f aca="false">($F34+$D35+$E35)*(1+Input!$C$43/(100*12))</f>
        <v>0</v>
      </c>
    </row>
    <row r="36" customFormat="false" ht="12.8" hidden="false" customHeight="false" outlineLevel="0" collapsed="false">
      <c r="A36" s="76" t="n">
        <v>32</v>
      </c>
      <c r="B36" s="77" t="n">
        <f aca="false">EOMONTH(Input!$C$7,A36)</f>
        <v>43890</v>
      </c>
      <c r="D36" s="78" t="n">
        <f aca="false">IF(AND($B36&lt;Input!$C$31,$B36&lt;Input!$G$31),Input!$C$44,0)</f>
        <v>0</v>
      </c>
      <c r="E36" s="78" t="n">
        <f aca="true">IF(AND($B36&gt;Input!$C$31,$B36&lt;Input!$C$25),PMT(Input!$C$43/(100*12),(OFFSET($A$4,MATCH(Input!$C$25,$B$4:$B$1004,1),0,1,1)-OFFSET($A$4,MATCH(Input!$C$31,$B$4:$B$620,1),0,1,1)),$H$4,0,1),0)</f>
        <v>0</v>
      </c>
      <c r="F36" s="78" t="n">
        <f aca="false">($F35+$D36+$E36)*(1+Input!$C$43/(100*12))</f>
        <v>0</v>
      </c>
    </row>
    <row r="37" customFormat="false" ht="12.8" hidden="false" customHeight="false" outlineLevel="0" collapsed="false">
      <c r="A37" s="76" t="n">
        <v>33</v>
      </c>
      <c r="B37" s="77" t="n">
        <f aca="false">EOMONTH(Input!$C$7,A37)</f>
        <v>43921</v>
      </c>
      <c r="D37" s="78" t="n">
        <f aca="false">IF(AND($B37&lt;Input!$C$31,$B37&lt;Input!$G$31),Input!$C$44,0)</f>
        <v>0</v>
      </c>
      <c r="E37" s="78" t="n">
        <f aca="true">IF(AND($B37&gt;Input!$C$31,$B37&lt;Input!$C$25),PMT(Input!$C$43/(100*12),(OFFSET($A$4,MATCH(Input!$C$25,$B$4:$B$1004,1),0,1,1)-OFFSET($A$4,MATCH(Input!$C$31,$B$4:$B$620,1),0,1,1)),$H$4,0,1),0)</f>
        <v>0</v>
      </c>
      <c r="F37" s="78" t="n">
        <f aca="false">($F36+$D37+$E37)*(1+Input!$C$43/(100*12))</f>
        <v>0</v>
      </c>
    </row>
    <row r="38" customFormat="false" ht="12.8" hidden="false" customHeight="false" outlineLevel="0" collapsed="false">
      <c r="A38" s="76" t="n">
        <v>34</v>
      </c>
      <c r="B38" s="77" t="n">
        <f aca="false">EOMONTH(Input!$C$7,A38)</f>
        <v>43951</v>
      </c>
      <c r="D38" s="78" t="n">
        <f aca="false">IF(AND($B38&lt;Input!$C$31,$B38&lt;Input!$G$31),Input!$C$44,0)</f>
        <v>0</v>
      </c>
      <c r="E38" s="78" t="n">
        <f aca="true">IF(AND($B38&gt;Input!$C$31,$B38&lt;Input!$C$25),PMT(Input!$C$43/(100*12),(OFFSET($A$4,MATCH(Input!$C$25,$B$4:$B$1004,1),0,1,1)-OFFSET($A$4,MATCH(Input!$C$31,$B$4:$B$620,1),0,1,1)),$H$4,0,1),0)</f>
        <v>0</v>
      </c>
      <c r="F38" s="78" t="n">
        <f aca="false">($F37+$D38+$E38)*(1+Input!$C$43/(100*12))</f>
        <v>0</v>
      </c>
    </row>
    <row r="39" customFormat="false" ht="12.8" hidden="false" customHeight="false" outlineLevel="0" collapsed="false">
      <c r="A39" s="76" t="n">
        <v>35</v>
      </c>
      <c r="B39" s="77" t="n">
        <f aca="false">EOMONTH(Input!$C$7,A39)</f>
        <v>43982</v>
      </c>
      <c r="D39" s="78" t="n">
        <f aca="false">IF(AND($B39&lt;Input!$C$31,$B39&lt;Input!$G$31),Input!$C$44,0)</f>
        <v>0</v>
      </c>
      <c r="E39" s="78" t="n">
        <f aca="true">IF(AND($B39&gt;Input!$C$31,$B39&lt;Input!$C$25),PMT(Input!$C$43/(100*12),(OFFSET($A$4,MATCH(Input!$C$25,$B$4:$B$1004,1),0,1,1)-OFFSET($A$4,MATCH(Input!$C$31,$B$4:$B$620,1),0,1,1)),$H$4,0,1),0)</f>
        <v>0</v>
      </c>
      <c r="F39" s="78" t="n">
        <f aca="false">($F38+$D39+$E39)*(1+Input!$C$43/(100*12))</f>
        <v>0</v>
      </c>
    </row>
    <row r="40" customFormat="false" ht="12.8" hidden="false" customHeight="false" outlineLevel="0" collapsed="false">
      <c r="A40" s="76" t="n">
        <v>36</v>
      </c>
      <c r="B40" s="77" t="n">
        <f aca="false">EOMONTH(Input!$C$7,A40)</f>
        <v>44012</v>
      </c>
      <c r="D40" s="78" t="n">
        <f aca="false">IF(AND($B40&lt;Input!$C$31,$B40&lt;Input!$G$31),Input!$C$44,0)</f>
        <v>0</v>
      </c>
      <c r="E40" s="78" t="n">
        <f aca="true">IF(AND($B40&gt;Input!$C$31,$B40&lt;Input!$C$25),PMT(Input!$C$43/(100*12),(OFFSET($A$4,MATCH(Input!$C$25,$B$4:$B$1004,1),0,1,1)-OFFSET($A$4,MATCH(Input!$C$31,$B$4:$B$620,1),0,1,1)),$H$4,0,1),0)</f>
        <v>0</v>
      </c>
      <c r="F40" s="78" t="n">
        <f aca="false">($F39+$D40+$E40)*(1+Input!$C$43/(100*12))</f>
        <v>0</v>
      </c>
    </row>
    <row r="41" customFormat="false" ht="12.8" hidden="false" customHeight="false" outlineLevel="0" collapsed="false">
      <c r="A41" s="76" t="n">
        <v>37</v>
      </c>
      <c r="B41" s="77" t="n">
        <f aca="false">EOMONTH(Input!$C$7,A41)</f>
        <v>44043</v>
      </c>
      <c r="D41" s="78" t="n">
        <f aca="false">IF(AND($B41&lt;Input!$C$31,$B41&lt;Input!$G$31),Input!$C$44,0)</f>
        <v>0</v>
      </c>
      <c r="E41" s="78" t="n">
        <f aca="true">IF(AND($B41&gt;Input!$C$31,$B41&lt;Input!$C$25),PMT(Input!$C$43/(100*12),(OFFSET($A$4,MATCH(Input!$C$25,$B$4:$B$1004,1),0,1,1)-OFFSET($A$4,MATCH(Input!$C$31,$B$4:$B$620,1),0,1,1)),$H$4,0,1),0)</f>
        <v>0</v>
      </c>
      <c r="F41" s="78" t="n">
        <f aca="false">($F40+$D41+$E41)*(1+Input!$C$43/(100*12))</f>
        <v>0</v>
      </c>
    </row>
    <row r="42" customFormat="false" ht="12.8" hidden="false" customHeight="false" outlineLevel="0" collapsed="false">
      <c r="A42" s="76" t="n">
        <v>38</v>
      </c>
      <c r="B42" s="77" t="n">
        <f aca="false">EOMONTH(Input!$C$7,A42)</f>
        <v>44074</v>
      </c>
      <c r="D42" s="78" t="n">
        <f aca="false">IF(AND($B42&lt;Input!$C$31,$B42&lt;Input!$G$31),Input!$C$44,0)</f>
        <v>0</v>
      </c>
      <c r="E42" s="78" t="n">
        <f aca="true">IF(AND($B42&gt;Input!$C$31,$B42&lt;Input!$C$25),PMT(Input!$C$43/(100*12),(OFFSET($A$4,MATCH(Input!$C$25,$B$4:$B$1004,1),0,1,1)-OFFSET($A$4,MATCH(Input!$C$31,$B$4:$B$620,1),0,1,1)),$H$4,0,1),0)</f>
        <v>0</v>
      </c>
      <c r="F42" s="78" t="n">
        <f aca="false">($F41+$D42+$E42)*(1+Input!$C$43/(100*12))</f>
        <v>0</v>
      </c>
    </row>
    <row r="43" customFormat="false" ht="12.8" hidden="false" customHeight="false" outlineLevel="0" collapsed="false">
      <c r="A43" s="76" t="n">
        <v>39</v>
      </c>
      <c r="B43" s="77" t="n">
        <f aca="false">EOMONTH(Input!$C$7,A43)</f>
        <v>44104</v>
      </c>
      <c r="D43" s="78" t="n">
        <f aca="false">IF(AND($B43&lt;Input!$C$31,$B43&lt;Input!$G$31),Input!$C$44,0)</f>
        <v>0</v>
      </c>
      <c r="E43" s="78" t="n">
        <f aca="true">IF(AND($B43&gt;Input!$C$31,$B43&lt;Input!$C$25),PMT(Input!$C$43/(100*12),(OFFSET($A$4,MATCH(Input!$C$25,$B$4:$B$1004,1),0,1,1)-OFFSET($A$4,MATCH(Input!$C$31,$B$4:$B$620,1),0,1,1)),$H$4,0,1),0)</f>
        <v>0</v>
      </c>
      <c r="F43" s="78" t="n">
        <f aca="false">($F42+$D43+$E43)*(1+Input!$C$43/(100*12))</f>
        <v>0</v>
      </c>
    </row>
    <row r="44" customFormat="false" ht="12.8" hidden="false" customHeight="false" outlineLevel="0" collapsed="false">
      <c r="A44" s="76" t="n">
        <v>40</v>
      </c>
      <c r="B44" s="77" t="n">
        <f aca="false">EOMONTH(Input!$C$7,A44)</f>
        <v>44135</v>
      </c>
      <c r="D44" s="78" t="n">
        <f aca="false">IF(AND($B44&lt;Input!$C$31,$B44&lt;Input!$G$31),Input!$C$44,0)</f>
        <v>0</v>
      </c>
      <c r="E44" s="78" t="n">
        <f aca="true">IF(AND($B44&gt;Input!$C$31,$B44&lt;Input!$C$25),PMT(Input!$C$43/(100*12),(OFFSET($A$4,MATCH(Input!$C$25,$B$4:$B$1004,1),0,1,1)-OFFSET($A$4,MATCH(Input!$C$31,$B$4:$B$620,1),0,1,1)),$H$4,0,1),0)</f>
        <v>0</v>
      </c>
      <c r="F44" s="78" t="n">
        <f aca="false">($F43+$D44+$E44)*(1+Input!$C$43/(100*12))</f>
        <v>0</v>
      </c>
    </row>
    <row r="45" customFormat="false" ht="12.8" hidden="false" customHeight="false" outlineLevel="0" collapsed="false">
      <c r="A45" s="76" t="n">
        <v>41</v>
      </c>
      <c r="B45" s="77" t="n">
        <f aca="false">EOMONTH(Input!$C$7,A45)</f>
        <v>44165</v>
      </c>
      <c r="D45" s="78" t="n">
        <f aca="false">IF(AND($B45&lt;Input!$C$31,$B45&lt;Input!$G$31),Input!$C$44,0)</f>
        <v>0</v>
      </c>
      <c r="E45" s="78" t="n">
        <f aca="true">IF(AND($B45&gt;Input!$C$31,$B45&lt;Input!$C$25),PMT(Input!$C$43/(100*12),(OFFSET($A$4,MATCH(Input!$C$25,$B$4:$B$1004,1),0,1,1)-OFFSET($A$4,MATCH(Input!$C$31,$B$4:$B$620,1),0,1,1)),$H$4,0,1),0)</f>
        <v>0</v>
      </c>
      <c r="F45" s="78" t="n">
        <f aca="false">($F44+$D45+$E45)*(1+Input!$C$43/(100*12))</f>
        <v>0</v>
      </c>
    </row>
    <row r="46" customFormat="false" ht="12.8" hidden="false" customHeight="false" outlineLevel="0" collapsed="false">
      <c r="A46" s="76" t="n">
        <v>42</v>
      </c>
      <c r="B46" s="77" t="n">
        <f aca="false">EOMONTH(Input!$C$7,A46)</f>
        <v>44196</v>
      </c>
      <c r="D46" s="78" t="n">
        <f aca="false">IF(AND($B46&lt;Input!$C$31,$B46&lt;Input!$G$31),Input!$C$44,0)</f>
        <v>0</v>
      </c>
      <c r="E46" s="78" t="n">
        <f aca="true">IF(AND($B46&gt;Input!$C$31,$B46&lt;Input!$C$25),PMT(Input!$C$43/(100*12),(OFFSET($A$4,MATCH(Input!$C$25,$B$4:$B$1004,1),0,1,1)-OFFSET($A$4,MATCH(Input!$C$31,$B$4:$B$620,1),0,1,1)),$H$4,0,1),0)</f>
        <v>0</v>
      </c>
      <c r="F46" s="78" t="n">
        <f aca="false">($F45+$D46+$E46)*(1+Input!$C$43/(100*12))</f>
        <v>0</v>
      </c>
    </row>
    <row r="47" customFormat="false" ht="12.8" hidden="false" customHeight="false" outlineLevel="0" collapsed="false">
      <c r="A47" s="76" t="n">
        <v>43</v>
      </c>
      <c r="B47" s="77" t="n">
        <f aca="false">EOMONTH(Input!$C$7,A47)</f>
        <v>44227</v>
      </c>
      <c r="D47" s="78" t="n">
        <f aca="false">IF(AND($B47&lt;Input!$C$31,$B47&lt;Input!$G$31),Input!$C$44,0)</f>
        <v>0</v>
      </c>
      <c r="E47" s="78" t="n">
        <f aca="true">IF(AND($B47&gt;Input!$C$31,$B47&lt;Input!$C$25),PMT(Input!$C$43/(100*12),(OFFSET($A$4,MATCH(Input!$C$25,$B$4:$B$1004,1),0,1,1)-OFFSET($A$4,MATCH(Input!$C$31,$B$4:$B$620,1),0,1,1)),$H$4,0,1),0)</f>
        <v>0</v>
      </c>
      <c r="F47" s="78" t="n">
        <f aca="false">($F46+$D47+$E47)*(1+Input!$C$43/(100*12))</f>
        <v>0</v>
      </c>
    </row>
    <row r="48" customFormat="false" ht="12.8" hidden="false" customHeight="false" outlineLevel="0" collapsed="false">
      <c r="A48" s="76" t="n">
        <v>44</v>
      </c>
      <c r="B48" s="77" t="n">
        <f aca="false">EOMONTH(Input!$C$7,A48)</f>
        <v>44255</v>
      </c>
      <c r="D48" s="78" t="n">
        <f aca="false">IF(AND($B48&lt;Input!$C$31,$B48&lt;Input!$G$31),Input!$C$44,0)</f>
        <v>0</v>
      </c>
      <c r="E48" s="78" t="n">
        <f aca="true">IF(AND($B48&gt;Input!$C$31,$B48&lt;Input!$C$25),PMT(Input!$C$43/(100*12),(OFFSET($A$4,MATCH(Input!$C$25,$B$4:$B$1004,1),0,1,1)-OFFSET($A$4,MATCH(Input!$C$31,$B$4:$B$620,1),0,1,1)),$H$4,0,1),0)</f>
        <v>0</v>
      </c>
      <c r="F48" s="78" t="n">
        <f aca="false">($F47+$D48+$E48)*(1+Input!$C$43/(100*12))</f>
        <v>0</v>
      </c>
    </row>
    <row r="49" customFormat="false" ht="12.8" hidden="false" customHeight="false" outlineLevel="0" collapsed="false">
      <c r="A49" s="76" t="n">
        <v>45</v>
      </c>
      <c r="B49" s="77" t="n">
        <f aca="false">EOMONTH(Input!$C$7,A49)</f>
        <v>44286</v>
      </c>
      <c r="D49" s="78" t="n">
        <f aca="false">IF(AND($B49&lt;Input!$C$31,$B49&lt;Input!$G$31),Input!$C$44,0)</f>
        <v>0</v>
      </c>
      <c r="E49" s="78" t="n">
        <f aca="true">IF(AND($B49&gt;Input!$C$31,$B49&lt;Input!$C$25),PMT(Input!$C$43/(100*12),(OFFSET($A$4,MATCH(Input!$C$25,$B$4:$B$1004,1),0,1,1)-OFFSET($A$4,MATCH(Input!$C$31,$B$4:$B$620,1),0,1,1)),$H$4,0,1),0)</f>
        <v>0</v>
      </c>
      <c r="F49" s="78" t="n">
        <f aca="false">($F48+$D49+$E49)*(1+Input!$C$43/(100*12))</f>
        <v>0</v>
      </c>
    </row>
    <row r="50" customFormat="false" ht="12.8" hidden="false" customHeight="false" outlineLevel="0" collapsed="false">
      <c r="A50" s="76" t="n">
        <v>46</v>
      </c>
      <c r="B50" s="77" t="n">
        <f aca="false">EOMONTH(Input!$C$7,A50)</f>
        <v>44316</v>
      </c>
      <c r="D50" s="78" t="n">
        <f aca="false">IF(AND($B50&lt;Input!$C$31,$B50&lt;Input!$G$31),Input!$C$44,0)</f>
        <v>0</v>
      </c>
      <c r="E50" s="78" t="n">
        <f aca="true">IF(AND($B50&gt;Input!$C$31,$B50&lt;Input!$C$25),PMT(Input!$C$43/(100*12),(OFFSET($A$4,MATCH(Input!$C$25,$B$4:$B$1004,1),0,1,1)-OFFSET($A$4,MATCH(Input!$C$31,$B$4:$B$620,1),0,1,1)),$H$4,0,1),0)</f>
        <v>0</v>
      </c>
      <c r="F50" s="78" t="n">
        <f aca="false">($F49+$D50+$E50)*(1+Input!$C$43/(100*12))</f>
        <v>0</v>
      </c>
    </row>
    <row r="51" customFormat="false" ht="12.8" hidden="false" customHeight="false" outlineLevel="0" collapsed="false">
      <c r="A51" s="76" t="n">
        <v>47</v>
      </c>
      <c r="B51" s="77" t="n">
        <f aca="false">EOMONTH(Input!$C$7,A51)</f>
        <v>44347</v>
      </c>
      <c r="D51" s="78" t="n">
        <f aca="false">IF(AND($B51&lt;Input!$C$31,$B51&lt;Input!$G$31),Input!$C$44,0)</f>
        <v>0</v>
      </c>
      <c r="E51" s="78" t="n">
        <f aca="true">IF(AND($B51&gt;Input!$C$31,$B51&lt;Input!$C$25),PMT(Input!$C$43/(100*12),(OFFSET($A$4,MATCH(Input!$C$25,$B$4:$B$1004,1),0,1,1)-OFFSET($A$4,MATCH(Input!$C$31,$B$4:$B$620,1),0,1,1)),$H$4,0,1),0)</f>
        <v>0</v>
      </c>
      <c r="F51" s="78" t="n">
        <f aca="false">($F50+$D51+$E51)*(1+Input!$C$43/(100*12))</f>
        <v>0</v>
      </c>
    </row>
    <row r="52" customFormat="false" ht="12.8" hidden="false" customHeight="false" outlineLevel="0" collapsed="false">
      <c r="A52" s="76" t="n">
        <v>48</v>
      </c>
      <c r="B52" s="77" t="n">
        <f aca="false">EOMONTH(Input!$C$7,A52)</f>
        <v>44377</v>
      </c>
      <c r="D52" s="78" t="n">
        <f aca="false">IF(AND($B52&lt;Input!$C$31,$B52&lt;Input!$G$31),Input!$C$44,0)</f>
        <v>0</v>
      </c>
      <c r="E52" s="78" t="n">
        <f aca="true">IF(AND($B52&gt;Input!$C$31,$B52&lt;Input!$C$25),PMT(Input!$C$43/(100*12),(OFFSET($A$4,MATCH(Input!$C$25,$B$4:$B$1004,1),0,1,1)-OFFSET($A$4,MATCH(Input!$C$31,$B$4:$B$620,1),0,1,1)),$H$4,0,1),0)</f>
        <v>0</v>
      </c>
      <c r="F52" s="78" t="n">
        <f aca="false">($F51+$D52+$E52)*(1+Input!$C$43/(100*12))</f>
        <v>0</v>
      </c>
    </row>
    <row r="53" customFormat="false" ht="12.8" hidden="false" customHeight="false" outlineLevel="0" collapsed="false">
      <c r="A53" s="76" t="n">
        <v>49</v>
      </c>
      <c r="B53" s="77" t="n">
        <f aca="false">EOMONTH(Input!$C$7,A53)</f>
        <v>44408</v>
      </c>
      <c r="D53" s="78" t="n">
        <f aca="false">IF(AND($B53&lt;Input!$C$31,$B53&lt;Input!$G$31),Input!$C$44,0)</f>
        <v>0</v>
      </c>
      <c r="E53" s="78" t="n">
        <f aca="true">IF(AND($B53&gt;Input!$C$31,$B53&lt;Input!$C$25),PMT(Input!$C$43/(100*12),(OFFSET($A$4,MATCH(Input!$C$25,$B$4:$B$1004,1),0,1,1)-OFFSET($A$4,MATCH(Input!$C$31,$B$4:$B$620,1),0,1,1)),$H$4,0,1),0)</f>
        <v>0</v>
      </c>
      <c r="F53" s="78" t="n">
        <f aca="false">($F52+$D53+$E53)*(1+Input!$C$43/(100*12))</f>
        <v>0</v>
      </c>
    </row>
    <row r="54" customFormat="false" ht="12.8" hidden="false" customHeight="false" outlineLevel="0" collapsed="false">
      <c r="A54" s="76" t="n">
        <v>50</v>
      </c>
      <c r="B54" s="77" t="n">
        <f aca="false">EOMONTH(Input!$C$7,A54)</f>
        <v>44439</v>
      </c>
      <c r="D54" s="78" t="n">
        <f aca="false">IF(AND($B54&lt;Input!$C$31,$B54&lt;Input!$G$31),Input!$C$44,0)</f>
        <v>0</v>
      </c>
      <c r="E54" s="78" t="n">
        <f aca="true">IF(AND($B54&gt;Input!$C$31,$B54&lt;Input!$C$25),PMT(Input!$C$43/(100*12),(OFFSET($A$4,MATCH(Input!$C$25,$B$4:$B$1004,1),0,1,1)-OFFSET($A$4,MATCH(Input!$C$31,$B$4:$B$620,1),0,1,1)),$H$4,0,1),0)</f>
        <v>0</v>
      </c>
      <c r="F54" s="78" t="n">
        <f aca="false">($F53+$D54+$E54)*(1+Input!$C$43/(100*12))</f>
        <v>0</v>
      </c>
    </row>
    <row r="55" customFormat="false" ht="12.8" hidden="false" customHeight="false" outlineLevel="0" collapsed="false">
      <c r="A55" s="76" t="n">
        <v>51</v>
      </c>
      <c r="B55" s="77" t="n">
        <f aca="false">EOMONTH(Input!$C$7,A55)</f>
        <v>44469</v>
      </c>
      <c r="D55" s="78" t="n">
        <f aca="false">IF(AND($B55&lt;Input!$C$31,$B55&lt;Input!$G$31),Input!$C$44,0)</f>
        <v>0</v>
      </c>
      <c r="E55" s="78" t="n">
        <f aca="true">IF(AND($B55&gt;Input!$C$31,$B55&lt;Input!$C$25),PMT(Input!$C$43/(100*12),(OFFSET($A$4,MATCH(Input!$C$25,$B$4:$B$1004,1),0,1,1)-OFFSET($A$4,MATCH(Input!$C$31,$B$4:$B$620,1),0,1,1)),$H$4,0,1),0)</f>
        <v>0</v>
      </c>
      <c r="F55" s="78" t="n">
        <f aca="false">($F54+$D55+$E55)*(1+Input!$C$43/(100*12))</f>
        <v>0</v>
      </c>
    </row>
    <row r="56" customFormat="false" ht="12.8" hidden="false" customHeight="false" outlineLevel="0" collapsed="false">
      <c r="A56" s="76" t="n">
        <v>52</v>
      </c>
      <c r="B56" s="77" t="n">
        <f aca="false">EOMONTH(Input!$C$7,A56)</f>
        <v>44500</v>
      </c>
      <c r="D56" s="78" t="n">
        <f aca="false">IF(AND($B56&lt;Input!$C$31,$B56&lt;Input!$G$31),Input!$C$44,0)</f>
        <v>0</v>
      </c>
      <c r="E56" s="78" t="n">
        <f aca="true">IF(AND($B56&gt;Input!$C$31,$B56&lt;Input!$C$25),PMT(Input!$C$43/(100*12),(OFFSET($A$4,MATCH(Input!$C$25,$B$4:$B$1004,1),0,1,1)-OFFSET($A$4,MATCH(Input!$C$31,$B$4:$B$620,1),0,1,1)),$H$4,0,1),0)</f>
        <v>0</v>
      </c>
      <c r="F56" s="78" t="n">
        <f aca="false">($F55+$D56+$E56)*(1+Input!$C$43/(100*12))</f>
        <v>0</v>
      </c>
    </row>
    <row r="57" customFormat="false" ht="12.8" hidden="false" customHeight="false" outlineLevel="0" collapsed="false">
      <c r="A57" s="76" t="n">
        <v>53</v>
      </c>
      <c r="B57" s="77" t="n">
        <f aca="false">EOMONTH(Input!$C$7,A57)</f>
        <v>44530</v>
      </c>
      <c r="D57" s="78" t="n">
        <f aca="false">IF(AND($B57&lt;Input!$C$31,$B57&lt;Input!$G$31),Input!$C$44,0)</f>
        <v>0</v>
      </c>
      <c r="E57" s="78" t="n">
        <f aca="true">IF(AND($B57&gt;Input!$C$31,$B57&lt;Input!$C$25),PMT(Input!$C$43/(100*12),(OFFSET($A$4,MATCH(Input!$C$25,$B$4:$B$1004,1),0,1,1)-OFFSET($A$4,MATCH(Input!$C$31,$B$4:$B$620,1),0,1,1)),$H$4,0,1),0)</f>
        <v>0</v>
      </c>
      <c r="F57" s="78" t="n">
        <f aca="false">($F56+$D57+$E57)*(1+Input!$C$43/(100*12))</f>
        <v>0</v>
      </c>
    </row>
    <row r="58" customFormat="false" ht="12.8" hidden="false" customHeight="false" outlineLevel="0" collapsed="false">
      <c r="A58" s="76" t="n">
        <v>54</v>
      </c>
      <c r="B58" s="77" t="n">
        <f aca="false">EOMONTH(Input!$C$7,A58)</f>
        <v>44561</v>
      </c>
      <c r="D58" s="78" t="n">
        <f aca="false">IF(AND($B58&lt;Input!$C$31,$B58&lt;Input!$G$31),Input!$C$44,0)</f>
        <v>0</v>
      </c>
      <c r="E58" s="78" t="n">
        <f aca="true">IF(AND($B58&gt;Input!$C$31,$B58&lt;Input!$C$25),PMT(Input!$C$43/(100*12),(OFFSET($A$4,MATCH(Input!$C$25,$B$4:$B$1004,1),0,1,1)-OFFSET($A$4,MATCH(Input!$C$31,$B$4:$B$620,1),0,1,1)),$H$4,0,1),0)</f>
        <v>0</v>
      </c>
      <c r="F58" s="78" t="n">
        <f aca="false">($F57+$D58+$E58)*(1+Input!$C$43/(100*12))</f>
        <v>0</v>
      </c>
    </row>
    <row r="59" customFormat="false" ht="12.8" hidden="false" customHeight="false" outlineLevel="0" collapsed="false">
      <c r="A59" s="76" t="n">
        <v>55</v>
      </c>
      <c r="B59" s="77" t="n">
        <f aca="false">EOMONTH(Input!$C$7,A59)</f>
        <v>44592</v>
      </c>
      <c r="D59" s="78" t="n">
        <f aca="false">IF(AND($B59&lt;Input!$C$31,$B59&lt;Input!$G$31),Input!$C$44,0)</f>
        <v>0</v>
      </c>
      <c r="E59" s="78" t="n">
        <f aca="true">IF(AND($B59&gt;Input!$C$31,$B59&lt;Input!$C$25),PMT(Input!$C$43/(100*12),(OFFSET($A$4,MATCH(Input!$C$25,$B$4:$B$1004,1),0,1,1)-OFFSET($A$4,MATCH(Input!$C$31,$B$4:$B$620,1),0,1,1)),$H$4,0,1),0)</f>
        <v>0</v>
      </c>
      <c r="F59" s="78" t="n">
        <f aca="false">($F58+$D59+$E59)*(1+Input!$C$43/(100*12))</f>
        <v>0</v>
      </c>
    </row>
    <row r="60" customFormat="false" ht="12.8" hidden="false" customHeight="false" outlineLevel="0" collapsed="false">
      <c r="A60" s="76" t="n">
        <v>56</v>
      </c>
      <c r="B60" s="77" t="n">
        <f aca="false">EOMONTH(Input!$C$7,A60)</f>
        <v>44620</v>
      </c>
      <c r="D60" s="78" t="n">
        <f aca="false">IF(AND($B60&lt;Input!$C$31,$B60&lt;Input!$G$31),Input!$C$44,0)</f>
        <v>0</v>
      </c>
      <c r="E60" s="78" t="n">
        <f aca="true">IF(AND($B60&gt;Input!$C$31,$B60&lt;Input!$C$25),PMT(Input!$C$43/(100*12),(OFFSET($A$4,MATCH(Input!$C$25,$B$4:$B$1004,1),0,1,1)-OFFSET($A$4,MATCH(Input!$C$31,$B$4:$B$620,1),0,1,1)),$H$4,0,1),0)</f>
        <v>0</v>
      </c>
      <c r="F60" s="78" t="n">
        <f aca="false">($F59+$D60+$E60)*(1+Input!$C$43/(100*12))</f>
        <v>0</v>
      </c>
    </row>
    <row r="61" customFormat="false" ht="12.8" hidden="false" customHeight="false" outlineLevel="0" collapsed="false">
      <c r="A61" s="76" t="n">
        <v>57</v>
      </c>
      <c r="B61" s="77" t="n">
        <f aca="false">EOMONTH(Input!$C$7,A61)</f>
        <v>44651</v>
      </c>
      <c r="D61" s="78" t="n">
        <f aca="false">IF(AND($B61&lt;Input!$C$31,$B61&lt;Input!$G$31),Input!$C$44,0)</f>
        <v>0</v>
      </c>
      <c r="E61" s="78" t="n">
        <f aca="true">IF(AND($B61&gt;Input!$C$31,$B61&lt;Input!$C$25),PMT(Input!$C$43/(100*12),(OFFSET($A$4,MATCH(Input!$C$25,$B$4:$B$1004,1),0,1,1)-OFFSET($A$4,MATCH(Input!$C$31,$B$4:$B$620,1),0,1,1)),$H$4,0,1),0)</f>
        <v>0</v>
      </c>
      <c r="F61" s="78" t="n">
        <f aca="false">($F60+$D61+$E61)*(1+Input!$C$43/(100*12))</f>
        <v>0</v>
      </c>
    </row>
    <row r="62" customFormat="false" ht="12.8" hidden="false" customHeight="false" outlineLevel="0" collapsed="false">
      <c r="A62" s="76" t="n">
        <v>58</v>
      </c>
      <c r="B62" s="77" t="n">
        <f aca="false">EOMONTH(Input!$C$7,A62)</f>
        <v>44681</v>
      </c>
      <c r="D62" s="78" t="n">
        <f aca="false">IF(AND($B62&lt;Input!$C$31,$B62&lt;Input!$G$31),Input!$C$44,0)</f>
        <v>0</v>
      </c>
      <c r="E62" s="78" t="n">
        <f aca="true">IF(AND($B62&gt;Input!$C$31,$B62&lt;Input!$C$25),PMT(Input!$C$43/(100*12),(OFFSET($A$4,MATCH(Input!$C$25,$B$4:$B$1004,1),0,1,1)-OFFSET($A$4,MATCH(Input!$C$31,$B$4:$B$620,1),0,1,1)),$H$4,0,1),0)</f>
        <v>0</v>
      </c>
      <c r="F62" s="78" t="n">
        <f aca="false">($F61+$D62+$E62)*(1+Input!$C$43/(100*12))</f>
        <v>0</v>
      </c>
    </row>
    <row r="63" customFormat="false" ht="12.8" hidden="false" customHeight="false" outlineLevel="0" collapsed="false">
      <c r="A63" s="76" t="n">
        <v>59</v>
      </c>
      <c r="B63" s="77" t="n">
        <f aca="false">EOMONTH(Input!$C$7,A63)</f>
        <v>44712</v>
      </c>
      <c r="D63" s="78" t="n">
        <f aca="false">IF(AND($B63&lt;Input!$C$31,$B63&lt;Input!$G$31),Input!$C$44,0)</f>
        <v>0</v>
      </c>
      <c r="E63" s="78" t="n">
        <f aca="true">IF(AND($B63&gt;Input!$C$31,$B63&lt;Input!$C$25),PMT(Input!$C$43/(100*12),(OFFSET($A$4,MATCH(Input!$C$25,$B$4:$B$1004,1),0,1,1)-OFFSET($A$4,MATCH(Input!$C$31,$B$4:$B$620,1),0,1,1)),$H$4,0,1),0)</f>
        <v>0</v>
      </c>
      <c r="F63" s="78" t="n">
        <f aca="false">($F62+$D63+$E63)*(1+Input!$C$43/(100*12))</f>
        <v>0</v>
      </c>
    </row>
    <row r="64" customFormat="false" ht="12.8" hidden="false" customHeight="false" outlineLevel="0" collapsed="false">
      <c r="A64" s="76" t="n">
        <v>60</v>
      </c>
      <c r="B64" s="77" t="n">
        <f aca="false">EOMONTH(Input!$C$7,A64)</f>
        <v>44742</v>
      </c>
      <c r="D64" s="78" t="n">
        <f aca="false">IF(AND($B64&lt;Input!$C$31,$B64&lt;Input!$G$31),Input!$C$44,0)</f>
        <v>0</v>
      </c>
      <c r="E64" s="78" t="n">
        <f aca="true">IF(AND($B64&gt;Input!$C$31,$B64&lt;Input!$C$25),PMT(Input!$C$43/(100*12),(OFFSET($A$4,MATCH(Input!$C$25,$B$4:$B$1004,1),0,1,1)-OFFSET($A$4,MATCH(Input!$C$31,$B$4:$B$620,1),0,1,1)),$H$4,0,1),0)</f>
        <v>0</v>
      </c>
      <c r="F64" s="78" t="n">
        <f aca="false">($F63+$D64+$E64)*(1+Input!$C$43/(100*12))</f>
        <v>0</v>
      </c>
    </row>
    <row r="65" customFormat="false" ht="12.8" hidden="false" customHeight="false" outlineLevel="0" collapsed="false">
      <c r="A65" s="76" t="n">
        <v>61</v>
      </c>
      <c r="B65" s="77" t="n">
        <f aca="false">EOMONTH(Input!$C$7,A65)</f>
        <v>44773</v>
      </c>
      <c r="D65" s="78" t="n">
        <f aca="false">IF(AND($B65&lt;Input!$C$31,$B65&lt;Input!$G$31),Input!$C$44,0)</f>
        <v>0</v>
      </c>
      <c r="E65" s="78" t="n">
        <f aca="true">IF(AND($B65&gt;Input!$C$31,$B65&lt;Input!$C$25),PMT(Input!$C$43/(100*12),(OFFSET($A$4,MATCH(Input!$C$25,$B$4:$B$1004,1),0,1,1)-OFFSET($A$4,MATCH(Input!$C$31,$B$4:$B$620,1),0,1,1)),$H$4,0,1),0)</f>
        <v>0</v>
      </c>
      <c r="F65" s="78" t="n">
        <f aca="false">($F64+$D65+$E65)*(1+Input!$C$43/(100*12))</f>
        <v>0</v>
      </c>
    </row>
    <row r="66" customFormat="false" ht="12.8" hidden="false" customHeight="false" outlineLevel="0" collapsed="false">
      <c r="A66" s="76" t="n">
        <v>62</v>
      </c>
      <c r="B66" s="77" t="n">
        <f aca="false">EOMONTH(Input!$C$7,A66)</f>
        <v>44804</v>
      </c>
      <c r="D66" s="78" t="n">
        <f aca="false">IF(AND($B66&lt;Input!$C$31,$B66&lt;Input!$G$31),Input!$C$44,0)</f>
        <v>0</v>
      </c>
      <c r="E66" s="78" t="n">
        <f aca="true">IF(AND($B66&gt;Input!$C$31,$B66&lt;Input!$C$25),PMT(Input!$C$43/(100*12),(OFFSET($A$4,MATCH(Input!$C$25,$B$4:$B$1004,1),0,1,1)-OFFSET($A$4,MATCH(Input!$C$31,$B$4:$B$620,1),0,1,1)),$H$4,0,1),0)</f>
        <v>0</v>
      </c>
      <c r="F66" s="78" t="n">
        <f aca="false">($F65+$D66+$E66)*(1+Input!$C$43/(100*12))</f>
        <v>0</v>
      </c>
    </row>
    <row r="67" customFormat="false" ht="12.8" hidden="false" customHeight="false" outlineLevel="0" collapsed="false">
      <c r="A67" s="76" t="n">
        <v>63</v>
      </c>
      <c r="B67" s="77" t="n">
        <f aca="false">EOMONTH(Input!$C$7,A67)</f>
        <v>44834</v>
      </c>
      <c r="D67" s="78" t="n">
        <f aca="false">IF(AND($B67&lt;Input!$C$31,$B67&lt;Input!$G$31),Input!$C$44,0)</f>
        <v>0</v>
      </c>
      <c r="E67" s="78" t="n">
        <f aca="true">IF(AND($B67&gt;Input!$C$31,$B67&lt;Input!$C$25),PMT(Input!$C$43/(100*12),(OFFSET($A$4,MATCH(Input!$C$25,$B$4:$B$1004,1),0,1,1)-OFFSET($A$4,MATCH(Input!$C$31,$B$4:$B$620,1),0,1,1)),$H$4,0,1),0)</f>
        <v>0</v>
      </c>
      <c r="F67" s="78" t="n">
        <f aca="false">($F66+$D67+$E67)*(1+Input!$C$43/(100*12))</f>
        <v>0</v>
      </c>
    </row>
    <row r="68" customFormat="false" ht="12.8" hidden="false" customHeight="false" outlineLevel="0" collapsed="false">
      <c r="A68" s="76" t="n">
        <v>64</v>
      </c>
      <c r="B68" s="77" t="n">
        <f aca="false">EOMONTH(Input!$C$7,A68)</f>
        <v>44865</v>
      </c>
      <c r="D68" s="78" t="n">
        <f aca="false">IF(AND($B68&lt;Input!$C$31,$B68&lt;Input!$G$31),Input!$C$44,0)</f>
        <v>0</v>
      </c>
      <c r="E68" s="78" t="n">
        <f aca="true">IF(AND($B68&gt;Input!$C$31,$B68&lt;Input!$C$25),PMT(Input!$C$43/(100*12),(OFFSET($A$4,MATCH(Input!$C$25,$B$4:$B$1004,1),0,1,1)-OFFSET($A$4,MATCH(Input!$C$31,$B$4:$B$620,1),0,1,1)),$H$4,0,1),0)</f>
        <v>0</v>
      </c>
      <c r="F68" s="78" t="n">
        <f aca="false">($F67+$D68+$E68)*(1+Input!$C$43/(100*12))</f>
        <v>0</v>
      </c>
    </row>
    <row r="69" customFormat="false" ht="12.8" hidden="false" customHeight="false" outlineLevel="0" collapsed="false">
      <c r="A69" s="76" t="n">
        <v>65</v>
      </c>
      <c r="B69" s="77" t="n">
        <f aca="false">EOMONTH(Input!$C$7,A69)</f>
        <v>44895</v>
      </c>
      <c r="D69" s="78" t="n">
        <f aca="false">IF(AND($B69&lt;Input!$C$31,$B69&lt;Input!$G$31),Input!$C$44,0)</f>
        <v>0</v>
      </c>
      <c r="E69" s="78" t="n">
        <f aca="true">IF(AND($B69&gt;Input!$C$31,$B69&lt;Input!$C$25),PMT(Input!$C$43/(100*12),(OFFSET($A$4,MATCH(Input!$C$25,$B$4:$B$1004,1),0,1,1)-OFFSET($A$4,MATCH(Input!$C$31,$B$4:$B$620,1),0,1,1)),$H$4,0,1),0)</f>
        <v>0</v>
      </c>
      <c r="F69" s="78" t="n">
        <f aca="false">($F68+$D69+$E69)*(1+Input!$C$43/(100*12))</f>
        <v>0</v>
      </c>
    </row>
    <row r="70" customFormat="false" ht="12.8" hidden="false" customHeight="false" outlineLevel="0" collapsed="false">
      <c r="A70" s="76" t="n">
        <v>66</v>
      </c>
      <c r="B70" s="77" t="n">
        <f aca="false">EOMONTH(Input!$C$7,A70)</f>
        <v>44926</v>
      </c>
      <c r="D70" s="78" t="n">
        <f aca="false">IF(AND($B70&lt;Input!$C$31,$B70&lt;Input!$G$31),Input!$C$44,0)</f>
        <v>0</v>
      </c>
      <c r="E70" s="78" t="n">
        <f aca="true">IF(AND($B70&gt;Input!$C$31,$B70&lt;Input!$C$25),PMT(Input!$C$43/(100*12),(OFFSET($A$4,MATCH(Input!$C$25,$B$4:$B$1004,1),0,1,1)-OFFSET($A$4,MATCH(Input!$C$31,$B$4:$B$620,1),0,1,1)),$H$4,0,1),0)</f>
        <v>0</v>
      </c>
      <c r="F70" s="78" t="n">
        <f aca="false">($F69+$D70+$E70)*(1+Input!$C$43/(100*12))</f>
        <v>0</v>
      </c>
    </row>
    <row r="71" customFormat="false" ht="12.8" hidden="false" customHeight="false" outlineLevel="0" collapsed="false">
      <c r="A71" s="76" t="n">
        <v>67</v>
      </c>
      <c r="B71" s="77" t="n">
        <f aca="false">EOMONTH(Input!$C$7,A71)</f>
        <v>44957</v>
      </c>
      <c r="D71" s="78" t="n">
        <f aca="false">IF(AND($B71&lt;Input!$C$31,$B71&lt;Input!$G$31),Input!$C$44,0)</f>
        <v>0</v>
      </c>
      <c r="E71" s="78" t="n">
        <f aca="true">IF(AND($B71&gt;Input!$C$31,$B71&lt;Input!$C$25),PMT(Input!$C$43/(100*12),(OFFSET($A$4,MATCH(Input!$C$25,$B$4:$B$1004,1),0,1,1)-OFFSET($A$4,MATCH(Input!$C$31,$B$4:$B$620,1),0,1,1)),$H$4,0,1),0)</f>
        <v>0</v>
      </c>
      <c r="F71" s="78" t="n">
        <f aca="false">($F70+$D71+$E71)*(1+Input!$C$43/(100*12))</f>
        <v>0</v>
      </c>
    </row>
    <row r="72" customFormat="false" ht="12.8" hidden="false" customHeight="false" outlineLevel="0" collapsed="false">
      <c r="A72" s="76" t="n">
        <v>68</v>
      </c>
      <c r="B72" s="77" t="n">
        <f aca="false">EOMONTH(Input!$C$7,A72)</f>
        <v>44985</v>
      </c>
      <c r="D72" s="78" t="n">
        <f aca="false">IF(AND($B72&lt;Input!$C$31,$B72&lt;Input!$G$31),Input!$C$44,0)</f>
        <v>0</v>
      </c>
      <c r="E72" s="78" t="n">
        <f aca="true">IF(AND($B72&gt;Input!$C$31,$B72&lt;Input!$C$25),PMT(Input!$C$43/(100*12),(OFFSET($A$4,MATCH(Input!$C$25,$B$4:$B$1004,1),0,1,1)-OFFSET($A$4,MATCH(Input!$C$31,$B$4:$B$620,1),0,1,1)),$H$4,0,1),0)</f>
        <v>0</v>
      </c>
      <c r="F72" s="78" t="n">
        <f aca="false">($F71+$D72+$E72)*(1+Input!$C$43/(100*12))</f>
        <v>0</v>
      </c>
    </row>
    <row r="73" customFormat="false" ht="12.8" hidden="false" customHeight="false" outlineLevel="0" collapsed="false">
      <c r="A73" s="76" t="n">
        <v>69</v>
      </c>
      <c r="B73" s="77" t="n">
        <f aca="false">EOMONTH(Input!$C$7,A73)</f>
        <v>45016</v>
      </c>
      <c r="D73" s="78" t="n">
        <f aca="false">IF(AND($B73&lt;Input!$C$31,$B73&lt;Input!$G$31),Input!$C$44,0)</f>
        <v>0</v>
      </c>
      <c r="E73" s="78" t="n">
        <f aca="true">IF(AND($B73&gt;Input!$C$31,$B73&lt;Input!$C$25),PMT(Input!$C$43/(100*12),(OFFSET($A$4,MATCH(Input!$C$25,$B$4:$B$1004,1),0,1,1)-OFFSET($A$4,MATCH(Input!$C$31,$B$4:$B$620,1),0,1,1)),$H$4,0,1),0)</f>
        <v>0</v>
      </c>
      <c r="F73" s="78" t="n">
        <f aca="false">($F72+$D73+$E73)*(1+Input!$C$43/(100*12))</f>
        <v>0</v>
      </c>
    </row>
    <row r="74" customFormat="false" ht="12.8" hidden="false" customHeight="false" outlineLevel="0" collapsed="false">
      <c r="A74" s="76" t="n">
        <v>70</v>
      </c>
      <c r="B74" s="77" t="n">
        <f aca="false">EOMONTH(Input!$C$7,A74)</f>
        <v>45046</v>
      </c>
      <c r="D74" s="78" t="n">
        <f aca="false">IF(AND($B74&lt;Input!$C$31,$B74&lt;Input!$G$31),Input!$C$44,0)</f>
        <v>0</v>
      </c>
      <c r="E74" s="78" t="n">
        <f aca="true">IF(AND($B74&gt;Input!$C$31,$B74&lt;Input!$C$25),PMT(Input!$C$43/(100*12),(OFFSET($A$4,MATCH(Input!$C$25,$B$4:$B$1004,1),0,1,1)-OFFSET($A$4,MATCH(Input!$C$31,$B$4:$B$620,1),0,1,1)),$H$4,0,1),0)</f>
        <v>0</v>
      </c>
      <c r="F74" s="78" t="n">
        <f aca="false">($F73+$D74+$E74)*(1+Input!$C$43/(100*12))</f>
        <v>0</v>
      </c>
    </row>
    <row r="75" customFormat="false" ht="12.8" hidden="false" customHeight="false" outlineLevel="0" collapsed="false">
      <c r="A75" s="76" t="n">
        <v>71</v>
      </c>
      <c r="B75" s="77" t="n">
        <f aca="false">EOMONTH(Input!$C$7,A75)</f>
        <v>45077</v>
      </c>
      <c r="D75" s="78" t="n">
        <f aca="false">IF(AND($B75&lt;Input!$C$31,$B75&lt;Input!$G$31),Input!$C$44,0)</f>
        <v>0</v>
      </c>
      <c r="E75" s="78" t="n">
        <f aca="true">IF(AND($B75&gt;Input!$C$31,$B75&lt;Input!$C$25),PMT(Input!$C$43/(100*12),(OFFSET($A$4,MATCH(Input!$C$25,$B$4:$B$1004,1),0,1,1)-OFFSET($A$4,MATCH(Input!$C$31,$B$4:$B$620,1),0,1,1)),$H$4,0,1),0)</f>
        <v>0</v>
      </c>
      <c r="F75" s="78" t="n">
        <f aca="false">($F74+$D75+$E75)*(1+Input!$C$43/(100*12))</f>
        <v>0</v>
      </c>
    </row>
    <row r="76" customFormat="false" ht="12.8" hidden="false" customHeight="false" outlineLevel="0" collapsed="false">
      <c r="A76" s="76" t="n">
        <v>72</v>
      </c>
      <c r="B76" s="77" t="n">
        <f aca="false">EOMONTH(Input!$C$7,A76)</f>
        <v>45107</v>
      </c>
      <c r="D76" s="78" t="n">
        <f aca="false">IF(AND($B76&lt;Input!$C$31,$B76&lt;Input!$G$31),Input!$C$44,0)</f>
        <v>0</v>
      </c>
      <c r="E76" s="78" t="n">
        <f aca="true">IF(AND($B76&gt;Input!$C$31,$B76&lt;Input!$C$25),PMT(Input!$C$43/(100*12),(OFFSET($A$4,MATCH(Input!$C$25,$B$4:$B$1004,1),0,1,1)-OFFSET($A$4,MATCH(Input!$C$31,$B$4:$B$620,1),0,1,1)),$H$4,0,1),0)</f>
        <v>0</v>
      </c>
      <c r="F76" s="78" t="n">
        <f aca="false">($F75+$D76+$E76)*(1+Input!$C$43/(100*12))</f>
        <v>0</v>
      </c>
    </row>
    <row r="77" customFormat="false" ht="12.8" hidden="false" customHeight="false" outlineLevel="0" collapsed="false">
      <c r="A77" s="76" t="n">
        <v>73</v>
      </c>
      <c r="B77" s="77" t="n">
        <f aca="false">EOMONTH(Input!$C$7,A77)</f>
        <v>45138</v>
      </c>
      <c r="D77" s="78" t="n">
        <f aca="false">IF(AND($B77&lt;Input!$C$31,$B77&lt;Input!$G$31),Input!$C$44,0)</f>
        <v>0</v>
      </c>
      <c r="E77" s="78" t="n">
        <f aca="true">IF(AND($B77&gt;Input!$C$31,$B77&lt;Input!$C$25),PMT(Input!$C$43/(100*12),(OFFSET($A$4,MATCH(Input!$C$25,$B$4:$B$1004,1),0,1,1)-OFFSET($A$4,MATCH(Input!$C$31,$B$4:$B$620,1),0,1,1)),$H$4,0,1),0)</f>
        <v>0</v>
      </c>
      <c r="F77" s="78" t="n">
        <f aca="false">($F76+$D77+$E77)*(1+Input!$C$43/(100*12))</f>
        <v>0</v>
      </c>
    </row>
    <row r="78" customFormat="false" ht="12.8" hidden="false" customHeight="false" outlineLevel="0" collapsed="false">
      <c r="A78" s="76" t="n">
        <v>74</v>
      </c>
      <c r="B78" s="77" t="n">
        <f aca="false">EOMONTH(Input!$C$7,A78)</f>
        <v>45169</v>
      </c>
      <c r="D78" s="78" t="n">
        <f aca="false">IF(AND($B78&lt;Input!$C$31,$B78&lt;Input!$G$31),Input!$C$44,0)</f>
        <v>0</v>
      </c>
      <c r="E78" s="78" t="n">
        <f aca="true">IF(AND($B78&gt;Input!$C$31,$B78&lt;Input!$C$25),PMT(Input!$C$43/(100*12),(OFFSET($A$4,MATCH(Input!$C$25,$B$4:$B$1004,1),0,1,1)-OFFSET($A$4,MATCH(Input!$C$31,$B$4:$B$620,1),0,1,1)),$H$4,0,1),0)</f>
        <v>0</v>
      </c>
      <c r="F78" s="78" t="n">
        <f aca="false">($F77+$D78+$E78)*(1+Input!$C$43/(100*12))</f>
        <v>0</v>
      </c>
    </row>
    <row r="79" customFormat="false" ht="12.8" hidden="false" customHeight="false" outlineLevel="0" collapsed="false">
      <c r="A79" s="76" t="n">
        <v>75</v>
      </c>
      <c r="B79" s="77" t="n">
        <f aca="false">EOMONTH(Input!$C$7,A79)</f>
        <v>45199</v>
      </c>
      <c r="D79" s="78" t="n">
        <f aca="false">IF(AND($B79&lt;Input!$C$31,$B79&lt;Input!$G$31),Input!$C$44,0)</f>
        <v>0</v>
      </c>
      <c r="E79" s="78" t="n">
        <f aca="true">IF(AND($B79&gt;Input!$C$31,$B79&lt;Input!$C$25),PMT(Input!$C$43/(100*12),(OFFSET($A$4,MATCH(Input!$C$25,$B$4:$B$1004,1),0,1,1)-OFFSET($A$4,MATCH(Input!$C$31,$B$4:$B$620,1),0,1,1)),$H$4,0,1),0)</f>
        <v>0</v>
      </c>
      <c r="F79" s="78" t="n">
        <f aca="false">($F78+$D79+$E79)*(1+Input!$C$43/(100*12))</f>
        <v>0</v>
      </c>
    </row>
    <row r="80" customFormat="false" ht="12.8" hidden="false" customHeight="false" outlineLevel="0" collapsed="false">
      <c r="A80" s="76" t="n">
        <v>76</v>
      </c>
      <c r="B80" s="77" t="n">
        <f aca="false">EOMONTH(Input!$C$7,A80)</f>
        <v>45230</v>
      </c>
      <c r="D80" s="78" t="n">
        <f aca="false">IF(AND($B80&lt;Input!$C$31,$B80&lt;Input!$G$31),Input!$C$44,0)</f>
        <v>0</v>
      </c>
      <c r="E80" s="78" t="n">
        <f aca="true">IF(AND($B80&gt;Input!$C$31,$B80&lt;Input!$C$25),PMT(Input!$C$43/(100*12),(OFFSET($A$4,MATCH(Input!$C$25,$B$4:$B$1004,1),0,1,1)-OFFSET($A$4,MATCH(Input!$C$31,$B$4:$B$620,1),0,1,1)),$H$4,0,1),0)</f>
        <v>0</v>
      </c>
      <c r="F80" s="78" t="n">
        <f aca="false">($F79+$D80+$E80)*(1+Input!$C$43/(100*12))</f>
        <v>0</v>
      </c>
    </row>
    <row r="81" customFormat="false" ht="12.8" hidden="false" customHeight="false" outlineLevel="0" collapsed="false">
      <c r="A81" s="76" t="n">
        <v>77</v>
      </c>
      <c r="B81" s="77" t="n">
        <f aca="false">EOMONTH(Input!$C$7,A81)</f>
        <v>45260</v>
      </c>
      <c r="D81" s="78" t="n">
        <f aca="false">IF(AND($B81&lt;Input!$C$31,$B81&lt;Input!$G$31),Input!$C$44,0)</f>
        <v>0</v>
      </c>
      <c r="E81" s="78" t="n">
        <f aca="true">IF(AND($B81&gt;Input!$C$31,$B81&lt;Input!$C$25),PMT(Input!$C$43/(100*12),(OFFSET($A$4,MATCH(Input!$C$25,$B$4:$B$1004,1),0,1,1)-OFFSET($A$4,MATCH(Input!$C$31,$B$4:$B$620,1),0,1,1)),$H$4,0,1),0)</f>
        <v>0</v>
      </c>
      <c r="F81" s="78" t="n">
        <f aca="false">($F80+$D81+$E81)*(1+Input!$C$43/(100*12))</f>
        <v>0</v>
      </c>
    </row>
    <row r="82" customFormat="false" ht="12.8" hidden="false" customHeight="false" outlineLevel="0" collapsed="false">
      <c r="A82" s="76" t="n">
        <v>78</v>
      </c>
      <c r="B82" s="77" t="n">
        <f aca="false">EOMONTH(Input!$C$7,A82)</f>
        <v>45291</v>
      </c>
      <c r="D82" s="78" t="n">
        <f aca="false">IF(AND($B82&lt;Input!$C$31,$B82&lt;Input!$G$31),Input!$C$44,0)</f>
        <v>0</v>
      </c>
      <c r="E82" s="78" t="n">
        <f aca="true">IF(AND($B82&gt;Input!$C$31,$B82&lt;Input!$C$25),PMT(Input!$C$43/(100*12),(OFFSET($A$4,MATCH(Input!$C$25,$B$4:$B$1004,1),0,1,1)-OFFSET($A$4,MATCH(Input!$C$31,$B$4:$B$620,1),0,1,1)),$H$4,0,1),0)</f>
        <v>0</v>
      </c>
      <c r="F82" s="78" t="n">
        <f aca="false">($F81+$D82+$E82)*(1+Input!$C$43/(100*12))</f>
        <v>0</v>
      </c>
    </row>
    <row r="83" customFormat="false" ht="12.8" hidden="false" customHeight="false" outlineLevel="0" collapsed="false">
      <c r="A83" s="76" t="n">
        <v>79</v>
      </c>
      <c r="B83" s="77" t="n">
        <f aca="false">EOMONTH(Input!$C$7,A83)</f>
        <v>45322</v>
      </c>
      <c r="D83" s="78" t="n">
        <f aca="false">IF(AND($B83&lt;Input!$C$31,$B83&lt;Input!$G$31),Input!$C$44,0)</f>
        <v>0</v>
      </c>
      <c r="E83" s="78" t="n">
        <f aca="true">IF(AND($B83&gt;Input!$C$31,$B83&lt;Input!$C$25),PMT(Input!$C$43/(100*12),(OFFSET($A$4,MATCH(Input!$C$25,$B$4:$B$1004,1),0,1,1)-OFFSET($A$4,MATCH(Input!$C$31,$B$4:$B$620,1),0,1,1)),$H$4,0,1),0)</f>
        <v>0</v>
      </c>
      <c r="F83" s="78" t="n">
        <f aca="false">($F82+$D83+$E83)*(1+Input!$C$43/(100*12))</f>
        <v>0</v>
      </c>
    </row>
    <row r="84" customFormat="false" ht="12.8" hidden="false" customHeight="false" outlineLevel="0" collapsed="false">
      <c r="A84" s="76" t="n">
        <v>80</v>
      </c>
      <c r="B84" s="77" t="n">
        <f aca="false">EOMONTH(Input!$C$7,A84)</f>
        <v>45351</v>
      </c>
      <c r="D84" s="78" t="n">
        <f aca="false">IF(AND($B84&lt;Input!$C$31,$B84&lt;Input!$G$31),Input!$C$44,0)</f>
        <v>0</v>
      </c>
      <c r="E84" s="78" t="n">
        <f aca="true">IF(AND($B84&gt;Input!$C$31,$B84&lt;Input!$C$25),PMT(Input!$C$43/(100*12),(OFFSET($A$4,MATCH(Input!$C$25,$B$4:$B$1004,1),0,1,1)-OFFSET($A$4,MATCH(Input!$C$31,$B$4:$B$620,1),0,1,1)),$H$4,0,1),0)</f>
        <v>0</v>
      </c>
      <c r="F84" s="78" t="n">
        <f aca="false">($F83+$D84+$E84)*(1+Input!$C$43/(100*12))</f>
        <v>0</v>
      </c>
    </row>
    <row r="85" customFormat="false" ht="12.8" hidden="false" customHeight="false" outlineLevel="0" collapsed="false">
      <c r="A85" s="76" t="n">
        <v>81</v>
      </c>
      <c r="B85" s="77" t="n">
        <f aca="false">EOMONTH(Input!$C$7,A85)</f>
        <v>45382</v>
      </c>
      <c r="D85" s="78" t="n">
        <f aca="false">IF(AND($B85&lt;Input!$C$31,$B85&lt;Input!$G$31),Input!$C$44,0)</f>
        <v>0</v>
      </c>
      <c r="E85" s="78" t="n">
        <f aca="true">IF(AND($B85&gt;Input!$C$31,$B85&lt;Input!$C$25),PMT(Input!$C$43/(100*12),(OFFSET($A$4,MATCH(Input!$C$25,$B$4:$B$1004,1),0,1,1)-OFFSET($A$4,MATCH(Input!$C$31,$B$4:$B$620,1),0,1,1)),$H$4,0,1),0)</f>
        <v>0</v>
      </c>
      <c r="F85" s="78" t="n">
        <f aca="false">($F84+$D85+$E85)*(1+Input!$C$43/(100*12))</f>
        <v>0</v>
      </c>
    </row>
    <row r="86" customFormat="false" ht="12.8" hidden="false" customHeight="false" outlineLevel="0" collapsed="false">
      <c r="A86" s="76" t="n">
        <v>82</v>
      </c>
      <c r="B86" s="77" t="n">
        <f aca="false">EOMONTH(Input!$C$7,A86)</f>
        <v>45412</v>
      </c>
      <c r="D86" s="78" t="n">
        <f aca="false">IF(AND($B86&lt;Input!$C$31,$B86&lt;Input!$G$31),Input!$C$44,0)</f>
        <v>0</v>
      </c>
      <c r="E86" s="78" t="n">
        <f aca="true">IF(AND($B86&gt;Input!$C$31,$B86&lt;Input!$C$25),PMT(Input!$C$43/(100*12),(OFFSET($A$4,MATCH(Input!$C$25,$B$4:$B$1004,1),0,1,1)-OFFSET($A$4,MATCH(Input!$C$31,$B$4:$B$620,1),0,1,1)),$H$4,0,1),0)</f>
        <v>0</v>
      </c>
      <c r="F86" s="78" t="n">
        <f aca="false">($F85+$D86+$E86)*(1+Input!$C$43/(100*12))</f>
        <v>0</v>
      </c>
    </row>
    <row r="87" customFormat="false" ht="12.8" hidden="false" customHeight="false" outlineLevel="0" collapsed="false">
      <c r="A87" s="76" t="n">
        <v>83</v>
      </c>
      <c r="B87" s="77" t="n">
        <f aca="false">EOMONTH(Input!$C$7,A87)</f>
        <v>45443</v>
      </c>
      <c r="D87" s="78" t="n">
        <f aca="false">IF(AND($B87&lt;Input!$C$31,$B87&lt;Input!$G$31),Input!$C$44,0)</f>
        <v>0</v>
      </c>
      <c r="E87" s="78" t="n">
        <f aca="true">IF(AND($B87&gt;Input!$C$31,$B87&lt;Input!$C$25),PMT(Input!$C$43/(100*12),(OFFSET($A$4,MATCH(Input!$C$25,$B$4:$B$1004,1),0,1,1)-OFFSET($A$4,MATCH(Input!$C$31,$B$4:$B$620,1),0,1,1)),$H$4,0,1),0)</f>
        <v>0</v>
      </c>
      <c r="F87" s="78" t="n">
        <f aca="false">($F86+$D87+$E87)*(1+Input!$C$43/(100*12))</f>
        <v>0</v>
      </c>
    </row>
    <row r="88" customFormat="false" ht="12.8" hidden="false" customHeight="false" outlineLevel="0" collapsed="false">
      <c r="A88" s="76" t="n">
        <v>84</v>
      </c>
      <c r="B88" s="77" t="n">
        <f aca="false">EOMONTH(Input!$C$7,A88)</f>
        <v>45473</v>
      </c>
      <c r="D88" s="78" t="n">
        <f aca="false">IF(AND($B88&lt;Input!$C$31,$B88&lt;Input!$G$31),Input!$C$44,0)</f>
        <v>0</v>
      </c>
      <c r="E88" s="78" t="n">
        <f aca="true">IF(AND($B88&gt;Input!$C$31,$B88&lt;Input!$C$25),PMT(Input!$C$43/(100*12),(OFFSET($A$4,MATCH(Input!$C$25,$B$4:$B$1004,1),0,1,1)-OFFSET($A$4,MATCH(Input!$C$31,$B$4:$B$620,1),0,1,1)),$H$4,0,1),0)</f>
        <v>0</v>
      </c>
      <c r="F88" s="78" t="n">
        <f aca="false">($F87+$D88+$E88)*(1+Input!$C$43/(100*12))</f>
        <v>0</v>
      </c>
    </row>
    <row r="89" customFormat="false" ht="12.8" hidden="false" customHeight="false" outlineLevel="0" collapsed="false">
      <c r="A89" s="76" t="n">
        <v>85</v>
      </c>
      <c r="B89" s="77" t="n">
        <f aca="false">EOMONTH(Input!$C$7,A89)</f>
        <v>45504</v>
      </c>
      <c r="D89" s="78" t="n">
        <f aca="false">IF(AND($B89&lt;Input!$C$31,$B89&lt;Input!$G$31),Input!$C$44,0)</f>
        <v>0</v>
      </c>
      <c r="E89" s="78" t="n">
        <f aca="true">IF(AND($B89&gt;Input!$C$31,$B89&lt;Input!$C$25),PMT(Input!$C$43/(100*12),(OFFSET($A$4,MATCH(Input!$C$25,$B$4:$B$1004,1),0,1,1)-OFFSET($A$4,MATCH(Input!$C$31,$B$4:$B$620,1),0,1,1)),$H$4,0,1),0)</f>
        <v>0</v>
      </c>
      <c r="F89" s="78" t="n">
        <f aca="false">($F88+$D89+$E89)*(1+Input!$C$43/(100*12))</f>
        <v>0</v>
      </c>
    </row>
    <row r="90" customFormat="false" ht="12.8" hidden="false" customHeight="false" outlineLevel="0" collapsed="false">
      <c r="A90" s="76" t="n">
        <v>86</v>
      </c>
      <c r="B90" s="77" t="n">
        <f aca="false">EOMONTH(Input!$C$7,A90)</f>
        <v>45535</v>
      </c>
      <c r="D90" s="78" t="n">
        <f aca="false">IF(AND($B90&lt;Input!$C$31,$B90&lt;Input!$G$31),Input!$C$44,0)</f>
        <v>0</v>
      </c>
      <c r="E90" s="78" t="n">
        <f aca="true">IF(AND($B90&gt;Input!$C$31,$B90&lt;Input!$C$25),PMT(Input!$C$43/(100*12),(OFFSET($A$4,MATCH(Input!$C$25,$B$4:$B$1004,1),0,1,1)-OFFSET($A$4,MATCH(Input!$C$31,$B$4:$B$620,1),0,1,1)),$H$4,0,1),0)</f>
        <v>0</v>
      </c>
      <c r="F90" s="78" t="n">
        <f aca="false">($F89+$D90+$E90)*(1+Input!$C$43/(100*12))</f>
        <v>0</v>
      </c>
    </row>
    <row r="91" customFormat="false" ht="12.8" hidden="false" customHeight="false" outlineLevel="0" collapsed="false">
      <c r="A91" s="76" t="n">
        <v>87</v>
      </c>
      <c r="B91" s="77" t="n">
        <f aca="false">EOMONTH(Input!$C$7,A91)</f>
        <v>45565</v>
      </c>
      <c r="D91" s="78" t="n">
        <f aca="false">IF(AND($B91&lt;Input!$C$31,$B91&lt;Input!$G$31),Input!$C$44,0)</f>
        <v>0</v>
      </c>
      <c r="E91" s="78" t="n">
        <f aca="true">IF(AND($B91&gt;Input!$C$31,$B91&lt;Input!$C$25),PMT(Input!$C$43/(100*12),(OFFSET($A$4,MATCH(Input!$C$25,$B$4:$B$1004,1),0,1,1)-OFFSET($A$4,MATCH(Input!$C$31,$B$4:$B$620,1),0,1,1)),$H$4,0,1),0)</f>
        <v>0</v>
      </c>
      <c r="F91" s="78" t="n">
        <f aca="false">($F90+$D91+$E91)*(1+Input!$C$43/(100*12))</f>
        <v>0</v>
      </c>
    </row>
    <row r="92" customFormat="false" ht="12.8" hidden="false" customHeight="false" outlineLevel="0" collapsed="false">
      <c r="A92" s="76" t="n">
        <v>88</v>
      </c>
      <c r="B92" s="77" t="n">
        <f aca="false">EOMONTH(Input!$C$7,A92)</f>
        <v>45596</v>
      </c>
      <c r="D92" s="78" t="n">
        <f aca="false">IF(AND($B92&lt;Input!$C$31,$B92&lt;Input!$G$31),Input!$C$44,0)</f>
        <v>0</v>
      </c>
      <c r="E92" s="78" t="n">
        <f aca="true">IF(AND($B92&gt;Input!$C$31,$B92&lt;Input!$C$25),PMT(Input!$C$43/(100*12),(OFFSET($A$4,MATCH(Input!$C$25,$B$4:$B$1004,1),0,1,1)-OFFSET($A$4,MATCH(Input!$C$31,$B$4:$B$620,1),0,1,1)),$H$4,0,1),0)</f>
        <v>0</v>
      </c>
      <c r="F92" s="78" t="n">
        <f aca="false">($F91+$D92+$E92)*(1+Input!$C$43/(100*12))</f>
        <v>0</v>
      </c>
    </row>
    <row r="93" customFormat="false" ht="12.8" hidden="false" customHeight="false" outlineLevel="0" collapsed="false">
      <c r="A93" s="76" t="n">
        <v>89</v>
      </c>
      <c r="B93" s="77" t="n">
        <f aca="false">EOMONTH(Input!$C$7,A93)</f>
        <v>45626</v>
      </c>
      <c r="D93" s="78" t="n">
        <f aca="false">IF(AND($B93&lt;Input!$C$31,$B93&lt;Input!$G$31),Input!$C$44,0)</f>
        <v>0</v>
      </c>
      <c r="E93" s="78" t="n">
        <f aca="true">IF(AND($B93&gt;Input!$C$31,$B93&lt;Input!$C$25),PMT(Input!$C$43/(100*12),(OFFSET($A$4,MATCH(Input!$C$25,$B$4:$B$1004,1),0,1,1)-OFFSET($A$4,MATCH(Input!$C$31,$B$4:$B$620,1),0,1,1)),$H$4,0,1),0)</f>
        <v>0</v>
      </c>
      <c r="F93" s="78" t="n">
        <f aca="false">($F92+$D93+$E93)*(1+Input!$C$43/(100*12))</f>
        <v>0</v>
      </c>
    </row>
    <row r="94" customFormat="false" ht="12.8" hidden="false" customHeight="false" outlineLevel="0" collapsed="false">
      <c r="A94" s="76" t="n">
        <v>90</v>
      </c>
      <c r="B94" s="77" t="n">
        <f aca="false">EOMONTH(Input!$C$7,A94)</f>
        <v>45657</v>
      </c>
      <c r="D94" s="78" t="n">
        <f aca="false">IF(AND($B94&lt;Input!$C$31,$B94&lt;Input!$G$31),Input!$C$44,0)</f>
        <v>0</v>
      </c>
      <c r="E94" s="78" t="n">
        <f aca="true">IF(AND($B94&gt;Input!$C$31,$B94&lt;Input!$C$25),PMT(Input!$C$43/(100*12),(OFFSET($A$4,MATCH(Input!$C$25,$B$4:$B$1004,1),0,1,1)-OFFSET($A$4,MATCH(Input!$C$31,$B$4:$B$620,1),0,1,1)),$H$4,0,1),0)</f>
        <v>0</v>
      </c>
      <c r="F94" s="78" t="n">
        <f aca="false">($F93+$D94+$E94)*(1+Input!$C$43/(100*12))</f>
        <v>0</v>
      </c>
    </row>
    <row r="95" customFormat="false" ht="12.8" hidden="false" customHeight="false" outlineLevel="0" collapsed="false">
      <c r="A95" s="76" t="n">
        <v>91</v>
      </c>
      <c r="B95" s="77" t="n">
        <f aca="false">EOMONTH(Input!$C$7,A95)</f>
        <v>45688</v>
      </c>
      <c r="D95" s="78" t="n">
        <f aca="false">IF(AND($B95&lt;Input!$C$31,$B95&lt;Input!$G$31),Input!$C$44,0)</f>
        <v>0</v>
      </c>
      <c r="E95" s="78" t="n">
        <f aca="true">IF(AND($B95&gt;Input!$C$31,$B95&lt;Input!$C$25),PMT(Input!$C$43/(100*12),(OFFSET($A$4,MATCH(Input!$C$25,$B$4:$B$1004,1),0,1,1)-OFFSET($A$4,MATCH(Input!$C$31,$B$4:$B$620,1),0,1,1)),$H$4,0,1),0)</f>
        <v>0</v>
      </c>
      <c r="F95" s="78" t="n">
        <f aca="false">($F94+$D95+$E95)*(1+Input!$C$43/(100*12))</f>
        <v>0</v>
      </c>
    </row>
    <row r="96" customFormat="false" ht="12.8" hidden="false" customHeight="false" outlineLevel="0" collapsed="false">
      <c r="A96" s="76" t="n">
        <v>92</v>
      </c>
      <c r="B96" s="77" t="n">
        <f aca="false">EOMONTH(Input!$C$7,A96)</f>
        <v>45716</v>
      </c>
      <c r="D96" s="78" t="n">
        <f aca="false">IF(AND($B96&lt;Input!$C$31,$B96&lt;Input!$G$31),Input!$C$44,0)</f>
        <v>0</v>
      </c>
      <c r="E96" s="78" t="n">
        <f aca="true">IF(AND($B96&gt;Input!$C$31,$B96&lt;Input!$C$25),PMT(Input!$C$43/(100*12),(OFFSET($A$4,MATCH(Input!$C$25,$B$4:$B$1004,1),0,1,1)-OFFSET($A$4,MATCH(Input!$C$31,$B$4:$B$620,1),0,1,1)),$H$4,0,1),0)</f>
        <v>0</v>
      </c>
      <c r="F96" s="78" t="n">
        <f aca="false">($F95+$D96+$E96)*(1+Input!$C$43/(100*12))</f>
        <v>0</v>
      </c>
    </row>
    <row r="97" customFormat="false" ht="12.8" hidden="false" customHeight="false" outlineLevel="0" collapsed="false">
      <c r="A97" s="76" t="n">
        <v>93</v>
      </c>
      <c r="B97" s="77" t="n">
        <f aca="false">EOMONTH(Input!$C$7,A97)</f>
        <v>45747</v>
      </c>
      <c r="D97" s="78" t="n">
        <f aca="false">IF(AND($B97&lt;Input!$C$31,$B97&lt;Input!$G$31),Input!$C$44,0)</f>
        <v>0</v>
      </c>
      <c r="E97" s="78" t="n">
        <f aca="true">IF(AND($B97&gt;Input!$C$31,$B97&lt;Input!$C$25),PMT(Input!$C$43/(100*12),(OFFSET($A$4,MATCH(Input!$C$25,$B$4:$B$1004,1),0,1,1)-OFFSET($A$4,MATCH(Input!$C$31,$B$4:$B$620,1),0,1,1)),$H$4,0,1),0)</f>
        <v>0</v>
      </c>
      <c r="F97" s="78" t="n">
        <f aca="false">($F96+$D97+$E97)*(1+Input!$C$43/(100*12))</f>
        <v>0</v>
      </c>
    </row>
    <row r="98" customFormat="false" ht="12.8" hidden="false" customHeight="false" outlineLevel="0" collapsed="false">
      <c r="A98" s="76" t="n">
        <v>94</v>
      </c>
      <c r="B98" s="77" t="n">
        <f aca="false">EOMONTH(Input!$C$7,A98)</f>
        <v>45777</v>
      </c>
      <c r="D98" s="78" t="n">
        <f aca="false">IF(AND($B98&lt;Input!$C$31,$B98&lt;Input!$G$31),Input!$C$44,0)</f>
        <v>0</v>
      </c>
      <c r="E98" s="78" t="n">
        <f aca="true">IF(AND($B98&gt;Input!$C$31,$B98&lt;Input!$C$25),PMT(Input!$C$43/(100*12),(OFFSET($A$4,MATCH(Input!$C$25,$B$4:$B$1004,1),0,1,1)-OFFSET($A$4,MATCH(Input!$C$31,$B$4:$B$620,1),0,1,1)),$H$4,0,1),0)</f>
        <v>0</v>
      </c>
      <c r="F98" s="78" t="n">
        <f aca="false">($F97+$D98+$E98)*(1+Input!$C$43/(100*12))</f>
        <v>0</v>
      </c>
    </row>
    <row r="99" customFormat="false" ht="12.8" hidden="false" customHeight="false" outlineLevel="0" collapsed="false">
      <c r="A99" s="76" t="n">
        <v>95</v>
      </c>
      <c r="B99" s="77" t="n">
        <f aca="false">EOMONTH(Input!$C$7,A99)</f>
        <v>45808</v>
      </c>
      <c r="D99" s="78" t="n">
        <f aca="false">IF(AND($B99&lt;Input!$C$31,$B99&lt;Input!$G$31),Input!$C$44,0)</f>
        <v>0</v>
      </c>
      <c r="E99" s="78" t="n">
        <f aca="true">IF(AND($B99&gt;Input!$C$31,$B99&lt;Input!$C$25),PMT(Input!$C$43/(100*12),(OFFSET($A$4,MATCH(Input!$C$25,$B$4:$B$1004,1),0,1,1)-OFFSET($A$4,MATCH(Input!$C$31,$B$4:$B$620,1),0,1,1)),$H$4,0,1),0)</f>
        <v>0</v>
      </c>
      <c r="F99" s="78" t="n">
        <f aca="false">($F98+$D99+$E99)*(1+Input!$C$43/(100*12))</f>
        <v>0</v>
      </c>
    </row>
    <row r="100" customFormat="false" ht="12.8" hidden="false" customHeight="false" outlineLevel="0" collapsed="false">
      <c r="A100" s="76" t="n">
        <v>96</v>
      </c>
      <c r="B100" s="77" t="n">
        <f aca="false">EOMONTH(Input!$C$7,A100)</f>
        <v>45838</v>
      </c>
      <c r="D100" s="78" t="n">
        <f aca="false">IF(AND($B100&lt;Input!$C$31,$B100&lt;Input!$G$31),Input!$C$44,0)</f>
        <v>0</v>
      </c>
      <c r="E100" s="78" t="n">
        <f aca="true">IF(AND($B100&gt;Input!$C$31,$B100&lt;Input!$C$25),PMT(Input!$C$43/(100*12),(OFFSET($A$4,MATCH(Input!$C$25,$B$4:$B$1004,1),0,1,1)-OFFSET($A$4,MATCH(Input!$C$31,$B$4:$B$620,1),0,1,1)),$H$4,0,1),0)</f>
        <v>0</v>
      </c>
      <c r="F100" s="78" t="n">
        <f aca="false">($F99+$D100+$E100)*(1+Input!$C$43/(100*12))</f>
        <v>0</v>
      </c>
    </row>
    <row r="101" customFormat="false" ht="12.8" hidden="false" customHeight="false" outlineLevel="0" collapsed="false">
      <c r="A101" s="76" t="n">
        <v>97</v>
      </c>
      <c r="B101" s="77" t="n">
        <f aca="false">EOMONTH(Input!$C$7,A101)</f>
        <v>45869</v>
      </c>
      <c r="D101" s="78" t="n">
        <f aca="false">IF(AND($B101&lt;Input!$C$31,$B101&lt;Input!$G$31),Input!$C$44,0)</f>
        <v>0</v>
      </c>
      <c r="E101" s="78" t="n">
        <f aca="true">IF(AND($B101&gt;Input!$C$31,$B101&lt;Input!$C$25),PMT(Input!$C$43/(100*12),(OFFSET($A$4,MATCH(Input!$C$25,$B$4:$B$1004,1),0,1,1)-OFFSET($A$4,MATCH(Input!$C$31,$B$4:$B$620,1),0,1,1)),$H$4,0,1),0)</f>
        <v>0</v>
      </c>
      <c r="F101" s="78" t="n">
        <f aca="false">($F100+$D101+$E101)*(1+Input!$C$43/(100*12))</f>
        <v>0</v>
      </c>
    </row>
    <row r="102" customFormat="false" ht="12.8" hidden="false" customHeight="false" outlineLevel="0" collapsed="false">
      <c r="A102" s="76" t="n">
        <v>98</v>
      </c>
      <c r="B102" s="77" t="n">
        <f aca="false">EOMONTH(Input!$C$7,A102)</f>
        <v>45900</v>
      </c>
      <c r="D102" s="78" t="n">
        <f aca="false">IF(AND($B102&lt;Input!$C$31,$B102&lt;Input!$G$31),Input!$C$44,0)</f>
        <v>0</v>
      </c>
      <c r="E102" s="78" t="n">
        <f aca="true">IF(AND($B102&gt;Input!$C$31,$B102&lt;Input!$C$25),PMT(Input!$C$43/(100*12),(OFFSET($A$4,MATCH(Input!$C$25,$B$4:$B$1004,1),0,1,1)-OFFSET($A$4,MATCH(Input!$C$31,$B$4:$B$620,1),0,1,1)),$H$4,0,1),0)</f>
        <v>0</v>
      </c>
      <c r="F102" s="78" t="n">
        <f aca="false">($F101+$D102+$E102)*(1+Input!$C$43/(100*12))</f>
        <v>0</v>
      </c>
    </row>
    <row r="103" customFormat="false" ht="12.8" hidden="false" customHeight="false" outlineLevel="0" collapsed="false">
      <c r="A103" s="76" t="n">
        <v>99</v>
      </c>
      <c r="B103" s="77" t="n">
        <f aca="false">EOMONTH(Input!$C$7,A103)</f>
        <v>45930</v>
      </c>
      <c r="D103" s="78" t="n">
        <f aca="false">IF(AND($B103&lt;Input!$C$31,$B103&lt;Input!$G$31),Input!$C$44,0)</f>
        <v>0</v>
      </c>
      <c r="E103" s="78" t="n">
        <f aca="true">IF(AND($B103&gt;Input!$C$31,$B103&lt;Input!$C$25),PMT(Input!$C$43/(100*12),(OFFSET($A$4,MATCH(Input!$C$25,$B$4:$B$1004,1),0,1,1)-OFFSET($A$4,MATCH(Input!$C$31,$B$4:$B$620,1),0,1,1)),$H$4,0,1),0)</f>
        <v>0</v>
      </c>
      <c r="F103" s="78" t="n">
        <f aca="false">($F102+$D103+$E103)*(1+Input!$C$43/(100*12))</f>
        <v>0</v>
      </c>
    </row>
    <row r="104" customFormat="false" ht="12.8" hidden="false" customHeight="false" outlineLevel="0" collapsed="false">
      <c r="A104" s="76" t="n">
        <v>100</v>
      </c>
      <c r="B104" s="77" t="n">
        <f aca="false">EOMONTH(Input!$C$7,A104)</f>
        <v>45961</v>
      </c>
      <c r="D104" s="78" t="n">
        <f aca="false">IF(AND($B104&lt;Input!$C$31,$B104&lt;Input!$G$31),Input!$C$44,0)</f>
        <v>0</v>
      </c>
      <c r="E104" s="78" t="n">
        <f aca="true">IF(AND($B104&gt;Input!$C$31,$B104&lt;Input!$C$25),PMT(Input!$C$43/(100*12),(OFFSET($A$4,MATCH(Input!$C$25,$B$4:$B$1004,1),0,1,1)-OFFSET($A$4,MATCH(Input!$C$31,$B$4:$B$620,1),0,1,1)),$H$4,0,1),0)</f>
        <v>0</v>
      </c>
      <c r="F104" s="78" t="n">
        <f aca="false">($F103+$D104+$E104)*(1+Input!$C$43/(100*12))</f>
        <v>0</v>
      </c>
    </row>
    <row r="105" customFormat="false" ht="12.8" hidden="false" customHeight="false" outlineLevel="0" collapsed="false">
      <c r="A105" s="76" t="n">
        <v>101</v>
      </c>
      <c r="B105" s="77" t="n">
        <f aca="false">EOMONTH(Input!$C$7,A105)</f>
        <v>45991</v>
      </c>
      <c r="D105" s="78" t="n">
        <f aca="false">IF(AND($B105&lt;Input!$C$31,$B105&lt;Input!$G$31),Input!$C$44,0)</f>
        <v>0</v>
      </c>
      <c r="E105" s="78" t="n">
        <f aca="true">IF(AND($B105&gt;Input!$C$31,$B105&lt;Input!$C$25),PMT(Input!$C$43/(100*12),(OFFSET($A$4,MATCH(Input!$C$25,$B$4:$B$1004,1),0,1,1)-OFFSET($A$4,MATCH(Input!$C$31,$B$4:$B$620,1),0,1,1)),$H$4,0,1),0)</f>
        <v>0</v>
      </c>
      <c r="F105" s="78" t="n">
        <f aca="false">($F104+$D105+$E105)*(1+Input!$C$43/(100*12))</f>
        <v>0</v>
      </c>
    </row>
    <row r="106" customFormat="false" ht="12.8" hidden="false" customHeight="false" outlineLevel="0" collapsed="false">
      <c r="A106" s="76" t="n">
        <v>102</v>
      </c>
      <c r="B106" s="77" t="n">
        <f aca="false">EOMONTH(Input!$C$7,A106)</f>
        <v>46022</v>
      </c>
      <c r="D106" s="78" t="n">
        <f aca="false">IF(AND($B106&lt;Input!$C$31,$B106&lt;Input!$G$31),Input!$C$44,0)</f>
        <v>0</v>
      </c>
      <c r="E106" s="78" t="n">
        <f aca="true">IF(AND($B106&gt;Input!$C$31,$B106&lt;Input!$C$25),PMT(Input!$C$43/(100*12),(OFFSET($A$4,MATCH(Input!$C$25,$B$4:$B$1004,1),0,1,1)-OFFSET($A$4,MATCH(Input!$C$31,$B$4:$B$620,1),0,1,1)),$H$4,0,1),0)</f>
        <v>0</v>
      </c>
      <c r="F106" s="78" t="n">
        <f aca="false">($F105+$D106+$E106)*(1+Input!$C$43/(100*12))</f>
        <v>0</v>
      </c>
    </row>
    <row r="107" customFormat="false" ht="12.8" hidden="false" customHeight="false" outlineLevel="0" collapsed="false">
      <c r="A107" s="76" t="n">
        <v>103</v>
      </c>
      <c r="B107" s="77" t="n">
        <f aca="false">EOMONTH(Input!$C$7,A107)</f>
        <v>46053</v>
      </c>
      <c r="D107" s="78" t="n">
        <f aca="false">IF(AND($B107&lt;Input!$C$31,$B107&lt;Input!$G$31),Input!$C$44,0)</f>
        <v>0</v>
      </c>
      <c r="E107" s="78" t="n">
        <f aca="true">IF(AND($B107&gt;Input!$C$31,$B107&lt;Input!$C$25),PMT(Input!$C$43/(100*12),(OFFSET($A$4,MATCH(Input!$C$25,$B$4:$B$1004,1),0,1,1)-OFFSET($A$4,MATCH(Input!$C$31,$B$4:$B$620,1),0,1,1)),$H$4,0,1),0)</f>
        <v>0</v>
      </c>
      <c r="F107" s="78" t="n">
        <f aca="false">($F106+$D107+$E107)*(1+Input!$C$43/(100*12))</f>
        <v>0</v>
      </c>
    </row>
    <row r="108" customFormat="false" ht="12.8" hidden="false" customHeight="false" outlineLevel="0" collapsed="false">
      <c r="A108" s="76" t="n">
        <v>104</v>
      </c>
      <c r="B108" s="77" t="n">
        <f aca="false">EOMONTH(Input!$C$7,A108)</f>
        <v>46081</v>
      </c>
      <c r="D108" s="78" t="n">
        <f aca="false">IF(AND($B108&lt;Input!$C$31,$B108&lt;Input!$G$31),Input!$C$44,0)</f>
        <v>0</v>
      </c>
      <c r="E108" s="78" t="n">
        <f aca="true">IF(AND($B108&gt;Input!$C$31,$B108&lt;Input!$C$25),PMT(Input!$C$43/(100*12),(OFFSET($A$4,MATCH(Input!$C$25,$B$4:$B$1004,1),0,1,1)-OFFSET($A$4,MATCH(Input!$C$31,$B$4:$B$620,1),0,1,1)),$H$4,0,1),0)</f>
        <v>0</v>
      </c>
      <c r="F108" s="78" t="n">
        <f aca="false">($F107+$D108+$E108)*(1+Input!$C$43/(100*12))</f>
        <v>0</v>
      </c>
    </row>
    <row r="109" customFormat="false" ht="12.8" hidden="false" customHeight="false" outlineLevel="0" collapsed="false">
      <c r="A109" s="76" t="n">
        <v>105</v>
      </c>
      <c r="B109" s="77" t="n">
        <f aca="false">EOMONTH(Input!$C$7,A109)</f>
        <v>46112</v>
      </c>
      <c r="D109" s="78" t="n">
        <f aca="false">IF(AND($B109&lt;Input!$C$31,$B109&lt;Input!$G$31),Input!$C$44,0)</f>
        <v>0</v>
      </c>
      <c r="E109" s="78" t="n">
        <f aca="true">IF(AND($B109&gt;Input!$C$31,$B109&lt;Input!$C$25),PMT(Input!$C$43/(100*12),(OFFSET($A$4,MATCH(Input!$C$25,$B$4:$B$1004,1),0,1,1)-OFFSET($A$4,MATCH(Input!$C$31,$B$4:$B$620,1),0,1,1)),$H$4,0,1),0)</f>
        <v>0</v>
      </c>
      <c r="F109" s="78" t="n">
        <f aca="false">($F108+$D109+$E109)*(1+Input!$C$43/(100*12))</f>
        <v>0</v>
      </c>
    </row>
    <row r="110" customFormat="false" ht="12.8" hidden="false" customHeight="false" outlineLevel="0" collapsed="false">
      <c r="A110" s="76" t="n">
        <v>106</v>
      </c>
      <c r="B110" s="77" t="n">
        <f aca="false">EOMONTH(Input!$C$7,A110)</f>
        <v>46142</v>
      </c>
      <c r="D110" s="78" t="n">
        <f aca="false">IF(AND($B110&lt;Input!$C$31,$B110&lt;Input!$G$31),Input!$C$44,0)</f>
        <v>0</v>
      </c>
      <c r="E110" s="78" t="n">
        <f aca="true">IF(AND($B110&gt;Input!$C$31,$B110&lt;Input!$C$25),PMT(Input!$C$43/(100*12),(OFFSET($A$4,MATCH(Input!$C$25,$B$4:$B$1004,1),0,1,1)-OFFSET($A$4,MATCH(Input!$C$31,$B$4:$B$620,1),0,1,1)),$H$4,0,1),0)</f>
        <v>0</v>
      </c>
      <c r="F110" s="78" t="n">
        <f aca="false">($F109+$D110+$E110)*(1+Input!$C$43/(100*12))</f>
        <v>0</v>
      </c>
    </row>
    <row r="111" customFormat="false" ht="12.8" hidden="false" customHeight="false" outlineLevel="0" collapsed="false">
      <c r="A111" s="76" t="n">
        <v>107</v>
      </c>
      <c r="B111" s="77" t="n">
        <f aca="false">EOMONTH(Input!$C$7,A111)</f>
        <v>46173</v>
      </c>
      <c r="D111" s="78" t="n">
        <f aca="false">IF(AND($B111&lt;Input!$C$31,$B111&lt;Input!$G$31),Input!$C$44,0)</f>
        <v>0</v>
      </c>
      <c r="E111" s="78" t="n">
        <f aca="true">IF(AND($B111&gt;Input!$C$31,$B111&lt;Input!$C$25),PMT(Input!$C$43/(100*12),(OFFSET($A$4,MATCH(Input!$C$25,$B$4:$B$1004,1),0,1,1)-OFFSET($A$4,MATCH(Input!$C$31,$B$4:$B$620,1),0,1,1)),$H$4,0,1),0)</f>
        <v>0</v>
      </c>
      <c r="F111" s="78" t="n">
        <f aca="false">($F110+$D111+$E111)*(1+Input!$C$43/(100*12))</f>
        <v>0</v>
      </c>
    </row>
    <row r="112" customFormat="false" ht="12.8" hidden="false" customHeight="false" outlineLevel="0" collapsed="false">
      <c r="A112" s="76" t="n">
        <v>108</v>
      </c>
      <c r="B112" s="77" t="n">
        <f aca="false">EOMONTH(Input!$C$7,A112)</f>
        <v>46203</v>
      </c>
      <c r="D112" s="78" t="n">
        <f aca="false">IF(AND($B112&lt;Input!$C$31,$B112&lt;Input!$G$31),Input!$C$44,0)</f>
        <v>0</v>
      </c>
      <c r="E112" s="78" t="n">
        <f aca="true">IF(AND($B112&gt;Input!$C$31,$B112&lt;Input!$C$25),PMT(Input!$C$43/(100*12),(OFFSET($A$4,MATCH(Input!$C$25,$B$4:$B$1004,1),0,1,1)-OFFSET($A$4,MATCH(Input!$C$31,$B$4:$B$620,1),0,1,1)),$H$4,0,1),0)</f>
        <v>0</v>
      </c>
      <c r="F112" s="78" t="n">
        <f aca="false">($F111+$D112+$E112)*(1+Input!$C$43/(100*12))</f>
        <v>0</v>
      </c>
    </row>
    <row r="113" customFormat="false" ht="12.8" hidden="false" customHeight="false" outlineLevel="0" collapsed="false">
      <c r="A113" s="76" t="n">
        <v>109</v>
      </c>
      <c r="B113" s="77" t="n">
        <f aca="false">EOMONTH(Input!$C$7,A113)</f>
        <v>46234</v>
      </c>
      <c r="D113" s="78" t="n">
        <f aca="false">IF(AND($B113&lt;Input!$C$31,$B113&lt;Input!$G$31),Input!$C$44,0)</f>
        <v>0</v>
      </c>
      <c r="E113" s="78" t="n">
        <f aca="true">IF(AND($B113&gt;Input!$C$31,$B113&lt;Input!$C$25),PMT(Input!$C$43/(100*12),(OFFSET($A$4,MATCH(Input!$C$25,$B$4:$B$1004,1),0,1,1)-OFFSET($A$4,MATCH(Input!$C$31,$B$4:$B$620,1),0,1,1)),$H$4,0,1),0)</f>
        <v>0</v>
      </c>
      <c r="F113" s="78" t="n">
        <f aca="false">($F112+$D113+$E113)*(1+Input!$C$43/(100*12))</f>
        <v>0</v>
      </c>
    </row>
    <row r="114" customFormat="false" ht="12.8" hidden="false" customHeight="false" outlineLevel="0" collapsed="false">
      <c r="A114" s="76" t="n">
        <v>110</v>
      </c>
      <c r="B114" s="77" t="n">
        <f aca="false">EOMONTH(Input!$C$7,A114)</f>
        <v>46265</v>
      </c>
      <c r="D114" s="78" t="n">
        <f aca="false">IF(AND($B114&lt;Input!$C$31,$B114&lt;Input!$G$31),Input!$C$44,0)</f>
        <v>0</v>
      </c>
      <c r="E114" s="78" t="n">
        <f aca="true">IF(AND($B114&gt;Input!$C$31,$B114&lt;Input!$C$25),PMT(Input!$C$43/(100*12),(OFFSET($A$4,MATCH(Input!$C$25,$B$4:$B$1004,1),0,1,1)-OFFSET($A$4,MATCH(Input!$C$31,$B$4:$B$620,1),0,1,1)),$H$4,0,1),0)</f>
        <v>0</v>
      </c>
      <c r="F114" s="78" t="n">
        <f aca="false">($F113+$D114+$E114)*(1+Input!$C$43/(100*12))</f>
        <v>0</v>
      </c>
    </row>
    <row r="115" customFormat="false" ht="12.8" hidden="false" customHeight="false" outlineLevel="0" collapsed="false">
      <c r="A115" s="76" t="n">
        <v>111</v>
      </c>
      <c r="B115" s="77" t="n">
        <f aca="false">EOMONTH(Input!$C$7,A115)</f>
        <v>46295</v>
      </c>
      <c r="D115" s="78" t="n">
        <f aca="false">IF(AND($B115&lt;Input!$C$31,$B115&lt;Input!$G$31),Input!$C$44,0)</f>
        <v>0</v>
      </c>
      <c r="E115" s="78" t="n">
        <f aca="true">IF(AND($B115&gt;Input!$C$31,$B115&lt;Input!$C$25),PMT(Input!$C$43/(100*12),(OFFSET($A$4,MATCH(Input!$C$25,$B$4:$B$1004,1),0,1,1)-OFFSET($A$4,MATCH(Input!$C$31,$B$4:$B$620,1),0,1,1)),$H$4,0,1),0)</f>
        <v>0</v>
      </c>
      <c r="F115" s="78" t="n">
        <f aca="false">($F114+$D115+$E115)*(1+Input!$C$43/(100*12))</f>
        <v>0</v>
      </c>
    </row>
    <row r="116" customFormat="false" ht="12.8" hidden="false" customHeight="false" outlineLevel="0" collapsed="false">
      <c r="A116" s="76" t="n">
        <v>112</v>
      </c>
      <c r="B116" s="77" t="n">
        <f aca="false">EOMONTH(Input!$C$7,A116)</f>
        <v>46326</v>
      </c>
      <c r="D116" s="78" t="n">
        <f aca="false">IF(AND($B116&lt;Input!$C$31,$B116&lt;Input!$G$31),Input!$C$44,0)</f>
        <v>0</v>
      </c>
      <c r="E116" s="78" t="n">
        <f aca="true">IF(AND($B116&gt;Input!$C$31,$B116&lt;Input!$C$25),PMT(Input!$C$43/(100*12),(OFFSET($A$4,MATCH(Input!$C$25,$B$4:$B$1004,1),0,1,1)-OFFSET($A$4,MATCH(Input!$C$31,$B$4:$B$620,1),0,1,1)),$H$4,0,1),0)</f>
        <v>0</v>
      </c>
      <c r="F116" s="78" t="n">
        <f aca="false">($F115+$D116+$E116)*(1+Input!$C$43/(100*12))</f>
        <v>0</v>
      </c>
    </row>
    <row r="117" customFormat="false" ht="12.8" hidden="false" customHeight="false" outlineLevel="0" collapsed="false">
      <c r="A117" s="76" t="n">
        <v>113</v>
      </c>
      <c r="B117" s="77" t="n">
        <f aca="false">EOMONTH(Input!$C$7,A117)</f>
        <v>46356</v>
      </c>
      <c r="D117" s="78" t="n">
        <f aca="false">IF(AND($B117&lt;Input!$C$31,$B117&lt;Input!$G$31),Input!$C$44,0)</f>
        <v>0</v>
      </c>
      <c r="E117" s="78" t="n">
        <f aca="true">IF(AND($B117&gt;Input!$C$31,$B117&lt;Input!$C$25),PMT(Input!$C$43/(100*12),(OFFSET($A$4,MATCH(Input!$C$25,$B$4:$B$1004,1),0,1,1)-OFFSET($A$4,MATCH(Input!$C$31,$B$4:$B$620,1),0,1,1)),$H$4,0,1),0)</f>
        <v>0</v>
      </c>
      <c r="F117" s="78" t="n">
        <f aca="false">($F116+$D117+$E117)*(1+Input!$C$43/(100*12))</f>
        <v>0</v>
      </c>
    </row>
    <row r="118" customFormat="false" ht="12.8" hidden="false" customHeight="false" outlineLevel="0" collapsed="false">
      <c r="A118" s="76" t="n">
        <v>114</v>
      </c>
      <c r="B118" s="77" t="n">
        <f aca="false">EOMONTH(Input!$C$7,A118)</f>
        <v>46387</v>
      </c>
      <c r="D118" s="78" t="n">
        <f aca="false">IF(AND($B118&lt;Input!$C$31,$B118&lt;Input!$G$31),Input!$C$44,0)</f>
        <v>0</v>
      </c>
      <c r="E118" s="78" t="n">
        <f aca="true">IF(AND($B118&gt;Input!$C$31,$B118&lt;Input!$C$25),PMT(Input!$C$43/(100*12),(OFFSET($A$4,MATCH(Input!$C$25,$B$4:$B$1004,1),0,1,1)-OFFSET($A$4,MATCH(Input!$C$31,$B$4:$B$620,1),0,1,1)),$H$4,0,1),0)</f>
        <v>0</v>
      </c>
      <c r="F118" s="78" t="n">
        <f aca="false">($F117+$D118+$E118)*(1+Input!$C$43/(100*12))</f>
        <v>0</v>
      </c>
    </row>
    <row r="119" customFormat="false" ht="12.8" hidden="false" customHeight="false" outlineLevel="0" collapsed="false">
      <c r="A119" s="76" t="n">
        <v>115</v>
      </c>
      <c r="B119" s="77" t="n">
        <f aca="false">EOMONTH(Input!$C$7,A119)</f>
        <v>46418</v>
      </c>
      <c r="D119" s="78" t="n">
        <f aca="false">IF(AND($B119&lt;Input!$C$31,$B119&lt;Input!$G$31),Input!$C$44,0)</f>
        <v>0</v>
      </c>
      <c r="E119" s="78" t="n">
        <f aca="true">IF(AND($B119&gt;Input!$C$31,$B119&lt;Input!$C$25),PMT(Input!$C$43/(100*12),(OFFSET($A$4,MATCH(Input!$C$25,$B$4:$B$1004,1),0,1,1)-OFFSET($A$4,MATCH(Input!$C$31,$B$4:$B$620,1),0,1,1)),$H$4,0,1),0)</f>
        <v>0</v>
      </c>
      <c r="F119" s="78" t="n">
        <f aca="false">($F118+$D119+$E119)*(1+Input!$C$43/(100*12))</f>
        <v>0</v>
      </c>
    </row>
    <row r="120" customFormat="false" ht="12.8" hidden="false" customHeight="false" outlineLevel="0" collapsed="false">
      <c r="A120" s="76" t="n">
        <v>116</v>
      </c>
      <c r="B120" s="77" t="n">
        <f aca="false">EOMONTH(Input!$C$7,A120)</f>
        <v>46446</v>
      </c>
      <c r="D120" s="78" t="n">
        <f aca="false">IF(AND($B120&lt;Input!$C$31,$B120&lt;Input!$G$31),Input!$C$44,0)</f>
        <v>0</v>
      </c>
      <c r="E120" s="78" t="n">
        <f aca="true">IF(AND($B120&gt;Input!$C$31,$B120&lt;Input!$C$25),PMT(Input!$C$43/(100*12),(OFFSET($A$4,MATCH(Input!$C$25,$B$4:$B$1004,1),0,1,1)-OFFSET($A$4,MATCH(Input!$C$31,$B$4:$B$620,1),0,1,1)),$H$4,0,1),0)</f>
        <v>0</v>
      </c>
      <c r="F120" s="78" t="n">
        <f aca="false">($F119+$D120+$E120)*(1+Input!$C$43/(100*12))</f>
        <v>0</v>
      </c>
    </row>
    <row r="121" customFormat="false" ht="12.8" hidden="false" customHeight="false" outlineLevel="0" collapsed="false">
      <c r="A121" s="76" t="n">
        <v>117</v>
      </c>
      <c r="B121" s="77" t="n">
        <f aca="false">EOMONTH(Input!$C$7,A121)</f>
        <v>46477</v>
      </c>
      <c r="D121" s="78" t="n">
        <f aca="false">IF(AND($B121&lt;Input!$C$31,$B121&lt;Input!$G$31),Input!$C$44,0)</f>
        <v>0</v>
      </c>
      <c r="E121" s="78" t="n">
        <f aca="true">IF(AND($B121&gt;Input!$C$31,$B121&lt;Input!$C$25),PMT(Input!$C$43/(100*12),(OFFSET($A$4,MATCH(Input!$C$25,$B$4:$B$1004,1),0,1,1)-OFFSET($A$4,MATCH(Input!$C$31,$B$4:$B$620,1),0,1,1)),$H$4,0,1),0)</f>
        <v>0</v>
      </c>
      <c r="F121" s="78" t="n">
        <f aca="false">($F120+$D121+$E121)*(1+Input!$C$43/(100*12))</f>
        <v>0</v>
      </c>
    </row>
    <row r="122" customFormat="false" ht="12.8" hidden="false" customHeight="false" outlineLevel="0" collapsed="false">
      <c r="A122" s="76" t="n">
        <v>118</v>
      </c>
      <c r="B122" s="77" t="n">
        <f aca="false">EOMONTH(Input!$C$7,A122)</f>
        <v>46507</v>
      </c>
      <c r="D122" s="78" t="n">
        <f aca="false">IF(AND($B122&lt;Input!$C$31,$B122&lt;Input!$G$31),Input!$C$44,0)</f>
        <v>0</v>
      </c>
      <c r="E122" s="78" t="n">
        <f aca="true">IF(AND($B122&gt;Input!$C$31,$B122&lt;Input!$C$25),PMT(Input!$C$43/(100*12),(OFFSET($A$4,MATCH(Input!$C$25,$B$4:$B$1004,1),0,1,1)-OFFSET($A$4,MATCH(Input!$C$31,$B$4:$B$620,1),0,1,1)),$H$4,0,1),0)</f>
        <v>0</v>
      </c>
      <c r="F122" s="78" t="n">
        <f aca="false">($F121+$D122+$E122)*(1+Input!$C$43/(100*12))</f>
        <v>0</v>
      </c>
    </row>
    <row r="123" customFormat="false" ht="12.8" hidden="false" customHeight="false" outlineLevel="0" collapsed="false">
      <c r="A123" s="76" t="n">
        <v>119</v>
      </c>
      <c r="B123" s="77" t="n">
        <f aca="false">EOMONTH(Input!$C$7,A123)</f>
        <v>46538</v>
      </c>
      <c r="D123" s="78" t="n">
        <f aca="false">IF(AND($B123&lt;Input!$C$31,$B123&lt;Input!$G$31),Input!$C$44,0)</f>
        <v>0</v>
      </c>
      <c r="E123" s="78" t="n">
        <f aca="true">IF(AND($B123&gt;Input!$C$31,$B123&lt;Input!$C$25),PMT(Input!$C$43/(100*12),(OFFSET($A$4,MATCH(Input!$C$25,$B$4:$B$1004,1),0,1,1)-OFFSET($A$4,MATCH(Input!$C$31,$B$4:$B$620,1),0,1,1)),$H$4,0,1),0)</f>
        <v>0</v>
      </c>
      <c r="F123" s="78" t="n">
        <f aca="false">($F122+$D123+$E123)*(1+Input!$C$43/(100*12))</f>
        <v>0</v>
      </c>
    </row>
    <row r="124" customFormat="false" ht="12.8" hidden="false" customHeight="false" outlineLevel="0" collapsed="false">
      <c r="A124" s="76" t="n">
        <v>120</v>
      </c>
      <c r="B124" s="77" t="n">
        <f aca="false">EOMONTH(Input!$C$7,A124)</f>
        <v>46568</v>
      </c>
      <c r="D124" s="78" t="n">
        <f aca="false">IF(AND($B124&lt;Input!$C$31,$B124&lt;Input!$G$31),Input!$C$44,0)</f>
        <v>0</v>
      </c>
      <c r="E124" s="78" t="n">
        <f aca="true">IF(AND($B124&gt;Input!$C$31,$B124&lt;Input!$C$25),PMT(Input!$C$43/(100*12),(OFFSET($A$4,MATCH(Input!$C$25,$B$4:$B$1004,1),0,1,1)-OFFSET($A$4,MATCH(Input!$C$31,$B$4:$B$620,1),0,1,1)),$H$4,0,1),0)</f>
        <v>0</v>
      </c>
      <c r="F124" s="78" t="n">
        <f aca="false">($F123+$D124+$E124)*(1+Input!$C$43/(100*12))</f>
        <v>0</v>
      </c>
    </row>
    <row r="125" customFormat="false" ht="12.8" hidden="false" customHeight="false" outlineLevel="0" collapsed="false">
      <c r="A125" s="76" t="n">
        <v>121</v>
      </c>
      <c r="B125" s="77" t="n">
        <f aca="false">EOMONTH(Input!$C$7,A125)</f>
        <v>46599</v>
      </c>
      <c r="D125" s="78" t="n">
        <f aca="false">IF(AND($B125&lt;Input!$C$31,$B125&lt;Input!$G$31),Input!$C$44,0)</f>
        <v>0</v>
      </c>
      <c r="E125" s="78" t="n">
        <f aca="true">IF(AND($B125&gt;Input!$C$31,$B125&lt;Input!$C$25),PMT(Input!$C$43/(100*12),(OFFSET($A$4,MATCH(Input!$C$25,$B$4:$B$1004,1),0,1,1)-OFFSET($A$4,MATCH(Input!$C$31,$B$4:$B$620,1),0,1,1)),$H$4,0,1),0)</f>
        <v>0</v>
      </c>
      <c r="F125" s="78" t="n">
        <f aca="false">($F124+$D125+$E125)*(1+Input!$C$43/(100*12))</f>
        <v>0</v>
      </c>
    </row>
    <row r="126" customFormat="false" ht="12.8" hidden="false" customHeight="false" outlineLevel="0" collapsed="false">
      <c r="A126" s="76" t="n">
        <v>122</v>
      </c>
      <c r="B126" s="77" t="n">
        <f aca="false">EOMONTH(Input!$C$7,A126)</f>
        <v>46630</v>
      </c>
      <c r="D126" s="78" t="n">
        <f aca="false">IF(AND($B126&lt;Input!$C$31,$B126&lt;Input!$G$31),Input!$C$44,0)</f>
        <v>0</v>
      </c>
      <c r="E126" s="78" t="n">
        <f aca="true">IF(AND($B126&gt;Input!$C$31,$B126&lt;Input!$C$25),PMT(Input!$C$43/(100*12),(OFFSET($A$4,MATCH(Input!$C$25,$B$4:$B$1004,1),0,1,1)-OFFSET($A$4,MATCH(Input!$C$31,$B$4:$B$620,1),0,1,1)),$H$4,0,1),0)</f>
        <v>0</v>
      </c>
      <c r="F126" s="78" t="n">
        <f aca="false">($F125+$D126+$E126)*(1+Input!$C$43/(100*12))</f>
        <v>0</v>
      </c>
    </row>
    <row r="127" customFormat="false" ht="12.8" hidden="false" customHeight="false" outlineLevel="0" collapsed="false">
      <c r="A127" s="76" t="n">
        <v>123</v>
      </c>
      <c r="B127" s="77" t="n">
        <f aca="false">EOMONTH(Input!$C$7,A127)</f>
        <v>46660</v>
      </c>
      <c r="D127" s="78" t="n">
        <f aca="false">IF(AND($B127&lt;Input!$C$31,$B127&lt;Input!$G$31),Input!$C$44,0)</f>
        <v>0</v>
      </c>
      <c r="E127" s="78" t="n">
        <f aca="true">IF(AND($B127&gt;Input!$C$31,$B127&lt;Input!$C$25),PMT(Input!$C$43/(100*12),(OFFSET($A$4,MATCH(Input!$C$25,$B$4:$B$1004,1),0,1,1)-OFFSET($A$4,MATCH(Input!$C$31,$B$4:$B$620,1),0,1,1)),$H$4,0,1),0)</f>
        <v>0</v>
      </c>
      <c r="F127" s="78" t="n">
        <f aca="false">($F126+$D127+$E127)*(1+Input!$C$43/(100*12))</f>
        <v>0</v>
      </c>
    </row>
    <row r="128" customFormat="false" ht="12.8" hidden="false" customHeight="false" outlineLevel="0" collapsed="false">
      <c r="A128" s="76" t="n">
        <v>124</v>
      </c>
      <c r="B128" s="77" t="n">
        <f aca="false">EOMONTH(Input!$C$7,A128)</f>
        <v>46691</v>
      </c>
      <c r="D128" s="78" t="n">
        <f aca="false">IF(AND($B128&lt;Input!$C$31,$B128&lt;Input!$G$31),Input!$C$44,0)</f>
        <v>0</v>
      </c>
      <c r="E128" s="78" t="n">
        <f aca="true">IF(AND($B128&gt;Input!$C$31,$B128&lt;Input!$C$25),PMT(Input!$C$43/(100*12),(OFFSET($A$4,MATCH(Input!$C$25,$B$4:$B$1004,1),0,1,1)-OFFSET($A$4,MATCH(Input!$C$31,$B$4:$B$620,1),0,1,1)),$H$4,0,1),0)</f>
        <v>0</v>
      </c>
      <c r="F128" s="78" t="n">
        <f aca="false">($F127+$D128+$E128)*(1+Input!$C$43/(100*12))</f>
        <v>0</v>
      </c>
    </row>
    <row r="129" customFormat="false" ht="12.8" hidden="false" customHeight="false" outlineLevel="0" collapsed="false">
      <c r="A129" s="76" t="n">
        <v>125</v>
      </c>
      <c r="B129" s="77" t="n">
        <f aca="false">EOMONTH(Input!$C$7,A129)</f>
        <v>46721</v>
      </c>
      <c r="D129" s="78" t="n">
        <f aca="false">IF(AND($B129&lt;Input!$C$31,$B129&lt;Input!$G$31),Input!$C$44,0)</f>
        <v>0</v>
      </c>
      <c r="E129" s="78" t="n">
        <f aca="true">IF(AND($B129&gt;Input!$C$31,$B129&lt;Input!$C$25),PMT(Input!$C$43/(100*12),(OFFSET($A$4,MATCH(Input!$C$25,$B$4:$B$1004,1),0,1,1)-OFFSET($A$4,MATCH(Input!$C$31,$B$4:$B$620,1),0,1,1)),$H$4,0,1),0)</f>
        <v>0</v>
      </c>
      <c r="F129" s="78" t="n">
        <f aca="false">($F128+$D129+$E129)*(1+Input!$C$43/(100*12))</f>
        <v>0</v>
      </c>
    </row>
    <row r="130" customFormat="false" ht="12.8" hidden="false" customHeight="false" outlineLevel="0" collapsed="false">
      <c r="A130" s="76" t="n">
        <v>126</v>
      </c>
      <c r="B130" s="77" t="n">
        <f aca="false">EOMONTH(Input!$C$7,A130)</f>
        <v>46752</v>
      </c>
      <c r="D130" s="78" t="n">
        <f aca="false">IF(AND($B130&lt;Input!$C$31,$B130&lt;Input!$G$31),Input!$C$44,0)</f>
        <v>0</v>
      </c>
      <c r="E130" s="78" t="n">
        <f aca="true">IF(AND($B130&gt;Input!$C$31,$B130&lt;Input!$C$25),PMT(Input!$C$43/(100*12),(OFFSET($A$4,MATCH(Input!$C$25,$B$4:$B$1004,1),0,1,1)-OFFSET($A$4,MATCH(Input!$C$31,$B$4:$B$620,1),0,1,1)),$H$4,0,1),0)</f>
        <v>0</v>
      </c>
      <c r="F130" s="78" t="n">
        <f aca="false">($F129+$D130+$E130)*(1+Input!$C$43/(100*12))</f>
        <v>0</v>
      </c>
    </row>
    <row r="131" customFormat="false" ht="12.8" hidden="false" customHeight="false" outlineLevel="0" collapsed="false">
      <c r="A131" s="76" t="n">
        <v>127</v>
      </c>
      <c r="B131" s="77" t="n">
        <f aca="false">EOMONTH(Input!$C$7,A131)</f>
        <v>46783</v>
      </c>
      <c r="D131" s="78" t="n">
        <f aca="false">IF(AND($B131&lt;Input!$C$31,$B131&lt;Input!$G$31),Input!$C$44,0)</f>
        <v>0</v>
      </c>
      <c r="E131" s="78" t="n">
        <f aca="true">IF(AND($B131&gt;Input!$C$31,$B131&lt;Input!$C$25),PMT(Input!$C$43/(100*12),(OFFSET($A$4,MATCH(Input!$C$25,$B$4:$B$1004,1),0,1,1)-OFFSET($A$4,MATCH(Input!$C$31,$B$4:$B$620,1),0,1,1)),$H$4,0,1),0)</f>
        <v>0</v>
      </c>
      <c r="F131" s="78" t="n">
        <f aca="false">($F130+$D131+$E131)*(1+Input!$C$43/(100*12))</f>
        <v>0</v>
      </c>
    </row>
    <row r="132" customFormat="false" ht="12.8" hidden="false" customHeight="false" outlineLevel="0" collapsed="false">
      <c r="A132" s="76" t="n">
        <v>128</v>
      </c>
      <c r="B132" s="77" t="n">
        <f aca="false">EOMONTH(Input!$C$7,A132)</f>
        <v>46812</v>
      </c>
      <c r="D132" s="78" t="n">
        <f aca="false">IF(AND($B132&lt;Input!$C$31,$B132&lt;Input!$G$31),Input!$C$44,0)</f>
        <v>0</v>
      </c>
      <c r="E132" s="78" t="n">
        <f aca="true">IF(AND($B132&gt;Input!$C$31,$B132&lt;Input!$C$25),PMT(Input!$C$43/(100*12),(OFFSET($A$4,MATCH(Input!$C$25,$B$4:$B$1004,1),0,1,1)-OFFSET($A$4,MATCH(Input!$C$31,$B$4:$B$620,1),0,1,1)),$H$4,0,1),0)</f>
        <v>0</v>
      </c>
      <c r="F132" s="78" t="n">
        <f aca="false">($F131+$D132+$E132)*(1+Input!$C$43/(100*12))</f>
        <v>0</v>
      </c>
    </row>
    <row r="133" customFormat="false" ht="12.8" hidden="false" customHeight="false" outlineLevel="0" collapsed="false">
      <c r="A133" s="76" t="n">
        <v>129</v>
      </c>
      <c r="B133" s="77" t="n">
        <f aca="false">EOMONTH(Input!$C$7,A133)</f>
        <v>46843</v>
      </c>
      <c r="D133" s="78" t="n">
        <f aca="false">IF(AND($B133&lt;Input!$C$31,$B133&lt;Input!$G$31),Input!$C$44,0)</f>
        <v>0</v>
      </c>
      <c r="E133" s="78" t="n">
        <f aca="true">IF(AND($B133&gt;Input!$C$31,$B133&lt;Input!$C$25),PMT(Input!$C$43/(100*12),(OFFSET($A$4,MATCH(Input!$C$25,$B$4:$B$1004,1),0,1,1)-OFFSET($A$4,MATCH(Input!$C$31,$B$4:$B$620,1),0,1,1)),$H$4,0,1),0)</f>
        <v>0</v>
      </c>
      <c r="F133" s="78" t="n">
        <f aca="false">($F132+$D133+$E133)*(1+Input!$C$43/(100*12))</f>
        <v>0</v>
      </c>
    </row>
    <row r="134" customFormat="false" ht="12.8" hidden="false" customHeight="false" outlineLevel="0" collapsed="false">
      <c r="A134" s="76" t="n">
        <v>130</v>
      </c>
      <c r="B134" s="77" t="n">
        <f aca="false">EOMONTH(Input!$C$7,A134)</f>
        <v>46873</v>
      </c>
      <c r="D134" s="78" t="n">
        <f aca="false">IF(AND($B134&lt;Input!$C$31,$B134&lt;Input!$G$31),Input!$C$44,0)</f>
        <v>0</v>
      </c>
      <c r="E134" s="78" t="n">
        <f aca="true">IF(AND($B134&gt;Input!$C$31,$B134&lt;Input!$C$25),PMT(Input!$C$43/(100*12),(OFFSET($A$4,MATCH(Input!$C$25,$B$4:$B$1004,1),0,1,1)-OFFSET($A$4,MATCH(Input!$C$31,$B$4:$B$620,1),0,1,1)),$H$4,0,1),0)</f>
        <v>0</v>
      </c>
      <c r="F134" s="78" t="n">
        <f aca="false">($F133+$D134+$E134)*(1+Input!$C$43/(100*12))</f>
        <v>0</v>
      </c>
    </row>
    <row r="135" customFormat="false" ht="12.8" hidden="false" customHeight="false" outlineLevel="0" collapsed="false">
      <c r="A135" s="76" t="n">
        <v>131</v>
      </c>
      <c r="B135" s="77" t="n">
        <f aca="false">EOMONTH(Input!$C$7,A135)</f>
        <v>46904</v>
      </c>
      <c r="D135" s="78" t="n">
        <f aca="false">IF(AND($B135&lt;Input!$C$31,$B135&lt;Input!$G$31),Input!$C$44,0)</f>
        <v>0</v>
      </c>
      <c r="E135" s="78" t="n">
        <f aca="true">IF(AND($B135&gt;Input!$C$31,$B135&lt;Input!$C$25),PMT(Input!$C$43/(100*12),(OFFSET($A$4,MATCH(Input!$C$25,$B$4:$B$1004,1),0,1,1)-OFFSET($A$4,MATCH(Input!$C$31,$B$4:$B$620,1),0,1,1)),$H$4,0,1),0)</f>
        <v>0</v>
      </c>
      <c r="F135" s="78" t="n">
        <f aca="false">($F134+$D135+$E135)*(1+Input!$C$43/(100*12))</f>
        <v>0</v>
      </c>
    </row>
    <row r="136" customFormat="false" ht="12.8" hidden="false" customHeight="false" outlineLevel="0" collapsed="false">
      <c r="A136" s="76" t="n">
        <v>132</v>
      </c>
      <c r="B136" s="77" t="n">
        <f aca="false">EOMONTH(Input!$C$7,A136)</f>
        <v>46934</v>
      </c>
      <c r="D136" s="78" t="n">
        <f aca="false">IF(AND($B136&lt;Input!$C$31,$B136&lt;Input!$G$31),Input!$C$44,0)</f>
        <v>0</v>
      </c>
      <c r="E136" s="78" t="n">
        <f aca="true">IF(AND($B136&gt;Input!$C$31,$B136&lt;Input!$C$25),PMT(Input!$C$43/(100*12),(OFFSET($A$4,MATCH(Input!$C$25,$B$4:$B$1004,1),0,1,1)-OFFSET($A$4,MATCH(Input!$C$31,$B$4:$B$620,1),0,1,1)),$H$4,0,1),0)</f>
        <v>0</v>
      </c>
      <c r="F136" s="78" t="n">
        <f aca="false">($F135+$D136+$E136)*(1+Input!$C$43/(100*12))</f>
        <v>0</v>
      </c>
    </row>
    <row r="137" customFormat="false" ht="12.8" hidden="false" customHeight="false" outlineLevel="0" collapsed="false">
      <c r="A137" s="76" t="n">
        <v>133</v>
      </c>
      <c r="B137" s="77" t="n">
        <f aca="false">EOMONTH(Input!$C$7,A137)</f>
        <v>46965</v>
      </c>
      <c r="D137" s="78" t="n">
        <f aca="false">IF(AND($B137&lt;Input!$C$31,$B137&lt;Input!$G$31),Input!$C$44,0)</f>
        <v>0</v>
      </c>
      <c r="E137" s="78" t="n">
        <f aca="true">IF(AND($B137&gt;Input!$C$31,$B137&lt;Input!$C$25),PMT(Input!$C$43/(100*12),(OFFSET($A$4,MATCH(Input!$C$25,$B$4:$B$1004,1),0,1,1)-OFFSET($A$4,MATCH(Input!$C$31,$B$4:$B$620,1),0,1,1)),$H$4,0,1),0)</f>
        <v>0</v>
      </c>
      <c r="F137" s="78" t="n">
        <f aca="false">($F136+$D137+$E137)*(1+Input!$C$43/(100*12))</f>
        <v>0</v>
      </c>
    </row>
    <row r="138" customFormat="false" ht="12.8" hidden="false" customHeight="false" outlineLevel="0" collapsed="false">
      <c r="A138" s="76" t="n">
        <v>134</v>
      </c>
      <c r="B138" s="77" t="n">
        <f aca="false">EOMONTH(Input!$C$7,A138)</f>
        <v>46996</v>
      </c>
      <c r="D138" s="78" t="n">
        <f aca="false">IF(AND($B138&lt;Input!$C$31,$B138&lt;Input!$G$31),Input!$C$44,0)</f>
        <v>0</v>
      </c>
      <c r="E138" s="78" t="n">
        <f aca="true">IF(AND($B138&gt;Input!$C$31,$B138&lt;Input!$C$25),PMT(Input!$C$43/(100*12),(OFFSET($A$4,MATCH(Input!$C$25,$B$4:$B$1004,1),0,1,1)-OFFSET($A$4,MATCH(Input!$C$31,$B$4:$B$620,1),0,1,1)),$H$4,0,1),0)</f>
        <v>0</v>
      </c>
      <c r="F138" s="78" t="n">
        <f aca="false">($F137+$D138+$E138)*(1+Input!$C$43/(100*12))</f>
        <v>0</v>
      </c>
    </row>
    <row r="139" customFormat="false" ht="12.8" hidden="false" customHeight="false" outlineLevel="0" collapsed="false">
      <c r="A139" s="76" t="n">
        <v>135</v>
      </c>
      <c r="B139" s="77" t="n">
        <f aca="false">EOMONTH(Input!$C$7,A139)</f>
        <v>47026</v>
      </c>
      <c r="D139" s="78" t="n">
        <f aca="false">IF(AND($B139&lt;Input!$C$31,$B139&lt;Input!$G$31),Input!$C$44,0)</f>
        <v>0</v>
      </c>
      <c r="E139" s="78" t="n">
        <f aca="true">IF(AND($B139&gt;Input!$C$31,$B139&lt;Input!$C$25),PMT(Input!$C$43/(100*12),(OFFSET($A$4,MATCH(Input!$C$25,$B$4:$B$1004,1),0,1,1)-OFFSET($A$4,MATCH(Input!$C$31,$B$4:$B$620,1),0,1,1)),$H$4,0,1),0)</f>
        <v>0</v>
      </c>
      <c r="F139" s="78" t="n">
        <f aca="false">($F138+$D139+$E139)*(1+Input!$C$43/(100*12))</f>
        <v>0</v>
      </c>
    </row>
    <row r="140" customFormat="false" ht="12.8" hidden="false" customHeight="false" outlineLevel="0" collapsed="false">
      <c r="A140" s="76" t="n">
        <v>136</v>
      </c>
      <c r="B140" s="77" t="n">
        <f aca="false">EOMONTH(Input!$C$7,A140)</f>
        <v>47057</v>
      </c>
      <c r="D140" s="78" t="n">
        <f aca="false">IF(AND($B140&lt;Input!$C$31,$B140&lt;Input!$G$31),Input!$C$44,0)</f>
        <v>0</v>
      </c>
      <c r="E140" s="78" t="n">
        <f aca="true">IF(AND($B140&gt;Input!$C$31,$B140&lt;Input!$C$25),PMT(Input!$C$43/(100*12),(OFFSET($A$4,MATCH(Input!$C$25,$B$4:$B$1004,1),0,1,1)-OFFSET($A$4,MATCH(Input!$C$31,$B$4:$B$620,1),0,1,1)),$H$4,0,1),0)</f>
        <v>0</v>
      </c>
      <c r="F140" s="78" t="n">
        <f aca="false">($F139+$D140+$E140)*(1+Input!$C$43/(100*12))</f>
        <v>0</v>
      </c>
    </row>
    <row r="141" customFormat="false" ht="12.8" hidden="false" customHeight="false" outlineLevel="0" collapsed="false">
      <c r="A141" s="76" t="n">
        <v>137</v>
      </c>
      <c r="B141" s="77" t="n">
        <f aca="false">EOMONTH(Input!$C$7,A141)</f>
        <v>47087</v>
      </c>
      <c r="D141" s="78" t="n">
        <f aca="false">IF(AND($B141&lt;Input!$C$31,$B141&lt;Input!$G$31),Input!$C$44,0)</f>
        <v>0</v>
      </c>
      <c r="E141" s="78" t="n">
        <f aca="true">IF(AND($B141&gt;Input!$C$31,$B141&lt;Input!$C$25),PMT(Input!$C$43/(100*12),(OFFSET($A$4,MATCH(Input!$C$25,$B$4:$B$1004,1),0,1,1)-OFFSET($A$4,MATCH(Input!$C$31,$B$4:$B$620,1),0,1,1)),$H$4,0,1),0)</f>
        <v>0</v>
      </c>
      <c r="F141" s="78" t="n">
        <f aca="false">($F140+$D141+$E141)*(1+Input!$C$43/(100*12))</f>
        <v>0</v>
      </c>
    </row>
    <row r="142" customFormat="false" ht="12.8" hidden="false" customHeight="false" outlineLevel="0" collapsed="false">
      <c r="A142" s="76" t="n">
        <v>138</v>
      </c>
      <c r="B142" s="77" t="n">
        <f aca="false">EOMONTH(Input!$C$7,A142)</f>
        <v>47118</v>
      </c>
      <c r="D142" s="78" t="n">
        <f aca="false">IF(AND($B142&lt;Input!$C$31,$B142&lt;Input!$G$31),Input!$C$44,0)</f>
        <v>0</v>
      </c>
      <c r="E142" s="78" t="n">
        <f aca="true">IF(AND($B142&gt;Input!$C$31,$B142&lt;Input!$C$25),PMT(Input!$C$43/(100*12),(OFFSET($A$4,MATCH(Input!$C$25,$B$4:$B$1004,1),0,1,1)-OFFSET($A$4,MATCH(Input!$C$31,$B$4:$B$620,1),0,1,1)),$H$4,0,1),0)</f>
        <v>0</v>
      </c>
      <c r="F142" s="78" t="n">
        <f aca="false">($F141+$D142+$E142)*(1+Input!$C$43/(100*12))</f>
        <v>0</v>
      </c>
    </row>
    <row r="143" customFormat="false" ht="12.8" hidden="false" customHeight="false" outlineLevel="0" collapsed="false">
      <c r="A143" s="76" t="n">
        <v>139</v>
      </c>
      <c r="B143" s="77" t="n">
        <f aca="false">EOMONTH(Input!$C$7,A143)</f>
        <v>47149</v>
      </c>
      <c r="D143" s="78" t="n">
        <f aca="false">IF(AND($B143&lt;Input!$C$31,$B143&lt;Input!$G$31),Input!$C$44,0)</f>
        <v>0</v>
      </c>
      <c r="E143" s="78" t="n">
        <f aca="true">IF(AND($B143&gt;Input!$C$31,$B143&lt;Input!$C$25),PMT(Input!$C$43/(100*12),(OFFSET($A$4,MATCH(Input!$C$25,$B$4:$B$1004,1),0,1,1)-OFFSET($A$4,MATCH(Input!$C$31,$B$4:$B$620,1),0,1,1)),$H$4,0,1),0)</f>
        <v>0</v>
      </c>
      <c r="F143" s="78" t="n">
        <f aca="false">($F142+$D143+$E143)*(1+Input!$C$43/(100*12))</f>
        <v>0</v>
      </c>
    </row>
    <row r="144" customFormat="false" ht="12.8" hidden="false" customHeight="false" outlineLevel="0" collapsed="false">
      <c r="A144" s="76" t="n">
        <v>140</v>
      </c>
      <c r="B144" s="77" t="n">
        <f aca="false">EOMONTH(Input!$C$7,A144)</f>
        <v>47177</v>
      </c>
      <c r="D144" s="78" t="n">
        <f aca="false">IF(AND($B144&lt;Input!$C$31,$B144&lt;Input!$G$31),Input!$C$44,0)</f>
        <v>0</v>
      </c>
      <c r="E144" s="78" t="n">
        <f aca="true">IF(AND($B144&gt;Input!$C$31,$B144&lt;Input!$C$25),PMT(Input!$C$43/(100*12),(OFFSET($A$4,MATCH(Input!$C$25,$B$4:$B$1004,1),0,1,1)-OFFSET($A$4,MATCH(Input!$C$31,$B$4:$B$620,1),0,1,1)),$H$4,0,1),0)</f>
        <v>0</v>
      </c>
      <c r="F144" s="78" t="n">
        <f aca="false">($F143+$D144+$E144)*(1+Input!$C$43/(100*12))</f>
        <v>0</v>
      </c>
    </row>
    <row r="145" customFormat="false" ht="12.8" hidden="false" customHeight="false" outlineLevel="0" collapsed="false">
      <c r="A145" s="76" t="n">
        <v>141</v>
      </c>
      <c r="B145" s="77" t="n">
        <f aca="false">EOMONTH(Input!$C$7,A145)</f>
        <v>47208</v>
      </c>
      <c r="D145" s="78" t="n">
        <f aca="false">IF(AND($B145&lt;Input!$C$31,$B145&lt;Input!$G$31),Input!$C$44,0)</f>
        <v>0</v>
      </c>
      <c r="E145" s="78" t="n">
        <f aca="true">IF(AND($B145&gt;Input!$C$31,$B145&lt;Input!$C$25),PMT(Input!$C$43/(100*12),(OFFSET($A$4,MATCH(Input!$C$25,$B$4:$B$1004,1),0,1,1)-OFFSET($A$4,MATCH(Input!$C$31,$B$4:$B$620,1),0,1,1)),$H$4,0,1),0)</f>
        <v>0</v>
      </c>
      <c r="F145" s="78" t="n">
        <f aca="false">($F144+$D145+$E145)*(1+Input!$C$43/(100*12))</f>
        <v>0</v>
      </c>
    </row>
    <row r="146" customFormat="false" ht="12.8" hidden="false" customHeight="false" outlineLevel="0" collapsed="false">
      <c r="A146" s="76" t="n">
        <v>142</v>
      </c>
      <c r="B146" s="77" t="n">
        <f aca="false">EOMONTH(Input!$C$7,A146)</f>
        <v>47238</v>
      </c>
      <c r="D146" s="78" t="n">
        <f aca="false">IF(AND($B146&lt;Input!$C$31,$B146&lt;Input!$G$31),Input!$C$44,0)</f>
        <v>0</v>
      </c>
      <c r="E146" s="78" t="n">
        <f aca="true">IF(AND($B146&gt;Input!$C$31,$B146&lt;Input!$C$25),PMT(Input!$C$43/(100*12),(OFFSET($A$4,MATCH(Input!$C$25,$B$4:$B$1004,1),0,1,1)-OFFSET($A$4,MATCH(Input!$C$31,$B$4:$B$620,1),0,1,1)),$H$4,0,1),0)</f>
        <v>0</v>
      </c>
      <c r="F146" s="78" t="n">
        <f aca="false">($F145+$D146+$E146)*(1+Input!$C$43/(100*12))</f>
        <v>0</v>
      </c>
    </row>
    <row r="147" customFormat="false" ht="12.8" hidden="false" customHeight="false" outlineLevel="0" collapsed="false">
      <c r="A147" s="76" t="n">
        <v>143</v>
      </c>
      <c r="B147" s="77" t="n">
        <f aca="false">EOMONTH(Input!$C$7,A147)</f>
        <v>47269</v>
      </c>
      <c r="D147" s="78" t="n">
        <f aca="false">IF(AND($B147&lt;Input!$C$31,$B147&lt;Input!$G$31),Input!$C$44,0)</f>
        <v>0</v>
      </c>
      <c r="E147" s="78" t="n">
        <f aca="true">IF(AND($B147&gt;Input!$C$31,$B147&lt;Input!$C$25),PMT(Input!$C$43/(100*12),(OFFSET($A$4,MATCH(Input!$C$25,$B$4:$B$1004,1),0,1,1)-OFFSET($A$4,MATCH(Input!$C$31,$B$4:$B$620,1),0,1,1)),$H$4,0,1),0)</f>
        <v>0</v>
      </c>
      <c r="F147" s="78" t="n">
        <f aca="false">($F146+$D147+$E147)*(1+Input!$C$43/(100*12))</f>
        <v>0</v>
      </c>
    </row>
    <row r="148" customFormat="false" ht="12.8" hidden="false" customHeight="false" outlineLevel="0" collapsed="false">
      <c r="A148" s="76" t="n">
        <v>144</v>
      </c>
      <c r="B148" s="77" t="n">
        <f aca="false">EOMONTH(Input!$C$7,A148)</f>
        <v>47299</v>
      </c>
      <c r="D148" s="78" t="n">
        <f aca="false">IF(AND($B148&lt;Input!$C$31,$B148&lt;Input!$G$31),Input!$C$44,0)</f>
        <v>0</v>
      </c>
      <c r="E148" s="78" t="n">
        <f aca="true">IF(AND($B148&gt;Input!$C$31,$B148&lt;Input!$C$25),PMT(Input!$C$43/(100*12),(OFFSET($A$4,MATCH(Input!$C$25,$B$4:$B$1004,1),0,1,1)-OFFSET($A$4,MATCH(Input!$C$31,$B$4:$B$620,1),0,1,1)),$H$4,0,1),0)</f>
        <v>0</v>
      </c>
      <c r="F148" s="78" t="n">
        <f aca="false">($F147+$D148+$E148)*(1+Input!$C$43/(100*12))</f>
        <v>0</v>
      </c>
    </row>
    <row r="149" customFormat="false" ht="12.8" hidden="false" customHeight="false" outlineLevel="0" collapsed="false">
      <c r="A149" s="76" t="n">
        <v>145</v>
      </c>
      <c r="B149" s="77" t="n">
        <f aca="false">EOMONTH(Input!$C$7,A149)</f>
        <v>47330</v>
      </c>
      <c r="D149" s="78" t="n">
        <f aca="false">IF(AND($B149&lt;Input!$C$31,$B149&lt;Input!$G$31),Input!$C$44,0)</f>
        <v>0</v>
      </c>
      <c r="E149" s="78" t="n">
        <f aca="true">IF(AND($B149&gt;Input!$C$31,$B149&lt;Input!$C$25),PMT(Input!$C$43/(100*12),(OFFSET($A$4,MATCH(Input!$C$25,$B$4:$B$1004,1),0,1,1)-OFFSET($A$4,MATCH(Input!$C$31,$B$4:$B$620,1),0,1,1)),$H$4,0,1),0)</f>
        <v>0</v>
      </c>
      <c r="F149" s="78" t="n">
        <f aca="false">($F148+$D149+$E149)*(1+Input!$C$43/(100*12))</f>
        <v>0</v>
      </c>
    </row>
    <row r="150" customFormat="false" ht="12.8" hidden="false" customHeight="false" outlineLevel="0" collapsed="false">
      <c r="A150" s="76" t="n">
        <v>146</v>
      </c>
      <c r="B150" s="77" t="n">
        <f aca="false">EOMONTH(Input!$C$7,A150)</f>
        <v>47361</v>
      </c>
      <c r="D150" s="78" t="n">
        <f aca="false">IF(AND($B150&lt;Input!$C$31,$B150&lt;Input!$G$31),Input!$C$44,0)</f>
        <v>0</v>
      </c>
      <c r="E150" s="78" t="n">
        <f aca="true">IF(AND($B150&gt;Input!$C$31,$B150&lt;Input!$C$25),PMT(Input!$C$43/(100*12),(OFFSET($A$4,MATCH(Input!$C$25,$B$4:$B$1004,1),0,1,1)-OFFSET($A$4,MATCH(Input!$C$31,$B$4:$B$620,1),0,1,1)),$H$4,0,1),0)</f>
        <v>0</v>
      </c>
      <c r="F150" s="78" t="n">
        <f aca="false">($F149+$D150+$E150)*(1+Input!$C$43/(100*12))</f>
        <v>0</v>
      </c>
    </row>
    <row r="151" customFormat="false" ht="12.8" hidden="false" customHeight="false" outlineLevel="0" collapsed="false">
      <c r="A151" s="76" t="n">
        <v>147</v>
      </c>
      <c r="B151" s="77" t="n">
        <f aca="false">EOMONTH(Input!$C$7,A151)</f>
        <v>47391</v>
      </c>
      <c r="D151" s="78" t="n">
        <f aca="false">IF(AND($B151&lt;Input!$C$31,$B151&lt;Input!$G$31),Input!$C$44,0)</f>
        <v>0</v>
      </c>
      <c r="E151" s="78" t="n">
        <f aca="true">IF(AND($B151&gt;Input!$C$31,$B151&lt;Input!$C$25),PMT(Input!$C$43/(100*12),(OFFSET($A$4,MATCH(Input!$C$25,$B$4:$B$1004,1),0,1,1)-OFFSET($A$4,MATCH(Input!$C$31,$B$4:$B$620,1),0,1,1)),$H$4,0,1),0)</f>
        <v>0</v>
      </c>
      <c r="F151" s="78" t="n">
        <f aca="false">($F150+$D151+$E151)*(1+Input!$C$43/(100*12))</f>
        <v>0</v>
      </c>
    </row>
    <row r="152" customFormat="false" ht="12.8" hidden="false" customHeight="false" outlineLevel="0" collapsed="false">
      <c r="A152" s="76" t="n">
        <v>148</v>
      </c>
      <c r="B152" s="77" t="n">
        <f aca="false">EOMONTH(Input!$C$7,A152)</f>
        <v>47422</v>
      </c>
      <c r="D152" s="78" t="n">
        <f aca="false">IF(AND($B152&lt;Input!$C$31,$B152&lt;Input!$G$31),Input!$C$44,0)</f>
        <v>0</v>
      </c>
      <c r="E152" s="78" t="n">
        <f aca="true">IF(AND($B152&gt;Input!$C$31,$B152&lt;Input!$C$25),PMT(Input!$C$43/(100*12),(OFFSET($A$4,MATCH(Input!$C$25,$B$4:$B$1004,1),0,1,1)-OFFSET($A$4,MATCH(Input!$C$31,$B$4:$B$620,1),0,1,1)),$H$4,0,1),0)</f>
        <v>0</v>
      </c>
      <c r="F152" s="78" t="n">
        <f aca="false">($F151+$D152+$E152)*(1+Input!$C$43/(100*12))</f>
        <v>0</v>
      </c>
    </row>
    <row r="153" customFormat="false" ht="12.8" hidden="false" customHeight="false" outlineLevel="0" collapsed="false">
      <c r="A153" s="76" t="n">
        <v>149</v>
      </c>
      <c r="B153" s="77" t="n">
        <f aca="false">EOMONTH(Input!$C$7,A153)</f>
        <v>47452</v>
      </c>
      <c r="D153" s="78" t="n">
        <f aca="false">IF(AND($B153&lt;Input!$C$31,$B153&lt;Input!$G$31),Input!$C$44,0)</f>
        <v>0</v>
      </c>
      <c r="E153" s="78" t="n">
        <f aca="true">IF(AND($B153&gt;Input!$C$31,$B153&lt;Input!$C$25),PMT(Input!$C$43/(100*12),(OFFSET($A$4,MATCH(Input!$C$25,$B$4:$B$1004,1),0,1,1)-OFFSET($A$4,MATCH(Input!$C$31,$B$4:$B$620,1),0,1,1)),$H$4,0,1),0)</f>
        <v>0</v>
      </c>
      <c r="F153" s="78" t="n">
        <f aca="false">($F152+$D153+$E153)*(1+Input!$C$43/(100*12))</f>
        <v>0</v>
      </c>
    </row>
    <row r="154" customFormat="false" ht="12.8" hidden="false" customHeight="false" outlineLevel="0" collapsed="false">
      <c r="A154" s="76" t="n">
        <v>150</v>
      </c>
      <c r="B154" s="77" t="n">
        <f aca="false">EOMONTH(Input!$C$7,A154)</f>
        <v>47483</v>
      </c>
      <c r="D154" s="78" t="n">
        <f aca="false">IF(AND($B154&lt;Input!$C$31,$B154&lt;Input!$G$31),Input!$C$44,0)</f>
        <v>0</v>
      </c>
      <c r="E154" s="78" t="n">
        <f aca="true">IF(AND($B154&gt;Input!$C$31,$B154&lt;Input!$C$25),PMT(Input!$C$43/(100*12),(OFFSET($A$4,MATCH(Input!$C$25,$B$4:$B$1004,1),0,1,1)-OFFSET($A$4,MATCH(Input!$C$31,$B$4:$B$620,1),0,1,1)),$H$4,0,1),0)</f>
        <v>0</v>
      </c>
      <c r="F154" s="78" t="n">
        <f aca="false">($F153+$D154+$E154)*(1+Input!$C$43/(100*12))</f>
        <v>0</v>
      </c>
    </row>
    <row r="155" customFormat="false" ht="12.8" hidden="false" customHeight="false" outlineLevel="0" collapsed="false">
      <c r="A155" s="76" t="n">
        <v>151</v>
      </c>
      <c r="B155" s="77" t="n">
        <f aca="false">EOMONTH(Input!$C$7,A155)</f>
        <v>47514</v>
      </c>
      <c r="D155" s="78" t="n">
        <f aca="false">IF(AND($B155&lt;Input!$C$31,$B155&lt;Input!$G$31),Input!$C$44,0)</f>
        <v>0</v>
      </c>
      <c r="E155" s="78" t="n">
        <f aca="true">IF(AND($B155&gt;Input!$C$31,$B155&lt;Input!$C$25),PMT(Input!$C$43/(100*12),(OFFSET($A$4,MATCH(Input!$C$25,$B$4:$B$1004,1),0,1,1)-OFFSET($A$4,MATCH(Input!$C$31,$B$4:$B$620,1),0,1,1)),$H$4,0,1),0)</f>
        <v>0</v>
      </c>
      <c r="F155" s="78" t="n">
        <f aca="false">($F154+$D155+$E155)*(1+Input!$C$43/(100*12))</f>
        <v>0</v>
      </c>
    </row>
    <row r="156" customFormat="false" ht="12.8" hidden="false" customHeight="false" outlineLevel="0" collapsed="false">
      <c r="A156" s="76" t="n">
        <v>152</v>
      </c>
      <c r="B156" s="77" t="n">
        <f aca="false">EOMONTH(Input!$C$7,A156)</f>
        <v>47542</v>
      </c>
      <c r="D156" s="78" t="n">
        <f aca="false">IF(AND($B156&lt;Input!$C$31,$B156&lt;Input!$G$31),Input!$C$44,0)</f>
        <v>0</v>
      </c>
      <c r="E156" s="78" t="n">
        <f aca="true">IF(AND($B156&gt;Input!$C$31,$B156&lt;Input!$C$25),PMT(Input!$C$43/(100*12),(OFFSET($A$4,MATCH(Input!$C$25,$B$4:$B$1004,1),0,1,1)-OFFSET($A$4,MATCH(Input!$C$31,$B$4:$B$620,1),0,1,1)),$H$4,0,1),0)</f>
        <v>0</v>
      </c>
      <c r="F156" s="78" t="n">
        <f aca="false">($F155+$D156+$E156)*(1+Input!$C$43/(100*12))</f>
        <v>0</v>
      </c>
    </row>
    <row r="157" customFormat="false" ht="12.8" hidden="false" customHeight="false" outlineLevel="0" collapsed="false">
      <c r="A157" s="76" t="n">
        <v>153</v>
      </c>
      <c r="B157" s="77" t="n">
        <f aca="false">EOMONTH(Input!$C$7,A157)</f>
        <v>47573</v>
      </c>
      <c r="D157" s="78" t="n">
        <f aca="false">IF(AND($B157&lt;Input!$C$31,$B157&lt;Input!$G$31),Input!$C$44,0)</f>
        <v>0</v>
      </c>
      <c r="E157" s="78" t="n">
        <f aca="true">IF(AND($B157&gt;Input!$C$31,$B157&lt;Input!$C$25),PMT(Input!$C$43/(100*12),(OFFSET($A$4,MATCH(Input!$C$25,$B$4:$B$1004,1),0,1,1)-OFFSET($A$4,MATCH(Input!$C$31,$B$4:$B$620,1),0,1,1)),$H$4,0,1),0)</f>
        <v>0</v>
      </c>
      <c r="F157" s="78" t="n">
        <f aca="false">($F156+$D157+$E157)*(1+Input!$C$43/(100*12))</f>
        <v>0</v>
      </c>
    </row>
    <row r="158" customFormat="false" ht="12.8" hidden="false" customHeight="false" outlineLevel="0" collapsed="false">
      <c r="A158" s="76" t="n">
        <v>154</v>
      </c>
      <c r="B158" s="77" t="n">
        <f aca="false">EOMONTH(Input!$C$7,A158)</f>
        <v>47603</v>
      </c>
      <c r="D158" s="78" t="n">
        <f aca="false">IF(AND($B158&lt;Input!$C$31,$B158&lt;Input!$G$31),Input!$C$44,0)</f>
        <v>0</v>
      </c>
      <c r="E158" s="78" t="n">
        <f aca="true">IF(AND($B158&gt;Input!$C$31,$B158&lt;Input!$C$25),PMT(Input!$C$43/(100*12),(OFFSET($A$4,MATCH(Input!$C$25,$B$4:$B$1004,1),0,1,1)-OFFSET($A$4,MATCH(Input!$C$31,$B$4:$B$620,1),0,1,1)),$H$4,0,1),0)</f>
        <v>0</v>
      </c>
      <c r="F158" s="78" t="n">
        <f aca="false">($F157+$D158+$E158)*(1+Input!$C$43/(100*12))</f>
        <v>0</v>
      </c>
    </row>
    <row r="159" customFormat="false" ht="12.8" hidden="false" customHeight="false" outlineLevel="0" collapsed="false">
      <c r="A159" s="76" t="n">
        <v>155</v>
      </c>
      <c r="B159" s="77" t="n">
        <f aca="false">EOMONTH(Input!$C$7,A159)</f>
        <v>47634</v>
      </c>
      <c r="D159" s="78" t="n">
        <f aca="false">IF(AND($B159&lt;Input!$C$31,$B159&lt;Input!$G$31),Input!$C$44,0)</f>
        <v>0</v>
      </c>
      <c r="E159" s="78" t="n">
        <f aca="true">IF(AND($B159&gt;Input!$C$31,$B159&lt;Input!$C$25),PMT(Input!$C$43/(100*12),(OFFSET($A$4,MATCH(Input!$C$25,$B$4:$B$1004,1),0,1,1)-OFFSET($A$4,MATCH(Input!$C$31,$B$4:$B$620,1),0,1,1)),$H$4,0,1),0)</f>
        <v>0</v>
      </c>
      <c r="F159" s="78" t="n">
        <f aca="false">($F158+$D159+$E159)*(1+Input!$C$43/(100*12))</f>
        <v>0</v>
      </c>
    </row>
    <row r="160" customFormat="false" ht="12.8" hidden="false" customHeight="false" outlineLevel="0" collapsed="false">
      <c r="A160" s="76" t="n">
        <v>156</v>
      </c>
      <c r="B160" s="77" t="n">
        <f aca="false">EOMONTH(Input!$C$7,A160)</f>
        <v>47664</v>
      </c>
      <c r="D160" s="78" t="n">
        <f aca="false">IF(AND($B160&lt;Input!$C$31,$B160&lt;Input!$G$31),Input!$C$44,0)</f>
        <v>0</v>
      </c>
      <c r="E160" s="78" t="n">
        <f aca="true">IF(AND($B160&gt;Input!$C$31,$B160&lt;Input!$C$25),PMT(Input!$C$43/(100*12),(OFFSET($A$4,MATCH(Input!$C$25,$B$4:$B$1004,1),0,1,1)-OFFSET($A$4,MATCH(Input!$C$31,$B$4:$B$620,1),0,1,1)),$H$4,0,1),0)</f>
        <v>0</v>
      </c>
      <c r="F160" s="78" t="n">
        <f aca="false">($F159+$D160+$E160)*(1+Input!$C$43/(100*12))</f>
        <v>0</v>
      </c>
    </row>
    <row r="161" customFormat="false" ht="12.8" hidden="false" customHeight="false" outlineLevel="0" collapsed="false">
      <c r="A161" s="76" t="n">
        <v>157</v>
      </c>
      <c r="B161" s="77" t="n">
        <f aca="false">EOMONTH(Input!$C$7,A161)</f>
        <v>47695</v>
      </c>
      <c r="D161" s="78" t="n">
        <f aca="false">IF(AND($B161&lt;Input!$C$31,$B161&lt;Input!$G$31),Input!$C$44,0)</f>
        <v>0</v>
      </c>
      <c r="E161" s="78" t="n">
        <f aca="true">IF(AND($B161&gt;Input!$C$31,$B161&lt;Input!$C$25),PMT(Input!$C$43/(100*12),(OFFSET($A$4,MATCH(Input!$C$25,$B$4:$B$1004,1),0,1,1)-OFFSET($A$4,MATCH(Input!$C$31,$B$4:$B$620,1),0,1,1)),$H$4,0,1),0)</f>
        <v>0</v>
      </c>
      <c r="F161" s="78" t="n">
        <f aca="false">($F160+$D161+$E161)*(1+Input!$C$43/(100*12))</f>
        <v>0</v>
      </c>
    </row>
    <row r="162" customFormat="false" ht="12.8" hidden="false" customHeight="false" outlineLevel="0" collapsed="false">
      <c r="A162" s="76" t="n">
        <v>158</v>
      </c>
      <c r="B162" s="77" t="n">
        <f aca="false">EOMONTH(Input!$C$7,A162)</f>
        <v>47726</v>
      </c>
      <c r="D162" s="78" t="n">
        <f aca="false">IF(AND($B162&lt;Input!$C$31,$B162&lt;Input!$G$31),Input!$C$44,0)</f>
        <v>0</v>
      </c>
      <c r="E162" s="78" t="n">
        <f aca="true">IF(AND($B162&gt;Input!$C$31,$B162&lt;Input!$C$25),PMT(Input!$C$43/(100*12),(OFFSET($A$4,MATCH(Input!$C$25,$B$4:$B$1004,1),0,1,1)-OFFSET($A$4,MATCH(Input!$C$31,$B$4:$B$620,1),0,1,1)),$H$4,0,1),0)</f>
        <v>0</v>
      </c>
      <c r="F162" s="78" t="n">
        <f aca="false">($F161+$D162+$E162)*(1+Input!$C$43/(100*12))</f>
        <v>0</v>
      </c>
    </row>
    <row r="163" customFormat="false" ht="12.8" hidden="false" customHeight="false" outlineLevel="0" collapsed="false">
      <c r="A163" s="76" t="n">
        <v>159</v>
      </c>
      <c r="B163" s="77" t="n">
        <f aca="false">EOMONTH(Input!$C$7,A163)</f>
        <v>47756</v>
      </c>
      <c r="D163" s="78" t="n">
        <f aca="false">IF(AND($B163&lt;Input!$C$31,$B163&lt;Input!$G$31),Input!$C$44,0)</f>
        <v>0</v>
      </c>
      <c r="E163" s="78" t="n">
        <f aca="true">IF(AND($B163&gt;Input!$C$31,$B163&lt;Input!$C$25),PMT(Input!$C$43/(100*12),(OFFSET($A$4,MATCH(Input!$C$25,$B$4:$B$1004,1),0,1,1)-OFFSET($A$4,MATCH(Input!$C$31,$B$4:$B$620,1),0,1,1)),$H$4,0,1),0)</f>
        <v>0</v>
      </c>
      <c r="F163" s="78" t="n">
        <f aca="false">($F162+$D163+$E163)*(1+Input!$C$43/(100*12))</f>
        <v>0</v>
      </c>
    </row>
    <row r="164" customFormat="false" ht="12.8" hidden="false" customHeight="false" outlineLevel="0" collapsed="false">
      <c r="A164" s="76" t="n">
        <v>160</v>
      </c>
      <c r="B164" s="77" t="n">
        <f aca="false">EOMONTH(Input!$C$7,A164)</f>
        <v>47787</v>
      </c>
      <c r="D164" s="78" t="n">
        <f aca="false">IF(AND($B164&lt;Input!$C$31,$B164&lt;Input!$G$31),Input!$C$44,0)</f>
        <v>0</v>
      </c>
      <c r="E164" s="78" t="n">
        <f aca="true">IF(AND($B164&gt;Input!$C$31,$B164&lt;Input!$C$25),PMT(Input!$C$43/(100*12),(OFFSET($A$4,MATCH(Input!$C$25,$B$4:$B$1004,1),0,1,1)-OFFSET($A$4,MATCH(Input!$C$31,$B$4:$B$620,1),0,1,1)),$H$4,0,1),0)</f>
        <v>0</v>
      </c>
      <c r="F164" s="78" t="n">
        <f aca="false">($F163+$D164+$E164)*(1+Input!$C$43/(100*12))</f>
        <v>0</v>
      </c>
    </row>
    <row r="165" customFormat="false" ht="12.8" hidden="false" customHeight="false" outlineLevel="0" collapsed="false">
      <c r="A165" s="76" t="n">
        <v>161</v>
      </c>
      <c r="B165" s="77" t="n">
        <f aca="false">EOMONTH(Input!$C$7,A165)</f>
        <v>47817</v>
      </c>
      <c r="D165" s="78" t="n">
        <f aca="false">IF(AND($B165&lt;Input!$C$31,$B165&lt;Input!$G$31),Input!$C$44,0)</f>
        <v>0</v>
      </c>
      <c r="E165" s="78" t="n">
        <f aca="true">IF(AND($B165&gt;Input!$C$31,$B165&lt;Input!$C$25),PMT(Input!$C$43/(100*12),(OFFSET($A$4,MATCH(Input!$C$25,$B$4:$B$1004,1),0,1,1)-OFFSET($A$4,MATCH(Input!$C$31,$B$4:$B$620,1),0,1,1)),$H$4,0,1),0)</f>
        <v>0</v>
      </c>
      <c r="F165" s="78" t="n">
        <f aca="false">($F164+$D165+$E165)*(1+Input!$C$43/(100*12))</f>
        <v>0</v>
      </c>
    </row>
    <row r="166" customFormat="false" ht="12.8" hidden="false" customHeight="false" outlineLevel="0" collapsed="false">
      <c r="A166" s="76" t="n">
        <v>162</v>
      </c>
      <c r="B166" s="77" t="n">
        <f aca="false">EOMONTH(Input!$C$7,A166)</f>
        <v>47848</v>
      </c>
      <c r="D166" s="78" t="n">
        <f aca="false">IF(AND($B166&lt;Input!$C$31,$B166&lt;Input!$G$31),Input!$C$44,0)</f>
        <v>0</v>
      </c>
      <c r="E166" s="78" t="n">
        <f aca="true">IF(AND($B166&gt;Input!$C$31,$B166&lt;Input!$C$25),PMT(Input!$C$43/(100*12),(OFFSET($A$4,MATCH(Input!$C$25,$B$4:$B$1004,1),0,1,1)-OFFSET($A$4,MATCH(Input!$C$31,$B$4:$B$620,1),0,1,1)),$H$4,0,1),0)</f>
        <v>0</v>
      </c>
      <c r="F166" s="78" t="n">
        <f aca="false">($F165+$D166+$E166)*(1+Input!$C$43/(100*12))</f>
        <v>0</v>
      </c>
    </row>
    <row r="167" customFormat="false" ht="12.8" hidden="false" customHeight="false" outlineLevel="0" collapsed="false">
      <c r="A167" s="76" t="n">
        <v>163</v>
      </c>
      <c r="B167" s="77" t="n">
        <f aca="false">EOMONTH(Input!$C$7,A167)</f>
        <v>47879</v>
      </c>
      <c r="D167" s="78" t="n">
        <f aca="false">IF(AND($B167&lt;Input!$C$31,$B167&lt;Input!$G$31),Input!$C$44,0)</f>
        <v>0</v>
      </c>
      <c r="E167" s="78" t="n">
        <f aca="true">IF(AND($B167&gt;Input!$C$31,$B167&lt;Input!$C$25),PMT(Input!$C$43/(100*12),(OFFSET($A$4,MATCH(Input!$C$25,$B$4:$B$1004,1),0,1,1)-OFFSET($A$4,MATCH(Input!$C$31,$B$4:$B$620,1),0,1,1)),$H$4,0,1),0)</f>
        <v>0</v>
      </c>
      <c r="F167" s="78" t="n">
        <f aca="false">($F166+$D167+$E167)*(1+Input!$C$43/(100*12))</f>
        <v>0</v>
      </c>
    </row>
    <row r="168" customFormat="false" ht="12.8" hidden="false" customHeight="false" outlineLevel="0" collapsed="false">
      <c r="A168" s="76" t="n">
        <v>164</v>
      </c>
      <c r="B168" s="77" t="n">
        <f aca="false">EOMONTH(Input!$C$7,A168)</f>
        <v>47907</v>
      </c>
      <c r="D168" s="78" t="n">
        <f aca="false">IF(AND($B168&lt;Input!$C$31,$B168&lt;Input!$G$31),Input!$C$44,0)</f>
        <v>0</v>
      </c>
      <c r="E168" s="78" t="n">
        <f aca="true">IF(AND($B168&gt;Input!$C$31,$B168&lt;Input!$C$25),PMT(Input!$C$43/(100*12),(OFFSET($A$4,MATCH(Input!$C$25,$B$4:$B$1004,1),0,1,1)-OFFSET($A$4,MATCH(Input!$C$31,$B$4:$B$620,1),0,1,1)),$H$4,0,1),0)</f>
        <v>0</v>
      </c>
      <c r="F168" s="78" t="n">
        <f aca="false">($F167+$D168+$E168)*(1+Input!$C$43/(100*12))</f>
        <v>0</v>
      </c>
    </row>
    <row r="169" customFormat="false" ht="12.8" hidden="false" customHeight="false" outlineLevel="0" collapsed="false">
      <c r="A169" s="76" t="n">
        <v>165</v>
      </c>
      <c r="B169" s="77" t="n">
        <f aca="false">EOMONTH(Input!$C$7,A169)</f>
        <v>47938</v>
      </c>
      <c r="D169" s="78" t="n">
        <f aca="false">IF(AND($B169&lt;Input!$C$31,$B169&lt;Input!$G$31),Input!$C$44,0)</f>
        <v>0</v>
      </c>
      <c r="E169" s="78" t="n">
        <f aca="true">IF(AND($B169&gt;Input!$C$31,$B169&lt;Input!$C$25),PMT(Input!$C$43/(100*12),(OFFSET($A$4,MATCH(Input!$C$25,$B$4:$B$1004,1),0,1,1)-OFFSET($A$4,MATCH(Input!$C$31,$B$4:$B$620,1),0,1,1)),$H$4,0,1),0)</f>
        <v>0</v>
      </c>
      <c r="F169" s="78" t="n">
        <f aca="false">($F168+$D169+$E169)*(1+Input!$C$43/(100*12))</f>
        <v>0</v>
      </c>
    </row>
    <row r="170" customFormat="false" ht="12.8" hidden="false" customHeight="false" outlineLevel="0" collapsed="false">
      <c r="A170" s="76" t="n">
        <v>166</v>
      </c>
      <c r="B170" s="77" t="n">
        <f aca="false">EOMONTH(Input!$C$7,A170)</f>
        <v>47968</v>
      </c>
      <c r="D170" s="78" t="n">
        <f aca="false">IF(AND($B170&lt;Input!$C$31,$B170&lt;Input!$G$31),Input!$C$44,0)</f>
        <v>0</v>
      </c>
      <c r="E170" s="78" t="n">
        <f aca="true">IF(AND($B170&gt;Input!$C$31,$B170&lt;Input!$C$25),PMT(Input!$C$43/(100*12),(OFFSET($A$4,MATCH(Input!$C$25,$B$4:$B$1004,1),0,1,1)-OFFSET($A$4,MATCH(Input!$C$31,$B$4:$B$620,1),0,1,1)),$H$4,0,1),0)</f>
        <v>0</v>
      </c>
      <c r="F170" s="78" t="n">
        <f aca="false">($F169+$D170+$E170)*(1+Input!$C$43/(100*12))</f>
        <v>0</v>
      </c>
    </row>
    <row r="171" customFormat="false" ht="12.8" hidden="false" customHeight="false" outlineLevel="0" collapsed="false">
      <c r="A171" s="76" t="n">
        <v>167</v>
      </c>
      <c r="B171" s="77" t="n">
        <f aca="false">EOMONTH(Input!$C$7,A171)</f>
        <v>47999</v>
      </c>
      <c r="D171" s="78" t="n">
        <f aca="false">IF(AND($B171&lt;Input!$C$31,$B171&lt;Input!$G$31),Input!$C$44,0)</f>
        <v>0</v>
      </c>
      <c r="E171" s="78" t="n">
        <f aca="true">IF(AND($B171&gt;Input!$C$31,$B171&lt;Input!$C$25),PMT(Input!$C$43/(100*12),(OFFSET($A$4,MATCH(Input!$C$25,$B$4:$B$1004,1),0,1,1)-OFFSET($A$4,MATCH(Input!$C$31,$B$4:$B$620,1),0,1,1)),$H$4,0,1),0)</f>
        <v>0</v>
      </c>
      <c r="F171" s="78" t="n">
        <f aca="false">($F170+$D171+$E171)*(1+Input!$C$43/(100*12))</f>
        <v>0</v>
      </c>
    </row>
    <row r="172" customFormat="false" ht="12.8" hidden="false" customHeight="false" outlineLevel="0" collapsed="false">
      <c r="A172" s="76" t="n">
        <v>168</v>
      </c>
      <c r="B172" s="77" t="n">
        <f aca="false">EOMONTH(Input!$C$7,A172)</f>
        <v>48029</v>
      </c>
      <c r="D172" s="78" t="n">
        <f aca="false">IF(AND($B172&lt;Input!$C$31,$B172&lt;Input!$G$31),Input!$C$44,0)</f>
        <v>0</v>
      </c>
      <c r="E172" s="78" t="n">
        <f aca="true">IF(AND($B172&gt;Input!$C$31,$B172&lt;Input!$C$25),PMT(Input!$C$43/(100*12),(OFFSET($A$4,MATCH(Input!$C$25,$B$4:$B$1004,1),0,1,1)-OFFSET($A$4,MATCH(Input!$C$31,$B$4:$B$620,1),0,1,1)),$H$4,0,1),0)</f>
        <v>0</v>
      </c>
      <c r="F172" s="78" t="n">
        <f aca="false">($F171+$D172+$E172)*(1+Input!$C$43/(100*12))</f>
        <v>0</v>
      </c>
    </row>
    <row r="173" customFormat="false" ht="12.8" hidden="false" customHeight="false" outlineLevel="0" collapsed="false">
      <c r="A173" s="76" t="n">
        <v>169</v>
      </c>
      <c r="B173" s="77" t="n">
        <f aca="false">EOMONTH(Input!$C$7,A173)</f>
        <v>48060</v>
      </c>
      <c r="D173" s="78" t="n">
        <f aca="false">IF(AND($B173&lt;Input!$C$31,$B173&lt;Input!$G$31),Input!$C$44,0)</f>
        <v>0</v>
      </c>
      <c r="E173" s="78" t="n">
        <f aca="true">IF(AND($B173&gt;Input!$C$31,$B173&lt;Input!$C$25),PMT(Input!$C$43/(100*12),(OFFSET($A$4,MATCH(Input!$C$25,$B$4:$B$1004,1),0,1,1)-OFFSET($A$4,MATCH(Input!$C$31,$B$4:$B$620,1),0,1,1)),$H$4,0,1),0)</f>
        <v>0</v>
      </c>
      <c r="F173" s="78" t="n">
        <f aca="false">($F172+$D173+$E173)*(1+Input!$C$43/(100*12))</f>
        <v>0</v>
      </c>
    </row>
    <row r="174" customFormat="false" ht="12.8" hidden="false" customHeight="false" outlineLevel="0" collapsed="false">
      <c r="A174" s="76" t="n">
        <v>170</v>
      </c>
      <c r="B174" s="77" t="n">
        <f aca="false">EOMONTH(Input!$C$7,A174)</f>
        <v>48091</v>
      </c>
      <c r="D174" s="78" t="n">
        <f aca="false">IF(AND($B174&lt;Input!$C$31,$B174&lt;Input!$G$31),Input!$C$44,0)</f>
        <v>0</v>
      </c>
      <c r="E174" s="78" t="n">
        <f aca="true">IF(AND($B174&gt;Input!$C$31,$B174&lt;Input!$C$25),PMT(Input!$C$43/(100*12),(OFFSET($A$4,MATCH(Input!$C$25,$B$4:$B$1004,1),0,1,1)-OFFSET($A$4,MATCH(Input!$C$31,$B$4:$B$620,1),0,1,1)),$H$4,0,1),0)</f>
        <v>0</v>
      </c>
      <c r="F174" s="78" t="n">
        <f aca="false">($F173+$D174+$E174)*(1+Input!$C$43/(100*12))</f>
        <v>0</v>
      </c>
    </row>
    <row r="175" customFormat="false" ht="12.8" hidden="false" customHeight="false" outlineLevel="0" collapsed="false">
      <c r="A175" s="76" t="n">
        <v>171</v>
      </c>
      <c r="B175" s="77" t="n">
        <f aca="false">EOMONTH(Input!$C$7,A175)</f>
        <v>48121</v>
      </c>
      <c r="D175" s="78" t="n">
        <f aca="false">IF(AND($B175&lt;Input!$C$31,$B175&lt;Input!$G$31),Input!$C$44,0)</f>
        <v>0</v>
      </c>
      <c r="E175" s="78" t="n">
        <f aca="true">IF(AND($B175&gt;Input!$C$31,$B175&lt;Input!$C$25),PMT(Input!$C$43/(100*12),(OFFSET($A$4,MATCH(Input!$C$25,$B$4:$B$1004,1),0,1,1)-OFFSET($A$4,MATCH(Input!$C$31,$B$4:$B$620,1),0,1,1)),$H$4,0,1),0)</f>
        <v>0</v>
      </c>
      <c r="F175" s="78" t="n">
        <f aca="false">($F174+$D175+$E175)*(1+Input!$C$43/(100*12))</f>
        <v>0</v>
      </c>
    </row>
    <row r="176" customFormat="false" ht="12.8" hidden="false" customHeight="false" outlineLevel="0" collapsed="false">
      <c r="A176" s="76" t="n">
        <v>172</v>
      </c>
      <c r="B176" s="77" t="n">
        <f aca="false">EOMONTH(Input!$C$7,A176)</f>
        <v>48152</v>
      </c>
      <c r="D176" s="78" t="n">
        <f aca="false">IF(AND($B176&lt;Input!$C$31,$B176&lt;Input!$G$31),Input!$C$44,0)</f>
        <v>0</v>
      </c>
      <c r="E176" s="78" t="n">
        <f aca="true">IF(AND($B176&gt;Input!$C$31,$B176&lt;Input!$C$25),PMT(Input!$C$43/(100*12),(OFFSET($A$4,MATCH(Input!$C$25,$B$4:$B$1004,1),0,1,1)-OFFSET($A$4,MATCH(Input!$C$31,$B$4:$B$620,1),0,1,1)),$H$4,0,1),0)</f>
        <v>0</v>
      </c>
      <c r="F176" s="78" t="n">
        <f aca="false">($F175+$D176+$E176)*(1+Input!$C$43/(100*12))</f>
        <v>0</v>
      </c>
    </row>
    <row r="177" customFormat="false" ht="12.8" hidden="false" customHeight="false" outlineLevel="0" collapsed="false">
      <c r="A177" s="76" t="n">
        <v>173</v>
      </c>
      <c r="B177" s="77" t="n">
        <f aca="false">EOMONTH(Input!$C$7,A177)</f>
        <v>48182</v>
      </c>
      <c r="D177" s="78" t="n">
        <f aca="false">IF(AND($B177&lt;Input!$C$31,$B177&lt;Input!$G$31),Input!$C$44,0)</f>
        <v>0</v>
      </c>
      <c r="E177" s="78" t="n">
        <f aca="true">IF(AND($B177&gt;Input!$C$31,$B177&lt;Input!$C$25),PMT(Input!$C$43/(100*12),(OFFSET($A$4,MATCH(Input!$C$25,$B$4:$B$1004,1),0,1,1)-OFFSET($A$4,MATCH(Input!$C$31,$B$4:$B$620,1),0,1,1)),$H$4,0,1),0)</f>
        <v>0</v>
      </c>
      <c r="F177" s="78" t="n">
        <f aca="false">($F176+$D177+$E177)*(1+Input!$C$43/(100*12))</f>
        <v>0</v>
      </c>
    </row>
    <row r="178" customFormat="false" ht="12.8" hidden="false" customHeight="false" outlineLevel="0" collapsed="false">
      <c r="A178" s="76" t="n">
        <v>174</v>
      </c>
      <c r="B178" s="77" t="n">
        <f aca="false">EOMONTH(Input!$C$7,A178)</f>
        <v>48213</v>
      </c>
      <c r="D178" s="78" t="n">
        <f aca="false">IF(AND($B178&lt;Input!$C$31,$B178&lt;Input!$G$31),Input!$C$44,0)</f>
        <v>0</v>
      </c>
      <c r="E178" s="78" t="n">
        <f aca="true">IF(AND($B178&gt;Input!$C$31,$B178&lt;Input!$C$25),PMT(Input!$C$43/(100*12),(OFFSET($A$4,MATCH(Input!$C$25,$B$4:$B$1004,1),0,1,1)-OFFSET($A$4,MATCH(Input!$C$31,$B$4:$B$620,1),0,1,1)),$H$4,0,1),0)</f>
        <v>0</v>
      </c>
      <c r="F178" s="78" t="n">
        <f aca="false">($F177+$D178+$E178)*(1+Input!$C$43/(100*12))</f>
        <v>0</v>
      </c>
    </row>
    <row r="179" customFormat="false" ht="12.8" hidden="false" customHeight="false" outlineLevel="0" collapsed="false">
      <c r="A179" s="76" t="n">
        <v>175</v>
      </c>
      <c r="B179" s="77" t="n">
        <f aca="false">EOMONTH(Input!$C$7,A179)</f>
        <v>48244</v>
      </c>
      <c r="D179" s="78" t="n">
        <f aca="false">IF(AND($B179&lt;Input!$C$31,$B179&lt;Input!$G$31),Input!$C$44,0)</f>
        <v>0</v>
      </c>
      <c r="E179" s="78" t="n">
        <f aca="true">IF(AND($B179&gt;Input!$C$31,$B179&lt;Input!$C$25),PMT(Input!$C$43/(100*12),(OFFSET($A$4,MATCH(Input!$C$25,$B$4:$B$1004,1),0,1,1)-OFFSET($A$4,MATCH(Input!$C$31,$B$4:$B$620,1),0,1,1)),$H$4,0,1),0)</f>
        <v>0</v>
      </c>
      <c r="F179" s="78" t="n">
        <f aca="false">($F178+$D179+$E179)*(1+Input!$C$43/(100*12))</f>
        <v>0</v>
      </c>
    </row>
    <row r="180" customFormat="false" ht="12.8" hidden="false" customHeight="false" outlineLevel="0" collapsed="false">
      <c r="A180" s="76" t="n">
        <v>176</v>
      </c>
      <c r="B180" s="77" t="n">
        <f aca="false">EOMONTH(Input!$C$7,A180)</f>
        <v>48273</v>
      </c>
      <c r="D180" s="78" t="n">
        <f aca="false">IF(AND($B180&lt;Input!$C$31,$B180&lt;Input!$G$31),Input!$C$44,0)</f>
        <v>0</v>
      </c>
      <c r="E180" s="78" t="n">
        <f aca="true">IF(AND($B180&gt;Input!$C$31,$B180&lt;Input!$C$25),PMT(Input!$C$43/(100*12),(OFFSET($A$4,MATCH(Input!$C$25,$B$4:$B$1004,1),0,1,1)-OFFSET($A$4,MATCH(Input!$C$31,$B$4:$B$620,1),0,1,1)),$H$4,0,1),0)</f>
        <v>0</v>
      </c>
      <c r="F180" s="78" t="n">
        <f aca="false">($F179+$D180+$E180)*(1+Input!$C$43/(100*12))</f>
        <v>0</v>
      </c>
    </row>
    <row r="181" customFormat="false" ht="12.8" hidden="false" customHeight="false" outlineLevel="0" collapsed="false">
      <c r="A181" s="76" t="n">
        <v>177</v>
      </c>
      <c r="B181" s="77" t="n">
        <f aca="false">EOMONTH(Input!$C$7,A181)</f>
        <v>48304</v>
      </c>
      <c r="D181" s="78" t="n">
        <f aca="false">IF(AND($B181&lt;Input!$C$31,$B181&lt;Input!$G$31),Input!$C$44,0)</f>
        <v>0</v>
      </c>
      <c r="E181" s="78" t="n">
        <f aca="true">IF(AND($B181&gt;Input!$C$31,$B181&lt;Input!$C$25),PMT(Input!$C$43/(100*12),(OFFSET($A$4,MATCH(Input!$C$25,$B$4:$B$1004,1),0,1,1)-OFFSET($A$4,MATCH(Input!$C$31,$B$4:$B$620,1),0,1,1)),$H$4,0,1),0)</f>
        <v>0</v>
      </c>
      <c r="F181" s="78" t="n">
        <f aca="false">($F180+$D181+$E181)*(1+Input!$C$43/(100*12))</f>
        <v>0</v>
      </c>
    </row>
    <row r="182" customFormat="false" ht="12.8" hidden="false" customHeight="false" outlineLevel="0" collapsed="false">
      <c r="A182" s="76" t="n">
        <v>178</v>
      </c>
      <c r="B182" s="77" t="n">
        <f aca="false">EOMONTH(Input!$C$7,A182)</f>
        <v>48334</v>
      </c>
      <c r="D182" s="78" t="n">
        <f aca="false">IF(AND($B182&lt;Input!$C$31,$B182&lt;Input!$G$31),Input!$C$44,0)</f>
        <v>0</v>
      </c>
      <c r="E182" s="78" t="n">
        <f aca="true">IF(AND($B182&gt;Input!$C$31,$B182&lt;Input!$C$25),PMT(Input!$C$43/(100*12),(OFFSET($A$4,MATCH(Input!$C$25,$B$4:$B$1004,1),0,1,1)-OFFSET($A$4,MATCH(Input!$C$31,$B$4:$B$620,1),0,1,1)),$H$4,0,1),0)</f>
        <v>0</v>
      </c>
      <c r="F182" s="78" t="n">
        <f aca="false">($F181+$D182+$E182)*(1+Input!$C$43/(100*12))</f>
        <v>0</v>
      </c>
    </row>
    <row r="183" customFormat="false" ht="12.8" hidden="false" customHeight="false" outlineLevel="0" collapsed="false">
      <c r="A183" s="76" t="n">
        <v>179</v>
      </c>
      <c r="B183" s="77" t="n">
        <f aca="false">EOMONTH(Input!$C$7,A183)</f>
        <v>48365</v>
      </c>
      <c r="D183" s="78" t="n">
        <f aca="false">IF(AND($B183&lt;Input!$C$31,$B183&lt;Input!$G$31),Input!$C$44,0)</f>
        <v>0</v>
      </c>
      <c r="E183" s="78" t="n">
        <f aca="true">IF(AND($B183&gt;Input!$C$31,$B183&lt;Input!$C$25),PMT(Input!$C$43/(100*12),(OFFSET($A$4,MATCH(Input!$C$25,$B$4:$B$1004,1),0,1,1)-OFFSET($A$4,MATCH(Input!$C$31,$B$4:$B$620,1),0,1,1)),$H$4,0,1),0)</f>
        <v>0</v>
      </c>
      <c r="F183" s="78" t="n">
        <f aca="false">($F182+$D183+$E183)*(1+Input!$C$43/(100*12))</f>
        <v>0</v>
      </c>
    </row>
    <row r="184" customFormat="false" ht="12.8" hidden="false" customHeight="false" outlineLevel="0" collapsed="false">
      <c r="A184" s="76" t="n">
        <v>180</v>
      </c>
      <c r="B184" s="77" t="n">
        <f aca="false">EOMONTH(Input!$C$7,A184)</f>
        <v>48395</v>
      </c>
      <c r="D184" s="78" t="n">
        <f aca="false">IF(AND($B184&lt;Input!$C$31,$B184&lt;Input!$G$31),Input!$C$44,0)</f>
        <v>0</v>
      </c>
      <c r="E184" s="78" t="n">
        <f aca="true">IF(AND($B184&gt;Input!$C$31,$B184&lt;Input!$C$25),PMT(Input!$C$43/(100*12),(OFFSET($A$4,MATCH(Input!$C$25,$B$4:$B$1004,1),0,1,1)-OFFSET($A$4,MATCH(Input!$C$31,$B$4:$B$620,1),0,1,1)),$H$4,0,1),0)</f>
        <v>0</v>
      </c>
      <c r="F184" s="78" t="n">
        <f aca="false">($F183+$D184+$E184)*(1+Input!$C$43/(100*12))</f>
        <v>0</v>
      </c>
    </row>
    <row r="185" customFormat="false" ht="12.8" hidden="false" customHeight="false" outlineLevel="0" collapsed="false">
      <c r="A185" s="76" t="n">
        <v>181</v>
      </c>
      <c r="B185" s="77" t="n">
        <f aca="false">EOMONTH(Input!$C$7,A185)</f>
        <v>48426</v>
      </c>
      <c r="D185" s="78" t="n">
        <f aca="false">IF(AND($B185&lt;Input!$C$31,$B185&lt;Input!$G$31),Input!$C$44,0)</f>
        <v>0</v>
      </c>
      <c r="E185" s="78" t="n">
        <f aca="true">IF(AND($B185&gt;Input!$C$31,$B185&lt;Input!$C$25),PMT(Input!$C$43/(100*12),(OFFSET($A$4,MATCH(Input!$C$25,$B$4:$B$1004,1),0,1,1)-OFFSET($A$4,MATCH(Input!$C$31,$B$4:$B$620,1),0,1,1)),$H$4,0,1),0)</f>
        <v>0</v>
      </c>
      <c r="F185" s="78" t="n">
        <f aca="false">($F184+$D185+$E185)*(1+Input!$C$43/(100*12))</f>
        <v>0</v>
      </c>
    </row>
    <row r="186" customFormat="false" ht="12.8" hidden="false" customHeight="false" outlineLevel="0" collapsed="false">
      <c r="A186" s="76" t="n">
        <v>182</v>
      </c>
      <c r="B186" s="77" t="n">
        <f aca="false">EOMONTH(Input!$C$7,A186)</f>
        <v>48457</v>
      </c>
      <c r="D186" s="78" t="n">
        <f aca="false">IF(AND($B186&lt;Input!$C$31,$B186&lt;Input!$G$31),Input!$C$44,0)</f>
        <v>0</v>
      </c>
      <c r="E186" s="78" t="n">
        <f aca="true">IF(AND($B186&gt;Input!$C$31,$B186&lt;Input!$C$25),PMT(Input!$C$43/(100*12),(OFFSET($A$4,MATCH(Input!$C$25,$B$4:$B$1004,1),0,1,1)-OFFSET($A$4,MATCH(Input!$C$31,$B$4:$B$620,1),0,1,1)),$H$4,0,1),0)</f>
        <v>0</v>
      </c>
      <c r="F186" s="78" t="n">
        <f aca="false">($F185+$D186+$E186)*(1+Input!$C$43/(100*12))</f>
        <v>0</v>
      </c>
    </row>
    <row r="187" customFormat="false" ht="12.8" hidden="false" customHeight="false" outlineLevel="0" collapsed="false">
      <c r="A187" s="76" t="n">
        <v>183</v>
      </c>
      <c r="B187" s="77" t="n">
        <f aca="false">EOMONTH(Input!$C$7,A187)</f>
        <v>48487</v>
      </c>
      <c r="D187" s="78" t="n">
        <f aca="false">IF(AND($B187&lt;Input!$C$31,$B187&lt;Input!$G$31),Input!$C$44,0)</f>
        <v>0</v>
      </c>
      <c r="E187" s="78" t="n">
        <f aca="true">IF(AND($B187&gt;Input!$C$31,$B187&lt;Input!$C$25),PMT(Input!$C$43/(100*12),(OFFSET($A$4,MATCH(Input!$C$25,$B$4:$B$1004,1),0,1,1)-OFFSET($A$4,MATCH(Input!$C$31,$B$4:$B$620,1),0,1,1)),$H$4,0,1),0)</f>
        <v>0</v>
      </c>
      <c r="F187" s="78" t="n">
        <f aca="false">($F186+$D187+$E187)*(1+Input!$C$43/(100*12))</f>
        <v>0</v>
      </c>
    </row>
    <row r="188" customFormat="false" ht="12.8" hidden="false" customHeight="false" outlineLevel="0" collapsed="false">
      <c r="A188" s="76" t="n">
        <v>184</v>
      </c>
      <c r="B188" s="77" t="n">
        <f aca="false">EOMONTH(Input!$C$7,A188)</f>
        <v>48518</v>
      </c>
      <c r="D188" s="78" t="n">
        <f aca="false">IF(AND($B188&lt;Input!$C$31,$B188&lt;Input!$G$31),Input!$C$44,0)</f>
        <v>0</v>
      </c>
      <c r="E188" s="78" t="n">
        <f aca="true">IF(AND($B188&gt;Input!$C$31,$B188&lt;Input!$C$25),PMT(Input!$C$43/(100*12),(OFFSET($A$4,MATCH(Input!$C$25,$B$4:$B$1004,1),0,1,1)-OFFSET($A$4,MATCH(Input!$C$31,$B$4:$B$620,1),0,1,1)),$H$4,0,1),0)</f>
        <v>0</v>
      </c>
      <c r="F188" s="78" t="n">
        <f aca="false">($F187+$D188+$E188)*(1+Input!$C$43/(100*12))</f>
        <v>0</v>
      </c>
    </row>
    <row r="189" customFormat="false" ht="12.8" hidden="false" customHeight="false" outlineLevel="0" collapsed="false">
      <c r="A189" s="76" t="n">
        <v>185</v>
      </c>
      <c r="B189" s="77" t="n">
        <f aca="false">EOMONTH(Input!$C$7,A189)</f>
        <v>48548</v>
      </c>
      <c r="D189" s="78" t="n">
        <f aca="false">IF(AND($B189&lt;Input!$C$31,$B189&lt;Input!$G$31),Input!$C$44,0)</f>
        <v>0</v>
      </c>
      <c r="E189" s="78" t="n">
        <f aca="true">IF(AND($B189&gt;Input!$C$31,$B189&lt;Input!$C$25),PMT(Input!$C$43/(100*12),(OFFSET($A$4,MATCH(Input!$C$25,$B$4:$B$1004,1),0,1,1)-OFFSET($A$4,MATCH(Input!$C$31,$B$4:$B$620,1),0,1,1)),$H$4,0,1),0)</f>
        <v>0</v>
      </c>
      <c r="F189" s="78" t="n">
        <f aca="false">($F188+$D189+$E189)*(1+Input!$C$43/(100*12))</f>
        <v>0</v>
      </c>
    </row>
    <row r="190" customFormat="false" ht="12.8" hidden="false" customHeight="false" outlineLevel="0" collapsed="false">
      <c r="A190" s="76" t="n">
        <v>186</v>
      </c>
      <c r="B190" s="77" t="n">
        <f aca="false">EOMONTH(Input!$C$7,A190)</f>
        <v>48579</v>
      </c>
      <c r="D190" s="78" t="n">
        <f aca="false">IF(AND($B190&lt;Input!$C$31,$B190&lt;Input!$G$31),Input!$C$44,0)</f>
        <v>0</v>
      </c>
      <c r="E190" s="78" t="n">
        <f aca="true">IF(AND($B190&gt;Input!$C$31,$B190&lt;Input!$C$25),PMT(Input!$C$43/(100*12),(OFFSET($A$4,MATCH(Input!$C$25,$B$4:$B$1004,1),0,1,1)-OFFSET($A$4,MATCH(Input!$C$31,$B$4:$B$620,1),0,1,1)),$H$4,0,1),0)</f>
        <v>0</v>
      </c>
      <c r="F190" s="78" t="n">
        <f aca="false">($F189+$D190+$E190)*(1+Input!$C$43/(100*12))</f>
        <v>0</v>
      </c>
    </row>
    <row r="191" customFormat="false" ht="12.8" hidden="false" customHeight="false" outlineLevel="0" collapsed="false">
      <c r="A191" s="76" t="n">
        <v>187</v>
      </c>
      <c r="B191" s="77" t="n">
        <f aca="false">EOMONTH(Input!$C$7,A191)</f>
        <v>48610</v>
      </c>
      <c r="D191" s="78" t="n">
        <f aca="false">IF(AND($B191&lt;Input!$C$31,$B191&lt;Input!$G$31),Input!$C$44,0)</f>
        <v>0</v>
      </c>
      <c r="E191" s="78" t="n">
        <f aca="true">IF(AND($B191&gt;Input!$C$31,$B191&lt;Input!$C$25),PMT(Input!$C$43/(100*12),(OFFSET($A$4,MATCH(Input!$C$25,$B$4:$B$1004,1),0,1,1)-OFFSET($A$4,MATCH(Input!$C$31,$B$4:$B$620,1),0,1,1)),$H$4,0,1),0)</f>
        <v>0</v>
      </c>
      <c r="F191" s="78" t="n">
        <f aca="false">($F190+$D191+$E191)*(1+Input!$C$43/(100*12))</f>
        <v>0</v>
      </c>
    </row>
    <row r="192" customFormat="false" ht="12.8" hidden="false" customHeight="false" outlineLevel="0" collapsed="false">
      <c r="A192" s="76" t="n">
        <v>188</v>
      </c>
      <c r="B192" s="77" t="n">
        <f aca="false">EOMONTH(Input!$C$7,A192)</f>
        <v>48638</v>
      </c>
      <c r="D192" s="78" t="n">
        <f aca="false">IF(AND($B192&lt;Input!$C$31,$B192&lt;Input!$G$31),Input!$C$44,0)</f>
        <v>0</v>
      </c>
      <c r="E192" s="78" t="n">
        <f aca="true">IF(AND($B192&gt;Input!$C$31,$B192&lt;Input!$C$25),PMT(Input!$C$43/(100*12),(OFFSET($A$4,MATCH(Input!$C$25,$B$4:$B$1004,1),0,1,1)-OFFSET($A$4,MATCH(Input!$C$31,$B$4:$B$620,1),0,1,1)),$H$4,0,1),0)</f>
        <v>0</v>
      </c>
      <c r="F192" s="78" t="n">
        <f aca="false">($F191+$D192+$E192)*(1+Input!$C$43/(100*12))</f>
        <v>0</v>
      </c>
    </row>
    <row r="193" customFormat="false" ht="12.8" hidden="false" customHeight="false" outlineLevel="0" collapsed="false">
      <c r="A193" s="76" t="n">
        <v>189</v>
      </c>
      <c r="B193" s="77" t="n">
        <f aca="false">EOMONTH(Input!$C$7,A193)</f>
        <v>48669</v>
      </c>
      <c r="D193" s="78" t="n">
        <f aca="false">IF(AND($B193&lt;Input!$C$31,$B193&lt;Input!$G$31),Input!$C$44,0)</f>
        <v>0</v>
      </c>
      <c r="E193" s="78" t="n">
        <f aca="true">IF(AND($B193&gt;Input!$C$31,$B193&lt;Input!$C$25),PMT(Input!$C$43/(100*12),(OFFSET($A$4,MATCH(Input!$C$25,$B$4:$B$1004,1),0,1,1)-OFFSET($A$4,MATCH(Input!$C$31,$B$4:$B$620,1),0,1,1)),$H$4,0,1),0)</f>
        <v>0</v>
      </c>
      <c r="F193" s="78" t="n">
        <f aca="false">($F192+$D193+$E193)*(1+Input!$C$43/(100*12))</f>
        <v>0</v>
      </c>
    </row>
    <row r="194" customFormat="false" ht="12.8" hidden="false" customHeight="false" outlineLevel="0" collapsed="false">
      <c r="A194" s="76" t="n">
        <v>190</v>
      </c>
      <c r="B194" s="77" t="n">
        <f aca="false">EOMONTH(Input!$C$7,A194)</f>
        <v>48699</v>
      </c>
      <c r="D194" s="78" t="n">
        <f aca="false">IF(AND($B194&lt;Input!$C$31,$B194&lt;Input!$G$31),Input!$C$44,0)</f>
        <v>0</v>
      </c>
      <c r="E194" s="78" t="n">
        <f aca="true">IF(AND($B194&gt;Input!$C$31,$B194&lt;Input!$C$25),PMT(Input!$C$43/(100*12),(OFFSET($A$4,MATCH(Input!$C$25,$B$4:$B$1004,1),0,1,1)-OFFSET($A$4,MATCH(Input!$C$31,$B$4:$B$620,1),0,1,1)),$H$4,0,1),0)</f>
        <v>0</v>
      </c>
      <c r="F194" s="78" t="n">
        <f aca="false">($F193+$D194+$E194)*(1+Input!$C$43/(100*12))</f>
        <v>0</v>
      </c>
    </row>
    <row r="195" customFormat="false" ht="12.8" hidden="false" customHeight="false" outlineLevel="0" collapsed="false">
      <c r="A195" s="76" t="n">
        <v>191</v>
      </c>
      <c r="B195" s="77" t="n">
        <f aca="false">EOMONTH(Input!$C$7,A195)</f>
        <v>48730</v>
      </c>
      <c r="D195" s="78" t="n">
        <f aca="false">IF(AND($B195&lt;Input!$C$31,$B195&lt;Input!$G$31),Input!$C$44,0)</f>
        <v>0</v>
      </c>
      <c r="E195" s="78" t="n">
        <f aca="true">IF(AND($B195&gt;Input!$C$31,$B195&lt;Input!$C$25),PMT(Input!$C$43/(100*12),(OFFSET($A$4,MATCH(Input!$C$25,$B$4:$B$1004,1),0,1,1)-OFFSET($A$4,MATCH(Input!$C$31,$B$4:$B$620,1),0,1,1)),$H$4,0,1),0)</f>
        <v>0</v>
      </c>
      <c r="F195" s="78" t="n">
        <f aca="false">($F194+$D195+$E195)*(1+Input!$C$43/(100*12))</f>
        <v>0</v>
      </c>
    </row>
    <row r="196" customFormat="false" ht="12.8" hidden="false" customHeight="false" outlineLevel="0" collapsed="false">
      <c r="A196" s="76" t="n">
        <v>192</v>
      </c>
      <c r="B196" s="77" t="n">
        <f aca="false">EOMONTH(Input!$C$7,A196)</f>
        <v>48760</v>
      </c>
      <c r="D196" s="78" t="n">
        <f aca="false">IF(AND($B196&lt;Input!$C$31,$B196&lt;Input!$G$31),Input!$C$44,0)</f>
        <v>0</v>
      </c>
      <c r="E196" s="78" t="n">
        <f aca="true">IF(AND($B196&gt;Input!$C$31,$B196&lt;Input!$C$25),PMT(Input!$C$43/(100*12),(OFFSET($A$4,MATCH(Input!$C$25,$B$4:$B$1004,1),0,1,1)-OFFSET($A$4,MATCH(Input!$C$31,$B$4:$B$620,1),0,1,1)),$H$4,0,1),0)</f>
        <v>0</v>
      </c>
      <c r="F196" s="78" t="n">
        <f aca="false">($F195+$D196+$E196)*(1+Input!$C$43/(100*12))</f>
        <v>0</v>
      </c>
    </row>
    <row r="197" customFormat="false" ht="12.8" hidden="false" customHeight="false" outlineLevel="0" collapsed="false">
      <c r="A197" s="76" t="n">
        <v>193</v>
      </c>
      <c r="B197" s="77" t="n">
        <f aca="false">EOMONTH(Input!$C$7,A197)</f>
        <v>48791</v>
      </c>
      <c r="D197" s="78" t="n">
        <f aca="false">IF(AND($B197&lt;Input!$C$31,$B197&lt;Input!$G$31),Input!$C$44,0)</f>
        <v>0</v>
      </c>
      <c r="E197" s="78" t="n">
        <f aca="true">IF(AND($B197&gt;Input!$C$31,$B197&lt;Input!$C$25),PMT(Input!$C$43/(100*12),(OFFSET($A$4,MATCH(Input!$C$25,$B$4:$B$1004,1),0,1,1)-OFFSET($A$4,MATCH(Input!$C$31,$B$4:$B$620,1),0,1,1)),$H$4,0,1),0)</f>
        <v>0</v>
      </c>
      <c r="F197" s="78" t="n">
        <f aca="false">($F196+$D197+$E197)*(1+Input!$C$43/(100*12))</f>
        <v>0</v>
      </c>
    </row>
    <row r="198" customFormat="false" ht="12.8" hidden="false" customHeight="false" outlineLevel="0" collapsed="false">
      <c r="A198" s="76" t="n">
        <v>194</v>
      </c>
      <c r="B198" s="77" t="n">
        <f aca="false">EOMONTH(Input!$C$7,A198)</f>
        <v>48822</v>
      </c>
      <c r="D198" s="78" t="n">
        <f aca="false">IF(AND($B198&lt;Input!$C$31,$B198&lt;Input!$G$31),Input!$C$44,0)</f>
        <v>0</v>
      </c>
      <c r="E198" s="78" t="n">
        <f aca="true">IF(AND($B198&gt;Input!$C$31,$B198&lt;Input!$C$25),PMT(Input!$C$43/(100*12),(OFFSET($A$4,MATCH(Input!$C$25,$B$4:$B$1004,1),0,1,1)-OFFSET($A$4,MATCH(Input!$C$31,$B$4:$B$620,1),0,1,1)),$H$4,0,1),0)</f>
        <v>0</v>
      </c>
      <c r="F198" s="78" t="n">
        <f aca="false">($F197+$D198+$E198)*(1+Input!$C$43/(100*12))</f>
        <v>0</v>
      </c>
    </row>
    <row r="199" customFormat="false" ht="12.8" hidden="false" customHeight="false" outlineLevel="0" collapsed="false">
      <c r="A199" s="76" t="n">
        <v>195</v>
      </c>
      <c r="B199" s="77" t="n">
        <f aca="false">EOMONTH(Input!$C$7,A199)</f>
        <v>48852</v>
      </c>
      <c r="D199" s="78" t="n">
        <f aca="false">IF(AND($B199&lt;Input!$C$31,$B199&lt;Input!$G$31),Input!$C$44,0)</f>
        <v>0</v>
      </c>
      <c r="E199" s="78" t="n">
        <f aca="true">IF(AND($B199&gt;Input!$C$31,$B199&lt;Input!$C$25),PMT(Input!$C$43/(100*12),(OFFSET($A$4,MATCH(Input!$C$25,$B$4:$B$1004,1),0,1,1)-OFFSET($A$4,MATCH(Input!$C$31,$B$4:$B$620,1),0,1,1)),$H$4,0,1),0)</f>
        <v>0</v>
      </c>
      <c r="F199" s="78" t="n">
        <f aca="false">($F198+$D199+$E199)*(1+Input!$C$43/(100*12))</f>
        <v>0</v>
      </c>
    </row>
    <row r="200" customFormat="false" ht="12.8" hidden="false" customHeight="false" outlineLevel="0" collapsed="false">
      <c r="A200" s="76" t="n">
        <v>196</v>
      </c>
      <c r="B200" s="77" t="n">
        <f aca="false">EOMONTH(Input!$C$7,A200)</f>
        <v>48883</v>
      </c>
      <c r="D200" s="78" t="n">
        <f aca="false">IF(AND($B200&lt;Input!$C$31,$B200&lt;Input!$G$31),Input!$C$44,0)</f>
        <v>0</v>
      </c>
      <c r="E200" s="78" t="n">
        <f aca="true">IF(AND($B200&gt;Input!$C$31,$B200&lt;Input!$C$25),PMT(Input!$C$43/(100*12),(OFFSET($A$4,MATCH(Input!$C$25,$B$4:$B$1004,1),0,1,1)-OFFSET($A$4,MATCH(Input!$C$31,$B$4:$B$620,1),0,1,1)),$H$4,0,1),0)</f>
        <v>0</v>
      </c>
      <c r="F200" s="78" t="n">
        <f aca="false">($F199+$D200+$E200)*(1+Input!$C$43/(100*12))</f>
        <v>0</v>
      </c>
    </row>
    <row r="201" customFormat="false" ht="12.8" hidden="false" customHeight="false" outlineLevel="0" collapsed="false">
      <c r="A201" s="76" t="n">
        <v>197</v>
      </c>
      <c r="B201" s="77" t="n">
        <f aca="false">EOMONTH(Input!$C$7,A201)</f>
        <v>48913</v>
      </c>
      <c r="D201" s="78" t="n">
        <f aca="false">IF(AND($B201&lt;Input!$C$31,$B201&lt;Input!$G$31),Input!$C$44,0)</f>
        <v>0</v>
      </c>
      <c r="E201" s="78" t="n">
        <f aca="true">IF(AND($B201&gt;Input!$C$31,$B201&lt;Input!$C$25),PMT(Input!$C$43/(100*12),(OFFSET($A$4,MATCH(Input!$C$25,$B$4:$B$1004,1),0,1,1)-OFFSET($A$4,MATCH(Input!$C$31,$B$4:$B$620,1),0,1,1)),$H$4,0,1),0)</f>
        <v>0</v>
      </c>
      <c r="F201" s="78" t="n">
        <f aca="false">($F200+$D201+$E201)*(1+Input!$C$43/(100*12))</f>
        <v>0</v>
      </c>
    </row>
    <row r="202" customFormat="false" ht="12.8" hidden="false" customHeight="false" outlineLevel="0" collapsed="false">
      <c r="A202" s="76" t="n">
        <v>198</v>
      </c>
      <c r="B202" s="77" t="n">
        <f aca="false">EOMONTH(Input!$C$7,A202)</f>
        <v>48944</v>
      </c>
      <c r="D202" s="78" t="n">
        <f aca="false">IF(AND($B202&lt;Input!$C$31,$B202&lt;Input!$G$31),Input!$C$44,0)</f>
        <v>0</v>
      </c>
      <c r="E202" s="78" t="n">
        <f aca="true">IF(AND($B202&gt;Input!$C$31,$B202&lt;Input!$C$25),PMT(Input!$C$43/(100*12),(OFFSET($A$4,MATCH(Input!$C$25,$B$4:$B$1004,1),0,1,1)-OFFSET($A$4,MATCH(Input!$C$31,$B$4:$B$620,1),0,1,1)),$H$4,0,1),0)</f>
        <v>0</v>
      </c>
      <c r="F202" s="78" t="n">
        <f aca="false">($F201+$D202+$E202)*(1+Input!$C$43/(100*12))</f>
        <v>0</v>
      </c>
    </row>
    <row r="203" customFormat="false" ht="12.8" hidden="false" customHeight="false" outlineLevel="0" collapsed="false">
      <c r="A203" s="76" t="n">
        <v>199</v>
      </c>
      <c r="B203" s="77" t="n">
        <f aca="false">EOMONTH(Input!$C$7,A203)</f>
        <v>48975</v>
      </c>
      <c r="D203" s="78" t="n">
        <f aca="false">IF(AND($B203&lt;Input!$C$31,$B203&lt;Input!$G$31),Input!$C$44,0)</f>
        <v>0</v>
      </c>
      <c r="E203" s="78" t="n">
        <f aca="true">IF(AND($B203&gt;Input!$C$31,$B203&lt;Input!$C$25),PMT(Input!$C$43/(100*12),(OFFSET($A$4,MATCH(Input!$C$25,$B$4:$B$1004,1),0,1,1)-OFFSET($A$4,MATCH(Input!$C$31,$B$4:$B$620,1),0,1,1)),$H$4,0,1),0)</f>
        <v>0</v>
      </c>
      <c r="F203" s="78" t="n">
        <f aca="false">($F202+$D203+$E203)*(1+Input!$C$43/(100*12))</f>
        <v>0</v>
      </c>
    </row>
    <row r="204" customFormat="false" ht="12.8" hidden="false" customHeight="false" outlineLevel="0" collapsed="false">
      <c r="A204" s="76" t="n">
        <v>200</v>
      </c>
      <c r="B204" s="77" t="n">
        <f aca="false">EOMONTH(Input!$C$7,A204)</f>
        <v>49003</v>
      </c>
      <c r="D204" s="78" t="n">
        <f aca="false">IF(AND($B204&lt;Input!$C$31,$B204&lt;Input!$G$31),Input!$C$44,0)</f>
        <v>0</v>
      </c>
      <c r="E204" s="78" t="n">
        <f aca="true">IF(AND($B204&gt;Input!$C$31,$B204&lt;Input!$C$25),PMT(Input!$C$43/(100*12),(OFFSET($A$4,MATCH(Input!$C$25,$B$4:$B$1004,1),0,1,1)-OFFSET($A$4,MATCH(Input!$C$31,$B$4:$B$620,1),0,1,1)),$H$4,0,1),0)</f>
        <v>0</v>
      </c>
      <c r="F204" s="78" t="n">
        <f aca="false">($F203+$D204+$E204)*(1+Input!$C$43/(100*12))</f>
        <v>0</v>
      </c>
    </row>
    <row r="205" customFormat="false" ht="12.8" hidden="false" customHeight="false" outlineLevel="0" collapsed="false">
      <c r="A205" s="76" t="n">
        <v>201</v>
      </c>
      <c r="B205" s="77" t="n">
        <f aca="false">EOMONTH(Input!$C$7,A205)</f>
        <v>49034</v>
      </c>
      <c r="D205" s="78" t="n">
        <f aca="false">IF(AND($B205&lt;Input!$C$31,$B205&lt;Input!$G$31),Input!$C$44,0)</f>
        <v>0</v>
      </c>
      <c r="E205" s="78" t="n">
        <f aca="true">IF(AND($B205&gt;Input!$C$31,$B205&lt;Input!$C$25),PMT(Input!$C$43/(100*12),(OFFSET($A$4,MATCH(Input!$C$25,$B$4:$B$1004,1),0,1,1)-OFFSET($A$4,MATCH(Input!$C$31,$B$4:$B$620,1),0,1,1)),$H$4,0,1),0)</f>
        <v>0</v>
      </c>
      <c r="F205" s="78" t="n">
        <f aca="false">($F204+$D205+$E205)*(1+Input!$C$43/(100*12))</f>
        <v>0</v>
      </c>
    </row>
    <row r="206" customFormat="false" ht="12.8" hidden="false" customHeight="false" outlineLevel="0" collapsed="false">
      <c r="A206" s="76" t="n">
        <v>202</v>
      </c>
      <c r="B206" s="77" t="n">
        <f aca="false">EOMONTH(Input!$C$7,A206)</f>
        <v>49064</v>
      </c>
      <c r="D206" s="78" t="n">
        <f aca="false">IF(AND($B206&lt;Input!$C$31,$B206&lt;Input!$G$31),Input!$C$44,0)</f>
        <v>0</v>
      </c>
      <c r="E206" s="78" t="n">
        <f aca="true">IF(AND($B206&gt;Input!$C$31,$B206&lt;Input!$C$25),PMT(Input!$C$43/(100*12),(OFFSET($A$4,MATCH(Input!$C$25,$B$4:$B$1004,1),0,1,1)-OFFSET($A$4,MATCH(Input!$C$31,$B$4:$B$620,1),0,1,1)),$H$4,0,1),0)</f>
        <v>0</v>
      </c>
      <c r="F206" s="78" t="n">
        <f aca="false">($F205+$D206+$E206)*(1+Input!$C$43/(100*12))</f>
        <v>0</v>
      </c>
    </row>
    <row r="207" customFormat="false" ht="12.8" hidden="false" customHeight="false" outlineLevel="0" collapsed="false">
      <c r="A207" s="76" t="n">
        <v>203</v>
      </c>
      <c r="B207" s="77" t="n">
        <f aca="false">EOMONTH(Input!$C$7,A207)</f>
        <v>49095</v>
      </c>
      <c r="D207" s="78" t="n">
        <f aca="false">IF(AND($B207&lt;Input!$C$31,$B207&lt;Input!$G$31),Input!$C$44,0)</f>
        <v>0</v>
      </c>
      <c r="E207" s="78" t="n">
        <f aca="true">IF(AND($B207&gt;Input!$C$31,$B207&lt;Input!$C$25),PMT(Input!$C$43/(100*12),(OFFSET($A$4,MATCH(Input!$C$25,$B$4:$B$1004,1),0,1,1)-OFFSET($A$4,MATCH(Input!$C$31,$B$4:$B$620,1),0,1,1)),$H$4,0,1),0)</f>
        <v>0</v>
      </c>
      <c r="F207" s="78" t="n">
        <f aca="false">($F206+$D207+$E207)*(1+Input!$C$43/(100*12))</f>
        <v>0</v>
      </c>
    </row>
    <row r="208" customFormat="false" ht="12.8" hidden="false" customHeight="false" outlineLevel="0" collapsed="false">
      <c r="A208" s="76" t="n">
        <v>204</v>
      </c>
      <c r="B208" s="77" t="n">
        <f aca="false">EOMONTH(Input!$C$7,A208)</f>
        <v>49125</v>
      </c>
      <c r="D208" s="78" t="n">
        <f aca="false">IF(AND($B208&lt;Input!$C$31,$B208&lt;Input!$G$31),Input!$C$44,0)</f>
        <v>0</v>
      </c>
      <c r="E208" s="78" t="n">
        <f aca="true">IF(AND($B208&gt;Input!$C$31,$B208&lt;Input!$C$25),PMT(Input!$C$43/(100*12),(OFFSET($A$4,MATCH(Input!$C$25,$B$4:$B$1004,1),0,1,1)-OFFSET($A$4,MATCH(Input!$C$31,$B$4:$B$620,1),0,1,1)),$H$4,0,1),0)</f>
        <v>0</v>
      </c>
      <c r="F208" s="78" t="n">
        <f aca="false">($F207+$D208+$E208)*(1+Input!$C$43/(100*12))</f>
        <v>0</v>
      </c>
    </row>
    <row r="209" customFormat="false" ht="12.8" hidden="false" customHeight="false" outlineLevel="0" collapsed="false">
      <c r="A209" s="76" t="n">
        <v>205</v>
      </c>
      <c r="B209" s="77" t="n">
        <f aca="false">EOMONTH(Input!$C$7,A209)</f>
        <v>49156</v>
      </c>
      <c r="D209" s="78" t="n">
        <f aca="false">IF(AND($B209&lt;Input!$C$31,$B209&lt;Input!$G$31),Input!$C$44,0)</f>
        <v>0</v>
      </c>
      <c r="E209" s="78" t="n">
        <f aca="true">IF(AND($B209&gt;Input!$C$31,$B209&lt;Input!$C$25),PMT(Input!$C$43/(100*12),(OFFSET($A$4,MATCH(Input!$C$25,$B$4:$B$1004,1),0,1,1)-OFFSET($A$4,MATCH(Input!$C$31,$B$4:$B$620,1),0,1,1)),$H$4,0,1),0)</f>
        <v>0</v>
      </c>
      <c r="F209" s="78" t="n">
        <f aca="false">($F208+$D209+$E209)*(1+Input!$C$43/(100*12))</f>
        <v>0</v>
      </c>
    </row>
    <row r="210" customFormat="false" ht="12.8" hidden="false" customHeight="false" outlineLevel="0" collapsed="false">
      <c r="A210" s="76" t="n">
        <v>206</v>
      </c>
      <c r="B210" s="77" t="n">
        <f aca="false">EOMONTH(Input!$C$7,A210)</f>
        <v>49187</v>
      </c>
      <c r="D210" s="78" t="n">
        <f aca="false">IF(AND($B210&lt;Input!$C$31,$B210&lt;Input!$G$31),Input!$C$44,0)</f>
        <v>0</v>
      </c>
      <c r="E210" s="78" t="n">
        <f aca="true">IF(AND($B210&gt;Input!$C$31,$B210&lt;Input!$C$25),PMT(Input!$C$43/(100*12),(OFFSET($A$4,MATCH(Input!$C$25,$B$4:$B$1004,1),0,1,1)-OFFSET($A$4,MATCH(Input!$C$31,$B$4:$B$620,1),0,1,1)),$H$4,0,1),0)</f>
        <v>0</v>
      </c>
      <c r="F210" s="78" t="n">
        <f aca="false">($F209+$D210+$E210)*(1+Input!$C$43/(100*12))</f>
        <v>0</v>
      </c>
    </row>
    <row r="211" customFormat="false" ht="12.8" hidden="false" customHeight="false" outlineLevel="0" collapsed="false">
      <c r="A211" s="76" t="n">
        <v>207</v>
      </c>
      <c r="B211" s="77" t="n">
        <f aca="false">EOMONTH(Input!$C$7,A211)</f>
        <v>49217</v>
      </c>
      <c r="D211" s="78" t="n">
        <f aca="false">IF(AND($B211&lt;Input!$C$31,$B211&lt;Input!$G$31),Input!$C$44,0)</f>
        <v>0</v>
      </c>
      <c r="E211" s="78" t="n">
        <f aca="true">IF(AND($B211&gt;Input!$C$31,$B211&lt;Input!$C$25),PMT(Input!$C$43/(100*12),(OFFSET($A$4,MATCH(Input!$C$25,$B$4:$B$1004,1),0,1,1)-OFFSET($A$4,MATCH(Input!$C$31,$B$4:$B$620,1),0,1,1)),$H$4,0,1),0)</f>
        <v>0</v>
      </c>
      <c r="F211" s="78" t="n">
        <f aca="false">($F210+$D211+$E211)*(1+Input!$C$43/(100*12))</f>
        <v>0</v>
      </c>
    </row>
    <row r="212" customFormat="false" ht="12.8" hidden="false" customHeight="false" outlineLevel="0" collapsed="false">
      <c r="A212" s="76" t="n">
        <v>208</v>
      </c>
      <c r="B212" s="77" t="n">
        <f aca="false">EOMONTH(Input!$C$7,A212)</f>
        <v>49248</v>
      </c>
      <c r="D212" s="78" t="n">
        <f aca="false">IF(AND($B212&lt;Input!$C$31,$B212&lt;Input!$G$31),Input!$C$44,0)</f>
        <v>0</v>
      </c>
      <c r="E212" s="78" t="n">
        <f aca="true">IF(AND($B212&gt;Input!$C$31,$B212&lt;Input!$C$25),PMT(Input!$C$43/(100*12),(OFFSET($A$4,MATCH(Input!$C$25,$B$4:$B$1004,1),0,1,1)-OFFSET($A$4,MATCH(Input!$C$31,$B$4:$B$620,1),0,1,1)),$H$4,0,1),0)</f>
        <v>0</v>
      </c>
      <c r="F212" s="78" t="n">
        <f aca="false">($F211+$D212+$E212)*(1+Input!$C$43/(100*12))</f>
        <v>0</v>
      </c>
    </row>
    <row r="213" customFormat="false" ht="12.8" hidden="false" customHeight="false" outlineLevel="0" collapsed="false">
      <c r="A213" s="76" t="n">
        <v>209</v>
      </c>
      <c r="B213" s="77" t="n">
        <f aca="false">EOMONTH(Input!$C$7,A213)</f>
        <v>49278</v>
      </c>
      <c r="D213" s="78" t="n">
        <f aca="false">IF(AND($B213&lt;Input!$C$31,$B213&lt;Input!$G$31),Input!$C$44,0)</f>
        <v>0</v>
      </c>
      <c r="E213" s="78" t="n">
        <f aca="true">IF(AND($B213&gt;Input!$C$31,$B213&lt;Input!$C$25),PMT(Input!$C$43/(100*12),(OFFSET($A$4,MATCH(Input!$C$25,$B$4:$B$1004,1),0,1,1)-OFFSET($A$4,MATCH(Input!$C$31,$B$4:$B$620,1),0,1,1)),$H$4,0,1),0)</f>
        <v>0</v>
      </c>
      <c r="F213" s="78" t="n">
        <f aca="false">($F212+$D213+$E213)*(1+Input!$C$43/(100*12))</f>
        <v>0</v>
      </c>
    </row>
    <row r="214" customFormat="false" ht="12.8" hidden="false" customHeight="false" outlineLevel="0" collapsed="false">
      <c r="A214" s="76" t="n">
        <v>210</v>
      </c>
      <c r="B214" s="77" t="n">
        <f aca="false">EOMONTH(Input!$C$7,A214)</f>
        <v>49309</v>
      </c>
      <c r="D214" s="78" t="n">
        <f aca="false">IF(AND($B214&lt;Input!$C$31,$B214&lt;Input!$G$31),Input!$C$44,0)</f>
        <v>0</v>
      </c>
      <c r="E214" s="78" t="n">
        <f aca="true">IF(AND($B214&gt;Input!$C$31,$B214&lt;Input!$C$25),PMT(Input!$C$43/(100*12),(OFFSET($A$4,MATCH(Input!$C$25,$B$4:$B$1004,1),0,1,1)-OFFSET($A$4,MATCH(Input!$C$31,$B$4:$B$620,1),0,1,1)),$H$4,0,1),0)</f>
        <v>0</v>
      </c>
      <c r="F214" s="78" t="n">
        <f aca="false">($F213+$D214+$E214)*(1+Input!$C$43/(100*12))</f>
        <v>0</v>
      </c>
    </row>
    <row r="215" customFormat="false" ht="12.8" hidden="false" customHeight="false" outlineLevel="0" collapsed="false">
      <c r="A215" s="76" t="n">
        <v>211</v>
      </c>
      <c r="B215" s="77" t="n">
        <f aca="false">EOMONTH(Input!$C$7,A215)</f>
        <v>49340</v>
      </c>
      <c r="D215" s="78" t="n">
        <f aca="false">IF(AND($B215&lt;Input!$C$31,$B215&lt;Input!$G$31),Input!$C$44,0)</f>
        <v>0</v>
      </c>
      <c r="E215" s="78" t="n">
        <f aca="true">IF(AND($B215&gt;Input!$C$31,$B215&lt;Input!$C$25),PMT(Input!$C$43/(100*12),(OFFSET($A$4,MATCH(Input!$C$25,$B$4:$B$1004,1),0,1,1)-OFFSET($A$4,MATCH(Input!$C$31,$B$4:$B$620,1),0,1,1)),$H$4,0,1),0)</f>
        <v>0</v>
      </c>
      <c r="F215" s="78" t="n">
        <f aca="false">($F214+$D215+$E215)*(1+Input!$C$43/(100*12))</f>
        <v>0</v>
      </c>
    </row>
    <row r="216" customFormat="false" ht="12.8" hidden="false" customHeight="false" outlineLevel="0" collapsed="false">
      <c r="A216" s="76" t="n">
        <v>212</v>
      </c>
      <c r="B216" s="77" t="n">
        <f aca="false">EOMONTH(Input!$C$7,A216)</f>
        <v>49368</v>
      </c>
      <c r="D216" s="78" t="n">
        <f aca="false">IF(AND($B216&lt;Input!$C$31,$B216&lt;Input!$G$31),Input!$C$44,0)</f>
        <v>0</v>
      </c>
      <c r="E216" s="78" t="n">
        <f aca="true">IF(AND($B216&gt;Input!$C$31,$B216&lt;Input!$C$25),PMT(Input!$C$43/(100*12),(OFFSET($A$4,MATCH(Input!$C$25,$B$4:$B$1004,1),0,1,1)-OFFSET($A$4,MATCH(Input!$C$31,$B$4:$B$620,1),0,1,1)),$H$4,0,1),0)</f>
        <v>0</v>
      </c>
      <c r="F216" s="78" t="n">
        <f aca="false">($F215+$D216+$E216)*(1+Input!$C$43/(100*12))</f>
        <v>0</v>
      </c>
    </row>
    <row r="217" customFormat="false" ht="12.8" hidden="false" customHeight="false" outlineLevel="0" collapsed="false">
      <c r="A217" s="76" t="n">
        <v>213</v>
      </c>
      <c r="B217" s="77" t="n">
        <f aca="false">EOMONTH(Input!$C$7,A217)</f>
        <v>49399</v>
      </c>
      <c r="D217" s="78" t="n">
        <f aca="false">IF(AND($B217&lt;Input!$C$31,$B217&lt;Input!$G$31),Input!$C$44,0)</f>
        <v>0</v>
      </c>
      <c r="E217" s="78" t="n">
        <f aca="true">IF(AND($B217&gt;Input!$C$31,$B217&lt;Input!$C$25),PMT(Input!$C$43/(100*12),(OFFSET($A$4,MATCH(Input!$C$25,$B$4:$B$1004,1),0,1,1)-OFFSET($A$4,MATCH(Input!$C$31,$B$4:$B$620,1),0,1,1)),$H$4,0,1),0)</f>
        <v>0</v>
      </c>
      <c r="F217" s="78" t="n">
        <f aca="false">($F216+$D217+$E217)*(1+Input!$C$43/(100*12))</f>
        <v>0</v>
      </c>
    </row>
    <row r="218" customFormat="false" ht="12.8" hidden="false" customHeight="false" outlineLevel="0" collapsed="false">
      <c r="A218" s="76" t="n">
        <v>214</v>
      </c>
      <c r="B218" s="77" t="n">
        <f aca="false">EOMONTH(Input!$C$7,A218)</f>
        <v>49429</v>
      </c>
      <c r="D218" s="78" t="n">
        <f aca="false">IF(AND($B218&lt;Input!$C$31,$B218&lt;Input!$G$31),Input!$C$44,0)</f>
        <v>0</v>
      </c>
      <c r="E218" s="78" t="n">
        <f aca="true">IF(AND($B218&gt;Input!$C$31,$B218&lt;Input!$C$25),PMT(Input!$C$43/(100*12),(OFFSET($A$4,MATCH(Input!$C$25,$B$4:$B$1004,1),0,1,1)-OFFSET($A$4,MATCH(Input!$C$31,$B$4:$B$620,1),0,1,1)),$H$4,0,1),0)</f>
        <v>0</v>
      </c>
      <c r="F218" s="78" t="n">
        <f aca="false">($F217+$D218+$E218)*(1+Input!$C$43/(100*12))</f>
        <v>0</v>
      </c>
    </row>
    <row r="219" customFormat="false" ht="12.8" hidden="false" customHeight="false" outlineLevel="0" collapsed="false">
      <c r="A219" s="76" t="n">
        <v>215</v>
      </c>
      <c r="B219" s="77" t="n">
        <f aca="false">EOMONTH(Input!$C$7,A219)</f>
        <v>49460</v>
      </c>
      <c r="D219" s="78" t="n">
        <f aca="false">IF(AND($B219&lt;Input!$C$31,$B219&lt;Input!$G$31),Input!$C$44,0)</f>
        <v>0</v>
      </c>
      <c r="E219" s="78" t="n">
        <f aca="true">IF(AND($B219&gt;Input!$C$31,$B219&lt;Input!$C$25),PMT(Input!$C$43/(100*12),(OFFSET($A$4,MATCH(Input!$C$25,$B$4:$B$1004,1),0,1,1)-OFFSET($A$4,MATCH(Input!$C$31,$B$4:$B$620,1),0,1,1)),$H$4,0,1),0)</f>
        <v>0</v>
      </c>
      <c r="F219" s="78" t="n">
        <f aca="false">($F218+$D219+$E219)*(1+Input!$C$43/(100*12))</f>
        <v>0</v>
      </c>
    </row>
    <row r="220" customFormat="false" ht="12.8" hidden="false" customHeight="false" outlineLevel="0" collapsed="false">
      <c r="A220" s="76" t="n">
        <v>216</v>
      </c>
      <c r="B220" s="77" t="n">
        <f aca="false">EOMONTH(Input!$C$7,A220)</f>
        <v>49490</v>
      </c>
      <c r="D220" s="78" t="n">
        <f aca="false">IF(AND($B220&lt;Input!$C$31,$B220&lt;Input!$G$31),Input!$C$44,0)</f>
        <v>0</v>
      </c>
      <c r="E220" s="78" t="n">
        <f aca="true">IF(AND($B220&gt;Input!$C$31,$B220&lt;Input!$C$25),PMT(Input!$C$43/(100*12),(OFFSET($A$4,MATCH(Input!$C$25,$B$4:$B$1004,1),0,1,1)-OFFSET($A$4,MATCH(Input!$C$31,$B$4:$B$620,1),0,1,1)),$H$4,0,1),0)</f>
        <v>0</v>
      </c>
      <c r="F220" s="78" t="n">
        <f aca="false">($F219+$D220+$E220)*(1+Input!$C$43/(100*12))</f>
        <v>0</v>
      </c>
    </row>
    <row r="221" customFormat="false" ht="12.8" hidden="false" customHeight="false" outlineLevel="0" collapsed="false">
      <c r="A221" s="76" t="n">
        <v>217</v>
      </c>
      <c r="B221" s="77" t="n">
        <f aca="false">EOMONTH(Input!$C$7,A221)</f>
        <v>49521</v>
      </c>
      <c r="D221" s="78" t="n">
        <f aca="false">IF(AND($B221&lt;Input!$C$31,$B221&lt;Input!$G$31),Input!$C$44,0)</f>
        <v>0</v>
      </c>
      <c r="E221" s="78" t="n">
        <f aca="true">IF(AND($B221&gt;Input!$C$31,$B221&lt;Input!$C$25),PMT(Input!$C$43/(100*12),(OFFSET($A$4,MATCH(Input!$C$25,$B$4:$B$1004,1),0,1,1)-OFFSET($A$4,MATCH(Input!$C$31,$B$4:$B$620,1),0,1,1)),$H$4,0,1),0)</f>
        <v>0</v>
      </c>
      <c r="F221" s="78" t="n">
        <f aca="false">($F220+$D221+$E221)*(1+Input!$C$43/(100*12))</f>
        <v>0</v>
      </c>
    </row>
    <row r="222" customFormat="false" ht="12.8" hidden="false" customHeight="false" outlineLevel="0" collapsed="false">
      <c r="A222" s="76" t="n">
        <v>218</v>
      </c>
      <c r="B222" s="77" t="n">
        <f aca="false">EOMONTH(Input!$C$7,A222)</f>
        <v>49552</v>
      </c>
      <c r="D222" s="78" t="n">
        <f aca="false">IF(AND($B222&lt;Input!$C$31,$B222&lt;Input!$G$31),Input!$C$44,0)</f>
        <v>0</v>
      </c>
      <c r="E222" s="78" t="n">
        <f aca="true">IF(AND($B222&gt;Input!$C$31,$B222&lt;Input!$C$25),PMT(Input!$C$43/(100*12),(OFFSET($A$4,MATCH(Input!$C$25,$B$4:$B$1004,1),0,1,1)-OFFSET($A$4,MATCH(Input!$C$31,$B$4:$B$620,1),0,1,1)),$H$4,0,1),0)</f>
        <v>0</v>
      </c>
      <c r="F222" s="78" t="n">
        <f aca="false">($F221+$D222+$E222)*(1+Input!$C$43/(100*12))</f>
        <v>0</v>
      </c>
    </row>
    <row r="223" customFormat="false" ht="12.8" hidden="false" customHeight="false" outlineLevel="0" collapsed="false">
      <c r="A223" s="76" t="n">
        <v>219</v>
      </c>
      <c r="B223" s="77" t="n">
        <f aca="false">EOMONTH(Input!$C$7,A223)</f>
        <v>49582</v>
      </c>
      <c r="D223" s="78" t="n">
        <f aca="false">IF(AND($B223&lt;Input!$C$31,$B223&lt;Input!$G$31),Input!$C$44,0)</f>
        <v>0</v>
      </c>
      <c r="E223" s="78" t="n">
        <f aca="true">IF(AND($B223&gt;Input!$C$31,$B223&lt;Input!$C$25),PMT(Input!$C$43/(100*12),(OFFSET($A$4,MATCH(Input!$C$25,$B$4:$B$1004,1),0,1,1)-OFFSET($A$4,MATCH(Input!$C$31,$B$4:$B$620,1),0,1,1)),$H$4,0,1),0)</f>
        <v>0</v>
      </c>
      <c r="F223" s="78" t="n">
        <f aca="false">($F222+$D223+$E223)*(1+Input!$C$43/(100*12))</f>
        <v>0</v>
      </c>
    </row>
    <row r="224" customFormat="false" ht="12.8" hidden="false" customHeight="false" outlineLevel="0" collapsed="false">
      <c r="A224" s="76" t="n">
        <v>220</v>
      </c>
      <c r="B224" s="77" t="n">
        <f aca="false">EOMONTH(Input!$C$7,A224)</f>
        <v>49613</v>
      </c>
      <c r="D224" s="78" t="n">
        <f aca="false">IF(AND($B224&lt;Input!$C$31,$B224&lt;Input!$G$31),Input!$C$44,0)</f>
        <v>0</v>
      </c>
      <c r="E224" s="78" t="n">
        <f aca="true">IF(AND($B224&gt;Input!$C$31,$B224&lt;Input!$C$25),PMT(Input!$C$43/(100*12),(OFFSET($A$4,MATCH(Input!$C$25,$B$4:$B$1004,1),0,1,1)-OFFSET($A$4,MATCH(Input!$C$31,$B$4:$B$620,1),0,1,1)),$H$4,0,1),0)</f>
        <v>0</v>
      </c>
      <c r="F224" s="78" t="n">
        <f aca="false">($F223+$D224+$E224)*(1+Input!$C$43/(100*12))</f>
        <v>0</v>
      </c>
    </row>
    <row r="225" customFormat="false" ht="12.8" hidden="false" customHeight="false" outlineLevel="0" collapsed="false">
      <c r="A225" s="76" t="n">
        <v>221</v>
      </c>
      <c r="B225" s="77" t="n">
        <f aca="false">EOMONTH(Input!$C$7,A225)</f>
        <v>49643</v>
      </c>
      <c r="D225" s="78" t="n">
        <f aca="false">IF(AND($B225&lt;Input!$C$31,$B225&lt;Input!$G$31),Input!$C$44,0)</f>
        <v>0</v>
      </c>
      <c r="E225" s="78" t="n">
        <f aca="true">IF(AND($B225&gt;Input!$C$31,$B225&lt;Input!$C$25),PMT(Input!$C$43/(100*12),(OFFSET($A$4,MATCH(Input!$C$25,$B$4:$B$1004,1),0,1,1)-OFFSET($A$4,MATCH(Input!$C$31,$B$4:$B$620,1),0,1,1)),$H$4,0,1),0)</f>
        <v>0</v>
      </c>
      <c r="F225" s="78" t="n">
        <f aca="false">($F224+$D225+$E225)*(1+Input!$C$43/(100*12))</f>
        <v>0</v>
      </c>
    </row>
    <row r="226" customFormat="false" ht="12.8" hidden="false" customHeight="false" outlineLevel="0" collapsed="false">
      <c r="A226" s="76" t="n">
        <v>222</v>
      </c>
      <c r="B226" s="77" t="n">
        <f aca="false">EOMONTH(Input!$C$7,A226)</f>
        <v>49674</v>
      </c>
      <c r="D226" s="78" t="n">
        <f aca="false">IF(AND($B226&lt;Input!$C$31,$B226&lt;Input!$G$31),Input!$C$44,0)</f>
        <v>0</v>
      </c>
      <c r="E226" s="78" t="n">
        <f aca="true">IF(AND($B226&gt;Input!$C$31,$B226&lt;Input!$C$25),PMT(Input!$C$43/(100*12),(OFFSET($A$4,MATCH(Input!$C$25,$B$4:$B$1004,1),0,1,1)-OFFSET($A$4,MATCH(Input!$C$31,$B$4:$B$620,1),0,1,1)),$H$4,0,1),0)</f>
        <v>0</v>
      </c>
      <c r="F226" s="78" t="n">
        <f aca="false">($F225+$D226+$E226)*(1+Input!$C$43/(100*12))</f>
        <v>0</v>
      </c>
    </row>
    <row r="227" customFormat="false" ht="12.8" hidden="false" customHeight="false" outlineLevel="0" collapsed="false">
      <c r="A227" s="76" t="n">
        <v>223</v>
      </c>
      <c r="B227" s="77" t="n">
        <f aca="false">EOMONTH(Input!$C$7,A227)</f>
        <v>49705</v>
      </c>
      <c r="D227" s="78" t="n">
        <f aca="false">IF(AND($B227&lt;Input!$C$31,$B227&lt;Input!$G$31),Input!$C$44,0)</f>
        <v>0</v>
      </c>
      <c r="E227" s="78" t="n">
        <f aca="true">IF(AND($B227&gt;Input!$C$31,$B227&lt;Input!$C$25),PMT(Input!$C$43/(100*12),(OFFSET($A$4,MATCH(Input!$C$25,$B$4:$B$1004,1),0,1,1)-OFFSET($A$4,MATCH(Input!$C$31,$B$4:$B$620,1),0,1,1)),$H$4,0,1),0)</f>
        <v>0</v>
      </c>
      <c r="F227" s="78" t="n">
        <f aca="false">($F226+$D227+$E227)*(1+Input!$C$43/(100*12))</f>
        <v>0</v>
      </c>
    </row>
    <row r="228" customFormat="false" ht="12.8" hidden="false" customHeight="false" outlineLevel="0" collapsed="false">
      <c r="A228" s="76" t="n">
        <v>224</v>
      </c>
      <c r="B228" s="77" t="n">
        <f aca="false">EOMONTH(Input!$C$7,A228)</f>
        <v>49734</v>
      </c>
      <c r="D228" s="78" t="n">
        <f aca="false">IF(AND($B228&lt;Input!$C$31,$B228&lt;Input!$G$31),Input!$C$44,0)</f>
        <v>0</v>
      </c>
      <c r="E228" s="78" t="n">
        <f aca="true">IF(AND($B228&gt;Input!$C$31,$B228&lt;Input!$C$25),PMT(Input!$C$43/(100*12),(OFFSET($A$4,MATCH(Input!$C$25,$B$4:$B$1004,1),0,1,1)-OFFSET($A$4,MATCH(Input!$C$31,$B$4:$B$620,1),0,1,1)),$H$4,0,1),0)</f>
        <v>0</v>
      </c>
      <c r="F228" s="78" t="n">
        <f aca="false">($F227+$D228+$E228)*(1+Input!$C$43/(100*12))</f>
        <v>0</v>
      </c>
    </row>
    <row r="229" customFormat="false" ht="12.8" hidden="false" customHeight="false" outlineLevel="0" collapsed="false">
      <c r="A229" s="76" t="n">
        <v>225</v>
      </c>
      <c r="B229" s="77" t="n">
        <f aca="false">EOMONTH(Input!$C$7,A229)</f>
        <v>49765</v>
      </c>
      <c r="D229" s="78" t="n">
        <f aca="false">IF(AND($B229&lt;Input!$C$31,$B229&lt;Input!$G$31),Input!$C$44,0)</f>
        <v>0</v>
      </c>
      <c r="E229" s="78" t="n">
        <f aca="true">IF(AND($B229&gt;Input!$C$31,$B229&lt;Input!$C$25),PMT(Input!$C$43/(100*12),(OFFSET($A$4,MATCH(Input!$C$25,$B$4:$B$1004,1),0,1,1)-OFFSET($A$4,MATCH(Input!$C$31,$B$4:$B$620,1),0,1,1)),$H$4,0,1),0)</f>
        <v>0</v>
      </c>
      <c r="F229" s="78" t="n">
        <f aca="false">($F228+$D229+$E229)*(1+Input!$C$43/(100*12))</f>
        <v>0</v>
      </c>
    </row>
    <row r="230" customFormat="false" ht="12.8" hidden="false" customHeight="false" outlineLevel="0" collapsed="false">
      <c r="A230" s="76" t="n">
        <v>226</v>
      </c>
      <c r="B230" s="77" t="n">
        <f aca="false">EOMONTH(Input!$C$7,A230)</f>
        <v>49795</v>
      </c>
      <c r="D230" s="78" t="n">
        <f aca="false">IF(AND($B230&lt;Input!$C$31,$B230&lt;Input!$G$31),Input!$C$44,0)</f>
        <v>0</v>
      </c>
      <c r="E230" s="78" t="n">
        <f aca="true">IF(AND($B230&gt;Input!$C$31,$B230&lt;Input!$C$25),PMT(Input!$C$43/(100*12),(OFFSET($A$4,MATCH(Input!$C$25,$B$4:$B$1004,1),0,1,1)-OFFSET($A$4,MATCH(Input!$C$31,$B$4:$B$620,1),0,1,1)),$H$4,0,1),0)</f>
        <v>0</v>
      </c>
      <c r="F230" s="78" t="n">
        <f aca="false">($F229+$D230+$E230)*(1+Input!$C$43/(100*12))</f>
        <v>0</v>
      </c>
    </row>
    <row r="231" customFormat="false" ht="12.8" hidden="false" customHeight="false" outlineLevel="0" collapsed="false">
      <c r="A231" s="76" t="n">
        <v>227</v>
      </c>
      <c r="B231" s="77" t="n">
        <f aca="false">EOMONTH(Input!$C$7,A231)</f>
        <v>49826</v>
      </c>
      <c r="D231" s="78" t="n">
        <f aca="false">IF(AND($B231&lt;Input!$C$31,$B231&lt;Input!$G$31),Input!$C$44,0)</f>
        <v>0</v>
      </c>
      <c r="E231" s="78" t="n">
        <f aca="true">IF(AND($B231&gt;Input!$C$31,$B231&lt;Input!$C$25),PMT(Input!$C$43/(100*12),(OFFSET($A$4,MATCH(Input!$C$25,$B$4:$B$1004,1),0,1,1)-OFFSET($A$4,MATCH(Input!$C$31,$B$4:$B$620,1),0,1,1)),$H$4,0,1),0)</f>
        <v>0</v>
      </c>
      <c r="F231" s="78" t="n">
        <f aca="false">($F230+$D231+$E231)*(1+Input!$C$43/(100*12))</f>
        <v>0</v>
      </c>
    </row>
    <row r="232" customFormat="false" ht="12.8" hidden="false" customHeight="false" outlineLevel="0" collapsed="false">
      <c r="A232" s="76" t="n">
        <v>228</v>
      </c>
      <c r="B232" s="77" t="n">
        <f aca="false">EOMONTH(Input!$C$7,A232)</f>
        <v>49856</v>
      </c>
      <c r="D232" s="78" t="n">
        <f aca="false">IF(AND($B232&lt;Input!$C$31,$B232&lt;Input!$G$31),Input!$C$44,0)</f>
        <v>0</v>
      </c>
      <c r="E232" s="78" t="n">
        <f aca="true">IF(AND($B232&gt;Input!$C$31,$B232&lt;Input!$C$25),PMT(Input!$C$43/(100*12),(OFFSET($A$4,MATCH(Input!$C$25,$B$4:$B$1004,1),0,1,1)-OFFSET($A$4,MATCH(Input!$C$31,$B$4:$B$620,1),0,1,1)),$H$4,0,1),0)</f>
        <v>0</v>
      </c>
      <c r="F232" s="78" t="n">
        <f aca="false">($F231+$D232+$E232)*(1+Input!$C$43/(100*12))</f>
        <v>0</v>
      </c>
    </row>
    <row r="233" customFormat="false" ht="12.8" hidden="false" customHeight="false" outlineLevel="0" collapsed="false">
      <c r="A233" s="76" t="n">
        <v>229</v>
      </c>
      <c r="B233" s="77" t="n">
        <f aca="false">EOMONTH(Input!$C$7,A233)</f>
        <v>49887</v>
      </c>
      <c r="D233" s="78" t="n">
        <f aca="false">IF(AND($B233&lt;Input!$C$31,$B233&lt;Input!$G$31),Input!$C$44,0)</f>
        <v>0</v>
      </c>
      <c r="E233" s="78" t="n">
        <f aca="true">IF(AND($B233&gt;Input!$C$31,$B233&lt;Input!$C$25),PMT(Input!$C$43/(100*12),(OFFSET($A$4,MATCH(Input!$C$25,$B$4:$B$1004,1),0,1,1)-OFFSET($A$4,MATCH(Input!$C$31,$B$4:$B$620,1),0,1,1)),$H$4,0,1),0)</f>
        <v>0</v>
      </c>
      <c r="F233" s="78" t="n">
        <f aca="false">($F232+$D233+$E233)*(1+Input!$C$43/(100*12))</f>
        <v>0</v>
      </c>
    </row>
    <row r="234" customFormat="false" ht="12.8" hidden="false" customHeight="false" outlineLevel="0" collapsed="false">
      <c r="A234" s="76" t="n">
        <v>230</v>
      </c>
      <c r="B234" s="77" t="n">
        <f aca="false">EOMONTH(Input!$C$7,A234)</f>
        <v>49918</v>
      </c>
      <c r="D234" s="78" t="n">
        <f aca="false">IF(AND($B234&lt;Input!$C$31,$B234&lt;Input!$G$31),Input!$C$44,0)</f>
        <v>0</v>
      </c>
      <c r="E234" s="78" t="n">
        <f aca="true">IF(AND($B234&gt;Input!$C$31,$B234&lt;Input!$C$25),PMT(Input!$C$43/(100*12),(OFFSET($A$4,MATCH(Input!$C$25,$B$4:$B$1004,1),0,1,1)-OFFSET($A$4,MATCH(Input!$C$31,$B$4:$B$620,1),0,1,1)),$H$4,0,1),0)</f>
        <v>0</v>
      </c>
      <c r="F234" s="78" t="n">
        <f aca="false">($F233+$D234+$E234)*(1+Input!$C$43/(100*12))</f>
        <v>0</v>
      </c>
    </row>
    <row r="235" customFormat="false" ht="12.8" hidden="false" customHeight="false" outlineLevel="0" collapsed="false">
      <c r="A235" s="76" t="n">
        <v>231</v>
      </c>
      <c r="B235" s="77" t="n">
        <f aca="false">EOMONTH(Input!$C$7,A235)</f>
        <v>49948</v>
      </c>
      <c r="D235" s="78" t="n">
        <f aca="false">IF(AND($B235&lt;Input!$C$31,$B235&lt;Input!$G$31),Input!$C$44,0)</f>
        <v>0</v>
      </c>
      <c r="E235" s="78" t="n">
        <f aca="true">IF(AND($B235&gt;Input!$C$31,$B235&lt;Input!$C$25),PMT(Input!$C$43/(100*12),(OFFSET($A$4,MATCH(Input!$C$25,$B$4:$B$1004,1),0,1,1)-OFFSET($A$4,MATCH(Input!$C$31,$B$4:$B$620,1),0,1,1)),$H$4,0,1),0)</f>
        <v>0</v>
      </c>
      <c r="F235" s="78" t="n">
        <f aca="false">($F234+$D235+$E235)*(1+Input!$C$43/(100*12))</f>
        <v>0</v>
      </c>
    </row>
    <row r="236" customFormat="false" ht="12.8" hidden="false" customHeight="false" outlineLevel="0" collapsed="false">
      <c r="A236" s="76" t="n">
        <v>232</v>
      </c>
      <c r="B236" s="77" t="n">
        <f aca="false">EOMONTH(Input!$C$7,A236)</f>
        <v>49979</v>
      </c>
      <c r="D236" s="78" t="n">
        <f aca="false">IF(AND($B236&lt;Input!$C$31,$B236&lt;Input!$G$31),Input!$C$44,0)</f>
        <v>0</v>
      </c>
      <c r="E236" s="78" t="n">
        <f aca="true">IF(AND($B236&gt;Input!$C$31,$B236&lt;Input!$C$25),PMT(Input!$C$43/(100*12),(OFFSET($A$4,MATCH(Input!$C$25,$B$4:$B$1004,1),0,1,1)-OFFSET($A$4,MATCH(Input!$C$31,$B$4:$B$620,1),0,1,1)),$H$4,0,1),0)</f>
        <v>0</v>
      </c>
      <c r="F236" s="78" t="n">
        <f aca="false">($F235+$D236+$E236)*(1+Input!$C$43/(100*12))</f>
        <v>0</v>
      </c>
    </row>
    <row r="237" customFormat="false" ht="12.8" hidden="false" customHeight="false" outlineLevel="0" collapsed="false">
      <c r="A237" s="76" t="n">
        <v>233</v>
      </c>
      <c r="B237" s="77" t="n">
        <f aca="false">EOMONTH(Input!$C$7,A237)</f>
        <v>50009</v>
      </c>
      <c r="D237" s="78" t="n">
        <f aca="false">IF(AND($B237&lt;Input!$C$31,$B237&lt;Input!$G$31),Input!$C$44,0)</f>
        <v>0</v>
      </c>
      <c r="E237" s="78" t="n">
        <f aca="true">IF(AND($B237&gt;Input!$C$31,$B237&lt;Input!$C$25),PMT(Input!$C$43/(100*12),(OFFSET($A$4,MATCH(Input!$C$25,$B$4:$B$1004,1),0,1,1)-OFFSET($A$4,MATCH(Input!$C$31,$B$4:$B$620,1),0,1,1)),$H$4,0,1),0)</f>
        <v>0</v>
      </c>
      <c r="F237" s="78" t="n">
        <f aca="false">($F236+$D237+$E237)*(1+Input!$C$43/(100*12))</f>
        <v>0</v>
      </c>
    </row>
    <row r="238" customFormat="false" ht="12.8" hidden="false" customHeight="false" outlineLevel="0" collapsed="false">
      <c r="A238" s="76" t="n">
        <v>234</v>
      </c>
      <c r="B238" s="77" t="n">
        <f aca="false">EOMONTH(Input!$C$7,A238)</f>
        <v>50040</v>
      </c>
      <c r="D238" s="78" t="n">
        <f aca="false">IF(AND($B238&lt;Input!$C$31,$B238&lt;Input!$G$31),Input!$C$44,0)</f>
        <v>0</v>
      </c>
      <c r="E238" s="78" t="n">
        <f aca="true">IF(AND($B238&gt;Input!$C$31,$B238&lt;Input!$C$25),PMT(Input!$C$43/(100*12),(OFFSET($A$4,MATCH(Input!$C$25,$B$4:$B$1004,1),0,1,1)-OFFSET($A$4,MATCH(Input!$C$31,$B$4:$B$620,1),0,1,1)),$H$4,0,1),0)</f>
        <v>0</v>
      </c>
      <c r="F238" s="78" t="n">
        <f aca="false">($F237+$D238+$E238)*(1+Input!$C$43/(100*12))</f>
        <v>0</v>
      </c>
    </row>
    <row r="239" customFormat="false" ht="12.8" hidden="false" customHeight="false" outlineLevel="0" collapsed="false">
      <c r="A239" s="76" t="n">
        <v>235</v>
      </c>
      <c r="B239" s="77" t="n">
        <f aca="false">EOMONTH(Input!$C$7,A239)</f>
        <v>50071</v>
      </c>
      <c r="D239" s="78" t="n">
        <f aca="false">IF(AND($B239&lt;Input!$C$31,$B239&lt;Input!$G$31),Input!$C$44,0)</f>
        <v>0</v>
      </c>
      <c r="E239" s="78" t="n">
        <f aca="true">IF(AND($B239&gt;Input!$C$31,$B239&lt;Input!$C$25),PMT(Input!$C$43/(100*12),(OFFSET($A$4,MATCH(Input!$C$25,$B$4:$B$1004,1),0,1,1)-OFFSET($A$4,MATCH(Input!$C$31,$B$4:$B$620,1),0,1,1)),$H$4,0,1),0)</f>
        <v>0</v>
      </c>
      <c r="F239" s="78" t="n">
        <f aca="false">($F238+$D239+$E239)*(1+Input!$C$43/(100*12))</f>
        <v>0</v>
      </c>
    </row>
    <row r="240" customFormat="false" ht="12.8" hidden="false" customHeight="false" outlineLevel="0" collapsed="false">
      <c r="A240" s="76" t="n">
        <v>236</v>
      </c>
      <c r="B240" s="77" t="n">
        <f aca="false">EOMONTH(Input!$C$7,A240)</f>
        <v>50099</v>
      </c>
      <c r="D240" s="78" t="n">
        <f aca="false">IF(AND($B240&lt;Input!$C$31,$B240&lt;Input!$G$31),Input!$C$44,0)</f>
        <v>0</v>
      </c>
      <c r="E240" s="78" t="n">
        <f aca="true">IF(AND($B240&gt;Input!$C$31,$B240&lt;Input!$C$25),PMT(Input!$C$43/(100*12),(OFFSET($A$4,MATCH(Input!$C$25,$B$4:$B$1004,1),0,1,1)-OFFSET($A$4,MATCH(Input!$C$31,$B$4:$B$620,1),0,1,1)),$H$4,0,1),0)</f>
        <v>0</v>
      </c>
      <c r="F240" s="78" t="n">
        <f aca="false">($F239+$D240+$E240)*(1+Input!$C$43/(100*12))</f>
        <v>0</v>
      </c>
    </row>
    <row r="241" customFormat="false" ht="12.8" hidden="false" customHeight="false" outlineLevel="0" collapsed="false">
      <c r="A241" s="76" t="n">
        <v>237</v>
      </c>
      <c r="B241" s="77" t="n">
        <f aca="false">EOMONTH(Input!$C$7,A241)</f>
        <v>50130</v>
      </c>
      <c r="D241" s="78" t="n">
        <f aca="false">IF(AND($B241&lt;Input!$C$31,$B241&lt;Input!$G$31),Input!$C$44,0)</f>
        <v>0</v>
      </c>
      <c r="E241" s="78" t="n">
        <f aca="true">IF(AND($B241&gt;Input!$C$31,$B241&lt;Input!$C$25),PMT(Input!$C$43/(100*12),(OFFSET($A$4,MATCH(Input!$C$25,$B$4:$B$1004,1),0,1,1)-OFFSET($A$4,MATCH(Input!$C$31,$B$4:$B$620,1),0,1,1)),$H$4,0,1),0)</f>
        <v>0</v>
      </c>
      <c r="F241" s="78" t="n">
        <f aca="false">($F240+$D241+$E241)*(1+Input!$C$43/(100*12))</f>
        <v>0</v>
      </c>
    </row>
    <row r="242" customFormat="false" ht="12.8" hidden="false" customHeight="false" outlineLevel="0" collapsed="false">
      <c r="A242" s="76" t="n">
        <v>238</v>
      </c>
      <c r="B242" s="77" t="n">
        <f aca="false">EOMONTH(Input!$C$7,A242)</f>
        <v>50160</v>
      </c>
      <c r="D242" s="78" t="n">
        <f aca="false">IF(AND($B242&lt;Input!$C$31,$B242&lt;Input!$G$31),Input!$C$44,0)</f>
        <v>0</v>
      </c>
      <c r="E242" s="78" t="n">
        <f aca="true">IF(AND($B242&gt;Input!$C$31,$B242&lt;Input!$C$25),PMT(Input!$C$43/(100*12),(OFFSET($A$4,MATCH(Input!$C$25,$B$4:$B$1004,1),0,1,1)-OFFSET($A$4,MATCH(Input!$C$31,$B$4:$B$620,1),0,1,1)),$H$4,0,1),0)</f>
        <v>0</v>
      </c>
      <c r="F242" s="78" t="n">
        <f aca="false">($F241+$D242+$E242)*(1+Input!$C$43/(100*12))</f>
        <v>0</v>
      </c>
    </row>
    <row r="243" customFormat="false" ht="12.8" hidden="false" customHeight="false" outlineLevel="0" collapsed="false">
      <c r="A243" s="76" t="n">
        <v>239</v>
      </c>
      <c r="B243" s="77" t="n">
        <f aca="false">EOMONTH(Input!$C$7,A243)</f>
        <v>50191</v>
      </c>
      <c r="D243" s="78" t="n">
        <f aca="false">IF(AND($B243&lt;Input!$C$31,$B243&lt;Input!$G$31),Input!$C$44,0)</f>
        <v>0</v>
      </c>
      <c r="E243" s="78" t="n">
        <f aca="true">IF(AND($B243&gt;Input!$C$31,$B243&lt;Input!$C$25),PMT(Input!$C$43/(100*12),(OFFSET($A$4,MATCH(Input!$C$25,$B$4:$B$1004,1),0,1,1)-OFFSET($A$4,MATCH(Input!$C$31,$B$4:$B$620,1),0,1,1)),$H$4,0,1),0)</f>
        <v>0</v>
      </c>
      <c r="F243" s="78" t="n">
        <f aca="false">($F242+$D243+$E243)*(1+Input!$C$43/(100*12))</f>
        <v>0</v>
      </c>
    </row>
    <row r="244" customFormat="false" ht="12.8" hidden="false" customHeight="false" outlineLevel="0" collapsed="false">
      <c r="A244" s="76" t="n">
        <v>240</v>
      </c>
      <c r="B244" s="77" t="n">
        <f aca="false">EOMONTH(Input!$C$7,A244)</f>
        <v>50221</v>
      </c>
      <c r="D244" s="78" t="n">
        <f aca="false">IF(AND($B244&lt;Input!$C$31,$B244&lt;Input!$G$31),Input!$C$44,0)</f>
        <v>0</v>
      </c>
      <c r="E244" s="78" t="n">
        <f aca="true">IF(AND($B244&gt;Input!$C$31,$B244&lt;Input!$C$25),PMT(Input!$C$43/(100*12),(OFFSET($A$4,MATCH(Input!$C$25,$B$4:$B$1004,1),0,1,1)-OFFSET($A$4,MATCH(Input!$C$31,$B$4:$B$620,1),0,1,1)),$H$4,0,1),0)</f>
        <v>0</v>
      </c>
      <c r="F244" s="78" t="n">
        <f aca="false">($F243+$D244+$E244)*(1+Input!$C$43/(100*12))</f>
        <v>0</v>
      </c>
    </row>
    <row r="245" customFormat="false" ht="12.8" hidden="false" customHeight="false" outlineLevel="0" collapsed="false">
      <c r="A245" s="76" t="n">
        <v>241</v>
      </c>
      <c r="B245" s="77" t="n">
        <f aca="false">EOMONTH(Input!$C$7,A245)</f>
        <v>50252</v>
      </c>
      <c r="D245" s="78" t="n">
        <f aca="false">IF(AND($B245&lt;Input!$C$31,$B245&lt;Input!$G$31),Input!$C$44,0)</f>
        <v>0</v>
      </c>
      <c r="E245" s="78" t="n">
        <f aca="true">IF(AND($B245&gt;Input!$C$31,$B245&lt;Input!$C$25),PMT(Input!$C$43/(100*12),(OFFSET($A$4,MATCH(Input!$C$25,$B$4:$B$1004,1),0,1,1)-OFFSET($A$4,MATCH(Input!$C$31,$B$4:$B$620,1),0,1,1)),$H$4,0,1),0)</f>
        <v>0</v>
      </c>
      <c r="F245" s="78" t="n">
        <f aca="false">($F244+$D245+$E245)*(1+Input!$C$43/(100*12))</f>
        <v>0</v>
      </c>
    </row>
    <row r="246" customFormat="false" ht="12.8" hidden="false" customHeight="false" outlineLevel="0" collapsed="false">
      <c r="A246" s="76" t="n">
        <v>242</v>
      </c>
      <c r="B246" s="77" t="n">
        <f aca="false">EOMONTH(Input!$C$7,A246)</f>
        <v>50283</v>
      </c>
      <c r="D246" s="78" t="n">
        <f aca="false">IF(AND($B246&lt;Input!$C$31,$B246&lt;Input!$G$31),Input!$C$44,0)</f>
        <v>0</v>
      </c>
      <c r="E246" s="78" t="n">
        <f aca="true">IF(AND($B246&gt;Input!$C$31,$B246&lt;Input!$C$25),PMT(Input!$C$43/(100*12),(OFFSET($A$4,MATCH(Input!$C$25,$B$4:$B$1004,1),0,1,1)-OFFSET($A$4,MATCH(Input!$C$31,$B$4:$B$620,1),0,1,1)),$H$4,0,1),0)</f>
        <v>0</v>
      </c>
      <c r="F246" s="78" t="n">
        <f aca="false">($F245+$D246+$E246)*(1+Input!$C$43/(100*12))</f>
        <v>0</v>
      </c>
    </row>
    <row r="247" customFormat="false" ht="12.8" hidden="false" customHeight="false" outlineLevel="0" collapsed="false">
      <c r="A247" s="76" t="n">
        <v>243</v>
      </c>
      <c r="B247" s="77" t="n">
        <f aca="false">EOMONTH(Input!$C$7,A247)</f>
        <v>50313</v>
      </c>
      <c r="D247" s="78" t="n">
        <f aca="false">IF(AND($B247&lt;Input!$C$31,$B247&lt;Input!$G$31),Input!$C$44,0)</f>
        <v>0</v>
      </c>
      <c r="E247" s="78" t="n">
        <f aca="true">IF(AND($B247&gt;Input!$C$31,$B247&lt;Input!$C$25),PMT(Input!$C$43/(100*12),(OFFSET($A$4,MATCH(Input!$C$25,$B$4:$B$1004,1),0,1,1)-OFFSET($A$4,MATCH(Input!$C$31,$B$4:$B$620,1),0,1,1)),$H$4,0,1),0)</f>
        <v>0</v>
      </c>
      <c r="F247" s="78" t="n">
        <f aca="false">($F246+$D247+$E247)*(1+Input!$C$43/(100*12))</f>
        <v>0</v>
      </c>
    </row>
    <row r="248" customFormat="false" ht="12.8" hidden="false" customHeight="false" outlineLevel="0" collapsed="false">
      <c r="A248" s="76" t="n">
        <v>244</v>
      </c>
      <c r="B248" s="77" t="n">
        <f aca="false">EOMONTH(Input!$C$7,A248)</f>
        <v>50344</v>
      </c>
      <c r="D248" s="78" t="n">
        <f aca="false">IF(AND($B248&lt;Input!$C$31,$B248&lt;Input!$G$31),Input!$C$44,0)</f>
        <v>0</v>
      </c>
      <c r="E248" s="78" t="n">
        <f aca="true">IF(AND($B248&gt;Input!$C$31,$B248&lt;Input!$C$25),PMT(Input!$C$43/(100*12),(OFFSET($A$4,MATCH(Input!$C$25,$B$4:$B$1004,1),0,1,1)-OFFSET($A$4,MATCH(Input!$C$31,$B$4:$B$620,1),0,1,1)),$H$4,0,1),0)</f>
        <v>0</v>
      </c>
      <c r="F248" s="78" t="n">
        <f aca="false">($F247+$D248+$E248)*(1+Input!$C$43/(100*12))</f>
        <v>0</v>
      </c>
    </row>
    <row r="249" customFormat="false" ht="12.8" hidden="false" customHeight="false" outlineLevel="0" collapsed="false">
      <c r="A249" s="76" t="n">
        <v>245</v>
      </c>
      <c r="B249" s="77" t="n">
        <f aca="false">EOMONTH(Input!$C$7,A249)</f>
        <v>50374</v>
      </c>
      <c r="D249" s="78" t="n">
        <f aca="false">IF(AND($B249&lt;Input!$C$31,$B249&lt;Input!$G$31),Input!$C$44,0)</f>
        <v>0</v>
      </c>
      <c r="E249" s="78" t="n">
        <f aca="true">IF(AND($B249&gt;Input!$C$31,$B249&lt;Input!$C$25),PMT(Input!$C$43/(100*12),(OFFSET($A$4,MATCH(Input!$C$25,$B$4:$B$1004,1),0,1,1)-OFFSET($A$4,MATCH(Input!$C$31,$B$4:$B$620,1),0,1,1)),$H$4,0,1),0)</f>
        <v>0</v>
      </c>
      <c r="F249" s="78" t="n">
        <f aca="false">($F248+$D249+$E249)*(1+Input!$C$43/(100*12))</f>
        <v>0</v>
      </c>
    </row>
    <row r="250" customFormat="false" ht="12.8" hidden="false" customHeight="false" outlineLevel="0" collapsed="false">
      <c r="A250" s="76" t="n">
        <v>246</v>
      </c>
      <c r="B250" s="77" t="n">
        <f aca="false">EOMONTH(Input!$C$7,A250)</f>
        <v>50405</v>
      </c>
      <c r="D250" s="78" t="n">
        <f aca="false">IF(AND($B250&lt;Input!$C$31,$B250&lt;Input!$G$31),Input!$C$44,0)</f>
        <v>0</v>
      </c>
      <c r="E250" s="78" t="n">
        <f aca="true">IF(AND($B250&gt;Input!$C$31,$B250&lt;Input!$C$25),PMT(Input!$C$43/(100*12),(OFFSET($A$4,MATCH(Input!$C$25,$B$4:$B$1004,1),0,1,1)-OFFSET($A$4,MATCH(Input!$C$31,$B$4:$B$620,1),0,1,1)),$H$4,0,1),0)</f>
        <v>0</v>
      </c>
      <c r="F250" s="78" t="n">
        <f aca="false">($F249+$D250+$E250)*(1+Input!$C$43/(100*12))</f>
        <v>0</v>
      </c>
    </row>
    <row r="251" customFormat="false" ht="12.8" hidden="false" customHeight="false" outlineLevel="0" collapsed="false">
      <c r="A251" s="76" t="n">
        <v>247</v>
      </c>
      <c r="B251" s="77" t="n">
        <f aca="false">EOMONTH(Input!$C$7,A251)</f>
        <v>50436</v>
      </c>
      <c r="D251" s="78" t="n">
        <f aca="false">IF(AND($B251&lt;Input!$C$31,$B251&lt;Input!$G$31),Input!$C$44,0)</f>
        <v>0</v>
      </c>
      <c r="E251" s="78" t="n">
        <f aca="true">IF(AND($B251&gt;Input!$C$31,$B251&lt;Input!$C$25),PMT(Input!$C$43/(100*12),(OFFSET($A$4,MATCH(Input!$C$25,$B$4:$B$1004,1),0,1,1)-OFFSET($A$4,MATCH(Input!$C$31,$B$4:$B$620,1),0,1,1)),$H$4,0,1),0)</f>
        <v>0</v>
      </c>
      <c r="F251" s="78" t="n">
        <f aca="false">($F250+$D251+$E251)*(1+Input!$C$43/(100*12))</f>
        <v>0</v>
      </c>
    </row>
    <row r="252" customFormat="false" ht="12.8" hidden="false" customHeight="false" outlineLevel="0" collapsed="false">
      <c r="A252" s="76" t="n">
        <v>248</v>
      </c>
      <c r="B252" s="77" t="n">
        <f aca="false">EOMONTH(Input!$C$7,A252)</f>
        <v>50464</v>
      </c>
      <c r="D252" s="78" t="n">
        <f aca="false">IF(AND($B252&lt;Input!$C$31,$B252&lt;Input!$G$31),Input!$C$44,0)</f>
        <v>0</v>
      </c>
      <c r="E252" s="78" t="n">
        <f aca="true">IF(AND($B252&gt;Input!$C$31,$B252&lt;Input!$C$25),PMT(Input!$C$43/(100*12),(OFFSET($A$4,MATCH(Input!$C$25,$B$4:$B$1004,1),0,1,1)-OFFSET($A$4,MATCH(Input!$C$31,$B$4:$B$620,1),0,1,1)),$H$4,0,1),0)</f>
        <v>0</v>
      </c>
      <c r="F252" s="78" t="n">
        <f aca="false">($F251+$D252+$E252)*(1+Input!$C$43/(100*12))</f>
        <v>0</v>
      </c>
    </row>
    <row r="253" customFormat="false" ht="12.8" hidden="false" customHeight="false" outlineLevel="0" collapsed="false">
      <c r="A253" s="76" t="n">
        <v>249</v>
      </c>
      <c r="B253" s="77" t="n">
        <f aca="false">EOMONTH(Input!$C$7,A253)</f>
        <v>50495</v>
      </c>
      <c r="D253" s="78" t="n">
        <f aca="false">IF(AND($B253&lt;Input!$C$31,$B253&lt;Input!$G$31),Input!$C$44,0)</f>
        <v>0</v>
      </c>
      <c r="E253" s="78" t="n">
        <f aca="true">IF(AND($B253&gt;Input!$C$31,$B253&lt;Input!$C$25),PMT(Input!$C$43/(100*12),(OFFSET($A$4,MATCH(Input!$C$25,$B$4:$B$1004,1),0,1,1)-OFFSET($A$4,MATCH(Input!$C$31,$B$4:$B$620,1),0,1,1)),$H$4,0,1),0)</f>
        <v>0</v>
      </c>
      <c r="F253" s="78" t="n">
        <f aca="false">($F252+$D253+$E253)*(1+Input!$C$43/(100*12))</f>
        <v>0</v>
      </c>
    </row>
    <row r="254" customFormat="false" ht="12.8" hidden="false" customHeight="false" outlineLevel="0" collapsed="false">
      <c r="A254" s="76" t="n">
        <v>250</v>
      </c>
      <c r="B254" s="77" t="n">
        <f aca="false">EOMONTH(Input!$C$7,A254)</f>
        <v>50525</v>
      </c>
      <c r="D254" s="78" t="n">
        <f aca="false">IF(AND($B254&lt;Input!$C$31,$B254&lt;Input!$G$31),Input!$C$44,0)</f>
        <v>0</v>
      </c>
      <c r="E254" s="78" t="n">
        <f aca="true">IF(AND($B254&gt;Input!$C$31,$B254&lt;Input!$C$25),PMT(Input!$C$43/(100*12),(OFFSET($A$4,MATCH(Input!$C$25,$B$4:$B$1004,1),0,1,1)-OFFSET($A$4,MATCH(Input!$C$31,$B$4:$B$620,1),0,1,1)),$H$4,0,1),0)</f>
        <v>0</v>
      </c>
      <c r="F254" s="78" t="n">
        <f aca="false">($F253+$D254+$E254)*(1+Input!$C$43/(100*12))</f>
        <v>0</v>
      </c>
    </row>
    <row r="255" customFormat="false" ht="12.8" hidden="false" customHeight="false" outlineLevel="0" collapsed="false">
      <c r="A255" s="76" t="n">
        <v>251</v>
      </c>
      <c r="B255" s="77" t="n">
        <f aca="false">EOMONTH(Input!$C$7,A255)</f>
        <v>50556</v>
      </c>
      <c r="D255" s="78" t="n">
        <f aca="false">IF(AND($B255&lt;Input!$C$31,$B255&lt;Input!$G$31),Input!$C$44,0)</f>
        <v>0</v>
      </c>
      <c r="E255" s="78" t="n">
        <f aca="true">IF(AND($B255&gt;Input!$C$31,$B255&lt;Input!$C$25),PMT(Input!$C$43/(100*12),(OFFSET($A$4,MATCH(Input!$C$25,$B$4:$B$1004,1),0,1,1)-OFFSET($A$4,MATCH(Input!$C$31,$B$4:$B$620,1),0,1,1)),$H$4,0,1),0)</f>
        <v>0</v>
      </c>
      <c r="F255" s="78" t="n">
        <f aca="false">($F254+$D255+$E255)*(1+Input!$C$43/(100*12))</f>
        <v>0</v>
      </c>
    </row>
    <row r="256" customFormat="false" ht="12.8" hidden="false" customHeight="false" outlineLevel="0" collapsed="false">
      <c r="A256" s="76" t="n">
        <v>252</v>
      </c>
      <c r="B256" s="77" t="n">
        <f aca="false">EOMONTH(Input!$C$7,A256)</f>
        <v>50586</v>
      </c>
      <c r="D256" s="78" t="n">
        <f aca="false">IF(AND($B256&lt;Input!$C$31,$B256&lt;Input!$G$31),Input!$C$44,0)</f>
        <v>0</v>
      </c>
      <c r="E256" s="78" t="n">
        <f aca="true">IF(AND($B256&gt;Input!$C$31,$B256&lt;Input!$C$25),PMT(Input!$C$43/(100*12),(OFFSET($A$4,MATCH(Input!$C$25,$B$4:$B$1004,1),0,1,1)-OFFSET($A$4,MATCH(Input!$C$31,$B$4:$B$620,1),0,1,1)),$H$4,0,1),0)</f>
        <v>0</v>
      </c>
      <c r="F256" s="78" t="n">
        <f aca="false">($F255+$D256+$E256)*(1+Input!$C$43/(100*12))</f>
        <v>0</v>
      </c>
    </row>
    <row r="257" customFormat="false" ht="12.8" hidden="false" customHeight="false" outlineLevel="0" collapsed="false">
      <c r="A257" s="76" t="n">
        <v>253</v>
      </c>
      <c r="B257" s="77" t="n">
        <f aca="false">EOMONTH(Input!$C$7,A257)</f>
        <v>50617</v>
      </c>
      <c r="D257" s="78" t="n">
        <f aca="false">IF(AND($B257&lt;Input!$C$31,$B257&lt;Input!$G$31),Input!$C$44,0)</f>
        <v>0</v>
      </c>
      <c r="E257" s="78" t="n">
        <f aca="true">IF(AND($B257&gt;Input!$C$31,$B257&lt;Input!$C$25),PMT(Input!$C$43/(100*12),(OFFSET($A$4,MATCH(Input!$C$25,$B$4:$B$1004,1),0,1,1)-OFFSET($A$4,MATCH(Input!$C$31,$B$4:$B$620,1),0,1,1)),$H$4,0,1),0)</f>
        <v>0</v>
      </c>
      <c r="F257" s="78" t="n">
        <f aca="false">($F256+$D257+$E257)*(1+Input!$C$43/(100*12))</f>
        <v>0</v>
      </c>
    </row>
    <row r="258" customFormat="false" ht="12.8" hidden="false" customHeight="false" outlineLevel="0" collapsed="false">
      <c r="A258" s="76" t="n">
        <v>254</v>
      </c>
      <c r="B258" s="77" t="n">
        <f aca="false">EOMONTH(Input!$C$7,A258)</f>
        <v>50648</v>
      </c>
      <c r="D258" s="78" t="n">
        <f aca="false">IF(AND($B258&lt;Input!$C$31,$B258&lt;Input!$G$31),Input!$C$44,0)</f>
        <v>0</v>
      </c>
      <c r="E258" s="78" t="n">
        <f aca="true">IF(AND($B258&gt;Input!$C$31,$B258&lt;Input!$C$25),PMT(Input!$C$43/(100*12),(OFFSET($A$4,MATCH(Input!$C$25,$B$4:$B$1004,1),0,1,1)-OFFSET($A$4,MATCH(Input!$C$31,$B$4:$B$620,1),0,1,1)),$H$4,0,1),0)</f>
        <v>0</v>
      </c>
      <c r="F258" s="78" t="n">
        <f aca="false">($F257+$D258+$E258)*(1+Input!$C$43/(100*12))</f>
        <v>0</v>
      </c>
    </row>
    <row r="259" customFormat="false" ht="12.8" hidden="false" customHeight="false" outlineLevel="0" collapsed="false">
      <c r="A259" s="76" t="n">
        <v>255</v>
      </c>
      <c r="B259" s="77" t="n">
        <f aca="false">EOMONTH(Input!$C$7,A259)</f>
        <v>50678</v>
      </c>
      <c r="D259" s="78" t="n">
        <f aca="false">IF(AND($B259&lt;Input!$C$31,$B259&lt;Input!$G$31),Input!$C$44,0)</f>
        <v>0</v>
      </c>
      <c r="E259" s="78" t="n">
        <f aca="true">IF(AND($B259&gt;Input!$C$31,$B259&lt;Input!$C$25),PMT(Input!$C$43/(100*12),(OFFSET($A$4,MATCH(Input!$C$25,$B$4:$B$1004,1),0,1,1)-OFFSET($A$4,MATCH(Input!$C$31,$B$4:$B$620,1),0,1,1)),$H$4,0,1),0)</f>
        <v>0</v>
      </c>
      <c r="F259" s="78" t="n">
        <f aca="false">($F258+$D259+$E259)*(1+Input!$C$43/(100*12))</f>
        <v>0</v>
      </c>
    </row>
    <row r="260" customFormat="false" ht="12.8" hidden="false" customHeight="false" outlineLevel="0" collapsed="false">
      <c r="A260" s="76" t="n">
        <v>256</v>
      </c>
      <c r="B260" s="77" t="n">
        <f aca="false">EOMONTH(Input!$C$7,A260)</f>
        <v>50709</v>
      </c>
      <c r="D260" s="78" t="n">
        <f aca="false">IF(AND($B260&lt;Input!$C$31,$B260&lt;Input!$G$31),Input!$C$44,0)</f>
        <v>0</v>
      </c>
      <c r="E260" s="78" t="n">
        <f aca="true">IF(AND($B260&gt;Input!$C$31,$B260&lt;Input!$C$25),PMT(Input!$C$43/(100*12),(OFFSET($A$4,MATCH(Input!$C$25,$B$4:$B$1004,1),0,1,1)-OFFSET($A$4,MATCH(Input!$C$31,$B$4:$B$620,1),0,1,1)),$H$4,0,1),0)</f>
        <v>0</v>
      </c>
      <c r="F260" s="78" t="n">
        <f aca="false">($F259+$D260+$E260)*(1+Input!$C$43/(100*12))</f>
        <v>0</v>
      </c>
      <c r="H260" s="78"/>
    </row>
    <row r="261" customFormat="false" ht="12.8" hidden="false" customHeight="false" outlineLevel="0" collapsed="false">
      <c r="A261" s="76" t="n">
        <v>257</v>
      </c>
      <c r="B261" s="77" t="n">
        <f aca="false">EOMONTH(Input!$C$7,A261)</f>
        <v>50739</v>
      </c>
      <c r="D261" s="78" t="n">
        <f aca="false">IF(AND($B261&lt;Input!$C$31,$B261&lt;Input!$G$31),Input!$C$44,0)</f>
        <v>0</v>
      </c>
      <c r="E261" s="78" t="n">
        <f aca="true">IF(AND($B261&gt;Input!$C$31,$B261&lt;Input!$C$25),PMT(Input!$C$43/(100*12),(OFFSET($A$4,MATCH(Input!$C$25,$B$4:$B$1004,1),0,1,1)-OFFSET($A$4,MATCH(Input!$C$31,$B$4:$B$620,1),0,1,1)),$H$4,0,1),0)</f>
        <v>0</v>
      </c>
      <c r="F261" s="78" t="n">
        <f aca="false">($F260+$D261+$E261)*(1+Input!$C$43/(100*12))</f>
        <v>0</v>
      </c>
    </row>
    <row r="262" customFormat="false" ht="12.8" hidden="false" customHeight="false" outlineLevel="0" collapsed="false">
      <c r="A262" s="76" t="n">
        <v>258</v>
      </c>
      <c r="B262" s="77" t="n">
        <f aca="false">EOMONTH(Input!$C$7,A262)</f>
        <v>50770</v>
      </c>
      <c r="D262" s="78" t="n">
        <f aca="false">IF(AND($B262&lt;Input!$C$31,$B262&lt;Input!$G$31),Input!$C$44,0)</f>
        <v>0</v>
      </c>
      <c r="E262" s="78" t="n">
        <f aca="true">IF(AND($B262&gt;Input!$C$31,$B262&lt;Input!$C$25),PMT(Input!$C$43/(100*12),(OFFSET($A$4,MATCH(Input!$C$25,$B$4:$B$1004,1),0,1,1)-OFFSET($A$4,MATCH(Input!$C$31,$B$4:$B$620,1),0,1,1)),$H$4,0,1),0)</f>
        <v>0</v>
      </c>
      <c r="F262" s="78" t="n">
        <f aca="false">($F261+$D262+$E262)*(1+Input!$C$43/(100*12))</f>
        <v>0</v>
      </c>
    </row>
    <row r="263" customFormat="false" ht="12.8" hidden="false" customHeight="false" outlineLevel="0" collapsed="false">
      <c r="A263" s="76" t="n">
        <v>259</v>
      </c>
      <c r="B263" s="77" t="n">
        <f aca="false">EOMONTH(Input!$C$7,A263)</f>
        <v>50801</v>
      </c>
      <c r="D263" s="78" t="n">
        <f aca="false">IF(AND($B263&lt;Input!$C$31,$B263&lt;Input!$G$31),Input!$C$44,0)</f>
        <v>0</v>
      </c>
      <c r="E263" s="78" t="n">
        <f aca="true">IF(AND($B263&gt;Input!$C$31,$B263&lt;Input!$C$25),PMT(Input!$C$43/(100*12),(OFFSET($A$4,MATCH(Input!$C$25,$B$4:$B$1004,1),0,1,1)-OFFSET($A$4,MATCH(Input!$C$31,$B$4:$B$620,1),0,1,1)),$H$4,0,1),0)</f>
        <v>0</v>
      </c>
      <c r="F263" s="78" t="n">
        <f aca="false">($F262+$D263+$E263)*(1+Input!$C$43/(100*12))</f>
        <v>0</v>
      </c>
    </row>
    <row r="264" customFormat="false" ht="12.8" hidden="false" customHeight="false" outlineLevel="0" collapsed="false">
      <c r="A264" s="76" t="n">
        <v>260</v>
      </c>
      <c r="B264" s="77" t="n">
        <f aca="false">EOMONTH(Input!$C$7,A264)</f>
        <v>50829</v>
      </c>
      <c r="D264" s="78" t="n">
        <f aca="false">IF(AND($B264&lt;Input!$C$31,$B264&lt;Input!$G$31),Input!$C$44,0)</f>
        <v>0</v>
      </c>
      <c r="E264" s="78" t="n">
        <f aca="true">IF(AND($B264&gt;Input!$C$31,$B264&lt;Input!$C$25),PMT(Input!$C$43/(100*12),(OFFSET($A$4,MATCH(Input!$C$25,$B$4:$B$1004,1),0,1,1)-OFFSET($A$4,MATCH(Input!$C$31,$B$4:$B$620,1),0,1,1)),$H$4,0,1),0)</f>
        <v>0</v>
      </c>
      <c r="F264" s="78" t="n">
        <f aca="false">($F263+$D264+$E264)*(1+Input!$C$43/(100*12))</f>
        <v>0</v>
      </c>
    </row>
    <row r="265" customFormat="false" ht="12.8" hidden="false" customHeight="false" outlineLevel="0" collapsed="false">
      <c r="A265" s="76" t="n">
        <v>261</v>
      </c>
      <c r="B265" s="77" t="n">
        <f aca="false">EOMONTH(Input!$C$7,A265)</f>
        <v>50860</v>
      </c>
      <c r="D265" s="78" t="n">
        <f aca="false">IF(AND($B265&lt;Input!$C$31,$B265&lt;Input!$G$31),Input!$C$44,0)</f>
        <v>0</v>
      </c>
      <c r="E265" s="78" t="n">
        <f aca="true">IF(AND($B265&gt;Input!$C$31,$B265&lt;Input!$C$25),PMT(Input!$C$43/(100*12),(OFFSET($A$4,MATCH(Input!$C$25,$B$4:$B$1004,1),0,1,1)-OFFSET($A$4,MATCH(Input!$C$31,$B$4:$B$620,1),0,1,1)),$H$4,0,1),0)</f>
        <v>0</v>
      </c>
      <c r="F265" s="78" t="n">
        <f aca="false">($F264+$D265+$E265)*(1+Input!$C$43/(100*12))</f>
        <v>0</v>
      </c>
    </row>
    <row r="266" customFormat="false" ht="12.8" hidden="false" customHeight="false" outlineLevel="0" collapsed="false">
      <c r="A266" s="76" t="n">
        <v>262</v>
      </c>
      <c r="B266" s="77" t="n">
        <f aca="false">EOMONTH(Input!$C$7,A266)</f>
        <v>50890</v>
      </c>
      <c r="D266" s="78" t="n">
        <f aca="false">IF(AND($B266&lt;Input!$C$31,$B266&lt;Input!$G$31),Input!$C$44,0)</f>
        <v>0</v>
      </c>
      <c r="E266" s="78" t="n">
        <f aca="true">IF(AND($B266&gt;Input!$C$31,$B266&lt;Input!$C$25),PMT(Input!$C$43/(100*12),(OFFSET($A$4,MATCH(Input!$C$25,$B$4:$B$1004,1),0,1,1)-OFFSET($A$4,MATCH(Input!$C$31,$B$4:$B$620,1),0,1,1)),$H$4,0,1),0)</f>
        <v>0</v>
      </c>
      <c r="F266" s="78" t="n">
        <f aca="false">($F265+$D266+$E266)*(1+Input!$C$43/(100*12))</f>
        <v>0</v>
      </c>
    </row>
    <row r="267" customFormat="false" ht="12.8" hidden="false" customHeight="false" outlineLevel="0" collapsed="false">
      <c r="A267" s="76" t="n">
        <v>263</v>
      </c>
      <c r="B267" s="77" t="n">
        <f aca="false">EOMONTH(Input!$C$7,A267)</f>
        <v>50921</v>
      </c>
      <c r="D267" s="78" t="n">
        <f aca="false">IF(AND($B267&lt;Input!$C$31,$B267&lt;Input!$G$31),Input!$C$44,0)</f>
        <v>0</v>
      </c>
      <c r="E267" s="78" t="n">
        <f aca="true">IF(AND($B267&gt;Input!$C$31,$B267&lt;Input!$C$25),PMT(Input!$C$43/(100*12),(OFFSET($A$4,MATCH(Input!$C$25,$B$4:$B$1004,1),0,1,1)-OFFSET($A$4,MATCH(Input!$C$31,$B$4:$B$620,1),0,1,1)),$H$4,0,1),0)</f>
        <v>0</v>
      </c>
      <c r="F267" s="78" t="n">
        <f aca="false">($F266+$D267+$E267)*(1+Input!$C$43/(100*12))</f>
        <v>0</v>
      </c>
    </row>
    <row r="268" customFormat="false" ht="12.8" hidden="false" customHeight="false" outlineLevel="0" collapsed="false">
      <c r="A268" s="76" t="n">
        <v>264</v>
      </c>
      <c r="B268" s="77" t="n">
        <f aca="false">EOMONTH(Input!$C$7,A268)</f>
        <v>50951</v>
      </c>
      <c r="D268" s="78" t="n">
        <f aca="false">IF(AND($B268&lt;Input!$C$31,$B268&lt;Input!$G$31),Input!$C$44,0)</f>
        <v>0</v>
      </c>
      <c r="E268" s="78" t="n">
        <f aca="true">IF(AND($B268&gt;Input!$C$31,$B268&lt;Input!$C$25),PMT(Input!$C$43/(100*12),(OFFSET($A$4,MATCH(Input!$C$25,$B$4:$B$1004,1),0,1,1)-OFFSET($A$4,MATCH(Input!$C$31,$B$4:$B$620,1),0,1,1)),$H$4,0,1),0)</f>
        <v>0</v>
      </c>
      <c r="F268" s="78" t="n">
        <f aca="false">($F267+$D268+$E268)*(1+Input!$C$43/(100*12))</f>
        <v>0</v>
      </c>
    </row>
    <row r="269" customFormat="false" ht="12.8" hidden="false" customHeight="false" outlineLevel="0" collapsed="false">
      <c r="A269" s="76" t="n">
        <v>265</v>
      </c>
      <c r="B269" s="77" t="n">
        <f aca="false">EOMONTH(Input!$C$7,A269)</f>
        <v>50982</v>
      </c>
      <c r="D269" s="78" t="n">
        <f aca="false">IF(AND($B269&lt;Input!$C$31,$B269&lt;Input!$G$31),Input!$C$44,0)</f>
        <v>0</v>
      </c>
      <c r="E269" s="78" t="n">
        <f aca="true">IF(AND($B269&gt;Input!$C$31,$B269&lt;Input!$C$25),PMT(Input!$C$43/(100*12),(OFFSET($A$4,MATCH(Input!$C$25,$B$4:$B$1004,1),0,1,1)-OFFSET($A$4,MATCH(Input!$C$31,$B$4:$B$620,1),0,1,1)),$H$4,0,1),0)</f>
        <v>0</v>
      </c>
      <c r="F269" s="78" t="n">
        <f aca="false">($F268+$D269+$E269)*(1+Input!$C$43/(100*12))</f>
        <v>0</v>
      </c>
    </row>
    <row r="270" customFormat="false" ht="12.8" hidden="false" customHeight="false" outlineLevel="0" collapsed="false">
      <c r="A270" s="76" t="n">
        <v>266</v>
      </c>
      <c r="B270" s="77" t="n">
        <f aca="false">EOMONTH(Input!$C$7,A270)</f>
        <v>51013</v>
      </c>
      <c r="D270" s="78" t="n">
        <f aca="false">IF(AND($B270&lt;Input!$C$31,$B270&lt;Input!$G$31),Input!$C$44,0)</f>
        <v>0</v>
      </c>
      <c r="E270" s="78" t="n">
        <f aca="true">IF(AND($B270&gt;Input!$C$31,$B270&lt;Input!$C$25),PMT(Input!$C$43/(100*12),(OFFSET($A$4,MATCH(Input!$C$25,$B$4:$B$1004,1),0,1,1)-OFFSET($A$4,MATCH(Input!$C$31,$B$4:$B$620,1),0,1,1)),$H$4,0,1),0)</f>
        <v>0</v>
      </c>
      <c r="F270" s="78" t="n">
        <f aca="false">($F269+$D270+$E270)*(1+Input!$C$43/(100*12))</f>
        <v>0</v>
      </c>
    </row>
    <row r="271" customFormat="false" ht="12.8" hidden="false" customHeight="false" outlineLevel="0" collapsed="false">
      <c r="A271" s="76" t="n">
        <v>267</v>
      </c>
      <c r="B271" s="77" t="n">
        <f aca="false">EOMONTH(Input!$C$7,A271)</f>
        <v>51043</v>
      </c>
      <c r="D271" s="78" t="n">
        <f aca="false">IF(AND($B271&lt;Input!$C$31,$B271&lt;Input!$G$31),Input!$C$44,0)</f>
        <v>0</v>
      </c>
      <c r="E271" s="78" t="n">
        <f aca="true">IF(AND($B271&gt;Input!$C$31,$B271&lt;Input!$C$25),PMT(Input!$C$43/(100*12),(OFFSET($A$4,MATCH(Input!$C$25,$B$4:$B$1004,1),0,1,1)-OFFSET($A$4,MATCH(Input!$C$31,$B$4:$B$620,1),0,1,1)),$H$4,0,1),0)</f>
        <v>0</v>
      </c>
      <c r="F271" s="78" t="n">
        <f aca="false">($F270+$D271+$E271)*(1+Input!$C$43/(100*12))</f>
        <v>0</v>
      </c>
    </row>
    <row r="272" customFormat="false" ht="12.8" hidden="false" customHeight="false" outlineLevel="0" collapsed="false">
      <c r="A272" s="76" t="n">
        <v>268</v>
      </c>
      <c r="B272" s="77" t="n">
        <f aca="false">EOMONTH(Input!$C$7,A272)</f>
        <v>51074</v>
      </c>
      <c r="D272" s="78" t="n">
        <f aca="false">IF(AND($B272&lt;Input!$C$31,$B272&lt;Input!$G$31),Input!$C$44,0)</f>
        <v>0</v>
      </c>
      <c r="E272" s="78" t="n">
        <f aca="true">IF(AND($B272&gt;Input!$C$31,$B272&lt;Input!$C$25),PMT(Input!$C$43/(100*12),(OFFSET($A$4,MATCH(Input!$C$25,$B$4:$B$1004,1),0,1,1)-OFFSET($A$4,MATCH(Input!$C$31,$B$4:$B$620,1),0,1,1)),$H$4,0,1),0)</f>
        <v>0</v>
      </c>
      <c r="F272" s="78" t="n">
        <f aca="false">($F271+$D272+$E272)*(1+Input!$C$43/(100*12))</f>
        <v>0</v>
      </c>
    </row>
    <row r="273" customFormat="false" ht="12.8" hidden="false" customHeight="false" outlineLevel="0" collapsed="false">
      <c r="A273" s="76" t="n">
        <v>269</v>
      </c>
      <c r="B273" s="77" t="n">
        <f aca="false">EOMONTH(Input!$C$7,A273)</f>
        <v>51104</v>
      </c>
      <c r="D273" s="78" t="n">
        <f aca="false">IF(AND($B273&lt;Input!$C$31,$B273&lt;Input!$G$31),Input!$C$44,0)</f>
        <v>0</v>
      </c>
      <c r="E273" s="78" t="n">
        <f aca="true">IF(AND($B273&gt;Input!$C$31,$B273&lt;Input!$C$25),PMT(Input!$C$43/(100*12),(OFFSET($A$4,MATCH(Input!$C$25,$B$4:$B$1004,1),0,1,1)-OFFSET($A$4,MATCH(Input!$C$31,$B$4:$B$620,1),0,1,1)),$H$4,0,1),0)</f>
        <v>0</v>
      </c>
      <c r="F273" s="78" t="n">
        <f aca="false">($F272+$D273+$E273)*(1+Input!$C$43/(100*12))</f>
        <v>0</v>
      </c>
    </row>
    <row r="274" customFormat="false" ht="12.8" hidden="false" customHeight="false" outlineLevel="0" collapsed="false">
      <c r="A274" s="76" t="n">
        <v>270</v>
      </c>
      <c r="B274" s="77" t="n">
        <f aca="false">EOMONTH(Input!$C$7,A274)</f>
        <v>51135</v>
      </c>
      <c r="D274" s="78" t="n">
        <f aca="false">IF(AND($B274&lt;Input!$C$31,$B274&lt;Input!$G$31),Input!$C$44,0)</f>
        <v>0</v>
      </c>
      <c r="E274" s="78" t="n">
        <f aca="true">IF(AND($B274&gt;Input!$C$31,$B274&lt;Input!$C$25),PMT(Input!$C$43/(100*12),(OFFSET($A$4,MATCH(Input!$C$25,$B$4:$B$1004,1),0,1,1)-OFFSET($A$4,MATCH(Input!$C$31,$B$4:$B$620,1),0,1,1)),$H$4,0,1),0)</f>
        <v>0</v>
      </c>
      <c r="F274" s="78" t="n">
        <f aca="false">($F273+$D274+$E274)*(1+Input!$C$43/(100*12))</f>
        <v>0</v>
      </c>
    </row>
    <row r="275" customFormat="false" ht="12.8" hidden="false" customHeight="false" outlineLevel="0" collapsed="false">
      <c r="A275" s="76" t="n">
        <v>271</v>
      </c>
      <c r="B275" s="77" t="n">
        <f aca="false">EOMONTH(Input!$C$7,A275)</f>
        <v>51166</v>
      </c>
      <c r="D275" s="78" t="n">
        <f aca="false">IF(AND($B275&lt;Input!$C$31,$B275&lt;Input!$G$31),Input!$C$44,0)</f>
        <v>0</v>
      </c>
      <c r="E275" s="78" t="n">
        <f aca="true">IF(AND($B275&gt;Input!$C$31,$B275&lt;Input!$C$25),PMT(Input!$C$43/(100*12),(OFFSET($A$4,MATCH(Input!$C$25,$B$4:$B$1004,1),0,1,1)-OFFSET($A$4,MATCH(Input!$C$31,$B$4:$B$620,1),0,1,1)),$H$4,0,1),0)</f>
        <v>0</v>
      </c>
      <c r="F275" s="78" t="n">
        <f aca="false">($F274+$D275+$E275)*(1+Input!$C$43/(100*12))</f>
        <v>0</v>
      </c>
    </row>
    <row r="276" customFormat="false" ht="12.8" hidden="false" customHeight="false" outlineLevel="0" collapsed="false">
      <c r="A276" s="76" t="n">
        <v>272</v>
      </c>
      <c r="B276" s="77" t="n">
        <f aca="false">EOMONTH(Input!$C$7,A276)</f>
        <v>51195</v>
      </c>
      <c r="D276" s="78" t="n">
        <f aca="false">IF(AND($B276&lt;Input!$C$31,$B276&lt;Input!$G$31),Input!$C$44,0)</f>
        <v>0</v>
      </c>
      <c r="E276" s="78" t="n">
        <f aca="true">IF(AND($B276&gt;Input!$C$31,$B276&lt;Input!$C$25),PMT(Input!$C$43/(100*12),(OFFSET($A$4,MATCH(Input!$C$25,$B$4:$B$1004,1),0,1,1)-OFFSET($A$4,MATCH(Input!$C$31,$B$4:$B$620,1),0,1,1)),$H$4,0,1),0)</f>
        <v>0</v>
      </c>
      <c r="F276" s="78" t="n">
        <f aca="false">($F275+$D276+$E276)*(1+Input!$C$43/(100*12))</f>
        <v>0</v>
      </c>
    </row>
    <row r="277" customFormat="false" ht="12.8" hidden="false" customHeight="false" outlineLevel="0" collapsed="false">
      <c r="A277" s="76" t="n">
        <v>273</v>
      </c>
      <c r="B277" s="77" t="n">
        <f aca="false">EOMONTH(Input!$C$7,A277)</f>
        <v>51226</v>
      </c>
      <c r="D277" s="78" t="n">
        <f aca="false">IF(AND($B277&lt;Input!$C$31,$B277&lt;Input!$G$31),Input!$C$44,0)</f>
        <v>0</v>
      </c>
      <c r="E277" s="78" t="n">
        <f aca="true">IF(AND($B277&gt;Input!$C$31,$B277&lt;Input!$C$25),PMT(Input!$C$43/(100*12),(OFFSET($A$4,MATCH(Input!$C$25,$B$4:$B$1004,1),0,1,1)-OFFSET($A$4,MATCH(Input!$C$31,$B$4:$B$620,1),0,1,1)),$H$4,0,1),0)</f>
        <v>0</v>
      </c>
      <c r="F277" s="78" t="n">
        <f aca="false">($F276+$D277+$E277)*(1+Input!$C$43/(100*12))</f>
        <v>0</v>
      </c>
    </row>
    <row r="278" customFormat="false" ht="12.8" hidden="false" customHeight="false" outlineLevel="0" collapsed="false">
      <c r="A278" s="76" t="n">
        <v>274</v>
      </c>
      <c r="B278" s="77" t="n">
        <f aca="false">EOMONTH(Input!$C$7,A278)</f>
        <v>51256</v>
      </c>
      <c r="D278" s="78" t="n">
        <f aca="false">IF(AND($B278&lt;Input!$C$31,$B278&lt;Input!$G$31),Input!$C$44,0)</f>
        <v>0</v>
      </c>
      <c r="E278" s="78" t="n">
        <f aca="true">IF(AND($B278&gt;Input!$C$31,$B278&lt;Input!$C$25),PMT(Input!$C$43/(100*12),(OFFSET($A$4,MATCH(Input!$C$25,$B$4:$B$1004,1),0,1,1)-OFFSET($A$4,MATCH(Input!$C$31,$B$4:$B$620,1),0,1,1)),$H$4,0,1),0)</f>
        <v>0</v>
      </c>
      <c r="F278" s="78" t="n">
        <f aca="false">($F277+$D278+$E278)*(1+Input!$C$43/(100*12))</f>
        <v>0</v>
      </c>
    </row>
    <row r="279" customFormat="false" ht="12.8" hidden="false" customHeight="false" outlineLevel="0" collapsed="false">
      <c r="A279" s="76" t="n">
        <v>275</v>
      </c>
      <c r="B279" s="77" t="n">
        <f aca="false">EOMONTH(Input!$C$7,A279)</f>
        <v>51287</v>
      </c>
      <c r="D279" s="78" t="n">
        <f aca="false">IF(AND($B279&lt;Input!$C$31,$B279&lt;Input!$G$31),Input!$C$44,0)</f>
        <v>0</v>
      </c>
      <c r="E279" s="78" t="n">
        <f aca="true">IF(AND($B279&gt;Input!$C$31,$B279&lt;Input!$C$25),PMT(Input!$C$43/(100*12),(OFFSET($A$4,MATCH(Input!$C$25,$B$4:$B$1004,1),0,1,1)-OFFSET($A$4,MATCH(Input!$C$31,$B$4:$B$620,1),0,1,1)),$H$4,0,1),0)</f>
        <v>0</v>
      </c>
      <c r="F279" s="78" t="n">
        <f aca="false">($F278+$D279+$E279)*(1+Input!$C$43/(100*12))</f>
        <v>0</v>
      </c>
    </row>
    <row r="280" customFormat="false" ht="12.8" hidden="false" customHeight="false" outlineLevel="0" collapsed="false">
      <c r="A280" s="76" t="n">
        <v>276</v>
      </c>
      <c r="B280" s="77" t="n">
        <f aca="false">EOMONTH(Input!$C$7,A280)</f>
        <v>51317</v>
      </c>
      <c r="D280" s="78" t="n">
        <f aca="false">IF(AND($B280&lt;Input!$C$31,$B280&lt;Input!$G$31),Input!$C$44,0)</f>
        <v>0</v>
      </c>
      <c r="E280" s="78" t="n">
        <f aca="true">IF(AND($B280&gt;Input!$C$31,$B280&lt;Input!$C$25),PMT(Input!$C$43/(100*12),(OFFSET($A$4,MATCH(Input!$C$25,$B$4:$B$1004,1),0,1,1)-OFFSET($A$4,MATCH(Input!$C$31,$B$4:$B$620,1),0,1,1)),$H$4,0,1),0)</f>
        <v>0</v>
      </c>
      <c r="F280" s="78" t="n">
        <f aca="false">($F279+$D280+$E280)*(1+Input!$C$43/(100*12))</f>
        <v>0</v>
      </c>
    </row>
    <row r="281" customFormat="false" ht="12.8" hidden="false" customHeight="false" outlineLevel="0" collapsed="false">
      <c r="A281" s="76" t="n">
        <v>277</v>
      </c>
      <c r="B281" s="77" t="n">
        <f aca="false">EOMONTH(Input!$C$7,A281)</f>
        <v>51348</v>
      </c>
      <c r="D281" s="78" t="n">
        <f aca="false">IF(AND($B281&lt;Input!$C$31,$B281&lt;Input!$G$31),Input!$C$44,0)</f>
        <v>0</v>
      </c>
      <c r="E281" s="78" t="n">
        <f aca="true">IF(AND($B281&gt;Input!$C$31,$B281&lt;Input!$C$25),PMT(Input!$C$43/(100*12),(OFFSET($A$4,MATCH(Input!$C$25,$B$4:$B$1004,1),0,1,1)-OFFSET($A$4,MATCH(Input!$C$31,$B$4:$B$620,1),0,1,1)),$H$4,0,1),0)</f>
        <v>0</v>
      </c>
      <c r="F281" s="78" t="n">
        <f aca="false">($F280+$D281+$E281)*(1+Input!$C$43/(100*12))</f>
        <v>0</v>
      </c>
    </row>
    <row r="282" customFormat="false" ht="12.8" hidden="false" customHeight="false" outlineLevel="0" collapsed="false">
      <c r="A282" s="76" t="n">
        <v>278</v>
      </c>
      <c r="B282" s="77" t="n">
        <f aca="false">EOMONTH(Input!$C$7,A282)</f>
        <v>51379</v>
      </c>
      <c r="D282" s="78" t="n">
        <f aca="false">IF(AND($B282&lt;Input!$C$31,$B282&lt;Input!$G$31),Input!$C$44,0)</f>
        <v>0</v>
      </c>
      <c r="E282" s="78" t="n">
        <f aca="true">IF(AND($B282&gt;Input!$C$31,$B282&lt;Input!$C$25),PMT(Input!$C$43/(100*12),(OFFSET($A$4,MATCH(Input!$C$25,$B$4:$B$1004,1),0,1,1)-OFFSET($A$4,MATCH(Input!$C$31,$B$4:$B$620,1),0,1,1)),$H$4,0,1),0)</f>
        <v>0</v>
      </c>
      <c r="F282" s="78" t="n">
        <f aca="false">($F281+$D282+$E282)*(1+Input!$C$43/(100*12))</f>
        <v>0</v>
      </c>
    </row>
    <row r="283" customFormat="false" ht="12.8" hidden="false" customHeight="false" outlineLevel="0" collapsed="false">
      <c r="A283" s="76" t="n">
        <v>279</v>
      </c>
      <c r="B283" s="77" t="n">
        <f aca="false">EOMONTH(Input!$C$7,A283)</f>
        <v>51409</v>
      </c>
      <c r="D283" s="78" t="n">
        <f aca="false">IF(AND($B283&lt;Input!$C$31,$B283&lt;Input!$G$31),Input!$C$44,0)</f>
        <v>0</v>
      </c>
      <c r="E283" s="78" t="n">
        <f aca="true">IF(AND($B283&gt;Input!$C$31,$B283&lt;Input!$C$25),PMT(Input!$C$43/(100*12),(OFFSET($A$4,MATCH(Input!$C$25,$B$4:$B$1004,1),0,1,1)-OFFSET($A$4,MATCH(Input!$C$31,$B$4:$B$620,1),0,1,1)),$H$4,0,1),0)</f>
        <v>0</v>
      </c>
      <c r="F283" s="78" t="n">
        <f aca="false">($F282+$D283+$E283)*(1+Input!$C$43/(100*12))</f>
        <v>0</v>
      </c>
    </row>
    <row r="284" customFormat="false" ht="12.8" hidden="false" customHeight="false" outlineLevel="0" collapsed="false">
      <c r="A284" s="76" t="n">
        <v>280</v>
      </c>
      <c r="B284" s="77" t="n">
        <f aca="false">EOMONTH(Input!$C$7,A284)</f>
        <v>51440</v>
      </c>
      <c r="D284" s="78" t="n">
        <f aca="false">IF(AND($B284&lt;Input!$C$31,$B284&lt;Input!$G$31),Input!$C$44,0)</f>
        <v>0</v>
      </c>
      <c r="E284" s="78" t="n">
        <f aca="true">IF(AND($B284&gt;Input!$C$31,$B284&lt;Input!$C$25),PMT(Input!$C$43/(100*12),(OFFSET($A$4,MATCH(Input!$C$25,$B$4:$B$1004,1),0,1,1)-OFFSET($A$4,MATCH(Input!$C$31,$B$4:$B$620,1),0,1,1)),$H$4,0,1),0)</f>
        <v>0</v>
      </c>
      <c r="F284" s="78" t="n">
        <f aca="false">($F283+$D284+$E284)*(1+Input!$C$43/(100*12))</f>
        <v>0</v>
      </c>
    </row>
    <row r="285" customFormat="false" ht="12.8" hidden="false" customHeight="false" outlineLevel="0" collapsed="false">
      <c r="A285" s="76" t="n">
        <v>281</v>
      </c>
      <c r="B285" s="77" t="n">
        <f aca="false">EOMONTH(Input!$C$7,A285)</f>
        <v>51470</v>
      </c>
      <c r="D285" s="78" t="n">
        <f aca="false">IF(AND($B285&lt;Input!$C$31,$B285&lt;Input!$G$31),Input!$C$44,0)</f>
        <v>0</v>
      </c>
      <c r="E285" s="78" t="n">
        <f aca="true">IF(AND($B285&gt;Input!$C$31,$B285&lt;Input!$C$25),PMT(Input!$C$43/(100*12),(OFFSET($A$4,MATCH(Input!$C$25,$B$4:$B$1004,1),0,1,1)-OFFSET($A$4,MATCH(Input!$C$31,$B$4:$B$620,1),0,1,1)),$H$4,0,1),0)</f>
        <v>0</v>
      </c>
      <c r="F285" s="78" t="n">
        <f aca="false">($F284+$D285+$E285)*(1+Input!$C$43/(100*12))</f>
        <v>0</v>
      </c>
    </row>
    <row r="286" customFormat="false" ht="12.8" hidden="false" customHeight="false" outlineLevel="0" collapsed="false">
      <c r="A286" s="76" t="n">
        <v>282</v>
      </c>
      <c r="B286" s="77" t="n">
        <f aca="false">EOMONTH(Input!$C$7,A286)</f>
        <v>51501</v>
      </c>
      <c r="D286" s="78" t="n">
        <f aca="false">IF(AND($B286&lt;Input!$C$31,$B286&lt;Input!$G$31),Input!$C$44,0)</f>
        <v>0</v>
      </c>
      <c r="E286" s="78" t="n">
        <f aca="true">IF(AND($B286&gt;Input!$C$31,$B286&lt;Input!$C$25),PMT(Input!$C$43/(100*12),(OFFSET($A$4,MATCH(Input!$C$25,$B$4:$B$1004,1),0,1,1)-OFFSET($A$4,MATCH(Input!$C$31,$B$4:$B$620,1),0,1,1)),$H$4,0,1),0)</f>
        <v>0</v>
      </c>
      <c r="F286" s="78" t="n">
        <f aca="false">($F285+$D286+$E286)*(1+Input!$C$43/(100*12))</f>
        <v>0</v>
      </c>
    </row>
    <row r="287" customFormat="false" ht="12.8" hidden="false" customHeight="false" outlineLevel="0" collapsed="false">
      <c r="A287" s="76" t="n">
        <v>283</v>
      </c>
      <c r="B287" s="77" t="n">
        <f aca="false">EOMONTH(Input!$C$7,A287)</f>
        <v>51532</v>
      </c>
      <c r="D287" s="78" t="n">
        <f aca="false">IF(AND($B287&lt;Input!$C$31,$B287&lt;Input!$G$31),Input!$C$44,0)</f>
        <v>0</v>
      </c>
      <c r="E287" s="78" t="n">
        <f aca="true">IF(AND($B287&gt;Input!$C$31,$B287&lt;Input!$C$25),PMT(Input!$C$43/(100*12),(OFFSET($A$4,MATCH(Input!$C$25,$B$4:$B$1004,1),0,1,1)-OFFSET($A$4,MATCH(Input!$C$31,$B$4:$B$620,1),0,1,1)),$H$4,0,1),0)</f>
        <v>0</v>
      </c>
      <c r="F287" s="78" t="n">
        <f aca="false">($F286+$D287+$E287)*(1+Input!$C$43/(100*12))</f>
        <v>0</v>
      </c>
    </row>
    <row r="288" customFormat="false" ht="12.8" hidden="false" customHeight="false" outlineLevel="0" collapsed="false">
      <c r="A288" s="76" t="n">
        <v>284</v>
      </c>
      <c r="B288" s="77" t="n">
        <f aca="false">EOMONTH(Input!$C$7,A288)</f>
        <v>51560</v>
      </c>
      <c r="D288" s="78" t="n">
        <f aca="false">IF(AND($B288&lt;Input!$C$31,$B288&lt;Input!$G$31),Input!$C$44,0)</f>
        <v>0</v>
      </c>
      <c r="E288" s="78" t="n">
        <f aca="true">IF(AND($B288&gt;Input!$C$31,$B288&lt;Input!$C$25),PMT(Input!$C$43/(100*12),(OFFSET($A$4,MATCH(Input!$C$25,$B$4:$B$1004,1),0,1,1)-OFFSET($A$4,MATCH(Input!$C$31,$B$4:$B$620,1),0,1,1)),$H$4,0,1),0)</f>
        <v>0</v>
      </c>
      <c r="F288" s="78" t="n">
        <f aca="false">($F287+$D288+$E288)*(1+Input!$C$43/(100*12))</f>
        <v>0</v>
      </c>
    </row>
    <row r="289" customFormat="false" ht="12.8" hidden="false" customHeight="false" outlineLevel="0" collapsed="false">
      <c r="A289" s="76" t="n">
        <v>285</v>
      </c>
      <c r="B289" s="77" t="n">
        <f aca="false">EOMONTH(Input!$C$7,A289)</f>
        <v>51591</v>
      </c>
      <c r="D289" s="78" t="n">
        <f aca="false">IF(AND($B289&lt;Input!$C$31,$B289&lt;Input!$G$31),Input!$C$44,0)</f>
        <v>0</v>
      </c>
      <c r="E289" s="78" t="n">
        <f aca="true">IF(AND($B289&gt;Input!$C$31,$B289&lt;Input!$C$25),PMT(Input!$C$43/(100*12),(OFFSET($A$4,MATCH(Input!$C$25,$B$4:$B$1004,1),0,1,1)-OFFSET($A$4,MATCH(Input!$C$31,$B$4:$B$620,1),0,1,1)),$H$4,0,1),0)</f>
        <v>0</v>
      </c>
      <c r="F289" s="78" t="n">
        <f aca="false">($F288+$D289+$E289)*(1+Input!$C$43/(100*12))</f>
        <v>0</v>
      </c>
    </row>
    <row r="290" customFormat="false" ht="12.8" hidden="false" customHeight="false" outlineLevel="0" collapsed="false">
      <c r="A290" s="76" t="n">
        <v>286</v>
      </c>
      <c r="B290" s="77" t="n">
        <f aca="false">EOMONTH(Input!$C$7,A290)</f>
        <v>51621</v>
      </c>
      <c r="D290" s="78" t="n">
        <f aca="false">IF(AND($B290&lt;Input!$C$31,$B290&lt;Input!$G$31),Input!$C$44,0)</f>
        <v>0</v>
      </c>
      <c r="E290" s="78" t="n">
        <f aca="true">IF(AND($B290&gt;Input!$C$31,$B290&lt;Input!$C$25),PMT(Input!$C$43/(100*12),(OFFSET($A$4,MATCH(Input!$C$25,$B$4:$B$1004,1),0,1,1)-OFFSET($A$4,MATCH(Input!$C$31,$B$4:$B$620,1),0,1,1)),$H$4,0,1),0)</f>
        <v>0</v>
      </c>
      <c r="F290" s="78" t="n">
        <f aca="false">($F289+$D290+$E290)*(1+Input!$C$43/(100*12))</f>
        <v>0</v>
      </c>
    </row>
    <row r="291" customFormat="false" ht="12.8" hidden="false" customHeight="false" outlineLevel="0" collapsed="false">
      <c r="A291" s="76" t="n">
        <v>287</v>
      </c>
      <c r="B291" s="77" t="n">
        <f aca="false">EOMONTH(Input!$C$7,A291)</f>
        <v>51652</v>
      </c>
      <c r="D291" s="78" t="n">
        <f aca="false">IF(AND($B291&lt;Input!$C$31,$B291&lt;Input!$G$31),Input!$C$44,0)</f>
        <v>0</v>
      </c>
      <c r="E291" s="78" t="n">
        <f aca="true">IF(AND($B291&gt;Input!$C$31,$B291&lt;Input!$C$25),PMT(Input!$C$43/(100*12),(OFFSET($A$4,MATCH(Input!$C$25,$B$4:$B$1004,1),0,1,1)-OFFSET($A$4,MATCH(Input!$C$31,$B$4:$B$620,1),0,1,1)),$H$4,0,1),0)</f>
        <v>0</v>
      </c>
      <c r="F291" s="78" t="n">
        <f aca="false">($F290+$D291+$E291)*(1+Input!$C$43/(100*12))</f>
        <v>0</v>
      </c>
    </row>
    <row r="292" customFormat="false" ht="12.8" hidden="false" customHeight="false" outlineLevel="0" collapsed="false">
      <c r="A292" s="76" t="n">
        <v>288</v>
      </c>
      <c r="B292" s="77" t="n">
        <f aca="false">EOMONTH(Input!$C$7,A292)</f>
        <v>51682</v>
      </c>
      <c r="D292" s="78" t="n">
        <f aca="false">IF(AND($B292&lt;Input!$C$31,$B292&lt;Input!$G$31),Input!$C$44,0)</f>
        <v>0</v>
      </c>
      <c r="E292" s="78" t="n">
        <f aca="true">IF(AND($B292&gt;Input!$C$31,$B292&lt;Input!$C$25),PMT(Input!$C$43/(100*12),(OFFSET($A$4,MATCH(Input!$C$25,$B$4:$B$1004,1),0,1,1)-OFFSET($A$4,MATCH(Input!$C$31,$B$4:$B$620,1),0,1,1)),$H$4,0,1),0)</f>
        <v>0</v>
      </c>
      <c r="F292" s="78" t="n">
        <f aca="false">($F291+$D292+$E292)*(1+Input!$C$43/(100*12))</f>
        <v>0</v>
      </c>
    </row>
    <row r="293" customFormat="false" ht="12.8" hidden="false" customHeight="false" outlineLevel="0" collapsed="false">
      <c r="A293" s="76" t="n">
        <v>289</v>
      </c>
      <c r="B293" s="77" t="n">
        <f aca="false">EOMONTH(Input!$C$7,A293)</f>
        <v>51713</v>
      </c>
      <c r="D293" s="78" t="n">
        <f aca="false">IF(AND($B293&lt;Input!$C$31,$B293&lt;Input!$G$31),Input!$C$44,0)</f>
        <v>0</v>
      </c>
      <c r="E293" s="78" t="n">
        <f aca="true">IF(AND($B293&gt;Input!$C$31,$B293&lt;Input!$C$25),PMT(Input!$C$43/(100*12),(OFFSET($A$4,MATCH(Input!$C$25,$B$4:$B$1004,1),0,1,1)-OFFSET($A$4,MATCH(Input!$C$31,$B$4:$B$620,1),0,1,1)),$H$4,0,1),0)</f>
        <v>0</v>
      </c>
      <c r="F293" s="78" t="n">
        <f aca="false">($F292+$D293+$E293)*(1+Input!$C$43/(100*12))</f>
        <v>0</v>
      </c>
    </row>
    <row r="294" customFormat="false" ht="12.8" hidden="false" customHeight="false" outlineLevel="0" collapsed="false">
      <c r="A294" s="76" t="n">
        <v>290</v>
      </c>
      <c r="B294" s="77" t="n">
        <f aca="false">EOMONTH(Input!$C$7,A294)</f>
        <v>51744</v>
      </c>
      <c r="D294" s="78" t="n">
        <f aca="false">IF(AND($B294&lt;Input!$C$31,$B294&lt;Input!$G$31),Input!$C$44,0)</f>
        <v>0</v>
      </c>
      <c r="E294" s="78" t="n">
        <f aca="true">IF(AND($B294&gt;Input!$C$31,$B294&lt;Input!$C$25),PMT(Input!$C$43/(100*12),(OFFSET($A$4,MATCH(Input!$C$25,$B$4:$B$1004,1),0,1,1)-OFFSET($A$4,MATCH(Input!$C$31,$B$4:$B$620,1),0,1,1)),$H$4,0,1),0)</f>
        <v>0</v>
      </c>
      <c r="F294" s="78" t="n">
        <f aca="false">($F293+$D294+$E294)*(1+Input!$C$43/(100*12))</f>
        <v>0</v>
      </c>
    </row>
    <row r="295" customFormat="false" ht="12.8" hidden="false" customHeight="false" outlineLevel="0" collapsed="false">
      <c r="A295" s="76" t="n">
        <v>291</v>
      </c>
      <c r="B295" s="77" t="n">
        <f aca="false">EOMONTH(Input!$C$7,A295)</f>
        <v>51774</v>
      </c>
      <c r="D295" s="78" t="n">
        <f aca="false">IF(AND($B295&lt;Input!$C$31,$B295&lt;Input!$G$31),Input!$C$44,0)</f>
        <v>0</v>
      </c>
      <c r="E295" s="78" t="n">
        <f aca="true">IF(AND($B295&gt;Input!$C$31,$B295&lt;Input!$C$25),PMT(Input!$C$43/(100*12),(OFFSET($A$4,MATCH(Input!$C$25,$B$4:$B$1004,1),0,1,1)-OFFSET($A$4,MATCH(Input!$C$31,$B$4:$B$620,1),0,1,1)),$H$4,0,1),0)</f>
        <v>0</v>
      </c>
      <c r="F295" s="78" t="n">
        <f aca="false">($F294+$D295+$E295)*(1+Input!$C$43/(100*12))</f>
        <v>0</v>
      </c>
    </row>
    <row r="296" customFormat="false" ht="12.8" hidden="false" customHeight="false" outlineLevel="0" collapsed="false">
      <c r="A296" s="76" t="n">
        <v>292</v>
      </c>
      <c r="B296" s="77" t="n">
        <f aca="false">EOMONTH(Input!$C$7,A296)</f>
        <v>51805</v>
      </c>
      <c r="D296" s="78" t="n">
        <f aca="false">IF(AND($B296&lt;Input!$C$31,$B296&lt;Input!$G$31),Input!$C$44,0)</f>
        <v>0</v>
      </c>
      <c r="E296" s="78" t="n">
        <f aca="true">IF(AND($B296&gt;Input!$C$31,$B296&lt;Input!$C$25),PMT(Input!$C$43/(100*12),(OFFSET($A$4,MATCH(Input!$C$25,$B$4:$B$1004,1),0,1,1)-OFFSET($A$4,MATCH(Input!$C$31,$B$4:$B$620,1),0,1,1)),$H$4,0,1),0)</f>
        <v>0</v>
      </c>
      <c r="F296" s="78" t="n">
        <f aca="false">($F295+$D296+$E296)*(1+Input!$C$43/(100*12))</f>
        <v>0</v>
      </c>
    </row>
    <row r="297" customFormat="false" ht="12.8" hidden="false" customHeight="false" outlineLevel="0" collapsed="false">
      <c r="A297" s="76" t="n">
        <v>293</v>
      </c>
      <c r="B297" s="77" t="n">
        <f aca="false">EOMONTH(Input!$C$7,A297)</f>
        <v>51835</v>
      </c>
      <c r="D297" s="78" t="n">
        <f aca="false">IF(AND($B297&lt;Input!$C$31,$B297&lt;Input!$G$31),Input!$C$44,0)</f>
        <v>0</v>
      </c>
      <c r="E297" s="78" t="n">
        <f aca="true">IF(AND($B297&gt;Input!$C$31,$B297&lt;Input!$C$25),PMT(Input!$C$43/(100*12),(OFFSET($A$4,MATCH(Input!$C$25,$B$4:$B$1004,1),0,1,1)-OFFSET($A$4,MATCH(Input!$C$31,$B$4:$B$620,1),0,1,1)),$H$4,0,1),0)</f>
        <v>0</v>
      </c>
      <c r="F297" s="78" t="n">
        <f aca="false">($F296+$D297+$E297)*(1+Input!$C$43/(100*12))</f>
        <v>0</v>
      </c>
    </row>
    <row r="298" customFormat="false" ht="12.8" hidden="false" customHeight="false" outlineLevel="0" collapsed="false">
      <c r="A298" s="76" t="n">
        <v>294</v>
      </c>
      <c r="B298" s="77" t="n">
        <f aca="false">EOMONTH(Input!$C$7,A298)</f>
        <v>51866</v>
      </c>
      <c r="D298" s="78" t="n">
        <f aca="false">IF(AND($B298&lt;Input!$C$31,$B298&lt;Input!$G$31),Input!$C$44,0)</f>
        <v>0</v>
      </c>
      <c r="E298" s="78" t="n">
        <f aca="true">IF(AND($B298&gt;Input!$C$31,$B298&lt;Input!$C$25),PMT(Input!$C$43/(100*12),(OFFSET($A$4,MATCH(Input!$C$25,$B$4:$B$1004,1),0,1,1)-OFFSET($A$4,MATCH(Input!$C$31,$B$4:$B$620,1),0,1,1)),$H$4,0,1),0)</f>
        <v>0</v>
      </c>
      <c r="F298" s="78" t="n">
        <f aca="false">($F297+$D298+$E298)*(1+Input!$C$43/(100*12))</f>
        <v>0</v>
      </c>
    </row>
    <row r="299" customFormat="false" ht="12.8" hidden="false" customHeight="false" outlineLevel="0" collapsed="false">
      <c r="A299" s="76" t="n">
        <v>295</v>
      </c>
      <c r="B299" s="77" t="n">
        <f aca="false">EOMONTH(Input!$C$7,A299)</f>
        <v>51897</v>
      </c>
      <c r="D299" s="78" t="n">
        <f aca="false">IF(AND($B299&lt;Input!$C$31,$B299&lt;Input!$G$31),Input!$C$44,0)</f>
        <v>0</v>
      </c>
      <c r="E299" s="78" t="n">
        <f aca="true">IF(AND($B299&gt;Input!$C$31,$B299&lt;Input!$C$25),PMT(Input!$C$43/(100*12),(OFFSET($A$4,MATCH(Input!$C$25,$B$4:$B$1004,1),0,1,1)-OFFSET($A$4,MATCH(Input!$C$31,$B$4:$B$620,1),0,1,1)),$H$4,0,1),0)</f>
        <v>0</v>
      </c>
      <c r="F299" s="78" t="n">
        <f aca="false">($F298+$D299+$E299)*(1+Input!$C$43/(100*12))</f>
        <v>0</v>
      </c>
    </row>
    <row r="300" customFormat="false" ht="12.8" hidden="false" customHeight="false" outlineLevel="0" collapsed="false">
      <c r="A300" s="76" t="n">
        <v>296</v>
      </c>
      <c r="B300" s="77" t="n">
        <f aca="false">EOMONTH(Input!$C$7,A300)</f>
        <v>51925</v>
      </c>
      <c r="D300" s="78" t="n">
        <f aca="false">IF(AND($B300&lt;Input!$C$31,$B300&lt;Input!$G$31),Input!$C$44,0)</f>
        <v>0</v>
      </c>
      <c r="E300" s="78" t="n">
        <f aca="true">IF(AND($B300&gt;Input!$C$31,$B300&lt;Input!$C$25),PMT(Input!$C$43/(100*12),(OFFSET($A$4,MATCH(Input!$C$25,$B$4:$B$1004,1),0,1,1)-OFFSET($A$4,MATCH(Input!$C$31,$B$4:$B$620,1),0,1,1)),$H$4,0,1),0)</f>
        <v>0</v>
      </c>
      <c r="F300" s="78" t="n">
        <f aca="false">($F299+$D300+$E300)*(1+Input!$C$43/(100*12))</f>
        <v>0</v>
      </c>
    </row>
    <row r="301" customFormat="false" ht="12.8" hidden="false" customHeight="false" outlineLevel="0" collapsed="false">
      <c r="A301" s="76" t="n">
        <v>297</v>
      </c>
      <c r="B301" s="77" t="n">
        <f aca="false">EOMONTH(Input!$C$7,A301)</f>
        <v>51956</v>
      </c>
      <c r="D301" s="78" t="n">
        <f aca="false">IF(AND($B301&lt;Input!$C$31,$B301&lt;Input!$G$31),Input!$C$44,0)</f>
        <v>0</v>
      </c>
      <c r="E301" s="78" t="n">
        <f aca="true">IF(AND($B301&gt;Input!$C$31,$B301&lt;Input!$C$25),PMT(Input!$C$43/(100*12),(OFFSET($A$4,MATCH(Input!$C$25,$B$4:$B$1004,1),0,1,1)-OFFSET($A$4,MATCH(Input!$C$31,$B$4:$B$620,1),0,1,1)),$H$4,0,1),0)</f>
        <v>0</v>
      </c>
      <c r="F301" s="78" t="n">
        <f aca="false">($F300+$D301+$E301)*(1+Input!$C$43/(100*12))</f>
        <v>0</v>
      </c>
    </row>
    <row r="302" customFormat="false" ht="12.8" hidden="false" customHeight="false" outlineLevel="0" collapsed="false">
      <c r="A302" s="76" t="n">
        <v>298</v>
      </c>
      <c r="B302" s="77" t="n">
        <f aca="false">EOMONTH(Input!$C$7,A302)</f>
        <v>51986</v>
      </c>
      <c r="D302" s="78" t="n">
        <f aca="false">IF(AND($B302&lt;Input!$C$31,$B302&lt;Input!$G$31),Input!$C$44,0)</f>
        <v>0</v>
      </c>
      <c r="E302" s="78" t="n">
        <f aca="true">IF(AND($B302&gt;Input!$C$31,$B302&lt;Input!$C$25),PMT(Input!$C$43/(100*12),(OFFSET($A$4,MATCH(Input!$C$25,$B$4:$B$1004,1),0,1,1)-OFFSET($A$4,MATCH(Input!$C$31,$B$4:$B$620,1),0,1,1)),$H$4,0,1),0)</f>
        <v>0</v>
      </c>
      <c r="F302" s="78" t="n">
        <f aca="false">($F301+$D302+$E302)*(1+Input!$C$43/(100*12))</f>
        <v>0</v>
      </c>
    </row>
    <row r="303" customFormat="false" ht="12.8" hidden="false" customHeight="false" outlineLevel="0" collapsed="false">
      <c r="A303" s="76" t="n">
        <v>299</v>
      </c>
      <c r="B303" s="77" t="n">
        <f aca="false">EOMONTH(Input!$C$7,A303)</f>
        <v>52017</v>
      </c>
      <c r="D303" s="78" t="n">
        <f aca="false">IF(AND($B303&lt;Input!$C$31,$B303&lt;Input!$G$31),Input!$C$44,0)</f>
        <v>0</v>
      </c>
      <c r="E303" s="78" t="n">
        <f aca="true">IF(AND($B303&gt;Input!$C$31,$B303&lt;Input!$C$25),PMT(Input!$C$43/(100*12),(OFFSET($A$4,MATCH(Input!$C$25,$B$4:$B$1004,1),0,1,1)-OFFSET($A$4,MATCH(Input!$C$31,$B$4:$B$620,1),0,1,1)),$H$4,0,1),0)</f>
        <v>-0</v>
      </c>
      <c r="F303" s="78" t="n">
        <f aca="false">($F302+$D303+$E303)*(1+Input!$C$43/(100*12))</f>
        <v>0</v>
      </c>
    </row>
    <row r="304" customFormat="false" ht="12.8" hidden="false" customHeight="false" outlineLevel="0" collapsed="false">
      <c r="A304" s="76" t="n">
        <v>300</v>
      </c>
      <c r="B304" s="77" t="n">
        <f aca="false">EOMONTH(Input!$C$7,A304)</f>
        <v>52047</v>
      </c>
      <c r="D304" s="78" t="n">
        <f aca="false">IF(AND($B304&lt;Input!$C$31,$B304&lt;Input!$G$31),Input!$C$44,0)</f>
        <v>0</v>
      </c>
      <c r="E304" s="78" t="n">
        <f aca="true">IF(AND($B304&gt;Input!$C$31,$B304&lt;Input!$C$25),PMT(Input!$C$43/(100*12),(OFFSET($A$4,MATCH(Input!$C$25,$B$4:$B$1004,1),0,1,1)-OFFSET($A$4,MATCH(Input!$C$31,$B$4:$B$620,1),0,1,1)),$H$4,0,1),0)</f>
        <v>-0</v>
      </c>
      <c r="F304" s="78" t="n">
        <f aca="false">($F303+$D304+$E304)*(1+Input!$C$43/(100*12))</f>
        <v>0</v>
      </c>
    </row>
    <row r="305" customFormat="false" ht="12.8" hidden="false" customHeight="false" outlineLevel="0" collapsed="false">
      <c r="A305" s="76" t="n">
        <v>301</v>
      </c>
      <c r="B305" s="77" t="n">
        <f aca="false">EOMONTH(Input!$C$7,A305)</f>
        <v>52078</v>
      </c>
      <c r="D305" s="78" t="n">
        <f aca="false">IF(AND($B305&lt;Input!$C$31,$B305&lt;Input!$G$31),Input!$C$44,0)</f>
        <v>0</v>
      </c>
      <c r="E305" s="78" t="n">
        <f aca="true">IF(AND($B305&gt;Input!$C$31,$B305&lt;Input!$C$25),PMT(Input!$C$43/(100*12),(OFFSET($A$4,MATCH(Input!$C$25,$B$4:$B$1004,1),0,1,1)-OFFSET($A$4,MATCH(Input!$C$31,$B$4:$B$620,1),0,1,1)),$H$4,0,1),0)</f>
        <v>-0</v>
      </c>
      <c r="F305" s="78" t="n">
        <f aca="false">($F304+$D305+$E305)*(1+Input!$C$43/(100*12))</f>
        <v>0</v>
      </c>
    </row>
    <row r="306" customFormat="false" ht="12.8" hidden="false" customHeight="false" outlineLevel="0" collapsed="false">
      <c r="A306" s="76" t="n">
        <v>302</v>
      </c>
      <c r="B306" s="77" t="n">
        <f aca="false">EOMONTH(Input!$C$7,A306)</f>
        <v>52109</v>
      </c>
      <c r="D306" s="78" t="n">
        <f aca="false">IF(AND($B306&lt;Input!$C$31,$B306&lt;Input!$G$31),Input!$C$44,0)</f>
        <v>0</v>
      </c>
      <c r="E306" s="78" t="n">
        <f aca="true">IF(AND($B306&gt;Input!$C$31,$B306&lt;Input!$C$25),PMT(Input!$C$43/(100*12),(OFFSET($A$4,MATCH(Input!$C$25,$B$4:$B$1004,1),0,1,1)-OFFSET($A$4,MATCH(Input!$C$31,$B$4:$B$620,1),0,1,1)),$H$4,0,1),0)</f>
        <v>-0</v>
      </c>
      <c r="F306" s="78" t="n">
        <f aca="false">($F305+$D306+$E306)*(1+Input!$C$43/(100*12))</f>
        <v>0</v>
      </c>
    </row>
    <row r="307" customFormat="false" ht="12.8" hidden="false" customHeight="false" outlineLevel="0" collapsed="false">
      <c r="A307" s="76" t="n">
        <v>303</v>
      </c>
      <c r="B307" s="77" t="n">
        <f aca="false">EOMONTH(Input!$C$7,A307)</f>
        <v>52139</v>
      </c>
      <c r="D307" s="78" t="n">
        <f aca="false">IF(AND($B307&lt;Input!$C$31,$B307&lt;Input!$G$31),Input!$C$44,0)</f>
        <v>0</v>
      </c>
      <c r="E307" s="78" t="n">
        <f aca="true">IF(AND($B307&gt;Input!$C$31,$B307&lt;Input!$C$25),PMT(Input!$C$43/(100*12),(OFFSET($A$4,MATCH(Input!$C$25,$B$4:$B$1004,1),0,1,1)-OFFSET($A$4,MATCH(Input!$C$31,$B$4:$B$620,1),0,1,1)),$H$4,0,1),0)</f>
        <v>-0</v>
      </c>
      <c r="F307" s="78" t="n">
        <f aca="false">($F306+$D307+$E307)*(1+Input!$C$43/(100*12))</f>
        <v>0</v>
      </c>
    </row>
    <row r="308" customFormat="false" ht="12.8" hidden="false" customHeight="false" outlineLevel="0" collapsed="false">
      <c r="A308" s="76" t="n">
        <v>304</v>
      </c>
      <c r="B308" s="77" t="n">
        <f aca="false">EOMONTH(Input!$C$7,A308)</f>
        <v>52170</v>
      </c>
      <c r="D308" s="78" t="n">
        <f aca="false">IF(AND($B308&lt;Input!$C$31,$B308&lt;Input!$G$31),Input!$C$44,0)</f>
        <v>0</v>
      </c>
      <c r="E308" s="78" t="n">
        <f aca="true">IF(AND($B308&gt;Input!$C$31,$B308&lt;Input!$C$25),PMT(Input!$C$43/(100*12),(OFFSET($A$4,MATCH(Input!$C$25,$B$4:$B$1004,1),0,1,1)-OFFSET($A$4,MATCH(Input!$C$31,$B$4:$B$620,1),0,1,1)),$H$4,0,1),0)</f>
        <v>-0</v>
      </c>
      <c r="F308" s="78" t="n">
        <f aca="false">($F307+$D308+$E308)*(1+Input!$C$43/(100*12))</f>
        <v>0</v>
      </c>
    </row>
    <row r="309" customFormat="false" ht="12.8" hidden="false" customHeight="false" outlineLevel="0" collapsed="false">
      <c r="A309" s="76" t="n">
        <v>305</v>
      </c>
      <c r="B309" s="77" t="n">
        <f aca="false">EOMONTH(Input!$C$7,A309)</f>
        <v>52200</v>
      </c>
      <c r="D309" s="78" t="n">
        <f aca="false">IF(AND($B309&lt;Input!$C$31,$B309&lt;Input!$G$31),Input!$C$44,0)</f>
        <v>0</v>
      </c>
      <c r="E309" s="78" t="n">
        <f aca="true">IF(AND($B309&gt;Input!$C$31,$B309&lt;Input!$C$25),PMT(Input!$C$43/(100*12),(OFFSET($A$4,MATCH(Input!$C$25,$B$4:$B$1004,1),0,1,1)-OFFSET($A$4,MATCH(Input!$C$31,$B$4:$B$620,1),0,1,1)),$H$4,0,1),0)</f>
        <v>-0</v>
      </c>
      <c r="F309" s="78" t="n">
        <f aca="false">($F308+$D309+$E309)*(1+Input!$C$43/(100*12))</f>
        <v>0</v>
      </c>
    </row>
    <row r="310" customFormat="false" ht="12.8" hidden="false" customHeight="false" outlineLevel="0" collapsed="false">
      <c r="A310" s="76" t="n">
        <v>306</v>
      </c>
      <c r="B310" s="77" t="n">
        <f aca="false">EOMONTH(Input!$C$7,A310)</f>
        <v>52231</v>
      </c>
      <c r="D310" s="78" t="n">
        <f aca="false">IF(AND($B310&lt;Input!$C$31,$B310&lt;Input!$G$31),Input!$C$44,0)</f>
        <v>0</v>
      </c>
      <c r="E310" s="78" t="n">
        <f aca="true">IF(AND($B310&gt;Input!$C$31,$B310&lt;Input!$C$25),PMT(Input!$C$43/(100*12),(OFFSET($A$4,MATCH(Input!$C$25,$B$4:$B$1004,1),0,1,1)-OFFSET($A$4,MATCH(Input!$C$31,$B$4:$B$620,1),0,1,1)),$H$4,0,1),0)</f>
        <v>-0</v>
      </c>
      <c r="F310" s="78" t="n">
        <f aca="false">($F309+$D310+$E310)*(1+Input!$C$43/(100*12))</f>
        <v>0</v>
      </c>
    </row>
    <row r="311" customFormat="false" ht="12.8" hidden="false" customHeight="false" outlineLevel="0" collapsed="false">
      <c r="A311" s="76" t="n">
        <v>307</v>
      </c>
      <c r="B311" s="77" t="n">
        <f aca="false">EOMONTH(Input!$C$7,A311)</f>
        <v>52262</v>
      </c>
      <c r="D311" s="78" t="n">
        <f aca="false">IF(AND($B311&lt;Input!$C$31,$B311&lt;Input!$G$31),Input!$C$44,0)</f>
        <v>0</v>
      </c>
      <c r="E311" s="78" t="n">
        <f aca="true">IF(AND($B311&gt;Input!$C$31,$B311&lt;Input!$C$25),PMT(Input!$C$43/(100*12),(OFFSET($A$4,MATCH(Input!$C$25,$B$4:$B$1004,1),0,1,1)-OFFSET($A$4,MATCH(Input!$C$31,$B$4:$B$620,1),0,1,1)),$H$4,0,1),0)</f>
        <v>-0</v>
      </c>
      <c r="F311" s="78" t="n">
        <f aca="false">($F310+$D311+$E311)*(1+Input!$C$43/(100*12))</f>
        <v>0</v>
      </c>
    </row>
    <row r="312" customFormat="false" ht="12.8" hidden="false" customHeight="false" outlineLevel="0" collapsed="false">
      <c r="A312" s="76" t="n">
        <v>308</v>
      </c>
      <c r="B312" s="77" t="n">
        <f aca="false">EOMONTH(Input!$C$7,A312)</f>
        <v>52290</v>
      </c>
      <c r="D312" s="78" t="n">
        <f aca="false">IF(AND($B312&lt;Input!$C$31,$B312&lt;Input!$G$31),Input!$C$44,0)</f>
        <v>0</v>
      </c>
      <c r="E312" s="78" t="n">
        <f aca="true">IF(AND($B312&gt;Input!$C$31,$B312&lt;Input!$C$25),PMT(Input!$C$43/(100*12),(OFFSET($A$4,MATCH(Input!$C$25,$B$4:$B$1004,1),0,1,1)-OFFSET($A$4,MATCH(Input!$C$31,$B$4:$B$620,1),0,1,1)),$H$4,0,1),0)</f>
        <v>-0</v>
      </c>
      <c r="F312" s="78" t="n">
        <f aca="false">($F311+$D312+$E312)*(1+Input!$C$43/(100*12))</f>
        <v>0</v>
      </c>
    </row>
    <row r="313" customFormat="false" ht="12.8" hidden="false" customHeight="false" outlineLevel="0" collapsed="false">
      <c r="A313" s="76" t="n">
        <v>309</v>
      </c>
      <c r="B313" s="77" t="n">
        <f aca="false">EOMONTH(Input!$C$7,A313)</f>
        <v>52321</v>
      </c>
      <c r="D313" s="78" t="n">
        <f aca="false">IF(AND($B313&lt;Input!$C$31,$B313&lt;Input!$G$31),Input!$C$44,0)</f>
        <v>0</v>
      </c>
      <c r="E313" s="78" t="n">
        <f aca="true">IF(AND($B313&gt;Input!$C$31,$B313&lt;Input!$C$25),PMT(Input!$C$43/(100*12),(OFFSET($A$4,MATCH(Input!$C$25,$B$4:$B$1004,1),0,1,1)-OFFSET($A$4,MATCH(Input!$C$31,$B$4:$B$620,1),0,1,1)),$H$4,0,1),0)</f>
        <v>-0</v>
      </c>
      <c r="F313" s="78" t="n">
        <f aca="false">($F312+$D313+$E313)*(1+Input!$C$43/(100*12))</f>
        <v>0</v>
      </c>
    </row>
    <row r="314" customFormat="false" ht="12.8" hidden="false" customHeight="false" outlineLevel="0" collapsed="false">
      <c r="A314" s="76" t="n">
        <v>310</v>
      </c>
      <c r="B314" s="77" t="n">
        <f aca="false">EOMONTH(Input!$C$7,A314)</f>
        <v>52351</v>
      </c>
      <c r="D314" s="78" t="n">
        <f aca="false">IF(AND($B314&lt;Input!$C$31,$B314&lt;Input!$G$31),Input!$C$44,0)</f>
        <v>0</v>
      </c>
      <c r="E314" s="78" t="n">
        <f aca="true">IF(AND($B314&gt;Input!$C$31,$B314&lt;Input!$C$25),PMT(Input!$C$43/(100*12),(OFFSET($A$4,MATCH(Input!$C$25,$B$4:$B$1004,1),0,1,1)-OFFSET($A$4,MATCH(Input!$C$31,$B$4:$B$620,1),0,1,1)),$H$4,0,1),0)</f>
        <v>-0</v>
      </c>
      <c r="F314" s="78" t="n">
        <f aca="false">($F313+$D314+$E314)*(1+Input!$C$43/(100*12))</f>
        <v>0</v>
      </c>
    </row>
    <row r="315" customFormat="false" ht="12.8" hidden="false" customHeight="false" outlineLevel="0" collapsed="false">
      <c r="A315" s="76" t="n">
        <v>311</v>
      </c>
      <c r="B315" s="77" t="n">
        <f aca="false">EOMONTH(Input!$C$7,A315)</f>
        <v>52382</v>
      </c>
      <c r="D315" s="78" t="n">
        <f aca="false">IF(AND($B315&lt;Input!$C$31,$B315&lt;Input!$G$31),Input!$C$44,0)</f>
        <v>0</v>
      </c>
      <c r="E315" s="78" t="n">
        <f aca="true">IF(AND($B315&gt;Input!$C$31,$B315&lt;Input!$C$25),PMT(Input!$C$43/(100*12),(OFFSET($A$4,MATCH(Input!$C$25,$B$4:$B$1004,1),0,1,1)-OFFSET($A$4,MATCH(Input!$C$31,$B$4:$B$620,1),0,1,1)),$H$4,0,1),0)</f>
        <v>-0</v>
      </c>
      <c r="F315" s="78" t="n">
        <f aca="false">($F314+$D315+$E315)*(1+Input!$C$43/(100*12))</f>
        <v>0</v>
      </c>
    </row>
    <row r="316" customFormat="false" ht="12.8" hidden="false" customHeight="false" outlineLevel="0" collapsed="false">
      <c r="A316" s="76" t="n">
        <v>312</v>
      </c>
      <c r="B316" s="77" t="n">
        <f aca="false">EOMONTH(Input!$C$7,A316)</f>
        <v>52412</v>
      </c>
      <c r="D316" s="78" t="n">
        <f aca="false">IF(AND($B316&lt;Input!$C$31,$B316&lt;Input!$G$31),Input!$C$44,0)</f>
        <v>0</v>
      </c>
      <c r="E316" s="78" t="n">
        <f aca="true">IF(AND($B316&gt;Input!$C$31,$B316&lt;Input!$C$25),PMT(Input!$C$43/(100*12),(OFFSET($A$4,MATCH(Input!$C$25,$B$4:$B$1004,1),0,1,1)-OFFSET($A$4,MATCH(Input!$C$31,$B$4:$B$620,1),0,1,1)),$H$4,0,1),0)</f>
        <v>-0</v>
      </c>
      <c r="F316" s="78" t="n">
        <f aca="false">($F315+$D316+$E316)*(1+Input!$C$43/(100*12))</f>
        <v>0</v>
      </c>
    </row>
    <row r="317" customFormat="false" ht="12.8" hidden="false" customHeight="false" outlineLevel="0" collapsed="false">
      <c r="A317" s="76" t="n">
        <v>313</v>
      </c>
      <c r="B317" s="77" t="n">
        <f aca="false">EOMONTH(Input!$C$7,A317)</f>
        <v>52443</v>
      </c>
      <c r="D317" s="78" t="n">
        <f aca="false">IF(AND($B317&lt;Input!$C$31,$B317&lt;Input!$G$31),Input!$C$44,0)</f>
        <v>0</v>
      </c>
      <c r="E317" s="78" t="n">
        <f aca="true">IF(AND($B317&gt;Input!$C$31,$B317&lt;Input!$C$25),PMT(Input!$C$43/(100*12),(OFFSET($A$4,MATCH(Input!$C$25,$B$4:$B$1004,1),0,1,1)-OFFSET($A$4,MATCH(Input!$C$31,$B$4:$B$620,1),0,1,1)),$H$4,0,1),0)</f>
        <v>-0</v>
      </c>
      <c r="F317" s="78" t="n">
        <f aca="false">($F316+$D317+$E317)*(1+Input!$C$43/(100*12))</f>
        <v>0</v>
      </c>
    </row>
    <row r="318" customFormat="false" ht="12.8" hidden="false" customHeight="false" outlineLevel="0" collapsed="false">
      <c r="A318" s="76" t="n">
        <v>314</v>
      </c>
      <c r="B318" s="77" t="n">
        <f aca="false">EOMONTH(Input!$C$7,A318)</f>
        <v>52474</v>
      </c>
      <c r="D318" s="78" t="n">
        <f aca="false">IF(AND($B318&lt;Input!$C$31,$B318&lt;Input!$G$31),Input!$C$44,0)</f>
        <v>0</v>
      </c>
      <c r="E318" s="78" t="n">
        <f aca="true">IF(AND($B318&gt;Input!$C$31,$B318&lt;Input!$C$25),PMT(Input!$C$43/(100*12),(OFFSET($A$4,MATCH(Input!$C$25,$B$4:$B$1004,1),0,1,1)-OFFSET($A$4,MATCH(Input!$C$31,$B$4:$B$620,1),0,1,1)),$H$4,0,1),0)</f>
        <v>-0</v>
      </c>
      <c r="F318" s="78" t="n">
        <f aca="false">($F317+$D318+$E318)*(1+Input!$C$43/(100*12))</f>
        <v>0</v>
      </c>
    </row>
    <row r="319" customFormat="false" ht="12.8" hidden="false" customHeight="false" outlineLevel="0" collapsed="false">
      <c r="A319" s="76" t="n">
        <v>315</v>
      </c>
      <c r="B319" s="77" t="n">
        <f aca="false">EOMONTH(Input!$C$7,A319)</f>
        <v>52504</v>
      </c>
      <c r="D319" s="78" t="n">
        <f aca="false">IF(AND($B319&lt;Input!$C$31,$B319&lt;Input!$G$31),Input!$C$44,0)</f>
        <v>0</v>
      </c>
      <c r="E319" s="78" t="n">
        <f aca="true">IF(AND($B319&gt;Input!$C$31,$B319&lt;Input!$C$25),PMT(Input!$C$43/(100*12),(OFFSET($A$4,MATCH(Input!$C$25,$B$4:$B$1004,1),0,1,1)-OFFSET($A$4,MATCH(Input!$C$31,$B$4:$B$620,1),0,1,1)),$H$4,0,1),0)</f>
        <v>-0</v>
      </c>
      <c r="F319" s="78" t="n">
        <f aca="false">($F318+$D319+$E319)*(1+Input!$C$43/(100*12))</f>
        <v>0</v>
      </c>
    </row>
    <row r="320" customFormat="false" ht="12.8" hidden="false" customHeight="false" outlineLevel="0" collapsed="false">
      <c r="A320" s="76" t="n">
        <v>316</v>
      </c>
      <c r="B320" s="77" t="n">
        <f aca="false">EOMONTH(Input!$C$7,A320)</f>
        <v>52535</v>
      </c>
      <c r="D320" s="78" t="n">
        <f aca="false">IF(AND($B320&lt;Input!$C$31,$B320&lt;Input!$G$31),Input!$C$44,0)</f>
        <v>0</v>
      </c>
      <c r="E320" s="78" t="n">
        <f aca="true">IF(AND($B320&gt;Input!$C$31,$B320&lt;Input!$C$25),PMT(Input!$C$43/(100*12),(OFFSET($A$4,MATCH(Input!$C$25,$B$4:$B$1004,1),0,1,1)-OFFSET($A$4,MATCH(Input!$C$31,$B$4:$B$620,1),0,1,1)),$H$4,0,1),0)</f>
        <v>-0</v>
      </c>
      <c r="F320" s="78" t="n">
        <f aca="false">($F319+$D320+$E320)*(1+Input!$C$43/(100*12))</f>
        <v>0</v>
      </c>
    </row>
    <row r="321" customFormat="false" ht="12.8" hidden="false" customHeight="false" outlineLevel="0" collapsed="false">
      <c r="A321" s="76" t="n">
        <v>317</v>
      </c>
      <c r="B321" s="77" t="n">
        <f aca="false">EOMONTH(Input!$C$7,A321)</f>
        <v>52565</v>
      </c>
      <c r="D321" s="78" t="n">
        <f aca="false">IF(AND($B321&lt;Input!$C$31,$B321&lt;Input!$G$31),Input!$C$44,0)</f>
        <v>0</v>
      </c>
      <c r="E321" s="78" t="n">
        <f aca="true">IF(AND($B321&gt;Input!$C$31,$B321&lt;Input!$C$25),PMT(Input!$C$43/(100*12),(OFFSET($A$4,MATCH(Input!$C$25,$B$4:$B$1004,1),0,1,1)-OFFSET($A$4,MATCH(Input!$C$31,$B$4:$B$620,1),0,1,1)),$H$4,0,1),0)</f>
        <v>-0</v>
      </c>
      <c r="F321" s="78" t="n">
        <f aca="false">($F320+$D321+$E321)*(1+Input!$C$43/(100*12))</f>
        <v>0</v>
      </c>
    </row>
    <row r="322" customFormat="false" ht="12.8" hidden="false" customHeight="false" outlineLevel="0" collapsed="false">
      <c r="A322" s="76" t="n">
        <v>318</v>
      </c>
      <c r="B322" s="77" t="n">
        <f aca="false">EOMONTH(Input!$C$7,A322)</f>
        <v>52596</v>
      </c>
      <c r="D322" s="78" t="n">
        <f aca="false">IF(AND($B322&lt;Input!$C$31,$B322&lt;Input!$G$31),Input!$C$44,0)</f>
        <v>0</v>
      </c>
      <c r="E322" s="78" t="n">
        <f aca="true">IF(AND($B322&gt;Input!$C$31,$B322&lt;Input!$C$25),PMT(Input!$C$43/(100*12),(OFFSET($A$4,MATCH(Input!$C$25,$B$4:$B$1004,1),0,1,1)-OFFSET($A$4,MATCH(Input!$C$31,$B$4:$B$620,1),0,1,1)),$H$4,0,1),0)</f>
        <v>-0</v>
      </c>
      <c r="F322" s="78" t="n">
        <f aca="false">($F321+$D322+$E322)*(1+Input!$C$43/(100*12))</f>
        <v>0</v>
      </c>
    </row>
    <row r="323" customFormat="false" ht="12.8" hidden="false" customHeight="false" outlineLevel="0" collapsed="false">
      <c r="A323" s="76" t="n">
        <v>319</v>
      </c>
      <c r="B323" s="77" t="n">
        <f aca="false">EOMONTH(Input!$C$7,A323)</f>
        <v>52627</v>
      </c>
      <c r="D323" s="78" t="n">
        <f aca="false">IF(AND($B323&lt;Input!$C$31,$B323&lt;Input!$G$31),Input!$C$44,0)</f>
        <v>0</v>
      </c>
      <c r="E323" s="78" t="n">
        <f aca="true">IF(AND($B323&gt;Input!$C$31,$B323&lt;Input!$C$25),PMT(Input!$C$43/(100*12),(OFFSET($A$4,MATCH(Input!$C$25,$B$4:$B$1004,1),0,1,1)-OFFSET($A$4,MATCH(Input!$C$31,$B$4:$B$620,1),0,1,1)),$H$4,0,1),0)</f>
        <v>-0</v>
      </c>
      <c r="F323" s="78" t="n">
        <f aca="false">($F322+$D323+$E323)*(1+Input!$C$43/(100*12))</f>
        <v>0</v>
      </c>
    </row>
    <row r="324" customFormat="false" ht="12.8" hidden="false" customHeight="false" outlineLevel="0" collapsed="false">
      <c r="A324" s="76" t="n">
        <v>320</v>
      </c>
      <c r="B324" s="77" t="n">
        <f aca="false">EOMONTH(Input!$C$7,A324)</f>
        <v>52656</v>
      </c>
      <c r="D324" s="78" t="n">
        <f aca="false">IF(AND($B324&lt;Input!$C$31,$B324&lt;Input!$G$31),Input!$C$44,0)</f>
        <v>0</v>
      </c>
      <c r="E324" s="78" t="n">
        <f aca="true">IF(AND($B324&gt;Input!$C$31,$B324&lt;Input!$C$25),PMT(Input!$C$43/(100*12),(OFFSET($A$4,MATCH(Input!$C$25,$B$4:$B$1004,1),0,1,1)-OFFSET($A$4,MATCH(Input!$C$31,$B$4:$B$620,1),0,1,1)),$H$4,0,1),0)</f>
        <v>-0</v>
      </c>
      <c r="F324" s="78" t="n">
        <f aca="false">($F323+$D324+$E324)*(1+Input!$C$43/(100*12))</f>
        <v>0</v>
      </c>
    </row>
    <row r="325" customFormat="false" ht="12.8" hidden="false" customHeight="false" outlineLevel="0" collapsed="false">
      <c r="A325" s="76" t="n">
        <v>321</v>
      </c>
      <c r="B325" s="77" t="n">
        <f aca="false">EOMONTH(Input!$C$7,A325)</f>
        <v>52687</v>
      </c>
      <c r="D325" s="78" t="n">
        <f aca="false">IF(AND($B325&lt;Input!$C$31,$B325&lt;Input!$G$31),Input!$C$44,0)</f>
        <v>0</v>
      </c>
      <c r="E325" s="78" t="n">
        <f aca="true">IF(AND($B325&gt;Input!$C$31,$B325&lt;Input!$C$25),PMT(Input!$C$43/(100*12),(OFFSET($A$4,MATCH(Input!$C$25,$B$4:$B$1004,1),0,1,1)-OFFSET($A$4,MATCH(Input!$C$31,$B$4:$B$620,1),0,1,1)),$H$4,0,1),0)</f>
        <v>-0</v>
      </c>
      <c r="F325" s="78" t="n">
        <f aca="false">($F324+$D325+$E325)*(1+Input!$C$43/(100*12))</f>
        <v>0</v>
      </c>
    </row>
    <row r="326" customFormat="false" ht="12.8" hidden="false" customHeight="false" outlineLevel="0" collapsed="false">
      <c r="A326" s="76" t="n">
        <v>322</v>
      </c>
      <c r="B326" s="77" t="n">
        <f aca="false">EOMONTH(Input!$C$7,A326)</f>
        <v>52717</v>
      </c>
      <c r="D326" s="78" t="n">
        <f aca="false">IF(AND($B326&lt;Input!$C$31,$B326&lt;Input!$G$31),Input!$C$44,0)</f>
        <v>0</v>
      </c>
      <c r="E326" s="78" t="n">
        <f aca="true">IF(AND($B326&gt;Input!$C$31,$B326&lt;Input!$C$25),PMT(Input!$C$43/(100*12),(OFFSET($A$4,MATCH(Input!$C$25,$B$4:$B$1004,1),0,1,1)-OFFSET($A$4,MATCH(Input!$C$31,$B$4:$B$620,1),0,1,1)),$H$4,0,1),0)</f>
        <v>-0</v>
      </c>
      <c r="F326" s="78" t="n">
        <f aca="false">($F325+$D326+$E326)*(1+Input!$C$43/(100*12))</f>
        <v>0</v>
      </c>
    </row>
    <row r="327" customFormat="false" ht="12.8" hidden="false" customHeight="false" outlineLevel="0" collapsed="false">
      <c r="A327" s="76" t="n">
        <v>323</v>
      </c>
      <c r="B327" s="77" t="n">
        <f aca="false">EOMONTH(Input!$C$7,A327)</f>
        <v>52748</v>
      </c>
      <c r="D327" s="78" t="n">
        <f aca="false">IF(AND($B327&lt;Input!$C$31,$B327&lt;Input!$G$31),Input!$C$44,0)</f>
        <v>0</v>
      </c>
      <c r="E327" s="78" t="n">
        <f aca="true">IF(AND($B327&gt;Input!$C$31,$B327&lt;Input!$C$25),PMT(Input!$C$43/(100*12),(OFFSET($A$4,MATCH(Input!$C$25,$B$4:$B$1004,1),0,1,1)-OFFSET($A$4,MATCH(Input!$C$31,$B$4:$B$620,1),0,1,1)),$H$4,0,1),0)</f>
        <v>-0</v>
      </c>
      <c r="F327" s="78" t="n">
        <f aca="false">($F326+$D327+$E327)*(1+Input!$C$43/(100*12))</f>
        <v>0</v>
      </c>
    </row>
    <row r="328" customFormat="false" ht="12.8" hidden="false" customHeight="false" outlineLevel="0" collapsed="false">
      <c r="A328" s="76" t="n">
        <v>324</v>
      </c>
      <c r="B328" s="77" t="n">
        <f aca="false">EOMONTH(Input!$C$7,A328)</f>
        <v>52778</v>
      </c>
      <c r="D328" s="78" t="n">
        <f aca="false">IF(AND($B328&lt;Input!$C$31,$B328&lt;Input!$G$31),Input!$C$44,0)</f>
        <v>0</v>
      </c>
      <c r="E328" s="78" t="n">
        <f aca="true">IF(AND($B328&gt;Input!$C$31,$B328&lt;Input!$C$25),PMT(Input!$C$43/(100*12),(OFFSET($A$4,MATCH(Input!$C$25,$B$4:$B$1004,1),0,1,1)-OFFSET($A$4,MATCH(Input!$C$31,$B$4:$B$620,1),0,1,1)),$H$4,0,1),0)</f>
        <v>-0</v>
      </c>
      <c r="F328" s="78" t="n">
        <f aca="false">($F327+$D328+$E328)*(1+Input!$C$43/(100*12))</f>
        <v>0</v>
      </c>
    </row>
    <row r="329" customFormat="false" ht="12.8" hidden="false" customHeight="false" outlineLevel="0" collapsed="false">
      <c r="A329" s="76" t="n">
        <v>325</v>
      </c>
      <c r="B329" s="77" t="n">
        <f aca="false">EOMONTH(Input!$C$7,A329)</f>
        <v>52809</v>
      </c>
      <c r="D329" s="78" t="n">
        <f aca="false">IF(AND($B329&lt;Input!$C$31,$B329&lt;Input!$G$31),Input!$C$44,0)</f>
        <v>0</v>
      </c>
      <c r="E329" s="78" t="n">
        <f aca="true">IF(AND($B329&gt;Input!$C$31,$B329&lt;Input!$C$25),PMT(Input!$C$43/(100*12),(OFFSET($A$4,MATCH(Input!$C$25,$B$4:$B$1004,1),0,1,1)-OFFSET($A$4,MATCH(Input!$C$31,$B$4:$B$620,1),0,1,1)),$H$4,0,1),0)</f>
        <v>-0</v>
      </c>
      <c r="F329" s="78" t="n">
        <f aca="false">($F328+$D329+$E329)*(1+Input!$C$43/(100*12))</f>
        <v>0</v>
      </c>
    </row>
    <row r="330" customFormat="false" ht="12.8" hidden="false" customHeight="false" outlineLevel="0" collapsed="false">
      <c r="A330" s="76" t="n">
        <v>326</v>
      </c>
      <c r="B330" s="77" t="n">
        <f aca="false">EOMONTH(Input!$C$7,A330)</f>
        <v>52840</v>
      </c>
      <c r="D330" s="78" t="n">
        <f aca="false">IF(AND($B330&lt;Input!$C$31,$B330&lt;Input!$G$31),Input!$C$44,0)</f>
        <v>0</v>
      </c>
      <c r="E330" s="78" t="n">
        <f aca="true">IF(AND($B330&gt;Input!$C$31,$B330&lt;Input!$C$25),PMT(Input!$C$43/(100*12),(OFFSET($A$4,MATCH(Input!$C$25,$B$4:$B$1004,1),0,1,1)-OFFSET($A$4,MATCH(Input!$C$31,$B$4:$B$620,1),0,1,1)),$H$4,0,1),0)</f>
        <v>-0</v>
      </c>
      <c r="F330" s="78" t="n">
        <f aca="false">($F329+$D330+$E330)*(1+Input!$C$43/(100*12))</f>
        <v>0</v>
      </c>
    </row>
    <row r="331" customFormat="false" ht="12.8" hidden="false" customHeight="false" outlineLevel="0" collapsed="false">
      <c r="A331" s="76" t="n">
        <v>327</v>
      </c>
      <c r="B331" s="77" t="n">
        <f aca="false">EOMONTH(Input!$C$7,A331)</f>
        <v>52870</v>
      </c>
      <c r="D331" s="78" t="n">
        <f aca="false">IF(AND($B331&lt;Input!$C$31,$B331&lt;Input!$G$31),Input!$C$44,0)</f>
        <v>0</v>
      </c>
      <c r="E331" s="78" t="n">
        <f aca="true">IF(AND($B331&gt;Input!$C$31,$B331&lt;Input!$C$25),PMT(Input!$C$43/(100*12),(OFFSET($A$4,MATCH(Input!$C$25,$B$4:$B$1004,1),0,1,1)-OFFSET($A$4,MATCH(Input!$C$31,$B$4:$B$620,1),0,1,1)),$H$4,0,1),0)</f>
        <v>-0</v>
      </c>
      <c r="F331" s="78" t="n">
        <f aca="false">($F330+$D331+$E331)*(1+Input!$C$43/(100*12))</f>
        <v>0</v>
      </c>
    </row>
    <row r="332" customFormat="false" ht="12.8" hidden="false" customHeight="false" outlineLevel="0" collapsed="false">
      <c r="A332" s="76" t="n">
        <v>328</v>
      </c>
      <c r="B332" s="77" t="n">
        <f aca="false">EOMONTH(Input!$C$7,A332)</f>
        <v>52901</v>
      </c>
      <c r="D332" s="78" t="n">
        <f aca="false">IF(AND($B332&lt;Input!$C$31,$B332&lt;Input!$G$31),Input!$C$44,0)</f>
        <v>0</v>
      </c>
      <c r="E332" s="78" t="n">
        <f aca="true">IF(AND($B332&gt;Input!$C$31,$B332&lt;Input!$C$25),PMT(Input!$C$43/(100*12),(OFFSET($A$4,MATCH(Input!$C$25,$B$4:$B$1004,1),0,1,1)-OFFSET($A$4,MATCH(Input!$C$31,$B$4:$B$620,1),0,1,1)),$H$4,0,1),0)</f>
        <v>-0</v>
      </c>
      <c r="F332" s="78" t="n">
        <f aca="false">($F331+$D332+$E332)*(1+Input!$C$43/(100*12))</f>
        <v>0</v>
      </c>
    </row>
    <row r="333" customFormat="false" ht="12.8" hidden="false" customHeight="false" outlineLevel="0" collapsed="false">
      <c r="A333" s="76" t="n">
        <v>329</v>
      </c>
      <c r="B333" s="77" t="n">
        <f aca="false">EOMONTH(Input!$C$7,A333)</f>
        <v>52931</v>
      </c>
      <c r="D333" s="78" t="n">
        <f aca="false">IF(AND($B333&lt;Input!$C$31,$B333&lt;Input!$G$31),Input!$C$44,0)</f>
        <v>0</v>
      </c>
      <c r="E333" s="78" t="n">
        <f aca="true">IF(AND($B333&gt;Input!$C$31,$B333&lt;Input!$C$25),PMT(Input!$C$43/(100*12),(OFFSET($A$4,MATCH(Input!$C$25,$B$4:$B$1004,1),0,1,1)-OFFSET($A$4,MATCH(Input!$C$31,$B$4:$B$620,1),0,1,1)),$H$4,0,1),0)</f>
        <v>-0</v>
      </c>
      <c r="F333" s="78" t="n">
        <f aca="false">($F332+$D333+$E333)*(1+Input!$C$43/(100*12))</f>
        <v>0</v>
      </c>
    </row>
    <row r="334" customFormat="false" ht="12.8" hidden="false" customHeight="false" outlineLevel="0" collapsed="false">
      <c r="A334" s="76" t="n">
        <v>330</v>
      </c>
      <c r="B334" s="77" t="n">
        <f aca="false">EOMONTH(Input!$C$7,A334)</f>
        <v>52962</v>
      </c>
      <c r="D334" s="78" t="n">
        <f aca="false">IF(AND($B334&lt;Input!$C$31,$B334&lt;Input!$G$31),Input!$C$44,0)</f>
        <v>0</v>
      </c>
      <c r="E334" s="78" t="n">
        <f aca="true">IF(AND($B334&gt;Input!$C$31,$B334&lt;Input!$C$25),PMT(Input!$C$43/(100*12),(OFFSET($A$4,MATCH(Input!$C$25,$B$4:$B$1004,1),0,1,1)-OFFSET($A$4,MATCH(Input!$C$31,$B$4:$B$620,1),0,1,1)),$H$4,0,1),0)</f>
        <v>-0</v>
      </c>
      <c r="F334" s="78" t="n">
        <f aca="false">($F333+$D334+$E334)*(1+Input!$C$43/(100*12))</f>
        <v>0</v>
      </c>
    </row>
    <row r="335" customFormat="false" ht="12.8" hidden="false" customHeight="false" outlineLevel="0" collapsed="false">
      <c r="A335" s="76" t="n">
        <v>331</v>
      </c>
      <c r="B335" s="77" t="n">
        <f aca="false">EOMONTH(Input!$C$7,A335)</f>
        <v>52993</v>
      </c>
      <c r="D335" s="78" t="n">
        <f aca="false">IF(AND($B335&lt;Input!$C$31,$B335&lt;Input!$G$31),Input!$C$44,0)</f>
        <v>0</v>
      </c>
      <c r="E335" s="78" t="n">
        <f aca="true">IF(AND($B335&gt;Input!$C$31,$B335&lt;Input!$C$25),PMT(Input!$C$43/(100*12),(OFFSET($A$4,MATCH(Input!$C$25,$B$4:$B$1004,1),0,1,1)-OFFSET($A$4,MATCH(Input!$C$31,$B$4:$B$620,1),0,1,1)),$H$4,0,1),0)</f>
        <v>-0</v>
      </c>
      <c r="F335" s="78" t="n">
        <f aca="false">($F334+$D335+$E335)*(1+Input!$C$43/(100*12))</f>
        <v>0</v>
      </c>
    </row>
    <row r="336" customFormat="false" ht="12.8" hidden="false" customHeight="false" outlineLevel="0" collapsed="false">
      <c r="A336" s="76" t="n">
        <v>332</v>
      </c>
      <c r="B336" s="77" t="n">
        <f aca="false">EOMONTH(Input!$C$7,A336)</f>
        <v>53021</v>
      </c>
      <c r="D336" s="78" t="n">
        <f aca="false">IF(AND($B336&lt;Input!$C$31,$B336&lt;Input!$G$31),Input!$C$44,0)</f>
        <v>0</v>
      </c>
      <c r="E336" s="78" t="n">
        <f aca="true">IF(AND($B336&gt;Input!$C$31,$B336&lt;Input!$C$25),PMT(Input!$C$43/(100*12),(OFFSET($A$4,MATCH(Input!$C$25,$B$4:$B$1004,1),0,1,1)-OFFSET($A$4,MATCH(Input!$C$31,$B$4:$B$620,1),0,1,1)),$H$4,0,1),0)</f>
        <v>-0</v>
      </c>
      <c r="F336" s="78" t="n">
        <f aca="false">($F335+$D336+$E336)*(1+Input!$C$43/(100*12))</f>
        <v>0</v>
      </c>
    </row>
    <row r="337" customFormat="false" ht="12.8" hidden="false" customHeight="false" outlineLevel="0" collapsed="false">
      <c r="A337" s="76" t="n">
        <v>333</v>
      </c>
      <c r="B337" s="77" t="n">
        <f aca="false">EOMONTH(Input!$C$7,A337)</f>
        <v>53052</v>
      </c>
      <c r="D337" s="78" t="n">
        <f aca="false">IF(AND($B337&lt;Input!$C$31,$B337&lt;Input!$G$31),Input!$C$44,0)</f>
        <v>0</v>
      </c>
      <c r="E337" s="78" t="n">
        <f aca="true">IF(AND($B337&gt;Input!$C$31,$B337&lt;Input!$C$25),PMT(Input!$C$43/(100*12),(OFFSET($A$4,MATCH(Input!$C$25,$B$4:$B$1004,1),0,1,1)-OFFSET($A$4,MATCH(Input!$C$31,$B$4:$B$620,1),0,1,1)),$H$4,0,1),0)</f>
        <v>-0</v>
      </c>
      <c r="F337" s="78" t="n">
        <f aca="false">($F336+$D337+$E337)*(1+Input!$C$43/(100*12))</f>
        <v>0</v>
      </c>
    </row>
    <row r="338" customFormat="false" ht="12.8" hidden="false" customHeight="false" outlineLevel="0" collapsed="false">
      <c r="A338" s="76" t="n">
        <v>334</v>
      </c>
      <c r="B338" s="77" t="n">
        <f aca="false">EOMONTH(Input!$C$7,A338)</f>
        <v>53082</v>
      </c>
      <c r="D338" s="78" t="n">
        <f aca="false">IF(AND($B338&lt;Input!$C$31,$B338&lt;Input!$G$31),Input!$C$44,0)</f>
        <v>0</v>
      </c>
      <c r="E338" s="78" t="n">
        <f aca="true">IF(AND($B338&gt;Input!$C$31,$B338&lt;Input!$C$25),PMT(Input!$C$43/(100*12),(OFFSET($A$4,MATCH(Input!$C$25,$B$4:$B$1004,1),0,1,1)-OFFSET($A$4,MATCH(Input!$C$31,$B$4:$B$620,1),0,1,1)),$H$4,0,1),0)</f>
        <v>-0</v>
      </c>
      <c r="F338" s="78" t="n">
        <f aca="false">($F337+$D338+$E338)*(1+Input!$C$43/(100*12))</f>
        <v>0</v>
      </c>
    </row>
    <row r="339" customFormat="false" ht="12.8" hidden="false" customHeight="false" outlineLevel="0" collapsed="false">
      <c r="A339" s="76" t="n">
        <v>335</v>
      </c>
      <c r="B339" s="77" t="n">
        <f aca="false">EOMONTH(Input!$C$7,A339)</f>
        <v>53113</v>
      </c>
      <c r="D339" s="78" t="n">
        <f aca="false">IF(AND($B339&lt;Input!$C$31,$B339&lt;Input!$G$31),Input!$C$44,0)</f>
        <v>0</v>
      </c>
      <c r="E339" s="78" t="n">
        <f aca="true">IF(AND($B339&gt;Input!$C$31,$B339&lt;Input!$C$25),PMT(Input!$C$43/(100*12),(OFFSET($A$4,MATCH(Input!$C$25,$B$4:$B$1004,1),0,1,1)-OFFSET($A$4,MATCH(Input!$C$31,$B$4:$B$620,1),0,1,1)),$H$4,0,1),0)</f>
        <v>-0</v>
      </c>
      <c r="F339" s="78" t="n">
        <f aca="false">($F338+$D339+$E339)*(1+Input!$C$43/(100*12))</f>
        <v>0</v>
      </c>
    </row>
    <row r="340" customFormat="false" ht="12.8" hidden="false" customHeight="false" outlineLevel="0" collapsed="false">
      <c r="A340" s="76" t="n">
        <v>336</v>
      </c>
      <c r="B340" s="77" t="n">
        <f aca="false">EOMONTH(Input!$C$7,A340)</f>
        <v>53143</v>
      </c>
      <c r="D340" s="78" t="n">
        <f aca="false">IF(AND($B340&lt;Input!$C$31,$B340&lt;Input!$G$31),Input!$C$44,0)</f>
        <v>0</v>
      </c>
      <c r="E340" s="78" t="n">
        <f aca="true">IF(AND($B340&gt;Input!$C$31,$B340&lt;Input!$C$25),PMT(Input!$C$43/(100*12),(OFFSET($A$4,MATCH(Input!$C$25,$B$4:$B$1004,1),0,1,1)-OFFSET($A$4,MATCH(Input!$C$31,$B$4:$B$620,1),0,1,1)),$H$4,0,1),0)</f>
        <v>-0</v>
      </c>
      <c r="F340" s="78" t="n">
        <f aca="false">($F339+$D340+$E340)*(1+Input!$C$43/(100*12))</f>
        <v>0</v>
      </c>
    </row>
    <row r="341" customFormat="false" ht="12.8" hidden="false" customHeight="false" outlineLevel="0" collapsed="false">
      <c r="A341" s="76" t="n">
        <v>337</v>
      </c>
      <c r="B341" s="77" t="n">
        <f aca="false">EOMONTH(Input!$C$7,A341)</f>
        <v>53174</v>
      </c>
      <c r="D341" s="78" t="n">
        <f aca="false">IF(AND($B341&lt;Input!$C$31,$B341&lt;Input!$G$31),Input!$C$44,0)</f>
        <v>0</v>
      </c>
      <c r="E341" s="78" t="n">
        <f aca="true">IF(AND($B341&gt;Input!$C$31,$B341&lt;Input!$C$25),PMT(Input!$C$43/(100*12),(OFFSET($A$4,MATCH(Input!$C$25,$B$4:$B$1004,1),0,1,1)-OFFSET($A$4,MATCH(Input!$C$31,$B$4:$B$620,1),0,1,1)),$H$4,0,1),0)</f>
        <v>-0</v>
      </c>
      <c r="F341" s="78" t="n">
        <f aca="false">($F340+$D341+$E341)*(1+Input!$C$43/(100*12))</f>
        <v>0</v>
      </c>
    </row>
    <row r="342" customFormat="false" ht="12.8" hidden="false" customHeight="false" outlineLevel="0" collapsed="false">
      <c r="A342" s="76" t="n">
        <v>338</v>
      </c>
      <c r="B342" s="77" t="n">
        <f aca="false">EOMONTH(Input!$C$7,A342)</f>
        <v>53205</v>
      </c>
      <c r="D342" s="78" t="n">
        <f aca="false">IF(AND($B342&lt;Input!$C$31,$B342&lt;Input!$G$31),Input!$C$44,0)</f>
        <v>0</v>
      </c>
      <c r="E342" s="78" t="n">
        <f aca="true">IF(AND($B342&gt;Input!$C$31,$B342&lt;Input!$C$25),PMT(Input!$C$43/(100*12),(OFFSET($A$4,MATCH(Input!$C$25,$B$4:$B$1004,1),0,1,1)-OFFSET($A$4,MATCH(Input!$C$31,$B$4:$B$620,1),0,1,1)),$H$4,0,1),0)</f>
        <v>-0</v>
      </c>
      <c r="F342" s="78" t="n">
        <f aca="false">($F341+$D342+$E342)*(1+Input!$C$43/(100*12))</f>
        <v>0</v>
      </c>
    </row>
    <row r="343" customFormat="false" ht="12.8" hidden="false" customHeight="false" outlineLevel="0" collapsed="false">
      <c r="A343" s="76" t="n">
        <v>339</v>
      </c>
      <c r="B343" s="77" t="n">
        <f aca="false">EOMONTH(Input!$C$7,A343)</f>
        <v>53235</v>
      </c>
      <c r="D343" s="78" t="n">
        <f aca="false">IF(AND($B343&lt;Input!$C$31,$B343&lt;Input!$G$31),Input!$C$44,0)</f>
        <v>0</v>
      </c>
      <c r="E343" s="78" t="n">
        <f aca="true">IF(AND($B343&gt;Input!$C$31,$B343&lt;Input!$C$25),PMT(Input!$C$43/(100*12),(OFFSET($A$4,MATCH(Input!$C$25,$B$4:$B$1004,1),0,1,1)-OFFSET($A$4,MATCH(Input!$C$31,$B$4:$B$620,1),0,1,1)),$H$4,0,1),0)</f>
        <v>-0</v>
      </c>
      <c r="F343" s="78" t="n">
        <f aca="false">($F342+$D343+$E343)*(1+Input!$C$43/(100*12))</f>
        <v>0</v>
      </c>
    </row>
    <row r="344" customFormat="false" ht="12.8" hidden="false" customHeight="false" outlineLevel="0" collapsed="false">
      <c r="A344" s="76" t="n">
        <v>340</v>
      </c>
      <c r="B344" s="77" t="n">
        <f aca="false">EOMONTH(Input!$C$7,A344)</f>
        <v>53266</v>
      </c>
      <c r="D344" s="78" t="n">
        <f aca="false">IF(AND($B344&lt;Input!$C$31,$B344&lt;Input!$G$31),Input!$C$44,0)</f>
        <v>0</v>
      </c>
      <c r="E344" s="78" t="n">
        <f aca="true">IF(AND($B344&gt;Input!$C$31,$B344&lt;Input!$C$25),PMT(Input!$C$43/(100*12),(OFFSET($A$4,MATCH(Input!$C$25,$B$4:$B$1004,1),0,1,1)-OFFSET($A$4,MATCH(Input!$C$31,$B$4:$B$620,1),0,1,1)),$H$4,0,1),0)</f>
        <v>-0</v>
      </c>
      <c r="F344" s="78" t="n">
        <f aca="false">($F343+$D344+$E344)*(1+Input!$C$43/(100*12))</f>
        <v>0</v>
      </c>
    </row>
    <row r="345" customFormat="false" ht="12.8" hidden="false" customHeight="false" outlineLevel="0" collapsed="false">
      <c r="A345" s="76" t="n">
        <v>341</v>
      </c>
      <c r="B345" s="77" t="n">
        <f aca="false">EOMONTH(Input!$C$7,A345)</f>
        <v>53296</v>
      </c>
      <c r="D345" s="78" t="n">
        <f aca="false">IF(AND($B345&lt;Input!$C$31,$B345&lt;Input!$G$31),Input!$C$44,0)</f>
        <v>0</v>
      </c>
      <c r="E345" s="78" t="n">
        <f aca="true">IF(AND($B345&gt;Input!$C$31,$B345&lt;Input!$C$25),PMT(Input!$C$43/(100*12),(OFFSET($A$4,MATCH(Input!$C$25,$B$4:$B$1004,1),0,1,1)-OFFSET($A$4,MATCH(Input!$C$31,$B$4:$B$620,1),0,1,1)),$H$4,0,1),0)</f>
        <v>-0</v>
      </c>
      <c r="F345" s="78" t="n">
        <f aca="false">($F344+$D345+$E345)*(1+Input!$C$43/(100*12))</f>
        <v>0</v>
      </c>
    </row>
    <row r="346" customFormat="false" ht="12.8" hidden="false" customHeight="false" outlineLevel="0" collapsed="false">
      <c r="A346" s="76" t="n">
        <v>342</v>
      </c>
      <c r="B346" s="77" t="n">
        <f aca="false">EOMONTH(Input!$C$7,A346)</f>
        <v>53327</v>
      </c>
      <c r="D346" s="78" t="n">
        <f aca="false">IF(AND($B346&lt;Input!$C$31,$B346&lt;Input!$G$31),Input!$C$44,0)</f>
        <v>0</v>
      </c>
      <c r="E346" s="78" t="n">
        <f aca="true">IF(AND($B346&gt;Input!$C$31,$B346&lt;Input!$C$25),PMT(Input!$C$43/(100*12),(OFFSET($A$4,MATCH(Input!$C$25,$B$4:$B$1004,1),0,1,1)-OFFSET($A$4,MATCH(Input!$C$31,$B$4:$B$620,1),0,1,1)),$H$4,0,1),0)</f>
        <v>-0</v>
      </c>
      <c r="F346" s="78" t="n">
        <f aca="false">($F345+$D346+$E346)*(1+Input!$C$43/(100*12))</f>
        <v>0</v>
      </c>
    </row>
    <row r="347" customFormat="false" ht="12.8" hidden="false" customHeight="false" outlineLevel="0" collapsed="false">
      <c r="A347" s="76" t="n">
        <v>343</v>
      </c>
      <c r="B347" s="77" t="n">
        <f aca="false">EOMONTH(Input!$C$7,A347)</f>
        <v>53358</v>
      </c>
      <c r="D347" s="78" t="n">
        <f aca="false">IF(AND($B347&lt;Input!$C$31,$B347&lt;Input!$G$31),Input!$C$44,0)</f>
        <v>0</v>
      </c>
      <c r="E347" s="78" t="n">
        <f aca="true">IF(AND($B347&gt;Input!$C$31,$B347&lt;Input!$C$25),PMT(Input!$C$43/(100*12),(OFFSET($A$4,MATCH(Input!$C$25,$B$4:$B$1004,1),0,1,1)-OFFSET($A$4,MATCH(Input!$C$31,$B$4:$B$620,1),0,1,1)),$H$4,0,1),0)</f>
        <v>-0</v>
      </c>
      <c r="F347" s="78" t="n">
        <f aca="false">($F346+$D347+$E347)*(1+Input!$C$43/(100*12))</f>
        <v>0</v>
      </c>
    </row>
    <row r="348" customFormat="false" ht="12.8" hidden="false" customHeight="false" outlineLevel="0" collapsed="false">
      <c r="A348" s="76" t="n">
        <v>344</v>
      </c>
      <c r="B348" s="77" t="n">
        <f aca="false">EOMONTH(Input!$C$7,A348)</f>
        <v>53386</v>
      </c>
      <c r="D348" s="78" t="n">
        <f aca="false">IF(AND($B348&lt;Input!$C$31,$B348&lt;Input!$G$31),Input!$C$44,0)</f>
        <v>0</v>
      </c>
      <c r="E348" s="78" t="n">
        <f aca="true">IF(AND($B348&gt;Input!$C$31,$B348&lt;Input!$C$25),PMT(Input!$C$43/(100*12),(OFFSET($A$4,MATCH(Input!$C$25,$B$4:$B$1004,1),0,1,1)-OFFSET($A$4,MATCH(Input!$C$31,$B$4:$B$620,1),0,1,1)),$H$4,0,1),0)</f>
        <v>-0</v>
      </c>
      <c r="F348" s="78" t="n">
        <f aca="false">($F347+$D348+$E348)*(1+Input!$C$43/(100*12))</f>
        <v>0</v>
      </c>
    </row>
    <row r="349" customFormat="false" ht="12.8" hidden="false" customHeight="false" outlineLevel="0" collapsed="false">
      <c r="A349" s="76" t="n">
        <v>345</v>
      </c>
      <c r="B349" s="77" t="n">
        <f aca="false">EOMONTH(Input!$C$7,A349)</f>
        <v>53417</v>
      </c>
      <c r="D349" s="78" t="n">
        <f aca="false">IF(AND($B349&lt;Input!$C$31,$B349&lt;Input!$G$31),Input!$C$44,0)</f>
        <v>0</v>
      </c>
      <c r="E349" s="78" t="n">
        <f aca="true">IF(AND($B349&gt;Input!$C$31,$B349&lt;Input!$C$25),PMT(Input!$C$43/(100*12),(OFFSET($A$4,MATCH(Input!$C$25,$B$4:$B$1004,1),0,1,1)-OFFSET($A$4,MATCH(Input!$C$31,$B$4:$B$620,1),0,1,1)),$H$4,0,1),0)</f>
        <v>-0</v>
      </c>
      <c r="F349" s="78" t="n">
        <f aca="false">($F348+$D349+$E349)*(1+Input!$C$43/(100*12))</f>
        <v>0</v>
      </c>
    </row>
    <row r="350" customFormat="false" ht="12.8" hidden="false" customHeight="false" outlineLevel="0" collapsed="false">
      <c r="A350" s="76" t="n">
        <v>346</v>
      </c>
      <c r="B350" s="77" t="n">
        <f aca="false">EOMONTH(Input!$C$7,A350)</f>
        <v>53447</v>
      </c>
      <c r="D350" s="78" t="n">
        <f aca="false">IF(AND($B350&lt;Input!$C$31,$B350&lt;Input!$G$31),Input!$C$44,0)</f>
        <v>0</v>
      </c>
      <c r="E350" s="78" t="n">
        <f aca="true">IF(AND($B350&gt;Input!$C$31,$B350&lt;Input!$C$25),PMT(Input!$C$43/(100*12),(OFFSET($A$4,MATCH(Input!$C$25,$B$4:$B$1004,1),0,1,1)-OFFSET($A$4,MATCH(Input!$C$31,$B$4:$B$620,1),0,1,1)),$H$4,0,1),0)</f>
        <v>-0</v>
      </c>
      <c r="F350" s="78" t="n">
        <f aca="false">($F349+$D350+$E350)*(1+Input!$C$43/(100*12))</f>
        <v>0</v>
      </c>
    </row>
    <row r="351" customFormat="false" ht="12.8" hidden="false" customHeight="false" outlineLevel="0" collapsed="false">
      <c r="A351" s="76" t="n">
        <v>347</v>
      </c>
      <c r="B351" s="77" t="n">
        <f aca="false">EOMONTH(Input!$C$7,A351)</f>
        <v>53478</v>
      </c>
      <c r="D351" s="78" t="n">
        <f aca="false">IF(AND($B351&lt;Input!$C$31,$B351&lt;Input!$G$31),Input!$C$44,0)</f>
        <v>0</v>
      </c>
      <c r="E351" s="78" t="n">
        <f aca="true">IF(AND($B351&gt;Input!$C$31,$B351&lt;Input!$C$25),PMT(Input!$C$43/(100*12),(OFFSET($A$4,MATCH(Input!$C$25,$B$4:$B$1004,1),0,1,1)-OFFSET($A$4,MATCH(Input!$C$31,$B$4:$B$620,1),0,1,1)),$H$4,0,1),0)</f>
        <v>-0</v>
      </c>
      <c r="F351" s="78" t="n">
        <f aca="false">($F350+$D351+$E351)*(1+Input!$C$43/(100*12))</f>
        <v>0</v>
      </c>
    </row>
    <row r="352" customFormat="false" ht="12.8" hidden="false" customHeight="false" outlineLevel="0" collapsed="false">
      <c r="A352" s="76" t="n">
        <v>348</v>
      </c>
      <c r="B352" s="77" t="n">
        <f aca="false">EOMONTH(Input!$C$7,A352)</f>
        <v>53508</v>
      </c>
      <c r="D352" s="78" t="n">
        <f aca="false">IF(AND($B352&lt;Input!$C$31,$B352&lt;Input!$G$31),Input!$C$44,0)</f>
        <v>0</v>
      </c>
      <c r="E352" s="78" t="n">
        <f aca="true">IF(AND($B352&gt;Input!$C$31,$B352&lt;Input!$C$25),PMT(Input!$C$43/(100*12),(OFFSET($A$4,MATCH(Input!$C$25,$B$4:$B$1004,1),0,1,1)-OFFSET($A$4,MATCH(Input!$C$31,$B$4:$B$620,1),0,1,1)),$H$4,0,1),0)</f>
        <v>-0</v>
      </c>
      <c r="F352" s="78" t="n">
        <f aca="false">($F351+$D352+$E352)*(1+Input!$C$43/(100*12))</f>
        <v>0</v>
      </c>
    </row>
    <row r="353" customFormat="false" ht="12.8" hidden="false" customHeight="false" outlineLevel="0" collapsed="false">
      <c r="A353" s="76" t="n">
        <v>349</v>
      </c>
      <c r="B353" s="77" t="n">
        <f aca="false">EOMONTH(Input!$C$7,A353)</f>
        <v>53539</v>
      </c>
      <c r="D353" s="78" t="n">
        <f aca="false">IF(AND($B353&lt;Input!$C$31,$B353&lt;Input!$G$31),Input!$C$44,0)</f>
        <v>0</v>
      </c>
      <c r="E353" s="78" t="n">
        <f aca="true">IF(AND($B353&gt;Input!$C$31,$B353&lt;Input!$C$25),PMT(Input!$C$43/(100*12),(OFFSET($A$4,MATCH(Input!$C$25,$B$4:$B$1004,1),0,1,1)-OFFSET($A$4,MATCH(Input!$C$31,$B$4:$B$620,1),0,1,1)),$H$4,0,1),0)</f>
        <v>-0</v>
      </c>
      <c r="F353" s="78" t="n">
        <f aca="false">($F352+$D353+$E353)*(1+Input!$C$43/(100*12))</f>
        <v>0</v>
      </c>
    </row>
    <row r="354" customFormat="false" ht="12.8" hidden="false" customHeight="false" outlineLevel="0" collapsed="false">
      <c r="A354" s="76" t="n">
        <v>350</v>
      </c>
      <c r="B354" s="77" t="n">
        <f aca="false">EOMONTH(Input!$C$7,A354)</f>
        <v>53570</v>
      </c>
      <c r="D354" s="78" t="n">
        <f aca="false">IF(AND($B354&lt;Input!$C$31,$B354&lt;Input!$G$31),Input!$C$44,0)</f>
        <v>0</v>
      </c>
      <c r="E354" s="78" t="n">
        <f aca="true">IF(AND($B354&gt;Input!$C$31,$B354&lt;Input!$C$25),PMT(Input!$C$43/(100*12),(OFFSET($A$4,MATCH(Input!$C$25,$B$4:$B$1004,1),0,1,1)-OFFSET($A$4,MATCH(Input!$C$31,$B$4:$B$620,1),0,1,1)),$H$4,0,1),0)</f>
        <v>-0</v>
      </c>
      <c r="F354" s="78" t="n">
        <f aca="false">($F353+$D354+$E354)*(1+Input!$C$43/(100*12))</f>
        <v>0</v>
      </c>
    </row>
    <row r="355" customFormat="false" ht="12.8" hidden="false" customHeight="false" outlineLevel="0" collapsed="false">
      <c r="A355" s="76" t="n">
        <v>351</v>
      </c>
      <c r="B355" s="77" t="n">
        <f aca="false">EOMONTH(Input!$C$7,A355)</f>
        <v>53600</v>
      </c>
      <c r="D355" s="78" t="n">
        <f aca="false">IF(AND($B355&lt;Input!$C$31,$B355&lt;Input!$G$31),Input!$C$44,0)</f>
        <v>0</v>
      </c>
      <c r="E355" s="78" t="n">
        <f aca="true">IF(AND($B355&gt;Input!$C$31,$B355&lt;Input!$C$25),PMT(Input!$C$43/(100*12),(OFFSET($A$4,MATCH(Input!$C$25,$B$4:$B$1004,1),0,1,1)-OFFSET($A$4,MATCH(Input!$C$31,$B$4:$B$620,1),0,1,1)),$H$4,0,1),0)</f>
        <v>-0</v>
      </c>
      <c r="F355" s="78" t="n">
        <f aca="false">($F354+$D355+$E355)*(1+Input!$C$43/(100*12))</f>
        <v>0</v>
      </c>
    </row>
    <row r="356" customFormat="false" ht="12.8" hidden="false" customHeight="false" outlineLevel="0" collapsed="false">
      <c r="A356" s="76" t="n">
        <v>352</v>
      </c>
      <c r="B356" s="77" t="n">
        <f aca="false">EOMONTH(Input!$C$7,A356)</f>
        <v>53631</v>
      </c>
      <c r="D356" s="78" t="n">
        <f aca="false">IF(AND($B356&lt;Input!$C$31,$B356&lt;Input!$G$31),Input!$C$44,0)</f>
        <v>0</v>
      </c>
      <c r="E356" s="78" t="n">
        <f aca="true">IF(AND($B356&gt;Input!$C$31,$B356&lt;Input!$C$25),PMT(Input!$C$43/(100*12),(OFFSET($A$4,MATCH(Input!$C$25,$B$4:$B$1004,1),0,1,1)-OFFSET($A$4,MATCH(Input!$C$31,$B$4:$B$620,1),0,1,1)),$H$4,0,1),0)</f>
        <v>-0</v>
      </c>
      <c r="F356" s="78" t="n">
        <f aca="false">($F355+$D356+$E356)*(1+Input!$C$43/(100*12))</f>
        <v>0</v>
      </c>
    </row>
    <row r="357" customFormat="false" ht="12.8" hidden="false" customHeight="false" outlineLevel="0" collapsed="false">
      <c r="A357" s="76" t="n">
        <v>353</v>
      </c>
      <c r="B357" s="77" t="n">
        <f aca="false">EOMONTH(Input!$C$7,A357)</f>
        <v>53661</v>
      </c>
      <c r="D357" s="78" t="n">
        <f aca="false">IF(AND($B357&lt;Input!$C$31,$B357&lt;Input!$G$31),Input!$C$44,0)</f>
        <v>0</v>
      </c>
      <c r="E357" s="78" t="n">
        <f aca="true">IF(AND($B357&gt;Input!$C$31,$B357&lt;Input!$C$25),PMT(Input!$C$43/(100*12),(OFFSET($A$4,MATCH(Input!$C$25,$B$4:$B$1004,1),0,1,1)-OFFSET($A$4,MATCH(Input!$C$31,$B$4:$B$620,1),0,1,1)),$H$4,0,1),0)</f>
        <v>-0</v>
      </c>
      <c r="F357" s="78" t="n">
        <f aca="false">($F356+$D357+$E357)*(1+Input!$C$43/(100*12))</f>
        <v>0</v>
      </c>
    </row>
    <row r="358" customFormat="false" ht="12.8" hidden="false" customHeight="false" outlineLevel="0" collapsed="false">
      <c r="A358" s="76" t="n">
        <v>354</v>
      </c>
      <c r="B358" s="77" t="n">
        <f aca="false">EOMONTH(Input!$C$7,A358)</f>
        <v>53692</v>
      </c>
      <c r="D358" s="78" t="n">
        <f aca="false">IF(AND($B358&lt;Input!$C$31,$B358&lt;Input!$G$31),Input!$C$44,0)</f>
        <v>0</v>
      </c>
      <c r="E358" s="78" t="n">
        <f aca="true">IF(AND($B358&gt;Input!$C$31,$B358&lt;Input!$C$25),PMT(Input!$C$43/(100*12),(OFFSET($A$4,MATCH(Input!$C$25,$B$4:$B$1004,1),0,1,1)-OFFSET($A$4,MATCH(Input!$C$31,$B$4:$B$620,1),0,1,1)),$H$4,0,1),0)</f>
        <v>-0</v>
      </c>
      <c r="F358" s="78" t="n">
        <f aca="false">($F357+$D358+$E358)*(1+Input!$C$43/(100*12))</f>
        <v>0</v>
      </c>
    </row>
    <row r="359" customFormat="false" ht="12.8" hidden="false" customHeight="false" outlineLevel="0" collapsed="false">
      <c r="A359" s="76" t="n">
        <v>355</v>
      </c>
      <c r="B359" s="77" t="n">
        <f aca="false">EOMONTH(Input!$C$7,A359)</f>
        <v>53723</v>
      </c>
      <c r="D359" s="78" t="n">
        <f aca="false">IF(AND($B359&lt;Input!$C$31,$B359&lt;Input!$G$31),Input!$C$44,0)</f>
        <v>0</v>
      </c>
      <c r="E359" s="78" t="n">
        <f aca="true">IF(AND($B359&gt;Input!$C$31,$B359&lt;Input!$C$25),PMT(Input!$C$43/(100*12),(OFFSET($A$4,MATCH(Input!$C$25,$B$4:$B$1004,1),0,1,1)-OFFSET($A$4,MATCH(Input!$C$31,$B$4:$B$620,1),0,1,1)),$H$4,0,1),0)</f>
        <v>-0</v>
      </c>
      <c r="F359" s="78" t="n">
        <f aca="false">($F358+$D359+$E359)*(1+Input!$C$43/(100*12))</f>
        <v>0</v>
      </c>
    </row>
    <row r="360" customFormat="false" ht="12.8" hidden="false" customHeight="false" outlineLevel="0" collapsed="false">
      <c r="A360" s="76" t="n">
        <v>356</v>
      </c>
      <c r="B360" s="77" t="n">
        <f aca="false">EOMONTH(Input!$C$7,A360)</f>
        <v>53751</v>
      </c>
      <c r="D360" s="78" t="n">
        <f aca="false">IF(AND($B360&lt;Input!$C$31,$B360&lt;Input!$G$31),Input!$C$44,0)</f>
        <v>0</v>
      </c>
      <c r="E360" s="78" t="n">
        <f aca="true">IF(AND($B360&gt;Input!$C$31,$B360&lt;Input!$C$25),PMT(Input!$C$43/(100*12),(OFFSET($A$4,MATCH(Input!$C$25,$B$4:$B$1004,1),0,1,1)-OFFSET($A$4,MATCH(Input!$C$31,$B$4:$B$620,1),0,1,1)),$H$4,0,1),0)</f>
        <v>-0</v>
      </c>
      <c r="F360" s="78" t="n">
        <f aca="false">($F359+$D360+$E360)*(1+Input!$C$43/(100*12))</f>
        <v>0</v>
      </c>
    </row>
    <row r="361" customFormat="false" ht="12.8" hidden="false" customHeight="false" outlineLevel="0" collapsed="false">
      <c r="A361" s="76" t="n">
        <v>357</v>
      </c>
      <c r="B361" s="77" t="n">
        <f aca="false">EOMONTH(Input!$C$7,A361)</f>
        <v>53782</v>
      </c>
      <c r="D361" s="78" t="n">
        <f aca="false">IF(AND($B361&lt;Input!$C$31,$B361&lt;Input!$G$31),Input!$C$44,0)</f>
        <v>0</v>
      </c>
      <c r="E361" s="78" t="n">
        <f aca="true">IF(AND($B361&gt;Input!$C$31,$B361&lt;Input!$C$25),PMT(Input!$C$43/(100*12),(OFFSET($A$4,MATCH(Input!$C$25,$B$4:$B$1004,1),0,1,1)-OFFSET($A$4,MATCH(Input!$C$31,$B$4:$B$620,1),0,1,1)),$H$4,0,1),0)</f>
        <v>-0</v>
      </c>
      <c r="F361" s="78" t="n">
        <f aca="false">($F360+$D361+$E361)*(1+Input!$C$43/(100*12))</f>
        <v>0</v>
      </c>
    </row>
    <row r="362" customFormat="false" ht="12.8" hidden="false" customHeight="false" outlineLevel="0" collapsed="false">
      <c r="A362" s="76" t="n">
        <v>358</v>
      </c>
      <c r="B362" s="77" t="n">
        <f aca="false">EOMONTH(Input!$C$7,A362)</f>
        <v>53812</v>
      </c>
      <c r="D362" s="78" t="n">
        <f aca="false">IF(AND($B362&lt;Input!$C$31,$B362&lt;Input!$G$31),Input!$C$44,0)</f>
        <v>0</v>
      </c>
      <c r="E362" s="78" t="n">
        <f aca="true">IF(AND($B362&gt;Input!$C$31,$B362&lt;Input!$C$25),PMT(Input!$C$43/(100*12),(OFFSET($A$4,MATCH(Input!$C$25,$B$4:$B$1004,1),0,1,1)-OFFSET($A$4,MATCH(Input!$C$31,$B$4:$B$620,1),0,1,1)),$H$4,0,1),0)</f>
        <v>-0</v>
      </c>
      <c r="F362" s="78" t="n">
        <f aca="false">($F361+$D362+$E362)*(1+Input!$C$43/(100*12))</f>
        <v>0</v>
      </c>
    </row>
    <row r="363" customFormat="false" ht="12.8" hidden="false" customHeight="false" outlineLevel="0" collapsed="false">
      <c r="A363" s="76" t="n">
        <v>359</v>
      </c>
      <c r="B363" s="77" t="n">
        <f aca="false">EOMONTH(Input!$C$7,A363)</f>
        <v>53843</v>
      </c>
      <c r="D363" s="78" t="n">
        <f aca="false">IF(AND($B363&lt;Input!$C$31,$B363&lt;Input!$G$31),Input!$C$44,0)</f>
        <v>0</v>
      </c>
      <c r="E363" s="78" t="n">
        <f aca="true">IF(AND($B363&gt;Input!$C$31,$B363&lt;Input!$C$25),PMT(Input!$C$43/(100*12),(OFFSET($A$4,MATCH(Input!$C$25,$B$4:$B$1004,1),0,1,1)-OFFSET($A$4,MATCH(Input!$C$31,$B$4:$B$620,1),0,1,1)),$H$4,0,1),0)</f>
        <v>-0</v>
      </c>
      <c r="F363" s="78" t="n">
        <f aca="false">($F362+$D363+$E363)*(1+Input!$C$43/(100*12))</f>
        <v>0</v>
      </c>
    </row>
    <row r="364" customFormat="false" ht="12.8" hidden="false" customHeight="false" outlineLevel="0" collapsed="false">
      <c r="A364" s="76" t="n">
        <v>360</v>
      </c>
      <c r="B364" s="77" t="n">
        <f aca="false">EOMONTH(Input!$C$7,A364)</f>
        <v>53873</v>
      </c>
      <c r="D364" s="78" t="n">
        <f aca="false">IF(AND($B364&lt;Input!$C$31,$B364&lt;Input!$G$31),Input!$C$44,0)</f>
        <v>0</v>
      </c>
      <c r="E364" s="78" t="n">
        <f aca="true">IF(AND($B364&gt;Input!$C$31,$B364&lt;Input!$C$25),PMT(Input!$C$43/(100*12),(OFFSET($A$4,MATCH(Input!$C$25,$B$4:$B$1004,1),0,1,1)-OFFSET($A$4,MATCH(Input!$C$31,$B$4:$B$620,1),0,1,1)),$H$4,0,1),0)</f>
        <v>-0</v>
      </c>
      <c r="F364" s="78" t="n">
        <f aca="false">($F363+$D364+$E364)*(1+Input!$C$43/(100*12))</f>
        <v>0</v>
      </c>
    </row>
    <row r="365" customFormat="false" ht="12.8" hidden="false" customHeight="false" outlineLevel="0" collapsed="false">
      <c r="A365" s="76" t="n">
        <v>361</v>
      </c>
      <c r="B365" s="77" t="n">
        <f aca="false">EOMONTH(Input!$C$7,A365)</f>
        <v>53904</v>
      </c>
      <c r="D365" s="78" t="n">
        <f aca="false">IF(AND($B365&lt;Input!$C$31,$B365&lt;Input!$G$31),Input!$C$44,0)</f>
        <v>0</v>
      </c>
      <c r="E365" s="78" t="n">
        <f aca="true">IF(AND($B365&gt;Input!$C$31,$B365&lt;Input!$C$25),PMT(Input!$C$43/(100*12),(OFFSET($A$4,MATCH(Input!$C$25,$B$4:$B$1004,1),0,1,1)-OFFSET($A$4,MATCH(Input!$C$31,$B$4:$B$620,1),0,1,1)),$H$4,0,1),0)</f>
        <v>-0</v>
      </c>
      <c r="F365" s="78" t="n">
        <f aca="false">($F364+$D365+$E365)*(1+Input!$C$43/(100*12))</f>
        <v>0</v>
      </c>
    </row>
    <row r="366" customFormat="false" ht="12.8" hidden="false" customHeight="false" outlineLevel="0" collapsed="false">
      <c r="A366" s="76" t="n">
        <v>362</v>
      </c>
      <c r="B366" s="77" t="n">
        <f aca="false">EOMONTH(Input!$C$7,A366)</f>
        <v>53935</v>
      </c>
      <c r="D366" s="78" t="n">
        <f aca="false">IF(AND($B366&lt;Input!$C$31,$B366&lt;Input!$G$31),Input!$C$44,0)</f>
        <v>0</v>
      </c>
      <c r="E366" s="78" t="n">
        <f aca="true">IF(AND($B366&gt;Input!$C$31,$B366&lt;Input!$C$25),PMT(Input!$C$43/(100*12),(OFFSET($A$4,MATCH(Input!$C$25,$B$4:$B$1004,1),0,1,1)-OFFSET($A$4,MATCH(Input!$C$31,$B$4:$B$620,1),0,1,1)),$H$4,0,1),0)</f>
        <v>-0</v>
      </c>
      <c r="F366" s="78" t="n">
        <f aca="false">($F365+$D366+$E366)*(1+Input!$C$43/(100*12))</f>
        <v>0</v>
      </c>
    </row>
    <row r="367" customFormat="false" ht="12.8" hidden="false" customHeight="false" outlineLevel="0" collapsed="false">
      <c r="A367" s="76" t="n">
        <v>363</v>
      </c>
      <c r="B367" s="77" t="n">
        <f aca="false">EOMONTH(Input!$C$7,A367)</f>
        <v>53965</v>
      </c>
      <c r="D367" s="78" t="n">
        <f aca="false">IF(AND($B367&lt;Input!$C$31,$B367&lt;Input!$G$31),Input!$C$44,0)</f>
        <v>0</v>
      </c>
      <c r="E367" s="78" t="n">
        <f aca="true">IF(AND($B367&gt;Input!$C$31,$B367&lt;Input!$C$25),PMT(Input!$C$43/(100*12),(OFFSET($A$4,MATCH(Input!$C$25,$B$4:$B$1004,1),0,1,1)-OFFSET($A$4,MATCH(Input!$C$31,$B$4:$B$620,1),0,1,1)),$H$4,0,1),0)</f>
        <v>-0</v>
      </c>
      <c r="F367" s="78" t="n">
        <f aca="false">($F366+$D367+$E367)*(1+Input!$C$43/(100*12))</f>
        <v>0</v>
      </c>
    </row>
    <row r="368" customFormat="false" ht="12.8" hidden="false" customHeight="false" outlineLevel="0" collapsed="false">
      <c r="A368" s="76" t="n">
        <v>364</v>
      </c>
      <c r="B368" s="77" t="n">
        <f aca="false">EOMONTH(Input!$C$7,A368)</f>
        <v>53996</v>
      </c>
      <c r="D368" s="78" t="n">
        <f aca="false">IF(AND($B368&lt;Input!$C$31,$B368&lt;Input!$G$31),Input!$C$44,0)</f>
        <v>0</v>
      </c>
      <c r="E368" s="78" t="n">
        <f aca="true">IF(AND($B368&gt;Input!$C$31,$B368&lt;Input!$C$25),PMT(Input!$C$43/(100*12),(OFFSET($A$4,MATCH(Input!$C$25,$B$4:$B$1004,1),0,1,1)-OFFSET($A$4,MATCH(Input!$C$31,$B$4:$B$620,1),0,1,1)),$H$4,0,1),0)</f>
        <v>-0</v>
      </c>
      <c r="F368" s="78" t="n">
        <f aca="false">($F367+$D368+$E368)*(1+Input!$C$43/(100*12))</f>
        <v>0</v>
      </c>
    </row>
    <row r="369" customFormat="false" ht="12.8" hidden="false" customHeight="false" outlineLevel="0" collapsed="false">
      <c r="A369" s="76" t="n">
        <v>365</v>
      </c>
      <c r="B369" s="77" t="n">
        <f aca="false">EOMONTH(Input!$C$7,A369)</f>
        <v>54026</v>
      </c>
      <c r="D369" s="78" t="n">
        <f aca="false">IF(AND($B369&lt;Input!$C$31,$B369&lt;Input!$G$31),Input!$C$44,0)</f>
        <v>0</v>
      </c>
      <c r="E369" s="78" t="n">
        <f aca="true">IF(AND($B369&gt;Input!$C$31,$B369&lt;Input!$C$25),PMT(Input!$C$43/(100*12),(OFFSET($A$4,MATCH(Input!$C$25,$B$4:$B$1004,1),0,1,1)-OFFSET($A$4,MATCH(Input!$C$31,$B$4:$B$620,1),0,1,1)),$H$4,0,1),0)</f>
        <v>-0</v>
      </c>
      <c r="F369" s="78" t="n">
        <f aca="false">($F368+$D369+$E369)*(1+Input!$C$43/(100*12))</f>
        <v>0</v>
      </c>
    </row>
    <row r="370" customFormat="false" ht="12.8" hidden="false" customHeight="false" outlineLevel="0" collapsed="false">
      <c r="A370" s="76" t="n">
        <v>366</v>
      </c>
      <c r="B370" s="77" t="n">
        <f aca="false">EOMONTH(Input!$C$7,A370)</f>
        <v>54057</v>
      </c>
      <c r="D370" s="78" t="n">
        <f aca="false">IF(AND($B370&lt;Input!$C$31,$B370&lt;Input!$G$31),Input!$C$44,0)</f>
        <v>0</v>
      </c>
      <c r="E370" s="78" t="n">
        <f aca="true">IF(AND($B370&gt;Input!$C$31,$B370&lt;Input!$C$25),PMT(Input!$C$43/(100*12),(OFFSET($A$4,MATCH(Input!$C$25,$B$4:$B$1004,1),0,1,1)-OFFSET($A$4,MATCH(Input!$C$31,$B$4:$B$620,1),0,1,1)),$H$4,0,1),0)</f>
        <v>-0</v>
      </c>
      <c r="F370" s="78" t="n">
        <f aca="false">($F369+$D370+$E370)*(1+Input!$C$43/(100*12))</f>
        <v>0</v>
      </c>
    </row>
    <row r="371" customFormat="false" ht="12.8" hidden="false" customHeight="false" outlineLevel="0" collapsed="false">
      <c r="A371" s="76" t="n">
        <v>367</v>
      </c>
      <c r="B371" s="77" t="n">
        <f aca="false">EOMONTH(Input!$C$7,A371)</f>
        <v>54088</v>
      </c>
      <c r="D371" s="78" t="n">
        <f aca="false">IF(AND($B371&lt;Input!$C$31,$B371&lt;Input!$G$31),Input!$C$44,0)</f>
        <v>0</v>
      </c>
      <c r="E371" s="78" t="n">
        <f aca="true">IF(AND($B371&gt;Input!$C$31,$B371&lt;Input!$C$25),PMT(Input!$C$43/(100*12),(OFFSET($A$4,MATCH(Input!$C$25,$B$4:$B$1004,1),0,1,1)-OFFSET($A$4,MATCH(Input!$C$31,$B$4:$B$620,1),0,1,1)),$H$4,0,1),0)</f>
        <v>-0</v>
      </c>
      <c r="F371" s="78" t="n">
        <f aca="false">($F370+$D371+$E371)*(1+Input!$C$43/(100*12))</f>
        <v>0</v>
      </c>
    </row>
    <row r="372" customFormat="false" ht="12.8" hidden="false" customHeight="false" outlineLevel="0" collapsed="false">
      <c r="A372" s="76" t="n">
        <v>368</v>
      </c>
      <c r="B372" s="77" t="n">
        <f aca="false">EOMONTH(Input!$C$7,A372)</f>
        <v>54117</v>
      </c>
      <c r="D372" s="78" t="n">
        <f aca="false">IF(AND($B372&lt;Input!$C$31,$B372&lt;Input!$G$31),Input!$C$44,0)</f>
        <v>0</v>
      </c>
      <c r="E372" s="78" t="n">
        <f aca="true">IF(AND($B372&gt;Input!$C$31,$B372&lt;Input!$C$25),PMT(Input!$C$43/(100*12),(OFFSET($A$4,MATCH(Input!$C$25,$B$4:$B$1004,1),0,1,1)-OFFSET($A$4,MATCH(Input!$C$31,$B$4:$B$620,1),0,1,1)),$H$4,0,1),0)</f>
        <v>-0</v>
      </c>
      <c r="F372" s="78" t="n">
        <f aca="false">($F371+$D372+$E372)*(1+Input!$C$43/(100*12))</f>
        <v>0</v>
      </c>
    </row>
    <row r="373" customFormat="false" ht="12.8" hidden="false" customHeight="false" outlineLevel="0" collapsed="false">
      <c r="A373" s="76" t="n">
        <v>369</v>
      </c>
      <c r="B373" s="77" t="n">
        <f aca="false">EOMONTH(Input!$C$7,A373)</f>
        <v>54148</v>
      </c>
      <c r="D373" s="78" t="n">
        <f aca="false">IF(AND($B373&lt;Input!$C$31,$B373&lt;Input!$G$31),Input!$C$44,0)</f>
        <v>0</v>
      </c>
      <c r="E373" s="78" t="n">
        <f aca="true">IF(AND($B373&gt;Input!$C$31,$B373&lt;Input!$C$25),PMT(Input!$C$43/(100*12),(OFFSET($A$4,MATCH(Input!$C$25,$B$4:$B$1004,1),0,1,1)-OFFSET($A$4,MATCH(Input!$C$31,$B$4:$B$620,1),0,1,1)),$H$4,0,1),0)</f>
        <v>-0</v>
      </c>
      <c r="F373" s="78" t="n">
        <f aca="false">($F372+$D373+$E373)*(1+Input!$C$43/(100*12))</f>
        <v>0</v>
      </c>
    </row>
    <row r="374" customFormat="false" ht="12.8" hidden="false" customHeight="false" outlineLevel="0" collapsed="false">
      <c r="A374" s="76" t="n">
        <v>370</v>
      </c>
      <c r="B374" s="77" t="n">
        <f aca="false">EOMONTH(Input!$C$7,A374)</f>
        <v>54178</v>
      </c>
      <c r="D374" s="78" t="n">
        <f aca="false">IF(AND($B374&lt;Input!$C$31,$B374&lt;Input!$G$31),Input!$C$44,0)</f>
        <v>0</v>
      </c>
      <c r="E374" s="78" t="n">
        <f aca="true">IF(AND($B374&gt;Input!$C$31,$B374&lt;Input!$C$25),PMT(Input!$C$43/(100*12),(OFFSET($A$4,MATCH(Input!$C$25,$B$4:$B$1004,1),0,1,1)-OFFSET($A$4,MATCH(Input!$C$31,$B$4:$B$620,1),0,1,1)),$H$4,0,1),0)</f>
        <v>-0</v>
      </c>
      <c r="F374" s="78" t="n">
        <f aca="false">($F373+$D374+$E374)*(1+Input!$C$43/(100*12))</f>
        <v>0</v>
      </c>
    </row>
    <row r="375" customFormat="false" ht="12.8" hidden="false" customHeight="false" outlineLevel="0" collapsed="false">
      <c r="A375" s="76" t="n">
        <v>371</v>
      </c>
      <c r="B375" s="77" t="n">
        <f aca="false">EOMONTH(Input!$C$7,A375)</f>
        <v>54209</v>
      </c>
      <c r="D375" s="78" t="n">
        <f aca="false">IF(AND($B375&lt;Input!$C$31,$B375&lt;Input!$G$31),Input!$C$44,0)</f>
        <v>0</v>
      </c>
      <c r="E375" s="78" t="n">
        <f aca="true">IF(AND($B375&gt;Input!$C$31,$B375&lt;Input!$C$25),PMT(Input!$C$43/(100*12),(OFFSET($A$4,MATCH(Input!$C$25,$B$4:$B$1004,1),0,1,1)-OFFSET($A$4,MATCH(Input!$C$31,$B$4:$B$620,1),0,1,1)),$H$4,0,1),0)</f>
        <v>-0</v>
      </c>
      <c r="F375" s="78" t="n">
        <f aca="false">($F374+$D375+$E375)*(1+Input!$C$43/(100*12))</f>
        <v>0</v>
      </c>
    </row>
    <row r="376" customFormat="false" ht="12.8" hidden="false" customHeight="false" outlineLevel="0" collapsed="false">
      <c r="A376" s="76" t="n">
        <v>372</v>
      </c>
      <c r="B376" s="77" t="n">
        <f aca="false">EOMONTH(Input!$C$7,A376)</f>
        <v>54239</v>
      </c>
      <c r="D376" s="78" t="n">
        <f aca="false">IF(AND($B376&lt;Input!$C$31,$B376&lt;Input!$G$31),Input!$C$44,0)</f>
        <v>0</v>
      </c>
      <c r="E376" s="78" t="n">
        <f aca="true">IF(AND($B376&gt;Input!$C$31,$B376&lt;Input!$C$25),PMT(Input!$C$43/(100*12),(OFFSET($A$4,MATCH(Input!$C$25,$B$4:$B$1004,1),0,1,1)-OFFSET($A$4,MATCH(Input!$C$31,$B$4:$B$620,1),0,1,1)),$H$4,0,1),0)</f>
        <v>-0</v>
      </c>
      <c r="F376" s="78" t="n">
        <f aca="false">($F375+$D376+$E376)*(1+Input!$C$43/(100*12))</f>
        <v>0</v>
      </c>
    </row>
    <row r="377" customFormat="false" ht="12.8" hidden="false" customHeight="false" outlineLevel="0" collapsed="false">
      <c r="A377" s="76" t="n">
        <v>373</v>
      </c>
      <c r="B377" s="77" t="n">
        <f aca="false">EOMONTH(Input!$C$7,A377)</f>
        <v>54270</v>
      </c>
      <c r="D377" s="78" t="n">
        <f aca="false">IF(AND($B377&lt;Input!$C$31,$B377&lt;Input!$G$31),Input!$C$44,0)</f>
        <v>0</v>
      </c>
      <c r="E377" s="78" t="n">
        <f aca="true">IF(AND($B377&gt;Input!$C$31,$B377&lt;Input!$C$25),PMT(Input!$C$43/(100*12),(OFFSET($A$4,MATCH(Input!$C$25,$B$4:$B$1004,1),0,1,1)-OFFSET($A$4,MATCH(Input!$C$31,$B$4:$B$620,1),0,1,1)),$H$4,0,1),0)</f>
        <v>-0</v>
      </c>
      <c r="F377" s="78" t="n">
        <f aca="false">($F376+$D377+$E377)*(1+Input!$C$43/(100*12))</f>
        <v>0</v>
      </c>
    </row>
    <row r="378" customFormat="false" ht="12.8" hidden="false" customHeight="false" outlineLevel="0" collapsed="false">
      <c r="A378" s="76" t="n">
        <v>374</v>
      </c>
      <c r="B378" s="77" t="n">
        <f aca="false">EOMONTH(Input!$C$7,A378)</f>
        <v>54301</v>
      </c>
      <c r="D378" s="78" t="n">
        <f aca="false">IF(AND($B378&lt;Input!$C$31,$B378&lt;Input!$G$31),Input!$C$44,0)</f>
        <v>0</v>
      </c>
      <c r="E378" s="78" t="n">
        <f aca="true">IF(AND($B378&gt;Input!$C$31,$B378&lt;Input!$C$25),PMT(Input!$C$43/(100*12),(OFFSET($A$4,MATCH(Input!$C$25,$B$4:$B$1004,1),0,1,1)-OFFSET($A$4,MATCH(Input!$C$31,$B$4:$B$620,1),0,1,1)),$H$4,0,1),0)</f>
        <v>-0</v>
      </c>
      <c r="F378" s="78" t="n">
        <f aca="false">($F377+$D378+$E378)*(1+Input!$C$43/(100*12))</f>
        <v>0</v>
      </c>
    </row>
    <row r="379" customFormat="false" ht="12.8" hidden="false" customHeight="false" outlineLevel="0" collapsed="false">
      <c r="A379" s="76" t="n">
        <v>375</v>
      </c>
      <c r="B379" s="77" t="n">
        <f aca="false">EOMONTH(Input!$C$7,A379)</f>
        <v>54331</v>
      </c>
      <c r="D379" s="78" t="n">
        <f aca="false">IF(AND($B379&lt;Input!$C$31,$B379&lt;Input!$G$31),Input!$C$44,0)</f>
        <v>0</v>
      </c>
      <c r="E379" s="78" t="n">
        <f aca="true">IF(AND($B379&gt;Input!$C$31,$B379&lt;Input!$C$25),PMT(Input!$C$43/(100*12),(OFFSET($A$4,MATCH(Input!$C$25,$B$4:$B$1004,1),0,1,1)-OFFSET($A$4,MATCH(Input!$C$31,$B$4:$B$620,1),0,1,1)),$H$4,0,1),0)</f>
        <v>-0</v>
      </c>
      <c r="F379" s="78" t="n">
        <f aca="false">($F378+$D379+$E379)*(1+Input!$C$43/(100*12))</f>
        <v>0</v>
      </c>
    </row>
    <row r="380" customFormat="false" ht="12.8" hidden="false" customHeight="false" outlineLevel="0" collapsed="false">
      <c r="A380" s="76" t="n">
        <v>376</v>
      </c>
      <c r="B380" s="77" t="n">
        <f aca="false">EOMONTH(Input!$C$7,A380)</f>
        <v>54362</v>
      </c>
      <c r="D380" s="78" t="n">
        <f aca="false">IF(AND($B380&lt;Input!$C$31,$B380&lt;Input!$G$31),Input!$C$44,0)</f>
        <v>0</v>
      </c>
      <c r="E380" s="78" t="n">
        <f aca="true">IF(AND($B380&gt;Input!$C$31,$B380&lt;Input!$C$25),PMT(Input!$C$43/(100*12),(OFFSET($A$4,MATCH(Input!$C$25,$B$4:$B$1004,1),0,1,1)-OFFSET($A$4,MATCH(Input!$C$31,$B$4:$B$620,1),0,1,1)),$H$4,0,1),0)</f>
        <v>-0</v>
      </c>
      <c r="F380" s="78" t="n">
        <f aca="false">($F379+$D380+$E380)*(1+Input!$C$43/(100*12))</f>
        <v>0</v>
      </c>
    </row>
    <row r="381" customFormat="false" ht="12.8" hidden="false" customHeight="false" outlineLevel="0" collapsed="false">
      <c r="A381" s="76" t="n">
        <v>377</v>
      </c>
      <c r="B381" s="77" t="n">
        <f aca="false">EOMONTH(Input!$C$7,A381)</f>
        <v>54392</v>
      </c>
      <c r="D381" s="78" t="n">
        <f aca="false">IF(AND($B381&lt;Input!$C$31,$B381&lt;Input!$G$31),Input!$C$44,0)</f>
        <v>0</v>
      </c>
      <c r="E381" s="78" t="n">
        <f aca="true">IF(AND($B381&gt;Input!$C$31,$B381&lt;Input!$C$25),PMT(Input!$C$43/(100*12),(OFFSET($A$4,MATCH(Input!$C$25,$B$4:$B$1004,1),0,1,1)-OFFSET($A$4,MATCH(Input!$C$31,$B$4:$B$620,1),0,1,1)),$H$4,0,1),0)</f>
        <v>-0</v>
      </c>
      <c r="F381" s="78" t="n">
        <f aca="false">($F380+$D381+$E381)*(1+Input!$C$43/(100*12))</f>
        <v>0</v>
      </c>
    </row>
    <row r="382" customFormat="false" ht="12.8" hidden="false" customHeight="false" outlineLevel="0" collapsed="false">
      <c r="A382" s="76" t="n">
        <v>378</v>
      </c>
      <c r="B382" s="77" t="n">
        <f aca="false">EOMONTH(Input!$C$7,A382)</f>
        <v>54423</v>
      </c>
      <c r="D382" s="78" t="n">
        <f aca="false">IF(AND($B382&lt;Input!$C$31,$B382&lt;Input!$G$31),Input!$C$44,0)</f>
        <v>0</v>
      </c>
      <c r="E382" s="78" t="n">
        <f aca="true">IF(AND($B382&gt;Input!$C$31,$B382&lt;Input!$C$25),PMT(Input!$C$43/(100*12),(OFFSET($A$4,MATCH(Input!$C$25,$B$4:$B$1004,1),0,1,1)-OFFSET($A$4,MATCH(Input!$C$31,$B$4:$B$620,1),0,1,1)),$H$4,0,1),0)</f>
        <v>-0</v>
      </c>
      <c r="F382" s="78" t="n">
        <f aca="false">($F381+$D382+$E382)*(1+Input!$C$43/(100*12))</f>
        <v>0</v>
      </c>
    </row>
    <row r="383" customFormat="false" ht="12.8" hidden="false" customHeight="false" outlineLevel="0" collapsed="false">
      <c r="A383" s="76" t="n">
        <v>379</v>
      </c>
      <c r="B383" s="77" t="n">
        <f aca="false">EOMONTH(Input!$C$7,A383)</f>
        <v>54454</v>
      </c>
      <c r="D383" s="78" t="n">
        <f aca="false">IF(AND($B383&lt;Input!$C$31,$B383&lt;Input!$G$31),Input!$C$44,0)</f>
        <v>0</v>
      </c>
      <c r="E383" s="78" t="n">
        <f aca="true">IF(AND($B383&gt;Input!$C$31,$B383&lt;Input!$C$25),PMT(Input!$C$43/(100*12),(OFFSET($A$4,MATCH(Input!$C$25,$B$4:$B$1004,1),0,1,1)-OFFSET($A$4,MATCH(Input!$C$31,$B$4:$B$620,1),0,1,1)),$H$4,0,1),0)</f>
        <v>-0</v>
      </c>
      <c r="F383" s="78" t="n">
        <f aca="false">($F382+$D383+$E383)*(1+Input!$C$43/(100*12))</f>
        <v>0</v>
      </c>
    </row>
    <row r="384" customFormat="false" ht="12.8" hidden="false" customHeight="false" outlineLevel="0" collapsed="false">
      <c r="A384" s="76" t="n">
        <v>380</v>
      </c>
      <c r="B384" s="77" t="n">
        <f aca="false">EOMONTH(Input!$C$7,A384)</f>
        <v>54482</v>
      </c>
      <c r="D384" s="78" t="n">
        <f aca="false">IF(AND($B384&lt;Input!$C$31,$B384&lt;Input!$G$31),Input!$C$44,0)</f>
        <v>0</v>
      </c>
      <c r="E384" s="78" t="n">
        <f aca="true">IF(AND($B384&gt;Input!$C$31,$B384&lt;Input!$C$25),PMT(Input!$C$43/(100*12),(OFFSET($A$4,MATCH(Input!$C$25,$B$4:$B$1004,1),0,1,1)-OFFSET($A$4,MATCH(Input!$C$31,$B$4:$B$620,1),0,1,1)),$H$4,0,1),0)</f>
        <v>-0</v>
      </c>
      <c r="F384" s="78" t="n">
        <f aca="false">($F383+$D384+$E384)*(1+Input!$C$43/(100*12))</f>
        <v>0</v>
      </c>
    </row>
    <row r="385" customFormat="false" ht="12.8" hidden="false" customHeight="false" outlineLevel="0" collapsed="false">
      <c r="A385" s="76" t="n">
        <v>381</v>
      </c>
      <c r="B385" s="77" t="n">
        <f aca="false">EOMONTH(Input!$C$7,A385)</f>
        <v>54513</v>
      </c>
      <c r="D385" s="78" t="n">
        <f aca="false">IF(AND($B385&lt;Input!$C$31,$B385&lt;Input!$G$31),Input!$C$44,0)</f>
        <v>0</v>
      </c>
      <c r="E385" s="78" t="n">
        <f aca="true">IF(AND($B385&gt;Input!$C$31,$B385&lt;Input!$C$25),PMT(Input!$C$43/(100*12),(OFFSET($A$4,MATCH(Input!$C$25,$B$4:$B$1004,1),0,1,1)-OFFSET($A$4,MATCH(Input!$C$31,$B$4:$B$620,1),0,1,1)),$H$4,0,1),0)</f>
        <v>-0</v>
      </c>
      <c r="F385" s="78" t="n">
        <f aca="false">($F384+$D385+$E385)*(1+Input!$C$43/(100*12))</f>
        <v>0</v>
      </c>
    </row>
    <row r="386" customFormat="false" ht="12.8" hidden="false" customHeight="false" outlineLevel="0" collapsed="false">
      <c r="A386" s="76" t="n">
        <v>382</v>
      </c>
      <c r="B386" s="77" t="n">
        <f aca="false">EOMONTH(Input!$C$7,A386)</f>
        <v>54543</v>
      </c>
      <c r="D386" s="78" t="n">
        <f aca="false">IF(AND($B386&lt;Input!$C$31,$B386&lt;Input!$G$31),Input!$C$44,0)</f>
        <v>0</v>
      </c>
      <c r="E386" s="78" t="n">
        <f aca="true">IF(AND($B386&gt;Input!$C$31,$B386&lt;Input!$C$25),PMT(Input!$C$43/(100*12),(OFFSET($A$4,MATCH(Input!$C$25,$B$4:$B$1004,1),0,1,1)-OFFSET($A$4,MATCH(Input!$C$31,$B$4:$B$620,1),0,1,1)),$H$4,0,1),0)</f>
        <v>-0</v>
      </c>
      <c r="F386" s="78" t="n">
        <f aca="false">($F385+$D386+$E386)*(1+Input!$C$43/(100*12))</f>
        <v>0</v>
      </c>
    </row>
    <row r="387" customFormat="false" ht="12.8" hidden="false" customHeight="false" outlineLevel="0" collapsed="false">
      <c r="A387" s="76" t="n">
        <v>383</v>
      </c>
      <c r="B387" s="77" t="n">
        <f aca="false">EOMONTH(Input!$C$7,A387)</f>
        <v>54574</v>
      </c>
      <c r="D387" s="78" t="n">
        <f aca="false">IF(AND($B387&lt;Input!$C$31,$B387&lt;Input!$G$31),Input!$C$44,0)</f>
        <v>0</v>
      </c>
      <c r="E387" s="78" t="n">
        <f aca="true">IF(AND($B387&gt;Input!$C$31,$B387&lt;Input!$C$25),PMT(Input!$C$43/(100*12),(OFFSET($A$4,MATCH(Input!$C$25,$B$4:$B$1004,1),0,1,1)-OFFSET($A$4,MATCH(Input!$C$31,$B$4:$B$620,1),0,1,1)),$H$4,0,1),0)</f>
        <v>-0</v>
      </c>
      <c r="F387" s="78" t="n">
        <f aca="false">($F386+$D387+$E387)*(1+Input!$C$43/(100*12))</f>
        <v>0</v>
      </c>
    </row>
    <row r="388" customFormat="false" ht="12.8" hidden="false" customHeight="false" outlineLevel="0" collapsed="false">
      <c r="A388" s="76" t="n">
        <v>384</v>
      </c>
      <c r="B388" s="77" t="n">
        <f aca="false">EOMONTH(Input!$C$7,A388)</f>
        <v>54604</v>
      </c>
      <c r="D388" s="78" t="n">
        <f aca="false">IF(AND($B388&lt;Input!$C$31,$B388&lt;Input!$G$31),Input!$C$44,0)</f>
        <v>0</v>
      </c>
      <c r="E388" s="78" t="n">
        <f aca="true">IF(AND($B388&gt;Input!$C$31,$B388&lt;Input!$C$25),PMT(Input!$C$43/(100*12),(OFFSET($A$4,MATCH(Input!$C$25,$B$4:$B$1004,1),0,1,1)-OFFSET($A$4,MATCH(Input!$C$31,$B$4:$B$620,1),0,1,1)),$H$4,0,1),0)</f>
        <v>-0</v>
      </c>
      <c r="F388" s="78" t="n">
        <f aca="false">($F387+$D388+$E388)*(1+Input!$C$43/(100*12))</f>
        <v>0</v>
      </c>
    </row>
    <row r="389" customFormat="false" ht="12.8" hidden="false" customHeight="false" outlineLevel="0" collapsed="false">
      <c r="A389" s="76" t="n">
        <v>385</v>
      </c>
      <c r="B389" s="77" t="n">
        <f aca="false">EOMONTH(Input!$C$7,A389)</f>
        <v>54635</v>
      </c>
      <c r="D389" s="78" t="n">
        <f aca="false">IF(AND($B389&lt;Input!$C$31,$B389&lt;Input!$G$31),Input!$C$44,0)</f>
        <v>0</v>
      </c>
      <c r="E389" s="78" t="n">
        <f aca="true">IF(AND($B389&gt;Input!$C$31,$B389&lt;Input!$C$25),PMT(Input!$C$43/(100*12),(OFFSET($A$4,MATCH(Input!$C$25,$B$4:$B$1004,1),0,1,1)-OFFSET($A$4,MATCH(Input!$C$31,$B$4:$B$620,1),0,1,1)),$H$4,0,1),0)</f>
        <v>-0</v>
      </c>
      <c r="F389" s="78" t="n">
        <f aca="false">($F388+$D389+$E389)*(1+Input!$C$43/(100*12))</f>
        <v>0</v>
      </c>
    </row>
    <row r="390" customFormat="false" ht="12.8" hidden="false" customHeight="false" outlineLevel="0" collapsed="false">
      <c r="A390" s="76" t="n">
        <v>386</v>
      </c>
      <c r="B390" s="77" t="n">
        <f aca="false">EOMONTH(Input!$C$7,A390)</f>
        <v>54666</v>
      </c>
      <c r="D390" s="78" t="n">
        <f aca="false">IF(AND($B390&lt;Input!$C$31,$B390&lt;Input!$G$31),Input!$C$44,0)</f>
        <v>0</v>
      </c>
      <c r="E390" s="78" t="n">
        <f aca="true">IF(AND($B390&gt;Input!$C$31,$B390&lt;Input!$C$25),PMT(Input!$C$43/(100*12),(OFFSET($A$4,MATCH(Input!$C$25,$B$4:$B$1004,1),0,1,1)-OFFSET($A$4,MATCH(Input!$C$31,$B$4:$B$620,1),0,1,1)),$H$4,0,1),0)</f>
        <v>-0</v>
      </c>
      <c r="F390" s="78" t="n">
        <f aca="false">($F389+$D390+$E390)*(1+Input!$C$43/(100*12))</f>
        <v>0</v>
      </c>
    </row>
    <row r="391" customFormat="false" ht="12.8" hidden="false" customHeight="false" outlineLevel="0" collapsed="false">
      <c r="A391" s="76" t="n">
        <v>387</v>
      </c>
      <c r="B391" s="77" t="n">
        <f aca="false">EOMONTH(Input!$C$7,A391)</f>
        <v>54696</v>
      </c>
      <c r="D391" s="78" t="n">
        <f aca="false">IF(AND($B391&lt;Input!$C$31,$B391&lt;Input!$G$31),Input!$C$44,0)</f>
        <v>0</v>
      </c>
      <c r="E391" s="78" t="n">
        <f aca="true">IF(AND($B391&gt;Input!$C$31,$B391&lt;Input!$C$25),PMT(Input!$C$43/(100*12),(OFFSET($A$4,MATCH(Input!$C$25,$B$4:$B$1004,1),0,1,1)-OFFSET($A$4,MATCH(Input!$C$31,$B$4:$B$620,1),0,1,1)),$H$4,0,1),0)</f>
        <v>-0</v>
      </c>
      <c r="F391" s="78" t="n">
        <f aca="false">($F390+$D391+$E391)*(1+Input!$C$43/(100*12))</f>
        <v>0</v>
      </c>
    </row>
    <row r="392" customFormat="false" ht="12.8" hidden="false" customHeight="false" outlineLevel="0" collapsed="false">
      <c r="A392" s="76" t="n">
        <v>388</v>
      </c>
      <c r="B392" s="77" t="n">
        <f aca="false">EOMONTH(Input!$C$7,A392)</f>
        <v>54727</v>
      </c>
      <c r="D392" s="78" t="n">
        <f aca="false">IF(AND($B392&lt;Input!$C$31,$B392&lt;Input!$G$31),Input!$C$44,0)</f>
        <v>0</v>
      </c>
      <c r="E392" s="78" t="n">
        <f aca="true">IF(AND($B392&gt;Input!$C$31,$B392&lt;Input!$C$25),PMT(Input!$C$43/(100*12),(OFFSET($A$4,MATCH(Input!$C$25,$B$4:$B$1004,1),0,1,1)-OFFSET($A$4,MATCH(Input!$C$31,$B$4:$B$620,1),0,1,1)),$H$4,0,1),0)</f>
        <v>-0</v>
      </c>
      <c r="F392" s="78" t="n">
        <f aca="false">($F391+$D392+$E392)*(1+Input!$C$43/(100*12))</f>
        <v>0</v>
      </c>
    </row>
    <row r="393" customFormat="false" ht="12.8" hidden="false" customHeight="false" outlineLevel="0" collapsed="false">
      <c r="A393" s="76" t="n">
        <v>389</v>
      </c>
      <c r="B393" s="77" t="n">
        <f aca="false">EOMONTH(Input!$C$7,A393)</f>
        <v>54757</v>
      </c>
      <c r="D393" s="78" t="n">
        <f aca="false">IF(AND($B393&lt;Input!$C$31,$B393&lt;Input!$G$31),Input!$C$44,0)</f>
        <v>0</v>
      </c>
      <c r="E393" s="78" t="n">
        <f aca="true">IF(AND($B393&gt;Input!$C$31,$B393&lt;Input!$C$25),PMT(Input!$C$43/(100*12),(OFFSET($A$4,MATCH(Input!$C$25,$B$4:$B$1004,1),0,1,1)-OFFSET($A$4,MATCH(Input!$C$31,$B$4:$B$620,1),0,1,1)),$H$4,0,1),0)</f>
        <v>-0</v>
      </c>
      <c r="F393" s="78" t="n">
        <f aca="false">($F392+$D393+$E393)*(1+Input!$C$43/(100*12))</f>
        <v>0</v>
      </c>
    </row>
    <row r="394" customFormat="false" ht="12.8" hidden="false" customHeight="false" outlineLevel="0" collapsed="false">
      <c r="A394" s="76" t="n">
        <v>390</v>
      </c>
      <c r="B394" s="77" t="n">
        <f aca="false">EOMONTH(Input!$C$7,A394)</f>
        <v>54788</v>
      </c>
      <c r="D394" s="78" t="n">
        <f aca="false">IF(AND($B394&lt;Input!$C$31,$B394&lt;Input!$G$31),Input!$C$44,0)</f>
        <v>0</v>
      </c>
      <c r="E394" s="78" t="n">
        <f aca="true">IF(AND($B394&gt;Input!$C$31,$B394&lt;Input!$C$25),PMT(Input!$C$43/(100*12),(OFFSET($A$4,MATCH(Input!$C$25,$B$4:$B$1004,1),0,1,1)-OFFSET($A$4,MATCH(Input!$C$31,$B$4:$B$620,1),0,1,1)),$H$4,0,1),0)</f>
        <v>-0</v>
      </c>
      <c r="F394" s="78" t="n">
        <f aca="false">($F393+$D394+$E394)*(1+Input!$C$43/(100*12))</f>
        <v>0</v>
      </c>
    </row>
    <row r="395" customFormat="false" ht="12.8" hidden="false" customHeight="false" outlineLevel="0" collapsed="false">
      <c r="A395" s="76" t="n">
        <v>391</v>
      </c>
      <c r="B395" s="77" t="n">
        <f aca="false">EOMONTH(Input!$C$7,A395)</f>
        <v>54819</v>
      </c>
      <c r="D395" s="78" t="n">
        <f aca="false">IF(AND($B395&lt;Input!$C$31,$B395&lt;Input!$G$31),Input!$C$44,0)</f>
        <v>0</v>
      </c>
      <c r="E395" s="78" t="n">
        <f aca="true">IF(AND($B395&gt;Input!$C$31,$B395&lt;Input!$C$25),PMT(Input!$C$43/(100*12),(OFFSET($A$4,MATCH(Input!$C$25,$B$4:$B$1004,1),0,1,1)-OFFSET($A$4,MATCH(Input!$C$31,$B$4:$B$620,1),0,1,1)),$H$4,0,1),0)</f>
        <v>-0</v>
      </c>
      <c r="F395" s="78" t="n">
        <f aca="false">($F394+$D395+$E395)*(1+Input!$C$43/(100*12))</f>
        <v>0</v>
      </c>
    </row>
    <row r="396" customFormat="false" ht="12.8" hidden="false" customHeight="false" outlineLevel="0" collapsed="false">
      <c r="A396" s="76" t="n">
        <v>392</v>
      </c>
      <c r="B396" s="77" t="n">
        <f aca="false">EOMONTH(Input!$C$7,A396)</f>
        <v>54847</v>
      </c>
      <c r="D396" s="78" t="n">
        <f aca="false">IF(AND($B396&lt;Input!$C$31,$B396&lt;Input!$G$31),Input!$C$44,0)</f>
        <v>0</v>
      </c>
      <c r="E396" s="78" t="n">
        <f aca="true">IF(AND($B396&gt;Input!$C$31,$B396&lt;Input!$C$25),PMT(Input!$C$43/(100*12),(OFFSET($A$4,MATCH(Input!$C$25,$B$4:$B$1004,1),0,1,1)-OFFSET($A$4,MATCH(Input!$C$31,$B$4:$B$620,1),0,1,1)),$H$4,0,1),0)</f>
        <v>-0</v>
      </c>
      <c r="F396" s="78" t="n">
        <f aca="false">($F395+$D396+$E396)*(1+Input!$C$43/(100*12))</f>
        <v>0</v>
      </c>
    </row>
    <row r="397" customFormat="false" ht="12.8" hidden="false" customHeight="false" outlineLevel="0" collapsed="false">
      <c r="A397" s="76" t="n">
        <v>393</v>
      </c>
      <c r="B397" s="77" t="n">
        <f aca="false">EOMONTH(Input!$C$7,A397)</f>
        <v>54878</v>
      </c>
      <c r="D397" s="78" t="n">
        <f aca="false">IF(AND($B397&lt;Input!$C$31,$B397&lt;Input!$G$31),Input!$C$44,0)</f>
        <v>0</v>
      </c>
      <c r="E397" s="78" t="n">
        <f aca="true">IF(AND($B397&gt;Input!$C$31,$B397&lt;Input!$C$25),PMT(Input!$C$43/(100*12),(OFFSET($A$4,MATCH(Input!$C$25,$B$4:$B$1004,1),0,1,1)-OFFSET($A$4,MATCH(Input!$C$31,$B$4:$B$620,1),0,1,1)),$H$4,0,1),0)</f>
        <v>-0</v>
      </c>
      <c r="F397" s="78" t="n">
        <f aca="false">($F396+$D397+$E397)*(1+Input!$C$43/(100*12))</f>
        <v>0</v>
      </c>
    </row>
    <row r="398" customFormat="false" ht="12.8" hidden="false" customHeight="false" outlineLevel="0" collapsed="false">
      <c r="A398" s="76" t="n">
        <v>394</v>
      </c>
      <c r="B398" s="77" t="n">
        <f aca="false">EOMONTH(Input!$C$7,A398)</f>
        <v>54908</v>
      </c>
      <c r="D398" s="78" t="n">
        <f aca="false">IF(AND($B398&lt;Input!$C$31,$B398&lt;Input!$G$31),Input!$C$44,0)</f>
        <v>0</v>
      </c>
      <c r="E398" s="78" t="n">
        <f aca="true">IF(AND($B398&gt;Input!$C$31,$B398&lt;Input!$C$25),PMT(Input!$C$43/(100*12),(OFFSET($A$4,MATCH(Input!$C$25,$B$4:$B$1004,1),0,1,1)-OFFSET($A$4,MATCH(Input!$C$31,$B$4:$B$620,1),0,1,1)),$H$4,0,1),0)</f>
        <v>-0</v>
      </c>
      <c r="F398" s="78" t="n">
        <f aca="false">($F397+$D398+$E398)*(1+Input!$C$43/(100*12))</f>
        <v>0</v>
      </c>
    </row>
    <row r="399" customFormat="false" ht="12.8" hidden="false" customHeight="false" outlineLevel="0" collapsed="false">
      <c r="A399" s="76" t="n">
        <v>395</v>
      </c>
      <c r="B399" s="77" t="n">
        <f aca="false">EOMONTH(Input!$C$7,A399)</f>
        <v>54939</v>
      </c>
      <c r="D399" s="78" t="n">
        <f aca="false">IF(AND($B399&lt;Input!$C$31,$B399&lt;Input!$G$31),Input!$C$44,0)</f>
        <v>0</v>
      </c>
      <c r="E399" s="78" t="n">
        <f aca="true">IF(AND($B399&gt;Input!$C$31,$B399&lt;Input!$C$25),PMT(Input!$C$43/(100*12),(OFFSET($A$4,MATCH(Input!$C$25,$B$4:$B$1004,1),0,1,1)-OFFSET($A$4,MATCH(Input!$C$31,$B$4:$B$620,1),0,1,1)),$H$4,0,1),0)</f>
        <v>-0</v>
      </c>
      <c r="F399" s="78" t="n">
        <f aca="false">($F398+$D399+$E399)*(1+Input!$C$43/(100*12))</f>
        <v>0</v>
      </c>
    </row>
    <row r="400" customFormat="false" ht="12.8" hidden="false" customHeight="false" outlineLevel="0" collapsed="false">
      <c r="A400" s="76" t="n">
        <v>396</v>
      </c>
      <c r="B400" s="77" t="n">
        <f aca="false">EOMONTH(Input!$C$7,A400)</f>
        <v>54969</v>
      </c>
      <c r="D400" s="78" t="n">
        <f aca="false">IF(AND($B400&lt;Input!$C$31,$B400&lt;Input!$G$31),Input!$C$44,0)</f>
        <v>0</v>
      </c>
      <c r="E400" s="78" t="n">
        <f aca="true">IF(AND($B400&gt;Input!$C$31,$B400&lt;Input!$C$25),PMT(Input!$C$43/(100*12),(OFFSET($A$4,MATCH(Input!$C$25,$B$4:$B$1004,1),0,1,1)-OFFSET($A$4,MATCH(Input!$C$31,$B$4:$B$620,1),0,1,1)),$H$4,0,1),0)</f>
        <v>-0</v>
      </c>
      <c r="F400" s="78" t="n">
        <f aca="false">($F399+$D400+$E400)*(1+Input!$C$43/(100*12))</f>
        <v>0</v>
      </c>
    </row>
    <row r="401" customFormat="false" ht="12.8" hidden="false" customHeight="false" outlineLevel="0" collapsed="false">
      <c r="A401" s="76" t="n">
        <v>397</v>
      </c>
      <c r="B401" s="77" t="n">
        <f aca="false">EOMONTH(Input!$C$7,A401)</f>
        <v>55000</v>
      </c>
      <c r="D401" s="78" t="n">
        <f aca="false">IF(AND($B401&lt;Input!$C$31,$B401&lt;Input!$G$31),Input!$C$44,0)</f>
        <v>0</v>
      </c>
      <c r="E401" s="78" t="n">
        <f aca="true">IF(AND($B401&gt;Input!$C$31,$B401&lt;Input!$C$25),PMT(Input!$C$43/(100*12),(OFFSET($A$4,MATCH(Input!$C$25,$B$4:$B$1004,1),0,1,1)-OFFSET($A$4,MATCH(Input!$C$31,$B$4:$B$620,1),0,1,1)),$H$4,0,1),0)</f>
        <v>-0</v>
      </c>
      <c r="F401" s="78" t="n">
        <f aca="false">($F400+$D401+$E401)*(1+Input!$C$43/(100*12))</f>
        <v>0</v>
      </c>
    </row>
    <row r="402" customFormat="false" ht="12.8" hidden="false" customHeight="false" outlineLevel="0" collapsed="false">
      <c r="A402" s="76" t="n">
        <v>398</v>
      </c>
      <c r="B402" s="77" t="n">
        <f aca="false">EOMONTH(Input!$C$7,A402)</f>
        <v>55031</v>
      </c>
      <c r="D402" s="78" t="n">
        <f aca="false">IF(AND($B402&lt;Input!$C$31,$B402&lt;Input!$G$31),Input!$C$44,0)</f>
        <v>0</v>
      </c>
      <c r="E402" s="78" t="n">
        <f aca="true">IF(AND($B402&gt;Input!$C$31,$B402&lt;Input!$C$25),PMT(Input!$C$43/(100*12),(OFFSET($A$4,MATCH(Input!$C$25,$B$4:$B$1004,1),0,1,1)-OFFSET($A$4,MATCH(Input!$C$31,$B$4:$B$620,1),0,1,1)),$H$4,0,1),0)</f>
        <v>-0</v>
      </c>
      <c r="F402" s="78" t="n">
        <f aca="false">($F401+$D402+$E402)*(1+Input!$C$43/(100*12))</f>
        <v>0</v>
      </c>
    </row>
    <row r="403" customFormat="false" ht="12.8" hidden="false" customHeight="false" outlineLevel="0" collapsed="false">
      <c r="A403" s="76" t="n">
        <v>399</v>
      </c>
      <c r="B403" s="77" t="n">
        <f aca="false">EOMONTH(Input!$C$7,A403)</f>
        <v>55061</v>
      </c>
      <c r="D403" s="78" t="n">
        <f aca="false">IF(AND($B403&lt;Input!$C$31,$B403&lt;Input!$G$31),Input!$C$44,0)</f>
        <v>0</v>
      </c>
      <c r="E403" s="78" t="n">
        <f aca="true">IF(AND($B403&gt;Input!$C$31,$B403&lt;Input!$C$25),PMT(Input!$C$43/(100*12),(OFFSET($A$4,MATCH(Input!$C$25,$B$4:$B$1004,1),0,1,1)-OFFSET($A$4,MATCH(Input!$C$31,$B$4:$B$620,1),0,1,1)),$H$4,0,1),0)</f>
        <v>-0</v>
      </c>
      <c r="F403" s="78" t="n">
        <f aca="false">($F402+$D403+$E403)*(1+Input!$C$43/(100*12))</f>
        <v>0</v>
      </c>
    </row>
    <row r="404" customFormat="false" ht="12.8" hidden="false" customHeight="false" outlineLevel="0" collapsed="false">
      <c r="A404" s="76" t="n">
        <v>400</v>
      </c>
      <c r="B404" s="77" t="n">
        <f aca="false">EOMONTH(Input!$C$7,A404)</f>
        <v>55092</v>
      </c>
      <c r="D404" s="78" t="n">
        <f aca="false">IF(AND($B404&lt;Input!$C$31,$B404&lt;Input!$G$31),Input!$C$44,0)</f>
        <v>0</v>
      </c>
      <c r="E404" s="78" t="n">
        <f aca="true">IF(AND($B404&gt;Input!$C$31,$B404&lt;Input!$C$25),PMT(Input!$C$43/(100*12),(OFFSET($A$4,MATCH(Input!$C$25,$B$4:$B$1004,1),0,1,1)-OFFSET($A$4,MATCH(Input!$C$31,$B$4:$B$620,1),0,1,1)),$H$4,0,1),0)</f>
        <v>-0</v>
      </c>
      <c r="F404" s="78" t="n">
        <f aca="false">($F403+$D404+$E404)*(1+Input!$C$43/(100*12))</f>
        <v>0</v>
      </c>
    </row>
    <row r="405" customFormat="false" ht="12.8" hidden="false" customHeight="false" outlineLevel="0" collapsed="false">
      <c r="A405" s="76" t="n">
        <v>401</v>
      </c>
      <c r="B405" s="77" t="n">
        <f aca="false">EOMONTH(Input!$C$7,A405)</f>
        <v>55122</v>
      </c>
      <c r="D405" s="78" t="n">
        <f aca="false">IF(AND($B405&lt;Input!$C$31,$B405&lt;Input!$G$31),Input!$C$44,0)</f>
        <v>0</v>
      </c>
      <c r="E405" s="78" t="n">
        <f aca="true">IF(AND($B405&gt;Input!$C$31,$B405&lt;Input!$C$25),PMT(Input!$C$43/(100*12),(OFFSET($A$4,MATCH(Input!$C$25,$B$4:$B$1004,1),0,1,1)-OFFSET($A$4,MATCH(Input!$C$31,$B$4:$B$620,1),0,1,1)),$H$4,0,1),0)</f>
        <v>-0</v>
      </c>
      <c r="F405" s="78" t="n">
        <f aca="false">($F404+$D405+$E405)*(1+Input!$C$43/(100*12))</f>
        <v>0</v>
      </c>
    </row>
    <row r="406" customFormat="false" ht="12.8" hidden="false" customHeight="false" outlineLevel="0" collapsed="false">
      <c r="A406" s="76" t="n">
        <v>402</v>
      </c>
      <c r="B406" s="77" t="n">
        <f aca="false">EOMONTH(Input!$C$7,A406)</f>
        <v>55153</v>
      </c>
      <c r="D406" s="78" t="n">
        <f aca="false">IF(AND($B406&lt;Input!$C$31,$B406&lt;Input!$G$31),Input!$C$44,0)</f>
        <v>0</v>
      </c>
      <c r="E406" s="78" t="n">
        <f aca="true">IF(AND($B406&gt;Input!$C$31,$B406&lt;Input!$C$25),PMT(Input!$C$43/(100*12),(OFFSET($A$4,MATCH(Input!$C$25,$B$4:$B$1004,1),0,1,1)-OFFSET($A$4,MATCH(Input!$C$31,$B$4:$B$620,1),0,1,1)),$H$4,0,1),0)</f>
        <v>-0</v>
      </c>
      <c r="F406" s="78" t="n">
        <f aca="false">($F405+$D406+$E406)*(1+Input!$C$43/(100*12))</f>
        <v>0</v>
      </c>
    </row>
    <row r="407" customFormat="false" ht="12.8" hidden="false" customHeight="false" outlineLevel="0" collapsed="false">
      <c r="A407" s="76" t="n">
        <v>403</v>
      </c>
      <c r="B407" s="77" t="n">
        <f aca="false">EOMONTH(Input!$C$7,A407)</f>
        <v>55184</v>
      </c>
      <c r="D407" s="78" t="n">
        <f aca="false">IF(AND($B407&lt;Input!$C$31,$B407&lt;Input!$G$31),Input!$C$44,0)</f>
        <v>0</v>
      </c>
      <c r="E407" s="78" t="n">
        <f aca="true">IF(AND($B407&gt;Input!$C$31,$B407&lt;Input!$C$25),PMT(Input!$C$43/(100*12),(OFFSET($A$4,MATCH(Input!$C$25,$B$4:$B$1004,1),0,1,1)-OFFSET($A$4,MATCH(Input!$C$31,$B$4:$B$620,1),0,1,1)),$H$4,0,1),0)</f>
        <v>-0</v>
      </c>
      <c r="F407" s="78" t="n">
        <f aca="false">($F406+$D407+$E407)*(1+Input!$C$43/(100*12))</f>
        <v>0</v>
      </c>
    </row>
    <row r="408" customFormat="false" ht="12.8" hidden="false" customHeight="false" outlineLevel="0" collapsed="false">
      <c r="A408" s="76" t="n">
        <v>404</v>
      </c>
      <c r="B408" s="77" t="n">
        <f aca="false">EOMONTH(Input!$C$7,A408)</f>
        <v>55212</v>
      </c>
      <c r="D408" s="78" t="n">
        <f aca="false">IF(AND($B408&lt;Input!$C$31,$B408&lt;Input!$G$31),Input!$C$44,0)</f>
        <v>0</v>
      </c>
      <c r="E408" s="78" t="n">
        <f aca="true">IF(AND($B408&gt;Input!$C$31,$B408&lt;Input!$C$25),PMT(Input!$C$43/(100*12),(OFFSET($A$4,MATCH(Input!$C$25,$B$4:$B$1004,1),0,1,1)-OFFSET($A$4,MATCH(Input!$C$31,$B$4:$B$620,1),0,1,1)),$H$4,0,1),0)</f>
        <v>-0</v>
      </c>
      <c r="F408" s="78" t="n">
        <f aca="false">($F407+$D408+$E408)*(1+Input!$C$43/(100*12))</f>
        <v>0</v>
      </c>
    </row>
    <row r="409" customFormat="false" ht="12.8" hidden="false" customHeight="false" outlineLevel="0" collapsed="false">
      <c r="A409" s="76" t="n">
        <v>405</v>
      </c>
      <c r="B409" s="77" t="n">
        <f aca="false">EOMONTH(Input!$C$7,A409)</f>
        <v>55243</v>
      </c>
      <c r="D409" s="78" t="n">
        <f aca="false">IF(AND($B409&lt;Input!$C$31,$B409&lt;Input!$G$31),Input!$C$44,0)</f>
        <v>0</v>
      </c>
      <c r="E409" s="78" t="n">
        <f aca="true">IF(AND($B409&gt;Input!$C$31,$B409&lt;Input!$C$25),PMT(Input!$C$43/(100*12),(OFFSET($A$4,MATCH(Input!$C$25,$B$4:$B$1004,1),0,1,1)-OFFSET($A$4,MATCH(Input!$C$31,$B$4:$B$620,1),0,1,1)),$H$4,0,1),0)</f>
        <v>-0</v>
      </c>
      <c r="F409" s="78" t="n">
        <f aca="false">($F408+$D409+$E409)*(1+Input!$C$43/(100*12))</f>
        <v>0</v>
      </c>
    </row>
    <row r="410" customFormat="false" ht="12.8" hidden="false" customHeight="false" outlineLevel="0" collapsed="false">
      <c r="A410" s="76" t="n">
        <v>406</v>
      </c>
      <c r="B410" s="77" t="n">
        <f aca="false">EOMONTH(Input!$C$7,A410)</f>
        <v>55273</v>
      </c>
      <c r="D410" s="78" t="n">
        <f aca="false">IF(AND($B410&lt;Input!$C$31,$B410&lt;Input!$G$31),Input!$C$44,0)</f>
        <v>0</v>
      </c>
      <c r="E410" s="78" t="n">
        <f aca="true">IF(AND($B410&gt;Input!$C$31,$B410&lt;Input!$C$25),PMT(Input!$C$43/(100*12),(OFFSET($A$4,MATCH(Input!$C$25,$B$4:$B$1004,1),0,1,1)-OFFSET($A$4,MATCH(Input!$C$31,$B$4:$B$620,1),0,1,1)),$H$4,0,1),0)</f>
        <v>-0</v>
      </c>
      <c r="F410" s="78" t="n">
        <f aca="false">($F409+$D410+$E410)*(1+Input!$C$43/(100*12))</f>
        <v>0</v>
      </c>
    </row>
    <row r="411" customFormat="false" ht="12.8" hidden="false" customHeight="false" outlineLevel="0" collapsed="false">
      <c r="A411" s="76" t="n">
        <v>407</v>
      </c>
      <c r="B411" s="77" t="n">
        <f aca="false">EOMONTH(Input!$C$7,A411)</f>
        <v>55304</v>
      </c>
      <c r="D411" s="78" t="n">
        <f aca="false">IF(AND($B411&lt;Input!$C$31,$B411&lt;Input!$G$31),Input!$C$44,0)</f>
        <v>0</v>
      </c>
      <c r="E411" s="78" t="n">
        <f aca="true">IF(AND($B411&gt;Input!$C$31,$B411&lt;Input!$C$25),PMT(Input!$C$43/(100*12),(OFFSET($A$4,MATCH(Input!$C$25,$B$4:$B$1004,1),0,1,1)-OFFSET($A$4,MATCH(Input!$C$31,$B$4:$B$620,1),0,1,1)),$H$4,0,1),0)</f>
        <v>-0</v>
      </c>
      <c r="F411" s="78" t="n">
        <f aca="false">($F410+$D411+$E411)*(1+Input!$C$43/(100*12))</f>
        <v>0</v>
      </c>
    </row>
    <row r="412" customFormat="false" ht="12.8" hidden="false" customHeight="false" outlineLevel="0" collapsed="false">
      <c r="A412" s="76" t="n">
        <v>408</v>
      </c>
      <c r="B412" s="77" t="n">
        <f aca="false">EOMONTH(Input!$C$7,A412)</f>
        <v>55334</v>
      </c>
      <c r="D412" s="78" t="n">
        <f aca="false">IF(AND($B412&lt;Input!$C$31,$B412&lt;Input!$G$31),Input!$C$44,0)</f>
        <v>0</v>
      </c>
      <c r="E412" s="78" t="n">
        <f aca="true">IF(AND($B412&gt;Input!$C$31,$B412&lt;Input!$C$25),PMT(Input!$C$43/(100*12),(OFFSET($A$4,MATCH(Input!$C$25,$B$4:$B$1004,1),0,1,1)-OFFSET($A$4,MATCH(Input!$C$31,$B$4:$B$620,1),0,1,1)),$H$4,0,1),0)</f>
        <v>-0</v>
      </c>
      <c r="F412" s="78" t="n">
        <f aca="false">($F411+$D412+$E412)*(1+Input!$C$43/(100*12))</f>
        <v>0</v>
      </c>
    </row>
    <row r="413" customFormat="false" ht="12.8" hidden="false" customHeight="false" outlineLevel="0" collapsed="false">
      <c r="A413" s="76" t="n">
        <v>409</v>
      </c>
      <c r="B413" s="77" t="n">
        <f aca="false">EOMONTH(Input!$C$7,A413)</f>
        <v>55365</v>
      </c>
      <c r="D413" s="78" t="n">
        <f aca="false">IF(AND($B413&lt;Input!$C$31,$B413&lt;Input!$G$31),Input!$C$44,0)</f>
        <v>0</v>
      </c>
      <c r="E413" s="78" t="n">
        <f aca="true">IF(AND($B413&gt;Input!$C$31,$B413&lt;Input!$C$25),PMT(Input!$C$43/(100*12),(OFFSET($A$4,MATCH(Input!$C$25,$B$4:$B$1004,1),0,1,1)-OFFSET($A$4,MATCH(Input!$C$31,$B$4:$B$620,1),0,1,1)),$H$4,0,1),0)</f>
        <v>-0</v>
      </c>
      <c r="F413" s="78" t="n">
        <f aca="false">($F412+$D413+$E413)*(1+Input!$C$43/(100*12))</f>
        <v>0</v>
      </c>
    </row>
    <row r="414" customFormat="false" ht="12.8" hidden="false" customHeight="false" outlineLevel="0" collapsed="false">
      <c r="A414" s="76" t="n">
        <v>410</v>
      </c>
      <c r="B414" s="77" t="n">
        <f aca="false">EOMONTH(Input!$C$7,A414)</f>
        <v>55396</v>
      </c>
      <c r="D414" s="78" t="n">
        <f aca="false">IF(AND($B414&lt;Input!$C$31,$B414&lt;Input!$G$31),Input!$C$44,0)</f>
        <v>0</v>
      </c>
      <c r="E414" s="78" t="n">
        <f aca="true">IF(AND($B414&gt;Input!$C$31,$B414&lt;Input!$C$25),PMT(Input!$C$43/(100*12),(OFFSET($A$4,MATCH(Input!$C$25,$B$4:$B$1004,1),0,1,1)-OFFSET($A$4,MATCH(Input!$C$31,$B$4:$B$620,1),0,1,1)),$H$4,0,1),0)</f>
        <v>-0</v>
      </c>
      <c r="F414" s="78" t="n">
        <f aca="false">($F413+$D414+$E414)*(1+Input!$C$43/(100*12))</f>
        <v>0</v>
      </c>
    </row>
    <row r="415" customFormat="false" ht="12.8" hidden="false" customHeight="false" outlineLevel="0" collapsed="false">
      <c r="A415" s="76" t="n">
        <v>411</v>
      </c>
      <c r="B415" s="77" t="n">
        <f aca="false">EOMONTH(Input!$C$7,A415)</f>
        <v>55426</v>
      </c>
      <c r="D415" s="78" t="n">
        <f aca="false">IF(AND($B415&lt;Input!$C$31,$B415&lt;Input!$G$31),Input!$C$44,0)</f>
        <v>0</v>
      </c>
      <c r="E415" s="78" t="n">
        <f aca="true">IF(AND($B415&gt;Input!$C$31,$B415&lt;Input!$C$25),PMT(Input!$C$43/(100*12),(OFFSET($A$4,MATCH(Input!$C$25,$B$4:$B$1004,1),0,1,1)-OFFSET($A$4,MATCH(Input!$C$31,$B$4:$B$620,1),0,1,1)),$H$4,0,1),0)</f>
        <v>-0</v>
      </c>
      <c r="F415" s="78" t="n">
        <f aca="false">($F414+$D415+$E415)*(1+Input!$C$43/(100*12))</f>
        <v>0</v>
      </c>
    </row>
    <row r="416" customFormat="false" ht="12.8" hidden="false" customHeight="false" outlineLevel="0" collapsed="false">
      <c r="A416" s="76" t="n">
        <v>412</v>
      </c>
      <c r="B416" s="77" t="n">
        <f aca="false">EOMONTH(Input!$C$7,A416)</f>
        <v>55457</v>
      </c>
      <c r="D416" s="78" t="n">
        <f aca="false">IF(AND($B416&lt;Input!$C$31,$B416&lt;Input!$G$31),Input!$C$44,0)</f>
        <v>0</v>
      </c>
      <c r="E416" s="78" t="n">
        <f aca="true">IF(AND($B416&gt;Input!$C$31,$B416&lt;Input!$C$25),PMT(Input!$C$43/(100*12),(OFFSET($A$4,MATCH(Input!$C$25,$B$4:$B$1004,1),0,1,1)-OFFSET($A$4,MATCH(Input!$C$31,$B$4:$B$620,1),0,1,1)),$H$4,0,1),0)</f>
        <v>-0</v>
      </c>
      <c r="F416" s="78" t="n">
        <f aca="false">($F415+$D416+$E416)*(1+Input!$C$43/(100*12))</f>
        <v>0</v>
      </c>
    </row>
    <row r="417" customFormat="false" ht="12.8" hidden="false" customHeight="false" outlineLevel="0" collapsed="false">
      <c r="A417" s="76" t="n">
        <v>413</v>
      </c>
      <c r="B417" s="77" t="n">
        <f aca="false">EOMONTH(Input!$C$7,A417)</f>
        <v>55487</v>
      </c>
      <c r="D417" s="78" t="n">
        <f aca="false">IF(AND($B417&lt;Input!$C$31,$B417&lt;Input!$G$31),Input!$C$44,0)</f>
        <v>0</v>
      </c>
      <c r="E417" s="78" t="n">
        <f aca="true">IF(AND($B417&gt;Input!$C$31,$B417&lt;Input!$C$25),PMT(Input!$C$43/(100*12),(OFFSET($A$4,MATCH(Input!$C$25,$B$4:$B$1004,1),0,1,1)-OFFSET($A$4,MATCH(Input!$C$31,$B$4:$B$620,1),0,1,1)),$H$4,0,1),0)</f>
        <v>-0</v>
      </c>
      <c r="F417" s="78" t="n">
        <f aca="false">($F416+$D417+$E417)*(1+Input!$C$43/(100*12))</f>
        <v>0</v>
      </c>
    </row>
    <row r="418" customFormat="false" ht="12.8" hidden="false" customHeight="false" outlineLevel="0" collapsed="false">
      <c r="A418" s="76" t="n">
        <v>414</v>
      </c>
      <c r="B418" s="77" t="n">
        <f aca="false">EOMONTH(Input!$C$7,A418)</f>
        <v>55518</v>
      </c>
      <c r="D418" s="78" t="n">
        <f aca="false">IF(AND($B418&lt;Input!$C$31,$B418&lt;Input!$G$31),Input!$C$44,0)</f>
        <v>0</v>
      </c>
      <c r="E418" s="78" t="n">
        <f aca="true">IF(AND($B418&gt;Input!$C$31,$B418&lt;Input!$C$25),PMT(Input!$C$43/(100*12),(OFFSET($A$4,MATCH(Input!$C$25,$B$4:$B$1004,1),0,1,1)-OFFSET($A$4,MATCH(Input!$C$31,$B$4:$B$620,1),0,1,1)),$H$4,0,1),0)</f>
        <v>-0</v>
      </c>
      <c r="F418" s="78" t="n">
        <f aca="false">($F417+$D418+$E418)*(1+Input!$C$43/(100*12))</f>
        <v>0</v>
      </c>
    </row>
    <row r="419" customFormat="false" ht="12.8" hidden="false" customHeight="false" outlineLevel="0" collapsed="false">
      <c r="A419" s="76" t="n">
        <v>415</v>
      </c>
      <c r="B419" s="77" t="n">
        <f aca="false">EOMONTH(Input!$C$7,A419)</f>
        <v>55549</v>
      </c>
      <c r="D419" s="78" t="n">
        <f aca="false">IF(AND($B419&lt;Input!$C$31,$B419&lt;Input!$G$31),Input!$C$44,0)</f>
        <v>0</v>
      </c>
      <c r="E419" s="78" t="n">
        <f aca="true">IF(AND($B419&gt;Input!$C$31,$B419&lt;Input!$C$25),PMT(Input!$C$43/(100*12),(OFFSET($A$4,MATCH(Input!$C$25,$B$4:$B$1004,1),0,1,1)-OFFSET($A$4,MATCH(Input!$C$31,$B$4:$B$620,1),0,1,1)),$H$4,0,1),0)</f>
        <v>-0</v>
      </c>
      <c r="F419" s="78" t="n">
        <f aca="false">($F418+$D419+$E419)*(1+Input!$C$43/(100*12))</f>
        <v>0</v>
      </c>
    </row>
    <row r="420" customFormat="false" ht="12.8" hidden="false" customHeight="false" outlineLevel="0" collapsed="false">
      <c r="A420" s="76" t="n">
        <v>416</v>
      </c>
      <c r="B420" s="77" t="n">
        <f aca="false">EOMONTH(Input!$C$7,A420)</f>
        <v>55578</v>
      </c>
      <c r="D420" s="78" t="n">
        <f aca="false">IF(AND($B420&lt;Input!$C$31,$B420&lt;Input!$G$31),Input!$C$44,0)</f>
        <v>0</v>
      </c>
      <c r="E420" s="78" t="n">
        <f aca="true">IF(AND($B420&gt;Input!$C$31,$B420&lt;Input!$C$25),PMT(Input!$C$43/(100*12),(OFFSET($A$4,MATCH(Input!$C$25,$B$4:$B$1004,1),0,1,1)-OFFSET($A$4,MATCH(Input!$C$31,$B$4:$B$620,1),0,1,1)),$H$4,0,1),0)</f>
        <v>-0</v>
      </c>
      <c r="F420" s="78" t="n">
        <f aca="false">($F419+$D420+$E420)*(1+Input!$C$43/(100*12))</f>
        <v>0</v>
      </c>
    </row>
    <row r="421" customFormat="false" ht="12.8" hidden="false" customHeight="false" outlineLevel="0" collapsed="false">
      <c r="A421" s="76" t="n">
        <v>417</v>
      </c>
      <c r="B421" s="77" t="n">
        <f aca="false">EOMONTH(Input!$C$7,A421)</f>
        <v>55609</v>
      </c>
      <c r="D421" s="78" t="n">
        <f aca="false">IF(AND($B421&lt;Input!$C$31,$B421&lt;Input!$G$31),Input!$C$44,0)</f>
        <v>0</v>
      </c>
      <c r="E421" s="78" t="n">
        <f aca="true">IF(AND($B421&gt;Input!$C$31,$B421&lt;Input!$C$25),PMT(Input!$C$43/(100*12),(OFFSET($A$4,MATCH(Input!$C$25,$B$4:$B$1004,1),0,1,1)-OFFSET($A$4,MATCH(Input!$C$31,$B$4:$B$620,1),0,1,1)),$H$4,0,1),0)</f>
        <v>-0</v>
      </c>
      <c r="F421" s="78" t="n">
        <f aca="false">($F420+$D421+$E421)*(1+Input!$C$43/(100*12))</f>
        <v>0</v>
      </c>
    </row>
    <row r="422" customFormat="false" ht="12.8" hidden="false" customHeight="false" outlineLevel="0" collapsed="false">
      <c r="A422" s="76" t="n">
        <v>418</v>
      </c>
      <c r="B422" s="77" t="n">
        <f aca="false">EOMONTH(Input!$C$7,A422)</f>
        <v>55639</v>
      </c>
      <c r="D422" s="78" t="n">
        <f aca="false">IF(AND($B422&lt;Input!$C$31,$B422&lt;Input!$G$31),Input!$C$44,0)</f>
        <v>0</v>
      </c>
      <c r="E422" s="78" t="n">
        <f aca="true">IF(AND($B422&gt;Input!$C$31,$B422&lt;Input!$C$25),PMT(Input!$C$43/(100*12),(OFFSET($A$4,MATCH(Input!$C$25,$B$4:$B$1004,1),0,1,1)-OFFSET($A$4,MATCH(Input!$C$31,$B$4:$B$620,1),0,1,1)),$H$4,0,1),0)</f>
        <v>-0</v>
      </c>
      <c r="F422" s="78" t="n">
        <f aca="false">($F421+$D422+$E422)*(1+Input!$C$43/(100*12))</f>
        <v>0</v>
      </c>
    </row>
    <row r="423" customFormat="false" ht="12.8" hidden="false" customHeight="false" outlineLevel="0" collapsed="false">
      <c r="A423" s="76" t="n">
        <v>419</v>
      </c>
      <c r="B423" s="77" t="n">
        <f aca="false">EOMONTH(Input!$C$7,A423)</f>
        <v>55670</v>
      </c>
      <c r="D423" s="78" t="n">
        <f aca="false">IF(AND($B423&lt;Input!$C$31,$B423&lt;Input!$G$31),Input!$C$44,0)</f>
        <v>0</v>
      </c>
      <c r="E423" s="78" t="n">
        <f aca="true">IF(AND($B423&gt;Input!$C$31,$B423&lt;Input!$C$25),PMT(Input!$C$43/(100*12),(OFFSET($A$4,MATCH(Input!$C$25,$B$4:$B$1004,1),0,1,1)-OFFSET($A$4,MATCH(Input!$C$31,$B$4:$B$620,1),0,1,1)),$H$4,0,1),0)</f>
        <v>-0</v>
      </c>
      <c r="F423" s="78" t="n">
        <f aca="false">($F422+$D423+$E423)*(1+Input!$C$43/(100*12))</f>
        <v>0</v>
      </c>
    </row>
    <row r="424" customFormat="false" ht="12.8" hidden="false" customHeight="false" outlineLevel="0" collapsed="false">
      <c r="A424" s="76" t="n">
        <v>420</v>
      </c>
      <c r="B424" s="77" t="n">
        <f aca="false">EOMONTH(Input!$C$7,A424)</f>
        <v>55700</v>
      </c>
      <c r="D424" s="78" t="n">
        <f aca="false">IF(AND($B424&lt;Input!$C$31,$B424&lt;Input!$G$31),Input!$C$44,0)</f>
        <v>0</v>
      </c>
      <c r="E424" s="78" t="n">
        <f aca="true">IF(AND($B424&gt;Input!$C$31,$B424&lt;Input!$C$25),PMT(Input!$C$43/(100*12),(OFFSET($A$4,MATCH(Input!$C$25,$B$4:$B$1004,1),0,1,1)-OFFSET($A$4,MATCH(Input!$C$31,$B$4:$B$620,1),0,1,1)),$H$4,0,1),0)</f>
        <v>-0</v>
      </c>
      <c r="F424" s="78" t="n">
        <f aca="false">($F423+$D424+$E424)*(1+Input!$C$43/(100*12))</f>
        <v>0</v>
      </c>
    </row>
    <row r="425" customFormat="false" ht="12.8" hidden="false" customHeight="false" outlineLevel="0" collapsed="false">
      <c r="A425" s="76" t="n">
        <v>421</v>
      </c>
      <c r="B425" s="77" t="n">
        <f aca="false">EOMONTH(Input!$C$7,A425)</f>
        <v>55731</v>
      </c>
      <c r="D425" s="78" t="n">
        <f aca="false">IF(AND($B425&lt;Input!$C$31,$B425&lt;Input!$G$31),Input!$C$44,0)</f>
        <v>0</v>
      </c>
      <c r="E425" s="78" t="n">
        <f aca="true">IF(AND($B425&gt;Input!$C$31,$B425&lt;Input!$C$25),PMT(Input!$C$43/(100*12),(OFFSET($A$4,MATCH(Input!$C$25,$B$4:$B$1004,1),0,1,1)-OFFSET($A$4,MATCH(Input!$C$31,$B$4:$B$620,1),0,1,1)),$H$4,0,1),0)</f>
        <v>-0</v>
      </c>
      <c r="F425" s="78" t="n">
        <f aca="false">($F424+$D425+$E425)*(1+Input!$C$43/(100*12))</f>
        <v>0</v>
      </c>
    </row>
    <row r="426" customFormat="false" ht="12.8" hidden="false" customHeight="false" outlineLevel="0" collapsed="false">
      <c r="A426" s="76" t="n">
        <v>422</v>
      </c>
      <c r="B426" s="77" t="n">
        <f aca="false">EOMONTH(Input!$C$7,A426)</f>
        <v>55762</v>
      </c>
      <c r="D426" s="78" t="n">
        <f aca="false">IF(AND($B426&lt;Input!$C$31,$B426&lt;Input!$G$31),Input!$C$44,0)</f>
        <v>0</v>
      </c>
      <c r="E426" s="78" t="n">
        <f aca="true">IF(AND($B426&gt;Input!$C$31,$B426&lt;Input!$C$25),PMT(Input!$C$43/(100*12),(OFFSET($A$4,MATCH(Input!$C$25,$B$4:$B$1004,1),0,1,1)-OFFSET($A$4,MATCH(Input!$C$31,$B$4:$B$620,1),0,1,1)),$H$4,0,1),0)</f>
        <v>-0</v>
      </c>
      <c r="F426" s="78" t="n">
        <f aca="false">($F425+$D426+$E426)*(1+Input!$C$43/(100*12))</f>
        <v>0</v>
      </c>
    </row>
    <row r="427" customFormat="false" ht="12.8" hidden="false" customHeight="false" outlineLevel="0" collapsed="false">
      <c r="A427" s="76" t="n">
        <v>423</v>
      </c>
      <c r="B427" s="77" t="n">
        <f aca="false">EOMONTH(Input!$C$7,A427)</f>
        <v>55792</v>
      </c>
      <c r="D427" s="78" t="n">
        <f aca="false">IF(AND($B427&lt;Input!$C$31,$B427&lt;Input!$G$31),Input!$C$44,0)</f>
        <v>0</v>
      </c>
      <c r="E427" s="78" t="n">
        <f aca="true">IF(AND($B427&gt;Input!$C$31,$B427&lt;Input!$C$25),PMT(Input!$C$43/(100*12),(OFFSET($A$4,MATCH(Input!$C$25,$B$4:$B$1004,1),0,1,1)-OFFSET($A$4,MATCH(Input!$C$31,$B$4:$B$620,1),0,1,1)),$H$4,0,1),0)</f>
        <v>-0</v>
      </c>
      <c r="F427" s="78" t="n">
        <f aca="false">($F426+$D427+$E427)*(1+Input!$C$43/(100*12))</f>
        <v>0</v>
      </c>
    </row>
    <row r="428" customFormat="false" ht="12.8" hidden="false" customHeight="false" outlineLevel="0" collapsed="false">
      <c r="A428" s="76" t="n">
        <v>424</v>
      </c>
      <c r="B428" s="77" t="n">
        <f aca="false">EOMONTH(Input!$C$7,A428)</f>
        <v>55823</v>
      </c>
      <c r="D428" s="78" t="n">
        <f aca="false">IF(AND($B428&lt;Input!$C$31,$B428&lt;Input!$G$31),Input!$C$44,0)</f>
        <v>0</v>
      </c>
      <c r="E428" s="78" t="n">
        <f aca="true">IF(AND($B428&gt;Input!$C$31,$B428&lt;Input!$C$25),PMT(Input!$C$43/(100*12),(OFFSET($A$4,MATCH(Input!$C$25,$B$4:$B$1004,1),0,1,1)-OFFSET($A$4,MATCH(Input!$C$31,$B$4:$B$620,1),0,1,1)),$H$4,0,1),0)</f>
        <v>-0</v>
      </c>
      <c r="F428" s="78" t="n">
        <f aca="false">($F427+$D428+$E428)*(1+Input!$C$43/(100*12))</f>
        <v>0</v>
      </c>
    </row>
    <row r="429" customFormat="false" ht="12.8" hidden="false" customHeight="false" outlineLevel="0" collapsed="false">
      <c r="A429" s="76" t="n">
        <v>425</v>
      </c>
      <c r="B429" s="77" t="n">
        <f aca="false">EOMONTH(Input!$C$7,A429)</f>
        <v>55853</v>
      </c>
      <c r="D429" s="78" t="n">
        <f aca="false">IF(AND($B429&lt;Input!$C$31,$B429&lt;Input!$G$31),Input!$C$44,0)</f>
        <v>0</v>
      </c>
      <c r="E429" s="78" t="n">
        <f aca="true">IF(AND($B429&gt;Input!$C$31,$B429&lt;Input!$C$25),PMT(Input!$C$43/(100*12),(OFFSET($A$4,MATCH(Input!$C$25,$B$4:$B$1004,1),0,1,1)-OFFSET($A$4,MATCH(Input!$C$31,$B$4:$B$620,1),0,1,1)),$H$4,0,1),0)</f>
        <v>-0</v>
      </c>
      <c r="F429" s="78" t="n">
        <f aca="false">($F428+$D429+$E429)*(1+Input!$C$43/(100*12))</f>
        <v>0</v>
      </c>
    </row>
    <row r="430" customFormat="false" ht="12.8" hidden="false" customHeight="false" outlineLevel="0" collapsed="false">
      <c r="A430" s="76" t="n">
        <v>426</v>
      </c>
      <c r="B430" s="77" t="n">
        <f aca="false">EOMONTH(Input!$C$7,A430)</f>
        <v>55884</v>
      </c>
      <c r="D430" s="78" t="n">
        <f aca="false">IF(AND($B430&lt;Input!$C$31,$B430&lt;Input!$G$31),Input!$C$44,0)</f>
        <v>0</v>
      </c>
      <c r="E430" s="78" t="n">
        <f aca="true">IF(AND($B430&gt;Input!$C$31,$B430&lt;Input!$C$25),PMT(Input!$C$43/(100*12),(OFFSET($A$4,MATCH(Input!$C$25,$B$4:$B$1004,1),0,1,1)-OFFSET($A$4,MATCH(Input!$C$31,$B$4:$B$620,1),0,1,1)),$H$4,0,1),0)</f>
        <v>-0</v>
      </c>
      <c r="F430" s="78" t="n">
        <f aca="false">($F429+$D430+$E430)*(1+Input!$C$43/(100*12))</f>
        <v>0</v>
      </c>
    </row>
    <row r="431" customFormat="false" ht="12.8" hidden="false" customHeight="false" outlineLevel="0" collapsed="false">
      <c r="A431" s="76" t="n">
        <v>427</v>
      </c>
      <c r="B431" s="77" t="n">
        <f aca="false">EOMONTH(Input!$C$7,A431)</f>
        <v>55915</v>
      </c>
      <c r="D431" s="78" t="n">
        <f aca="false">IF(AND($B431&lt;Input!$C$31,$B431&lt;Input!$G$31),Input!$C$44,0)</f>
        <v>0</v>
      </c>
      <c r="E431" s="78" t="n">
        <f aca="true">IF(AND($B431&gt;Input!$C$31,$B431&lt;Input!$C$25),PMT(Input!$C$43/(100*12),(OFFSET($A$4,MATCH(Input!$C$25,$B$4:$B$1004,1),0,1,1)-OFFSET($A$4,MATCH(Input!$C$31,$B$4:$B$620,1),0,1,1)),$H$4,0,1),0)</f>
        <v>-0</v>
      </c>
      <c r="F431" s="78" t="n">
        <f aca="false">($F430+$D431+$E431)*(1+Input!$C$43/(100*12))</f>
        <v>0</v>
      </c>
    </row>
    <row r="432" customFormat="false" ht="12.8" hidden="false" customHeight="false" outlineLevel="0" collapsed="false">
      <c r="A432" s="76" t="n">
        <v>428</v>
      </c>
      <c r="B432" s="77" t="n">
        <f aca="false">EOMONTH(Input!$C$7,A432)</f>
        <v>55943</v>
      </c>
      <c r="D432" s="78" t="n">
        <f aca="false">IF(AND($B432&lt;Input!$C$31,$B432&lt;Input!$G$31),Input!$C$44,0)</f>
        <v>0</v>
      </c>
      <c r="E432" s="78" t="n">
        <f aca="true">IF(AND($B432&gt;Input!$C$31,$B432&lt;Input!$C$25),PMT(Input!$C$43/(100*12),(OFFSET($A$4,MATCH(Input!$C$25,$B$4:$B$1004,1),0,1,1)-OFFSET($A$4,MATCH(Input!$C$31,$B$4:$B$620,1),0,1,1)),$H$4,0,1),0)</f>
        <v>-0</v>
      </c>
      <c r="F432" s="78" t="n">
        <f aca="false">($F431+$D432+$E432)*(1+Input!$C$43/(100*12))</f>
        <v>0</v>
      </c>
    </row>
    <row r="433" customFormat="false" ht="12.8" hidden="false" customHeight="false" outlineLevel="0" collapsed="false">
      <c r="A433" s="76" t="n">
        <v>429</v>
      </c>
      <c r="B433" s="77" t="n">
        <f aca="false">EOMONTH(Input!$C$7,A433)</f>
        <v>55974</v>
      </c>
      <c r="D433" s="78" t="n">
        <f aca="false">IF(AND($B433&lt;Input!$C$31,$B433&lt;Input!$G$31),Input!$C$44,0)</f>
        <v>0</v>
      </c>
      <c r="E433" s="78" t="n">
        <f aca="true">IF(AND($B433&gt;Input!$C$31,$B433&lt;Input!$C$25),PMT(Input!$C$43/(100*12),(OFFSET($A$4,MATCH(Input!$C$25,$B$4:$B$1004,1),0,1,1)-OFFSET($A$4,MATCH(Input!$C$31,$B$4:$B$620,1),0,1,1)),$H$4,0,1),0)</f>
        <v>-0</v>
      </c>
      <c r="F433" s="78" t="n">
        <f aca="false">($F432+$D433+$E433)*(1+Input!$C$43/(100*12))</f>
        <v>0</v>
      </c>
    </row>
    <row r="434" customFormat="false" ht="12.8" hidden="false" customHeight="false" outlineLevel="0" collapsed="false">
      <c r="A434" s="76" t="n">
        <v>430</v>
      </c>
      <c r="B434" s="77" t="n">
        <f aca="false">EOMONTH(Input!$C$7,A434)</f>
        <v>56004</v>
      </c>
      <c r="D434" s="78" t="n">
        <f aca="false">IF(AND($B434&lt;Input!$C$31,$B434&lt;Input!$G$31),Input!$C$44,0)</f>
        <v>0</v>
      </c>
      <c r="E434" s="78" t="n">
        <f aca="true">IF(AND($B434&gt;Input!$C$31,$B434&lt;Input!$C$25),PMT(Input!$C$43/(100*12),(OFFSET($A$4,MATCH(Input!$C$25,$B$4:$B$1004,1),0,1,1)-OFFSET($A$4,MATCH(Input!$C$31,$B$4:$B$620,1),0,1,1)),$H$4,0,1),0)</f>
        <v>-0</v>
      </c>
      <c r="F434" s="78" t="n">
        <f aca="false">($F433+$D434+$E434)*(1+Input!$C$43/(100*12))</f>
        <v>0</v>
      </c>
    </row>
    <row r="435" customFormat="false" ht="12.8" hidden="false" customHeight="false" outlineLevel="0" collapsed="false">
      <c r="A435" s="76" t="n">
        <v>431</v>
      </c>
      <c r="B435" s="77" t="n">
        <f aca="false">EOMONTH(Input!$C$7,A435)</f>
        <v>56035</v>
      </c>
      <c r="D435" s="78" t="n">
        <f aca="false">IF(AND($B435&lt;Input!$C$31,$B435&lt;Input!$G$31),Input!$C$44,0)</f>
        <v>0</v>
      </c>
      <c r="E435" s="78" t="n">
        <f aca="true">IF(AND($B435&gt;Input!$C$31,$B435&lt;Input!$C$25),PMT(Input!$C$43/(100*12),(OFFSET($A$4,MATCH(Input!$C$25,$B$4:$B$1004,1),0,1,1)-OFFSET($A$4,MATCH(Input!$C$31,$B$4:$B$620,1),0,1,1)),$H$4,0,1),0)</f>
        <v>-0</v>
      </c>
      <c r="F435" s="78" t="n">
        <f aca="false">($F434+$D435+$E435)*(1+Input!$C$43/(100*12))</f>
        <v>0</v>
      </c>
    </row>
    <row r="436" customFormat="false" ht="12.8" hidden="false" customHeight="false" outlineLevel="0" collapsed="false">
      <c r="A436" s="76" t="n">
        <v>432</v>
      </c>
      <c r="B436" s="77" t="n">
        <f aca="false">EOMONTH(Input!$C$7,A436)</f>
        <v>56065</v>
      </c>
      <c r="D436" s="78" t="n">
        <f aca="false">IF(AND($B436&lt;Input!$C$31,$B436&lt;Input!$G$31),Input!$C$44,0)</f>
        <v>0</v>
      </c>
      <c r="E436" s="78" t="n">
        <f aca="true">IF(AND($B436&gt;Input!$C$31,$B436&lt;Input!$C$25),PMT(Input!$C$43/(100*12),(OFFSET($A$4,MATCH(Input!$C$25,$B$4:$B$1004,1),0,1,1)-OFFSET($A$4,MATCH(Input!$C$31,$B$4:$B$620,1),0,1,1)),$H$4,0,1),0)</f>
        <v>-0</v>
      </c>
      <c r="F436" s="78" t="n">
        <f aca="false">($F435+$D436+$E436)*(1+Input!$C$43/(100*12))</f>
        <v>0</v>
      </c>
    </row>
    <row r="437" customFormat="false" ht="12.8" hidden="false" customHeight="false" outlineLevel="0" collapsed="false">
      <c r="A437" s="76" t="n">
        <v>433</v>
      </c>
      <c r="B437" s="77" t="n">
        <f aca="false">EOMONTH(Input!$C$7,A437)</f>
        <v>56096</v>
      </c>
      <c r="D437" s="78" t="n">
        <f aca="false">IF(AND($B437&lt;Input!$C$31,$B437&lt;Input!$G$31),Input!$C$44,0)</f>
        <v>0</v>
      </c>
      <c r="E437" s="78" t="n">
        <f aca="true">IF(AND($B437&gt;Input!$C$31,$B437&lt;Input!$C$25),PMT(Input!$C$43/(100*12),(OFFSET($A$4,MATCH(Input!$C$25,$B$4:$B$1004,1),0,1,1)-OFFSET($A$4,MATCH(Input!$C$31,$B$4:$B$620,1),0,1,1)),$H$4,0,1),0)</f>
        <v>-0</v>
      </c>
      <c r="F437" s="78" t="n">
        <f aca="false">($F436+$D437+$E437)*(1+Input!$C$43/(100*12))</f>
        <v>0</v>
      </c>
    </row>
    <row r="438" customFormat="false" ht="12.8" hidden="false" customHeight="false" outlineLevel="0" collapsed="false">
      <c r="A438" s="76" t="n">
        <v>434</v>
      </c>
      <c r="B438" s="77" t="n">
        <f aca="false">EOMONTH(Input!$C$7,A438)</f>
        <v>56127</v>
      </c>
      <c r="D438" s="78" t="n">
        <f aca="false">IF(AND($B438&lt;Input!$C$31,$B438&lt;Input!$G$31),Input!$C$44,0)</f>
        <v>0</v>
      </c>
      <c r="E438" s="78" t="n">
        <f aca="true">IF(AND($B438&gt;Input!$C$31,$B438&lt;Input!$C$25),PMT(Input!$C$43/(100*12),(OFFSET($A$4,MATCH(Input!$C$25,$B$4:$B$1004,1),0,1,1)-OFFSET($A$4,MATCH(Input!$C$31,$B$4:$B$620,1),0,1,1)),$H$4,0,1),0)</f>
        <v>-0</v>
      </c>
      <c r="F438" s="78" t="n">
        <f aca="false">($F437+$D438+$E438)*(1+Input!$C$43/(100*12))</f>
        <v>0</v>
      </c>
    </row>
    <row r="439" customFormat="false" ht="12.8" hidden="false" customHeight="false" outlineLevel="0" collapsed="false">
      <c r="A439" s="76" t="n">
        <v>435</v>
      </c>
      <c r="B439" s="77" t="n">
        <f aca="false">EOMONTH(Input!$C$7,A439)</f>
        <v>56157</v>
      </c>
      <c r="D439" s="78" t="n">
        <f aca="false">IF(AND($B439&lt;Input!$C$31,$B439&lt;Input!$G$31),Input!$C$44,0)</f>
        <v>0</v>
      </c>
      <c r="E439" s="78" t="n">
        <f aca="true">IF(AND($B439&gt;Input!$C$31,$B439&lt;Input!$C$25),PMT(Input!$C$43/(100*12),(OFFSET($A$4,MATCH(Input!$C$25,$B$4:$B$1004,1),0,1,1)-OFFSET($A$4,MATCH(Input!$C$31,$B$4:$B$620,1),0,1,1)),$H$4,0,1),0)</f>
        <v>-0</v>
      </c>
      <c r="F439" s="78" t="n">
        <f aca="false">($F438+$D439+$E439)*(1+Input!$C$43/(100*12))</f>
        <v>0</v>
      </c>
    </row>
    <row r="440" customFormat="false" ht="12.8" hidden="false" customHeight="false" outlineLevel="0" collapsed="false">
      <c r="A440" s="76" t="n">
        <v>436</v>
      </c>
      <c r="B440" s="77" t="n">
        <f aca="false">EOMONTH(Input!$C$7,A440)</f>
        <v>56188</v>
      </c>
      <c r="D440" s="78" t="n">
        <f aca="false">IF(AND($B440&lt;Input!$C$31,$B440&lt;Input!$G$31),Input!$C$44,0)</f>
        <v>0</v>
      </c>
      <c r="E440" s="78" t="n">
        <f aca="true">IF(AND($B440&gt;Input!$C$31,$B440&lt;Input!$C$25),PMT(Input!$C$43/(100*12),(OFFSET($A$4,MATCH(Input!$C$25,$B$4:$B$1004,1),0,1,1)-OFFSET($A$4,MATCH(Input!$C$31,$B$4:$B$620,1),0,1,1)),$H$4,0,1),0)</f>
        <v>-0</v>
      </c>
      <c r="F440" s="78" t="n">
        <f aca="false">($F439+$D440+$E440)*(1+Input!$C$43/(100*12))</f>
        <v>0</v>
      </c>
    </row>
    <row r="441" customFormat="false" ht="12.8" hidden="false" customHeight="false" outlineLevel="0" collapsed="false">
      <c r="A441" s="76" t="n">
        <v>437</v>
      </c>
      <c r="B441" s="77" t="n">
        <f aca="false">EOMONTH(Input!$C$7,A441)</f>
        <v>56218</v>
      </c>
      <c r="D441" s="78" t="n">
        <f aca="false">IF(AND($B441&lt;Input!$C$31,$B441&lt;Input!$G$31),Input!$C$44,0)</f>
        <v>0</v>
      </c>
      <c r="E441" s="78" t="n">
        <f aca="true">IF(AND($B441&gt;Input!$C$31,$B441&lt;Input!$C$25),PMT(Input!$C$43/(100*12),(OFFSET($A$4,MATCH(Input!$C$25,$B$4:$B$1004,1),0,1,1)-OFFSET($A$4,MATCH(Input!$C$31,$B$4:$B$620,1),0,1,1)),$H$4,0,1),0)</f>
        <v>-0</v>
      </c>
      <c r="F441" s="78" t="n">
        <f aca="false">($F440+$D441+$E441)*(1+Input!$C$43/(100*12))</f>
        <v>0</v>
      </c>
    </row>
    <row r="442" customFormat="false" ht="12.8" hidden="false" customHeight="false" outlineLevel="0" collapsed="false">
      <c r="A442" s="76" t="n">
        <v>438</v>
      </c>
      <c r="B442" s="77" t="n">
        <f aca="false">EOMONTH(Input!$C$7,A442)</f>
        <v>56249</v>
      </c>
      <c r="D442" s="78" t="n">
        <f aca="false">IF(AND($B442&lt;Input!$C$31,$B442&lt;Input!$G$31),Input!$C$44,0)</f>
        <v>0</v>
      </c>
      <c r="E442" s="78" t="n">
        <f aca="true">IF(AND($B442&gt;Input!$C$31,$B442&lt;Input!$C$25),PMT(Input!$C$43/(100*12),(OFFSET($A$4,MATCH(Input!$C$25,$B$4:$B$1004,1),0,1,1)-OFFSET($A$4,MATCH(Input!$C$31,$B$4:$B$620,1),0,1,1)),$H$4,0,1),0)</f>
        <v>-0</v>
      </c>
      <c r="F442" s="78" t="n">
        <f aca="false">($F441+$D442+$E442)*(1+Input!$C$43/(100*12))</f>
        <v>0</v>
      </c>
    </row>
    <row r="443" customFormat="false" ht="12.8" hidden="false" customHeight="false" outlineLevel="0" collapsed="false">
      <c r="A443" s="76" t="n">
        <v>439</v>
      </c>
      <c r="B443" s="77" t="n">
        <f aca="false">EOMONTH(Input!$C$7,A443)</f>
        <v>56280</v>
      </c>
      <c r="D443" s="78" t="n">
        <f aca="false">IF(AND($B443&lt;Input!$C$31,$B443&lt;Input!$G$31),Input!$C$44,0)</f>
        <v>0</v>
      </c>
      <c r="E443" s="78" t="n">
        <f aca="true">IF(AND($B443&gt;Input!$C$31,$B443&lt;Input!$C$25),PMT(Input!$C$43/(100*12),(OFFSET($A$4,MATCH(Input!$C$25,$B$4:$B$1004,1),0,1,1)-OFFSET($A$4,MATCH(Input!$C$31,$B$4:$B$620,1),0,1,1)),$H$4,0,1),0)</f>
        <v>-0</v>
      </c>
      <c r="F443" s="78" t="n">
        <f aca="false">($F442+$D443+$E443)*(1+Input!$C$43/(100*12))</f>
        <v>0</v>
      </c>
    </row>
    <row r="444" customFormat="false" ht="12.8" hidden="false" customHeight="false" outlineLevel="0" collapsed="false">
      <c r="A444" s="76" t="n">
        <v>440</v>
      </c>
      <c r="B444" s="77" t="n">
        <f aca="false">EOMONTH(Input!$C$7,A444)</f>
        <v>56308</v>
      </c>
      <c r="D444" s="78" t="n">
        <f aca="false">IF(AND($B444&lt;Input!$C$31,$B444&lt;Input!$G$31),Input!$C$44,0)</f>
        <v>0</v>
      </c>
      <c r="E444" s="78" t="n">
        <f aca="true">IF(AND($B444&gt;Input!$C$31,$B444&lt;Input!$C$25),PMT(Input!$C$43/(100*12),(OFFSET($A$4,MATCH(Input!$C$25,$B$4:$B$1004,1),0,1,1)-OFFSET($A$4,MATCH(Input!$C$31,$B$4:$B$620,1),0,1,1)),$H$4,0,1),0)</f>
        <v>-0</v>
      </c>
      <c r="F444" s="78" t="n">
        <f aca="false">($F443+$D444+$E444)*(1+Input!$C$43/(100*12))</f>
        <v>0</v>
      </c>
    </row>
    <row r="445" customFormat="false" ht="12.8" hidden="false" customHeight="false" outlineLevel="0" collapsed="false">
      <c r="A445" s="76" t="n">
        <v>441</v>
      </c>
      <c r="B445" s="77" t="n">
        <f aca="false">EOMONTH(Input!$C$7,A445)</f>
        <v>56339</v>
      </c>
      <c r="D445" s="78" t="n">
        <f aca="false">IF(AND($B445&lt;Input!$C$31,$B445&lt;Input!$G$31),Input!$C$44,0)</f>
        <v>0</v>
      </c>
      <c r="E445" s="78" t="n">
        <f aca="true">IF(AND($B445&gt;Input!$C$31,$B445&lt;Input!$C$25),PMT(Input!$C$43/(100*12),(OFFSET($A$4,MATCH(Input!$C$25,$B$4:$B$1004,1),0,1,1)-OFFSET($A$4,MATCH(Input!$C$31,$B$4:$B$620,1),0,1,1)),$H$4,0,1),0)</f>
        <v>-0</v>
      </c>
      <c r="F445" s="78" t="n">
        <f aca="false">($F444+$D445+$E445)*(1+Input!$C$43/(100*12))</f>
        <v>0</v>
      </c>
    </row>
    <row r="446" customFormat="false" ht="12.8" hidden="false" customHeight="false" outlineLevel="0" collapsed="false">
      <c r="A446" s="76" t="n">
        <v>442</v>
      </c>
      <c r="B446" s="77" t="n">
        <f aca="false">EOMONTH(Input!$C$7,A446)</f>
        <v>56369</v>
      </c>
      <c r="D446" s="78" t="n">
        <f aca="false">IF(AND($B446&lt;Input!$C$31,$B446&lt;Input!$G$31),Input!$C$44,0)</f>
        <v>0</v>
      </c>
      <c r="E446" s="78" t="n">
        <f aca="true">IF(AND($B446&gt;Input!$C$31,$B446&lt;Input!$C$25),PMT(Input!$C$43/(100*12),(OFFSET($A$4,MATCH(Input!$C$25,$B$4:$B$1004,1),0,1,1)-OFFSET($A$4,MATCH(Input!$C$31,$B$4:$B$620,1),0,1,1)),$H$4,0,1),0)</f>
        <v>-0</v>
      </c>
      <c r="F446" s="78" t="n">
        <f aca="false">($F445+$D446+$E446)*(1+Input!$C$43/(100*12))</f>
        <v>0</v>
      </c>
    </row>
    <row r="447" customFormat="false" ht="12.8" hidden="false" customHeight="false" outlineLevel="0" collapsed="false">
      <c r="A447" s="76" t="n">
        <v>443</v>
      </c>
      <c r="B447" s="77" t="n">
        <f aca="false">EOMONTH(Input!$C$7,A447)</f>
        <v>56400</v>
      </c>
      <c r="D447" s="78" t="n">
        <f aca="false">IF(AND($B447&lt;Input!$C$31,$B447&lt;Input!$G$31),Input!$C$44,0)</f>
        <v>0</v>
      </c>
      <c r="E447" s="78" t="n">
        <f aca="true">IF(AND($B447&gt;Input!$C$31,$B447&lt;Input!$C$25),PMT(Input!$C$43/(100*12),(OFFSET($A$4,MATCH(Input!$C$25,$B$4:$B$1004,1),0,1,1)-OFFSET($A$4,MATCH(Input!$C$31,$B$4:$B$620,1),0,1,1)),$H$4,0,1),0)</f>
        <v>-0</v>
      </c>
      <c r="F447" s="78" t="n">
        <f aca="false">($F446+$D447+$E447)*(1+Input!$C$43/(100*12))</f>
        <v>0</v>
      </c>
    </row>
    <row r="448" customFormat="false" ht="12.8" hidden="false" customHeight="false" outlineLevel="0" collapsed="false">
      <c r="A448" s="76" t="n">
        <v>444</v>
      </c>
      <c r="B448" s="77" t="n">
        <f aca="false">EOMONTH(Input!$C$7,A448)</f>
        <v>56430</v>
      </c>
      <c r="D448" s="78" t="n">
        <f aca="false">IF(AND($B448&lt;Input!$C$31,$B448&lt;Input!$G$31),Input!$C$44,0)</f>
        <v>0</v>
      </c>
      <c r="E448" s="78" t="n">
        <f aca="true">IF(AND($B448&gt;Input!$C$31,$B448&lt;Input!$C$25),PMT(Input!$C$43/(100*12),(OFFSET($A$4,MATCH(Input!$C$25,$B$4:$B$1004,1),0,1,1)-OFFSET($A$4,MATCH(Input!$C$31,$B$4:$B$620,1),0,1,1)),$H$4,0,1),0)</f>
        <v>-0</v>
      </c>
      <c r="F448" s="78" t="n">
        <f aca="false">($F447+$D448+$E448)*(1+Input!$C$43/(100*12))</f>
        <v>0</v>
      </c>
    </row>
    <row r="449" customFormat="false" ht="12.8" hidden="false" customHeight="false" outlineLevel="0" collapsed="false">
      <c r="A449" s="76" t="n">
        <v>445</v>
      </c>
      <c r="B449" s="77" t="n">
        <f aca="false">EOMONTH(Input!$C$7,A449)</f>
        <v>56461</v>
      </c>
      <c r="D449" s="78" t="n">
        <f aca="false">IF(AND($B449&lt;Input!$C$31,$B449&lt;Input!$G$31),Input!$C$44,0)</f>
        <v>0</v>
      </c>
      <c r="E449" s="78" t="n">
        <f aca="true">IF(AND($B449&gt;Input!$C$31,$B449&lt;Input!$C$25),PMT(Input!$C$43/(100*12),(OFFSET($A$4,MATCH(Input!$C$25,$B$4:$B$1004,1),0,1,1)-OFFSET($A$4,MATCH(Input!$C$31,$B$4:$B$620,1),0,1,1)),$H$4,0,1),0)</f>
        <v>-0</v>
      </c>
      <c r="F449" s="78" t="n">
        <f aca="false">($F448+$D449+$E449)*(1+Input!$C$43/(100*12))</f>
        <v>0</v>
      </c>
    </row>
    <row r="450" customFormat="false" ht="12.8" hidden="false" customHeight="false" outlineLevel="0" collapsed="false">
      <c r="A450" s="76" t="n">
        <v>446</v>
      </c>
      <c r="B450" s="77" t="n">
        <f aca="false">EOMONTH(Input!$C$7,A450)</f>
        <v>56492</v>
      </c>
      <c r="D450" s="78" t="n">
        <f aca="false">IF(AND($B450&lt;Input!$C$31,$B450&lt;Input!$G$31),Input!$C$44,0)</f>
        <v>0</v>
      </c>
      <c r="E450" s="78" t="n">
        <f aca="true">IF(AND($B450&gt;Input!$C$31,$B450&lt;Input!$C$25),PMT(Input!$C$43/(100*12),(OFFSET($A$4,MATCH(Input!$C$25,$B$4:$B$1004,1),0,1,1)-OFFSET($A$4,MATCH(Input!$C$31,$B$4:$B$620,1),0,1,1)),$H$4,0,1),0)</f>
        <v>-0</v>
      </c>
      <c r="F450" s="78" t="n">
        <f aca="false">($F449+$D450+$E450)*(1+Input!$C$43/(100*12))</f>
        <v>0</v>
      </c>
    </row>
    <row r="451" customFormat="false" ht="12.8" hidden="false" customHeight="false" outlineLevel="0" collapsed="false">
      <c r="A451" s="76" t="n">
        <v>447</v>
      </c>
      <c r="B451" s="77" t="n">
        <f aca="false">EOMONTH(Input!$C$7,A451)</f>
        <v>56522</v>
      </c>
      <c r="D451" s="78" t="n">
        <f aca="false">IF(AND($B451&lt;Input!$C$31,$B451&lt;Input!$G$31),Input!$C$44,0)</f>
        <v>0</v>
      </c>
      <c r="E451" s="78" t="n">
        <f aca="true">IF(AND($B451&gt;Input!$C$31,$B451&lt;Input!$C$25),PMT(Input!$C$43/(100*12),(OFFSET($A$4,MATCH(Input!$C$25,$B$4:$B$1004,1),0,1,1)-OFFSET($A$4,MATCH(Input!$C$31,$B$4:$B$620,1),0,1,1)),$H$4,0,1),0)</f>
        <v>-0</v>
      </c>
      <c r="F451" s="78" t="n">
        <f aca="false">($F450+$D451+$E451)*(1+Input!$C$43/(100*12))</f>
        <v>0</v>
      </c>
    </row>
    <row r="452" customFormat="false" ht="12.8" hidden="false" customHeight="false" outlineLevel="0" collapsed="false">
      <c r="A452" s="76" t="n">
        <v>448</v>
      </c>
      <c r="B452" s="77" t="n">
        <f aca="false">EOMONTH(Input!$C$7,A452)</f>
        <v>56553</v>
      </c>
      <c r="D452" s="78" t="n">
        <f aca="false">IF(AND($B452&lt;Input!$C$31,$B452&lt;Input!$G$31),Input!$C$44,0)</f>
        <v>0</v>
      </c>
      <c r="E452" s="78" t="n">
        <f aca="true">IF(AND($B452&gt;Input!$C$31,$B452&lt;Input!$C$25),PMT(Input!$C$43/(100*12),(OFFSET($A$4,MATCH(Input!$C$25,$B$4:$B$1004,1),0,1,1)-OFFSET($A$4,MATCH(Input!$C$31,$B$4:$B$620,1),0,1,1)),$H$4,0,1),0)</f>
        <v>-0</v>
      </c>
      <c r="F452" s="78" t="n">
        <f aca="false">($F451+$D452+$E452)*(1+Input!$C$43/(100*12))</f>
        <v>0</v>
      </c>
    </row>
    <row r="453" customFormat="false" ht="12.8" hidden="false" customHeight="false" outlineLevel="0" collapsed="false">
      <c r="A453" s="76" t="n">
        <v>449</v>
      </c>
      <c r="B453" s="77" t="n">
        <f aca="false">EOMONTH(Input!$C$7,A453)</f>
        <v>56583</v>
      </c>
      <c r="D453" s="78" t="n">
        <f aca="false">IF(AND($B453&lt;Input!$C$31,$B453&lt;Input!$G$31),Input!$C$44,0)</f>
        <v>0</v>
      </c>
      <c r="E453" s="78" t="n">
        <f aca="true">IF(AND($B453&gt;Input!$C$31,$B453&lt;Input!$C$25),PMT(Input!$C$43/(100*12),(OFFSET($A$4,MATCH(Input!$C$25,$B$4:$B$1004,1),0,1,1)-OFFSET($A$4,MATCH(Input!$C$31,$B$4:$B$620,1),0,1,1)),$H$4,0,1),0)</f>
        <v>-0</v>
      </c>
      <c r="F453" s="78" t="n">
        <f aca="false">($F452+$D453+$E453)*(1+Input!$C$43/(100*12))</f>
        <v>0</v>
      </c>
    </row>
    <row r="454" customFormat="false" ht="12.8" hidden="false" customHeight="false" outlineLevel="0" collapsed="false">
      <c r="A454" s="76" t="n">
        <v>450</v>
      </c>
      <c r="B454" s="77" t="n">
        <f aca="false">EOMONTH(Input!$C$7,A454)</f>
        <v>56614</v>
      </c>
      <c r="D454" s="78" t="n">
        <f aca="false">IF(AND($B454&lt;Input!$C$31,$B454&lt;Input!$G$31),Input!$C$44,0)</f>
        <v>0</v>
      </c>
      <c r="E454" s="78" t="n">
        <f aca="true">IF(AND($B454&gt;Input!$C$31,$B454&lt;Input!$C$25),PMT(Input!$C$43/(100*12),(OFFSET($A$4,MATCH(Input!$C$25,$B$4:$B$1004,1),0,1,1)-OFFSET($A$4,MATCH(Input!$C$31,$B$4:$B$620,1),0,1,1)),$H$4,0,1),0)</f>
        <v>-0</v>
      </c>
      <c r="F454" s="78" t="n">
        <f aca="false">($F453+$D454+$E454)*(1+Input!$C$43/(100*12))</f>
        <v>0</v>
      </c>
    </row>
    <row r="455" customFormat="false" ht="12.8" hidden="false" customHeight="false" outlineLevel="0" collapsed="false">
      <c r="A455" s="76" t="n">
        <v>451</v>
      </c>
      <c r="B455" s="77" t="n">
        <f aca="false">EOMONTH(Input!$C$7,A455)</f>
        <v>56645</v>
      </c>
      <c r="D455" s="78" t="n">
        <f aca="false">IF(AND($B455&lt;Input!$C$31,$B455&lt;Input!$G$31),Input!$C$44,0)</f>
        <v>0</v>
      </c>
      <c r="E455" s="78" t="n">
        <f aca="true">IF(AND($B455&gt;Input!$C$31,$B455&lt;Input!$C$25),PMT(Input!$C$43/(100*12),(OFFSET($A$4,MATCH(Input!$C$25,$B$4:$B$1004,1),0,1,1)-OFFSET($A$4,MATCH(Input!$C$31,$B$4:$B$620,1),0,1,1)),$H$4,0,1),0)</f>
        <v>-0</v>
      </c>
      <c r="F455" s="78" t="n">
        <f aca="false">($F454+$D455+$E455)*(1+Input!$C$43/(100*12))</f>
        <v>0</v>
      </c>
    </row>
    <row r="456" customFormat="false" ht="12.8" hidden="false" customHeight="false" outlineLevel="0" collapsed="false">
      <c r="A456" s="76" t="n">
        <v>452</v>
      </c>
      <c r="B456" s="77" t="n">
        <f aca="false">EOMONTH(Input!$C$7,A456)</f>
        <v>56673</v>
      </c>
      <c r="D456" s="78" t="n">
        <f aca="false">IF(AND($B456&lt;Input!$C$31,$B456&lt;Input!$G$31),Input!$C$44,0)</f>
        <v>0</v>
      </c>
      <c r="E456" s="78" t="n">
        <f aca="true">IF(AND($B456&gt;Input!$C$31,$B456&lt;Input!$C$25),PMT(Input!$C$43/(100*12),(OFFSET($A$4,MATCH(Input!$C$25,$B$4:$B$1004,1),0,1,1)-OFFSET($A$4,MATCH(Input!$C$31,$B$4:$B$620,1),0,1,1)),$H$4,0,1),0)</f>
        <v>-0</v>
      </c>
      <c r="F456" s="78" t="n">
        <f aca="false">($F455+$D456+$E456)*(1+Input!$C$43/(100*12))</f>
        <v>0</v>
      </c>
    </row>
    <row r="457" customFormat="false" ht="12.8" hidden="false" customHeight="false" outlineLevel="0" collapsed="false">
      <c r="A457" s="76" t="n">
        <v>453</v>
      </c>
      <c r="B457" s="77" t="n">
        <f aca="false">EOMONTH(Input!$C$7,A457)</f>
        <v>56704</v>
      </c>
      <c r="D457" s="78" t="n">
        <f aca="false">IF(AND($B457&lt;Input!$C$31,$B457&lt;Input!$G$31),Input!$C$44,0)</f>
        <v>0</v>
      </c>
      <c r="E457" s="78" t="n">
        <f aca="true">IF(AND($B457&gt;Input!$C$31,$B457&lt;Input!$C$25),PMT(Input!$C$43/(100*12),(OFFSET($A$4,MATCH(Input!$C$25,$B$4:$B$1004,1),0,1,1)-OFFSET($A$4,MATCH(Input!$C$31,$B$4:$B$620,1),0,1,1)),$H$4,0,1),0)</f>
        <v>-0</v>
      </c>
      <c r="F457" s="78" t="n">
        <f aca="false">($F456+$D457+$E457)*(1+Input!$C$43/(100*12))</f>
        <v>0</v>
      </c>
    </row>
    <row r="458" customFormat="false" ht="12.8" hidden="false" customHeight="false" outlineLevel="0" collapsed="false">
      <c r="A458" s="76" t="n">
        <v>454</v>
      </c>
      <c r="B458" s="77" t="n">
        <f aca="false">EOMONTH(Input!$C$7,A458)</f>
        <v>56734</v>
      </c>
      <c r="D458" s="78" t="n">
        <f aca="false">IF(AND($B458&lt;Input!$C$31,$B458&lt;Input!$G$31),Input!$C$44,0)</f>
        <v>0</v>
      </c>
      <c r="E458" s="78" t="n">
        <f aca="true">IF(AND($B458&gt;Input!$C$31,$B458&lt;Input!$C$25),PMT(Input!$C$43/(100*12),(OFFSET($A$4,MATCH(Input!$C$25,$B$4:$B$1004,1),0,1,1)-OFFSET($A$4,MATCH(Input!$C$31,$B$4:$B$620,1),0,1,1)),$H$4,0,1),0)</f>
        <v>-0</v>
      </c>
      <c r="F458" s="78" t="n">
        <f aca="false">($F457+$D458+$E458)*(1+Input!$C$43/(100*12))</f>
        <v>0</v>
      </c>
    </row>
    <row r="459" customFormat="false" ht="12.8" hidden="false" customHeight="false" outlineLevel="0" collapsed="false">
      <c r="A459" s="76" t="n">
        <v>455</v>
      </c>
      <c r="B459" s="77" t="n">
        <f aca="false">EOMONTH(Input!$C$7,A459)</f>
        <v>56765</v>
      </c>
      <c r="D459" s="78" t="n">
        <f aca="false">IF(AND($B459&lt;Input!$C$31,$B459&lt;Input!$G$31),Input!$C$44,0)</f>
        <v>0</v>
      </c>
      <c r="E459" s="78" t="n">
        <f aca="true">IF(AND($B459&gt;Input!$C$31,$B459&lt;Input!$C$25),PMT(Input!$C$43/(100*12),(OFFSET($A$4,MATCH(Input!$C$25,$B$4:$B$1004,1),0,1,1)-OFFSET($A$4,MATCH(Input!$C$31,$B$4:$B$620,1),0,1,1)),$H$4,0,1),0)</f>
        <v>-0</v>
      </c>
      <c r="F459" s="78" t="n">
        <f aca="false">($F458+$D459+$E459)*(1+Input!$C$43/(100*12))</f>
        <v>0</v>
      </c>
    </row>
    <row r="460" customFormat="false" ht="12.8" hidden="false" customHeight="false" outlineLevel="0" collapsed="false">
      <c r="A460" s="76" t="n">
        <v>456</v>
      </c>
      <c r="B460" s="77" t="n">
        <f aca="false">EOMONTH(Input!$C$7,A460)</f>
        <v>56795</v>
      </c>
      <c r="D460" s="78" t="n">
        <f aca="false">IF(AND($B460&lt;Input!$C$31,$B460&lt;Input!$G$31),Input!$C$44,0)</f>
        <v>0</v>
      </c>
      <c r="E460" s="78" t="n">
        <f aca="true">IF(AND($B460&gt;Input!$C$31,$B460&lt;Input!$C$25),PMT(Input!$C$43/(100*12),(OFFSET($A$4,MATCH(Input!$C$25,$B$4:$B$1004,1),0,1,1)-OFFSET($A$4,MATCH(Input!$C$31,$B$4:$B$620,1),0,1,1)),$H$4,0,1),0)</f>
        <v>-0</v>
      </c>
      <c r="F460" s="78" t="n">
        <f aca="false">($F459+$D460+$E460)*(1+Input!$C$43/(100*12))</f>
        <v>0</v>
      </c>
    </row>
    <row r="461" customFormat="false" ht="12.8" hidden="false" customHeight="false" outlineLevel="0" collapsed="false">
      <c r="A461" s="76" t="n">
        <v>457</v>
      </c>
      <c r="B461" s="77" t="n">
        <f aca="false">EOMONTH(Input!$C$7,A461)</f>
        <v>56826</v>
      </c>
      <c r="D461" s="78" t="n">
        <f aca="false">IF(AND($B461&lt;Input!$C$31,$B461&lt;Input!$G$31),Input!$C$44,0)</f>
        <v>0</v>
      </c>
      <c r="E461" s="78" t="n">
        <f aca="true">IF(AND($B461&gt;Input!$C$31,$B461&lt;Input!$C$25),PMT(Input!$C$43/(100*12),(OFFSET($A$4,MATCH(Input!$C$25,$B$4:$B$1004,1),0,1,1)-OFFSET($A$4,MATCH(Input!$C$31,$B$4:$B$620,1),0,1,1)),$H$4,0,1),0)</f>
        <v>-0</v>
      </c>
      <c r="F461" s="78" t="n">
        <f aca="false">($F460+$D461+$E461)*(1+Input!$C$43/(100*12))</f>
        <v>0</v>
      </c>
    </row>
    <row r="462" customFormat="false" ht="12.8" hidden="false" customHeight="false" outlineLevel="0" collapsed="false">
      <c r="A462" s="76" t="n">
        <v>458</v>
      </c>
      <c r="B462" s="77" t="n">
        <f aca="false">EOMONTH(Input!$C$7,A462)</f>
        <v>56857</v>
      </c>
      <c r="D462" s="78" t="n">
        <f aca="false">IF(AND($B462&lt;Input!$C$31,$B462&lt;Input!$G$31),Input!$C$44,0)</f>
        <v>0</v>
      </c>
      <c r="E462" s="78" t="n">
        <f aca="true">IF(AND($B462&gt;Input!$C$31,$B462&lt;Input!$C$25),PMT(Input!$C$43/(100*12),(OFFSET($A$4,MATCH(Input!$C$25,$B$4:$B$1004,1),0,1,1)-OFFSET($A$4,MATCH(Input!$C$31,$B$4:$B$620,1),0,1,1)),$H$4,0,1),0)</f>
        <v>-0</v>
      </c>
      <c r="F462" s="78" t="n">
        <f aca="false">($F461+$D462+$E462)*(1+Input!$C$43/(100*12))</f>
        <v>0</v>
      </c>
    </row>
    <row r="463" customFormat="false" ht="12.8" hidden="false" customHeight="false" outlineLevel="0" collapsed="false">
      <c r="A463" s="76" t="n">
        <v>459</v>
      </c>
      <c r="B463" s="77" t="n">
        <f aca="false">EOMONTH(Input!$C$7,A463)</f>
        <v>56887</v>
      </c>
      <c r="D463" s="78" t="n">
        <f aca="false">IF(AND($B463&lt;Input!$C$31,$B463&lt;Input!$G$31),Input!$C$44,0)</f>
        <v>0</v>
      </c>
      <c r="E463" s="78" t="n">
        <f aca="true">IF(AND($B463&gt;Input!$C$31,$B463&lt;Input!$C$25),PMT(Input!$C$43/(100*12),(OFFSET($A$4,MATCH(Input!$C$25,$B$4:$B$1004,1),0,1,1)-OFFSET($A$4,MATCH(Input!$C$31,$B$4:$B$620,1),0,1,1)),$H$4,0,1),0)</f>
        <v>-0</v>
      </c>
      <c r="F463" s="78" t="n">
        <f aca="false">($F462+$D463+$E463)*(1+Input!$C$43/(100*12))</f>
        <v>0</v>
      </c>
    </row>
    <row r="464" customFormat="false" ht="12.8" hidden="false" customHeight="false" outlineLevel="0" collapsed="false">
      <c r="A464" s="76" t="n">
        <v>460</v>
      </c>
      <c r="B464" s="77" t="n">
        <f aca="false">EOMONTH(Input!$C$7,A464)</f>
        <v>56918</v>
      </c>
      <c r="D464" s="78" t="n">
        <f aca="false">IF(AND($B464&lt;Input!$C$31,$B464&lt;Input!$G$31),Input!$C$44,0)</f>
        <v>0</v>
      </c>
      <c r="E464" s="78" t="n">
        <f aca="true">IF(AND($B464&gt;Input!$C$31,$B464&lt;Input!$C$25),PMT(Input!$C$43/(100*12),(OFFSET($A$4,MATCH(Input!$C$25,$B$4:$B$1004,1),0,1,1)-OFFSET($A$4,MATCH(Input!$C$31,$B$4:$B$620,1),0,1,1)),$H$4,0,1),0)</f>
        <v>-0</v>
      </c>
      <c r="F464" s="78" t="n">
        <f aca="false">($F463+$D464+$E464)*(1+Input!$C$43/(100*12))</f>
        <v>0</v>
      </c>
    </row>
    <row r="465" customFormat="false" ht="12.8" hidden="false" customHeight="false" outlineLevel="0" collapsed="false">
      <c r="A465" s="76" t="n">
        <v>461</v>
      </c>
      <c r="B465" s="77" t="n">
        <f aca="false">EOMONTH(Input!$C$7,A465)</f>
        <v>56948</v>
      </c>
      <c r="D465" s="78" t="n">
        <f aca="false">IF(AND($B465&lt;Input!$C$31,$B465&lt;Input!$G$31),Input!$C$44,0)</f>
        <v>0</v>
      </c>
      <c r="E465" s="78" t="n">
        <f aca="true">IF(AND($B465&gt;Input!$C$31,$B465&lt;Input!$C$25),PMT(Input!$C$43/(100*12),(OFFSET($A$4,MATCH(Input!$C$25,$B$4:$B$1004,1),0,1,1)-OFFSET($A$4,MATCH(Input!$C$31,$B$4:$B$620,1),0,1,1)),$H$4,0,1),0)</f>
        <v>-0</v>
      </c>
      <c r="F465" s="78" t="n">
        <f aca="false">($F464+$D465+$E465)*(1+Input!$C$43/(100*12))</f>
        <v>0</v>
      </c>
    </row>
    <row r="466" customFormat="false" ht="12.8" hidden="false" customHeight="false" outlineLevel="0" collapsed="false">
      <c r="A466" s="76" t="n">
        <v>462</v>
      </c>
      <c r="B466" s="77" t="n">
        <f aca="false">EOMONTH(Input!$C$7,A466)</f>
        <v>56979</v>
      </c>
      <c r="D466" s="78" t="n">
        <f aca="false">IF(AND($B466&lt;Input!$C$31,$B466&lt;Input!$G$31),Input!$C$44,0)</f>
        <v>0</v>
      </c>
      <c r="E466" s="78" t="n">
        <f aca="true">IF(AND($B466&gt;Input!$C$31,$B466&lt;Input!$C$25),PMT(Input!$C$43/(100*12),(OFFSET($A$4,MATCH(Input!$C$25,$B$4:$B$1004,1),0,1,1)-OFFSET($A$4,MATCH(Input!$C$31,$B$4:$B$620,1),0,1,1)),$H$4,0,1),0)</f>
        <v>-0</v>
      </c>
      <c r="F466" s="78" t="n">
        <f aca="false">($F465+$D466+$E466)*(1+Input!$C$43/(100*12))</f>
        <v>0</v>
      </c>
    </row>
    <row r="467" customFormat="false" ht="12.8" hidden="false" customHeight="false" outlineLevel="0" collapsed="false">
      <c r="A467" s="76" t="n">
        <v>463</v>
      </c>
      <c r="B467" s="77" t="n">
        <f aca="false">EOMONTH(Input!$C$7,A467)</f>
        <v>57010</v>
      </c>
      <c r="D467" s="78" t="n">
        <f aca="false">IF(AND($B467&lt;Input!$C$31,$B467&lt;Input!$G$31),Input!$C$44,0)</f>
        <v>0</v>
      </c>
      <c r="E467" s="78" t="n">
        <f aca="true">IF(AND($B467&gt;Input!$C$31,$B467&lt;Input!$C$25),PMT(Input!$C$43/(100*12),(OFFSET($A$4,MATCH(Input!$C$25,$B$4:$B$1004,1),0,1,1)-OFFSET($A$4,MATCH(Input!$C$31,$B$4:$B$620,1),0,1,1)),$H$4,0,1),0)</f>
        <v>-0</v>
      </c>
      <c r="F467" s="78" t="n">
        <f aca="false">($F466+$D467+$E467)*(1+Input!$C$43/(100*12))</f>
        <v>0</v>
      </c>
    </row>
    <row r="468" customFormat="false" ht="12.8" hidden="false" customHeight="false" outlineLevel="0" collapsed="false">
      <c r="A468" s="76" t="n">
        <v>464</v>
      </c>
      <c r="B468" s="77" t="n">
        <f aca="false">EOMONTH(Input!$C$7,A468)</f>
        <v>57039</v>
      </c>
      <c r="D468" s="78" t="n">
        <f aca="false">IF(AND($B468&lt;Input!$C$31,$B468&lt;Input!$G$31),Input!$C$44,0)</f>
        <v>0</v>
      </c>
      <c r="E468" s="78" t="n">
        <f aca="true">IF(AND($B468&gt;Input!$C$31,$B468&lt;Input!$C$25),PMT(Input!$C$43/(100*12),(OFFSET($A$4,MATCH(Input!$C$25,$B$4:$B$1004,1),0,1,1)-OFFSET($A$4,MATCH(Input!$C$31,$B$4:$B$620,1),0,1,1)),$H$4,0,1),0)</f>
        <v>-0</v>
      </c>
      <c r="F468" s="78" t="n">
        <f aca="false">($F467+$D468+$E468)*(1+Input!$C$43/(100*12))</f>
        <v>0</v>
      </c>
    </row>
    <row r="469" customFormat="false" ht="12.8" hidden="false" customHeight="false" outlineLevel="0" collapsed="false">
      <c r="A469" s="76" t="n">
        <v>465</v>
      </c>
      <c r="B469" s="77" t="n">
        <f aca="false">EOMONTH(Input!$C$7,A469)</f>
        <v>57070</v>
      </c>
      <c r="D469" s="78" t="n">
        <f aca="false">IF(AND($B469&lt;Input!$C$31,$B469&lt;Input!$G$31),Input!$C$44,0)</f>
        <v>0</v>
      </c>
      <c r="E469" s="78" t="n">
        <f aca="true">IF(AND($B469&gt;Input!$C$31,$B469&lt;Input!$C$25),PMT(Input!$C$43/(100*12),(OFFSET($A$4,MATCH(Input!$C$25,$B$4:$B$1004,1),0,1,1)-OFFSET($A$4,MATCH(Input!$C$31,$B$4:$B$620,1),0,1,1)),$H$4,0,1),0)</f>
        <v>-0</v>
      </c>
      <c r="F469" s="78" t="n">
        <f aca="false">($F468+$D469+$E469)*(1+Input!$C$43/(100*12))</f>
        <v>0</v>
      </c>
    </row>
    <row r="470" customFormat="false" ht="12.8" hidden="false" customHeight="false" outlineLevel="0" collapsed="false">
      <c r="A470" s="76" t="n">
        <v>466</v>
      </c>
      <c r="B470" s="77" t="n">
        <f aca="false">EOMONTH(Input!$C$7,A470)</f>
        <v>57100</v>
      </c>
      <c r="D470" s="78" t="n">
        <f aca="false">IF(AND($B470&lt;Input!$C$31,$B470&lt;Input!$G$31),Input!$C$44,0)</f>
        <v>0</v>
      </c>
      <c r="E470" s="78" t="n">
        <f aca="true">IF(AND($B470&gt;Input!$C$31,$B470&lt;Input!$C$25),PMT(Input!$C$43/(100*12),(OFFSET($A$4,MATCH(Input!$C$25,$B$4:$B$1004,1),0,1,1)-OFFSET($A$4,MATCH(Input!$C$31,$B$4:$B$620,1),0,1,1)),$H$4,0,1),0)</f>
        <v>-0</v>
      </c>
      <c r="F470" s="78" t="n">
        <f aca="false">($F469+$D470+$E470)*(1+Input!$C$43/(100*12))</f>
        <v>0</v>
      </c>
    </row>
    <row r="471" customFormat="false" ht="12.8" hidden="false" customHeight="false" outlineLevel="0" collapsed="false">
      <c r="A471" s="76" t="n">
        <v>467</v>
      </c>
      <c r="B471" s="77" t="n">
        <f aca="false">EOMONTH(Input!$C$7,A471)</f>
        <v>57131</v>
      </c>
      <c r="D471" s="78" t="n">
        <f aca="false">IF(AND($B471&lt;Input!$C$31,$B471&lt;Input!$G$31),Input!$C$44,0)</f>
        <v>0</v>
      </c>
      <c r="E471" s="78" t="n">
        <f aca="true">IF(AND($B471&gt;Input!$C$31,$B471&lt;Input!$C$25),PMT(Input!$C$43/(100*12),(OFFSET($A$4,MATCH(Input!$C$25,$B$4:$B$1004,1),0,1,1)-OFFSET($A$4,MATCH(Input!$C$31,$B$4:$B$620,1),0,1,1)),$H$4,0,1),0)</f>
        <v>-0</v>
      </c>
      <c r="F471" s="78" t="n">
        <f aca="false">($F470+$D471+$E471)*(1+Input!$C$43/(100*12))</f>
        <v>0</v>
      </c>
    </row>
    <row r="472" customFormat="false" ht="12.8" hidden="false" customHeight="false" outlineLevel="0" collapsed="false">
      <c r="A472" s="76" t="n">
        <v>468</v>
      </c>
      <c r="B472" s="77" t="n">
        <f aca="false">EOMONTH(Input!$C$7,A472)</f>
        <v>57161</v>
      </c>
      <c r="D472" s="78" t="n">
        <f aca="false">IF(AND($B472&lt;Input!$C$31,$B472&lt;Input!$G$31),Input!$C$44,0)</f>
        <v>0</v>
      </c>
      <c r="E472" s="78" t="n">
        <f aca="true">IF(AND($B472&gt;Input!$C$31,$B472&lt;Input!$C$25),PMT(Input!$C$43/(100*12),(OFFSET($A$4,MATCH(Input!$C$25,$B$4:$B$1004,1),0,1,1)-OFFSET($A$4,MATCH(Input!$C$31,$B$4:$B$620,1),0,1,1)),$H$4,0,1),0)</f>
        <v>-0</v>
      </c>
      <c r="F472" s="78" t="n">
        <f aca="false">($F471+$D472+$E472)*(1+Input!$C$43/(100*12))</f>
        <v>0</v>
      </c>
    </row>
    <row r="473" customFormat="false" ht="12.8" hidden="false" customHeight="false" outlineLevel="0" collapsed="false">
      <c r="A473" s="76" t="n">
        <v>469</v>
      </c>
      <c r="B473" s="77" t="n">
        <f aca="false">EOMONTH(Input!$C$7,A473)</f>
        <v>57192</v>
      </c>
      <c r="D473" s="78" t="n">
        <f aca="false">IF(AND($B473&lt;Input!$C$31,$B473&lt;Input!$G$31),Input!$C$44,0)</f>
        <v>0</v>
      </c>
      <c r="E473" s="78" t="n">
        <f aca="true">IF(AND($B473&gt;Input!$C$31,$B473&lt;Input!$C$25),PMT(Input!$C$43/(100*12),(OFFSET($A$4,MATCH(Input!$C$25,$B$4:$B$1004,1),0,1,1)-OFFSET($A$4,MATCH(Input!$C$31,$B$4:$B$620,1),0,1,1)),$H$4,0,1),0)</f>
        <v>-0</v>
      </c>
      <c r="F473" s="78" t="n">
        <f aca="false">($F472+$D473+$E473)*(1+Input!$C$43/(100*12))</f>
        <v>0</v>
      </c>
    </row>
    <row r="474" customFormat="false" ht="12.8" hidden="false" customHeight="false" outlineLevel="0" collapsed="false">
      <c r="A474" s="76" t="n">
        <v>470</v>
      </c>
      <c r="B474" s="77" t="n">
        <f aca="false">EOMONTH(Input!$C$7,A474)</f>
        <v>57223</v>
      </c>
      <c r="D474" s="78" t="n">
        <f aca="false">IF(AND($B474&lt;Input!$C$31,$B474&lt;Input!$G$31),Input!$C$44,0)</f>
        <v>0</v>
      </c>
      <c r="E474" s="78" t="n">
        <f aca="true">IF(AND($B474&gt;Input!$C$31,$B474&lt;Input!$C$25),PMT(Input!$C$43/(100*12),(OFFSET($A$4,MATCH(Input!$C$25,$B$4:$B$1004,1),0,1,1)-OFFSET($A$4,MATCH(Input!$C$31,$B$4:$B$620,1),0,1,1)),$H$4,0,1),0)</f>
        <v>-0</v>
      </c>
      <c r="F474" s="78" t="n">
        <f aca="false">($F473+$D474+$E474)*(1+Input!$C$43/(100*12))</f>
        <v>0</v>
      </c>
    </row>
    <row r="475" customFormat="false" ht="12.8" hidden="false" customHeight="false" outlineLevel="0" collapsed="false">
      <c r="A475" s="76" t="n">
        <v>471</v>
      </c>
      <c r="B475" s="77" t="n">
        <f aca="false">EOMONTH(Input!$C$7,A475)</f>
        <v>57253</v>
      </c>
      <c r="D475" s="78" t="n">
        <f aca="false">IF(AND($B475&lt;Input!$C$31,$B475&lt;Input!$G$31),Input!$C$44,0)</f>
        <v>0</v>
      </c>
      <c r="E475" s="78" t="n">
        <f aca="true">IF(AND($B475&gt;Input!$C$31,$B475&lt;Input!$C$25),PMT(Input!$C$43/(100*12),(OFFSET($A$4,MATCH(Input!$C$25,$B$4:$B$1004,1),0,1,1)-OFFSET($A$4,MATCH(Input!$C$31,$B$4:$B$620,1),0,1,1)),$H$4,0,1),0)</f>
        <v>-0</v>
      </c>
      <c r="F475" s="78" t="n">
        <f aca="false">($F474+$D475+$E475)*(1+Input!$C$43/(100*12))</f>
        <v>0</v>
      </c>
    </row>
    <row r="476" customFormat="false" ht="12.8" hidden="false" customHeight="false" outlineLevel="0" collapsed="false">
      <c r="A476" s="76" t="n">
        <v>472</v>
      </c>
      <c r="B476" s="77" t="n">
        <f aca="false">EOMONTH(Input!$C$7,A476)</f>
        <v>57284</v>
      </c>
      <c r="D476" s="78" t="n">
        <f aca="false">IF(AND($B476&lt;Input!$C$31,$B476&lt;Input!$G$31),Input!$C$44,0)</f>
        <v>0</v>
      </c>
      <c r="E476" s="78" t="n">
        <f aca="true">IF(AND($B476&gt;Input!$C$31,$B476&lt;Input!$C$25),PMT(Input!$C$43/(100*12),(OFFSET($A$4,MATCH(Input!$C$25,$B$4:$B$1004,1),0,1,1)-OFFSET($A$4,MATCH(Input!$C$31,$B$4:$B$620,1),0,1,1)),$H$4,0,1),0)</f>
        <v>-0</v>
      </c>
      <c r="F476" s="78" t="n">
        <f aca="false">($F475+$D476+$E476)*(1+Input!$C$43/(100*12))</f>
        <v>0</v>
      </c>
    </row>
    <row r="477" customFormat="false" ht="12.8" hidden="false" customHeight="false" outlineLevel="0" collapsed="false">
      <c r="A477" s="76" t="n">
        <v>473</v>
      </c>
      <c r="B477" s="77" t="n">
        <f aca="false">EOMONTH(Input!$C$7,A477)</f>
        <v>57314</v>
      </c>
      <c r="D477" s="78" t="n">
        <f aca="false">IF(AND($B477&lt;Input!$C$31,$B477&lt;Input!$G$31),Input!$C$44,0)</f>
        <v>0</v>
      </c>
      <c r="E477" s="78" t="n">
        <f aca="true">IF(AND($B477&gt;Input!$C$31,$B477&lt;Input!$C$25),PMT(Input!$C$43/(100*12),(OFFSET($A$4,MATCH(Input!$C$25,$B$4:$B$1004,1),0,1,1)-OFFSET($A$4,MATCH(Input!$C$31,$B$4:$B$620,1),0,1,1)),$H$4,0,1),0)</f>
        <v>-0</v>
      </c>
      <c r="F477" s="78" t="n">
        <f aca="false">($F476+$D477+$E477)*(1+Input!$C$43/(100*12))</f>
        <v>0</v>
      </c>
    </row>
    <row r="478" customFormat="false" ht="12.8" hidden="false" customHeight="false" outlineLevel="0" collapsed="false">
      <c r="A478" s="76" t="n">
        <v>474</v>
      </c>
      <c r="B478" s="77" t="n">
        <f aca="false">EOMONTH(Input!$C$7,A478)</f>
        <v>57345</v>
      </c>
      <c r="D478" s="78" t="n">
        <f aca="false">IF(AND($B478&lt;Input!$C$31,$B478&lt;Input!$G$31),Input!$C$44,0)</f>
        <v>0</v>
      </c>
      <c r="E478" s="78" t="n">
        <f aca="true">IF(AND($B478&gt;Input!$C$31,$B478&lt;Input!$C$25),PMT(Input!$C$43/(100*12),(OFFSET($A$4,MATCH(Input!$C$25,$B$4:$B$1004,1),0,1,1)-OFFSET($A$4,MATCH(Input!$C$31,$B$4:$B$620,1),0,1,1)),$H$4,0,1),0)</f>
        <v>-0</v>
      </c>
      <c r="F478" s="78" t="n">
        <f aca="false">($F477+$D478+$E478)*(1+Input!$C$43/(100*12))</f>
        <v>0</v>
      </c>
    </row>
    <row r="479" customFormat="false" ht="12.8" hidden="false" customHeight="false" outlineLevel="0" collapsed="false">
      <c r="A479" s="76" t="n">
        <v>475</v>
      </c>
      <c r="B479" s="77" t="n">
        <f aca="false">EOMONTH(Input!$C$7,A479)</f>
        <v>57376</v>
      </c>
      <c r="D479" s="78" t="n">
        <f aca="false">IF(AND($B479&lt;Input!$C$31,$B479&lt;Input!$G$31),Input!$C$44,0)</f>
        <v>0</v>
      </c>
      <c r="E479" s="78" t="n">
        <f aca="true">IF(AND($B479&gt;Input!$C$31,$B479&lt;Input!$C$25),PMT(Input!$C$43/(100*12),(OFFSET($A$4,MATCH(Input!$C$25,$B$4:$B$1004,1),0,1,1)-OFFSET($A$4,MATCH(Input!$C$31,$B$4:$B$620,1),0,1,1)),$H$4,0,1),0)</f>
        <v>-0</v>
      </c>
      <c r="F479" s="78" t="n">
        <f aca="false">($F478+$D479+$E479)*(1+Input!$C$43/(100*12))</f>
        <v>0</v>
      </c>
    </row>
    <row r="480" customFormat="false" ht="12.8" hidden="false" customHeight="false" outlineLevel="0" collapsed="false">
      <c r="A480" s="76" t="n">
        <v>476</v>
      </c>
      <c r="B480" s="77" t="n">
        <f aca="false">EOMONTH(Input!$C$7,A480)</f>
        <v>57404</v>
      </c>
      <c r="D480" s="78" t="n">
        <f aca="false">IF(AND($B480&lt;Input!$C$31,$B480&lt;Input!$G$31),Input!$C$44,0)</f>
        <v>0</v>
      </c>
      <c r="E480" s="78" t="n">
        <f aca="true">IF(AND($B480&gt;Input!$C$31,$B480&lt;Input!$C$25),PMT(Input!$C$43/(100*12),(OFFSET($A$4,MATCH(Input!$C$25,$B$4:$B$1004,1),0,1,1)-OFFSET($A$4,MATCH(Input!$C$31,$B$4:$B$620,1),0,1,1)),$H$4,0,1),0)</f>
        <v>-0</v>
      </c>
      <c r="F480" s="78" t="n">
        <f aca="false">($F479+$D480+$E480)*(1+Input!$C$43/(100*12))</f>
        <v>0</v>
      </c>
    </row>
    <row r="481" customFormat="false" ht="12.8" hidden="false" customHeight="false" outlineLevel="0" collapsed="false">
      <c r="A481" s="76" t="n">
        <v>477</v>
      </c>
      <c r="B481" s="77" t="n">
        <f aca="false">EOMONTH(Input!$C$7,A481)</f>
        <v>57435</v>
      </c>
      <c r="D481" s="78" t="n">
        <f aca="false">IF(AND($B481&lt;Input!$C$31,$B481&lt;Input!$G$31),Input!$C$44,0)</f>
        <v>0</v>
      </c>
      <c r="E481" s="78" t="n">
        <f aca="true">IF(AND($B481&gt;Input!$C$31,$B481&lt;Input!$C$25),PMT(Input!$C$43/(100*12),(OFFSET($A$4,MATCH(Input!$C$25,$B$4:$B$1004,1),0,1,1)-OFFSET($A$4,MATCH(Input!$C$31,$B$4:$B$620,1),0,1,1)),$H$4,0,1),0)</f>
        <v>-0</v>
      </c>
      <c r="F481" s="78" t="n">
        <f aca="false">($F480+$D481+$E481)*(1+Input!$C$43/(100*12))</f>
        <v>0</v>
      </c>
    </row>
    <row r="482" customFormat="false" ht="12.8" hidden="false" customHeight="false" outlineLevel="0" collapsed="false">
      <c r="A482" s="76" t="n">
        <v>478</v>
      </c>
      <c r="B482" s="77" t="n">
        <f aca="false">EOMONTH(Input!$C$7,A482)</f>
        <v>57465</v>
      </c>
      <c r="D482" s="78" t="n">
        <f aca="false">IF(AND($B482&lt;Input!$C$31,$B482&lt;Input!$G$31),Input!$C$44,0)</f>
        <v>0</v>
      </c>
      <c r="E482" s="78" t="n">
        <f aca="true">IF(AND($B482&gt;Input!$C$31,$B482&lt;Input!$C$25),PMT(Input!$C$43/(100*12),(OFFSET($A$4,MATCH(Input!$C$25,$B$4:$B$1004,1),0,1,1)-OFFSET($A$4,MATCH(Input!$C$31,$B$4:$B$620,1),0,1,1)),$H$4,0,1),0)</f>
        <v>-0</v>
      </c>
      <c r="F482" s="78" t="n">
        <f aca="false">($F481+$D482+$E482)*(1+Input!$C$43/(100*12))</f>
        <v>0</v>
      </c>
    </row>
    <row r="483" customFormat="false" ht="12.8" hidden="false" customHeight="false" outlineLevel="0" collapsed="false">
      <c r="A483" s="76" t="n">
        <v>479</v>
      </c>
      <c r="B483" s="77" t="n">
        <f aca="false">EOMONTH(Input!$C$7,A483)</f>
        <v>57496</v>
      </c>
      <c r="D483" s="78" t="n">
        <f aca="false">IF(AND($B483&lt;Input!$C$31,$B483&lt;Input!$G$31),Input!$C$44,0)</f>
        <v>0</v>
      </c>
      <c r="E483" s="78" t="n">
        <f aca="true">IF(AND($B483&gt;Input!$C$31,$B483&lt;Input!$C$25),PMT(Input!$C$43/(100*12),(OFFSET($A$4,MATCH(Input!$C$25,$B$4:$B$1004,1),0,1,1)-OFFSET($A$4,MATCH(Input!$C$31,$B$4:$B$620,1),0,1,1)),$H$4,0,1),0)</f>
        <v>-0</v>
      </c>
      <c r="F483" s="78" t="n">
        <f aca="false">($F482+$D483+$E483)*(1+Input!$C$43/(100*12))</f>
        <v>0</v>
      </c>
    </row>
    <row r="484" customFormat="false" ht="12.8" hidden="false" customHeight="false" outlineLevel="0" collapsed="false">
      <c r="A484" s="76" t="n">
        <v>480</v>
      </c>
      <c r="B484" s="77" t="n">
        <f aca="false">EOMONTH(Input!$C$7,A484)</f>
        <v>57526</v>
      </c>
      <c r="D484" s="78" t="n">
        <f aca="false">IF(AND($B484&lt;Input!$C$31,$B484&lt;Input!$G$31),Input!$C$44,0)</f>
        <v>0</v>
      </c>
      <c r="E484" s="78" t="n">
        <f aca="true">IF(AND($B484&gt;Input!$C$31,$B484&lt;Input!$C$25),PMT(Input!$C$43/(100*12),(OFFSET($A$4,MATCH(Input!$C$25,$B$4:$B$1004,1),0,1,1)-OFFSET($A$4,MATCH(Input!$C$31,$B$4:$B$620,1),0,1,1)),$H$4,0,1),0)</f>
        <v>-0</v>
      </c>
      <c r="F484" s="78" t="n">
        <f aca="false">($F483+$D484+$E484)*(1+Input!$C$43/(100*12))</f>
        <v>0</v>
      </c>
    </row>
    <row r="485" customFormat="false" ht="12.8" hidden="false" customHeight="false" outlineLevel="0" collapsed="false">
      <c r="A485" s="76" t="n">
        <v>481</v>
      </c>
      <c r="B485" s="77" t="n">
        <f aca="false">EOMONTH(Input!$C$7,A485)</f>
        <v>57557</v>
      </c>
      <c r="D485" s="78" t="n">
        <f aca="false">IF(AND($B485&lt;Input!$C$31,$B485&lt;Input!$G$31),Input!$C$44,0)</f>
        <v>0</v>
      </c>
      <c r="E485" s="78" t="n">
        <f aca="true">IF(AND($B485&gt;Input!$C$31,$B485&lt;Input!$C$25),PMT(Input!$C$43/(100*12),(OFFSET($A$4,MATCH(Input!$C$25,$B$4:$B$1004,1),0,1,1)-OFFSET($A$4,MATCH(Input!$C$31,$B$4:$B$620,1),0,1,1)),$H$4,0,1),0)</f>
        <v>-0</v>
      </c>
      <c r="F485" s="78" t="n">
        <f aca="false">($F484+$D485+$E485)*(1+Input!$C$43/(100*12))</f>
        <v>0</v>
      </c>
    </row>
    <row r="486" customFormat="false" ht="12.8" hidden="false" customHeight="false" outlineLevel="0" collapsed="false">
      <c r="A486" s="76" t="n">
        <v>482</v>
      </c>
      <c r="B486" s="77" t="n">
        <f aca="false">EOMONTH(Input!$C$7,A486)</f>
        <v>57588</v>
      </c>
      <c r="D486" s="78" t="n">
        <f aca="false">IF(AND($B486&lt;Input!$C$31,$B486&lt;Input!$G$31),Input!$C$44,0)</f>
        <v>0</v>
      </c>
      <c r="E486" s="78" t="n">
        <f aca="true">IF(AND($B486&gt;Input!$C$31,$B486&lt;Input!$C$25),PMT(Input!$C$43/(100*12),(OFFSET($A$4,MATCH(Input!$C$25,$B$4:$B$1004,1),0,1,1)-OFFSET($A$4,MATCH(Input!$C$31,$B$4:$B$620,1),0,1,1)),$H$4,0,1),0)</f>
        <v>-0</v>
      </c>
      <c r="F486" s="78" t="n">
        <f aca="false">($F485+$D486+$E486)*(1+Input!$C$43/(100*12))</f>
        <v>0</v>
      </c>
    </row>
    <row r="487" customFormat="false" ht="12.8" hidden="false" customHeight="false" outlineLevel="0" collapsed="false">
      <c r="A487" s="76" t="n">
        <v>483</v>
      </c>
      <c r="B487" s="77" t="n">
        <f aca="false">EOMONTH(Input!$C$7,A487)</f>
        <v>57618</v>
      </c>
      <c r="D487" s="78" t="n">
        <f aca="false">IF(AND($B487&lt;Input!$C$31,$B487&lt;Input!$G$31),Input!$C$44,0)</f>
        <v>0</v>
      </c>
      <c r="E487" s="78" t="n">
        <f aca="true">IF(AND($B487&gt;Input!$C$31,$B487&lt;Input!$C$25),PMT(Input!$C$43/(100*12),(OFFSET($A$4,MATCH(Input!$C$25,$B$4:$B$1004,1),0,1,1)-OFFSET($A$4,MATCH(Input!$C$31,$B$4:$B$620,1),0,1,1)),$H$4,0,1),0)</f>
        <v>-0</v>
      </c>
      <c r="F487" s="78" t="n">
        <f aca="false">($F486+$D487+$E487)*(1+Input!$C$43/(100*12))</f>
        <v>0</v>
      </c>
    </row>
    <row r="488" customFormat="false" ht="12.8" hidden="false" customHeight="false" outlineLevel="0" collapsed="false">
      <c r="A488" s="76" t="n">
        <v>484</v>
      </c>
      <c r="B488" s="77" t="n">
        <f aca="false">EOMONTH(Input!$C$7,A488)</f>
        <v>57649</v>
      </c>
      <c r="D488" s="78" t="n">
        <f aca="false">IF(AND($B488&lt;Input!$C$31,$B488&lt;Input!$G$31),Input!$C$44,0)</f>
        <v>0</v>
      </c>
      <c r="E488" s="78" t="n">
        <f aca="true">IF(AND($B488&gt;Input!$C$31,$B488&lt;Input!$C$25),PMT(Input!$C$43/(100*12),(OFFSET($A$4,MATCH(Input!$C$25,$B$4:$B$1004,1),0,1,1)-OFFSET($A$4,MATCH(Input!$C$31,$B$4:$B$620,1),0,1,1)),$H$4,0,1),0)</f>
        <v>-0</v>
      </c>
      <c r="F488" s="78" t="n">
        <f aca="false">($F487+$D488+$E488)*(1+Input!$C$43/(100*12))</f>
        <v>0</v>
      </c>
    </row>
    <row r="489" customFormat="false" ht="12.8" hidden="false" customHeight="false" outlineLevel="0" collapsed="false">
      <c r="A489" s="76" t="n">
        <v>485</v>
      </c>
      <c r="B489" s="77" t="n">
        <f aca="false">EOMONTH(Input!$C$7,A489)</f>
        <v>57679</v>
      </c>
      <c r="D489" s="78" t="n">
        <f aca="false">IF(AND($B489&lt;Input!$C$31,$B489&lt;Input!$G$31),Input!$C$44,0)</f>
        <v>0</v>
      </c>
      <c r="E489" s="78" t="n">
        <f aca="true">IF(AND($B489&gt;Input!$C$31,$B489&lt;Input!$C$25),PMT(Input!$C$43/(100*12),(OFFSET($A$4,MATCH(Input!$C$25,$B$4:$B$1004,1),0,1,1)-OFFSET($A$4,MATCH(Input!$C$31,$B$4:$B$620,1),0,1,1)),$H$4,0,1),0)</f>
        <v>-0</v>
      </c>
      <c r="F489" s="78" t="n">
        <f aca="false">($F488+$D489+$E489)*(1+Input!$C$43/(100*12))</f>
        <v>0</v>
      </c>
    </row>
    <row r="490" customFormat="false" ht="12.8" hidden="false" customHeight="false" outlineLevel="0" collapsed="false">
      <c r="A490" s="76" t="n">
        <v>486</v>
      </c>
      <c r="B490" s="77" t="n">
        <f aca="false">EOMONTH(Input!$C$7,A490)</f>
        <v>57710</v>
      </c>
      <c r="D490" s="78" t="n">
        <f aca="false">IF(AND($B490&lt;Input!$C$31,$B490&lt;Input!$G$31),Input!$C$44,0)</f>
        <v>0</v>
      </c>
      <c r="E490" s="78" t="n">
        <f aca="true">IF(AND($B490&gt;Input!$C$31,$B490&lt;Input!$C$25),PMT(Input!$C$43/(100*12),(OFFSET($A$4,MATCH(Input!$C$25,$B$4:$B$1004,1),0,1,1)-OFFSET($A$4,MATCH(Input!$C$31,$B$4:$B$620,1),0,1,1)),$H$4,0,1),0)</f>
        <v>-0</v>
      </c>
      <c r="F490" s="78" t="n">
        <f aca="false">($F489+$D490+$E490)*(1+Input!$C$43/(100*12))</f>
        <v>0</v>
      </c>
    </row>
    <row r="491" customFormat="false" ht="12.8" hidden="false" customHeight="false" outlineLevel="0" collapsed="false">
      <c r="A491" s="76" t="n">
        <v>487</v>
      </c>
      <c r="B491" s="77" t="n">
        <f aca="false">EOMONTH(Input!$C$7,A491)</f>
        <v>57741</v>
      </c>
      <c r="D491" s="78" t="n">
        <f aca="false">IF(AND($B491&lt;Input!$C$31,$B491&lt;Input!$G$31),Input!$C$44,0)</f>
        <v>0</v>
      </c>
      <c r="E491" s="78" t="n">
        <f aca="true">IF(AND($B491&gt;Input!$C$31,$B491&lt;Input!$C$25),PMT(Input!$C$43/(100*12),(OFFSET($A$4,MATCH(Input!$C$25,$B$4:$B$1004,1),0,1,1)-OFFSET($A$4,MATCH(Input!$C$31,$B$4:$B$620,1),0,1,1)),$H$4,0,1),0)</f>
        <v>-0</v>
      </c>
      <c r="F491" s="78" t="n">
        <f aca="false">($F490+$D491+$E491)*(1+Input!$C$43/(100*12))</f>
        <v>0</v>
      </c>
    </row>
    <row r="492" customFormat="false" ht="12.8" hidden="false" customHeight="false" outlineLevel="0" collapsed="false">
      <c r="A492" s="76" t="n">
        <v>488</v>
      </c>
      <c r="B492" s="77" t="n">
        <f aca="false">EOMONTH(Input!$C$7,A492)</f>
        <v>57769</v>
      </c>
      <c r="D492" s="78" t="n">
        <f aca="false">IF(AND($B492&lt;Input!$C$31,$B492&lt;Input!$G$31),Input!$C$44,0)</f>
        <v>0</v>
      </c>
      <c r="E492" s="78" t="n">
        <f aca="true">IF(AND($B492&gt;Input!$C$31,$B492&lt;Input!$C$25),PMT(Input!$C$43/(100*12),(OFFSET($A$4,MATCH(Input!$C$25,$B$4:$B$1004,1),0,1,1)-OFFSET($A$4,MATCH(Input!$C$31,$B$4:$B$620,1),0,1,1)),$H$4,0,1),0)</f>
        <v>-0</v>
      </c>
      <c r="F492" s="78" t="n">
        <f aca="false">($F491+$D492+$E492)*(1+Input!$C$43/(100*12))</f>
        <v>0</v>
      </c>
    </row>
    <row r="493" customFormat="false" ht="12.8" hidden="false" customHeight="false" outlineLevel="0" collapsed="false">
      <c r="A493" s="76" t="n">
        <v>489</v>
      </c>
      <c r="B493" s="77" t="n">
        <f aca="false">EOMONTH(Input!$C$7,A493)</f>
        <v>57800</v>
      </c>
      <c r="D493" s="78" t="n">
        <f aca="false">IF(AND($B493&lt;Input!$C$31,$B493&lt;Input!$G$31),Input!$C$44,0)</f>
        <v>0</v>
      </c>
      <c r="E493" s="78" t="n">
        <f aca="true">IF(AND($B493&gt;Input!$C$31,$B493&lt;Input!$C$25),PMT(Input!$C$43/(100*12),(OFFSET($A$4,MATCH(Input!$C$25,$B$4:$B$1004,1),0,1,1)-OFFSET($A$4,MATCH(Input!$C$31,$B$4:$B$620,1),0,1,1)),$H$4,0,1),0)</f>
        <v>-0</v>
      </c>
      <c r="F493" s="78" t="n">
        <f aca="false">($F492+$D493+$E493)*(1+Input!$C$43/(100*12))</f>
        <v>0</v>
      </c>
    </row>
    <row r="494" customFormat="false" ht="12.8" hidden="false" customHeight="false" outlineLevel="0" collapsed="false">
      <c r="A494" s="76" t="n">
        <v>490</v>
      </c>
      <c r="B494" s="77" t="n">
        <f aca="false">EOMONTH(Input!$C$7,A494)</f>
        <v>57830</v>
      </c>
      <c r="D494" s="78" t="n">
        <f aca="false">IF(AND($B494&lt;Input!$C$31,$B494&lt;Input!$G$31),Input!$C$44,0)</f>
        <v>0</v>
      </c>
      <c r="E494" s="78" t="n">
        <f aca="true">IF(AND($B494&gt;Input!$C$31,$B494&lt;Input!$C$25),PMT(Input!$C$43/(100*12),(OFFSET($A$4,MATCH(Input!$C$25,$B$4:$B$1004,1),0,1,1)-OFFSET($A$4,MATCH(Input!$C$31,$B$4:$B$620,1),0,1,1)),$H$4,0,1),0)</f>
        <v>-0</v>
      </c>
      <c r="F494" s="78" t="n">
        <f aca="false">($F493+$D494+$E494)*(1+Input!$C$43/(100*12))</f>
        <v>0</v>
      </c>
    </row>
    <row r="495" customFormat="false" ht="12.8" hidden="false" customHeight="false" outlineLevel="0" collapsed="false">
      <c r="A495" s="76" t="n">
        <v>491</v>
      </c>
      <c r="B495" s="77" t="n">
        <f aca="false">EOMONTH(Input!$C$7,A495)</f>
        <v>57861</v>
      </c>
      <c r="D495" s="78" t="n">
        <f aca="false">IF(AND($B495&lt;Input!$C$31,$B495&lt;Input!$G$31),Input!$C$44,0)</f>
        <v>0</v>
      </c>
      <c r="E495" s="78" t="n">
        <f aca="true">IF(AND($B495&gt;Input!$C$31,$B495&lt;Input!$C$25),PMT(Input!$C$43/(100*12),(OFFSET($A$4,MATCH(Input!$C$25,$B$4:$B$1004,1),0,1,1)-OFFSET($A$4,MATCH(Input!$C$31,$B$4:$B$620,1),0,1,1)),$H$4,0,1),0)</f>
        <v>-0</v>
      </c>
      <c r="F495" s="78" t="n">
        <f aca="false">($F494+$D495+$E495)*(1+Input!$C$43/(100*12))</f>
        <v>0</v>
      </c>
    </row>
    <row r="496" customFormat="false" ht="12.8" hidden="false" customHeight="false" outlineLevel="0" collapsed="false">
      <c r="A496" s="76" t="n">
        <v>492</v>
      </c>
      <c r="B496" s="77" t="n">
        <f aca="false">EOMONTH(Input!$C$7,A496)</f>
        <v>57891</v>
      </c>
      <c r="D496" s="78" t="n">
        <f aca="false">IF(AND($B496&lt;Input!$C$31,$B496&lt;Input!$G$31),Input!$C$44,0)</f>
        <v>0</v>
      </c>
      <c r="E496" s="78" t="n">
        <f aca="true">IF(AND($B496&gt;Input!$C$31,$B496&lt;Input!$C$25),PMT(Input!$C$43/(100*12),(OFFSET($A$4,MATCH(Input!$C$25,$B$4:$B$1004,1),0,1,1)-OFFSET($A$4,MATCH(Input!$C$31,$B$4:$B$620,1),0,1,1)),$H$4,0,1),0)</f>
        <v>-0</v>
      </c>
      <c r="F496" s="78" t="n">
        <f aca="false">($F495+$D496+$E496)*(1+Input!$C$43/(100*12))</f>
        <v>0</v>
      </c>
    </row>
    <row r="497" customFormat="false" ht="12.8" hidden="false" customHeight="false" outlineLevel="0" collapsed="false">
      <c r="A497" s="76" t="n">
        <v>493</v>
      </c>
      <c r="B497" s="77" t="n">
        <f aca="false">EOMONTH(Input!$C$7,A497)</f>
        <v>57922</v>
      </c>
      <c r="D497" s="78" t="n">
        <f aca="false">IF(AND($B497&lt;Input!$C$31,$B497&lt;Input!$G$31),Input!$C$44,0)</f>
        <v>0</v>
      </c>
      <c r="E497" s="78" t="n">
        <f aca="true">IF(AND($B497&gt;Input!$C$31,$B497&lt;Input!$C$25),PMT(Input!$C$43/(100*12),(OFFSET($A$4,MATCH(Input!$C$25,$B$4:$B$1004,1),0,1,1)-OFFSET($A$4,MATCH(Input!$C$31,$B$4:$B$620,1),0,1,1)),$H$4,0,1),0)</f>
        <v>-0</v>
      </c>
      <c r="F497" s="78" t="n">
        <f aca="false">($F496+$D497+$E497)*(1+Input!$C$43/(100*12))</f>
        <v>0</v>
      </c>
    </row>
    <row r="498" customFormat="false" ht="12.8" hidden="false" customHeight="false" outlineLevel="0" collapsed="false">
      <c r="A498" s="76" t="n">
        <v>494</v>
      </c>
      <c r="B498" s="77" t="n">
        <f aca="false">EOMONTH(Input!$C$7,A498)</f>
        <v>57953</v>
      </c>
      <c r="D498" s="78" t="n">
        <f aca="false">IF(AND($B498&lt;Input!$C$31,$B498&lt;Input!$G$31),Input!$C$44,0)</f>
        <v>0</v>
      </c>
      <c r="E498" s="78" t="n">
        <f aca="true">IF(AND($B498&gt;Input!$C$31,$B498&lt;Input!$C$25),PMT(Input!$C$43/(100*12),(OFFSET($A$4,MATCH(Input!$C$25,$B$4:$B$1004,1),0,1,1)-OFFSET($A$4,MATCH(Input!$C$31,$B$4:$B$620,1),0,1,1)),$H$4,0,1),0)</f>
        <v>-0</v>
      </c>
      <c r="F498" s="78" t="n">
        <f aca="false">($F497+$D498+$E498)*(1+Input!$C$43/(100*12))</f>
        <v>0</v>
      </c>
    </row>
    <row r="499" customFormat="false" ht="12.8" hidden="false" customHeight="false" outlineLevel="0" collapsed="false">
      <c r="A499" s="76" t="n">
        <v>495</v>
      </c>
      <c r="B499" s="77" t="n">
        <f aca="false">EOMONTH(Input!$C$7,A499)</f>
        <v>57983</v>
      </c>
      <c r="D499" s="78" t="n">
        <f aca="false">IF(AND($B499&lt;Input!$C$31,$B499&lt;Input!$G$31),Input!$C$44,0)</f>
        <v>0</v>
      </c>
      <c r="E499" s="78" t="n">
        <f aca="true">IF(AND($B499&gt;Input!$C$31,$B499&lt;Input!$C$25),PMT(Input!$C$43/(100*12),(OFFSET($A$4,MATCH(Input!$C$25,$B$4:$B$1004,1),0,1,1)-OFFSET($A$4,MATCH(Input!$C$31,$B$4:$B$620,1),0,1,1)),$H$4,0,1),0)</f>
        <v>-0</v>
      </c>
      <c r="F499" s="78" t="n">
        <f aca="false">($F498+$D499+$E499)*(1+Input!$C$43/(100*12))</f>
        <v>0</v>
      </c>
    </row>
    <row r="500" customFormat="false" ht="12.8" hidden="false" customHeight="false" outlineLevel="0" collapsed="false">
      <c r="A500" s="76" t="n">
        <v>496</v>
      </c>
      <c r="B500" s="77" t="n">
        <f aca="false">EOMONTH(Input!$C$7,A500)</f>
        <v>58014</v>
      </c>
      <c r="D500" s="78" t="n">
        <f aca="false">IF(AND($B500&lt;Input!$C$31,$B500&lt;Input!$G$31),Input!$C$44,0)</f>
        <v>0</v>
      </c>
      <c r="E500" s="78" t="n">
        <f aca="true">IF(AND($B500&gt;Input!$C$31,$B500&lt;Input!$C$25),PMT(Input!$C$43/(100*12),(OFFSET($A$4,MATCH(Input!$C$25,$B$4:$B$1004,1),0,1,1)-OFFSET($A$4,MATCH(Input!$C$31,$B$4:$B$620,1),0,1,1)),$H$4,0,1),0)</f>
        <v>-0</v>
      </c>
      <c r="F500" s="78" t="n">
        <f aca="false">($F499+$D500+$E500)*(1+Input!$C$43/(100*12))</f>
        <v>0</v>
      </c>
    </row>
    <row r="501" customFormat="false" ht="12.8" hidden="false" customHeight="false" outlineLevel="0" collapsed="false">
      <c r="A501" s="76" t="n">
        <v>497</v>
      </c>
      <c r="B501" s="77" t="n">
        <f aca="false">EOMONTH(Input!$C$7,A501)</f>
        <v>58044</v>
      </c>
      <c r="D501" s="78" t="n">
        <f aca="false">IF(AND($B501&lt;Input!$C$31,$B501&lt;Input!$G$31),Input!$C$44,0)</f>
        <v>0</v>
      </c>
      <c r="E501" s="78" t="n">
        <f aca="true">IF(AND($B501&gt;Input!$C$31,$B501&lt;Input!$C$25),PMT(Input!$C$43/(100*12),(OFFSET($A$4,MATCH(Input!$C$25,$B$4:$B$1004,1),0,1,1)-OFFSET($A$4,MATCH(Input!$C$31,$B$4:$B$620,1),0,1,1)),$H$4,0,1),0)</f>
        <v>-0</v>
      </c>
      <c r="F501" s="78" t="n">
        <f aca="false">($F500+$D501+$E501)*(1+Input!$C$43/(100*12))</f>
        <v>0</v>
      </c>
    </row>
    <row r="502" customFormat="false" ht="12.8" hidden="false" customHeight="false" outlineLevel="0" collapsed="false">
      <c r="A502" s="76" t="n">
        <v>498</v>
      </c>
      <c r="B502" s="77" t="n">
        <f aca="false">EOMONTH(Input!$C$7,A502)</f>
        <v>58075</v>
      </c>
      <c r="D502" s="78" t="n">
        <f aca="false">IF(AND($B502&lt;Input!$C$31,$B502&lt;Input!$G$31),Input!$C$44,0)</f>
        <v>0</v>
      </c>
      <c r="E502" s="78" t="n">
        <f aca="true">IF(AND($B502&gt;Input!$C$31,$B502&lt;Input!$C$25),PMT(Input!$C$43/(100*12),(OFFSET($A$4,MATCH(Input!$C$25,$B$4:$B$1004,1),0,1,1)-OFFSET($A$4,MATCH(Input!$C$31,$B$4:$B$620,1),0,1,1)),$H$4,0,1),0)</f>
        <v>-0</v>
      </c>
      <c r="F502" s="78" t="n">
        <f aca="false">($F501+$D502+$E502)*(1+Input!$C$43/(100*12))</f>
        <v>0</v>
      </c>
    </row>
    <row r="503" customFormat="false" ht="12.8" hidden="false" customHeight="false" outlineLevel="0" collapsed="false">
      <c r="A503" s="76" t="n">
        <v>499</v>
      </c>
      <c r="B503" s="77" t="n">
        <f aca="false">EOMONTH(Input!$C$7,A503)</f>
        <v>58106</v>
      </c>
      <c r="D503" s="78" t="n">
        <f aca="false">IF(AND($B503&lt;Input!$C$31,$B503&lt;Input!$G$31),Input!$C$44,0)</f>
        <v>0</v>
      </c>
      <c r="E503" s="78" t="n">
        <f aca="true">IF(AND($B503&gt;Input!$C$31,$B503&lt;Input!$C$25),PMT(Input!$C$43/(100*12),(OFFSET($A$4,MATCH(Input!$C$25,$B$4:$B$1004,1),0,1,1)-OFFSET($A$4,MATCH(Input!$C$31,$B$4:$B$620,1),0,1,1)),$H$4,0,1),0)</f>
        <v>-0</v>
      </c>
      <c r="F503" s="78" t="n">
        <f aca="false">($F502+$D503+$E503)*(1+Input!$C$43/(100*12))</f>
        <v>0</v>
      </c>
    </row>
    <row r="504" customFormat="false" ht="12.8" hidden="false" customHeight="false" outlineLevel="0" collapsed="false">
      <c r="A504" s="76" t="n">
        <v>500</v>
      </c>
      <c r="B504" s="77" t="n">
        <f aca="false">EOMONTH(Input!$C$7,A504)</f>
        <v>58134</v>
      </c>
      <c r="D504" s="78" t="n">
        <f aca="false">IF(AND($B504&lt;Input!$C$31,$B504&lt;Input!$G$31),Input!$C$44,0)</f>
        <v>0</v>
      </c>
      <c r="E504" s="78" t="n">
        <f aca="true">IF(AND($B504&gt;Input!$C$31,$B504&lt;Input!$C$25),PMT(Input!$C$43/(100*12),(OFFSET($A$4,MATCH(Input!$C$25,$B$4:$B$1004,1),0,1,1)-OFFSET($A$4,MATCH(Input!$C$31,$B$4:$B$620,1),0,1,1)),$H$4,0,1),0)</f>
        <v>-0</v>
      </c>
      <c r="F504" s="78" t="n">
        <f aca="false">($F503+$D504+$E504)*(1+Input!$C$43/(100*12))</f>
        <v>0</v>
      </c>
    </row>
    <row r="505" customFormat="false" ht="12.8" hidden="false" customHeight="false" outlineLevel="0" collapsed="false">
      <c r="A505" s="76" t="n">
        <v>501</v>
      </c>
      <c r="B505" s="77" t="n">
        <f aca="false">EOMONTH(Input!$C$7,A505)</f>
        <v>58165</v>
      </c>
      <c r="D505" s="78" t="n">
        <f aca="false">IF(AND($B505&lt;Input!$C$31,$B505&lt;Input!$G$31),Input!$C$44,0)</f>
        <v>0</v>
      </c>
      <c r="E505" s="78" t="n">
        <f aca="true">IF(AND($B505&gt;Input!$C$31,$B505&lt;Input!$C$25),PMT(Input!$C$43/(100*12),(OFFSET($A$4,MATCH(Input!$C$25,$B$4:$B$1004,1),0,1,1)-OFFSET($A$4,MATCH(Input!$C$31,$B$4:$B$620,1),0,1,1)),$H$4,0,1),0)</f>
        <v>-0</v>
      </c>
      <c r="F505" s="78" t="n">
        <f aca="false">($F504+$D505+$E505)*(1+Input!$C$43/(100*12))</f>
        <v>0</v>
      </c>
    </row>
    <row r="506" customFormat="false" ht="12.8" hidden="false" customHeight="false" outlineLevel="0" collapsed="false">
      <c r="A506" s="76" t="n">
        <v>502</v>
      </c>
      <c r="B506" s="77" t="n">
        <f aca="false">EOMONTH(Input!$C$7,A506)</f>
        <v>58195</v>
      </c>
      <c r="D506" s="78" t="n">
        <f aca="false">IF(AND($B506&lt;Input!$C$31,$B506&lt;Input!$G$31),Input!$C$44,0)</f>
        <v>0</v>
      </c>
      <c r="E506" s="78" t="n">
        <f aca="true">IF(AND($B506&gt;Input!$C$31,$B506&lt;Input!$C$25),PMT(Input!$C$43/(100*12),(OFFSET($A$4,MATCH(Input!$C$25,$B$4:$B$1004,1),0,1,1)-OFFSET($A$4,MATCH(Input!$C$31,$B$4:$B$620,1),0,1,1)),$H$4,0,1),0)</f>
        <v>-0</v>
      </c>
      <c r="F506" s="78" t="n">
        <f aca="false">($F505+$D506+$E506)*(1+Input!$C$43/(100*12))</f>
        <v>0</v>
      </c>
    </row>
    <row r="507" customFormat="false" ht="12.8" hidden="false" customHeight="false" outlineLevel="0" collapsed="false">
      <c r="A507" s="76" t="n">
        <v>503</v>
      </c>
      <c r="B507" s="77" t="n">
        <f aca="false">EOMONTH(Input!$C$7,A507)</f>
        <v>58226</v>
      </c>
      <c r="D507" s="78" t="n">
        <f aca="false">IF(AND($B507&lt;Input!$C$31,$B507&lt;Input!$G$31),Input!$C$44,0)</f>
        <v>0</v>
      </c>
      <c r="E507" s="78" t="n">
        <f aca="true">IF(AND($B507&gt;Input!$C$31,$B507&lt;Input!$C$25),PMT(Input!$C$43/(100*12),(OFFSET($A$4,MATCH(Input!$C$25,$B$4:$B$1004,1),0,1,1)-OFFSET($A$4,MATCH(Input!$C$31,$B$4:$B$620,1),0,1,1)),$H$4,0,1),0)</f>
        <v>-0</v>
      </c>
      <c r="F507" s="78" t="n">
        <f aca="false">($F506+$D507+$E507)*(1+Input!$C$43/(100*12))</f>
        <v>0</v>
      </c>
    </row>
    <row r="508" customFormat="false" ht="12.8" hidden="false" customHeight="false" outlineLevel="0" collapsed="false">
      <c r="A508" s="76" t="n">
        <v>504</v>
      </c>
      <c r="B508" s="77" t="n">
        <f aca="false">EOMONTH(Input!$C$7,A508)</f>
        <v>58256</v>
      </c>
      <c r="D508" s="78" t="n">
        <f aca="false">IF(AND($B508&lt;Input!$C$31,$B508&lt;Input!$G$31),Input!$C$44,0)</f>
        <v>0</v>
      </c>
      <c r="E508" s="78" t="n">
        <f aca="true">IF(AND($B508&gt;Input!$C$31,$B508&lt;Input!$C$25),PMT(Input!$C$43/(100*12),(OFFSET($A$4,MATCH(Input!$C$25,$B$4:$B$1004,1),0,1,1)-OFFSET($A$4,MATCH(Input!$C$31,$B$4:$B$620,1),0,1,1)),$H$4,0,1),0)</f>
        <v>-0</v>
      </c>
      <c r="F508" s="78" t="n">
        <f aca="false">($F507+$D508+$E508)*(1+Input!$C$43/(100*12))</f>
        <v>0</v>
      </c>
    </row>
    <row r="509" customFormat="false" ht="12.8" hidden="false" customHeight="false" outlineLevel="0" collapsed="false">
      <c r="A509" s="76" t="n">
        <v>505</v>
      </c>
      <c r="B509" s="77" t="n">
        <f aca="false">EOMONTH(Input!$C$7,A509)</f>
        <v>58287</v>
      </c>
      <c r="D509" s="78" t="n">
        <f aca="false">IF(AND($B509&lt;Input!$C$31,$B509&lt;Input!$G$31),Input!$C$44,0)</f>
        <v>0</v>
      </c>
      <c r="E509" s="78" t="n">
        <f aca="true">IF(AND($B509&gt;Input!$C$31,$B509&lt;Input!$C$25),PMT(Input!$C$43/(100*12),(OFFSET($A$4,MATCH(Input!$C$25,$B$4:$B$1004,1),0,1,1)-OFFSET($A$4,MATCH(Input!$C$31,$B$4:$B$620,1),0,1,1)),$H$4,0,1),0)</f>
        <v>-0</v>
      </c>
      <c r="F509" s="78" t="n">
        <f aca="false">($F508+$D509+$E509)*(1+Input!$C$43/(100*12))</f>
        <v>0</v>
      </c>
    </row>
    <row r="510" customFormat="false" ht="12.8" hidden="false" customHeight="false" outlineLevel="0" collapsed="false">
      <c r="A510" s="76" t="n">
        <v>506</v>
      </c>
      <c r="B510" s="77" t="n">
        <f aca="false">EOMONTH(Input!$C$7,A510)</f>
        <v>58318</v>
      </c>
      <c r="D510" s="78" t="n">
        <f aca="false">IF(AND($B510&lt;Input!$C$31,$B510&lt;Input!$G$31),Input!$C$44,0)</f>
        <v>0</v>
      </c>
      <c r="E510" s="78" t="n">
        <f aca="true">IF(AND($B510&gt;Input!$C$31,$B510&lt;Input!$C$25),PMT(Input!$C$43/(100*12),(OFFSET($A$4,MATCH(Input!$C$25,$B$4:$B$1004,1),0,1,1)-OFFSET($A$4,MATCH(Input!$C$31,$B$4:$B$620,1),0,1,1)),$H$4,0,1),0)</f>
        <v>-0</v>
      </c>
      <c r="F510" s="78" t="n">
        <f aca="false">($F509+$D510+$E510)*(1+Input!$C$43/(100*12))</f>
        <v>0</v>
      </c>
    </row>
    <row r="511" customFormat="false" ht="12.8" hidden="false" customHeight="false" outlineLevel="0" collapsed="false">
      <c r="A511" s="76" t="n">
        <v>507</v>
      </c>
      <c r="B511" s="77" t="n">
        <f aca="false">EOMONTH(Input!$C$7,A511)</f>
        <v>58348</v>
      </c>
      <c r="D511" s="78" t="n">
        <f aca="false">IF(AND($B511&lt;Input!$C$31,$B511&lt;Input!$G$31),Input!$C$44,0)</f>
        <v>0</v>
      </c>
      <c r="E511" s="78" t="n">
        <f aca="true">IF(AND($B511&gt;Input!$C$31,$B511&lt;Input!$C$25),PMT(Input!$C$43/(100*12),(OFFSET($A$4,MATCH(Input!$C$25,$B$4:$B$1004,1),0,1,1)-OFFSET($A$4,MATCH(Input!$C$31,$B$4:$B$620,1),0,1,1)),$H$4,0,1),0)</f>
        <v>-0</v>
      </c>
      <c r="F511" s="78" t="n">
        <f aca="false">($F510+$D511+$E511)*(1+Input!$C$43/(100*12))</f>
        <v>0</v>
      </c>
    </row>
    <row r="512" customFormat="false" ht="12.8" hidden="false" customHeight="false" outlineLevel="0" collapsed="false">
      <c r="A512" s="76" t="n">
        <v>508</v>
      </c>
      <c r="B512" s="77" t="n">
        <f aca="false">EOMONTH(Input!$C$7,A512)</f>
        <v>58379</v>
      </c>
      <c r="D512" s="78" t="n">
        <f aca="false">IF(AND($B512&lt;Input!$C$31,$B512&lt;Input!$G$31),Input!$C$44,0)</f>
        <v>0</v>
      </c>
      <c r="E512" s="78" t="n">
        <f aca="true">IF(AND($B512&gt;Input!$C$31,$B512&lt;Input!$C$25),PMT(Input!$C$43/(100*12),(OFFSET($A$4,MATCH(Input!$C$25,$B$4:$B$1004,1),0,1,1)-OFFSET($A$4,MATCH(Input!$C$31,$B$4:$B$620,1),0,1,1)),$H$4,0,1),0)</f>
        <v>-0</v>
      </c>
      <c r="F512" s="78" t="n">
        <f aca="false">($F511+$D512+$E512)*(1+Input!$C$43/(100*12))</f>
        <v>0</v>
      </c>
    </row>
    <row r="513" customFormat="false" ht="12.8" hidden="false" customHeight="false" outlineLevel="0" collapsed="false">
      <c r="A513" s="76" t="n">
        <v>509</v>
      </c>
      <c r="B513" s="77" t="n">
        <f aca="false">EOMONTH(Input!$C$7,A513)</f>
        <v>58409</v>
      </c>
      <c r="D513" s="78" t="n">
        <f aca="false">IF(AND($B513&lt;Input!$C$31,$B513&lt;Input!$G$31),Input!$C$44,0)</f>
        <v>0</v>
      </c>
      <c r="E513" s="78" t="n">
        <f aca="true">IF(AND($B513&gt;Input!$C$31,$B513&lt;Input!$C$25),PMT(Input!$C$43/(100*12),(OFFSET($A$4,MATCH(Input!$C$25,$B$4:$B$1004,1),0,1,1)-OFFSET($A$4,MATCH(Input!$C$31,$B$4:$B$620,1),0,1,1)),$H$4,0,1),0)</f>
        <v>-0</v>
      </c>
      <c r="F513" s="78" t="n">
        <f aca="false">($F512+$D513+$E513)*(1+Input!$C$43/(100*12))</f>
        <v>0</v>
      </c>
    </row>
    <row r="514" customFormat="false" ht="12.8" hidden="false" customHeight="false" outlineLevel="0" collapsed="false">
      <c r="A514" s="76" t="n">
        <v>510</v>
      </c>
      <c r="B514" s="77" t="n">
        <f aca="false">EOMONTH(Input!$C$7,A514)</f>
        <v>58440</v>
      </c>
      <c r="D514" s="78" t="n">
        <f aca="false">IF(AND($B514&lt;Input!$C$31,$B514&lt;Input!$G$31),Input!$C$44,0)</f>
        <v>0</v>
      </c>
      <c r="E514" s="78" t="n">
        <f aca="true">IF(AND($B514&gt;Input!$C$31,$B514&lt;Input!$C$25),PMT(Input!$C$43/(100*12),(OFFSET($A$4,MATCH(Input!$C$25,$B$4:$B$1004,1),0,1,1)-OFFSET($A$4,MATCH(Input!$C$31,$B$4:$B$620,1),0,1,1)),$H$4,0,1),0)</f>
        <v>-0</v>
      </c>
      <c r="F514" s="78" t="n">
        <f aca="false">($F513+$D514+$E514)*(1+Input!$C$43/(100*12))</f>
        <v>0</v>
      </c>
    </row>
    <row r="515" customFormat="false" ht="12.8" hidden="false" customHeight="false" outlineLevel="0" collapsed="false">
      <c r="A515" s="76" t="n">
        <v>511</v>
      </c>
      <c r="B515" s="77" t="n">
        <f aca="false">EOMONTH(Input!$C$7,A515)</f>
        <v>58471</v>
      </c>
      <c r="D515" s="78" t="n">
        <f aca="false">IF(AND($B515&lt;Input!$C$31,$B515&lt;Input!$G$31),Input!$C$44,0)</f>
        <v>0</v>
      </c>
      <c r="E515" s="78" t="n">
        <f aca="true">IF(AND($B515&gt;Input!$C$31,$B515&lt;Input!$C$25),PMT(Input!$C$43/(100*12),(OFFSET($A$4,MATCH(Input!$C$25,$B$4:$B$1004,1),0,1,1)-OFFSET($A$4,MATCH(Input!$C$31,$B$4:$B$620,1),0,1,1)),$H$4,0,1),0)</f>
        <v>-0</v>
      </c>
      <c r="F515" s="78" t="n">
        <f aca="false">($F514+$D515+$E515)*(1+Input!$C$43/(100*12))</f>
        <v>0</v>
      </c>
    </row>
    <row r="516" customFormat="false" ht="12.8" hidden="false" customHeight="false" outlineLevel="0" collapsed="false">
      <c r="A516" s="76" t="n">
        <v>512</v>
      </c>
      <c r="B516" s="77" t="n">
        <f aca="false">EOMONTH(Input!$C$7,A516)</f>
        <v>58500</v>
      </c>
      <c r="D516" s="78" t="n">
        <f aca="false">IF(AND($B516&lt;Input!$C$31,$B516&lt;Input!$G$31),Input!$C$44,0)</f>
        <v>0</v>
      </c>
      <c r="E516" s="78" t="n">
        <f aca="true">IF(AND($B516&gt;Input!$C$31,$B516&lt;Input!$C$25),PMT(Input!$C$43/(100*12),(OFFSET($A$4,MATCH(Input!$C$25,$B$4:$B$1004,1),0,1,1)-OFFSET($A$4,MATCH(Input!$C$31,$B$4:$B$620,1),0,1,1)),$H$4,0,1),0)</f>
        <v>-0</v>
      </c>
      <c r="F516" s="78" t="n">
        <f aca="false">($F515+$D516+$E516)*(1+Input!$C$43/(100*12))</f>
        <v>0</v>
      </c>
    </row>
    <row r="517" customFormat="false" ht="12.8" hidden="false" customHeight="false" outlineLevel="0" collapsed="false">
      <c r="A517" s="76" t="n">
        <v>513</v>
      </c>
      <c r="B517" s="77" t="n">
        <f aca="false">EOMONTH(Input!$C$7,A517)</f>
        <v>58531</v>
      </c>
      <c r="D517" s="78" t="n">
        <f aca="false">IF(AND($B517&lt;Input!$C$31,$B517&lt;Input!$G$31),Input!$C$44,0)</f>
        <v>0</v>
      </c>
      <c r="E517" s="78" t="n">
        <f aca="true">IF(AND($B517&gt;Input!$C$31,$B517&lt;Input!$C$25),PMT(Input!$C$43/(100*12),(OFFSET($A$4,MATCH(Input!$C$25,$B$4:$B$1004,1),0,1,1)-OFFSET($A$4,MATCH(Input!$C$31,$B$4:$B$620,1),0,1,1)),$H$4,0,1),0)</f>
        <v>-0</v>
      </c>
      <c r="F517" s="78" t="n">
        <f aca="false">($F516+$D517+$E517)*(1+Input!$C$43/(100*12))</f>
        <v>0</v>
      </c>
    </row>
    <row r="518" customFormat="false" ht="12.8" hidden="false" customHeight="false" outlineLevel="0" collapsed="false">
      <c r="A518" s="76" t="n">
        <v>514</v>
      </c>
      <c r="B518" s="77" t="n">
        <f aca="false">EOMONTH(Input!$C$7,A518)</f>
        <v>58561</v>
      </c>
      <c r="D518" s="78" t="n">
        <f aca="false">IF(AND($B518&lt;Input!$C$31,$B518&lt;Input!$G$31),Input!$C$44,0)</f>
        <v>0</v>
      </c>
      <c r="E518" s="78" t="n">
        <f aca="true">IF(AND($B518&gt;Input!$C$31,$B518&lt;Input!$C$25),PMT(Input!$C$43/(100*12),(OFFSET($A$4,MATCH(Input!$C$25,$B$4:$B$1004,1),0,1,1)-OFFSET($A$4,MATCH(Input!$C$31,$B$4:$B$620,1),0,1,1)),$H$4,0,1),0)</f>
        <v>-0</v>
      </c>
      <c r="F518" s="78" t="n">
        <f aca="false">($F517+$D518+$E518)*(1+Input!$C$43/(100*12))</f>
        <v>0</v>
      </c>
    </row>
    <row r="519" customFormat="false" ht="12.8" hidden="false" customHeight="false" outlineLevel="0" collapsed="false">
      <c r="A519" s="76" t="n">
        <v>515</v>
      </c>
      <c r="B519" s="77" t="n">
        <f aca="false">EOMONTH(Input!$C$7,A519)</f>
        <v>58592</v>
      </c>
      <c r="D519" s="78" t="n">
        <f aca="false">IF(AND($B519&lt;Input!$C$31,$B519&lt;Input!$G$31),Input!$C$44,0)</f>
        <v>0</v>
      </c>
      <c r="E519" s="78" t="n">
        <f aca="true">IF(AND($B519&gt;Input!$C$31,$B519&lt;Input!$C$25),PMT(Input!$C$43/(100*12),(OFFSET($A$4,MATCH(Input!$C$25,$B$4:$B$1004,1),0,1,1)-OFFSET($A$4,MATCH(Input!$C$31,$B$4:$B$620,1),0,1,1)),$H$4,0,1),0)</f>
        <v>-0</v>
      </c>
      <c r="F519" s="78" t="n">
        <f aca="false">($F518+$D519+$E519)*(1+Input!$C$43/(100*12))</f>
        <v>0</v>
      </c>
    </row>
    <row r="520" customFormat="false" ht="12.8" hidden="false" customHeight="false" outlineLevel="0" collapsed="false">
      <c r="A520" s="76" t="n">
        <v>516</v>
      </c>
      <c r="B520" s="77" t="n">
        <f aca="false">EOMONTH(Input!$C$7,A520)</f>
        <v>58622</v>
      </c>
      <c r="D520" s="78" t="n">
        <f aca="false">IF(AND($B520&lt;Input!$C$31,$B520&lt;Input!$G$31),Input!$C$44,0)</f>
        <v>0</v>
      </c>
      <c r="E520" s="78" t="n">
        <f aca="true">IF(AND($B520&gt;Input!$C$31,$B520&lt;Input!$C$25),PMT(Input!$C$43/(100*12),(OFFSET($A$4,MATCH(Input!$C$25,$B$4:$B$1004,1),0,1,1)-OFFSET($A$4,MATCH(Input!$C$31,$B$4:$B$620,1),0,1,1)),$H$4,0,1),0)</f>
        <v>-0</v>
      </c>
      <c r="F520" s="78" t="n">
        <f aca="false">($F519+$D520+$E520)*(1+Input!$C$43/(100*12))</f>
        <v>0</v>
      </c>
    </row>
    <row r="521" customFormat="false" ht="12.8" hidden="false" customHeight="false" outlineLevel="0" collapsed="false">
      <c r="A521" s="76" t="n">
        <v>517</v>
      </c>
      <c r="B521" s="77" t="n">
        <f aca="false">EOMONTH(Input!$C$7,A521)</f>
        <v>58653</v>
      </c>
      <c r="D521" s="78" t="n">
        <f aca="false">IF(AND($B521&lt;Input!$C$31,$B521&lt;Input!$G$31),Input!$C$44,0)</f>
        <v>0</v>
      </c>
      <c r="E521" s="78" t="n">
        <f aca="true">IF(AND($B521&gt;Input!$C$31,$B521&lt;Input!$C$25),PMT(Input!$C$43/(100*12),(OFFSET($A$4,MATCH(Input!$C$25,$B$4:$B$1004,1),0,1,1)-OFFSET($A$4,MATCH(Input!$C$31,$B$4:$B$620,1),0,1,1)),$H$4,0,1),0)</f>
        <v>-0</v>
      </c>
      <c r="F521" s="78" t="n">
        <f aca="false">($F520+$D521+$E521)*(1+Input!$C$43/(100*12))</f>
        <v>0</v>
      </c>
    </row>
    <row r="522" customFormat="false" ht="12.8" hidden="false" customHeight="false" outlineLevel="0" collapsed="false">
      <c r="A522" s="76" t="n">
        <v>518</v>
      </c>
      <c r="B522" s="77" t="n">
        <f aca="false">EOMONTH(Input!$C$7,A522)</f>
        <v>58684</v>
      </c>
      <c r="D522" s="78" t="n">
        <f aca="false">IF(AND($B522&lt;Input!$C$31,$B522&lt;Input!$G$31),Input!$C$44,0)</f>
        <v>0</v>
      </c>
      <c r="E522" s="78" t="n">
        <f aca="true">IF(AND($B522&gt;Input!$C$31,$B522&lt;Input!$C$25),PMT(Input!$C$43/(100*12),(OFFSET($A$4,MATCH(Input!$C$25,$B$4:$B$1004,1),0,1,1)-OFFSET($A$4,MATCH(Input!$C$31,$B$4:$B$620,1),0,1,1)),$H$4,0,1),0)</f>
        <v>-0</v>
      </c>
      <c r="F522" s="78" t="n">
        <f aca="false">($F521+$D522+$E522)*(1+Input!$C$43/(100*12))</f>
        <v>0</v>
      </c>
    </row>
    <row r="523" customFormat="false" ht="12.8" hidden="false" customHeight="false" outlineLevel="0" collapsed="false">
      <c r="A523" s="76" t="n">
        <v>519</v>
      </c>
      <c r="B523" s="77" t="n">
        <f aca="false">EOMONTH(Input!$C$7,A523)</f>
        <v>58714</v>
      </c>
      <c r="D523" s="78" t="n">
        <f aca="false">IF(AND($B523&lt;Input!$C$31,$B523&lt;Input!$G$31),Input!$C$44,0)</f>
        <v>0</v>
      </c>
      <c r="E523" s="78" t="n">
        <f aca="true">IF(AND($B523&gt;Input!$C$31,$B523&lt;Input!$C$25),PMT(Input!$C$43/(100*12),(OFFSET($A$4,MATCH(Input!$C$25,$B$4:$B$1004,1),0,1,1)-OFFSET($A$4,MATCH(Input!$C$31,$B$4:$B$620,1),0,1,1)),$H$4,0,1),0)</f>
        <v>-0</v>
      </c>
      <c r="F523" s="78" t="n">
        <f aca="false">($F522+$D523+$E523)*(1+Input!$C$43/(100*12))</f>
        <v>0</v>
      </c>
    </row>
    <row r="524" customFormat="false" ht="12.8" hidden="false" customHeight="false" outlineLevel="0" collapsed="false">
      <c r="A524" s="76" t="n">
        <v>520</v>
      </c>
      <c r="B524" s="77" t="n">
        <f aca="false">EOMONTH(Input!$C$7,A524)</f>
        <v>58745</v>
      </c>
      <c r="D524" s="78" t="n">
        <f aca="false">IF(AND($B524&lt;Input!$C$31,$B524&lt;Input!$G$31),Input!$C$44,0)</f>
        <v>0</v>
      </c>
      <c r="E524" s="78" t="n">
        <f aca="true">IF(AND($B524&gt;Input!$C$31,$B524&lt;Input!$C$25),PMT(Input!$C$43/(100*12),(OFFSET($A$4,MATCH(Input!$C$25,$B$4:$B$1004,1),0,1,1)-OFFSET($A$4,MATCH(Input!$C$31,$B$4:$B$620,1),0,1,1)),$H$4,0,1),0)</f>
        <v>-0</v>
      </c>
      <c r="F524" s="78" t="n">
        <f aca="false">($F523+$D524+$E524)*(1+Input!$C$43/(100*12))</f>
        <v>0</v>
      </c>
    </row>
    <row r="525" customFormat="false" ht="12.8" hidden="false" customHeight="false" outlineLevel="0" collapsed="false">
      <c r="A525" s="76" t="n">
        <v>521</v>
      </c>
      <c r="B525" s="77" t="n">
        <f aca="false">EOMONTH(Input!$C$7,A525)</f>
        <v>58775</v>
      </c>
      <c r="D525" s="78" t="n">
        <f aca="false">IF(AND($B525&lt;Input!$C$31,$B525&lt;Input!$G$31),Input!$C$44,0)</f>
        <v>0</v>
      </c>
      <c r="E525" s="78" t="n">
        <f aca="true">IF(AND($B525&gt;Input!$C$31,$B525&lt;Input!$C$25),PMT(Input!$C$43/(100*12),(OFFSET($A$4,MATCH(Input!$C$25,$B$4:$B$1004,1),0,1,1)-OFFSET($A$4,MATCH(Input!$C$31,$B$4:$B$620,1),0,1,1)),$H$4,0,1),0)</f>
        <v>-0</v>
      </c>
      <c r="F525" s="78" t="n">
        <f aca="false">($F524+$D525+$E525)*(1+Input!$C$43/(100*12))</f>
        <v>0</v>
      </c>
    </row>
    <row r="526" customFormat="false" ht="12.8" hidden="false" customHeight="false" outlineLevel="0" collapsed="false">
      <c r="A526" s="76" t="n">
        <v>522</v>
      </c>
      <c r="B526" s="77" t="n">
        <f aca="false">EOMONTH(Input!$C$7,A526)</f>
        <v>58806</v>
      </c>
      <c r="D526" s="78" t="n">
        <f aca="false">IF(AND($B526&lt;Input!$C$31,$B526&lt;Input!$G$31),Input!$C$44,0)</f>
        <v>0</v>
      </c>
      <c r="E526" s="78" t="n">
        <f aca="true">IF(AND($B526&gt;Input!$C$31,$B526&lt;Input!$C$25),PMT(Input!$C$43/(100*12),(OFFSET($A$4,MATCH(Input!$C$25,$B$4:$B$1004,1),0,1,1)-OFFSET($A$4,MATCH(Input!$C$31,$B$4:$B$620,1),0,1,1)),$H$4,0,1),0)</f>
        <v>-0</v>
      </c>
      <c r="F526" s="78" t="n">
        <f aca="false">($F525+$D526+$E526)*(1+Input!$C$43/(100*12))</f>
        <v>0</v>
      </c>
    </row>
    <row r="527" customFormat="false" ht="12.8" hidden="false" customHeight="false" outlineLevel="0" collapsed="false">
      <c r="A527" s="76" t="n">
        <v>523</v>
      </c>
      <c r="B527" s="77" t="n">
        <f aca="false">EOMONTH(Input!$C$7,A527)</f>
        <v>58837</v>
      </c>
      <c r="D527" s="78" t="n">
        <f aca="false">IF(AND($B527&lt;Input!$C$31,$B527&lt;Input!$G$31),Input!$C$44,0)</f>
        <v>0</v>
      </c>
      <c r="E527" s="78" t="n">
        <f aca="true">IF(AND($B527&gt;Input!$C$31,$B527&lt;Input!$C$25),PMT(Input!$C$43/(100*12),(OFFSET($A$4,MATCH(Input!$C$25,$B$4:$B$1004,1),0,1,1)-OFFSET($A$4,MATCH(Input!$C$31,$B$4:$B$620,1),0,1,1)),$H$4,0,1),0)</f>
        <v>-0</v>
      </c>
      <c r="F527" s="78" t="n">
        <f aca="false">($F526+$D527+$E527)*(1+Input!$C$43/(100*12))</f>
        <v>0</v>
      </c>
    </row>
    <row r="528" customFormat="false" ht="12.8" hidden="false" customHeight="false" outlineLevel="0" collapsed="false">
      <c r="A528" s="76" t="n">
        <v>524</v>
      </c>
      <c r="B528" s="77" t="n">
        <f aca="false">EOMONTH(Input!$C$7,A528)</f>
        <v>58865</v>
      </c>
      <c r="D528" s="78" t="n">
        <f aca="false">IF(AND($B528&lt;Input!$C$31,$B528&lt;Input!$G$31),Input!$C$44,0)</f>
        <v>0</v>
      </c>
      <c r="E528" s="78" t="n">
        <f aca="true">IF(AND($B528&gt;Input!$C$31,$B528&lt;Input!$C$25),PMT(Input!$C$43/(100*12),(OFFSET($A$4,MATCH(Input!$C$25,$B$4:$B$1004,1),0,1,1)-OFFSET($A$4,MATCH(Input!$C$31,$B$4:$B$620,1),0,1,1)),$H$4,0,1),0)</f>
        <v>-0</v>
      </c>
      <c r="F528" s="78" t="n">
        <f aca="false">($F527+$D528+$E528)*(1+Input!$C$43/(100*12))</f>
        <v>0</v>
      </c>
    </row>
    <row r="529" customFormat="false" ht="12.8" hidden="false" customHeight="false" outlineLevel="0" collapsed="false">
      <c r="A529" s="76" t="n">
        <v>525</v>
      </c>
      <c r="B529" s="77" t="n">
        <f aca="false">EOMONTH(Input!$C$7,A529)</f>
        <v>58896</v>
      </c>
      <c r="D529" s="78" t="n">
        <f aca="false">IF(AND($B529&lt;Input!$C$31,$B529&lt;Input!$G$31),Input!$C$44,0)</f>
        <v>0</v>
      </c>
      <c r="E529" s="78" t="n">
        <f aca="true">IF(AND($B529&gt;Input!$C$31,$B529&lt;Input!$C$25),PMT(Input!$C$43/(100*12),(OFFSET($A$4,MATCH(Input!$C$25,$B$4:$B$1004,1),0,1,1)-OFFSET($A$4,MATCH(Input!$C$31,$B$4:$B$620,1),0,1,1)),$H$4,0,1),0)</f>
        <v>-0</v>
      </c>
      <c r="F529" s="78" t="n">
        <f aca="false">($F528+$D529+$E529)*(1+Input!$C$43/(100*12))</f>
        <v>0</v>
      </c>
    </row>
    <row r="530" customFormat="false" ht="12.8" hidden="false" customHeight="false" outlineLevel="0" collapsed="false">
      <c r="A530" s="76" t="n">
        <v>526</v>
      </c>
      <c r="B530" s="77" t="n">
        <f aca="false">EOMONTH(Input!$C$7,A530)</f>
        <v>58926</v>
      </c>
      <c r="D530" s="78" t="n">
        <f aca="false">IF(AND($B530&lt;Input!$C$31,$B530&lt;Input!$G$31),Input!$C$44,0)</f>
        <v>0</v>
      </c>
      <c r="E530" s="78" t="n">
        <f aca="true">IF(AND($B530&gt;Input!$C$31,$B530&lt;Input!$C$25),PMT(Input!$C$43/(100*12),(OFFSET($A$4,MATCH(Input!$C$25,$B$4:$B$1004,1),0,1,1)-OFFSET($A$4,MATCH(Input!$C$31,$B$4:$B$620,1),0,1,1)),$H$4,0,1),0)</f>
        <v>-0</v>
      </c>
      <c r="F530" s="78" t="n">
        <f aca="false">($F529+$D530+$E530)*(1+Input!$C$43/(100*12))</f>
        <v>0</v>
      </c>
    </row>
    <row r="531" customFormat="false" ht="12.8" hidden="false" customHeight="false" outlineLevel="0" collapsed="false">
      <c r="A531" s="76" t="n">
        <v>527</v>
      </c>
      <c r="B531" s="77" t="n">
        <f aca="false">EOMONTH(Input!$C$7,A531)</f>
        <v>58957</v>
      </c>
      <c r="D531" s="78" t="n">
        <f aca="false">IF(AND($B531&lt;Input!$C$31,$B531&lt;Input!$G$31),Input!$C$44,0)</f>
        <v>0</v>
      </c>
      <c r="E531" s="78" t="n">
        <f aca="true">IF(AND($B531&gt;Input!$C$31,$B531&lt;Input!$C$25),PMT(Input!$C$43/(100*12),(OFFSET($A$4,MATCH(Input!$C$25,$B$4:$B$1004,1),0,1,1)-OFFSET($A$4,MATCH(Input!$C$31,$B$4:$B$620,1),0,1,1)),$H$4,0,1),0)</f>
        <v>-0</v>
      </c>
      <c r="F531" s="78" t="n">
        <f aca="false">($F530+$D531+$E531)*(1+Input!$C$43/(100*12))</f>
        <v>0</v>
      </c>
    </row>
    <row r="532" customFormat="false" ht="12.8" hidden="false" customHeight="false" outlineLevel="0" collapsed="false">
      <c r="A532" s="76" t="n">
        <v>528</v>
      </c>
      <c r="B532" s="77" t="n">
        <f aca="false">EOMONTH(Input!$C$7,A532)</f>
        <v>58987</v>
      </c>
      <c r="D532" s="78" t="n">
        <f aca="false">IF(AND($B532&lt;Input!$C$31,$B532&lt;Input!$G$31),Input!$C$44,0)</f>
        <v>0</v>
      </c>
      <c r="E532" s="78" t="n">
        <f aca="true">IF(AND($B532&gt;Input!$C$31,$B532&lt;Input!$C$25),PMT(Input!$C$43/(100*12),(OFFSET($A$4,MATCH(Input!$C$25,$B$4:$B$1004,1),0,1,1)-OFFSET($A$4,MATCH(Input!$C$31,$B$4:$B$620,1),0,1,1)),$H$4,0,1),0)</f>
        <v>-0</v>
      </c>
      <c r="F532" s="78" t="n">
        <f aca="false">($F531+$D532+$E532)*(1+Input!$C$43/(100*12))</f>
        <v>0</v>
      </c>
    </row>
    <row r="533" customFormat="false" ht="12.8" hidden="false" customHeight="false" outlineLevel="0" collapsed="false">
      <c r="A533" s="76" t="n">
        <v>529</v>
      </c>
      <c r="B533" s="77" t="n">
        <f aca="false">EOMONTH(Input!$C$7,A533)</f>
        <v>59018</v>
      </c>
      <c r="D533" s="78" t="n">
        <f aca="false">IF(AND($B533&lt;Input!$C$31,$B533&lt;Input!$G$31),Input!$C$44,0)</f>
        <v>0</v>
      </c>
      <c r="E533" s="78" t="n">
        <f aca="true">IF(AND($B533&gt;Input!$C$31,$B533&lt;Input!$C$25),PMT(Input!$C$43/(100*12),(OFFSET($A$4,MATCH(Input!$C$25,$B$4:$B$1004,1),0,1,1)-OFFSET($A$4,MATCH(Input!$C$31,$B$4:$B$620,1),0,1,1)),$H$4,0,1),0)</f>
        <v>-0</v>
      </c>
      <c r="F533" s="78" t="n">
        <f aca="false">($F532+$D533+$E533)*(1+Input!$C$43/(100*12))</f>
        <v>0</v>
      </c>
    </row>
    <row r="534" customFormat="false" ht="12.8" hidden="false" customHeight="false" outlineLevel="0" collapsed="false">
      <c r="A534" s="76" t="n">
        <v>530</v>
      </c>
      <c r="B534" s="77" t="n">
        <f aca="false">EOMONTH(Input!$C$7,A534)</f>
        <v>59049</v>
      </c>
      <c r="D534" s="78" t="n">
        <f aca="false">IF(AND($B534&lt;Input!$C$31,$B534&lt;Input!$G$31),Input!$C$44,0)</f>
        <v>0</v>
      </c>
      <c r="E534" s="78" t="n">
        <f aca="true">IF(AND($B534&gt;Input!$C$31,$B534&lt;Input!$C$25),PMT(Input!$C$43/(100*12),(OFFSET($A$4,MATCH(Input!$C$25,$B$4:$B$1004,1),0,1,1)-OFFSET($A$4,MATCH(Input!$C$31,$B$4:$B$620,1),0,1,1)),$H$4,0,1),0)</f>
        <v>-0</v>
      </c>
      <c r="F534" s="78" t="n">
        <f aca="false">($F533+$D534+$E534)*(1+Input!$C$43/(100*12))</f>
        <v>0</v>
      </c>
    </row>
    <row r="535" customFormat="false" ht="12.8" hidden="false" customHeight="false" outlineLevel="0" collapsed="false">
      <c r="A535" s="76" t="n">
        <v>531</v>
      </c>
      <c r="B535" s="77" t="n">
        <f aca="false">EOMONTH(Input!$C$7,A535)</f>
        <v>59079</v>
      </c>
      <c r="D535" s="78" t="n">
        <f aca="false">IF(AND($B535&lt;Input!$C$31,$B535&lt;Input!$G$31),Input!$C$44,0)</f>
        <v>0</v>
      </c>
      <c r="E535" s="78" t="n">
        <f aca="true">IF(AND($B535&gt;Input!$C$31,$B535&lt;Input!$C$25),PMT(Input!$C$43/(100*12),(OFFSET($A$4,MATCH(Input!$C$25,$B$4:$B$1004,1),0,1,1)-OFFSET($A$4,MATCH(Input!$C$31,$B$4:$B$620,1),0,1,1)),$H$4,0,1),0)</f>
        <v>-0</v>
      </c>
      <c r="F535" s="78" t="n">
        <f aca="false">($F534+$D535+$E535)*(1+Input!$C$43/(100*12))</f>
        <v>0</v>
      </c>
    </row>
    <row r="536" customFormat="false" ht="12.8" hidden="false" customHeight="false" outlineLevel="0" collapsed="false">
      <c r="A536" s="76" t="n">
        <v>532</v>
      </c>
      <c r="B536" s="77" t="n">
        <f aca="false">EOMONTH(Input!$C$7,A536)</f>
        <v>59110</v>
      </c>
      <c r="D536" s="78" t="n">
        <f aca="false">IF(AND($B536&lt;Input!$C$31,$B536&lt;Input!$G$31),Input!$C$44,0)</f>
        <v>0</v>
      </c>
      <c r="E536" s="78" t="n">
        <f aca="true">IF(AND($B536&gt;Input!$C$31,$B536&lt;Input!$C$25),PMT(Input!$C$43/(100*12),(OFFSET($A$4,MATCH(Input!$C$25,$B$4:$B$1004,1),0,1,1)-OFFSET($A$4,MATCH(Input!$C$31,$B$4:$B$620,1),0,1,1)),$H$4,0,1),0)</f>
        <v>-0</v>
      </c>
      <c r="F536" s="78" t="n">
        <f aca="false">($F535+$D536+$E536)*(1+Input!$C$43/(100*12))</f>
        <v>0</v>
      </c>
    </row>
    <row r="537" customFormat="false" ht="12.8" hidden="false" customHeight="false" outlineLevel="0" collapsed="false">
      <c r="A537" s="76" t="n">
        <v>533</v>
      </c>
      <c r="B537" s="77" t="n">
        <f aca="false">EOMONTH(Input!$C$7,A537)</f>
        <v>59140</v>
      </c>
      <c r="D537" s="78" t="n">
        <f aca="false">IF(AND($B537&lt;Input!$C$31,$B537&lt;Input!$G$31),Input!$C$44,0)</f>
        <v>0</v>
      </c>
      <c r="E537" s="78" t="n">
        <f aca="true">IF(AND($B537&gt;Input!$C$31,$B537&lt;Input!$C$25),PMT(Input!$C$43/(100*12),(OFFSET($A$4,MATCH(Input!$C$25,$B$4:$B$1004,1),0,1,1)-OFFSET($A$4,MATCH(Input!$C$31,$B$4:$B$620,1),0,1,1)),$H$4,0,1),0)</f>
        <v>-0</v>
      </c>
      <c r="F537" s="78" t="n">
        <f aca="false">($F536+$D537+$E537)*(1+Input!$C$43/(100*12))</f>
        <v>0</v>
      </c>
    </row>
    <row r="538" customFormat="false" ht="12.8" hidden="false" customHeight="false" outlineLevel="0" collapsed="false">
      <c r="A538" s="76" t="n">
        <v>534</v>
      </c>
      <c r="B538" s="77" t="n">
        <f aca="false">EOMONTH(Input!$C$7,A538)</f>
        <v>59171</v>
      </c>
      <c r="D538" s="78" t="n">
        <f aca="false">IF(AND($B538&lt;Input!$C$31,$B538&lt;Input!$G$31),Input!$C$44,0)</f>
        <v>0</v>
      </c>
      <c r="E538" s="78" t="n">
        <f aca="true">IF(AND($B538&gt;Input!$C$31,$B538&lt;Input!$C$25),PMT(Input!$C$43/(100*12),(OFFSET($A$4,MATCH(Input!$C$25,$B$4:$B$1004,1),0,1,1)-OFFSET($A$4,MATCH(Input!$C$31,$B$4:$B$620,1),0,1,1)),$H$4,0,1),0)</f>
        <v>-0</v>
      </c>
      <c r="F538" s="78" t="n">
        <f aca="false">($F537+$D538+$E538)*(1+Input!$C$43/(100*12))</f>
        <v>0</v>
      </c>
    </row>
    <row r="539" customFormat="false" ht="12.8" hidden="false" customHeight="false" outlineLevel="0" collapsed="false">
      <c r="A539" s="76" t="n">
        <v>535</v>
      </c>
      <c r="B539" s="77" t="n">
        <f aca="false">EOMONTH(Input!$C$7,A539)</f>
        <v>59202</v>
      </c>
      <c r="D539" s="78" t="n">
        <f aca="false">IF(AND($B539&lt;Input!$C$31,$B539&lt;Input!$G$31),Input!$C$44,0)</f>
        <v>0</v>
      </c>
      <c r="E539" s="78" t="n">
        <f aca="true">IF(AND($B539&gt;Input!$C$31,$B539&lt;Input!$C$25),PMT(Input!$C$43/(100*12),(OFFSET($A$4,MATCH(Input!$C$25,$B$4:$B$1004,1),0,1,1)-OFFSET($A$4,MATCH(Input!$C$31,$B$4:$B$620,1),0,1,1)),$H$4,0,1),0)</f>
        <v>-0</v>
      </c>
      <c r="F539" s="78" t="n">
        <f aca="false">($F538+$D539+$E539)*(1+Input!$C$43/(100*12))</f>
        <v>0</v>
      </c>
    </row>
    <row r="540" customFormat="false" ht="12.8" hidden="false" customHeight="false" outlineLevel="0" collapsed="false">
      <c r="A540" s="76" t="n">
        <v>536</v>
      </c>
      <c r="B540" s="77" t="n">
        <f aca="false">EOMONTH(Input!$C$7,A540)</f>
        <v>59230</v>
      </c>
      <c r="D540" s="78" t="n">
        <f aca="false">IF(AND($B540&lt;Input!$C$31,$B540&lt;Input!$G$31),Input!$C$44,0)</f>
        <v>0</v>
      </c>
      <c r="E540" s="78" t="n">
        <f aca="true">IF(AND($B540&gt;Input!$C$31,$B540&lt;Input!$C$25),PMT(Input!$C$43/(100*12),(OFFSET($A$4,MATCH(Input!$C$25,$B$4:$B$1004,1),0,1,1)-OFFSET($A$4,MATCH(Input!$C$31,$B$4:$B$620,1),0,1,1)),$H$4,0,1),0)</f>
        <v>-0</v>
      </c>
      <c r="F540" s="78" t="n">
        <f aca="false">($F539+$D540+$E540)*(1+Input!$C$43/(100*12))</f>
        <v>0</v>
      </c>
    </row>
    <row r="541" customFormat="false" ht="12.8" hidden="false" customHeight="false" outlineLevel="0" collapsed="false">
      <c r="A541" s="76" t="n">
        <v>537</v>
      </c>
      <c r="B541" s="77" t="n">
        <f aca="false">EOMONTH(Input!$C$7,A541)</f>
        <v>59261</v>
      </c>
      <c r="D541" s="78" t="n">
        <f aca="false">IF(AND($B541&lt;Input!$C$31,$B541&lt;Input!$G$31),Input!$C$44,0)</f>
        <v>0</v>
      </c>
      <c r="E541" s="78" t="n">
        <f aca="true">IF(AND($B541&gt;Input!$C$31,$B541&lt;Input!$C$25),PMT(Input!$C$43/(100*12),(OFFSET($A$4,MATCH(Input!$C$25,$B$4:$B$1004,1),0,1,1)-OFFSET($A$4,MATCH(Input!$C$31,$B$4:$B$620,1),0,1,1)),$H$4,0,1),0)</f>
        <v>-0</v>
      </c>
      <c r="F541" s="78" t="n">
        <f aca="false">($F540+$D541+$E541)*(1+Input!$C$43/(100*12))</f>
        <v>0</v>
      </c>
    </row>
    <row r="542" customFormat="false" ht="12.8" hidden="false" customHeight="false" outlineLevel="0" collapsed="false">
      <c r="A542" s="76" t="n">
        <v>538</v>
      </c>
      <c r="B542" s="77" t="n">
        <f aca="false">EOMONTH(Input!$C$7,A542)</f>
        <v>59291</v>
      </c>
      <c r="D542" s="78" t="n">
        <f aca="false">IF(AND($B542&lt;Input!$C$31,$B542&lt;Input!$G$31),Input!$C$44,0)</f>
        <v>0</v>
      </c>
      <c r="E542" s="78" t="n">
        <f aca="true">IF(AND($B542&gt;Input!$C$31,$B542&lt;Input!$C$25),PMT(Input!$C$43/(100*12),(OFFSET($A$4,MATCH(Input!$C$25,$B$4:$B$1004,1),0,1,1)-OFFSET($A$4,MATCH(Input!$C$31,$B$4:$B$620,1),0,1,1)),$H$4,0,1),0)</f>
        <v>-0</v>
      </c>
      <c r="F542" s="78" t="n">
        <f aca="false">($F541+$D542+$E542)*(1+Input!$C$43/(100*12))</f>
        <v>0</v>
      </c>
    </row>
    <row r="543" customFormat="false" ht="12.8" hidden="false" customHeight="false" outlineLevel="0" collapsed="false">
      <c r="A543" s="76" t="n">
        <v>539</v>
      </c>
      <c r="B543" s="77" t="n">
        <f aca="false">EOMONTH(Input!$C$7,A543)</f>
        <v>59322</v>
      </c>
      <c r="D543" s="78" t="n">
        <f aca="false">IF(AND($B543&lt;Input!$C$31,$B543&lt;Input!$G$31),Input!$C$44,0)</f>
        <v>0</v>
      </c>
      <c r="E543" s="78" t="n">
        <f aca="true">IF(AND($B543&gt;Input!$C$31,$B543&lt;Input!$C$25),PMT(Input!$C$43/(100*12),(OFFSET($A$4,MATCH(Input!$C$25,$B$4:$B$1004,1),0,1,1)-OFFSET($A$4,MATCH(Input!$C$31,$B$4:$B$620,1),0,1,1)),$H$4,0,1),0)</f>
        <v>0</v>
      </c>
      <c r="F543" s="78" t="n">
        <f aca="false">($F542+$D543+$E543)*(1+Input!$C$43/(100*12))</f>
        <v>0</v>
      </c>
    </row>
    <row r="544" customFormat="false" ht="12.8" hidden="false" customHeight="false" outlineLevel="0" collapsed="false">
      <c r="A544" s="76" t="n">
        <v>540</v>
      </c>
      <c r="B544" s="77" t="n">
        <f aca="false">EOMONTH(Input!$C$7,A544)</f>
        <v>59352</v>
      </c>
      <c r="D544" s="78" t="n">
        <f aca="false">IF(AND($B544&lt;Input!$C$31,$B544&lt;Input!$G$31),Input!$C$44,0)</f>
        <v>0</v>
      </c>
      <c r="E544" s="78" t="n">
        <f aca="true">IF(AND($B544&gt;Input!$C$31,$B544&lt;Input!$C$25),PMT(Input!$C$43/(100*12),(OFFSET($A$4,MATCH(Input!$C$25,$B$4:$B$1004,1),0,1,1)-OFFSET($A$4,MATCH(Input!$C$31,$B$4:$B$620,1),0,1,1)),$H$4,0,1),0)</f>
        <v>0</v>
      </c>
      <c r="F544" s="78" t="n">
        <f aca="false">($F543+$D544+$E544)*(1+Input!$C$43/(100*12))</f>
        <v>0</v>
      </c>
    </row>
    <row r="545" customFormat="false" ht="12.8" hidden="false" customHeight="false" outlineLevel="0" collapsed="false">
      <c r="A545" s="76" t="n">
        <v>541</v>
      </c>
      <c r="B545" s="77" t="n">
        <f aca="false">EOMONTH(Input!$C$7,A545)</f>
        <v>59383</v>
      </c>
      <c r="D545" s="78" t="n">
        <f aca="false">IF(AND($B545&lt;Input!$C$31,$B545&lt;Input!$G$31),Input!$C$44,0)</f>
        <v>0</v>
      </c>
      <c r="E545" s="78" t="n">
        <f aca="true">IF(AND($B545&gt;Input!$C$31,$B545&lt;Input!$C$25),PMT(Input!$C$43/(100*12),(OFFSET($A$4,MATCH(Input!$C$25,$B$4:$B$1004,1),0,1,1)-OFFSET($A$4,MATCH(Input!$C$31,$B$4:$B$620,1),0,1,1)),$H$4,0,1),0)</f>
        <v>0</v>
      </c>
      <c r="F545" s="78" t="n">
        <f aca="false">($F544+$D545+$E545)*(1+Input!$C$43/(100*12))</f>
        <v>0</v>
      </c>
    </row>
    <row r="546" customFormat="false" ht="12.8" hidden="false" customHeight="false" outlineLevel="0" collapsed="false">
      <c r="A546" s="76" t="n">
        <v>542</v>
      </c>
      <c r="B546" s="77" t="n">
        <f aca="false">EOMONTH(Input!$C$7,A546)</f>
        <v>59414</v>
      </c>
      <c r="D546" s="78" t="n">
        <f aca="false">IF(AND($B546&lt;Input!$C$31,$B546&lt;Input!$G$31),Input!$C$44,0)</f>
        <v>0</v>
      </c>
      <c r="E546" s="78" t="n">
        <f aca="true">IF(AND($B546&gt;Input!$C$31,$B546&lt;Input!$C$25),PMT(Input!$C$43/(100*12),(OFFSET($A$4,MATCH(Input!$C$25,$B$4:$B$1004,1),0,1,1)-OFFSET($A$4,MATCH(Input!$C$31,$B$4:$B$620,1),0,1,1)),$H$4,0,1),0)</f>
        <v>0</v>
      </c>
      <c r="F546" s="78" t="n">
        <f aca="false">($F545+$D546+$E546)*(1+Input!$C$43/(100*12))</f>
        <v>0</v>
      </c>
    </row>
    <row r="547" customFormat="false" ht="12.8" hidden="false" customHeight="false" outlineLevel="0" collapsed="false">
      <c r="A547" s="76" t="n">
        <v>543</v>
      </c>
      <c r="B547" s="77" t="n">
        <f aca="false">EOMONTH(Input!$C$7,A547)</f>
        <v>59444</v>
      </c>
      <c r="D547" s="78" t="n">
        <f aca="false">IF(AND($B547&lt;Input!$C$31,$B547&lt;Input!$G$31),Input!$C$44,0)</f>
        <v>0</v>
      </c>
      <c r="E547" s="78" t="n">
        <f aca="true">IF(AND($B547&gt;Input!$C$31,$B547&lt;Input!$C$25),PMT(Input!$C$43/(100*12),(OFFSET($A$4,MATCH(Input!$C$25,$B$4:$B$1004,1),0,1,1)-OFFSET($A$4,MATCH(Input!$C$31,$B$4:$B$620,1),0,1,1)),$H$4,0,1),0)</f>
        <v>0</v>
      </c>
      <c r="F547" s="78" t="n">
        <f aca="false">($F546+$D547+$E547)*(1+Input!$C$43/(100*12))</f>
        <v>0</v>
      </c>
    </row>
    <row r="548" customFormat="false" ht="12.8" hidden="false" customHeight="false" outlineLevel="0" collapsed="false">
      <c r="A548" s="76" t="n">
        <v>544</v>
      </c>
      <c r="B548" s="77" t="n">
        <f aca="false">EOMONTH(Input!$C$7,A548)</f>
        <v>59475</v>
      </c>
      <c r="D548" s="78" t="n">
        <f aca="false">IF(AND($B548&lt;Input!$C$31,$B548&lt;Input!$G$31),Input!$C$44,0)</f>
        <v>0</v>
      </c>
      <c r="E548" s="78" t="n">
        <f aca="true">IF(AND($B548&gt;Input!$C$31,$B548&lt;Input!$C$25),PMT(Input!$C$43/(100*12),(OFFSET($A$4,MATCH(Input!$C$25,$B$4:$B$1004,1),0,1,1)-OFFSET($A$4,MATCH(Input!$C$31,$B$4:$B$620,1),0,1,1)),$H$4,0,1),0)</f>
        <v>0</v>
      </c>
      <c r="F548" s="78" t="n">
        <f aca="false">($F547+$D548+$E548)*(1+Input!$C$43/(100*12))</f>
        <v>0</v>
      </c>
    </row>
    <row r="549" customFormat="false" ht="12.8" hidden="false" customHeight="false" outlineLevel="0" collapsed="false">
      <c r="A549" s="76" t="n">
        <v>545</v>
      </c>
      <c r="B549" s="77" t="n">
        <f aca="false">EOMONTH(Input!$C$7,A549)</f>
        <v>59505</v>
      </c>
      <c r="D549" s="78" t="n">
        <f aca="false">IF(AND($B549&lt;Input!$C$31,$B549&lt;Input!$G$31),Input!$C$44,0)</f>
        <v>0</v>
      </c>
      <c r="E549" s="78" t="n">
        <f aca="true">IF(AND($B549&gt;Input!$C$31,$B549&lt;Input!$C$25),PMT(Input!$C$43/(100*12),(OFFSET($A$4,MATCH(Input!$C$25,$B$4:$B$1004,1),0,1,1)-OFFSET($A$4,MATCH(Input!$C$31,$B$4:$B$620,1),0,1,1)),$H$4,0,1),0)</f>
        <v>0</v>
      </c>
      <c r="F549" s="78" t="n">
        <f aca="false">($F548+$D549+$E549)*(1+Input!$C$43/(100*12))</f>
        <v>0</v>
      </c>
    </row>
    <row r="550" customFormat="false" ht="12.8" hidden="false" customHeight="false" outlineLevel="0" collapsed="false">
      <c r="A550" s="76" t="n">
        <v>546</v>
      </c>
      <c r="B550" s="77" t="n">
        <f aca="false">EOMONTH(Input!$C$7,A550)</f>
        <v>59536</v>
      </c>
      <c r="D550" s="78" t="n">
        <f aca="false">IF(AND($B550&lt;Input!$C$31,$B550&lt;Input!$G$31),Input!$C$44,0)</f>
        <v>0</v>
      </c>
      <c r="E550" s="78" t="n">
        <f aca="true">IF(AND($B550&gt;Input!$C$31,$B550&lt;Input!$C$25),PMT(Input!$C$43/(100*12),(OFFSET($A$4,MATCH(Input!$C$25,$B$4:$B$1004,1),0,1,1)-OFFSET($A$4,MATCH(Input!$C$31,$B$4:$B$620,1),0,1,1)),$H$4,0,1),0)</f>
        <v>0</v>
      </c>
      <c r="F550" s="78" t="n">
        <f aca="false">($F549+$D550+$E550)*(1+Input!$C$43/(100*12))</f>
        <v>0</v>
      </c>
    </row>
    <row r="551" customFormat="false" ht="12.8" hidden="false" customHeight="false" outlineLevel="0" collapsed="false">
      <c r="A551" s="76" t="n">
        <v>547</v>
      </c>
      <c r="B551" s="77" t="n">
        <f aca="false">EOMONTH(Input!$C$7,A551)</f>
        <v>59567</v>
      </c>
      <c r="D551" s="78" t="n">
        <f aca="false">IF(AND($B551&lt;Input!$C$31,$B551&lt;Input!$G$31),Input!$C$44,0)</f>
        <v>0</v>
      </c>
      <c r="E551" s="78" t="n">
        <f aca="true">IF(AND($B551&gt;Input!$C$31,$B551&lt;Input!$C$25),PMT(Input!$C$43/(100*12),(OFFSET($A$4,MATCH(Input!$C$25,$B$4:$B$1004,1),0,1,1)-OFFSET($A$4,MATCH(Input!$C$31,$B$4:$B$620,1),0,1,1)),$H$4,0,1),0)</f>
        <v>0</v>
      </c>
      <c r="F551" s="78" t="n">
        <f aca="false">($F550+$D551+$E551)*(1+Input!$C$43/(100*12))</f>
        <v>0</v>
      </c>
    </row>
    <row r="552" customFormat="false" ht="12.8" hidden="false" customHeight="false" outlineLevel="0" collapsed="false">
      <c r="A552" s="76" t="n">
        <v>548</v>
      </c>
      <c r="B552" s="77" t="n">
        <f aca="false">EOMONTH(Input!$C$7,A552)</f>
        <v>59595</v>
      </c>
      <c r="D552" s="78" t="n">
        <f aca="false">IF(AND($B552&lt;Input!$C$31,$B552&lt;Input!$G$31),Input!$C$44,0)</f>
        <v>0</v>
      </c>
      <c r="E552" s="78" t="n">
        <f aca="true">IF(AND($B552&gt;Input!$C$31,$B552&lt;Input!$C$25),PMT(Input!$C$43/(100*12),(OFFSET($A$4,MATCH(Input!$C$25,$B$4:$B$1004,1),0,1,1)-OFFSET($A$4,MATCH(Input!$C$31,$B$4:$B$620,1),0,1,1)),$H$4,0,1),0)</f>
        <v>0</v>
      </c>
      <c r="F552" s="78" t="n">
        <f aca="false">($F551+$D552+$E552)*(1+Input!$C$43/(100*12))</f>
        <v>0</v>
      </c>
    </row>
    <row r="553" customFormat="false" ht="12.8" hidden="false" customHeight="false" outlineLevel="0" collapsed="false">
      <c r="A553" s="76" t="n">
        <v>549</v>
      </c>
      <c r="B553" s="77" t="n">
        <f aca="false">EOMONTH(Input!$C$7,A553)</f>
        <v>59626</v>
      </c>
      <c r="D553" s="78" t="n">
        <f aca="false">IF(AND($B553&lt;Input!$C$31,$B553&lt;Input!$G$31),Input!$C$44,0)</f>
        <v>0</v>
      </c>
      <c r="E553" s="78" t="n">
        <f aca="true">IF(AND($B553&gt;Input!$C$31,$B553&lt;Input!$C$25),PMT(Input!$C$43/(100*12),(OFFSET($A$4,MATCH(Input!$C$25,$B$4:$B$1004,1),0,1,1)-OFFSET($A$4,MATCH(Input!$C$31,$B$4:$B$620,1),0,1,1)),$H$4,0,1),0)</f>
        <v>0</v>
      </c>
      <c r="F553" s="78" t="n">
        <f aca="false">($F552+$D553+$E553)*(1+Input!$C$43/(100*12))</f>
        <v>0</v>
      </c>
    </row>
    <row r="554" customFormat="false" ht="12.8" hidden="false" customHeight="false" outlineLevel="0" collapsed="false">
      <c r="A554" s="76" t="n">
        <v>550</v>
      </c>
      <c r="B554" s="77" t="n">
        <f aca="false">EOMONTH(Input!$C$7,A554)</f>
        <v>59656</v>
      </c>
      <c r="D554" s="78" t="n">
        <f aca="false">IF(AND($B554&lt;Input!$C$31,$B554&lt;Input!$G$31),Input!$C$44,0)</f>
        <v>0</v>
      </c>
      <c r="E554" s="78" t="n">
        <f aca="true">IF(AND($B554&gt;Input!$C$31,$B554&lt;Input!$C$25),PMT(Input!$C$43/(100*12),(OFFSET($A$4,MATCH(Input!$C$25,$B$4:$B$1004,1),0,1,1)-OFFSET($A$4,MATCH(Input!$C$31,$B$4:$B$620,1),0,1,1)),$H$4,0,1),0)</f>
        <v>0</v>
      </c>
      <c r="F554" s="78" t="n">
        <f aca="false">($F553+$D554+$E554)*(1+Input!$C$43/(100*12))</f>
        <v>0</v>
      </c>
    </row>
    <row r="555" customFormat="false" ht="12.8" hidden="false" customHeight="false" outlineLevel="0" collapsed="false">
      <c r="A555" s="76" t="n">
        <v>551</v>
      </c>
      <c r="B555" s="77" t="n">
        <f aca="false">EOMONTH(Input!$C$7,A555)</f>
        <v>59687</v>
      </c>
      <c r="D555" s="78" t="n">
        <f aca="false">IF(AND($B555&lt;Input!$C$31,$B555&lt;Input!$G$31),Input!$C$44,0)</f>
        <v>0</v>
      </c>
      <c r="E555" s="78" t="n">
        <f aca="true">IF(AND($B555&gt;Input!$C$31,$B555&lt;Input!$C$25),PMT(Input!$C$43/(100*12),(OFFSET($A$4,MATCH(Input!$C$25,$B$4:$B$1004,1),0,1,1)-OFFSET($A$4,MATCH(Input!$C$31,$B$4:$B$620,1),0,1,1)),$H$4,0,1),0)</f>
        <v>0</v>
      </c>
      <c r="F555" s="78" t="n">
        <f aca="false">($F554+$D555+$E555)*(1+Input!$C$43/(100*12))</f>
        <v>0</v>
      </c>
    </row>
    <row r="556" customFormat="false" ht="12.8" hidden="false" customHeight="false" outlineLevel="0" collapsed="false">
      <c r="A556" s="76" t="n">
        <v>552</v>
      </c>
      <c r="B556" s="77" t="n">
        <f aca="false">EOMONTH(Input!$C$7,A556)</f>
        <v>59717</v>
      </c>
      <c r="D556" s="78" t="n">
        <f aca="false">IF(AND($B556&lt;Input!$C$31,$B556&lt;Input!$G$31),Input!$C$44,0)</f>
        <v>0</v>
      </c>
      <c r="E556" s="78" t="n">
        <f aca="true">IF(AND($B556&gt;Input!$C$31,$B556&lt;Input!$C$25),PMT(Input!$C$43/(100*12),(OFFSET($A$4,MATCH(Input!$C$25,$B$4:$B$1004,1),0,1,1)-OFFSET($A$4,MATCH(Input!$C$31,$B$4:$B$620,1),0,1,1)),$H$4,0,1),0)</f>
        <v>0</v>
      </c>
      <c r="F556" s="78" t="n">
        <f aca="false">($F555+$D556+$E556)*(1+Input!$C$43/(100*12))</f>
        <v>0</v>
      </c>
    </row>
    <row r="557" customFormat="false" ht="12.8" hidden="false" customHeight="false" outlineLevel="0" collapsed="false">
      <c r="A557" s="76" t="n">
        <v>553</v>
      </c>
      <c r="B557" s="77" t="n">
        <f aca="false">EOMONTH(Input!$C$7,A557)</f>
        <v>59748</v>
      </c>
      <c r="D557" s="78" t="n">
        <f aca="false">IF(AND($B557&lt;Input!$C$31,$B557&lt;Input!$G$31),Input!$C$44,0)</f>
        <v>0</v>
      </c>
      <c r="E557" s="78" t="n">
        <f aca="true">IF(AND($B557&gt;Input!$C$31,$B557&lt;Input!$C$25),PMT(Input!$C$43/(100*12),(OFFSET($A$4,MATCH(Input!$C$25,$B$4:$B$1004,1),0,1,1)-OFFSET($A$4,MATCH(Input!$C$31,$B$4:$B$620,1),0,1,1)),$H$4,0,1),0)</f>
        <v>0</v>
      </c>
      <c r="F557" s="78" t="n">
        <f aca="false">($F556+$D557+$E557)*(1+Input!$C$43/(100*12))</f>
        <v>0</v>
      </c>
    </row>
    <row r="558" customFormat="false" ht="12.8" hidden="false" customHeight="false" outlineLevel="0" collapsed="false">
      <c r="A558" s="76" t="n">
        <v>554</v>
      </c>
      <c r="B558" s="77" t="n">
        <f aca="false">EOMONTH(Input!$C$7,A558)</f>
        <v>59779</v>
      </c>
      <c r="D558" s="78" t="n">
        <f aca="false">IF(AND($B558&lt;Input!$C$31,$B558&lt;Input!$G$31),Input!$C$44,0)</f>
        <v>0</v>
      </c>
      <c r="E558" s="78" t="n">
        <f aca="true">IF(AND($B558&gt;Input!$C$31,$B558&lt;Input!$C$25),PMT(Input!$C$43/(100*12),(OFFSET($A$4,MATCH(Input!$C$25,$B$4:$B$1004,1),0,1,1)-OFFSET($A$4,MATCH(Input!$C$31,$B$4:$B$620,1),0,1,1)),$H$4,0,1),0)</f>
        <v>0</v>
      </c>
      <c r="F558" s="78" t="n">
        <f aca="false">($F557+$D558+$E558)*(1+Input!$C$43/(100*12))</f>
        <v>0</v>
      </c>
    </row>
    <row r="559" customFormat="false" ht="12.8" hidden="false" customHeight="false" outlineLevel="0" collapsed="false">
      <c r="A559" s="76" t="n">
        <v>555</v>
      </c>
      <c r="B559" s="77" t="n">
        <f aca="false">EOMONTH(Input!$C$7,A559)</f>
        <v>59809</v>
      </c>
      <c r="D559" s="78" t="n">
        <f aca="false">IF(AND($B559&lt;Input!$C$31,$B559&lt;Input!$G$31),Input!$C$44,0)</f>
        <v>0</v>
      </c>
      <c r="E559" s="78" t="n">
        <f aca="true">IF(AND($B559&gt;Input!$C$31,$B559&lt;Input!$C$25),PMT(Input!$C$43/(100*12),(OFFSET($A$4,MATCH(Input!$C$25,$B$4:$B$1004,1),0,1,1)-OFFSET($A$4,MATCH(Input!$C$31,$B$4:$B$620,1),0,1,1)),$H$4,0,1),0)</f>
        <v>0</v>
      </c>
      <c r="F559" s="78" t="n">
        <f aca="false">($F558+$D559+$E559)*(1+Input!$C$43/(100*12))</f>
        <v>0</v>
      </c>
    </row>
    <row r="560" customFormat="false" ht="12.8" hidden="false" customHeight="false" outlineLevel="0" collapsed="false">
      <c r="A560" s="76" t="n">
        <v>556</v>
      </c>
      <c r="B560" s="77" t="n">
        <f aca="false">EOMONTH(Input!$C$7,A560)</f>
        <v>59840</v>
      </c>
      <c r="D560" s="78" t="n">
        <f aca="false">IF(AND($B560&lt;Input!$C$31,$B560&lt;Input!$G$31),Input!$C$44,0)</f>
        <v>0</v>
      </c>
      <c r="E560" s="78" t="n">
        <f aca="true">IF(AND($B560&gt;Input!$C$31,$B560&lt;Input!$C$25),PMT(Input!$C$43/(100*12),(OFFSET($A$4,MATCH(Input!$C$25,$B$4:$B$1004,1),0,1,1)-OFFSET($A$4,MATCH(Input!$C$31,$B$4:$B$620,1),0,1,1)),$H$4,0,1),0)</f>
        <v>0</v>
      </c>
      <c r="F560" s="78" t="n">
        <f aca="false">($F559+$D560+$E560)*(1+Input!$C$43/(100*12))</f>
        <v>0</v>
      </c>
    </row>
    <row r="561" customFormat="false" ht="12.8" hidden="false" customHeight="false" outlineLevel="0" collapsed="false">
      <c r="A561" s="76" t="n">
        <v>557</v>
      </c>
      <c r="B561" s="77" t="n">
        <f aca="false">EOMONTH(Input!$C$7,A561)</f>
        <v>59870</v>
      </c>
      <c r="D561" s="78" t="n">
        <f aca="false">IF(AND($B561&lt;Input!$C$31,$B561&lt;Input!$G$31),Input!$C$44,0)</f>
        <v>0</v>
      </c>
      <c r="E561" s="78" t="n">
        <f aca="true">IF(AND($B561&gt;Input!$C$31,$B561&lt;Input!$C$25),PMT(Input!$C$43/(100*12),(OFFSET($A$4,MATCH(Input!$C$25,$B$4:$B$1004,1),0,1,1)-OFFSET($A$4,MATCH(Input!$C$31,$B$4:$B$620,1),0,1,1)),$H$4,0,1),0)</f>
        <v>0</v>
      </c>
      <c r="F561" s="78" t="n">
        <f aca="false">($F560+$D561+$E561)*(1+Input!$C$43/(100*12))</f>
        <v>0</v>
      </c>
    </row>
    <row r="562" customFormat="false" ht="12.8" hidden="false" customHeight="false" outlineLevel="0" collapsed="false">
      <c r="A562" s="76" t="n">
        <v>558</v>
      </c>
      <c r="B562" s="77" t="n">
        <f aca="false">EOMONTH(Input!$C$7,A562)</f>
        <v>59901</v>
      </c>
      <c r="D562" s="78" t="n">
        <f aca="false">IF(AND($B562&lt;Input!$C$31,$B562&lt;Input!$G$31),Input!$C$44,0)</f>
        <v>0</v>
      </c>
      <c r="E562" s="78" t="n">
        <f aca="true">IF(AND($B562&gt;Input!$C$31,$B562&lt;Input!$C$25),PMT(Input!$C$43/(100*12),(OFFSET($A$4,MATCH(Input!$C$25,$B$4:$B$1004,1),0,1,1)-OFFSET($A$4,MATCH(Input!$C$31,$B$4:$B$620,1),0,1,1)),$H$4,0,1),0)</f>
        <v>0</v>
      </c>
      <c r="F562" s="78" t="n">
        <f aca="false">($F561+$D562+$E562)*(1+Input!$C$43/(100*12))</f>
        <v>0</v>
      </c>
    </row>
    <row r="563" customFormat="false" ht="12.8" hidden="false" customHeight="false" outlineLevel="0" collapsed="false">
      <c r="A563" s="76" t="n">
        <v>559</v>
      </c>
      <c r="B563" s="77" t="n">
        <f aca="false">EOMONTH(Input!$C$7,A563)</f>
        <v>59932</v>
      </c>
      <c r="D563" s="78" t="n">
        <f aca="false">IF(AND($B563&lt;Input!$C$31,$B563&lt;Input!$G$31),Input!$C$44,0)</f>
        <v>0</v>
      </c>
      <c r="E563" s="78" t="n">
        <f aca="true">IF(AND($B563&gt;Input!$C$31,$B563&lt;Input!$C$25),PMT(Input!$C$43/(100*12),(OFFSET($A$4,MATCH(Input!$C$25,$B$4:$B$1004,1),0,1,1)-OFFSET($A$4,MATCH(Input!$C$31,$B$4:$B$620,1),0,1,1)),$H$4,0,1),0)</f>
        <v>0</v>
      </c>
      <c r="F563" s="78" t="n">
        <f aca="false">($F562+$D563+$E563)*(1+Input!$C$43/(100*12))</f>
        <v>0</v>
      </c>
    </row>
    <row r="564" customFormat="false" ht="12.8" hidden="false" customHeight="false" outlineLevel="0" collapsed="false">
      <c r="A564" s="76" t="n">
        <v>560</v>
      </c>
      <c r="B564" s="77" t="n">
        <f aca="false">EOMONTH(Input!$C$7,A564)</f>
        <v>59961</v>
      </c>
      <c r="D564" s="78" t="n">
        <f aca="false">IF(AND($B564&lt;Input!$C$31,$B564&lt;Input!$G$31),Input!$C$44,0)</f>
        <v>0</v>
      </c>
      <c r="E564" s="78" t="n">
        <f aca="true">IF(AND($B564&gt;Input!$C$31,$B564&lt;Input!$C$25),PMT(Input!$C$43/(100*12),(OFFSET($A$4,MATCH(Input!$C$25,$B$4:$B$1004,1),0,1,1)-OFFSET($A$4,MATCH(Input!$C$31,$B$4:$B$620,1),0,1,1)),$H$4,0,1),0)</f>
        <v>0</v>
      </c>
      <c r="F564" s="78" t="n">
        <f aca="false">($F563+$D564+$E564)*(1+Input!$C$43/(100*12))</f>
        <v>0</v>
      </c>
    </row>
    <row r="565" customFormat="false" ht="12.8" hidden="false" customHeight="false" outlineLevel="0" collapsed="false">
      <c r="A565" s="76" t="n">
        <v>561</v>
      </c>
      <c r="B565" s="77" t="n">
        <f aca="false">EOMONTH(Input!$C$7,A565)</f>
        <v>59992</v>
      </c>
      <c r="D565" s="78" t="n">
        <f aca="false">IF(AND($B565&lt;Input!$C$31,$B565&lt;Input!$G$31),Input!$C$44,0)</f>
        <v>0</v>
      </c>
      <c r="E565" s="78" t="n">
        <f aca="true">IF(AND($B565&gt;Input!$C$31,$B565&lt;Input!$C$25),PMT(Input!$C$43/(100*12),(OFFSET($A$4,MATCH(Input!$C$25,$B$4:$B$1004,1),0,1,1)-OFFSET($A$4,MATCH(Input!$C$31,$B$4:$B$620,1),0,1,1)),$H$4,0,1),0)</f>
        <v>0</v>
      </c>
      <c r="F565" s="78" t="n">
        <f aca="false">($F564+$D565+$E565)*(1+Input!$C$43/(100*12))</f>
        <v>0</v>
      </c>
    </row>
    <row r="566" customFormat="false" ht="12.8" hidden="false" customHeight="false" outlineLevel="0" collapsed="false">
      <c r="A566" s="76" t="n">
        <v>562</v>
      </c>
      <c r="B566" s="77" t="n">
        <f aca="false">EOMONTH(Input!$C$7,A566)</f>
        <v>60022</v>
      </c>
      <c r="D566" s="78" t="n">
        <f aca="false">IF(AND($B566&lt;Input!$C$31,$B566&lt;Input!$G$31),Input!$C$44,0)</f>
        <v>0</v>
      </c>
      <c r="E566" s="78" t="n">
        <f aca="true">IF(AND($B566&gt;Input!$C$31,$B566&lt;Input!$C$25),PMT(Input!$C$43/(100*12),(OFFSET($A$4,MATCH(Input!$C$25,$B$4:$B$1004,1),0,1,1)-OFFSET($A$4,MATCH(Input!$C$31,$B$4:$B$620,1),0,1,1)),$H$4,0,1),0)</f>
        <v>0</v>
      </c>
      <c r="F566" s="78" t="n">
        <f aca="false">($F565+$D566+$E566)*(1+Input!$C$43/(100*12))</f>
        <v>0</v>
      </c>
    </row>
    <row r="567" customFormat="false" ht="12.8" hidden="false" customHeight="false" outlineLevel="0" collapsed="false">
      <c r="A567" s="76" t="n">
        <v>563</v>
      </c>
      <c r="B567" s="77" t="n">
        <f aca="false">EOMONTH(Input!$C$7,A567)</f>
        <v>60053</v>
      </c>
      <c r="D567" s="78" t="n">
        <f aca="false">IF(AND($B567&lt;Input!$C$31,$B567&lt;Input!$G$31),Input!$C$44,0)</f>
        <v>0</v>
      </c>
      <c r="E567" s="78" t="n">
        <f aca="true">IF(AND($B567&gt;Input!$C$31,$B567&lt;Input!$C$25),PMT(Input!$C$43/(100*12),(OFFSET($A$4,MATCH(Input!$C$25,$B$4:$B$1004,1),0,1,1)-OFFSET($A$4,MATCH(Input!$C$31,$B$4:$B$620,1),0,1,1)),$H$4,0,1),0)</f>
        <v>0</v>
      </c>
      <c r="F567" s="78" t="n">
        <f aca="false">($F566+$D567+$E567)*(1+Input!$C$43/(100*12))</f>
        <v>0</v>
      </c>
    </row>
    <row r="568" customFormat="false" ht="12.8" hidden="false" customHeight="false" outlineLevel="0" collapsed="false">
      <c r="A568" s="76" t="n">
        <v>564</v>
      </c>
      <c r="B568" s="77" t="n">
        <f aca="false">EOMONTH(Input!$C$7,A568)</f>
        <v>60083</v>
      </c>
      <c r="D568" s="78" t="n">
        <f aca="false">IF(AND($B568&lt;Input!$C$31,$B568&lt;Input!$G$31),Input!$C$44,0)</f>
        <v>0</v>
      </c>
      <c r="E568" s="78" t="n">
        <f aca="true">IF(AND($B568&gt;Input!$C$31,$B568&lt;Input!$C$25),PMT(Input!$C$43/(100*12),(OFFSET($A$4,MATCH(Input!$C$25,$B$4:$B$1004,1),0,1,1)-OFFSET($A$4,MATCH(Input!$C$31,$B$4:$B$620,1),0,1,1)),$H$4,0,1),0)</f>
        <v>0</v>
      </c>
      <c r="F568" s="78" t="n">
        <f aca="false">($F567+$D568+$E568)*(1+Input!$C$43/(100*12))</f>
        <v>0</v>
      </c>
    </row>
    <row r="569" customFormat="false" ht="12.8" hidden="false" customHeight="false" outlineLevel="0" collapsed="false">
      <c r="A569" s="76" t="n">
        <v>565</v>
      </c>
      <c r="B569" s="77" t="n">
        <f aca="false">EOMONTH(Input!$C$7,A569)</f>
        <v>60114</v>
      </c>
      <c r="D569" s="78" t="n">
        <f aca="false">IF(AND($B569&lt;Input!$C$31,$B569&lt;Input!$G$31),Input!$C$44,0)</f>
        <v>0</v>
      </c>
      <c r="E569" s="78" t="n">
        <f aca="true">IF(AND($B569&gt;Input!$C$31,$B569&lt;Input!$C$25),PMT(Input!$C$43/(100*12),(OFFSET($A$4,MATCH(Input!$C$25,$B$4:$B$1004,1),0,1,1)-OFFSET($A$4,MATCH(Input!$C$31,$B$4:$B$620,1),0,1,1)),$H$4,0,1),0)</f>
        <v>0</v>
      </c>
      <c r="F569" s="78" t="n">
        <f aca="false">($F568+$D569+$E569)*(1+Input!$C$43/(100*12))</f>
        <v>0</v>
      </c>
    </row>
    <row r="570" customFormat="false" ht="12.8" hidden="false" customHeight="false" outlineLevel="0" collapsed="false">
      <c r="A570" s="76" t="n">
        <v>566</v>
      </c>
      <c r="B570" s="77" t="n">
        <f aca="false">EOMONTH(Input!$C$7,A570)</f>
        <v>60145</v>
      </c>
      <c r="D570" s="78" t="n">
        <f aca="false">IF(AND($B570&lt;Input!$C$31,$B570&lt;Input!$G$31),Input!$C$44,0)</f>
        <v>0</v>
      </c>
      <c r="E570" s="78" t="n">
        <f aca="true">IF(AND($B570&gt;Input!$C$31,$B570&lt;Input!$C$25),PMT(Input!$C$43/(100*12),(OFFSET($A$4,MATCH(Input!$C$25,$B$4:$B$1004,1),0,1,1)-OFFSET($A$4,MATCH(Input!$C$31,$B$4:$B$620,1),0,1,1)),$H$4,0,1),0)</f>
        <v>0</v>
      </c>
      <c r="F570" s="78" t="n">
        <f aca="false">($F569+$D570+$E570)*(1+Input!$C$43/(100*12))</f>
        <v>0</v>
      </c>
    </row>
    <row r="571" customFormat="false" ht="12.8" hidden="false" customHeight="false" outlineLevel="0" collapsed="false">
      <c r="A571" s="76" t="n">
        <v>567</v>
      </c>
      <c r="B571" s="77" t="n">
        <f aca="false">EOMONTH(Input!$C$7,A571)</f>
        <v>60175</v>
      </c>
      <c r="D571" s="78" t="n">
        <f aca="false">IF(AND($B571&lt;Input!$C$31,$B571&lt;Input!$G$31),Input!$C$44,0)</f>
        <v>0</v>
      </c>
      <c r="E571" s="78" t="n">
        <f aca="true">IF(AND($B571&gt;Input!$C$31,$B571&lt;Input!$C$25),PMT(Input!$C$43/(100*12),(OFFSET($A$4,MATCH(Input!$C$25,$B$4:$B$1004,1),0,1,1)-OFFSET($A$4,MATCH(Input!$C$31,$B$4:$B$620,1),0,1,1)),$H$4,0,1),0)</f>
        <v>0</v>
      </c>
      <c r="F571" s="78" t="n">
        <f aca="false">($F570+$D571+$E571)*(1+Input!$C$43/(100*12))</f>
        <v>0</v>
      </c>
    </row>
    <row r="572" customFormat="false" ht="12.8" hidden="false" customHeight="false" outlineLevel="0" collapsed="false">
      <c r="A572" s="76" t="n">
        <v>568</v>
      </c>
      <c r="B572" s="77" t="n">
        <f aca="false">EOMONTH(Input!$C$7,A572)</f>
        <v>60206</v>
      </c>
      <c r="D572" s="78" t="n">
        <f aca="false">IF(AND($B572&lt;Input!$C$31,$B572&lt;Input!$G$31),Input!$C$44,0)</f>
        <v>0</v>
      </c>
      <c r="E572" s="78" t="n">
        <f aca="true">IF(AND($B572&gt;Input!$C$31,$B572&lt;Input!$C$25),PMT(Input!$C$43/(100*12),(OFFSET($A$4,MATCH(Input!$C$25,$B$4:$B$1004,1),0,1,1)-OFFSET($A$4,MATCH(Input!$C$31,$B$4:$B$620,1),0,1,1)),$H$4,0,1),0)</f>
        <v>0</v>
      </c>
      <c r="F572" s="78" t="n">
        <f aca="false">($F571+$D572+$E572)*(1+Input!$C$43/(100*12))</f>
        <v>0</v>
      </c>
    </row>
    <row r="573" customFormat="false" ht="12.8" hidden="false" customHeight="false" outlineLevel="0" collapsed="false">
      <c r="A573" s="76" t="n">
        <v>569</v>
      </c>
      <c r="B573" s="77" t="n">
        <f aca="false">EOMONTH(Input!$C$7,A573)</f>
        <v>60236</v>
      </c>
      <c r="D573" s="78" t="n">
        <f aca="false">IF(AND($B573&lt;Input!$C$31,$B573&lt;Input!$G$31),Input!$C$44,0)</f>
        <v>0</v>
      </c>
      <c r="E573" s="78" t="n">
        <f aca="true">IF(AND($B573&gt;Input!$C$31,$B573&lt;Input!$C$25),PMT(Input!$C$43/(100*12),(OFFSET($A$4,MATCH(Input!$C$25,$B$4:$B$1004,1),0,1,1)-OFFSET($A$4,MATCH(Input!$C$31,$B$4:$B$620,1),0,1,1)),$H$4,0,1),0)</f>
        <v>0</v>
      </c>
      <c r="F573" s="78" t="n">
        <f aca="false">($F572+$D573+$E573)*(1+Input!$C$43/(100*12))</f>
        <v>0</v>
      </c>
    </row>
    <row r="574" customFormat="false" ht="12.8" hidden="false" customHeight="false" outlineLevel="0" collapsed="false">
      <c r="A574" s="76" t="n">
        <v>570</v>
      </c>
      <c r="B574" s="77" t="n">
        <f aca="false">EOMONTH(Input!$C$7,A574)</f>
        <v>60267</v>
      </c>
      <c r="D574" s="78" t="n">
        <f aca="false">IF(AND($B574&lt;Input!$C$31,$B574&lt;Input!$G$31),Input!$C$44,0)</f>
        <v>0</v>
      </c>
      <c r="E574" s="78" t="n">
        <f aca="true">IF(AND($B574&gt;Input!$C$31,$B574&lt;Input!$C$25),PMT(Input!$C$43/(100*12),(OFFSET($A$4,MATCH(Input!$C$25,$B$4:$B$1004,1),0,1,1)-OFFSET($A$4,MATCH(Input!$C$31,$B$4:$B$620,1),0,1,1)),$H$4,0,1),0)</f>
        <v>0</v>
      </c>
      <c r="F574" s="78" t="n">
        <f aca="false">($F573+$D574+$E574)*(1+Input!$C$43/(100*12))</f>
        <v>0</v>
      </c>
    </row>
    <row r="575" customFormat="false" ht="12.8" hidden="false" customHeight="false" outlineLevel="0" collapsed="false">
      <c r="A575" s="76" t="n">
        <v>571</v>
      </c>
      <c r="B575" s="77" t="n">
        <f aca="false">EOMONTH(Input!$C$7,A575)</f>
        <v>60298</v>
      </c>
      <c r="D575" s="78" t="n">
        <f aca="false">IF(AND($B575&lt;Input!$C$31,$B575&lt;Input!$G$31),Input!$C$44,0)</f>
        <v>0</v>
      </c>
      <c r="E575" s="78" t="n">
        <f aca="true">IF(AND($B575&gt;Input!$C$31,$B575&lt;Input!$C$25),PMT(Input!$C$43/(100*12),(OFFSET($A$4,MATCH(Input!$C$25,$B$4:$B$1004,1),0,1,1)-OFFSET($A$4,MATCH(Input!$C$31,$B$4:$B$620,1),0,1,1)),$H$4,0,1),0)</f>
        <v>0</v>
      </c>
      <c r="F575" s="78" t="n">
        <f aca="false">($F574+$D575+$E575)*(1+Input!$C$43/(100*12))</f>
        <v>0</v>
      </c>
    </row>
    <row r="576" customFormat="false" ht="12.8" hidden="false" customHeight="false" outlineLevel="0" collapsed="false">
      <c r="A576" s="76" t="n">
        <v>572</v>
      </c>
      <c r="B576" s="77" t="n">
        <f aca="false">EOMONTH(Input!$C$7,A576)</f>
        <v>60326</v>
      </c>
      <c r="D576" s="78" t="n">
        <f aca="false">IF(AND($B576&lt;Input!$C$31,$B576&lt;Input!$G$31),Input!$C$44,0)</f>
        <v>0</v>
      </c>
      <c r="E576" s="78" t="n">
        <f aca="true">IF(AND($B576&gt;Input!$C$31,$B576&lt;Input!$C$25),PMT(Input!$C$43/(100*12),(OFFSET($A$4,MATCH(Input!$C$25,$B$4:$B$1004,1),0,1,1)-OFFSET($A$4,MATCH(Input!$C$31,$B$4:$B$620,1),0,1,1)),$H$4,0,1),0)</f>
        <v>0</v>
      </c>
      <c r="F576" s="78" t="n">
        <f aca="false">($F575+$D576+$E576)*(1+Input!$C$43/(100*12))</f>
        <v>0</v>
      </c>
    </row>
    <row r="577" customFormat="false" ht="12.8" hidden="false" customHeight="false" outlineLevel="0" collapsed="false">
      <c r="A577" s="76" t="n">
        <v>573</v>
      </c>
      <c r="B577" s="77" t="n">
        <f aca="false">EOMONTH(Input!$C$7,A577)</f>
        <v>60357</v>
      </c>
      <c r="D577" s="78" t="n">
        <f aca="false">IF(AND($B577&lt;Input!$C$31,$B577&lt;Input!$G$31),Input!$C$44,0)</f>
        <v>0</v>
      </c>
      <c r="E577" s="78" t="n">
        <f aca="true">IF(AND($B577&gt;Input!$C$31,$B577&lt;Input!$C$25),PMT(Input!$C$43/(100*12),(OFFSET($A$4,MATCH(Input!$C$25,$B$4:$B$1004,1),0,1,1)-OFFSET($A$4,MATCH(Input!$C$31,$B$4:$B$620,1),0,1,1)),$H$4,0,1),0)</f>
        <v>0</v>
      </c>
      <c r="F577" s="78" t="n">
        <f aca="false">($F576+$D577+$E577)*(1+Input!$C$43/(100*12))</f>
        <v>0</v>
      </c>
    </row>
    <row r="578" customFormat="false" ht="12.8" hidden="false" customHeight="false" outlineLevel="0" collapsed="false">
      <c r="A578" s="76" t="n">
        <v>574</v>
      </c>
      <c r="B578" s="77" t="n">
        <f aca="false">EOMONTH(Input!$C$7,A578)</f>
        <v>60387</v>
      </c>
      <c r="D578" s="78" t="n">
        <f aca="false">IF(AND($B578&lt;Input!$C$31,$B578&lt;Input!$G$31),Input!$C$44,0)</f>
        <v>0</v>
      </c>
      <c r="E578" s="78" t="n">
        <f aca="true">IF(AND($B578&gt;Input!$C$31,$B578&lt;Input!$C$25),PMT(Input!$C$43/(100*12),(OFFSET($A$4,MATCH(Input!$C$25,$B$4:$B$1004,1),0,1,1)-OFFSET($A$4,MATCH(Input!$C$31,$B$4:$B$620,1),0,1,1)),$H$4,0,1),0)</f>
        <v>0</v>
      </c>
      <c r="F578" s="78" t="n">
        <f aca="false">($F577+$D578+$E578)*(1+Input!$C$43/(100*12))</f>
        <v>0</v>
      </c>
    </row>
    <row r="579" customFormat="false" ht="12.8" hidden="false" customHeight="false" outlineLevel="0" collapsed="false">
      <c r="A579" s="76" t="n">
        <v>575</v>
      </c>
      <c r="B579" s="77" t="n">
        <f aca="false">EOMONTH(Input!$C$7,A579)</f>
        <v>60418</v>
      </c>
      <c r="D579" s="78" t="n">
        <f aca="false">IF(AND($B579&lt;Input!$C$31,$B579&lt;Input!$G$31),Input!$C$44,0)</f>
        <v>0</v>
      </c>
      <c r="E579" s="78" t="n">
        <f aca="true">IF(AND($B579&gt;Input!$C$31,$B579&lt;Input!$C$25),PMT(Input!$C$43/(100*12),(OFFSET($A$4,MATCH(Input!$C$25,$B$4:$B$1004,1),0,1,1)-OFFSET($A$4,MATCH(Input!$C$31,$B$4:$B$620,1),0,1,1)),$H$4,0,1),0)</f>
        <v>0</v>
      </c>
      <c r="F579" s="78" t="n">
        <f aca="false">($F578+$D579+$E579)*(1+Input!$C$43/(100*12))</f>
        <v>0</v>
      </c>
    </row>
    <row r="580" customFormat="false" ht="12.8" hidden="false" customHeight="false" outlineLevel="0" collapsed="false">
      <c r="A580" s="76" t="n">
        <v>576</v>
      </c>
      <c r="B580" s="77" t="n">
        <f aca="false">EOMONTH(Input!$C$7,A580)</f>
        <v>60448</v>
      </c>
      <c r="D580" s="78" t="n">
        <f aca="false">IF(AND($B580&lt;Input!$C$31,$B580&lt;Input!$G$31),Input!$C$44,0)</f>
        <v>0</v>
      </c>
      <c r="E580" s="78" t="n">
        <f aca="true">IF(AND($B580&gt;Input!$C$31,$B580&lt;Input!$C$25),PMT(Input!$C$43/(100*12),(OFFSET($A$4,MATCH(Input!$C$25,$B$4:$B$1004,1),0,1,1)-OFFSET($A$4,MATCH(Input!$C$31,$B$4:$B$620,1),0,1,1)),$H$4,0,1),0)</f>
        <v>0</v>
      </c>
      <c r="F580" s="78" t="n">
        <f aca="false">($F579+$D580+$E580)*(1+Input!$C$43/(100*12))</f>
        <v>0</v>
      </c>
    </row>
    <row r="581" customFormat="false" ht="12.8" hidden="false" customHeight="false" outlineLevel="0" collapsed="false">
      <c r="A581" s="76" t="n">
        <v>577</v>
      </c>
      <c r="B581" s="77" t="n">
        <f aca="false">EOMONTH(Input!$C$7,A581)</f>
        <v>60479</v>
      </c>
      <c r="D581" s="78" t="n">
        <f aca="false">IF(AND($B581&lt;Input!$C$31,$B581&lt;Input!$G$31),Input!$C$44,0)</f>
        <v>0</v>
      </c>
      <c r="E581" s="78" t="n">
        <f aca="true">IF(AND($B581&gt;Input!$C$31,$B581&lt;Input!$C$25),PMT(Input!$C$43/(100*12),(OFFSET($A$4,MATCH(Input!$C$25,$B$4:$B$1004,1),0,1,1)-OFFSET($A$4,MATCH(Input!$C$31,$B$4:$B$620,1),0,1,1)),$H$4,0,1),0)</f>
        <v>0</v>
      </c>
      <c r="F581" s="78" t="n">
        <f aca="false">($F580+$D581+$E581)*(1+Input!$C$43/(100*12))</f>
        <v>0</v>
      </c>
    </row>
    <row r="582" customFormat="false" ht="12.8" hidden="false" customHeight="false" outlineLevel="0" collapsed="false">
      <c r="A582" s="76" t="n">
        <v>578</v>
      </c>
      <c r="B582" s="77" t="n">
        <f aca="false">EOMONTH(Input!$C$7,A582)</f>
        <v>60510</v>
      </c>
      <c r="D582" s="78" t="n">
        <f aca="false">IF(AND($B582&lt;Input!$C$31,$B582&lt;Input!$G$31),Input!$C$44,0)</f>
        <v>0</v>
      </c>
      <c r="E582" s="78" t="n">
        <f aca="true">IF(AND($B582&gt;Input!$C$31,$B582&lt;Input!$C$25),PMT(Input!$C$43/(100*12),(OFFSET($A$4,MATCH(Input!$C$25,$B$4:$B$1004,1),0,1,1)-OFFSET($A$4,MATCH(Input!$C$31,$B$4:$B$620,1),0,1,1)),$H$4,0,1),0)</f>
        <v>0</v>
      </c>
      <c r="F582" s="78" t="n">
        <f aca="false">($F581+$D582+$E582)*(1+Input!$C$43/(100*12))</f>
        <v>0</v>
      </c>
    </row>
    <row r="583" customFormat="false" ht="12.8" hidden="false" customHeight="false" outlineLevel="0" collapsed="false">
      <c r="A583" s="76" t="n">
        <v>579</v>
      </c>
      <c r="B583" s="77" t="n">
        <f aca="false">EOMONTH(Input!$C$7,A583)</f>
        <v>60540</v>
      </c>
      <c r="D583" s="78" t="n">
        <f aca="false">IF(AND($B583&lt;Input!$C$31,$B583&lt;Input!$G$31),Input!$C$44,0)</f>
        <v>0</v>
      </c>
      <c r="E583" s="78" t="n">
        <f aca="true">IF(AND($B583&gt;Input!$C$31,$B583&lt;Input!$C$25),PMT(Input!$C$43/(100*12),(OFFSET($A$4,MATCH(Input!$C$25,$B$4:$B$1004,1),0,1,1)-OFFSET($A$4,MATCH(Input!$C$31,$B$4:$B$620,1),0,1,1)),$H$4,0,1),0)</f>
        <v>0</v>
      </c>
      <c r="F583" s="78" t="n">
        <f aca="false">($F582+$D583+$E583)*(1+Input!$C$43/(100*12))</f>
        <v>0</v>
      </c>
    </row>
    <row r="584" customFormat="false" ht="12.8" hidden="false" customHeight="false" outlineLevel="0" collapsed="false">
      <c r="A584" s="76" t="n">
        <v>580</v>
      </c>
      <c r="B584" s="77" t="n">
        <f aca="false">EOMONTH(Input!$C$7,A584)</f>
        <v>60571</v>
      </c>
      <c r="D584" s="78" t="n">
        <f aca="false">IF(AND($B584&lt;Input!$C$31,$B584&lt;Input!$G$31),Input!$C$44,0)</f>
        <v>0</v>
      </c>
      <c r="E584" s="78" t="n">
        <f aca="true">IF(AND($B584&gt;Input!$C$31,$B584&lt;Input!$C$25),PMT(Input!$C$43/(100*12),(OFFSET($A$4,MATCH(Input!$C$25,$B$4:$B$1004,1),0,1,1)-OFFSET($A$4,MATCH(Input!$C$31,$B$4:$B$620,1),0,1,1)),$H$4,0,1),0)</f>
        <v>0</v>
      </c>
      <c r="F584" s="78" t="n">
        <f aca="false">($F583+$D584+$E584)*(1+Input!$C$43/(100*12))</f>
        <v>0</v>
      </c>
    </row>
    <row r="585" customFormat="false" ht="12.8" hidden="false" customHeight="false" outlineLevel="0" collapsed="false">
      <c r="A585" s="76" t="n">
        <v>581</v>
      </c>
      <c r="B585" s="77" t="n">
        <f aca="false">EOMONTH(Input!$C$7,A585)</f>
        <v>60601</v>
      </c>
      <c r="D585" s="78" t="n">
        <f aca="false">IF(AND($B585&lt;Input!$C$31,$B585&lt;Input!$G$31),Input!$C$44,0)</f>
        <v>0</v>
      </c>
      <c r="E585" s="78" t="n">
        <f aca="true">IF(AND($B585&gt;Input!$C$31,$B585&lt;Input!$C$25),PMT(Input!$C$43/(100*12),(OFFSET($A$4,MATCH(Input!$C$25,$B$4:$B$1004,1),0,1,1)-OFFSET($A$4,MATCH(Input!$C$31,$B$4:$B$620,1),0,1,1)),$H$4,0,1),0)</f>
        <v>0</v>
      </c>
      <c r="F585" s="78" t="n">
        <f aca="false">($F584+$D585+$E585)*(1+Input!$C$43/(100*12))</f>
        <v>0</v>
      </c>
    </row>
    <row r="586" customFormat="false" ht="12.8" hidden="false" customHeight="false" outlineLevel="0" collapsed="false">
      <c r="A586" s="76" t="n">
        <v>582</v>
      </c>
      <c r="B586" s="77" t="n">
        <f aca="false">EOMONTH(Input!$C$7,A586)</f>
        <v>60632</v>
      </c>
      <c r="D586" s="78" t="n">
        <f aca="false">IF(AND($B586&lt;Input!$C$31,$B586&lt;Input!$G$31),Input!$C$44,0)</f>
        <v>0</v>
      </c>
      <c r="E586" s="78" t="n">
        <f aca="true">IF(AND($B586&gt;Input!$C$31,$B586&lt;Input!$C$25),PMT(Input!$C$43/(100*12),(OFFSET($A$4,MATCH(Input!$C$25,$B$4:$B$1004,1),0,1,1)-OFFSET($A$4,MATCH(Input!$C$31,$B$4:$B$620,1),0,1,1)),$H$4,0,1),0)</f>
        <v>0</v>
      </c>
      <c r="F586" s="78" t="n">
        <f aca="false">($F585+$D586+$E586)*(1+Input!$C$43/(100*12))</f>
        <v>0</v>
      </c>
    </row>
    <row r="587" customFormat="false" ht="12.8" hidden="false" customHeight="false" outlineLevel="0" collapsed="false">
      <c r="A587" s="76" t="n">
        <v>583</v>
      </c>
      <c r="B587" s="77" t="n">
        <f aca="false">EOMONTH(Input!$C$7,A587)</f>
        <v>60663</v>
      </c>
      <c r="D587" s="78" t="n">
        <f aca="false">IF(AND($B587&lt;Input!$C$31,$B587&lt;Input!$G$31),Input!$C$44,0)</f>
        <v>0</v>
      </c>
      <c r="E587" s="78" t="n">
        <f aca="true">IF(AND($B587&gt;Input!$C$31,$B587&lt;Input!$C$25),PMT(Input!$C$43/(100*12),(OFFSET($A$4,MATCH(Input!$C$25,$B$4:$B$1004,1),0,1,1)-OFFSET($A$4,MATCH(Input!$C$31,$B$4:$B$620,1),0,1,1)),$H$4,0,1),0)</f>
        <v>0</v>
      </c>
      <c r="F587" s="78" t="n">
        <f aca="false">($F586+$D587+$E587)*(1+Input!$C$43/(100*12))</f>
        <v>0</v>
      </c>
    </row>
    <row r="588" customFormat="false" ht="12.8" hidden="false" customHeight="false" outlineLevel="0" collapsed="false">
      <c r="A588" s="76" t="n">
        <v>584</v>
      </c>
      <c r="B588" s="77" t="n">
        <f aca="false">EOMONTH(Input!$C$7,A588)</f>
        <v>60691</v>
      </c>
      <c r="D588" s="78" t="n">
        <f aca="false">IF(AND($B588&lt;Input!$C$31,$B588&lt;Input!$G$31),Input!$C$44,0)</f>
        <v>0</v>
      </c>
      <c r="E588" s="78" t="n">
        <f aca="true">IF(AND($B588&gt;Input!$C$31,$B588&lt;Input!$C$25),PMT(Input!$C$43/(100*12),(OFFSET($A$4,MATCH(Input!$C$25,$B$4:$B$1004,1),0,1,1)-OFFSET($A$4,MATCH(Input!$C$31,$B$4:$B$620,1),0,1,1)),$H$4,0,1),0)</f>
        <v>0</v>
      </c>
      <c r="F588" s="78" t="n">
        <f aca="false">($F587+$D588+$E588)*(1+Input!$C$43/(100*12))</f>
        <v>0</v>
      </c>
    </row>
    <row r="589" customFormat="false" ht="12.8" hidden="false" customHeight="false" outlineLevel="0" collapsed="false">
      <c r="A589" s="76" t="n">
        <v>585</v>
      </c>
      <c r="B589" s="77" t="n">
        <f aca="false">EOMONTH(Input!$C$7,A589)</f>
        <v>60722</v>
      </c>
      <c r="D589" s="78" t="n">
        <f aca="false">IF(AND($B589&lt;Input!$C$31,$B589&lt;Input!$G$31),Input!$C$44,0)</f>
        <v>0</v>
      </c>
      <c r="E589" s="78" t="n">
        <f aca="true">IF(AND($B589&gt;Input!$C$31,$B589&lt;Input!$C$25),PMT(Input!$C$43/(100*12),(OFFSET($A$4,MATCH(Input!$C$25,$B$4:$B$1004,1),0,1,1)-OFFSET($A$4,MATCH(Input!$C$31,$B$4:$B$620,1),0,1,1)),$H$4,0,1),0)</f>
        <v>0</v>
      </c>
      <c r="F589" s="78" t="n">
        <f aca="false">($F588+$D589+$E589)*(1+Input!$C$43/(100*12))</f>
        <v>0</v>
      </c>
    </row>
    <row r="590" customFormat="false" ht="12.8" hidden="false" customHeight="false" outlineLevel="0" collapsed="false">
      <c r="A590" s="76" t="n">
        <v>586</v>
      </c>
      <c r="B590" s="77" t="n">
        <f aca="false">EOMONTH(Input!$C$7,A590)</f>
        <v>60752</v>
      </c>
      <c r="D590" s="78" t="n">
        <f aca="false">IF(AND($B590&lt;Input!$C$31,$B590&lt;Input!$G$31),Input!$C$44,0)</f>
        <v>0</v>
      </c>
      <c r="E590" s="78" t="n">
        <f aca="true">IF(AND($B590&gt;Input!$C$31,$B590&lt;Input!$C$25),PMT(Input!$C$43/(100*12),(OFFSET($A$4,MATCH(Input!$C$25,$B$4:$B$1004,1),0,1,1)-OFFSET($A$4,MATCH(Input!$C$31,$B$4:$B$620,1),0,1,1)),$H$4,0,1),0)</f>
        <v>0</v>
      </c>
      <c r="F590" s="78" t="n">
        <f aca="false">($F589+$D590+$E590)*(1+Input!$C$43/(100*12))</f>
        <v>0</v>
      </c>
    </row>
    <row r="591" customFormat="false" ht="12.8" hidden="false" customHeight="false" outlineLevel="0" collapsed="false">
      <c r="A591" s="76" t="n">
        <v>587</v>
      </c>
      <c r="B591" s="77" t="n">
        <f aca="false">EOMONTH(Input!$C$7,A591)</f>
        <v>60783</v>
      </c>
      <c r="D591" s="78" t="n">
        <f aca="false">IF(AND($B591&lt;Input!$C$31,$B591&lt;Input!$G$31),Input!$C$44,0)</f>
        <v>0</v>
      </c>
      <c r="E591" s="78" t="n">
        <f aca="true">IF(AND($B591&gt;Input!$C$31,$B591&lt;Input!$C$25),PMT(Input!$C$43/(100*12),(OFFSET($A$4,MATCH(Input!$C$25,$B$4:$B$1004,1),0,1,1)-OFFSET($A$4,MATCH(Input!$C$31,$B$4:$B$620,1),0,1,1)),$H$4,0,1),0)</f>
        <v>0</v>
      </c>
      <c r="F591" s="78" t="n">
        <f aca="false">($F590+$D591+$E591)*(1+Input!$C$43/(100*12))</f>
        <v>0</v>
      </c>
    </row>
    <row r="592" customFormat="false" ht="12.8" hidden="false" customHeight="false" outlineLevel="0" collapsed="false">
      <c r="A592" s="76" t="n">
        <v>588</v>
      </c>
      <c r="B592" s="77" t="n">
        <f aca="false">EOMONTH(Input!$C$7,A592)</f>
        <v>60813</v>
      </c>
      <c r="D592" s="78" t="n">
        <f aca="false">IF(AND($B592&lt;Input!$C$31,$B592&lt;Input!$G$31),Input!$C$44,0)</f>
        <v>0</v>
      </c>
      <c r="E592" s="78" t="n">
        <f aca="true">IF(AND($B592&gt;Input!$C$31,$B592&lt;Input!$C$25),PMT(Input!$C$43/(100*12),(OFFSET($A$4,MATCH(Input!$C$25,$B$4:$B$1004,1),0,1,1)-OFFSET($A$4,MATCH(Input!$C$31,$B$4:$B$620,1),0,1,1)),$H$4,0,1),0)</f>
        <v>0</v>
      </c>
      <c r="F592" s="78" t="n">
        <f aca="false">($F591+$D592+$E592)*(1+Input!$C$43/(100*12))</f>
        <v>0</v>
      </c>
    </row>
    <row r="593" customFormat="false" ht="12.8" hidden="false" customHeight="false" outlineLevel="0" collapsed="false">
      <c r="A593" s="76" t="n">
        <v>589</v>
      </c>
      <c r="B593" s="77" t="n">
        <f aca="false">EOMONTH(Input!$C$7,A593)</f>
        <v>60844</v>
      </c>
      <c r="D593" s="78" t="n">
        <f aca="false">IF(AND($B593&lt;Input!$C$31,$B593&lt;Input!$G$31),Input!$C$44,0)</f>
        <v>0</v>
      </c>
      <c r="E593" s="78" t="n">
        <f aca="true">IF(AND($B593&gt;Input!$C$31,$B593&lt;Input!$C$25),PMT(Input!$C$43/(100*12),(OFFSET($A$4,MATCH(Input!$C$25,$B$4:$B$1004,1),0,1,1)-OFFSET($A$4,MATCH(Input!$C$31,$B$4:$B$620,1),0,1,1)),$H$4,0,1),0)</f>
        <v>0</v>
      </c>
      <c r="F593" s="78" t="n">
        <f aca="false">($F592+$D593+$E593)*(1+Input!$C$43/(100*12))</f>
        <v>0</v>
      </c>
    </row>
    <row r="594" customFormat="false" ht="12.8" hidden="false" customHeight="false" outlineLevel="0" collapsed="false">
      <c r="A594" s="76" t="n">
        <v>590</v>
      </c>
      <c r="B594" s="77" t="n">
        <f aca="false">EOMONTH(Input!$C$7,A594)</f>
        <v>60875</v>
      </c>
      <c r="D594" s="78" t="n">
        <f aca="false">IF(AND($B594&lt;Input!$C$31,$B594&lt;Input!$G$31),Input!$C$44,0)</f>
        <v>0</v>
      </c>
      <c r="E594" s="78" t="n">
        <f aca="true">IF(AND($B594&gt;Input!$C$31,$B594&lt;Input!$C$25),PMT(Input!$C$43/(100*12),(OFFSET($A$4,MATCH(Input!$C$25,$B$4:$B$1004,1),0,1,1)-OFFSET($A$4,MATCH(Input!$C$31,$B$4:$B$620,1),0,1,1)),$H$4,0,1),0)</f>
        <v>0</v>
      </c>
      <c r="F594" s="78" t="n">
        <f aca="false">($F593+$D594+$E594)*(1+Input!$C$43/(100*12))</f>
        <v>0</v>
      </c>
    </row>
    <row r="595" customFormat="false" ht="12.8" hidden="false" customHeight="false" outlineLevel="0" collapsed="false">
      <c r="A595" s="76" t="n">
        <v>591</v>
      </c>
      <c r="B595" s="77" t="n">
        <f aca="false">EOMONTH(Input!$C$7,A595)</f>
        <v>60905</v>
      </c>
      <c r="D595" s="78" t="n">
        <f aca="false">IF(AND($B595&lt;Input!$C$31,$B595&lt;Input!$G$31),Input!$C$44,0)</f>
        <v>0</v>
      </c>
      <c r="E595" s="78" t="n">
        <f aca="true">IF(AND($B595&gt;Input!$C$31,$B595&lt;Input!$C$25),PMT(Input!$C$43/(100*12),(OFFSET($A$4,MATCH(Input!$C$25,$B$4:$B$1004,1),0,1,1)-OFFSET($A$4,MATCH(Input!$C$31,$B$4:$B$620,1),0,1,1)),$H$4,0,1),0)</f>
        <v>0</v>
      </c>
      <c r="F595" s="78" t="n">
        <f aca="false">($F594+$D595+$E595)*(1+Input!$C$43/(100*12))</f>
        <v>0</v>
      </c>
    </row>
    <row r="596" customFormat="false" ht="12.8" hidden="false" customHeight="false" outlineLevel="0" collapsed="false">
      <c r="A596" s="76" t="n">
        <v>592</v>
      </c>
      <c r="B596" s="77" t="n">
        <f aca="false">EOMONTH(Input!$C$7,A596)</f>
        <v>60936</v>
      </c>
      <c r="D596" s="78" t="n">
        <f aca="false">IF(AND($B596&lt;Input!$C$31,$B596&lt;Input!$G$31),Input!$C$44,0)</f>
        <v>0</v>
      </c>
      <c r="E596" s="78" t="n">
        <f aca="true">IF(AND($B596&gt;Input!$C$31,$B596&lt;Input!$C$25),PMT(Input!$C$43/(100*12),(OFFSET($A$4,MATCH(Input!$C$25,$B$4:$B$1004,1),0,1,1)-OFFSET($A$4,MATCH(Input!$C$31,$B$4:$B$620,1),0,1,1)),$H$4,0,1),0)</f>
        <v>0</v>
      </c>
      <c r="F596" s="78" t="n">
        <f aca="false">($F595+$D596+$E596)*(1+Input!$C$43/(100*12))</f>
        <v>0</v>
      </c>
    </row>
    <row r="597" customFormat="false" ht="12.8" hidden="false" customHeight="false" outlineLevel="0" collapsed="false">
      <c r="A597" s="76" t="n">
        <v>593</v>
      </c>
      <c r="B597" s="77" t="n">
        <f aca="false">EOMONTH(Input!$C$7,A597)</f>
        <v>60966</v>
      </c>
      <c r="D597" s="78" t="n">
        <f aca="false">IF(AND($B597&lt;Input!$C$31,$B597&lt;Input!$G$31),Input!$C$44,0)</f>
        <v>0</v>
      </c>
      <c r="E597" s="78" t="n">
        <f aca="true">IF(AND($B597&gt;Input!$C$31,$B597&lt;Input!$C$25),PMT(Input!$C$43/(100*12),(OFFSET($A$4,MATCH(Input!$C$25,$B$4:$B$1004,1),0,1,1)-OFFSET($A$4,MATCH(Input!$C$31,$B$4:$B$620,1),0,1,1)),$H$4,0,1),0)</f>
        <v>0</v>
      </c>
      <c r="F597" s="78" t="n">
        <f aca="false">($F596+$D597+$E597)*(1+Input!$C$43/(100*12))</f>
        <v>0</v>
      </c>
    </row>
    <row r="598" customFormat="false" ht="12.8" hidden="false" customHeight="false" outlineLevel="0" collapsed="false">
      <c r="A598" s="76" t="n">
        <v>594</v>
      </c>
      <c r="B598" s="77" t="n">
        <f aca="false">EOMONTH(Input!$C$7,A598)</f>
        <v>60997</v>
      </c>
      <c r="D598" s="78" t="n">
        <f aca="false">IF(AND($B598&lt;Input!$C$31,$B598&lt;Input!$G$31),Input!$C$44,0)</f>
        <v>0</v>
      </c>
      <c r="E598" s="78" t="n">
        <f aca="true">IF(AND($B598&gt;Input!$C$31,$B598&lt;Input!$C$25),PMT(Input!$C$43/(100*12),(OFFSET($A$4,MATCH(Input!$C$25,$B$4:$B$1004,1),0,1,1)-OFFSET($A$4,MATCH(Input!$C$31,$B$4:$B$620,1),0,1,1)),$H$4,0,1),0)</f>
        <v>0</v>
      </c>
      <c r="F598" s="78" t="n">
        <f aca="false">($F597+$D598+$E598)*(1+Input!$C$43/(100*12))</f>
        <v>0</v>
      </c>
    </row>
    <row r="599" customFormat="false" ht="12.8" hidden="false" customHeight="false" outlineLevel="0" collapsed="false">
      <c r="A599" s="76" t="n">
        <v>595</v>
      </c>
      <c r="B599" s="77" t="n">
        <f aca="false">EOMONTH(Input!$C$7,A599)</f>
        <v>61028</v>
      </c>
      <c r="D599" s="78" t="n">
        <f aca="false">IF(AND($B599&lt;Input!$C$31,$B599&lt;Input!$G$31),Input!$C$44,0)</f>
        <v>0</v>
      </c>
      <c r="E599" s="78" t="n">
        <f aca="true">IF(AND($B599&gt;Input!$C$31,$B599&lt;Input!$C$25),PMT(Input!$C$43/(100*12),(OFFSET($A$4,MATCH(Input!$C$25,$B$4:$B$1004,1),0,1,1)-OFFSET($A$4,MATCH(Input!$C$31,$B$4:$B$620,1),0,1,1)),$H$4,0,1),0)</f>
        <v>0</v>
      </c>
      <c r="F599" s="78" t="n">
        <f aca="false">($F598+$D599+$E599)*(1+Input!$C$43/(100*12))</f>
        <v>0</v>
      </c>
    </row>
    <row r="600" customFormat="false" ht="12.8" hidden="false" customHeight="false" outlineLevel="0" collapsed="false">
      <c r="A600" s="76" t="n">
        <v>596</v>
      </c>
      <c r="B600" s="77" t="n">
        <f aca="false">EOMONTH(Input!$C$7,A600)</f>
        <v>61056</v>
      </c>
      <c r="D600" s="78" t="n">
        <f aca="false">IF(AND($B600&lt;Input!$C$31,$B600&lt;Input!$G$31),Input!$C$44,0)</f>
        <v>0</v>
      </c>
      <c r="E600" s="78" t="n">
        <f aca="true">IF(AND($B600&gt;Input!$C$31,$B600&lt;Input!$C$25),PMT(Input!$C$43/(100*12),(OFFSET($A$4,MATCH(Input!$C$25,$B$4:$B$1004,1),0,1,1)-OFFSET($A$4,MATCH(Input!$C$31,$B$4:$B$620,1),0,1,1)),$H$4,0,1),0)</f>
        <v>0</v>
      </c>
      <c r="F600" s="78" t="n">
        <f aca="false">($F599+$D600+$E600)*(1+Input!$C$43/(100*12))</f>
        <v>0</v>
      </c>
    </row>
    <row r="601" customFormat="false" ht="12.8" hidden="false" customHeight="false" outlineLevel="0" collapsed="false">
      <c r="A601" s="76" t="n">
        <v>597</v>
      </c>
      <c r="B601" s="77" t="n">
        <f aca="false">EOMONTH(Input!$C$7,A601)</f>
        <v>61087</v>
      </c>
      <c r="D601" s="78" t="n">
        <f aca="false">IF(AND($B601&lt;Input!$C$31,$B601&lt;Input!$G$31),Input!$C$44,0)</f>
        <v>0</v>
      </c>
      <c r="E601" s="78" t="n">
        <f aca="true">IF(AND($B601&gt;Input!$C$31,$B601&lt;Input!$C$25),PMT(Input!$C$43/(100*12),(OFFSET($A$4,MATCH(Input!$C$25,$B$4:$B$1004,1),0,1,1)-OFFSET($A$4,MATCH(Input!$C$31,$B$4:$B$620,1),0,1,1)),$H$4,0,1),0)</f>
        <v>0</v>
      </c>
      <c r="F601" s="78" t="n">
        <f aca="false">($F600+$D601+$E601)*(1+Input!$C$43/(100*12))</f>
        <v>0</v>
      </c>
    </row>
    <row r="602" customFormat="false" ht="12.8" hidden="false" customHeight="false" outlineLevel="0" collapsed="false">
      <c r="A602" s="76" t="n">
        <v>598</v>
      </c>
      <c r="B602" s="77" t="n">
        <f aca="false">EOMONTH(Input!$C$7,A602)</f>
        <v>61117</v>
      </c>
      <c r="D602" s="78" t="n">
        <f aca="false">IF(AND($B602&lt;Input!$C$31,$B602&lt;Input!$G$31),Input!$C$44,0)</f>
        <v>0</v>
      </c>
      <c r="E602" s="78" t="n">
        <f aca="true">IF(AND($B602&gt;Input!$C$31,$B602&lt;Input!$C$25),PMT(Input!$C$43/(100*12),(OFFSET($A$4,MATCH(Input!$C$25,$B$4:$B$1004,1),0,1,1)-OFFSET($A$4,MATCH(Input!$C$31,$B$4:$B$620,1),0,1,1)),$H$4,0,1),0)</f>
        <v>0</v>
      </c>
      <c r="F602" s="78" t="n">
        <f aca="false">($F601+$D602+$E602)*(1+Input!$C$43/(100*12))</f>
        <v>0</v>
      </c>
    </row>
    <row r="603" customFormat="false" ht="12.8" hidden="false" customHeight="false" outlineLevel="0" collapsed="false">
      <c r="A603" s="76" t="n">
        <v>599</v>
      </c>
      <c r="B603" s="77" t="n">
        <f aca="false">EOMONTH(Input!$C$7,A603)</f>
        <v>61148</v>
      </c>
      <c r="D603" s="78" t="n">
        <f aca="false">IF(AND($B603&lt;Input!$C$31,$B603&lt;Input!$G$31),Input!$C$44,0)</f>
        <v>0</v>
      </c>
      <c r="E603" s="78" t="n">
        <f aca="true">IF(AND($B603&gt;Input!$C$31,$B603&lt;Input!$C$25),PMT(Input!$C$43/(100*12),(OFFSET($A$4,MATCH(Input!$C$25,$B$4:$B$1004,1),0,1,1)-OFFSET($A$4,MATCH(Input!$C$31,$B$4:$B$620,1),0,1,1)),$H$4,0,1),0)</f>
        <v>0</v>
      </c>
      <c r="F603" s="78" t="n">
        <f aca="false">($F602+$D603+$E603)*(1+Input!$C$43/(100*12))</f>
        <v>0</v>
      </c>
    </row>
    <row r="604" customFormat="false" ht="12.8" hidden="false" customHeight="false" outlineLevel="0" collapsed="false">
      <c r="A604" s="76" t="n">
        <v>600</v>
      </c>
      <c r="B604" s="77" t="n">
        <f aca="false">EOMONTH(Input!$C$7,A604)</f>
        <v>61178</v>
      </c>
      <c r="D604" s="78" t="n">
        <f aca="false">IF(AND($B604&lt;Input!$C$31,$B604&lt;Input!$G$31),Input!$C$44,0)</f>
        <v>0</v>
      </c>
      <c r="E604" s="78" t="n">
        <f aca="true">IF(AND($B604&gt;Input!$C$31,$B604&lt;Input!$C$25),PMT(Input!$C$43/(100*12),(OFFSET($A$4,MATCH(Input!$C$25,$B$4:$B$1004,1),0,1,1)-OFFSET($A$4,MATCH(Input!$C$31,$B$4:$B$620,1),0,1,1)),$H$4,0,1),0)</f>
        <v>0</v>
      </c>
      <c r="F604" s="78" t="n">
        <f aca="false">($F603+$D604+$E604)*(1+Input!$C$43/(100*12))</f>
        <v>0</v>
      </c>
    </row>
    <row r="605" customFormat="false" ht="12.8" hidden="false" customHeight="false" outlineLevel="0" collapsed="false">
      <c r="A605" s="76" t="n">
        <v>601</v>
      </c>
      <c r="B605" s="77" t="n">
        <f aca="false">EOMONTH(Input!$C$7,A605)</f>
        <v>61209</v>
      </c>
      <c r="D605" s="78" t="n">
        <f aca="false">IF(AND($B605&lt;Input!$C$31,$B605&lt;Input!$G$31),Input!$C$44,0)</f>
        <v>0</v>
      </c>
      <c r="E605" s="78" t="n">
        <f aca="true">IF(AND($B605&gt;Input!$C$31,$B605&lt;Input!$C$25),PMT(Input!$C$43/(100*12),(OFFSET($A$4,MATCH(Input!$C$25,$B$4:$B$1004,1),0,1,1)-OFFSET($A$4,MATCH(Input!$C$31,$B$4:$B$620,1),0,1,1)),$H$4,0,1),0)</f>
        <v>0</v>
      </c>
      <c r="F605" s="78" t="n">
        <f aca="false">($F604+$D605+$E605)*(1+Input!$C$43/(100*12))</f>
        <v>0</v>
      </c>
    </row>
    <row r="606" customFormat="false" ht="12.8" hidden="false" customHeight="false" outlineLevel="0" collapsed="false">
      <c r="A606" s="76" t="n">
        <v>602</v>
      </c>
      <c r="B606" s="77" t="n">
        <f aca="false">EOMONTH(Input!$C$7,A606)</f>
        <v>61240</v>
      </c>
      <c r="D606" s="78" t="n">
        <f aca="false">IF(AND($B606&lt;Input!$C$31,$B606&lt;Input!$G$31),Input!$C$44,0)</f>
        <v>0</v>
      </c>
      <c r="E606" s="78" t="n">
        <f aca="true">IF(AND($B606&gt;Input!$C$31,$B606&lt;Input!$C$25),PMT(Input!$C$43/(100*12),(OFFSET($A$4,MATCH(Input!$C$25,$B$4:$B$1004,1),0,1,1)-OFFSET($A$4,MATCH(Input!$C$31,$B$4:$B$620,1),0,1,1)),$H$4,0,1),0)</f>
        <v>0</v>
      </c>
      <c r="F606" s="78" t="n">
        <f aca="false">($F605+$D606+$E606)*(1+Input!$C$43/(100*12))</f>
        <v>0</v>
      </c>
    </row>
    <row r="607" customFormat="false" ht="12.8" hidden="false" customHeight="false" outlineLevel="0" collapsed="false">
      <c r="A607" s="76" t="n">
        <v>603</v>
      </c>
      <c r="B607" s="77" t="n">
        <f aca="false">EOMONTH(Input!$C$7,A607)</f>
        <v>61270</v>
      </c>
      <c r="D607" s="78" t="n">
        <f aca="false">IF(AND($B607&lt;Input!$C$31,$B607&lt;Input!$G$31),Input!$C$44,0)</f>
        <v>0</v>
      </c>
      <c r="E607" s="78" t="n">
        <f aca="true">IF(AND($B607&gt;Input!$C$31,$B607&lt;Input!$C$25),PMT(Input!$C$43/(100*12),(OFFSET($A$4,MATCH(Input!$C$25,$B$4:$B$1004,1),0,1,1)-OFFSET($A$4,MATCH(Input!$C$31,$B$4:$B$620,1),0,1,1)),$H$4,0,1),0)</f>
        <v>0</v>
      </c>
      <c r="F607" s="78" t="n">
        <f aca="false">($F606+$D607+$E607)*(1+Input!$C$43/(100*12))</f>
        <v>0</v>
      </c>
    </row>
    <row r="608" customFormat="false" ht="12.8" hidden="false" customHeight="false" outlineLevel="0" collapsed="false">
      <c r="A608" s="76" t="n">
        <v>604</v>
      </c>
      <c r="B608" s="77" t="n">
        <f aca="false">EOMONTH(Input!$C$7,A608)</f>
        <v>61301</v>
      </c>
      <c r="D608" s="78" t="n">
        <f aca="false">IF(AND($B608&lt;Input!$C$31,$B608&lt;Input!$G$31),Input!$C$44,0)</f>
        <v>0</v>
      </c>
      <c r="E608" s="78" t="n">
        <f aca="true">IF(AND($B608&gt;Input!$C$31,$B608&lt;Input!$C$25),PMT(Input!$C$43/(100*12),(OFFSET($A$4,MATCH(Input!$C$25,$B$4:$B$1004,1),0,1,1)-OFFSET($A$4,MATCH(Input!$C$31,$B$4:$B$620,1),0,1,1)),$H$4,0,1),0)</f>
        <v>0</v>
      </c>
      <c r="F608" s="78" t="n">
        <f aca="false">($F607+$D608+$E608)*(1+Input!$C$43/(100*12))</f>
        <v>0</v>
      </c>
    </row>
    <row r="609" customFormat="false" ht="12.8" hidden="false" customHeight="false" outlineLevel="0" collapsed="false">
      <c r="A609" s="76" t="n">
        <v>605</v>
      </c>
      <c r="B609" s="77" t="n">
        <f aca="false">EOMONTH(Input!$C$7,A609)</f>
        <v>61331</v>
      </c>
      <c r="D609" s="78" t="n">
        <f aca="false">IF(AND($B609&lt;Input!$C$31,$B609&lt;Input!$G$31),Input!$C$44,0)</f>
        <v>0</v>
      </c>
      <c r="E609" s="78" t="n">
        <f aca="true">IF(AND($B609&gt;Input!$C$31,$B609&lt;Input!$C$25),PMT(Input!$C$43/(100*12),(OFFSET($A$4,MATCH(Input!$C$25,$B$4:$B$1004,1),0,1,1)-OFFSET($A$4,MATCH(Input!$C$31,$B$4:$B$620,1),0,1,1)),$H$4,0,1),0)</f>
        <v>0</v>
      </c>
      <c r="F609" s="78" t="n">
        <f aca="false">($F608+$D609+$E609)*(1+Input!$C$43/(100*12))</f>
        <v>0</v>
      </c>
    </row>
    <row r="610" customFormat="false" ht="12.8" hidden="false" customHeight="false" outlineLevel="0" collapsed="false">
      <c r="A610" s="76" t="n">
        <v>606</v>
      </c>
      <c r="B610" s="77" t="n">
        <f aca="false">EOMONTH(Input!$C$7,A610)</f>
        <v>61362</v>
      </c>
      <c r="D610" s="78" t="n">
        <f aca="false">IF(AND($B610&lt;Input!$C$31,$B610&lt;Input!$G$31),Input!$C$44,0)</f>
        <v>0</v>
      </c>
      <c r="E610" s="78" t="n">
        <f aca="true">IF(AND($B610&gt;Input!$C$31,$B610&lt;Input!$C$25),PMT(Input!$C$43/(100*12),(OFFSET($A$4,MATCH(Input!$C$25,$B$4:$B$1004,1),0,1,1)-OFFSET($A$4,MATCH(Input!$C$31,$B$4:$B$620,1),0,1,1)),$H$4,0,1),0)</f>
        <v>0</v>
      </c>
      <c r="F610" s="78" t="n">
        <f aca="false">($F609+$D610+$E610)*(1+Input!$C$43/(100*12))</f>
        <v>0</v>
      </c>
    </row>
    <row r="611" customFormat="false" ht="12.8" hidden="false" customHeight="false" outlineLevel="0" collapsed="false">
      <c r="A611" s="76" t="n">
        <v>607</v>
      </c>
      <c r="B611" s="77" t="n">
        <f aca="false">EOMONTH(Input!$C$7,A611)</f>
        <v>61393</v>
      </c>
      <c r="D611" s="78" t="n">
        <f aca="false">IF(AND($B611&lt;Input!$C$31,$B611&lt;Input!$G$31),Input!$C$44,0)</f>
        <v>0</v>
      </c>
      <c r="E611" s="78" t="n">
        <f aca="true">IF(AND($B611&gt;Input!$C$31,$B611&lt;Input!$C$25),PMT(Input!$C$43/(100*12),(OFFSET($A$4,MATCH(Input!$C$25,$B$4:$B$1004,1),0,1,1)-OFFSET($A$4,MATCH(Input!$C$31,$B$4:$B$620,1),0,1,1)),$H$4,0,1),0)</f>
        <v>0</v>
      </c>
      <c r="F611" s="78" t="n">
        <f aca="false">($F610+$D611+$E611)*(1+Input!$C$43/(100*12))</f>
        <v>0</v>
      </c>
    </row>
    <row r="612" customFormat="false" ht="12.8" hidden="false" customHeight="false" outlineLevel="0" collapsed="false">
      <c r="A612" s="76" t="n">
        <v>608</v>
      </c>
      <c r="B612" s="77" t="n">
        <f aca="false">EOMONTH(Input!$C$7,A612)</f>
        <v>61422</v>
      </c>
      <c r="D612" s="78" t="n">
        <f aca="false">IF(AND($B612&lt;Input!$C$31,$B612&lt;Input!$G$31),Input!$C$44,0)</f>
        <v>0</v>
      </c>
      <c r="E612" s="78" t="n">
        <f aca="true">IF(AND($B612&gt;Input!$C$31,$B612&lt;Input!$C$25),PMT(Input!$C$43/(100*12),(OFFSET($A$4,MATCH(Input!$C$25,$B$4:$B$1004,1),0,1,1)-OFFSET($A$4,MATCH(Input!$C$31,$B$4:$B$620,1),0,1,1)),$H$4,0,1),0)</f>
        <v>0</v>
      </c>
      <c r="F612" s="78" t="n">
        <f aca="false">($F611+$D612+$E612)*(1+Input!$C$43/(100*12))</f>
        <v>0</v>
      </c>
    </row>
    <row r="613" customFormat="false" ht="12.8" hidden="false" customHeight="false" outlineLevel="0" collapsed="false">
      <c r="A613" s="76" t="n">
        <v>609</v>
      </c>
      <c r="B613" s="77" t="n">
        <f aca="false">EOMONTH(Input!$C$7,A613)</f>
        <v>61453</v>
      </c>
      <c r="D613" s="78" t="n">
        <f aca="false">IF(AND($B613&lt;Input!$C$31,$B613&lt;Input!$G$31),Input!$C$44,0)</f>
        <v>0</v>
      </c>
      <c r="E613" s="78" t="n">
        <f aca="true">IF(AND($B613&gt;Input!$C$31,$B613&lt;Input!$C$25),PMT(Input!$C$43/(100*12),(OFFSET($A$4,MATCH(Input!$C$25,$B$4:$B$1004,1),0,1,1)-OFFSET($A$4,MATCH(Input!$C$31,$B$4:$B$620,1),0,1,1)),$H$4,0,1),0)</f>
        <v>0</v>
      </c>
      <c r="F613" s="78" t="n">
        <f aca="false">($F612+$D613+$E613)*(1+Input!$C$43/(100*12))</f>
        <v>0</v>
      </c>
    </row>
    <row r="614" customFormat="false" ht="12.8" hidden="false" customHeight="false" outlineLevel="0" collapsed="false">
      <c r="A614" s="76" t="n">
        <v>610</v>
      </c>
      <c r="B614" s="77" t="n">
        <f aca="false">EOMONTH(Input!$C$7,A614)</f>
        <v>61483</v>
      </c>
      <c r="D614" s="78" t="n">
        <f aca="false">IF(AND($B614&lt;Input!$C$31,$B614&lt;Input!$G$31),Input!$C$44,0)</f>
        <v>0</v>
      </c>
      <c r="E614" s="78" t="n">
        <f aca="true">IF(AND($B614&gt;Input!$C$31,$B614&lt;Input!$C$25),PMT(Input!$C$43/(100*12),(OFFSET($A$4,MATCH(Input!$C$25,$B$4:$B$1004,1),0,1,1)-OFFSET($A$4,MATCH(Input!$C$31,$B$4:$B$620,1),0,1,1)),$H$4,0,1),0)</f>
        <v>0</v>
      </c>
      <c r="F614" s="78" t="n">
        <f aca="false">($F613+$D614+$E614)*(1+Input!$C$43/(100*12))</f>
        <v>0</v>
      </c>
    </row>
    <row r="615" customFormat="false" ht="12.8" hidden="false" customHeight="false" outlineLevel="0" collapsed="false">
      <c r="A615" s="76" t="n">
        <v>611</v>
      </c>
      <c r="B615" s="77" t="n">
        <f aca="false">EOMONTH(Input!$C$7,A615)</f>
        <v>61514</v>
      </c>
      <c r="D615" s="78" t="n">
        <f aca="false">IF(AND($B615&lt;Input!$C$31,$B615&lt;Input!$G$31),Input!$C$44,0)</f>
        <v>0</v>
      </c>
      <c r="E615" s="78" t="n">
        <f aca="true">IF(AND($B615&gt;Input!$C$31,$B615&lt;Input!$C$25),PMT(Input!$C$43/(100*12),(OFFSET($A$4,MATCH(Input!$C$25,$B$4:$B$1004,1),0,1,1)-OFFSET($A$4,MATCH(Input!$C$31,$B$4:$B$620,1),0,1,1)),$H$4,0,1),0)</f>
        <v>0</v>
      </c>
      <c r="F615" s="78" t="n">
        <f aca="false">($F614+$D615+$E615)*(1+Input!$C$43/(100*12))</f>
        <v>0</v>
      </c>
    </row>
    <row r="616" customFormat="false" ht="12.8" hidden="false" customHeight="false" outlineLevel="0" collapsed="false">
      <c r="A616" s="76" t="n">
        <v>612</v>
      </c>
      <c r="B616" s="77" t="n">
        <f aca="false">EOMONTH(Input!$C$7,A616)</f>
        <v>61544</v>
      </c>
      <c r="D616" s="78" t="n">
        <f aca="false">IF(AND($B616&lt;Input!$C$31,$B616&lt;Input!$G$31),Input!$C$44,0)</f>
        <v>0</v>
      </c>
      <c r="E616" s="78" t="n">
        <f aca="true">IF(AND($B616&gt;Input!$C$31,$B616&lt;Input!$C$25),PMT(Input!$C$43/(100*12),(OFFSET($A$4,MATCH(Input!$C$25,$B$4:$B$1004,1),0,1,1)-OFFSET($A$4,MATCH(Input!$C$31,$B$4:$B$620,1),0,1,1)),$H$4,0,1),0)</f>
        <v>0</v>
      </c>
      <c r="F616" s="78" t="n">
        <f aca="false">($F615+$D616+$E616)*(1+Input!$C$43/(100*12))</f>
        <v>0</v>
      </c>
    </row>
    <row r="617" customFormat="false" ht="12.8" hidden="false" customHeight="false" outlineLevel="0" collapsed="false">
      <c r="A617" s="76" t="n">
        <v>613</v>
      </c>
      <c r="B617" s="77" t="n">
        <f aca="false">EOMONTH(Input!$C$7,A617)</f>
        <v>61575</v>
      </c>
      <c r="D617" s="78" t="n">
        <f aca="false">IF(AND($B617&lt;Input!$C$31,$B617&lt;Input!$G$31),Input!$C$44,0)</f>
        <v>0</v>
      </c>
      <c r="E617" s="78" t="n">
        <f aca="true">IF(AND($B617&gt;Input!$C$31,$B617&lt;Input!$C$25),PMT(Input!$C$43/(100*12),(OFFSET($A$4,MATCH(Input!$C$25,$B$4:$B$1004,1),0,1,1)-OFFSET($A$4,MATCH(Input!$C$31,$B$4:$B$620,1),0,1,1)),$H$4,0,1),0)</f>
        <v>0</v>
      </c>
      <c r="F617" s="78" t="n">
        <f aca="false">($F616+$D617+$E617)*(1+Input!$C$43/(100*12))</f>
        <v>0</v>
      </c>
    </row>
    <row r="618" customFormat="false" ht="12.8" hidden="false" customHeight="false" outlineLevel="0" collapsed="false">
      <c r="A618" s="76" t="n">
        <v>614</v>
      </c>
      <c r="B618" s="77" t="n">
        <f aca="false">EOMONTH(Input!$C$7,A618)</f>
        <v>61606</v>
      </c>
      <c r="D618" s="78" t="n">
        <f aca="false">IF(AND($B618&lt;Input!$C$31,$B618&lt;Input!$G$31),Input!$C$44,0)</f>
        <v>0</v>
      </c>
      <c r="E618" s="78" t="n">
        <f aca="true">IF(AND($B618&gt;Input!$C$31,$B618&lt;Input!$C$25),PMT(Input!$C$43/(100*12),(OFFSET($A$4,MATCH(Input!$C$25,$B$4:$B$1004,1),0,1,1)-OFFSET($A$4,MATCH(Input!$C$31,$B$4:$B$620,1),0,1,1)),$H$4,0,1),0)</f>
        <v>0</v>
      </c>
      <c r="F618" s="78" t="n">
        <f aca="false">($F617+$D618+$E618)*(1+Input!$C$43/(100*12))</f>
        <v>0</v>
      </c>
    </row>
    <row r="619" customFormat="false" ht="12.8" hidden="false" customHeight="false" outlineLevel="0" collapsed="false">
      <c r="A619" s="76" t="n">
        <v>615</v>
      </c>
      <c r="B619" s="77" t="n">
        <f aca="false">EOMONTH(Input!$C$7,A619)</f>
        <v>61636</v>
      </c>
      <c r="D619" s="78" t="n">
        <f aca="false">IF(AND($B619&lt;Input!$C$31,$B619&lt;Input!$G$31),Input!$C$44,0)</f>
        <v>0</v>
      </c>
      <c r="E619" s="78" t="n">
        <f aca="true">IF(AND($B619&gt;Input!$C$31,$B619&lt;Input!$C$25),PMT(Input!$C$43/(100*12),(OFFSET($A$4,MATCH(Input!$C$25,$B$4:$B$1004,1),0,1,1)-OFFSET($A$4,MATCH(Input!$C$31,$B$4:$B$620,1),0,1,1)),$H$4,0,1),0)</f>
        <v>0</v>
      </c>
      <c r="F619" s="78" t="n">
        <f aca="false">($F618+$D619+$E619)*(1+Input!$C$43/(100*12))</f>
        <v>0</v>
      </c>
    </row>
    <row r="620" customFormat="false" ht="12.8" hidden="false" customHeight="false" outlineLevel="0" collapsed="false">
      <c r="A620" s="76" t="n">
        <v>616</v>
      </c>
      <c r="B620" s="77" t="n">
        <f aca="false">EOMONTH(Input!$C$7,A620)</f>
        <v>61667</v>
      </c>
      <c r="D620" s="78" t="n">
        <f aca="false">IF(AND($B620&lt;Input!$C$31,$B620&lt;Input!$G$31),Input!$C$44,0)</f>
        <v>0</v>
      </c>
      <c r="E620" s="78" t="n">
        <f aca="true">IF(AND($B620&gt;Input!$C$31,$B620&lt;Input!$C$25),PMT(Input!$C$43/(100*12),(OFFSET($A$4,MATCH(Input!$C$25,$B$4:$B$1004,1),0,1,1)-OFFSET($A$4,MATCH(Input!$C$31,$B$4:$B$620,1),0,1,1)),$H$4,0,1),0)</f>
        <v>0</v>
      </c>
      <c r="F620" s="78" t="n">
        <f aca="false">($F619+$D620+$E620)*(1+Input!$C$43/(100*12))</f>
        <v>0</v>
      </c>
    </row>
    <row r="621" customFormat="false" ht="12.8" hidden="false" customHeight="false" outlineLevel="0" collapsed="false">
      <c r="A621" s="76" t="n">
        <v>617</v>
      </c>
      <c r="B621" s="77" t="n">
        <f aca="false">EOMONTH(Input!$C$7,A621)</f>
        <v>61697</v>
      </c>
      <c r="D621" s="78" t="n">
        <f aca="false">IF(AND($B621&lt;Input!$C$31,$B621&lt;Input!$G$31),Input!$C$44,0)</f>
        <v>0</v>
      </c>
      <c r="E621" s="78" t="n">
        <f aca="true">IF(AND($B621&gt;Input!$C$31,$B621&lt;Input!$C$25),PMT(Input!$C$43/(100*12),(OFFSET($A$4,MATCH(Input!$C$25,$B$4:$B$1004,1),0,1,1)-OFFSET($A$4,MATCH(Input!$C$31,$B$4:$B$620,1),0,1,1)),$H$4,0,1),0)</f>
        <v>0</v>
      </c>
      <c r="F621" s="78" t="n">
        <f aca="false">($F620+$D621+$E621)*(1+Input!$C$43/(100*12))</f>
        <v>0</v>
      </c>
    </row>
    <row r="622" customFormat="false" ht="12.8" hidden="false" customHeight="false" outlineLevel="0" collapsed="false">
      <c r="A622" s="76" t="n">
        <v>618</v>
      </c>
      <c r="B622" s="77" t="n">
        <f aca="false">EOMONTH(Input!$C$7,A622)</f>
        <v>61728</v>
      </c>
      <c r="D622" s="78" t="n">
        <f aca="false">IF(AND($B622&lt;Input!$C$31,$B622&lt;Input!$G$31),Input!$C$44,0)</f>
        <v>0</v>
      </c>
      <c r="E622" s="78" t="n">
        <f aca="true">IF(AND($B622&gt;Input!$C$31,$B622&lt;Input!$C$25),PMT(Input!$C$43/(100*12),(OFFSET($A$4,MATCH(Input!$C$25,$B$4:$B$1004,1),0,1,1)-OFFSET($A$4,MATCH(Input!$C$31,$B$4:$B$620,1),0,1,1)),$H$4,0,1),0)</f>
        <v>0</v>
      </c>
      <c r="F622" s="78" t="n">
        <f aca="false">($F621+$D622+$E622)*(1+Input!$C$43/(100*12))</f>
        <v>0</v>
      </c>
    </row>
    <row r="623" customFormat="false" ht="12.8" hidden="false" customHeight="false" outlineLevel="0" collapsed="false">
      <c r="A623" s="76" t="n">
        <v>619</v>
      </c>
      <c r="B623" s="77" t="n">
        <f aca="false">EOMONTH(Input!$C$7,A623)</f>
        <v>61759</v>
      </c>
      <c r="D623" s="78" t="n">
        <f aca="false">IF(AND($B623&lt;Input!$C$31,$B623&lt;Input!$G$31),Input!$C$44,0)</f>
        <v>0</v>
      </c>
      <c r="E623" s="78" t="n">
        <f aca="true">IF(AND($B623&gt;Input!$C$31,$B623&lt;Input!$C$25),PMT(Input!$C$43/(100*12),(OFFSET($A$4,MATCH(Input!$C$25,$B$4:$B$1004,1),0,1,1)-OFFSET($A$4,MATCH(Input!$C$31,$B$4:$B$620,1),0,1,1)),$H$4,0,1),0)</f>
        <v>0</v>
      </c>
      <c r="F623" s="78" t="n">
        <f aca="false">($F622+$D623+$E623)*(1+Input!$C$43/(100*12))</f>
        <v>0</v>
      </c>
    </row>
    <row r="624" customFormat="false" ht="12.8" hidden="false" customHeight="false" outlineLevel="0" collapsed="false">
      <c r="A624" s="76" t="n">
        <v>620</v>
      </c>
      <c r="B624" s="77" t="n">
        <f aca="false">EOMONTH(Input!$C$7,A624)</f>
        <v>61787</v>
      </c>
      <c r="D624" s="78" t="n">
        <f aca="false">IF(AND($B624&lt;Input!$C$31,$B624&lt;Input!$G$31),Input!$C$44,0)</f>
        <v>0</v>
      </c>
      <c r="E624" s="78" t="n">
        <f aca="true">IF(AND($B624&gt;Input!$C$31,$B624&lt;Input!$C$25),PMT(Input!$C$43/(100*12),(OFFSET($A$4,MATCH(Input!$C$25,$B$4:$B$1004,1),0,1,1)-OFFSET($A$4,MATCH(Input!$C$31,$B$4:$B$620,1),0,1,1)),$H$4,0,1),0)</f>
        <v>0</v>
      </c>
      <c r="F624" s="78" t="n">
        <f aca="false">($F623+$D624+$E624)*(1+Input!$C$43/(100*12))</f>
        <v>0</v>
      </c>
    </row>
    <row r="625" customFormat="false" ht="12.8" hidden="false" customHeight="false" outlineLevel="0" collapsed="false">
      <c r="A625" s="76" t="n">
        <v>621</v>
      </c>
      <c r="B625" s="77" t="n">
        <f aca="false">EOMONTH(Input!$C$7,A625)</f>
        <v>61818</v>
      </c>
      <c r="D625" s="78" t="n">
        <f aca="false">IF(AND($B625&lt;Input!$C$31,$B625&lt;Input!$G$31),Input!$C$44,0)</f>
        <v>0</v>
      </c>
      <c r="E625" s="78" t="n">
        <f aca="true">IF(AND($B625&gt;Input!$C$31,$B625&lt;Input!$C$25),PMT(Input!$C$43/(100*12),(OFFSET($A$4,MATCH(Input!$C$25,$B$4:$B$1004,1),0,1,1)-OFFSET($A$4,MATCH(Input!$C$31,$B$4:$B$620,1),0,1,1)),$H$4,0,1),0)</f>
        <v>0</v>
      </c>
      <c r="F625" s="78" t="n">
        <f aca="false">($F624+$D625+$E625)*(1+Input!$C$43/(100*12))</f>
        <v>0</v>
      </c>
    </row>
    <row r="626" customFormat="false" ht="12.8" hidden="false" customHeight="false" outlineLevel="0" collapsed="false">
      <c r="A626" s="76" t="n">
        <v>622</v>
      </c>
      <c r="B626" s="77" t="n">
        <f aca="false">EOMONTH(Input!$C$7,A626)</f>
        <v>61848</v>
      </c>
      <c r="D626" s="78" t="n">
        <f aca="false">IF(AND($B626&lt;Input!$C$31,$B626&lt;Input!$G$31),Input!$C$44,0)</f>
        <v>0</v>
      </c>
      <c r="E626" s="78" t="n">
        <f aca="true">IF(AND($B626&gt;Input!$C$31,$B626&lt;Input!$C$25),PMT(Input!$C$43/(100*12),(OFFSET($A$4,MATCH(Input!$C$25,$B$4:$B$1004,1),0,1,1)-OFFSET($A$4,MATCH(Input!$C$31,$B$4:$B$620,1),0,1,1)),$H$4,0,1),0)</f>
        <v>0</v>
      </c>
      <c r="F626" s="78" t="n">
        <f aca="false">($F625+$D626+$E626)*(1+Input!$C$43/(100*12))</f>
        <v>0</v>
      </c>
    </row>
    <row r="627" customFormat="false" ht="12.8" hidden="false" customHeight="false" outlineLevel="0" collapsed="false">
      <c r="A627" s="76" t="n">
        <v>623</v>
      </c>
      <c r="B627" s="77" t="n">
        <f aca="false">EOMONTH(Input!$C$7,A627)</f>
        <v>61879</v>
      </c>
      <c r="D627" s="78" t="n">
        <f aca="false">IF(AND($B627&lt;Input!$C$31,$B627&lt;Input!$G$31),Input!$C$44,0)</f>
        <v>0</v>
      </c>
      <c r="E627" s="78" t="n">
        <f aca="true">IF(AND($B627&gt;Input!$C$31,$B627&lt;Input!$C$25),PMT(Input!$C$43/(100*12),(OFFSET($A$4,MATCH(Input!$C$25,$B$4:$B$1004,1),0,1,1)-OFFSET($A$4,MATCH(Input!$C$31,$B$4:$B$620,1),0,1,1)),$H$4,0,1),0)</f>
        <v>0</v>
      </c>
      <c r="F627" s="78" t="n">
        <f aca="false">($F626+$D627+$E627)*(1+Input!$C$43/(100*12))</f>
        <v>0</v>
      </c>
    </row>
    <row r="628" customFormat="false" ht="12.8" hidden="false" customHeight="false" outlineLevel="0" collapsed="false">
      <c r="A628" s="76" t="n">
        <v>624</v>
      </c>
      <c r="B628" s="77" t="n">
        <f aca="false">EOMONTH(Input!$C$7,A628)</f>
        <v>61909</v>
      </c>
      <c r="D628" s="78" t="n">
        <f aca="false">IF(AND($B628&lt;Input!$C$31,$B628&lt;Input!$G$31),Input!$C$44,0)</f>
        <v>0</v>
      </c>
      <c r="E628" s="78" t="n">
        <f aca="true">IF(AND($B628&gt;Input!$C$31,$B628&lt;Input!$C$25),PMT(Input!$C$43/(100*12),(OFFSET($A$4,MATCH(Input!$C$25,$B$4:$B$1004,1),0,1,1)-OFFSET($A$4,MATCH(Input!$C$31,$B$4:$B$620,1),0,1,1)),$H$4,0,1),0)</f>
        <v>0</v>
      </c>
      <c r="F628" s="78" t="n">
        <f aca="false">($F627+$D628+$E628)*(1+Input!$C$43/(100*12))</f>
        <v>0</v>
      </c>
    </row>
    <row r="629" customFormat="false" ht="12.8" hidden="false" customHeight="false" outlineLevel="0" collapsed="false">
      <c r="A629" s="76" t="n">
        <v>625</v>
      </c>
      <c r="B629" s="77" t="n">
        <f aca="false">EOMONTH(Input!$C$7,A629)</f>
        <v>61940</v>
      </c>
      <c r="D629" s="78" t="n">
        <f aca="false">IF(AND($B629&lt;Input!$C$31,$B629&lt;Input!$G$31),Input!$C$44,0)</f>
        <v>0</v>
      </c>
      <c r="E629" s="78" t="n">
        <f aca="true">IF(AND($B629&gt;Input!$C$31,$B629&lt;Input!$C$25),PMT(Input!$C$43/(100*12),(OFFSET($A$4,MATCH(Input!$C$25,$B$4:$B$1004,1),0,1,1)-OFFSET($A$4,MATCH(Input!$C$31,$B$4:$B$620,1),0,1,1)),$H$4,0,1),0)</f>
        <v>0</v>
      </c>
      <c r="F629" s="78" t="n">
        <f aca="false">($F628+$D629+$E629)*(1+Input!$C$43/(100*12))</f>
        <v>0</v>
      </c>
    </row>
    <row r="630" customFormat="false" ht="12.8" hidden="false" customHeight="false" outlineLevel="0" collapsed="false">
      <c r="A630" s="76" t="n">
        <v>626</v>
      </c>
      <c r="B630" s="77" t="n">
        <f aca="false">EOMONTH(Input!$C$7,A630)</f>
        <v>61971</v>
      </c>
      <c r="D630" s="78" t="n">
        <f aca="false">IF(AND($B630&lt;Input!$C$31,$B630&lt;Input!$G$31),Input!$C$44,0)</f>
        <v>0</v>
      </c>
      <c r="E630" s="78" t="n">
        <f aca="true">IF(AND($B630&gt;Input!$C$31,$B630&lt;Input!$C$25),PMT(Input!$C$43/(100*12),(OFFSET($A$4,MATCH(Input!$C$25,$B$4:$B$1004,1),0,1,1)-OFFSET($A$4,MATCH(Input!$C$31,$B$4:$B$620,1),0,1,1)),$H$4,0,1),0)</f>
        <v>0</v>
      </c>
      <c r="F630" s="78" t="n">
        <f aca="false">($F629+$D630+$E630)*(1+Input!$C$43/(100*12))</f>
        <v>0</v>
      </c>
    </row>
    <row r="631" customFormat="false" ht="12.8" hidden="false" customHeight="false" outlineLevel="0" collapsed="false">
      <c r="A631" s="76" t="n">
        <v>627</v>
      </c>
      <c r="B631" s="77" t="n">
        <f aca="false">EOMONTH(Input!$C$7,A631)</f>
        <v>62001</v>
      </c>
      <c r="D631" s="78" t="n">
        <f aca="false">IF(AND($B631&lt;Input!$C$31,$B631&lt;Input!$G$31),Input!$C$44,0)</f>
        <v>0</v>
      </c>
      <c r="E631" s="78" t="n">
        <f aca="true">IF(AND($B631&gt;Input!$C$31,$B631&lt;Input!$C$25),PMT(Input!$C$43/(100*12),(OFFSET($A$4,MATCH(Input!$C$25,$B$4:$B$1004,1),0,1,1)-OFFSET($A$4,MATCH(Input!$C$31,$B$4:$B$620,1),0,1,1)),$H$4,0,1),0)</f>
        <v>0</v>
      </c>
      <c r="F631" s="78" t="n">
        <f aca="false">($F630+$D631+$E631)*(1+Input!$C$43/(100*12))</f>
        <v>0</v>
      </c>
    </row>
    <row r="632" customFormat="false" ht="12.8" hidden="false" customHeight="false" outlineLevel="0" collapsed="false">
      <c r="A632" s="76" t="n">
        <v>628</v>
      </c>
      <c r="B632" s="77" t="n">
        <f aca="false">EOMONTH(Input!$C$7,A632)</f>
        <v>62032</v>
      </c>
      <c r="D632" s="78" t="n">
        <f aca="false">IF(AND($B632&lt;Input!$C$31,$B632&lt;Input!$G$31),Input!$C$44,0)</f>
        <v>0</v>
      </c>
      <c r="E632" s="78" t="n">
        <f aca="true">IF(AND($B632&gt;Input!$C$31,$B632&lt;Input!$C$25),PMT(Input!$C$43/(100*12),(OFFSET($A$4,MATCH(Input!$C$25,$B$4:$B$1004,1),0,1,1)-OFFSET($A$4,MATCH(Input!$C$31,$B$4:$B$620,1),0,1,1)),$H$4,0,1),0)</f>
        <v>0</v>
      </c>
      <c r="F632" s="78" t="n">
        <f aca="false">($F631+$D632+$E632)*(1+Input!$C$43/(100*12))</f>
        <v>0</v>
      </c>
    </row>
    <row r="633" customFormat="false" ht="12.8" hidden="false" customHeight="false" outlineLevel="0" collapsed="false">
      <c r="A633" s="76" t="n">
        <v>629</v>
      </c>
      <c r="B633" s="77" t="n">
        <f aca="false">EOMONTH(Input!$C$7,A633)</f>
        <v>62062</v>
      </c>
      <c r="D633" s="78" t="n">
        <f aca="false">IF(AND($B633&lt;Input!$C$31,$B633&lt;Input!$G$31),Input!$C$44,0)</f>
        <v>0</v>
      </c>
      <c r="E633" s="78" t="n">
        <f aca="true">IF(AND($B633&gt;Input!$C$31,$B633&lt;Input!$C$25),PMT(Input!$C$43/(100*12),(OFFSET($A$4,MATCH(Input!$C$25,$B$4:$B$1004,1),0,1,1)-OFFSET($A$4,MATCH(Input!$C$31,$B$4:$B$620,1),0,1,1)),$H$4,0,1),0)</f>
        <v>0</v>
      </c>
      <c r="F633" s="78" t="n">
        <f aca="false">($F632+$D633+$E633)*(1+Input!$C$43/(100*12))</f>
        <v>0</v>
      </c>
    </row>
    <row r="634" customFormat="false" ht="12.8" hidden="false" customHeight="false" outlineLevel="0" collapsed="false">
      <c r="A634" s="76" t="n">
        <v>630</v>
      </c>
      <c r="B634" s="77" t="n">
        <f aca="false">EOMONTH(Input!$C$7,A634)</f>
        <v>62093</v>
      </c>
      <c r="D634" s="78" t="n">
        <f aca="false">IF(AND($B634&lt;Input!$C$31,$B634&lt;Input!$G$31),Input!$C$44,0)</f>
        <v>0</v>
      </c>
      <c r="E634" s="78" t="n">
        <f aca="true">IF(AND($B634&gt;Input!$C$31,$B634&lt;Input!$C$25),PMT(Input!$C$43/(100*12),(OFFSET($A$4,MATCH(Input!$C$25,$B$4:$B$1004,1),0,1,1)-OFFSET($A$4,MATCH(Input!$C$31,$B$4:$B$620,1),0,1,1)),$H$4,0,1),0)</f>
        <v>0</v>
      </c>
      <c r="F634" s="78" t="n">
        <f aca="false">($F633+$D634+$E634)*(1+Input!$C$43/(100*12))</f>
        <v>0</v>
      </c>
    </row>
    <row r="635" customFormat="false" ht="12.8" hidden="false" customHeight="false" outlineLevel="0" collapsed="false">
      <c r="A635" s="76" t="n">
        <v>631</v>
      </c>
      <c r="B635" s="77" t="n">
        <f aca="false">EOMONTH(Input!$C$7,A635)</f>
        <v>62124</v>
      </c>
      <c r="D635" s="78" t="n">
        <f aca="false">IF(AND($B635&lt;Input!$C$31,$B635&lt;Input!$G$31),Input!$C$44,0)</f>
        <v>0</v>
      </c>
      <c r="E635" s="78" t="n">
        <f aca="true">IF(AND($B635&gt;Input!$C$31,$B635&lt;Input!$C$25),PMT(Input!$C$43/(100*12),(OFFSET($A$4,MATCH(Input!$C$25,$B$4:$B$1004,1),0,1,1)-OFFSET($A$4,MATCH(Input!$C$31,$B$4:$B$620,1),0,1,1)),$H$4,0,1),0)</f>
        <v>0</v>
      </c>
      <c r="F635" s="78" t="n">
        <f aca="false">($F634+$D635+$E635)*(1+Input!$C$43/(100*12))</f>
        <v>0</v>
      </c>
    </row>
    <row r="636" customFormat="false" ht="12.8" hidden="false" customHeight="false" outlineLevel="0" collapsed="false">
      <c r="A636" s="76" t="n">
        <v>632</v>
      </c>
      <c r="B636" s="77" t="n">
        <f aca="false">EOMONTH(Input!$C$7,A636)</f>
        <v>62152</v>
      </c>
      <c r="D636" s="78" t="n">
        <f aca="false">IF(AND($B636&lt;Input!$C$31,$B636&lt;Input!$G$31),Input!$C$44,0)</f>
        <v>0</v>
      </c>
      <c r="E636" s="78" t="n">
        <f aca="true">IF(AND($B636&gt;Input!$C$31,$B636&lt;Input!$C$25),PMT(Input!$C$43/(100*12),(OFFSET($A$4,MATCH(Input!$C$25,$B$4:$B$1004,1),0,1,1)-OFFSET($A$4,MATCH(Input!$C$31,$B$4:$B$620,1),0,1,1)),$H$4,0,1),0)</f>
        <v>0</v>
      </c>
      <c r="F636" s="78" t="n">
        <f aca="false">($F635+$D636+$E636)*(1+Input!$C$43/(100*12))</f>
        <v>0</v>
      </c>
    </row>
    <row r="637" customFormat="false" ht="12.8" hidden="false" customHeight="false" outlineLevel="0" collapsed="false">
      <c r="A637" s="76" t="n">
        <v>633</v>
      </c>
      <c r="B637" s="77" t="n">
        <f aca="false">EOMONTH(Input!$C$7,A637)</f>
        <v>62183</v>
      </c>
      <c r="D637" s="78" t="n">
        <f aca="false">IF(AND($B637&lt;Input!$C$31,$B637&lt;Input!$G$31),Input!$C$44,0)</f>
        <v>0</v>
      </c>
      <c r="E637" s="78" t="n">
        <f aca="true">IF(AND($B637&gt;Input!$C$31,$B637&lt;Input!$C$25),PMT(Input!$C$43/(100*12),(OFFSET($A$4,MATCH(Input!$C$25,$B$4:$B$1004,1),0,1,1)-OFFSET($A$4,MATCH(Input!$C$31,$B$4:$B$620,1),0,1,1)),$H$4,0,1),0)</f>
        <v>0</v>
      </c>
      <c r="F637" s="78" t="n">
        <f aca="false">($F636+$D637+$E637)*(1+Input!$C$43/(100*12))</f>
        <v>0</v>
      </c>
    </row>
    <row r="638" customFormat="false" ht="12.8" hidden="false" customHeight="false" outlineLevel="0" collapsed="false">
      <c r="A638" s="76" t="n">
        <v>634</v>
      </c>
      <c r="B638" s="77" t="n">
        <f aca="false">EOMONTH(Input!$C$7,A638)</f>
        <v>62213</v>
      </c>
      <c r="D638" s="78" t="n">
        <f aca="false">IF(AND($B638&lt;Input!$C$31,$B638&lt;Input!$G$31),Input!$C$44,0)</f>
        <v>0</v>
      </c>
      <c r="E638" s="78" t="n">
        <f aca="true">IF(AND($B638&gt;Input!$C$31,$B638&lt;Input!$C$25),PMT(Input!$C$43/(100*12),(OFFSET($A$4,MATCH(Input!$C$25,$B$4:$B$1004,1),0,1,1)-OFFSET($A$4,MATCH(Input!$C$31,$B$4:$B$620,1),0,1,1)),$H$4,0,1),0)</f>
        <v>0</v>
      </c>
      <c r="F638" s="78" t="n">
        <f aca="false">($F637+$D638+$E638)*(1+Input!$C$43/(100*12))</f>
        <v>0</v>
      </c>
    </row>
    <row r="639" customFormat="false" ht="12.8" hidden="false" customHeight="false" outlineLevel="0" collapsed="false">
      <c r="A639" s="76" t="n">
        <v>635</v>
      </c>
      <c r="B639" s="77" t="n">
        <f aca="false">EOMONTH(Input!$C$7,A639)</f>
        <v>62244</v>
      </c>
      <c r="D639" s="78" t="n">
        <f aca="false">IF(AND($B639&lt;Input!$C$31,$B639&lt;Input!$G$31),Input!$C$44,0)</f>
        <v>0</v>
      </c>
      <c r="E639" s="78" t="n">
        <f aca="true">IF(AND($B639&gt;Input!$C$31,$B639&lt;Input!$C$25),PMT(Input!$C$43/(100*12),(OFFSET($A$4,MATCH(Input!$C$25,$B$4:$B$1004,1),0,1,1)-OFFSET($A$4,MATCH(Input!$C$31,$B$4:$B$620,1),0,1,1)),$H$4,0,1),0)</f>
        <v>0</v>
      </c>
      <c r="F639" s="78" t="n">
        <f aca="false">($F638+$D639+$E639)*(1+Input!$C$43/(100*12))</f>
        <v>0</v>
      </c>
    </row>
    <row r="640" customFormat="false" ht="12.8" hidden="false" customHeight="false" outlineLevel="0" collapsed="false">
      <c r="A640" s="76" t="n">
        <v>636</v>
      </c>
      <c r="B640" s="77" t="n">
        <f aca="false">EOMONTH(Input!$C$7,A640)</f>
        <v>62274</v>
      </c>
      <c r="D640" s="78" t="n">
        <f aca="false">IF(AND($B640&lt;Input!$C$31,$B640&lt;Input!$G$31),Input!$C$44,0)</f>
        <v>0</v>
      </c>
      <c r="E640" s="78" t="n">
        <f aca="true">IF(AND($B640&gt;Input!$C$31,$B640&lt;Input!$C$25),PMT(Input!$C$43/(100*12),(OFFSET($A$4,MATCH(Input!$C$25,$B$4:$B$1004,1),0,1,1)-OFFSET($A$4,MATCH(Input!$C$31,$B$4:$B$620,1),0,1,1)),$H$4,0,1),0)</f>
        <v>0</v>
      </c>
      <c r="F640" s="78" t="n">
        <f aca="false">($F639+$D640+$E640)*(1+Input!$C$43/(100*12))</f>
        <v>0</v>
      </c>
    </row>
    <row r="641" customFormat="false" ht="12.8" hidden="false" customHeight="false" outlineLevel="0" collapsed="false">
      <c r="A641" s="76" t="n">
        <v>637</v>
      </c>
      <c r="B641" s="77" t="n">
        <f aca="false">EOMONTH(Input!$C$7,A641)</f>
        <v>62305</v>
      </c>
      <c r="D641" s="78" t="n">
        <f aca="false">IF(AND($B641&lt;Input!$C$31,$B641&lt;Input!$G$31),Input!$C$44,0)</f>
        <v>0</v>
      </c>
      <c r="E641" s="78" t="n">
        <f aca="true">IF(AND($B641&gt;Input!$C$31,$B641&lt;Input!$C$25),PMT(Input!$C$43/(100*12),(OFFSET($A$4,MATCH(Input!$C$25,$B$4:$B$1004,1),0,1,1)-OFFSET($A$4,MATCH(Input!$C$31,$B$4:$B$620,1),0,1,1)),$H$4,0,1),0)</f>
        <v>0</v>
      </c>
      <c r="F641" s="78" t="n">
        <f aca="false">($F640+$D641+$E641)*(1+Input!$C$43/(100*12))</f>
        <v>0</v>
      </c>
    </row>
    <row r="642" customFormat="false" ht="12.8" hidden="false" customHeight="false" outlineLevel="0" collapsed="false">
      <c r="A642" s="76" t="n">
        <v>638</v>
      </c>
      <c r="B642" s="77" t="n">
        <f aca="false">EOMONTH(Input!$C$7,A642)</f>
        <v>62336</v>
      </c>
      <c r="D642" s="78" t="n">
        <f aca="false">IF(AND($B642&lt;Input!$C$31,$B642&lt;Input!$G$31),Input!$C$44,0)</f>
        <v>0</v>
      </c>
      <c r="E642" s="78" t="n">
        <f aca="true">IF(AND($B642&gt;Input!$C$31,$B642&lt;Input!$C$25),PMT(Input!$C$43/(100*12),(OFFSET($A$4,MATCH(Input!$C$25,$B$4:$B$1004,1),0,1,1)-OFFSET($A$4,MATCH(Input!$C$31,$B$4:$B$620,1),0,1,1)),$H$4,0,1),0)</f>
        <v>0</v>
      </c>
      <c r="F642" s="78" t="n">
        <f aca="false">($F641+$D642+$E642)*(1+Input!$C$43/(100*12))</f>
        <v>0</v>
      </c>
    </row>
    <row r="643" customFormat="false" ht="12.8" hidden="false" customHeight="false" outlineLevel="0" collapsed="false">
      <c r="A643" s="76" t="n">
        <v>639</v>
      </c>
      <c r="B643" s="77" t="n">
        <f aca="false">EOMONTH(Input!$C$7,A643)</f>
        <v>62366</v>
      </c>
      <c r="D643" s="78" t="n">
        <f aca="false">IF(AND($B643&lt;Input!$C$31,$B643&lt;Input!$G$31),Input!$C$44,0)</f>
        <v>0</v>
      </c>
      <c r="E643" s="78" t="n">
        <f aca="true">IF(AND($B643&gt;Input!$C$31,$B643&lt;Input!$C$25),PMT(Input!$C$43/(100*12),(OFFSET($A$4,MATCH(Input!$C$25,$B$4:$B$1004,1),0,1,1)-OFFSET($A$4,MATCH(Input!$C$31,$B$4:$B$620,1),0,1,1)),$H$4,0,1),0)</f>
        <v>0</v>
      </c>
      <c r="F643" s="78" t="n">
        <f aca="false">($F642+$D643+$E643)*(1+Input!$C$43/(100*12))</f>
        <v>0</v>
      </c>
    </row>
    <row r="644" customFormat="false" ht="12.8" hidden="false" customHeight="false" outlineLevel="0" collapsed="false">
      <c r="A644" s="76" t="n">
        <v>640</v>
      </c>
      <c r="B644" s="77" t="n">
        <f aca="false">EOMONTH(Input!$C$7,A644)</f>
        <v>62397</v>
      </c>
      <c r="D644" s="78" t="n">
        <f aca="false">IF(AND($B644&lt;Input!$C$31,$B644&lt;Input!$G$31),Input!$C$44,0)</f>
        <v>0</v>
      </c>
      <c r="E644" s="78" t="n">
        <f aca="true">IF(AND($B644&gt;Input!$C$31,$B644&lt;Input!$C$25),PMT(Input!$C$43/(100*12),(OFFSET($A$4,MATCH(Input!$C$25,$B$4:$B$1004,1),0,1,1)-OFFSET($A$4,MATCH(Input!$C$31,$B$4:$B$620,1),0,1,1)),$H$4,0,1),0)</f>
        <v>0</v>
      </c>
      <c r="F644" s="78" t="n">
        <f aca="false">($F643+$D644+$E644)*(1+Input!$C$43/(100*12))</f>
        <v>0</v>
      </c>
    </row>
    <row r="645" customFormat="false" ht="12.8" hidden="false" customHeight="false" outlineLevel="0" collapsed="false">
      <c r="A645" s="76" t="n">
        <v>641</v>
      </c>
      <c r="B645" s="77" t="n">
        <f aca="false">EOMONTH(Input!$C$7,A645)</f>
        <v>62427</v>
      </c>
      <c r="D645" s="78" t="n">
        <f aca="false">IF(AND($B645&lt;Input!$C$31,$B645&lt;Input!$G$31),Input!$C$44,0)</f>
        <v>0</v>
      </c>
      <c r="E645" s="78" t="n">
        <f aca="true">IF(AND($B645&gt;Input!$C$31,$B645&lt;Input!$C$25),PMT(Input!$C$43/(100*12),(OFFSET($A$4,MATCH(Input!$C$25,$B$4:$B$1004,1),0,1,1)-OFFSET($A$4,MATCH(Input!$C$31,$B$4:$B$620,1),0,1,1)),$H$4,0,1),0)</f>
        <v>0</v>
      </c>
      <c r="F645" s="78" t="n">
        <f aca="false">($F644+$D645+$E645)*(1+Input!$C$43/(100*12))</f>
        <v>0</v>
      </c>
    </row>
    <row r="646" customFormat="false" ht="12.8" hidden="false" customHeight="false" outlineLevel="0" collapsed="false">
      <c r="A646" s="76" t="n">
        <v>642</v>
      </c>
      <c r="B646" s="77" t="n">
        <f aca="false">EOMONTH(Input!$C$7,A646)</f>
        <v>62458</v>
      </c>
      <c r="D646" s="78" t="n">
        <f aca="false">IF(AND($B646&lt;Input!$C$31,$B646&lt;Input!$G$31),Input!$C$44,0)</f>
        <v>0</v>
      </c>
      <c r="E646" s="78" t="n">
        <f aca="true">IF(AND($B646&gt;Input!$C$31,$B646&lt;Input!$C$25),PMT(Input!$C$43/(100*12),(OFFSET($A$4,MATCH(Input!$C$25,$B$4:$B$1004,1),0,1,1)-OFFSET($A$4,MATCH(Input!$C$31,$B$4:$B$620,1),0,1,1)),$H$4,0,1),0)</f>
        <v>0</v>
      </c>
      <c r="F646" s="78" t="n">
        <f aca="false">($F645+$D646+$E646)*(1+Input!$C$43/(100*12))</f>
        <v>0</v>
      </c>
    </row>
    <row r="647" customFormat="false" ht="12.8" hidden="false" customHeight="false" outlineLevel="0" collapsed="false">
      <c r="A647" s="76" t="n">
        <v>643</v>
      </c>
      <c r="B647" s="77" t="n">
        <f aca="false">EOMONTH(Input!$C$7,A647)</f>
        <v>62489</v>
      </c>
      <c r="D647" s="78" t="n">
        <f aca="false">IF(AND($B647&lt;Input!$C$31,$B647&lt;Input!$G$31),Input!$C$44,0)</f>
        <v>0</v>
      </c>
      <c r="E647" s="78" t="n">
        <f aca="true">IF(AND($B647&gt;Input!$C$31,$B647&lt;Input!$C$25),PMT(Input!$C$43/(100*12),(OFFSET($A$4,MATCH(Input!$C$25,$B$4:$B$1004,1),0,1,1)-OFFSET($A$4,MATCH(Input!$C$31,$B$4:$B$620,1),0,1,1)),$H$4,0,1),0)</f>
        <v>0</v>
      </c>
      <c r="F647" s="78" t="n">
        <f aca="false">($F646+$D647+$E647)*(1+Input!$C$43/(100*12))</f>
        <v>0</v>
      </c>
    </row>
    <row r="648" customFormat="false" ht="12.8" hidden="false" customHeight="false" outlineLevel="0" collapsed="false">
      <c r="A648" s="76" t="n">
        <v>644</v>
      </c>
      <c r="B648" s="77" t="n">
        <f aca="false">EOMONTH(Input!$C$7,A648)</f>
        <v>62517</v>
      </c>
      <c r="D648" s="78" t="n">
        <f aca="false">IF(AND($B648&lt;Input!$C$31,$B648&lt;Input!$G$31),Input!$C$44,0)</f>
        <v>0</v>
      </c>
      <c r="E648" s="78" t="n">
        <f aca="true">IF(AND($B648&gt;Input!$C$31,$B648&lt;Input!$C$25),PMT(Input!$C$43/(100*12),(OFFSET($A$4,MATCH(Input!$C$25,$B$4:$B$1004,1),0,1,1)-OFFSET($A$4,MATCH(Input!$C$31,$B$4:$B$620,1),0,1,1)),$H$4,0,1),0)</f>
        <v>0</v>
      </c>
      <c r="F648" s="78" t="n">
        <f aca="false">($F647+$D648+$E648)*(1+Input!$C$43/(100*12))</f>
        <v>0</v>
      </c>
    </row>
    <row r="649" customFormat="false" ht="12.8" hidden="false" customHeight="false" outlineLevel="0" collapsed="false">
      <c r="A649" s="76" t="n">
        <v>645</v>
      </c>
      <c r="B649" s="77" t="n">
        <f aca="false">EOMONTH(Input!$C$7,A649)</f>
        <v>62548</v>
      </c>
      <c r="D649" s="78" t="n">
        <f aca="false">IF(AND($B649&lt;Input!$C$31,$B649&lt;Input!$G$31),Input!$C$44,0)</f>
        <v>0</v>
      </c>
      <c r="E649" s="78" t="n">
        <f aca="true">IF(AND($B649&gt;Input!$C$31,$B649&lt;Input!$C$25),PMT(Input!$C$43/(100*12),(OFFSET($A$4,MATCH(Input!$C$25,$B$4:$B$1004,1),0,1,1)-OFFSET($A$4,MATCH(Input!$C$31,$B$4:$B$620,1),0,1,1)),$H$4,0,1),0)</f>
        <v>0</v>
      </c>
      <c r="F649" s="78" t="n">
        <f aca="false">($F648+$D649+$E649)*(1+Input!$C$43/(100*12))</f>
        <v>0</v>
      </c>
    </row>
    <row r="650" customFormat="false" ht="12.8" hidden="false" customHeight="false" outlineLevel="0" collapsed="false">
      <c r="A650" s="76" t="n">
        <v>646</v>
      </c>
      <c r="B650" s="77" t="n">
        <f aca="false">EOMONTH(Input!$C$7,A650)</f>
        <v>62578</v>
      </c>
      <c r="D650" s="78" t="n">
        <f aca="false">IF(AND($B650&lt;Input!$C$31,$B650&lt;Input!$G$31),Input!$C$44,0)</f>
        <v>0</v>
      </c>
      <c r="E650" s="78" t="n">
        <f aca="true">IF(AND($B650&gt;Input!$C$31,$B650&lt;Input!$C$25),PMT(Input!$C$43/(100*12),(OFFSET($A$4,MATCH(Input!$C$25,$B$4:$B$1004,1),0,1,1)-OFFSET($A$4,MATCH(Input!$C$31,$B$4:$B$620,1),0,1,1)),$H$4,0,1),0)</f>
        <v>0</v>
      </c>
      <c r="F650" s="78" t="n">
        <f aca="false">($F649+$D650+$E650)*(1+Input!$C$43/(100*12))</f>
        <v>0</v>
      </c>
    </row>
    <row r="651" customFormat="false" ht="12.8" hidden="false" customHeight="false" outlineLevel="0" collapsed="false">
      <c r="A651" s="76" t="n">
        <v>647</v>
      </c>
      <c r="B651" s="77" t="n">
        <f aca="false">EOMONTH(Input!$C$7,A651)</f>
        <v>62609</v>
      </c>
      <c r="D651" s="78" t="n">
        <f aca="false">IF(AND($B651&lt;Input!$C$31,$B651&lt;Input!$G$31),Input!$C$44,0)</f>
        <v>0</v>
      </c>
      <c r="E651" s="78" t="n">
        <f aca="true">IF(AND($B651&gt;Input!$C$31,$B651&lt;Input!$C$25),PMT(Input!$C$43/(100*12),(OFFSET($A$4,MATCH(Input!$C$25,$B$4:$B$1004,1),0,1,1)-OFFSET($A$4,MATCH(Input!$C$31,$B$4:$B$620,1),0,1,1)),$H$4,0,1),0)</f>
        <v>0</v>
      </c>
      <c r="F651" s="78" t="n">
        <f aca="false">($F650+$D651+$E651)*(1+Input!$C$43/(100*12))</f>
        <v>0</v>
      </c>
    </row>
    <row r="652" customFormat="false" ht="12.8" hidden="false" customHeight="false" outlineLevel="0" collapsed="false">
      <c r="A652" s="76" t="n">
        <v>648</v>
      </c>
      <c r="B652" s="77" t="n">
        <f aca="false">EOMONTH(Input!$C$7,A652)</f>
        <v>62639</v>
      </c>
      <c r="D652" s="78" t="n">
        <f aca="false">IF(AND($B652&lt;Input!$C$31,$B652&lt;Input!$G$31),Input!$C$44,0)</f>
        <v>0</v>
      </c>
      <c r="E652" s="78" t="n">
        <f aca="true">IF(AND($B652&gt;Input!$C$31,$B652&lt;Input!$C$25),PMT(Input!$C$43/(100*12),(OFFSET($A$4,MATCH(Input!$C$25,$B$4:$B$1004,1),0,1,1)-OFFSET($A$4,MATCH(Input!$C$31,$B$4:$B$620,1),0,1,1)),$H$4,0,1),0)</f>
        <v>0</v>
      </c>
      <c r="F652" s="78" t="n">
        <f aca="false">($F651+$D652+$E652)*(1+Input!$C$43/(100*12))</f>
        <v>0</v>
      </c>
    </row>
    <row r="653" customFormat="false" ht="12.8" hidden="false" customHeight="false" outlineLevel="0" collapsed="false">
      <c r="A653" s="76" t="n">
        <v>649</v>
      </c>
      <c r="B653" s="77" t="n">
        <f aca="false">EOMONTH(Input!$C$7,A653)</f>
        <v>62670</v>
      </c>
      <c r="D653" s="78" t="n">
        <f aca="false">IF(AND($B653&lt;Input!$C$31,$B653&lt;Input!$G$31),Input!$C$44,0)</f>
        <v>0</v>
      </c>
      <c r="E653" s="78" t="n">
        <f aca="true">IF(AND($B653&gt;Input!$C$31,$B653&lt;Input!$C$25),PMT(Input!$C$43/(100*12),(OFFSET($A$4,MATCH(Input!$C$25,$B$4:$B$1004,1),0,1,1)-OFFSET($A$4,MATCH(Input!$C$31,$B$4:$B$620,1),0,1,1)),$H$4,0,1),0)</f>
        <v>0</v>
      </c>
      <c r="F653" s="78" t="n">
        <f aca="false">($F652+$D653+$E653)*(1+Input!$C$43/(100*12))</f>
        <v>0</v>
      </c>
    </row>
    <row r="654" customFormat="false" ht="12.8" hidden="false" customHeight="false" outlineLevel="0" collapsed="false">
      <c r="A654" s="76" t="n">
        <v>650</v>
      </c>
      <c r="B654" s="77" t="n">
        <f aca="false">EOMONTH(Input!$C$7,A654)</f>
        <v>62701</v>
      </c>
      <c r="D654" s="78" t="n">
        <f aca="false">IF(AND($B654&lt;Input!$C$31,$B654&lt;Input!$G$31),Input!$C$44,0)</f>
        <v>0</v>
      </c>
      <c r="E654" s="78" t="n">
        <f aca="true">IF(AND($B654&gt;Input!$C$31,$B654&lt;Input!$C$25),PMT(Input!$C$43/(100*12),(OFFSET($A$4,MATCH(Input!$C$25,$B$4:$B$1004,1),0,1,1)-OFFSET($A$4,MATCH(Input!$C$31,$B$4:$B$620,1),0,1,1)),$H$4,0,1),0)</f>
        <v>0</v>
      </c>
      <c r="F654" s="78" t="n">
        <f aca="false">($F653+$D654+$E654)*(1+Input!$C$43/(100*12))</f>
        <v>0</v>
      </c>
    </row>
    <row r="655" customFormat="false" ht="12.8" hidden="false" customHeight="false" outlineLevel="0" collapsed="false">
      <c r="A655" s="76" t="n">
        <v>651</v>
      </c>
      <c r="B655" s="77" t="n">
        <f aca="false">EOMONTH(Input!$C$7,A655)</f>
        <v>62731</v>
      </c>
      <c r="D655" s="78" t="n">
        <f aca="false">IF(AND($B655&lt;Input!$C$31,$B655&lt;Input!$G$31),Input!$C$44,0)</f>
        <v>0</v>
      </c>
      <c r="E655" s="78" t="n">
        <f aca="true">IF(AND($B655&gt;Input!$C$31,$B655&lt;Input!$C$25),PMT(Input!$C$43/(100*12),(OFFSET($A$4,MATCH(Input!$C$25,$B$4:$B$1004,1),0,1,1)-OFFSET($A$4,MATCH(Input!$C$31,$B$4:$B$620,1),0,1,1)),$H$4,0,1),0)</f>
        <v>0</v>
      </c>
      <c r="F655" s="78" t="n">
        <f aca="false">($F654+$D655+$E655)*(1+Input!$C$43/(100*12))</f>
        <v>0</v>
      </c>
    </row>
    <row r="656" customFormat="false" ht="12.8" hidden="false" customHeight="false" outlineLevel="0" collapsed="false">
      <c r="A656" s="76" t="n">
        <v>652</v>
      </c>
      <c r="B656" s="77" t="n">
        <f aca="false">EOMONTH(Input!$C$7,A656)</f>
        <v>62762</v>
      </c>
      <c r="D656" s="78" t="n">
        <f aca="false">IF(AND($B656&lt;Input!$C$31,$B656&lt;Input!$G$31),Input!$C$44,0)</f>
        <v>0</v>
      </c>
      <c r="E656" s="78" t="n">
        <f aca="true">IF(AND($B656&gt;Input!$C$31,$B656&lt;Input!$C$25),PMT(Input!$C$43/(100*12),(OFFSET($A$4,MATCH(Input!$C$25,$B$4:$B$1004,1),0,1,1)-OFFSET($A$4,MATCH(Input!$C$31,$B$4:$B$620,1),0,1,1)),$H$4,0,1),0)</f>
        <v>0</v>
      </c>
      <c r="F656" s="78" t="n">
        <f aca="false">($F655+$D656+$E656)*(1+Input!$C$43/(100*12))</f>
        <v>0</v>
      </c>
    </row>
    <row r="657" customFormat="false" ht="12.8" hidden="false" customHeight="false" outlineLevel="0" collapsed="false">
      <c r="A657" s="76" t="n">
        <v>653</v>
      </c>
      <c r="B657" s="77" t="n">
        <f aca="false">EOMONTH(Input!$C$7,A657)</f>
        <v>62792</v>
      </c>
      <c r="D657" s="78" t="n">
        <f aca="false">IF(AND($B657&lt;Input!$C$31,$B657&lt;Input!$G$31),Input!$C$44,0)</f>
        <v>0</v>
      </c>
      <c r="E657" s="78" t="n">
        <f aca="true">IF(AND($B657&gt;Input!$C$31,$B657&lt;Input!$C$25),PMT(Input!$C$43/(100*12),(OFFSET($A$4,MATCH(Input!$C$25,$B$4:$B$1004,1),0,1,1)-OFFSET($A$4,MATCH(Input!$C$31,$B$4:$B$620,1),0,1,1)),$H$4,0,1),0)</f>
        <v>0</v>
      </c>
      <c r="F657" s="78" t="n">
        <f aca="false">($F656+$D657+$E657)*(1+Input!$C$43/(100*12))</f>
        <v>0</v>
      </c>
    </row>
    <row r="658" customFormat="false" ht="12.8" hidden="false" customHeight="false" outlineLevel="0" collapsed="false">
      <c r="A658" s="76" t="n">
        <v>654</v>
      </c>
      <c r="B658" s="77" t="n">
        <f aca="false">EOMONTH(Input!$C$7,A658)</f>
        <v>62823</v>
      </c>
      <c r="D658" s="78" t="n">
        <f aca="false">IF(AND($B658&lt;Input!$C$31,$B658&lt;Input!$G$31),Input!$C$44,0)</f>
        <v>0</v>
      </c>
      <c r="E658" s="78" t="n">
        <f aca="true">IF(AND($B658&gt;Input!$C$31,$B658&lt;Input!$C$25),PMT(Input!$C$43/(100*12),(OFFSET($A$4,MATCH(Input!$C$25,$B$4:$B$1004,1),0,1,1)-OFFSET($A$4,MATCH(Input!$C$31,$B$4:$B$620,1),0,1,1)),$H$4,0,1),0)</f>
        <v>0</v>
      </c>
      <c r="F658" s="78" t="n">
        <f aca="false">($F657+$D658+$E658)*(1+Input!$C$43/(100*12))</f>
        <v>0</v>
      </c>
    </row>
    <row r="659" customFormat="false" ht="12.8" hidden="false" customHeight="false" outlineLevel="0" collapsed="false">
      <c r="A659" s="76" t="n">
        <v>655</v>
      </c>
      <c r="B659" s="77" t="n">
        <f aca="false">EOMONTH(Input!$C$7,A659)</f>
        <v>62854</v>
      </c>
      <c r="D659" s="78" t="n">
        <f aca="false">IF(AND($B659&lt;Input!$C$31,$B659&lt;Input!$G$31),Input!$C$44,0)</f>
        <v>0</v>
      </c>
      <c r="E659" s="78" t="n">
        <f aca="true">IF(AND($B659&gt;Input!$C$31,$B659&lt;Input!$C$25),PMT(Input!$C$43/(100*12),(OFFSET($A$4,MATCH(Input!$C$25,$B$4:$B$1004,1),0,1,1)-OFFSET($A$4,MATCH(Input!$C$31,$B$4:$B$620,1),0,1,1)),$H$4,0,1),0)</f>
        <v>0</v>
      </c>
      <c r="F659" s="78" t="n">
        <f aca="false">($F658+$D659+$E659)*(1+Input!$C$43/(100*12))</f>
        <v>0</v>
      </c>
    </row>
    <row r="660" customFormat="false" ht="12.8" hidden="false" customHeight="false" outlineLevel="0" collapsed="false">
      <c r="A660" s="76" t="n">
        <v>656</v>
      </c>
      <c r="B660" s="77" t="n">
        <f aca="false">EOMONTH(Input!$C$7,A660)</f>
        <v>62883</v>
      </c>
      <c r="D660" s="78" t="n">
        <f aca="false">IF(AND($B660&lt;Input!$C$31,$B660&lt;Input!$G$31),Input!$C$44,0)</f>
        <v>0</v>
      </c>
      <c r="E660" s="78" t="n">
        <f aca="true">IF(AND($B660&gt;Input!$C$31,$B660&lt;Input!$C$25),PMT(Input!$C$43/(100*12),(OFFSET($A$4,MATCH(Input!$C$25,$B$4:$B$1004,1),0,1,1)-OFFSET($A$4,MATCH(Input!$C$31,$B$4:$B$620,1),0,1,1)),$H$4,0,1),0)</f>
        <v>0</v>
      </c>
      <c r="F660" s="78" t="n">
        <f aca="false">($F659+$D660+$E660)*(1+Input!$C$43/(100*12))</f>
        <v>0</v>
      </c>
    </row>
    <row r="661" customFormat="false" ht="12.8" hidden="false" customHeight="false" outlineLevel="0" collapsed="false">
      <c r="A661" s="76" t="n">
        <v>657</v>
      </c>
      <c r="B661" s="77" t="n">
        <f aca="false">EOMONTH(Input!$C$7,A661)</f>
        <v>62914</v>
      </c>
      <c r="D661" s="78" t="n">
        <f aca="false">IF(AND($B661&lt;Input!$C$31,$B661&lt;Input!$G$31),Input!$C$44,0)</f>
        <v>0</v>
      </c>
      <c r="E661" s="78" t="n">
        <f aca="true">IF(AND($B661&gt;Input!$C$31,$B661&lt;Input!$C$25),PMT(Input!$C$43/(100*12),(OFFSET($A$4,MATCH(Input!$C$25,$B$4:$B$1004,1),0,1,1)-OFFSET($A$4,MATCH(Input!$C$31,$B$4:$B$620,1),0,1,1)),$H$4,0,1),0)</f>
        <v>0</v>
      </c>
      <c r="F661" s="78" t="n">
        <f aca="false">($F660+$D661+$E661)*(1+Input!$C$43/(100*12))</f>
        <v>0</v>
      </c>
    </row>
    <row r="662" customFormat="false" ht="12.8" hidden="false" customHeight="false" outlineLevel="0" collapsed="false">
      <c r="A662" s="76" t="n">
        <v>658</v>
      </c>
      <c r="B662" s="77" t="n">
        <f aca="false">EOMONTH(Input!$C$7,A662)</f>
        <v>62944</v>
      </c>
      <c r="D662" s="78" t="n">
        <f aca="false">IF(AND($B662&lt;Input!$C$31,$B662&lt;Input!$G$31),Input!$C$44,0)</f>
        <v>0</v>
      </c>
      <c r="E662" s="78" t="n">
        <f aca="true">IF(AND($B662&gt;Input!$C$31,$B662&lt;Input!$C$25),PMT(Input!$C$43/(100*12),(OFFSET($A$4,MATCH(Input!$C$25,$B$4:$B$1004,1),0,1,1)-OFFSET($A$4,MATCH(Input!$C$31,$B$4:$B$620,1),0,1,1)),$H$4,0,1),0)</f>
        <v>0</v>
      </c>
      <c r="F662" s="78" t="n">
        <f aca="false">($F661+$D662+$E662)*(1+Input!$C$43/(100*12))</f>
        <v>0</v>
      </c>
    </row>
    <row r="663" customFormat="false" ht="12.8" hidden="false" customHeight="false" outlineLevel="0" collapsed="false">
      <c r="A663" s="76" t="n">
        <v>659</v>
      </c>
      <c r="B663" s="77" t="n">
        <f aca="false">EOMONTH(Input!$C$7,A663)</f>
        <v>62975</v>
      </c>
      <c r="D663" s="78" t="n">
        <f aca="false">IF(AND($B663&lt;Input!$C$31,$B663&lt;Input!$G$31),Input!$C$44,0)</f>
        <v>0</v>
      </c>
      <c r="E663" s="78" t="n">
        <f aca="true">IF(AND($B663&gt;Input!$C$31,$B663&lt;Input!$C$25),PMT(Input!$C$43/(100*12),(OFFSET($A$4,MATCH(Input!$C$25,$B$4:$B$1004,1),0,1,1)-OFFSET($A$4,MATCH(Input!$C$31,$B$4:$B$620,1),0,1,1)),$H$4,0,1),0)</f>
        <v>0</v>
      </c>
      <c r="F663" s="78" t="n">
        <f aca="false">($F662+$D663+$E663)*(1+Input!$C$43/(100*12))</f>
        <v>0</v>
      </c>
    </row>
    <row r="664" customFormat="false" ht="12.8" hidden="false" customHeight="false" outlineLevel="0" collapsed="false">
      <c r="A664" s="76" t="n">
        <v>660</v>
      </c>
      <c r="B664" s="77" t="n">
        <f aca="false">EOMONTH(Input!$C$7,A664)</f>
        <v>63005</v>
      </c>
      <c r="D664" s="78" t="n">
        <f aca="false">IF(AND($B664&lt;Input!$C$31,$B664&lt;Input!$G$31),Input!$C$44,0)</f>
        <v>0</v>
      </c>
      <c r="E664" s="78" t="n">
        <f aca="true">IF(AND($B664&gt;Input!$C$31,$B664&lt;Input!$C$25),PMT(Input!$C$43/(100*12),(OFFSET($A$4,MATCH(Input!$C$25,$B$4:$B$1004,1),0,1,1)-OFFSET($A$4,MATCH(Input!$C$31,$B$4:$B$620,1),0,1,1)),$H$4,0,1),0)</f>
        <v>0</v>
      </c>
      <c r="F664" s="78" t="n">
        <f aca="false">($F663+$D664+$E664)*(1+Input!$C$43/(100*12))</f>
        <v>0</v>
      </c>
    </row>
    <row r="665" customFormat="false" ht="12.8" hidden="false" customHeight="false" outlineLevel="0" collapsed="false">
      <c r="A665" s="76" t="n">
        <v>661</v>
      </c>
      <c r="B665" s="77" t="n">
        <f aca="false">EOMONTH(Input!$C$7,A665)</f>
        <v>63036</v>
      </c>
      <c r="D665" s="78" t="n">
        <f aca="false">IF(AND($B665&lt;Input!$C$31,$B665&lt;Input!$G$31),Input!$C$44,0)</f>
        <v>0</v>
      </c>
      <c r="E665" s="78" t="n">
        <f aca="true">IF(AND($B665&gt;Input!$C$31,$B665&lt;Input!$C$25),PMT(Input!$C$43/(100*12),(OFFSET($A$4,MATCH(Input!$C$25,$B$4:$B$1004,1),0,1,1)-OFFSET($A$4,MATCH(Input!$C$31,$B$4:$B$620,1),0,1,1)),$H$4,0,1),0)</f>
        <v>0</v>
      </c>
      <c r="F665" s="78" t="n">
        <f aca="false">($F664+$D665+$E665)*(1+Input!$C$43/(100*12))</f>
        <v>0</v>
      </c>
    </row>
    <row r="666" customFormat="false" ht="12.8" hidden="false" customHeight="false" outlineLevel="0" collapsed="false">
      <c r="A666" s="76" t="n">
        <v>662</v>
      </c>
      <c r="B666" s="77" t="n">
        <f aca="false">EOMONTH(Input!$C$7,A666)</f>
        <v>63067</v>
      </c>
      <c r="D666" s="78" t="n">
        <f aca="false">IF(AND($B666&lt;Input!$C$31,$B666&lt;Input!$G$31),Input!$C$44,0)</f>
        <v>0</v>
      </c>
      <c r="E666" s="78" t="n">
        <f aca="true">IF(AND($B666&gt;Input!$C$31,$B666&lt;Input!$C$25),PMT(Input!$C$43/(100*12),(OFFSET($A$4,MATCH(Input!$C$25,$B$4:$B$1004,1),0,1,1)-OFFSET($A$4,MATCH(Input!$C$31,$B$4:$B$620,1),0,1,1)),$H$4,0,1),0)</f>
        <v>0</v>
      </c>
      <c r="F666" s="78" t="n">
        <f aca="false">($F665+$D666+$E666)*(1+Input!$C$43/(100*12))</f>
        <v>0</v>
      </c>
    </row>
    <row r="667" customFormat="false" ht="12.8" hidden="false" customHeight="false" outlineLevel="0" collapsed="false">
      <c r="A667" s="76" t="n">
        <v>663</v>
      </c>
      <c r="B667" s="77" t="n">
        <f aca="false">EOMONTH(Input!$C$7,A667)</f>
        <v>63097</v>
      </c>
      <c r="D667" s="78" t="n">
        <f aca="false">IF(AND($B667&lt;Input!$C$31,$B667&lt;Input!$G$31),Input!$C$44,0)</f>
        <v>0</v>
      </c>
      <c r="E667" s="78" t="n">
        <f aca="true">IF(AND($B667&gt;Input!$C$31,$B667&lt;Input!$C$25),PMT(Input!$C$43/(100*12),(OFFSET($A$4,MATCH(Input!$C$25,$B$4:$B$1004,1),0,1,1)-OFFSET($A$4,MATCH(Input!$C$31,$B$4:$B$620,1),0,1,1)),$H$4,0,1),0)</f>
        <v>0</v>
      </c>
      <c r="F667" s="78" t="n">
        <f aca="false">($F666+$D667+$E667)*(1+Input!$C$43/(100*12))</f>
        <v>0</v>
      </c>
    </row>
    <row r="668" customFormat="false" ht="12.8" hidden="false" customHeight="false" outlineLevel="0" collapsed="false">
      <c r="A668" s="76" t="n">
        <v>664</v>
      </c>
      <c r="B668" s="77" t="n">
        <f aca="false">EOMONTH(Input!$C$7,A668)</f>
        <v>63128</v>
      </c>
      <c r="D668" s="78" t="n">
        <f aca="false">IF(AND($B668&lt;Input!$C$31,$B668&lt;Input!$G$31),Input!$C$44,0)</f>
        <v>0</v>
      </c>
      <c r="E668" s="78" t="n">
        <f aca="true">IF(AND($B668&gt;Input!$C$31,$B668&lt;Input!$C$25),PMT(Input!$C$43/(100*12),(OFFSET($A$4,MATCH(Input!$C$25,$B$4:$B$1004,1),0,1,1)-OFFSET($A$4,MATCH(Input!$C$31,$B$4:$B$620,1),0,1,1)),$H$4,0,1),0)</f>
        <v>0</v>
      </c>
      <c r="F668" s="78" t="n">
        <f aca="false">($F667+$D668+$E668)*(1+Input!$C$43/(100*12))</f>
        <v>0</v>
      </c>
    </row>
    <row r="669" customFormat="false" ht="12.8" hidden="false" customHeight="false" outlineLevel="0" collapsed="false">
      <c r="A669" s="76" t="n">
        <v>665</v>
      </c>
      <c r="B669" s="77" t="n">
        <f aca="false">EOMONTH(Input!$C$7,A669)</f>
        <v>63158</v>
      </c>
      <c r="D669" s="78" t="n">
        <f aca="false">IF(AND($B669&lt;Input!$C$31,$B669&lt;Input!$G$31),Input!$C$44,0)</f>
        <v>0</v>
      </c>
      <c r="E669" s="78" t="n">
        <f aca="true">IF(AND($B669&gt;Input!$C$31,$B669&lt;Input!$C$25),PMT(Input!$C$43/(100*12),(OFFSET($A$4,MATCH(Input!$C$25,$B$4:$B$1004,1),0,1,1)-OFFSET($A$4,MATCH(Input!$C$31,$B$4:$B$620,1),0,1,1)),$H$4,0,1),0)</f>
        <v>0</v>
      </c>
      <c r="F669" s="78" t="n">
        <f aca="false">($F668+$D669+$E669)*(1+Input!$C$43/(100*12))</f>
        <v>0</v>
      </c>
    </row>
    <row r="670" customFormat="false" ht="12.8" hidden="false" customHeight="false" outlineLevel="0" collapsed="false">
      <c r="A670" s="76" t="n">
        <v>666</v>
      </c>
      <c r="B670" s="77" t="n">
        <f aca="false">EOMONTH(Input!$C$7,A670)</f>
        <v>63189</v>
      </c>
      <c r="D670" s="78" t="n">
        <f aca="false">IF(AND($B670&lt;Input!$C$31,$B670&lt;Input!$G$31),Input!$C$44,0)</f>
        <v>0</v>
      </c>
      <c r="E670" s="78" t="n">
        <f aca="true">IF(AND($B670&gt;Input!$C$31,$B670&lt;Input!$C$25),PMT(Input!$C$43/(100*12),(OFFSET($A$4,MATCH(Input!$C$25,$B$4:$B$1004,1),0,1,1)-OFFSET($A$4,MATCH(Input!$C$31,$B$4:$B$620,1),0,1,1)),$H$4,0,1),0)</f>
        <v>0</v>
      </c>
      <c r="F670" s="78" t="n">
        <f aca="false">($F669+$D670+$E670)*(1+Input!$C$43/(100*12))</f>
        <v>0</v>
      </c>
    </row>
    <row r="671" customFormat="false" ht="12.8" hidden="false" customHeight="false" outlineLevel="0" collapsed="false">
      <c r="A671" s="76" t="n">
        <v>667</v>
      </c>
      <c r="B671" s="77" t="n">
        <f aca="false">EOMONTH(Input!$C$7,A671)</f>
        <v>63220</v>
      </c>
      <c r="D671" s="78" t="n">
        <f aca="false">IF(AND($B671&lt;Input!$C$31,$B671&lt;Input!$G$31),Input!$C$44,0)</f>
        <v>0</v>
      </c>
      <c r="E671" s="78" t="n">
        <f aca="true">IF(AND($B671&gt;Input!$C$31,$B671&lt;Input!$C$25),PMT(Input!$C$43/(100*12),(OFFSET($A$4,MATCH(Input!$C$25,$B$4:$B$1004,1),0,1,1)-OFFSET($A$4,MATCH(Input!$C$31,$B$4:$B$620,1),0,1,1)),$H$4,0,1),0)</f>
        <v>0</v>
      </c>
      <c r="F671" s="78" t="n">
        <f aca="false">($F670+$D671+$E671)*(1+Input!$C$43/(100*12))</f>
        <v>0</v>
      </c>
    </row>
    <row r="672" customFormat="false" ht="12.8" hidden="false" customHeight="false" outlineLevel="0" collapsed="false">
      <c r="A672" s="76" t="n">
        <v>668</v>
      </c>
      <c r="B672" s="77" t="n">
        <f aca="false">EOMONTH(Input!$C$7,A672)</f>
        <v>63248</v>
      </c>
      <c r="D672" s="78" t="n">
        <f aca="false">IF(AND($B672&lt;Input!$C$31,$B672&lt;Input!$G$31),Input!$C$44,0)</f>
        <v>0</v>
      </c>
      <c r="E672" s="78" t="n">
        <f aca="true">IF(AND($B672&gt;Input!$C$31,$B672&lt;Input!$C$25),PMT(Input!$C$43/(100*12),(OFFSET($A$4,MATCH(Input!$C$25,$B$4:$B$1004,1),0,1,1)-OFFSET($A$4,MATCH(Input!$C$31,$B$4:$B$620,1),0,1,1)),$H$4,0,1),0)</f>
        <v>0</v>
      </c>
      <c r="F672" s="78" t="n">
        <f aca="false">($F671+$D672+$E672)*(1+Input!$C$43/(100*12))</f>
        <v>0</v>
      </c>
    </row>
    <row r="673" customFormat="false" ht="12.8" hidden="false" customHeight="false" outlineLevel="0" collapsed="false">
      <c r="A673" s="76" t="n">
        <v>669</v>
      </c>
      <c r="B673" s="77" t="n">
        <f aca="false">EOMONTH(Input!$C$7,A673)</f>
        <v>63279</v>
      </c>
      <c r="D673" s="78" t="n">
        <f aca="false">IF(AND($B673&lt;Input!$C$31,$B673&lt;Input!$G$31),Input!$C$44,0)</f>
        <v>0</v>
      </c>
      <c r="E673" s="78" t="n">
        <f aca="true">IF(AND($B673&gt;Input!$C$31,$B673&lt;Input!$C$25),PMT(Input!$C$43/(100*12),(OFFSET($A$4,MATCH(Input!$C$25,$B$4:$B$1004,1),0,1,1)-OFFSET($A$4,MATCH(Input!$C$31,$B$4:$B$620,1),0,1,1)),$H$4,0,1),0)</f>
        <v>0</v>
      </c>
      <c r="F673" s="78" t="n">
        <f aca="false">($F672+$D673+$E673)*(1+Input!$C$43/(100*12))</f>
        <v>0</v>
      </c>
    </row>
    <row r="674" customFormat="false" ht="12.8" hidden="false" customHeight="false" outlineLevel="0" collapsed="false">
      <c r="A674" s="76" t="n">
        <v>670</v>
      </c>
      <c r="B674" s="77" t="n">
        <f aca="false">EOMONTH(Input!$C$7,A674)</f>
        <v>63309</v>
      </c>
      <c r="D674" s="78" t="n">
        <f aca="false">IF(AND($B674&lt;Input!$C$31,$B674&lt;Input!$G$31),Input!$C$44,0)</f>
        <v>0</v>
      </c>
      <c r="E674" s="78" t="n">
        <f aca="true">IF(AND($B674&gt;Input!$C$31,$B674&lt;Input!$C$25),PMT(Input!$C$43/(100*12),(OFFSET($A$4,MATCH(Input!$C$25,$B$4:$B$1004,1),0,1,1)-OFFSET($A$4,MATCH(Input!$C$31,$B$4:$B$620,1),0,1,1)),$H$4,0,1),0)</f>
        <v>0</v>
      </c>
      <c r="F674" s="78" t="n">
        <f aca="false">($F673+$D674+$E674)*(1+Input!$C$43/(100*12))</f>
        <v>0</v>
      </c>
    </row>
    <row r="675" customFormat="false" ht="12.8" hidden="false" customHeight="false" outlineLevel="0" collapsed="false">
      <c r="A675" s="76" t="n">
        <v>671</v>
      </c>
      <c r="B675" s="77" t="n">
        <f aca="false">EOMONTH(Input!$C$7,A675)</f>
        <v>63340</v>
      </c>
      <c r="D675" s="78" t="n">
        <f aca="false">IF(AND($B675&lt;Input!$C$31,$B675&lt;Input!$G$31),Input!$C$44,0)</f>
        <v>0</v>
      </c>
      <c r="E675" s="78" t="n">
        <f aca="true">IF(AND($B675&gt;Input!$C$31,$B675&lt;Input!$C$25),PMT(Input!$C$43/(100*12),(OFFSET($A$4,MATCH(Input!$C$25,$B$4:$B$1004,1),0,1,1)-OFFSET($A$4,MATCH(Input!$C$31,$B$4:$B$620,1),0,1,1)),$H$4,0,1),0)</f>
        <v>0</v>
      </c>
      <c r="F675" s="78" t="n">
        <f aca="false">($F674+$D675+$E675)*(1+Input!$C$43/(100*12))</f>
        <v>0</v>
      </c>
    </row>
    <row r="676" customFormat="false" ht="12.8" hidden="false" customHeight="false" outlineLevel="0" collapsed="false">
      <c r="A676" s="76" t="n">
        <v>672</v>
      </c>
      <c r="B676" s="77" t="n">
        <f aca="false">EOMONTH(Input!$C$7,A676)</f>
        <v>63370</v>
      </c>
      <c r="D676" s="78" t="n">
        <f aca="false">IF(AND($B676&lt;Input!$C$31,$B676&lt;Input!$G$31),Input!$C$44,0)</f>
        <v>0</v>
      </c>
      <c r="E676" s="78" t="n">
        <f aca="true">IF(AND($B676&gt;Input!$C$31,$B676&lt;Input!$C$25),PMT(Input!$C$43/(100*12),(OFFSET($A$4,MATCH(Input!$C$25,$B$4:$B$1004,1),0,1,1)-OFFSET($A$4,MATCH(Input!$C$31,$B$4:$B$620,1),0,1,1)),$H$4,0,1),0)</f>
        <v>0</v>
      </c>
      <c r="F676" s="78" t="n">
        <f aca="false">($F675+$D676+$E676)*(1+Input!$C$43/(100*12))</f>
        <v>0</v>
      </c>
    </row>
    <row r="677" customFormat="false" ht="12.8" hidden="false" customHeight="false" outlineLevel="0" collapsed="false">
      <c r="A677" s="76" t="n">
        <v>673</v>
      </c>
      <c r="B677" s="77" t="n">
        <f aca="false">EOMONTH(Input!$C$7,A677)</f>
        <v>63401</v>
      </c>
      <c r="D677" s="78" t="n">
        <f aca="false">IF(AND($B677&lt;Input!$C$31,$B677&lt;Input!$G$31),Input!$C$44,0)</f>
        <v>0</v>
      </c>
      <c r="E677" s="78" t="n">
        <f aca="true">IF(AND($B677&gt;Input!$C$31,$B677&lt;Input!$C$25),PMT(Input!$C$43/(100*12),(OFFSET($A$4,MATCH(Input!$C$25,$B$4:$B$1004,1),0,1,1)-OFFSET($A$4,MATCH(Input!$C$31,$B$4:$B$620,1),0,1,1)),$H$4,0,1),0)</f>
        <v>0</v>
      </c>
      <c r="F677" s="78" t="n">
        <f aca="false">($F676+$D677+$E677)*(1+Input!$C$43/(100*12))</f>
        <v>0</v>
      </c>
    </row>
    <row r="678" customFormat="false" ht="12.8" hidden="false" customHeight="false" outlineLevel="0" collapsed="false">
      <c r="A678" s="76" t="n">
        <v>674</v>
      </c>
      <c r="B678" s="77" t="n">
        <f aca="false">EOMONTH(Input!$C$7,A678)</f>
        <v>63432</v>
      </c>
      <c r="D678" s="78" t="n">
        <f aca="false">IF(AND($B678&lt;Input!$C$31,$B678&lt;Input!$G$31),Input!$C$44,0)</f>
        <v>0</v>
      </c>
      <c r="E678" s="78" t="n">
        <f aca="true">IF(AND($B678&gt;Input!$C$31,$B678&lt;Input!$C$25),PMT(Input!$C$43/(100*12),(OFFSET($A$4,MATCH(Input!$C$25,$B$4:$B$1004,1),0,1,1)-OFFSET($A$4,MATCH(Input!$C$31,$B$4:$B$620,1),0,1,1)),$H$4,0,1),0)</f>
        <v>0</v>
      </c>
      <c r="F678" s="78" t="n">
        <f aca="false">($F677+$D678+$E678)*(1+Input!$C$43/(100*12))</f>
        <v>0</v>
      </c>
    </row>
    <row r="679" customFormat="false" ht="12.8" hidden="false" customHeight="false" outlineLevel="0" collapsed="false">
      <c r="A679" s="76" t="n">
        <v>675</v>
      </c>
      <c r="B679" s="77" t="n">
        <f aca="false">EOMONTH(Input!$C$7,A679)</f>
        <v>63462</v>
      </c>
      <c r="D679" s="78" t="n">
        <f aca="false">IF(AND($B679&lt;Input!$C$31,$B679&lt;Input!$G$31),Input!$C$44,0)</f>
        <v>0</v>
      </c>
      <c r="E679" s="78" t="n">
        <f aca="true">IF(AND($B679&gt;Input!$C$31,$B679&lt;Input!$C$25),PMT(Input!$C$43/(100*12),(OFFSET($A$4,MATCH(Input!$C$25,$B$4:$B$1004,1),0,1,1)-OFFSET($A$4,MATCH(Input!$C$31,$B$4:$B$620,1),0,1,1)),$H$4,0,1),0)</f>
        <v>0</v>
      </c>
      <c r="F679" s="78" t="n">
        <f aca="false">($F678+$D679+$E679)*(1+Input!$C$43/(100*12))</f>
        <v>0</v>
      </c>
    </row>
    <row r="680" customFormat="false" ht="12.8" hidden="false" customHeight="false" outlineLevel="0" collapsed="false">
      <c r="A680" s="76" t="n">
        <v>676</v>
      </c>
      <c r="B680" s="77" t="n">
        <f aca="false">EOMONTH(Input!$C$7,A680)</f>
        <v>63493</v>
      </c>
      <c r="D680" s="78" t="n">
        <f aca="false">IF(AND($B680&lt;Input!$C$31,$B680&lt;Input!$G$31),Input!$C$44,0)</f>
        <v>0</v>
      </c>
      <c r="E680" s="78" t="n">
        <f aca="true">IF(AND($B680&gt;Input!$C$31,$B680&lt;Input!$C$25),PMT(Input!$C$43/(100*12),(OFFSET($A$4,MATCH(Input!$C$25,$B$4:$B$1004,1),0,1,1)-OFFSET($A$4,MATCH(Input!$C$31,$B$4:$B$620,1),0,1,1)),$H$4,0,1),0)</f>
        <v>0</v>
      </c>
      <c r="F680" s="78" t="n">
        <f aca="false">($F679+$D680+$E680)*(1+Input!$C$43/(100*12))</f>
        <v>0</v>
      </c>
    </row>
    <row r="681" customFormat="false" ht="12.8" hidden="false" customHeight="false" outlineLevel="0" collapsed="false">
      <c r="A681" s="76" t="n">
        <v>677</v>
      </c>
      <c r="B681" s="77" t="n">
        <f aca="false">EOMONTH(Input!$C$7,A681)</f>
        <v>63523</v>
      </c>
      <c r="D681" s="78" t="n">
        <f aca="false">IF(AND($B681&lt;Input!$C$31,$B681&lt;Input!$G$31),Input!$C$44,0)</f>
        <v>0</v>
      </c>
      <c r="E681" s="78" t="n">
        <f aca="true">IF(AND($B681&gt;Input!$C$31,$B681&lt;Input!$C$25),PMT(Input!$C$43/(100*12),(OFFSET($A$4,MATCH(Input!$C$25,$B$4:$B$1004,1),0,1,1)-OFFSET($A$4,MATCH(Input!$C$31,$B$4:$B$620,1),0,1,1)),$H$4,0,1),0)</f>
        <v>0</v>
      </c>
      <c r="F681" s="78" t="n">
        <f aca="false">($F680+$D681+$E681)*(1+Input!$C$43/(100*12))</f>
        <v>0</v>
      </c>
    </row>
    <row r="682" customFormat="false" ht="12.8" hidden="false" customHeight="false" outlineLevel="0" collapsed="false">
      <c r="A682" s="76" t="n">
        <v>678</v>
      </c>
      <c r="B682" s="77" t="n">
        <f aca="false">EOMONTH(Input!$C$7,A682)</f>
        <v>63554</v>
      </c>
      <c r="D682" s="78" t="n">
        <f aca="false">IF(AND($B682&lt;Input!$C$31,$B682&lt;Input!$G$31),Input!$C$44,0)</f>
        <v>0</v>
      </c>
      <c r="E682" s="78" t="n">
        <f aca="true">IF(AND($B682&gt;Input!$C$31,$B682&lt;Input!$C$25),PMT(Input!$C$43/(100*12),(OFFSET($A$4,MATCH(Input!$C$25,$B$4:$B$1004,1),0,1,1)-OFFSET($A$4,MATCH(Input!$C$31,$B$4:$B$620,1),0,1,1)),$H$4,0,1),0)</f>
        <v>0</v>
      </c>
      <c r="F682" s="78" t="n">
        <f aca="false">($F681+$D682+$E682)*(1+Input!$C$43/(100*12))</f>
        <v>0</v>
      </c>
    </row>
    <row r="683" customFormat="false" ht="12.8" hidden="false" customHeight="false" outlineLevel="0" collapsed="false">
      <c r="A683" s="76" t="n">
        <v>679</v>
      </c>
      <c r="B683" s="77" t="n">
        <f aca="false">EOMONTH(Input!$C$7,A683)</f>
        <v>63585</v>
      </c>
      <c r="D683" s="78" t="n">
        <f aca="false">IF(AND($B683&lt;Input!$C$31,$B683&lt;Input!$G$31),Input!$C$44,0)</f>
        <v>0</v>
      </c>
      <c r="E683" s="78" t="n">
        <f aca="true">IF(AND($B683&gt;Input!$C$31,$B683&lt;Input!$C$25),PMT(Input!$C$43/(100*12),(OFFSET($A$4,MATCH(Input!$C$25,$B$4:$B$1004,1),0,1,1)-OFFSET($A$4,MATCH(Input!$C$31,$B$4:$B$620,1),0,1,1)),$H$4,0,1),0)</f>
        <v>0</v>
      </c>
      <c r="F683" s="78" t="n">
        <f aca="false">($F682+$D683+$E683)*(1+Input!$C$43/(100*12))</f>
        <v>0</v>
      </c>
    </row>
    <row r="684" customFormat="false" ht="12.8" hidden="false" customHeight="false" outlineLevel="0" collapsed="false">
      <c r="A684" s="76" t="n">
        <v>680</v>
      </c>
      <c r="B684" s="77" t="n">
        <f aca="false">EOMONTH(Input!$C$7,A684)</f>
        <v>63613</v>
      </c>
      <c r="D684" s="78" t="n">
        <f aca="false">IF(AND($B684&lt;Input!$C$31,$B684&lt;Input!$G$31),Input!$C$44,0)</f>
        <v>0</v>
      </c>
      <c r="E684" s="78" t="n">
        <f aca="true">IF(AND($B684&gt;Input!$C$31,$B684&lt;Input!$C$25),PMT(Input!$C$43/(100*12),(OFFSET($A$4,MATCH(Input!$C$25,$B$4:$B$1004,1),0,1,1)-OFFSET($A$4,MATCH(Input!$C$31,$B$4:$B$620,1),0,1,1)),$H$4,0,1),0)</f>
        <v>0</v>
      </c>
      <c r="F684" s="78" t="n">
        <f aca="false">($F683+$D684+$E684)*(1+Input!$C$43/(100*12))</f>
        <v>0</v>
      </c>
    </row>
    <row r="685" customFormat="false" ht="12.8" hidden="false" customHeight="false" outlineLevel="0" collapsed="false">
      <c r="A685" s="76" t="n">
        <v>681</v>
      </c>
      <c r="B685" s="77" t="n">
        <f aca="false">EOMONTH(Input!$C$7,A685)</f>
        <v>63644</v>
      </c>
      <c r="D685" s="78" t="n">
        <f aca="false">IF(AND($B685&lt;Input!$C$31,$B685&lt;Input!$G$31),Input!$C$44,0)</f>
        <v>0</v>
      </c>
      <c r="E685" s="78" t="n">
        <f aca="true">IF(AND($B685&gt;Input!$C$31,$B685&lt;Input!$C$25),PMT(Input!$C$43/(100*12),(OFFSET($A$4,MATCH(Input!$C$25,$B$4:$B$1004,1),0,1,1)-OFFSET($A$4,MATCH(Input!$C$31,$B$4:$B$620,1),0,1,1)),$H$4,0,1),0)</f>
        <v>0</v>
      </c>
      <c r="F685" s="78" t="n">
        <f aca="false">($F684+$D685+$E685)*(1+Input!$C$43/(100*12))</f>
        <v>0</v>
      </c>
    </row>
    <row r="686" customFormat="false" ht="12.8" hidden="false" customHeight="false" outlineLevel="0" collapsed="false">
      <c r="A686" s="76" t="n">
        <v>682</v>
      </c>
      <c r="B686" s="77" t="n">
        <f aca="false">EOMONTH(Input!$C$7,A686)</f>
        <v>63674</v>
      </c>
      <c r="D686" s="78" t="n">
        <f aca="false">IF(AND($B686&lt;Input!$C$31,$B686&lt;Input!$G$31),Input!$C$44,0)</f>
        <v>0</v>
      </c>
      <c r="E686" s="78" t="n">
        <f aca="true">IF(AND($B686&gt;Input!$C$31,$B686&lt;Input!$C$25),PMT(Input!$C$43/(100*12),(OFFSET($A$4,MATCH(Input!$C$25,$B$4:$B$1004,1),0,1,1)-OFFSET($A$4,MATCH(Input!$C$31,$B$4:$B$620,1),0,1,1)),$H$4,0,1),0)</f>
        <v>0</v>
      </c>
      <c r="F686" s="78" t="n">
        <f aca="false">($F685+$D686+$E686)*(1+Input!$C$43/(100*12))</f>
        <v>0</v>
      </c>
    </row>
    <row r="687" customFormat="false" ht="12.8" hidden="false" customHeight="false" outlineLevel="0" collapsed="false">
      <c r="A687" s="76" t="n">
        <v>683</v>
      </c>
      <c r="B687" s="77" t="n">
        <f aca="false">EOMONTH(Input!$C$7,A687)</f>
        <v>63705</v>
      </c>
      <c r="D687" s="78" t="n">
        <f aca="false">IF(AND($B687&lt;Input!$C$31,$B687&lt;Input!$G$31),Input!$C$44,0)</f>
        <v>0</v>
      </c>
      <c r="E687" s="78" t="n">
        <f aca="true">IF(AND($B687&gt;Input!$C$31,$B687&lt;Input!$C$25),PMT(Input!$C$43/(100*12),(OFFSET($A$4,MATCH(Input!$C$25,$B$4:$B$1004,1),0,1,1)-OFFSET($A$4,MATCH(Input!$C$31,$B$4:$B$620,1),0,1,1)),$H$4,0,1),0)</f>
        <v>0</v>
      </c>
      <c r="F687" s="78" t="n">
        <f aca="false">($F686+$D687+$E687)*(1+Input!$C$43/(100*12))</f>
        <v>0</v>
      </c>
    </row>
    <row r="688" customFormat="false" ht="12.8" hidden="false" customHeight="false" outlineLevel="0" collapsed="false">
      <c r="A688" s="76" t="n">
        <v>684</v>
      </c>
      <c r="B688" s="77" t="n">
        <f aca="false">EOMONTH(Input!$C$7,A688)</f>
        <v>63735</v>
      </c>
      <c r="D688" s="78" t="n">
        <f aca="false">IF(AND($B688&lt;Input!$C$31,$B688&lt;Input!$G$31),Input!$C$44,0)</f>
        <v>0</v>
      </c>
      <c r="E688" s="78" t="n">
        <f aca="true">IF(AND($B688&gt;Input!$C$31,$B688&lt;Input!$C$25),PMT(Input!$C$43/(100*12),(OFFSET($A$4,MATCH(Input!$C$25,$B$4:$B$1004,1),0,1,1)-OFFSET($A$4,MATCH(Input!$C$31,$B$4:$B$620,1),0,1,1)),$H$4,0,1),0)</f>
        <v>0</v>
      </c>
      <c r="F688" s="78" t="n">
        <f aca="false">($F687+$D688+$E688)*(1+Input!$C$43/(100*12))</f>
        <v>0</v>
      </c>
    </row>
    <row r="689" customFormat="false" ht="12.8" hidden="false" customHeight="false" outlineLevel="0" collapsed="false">
      <c r="A689" s="76" t="n">
        <v>685</v>
      </c>
      <c r="B689" s="77" t="n">
        <f aca="false">EOMONTH(Input!$C$7,A689)</f>
        <v>63766</v>
      </c>
      <c r="D689" s="78" t="n">
        <f aca="false">IF(AND($B689&lt;Input!$C$31,$B689&lt;Input!$G$31),Input!$C$44,0)</f>
        <v>0</v>
      </c>
      <c r="E689" s="78" t="n">
        <f aca="true">IF(AND($B689&gt;Input!$C$31,$B689&lt;Input!$C$25),PMT(Input!$C$43/(100*12),(OFFSET($A$4,MATCH(Input!$C$25,$B$4:$B$1004,1),0,1,1)-OFFSET($A$4,MATCH(Input!$C$31,$B$4:$B$620,1),0,1,1)),$H$4,0,1),0)</f>
        <v>0</v>
      </c>
      <c r="F689" s="78" t="n">
        <f aca="false">($F688+$D689+$E689)*(1+Input!$C$43/(100*12))</f>
        <v>0</v>
      </c>
    </row>
    <row r="690" customFormat="false" ht="12.8" hidden="false" customHeight="false" outlineLevel="0" collapsed="false">
      <c r="A690" s="76" t="n">
        <v>686</v>
      </c>
      <c r="B690" s="77" t="n">
        <f aca="false">EOMONTH(Input!$C$7,A690)</f>
        <v>63797</v>
      </c>
      <c r="D690" s="78" t="n">
        <f aca="false">IF(AND($B690&lt;Input!$C$31,$B690&lt;Input!$G$31),Input!$C$44,0)</f>
        <v>0</v>
      </c>
      <c r="E690" s="78" t="n">
        <f aca="true">IF(AND($B690&gt;Input!$C$31,$B690&lt;Input!$C$25),PMT(Input!$C$43/(100*12),(OFFSET($A$4,MATCH(Input!$C$25,$B$4:$B$1004,1),0,1,1)-OFFSET($A$4,MATCH(Input!$C$31,$B$4:$B$620,1),0,1,1)),$H$4,0,1),0)</f>
        <v>0</v>
      </c>
      <c r="F690" s="78" t="n">
        <f aca="false">($F689+$D690+$E690)*(1+Input!$C$43/(100*12))</f>
        <v>0</v>
      </c>
    </row>
    <row r="691" customFormat="false" ht="12.8" hidden="false" customHeight="false" outlineLevel="0" collapsed="false">
      <c r="A691" s="76" t="n">
        <v>687</v>
      </c>
      <c r="B691" s="77" t="n">
        <f aca="false">EOMONTH(Input!$C$7,A691)</f>
        <v>63827</v>
      </c>
      <c r="D691" s="78" t="n">
        <f aca="false">IF(AND($B691&lt;Input!$C$31,$B691&lt;Input!$G$31),Input!$C$44,0)</f>
        <v>0</v>
      </c>
      <c r="E691" s="78" t="n">
        <f aca="true">IF(AND($B691&gt;Input!$C$31,$B691&lt;Input!$C$25),PMT(Input!$C$43/(100*12),(OFFSET($A$4,MATCH(Input!$C$25,$B$4:$B$1004,1),0,1,1)-OFFSET($A$4,MATCH(Input!$C$31,$B$4:$B$620,1),0,1,1)),$H$4,0,1),0)</f>
        <v>0</v>
      </c>
      <c r="F691" s="78" t="n">
        <f aca="false">($F690+$D691+$E691)*(1+Input!$C$43/(100*12))</f>
        <v>0</v>
      </c>
    </row>
    <row r="692" customFormat="false" ht="12.8" hidden="false" customHeight="false" outlineLevel="0" collapsed="false">
      <c r="A692" s="76" t="n">
        <v>688</v>
      </c>
      <c r="B692" s="77" t="n">
        <f aca="false">EOMONTH(Input!$C$7,A692)</f>
        <v>63858</v>
      </c>
      <c r="D692" s="78" t="n">
        <f aca="false">IF(AND($B692&lt;Input!$C$31,$B692&lt;Input!$G$31),Input!$C$44,0)</f>
        <v>0</v>
      </c>
      <c r="E692" s="78" t="n">
        <f aca="true">IF(AND($B692&gt;Input!$C$31,$B692&lt;Input!$C$25),PMT(Input!$C$43/(100*12),(OFFSET($A$4,MATCH(Input!$C$25,$B$4:$B$1004,1),0,1,1)-OFFSET($A$4,MATCH(Input!$C$31,$B$4:$B$620,1),0,1,1)),$H$4,0,1),0)</f>
        <v>0</v>
      </c>
      <c r="F692" s="78" t="n">
        <f aca="false">($F691+$D692+$E692)*(1+Input!$C$43/(100*12))</f>
        <v>0</v>
      </c>
    </row>
    <row r="693" customFormat="false" ht="12.8" hidden="false" customHeight="false" outlineLevel="0" collapsed="false">
      <c r="A693" s="76" t="n">
        <v>689</v>
      </c>
      <c r="B693" s="77" t="n">
        <f aca="false">EOMONTH(Input!$C$7,A693)</f>
        <v>63888</v>
      </c>
      <c r="D693" s="78" t="n">
        <f aca="false">IF(AND($B693&lt;Input!$C$31,$B693&lt;Input!$G$31),Input!$C$44,0)</f>
        <v>0</v>
      </c>
      <c r="E693" s="78" t="n">
        <f aca="true">IF(AND($B693&gt;Input!$C$31,$B693&lt;Input!$C$25),PMT(Input!$C$43/(100*12),(OFFSET($A$4,MATCH(Input!$C$25,$B$4:$B$1004,1),0,1,1)-OFFSET($A$4,MATCH(Input!$C$31,$B$4:$B$620,1),0,1,1)),$H$4,0,1),0)</f>
        <v>0</v>
      </c>
      <c r="F693" s="78" t="n">
        <f aca="false">($F692+$D693+$E693)*(1+Input!$C$43/(100*12))</f>
        <v>0</v>
      </c>
    </row>
    <row r="694" customFormat="false" ht="12.8" hidden="false" customHeight="false" outlineLevel="0" collapsed="false">
      <c r="A694" s="76" t="n">
        <v>690</v>
      </c>
      <c r="B694" s="77" t="n">
        <f aca="false">EOMONTH(Input!$C$7,A694)</f>
        <v>63919</v>
      </c>
      <c r="D694" s="78" t="n">
        <f aca="false">IF(AND($B694&lt;Input!$C$31,$B694&lt;Input!$G$31),Input!$C$44,0)</f>
        <v>0</v>
      </c>
      <c r="E694" s="78" t="n">
        <f aca="true">IF(AND($B694&gt;Input!$C$31,$B694&lt;Input!$C$25),PMT(Input!$C$43/(100*12),(OFFSET($A$4,MATCH(Input!$C$25,$B$4:$B$1004,1),0,1,1)-OFFSET($A$4,MATCH(Input!$C$31,$B$4:$B$620,1),0,1,1)),$H$4,0,1),0)</f>
        <v>0</v>
      </c>
      <c r="F694" s="78" t="n">
        <f aca="false">($F693+$D694+$E694)*(1+Input!$C$43/(100*12))</f>
        <v>0</v>
      </c>
    </row>
    <row r="695" customFormat="false" ht="12.8" hidden="false" customHeight="false" outlineLevel="0" collapsed="false">
      <c r="A695" s="76" t="n">
        <v>691</v>
      </c>
      <c r="B695" s="77" t="n">
        <f aca="false">EOMONTH(Input!$C$7,A695)</f>
        <v>63950</v>
      </c>
      <c r="D695" s="78" t="n">
        <f aca="false">IF(AND($B695&lt;Input!$C$31,$B695&lt;Input!$G$31),Input!$C$44,0)</f>
        <v>0</v>
      </c>
      <c r="E695" s="78" t="n">
        <f aca="true">IF(AND($B695&gt;Input!$C$31,$B695&lt;Input!$C$25),PMT(Input!$C$43/(100*12),(OFFSET($A$4,MATCH(Input!$C$25,$B$4:$B$1004,1),0,1,1)-OFFSET($A$4,MATCH(Input!$C$31,$B$4:$B$620,1),0,1,1)),$H$4,0,1),0)</f>
        <v>0</v>
      </c>
      <c r="F695" s="78" t="n">
        <f aca="false">($F694+$D695+$E695)*(1+Input!$C$43/(100*12))</f>
        <v>0</v>
      </c>
    </row>
    <row r="696" customFormat="false" ht="12.8" hidden="false" customHeight="false" outlineLevel="0" collapsed="false">
      <c r="A696" s="76" t="n">
        <v>692</v>
      </c>
      <c r="B696" s="77" t="n">
        <f aca="false">EOMONTH(Input!$C$7,A696)</f>
        <v>63978</v>
      </c>
      <c r="D696" s="78" t="n">
        <f aca="false">IF(AND($B696&lt;Input!$C$31,$B696&lt;Input!$G$31),Input!$C$44,0)</f>
        <v>0</v>
      </c>
      <c r="E696" s="78" t="n">
        <f aca="true">IF(AND($B696&gt;Input!$C$31,$B696&lt;Input!$C$25),PMT(Input!$C$43/(100*12),(OFFSET($A$4,MATCH(Input!$C$25,$B$4:$B$1004,1),0,1,1)-OFFSET($A$4,MATCH(Input!$C$31,$B$4:$B$620,1),0,1,1)),$H$4,0,1),0)</f>
        <v>0</v>
      </c>
      <c r="F696" s="78" t="n">
        <f aca="false">($F695+$D696+$E696)*(1+Input!$C$43/(100*12))</f>
        <v>0</v>
      </c>
    </row>
    <row r="697" customFormat="false" ht="12.8" hidden="false" customHeight="false" outlineLevel="0" collapsed="false">
      <c r="A697" s="76" t="n">
        <v>693</v>
      </c>
      <c r="B697" s="77" t="n">
        <f aca="false">EOMONTH(Input!$C$7,A697)</f>
        <v>64009</v>
      </c>
      <c r="D697" s="78" t="n">
        <f aca="false">IF(AND($B697&lt;Input!$C$31,$B697&lt;Input!$G$31),Input!$C$44,0)</f>
        <v>0</v>
      </c>
      <c r="E697" s="78" t="n">
        <f aca="true">IF(AND($B697&gt;Input!$C$31,$B697&lt;Input!$C$25),PMT(Input!$C$43/(100*12),(OFFSET($A$4,MATCH(Input!$C$25,$B$4:$B$1004,1),0,1,1)-OFFSET($A$4,MATCH(Input!$C$31,$B$4:$B$620,1),0,1,1)),$H$4,0,1),0)</f>
        <v>0</v>
      </c>
      <c r="F697" s="78" t="n">
        <f aca="false">($F696+$D697+$E697)*(1+Input!$C$43/(100*12))</f>
        <v>0</v>
      </c>
    </row>
    <row r="698" customFormat="false" ht="12.8" hidden="false" customHeight="false" outlineLevel="0" collapsed="false">
      <c r="A698" s="76" t="n">
        <v>694</v>
      </c>
      <c r="B698" s="77" t="n">
        <f aca="false">EOMONTH(Input!$C$7,A698)</f>
        <v>64039</v>
      </c>
      <c r="D698" s="78" t="n">
        <f aca="false">IF(AND($B698&lt;Input!$C$31,$B698&lt;Input!$G$31),Input!$C$44,0)</f>
        <v>0</v>
      </c>
      <c r="E698" s="78" t="n">
        <f aca="true">IF(AND($B698&gt;Input!$C$31,$B698&lt;Input!$C$25),PMT(Input!$C$43/(100*12),(OFFSET($A$4,MATCH(Input!$C$25,$B$4:$B$1004,1),0,1,1)-OFFSET($A$4,MATCH(Input!$C$31,$B$4:$B$620,1),0,1,1)),$H$4,0,1),0)</f>
        <v>0</v>
      </c>
      <c r="F698" s="78" t="n">
        <f aca="false">($F697+$D698+$E698)*(1+Input!$C$43/(100*12))</f>
        <v>0</v>
      </c>
    </row>
    <row r="699" customFormat="false" ht="12.8" hidden="false" customHeight="false" outlineLevel="0" collapsed="false">
      <c r="A699" s="76" t="n">
        <v>695</v>
      </c>
      <c r="B699" s="77" t="n">
        <f aca="false">EOMONTH(Input!$C$7,A699)</f>
        <v>64070</v>
      </c>
      <c r="D699" s="78" t="n">
        <f aca="false">IF(AND($B699&lt;Input!$C$31,$B699&lt;Input!$G$31),Input!$C$44,0)</f>
        <v>0</v>
      </c>
      <c r="E699" s="78" t="n">
        <f aca="true">IF(AND($B699&gt;Input!$C$31,$B699&lt;Input!$C$25),PMT(Input!$C$43/(100*12),(OFFSET($A$4,MATCH(Input!$C$25,$B$4:$B$1004,1),0,1,1)-OFFSET($A$4,MATCH(Input!$C$31,$B$4:$B$620,1),0,1,1)),$H$4,0,1),0)</f>
        <v>0</v>
      </c>
      <c r="F699" s="78" t="n">
        <f aca="false">($F698+$D699+$E699)*(1+Input!$C$43/(100*12))</f>
        <v>0</v>
      </c>
    </row>
    <row r="700" customFormat="false" ht="12.8" hidden="false" customHeight="false" outlineLevel="0" collapsed="false">
      <c r="A700" s="76" t="n">
        <v>696</v>
      </c>
      <c r="B700" s="77" t="n">
        <f aca="false">EOMONTH(Input!$C$7,A700)</f>
        <v>64100</v>
      </c>
      <c r="D700" s="78" t="n">
        <f aca="false">IF(AND($B700&lt;Input!$C$31,$B700&lt;Input!$G$31),Input!$C$44,0)</f>
        <v>0</v>
      </c>
      <c r="E700" s="78" t="n">
        <f aca="true">IF(AND($B700&gt;Input!$C$31,$B700&lt;Input!$C$25),PMT(Input!$C$43/(100*12),(OFFSET($A$4,MATCH(Input!$C$25,$B$4:$B$1004,1),0,1,1)-OFFSET($A$4,MATCH(Input!$C$31,$B$4:$B$620,1),0,1,1)),$H$4,0,1),0)</f>
        <v>0</v>
      </c>
      <c r="F700" s="78" t="n">
        <f aca="false">($F699+$D700+$E700)*(1+Input!$C$43/(100*12))</f>
        <v>0</v>
      </c>
    </row>
    <row r="701" customFormat="false" ht="12.8" hidden="false" customHeight="false" outlineLevel="0" collapsed="false">
      <c r="A701" s="76" t="n">
        <v>697</v>
      </c>
      <c r="B701" s="77" t="n">
        <f aca="false">EOMONTH(Input!$C$7,A701)</f>
        <v>64131</v>
      </c>
      <c r="D701" s="78" t="n">
        <f aca="false">IF(AND($B701&lt;Input!$C$31,$B701&lt;Input!$G$31),Input!$C$44,0)</f>
        <v>0</v>
      </c>
      <c r="E701" s="78" t="n">
        <f aca="true">IF(AND($B701&gt;Input!$C$31,$B701&lt;Input!$C$25),PMT(Input!$C$43/(100*12),(OFFSET($A$4,MATCH(Input!$C$25,$B$4:$B$1004,1),0,1,1)-OFFSET($A$4,MATCH(Input!$C$31,$B$4:$B$620,1),0,1,1)),$H$4,0,1),0)</f>
        <v>0</v>
      </c>
      <c r="F701" s="78" t="n">
        <f aca="false">($F700+$D701+$E701)*(1+Input!$C$43/(100*12))</f>
        <v>0</v>
      </c>
    </row>
    <row r="702" customFormat="false" ht="12.8" hidden="false" customHeight="false" outlineLevel="0" collapsed="false">
      <c r="A702" s="76" t="n">
        <v>698</v>
      </c>
      <c r="B702" s="77" t="n">
        <f aca="false">EOMONTH(Input!$C$7,A702)</f>
        <v>64162</v>
      </c>
      <c r="D702" s="78" t="n">
        <f aca="false">IF(AND($B702&lt;Input!$C$31,$B702&lt;Input!$G$31),Input!$C$44,0)</f>
        <v>0</v>
      </c>
      <c r="E702" s="78" t="n">
        <f aca="true">IF(AND($B702&gt;Input!$C$31,$B702&lt;Input!$C$25),PMT(Input!$C$43/(100*12),(OFFSET($A$4,MATCH(Input!$C$25,$B$4:$B$1004,1),0,1,1)-OFFSET($A$4,MATCH(Input!$C$31,$B$4:$B$620,1),0,1,1)),$H$4,0,1),0)</f>
        <v>0</v>
      </c>
      <c r="F702" s="78" t="n">
        <f aca="false">($F701+$D702+$E702)*(1+Input!$C$43/(100*12))</f>
        <v>0</v>
      </c>
    </row>
    <row r="703" customFormat="false" ht="12.8" hidden="false" customHeight="false" outlineLevel="0" collapsed="false">
      <c r="A703" s="76" t="n">
        <v>699</v>
      </c>
      <c r="B703" s="77" t="n">
        <f aca="false">EOMONTH(Input!$C$7,A703)</f>
        <v>64192</v>
      </c>
      <c r="D703" s="78" t="n">
        <f aca="false">IF(AND($B703&lt;Input!$C$31,$B703&lt;Input!$G$31),Input!$C$44,0)</f>
        <v>0</v>
      </c>
      <c r="E703" s="78" t="n">
        <f aca="true">IF(AND($B703&gt;Input!$C$31,$B703&lt;Input!$C$25),PMT(Input!$C$43/(100*12),(OFFSET($A$4,MATCH(Input!$C$25,$B$4:$B$1004,1),0,1,1)-OFFSET($A$4,MATCH(Input!$C$31,$B$4:$B$620,1),0,1,1)),$H$4,0,1),0)</f>
        <v>0</v>
      </c>
      <c r="F703" s="78" t="n">
        <f aca="false">($F702+$D703+$E703)*(1+Input!$C$43/(100*12))</f>
        <v>0</v>
      </c>
    </row>
    <row r="704" customFormat="false" ht="12.8" hidden="false" customHeight="false" outlineLevel="0" collapsed="false">
      <c r="A704" s="76" t="n">
        <v>700</v>
      </c>
      <c r="B704" s="77" t="n">
        <f aca="false">EOMONTH(Input!$C$7,A704)</f>
        <v>64223</v>
      </c>
      <c r="D704" s="78" t="n">
        <f aca="false">IF(AND($B704&lt;Input!$C$31,$B704&lt;Input!$G$31),Input!$C$44,0)</f>
        <v>0</v>
      </c>
      <c r="E704" s="78" t="n">
        <f aca="true">IF(AND($B704&gt;Input!$C$31,$B704&lt;Input!$C$25),PMT(Input!$C$43/(100*12),(OFFSET($A$4,MATCH(Input!$C$25,$B$4:$B$1004,1),0,1,1)-OFFSET($A$4,MATCH(Input!$C$31,$B$4:$B$620,1),0,1,1)),$H$4,0,1),0)</f>
        <v>0</v>
      </c>
      <c r="F704" s="78" t="n">
        <f aca="false">($F703+$D704+$E704)*(1+Input!$C$43/(100*12))</f>
        <v>0</v>
      </c>
    </row>
    <row r="705" customFormat="false" ht="12.8" hidden="false" customHeight="false" outlineLevel="0" collapsed="false">
      <c r="A705" s="76" t="n">
        <v>701</v>
      </c>
      <c r="B705" s="77" t="n">
        <f aca="false">EOMONTH(Input!$C$7,A705)</f>
        <v>64253</v>
      </c>
      <c r="D705" s="78" t="n">
        <f aca="false">IF(AND($B705&lt;Input!$C$31,$B705&lt;Input!$G$31),Input!$C$44,0)</f>
        <v>0</v>
      </c>
      <c r="E705" s="78" t="n">
        <f aca="true">IF(AND($B705&gt;Input!$C$31,$B705&lt;Input!$C$25),PMT(Input!$C$43/(100*12),(OFFSET($A$4,MATCH(Input!$C$25,$B$4:$B$1004,1),0,1,1)-OFFSET($A$4,MATCH(Input!$C$31,$B$4:$B$620,1),0,1,1)),$H$4,0,1),0)</f>
        <v>0</v>
      </c>
      <c r="F705" s="78" t="n">
        <f aca="false">($F704+$D705+$E705)*(1+Input!$C$43/(100*12))</f>
        <v>0</v>
      </c>
    </row>
    <row r="706" customFormat="false" ht="12.8" hidden="false" customHeight="false" outlineLevel="0" collapsed="false">
      <c r="A706" s="76" t="n">
        <v>702</v>
      </c>
      <c r="B706" s="77" t="n">
        <f aca="false">EOMONTH(Input!$C$7,A706)</f>
        <v>64284</v>
      </c>
      <c r="D706" s="78" t="n">
        <f aca="false">IF(AND($B706&lt;Input!$C$31,$B706&lt;Input!$G$31),Input!$C$44,0)</f>
        <v>0</v>
      </c>
      <c r="E706" s="78" t="n">
        <f aca="true">IF(AND($B706&gt;Input!$C$31,$B706&lt;Input!$C$25),PMT(Input!$C$43/(100*12),(OFFSET($A$4,MATCH(Input!$C$25,$B$4:$B$1004,1),0,1,1)-OFFSET($A$4,MATCH(Input!$C$31,$B$4:$B$620,1),0,1,1)),$H$4,0,1),0)</f>
        <v>0</v>
      </c>
      <c r="F706" s="78" t="n">
        <f aca="false">($F705+$D706+$E706)*(1+Input!$C$43/(100*12))</f>
        <v>0</v>
      </c>
    </row>
    <row r="707" customFormat="false" ht="12.8" hidden="false" customHeight="false" outlineLevel="0" collapsed="false">
      <c r="A707" s="76" t="n">
        <v>703</v>
      </c>
      <c r="B707" s="77" t="n">
        <f aca="false">EOMONTH(Input!$C$7,A707)</f>
        <v>64315</v>
      </c>
      <c r="D707" s="78" t="n">
        <f aca="false">IF(AND($B707&lt;Input!$C$31,$B707&lt;Input!$G$31),Input!$C$44,0)</f>
        <v>0</v>
      </c>
      <c r="E707" s="78" t="n">
        <f aca="true">IF(AND($B707&gt;Input!$C$31,$B707&lt;Input!$C$25),PMT(Input!$C$43/(100*12),(OFFSET($A$4,MATCH(Input!$C$25,$B$4:$B$1004,1),0,1,1)-OFFSET($A$4,MATCH(Input!$C$31,$B$4:$B$620,1),0,1,1)),$H$4,0,1),0)</f>
        <v>0</v>
      </c>
      <c r="F707" s="78" t="n">
        <f aca="false">($F706+$D707+$E707)*(1+Input!$C$43/(100*12))</f>
        <v>0</v>
      </c>
    </row>
    <row r="708" customFormat="false" ht="12.8" hidden="false" customHeight="false" outlineLevel="0" collapsed="false">
      <c r="A708" s="76" t="n">
        <v>704</v>
      </c>
      <c r="B708" s="77" t="n">
        <f aca="false">EOMONTH(Input!$C$7,A708)</f>
        <v>64344</v>
      </c>
      <c r="D708" s="78" t="n">
        <f aca="false">IF(AND($B708&lt;Input!$C$31,$B708&lt;Input!$G$31),Input!$C$44,0)</f>
        <v>0</v>
      </c>
      <c r="E708" s="78" t="n">
        <f aca="true">IF(AND($B708&gt;Input!$C$31,$B708&lt;Input!$C$25),PMT(Input!$C$43/(100*12),(OFFSET($A$4,MATCH(Input!$C$25,$B$4:$B$1004,1),0,1,1)-OFFSET($A$4,MATCH(Input!$C$31,$B$4:$B$620,1),0,1,1)),$H$4,0,1),0)</f>
        <v>0</v>
      </c>
      <c r="F708" s="78" t="n">
        <f aca="false">($F707+$D708+$E708)*(1+Input!$C$43/(100*12))</f>
        <v>0</v>
      </c>
    </row>
    <row r="709" customFormat="false" ht="12.8" hidden="false" customHeight="false" outlineLevel="0" collapsed="false">
      <c r="A709" s="76" t="n">
        <v>705</v>
      </c>
      <c r="B709" s="77" t="n">
        <f aca="false">EOMONTH(Input!$C$7,A709)</f>
        <v>64375</v>
      </c>
      <c r="D709" s="78" t="n">
        <f aca="false">IF(AND($B709&lt;Input!$C$31,$B709&lt;Input!$G$31),Input!$C$44,0)</f>
        <v>0</v>
      </c>
      <c r="E709" s="78" t="n">
        <f aca="true">IF(AND($B709&gt;Input!$C$31,$B709&lt;Input!$C$25),PMT(Input!$C$43/(100*12),(OFFSET($A$4,MATCH(Input!$C$25,$B$4:$B$1004,1),0,1,1)-OFFSET($A$4,MATCH(Input!$C$31,$B$4:$B$620,1),0,1,1)),$H$4,0,1),0)</f>
        <v>0</v>
      </c>
      <c r="F709" s="78" t="n">
        <f aca="false">($F708+$D709+$E709)*(1+Input!$C$43/(100*12))</f>
        <v>0</v>
      </c>
    </row>
    <row r="710" customFormat="false" ht="12.8" hidden="false" customHeight="false" outlineLevel="0" collapsed="false">
      <c r="A710" s="76" t="n">
        <v>706</v>
      </c>
      <c r="B710" s="77" t="n">
        <f aca="false">EOMONTH(Input!$C$7,A710)</f>
        <v>64405</v>
      </c>
      <c r="D710" s="78" t="n">
        <f aca="false">IF(AND($B710&lt;Input!$C$31,$B710&lt;Input!$G$31),Input!$C$44,0)</f>
        <v>0</v>
      </c>
      <c r="E710" s="78" t="n">
        <f aca="true">IF(AND($B710&gt;Input!$C$31,$B710&lt;Input!$C$25),PMT(Input!$C$43/(100*12),(OFFSET($A$4,MATCH(Input!$C$25,$B$4:$B$1004,1),0,1,1)-OFFSET($A$4,MATCH(Input!$C$31,$B$4:$B$620,1),0,1,1)),$H$4,0,1),0)</f>
        <v>0</v>
      </c>
      <c r="F710" s="78" t="n">
        <f aca="false">($F709+$D710+$E710)*(1+Input!$C$43/(100*12))</f>
        <v>0</v>
      </c>
    </row>
    <row r="711" customFormat="false" ht="12.8" hidden="false" customHeight="false" outlineLevel="0" collapsed="false">
      <c r="A711" s="76" t="n">
        <v>707</v>
      </c>
      <c r="B711" s="77" t="n">
        <f aca="false">EOMONTH(Input!$C$7,A711)</f>
        <v>64436</v>
      </c>
      <c r="D711" s="78" t="n">
        <f aca="false">IF(AND($B711&lt;Input!$C$31,$B711&lt;Input!$G$31),Input!$C$44,0)</f>
        <v>0</v>
      </c>
      <c r="E711" s="78" t="n">
        <f aca="true">IF(AND($B711&gt;Input!$C$31,$B711&lt;Input!$C$25),PMT(Input!$C$43/(100*12),(OFFSET($A$4,MATCH(Input!$C$25,$B$4:$B$1004,1),0,1,1)-OFFSET($A$4,MATCH(Input!$C$31,$B$4:$B$620,1),0,1,1)),$H$4,0,1),0)</f>
        <v>0</v>
      </c>
      <c r="F711" s="78" t="n">
        <f aca="false">($F710+$D711+$E711)*(1+Input!$C$43/(100*12))</f>
        <v>0</v>
      </c>
    </row>
    <row r="712" customFormat="false" ht="12.8" hidden="false" customHeight="false" outlineLevel="0" collapsed="false">
      <c r="A712" s="76" t="n">
        <v>708</v>
      </c>
      <c r="B712" s="77" t="n">
        <f aca="false">EOMONTH(Input!$C$7,A712)</f>
        <v>64466</v>
      </c>
      <c r="D712" s="78" t="n">
        <f aca="false">IF(AND($B712&lt;Input!$C$31,$B712&lt;Input!$G$31),Input!$C$44,0)</f>
        <v>0</v>
      </c>
      <c r="E712" s="78" t="n">
        <f aca="true">IF(AND($B712&gt;Input!$C$31,$B712&lt;Input!$C$25),PMT(Input!$C$43/(100*12),(OFFSET($A$4,MATCH(Input!$C$25,$B$4:$B$1004,1),0,1,1)-OFFSET($A$4,MATCH(Input!$C$31,$B$4:$B$620,1),0,1,1)),$H$4,0,1),0)</f>
        <v>0</v>
      </c>
      <c r="F712" s="78" t="n">
        <f aca="false">($F711+$D712+$E712)*(1+Input!$C$43/(100*12))</f>
        <v>0</v>
      </c>
    </row>
    <row r="713" customFormat="false" ht="12.8" hidden="false" customHeight="false" outlineLevel="0" collapsed="false">
      <c r="A713" s="76" t="n">
        <v>709</v>
      </c>
      <c r="B713" s="77" t="n">
        <f aca="false">EOMONTH(Input!$C$7,A713)</f>
        <v>64497</v>
      </c>
      <c r="D713" s="78" t="n">
        <f aca="false">IF(AND($B713&lt;Input!$C$31,$B713&lt;Input!$G$31),Input!$C$44,0)</f>
        <v>0</v>
      </c>
      <c r="E713" s="78" t="n">
        <f aca="true">IF(AND($B713&gt;Input!$C$31,$B713&lt;Input!$C$25),PMT(Input!$C$43/(100*12),(OFFSET($A$4,MATCH(Input!$C$25,$B$4:$B$1004,1),0,1,1)-OFFSET($A$4,MATCH(Input!$C$31,$B$4:$B$620,1),0,1,1)),$H$4,0,1),0)</f>
        <v>0</v>
      </c>
      <c r="F713" s="78" t="n">
        <f aca="false">($F712+$D713+$E713)*(1+Input!$C$43/(100*12))</f>
        <v>0</v>
      </c>
    </row>
    <row r="714" customFormat="false" ht="12.8" hidden="false" customHeight="false" outlineLevel="0" collapsed="false">
      <c r="A714" s="76" t="n">
        <v>710</v>
      </c>
      <c r="B714" s="77" t="n">
        <f aca="false">EOMONTH(Input!$C$7,A714)</f>
        <v>64528</v>
      </c>
      <c r="D714" s="78" t="n">
        <f aca="false">IF(AND($B714&lt;Input!$C$31,$B714&lt;Input!$G$31),Input!$C$44,0)</f>
        <v>0</v>
      </c>
      <c r="E714" s="78" t="n">
        <f aca="true">IF(AND($B714&gt;Input!$C$31,$B714&lt;Input!$C$25),PMT(Input!$C$43/(100*12),(OFFSET($A$4,MATCH(Input!$C$25,$B$4:$B$1004,1),0,1,1)-OFFSET($A$4,MATCH(Input!$C$31,$B$4:$B$620,1),0,1,1)),$H$4,0,1),0)</f>
        <v>0</v>
      </c>
      <c r="F714" s="78" t="n">
        <f aca="false">($F713+$D714+$E714)*(1+Input!$C$43/(100*12))</f>
        <v>0</v>
      </c>
    </row>
    <row r="715" customFormat="false" ht="12.8" hidden="false" customHeight="false" outlineLevel="0" collapsed="false">
      <c r="A715" s="76" t="n">
        <v>711</v>
      </c>
      <c r="B715" s="77" t="n">
        <f aca="false">EOMONTH(Input!$C$7,A715)</f>
        <v>64558</v>
      </c>
      <c r="D715" s="78" t="n">
        <f aca="false">IF(AND($B715&lt;Input!$C$31,$B715&lt;Input!$G$31),Input!$C$44,0)</f>
        <v>0</v>
      </c>
      <c r="E715" s="78" t="n">
        <f aca="true">IF(AND($B715&gt;Input!$C$31,$B715&lt;Input!$C$25),PMT(Input!$C$43/(100*12),(OFFSET($A$4,MATCH(Input!$C$25,$B$4:$B$1004,1),0,1,1)-OFFSET($A$4,MATCH(Input!$C$31,$B$4:$B$620,1),0,1,1)),$H$4,0,1),0)</f>
        <v>0</v>
      </c>
      <c r="F715" s="78" t="n">
        <f aca="false">($F714+$D715+$E715)*(1+Input!$C$43/(100*12))</f>
        <v>0</v>
      </c>
    </row>
    <row r="716" customFormat="false" ht="12.8" hidden="false" customHeight="false" outlineLevel="0" collapsed="false">
      <c r="A716" s="76" t="n">
        <v>712</v>
      </c>
      <c r="B716" s="77" t="n">
        <f aca="false">EOMONTH(Input!$C$7,A716)</f>
        <v>64589</v>
      </c>
      <c r="D716" s="78" t="n">
        <f aca="false">IF(AND($B716&lt;Input!$C$31,$B716&lt;Input!$G$31),Input!$C$44,0)</f>
        <v>0</v>
      </c>
      <c r="E716" s="78" t="n">
        <f aca="true">IF(AND($B716&gt;Input!$C$31,$B716&lt;Input!$C$25),PMT(Input!$C$43/(100*12),(OFFSET($A$4,MATCH(Input!$C$25,$B$4:$B$1004,1),0,1,1)-OFFSET($A$4,MATCH(Input!$C$31,$B$4:$B$620,1),0,1,1)),$H$4,0,1),0)</f>
        <v>0</v>
      </c>
      <c r="F716" s="78" t="n">
        <f aca="false">($F715+$D716+$E716)*(1+Input!$C$43/(100*12))</f>
        <v>0</v>
      </c>
    </row>
    <row r="717" customFormat="false" ht="12.8" hidden="false" customHeight="false" outlineLevel="0" collapsed="false">
      <c r="A717" s="76" t="n">
        <v>713</v>
      </c>
      <c r="B717" s="77" t="n">
        <f aca="false">EOMONTH(Input!$C$7,A717)</f>
        <v>64619</v>
      </c>
      <c r="D717" s="78" t="n">
        <f aca="false">IF(AND($B717&lt;Input!$C$31,$B717&lt;Input!$G$31),Input!$C$44,0)</f>
        <v>0</v>
      </c>
      <c r="E717" s="78" t="n">
        <f aca="true">IF(AND($B717&gt;Input!$C$31,$B717&lt;Input!$C$25),PMT(Input!$C$43/(100*12),(OFFSET($A$4,MATCH(Input!$C$25,$B$4:$B$1004,1),0,1,1)-OFFSET($A$4,MATCH(Input!$C$31,$B$4:$B$620,1),0,1,1)),$H$4,0,1),0)</f>
        <v>0</v>
      </c>
      <c r="F717" s="78" t="n">
        <f aca="false">($F716+$D717+$E717)*(1+Input!$C$43/(100*12))</f>
        <v>0</v>
      </c>
    </row>
    <row r="718" customFormat="false" ht="12.8" hidden="false" customHeight="false" outlineLevel="0" collapsed="false">
      <c r="A718" s="76" t="n">
        <v>714</v>
      </c>
      <c r="B718" s="77" t="n">
        <f aca="false">EOMONTH(Input!$C$7,A718)</f>
        <v>64650</v>
      </c>
      <c r="D718" s="78" t="n">
        <f aca="false">IF(AND($B718&lt;Input!$C$31,$B718&lt;Input!$G$31),Input!$C$44,0)</f>
        <v>0</v>
      </c>
      <c r="E718" s="78" t="n">
        <f aca="true">IF(AND($B718&gt;Input!$C$31,$B718&lt;Input!$C$25),PMT(Input!$C$43/(100*12),(OFFSET($A$4,MATCH(Input!$C$25,$B$4:$B$1004,1),0,1,1)-OFFSET($A$4,MATCH(Input!$C$31,$B$4:$B$620,1),0,1,1)),$H$4,0,1),0)</f>
        <v>0</v>
      </c>
      <c r="F718" s="78" t="n">
        <f aca="false">($F717+$D718+$E718)*(1+Input!$C$43/(100*12))</f>
        <v>0</v>
      </c>
    </row>
    <row r="719" customFormat="false" ht="12.8" hidden="false" customHeight="false" outlineLevel="0" collapsed="false">
      <c r="A719" s="76" t="n">
        <v>715</v>
      </c>
      <c r="B719" s="77" t="n">
        <f aca="false">EOMONTH(Input!$C$7,A719)</f>
        <v>64681</v>
      </c>
      <c r="D719" s="78" t="n">
        <f aca="false">IF(AND($B719&lt;Input!$C$31,$B719&lt;Input!$G$31),Input!$C$44,0)</f>
        <v>0</v>
      </c>
      <c r="E719" s="78" t="n">
        <f aca="true">IF(AND($B719&gt;Input!$C$31,$B719&lt;Input!$C$25),PMT(Input!$C$43/(100*12),(OFFSET($A$4,MATCH(Input!$C$25,$B$4:$B$1004,1),0,1,1)-OFFSET($A$4,MATCH(Input!$C$31,$B$4:$B$620,1),0,1,1)),$H$4,0,1),0)</f>
        <v>0</v>
      </c>
      <c r="F719" s="78" t="n">
        <f aca="false">($F718+$D719+$E719)*(1+Input!$C$43/(100*12))</f>
        <v>0</v>
      </c>
    </row>
    <row r="720" customFormat="false" ht="12.8" hidden="false" customHeight="false" outlineLevel="0" collapsed="false">
      <c r="A720" s="76" t="n">
        <v>716</v>
      </c>
      <c r="B720" s="77" t="n">
        <f aca="false">EOMONTH(Input!$C$7,A720)</f>
        <v>64709</v>
      </c>
      <c r="D720" s="78" t="n">
        <f aca="false">IF(AND($B720&lt;Input!$C$31,$B720&lt;Input!$G$31),Input!$C$44,0)</f>
        <v>0</v>
      </c>
      <c r="E720" s="78" t="n">
        <f aca="true">IF(AND($B720&gt;Input!$C$31,$B720&lt;Input!$C$25),PMT(Input!$C$43/(100*12),(OFFSET($A$4,MATCH(Input!$C$25,$B$4:$B$1004,1),0,1,1)-OFFSET($A$4,MATCH(Input!$C$31,$B$4:$B$620,1),0,1,1)),$H$4,0,1),0)</f>
        <v>0</v>
      </c>
      <c r="F720" s="78" t="n">
        <f aca="false">($F719+$D720+$E720)*(1+Input!$C$43/(100*12))</f>
        <v>0</v>
      </c>
    </row>
    <row r="721" customFormat="false" ht="12.8" hidden="false" customHeight="false" outlineLevel="0" collapsed="false">
      <c r="A721" s="76" t="n">
        <v>717</v>
      </c>
      <c r="B721" s="77" t="n">
        <f aca="false">EOMONTH(Input!$C$7,A721)</f>
        <v>64740</v>
      </c>
      <c r="D721" s="78" t="n">
        <f aca="false">IF(AND($B721&lt;Input!$C$31,$B721&lt;Input!$G$31),Input!$C$44,0)</f>
        <v>0</v>
      </c>
      <c r="E721" s="78" t="n">
        <f aca="true">IF(AND($B721&gt;Input!$C$31,$B721&lt;Input!$C$25),PMT(Input!$C$43/(100*12),(OFFSET($A$4,MATCH(Input!$C$25,$B$4:$B$1004,1),0,1,1)-OFFSET($A$4,MATCH(Input!$C$31,$B$4:$B$620,1),0,1,1)),$H$4,0,1),0)</f>
        <v>0</v>
      </c>
      <c r="F721" s="78" t="n">
        <f aca="false">($F720+$D721+$E721)*(1+Input!$C$43/(100*12))</f>
        <v>0</v>
      </c>
    </row>
    <row r="722" customFormat="false" ht="12.8" hidden="false" customHeight="false" outlineLevel="0" collapsed="false">
      <c r="A722" s="76" t="n">
        <v>718</v>
      </c>
      <c r="B722" s="77" t="n">
        <f aca="false">EOMONTH(Input!$C$7,A722)</f>
        <v>64770</v>
      </c>
      <c r="D722" s="78" t="n">
        <f aca="false">IF(AND($B722&lt;Input!$C$31,$B722&lt;Input!$G$31),Input!$C$44,0)</f>
        <v>0</v>
      </c>
      <c r="E722" s="78" t="n">
        <f aca="true">IF(AND($B722&gt;Input!$C$31,$B722&lt;Input!$C$25),PMT(Input!$C$43/(100*12),(OFFSET($A$4,MATCH(Input!$C$25,$B$4:$B$1004,1),0,1,1)-OFFSET($A$4,MATCH(Input!$C$31,$B$4:$B$620,1),0,1,1)),$H$4,0,1),0)</f>
        <v>0</v>
      </c>
      <c r="F722" s="78" t="n">
        <f aca="false">($F721+$D722+$E722)*(1+Input!$C$43/(100*12))</f>
        <v>0</v>
      </c>
    </row>
    <row r="723" customFormat="false" ht="12.8" hidden="false" customHeight="false" outlineLevel="0" collapsed="false">
      <c r="A723" s="76" t="n">
        <v>719</v>
      </c>
      <c r="B723" s="77" t="n">
        <f aca="false">EOMONTH(Input!$C$7,A723)</f>
        <v>64801</v>
      </c>
      <c r="D723" s="78" t="n">
        <f aca="false">IF(AND($B723&lt;Input!$C$31,$B723&lt;Input!$G$31),Input!$C$44,0)</f>
        <v>0</v>
      </c>
      <c r="E723" s="78" t="n">
        <f aca="true">IF(AND($B723&gt;Input!$C$31,$B723&lt;Input!$C$25),PMT(Input!$C$43/(100*12),(OFFSET($A$4,MATCH(Input!$C$25,$B$4:$B$1004,1),0,1,1)-OFFSET($A$4,MATCH(Input!$C$31,$B$4:$B$620,1),0,1,1)),$H$4,0,1),0)</f>
        <v>0</v>
      </c>
      <c r="F723" s="78" t="n">
        <f aca="false">($F722+$D723+$E723)*(1+Input!$C$43/(100*12))</f>
        <v>0</v>
      </c>
    </row>
    <row r="724" customFormat="false" ht="12.8" hidden="false" customHeight="false" outlineLevel="0" collapsed="false">
      <c r="A724" s="76" t="n">
        <v>720</v>
      </c>
      <c r="B724" s="77" t="n">
        <f aca="false">EOMONTH(Input!$C$7,A724)</f>
        <v>64831</v>
      </c>
      <c r="D724" s="78" t="n">
        <f aca="false">IF(AND($B724&lt;Input!$C$31,$B724&lt;Input!$G$31),Input!$C$44,0)</f>
        <v>0</v>
      </c>
      <c r="E724" s="78" t="n">
        <f aca="true">IF(AND($B724&gt;Input!$C$31,$B724&lt;Input!$C$25),PMT(Input!$C$43/(100*12),(OFFSET($A$4,MATCH(Input!$C$25,$B$4:$B$1004,1),0,1,1)-OFFSET($A$4,MATCH(Input!$C$31,$B$4:$B$620,1),0,1,1)),$H$4,0,1),0)</f>
        <v>0</v>
      </c>
      <c r="F724" s="78" t="n">
        <f aca="false">($F723+$D724+$E724)*(1+Input!$C$43/(100*12))</f>
        <v>0</v>
      </c>
    </row>
    <row r="725" customFormat="false" ht="12.8" hidden="false" customHeight="false" outlineLevel="0" collapsed="false">
      <c r="A725" s="76" t="n">
        <v>721</v>
      </c>
      <c r="B725" s="77" t="n">
        <f aca="false">EOMONTH(Input!$C$7,A725)</f>
        <v>64862</v>
      </c>
      <c r="D725" s="78" t="n">
        <f aca="false">IF(AND($B725&lt;Input!$C$31,$B725&lt;Input!$G$31),Input!$C$44,0)</f>
        <v>0</v>
      </c>
      <c r="E725" s="78" t="n">
        <f aca="true">IF(AND($B725&gt;Input!$C$31,$B725&lt;Input!$C$25),PMT(Input!$C$43/(100*12),(OFFSET($A$4,MATCH(Input!$C$25,$B$4:$B$1004,1),0,1,1)-OFFSET($A$4,MATCH(Input!$C$31,$B$4:$B$620,1),0,1,1)),$H$4,0,1),0)</f>
        <v>0</v>
      </c>
      <c r="F725" s="78" t="n">
        <f aca="false">($F724+$D725+$E725)*(1+Input!$C$43/(100*12))</f>
        <v>0</v>
      </c>
    </row>
    <row r="726" customFormat="false" ht="12.8" hidden="false" customHeight="false" outlineLevel="0" collapsed="false">
      <c r="A726" s="76" t="n">
        <v>722</v>
      </c>
      <c r="B726" s="77" t="n">
        <f aca="false">EOMONTH(Input!$C$7,A726)</f>
        <v>64893</v>
      </c>
      <c r="D726" s="78" t="n">
        <f aca="false">IF(AND($B726&lt;Input!$C$31,$B726&lt;Input!$G$31),Input!$C$44,0)</f>
        <v>0</v>
      </c>
      <c r="E726" s="78" t="n">
        <f aca="true">IF(AND($B726&gt;Input!$C$31,$B726&lt;Input!$C$25),PMT(Input!$C$43/(100*12),(OFFSET($A$4,MATCH(Input!$C$25,$B$4:$B$1004,1),0,1,1)-OFFSET($A$4,MATCH(Input!$C$31,$B$4:$B$620,1),0,1,1)),$H$4,0,1),0)</f>
        <v>0</v>
      </c>
      <c r="F726" s="78" t="n">
        <f aca="false">($F725+$D726+$E726)*(1+Input!$C$43/(100*12))</f>
        <v>0</v>
      </c>
    </row>
    <row r="727" customFormat="false" ht="12.8" hidden="false" customHeight="false" outlineLevel="0" collapsed="false">
      <c r="A727" s="76" t="n">
        <v>723</v>
      </c>
      <c r="B727" s="77" t="n">
        <f aca="false">EOMONTH(Input!$C$7,A727)</f>
        <v>64923</v>
      </c>
      <c r="D727" s="78" t="n">
        <f aca="false">IF(AND($B727&lt;Input!$C$31,$B727&lt;Input!$G$31),Input!$C$44,0)</f>
        <v>0</v>
      </c>
      <c r="E727" s="78" t="n">
        <f aca="true">IF(AND($B727&gt;Input!$C$31,$B727&lt;Input!$C$25),PMT(Input!$C$43/(100*12),(OFFSET($A$4,MATCH(Input!$C$25,$B$4:$B$1004,1),0,1,1)-OFFSET($A$4,MATCH(Input!$C$31,$B$4:$B$620,1),0,1,1)),$H$4,0,1),0)</f>
        <v>0</v>
      </c>
      <c r="F727" s="78" t="n">
        <f aca="false">($F726+$D727+$E727)*(1+Input!$C$43/(100*12))</f>
        <v>0</v>
      </c>
    </row>
    <row r="728" customFormat="false" ht="12.8" hidden="false" customHeight="false" outlineLevel="0" collapsed="false">
      <c r="A728" s="76" t="n">
        <v>724</v>
      </c>
      <c r="B728" s="77" t="n">
        <f aca="false">EOMONTH(Input!$C$7,A728)</f>
        <v>64954</v>
      </c>
      <c r="D728" s="78" t="n">
        <f aca="false">IF(AND($B728&lt;Input!$C$31,$B728&lt;Input!$G$31),Input!$C$44,0)</f>
        <v>0</v>
      </c>
      <c r="E728" s="78" t="n">
        <f aca="true">IF(AND($B728&gt;Input!$C$31,$B728&lt;Input!$C$25),PMT(Input!$C$43/(100*12),(OFFSET($A$4,MATCH(Input!$C$25,$B$4:$B$1004,1),0,1,1)-OFFSET($A$4,MATCH(Input!$C$31,$B$4:$B$620,1),0,1,1)),$H$4,0,1),0)</f>
        <v>0</v>
      </c>
      <c r="F728" s="78" t="n">
        <f aca="false">($F727+$D728+$E728)*(1+Input!$C$43/(100*12))</f>
        <v>0</v>
      </c>
    </row>
    <row r="729" customFormat="false" ht="12.8" hidden="false" customHeight="false" outlineLevel="0" collapsed="false">
      <c r="A729" s="76" t="n">
        <v>725</v>
      </c>
      <c r="B729" s="77" t="n">
        <f aca="false">EOMONTH(Input!$C$7,A729)</f>
        <v>64984</v>
      </c>
      <c r="D729" s="78" t="n">
        <f aca="false">IF(AND($B729&lt;Input!$C$31,$B729&lt;Input!$G$31),Input!$C$44,0)</f>
        <v>0</v>
      </c>
      <c r="E729" s="78" t="n">
        <f aca="true">IF(AND($B729&gt;Input!$C$31,$B729&lt;Input!$C$25),PMT(Input!$C$43/(100*12),(OFFSET($A$4,MATCH(Input!$C$25,$B$4:$B$1004,1),0,1,1)-OFFSET($A$4,MATCH(Input!$C$31,$B$4:$B$620,1),0,1,1)),$H$4,0,1),0)</f>
        <v>0</v>
      </c>
      <c r="F729" s="78" t="n">
        <f aca="false">($F728+$D729+$E729)*(1+Input!$C$43/(100*12))</f>
        <v>0</v>
      </c>
    </row>
    <row r="730" customFormat="false" ht="12.8" hidden="false" customHeight="false" outlineLevel="0" collapsed="false">
      <c r="A730" s="76" t="n">
        <v>726</v>
      </c>
      <c r="B730" s="77" t="n">
        <f aca="false">EOMONTH(Input!$C$7,A730)</f>
        <v>65015</v>
      </c>
      <c r="D730" s="78" t="n">
        <f aca="false">IF(AND($B730&lt;Input!$C$31,$B730&lt;Input!$G$31),Input!$C$44,0)</f>
        <v>0</v>
      </c>
      <c r="E730" s="78" t="n">
        <f aca="true">IF(AND($B730&gt;Input!$C$31,$B730&lt;Input!$C$25),PMT(Input!$C$43/(100*12),(OFFSET($A$4,MATCH(Input!$C$25,$B$4:$B$1004,1),0,1,1)-OFFSET($A$4,MATCH(Input!$C$31,$B$4:$B$620,1),0,1,1)),$H$4,0,1),0)</f>
        <v>0</v>
      </c>
      <c r="F730" s="78" t="n">
        <f aca="false">($F729+$D730+$E730)*(1+Input!$C$43/(100*12))</f>
        <v>0</v>
      </c>
    </row>
    <row r="731" customFormat="false" ht="12.8" hidden="false" customHeight="false" outlineLevel="0" collapsed="false">
      <c r="A731" s="76" t="n">
        <v>727</v>
      </c>
      <c r="B731" s="77" t="n">
        <f aca="false">EOMONTH(Input!$C$7,A731)</f>
        <v>65046</v>
      </c>
      <c r="D731" s="78" t="n">
        <f aca="false">IF(AND($B731&lt;Input!$C$31,$B731&lt;Input!$G$31),Input!$C$44,0)</f>
        <v>0</v>
      </c>
      <c r="E731" s="78" t="n">
        <f aca="true">IF(AND($B731&gt;Input!$C$31,$B731&lt;Input!$C$25),PMT(Input!$C$43/(100*12),(OFFSET($A$4,MATCH(Input!$C$25,$B$4:$B$1004,1),0,1,1)-OFFSET($A$4,MATCH(Input!$C$31,$B$4:$B$620,1),0,1,1)),$H$4,0,1),0)</f>
        <v>0</v>
      </c>
      <c r="F731" s="78" t="n">
        <f aca="false">($F730+$D731+$E731)*(1+Input!$C$43/(100*12))</f>
        <v>0</v>
      </c>
    </row>
    <row r="732" customFormat="false" ht="12.8" hidden="false" customHeight="false" outlineLevel="0" collapsed="false">
      <c r="A732" s="76" t="n">
        <v>728</v>
      </c>
      <c r="B732" s="77" t="n">
        <f aca="false">EOMONTH(Input!$C$7,A732)</f>
        <v>65074</v>
      </c>
      <c r="D732" s="78" t="n">
        <f aca="false">IF(AND($B732&lt;Input!$C$31,$B732&lt;Input!$G$31),Input!$C$44,0)</f>
        <v>0</v>
      </c>
      <c r="E732" s="78" t="n">
        <f aca="true">IF(AND($B732&gt;Input!$C$31,$B732&lt;Input!$C$25),PMT(Input!$C$43/(100*12),(OFFSET($A$4,MATCH(Input!$C$25,$B$4:$B$1004,1),0,1,1)-OFFSET($A$4,MATCH(Input!$C$31,$B$4:$B$620,1),0,1,1)),$H$4,0,1),0)</f>
        <v>0</v>
      </c>
      <c r="F732" s="78" t="n">
        <f aca="false">($F731+$D732+$E732)*(1+Input!$C$43/(100*12))</f>
        <v>0</v>
      </c>
    </row>
    <row r="733" customFormat="false" ht="12.8" hidden="false" customHeight="false" outlineLevel="0" collapsed="false">
      <c r="A733" s="76" t="n">
        <v>729</v>
      </c>
      <c r="B733" s="77" t="n">
        <f aca="false">EOMONTH(Input!$C$7,A733)</f>
        <v>65105</v>
      </c>
      <c r="D733" s="78" t="n">
        <f aca="false">IF(AND($B733&lt;Input!$C$31,$B733&lt;Input!$G$31),Input!$C$44,0)</f>
        <v>0</v>
      </c>
      <c r="E733" s="78" t="n">
        <f aca="true">IF(AND($B733&gt;Input!$C$31,$B733&lt;Input!$C$25),PMT(Input!$C$43/(100*12),(OFFSET($A$4,MATCH(Input!$C$25,$B$4:$B$1004,1),0,1,1)-OFFSET($A$4,MATCH(Input!$C$31,$B$4:$B$620,1),0,1,1)),$H$4,0,1),0)</f>
        <v>0</v>
      </c>
      <c r="F733" s="78" t="n">
        <f aca="false">($F732+$D733+$E733)*(1+Input!$C$43/(100*12))</f>
        <v>0</v>
      </c>
    </row>
    <row r="734" customFormat="false" ht="12.8" hidden="false" customHeight="false" outlineLevel="0" collapsed="false">
      <c r="A734" s="76" t="n">
        <v>730</v>
      </c>
      <c r="B734" s="77" t="n">
        <f aca="false">EOMONTH(Input!$C$7,A734)</f>
        <v>65135</v>
      </c>
      <c r="D734" s="78" t="n">
        <f aca="false">IF(AND($B734&lt;Input!$C$31,$B734&lt;Input!$G$31),Input!$C$44,0)</f>
        <v>0</v>
      </c>
      <c r="E734" s="78" t="n">
        <f aca="true">IF(AND($B734&gt;Input!$C$31,$B734&lt;Input!$C$25),PMT(Input!$C$43/(100*12),(OFFSET($A$4,MATCH(Input!$C$25,$B$4:$B$1004,1),0,1,1)-OFFSET($A$4,MATCH(Input!$C$31,$B$4:$B$620,1),0,1,1)),$H$4,0,1),0)</f>
        <v>0</v>
      </c>
      <c r="F734" s="78" t="n">
        <f aca="false">($F733+$D734+$E734)*(1+Input!$C$43/(100*12))</f>
        <v>0</v>
      </c>
    </row>
    <row r="735" customFormat="false" ht="12.8" hidden="false" customHeight="false" outlineLevel="0" collapsed="false">
      <c r="A735" s="76" t="n">
        <v>731</v>
      </c>
      <c r="B735" s="77" t="n">
        <f aca="false">EOMONTH(Input!$C$7,A735)</f>
        <v>65166</v>
      </c>
      <c r="D735" s="78" t="n">
        <f aca="false">IF(AND($B735&lt;Input!$C$31,$B735&lt;Input!$G$31),Input!$C$44,0)</f>
        <v>0</v>
      </c>
      <c r="E735" s="78" t="n">
        <f aca="true">IF(AND($B735&gt;Input!$C$31,$B735&lt;Input!$C$25),PMT(Input!$C$43/(100*12),(OFFSET($A$4,MATCH(Input!$C$25,$B$4:$B$1004,1),0,1,1)-OFFSET($A$4,MATCH(Input!$C$31,$B$4:$B$620,1),0,1,1)),$H$4,0,1),0)</f>
        <v>0</v>
      </c>
      <c r="F735" s="78" t="n">
        <f aca="false">($F734+$D735+$E735)*(1+Input!$C$43/(100*12))</f>
        <v>0</v>
      </c>
    </row>
    <row r="736" customFormat="false" ht="12.8" hidden="false" customHeight="false" outlineLevel="0" collapsed="false">
      <c r="A736" s="76" t="n">
        <v>732</v>
      </c>
      <c r="B736" s="77" t="n">
        <f aca="false">EOMONTH(Input!$C$7,A736)</f>
        <v>65196</v>
      </c>
      <c r="D736" s="78" t="n">
        <f aca="false">IF(AND($B736&lt;Input!$C$31,$B736&lt;Input!$G$31),Input!$C$44,0)</f>
        <v>0</v>
      </c>
      <c r="E736" s="78" t="n">
        <f aca="true">IF(AND($B736&gt;Input!$C$31,$B736&lt;Input!$C$25),PMT(Input!$C$43/(100*12),(OFFSET($A$4,MATCH(Input!$C$25,$B$4:$B$1004,1),0,1,1)-OFFSET($A$4,MATCH(Input!$C$31,$B$4:$B$620,1),0,1,1)),$H$4,0,1),0)</f>
        <v>0</v>
      </c>
      <c r="F736" s="78" t="n">
        <f aca="false">($F735+$D736+$E736)*(1+Input!$C$43/(100*12))</f>
        <v>0</v>
      </c>
    </row>
    <row r="737" customFormat="false" ht="12.8" hidden="false" customHeight="false" outlineLevel="0" collapsed="false">
      <c r="A737" s="76" t="n">
        <v>733</v>
      </c>
      <c r="B737" s="77" t="n">
        <f aca="false">EOMONTH(Input!$C$7,A737)</f>
        <v>65227</v>
      </c>
      <c r="D737" s="78" t="n">
        <f aca="false">IF(AND($B737&lt;Input!$C$31,$B737&lt;Input!$G$31),Input!$C$44,0)</f>
        <v>0</v>
      </c>
      <c r="E737" s="78" t="n">
        <f aca="true">IF(AND($B737&gt;Input!$C$31,$B737&lt;Input!$C$25),PMT(Input!$C$43/(100*12),(OFFSET($A$4,MATCH(Input!$C$25,$B$4:$B$1004,1),0,1,1)-OFFSET($A$4,MATCH(Input!$C$31,$B$4:$B$620,1),0,1,1)),$H$4,0,1),0)</f>
        <v>0</v>
      </c>
      <c r="F737" s="78" t="n">
        <f aca="false">($F736+$D737+$E737)*(1+Input!$C$43/(100*12))</f>
        <v>0</v>
      </c>
    </row>
    <row r="738" customFormat="false" ht="12.8" hidden="false" customHeight="false" outlineLevel="0" collapsed="false">
      <c r="A738" s="76" t="n">
        <v>734</v>
      </c>
      <c r="B738" s="77" t="n">
        <f aca="false">EOMONTH(Input!$C$7,A738)</f>
        <v>65258</v>
      </c>
      <c r="D738" s="78" t="n">
        <f aca="false">IF(AND($B738&lt;Input!$C$31,$B738&lt;Input!$G$31),Input!$C$44,0)</f>
        <v>0</v>
      </c>
      <c r="E738" s="78" t="n">
        <f aca="true">IF(AND($B738&gt;Input!$C$31,$B738&lt;Input!$C$25),PMT(Input!$C$43/(100*12),(OFFSET($A$4,MATCH(Input!$C$25,$B$4:$B$1004,1),0,1,1)-OFFSET($A$4,MATCH(Input!$C$31,$B$4:$B$620,1),0,1,1)),$H$4,0,1),0)</f>
        <v>0</v>
      </c>
      <c r="F738" s="78" t="n">
        <f aca="false">($F737+$D738+$E738)*(1+Input!$C$43/(100*12))</f>
        <v>0</v>
      </c>
    </row>
    <row r="739" customFormat="false" ht="12.8" hidden="false" customHeight="false" outlineLevel="0" collapsed="false">
      <c r="A739" s="76" t="n">
        <v>735</v>
      </c>
      <c r="B739" s="77" t="n">
        <f aca="false">EOMONTH(Input!$C$7,A739)</f>
        <v>65288</v>
      </c>
      <c r="D739" s="78" t="n">
        <f aca="false">IF(AND($B739&lt;Input!$C$31,$B739&lt;Input!$G$31),Input!$C$44,0)</f>
        <v>0</v>
      </c>
      <c r="E739" s="78" t="n">
        <f aca="true">IF(AND($B739&gt;Input!$C$31,$B739&lt;Input!$C$25),PMT(Input!$C$43/(100*12),(OFFSET($A$4,MATCH(Input!$C$25,$B$4:$B$1004,1),0,1,1)-OFFSET($A$4,MATCH(Input!$C$31,$B$4:$B$620,1),0,1,1)),$H$4,0,1),0)</f>
        <v>0</v>
      </c>
      <c r="F739" s="78" t="n">
        <f aca="false">($F738+$D739+$E739)*(1+Input!$C$43/(100*12))</f>
        <v>0</v>
      </c>
    </row>
    <row r="740" customFormat="false" ht="12.8" hidden="false" customHeight="false" outlineLevel="0" collapsed="false">
      <c r="A740" s="76" t="n">
        <v>736</v>
      </c>
      <c r="B740" s="77" t="n">
        <f aca="false">EOMONTH(Input!$C$7,A740)</f>
        <v>65319</v>
      </c>
      <c r="D740" s="78" t="n">
        <f aca="false">IF(AND($B740&lt;Input!$C$31,$B740&lt;Input!$G$31),Input!$C$44,0)</f>
        <v>0</v>
      </c>
      <c r="E740" s="78" t="n">
        <f aca="true">IF(AND($B740&gt;Input!$C$31,$B740&lt;Input!$C$25),PMT(Input!$C$43/(100*12),(OFFSET($A$4,MATCH(Input!$C$25,$B$4:$B$1004,1),0,1,1)-OFFSET($A$4,MATCH(Input!$C$31,$B$4:$B$620,1),0,1,1)),$H$4,0,1),0)</f>
        <v>0</v>
      </c>
      <c r="F740" s="78" t="n">
        <f aca="false">($F739+$D740+$E740)*(1+Input!$C$43/(100*12))</f>
        <v>0</v>
      </c>
    </row>
    <row r="741" customFormat="false" ht="12.8" hidden="false" customHeight="false" outlineLevel="0" collapsed="false">
      <c r="A741" s="76" t="n">
        <v>737</v>
      </c>
      <c r="B741" s="77" t="n">
        <f aca="false">EOMONTH(Input!$C$7,A741)</f>
        <v>65349</v>
      </c>
      <c r="D741" s="78" t="n">
        <f aca="false">IF(AND($B741&lt;Input!$C$31,$B741&lt;Input!$G$31),Input!$C$44,0)</f>
        <v>0</v>
      </c>
      <c r="E741" s="78" t="n">
        <f aca="true">IF(AND($B741&gt;Input!$C$31,$B741&lt;Input!$C$25),PMT(Input!$C$43/(100*12),(OFFSET($A$4,MATCH(Input!$C$25,$B$4:$B$1004,1),0,1,1)-OFFSET($A$4,MATCH(Input!$C$31,$B$4:$B$620,1),0,1,1)),$H$4,0,1),0)</f>
        <v>0</v>
      </c>
      <c r="F741" s="78" t="n">
        <f aca="false">($F740+$D741+$E741)*(1+Input!$C$43/(100*12))</f>
        <v>0</v>
      </c>
    </row>
    <row r="742" customFormat="false" ht="12.8" hidden="false" customHeight="false" outlineLevel="0" collapsed="false">
      <c r="A742" s="76" t="n">
        <v>738</v>
      </c>
      <c r="B742" s="77" t="n">
        <f aca="false">EOMONTH(Input!$C$7,A742)</f>
        <v>65380</v>
      </c>
      <c r="D742" s="78" t="n">
        <f aca="false">IF(AND($B742&lt;Input!$C$31,$B742&lt;Input!$G$31),Input!$C$44,0)</f>
        <v>0</v>
      </c>
      <c r="E742" s="78" t="n">
        <f aca="true">IF(AND($B742&gt;Input!$C$31,$B742&lt;Input!$C$25),PMT(Input!$C$43/(100*12),(OFFSET($A$4,MATCH(Input!$C$25,$B$4:$B$1004,1),0,1,1)-OFFSET($A$4,MATCH(Input!$C$31,$B$4:$B$620,1),0,1,1)),$H$4,0,1),0)</f>
        <v>0</v>
      </c>
      <c r="F742" s="78" t="n">
        <f aca="false">($F741+$D742+$E742)*(1+Input!$C$43/(100*12))</f>
        <v>0</v>
      </c>
    </row>
    <row r="743" customFormat="false" ht="12.8" hidden="false" customHeight="false" outlineLevel="0" collapsed="false">
      <c r="A743" s="76" t="n">
        <v>739</v>
      </c>
      <c r="B743" s="77" t="n">
        <f aca="false">EOMONTH(Input!$C$7,A743)</f>
        <v>65411</v>
      </c>
      <c r="D743" s="78" t="n">
        <f aca="false">IF(AND($B743&lt;Input!$C$31,$B743&lt;Input!$G$31),Input!$C$44,0)</f>
        <v>0</v>
      </c>
      <c r="E743" s="78" t="n">
        <f aca="true">IF(AND($B743&gt;Input!$C$31,$B743&lt;Input!$C$25),PMT(Input!$C$43/(100*12),(OFFSET($A$4,MATCH(Input!$C$25,$B$4:$B$1004,1),0,1,1)-OFFSET($A$4,MATCH(Input!$C$31,$B$4:$B$620,1),0,1,1)),$H$4,0,1),0)</f>
        <v>0</v>
      </c>
      <c r="F743" s="78" t="n">
        <f aca="false">($F742+$D743+$E743)*(1+Input!$C$43/(100*12))</f>
        <v>0</v>
      </c>
    </row>
    <row r="744" customFormat="false" ht="12.8" hidden="false" customHeight="false" outlineLevel="0" collapsed="false">
      <c r="A744" s="76" t="n">
        <v>740</v>
      </c>
      <c r="B744" s="77" t="n">
        <f aca="false">EOMONTH(Input!$C$7,A744)</f>
        <v>65439</v>
      </c>
      <c r="D744" s="78" t="n">
        <f aca="false">IF(AND($B744&lt;Input!$C$31,$B744&lt;Input!$G$31),Input!$C$44,0)</f>
        <v>0</v>
      </c>
      <c r="E744" s="78" t="n">
        <f aca="true">IF(AND($B744&gt;Input!$C$31,$B744&lt;Input!$C$25),PMT(Input!$C$43/(100*12),(OFFSET($A$4,MATCH(Input!$C$25,$B$4:$B$1004,1),0,1,1)-OFFSET($A$4,MATCH(Input!$C$31,$B$4:$B$620,1),0,1,1)),$H$4,0,1),0)</f>
        <v>0</v>
      </c>
      <c r="F744" s="78" t="n">
        <f aca="false">($F743+$D744+$E744)*(1+Input!$C$43/(100*12))</f>
        <v>0</v>
      </c>
    </row>
    <row r="745" customFormat="false" ht="12.8" hidden="false" customHeight="false" outlineLevel="0" collapsed="false">
      <c r="A745" s="76" t="n">
        <v>741</v>
      </c>
      <c r="B745" s="77" t="n">
        <f aca="false">EOMONTH(Input!$C$7,A745)</f>
        <v>65470</v>
      </c>
      <c r="D745" s="78" t="n">
        <f aca="false">IF(AND($B745&lt;Input!$C$31,$B745&lt;Input!$G$31),Input!$C$44,0)</f>
        <v>0</v>
      </c>
      <c r="E745" s="78" t="n">
        <f aca="true">IF(AND($B745&gt;Input!$C$31,$B745&lt;Input!$C$25),PMT(Input!$C$43/(100*12),(OFFSET($A$4,MATCH(Input!$C$25,$B$4:$B$1004,1),0,1,1)-OFFSET($A$4,MATCH(Input!$C$31,$B$4:$B$620,1),0,1,1)),$H$4,0,1),0)</f>
        <v>0</v>
      </c>
      <c r="F745" s="78" t="n">
        <f aca="false">($F744+$D745+$E745)*(1+Input!$C$43/(100*12))</f>
        <v>0</v>
      </c>
    </row>
    <row r="746" customFormat="false" ht="12.8" hidden="false" customHeight="false" outlineLevel="0" collapsed="false">
      <c r="A746" s="76" t="n">
        <v>742</v>
      </c>
      <c r="B746" s="77" t="n">
        <f aca="false">EOMONTH(Input!$C$7,A746)</f>
        <v>65500</v>
      </c>
      <c r="D746" s="78" t="n">
        <f aca="false">IF(AND($B746&lt;Input!$C$31,$B746&lt;Input!$G$31),Input!$C$44,0)</f>
        <v>0</v>
      </c>
      <c r="E746" s="78" t="n">
        <f aca="true">IF(AND($B746&gt;Input!$C$31,$B746&lt;Input!$C$25),PMT(Input!$C$43/(100*12),(OFFSET($A$4,MATCH(Input!$C$25,$B$4:$B$1004,1),0,1,1)-OFFSET($A$4,MATCH(Input!$C$31,$B$4:$B$620,1),0,1,1)),$H$4,0,1),0)</f>
        <v>0</v>
      </c>
      <c r="F746" s="78" t="n">
        <f aca="false">($F745+$D746+$E746)*(1+Input!$C$43/(100*12))</f>
        <v>0</v>
      </c>
    </row>
    <row r="747" customFormat="false" ht="12.8" hidden="false" customHeight="false" outlineLevel="0" collapsed="false">
      <c r="A747" s="76" t="n">
        <v>743</v>
      </c>
      <c r="B747" s="77" t="n">
        <f aca="false">EOMONTH(Input!$C$7,A747)</f>
        <v>65531</v>
      </c>
      <c r="D747" s="78" t="n">
        <f aca="false">IF(AND($B747&lt;Input!$C$31,$B747&lt;Input!$G$31),Input!$C$44,0)</f>
        <v>0</v>
      </c>
      <c r="E747" s="78" t="n">
        <f aca="true">IF(AND($B747&gt;Input!$C$31,$B747&lt;Input!$C$25),PMT(Input!$C$43/(100*12),(OFFSET($A$4,MATCH(Input!$C$25,$B$4:$B$1004,1),0,1,1)-OFFSET($A$4,MATCH(Input!$C$31,$B$4:$B$620,1),0,1,1)),$H$4,0,1),0)</f>
        <v>0</v>
      </c>
      <c r="F747" s="78" t="n">
        <f aca="false">($F746+$D747+$E747)*(1+Input!$C$43/(100*12))</f>
        <v>0</v>
      </c>
    </row>
    <row r="748" customFormat="false" ht="12.8" hidden="false" customHeight="false" outlineLevel="0" collapsed="false">
      <c r="A748" s="76" t="n">
        <v>744</v>
      </c>
      <c r="B748" s="77" t="n">
        <f aca="false">EOMONTH(Input!$C$7,A748)</f>
        <v>65561</v>
      </c>
      <c r="D748" s="78" t="n">
        <f aca="false">IF(AND($B748&lt;Input!$C$31,$B748&lt;Input!$G$31),Input!$C$44,0)</f>
        <v>0</v>
      </c>
      <c r="E748" s="78" t="n">
        <f aca="true">IF(AND($B748&gt;Input!$C$31,$B748&lt;Input!$C$25),PMT(Input!$C$43/(100*12),(OFFSET($A$4,MATCH(Input!$C$25,$B$4:$B$1004,1),0,1,1)-OFFSET($A$4,MATCH(Input!$C$31,$B$4:$B$620,1),0,1,1)),$H$4,0,1),0)</f>
        <v>0</v>
      </c>
      <c r="F748" s="78" t="n">
        <f aca="false">($F747+$D748+$E748)*(1+Input!$C$43/(100*12))</f>
        <v>0</v>
      </c>
    </row>
    <row r="749" customFormat="false" ht="12.8" hidden="false" customHeight="false" outlineLevel="0" collapsed="false">
      <c r="A749" s="76" t="n">
        <v>745</v>
      </c>
      <c r="B749" s="77" t="n">
        <f aca="false">EOMONTH(Input!$C$7,A749)</f>
        <v>65592</v>
      </c>
      <c r="D749" s="78" t="n">
        <f aca="false">IF(AND($B749&lt;Input!$C$31,$B749&lt;Input!$G$31),Input!$C$44,0)</f>
        <v>0</v>
      </c>
      <c r="E749" s="78" t="n">
        <f aca="true">IF(AND($B749&gt;Input!$C$31,$B749&lt;Input!$C$25),PMT(Input!$C$43/(100*12),(OFFSET($A$4,MATCH(Input!$C$25,$B$4:$B$1004,1),0,1,1)-OFFSET($A$4,MATCH(Input!$C$31,$B$4:$B$620,1),0,1,1)),$H$4,0,1),0)</f>
        <v>0</v>
      </c>
      <c r="F749" s="78" t="n">
        <f aca="false">($F748+$D749+$E749)*(1+Input!$C$43/(100*12))</f>
        <v>0</v>
      </c>
    </row>
    <row r="750" customFormat="false" ht="12.8" hidden="false" customHeight="false" outlineLevel="0" collapsed="false">
      <c r="A750" s="76" t="n">
        <v>746</v>
      </c>
      <c r="B750" s="77" t="n">
        <f aca="false">EOMONTH(Input!$C$7,A750)</f>
        <v>65623</v>
      </c>
      <c r="D750" s="78" t="n">
        <f aca="false">IF(AND($B750&lt;Input!$C$31,$B750&lt;Input!$G$31),Input!$C$44,0)</f>
        <v>0</v>
      </c>
      <c r="E750" s="78" t="n">
        <f aca="true">IF(AND($B750&gt;Input!$C$31,$B750&lt;Input!$C$25),PMT(Input!$C$43/(100*12),(OFFSET($A$4,MATCH(Input!$C$25,$B$4:$B$1004,1),0,1,1)-OFFSET($A$4,MATCH(Input!$C$31,$B$4:$B$620,1),0,1,1)),$H$4,0,1),0)</f>
        <v>0</v>
      </c>
      <c r="F750" s="78" t="n">
        <f aca="false">($F749+$D750+$E750)*(1+Input!$C$43/(100*12))</f>
        <v>0</v>
      </c>
    </row>
    <row r="751" customFormat="false" ht="12.8" hidden="false" customHeight="false" outlineLevel="0" collapsed="false">
      <c r="A751" s="76" t="n">
        <v>747</v>
      </c>
      <c r="B751" s="77" t="n">
        <f aca="false">EOMONTH(Input!$C$7,A751)</f>
        <v>65653</v>
      </c>
      <c r="D751" s="78" t="n">
        <f aca="false">IF(AND($B751&lt;Input!$C$31,$B751&lt;Input!$G$31),Input!$C$44,0)</f>
        <v>0</v>
      </c>
      <c r="E751" s="78" t="n">
        <f aca="true">IF(AND($B751&gt;Input!$C$31,$B751&lt;Input!$C$25),PMT(Input!$C$43/(100*12),(OFFSET($A$4,MATCH(Input!$C$25,$B$4:$B$1004,1),0,1,1)-OFFSET($A$4,MATCH(Input!$C$31,$B$4:$B$620,1),0,1,1)),$H$4,0,1),0)</f>
        <v>0</v>
      </c>
      <c r="F751" s="78" t="n">
        <f aca="false">($F750+$D751+$E751)*(1+Input!$C$43/(100*12))</f>
        <v>0</v>
      </c>
    </row>
    <row r="752" customFormat="false" ht="12.8" hidden="false" customHeight="false" outlineLevel="0" collapsed="false">
      <c r="A752" s="76" t="n">
        <v>748</v>
      </c>
      <c r="B752" s="77" t="n">
        <f aca="false">EOMONTH(Input!$C$7,A752)</f>
        <v>65684</v>
      </c>
      <c r="D752" s="78" t="n">
        <f aca="false">IF(AND($B752&lt;Input!$C$31,$B752&lt;Input!$G$31),Input!$C$44,0)</f>
        <v>0</v>
      </c>
      <c r="E752" s="78" t="n">
        <f aca="true">IF(AND($B752&gt;Input!$C$31,$B752&lt;Input!$C$25),PMT(Input!$C$43/(100*12),(OFFSET($A$4,MATCH(Input!$C$25,$B$4:$B$1004,1),0,1,1)-OFFSET($A$4,MATCH(Input!$C$31,$B$4:$B$620,1),0,1,1)),$H$4,0,1),0)</f>
        <v>0</v>
      </c>
      <c r="F752" s="78" t="n">
        <f aca="false">($F751+$D752+$E752)*(1+Input!$C$43/(100*12))</f>
        <v>0</v>
      </c>
    </row>
    <row r="753" customFormat="false" ht="12.8" hidden="false" customHeight="false" outlineLevel="0" collapsed="false">
      <c r="A753" s="76" t="n">
        <v>749</v>
      </c>
      <c r="B753" s="77" t="n">
        <f aca="false">EOMONTH(Input!$C$7,A753)</f>
        <v>65714</v>
      </c>
      <c r="D753" s="78" t="n">
        <f aca="false">IF(AND($B753&lt;Input!$C$31,$B753&lt;Input!$G$31),Input!$C$44,0)</f>
        <v>0</v>
      </c>
      <c r="E753" s="78" t="n">
        <f aca="true">IF(AND($B753&gt;Input!$C$31,$B753&lt;Input!$C$25),PMT(Input!$C$43/(100*12),(OFFSET($A$4,MATCH(Input!$C$25,$B$4:$B$1004,1),0,1,1)-OFFSET($A$4,MATCH(Input!$C$31,$B$4:$B$620,1),0,1,1)),$H$4,0,1),0)</f>
        <v>0</v>
      </c>
      <c r="F753" s="78" t="n">
        <f aca="false">($F752+$D753+$E753)*(1+Input!$C$43/(100*12))</f>
        <v>0</v>
      </c>
    </row>
    <row r="754" customFormat="false" ht="12.8" hidden="false" customHeight="false" outlineLevel="0" collapsed="false">
      <c r="A754" s="76" t="n">
        <v>750</v>
      </c>
      <c r="B754" s="77" t="n">
        <f aca="false">EOMONTH(Input!$C$7,A754)</f>
        <v>65745</v>
      </c>
      <c r="D754" s="78" t="n">
        <f aca="false">IF(AND($B754&lt;Input!$C$31,$B754&lt;Input!$G$31),Input!$C$44,0)</f>
        <v>0</v>
      </c>
      <c r="E754" s="78" t="n">
        <f aca="true">IF(AND($B754&gt;Input!$C$31,$B754&lt;Input!$C$25),PMT(Input!$C$43/(100*12),(OFFSET($A$4,MATCH(Input!$C$25,$B$4:$B$1004,1),0,1,1)-OFFSET($A$4,MATCH(Input!$C$31,$B$4:$B$620,1),0,1,1)),$H$4,0,1),0)</f>
        <v>0</v>
      </c>
      <c r="F754" s="78" t="n">
        <f aca="false">($F753+$D754+$E754)*(1+Input!$C$43/(100*12))</f>
        <v>0</v>
      </c>
    </row>
    <row r="755" customFormat="false" ht="12.8" hidden="false" customHeight="false" outlineLevel="0" collapsed="false">
      <c r="A755" s="76" t="n">
        <v>751</v>
      </c>
      <c r="B755" s="77" t="n">
        <f aca="false">EOMONTH(Input!$C$7,A755)</f>
        <v>65776</v>
      </c>
      <c r="D755" s="78" t="n">
        <f aca="false">IF(AND($B755&lt;Input!$C$31,$B755&lt;Input!$G$31),Input!$C$44,0)</f>
        <v>0</v>
      </c>
      <c r="E755" s="78" t="n">
        <f aca="true">IF(AND($B755&gt;Input!$C$31,$B755&lt;Input!$C$25),PMT(Input!$C$43/(100*12),(OFFSET($A$4,MATCH(Input!$C$25,$B$4:$B$1004,1),0,1,1)-OFFSET($A$4,MATCH(Input!$C$31,$B$4:$B$620,1),0,1,1)),$H$4,0,1),0)</f>
        <v>0</v>
      </c>
      <c r="F755" s="78" t="n">
        <f aca="false">($F754+$D755+$E755)*(1+Input!$C$43/(100*12))</f>
        <v>0</v>
      </c>
    </row>
    <row r="756" customFormat="false" ht="12.8" hidden="false" customHeight="false" outlineLevel="0" collapsed="false">
      <c r="A756" s="76" t="n">
        <v>752</v>
      </c>
      <c r="B756" s="77" t="n">
        <f aca="false">EOMONTH(Input!$C$7,A756)</f>
        <v>65805</v>
      </c>
      <c r="D756" s="78" t="n">
        <f aca="false">IF(AND($B756&lt;Input!$C$31,$B756&lt;Input!$G$31),Input!$C$44,0)</f>
        <v>0</v>
      </c>
      <c r="E756" s="78" t="n">
        <f aca="true">IF(AND($B756&gt;Input!$C$31,$B756&lt;Input!$C$25),PMT(Input!$C$43/(100*12),(OFFSET($A$4,MATCH(Input!$C$25,$B$4:$B$1004,1),0,1,1)-OFFSET($A$4,MATCH(Input!$C$31,$B$4:$B$620,1),0,1,1)),$H$4,0,1),0)</f>
        <v>0</v>
      </c>
      <c r="F756" s="78" t="n">
        <f aca="false">($F755+$D756+$E756)*(1+Input!$C$43/(100*12))</f>
        <v>0</v>
      </c>
    </row>
    <row r="757" customFormat="false" ht="12.8" hidden="false" customHeight="false" outlineLevel="0" collapsed="false">
      <c r="A757" s="76" t="n">
        <v>753</v>
      </c>
      <c r="B757" s="77" t="n">
        <f aca="false">EOMONTH(Input!$C$7,A757)</f>
        <v>65836</v>
      </c>
      <c r="D757" s="78" t="n">
        <f aca="false">IF(AND($B757&lt;Input!$C$31,$B757&lt;Input!$G$31),Input!$C$44,0)</f>
        <v>0</v>
      </c>
      <c r="E757" s="78" t="n">
        <f aca="true">IF(AND($B757&gt;Input!$C$31,$B757&lt;Input!$C$25),PMT(Input!$C$43/(100*12),(OFFSET($A$4,MATCH(Input!$C$25,$B$4:$B$1004,1),0,1,1)-OFFSET($A$4,MATCH(Input!$C$31,$B$4:$B$620,1),0,1,1)),$H$4,0,1),0)</f>
        <v>0</v>
      </c>
      <c r="F757" s="78" t="n">
        <f aca="false">($F756+$D757+$E757)*(1+Input!$C$43/(100*12))</f>
        <v>0</v>
      </c>
    </row>
    <row r="758" customFormat="false" ht="12.8" hidden="false" customHeight="false" outlineLevel="0" collapsed="false">
      <c r="A758" s="76" t="n">
        <v>754</v>
      </c>
      <c r="B758" s="77" t="n">
        <f aca="false">EOMONTH(Input!$C$7,A758)</f>
        <v>65866</v>
      </c>
      <c r="D758" s="78" t="n">
        <f aca="false">IF(AND($B758&lt;Input!$C$31,$B758&lt;Input!$G$31),Input!$C$44,0)</f>
        <v>0</v>
      </c>
      <c r="E758" s="78" t="n">
        <f aca="true">IF(AND($B758&gt;Input!$C$31,$B758&lt;Input!$C$25),PMT(Input!$C$43/(100*12),(OFFSET($A$4,MATCH(Input!$C$25,$B$4:$B$1004,1),0,1,1)-OFFSET($A$4,MATCH(Input!$C$31,$B$4:$B$620,1),0,1,1)),$H$4,0,1),0)</f>
        <v>0</v>
      </c>
      <c r="F758" s="78" t="n">
        <f aca="false">($F757+$D758+$E758)*(1+Input!$C$43/(100*12))</f>
        <v>0</v>
      </c>
    </row>
    <row r="759" customFormat="false" ht="12.8" hidden="false" customHeight="false" outlineLevel="0" collapsed="false">
      <c r="A759" s="76" t="n">
        <v>755</v>
      </c>
      <c r="B759" s="77" t="n">
        <f aca="false">EOMONTH(Input!$C$7,A759)</f>
        <v>65897</v>
      </c>
      <c r="D759" s="78" t="n">
        <f aca="false">IF(AND($B759&lt;Input!$C$31,$B759&lt;Input!$G$31),Input!$C$44,0)</f>
        <v>0</v>
      </c>
      <c r="E759" s="78" t="n">
        <f aca="true">IF(AND($B759&gt;Input!$C$31,$B759&lt;Input!$C$25),PMT(Input!$C$43/(100*12),(OFFSET($A$4,MATCH(Input!$C$25,$B$4:$B$1004,1),0,1,1)-OFFSET($A$4,MATCH(Input!$C$31,$B$4:$B$620,1),0,1,1)),$H$4,0,1),0)</f>
        <v>0</v>
      </c>
      <c r="F759" s="78" t="n">
        <f aca="false">($F758+$D759+$E759)*(1+Input!$C$43/(100*12))</f>
        <v>0</v>
      </c>
    </row>
    <row r="760" customFormat="false" ht="12.8" hidden="false" customHeight="false" outlineLevel="0" collapsed="false">
      <c r="A760" s="76" t="n">
        <v>756</v>
      </c>
      <c r="B760" s="77" t="n">
        <f aca="false">EOMONTH(Input!$C$7,A760)</f>
        <v>65927</v>
      </c>
      <c r="D760" s="78" t="n">
        <f aca="false">IF(AND($B760&lt;Input!$C$31,$B760&lt;Input!$G$31),Input!$C$44,0)</f>
        <v>0</v>
      </c>
      <c r="E760" s="78" t="n">
        <f aca="true">IF(AND($B760&gt;Input!$C$31,$B760&lt;Input!$C$25),PMT(Input!$C$43/(100*12),(OFFSET($A$4,MATCH(Input!$C$25,$B$4:$B$1004,1),0,1,1)-OFFSET($A$4,MATCH(Input!$C$31,$B$4:$B$620,1),0,1,1)),$H$4,0,1),0)</f>
        <v>0</v>
      </c>
      <c r="F760" s="78" t="n">
        <f aca="false">($F759+$D760+$E760)*(1+Input!$C$43/(100*12))</f>
        <v>0</v>
      </c>
    </row>
    <row r="761" customFormat="false" ht="12.8" hidden="false" customHeight="false" outlineLevel="0" collapsed="false">
      <c r="A761" s="76" t="n">
        <v>757</v>
      </c>
      <c r="B761" s="77" t="n">
        <f aca="false">EOMONTH(Input!$C$7,A761)</f>
        <v>65958</v>
      </c>
      <c r="D761" s="78" t="n">
        <f aca="false">IF(AND($B761&lt;Input!$C$31,$B761&lt;Input!$G$31),Input!$C$44,0)</f>
        <v>0</v>
      </c>
      <c r="E761" s="78" t="n">
        <f aca="true">IF(AND($B761&gt;Input!$C$31,$B761&lt;Input!$C$25),PMT(Input!$C$43/(100*12),(OFFSET($A$4,MATCH(Input!$C$25,$B$4:$B$1004,1),0,1,1)-OFFSET($A$4,MATCH(Input!$C$31,$B$4:$B$620,1),0,1,1)),$H$4,0,1),0)</f>
        <v>0</v>
      </c>
      <c r="F761" s="78" t="n">
        <f aca="false">($F760+$D761+$E761)*(1+Input!$C$43/(100*12))</f>
        <v>0</v>
      </c>
    </row>
    <row r="762" customFormat="false" ht="12.8" hidden="false" customHeight="false" outlineLevel="0" collapsed="false">
      <c r="A762" s="76" t="n">
        <v>758</v>
      </c>
      <c r="B762" s="77" t="n">
        <f aca="false">EOMONTH(Input!$C$7,A762)</f>
        <v>65989</v>
      </c>
      <c r="D762" s="78" t="n">
        <f aca="false">IF(AND($B762&lt;Input!$C$31,$B762&lt;Input!$G$31),Input!$C$44,0)</f>
        <v>0</v>
      </c>
      <c r="E762" s="78" t="n">
        <f aca="true">IF(AND($B762&gt;Input!$C$31,$B762&lt;Input!$C$25),PMT(Input!$C$43/(100*12),(OFFSET($A$4,MATCH(Input!$C$25,$B$4:$B$1004,1),0,1,1)-OFFSET($A$4,MATCH(Input!$C$31,$B$4:$B$620,1),0,1,1)),$H$4,0,1),0)</f>
        <v>0</v>
      </c>
      <c r="F762" s="78" t="n">
        <f aca="false">($F761+$D762+$E762)*(1+Input!$C$43/(100*12))</f>
        <v>0</v>
      </c>
    </row>
    <row r="763" customFormat="false" ht="12.8" hidden="false" customHeight="false" outlineLevel="0" collapsed="false">
      <c r="A763" s="76" t="n">
        <v>759</v>
      </c>
      <c r="B763" s="77" t="n">
        <f aca="false">EOMONTH(Input!$C$7,A763)</f>
        <v>66019</v>
      </c>
      <c r="D763" s="78" t="n">
        <f aca="false">IF(AND($B763&lt;Input!$C$31,$B763&lt;Input!$G$31),Input!$C$44,0)</f>
        <v>0</v>
      </c>
      <c r="E763" s="78" t="n">
        <f aca="true">IF(AND($B763&gt;Input!$C$31,$B763&lt;Input!$C$25),PMT(Input!$C$43/(100*12),(OFFSET($A$4,MATCH(Input!$C$25,$B$4:$B$1004,1),0,1,1)-OFFSET($A$4,MATCH(Input!$C$31,$B$4:$B$620,1),0,1,1)),$H$4,0,1),0)</f>
        <v>0</v>
      </c>
      <c r="F763" s="78" t="n">
        <f aca="false">($F762+$D763+$E763)*(1+Input!$C$43/(100*12))</f>
        <v>0</v>
      </c>
    </row>
    <row r="764" customFormat="false" ht="12.8" hidden="false" customHeight="false" outlineLevel="0" collapsed="false">
      <c r="A764" s="76" t="n">
        <v>760</v>
      </c>
      <c r="B764" s="77" t="n">
        <f aca="false">EOMONTH(Input!$C$7,A764)</f>
        <v>66050</v>
      </c>
      <c r="D764" s="78" t="n">
        <f aca="false">IF(AND($B764&lt;Input!$C$31,$B764&lt;Input!$G$31),Input!$C$44,0)</f>
        <v>0</v>
      </c>
      <c r="E764" s="78" t="n">
        <f aca="true">IF(AND($B764&gt;Input!$C$31,$B764&lt;Input!$C$25),PMT(Input!$C$43/(100*12),(OFFSET($A$4,MATCH(Input!$C$25,$B$4:$B$1004,1),0,1,1)-OFFSET($A$4,MATCH(Input!$C$31,$B$4:$B$620,1),0,1,1)),$H$4,0,1),0)</f>
        <v>0</v>
      </c>
      <c r="F764" s="78" t="n">
        <f aca="false">($F763+$D764+$E764)*(1+Input!$C$43/(100*12))</f>
        <v>0</v>
      </c>
    </row>
    <row r="765" customFormat="false" ht="12.8" hidden="false" customHeight="false" outlineLevel="0" collapsed="false">
      <c r="A765" s="76" t="n">
        <v>761</v>
      </c>
      <c r="B765" s="77" t="n">
        <f aca="false">EOMONTH(Input!$C$7,A765)</f>
        <v>66080</v>
      </c>
      <c r="D765" s="78" t="n">
        <f aca="false">IF(AND($B765&lt;Input!$C$31,$B765&lt;Input!$G$31),Input!$C$44,0)</f>
        <v>0</v>
      </c>
      <c r="E765" s="78" t="n">
        <f aca="true">IF(AND($B765&gt;Input!$C$31,$B765&lt;Input!$C$25),PMT(Input!$C$43/(100*12),(OFFSET($A$4,MATCH(Input!$C$25,$B$4:$B$1004,1),0,1,1)-OFFSET($A$4,MATCH(Input!$C$31,$B$4:$B$620,1),0,1,1)),$H$4,0,1),0)</f>
        <v>0</v>
      </c>
      <c r="F765" s="78" t="n">
        <f aca="false">($F764+$D765+$E765)*(1+Input!$C$43/(100*12))</f>
        <v>0</v>
      </c>
    </row>
    <row r="766" customFormat="false" ht="12.8" hidden="false" customHeight="false" outlineLevel="0" collapsed="false">
      <c r="A766" s="76" t="n">
        <v>762</v>
      </c>
      <c r="B766" s="77" t="n">
        <f aca="false">EOMONTH(Input!$C$7,A766)</f>
        <v>66111</v>
      </c>
      <c r="D766" s="78" t="n">
        <f aca="false">IF(AND($B766&lt;Input!$C$31,$B766&lt;Input!$G$31),Input!$C$44,0)</f>
        <v>0</v>
      </c>
      <c r="E766" s="78" t="n">
        <f aca="true">IF(AND($B766&gt;Input!$C$31,$B766&lt;Input!$C$25),PMT(Input!$C$43/(100*12),(OFFSET($A$4,MATCH(Input!$C$25,$B$4:$B$1004,1),0,1,1)-OFFSET($A$4,MATCH(Input!$C$31,$B$4:$B$620,1),0,1,1)),$H$4,0,1),0)</f>
        <v>0</v>
      </c>
      <c r="F766" s="78" t="n">
        <f aca="false">($F765+$D766+$E766)*(1+Input!$C$43/(100*12))</f>
        <v>0</v>
      </c>
    </row>
    <row r="767" customFormat="false" ht="12.8" hidden="false" customHeight="false" outlineLevel="0" collapsed="false">
      <c r="A767" s="76" t="n">
        <v>763</v>
      </c>
      <c r="B767" s="77" t="n">
        <f aca="false">EOMONTH(Input!$C$7,A767)</f>
        <v>66142</v>
      </c>
      <c r="D767" s="78" t="n">
        <f aca="false">IF(AND($B767&lt;Input!$C$31,$B767&lt;Input!$G$31),Input!$C$44,0)</f>
        <v>0</v>
      </c>
      <c r="E767" s="78" t="n">
        <f aca="true">IF(AND($B767&gt;Input!$C$31,$B767&lt;Input!$C$25),PMT(Input!$C$43/(100*12),(OFFSET($A$4,MATCH(Input!$C$25,$B$4:$B$1004,1),0,1,1)-OFFSET($A$4,MATCH(Input!$C$31,$B$4:$B$620,1),0,1,1)),$H$4,0,1),0)</f>
        <v>0</v>
      </c>
      <c r="F767" s="78" t="n">
        <f aca="false">($F766+$D767+$E767)*(1+Input!$C$43/(100*12))</f>
        <v>0</v>
      </c>
    </row>
    <row r="768" customFormat="false" ht="12.8" hidden="false" customHeight="false" outlineLevel="0" collapsed="false">
      <c r="A768" s="76" t="n">
        <v>764</v>
      </c>
      <c r="B768" s="77" t="n">
        <f aca="false">EOMONTH(Input!$C$7,A768)</f>
        <v>66170</v>
      </c>
      <c r="D768" s="78" t="n">
        <f aca="false">IF(AND($B768&lt;Input!$C$31,$B768&lt;Input!$G$31),Input!$C$44,0)</f>
        <v>0</v>
      </c>
      <c r="E768" s="78" t="n">
        <f aca="true">IF(AND($B768&gt;Input!$C$31,$B768&lt;Input!$C$25),PMT(Input!$C$43/(100*12),(OFFSET($A$4,MATCH(Input!$C$25,$B$4:$B$1004,1),0,1,1)-OFFSET($A$4,MATCH(Input!$C$31,$B$4:$B$620,1),0,1,1)),$H$4,0,1),0)</f>
        <v>0</v>
      </c>
      <c r="F768" s="78" t="n">
        <f aca="false">($F767+$D768+$E768)*(1+Input!$C$43/(100*12))</f>
        <v>0</v>
      </c>
    </row>
    <row r="769" customFormat="false" ht="12.8" hidden="false" customHeight="false" outlineLevel="0" collapsed="false">
      <c r="A769" s="76" t="n">
        <v>765</v>
      </c>
      <c r="B769" s="77" t="n">
        <f aca="false">EOMONTH(Input!$C$7,A769)</f>
        <v>66201</v>
      </c>
      <c r="D769" s="78" t="n">
        <f aca="false">IF(AND($B769&lt;Input!$C$31,$B769&lt;Input!$G$31),Input!$C$44,0)</f>
        <v>0</v>
      </c>
      <c r="E769" s="78" t="n">
        <f aca="true">IF(AND($B769&gt;Input!$C$31,$B769&lt;Input!$C$25),PMT(Input!$C$43/(100*12),(OFFSET($A$4,MATCH(Input!$C$25,$B$4:$B$1004,1),0,1,1)-OFFSET($A$4,MATCH(Input!$C$31,$B$4:$B$620,1),0,1,1)),$H$4,0,1),0)</f>
        <v>0</v>
      </c>
      <c r="F769" s="78" t="n">
        <f aca="false">($F768+$D769+$E769)*(1+Input!$C$43/(100*12))</f>
        <v>0</v>
      </c>
    </row>
    <row r="770" customFormat="false" ht="12.8" hidden="false" customHeight="false" outlineLevel="0" collapsed="false">
      <c r="A770" s="76" t="n">
        <v>766</v>
      </c>
      <c r="B770" s="77" t="n">
        <f aca="false">EOMONTH(Input!$C$7,A770)</f>
        <v>66231</v>
      </c>
      <c r="D770" s="78" t="n">
        <f aca="false">IF(AND($B770&lt;Input!$C$31,$B770&lt;Input!$G$31),Input!$C$44,0)</f>
        <v>0</v>
      </c>
      <c r="E770" s="78" t="n">
        <f aca="true">IF(AND($B770&gt;Input!$C$31,$B770&lt;Input!$C$25),PMT(Input!$C$43/(100*12),(OFFSET($A$4,MATCH(Input!$C$25,$B$4:$B$1004,1),0,1,1)-OFFSET($A$4,MATCH(Input!$C$31,$B$4:$B$620,1),0,1,1)),$H$4,0,1),0)</f>
        <v>0</v>
      </c>
      <c r="F770" s="78" t="n">
        <f aca="false">($F769+$D770+$E770)*(1+Input!$C$43/(100*12))</f>
        <v>0</v>
      </c>
    </row>
    <row r="771" customFormat="false" ht="12.8" hidden="false" customHeight="false" outlineLevel="0" collapsed="false">
      <c r="A771" s="76" t="n">
        <v>767</v>
      </c>
      <c r="B771" s="77" t="n">
        <f aca="false">EOMONTH(Input!$C$7,A771)</f>
        <v>66262</v>
      </c>
      <c r="D771" s="78" t="n">
        <f aca="false">IF(AND($B771&lt;Input!$C$31,$B771&lt;Input!$G$31),Input!$C$44,0)</f>
        <v>0</v>
      </c>
      <c r="E771" s="78" t="n">
        <f aca="true">IF(AND($B771&gt;Input!$C$31,$B771&lt;Input!$C$25),PMT(Input!$C$43/(100*12),(OFFSET($A$4,MATCH(Input!$C$25,$B$4:$B$1004,1),0,1,1)-OFFSET($A$4,MATCH(Input!$C$31,$B$4:$B$620,1),0,1,1)),$H$4,0,1),0)</f>
        <v>0</v>
      </c>
      <c r="F771" s="78" t="n">
        <f aca="false">($F770+$D771+$E771)*(1+Input!$C$43/(100*12))</f>
        <v>0</v>
      </c>
    </row>
    <row r="772" customFormat="false" ht="12.8" hidden="false" customHeight="false" outlineLevel="0" collapsed="false">
      <c r="A772" s="76" t="n">
        <v>768</v>
      </c>
      <c r="B772" s="77" t="n">
        <f aca="false">EOMONTH(Input!$C$7,A772)</f>
        <v>66292</v>
      </c>
      <c r="D772" s="78" t="n">
        <f aca="false">IF(AND($B772&lt;Input!$C$31,$B772&lt;Input!$G$31),Input!$C$44,0)</f>
        <v>0</v>
      </c>
      <c r="E772" s="78" t="n">
        <f aca="true">IF(AND($B772&gt;Input!$C$31,$B772&lt;Input!$C$25),PMT(Input!$C$43/(100*12),(OFFSET($A$4,MATCH(Input!$C$25,$B$4:$B$1004,1),0,1,1)-OFFSET($A$4,MATCH(Input!$C$31,$B$4:$B$620,1),0,1,1)),$H$4,0,1),0)</f>
        <v>0</v>
      </c>
      <c r="F772" s="78" t="n">
        <f aca="false">($F771+$D772+$E772)*(1+Input!$C$43/(100*12))</f>
        <v>0</v>
      </c>
    </row>
    <row r="773" customFormat="false" ht="12.8" hidden="false" customHeight="false" outlineLevel="0" collapsed="false">
      <c r="A773" s="76" t="n">
        <v>769</v>
      </c>
      <c r="B773" s="77" t="n">
        <f aca="false">EOMONTH(Input!$C$7,A773)</f>
        <v>66323</v>
      </c>
      <c r="D773" s="78" t="n">
        <f aca="false">IF(AND($B773&lt;Input!$C$31,$B773&lt;Input!$G$31),Input!$C$44,0)</f>
        <v>0</v>
      </c>
      <c r="E773" s="78" t="n">
        <f aca="true">IF(AND($B773&gt;Input!$C$31,$B773&lt;Input!$C$25),PMT(Input!$C$43/(100*12),(OFFSET($A$4,MATCH(Input!$C$25,$B$4:$B$1004,1),0,1,1)-OFFSET($A$4,MATCH(Input!$C$31,$B$4:$B$620,1),0,1,1)),$H$4,0,1),0)</f>
        <v>0</v>
      </c>
      <c r="F773" s="78" t="n">
        <f aca="false">($F772+$D773+$E773)*(1+Input!$C$43/(100*12))</f>
        <v>0</v>
      </c>
    </row>
    <row r="774" customFormat="false" ht="12.8" hidden="false" customHeight="false" outlineLevel="0" collapsed="false">
      <c r="A774" s="76" t="n">
        <v>770</v>
      </c>
      <c r="B774" s="77" t="n">
        <f aca="false">EOMONTH(Input!$C$7,A774)</f>
        <v>66354</v>
      </c>
      <c r="D774" s="78" t="n">
        <f aca="false">IF(AND($B774&lt;Input!$C$31,$B774&lt;Input!$G$31),Input!$C$44,0)</f>
        <v>0</v>
      </c>
      <c r="E774" s="78" t="n">
        <f aca="true">IF(AND($B774&gt;Input!$C$31,$B774&lt;Input!$C$25),PMT(Input!$C$43/(100*12),(OFFSET($A$4,MATCH(Input!$C$25,$B$4:$B$1004,1),0,1,1)-OFFSET($A$4,MATCH(Input!$C$31,$B$4:$B$620,1),0,1,1)),$H$4,0,1),0)</f>
        <v>0</v>
      </c>
      <c r="F774" s="78" t="n">
        <f aca="false">($F773+$D774+$E774)*(1+Input!$C$43/(100*12))</f>
        <v>0</v>
      </c>
    </row>
    <row r="775" customFormat="false" ht="12.8" hidden="false" customHeight="false" outlineLevel="0" collapsed="false">
      <c r="A775" s="76" t="n">
        <v>771</v>
      </c>
      <c r="B775" s="77" t="n">
        <f aca="false">EOMONTH(Input!$C$7,A775)</f>
        <v>66384</v>
      </c>
      <c r="D775" s="78" t="n">
        <f aca="false">IF(AND($B775&lt;Input!$C$31,$B775&lt;Input!$G$31),Input!$C$44,0)</f>
        <v>0</v>
      </c>
      <c r="E775" s="78" t="n">
        <f aca="true">IF(AND($B775&gt;Input!$C$31,$B775&lt;Input!$C$25),PMT(Input!$C$43/(100*12),(OFFSET($A$4,MATCH(Input!$C$25,$B$4:$B$1004,1),0,1,1)-OFFSET($A$4,MATCH(Input!$C$31,$B$4:$B$620,1),0,1,1)),$H$4,0,1),0)</f>
        <v>0</v>
      </c>
      <c r="F775" s="78" t="n">
        <f aca="false">($F774+$D775+$E775)*(1+Input!$C$43/(100*12))</f>
        <v>0</v>
      </c>
    </row>
    <row r="776" customFormat="false" ht="12.8" hidden="false" customHeight="false" outlineLevel="0" collapsed="false">
      <c r="A776" s="76" t="n">
        <v>772</v>
      </c>
      <c r="B776" s="77" t="n">
        <f aca="false">EOMONTH(Input!$C$7,A776)</f>
        <v>66415</v>
      </c>
      <c r="D776" s="78" t="n">
        <f aca="false">IF(AND($B776&lt;Input!$C$31,$B776&lt;Input!$G$31),Input!$C$44,0)</f>
        <v>0</v>
      </c>
      <c r="E776" s="78" t="n">
        <f aca="true">IF(AND($B776&gt;Input!$C$31,$B776&lt;Input!$C$25),PMT(Input!$C$43/(100*12),(OFFSET($A$4,MATCH(Input!$C$25,$B$4:$B$1004,1),0,1,1)-OFFSET($A$4,MATCH(Input!$C$31,$B$4:$B$620,1),0,1,1)),$H$4,0,1),0)</f>
        <v>0</v>
      </c>
      <c r="F776" s="78" t="n">
        <f aca="false">($F775+$D776+$E776)*(1+Input!$C$43/(100*12))</f>
        <v>0</v>
      </c>
    </row>
    <row r="777" customFormat="false" ht="12.8" hidden="false" customHeight="false" outlineLevel="0" collapsed="false">
      <c r="A777" s="76" t="n">
        <v>773</v>
      </c>
      <c r="B777" s="77" t="n">
        <f aca="false">EOMONTH(Input!$C$7,A777)</f>
        <v>66445</v>
      </c>
      <c r="D777" s="78" t="n">
        <f aca="false">IF(AND($B777&lt;Input!$C$31,$B777&lt;Input!$G$31),Input!$C$44,0)</f>
        <v>0</v>
      </c>
      <c r="E777" s="78" t="n">
        <f aca="true">IF(AND($B777&gt;Input!$C$31,$B777&lt;Input!$C$25),PMT(Input!$C$43/(100*12),(OFFSET($A$4,MATCH(Input!$C$25,$B$4:$B$1004,1),0,1,1)-OFFSET($A$4,MATCH(Input!$C$31,$B$4:$B$620,1),0,1,1)),$H$4,0,1),0)</f>
        <v>0</v>
      </c>
      <c r="F777" s="78" t="n">
        <f aca="false">($F776+$D777+$E777)*(1+Input!$C$43/(100*12))</f>
        <v>0</v>
      </c>
    </row>
    <row r="778" customFormat="false" ht="12.8" hidden="false" customHeight="false" outlineLevel="0" collapsed="false">
      <c r="A778" s="76" t="n">
        <v>774</v>
      </c>
      <c r="B778" s="77" t="n">
        <f aca="false">EOMONTH(Input!$C$7,A778)</f>
        <v>66476</v>
      </c>
      <c r="D778" s="78" t="n">
        <f aca="false">IF(AND($B778&lt;Input!$C$31,$B778&lt;Input!$G$31),Input!$C$44,0)</f>
        <v>0</v>
      </c>
      <c r="E778" s="78" t="n">
        <f aca="true">IF(AND($B778&gt;Input!$C$31,$B778&lt;Input!$C$25),PMT(Input!$C$43/(100*12),(OFFSET($A$4,MATCH(Input!$C$25,$B$4:$B$1004,1),0,1,1)-OFFSET($A$4,MATCH(Input!$C$31,$B$4:$B$620,1),0,1,1)),$H$4,0,1),0)</f>
        <v>0</v>
      </c>
      <c r="F778" s="78" t="n">
        <f aca="false">($F777+$D778+$E778)*(1+Input!$C$43/(100*12))</f>
        <v>0</v>
      </c>
    </row>
    <row r="779" customFormat="false" ht="12.8" hidden="false" customHeight="false" outlineLevel="0" collapsed="false">
      <c r="A779" s="76" t="n">
        <v>775</v>
      </c>
      <c r="B779" s="77" t="n">
        <f aca="false">EOMONTH(Input!$C$7,A779)</f>
        <v>66507</v>
      </c>
      <c r="D779" s="78" t="n">
        <f aca="false">IF(AND($B779&lt;Input!$C$31,$B779&lt;Input!$G$31),Input!$C$44,0)</f>
        <v>0</v>
      </c>
      <c r="E779" s="78" t="n">
        <f aca="true">IF(AND($B779&gt;Input!$C$31,$B779&lt;Input!$C$25),PMT(Input!$C$43/(100*12),(OFFSET($A$4,MATCH(Input!$C$25,$B$4:$B$1004,1),0,1,1)-OFFSET($A$4,MATCH(Input!$C$31,$B$4:$B$620,1),0,1,1)),$H$4,0,1),0)</f>
        <v>0</v>
      </c>
      <c r="F779" s="78" t="n">
        <f aca="false">($F778+$D779+$E779)*(1+Input!$C$43/(100*12))</f>
        <v>0</v>
      </c>
    </row>
    <row r="780" customFormat="false" ht="12.8" hidden="false" customHeight="false" outlineLevel="0" collapsed="false">
      <c r="A780" s="76" t="n">
        <v>776</v>
      </c>
      <c r="B780" s="77" t="n">
        <f aca="false">EOMONTH(Input!$C$7,A780)</f>
        <v>66535</v>
      </c>
      <c r="D780" s="78" t="n">
        <f aca="false">IF(AND($B780&lt;Input!$C$31,$B780&lt;Input!$G$31),Input!$C$44,0)</f>
        <v>0</v>
      </c>
      <c r="E780" s="78" t="n">
        <f aca="true">IF(AND($B780&gt;Input!$C$31,$B780&lt;Input!$C$25),PMT(Input!$C$43/(100*12),(OFFSET($A$4,MATCH(Input!$C$25,$B$4:$B$1004,1),0,1,1)-OFFSET($A$4,MATCH(Input!$C$31,$B$4:$B$620,1),0,1,1)),$H$4,0,1),0)</f>
        <v>0</v>
      </c>
      <c r="F780" s="78" t="n">
        <f aca="false">($F779+$D780+$E780)*(1+Input!$C$43/(100*12))</f>
        <v>0</v>
      </c>
    </row>
    <row r="781" customFormat="false" ht="12.8" hidden="false" customHeight="false" outlineLevel="0" collapsed="false">
      <c r="A781" s="76" t="n">
        <v>777</v>
      </c>
      <c r="B781" s="77" t="n">
        <f aca="false">EOMONTH(Input!$C$7,A781)</f>
        <v>66566</v>
      </c>
      <c r="D781" s="78" t="n">
        <f aca="false">IF(AND($B781&lt;Input!$C$31,$B781&lt;Input!$G$31),Input!$C$44,0)</f>
        <v>0</v>
      </c>
      <c r="E781" s="78" t="n">
        <f aca="true">IF(AND($B781&gt;Input!$C$31,$B781&lt;Input!$C$25),PMT(Input!$C$43/(100*12),(OFFSET($A$4,MATCH(Input!$C$25,$B$4:$B$1004,1),0,1,1)-OFFSET($A$4,MATCH(Input!$C$31,$B$4:$B$620,1),0,1,1)),$H$4,0,1),0)</f>
        <v>0</v>
      </c>
      <c r="F781" s="78" t="n">
        <f aca="false">($F780+$D781+$E781)*(1+Input!$C$43/(100*12))</f>
        <v>0</v>
      </c>
    </row>
    <row r="782" customFormat="false" ht="12.8" hidden="false" customHeight="false" outlineLevel="0" collapsed="false">
      <c r="A782" s="76" t="n">
        <v>778</v>
      </c>
      <c r="B782" s="77" t="n">
        <f aca="false">EOMONTH(Input!$C$7,A782)</f>
        <v>66596</v>
      </c>
      <c r="D782" s="78" t="n">
        <f aca="false">IF(AND($B782&lt;Input!$C$31,$B782&lt;Input!$G$31),Input!$C$44,0)</f>
        <v>0</v>
      </c>
      <c r="E782" s="78" t="n">
        <f aca="true">IF(AND($B782&gt;Input!$C$31,$B782&lt;Input!$C$25),PMT(Input!$C$43/(100*12),(OFFSET($A$4,MATCH(Input!$C$25,$B$4:$B$1004,1),0,1,1)-OFFSET($A$4,MATCH(Input!$C$31,$B$4:$B$620,1),0,1,1)),$H$4,0,1),0)</f>
        <v>0</v>
      </c>
      <c r="F782" s="78" t="n">
        <f aca="false">($F781+$D782+$E782)*(1+Input!$C$43/(100*12))</f>
        <v>0</v>
      </c>
    </row>
    <row r="783" customFormat="false" ht="12.8" hidden="false" customHeight="false" outlineLevel="0" collapsed="false">
      <c r="A783" s="76" t="n">
        <v>779</v>
      </c>
      <c r="B783" s="77" t="n">
        <f aca="false">EOMONTH(Input!$C$7,A783)</f>
        <v>66627</v>
      </c>
      <c r="D783" s="78" t="n">
        <f aca="false">IF(AND($B783&lt;Input!$C$31,$B783&lt;Input!$G$31),Input!$C$44,0)</f>
        <v>0</v>
      </c>
      <c r="E783" s="78" t="n">
        <f aca="true">IF(AND($B783&gt;Input!$C$31,$B783&lt;Input!$C$25),PMT(Input!$C$43/(100*12),(OFFSET($A$4,MATCH(Input!$C$25,$B$4:$B$1004,1),0,1,1)-OFFSET($A$4,MATCH(Input!$C$31,$B$4:$B$620,1),0,1,1)),$H$4,0,1),0)</f>
        <v>0</v>
      </c>
      <c r="F783" s="78" t="n">
        <f aca="false">($F782+$D783+$E783)*(1+Input!$C$43/(100*12))</f>
        <v>0</v>
      </c>
    </row>
    <row r="784" customFormat="false" ht="12.8" hidden="false" customHeight="false" outlineLevel="0" collapsed="false">
      <c r="A784" s="76" t="n">
        <v>780</v>
      </c>
      <c r="B784" s="77" t="n">
        <f aca="false">EOMONTH(Input!$C$7,A784)</f>
        <v>66657</v>
      </c>
      <c r="D784" s="78" t="n">
        <f aca="false">IF(AND($B784&lt;Input!$C$31,$B784&lt;Input!$G$31),Input!$C$44,0)</f>
        <v>0</v>
      </c>
      <c r="E784" s="78" t="n">
        <f aca="true">IF(AND($B784&gt;Input!$C$31,$B784&lt;Input!$C$25),PMT(Input!$C$43/(100*12),(OFFSET($A$4,MATCH(Input!$C$25,$B$4:$B$1004,1),0,1,1)-OFFSET($A$4,MATCH(Input!$C$31,$B$4:$B$620,1),0,1,1)),$H$4,0,1),0)</f>
        <v>0</v>
      </c>
      <c r="F784" s="78" t="n">
        <f aca="false">($F783+$D784+$E784)*(1+Input!$C$43/(100*12))</f>
        <v>0</v>
      </c>
    </row>
    <row r="785" customFormat="false" ht="12.8" hidden="false" customHeight="false" outlineLevel="0" collapsed="false">
      <c r="A785" s="76" t="n">
        <v>781</v>
      </c>
      <c r="B785" s="77" t="n">
        <f aca="false">EOMONTH(Input!$C$7,A785)</f>
        <v>66688</v>
      </c>
      <c r="D785" s="78" t="n">
        <f aca="false">IF(AND($B785&lt;Input!$C$31,$B785&lt;Input!$G$31),Input!$C$44,0)</f>
        <v>0</v>
      </c>
      <c r="E785" s="78" t="n">
        <f aca="true">IF(AND($B785&gt;Input!$C$31,$B785&lt;Input!$C$25),PMT(Input!$C$43/(100*12),(OFFSET($A$4,MATCH(Input!$C$25,$B$4:$B$1004,1),0,1,1)-OFFSET($A$4,MATCH(Input!$C$31,$B$4:$B$620,1),0,1,1)),$H$4,0,1),0)</f>
        <v>0</v>
      </c>
      <c r="F785" s="78" t="n">
        <f aca="false">($F784+$D785+$E785)*(1+Input!$C$43/(100*12))</f>
        <v>0</v>
      </c>
    </row>
    <row r="786" customFormat="false" ht="12.8" hidden="false" customHeight="false" outlineLevel="0" collapsed="false">
      <c r="A786" s="76" t="n">
        <v>782</v>
      </c>
      <c r="B786" s="77" t="n">
        <f aca="false">EOMONTH(Input!$C$7,A786)</f>
        <v>66719</v>
      </c>
      <c r="D786" s="78" t="n">
        <f aca="false">IF(AND($B786&lt;Input!$C$31,$B786&lt;Input!$G$31),Input!$C$44,0)</f>
        <v>0</v>
      </c>
      <c r="E786" s="78" t="n">
        <f aca="true">IF(AND($B786&gt;Input!$C$31,$B786&lt;Input!$C$25),PMT(Input!$C$43/(100*12),(OFFSET($A$4,MATCH(Input!$C$25,$B$4:$B$1004,1),0,1,1)-OFFSET($A$4,MATCH(Input!$C$31,$B$4:$B$620,1),0,1,1)),$H$4,0,1),0)</f>
        <v>0</v>
      </c>
      <c r="F786" s="78" t="n">
        <f aca="false">($F785+$D786+$E786)*(1+Input!$C$43/(100*12))</f>
        <v>0</v>
      </c>
    </row>
    <row r="787" customFormat="false" ht="12.8" hidden="false" customHeight="false" outlineLevel="0" collapsed="false">
      <c r="A787" s="76" t="n">
        <v>783</v>
      </c>
      <c r="B787" s="77" t="n">
        <f aca="false">EOMONTH(Input!$C$7,A787)</f>
        <v>66749</v>
      </c>
      <c r="D787" s="78" t="n">
        <f aca="false">IF(AND($B787&lt;Input!$C$31,$B787&lt;Input!$G$31),Input!$C$44,0)</f>
        <v>0</v>
      </c>
      <c r="E787" s="78" t="n">
        <f aca="true">IF(AND($B787&gt;Input!$C$31,$B787&lt;Input!$C$25),PMT(Input!$C$43/(100*12),(OFFSET($A$4,MATCH(Input!$C$25,$B$4:$B$1004,1),0,1,1)-OFFSET($A$4,MATCH(Input!$C$31,$B$4:$B$620,1),0,1,1)),$H$4,0,1),0)</f>
        <v>0</v>
      </c>
      <c r="F787" s="78" t="n">
        <f aca="false">($F786+$D787+$E787)*(1+Input!$C$43/(100*12))</f>
        <v>0</v>
      </c>
    </row>
    <row r="788" customFormat="false" ht="12.8" hidden="false" customHeight="false" outlineLevel="0" collapsed="false">
      <c r="A788" s="76" t="n">
        <v>784</v>
      </c>
      <c r="B788" s="77" t="n">
        <f aca="false">EOMONTH(Input!$C$7,A788)</f>
        <v>66780</v>
      </c>
      <c r="D788" s="78" t="n">
        <f aca="false">IF(AND($B788&lt;Input!$C$31,$B788&lt;Input!$G$31),Input!$C$44,0)</f>
        <v>0</v>
      </c>
      <c r="E788" s="78" t="n">
        <f aca="true">IF(AND($B788&gt;Input!$C$31,$B788&lt;Input!$C$25),PMT(Input!$C$43/(100*12),(OFFSET($A$4,MATCH(Input!$C$25,$B$4:$B$1004,1),0,1,1)-OFFSET($A$4,MATCH(Input!$C$31,$B$4:$B$620,1),0,1,1)),$H$4,0,1),0)</f>
        <v>0</v>
      </c>
      <c r="F788" s="78" t="n">
        <f aca="false">($F787+$D788+$E788)*(1+Input!$C$43/(100*12))</f>
        <v>0</v>
      </c>
    </row>
    <row r="789" customFormat="false" ht="12.8" hidden="false" customHeight="false" outlineLevel="0" collapsed="false">
      <c r="A789" s="76" t="n">
        <v>785</v>
      </c>
      <c r="B789" s="77" t="n">
        <f aca="false">EOMONTH(Input!$C$7,A789)</f>
        <v>66810</v>
      </c>
      <c r="D789" s="78" t="n">
        <f aca="false">IF(AND($B789&lt;Input!$C$31,$B789&lt;Input!$G$31),Input!$C$44,0)</f>
        <v>0</v>
      </c>
      <c r="E789" s="78" t="n">
        <f aca="true">IF(AND($B789&gt;Input!$C$31,$B789&lt;Input!$C$25),PMT(Input!$C$43/(100*12),(OFFSET($A$4,MATCH(Input!$C$25,$B$4:$B$1004,1),0,1,1)-OFFSET($A$4,MATCH(Input!$C$31,$B$4:$B$620,1),0,1,1)),$H$4,0,1),0)</f>
        <v>0</v>
      </c>
      <c r="F789" s="78" t="n">
        <f aca="false">($F788+$D789+$E789)*(1+Input!$C$43/(100*12))</f>
        <v>0</v>
      </c>
    </row>
    <row r="790" customFormat="false" ht="12.8" hidden="false" customHeight="false" outlineLevel="0" collapsed="false">
      <c r="A790" s="76" t="n">
        <v>786</v>
      </c>
      <c r="B790" s="77" t="n">
        <f aca="false">EOMONTH(Input!$C$7,A790)</f>
        <v>66841</v>
      </c>
      <c r="D790" s="78" t="n">
        <f aca="false">IF(AND($B790&lt;Input!$C$31,$B790&lt;Input!$G$31),Input!$C$44,0)</f>
        <v>0</v>
      </c>
      <c r="E790" s="78" t="n">
        <f aca="true">IF(AND($B790&gt;Input!$C$31,$B790&lt;Input!$C$25),PMT(Input!$C$43/(100*12),(OFFSET($A$4,MATCH(Input!$C$25,$B$4:$B$1004,1),0,1,1)-OFFSET($A$4,MATCH(Input!$C$31,$B$4:$B$620,1),0,1,1)),$H$4,0,1),0)</f>
        <v>0</v>
      </c>
      <c r="F790" s="78" t="n">
        <f aca="false">($F789+$D790+$E790)*(1+Input!$C$43/(100*12))</f>
        <v>0</v>
      </c>
    </row>
    <row r="791" customFormat="false" ht="12.8" hidden="false" customHeight="false" outlineLevel="0" collapsed="false">
      <c r="A791" s="76" t="n">
        <v>787</v>
      </c>
      <c r="B791" s="77" t="n">
        <f aca="false">EOMONTH(Input!$C$7,A791)</f>
        <v>66872</v>
      </c>
      <c r="D791" s="78" t="n">
        <f aca="false">IF(AND($B791&lt;Input!$C$31,$B791&lt;Input!$G$31),Input!$C$44,0)</f>
        <v>0</v>
      </c>
      <c r="E791" s="78" t="n">
        <f aca="true">IF(AND($B791&gt;Input!$C$31,$B791&lt;Input!$C$25),PMT(Input!$C$43/(100*12),(OFFSET($A$4,MATCH(Input!$C$25,$B$4:$B$1004,1),0,1,1)-OFFSET($A$4,MATCH(Input!$C$31,$B$4:$B$620,1),0,1,1)),$H$4,0,1),0)</f>
        <v>0</v>
      </c>
      <c r="F791" s="78" t="n">
        <f aca="false">($F790+$D791+$E791)*(1+Input!$C$43/(100*12))</f>
        <v>0</v>
      </c>
    </row>
    <row r="792" customFormat="false" ht="12.8" hidden="false" customHeight="false" outlineLevel="0" collapsed="false">
      <c r="A792" s="76" t="n">
        <v>788</v>
      </c>
      <c r="B792" s="77" t="n">
        <f aca="false">EOMONTH(Input!$C$7,A792)</f>
        <v>66900</v>
      </c>
      <c r="D792" s="78" t="n">
        <f aca="false">IF(AND($B792&lt;Input!$C$31,$B792&lt;Input!$G$31),Input!$C$44,0)</f>
        <v>0</v>
      </c>
      <c r="E792" s="78" t="n">
        <f aca="true">IF(AND($B792&gt;Input!$C$31,$B792&lt;Input!$C$25),PMT(Input!$C$43/(100*12),(OFFSET($A$4,MATCH(Input!$C$25,$B$4:$B$1004,1),0,1,1)-OFFSET($A$4,MATCH(Input!$C$31,$B$4:$B$620,1),0,1,1)),$H$4,0,1),0)</f>
        <v>0</v>
      </c>
      <c r="F792" s="78" t="n">
        <f aca="false">($F791+$D792+$E792)*(1+Input!$C$43/(100*12))</f>
        <v>0</v>
      </c>
    </row>
    <row r="793" customFormat="false" ht="12.8" hidden="false" customHeight="false" outlineLevel="0" collapsed="false">
      <c r="A793" s="76" t="n">
        <v>789</v>
      </c>
      <c r="B793" s="77" t="n">
        <f aca="false">EOMONTH(Input!$C$7,A793)</f>
        <v>66931</v>
      </c>
      <c r="D793" s="78" t="n">
        <f aca="false">IF(AND($B793&lt;Input!$C$31,$B793&lt;Input!$G$31),Input!$C$44,0)</f>
        <v>0</v>
      </c>
      <c r="E793" s="78" t="n">
        <f aca="true">IF(AND($B793&gt;Input!$C$31,$B793&lt;Input!$C$25),PMT(Input!$C$43/(100*12),(OFFSET($A$4,MATCH(Input!$C$25,$B$4:$B$1004,1),0,1,1)-OFFSET($A$4,MATCH(Input!$C$31,$B$4:$B$620,1),0,1,1)),$H$4,0,1),0)</f>
        <v>0</v>
      </c>
      <c r="F793" s="78" t="n">
        <f aca="false">($F792+$D793+$E793)*(1+Input!$C$43/(100*12))</f>
        <v>0</v>
      </c>
    </row>
    <row r="794" customFormat="false" ht="12.8" hidden="false" customHeight="false" outlineLevel="0" collapsed="false">
      <c r="A794" s="76" t="n">
        <v>790</v>
      </c>
      <c r="B794" s="77" t="n">
        <f aca="false">EOMONTH(Input!$C$7,A794)</f>
        <v>66961</v>
      </c>
      <c r="D794" s="78" t="n">
        <f aca="false">IF(AND($B794&lt;Input!$C$31,$B794&lt;Input!$G$31),Input!$C$44,0)</f>
        <v>0</v>
      </c>
      <c r="E794" s="78" t="n">
        <f aca="true">IF(AND($B794&gt;Input!$C$31,$B794&lt;Input!$C$25),PMT(Input!$C$43/(100*12),(OFFSET($A$4,MATCH(Input!$C$25,$B$4:$B$1004,1),0,1,1)-OFFSET($A$4,MATCH(Input!$C$31,$B$4:$B$620,1),0,1,1)),$H$4,0,1),0)</f>
        <v>0</v>
      </c>
      <c r="F794" s="78" t="n">
        <f aca="false">($F793+$D794+$E794)*(1+Input!$C$43/(100*12))</f>
        <v>0</v>
      </c>
    </row>
    <row r="795" customFormat="false" ht="12.8" hidden="false" customHeight="false" outlineLevel="0" collapsed="false">
      <c r="A795" s="76" t="n">
        <v>791</v>
      </c>
      <c r="B795" s="77" t="n">
        <f aca="false">EOMONTH(Input!$C$7,A795)</f>
        <v>66992</v>
      </c>
      <c r="D795" s="78" t="n">
        <f aca="false">IF(AND($B795&lt;Input!$C$31,$B795&lt;Input!$G$31),Input!$C$44,0)</f>
        <v>0</v>
      </c>
      <c r="E795" s="78" t="n">
        <f aca="true">IF(AND($B795&gt;Input!$C$31,$B795&lt;Input!$C$25),PMT(Input!$C$43/(100*12),(OFFSET($A$4,MATCH(Input!$C$25,$B$4:$B$1004,1),0,1,1)-OFFSET($A$4,MATCH(Input!$C$31,$B$4:$B$620,1),0,1,1)),$H$4,0,1),0)</f>
        <v>0</v>
      </c>
      <c r="F795" s="78" t="n">
        <f aca="false">($F794+$D795+$E795)*(1+Input!$C$43/(100*12))</f>
        <v>0</v>
      </c>
    </row>
    <row r="796" customFormat="false" ht="12.8" hidden="false" customHeight="false" outlineLevel="0" collapsed="false">
      <c r="A796" s="76" t="n">
        <v>792</v>
      </c>
      <c r="B796" s="77" t="n">
        <f aca="false">EOMONTH(Input!$C$7,A796)</f>
        <v>67022</v>
      </c>
      <c r="D796" s="78" t="n">
        <f aca="false">IF(AND($B796&lt;Input!$C$31,$B796&lt;Input!$G$31),Input!$C$44,0)</f>
        <v>0</v>
      </c>
      <c r="E796" s="78" t="n">
        <f aca="true">IF(AND($B796&gt;Input!$C$31,$B796&lt;Input!$C$25),PMT(Input!$C$43/(100*12),(OFFSET($A$4,MATCH(Input!$C$25,$B$4:$B$1004,1),0,1,1)-OFFSET($A$4,MATCH(Input!$C$31,$B$4:$B$620,1),0,1,1)),$H$4,0,1),0)</f>
        <v>0</v>
      </c>
      <c r="F796" s="78" t="n">
        <f aca="false">($F795+$D796+$E796)*(1+Input!$C$43/(100*12))</f>
        <v>0</v>
      </c>
    </row>
    <row r="797" customFormat="false" ht="12.8" hidden="false" customHeight="false" outlineLevel="0" collapsed="false">
      <c r="A797" s="76" t="n">
        <v>793</v>
      </c>
      <c r="B797" s="77" t="n">
        <f aca="false">EOMONTH(Input!$C$7,A797)</f>
        <v>67053</v>
      </c>
      <c r="D797" s="78" t="n">
        <f aca="false">IF(AND($B797&lt;Input!$C$31,$B797&lt;Input!$G$31),Input!$C$44,0)</f>
        <v>0</v>
      </c>
      <c r="E797" s="78" t="n">
        <f aca="true">IF(AND($B797&gt;Input!$C$31,$B797&lt;Input!$C$25),PMT(Input!$C$43/(100*12),(OFFSET($A$4,MATCH(Input!$C$25,$B$4:$B$1004,1),0,1,1)-OFFSET($A$4,MATCH(Input!$C$31,$B$4:$B$620,1),0,1,1)),$H$4,0,1),0)</f>
        <v>0</v>
      </c>
      <c r="F797" s="78" t="n">
        <f aca="false">($F796+$D797+$E797)*(1+Input!$C$43/(100*12))</f>
        <v>0</v>
      </c>
    </row>
    <row r="798" customFormat="false" ht="12.8" hidden="false" customHeight="false" outlineLevel="0" collapsed="false">
      <c r="A798" s="76" t="n">
        <v>794</v>
      </c>
      <c r="B798" s="77" t="n">
        <f aca="false">EOMONTH(Input!$C$7,A798)</f>
        <v>67084</v>
      </c>
      <c r="D798" s="78" t="n">
        <f aca="false">IF(AND($B798&lt;Input!$C$31,$B798&lt;Input!$G$31),Input!$C$44,0)</f>
        <v>0</v>
      </c>
      <c r="E798" s="78" t="n">
        <f aca="true">IF(AND($B798&gt;Input!$C$31,$B798&lt;Input!$C$25),PMT(Input!$C$43/(100*12),(OFFSET($A$4,MATCH(Input!$C$25,$B$4:$B$1004,1),0,1,1)-OFFSET($A$4,MATCH(Input!$C$31,$B$4:$B$620,1),0,1,1)),$H$4,0,1),0)</f>
        <v>0</v>
      </c>
      <c r="F798" s="78" t="n">
        <f aca="false">($F797+$D798+$E798)*(1+Input!$C$43/(100*12))</f>
        <v>0</v>
      </c>
    </row>
    <row r="799" customFormat="false" ht="12.8" hidden="false" customHeight="false" outlineLevel="0" collapsed="false">
      <c r="A799" s="76" t="n">
        <v>795</v>
      </c>
      <c r="B799" s="77" t="n">
        <f aca="false">EOMONTH(Input!$C$7,A799)</f>
        <v>67114</v>
      </c>
      <c r="D799" s="78" t="n">
        <f aca="false">IF(AND($B799&lt;Input!$C$31,$B799&lt;Input!$G$31),Input!$C$44,0)</f>
        <v>0</v>
      </c>
      <c r="E799" s="78" t="n">
        <f aca="true">IF(AND($B799&gt;Input!$C$31,$B799&lt;Input!$C$25),PMT(Input!$C$43/(100*12),(OFFSET($A$4,MATCH(Input!$C$25,$B$4:$B$1004,1),0,1,1)-OFFSET($A$4,MATCH(Input!$C$31,$B$4:$B$620,1),0,1,1)),$H$4,0,1),0)</f>
        <v>0</v>
      </c>
      <c r="F799" s="78" t="n">
        <f aca="false">($F798+$D799+$E799)*(1+Input!$C$43/(100*12))</f>
        <v>0</v>
      </c>
    </row>
    <row r="800" customFormat="false" ht="12.8" hidden="false" customHeight="false" outlineLevel="0" collapsed="false">
      <c r="A800" s="76" t="n">
        <v>796</v>
      </c>
      <c r="B800" s="77" t="n">
        <f aca="false">EOMONTH(Input!$C$7,A800)</f>
        <v>67145</v>
      </c>
      <c r="D800" s="78" t="n">
        <f aca="false">IF(AND($B800&lt;Input!$C$31,$B800&lt;Input!$G$31),Input!$C$44,0)</f>
        <v>0</v>
      </c>
      <c r="E800" s="78" t="n">
        <f aca="true">IF(AND($B800&gt;Input!$C$31,$B800&lt;Input!$C$25),PMT(Input!$C$43/(100*12),(OFFSET($A$4,MATCH(Input!$C$25,$B$4:$B$1004,1),0,1,1)-OFFSET($A$4,MATCH(Input!$C$31,$B$4:$B$620,1),0,1,1)),$H$4,0,1),0)</f>
        <v>0</v>
      </c>
      <c r="F800" s="78" t="n">
        <f aca="false">($F799+$D800+$E800)*(1+Input!$C$43/(100*12))</f>
        <v>0</v>
      </c>
    </row>
    <row r="801" customFormat="false" ht="12.8" hidden="false" customHeight="false" outlineLevel="0" collapsed="false">
      <c r="A801" s="76" t="n">
        <v>797</v>
      </c>
      <c r="B801" s="77" t="n">
        <f aca="false">EOMONTH(Input!$C$7,A801)</f>
        <v>67175</v>
      </c>
      <c r="D801" s="78" t="n">
        <f aca="false">IF(AND($B801&lt;Input!$C$31,$B801&lt;Input!$G$31),Input!$C$44,0)</f>
        <v>0</v>
      </c>
      <c r="E801" s="78" t="n">
        <f aca="true">IF(AND($B801&gt;Input!$C$31,$B801&lt;Input!$C$25),PMT(Input!$C$43/(100*12),(OFFSET($A$4,MATCH(Input!$C$25,$B$4:$B$1004,1),0,1,1)-OFFSET($A$4,MATCH(Input!$C$31,$B$4:$B$620,1),0,1,1)),$H$4,0,1),0)</f>
        <v>0</v>
      </c>
      <c r="F801" s="78" t="n">
        <f aca="false">($F800+$D801+$E801)*(1+Input!$C$43/(100*12))</f>
        <v>0</v>
      </c>
    </row>
    <row r="802" customFormat="false" ht="12.8" hidden="false" customHeight="false" outlineLevel="0" collapsed="false">
      <c r="A802" s="76" t="n">
        <v>798</v>
      </c>
      <c r="B802" s="77" t="n">
        <f aca="false">EOMONTH(Input!$C$7,A802)</f>
        <v>67206</v>
      </c>
      <c r="D802" s="78" t="n">
        <f aca="false">IF(AND($B802&lt;Input!$C$31,$B802&lt;Input!$G$31),Input!$C$44,0)</f>
        <v>0</v>
      </c>
      <c r="E802" s="78" t="n">
        <f aca="true">IF(AND($B802&gt;Input!$C$31,$B802&lt;Input!$C$25),PMT(Input!$C$43/(100*12),(OFFSET($A$4,MATCH(Input!$C$25,$B$4:$B$1004,1),0,1,1)-OFFSET($A$4,MATCH(Input!$C$31,$B$4:$B$620,1),0,1,1)),$H$4,0,1),0)</f>
        <v>0</v>
      </c>
      <c r="F802" s="78" t="n">
        <f aca="false">($F801+$D802+$E802)*(1+Input!$C$43/(100*12))</f>
        <v>0</v>
      </c>
    </row>
    <row r="803" customFormat="false" ht="12.8" hidden="false" customHeight="false" outlineLevel="0" collapsed="false">
      <c r="A803" s="76" t="n">
        <v>799</v>
      </c>
      <c r="B803" s="77" t="n">
        <f aca="false">EOMONTH(Input!$C$7,A803)</f>
        <v>67237</v>
      </c>
      <c r="D803" s="78" t="n">
        <f aca="false">IF(AND($B803&lt;Input!$C$31,$B803&lt;Input!$G$31),Input!$C$44,0)</f>
        <v>0</v>
      </c>
      <c r="E803" s="78" t="n">
        <f aca="true">IF(AND($B803&gt;Input!$C$31,$B803&lt;Input!$C$25),PMT(Input!$C$43/(100*12),(OFFSET($A$4,MATCH(Input!$C$25,$B$4:$B$1004,1),0,1,1)-OFFSET($A$4,MATCH(Input!$C$31,$B$4:$B$620,1),0,1,1)),$H$4,0,1),0)</f>
        <v>0</v>
      </c>
      <c r="F803" s="78" t="n">
        <f aca="false">($F802+$D803+$E803)*(1+Input!$C$43/(100*12))</f>
        <v>0</v>
      </c>
    </row>
    <row r="804" customFormat="false" ht="12.8" hidden="false" customHeight="false" outlineLevel="0" collapsed="false">
      <c r="A804" s="76" t="n">
        <v>800</v>
      </c>
      <c r="B804" s="77" t="n">
        <f aca="false">EOMONTH(Input!$C$7,A804)</f>
        <v>67266</v>
      </c>
      <c r="D804" s="78" t="n">
        <f aca="false">IF(AND($B804&lt;Input!$C$31,$B804&lt;Input!$G$31),Input!$C$44,0)</f>
        <v>0</v>
      </c>
      <c r="E804" s="78" t="n">
        <f aca="true">IF(AND($B804&gt;Input!$C$31,$B804&lt;Input!$C$25),PMT(Input!$C$43/(100*12),(OFFSET($A$4,MATCH(Input!$C$25,$B$4:$B$1004,1),0,1,1)-OFFSET($A$4,MATCH(Input!$C$31,$B$4:$B$620,1),0,1,1)),$H$4,0,1),0)</f>
        <v>0</v>
      </c>
      <c r="F804" s="78" t="n">
        <f aca="false">($F803+$D804+$E804)*(1+Input!$C$43/(100*12))</f>
        <v>0</v>
      </c>
    </row>
    <row r="805" customFormat="false" ht="12.8" hidden="false" customHeight="false" outlineLevel="0" collapsed="false">
      <c r="A805" s="76" t="n">
        <v>801</v>
      </c>
      <c r="B805" s="77" t="n">
        <f aca="false">EOMONTH(Input!$C$7,A805)</f>
        <v>67297</v>
      </c>
      <c r="D805" s="78" t="n">
        <f aca="false">IF(AND($B805&lt;Input!$C$31,$B805&lt;Input!$G$31),Input!$C$44,0)</f>
        <v>0</v>
      </c>
      <c r="E805" s="78" t="n">
        <f aca="true">IF(AND($B805&gt;Input!$C$31,$B805&lt;Input!$C$25),PMT(Input!$C$43/(100*12),(OFFSET($A$4,MATCH(Input!$C$25,$B$4:$B$1004,1),0,1,1)-OFFSET($A$4,MATCH(Input!$C$31,$B$4:$B$620,1),0,1,1)),$H$4,0,1),0)</f>
        <v>0</v>
      </c>
      <c r="F805" s="78" t="n">
        <f aca="false">($F804+$D805+$E805)*(1+Input!$C$43/(100*12))</f>
        <v>0</v>
      </c>
    </row>
    <row r="806" customFormat="false" ht="12.8" hidden="false" customHeight="false" outlineLevel="0" collapsed="false">
      <c r="A806" s="76" t="n">
        <v>802</v>
      </c>
      <c r="B806" s="77" t="n">
        <f aca="false">EOMONTH(Input!$C$7,A806)</f>
        <v>67327</v>
      </c>
      <c r="D806" s="78" t="n">
        <f aca="false">IF(AND($B806&lt;Input!$C$31,$B806&lt;Input!$G$31),Input!$C$44,0)</f>
        <v>0</v>
      </c>
      <c r="E806" s="78" t="n">
        <f aca="true">IF(AND($B806&gt;Input!$C$31,$B806&lt;Input!$C$25),PMT(Input!$C$43/(100*12),(OFFSET($A$4,MATCH(Input!$C$25,$B$4:$B$1004,1),0,1,1)-OFFSET($A$4,MATCH(Input!$C$31,$B$4:$B$620,1),0,1,1)),$H$4,0,1),0)</f>
        <v>0</v>
      </c>
      <c r="F806" s="78" t="n">
        <f aca="false">($F805+$D806+$E806)*(1+Input!$C$43/(100*12))</f>
        <v>0</v>
      </c>
    </row>
    <row r="807" customFormat="false" ht="12.8" hidden="false" customHeight="false" outlineLevel="0" collapsed="false">
      <c r="A807" s="76" t="n">
        <v>803</v>
      </c>
      <c r="B807" s="77" t="n">
        <f aca="false">EOMONTH(Input!$C$7,A807)</f>
        <v>67358</v>
      </c>
      <c r="D807" s="78" t="n">
        <f aca="false">IF(AND($B807&lt;Input!$C$31,$B807&lt;Input!$G$31),Input!$C$44,0)</f>
        <v>0</v>
      </c>
      <c r="E807" s="78" t="n">
        <f aca="true">IF(AND($B807&gt;Input!$C$31,$B807&lt;Input!$C$25),PMT(Input!$C$43/(100*12),(OFFSET($A$4,MATCH(Input!$C$25,$B$4:$B$1004,1),0,1,1)-OFFSET($A$4,MATCH(Input!$C$31,$B$4:$B$620,1),0,1,1)),$H$4,0,1),0)</f>
        <v>0</v>
      </c>
      <c r="F807" s="78" t="n">
        <f aca="false">($F806+$D807+$E807)*(1+Input!$C$43/(100*12))</f>
        <v>0</v>
      </c>
    </row>
    <row r="808" customFormat="false" ht="12.8" hidden="false" customHeight="false" outlineLevel="0" collapsed="false">
      <c r="A808" s="76" t="n">
        <v>804</v>
      </c>
      <c r="B808" s="77" t="n">
        <f aca="false">EOMONTH(Input!$C$7,A808)</f>
        <v>67388</v>
      </c>
      <c r="D808" s="78" t="n">
        <f aca="false">IF(AND($B808&lt;Input!$C$31,$B808&lt;Input!$G$31),Input!$C$44,0)</f>
        <v>0</v>
      </c>
      <c r="E808" s="78" t="n">
        <f aca="true">IF(AND($B808&gt;Input!$C$31,$B808&lt;Input!$C$25),PMT(Input!$C$43/(100*12),(OFFSET($A$4,MATCH(Input!$C$25,$B$4:$B$1004,1),0,1,1)-OFFSET($A$4,MATCH(Input!$C$31,$B$4:$B$620,1),0,1,1)),$H$4,0,1),0)</f>
        <v>0</v>
      </c>
      <c r="F808" s="78" t="n">
        <f aca="false">($F807+$D808+$E808)*(1+Input!$C$43/(100*12))</f>
        <v>0</v>
      </c>
    </row>
    <row r="809" customFormat="false" ht="12.8" hidden="false" customHeight="false" outlineLevel="0" collapsed="false">
      <c r="A809" s="76" t="n">
        <v>805</v>
      </c>
      <c r="B809" s="77" t="n">
        <f aca="false">EOMONTH(Input!$C$7,A809)</f>
        <v>67419</v>
      </c>
      <c r="D809" s="78" t="n">
        <f aca="false">IF(AND($B809&lt;Input!$C$31,$B809&lt;Input!$G$31),Input!$C$44,0)</f>
        <v>0</v>
      </c>
      <c r="E809" s="78" t="n">
        <f aca="true">IF(AND($B809&gt;Input!$C$31,$B809&lt;Input!$C$25),PMT(Input!$C$43/(100*12),(OFFSET($A$4,MATCH(Input!$C$25,$B$4:$B$1004,1),0,1,1)-OFFSET($A$4,MATCH(Input!$C$31,$B$4:$B$620,1),0,1,1)),$H$4,0,1),0)</f>
        <v>0</v>
      </c>
      <c r="F809" s="78" t="n">
        <f aca="false">($F808+$D809+$E809)*(1+Input!$C$43/(100*12))</f>
        <v>0</v>
      </c>
    </row>
    <row r="810" customFormat="false" ht="12.8" hidden="false" customHeight="false" outlineLevel="0" collapsed="false">
      <c r="A810" s="76" t="n">
        <v>806</v>
      </c>
      <c r="B810" s="77" t="n">
        <f aca="false">EOMONTH(Input!$C$7,A810)</f>
        <v>67450</v>
      </c>
      <c r="D810" s="78" t="n">
        <f aca="false">IF(AND($B810&lt;Input!$C$31,$B810&lt;Input!$G$31),Input!$C$44,0)</f>
        <v>0</v>
      </c>
      <c r="E810" s="78" t="n">
        <f aca="true">IF(AND($B810&gt;Input!$C$31,$B810&lt;Input!$C$25),PMT(Input!$C$43/(100*12),(OFFSET($A$4,MATCH(Input!$C$25,$B$4:$B$1004,1),0,1,1)-OFFSET($A$4,MATCH(Input!$C$31,$B$4:$B$620,1),0,1,1)),$H$4,0,1),0)</f>
        <v>0</v>
      </c>
      <c r="F810" s="78" t="n">
        <f aca="false">($F809+$D810+$E810)*(1+Input!$C$43/(100*12))</f>
        <v>0</v>
      </c>
    </row>
    <row r="811" customFormat="false" ht="12.8" hidden="false" customHeight="false" outlineLevel="0" collapsed="false">
      <c r="A811" s="76" t="n">
        <v>807</v>
      </c>
      <c r="B811" s="77" t="n">
        <f aca="false">EOMONTH(Input!$C$7,A811)</f>
        <v>67480</v>
      </c>
      <c r="D811" s="78" t="n">
        <f aca="false">IF(AND($B811&lt;Input!$C$31,$B811&lt;Input!$G$31),Input!$C$44,0)</f>
        <v>0</v>
      </c>
      <c r="E811" s="78" t="n">
        <f aca="true">IF(AND($B811&gt;Input!$C$31,$B811&lt;Input!$C$25),PMT(Input!$C$43/(100*12),(OFFSET($A$4,MATCH(Input!$C$25,$B$4:$B$1004,1),0,1,1)-OFFSET($A$4,MATCH(Input!$C$31,$B$4:$B$620,1),0,1,1)),$H$4,0,1),0)</f>
        <v>0</v>
      </c>
      <c r="F811" s="78" t="n">
        <f aca="false">($F810+$D811+$E811)*(1+Input!$C$43/(100*12))</f>
        <v>0</v>
      </c>
    </row>
    <row r="812" customFormat="false" ht="12.8" hidden="false" customHeight="false" outlineLevel="0" collapsed="false">
      <c r="A812" s="76" t="n">
        <v>808</v>
      </c>
      <c r="B812" s="77" t="n">
        <f aca="false">EOMONTH(Input!$C$7,A812)</f>
        <v>67511</v>
      </c>
      <c r="D812" s="78" t="n">
        <f aca="false">IF(AND($B812&lt;Input!$C$31,$B812&lt;Input!$G$31),Input!$C$44,0)</f>
        <v>0</v>
      </c>
      <c r="E812" s="78" t="n">
        <f aca="true">IF(AND($B812&gt;Input!$C$31,$B812&lt;Input!$C$25),PMT(Input!$C$43/(100*12),(OFFSET($A$4,MATCH(Input!$C$25,$B$4:$B$1004,1),0,1,1)-OFFSET($A$4,MATCH(Input!$C$31,$B$4:$B$620,1),0,1,1)),$H$4,0,1),0)</f>
        <v>0</v>
      </c>
      <c r="F812" s="78" t="n">
        <f aca="false">($F811+$D812+$E812)*(1+Input!$C$43/(100*12))</f>
        <v>0</v>
      </c>
    </row>
    <row r="813" customFormat="false" ht="12.8" hidden="false" customHeight="false" outlineLevel="0" collapsed="false">
      <c r="A813" s="76" t="n">
        <v>809</v>
      </c>
      <c r="B813" s="77" t="n">
        <f aca="false">EOMONTH(Input!$C$7,A813)</f>
        <v>67541</v>
      </c>
      <c r="D813" s="78" t="n">
        <f aca="false">IF(AND($B813&lt;Input!$C$31,$B813&lt;Input!$G$31),Input!$C$44,0)</f>
        <v>0</v>
      </c>
      <c r="E813" s="78" t="n">
        <f aca="true">IF(AND($B813&gt;Input!$C$31,$B813&lt;Input!$C$25),PMT(Input!$C$43/(100*12),(OFFSET($A$4,MATCH(Input!$C$25,$B$4:$B$1004,1),0,1,1)-OFFSET($A$4,MATCH(Input!$C$31,$B$4:$B$620,1),0,1,1)),$H$4,0,1),0)</f>
        <v>0</v>
      </c>
      <c r="F813" s="78" t="n">
        <f aca="false">($F812+$D813+$E813)*(1+Input!$C$43/(100*12))</f>
        <v>0</v>
      </c>
    </row>
    <row r="814" customFormat="false" ht="12.8" hidden="false" customHeight="false" outlineLevel="0" collapsed="false">
      <c r="A814" s="76" t="n">
        <v>810</v>
      </c>
      <c r="B814" s="77" t="n">
        <f aca="false">EOMONTH(Input!$C$7,A814)</f>
        <v>67572</v>
      </c>
      <c r="D814" s="78" t="n">
        <f aca="false">IF(AND($B814&lt;Input!$C$31,$B814&lt;Input!$G$31),Input!$C$44,0)</f>
        <v>0</v>
      </c>
      <c r="E814" s="78" t="n">
        <f aca="true">IF(AND($B814&gt;Input!$C$31,$B814&lt;Input!$C$25),PMT(Input!$C$43/(100*12),(OFFSET($A$4,MATCH(Input!$C$25,$B$4:$B$1004,1),0,1,1)-OFFSET($A$4,MATCH(Input!$C$31,$B$4:$B$620,1),0,1,1)),$H$4,0,1),0)</f>
        <v>0</v>
      </c>
      <c r="F814" s="78" t="n">
        <f aca="false">($F813+$D814+$E814)*(1+Input!$C$43/(100*12))</f>
        <v>0</v>
      </c>
    </row>
    <row r="815" customFormat="false" ht="12.8" hidden="false" customHeight="false" outlineLevel="0" collapsed="false">
      <c r="A815" s="76" t="n">
        <v>811</v>
      </c>
      <c r="B815" s="77" t="n">
        <f aca="false">EOMONTH(Input!$C$7,A815)</f>
        <v>67603</v>
      </c>
      <c r="D815" s="78" t="n">
        <f aca="false">IF(AND($B815&lt;Input!$C$31,$B815&lt;Input!$G$31),Input!$C$44,0)</f>
        <v>0</v>
      </c>
      <c r="E815" s="78" t="n">
        <f aca="true">IF(AND($B815&gt;Input!$C$31,$B815&lt;Input!$C$25),PMT(Input!$C$43/(100*12),(OFFSET($A$4,MATCH(Input!$C$25,$B$4:$B$1004,1),0,1,1)-OFFSET($A$4,MATCH(Input!$C$31,$B$4:$B$620,1),0,1,1)),$H$4,0,1),0)</f>
        <v>0</v>
      </c>
      <c r="F815" s="78" t="n">
        <f aca="false">($F814+$D815+$E815)*(1+Input!$C$43/(100*12))</f>
        <v>0</v>
      </c>
    </row>
    <row r="816" customFormat="false" ht="12.8" hidden="false" customHeight="false" outlineLevel="0" collapsed="false">
      <c r="A816" s="76" t="n">
        <v>812</v>
      </c>
      <c r="B816" s="77" t="n">
        <f aca="false">EOMONTH(Input!$C$7,A816)</f>
        <v>67631</v>
      </c>
      <c r="D816" s="78" t="n">
        <f aca="false">IF(AND($B816&lt;Input!$C$31,$B816&lt;Input!$G$31),Input!$C$44,0)</f>
        <v>0</v>
      </c>
      <c r="E816" s="78" t="n">
        <f aca="true">IF(AND($B816&gt;Input!$C$31,$B816&lt;Input!$C$25),PMT(Input!$C$43/(100*12),(OFFSET($A$4,MATCH(Input!$C$25,$B$4:$B$1004,1),0,1,1)-OFFSET($A$4,MATCH(Input!$C$31,$B$4:$B$620,1),0,1,1)),$H$4,0,1),0)</f>
        <v>0</v>
      </c>
      <c r="F816" s="78" t="n">
        <f aca="false">($F815+$D816+$E816)*(1+Input!$C$43/(100*12))</f>
        <v>0</v>
      </c>
    </row>
    <row r="817" customFormat="false" ht="12.8" hidden="false" customHeight="false" outlineLevel="0" collapsed="false">
      <c r="A817" s="76" t="n">
        <v>813</v>
      </c>
      <c r="B817" s="77" t="n">
        <f aca="false">EOMONTH(Input!$C$7,A817)</f>
        <v>67662</v>
      </c>
      <c r="D817" s="78" t="n">
        <f aca="false">IF(AND($B817&lt;Input!$C$31,$B817&lt;Input!$G$31),Input!$C$44,0)</f>
        <v>0</v>
      </c>
      <c r="E817" s="78" t="n">
        <f aca="true">IF(AND($B817&gt;Input!$C$31,$B817&lt;Input!$C$25),PMT(Input!$C$43/(100*12),(OFFSET($A$4,MATCH(Input!$C$25,$B$4:$B$1004,1),0,1,1)-OFFSET($A$4,MATCH(Input!$C$31,$B$4:$B$620,1),0,1,1)),$H$4,0,1),0)</f>
        <v>0</v>
      </c>
      <c r="F817" s="78" t="n">
        <f aca="false">($F816+$D817+$E817)*(1+Input!$C$43/(100*12))</f>
        <v>0</v>
      </c>
    </row>
    <row r="818" customFormat="false" ht="12.8" hidden="false" customHeight="false" outlineLevel="0" collapsed="false">
      <c r="A818" s="76" t="n">
        <v>814</v>
      </c>
      <c r="B818" s="77" t="n">
        <f aca="false">EOMONTH(Input!$C$7,A818)</f>
        <v>67692</v>
      </c>
      <c r="D818" s="78" t="n">
        <f aca="false">IF(AND($B818&lt;Input!$C$31,$B818&lt;Input!$G$31),Input!$C$44,0)</f>
        <v>0</v>
      </c>
      <c r="E818" s="78" t="n">
        <f aca="true">IF(AND($B818&gt;Input!$C$31,$B818&lt;Input!$C$25),PMT(Input!$C$43/(100*12),(OFFSET($A$4,MATCH(Input!$C$25,$B$4:$B$1004,1),0,1,1)-OFFSET($A$4,MATCH(Input!$C$31,$B$4:$B$620,1),0,1,1)),$H$4,0,1),0)</f>
        <v>0</v>
      </c>
      <c r="F818" s="78" t="n">
        <f aca="false">($F817+$D818+$E818)*(1+Input!$C$43/(100*12))</f>
        <v>0</v>
      </c>
    </row>
    <row r="819" customFormat="false" ht="12.8" hidden="false" customHeight="false" outlineLevel="0" collapsed="false">
      <c r="A819" s="76" t="n">
        <v>815</v>
      </c>
      <c r="B819" s="77" t="n">
        <f aca="false">EOMONTH(Input!$C$7,A819)</f>
        <v>67723</v>
      </c>
      <c r="D819" s="78" t="n">
        <f aca="false">IF(AND($B819&lt;Input!$C$31,$B819&lt;Input!$G$31),Input!$C$44,0)</f>
        <v>0</v>
      </c>
      <c r="E819" s="78" t="n">
        <f aca="true">IF(AND($B819&gt;Input!$C$31,$B819&lt;Input!$C$25),PMT(Input!$C$43/(100*12),(OFFSET($A$4,MATCH(Input!$C$25,$B$4:$B$1004,1),0,1,1)-OFFSET($A$4,MATCH(Input!$C$31,$B$4:$B$620,1),0,1,1)),$H$4,0,1),0)</f>
        <v>0</v>
      </c>
      <c r="F819" s="78" t="n">
        <f aca="false">($F818+$D819+$E819)*(1+Input!$C$43/(100*12))</f>
        <v>0</v>
      </c>
    </row>
    <row r="820" customFormat="false" ht="12.8" hidden="false" customHeight="false" outlineLevel="0" collapsed="false">
      <c r="A820" s="76" t="n">
        <v>816</v>
      </c>
      <c r="B820" s="77" t="n">
        <f aca="false">EOMONTH(Input!$C$7,A820)</f>
        <v>67753</v>
      </c>
      <c r="D820" s="78" t="n">
        <f aca="false">IF(AND($B820&lt;Input!$C$31,$B820&lt;Input!$G$31),Input!$C$44,0)</f>
        <v>0</v>
      </c>
      <c r="E820" s="78" t="n">
        <f aca="true">IF(AND($B820&gt;Input!$C$31,$B820&lt;Input!$C$25),PMT(Input!$C$43/(100*12),(OFFSET($A$4,MATCH(Input!$C$25,$B$4:$B$1004,1),0,1,1)-OFFSET($A$4,MATCH(Input!$C$31,$B$4:$B$620,1),0,1,1)),$H$4,0,1),0)</f>
        <v>0</v>
      </c>
      <c r="F820" s="78" t="n">
        <f aca="false">($F819+$D820+$E820)*(1+Input!$C$43/(100*12))</f>
        <v>0</v>
      </c>
    </row>
    <row r="821" customFormat="false" ht="12.8" hidden="false" customHeight="false" outlineLevel="0" collapsed="false">
      <c r="A821" s="76" t="n">
        <v>817</v>
      </c>
      <c r="B821" s="77" t="n">
        <f aca="false">EOMONTH(Input!$C$7,A821)</f>
        <v>67784</v>
      </c>
      <c r="D821" s="78" t="n">
        <f aca="false">IF(AND($B821&lt;Input!$C$31,$B821&lt;Input!$G$31),Input!$C$44,0)</f>
        <v>0</v>
      </c>
      <c r="E821" s="78" t="n">
        <f aca="true">IF(AND($B821&gt;Input!$C$31,$B821&lt;Input!$C$25),PMT(Input!$C$43/(100*12),(OFFSET($A$4,MATCH(Input!$C$25,$B$4:$B$1004,1),0,1,1)-OFFSET($A$4,MATCH(Input!$C$31,$B$4:$B$620,1),0,1,1)),$H$4,0,1),0)</f>
        <v>0</v>
      </c>
      <c r="F821" s="78" t="n">
        <f aca="false">($F820+$D821+$E821)*(1+Input!$C$43/(100*12))</f>
        <v>0</v>
      </c>
    </row>
    <row r="822" customFormat="false" ht="12.8" hidden="false" customHeight="false" outlineLevel="0" collapsed="false">
      <c r="A822" s="76" t="n">
        <v>818</v>
      </c>
      <c r="B822" s="77" t="n">
        <f aca="false">EOMONTH(Input!$C$7,A822)</f>
        <v>67815</v>
      </c>
      <c r="D822" s="78" t="n">
        <f aca="false">IF(AND($B822&lt;Input!$C$31,$B822&lt;Input!$G$31),Input!$C$44,0)</f>
        <v>0</v>
      </c>
      <c r="E822" s="78" t="n">
        <f aca="true">IF(AND($B822&gt;Input!$C$31,$B822&lt;Input!$C$25),PMT(Input!$C$43/(100*12),(OFFSET($A$4,MATCH(Input!$C$25,$B$4:$B$1004,1),0,1,1)-OFFSET($A$4,MATCH(Input!$C$31,$B$4:$B$620,1),0,1,1)),$H$4,0,1),0)</f>
        <v>0</v>
      </c>
      <c r="F822" s="78" t="n">
        <f aca="false">($F821+$D822+$E822)*(1+Input!$C$43/(100*12))</f>
        <v>0</v>
      </c>
    </row>
    <row r="823" customFormat="false" ht="12.8" hidden="false" customHeight="false" outlineLevel="0" collapsed="false">
      <c r="A823" s="76" t="n">
        <v>819</v>
      </c>
      <c r="B823" s="77" t="n">
        <f aca="false">EOMONTH(Input!$C$7,A823)</f>
        <v>67845</v>
      </c>
      <c r="D823" s="78" t="n">
        <f aca="false">IF(AND($B823&lt;Input!$C$31,$B823&lt;Input!$G$31),Input!$C$44,0)</f>
        <v>0</v>
      </c>
      <c r="E823" s="78" t="n">
        <f aca="true">IF(AND($B823&gt;Input!$C$31,$B823&lt;Input!$C$25),PMT(Input!$C$43/(100*12),(OFFSET($A$4,MATCH(Input!$C$25,$B$4:$B$1004,1),0,1,1)-OFFSET($A$4,MATCH(Input!$C$31,$B$4:$B$620,1),0,1,1)),$H$4,0,1),0)</f>
        <v>0</v>
      </c>
      <c r="F823" s="78" t="n">
        <f aca="false">($F822+$D823+$E823)*(1+Input!$C$43/(100*12))</f>
        <v>0</v>
      </c>
    </row>
    <row r="824" customFormat="false" ht="12.8" hidden="false" customHeight="false" outlineLevel="0" collapsed="false">
      <c r="A824" s="76" t="n">
        <v>820</v>
      </c>
      <c r="B824" s="77" t="n">
        <f aca="false">EOMONTH(Input!$C$7,A824)</f>
        <v>67876</v>
      </c>
      <c r="D824" s="78" t="n">
        <f aca="false">IF(AND($B824&lt;Input!$C$31,$B824&lt;Input!$G$31),Input!$C$44,0)</f>
        <v>0</v>
      </c>
      <c r="E824" s="78" t="n">
        <f aca="true">IF(AND($B824&gt;Input!$C$31,$B824&lt;Input!$C$25),PMT(Input!$C$43/(100*12),(OFFSET($A$4,MATCH(Input!$C$25,$B$4:$B$1004,1),0,1,1)-OFFSET($A$4,MATCH(Input!$C$31,$B$4:$B$620,1),0,1,1)),$H$4,0,1),0)</f>
        <v>0</v>
      </c>
      <c r="F824" s="78" t="n">
        <f aca="false">($F823+$D824+$E824)*(1+Input!$C$43/(100*12))</f>
        <v>0</v>
      </c>
    </row>
    <row r="825" customFormat="false" ht="12.8" hidden="false" customHeight="false" outlineLevel="0" collapsed="false">
      <c r="A825" s="76" t="n">
        <v>821</v>
      </c>
      <c r="B825" s="77" t="n">
        <f aca="false">EOMONTH(Input!$C$7,A825)</f>
        <v>67906</v>
      </c>
      <c r="D825" s="78" t="n">
        <f aca="false">IF(AND($B825&lt;Input!$C$31,$B825&lt;Input!$G$31),Input!$C$44,0)</f>
        <v>0</v>
      </c>
      <c r="E825" s="78" t="n">
        <f aca="true">IF(AND($B825&gt;Input!$C$31,$B825&lt;Input!$C$25),PMT(Input!$C$43/(100*12),(OFFSET($A$4,MATCH(Input!$C$25,$B$4:$B$1004,1),0,1,1)-OFFSET($A$4,MATCH(Input!$C$31,$B$4:$B$620,1),0,1,1)),$H$4,0,1),0)</f>
        <v>0</v>
      </c>
      <c r="F825" s="78" t="n">
        <f aca="false">($F824+$D825+$E825)*(1+Input!$C$43/(100*12))</f>
        <v>0</v>
      </c>
    </row>
    <row r="826" customFormat="false" ht="12.8" hidden="false" customHeight="false" outlineLevel="0" collapsed="false">
      <c r="A826" s="76" t="n">
        <v>822</v>
      </c>
      <c r="B826" s="77" t="n">
        <f aca="false">EOMONTH(Input!$C$7,A826)</f>
        <v>67937</v>
      </c>
      <c r="D826" s="78" t="n">
        <f aca="false">IF(AND($B826&lt;Input!$C$31,$B826&lt;Input!$G$31),Input!$C$44,0)</f>
        <v>0</v>
      </c>
      <c r="E826" s="78" t="n">
        <f aca="true">IF(AND($B826&gt;Input!$C$31,$B826&lt;Input!$C$25),PMT(Input!$C$43/(100*12),(OFFSET($A$4,MATCH(Input!$C$25,$B$4:$B$1004,1),0,1,1)-OFFSET($A$4,MATCH(Input!$C$31,$B$4:$B$620,1),0,1,1)),$H$4,0,1),0)</f>
        <v>0</v>
      </c>
      <c r="F826" s="78" t="n">
        <f aca="false">($F825+$D826+$E826)*(1+Input!$C$43/(100*12))</f>
        <v>0</v>
      </c>
    </row>
    <row r="827" customFormat="false" ht="12.8" hidden="false" customHeight="false" outlineLevel="0" collapsed="false">
      <c r="A827" s="76" t="n">
        <v>823</v>
      </c>
      <c r="B827" s="77" t="n">
        <f aca="false">EOMONTH(Input!$C$7,A827)</f>
        <v>67968</v>
      </c>
      <c r="D827" s="78" t="n">
        <f aca="false">IF(AND($B827&lt;Input!$C$31,$B827&lt;Input!$G$31),Input!$C$44,0)</f>
        <v>0</v>
      </c>
      <c r="E827" s="78" t="n">
        <f aca="true">IF(AND($B827&gt;Input!$C$31,$B827&lt;Input!$C$25),PMT(Input!$C$43/(100*12),(OFFSET($A$4,MATCH(Input!$C$25,$B$4:$B$1004,1),0,1,1)-OFFSET($A$4,MATCH(Input!$C$31,$B$4:$B$620,1),0,1,1)),$H$4,0,1),0)</f>
        <v>0</v>
      </c>
      <c r="F827" s="78" t="n">
        <f aca="false">($F826+$D827+$E827)*(1+Input!$C$43/(100*12))</f>
        <v>0</v>
      </c>
    </row>
    <row r="828" customFormat="false" ht="12.8" hidden="false" customHeight="false" outlineLevel="0" collapsed="false">
      <c r="A828" s="76" t="n">
        <v>824</v>
      </c>
      <c r="B828" s="77" t="n">
        <f aca="false">EOMONTH(Input!$C$7,A828)</f>
        <v>67996</v>
      </c>
      <c r="D828" s="78" t="n">
        <f aca="false">IF(AND($B828&lt;Input!$C$31,$B828&lt;Input!$G$31),Input!$C$44,0)</f>
        <v>0</v>
      </c>
      <c r="E828" s="78" t="n">
        <f aca="true">IF(AND($B828&gt;Input!$C$31,$B828&lt;Input!$C$25),PMT(Input!$C$43/(100*12),(OFFSET($A$4,MATCH(Input!$C$25,$B$4:$B$1004,1),0,1,1)-OFFSET($A$4,MATCH(Input!$C$31,$B$4:$B$620,1),0,1,1)),$H$4,0,1),0)</f>
        <v>0</v>
      </c>
      <c r="F828" s="78" t="n">
        <f aca="false">($F827+$D828+$E828)*(1+Input!$C$43/(100*12))</f>
        <v>0</v>
      </c>
    </row>
    <row r="829" customFormat="false" ht="12.8" hidden="false" customHeight="false" outlineLevel="0" collapsed="false">
      <c r="A829" s="76" t="n">
        <v>825</v>
      </c>
      <c r="B829" s="77" t="n">
        <f aca="false">EOMONTH(Input!$C$7,A829)</f>
        <v>68027</v>
      </c>
      <c r="D829" s="78" t="n">
        <f aca="false">IF(AND($B829&lt;Input!$C$31,$B829&lt;Input!$G$31),Input!$C$44,0)</f>
        <v>0</v>
      </c>
      <c r="E829" s="78" t="n">
        <f aca="true">IF(AND($B829&gt;Input!$C$31,$B829&lt;Input!$C$25),PMT(Input!$C$43/(100*12),(OFFSET($A$4,MATCH(Input!$C$25,$B$4:$B$1004,1),0,1,1)-OFFSET($A$4,MATCH(Input!$C$31,$B$4:$B$620,1),0,1,1)),$H$4,0,1),0)</f>
        <v>0</v>
      </c>
      <c r="F829" s="78" t="n">
        <f aca="false">($F828+$D829+$E829)*(1+Input!$C$43/(100*12))</f>
        <v>0</v>
      </c>
    </row>
    <row r="830" customFormat="false" ht="12.8" hidden="false" customHeight="false" outlineLevel="0" collapsed="false">
      <c r="A830" s="76" t="n">
        <v>826</v>
      </c>
      <c r="B830" s="77" t="n">
        <f aca="false">EOMONTH(Input!$C$7,A830)</f>
        <v>68057</v>
      </c>
      <c r="D830" s="78" t="n">
        <f aca="false">IF(AND($B830&lt;Input!$C$31,$B830&lt;Input!$G$31),Input!$C$44,0)</f>
        <v>0</v>
      </c>
      <c r="E830" s="78" t="n">
        <f aca="true">IF(AND($B830&gt;Input!$C$31,$B830&lt;Input!$C$25),PMT(Input!$C$43/(100*12),(OFFSET($A$4,MATCH(Input!$C$25,$B$4:$B$1004,1),0,1,1)-OFFSET($A$4,MATCH(Input!$C$31,$B$4:$B$620,1),0,1,1)),$H$4,0,1),0)</f>
        <v>0</v>
      </c>
      <c r="F830" s="78" t="n">
        <f aca="false">($F829+$D830+$E830)*(1+Input!$C$43/(100*12))</f>
        <v>0</v>
      </c>
    </row>
    <row r="831" customFormat="false" ht="12.8" hidden="false" customHeight="false" outlineLevel="0" collapsed="false">
      <c r="A831" s="76" t="n">
        <v>827</v>
      </c>
      <c r="B831" s="77" t="n">
        <f aca="false">EOMONTH(Input!$C$7,A831)</f>
        <v>68088</v>
      </c>
      <c r="D831" s="78" t="n">
        <f aca="false">IF(AND($B831&lt;Input!$C$31,$B831&lt;Input!$G$31),Input!$C$44,0)</f>
        <v>0</v>
      </c>
      <c r="E831" s="78" t="n">
        <f aca="true">IF(AND($B831&gt;Input!$C$31,$B831&lt;Input!$C$25),PMT(Input!$C$43/(100*12),(OFFSET($A$4,MATCH(Input!$C$25,$B$4:$B$1004,1),0,1,1)-OFFSET($A$4,MATCH(Input!$C$31,$B$4:$B$620,1),0,1,1)),$H$4,0,1),0)</f>
        <v>0</v>
      </c>
      <c r="F831" s="78" t="n">
        <f aca="false">($F830+$D831+$E831)*(1+Input!$C$43/(100*12))</f>
        <v>0</v>
      </c>
    </row>
    <row r="832" customFormat="false" ht="12.8" hidden="false" customHeight="false" outlineLevel="0" collapsed="false">
      <c r="A832" s="76" t="n">
        <v>828</v>
      </c>
      <c r="B832" s="77" t="n">
        <f aca="false">EOMONTH(Input!$C$7,A832)</f>
        <v>68118</v>
      </c>
      <c r="D832" s="78" t="n">
        <f aca="false">IF(AND($B832&lt;Input!$C$31,$B832&lt;Input!$G$31),Input!$C$44,0)</f>
        <v>0</v>
      </c>
      <c r="E832" s="78" t="n">
        <f aca="true">IF(AND($B832&gt;Input!$C$31,$B832&lt;Input!$C$25),PMT(Input!$C$43/(100*12),(OFFSET($A$4,MATCH(Input!$C$25,$B$4:$B$1004,1),0,1,1)-OFFSET($A$4,MATCH(Input!$C$31,$B$4:$B$620,1),0,1,1)),$H$4,0,1),0)</f>
        <v>0</v>
      </c>
      <c r="F832" s="78" t="n">
        <f aca="false">($F831+$D832+$E832)*(1+Input!$C$43/(100*12))</f>
        <v>0</v>
      </c>
    </row>
    <row r="833" customFormat="false" ht="12.8" hidden="false" customHeight="false" outlineLevel="0" collapsed="false">
      <c r="A833" s="76" t="n">
        <v>829</v>
      </c>
      <c r="B833" s="77" t="n">
        <f aca="false">EOMONTH(Input!$C$7,A833)</f>
        <v>68149</v>
      </c>
      <c r="D833" s="78" t="n">
        <f aca="false">IF(AND($B833&lt;Input!$C$31,$B833&lt;Input!$G$31),Input!$C$44,0)</f>
        <v>0</v>
      </c>
      <c r="E833" s="78" t="n">
        <f aca="true">IF(AND($B833&gt;Input!$C$31,$B833&lt;Input!$C$25),PMT(Input!$C$43/(100*12),(OFFSET($A$4,MATCH(Input!$C$25,$B$4:$B$1004,1),0,1,1)-OFFSET($A$4,MATCH(Input!$C$31,$B$4:$B$620,1),0,1,1)),$H$4,0,1),0)</f>
        <v>0</v>
      </c>
      <c r="F833" s="78" t="n">
        <f aca="false">($F832+$D833+$E833)*(1+Input!$C$43/(100*12))</f>
        <v>0</v>
      </c>
    </row>
    <row r="834" customFormat="false" ht="12.8" hidden="false" customHeight="false" outlineLevel="0" collapsed="false">
      <c r="A834" s="76" t="n">
        <v>830</v>
      </c>
      <c r="B834" s="77" t="n">
        <f aca="false">EOMONTH(Input!$C$7,A834)</f>
        <v>68180</v>
      </c>
      <c r="D834" s="78" t="n">
        <f aca="false">IF(AND($B834&lt;Input!$C$31,$B834&lt;Input!$G$31),Input!$C$44,0)</f>
        <v>0</v>
      </c>
      <c r="E834" s="78" t="n">
        <f aca="true">IF(AND($B834&gt;Input!$C$31,$B834&lt;Input!$C$25),PMT(Input!$C$43/(100*12),(OFFSET($A$4,MATCH(Input!$C$25,$B$4:$B$1004,1),0,1,1)-OFFSET($A$4,MATCH(Input!$C$31,$B$4:$B$620,1),0,1,1)),$H$4,0,1),0)</f>
        <v>0</v>
      </c>
      <c r="F834" s="78" t="n">
        <f aca="false">($F833+$D834+$E834)*(1+Input!$C$43/(100*12))</f>
        <v>0</v>
      </c>
    </row>
    <row r="835" customFormat="false" ht="12.8" hidden="false" customHeight="false" outlineLevel="0" collapsed="false">
      <c r="A835" s="76" t="n">
        <v>831</v>
      </c>
      <c r="B835" s="77" t="n">
        <f aca="false">EOMONTH(Input!$C$7,A835)</f>
        <v>68210</v>
      </c>
      <c r="D835" s="78" t="n">
        <f aca="false">IF(AND($B835&lt;Input!$C$31,$B835&lt;Input!$G$31),Input!$C$44,0)</f>
        <v>0</v>
      </c>
      <c r="E835" s="78" t="n">
        <f aca="true">IF(AND($B835&gt;Input!$C$31,$B835&lt;Input!$C$25),PMT(Input!$C$43/(100*12),(OFFSET($A$4,MATCH(Input!$C$25,$B$4:$B$1004,1),0,1,1)-OFFSET($A$4,MATCH(Input!$C$31,$B$4:$B$620,1),0,1,1)),$H$4,0,1),0)</f>
        <v>0</v>
      </c>
      <c r="F835" s="78" t="n">
        <f aca="false">($F834+$D835+$E835)*(1+Input!$C$43/(100*12))</f>
        <v>0</v>
      </c>
    </row>
    <row r="836" customFormat="false" ht="12.8" hidden="false" customHeight="false" outlineLevel="0" collapsed="false">
      <c r="A836" s="76" t="n">
        <v>832</v>
      </c>
      <c r="B836" s="77" t="n">
        <f aca="false">EOMONTH(Input!$C$7,A836)</f>
        <v>68241</v>
      </c>
      <c r="D836" s="78" t="n">
        <f aca="false">IF(AND($B836&lt;Input!$C$31,$B836&lt;Input!$G$31),Input!$C$44,0)</f>
        <v>0</v>
      </c>
      <c r="E836" s="78" t="n">
        <f aca="true">IF(AND($B836&gt;Input!$C$31,$B836&lt;Input!$C$25),PMT(Input!$C$43/(100*12),(OFFSET($A$4,MATCH(Input!$C$25,$B$4:$B$1004,1),0,1,1)-OFFSET($A$4,MATCH(Input!$C$31,$B$4:$B$620,1),0,1,1)),$H$4,0,1),0)</f>
        <v>0</v>
      </c>
      <c r="F836" s="78" t="n">
        <f aca="false">($F835+$D836+$E836)*(1+Input!$C$43/(100*12))</f>
        <v>0</v>
      </c>
    </row>
    <row r="837" customFormat="false" ht="12.8" hidden="false" customHeight="false" outlineLevel="0" collapsed="false">
      <c r="A837" s="76" t="n">
        <v>833</v>
      </c>
      <c r="B837" s="77" t="n">
        <f aca="false">EOMONTH(Input!$C$7,A837)</f>
        <v>68271</v>
      </c>
      <c r="D837" s="78" t="n">
        <f aca="false">IF(AND($B837&lt;Input!$C$31,$B837&lt;Input!$G$31),Input!$C$44,0)</f>
        <v>0</v>
      </c>
      <c r="E837" s="78" t="n">
        <f aca="true">IF(AND($B837&gt;Input!$C$31,$B837&lt;Input!$C$25),PMT(Input!$C$43/(100*12),(OFFSET($A$4,MATCH(Input!$C$25,$B$4:$B$1004,1),0,1,1)-OFFSET($A$4,MATCH(Input!$C$31,$B$4:$B$620,1),0,1,1)),$H$4,0,1),0)</f>
        <v>0</v>
      </c>
      <c r="F837" s="78" t="n">
        <f aca="false">($F836+$D837+$E837)*(1+Input!$C$43/(100*12))</f>
        <v>0</v>
      </c>
    </row>
    <row r="838" customFormat="false" ht="12.8" hidden="false" customHeight="false" outlineLevel="0" collapsed="false">
      <c r="A838" s="76" t="n">
        <v>834</v>
      </c>
      <c r="B838" s="77" t="n">
        <f aca="false">EOMONTH(Input!$C$7,A838)</f>
        <v>68302</v>
      </c>
      <c r="D838" s="78" t="n">
        <f aca="false">IF(AND($B838&lt;Input!$C$31,$B838&lt;Input!$G$31),Input!$C$44,0)</f>
        <v>0</v>
      </c>
      <c r="E838" s="78" t="n">
        <f aca="true">IF(AND($B838&gt;Input!$C$31,$B838&lt;Input!$C$25),PMT(Input!$C$43/(100*12),(OFFSET($A$4,MATCH(Input!$C$25,$B$4:$B$1004,1),0,1,1)-OFFSET($A$4,MATCH(Input!$C$31,$B$4:$B$620,1),0,1,1)),$H$4,0,1),0)</f>
        <v>0</v>
      </c>
      <c r="F838" s="78" t="n">
        <f aca="false">($F837+$D838+$E838)*(1+Input!$C$43/(100*12))</f>
        <v>0</v>
      </c>
    </row>
    <row r="839" customFormat="false" ht="12.8" hidden="false" customHeight="false" outlineLevel="0" collapsed="false">
      <c r="A839" s="76" t="n">
        <v>835</v>
      </c>
      <c r="B839" s="77" t="n">
        <f aca="false">EOMONTH(Input!$C$7,A839)</f>
        <v>68333</v>
      </c>
      <c r="D839" s="78" t="n">
        <f aca="false">IF(AND($B839&lt;Input!$C$31,$B839&lt;Input!$G$31),Input!$C$44,0)</f>
        <v>0</v>
      </c>
      <c r="E839" s="78" t="n">
        <f aca="true">IF(AND($B839&gt;Input!$C$31,$B839&lt;Input!$C$25),PMT(Input!$C$43/(100*12),(OFFSET($A$4,MATCH(Input!$C$25,$B$4:$B$1004,1),0,1,1)-OFFSET($A$4,MATCH(Input!$C$31,$B$4:$B$620,1),0,1,1)),$H$4,0,1),0)</f>
        <v>0</v>
      </c>
      <c r="F839" s="78" t="n">
        <f aca="false">($F838+$D839+$E839)*(1+Input!$C$43/(100*12))</f>
        <v>0</v>
      </c>
    </row>
    <row r="840" customFormat="false" ht="12.8" hidden="false" customHeight="false" outlineLevel="0" collapsed="false">
      <c r="A840" s="76" t="n">
        <v>836</v>
      </c>
      <c r="B840" s="77" t="n">
        <f aca="false">EOMONTH(Input!$C$7,A840)</f>
        <v>68361</v>
      </c>
      <c r="D840" s="78" t="n">
        <f aca="false">IF(AND($B840&lt;Input!$C$31,$B840&lt;Input!$G$31),Input!$C$44,0)</f>
        <v>0</v>
      </c>
      <c r="E840" s="78" t="n">
        <f aca="true">IF(AND($B840&gt;Input!$C$31,$B840&lt;Input!$C$25),PMT(Input!$C$43/(100*12),(OFFSET($A$4,MATCH(Input!$C$25,$B$4:$B$1004,1),0,1,1)-OFFSET($A$4,MATCH(Input!$C$31,$B$4:$B$620,1),0,1,1)),$H$4,0,1),0)</f>
        <v>0</v>
      </c>
      <c r="F840" s="78" t="n">
        <f aca="false">($F839+$D840+$E840)*(1+Input!$C$43/(100*12))</f>
        <v>0</v>
      </c>
    </row>
    <row r="841" customFormat="false" ht="12.8" hidden="false" customHeight="false" outlineLevel="0" collapsed="false">
      <c r="A841" s="76" t="n">
        <v>837</v>
      </c>
      <c r="B841" s="77" t="n">
        <f aca="false">EOMONTH(Input!$C$7,A841)</f>
        <v>68392</v>
      </c>
      <c r="D841" s="78" t="n">
        <f aca="false">IF(AND($B841&lt;Input!$C$31,$B841&lt;Input!$G$31),Input!$C$44,0)</f>
        <v>0</v>
      </c>
      <c r="E841" s="78" t="n">
        <f aca="true">IF(AND($B841&gt;Input!$C$31,$B841&lt;Input!$C$25),PMT(Input!$C$43/(100*12),(OFFSET($A$4,MATCH(Input!$C$25,$B$4:$B$1004,1),0,1,1)-OFFSET($A$4,MATCH(Input!$C$31,$B$4:$B$620,1),0,1,1)),$H$4,0,1),0)</f>
        <v>0</v>
      </c>
      <c r="F841" s="78" t="n">
        <f aca="false">($F840+$D841+$E841)*(1+Input!$C$43/(100*12))</f>
        <v>0</v>
      </c>
    </row>
    <row r="842" customFormat="false" ht="12.8" hidden="false" customHeight="false" outlineLevel="0" collapsed="false">
      <c r="A842" s="76" t="n">
        <v>838</v>
      </c>
      <c r="B842" s="77" t="n">
        <f aca="false">EOMONTH(Input!$C$7,A842)</f>
        <v>68422</v>
      </c>
      <c r="D842" s="78" t="n">
        <f aca="false">IF(AND($B842&lt;Input!$C$31,$B842&lt;Input!$G$31),Input!$C$44,0)</f>
        <v>0</v>
      </c>
      <c r="E842" s="78" t="n">
        <f aca="true">IF(AND($B842&gt;Input!$C$31,$B842&lt;Input!$C$25),PMT(Input!$C$43/(100*12),(OFFSET($A$4,MATCH(Input!$C$25,$B$4:$B$1004,1),0,1,1)-OFFSET($A$4,MATCH(Input!$C$31,$B$4:$B$620,1),0,1,1)),$H$4,0,1),0)</f>
        <v>0</v>
      </c>
      <c r="F842" s="78" t="n">
        <f aca="false">($F841+$D842+$E842)*(1+Input!$C$43/(100*12))</f>
        <v>0</v>
      </c>
    </row>
    <row r="843" customFormat="false" ht="12.8" hidden="false" customHeight="false" outlineLevel="0" collapsed="false">
      <c r="A843" s="76" t="n">
        <v>839</v>
      </c>
      <c r="B843" s="77" t="n">
        <f aca="false">EOMONTH(Input!$C$7,A843)</f>
        <v>68453</v>
      </c>
      <c r="D843" s="78" t="n">
        <f aca="false">IF(AND($B843&lt;Input!$C$31,$B843&lt;Input!$G$31),Input!$C$44,0)</f>
        <v>0</v>
      </c>
      <c r="E843" s="78" t="n">
        <f aca="true">IF(AND($B843&gt;Input!$C$31,$B843&lt;Input!$C$25),PMT(Input!$C$43/(100*12),(OFFSET($A$4,MATCH(Input!$C$25,$B$4:$B$1004,1),0,1,1)-OFFSET($A$4,MATCH(Input!$C$31,$B$4:$B$620,1),0,1,1)),$H$4,0,1),0)</f>
        <v>0</v>
      </c>
      <c r="F843" s="78" t="n">
        <f aca="false">($F842+$D843+$E843)*(1+Input!$C$43/(100*12))</f>
        <v>0</v>
      </c>
    </row>
    <row r="844" customFormat="false" ht="12.8" hidden="false" customHeight="false" outlineLevel="0" collapsed="false">
      <c r="A844" s="76" t="n">
        <v>840</v>
      </c>
      <c r="B844" s="77" t="n">
        <f aca="false">EOMONTH(Input!$C$7,A844)</f>
        <v>68483</v>
      </c>
      <c r="D844" s="78" t="n">
        <f aca="false">IF(AND($B844&lt;Input!$C$31,$B844&lt;Input!$G$31),Input!$C$44,0)</f>
        <v>0</v>
      </c>
      <c r="E844" s="78" t="n">
        <f aca="true">IF(AND($B844&gt;Input!$C$31,$B844&lt;Input!$C$25),PMT(Input!$C$43/(100*12),(OFFSET($A$4,MATCH(Input!$C$25,$B$4:$B$1004,1),0,1,1)-OFFSET($A$4,MATCH(Input!$C$31,$B$4:$B$620,1),0,1,1)),$H$4,0,1),0)</f>
        <v>0</v>
      </c>
      <c r="F844" s="78" t="n">
        <f aca="false">($F843+$D844+$E844)*(1+Input!$C$43/(100*12))</f>
        <v>0</v>
      </c>
    </row>
    <row r="845" customFormat="false" ht="12.8" hidden="false" customHeight="false" outlineLevel="0" collapsed="false">
      <c r="A845" s="76" t="n">
        <v>841</v>
      </c>
      <c r="B845" s="77" t="n">
        <f aca="false">EOMONTH(Input!$C$7,A845)</f>
        <v>68514</v>
      </c>
      <c r="D845" s="78" t="n">
        <f aca="false">IF(AND($B845&lt;Input!$C$31,$B845&lt;Input!$G$31),Input!$C$44,0)</f>
        <v>0</v>
      </c>
      <c r="E845" s="78" t="n">
        <f aca="true">IF(AND($B845&gt;Input!$C$31,$B845&lt;Input!$C$25),PMT(Input!$C$43/(100*12),(OFFSET($A$4,MATCH(Input!$C$25,$B$4:$B$1004,1),0,1,1)-OFFSET($A$4,MATCH(Input!$C$31,$B$4:$B$620,1),0,1,1)),$H$4,0,1),0)</f>
        <v>0</v>
      </c>
      <c r="F845" s="78" t="n">
        <f aca="false">($F844+$D845+$E845)*(1+Input!$C$43/(100*12))</f>
        <v>0</v>
      </c>
    </row>
    <row r="846" customFormat="false" ht="12.8" hidden="false" customHeight="false" outlineLevel="0" collapsed="false">
      <c r="A846" s="76" t="n">
        <v>842</v>
      </c>
      <c r="B846" s="77" t="n">
        <f aca="false">EOMONTH(Input!$C$7,A846)</f>
        <v>68545</v>
      </c>
      <c r="D846" s="78" t="n">
        <f aca="false">IF(AND($B846&lt;Input!$C$31,$B846&lt;Input!$G$31),Input!$C$44,0)</f>
        <v>0</v>
      </c>
      <c r="E846" s="78" t="n">
        <f aca="true">IF(AND($B846&gt;Input!$C$31,$B846&lt;Input!$C$25),PMT(Input!$C$43/(100*12),(OFFSET($A$4,MATCH(Input!$C$25,$B$4:$B$1004,1),0,1,1)-OFFSET($A$4,MATCH(Input!$C$31,$B$4:$B$620,1),0,1,1)),$H$4,0,1),0)</f>
        <v>0</v>
      </c>
      <c r="F846" s="78" t="n">
        <f aca="false">($F845+$D846+$E846)*(1+Input!$C$43/(100*12))</f>
        <v>0</v>
      </c>
    </row>
    <row r="847" customFormat="false" ht="12.8" hidden="false" customHeight="false" outlineLevel="0" collapsed="false">
      <c r="A847" s="76" t="n">
        <v>843</v>
      </c>
      <c r="B847" s="77" t="n">
        <f aca="false">EOMONTH(Input!$C$7,A847)</f>
        <v>68575</v>
      </c>
      <c r="D847" s="78" t="n">
        <f aca="false">IF(AND($B847&lt;Input!$C$31,$B847&lt;Input!$G$31),Input!$C$44,0)</f>
        <v>0</v>
      </c>
      <c r="E847" s="78" t="n">
        <f aca="true">IF(AND($B847&gt;Input!$C$31,$B847&lt;Input!$C$25),PMT(Input!$C$43/(100*12),(OFFSET($A$4,MATCH(Input!$C$25,$B$4:$B$1004,1),0,1,1)-OFFSET($A$4,MATCH(Input!$C$31,$B$4:$B$620,1),0,1,1)),$H$4,0,1),0)</f>
        <v>0</v>
      </c>
      <c r="F847" s="78" t="n">
        <f aca="false">($F846+$D847+$E847)*(1+Input!$C$43/(100*12))</f>
        <v>0</v>
      </c>
    </row>
    <row r="848" customFormat="false" ht="12.8" hidden="false" customHeight="false" outlineLevel="0" collapsed="false">
      <c r="A848" s="76" t="n">
        <v>844</v>
      </c>
      <c r="B848" s="77" t="n">
        <f aca="false">EOMONTH(Input!$C$7,A848)</f>
        <v>68606</v>
      </c>
      <c r="D848" s="78" t="n">
        <f aca="false">IF(AND($B848&lt;Input!$C$31,$B848&lt;Input!$G$31),Input!$C$44,0)</f>
        <v>0</v>
      </c>
      <c r="E848" s="78" t="n">
        <f aca="true">IF(AND($B848&gt;Input!$C$31,$B848&lt;Input!$C$25),PMT(Input!$C$43/(100*12),(OFFSET($A$4,MATCH(Input!$C$25,$B$4:$B$1004,1),0,1,1)-OFFSET($A$4,MATCH(Input!$C$31,$B$4:$B$620,1),0,1,1)),$H$4,0,1),0)</f>
        <v>0</v>
      </c>
      <c r="F848" s="78" t="n">
        <f aca="false">($F847+$D848+$E848)*(1+Input!$C$43/(100*12))</f>
        <v>0</v>
      </c>
    </row>
    <row r="849" customFormat="false" ht="12.8" hidden="false" customHeight="false" outlineLevel="0" collapsed="false">
      <c r="A849" s="76" t="n">
        <v>845</v>
      </c>
      <c r="B849" s="77" t="n">
        <f aca="false">EOMONTH(Input!$C$7,A849)</f>
        <v>68636</v>
      </c>
      <c r="D849" s="78" t="n">
        <f aca="false">IF(AND($B849&lt;Input!$C$31,$B849&lt;Input!$G$31),Input!$C$44,0)</f>
        <v>0</v>
      </c>
      <c r="E849" s="78" t="n">
        <f aca="true">IF(AND($B849&gt;Input!$C$31,$B849&lt;Input!$C$25),PMT(Input!$C$43/(100*12),(OFFSET($A$4,MATCH(Input!$C$25,$B$4:$B$1004,1),0,1,1)-OFFSET($A$4,MATCH(Input!$C$31,$B$4:$B$620,1),0,1,1)),$H$4,0,1),0)</f>
        <v>0</v>
      </c>
      <c r="F849" s="78" t="n">
        <f aca="false">($F848+$D849+$E849)*(1+Input!$C$43/(100*12))</f>
        <v>0</v>
      </c>
    </row>
    <row r="850" customFormat="false" ht="12.8" hidden="false" customHeight="false" outlineLevel="0" collapsed="false">
      <c r="A850" s="76" t="n">
        <v>846</v>
      </c>
      <c r="B850" s="77" t="n">
        <f aca="false">EOMONTH(Input!$C$7,A850)</f>
        <v>68667</v>
      </c>
      <c r="D850" s="78" t="n">
        <f aca="false">IF(AND($B850&lt;Input!$C$31,$B850&lt;Input!$G$31),Input!$C$44,0)</f>
        <v>0</v>
      </c>
      <c r="E850" s="78" t="n">
        <f aca="true">IF(AND($B850&gt;Input!$C$31,$B850&lt;Input!$C$25),PMT(Input!$C$43/(100*12),(OFFSET($A$4,MATCH(Input!$C$25,$B$4:$B$1004,1),0,1,1)-OFFSET($A$4,MATCH(Input!$C$31,$B$4:$B$620,1),0,1,1)),$H$4,0,1),0)</f>
        <v>0</v>
      </c>
      <c r="F850" s="78" t="n">
        <f aca="false">($F849+$D850+$E850)*(1+Input!$C$43/(100*12))</f>
        <v>0</v>
      </c>
    </row>
    <row r="851" customFormat="false" ht="12.8" hidden="false" customHeight="false" outlineLevel="0" collapsed="false">
      <c r="A851" s="76" t="n">
        <v>847</v>
      </c>
      <c r="B851" s="77" t="n">
        <f aca="false">EOMONTH(Input!$C$7,A851)</f>
        <v>68698</v>
      </c>
      <c r="D851" s="78" t="n">
        <f aca="false">IF(AND($B851&lt;Input!$C$31,$B851&lt;Input!$G$31),Input!$C$44,0)</f>
        <v>0</v>
      </c>
      <c r="E851" s="78" t="n">
        <f aca="true">IF(AND($B851&gt;Input!$C$31,$B851&lt;Input!$C$25),PMT(Input!$C$43/(100*12),(OFFSET($A$4,MATCH(Input!$C$25,$B$4:$B$1004,1),0,1,1)-OFFSET($A$4,MATCH(Input!$C$31,$B$4:$B$620,1),0,1,1)),$H$4,0,1),0)</f>
        <v>0</v>
      </c>
      <c r="F851" s="78" t="n">
        <f aca="false">($F850+$D851+$E851)*(1+Input!$C$43/(100*12))</f>
        <v>0</v>
      </c>
    </row>
    <row r="852" customFormat="false" ht="12.8" hidden="false" customHeight="false" outlineLevel="0" collapsed="false">
      <c r="A852" s="76" t="n">
        <v>848</v>
      </c>
      <c r="B852" s="77" t="n">
        <f aca="false">EOMONTH(Input!$C$7,A852)</f>
        <v>68727</v>
      </c>
      <c r="D852" s="78" t="n">
        <f aca="false">IF(AND($B852&lt;Input!$C$31,$B852&lt;Input!$G$31),Input!$C$44,0)</f>
        <v>0</v>
      </c>
      <c r="E852" s="78" t="n">
        <f aca="true">IF(AND($B852&gt;Input!$C$31,$B852&lt;Input!$C$25),PMT(Input!$C$43/(100*12),(OFFSET($A$4,MATCH(Input!$C$25,$B$4:$B$1004,1),0,1,1)-OFFSET($A$4,MATCH(Input!$C$31,$B$4:$B$620,1),0,1,1)),$H$4,0,1),0)</f>
        <v>0</v>
      </c>
      <c r="F852" s="78" t="n">
        <f aca="false">($F851+$D852+$E852)*(1+Input!$C$43/(100*12))</f>
        <v>0</v>
      </c>
    </row>
    <row r="853" customFormat="false" ht="12.8" hidden="false" customHeight="false" outlineLevel="0" collapsed="false">
      <c r="A853" s="76" t="n">
        <v>849</v>
      </c>
      <c r="B853" s="77" t="n">
        <f aca="false">EOMONTH(Input!$C$7,A853)</f>
        <v>68758</v>
      </c>
      <c r="D853" s="78" t="n">
        <f aca="false">IF(AND($B853&lt;Input!$C$31,$B853&lt;Input!$G$31),Input!$C$44,0)</f>
        <v>0</v>
      </c>
      <c r="E853" s="78" t="n">
        <f aca="true">IF(AND($B853&gt;Input!$C$31,$B853&lt;Input!$C$25),PMT(Input!$C$43/(100*12),(OFFSET($A$4,MATCH(Input!$C$25,$B$4:$B$1004,1),0,1,1)-OFFSET($A$4,MATCH(Input!$C$31,$B$4:$B$620,1),0,1,1)),$H$4,0,1),0)</f>
        <v>0</v>
      </c>
      <c r="F853" s="78" t="n">
        <f aca="false">($F852+$D853+$E853)*(1+Input!$C$43/(100*12))</f>
        <v>0</v>
      </c>
    </row>
    <row r="854" customFormat="false" ht="12.8" hidden="false" customHeight="false" outlineLevel="0" collapsed="false">
      <c r="A854" s="76" t="n">
        <v>850</v>
      </c>
      <c r="B854" s="77" t="n">
        <f aca="false">EOMONTH(Input!$C$7,A854)</f>
        <v>68788</v>
      </c>
      <c r="D854" s="78" t="n">
        <f aca="false">IF(AND($B854&lt;Input!$C$31,$B854&lt;Input!$G$31),Input!$C$44,0)</f>
        <v>0</v>
      </c>
      <c r="E854" s="78" t="n">
        <f aca="true">IF(AND($B854&gt;Input!$C$31,$B854&lt;Input!$C$25),PMT(Input!$C$43/(100*12),(OFFSET($A$4,MATCH(Input!$C$25,$B$4:$B$1004,1),0,1,1)-OFFSET($A$4,MATCH(Input!$C$31,$B$4:$B$620,1),0,1,1)),$H$4,0,1),0)</f>
        <v>0</v>
      </c>
      <c r="F854" s="78" t="n">
        <f aca="false">($F853+$D854+$E854)*(1+Input!$C$43/(100*12))</f>
        <v>0</v>
      </c>
    </row>
    <row r="855" customFormat="false" ht="12.8" hidden="false" customHeight="false" outlineLevel="0" collapsed="false">
      <c r="A855" s="76" t="n">
        <v>851</v>
      </c>
      <c r="B855" s="77" t="n">
        <f aca="false">EOMONTH(Input!$C$7,A855)</f>
        <v>68819</v>
      </c>
      <c r="D855" s="78" t="n">
        <f aca="false">IF(AND($B855&lt;Input!$C$31,$B855&lt;Input!$G$31),Input!$C$44,0)</f>
        <v>0</v>
      </c>
      <c r="E855" s="78" t="n">
        <f aca="true">IF(AND($B855&gt;Input!$C$31,$B855&lt;Input!$C$25),PMT(Input!$C$43/(100*12),(OFFSET($A$4,MATCH(Input!$C$25,$B$4:$B$1004,1),0,1,1)-OFFSET($A$4,MATCH(Input!$C$31,$B$4:$B$620,1),0,1,1)),$H$4,0,1),0)</f>
        <v>0</v>
      </c>
      <c r="F855" s="78" t="n">
        <f aca="false">($F854+$D855+$E855)*(1+Input!$C$43/(100*12))</f>
        <v>0</v>
      </c>
    </row>
    <row r="856" customFormat="false" ht="12.8" hidden="false" customHeight="false" outlineLevel="0" collapsed="false">
      <c r="A856" s="76" t="n">
        <v>852</v>
      </c>
      <c r="B856" s="77" t="n">
        <f aca="false">EOMONTH(Input!$C$7,A856)</f>
        <v>68849</v>
      </c>
      <c r="D856" s="78" t="n">
        <f aca="false">IF(AND($B856&lt;Input!$C$31,$B856&lt;Input!$G$31),Input!$C$44,0)</f>
        <v>0</v>
      </c>
      <c r="E856" s="78" t="n">
        <f aca="true">IF(AND($B856&gt;Input!$C$31,$B856&lt;Input!$C$25),PMT(Input!$C$43/(100*12),(OFFSET($A$4,MATCH(Input!$C$25,$B$4:$B$1004,1),0,1,1)-OFFSET($A$4,MATCH(Input!$C$31,$B$4:$B$620,1),0,1,1)),$H$4,0,1),0)</f>
        <v>0</v>
      </c>
      <c r="F856" s="78" t="n">
        <f aca="false">($F855+$D856+$E856)*(1+Input!$C$43/(100*12))</f>
        <v>0</v>
      </c>
    </row>
    <row r="857" customFormat="false" ht="12.8" hidden="false" customHeight="false" outlineLevel="0" collapsed="false">
      <c r="A857" s="76" t="n">
        <v>853</v>
      </c>
      <c r="B857" s="77" t="n">
        <f aca="false">EOMONTH(Input!$C$7,A857)</f>
        <v>68880</v>
      </c>
      <c r="D857" s="78" t="n">
        <f aca="false">IF(AND($B857&lt;Input!$C$31,$B857&lt;Input!$G$31),Input!$C$44,0)</f>
        <v>0</v>
      </c>
      <c r="E857" s="78" t="n">
        <f aca="true">IF(AND($B857&gt;Input!$C$31,$B857&lt;Input!$C$25),PMT(Input!$C$43/(100*12),(OFFSET($A$4,MATCH(Input!$C$25,$B$4:$B$1004,1),0,1,1)-OFFSET($A$4,MATCH(Input!$C$31,$B$4:$B$620,1),0,1,1)),$H$4,0,1),0)</f>
        <v>0</v>
      </c>
      <c r="F857" s="78" t="n">
        <f aca="false">($F856+$D857+$E857)*(1+Input!$C$43/(100*12))</f>
        <v>0</v>
      </c>
    </row>
    <row r="858" customFormat="false" ht="12.8" hidden="false" customHeight="false" outlineLevel="0" collapsed="false">
      <c r="A858" s="76" t="n">
        <v>854</v>
      </c>
      <c r="B858" s="77" t="n">
        <f aca="false">EOMONTH(Input!$C$7,A858)</f>
        <v>68911</v>
      </c>
      <c r="D858" s="78" t="n">
        <f aca="false">IF(AND($B858&lt;Input!$C$31,$B858&lt;Input!$G$31),Input!$C$44,0)</f>
        <v>0</v>
      </c>
      <c r="E858" s="78" t="n">
        <f aca="true">IF(AND($B858&gt;Input!$C$31,$B858&lt;Input!$C$25),PMT(Input!$C$43/(100*12),(OFFSET($A$4,MATCH(Input!$C$25,$B$4:$B$1004,1),0,1,1)-OFFSET($A$4,MATCH(Input!$C$31,$B$4:$B$620,1),0,1,1)),$H$4,0,1),0)</f>
        <v>0</v>
      </c>
      <c r="F858" s="78" t="n">
        <f aca="false">($F857+$D858+$E858)*(1+Input!$C$43/(100*12))</f>
        <v>0</v>
      </c>
    </row>
    <row r="859" customFormat="false" ht="12.8" hidden="false" customHeight="false" outlineLevel="0" collapsed="false">
      <c r="A859" s="76" t="n">
        <v>855</v>
      </c>
      <c r="B859" s="77" t="n">
        <f aca="false">EOMONTH(Input!$C$7,A859)</f>
        <v>68941</v>
      </c>
      <c r="D859" s="78" t="n">
        <f aca="false">IF(AND($B859&lt;Input!$C$31,$B859&lt;Input!$G$31),Input!$C$44,0)</f>
        <v>0</v>
      </c>
      <c r="E859" s="78" t="n">
        <f aca="true">IF(AND($B859&gt;Input!$C$31,$B859&lt;Input!$C$25),PMT(Input!$C$43/(100*12),(OFFSET($A$4,MATCH(Input!$C$25,$B$4:$B$1004,1),0,1,1)-OFFSET($A$4,MATCH(Input!$C$31,$B$4:$B$620,1),0,1,1)),$H$4,0,1),0)</f>
        <v>0</v>
      </c>
      <c r="F859" s="78" t="n">
        <f aca="false">($F858+$D859+$E859)*(1+Input!$C$43/(100*12))</f>
        <v>0</v>
      </c>
    </row>
    <row r="860" customFormat="false" ht="12.8" hidden="false" customHeight="false" outlineLevel="0" collapsed="false">
      <c r="A860" s="76" t="n">
        <v>856</v>
      </c>
      <c r="B860" s="77" t="n">
        <f aca="false">EOMONTH(Input!$C$7,A860)</f>
        <v>68972</v>
      </c>
      <c r="D860" s="78" t="n">
        <f aca="false">IF(AND($B860&lt;Input!$C$31,$B860&lt;Input!$G$31),Input!$C$44,0)</f>
        <v>0</v>
      </c>
      <c r="E860" s="78" t="n">
        <f aca="true">IF(AND($B860&gt;Input!$C$31,$B860&lt;Input!$C$25),PMT(Input!$C$43/(100*12),(OFFSET($A$4,MATCH(Input!$C$25,$B$4:$B$1004,1),0,1,1)-OFFSET($A$4,MATCH(Input!$C$31,$B$4:$B$620,1),0,1,1)),$H$4,0,1),0)</f>
        <v>0</v>
      </c>
      <c r="F860" s="78" t="n">
        <f aca="false">($F859+$D860+$E860)*(1+Input!$C$43/(100*12))</f>
        <v>0</v>
      </c>
    </row>
    <row r="861" customFormat="false" ht="12.8" hidden="false" customHeight="false" outlineLevel="0" collapsed="false">
      <c r="A861" s="76" t="n">
        <v>857</v>
      </c>
      <c r="B861" s="77" t="n">
        <f aca="false">EOMONTH(Input!$C$7,A861)</f>
        <v>69002</v>
      </c>
      <c r="D861" s="78" t="n">
        <f aca="false">IF(AND($B861&lt;Input!$C$31,$B861&lt;Input!$G$31),Input!$C$44,0)</f>
        <v>0</v>
      </c>
      <c r="E861" s="78" t="n">
        <f aca="true">IF(AND($B861&gt;Input!$C$31,$B861&lt;Input!$C$25),PMT(Input!$C$43/(100*12),(OFFSET($A$4,MATCH(Input!$C$25,$B$4:$B$1004,1),0,1,1)-OFFSET($A$4,MATCH(Input!$C$31,$B$4:$B$620,1),0,1,1)),$H$4,0,1),0)</f>
        <v>0</v>
      </c>
      <c r="F861" s="78" t="n">
        <f aca="false">($F860+$D861+$E861)*(1+Input!$C$43/(100*12))</f>
        <v>0</v>
      </c>
    </row>
    <row r="862" customFormat="false" ht="12.8" hidden="false" customHeight="false" outlineLevel="0" collapsed="false">
      <c r="A862" s="76" t="n">
        <v>858</v>
      </c>
      <c r="B862" s="77" t="n">
        <f aca="false">EOMONTH(Input!$C$7,A862)</f>
        <v>69033</v>
      </c>
      <c r="D862" s="78" t="n">
        <f aca="false">IF(AND($B862&lt;Input!$C$31,$B862&lt;Input!$G$31),Input!$C$44,0)</f>
        <v>0</v>
      </c>
      <c r="E862" s="78" t="n">
        <f aca="true">IF(AND($B862&gt;Input!$C$31,$B862&lt;Input!$C$25),PMT(Input!$C$43/(100*12),(OFFSET($A$4,MATCH(Input!$C$25,$B$4:$B$1004,1),0,1,1)-OFFSET($A$4,MATCH(Input!$C$31,$B$4:$B$620,1),0,1,1)),$H$4,0,1),0)</f>
        <v>0</v>
      </c>
      <c r="F862" s="78" t="n">
        <f aca="false">($F861+$D862+$E862)*(1+Input!$C$43/(100*12))</f>
        <v>0</v>
      </c>
    </row>
    <row r="863" customFormat="false" ht="12.8" hidden="false" customHeight="false" outlineLevel="0" collapsed="false">
      <c r="A863" s="76" t="n">
        <v>859</v>
      </c>
      <c r="B863" s="77" t="n">
        <f aca="false">EOMONTH(Input!$C$7,A863)</f>
        <v>69064</v>
      </c>
      <c r="D863" s="78" t="n">
        <f aca="false">IF(AND($B863&lt;Input!$C$31,$B863&lt;Input!$G$31),Input!$C$44,0)</f>
        <v>0</v>
      </c>
      <c r="E863" s="78" t="n">
        <f aca="true">IF(AND($B863&gt;Input!$C$31,$B863&lt;Input!$C$25),PMT(Input!$C$43/(100*12),(OFFSET($A$4,MATCH(Input!$C$25,$B$4:$B$1004,1),0,1,1)-OFFSET($A$4,MATCH(Input!$C$31,$B$4:$B$620,1),0,1,1)),$H$4,0,1),0)</f>
        <v>0</v>
      </c>
      <c r="F863" s="78" t="n">
        <f aca="false">($F862+$D863+$E863)*(1+Input!$C$43/(100*12))</f>
        <v>0</v>
      </c>
    </row>
    <row r="864" customFormat="false" ht="12.8" hidden="false" customHeight="false" outlineLevel="0" collapsed="false">
      <c r="A864" s="76" t="n">
        <v>860</v>
      </c>
      <c r="B864" s="77" t="n">
        <f aca="false">EOMONTH(Input!$C$7,A864)</f>
        <v>69092</v>
      </c>
      <c r="D864" s="78" t="n">
        <f aca="false">IF(AND($B864&lt;Input!$C$31,$B864&lt;Input!$G$31),Input!$C$44,0)</f>
        <v>0</v>
      </c>
      <c r="E864" s="78" t="n">
        <f aca="true">IF(AND($B864&gt;Input!$C$31,$B864&lt;Input!$C$25),PMT(Input!$C$43/(100*12),(OFFSET($A$4,MATCH(Input!$C$25,$B$4:$B$1004,1),0,1,1)-OFFSET($A$4,MATCH(Input!$C$31,$B$4:$B$620,1),0,1,1)),$H$4,0,1),0)</f>
        <v>0</v>
      </c>
      <c r="F864" s="78" t="n">
        <f aca="false">($F863+$D864+$E864)*(1+Input!$C$43/(100*12))</f>
        <v>0</v>
      </c>
    </row>
    <row r="865" customFormat="false" ht="12.8" hidden="false" customHeight="false" outlineLevel="0" collapsed="false">
      <c r="A865" s="76" t="n">
        <v>861</v>
      </c>
      <c r="B865" s="77" t="n">
        <f aca="false">EOMONTH(Input!$C$7,A865)</f>
        <v>69123</v>
      </c>
      <c r="D865" s="78" t="n">
        <f aca="false">IF(AND($B865&lt;Input!$C$31,$B865&lt;Input!$G$31),Input!$C$44,0)</f>
        <v>0</v>
      </c>
      <c r="E865" s="78" t="n">
        <f aca="true">IF(AND($B865&gt;Input!$C$31,$B865&lt;Input!$C$25),PMT(Input!$C$43/(100*12),(OFFSET($A$4,MATCH(Input!$C$25,$B$4:$B$1004,1),0,1,1)-OFFSET($A$4,MATCH(Input!$C$31,$B$4:$B$620,1),0,1,1)),$H$4,0,1),0)</f>
        <v>0</v>
      </c>
      <c r="F865" s="78" t="n">
        <f aca="false">($F864+$D865+$E865)*(1+Input!$C$43/(100*12))</f>
        <v>0</v>
      </c>
    </row>
    <row r="866" customFormat="false" ht="12.8" hidden="false" customHeight="false" outlineLevel="0" collapsed="false">
      <c r="A866" s="76" t="n">
        <v>862</v>
      </c>
      <c r="B866" s="77" t="n">
        <f aca="false">EOMONTH(Input!$C$7,A866)</f>
        <v>69153</v>
      </c>
      <c r="D866" s="78" t="n">
        <f aca="false">IF(AND($B866&lt;Input!$C$31,$B866&lt;Input!$G$31),Input!$C$44,0)</f>
        <v>0</v>
      </c>
      <c r="E866" s="78" t="n">
        <f aca="true">IF(AND($B866&gt;Input!$C$31,$B866&lt;Input!$C$25),PMT(Input!$C$43/(100*12),(OFFSET($A$4,MATCH(Input!$C$25,$B$4:$B$1004,1),0,1,1)-OFFSET($A$4,MATCH(Input!$C$31,$B$4:$B$620,1),0,1,1)),$H$4,0,1),0)</f>
        <v>0</v>
      </c>
      <c r="F866" s="78" t="n">
        <f aca="false">($F865+$D866+$E866)*(1+Input!$C$43/(100*12))</f>
        <v>0</v>
      </c>
    </row>
    <row r="867" customFormat="false" ht="12.8" hidden="false" customHeight="false" outlineLevel="0" collapsed="false">
      <c r="A867" s="76" t="n">
        <v>863</v>
      </c>
      <c r="B867" s="77" t="n">
        <f aca="false">EOMONTH(Input!$C$7,A867)</f>
        <v>69184</v>
      </c>
      <c r="D867" s="78" t="n">
        <f aca="false">IF(AND($B867&lt;Input!$C$31,$B867&lt;Input!$G$31),Input!$C$44,0)</f>
        <v>0</v>
      </c>
      <c r="E867" s="78" t="n">
        <f aca="true">IF(AND($B867&gt;Input!$C$31,$B867&lt;Input!$C$25),PMT(Input!$C$43/(100*12),(OFFSET($A$4,MATCH(Input!$C$25,$B$4:$B$1004,1),0,1,1)-OFFSET($A$4,MATCH(Input!$C$31,$B$4:$B$620,1),0,1,1)),$H$4,0,1),0)</f>
        <v>0</v>
      </c>
      <c r="F867" s="78" t="n">
        <f aca="false">($F866+$D867+$E867)*(1+Input!$C$43/(100*12))</f>
        <v>0</v>
      </c>
    </row>
    <row r="868" customFormat="false" ht="12.8" hidden="false" customHeight="false" outlineLevel="0" collapsed="false">
      <c r="A868" s="76" t="n">
        <v>864</v>
      </c>
      <c r="B868" s="77" t="n">
        <f aca="false">EOMONTH(Input!$C$7,A868)</f>
        <v>69214</v>
      </c>
      <c r="D868" s="78" t="n">
        <f aca="false">IF(AND($B868&lt;Input!$C$31,$B868&lt;Input!$G$31),Input!$C$44,0)</f>
        <v>0</v>
      </c>
      <c r="E868" s="78" t="n">
        <f aca="true">IF(AND($B868&gt;Input!$C$31,$B868&lt;Input!$C$25),PMT(Input!$C$43/(100*12),(OFFSET($A$4,MATCH(Input!$C$25,$B$4:$B$1004,1),0,1,1)-OFFSET($A$4,MATCH(Input!$C$31,$B$4:$B$620,1),0,1,1)),$H$4,0,1),0)</f>
        <v>0</v>
      </c>
      <c r="F868" s="78" t="n">
        <f aca="false">($F867+$D868+$E868)*(1+Input!$C$43/(100*12))</f>
        <v>0</v>
      </c>
    </row>
    <row r="869" customFormat="false" ht="12.8" hidden="false" customHeight="false" outlineLevel="0" collapsed="false">
      <c r="A869" s="76" t="n">
        <v>865</v>
      </c>
      <c r="B869" s="77" t="n">
        <f aca="false">EOMONTH(Input!$C$7,A869)</f>
        <v>69245</v>
      </c>
      <c r="D869" s="78" t="n">
        <f aca="false">IF(AND($B869&lt;Input!$C$31,$B869&lt;Input!$G$31),Input!$C$44,0)</f>
        <v>0</v>
      </c>
      <c r="E869" s="78" t="n">
        <f aca="true">IF(AND($B869&gt;Input!$C$31,$B869&lt;Input!$C$25),PMT(Input!$C$43/(100*12),(OFFSET($A$4,MATCH(Input!$C$25,$B$4:$B$1004,1),0,1,1)-OFFSET($A$4,MATCH(Input!$C$31,$B$4:$B$620,1),0,1,1)),$H$4,0,1),0)</f>
        <v>0</v>
      </c>
      <c r="F869" s="78" t="n">
        <f aca="false">($F868+$D869+$E869)*(1+Input!$C$43/(100*12))</f>
        <v>0</v>
      </c>
    </row>
    <row r="870" customFormat="false" ht="12.8" hidden="false" customHeight="false" outlineLevel="0" collapsed="false">
      <c r="A870" s="76" t="n">
        <v>866</v>
      </c>
      <c r="B870" s="77" t="n">
        <f aca="false">EOMONTH(Input!$C$7,A870)</f>
        <v>69276</v>
      </c>
      <c r="D870" s="78" t="n">
        <f aca="false">IF(AND($B870&lt;Input!$C$31,$B870&lt;Input!$G$31),Input!$C$44,0)</f>
        <v>0</v>
      </c>
      <c r="E870" s="78" t="n">
        <f aca="true">IF(AND($B870&gt;Input!$C$31,$B870&lt;Input!$C$25),PMT(Input!$C$43/(100*12),(OFFSET($A$4,MATCH(Input!$C$25,$B$4:$B$1004,1),0,1,1)-OFFSET($A$4,MATCH(Input!$C$31,$B$4:$B$620,1),0,1,1)),$H$4,0,1),0)</f>
        <v>0</v>
      </c>
      <c r="F870" s="78" t="n">
        <f aca="false">($F869+$D870+$E870)*(1+Input!$C$43/(100*12))</f>
        <v>0</v>
      </c>
    </row>
    <row r="871" customFormat="false" ht="12.8" hidden="false" customHeight="false" outlineLevel="0" collapsed="false">
      <c r="A871" s="76" t="n">
        <v>867</v>
      </c>
      <c r="B871" s="77" t="n">
        <f aca="false">EOMONTH(Input!$C$7,A871)</f>
        <v>69306</v>
      </c>
      <c r="D871" s="78" t="n">
        <f aca="false">IF(AND($B871&lt;Input!$C$31,$B871&lt;Input!$G$31),Input!$C$44,0)</f>
        <v>0</v>
      </c>
      <c r="E871" s="78" t="n">
        <f aca="true">IF(AND($B871&gt;Input!$C$31,$B871&lt;Input!$C$25),PMT(Input!$C$43/(100*12),(OFFSET($A$4,MATCH(Input!$C$25,$B$4:$B$1004,1),0,1,1)-OFFSET($A$4,MATCH(Input!$C$31,$B$4:$B$620,1),0,1,1)),$H$4,0,1),0)</f>
        <v>0</v>
      </c>
      <c r="F871" s="78" t="n">
        <f aca="false">($F870+$D871+$E871)*(1+Input!$C$43/(100*12))</f>
        <v>0</v>
      </c>
    </row>
    <row r="872" customFormat="false" ht="12.8" hidden="false" customHeight="false" outlineLevel="0" collapsed="false">
      <c r="A872" s="76" t="n">
        <v>868</v>
      </c>
      <c r="B872" s="77" t="n">
        <f aca="false">EOMONTH(Input!$C$7,A872)</f>
        <v>69337</v>
      </c>
      <c r="D872" s="78" t="n">
        <f aca="false">IF(AND($B872&lt;Input!$C$31,$B872&lt;Input!$G$31),Input!$C$44,0)</f>
        <v>0</v>
      </c>
      <c r="E872" s="78" t="n">
        <f aca="true">IF(AND($B872&gt;Input!$C$31,$B872&lt;Input!$C$25),PMT(Input!$C$43/(100*12),(OFFSET($A$4,MATCH(Input!$C$25,$B$4:$B$1004,1),0,1,1)-OFFSET($A$4,MATCH(Input!$C$31,$B$4:$B$620,1),0,1,1)),$H$4,0,1),0)</f>
        <v>0</v>
      </c>
      <c r="F872" s="78" t="n">
        <f aca="false">($F871+$D872+$E872)*(1+Input!$C$43/(100*12))</f>
        <v>0</v>
      </c>
    </row>
    <row r="873" customFormat="false" ht="12.8" hidden="false" customHeight="false" outlineLevel="0" collapsed="false">
      <c r="A873" s="76" t="n">
        <v>869</v>
      </c>
      <c r="B873" s="77" t="n">
        <f aca="false">EOMONTH(Input!$C$7,A873)</f>
        <v>69367</v>
      </c>
      <c r="D873" s="78" t="n">
        <f aca="false">IF(AND($B873&lt;Input!$C$31,$B873&lt;Input!$G$31),Input!$C$44,0)</f>
        <v>0</v>
      </c>
      <c r="E873" s="78" t="n">
        <f aca="true">IF(AND($B873&gt;Input!$C$31,$B873&lt;Input!$C$25),PMT(Input!$C$43/(100*12),(OFFSET($A$4,MATCH(Input!$C$25,$B$4:$B$1004,1),0,1,1)-OFFSET($A$4,MATCH(Input!$C$31,$B$4:$B$620,1),0,1,1)),$H$4,0,1),0)</f>
        <v>0</v>
      </c>
      <c r="F873" s="78" t="n">
        <f aca="false">($F872+$D873+$E873)*(1+Input!$C$43/(100*12))</f>
        <v>0</v>
      </c>
    </row>
    <row r="874" customFormat="false" ht="12.8" hidden="false" customHeight="false" outlineLevel="0" collapsed="false">
      <c r="A874" s="76" t="n">
        <v>870</v>
      </c>
      <c r="B874" s="77" t="n">
        <f aca="false">EOMONTH(Input!$C$7,A874)</f>
        <v>69398</v>
      </c>
      <c r="D874" s="78" t="n">
        <f aca="false">IF(AND($B874&lt;Input!$C$31,$B874&lt;Input!$G$31),Input!$C$44,0)</f>
        <v>0</v>
      </c>
      <c r="E874" s="78" t="n">
        <f aca="true">IF(AND($B874&gt;Input!$C$31,$B874&lt;Input!$C$25),PMT(Input!$C$43/(100*12),(OFFSET($A$4,MATCH(Input!$C$25,$B$4:$B$1004,1),0,1,1)-OFFSET($A$4,MATCH(Input!$C$31,$B$4:$B$620,1),0,1,1)),$H$4,0,1),0)</f>
        <v>0</v>
      </c>
      <c r="F874" s="78" t="n">
        <f aca="false">($F873+$D874+$E874)*(1+Input!$C$43/(100*12))</f>
        <v>0</v>
      </c>
    </row>
    <row r="875" customFormat="false" ht="12.8" hidden="false" customHeight="false" outlineLevel="0" collapsed="false">
      <c r="A875" s="76" t="n">
        <v>871</v>
      </c>
      <c r="B875" s="77" t="n">
        <f aca="false">EOMONTH(Input!$C$7,A875)</f>
        <v>69429</v>
      </c>
      <c r="D875" s="78" t="n">
        <f aca="false">IF(AND($B875&lt;Input!$C$31,$B875&lt;Input!$G$31),Input!$C$44,0)</f>
        <v>0</v>
      </c>
      <c r="E875" s="78" t="n">
        <f aca="true">IF(AND($B875&gt;Input!$C$31,$B875&lt;Input!$C$25),PMT(Input!$C$43/(100*12),(OFFSET($A$4,MATCH(Input!$C$25,$B$4:$B$1004,1),0,1,1)-OFFSET($A$4,MATCH(Input!$C$31,$B$4:$B$620,1),0,1,1)),$H$4,0,1),0)</f>
        <v>0</v>
      </c>
      <c r="F875" s="78" t="n">
        <f aca="false">($F874+$D875+$E875)*(1+Input!$C$43/(100*12))</f>
        <v>0</v>
      </c>
    </row>
    <row r="876" customFormat="false" ht="12.8" hidden="false" customHeight="false" outlineLevel="0" collapsed="false">
      <c r="A876" s="76" t="n">
        <v>872</v>
      </c>
      <c r="B876" s="77" t="n">
        <f aca="false">EOMONTH(Input!$C$7,A876)</f>
        <v>69457</v>
      </c>
      <c r="D876" s="78" t="n">
        <f aca="false">IF(AND($B876&lt;Input!$C$31,$B876&lt;Input!$G$31),Input!$C$44,0)</f>
        <v>0</v>
      </c>
      <c r="E876" s="78" t="n">
        <f aca="true">IF(AND($B876&gt;Input!$C$31,$B876&lt;Input!$C$25),PMT(Input!$C$43/(100*12),(OFFSET($A$4,MATCH(Input!$C$25,$B$4:$B$1004,1),0,1,1)-OFFSET($A$4,MATCH(Input!$C$31,$B$4:$B$620,1),0,1,1)),$H$4,0,1),0)</f>
        <v>0</v>
      </c>
      <c r="F876" s="78" t="n">
        <f aca="false">($F875+$D876+$E876)*(1+Input!$C$43/(100*12))</f>
        <v>0</v>
      </c>
    </row>
    <row r="877" customFormat="false" ht="12.8" hidden="false" customHeight="false" outlineLevel="0" collapsed="false">
      <c r="A877" s="76" t="n">
        <v>873</v>
      </c>
      <c r="B877" s="77" t="n">
        <f aca="false">EOMONTH(Input!$C$7,A877)</f>
        <v>69488</v>
      </c>
      <c r="D877" s="78" t="n">
        <f aca="false">IF(AND($B877&lt;Input!$C$31,$B877&lt;Input!$G$31),Input!$C$44,0)</f>
        <v>0</v>
      </c>
      <c r="E877" s="78" t="n">
        <f aca="true">IF(AND($B877&gt;Input!$C$31,$B877&lt;Input!$C$25),PMT(Input!$C$43/(100*12),(OFFSET($A$4,MATCH(Input!$C$25,$B$4:$B$1004,1),0,1,1)-OFFSET($A$4,MATCH(Input!$C$31,$B$4:$B$620,1),0,1,1)),$H$4,0,1),0)</f>
        <v>0</v>
      </c>
      <c r="F877" s="78" t="n">
        <f aca="false">($F876+$D877+$E877)*(1+Input!$C$43/(100*12))</f>
        <v>0</v>
      </c>
    </row>
    <row r="878" customFormat="false" ht="12.8" hidden="false" customHeight="false" outlineLevel="0" collapsed="false">
      <c r="A878" s="76" t="n">
        <v>874</v>
      </c>
      <c r="B878" s="77" t="n">
        <f aca="false">EOMONTH(Input!$C$7,A878)</f>
        <v>69518</v>
      </c>
      <c r="D878" s="78" t="n">
        <f aca="false">IF(AND($B878&lt;Input!$C$31,$B878&lt;Input!$G$31),Input!$C$44,0)</f>
        <v>0</v>
      </c>
      <c r="E878" s="78" t="n">
        <f aca="true">IF(AND($B878&gt;Input!$C$31,$B878&lt;Input!$C$25),PMT(Input!$C$43/(100*12),(OFFSET($A$4,MATCH(Input!$C$25,$B$4:$B$1004,1),0,1,1)-OFFSET($A$4,MATCH(Input!$C$31,$B$4:$B$620,1),0,1,1)),$H$4,0,1),0)</f>
        <v>0</v>
      </c>
      <c r="F878" s="78" t="n">
        <f aca="false">($F877+$D878+$E878)*(1+Input!$C$43/(100*12))</f>
        <v>0</v>
      </c>
    </row>
    <row r="879" customFormat="false" ht="12.8" hidden="false" customHeight="false" outlineLevel="0" collapsed="false">
      <c r="A879" s="76" t="n">
        <v>875</v>
      </c>
      <c r="B879" s="77" t="n">
        <f aca="false">EOMONTH(Input!$C$7,A879)</f>
        <v>69549</v>
      </c>
      <c r="D879" s="78" t="n">
        <f aca="false">IF(AND($B879&lt;Input!$C$31,$B879&lt;Input!$G$31),Input!$C$44,0)</f>
        <v>0</v>
      </c>
      <c r="E879" s="78" t="n">
        <f aca="true">IF(AND($B879&gt;Input!$C$31,$B879&lt;Input!$C$25),PMT(Input!$C$43/(100*12),(OFFSET($A$4,MATCH(Input!$C$25,$B$4:$B$1004,1),0,1,1)-OFFSET($A$4,MATCH(Input!$C$31,$B$4:$B$620,1),0,1,1)),$H$4,0,1),0)</f>
        <v>0</v>
      </c>
      <c r="F879" s="78" t="n">
        <f aca="false">($F878+$D879+$E879)*(1+Input!$C$43/(100*12))</f>
        <v>0</v>
      </c>
    </row>
    <row r="880" customFormat="false" ht="12.8" hidden="false" customHeight="false" outlineLevel="0" collapsed="false">
      <c r="A880" s="76" t="n">
        <v>876</v>
      </c>
      <c r="B880" s="77" t="n">
        <f aca="false">EOMONTH(Input!$C$7,A880)</f>
        <v>69579</v>
      </c>
      <c r="D880" s="78" t="n">
        <f aca="false">IF(AND($B880&lt;Input!$C$31,$B880&lt;Input!$G$31),Input!$C$44,0)</f>
        <v>0</v>
      </c>
      <c r="E880" s="78" t="n">
        <f aca="true">IF(AND($B880&gt;Input!$C$31,$B880&lt;Input!$C$25),PMT(Input!$C$43/(100*12),(OFFSET($A$4,MATCH(Input!$C$25,$B$4:$B$1004,1),0,1,1)-OFFSET($A$4,MATCH(Input!$C$31,$B$4:$B$620,1),0,1,1)),$H$4,0,1),0)</f>
        <v>0</v>
      </c>
      <c r="F880" s="78" t="n">
        <f aca="false">($F879+$D880+$E880)*(1+Input!$C$43/(100*12))</f>
        <v>0</v>
      </c>
    </row>
    <row r="881" customFormat="false" ht="12.8" hidden="false" customHeight="false" outlineLevel="0" collapsed="false">
      <c r="A881" s="76" t="n">
        <v>877</v>
      </c>
      <c r="B881" s="77" t="n">
        <f aca="false">EOMONTH(Input!$C$7,A881)</f>
        <v>69610</v>
      </c>
      <c r="D881" s="78" t="n">
        <f aca="false">IF(AND($B881&lt;Input!$C$31,$B881&lt;Input!$G$31),Input!$C$44,0)</f>
        <v>0</v>
      </c>
      <c r="E881" s="78" t="n">
        <f aca="true">IF(AND($B881&gt;Input!$C$31,$B881&lt;Input!$C$25),PMT(Input!$C$43/(100*12),(OFFSET($A$4,MATCH(Input!$C$25,$B$4:$B$1004,1),0,1,1)-OFFSET($A$4,MATCH(Input!$C$31,$B$4:$B$620,1),0,1,1)),$H$4,0,1),0)</f>
        <v>0</v>
      </c>
      <c r="F881" s="78" t="n">
        <f aca="false">($F880+$D881+$E881)*(1+Input!$C$43/(100*12))</f>
        <v>0</v>
      </c>
    </row>
    <row r="882" customFormat="false" ht="12.8" hidden="false" customHeight="false" outlineLevel="0" collapsed="false">
      <c r="A882" s="76" t="n">
        <v>878</v>
      </c>
      <c r="B882" s="77" t="n">
        <f aca="false">EOMONTH(Input!$C$7,A882)</f>
        <v>69641</v>
      </c>
      <c r="D882" s="78" t="n">
        <f aca="false">IF(AND($B882&lt;Input!$C$31,$B882&lt;Input!$G$31),Input!$C$44,0)</f>
        <v>0</v>
      </c>
      <c r="E882" s="78" t="n">
        <f aca="true">IF(AND($B882&gt;Input!$C$31,$B882&lt;Input!$C$25),PMT(Input!$C$43/(100*12),(OFFSET($A$4,MATCH(Input!$C$25,$B$4:$B$1004,1),0,1,1)-OFFSET($A$4,MATCH(Input!$C$31,$B$4:$B$620,1),0,1,1)),$H$4,0,1),0)</f>
        <v>0</v>
      </c>
      <c r="F882" s="78" t="n">
        <f aca="false">($F881+$D882+$E882)*(1+Input!$C$43/(100*12))</f>
        <v>0</v>
      </c>
    </row>
    <row r="883" customFormat="false" ht="12.8" hidden="false" customHeight="false" outlineLevel="0" collapsed="false">
      <c r="A883" s="76" t="n">
        <v>879</v>
      </c>
      <c r="B883" s="77" t="n">
        <f aca="false">EOMONTH(Input!$C$7,A883)</f>
        <v>69671</v>
      </c>
      <c r="D883" s="78" t="n">
        <f aca="false">IF(AND($B883&lt;Input!$C$31,$B883&lt;Input!$G$31),Input!$C$44,0)</f>
        <v>0</v>
      </c>
      <c r="E883" s="78" t="n">
        <f aca="true">IF(AND($B883&gt;Input!$C$31,$B883&lt;Input!$C$25),PMT(Input!$C$43/(100*12),(OFFSET($A$4,MATCH(Input!$C$25,$B$4:$B$1004,1),0,1,1)-OFFSET($A$4,MATCH(Input!$C$31,$B$4:$B$620,1),0,1,1)),$H$4,0,1),0)</f>
        <v>0</v>
      </c>
      <c r="F883" s="78" t="n">
        <f aca="false">($F882+$D883+$E883)*(1+Input!$C$43/(100*12))</f>
        <v>0</v>
      </c>
    </row>
    <row r="884" customFormat="false" ht="12.8" hidden="false" customHeight="false" outlineLevel="0" collapsed="false">
      <c r="A884" s="76" t="n">
        <v>880</v>
      </c>
      <c r="B884" s="77" t="n">
        <f aca="false">EOMONTH(Input!$C$7,A884)</f>
        <v>69702</v>
      </c>
      <c r="D884" s="78" t="n">
        <f aca="false">IF(AND($B884&lt;Input!$C$31,$B884&lt;Input!$G$31),Input!$C$44,0)</f>
        <v>0</v>
      </c>
      <c r="E884" s="78" t="n">
        <f aca="true">IF(AND($B884&gt;Input!$C$31,$B884&lt;Input!$C$25),PMT(Input!$C$43/(100*12),(OFFSET($A$4,MATCH(Input!$C$25,$B$4:$B$1004,1),0,1,1)-OFFSET($A$4,MATCH(Input!$C$31,$B$4:$B$620,1),0,1,1)),$H$4,0,1),0)</f>
        <v>0</v>
      </c>
      <c r="F884" s="78" t="n">
        <f aca="false">($F883+$D884+$E884)*(1+Input!$C$43/(100*12))</f>
        <v>0</v>
      </c>
    </row>
    <row r="885" customFormat="false" ht="12.8" hidden="false" customHeight="false" outlineLevel="0" collapsed="false">
      <c r="A885" s="76" t="n">
        <v>881</v>
      </c>
      <c r="B885" s="77" t="n">
        <f aca="false">EOMONTH(Input!$C$7,A885)</f>
        <v>69732</v>
      </c>
      <c r="D885" s="78" t="n">
        <f aca="false">IF(AND($B885&lt;Input!$C$31,$B885&lt;Input!$G$31),Input!$C$44,0)</f>
        <v>0</v>
      </c>
      <c r="E885" s="78" t="n">
        <f aca="true">IF(AND($B885&gt;Input!$C$31,$B885&lt;Input!$C$25),PMT(Input!$C$43/(100*12),(OFFSET($A$4,MATCH(Input!$C$25,$B$4:$B$1004,1),0,1,1)-OFFSET($A$4,MATCH(Input!$C$31,$B$4:$B$620,1),0,1,1)),$H$4,0,1),0)</f>
        <v>0</v>
      </c>
      <c r="F885" s="78" t="n">
        <f aca="false">($F884+$D885+$E885)*(1+Input!$C$43/(100*12))</f>
        <v>0</v>
      </c>
    </row>
    <row r="886" customFormat="false" ht="12.8" hidden="false" customHeight="false" outlineLevel="0" collapsed="false">
      <c r="A886" s="76" t="n">
        <v>882</v>
      </c>
      <c r="B886" s="77" t="n">
        <f aca="false">EOMONTH(Input!$C$7,A886)</f>
        <v>69763</v>
      </c>
      <c r="D886" s="78" t="n">
        <f aca="false">IF(AND($B886&lt;Input!$C$31,$B886&lt;Input!$G$31),Input!$C$44,0)</f>
        <v>0</v>
      </c>
      <c r="E886" s="78" t="n">
        <f aca="true">IF(AND($B886&gt;Input!$C$31,$B886&lt;Input!$C$25),PMT(Input!$C$43/(100*12),(OFFSET($A$4,MATCH(Input!$C$25,$B$4:$B$1004,1),0,1,1)-OFFSET($A$4,MATCH(Input!$C$31,$B$4:$B$620,1),0,1,1)),$H$4,0,1),0)</f>
        <v>0</v>
      </c>
      <c r="F886" s="78" t="n">
        <f aca="false">($F885+$D886+$E886)*(1+Input!$C$43/(100*12))</f>
        <v>0</v>
      </c>
    </row>
    <row r="887" customFormat="false" ht="12.8" hidden="false" customHeight="false" outlineLevel="0" collapsed="false">
      <c r="A887" s="76" t="n">
        <v>883</v>
      </c>
      <c r="B887" s="77" t="n">
        <f aca="false">EOMONTH(Input!$C$7,A887)</f>
        <v>69794</v>
      </c>
      <c r="D887" s="78" t="n">
        <f aca="false">IF(AND($B887&lt;Input!$C$31,$B887&lt;Input!$G$31),Input!$C$44,0)</f>
        <v>0</v>
      </c>
      <c r="E887" s="78" t="n">
        <f aca="true">IF(AND($B887&gt;Input!$C$31,$B887&lt;Input!$C$25),PMT(Input!$C$43/(100*12),(OFFSET($A$4,MATCH(Input!$C$25,$B$4:$B$1004,1),0,1,1)-OFFSET($A$4,MATCH(Input!$C$31,$B$4:$B$620,1),0,1,1)),$H$4,0,1),0)</f>
        <v>0</v>
      </c>
      <c r="F887" s="78" t="n">
        <f aca="false">($F886+$D887+$E887)*(1+Input!$C$43/(100*12))</f>
        <v>0</v>
      </c>
    </row>
    <row r="888" customFormat="false" ht="12.8" hidden="false" customHeight="false" outlineLevel="0" collapsed="false">
      <c r="A888" s="76" t="n">
        <v>884</v>
      </c>
      <c r="B888" s="77" t="n">
        <f aca="false">EOMONTH(Input!$C$7,A888)</f>
        <v>69822</v>
      </c>
      <c r="D888" s="78" t="n">
        <f aca="false">IF(AND($B888&lt;Input!$C$31,$B888&lt;Input!$G$31),Input!$C$44,0)</f>
        <v>0</v>
      </c>
      <c r="E888" s="78" t="n">
        <f aca="true">IF(AND($B888&gt;Input!$C$31,$B888&lt;Input!$C$25),PMT(Input!$C$43/(100*12),(OFFSET($A$4,MATCH(Input!$C$25,$B$4:$B$1004,1),0,1,1)-OFFSET($A$4,MATCH(Input!$C$31,$B$4:$B$620,1),0,1,1)),$H$4,0,1),0)</f>
        <v>0</v>
      </c>
      <c r="F888" s="78" t="n">
        <f aca="false">($F887+$D888+$E888)*(1+Input!$C$43/(100*12))</f>
        <v>0</v>
      </c>
    </row>
    <row r="889" customFormat="false" ht="12.8" hidden="false" customHeight="false" outlineLevel="0" collapsed="false">
      <c r="A889" s="76" t="n">
        <v>885</v>
      </c>
      <c r="B889" s="77" t="n">
        <f aca="false">EOMONTH(Input!$C$7,A889)</f>
        <v>69853</v>
      </c>
      <c r="D889" s="78" t="n">
        <f aca="false">IF(AND($B889&lt;Input!$C$31,$B889&lt;Input!$G$31),Input!$C$44,0)</f>
        <v>0</v>
      </c>
      <c r="E889" s="78" t="n">
        <f aca="true">IF(AND($B889&gt;Input!$C$31,$B889&lt;Input!$C$25),PMT(Input!$C$43/(100*12),(OFFSET($A$4,MATCH(Input!$C$25,$B$4:$B$1004,1),0,1,1)-OFFSET($A$4,MATCH(Input!$C$31,$B$4:$B$620,1),0,1,1)),$H$4,0,1),0)</f>
        <v>0</v>
      </c>
      <c r="F889" s="78" t="n">
        <f aca="false">($F888+$D889+$E889)*(1+Input!$C$43/(100*12))</f>
        <v>0</v>
      </c>
    </row>
    <row r="890" customFormat="false" ht="12.8" hidden="false" customHeight="false" outlineLevel="0" collapsed="false">
      <c r="A890" s="76" t="n">
        <v>886</v>
      </c>
      <c r="B890" s="77" t="n">
        <f aca="false">EOMONTH(Input!$C$7,A890)</f>
        <v>69883</v>
      </c>
      <c r="D890" s="78" t="n">
        <f aca="false">IF(AND($B890&lt;Input!$C$31,$B890&lt;Input!$G$31),Input!$C$44,0)</f>
        <v>0</v>
      </c>
      <c r="E890" s="78" t="n">
        <f aca="true">IF(AND($B890&gt;Input!$C$31,$B890&lt;Input!$C$25),PMT(Input!$C$43/(100*12),(OFFSET($A$4,MATCH(Input!$C$25,$B$4:$B$1004,1),0,1,1)-OFFSET($A$4,MATCH(Input!$C$31,$B$4:$B$620,1),0,1,1)),$H$4,0,1),0)</f>
        <v>0</v>
      </c>
      <c r="F890" s="78" t="n">
        <f aca="false">($F889+$D890+$E890)*(1+Input!$C$43/(100*12))</f>
        <v>0</v>
      </c>
    </row>
    <row r="891" customFormat="false" ht="12.8" hidden="false" customHeight="false" outlineLevel="0" collapsed="false">
      <c r="A891" s="76" t="n">
        <v>887</v>
      </c>
      <c r="B891" s="77" t="n">
        <f aca="false">EOMONTH(Input!$C$7,A891)</f>
        <v>69914</v>
      </c>
      <c r="D891" s="78" t="n">
        <f aca="false">IF(AND($B891&lt;Input!$C$31,$B891&lt;Input!$G$31),Input!$C$44,0)</f>
        <v>0</v>
      </c>
      <c r="E891" s="78" t="n">
        <f aca="true">IF(AND($B891&gt;Input!$C$31,$B891&lt;Input!$C$25),PMT(Input!$C$43/(100*12),(OFFSET($A$4,MATCH(Input!$C$25,$B$4:$B$1004,1),0,1,1)-OFFSET($A$4,MATCH(Input!$C$31,$B$4:$B$620,1),0,1,1)),$H$4,0,1),0)</f>
        <v>0</v>
      </c>
      <c r="F891" s="78" t="n">
        <f aca="false">($F890+$D891+$E891)*(1+Input!$C$43/(100*12))</f>
        <v>0</v>
      </c>
    </row>
    <row r="892" customFormat="false" ht="12.8" hidden="false" customHeight="false" outlineLevel="0" collapsed="false">
      <c r="A892" s="76" t="n">
        <v>888</v>
      </c>
      <c r="B892" s="77" t="n">
        <f aca="false">EOMONTH(Input!$C$7,A892)</f>
        <v>69944</v>
      </c>
      <c r="D892" s="78" t="n">
        <f aca="false">IF(AND($B892&lt;Input!$C$31,$B892&lt;Input!$G$31),Input!$C$44,0)</f>
        <v>0</v>
      </c>
      <c r="E892" s="78" t="n">
        <f aca="true">IF(AND($B892&gt;Input!$C$31,$B892&lt;Input!$C$25),PMT(Input!$C$43/(100*12),(OFFSET($A$4,MATCH(Input!$C$25,$B$4:$B$1004,1),0,1,1)-OFFSET($A$4,MATCH(Input!$C$31,$B$4:$B$620,1),0,1,1)),$H$4,0,1),0)</f>
        <v>0</v>
      </c>
      <c r="F892" s="78" t="n">
        <f aca="false">($F891+$D892+$E892)*(1+Input!$C$43/(100*12))</f>
        <v>0</v>
      </c>
    </row>
    <row r="893" customFormat="false" ht="12.8" hidden="false" customHeight="false" outlineLevel="0" collapsed="false">
      <c r="A893" s="76" t="n">
        <v>889</v>
      </c>
      <c r="B893" s="77" t="n">
        <f aca="false">EOMONTH(Input!$C$7,A893)</f>
        <v>69975</v>
      </c>
      <c r="D893" s="78" t="n">
        <f aca="false">IF(AND($B893&lt;Input!$C$31,$B893&lt;Input!$G$31),Input!$C$44,0)</f>
        <v>0</v>
      </c>
      <c r="E893" s="78" t="n">
        <f aca="true">IF(AND($B893&gt;Input!$C$31,$B893&lt;Input!$C$25),PMT(Input!$C$43/(100*12),(OFFSET($A$4,MATCH(Input!$C$25,$B$4:$B$1004,1),0,1,1)-OFFSET($A$4,MATCH(Input!$C$31,$B$4:$B$620,1),0,1,1)),$H$4,0,1),0)</f>
        <v>0</v>
      </c>
      <c r="F893" s="78" t="n">
        <f aca="false">($F892+$D893+$E893)*(1+Input!$C$43/(100*12))</f>
        <v>0</v>
      </c>
    </row>
    <row r="894" customFormat="false" ht="12.8" hidden="false" customHeight="false" outlineLevel="0" collapsed="false">
      <c r="A894" s="76" t="n">
        <v>890</v>
      </c>
      <c r="B894" s="77" t="n">
        <f aca="false">EOMONTH(Input!$C$7,A894)</f>
        <v>70006</v>
      </c>
      <c r="D894" s="78" t="n">
        <f aca="false">IF(AND($B894&lt;Input!$C$31,$B894&lt;Input!$G$31),Input!$C$44,0)</f>
        <v>0</v>
      </c>
      <c r="E894" s="78" t="n">
        <f aca="true">IF(AND($B894&gt;Input!$C$31,$B894&lt;Input!$C$25),PMT(Input!$C$43/(100*12),(OFFSET($A$4,MATCH(Input!$C$25,$B$4:$B$1004,1),0,1,1)-OFFSET($A$4,MATCH(Input!$C$31,$B$4:$B$620,1),0,1,1)),$H$4,0,1),0)</f>
        <v>0</v>
      </c>
      <c r="F894" s="78" t="n">
        <f aca="false">($F893+$D894+$E894)*(1+Input!$C$43/(100*12))</f>
        <v>0</v>
      </c>
    </row>
    <row r="895" customFormat="false" ht="12.8" hidden="false" customHeight="false" outlineLevel="0" collapsed="false">
      <c r="A895" s="76" t="n">
        <v>891</v>
      </c>
      <c r="B895" s="77" t="n">
        <f aca="false">EOMONTH(Input!$C$7,A895)</f>
        <v>70036</v>
      </c>
      <c r="D895" s="78" t="n">
        <f aca="false">IF(AND($B895&lt;Input!$C$31,$B895&lt;Input!$G$31),Input!$C$44,0)</f>
        <v>0</v>
      </c>
      <c r="E895" s="78" t="n">
        <f aca="true">IF(AND($B895&gt;Input!$C$31,$B895&lt;Input!$C$25),PMT(Input!$C$43/(100*12),(OFFSET($A$4,MATCH(Input!$C$25,$B$4:$B$1004,1),0,1,1)-OFFSET($A$4,MATCH(Input!$C$31,$B$4:$B$620,1),0,1,1)),$H$4,0,1),0)</f>
        <v>0</v>
      </c>
      <c r="F895" s="78" t="n">
        <f aca="false">($F894+$D895+$E895)*(1+Input!$C$43/(100*12))</f>
        <v>0</v>
      </c>
    </row>
    <row r="896" customFormat="false" ht="12.8" hidden="false" customHeight="false" outlineLevel="0" collapsed="false">
      <c r="A896" s="76" t="n">
        <v>892</v>
      </c>
      <c r="B896" s="77" t="n">
        <f aca="false">EOMONTH(Input!$C$7,A896)</f>
        <v>70067</v>
      </c>
      <c r="D896" s="78" t="n">
        <f aca="false">IF(AND($B896&lt;Input!$C$31,$B896&lt;Input!$G$31),Input!$C$44,0)</f>
        <v>0</v>
      </c>
      <c r="E896" s="78" t="n">
        <f aca="true">IF(AND($B896&gt;Input!$C$31,$B896&lt;Input!$C$25),PMT(Input!$C$43/(100*12),(OFFSET($A$4,MATCH(Input!$C$25,$B$4:$B$1004,1),0,1,1)-OFFSET($A$4,MATCH(Input!$C$31,$B$4:$B$620,1),0,1,1)),$H$4,0,1),0)</f>
        <v>0</v>
      </c>
      <c r="F896" s="78" t="n">
        <f aca="false">($F895+$D896+$E896)*(1+Input!$C$43/(100*12))</f>
        <v>0</v>
      </c>
    </row>
    <row r="897" customFormat="false" ht="12.8" hidden="false" customHeight="false" outlineLevel="0" collapsed="false">
      <c r="A897" s="76" t="n">
        <v>893</v>
      </c>
      <c r="B897" s="77" t="n">
        <f aca="false">EOMONTH(Input!$C$7,A897)</f>
        <v>70097</v>
      </c>
      <c r="D897" s="78" t="n">
        <f aca="false">IF(AND($B897&lt;Input!$C$31,$B897&lt;Input!$G$31),Input!$C$44,0)</f>
        <v>0</v>
      </c>
      <c r="E897" s="78" t="n">
        <f aca="true">IF(AND($B897&gt;Input!$C$31,$B897&lt;Input!$C$25),PMT(Input!$C$43/(100*12),(OFFSET($A$4,MATCH(Input!$C$25,$B$4:$B$1004,1),0,1,1)-OFFSET($A$4,MATCH(Input!$C$31,$B$4:$B$620,1),0,1,1)),$H$4,0,1),0)</f>
        <v>0</v>
      </c>
      <c r="F897" s="78" t="n">
        <f aca="false">($F896+$D897+$E897)*(1+Input!$C$43/(100*12))</f>
        <v>0</v>
      </c>
    </row>
    <row r="898" customFormat="false" ht="12.8" hidden="false" customHeight="false" outlineLevel="0" collapsed="false">
      <c r="A898" s="76" t="n">
        <v>894</v>
      </c>
      <c r="B898" s="77" t="n">
        <f aca="false">EOMONTH(Input!$C$7,A898)</f>
        <v>70128</v>
      </c>
      <c r="D898" s="78" t="n">
        <f aca="false">IF(AND($B898&lt;Input!$C$31,$B898&lt;Input!$G$31),Input!$C$44,0)</f>
        <v>0</v>
      </c>
      <c r="E898" s="78" t="n">
        <f aca="true">IF(AND($B898&gt;Input!$C$31,$B898&lt;Input!$C$25),PMT(Input!$C$43/(100*12),(OFFSET($A$4,MATCH(Input!$C$25,$B$4:$B$1004,1),0,1,1)-OFFSET($A$4,MATCH(Input!$C$31,$B$4:$B$620,1),0,1,1)),$H$4,0,1),0)</f>
        <v>0</v>
      </c>
      <c r="F898" s="78" t="n">
        <f aca="false">($F897+$D898+$E898)*(1+Input!$C$43/(100*12))</f>
        <v>0</v>
      </c>
    </row>
    <row r="899" customFormat="false" ht="12.8" hidden="false" customHeight="false" outlineLevel="0" collapsed="false">
      <c r="A899" s="76" t="n">
        <v>895</v>
      </c>
      <c r="B899" s="77" t="n">
        <f aca="false">EOMONTH(Input!$C$7,A899)</f>
        <v>70159</v>
      </c>
      <c r="D899" s="78" t="n">
        <f aca="false">IF(AND($B899&lt;Input!$C$31,$B899&lt;Input!$G$31),Input!$C$44,0)</f>
        <v>0</v>
      </c>
      <c r="E899" s="78" t="n">
        <f aca="true">IF(AND($B899&gt;Input!$C$31,$B899&lt;Input!$C$25),PMT(Input!$C$43/(100*12),(OFFSET($A$4,MATCH(Input!$C$25,$B$4:$B$1004,1),0,1,1)-OFFSET($A$4,MATCH(Input!$C$31,$B$4:$B$620,1),0,1,1)),$H$4,0,1),0)</f>
        <v>0</v>
      </c>
      <c r="F899" s="78" t="n">
        <f aca="false">($F898+$D899+$E899)*(1+Input!$C$43/(100*12))</f>
        <v>0</v>
      </c>
    </row>
    <row r="900" customFormat="false" ht="12.8" hidden="false" customHeight="false" outlineLevel="0" collapsed="false">
      <c r="A900" s="76" t="n">
        <v>896</v>
      </c>
      <c r="B900" s="77" t="n">
        <f aca="false">EOMONTH(Input!$C$7,A900)</f>
        <v>70188</v>
      </c>
      <c r="D900" s="78" t="n">
        <f aca="false">IF(AND($B900&lt;Input!$C$31,$B900&lt;Input!$G$31),Input!$C$44,0)</f>
        <v>0</v>
      </c>
      <c r="E900" s="78" t="n">
        <f aca="true">IF(AND($B900&gt;Input!$C$31,$B900&lt;Input!$C$25),PMT(Input!$C$43/(100*12),(OFFSET($A$4,MATCH(Input!$C$25,$B$4:$B$1004,1),0,1,1)-OFFSET($A$4,MATCH(Input!$C$31,$B$4:$B$620,1),0,1,1)),$H$4,0,1),0)</f>
        <v>0</v>
      </c>
      <c r="F900" s="78" t="n">
        <f aca="false">($F899+$D900+$E900)*(1+Input!$C$43/(100*12))</f>
        <v>0</v>
      </c>
    </row>
    <row r="901" customFormat="false" ht="12.8" hidden="false" customHeight="false" outlineLevel="0" collapsed="false">
      <c r="A901" s="76" t="n">
        <v>897</v>
      </c>
      <c r="B901" s="77" t="n">
        <f aca="false">EOMONTH(Input!$C$7,A901)</f>
        <v>70219</v>
      </c>
      <c r="D901" s="78" t="n">
        <f aca="false">IF(AND($B901&lt;Input!$C$31,$B901&lt;Input!$G$31),Input!$C$44,0)</f>
        <v>0</v>
      </c>
      <c r="E901" s="78" t="n">
        <f aca="true">IF(AND($B901&gt;Input!$C$31,$B901&lt;Input!$C$25),PMT(Input!$C$43/(100*12),(OFFSET($A$4,MATCH(Input!$C$25,$B$4:$B$1004,1),0,1,1)-OFFSET($A$4,MATCH(Input!$C$31,$B$4:$B$620,1),0,1,1)),$H$4,0,1),0)</f>
        <v>0</v>
      </c>
      <c r="F901" s="78" t="n">
        <f aca="false">($F900+$D901+$E901)*(1+Input!$C$43/(100*12))</f>
        <v>0</v>
      </c>
    </row>
    <row r="902" customFormat="false" ht="12.8" hidden="false" customHeight="false" outlineLevel="0" collapsed="false">
      <c r="A902" s="76" t="n">
        <v>898</v>
      </c>
      <c r="B902" s="77" t="n">
        <f aca="false">EOMONTH(Input!$C$7,A902)</f>
        <v>70249</v>
      </c>
      <c r="D902" s="78" t="n">
        <f aca="false">IF(AND($B902&lt;Input!$C$31,$B902&lt;Input!$G$31),Input!$C$44,0)</f>
        <v>0</v>
      </c>
      <c r="E902" s="78" t="n">
        <f aca="true">IF(AND($B902&gt;Input!$C$31,$B902&lt;Input!$C$25),PMT(Input!$C$43/(100*12),(OFFSET($A$4,MATCH(Input!$C$25,$B$4:$B$1004,1),0,1,1)-OFFSET($A$4,MATCH(Input!$C$31,$B$4:$B$620,1),0,1,1)),$H$4,0,1),0)</f>
        <v>0</v>
      </c>
      <c r="F902" s="78" t="n">
        <f aca="false">($F901+$D902+$E902)*(1+Input!$C$43/(100*12))</f>
        <v>0</v>
      </c>
    </row>
    <row r="903" customFormat="false" ht="12.8" hidden="false" customHeight="false" outlineLevel="0" collapsed="false">
      <c r="A903" s="76" t="n">
        <v>899</v>
      </c>
      <c r="B903" s="77" t="n">
        <f aca="false">EOMONTH(Input!$C$7,A903)</f>
        <v>70280</v>
      </c>
      <c r="D903" s="78" t="n">
        <f aca="false">IF(AND($B903&lt;Input!$C$31,$B903&lt;Input!$G$31),Input!$C$44,0)</f>
        <v>0</v>
      </c>
      <c r="E903" s="78" t="n">
        <f aca="true">IF(AND($B903&gt;Input!$C$31,$B903&lt;Input!$C$25),PMT(Input!$C$43/(100*12),(OFFSET($A$4,MATCH(Input!$C$25,$B$4:$B$1004,1),0,1,1)-OFFSET($A$4,MATCH(Input!$C$31,$B$4:$B$620,1),0,1,1)),$H$4,0,1),0)</f>
        <v>0</v>
      </c>
      <c r="F903" s="78" t="n">
        <f aca="false">($F902+$D903+$E903)*(1+Input!$C$43/(100*12))</f>
        <v>0</v>
      </c>
    </row>
    <row r="904" customFormat="false" ht="12.8" hidden="false" customHeight="false" outlineLevel="0" collapsed="false">
      <c r="A904" s="76" t="n">
        <v>900</v>
      </c>
      <c r="B904" s="77" t="n">
        <f aca="false">EOMONTH(Input!$C$7,A904)</f>
        <v>70310</v>
      </c>
      <c r="D904" s="78" t="n">
        <f aca="false">IF(AND($B904&lt;Input!$C$31,$B904&lt;Input!$G$31),Input!$C$44,0)</f>
        <v>0</v>
      </c>
      <c r="E904" s="78" t="n">
        <f aca="true">IF(AND($B904&gt;Input!$C$31,$B904&lt;Input!$C$25),PMT(Input!$C$43/(100*12),(OFFSET($A$4,MATCH(Input!$C$25,$B$4:$B$1004,1),0,1,1)-OFFSET($A$4,MATCH(Input!$C$31,$B$4:$B$620,1),0,1,1)),$H$4,0,1),0)</f>
        <v>0</v>
      </c>
      <c r="F904" s="78" t="n">
        <f aca="false">($F903+$D904+$E904)*(1+Input!$C$43/(100*12))</f>
        <v>0</v>
      </c>
    </row>
    <row r="905" customFormat="false" ht="12.8" hidden="false" customHeight="false" outlineLevel="0" collapsed="false">
      <c r="A905" s="76" t="n">
        <v>901</v>
      </c>
      <c r="B905" s="77" t="n">
        <f aca="false">EOMONTH(Input!$C$7,A905)</f>
        <v>70341</v>
      </c>
      <c r="D905" s="78" t="n">
        <f aca="false">IF(AND($B905&lt;Input!$C$31,$B905&lt;Input!$G$31),Input!$C$44,0)</f>
        <v>0</v>
      </c>
      <c r="E905" s="78" t="n">
        <f aca="true">IF(AND($B905&gt;Input!$C$31,$B905&lt;Input!$C$25),PMT(Input!$C$43/(100*12),(OFFSET($A$4,MATCH(Input!$C$25,$B$4:$B$1004,1),0,1,1)-OFFSET($A$4,MATCH(Input!$C$31,$B$4:$B$620,1),0,1,1)),$H$4,0,1),0)</f>
        <v>0</v>
      </c>
      <c r="F905" s="78" t="n">
        <f aca="false">($F904+$D905+$E905)*(1+Input!$C$43/(100*12))</f>
        <v>0</v>
      </c>
    </row>
    <row r="906" customFormat="false" ht="12.8" hidden="false" customHeight="false" outlineLevel="0" collapsed="false">
      <c r="A906" s="76" t="n">
        <v>902</v>
      </c>
      <c r="B906" s="77" t="n">
        <f aca="false">EOMONTH(Input!$C$7,A906)</f>
        <v>70372</v>
      </c>
      <c r="D906" s="78" t="n">
        <f aca="false">IF(AND($B906&lt;Input!$C$31,$B906&lt;Input!$G$31),Input!$C$44,0)</f>
        <v>0</v>
      </c>
      <c r="E906" s="78" t="n">
        <f aca="true">IF(AND($B906&gt;Input!$C$31,$B906&lt;Input!$C$25),PMT(Input!$C$43/(100*12),(OFFSET($A$4,MATCH(Input!$C$25,$B$4:$B$1004,1),0,1,1)-OFFSET($A$4,MATCH(Input!$C$31,$B$4:$B$620,1),0,1,1)),$H$4,0,1),0)</f>
        <v>0</v>
      </c>
      <c r="F906" s="78" t="n">
        <f aca="false">($F905+$D906+$E906)*(1+Input!$C$43/(100*12))</f>
        <v>0</v>
      </c>
    </row>
    <row r="907" customFormat="false" ht="12.8" hidden="false" customHeight="false" outlineLevel="0" collapsed="false">
      <c r="A907" s="76" t="n">
        <v>903</v>
      </c>
      <c r="B907" s="77" t="n">
        <f aca="false">EOMONTH(Input!$C$7,A907)</f>
        <v>70402</v>
      </c>
      <c r="D907" s="78" t="n">
        <f aca="false">IF(AND($B907&lt;Input!$C$31,$B907&lt;Input!$G$31),Input!$C$44,0)</f>
        <v>0</v>
      </c>
      <c r="E907" s="78" t="n">
        <f aca="true">IF(AND($B907&gt;Input!$C$31,$B907&lt;Input!$C$25),PMT(Input!$C$43/(100*12),(OFFSET($A$4,MATCH(Input!$C$25,$B$4:$B$1004,1),0,1,1)-OFFSET($A$4,MATCH(Input!$C$31,$B$4:$B$620,1),0,1,1)),$H$4,0,1),0)</f>
        <v>0</v>
      </c>
      <c r="F907" s="78" t="n">
        <f aca="false">($F906+$D907+$E907)*(1+Input!$C$43/(100*12))</f>
        <v>0</v>
      </c>
    </row>
    <row r="908" customFormat="false" ht="12.8" hidden="false" customHeight="false" outlineLevel="0" collapsed="false">
      <c r="A908" s="76" t="n">
        <v>904</v>
      </c>
      <c r="B908" s="77" t="n">
        <f aca="false">EOMONTH(Input!$C$7,A908)</f>
        <v>70433</v>
      </c>
      <c r="D908" s="78" t="n">
        <f aca="false">IF(AND($B908&lt;Input!$C$31,$B908&lt;Input!$G$31),Input!$C$44,0)</f>
        <v>0</v>
      </c>
      <c r="E908" s="78" t="n">
        <f aca="true">IF(AND($B908&gt;Input!$C$31,$B908&lt;Input!$C$25),PMT(Input!$C$43/(100*12),(OFFSET($A$4,MATCH(Input!$C$25,$B$4:$B$1004,1),0,1,1)-OFFSET($A$4,MATCH(Input!$C$31,$B$4:$B$620,1),0,1,1)),$H$4,0,1),0)</f>
        <v>0</v>
      </c>
      <c r="F908" s="78" t="n">
        <f aca="false">($F907+$D908+$E908)*(1+Input!$C$43/(100*12))</f>
        <v>0</v>
      </c>
    </row>
    <row r="909" customFormat="false" ht="12.8" hidden="false" customHeight="false" outlineLevel="0" collapsed="false">
      <c r="A909" s="76" t="n">
        <v>905</v>
      </c>
      <c r="B909" s="77" t="n">
        <f aca="false">EOMONTH(Input!$C$7,A909)</f>
        <v>70463</v>
      </c>
      <c r="D909" s="78" t="n">
        <f aca="false">IF(AND($B909&lt;Input!$C$31,$B909&lt;Input!$G$31),Input!$C$44,0)</f>
        <v>0</v>
      </c>
      <c r="E909" s="78" t="n">
        <f aca="true">IF(AND($B909&gt;Input!$C$31,$B909&lt;Input!$C$25),PMT(Input!$C$43/(100*12),(OFFSET($A$4,MATCH(Input!$C$25,$B$4:$B$1004,1),0,1,1)-OFFSET($A$4,MATCH(Input!$C$31,$B$4:$B$620,1),0,1,1)),$H$4,0,1),0)</f>
        <v>0</v>
      </c>
      <c r="F909" s="78" t="n">
        <f aca="false">($F908+$D909+$E909)*(1+Input!$C$43/(100*12))</f>
        <v>0</v>
      </c>
    </row>
    <row r="910" customFormat="false" ht="12.8" hidden="false" customHeight="false" outlineLevel="0" collapsed="false">
      <c r="A910" s="76" t="n">
        <v>906</v>
      </c>
      <c r="B910" s="77" t="n">
        <f aca="false">EOMONTH(Input!$C$7,A910)</f>
        <v>70494</v>
      </c>
      <c r="D910" s="78" t="n">
        <f aca="false">IF(AND($B910&lt;Input!$C$31,$B910&lt;Input!$G$31),Input!$C$44,0)</f>
        <v>0</v>
      </c>
      <c r="E910" s="78" t="n">
        <f aca="true">IF(AND($B910&gt;Input!$C$31,$B910&lt;Input!$C$25),PMT(Input!$C$43/(100*12),(OFFSET($A$4,MATCH(Input!$C$25,$B$4:$B$1004,1),0,1,1)-OFFSET($A$4,MATCH(Input!$C$31,$B$4:$B$620,1),0,1,1)),$H$4,0,1),0)</f>
        <v>0</v>
      </c>
      <c r="F910" s="78" t="n">
        <f aca="false">($F909+$D910+$E910)*(1+Input!$C$43/(100*12))</f>
        <v>0</v>
      </c>
    </row>
    <row r="911" customFormat="false" ht="12.8" hidden="false" customHeight="false" outlineLevel="0" collapsed="false">
      <c r="A911" s="76" t="n">
        <v>907</v>
      </c>
      <c r="B911" s="77" t="n">
        <f aca="false">EOMONTH(Input!$C$7,A911)</f>
        <v>70525</v>
      </c>
      <c r="D911" s="78" t="n">
        <f aca="false">IF(AND($B911&lt;Input!$C$31,$B911&lt;Input!$G$31),Input!$C$44,0)</f>
        <v>0</v>
      </c>
      <c r="E911" s="78" t="n">
        <f aca="true">IF(AND($B911&gt;Input!$C$31,$B911&lt;Input!$C$25),PMT(Input!$C$43/(100*12),(OFFSET($A$4,MATCH(Input!$C$25,$B$4:$B$1004,1),0,1,1)-OFFSET($A$4,MATCH(Input!$C$31,$B$4:$B$620,1),0,1,1)),$H$4,0,1),0)</f>
        <v>0</v>
      </c>
      <c r="F911" s="78" t="n">
        <f aca="false">($F910+$D911+$E911)*(1+Input!$C$43/(100*12))</f>
        <v>0</v>
      </c>
    </row>
    <row r="912" customFormat="false" ht="12.8" hidden="false" customHeight="false" outlineLevel="0" collapsed="false">
      <c r="A912" s="76" t="n">
        <v>908</v>
      </c>
      <c r="B912" s="77" t="n">
        <f aca="false">EOMONTH(Input!$C$7,A912)</f>
        <v>70553</v>
      </c>
      <c r="D912" s="78" t="n">
        <f aca="false">IF(AND($B912&lt;Input!$C$31,$B912&lt;Input!$G$31),Input!$C$44,0)</f>
        <v>0</v>
      </c>
      <c r="E912" s="78" t="n">
        <f aca="true">IF(AND($B912&gt;Input!$C$31,$B912&lt;Input!$C$25),PMT(Input!$C$43/(100*12),(OFFSET($A$4,MATCH(Input!$C$25,$B$4:$B$1004,1),0,1,1)-OFFSET($A$4,MATCH(Input!$C$31,$B$4:$B$620,1),0,1,1)),$H$4,0,1),0)</f>
        <v>0</v>
      </c>
      <c r="F912" s="78" t="n">
        <f aca="false">($F911+$D912+$E912)*(1+Input!$C$43/(100*12))</f>
        <v>0</v>
      </c>
    </row>
    <row r="913" customFormat="false" ht="12.8" hidden="false" customHeight="false" outlineLevel="0" collapsed="false">
      <c r="A913" s="76" t="n">
        <v>909</v>
      </c>
      <c r="B913" s="77" t="n">
        <f aca="false">EOMONTH(Input!$C$7,A913)</f>
        <v>70584</v>
      </c>
      <c r="D913" s="78" t="n">
        <f aca="false">IF(AND($B913&lt;Input!$C$31,$B913&lt;Input!$G$31),Input!$C$44,0)</f>
        <v>0</v>
      </c>
      <c r="E913" s="78" t="n">
        <f aca="true">IF(AND($B913&gt;Input!$C$31,$B913&lt;Input!$C$25),PMT(Input!$C$43/(100*12),(OFFSET($A$4,MATCH(Input!$C$25,$B$4:$B$1004,1),0,1,1)-OFFSET($A$4,MATCH(Input!$C$31,$B$4:$B$620,1),0,1,1)),$H$4,0,1),0)</f>
        <v>0</v>
      </c>
      <c r="F913" s="78" t="n">
        <f aca="false">($F912+$D913+$E913)*(1+Input!$C$43/(100*12))</f>
        <v>0</v>
      </c>
    </row>
    <row r="914" customFormat="false" ht="12.8" hidden="false" customHeight="false" outlineLevel="0" collapsed="false">
      <c r="A914" s="76" t="n">
        <v>910</v>
      </c>
      <c r="B914" s="77" t="n">
        <f aca="false">EOMONTH(Input!$C$7,A914)</f>
        <v>70614</v>
      </c>
      <c r="D914" s="78" t="n">
        <f aca="false">IF(AND($B914&lt;Input!$C$31,$B914&lt;Input!$G$31),Input!$C$44,0)</f>
        <v>0</v>
      </c>
      <c r="E914" s="78" t="n">
        <f aca="true">IF(AND($B914&gt;Input!$C$31,$B914&lt;Input!$C$25),PMT(Input!$C$43/(100*12),(OFFSET($A$4,MATCH(Input!$C$25,$B$4:$B$1004,1),0,1,1)-OFFSET($A$4,MATCH(Input!$C$31,$B$4:$B$620,1),0,1,1)),$H$4,0,1),0)</f>
        <v>0</v>
      </c>
      <c r="F914" s="78" t="n">
        <f aca="false">($F913+$D914+$E914)*(1+Input!$C$43/(100*12))</f>
        <v>0</v>
      </c>
    </row>
    <row r="915" customFormat="false" ht="12.8" hidden="false" customHeight="false" outlineLevel="0" collapsed="false">
      <c r="A915" s="76" t="n">
        <v>911</v>
      </c>
      <c r="B915" s="77" t="n">
        <f aca="false">EOMONTH(Input!$C$7,A915)</f>
        <v>70645</v>
      </c>
      <c r="D915" s="78" t="n">
        <f aca="false">IF(AND($B915&lt;Input!$C$31,$B915&lt;Input!$G$31),Input!$C$44,0)</f>
        <v>0</v>
      </c>
      <c r="E915" s="78" t="n">
        <f aca="true">IF(AND($B915&gt;Input!$C$31,$B915&lt;Input!$C$25),PMT(Input!$C$43/(100*12),(OFFSET($A$4,MATCH(Input!$C$25,$B$4:$B$1004,1),0,1,1)-OFFSET($A$4,MATCH(Input!$C$31,$B$4:$B$620,1),0,1,1)),$H$4,0,1),0)</f>
        <v>0</v>
      </c>
      <c r="F915" s="78" t="n">
        <f aca="false">($F914+$D915+$E915)*(1+Input!$C$43/(100*12))</f>
        <v>0</v>
      </c>
    </row>
    <row r="916" customFormat="false" ht="12.8" hidden="false" customHeight="false" outlineLevel="0" collapsed="false">
      <c r="A916" s="76" t="n">
        <v>912</v>
      </c>
      <c r="B916" s="77" t="n">
        <f aca="false">EOMONTH(Input!$C$7,A916)</f>
        <v>70675</v>
      </c>
      <c r="D916" s="78" t="n">
        <f aca="false">IF(AND($B916&lt;Input!$C$31,$B916&lt;Input!$G$31),Input!$C$44,0)</f>
        <v>0</v>
      </c>
      <c r="E916" s="78" t="n">
        <f aca="true">IF(AND($B916&gt;Input!$C$31,$B916&lt;Input!$C$25),PMT(Input!$C$43/(100*12),(OFFSET($A$4,MATCH(Input!$C$25,$B$4:$B$1004,1),0,1,1)-OFFSET($A$4,MATCH(Input!$C$31,$B$4:$B$620,1),0,1,1)),$H$4,0,1),0)</f>
        <v>0</v>
      </c>
      <c r="F916" s="78" t="n">
        <f aca="false">($F915+$D916+$E916)*(1+Input!$C$43/(100*12))</f>
        <v>0</v>
      </c>
    </row>
    <row r="917" customFormat="false" ht="12.8" hidden="false" customHeight="false" outlineLevel="0" collapsed="false">
      <c r="A917" s="76" t="n">
        <v>913</v>
      </c>
      <c r="B917" s="77" t="n">
        <f aca="false">EOMONTH(Input!$C$7,A917)</f>
        <v>70706</v>
      </c>
      <c r="D917" s="78" t="n">
        <f aca="false">IF(AND($B917&lt;Input!$C$31,$B917&lt;Input!$G$31),Input!$C$44,0)</f>
        <v>0</v>
      </c>
      <c r="E917" s="78" t="n">
        <f aca="true">IF(AND($B917&gt;Input!$C$31,$B917&lt;Input!$C$25),PMT(Input!$C$43/(100*12),(OFFSET($A$4,MATCH(Input!$C$25,$B$4:$B$1004,1),0,1,1)-OFFSET($A$4,MATCH(Input!$C$31,$B$4:$B$620,1),0,1,1)),$H$4,0,1),0)</f>
        <v>0</v>
      </c>
      <c r="F917" s="78" t="n">
        <f aca="false">($F916+$D917+$E917)*(1+Input!$C$43/(100*12))</f>
        <v>0</v>
      </c>
    </row>
    <row r="918" customFormat="false" ht="12.8" hidden="false" customHeight="false" outlineLevel="0" collapsed="false">
      <c r="A918" s="76" t="n">
        <v>914</v>
      </c>
      <c r="B918" s="77" t="n">
        <f aca="false">EOMONTH(Input!$C$7,A918)</f>
        <v>70737</v>
      </c>
      <c r="D918" s="78" t="n">
        <f aca="false">IF(AND($B918&lt;Input!$C$31,$B918&lt;Input!$G$31),Input!$C$44,0)</f>
        <v>0</v>
      </c>
      <c r="E918" s="78" t="n">
        <f aca="true">IF(AND($B918&gt;Input!$C$31,$B918&lt;Input!$C$25),PMT(Input!$C$43/(100*12),(OFFSET($A$4,MATCH(Input!$C$25,$B$4:$B$1004,1),0,1,1)-OFFSET($A$4,MATCH(Input!$C$31,$B$4:$B$620,1),0,1,1)),$H$4,0,1),0)</f>
        <v>0</v>
      </c>
      <c r="F918" s="78" t="n">
        <f aca="false">($F917+$D918+$E918)*(1+Input!$C$43/(100*12))</f>
        <v>0</v>
      </c>
    </row>
    <row r="919" customFormat="false" ht="12.8" hidden="false" customHeight="false" outlineLevel="0" collapsed="false">
      <c r="A919" s="76" t="n">
        <v>915</v>
      </c>
      <c r="B919" s="77" t="n">
        <f aca="false">EOMONTH(Input!$C$7,A919)</f>
        <v>70767</v>
      </c>
      <c r="D919" s="78" t="n">
        <f aca="false">IF(AND($B919&lt;Input!$C$31,$B919&lt;Input!$G$31),Input!$C$44,0)</f>
        <v>0</v>
      </c>
      <c r="E919" s="78" t="n">
        <f aca="true">IF(AND($B919&gt;Input!$C$31,$B919&lt;Input!$C$25),PMT(Input!$C$43/(100*12),(OFFSET($A$4,MATCH(Input!$C$25,$B$4:$B$1004,1),0,1,1)-OFFSET($A$4,MATCH(Input!$C$31,$B$4:$B$620,1),0,1,1)),$H$4,0,1),0)</f>
        <v>0</v>
      </c>
      <c r="F919" s="78" t="n">
        <f aca="false">($F918+$D919+$E919)*(1+Input!$C$43/(100*12))</f>
        <v>0</v>
      </c>
    </row>
    <row r="920" customFormat="false" ht="12.8" hidden="false" customHeight="false" outlineLevel="0" collapsed="false">
      <c r="A920" s="76" t="n">
        <v>916</v>
      </c>
      <c r="B920" s="77" t="n">
        <f aca="false">EOMONTH(Input!$C$7,A920)</f>
        <v>70798</v>
      </c>
      <c r="D920" s="78" t="n">
        <f aca="false">IF(AND($B920&lt;Input!$C$31,$B920&lt;Input!$G$31),Input!$C$44,0)</f>
        <v>0</v>
      </c>
      <c r="E920" s="78" t="n">
        <f aca="true">IF(AND($B920&gt;Input!$C$31,$B920&lt;Input!$C$25),PMT(Input!$C$43/(100*12),(OFFSET($A$4,MATCH(Input!$C$25,$B$4:$B$1004,1),0,1,1)-OFFSET($A$4,MATCH(Input!$C$31,$B$4:$B$620,1),0,1,1)),$H$4,0,1),0)</f>
        <v>0</v>
      </c>
      <c r="F920" s="78" t="n">
        <f aca="false">($F919+$D920+$E920)*(1+Input!$C$43/(100*12))</f>
        <v>0</v>
      </c>
    </row>
    <row r="921" customFormat="false" ht="12.8" hidden="false" customHeight="false" outlineLevel="0" collapsed="false">
      <c r="A921" s="76" t="n">
        <v>917</v>
      </c>
      <c r="B921" s="77" t="n">
        <f aca="false">EOMONTH(Input!$C$7,A921)</f>
        <v>70828</v>
      </c>
      <c r="D921" s="78" t="n">
        <f aca="false">IF(AND($B921&lt;Input!$C$31,$B921&lt;Input!$G$31),Input!$C$44,0)</f>
        <v>0</v>
      </c>
      <c r="E921" s="78" t="n">
        <f aca="true">IF(AND($B921&gt;Input!$C$31,$B921&lt;Input!$C$25),PMT(Input!$C$43/(100*12),(OFFSET($A$4,MATCH(Input!$C$25,$B$4:$B$1004,1),0,1,1)-OFFSET($A$4,MATCH(Input!$C$31,$B$4:$B$620,1),0,1,1)),$H$4,0,1),0)</f>
        <v>0</v>
      </c>
      <c r="F921" s="78" t="n">
        <f aca="false">($F920+$D921+$E921)*(1+Input!$C$43/(100*12))</f>
        <v>0</v>
      </c>
    </row>
    <row r="922" customFormat="false" ht="12.8" hidden="false" customHeight="false" outlineLevel="0" collapsed="false">
      <c r="A922" s="76" t="n">
        <v>918</v>
      </c>
      <c r="B922" s="77" t="n">
        <f aca="false">EOMONTH(Input!$C$7,A922)</f>
        <v>70859</v>
      </c>
      <c r="D922" s="78" t="n">
        <f aca="false">IF(AND($B922&lt;Input!$C$31,$B922&lt;Input!$G$31),Input!$C$44,0)</f>
        <v>0</v>
      </c>
      <c r="E922" s="78" t="n">
        <f aca="true">IF(AND($B922&gt;Input!$C$31,$B922&lt;Input!$C$25),PMT(Input!$C$43/(100*12),(OFFSET($A$4,MATCH(Input!$C$25,$B$4:$B$1004,1),0,1,1)-OFFSET($A$4,MATCH(Input!$C$31,$B$4:$B$620,1),0,1,1)),$H$4,0,1),0)</f>
        <v>0</v>
      </c>
      <c r="F922" s="78" t="n">
        <f aca="false">($F921+$D922+$E922)*(1+Input!$C$43/(100*12))</f>
        <v>0</v>
      </c>
    </row>
    <row r="923" customFormat="false" ht="12.8" hidden="false" customHeight="false" outlineLevel="0" collapsed="false">
      <c r="A923" s="76" t="n">
        <v>919</v>
      </c>
      <c r="B923" s="77" t="n">
        <f aca="false">EOMONTH(Input!$C$7,A923)</f>
        <v>70890</v>
      </c>
      <c r="D923" s="78" t="n">
        <f aca="false">IF(AND($B923&lt;Input!$C$31,$B923&lt;Input!$G$31),Input!$C$44,0)</f>
        <v>0</v>
      </c>
      <c r="E923" s="78" t="n">
        <f aca="true">IF(AND($B923&gt;Input!$C$31,$B923&lt;Input!$C$25),PMT(Input!$C$43/(100*12),(OFFSET($A$4,MATCH(Input!$C$25,$B$4:$B$1004,1),0,1,1)-OFFSET($A$4,MATCH(Input!$C$31,$B$4:$B$620,1),0,1,1)),$H$4,0,1),0)</f>
        <v>0</v>
      </c>
      <c r="F923" s="78" t="n">
        <f aca="false">($F922+$D923+$E923)*(1+Input!$C$43/(100*12))</f>
        <v>0</v>
      </c>
    </row>
    <row r="924" customFormat="false" ht="12.8" hidden="false" customHeight="false" outlineLevel="0" collapsed="false">
      <c r="A924" s="76" t="n">
        <v>920</v>
      </c>
      <c r="B924" s="77" t="n">
        <f aca="false">EOMONTH(Input!$C$7,A924)</f>
        <v>70918</v>
      </c>
      <c r="D924" s="78" t="n">
        <f aca="false">IF(AND($B924&lt;Input!$C$31,$B924&lt;Input!$G$31),Input!$C$44,0)</f>
        <v>0</v>
      </c>
      <c r="E924" s="78" t="n">
        <f aca="true">IF(AND($B924&gt;Input!$C$31,$B924&lt;Input!$C$25),PMT(Input!$C$43/(100*12),(OFFSET($A$4,MATCH(Input!$C$25,$B$4:$B$1004,1),0,1,1)-OFFSET($A$4,MATCH(Input!$C$31,$B$4:$B$620,1),0,1,1)),$H$4,0,1),0)</f>
        <v>0</v>
      </c>
      <c r="F924" s="78" t="n">
        <f aca="false">($F923+$D924+$E924)*(1+Input!$C$43/(100*12))</f>
        <v>0</v>
      </c>
    </row>
    <row r="925" customFormat="false" ht="12.8" hidden="false" customHeight="false" outlineLevel="0" collapsed="false">
      <c r="A925" s="76" t="n">
        <v>921</v>
      </c>
      <c r="B925" s="77" t="n">
        <f aca="false">EOMONTH(Input!$C$7,A925)</f>
        <v>70949</v>
      </c>
      <c r="D925" s="78" t="n">
        <f aca="false">IF(AND($B925&lt;Input!$C$31,$B925&lt;Input!$G$31),Input!$C$44,0)</f>
        <v>0</v>
      </c>
      <c r="E925" s="78" t="n">
        <f aca="true">IF(AND($B925&gt;Input!$C$31,$B925&lt;Input!$C$25),PMT(Input!$C$43/(100*12),(OFFSET($A$4,MATCH(Input!$C$25,$B$4:$B$1004,1),0,1,1)-OFFSET($A$4,MATCH(Input!$C$31,$B$4:$B$620,1),0,1,1)),$H$4,0,1),0)</f>
        <v>0</v>
      </c>
      <c r="F925" s="78" t="n">
        <f aca="false">($F924+$D925+$E925)*(1+Input!$C$43/(100*12))</f>
        <v>0</v>
      </c>
    </row>
    <row r="926" customFormat="false" ht="12.8" hidden="false" customHeight="false" outlineLevel="0" collapsed="false">
      <c r="A926" s="76" t="n">
        <v>922</v>
      </c>
      <c r="B926" s="77" t="n">
        <f aca="false">EOMONTH(Input!$C$7,A926)</f>
        <v>70979</v>
      </c>
      <c r="D926" s="78" t="n">
        <f aca="false">IF(AND($B926&lt;Input!$C$31,$B926&lt;Input!$G$31),Input!$C$44,0)</f>
        <v>0</v>
      </c>
      <c r="E926" s="78" t="n">
        <f aca="true">IF(AND($B926&gt;Input!$C$31,$B926&lt;Input!$C$25),PMT(Input!$C$43/(100*12),(OFFSET($A$4,MATCH(Input!$C$25,$B$4:$B$1004,1),0,1,1)-OFFSET($A$4,MATCH(Input!$C$31,$B$4:$B$620,1),0,1,1)),$H$4,0,1),0)</f>
        <v>0</v>
      </c>
      <c r="F926" s="78" t="n">
        <f aca="false">($F925+$D926+$E926)*(1+Input!$C$43/(100*12))</f>
        <v>0</v>
      </c>
    </row>
    <row r="927" customFormat="false" ht="12.8" hidden="false" customHeight="false" outlineLevel="0" collapsed="false">
      <c r="A927" s="76" t="n">
        <v>923</v>
      </c>
      <c r="B927" s="77" t="n">
        <f aca="false">EOMONTH(Input!$C$7,A927)</f>
        <v>71010</v>
      </c>
      <c r="D927" s="78" t="n">
        <f aca="false">IF(AND($B927&lt;Input!$C$31,$B927&lt;Input!$G$31),Input!$C$44,0)</f>
        <v>0</v>
      </c>
      <c r="E927" s="78" t="n">
        <f aca="true">IF(AND($B927&gt;Input!$C$31,$B927&lt;Input!$C$25),PMT(Input!$C$43/(100*12),(OFFSET($A$4,MATCH(Input!$C$25,$B$4:$B$1004,1),0,1,1)-OFFSET($A$4,MATCH(Input!$C$31,$B$4:$B$620,1),0,1,1)),$H$4,0,1),0)</f>
        <v>0</v>
      </c>
      <c r="F927" s="78" t="n">
        <f aca="false">($F926+$D927+$E927)*(1+Input!$C$43/(100*12))</f>
        <v>0</v>
      </c>
    </row>
    <row r="928" customFormat="false" ht="12.8" hidden="false" customHeight="false" outlineLevel="0" collapsed="false">
      <c r="A928" s="76" t="n">
        <v>924</v>
      </c>
      <c r="B928" s="77" t="n">
        <f aca="false">EOMONTH(Input!$C$7,A928)</f>
        <v>71040</v>
      </c>
      <c r="D928" s="78" t="n">
        <f aca="false">IF(AND($B928&lt;Input!$C$31,$B928&lt;Input!$G$31),Input!$C$44,0)</f>
        <v>0</v>
      </c>
      <c r="E928" s="78" t="n">
        <f aca="true">IF(AND($B928&gt;Input!$C$31,$B928&lt;Input!$C$25),PMT(Input!$C$43/(100*12),(OFFSET($A$4,MATCH(Input!$C$25,$B$4:$B$1004,1),0,1,1)-OFFSET($A$4,MATCH(Input!$C$31,$B$4:$B$620,1),0,1,1)),$H$4,0,1),0)</f>
        <v>0</v>
      </c>
      <c r="F928" s="78" t="n">
        <f aca="false">($F927+$D928+$E928)*(1+Input!$C$43/(100*12))</f>
        <v>0</v>
      </c>
    </row>
    <row r="929" customFormat="false" ht="12.8" hidden="false" customHeight="false" outlineLevel="0" collapsed="false">
      <c r="A929" s="76" t="n">
        <v>925</v>
      </c>
      <c r="B929" s="77" t="n">
        <f aca="false">EOMONTH(Input!$C$7,A929)</f>
        <v>71071</v>
      </c>
      <c r="D929" s="78" t="n">
        <f aca="false">IF(AND($B929&lt;Input!$C$31,$B929&lt;Input!$G$31),Input!$C$44,0)</f>
        <v>0</v>
      </c>
      <c r="E929" s="78" t="n">
        <f aca="true">IF(AND($B929&gt;Input!$C$31,$B929&lt;Input!$C$25),PMT(Input!$C$43/(100*12),(OFFSET($A$4,MATCH(Input!$C$25,$B$4:$B$1004,1),0,1,1)-OFFSET($A$4,MATCH(Input!$C$31,$B$4:$B$620,1),0,1,1)),$H$4,0,1),0)</f>
        <v>0</v>
      </c>
      <c r="F929" s="78" t="n">
        <f aca="false">($F928+$D929+$E929)*(1+Input!$C$43/(100*12))</f>
        <v>0</v>
      </c>
    </row>
    <row r="930" customFormat="false" ht="12.8" hidden="false" customHeight="false" outlineLevel="0" collapsed="false">
      <c r="A930" s="76" t="n">
        <v>926</v>
      </c>
      <c r="B930" s="77" t="n">
        <f aca="false">EOMONTH(Input!$C$7,A930)</f>
        <v>71102</v>
      </c>
      <c r="D930" s="78" t="n">
        <f aca="false">IF(AND($B930&lt;Input!$C$31,$B930&lt;Input!$G$31),Input!$C$44,0)</f>
        <v>0</v>
      </c>
      <c r="E930" s="78" t="n">
        <f aca="true">IF(AND($B930&gt;Input!$C$31,$B930&lt;Input!$C$25),PMT(Input!$C$43/(100*12),(OFFSET($A$4,MATCH(Input!$C$25,$B$4:$B$1004,1),0,1,1)-OFFSET($A$4,MATCH(Input!$C$31,$B$4:$B$620,1),0,1,1)),$H$4,0,1),0)</f>
        <v>0</v>
      </c>
      <c r="F930" s="78" t="n">
        <f aca="false">($F929+$D930+$E930)*(1+Input!$C$43/(100*12))</f>
        <v>0</v>
      </c>
    </row>
    <row r="931" customFormat="false" ht="12.8" hidden="false" customHeight="false" outlineLevel="0" collapsed="false">
      <c r="A931" s="76" t="n">
        <v>927</v>
      </c>
      <c r="B931" s="77" t="n">
        <f aca="false">EOMONTH(Input!$C$7,A931)</f>
        <v>71132</v>
      </c>
      <c r="D931" s="78" t="n">
        <f aca="false">IF(AND($B931&lt;Input!$C$31,$B931&lt;Input!$G$31),Input!$C$44,0)</f>
        <v>0</v>
      </c>
      <c r="E931" s="78" t="n">
        <f aca="true">IF(AND($B931&gt;Input!$C$31,$B931&lt;Input!$C$25),PMT(Input!$C$43/(100*12),(OFFSET($A$4,MATCH(Input!$C$25,$B$4:$B$1004,1),0,1,1)-OFFSET($A$4,MATCH(Input!$C$31,$B$4:$B$620,1),0,1,1)),$H$4,0,1),0)</f>
        <v>0</v>
      </c>
      <c r="F931" s="78" t="n">
        <f aca="false">($F930+$D931+$E931)*(1+Input!$C$43/(100*12))</f>
        <v>0</v>
      </c>
    </row>
    <row r="932" customFormat="false" ht="12.8" hidden="false" customHeight="false" outlineLevel="0" collapsed="false">
      <c r="A932" s="76" t="n">
        <v>928</v>
      </c>
      <c r="B932" s="77" t="n">
        <f aca="false">EOMONTH(Input!$C$7,A932)</f>
        <v>71163</v>
      </c>
      <c r="D932" s="78" t="n">
        <f aca="false">IF(AND($B932&lt;Input!$C$31,$B932&lt;Input!$G$31),Input!$C$44,0)</f>
        <v>0</v>
      </c>
      <c r="E932" s="78" t="n">
        <f aca="true">IF(AND($B932&gt;Input!$C$31,$B932&lt;Input!$C$25),PMT(Input!$C$43/(100*12),(OFFSET($A$4,MATCH(Input!$C$25,$B$4:$B$1004,1),0,1,1)-OFFSET($A$4,MATCH(Input!$C$31,$B$4:$B$620,1),0,1,1)),$H$4,0,1),0)</f>
        <v>0</v>
      </c>
      <c r="F932" s="78" t="n">
        <f aca="false">($F931+$D932+$E932)*(1+Input!$C$43/(100*12))</f>
        <v>0</v>
      </c>
    </row>
    <row r="933" customFormat="false" ht="12.8" hidden="false" customHeight="false" outlineLevel="0" collapsed="false">
      <c r="A933" s="76" t="n">
        <v>929</v>
      </c>
      <c r="B933" s="77" t="n">
        <f aca="false">EOMONTH(Input!$C$7,A933)</f>
        <v>71193</v>
      </c>
      <c r="D933" s="78" t="n">
        <f aca="false">IF(AND($B933&lt;Input!$C$31,$B933&lt;Input!$G$31),Input!$C$44,0)</f>
        <v>0</v>
      </c>
      <c r="E933" s="78" t="n">
        <f aca="true">IF(AND($B933&gt;Input!$C$31,$B933&lt;Input!$C$25),PMT(Input!$C$43/(100*12),(OFFSET($A$4,MATCH(Input!$C$25,$B$4:$B$1004,1),0,1,1)-OFFSET($A$4,MATCH(Input!$C$31,$B$4:$B$620,1),0,1,1)),$H$4,0,1),0)</f>
        <v>0</v>
      </c>
      <c r="F933" s="78" t="n">
        <f aca="false">($F932+$D933+$E933)*(1+Input!$C$43/(100*12))</f>
        <v>0</v>
      </c>
    </row>
    <row r="934" customFormat="false" ht="12.8" hidden="false" customHeight="false" outlineLevel="0" collapsed="false">
      <c r="A934" s="76" t="n">
        <v>930</v>
      </c>
      <c r="B934" s="77" t="n">
        <f aca="false">EOMONTH(Input!$C$7,A934)</f>
        <v>71224</v>
      </c>
      <c r="D934" s="78" t="n">
        <f aca="false">IF(AND($B934&lt;Input!$C$31,$B934&lt;Input!$G$31),Input!$C$44,0)</f>
        <v>0</v>
      </c>
      <c r="E934" s="78" t="n">
        <f aca="true">IF(AND($B934&gt;Input!$C$31,$B934&lt;Input!$C$25),PMT(Input!$C$43/(100*12),(OFFSET($A$4,MATCH(Input!$C$25,$B$4:$B$1004,1),0,1,1)-OFFSET($A$4,MATCH(Input!$C$31,$B$4:$B$620,1),0,1,1)),$H$4,0,1),0)</f>
        <v>0</v>
      </c>
      <c r="F934" s="78" t="n">
        <f aca="false">($F933+$D934+$E934)*(1+Input!$C$43/(100*12))</f>
        <v>0</v>
      </c>
    </row>
    <row r="935" customFormat="false" ht="12.8" hidden="false" customHeight="false" outlineLevel="0" collapsed="false">
      <c r="A935" s="76" t="n">
        <v>931</v>
      </c>
      <c r="B935" s="77" t="n">
        <f aca="false">EOMONTH(Input!$C$7,A935)</f>
        <v>71255</v>
      </c>
      <c r="D935" s="78" t="n">
        <f aca="false">IF(AND($B935&lt;Input!$C$31,$B935&lt;Input!$G$31),Input!$C$44,0)</f>
        <v>0</v>
      </c>
      <c r="E935" s="78" t="n">
        <f aca="true">IF(AND($B935&gt;Input!$C$31,$B935&lt;Input!$C$25),PMT(Input!$C$43/(100*12),(OFFSET($A$4,MATCH(Input!$C$25,$B$4:$B$1004,1),0,1,1)-OFFSET($A$4,MATCH(Input!$C$31,$B$4:$B$620,1),0,1,1)),$H$4,0,1),0)</f>
        <v>0</v>
      </c>
      <c r="F935" s="78" t="n">
        <f aca="false">($F934+$D935+$E935)*(1+Input!$C$43/(100*12))</f>
        <v>0</v>
      </c>
    </row>
    <row r="936" customFormat="false" ht="12.8" hidden="false" customHeight="false" outlineLevel="0" collapsed="false">
      <c r="A936" s="76" t="n">
        <v>932</v>
      </c>
      <c r="B936" s="77" t="n">
        <f aca="false">EOMONTH(Input!$C$7,A936)</f>
        <v>71283</v>
      </c>
      <c r="D936" s="78" t="n">
        <f aca="false">IF(AND($B936&lt;Input!$C$31,$B936&lt;Input!$G$31),Input!$C$44,0)</f>
        <v>0</v>
      </c>
      <c r="E936" s="78" t="n">
        <f aca="true">IF(AND($B936&gt;Input!$C$31,$B936&lt;Input!$C$25),PMT(Input!$C$43/(100*12),(OFFSET($A$4,MATCH(Input!$C$25,$B$4:$B$1004,1),0,1,1)-OFFSET($A$4,MATCH(Input!$C$31,$B$4:$B$620,1),0,1,1)),$H$4,0,1),0)</f>
        <v>0</v>
      </c>
      <c r="F936" s="78" t="n">
        <f aca="false">($F935+$D936+$E936)*(1+Input!$C$43/(100*12))</f>
        <v>0</v>
      </c>
    </row>
    <row r="937" customFormat="false" ht="12.8" hidden="false" customHeight="false" outlineLevel="0" collapsed="false">
      <c r="A937" s="76" t="n">
        <v>933</v>
      </c>
      <c r="B937" s="77" t="n">
        <f aca="false">EOMONTH(Input!$C$7,A937)</f>
        <v>71314</v>
      </c>
      <c r="D937" s="78" t="n">
        <f aca="false">IF(AND($B937&lt;Input!$C$31,$B937&lt;Input!$G$31),Input!$C$44,0)</f>
        <v>0</v>
      </c>
      <c r="E937" s="78" t="n">
        <f aca="true">IF(AND($B937&gt;Input!$C$31,$B937&lt;Input!$C$25),PMT(Input!$C$43/(100*12),(OFFSET($A$4,MATCH(Input!$C$25,$B$4:$B$1004,1),0,1,1)-OFFSET($A$4,MATCH(Input!$C$31,$B$4:$B$620,1),0,1,1)),$H$4,0,1),0)</f>
        <v>0</v>
      </c>
      <c r="F937" s="78" t="n">
        <f aca="false">($F936+$D937+$E937)*(1+Input!$C$43/(100*12))</f>
        <v>0</v>
      </c>
    </row>
    <row r="938" customFormat="false" ht="12.8" hidden="false" customHeight="false" outlineLevel="0" collapsed="false">
      <c r="A938" s="76" t="n">
        <v>934</v>
      </c>
      <c r="B938" s="77" t="n">
        <f aca="false">EOMONTH(Input!$C$7,A938)</f>
        <v>71344</v>
      </c>
      <c r="D938" s="78" t="n">
        <f aca="false">IF(AND($B938&lt;Input!$C$31,$B938&lt;Input!$G$31),Input!$C$44,0)</f>
        <v>0</v>
      </c>
      <c r="E938" s="78" t="n">
        <f aca="true">IF(AND($B938&gt;Input!$C$31,$B938&lt;Input!$C$25),PMT(Input!$C$43/(100*12),(OFFSET($A$4,MATCH(Input!$C$25,$B$4:$B$1004,1),0,1,1)-OFFSET($A$4,MATCH(Input!$C$31,$B$4:$B$620,1),0,1,1)),$H$4,0,1),0)</f>
        <v>0</v>
      </c>
      <c r="F938" s="78" t="n">
        <f aca="false">($F937+$D938+$E938)*(1+Input!$C$43/(100*12))</f>
        <v>0</v>
      </c>
    </row>
    <row r="939" customFormat="false" ht="12.8" hidden="false" customHeight="false" outlineLevel="0" collapsed="false">
      <c r="A939" s="76" t="n">
        <v>935</v>
      </c>
      <c r="B939" s="77" t="n">
        <f aca="false">EOMONTH(Input!$C$7,A939)</f>
        <v>71375</v>
      </c>
      <c r="D939" s="78" t="n">
        <f aca="false">IF(AND($B939&lt;Input!$C$31,$B939&lt;Input!$G$31),Input!$C$44,0)</f>
        <v>0</v>
      </c>
      <c r="E939" s="78" t="n">
        <f aca="true">IF(AND($B939&gt;Input!$C$31,$B939&lt;Input!$C$25),PMT(Input!$C$43/(100*12),(OFFSET($A$4,MATCH(Input!$C$25,$B$4:$B$1004,1),0,1,1)-OFFSET($A$4,MATCH(Input!$C$31,$B$4:$B$620,1),0,1,1)),$H$4,0,1),0)</f>
        <v>0</v>
      </c>
      <c r="F939" s="78" t="n">
        <f aca="false">($F938+$D939+$E939)*(1+Input!$C$43/(100*12))</f>
        <v>0</v>
      </c>
    </row>
    <row r="940" customFormat="false" ht="12.8" hidden="false" customHeight="false" outlineLevel="0" collapsed="false">
      <c r="A940" s="76" t="n">
        <v>936</v>
      </c>
      <c r="B940" s="77" t="n">
        <f aca="false">EOMONTH(Input!$C$7,A940)</f>
        <v>71405</v>
      </c>
      <c r="D940" s="78" t="n">
        <f aca="false">IF(AND($B940&lt;Input!$C$31,$B940&lt;Input!$G$31),Input!$C$44,0)</f>
        <v>0</v>
      </c>
      <c r="E940" s="78" t="n">
        <f aca="true">IF(AND($B940&gt;Input!$C$31,$B940&lt;Input!$C$25),PMT(Input!$C$43/(100*12),(OFFSET($A$4,MATCH(Input!$C$25,$B$4:$B$1004,1),0,1,1)-OFFSET($A$4,MATCH(Input!$C$31,$B$4:$B$620,1),0,1,1)),$H$4,0,1),0)</f>
        <v>0</v>
      </c>
      <c r="F940" s="78" t="n">
        <f aca="false">($F939+$D940+$E940)*(1+Input!$C$43/(100*12))</f>
        <v>0</v>
      </c>
    </row>
    <row r="941" customFormat="false" ht="12.8" hidden="false" customHeight="false" outlineLevel="0" collapsed="false">
      <c r="A941" s="76" t="n">
        <v>937</v>
      </c>
      <c r="B941" s="77" t="n">
        <f aca="false">EOMONTH(Input!$C$7,A941)</f>
        <v>71436</v>
      </c>
      <c r="D941" s="78" t="n">
        <f aca="false">IF(AND($B941&lt;Input!$C$31,$B941&lt;Input!$G$31),Input!$C$44,0)</f>
        <v>0</v>
      </c>
      <c r="E941" s="78" t="n">
        <f aca="true">IF(AND($B941&gt;Input!$C$31,$B941&lt;Input!$C$25),PMT(Input!$C$43/(100*12),(OFFSET($A$4,MATCH(Input!$C$25,$B$4:$B$1004,1),0,1,1)-OFFSET($A$4,MATCH(Input!$C$31,$B$4:$B$620,1),0,1,1)),$H$4,0,1),0)</f>
        <v>0</v>
      </c>
      <c r="F941" s="78" t="n">
        <f aca="false">($F940+$D941+$E941)*(1+Input!$C$43/(100*12))</f>
        <v>0</v>
      </c>
    </row>
    <row r="942" customFormat="false" ht="12.8" hidden="false" customHeight="false" outlineLevel="0" collapsed="false">
      <c r="A942" s="76" t="n">
        <v>938</v>
      </c>
      <c r="B942" s="77" t="n">
        <f aca="false">EOMONTH(Input!$C$7,A942)</f>
        <v>71467</v>
      </c>
      <c r="D942" s="78" t="n">
        <f aca="false">IF(AND($B942&lt;Input!$C$31,$B942&lt;Input!$G$31),Input!$C$44,0)</f>
        <v>0</v>
      </c>
      <c r="E942" s="78" t="n">
        <f aca="true">IF(AND($B942&gt;Input!$C$31,$B942&lt;Input!$C$25),PMT(Input!$C$43/(100*12),(OFFSET($A$4,MATCH(Input!$C$25,$B$4:$B$1004,1),0,1,1)-OFFSET($A$4,MATCH(Input!$C$31,$B$4:$B$620,1),0,1,1)),$H$4,0,1),0)</f>
        <v>0</v>
      </c>
      <c r="F942" s="78" t="n">
        <f aca="false">($F941+$D942+$E942)*(1+Input!$C$43/(100*12))</f>
        <v>0</v>
      </c>
    </row>
    <row r="943" customFormat="false" ht="12.8" hidden="false" customHeight="false" outlineLevel="0" collapsed="false">
      <c r="A943" s="76" t="n">
        <v>939</v>
      </c>
      <c r="B943" s="77" t="n">
        <f aca="false">EOMONTH(Input!$C$7,A943)</f>
        <v>71497</v>
      </c>
      <c r="D943" s="78" t="n">
        <f aca="false">IF(AND($B943&lt;Input!$C$31,$B943&lt;Input!$G$31),Input!$C$44,0)</f>
        <v>0</v>
      </c>
      <c r="E943" s="78" t="n">
        <f aca="true">IF(AND($B943&gt;Input!$C$31,$B943&lt;Input!$C$25),PMT(Input!$C$43/(100*12),(OFFSET($A$4,MATCH(Input!$C$25,$B$4:$B$1004,1),0,1,1)-OFFSET($A$4,MATCH(Input!$C$31,$B$4:$B$620,1),0,1,1)),$H$4,0,1),0)</f>
        <v>0</v>
      </c>
      <c r="F943" s="78" t="n">
        <f aca="false">($F942+$D943+$E943)*(1+Input!$C$43/(100*12))</f>
        <v>0</v>
      </c>
    </row>
    <row r="944" customFormat="false" ht="12.8" hidden="false" customHeight="false" outlineLevel="0" collapsed="false">
      <c r="A944" s="76" t="n">
        <v>940</v>
      </c>
      <c r="B944" s="77" t="n">
        <f aca="false">EOMONTH(Input!$C$7,A944)</f>
        <v>71528</v>
      </c>
      <c r="D944" s="78" t="n">
        <f aca="false">IF(AND($B944&lt;Input!$C$31,$B944&lt;Input!$G$31),Input!$C$44,0)</f>
        <v>0</v>
      </c>
      <c r="E944" s="78" t="n">
        <f aca="true">IF(AND($B944&gt;Input!$C$31,$B944&lt;Input!$C$25),PMT(Input!$C$43/(100*12),(OFFSET($A$4,MATCH(Input!$C$25,$B$4:$B$1004,1),0,1,1)-OFFSET($A$4,MATCH(Input!$C$31,$B$4:$B$620,1),0,1,1)),$H$4,0,1),0)</f>
        <v>0</v>
      </c>
      <c r="F944" s="78" t="n">
        <f aca="false">($F943+$D944+$E944)*(1+Input!$C$43/(100*12))</f>
        <v>0</v>
      </c>
    </row>
    <row r="945" customFormat="false" ht="12.8" hidden="false" customHeight="false" outlineLevel="0" collapsed="false">
      <c r="A945" s="76" t="n">
        <v>941</v>
      </c>
      <c r="B945" s="77" t="n">
        <f aca="false">EOMONTH(Input!$C$7,A945)</f>
        <v>71558</v>
      </c>
      <c r="D945" s="78" t="n">
        <f aca="false">IF(AND($B945&lt;Input!$C$31,$B945&lt;Input!$G$31),Input!$C$44,0)</f>
        <v>0</v>
      </c>
      <c r="E945" s="78" t="n">
        <f aca="true">IF(AND($B945&gt;Input!$C$31,$B945&lt;Input!$C$25),PMT(Input!$C$43/(100*12),(OFFSET($A$4,MATCH(Input!$C$25,$B$4:$B$1004,1),0,1,1)-OFFSET($A$4,MATCH(Input!$C$31,$B$4:$B$620,1),0,1,1)),$H$4,0,1),0)</f>
        <v>0</v>
      </c>
      <c r="F945" s="78" t="n">
        <f aca="false">($F944+$D945+$E945)*(1+Input!$C$43/(100*12))</f>
        <v>0</v>
      </c>
    </row>
    <row r="946" customFormat="false" ht="12.8" hidden="false" customHeight="false" outlineLevel="0" collapsed="false">
      <c r="A946" s="76" t="n">
        <v>942</v>
      </c>
      <c r="B946" s="77" t="n">
        <f aca="false">EOMONTH(Input!$C$7,A946)</f>
        <v>71589</v>
      </c>
      <c r="D946" s="78" t="n">
        <f aca="false">IF(AND($B946&lt;Input!$C$31,$B946&lt;Input!$G$31),Input!$C$44,0)</f>
        <v>0</v>
      </c>
      <c r="E946" s="78" t="n">
        <f aca="true">IF(AND($B946&gt;Input!$C$31,$B946&lt;Input!$C$25),PMT(Input!$C$43/(100*12),(OFFSET($A$4,MATCH(Input!$C$25,$B$4:$B$1004,1),0,1,1)-OFFSET($A$4,MATCH(Input!$C$31,$B$4:$B$620,1),0,1,1)),$H$4,0,1),0)</f>
        <v>0</v>
      </c>
      <c r="F946" s="78" t="n">
        <f aca="false">($F945+$D946+$E946)*(1+Input!$C$43/(100*12))</f>
        <v>0</v>
      </c>
    </row>
    <row r="947" customFormat="false" ht="12.8" hidden="false" customHeight="false" outlineLevel="0" collapsed="false">
      <c r="A947" s="76" t="n">
        <v>943</v>
      </c>
      <c r="B947" s="77" t="n">
        <f aca="false">EOMONTH(Input!$C$7,A947)</f>
        <v>71620</v>
      </c>
      <c r="D947" s="78" t="n">
        <f aca="false">IF(AND($B947&lt;Input!$C$31,$B947&lt;Input!$G$31),Input!$C$44,0)</f>
        <v>0</v>
      </c>
      <c r="E947" s="78" t="n">
        <f aca="true">IF(AND($B947&gt;Input!$C$31,$B947&lt;Input!$C$25),PMT(Input!$C$43/(100*12),(OFFSET($A$4,MATCH(Input!$C$25,$B$4:$B$1004,1),0,1,1)-OFFSET($A$4,MATCH(Input!$C$31,$B$4:$B$620,1),0,1,1)),$H$4,0,1),0)</f>
        <v>0</v>
      </c>
      <c r="F947" s="78" t="n">
        <f aca="false">($F946+$D947+$E947)*(1+Input!$C$43/(100*12))</f>
        <v>0</v>
      </c>
    </row>
    <row r="948" customFormat="false" ht="12.8" hidden="false" customHeight="false" outlineLevel="0" collapsed="false">
      <c r="A948" s="76" t="n">
        <v>944</v>
      </c>
      <c r="B948" s="77" t="n">
        <f aca="false">EOMONTH(Input!$C$7,A948)</f>
        <v>71649</v>
      </c>
      <c r="D948" s="78" t="n">
        <f aca="false">IF(AND($B948&lt;Input!$C$31,$B948&lt;Input!$G$31),Input!$C$44,0)</f>
        <v>0</v>
      </c>
      <c r="E948" s="78" t="n">
        <f aca="true">IF(AND($B948&gt;Input!$C$31,$B948&lt;Input!$C$25),PMT(Input!$C$43/(100*12),(OFFSET($A$4,MATCH(Input!$C$25,$B$4:$B$1004,1),0,1,1)-OFFSET($A$4,MATCH(Input!$C$31,$B$4:$B$620,1),0,1,1)),$H$4,0,1),0)</f>
        <v>0</v>
      </c>
      <c r="F948" s="78" t="n">
        <f aca="false">($F947+$D948+$E948)*(1+Input!$C$43/(100*12))</f>
        <v>0</v>
      </c>
    </row>
    <row r="949" customFormat="false" ht="12.8" hidden="false" customHeight="false" outlineLevel="0" collapsed="false">
      <c r="A949" s="76" t="n">
        <v>945</v>
      </c>
      <c r="B949" s="77" t="n">
        <f aca="false">EOMONTH(Input!$C$7,A949)</f>
        <v>71680</v>
      </c>
      <c r="D949" s="78" t="n">
        <f aca="false">IF(AND($B949&lt;Input!$C$31,$B949&lt;Input!$G$31),Input!$C$44,0)</f>
        <v>0</v>
      </c>
      <c r="E949" s="78" t="n">
        <f aca="true">IF(AND($B949&gt;Input!$C$31,$B949&lt;Input!$C$25),PMT(Input!$C$43/(100*12),(OFFSET($A$4,MATCH(Input!$C$25,$B$4:$B$1004,1),0,1,1)-OFFSET($A$4,MATCH(Input!$C$31,$B$4:$B$620,1),0,1,1)),$H$4,0,1),0)</f>
        <v>0</v>
      </c>
      <c r="F949" s="78" t="n">
        <f aca="false">($F948+$D949+$E949)*(1+Input!$C$43/(100*12))</f>
        <v>0</v>
      </c>
    </row>
    <row r="950" customFormat="false" ht="12.8" hidden="false" customHeight="false" outlineLevel="0" collapsed="false">
      <c r="A950" s="76" t="n">
        <v>946</v>
      </c>
      <c r="B950" s="77" t="n">
        <f aca="false">EOMONTH(Input!$C$7,A950)</f>
        <v>71710</v>
      </c>
      <c r="D950" s="78" t="n">
        <f aca="false">IF(AND($B950&lt;Input!$C$31,$B950&lt;Input!$G$31),Input!$C$44,0)</f>
        <v>0</v>
      </c>
      <c r="E950" s="78" t="n">
        <f aca="true">IF(AND($B950&gt;Input!$C$31,$B950&lt;Input!$C$25),PMT(Input!$C$43/(100*12),(OFFSET($A$4,MATCH(Input!$C$25,$B$4:$B$1004,1),0,1,1)-OFFSET($A$4,MATCH(Input!$C$31,$B$4:$B$620,1),0,1,1)),$H$4,0,1),0)</f>
        <v>0</v>
      </c>
      <c r="F950" s="78" t="n">
        <f aca="false">($F949+$D950+$E950)*(1+Input!$C$43/(100*12))</f>
        <v>0</v>
      </c>
    </row>
    <row r="951" customFormat="false" ht="12.8" hidden="false" customHeight="false" outlineLevel="0" collapsed="false">
      <c r="A951" s="76" t="n">
        <v>947</v>
      </c>
      <c r="B951" s="77" t="n">
        <f aca="false">EOMONTH(Input!$C$7,A951)</f>
        <v>71741</v>
      </c>
      <c r="D951" s="78" t="n">
        <f aca="false">IF(AND($B951&lt;Input!$C$31,$B951&lt;Input!$G$31),Input!$C$44,0)</f>
        <v>0</v>
      </c>
      <c r="E951" s="78" t="n">
        <f aca="true">IF(AND($B951&gt;Input!$C$31,$B951&lt;Input!$C$25),PMT(Input!$C$43/(100*12),(OFFSET($A$4,MATCH(Input!$C$25,$B$4:$B$1004,1),0,1,1)-OFFSET($A$4,MATCH(Input!$C$31,$B$4:$B$620,1),0,1,1)),$H$4,0,1),0)</f>
        <v>0</v>
      </c>
      <c r="F951" s="78" t="n">
        <f aca="false">($F950+$D951+$E951)*(1+Input!$C$43/(100*12))</f>
        <v>0</v>
      </c>
    </row>
    <row r="952" customFormat="false" ht="12.8" hidden="false" customHeight="false" outlineLevel="0" collapsed="false">
      <c r="A952" s="76" t="n">
        <v>948</v>
      </c>
      <c r="B952" s="77" t="n">
        <f aca="false">EOMONTH(Input!$C$7,A952)</f>
        <v>71771</v>
      </c>
      <c r="D952" s="78" t="n">
        <f aca="false">IF(AND($B952&lt;Input!$C$31,$B952&lt;Input!$G$31),Input!$C$44,0)</f>
        <v>0</v>
      </c>
      <c r="E952" s="78" t="n">
        <f aca="true">IF(AND($B952&gt;Input!$C$31,$B952&lt;Input!$C$25),PMT(Input!$C$43/(100*12),(OFFSET($A$4,MATCH(Input!$C$25,$B$4:$B$1004,1),0,1,1)-OFFSET($A$4,MATCH(Input!$C$31,$B$4:$B$620,1),0,1,1)),$H$4,0,1),0)</f>
        <v>0</v>
      </c>
      <c r="F952" s="78" t="n">
        <f aca="false">($F951+$D952+$E952)*(1+Input!$C$43/(100*12))</f>
        <v>0</v>
      </c>
    </row>
    <row r="953" customFormat="false" ht="12.8" hidden="false" customHeight="false" outlineLevel="0" collapsed="false">
      <c r="A953" s="76" t="n">
        <v>949</v>
      </c>
      <c r="B953" s="77" t="n">
        <f aca="false">EOMONTH(Input!$C$7,A953)</f>
        <v>71802</v>
      </c>
      <c r="D953" s="78" t="n">
        <f aca="false">IF(AND($B953&lt;Input!$C$31,$B953&lt;Input!$G$31),Input!$C$44,0)</f>
        <v>0</v>
      </c>
      <c r="E953" s="78" t="n">
        <f aca="true">IF(AND($B953&gt;Input!$C$31,$B953&lt;Input!$C$25),PMT(Input!$C$43/(100*12),(OFFSET($A$4,MATCH(Input!$C$25,$B$4:$B$1004,1),0,1,1)-OFFSET($A$4,MATCH(Input!$C$31,$B$4:$B$620,1),0,1,1)),$H$4,0,1),0)</f>
        <v>0</v>
      </c>
      <c r="F953" s="78" t="n">
        <f aca="false">($F952+$D953+$E953)*(1+Input!$C$43/(100*12))</f>
        <v>0</v>
      </c>
    </row>
    <row r="954" customFormat="false" ht="12.8" hidden="false" customHeight="false" outlineLevel="0" collapsed="false">
      <c r="A954" s="76" t="n">
        <v>950</v>
      </c>
      <c r="B954" s="77" t="n">
        <f aca="false">EOMONTH(Input!$C$7,A954)</f>
        <v>71833</v>
      </c>
      <c r="D954" s="78" t="n">
        <f aca="false">IF(AND($B954&lt;Input!$C$31,$B954&lt;Input!$G$31),Input!$C$44,0)</f>
        <v>0</v>
      </c>
      <c r="E954" s="78" t="n">
        <f aca="true">IF(AND($B954&gt;Input!$C$31,$B954&lt;Input!$C$25),PMT(Input!$C$43/(100*12),(OFFSET($A$4,MATCH(Input!$C$25,$B$4:$B$1004,1),0,1,1)-OFFSET($A$4,MATCH(Input!$C$31,$B$4:$B$620,1),0,1,1)),$H$4,0,1),0)</f>
        <v>0</v>
      </c>
      <c r="F954" s="78" t="n">
        <f aca="false">($F953+$D954+$E954)*(1+Input!$C$43/(100*12))</f>
        <v>0</v>
      </c>
    </row>
    <row r="955" customFormat="false" ht="12.8" hidden="false" customHeight="false" outlineLevel="0" collapsed="false">
      <c r="A955" s="76" t="n">
        <v>951</v>
      </c>
      <c r="B955" s="77" t="n">
        <f aca="false">EOMONTH(Input!$C$7,A955)</f>
        <v>71863</v>
      </c>
      <c r="D955" s="78" t="n">
        <f aca="false">IF(AND($B955&lt;Input!$C$31,$B955&lt;Input!$G$31),Input!$C$44,0)</f>
        <v>0</v>
      </c>
      <c r="E955" s="78" t="n">
        <f aca="true">IF(AND($B955&gt;Input!$C$31,$B955&lt;Input!$C$25),PMT(Input!$C$43/(100*12),(OFFSET($A$4,MATCH(Input!$C$25,$B$4:$B$1004,1),0,1,1)-OFFSET($A$4,MATCH(Input!$C$31,$B$4:$B$620,1),0,1,1)),$H$4,0,1),0)</f>
        <v>0</v>
      </c>
      <c r="F955" s="78" t="n">
        <f aca="false">($F954+$D955+$E955)*(1+Input!$C$43/(100*12))</f>
        <v>0</v>
      </c>
    </row>
    <row r="956" customFormat="false" ht="12.8" hidden="false" customHeight="false" outlineLevel="0" collapsed="false">
      <c r="A956" s="76" t="n">
        <v>952</v>
      </c>
      <c r="B956" s="77" t="n">
        <f aca="false">EOMONTH(Input!$C$7,A956)</f>
        <v>71894</v>
      </c>
      <c r="D956" s="78" t="n">
        <f aca="false">IF(AND($B956&lt;Input!$C$31,$B956&lt;Input!$G$31),Input!$C$44,0)</f>
        <v>0</v>
      </c>
      <c r="E956" s="78" t="n">
        <f aca="true">IF(AND($B956&gt;Input!$C$31,$B956&lt;Input!$C$25),PMT(Input!$C$43/(100*12),(OFFSET($A$4,MATCH(Input!$C$25,$B$4:$B$1004,1),0,1,1)-OFFSET($A$4,MATCH(Input!$C$31,$B$4:$B$620,1),0,1,1)),$H$4,0,1),0)</f>
        <v>0</v>
      </c>
      <c r="F956" s="78" t="n">
        <f aca="false">($F955+$D956+$E956)*(1+Input!$C$43/(100*12))</f>
        <v>0</v>
      </c>
    </row>
    <row r="957" customFormat="false" ht="12.8" hidden="false" customHeight="false" outlineLevel="0" collapsed="false">
      <c r="A957" s="76" t="n">
        <v>953</v>
      </c>
      <c r="B957" s="77" t="n">
        <f aca="false">EOMONTH(Input!$C$7,A957)</f>
        <v>71924</v>
      </c>
      <c r="D957" s="78" t="n">
        <f aca="false">IF(AND($B957&lt;Input!$C$31,$B957&lt;Input!$G$31),Input!$C$44,0)</f>
        <v>0</v>
      </c>
      <c r="E957" s="78" t="n">
        <f aca="true">IF(AND($B957&gt;Input!$C$31,$B957&lt;Input!$C$25),PMT(Input!$C$43/(100*12),(OFFSET($A$4,MATCH(Input!$C$25,$B$4:$B$1004,1),0,1,1)-OFFSET($A$4,MATCH(Input!$C$31,$B$4:$B$620,1),0,1,1)),$H$4,0,1),0)</f>
        <v>0</v>
      </c>
      <c r="F957" s="78" t="n">
        <f aca="false">($F956+$D957+$E957)*(1+Input!$C$43/(100*12))</f>
        <v>0</v>
      </c>
    </row>
    <row r="958" customFormat="false" ht="12.8" hidden="false" customHeight="false" outlineLevel="0" collapsed="false">
      <c r="A958" s="76" t="n">
        <v>954</v>
      </c>
      <c r="B958" s="77" t="n">
        <f aca="false">EOMONTH(Input!$C$7,A958)</f>
        <v>71955</v>
      </c>
      <c r="D958" s="78" t="n">
        <f aca="false">IF(AND($B958&lt;Input!$C$31,$B958&lt;Input!$G$31),Input!$C$44,0)</f>
        <v>0</v>
      </c>
      <c r="E958" s="78" t="n">
        <f aca="true">IF(AND($B958&gt;Input!$C$31,$B958&lt;Input!$C$25),PMT(Input!$C$43/(100*12),(OFFSET($A$4,MATCH(Input!$C$25,$B$4:$B$1004,1),0,1,1)-OFFSET($A$4,MATCH(Input!$C$31,$B$4:$B$620,1),0,1,1)),$H$4,0,1),0)</f>
        <v>0</v>
      </c>
      <c r="F958" s="78" t="n">
        <f aca="false">($F957+$D958+$E958)*(1+Input!$C$43/(100*12))</f>
        <v>0</v>
      </c>
    </row>
    <row r="959" customFormat="false" ht="12.8" hidden="false" customHeight="false" outlineLevel="0" collapsed="false">
      <c r="A959" s="76" t="n">
        <v>955</v>
      </c>
      <c r="B959" s="77" t="n">
        <f aca="false">EOMONTH(Input!$C$7,A959)</f>
        <v>71986</v>
      </c>
      <c r="D959" s="78" t="n">
        <f aca="false">IF(AND($B959&lt;Input!$C$31,$B959&lt;Input!$G$31),Input!$C$44,0)</f>
        <v>0</v>
      </c>
      <c r="E959" s="78" t="n">
        <f aca="true">IF(AND($B959&gt;Input!$C$31,$B959&lt;Input!$C$25),PMT(Input!$C$43/(100*12),(OFFSET($A$4,MATCH(Input!$C$25,$B$4:$B$1004,1),0,1,1)-OFFSET($A$4,MATCH(Input!$C$31,$B$4:$B$620,1),0,1,1)),$H$4,0,1),0)</f>
        <v>0</v>
      </c>
      <c r="F959" s="78" t="n">
        <f aca="false">($F958+$D959+$E959)*(1+Input!$C$43/(100*12))</f>
        <v>0</v>
      </c>
    </row>
    <row r="960" customFormat="false" ht="12.8" hidden="false" customHeight="false" outlineLevel="0" collapsed="false">
      <c r="A960" s="76" t="n">
        <v>956</v>
      </c>
      <c r="B960" s="77" t="n">
        <f aca="false">EOMONTH(Input!$C$7,A960)</f>
        <v>72014</v>
      </c>
      <c r="D960" s="78" t="n">
        <f aca="false">IF(AND($B960&lt;Input!$C$31,$B960&lt;Input!$G$31),Input!$C$44,0)</f>
        <v>0</v>
      </c>
      <c r="E960" s="78" t="n">
        <f aca="true">IF(AND($B960&gt;Input!$C$31,$B960&lt;Input!$C$25),PMT(Input!$C$43/(100*12),(OFFSET($A$4,MATCH(Input!$C$25,$B$4:$B$1004,1),0,1,1)-OFFSET($A$4,MATCH(Input!$C$31,$B$4:$B$620,1),0,1,1)),$H$4,0,1),0)</f>
        <v>0</v>
      </c>
      <c r="F960" s="78" t="n">
        <f aca="false">($F959+$D960+$E960)*(1+Input!$C$43/(100*12))</f>
        <v>0</v>
      </c>
    </row>
    <row r="961" customFormat="false" ht="12.8" hidden="false" customHeight="false" outlineLevel="0" collapsed="false">
      <c r="A961" s="76" t="n">
        <v>957</v>
      </c>
      <c r="B961" s="77" t="n">
        <f aca="false">EOMONTH(Input!$C$7,A961)</f>
        <v>72045</v>
      </c>
      <c r="D961" s="78" t="n">
        <f aca="false">IF(AND($B961&lt;Input!$C$31,$B961&lt;Input!$G$31),Input!$C$44,0)</f>
        <v>0</v>
      </c>
      <c r="E961" s="78" t="n">
        <f aca="true">IF(AND($B961&gt;Input!$C$31,$B961&lt;Input!$C$25),PMT(Input!$C$43/(100*12),(OFFSET($A$4,MATCH(Input!$C$25,$B$4:$B$1004,1),0,1,1)-OFFSET($A$4,MATCH(Input!$C$31,$B$4:$B$620,1),0,1,1)),$H$4,0,1),0)</f>
        <v>0</v>
      </c>
      <c r="F961" s="78" t="n">
        <f aca="false">($F960+$D961+$E961)*(1+Input!$C$43/(100*12))</f>
        <v>0</v>
      </c>
    </row>
    <row r="962" customFormat="false" ht="12.8" hidden="false" customHeight="false" outlineLevel="0" collapsed="false">
      <c r="A962" s="76" t="n">
        <v>958</v>
      </c>
      <c r="B962" s="77" t="n">
        <f aca="false">EOMONTH(Input!$C$7,A962)</f>
        <v>72075</v>
      </c>
      <c r="D962" s="78" t="n">
        <f aca="false">IF(AND($B962&lt;Input!$C$31,$B962&lt;Input!$G$31),Input!$C$44,0)</f>
        <v>0</v>
      </c>
      <c r="E962" s="78" t="n">
        <f aca="true">IF(AND($B962&gt;Input!$C$31,$B962&lt;Input!$C$25),PMT(Input!$C$43/(100*12),(OFFSET($A$4,MATCH(Input!$C$25,$B$4:$B$1004,1),0,1,1)-OFFSET($A$4,MATCH(Input!$C$31,$B$4:$B$620,1),0,1,1)),$H$4,0,1),0)</f>
        <v>0</v>
      </c>
      <c r="F962" s="78" t="n">
        <f aca="false">($F961+$D962+$E962)*(1+Input!$C$43/(100*12))</f>
        <v>0</v>
      </c>
    </row>
    <row r="963" customFormat="false" ht="12.8" hidden="false" customHeight="false" outlineLevel="0" collapsed="false">
      <c r="A963" s="76" t="n">
        <v>959</v>
      </c>
      <c r="B963" s="77" t="n">
        <f aca="false">EOMONTH(Input!$C$7,A963)</f>
        <v>72106</v>
      </c>
      <c r="D963" s="78" t="n">
        <f aca="false">IF(AND($B963&lt;Input!$C$31,$B963&lt;Input!$G$31),Input!$C$44,0)</f>
        <v>0</v>
      </c>
      <c r="E963" s="78" t="n">
        <f aca="true">IF(AND($B963&gt;Input!$C$31,$B963&lt;Input!$C$25),PMT(Input!$C$43/(100*12),(OFFSET($A$4,MATCH(Input!$C$25,$B$4:$B$1004,1),0,1,1)-OFFSET($A$4,MATCH(Input!$C$31,$B$4:$B$620,1),0,1,1)),$H$4,0,1),0)</f>
        <v>0</v>
      </c>
      <c r="F963" s="78" t="n">
        <f aca="false">($F962+$D963+$E963)*(1+Input!$C$43/(100*12))</f>
        <v>0</v>
      </c>
    </row>
    <row r="964" customFormat="false" ht="12.8" hidden="false" customHeight="false" outlineLevel="0" collapsed="false">
      <c r="A964" s="76" t="n">
        <v>960</v>
      </c>
      <c r="B964" s="77" t="n">
        <f aca="false">EOMONTH(Input!$C$7,A964)</f>
        <v>72136</v>
      </c>
      <c r="D964" s="78" t="n">
        <f aca="false">IF(AND($B964&lt;Input!$C$31,$B964&lt;Input!$G$31),Input!$C$44,0)</f>
        <v>0</v>
      </c>
      <c r="E964" s="78" t="n">
        <f aca="true">IF(AND($B964&gt;Input!$C$31,$B964&lt;Input!$C$25),PMT(Input!$C$43/(100*12),(OFFSET($A$4,MATCH(Input!$C$25,$B$4:$B$1004,1),0,1,1)-OFFSET($A$4,MATCH(Input!$C$31,$B$4:$B$620,1),0,1,1)),$H$4,0,1),0)</f>
        <v>0</v>
      </c>
      <c r="F964" s="78" t="n">
        <f aca="false">($F963+$D964+$E964)*(1+Input!$C$43/(100*12))</f>
        <v>0</v>
      </c>
    </row>
    <row r="965" customFormat="false" ht="12.8" hidden="false" customHeight="false" outlineLevel="0" collapsed="false">
      <c r="A965" s="76" t="n">
        <v>961</v>
      </c>
      <c r="B965" s="77" t="n">
        <f aca="false">EOMONTH(Input!$C$7,A965)</f>
        <v>72167</v>
      </c>
      <c r="D965" s="78" t="n">
        <f aca="false">IF(AND($B965&lt;Input!$C$31,$B965&lt;Input!$G$31),Input!$C$44,0)</f>
        <v>0</v>
      </c>
      <c r="E965" s="78" t="n">
        <f aca="true">IF(AND($B965&gt;Input!$C$31,$B965&lt;Input!$C$25),PMT(Input!$C$43/(100*12),(OFFSET($A$4,MATCH(Input!$C$25,$B$4:$B$1004,1),0,1,1)-OFFSET($A$4,MATCH(Input!$C$31,$B$4:$B$620,1),0,1,1)),$H$4,0,1),0)</f>
        <v>0</v>
      </c>
      <c r="F965" s="78" t="n">
        <f aca="false">($F964+$D965+$E965)*(1+Input!$C$43/(100*12))</f>
        <v>0</v>
      </c>
    </row>
    <row r="966" customFormat="false" ht="12.8" hidden="false" customHeight="false" outlineLevel="0" collapsed="false">
      <c r="A966" s="76" t="n">
        <v>962</v>
      </c>
      <c r="B966" s="77" t="n">
        <f aca="false">EOMONTH(Input!$C$7,A966)</f>
        <v>72198</v>
      </c>
      <c r="D966" s="78" t="n">
        <f aca="false">IF(AND($B966&lt;Input!$C$31,$B966&lt;Input!$G$31),Input!$C$44,0)</f>
        <v>0</v>
      </c>
      <c r="E966" s="78" t="n">
        <f aca="true">IF(AND($B966&gt;Input!$C$31,$B966&lt;Input!$C$25),PMT(Input!$C$43/(100*12),(OFFSET($A$4,MATCH(Input!$C$25,$B$4:$B$1004,1),0,1,1)-OFFSET($A$4,MATCH(Input!$C$31,$B$4:$B$620,1),0,1,1)),$H$4,0,1),0)</f>
        <v>0</v>
      </c>
      <c r="F966" s="78" t="n">
        <f aca="false">($F965+$D966+$E966)*(1+Input!$C$43/(100*12))</f>
        <v>0</v>
      </c>
    </row>
    <row r="967" customFormat="false" ht="12.8" hidden="false" customHeight="false" outlineLevel="0" collapsed="false">
      <c r="A967" s="76" t="n">
        <v>963</v>
      </c>
      <c r="B967" s="77" t="n">
        <f aca="false">EOMONTH(Input!$C$7,A967)</f>
        <v>72228</v>
      </c>
      <c r="D967" s="78" t="n">
        <f aca="false">IF(AND($B967&lt;Input!$C$31,$B967&lt;Input!$G$31),Input!$C$44,0)</f>
        <v>0</v>
      </c>
      <c r="E967" s="78" t="n">
        <f aca="true">IF(AND($B967&gt;Input!$C$31,$B967&lt;Input!$C$25),PMT(Input!$C$43/(100*12),(OFFSET($A$4,MATCH(Input!$C$25,$B$4:$B$1004,1),0,1,1)-OFFSET($A$4,MATCH(Input!$C$31,$B$4:$B$620,1),0,1,1)),$H$4,0,1),0)</f>
        <v>0</v>
      </c>
      <c r="F967" s="78" t="n">
        <f aca="false">($F966+$D967+$E967)*(1+Input!$C$43/(100*12))</f>
        <v>0</v>
      </c>
    </row>
    <row r="968" customFormat="false" ht="12.8" hidden="false" customHeight="false" outlineLevel="0" collapsed="false">
      <c r="A968" s="76" t="n">
        <v>964</v>
      </c>
      <c r="B968" s="77" t="n">
        <f aca="false">EOMONTH(Input!$C$7,A968)</f>
        <v>72259</v>
      </c>
      <c r="D968" s="78" t="n">
        <f aca="false">IF(AND($B968&lt;Input!$C$31,$B968&lt;Input!$G$31),Input!$C$44,0)</f>
        <v>0</v>
      </c>
      <c r="E968" s="78" t="n">
        <f aca="true">IF(AND($B968&gt;Input!$C$31,$B968&lt;Input!$C$25),PMT(Input!$C$43/(100*12),(OFFSET($A$4,MATCH(Input!$C$25,$B$4:$B$1004,1),0,1,1)-OFFSET($A$4,MATCH(Input!$C$31,$B$4:$B$620,1),0,1,1)),$H$4,0,1),0)</f>
        <v>0</v>
      </c>
      <c r="F968" s="78" t="n">
        <f aca="false">($F967+$D968+$E968)*(1+Input!$C$43/(100*12))</f>
        <v>0</v>
      </c>
    </row>
    <row r="969" customFormat="false" ht="12.8" hidden="false" customHeight="false" outlineLevel="0" collapsed="false">
      <c r="A969" s="76" t="n">
        <v>965</v>
      </c>
      <c r="B969" s="77" t="n">
        <f aca="false">EOMONTH(Input!$C$7,A969)</f>
        <v>72289</v>
      </c>
      <c r="D969" s="78" t="n">
        <f aca="false">IF(AND($B969&lt;Input!$C$31,$B969&lt;Input!$G$31),Input!$C$44,0)</f>
        <v>0</v>
      </c>
      <c r="E969" s="78" t="n">
        <f aca="true">IF(AND($B969&gt;Input!$C$31,$B969&lt;Input!$C$25),PMT(Input!$C$43/(100*12),(OFFSET($A$4,MATCH(Input!$C$25,$B$4:$B$1004,1),0,1,1)-OFFSET($A$4,MATCH(Input!$C$31,$B$4:$B$620,1),0,1,1)),$H$4,0,1),0)</f>
        <v>0</v>
      </c>
      <c r="F969" s="78" t="n">
        <f aca="false">($F968+$D969+$E969)*(1+Input!$C$43/(100*12))</f>
        <v>0</v>
      </c>
    </row>
    <row r="970" customFormat="false" ht="12.8" hidden="false" customHeight="false" outlineLevel="0" collapsed="false">
      <c r="A970" s="76" t="n">
        <v>966</v>
      </c>
      <c r="B970" s="77" t="n">
        <f aca="false">EOMONTH(Input!$C$7,A970)</f>
        <v>72320</v>
      </c>
      <c r="D970" s="78" t="n">
        <f aca="false">IF(AND($B970&lt;Input!$C$31,$B970&lt;Input!$G$31),Input!$C$44,0)</f>
        <v>0</v>
      </c>
      <c r="E970" s="78" t="n">
        <f aca="true">IF(AND($B970&gt;Input!$C$31,$B970&lt;Input!$C$25),PMT(Input!$C$43/(100*12),(OFFSET($A$4,MATCH(Input!$C$25,$B$4:$B$1004,1),0,1,1)-OFFSET($A$4,MATCH(Input!$C$31,$B$4:$B$620,1),0,1,1)),$H$4,0,1),0)</f>
        <v>0</v>
      </c>
      <c r="F970" s="78" t="n">
        <f aca="false">($F969+$D970+$E970)*(1+Input!$C$43/(100*12))</f>
        <v>0</v>
      </c>
    </row>
    <row r="971" customFormat="false" ht="12.8" hidden="false" customHeight="false" outlineLevel="0" collapsed="false">
      <c r="A971" s="76" t="n">
        <v>967</v>
      </c>
      <c r="B971" s="77" t="n">
        <f aca="false">EOMONTH(Input!$C$7,A971)</f>
        <v>72351</v>
      </c>
      <c r="D971" s="78" t="n">
        <f aca="false">IF(AND($B971&lt;Input!$C$31,$B971&lt;Input!$G$31),Input!$C$44,0)</f>
        <v>0</v>
      </c>
      <c r="E971" s="78" t="n">
        <f aca="true">IF(AND($B971&gt;Input!$C$31,$B971&lt;Input!$C$25),PMT(Input!$C$43/(100*12),(OFFSET($A$4,MATCH(Input!$C$25,$B$4:$B$1004,1),0,1,1)-OFFSET($A$4,MATCH(Input!$C$31,$B$4:$B$620,1),0,1,1)),$H$4,0,1),0)</f>
        <v>0</v>
      </c>
      <c r="F971" s="78" t="n">
        <f aca="false">($F970+$D971+$E971)*(1+Input!$C$43/(100*12))</f>
        <v>0</v>
      </c>
    </row>
    <row r="972" customFormat="false" ht="12.8" hidden="false" customHeight="false" outlineLevel="0" collapsed="false">
      <c r="A972" s="76" t="n">
        <v>968</v>
      </c>
      <c r="B972" s="77" t="n">
        <f aca="false">EOMONTH(Input!$C$7,A972)</f>
        <v>72379</v>
      </c>
      <c r="D972" s="78" t="n">
        <f aca="false">IF(AND($B972&lt;Input!$C$31,$B972&lt;Input!$G$31),Input!$C$44,0)</f>
        <v>0</v>
      </c>
      <c r="E972" s="78" t="n">
        <f aca="true">IF(AND($B972&gt;Input!$C$31,$B972&lt;Input!$C$25),PMT(Input!$C$43/(100*12),(OFFSET($A$4,MATCH(Input!$C$25,$B$4:$B$1004,1),0,1,1)-OFFSET($A$4,MATCH(Input!$C$31,$B$4:$B$620,1),0,1,1)),$H$4,0,1),0)</f>
        <v>0</v>
      </c>
      <c r="F972" s="78" t="n">
        <f aca="false">($F971+$D972+$E972)*(1+Input!$C$43/(100*12))</f>
        <v>0</v>
      </c>
    </row>
    <row r="973" customFormat="false" ht="12.8" hidden="false" customHeight="false" outlineLevel="0" collapsed="false">
      <c r="A973" s="76" t="n">
        <v>969</v>
      </c>
      <c r="B973" s="77" t="n">
        <f aca="false">EOMONTH(Input!$C$7,A973)</f>
        <v>72410</v>
      </c>
      <c r="D973" s="78" t="n">
        <f aca="false">IF(AND($B973&lt;Input!$C$31,$B973&lt;Input!$G$31),Input!$C$44,0)</f>
        <v>0</v>
      </c>
      <c r="E973" s="78" t="n">
        <f aca="true">IF(AND($B973&gt;Input!$C$31,$B973&lt;Input!$C$25),PMT(Input!$C$43/(100*12),(OFFSET($A$4,MATCH(Input!$C$25,$B$4:$B$1004,1),0,1,1)-OFFSET($A$4,MATCH(Input!$C$31,$B$4:$B$620,1),0,1,1)),$H$4,0,1),0)</f>
        <v>0</v>
      </c>
      <c r="F973" s="78" t="n">
        <f aca="false">($F972+$D973+$E973)*(1+Input!$C$43/(100*12))</f>
        <v>0</v>
      </c>
    </row>
    <row r="974" customFormat="false" ht="12.8" hidden="false" customHeight="false" outlineLevel="0" collapsed="false">
      <c r="A974" s="76" t="n">
        <v>970</v>
      </c>
      <c r="B974" s="77" t="n">
        <f aca="false">EOMONTH(Input!$C$7,A974)</f>
        <v>72440</v>
      </c>
      <c r="D974" s="78" t="n">
        <f aca="false">IF(AND($B974&lt;Input!$C$31,$B974&lt;Input!$G$31),Input!$C$44,0)</f>
        <v>0</v>
      </c>
      <c r="E974" s="78" t="n">
        <f aca="true">IF(AND($B974&gt;Input!$C$31,$B974&lt;Input!$C$25),PMT(Input!$C$43/(100*12),(OFFSET($A$4,MATCH(Input!$C$25,$B$4:$B$1004,1),0,1,1)-OFFSET($A$4,MATCH(Input!$C$31,$B$4:$B$620,1),0,1,1)),$H$4,0,1),0)</f>
        <v>0</v>
      </c>
      <c r="F974" s="78" t="n">
        <f aca="false">($F973+$D974+$E974)*(1+Input!$C$43/(100*12))</f>
        <v>0</v>
      </c>
    </row>
    <row r="975" customFormat="false" ht="12.8" hidden="false" customHeight="false" outlineLevel="0" collapsed="false">
      <c r="A975" s="76" t="n">
        <v>971</v>
      </c>
      <c r="B975" s="77" t="n">
        <f aca="false">EOMONTH(Input!$C$7,A975)</f>
        <v>72471</v>
      </c>
      <c r="D975" s="78" t="n">
        <f aca="false">IF(AND($B975&lt;Input!$C$31,$B975&lt;Input!$G$31),Input!$C$44,0)</f>
        <v>0</v>
      </c>
      <c r="E975" s="78" t="n">
        <f aca="true">IF(AND($B975&gt;Input!$C$31,$B975&lt;Input!$C$25),PMT(Input!$C$43/(100*12),(OFFSET($A$4,MATCH(Input!$C$25,$B$4:$B$1004,1),0,1,1)-OFFSET($A$4,MATCH(Input!$C$31,$B$4:$B$620,1),0,1,1)),$H$4,0,1),0)</f>
        <v>0</v>
      </c>
      <c r="F975" s="78" t="n">
        <f aca="false">($F974+$D975+$E975)*(1+Input!$C$43/(100*12))</f>
        <v>0</v>
      </c>
    </row>
    <row r="976" customFormat="false" ht="12.8" hidden="false" customHeight="false" outlineLevel="0" collapsed="false">
      <c r="A976" s="76" t="n">
        <v>972</v>
      </c>
      <c r="B976" s="77" t="n">
        <f aca="false">EOMONTH(Input!$C$7,A976)</f>
        <v>72501</v>
      </c>
      <c r="D976" s="78" t="n">
        <f aca="false">IF(AND($B976&lt;Input!$C$31,$B976&lt;Input!$G$31),Input!$C$44,0)</f>
        <v>0</v>
      </c>
      <c r="E976" s="78" t="n">
        <f aca="true">IF(AND($B976&gt;Input!$C$31,$B976&lt;Input!$C$25),PMT(Input!$C$43/(100*12),(OFFSET($A$4,MATCH(Input!$C$25,$B$4:$B$1004,1),0,1,1)-OFFSET($A$4,MATCH(Input!$C$31,$B$4:$B$620,1),0,1,1)),$H$4,0,1),0)</f>
        <v>0</v>
      </c>
      <c r="F976" s="78" t="n">
        <f aca="false">($F975+$D976+$E976)*(1+Input!$C$43/(100*12))</f>
        <v>0</v>
      </c>
    </row>
    <row r="977" customFormat="false" ht="12.8" hidden="false" customHeight="false" outlineLevel="0" collapsed="false">
      <c r="A977" s="76" t="n">
        <v>973</v>
      </c>
      <c r="B977" s="77" t="n">
        <f aca="false">EOMONTH(Input!$C$7,A977)</f>
        <v>72532</v>
      </c>
      <c r="D977" s="78" t="n">
        <f aca="false">IF(AND($B977&lt;Input!$C$31,$B977&lt;Input!$G$31),Input!$C$44,0)</f>
        <v>0</v>
      </c>
      <c r="E977" s="78" t="n">
        <f aca="true">IF(AND($B977&gt;Input!$C$31,$B977&lt;Input!$C$25),PMT(Input!$C$43/(100*12),(OFFSET($A$4,MATCH(Input!$C$25,$B$4:$B$1004,1),0,1,1)-OFFSET($A$4,MATCH(Input!$C$31,$B$4:$B$620,1),0,1,1)),$H$4,0,1),0)</f>
        <v>0</v>
      </c>
      <c r="F977" s="78" t="n">
        <f aca="false">($F976+$D977+$E977)*(1+Input!$C$43/(100*12))</f>
        <v>0</v>
      </c>
    </row>
    <row r="978" customFormat="false" ht="12.8" hidden="false" customHeight="false" outlineLevel="0" collapsed="false">
      <c r="A978" s="76" t="n">
        <v>974</v>
      </c>
      <c r="B978" s="77" t="n">
        <f aca="false">EOMONTH(Input!$C$7,A978)</f>
        <v>72563</v>
      </c>
      <c r="D978" s="78" t="n">
        <f aca="false">IF(AND($B978&lt;Input!$C$31,$B978&lt;Input!$G$31),Input!$C$44,0)</f>
        <v>0</v>
      </c>
      <c r="E978" s="78" t="n">
        <f aca="true">IF(AND($B978&gt;Input!$C$31,$B978&lt;Input!$C$25),PMT(Input!$C$43/(100*12),(OFFSET($A$4,MATCH(Input!$C$25,$B$4:$B$1004,1),0,1,1)-OFFSET($A$4,MATCH(Input!$C$31,$B$4:$B$620,1),0,1,1)),$H$4,0,1),0)</f>
        <v>0</v>
      </c>
      <c r="F978" s="78" t="n">
        <f aca="false">($F977+$D978+$E978)*(1+Input!$C$43/(100*12))</f>
        <v>0</v>
      </c>
    </row>
    <row r="979" customFormat="false" ht="12.8" hidden="false" customHeight="false" outlineLevel="0" collapsed="false">
      <c r="A979" s="76" t="n">
        <v>975</v>
      </c>
      <c r="B979" s="77" t="n">
        <f aca="false">EOMONTH(Input!$C$7,A979)</f>
        <v>72593</v>
      </c>
      <c r="D979" s="78" t="n">
        <f aca="false">IF(AND($B979&lt;Input!$C$31,$B979&lt;Input!$G$31),Input!$C$44,0)</f>
        <v>0</v>
      </c>
      <c r="E979" s="78" t="n">
        <f aca="true">IF(AND($B979&gt;Input!$C$31,$B979&lt;Input!$C$25),PMT(Input!$C$43/(100*12),(OFFSET($A$4,MATCH(Input!$C$25,$B$4:$B$1004,1),0,1,1)-OFFSET($A$4,MATCH(Input!$C$31,$B$4:$B$620,1),0,1,1)),$H$4,0,1),0)</f>
        <v>0</v>
      </c>
      <c r="F979" s="78" t="n">
        <f aca="false">($F978+$D979+$E979)*(1+Input!$C$43/(100*12))</f>
        <v>0</v>
      </c>
    </row>
    <row r="980" customFormat="false" ht="12.8" hidden="false" customHeight="false" outlineLevel="0" collapsed="false">
      <c r="A980" s="76" t="n">
        <v>976</v>
      </c>
      <c r="B980" s="77" t="n">
        <f aca="false">EOMONTH(Input!$C$7,A980)</f>
        <v>72624</v>
      </c>
      <c r="D980" s="78" t="n">
        <f aca="false">IF(AND($B980&lt;Input!$C$31,$B980&lt;Input!$G$31),Input!$C$44,0)</f>
        <v>0</v>
      </c>
      <c r="E980" s="78" t="n">
        <f aca="true">IF(AND($B980&gt;Input!$C$31,$B980&lt;Input!$C$25),PMT(Input!$C$43/(100*12),(OFFSET($A$4,MATCH(Input!$C$25,$B$4:$B$1004,1),0,1,1)-OFFSET($A$4,MATCH(Input!$C$31,$B$4:$B$620,1),0,1,1)),$H$4,0,1),0)</f>
        <v>0</v>
      </c>
      <c r="F980" s="78" t="n">
        <f aca="false">($F979+$D980+$E980)*(1+Input!$C$43/(100*12))</f>
        <v>0</v>
      </c>
    </row>
    <row r="981" customFormat="false" ht="12.8" hidden="false" customHeight="false" outlineLevel="0" collapsed="false">
      <c r="A981" s="76" t="n">
        <v>977</v>
      </c>
      <c r="B981" s="77" t="n">
        <f aca="false">EOMONTH(Input!$C$7,A981)</f>
        <v>72654</v>
      </c>
      <c r="D981" s="78" t="n">
        <f aca="false">IF(AND($B981&lt;Input!$C$31,$B981&lt;Input!$G$31),Input!$C$44,0)</f>
        <v>0</v>
      </c>
      <c r="E981" s="78" t="n">
        <f aca="true">IF(AND($B981&gt;Input!$C$31,$B981&lt;Input!$C$25),PMT(Input!$C$43/(100*12),(OFFSET($A$4,MATCH(Input!$C$25,$B$4:$B$1004,1),0,1,1)-OFFSET($A$4,MATCH(Input!$C$31,$B$4:$B$620,1),0,1,1)),$H$4,0,1),0)</f>
        <v>0</v>
      </c>
      <c r="F981" s="78" t="n">
        <f aca="false">($F980+$D981+$E981)*(1+Input!$C$43/(100*12))</f>
        <v>0</v>
      </c>
    </row>
    <row r="982" customFormat="false" ht="12.8" hidden="false" customHeight="false" outlineLevel="0" collapsed="false">
      <c r="A982" s="76" t="n">
        <v>978</v>
      </c>
      <c r="B982" s="77" t="n">
        <f aca="false">EOMONTH(Input!$C$7,A982)</f>
        <v>72685</v>
      </c>
      <c r="D982" s="78" t="n">
        <f aca="false">IF(AND($B982&lt;Input!$C$31,$B982&lt;Input!$G$31),Input!$C$44,0)</f>
        <v>0</v>
      </c>
      <c r="E982" s="78" t="n">
        <f aca="true">IF(AND($B982&gt;Input!$C$31,$B982&lt;Input!$C$25),PMT(Input!$C$43/(100*12),(OFFSET($A$4,MATCH(Input!$C$25,$B$4:$B$1004,1),0,1,1)-OFFSET($A$4,MATCH(Input!$C$31,$B$4:$B$620,1),0,1,1)),$H$4,0,1),0)</f>
        <v>0</v>
      </c>
      <c r="F982" s="78" t="n">
        <f aca="false">($F981+$D982+$E982)*(1+Input!$C$43/(100*12))</f>
        <v>0</v>
      </c>
    </row>
    <row r="983" customFormat="false" ht="12.8" hidden="false" customHeight="false" outlineLevel="0" collapsed="false">
      <c r="A983" s="76" t="n">
        <v>979</v>
      </c>
      <c r="B983" s="77" t="n">
        <f aca="false">EOMONTH(Input!$C$7,A983)</f>
        <v>72716</v>
      </c>
      <c r="D983" s="78" t="n">
        <f aca="false">IF(AND($B983&lt;Input!$C$31,$B983&lt;Input!$G$31),Input!$C$44,0)</f>
        <v>0</v>
      </c>
      <c r="E983" s="78" t="n">
        <f aca="true">IF(AND($B983&gt;Input!$C$31,$B983&lt;Input!$C$25),PMT(Input!$C$43/(100*12),(OFFSET($A$4,MATCH(Input!$C$25,$B$4:$B$1004,1),0,1,1)-OFFSET($A$4,MATCH(Input!$C$31,$B$4:$B$620,1),0,1,1)),$H$4,0,1),0)</f>
        <v>0</v>
      </c>
      <c r="F983" s="78" t="n">
        <f aca="false">($F982+$D983+$E983)*(1+Input!$C$43/(100*12))</f>
        <v>0</v>
      </c>
    </row>
    <row r="984" customFormat="false" ht="12.8" hidden="false" customHeight="false" outlineLevel="0" collapsed="false">
      <c r="A984" s="76" t="n">
        <v>980</v>
      </c>
      <c r="B984" s="77" t="n">
        <f aca="false">EOMONTH(Input!$C$7,A984)</f>
        <v>72744</v>
      </c>
      <c r="D984" s="78" t="n">
        <f aca="false">IF(AND($B984&lt;Input!$C$31,$B984&lt;Input!$G$31),Input!$C$44,0)</f>
        <v>0</v>
      </c>
      <c r="E984" s="78" t="n">
        <f aca="true">IF(AND($B984&gt;Input!$C$31,$B984&lt;Input!$C$25),PMT(Input!$C$43/(100*12),(OFFSET($A$4,MATCH(Input!$C$25,$B$4:$B$1004,1),0,1,1)-OFFSET($A$4,MATCH(Input!$C$31,$B$4:$B$620,1),0,1,1)),$H$4,0,1),0)</f>
        <v>0</v>
      </c>
      <c r="F984" s="78" t="n">
        <f aca="false">($F983+$D984+$E984)*(1+Input!$C$43/(100*12))</f>
        <v>0</v>
      </c>
    </row>
    <row r="985" customFormat="false" ht="12.8" hidden="false" customHeight="false" outlineLevel="0" collapsed="false">
      <c r="A985" s="76" t="n">
        <v>981</v>
      </c>
      <c r="B985" s="77" t="n">
        <f aca="false">EOMONTH(Input!$C$7,A985)</f>
        <v>72775</v>
      </c>
      <c r="D985" s="78" t="n">
        <f aca="false">IF(AND($B985&lt;Input!$C$31,$B985&lt;Input!$G$31),Input!$C$44,0)</f>
        <v>0</v>
      </c>
      <c r="E985" s="78" t="n">
        <f aca="true">IF(AND($B985&gt;Input!$C$31,$B985&lt;Input!$C$25),PMT(Input!$C$43/(100*12),(OFFSET($A$4,MATCH(Input!$C$25,$B$4:$B$1004,1),0,1,1)-OFFSET($A$4,MATCH(Input!$C$31,$B$4:$B$620,1),0,1,1)),$H$4,0,1),0)</f>
        <v>0</v>
      </c>
      <c r="F985" s="78" t="n">
        <f aca="false">($F984+$D985+$E985)*(1+Input!$C$43/(100*12))</f>
        <v>0</v>
      </c>
    </row>
    <row r="986" customFormat="false" ht="12.8" hidden="false" customHeight="false" outlineLevel="0" collapsed="false">
      <c r="A986" s="76" t="n">
        <v>982</v>
      </c>
      <c r="B986" s="77" t="n">
        <f aca="false">EOMONTH(Input!$C$7,A986)</f>
        <v>72805</v>
      </c>
      <c r="D986" s="78" t="n">
        <f aca="false">IF(AND($B986&lt;Input!$C$31,$B986&lt;Input!$G$31),Input!$C$44,0)</f>
        <v>0</v>
      </c>
      <c r="E986" s="78" t="n">
        <f aca="true">IF(AND($B986&gt;Input!$C$31,$B986&lt;Input!$C$25),PMT(Input!$C$43/(100*12),(OFFSET($A$4,MATCH(Input!$C$25,$B$4:$B$1004,1),0,1,1)-OFFSET($A$4,MATCH(Input!$C$31,$B$4:$B$620,1),0,1,1)),$H$4,0,1),0)</f>
        <v>0</v>
      </c>
      <c r="F986" s="78" t="n">
        <f aca="false">($F985+$D986+$E986)*(1+Input!$C$43/(100*12))</f>
        <v>0</v>
      </c>
    </row>
    <row r="987" customFormat="false" ht="12.8" hidden="false" customHeight="false" outlineLevel="0" collapsed="false">
      <c r="A987" s="76" t="n">
        <v>983</v>
      </c>
      <c r="B987" s="77" t="n">
        <f aca="false">EOMONTH(Input!$C$7,A987)</f>
        <v>72836</v>
      </c>
      <c r="D987" s="78" t="n">
        <f aca="false">IF(AND($B987&lt;Input!$C$31,$B987&lt;Input!$G$31),Input!$C$44,0)</f>
        <v>0</v>
      </c>
      <c r="E987" s="78" t="n">
        <f aca="true">IF(AND($B987&gt;Input!$C$31,$B987&lt;Input!$C$25),PMT(Input!$C$43/(100*12),(OFFSET($A$4,MATCH(Input!$C$25,$B$4:$B$1004,1),0,1,1)-OFFSET($A$4,MATCH(Input!$C$31,$B$4:$B$620,1),0,1,1)),$H$4,0,1),0)</f>
        <v>0</v>
      </c>
      <c r="F987" s="78" t="n">
        <f aca="false">($F986+$D987+$E987)*(1+Input!$C$43/(100*12))</f>
        <v>0</v>
      </c>
    </row>
    <row r="988" customFormat="false" ht="12.8" hidden="false" customHeight="false" outlineLevel="0" collapsed="false">
      <c r="A988" s="76" t="n">
        <v>984</v>
      </c>
      <c r="B988" s="77" t="n">
        <f aca="false">EOMONTH(Input!$C$7,A988)</f>
        <v>72866</v>
      </c>
      <c r="D988" s="78" t="n">
        <f aca="false">IF(AND($B988&lt;Input!$C$31,$B988&lt;Input!$G$31),Input!$C$44,0)</f>
        <v>0</v>
      </c>
      <c r="E988" s="78" t="n">
        <f aca="true">IF(AND($B988&gt;Input!$C$31,$B988&lt;Input!$C$25),PMT(Input!$C$43/(100*12),(OFFSET($A$4,MATCH(Input!$C$25,$B$4:$B$1004,1),0,1,1)-OFFSET($A$4,MATCH(Input!$C$31,$B$4:$B$620,1),0,1,1)),$H$4,0,1),0)</f>
        <v>0</v>
      </c>
      <c r="F988" s="78" t="n">
        <f aca="false">($F987+$D988+$E988)*(1+Input!$C$43/(100*12))</f>
        <v>0</v>
      </c>
    </row>
    <row r="989" customFormat="false" ht="12.8" hidden="false" customHeight="false" outlineLevel="0" collapsed="false">
      <c r="A989" s="76" t="n">
        <v>985</v>
      </c>
      <c r="B989" s="77" t="n">
        <f aca="false">EOMONTH(Input!$C$7,A989)</f>
        <v>72897</v>
      </c>
      <c r="D989" s="78" t="n">
        <f aca="false">IF(AND($B989&lt;Input!$C$31,$B989&lt;Input!$G$31),Input!$C$44,0)</f>
        <v>0</v>
      </c>
      <c r="E989" s="78" t="n">
        <f aca="true">IF(AND($B989&gt;Input!$C$31,$B989&lt;Input!$C$25),PMT(Input!$C$43/(100*12),(OFFSET($A$4,MATCH(Input!$C$25,$B$4:$B$1004,1),0,1,1)-OFFSET($A$4,MATCH(Input!$C$31,$B$4:$B$620,1),0,1,1)),$H$4,0,1),0)</f>
        <v>0</v>
      </c>
      <c r="F989" s="78" t="n">
        <f aca="false">($F988+$D989+$E989)*(1+Input!$C$43/(100*12))</f>
        <v>0</v>
      </c>
    </row>
    <row r="990" customFormat="false" ht="12.8" hidden="false" customHeight="false" outlineLevel="0" collapsed="false">
      <c r="A990" s="76" t="n">
        <v>986</v>
      </c>
      <c r="B990" s="77" t="n">
        <f aca="false">EOMONTH(Input!$C$7,A990)</f>
        <v>72928</v>
      </c>
      <c r="D990" s="78" t="n">
        <f aca="false">IF(AND($B990&lt;Input!$C$31,$B990&lt;Input!$G$31),Input!$C$44,0)</f>
        <v>0</v>
      </c>
      <c r="E990" s="78" t="n">
        <f aca="true">IF(AND($B990&gt;Input!$C$31,$B990&lt;Input!$C$25),PMT(Input!$C$43/(100*12),(OFFSET($A$4,MATCH(Input!$C$25,$B$4:$B$1004,1),0,1,1)-OFFSET($A$4,MATCH(Input!$C$31,$B$4:$B$620,1),0,1,1)),$H$4,0,1),0)</f>
        <v>0</v>
      </c>
      <c r="F990" s="78" t="n">
        <f aca="false">($F989+$D990+$E990)*(1+Input!$C$43/(100*12))</f>
        <v>0</v>
      </c>
    </row>
    <row r="991" customFormat="false" ht="12.8" hidden="false" customHeight="false" outlineLevel="0" collapsed="false">
      <c r="A991" s="76" t="n">
        <v>987</v>
      </c>
      <c r="B991" s="77" t="n">
        <f aca="false">EOMONTH(Input!$C$7,A991)</f>
        <v>72958</v>
      </c>
      <c r="D991" s="78" t="n">
        <f aca="false">IF(AND($B991&lt;Input!$C$31,$B991&lt;Input!$G$31),Input!$C$44,0)</f>
        <v>0</v>
      </c>
      <c r="E991" s="78" t="n">
        <f aca="true">IF(AND($B991&gt;Input!$C$31,$B991&lt;Input!$C$25),PMT(Input!$C$43/(100*12),(OFFSET($A$4,MATCH(Input!$C$25,$B$4:$B$1004,1),0,1,1)-OFFSET($A$4,MATCH(Input!$C$31,$B$4:$B$620,1),0,1,1)),$H$4,0,1),0)</f>
        <v>0</v>
      </c>
      <c r="F991" s="78" t="n">
        <f aca="false">($F990+$D991+$E991)*(1+Input!$C$43/(100*12))</f>
        <v>0</v>
      </c>
    </row>
    <row r="992" customFormat="false" ht="12.8" hidden="false" customHeight="false" outlineLevel="0" collapsed="false">
      <c r="A992" s="76" t="n">
        <v>988</v>
      </c>
      <c r="B992" s="77" t="n">
        <f aca="false">EOMONTH(Input!$C$7,A992)</f>
        <v>72989</v>
      </c>
      <c r="D992" s="78" t="n">
        <f aca="false">IF(AND($B992&lt;Input!$C$31,$B992&lt;Input!$G$31),Input!$C$44,0)</f>
        <v>0</v>
      </c>
      <c r="E992" s="78" t="n">
        <f aca="true">IF(AND($B992&gt;Input!$C$31,$B992&lt;Input!$C$25),PMT(Input!$C$43/(100*12),(OFFSET($A$4,MATCH(Input!$C$25,$B$4:$B$1004,1),0,1,1)-OFFSET($A$4,MATCH(Input!$C$31,$B$4:$B$620,1),0,1,1)),$H$4,0,1),0)</f>
        <v>0</v>
      </c>
      <c r="F992" s="78" t="n">
        <f aca="false">($F991+$D992+$E992)*(1+Input!$C$43/(100*12))</f>
        <v>0</v>
      </c>
    </row>
    <row r="993" customFormat="false" ht="12.8" hidden="false" customHeight="false" outlineLevel="0" collapsed="false">
      <c r="A993" s="76" t="n">
        <v>989</v>
      </c>
      <c r="B993" s="77" t="n">
        <f aca="false">EOMONTH(Input!$C$7,A993)</f>
        <v>73019</v>
      </c>
      <c r="D993" s="78" t="n">
        <f aca="false">IF(AND($B993&lt;Input!$C$31,$B993&lt;Input!$G$31),Input!$C$44,0)</f>
        <v>0</v>
      </c>
      <c r="E993" s="78" t="n">
        <f aca="true">IF(AND($B993&gt;Input!$C$31,$B993&lt;Input!$C$25),PMT(Input!$C$43/(100*12),(OFFSET($A$4,MATCH(Input!$C$25,$B$4:$B$1004,1),0,1,1)-OFFSET($A$4,MATCH(Input!$C$31,$B$4:$B$620,1),0,1,1)),$H$4,0,1),0)</f>
        <v>0</v>
      </c>
      <c r="F993" s="78" t="n">
        <f aca="false">($F992+$D993+$E993)*(1+Input!$C$43/(100*12))</f>
        <v>0</v>
      </c>
    </row>
    <row r="994" customFormat="false" ht="12.8" hidden="false" customHeight="false" outlineLevel="0" collapsed="false">
      <c r="A994" s="76" t="n">
        <v>990</v>
      </c>
      <c r="B994" s="77" t="n">
        <f aca="false">EOMONTH(Input!$C$7,A994)</f>
        <v>73050</v>
      </c>
      <c r="D994" s="78" t="n">
        <f aca="false">IF(AND($B994&lt;Input!$C$31,$B994&lt;Input!$G$31),Input!$C$44,0)</f>
        <v>0</v>
      </c>
      <c r="E994" s="78" t="n">
        <f aca="true">IF(AND($B994&gt;Input!$C$31,$B994&lt;Input!$C$25),PMT(Input!$C$43/(100*12),(OFFSET($A$4,MATCH(Input!$C$25,$B$4:$B$1004,1),0,1,1)-OFFSET($A$4,MATCH(Input!$C$31,$B$4:$B$620,1),0,1,1)),$H$4,0,1),0)</f>
        <v>0</v>
      </c>
      <c r="F994" s="78" t="n">
        <f aca="false">($F993+$D994+$E994)*(1+Input!$C$43/(100*12))</f>
        <v>0</v>
      </c>
    </row>
    <row r="995" customFormat="false" ht="12.8" hidden="false" customHeight="false" outlineLevel="0" collapsed="false">
      <c r="A995" s="76" t="n">
        <v>991</v>
      </c>
      <c r="B995" s="77" t="n">
        <f aca="false">EOMONTH(Input!$C$7,A995)</f>
        <v>73081</v>
      </c>
      <c r="D995" s="78" t="n">
        <f aca="false">IF(AND($B995&lt;Input!$C$31,$B995&lt;Input!$G$31),Input!$C$44,0)</f>
        <v>0</v>
      </c>
      <c r="E995" s="78" t="n">
        <f aca="true">IF(AND($B995&gt;Input!$C$31,$B995&lt;Input!$C$25),PMT(Input!$C$43/(100*12),(OFFSET($A$4,MATCH(Input!$C$25,$B$4:$B$1004,1),0,1,1)-OFFSET($A$4,MATCH(Input!$C$31,$B$4:$B$620,1),0,1,1)),$H$4,0,1),0)</f>
        <v>0</v>
      </c>
      <c r="F995" s="78" t="n">
        <f aca="false">($F994+$D995+$E995)*(1+Input!$C$43/(100*12))</f>
        <v>0</v>
      </c>
    </row>
    <row r="996" customFormat="false" ht="12.8" hidden="false" customHeight="false" outlineLevel="0" collapsed="false">
      <c r="A996" s="76" t="n">
        <v>992</v>
      </c>
      <c r="B996" s="77" t="n">
        <f aca="false">EOMONTH(Input!$C$7,A996)</f>
        <v>73109</v>
      </c>
      <c r="D996" s="78" t="n">
        <f aca="false">IF(AND($B996&lt;Input!$C$31,$B996&lt;Input!$G$31),Input!$C$44,0)</f>
        <v>0</v>
      </c>
      <c r="E996" s="78" t="n">
        <f aca="true">IF(AND($B996&gt;Input!$C$31,$B996&lt;Input!$C$25),PMT(Input!$C$43/(100*12),(OFFSET($A$4,MATCH(Input!$C$25,$B$4:$B$1004,1),0,1,1)-OFFSET($A$4,MATCH(Input!$C$31,$B$4:$B$620,1),0,1,1)),$H$4,0,1),0)</f>
        <v>0</v>
      </c>
      <c r="F996" s="78" t="n">
        <f aca="false">($F995+$D996+$E996)*(1+Input!$C$43/(100*12))</f>
        <v>0</v>
      </c>
    </row>
    <row r="997" customFormat="false" ht="12.8" hidden="false" customHeight="false" outlineLevel="0" collapsed="false">
      <c r="A997" s="76" t="n">
        <v>993</v>
      </c>
      <c r="B997" s="77" t="n">
        <f aca="false">EOMONTH(Input!$C$7,A997)</f>
        <v>73140</v>
      </c>
      <c r="D997" s="78" t="n">
        <f aca="false">IF(AND($B997&lt;Input!$C$31,$B997&lt;Input!$G$31),Input!$C$44,0)</f>
        <v>0</v>
      </c>
      <c r="E997" s="78" t="n">
        <f aca="true">IF(AND($B997&gt;Input!$C$31,$B997&lt;Input!$C$25),PMT(Input!$C$43/(100*12),(OFFSET($A$4,MATCH(Input!$C$25,$B$4:$B$1004,1),0,1,1)-OFFSET($A$4,MATCH(Input!$C$31,$B$4:$B$620,1),0,1,1)),$H$4,0,1),0)</f>
        <v>0</v>
      </c>
      <c r="F997" s="78" t="n">
        <f aca="false">($F996+$D997+$E997)*(1+Input!$C$43/(100*12))</f>
        <v>0</v>
      </c>
    </row>
    <row r="998" customFormat="false" ht="12.8" hidden="false" customHeight="false" outlineLevel="0" collapsed="false">
      <c r="A998" s="76" t="n">
        <v>994</v>
      </c>
      <c r="B998" s="77" t="n">
        <f aca="false">EOMONTH(Input!$C$7,A998)</f>
        <v>73170</v>
      </c>
      <c r="D998" s="78" t="n">
        <f aca="false">IF(AND($B998&lt;Input!$C$31,$B998&lt;Input!$G$31),Input!$C$44,0)</f>
        <v>0</v>
      </c>
      <c r="E998" s="78" t="n">
        <f aca="true">IF(AND($B998&gt;Input!$C$31,$B998&lt;Input!$C$25),PMT(Input!$C$43/(100*12),(OFFSET($A$4,MATCH(Input!$C$25,$B$4:$B$1004,1),0,1,1)-OFFSET($A$4,MATCH(Input!$C$31,$B$4:$B$620,1),0,1,1)),$H$4,0,1),0)</f>
        <v>0</v>
      </c>
      <c r="F998" s="78" t="n">
        <f aca="false">($F997+$D998+$E998)*(1+Input!$C$43/(100*12))</f>
        <v>0</v>
      </c>
    </row>
    <row r="999" customFormat="false" ht="12.8" hidden="false" customHeight="false" outlineLevel="0" collapsed="false">
      <c r="A999" s="76" t="n">
        <v>995</v>
      </c>
      <c r="B999" s="77" t="n">
        <f aca="false">EOMONTH(Input!$C$7,A999)</f>
        <v>73201</v>
      </c>
      <c r="D999" s="78" t="n">
        <f aca="false">IF(AND($B999&lt;Input!$C$31,$B999&lt;Input!$G$31),Input!$C$44,0)</f>
        <v>0</v>
      </c>
      <c r="E999" s="78" t="n">
        <f aca="true">IF(AND($B999&gt;Input!$C$31,$B999&lt;Input!$C$25),PMT(Input!$C$43/(100*12),(OFFSET($A$4,MATCH(Input!$C$25,$B$4:$B$1004,1),0,1,1)-OFFSET($A$4,MATCH(Input!$C$31,$B$4:$B$620,1),0,1,1)),$H$4,0,1),0)</f>
        <v>0</v>
      </c>
      <c r="F999" s="78" t="n">
        <f aca="false">($F998+$D999+$E999)*(1+Input!$C$43/(100*12))</f>
        <v>0</v>
      </c>
    </row>
    <row r="1000" customFormat="false" ht="12.8" hidden="false" customHeight="false" outlineLevel="0" collapsed="false">
      <c r="A1000" s="76" t="n">
        <v>996</v>
      </c>
      <c r="B1000" s="77" t="n">
        <f aca="false">EOMONTH(Input!$C$7,A1000)</f>
        <v>73231</v>
      </c>
      <c r="D1000" s="78" t="n">
        <f aca="false">IF(AND($B1000&lt;Input!$C$31,$B1000&lt;Input!$G$31),Input!$C$44,0)</f>
        <v>0</v>
      </c>
      <c r="E1000" s="78" t="n">
        <f aca="true">IF(AND($B1000&gt;Input!$C$31,$B1000&lt;Input!$C$25),PMT(Input!$C$43/(100*12),(OFFSET($A$4,MATCH(Input!$C$25,$B$4:$B$1004,1),0,1,1)-OFFSET($A$4,MATCH(Input!$C$31,$B$4:$B$620,1),0,1,1)),$H$4,0,1),0)</f>
        <v>0</v>
      </c>
      <c r="F1000" s="78" t="n">
        <f aca="false">($F999+$D1000+$E1000)*(1+Input!$C$43/(100*12))</f>
        <v>0</v>
      </c>
    </row>
    <row r="1001" customFormat="false" ht="12.8" hidden="false" customHeight="false" outlineLevel="0" collapsed="false">
      <c r="A1001" s="76" t="n">
        <v>997</v>
      </c>
      <c r="B1001" s="77" t="n">
        <f aca="false">EOMONTH(Input!$C$7,A1001)</f>
        <v>73262</v>
      </c>
      <c r="D1001" s="78" t="n">
        <f aca="false">IF(AND($B1001&lt;Input!$C$31,$B1001&lt;Input!$G$31),Input!$C$44,0)</f>
        <v>0</v>
      </c>
      <c r="E1001" s="78" t="n">
        <f aca="true">IF(AND($B1001&gt;Input!$C$31,$B1001&lt;Input!$C$25),PMT(Input!$C$43/(100*12),(OFFSET($A$4,MATCH(Input!$C$25,$B$4:$B$1004,1),0,1,1)-OFFSET($A$4,MATCH(Input!$C$31,$B$4:$B$620,1),0,1,1)),$H$4,0,1),0)</f>
        <v>0</v>
      </c>
      <c r="F1001" s="78" t="n">
        <f aca="false">($F1000+$D1001+$E1001)*(1+Input!$C$43/(100*12))</f>
        <v>0</v>
      </c>
    </row>
    <row r="1002" customFormat="false" ht="12.8" hidden="false" customHeight="false" outlineLevel="0" collapsed="false">
      <c r="A1002" s="76" t="n">
        <v>998</v>
      </c>
      <c r="B1002" s="77" t="n">
        <f aca="false">EOMONTH(Input!$C$7,A1002)</f>
        <v>73293</v>
      </c>
      <c r="D1002" s="78" t="n">
        <f aca="false">IF(AND($B1002&lt;Input!$C$31,$B1002&lt;Input!$G$31),Input!$C$44,0)</f>
        <v>0</v>
      </c>
      <c r="E1002" s="78" t="n">
        <f aca="true">IF(AND($B1002&gt;Input!$C$31,$B1002&lt;Input!$C$25),PMT(Input!$C$43/(100*12),(OFFSET($A$4,MATCH(Input!$C$25,$B$4:$B$1004,1),0,1,1)-OFFSET($A$4,MATCH(Input!$C$31,$B$4:$B$620,1),0,1,1)),$H$4,0,1),0)</f>
        <v>0</v>
      </c>
      <c r="F1002" s="78" t="n">
        <f aca="false">($F1001+$D1002+$E1002)*(1+Input!$C$43/(100*12))</f>
        <v>0</v>
      </c>
    </row>
    <row r="1003" customFormat="false" ht="12.8" hidden="false" customHeight="false" outlineLevel="0" collapsed="false">
      <c r="A1003" s="76" t="n">
        <v>999</v>
      </c>
      <c r="B1003" s="77" t="n">
        <f aca="false">EOMONTH(Input!$C$7,A1003)</f>
        <v>73323</v>
      </c>
      <c r="D1003" s="78" t="n">
        <f aca="false">IF(AND($B1003&lt;Input!$C$31,$B1003&lt;Input!$G$31),Input!$C$44,0)</f>
        <v>0</v>
      </c>
      <c r="E1003" s="78" t="n">
        <f aca="true">IF(AND($B1003&gt;Input!$C$31,$B1003&lt;Input!$C$25),PMT(Input!$C$43/(100*12),(OFFSET($A$4,MATCH(Input!$C$25,$B$4:$B$1004,1),0,1,1)-OFFSET($A$4,MATCH(Input!$C$31,$B$4:$B$620,1),0,1,1)),$H$4,0,1),0)</f>
        <v>0</v>
      </c>
      <c r="F1003" s="78" t="n">
        <f aca="false">($F1002+$D1003+$E1003)*(1+Input!$C$43/(100*12))</f>
        <v>0</v>
      </c>
    </row>
    <row r="1004" customFormat="false" ht="12.8" hidden="false" customHeight="false" outlineLevel="0" collapsed="false">
      <c r="A1004" s="76" t="n">
        <v>1000</v>
      </c>
      <c r="B1004" s="77" t="n">
        <f aca="false">EOMONTH(Input!$C$7,A1004)</f>
        <v>73354</v>
      </c>
      <c r="D1004" s="78" t="n">
        <f aca="false">IF(AND($B1004&lt;Input!$C$31,$B1004&lt;Input!$G$31),Input!$C$44,0)</f>
        <v>0</v>
      </c>
      <c r="E1004" s="78" t="n">
        <f aca="true">IF(AND($B1004&gt;Input!$C$31,$B1004&lt;Input!$C$25),PMT(Input!$C$43/(100*12),(OFFSET($A$4,MATCH(Input!$C$25,$B$4:$B$1004,1),0,1,1)-OFFSET($A$4,MATCH(Input!$C$31,$B$4:$B$620,1),0,1,1)),$H$4,0,1),0)</f>
        <v>0</v>
      </c>
      <c r="F1004" s="78" t="n">
        <f aca="false">($F1003+$D1004+$E1004)*(1+Input!$C$43/(100*12))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6" min="5" style="76" width="11.6"/>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Input!$G$22</f>
        <v>Timmy</v>
      </c>
      <c r="B1" s="79" t="s">
        <v>231</v>
      </c>
      <c r="D1" s="78"/>
      <c r="E1" s="78"/>
      <c r="F1" s="78"/>
    </row>
    <row r="2" customFormat="false" ht="12.8" hidden="false" customHeight="false" outlineLevel="0" collapsed="false">
      <c r="E2" s="82" t="s">
        <v>165</v>
      </c>
      <c r="H2" s="82" t="s">
        <v>226</v>
      </c>
    </row>
    <row r="3" s="83" customFormat="true" ht="12.8" hidden="false" customHeight="false" outlineLevel="0" collapsed="false">
      <c r="A3" s="83" t="s">
        <v>177</v>
      </c>
      <c r="B3" s="84" t="s">
        <v>178</v>
      </c>
      <c r="D3" s="83" t="s">
        <v>230</v>
      </c>
      <c r="E3" s="83" t="s">
        <v>181</v>
      </c>
      <c r="F3" s="83" t="s">
        <v>226</v>
      </c>
      <c r="H3" s="83" t="s">
        <v>192</v>
      </c>
    </row>
    <row r="4" customFormat="false" ht="12.8" hidden="false" customHeight="false" outlineLevel="0" collapsed="false">
      <c r="A4" s="76" t="n">
        <v>0</v>
      </c>
      <c r="B4" s="77" t="n">
        <f aca="false">EOMONTH(Input!$C$7,A4)</f>
        <v>42916</v>
      </c>
      <c r="D4" s="78" t="n">
        <v>0</v>
      </c>
      <c r="E4" s="78" t="n">
        <v>0</v>
      </c>
      <c r="F4" s="78" t="n">
        <f aca="false">Input!$G$42</f>
        <v>0</v>
      </c>
      <c r="H4" s="78" t="n">
        <f aca="true">OFFSET($F$4,(MATCH(Input!$G$31,$B$4:$B$1004,1)-1),0,1,1)</f>
        <v>0</v>
      </c>
    </row>
    <row r="5" customFormat="false" ht="12.8" hidden="false" customHeight="false" outlineLevel="0" collapsed="false">
      <c r="A5" s="76" t="n">
        <v>1</v>
      </c>
      <c r="B5" s="77" t="n">
        <f aca="false">EOMONTH(Input!$C$7,A5)</f>
        <v>42947</v>
      </c>
      <c r="D5" s="78" t="n">
        <f aca="false">IF(AND($B5&lt;Input!$C$31,$B5&lt;Input!$G$31),Input!$G$44,0)</f>
        <v>0</v>
      </c>
      <c r="E5" s="78" t="n">
        <f aca="true">IF(AND($B5&gt;Input!$G$31,$B5&lt;Input!$G$25),PMT(Input!$G$43/(100*12),(OFFSET($A$4,MATCH(Input!$G$25,$B$4:$B$1004,1),0,1,1)-OFFSET($A$4,MATCH(Input!$G$31,$B$4:$B$620,1),0,1,1)),$H$4,0,1),0)</f>
        <v>0</v>
      </c>
      <c r="F5" s="78" t="n">
        <f aca="false">($F4+$D5+$E5)*(1+Input!$G$43/(100*12))</f>
        <v>0</v>
      </c>
    </row>
    <row r="6" customFormat="false" ht="12.8" hidden="false" customHeight="false" outlineLevel="0" collapsed="false">
      <c r="A6" s="76" t="n">
        <v>2</v>
      </c>
      <c r="B6" s="77" t="n">
        <f aca="false">EOMONTH(Input!$C$7,A6)</f>
        <v>42978</v>
      </c>
      <c r="D6" s="78" t="n">
        <f aca="false">IF(AND($B6&lt;Input!$C$31,$B6&lt;Input!$G$31),Input!$G$44,0)</f>
        <v>0</v>
      </c>
      <c r="E6" s="78" t="n">
        <f aca="true">IF(AND($B6&gt;Input!$G$31,$B6&lt;Input!$G$25),PMT(Input!$G$43/(100*12),(OFFSET($A$4,MATCH(Input!$G$25,$B$4:$B$1004,1),0,1,1)-OFFSET($A$4,MATCH(Input!$G$31,$B$4:$B$620,1),0,1,1)),$H$4,0,1),0)</f>
        <v>0</v>
      </c>
      <c r="F6" s="78" t="n">
        <f aca="false">($F5+$D6+$E6)*(1+Input!$G$43/(100*12))</f>
        <v>0</v>
      </c>
    </row>
    <row r="7" customFormat="false" ht="12.8" hidden="false" customHeight="false" outlineLevel="0" collapsed="false">
      <c r="A7" s="76" t="n">
        <v>3</v>
      </c>
      <c r="B7" s="77" t="n">
        <f aca="false">EOMONTH(Input!$C$7,A7)</f>
        <v>43008</v>
      </c>
      <c r="D7" s="78" t="n">
        <f aca="false">IF(AND($B7&lt;Input!$C$31,$B7&lt;Input!$G$31),Input!$G$44,0)</f>
        <v>0</v>
      </c>
      <c r="E7" s="78" t="n">
        <f aca="true">IF(AND($B7&gt;Input!$G$31,$B7&lt;Input!$G$25),PMT(Input!$G$43/(100*12),(OFFSET($A$4,MATCH(Input!$G$25,$B$4:$B$1004,1),0,1,1)-OFFSET($A$4,MATCH(Input!$G$31,$B$4:$B$620,1),0,1,1)),$H$4,0,1),0)</f>
        <v>0</v>
      </c>
      <c r="F7" s="78" t="n">
        <f aca="false">($F6+$D7+$E7)*(1+Input!$G$43/(100*12))</f>
        <v>0</v>
      </c>
    </row>
    <row r="8" customFormat="false" ht="12.8" hidden="false" customHeight="false" outlineLevel="0" collapsed="false">
      <c r="A8" s="76" t="n">
        <v>4</v>
      </c>
      <c r="B8" s="77" t="n">
        <f aca="false">EOMONTH(Input!$C$7,A8)</f>
        <v>43039</v>
      </c>
      <c r="D8" s="78" t="n">
        <f aca="false">IF(AND($B8&lt;Input!$C$31,$B8&lt;Input!$G$31),Input!$G$44,0)</f>
        <v>0</v>
      </c>
      <c r="E8" s="78" t="n">
        <f aca="true">IF(AND($B8&gt;Input!$G$31,$B8&lt;Input!$G$25),PMT(Input!$G$43/(100*12),(OFFSET($A$4,MATCH(Input!$G$25,$B$4:$B$1004,1),0,1,1)-OFFSET($A$4,MATCH(Input!$G$31,$B$4:$B$620,1),0,1,1)),$H$4,0,1),0)</f>
        <v>0</v>
      </c>
      <c r="F8" s="78" t="n">
        <f aca="false">($F7+$D8+$E8)*(1+Input!$G$43/(100*12))</f>
        <v>0</v>
      </c>
    </row>
    <row r="9" customFormat="false" ht="12.8" hidden="false" customHeight="false" outlineLevel="0" collapsed="false">
      <c r="A9" s="76" t="n">
        <v>5</v>
      </c>
      <c r="B9" s="77" t="n">
        <f aca="false">EOMONTH(Input!$C$7,A9)</f>
        <v>43069</v>
      </c>
      <c r="D9" s="78" t="n">
        <f aca="false">IF(AND($B9&lt;Input!$C$31,$B9&lt;Input!$G$31),Input!$G$44,0)</f>
        <v>0</v>
      </c>
      <c r="E9" s="78" t="n">
        <f aca="true">IF(AND($B9&gt;Input!$G$31,$B9&lt;Input!$G$25),PMT(Input!$G$43/(100*12),(OFFSET($A$4,MATCH(Input!$G$25,$B$4:$B$1004,1),0,1,1)-OFFSET($A$4,MATCH(Input!$G$31,$B$4:$B$620,1),0,1,1)),$H$4,0,1),0)</f>
        <v>0</v>
      </c>
      <c r="F9" s="78" t="n">
        <f aca="false">($F8+$D9+$E9)*(1+Input!$G$43/(100*12))</f>
        <v>0</v>
      </c>
    </row>
    <row r="10" customFormat="false" ht="12.8" hidden="false" customHeight="false" outlineLevel="0" collapsed="false">
      <c r="A10" s="76" t="n">
        <v>6</v>
      </c>
      <c r="B10" s="77" t="n">
        <f aca="false">EOMONTH(Input!$C$7,A10)</f>
        <v>43100</v>
      </c>
      <c r="D10" s="78" t="n">
        <f aca="false">IF(AND($B10&lt;Input!$C$31,$B10&lt;Input!$G$31),Input!$G$44,0)</f>
        <v>0</v>
      </c>
      <c r="E10" s="78" t="n">
        <f aca="true">IF(AND($B10&gt;Input!$G$31,$B10&lt;Input!$G$25),PMT(Input!$G$43/(100*12),(OFFSET($A$4,MATCH(Input!$G$25,$B$4:$B$1004,1),0,1,1)-OFFSET($A$4,MATCH(Input!$G$31,$B$4:$B$620,1),0,1,1)),$H$4,0,1),0)</f>
        <v>0</v>
      </c>
      <c r="F10" s="78" t="n">
        <f aca="false">($F9+$D10+$E10)*(1+Input!$G$43/(100*12))</f>
        <v>0</v>
      </c>
    </row>
    <row r="11" customFormat="false" ht="12.8" hidden="false" customHeight="false" outlineLevel="0" collapsed="false">
      <c r="A11" s="76" t="n">
        <v>7</v>
      </c>
      <c r="B11" s="77" t="n">
        <f aca="false">EOMONTH(Input!$C$7,A11)</f>
        <v>43131</v>
      </c>
      <c r="D11" s="78" t="n">
        <f aca="false">IF(AND($B11&lt;Input!$C$31,$B11&lt;Input!$G$31),Input!$G$44,0)</f>
        <v>0</v>
      </c>
      <c r="E11" s="78" t="n">
        <f aca="true">IF(AND($B11&gt;Input!$G$31,$B11&lt;Input!$G$25),PMT(Input!$G$43/(100*12),(OFFSET($A$4,MATCH(Input!$G$25,$B$4:$B$1004,1),0,1,1)-OFFSET($A$4,MATCH(Input!$G$31,$B$4:$B$620,1),0,1,1)),$H$4,0,1),0)</f>
        <v>0</v>
      </c>
      <c r="F11" s="78" t="n">
        <f aca="false">($F10+$D11+$E11)*(1+Input!$G$43/(100*12))</f>
        <v>0</v>
      </c>
    </row>
    <row r="12" customFormat="false" ht="12.8" hidden="false" customHeight="false" outlineLevel="0" collapsed="false">
      <c r="A12" s="76" t="n">
        <v>8</v>
      </c>
      <c r="B12" s="77" t="n">
        <f aca="false">EOMONTH(Input!$C$7,A12)</f>
        <v>43159</v>
      </c>
      <c r="D12" s="78" t="n">
        <f aca="false">IF(AND($B12&lt;Input!$C$31,$B12&lt;Input!$G$31),Input!$G$44,0)</f>
        <v>0</v>
      </c>
      <c r="E12" s="78" t="n">
        <f aca="true">IF(AND($B12&gt;Input!$G$31,$B12&lt;Input!$G$25),PMT(Input!$G$43/(100*12),(OFFSET($A$4,MATCH(Input!$G$25,$B$4:$B$1004,1),0,1,1)-OFFSET($A$4,MATCH(Input!$G$31,$B$4:$B$620,1),0,1,1)),$H$4,0,1),0)</f>
        <v>0</v>
      </c>
      <c r="F12" s="78" t="n">
        <f aca="false">($F11+$D12+$E12)*(1+Input!$G$43/(100*12))</f>
        <v>0</v>
      </c>
    </row>
    <row r="13" customFormat="false" ht="12.8" hidden="false" customHeight="false" outlineLevel="0" collapsed="false">
      <c r="A13" s="76" t="n">
        <v>9</v>
      </c>
      <c r="B13" s="77" t="n">
        <f aca="false">EOMONTH(Input!$C$7,A13)</f>
        <v>43190</v>
      </c>
      <c r="D13" s="78" t="n">
        <f aca="false">IF(AND($B13&lt;Input!$C$31,$B13&lt;Input!$G$31),Input!$G$44,0)</f>
        <v>0</v>
      </c>
      <c r="E13" s="78" t="n">
        <f aca="true">IF(AND($B13&gt;Input!$G$31,$B13&lt;Input!$G$25),PMT(Input!$G$43/(100*12),(OFFSET($A$4,MATCH(Input!$G$25,$B$4:$B$1004,1),0,1,1)-OFFSET($A$4,MATCH(Input!$G$31,$B$4:$B$620,1),0,1,1)),$H$4,0,1),0)</f>
        <v>0</v>
      </c>
      <c r="F13" s="78" t="n">
        <f aca="false">($F12+$D13+$E13)*(1+Input!$G$43/(100*12))</f>
        <v>0</v>
      </c>
    </row>
    <row r="14" customFormat="false" ht="12.8" hidden="false" customHeight="false" outlineLevel="0" collapsed="false">
      <c r="A14" s="76" t="n">
        <v>10</v>
      </c>
      <c r="B14" s="77" t="n">
        <f aca="false">EOMONTH(Input!$C$7,A14)</f>
        <v>43220</v>
      </c>
      <c r="D14" s="78" t="n">
        <f aca="false">IF(AND($B14&lt;Input!$C$31,$B14&lt;Input!$G$31),Input!$G$44,0)</f>
        <v>0</v>
      </c>
      <c r="E14" s="78" t="n">
        <f aca="true">IF(AND($B14&gt;Input!$G$31,$B14&lt;Input!$G$25),PMT(Input!$G$43/(100*12),(OFFSET($A$4,MATCH(Input!$G$25,$B$4:$B$1004,1),0,1,1)-OFFSET($A$4,MATCH(Input!$G$31,$B$4:$B$620,1),0,1,1)),$H$4,0,1),0)</f>
        <v>0</v>
      </c>
      <c r="F14" s="78" t="n">
        <f aca="false">($F13+$D14+$E14)*(1+Input!$G$43/(100*12))</f>
        <v>0</v>
      </c>
    </row>
    <row r="15" customFormat="false" ht="12.8" hidden="false" customHeight="false" outlineLevel="0" collapsed="false">
      <c r="A15" s="76" t="n">
        <v>11</v>
      </c>
      <c r="B15" s="77" t="n">
        <f aca="false">EOMONTH(Input!$C$7,A15)</f>
        <v>43251</v>
      </c>
      <c r="D15" s="78" t="n">
        <f aca="false">IF(AND($B15&lt;Input!$C$31,$B15&lt;Input!$G$31),Input!$G$44,0)</f>
        <v>0</v>
      </c>
      <c r="E15" s="78" t="n">
        <f aca="true">IF(AND($B15&gt;Input!$G$31,$B15&lt;Input!$G$25),PMT(Input!$G$43/(100*12),(OFFSET($A$4,MATCH(Input!$G$25,$B$4:$B$1004,1),0,1,1)-OFFSET($A$4,MATCH(Input!$G$31,$B$4:$B$620,1),0,1,1)),$H$4,0,1),0)</f>
        <v>0</v>
      </c>
      <c r="F15" s="78" t="n">
        <f aca="false">($F14+$D15+$E15)*(1+Input!$G$43/(100*12))</f>
        <v>0</v>
      </c>
    </row>
    <row r="16" customFormat="false" ht="12.8" hidden="false" customHeight="false" outlineLevel="0" collapsed="false">
      <c r="A16" s="76" t="n">
        <v>12</v>
      </c>
      <c r="B16" s="77" t="n">
        <f aca="false">EOMONTH(Input!$C$7,A16)</f>
        <v>43281</v>
      </c>
      <c r="D16" s="78" t="n">
        <f aca="false">IF(AND($B16&lt;Input!$C$31,$B16&lt;Input!$G$31),Input!$G$44,0)</f>
        <v>0</v>
      </c>
      <c r="E16" s="78" t="n">
        <f aca="true">IF(AND($B16&gt;Input!$G$31,$B16&lt;Input!$G$25),PMT(Input!$G$43/(100*12),(OFFSET($A$4,MATCH(Input!$G$25,$B$4:$B$1004,1),0,1,1)-OFFSET($A$4,MATCH(Input!$G$31,$B$4:$B$620,1),0,1,1)),$H$4,0,1),0)</f>
        <v>0</v>
      </c>
      <c r="F16" s="78" t="n">
        <f aca="false">($F15+$D16+$E16)*(1+Input!$G$43/(100*12))</f>
        <v>0</v>
      </c>
      <c r="G16" s="78"/>
    </row>
    <row r="17" customFormat="false" ht="12.8" hidden="false" customHeight="false" outlineLevel="0" collapsed="false">
      <c r="A17" s="76" t="n">
        <v>13</v>
      </c>
      <c r="B17" s="77" t="n">
        <f aca="false">EOMONTH(Input!$C$7,A17)</f>
        <v>43312</v>
      </c>
      <c r="D17" s="78" t="n">
        <f aca="false">IF(AND($B17&lt;Input!$C$31,$B17&lt;Input!$G$31),Input!$G$44,0)</f>
        <v>0</v>
      </c>
      <c r="E17" s="78" t="n">
        <f aca="true">IF(AND($B17&gt;Input!$G$31,$B17&lt;Input!$G$25),PMT(Input!$G$43/(100*12),(OFFSET($A$4,MATCH(Input!$G$25,$B$4:$B$1004,1),0,1,1)-OFFSET($A$4,MATCH(Input!$G$31,$B$4:$B$620,1),0,1,1)),$H$4,0,1),0)</f>
        <v>0</v>
      </c>
      <c r="F17" s="78" t="n">
        <f aca="false">($F16+$D17+$E17)*(1+Input!$G$43/(100*12))</f>
        <v>0</v>
      </c>
    </row>
    <row r="18" customFormat="false" ht="12.8" hidden="false" customHeight="false" outlineLevel="0" collapsed="false">
      <c r="A18" s="76" t="n">
        <v>14</v>
      </c>
      <c r="B18" s="77" t="n">
        <f aca="false">EOMONTH(Input!$C$7,A18)</f>
        <v>43343</v>
      </c>
      <c r="D18" s="78" t="n">
        <f aca="false">IF(AND($B18&lt;Input!$C$31,$B18&lt;Input!$G$31),Input!$G$44,0)</f>
        <v>0</v>
      </c>
      <c r="E18" s="78" t="n">
        <f aca="true">IF(AND($B18&gt;Input!$G$31,$B18&lt;Input!$G$25),PMT(Input!$G$43/(100*12),(OFFSET($A$4,MATCH(Input!$G$25,$B$4:$B$1004,1),0,1,1)-OFFSET($A$4,MATCH(Input!$G$31,$B$4:$B$620,1),0,1,1)),$H$4,0,1),0)</f>
        <v>0</v>
      </c>
      <c r="F18" s="78" t="n">
        <f aca="false">($F17+$D18+$E18)*(1+Input!$G$43/(100*12))</f>
        <v>0</v>
      </c>
    </row>
    <row r="19" customFormat="false" ht="12.8" hidden="false" customHeight="false" outlineLevel="0" collapsed="false">
      <c r="A19" s="76" t="n">
        <v>15</v>
      </c>
      <c r="B19" s="77" t="n">
        <f aca="false">EOMONTH(Input!$C$7,A19)</f>
        <v>43373</v>
      </c>
      <c r="D19" s="78" t="n">
        <f aca="false">IF(AND($B19&lt;Input!$C$31,$B19&lt;Input!$G$31),Input!$G$44,0)</f>
        <v>0</v>
      </c>
      <c r="E19" s="78" t="n">
        <f aca="true">IF(AND($B19&gt;Input!$G$31,$B19&lt;Input!$G$25),PMT(Input!$G$43/(100*12),(OFFSET($A$4,MATCH(Input!$G$25,$B$4:$B$1004,1),0,1,1)-OFFSET($A$4,MATCH(Input!$G$31,$B$4:$B$620,1),0,1,1)),$H$4,0,1),0)</f>
        <v>0</v>
      </c>
      <c r="F19" s="78" t="n">
        <f aca="false">($F18+$D19+$E19)*(1+Input!$G$43/(100*12))</f>
        <v>0</v>
      </c>
    </row>
    <row r="20" customFormat="false" ht="12.8" hidden="false" customHeight="false" outlineLevel="0" collapsed="false">
      <c r="A20" s="76" t="n">
        <v>16</v>
      </c>
      <c r="B20" s="77" t="n">
        <f aca="false">EOMONTH(Input!$C$7,A20)</f>
        <v>43404</v>
      </c>
      <c r="D20" s="78" t="n">
        <f aca="false">IF(AND($B20&lt;Input!$C$31,$B20&lt;Input!$G$31),Input!$G$44,0)</f>
        <v>0</v>
      </c>
      <c r="E20" s="78" t="n">
        <f aca="true">IF(AND($B20&gt;Input!$G$31,$B20&lt;Input!$G$25),PMT(Input!$G$43/(100*12),(OFFSET($A$4,MATCH(Input!$G$25,$B$4:$B$1004,1),0,1,1)-OFFSET($A$4,MATCH(Input!$G$31,$B$4:$B$620,1),0,1,1)),$H$4,0,1),0)</f>
        <v>0</v>
      </c>
      <c r="F20" s="78" t="n">
        <f aca="false">($F19+$D20+$E20)*(1+Input!$G$43/(100*12))</f>
        <v>0</v>
      </c>
    </row>
    <row r="21" customFormat="false" ht="12.8" hidden="false" customHeight="false" outlineLevel="0" collapsed="false">
      <c r="A21" s="76" t="n">
        <v>17</v>
      </c>
      <c r="B21" s="77" t="n">
        <f aca="false">EOMONTH(Input!$C$7,A21)</f>
        <v>43434</v>
      </c>
      <c r="D21" s="78" t="n">
        <f aca="false">IF(AND($B21&lt;Input!$C$31,$B21&lt;Input!$G$31),Input!$G$44,0)</f>
        <v>0</v>
      </c>
      <c r="E21" s="78" t="n">
        <f aca="true">IF(AND($B21&gt;Input!$G$31,$B21&lt;Input!$G$25),PMT(Input!$G$43/(100*12),(OFFSET($A$4,MATCH(Input!$G$25,$B$4:$B$1004,1),0,1,1)-OFFSET($A$4,MATCH(Input!$G$31,$B$4:$B$620,1),0,1,1)),$H$4,0,1),0)</f>
        <v>0</v>
      </c>
      <c r="F21" s="78" t="n">
        <f aca="false">($F20+$D21+$E21)*(1+Input!$G$43/(100*12))</f>
        <v>0</v>
      </c>
    </row>
    <row r="22" customFormat="false" ht="12.8" hidden="false" customHeight="false" outlineLevel="0" collapsed="false">
      <c r="A22" s="76" t="n">
        <v>18</v>
      </c>
      <c r="B22" s="77" t="n">
        <f aca="false">EOMONTH(Input!$C$7,A22)</f>
        <v>43465</v>
      </c>
      <c r="D22" s="78" t="n">
        <f aca="false">IF(AND($B22&lt;Input!$C$31,$B22&lt;Input!$G$31),Input!$G$44,0)</f>
        <v>0</v>
      </c>
      <c r="E22" s="78" t="n">
        <f aca="true">IF(AND($B22&gt;Input!$G$31,$B22&lt;Input!$G$25),PMT(Input!$G$43/(100*12),(OFFSET($A$4,MATCH(Input!$G$25,$B$4:$B$1004,1),0,1,1)-OFFSET($A$4,MATCH(Input!$G$31,$B$4:$B$620,1),0,1,1)),$H$4,0,1),0)</f>
        <v>0</v>
      </c>
      <c r="F22" s="78" t="n">
        <f aca="false">($F21+$D22+$E22)*(1+Input!$G$43/(100*12))</f>
        <v>0</v>
      </c>
    </row>
    <row r="23" customFormat="false" ht="12.8" hidden="false" customHeight="false" outlineLevel="0" collapsed="false">
      <c r="A23" s="76" t="n">
        <v>19</v>
      </c>
      <c r="B23" s="77" t="n">
        <f aca="false">EOMONTH(Input!$C$7,A23)</f>
        <v>43496</v>
      </c>
      <c r="D23" s="78" t="n">
        <f aca="false">IF(AND($B23&lt;Input!$C$31,$B23&lt;Input!$G$31),Input!$G$44,0)</f>
        <v>0</v>
      </c>
      <c r="E23" s="78" t="n">
        <f aca="true">IF(AND($B23&gt;Input!$G$31,$B23&lt;Input!$G$25),PMT(Input!$G$43/(100*12),(OFFSET($A$4,MATCH(Input!$G$25,$B$4:$B$1004,1),0,1,1)-OFFSET($A$4,MATCH(Input!$G$31,$B$4:$B$620,1),0,1,1)),$H$4,0,1),0)</f>
        <v>0</v>
      </c>
      <c r="F23" s="78" t="n">
        <f aca="false">($F22+$D23+$E23)*(1+Input!$G$43/(100*12))</f>
        <v>0</v>
      </c>
    </row>
    <row r="24" customFormat="false" ht="12.8" hidden="false" customHeight="false" outlineLevel="0" collapsed="false">
      <c r="A24" s="76" t="n">
        <v>20</v>
      </c>
      <c r="B24" s="77" t="n">
        <f aca="false">EOMONTH(Input!$C$7,A24)</f>
        <v>43524</v>
      </c>
      <c r="D24" s="78" t="n">
        <f aca="false">IF(AND($B24&lt;Input!$C$31,$B24&lt;Input!$G$31),Input!$G$44,0)</f>
        <v>0</v>
      </c>
      <c r="E24" s="78" t="n">
        <f aca="true">IF(AND($B24&gt;Input!$G$31,$B24&lt;Input!$G$25),PMT(Input!$G$43/(100*12),(OFFSET($A$4,MATCH(Input!$G$25,$B$4:$B$1004,1),0,1,1)-OFFSET($A$4,MATCH(Input!$G$31,$B$4:$B$620,1),0,1,1)),$H$4,0,1),0)</f>
        <v>0</v>
      </c>
      <c r="F24" s="78" t="n">
        <f aca="false">($F23+$D24+$E24)*(1+Input!$G$43/(100*12))</f>
        <v>0</v>
      </c>
    </row>
    <row r="25" customFormat="false" ht="12.8" hidden="false" customHeight="false" outlineLevel="0" collapsed="false">
      <c r="A25" s="76" t="n">
        <v>21</v>
      </c>
      <c r="B25" s="77" t="n">
        <f aca="false">EOMONTH(Input!$C$7,A25)</f>
        <v>43555</v>
      </c>
      <c r="D25" s="78" t="n">
        <f aca="false">IF(AND($B25&lt;Input!$C$31,$B25&lt;Input!$G$31),Input!$G$44,0)</f>
        <v>0</v>
      </c>
      <c r="E25" s="78" t="n">
        <f aca="true">IF(AND($B25&gt;Input!$G$31,$B25&lt;Input!$G$25),PMT(Input!$G$43/(100*12),(OFFSET($A$4,MATCH(Input!$G$25,$B$4:$B$1004,1),0,1,1)-OFFSET($A$4,MATCH(Input!$G$31,$B$4:$B$620,1),0,1,1)),$H$4,0,1),0)</f>
        <v>0</v>
      </c>
      <c r="F25" s="78" t="n">
        <f aca="false">($F24+$D25+$E25)*(1+Input!$G$43/(100*12))</f>
        <v>0</v>
      </c>
    </row>
    <row r="26" customFormat="false" ht="12.8" hidden="false" customHeight="false" outlineLevel="0" collapsed="false">
      <c r="A26" s="76" t="n">
        <v>22</v>
      </c>
      <c r="B26" s="77" t="n">
        <f aca="false">EOMONTH(Input!$C$7,A26)</f>
        <v>43585</v>
      </c>
      <c r="D26" s="78" t="n">
        <f aca="false">IF(AND($B26&lt;Input!$C$31,$B26&lt;Input!$G$31),Input!$G$44,0)</f>
        <v>0</v>
      </c>
      <c r="E26" s="78" t="n">
        <f aca="true">IF(AND($B26&gt;Input!$G$31,$B26&lt;Input!$G$25),PMT(Input!$G$43/(100*12),(OFFSET($A$4,MATCH(Input!$G$25,$B$4:$B$1004,1),0,1,1)-OFFSET($A$4,MATCH(Input!$G$31,$B$4:$B$620,1),0,1,1)),$H$4,0,1),0)</f>
        <v>0</v>
      </c>
      <c r="F26" s="78" t="n">
        <f aca="false">($F25+$D26+$E26)*(1+Input!$G$43/(100*12))</f>
        <v>0</v>
      </c>
    </row>
    <row r="27" customFormat="false" ht="12.8" hidden="false" customHeight="false" outlineLevel="0" collapsed="false">
      <c r="A27" s="76" t="n">
        <v>23</v>
      </c>
      <c r="B27" s="77" t="n">
        <f aca="false">EOMONTH(Input!$C$7,A27)</f>
        <v>43616</v>
      </c>
      <c r="D27" s="78" t="n">
        <f aca="false">IF(AND($B27&lt;Input!$C$31,$B27&lt;Input!$G$31),Input!$G$44,0)</f>
        <v>0</v>
      </c>
      <c r="E27" s="78" t="n">
        <f aca="true">IF(AND($B27&gt;Input!$G$31,$B27&lt;Input!$G$25),PMT(Input!$G$43/(100*12),(OFFSET($A$4,MATCH(Input!$G$25,$B$4:$B$1004,1),0,1,1)-OFFSET($A$4,MATCH(Input!$G$31,$B$4:$B$620,1),0,1,1)),$H$4,0,1),0)</f>
        <v>0</v>
      </c>
      <c r="F27" s="78" t="n">
        <f aca="false">($F26+$D27+$E27)*(1+Input!$G$43/(100*12))</f>
        <v>0</v>
      </c>
    </row>
    <row r="28" customFormat="false" ht="12.8" hidden="false" customHeight="false" outlineLevel="0" collapsed="false">
      <c r="A28" s="76" t="n">
        <v>24</v>
      </c>
      <c r="B28" s="77" t="n">
        <f aca="false">EOMONTH(Input!$C$7,A28)</f>
        <v>43646</v>
      </c>
      <c r="D28" s="78" t="n">
        <f aca="false">IF(AND($B28&lt;Input!$C$31,$B28&lt;Input!$G$31),Input!$G$44,0)</f>
        <v>0</v>
      </c>
      <c r="E28" s="78" t="n">
        <f aca="true">IF(AND($B28&gt;Input!$G$31,$B28&lt;Input!$G$25),PMT(Input!$G$43/(100*12),(OFFSET($A$4,MATCH(Input!$G$25,$B$4:$B$1004,1),0,1,1)-OFFSET($A$4,MATCH(Input!$G$31,$B$4:$B$620,1),0,1,1)),$H$4,0,1),0)</f>
        <v>0</v>
      </c>
      <c r="F28" s="78" t="n">
        <f aca="false">($F27+$D28+$E28)*(1+Input!$G$43/(100*12))</f>
        <v>0</v>
      </c>
    </row>
    <row r="29" customFormat="false" ht="12.8" hidden="false" customHeight="false" outlineLevel="0" collapsed="false">
      <c r="A29" s="76" t="n">
        <v>25</v>
      </c>
      <c r="B29" s="77" t="n">
        <f aca="false">EOMONTH(Input!$C$7,A29)</f>
        <v>43677</v>
      </c>
      <c r="D29" s="78" t="n">
        <f aca="false">IF(AND($B29&lt;Input!$C$31,$B29&lt;Input!$G$31),Input!$G$44,0)</f>
        <v>0</v>
      </c>
      <c r="E29" s="78" t="n">
        <f aca="true">IF(AND($B29&gt;Input!$G$31,$B29&lt;Input!$G$25),PMT(Input!$G$43/(100*12),(OFFSET($A$4,MATCH(Input!$G$25,$B$4:$B$1004,1),0,1,1)-OFFSET($A$4,MATCH(Input!$G$31,$B$4:$B$620,1),0,1,1)),$H$4,0,1),0)</f>
        <v>0</v>
      </c>
      <c r="F29" s="78" t="n">
        <f aca="false">($F28+$D29+$E29)*(1+Input!$G$43/(100*12))</f>
        <v>0</v>
      </c>
    </row>
    <row r="30" customFormat="false" ht="12.8" hidden="false" customHeight="false" outlineLevel="0" collapsed="false">
      <c r="A30" s="76" t="n">
        <v>26</v>
      </c>
      <c r="B30" s="77" t="n">
        <f aca="false">EOMONTH(Input!$C$7,A30)</f>
        <v>43708</v>
      </c>
      <c r="D30" s="78" t="n">
        <f aca="false">IF(AND($B30&lt;Input!$C$31,$B30&lt;Input!$G$31),Input!$G$44,0)</f>
        <v>0</v>
      </c>
      <c r="E30" s="78" t="n">
        <f aca="true">IF(AND($B30&gt;Input!$G$31,$B30&lt;Input!$G$25),PMT(Input!$G$43/(100*12),(OFFSET($A$4,MATCH(Input!$G$25,$B$4:$B$1004,1),0,1,1)-OFFSET($A$4,MATCH(Input!$G$31,$B$4:$B$620,1),0,1,1)),$H$4,0,1),0)</f>
        <v>0</v>
      </c>
      <c r="F30" s="78" t="n">
        <f aca="false">($F29+$D30+$E30)*(1+Input!$G$43/(100*12))</f>
        <v>0</v>
      </c>
    </row>
    <row r="31" customFormat="false" ht="12.8" hidden="false" customHeight="false" outlineLevel="0" collapsed="false">
      <c r="A31" s="76" t="n">
        <v>27</v>
      </c>
      <c r="B31" s="77" t="n">
        <f aca="false">EOMONTH(Input!$C$7,A31)</f>
        <v>43738</v>
      </c>
      <c r="D31" s="78" t="n">
        <f aca="false">IF(AND($B31&lt;Input!$C$31,$B31&lt;Input!$G$31),Input!$G$44,0)</f>
        <v>0</v>
      </c>
      <c r="E31" s="78" t="n">
        <f aca="true">IF(AND($B31&gt;Input!$G$31,$B31&lt;Input!$G$25),PMT(Input!$G$43/(100*12),(OFFSET($A$4,MATCH(Input!$G$25,$B$4:$B$1004,1),0,1,1)-OFFSET($A$4,MATCH(Input!$G$31,$B$4:$B$620,1),0,1,1)),$H$4,0,1),0)</f>
        <v>0</v>
      </c>
      <c r="F31" s="78" t="n">
        <f aca="false">($F30+$D31+$E31)*(1+Input!$G$43/(100*12))</f>
        <v>0</v>
      </c>
    </row>
    <row r="32" customFormat="false" ht="12.8" hidden="false" customHeight="false" outlineLevel="0" collapsed="false">
      <c r="A32" s="76" t="n">
        <v>28</v>
      </c>
      <c r="B32" s="77" t="n">
        <f aca="false">EOMONTH(Input!$C$7,A32)</f>
        <v>43769</v>
      </c>
      <c r="D32" s="78" t="n">
        <f aca="false">IF(AND($B32&lt;Input!$C$31,$B32&lt;Input!$G$31),Input!$G$44,0)</f>
        <v>0</v>
      </c>
      <c r="E32" s="78" t="n">
        <f aca="true">IF(AND($B32&gt;Input!$G$31,$B32&lt;Input!$G$25),PMT(Input!$G$43/(100*12),(OFFSET($A$4,MATCH(Input!$G$25,$B$4:$B$1004,1),0,1,1)-OFFSET($A$4,MATCH(Input!$G$31,$B$4:$B$620,1),0,1,1)),$H$4,0,1),0)</f>
        <v>0</v>
      </c>
      <c r="F32" s="78" t="n">
        <f aca="false">($F31+$D32+$E32)*(1+Input!$G$43/(100*12))</f>
        <v>0</v>
      </c>
    </row>
    <row r="33" customFormat="false" ht="12.8" hidden="false" customHeight="false" outlineLevel="0" collapsed="false">
      <c r="A33" s="76" t="n">
        <v>29</v>
      </c>
      <c r="B33" s="77" t="n">
        <f aca="false">EOMONTH(Input!$C$7,A33)</f>
        <v>43799</v>
      </c>
      <c r="D33" s="78" t="n">
        <f aca="false">IF(AND($B33&lt;Input!$C$31,$B33&lt;Input!$G$31),Input!$G$44,0)</f>
        <v>0</v>
      </c>
      <c r="E33" s="78" t="n">
        <f aca="true">IF(AND($B33&gt;Input!$G$31,$B33&lt;Input!$G$25),PMT(Input!$G$43/(100*12),(OFFSET($A$4,MATCH(Input!$G$25,$B$4:$B$1004,1),0,1,1)-OFFSET($A$4,MATCH(Input!$G$31,$B$4:$B$620,1),0,1,1)),$H$4,0,1),0)</f>
        <v>0</v>
      </c>
      <c r="F33" s="78" t="n">
        <f aca="false">($F32+$D33+$E33)*(1+Input!$G$43/(100*12))</f>
        <v>0</v>
      </c>
    </row>
    <row r="34" customFormat="false" ht="12.8" hidden="false" customHeight="false" outlineLevel="0" collapsed="false">
      <c r="A34" s="76" t="n">
        <v>30</v>
      </c>
      <c r="B34" s="77" t="n">
        <f aca="false">EOMONTH(Input!$C$7,A34)</f>
        <v>43830</v>
      </c>
      <c r="D34" s="78" t="n">
        <f aca="false">IF(AND($B34&lt;Input!$C$31,$B34&lt;Input!$G$31),Input!$G$44,0)</f>
        <v>0</v>
      </c>
      <c r="E34" s="78" t="n">
        <f aca="true">IF(AND($B34&gt;Input!$G$31,$B34&lt;Input!$G$25),PMT(Input!$G$43/(100*12),(OFFSET($A$4,MATCH(Input!$G$25,$B$4:$B$1004,1),0,1,1)-OFFSET($A$4,MATCH(Input!$G$31,$B$4:$B$620,1),0,1,1)),$H$4,0,1),0)</f>
        <v>0</v>
      </c>
      <c r="F34" s="78" t="n">
        <f aca="false">($F33+$D34+$E34)*(1+Input!$G$43/(100*12))</f>
        <v>0</v>
      </c>
    </row>
    <row r="35" customFormat="false" ht="12.8" hidden="false" customHeight="false" outlineLevel="0" collapsed="false">
      <c r="A35" s="76" t="n">
        <v>31</v>
      </c>
      <c r="B35" s="77" t="n">
        <f aca="false">EOMONTH(Input!$C$7,A35)</f>
        <v>43861</v>
      </c>
      <c r="D35" s="78" t="n">
        <f aca="false">IF(AND($B35&lt;Input!$C$31,$B35&lt;Input!$G$31),Input!$G$44,0)</f>
        <v>0</v>
      </c>
      <c r="E35" s="78" t="n">
        <f aca="true">IF(AND($B35&gt;Input!$G$31,$B35&lt;Input!$G$25),PMT(Input!$G$43/(100*12),(OFFSET($A$4,MATCH(Input!$G$25,$B$4:$B$1004,1),0,1,1)-OFFSET($A$4,MATCH(Input!$G$31,$B$4:$B$620,1),0,1,1)),$H$4,0,1),0)</f>
        <v>0</v>
      </c>
      <c r="F35" s="78" t="n">
        <f aca="false">($F34+$D35+$E35)*(1+Input!$G$43/(100*12))</f>
        <v>0</v>
      </c>
    </row>
    <row r="36" customFormat="false" ht="12.8" hidden="false" customHeight="false" outlineLevel="0" collapsed="false">
      <c r="A36" s="76" t="n">
        <v>32</v>
      </c>
      <c r="B36" s="77" t="n">
        <f aca="false">EOMONTH(Input!$C$7,A36)</f>
        <v>43890</v>
      </c>
      <c r="D36" s="78" t="n">
        <f aca="false">IF(AND($B36&lt;Input!$C$31,$B36&lt;Input!$G$31),Input!$G$44,0)</f>
        <v>0</v>
      </c>
      <c r="E36" s="78" t="n">
        <f aca="true">IF(AND($B36&gt;Input!$G$31,$B36&lt;Input!$G$25),PMT(Input!$G$43/(100*12),(OFFSET($A$4,MATCH(Input!$G$25,$B$4:$B$1004,1),0,1,1)-OFFSET($A$4,MATCH(Input!$G$31,$B$4:$B$620,1),0,1,1)),$H$4,0,1),0)</f>
        <v>0</v>
      </c>
      <c r="F36" s="78" t="n">
        <f aca="false">($F35+$D36+$E36)*(1+Input!$G$43/(100*12))</f>
        <v>0</v>
      </c>
    </row>
    <row r="37" customFormat="false" ht="12.8" hidden="false" customHeight="false" outlineLevel="0" collapsed="false">
      <c r="A37" s="76" t="n">
        <v>33</v>
      </c>
      <c r="B37" s="77" t="n">
        <f aca="false">EOMONTH(Input!$C$7,A37)</f>
        <v>43921</v>
      </c>
      <c r="D37" s="78" t="n">
        <f aca="false">IF(AND($B37&lt;Input!$C$31,$B37&lt;Input!$G$31),Input!$G$44,0)</f>
        <v>0</v>
      </c>
      <c r="E37" s="78" t="n">
        <f aca="true">IF(AND($B37&gt;Input!$G$31,$B37&lt;Input!$G$25),PMT(Input!$G$43/(100*12),(OFFSET($A$4,MATCH(Input!$G$25,$B$4:$B$1004,1),0,1,1)-OFFSET($A$4,MATCH(Input!$G$31,$B$4:$B$620,1),0,1,1)),$H$4,0,1),0)</f>
        <v>0</v>
      </c>
      <c r="F37" s="78" t="n">
        <f aca="false">($F36+$D37+$E37)*(1+Input!$G$43/(100*12))</f>
        <v>0</v>
      </c>
    </row>
    <row r="38" customFormat="false" ht="12.8" hidden="false" customHeight="false" outlineLevel="0" collapsed="false">
      <c r="A38" s="76" t="n">
        <v>34</v>
      </c>
      <c r="B38" s="77" t="n">
        <f aca="false">EOMONTH(Input!$C$7,A38)</f>
        <v>43951</v>
      </c>
      <c r="D38" s="78" t="n">
        <f aca="false">IF(AND($B38&lt;Input!$C$31,$B38&lt;Input!$G$31),Input!$G$44,0)</f>
        <v>0</v>
      </c>
      <c r="E38" s="78" t="n">
        <f aca="true">IF(AND($B38&gt;Input!$G$31,$B38&lt;Input!$G$25),PMT(Input!$G$43/(100*12),(OFFSET($A$4,MATCH(Input!$G$25,$B$4:$B$1004,1),0,1,1)-OFFSET($A$4,MATCH(Input!$G$31,$B$4:$B$620,1),0,1,1)),$H$4,0,1),0)</f>
        <v>0</v>
      </c>
      <c r="F38" s="78" t="n">
        <f aca="false">($F37+$D38+$E38)*(1+Input!$G$43/(100*12))</f>
        <v>0</v>
      </c>
    </row>
    <row r="39" customFormat="false" ht="12.8" hidden="false" customHeight="false" outlineLevel="0" collapsed="false">
      <c r="A39" s="76" t="n">
        <v>35</v>
      </c>
      <c r="B39" s="77" t="n">
        <f aca="false">EOMONTH(Input!$C$7,A39)</f>
        <v>43982</v>
      </c>
      <c r="D39" s="78" t="n">
        <f aca="false">IF(AND($B39&lt;Input!$C$31,$B39&lt;Input!$G$31),Input!$G$44,0)</f>
        <v>0</v>
      </c>
      <c r="E39" s="78" t="n">
        <f aca="true">IF(AND($B39&gt;Input!$G$31,$B39&lt;Input!$G$25),PMT(Input!$G$43/(100*12),(OFFSET($A$4,MATCH(Input!$G$25,$B$4:$B$1004,1),0,1,1)-OFFSET($A$4,MATCH(Input!$G$31,$B$4:$B$620,1),0,1,1)),$H$4,0,1),0)</f>
        <v>0</v>
      </c>
      <c r="F39" s="78" t="n">
        <f aca="false">($F38+$D39+$E39)*(1+Input!$G$43/(100*12))</f>
        <v>0</v>
      </c>
    </row>
    <row r="40" customFormat="false" ht="12.8" hidden="false" customHeight="false" outlineLevel="0" collapsed="false">
      <c r="A40" s="76" t="n">
        <v>36</v>
      </c>
      <c r="B40" s="77" t="n">
        <f aca="false">EOMONTH(Input!$C$7,A40)</f>
        <v>44012</v>
      </c>
      <c r="D40" s="78" t="n">
        <f aca="false">IF(AND($B40&lt;Input!$C$31,$B40&lt;Input!$G$31),Input!$G$44,0)</f>
        <v>0</v>
      </c>
      <c r="E40" s="78" t="n">
        <f aca="true">IF(AND($B40&gt;Input!$G$31,$B40&lt;Input!$G$25),PMT(Input!$G$43/(100*12),(OFFSET($A$4,MATCH(Input!$G$25,$B$4:$B$1004,1),0,1,1)-OFFSET($A$4,MATCH(Input!$G$31,$B$4:$B$620,1),0,1,1)),$H$4,0,1),0)</f>
        <v>0</v>
      </c>
      <c r="F40" s="78" t="n">
        <f aca="false">($F39+$D40+$E40)*(1+Input!$G$43/(100*12))</f>
        <v>0</v>
      </c>
    </row>
    <row r="41" customFormat="false" ht="12.8" hidden="false" customHeight="false" outlineLevel="0" collapsed="false">
      <c r="A41" s="76" t="n">
        <v>37</v>
      </c>
      <c r="B41" s="77" t="n">
        <f aca="false">EOMONTH(Input!$C$7,A41)</f>
        <v>44043</v>
      </c>
      <c r="D41" s="78" t="n">
        <f aca="false">IF(AND($B41&lt;Input!$C$31,$B41&lt;Input!$G$31),Input!$G$44,0)</f>
        <v>0</v>
      </c>
      <c r="E41" s="78" t="n">
        <f aca="true">IF(AND($B41&gt;Input!$G$31,$B41&lt;Input!$G$25),PMT(Input!$G$43/(100*12),(OFFSET($A$4,MATCH(Input!$G$25,$B$4:$B$1004,1),0,1,1)-OFFSET($A$4,MATCH(Input!$G$31,$B$4:$B$620,1),0,1,1)),$H$4,0,1),0)</f>
        <v>0</v>
      </c>
      <c r="F41" s="78" t="n">
        <f aca="false">($F40+$D41+$E41)*(1+Input!$G$43/(100*12))</f>
        <v>0</v>
      </c>
    </row>
    <row r="42" customFormat="false" ht="12.8" hidden="false" customHeight="false" outlineLevel="0" collapsed="false">
      <c r="A42" s="76" t="n">
        <v>38</v>
      </c>
      <c r="B42" s="77" t="n">
        <f aca="false">EOMONTH(Input!$C$7,A42)</f>
        <v>44074</v>
      </c>
      <c r="D42" s="78" t="n">
        <f aca="false">IF(AND($B42&lt;Input!$C$31,$B42&lt;Input!$G$31),Input!$G$44,0)</f>
        <v>0</v>
      </c>
      <c r="E42" s="78" t="n">
        <f aca="true">IF(AND($B42&gt;Input!$G$31,$B42&lt;Input!$G$25),PMT(Input!$G$43/(100*12),(OFFSET($A$4,MATCH(Input!$G$25,$B$4:$B$1004,1),0,1,1)-OFFSET($A$4,MATCH(Input!$G$31,$B$4:$B$620,1),0,1,1)),$H$4,0,1),0)</f>
        <v>0</v>
      </c>
      <c r="F42" s="78" t="n">
        <f aca="false">($F41+$D42+$E42)*(1+Input!$G$43/(100*12))</f>
        <v>0</v>
      </c>
    </row>
    <row r="43" customFormat="false" ht="12.8" hidden="false" customHeight="false" outlineLevel="0" collapsed="false">
      <c r="A43" s="76" t="n">
        <v>39</v>
      </c>
      <c r="B43" s="77" t="n">
        <f aca="false">EOMONTH(Input!$C$7,A43)</f>
        <v>44104</v>
      </c>
      <c r="D43" s="78" t="n">
        <f aca="false">IF(AND($B43&lt;Input!$C$31,$B43&lt;Input!$G$31),Input!$G$44,0)</f>
        <v>0</v>
      </c>
      <c r="E43" s="78" t="n">
        <f aca="true">IF(AND($B43&gt;Input!$G$31,$B43&lt;Input!$G$25),PMT(Input!$G$43/(100*12),(OFFSET($A$4,MATCH(Input!$G$25,$B$4:$B$1004,1),0,1,1)-OFFSET($A$4,MATCH(Input!$G$31,$B$4:$B$620,1),0,1,1)),$H$4,0,1),0)</f>
        <v>0</v>
      </c>
      <c r="F43" s="78" t="n">
        <f aca="false">($F42+$D43+$E43)*(1+Input!$G$43/(100*12))</f>
        <v>0</v>
      </c>
    </row>
    <row r="44" customFormat="false" ht="12.8" hidden="false" customHeight="false" outlineLevel="0" collapsed="false">
      <c r="A44" s="76" t="n">
        <v>40</v>
      </c>
      <c r="B44" s="77" t="n">
        <f aca="false">EOMONTH(Input!$C$7,A44)</f>
        <v>44135</v>
      </c>
      <c r="D44" s="78" t="n">
        <f aca="false">IF(AND($B44&lt;Input!$C$31,$B44&lt;Input!$G$31),Input!$G$44,0)</f>
        <v>0</v>
      </c>
      <c r="E44" s="78" t="n">
        <f aca="true">IF(AND($B44&gt;Input!$G$31,$B44&lt;Input!$G$25),PMT(Input!$G$43/(100*12),(OFFSET($A$4,MATCH(Input!$G$25,$B$4:$B$1004,1),0,1,1)-OFFSET($A$4,MATCH(Input!$G$31,$B$4:$B$620,1),0,1,1)),$H$4,0,1),0)</f>
        <v>0</v>
      </c>
      <c r="F44" s="78" t="n">
        <f aca="false">($F43+$D44+$E44)*(1+Input!$G$43/(100*12))</f>
        <v>0</v>
      </c>
    </row>
    <row r="45" customFormat="false" ht="12.8" hidden="false" customHeight="false" outlineLevel="0" collapsed="false">
      <c r="A45" s="76" t="n">
        <v>41</v>
      </c>
      <c r="B45" s="77" t="n">
        <f aca="false">EOMONTH(Input!$C$7,A45)</f>
        <v>44165</v>
      </c>
      <c r="D45" s="78" t="n">
        <f aca="false">IF(AND($B45&lt;Input!$C$31,$B45&lt;Input!$G$31),Input!$G$44,0)</f>
        <v>0</v>
      </c>
      <c r="E45" s="78" t="n">
        <f aca="true">IF(AND($B45&gt;Input!$G$31,$B45&lt;Input!$G$25),PMT(Input!$G$43/(100*12),(OFFSET($A$4,MATCH(Input!$G$25,$B$4:$B$1004,1),0,1,1)-OFFSET($A$4,MATCH(Input!$G$31,$B$4:$B$620,1),0,1,1)),$H$4,0,1),0)</f>
        <v>0</v>
      </c>
      <c r="F45" s="78" t="n">
        <f aca="false">($F44+$D45+$E45)*(1+Input!$G$43/(100*12))</f>
        <v>0</v>
      </c>
    </row>
    <row r="46" customFormat="false" ht="12.8" hidden="false" customHeight="false" outlineLevel="0" collapsed="false">
      <c r="A46" s="76" t="n">
        <v>42</v>
      </c>
      <c r="B46" s="77" t="n">
        <f aca="false">EOMONTH(Input!$C$7,A46)</f>
        <v>44196</v>
      </c>
      <c r="D46" s="78" t="n">
        <f aca="false">IF(AND($B46&lt;Input!$C$31,$B46&lt;Input!$G$31),Input!$G$44,0)</f>
        <v>0</v>
      </c>
      <c r="E46" s="78" t="n">
        <f aca="true">IF(AND($B46&gt;Input!$G$31,$B46&lt;Input!$G$25),PMT(Input!$G$43/(100*12),(OFFSET($A$4,MATCH(Input!$G$25,$B$4:$B$1004,1),0,1,1)-OFFSET($A$4,MATCH(Input!$G$31,$B$4:$B$620,1),0,1,1)),$H$4,0,1),0)</f>
        <v>0</v>
      </c>
      <c r="F46" s="78" t="n">
        <f aca="false">($F45+$D46+$E46)*(1+Input!$G$43/(100*12))</f>
        <v>0</v>
      </c>
    </row>
    <row r="47" customFormat="false" ht="12.8" hidden="false" customHeight="false" outlineLevel="0" collapsed="false">
      <c r="A47" s="76" t="n">
        <v>43</v>
      </c>
      <c r="B47" s="77" t="n">
        <f aca="false">EOMONTH(Input!$C$7,A47)</f>
        <v>44227</v>
      </c>
      <c r="D47" s="78" t="n">
        <f aca="false">IF(AND($B47&lt;Input!$C$31,$B47&lt;Input!$G$31),Input!$G$44,0)</f>
        <v>0</v>
      </c>
      <c r="E47" s="78" t="n">
        <f aca="true">IF(AND($B47&gt;Input!$G$31,$B47&lt;Input!$G$25),PMT(Input!$G$43/(100*12),(OFFSET($A$4,MATCH(Input!$G$25,$B$4:$B$1004,1),0,1,1)-OFFSET($A$4,MATCH(Input!$G$31,$B$4:$B$620,1),0,1,1)),$H$4,0,1),0)</f>
        <v>0</v>
      </c>
      <c r="F47" s="78" t="n">
        <f aca="false">($F46+$D47+$E47)*(1+Input!$G$43/(100*12))</f>
        <v>0</v>
      </c>
    </row>
    <row r="48" customFormat="false" ht="12.8" hidden="false" customHeight="false" outlineLevel="0" collapsed="false">
      <c r="A48" s="76" t="n">
        <v>44</v>
      </c>
      <c r="B48" s="77" t="n">
        <f aca="false">EOMONTH(Input!$C$7,A48)</f>
        <v>44255</v>
      </c>
      <c r="D48" s="78" t="n">
        <f aca="false">IF(AND($B48&lt;Input!$C$31,$B48&lt;Input!$G$31),Input!$G$44,0)</f>
        <v>0</v>
      </c>
      <c r="E48" s="78" t="n">
        <f aca="true">IF(AND($B48&gt;Input!$G$31,$B48&lt;Input!$G$25),PMT(Input!$G$43/(100*12),(OFFSET($A$4,MATCH(Input!$G$25,$B$4:$B$1004,1),0,1,1)-OFFSET($A$4,MATCH(Input!$G$31,$B$4:$B$620,1),0,1,1)),$H$4,0,1),0)</f>
        <v>0</v>
      </c>
      <c r="F48" s="78" t="n">
        <f aca="false">($F47+$D48+$E48)*(1+Input!$G$43/(100*12))</f>
        <v>0</v>
      </c>
    </row>
    <row r="49" customFormat="false" ht="12.8" hidden="false" customHeight="false" outlineLevel="0" collapsed="false">
      <c r="A49" s="76" t="n">
        <v>45</v>
      </c>
      <c r="B49" s="77" t="n">
        <f aca="false">EOMONTH(Input!$C$7,A49)</f>
        <v>44286</v>
      </c>
      <c r="D49" s="78" t="n">
        <f aca="false">IF(AND($B49&lt;Input!$C$31,$B49&lt;Input!$G$31),Input!$G$44,0)</f>
        <v>0</v>
      </c>
      <c r="E49" s="78" t="n">
        <f aca="true">IF(AND($B49&gt;Input!$G$31,$B49&lt;Input!$G$25),PMT(Input!$G$43/(100*12),(OFFSET($A$4,MATCH(Input!$G$25,$B$4:$B$1004,1),0,1,1)-OFFSET($A$4,MATCH(Input!$G$31,$B$4:$B$620,1),0,1,1)),$H$4,0,1),0)</f>
        <v>0</v>
      </c>
      <c r="F49" s="78" t="n">
        <f aca="false">($F48+$D49+$E49)*(1+Input!$G$43/(100*12))</f>
        <v>0</v>
      </c>
    </row>
    <row r="50" customFormat="false" ht="12.8" hidden="false" customHeight="false" outlineLevel="0" collapsed="false">
      <c r="A50" s="76" t="n">
        <v>46</v>
      </c>
      <c r="B50" s="77" t="n">
        <f aca="false">EOMONTH(Input!$C$7,A50)</f>
        <v>44316</v>
      </c>
      <c r="D50" s="78" t="n">
        <f aca="false">IF(AND($B50&lt;Input!$C$31,$B50&lt;Input!$G$31),Input!$G$44,0)</f>
        <v>0</v>
      </c>
      <c r="E50" s="78" t="n">
        <f aca="true">IF(AND($B50&gt;Input!$G$31,$B50&lt;Input!$G$25),PMT(Input!$G$43/(100*12),(OFFSET($A$4,MATCH(Input!$G$25,$B$4:$B$1004,1),0,1,1)-OFFSET($A$4,MATCH(Input!$G$31,$B$4:$B$620,1),0,1,1)),$H$4,0,1),0)</f>
        <v>0</v>
      </c>
      <c r="F50" s="78" t="n">
        <f aca="false">($F49+$D50+$E50)*(1+Input!$G$43/(100*12))</f>
        <v>0</v>
      </c>
    </row>
    <row r="51" customFormat="false" ht="12.8" hidden="false" customHeight="false" outlineLevel="0" collapsed="false">
      <c r="A51" s="76" t="n">
        <v>47</v>
      </c>
      <c r="B51" s="77" t="n">
        <f aca="false">EOMONTH(Input!$C$7,A51)</f>
        <v>44347</v>
      </c>
      <c r="D51" s="78" t="n">
        <f aca="false">IF(AND($B51&lt;Input!$C$31,$B51&lt;Input!$G$31),Input!$G$44,0)</f>
        <v>0</v>
      </c>
      <c r="E51" s="78" t="n">
        <f aca="true">IF(AND($B51&gt;Input!$G$31,$B51&lt;Input!$G$25),PMT(Input!$G$43/(100*12),(OFFSET($A$4,MATCH(Input!$G$25,$B$4:$B$1004,1),0,1,1)-OFFSET($A$4,MATCH(Input!$G$31,$B$4:$B$620,1),0,1,1)),$H$4,0,1),0)</f>
        <v>0</v>
      </c>
      <c r="F51" s="78" t="n">
        <f aca="false">($F50+$D51+$E51)*(1+Input!$G$43/(100*12))</f>
        <v>0</v>
      </c>
    </row>
    <row r="52" customFormat="false" ht="12.8" hidden="false" customHeight="false" outlineLevel="0" collapsed="false">
      <c r="A52" s="76" t="n">
        <v>48</v>
      </c>
      <c r="B52" s="77" t="n">
        <f aca="false">EOMONTH(Input!$C$7,A52)</f>
        <v>44377</v>
      </c>
      <c r="D52" s="78" t="n">
        <f aca="false">IF(AND($B52&lt;Input!$C$31,$B52&lt;Input!$G$31),Input!$G$44,0)</f>
        <v>0</v>
      </c>
      <c r="E52" s="78" t="n">
        <f aca="true">IF(AND($B52&gt;Input!$G$31,$B52&lt;Input!$G$25),PMT(Input!$G$43/(100*12),(OFFSET($A$4,MATCH(Input!$G$25,$B$4:$B$1004,1),0,1,1)-OFFSET($A$4,MATCH(Input!$G$31,$B$4:$B$620,1),0,1,1)),$H$4,0,1),0)</f>
        <v>0</v>
      </c>
      <c r="F52" s="78" t="n">
        <f aca="false">($F51+$D52+$E52)*(1+Input!$G$43/(100*12))</f>
        <v>0</v>
      </c>
    </row>
    <row r="53" customFormat="false" ht="12.8" hidden="false" customHeight="false" outlineLevel="0" collapsed="false">
      <c r="A53" s="76" t="n">
        <v>49</v>
      </c>
      <c r="B53" s="77" t="n">
        <f aca="false">EOMONTH(Input!$C$7,A53)</f>
        <v>44408</v>
      </c>
      <c r="D53" s="78" t="n">
        <f aca="false">IF(AND($B53&lt;Input!$C$31,$B53&lt;Input!$G$31),Input!$G$44,0)</f>
        <v>0</v>
      </c>
      <c r="E53" s="78" t="n">
        <f aca="true">IF(AND($B53&gt;Input!$G$31,$B53&lt;Input!$G$25),PMT(Input!$G$43/(100*12),(OFFSET($A$4,MATCH(Input!$G$25,$B$4:$B$1004,1),0,1,1)-OFFSET($A$4,MATCH(Input!$G$31,$B$4:$B$620,1),0,1,1)),$H$4,0,1),0)</f>
        <v>0</v>
      </c>
      <c r="F53" s="78" t="n">
        <f aca="false">($F52+$D53+$E53)*(1+Input!$G$43/(100*12))</f>
        <v>0</v>
      </c>
    </row>
    <row r="54" customFormat="false" ht="12.8" hidden="false" customHeight="false" outlineLevel="0" collapsed="false">
      <c r="A54" s="76" t="n">
        <v>50</v>
      </c>
      <c r="B54" s="77" t="n">
        <f aca="false">EOMONTH(Input!$C$7,A54)</f>
        <v>44439</v>
      </c>
      <c r="D54" s="78" t="n">
        <f aca="false">IF(AND($B54&lt;Input!$C$31,$B54&lt;Input!$G$31),Input!$G$44,0)</f>
        <v>0</v>
      </c>
      <c r="E54" s="78" t="n">
        <f aca="true">IF(AND($B54&gt;Input!$G$31,$B54&lt;Input!$G$25),PMT(Input!$G$43/(100*12),(OFFSET($A$4,MATCH(Input!$G$25,$B$4:$B$1004,1),0,1,1)-OFFSET($A$4,MATCH(Input!$G$31,$B$4:$B$620,1),0,1,1)),$H$4,0,1),0)</f>
        <v>0</v>
      </c>
      <c r="F54" s="78" t="n">
        <f aca="false">($F53+$D54+$E54)*(1+Input!$G$43/(100*12))</f>
        <v>0</v>
      </c>
    </row>
    <row r="55" customFormat="false" ht="12.8" hidden="false" customHeight="false" outlineLevel="0" collapsed="false">
      <c r="A55" s="76" t="n">
        <v>51</v>
      </c>
      <c r="B55" s="77" t="n">
        <f aca="false">EOMONTH(Input!$C$7,A55)</f>
        <v>44469</v>
      </c>
      <c r="D55" s="78" t="n">
        <f aca="false">IF(AND($B55&lt;Input!$C$31,$B55&lt;Input!$G$31),Input!$G$44,0)</f>
        <v>0</v>
      </c>
      <c r="E55" s="78" t="n">
        <f aca="true">IF(AND($B55&gt;Input!$G$31,$B55&lt;Input!$G$25),PMT(Input!$G$43/(100*12),(OFFSET($A$4,MATCH(Input!$G$25,$B$4:$B$1004,1),0,1,1)-OFFSET($A$4,MATCH(Input!$G$31,$B$4:$B$620,1),0,1,1)),$H$4,0,1),0)</f>
        <v>0</v>
      </c>
      <c r="F55" s="78" t="n">
        <f aca="false">($F54+$D55+$E55)*(1+Input!$G$43/(100*12))</f>
        <v>0</v>
      </c>
    </row>
    <row r="56" customFormat="false" ht="12.8" hidden="false" customHeight="false" outlineLevel="0" collapsed="false">
      <c r="A56" s="76" t="n">
        <v>52</v>
      </c>
      <c r="B56" s="77" t="n">
        <f aca="false">EOMONTH(Input!$C$7,A56)</f>
        <v>44500</v>
      </c>
      <c r="D56" s="78" t="n">
        <f aca="false">IF(AND($B56&lt;Input!$C$31,$B56&lt;Input!$G$31),Input!$G$44,0)</f>
        <v>0</v>
      </c>
      <c r="E56" s="78" t="n">
        <f aca="true">IF(AND($B56&gt;Input!$G$31,$B56&lt;Input!$G$25),PMT(Input!$G$43/(100*12),(OFFSET($A$4,MATCH(Input!$G$25,$B$4:$B$1004,1),0,1,1)-OFFSET($A$4,MATCH(Input!$G$31,$B$4:$B$620,1),0,1,1)),$H$4,0,1),0)</f>
        <v>0</v>
      </c>
      <c r="F56" s="78" t="n">
        <f aca="false">($F55+$D56+$E56)*(1+Input!$G$43/(100*12))</f>
        <v>0</v>
      </c>
    </row>
    <row r="57" customFormat="false" ht="12.8" hidden="false" customHeight="false" outlineLevel="0" collapsed="false">
      <c r="A57" s="76" t="n">
        <v>53</v>
      </c>
      <c r="B57" s="77" t="n">
        <f aca="false">EOMONTH(Input!$C$7,A57)</f>
        <v>44530</v>
      </c>
      <c r="D57" s="78" t="n">
        <f aca="false">IF(AND($B57&lt;Input!$C$31,$B57&lt;Input!$G$31),Input!$G$44,0)</f>
        <v>0</v>
      </c>
      <c r="E57" s="78" t="n">
        <f aca="true">IF(AND($B57&gt;Input!$G$31,$B57&lt;Input!$G$25),PMT(Input!$G$43/(100*12),(OFFSET($A$4,MATCH(Input!$G$25,$B$4:$B$1004,1),0,1,1)-OFFSET($A$4,MATCH(Input!$G$31,$B$4:$B$620,1),0,1,1)),$H$4,0,1),0)</f>
        <v>0</v>
      </c>
      <c r="F57" s="78" t="n">
        <f aca="false">($F56+$D57+$E57)*(1+Input!$G$43/(100*12))</f>
        <v>0</v>
      </c>
    </row>
    <row r="58" customFormat="false" ht="12.8" hidden="false" customHeight="false" outlineLevel="0" collapsed="false">
      <c r="A58" s="76" t="n">
        <v>54</v>
      </c>
      <c r="B58" s="77" t="n">
        <f aca="false">EOMONTH(Input!$C$7,A58)</f>
        <v>44561</v>
      </c>
      <c r="D58" s="78" t="n">
        <f aca="false">IF(AND($B58&lt;Input!$C$31,$B58&lt;Input!$G$31),Input!$G$44,0)</f>
        <v>0</v>
      </c>
      <c r="E58" s="78" t="n">
        <f aca="true">IF(AND($B58&gt;Input!$G$31,$B58&lt;Input!$G$25),PMT(Input!$G$43/(100*12),(OFFSET($A$4,MATCH(Input!$G$25,$B$4:$B$1004,1),0,1,1)-OFFSET($A$4,MATCH(Input!$G$31,$B$4:$B$620,1),0,1,1)),$H$4,0,1),0)</f>
        <v>0</v>
      </c>
      <c r="F58" s="78" t="n">
        <f aca="false">($F57+$D58+$E58)*(1+Input!$G$43/(100*12))</f>
        <v>0</v>
      </c>
    </row>
    <row r="59" customFormat="false" ht="12.8" hidden="false" customHeight="false" outlineLevel="0" collapsed="false">
      <c r="A59" s="76" t="n">
        <v>55</v>
      </c>
      <c r="B59" s="77" t="n">
        <f aca="false">EOMONTH(Input!$C$7,A59)</f>
        <v>44592</v>
      </c>
      <c r="D59" s="78" t="n">
        <f aca="false">IF(AND($B59&lt;Input!$C$31,$B59&lt;Input!$G$31),Input!$G$44,0)</f>
        <v>0</v>
      </c>
      <c r="E59" s="78" t="n">
        <f aca="true">IF(AND($B59&gt;Input!$G$31,$B59&lt;Input!$G$25),PMT(Input!$G$43/(100*12),(OFFSET($A$4,MATCH(Input!$G$25,$B$4:$B$1004,1),0,1,1)-OFFSET($A$4,MATCH(Input!$G$31,$B$4:$B$620,1),0,1,1)),$H$4,0,1),0)</f>
        <v>0</v>
      </c>
      <c r="F59" s="78" t="n">
        <f aca="false">($F58+$D59+$E59)*(1+Input!$G$43/(100*12))</f>
        <v>0</v>
      </c>
    </row>
    <row r="60" customFormat="false" ht="12.8" hidden="false" customHeight="false" outlineLevel="0" collapsed="false">
      <c r="A60" s="76" t="n">
        <v>56</v>
      </c>
      <c r="B60" s="77" t="n">
        <f aca="false">EOMONTH(Input!$C$7,A60)</f>
        <v>44620</v>
      </c>
      <c r="D60" s="78" t="n">
        <f aca="false">IF(AND($B60&lt;Input!$C$31,$B60&lt;Input!$G$31),Input!$G$44,0)</f>
        <v>0</v>
      </c>
      <c r="E60" s="78" t="n">
        <f aca="true">IF(AND($B60&gt;Input!$G$31,$B60&lt;Input!$G$25),PMT(Input!$G$43/(100*12),(OFFSET($A$4,MATCH(Input!$G$25,$B$4:$B$1004,1),0,1,1)-OFFSET($A$4,MATCH(Input!$G$31,$B$4:$B$620,1),0,1,1)),$H$4,0,1),0)</f>
        <v>0</v>
      </c>
      <c r="F60" s="78" t="n">
        <f aca="false">($F59+$D60+$E60)*(1+Input!$G$43/(100*12))</f>
        <v>0</v>
      </c>
    </row>
    <row r="61" customFormat="false" ht="12.8" hidden="false" customHeight="false" outlineLevel="0" collapsed="false">
      <c r="A61" s="76" t="n">
        <v>57</v>
      </c>
      <c r="B61" s="77" t="n">
        <f aca="false">EOMONTH(Input!$C$7,A61)</f>
        <v>44651</v>
      </c>
      <c r="D61" s="78" t="n">
        <f aca="false">IF(AND($B61&lt;Input!$C$31,$B61&lt;Input!$G$31),Input!$G$44,0)</f>
        <v>0</v>
      </c>
      <c r="E61" s="78" t="n">
        <f aca="true">IF(AND($B61&gt;Input!$G$31,$B61&lt;Input!$G$25),PMT(Input!$G$43/(100*12),(OFFSET($A$4,MATCH(Input!$G$25,$B$4:$B$1004,1),0,1,1)-OFFSET($A$4,MATCH(Input!$G$31,$B$4:$B$620,1),0,1,1)),$H$4,0,1),0)</f>
        <v>0</v>
      </c>
      <c r="F61" s="78" t="n">
        <f aca="false">($F60+$D61+$E61)*(1+Input!$G$43/(100*12))</f>
        <v>0</v>
      </c>
    </row>
    <row r="62" customFormat="false" ht="12.8" hidden="false" customHeight="false" outlineLevel="0" collapsed="false">
      <c r="A62" s="76" t="n">
        <v>58</v>
      </c>
      <c r="B62" s="77" t="n">
        <f aca="false">EOMONTH(Input!$C$7,A62)</f>
        <v>44681</v>
      </c>
      <c r="D62" s="78" t="n">
        <f aca="false">IF(AND($B62&lt;Input!$C$31,$B62&lt;Input!$G$31),Input!$G$44,0)</f>
        <v>0</v>
      </c>
      <c r="E62" s="78" t="n">
        <f aca="true">IF(AND($B62&gt;Input!$G$31,$B62&lt;Input!$G$25),PMT(Input!$G$43/(100*12),(OFFSET($A$4,MATCH(Input!$G$25,$B$4:$B$1004,1),0,1,1)-OFFSET($A$4,MATCH(Input!$G$31,$B$4:$B$620,1),0,1,1)),$H$4,0,1),0)</f>
        <v>0</v>
      </c>
      <c r="F62" s="78" t="n">
        <f aca="false">($F61+$D62+$E62)*(1+Input!$G$43/(100*12))</f>
        <v>0</v>
      </c>
    </row>
    <row r="63" customFormat="false" ht="12.8" hidden="false" customHeight="false" outlineLevel="0" collapsed="false">
      <c r="A63" s="76" t="n">
        <v>59</v>
      </c>
      <c r="B63" s="77" t="n">
        <f aca="false">EOMONTH(Input!$C$7,A63)</f>
        <v>44712</v>
      </c>
      <c r="D63" s="78" t="n">
        <f aca="false">IF(AND($B63&lt;Input!$C$31,$B63&lt;Input!$G$31),Input!$G$44,0)</f>
        <v>0</v>
      </c>
      <c r="E63" s="78" t="n">
        <f aca="true">IF(AND($B63&gt;Input!$G$31,$B63&lt;Input!$G$25),PMT(Input!$G$43/(100*12),(OFFSET($A$4,MATCH(Input!$G$25,$B$4:$B$1004,1),0,1,1)-OFFSET($A$4,MATCH(Input!$G$31,$B$4:$B$620,1),0,1,1)),$H$4,0,1),0)</f>
        <v>0</v>
      </c>
      <c r="F63" s="78" t="n">
        <f aca="false">($F62+$D63+$E63)*(1+Input!$G$43/(100*12))</f>
        <v>0</v>
      </c>
    </row>
    <row r="64" customFormat="false" ht="12.8" hidden="false" customHeight="false" outlineLevel="0" collapsed="false">
      <c r="A64" s="76" t="n">
        <v>60</v>
      </c>
      <c r="B64" s="77" t="n">
        <f aca="false">EOMONTH(Input!$C$7,A64)</f>
        <v>44742</v>
      </c>
      <c r="D64" s="78" t="n">
        <f aca="false">IF(AND($B64&lt;Input!$C$31,$B64&lt;Input!$G$31),Input!$G$44,0)</f>
        <v>0</v>
      </c>
      <c r="E64" s="78" t="n">
        <f aca="true">IF(AND($B64&gt;Input!$G$31,$B64&lt;Input!$G$25),PMT(Input!$G$43/(100*12),(OFFSET($A$4,MATCH(Input!$G$25,$B$4:$B$1004,1),0,1,1)-OFFSET($A$4,MATCH(Input!$G$31,$B$4:$B$620,1),0,1,1)),$H$4,0,1),0)</f>
        <v>0</v>
      </c>
      <c r="F64" s="78" t="n">
        <f aca="false">($F63+$D64+$E64)*(1+Input!$G$43/(100*12))</f>
        <v>0</v>
      </c>
    </row>
    <row r="65" customFormat="false" ht="12.8" hidden="false" customHeight="false" outlineLevel="0" collapsed="false">
      <c r="A65" s="76" t="n">
        <v>61</v>
      </c>
      <c r="B65" s="77" t="n">
        <f aca="false">EOMONTH(Input!$C$7,A65)</f>
        <v>44773</v>
      </c>
      <c r="D65" s="78" t="n">
        <f aca="false">IF(AND($B65&lt;Input!$C$31,$B65&lt;Input!$G$31),Input!$G$44,0)</f>
        <v>0</v>
      </c>
      <c r="E65" s="78" t="n">
        <f aca="true">IF(AND($B65&gt;Input!$G$31,$B65&lt;Input!$G$25),PMT(Input!$G$43/(100*12),(OFFSET($A$4,MATCH(Input!$G$25,$B$4:$B$1004,1),0,1,1)-OFFSET($A$4,MATCH(Input!$G$31,$B$4:$B$620,1),0,1,1)),$H$4,0,1),0)</f>
        <v>0</v>
      </c>
      <c r="F65" s="78" t="n">
        <f aca="false">($F64+$D65+$E65)*(1+Input!$G$43/(100*12))</f>
        <v>0</v>
      </c>
    </row>
    <row r="66" customFormat="false" ht="12.8" hidden="false" customHeight="false" outlineLevel="0" collapsed="false">
      <c r="A66" s="76" t="n">
        <v>62</v>
      </c>
      <c r="B66" s="77" t="n">
        <f aca="false">EOMONTH(Input!$C$7,A66)</f>
        <v>44804</v>
      </c>
      <c r="D66" s="78" t="n">
        <f aca="false">IF(AND($B66&lt;Input!$C$31,$B66&lt;Input!$G$31),Input!$G$44,0)</f>
        <v>0</v>
      </c>
      <c r="E66" s="78" t="n">
        <f aca="true">IF(AND($B66&gt;Input!$G$31,$B66&lt;Input!$G$25),PMT(Input!$G$43/(100*12),(OFFSET($A$4,MATCH(Input!$G$25,$B$4:$B$1004,1),0,1,1)-OFFSET($A$4,MATCH(Input!$G$31,$B$4:$B$620,1),0,1,1)),$H$4,0,1),0)</f>
        <v>0</v>
      </c>
      <c r="F66" s="78" t="n">
        <f aca="false">($F65+$D66+$E66)*(1+Input!$G$43/(100*12))</f>
        <v>0</v>
      </c>
    </row>
    <row r="67" customFormat="false" ht="12.8" hidden="false" customHeight="false" outlineLevel="0" collapsed="false">
      <c r="A67" s="76" t="n">
        <v>63</v>
      </c>
      <c r="B67" s="77" t="n">
        <f aca="false">EOMONTH(Input!$C$7,A67)</f>
        <v>44834</v>
      </c>
      <c r="D67" s="78" t="n">
        <f aca="false">IF(AND($B67&lt;Input!$C$31,$B67&lt;Input!$G$31),Input!$G$44,0)</f>
        <v>0</v>
      </c>
      <c r="E67" s="78" t="n">
        <f aca="true">IF(AND($B67&gt;Input!$G$31,$B67&lt;Input!$G$25),PMT(Input!$G$43/(100*12),(OFFSET($A$4,MATCH(Input!$G$25,$B$4:$B$1004,1),0,1,1)-OFFSET($A$4,MATCH(Input!$G$31,$B$4:$B$620,1),0,1,1)),$H$4,0,1),0)</f>
        <v>0</v>
      </c>
      <c r="F67" s="78" t="n">
        <f aca="false">($F66+$D67+$E67)*(1+Input!$G$43/(100*12))</f>
        <v>0</v>
      </c>
    </row>
    <row r="68" customFormat="false" ht="12.8" hidden="false" customHeight="false" outlineLevel="0" collapsed="false">
      <c r="A68" s="76" t="n">
        <v>64</v>
      </c>
      <c r="B68" s="77" t="n">
        <f aca="false">EOMONTH(Input!$C$7,A68)</f>
        <v>44865</v>
      </c>
      <c r="D68" s="78" t="n">
        <f aca="false">IF(AND($B68&lt;Input!$C$31,$B68&lt;Input!$G$31),Input!$G$44,0)</f>
        <v>0</v>
      </c>
      <c r="E68" s="78" t="n">
        <f aca="true">IF(AND($B68&gt;Input!$G$31,$B68&lt;Input!$G$25),PMT(Input!$G$43/(100*12),(OFFSET($A$4,MATCH(Input!$G$25,$B$4:$B$1004,1),0,1,1)-OFFSET($A$4,MATCH(Input!$G$31,$B$4:$B$620,1),0,1,1)),$H$4,0,1),0)</f>
        <v>0</v>
      </c>
      <c r="F68" s="78" t="n">
        <f aca="false">($F67+$D68+$E68)*(1+Input!$G$43/(100*12))</f>
        <v>0</v>
      </c>
    </row>
    <row r="69" customFormat="false" ht="12.8" hidden="false" customHeight="false" outlineLevel="0" collapsed="false">
      <c r="A69" s="76" t="n">
        <v>65</v>
      </c>
      <c r="B69" s="77" t="n">
        <f aca="false">EOMONTH(Input!$C$7,A69)</f>
        <v>44895</v>
      </c>
      <c r="D69" s="78" t="n">
        <f aca="false">IF(AND($B69&lt;Input!$C$31,$B69&lt;Input!$G$31),Input!$G$44,0)</f>
        <v>0</v>
      </c>
      <c r="E69" s="78" t="n">
        <f aca="true">IF(AND($B69&gt;Input!$G$31,$B69&lt;Input!$G$25),PMT(Input!$G$43/(100*12),(OFFSET($A$4,MATCH(Input!$G$25,$B$4:$B$1004,1),0,1,1)-OFFSET($A$4,MATCH(Input!$G$31,$B$4:$B$620,1),0,1,1)),$H$4,0,1),0)</f>
        <v>0</v>
      </c>
      <c r="F69" s="78" t="n">
        <f aca="false">($F68+$D69+$E69)*(1+Input!$G$43/(100*12))</f>
        <v>0</v>
      </c>
    </row>
    <row r="70" customFormat="false" ht="12.8" hidden="false" customHeight="false" outlineLevel="0" collapsed="false">
      <c r="A70" s="76" t="n">
        <v>66</v>
      </c>
      <c r="B70" s="77" t="n">
        <f aca="false">EOMONTH(Input!$C$7,A70)</f>
        <v>44926</v>
      </c>
      <c r="D70" s="78" t="n">
        <f aca="false">IF(AND($B70&lt;Input!$C$31,$B70&lt;Input!$G$31),Input!$G$44,0)</f>
        <v>0</v>
      </c>
      <c r="E70" s="78" t="n">
        <f aca="true">IF(AND($B70&gt;Input!$G$31,$B70&lt;Input!$G$25),PMT(Input!$G$43/(100*12),(OFFSET($A$4,MATCH(Input!$G$25,$B$4:$B$1004,1),0,1,1)-OFFSET($A$4,MATCH(Input!$G$31,$B$4:$B$620,1),0,1,1)),$H$4,0,1),0)</f>
        <v>0</v>
      </c>
      <c r="F70" s="78" t="n">
        <f aca="false">($F69+$D70+$E70)*(1+Input!$G$43/(100*12))</f>
        <v>0</v>
      </c>
    </row>
    <row r="71" customFormat="false" ht="12.8" hidden="false" customHeight="false" outlineLevel="0" collapsed="false">
      <c r="A71" s="76" t="n">
        <v>67</v>
      </c>
      <c r="B71" s="77" t="n">
        <f aca="false">EOMONTH(Input!$C$7,A71)</f>
        <v>44957</v>
      </c>
      <c r="D71" s="78" t="n">
        <f aca="false">IF(AND($B71&lt;Input!$C$31,$B71&lt;Input!$G$31),Input!$G$44,0)</f>
        <v>0</v>
      </c>
      <c r="E71" s="78" t="n">
        <f aca="true">IF(AND($B71&gt;Input!$G$31,$B71&lt;Input!$G$25),PMT(Input!$G$43/(100*12),(OFFSET($A$4,MATCH(Input!$G$25,$B$4:$B$1004,1),0,1,1)-OFFSET($A$4,MATCH(Input!$G$31,$B$4:$B$620,1),0,1,1)),$H$4,0,1),0)</f>
        <v>0</v>
      </c>
      <c r="F71" s="78" t="n">
        <f aca="false">($F70+$D71+$E71)*(1+Input!$G$43/(100*12))</f>
        <v>0</v>
      </c>
    </row>
    <row r="72" customFormat="false" ht="12.8" hidden="false" customHeight="false" outlineLevel="0" collapsed="false">
      <c r="A72" s="76" t="n">
        <v>68</v>
      </c>
      <c r="B72" s="77" t="n">
        <f aca="false">EOMONTH(Input!$C$7,A72)</f>
        <v>44985</v>
      </c>
      <c r="D72" s="78" t="n">
        <f aca="false">IF(AND($B72&lt;Input!$C$31,$B72&lt;Input!$G$31),Input!$G$44,0)</f>
        <v>0</v>
      </c>
      <c r="E72" s="78" t="n">
        <f aca="true">IF(AND($B72&gt;Input!$G$31,$B72&lt;Input!$G$25),PMT(Input!$G$43/(100*12),(OFFSET($A$4,MATCH(Input!$G$25,$B$4:$B$1004,1),0,1,1)-OFFSET($A$4,MATCH(Input!$G$31,$B$4:$B$620,1),0,1,1)),$H$4,0,1),0)</f>
        <v>0</v>
      </c>
      <c r="F72" s="78" t="n">
        <f aca="false">($F71+$D72+$E72)*(1+Input!$G$43/(100*12))</f>
        <v>0</v>
      </c>
    </row>
    <row r="73" customFormat="false" ht="12.8" hidden="false" customHeight="false" outlineLevel="0" collapsed="false">
      <c r="A73" s="76" t="n">
        <v>69</v>
      </c>
      <c r="B73" s="77" t="n">
        <f aca="false">EOMONTH(Input!$C$7,A73)</f>
        <v>45016</v>
      </c>
      <c r="D73" s="78" t="n">
        <f aca="false">IF(AND($B73&lt;Input!$C$31,$B73&lt;Input!$G$31),Input!$G$44,0)</f>
        <v>0</v>
      </c>
      <c r="E73" s="78" t="n">
        <f aca="true">IF(AND($B73&gt;Input!$G$31,$B73&lt;Input!$G$25),PMT(Input!$G$43/(100*12),(OFFSET($A$4,MATCH(Input!$G$25,$B$4:$B$1004,1),0,1,1)-OFFSET($A$4,MATCH(Input!$G$31,$B$4:$B$620,1),0,1,1)),$H$4,0,1),0)</f>
        <v>0</v>
      </c>
      <c r="F73" s="78" t="n">
        <f aca="false">($F72+$D73+$E73)*(1+Input!$G$43/(100*12))</f>
        <v>0</v>
      </c>
    </row>
    <row r="74" customFormat="false" ht="12.8" hidden="false" customHeight="false" outlineLevel="0" collapsed="false">
      <c r="A74" s="76" t="n">
        <v>70</v>
      </c>
      <c r="B74" s="77" t="n">
        <f aca="false">EOMONTH(Input!$C$7,A74)</f>
        <v>45046</v>
      </c>
      <c r="D74" s="78" t="n">
        <f aca="false">IF(AND($B74&lt;Input!$C$31,$B74&lt;Input!$G$31),Input!$G$44,0)</f>
        <v>0</v>
      </c>
      <c r="E74" s="78" t="n">
        <f aca="true">IF(AND($B74&gt;Input!$G$31,$B74&lt;Input!$G$25),PMT(Input!$G$43/(100*12),(OFFSET($A$4,MATCH(Input!$G$25,$B$4:$B$1004,1),0,1,1)-OFFSET($A$4,MATCH(Input!$G$31,$B$4:$B$620,1),0,1,1)),$H$4,0,1),0)</f>
        <v>0</v>
      </c>
      <c r="F74" s="78" t="n">
        <f aca="false">($F73+$D74+$E74)*(1+Input!$G$43/(100*12))</f>
        <v>0</v>
      </c>
    </row>
    <row r="75" customFormat="false" ht="12.8" hidden="false" customHeight="false" outlineLevel="0" collapsed="false">
      <c r="A75" s="76" t="n">
        <v>71</v>
      </c>
      <c r="B75" s="77" t="n">
        <f aca="false">EOMONTH(Input!$C$7,A75)</f>
        <v>45077</v>
      </c>
      <c r="D75" s="78" t="n">
        <f aca="false">IF(AND($B75&lt;Input!$C$31,$B75&lt;Input!$G$31),Input!$G$44,0)</f>
        <v>0</v>
      </c>
      <c r="E75" s="78" t="n">
        <f aca="true">IF(AND($B75&gt;Input!$G$31,$B75&lt;Input!$G$25),PMT(Input!$G$43/(100*12),(OFFSET($A$4,MATCH(Input!$G$25,$B$4:$B$1004,1),0,1,1)-OFFSET($A$4,MATCH(Input!$G$31,$B$4:$B$620,1),0,1,1)),$H$4,0,1),0)</f>
        <v>0</v>
      </c>
      <c r="F75" s="78" t="n">
        <f aca="false">($F74+$D75+$E75)*(1+Input!$G$43/(100*12))</f>
        <v>0</v>
      </c>
    </row>
    <row r="76" customFormat="false" ht="12.8" hidden="false" customHeight="false" outlineLevel="0" collapsed="false">
      <c r="A76" s="76" t="n">
        <v>72</v>
      </c>
      <c r="B76" s="77" t="n">
        <f aca="false">EOMONTH(Input!$C$7,A76)</f>
        <v>45107</v>
      </c>
      <c r="D76" s="78" t="n">
        <f aca="false">IF(AND($B76&lt;Input!$C$31,$B76&lt;Input!$G$31),Input!$G$44,0)</f>
        <v>0</v>
      </c>
      <c r="E76" s="78" t="n">
        <f aca="true">IF(AND($B76&gt;Input!$G$31,$B76&lt;Input!$G$25),PMT(Input!$G$43/(100*12),(OFFSET($A$4,MATCH(Input!$G$25,$B$4:$B$1004,1),0,1,1)-OFFSET($A$4,MATCH(Input!$G$31,$B$4:$B$620,1),0,1,1)),$H$4,0,1),0)</f>
        <v>0</v>
      </c>
      <c r="F76" s="78" t="n">
        <f aca="false">($F75+$D76+$E76)*(1+Input!$G$43/(100*12))</f>
        <v>0</v>
      </c>
    </row>
    <row r="77" customFormat="false" ht="12.8" hidden="false" customHeight="false" outlineLevel="0" collapsed="false">
      <c r="A77" s="76" t="n">
        <v>73</v>
      </c>
      <c r="B77" s="77" t="n">
        <f aca="false">EOMONTH(Input!$C$7,A77)</f>
        <v>45138</v>
      </c>
      <c r="D77" s="78" t="n">
        <f aca="false">IF(AND($B77&lt;Input!$C$31,$B77&lt;Input!$G$31),Input!$G$44,0)</f>
        <v>0</v>
      </c>
      <c r="E77" s="78" t="n">
        <f aca="true">IF(AND($B77&gt;Input!$G$31,$B77&lt;Input!$G$25),PMT(Input!$G$43/(100*12),(OFFSET($A$4,MATCH(Input!$G$25,$B$4:$B$1004,1),0,1,1)-OFFSET($A$4,MATCH(Input!$G$31,$B$4:$B$620,1),0,1,1)),$H$4,0,1),0)</f>
        <v>0</v>
      </c>
      <c r="F77" s="78" t="n">
        <f aca="false">($F76+$D77+$E77)*(1+Input!$G$43/(100*12))</f>
        <v>0</v>
      </c>
    </row>
    <row r="78" customFormat="false" ht="12.8" hidden="false" customHeight="false" outlineLevel="0" collapsed="false">
      <c r="A78" s="76" t="n">
        <v>74</v>
      </c>
      <c r="B78" s="77" t="n">
        <f aca="false">EOMONTH(Input!$C$7,A78)</f>
        <v>45169</v>
      </c>
      <c r="D78" s="78" t="n">
        <f aca="false">IF(AND($B78&lt;Input!$C$31,$B78&lt;Input!$G$31),Input!$G$44,0)</f>
        <v>0</v>
      </c>
      <c r="E78" s="78" t="n">
        <f aca="true">IF(AND($B78&gt;Input!$G$31,$B78&lt;Input!$G$25),PMT(Input!$G$43/(100*12),(OFFSET($A$4,MATCH(Input!$G$25,$B$4:$B$1004,1),0,1,1)-OFFSET($A$4,MATCH(Input!$G$31,$B$4:$B$620,1),0,1,1)),$H$4,0,1),0)</f>
        <v>0</v>
      </c>
      <c r="F78" s="78" t="n">
        <f aca="false">($F77+$D78+$E78)*(1+Input!$G$43/(100*12))</f>
        <v>0</v>
      </c>
    </row>
    <row r="79" customFormat="false" ht="12.8" hidden="false" customHeight="false" outlineLevel="0" collapsed="false">
      <c r="A79" s="76" t="n">
        <v>75</v>
      </c>
      <c r="B79" s="77" t="n">
        <f aca="false">EOMONTH(Input!$C$7,A79)</f>
        <v>45199</v>
      </c>
      <c r="D79" s="78" t="n">
        <f aca="false">IF(AND($B79&lt;Input!$C$31,$B79&lt;Input!$G$31),Input!$G$44,0)</f>
        <v>0</v>
      </c>
      <c r="E79" s="78" t="n">
        <f aca="true">IF(AND($B79&gt;Input!$G$31,$B79&lt;Input!$G$25),PMT(Input!$G$43/(100*12),(OFFSET($A$4,MATCH(Input!$G$25,$B$4:$B$1004,1),0,1,1)-OFFSET($A$4,MATCH(Input!$G$31,$B$4:$B$620,1),0,1,1)),$H$4,0,1),0)</f>
        <v>0</v>
      </c>
      <c r="F79" s="78" t="n">
        <f aca="false">($F78+$D79+$E79)*(1+Input!$G$43/(100*12))</f>
        <v>0</v>
      </c>
    </row>
    <row r="80" customFormat="false" ht="12.8" hidden="false" customHeight="false" outlineLevel="0" collapsed="false">
      <c r="A80" s="76" t="n">
        <v>76</v>
      </c>
      <c r="B80" s="77" t="n">
        <f aca="false">EOMONTH(Input!$C$7,A80)</f>
        <v>45230</v>
      </c>
      <c r="D80" s="78" t="n">
        <f aca="false">IF(AND($B80&lt;Input!$C$31,$B80&lt;Input!$G$31),Input!$G$44,0)</f>
        <v>0</v>
      </c>
      <c r="E80" s="78" t="n">
        <f aca="true">IF(AND($B80&gt;Input!$G$31,$B80&lt;Input!$G$25),PMT(Input!$G$43/(100*12),(OFFSET($A$4,MATCH(Input!$G$25,$B$4:$B$1004,1),0,1,1)-OFFSET($A$4,MATCH(Input!$G$31,$B$4:$B$620,1),0,1,1)),$H$4,0,1),0)</f>
        <v>0</v>
      </c>
      <c r="F80" s="78" t="n">
        <f aca="false">($F79+$D80+$E80)*(1+Input!$G$43/(100*12))</f>
        <v>0</v>
      </c>
    </row>
    <row r="81" customFormat="false" ht="12.8" hidden="false" customHeight="false" outlineLevel="0" collapsed="false">
      <c r="A81" s="76" t="n">
        <v>77</v>
      </c>
      <c r="B81" s="77" t="n">
        <f aca="false">EOMONTH(Input!$C$7,A81)</f>
        <v>45260</v>
      </c>
      <c r="D81" s="78" t="n">
        <f aca="false">IF(AND($B81&lt;Input!$C$31,$B81&lt;Input!$G$31),Input!$G$44,0)</f>
        <v>0</v>
      </c>
      <c r="E81" s="78" t="n">
        <f aca="true">IF(AND($B81&gt;Input!$G$31,$B81&lt;Input!$G$25),PMT(Input!$G$43/(100*12),(OFFSET($A$4,MATCH(Input!$G$25,$B$4:$B$1004,1),0,1,1)-OFFSET($A$4,MATCH(Input!$G$31,$B$4:$B$620,1),0,1,1)),$H$4,0,1),0)</f>
        <v>0</v>
      </c>
      <c r="F81" s="78" t="n">
        <f aca="false">($F80+$D81+$E81)*(1+Input!$G$43/(100*12))</f>
        <v>0</v>
      </c>
    </row>
    <row r="82" customFormat="false" ht="12.8" hidden="false" customHeight="false" outlineLevel="0" collapsed="false">
      <c r="A82" s="76" t="n">
        <v>78</v>
      </c>
      <c r="B82" s="77" t="n">
        <f aca="false">EOMONTH(Input!$C$7,A82)</f>
        <v>45291</v>
      </c>
      <c r="D82" s="78" t="n">
        <f aca="false">IF(AND($B82&lt;Input!$C$31,$B82&lt;Input!$G$31),Input!$G$44,0)</f>
        <v>0</v>
      </c>
      <c r="E82" s="78" t="n">
        <f aca="true">IF(AND($B82&gt;Input!$G$31,$B82&lt;Input!$G$25),PMT(Input!$G$43/(100*12),(OFFSET($A$4,MATCH(Input!$G$25,$B$4:$B$1004,1),0,1,1)-OFFSET($A$4,MATCH(Input!$G$31,$B$4:$B$620,1),0,1,1)),$H$4,0,1),0)</f>
        <v>0</v>
      </c>
      <c r="F82" s="78" t="n">
        <f aca="false">($F81+$D82+$E82)*(1+Input!$G$43/(100*12))</f>
        <v>0</v>
      </c>
    </row>
    <row r="83" customFormat="false" ht="12.8" hidden="false" customHeight="false" outlineLevel="0" collapsed="false">
      <c r="A83" s="76" t="n">
        <v>79</v>
      </c>
      <c r="B83" s="77" t="n">
        <f aca="false">EOMONTH(Input!$C$7,A83)</f>
        <v>45322</v>
      </c>
      <c r="D83" s="78" t="n">
        <f aca="false">IF(AND($B83&lt;Input!$C$31,$B83&lt;Input!$G$31),Input!$G$44,0)</f>
        <v>0</v>
      </c>
      <c r="E83" s="78" t="n">
        <f aca="true">IF(AND($B83&gt;Input!$G$31,$B83&lt;Input!$G$25),PMT(Input!$G$43/(100*12),(OFFSET($A$4,MATCH(Input!$G$25,$B$4:$B$1004,1),0,1,1)-OFFSET($A$4,MATCH(Input!$G$31,$B$4:$B$620,1),0,1,1)),$H$4,0,1),0)</f>
        <v>0</v>
      </c>
      <c r="F83" s="78" t="n">
        <f aca="false">($F82+$D83+$E83)*(1+Input!$G$43/(100*12))</f>
        <v>0</v>
      </c>
    </row>
    <row r="84" customFormat="false" ht="12.8" hidden="false" customHeight="false" outlineLevel="0" collapsed="false">
      <c r="A84" s="76" t="n">
        <v>80</v>
      </c>
      <c r="B84" s="77" t="n">
        <f aca="false">EOMONTH(Input!$C$7,A84)</f>
        <v>45351</v>
      </c>
      <c r="D84" s="78" t="n">
        <f aca="false">IF(AND($B84&lt;Input!$C$31,$B84&lt;Input!$G$31),Input!$G$44,0)</f>
        <v>0</v>
      </c>
      <c r="E84" s="78" t="n">
        <f aca="true">IF(AND($B84&gt;Input!$G$31,$B84&lt;Input!$G$25),PMT(Input!$G$43/(100*12),(OFFSET($A$4,MATCH(Input!$G$25,$B$4:$B$1004,1),0,1,1)-OFFSET($A$4,MATCH(Input!$G$31,$B$4:$B$620,1),0,1,1)),$H$4,0,1),0)</f>
        <v>0</v>
      </c>
      <c r="F84" s="78" t="n">
        <f aca="false">($F83+$D84+$E84)*(1+Input!$G$43/(100*12))</f>
        <v>0</v>
      </c>
    </row>
    <row r="85" customFormat="false" ht="12.8" hidden="false" customHeight="false" outlineLevel="0" collapsed="false">
      <c r="A85" s="76" t="n">
        <v>81</v>
      </c>
      <c r="B85" s="77" t="n">
        <f aca="false">EOMONTH(Input!$C$7,A85)</f>
        <v>45382</v>
      </c>
      <c r="D85" s="78" t="n">
        <f aca="false">IF(AND($B85&lt;Input!$C$31,$B85&lt;Input!$G$31),Input!$G$44,0)</f>
        <v>0</v>
      </c>
      <c r="E85" s="78" t="n">
        <f aca="true">IF(AND($B85&gt;Input!$G$31,$B85&lt;Input!$G$25),PMT(Input!$G$43/(100*12),(OFFSET($A$4,MATCH(Input!$G$25,$B$4:$B$1004,1),0,1,1)-OFFSET($A$4,MATCH(Input!$G$31,$B$4:$B$620,1),0,1,1)),$H$4,0,1),0)</f>
        <v>0</v>
      </c>
      <c r="F85" s="78" t="n">
        <f aca="false">($F84+$D85+$E85)*(1+Input!$G$43/(100*12))</f>
        <v>0</v>
      </c>
    </row>
    <row r="86" customFormat="false" ht="12.8" hidden="false" customHeight="false" outlineLevel="0" collapsed="false">
      <c r="A86" s="76" t="n">
        <v>82</v>
      </c>
      <c r="B86" s="77" t="n">
        <f aca="false">EOMONTH(Input!$C$7,A86)</f>
        <v>45412</v>
      </c>
      <c r="D86" s="78" t="n">
        <f aca="false">IF(AND($B86&lt;Input!$C$31,$B86&lt;Input!$G$31),Input!$G$44,0)</f>
        <v>0</v>
      </c>
      <c r="E86" s="78" t="n">
        <f aca="true">IF(AND($B86&gt;Input!$G$31,$B86&lt;Input!$G$25),PMT(Input!$G$43/(100*12),(OFFSET($A$4,MATCH(Input!$G$25,$B$4:$B$1004,1),0,1,1)-OFFSET($A$4,MATCH(Input!$G$31,$B$4:$B$620,1),0,1,1)),$H$4,0,1),0)</f>
        <v>0</v>
      </c>
      <c r="F86" s="78" t="n">
        <f aca="false">($F85+$D86+$E86)*(1+Input!$G$43/(100*12))</f>
        <v>0</v>
      </c>
    </row>
    <row r="87" customFormat="false" ht="12.8" hidden="false" customHeight="false" outlineLevel="0" collapsed="false">
      <c r="A87" s="76" t="n">
        <v>83</v>
      </c>
      <c r="B87" s="77" t="n">
        <f aca="false">EOMONTH(Input!$C$7,A87)</f>
        <v>45443</v>
      </c>
      <c r="D87" s="78" t="n">
        <f aca="false">IF(AND($B87&lt;Input!$C$31,$B87&lt;Input!$G$31),Input!$G$44,0)</f>
        <v>0</v>
      </c>
      <c r="E87" s="78" t="n">
        <f aca="true">IF(AND($B87&gt;Input!$G$31,$B87&lt;Input!$G$25),PMT(Input!$G$43/(100*12),(OFFSET($A$4,MATCH(Input!$G$25,$B$4:$B$1004,1),0,1,1)-OFFSET($A$4,MATCH(Input!$G$31,$B$4:$B$620,1),0,1,1)),$H$4,0,1),0)</f>
        <v>0</v>
      </c>
      <c r="F87" s="78" t="n">
        <f aca="false">($F86+$D87+$E87)*(1+Input!$G$43/(100*12))</f>
        <v>0</v>
      </c>
    </row>
    <row r="88" customFormat="false" ht="12.8" hidden="false" customHeight="false" outlineLevel="0" collapsed="false">
      <c r="A88" s="76" t="n">
        <v>84</v>
      </c>
      <c r="B88" s="77" t="n">
        <f aca="false">EOMONTH(Input!$C$7,A88)</f>
        <v>45473</v>
      </c>
      <c r="D88" s="78" t="n">
        <f aca="false">IF(AND($B88&lt;Input!$C$31,$B88&lt;Input!$G$31),Input!$G$44,0)</f>
        <v>0</v>
      </c>
      <c r="E88" s="78" t="n">
        <f aca="true">IF(AND($B88&gt;Input!$G$31,$B88&lt;Input!$G$25),PMT(Input!$G$43/(100*12),(OFFSET($A$4,MATCH(Input!$G$25,$B$4:$B$1004,1),0,1,1)-OFFSET($A$4,MATCH(Input!$G$31,$B$4:$B$620,1),0,1,1)),$H$4,0,1),0)</f>
        <v>0</v>
      </c>
      <c r="F88" s="78" t="n">
        <f aca="false">($F87+$D88+$E88)*(1+Input!$G$43/(100*12))</f>
        <v>0</v>
      </c>
    </row>
    <row r="89" customFormat="false" ht="12.8" hidden="false" customHeight="false" outlineLevel="0" collapsed="false">
      <c r="A89" s="76" t="n">
        <v>85</v>
      </c>
      <c r="B89" s="77" t="n">
        <f aca="false">EOMONTH(Input!$C$7,A89)</f>
        <v>45504</v>
      </c>
      <c r="D89" s="78" t="n">
        <f aca="false">IF(AND($B89&lt;Input!$C$31,$B89&lt;Input!$G$31),Input!$G$44,0)</f>
        <v>0</v>
      </c>
      <c r="E89" s="78" t="n">
        <f aca="true">IF(AND($B89&gt;Input!$G$31,$B89&lt;Input!$G$25),PMT(Input!$G$43/(100*12),(OFFSET($A$4,MATCH(Input!$G$25,$B$4:$B$1004,1),0,1,1)-OFFSET($A$4,MATCH(Input!$G$31,$B$4:$B$620,1),0,1,1)),$H$4,0,1),0)</f>
        <v>0</v>
      </c>
      <c r="F89" s="78" t="n">
        <f aca="false">($F88+$D89+$E89)*(1+Input!$G$43/(100*12))</f>
        <v>0</v>
      </c>
    </row>
    <row r="90" customFormat="false" ht="12.8" hidden="false" customHeight="false" outlineLevel="0" collapsed="false">
      <c r="A90" s="76" t="n">
        <v>86</v>
      </c>
      <c r="B90" s="77" t="n">
        <f aca="false">EOMONTH(Input!$C$7,A90)</f>
        <v>45535</v>
      </c>
      <c r="D90" s="78" t="n">
        <f aca="false">IF(AND($B90&lt;Input!$C$31,$B90&lt;Input!$G$31),Input!$G$44,0)</f>
        <v>0</v>
      </c>
      <c r="E90" s="78" t="n">
        <f aca="true">IF(AND($B90&gt;Input!$G$31,$B90&lt;Input!$G$25),PMT(Input!$G$43/(100*12),(OFFSET($A$4,MATCH(Input!$G$25,$B$4:$B$1004,1),0,1,1)-OFFSET($A$4,MATCH(Input!$G$31,$B$4:$B$620,1),0,1,1)),$H$4,0,1),0)</f>
        <v>0</v>
      </c>
      <c r="F90" s="78" t="n">
        <f aca="false">($F89+$D90+$E90)*(1+Input!$G$43/(100*12))</f>
        <v>0</v>
      </c>
    </row>
    <row r="91" customFormat="false" ht="12.8" hidden="false" customHeight="false" outlineLevel="0" collapsed="false">
      <c r="A91" s="76" t="n">
        <v>87</v>
      </c>
      <c r="B91" s="77" t="n">
        <f aca="false">EOMONTH(Input!$C$7,A91)</f>
        <v>45565</v>
      </c>
      <c r="D91" s="78" t="n">
        <f aca="false">IF(AND($B91&lt;Input!$C$31,$B91&lt;Input!$G$31),Input!$G$44,0)</f>
        <v>0</v>
      </c>
      <c r="E91" s="78" t="n">
        <f aca="true">IF(AND($B91&gt;Input!$G$31,$B91&lt;Input!$G$25),PMT(Input!$G$43/(100*12),(OFFSET($A$4,MATCH(Input!$G$25,$B$4:$B$1004,1),0,1,1)-OFFSET($A$4,MATCH(Input!$G$31,$B$4:$B$620,1),0,1,1)),$H$4,0,1),0)</f>
        <v>0</v>
      </c>
      <c r="F91" s="78" t="n">
        <f aca="false">($F90+$D91+$E91)*(1+Input!$G$43/(100*12))</f>
        <v>0</v>
      </c>
    </row>
    <row r="92" customFormat="false" ht="12.8" hidden="false" customHeight="false" outlineLevel="0" collapsed="false">
      <c r="A92" s="76" t="n">
        <v>88</v>
      </c>
      <c r="B92" s="77" t="n">
        <f aca="false">EOMONTH(Input!$C$7,A92)</f>
        <v>45596</v>
      </c>
      <c r="D92" s="78" t="n">
        <f aca="false">IF(AND($B92&lt;Input!$C$31,$B92&lt;Input!$G$31),Input!$G$44,0)</f>
        <v>0</v>
      </c>
      <c r="E92" s="78" t="n">
        <f aca="true">IF(AND($B92&gt;Input!$G$31,$B92&lt;Input!$G$25),PMT(Input!$G$43/(100*12),(OFFSET($A$4,MATCH(Input!$G$25,$B$4:$B$1004,1),0,1,1)-OFFSET($A$4,MATCH(Input!$G$31,$B$4:$B$620,1),0,1,1)),$H$4,0,1),0)</f>
        <v>0</v>
      </c>
      <c r="F92" s="78" t="n">
        <f aca="false">($F91+$D92+$E92)*(1+Input!$G$43/(100*12))</f>
        <v>0</v>
      </c>
    </row>
    <row r="93" customFormat="false" ht="12.8" hidden="false" customHeight="false" outlineLevel="0" collapsed="false">
      <c r="A93" s="76" t="n">
        <v>89</v>
      </c>
      <c r="B93" s="77" t="n">
        <f aca="false">EOMONTH(Input!$C$7,A93)</f>
        <v>45626</v>
      </c>
      <c r="D93" s="78" t="n">
        <f aca="false">IF(AND($B93&lt;Input!$C$31,$B93&lt;Input!$G$31),Input!$G$44,0)</f>
        <v>0</v>
      </c>
      <c r="E93" s="78" t="n">
        <f aca="true">IF(AND($B93&gt;Input!$G$31,$B93&lt;Input!$G$25),PMT(Input!$G$43/(100*12),(OFFSET($A$4,MATCH(Input!$G$25,$B$4:$B$1004,1),0,1,1)-OFFSET($A$4,MATCH(Input!$G$31,$B$4:$B$620,1),0,1,1)),$H$4,0,1),0)</f>
        <v>0</v>
      </c>
      <c r="F93" s="78" t="n">
        <f aca="false">($F92+$D93+$E93)*(1+Input!$G$43/(100*12))</f>
        <v>0</v>
      </c>
    </row>
    <row r="94" customFormat="false" ht="12.8" hidden="false" customHeight="false" outlineLevel="0" collapsed="false">
      <c r="A94" s="76" t="n">
        <v>90</v>
      </c>
      <c r="B94" s="77" t="n">
        <f aca="false">EOMONTH(Input!$C$7,A94)</f>
        <v>45657</v>
      </c>
      <c r="D94" s="78" t="n">
        <f aca="false">IF(AND($B94&lt;Input!$C$31,$B94&lt;Input!$G$31),Input!$G$44,0)</f>
        <v>0</v>
      </c>
      <c r="E94" s="78" t="n">
        <f aca="true">IF(AND($B94&gt;Input!$G$31,$B94&lt;Input!$G$25),PMT(Input!$G$43/(100*12),(OFFSET($A$4,MATCH(Input!$G$25,$B$4:$B$1004,1),0,1,1)-OFFSET($A$4,MATCH(Input!$G$31,$B$4:$B$620,1),0,1,1)),$H$4,0,1),0)</f>
        <v>0</v>
      </c>
      <c r="F94" s="78" t="n">
        <f aca="false">($F93+$D94+$E94)*(1+Input!$G$43/(100*12))</f>
        <v>0</v>
      </c>
    </row>
    <row r="95" customFormat="false" ht="12.8" hidden="false" customHeight="false" outlineLevel="0" collapsed="false">
      <c r="A95" s="76" t="n">
        <v>91</v>
      </c>
      <c r="B95" s="77" t="n">
        <f aca="false">EOMONTH(Input!$C$7,A95)</f>
        <v>45688</v>
      </c>
      <c r="D95" s="78" t="n">
        <f aca="false">IF(AND($B95&lt;Input!$C$31,$B95&lt;Input!$G$31),Input!$G$44,0)</f>
        <v>0</v>
      </c>
      <c r="E95" s="78" t="n">
        <f aca="true">IF(AND($B95&gt;Input!$G$31,$B95&lt;Input!$G$25),PMT(Input!$G$43/(100*12),(OFFSET($A$4,MATCH(Input!$G$25,$B$4:$B$1004,1),0,1,1)-OFFSET($A$4,MATCH(Input!$G$31,$B$4:$B$620,1),0,1,1)),$H$4,0,1),0)</f>
        <v>0</v>
      </c>
      <c r="F95" s="78" t="n">
        <f aca="false">($F94+$D95+$E95)*(1+Input!$G$43/(100*12))</f>
        <v>0</v>
      </c>
    </row>
    <row r="96" customFormat="false" ht="12.8" hidden="false" customHeight="false" outlineLevel="0" collapsed="false">
      <c r="A96" s="76" t="n">
        <v>92</v>
      </c>
      <c r="B96" s="77" t="n">
        <f aca="false">EOMONTH(Input!$C$7,A96)</f>
        <v>45716</v>
      </c>
      <c r="D96" s="78" t="n">
        <f aca="false">IF(AND($B96&lt;Input!$C$31,$B96&lt;Input!$G$31),Input!$G$44,0)</f>
        <v>0</v>
      </c>
      <c r="E96" s="78" t="n">
        <f aca="true">IF(AND($B96&gt;Input!$G$31,$B96&lt;Input!$G$25),PMT(Input!$G$43/(100*12),(OFFSET($A$4,MATCH(Input!$G$25,$B$4:$B$1004,1),0,1,1)-OFFSET($A$4,MATCH(Input!$G$31,$B$4:$B$620,1),0,1,1)),$H$4,0,1),0)</f>
        <v>0</v>
      </c>
      <c r="F96" s="78" t="n">
        <f aca="false">($F95+$D96+$E96)*(1+Input!$G$43/(100*12))</f>
        <v>0</v>
      </c>
    </row>
    <row r="97" customFormat="false" ht="12.8" hidden="false" customHeight="false" outlineLevel="0" collapsed="false">
      <c r="A97" s="76" t="n">
        <v>93</v>
      </c>
      <c r="B97" s="77" t="n">
        <f aca="false">EOMONTH(Input!$C$7,A97)</f>
        <v>45747</v>
      </c>
      <c r="D97" s="78" t="n">
        <f aca="false">IF(AND($B97&lt;Input!$C$31,$B97&lt;Input!$G$31),Input!$G$44,0)</f>
        <v>0</v>
      </c>
      <c r="E97" s="78" t="n">
        <f aca="true">IF(AND($B97&gt;Input!$G$31,$B97&lt;Input!$G$25),PMT(Input!$G$43/(100*12),(OFFSET($A$4,MATCH(Input!$G$25,$B$4:$B$1004,1),0,1,1)-OFFSET($A$4,MATCH(Input!$G$31,$B$4:$B$620,1),0,1,1)),$H$4,0,1),0)</f>
        <v>0</v>
      </c>
      <c r="F97" s="78" t="n">
        <f aca="false">($F96+$D97+$E97)*(1+Input!$G$43/(100*12))</f>
        <v>0</v>
      </c>
    </row>
    <row r="98" customFormat="false" ht="12.8" hidden="false" customHeight="false" outlineLevel="0" collapsed="false">
      <c r="A98" s="76" t="n">
        <v>94</v>
      </c>
      <c r="B98" s="77" t="n">
        <f aca="false">EOMONTH(Input!$C$7,A98)</f>
        <v>45777</v>
      </c>
      <c r="D98" s="78" t="n">
        <f aca="false">IF(AND($B98&lt;Input!$C$31,$B98&lt;Input!$G$31),Input!$G$44,0)</f>
        <v>0</v>
      </c>
      <c r="E98" s="78" t="n">
        <f aca="true">IF(AND($B98&gt;Input!$G$31,$B98&lt;Input!$G$25),PMT(Input!$G$43/(100*12),(OFFSET($A$4,MATCH(Input!$G$25,$B$4:$B$1004,1),0,1,1)-OFFSET($A$4,MATCH(Input!$G$31,$B$4:$B$620,1),0,1,1)),$H$4,0,1),0)</f>
        <v>0</v>
      </c>
      <c r="F98" s="78" t="n">
        <f aca="false">($F97+$D98+$E98)*(1+Input!$G$43/(100*12))</f>
        <v>0</v>
      </c>
    </row>
    <row r="99" customFormat="false" ht="12.8" hidden="false" customHeight="false" outlineLevel="0" collapsed="false">
      <c r="A99" s="76" t="n">
        <v>95</v>
      </c>
      <c r="B99" s="77" t="n">
        <f aca="false">EOMONTH(Input!$C$7,A99)</f>
        <v>45808</v>
      </c>
      <c r="D99" s="78" t="n">
        <f aca="false">IF(AND($B99&lt;Input!$C$31,$B99&lt;Input!$G$31),Input!$G$44,0)</f>
        <v>0</v>
      </c>
      <c r="E99" s="78" t="n">
        <f aca="true">IF(AND($B99&gt;Input!$G$31,$B99&lt;Input!$G$25),PMT(Input!$G$43/(100*12),(OFFSET($A$4,MATCH(Input!$G$25,$B$4:$B$1004,1),0,1,1)-OFFSET($A$4,MATCH(Input!$G$31,$B$4:$B$620,1),0,1,1)),$H$4,0,1),0)</f>
        <v>0</v>
      </c>
      <c r="F99" s="78" t="n">
        <f aca="false">($F98+$D99+$E99)*(1+Input!$G$43/(100*12))</f>
        <v>0</v>
      </c>
    </row>
    <row r="100" customFormat="false" ht="12.8" hidden="false" customHeight="false" outlineLevel="0" collapsed="false">
      <c r="A100" s="76" t="n">
        <v>96</v>
      </c>
      <c r="B100" s="77" t="n">
        <f aca="false">EOMONTH(Input!$C$7,A100)</f>
        <v>45838</v>
      </c>
      <c r="D100" s="78" t="n">
        <f aca="false">IF(AND($B100&lt;Input!$C$31,$B100&lt;Input!$G$31),Input!$G$44,0)</f>
        <v>0</v>
      </c>
      <c r="E100" s="78" t="n">
        <f aca="true">IF(AND($B100&gt;Input!$G$31,$B100&lt;Input!$G$25),PMT(Input!$G$43/(100*12),(OFFSET($A$4,MATCH(Input!$G$25,$B$4:$B$1004,1),0,1,1)-OFFSET($A$4,MATCH(Input!$G$31,$B$4:$B$620,1),0,1,1)),$H$4,0,1),0)</f>
        <v>0</v>
      </c>
      <c r="F100" s="78" t="n">
        <f aca="false">($F99+$D100+$E100)*(1+Input!$G$43/(100*12))</f>
        <v>0</v>
      </c>
    </row>
    <row r="101" customFormat="false" ht="12.8" hidden="false" customHeight="false" outlineLevel="0" collapsed="false">
      <c r="A101" s="76" t="n">
        <v>97</v>
      </c>
      <c r="B101" s="77" t="n">
        <f aca="false">EOMONTH(Input!$C$7,A101)</f>
        <v>45869</v>
      </c>
      <c r="D101" s="78" t="n">
        <f aca="false">IF(AND($B101&lt;Input!$C$31,$B101&lt;Input!$G$31),Input!$G$44,0)</f>
        <v>0</v>
      </c>
      <c r="E101" s="78" t="n">
        <f aca="true">IF(AND($B101&gt;Input!$G$31,$B101&lt;Input!$G$25),PMT(Input!$G$43/(100*12),(OFFSET($A$4,MATCH(Input!$G$25,$B$4:$B$1004,1),0,1,1)-OFFSET($A$4,MATCH(Input!$G$31,$B$4:$B$620,1),0,1,1)),$H$4,0,1),0)</f>
        <v>0</v>
      </c>
      <c r="F101" s="78" t="n">
        <f aca="false">($F100+$D101+$E101)*(1+Input!$G$43/(100*12))</f>
        <v>0</v>
      </c>
    </row>
    <row r="102" customFormat="false" ht="12.8" hidden="false" customHeight="false" outlineLevel="0" collapsed="false">
      <c r="A102" s="76" t="n">
        <v>98</v>
      </c>
      <c r="B102" s="77" t="n">
        <f aca="false">EOMONTH(Input!$C$7,A102)</f>
        <v>45900</v>
      </c>
      <c r="D102" s="78" t="n">
        <f aca="false">IF(AND($B102&lt;Input!$C$31,$B102&lt;Input!$G$31),Input!$G$44,0)</f>
        <v>0</v>
      </c>
      <c r="E102" s="78" t="n">
        <f aca="true">IF(AND($B102&gt;Input!$G$31,$B102&lt;Input!$G$25),PMT(Input!$G$43/(100*12),(OFFSET($A$4,MATCH(Input!$G$25,$B$4:$B$1004,1),0,1,1)-OFFSET($A$4,MATCH(Input!$G$31,$B$4:$B$620,1),0,1,1)),$H$4,0,1),0)</f>
        <v>0</v>
      </c>
      <c r="F102" s="78" t="n">
        <f aca="false">($F101+$D102+$E102)*(1+Input!$G$43/(100*12))</f>
        <v>0</v>
      </c>
    </row>
    <row r="103" customFormat="false" ht="12.8" hidden="false" customHeight="false" outlineLevel="0" collapsed="false">
      <c r="A103" s="76" t="n">
        <v>99</v>
      </c>
      <c r="B103" s="77" t="n">
        <f aca="false">EOMONTH(Input!$C$7,A103)</f>
        <v>45930</v>
      </c>
      <c r="D103" s="78" t="n">
        <f aca="false">IF(AND($B103&lt;Input!$C$31,$B103&lt;Input!$G$31),Input!$G$44,0)</f>
        <v>0</v>
      </c>
      <c r="E103" s="78" t="n">
        <f aca="true">IF(AND($B103&gt;Input!$G$31,$B103&lt;Input!$G$25),PMT(Input!$G$43/(100*12),(OFFSET($A$4,MATCH(Input!$G$25,$B$4:$B$1004,1),0,1,1)-OFFSET($A$4,MATCH(Input!$G$31,$B$4:$B$620,1),0,1,1)),$H$4,0,1),0)</f>
        <v>0</v>
      </c>
      <c r="F103" s="78" t="n">
        <f aca="false">($F102+$D103+$E103)*(1+Input!$G$43/(100*12))</f>
        <v>0</v>
      </c>
    </row>
    <row r="104" customFormat="false" ht="12.8" hidden="false" customHeight="false" outlineLevel="0" collapsed="false">
      <c r="A104" s="76" t="n">
        <v>100</v>
      </c>
      <c r="B104" s="77" t="n">
        <f aca="false">EOMONTH(Input!$C$7,A104)</f>
        <v>45961</v>
      </c>
      <c r="D104" s="78" t="n">
        <f aca="false">IF(AND($B104&lt;Input!$C$31,$B104&lt;Input!$G$31),Input!$G$44,0)</f>
        <v>0</v>
      </c>
      <c r="E104" s="78" t="n">
        <f aca="true">IF(AND($B104&gt;Input!$G$31,$B104&lt;Input!$G$25),PMT(Input!$G$43/(100*12),(OFFSET($A$4,MATCH(Input!$G$25,$B$4:$B$1004,1),0,1,1)-OFFSET($A$4,MATCH(Input!$G$31,$B$4:$B$620,1),0,1,1)),$H$4,0,1),0)</f>
        <v>0</v>
      </c>
      <c r="F104" s="78" t="n">
        <f aca="false">($F103+$D104+$E104)*(1+Input!$G$43/(100*12))</f>
        <v>0</v>
      </c>
    </row>
    <row r="105" customFormat="false" ht="12.8" hidden="false" customHeight="false" outlineLevel="0" collapsed="false">
      <c r="A105" s="76" t="n">
        <v>101</v>
      </c>
      <c r="B105" s="77" t="n">
        <f aca="false">EOMONTH(Input!$C$7,A105)</f>
        <v>45991</v>
      </c>
      <c r="D105" s="78" t="n">
        <f aca="false">IF(AND($B105&lt;Input!$C$31,$B105&lt;Input!$G$31),Input!$G$44,0)</f>
        <v>0</v>
      </c>
      <c r="E105" s="78" t="n">
        <f aca="true">IF(AND($B105&gt;Input!$G$31,$B105&lt;Input!$G$25),PMT(Input!$G$43/(100*12),(OFFSET($A$4,MATCH(Input!$G$25,$B$4:$B$1004,1),0,1,1)-OFFSET($A$4,MATCH(Input!$G$31,$B$4:$B$620,1),0,1,1)),$H$4,0,1),0)</f>
        <v>0</v>
      </c>
      <c r="F105" s="78" t="n">
        <f aca="false">($F104+$D105+$E105)*(1+Input!$G$43/(100*12))</f>
        <v>0</v>
      </c>
    </row>
    <row r="106" customFormat="false" ht="12.8" hidden="false" customHeight="false" outlineLevel="0" collapsed="false">
      <c r="A106" s="76" t="n">
        <v>102</v>
      </c>
      <c r="B106" s="77" t="n">
        <f aca="false">EOMONTH(Input!$C$7,A106)</f>
        <v>46022</v>
      </c>
      <c r="D106" s="78" t="n">
        <f aca="false">IF(AND($B106&lt;Input!$C$31,$B106&lt;Input!$G$31),Input!$G$44,0)</f>
        <v>0</v>
      </c>
      <c r="E106" s="78" t="n">
        <f aca="true">IF(AND($B106&gt;Input!$G$31,$B106&lt;Input!$G$25),PMT(Input!$G$43/(100*12),(OFFSET($A$4,MATCH(Input!$G$25,$B$4:$B$1004,1),0,1,1)-OFFSET($A$4,MATCH(Input!$G$31,$B$4:$B$620,1),0,1,1)),$H$4,0,1),0)</f>
        <v>0</v>
      </c>
      <c r="F106" s="78" t="n">
        <f aca="false">($F105+$D106+$E106)*(1+Input!$G$43/(100*12))</f>
        <v>0</v>
      </c>
    </row>
    <row r="107" customFormat="false" ht="12.8" hidden="false" customHeight="false" outlineLevel="0" collapsed="false">
      <c r="A107" s="76" t="n">
        <v>103</v>
      </c>
      <c r="B107" s="77" t="n">
        <f aca="false">EOMONTH(Input!$C$7,A107)</f>
        <v>46053</v>
      </c>
      <c r="D107" s="78" t="n">
        <f aca="false">IF(AND($B107&lt;Input!$C$31,$B107&lt;Input!$G$31),Input!$G$44,0)</f>
        <v>0</v>
      </c>
      <c r="E107" s="78" t="n">
        <f aca="true">IF(AND($B107&gt;Input!$G$31,$B107&lt;Input!$G$25),PMT(Input!$G$43/(100*12),(OFFSET($A$4,MATCH(Input!$G$25,$B$4:$B$1004,1),0,1,1)-OFFSET($A$4,MATCH(Input!$G$31,$B$4:$B$620,1),0,1,1)),$H$4,0,1),0)</f>
        <v>0</v>
      </c>
      <c r="F107" s="78" t="n">
        <f aca="false">($F106+$D107+$E107)*(1+Input!$G$43/(100*12))</f>
        <v>0</v>
      </c>
    </row>
    <row r="108" customFormat="false" ht="12.8" hidden="false" customHeight="false" outlineLevel="0" collapsed="false">
      <c r="A108" s="76" t="n">
        <v>104</v>
      </c>
      <c r="B108" s="77" t="n">
        <f aca="false">EOMONTH(Input!$C$7,A108)</f>
        <v>46081</v>
      </c>
      <c r="D108" s="78" t="n">
        <f aca="false">IF(AND($B108&lt;Input!$C$31,$B108&lt;Input!$G$31),Input!$G$44,0)</f>
        <v>0</v>
      </c>
      <c r="E108" s="78" t="n">
        <f aca="true">IF(AND($B108&gt;Input!$G$31,$B108&lt;Input!$G$25),PMT(Input!$G$43/(100*12),(OFFSET($A$4,MATCH(Input!$G$25,$B$4:$B$1004,1),0,1,1)-OFFSET($A$4,MATCH(Input!$G$31,$B$4:$B$620,1),0,1,1)),$H$4,0,1),0)</f>
        <v>0</v>
      </c>
      <c r="F108" s="78" t="n">
        <f aca="false">($F107+$D108+$E108)*(1+Input!$G$43/(100*12))</f>
        <v>0</v>
      </c>
    </row>
    <row r="109" customFormat="false" ht="12.8" hidden="false" customHeight="false" outlineLevel="0" collapsed="false">
      <c r="A109" s="76" t="n">
        <v>105</v>
      </c>
      <c r="B109" s="77" t="n">
        <f aca="false">EOMONTH(Input!$C$7,A109)</f>
        <v>46112</v>
      </c>
      <c r="D109" s="78" t="n">
        <f aca="false">IF(AND($B109&lt;Input!$C$31,$B109&lt;Input!$G$31),Input!$G$44,0)</f>
        <v>0</v>
      </c>
      <c r="E109" s="78" t="n">
        <f aca="true">IF(AND($B109&gt;Input!$G$31,$B109&lt;Input!$G$25),PMT(Input!$G$43/(100*12),(OFFSET($A$4,MATCH(Input!$G$25,$B$4:$B$1004,1),0,1,1)-OFFSET($A$4,MATCH(Input!$G$31,$B$4:$B$620,1),0,1,1)),$H$4,0,1),0)</f>
        <v>0</v>
      </c>
      <c r="F109" s="78" t="n">
        <f aca="false">($F108+$D109+$E109)*(1+Input!$G$43/(100*12))</f>
        <v>0</v>
      </c>
    </row>
    <row r="110" customFormat="false" ht="12.8" hidden="false" customHeight="false" outlineLevel="0" collapsed="false">
      <c r="A110" s="76" t="n">
        <v>106</v>
      </c>
      <c r="B110" s="77" t="n">
        <f aca="false">EOMONTH(Input!$C$7,A110)</f>
        <v>46142</v>
      </c>
      <c r="D110" s="78" t="n">
        <f aca="false">IF(AND($B110&lt;Input!$C$31,$B110&lt;Input!$G$31),Input!$G$44,0)</f>
        <v>0</v>
      </c>
      <c r="E110" s="78" t="n">
        <f aca="true">IF(AND($B110&gt;Input!$G$31,$B110&lt;Input!$G$25),PMT(Input!$G$43/(100*12),(OFFSET($A$4,MATCH(Input!$G$25,$B$4:$B$1004,1),0,1,1)-OFFSET($A$4,MATCH(Input!$G$31,$B$4:$B$620,1),0,1,1)),$H$4,0,1),0)</f>
        <v>0</v>
      </c>
      <c r="F110" s="78" t="n">
        <f aca="false">($F109+$D110+$E110)*(1+Input!$G$43/(100*12))</f>
        <v>0</v>
      </c>
    </row>
    <row r="111" customFormat="false" ht="12.8" hidden="false" customHeight="false" outlineLevel="0" collapsed="false">
      <c r="A111" s="76" t="n">
        <v>107</v>
      </c>
      <c r="B111" s="77" t="n">
        <f aca="false">EOMONTH(Input!$C$7,A111)</f>
        <v>46173</v>
      </c>
      <c r="D111" s="78" t="n">
        <f aca="false">IF(AND($B111&lt;Input!$C$31,$B111&lt;Input!$G$31),Input!$G$44,0)</f>
        <v>0</v>
      </c>
      <c r="E111" s="78" t="n">
        <f aca="true">IF(AND($B111&gt;Input!$G$31,$B111&lt;Input!$G$25),PMT(Input!$G$43/(100*12),(OFFSET($A$4,MATCH(Input!$G$25,$B$4:$B$1004,1),0,1,1)-OFFSET($A$4,MATCH(Input!$G$31,$B$4:$B$620,1),0,1,1)),$H$4,0,1),0)</f>
        <v>0</v>
      </c>
      <c r="F111" s="78" t="n">
        <f aca="false">($F110+$D111+$E111)*(1+Input!$G$43/(100*12))</f>
        <v>0</v>
      </c>
    </row>
    <row r="112" customFormat="false" ht="12.8" hidden="false" customHeight="false" outlineLevel="0" collapsed="false">
      <c r="A112" s="76" t="n">
        <v>108</v>
      </c>
      <c r="B112" s="77" t="n">
        <f aca="false">EOMONTH(Input!$C$7,A112)</f>
        <v>46203</v>
      </c>
      <c r="D112" s="78" t="n">
        <f aca="false">IF(AND($B112&lt;Input!$C$31,$B112&lt;Input!$G$31),Input!$G$44,0)</f>
        <v>0</v>
      </c>
      <c r="E112" s="78" t="n">
        <f aca="true">IF(AND($B112&gt;Input!$G$31,$B112&lt;Input!$G$25),PMT(Input!$G$43/(100*12),(OFFSET($A$4,MATCH(Input!$G$25,$B$4:$B$1004,1),0,1,1)-OFFSET($A$4,MATCH(Input!$G$31,$B$4:$B$620,1),0,1,1)),$H$4,0,1),0)</f>
        <v>0</v>
      </c>
      <c r="F112" s="78" t="n">
        <f aca="false">($F111+$D112+$E112)*(1+Input!$G$43/(100*12))</f>
        <v>0</v>
      </c>
    </row>
    <row r="113" customFormat="false" ht="12.8" hidden="false" customHeight="false" outlineLevel="0" collapsed="false">
      <c r="A113" s="76" t="n">
        <v>109</v>
      </c>
      <c r="B113" s="77" t="n">
        <f aca="false">EOMONTH(Input!$C$7,A113)</f>
        <v>46234</v>
      </c>
      <c r="D113" s="78" t="n">
        <f aca="false">IF(AND($B113&lt;Input!$C$31,$B113&lt;Input!$G$31),Input!$G$44,0)</f>
        <v>0</v>
      </c>
      <c r="E113" s="78" t="n">
        <f aca="true">IF(AND($B113&gt;Input!$G$31,$B113&lt;Input!$G$25),PMT(Input!$G$43/(100*12),(OFFSET($A$4,MATCH(Input!$G$25,$B$4:$B$1004,1),0,1,1)-OFFSET($A$4,MATCH(Input!$G$31,$B$4:$B$620,1),0,1,1)),$H$4,0,1),0)</f>
        <v>0</v>
      </c>
      <c r="F113" s="78" t="n">
        <f aca="false">($F112+$D113+$E113)*(1+Input!$G$43/(100*12))</f>
        <v>0</v>
      </c>
    </row>
    <row r="114" customFormat="false" ht="12.8" hidden="false" customHeight="false" outlineLevel="0" collapsed="false">
      <c r="A114" s="76" t="n">
        <v>110</v>
      </c>
      <c r="B114" s="77" t="n">
        <f aca="false">EOMONTH(Input!$C$7,A114)</f>
        <v>46265</v>
      </c>
      <c r="D114" s="78" t="n">
        <f aca="false">IF(AND($B114&lt;Input!$C$31,$B114&lt;Input!$G$31),Input!$G$44,0)</f>
        <v>0</v>
      </c>
      <c r="E114" s="78" t="n">
        <f aca="true">IF(AND($B114&gt;Input!$G$31,$B114&lt;Input!$G$25),PMT(Input!$G$43/(100*12),(OFFSET($A$4,MATCH(Input!$G$25,$B$4:$B$1004,1),0,1,1)-OFFSET($A$4,MATCH(Input!$G$31,$B$4:$B$620,1),0,1,1)),$H$4,0,1),0)</f>
        <v>0</v>
      </c>
      <c r="F114" s="78" t="n">
        <f aca="false">($F113+$D114+$E114)*(1+Input!$G$43/(100*12))</f>
        <v>0</v>
      </c>
    </row>
    <row r="115" customFormat="false" ht="12.8" hidden="false" customHeight="false" outlineLevel="0" collapsed="false">
      <c r="A115" s="76" t="n">
        <v>111</v>
      </c>
      <c r="B115" s="77" t="n">
        <f aca="false">EOMONTH(Input!$C$7,A115)</f>
        <v>46295</v>
      </c>
      <c r="D115" s="78" t="n">
        <f aca="false">IF(AND($B115&lt;Input!$C$31,$B115&lt;Input!$G$31),Input!$G$44,0)</f>
        <v>0</v>
      </c>
      <c r="E115" s="78" t="n">
        <f aca="true">IF(AND($B115&gt;Input!$G$31,$B115&lt;Input!$G$25),PMT(Input!$G$43/(100*12),(OFFSET($A$4,MATCH(Input!$G$25,$B$4:$B$1004,1),0,1,1)-OFFSET($A$4,MATCH(Input!$G$31,$B$4:$B$620,1),0,1,1)),$H$4,0,1),0)</f>
        <v>0</v>
      </c>
      <c r="F115" s="78" t="n">
        <f aca="false">($F114+$D115+$E115)*(1+Input!$G$43/(100*12))</f>
        <v>0</v>
      </c>
    </row>
    <row r="116" customFormat="false" ht="12.8" hidden="false" customHeight="false" outlineLevel="0" collapsed="false">
      <c r="A116" s="76" t="n">
        <v>112</v>
      </c>
      <c r="B116" s="77" t="n">
        <f aca="false">EOMONTH(Input!$C$7,A116)</f>
        <v>46326</v>
      </c>
      <c r="D116" s="78" t="n">
        <f aca="false">IF(AND($B116&lt;Input!$C$31,$B116&lt;Input!$G$31),Input!$G$44,0)</f>
        <v>0</v>
      </c>
      <c r="E116" s="78" t="n">
        <f aca="true">IF(AND($B116&gt;Input!$G$31,$B116&lt;Input!$G$25),PMT(Input!$G$43/(100*12),(OFFSET($A$4,MATCH(Input!$G$25,$B$4:$B$1004,1),0,1,1)-OFFSET($A$4,MATCH(Input!$G$31,$B$4:$B$620,1),0,1,1)),$H$4,0,1),0)</f>
        <v>0</v>
      </c>
      <c r="F116" s="78" t="n">
        <f aca="false">($F115+$D116+$E116)*(1+Input!$G$43/(100*12))</f>
        <v>0</v>
      </c>
    </row>
    <row r="117" customFormat="false" ht="12.8" hidden="false" customHeight="false" outlineLevel="0" collapsed="false">
      <c r="A117" s="76" t="n">
        <v>113</v>
      </c>
      <c r="B117" s="77" t="n">
        <f aca="false">EOMONTH(Input!$C$7,A117)</f>
        <v>46356</v>
      </c>
      <c r="D117" s="78" t="n">
        <f aca="false">IF(AND($B117&lt;Input!$C$31,$B117&lt;Input!$G$31),Input!$G$44,0)</f>
        <v>0</v>
      </c>
      <c r="E117" s="78" t="n">
        <f aca="true">IF(AND($B117&gt;Input!$G$31,$B117&lt;Input!$G$25),PMT(Input!$G$43/(100*12),(OFFSET($A$4,MATCH(Input!$G$25,$B$4:$B$1004,1),0,1,1)-OFFSET($A$4,MATCH(Input!$G$31,$B$4:$B$620,1),0,1,1)),$H$4,0,1),0)</f>
        <v>0</v>
      </c>
      <c r="F117" s="78" t="n">
        <f aca="false">($F116+$D117+$E117)*(1+Input!$G$43/(100*12))</f>
        <v>0</v>
      </c>
    </row>
    <row r="118" customFormat="false" ht="12.8" hidden="false" customHeight="false" outlineLevel="0" collapsed="false">
      <c r="A118" s="76" t="n">
        <v>114</v>
      </c>
      <c r="B118" s="77" t="n">
        <f aca="false">EOMONTH(Input!$C$7,A118)</f>
        <v>46387</v>
      </c>
      <c r="D118" s="78" t="n">
        <f aca="false">IF(AND($B118&lt;Input!$C$31,$B118&lt;Input!$G$31),Input!$G$44,0)</f>
        <v>0</v>
      </c>
      <c r="E118" s="78" t="n">
        <f aca="true">IF(AND($B118&gt;Input!$G$31,$B118&lt;Input!$G$25),PMT(Input!$G$43/(100*12),(OFFSET($A$4,MATCH(Input!$G$25,$B$4:$B$1004,1),0,1,1)-OFFSET($A$4,MATCH(Input!$G$31,$B$4:$B$620,1),0,1,1)),$H$4,0,1),0)</f>
        <v>0</v>
      </c>
      <c r="F118" s="78" t="n">
        <f aca="false">($F117+$D118+$E118)*(1+Input!$G$43/(100*12))</f>
        <v>0</v>
      </c>
    </row>
    <row r="119" customFormat="false" ht="12.8" hidden="false" customHeight="false" outlineLevel="0" collapsed="false">
      <c r="A119" s="76" t="n">
        <v>115</v>
      </c>
      <c r="B119" s="77" t="n">
        <f aca="false">EOMONTH(Input!$C$7,A119)</f>
        <v>46418</v>
      </c>
      <c r="D119" s="78" t="n">
        <f aca="false">IF(AND($B119&lt;Input!$C$31,$B119&lt;Input!$G$31),Input!$G$44,0)</f>
        <v>0</v>
      </c>
      <c r="E119" s="78" t="n">
        <f aca="true">IF(AND($B119&gt;Input!$G$31,$B119&lt;Input!$G$25),PMT(Input!$G$43/(100*12),(OFFSET($A$4,MATCH(Input!$G$25,$B$4:$B$1004,1),0,1,1)-OFFSET($A$4,MATCH(Input!$G$31,$B$4:$B$620,1),0,1,1)),$H$4,0,1),0)</f>
        <v>0</v>
      </c>
      <c r="F119" s="78" t="n">
        <f aca="false">($F118+$D119+$E119)*(1+Input!$G$43/(100*12))</f>
        <v>0</v>
      </c>
    </row>
    <row r="120" customFormat="false" ht="12.8" hidden="false" customHeight="false" outlineLevel="0" collapsed="false">
      <c r="A120" s="76" t="n">
        <v>116</v>
      </c>
      <c r="B120" s="77" t="n">
        <f aca="false">EOMONTH(Input!$C$7,A120)</f>
        <v>46446</v>
      </c>
      <c r="D120" s="78" t="n">
        <f aca="false">IF(AND($B120&lt;Input!$C$31,$B120&lt;Input!$G$31),Input!$G$44,0)</f>
        <v>0</v>
      </c>
      <c r="E120" s="78" t="n">
        <f aca="true">IF(AND($B120&gt;Input!$G$31,$B120&lt;Input!$G$25),PMT(Input!$G$43/(100*12),(OFFSET($A$4,MATCH(Input!$G$25,$B$4:$B$1004,1),0,1,1)-OFFSET($A$4,MATCH(Input!$G$31,$B$4:$B$620,1),0,1,1)),$H$4,0,1),0)</f>
        <v>0</v>
      </c>
      <c r="F120" s="78" t="n">
        <f aca="false">($F119+$D120+$E120)*(1+Input!$G$43/(100*12))</f>
        <v>0</v>
      </c>
    </row>
    <row r="121" customFormat="false" ht="12.8" hidden="false" customHeight="false" outlineLevel="0" collapsed="false">
      <c r="A121" s="76" t="n">
        <v>117</v>
      </c>
      <c r="B121" s="77" t="n">
        <f aca="false">EOMONTH(Input!$C$7,A121)</f>
        <v>46477</v>
      </c>
      <c r="D121" s="78" t="n">
        <f aca="false">IF(AND($B121&lt;Input!$C$31,$B121&lt;Input!$G$31),Input!$G$44,0)</f>
        <v>0</v>
      </c>
      <c r="E121" s="78" t="n">
        <f aca="true">IF(AND($B121&gt;Input!$G$31,$B121&lt;Input!$G$25),PMT(Input!$G$43/(100*12),(OFFSET($A$4,MATCH(Input!$G$25,$B$4:$B$1004,1),0,1,1)-OFFSET($A$4,MATCH(Input!$G$31,$B$4:$B$620,1),0,1,1)),$H$4,0,1),0)</f>
        <v>0</v>
      </c>
      <c r="F121" s="78" t="n">
        <f aca="false">($F120+$D121+$E121)*(1+Input!$G$43/(100*12))</f>
        <v>0</v>
      </c>
    </row>
    <row r="122" customFormat="false" ht="12.8" hidden="false" customHeight="false" outlineLevel="0" collapsed="false">
      <c r="A122" s="76" t="n">
        <v>118</v>
      </c>
      <c r="B122" s="77" t="n">
        <f aca="false">EOMONTH(Input!$C$7,A122)</f>
        <v>46507</v>
      </c>
      <c r="D122" s="78" t="n">
        <f aca="false">IF(AND($B122&lt;Input!$C$31,$B122&lt;Input!$G$31),Input!$G$44,0)</f>
        <v>0</v>
      </c>
      <c r="E122" s="78" t="n">
        <f aca="true">IF(AND($B122&gt;Input!$G$31,$B122&lt;Input!$G$25),PMT(Input!$G$43/(100*12),(OFFSET($A$4,MATCH(Input!$G$25,$B$4:$B$1004,1),0,1,1)-OFFSET($A$4,MATCH(Input!$G$31,$B$4:$B$620,1),0,1,1)),$H$4,0,1),0)</f>
        <v>0</v>
      </c>
      <c r="F122" s="78" t="n">
        <f aca="false">($F121+$D122+$E122)*(1+Input!$G$43/(100*12))</f>
        <v>0</v>
      </c>
    </row>
    <row r="123" customFormat="false" ht="12.8" hidden="false" customHeight="false" outlineLevel="0" collapsed="false">
      <c r="A123" s="76" t="n">
        <v>119</v>
      </c>
      <c r="B123" s="77" t="n">
        <f aca="false">EOMONTH(Input!$C$7,A123)</f>
        <v>46538</v>
      </c>
      <c r="D123" s="78" t="n">
        <f aca="false">IF(AND($B123&lt;Input!$C$31,$B123&lt;Input!$G$31),Input!$G$44,0)</f>
        <v>0</v>
      </c>
      <c r="E123" s="78" t="n">
        <f aca="true">IF(AND($B123&gt;Input!$G$31,$B123&lt;Input!$G$25),PMT(Input!$G$43/(100*12),(OFFSET($A$4,MATCH(Input!$G$25,$B$4:$B$1004,1),0,1,1)-OFFSET($A$4,MATCH(Input!$G$31,$B$4:$B$620,1),0,1,1)),$H$4,0,1),0)</f>
        <v>0</v>
      </c>
      <c r="F123" s="78" t="n">
        <f aca="false">($F122+$D123+$E123)*(1+Input!$G$43/(100*12))</f>
        <v>0</v>
      </c>
    </row>
    <row r="124" customFormat="false" ht="12.8" hidden="false" customHeight="false" outlineLevel="0" collapsed="false">
      <c r="A124" s="76" t="n">
        <v>120</v>
      </c>
      <c r="B124" s="77" t="n">
        <f aca="false">EOMONTH(Input!$C$7,A124)</f>
        <v>46568</v>
      </c>
      <c r="D124" s="78" t="n">
        <f aca="false">IF(AND($B124&lt;Input!$C$31,$B124&lt;Input!$G$31),Input!$G$44,0)</f>
        <v>0</v>
      </c>
      <c r="E124" s="78" t="n">
        <f aca="true">IF(AND($B124&gt;Input!$G$31,$B124&lt;Input!$G$25),PMT(Input!$G$43/(100*12),(OFFSET($A$4,MATCH(Input!$G$25,$B$4:$B$1004,1),0,1,1)-OFFSET($A$4,MATCH(Input!$G$31,$B$4:$B$620,1),0,1,1)),$H$4,0,1),0)</f>
        <v>0</v>
      </c>
      <c r="F124" s="78" t="n">
        <f aca="false">($F123+$D124+$E124)*(1+Input!$G$43/(100*12))</f>
        <v>0</v>
      </c>
    </row>
    <row r="125" customFormat="false" ht="12.8" hidden="false" customHeight="false" outlineLevel="0" collapsed="false">
      <c r="A125" s="76" t="n">
        <v>121</v>
      </c>
      <c r="B125" s="77" t="n">
        <f aca="false">EOMONTH(Input!$C$7,A125)</f>
        <v>46599</v>
      </c>
      <c r="D125" s="78" t="n">
        <f aca="false">IF(AND($B125&lt;Input!$C$31,$B125&lt;Input!$G$31),Input!$G$44,0)</f>
        <v>0</v>
      </c>
      <c r="E125" s="78" t="n">
        <f aca="true">IF(AND($B125&gt;Input!$G$31,$B125&lt;Input!$G$25),PMT(Input!$G$43/(100*12),(OFFSET($A$4,MATCH(Input!$G$25,$B$4:$B$1004,1),0,1,1)-OFFSET($A$4,MATCH(Input!$G$31,$B$4:$B$620,1),0,1,1)),$H$4,0,1),0)</f>
        <v>0</v>
      </c>
      <c r="F125" s="78" t="n">
        <f aca="false">($F124+$D125+$E125)*(1+Input!$G$43/(100*12))</f>
        <v>0</v>
      </c>
    </row>
    <row r="126" customFormat="false" ht="12.8" hidden="false" customHeight="false" outlineLevel="0" collapsed="false">
      <c r="A126" s="76" t="n">
        <v>122</v>
      </c>
      <c r="B126" s="77" t="n">
        <f aca="false">EOMONTH(Input!$C$7,A126)</f>
        <v>46630</v>
      </c>
      <c r="D126" s="78" t="n">
        <f aca="false">IF(AND($B126&lt;Input!$C$31,$B126&lt;Input!$G$31),Input!$G$44,0)</f>
        <v>0</v>
      </c>
      <c r="E126" s="78" t="n">
        <f aca="true">IF(AND($B126&gt;Input!$G$31,$B126&lt;Input!$G$25),PMT(Input!$G$43/(100*12),(OFFSET($A$4,MATCH(Input!$G$25,$B$4:$B$1004,1),0,1,1)-OFFSET($A$4,MATCH(Input!$G$31,$B$4:$B$620,1),0,1,1)),$H$4,0,1),0)</f>
        <v>0</v>
      </c>
      <c r="F126" s="78" t="n">
        <f aca="false">($F125+$D126+$E126)*(1+Input!$G$43/(100*12))</f>
        <v>0</v>
      </c>
    </row>
    <row r="127" customFormat="false" ht="12.8" hidden="false" customHeight="false" outlineLevel="0" collapsed="false">
      <c r="A127" s="76" t="n">
        <v>123</v>
      </c>
      <c r="B127" s="77" t="n">
        <f aca="false">EOMONTH(Input!$C$7,A127)</f>
        <v>46660</v>
      </c>
      <c r="D127" s="78" t="n">
        <f aca="false">IF(AND($B127&lt;Input!$C$31,$B127&lt;Input!$G$31),Input!$G$44,0)</f>
        <v>0</v>
      </c>
      <c r="E127" s="78" t="n">
        <f aca="true">IF(AND($B127&gt;Input!$G$31,$B127&lt;Input!$G$25),PMT(Input!$G$43/(100*12),(OFFSET($A$4,MATCH(Input!$G$25,$B$4:$B$1004,1),0,1,1)-OFFSET($A$4,MATCH(Input!$G$31,$B$4:$B$620,1),0,1,1)),$H$4,0,1),0)</f>
        <v>0</v>
      </c>
      <c r="F127" s="78" t="n">
        <f aca="false">($F126+$D127+$E127)*(1+Input!$G$43/(100*12))</f>
        <v>0</v>
      </c>
    </row>
    <row r="128" customFormat="false" ht="12.8" hidden="false" customHeight="false" outlineLevel="0" collapsed="false">
      <c r="A128" s="76" t="n">
        <v>124</v>
      </c>
      <c r="B128" s="77" t="n">
        <f aca="false">EOMONTH(Input!$C$7,A128)</f>
        <v>46691</v>
      </c>
      <c r="D128" s="78" t="n">
        <f aca="false">IF(AND($B128&lt;Input!$C$31,$B128&lt;Input!$G$31),Input!$G$44,0)</f>
        <v>0</v>
      </c>
      <c r="E128" s="78" t="n">
        <f aca="true">IF(AND($B128&gt;Input!$G$31,$B128&lt;Input!$G$25),PMT(Input!$G$43/(100*12),(OFFSET($A$4,MATCH(Input!$G$25,$B$4:$B$1004,1),0,1,1)-OFFSET($A$4,MATCH(Input!$G$31,$B$4:$B$620,1),0,1,1)),$H$4,0,1),0)</f>
        <v>0</v>
      </c>
      <c r="F128" s="78" t="n">
        <f aca="false">($F127+$D128+$E128)*(1+Input!$G$43/(100*12))</f>
        <v>0</v>
      </c>
    </row>
    <row r="129" customFormat="false" ht="12.8" hidden="false" customHeight="false" outlineLevel="0" collapsed="false">
      <c r="A129" s="76" t="n">
        <v>125</v>
      </c>
      <c r="B129" s="77" t="n">
        <f aca="false">EOMONTH(Input!$C$7,A129)</f>
        <v>46721</v>
      </c>
      <c r="D129" s="78" t="n">
        <f aca="false">IF(AND($B129&lt;Input!$C$31,$B129&lt;Input!$G$31),Input!$G$44,0)</f>
        <v>0</v>
      </c>
      <c r="E129" s="78" t="n">
        <f aca="true">IF(AND($B129&gt;Input!$G$31,$B129&lt;Input!$G$25),PMT(Input!$G$43/(100*12),(OFFSET($A$4,MATCH(Input!$G$25,$B$4:$B$1004,1),0,1,1)-OFFSET($A$4,MATCH(Input!$G$31,$B$4:$B$620,1),0,1,1)),$H$4,0,1),0)</f>
        <v>0</v>
      </c>
      <c r="F129" s="78" t="n">
        <f aca="false">($F128+$D129+$E129)*(1+Input!$G$43/(100*12))</f>
        <v>0</v>
      </c>
    </row>
    <row r="130" customFormat="false" ht="12.8" hidden="false" customHeight="false" outlineLevel="0" collapsed="false">
      <c r="A130" s="76" t="n">
        <v>126</v>
      </c>
      <c r="B130" s="77" t="n">
        <f aca="false">EOMONTH(Input!$C$7,A130)</f>
        <v>46752</v>
      </c>
      <c r="D130" s="78" t="n">
        <f aca="false">IF(AND($B130&lt;Input!$C$31,$B130&lt;Input!$G$31),Input!$G$44,0)</f>
        <v>0</v>
      </c>
      <c r="E130" s="78" t="n">
        <f aca="true">IF(AND($B130&gt;Input!$G$31,$B130&lt;Input!$G$25),PMT(Input!$G$43/(100*12),(OFFSET($A$4,MATCH(Input!$G$25,$B$4:$B$1004,1),0,1,1)-OFFSET($A$4,MATCH(Input!$G$31,$B$4:$B$620,1),0,1,1)),$H$4,0,1),0)</f>
        <v>0</v>
      </c>
      <c r="F130" s="78" t="n">
        <f aca="false">($F129+$D130+$E130)*(1+Input!$G$43/(100*12))</f>
        <v>0</v>
      </c>
    </row>
    <row r="131" customFormat="false" ht="12.8" hidden="false" customHeight="false" outlineLevel="0" collapsed="false">
      <c r="A131" s="76" t="n">
        <v>127</v>
      </c>
      <c r="B131" s="77" t="n">
        <f aca="false">EOMONTH(Input!$C$7,A131)</f>
        <v>46783</v>
      </c>
      <c r="D131" s="78" t="n">
        <f aca="false">IF(AND($B131&lt;Input!$C$31,$B131&lt;Input!$G$31),Input!$G$44,0)</f>
        <v>0</v>
      </c>
      <c r="E131" s="78" t="n">
        <f aca="true">IF(AND($B131&gt;Input!$G$31,$B131&lt;Input!$G$25),PMT(Input!$G$43/(100*12),(OFFSET($A$4,MATCH(Input!$G$25,$B$4:$B$1004,1),0,1,1)-OFFSET($A$4,MATCH(Input!$G$31,$B$4:$B$620,1),0,1,1)),$H$4,0,1),0)</f>
        <v>0</v>
      </c>
      <c r="F131" s="78" t="n">
        <f aca="false">($F130+$D131+$E131)*(1+Input!$G$43/(100*12))</f>
        <v>0</v>
      </c>
    </row>
    <row r="132" customFormat="false" ht="12.8" hidden="false" customHeight="false" outlineLevel="0" collapsed="false">
      <c r="A132" s="76" t="n">
        <v>128</v>
      </c>
      <c r="B132" s="77" t="n">
        <f aca="false">EOMONTH(Input!$C$7,A132)</f>
        <v>46812</v>
      </c>
      <c r="D132" s="78" t="n">
        <f aca="false">IF(AND($B132&lt;Input!$C$31,$B132&lt;Input!$G$31),Input!$G$44,0)</f>
        <v>0</v>
      </c>
      <c r="E132" s="78" t="n">
        <f aca="true">IF(AND($B132&gt;Input!$G$31,$B132&lt;Input!$G$25),PMT(Input!$G$43/(100*12),(OFFSET($A$4,MATCH(Input!$G$25,$B$4:$B$1004,1),0,1,1)-OFFSET($A$4,MATCH(Input!$G$31,$B$4:$B$620,1),0,1,1)),$H$4,0,1),0)</f>
        <v>0</v>
      </c>
      <c r="F132" s="78" t="n">
        <f aca="false">($F131+$D132+$E132)*(1+Input!$G$43/(100*12))</f>
        <v>0</v>
      </c>
    </row>
    <row r="133" customFormat="false" ht="12.8" hidden="false" customHeight="false" outlineLevel="0" collapsed="false">
      <c r="A133" s="76" t="n">
        <v>129</v>
      </c>
      <c r="B133" s="77" t="n">
        <f aca="false">EOMONTH(Input!$C$7,A133)</f>
        <v>46843</v>
      </c>
      <c r="D133" s="78" t="n">
        <f aca="false">IF(AND($B133&lt;Input!$C$31,$B133&lt;Input!$G$31),Input!$G$44,0)</f>
        <v>0</v>
      </c>
      <c r="E133" s="78" t="n">
        <f aca="true">IF(AND($B133&gt;Input!$G$31,$B133&lt;Input!$G$25),PMT(Input!$G$43/(100*12),(OFFSET($A$4,MATCH(Input!$G$25,$B$4:$B$1004,1),0,1,1)-OFFSET($A$4,MATCH(Input!$G$31,$B$4:$B$620,1),0,1,1)),$H$4,0,1),0)</f>
        <v>0</v>
      </c>
      <c r="F133" s="78" t="n">
        <f aca="false">($F132+$D133+$E133)*(1+Input!$G$43/(100*12))</f>
        <v>0</v>
      </c>
    </row>
    <row r="134" customFormat="false" ht="12.8" hidden="false" customHeight="false" outlineLevel="0" collapsed="false">
      <c r="A134" s="76" t="n">
        <v>130</v>
      </c>
      <c r="B134" s="77" t="n">
        <f aca="false">EOMONTH(Input!$C$7,A134)</f>
        <v>46873</v>
      </c>
      <c r="D134" s="78" t="n">
        <f aca="false">IF(AND($B134&lt;Input!$C$31,$B134&lt;Input!$G$31),Input!$G$44,0)</f>
        <v>0</v>
      </c>
      <c r="E134" s="78" t="n">
        <f aca="true">IF(AND($B134&gt;Input!$G$31,$B134&lt;Input!$G$25),PMT(Input!$G$43/(100*12),(OFFSET($A$4,MATCH(Input!$G$25,$B$4:$B$1004,1),0,1,1)-OFFSET($A$4,MATCH(Input!$G$31,$B$4:$B$620,1),0,1,1)),$H$4,0,1),0)</f>
        <v>0</v>
      </c>
      <c r="F134" s="78" t="n">
        <f aca="false">($F133+$D134+$E134)*(1+Input!$G$43/(100*12))</f>
        <v>0</v>
      </c>
    </row>
    <row r="135" customFormat="false" ht="12.8" hidden="false" customHeight="false" outlineLevel="0" collapsed="false">
      <c r="A135" s="76" t="n">
        <v>131</v>
      </c>
      <c r="B135" s="77" t="n">
        <f aca="false">EOMONTH(Input!$C$7,A135)</f>
        <v>46904</v>
      </c>
      <c r="D135" s="78" t="n">
        <f aca="false">IF(AND($B135&lt;Input!$C$31,$B135&lt;Input!$G$31),Input!$G$44,0)</f>
        <v>0</v>
      </c>
      <c r="E135" s="78" t="n">
        <f aca="true">IF(AND($B135&gt;Input!$G$31,$B135&lt;Input!$G$25),PMT(Input!$G$43/(100*12),(OFFSET($A$4,MATCH(Input!$G$25,$B$4:$B$1004,1),0,1,1)-OFFSET($A$4,MATCH(Input!$G$31,$B$4:$B$620,1),0,1,1)),$H$4,0,1),0)</f>
        <v>0</v>
      </c>
      <c r="F135" s="78" t="n">
        <f aca="false">($F134+$D135+$E135)*(1+Input!$G$43/(100*12))</f>
        <v>0</v>
      </c>
    </row>
    <row r="136" customFormat="false" ht="12.8" hidden="false" customHeight="false" outlineLevel="0" collapsed="false">
      <c r="A136" s="76" t="n">
        <v>132</v>
      </c>
      <c r="B136" s="77" t="n">
        <f aca="false">EOMONTH(Input!$C$7,A136)</f>
        <v>46934</v>
      </c>
      <c r="D136" s="78" t="n">
        <f aca="false">IF(AND($B136&lt;Input!$C$31,$B136&lt;Input!$G$31),Input!$G$44,0)</f>
        <v>0</v>
      </c>
      <c r="E136" s="78" t="n">
        <f aca="true">IF(AND($B136&gt;Input!$G$31,$B136&lt;Input!$G$25),PMT(Input!$G$43/(100*12),(OFFSET($A$4,MATCH(Input!$G$25,$B$4:$B$1004,1),0,1,1)-OFFSET($A$4,MATCH(Input!$G$31,$B$4:$B$620,1),0,1,1)),$H$4,0,1),0)</f>
        <v>0</v>
      </c>
      <c r="F136" s="78" t="n">
        <f aca="false">($F135+$D136+$E136)*(1+Input!$G$43/(100*12))</f>
        <v>0</v>
      </c>
    </row>
    <row r="137" customFormat="false" ht="12.8" hidden="false" customHeight="false" outlineLevel="0" collapsed="false">
      <c r="A137" s="76" t="n">
        <v>133</v>
      </c>
      <c r="B137" s="77" t="n">
        <f aca="false">EOMONTH(Input!$C$7,A137)</f>
        <v>46965</v>
      </c>
      <c r="D137" s="78" t="n">
        <f aca="false">IF(AND($B137&lt;Input!$C$31,$B137&lt;Input!$G$31),Input!$G$44,0)</f>
        <v>0</v>
      </c>
      <c r="E137" s="78" t="n">
        <f aca="true">IF(AND($B137&gt;Input!$G$31,$B137&lt;Input!$G$25),PMT(Input!$G$43/(100*12),(OFFSET($A$4,MATCH(Input!$G$25,$B$4:$B$1004,1),0,1,1)-OFFSET($A$4,MATCH(Input!$G$31,$B$4:$B$620,1),0,1,1)),$H$4,0,1),0)</f>
        <v>0</v>
      </c>
      <c r="F137" s="78" t="n">
        <f aca="false">($F136+$D137+$E137)*(1+Input!$G$43/(100*12))</f>
        <v>0</v>
      </c>
    </row>
    <row r="138" customFormat="false" ht="12.8" hidden="false" customHeight="false" outlineLevel="0" collapsed="false">
      <c r="A138" s="76" t="n">
        <v>134</v>
      </c>
      <c r="B138" s="77" t="n">
        <f aca="false">EOMONTH(Input!$C$7,A138)</f>
        <v>46996</v>
      </c>
      <c r="D138" s="78" t="n">
        <f aca="false">IF(AND($B138&lt;Input!$C$31,$B138&lt;Input!$G$31),Input!$G$44,0)</f>
        <v>0</v>
      </c>
      <c r="E138" s="78" t="n">
        <f aca="true">IF(AND($B138&gt;Input!$G$31,$B138&lt;Input!$G$25),PMT(Input!$G$43/(100*12),(OFFSET($A$4,MATCH(Input!$G$25,$B$4:$B$1004,1),0,1,1)-OFFSET($A$4,MATCH(Input!$G$31,$B$4:$B$620,1),0,1,1)),$H$4,0,1),0)</f>
        <v>0</v>
      </c>
      <c r="F138" s="78" t="n">
        <f aca="false">($F137+$D138+$E138)*(1+Input!$G$43/(100*12))</f>
        <v>0</v>
      </c>
    </row>
    <row r="139" customFormat="false" ht="12.8" hidden="false" customHeight="false" outlineLevel="0" collapsed="false">
      <c r="A139" s="76" t="n">
        <v>135</v>
      </c>
      <c r="B139" s="77" t="n">
        <f aca="false">EOMONTH(Input!$C$7,A139)</f>
        <v>47026</v>
      </c>
      <c r="D139" s="78" t="n">
        <f aca="false">IF(AND($B139&lt;Input!$C$31,$B139&lt;Input!$G$31),Input!$G$44,0)</f>
        <v>0</v>
      </c>
      <c r="E139" s="78" t="n">
        <f aca="true">IF(AND($B139&gt;Input!$G$31,$B139&lt;Input!$G$25),PMT(Input!$G$43/(100*12),(OFFSET($A$4,MATCH(Input!$G$25,$B$4:$B$1004,1),0,1,1)-OFFSET($A$4,MATCH(Input!$G$31,$B$4:$B$620,1),0,1,1)),$H$4,0,1),0)</f>
        <v>0</v>
      </c>
      <c r="F139" s="78" t="n">
        <f aca="false">($F138+$D139+$E139)*(1+Input!$G$43/(100*12))</f>
        <v>0</v>
      </c>
    </row>
    <row r="140" customFormat="false" ht="12.8" hidden="false" customHeight="false" outlineLevel="0" collapsed="false">
      <c r="A140" s="76" t="n">
        <v>136</v>
      </c>
      <c r="B140" s="77" t="n">
        <f aca="false">EOMONTH(Input!$C$7,A140)</f>
        <v>47057</v>
      </c>
      <c r="D140" s="78" t="n">
        <f aca="false">IF(AND($B140&lt;Input!$C$31,$B140&lt;Input!$G$31),Input!$G$44,0)</f>
        <v>0</v>
      </c>
      <c r="E140" s="78" t="n">
        <f aca="true">IF(AND($B140&gt;Input!$G$31,$B140&lt;Input!$G$25),PMT(Input!$G$43/(100*12),(OFFSET($A$4,MATCH(Input!$G$25,$B$4:$B$1004,1),0,1,1)-OFFSET($A$4,MATCH(Input!$G$31,$B$4:$B$620,1),0,1,1)),$H$4,0,1),0)</f>
        <v>0</v>
      </c>
      <c r="F140" s="78" t="n">
        <f aca="false">($F139+$D140+$E140)*(1+Input!$G$43/(100*12))</f>
        <v>0</v>
      </c>
    </row>
    <row r="141" customFormat="false" ht="12.8" hidden="false" customHeight="false" outlineLevel="0" collapsed="false">
      <c r="A141" s="76" t="n">
        <v>137</v>
      </c>
      <c r="B141" s="77" t="n">
        <f aca="false">EOMONTH(Input!$C$7,A141)</f>
        <v>47087</v>
      </c>
      <c r="D141" s="78" t="n">
        <f aca="false">IF(AND($B141&lt;Input!$C$31,$B141&lt;Input!$G$31),Input!$G$44,0)</f>
        <v>0</v>
      </c>
      <c r="E141" s="78" t="n">
        <f aca="true">IF(AND($B141&gt;Input!$G$31,$B141&lt;Input!$G$25),PMT(Input!$G$43/(100*12),(OFFSET($A$4,MATCH(Input!$G$25,$B$4:$B$1004,1),0,1,1)-OFFSET($A$4,MATCH(Input!$G$31,$B$4:$B$620,1),0,1,1)),$H$4,0,1),0)</f>
        <v>0</v>
      </c>
      <c r="F141" s="78" t="n">
        <f aca="false">($F140+$D141+$E141)*(1+Input!$G$43/(100*12))</f>
        <v>0</v>
      </c>
    </row>
    <row r="142" customFormat="false" ht="12.8" hidden="false" customHeight="false" outlineLevel="0" collapsed="false">
      <c r="A142" s="76" t="n">
        <v>138</v>
      </c>
      <c r="B142" s="77" t="n">
        <f aca="false">EOMONTH(Input!$C$7,A142)</f>
        <v>47118</v>
      </c>
      <c r="D142" s="78" t="n">
        <f aca="false">IF(AND($B142&lt;Input!$C$31,$B142&lt;Input!$G$31),Input!$G$44,0)</f>
        <v>0</v>
      </c>
      <c r="E142" s="78" t="n">
        <f aca="true">IF(AND($B142&gt;Input!$G$31,$B142&lt;Input!$G$25),PMT(Input!$G$43/(100*12),(OFFSET($A$4,MATCH(Input!$G$25,$B$4:$B$1004,1),0,1,1)-OFFSET($A$4,MATCH(Input!$G$31,$B$4:$B$620,1),0,1,1)),$H$4,0,1),0)</f>
        <v>0</v>
      </c>
      <c r="F142" s="78" t="n">
        <f aca="false">($F141+$D142+$E142)*(1+Input!$G$43/(100*12))</f>
        <v>0</v>
      </c>
    </row>
    <row r="143" customFormat="false" ht="12.8" hidden="false" customHeight="false" outlineLevel="0" collapsed="false">
      <c r="A143" s="76" t="n">
        <v>139</v>
      </c>
      <c r="B143" s="77" t="n">
        <f aca="false">EOMONTH(Input!$C$7,A143)</f>
        <v>47149</v>
      </c>
      <c r="D143" s="78" t="n">
        <f aca="false">IF(AND($B143&lt;Input!$C$31,$B143&lt;Input!$G$31),Input!$G$44,0)</f>
        <v>0</v>
      </c>
      <c r="E143" s="78" t="n">
        <f aca="true">IF(AND($B143&gt;Input!$G$31,$B143&lt;Input!$G$25),PMT(Input!$G$43/(100*12),(OFFSET($A$4,MATCH(Input!$G$25,$B$4:$B$1004,1),0,1,1)-OFFSET($A$4,MATCH(Input!$G$31,$B$4:$B$620,1),0,1,1)),$H$4,0,1),0)</f>
        <v>0</v>
      </c>
      <c r="F143" s="78" t="n">
        <f aca="false">($F142+$D143+$E143)*(1+Input!$G$43/(100*12))</f>
        <v>0</v>
      </c>
    </row>
    <row r="144" customFormat="false" ht="12.8" hidden="false" customHeight="false" outlineLevel="0" collapsed="false">
      <c r="A144" s="76" t="n">
        <v>140</v>
      </c>
      <c r="B144" s="77" t="n">
        <f aca="false">EOMONTH(Input!$C$7,A144)</f>
        <v>47177</v>
      </c>
      <c r="D144" s="78" t="n">
        <f aca="false">IF(AND($B144&lt;Input!$C$31,$B144&lt;Input!$G$31),Input!$G$44,0)</f>
        <v>0</v>
      </c>
      <c r="E144" s="78" t="n">
        <f aca="true">IF(AND($B144&gt;Input!$G$31,$B144&lt;Input!$G$25),PMT(Input!$G$43/(100*12),(OFFSET($A$4,MATCH(Input!$G$25,$B$4:$B$1004,1),0,1,1)-OFFSET($A$4,MATCH(Input!$G$31,$B$4:$B$620,1),0,1,1)),$H$4,0,1),0)</f>
        <v>0</v>
      </c>
      <c r="F144" s="78" t="n">
        <f aca="false">($F143+$D144+$E144)*(1+Input!$G$43/(100*12))</f>
        <v>0</v>
      </c>
    </row>
    <row r="145" customFormat="false" ht="12.8" hidden="false" customHeight="false" outlineLevel="0" collapsed="false">
      <c r="A145" s="76" t="n">
        <v>141</v>
      </c>
      <c r="B145" s="77" t="n">
        <f aca="false">EOMONTH(Input!$C$7,A145)</f>
        <v>47208</v>
      </c>
      <c r="D145" s="78" t="n">
        <f aca="false">IF(AND($B145&lt;Input!$C$31,$B145&lt;Input!$G$31),Input!$G$44,0)</f>
        <v>0</v>
      </c>
      <c r="E145" s="78" t="n">
        <f aca="true">IF(AND($B145&gt;Input!$G$31,$B145&lt;Input!$G$25),PMT(Input!$G$43/(100*12),(OFFSET($A$4,MATCH(Input!$G$25,$B$4:$B$1004,1),0,1,1)-OFFSET($A$4,MATCH(Input!$G$31,$B$4:$B$620,1),0,1,1)),$H$4,0,1),0)</f>
        <v>0</v>
      </c>
      <c r="F145" s="78" t="n">
        <f aca="false">($F144+$D145+$E145)*(1+Input!$G$43/(100*12))</f>
        <v>0</v>
      </c>
    </row>
    <row r="146" customFormat="false" ht="12.8" hidden="false" customHeight="false" outlineLevel="0" collapsed="false">
      <c r="A146" s="76" t="n">
        <v>142</v>
      </c>
      <c r="B146" s="77" t="n">
        <f aca="false">EOMONTH(Input!$C$7,A146)</f>
        <v>47238</v>
      </c>
      <c r="D146" s="78" t="n">
        <f aca="false">IF(AND($B146&lt;Input!$C$31,$B146&lt;Input!$G$31),Input!$G$44,0)</f>
        <v>0</v>
      </c>
      <c r="E146" s="78" t="n">
        <f aca="true">IF(AND($B146&gt;Input!$G$31,$B146&lt;Input!$G$25),PMT(Input!$G$43/(100*12),(OFFSET($A$4,MATCH(Input!$G$25,$B$4:$B$1004,1),0,1,1)-OFFSET($A$4,MATCH(Input!$G$31,$B$4:$B$620,1),0,1,1)),$H$4,0,1),0)</f>
        <v>0</v>
      </c>
      <c r="F146" s="78" t="n">
        <f aca="false">($F145+$D146+$E146)*(1+Input!$G$43/(100*12))</f>
        <v>0</v>
      </c>
    </row>
    <row r="147" customFormat="false" ht="12.8" hidden="false" customHeight="false" outlineLevel="0" collapsed="false">
      <c r="A147" s="76" t="n">
        <v>143</v>
      </c>
      <c r="B147" s="77" t="n">
        <f aca="false">EOMONTH(Input!$C$7,A147)</f>
        <v>47269</v>
      </c>
      <c r="D147" s="78" t="n">
        <f aca="false">IF(AND($B147&lt;Input!$C$31,$B147&lt;Input!$G$31),Input!$G$44,0)</f>
        <v>0</v>
      </c>
      <c r="E147" s="78" t="n">
        <f aca="true">IF(AND($B147&gt;Input!$G$31,$B147&lt;Input!$G$25),PMT(Input!$G$43/(100*12),(OFFSET($A$4,MATCH(Input!$G$25,$B$4:$B$1004,1),0,1,1)-OFFSET($A$4,MATCH(Input!$G$31,$B$4:$B$620,1),0,1,1)),$H$4,0,1),0)</f>
        <v>0</v>
      </c>
      <c r="F147" s="78" t="n">
        <f aca="false">($F146+$D147+$E147)*(1+Input!$G$43/(100*12))</f>
        <v>0</v>
      </c>
    </row>
    <row r="148" customFormat="false" ht="12.8" hidden="false" customHeight="false" outlineLevel="0" collapsed="false">
      <c r="A148" s="76" t="n">
        <v>144</v>
      </c>
      <c r="B148" s="77" t="n">
        <f aca="false">EOMONTH(Input!$C$7,A148)</f>
        <v>47299</v>
      </c>
      <c r="D148" s="78" t="n">
        <f aca="false">IF(AND($B148&lt;Input!$C$31,$B148&lt;Input!$G$31),Input!$G$44,0)</f>
        <v>0</v>
      </c>
      <c r="E148" s="78" t="n">
        <f aca="true">IF(AND($B148&gt;Input!$G$31,$B148&lt;Input!$G$25),PMT(Input!$G$43/(100*12),(OFFSET($A$4,MATCH(Input!$G$25,$B$4:$B$1004,1),0,1,1)-OFFSET($A$4,MATCH(Input!$G$31,$B$4:$B$620,1),0,1,1)),$H$4,0,1),0)</f>
        <v>0</v>
      </c>
      <c r="F148" s="78" t="n">
        <f aca="false">($F147+$D148+$E148)*(1+Input!$G$43/(100*12))</f>
        <v>0</v>
      </c>
    </row>
    <row r="149" customFormat="false" ht="12.8" hidden="false" customHeight="false" outlineLevel="0" collapsed="false">
      <c r="A149" s="76" t="n">
        <v>145</v>
      </c>
      <c r="B149" s="77" t="n">
        <f aca="false">EOMONTH(Input!$C$7,A149)</f>
        <v>47330</v>
      </c>
      <c r="D149" s="78" t="n">
        <f aca="false">IF(AND($B149&lt;Input!$C$31,$B149&lt;Input!$G$31),Input!$G$44,0)</f>
        <v>0</v>
      </c>
      <c r="E149" s="78" t="n">
        <f aca="true">IF(AND($B149&gt;Input!$G$31,$B149&lt;Input!$G$25),PMT(Input!$G$43/(100*12),(OFFSET($A$4,MATCH(Input!$G$25,$B$4:$B$1004,1),0,1,1)-OFFSET($A$4,MATCH(Input!$G$31,$B$4:$B$620,1),0,1,1)),$H$4,0,1),0)</f>
        <v>0</v>
      </c>
      <c r="F149" s="78" t="n">
        <f aca="false">($F148+$D149+$E149)*(1+Input!$G$43/(100*12))</f>
        <v>0</v>
      </c>
    </row>
    <row r="150" customFormat="false" ht="12.8" hidden="false" customHeight="false" outlineLevel="0" collapsed="false">
      <c r="A150" s="76" t="n">
        <v>146</v>
      </c>
      <c r="B150" s="77" t="n">
        <f aca="false">EOMONTH(Input!$C$7,A150)</f>
        <v>47361</v>
      </c>
      <c r="D150" s="78" t="n">
        <f aca="false">IF(AND($B150&lt;Input!$C$31,$B150&lt;Input!$G$31),Input!$G$44,0)</f>
        <v>0</v>
      </c>
      <c r="E150" s="78" t="n">
        <f aca="true">IF(AND($B150&gt;Input!$G$31,$B150&lt;Input!$G$25),PMT(Input!$G$43/(100*12),(OFFSET($A$4,MATCH(Input!$G$25,$B$4:$B$1004,1),0,1,1)-OFFSET($A$4,MATCH(Input!$G$31,$B$4:$B$620,1),0,1,1)),$H$4,0,1),0)</f>
        <v>0</v>
      </c>
      <c r="F150" s="78" t="n">
        <f aca="false">($F149+$D150+$E150)*(1+Input!$G$43/(100*12))</f>
        <v>0</v>
      </c>
    </row>
    <row r="151" customFormat="false" ht="12.8" hidden="false" customHeight="false" outlineLevel="0" collapsed="false">
      <c r="A151" s="76" t="n">
        <v>147</v>
      </c>
      <c r="B151" s="77" t="n">
        <f aca="false">EOMONTH(Input!$C$7,A151)</f>
        <v>47391</v>
      </c>
      <c r="D151" s="78" t="n">
        <f aca="false">IF(AND($B151&lt;Input!$C$31,$B151&lt;Input!$G$31),Input!$G$44,0)</f>
        <v>0</v>
      </c>
      <c r="E151" s="78" t="n">
        <f aca="true">IF(AND($B151&gt;Input!$G$31,$B151&lt;Input!$G$25),PMT(Input!$G$43/(100*12),(OFFSET($A$4,MATCH(Input!$G$25,$B$4:$B$1004,1),0,1,1)-OFFSET($A$4,MATCH(Input!$G$31,$B$4:$B$620,1),0,1,1)),$H$4,0,1),0)</f>
        <v>0</v>
      </c>
      <c r="F151" s="78" t="n">
        <f aca="false">($F150+$D151+$E151)*(1+Input!$G$43/(100*12))</f>
        <v>0</v>
      </c>
    </row>
    <row r="152" customFormat="false" ht="12.8" hidden="false" customHeight="false" outlineLevel="0" collapsed="false">
      <c r="A152" s="76" t="n">
        <v>148</v>
      </c>
      <c r="B152" s="77" t="n">
        <f aca="false">EOMONTH(Input!$C$7,A152)</f>
        <v>47422</v>
      </c>
      <c r="D152" s="78" t="n">
        <f aca="false">IF(AND($B152&lt;Input!$C$31,$B152&lt;Input!$G$31),Input!$G$44,0)</f>
        <v>0</v>
      </c>
      <c r="E152" s="78" t="n">
        <f aca="true">IF(AND($B152&gt;Input!$G$31,$B152&lt;Input!$G$25),PMT(Input!$G$43/(100*12),(OFFSET($A$4,MATCH(Input!$G$25,$B$4:$B$1004,1),0,1,1)-OFFSET($A$4,MATCH(Input!$G$31,$B$4:$B$620,1),0,1,1)),$H$4,0,1),0)</f>
        <v>0</v>
      </c>
      <c r="F152" s="78" t="n">
        <f aca="false">($F151+$D152+$E152)*(1+Input!$G$43/(100*12))</f>
        <v>0</v>
      </c>
    </row>
    <row r="153" customFormat="false" ht="12.8" hidden="false" customHeight="false" outlineLevel="0" collapsed="false">
      <c r="A153" s="76" t="n">
        <v>149</v>
      </c>
      <c r="B153" s="77" t="n">
        <f aca="false">EOMONTH(Input!$C$7,A153)</f>
        <v>47452</v>
      </c>
      <c r="D153" s="78" t="n">
        <f aca="false">IF(AND($B153&lt;Input!$C$31,$B153&lt;Input!$G$31),Input!$G$44,0)</f>
        <v>0</v>
      </c>
      <c r="E153" s="78" t="n">
        <f aca="true">IF(AND($B153&gt;Input!$G$31,$B153&lt;Input!$G$25),PMT(Input!$G$43/(100*12),(OFFSET($A$4,MATCH(Input!$G$25,$B$4:$B$1004,1),0,1,1)-OFFSET($A$4,MATCH(Input!$G$31,$B$4:$B$620,1),0,1,1)),$H$4,0,1),0)</f>
        <v>0</v>
      </c>
      <c r="F153" s="78" t="n">
        <f aca="false">($F152+$D153+$E153)*(1+Input!$G$43/(100*12))</f>
        <v>0</v>
      </c>
    </row>
    <row r="154" customFormat="false" ht="12.8" hidden="false" customHeight="false" outlineLevel="0" collapsed="false">
      <c r="A154" s="76" t="n">
        <v>150</v>
      </c>
      <c r="B154" s="77" t="n">
        <f aca="false">EOMONTH(Input!$C$7,A154)</f>
        <v>47483</v>
      </c>
      <c r="D154" s="78" t="n">
        <f aca="false">IF(AND($B154&lt;Input!$C$31,$B154&lt;Input!$G$31),Input!$G$44,0)</f>
        <v>0</v>
      </c>
      <c r="E154" s="78" t="n">
        <f aca="true">IF(AND($B154&gt;Input!$G$31,$B154&lt;Input!$G$25),PMT(Input!$G$43/(100*12),(OFFSET($A$4,MATCH(Input!$G$25,$B$4:$B$1004,1),0,1,1)-OFFSET($A$4,MATCH(Input!$G$31,$B$4:$B$620,1),0,1,1)),$H$4,0,1),0)</f>
        <v>0</v>
      </c>
      <c r="F154" s="78" t="n">
        <f aca="false">($F153+$D154+$E154)*(1+Input!$G$43/(100*12))</f>
        <v>0</v>
      </c>
    </row>
    <row r="155" customFormat="false" ht="12.8" hidden="false" customHeight="false" outlineLevel="0" collapsed="false">
      <c r="A155" s="76" t="n">
        <v>151</v>
      </c>
      <c r="B155" s="77" t="n">
        <f aca="false">EOMONTH(Input!$C$7,A155)</f>
        <v>47514</v>
      </c>
      <c r="D155" s="78" t="n">
        <f aca="false">IF(AND($B155&lt;Input!$C$31,$B155&lt;Input!$G$31),Input!$G$44,0)</f>
        <v>0</v>
      </c>
      <c r="E155" s="78" t="n">
        <f aca="true">IF(AND($B155&gt;Input!$G$31,$B155&lt;Input!$G$25),PMT(Input!$G$43/(100*12),(OFFSET($A$4,MATCH(Input!$G$25,$B$4:$B$1004,1),0,1,1)-OFFSET($A$4,MATCH(Input!$G$31,$B$4:$B$620,1),0,1,1)),$H$4,0,1),0)</f>
        <v>0</v>
      </c>
      <c r="F155" s="78" t="n">
        <f aca="false">($F154+$D155+$E155)*(1+Input!$G$43/(100*12))</f>
        <v>0</v>
      </c>
    </row>
    <row r="156" customFormat="false" ht="12.8" hidden="false" customHeight="false" outlineLevel="0" collapsed="false">
      <c r="A156" s="76" t="n">
        <v>152</v>
      </c>
      <c r="B156" s="77" t="n">
        <f aca="false">EOMONTH(Input!$C$7,A156)</f>
        <v>47542</v>
      </c>
      <c r="D156" s="78" t="n">
        <f aca="false">IF(AND($B156&lt;Input!$C$31,$B156&lt;Input!$G$31),Input!$G$44,0)</f>
        <v>0</v>
      </c>
      <c r="E156" s="78" t="n">
        <f aca="true">IF(AND($B156&gt;Input!$G$31,$B156&lt;Input!$G$25),PMT(Input!$G$43/(100*12),(OFFSET($A$4,MATCH(Input!$G$25,$B$4:$B$1004,1),0,1,1)-OFFSET($A$4,MATCH(Input!$G$31,$B$4:$B$620,1),0,1,1)),$H$4,0,1),0)</f>
        <v>0</v>
      </c>
      <c r="F156" s="78" t="n">
        <f aca="false">($F155+$D156+$E156)*(1+Input!$G$43/(100*12))</f>
        <v>0</v>
      </c>
    </row>
    <row r="157" customFormat="false" ht="12.8" hidden="false" customHeight="false" outlineLevel="0" collapsed="false">
      <c r="A157" s="76" t="n">
        <v>153</v>
      </c>
      <c r="B157" s="77" t="n">
        <f aca="false">EOMONTH(Input!$C$7,A157)</f>
        <v>47573</v>
      </c>
      <c r="D157" s="78" t="n">
        <f aca="false">IF(AND($B157&lt;Input!$C$31,$B157&lt;Input!$G$31),Input!$G$44,0)</f>
        <v>0</v>
      </c>
      <c r="E157" s="78" t="n">
        <f aca="true">IF(AND($B157&gt;Input!$G$31,$B157&lt;Input!$G$25),PMT(Input!$G$43/(100*12),(OFFSET($A$4,MATCH(Input!$G$25,$B$4:$B$1004,1),0,1,1)-OFFSET($A$4,MATCH(Input!$G$31,$B$4:$B$620,1),0,1,1)),$H$4,0,1),0)</f>
        <v>0</v>
      </c>
      <c r="F157" s="78" t="n">
        <f aca="false">($F156+$D157+$E157)*(1+Input!$G$43/(100*12))</f>
        <v>0</v>
      </c>
    </row>
    <row r="158" customFormat="false" ht="12.8" hidden="false" customHeight="false" outlineLevel="0" collapsed="false">
      <c r="A158" s="76" t="n">
        <v>154</v>
      </c>
      <c r="B158" s="77" t="n">
        <f aca="false">EOMONTH(Input!$C$7,A158)</f>
        <v>47603</v>
      </c>
      <c r="D158" s="78" t="n">
        <f aca="false">IF(AND($B158&lt;Input!$C$31,$B158&lt;Input!$G$31),Input!$G$44,0)</f>
        <v>0</v>
      </c>
      <c r="E158" s="78" t="n">
        <f aca="true">IF(AND($B158&gt;Input!$G$31,$B158&lt;Input!$G$25),PMT(Input!$G$43/(100*12),(OFFSET($A$4,MATCH(Input!$G$25,$B$4:$B$1004,1),0,1,1)-OFFSET($A$4,MATCH(Input!$G$31,$B$4:$B$620,1),0,1,1)),$H$4,0,1),0)</f>
        <v>0</v>
      </c>
      <c r="F158" s="78" t="n">
        <f aca="false">($F157+$D158+$E158)*(1+Input!$G$43/(100*12))</f>
        <v>0</v>
      </c>
    </row>
    <row r="159" customFormat="false" ht="12.8" hidden="false" customHeight="false" outlineLevel="0" collapsed="false">
      <c r="A159" s="76" t="n">
        <v>155</v>
      </c>
      <c r="B159" s="77" t="n">
        <f aca="false">EOMONTH(Input!$C$7,A159)</f>
        <v>47634</v>
      </c>
      <c r="D159" s="78" t="n">
        <f aca="false">IF(AND($B159&lt;Input!$C$31,$B159&lt;Input!$G$31),Input!$G$44,0)</f>
        <v>0</v>
      </c>
      <c r="E159" s="78" t="n">
        <f aca="true">IF(AND($B159&gt;Input!$G$31,$B159&lt;Input!$G$25),PMT(Input!$G$43/(100*12),(OFFSET($A$4,MATCH(Input!$G$25,$B$4:$B$1004,1),0,1,1)-OFFSET($A$4,MATCH(Input!$G$31,$B$4:$B$620,1),0,1,1)),$H$4,0,1),0)</f>
        <v>0</v>
      </c>
      <c r="F159" s="78" t="n">
        <f aca="false">($F158+$D159+$E159)*(1+Input!$G$43/(100*12))</f>
        <v>0</v>
      </c>
    </row>
    <row r="160" customFormat="false" ht="12.8" hidden="false" customHeight="false" outlineLevel="0" collapsed="false">
      <c r="A160" s="76" t="n">
        <v>156</v>
      </c>
      <c r="B160" s="77" t="n">
        <f aca="false">EOMONTH(Input!$C$7,A160)</f>
        <v>47664</v>
      </c>
      <c r="D160" s="78" t="n">
        <f aca="false">IF(AND($B160&lt;Input!$C$31,$B160&lt;Input!$G$31),Input!$G$44,0)</f>
        <v>0</v>
      </c>
      <c r="E160" s="78" t="n">
        <f aca="true">IF(AND($B160&gt;Input!$G$31,$B160&lt;Input!$G$25),PMT(Input!$G$43/(100*12),(OFFSET($A$4,MATCH(Input!$G$25,$B$4:$B$1004,1),0,1,1)-OFFSET($A$4,MATCH(Input!$G$31,$B$4:$B$620,1),0,1,1)),$H$4,0,1),0)</f>
        <v>0</v>
      </c>
      <c r="F160" s="78" t="n">
        <f aca="false">($F159+$D160+$E160)*(1+Input!$G$43/(100*12))</f>
        <v>0</v>
      </c>
    </row>
    <row r="161" customFormat="false" ht="12.8" hidden="false" customHeight="false" outlineLevel="0" collapsed="false">
      <c r="A161" s="76" t="n">
        <v>157</v>
      </c>
      <c r="B161" s="77" t="n">
        <f aca="false">EOMONTH(Input!$C$7,A161)</f>
        <v>47695</v>
      </c>
      <c r="D161" s="78" t="n">
        <f aca="false">IF(AND($B161&lt;Input!$C$31,$B161&lt;Input!$G$31),Input!$G$44,0)</f>
        <v>0</v>
      </c>
      <c r="E161" s="78" t="n">
        <f aca="true">IF(AND($B161&gt;Input!$G$31,$B161&lt;Input!$G$25),PMT(Input!$G$43/(100*12),(OFFSET($A$4,MATCH(Input!$G$25,$B$4:$B$1004,1),0,1,1)-OFFSET($A$4,MATCH(Input!$G$31,$B$4:$B$620,1),0,1,1)),$H$4,0,1),0)</f>
        <v>0</v>
      </c>
      <c r="F161" s="78" t="n">
        <f aca="false">($F160+$D161+$E161)*(1+Input!$G$43/(100*12))</f>
        <v>0</v>
      </c>
    </row>
    <row r="162" customFormat="false" ht="12.8" hidden="false" customHeight="false" outlineLevel="0" collapsed="false">
      <c r="A162" s="76" t="n">
        <v>158</v>
      </c>
      <c r="B162" s="77" t="n">
        <f aca="false">EOMONTH(Input!$C$7,A162)</f>
        <v>47726</v>
      </c>
      <c r="D162" s="78" t="n">
        <f aca="false">IF(AND($B162&lt;Input!$C$31,$B162&lt;Input!$G$31),Input!$G$44,0)</f>
        <v>0</v>
      </c>
      <c r="E162" s="78" t="n">
        <f aca="true">IF(AND($B162&gt;Input!$G$31,$B162&lt;Input!$G$25),PMT(Input!$G$43/(100*12),(OFFSET($A$4,MATCH(Input!$G$25,$B$4:$B$1004,1),0,1,1)-OFFSET($A$4,MATCH(Input!$G$31,$B$4:$B$620,1),0,1,1)),$H$4,0,1),0)</f>
        <v>0</v>
      </c>
      <c r="F162" s="78" t="n">
        <f aca="false">($F161+$D162+$E162)*(1+Input!$G$43/(100*12))</f>
        <v>0</v>
      </c>
    </row>
    <row r="163" customFormat="false" ht="12.8" hidden="false" customHeight="false" outlineLevel="0" collapsed="false">
      <c r="A163" s="76" t="n">
        <v>159</v>
      </c>
      <c r="B163" s="77" t="n">
        <f aca="false">EOMONTH(Input!$C$7,A163)</f>
        <v>47756</v>
      </c>
      <c r="D163" s="78" t="n">
        <f aca="false">IF(AND($B163&lt;Input!$C$31,$B163&lt;Input!$G$31),Input!$G$44,0)</f>
        <v>0</v>
      </c>
      <c r="E163" s="78" t="n">
        <f aca="true">IF(AND($B163&gt;Input!$G$31,$B163&lt;Input!$G$25),PMT(Input!$G$43/(100*12),(OFFSET($A$4,MATCH(Input!$G$25,$B$4:$B$1004,1),0,1,1)-OFFSET($A$4,MATCH(Input!$G$31,$B$4:$B$620,1),0,1,1)),$H$4,0,1),0)</f>
        <v>0</v>
      </c>
      <c r="F163" s="78" t="n">
        <f aca="false">($F162+$D163+$E163)*(1+Input!$G$43/(100*12))</f>
        <v>0</v>
      </c>
    </row>
    <row r="164" customFormat="false" ht="12.8" hidden="false" customHeight="false" outlineLevel="0" collapsed="false">
      <c r="A164" s="76" t="n">
        <v>160</v>
      </c>
      <c r="B164" s="77" t="n">
        <f aca="false">EOMONTH(Input!$C$7,A164)</f>
        <v>47787</v>
      </c>
      <c r="D164" s="78" t="n">
        <f aca="false">IF(AND($B164&lt;Input!$C$31,$B164&lt;Input!$G$31),Input!$G$44,0)</f>
        <v>0</v>
      </c>
      <c r="E164" s="78" t="n">
        <f aca="true">IF(AND($B164&gt;Input!$G$31,$B164&lt;Input!$G$25),PMT(Input!$G$43/(100*12),(OFFSET($A$4,MATCH(Input!$G$25,$B$4:$B$1004,1),0,1,1)-OFFSET($A$4,MATCH(Input!$G$31,$B$4:$B$620,1),0,1,1)),$H$4,0,1),0)</f>
        <v>0</v>
      </c>
      <c r="F164" s="78" t="n">
        <f aca="false">($F163+$D164+$E164)*(1+Input!$G$43/(100*12))</f>
        <v>0</v>
      </c>
    </row>
    <row r="165" customFormat="false" ht="12.8" hidden="false" customHeight="false" outlineLevel="0" collapsed="false">
      <c r="A165" s="76" t="n">
        <v>161</v>
      </c>
      <c r="B165" s="77" t="n">
        <f aca="false">EOMONTH(Input!$C$7,A165)</f>
        <v>47817</v>
      </c>
      <c r="D165" s="78" t="n">
        <f aca="false">IF(AND($B165&lt;Input!$C$31,$B165&lt;Input!$G$31),Input!$G$44,0)</f>
        <v>0</v>
      </c>
      <c r="E165" s="78" t="n">
        <f aca="true">IF(AND($B165&gt;Input!$G$31,$B165&lt;Input!$G$25),PMT(Input!$G$43/(100*12),(OFFSET($A$4,MATCH(Input!$G$25,$B$4:$B$1004,1),0,1,1)-OFFSET($A$4,MATCH(Input!$G$31,$B$4:$B$620,1),0,1,1)),$H$4,0,1),0)</f>
        <v>0</v>
      </c>
      <c r="F165" s="78" t="n">
        <f aca="false">($F164+$D165+$E165)*(1+Input!$G$43/(100*12))</f>
        <v>0</v>
      </c>
    </row>
    <row r="166" customFormat="false" ht="12.8" hidden="false" customHeight="false" outlineLevel="0" collapsed="false">
      <c r="A166" s="76" t="n">
        <v>162</v>
      </c>
      <c r="B166" s="77" t="n">
        <f aca="false">EOMONTH(Input!$C$7,A166)</f>
        <v>47848</v>
      </c>
      <c r="D166" s="78" t="n">
        <f aca="false">IF(AND($B166&lt;Input!$C$31,$B166&lt;Input!$G$31),Input!$G$44,0)</f>
        <v>0</v>
      </c>
      <c r="E166" s="78" t="n">
        <f aca="true">IF(AND($B166&gt;Input!$G$31,$B166&lt;Input!$G$25),PMT(Input!$G$43/(100*12),(OFFSET($A$4,MATCH(Input!$G$25,$B$4:$B$1004,1),0,1,1)-OFFSET($A$4,MATCH(Input!$G$31,$B$4:$B$620,1),0,1,1)),$H$4,0,1),0)</f>
        <v>0</v>
      </c>
      <c r="F166" s="78" t="n">
        <f aca="false">($F165+$D166+$E166)*(1+Input!$G$43/(100*12))</f>
        <v>0</v>
      </c>
    </row>
    <row r="167" customFormat="false" ht="12.8" hidden="false" customHeight="false" outlineLevel="0" collapsed="false">
      <c r="A167" s="76" t="n">
        <v>163</v>
      </c>
      <c r="B167" s="77" t="n">
        <f aca="false">EOMONTH(Input!$C$7,A167)</f>
        <v>47879</v>
      </c>
      <c r="D167" s="78" t="n">
        <f aca="false">IF(AND($B167&lt;Input!$C$31,$B167&lt;Input!$G$31),Input!$G$44,0)</f>
        <v>0</v>
      </c>
      <c r="E167" s="78" t="n">
        <f aca="true">IF(AND($B167&gt;Input!$G$31,$B167&lt;Input!$G$25),PMT(Input!$G$43/(100*12),(OFFSET($A$4,MATCH(Input!$G$25,$B$4:$B$1004,1),0,1,1)-OFFSET($A$4,MATCH(Input!$G$31,$B$4:$B$620,1),0,1,1)),$H$4,0,1),0)</f>
        <v>0</v>
      </c>
      <c r="F167" s="78" t="n">
        <f aca="false">($F166+$D167+$E167)*(1+Input!$G$43/(100*12))</f>
        <v>0</v>
      </c>
    </row>
    <row r="168" customFormat="false" ht="12.8" hidden="false" customHeight="false" outlineLevel="0" collapsed="false">
      <c r="A168" s="76" t="n">
        <v>164</v>
      </c>
      <c r="B168" s="77" t="n">
        <f aca="false">EOMONTH(Input!$C$7,A168)</f>
        <v>47907</v>
      </c>
      <c r="D168" s="78" t="n">
        <f aca="false">IF(AND($B168&lt;Input!$C$31,$B168&lt;Input!$G$31),Input!$G$44,0)</f>
        <v>0</v>
      </c>
      <c r="E168" s="78" t="n">
        <f aca="true">IF(AND($B168&gt;Input!$G$31,$B168&lt;Input!$G$25),PMT(Input!$G$43/(100*12),(OFFSET($A$4,MATCH(Input!$G$25,$B$4:$B$1004,1),0,1,1)-OFFSET($A$4,MATCH(Input!$G$31,$B$4:$B$620,1),0,1,1)),$H$4,0,1),0)</f>
        <v>0</v>
      </c>
      <c r="F168" s="78" t="n">
        <f aca="false">($F167+$D168+$E168)*(1+Input!$G$43/(100*12))</f>
        <v>0</v>
      </c>
    </row>
    <row r="169" customFormat="false" ht="12.8" hidden="false" customHeight="false" outlineLevel="0" collapsed="false">
      <c r="A169" s="76" t="n">
        <v>165</v>
      </c>
      <c r="B169" s="77" t="n">
        <f aca="false">EOMONTH(Input!$C$7,A169)</f>
        <v>47938</v>
      </c>
      <c r="D169" s="78" t="n">
        <f aca="false">IF(AND($B169&lt;Input!$C$31,$B169&lt;Input!$G$31),Input!$G$44,0)</f>
        <v>0</v>
      </c>
      <c r="E169" s="78" t="n">
        <f aca="true">IF(AND($B169&gt;Input!$G$31,$B169&lt;Input!$G$25),PMT(Input!$G$43/(100*12),(OFFSET($A$4,MATCH(Input!$G$25,$B$4:$B$1004,1),0,1,1)-OFFSET($A$4,MATCH(Input!$G$31,$B$4:$B$620,1),0,1,1)),$H$4,0,1),0)</f>
        <v>0</v>
      </c>
      <c r="F169" s="78" t="n">
        <f aca="false">($F168+$D169+$E169)*(1+Input!$G$43/(100*12))</f>
        <v>0</v>
      </c>
    </row>
    <row r="170" customFormat="false" ht="12.8" hidden="false" customHeight="false" outlineLevel="0" collapsed="false">
      <c r="A170" s="76" t="n">
        <v>166</v>
      </c>
      <c r="B170" s="77" t="n">
        <f aca="false">EOMONTH(Input!$C$7,A170)</f>
        <v>47968</v>
      </c>
      <c r="D170" s="78" t="n">
        <f aca="false">IF(AND($B170&lt;Input!$C$31,$B170&lt;Input!$G$31),Input!$G$44,0)</f>
        <v>0</v>
      </c>
      <c r="E170" s="78" t="n">
        <f aca="true">IF(AND($B170&gt;Input!$G$31,$B170&lt;Input!$G$25),PMT(Input!$G$43/(100*12),(OFFSET($A$4,MATCH(Input!$G$25,$B$4:$B$1004,1),0,1,1)-OFFSET($A$4,MATCH(Input!$G$31,$B$4:$B$620,1),0,1,1)),$H$4,0,1),0)</f>
        <v>0</v>
      </c>
      <c r="F170" s="78" t="n">
        <f aca="false">($F169+$D170+$E170)*(1+Input!$G$43/(100*12))</f>
        <v>0</v>
      </c>
    </row>
    <row r="171" customFormat="false" ht="12.8" hidden="false" customHeight="false" outlineLevel="0" collapsed="false">
      <c r="A171" s="76" t="n">
        <v>167</v>
      </c>
      <c r="B171" s="77" t="n">
        <f aca="false">EOMONTH(Input!$C$7,A171)</f>
        <v>47999</v>
      </c>
      <c r="D171" s="78" t="n">
        <f aca="false">IF(AND($B171&lt;Input!$C$31,$B171&lt;Input!$G$31),Input!$G$44,0)</f>
        <v>0</v>
      </c>
      <c r="E171" s="78" t="n">
        <f aca="true">IF(AND($B171&gt;Input!$G$31,$B171&lt;Input!$G$25),PMT(Input!$G$43/(100*12),(OFFSET($A$4,MATCH(Input!$G$25,$B$4:$B$1004,1),0,1,1)-OFFSET($A$4,MATCH(Input!$G$31,$B$4:$B$620,1),0,1,1)),$H$4,0,1),0)</f>
        <v>0</v>
      </c>
      <c r="F171" s="78" t="n">
        <f aca="false">($F170+$D171+$E171)*(1+Input!$G$43/(100*12))</f>
        <v>0</v>
      </c>
    </row>
    <row r="172" customFormat="false" ht="12.8" hidden="false" customHeight="false" outlineLevel="0" collapsed="false">
      <c r="A172" s="76" t="n">
        <v>168</v>
      </c>
      <c r="B172" s="77" t="n">
        <f aca="false">EOMONTH(Input!$C$7,A172)</f>
        <v>48029</v>
      </c>
      <c r="D172" s="78" t="n">
        <f aca="false">IF(AND($B172&lt;Input!$C$31,$B172&lt;Input!$G$31),Input!$G$44,0)</f>
        <v>0</v>
      </c>
      <c r="E172" s="78" t="n">
        <f aca="true">IF(AND($B172&gt;Input!$G$31,$B172&lt;Input!$G$25),PMT(Input!$G$43/(100*12),(OFFSET($A$4,MATCH(Input!$G$25,$B$4:$B$1004,1),0,1,1)-OFFSET($A$4,MATCH(Input!$G$31,$B$4:$B$620,1),0,1,1)),$H$4,0,1),0)</f>
        <v>0</v>
      </c>
      <c r="F172" s="78" t="n">
        <f aca="false">($F171+$D172+$E172)*(1+Input!$G$43/(100*12))</f>
        <v>0</v>
      </c>
    </row>
    <row r="173" customFormat="false" ht="12.8" hidden="false" customHeight="false" outlineLevel="0" collapsed="false">
      <c r="A173" s="76" t="n">
        <v>169</v>
      </c>
      <c r="B173" s="77" t="n">
        <f aca="false">EOMONTH(Input!$C$7,A173)</f>
        <v>48060</v>
      </c>
      <c r="D173" s="78" t="n">
        <f aca="false">IF(AND($B173&lt;Input!$C$31,$B173&lt;Input!$G$31),Input!$G$44,0)</f>
        <v>0</v>
      </c>
      <c r="E173" s="78" t="n">
        <f aca="true">IF(AND($B173&gt;Input!$G$31,$B173&lt;Input!$G$25),PMT(Input!$G$43/(100*12),(OFFSET($A$4,MATCH(Input!$G$25,$B$4:$B$1004,1),0,1,1)-OFFSET($A$4,MATCH(Input!$G$31,$B$4:$B$620,1),0,1,1)),$H$4,0,1),0)</f>
        <v>0</v>
      </c>
      <c r="F173" s="78" t="n">
        <f aca="false">($F172+$D173+$E173)*(1+Input!$G$43/(100*12))</f>
        <v>0</v>
      </c>
    </row>
    <row r="174" customFormat="false" ht="12.8" hidden="false" customHeight="false" outlineLevel="0" collapsed="false">
      <c r="A174" s="76" t="n">
        <v>170</v>
      </c>
      <c r="B174" s="77" t="n">
        <f aca="false">EOMONTH(Input!$C$7,A174)</f>
        <v>48091</v>
      </c>
      <c r="D174" s="78" t="n">
        <f aca="false">IF(AND($B174&lt;Input!$C$31,$B174&lt;Input!$G$31),Input!$G$44,0)</f>
        <v>0</v>
      </c>
      <c r="E174" s="78" t="n">
        <f aca="true">IF(AND($B174&gt;Input!$G$31,$B174&lt;Input!$G$25),PMT(Input!$G$43/(100*12),(OFFSET($A$4,MATCH(Input!$G$25,$B$4:$B$1004,1),0,1,1)-OFFSET($A$4,MATCH(Input!$G$31,$B$4:$B$620,1),0,1,1)),$H$4,0,1),0)</f>
        <v>0</v>
      </c>
      <c r="F174" s="78" t="n">
        <f aca="false">($F173+$D174+$E174)*(1+Input!$G$43/(100*12))</f>
        <v>0</v>
      </c>
    </row>
    <row r="175" customFormat="false" ht="12.8" hidden="false" customHeight="false" outlineLevel="0" collapsed="false">
      <c r="A175" s="76" t="n">
        <v>171</v>
      </c>
      <c r="B175" s="77" t="n">
        <f aca="false">EOMONTH(Input!$C$7,A175)</f>
        <v>48121</v>
      </c>
      <c r="D175" s="78" t="n">
        <f aca="false">IF(AND($B175&lt;Input!$C$31,$B175&lt;Input!$G$31),Input!$G$44,0)</f>
        <v>0</v>
      </c>
      <c r="E175" s="78" t="n">
        <f aca="true">IF(AND($B175&gt;Input!$G$31,$B175&lt;Input!$G$25),PMT(Input!$G$43/(100*12),(OFFSET($A$4,MATCH(Input!$G$25,$B$4:$B$1004,1),0,1,1)-OFFSET($A$4,MATCH(Input!$G$31,$B$4:$B$620,1),0,1,1)),$H$4,0,1),0)</f>
        <v>0</v>
      </c>
      <c r="F175" s="78" t="n">
        <f aca="false">($F174+$D175+$E175)*(1+Input!$G$43/(100*12))</f>
        <v>0</v>
      </c>
    </row>
    <row r="176" customFormat="false" ht="12.8" hidden="false" customHeight="false" outlineLevel="0" collapsed="false">
      <c r="A176" s="76" t="n">
        <v>172</v>
      </c>
      <c r="B176" s="77" t="n">
        <f aca="false">EOMONTH(Input!$C$7,A176)</f>
        <v>48152</v>
      </c>
      <c r="D176" s="78" t="n">
        <f aca="false">IF(AND($B176&lt;Input!$C$31,$B176&lt;Input!$G$31),Input!$G$44,0)</f>
        <v>0</v>
      </c>
      <c r="E176" s="78" t="n">
        <f aca="true">IF(AND($B176&gt;Input!$G$31,$B176&lt;Input!$G$25),PMT(Input!$G$43/(100*12),(OFFSET($A$4,MATCH(Input!$G$25,$B$4:$B$1004,1),0,1,1)-OFFSET($A$4,MATCH(Input!$G$31,$B$4:$B$620,1),0,1,1)),$H$4,0,1),0)</f>
        <v>0</v>
      </c>
      <c r="F176" s="78" t="n">
        <f aca="false">($F175+$D176+$E176)*(1+Input!$G$43/(100*12))</f>
        <v>0</v>
      </c>
    </row>
    <row r="177" customFormat="false" ht="12.8" hidden="false" customHeight="false" outlineLevel="0" collapsed="false">
      <c r="A177" s="76" t="n">
        <v>173</v>
      </c>
      <c r="B177" s="77" t="n">
        <f aca="false">EOMONTH(Input!$C$7,A177)</f>
        <v>48182</v>
      </c>
      <c r="D177" s="78" t="n">
        <f aca="false">IF(AND($B177&lt;Input!$C$31,$B177&lt;Input!$G$31),Input!$G$44,0)</f>
        <v>0</v>
      </c>
      <c r="E177" s="78" t="n">
        <f aca="true">IF(AND($B177&gt;Input!$G$31,$B177&lt;Input!$G$25),PMT(Input!$G$43/(100*12),(OFFSET($A$4,MATCH(Input!$G$25,$B$4:$B$1004,1),0,1,1)-OFFSET($A$4,MATCH(Input!$G$31,$B$4:$B$620,1),0,1,1)),$H$4,0,1),0)</f>
        <v>0</v>
      </c>
      <c r="F177" s="78" t="n">
        <f aca="false">($F176+$D177+$E177)*(1+Input!$G$43/(100*12))</f>
        <v>0</v>
      </c>
    </row>
    <row r="178" customFormat="false" ht="12.8" hidden="false" customHeight="false" outlineLevel="0" collapsed="false">
      <c r="A178" s="76" t="n">
        <v>174</v>
      </c>
      <c r="B178" s="77" t="n">
        <f aca="false">EOMONTH(Input!$C$7,A178)</f>
        <v>48213</v>
      </c>
      <c r="D178" s="78" t="n">
        <f aca="false">IF(AND($B178&lt;Input!$C$31,$B178&lt;Input!$G$31),Input!$G$44,0)</f>
        <v>0</v>
      </c>
      <c r="E178" s="78" t="n">
        <f aca="true">IF(AND($B178&gt;Input!$G$31,$B178&lt;Input!$G$25),PMT(Input!$G$43/(100*12),(OFFSET($A$4,MATCH(Input!$G$25,$B$4:$B$1004,1),0,1,1)-OFFSET($A$4,MATCH(Input!$G$31,$B$4:$B$620,1),0,1,1)),$H$4,0,1),0)</f>
        <v>0</v>
      </c>
      <c r="F178" s="78" t="n">
        <f aca="false">($F177+$D178+$E178)*(1+Input!$G$43/(100*12))</f>
        <v>0</v>
      </c>
    </row>
    <row r="179" customFormat="false" ht="12.8" hidden="false" customHeight="false" outlineLevel="0" collapsed="false">
      <c r="A179" s="76" t="n">
        <v>175</v>
      </c>
      <c r="B179" s="77" t="n">
        <f aca="false">EOMONTH(Input!$C$7,A179)</f>
        <v>48244</v>
      </c>
      <c r="D179" s="78" t="n">
        <f aca="false">IF(AND($B179&lt;Input!$C$31,$B179&lt;Input!$G$31),Input!$G$44,0)</f>
        <v>0</v>
      </c>
      <c r="E179" s="78" t="n">
        <f aca="true">IF(AND($B179&gt;Input!$G$31,$B179&lt;Input!$G$25),PMT(Input!$G$43/(100*12),(OFFSET($A$4,MATCH(Input!$G$25,$B$4:$B$1004,1),0,1,1)-OFFSET($A$4,MATCH(Input!$G$31,$B$4:$B$620,1),0,1,1)),$H$4,0,1),0)</f>
        <v>0</v>
      </c>
      <c r="F179" s="78" t="n">
        <f aca="false">($F178+$D179+$E179)*(1+Input!$G$43/(100*12))</f>
        <v>0</v>
      </c>
    </row>
    <row r="180" customFormat="false" ht="12.8" hidden="false" customHeight="false" outlineLevel="0" collapsed="false">
      <c r="A180" s="76" t="n">
        <v>176</v>
      </c>
      <c r="B180" s="77" t="n">
        <f aca="false">EOMONTH(Input!$C$7,A180)</f>
        <v>48273</v>
      </c>
      <c r="D180" s="78" t="n">
        <f aca="false">IF(AND($B180&lt;Input!$C$31,$B180&lt;Input!$G$31),Input!$G$44,0)</f>
        <v>0</v>
      </c>
      <c r="E180" s="78" t="n">
        <f aca="true">IF(AND($B180&gt;Input!$G$31,$B180&lt;Input!$G$25),PMT(Input!$G$43/(100*12),(OFFSET($A$4,MATCH(Input!$G$25,$B$4:$B$1004,1),0,1,1)-OFFSET($A$4,MATCH(Input!$G$31,$B$4:$B$620,1),0,1,1)),$H$4,0,1),0)</f>
        <v>0</v>
      </c>
      <c r="F180" s="78" t="n">
        <f aca="false">($F179+$D180+$E180)*(1+Input!$G$43/(100*12))</f>
        <v>0</v>
      </c>
    </row>
    <row r="181" customFormat="false" ht="12.8" hidden="false" customHeight="false" outlineLevel="0" collapsed="false">
      <c r="A181" s="76" t="n">
        <v>177</v>
      </c>
      <c r="B181" s="77" t="n">
        <f aca="false">EOMONTH(Input!$C$7,A181)</f>
        <v>48304</v>
      </c>
      <c r="D181" s="78" t="n">
        <f aca="false">IF(AND($B181&lt;Input!$C$31,$B181&lt;Input!$G$31),Input!$G$44,0)</f>
        <v>0</v>
      </c>
      <c r="E181" s="78" t="n">
        <f aca="true">IF(AND($B181&gt;Input!$G$31,$B181&lt;Input!$G$25),PMT(Input!$G$43/(100*12),(OFFSET($A$4,MATCH(Input!$G$25,$B$4:$B$1004,1),0,1,1)-OFFSET($A$4,MATCH(Input!$G$31,$B$4:$B$620,1),0,1,1)),$H$4,0,1),0)</f>
        <v>0</v>
      </c>
      <c r="F181" s="78" t="n">
        <f aca="false">($F180+$D181+$E181)*(1+Input!$G$43/(100*12))</f>
        <v>0</v>
      </c>
    </row>
    <row r="182" customFormat="false" ht="12.8" hidden="false" customHeight="false" outlineLevel="0" collapsed="false">
      <c r="A182" s="76" t="n">
        <v>178</v>
      </c>
      <c r="B182" s="77" t="n">
        <f aca="false">EOMONTH(Input!$C$7,A182)</f>
        <v>48334</v>
      </c>
      <c r="D182" s="78" t="n">
        <f aca="false">IF(AND($B182&lt;Input!$C$31,$B182&lt;Input!$G$31),Input!$G$44,0)</f>
        <v>0</v>
      </c>
      <c r="E182" s="78" t="n">
        <f aca="true">IF(AND($B182&gt;Input!$G$31,$B182&lt;Input!$G$25),PMT(Input!$G$43/(100*12),(OFFSET($A$4,MATCH(Input!$G$25,$B$4:$B$1004,1),0,1,1)-OFFSET($A$4,MATCH(Input!$G$31,$B$4:$B$620,1),0,1,1)),$H$4,0,1),0)</f>
        <v>0</v>
      </c>
      <c r="F182" s="78" t="n">
        <f aca="false">($F181+$D182+$E182)*(1+Input!$G$43/(100*12))</f>
        <v>0</v>
      </c>
    </row>
    <row r="183" customFormat="false" ht="12.8" hidden="false" customHeight="false" outlineLevel="0" collapsed="false">
      <c r="A183" s="76" t="n">
        <v>179</v>
      </c>
      <c r="B183" s="77" t="n">
        <f aca="false">EOMONTH(Input!$C$7,A183)</f>
        <v>48365</v>
      </c>
      <c r="D183" s="78" t="n">
        <f aca="false">IF(AND($B183&lt;Input!$C$31,$B183&lt;Input!$G$31),Input!$G$44,0)</f>
        <v>0</v>
      </c>
      <c r="E183" s="78" t="n">
        <f aca="true">IF(AND($B183&gt;Input!$G$31,$B183&lt;Input!$G$25),PMT(Input!$G$43/(100*12),(OFFSET($A$4,MATCH(Input!$G$25,$B$4:$B$1004,1),0,1,1)-OFFSET($A$4,MATCH(Input!$G$31,$B$4:$B$620,1),0,1,1)),$H$4,0,1),0)</f>
        <v>0</v>
      </c>
      <c r="F183" s="78" t="n">
        <f aca="false">($F182+$D183+$E183)*(1+Input!$G$43/(100*12))</f>
        <v>0</v>
      </c>
    </row>
    <row r="184" customFormat="false" ht="12.8" hidden="false" customHeight="false" outlineLevel="0" collapsed="false">
      <c r="A184" s="76" t="n">
        <v>180</v>
      </c>
      <c r="B184" s="77" t="n">
        <f aca="false">EOMONTH(Input!$C$7,A184)</f>
        <v>48395</v>
      </c>
      <c r="D184" s="78" t="n">
        <f aca="false">IF(AND($B184&lt;Input!$C$31,$B184&lt;Input!$G$31),Input!$G$44,0)</f>
        <v>0</v>
      </c>
      <c r="E184" s="78" t="n">
        <f aca="true">IF(AND($B184&gt;Input!$G$31,$B184&lt;Input!$G$25),PMT(Input!$G$43/(100*12),(OFFSET($A$4,MATCH(Input!$G$25,$B$4:$B$1004,1),0,1,1)-OFFSET($A$4,MATCH(Input!$G$31,$B$4:$B$620,1),0,1,1)),$H$4,0,1),0)</f>
        <v>0</v>
      </c>
      <c r="F184" s="78" t="n">
        <f aca="false">($F183+$D184+$E184)*(1+Input!$G$43/(100*12))</f>
        <v>0</v>
      </c>
    </row>
    <row r="185" customFormat="false" ht="12.8" hidden="false" customHeight="false" outlineLevel="0" collapsed="false">
      <c r="A185" s="76" t="n">
        <v>181</v>
      </c>
      <c r="B185" s="77" t="n">
        <f aca="false">EOMONTH(Input!$C$7,A185)</f>
        <v>48426</v>
      </c>
      <c r="D185" s="78" t="n">
        <f aca="false">IF(AND($B185&lt;Input!$C$31,$B185&lt;Input!$G$31),Input!$G$44,0)</f>
        <v>0</v>
      </c>
      <c r="E185" s="78" t="n">
        <f aca="true">IF(AND($B185&gt;Input!$G$31,$B185&lt;Input!$G$25),PMT(Input!$G$43/(100*12),(OFFSET($A$4,MATCH(Input!$G$25,$B$4:$B$1004,1),0,1,1)-OFFSET($A$4,MATCH(Input!$G$31,$B$4:$B$620,1),0,1,1)),$H$4,0,1),0)</f>
        <v>0</v>
      </c>
      <c r="F185" s="78" t="n">
        <f aca="false">($F184+$D185+$E185)*(1+Input!$G$43/(100*12))</f>
        <v>0</v>
      </c>
    </row>
    <row r="186" customFormat="false" ht="12.8" hidden="false" customHeight="false" outlineLevel="0" collapsed="false">
      <c r="A186" s="76" t="n">
        <v>182</v>
      </c>
      <c r="B186" s="77" t="n">
        <f aca="false">EOMONTH(Input!$C$7,A186)</f>
        <v>48457</v>
      </c>
      <c r="D186" s="78" t="n">
        <f aca="false">IF(AND($B186&lt;Input!$C$31,$B186&lt;Input!$G$31),Input!$G$44,0)</f>
        <v>0</v>
      </c>
      <c r="E186" s="78" t="n">
        <f aca="true">IF(AND($B186&gt;Input!$G$31,$B186&lt;Input!$G$25),PMT(Input!$G$43/(100*12),(OFFSET($A$4,MATCH(Input!$G$25,$B$4:$B$1004,1),0,1,1)-OFFSET($A$4,MATCH(Input!$G$31,$B$4:$B$620,1),0,1,1)),$H$4,0,1),0)</f>
        <v>0</v>
      </c>
      <c r="F186" s="78" t="n">
        <f aca="false">($F185+$D186+$E186)*(1+Input!$G$43/(100*12))</f>
        <v>0</v>
      </c>
    </row>
    <row r="187" customFormat="false" ht="12.8" hidden="false" customHeight="false" outlineLevel="0" collapsed="false">
      <c r="A187" s="76" t="n">
        <v>183</v>
      </c>
      <c r="B187" s="77" t="n">
        <f aca="false">EOMONTH(Input!$C$7,A187)</f>
        <v>48487</v>
      </c>
      <c r="D187" s="78" t="n">
        <f aca="false">IF(AND($B187&lt;Input!$C$31,$B187&lt;Input!$G$31),Input!$G$44,0)</f>
        <v>0</v>
      </c>
      <c r="E187" s="78" t="n">
        <f aca="true">IF(AND($B187&gt;Input!$G$31,$B187&lt;Input!$G$25),PMT(Input!$G$43/(100*12),(OFFSET($A$4,MATCH(Input!$G$25,$B$4:$B$1004,1),0,1,1)-OFFSET($A$4,MATCH(Input!$G$31,$B$4:$B$620,1),0,1,1)),$H$4,0,1),0)</f>
        <v>0</v>
      </c>
      <c r="F187" s="78" t="n">
        <f aca="false">($F186+$D187+$E187)*(1+Input!$G$43/(100*12))</f>
        <v>0</v>
      </c>
    </row>
    <row r="188" customFormat="false" ht="12.8" hidden="false" customHeight="false" outlineLevel="0" collapsed="false">
      <c r="A188" s="76" t="n">
        <v>184</v>
      </c>
      <c r="B188" s="77" t="n">
        <f aca="false">EOMONTH(Input!$C$7,A188)</f>
        <v>48518</v>
      </c>
      <c r="D188" s="78" t="n">
        <f aca="false">IF(AND($B188&lt;Input!$C$31,$B188&lt;Input!$G$31),Input!$G$44,0)</f>
        <v>0</v>
      </c>
      <c r="E188" s="78" t="n">
        <f aca="true">IF(AND($B188&gt;Input!$G$31,$B188&lt;Input!$G$25),PMT(Input!$G$43/(100*12),(OFFSET($A$4,MATCH(Input!$G$25,$B$4:$B$1004,1),0,1,1)-OFFSET($A$4,MATCH(Input!$G$31,$B$4:$B$620,1),0,1,1)),$H$4,0,1),0)</f>
        <v>0</v>
      </c>
      <c r="F188" s="78" t="n">
        <f aca="false">($F187+$D188+$E188)*(1+Input!$G$43/(100*12))</f>
        <v>0</v>
      </c>
    </row>
    <row r="189" customFormat="false" ht="12.8" hidden="false" customHeight="false" outlineLevel="0" collapsed="false">
      <c r="A189" s="76" t="n">
        <v>185</v>
      </c>
      <c r="B189" s="77" t="n">
        <f aca="false">EOMONTH(Input!$C$7,A189)</f>
        <v>48548</v>
      </c>
      <c r="D189" s="78" t="n">
        <f aca="false">IF(AND($B189&lt;Input!$C$31,$B189&lt;Input!$G$31),Input!$G$44,0)</f>
        <v>0</v>
      </c>
      <c r="E189" s="78" t="n">
        <f aca="true">IF(AND($B189&gt;Input!$G$31,$B189&lt;Input!$G$25),PMT(Input!$G$43/(100*12),(OFFSET($A$4,MATCH(Input!$G$25,$B$4:$B$1004,1),0,1,1)-OFFSET($A$4,MATCH(Input!$G$31,$B$4:$B$620,1),0,1,1)),$H$4,0,1),0)</f>
        <v>0</v>
      </c>
      <c r="F189" s="78" t="n">
        <f aca="false">($F188+$D189+$E189)*(1+Input!$G$43/(100*12))</f>
        <v>0</v>
      </c>
    </row>
    <row r="190" customFormat="false" ht="12.8" hidden="false" customHeight="false" outlineLevel="0" collapsed="false">
      <c r="A190" s="76" t="n">
        <v>186</v>
      </c>
      <c r="B190" s="77" t="n">
        <f aca="false">EOMONTH(Input!$C$7,A190)</f>
        <v>48579</v>
      </c>
      <c r="D190" s="78" t="n">
        <f aca="false">IF(AND($B190&lt;Input!$C$31,$B190&lt;Input!$G$31),Input!$G$44,0)</f>
        <v>0</v>
      </c>
      <c r="E190" s="78" t="n">
        <f aca="true">IF(AND($B190&gt;Input!$G$31,$B190&lt;Input!$G$25),PMT(Input!$G$43/(100*12),(OFFSET($A$4,MATCH(Input!$G$25,$B$4:$B$1004,1),0,1,1)-OFFSET($A$4,MATCH(Input!$G$31,$B$4:$B$620,1),0,1,1)),$H$4,0,1),0)</f>
        <v>0</v>
      </c>
      <c r="F190" s="78" t="n">
        <f aca="false">($F189+$D190+$E190)*(1+Input!$G$43/(100*12))</f>
        <v>0</v>
      </c>
    </row>
    <row r="191" customFormat="false" ht="12.8" hidden="false" customHeight="false" outlineLevel="0" collapsed="false">
      <c r="A191" s="76" t="n">
        <v>187</v>
      </c>
      <c r="B191" s="77" t="n">
        <f aca="false">EOMONTH(Input!$C$7,A191)</f>
        <v>48610</v>
      </c>
      <c r="D191" s="78" t="n">
        <f aca="false">IF(AND($B191&lt;Input!$C$31,$B191&lt;Input!$G$31),Input!$G$44,0)</f>
        <v>0</v>
      </c>
      <c r="E191" s="78" t="n">
        <f aca="true">IF(AND($B191&gt;Input!$G$31,$B191&lt;Input!$G$25),PMT(Input!$G$43/(100*12),(OFFSET($A$4,MATCH(Input!$G$25,$B$4:$B$1004,1),0,1,1)-OFFSET($A$4,MATCH(Input!$G$31,$B$4:$B$620,1),0,1,1)),$H$4,0,1),0)</f>
        <v>0</v>
      </c>
      <c r="F191" s="78" t="n">
        <f aca="false">($F190+$D191+$E191)*(1+Input!$G$43/(100*12))</f>
        <v>0</v>
      </c>
    </row>
    <row r="192" customFormat="false" ht="12.8" hidden="false" customHeight="false" outlineLevel="0" collapsed="false">
      <c r="A192" s="76" t="n">
        <v>188</v>
      </c>
      <c r="B192" s="77" t="n">
        <f aca="false">EOMONTH(Input!$C$7,A192)</f>
        <v>48638</v>
      </c>
      <c r="D192" s="78" t="n">
        <f aca="false">IF(AND($B192&lt;Input!$C$31,$B192&lt;Input!$G$31),Input!$G$44,0)</f>
        <v>0</v>
      </c>
      <c r="E192" s="78" t="n">
        <f aca="true">IF(AND($B192&gt;Input!$G$31,$B192&lt;Input!$G$25),PMT(Input!$G$43/(100*12),(OFFSET($A$4,MATCH(Input!$G$25,$B$4:$B$1004,1),0,1,1)-OFFSET($A$4,MATCH(Input!$G$31,$B$4:$B$620,1),0,1,1)),$H$4,0,1),0)</f>
        <v>0</v>
      </c>
      <c r="F192" s="78" t="n">
        <f aca="false">($F191+$D192+$E192)*(1+Input!$G$43/(100*12))</f>
        <v>0</v>
      </c>
    </row>
    <row r="193" customFormat="false" ht="12.8" hidden="false" customHeight="false" outlineLevel="0" collapsed="false">
      <c r="A193" s="76" t="n">
        <v>189</v>
      </c>
      <c r="B193" s="77" t="n">
        <f aca="false">EOMONTH(Input!$C$7,A193)</f>
        <v>48669</v>
      </c>
      <c r="D193" s="78" t="n">
        <f aca="false">IF(AND($B193&lt;Input!$C$31,$B193&lt;Input!$G$31),Input!$G$44,0)</f>
        <v>0</v>
      </c>
      <c r="E193" s="78" t="n">
        <f aca="true">IF(AND($B193&gt;Input!$G$31,$B193&lt;Input!$G$25),PMT(Input!$G$43/(100*12),(OFFSET($A$4,MATCH(Input!$G$25,$B$4:$B$1004,1),0,1,1)-OFFSET($A$4,MATCH(Input!$G$31,$B$4:$B$620,1),0,1,1)),$H$4,0,1),0)</f>
        <v>0</v>
      </c>
      <c r="F193" s="78" t="n">
        <f aca="false">($F192+$D193+$E193)*(1+Input!$G$43/(100*12))</f>
        <v>0</v>
      </c>
    </row>
    <row r="194" customFormat="false" ht="12.8" hidden="false" customHeight="false" outlineLevel="0" collapsed="false">
      <c r="A194" s="76" t="n">
        <v>190</v>
      </c>
      <c r="B194" s="77" t="n">
        <f aca="false">EOMONTH(Input!$C$7,A194)</f>
        <v>48699</v>
      </c>
      <c r="D194" s="78" t="n">
        <f aca="false">IF(AND($B194&lt;Input!$C$31,$B194&lt;Input!$G$31),Input!$G$44,0)</f>
        <v>0</v>
      </c>
      <c r="E194" s="78" t="n">
        <f aca="true">IF(AND($B194&gt;Input!$G$31,$B194&lt;Input!$G$25),PMT(Input!$G$43/(100*12),(OFFSET($A$4,MATCH(Input!$G$25,$B$4:$B$1004,1),0,1,1)-OFFSET($A$4,MATCH(Input!$G$31,$B$4:$B$620,1),0,1,1)),$H$4,0,1),0)</f>
        <v>0</v>
      </c>
      <c r="F194" s="78" t="n">
        <f aca="false">($F193+$D194+$E194)*(1+Input!$G$43/(100*12))</f>
        <v>0</v>
      </c>
    </row>
    <row r="195" customFormat="false" ht="12.8" hidden="false" customHeight="false" outlineLevel="0" collapsed="false">
      <c r="A195" s="76" t="n">
        <v>191</v>
      </c>
      <c r="B195" s="77" t="n">
        <f aca="false">EOMONTH(Input!$C$7,A195)</f>
        <v>48730</v>
      </c>
      <c r="D195" s="78" t="n">
        <f aca="false">IF(AND($B195&lt;Input!$C$31,$B195&lt;Input!$G$31),Input!$G$44,0)</f>
        <v>0</v>
      </c>
      <c r="E195" s="78" t="n">
        <f aca="true">IF(AND($B195&gt;Input!$G$31,$B195&lt;Input!$G$25),PMT(Input!$G$43/(100*12),(OFFSET($A$4,MATCH(Input!$G$25,$B$4:$B$1004,1),0,1,1)-OFFSET($A$4,MATCH(Input!$G$31,$B$4:$B$620,1),0,1,1)),$H$4,0,1),0)</f>
        <v>0</v>
      </c>
      <c r="F195" s="78" t="n">
        <f aca="false">($F194+$D195+$E195)*(1+Input!$G$43/(100*12))</f>
        <v>0</v>
      </c>
    </row>
    <row r="196" customFormat="false" ht="12.8" hidden="false" customHeight="false" outlineLevel="0" collapsed="false">
      <c r="A196" s="76" t="n">
        <v>192</v>
      </c>
      <c r="B196" s="77" t="n">
        <f aca="false">EOMONTH(Input!$C$7,A196)</f>
        <v>48760</v>
      </c>
      <c r="D196" s="78" t="n">
        <f aca="false">IF(AND($B196&lt;Input!$C$31,$B196&lt;Input!$G$31),Input!$G$44,0)</f>
        <v>0</v>
      </c>
      <c r="E196" s="78" t="n">
        <f aca="true">IF(AND($B196&gt;Input!$G$31,$B196&lt;Input!$G$25),PMT(Input!$G$43/(100*12),(OFFSET($A$4,MATCH(Input!$G$25,$B$4:$B$1004,1),0,1,1)-OFFSET($A$4,MATCH(Input!$G$31,$B$4:$B$620,1),0,1,1)),$H$4,0,1),0)</f>
        <v>0</v>
      </c>
      <c r="F196" s="78" t="n">
        <f aca="false">($F195+$D196+$E196)*(1+Input!$G$43/(100*12))</f>
        <v>0</v>
      </c>
    </row>
    <row r="197" customFormat="false" ht="12.8" hidden="false" customHeight="false" outlineLevel="0" collapsed="false">
      <c r="A197" s="76" t="n">
        <v>193</v>
      </c>
      <c r="B197" s="77" t="n">
        <f aca="false">EOMONTH(Input!$C$7,A197)</f>
        <v>48791</v>
      </c>
      <c r="D197" s="78" t="n">
        <f aca="false">IF(AND($B197&lt;Input!$C$31,$B197&lt;Input!$G$31),Input!$G$44,0)</f>
        <v>0</v>
      </c>
      <c r="E197" s="78" t="n">
        <f aca="true">IF(AND($B197&gt;Input!$G$31,$B197&lt;Input!$G$25),PMT(Input!$G$43/(100*12),(OFFSET($A$4,MATCH(Input!$G$25,$B$4:$B$1004,1),0,1,1)-OFFSET($A$4,MATCH(Input!$G$31,$B$4:$B$620,1),0,1,1)),$H$4,0,1),0)</f>
        <v>0</v>
      </c>
      <c r="F197" s="78" t="n">
        <f aca="false">($F196+$D197+$E197)*(1+Input!$G$43/(100*12))</f>
        <v>0</v>
      </c>
    </row>
    <row r="198" customFormat="false" ht="12.8" hidden="false" customHeight="false" outlineLevel="0" collapsed="false">
      <c r="A198" s="76" t="n">
        <v>194</v>
      </c>
      <c r="B198" s="77" t="n">
        <f aca="false">EOMONTH(Input!$C$7,A198)</f>
        <v>48822</v>
      </c>
      <c r="D198" s="78" t="n">
        <f aca="false">IF(AND($B198&lt;Input!$C$31,$B198&lt;Input!$G$31),Input!$G$44,0)</f>
        <v>0</v>
      </c>
      <c r="E198" s="78" t="n">
        <f aca="true">IF(AND($B198&gt;Input!$G$31,$B198&lt;Input!$G$25),PMT(Input!$G$43/(100*12),(OFFSET($A$4,MATCH(Input!$G$25,$B$4:$B$1004,1),0,1,1)-OFFSET($A$4,MATCH(Input!$G$31,$B$4:$B$620,1),0,1,1)),$H$4,0,1),0)</f>
        <v>0</v>
      </c>
      <c r="F198" s="78" t="n">
        <f aca="false">($F197+$D198+$E198)*(1+Input!$G$43/(100*12))</f>
        <v>0</v>
      </c>
    </row>
    <row r="199" customFormat="false" ht="12.8" hidden="false" customHeight="false" outlineLevel="0" collapsed="false">
      <c r="A199" s="76" t="n">
        <v>195</v>
      </c>
      <c r="B199" s="77" t="n">
        <f aca="false">EOMONTH(Input!$C$7,A199)</f>
        <v>48852</v>
      </c>
      <c r="D199" s="78" t="n">
        <f aca="false">IF(AND($B199&lt;Input!$C$31,$B199&lt;Input!$G$31),Input!$G$44,0)</f>
        <v>0</v>
      </c>
      <c r="E199" s="78" t="n">
        <f aca="true">IF(AND($B199&gt;Input!$G$31,$B199&lt;Input!$G$25),PMT(Input!$G$43/(100*12),(OFFSET($A$4,MATCH(Input!$G$25,$B$4:$B$1004,1),0,1,1)-OFFSET($A$4,MATCH(Input!$G$31,$B$4:$B$620,1),0,1,1)),$H$4,0,1),0)</f>
        <v>0</v>
      </c>
      <c r="F199" s="78" t="n">
        <f aca="false">($F198+$D199+$E199)*(1+Input!$G$43/(100*12))</f>
        <v>0</v>
      </c>
    </row>
    <row r="200" customFormat="false" ht="12.8" hidden="false" customHeight="false" outlineLevel="0" collapsed="false">
      <c r="A200" s="76" t="n">
        <v>196</v>
      </c>
      <c r="B200" s="77" t="n">
        <f aca="false">EOMONTH(Input!$C$7,A200)</f>
        <v>48883</v>
      </c>
      <c r="D200" s="78" t="n">
        <f aca="false">IF(AND($B200&lt;Input!$C$31,$B200&lt;Input!$G$31),Input!$G$44,0)</f>
        <v>0</v>
      </c>
      <c r="E200" s="78" t="n">
        <f aca="true">IF(AND($B200&gt;Input!$G$31,$B200&lt;Input!$G$25),PMT(Input!$G$43/(100*12),(OFFSET($A$4,MATCH(Input!$G$25,$B$4:$B$1004,1),0,1,1)-OFFSET($A$4,MATCH(Input!$G$31,$B$4:$B$620,1),0,1,1)),$H$4,0,1),0)</f>
        <v>0</v>
      </c>
      <c r="F200" s="78" t="n">
        <f aca="false">($F199+$D200+$E200)*(1+Input!$G$43/(100*12))</f>
        <v>0</v>
      </c>
    </row>
    <row r="201" customFormat="false" ht="12.8" hidden="false" customHeight="false" outlineLevel="0" collapsed="false">
      <c r="A201" s="76" t="n">
        <v>197</v>
      </c>
      <c r="B201" s="77" t="n">
        <f aca="false">EOMONTH(Input!$C$7,A201)</f>
        <v>48913</v>
      </c>
      <c r="D201" s="78" t="n">
        <f aca="false">IF(AND($B201&lt;Input!$C$31,$B201&lt;Input!$G$31),Input!$G$44,0)</f>
        <v>0</v>
      </c>
      <c r="E201" s="78" t="n">
        <f aca="true">IF(AND($B201&gt;Input!$G$31,$B201&lt;Input!$G$25),PMT(Input!$G$43/(100*12),(OFFSET($A$4,MATCH(Input!$G$25,$B$4:$B$1004,1),0,1,1)-OFFSET($A$4,MATCH(Input!$G$31,$B$4:$B$620,1),0,1,1)),$H$4,0,1),0)</f>
        <v>0</v>
      </c>
      <c r="F201" s="78" t="n">
        <f aca="false">($F200+$D201+$E201)*(1+Input!$G$43/(100*12))</f>
        <v>0</v>
      </c>
    </row>
    <row r="202" customFormat="false" ht="12.8" hidden="false" customHeight="false" outlineLevel="0" collapsed="false">
      <c r="A202" s="76" t="n">
        <v>198</v>
      </c>
      <c r="B202" s="77" t="n">
        <f aca="false">EOMONTH(Input!$C$7,A202)</f>
        <v>48944</v>
      </c>
      <c r="D202" s="78" t="n">
        <f aca="false">IF(AND($B202&lt;Input!$C$31,$B202&lt;Input!$G$31),Input!$G$44,0)</f>
        <v>0</v>
      </c>
      <c r="E202" s="78" t="n">
        <f aca="true">IF(AND($B202&gt;Input!$G$31,$B202&lt;Input!$G$25),PMT(Input!$G$43/(100*12),(OFFSET($A$4,MATCH(Input!$G$25,$B$4:$B$1004,1),0,1,1)-OFFSET($A$4,MATCH(Input!$G$31,$B$4:$B$620,1),0,1,1)),$H$4,0,1),0)</f>
        <v>0</v>
      </c>
      <c r="F202" s="78" t="n">
        <f aca="false">($F201+$D202+$E202)*(1+Input!$G$43/(100*12))</f>
        <v>0</v>
      </c>
    </row>
    <row r="203" customFormat="false" ht="12.8" hidden="false" customHeight="false" outlineLevel="0" collapsed="false">
      <c r="A203" s="76" t="n">
        <v>199</v>
      </c>
      <c r="B203" s="77" t="n">
        <f aca="false">EOMONTH(Input!$C$7,A203)</f>
        <v>48975</v>
      </c>
      <c r="D203" s="78" t="n">
        <f aca="false">IF(AND($B203&lt;Input!$C$31,$B203&lt;Input!$G$31),Input!$G$44,0)</f>
        <v>0</v>
      </c>
      <c r="E203" s="78" t="n">
        <f aca="true">IF(AND($B203&gt;Input!$G$31,$B203&lt;Input!$G$25),PMT(Input!$G$43/(100*12),(OFFSET($A$4,MATCH(Input!$G$25,$B$4:$B$1004,1),0,1,1)-OFFSET($A$4,MATCH(Input!$G$31,$B$4:$B$620,1),0,1,1)),$H$4,0,1),0)</f>
        <v>0</v>
      </c>
      <c r="F203" s="78" t="n">
        <f aca="false">($F202+$D203+$E203)*(1+Input!$G$43/(100*12))</f>
        <v>0</v>
      </c>
    </row>
    <row r="204" customFormat="false" ht="12.8" hidden="false" customHeight="false" outlineLevel="0" collapsed="false">
      <c r="A204" s="76" t="n">
        <v>200</v>
      </c>
      <c r="B204" s="77" t="n">
        <f aca="false">EOMONTH(Input!$C$7,A204)</f>
        <v>49003</v>
      </c>
      <c r="D204" s="78" t="n">
        <f aca="false">IF(AND($B204&lt;Input!$C$31,$B204&lt;Input!$G$31),Input!$G$44,0)</f>
        <v>0</v>
      </c>
      <c r="E204" s="78" t="n">
        <f aca="true">IF(AND($B204&gt;Input!$G$31,$B204&lt;Input!$G$25),PMT(Input!$G$43/(100*12),(OFFSET($A$4,MATCH(Input!$G$25,$B$4:$B$1004,1),0,1,1)-OFFSET($A$4,MATCH(Input!$G$31,$B$4:$B$620,1),0,1,1)),$H$4,0,1),0)</f>
        <v>0</v>
      </c>
      <c r="F204" s="78" t="n">
        <f aca="false">($F203+$D204+$E204)*(1+Input!$G$43/(100*12))</f>
        <v>0</v>
      </c>
    </row>
    <row r="205" customFormat="false" ht="12.8" hidden="false" customHeight="false" outlineLevel="0" collapsed="false">
      <c r="A205" s="76" t="n">
        <v>201</v>
      </c>
      <c r="B205" s="77" t="n">
        <f aca="false">EOMONTH(Input!$C$7,A205)</f>
        <v>49034</v>
      </c>
      <c r="D205" s="78" t="n">
        <f aca="false">IF(AND($B205&lt;Input!$C$31,$B205&lt;Input!$G$31),Input!$G$44,0)</f>
        <v>0</v>
      </c>
      <c r="E205" s="78" t="n">
        <f aca="true">IF(AND($B205&gt;Input!$G$31,$B205&lt;Input!$G$25),PMT(Input!$G$43/(100*12),(OFFSET($A$4,MATCH(Input!$G$25,$B$4:$B$1004,1),0,1,1)-OFFSET($A$4,MATCH(Input!$G$31,$B$4:$B$620,1),0,1,1)),$H$4,0,1),0)</f>
        <v>0</v>
      </c>
      <c r="F205" s="78" t="n">
        <f aca="false">($F204+$D205+$E205)*(1+Input!$G$43/(100*12))</f>
        <v>0</v>
      </c>
    </row>
    <row r="206" customFormat="false" ht="12.8" hidden="false" customHeight="false" outlineLevel="0" collapsed="false">
      <c r="A206" s="76" t="n">
        <v>202</v>
      </c>
      <c r="B206" s="77" t="n">
        <f aca="false">EOMONTH(Input!$C$7,A206)</f>
        <v>49064</v>
      </c>
      <c r="D206" s="78" t="n">
        <f aca="false">IF(AND($B206&lt;Input!$C$31,$B206&lt;Input!$G$31),Input!$G$44,0)</f>
        <v>0</v>
      </c>
      <c r="E206" s="78" t="n">
        <f aca="true">IF(AND($B206&gt;Input!$G$31,$B206&lt;Input!$G$25),PMT(Input!$G$43/(100*12),(OFFSET($A$4,MATCH(Input!$G$25,$B$4:$B$1004,1),0,1,1)-OFFSET($A$4,MATCH(Input!$G$31,$B$4:$B$620,1),0,1,1)),$H$4,0,1),0)</f>
        <v>0</v>
      </c>
      <c r="F206" s="78" t="n">
        <f aca="false">($F205+$D206+$E206)*(1+Input!$G$43/(100*12))</f>
        <v>0</v>
      </c>
    </row>
    <row r="207" customFormat="false" ht="12.8" hidden="false" customHeight="false" outlineLevel="0" collapsed="false">
      <c r="A207" s="76" t="n">
        <v>203</v>
      </c>
      <c r="B207" s="77" t="n">
        <f aca="false">EOMONTH(Input!$C$7,A207)</f>
        <v>49095</v>
      </c>
      <c r="D207" s="78" t="n">
        <f aca="false">IF(AND($B207&lt;Input!$C$31,$B207&lt;Input!$G$31),Input!$G$44,0)</f>
        <v>0</v>
      </c>
      <c r="E207" s="78" t="n">
        <f aca="true">IF(AND($B207&gt;Input!$G$31,$B207&lt;Input!$G$25),PMT(Input!$G$43/(100*12),(OFFSET($A$4,MATCH(Input!$G$25,$B$4:$B$1004,1),0,1,1)-OFFSET($A$4,MATCH(Input!$G$31,$B$4:$B$620,1),0,1,1)),$H$4,0,1),0)</f>
        <v>0</v>
      </c>
      <c r="F207" s="78" t="n">
        <f aca="false">($F206+$D207+$E207)*(1+Input!$G$43/(100*12))</f>
        <v>0</v>
      </c>
    </row>
    <row r="208" customFormat="false" ht="12.8" hidden="false" customHeight="false" outlineLevel="0" collapsed="false">
      <c r="A208" s="76" t="n">
        <v>204</v>
      </c>
      <c r="B208" s="77" t="n">
        <f aca="false">EOMONTH(Input!$C$7,A208)</f>
        <v>49125</v>
      </c>
      <c r="D208" s="78" t="n">
        <f aca="false">IF(AND($B208&lt;Input!$C$31,$B208&lt;Input!$G$31),Input!$G$44,0)</f>
        <v>0</v>
      </c>
      <c r="E208" s="78" t="n">
        <f aca="true">IF(AND($B208&gt;Input!$G$31,$B208&lt;Input!$G$25),PMT(Input!$G$43/(100*12),(OFFSET($A$4,MATCH(Input!$G$25,$B$4:$B$1004,1),0,1,1)-OFFSET($A$4,MATCH(Input!$G$31,$B$4:$B$620,1),0,1,1)),$H$4,0,1),0)</f>
        <v>0</v>
      </c>
      <c r="F208" s="78" t="n">
        <f aca="false">($F207+$D208+$E208)*(1+Input!$G$43/(100*12))</f>
        <v>0</v>
      </c>
    </row>
    <row r="209" customFormat="false" ht="12.8" hidden="false" customHeight="false" outlineLevel="0" collapsed="false">
      <c r="A209" s="76" t="n">
        <v>205</v>
      </c>
      <c r="B209" s="77" t="n">
        <f aca="false">EOMONTH(Input!$C$7,A209)</f>
        <v>49156</v>
      </c>
      <c r="D209" s="78" t="n">
        <f aca="false">IF(AND($B209&lt;Input!$C$31,$B209&lt;Input!$G$31),Input!$G$44,0)</f>
        <v>0</v>
      </c>
      <c r="E209" s="78" t="n">
        <f aca="true">IF(AND($B209&gt;Input!$G$31,$B209&lt;Input!$G$25),PMT(Input!$G$43/(100*12),(OFFSET($A$4,MATCH(Input!$G$25,$B$4:$B$1004,1),0,1,1)-OFFSET($A$4,MATCH(Input!$G$31,$B$4:$B$620,1),0,1,1)),$H$4,0,1),0)</f>
        <v>0</v>
      </c>
      <c r="F209" s="78" t="n">
        <f aca="false">($F208+$D209+$E209)*(1+Input!$G$43/(100*12))</f>
        <v>0</v>
      </c>
    </row>
    <row r="210" customFormat="false" ht="12.8" hidden="false" customHeight="false" outlineLevel="0" collapsed="false">
      <c r="A210" s="76" t="n">
        <v>206</v>
      </c>
      <c r="B210" s="77" t="n">
        <f aca="false">EOMONTH(Input!$C$7,A210)</f>
        <v>49187</v>
      </c>
      <c r="D210" s="78" t="n">
        <f aca="false">IF(AND($B210&lt;Input!$C$31,$B210&lt;Input!$G$31),Input!$G$44,0)</f>
        <v>0</v>
      </c>
      <c r="E210" s="78" t="n">
        <f aca="true">IF(AND($B210&gt;Input!$G$31,$B210&lt;Input!$G$25),PMT(Input!$G$43/(100*12),(OFFSET($A$4,MATCH(Input!$G$25,$B$4:$B$1004,1),0,1,1)-OFFSET($A$4,MATCH(Input!$G$31,$B$4:$B$620,1),0,1,1)),$H$4,0,1),0)</f>
        <v>0</v>
      </c>
      <c r="F210" s="78" t="n">
        <f aca="false">($F209+$D210+$E210)*(1+Input!$G$43/(100*12))</f>
        <v>0</v>
      </c>
    </row>
    <row r="211" customFormat="false" ht="12.8" hidden="false" customHeight="false" outlineLevel="0" collapsed="false">
      <c r="A211" s="76" t="n">
        <v>207</v>
      </c>
      <c r="B211" s="77" t="n">
        <f aca="false">EOMONTH(Input!$C$7,A211)</f>
        <v>49217</v>
      </c>
      <c r="D211" s="78" t="n">
        <f aca="false">IF(AND($B211&lt;Input!$C$31,$B211&lt;Input!$G$31),Input!$G$44,0)</f>
        <v>0</v>
      </c>
      <c r="E211" s="78" t="n">
        <f aca="true">IF(AND($B211&gt;Input!$G$31,$B211&lt;Input!$G$25),PMT(Input!$G$43/(100*12),(OFFSET($A$4,MATCH(Input!$G$25,$B$4:$B$1004,1),0,1,1)-OFFSET($A$4,MATCH(Input!$G$31,$B$4:$B$620,1),0,1,1)),$H$4,0,1),0)</f>
        <v>0</v>
      </c>
      <c r="F211" s="78" t="n">
        <f aca="false">($F210+$D211+$E211)*(1+Input!$G$43/(100*12))</f>
        <v>0</v>
      </c>
    </row>
    <row r="212" customFormat="false" ht="12.8" hidden="false" customHeight="false" outlineLevel="0" collapsed="false">
      <c r="A212" s="76" t="n">
        <v>208</v>
      </c>
      <c r="B212" s="77" t="n">
        <f aca="false">EOMONTH(Input!$C$7,A212)</f>
        <v>49248</v>
      </c>
      <c r="D212" s="78" t="n">
        <f aca="false">IF(AND($B212&lt;Input!$C$31,$B212&lt;Input!$G$31),Input!$G$44,0)</f>
        <v>0</v>
      </c>
      <c r="E212" s="78" t="n">
        <f aca="true">IF(AND($B212&gt;Input!$G$31,$B212&lt;Input!$G$25),PMT(Input!$G$43/(100*12),(OFFSET($A$4,MATCH(Input!$G$25,$B$4:$B$1004,1),0,1,1)-OFFSET($A$4,MATCH(Input!$G$31,$B$4:$B$620,1),0,1,1)),$H$4,0,1),0)</f>
        <v>0</v>
      </c>
      <c r="F212" s="78" t="n">
        <f aca="false">($F211+$D212+$E212)*(1+Input!$G$43/(100*12))</f>
        <v>0</v>
      </c>
    </row>
    <row r="213" customFormat="false" ht="12.8" hidden="false" customHeight="false" outlineLevel="0" collapsed="false">
      <c r="A213" s="76" t="n">
        <v>209</v>
      </c>
      <c r="B213" s="77" t="n">
        <f aca="false">EOMONTH(Input!$C$7,A213)</f>
        <v>49278</v>
      </c>
      <c r="D213" s="78" t="n">
        <f aca="false">IF(AND($B213&lt;Input!$C$31,$B213&lt;Input!$G$31),Input!$G$44,0)</f>
        <v>0</v>
      </c>
      <c r="E213" s="78" t="n">
        <f aca="true">IF(AND($B213&gt;Input!$G$31,$B213&lt;Input!$G$25),PMT(Input!$G$43/(100*12),(OFFSET($A$4,MATCH(Input!$G$25,$B$4:$B$1004,1),0,1,1)-OFFSET($A$4,MATCH(Input!$G$31,$B$4:$B$620,1),0,1,1)),$H$4,0,1),0)</f>
        <v>0</v>
      </c>
      <c r="F213" s="78" t="n">
        <f aca="false">($F212+$D213+$E213)*(1+Input!$G$43/(100*12))</f>
        <v>0</v>
      </c>
    </row>
    <row r="214" customFormat="false" ht="12.8" hidden="false" customHeight="false" outlineLevel="0" collapsed="false">
      <c r="A214" s="76" t="n">
        <v>210</v>
      </c>
      <c r="B214" s="77" t="n">
        <f aca="false">EOMONTH(Input!$C$7,A214)</f>
        <v>49309</v>
      </c>
      <c r="D214" s="78" t="n">
        <f aca="false">IF(AND($B214&lt;Input!$C$31,$B214&lt;Input!$G$31),Input!$G$44,0)</f>
        <v>0</v>
      </c>
      <c r="E214" s="78" t="n">
        <f aca="true">IF(AND($B214&gt;Input!$G$31,$B214&lt;Input!$G$25),PMT(Input!$G$43/(100*12),(OFFSET($A$4,MATCH(Input!$G$25,$B$4:$B$1004,1),0,1,1)-OFFSET($A$4,MATCH(Input!$G$31,$B$4:$B$620,1),0,1,1)),$H$4,0,1),0)</f>
        <v>0</v>
      </c>
      <c r="F214" s="78" t="n">
        <f aca="false">($F213+$D214+$E214)*(1+Input!$G$43/(100*12))</f>
        <v>0</v>
      </c>
    </row>
    <row r="215" customFormat="false" ht="12.8" hidden="false" customHeight="false" outlineLevel="0" collapsed="false">
      <c r="A215" s="76" t="n">
        <v>211</v>
      </c>
      <c r="B215" s="77" t="n">
        <f aca="false">EOMONTH(Input!$C$7,A215)</f>
        <v>49340</v>
      </c>
      <c r="D215" s="78" t="n">
        <f aca="false">IF(AND($B215&lt;Input!$C$31,$B215&lt;Input!$G$31),Input!$G$44,0)</f>
        <v>0</v>
      </c>
      <c r="E215" s="78" t="n">
        <f aca="true">IF(AND($B215&gt;Input!$G$31,$B215&lt;Input!$G$25),PMT(Input!$G$43/(100*12),(OFFSET($A$4,MATCH(Input!$G$25,$B$4:$B$1004,1),0,1,1)-OFFSET($A$4,MATCH(Input!$G$31,$B$4:$B$620,1),0,1,1)),$H$4,0,1),0)</f>
        <v>0</v>
      </c>
      <c r="F215" s="78" t="n">
        <f aca="false">($F214+$D215+$E215)*(1+Input!$G$43/(100*12))</f>
        <v>0</v>
      </c>
    </row>
    <row r="216" customFormat="false" ht="12.8" hidden="false" customHeight="false" outlineLevel="0" collapsed="false">
      <c r="A216" s="76" t="n">
        <v>212</v>
      </c>
      <c r="B216" s="77" t="n">
        <f aca="false">EOMONTH(Input!$C$7,A216)</f>
        <v>49368</v>
      </c>
      <c r="D216" s="78" t="n">
        <f aca="false">IF(AND($B216&lt;Input!$C$31,$B216&lt;Input!$G$31),Input!$G$44,0)</f>
        <v>0</v>
      </c>
      <c r="E216" s="78" t="n">
        <f aca="true">IF(AND($B216&gt;Input!$G$31,$B216&lt;Input!$G$25),PMT(Input!$G$43/(100*12),(OFFSET($A$4,MATCH(Input!$G$25,$B$4:$B$1004,1),0,1,1)-OFFSET($A$4,MATCH(Input!$G$31,$B$4:$B$620,1),0,1,1)),$H$4,0,1),0)</f>
        <v>0</v>
      </c>
      <c r="F216" s="78" t="n">
        <f aca="false">($F215+$D216+$E216)*(1+Input!$G$43/(100*12))</f>
        <v>0</v>
      </c>
    </row>
    <row r="217" customFormat="false" ht="12.8" hidden="false" customHeight="false" outlineLevel="0" collapsed="false">
      <c r="A217" s="76" t="n">
        <v>213</v>
      </c>
      <c r="B217" s="77" t="n">
        <f aca="false">EOMONTH(Input!$C$7,A217)</f>
        <v>49399</v>
      </c>
      <c r="D217" s="78" t="n">
        <f aca="false">IF(AND($B217&lt;Input!$C$31,$B217&lt;Input!$G$31),Input!$G$44,0)</f>
        <v>0</v>
      </c>
      <c r="E217" s="78" t="n">
        <f aca="true">IF(AND($B217&gt;Input!$G$31,$B217&lt;Input!$G$25),PMT(Input!$G$43/(100*12),(OFFSET($A$4,MATCH(Input!$G$25,$B$4:$B$1004,1),0,1,1)-OFFSET($A$4,MATCH(Input!$G$31,$B$4:$B$620,1),0,1,1)),$H$4,0,1),0)</f>
        <v>0</v>
      </c>
      <c r="F217" s="78" t="n">
        <f aca="false">($F216+$D217+$E217)*(1+Input!$G$43/(100*12))</f>
        <v>0</v>
      </c>
    </row>
    <row r="218" customFormat="false" ht="12.8" hidden="false" customHeight="false" outlineLevel="0" collapsed="false">
      <c r="A218" s="76" t="n">
        <v>214</v>
      </c>
      <c r="B218" s="77" t="n">
        <f aca="false">EOMONTH(Input!$C$7,A218)</f>
        <v>49429</v>
      </c>
      <c r="D218" s="78" t="n">
        <f aca="false">IF(AND($B218&lt;Input!$C$31,$B218&lt;Input!$G$31),Input!$G$44,0)</f>
        <v>0</v>
      </c>
      <c r="E218" s="78" t="n">
        <f aca="true">IF(AND($B218&gt;Input!$G$31,$B218&lt;Input!$G$25),PMT(Input!$G$43/(100*12),(OFFSET($A$4,MATCH(Input!$G$25,$B$4:$B$1004,1),0,1,1)-OFFSET($A$4,MATCH(Input!$G$31,$B$4:$B$620,1),0,1,1)),$H$4,0,1),0)</f>
        <v>0</v>
      </c>
      <c r="F218" s="78" t="n">
        <f aca="false">($F217+$D218+$E218)*(1+Input!$G$43/(100*12))</f>
        <v>0</v>
      </c>
    </row>
    <row r="219" customFormat="false" ht="12.8" hidden="false" customHeight="false" outlineLevel="0" collapsed="false">
      <c r="A219" s="76" t="n">
        <v>215</v>
      </c>
      <c r="B219" s="77" t="n">
        <f aca="false">EOMONTH(Input!$C$7,A219)</f>
        <v>49460</v>
      </c>
      <c r="D219" s="78" t="n">
        <f aca="false">IF(AND($B219&lt;Input!$C$31,$B219&lt;Input!$G$31),Input!$G$44,0)</f>
        <v>0</v>
      </c>
      <c r="E219" s="78" t="n">
        <f aca="true">IF(AND($B219&gt;Input!$G$31,$B219&lt;Input!$G$25),PMT(Input!$G$43/(100*12),(OFFSET($A$4,MATCH(Input!$G$25,$B$4:$B$1004,1),0,1,1)-OFFSET($A$4,MATCH(Input!$G$31,$B$4:$B$620,1),0,1,1)),$H$4,0,1),0)</f>
        <v>0</v>
      </c>
      <c r="F219" s="78" t="n">
        <f aca="false">($F218+$D219+$E219)*(1+Input!$G$43/(100*12))</f>
        <v>0</v>
      </c>
    </row>
    <row r="220" customFormat="false" ht="12.8" hidden="false" customHeight="false" outlineLevel="0" collapsed="false">
      <c r="A220" s="76" t="n">
        <v>216</v>
      </c>
      <c r="B220" s="77" t="n">
        <f aca="false">EOMONTH(Input!$C$7,A220)</f>
        <v>49490</v>
      </c>
      <c r="D220" s="78" t="n">
        <f aca="false">IF(AND($B220&lt;Input!$C$31,$B220&lt;Input!$G$31),Input!$G$44,0)</f>
        <v>0</v>
      </c>
      <c r="E220" s="78" t="n">
        <f aca="true">IF(AND($B220&gt;Input!$G$31,$B220&lt;Input!$G$25),PMT(Input!$G$43/(100*12),(OFFSET($A$4,MATCH(Input!$G$25,$B$4:$B$1004,1),0,1,1)-OFFSET($A$4,MATCH(Input!$G$31,$B$4:$B$620,1),0,1,1)),$H$4,0,1),0)</f>
        <v>0</v>
      </c>
      <c r="F220" s="78" t="n">
        <f aca="false">($F219+$D220+$E220)*(1+Input!$G$43/(100*12))</f>
        <v>0</v>
      </c>
    </row>
    <row r="221" customFormat="false" ht="12.8" hidden="false" customHeight="false" outlineLevel="0" collapsed="false">
      <c r="A221" s="76" t="n">
        <v>217</v>
      </c>
      <c r="B221" s="77" t="n">
        <f aca="false">EOMONTH(Input!$C$7,A221)</f>
        <v>49521</v>
      </c>
      <c r="D221" s="78" t="n">
        <f aca="false">IF(AND($B221&lt;Input!$C$31,$B221&lt;Input!$G$31),Input!$G$44,0)</f>
        <v>0</v>
      </c>
      <c r="E221" s="78" t="n">
        <f aca="true">IF(AND($B221&gt;Input!$G$31,$B221&lt;Input!$G$25),PMT(Input!$G$43/(100*12),(OFFSET($A$4,MATCH(Input!$G$25,$B$4:$B$1004,1),0,1,1)-OFFSET($A$4,MATCH(Input!$G$31,$B$4:$B$620,1),0,1,1)),$H$4,0,1),0)</f>
        <v>0</v>
      </c>
      <c r="F221" s="78" t="n">
        <f aca="false">($F220+$D221+$E221)*(1+Input!$G$43/(100*12))</f>
        <v>0</v>
      </c>
    </row>
    <row r="222" customFormat="false" ht="12.8" hidden="false" customHeight="false" outlineLevel="0" collapsed="false">
      <c r="A222" s="76" t="n">
        <v>218</v>
      </c>
      <c r="B222" s="77" t="n">
        <f aca="false">EOMONTH(Input!$C$7,A222)</f>
        <v>49552</v>
      </c>
      <c r="D222" s="78" t="n">
        <f aca="false">IF(AND($B222&lt;Input!$C$31,$B222&lt;Input!$G$31),Input!$G$44,0)</f>
        <v>0</v>
      </c>
      <c r="E222" s="78" t="n">
        <f aca="true">IF(AND($B222&gt;Input!$G$31,$B222&lt;Input!$G$25),PMT(Input!$G$43/(100*12),(OFFSET($A$4,MATCH(Input!$G$25,$B$4:$B$1004,1),0,1,1)-OFFSET($A$4,MATCH(Input!$G$31,$B$4:$B$620,1),0,1,1)),$H$4,0,1),0)</f>
        <v>0</v>
      </c>
      <c r="F222" s="78" t="n">
        <f aca="false">($F221+$D222+$E222)*(1+Input!$G$43/(100*12))</f>
        <v>0</v>
      </c>
    </row>
    <row r="223" customFormat="false" ht="12.8" hidden="false" customHeight="false" outlineLevel="0" collapsed="false">
      <c r="A223" s="76" t="n">
        <v>219</v>
      </c>
      <c r="B223" s="77" t="n">
        <f aca="false">EOMONTH(Input!$C$7,A223)</f>
        <v>49582</v>
      </c>
      <c r="D223" s="78" t="n">
        <f aca="false">IF(AND($B223&lt;Input!$C$31,$B223&lt;Input!$G$31),Input!$G$44,0)</f>
        <v>0</v>
      </c>
      <c r="E223" s="78" t="n">
        <f aca="true">IF(AND($B223&gt;Input!$G$31,$B223&lt;Input!$G$25),PMT(Input!$G$43/(100*12),(OFFSET($A$4,MATCH(Input!$G$25,$B$4:$B$1004,1),0,1,1)-OFFSET($A$4,MATCH(Input!$G$31,$B$4:$B$620,1),0,1,1)),$H$4,0,1),0)</f>
        <v>0</v>
      </c>
      <c r="F223" s="78" t="n">
        <f aca="false">($F222+$D223+$E223)*(1+Input!$G$43/(100*12))</f>
        <v>0</v>
      </c>
    </row>
    <row r="224" customFormat="false" ht="12.8" hidden="false" customHeight="false" outlineLevel="0" collapsed="false">
      <c r="A224" s="76" t="n">
        <v>220</v>
      </c>
      <c r="B224" s="77" t="n">
        <f aca="false">EOMONTH(Input!$C$7,A224)</f>
        <v>49613</v>
      </c>
      <c r="D224" s="78" t="n">
        <f aca="false">IF(AND($B224&lt;Input!$C$31,$B224&lt;Input!$G$31),Input!$G$44,0)</f>
        <v>0</v>
      </c>
      <c r="E224" s="78" t="n">
        <f aca="true">IF(AND($B224&gt;Input!$G$31,$B224&lt;Input!$G$25),PMT(Input!$G$43/(100*12),(OFFSET($A$4,MATCH(Input!$G$25,$B$4:$B$1004,1),0,1,1)-OFFSET($A$4,MATCH(Input!$G$31,$B$4:$B$620,1),0,1,1)),$H$4,0,1),0)</f>
        <v>0</v>
      </c>
      <c r="F224" s="78" t="n">
        <f aca="false">($F223+$D224+$E224)*(1+Input!$G$43/(100*12))</f>
        <v>0</v>
      </c>
    </row>
    <row r="225" customFormat="false" ht="12.8" hidden="false" customHeight="false" outlineLevel="0" collapsed="false">
      <c r="A225" s="76" t="n">
        <v>221</v>
      </c>
      <c r="B225" s="77" t="n">
        <f aca="false">EOMONTH(Input!$C$7,A225)</f>
        <v>49643</v>
      </c>
      <c r="D225" s="78" t="n">
        <f aca="false">IF(AND($B225&lt;Input!$C$31,$B225&lt;Input!$G$31),Input!$G$44,0)</f>
        <v>0</v>
      </c>
      <c r="E225" s="78" t="n">
        <f aca="true">IF(AND($B225&gt;Input!$G$31,$B225&lt;Input!$G$25),PMT(Input!$G$43/(100*12),(OFFSET($A$4,MATCH(Input!$G$25,$B$4:$B$1004,1),0,1,1)-OFFSET($A$4,MATCH(Input!$G$31,$B$4:$B$620,1),0,1,1)),$H$4,0,1),0)</f>
        <v>0</v>
      </c>
      <c r="F225" s="78" t="n">
        <f aca="false">($F224+$D225+$E225)*(1+Input!$G$43/(100*12))</f>
        <v>0</v>
      </c>
    </row>
    <row r="226" customFormat="false" ht="12.8" hidden="false" customHeight="false" outlineLevel="0" collapsed="false">
      <c r="A226" s="76" t="n">
        <v>222</v>
      </c>
      <c r="B226" s="77" t="n">
        <f aca="false">EOMONTH(Input!$C$7,A226)</f>
        <v>49674</v>
      </c>
      <c r="D226" s="78" t="n">
        <f aca="false">IF(AND($B226&lt;Input!$C$31,$B226&lt;Input!$G$31),Input!$G$44,0)</f>
        <v>0</v>
      </c>
      <c r="E226" s="78" t="n">
        <f aca="true">IF(AND($B226&gt;Input!$G$31,$B226&lt;Input!$G$25),PMT(Input!$G$43/(100*12),(OFFSET($A$4,MATCH(Input!$G$25,$B$4:$B$1004,1),0,1,1)-OFFSET($A$4,MATCH(Input!$G$31,$B$4:$B$620,1),0,1,1)),$H$4,0,1),0)</f>
        <v>0</v>
      </c>
      <c r="F226" s="78" t="n">
        <f aca="false">($F225+$D226+$E226)*(1+Input!$G$43/(100*12))</f>
        <v>0</v>
      </c>
    </row>
    <row r="227" customFormat="false" ht="12.8" hidden="false" customHeight="false" outlineLevel="0" collapsed="false">
      <c r="A227" s="76" t="n">
        <v>223</v>
      </c>
      <c r="B227" s="77" t="n">
        <f aca="false">EOMONTH(Input!$C$7,A227)</f>
        <v>49705</v>
      </c>
      <c r="D227" s="78" t="n">
        <f aca="false">IF(AND($B227&lt;Input!$C$31,$B227&lt;Input!$G$31),Input!$G$44,0)</f>
        <v>0</v>
      </c>
      <c r="E227" s="78" t="n">
        <f aca="true">IF(AND($B227&gt;Input!$G$31,$B227&lt;Input!$G$25),PMT(Input!$G$43/(100*12),(OFFSET($A$4,MATCH(Input!$G$25,$B$4:$B$1004,1),0,1,1)-OFFSET($A$4,MATCH(Input!$G$31,$B$4:$B$620,1),0,1,1)),$H$4,0,1),0)</f>
        <v>0</v>
      </c>
      <c r="F227" s="78" t="n">
        <f aca="false">($F226+$D227+$E227)*(1+Input!$G$43/(100*12))</f>
        <v>0</v>
      </c>
    </row>
    <row r="228" customFormat="false" ht="12.8" hidden="false" customHeight="false" outlineLevel="0" collapsed="false">
      <c r="A228" s="76" t="n">
        <v>224</v>
      </c>
      <c r="B228" s="77" t="n">
        <f aca="false">EOMONTH(Input!$C$7,A228)</f>
        <v>49734</v>
      </c>
      <c r="D228" s="78" t="n">
        <f aca="false">IF(AND($B228&lt;Input!$C$31,$B228&lt;Input!$G$31),Input!$G$44,0)</f>
        <v>0</v>
      </c>
      <c r="E228" s="78" t="n">
        <f aca="true">IF(AND($B228&gt;Input!$G$31,$B228&lt;Input!$G$25),PMT(Input!$G$43/(100*12),(OFFSET($A$4,MATCH(Input!$G$25,$B$4:$B$1004,1),0,1,1)-OFFSET($A$4,MATCH(Input!$G$31,$B$4:$B$620,1),0,1,1)),$H$4,0,1),0)</f>
        <v>0</v>
      </c>
      <c r="F228" s="78" t="n">
        <f aca="false">($F227+$D228+$E228)*(1+Input!$G$43/(100*12))</f>
        <v>0</v>
      </c>
    </row>
    <row r="229" customFormat="false" ht="12.8" hidden="false" customHeight="false" outlineLevel="0" collapsed="false">
      <c r="A229" s="76" t="n">
        <v>225</v>
      </c>
      <c r="B229" s="77" t="n">
        <f aca="false">EOMONTH(Input!$C$7,A229)</f>
        <v>49765</v>
      </c>
      <c r="D229" s="78" t="n">
        <f aca="false">IF(AND($B229&lt;Input!$C$31,$B229&lt;Input!$G$31),Input!$G$44,0)</f>
        <v>0</v>
      </c>
      <c r="E229" s="78" t="n">
        <f aca="true">IF(AND($B229&gt;Input!$G$31,$B229&lt;Input!$G$25),PMT(Input!$G$43/(100*12),(OFFSET($A$4,MATCH(Input!$G$25,$B$4:$B$1004,1),0,1,1)-OFFSET($A$4,MATCH(Input!$G$31,$B$4:$B$620,1),0,1,1)),$H$4,0,1),0)</f>
        <v>0</v>
      </c>
      <c r="F229" s="78" t="n">
        <f aca="false">($F228+$D229+$E229)*(1+Input!$G$43/(100*12))</f>
        <v>0</v>
      </c>
    </row>
    <row r="230" customFormat="false" ht="12.8" hidden="false" customHeight="false" outlineLevel="0" collapsed="false">
      <c r="A230" s="76" t="n">
        <v>226</v>
      </c>
      <c r="B230" s="77" t="n">
        <f aca="false">EOMONTH(Input!$C$7,A230)</f>
        <v>49795</v>
      </c>
      <c r="D230" s="78" t="n">
        <f aca="false">IF(AND($B230&lt;Input!$C$31,$B230&lt;Input!$G$31),Input!$G$44,0)</f>
        <v>0</v>
      </c>
      <c r="E230" s="78" t="n">
        <f aca="true">IF(AND($B230&gt;Input!$G$31,$B230&lt;Input!$G$25),PMT(Input!$G$43/(100*12),(OFFSET($A$4,MATCH(Input!$G$25,$B$4:$B$1004,1),0,1,1)-OFFSET($A$4,MATCH(Input!$G$31,$B$4:$B$620,1),0,1,1)),$H$4,0,1),0)</f>
        <v>0</v>
      </c>
      <c r="F230" s="78" t="n">
        <f aca="false">($F229+$D230+$E230)*(1+Input!$G$43/(100*12))</f>
        <v>0</v>
      </c>
    </row>
    <row r="231" customFormat="false" ht="12.8" hidden="false" customHeight="false" outlineLevel="0" collapsed="false">
      <c r="A231" s="76" t="n">
        <v>227</v>
      </c>
      <c r="B231" s="77" t="n">
        <f aca="false">EOMONTH(Input!$C$7,A231)</f>
        <v>49826</v>
      </c>
      <c r="D231" s="78" t="n">
        <f aca="false">IF(AND($B231&lt;Input!$C$31,$B231&lt;Input!$G$31),Input!$G$44,0)</f>
        <v>0</v>
      </c>
      <c r="E231" s="78" t="n">
        <f aca="true">IF(AND($B231&gt;Input!$G$31,$B231&lt;Input!$G$25),PMT(Input!$G$43/(100*12),(OFFSET($A$4,MATCH(Input!$G$25,$B$4:$B$1004,1),0,1,1)-OFFSET($A$4,MATCH(Input!$G$31,$B$4:$B$620,1),0,1,1)),$H$4,0,1),0)</f>
        <v>0</v>
      </c>
      <c r="F231" s="78" t="n">
        <f aca="false">($F230+$D231+$E231)*(1+Input!$G$43/(100*12))</f>
        <v>0</v>
      </c>
    </row>
    <row r="232" customFormat="false" ht="12.8" hidden="false" customHeight="false" outlineLevel="0" collapsed="false">
      <c r="A232" s="76" t="n">
        <v>228</v>
      </c>
      <c r="B232" s="77" t="n">
        <f aca="false">EOMONTH(Input!$C$7,A232)</f>
        <v>49856</v>
      </c>
      <c r="D232" s="78" t="n">
        <f aca="false">IF(AND($B232&lt;Input!$C$31,$B232&lt;Input!$G$31),Input!$G$44,0)</f>
        <v>0</v>
      </c>
      <c r="E232" s="78" t="n">
        <f aca="true">IF(AND($B232&gt;Input!$G$31,$B232&lt;Input!$G$25),PMT(Input!$G$43/(100*12),(OFFSET($A$4,MATCH(Input!$G$25,$B$4:$B$1004,1),0,1,1)-OFFSET($A$4,MATCH(Input!$G$31,$B$4:$B$620,1),0,1,1)),$H$4,0,1),0)</f>
        <v>0</v>
      </c>
      <c r="F232" s="78" t="n">
        <f aca="false">($F231+$D232+$E232)*(1+Input!$G$43/(100*12))</f>
        <v>0</v>
      </c>
    </row>
    <row r="233" customFormat="false" ht="12.8" hidden="false" customHeight="false" outlineLevel="0" collapsed="false">
      <c r="A233" s="76" t="n">
        <v>229</v>
      </c>
      <c r="B233" s="77" t="n">
        <f aca="false">EOMONTH(Input!$C$7,A233)</f>
        <v>49887</v>
      </c>
      <c r="D233" s="78" t="n">
        <f aca="false">IF(AND($B233&lt;Input!$C$31,$B233&lt;Input!$G$31),Input!$G$44,0)</f>
        <v>0</v>
      </c>
      <c r="E233" s="78" t="n">
        <f aca="true">IF(AND($B233&gt;Input!$G$31,$B233&lt;Input!$G$25),PMT(Input!$G$43/(100*12),(OFFSET($A$4,MATCH(Input!$G$25,$B$4:$B$1004,1),0,1,1)-OFFSET($A$4,MATCH(Input!$G$31,$B$4:$B$620,1),0,1,1)),$H$4,0,1),0)</f>
        <v>0</v>
      </c>
      <c r="F233" s="78" t="n">
        <f aca="false">($F232+$D233+$E233)*(1+Input!$G$43/(100*12))</f>
        <v>0</v>
      </c>
    </row>
    <row r="234" customFormat="false" ht="12.8" hidden="false" customHeight="false" outlineLevel="0" collapsed="false">
      <c r="A234" s="76" t="n">
        <v>230</v>
      </c>
      <c r="B234" s="77" t="n">
        <f aca="false">EOMONTH(Input!$C$7,A234)</f>
        <v>49918</v>
      </c>
      <c r="D234" s="78" t="n">
        <f aca="false">IF(AND($B234&lt;Input!$C$31,$B234&lt;Input!$G$31),Input!$G$44,0)</f>
        <v>0</v>
      </c>
      <c r="E234" s="78" t="n">
        <f aca="true">IF(AND($B234&gt;Input!$G$31,$B234&lt;Input!$G$25),PMT(Input!$G$43/(100*12),(OFFSET($A$4,MATCH(Input!$G$25,$B$4:$B$1004,1),0,1,1)-OFFSET($A$4,MATCH(Input!$G$31,$B$4:$B$620,1),0,1,1)),$H$4,0,1),0)</f>
        <v>0</v>
      </c>
      <c r="F234" s="78" t="n">
        <f aca="false">($F233+$D234+$E234)*(1+Input!$G$43/(100*12))</f>
        <v>0</v>
      </c>
    </row>
    <row r="235" customFormat="false" ht="12.8" hidden="false" customHeight="false" outlineLevel="0" collapsed="false">
      <c r="A235" s="76" t="n">
        <v>231</v>
      </c>
      <c r="B235" s="77" t="n">
        <f aca="false">EOMONTH(Input!$C$7,A235)</f>
        <v>49948</v>
      </c>
      <c r="D235" s="78" t="n">
        <f aca="false">IF(AND($B235&lt;Input!$C$31,$B235&lt;Input!$G$31),Input!$G$44,0)</f>
        <v>0</v>
      </c>
      <c r="E235" s="78" t="n">
        <f aca="true">IF(AND($B235&gt;Input!$G$31,$B235&lt;Input!$G$25),PMT(Input!$G$43/(100*12),(OFFSET($A$4,MATCH(Input!$G$25,$B$4:$B$1004,1),0,1,1)-OFFSET($A$4,MATCH(Input!$G$31,$B$4:$B$620,1),0,1,1)),$H$4,0,1),0)</f>
        <v>0</v>
      </c>
      <c r="F235" s="78" t="n">
        <f aca="false">($F234+$D235+$E235)*(1+Input!$G$43/(100*12))</f>
        <v>0</v>
      </c>
    </row>
    <row r="236" customFormat="false" ht="12.8" hidden="false" customHeight="false" outlineLevel="0" collapsed="false">
      <c r="A236" s="76" t="n">
        <v>232</v>
      </c>
      <c r="B236" s="77" t="n">
        <f aca="false">EOMONTH(Input!$C$7,A236)</f>
        <v>49979</v>
      </c>
      <c r="D236" s="78" t="n">
        <f aca="false">IF(AND($B236&lt;Input!$C$31,$B236&lt;Input!$G$31),Input!$G$44,0)</f>
        <v>0</v>
      </c>
      <c r="E236" s="78" t="n">
        <f aca="true">IF(AND($B236&gt;Input!$G$31,$B236&lt;Input!$G$25),PMT(Input!$G$43/(100*12),(OFFSET($A$4,MATCH(Input!$G$25,$B$4:$B$1004,1),0,1,1)-OFFSET($A$4,MATCH(Input!$G$31,$B$4:$B$620,1),0,1,1)),$H$4,0,1),0)</f>
        <v>0</v>
      </c>
      <c r="F236" s="78" t="n">
        <f aca="false">($F235+$D236+$E236)*(1+Input!$G$43/(100*12))</f>
        <v>0</v>
      </c>
    </row>
    <row r="237" customFormat="false" ht="12.8" hidden="false" customHeight="false" outlineLevel="0" collapsed="false">
      <c r="A237" s="76" t="n">
        <v>233</v>
      </c>
      <c r="B237" s="77" t="n">
        <f aca="false">EOMONTH(Input!$C$7,A237)</f>
        <v>50009</v>
      </c>
      <c r="D237" s="78" t="n">
        <f aca="false">IF(AND($B237&lt;Input!$C$31,$B237&lt;Input!$G$31),Input!$G$44,0)</f>
        <v>0</v>
      </c>
      <c r="E237" s="78" t="n">
        <f aca="true">IF(AND($B237&gt;Input!$G$31,$B237&lt;Input!$G$25),PMT(Input!$G$43/(100*12),(OFFSET($A$4,MATCH(Input!$G$25,$B$4:$B$1004,1),0,1,1)-OFFSET($A$4,MATCH(Input!$G$31,$B$4:$B$620,1),0,1,1)),$H$4,0,1),0)</f>
        <v>0</v>
      </c>
      <c r="F237" s="78" t="n">
        <f aca="false">($F236+$D237+$E237)*(1+Input!$G$43/(100*12))</f>
        <v>0</v>
      </c>
    </row>
    <row r="238" customFormat="false" ht="12.8" hidden="false" customHeight="false" outlineLevel="0" collapsed="false">
      <c r="A238" s="76" t="n">
        <v>234</v>
      </c>
      <c r="B238" s="77" t="n">
        <f aca="false">EOMONTH(Input!$C$7,A238)</f>
        <v>50040</v>
      </c>
      <c r="D238" s="78" t="n">
        <f aca="false">IF(AND($B238&lt;Input!$C$31,$B238&lt;Input!$G$31),Input!$G$44,0)</f>
        <v>0</v>
      </c>
      <c r="E238" s="78" t="n">
        <f aca="true">IF(AND($B238&gt;Input!$G$31,$B238&lt;Input!$G$25),PMT(Input!$G$43/(100*12),(OFFSET($A$4,MATCH(Input!$G$25,$B$4:$B$1004,1),0,1,1)-OFFSET($A$4,MATCH(Input!$G$31,$B$4:$B$620,1),0,1,1)),$H$4,0,1),0)</f>
        <v>0</v>
      </c>
      <c r="F238" s="78" t="n">
        <f aca="false">($F237+$D238+$E238)*(1+Input!$G$43/(100*12))</f>
        <v>0</v>
      </c>
    </row>
    <row r="239" customFormat="false" ht="12.8" hidden="false" customHeight="false" outlineLevel="0" collapsed="false">
      <c r="A239" s="76" t="n">
        <v>235</v>
      </c>
      <c r="B239" s="77" t="n">
        <f aca="false">EOMONTH(Input!$C$7,A239)</f>
        <v>50071</v>
      </c>
      <c r="D239" s="78" t="n">
        <f aca="false">IF(AND($B239&lt;Input!$C$31,$B239&lt;Input!$G$31),Input!$G$44,0)</f>
        <v>0</v>
      </c>
      <c r="E239" s="78" t="n">
        <f aca="true">IF(AND($B239&gt;Input!$G$31,$B239&lt;Input!$G$25),PMT(Input!$G$43/(100*12),(OFFSET($A$4,MATCH(Input!$G$25,$B$4:$B$1004,1),0,1,1)-OFFSET($A$4,MATCH(Input!$G$31,$B$4:$B$620,1),0,1,1)),$H$4,0,1),0)</f>
        <v>0</v>
      </c>
      <c r="F239" s="78" t="n">
        <f aca="false">($F238+$D239+$E239)*(1+Input!$G$43/(100*12))</f>
        <v>0</v>
      </c>
    </row>
    <row r="240" customFormat="false" ht="12.8" hidden="false" customHeight="false" outlineLevel="0" collapsed="false">
      <c r="A240" s="76" t="n">
        <v>236</v>
      </c>
      <c r="B240" s="77" t="n">
        <f aca="false">EOMONTH(Input!$C$7,A240)</f>
        <v>50099</v>
      </c>
      <c r="D240" s="78" t="n">
        <f aca="false">IF(AND($B240&lt;Input!$C$31,$B240&lt;Input!$G$31),Input!$G$44,0)</f>
        <v>0</v>
      </c>
      <c r="E240" s="78" t="n">
        <f aca="true">IF(AND($B240&gt;Input!$G$31,$B240&lt;Input!$G$25),PMT(Input!$G$43/(100*12),(OFFSET($A$4,MATCH(Input!$G$25,$B$4:$B$1004,1),0,1,1)-OFFSET($A$4,MATCH(Input!$G$31,$B$4:$B$620,1),0,1,1)),$H$4,0,1),0)</f>
        <v>0</v>
      </c>
      <c r="F240" s="78" t="n">
        <f aca="false">($F239+$D240+$E240)*(1+Input!$G$43/(100*12))</f>
        <v>0</v>
      </c>
    </row>
    <row r="241" customFormat="false" ht="12.8" hidden="false" customHeight="false" outlineLevel="0" collapsed="false">
      <c r="A241" s="76" t="n">
        <v>237</v>
      </c>
      <c r="B241" s="77" t="n">
        <f aca="false">EOMONTH(Input!$C$7,A241)</f>
        <v>50130</v>
      </c>
      <c r="D241" s="78" t="n">
        <f aca="false">IF(AND($B241&lt;Input!$C$31,$B241&lt;Input!$G$31),Input!$G$44,0)</f>
        <v>0</v>
      </c>
      <c r="E241" s="78" t="n">
        <f aca="true">IF(AND($B241&gt;Input!$G$31,$B241&lt;Input!$G$25),PMT(Input!$G$43/(100*12),(OFFSET($A$4,MATCH(Input!$G$25,$B$4:$B$1004,1),0,1,1)-OFFSET($A$4,MATCH(Input!$G$31,$B$4:$B$620,1),0,1,1)),$H$4,0,1),0)</f>
        <v>0</v>
      </c>
      <c r="F241" s="78" t="n">
        <f aca="false">($F240+$D241+$E241)*(1+Input!$G$43/(100*12))</f>
        <v>0</v>
      </c>
    </row>
    <row r="242" customFormat="false" ht="12.8" hidden="false" customHeight="false" outlineLevel="0" collapsed="false">
      <c r="A242" s="76" t="n">
        <v>238</v>
      </c>
      <c r="B242" s="77" t="n">
        <f aca="false">EOMONTH(Input!$C$7,A242)</f>
        <v>50160</v>
      </c>
      <c r="D242" s="78" t="n">
        <f aca="false">IF(AND($B242&lt;Input!$C$31,$B242&lt;Input!$G$31),Input!$G$44,0)</f>
        <v>0</v>
      </c>
      <c r="E242" s="78" t="n">
        <f aca="true">IF(AND($B242&gt;Input!$G$31,$B242&lt;Input!$G$25),PMT(Input!$G$43/(100*12),(OFFSET($A$4,MATCH(Input!$G$25,$B$4:$B$1004,1),0,1,1)-OFFSET($A$4,MATCH(Input!$G$31,$B$4:$B$620,1),0,1,1)),$H$4,0,1),0)</f>
        <v>0</v>
      </c>
      <c r="F242" s="78" t="n">
        <f aca="false">($F241+$D242+$E242)*(1+Input!$G$43/(100*12))</f>
        <v>0</v>
      </c>
    </row>
    <row r="243" customFormat="false" ht="12.8" hidden="false" customHeight="false" outlineLevel="0" collapsed="false">
      <c r="A243" s="76" t="n">
        <v>239</v>
      </c>
      <c r="B243" s="77" t="n">
        <f aca="false">EOMONTH(Input!$C$7,A243)</f>
        <v>50191</v>
      </c>
      <c r="D243" s="78" t="n">
        <f aca="false">IF(AND($B243&lt;Input!$C$31,$B243&lt;Input!$G$31),Input!$G$44,0)</f>
        <v>0</v>
      </c>
      <c r="E243" s="78" t="n">
        <f aca="true">IF(AND($B243&gt;Input!$G$31,$B243&lt;Input!$G$25),PMT(Input!$G$43/(100*12),(OFFSET($A$4,MATCH(Input!$G$25,$B$4:$B$1004,1),0,1,1)-OFFSET($A$4,MATCH(Input!$G$31,$B$4:$B$620,1),0,1,1)),$H$4,0,1),0)</f>
        <v>0</v>
      </c>
      <c r="F243" s="78" t="n">
        <f aca="false">($F242+$D243+$E243)*(1+Input!$G$43/(100*12))</f>
        <v>0</v>
      </c>
    </row>
    <row r="244" customFormat="false" ht="12.8" hidden="false" customHeight="false" outlineLevel="0" collapsed="false">
      <c r="A244" s="76" t="n">
        <v>240</v>
      </c>
      <c r="B244" s="77" t="n">
        <f aca="false">EOMONTH(Input!$C$7,A244)</f>
        <v>50221</v>
      </c>
      <c r="D244" s="78" t="n">
        <f aca="false">IF(AND($B244&lt;Input!$C$31,$B244&lt;Input!$G$31),Input!$G$44,0)</f>
        <v>0</v>
      </c>
      <c r="E244" s="78" t="n">
        <f aca="true">IF(AND($B244&gt;Input!$G$31,$B244&lt;Input!$G$25),PMT(Input!$G$43/(100*12),(OFFSET($A$4,MATCH(Input!$G$25,$B$4:$B$1004,1),0,1,1)-OFFSET($A$4,MATCH(Input!$G$31,$B$4:$B$620,1),0,1,1)),$H$4,0,1),0)</f>
        <v>0</v>
      </c>
      <c r="F244" s="78" t="n">
        <f aca="false">($F243+$D244+$E244)*(1+Input!$G$43/(100*12))</f>
        <v>0</v>
      </c>
    </row>
    <row r="245" customFormat="false" ht="12.8" hidden="false" customHeight="false" outlineLevel="0" collapsed="false">
      <c r="A245" s="76" t="n">
        <v>241</v>
      </c>
      <c r="B245" s="77" t="n">
        <f aca="false">EOMONTH(Input!$C$7,A245)</f>
        <v>50252</v>
      </c>
      <c r="D245" s="78" t="n">
        <f aca="false">IF(AND($B245&lt;Input!$C$31,$B245&lt;Input!$G$31),Input!$G$44,0)</f>
        <v>0</v>
      </c>
      <c r="E245" s="78" t="n">
        <f aca="true">IF(AND($B245&gt;Input!$G$31,$B245&lt;Input!$G$25),PMT(Input!$G$43/(100*12),(OFFSET($A$4,MATCH(Input!$G$25,$B$4:$B$1004,1),0,1,1)-OFFSET($A$4,MATCH(Input!$G$31,$B$4:$B$620,1),0,1,1)),$H$4,0,1),0)</f>
        <v>0</v>
      </c>
      <c r="F245" s="78" t="n">
        <f aca="false">($F244+$D245+$E245)*(1+Input!$G$43/(100*12))</f>
        <v>0</v>
      </c>
    </row>
    <row r="246" customFormat="false" ht="12.8" hidden="false" customHeight="false" outlineLevel="0" collapsed="false">
      <c r="A246" s="76" t="n">
        <v>242</v>
      </c>
      <c r="B246" s="77" t="n">
        <f aca="false">EOMONTH(Input!$C$7,A246)</f>
        <v>50283</v>
      </c>
      <c r="D246" s="78" t="n">
        <f aca="false">IF(AND($B246&lt;Input!$C$31,$B246&lt;Input!$G$31),Input!$G$44,0)</f>
        <v>0</v>
      </c>
      <c r="E246" s="78" t="n">
        <f aca="true">IF(AND($B246&gt;Input!$G$31,$B246&lt;Input!$G$25),PMT(Input!$G$43/(100*12),(OFFSET($A$4,MATCH(Input!$G$25,$B$4:$B$1004,1),0,1,1)-OFFSET($A$4,MATCH(Input!$G$31,$B$4:$B$620,1),0,1,1)),$H$4,0,1),0)</f>
        <v>0</v>
      </c>
      <c r="F246" s="78" t="n">
        <f aca="false">($F245+$D246+$E246)*(1+Input!$G$43/(100*12))</f>
        <v>0</v>
      </c>
    </row>
    <row r="247" customFormat="false" ht="12.8" hidden="false" customHeight="false" outlineLevel="0" collapsed="false">
      <c r="A247" s="76" t="n">
        <v>243</v>
      </c>
      <c r="B247" s="77" t="n">
        <f aca="false">EOMONTH(Input!$C$7,A247)</f>
        <v>50313</v>
      </c>
      <c r="D247" s="78" t="n">
        <f aca="false">IF(AND($B247&lt;Input!$C$31,$B247&lt;Input!$G$31),Input!$G$44,0)</f>
        <v>0</v>
      </c>
      <c r="E247" s="78" t="n">
        <f aca="true">IF(AND($B247&gt;Input!$G$31,$B247&lt;Input!$G$25),PMT(Input!$G$43/(100*12),(OFFSET($A$4,MATCH(Input!$G$25,$B$4:$B$1004,1),0,1,1)-OFFSET($A$4,MATCH(Input!$G$31,$B$4:$B$620,1),0,1,1)),$H$4,0,1),0)</f>
        <v>0</v>
      </c>
      <c r="F247" s="78" t="n">
        <f aca="false">($F246+$D247+$E247)*(1+Input!$G$43/(100*12))</f>
        <v>0</v>
      </c>
    </row>
    <row r="248" customFormat="false" ht="12.8" hidden="false" customHeight="false" outlineLevel="0" collapsed="false">
      <c r="A248" s="76" t="n">
        <v>244</v>
      </c>
      <c r="B248" s="77" t="n">
        <f aca="false">EOMONTH(Input!$C$7,A248)</f>
        <v>50344</v>
      </c>
      <c r="D248" s="78" t="n">
        <f aca="false">IF(AND($B248&lt;Input!$C$31,$B248&lt;Input!$G$31),Input!$G$44,0)</f>
        <v>0</v>
      </c>
      <c r="E248" s="78" t="n">
        <f aca="true">IF(AND($B248&gt;Input!$G$31,$B248&lt;Input!$G$25),PMT(Input!$G$43/(100*12),(OFFSET($A$4,MATCH(Input!$G$25,$B$4:$B$1004,1),0,1,1)-OFFSET($A$4,MATCH(Input!$G$31,$B$4:$B$620,1),0,1,1)),$H$4,0,1),0)</f>
        <v>0</v>
      </c>
      <c r="F248" s="78" t="n">
        <f aca="false">($F247+$D248+$E248)*(1+Input!$G$43/(100*12))</f>
        <v>0</v>
      </c>
    </row>
    <row r="249" customFormat="false" ht="12.8" hidden="false" customHeight="false" outlineLevel="0" collapsed="false">
      <c r="A249" s="76" t="n">
        <v>245</v>
      </c>
      <c r="B249" s="77" t="n">
        <f aca="false">EOMONTH(Input!$C$7,A249)</f>
        <v>50374</v>
      </c>
      <c r="D249" s="78" t="n">
        <f aca="false">IF(AND($B249&lt;Input!$C$31,$B249&lt;Input!$G$31),Input!$G$44,0)</f>
        <v>0</v>
      </c>
      <c r="E249" s="78" t="n">
        <f aca="true">IF(AND($B249&gt;Input!$G$31,$B249&lt;Input!$G$25),PMT(Input!$G$43/(100*12),(OFFSET($A$4,MATCH(Input!$G$25,$B$4:$B$1004,1),0,1,1)-OFFSET($A$4,MATCH(Input!$G$31,$B$4:$B$620,1),0,1,1)),$H$4,0,1),0)</f>
        <v>0</v>
      </c>
      <c r="F249" s="78" t="n">
        <f aca="false">($F248+$D249+$E249)*(1+Input!$G$43/(100*12))</f>
        <v>0</v>
      </c>
    </row>
    <row r="250" customFormat="false" ht="12.8" hidden="false" customHeight="false" outlineLevel="0" collapsed="false">
      <c r="A250" s="76" t="n">
        <v>246</v>
      </c>
      <c r="B250" s="77" t="n">
        <f aca="false">EOMONTH(Input!$C$7,A250)</f>
        <v>50405</v>
      </c>
      <c r="D250" s="78" t="n">
        <f aca="false">IF(AND($B250&lt;Input!$C$31,$B250&lt;Input!$G$31),Input!$G$44,0)</f>
        <v>0</v>
      </c>
      <c r="E250" s="78" t="n">
        <f aca="true">IF(AND($B250&gt;Input!$G$31,$B250&lt;Input!$G$25),PMT(Input!$G$43/(100*12),(OFFSET($A$4,MATCH(Input!$G$25,$B$4:$B$1004,1),0,1,1)-OFFSET($A$4,MATCH(Input!$G$31,$B$4:$B$620,1),0,1,1)),$H$4,0,1),0)</f>
        <v>0</v>
      </c>
      <c r="F250" s="78" t="n">
        <f aca="false">($F249+$D250+$E250)*(1+Input!$G$43/(100*12))</f>
        <v>0</v>
      </c>
    </row>
    <row r="251" customFormat="false" ht="12.8" hidden="false" customHeight="false" outlineLevel="0" collapsed="false">
      <c r="A251" s="76" t="n">
        <v>247</v>
      </c>
      <c r="B251" s="77" t="n">
        <f aca="false">EOMONTH(Input!$C$7,A251)</f>
        <v>50436</v>
      </c>
      <c r="D251" s="78" t="n">
        <f aca="false">IF(AND($B251&lt;Input!$C$31,$B251&lt;Input!$G$31),Input!$G$44,0)</f>
        <v>0</v>
      </c>
      <c r="E251" s="78" t="n">
        <f aca="true">IF(AND($B251&gt;Input!$G$31,$B251&lt;Input!$G$25),PMT(Input!$G$43/(100*12),(OFFSET($A$4,MATCH(Input!$G$25,$B$4:$B$1004,1),0,1,1)-OFFSET($A$4,MATCH(Input!$G$31,$B$4:$B$620,1),0,1,1)),$H$4,0,1),0)</f>
        <v>0</v>
      </c>
      <c r="F251" s="78" t="n">
        <f aca="false">($F250+$D251+$E251)*(1+Input!$G$43/(100*12))</f>
        <v>0</v>
      </c>
    </row>
    <row r="252" customFormat="false" ht="12.8" hidden="false" customHeight="false" outlineLevel="0" collapsed="false">
      <c r="A252" s="76" t="n">
        <v>248</v>
      </c>
      <c r="B252" s="77" t="n">
        <f aca="false">EOMONTH(Input!$C$7,A252)</f>
        <v>50464</v>
      </c>
      <c r="D252" s="78" t="n">
        <f aca="false">IF(AND($B252&lt;Input!$C$31,$B252&lt;Input!$G$31),Input!$G$44,0)</f>
        <v>0</v>
      </c>
      <c r="E252" s="78" t="n">
        <f aca="true">IF(AND($B252&gt;Input!$G$31,$B252&lt;Input!$G$25),PMT(Input!$G$43/(100*12),(OFFSET($A$4,MATCH(Input!$G$25,$B$4:$B$1004,1),0,1,1)-OFFSET($A$4,MATCH(Input!$G$31,$B$4:$B$620,1),0,1,1)),$H$4,0,1),0)</f>
        <v>0</v>
      </c>
      <c r="F252" s="78" t="n">
        <f aca="false">($F251+$D252+$E252)*(1+Input!$G$43/(100*12))</f>
        <v>0</v>
      </c>
    </row>
    <row r="253" customFormat="false" ht="12.8" hidden="false" customHeight="false" outlineLevel="0" collapsed="false">
      <c r="A253" s="76" t="n">
        <v>249</v>
      </c>
      <c r="B253" s="77" t="n">
        <f aca="false">EOMONTH(Input!$C$7,A253)</f>
        <v>50495</v>
      </c>
      <c r="D253" s="78" t="n">
        <f aca="false">IF(AND($B253&lt;Input!$C$31,$B253&lt;Input!$G$31),Input!$G$44,0)</f>
        <v>0</v>
      </c>
      <c r="E253" s="78" t="n">
        <f aca="true">IF(AND($B253&gt;Input!$G$31,$B253&lt;Input!$G$25),PMT(Input!$G$43/(100*12),(OFFSET($A$4,MATCH(Input!$G$25,$B$4:$B$1004,1),0,1,1)-OFFSET($A$4,MATCH(Input!$G$31,$B$4:$B$620,1),0,1,1)),$H$4,0,1),0)</f>
        <v>0</v>
      </c>
      <c r="F253" s="78" t="n">
        <f aca="false">($F252+$D253+$E253)*(1+Input!$G$43/(100*12))</f>
        <v>0</v>
      </c>
    </row>
    <row r="254" customFormat="false" ht="12.8" hidden="false" customHeight="false" outlineLevel="0" collapsed="false">
      <c r="A254" s="76" t="n">
        <v>250</v>
      </c>
      <c r="B254" s="77" t="n">
        <f aca="false">EOMONTH(Input!$C$7,A254)</f>
        <v>50525</v>
      </c>
      <c r="D254" s="78" t="n">
        <f aca="false">IF(AND($B254&lt;Input!$C$31,$B254&lt;Input!$G$31),Input!$G$44,0)</f>
        <v>0</v>
      </c>
      <c r="E254" s="78" t="n">
        <f aca="true">IF(AND($B254&gt;Input!$G$31,$B254&lt;Input!$G$25),PMT(Input!$G$43/(100*12),(OFFSET($A$4,MATCH(Input!$G$25,$B$4:$B$1004,1),0,1,1)-OFFSET($A$4,MATCH(Input!$G$31,$B$4:$B$620,1),0,1,1)),$H$4,0,1),0)</f>
        <v>0</v>
      </c>
      <c r="F254" s="78" t="n">
        <f aca="false">($F253+$D254+$E254)*(1+Input!$G$43/(100*12))</f>
        <v>0</v>
      </c>
    </row>
    <row r="255" customFormat="false" ht="12.8" hidden="false" customHeight="false" outlineLevel="0" collapsed="false">
      <c r="A255" s="76" t="n">
        <v>251</v>
      </c>
      <c r="B255" s="77" t="n">
        <f aca="false">EOMONTH(Input!$C$7,A255)</f>
        <v>50556</v>
      </c>
      <c r="D255" s="78" t="n">
        <f aca="false">IF(AND($B255&lt;Input!$C$31,$B255&lt;Input!$G$31),Input!$G$44,0)</f>
        <v>0</v>
      </c>
      <c r="E255" s="78" t="n">
        <f aca="true">IF(AND($B255&gt;Input!$G$31,$B255&lt;Input!$G$25),PMT(Input!$G$43/(100*12),(OFFSET($A$4,MATCH(Input!$G$25,$B$4:$B$1004,1),0,1,1)-OFFSET($A$4,MATCH(Input!$G$31,$B$4:$B$620,1),0,1,1)),$H$4,0,1),0)</f>
        <v>0</v>
      </c>
      <c r="F255" s="78" t="n">
        <f aca="false">($F254+$D255+$E255)*(1+Input!$G$43/(100*12))</f>
        <v>0</v>
      </c>
    </row>
    <row r="256" customFormat="false" ht="12.8" hidden="false" customHeight="false" outlineLevel="0" collapsed="false">
      <c r="A256" s="76" t="n">
        <v>252</v>
      </c>
      <c r="B256" s="77" t="n">
        <f aca="false">EOMONTH(Input!$C$7,A256)</f>
        <v>50586</v>
      </c>
      <c r="D256" s="78" t="n">
        <f aca="false">IF(AND($B256&lt;Input!$C$31,$B256&lt;Input!$G$31),Input!$G$44,0)</f>
        <v>0</v>
      </c>
      <c r="E256" s="78" t="n">
        <f aca="true">IF(AND($B256&gt;Input!$G$31,$B256&lt;Input!$G$25),PMT(Input!$G$43/(100*12),(OFFSET($A$4,MATCH(Input!$G$25,$B$4:$B$1004,1),0,1,1)-OFFSET($A$4,MATCH(Input!$G$31,$B$4:$B$620,1),0,1,1)),$H$4,0,1),0)</f>
        <v>0</v>
      </c>
      <c r="F256" s="78" t="n">
        <f aca="false">($F255+$D256+$E256)*(1+Input!$G$43/(100*12))</f>
        <v>0</v>
      </c>
    </row>
    <row r="257" customFormat="false" ht="12.8" hidden="false" customHeight="false" outlineLevel="0" collapsed="false">
      <c r="A257" s="76" t="n">
        <v>253</v>
      </c>
      <c r="B257" s="77" t="n">
        <f aca="false">EOMONTH(Input!$C$7,A257)</f>
        <v>50617</v>
      </c>
      <c r="D257" s="78" t="n">
        <f aca="false">IF(AND($B257&lt;Input!$C$31,$B257&lt;Input!$G$31),Input!$G$44,0)</f>
        <v>0</v>
      </c>
      <c r="E257" s="78" t="n">
        <f aca="true">IF(AND($B257&gt;Input!$G$31,$B257&lt;Input!$G$25),PMT(Input!$G$43/(100*12),(OFFSET($A$4,MATCH(Input!$G$25,$B$4:$B$1004,1),0,1,1)-OFFSET($A$4,MATCH(Input!$G$31,$B$4:$B$620,1),0,1,1)),$H$4,0,1),0)</f>
        <v>0</v>
      </c>
      <c r="F257" s="78" t="n">
        <f aca="false">($F256+$D257+$E257)*(1+Input!$G$43/(100*12))</f>
        <v>0</v>
      </c>
    </row>
    <row r="258" customFormat="false" ht="12.8" hidden="false" customHeight="false" outlineLevel="0" collapsed="false">
      <c r="A258" s="76" t="n">
        <v>254</v>
      </c>
      <c r="B258" s="77" t="n">
        <f aca="false">EOMONTH(Input!$C$7,A258)</f>
        <v>50648</v>
      </c>
      <c r="D258" s="78" t="n">
        <f aca="false">IF(AND($B258&lt;Input!$C$31,$B258&lt;Input!$G$31),Input!$G$44,0)</f>
        <v>0</v>
      </c>
      <c r="E258" s="78" t="n">
        <f aca="true">IF(AND($B258&gt;Input!$G$31,$B258&lt;Input!$G$25),PMT(Input!$G$43/(100*12),(OFFSET($A$4,MATCH(Input!$G$25,$B$4:$B$1004,1),0,1,1)-OFFSET($A$4,MATCH(Input!$G$31,$B$4:$B$620,1),0,1,1)),$H$4,0,1),0)</f>
        <v>0</v>
      </c>
      <c r="F258" s="78" t="n">
        <f aca="false">($F257+$D258+$E258)*(1+Input!$G$43/(100*12))</f>
        <v>0</v>
      </c>
    </row>
    <row r="259" customFormat="false" ht="12.8" hidden="false" customHeight="false" outlineLevel="0" collapsed="false">
      <c r="A259" s="76" t="n">
        <v>255</v>
      </c>
      <c r="B259" s="77" t="n">
        <f aca="false">EOMONTH(Input!$C$7,A259)</f>
        <v>50678</v>
      </c>
      <c r="D259" s="78" t="n">
        <f aca="false">IF(AND($B259&lt;Input!$C$31,$B259&lt;Input!$G$31),Input!$G$44,0)</f>
        <v>0</v>
      </c>
      <c r="E259" s="78" t="n">
        <f aca="true">IF(AND($B259&gt;Input!$G$31,$B259&lt;Input!$G$25),PMT(Input!$G$43/(100*12),(OFFSET($A$4,MATCH(Input!$G$25,$B$4:$B$1004,1),0,1,1)-OFFSET($A$4,MATCH(Input!$G$31,$B$4:$B$620,1),0,1,1)),$H$4,0,1),0)</f>
        <v>0</v>
      </c>
      <c r="F259" s="78" t="n">
        <f aca="false">($F258+$D259+$E259)*(1+Input!$G$43/(100*12))</f>
        <v>0</v>
      </c>
    </row>
    <row r="260" customFormat="false" ht="12.8" hidden="false" customHeight="false" outlineLevel="0" collapsed="false">
      <c r="A260" s="76" t="n">
        <v>256</v>
      </c>
      <c r="B260" s="77" t="n">
        <f aca="false">EOMONTH(Input!$C$7,A260)</f>
        <v>50709</v>
      </c>
      <c r="D260" s="78" t="n">
        <f aca="false">IF(AND($B260&lt;Input!$C$31,$B260&lt;Input!$G$31),Input!$G$44,0)</f>
        <v>0</v>
      </c>
      <c r="E260" s="78" t="n">
        <f aca="true">IF(AND($B260&gt;Input!$G$31,$B260&lt;Input!$G$25),PMT(Input!$G$43/(100*12),(OFFSET($A$4,MATCH(Input!$G$25,$B$4:$B$1004,1),0,1,1)-OFFSET($A$4,MATCH(Input!$G$31,$B$4:$B$620,1),0,1,1)),$H$4,0,1),0)</f>
        <v>0</v>
      </c>
      <c r="F260" s="78" t="n">
        <f aca="false">($F259+$D260+$E260)*(1+Input!$G$43/(100*12))</f>
        <v>0</v>
      </c>
      <c r="H260" s="78"/>
    </row>
    <row r="261" customFormat="false" ht="12.8" hidden="false" customHeight="false" outlineLevel="0" collapsed="false">
      <c r="A261" s="76" t="n">
        <v>257</v>
      </c>
      <c r="B261" s="77" t="n">
        <f aca="false">EOMONTH(Input!$C$7,A261)</f>
        <v>50739</v>
      </c>
      <c r="D261" s="78" t="n">
        <f aca="false">IF(AND($B261&lt;Input!$C$31,$B261&lt;Input!$G$31),Input!$G$44,0)</f>
        <v>0</v>
      </c>
      <c r="E261" s="78" t="n">
        <f aca="true">IF(AND($B261&gt;Input!$G$31,$B261&lt;Input!$G$25),PMT(Input!$G$43/(100*12),(OFFSET($A$4,MATCH(Input!$G$25,$B$4:$B$1004,1),0,1,1)-OFFSET($A$4,MATCH(Input!$G$31,$B$4:$B$620,1),0,1,1)),$H$4,0,1),0)</f>
        <v>0</v>
      </c>
      <c r="F261" s="78" t="n">
        <f aca="false">($F260+$D261+$E261)*(1+Input!$G$43/(100*12))</f>
        <v>0</v>
      </c>
    </row>
    <row r="262" customFormat="false" ht="12.8" hidden="false" customHeight="false" outlineLevel="0" collapsed="false">
      <c r="A262" s="76" t="n">
        <v>258</v>
      </c>
      <c r="B262" s="77" t="n">
        <f aca="false">EOMONTH(Input!$C$7,A262)</f>
        <v>50770</v>
      </c>
      <c r="D262" s="78" t="n">
        <f aca="false">IF(AND($B262&lt;Input!$C$31,$B262&lt;Input!$G$31),Input!$G$44,0)</f>
        <v>0</v>
      </c>
      <c r="E262" s="78" t="n">
        <f aca="true">IF(AND($B262&gt;Input!$G$31,$B262&lt;Input!$G$25),PMT(Input!$G$43/(100*12),(OFFSET($A$4,MATCH(Input!$G$25,$B$4:$B$1004,1),0,1,1)-OFFSET($A$4,MATCH(Input!$G$31,$B$4:$B$620,1),0,1,1)),$H$4,0,1),0)</f>
        <v>0</v>
      </c>
      <c r="F262" s="78" t="n">
        <f aca="false">($F261+$D262+$E262)*(1+Input!$G$43/(100*12))</f>
        <v>0</v>
      </c>
    </row>
    <row r="263" customFormat="false" ht="12.8" hidden="false" customHeight="false" outlineLevel="0" collapsed="false">
      <c r="A263" s="76" t="n">
        <v>259</v>
      </c>
      <c r="B263" s="77" t="n">
        <f aca="false">EOMONTH(Input!$C$7,A263)</f>
        <v>50801</v>
      </c>
      <c r="D263" s="78" t="n">
        <f aca="false">IF(AND($B263&lt;Input!$C$31,$B263&lt;Input!$G$31),Input!$G$44,0)</f>
        <v>0</v>
      </c>
      <c r="E263" s="78" t="n">
        <f aca="true">IF(AND($B263&gt;Input!$G$31,$B263&lt;Input!$G$25),PMT(Input!$G$43/(100*12),(OFFSET($A$4,MATCH(Input!$G$25,$B$4:$B$1004,1),0,1,1)-OFFSET($A$4,MATCH(Input!$G$31,$B$4:$B$620,1),0,1,1)),$H$4,0,1),0)</f>
        <v>0</v>
      </c>
      <c r="F263" s="78" t="n">
        <f aca="false">($F262+$D263+$E263)*(1+Input!$G$43/(100*12))</f>
        <v>0</v>
      </c>
    </row>
    <row r="264" customFormat="false" ht="12.8" hidden="false" customHeight="false" outlineLevel="0" collapsed="false">
      <c r="A264" s="76" t="n">
        <v>260</v>
      </c>
      <c r="B264" s="77" t="n">
        <f aca="false">EOMONTH(Input!$C$7,A264)</f>
        <v>50829</v>
      </c>
      <c r="D264" s="78" t="n">
        <f aca="false">IF(AND($B264&lt;Input!$C$31,$B264&lt;Input!$G$31),Input!$G$44,0)</f>
        <v>0</v>
      </c>
      <c r="E264" s="78" t="n">
        <f aca="true">IF(AND($B264&gt;Input!$G$31,$B264&lt;Input!$G$25),PMT(Input!$G$43/(100*12),(OFFSET($A$4,MATCH(Input!$G$25,$B$4:$B$1004,1),0,1,1)-OFFSET($A$4,MATCH(Input!$G$31,$B$4:$B$620,1),0,1,1)),$H$4,0,1),0)</f>
        <v>0</v>
      </c>
      <c r="F264" s="78" t="n">
        <f aca="false">($F263+$D264+$E264)*(1+Input!$G$43/(100*12))</f>
        <v>0</v>
      </c>
    </row>
    <row r="265" customFormat="false" ht="12.8" hidden="false" customHeight="false" outlineLevel="0" collapsed="false">
      <c r="A265" s="76" t="n">
        <v>261</v>
      </c>
      <c r="B265" s="77" t="n">
        <f aca="false">EOMONTH(Input!$C$7,A265)</f>
        <v>50860</v>
      </c>
      <c r="D265" s="78" t="n">
        <f aca="false">IF(AND($B265&lt;Input!$C$31,$B265&lt;Input!$G$31),Input!$G$44,0)</f>
        <v>0</v>
      </c>
      <c r="E265" s="78" t="n">
        <f aca="true">IF(AND($B265&gt;Input!$G$31,$B265&lt;Input!$G$25),PMT(Input!$G$43/(100*12),(OFFSET($A$4,MATCH(Input!$G$25,$B$4:$B$1004,1),0,1,1)-OFFSET($A$4,MATCH(Input!$G$31,$B$4:$B$620,1),0,1,1)),$H$4,0,1),0)</f>
        <v>0</v>
      </c>
      <c r="F265" s="78" t="n">
        <f aca="false">($F264+$D265+$E265)*(1+Input!$G$43/(100*12))</f>
        <v>0</v>
      </c>
    </row>
    <row r="266" customFormat="false" ht="12.8" hidden="false" customHeight="false" outlineLevel="0" collapsed="false">
      <c r="A266" s="76" t="n">
        <v>262</v>
      </c>
      <c r="B266" s="77" t="n">
        <f aca="false">EOMONTH(Input!$C$7,A266)</f>
        <v>50890</v>
      </c>
      <c r="D266" s="78" t="n">
        <f aca="false">IF(AND($B266&lt;Input!$C$31,$B266&lt;Input!$G$31),Input!$G$44,0)</f>
        <v>0</v>
      </c>
      <c r="E266" s="78" t="n">
        <f aca="true">IF(AND($B266&gt;Input!$G$31,$B266&lt;Input!$G$25),PMT(Input!$G$43/(100*12),(OFFSET($A$4,MATCH(Input!$G$25,$B$4:$B$1004,1),0,1,1)-OFFSET($A$4,MATCH(Input!$G$31,$B$4:$B$620,1),0,1,1)),$H$4,0,1),0)</f>
        <v>0</v>
      </c>
      <c r="F266" s="78" t="n">
        <f aca="false">($F265+$D266+$E266)*(1+Input!$G$43/(100*12))</f>
        <v>0</v>
      </c>
    </row>
    <row r="267" customFormat="false" ht="12.8" hidden="false" customHeight="false" outlineLevel="0" collapsed="false">
      <c r="A267" s="76" t="n">
        <v>263</v>
      </c>
      <c r="B267" s="77" t="n">
        <f aca="false">EOMONTH(Input!$C$7,A267)</f>
        <v>50921</v>
      </c>
      <c r="D267" s="78" t="n">
        <f aca="false">IF(AND($B267&lt;Input!$C$31,$B267&lt;Input!$G$31),Input!$G$44,0)</f>
        <v>0</v>
      </c>
      <c r="E267" s="78" t="n">
        <f aca="true">IF(AND($B267&gt;Input!$G$31,$B267&lt;Input!$G$25),PMT(Input!$G$43/(100*12),(OFFSET($A$4,MATCH(Input!$G$25,$B$4:$B$1004,1),0,1,1)-OFFSET($A$4,MATCH(Input!$G$31,$B$4:$B$620,1),0,1,1)),$H$4,0,1),0)</f>
        <v>0</v>
      </c>
      <c r="F267" s="78" t="n">
        <f aca="false">($F266+$D267+$E267)*(1+Input!$G$43/(100*12))</f>
        <v>0</v>
      </c>
    </row>
    <row r="268" customFormat="false" ht="12.8" hidden="false" customHeight="false" outlineLevel="0" collapsed="false">
      <c r="A268" s="76" t="n">
        <v>264</v>
      </c>
      <c r="B268" s="77" t="n">
        <f aca="false">EOMONTH(Input!$C$7,A268)</f>
        <v>50951</v>
      </c>
      <c r="D268" s="78" t="n">
        <f aca="false">IF(AND($B268&lt;Input!$C$31,$B268&lt;Input!$G$31),Input!$G$44,0)</f>
        <v>0</v>
      </c>
      <c r="E268" s="78" t="n">
        <f aca="true">IF(AND($B268&gt;Input!$G$31,$B268&lt;Input!$G$25),PMT(Input!$G$43/(100*12),(OFFSET($A$4,MATCH(Input!$G$25,$B$4:$B$1004,1),0,1,1)-OFFSET($A$4,MATCH(Input!$G$31,$B$4:$B$620,1),0,1,1)),$H$4,0,1),0)</f>
        <v>0</v>
      </c>
      <c r="F268" s="78" t="n">
        <f aca="false">($F267+$D268+$E268)*(1+Input!$G$43/(100*12))</f>
        <v>0</v>
      </c>
    </row>
    <row r="269" customFormat="false" ht="12.8" hidden="false" customHeight="false" outlineLevel="0" collapsed="false">
      <c r="A269" s="76" t="n">
        <v>265</v>
      </c>
      <c r="B269" s="77" t="n">
        <f aca="false">EOMONTH(Input!$C$7,A269)</f>
        <v>50982</v>
      </c>
      <c r="D269" s="78" t="n">
        <f aca="false">IF(AND($B269&lt;Input!$C$31,$B269&lt;Input!$G$31),Input!$G$44,0)</f>
        <v>0</v>
      </c>
      <c r="E269" s="78" t="n">
        <f aca="true">IF(AND($B269&gt;Input!$G$31,$B269&lt;Input!$G$25),PMT(Input!$G$43/(100*12),(OFFSET($A$4,MATCH(Input!$G$25,$B$4:$B$1004,1),0,1,1)-OFFSET($A$4,MATCH(Input!$G$31,$B$4:$B$620,1),0,1,1)),$H$4,0,1),0)</f>
        <v>0</v>
      </c>
      <c r="F269" s="78" t="n">
        <f aca="false">($F268+$D269+$E269)*(1+Input!$G$43/(100*12))</f>
        <v>0</v>
      </c>
    </row>
    <row r="270" customFormat="false" ht="12.8" hidden="false" customHeight="false" outlineLevel="0" collapsed="false">
      <c r="A270" s="76" t="n">
        <v>266</v>
      </c>
      <c r="B270" s="77" t="n">
        <f aca="false">EOMONTH(Input!$C$7,A270)</f>
        <v>51013</v>
      </c>
      <c r="D270" s="78" t="n">
        <f aca="false">IF(AND($B270&lt;Input!$C$31,$B270&lt;Input!$G$31),Input!$G$44,0)</f>
        <v>0</v>
      </c>
      <c r="E270" s="78" t="n">
        <f aca="true">IF(AND($B270&gt;Input!$G$31,$B270&lt;Input!$G$25),PMT(Input!$G$43/(100*12),(OFFSET($A$4,MATCH(Input!$G$25,$B$4:$B$1004,1),0,1,1)-OFFSET($A$4,MATCH(Input!$G$31,$B$4:$B$620,1),0,1,1)),$H$4,0,1),0)</f>
        <v>0</v>
      </c>
      <c r="F270" s="78" t="n">
        <f aca="false">($F269+$D270+$E270)*(1+Input!$G$43/(100*12))</f>
        <v>0</v>
      </c>
    </row>
    <row r="271" customFormat="false" ht="12.8" hidden="false" customHeight="false" outlineLevel="0" collapsed="false">
      <c r="A271" s="76" t="n">
        <v>267</v>
      </c>
      <c r="B271" s="77" t="n">
        <f aca="false">EOMONTH(Input!$C$7,A271)</f>
        <v>51043</v>
      </c>
      <c r="D271" s="78" t="n">
        <f aca="false">IF(AND($B271&lt;Input!$C$31,$B271&lt;Input!$G$31),Input!$G$44,0)</f>
        <v>0</v>
      </c>
      <c r="E271" s="78" t="n">
        <f aca="true">IF(AND($B271&gt;Input!$G$31,$B271&lt;Input!$G$25),PMT(Input!$G$43/(100*12),(OFFSET($A$4,MATCH(Input!$G$25,$B$4:$B$1004,1),0,1,1)-OFFSET($A$4,MATCH(Input!$G$31,$B$4:$B$620,1),0,1,1)),$H$4,0,1),0)</f>
        <v>0</v>
      </c>
      <c r="F271" s="78" t="n">
        <f aca="false">($F270+$D271+$E271)*(1+Input!$G$43/(100*12))</f>
        <v>0</v>
      </c>
    </row>
    <row r="272" customFormat="false" ht="12.8" hidden="false" customHeight="false" outlineLevel="0" collapsed="false">
      <c r="A272" s="76" t="n">
        <v>268</v>
      </c>
      <c r="B272" s="77" t="n">
        <f aca="false">EOMONTH(Input!$C$7,A272)</f>
        <v>51074</v>
      </c>
      <c r="D272" s="78" t="n">
        <f aca="false">IF(AND($B272&lt;Input!$C$31,$B272&lt;Input!$G$31),Input!$G$44,0)</f>
        <v>0</v>
      </c>
      <c r="E272" s="78" t="n">
        <f aca="true">IF(AND($B272&gt;Input!$G$31,$B272&lt;Input!$G$25),PMT(Input!$G$43/(100*12),(OFFSET($A$4,MATCH(Input!$G$25,$B$4:$B$1004,1),0,1,1)-OFFSET($A$4,MATCH(Input!$G$31,$B$4:$B$620,1),0,1,1)),$H$4,0,1),0)</f>
        <v>0</v>
      </c>
      <c r="F272" s="78" t="n">
        <f aca="false">($F271+$D272+$E272)*(1+Input!$G$43/(100*12))</f>
        <v>0</v>
      </c>
    </row>
    <row r="273" customFormat="false" ht="12.8" hidden="false" customHeight="false" outlineLevel="0" collapsed="false">
      <c r="A273" s="76" t="n">
        <v>269</v>
      </c>
      <c r="B273" s="77" t="n">
        <f aca="false">EOMONTH(Input!$C$7,A273)</f>
        <v>51104</v>
      </c>
      <c r="D273" s="78" t="n">
        <f aca="false">IF(AND($B273&lt;Input!$C$31,$B273&lt;Input!$G$31),Input!$G$44,0)</f>
        <v>0</v>
      </c>
      <c r="E273" s="78" t="n">
        <f aca="true">IF(AND($B273&gt;Input!$G$31,$B273&lt;Input!$G$25),PMT(Input!$G$43/(100*12),(OFFSET($A$4,MATCH(Input!$G$25,$B$4:$B$1004,1),0,1,1)-OFFSET($A$4,MATCH(Input!$G$31,$B$4:$B$620,1),0,1,1)),$H$4,0,1),0)</f>
        <v>0</v>
      </c>
      <c r="F273" s="78" t="n">
        <f aca="false">($F272+$D273+$E273)*(1+Input!$G$43/(100*12))</f>
        <v>0</v>
      </c>
    </row>
    <row r="274" customFormat="false" ht="12.8" hidden="false" customHeight="false" outlineLevel="0" collapsed="false">
      <c r="A274" s="76" t="n">
        <v>270</v>
      </c>
      <c r="B274" s="77" t="n">
        <f aca="false">EOMONTH(Input!$C$7,A274)</f>
        <v>51135</v>
      </c>
      <c r="D274" s="78" t="n">
        <f aca="false">IF(AND($B274&lt;Input!$C$31,$B274&lt;Input!$G$31),Input!$G$44,0)</f>
        <v>0</v>
      </c>
      <c r="E274" s="78" t="n">
        <f aca="true">IF(AND($B274&gt;Input!$G$31,$B274&lt;Input!$G$25),PMT(Input!$G$43/(100*12),(OFFSET($A$4,MATCH(Input!$G$25,$B$4:$B$1004,1),0,1,1)-OFFSET($A$4,MATCH(Input!$G$31,$B$4:$B$620,1),0,1,1)),$H$4,0,1),0)</f>
        <v>0</v>
      </c>
      <c r="F274" s="78" t="n">
        <f aca="false">($F273+$D274+$E274)*(1+Input!$G$43/(100*12))</f>
        <v>0</v>
      </c>
    </row>
    <row r="275" customFormat="false" ht="12.8" hidden="false" customHeight="false" outlineLevel="0" collapsed="false">
      <c r="A275" s="76" t="n">
        <v>271</v>
      </c>
      <c r="B275" s="77" t="n">
        <f aca="false">EOMONTH(Input!$C$7,A275)</f>
        <v>51166</v>
      </c>
      <c r="D275" s="78" t="n">
        <f aca="false">IF(AND($B275&lt;Input!$C$31,$B275&lt;Input!$G$31),Input!$G$44,0)</f>
        <v>0</v>
      </c>
      <c r="E275" s="78" t="n">
        <f aca="true">IF(AND($B275&gt;Input!$G$31,$B275&lt;Input!$G$25),PMT(Input!$G$43/(100*12),(OFFSET($A$4,MATCH(Input!$G$25,$B$4:$B$1004,1),0,1,1)-OFFSET($A$4,MATCH(Input!$G$31,$B$4:$B$620,1),0,1,1)),$H$4,0,1),0)</f>
        <v>0</v>
      </c>
      <c r="F275" s="78" t="n">
        <f aca="false">($F274+$D275+$E275)*(1+Input!$G$43/(100*12))</f>
        <v>0</v>
      </c>
    </row>
    <row r="276" customFormat="false" ht="12.8" hidden="false" customHeight="false" outlineLevel="0" collapsed="false">
      <c r="A276" s="76" t="n">
        <v>272</v>
      </c>
      <c r="B276" s="77" t="n">
        <f aca="false">EOMONTH(Input!$C$7,A276)</f>
        <v>51195</v>
      </c>
      <c r="D276" s="78" t="n">
        <f aca="false">IF(AND($B276&lt;Input!$C$31,$B276&lt;Input!$G$31),Input!$G$44,0)</f>
        <v>0</v>
      </c>
      <c r="E276" s="78" t="n">
        <f aca="true">IF(AND($B276&gt;Input!$G$31,$B276&lt;Input!$G$25),PMT(Input!$G$43/(100*12),(OFFSET($A$4,MATCH(Input!$G$25,$B$4:$B$1004,1),0,1,1)-OFFSET($A$4,MATCH(Input!$G$31,$B$4:$B$620,1),0,1,1)),$H$4,0,1),0)</f>
        <v>0</v>
      </c>
      <c r="F276" s="78" t="n">
        <f aca="false">($F275+$D276+$E276)*(1+Input!$G$43/(100*12))</f>
        <v>0</v>
      </c>
    </row>
    <row r="277" customFormat="false" ht="12.8" hidden="false" customHeight="false" outlineLevel="0" collapsed="false">
      <c r="A277" s="76" t="n">
        <v>273</v>
      </c>
      <c r="B277" s="77" t="n">
        <f aca="false">EOMONTH(Input!$C$7,A277)</f>
        <v>51226</v>
      </c>
      <c r="D277" s="78" t="n">
        <f aca="false">IF(AND($B277&lt;Input!$C$31,$B277&lt;Input!$G$31),Input!$G$44,0)</f>
        <v>0</v>
      </c>
      <c r="E277" s="78" t="n">
        <f aca="true">IF(AND($B277&gt;Input!$G$31,$B277&lt;Input!$G$25),PMT(Input!$G$43/(100*12),(OFFSET($A$4,MATCH(Input!$G$25,$B$4:$B$1004,1),0,1,1)-OFFSET($A$4,MATCH(Input!$G$31,$B$4:$B$620,1),0,1,1)),$H$4,0,1),0)</f>
        <v>0</v>
      </c>
      <c r="F277" s="78" t="n">
        <f aca="false">($F276+$D277+$E277)*(1+Input!$G$43/(100*12))</f>
        <v>0</v>
      </c>
    </row>
    <row r="278" customFormat="false" ht="12.8" hidden="false" customHeight="false" outlineLevel="0" collapsed="false">
      <c r="A278" s="76" t="n">
        <v>274</v>
      </c>
      <c r="B278" s="77" t="n">
        <f aca="false">EOMONTH(Input!$C$7,A278)</f>
        <v>51256</v>
      </c>
      <c r="D278" s="78" t="n">
        <f aca="false">IF(AND($B278&lt;Input!$C$31,$B278&lt;Input!$G$31),Input!$G$44,0)</f>
        <v>0</v>
      </c>
      <c r="E278" s="78" t="n">
        <f aca="true">IF(AND($B278&gt;Input!$G$31,$B278&lt;Input!$G$25),PMT(Input!$G$43/(100*12),(OFFSET($A$4,MATCH(Input!$G$25,$B$4:$B$1004,1),0,1,1)-OFFSET($A$4,MATCH(Input!$G$31,$B$4:$B$620,1),0,1,1)),$H$4,0,1),0)</f>
        <v>0</v>
      </c>
      <c r="F278" s="78" t="n">
        <f aca="false">($F277+$D278+$E278)*(1+Input!$G$43/(100*12))</f>
        <v>0</v>
      </c>
    </row>
    <row r="279" customFormat="false" ht="12.8" hidden="false" customHeight="false" outlineLevel="0" collapsed="false">
      <c r="A279" s="76" t="n">
        <v>275</v>
      </c>
      <c r="B279" s="77" t="n">
        <f aca="false">EOMONTH(Input!$C$7,A279)</f>
        <v>51287</v>
      </c>
      <c r="D279" s="78" t="n">
        <f aca="false">IF(AND($B279&lt;Input!$C$31,$B279&lt;Input!$G$31),Input!$G$44,0)</f>
        <v>0</v>
      </c>
      <c r="E279" s="78" t="n">
        <f aca="true">IF(AND($B279&gt;Input!$G$31,$B279&lt;Input!$G$25),PMT(Input!$G$43/(100*12),(OFFSET($A$4,MATCH(Input!$G$25,$B$4:$B$1004,1),0,1,1)-OFFSET($A$4,MATCH(Input!$G$31,$B$4:$B$620,1),0,1,1)),$H$4,0,1),0)</f>
        <v>0</v>
      </c>
      <c r="F279" s="78" t="n">
        <f aca="false">($F278+$D279+$E279)*(1+Input!$G$43/(100*12))</f>
        <v>0</v>
      </c>
    </row>
    <row r="280" customFormat="false" ht="12.8" hidden="false" customHeight="false" outlineLevel="0" collapsed="false">
      <c r="A280" s="76" t="n">
        <v>276</v>
      </c>
      <c r="B280" s="77" t="n">
        <f aca="false">EOMONTH(Input!$C$7,A280)</f>
        <v>51317</v>
      </c>
      <c r="D280" s="78" t="n">
        <f aca="false">IF(AND($B280&lt;Input!$C$31,$B280&lt;Input!$G$31),Input!$G$44,0)</f>
        <v>0</v>
      </c>
      <c r="E280" s="78" t="n">
        <f aca="true">IF(AND($B280&gt;Input!$G$31,$B280&lt;Input!$G$25),PMT(Input!$G$43/(100*12),(OFFSET($A$4,MATCH(Input!$G$25,$B$4:$B$1004,1),0,1,1)-OFFSET($A$4,MATCH(Input!$G$31,$B$4:$B$620,1),0,1,1)),$H$4,0,1),0)</f>
        <v>0</v>
      </c>
      <c r="F280" s="78" t="n">
        <f aca="false">($F279+$D280+$E280)*(1+Input!$G$43/(100*12))</f>
        <v>0</v>
      </c>
    </row>
    <row r="281" customFormat="false" ht="12.8" hidden="false" customHeight="false" outlineLevel="0" collapsed="false">
      <c r="A281" s="76" t="n">
        <v>277</v>
      </c>
      <c r="B281" s="77" t="n">
        <f aca="false">EOMONTH(Input!$C$7,A281)</f>
        <v>51348</v>
      </c>
      <c r="D281" s="78" t="n">
        <f aca="false">IF(AND($B281&lt;Input!$C$31,$B281&lt;Input!$G$31),Input!$G$44,0)</f>
        <v>0</v>
      </c>
      <c r="E281" s="78" t="n">
        <f aca="true">IF(AND($B281&gt;Input!$G$31,$B281&lt;Input!$G$25),PMT(Input!$G$43/(100*12),(OFFSET($A$4,MATCH(Input!$G$25,$B$4:$B$1004,1),0,1,1)-OFFSET($A$4,MATCH(Input!$G$31,$B$4:$B$620,1),0,1,1)),$H$4,0,1),0)</f>
        <v>0</v>
      </c>
      <c r="F281" s="78" t="n">
        <f aca="false">($F280+$D281+$E281)*(1+Input!$G$43/(100*12))</f>
        <v>0</v>
      </c>
    </row>
    <row r="282" customFormat="false" ht="12.8" hidden="false" customHeight="false" outlineLevel="0" collapsed="false">
      <c r="A282" s="76" t="n">
        <v>278</v>
      </c>
      <c r="B282" s="77" t="n">
        <f aca="false">EOMONTH(Input!$C$7,A282)</f>
        <v>51379</v>
      </c>
      <c r="D282" s="78" t="n">
        <f aca="false">IF(AND($B282&lt;Input!$C$31,$B282&lt;Input!$G$31),Input!$G$44,0)</f>
        <v>0</v>
      </c>
      <c r="E282" s="78" t="n">
        <f aca="true">IF(AND($B282&gt;Input!$G$31,$B282&lt;Input!$G$25),PMT(Input!$G$43/(100*12),(OFFSET($A$4,MATCH(Input!$G$25,$B$4:$B$1004,1),0,1,1)-OFFSET($A$4,MATCH(Input!$G$31,$B$4:$B$620,1),0,1,1)),$H$4,0,1),0)</f>
        <v>0</v>
      </c>
      <c r="F282" s="78" t="n">
        <f aca="false">($F281+$D282+$E282)*(1+Input!$G$43/(100*12))</f>
        <v>0</v>
      </c>
    </row>
    <row r="283" customFormat="false" ht="12.8" hidden="false" customHeight="false" outlineLevel="0" collapsed="false">
      <c r="A283" s="76" t="n">
        <v>279</v>
      </c>
      <c r="B283" s="77" t="n">
        <f aca="false">EOMONTH(Input!$C$7,A283)</f>
        <v>51409</v>
      </c>
      <c r="D283" s="78" t="n">
        <f aca="false">IF(AND($B283&lt;Input!$C$31,$B283&lt;Input!$G$31),Input!$G$44,0)</f>
        <v>0</v>
      </c>
      <c r="E283" s="78" t="n">
        <f aca="true">IF(AND($B283&gt;Input!$G$31,$B283&lt;Input!$G$25),PMT(Input!$G$43/(100*12),(OFFSET($A$4,MATCH(Input!$G$25,$B$4:$B$1004,1),0,1,1)-OFFSET($A$4,MATCH(Input!$G$31,$B$4:$B$620,1),0,1,1)),$H$4,0,1),0)</f>
        <v>0</v>
      </c>
      <c r="F283" s="78" t="n">
        <f aca="false">($F282+$D283+$E283)*(1+Input!$G$43/(100*12))</f>
        <v>0</v>
      </c>
    </row>
    <row r="284" customFormat="false" ht="12.8" hidden="false" customHeight="false" outlineLevel="0" collapsed="false">
      <c r="A284" s="76" t="n">
        <v>280</v>
      </c>
      <c r="B284" s="77" t="n">
        <f aca="false">EOMONTH(Input!$C$7,A284)</f>
        <v>51440</v>
      </c>
      <c r="D284" s="78" t="n">
        <f aca="false">IF(AND($B284&lt;Input!$C$31,$B284&lt;Input!$G$31),Input!$G$44,0)</f>
        <v>0</v>
      </c>
      <c r="E284" s="78" t="n">
        <f aca="true">IF(AND($B284&gt;Input!$G$31,$B284&lt;Input!$G$25),PMT(Input!$G$43/(100*12),(OFFSET($A$4,MATCH(Input!$G$25,$B$4:$B$1004,1),0,1,1)-OFFSET($A$4,MATCH(Input!$G$31,$B$4:$B$620,1),0,1,1)),$H$4,0,1),0)</f>
        <v>0</v>
      </c>
      <c r="F284" s="78" t="n">
        <f aca="false">($F283+$D284+$E284)*(1+Input!$G$43/(100*12))</f>
        <v>0</v>
      </c>
    </row>
    <row r="285" customFormat="false" ht="12.8" hidden="false" customHeight="false" outlineLevel="0" collapsed="false">
      <c r="A285" s="76" t="n">
        <v>281</v>
      </c>
      <c r="B285" s="77" t="n">
        <f aca="false">EOMONTH(Input!$C$7,A285)</f>
        <v>51470</v>
      </c>
      <c r="D285" s="78" t="n">
        <f aca="false">IF(AND($B285&lt;Input!$C$31,$B285&lt;Input!$G$31),Input!$G$44,0)</f>
        <v>0</v>
      </c>
      <c r="E285" s="78" t="n">
        <f aca="true">IF(AND($B285&gt;Input!$G$31,$B285&lt;Input!$G$25),PMT(Input!$G$43/(100*12),(OFFSET($A$4,MATCH(Input!$G$25,$B$4:$B$1004,1),0,1,1)-OFFSET($A$4,MATCH(Input!$G$31,$B$4:$B$620,1),0,1,1)),$H$4,0,1),0)</f>
        <v>0</v>
      </c>
      <c r="F285" s="78" t="n">
        <f aca="false">($F284+$D285+$E285)*(1+Input!$G$43/(100*12))</f>
        <v>0</v>
      </c>
    </row>
    <row r="286" customFormat="false" ht="12.8" hidden="false" customHeight="false" outlineLevel="0" collapsed="false">
      <c r="A286" s="76" t="n">
        <v>282</v>
      </c>
      <c r="B286" s="77" t="n">
        <f aca="false">EOMONTH(Input!$C$7,A286)</f>
        <v>51501</v>
      </c>
      <c r="D286" s="78" t="n">
        <f aca="false">IF(AND($B286&lt;Input!$C$31,$B286&lt;Input!$G$31),Input!$G$44,0)</f>
        <v>0</v>
      </c>
      <c r="E286" s="78" t="n">
        <f aca="true">IF(AND($B286&gt;Input!$G$31,$B286&lt;Input!$G$25),PMT(Input!$G$43/(100*12),(OFFSET($A$4,MATCH(Input!$G$25,$B$4:$B$1004,1),0,1,1)-OFFSET($A$4,MATCH(Input!$G$31,$B$4:$B$620,1),0,1,1)),$H$4,0,1),0)</f>
        <v>0</v>
      </c>
      <c r="F286" s="78" t="n">
        <f aca="false">($F285+$D286+$E286)*(1+Input!$G$43/(100*12))</f>
        <v>0</v>
      </c>
    </row>
    <row r="287" customFormat="false" ht="12.8" hidden="false" customHeight="false" outlineLevel="0" collapsed="false">
      <c r="A287" s="76" t="n">
        <v>283</v>
      </c>
      <c r="B287" s="77" t="n">
        <f aca="false">EOMONTH(Input!$C$7,A287)</f>
        <v>51532</v>
      </c>
      <c r="D287" s="78" t="n">
        <f aca="false">IF(AND($B287&lt;Input!$C$31,$B287&lt;Input!$G$31),Input!$G$44,0)</f>
        <v>0</v>
      </c>
      <c r="E287" s="78" t="n">
        <f aca="true">IF(AND($B287&gt;Input!$G$31,$B287&lt;Input!$G$25),PMT(Input!$G$43/(100*12),(OFFSET($A$4,MATCH(Input!$G$25,$B$4:$B$1004,1),0,1,1)-OFFSET($A$4,MATCH(Input!$G$31,$B$4:$B$620,1),0,1,1)),$H$4,0,1),0)</f>
        <v>0</v>
      </c>
      <c r="F287" s="78" t="n">
        <f aca="false">($F286+$D287+$E287)*(1+Input!$G$43/(100*12))</f>
        <v>0</v>
      </c>
    </row>
    <row r="288" customFormat="false" ht="12.8" hidden="false" customHeight="false" outlineLevel="0" collapsed="false">
      <c r="A288" s="76" t="n">
        <v>284</v>
      </c>
      <c r="B288" s="77" t="n">
        <f aca="false">EOMONTH(Input!$C$7,A288)</f>
        <v>51560</v>
      </c>
      <c r="D288" s="78" t="n">
        <f aca="false">IF(AND($B288&lt;Input!$C$31,$B288&lt;Input!$G$31),Input!$G$44,0)</f>
        <v>0</v>
      </c>
      <c r="E288" s="78" t="n">
        <f aca="true">IF(AND($B288&gt;Input!$G$31,$B288&lt;Input!$G$25),PMT(Input!$G$43/(100*12),(OFFSET($A$4,MATCH(Input!$G$25,$B$4:$B$1004,1),0,1,1)-OFFSET($A$4,MATCH(Input!$G$31,$B$4:$B$620,1),0,1,1)),$H$4,0,1),0)</f>
        <v>0</v>
      </c>
      <c r="F288" s="78" t="n">
        <f aca="false">($F287+$D288+$E288)*(1+Input!$G$43/(100*12))</f>
        <v>0</v>
      </c>
    </row>
    <row r="289" customFormat="false" ht="12.8" hidden="false" customHeight="false" outlineLevel="0" collapsed="false">
      <c r="A289" s="76" t="n">
        <v>285</v>
      </c>
      <c r="B289" s="77" t="n">
        <f aca="false">EOMONTH(Input!$C$7,A289)</f>
        <v>51591</v>
      </c>
      <c r="D289" s="78" t="n">
        <f aca="false">IF(AND($B289&lt;Input!$C$31,$B289&lt;Input!$G$31),Input!$G$44,0)</f>
        <v>0</v>
      </c>
      <c r="E289" s="78" t="n">
        <f aca="true">IF(AND($B289&gt;Input!$G$31,$B289&lt;Input!$G$25),PMT(Input!$G$43/(100*12),(OFFSET($A$4,MATCH(Input!$G$25,$B$4:$B$1004,1),0,1,1)-OFFSET($A$4,MATCH(Input!$G$31,$B$4:$B$620,1),0,1,1)),$H$4,0,1),0)</f>
        <v>0</v>
      </c>
      <c r="F289" s="78" t="n">
        <f aca="false">($F288+$D289+$E289)*(1+Input!$G$43/(100*12))</f>
        <v>0</v>
      </c>
    </row>
    <row r="290" customFormat="false" ht="12.8" hidden="false" customHeight="false" outlineLevel="0" collapsed="false">
      <c r="A290" s="76" t="n">
        <v>286</v>
      </c>
      <c r="B290" s="77" t="n">
        <f aca="false">EOMONTH(Input!$C$7,A290)</f>
        <v>51621</v>
      </c>
      <c r="D290" s="78" t="n">
        <f aca="false">IF(AND($B290&lt;Input!$C$31,$B290&lt;Input!$G$31),Input!$G$44,0)</f>
        <v>0</v>
      </c>
      <c r="E290" s="78" t="n">
        <f aca="true">IF(AND($B290&gt;Input!$G$31,$B290&lt;Input!$G$25),PMT(Input!$G$43/(100*12),(OFFSET($A$4,MATCH(Input!$G$25,$B$4:$B$1004,1),0,1,1)-OFFSET($A$4,MATCH(Input!$G$31,$B$4:$B$620,1),0,1,1)),$H$4,0,1),0)</f>
        <v>0</v>
      </c>
      <c r="F290" s="78" t="n">
        <f aca="false">($F289+$D290+$E290)*(1+Input!$G$43/(100*12))</f>
        <v>0</v>
      </c>
    </row>
    <row r="291" customFormat="false" ht="12.8" hidden="false" customHeight="false" outlineLevel="0" collapsed="false">
      <c r="A291" s="76" t="n">
        <v>287</v>
      </c>
      <c r="B291" s="77" t="n">
        <f aca="false">EOMONTH(Input!$C$7,A291)</f>
        <v>51652</v>
      </c>
      <c r="D291" s="78" t="n">
        <f aca="false">IF(AND($B291&lt;Input!$C$31,$B291&lt;Input!$G$31),Input!$G$44,0)</f>
        <v>0</v>
      </c>
      <c r="E291" s="78" t="n">
        <f aca="true">IF(AND($B291&gt;Input!$G$31,$B291&lt;Input!$G$25),PMT(Input!$G$43/(100*12),(OFFSET($A$4,MATCH(Input!$G$25,$B$4:$B$1004,1),0,1,1)-OFFSET($A$4,MATCH(Input!$G$31,$B$4:$B$620,1),0,1,1)),$H$4,0,1),0)</f>
        <v>0</v>
      </c>
      <c r="F291" s="78" t="n">
        <f aca="false">($F290+$D291+$E291)*(1+Input!$G$43/(100*12))</f>
        <v>0</v>
      </c>
    </row>
    <row r="292" customFormat="false" ht="12.8" hidden="false" customHeight="false" outlineLevel="0" collapsed="false">
      <c r="A292" s="76" t="n">
        <v>288</v>
      </c>
      <c r="B292" s="77" t="n">
        <f aca="false">EOMONTH(Input!$C$7,A292)</f>
        <v>51682</v>
      </c>
      <c r="D292" s="78" t="n">
        <f aca="false">IF(AND($B292&lt;Input!$C$31,$B292&lt;Input!$G$31),Input!$G$44,0)</f>
        <v>0</v>
      </c>
      <c r="E292" s="78" t="n">
        <f aca="true">IF(AND($B292&gt;Input!$G$31,$B292&lt;Input!$G$25),PMT(Input!$G$43/(100*12),(OFFSET($A$4,MATCH(Input!$G$25,$B$4:$B$1004,1),0,1,1)-OFFSET($A$4,MATCH(Input!$G$31,$B$4:$B$620,1),0,1,1)),$H$4,0,1),0)</f>
        <v>0</v>
      </c>
      <c r="F292" s="78" t="n">
        <f aca="false">($F291+$D292+$E292)*(1+Input!$G$43/(100*12))</f>
        <v>0</v>
      </c>
    </row>
    <row r="293" customFormat="false" ht="12.8" hidden="false" customHeight="false" outlineLevel="0" collapsed="false">
      <c r="A293" s="76" t="n">
        <v>289</v>
      </c>
      <c r="B293" s="77" t="n">
        <f aca="false">EOMONTH(Input!$C$7,A293)</f>
        <v>51713</v>
      </c>
      <c r="D293" s="78" t="n">
        <f aca="false">IF(AND($B293&lt;Input!$C$31,$B293&lt;Input!$G$31),Input!$G$44,0)</f>
        <v>0</v>
      </c>
      <c r="E293" s="78" t="n">
        <f aca="true">IF(AND($B293&gt;Input!$G$31,$B293&lt;Input!$G$25),PMT(Input!$G$43/(100*12),(OFFSET($A$4,MATCH(Input!$G$25,$B$4:$B$1004,1),0,1,1)-OFFSET($A$4,MATCH(Input!$G$31,$B$4:$B$620,1),0,1,1)),$H$4,0,1),0)</f>
        <v>0</v>
      </c>
      <c r="F293" s="78" t="n">
        <f aca="false">($F292+$D293+$E293)*(1+Input!$G$43/(100*12))</f>
        <v>0</v>
      </c>
    </row>
    <row r="294" customFormat="false" ht="12.8" hidden="false" customHeight="false" outlineLevel="0" collapsed="false">
      <c r="A294" s="76" t="n">
        <v>290</v>
      </c>
      <c r="B294" s="77" t="n">
        <f aca="false">EOMONTH(Input!$C$7,A294)</f>
        <v>51744</v>
      </c>
      <c r="D294" s="78" t="n">
        <f aca="false">IF(AND($B294&lt;Input!$C$31,$B294&lt;Input!$G$31),Input!$G$44,0)</f>
        <v>0</v>
      </c>
      <c r="E294" s="78" t="n">
        <f aca="true">IF(AND($B294&gt;Input!$G$31,$B294&lt;Input!$G$25),PMT(Input!$G$43/(100*12),(OFFSET($A$4,MATCH(Input!$G$25,$B$4:$B$1004,1),0,1,1)-OFFSET($A$4,MATCH(Input!$G$31,$B$4:$B$620,1),0,1,1)),$H$4,0,1),0)</f>
        <v>0</v>
      </c>
      <c r="F294" s="78" t="n">
        <f aca="false">($F293+$D294+$E294)*(1+Input!$G$43/(100*12))</f>
        <v>0</v>
      </c>
    </row>
    <row r="295" customFormat="false" ht="12.8" hidden="false" customHeight="false" outlineLevel="0" collapsed="false">
      <c r="A295" s="76" t="n">
        <v>291</v>
      </c>
      <c r="B295" s="77" t="n">
        <f aca="false">EOMONTH(Input!$C$7,A295)</f>
        <v>51774</v>
      </c>
      <c r="D295" s="78" t="n">
        <f aca="false">IF(AND($B295&lt;Input!$C$31,$B295&lt;Input!$G$31),Input!$G$44,0)</f>
        <v>0</v>
      </c>
      <c r="E295" s="78" t="n">
        <f aca="true">IF(AND($B295&gt;Input!$G$31,$B295&lt;Input!$G$25),PMT(Input!$G$43/(100*12),(OFFSET($A$4,MATCH(Input!$G$25,$B$4:$B$1004,1),0,1,1)-OFFSET($A$4,MATCH(Input!$G$31,$B$4:$B$620,1),0,1,1)),$H$4,0,1),0)</f>
        <v>0</v>
      </c>
      <c r="F295" s="78" t="n">
        <f aca="false">($F294+$D295+$E295)*(1+Input!$G$43/(100*12))</f>
        <v>0</v>
      </c>
    </row>
    <row r="296" customFormat="false" ht="12.8" hidden="false" customHeight="false" outlineLevel="0" collapsed="false">
      <c r="A296" s="76" t="n">
        <v>292</v>
      </c>
      <c r="B296" s="77" t="n">
        <f aca="false">EOMONTH(Input!$C$7,A296)</f>
        <v>51805</v>
      </c>
      <c r="D296" s="78" t="n">
        <f aca="false">IF(AND($B296&lt;Input!$C$31,$B296&lt;Input!$G$31),Input!$G$44,0)</f>
        <v>0</v>
      </c>
      <c r="E296" s="78" t="n">
        <f aca="true">IF(AND($B296&gt;Input!$G$31,$B296&lt;Input!$G$25),PMT(Input!$G$43/(100*12),(OFFSET($A$4,MATCH(Input!$G$25,$B$4:$B$1004,1),0,1,1)-OFFSET($A$4,MATCH(Input!$G$31,$B$4:$B$620,1),0,1,1)),$H$4,0,1),0)</f>
        <v>0</v>
      </c>
      <c r="F296" s="78" t="n">
        <f aca="false">($F295+$D296+$E296)*(1+Input!$G$43/(100*12))</f>
        <v>0</v>
      </c>
    </row>
    <row r="297" customFormat="false" ht="12.8" hidden="false" customHeight="false" outlineLevel="0" collapsed="false">
      <c r="A297" s="76" t="n">
        <v>293</v>
      </c>
      <c r="B297" s="77" t="n">
        <f aca="false">EOMONTH(Input!$C$7,A297)</f>
        <v>51835</v>
      </c>
      <c r="D297" s="78" t="n">
        <f aca="false">IF(AND($B297&lt;Input!$C$31,$B297&lt;Input!$G$31),Input!$G$44,0)</f>
        <v>0</v>
      </c>
      <c r="E297" s="78" t="n">
        <f aca="true">IF(AND($B297&gt;Input!$G$31,$B297&lt;Input!$G$25),PMT(Input!$G$43/(100*12),(OFFSET($A$4,MATCH(Input!$G$25,$B$4:$B$1004,1),0,1,1)-OFFSET($A$4,MATCH(Input!$G$31,$B$4:$B$620,1),0,1,1)),$H$4,0,1),0)</f>
        <v>0</v>
      </c>
      <c r="F297" s="78" t="n">
        <f aca="false">($F296+$D297+$E297)*(1+Input!$G$43/(100*12))</f>
        <v>0</v>
      </c>
    </row>
    <row r="298" customFormat="false" ht="12.8" hidden="false" customHeight="false" outlineLevel="0" collapsed="false">
      <c r="A298" s="76" t="n">
        <v>294</v>
      </c>
      <c r="B298" s="77" t="n">
        <f aca="false">EOMONTH(Input!$C$7,A298)</f>
        <v>51866</v>
      </c>
      <c r="D298" s="78" t="n">
        <f aca="false">IF(AND($B298&lt;Input!$C$31,$B298&lt;Input!$G$31),Input!$G$44,0)</f>
        <v>0</v>
      </c>
      <c r="E298" s="78" t="n">
        <f aca="true">IF(AND($B298&gt;Input!$G$31,$B298&lt;Input!$G$25),PMT(Input!$G$43/(100*12),(OFFSET($A$4,MATCH(Input!$G$25,$B$4:$B$1004,1),0,1,1)-OFFSET($A$4,MATCH(Input!$G$31,$B$4:$B$620,1),0,1,1)),$H$4,0,1),0)</f>
        <v>0</v>
      </c>
      <c r="F298" s="78" t="n">
        <f aca="false">($F297+$D298+$E298)*(1+Input!$G$43/(100*12))</f>
        <v>0</v>
      </c>
    </row>
    <row r="299" customFormat="false" ht="12.8" hidden="false" customHeight="false" outlineLevel="0" collapsed="false">
      <c r="A299" s="76" t="n">
        <v>295</v>
      </c>
      <c r="B299" s="77" t="n">
        <f aca="false">EOMONTH(Input!$C$7,A299)</f>
        <v>51897</v>
      </c>
      <c r="D299" s="78" t="n">
        <f aca="false">IF(AND($B299&lt;Input!$C$31,$B299&lt;Input!$G$31),Input!$G$44,0)</f>
        <v>0</v>
      </c>
      <c r="E299" s="78" t="n">
        <f aca="true">IF(AND($B299&gt;Input!$G$31,$B299&lt;Input!$G$25),PMT(Input!$G$43/(100*12),(OFFSET($A$4,MATCH(Input!$G$25,$B$4:$B$1004,1),0,1,1)-OFFSET($A$4,MATCH(Input!$G$31,$B$4:$B$620,1),0,1,1)),$H$4,0,1),0)</f>
        <v>0</v>
      </c>
      <c r="F299" s="78" t="n">
        <f aca="false">($F298+$D299+$E299)*(1+Input!$G$43/(100*12))</f>
        <v>0</v>
      </c>
    </row>
    <row r="300" customFormat="false" ht="12.8" hidden="false" customHeight="false" outlineLevel="0" collapsed="false">
      <c r="A300" s="76" t="n">
        <v>296</v>
      </c>
      <c r="B300" s="77" t="n">
        <f aca="false">EOMONTH(Input!$C$7,A300)</f>
        <v>51925</v>
      </c>
      <c r="D300" s="78" t="n">
        <f aca="false">IF(AND($B300&lt;Input!$C$31,$B300&lt;Input!$G$31),Input!$G$44,0)</f>
        <v>0</v>
      </c>
      <c r="E300" s="78" t="n">
        <f aca="true">IF(AND($B300&gt;Input!$G$31,$B300&lt;Input!$G$25),PMT(Input!$G$43/(100*12),(OFFSET($A$4,MATCH(Input!$G$25,$B$4:$B$1004,1),0,1,1)-OFFSET($A$4,MATCH(Input!$G$31,$B$4:$B$620,1),0,1,1)),$H$4,0,1),0)</f>
        <v>0</v>
      </c>
      <c r="F300" s="78" t="n">
        <f aca="false">($F299+$D300+$E300)*(1+Input!$G$43/(100*12))</f>
        <v>0</v>
      </c>
    </row>
    <row r="301" customFormat="false" ht="12.8" hidden="false" customHeight="false" outlineLevel="0" collapsed="false">
      <c r="A301" s="76" t="n">
        <v>297</v>
      </c>
      <c r="B301" s="77" t="n">
        <f aca="false">EOMONTH(Input!$C$7,A301)</f>
        <v>51956</v>
      </c>
      <c r="D301" s="78" t="n">
        <f aca="false">IF(AND($B301&lt;Input!$C$31,$B301&lt;Input!$G$31),Input!$G$44,0)</f>
        <v>0</v>
      </c>
      <c r="E301" s="78" t="n">
        <f aca="true">IF(AND($B301&gt;Input!$G$31,$B301&lt;Input!$G$25),PMT(Input!$G$43/(100*12),(OFFSET($A$4,MATCH(Input!$G$25,$B$4:$B$1004,1),0,1,1)-OFFSET($A$4,MATCH(Input!$G$31,$B$4:$B$620,1),0,1,1)),$H$4,0,1),0)</f>
        <v>0</v>
      </c>
      <c r="F301" s="78" t="n">
        <f aca="false">($F300+$D301+$E301)*(1+Input!$G$43/(100*12))</f>
        <v>0</v>
      </c>
    </row>
    <row r="302" customFormat="false" ht="12.8" hidden="false" customHeight="false" outlineLevel="0" collapsed="false">
      <c r="A302" s="76" t="n">
        <v>298</v>
      </c>
      <c r="B302" s="77" t="n">
        <f aca="false">EOMONTH(Input!$C$7,A302)</f>
        <v>51986</v>
      </c>
      <c r="D302" s="78" t="n">
        <f aca="false">IF(AND($B302&lt;Input!$C$31,$B302&lt;Input!$G$31),Input!$G$44,0)</f>
        <v>0</v>
      </c>
      <c r="E302" s="78" t="n">
        <f aca="true">IF(AND($B302&gt;Input!$G$31,$B302&lt;Input!$G$25),PMT(Input!$G$43/(100*12),(OFFSET($A$4,MATCH(Input!$G$25,$B$4:$B$1004,1),0,1,1)-OFFSET($A$4,MATCH(Input!$G$31,$B$4:$B$620,1),0,1,1)),$H$4,0,1),0)</f>
        <v>0</v>
      </c>
      <c r="F302" s="78" t="n">
        <f aca="false">($F301+$D302+$E302)*(1+Input!$G$43/(100*12))</f>
        <v>0</v>
      </c>
    </row>
    <row r="303" customFormat="false" ht="12.8" hidden="false" customHeight="false" outlineLevel="0" collapsed="false">
      <c r="A303" s="76" t="n">
        <v>299</v>
      </c>
      <c r="B303" s="77" t="n">
        <f aca="false">EOMONTH(Input!$C$7,A303)</f>
        <v>52017</v>
      </c>
      <c r="D303" s="78" t="n">
        <f aca="false">IF(AND($B303&lt;Input!$C$31,$B303&lt;Input!$G$31),Input!$G$44,0)</f>
        <v>0</v>
      </c>
      <c r="E303" s="78" t="n">
        <f aca="true">IF(AND($B303&gt;Input!$G$31,$B303&lt;Input!$G$25),PMT(Input!$G$43/(100*12),(OFFSET($A$4,MATCH(Input!$G$25,$B$4:$B$1004,1),0,1,1)-OFFSET($A$4,MATCH(Input!$G$31,$B$4:$B$620,1),0,1,1)),$H$4,0,1),0)</f>
        <v>-0</v>
      </c>
      <c r="F303" s="78" t="n">
        <f aca="false">($F302+$D303+$E303)*(1+Input!$G$43/(100*12))</f>
        <v>0</v>
      </c>
    </row>
    <row r="304" customFormat="false" ht="12.8" hidden="false" customHeight="false" outlineLevel="0" collapsed="false">
      <c r="A304" s="76" t="n">
        <v>300</v>
      </c>
      <c r="B304" s="77" t="n">
        <f aca="false">EOMONTH(Input!$C$7,A304)</f>
        <v>52047</v>
      </c>
      <c r="D304" s="78" t="n">
        <f aca="false">IF(AND($B304&lt;Input!$C$31,$B304&lt;Input!$G$31),Input!$G$44,0)</f>
        <v>0</v>
      </c>
      <c r="E304" s="78" t="n">
        <f aca="true">IF(AND($B304&gt;Input!$G$31,$B304&lt;Input!$G$25),PMT(Input!$G$43/(100*12),(OFFSET($A$4,MATCH(Input!$G$25,$B$4:$B$1004,1),0,1,1)-OFFSET($A$4,MATCH(Input!$G$31,$B$4:$B$620,1),0,1,1)),$H$4,0,1),0)</f>
        <v>-0</v>
      </c>
      <c r="F304" s="78" t="n">
        <f aca="false">($F303+$D304+$E304)*(1+Input!$G$43/(100*12))</f>
        <v>0</v>
      </c>
    </row>
    <row r="305" customFormat="false" ht="12.8" hidden="false" customHeight="false" outlineLevel="0" collapsed="false">
      <c r="A305" s="76" t="n">
        <v>301</v>
      </c>
      <c r="B305" s="77" t="n">
        <f aca="false">EOMONTH(Input!$C$7,A305)</f>
        <v>52078</v>
      </c>
      <c r="D305" s="78" t="n">
        <f aca="false">IF(AND($B305&lt;Input!$C$31,$B305&lt;Input!$G$31),Input!$G$44,0)</f>
        <v>0</v>
      </c>
      <c r="E305" s="78" t="n">
        <f aca="true">IF(AND($B305&gt;Input!$G$31,$B305&lt;Input!$G$25),PMT(Input!$G$43/(100*12),(OFFSET($A$4,MATCH(Input!$G$25,$B$4:$B$1004,1),0,1,1)-OFFSET($A$4,MATCH(Input!$G$31,$B$4:$B$620,1),0,1,1)),$H$4,0,1),0)</f>
        <v>-0</v>
      </c>
      <c r="F305" s="78" t="n">
        <f aca="false">($F304+$D305+$E305)*(1+Input!$G$43/(100*12))</f>
        <v>0</v>
      </c>
    </row>
    <row r="306" customFormat="false" ht="12.8" hidden="false" customHeight="false" outlineLevel="0" collapsed="false">
      <c r="A306" s="76" t="n">
        <v>302</v>
      </c>
      <c r="B306" s="77" t="n">
        <f aca="false">EOMONTH(Input!$C$7,A306)</f>
        <v>52109</v>
      </c>
      <c r="D306" s="78" t="n">
        <f aca="false">IF(AND($B306&lt;Input!$C$31,$B306&lt;Input!$G$31),Input!$G$44,0)</f>
        <v>0</v>
      </c>
      <c r="E306" s="78" t="n">
        <f aca="true">IF(AND($B306&gt;Input!$G$31,$B306&lt;Input!$G$25),PMT(Input!$G$43/(100*12),(OFFSET($A$4,MATCH(Input!$G$25,$B$4:$B$1004,1),0,1,1)-OFFSET($A$4,MATCH(Input!$G$31,$B$4:$B$620,1),0,1,1)),$H$4,0,1),0)</f>
        <v>-0</v>
      </c>
      <c r="F306" s="78" t="n">
        <f aca="false">($F305+$D306+$E306)*(1+Input!$G$43/(100*12))</f>
        <v>0</v>
      </c>
    </row>
    <row r="307" customFormat="false" ht="12.8" hidden="false" customHeight="false" outlineLevel="0" collapsed="false">
      <c r="A307" s="76" t="n">
        <v>303</v>
      </c>
      <c r="B307" s="77" t="n">
        <f aca="false">EOMONTH(Input!$C$7,A307)</f>
        <v>52139</v>
      </c>
      <c r="D307" s="78" t="n">
        <f aca="false">IF(AND($B307&lt;Input!$C$31,$B307&lt;Input!$G$31),Input!$G$44,0)</f>
        <v>0</v>
      </c>
      <c r="E307" s="78" t="n">
        <f aca="true">IF(AND($B307&gt;Input!$G$31,$B307&lt;Input!$G$25),PMT(Input!$G$43/(100*12),(OFFSET($A$4,MATCH(Input!$G$25,$B$4:$B$1004,1),0,1,1)-OFFSET($A$4,MATCH(Input!$G$31,$B$4:$B$620,1),0,1,1)),$H$4,0,1),0)</f>
        <v>-0</v>
      </c>
      <c r="F307" s="78" t="n">
        <f aca="false">($F306+$D307+$E307)*(1+Input!$G$43/(100*12))</f>
        <v>0</v>
      </c>
    </row>
    <row r="308" customFormat="false" ht="12.8" hidden="false" customHeight="false" outlineLevel="0" collapsed="false">
      <c r="A308" s="76" t="n">
        <v>304</v>
      </c>
      <c r="B308" s="77" t="n">
        <f aca="false">EOMONTH(Input!$C$7,A308)</f>
        <v>52170</v>
      </c>
      <c r="D308" s="78" t="n">
        <f aca="false">IF(AND($B308&lt;Input!$C$31,$B308&lt;Input!$G$31),Input!$G$44,0)</f>
        <v>0</v>
      </c>
      <c r="E308" s="78" t="n">
        <f aca="true">IF(AND($B308&gt;Input!$G$31,$B308&lt;Input!$G$25),PMT(Input!$G$43/(100*12),(OFFSET($A$4,MATCH(Input!$G$25,$B$4:$B$1004,1),0,1,1)-OFFSET($A$4,MATCH(Input!$G$31,$B$4:$B$620,1),0,1,1)),$H$4,0,1),0)</f>
        <v>-0</v>
      </c>
      <c r="F308" s="78" t="n">
        <f aca="false">($F307+$D308+$E308)*(1+Input!$G$43/(100*12))</f>
        <v>0</v>
      </c>
    </row>
    <row r="309" customFormat="false" ht="12.8" hidden="false" customHeight="false" outlineLevel="0" collapsed="false">
      <c r="A309" s="76" t="n">
        <v>305</v>
      </c>
      <c r="B309" s="77" t="n">
        <f aca="false">EOMONTH(Input!$C$7,A309)</f>
        <v>52200</v>
      </c>
      <c r="D309" s="78" t="n">
        <f aca="false">IF(AND($B309&lt;Input!$C$31,$B309&lt;Input!$G$31),Input!$G$44,0)</f>
        <v>0</v>
      </c>
      <c r="E309" s="78" t="n">
        <f aca="true">IF(AND($B309&gt;Input!$G$31,$B309&lt;Input!$G$25),PMT(Input!$G$43/(100*12),(OFFSET($A$4,MATCH(Input!$G$25,$B$4:$B$1004,1),0,1,1)-OFFSET($A$4,MATCH(Input!$G$31,$B$4:$B$620,1),0,1,1)),$H$4,0,1),0)</f>
        <v>-0</v>
      </c>
      <c r="F309" s="78" t="n">
        <f aca="false">($F308+$D309+$E309)*(1+Input!$G$43/(100*12))</f>
        <v>0</v>
      </c>
    </row>
    <row r="310" customFormat="false" ht="12.8" hidden="false" customHeight="false" outlineLevel="0" collapsed="false">
      <c r="A310" s="76" t="n">
        <v>306</v>
      </c>
      <c r="B310" s="77" t="n">
        <f aca="false">EOMONTH(Input!$C$7,A310)</f>
        <v>52231</v>
      </c>
      <c r="D310" s="78" t="n">
        <f aca="false">IF(AND($B310&lt;Input!$C$31,$B310&lt;Input!$G$31),Input!$G$44,0)</f>
        <v>0</v>
      </c>
      <c r="E310" s="78" t="n">
        <f aca="true">IF(AND($B310&gt;Input!$G$31,$B310&lt;Input!$G$25),PMT(Input!$G$43/(100*12),(OFFSET($A$4,MATCH(Input!$G$25,$B$4:$B$1004,1),0,1,1)-OFFSET($A$4,MATCH(Input!$G$31,$B$4:$B$620,1),0,1,1)),$H$4,0,1),0)</f>
        <v>-0</v>
      </c>
      <c r="F310" s="78" t="n">
        <f aca="false">($F309+$D310+$E310)*(1+Input!$G$43/(100*12))</f>
        <v>0</v>
      </c>
    </row>
    <row r="311" customFormat="false" ht="12.8" hidden="false" customHeight="false" outlineLevel="0" collapsed="false">
      <c r="A311" s="76" t="n">
        <v>307</v>
      </c>
      <c r="B311" s="77" t="n">
        <f aca="false">EOMONTH(Input!$C$7,A311)</f>
        <v>52262</v>
      </c>
      <c r="D311" s="78" t="n">
        <f aca="false">IF(AND($B311&lt;Input!$C$31,$B311&lt;Input!$G$31),Input!$G$44,0)</f>
        <v>0</v>
      </c>
      <c r="E311" s="78" t="n">
        <f aca="true">IF(AND($B311&gt;Input!$G$31,$B311&lt;Input!$G$25),PMT(Input!$G$43/(100*12),(OFFSET($A$4,MATCH(Input!$G$25,$B$4:$B$1004,1),0,1,1)-OFFSET($A$4,MATCH(Input!$G$31,$B$4:$B$620,1),0,1,1)),$H$4,0,1),0)</f>
        <v>-0</v>
      </c>
      <c r="F311" s="78" t="n">
        <f aca="false">($F310+$D311+$E311)*(1+Input!$G$43/(100*12))</f>
        <v>0</v>
      </c>
    </row>
    <row r="312" customFormat="false" ht="12.8" hidden="false" customHeight="false" outlineLevel="0" collapsed="false">
      <c r="A312" s="76" t="n">
        <v>308</v>
      </c>
      <c r="B312" s="77" t="n">
        <f aca="false">EOMONTH(Input!$C$7,A312)</f>
        <v>52290</v>
      </c>
      <c r="D312" s="78" t="n">
        <f aca="false">IF(AND($B312&lt;Input!$C$31,$B312&lt;Input!$G$31),Input!$G$44,0)</f>
        <v>0</v>
      </c>
      <c r="E312" s="78" t="n">
        <f aca="true">IF(AND($B312&gt;Input!$G$31,$B312&lt;Input!$G$25),PMT(Input!$G$43/(100*12),(OFFSET($A$4,MATCH(Input!$G$25,$B$4:$B$1004,1),0,1,1)-OFFSET($A$4,MATCH(Input!$G$31,$B$4:$B$620,1),0,1,1)),$H$4,0,1),0)</f>
        <v>-0</v>
      </c>
      <c r="F312" s="78" t="n">
        <f aca="false">($F311+$D312+$E312)*(1+Input!$G$43/(100*12))</f>
        <v>0</v>
      </c>
    </row>
    <row r="313" customFormat="false" ht="12.8" hidden="false" customHeight="false" outlineLevel="0" collapsed="false">
      <c r="A313" s="76" t="n">
        <v>309</v>
      </c>
      <c r="B313" s="77" t="n">
        <f aca="false">EOMONTH(Input!$C$7,A313)</f>
        <v>52321</v>
      </c>
      <c r="D313" s="78" t="n">
        <f aca="false">IF(AND($B313&lt;Input!$C$31,$B313&lt;Input!$G$31),Input!$G$44,0)</f>
        <v>0</v>
      </c>
      <c r="E313" s="78" t="n">
        <f aca="true">IF(AND($B313&gt;Input!$G$31,$B313&lt;Input!$G$25),PMT(Input!$G$43/(100*12),(OFFSET($A$4,MATCH(Input!$G$25,$B$4:$B$1004,1),0,1,1)-OFFSET($A$4,MATCH(Input!$G$31,$B$4:$B$620,1),0,1,1)),$H$4,0,1),0)</f>
        <v>-0</v>
      </c>
      <c r="F313" s="78" t="n">
        <f aca="false">($F312+$D313+$E313)*(1+Input!$G$43/(100*12))</f>
        <v>0</v>
      </c>
    </row>
    <row r="314" customFormat="false" ht="12.8" hidden="false" customHeight="false" outlineLevel="0" collapsed="false">
      <c r="A314" s="76" t="n">
        <v>310</v>
      </c>
      <c r="B314" s="77" t="n">
        <f aca="false">EOMONTH(Input!$C$7,A314)</f>
        <v>52351</v>
      </c>
      <c r="D314" s="78" t="n">
        <f aca="false">IF(AND($B314&lt;Input!$C$31,$B314&lt;Input!$G$31),Input!$G$44,0)</f>
        <v>0</v>
      </c>
      <c r="E314" s="78" t="n">
        <f aca="true">IF(AND($B314&gt;Input!$G$31,$B314&lt;Input!$G$25),PMT(Input!$G$43/(100*12),(OFFSET($A$4,MATCH(Input!$G$25,$B$4:$B$1004,1),0,1,1)-OFFSET($A$4,MATCH(Input!$G$31,$B$4:$B$620,1),0,1,1)),$H$4,0,1),0)</f>
        <v>-0</v>
      </c>
      <c r="F314" s="78" t="n">
        <f aca="false">($F313+$D314+$E314)*(1+Input!$G$43/(100*12))</f>
        <v>0</v>
      </c>
    </row>
    <row r="315" customFormat="false" ht="12.8" hidden="false" customHeight="false" outlineLevel="0" collapsed="false">
      <c r="A315" s="76" t="n">
        <v>311</v>
      </c>
      <c r="B315" s="77" t="n">
        <f aca="false">EOMONTH(Input!$C$7,A315)</f>
        <v>52382</v>
      </c>
      <c r="D315" s="78" t="n">
        <f aca="false">IF(AND($B315&lt;Input!$C$31,$B315&lt;Input!$G$31),Input!$G$44,0)</f>
        <v>0</v>
      </c>
      <c r="E315" s="78" t="n">
        <f aca="true">IF(AND($B315&gt;Input!$G$31,$B315&lt;Input!$G$25),PMT(Input!$G$43/(100*12),(OFFSET($A$4,MATCH(Input!$G$25,$B$4:$B$1004,1),0,1,1)-OFFSET($A$4,MATCH(Input!$G$31,$B$4:$B$620,1),0,1,1)),$H$4,0,1),0)</f>
        <v>-0</v>
      </c>
      <c r="F315" s="78" t="n">
        <f aca="false">($F314+$D315+$E315)*(1+Input!$G$43/(100*12))</f>
        <v>0</v>
      </c>
    </row>
    <row r="316" customFormat="false" ht="12.8" hidden="false" customHeight="false" outlineLevel="0" collapsed="false">
      <c r="A316" s="76" t="n">
        <v>312</v>
      </c>
      <c r="B316" s="77" t="n">
        <f aca="false">EOMONTH(Input!$C$7,A316)</f>
        <v>52412</v>
      </c>
      <c r="D316" s="78" t="n">
        <f aca="false">IF(AND($B316&lt;Input!$C$31,$B316&lt;Input!$G$31),Input!$G$44,0)</f>
        <v>0</v>
      </c>
      <c r="E316" s="78" t="n">
        <f aca="true">IF(AND($B316&gt;Input!$G$31,$B316&lt;Input!$G$25),PMT(Input!$G$43/(100*12),(OFFSET($A$4,MATCH(Input!$G$25,$B$4:$B$1004,1),0,1,1)-OFFSET($A$4,MATCH(Input!$G$31,$B$4:$B$620,1),0,1,1)),$H$4,0,1),0)</f>
        <v>-0</v>
      </c>
      <c r="F316" s="78" t="n">
        <f aca="false">($F315+$D316+$E316)*(1+Input!$G$43/(100*12))</f>
        <v>0</v>
      </c>
    </row>
    <row r="317" customFormat="false" ht="12.8" hidden="false" customHeight="false" outlineLevel="0" collapsed="false">
      <c r="A317" s="76" t="n">
        <v>313</v>
      </c>
      <c r="B317" s="77" t="n">
        <f aca="false">EOMONTH(Input!$C$7,A317)</f>
        <v>52443</v>
      </c>
      <c r="D317" s="78" t="n">
        <f aca="false">IF(AND($B317&lt;Input!$C$31,$B317&lt;Input!$G$31),Input!$G$44,0)</f>
        <v>0</v>
      </c>
      <c r="E317" s="78" t="n">
        <f aca="true">IF(AND($B317&gt;Input!$G$31,$B317&lt;Input!$G$25),PMT(Input!$G$43/(100*12),(OFFSET($A$4,MATCH(Input!$G$25,$B$4:$B$1004,1),0,1,1)-OFFSET($A$4,MATCH(Input!$G$31,$B$4:$B$620,1),0,1,1)),$H$4,0,1),0)</f>
        <v>-0</v>
      </c>
      <c r="F317" s="78" t="n">
        <f aca="false">($F316+$D317+$E317)*(1+Input!$G$43/(100*12))</f>
        <v>0</v>
      </c>
    </row>
    <row r="318" customFormat="false" ht="12.8" hidden="false" customHeight="false" outlineLevel="0" collapsed="false">
      <c r="A318" s="76" t="n">
        <v>314</v>
      </c>
      <c r="B318" s="77" t="n">
        <f aca="false">EOMONTH(Input!$C$7,A318)</f>
        <v>52474</v>
      </c>
      <c r="D318" s="78" t="n">
        <f aca="false">IF(AND($B318&lt;Input!$C$31,$B318&lt;Input!$G$31),Input!$G$44,0)</f>
        <v>0</v>
      </c>
      <c r="E318" s="78" t="n">
        <f aca="true">IF(AND($B318&gt;Input!$G$31,$B318&lt;Input!$G$25),PMT(Input!$G$43/(100*12),(OFFSET($A$4,MATCH(Input!$G$25,$B$4:$B$1004,1),0,1,1)-OFFSET($A$4,MATCH(Input!$G$31,$B$4:$B$620,1),0,1,1)),$H$4,0,1),0)</f>
        <v>-0</v>
      </c>
      <c r="F318" s="78" t="n">
        <f aca="false">($F317+$D318+$E318)*(1+Input!$G$43/(100*12))</f>
        <v>0</v>
      </c>
    </row>
    <row r="319" customFormat="false" ht="12.8" hidden="false" customHeight="false" outlineLevel="0" collapsed="false">
      <c r="A319" s="76" t="n">
        <v>315</v>
      </c>
      <c r="B319" s="77" t="n">
        <f aca="false">EOMONTH(Input!$C$7,A319)</f>
        <v>52504</v>
      </c>
      <c r="D319" s="78" t="n">
        <f aca="false">IF(AND($B319&lt;Input!$C$31,$B319&lt;Input!$G$31),Input!$G$44,0)</f>
        <v>0</v>
      </c>
      <c r="E319" s="78" t="n">
        <f aca="true">IF(AND($B319&gt;Input!$G$31,$B319&lt;Input!$G$25),PMT(Input!$G$43/(100*12),(OFFSET($A$4,MATCH(Input!$G$25,$B$4:$B$1004,1),0,1,1)-OFFSET($A$4,MATCH(Input!$G$31,$B$4:$B$620,1),0,1,1)),$H$4,0,1),0)</f>
        <v>-0</v>
      </c>
      <c r="F319" s="78" t="n">
        <f aca="false">($F318+$D319+$E319)*(1+Input!$G$43/(100*12))</f>
        <v>0</v>
      </c>
    </row>
    <row r="320" customFormat="false" ht="12.8" hidden="false" customHeight="false" outlineLevel="0" collapsed="false">
      <c r="A320" s="76" t="n">
        <v>316</v>
      </c>
      <c r="B320" s="77" t="n">
        <f aca="false">EOMONTH(Input!$C$7,A320)</f>
        <v>52535</v>
      </c>
      <c r="D320" s="78" t="n">
        <f aca="false">IF(AND($B320&lt;Input!$C$31,$B320&lt;Input!$G$31),Input!$G$44,0)</f>
        <v>0</v>
      </c>
      <c r="E320" s="78" t="n">
        <f aca="true">IF(AND($B320&gt;Input!$G$31,$B320&lt;Input!$G$25),PMT(Input!$G$43/(100*12),(OFFSET($A$4,MATCH(Input!$G$25,$B$4:$B$1004,1),0,1,1)-OFFSET($A$4,MATCH(Input!$G$31,$B$4:$B$620,1),0,1,1)),$H$4,0,1),0)</f>
        <v>-0</v>
      </c>
      <c r="F320" s="78" t="n">
        <f aca="false">($F319+$D320+$E320)*(1+Input!$G$43/(100*12))</f>
        <v>0</v>
      </c>
    </row>
    <row r="321" customFormat="false" ht="12.8" hidden="false" customHeight="false" outlineLevel="0" collapsed="false">
      <c r="A321" s="76" t="n">
        <v>317</v>
      </c>
      <c r="B321" s="77" t="n">
        <f aca="false">EOMONTH(Input!$C$7,A321)</f>
        <v>52565</v>
      </c>
      <c r="D321" s="78" t="n">
        <f aca="false">IF(AND($B321&lt;Input!$C$31,$B321&lt;Input!$G$31),Input!$G$44,0)</f>
        <v>0</v>
      </c>
      <c r="E321" s="78" t="n">
        <f aca="true">IF(AND($B321&gt;Input!$G$31,$B321&lt;Input!$G$25),PMT(Input!$G$43/(100*12),(OFFSET($A$4,MATCH(Input!$G$25,$B$4:$B$1004,1),0,1,1)-OFFSET($A$4,MATCH(Input!$G$31,$B$4:$B$620,1),0,1,1)),$H$4,0,1),0)</f>
        <v>-0</v>
      </c>
      <c r="F321" s="78" t="n">
        <f aca="false">($F320+$D321+$E321)*(1+Input!$G$43/(100*12))</f>
        <v>0</v>
      </c>
    </row>
    <row r="322" customFormat="false" ht="12.8" hidden="false" customHeight="false" outlineLevel="0" collapsed="false">
      <c r="A322" s="76" t="n">
        <v>318</v>
      </c>
      <c r="B322" s="77" t="n">
        <f aca="false">EOMONTH(Input!$C$7,A322)</f>
        <v>52596</v>
      </c>
      <c r="D322" s="78" t="n">
        <f aca="false">IF(AND($B322&lt;Input!$C$31,$B322&lt;Input!$G$31),Input!$G$44,0)</f>
        <v>0</v>
      </c>
      <c r="E322" s="78" t="n">
        <f aca="true">IF(AND($B322&gt;Input!$G$31,$B322&lt;Input!$G$25),PMT(Input!$G$43/(100*12),(OFFSET($A$4,MATCH(Input!$G$25,$B$4:$B$1004,1),0,1,1)-OFFSET($A$4,MATCH(Input!$G$31,$B$4:$B$620,1),0,1,1)),$H$4,0,1),0)</f>
        <v>-0</v>
      </c>
      <c r="F322" s="78" t="n">
        <f aca="false">($F321+$D322+$E322)*(1+Input!$G$43/(100*12))</f>
        <v>0</v>
      </c>
    </row>
    <row r="323" customFormat="false" ht="12.8" hidden="false" customHeight="false" outlineLevel="0" collapsed="false">
      <c r="A323" s="76" t="n">
        <v>319</v>
      </c>
      <c r="B323" s="77" t="n">
        <f aca="false">EOMONTH(Input!$C$7,A323)</f>
        <v>52627</v>
      </c>
      <c r="D323" s="78" t="n">
        <f aca="false">IF(AND($B323&lt;Input!$C$31,$B323&lt;Input!$G$31),Input!$G$44,0)</f>
        <v>0</v>
      </c>
      <c r="E323" s="78" t="n">
        <f aca="true">IF(AND($B323&gt;Input!$G$31,$B323&lt;Input!$G$25),PMT(Input!$G$43/(100*12),(OFFSET($A$4,MATCH(Input!$G$25,$B$4:$B$1004,1),0,1,1)-OFFSET($A$4,MATCH(Input!$G$31,$B$4:$B$620,1),0,1,1)),$H$4,0,1),0)</f>
        <v>-0</v>
      </c>
      <c r="F323" s="78" t="n">
        <f aca="false">($F322+$D323+$E323)*(1+Input!$G$43/(100*12))</f>
        <v>0</v>
      </c>
    </row>
    <row r="324" customFormat="false" ht="12.8" hidden="false" customHeight="false" outlineLevel="0" collapsed="false">
      <c r="A324" s="76" t="n">
        <v>320</v>
      </c>
      <c r="B324" s="77" t="n">
        <f aca="false">EOMONTH(Input!$C$7,A324)</f>
        <v>52656</v>
      </c>
      <c r="D324" s="78" t="n">
        <f aca="false">IF(AND($B324&lt;Input!$C$31,$B324&lt;Input!$G$31),Input!$G$44,0)</f>
        <v>0</v>
      </c>
      <c r="E324" s="78" t="n">
        <f aca="true">IF(AND($B324&gt;Input!$G$31,$B324&lt;Input!$G$25),PMT(Input!$G$43/(100*12),(OFFSET($A$4,MATCH(Input!$G$25,$B$4:$B$1004,1),0,1,1)-OFFSET($A$4,MATCH(Input!$G$31,$B$4:$B$620,1),0,1,1)),$H$4,0,1),0)</f>
        <v>-0</v>
      </c>
      <c r="F324" s="78" t="n">
        <f aca="false">($F323+$D324+$E324)*(1+Input!$G$43/(100*12))</f>
        <v>0</v>
      </c>
    </row>
    <row r="325" customFormat="false" ht="12.8" hidden="false" customHeight="false" outlineLevel="0" collapsed="false">
      <c r="A325" s="76" t="n">
        <v>321</v>
      </c>
      <c r="B325" s="77" t="n">
        <f aca="false">EOMONTH(Input!$C$7,A325)</f>
        <v>52687</v>
      </c>
      <c r="D325" s="78" t="n">
        <f aca="false">IF(AND($B325&lt;Input!$C$31,$B325&lt;Input!$G$31),Input!$G$44,0)</f>
        <v>0</v>
      </c>
      <c r="E325" s="78" t="n">
        <f aca="true">IF(AND($B325&gt;Input!$G$31,$B325&lt;Input!$G$25),PMT(Input!$G$43/(100*12),(OFFSET($A$4,MATCH(Input!$G$25,$B$4:$B$1004,1),0,1,1)-OFFSET($A$4,MATCH(Input!$G$31,$B$4:$B$620,1),0,1,1)),$H$4,0,1),0)</f>
        <v>-0</v>
      </c>
      <c r="F325" s="78" t="n">
        <f aca="false">($F324+$D325+$E325)*(1+Input!$G$43/(100*12))</f>
        <v>0</v>
      </c>
    </row>
    <row r="326" customFormat="false" ht="12.8" hidden="false" customHeight="false" outlineLevel="0" collapsed="false">
      <c r="A326" s="76" t="n">
        <v>322</v>
      </c>
      <c r="B326" s="77" t="n">
        <f aca="false">EOMONTH(Input!$C$7,A326)</f>
        <v>52717</v>
      </c>
      <c r="D326" s="78" t="n">
        <f aca="false">IF(AND($B326&lt;Input!$C$31,$B326&lt;Input!$G$31),Input!$G$44,0)</f>
        <v>0</v>
      </c>
      <c r="E326" s="78" t="n">
        <f aca="true">IF(AND($B326&gt;Input!$G$31,$B326&lt;Input!$G$25),PMT(Input!$G$43/(100*12),(OFFSET($A$4,MATCH(Input!$G$25,$B$4:$B$1004,1),0,1,1)-OFFSET($A$4,MATCH(Input!$G$31,$B$4:$B$620,1),0,1,1)),$H$4,0,1),0)</f>
        <v>-0</v>
      </c>
      <c r="F326" s="78" t="n">
        <f aca="false">($F325+$D326+$E326)*(1+Input!$G$43/(100*12))</f>
        <v>0</v>
      </c>
    </row>
    <row r="327" customFormat="false" ht="12.8" hidden="false" customHeight="false" outlineLevel="0" collapsed="false">
      <c r="A327" s="76" t="n">
        <v>323</v>
      </c>
      <c r="B327" s="77" t="n">
        <f aca="false">EOMONTH(Input!$C$7,A327)</f>
        <v>52748</v>
      </c>
      <c r="D327" s="78" t="n">
        <f aca="false">IF(AND($B327&lt;Input!$C$31,$B327&lt;Input!$G$31),Input!$G$44,0)</f>
        <v>0</v>
      </c>
      <c r="E327" s="78" t="n">
        <f aca="true">IF(AND($B327&gt;Input!$G$31,$B327&lt;Input!$G$25),PMT(Input!$G$43/(100*12),(OFFSET($A$4,MATCH(Input!$G$25,$B$4:$B$1004,1),0,1,1)-OFFSET($A$4,MATCH(Input!$G$31,$B$4:$B$620,1),0,1,1)),$H$4,0,1),0)</f>
        <v>-0</v>
      </c>
      <c r="F327" s="78" t="n">
        <f aca="false">($F326+$D327+$E327)*(1+Input!$G$43/(100*12))</f>
        <v>0</v>
      </c>
    </row>
    <row r="328" customFormat="false" ht="12.8" hidden="false" customHeight="false" outlineLevel="0" collapsed="false">
      <c r="A328" s="76" t="n">
        <v>324</v>
      </c>
      <c r="B328" s="77" t="n">
        <f aca="false">EOMONTH(Input!$C$7,A328)</f>
        <v>52778</v>
      </c>
      <c r="D328" s="78" t="n">
        <f aca="false">IF(AND($B328&lt;Input!$C$31,$B328&lt;Input!$G$31),Input!$G$44,0)</f>
        <v>0</v>
      </c>
      <c r="E328" s="78" t="n">
        <f aca="true">IF(AND($B328&gt;Input!$G$31,$B328&lt;Input!$G$25),PMT(Input!$G$43/(100*12),(OFFSET($A$4,MATCH(Input!$G$25,$B$4:$B$1004,1),0,1,1)-OFFSET($A$4,MATCH(Input!$G$31,$B$4:$B$620,1),0,1,1)),$H$4,0,1),0)</f>
        <v>-0</v>
      </c>
      <c r="F328" s="78" t="n">
        <f aca="false">($F327+$D328+$E328)*(1+Input!$G$43/(100*12))</f>
        <v>0</v>
      </c>
    </row>
    <row r="329" customFormat="false" ht="12.8" hidden="false" customHeight="false" outlineLevel="0" collapsed="false">
      <c r="A329" s="76" t="n">
        <v>325</v>
      </c>
      <c r="B329" s="77" t="n">
        <f aca="false">EOMONTH(Input!$C$7,A329)</f>
        <v>52809</v>
      </c>
      <c r="D329" s="78" t="n">
        <f aca="false">IF(AND($B329&lt;Input!$C$31,$B329&lt;Input!$G$31),Input!$G$44,0)</f>
        <v>0</v>
      </c>
      <c r="E329" s="78" t="n">
        <f aca="true">IF(AND($B329&gt;Input!$G$31,$B329&lt;Input!$G$25),PMT(Input!$G$43/(100*12),(OFFSET($A$4,MATCH(Input!$G$25,$B$4:$B$1004,1),0,1,1)-OFFSET($A$4,MATCH(Input!$G$31,$B$4:$B$620,1),0,1,1)),$H$4,0,1),0)</f>
        <v>-0</v>
      </c>
      <c r="F329" s="78" t="n">
        <f aca="false">($F328+$D329+$E329)*(1+Input!$G$43/(100*12))</f>
        <v>0</v>
      </c>
    </row>
    <row r="330" customFormat="false" ht="12.8" hidden="false" customHeight="false" outlineLevel="0" collapsed="false">
      <c r="A330" s="76" t="n">
        <v>326</v>
      </c>
      <c r="B330" s="77" t="n">
        <f aca="false">EOMONTH(Input!$C$7,A330)</f>
        <v>52840</v>
      </c>
      <c r="D330" s="78" t="n">
        <f aca="false">IF(AND($B330&lt;Input!$C$31,$B330&lt;Input!$G$31),Input!$G$44,0)</f>
        <v>0</v>
      </c>
      <c r="E330" s="78" t="n">
        <f aca="true">IF(AND($B330&gt;Input!$G$31,$B330&lt;Input!$G$25),PMT(Input!$G$43/(100*12),(OFFSET($A$4,MATCH(Input!$G$25,$B$4:$B$1004,1),0,1,1)-OFFSET($A$4,MATCH(Input!$G$31,$B$4:$B$620,1),0,1,1)),$H$4,0,1),0)</f>
        <v>-0</v>
      </c>
      <c r="F330" s="78" t="n">
        <f aca="false">($F329+$D330+$E330)*(1+Input!$G$43/(100*12))</f>
        <v>0</v>
      </c>
    </row>
    <row r="331" customFormat="false" ht="12.8" hidden="false" customHeight="false" outlineLevel="0" collapsed="false">
      <c r="A331" s="76" t="n">
        <v>327</v>
      </c>
      <c r="B331" s="77" t="n">
        <f aca="false">EOMONTH(Input!$C$7,A331)</f>
        <v>52870</v>
      </c>
      <c r="D331" s="78" t="n">
        <f aca="false">IF(AND($B331&lt;Input!$C$31,$B331&lt;Input!$G$31),Input!$G$44,0)</f>
        <v>0</v>
      </c>
      <c r="E331" s="78" t="n">
        <f aca="true">IF(AND($B331&gt;Input!$G$31,$B331&lt;Input!$G$25),PMT(Input!$G$43/(100*12),(OFFSET($A$4,MATCH(Input!$G$25,$B$4:$B$1004,1),0,1,1)-OFFSET($A$4,MATCH(Input!$G$31,$B$4:$B$620,1),0,1,1)),$H$4,0,1),0)</f>
        <v>-0</v>
      </c>
      <c r="F331" s="78" t="n">
        <f aca="false">($F330+$D331+$E331)*(1+Input!$G$43/(100*12))</f>
        <v>0</v>
      </c>
    </row>
    <row r="332" customFormat="false" ht="12.8" hidden="false" customHeight="false" outlineLevel="0" collapsed="false">
      <c r="A332" s="76" t="n">
        <v>328</v>
      </c>
      <c r="B332" s="77" t="n">
        <f aca="false">EOMONTH(Input!$C$7,A332)</f>
        <v>52901</v>
      </c>
      <c r="D332" s="78" t="n">
        <f aca="false">IF(AND($B332&lt;Input!$C$31,$B332&lt;Input!$G$31),Input!$G$44,0)</f>
        <v>0</v>
      </c>
      <c r="E332" s="78" t="n">
        <f aca="true">IF(AND($B332&gt;Input!$G$31,$B332&lt;Input!$G$25),PMT(Input!$G$43/(100*12),(OFFSET($A$4,MATCH(Input!$G$25,$B$4:$B$1004,1),0,1,1)-OFFSET($A$4,MATCH(Input!$G$31,$B$4:$B$620,1),0,1,1)),$H$4,0,1),0)</f>
        <v>-0</v>
      </c>
      <c r="F332" s="78" t="n">
        <f aca="false">($F331+$D332+$E332)*(1+Input!$G$43/(100*12))</f>
        <v>0</v>
      </c>
    </row>
    <row r="333" customFormat="false" ht="12.8" hidden="false" customHeight="false" outlineLevel="0" collapsed="false">
      <c r="A333" s="76" t="n">
        <v>329</v>
      </c>
      <c r="B333" s="77" t="n">
        <f aca="false">EOMONTH(Input!$C$7,A333)</f>
        <v>52931</v>
      </c>
      <c r="D333" s="78" t="n">
        <f aca="false">IF(AND($B333&lt;Input!$C$31,$B333&lt;Input!$G$31),Input!$G$44,0)</f>
        <v>0</v>
      </c>
      <c r="E333" s="78" t="n">
        <f aca="true">IF(AND($B333&gt;Input!$G$31,$B333&lt;Input!$G$25),PMT(Input!$G$43/(100*12),(OFFSET($A$4,MATCH(Input!$G$25,$B$4:$B$1004,1),0,1,1)-OFFSET($A$4,MATCH(Input!$G$31,$B$4:$B$620,1),0,1,1)),$H$4,0,1),0)</f>
        <v>-0</v>
      </c>
      <c r="F333" s="78" t="n">
        <f aca="false">($F332+$D333+$E333)*(1+Input!$G$43/(100*12))</f>
        <v>0</v>
      </c>
    </row>
    <row r="334" customFormat="false" ht="12.8" hidden="false" customHeight="false" outlineLevel="0" collapsed="false">
      <c r="A334" s="76" t="n">
        <v>330</v>
      </c>
      <c r="B334" s="77" t="n">
        <f aca="false">EOMONTH(Input!$C$7,A334)</f>
        <v>52962</v>
      </c>
      <c r="D334" s="78" t="n">
        <f aca="false">IF(AND($B334&lt;Input!$C$31,$B334&lt;Input!$G$31),Input!$G$44,0)</f>
        <v>0</v>
      </c>
      <c r="E334" s="78" t="n">
        <f aca="true">IF(AND($B334&gt;Input!$G$31,$B334&lt;Input!$G$25),PMT(Input!$G$43/(100*12),(OFFSET($A$4,MATCH(Input!$G$25,$B$4:$B$1004,1),0,1,1)-OFFSET($A$4,MATCH(Input!$G$31,$B$4:$B$620,1),0,1,1)),$H$4,0,1),0)</f>
        <v>-0</v>
      </c>
      <c r="F334" s="78" t="n">
        <f aca="false">($F333+$D334+$E334)*(1+Input!$G$43/(100*12))</f>
        <v>0</v>
      </c>
    </row>
    <row r="335" customFormat="false" ht="12.8" hidden="false" customHeight="false" outlineLevel="0" collapsed="false">
      <c r="A335" s="76" t="n">
        <v>331</v>
      </c>
      <c r="B335" s="77" t="n">
        <f aca="false">EOMONTH(Input!$C$7,A335)</f>
        <v>52993</v>
      </c>
      <c r="D335" s="78" t="n">
        <f aca="false">IF(AND($B335&lt;Input!$C$31,$B335&lt;Input!$G$31),Input!$G$44,0)</f>
        <v>0</v>
      </c>
      <c r="E335" s="78" t="n">
        <f aca="true">IF(AND($B335&gt;Input!$G$31,$B335&lt;Input!$G$25),PMT(Input!$G$43/(100*12),(OFFSET($A$4,MATCH(Input!$G$25,$B$4:$B$1004,1),0,1,1)-OFFSET($A$4,MATCH(Input!$G$31,$B$4:$B$620,1),0,1,1)),$H$4,0,1),0)</f>
        <v>-0</v>
      </c>
      <c r="F335" s="78" t="n">
        <f aca="false">($F334+$D335+$E335)*(1+Input!$G$43/(100*12))</f>
        <v>0</v>
      </c>
    </row>
    <row r="336" customFormat="false" ht="12.8" hidden="false" customHeight="false" outlineLevel="0" collapsed="false">
      <c r="A336" s="76" t="n">
        <v>332</v>
      </c>
      <c r="B336" s="77" t="n">
        <f aca="false">EOMONTH(Input!$C$7,A336)</f>
        <v>53021</v>
      </c>
      <c r="D336" s="78" t="n">
        <f aca="false">IF(AND($B336&lt;Input!$C$31,$B336&lt;Input!$G$31),Input!$G$44,0)</f>
        <v>0</v>
      </c>
      <c r="E336" s="78" t="n">
        <f aca="true">IF(AND($B336&gt;Input!$G$31,$B336&lt;Input!$G$25),PMT(Input!$G$43/(100*12),(OFFSET($A$4,MATCH(Input!$G$25,$B$4:$B$1004,1),0,1,1)-OFFSET($A$4,MATCH(Input!$G$31,$B$4:$B$620,1),0,1,1)),$H$4,0,1),0)</f>
        <v>-0</v>
      </c>
      <c r="F336" s="78" t="n">
        <f aca="false">($F335+$D336+$E336)*(1+Input!$G$43/(100*12))</f>
        <v>0</v>
      </c>
    </row>
    <row r="337" customFormat="false" ht="12.8" hidden="false" customHeight="false" outlineLevel="0" collapsed="false">
      <c r="A337" s="76" t="n">
        <v>333</v>
      </c>
      <c r="B337" s="77" t="n">
        <f aca="false">EOMONTH(Input!$C$7,A337)</f>
        <v>53052</v>
      </c>
      <c r="D337" s="78" t="n">
        <f aca="false">IF(AND($B337&lt;Input!$C$31,$B337&lt;Input!$G$31),Input!$G$44,0)</f>
        <v>0</v>
      </c>
      <c r="E337" s="78" t="n">
        <f aca="true">IF(AND($B337&gt;Input!$G$31,$B337&lt;Input!$G$25),PMT(Input!$G$43/(100*12),(OFFSET($A$4,MATCH(Input!$G$25,$B$4:$B$1004,1),0,1,1)-OFFSET($A$4,MATCH(Input!$G$31,$B$4:$B$620,1),0,1,1)),$H$4,0,1),0)</f>
        <v>-0</v>
      </c>
      <c r="F337" s="78" t="n">
        <f aca="false">($F336+$D337+$E337)*(1+Input!$G$43/(100*12))</f>
        <v>0</v>
      </c>
    </row>
    <row r="338" customFormat="false" ht="12.8" hidden="false" customHeight="false" outlineLevel="0" collapsed="false">
      <c r="A338" s="76" t="n">
        <v>334</v>
      </c>
      <c r="B338" s="77" t="n">
        <f aca="false">EOMONTH(Input!$C$7,A338)</f>
        <v>53082</v>
      </c>
      <c r="D338" s="78" t="n">
        <f aca="false">IF(AND($B338&lt;Input!$C$31,$B338&lt;Input!$G$31),Input!$G$44,0)</f>
        <v>0</v>
      </c>
      <c r="E338" s="78" t="n">
        <f aca="true">IF(AND($B338&gt;Input!$G$31,$B338&lt;Input!$G$25),PMT(Input!$G$43/(100*12),(OFFSET($A$4,MATCH(Input!$G$25,$B$4:$B$1004,1),0,1,1)-OFFSET($A$4,MATCH(Input!$G$31,$B$4:$B$620,1),0,1,1)),$H$4,0,1),0)</f>
        <v>-0</v>
      </c>
      <c r="F338" s="78" t="n">
        <f aca="false">($F337+$D338+$E338)*(1+Input!$G$43/(100*12))</f>
        <v>0</v>
      </c>
    </row>
    <row r="339" customFormat="false" ht="12.8" hidden="false" customHeight="false" outlineLevel="0" collapsed="false">
      <c r="A339" s="76" t="n">
        <v>335</v>
      </c>
      <c r="B339" s="77" t="n">
        <f aca="false">EOMONTH(Input!$C$7,A339)</f>
        <v>53113</v>
      </c>
      <c r="D339" s="78" t="n">
        <f aca="false">IF(AND($B339&lt;Input!$C$31,$B339&lt;Input!$G$31),Input!$G$44,0)</f>
        <v>0</v>
      </c>
      <c r="E339" s="78" t="n">
        <f aca="true">IF(AND($B339&gt;Input!$G$31,$B339&lt;Input!$G$25),PMT(Input!$G$43/(100*12),(OFFSET($A$4,MATCH(Input!$G$25,$B$4:$B$1004,1),0,1,1)-OFFSET($A$4,MATCH(Input!$G$31,$B$4:$B$620,1),0,1,1)),$H$4,0,1),0)</f>
        <v>-0</v>
      </c>
      <c r="F339" s="78" t="n">
        <f aca="false">($F338+$D339+$E339)*(1+Input!$G$43/(100*12))</f>
        <v>0</v>
      </c>
    </row>
    <row r="340" customFormat="false" ht="12.8" hidden="false" customHeight="false" outlineLevel="0" collapsed="false">
      <c r="A340" s="76" t="n">
        <v>336</v>
      </c>
      <c r="B340" s="77" t="n">
        <f aca="false">EOMONTH(Input!$C$7,A340)</f>
        <v>53143</v>
      </c>
      <c r="D340" s="78" t="n">
        <f aca="false">IF(AND($B340&lt;Input!$C$31,$B340&lt;Input!$G$31),Input!$G$44,0)</f>
        <v>0</v>
      </c>
      <c r="E340" s="78" t="n">
        <f aca="true">IF(AND($B340&gt;Input!$G$31,$B340&lt;Input!$G$25),PMT(Input!$G$43/(100*12),(OFFSET($A$4,MATCH(Input!$G$25,$B$4:$B$1004,1),0,1,1)-OFFSET($A$4,MATCH(Input!$G$31,$B$4:$B$620,1),0,1,1)),$H$4,0,1),0)</f>
        <v>-0</v>
      </c>
      <c r="F340" s="78" t="n">
        <f aca="false">($F339+$D340+$E340)*(1+Input!$G$43/(100*12))</f>
        <v>0</v>
      </c>
    </row>
    <row r="341" customFormat="false" ht="12.8" hidden="false" customHeight="false" outlineLevel="0" collapsed="false">
      <c r="A341" s="76" t="n">
        <v>337</v>
      </c>
      <c r="B341" s="77" t="n">
        <f aca="false">EOMONTH(Input!$C$7,A341)</f>
        <v>53174</v>
      </c>
      <c r="D341" s="78" t="n">
        <f aca="false">IF(AND($B341&lt;Input!$C$31,$B341&lt;Input!$G$31),Input!$G$44,0)</f>
        <v>0</v>
      </c>
      <c r="E341" s="78" t="n">
        <f aca="true">IF(AND($B341&gt;Input!$G$31,$B341&lt;Input!$G$25),PMT(Input!$G$43/(100*12),(OFFSET($A$4,MATCH(Input!$G$25,$B$4:$B$1004,1),0,1,1)-OFFSET($A$4,MATCH(Input!$G$31,$B$4:$B$620,1),0,1,1)),$H$4,0,1),0)</f>
        <v>-0</v>
      </c>
      <c r="F341" s="78" t="n">
        <f aca="false">($F340+$D341+$E341)*(1+Input!$G$43/(100*12))</f>
        <v>0</v>
      </c>
    </row>
    <row r="342" customFormat="false" ht="12.8" hidden="false" customHeight="false" outlineLevel="0" collapsed="false">
      <c r="A342" s="76" t="n">
        <v>338</v>
      </c>
      <c r="B342" s="77" t="n">
        <f aca="false">EOMONTH(Input!$C$7,A342)</f>
        <v>53205</v>
      </c>
      <c r="D342" s="78" t="n">
        <f aca="false">IF(AND($B342&lt;Input!$C$31,$B342&lt;Input!$G$31),Input!$G$44,0)</f>
        <v>0</v>
      </c>
      <c r="E342" s="78" t="n">
        <f aca="true">IF(AND($B342&gt;Input!$G$31,$B342&lt;Input!$G$25),PMT(Input!$G$43/(100*12),(OFFSET($A$4,MATCH(Input!$G$25,$B$4:$B$1004,1),0,1,1)-OFFSET($A$4,MATCH(Input!$G$31,$B$4:$B$620,1),0,1,1)),$H$4,0,1),0)</f>
        <v>-0</v>
      </c>
      <c r="F342" s="78" t="n">
        <f aca="false">($F341+$D342+$E342)*(1+Input!$G$43/(100*12))</f>
        <v>0</v>
      </c>
    </row>
    <row r="343" customFormat="false" ht="12.8" hidden="false" customHeight="false" outlineLevel="0" collapsed="false">
      <c r="A343" s="76" t="n">
        <v>339</v>
      </c>
      <c r="B343" s="77" t="n">
        <f aca="false">EOMONTH(Input!$C$7,A343)</f>
        <v>53235</v>
      </c>
      <c r="D343" s="78" t="n">
        <f aca="false">IF(AND($B343&lt;Input!$C$31,$B343&lt;Input!$G$31),Input!$G$44,0)</f>
        <v>0</v>
      </c>
      <c r="E343" s="78" t="n">
        <f aca="true">IF(AND($B343&gt;Input!$G$31,$B343&lt;Input!$G$25),PMT(Input!$G$43/(100*12),(OFFSET($A$4,MATCH(Input!$G$25,$B$4:$B$1004,1),0,1,1)-OFFSET($A$4,MATCH(Input!$G$31,$B$4:$B$620,1),0,1,1)),$H$4,0,1),0)</f>
        <v>-0</v>
      </c>
      <c r="F343" s="78" t="n">
        <f aca="false">($F342+$D343+$E343)*(1+Input!$G$43/(100*12))</f>
        <v>0</v>
      </c>
    </row>
    <row r="344" customFormat="false" ht="12.8" hidden="false" customHeight="false" outlineLevel="0" collapsed="false">
      <c r="A344" s="76" t="n">
        <v>340</v>
      </c>
      <c r="B344" s="77" t="n">
        <f aca="false">EOMONTH(Input!$C$7,A344)</f>
        <v>53266</v>
      </c>
      <c r="D344" s="78" t="n">
        <f aca="false">IF(AND($B344&lt;Input!$C$31,$B344&lt;Input!$G$31),Input!$G$44,0)</f>
        <v>0</v>
      </c>
      <c r="E344" s="78" t="n">
        <f aca="true">IF(AND($B344&gt;Input!$G$31,$B344&lt;Input!$G$25),PMT(Input!$G$43/(100*12),(OFFSET($A$4,MATCH(Input!$G$25,$B$4:$B$1004,1),0,1,1)-OFFSET($A$4,MATCH(Input!$G$31,$B$4:$B$620,1),0,1,1)),$H$4,0,1),0)</f>
        <v>-0</v>
      </c>
      <c r="F344" s="78" t="n">
        <f aca="false">($F343+$D344+$E344)*(1+Input!$G$43/(100*12))</f>
        <v>0</v>
      </c>
    </row>
    <row r="345" customFormat="false" ht="12.8" hidden="false" customHeight="false" outlineLevel="0" collapsed="false">
      <c r="A345" s="76" t="n">
        <v>341</v>
      </c>
      <c r="B345" s="77" t="n">
        <f aca="false">EOMONTH(Input!$C$7,A345)</f>
        <v>53296</v>
      </c>
      <c r="D345" s="78" t="n">
        <f aca="false">IF(AND($B345&lt;Input!$C$31,$B345&lt;Input!$G$31),Input!$G$44,0)</f>
        <v>0</v>
      </c>
      <c r="E345" s="78" t="n">
        <f aca="true">IF(AND($B345&gt;Input!$G$31,$B345&lt;Input!$G$25),PMT(Input!$G$43/(100*12),(OFFSET($A$4,MATCH(Input!$G$25,$B$4:$B$1004,1),0,1,1)-OFFSET($A$4,MATCH(Input!$G$31,$B$4:$B$620,1),0,1,1)),$H$4,0,1),0)</f>
        <v>-0</v>
      </c>
      <c r="F345" s="78" t="n">
        <f aca="false">($F344+$D345+$E345)*(1+Input!$G$43/(100*12))</f>
        <v>0</v>
      </c>
    </row>
    <row r="346" customFormat="false" ht="12.8" hidden="false" customHeight="false" outlineLevel="0" collapsed="false">
      <c r="A346" s="76" t="n">
        <v>342</v>
      </c>
      <c r="B346" s="77" t="n">
        <f aca="false">EOMONTH(Input!$C$7,A346)</f>
        <v>53327</v>
      </c>
      <c r="D346" s="78" t="n">
        <f aca="false">IF(AND($B346&lt;Input!$C$31,$B346&lt;Input!$G$31),Input!$G$44,0)</f>
        <v>0</v>
      </c>
      <c r="E346" s="78" t="n">
        <f aca="true">IF(AND($B346&gt;Input!$G$31,$B346&lt;Input!$G$25),PMT(Input!$G$43/(100*12),(OFFSET($A$4,MATCH(Input!$G$25,$B$4:$B$1004,1),0,1,1)-OFFSET($A$4,MATCH(Input!$G$31,$B$4:$B$620,1),0,1,1)),$H$4,0,1),0)</f>
        <v>-0</v>
      </c>
      <c r="F346" s="78" t="n">
        <f aca="false">($F345+$D346+$E346)*(1+Input!$G$43/(100*12))</f>
        <v>0</v>
      </c>
    </row>
    <row r="347" customFormat="false" ht="12.8" hidden="false" customHeight="false" outlineLevel="0" collapsed="false">
      <c r="A347" s="76" t="n">
        <v>343</v>
      </c>
      <c r="B347" s="77" t="n">
        <f aca="false">EOMONTH(Input!$C$7,A347)</f>
        <v>53358</v>
      </c>
      <c r="D347" s="78" t="n">
        <f aca="false">IF(AND($B347&lt;Input!$C$31,$B347&lt;Input!$G$31),Input!$G$44,0)</f>
        <v>0</v>
      </c>
      <c r="E347" s="78" t="n">
        <f aca="true">IF(AND($B347&gt;Input!$G$31,$B347&lt;Input!$G$25),PMT(Input!$G$43/(100*12),(OFFSET($A$4,MATCH(Input!$G$25,$B$4:$B$1004,1),0,1,1)-OFFSET($A$4,MATCH(Input!$G$31,$B$4:$B$620,1),0,1,1)),$H$4,0,1),0)</f>
        <v>-0</v>
      </c>
      <c r="F347" s="78" t="n">
        <f aca="false">($F346+$D347+$E347)*(1+Input!$G$43/(100*12))</f>
        <v>0</v>
      </c>
    </row>
    <row r="348" customFormat="false" ht="12.8" hidden="false" customHeight="false" outlineLevel="0" collapsed="false">
      <c r="A348" s="76" t="n">
        <v>344</v>
      </c>
      <c r="B348" s="77" t="n">
        <f aca="false">EOMONTH(Input!$C$7,A348)</f>
        <v>53386</v>
      </c>
      <c r="D348" s="78" t="n">
        <f aca="false">IF(AND($B348&lt;Input!$C$31,$B348&lt;Input!$G$31),Input!$G$44,0)</f>
        <v>0</v>
      </c>
      <c r="E348" s="78" t="n">
        <f aca="true">IF(AND($B348&gt;Input!$G$31,$B348&lt;Input!$G$25),PMT(Input!$G$43/(100*12),(OFFSET($A$4,MATCH(Input!$G$25,$B$4:$B$1004,1),0,1,1)-OFFSET($A$4,MATCH(Input!$G$31,$B$4:$B$620,1),0,1,1)),$H$4,0,1),0)</f>
        <v>-0</v>
      </c>
      <c r="F348" s="78" t="n">
        <f aca="false">($F347+$D348+$E348)*(1+Input!$G$43/(100*12))</f>
        <v>0</v>
      </c>
    </row>
    <row r="349" customFormat="false" ht="12.8" hidden="false" customHeight="false" outlineLevel="0" collapsed="false">
      <c r="A349" s="76" t="n">
        <v>345</v>
      </c>
      <c r="B349" s="77" t="n">
        <f aca="false">EOMONTH(Input!$C$7,A349)</f>
        <v>53417</v>
      </c>
      <c r="D349" s="78" t="n">
        <f aca="false">IF(AND($B349&lt;Input!$C$31,$B349&lt;Input!$G$31),Input!$G$44,0)</f>
        <v>0</v>
      </c>
      <c r="E349" s="78" t="n">
        <f aca="true">IF(AND($B349&gt;Input!$G$31,$B349&lt;Input!$G$25),PMT(Input!$G$43/(100*12),(OFFSET($A$4,MATCH(Input!$G$25,$B$4:$B$1004,1),0,1,1)-OFFSET($A$4,MATCH(Input!$G$31,$B$4:$B$620,1),0,1,1)),$H$4,0,1),0)</f>
        <v>-0</v>
      </c>
      <c r="F349" s="78" t="n">
        <f aca="false">($F348+$D349+$E349)*(1+Input!$G$43/(100*12))</f>
        <v>0</v>
      </c>
    </row>
    <row r="350" customFormat="false" ht="12.8" hidden="false" customHeight="false" outlineLevel="0" collapsed="false">
      <c r="A350" s="76" t="n">
        <v>346</v>
      </c>
      <c r="B350" s="77" t="n">
        <f aca="false">EOMONTH(Input!$C$7,A350)</f>
        <v>53447</v>
      </c>
      <c r="D350" s="78" t="n">
        <f aca="false">IF(AND($B350&lt;Input!$C$31,$B350&lt;Input!$G$31),Input!$G$44,0)</f>
        <v>0</v>
      </c>
      <c r="E350" s="78" t="n">
        <f aca="true">IF(AND($B350&gt;Input!$G$31,$B350&lt;Input!$G$25),PMT(Input!$G$43/(100*12),(OFFSET($A$4,MATCH(Input!$G$25,$B$4:$B$1004,1),0,1,1)-OFFSET($A$4,MATCH(Input!$G$31,$B$4:$B$620,1),0,1,1)),$H$4,0,1),0)</f>
        <v>-0</v>
      </c>
      <c r="F350" s="78" t="n">
        <f aca="false">($F349+$D350+$E350)*(1+Input!$G$43/(100*12))</f>
        <v>0</v>
      </c>
    </row>
    <row r="351" customFormat="false" ht="12.8" hidden="false" customHeight="false" outlineLevel="0" collapsed="false">
      <c r="A351" s="76" t="n">
        <v>347</v>
      </c>
      <c r="B351" s="77" t="n">
        <f aca="false">EOMONTH(Input!$C$7,A351)</f>
        <v>53478</v>
      </c>
      <c r="D351" s="78" t="n">
        <f aca="false">IF(AND($B351&lt;Input!$C$31,$B351&lt;Input!$G$31),Input!$G$44,0)</f>
        <v>0</v>
      </c>
      <c r="E351" s="78" t="n">
        <f aca="true">IF(AND($B351&gt;Input!$G$31,$B351&lt;Input!$G$25),PMT(Input!$G$43/(100*12),(OFFSET($A$4,MATCH(Input!$G$25,$B$4:$B$1004,1),0,1,1)-OFFSET($A$4,MATCH(Input!$G$31,$B$4:$B$620,1),0,1,1)),$H$4,0,1),0)</f>
        <v>-0</v>
      </c>
      <c r="F351" s="78" t="n">
        <f aca="false">($F350+$D351+$E351)*(1+Input!$G$43/(100*12))</f>
        <v>0</v>
      </c>
    </row>
    <row r="352" customFormat="false" ht="12.8" hidden="false" customHeight="false" outlineLevel="0" collapsed="false">
      <c r="A352" s="76" t="n">
        <v>348</v>
      </c>
      <c r="B352" s="77" t="n">
        <f aca="false">EOMONTH(Input!$C$7,A352)</f>
        <v>53508</v>
      </c>
      <c r="D352" s="78" t="n">
        <f aca="false">IF(AND($B352&lt;Input!$C$31,$B352&lt;Input!$G$31),Input!$G$44,0)</f>
        <v>0</v>
      </c>
      <c r="E352" s="78" t="n">
        <f aca="true">IF(AND($B352&gt;Input!$G$31,$B352&lt;Input!$G$25),PMT(Input!$G$43/(100*12),(OFFSET($A$4,MATCH(Input!$G$25,$B$4:$B$1004,1),0,1,1)-OFFSET($A$4,MATCH(Input!$G$31,$B$4:$B$620,1),0,1,1)),$H$4,0,1),0)</f>
        <v>-0</v>
      </c>
      <c r="F352" s="78" t="n">
        <f aca="false">($F351+$D352+$E352)*(1+Input!$G$43/(100*12))</f>
        <v>0</v>
      </c>
    </row>
    <row r="353" customFormat="false" ht="12.8" hidden="false" customHeight="false" outlineLevel="0" collapsed="false">
      <c r="A353" s="76" t="n">
        <v>349</v>
      </c>
      <c r="B353" s="77" t="n">
        <f aca="false">EOMONTH(Input!$C$7,A353)</f>
        <v>53539</v>
      </c>
      <c r="D353" s="78" t="n">
        <f aca="false">IF(AND($B353&lt;Input!$C$31,$B353&lt;Input!$G$31),Input!$G$44,0)</f>
        <v>0</v>
      </c>
      <c r="E353" s="78" t="n">
        <f aca="true">IF(AND($B353&gt;Input!$G$31,$B353&lt;Input!$G$25),PMT(Input!$G$43/(100*12),(OFFSET($A$4,MATCH(Input!$G$25,$B$4:$B$1004,1),0,1,1)-OFFSET($A$4,MATCH(Input!$G$31,$B$4:$B$620,1),0,1,1)),$H$4,0,1),0)</f>
        <v>-0</v>
      </c>
      <c r="F353" s="78" t="n">
        <f aca="false">($F352+$D353+$E353)*(1+Input!$G$43/(100*12))</f>
        <v>0</v>
      </c>
    </row>
    <row r="354" customFormat="false" ht="12.8" hidden="false" customHeight="false" outlineLevel="0" collapsed="false">
      <c r="A354" s="76" t="n">
        <v>350</v>
      </c>
      <c r="B354" s="77" t="n">
        <f aca="false">EOMONTH(Input!$C$7,A354)</f>
        <v>53570</v>
      </c>
      <c r="D354" s="78" t="n">
        <f aca="false">IF(AND($B354&lt;Input!$C$31,$B354&lt;Input!$G$31),Input!$G$44,0)</f>
        <v>0</v>
      </c>
      <c r="E354" s="78" t="n">
        <f aca="true">IF(AND($B354&gt;Input!$G$31,$B354&lt;Input!$G$25),PMT(Input!$G$43/(100*12),(OFFSET($A$4,MATCH(Input!$G$25,$B$4:$B$1004,1),0,1,1)-OFFSET($A$4,MATCH(Input!$G$31,$B$4:$B$620,1),0,1,1)),$H$4,0,1),0)</f>
        <v>-0</v>
      </c>
      <c r="F354" s="78" t="n">
        <f aca="false">($F353+$D354+$E354)*(1+Input!$G$43/(100*12))</f>
        <v>0</v>
      </c>
    </row>
    <row r="355" customFormat="false" ht="12.8" hidden="false" customHeight="false" outlineLevel="0" collapsed="false">
      <c r="A355" s="76" t="n">
        <v>351</v>
      </c>
      <c r="B355" s="77" t="n">
        <f aca="false">EOMONTH(Input!$C$7,A355)</f>
        <v>53600</v>
      </c>
      <c r="D355" s="78" t="n">
        <f aca="false">IF(AND($B355&lt;Input!$C$31,$B355&lt;Input!$G$31),Input!$G$44,0)</f>
        <v>0</v>
      </c>
      <c r="E355" s="78" t="n">
        <f aca="true">IF(AND($B355&gt;Input!$G$31,$B355&lt;Input!$G$25),PMT(Input!$G$43/(100*12),(OFFSET($A$4,MATCH(Input!$G$25,$B$4:$B$1004,1),0,1,1)-OFFSET($A$4,MATCH(Input!$G$31,$B$4:$B$620,1),0,1,1)),$H$4,0,1),0)</f>
        <v>-0</v>
      </c>
      <c r="F355" s="78" t="n">
        <f aca="false">($F354+$D355+$E355)*(1+Input!$G$43/(100*12))</f>
        <v>0</v>
      </c>
    </row>
    <row r="356" customFormat="false" ht="12.8" hidden="false" customHeight="false" outlineLevel="0" collapsed="false">
      <c r="A356" s="76" t="n">
        <v>352</v>
      </c>
      <c r="B356" s="77" t="n">
        <f aca="false">EOMONTH(Input!$C$7,A356)</f>
        <v>53631</v>
      </c>
      <c r="D356" s="78" t="n">
        <f aca="false">IF(AND($B356&lt;Input!$C$31,$B356&lt;Input!$G$31),Input!$G$44,0)</f>
        <v>0</v>
      </c>
      <c r="E356" s="78" t="n">
        <f aca="true">IF(AND($B356&gt;Input!$G$31,$B356&lt;Input!$G$25),PMT(Input!$G$43/(100*12),(OFFSET($A$4,MATCH(Input!$G$25,$B$4:$B$1004,1),0,1,1)-OFFSET($A$4,MATCH(Input!$G$31,$B$4:$B$620,1),0,1,1)),$H$4,0,1),0)</f>
        <v>-0</v>
      </c>
      <c r="F356" s="78" t="n">
        <f aca="false">($F355+$D356+$E356)*(1+Input!$G$43/(100*12))</f>
        <v>0</v>
      </c>
    </row>
    <row r="357" customFormat="false" ht="12.8" hidden="false" customHeight="false" outlineLevel="0" collapsed="false">
      <c r="A357" s="76" t="n">
        <v>353</v>
      </c>
      <c r="B357" s="77" t="n">
        <f aca="false">EOMONTH(Input!$C$7,A357)</f>
        <v>53661</v>
      </c>
      <c r="D357" s="78" t="n">
        <f aca="false">IF(AND($B357&lt;Input!$C$31,$B357&lt;Input!$G$31),Input!$G$44,0)</f>
        <v>0</v>
      </c>
      <c r="E357" s="78" t="n">
        <f aca="true">IF(AND($B357&gt;Input!$G$31,$B357&lt;Input!$G$25),PMT(Input!$G$43/(100*12),(OFFSET($A$4,MATCH(Input!$G$25,$B$4:$B$1004,1),0,1,1)-OFFSET($A$4,MATCH(Input!$G$31,$B$4:$B$620,1),0,1,1)),$H$4,0,1),0)</f>
        <v>-0</v>
      </c>
      <c r="F357" s="78" t="n">
        <f aca="false">($F356+$D357+$E357)*(1+Input!$G$43/(100*12))</f>
        <v>0</v>
      </c>
    </row>
    <row r="358" customFormat="false" ht="12.8" hidden="false" customHeight="false" outlineLevel="0" collapsed="false">
      <c r="A358" s="76" t="n">
        <v>354</v>
      </c>
      <c r="B358" s="77" t="n">
        <f aca="false">EOMONTH(Input!$C$7,A358)</f>
        <v>53692</v>
      </c>
      <c r="D358" s="78" t="n">
        <f aca="false">IF(AND($B358&lt;Input!$C$31,$B358&lt;Input!$G$31),Input!$G$44,0)</f>
        <v>0</v>
      </c>
      <c r="E358" s="78" t="n">
        <f aca="true">IF(AND($B358&gt;Input!$G$31,$B358&lt;Input!$G$25),PMT(Input!$G$43/(100*12),(OFFSET($A$4,MATCH(Input!$G$25,$B$4:$B$1004,1),0,1,1)-OFFSET($A$4,MATCH(Input!$G$31,$B$4:$B$620,1),0,1,1)),$H$4,0,1),0)</f>
        <v>-0</v>
      </c>
      <c r="F358" s="78" t="n">
        <f aca="false">($F357+$D358+$E358)*(1+Input!$G$43/(100*12))</f>
        <v>0</v>
      </c>
    </row>
    <row r="359" customFormat="false" ht="12.8" hidden="false" customHeight="false" outlineLevel="0" collapsed="false">
      <c r="A359" s="76" t="n">
        <v>355</v>
      </c>
      <c r="B359" s="77" t="n">
        <f aca="false">EOMONTH(Input!$C$7,A359)</f>
        <v>53723</v>
      </c>
      <c r="D359" s="78" t="n">
        <f aca="false">IF(AND($B359&lt;Input!$C$31,$B359&lt;Input!$G$31),Input!$G$44,0)</f>
        <v>0</v>
      </c>
      <c r="E359" s="78" t="n">
        <f aca="true">IF(AND($B359&gt;Input!$G$31,$B359&lt;Input!$G$25),PMT(Input!$G$43/(100*12),(OFFSET($A$4,MATCH(Input!$G$25,$B$4:$B$1004,1),0,1,1)-OFFSET($A$4,MATCH(Input!$G$31,$B$4:$B$620,1),0,1,1)),$H$4,0,1),0)</f>
        <v>-0</v>
      </c>
      <c r="F359" s="78" t="n">
        <f aca="false">($F358+$D359+$E359)*(1+Input!$G$43/(100*12))</f>
        <v>0</v>
      </c>
    </row>
    <row r="360" customFormat="false" ht="12.8" hidden="false" customHeight="false" outlineLevel="0" collapsed="false">
      <c r="A360" s="76" t="n">
        <v>356</v>
      </c>
      <c r="B360" s="77" t="n">
        <f aca="false">EOMONTH(Input!$C$7,A360)</f>
        <v>53751</v>
      </c>
      <c r="D360" s="78" t="n">
        <f aca="false">IF(AND($B360&lt;Input!$C$31,$B360&lt;Input!$G$31),Input!$G$44,0)</f>
        <v>0</v>
      </c>
      <c r="E360" s="78" t="n">
        <f aca="true">IF(AND($B360&gt;Input!$G$31,$B360&lt;Input!$G$25),PMT(Input!$G$43/(100*12),(OFFSET($A$4,MATCH(Input!$G$25,$B$4:$B$1004,1),0,1,1)-OFFSET($A$4,MATCH(Input!$G$31,$B$4:$B$620,1),0,1,1)),$H$4,0,1),0)</f>
        <v>-0</v>
      </c>
      <c r="F360" s="78" t="n">
        <f aca="false">($F359+$D360+$E360)*(1+Input!$G$43/(100*12))</f>
        <v>0</v>
      </c>
    </row>
    <row r="361" customFormat="false" ht="12.8" hidden="false" customHeight="false" outlineLevel="0" collapsed="false">
      <c r="A361" s="76" t="n">
        <v>357</v>
      </c>
      <c r="B361" s="77" t="n">
        <f aca="false">EOMONTH(Input!$C$7,A361)</f>
        <v>53782</v>
      </c>
      <c r="D361" s="78" t="n">
        <f aca="false">IF(AND($B361&lt;Input!$C$31,$B361&lt;Input!$G$31),Input!$G$44,0)</f>
        <v>0</v>
      </c>
      <c r="E361" s="78" t="n">
        <f aca="true">IF(AND($B361&gt;Input!$G$31,$B361&lt;Input!$G$25),PMT(Input!$G$43/(100*12),(OFFSET($A$4,MATCH(Input!$G$25,$B$4:$B$1004,1),0,1,1)-OFFSET($A$4,MATCH(Input!$G$31,$B$4:$B$620,1),0,1,1)),$H$4,0,1),0)</f>
        <v>-0</v>
      </c>
      <c r="F361" s="78" t="n">
        <f aca="false">($F360+$D361+$E361)*(1+Input!$G$43/(100*12))</f>
        <v>0</v>
      </c>
    </row>
    <row r="362" customFormat="false" ht="12.8" hidden="false" customHeight="false" outlineLevel="0" collapsed="false">
      <c r="A362" s="76" t="n">
        <v>358</v>
      </c>
      <c r="B362" s="77" t="n">
        <f aca="false">EOMONTH(Input!$C$7,A362)</f>
        <v>53812</v>
      </c>
      <c r="D362" s="78" t="n">
        <f aca="false">IF(AND($B362&lt;Input!$C$31,$B362&lt;Input!$G$31),Input!$G$44,0)</f>
        <v>0</v>
      </c>
      <c r="E362" s="78" t="n">
        <f aca="true">IF(AND($B362&gt;Input!$G$31,$B362&lt;Input!$G$25),PMT(Input!$G$43/(100*12),(OFFSET($A$4,MATCH(Input!$G$25,$B$4:$B$1004,1),0,1,1)-OFFSET($A$4,MATCH(Input!$G$31,$B$4:$B$620,1),0,1,1)),$H$4,0,1),0)</f>
        <v>-0</v>
      </c>
      <c r="F362" s="78" t="n">
        <f aca="false">($F361+$D362+$E362)*(1+Input!$G$43/(100*12))</f>
        <v>0</v>
      </c>
    </row>
    <row r="363" customFormat="false" ht="12.8" hidden="false" customHeight="false" outlineLevel="0" collapsed="false">
      <c r="A363" s="76" t="n">
        <v>359</v>
      </c>
      <c r="B363" s="77" t="n">
        <f aca="false">EOMONTH(Input!$C$7,A363)</f>
        <v>53843</v>
      </c>
      <c r="D363" s="78" t="n">
        <f aca="false">IF(AND($B363&lt;Input!$C$31,$B363&lt;Input!$G$31),Input!$G$44,0)</f>
        <v>0</v>
      </c>
      <c r="E363" s="78" t="n">
        <f aca="true">IF(AND($B363&gt;Input!$G$31,$B363&lt;Input!$G$25),PMT(Input!$G$43/(100*12),(OFFSET($A$4,MATCH(Input!$G$25,$B$4:$B$1004,1),0,1,1)-OFFSET($A$4,MATCH(Input!$G$31,$B$4:$B$620,1),0,1,1)),$H$4,0,1),0)</f>
        <v>-0</v>
      </c>
      <c r="F363" s="78" t="n">
        <f aca="false">($F362+$D363+$E363)*(1+Input!$G$43/(100*12))</f>
        <v>0</v>
      </c>
    </row>
    <row r="364" customFormat="false" ht="12.8" hidden="false" customHeight="false" outlineLevel="0" collapsed="false">
      <c r="A364" s="76" t="n">
        <v>360</v>
      </c>
      <c r="B364" s="77" t="n">
        <f aca="false">EOMONTH(Input!$C$7,A364)</f>
        <v>53873</v>
      </c>
      <c r="D364" s="78" t="n">
        <f aca="false">IF(AND($B364&lt;Input!$C$31,$B364&lt;Input!$G$31),Input!$G$44,0)</f>
        <v>0</v>
      </c>
      <c r="E364" s="78" t="n">
        <f aca="true">IF(AND($B364&gt;Input!$G$31,$B364&lt;Input!$G$25),PMT(Input!$G$43/(100*12),(OFFSET($A$4,MATCH(Input!$G$25,$B$4:$B$1004,1),0,1,1)-OFFSET($A$4,MATCH(Input!$G$31,$B$4:$B$620,1),0,1,1)),$H$4,0,1),0)</f>
        <v>-0</v>
      </c>
      <c r="F364" s="78" t="n">
        <f aca="false">($F363+$D364+$E364)*(1+Input!$G$43/(100*12))</f>
        <v>0</v>
      </c>
    </row>
    <row r="365" customFormat="false" ht="12.8" hidden="false" customHeight="false" outlineLevel="0" collapsed="false">
      <c r="A365" s="76" t="n">
        <v>361</v>
      </c>
      <c r="B365" s="77" t="n">
        <f aca="false">EOMONTH(Input!$C$7,A365)</f>
        <v>53904</v>
      </c>
      <c r="D365" s="78" t="n">
        <f aca="false">IF(AND($B365&lt;Input!$C$31,$B365&lt;Input!$G$31),Input!$G$44,0)</f>
        <v>0</v>
      </c>
      <c r="E365" s="78" t="n">
        <f aca="true">IF(AND($B365&gt;Input!$G$31,$B365&lt;Input!$G$25),PMT(Input!$G$43/(100*12),(OFFSET($A$4,MATCH(Input!$G$25,$B$4:$B$1004,1),0,1,1)-OFFSET($A$4,MATCH(Input!$G$31,$B$4:$B$620,1),0,1,1)),$H$4,0,1),0)</f>
        <v>-0</v>
      </c>
      <c r="F365" s="78" t="n">
        <f aca="false">($F364+$D365+$E365)*(1+Input!$G$43/(100*12))</f>
        <v>0</v>
      </c>
    </row>
    <row r="366" customFormat="false" ht="12.8" hidden="false" customHeight="false" outlineLevel="0" collapsed="false">
      <c r="A366" s="76" t="n">
        <v>362</v>
      </c>
      <c r="B366" s="77" t="n">
        <f aca="false">EOMONTH(Input!$C$7,A366)</f>
        <v>53935</v>
      </c>
      <c r="D366" s="78" t="n">
        <f aca="false">IF(AND($B366&lt;Input!$C$31,$B366&lt;Input!$G$31),Input!$G$44,0)</f>
        <v>0</v>
      </c>
      <c r="E366" s="78" t="n">
        <f aca="true">IF(AND($B366&gt;Input!$G$31,$B366&lt;Input!$G$25),PMT(Input!$G$43/(100*12),(OFFSET($A$4,MATCH(Input!$G$25,$B$4:$B$1004,1),0,1,1)-OFFSET($A$4,MATCH(Input!$G$31,$B$4:$B$620,1),0,1,1)),$H$4,0,1),0)</f>
        <v>-0</v>
      </c>
      <c r="F366" s="78" t="n">
        <f aca="false">($F365+$D366+$E366)*(1+Input!$G$43/(100*12))</f>
        <v>0</v>
      </c>
    </row>
    <row r="367" customFormat="false" ht="12.8" hidden="false" customHeight="false" outlineLevel="0" collapsed="false">
      <c r="A367" s="76" t="n">
        <v>363</v>
      </c>
      <c r="B367" s="77" t="n">
        <f aca="false">EOMONTH(Input!$C$7,A367)</f>
        <v>53965</v>
      </c>
      <c r="D367" s="78" t="n">
        <f aca="false">IF(AND($B367&lt;Input!$C$31,$B367&lt;Input!$G$31),Input!$G$44,0)</f>
        <v>0</v>
      </c>
      <c r="E367" s="78" t="n">
        <f aca="true">IF(AND($B367&gt;Input!$G$31,$B367&lt;Input!$G$25),PMT(Input!$G$43/(100*12),(OFFSET($A$4,MATCH(Input!$G$25,$B$4:$B$1004,1),0,1,1)-OFFSET($A$4,MATCH(Input!$G$31,$B$4:$B$620,1),0,1,1)),$H$4,0,1),0)</f>
        <v>-0</v>
      </c>
      <c r="F367" s="78" t="n">
        <f aca="false">($F366+$D367+$E367)*(1+Input!$G$43/(100*12))</f>
        <v>0</v>
      </c>
    </row>
    <row r="368" customFormat="false" ht="12.8" hidden="false" customHeight="false" outlineLevel="0" collapsed="false">
      <c r="A368" s="76" t="n">
        <v>364</v>
      </c>
      <c r="B368" s="77" t="n">
        <f aca="false">EOMONTH(Input!$C$7,A368)</f>
        <v>53996</v>
      </c>
      <c r="D368" s="78" t="n">
        <f aca="false">IF(AND($B368&lt;Input!$C$31,$B368&lt;Input!$G$31),Input!$G$44,0)</f>
        <v>0</v>
      </c>
      <c r="E368" s="78" t="n">
        <f aca="true">IF(AND($B368&gt;Input!$G$31,$B368&lt;Input!$G$25),PMT(Input!$G$43/(100*12),(OFFSET($A$4,MATCH(Input!$G$25,$B$4:$B$1004,1),0,1,1)-OFFSET($A$4,MATCH(Input!$G$31,$B$4:$B$620,1),0,1,1)),$H$4,0,1),0)</f>
        <v>-0</v>
      </c>
      <c r="F368" s="78" t="n">
        <f aca="false">($F367+$D368+$E368)*(1+Input!$G$43/(100*12))</f>
        <v>0</v>
      </c>
    </row>
    <row r="369" customFormat="false" ht="12.8" hidden="false" customHeight="false" outlineLevel="0" collapsed="false">
      <c r="A369" s="76" t="n">
        <v>365</v>
      </c>
      <c r="B369" s="77" t="n">
        <f aca="false">EOMONTH(Input!$C$7,A369)</f>
        <v>54026</v>
      </c>
      <c r="D369" s="78" t="n">
        <f aca="false">IF(AND($B369&lt;Input!$C$31,$B369&lt;Input!$G$31),Input!$G$44,0)</f>
        <v>0</v>
      </c>
      <c r="E369" s="78" t="n">
        <f aca="true">IF(AND($B369&gt;Input!$G$31,$B369&lt;Input!$G$25),PMT(Input!$G$43/(100*12),(OFFSET($A$4,MATCH(Input!$G$25,$B$4:$B$1004,1),0,1,1)-OFFSET($A$4,MATCH(Input!$G$31,$B$4:$B$620,1),0,1,1)),$H$4,0,1),0)</f>
        <v>-0</v>
      </c>
      <c r="F369" s="78" t="n">
        <f aca="false">($F368+$D369+$E369)*(1+Input!$G$43/(100*12))</f>
        <v>0</v>
      </c>
    </row>
    <row r="370" customFormat="false" ht="12.8" hidden="false" customHeight="false" outlineLevel="0" collapsed="false">
      <c r="A370" s="76" t="n">
        <v>366</v>
      </c>
      <c r="B370" s="77" t="n">
        <f aca="false">EOMONTH(Input!$C$7,A370)</f>
        <v>54057</v>
      </c>
      <c r="D370" s="78" t="n">
        <f aca="false">IF(AND($B370&lt;Input!$C$31,$B370&lt;Input!$G$31),Input!$G$44,0)</f>
        <v>0</v>
      </c>
      <c r="E370" s="78" t="n">
        <f aca="true">IF(AND($B370&gt;Input!$G$31,$B370&lt;Input!$G$25),PMT(Input!$G$43/(100*12),(OFFSET($A$4,MATCH(Input!$G$25,$B$4:$B$1004,1),0,1,1)-OFFSET($A$4,MATCH(Input!$G$31,$B$4:$B$620,1),0,1,1)),$H$4,0,1),0)</f>
        <v>-0</v>
      </c>
      <c r="F370" s="78" t="n">
        <f aca="false">($F369+$D370+$E370)*(1+Input!$G$43/(100*12))</f>
        <v>0</v>
      </c>
    </row>
    <row r="371" customFormat="false" ht="12.8" hidden="false" customHeight="false" outlineLevel="0" collapsed="false">
      <c r="A371" s="76" t="n">
        <v>367</v>
      </c>
      <c r="B371" s="77" t="n">
        <f aca="false">EOMONTH(Input!$C$7,A371)</f>
        <v>54088</v>
      </c>
      <c r="D371" s="78" t="n">
        <f aca="false">IF(AND($B371&lt;Input!$C$31,$B371&lt;Input!$G$31),Input!$G$44,0)</f>
        <v>0</v>
      </c>
      <c r="E371" s="78" t="n">
        <f aca="true">IF(AND($B371&gt;Input!$G$31,$B371&lt;Input!$G$25),PMT(Input!$G$43/(100*12),(OFFSET($A$4,MATCH(Input!$G$25,$B$4:$B$1004,1),0,1,1)-OFFSET($A$4,MATCH(Input!$G$31,$B$4:$B$620,1),0,1,1)),$H$4,0,1),0)</f>
        <v>-0</v>
      </c>
      <c r="F371" s="78" t="n">
        <f aca="false">($F370+$D371+$E371)*(1+Input!$G$43/(100*12))</f>
        <v>0</v>
      </c>
    </row>
    <row r="372" customFormat="false" ht="12.8" hidden="false" customHeight="false" outlineLevel="0" collapsed="false">
      <c r="A372" s="76" t="n">
        <v>368</v>
      </c>
      <c r="B372" s="77" t="n">
        <f aca="false">EOMONTH(Input!$C$7,A372)</f>
        <v>54117</v>
      </c>
      <c r="D372" s="78" t="n">
        <f aca="false">IF(AND($B372&lt;Input!$C$31,$B372&lt;Input!$G$31),Input!$G$44,0)</f>
        <v>0</v>
      </c>
      <c r="E372" s="78" t="n">
        <f aca="true">IF(AND($B372&gt;Input!$G$31,$B372&lt;Input!$G$25),PMT(Input!$G$43/(100*12),(OFFSET($A$4,MATCH(Input!$G$25,$B$4:$B$1004,1),0,1,1)-OFFSET($A$4,MATCH(Input!$G$31,$B$4:$B$620,1),0,1,1)),$H$4,0,1),0)</f>
        <v>-0</v>
      </c>
      <c r="F372" s="78" t="n">
        <f aca="false">($F371+$D372+$E372)*(1+Input!$G$43/(100*12))</f>
        <v>0</v>
      </c>
    </row>
    <row r="373" customFormat="false" ht="12.8" hidden="false" customHeight="false" outlineLevel="0" collapsed="false">
      <c r="A373" s="76" t="n">
        <v>369</v>
      </c>
      <c r="B373" s="77" t="n">
        <f aca="false">EOMONTH(Input!$C$7,A373)</f>
        <v>54148</v>
      </c>
      <c r="D373" s="78" t="n">
        <f aca="false">IF(AND($B373&lt;Input!$C$31,$B373&lt;Input!$G$31),Input!$G$44,0)</f>
        <v>0</v>
      </c>
      <c r="E373" s="78" t="n">
        <f aca="true">IF(AND($B373&gt;Input!$G$31,$B373&lt;Input!$G$25),PMT(Input!$G$43/(100*12),(OFFSET($A$4,MATCH(Input!$G$25,$B$4:$B$1004,1),0,1,1)-OFFSET($A$4,MATCH(Input!$G$31,$B$4:$B$620,1),0,1,1)),$H$4,0,1),0)</f>
        <v>-0</v>
      </c>
      <c r="F373" s="78" t="n">
        <f aca="false">($F372+$D373+$E373)*(1+Input!$G$43/(100*12))</f>
        <v>0</v>
      </c>
    </row>
    <row r="374" customFormat="false" ht="12.8" hidden="false" customHeight="false" outlineLevel="0" collapsed="false">
      <c r="A374" s="76" t="n">
        <v>370</v>
      </c>
      <c r="B374" s="77" t="n">
        <f aca="false">EOMONTH(Input!$C$7,A374)</f>
        <v>54178</v>
      </c>
      <c r="D374" s="78" t="n">
        <f aca="false">IF(AND($B374&lt;Input!$C$31,$B374&lt;Input!$G$31),Input!$G$44,0)</f>
        <v>0</v>
      </c>
      <c r="E374" s="78" t="n">
        <f aca="true">IF(AND($B374&gt;Input!$G$31,$B374&lt;Input!$G$25),PMT(Input!$G$43/(100*12),(OFFSET($A$4,MATCH(Input!$G$25,$B$4:$B$1004,1),0,1,1)-OFFSET($A$4,MATCH(Input!$G$31,$B$4:$B$620,1),0,1,1)),$H$4,0,1),0)</f>
        <v>-0</v>
      </c>
      <c r="F374" s="78" t="n">
        <f aca="false">($F373+$D374+$E374)*(1+Input!$G$43/(100*12))</f>
        <v>0</v>
      </c>
    </row>
    <row r="375" customFormat="false" ht="12.8" hidden="false" customHeight="false" outlineLevel="0" collapsed="false">
      <c r="A375" s="76" t="n">
        <v>371</v>
      </c>
      <c r="B375" s="77" t="n">
        <f aca="false">EOMONTH(Input!$C$7,A375)</f>
        <v>54209</v>
      </c>
      <c r="D375" s="78" t="n">
        <f aca="false">IF(AND($B375&lt;Input!$C$31,$B375&lt;Input!$G$31),Input!$G$44,0)</f>
        <v>0</v>
      </c>
      <c r="E375" s="78" t="n">
        <f aca="true">IF(AND($B375&gt;Input!$G$31,$B375&lt;Input!$G$25),PMT(Input!$G$43/(100*12),(OFFSET($A$4,MATCH(Input!$G$25,$B$4:$B$1004,1),0,1,1)-OFFSET($A$4,MATCH(Input!$G$31,$B$4:$B$620,1),0,1,1)),$H$4,0,1),0)</f>
        <v>-0</v>
      </c>
      <c r="F375" s="78" t="n">
        <f aca="false">($F374+$D375+$E375)*(1+Input!$G$43/(100*12))</f>
        <v>0</v>
      </c>
    </row>
    <row r="376" customFormat="false" ht="12.8" hidden="false" customHeight="false" outlineLevel="0" collapsed="false">
      <c r="A376" s="76" t="n">
        <v>372</v>
      </c>
      <c r="B376" s="77" t="n">
        <f aca="false">EOMONTH(Input!$C$7,A376)</f>
        <v>54239</v>
      </c>
      <c r="D376" s="78" t="n">
        <f aca="false">IF(AND($B376&lt;Input!$C$31,$B376&lt;Input!$G$31),Input!$G$44,0)</f>
        <v>0</v>
      </c>
      <c r="E376" s="78" t="n">
        <f aca="true">IF(AND($B376&gt;Input!$G$31,$B376&lt;Input!$G$25),PMT(Input!$G$43/(100*12),(OFFSET($A$4,MATCH(Input!$G$25,$B$4:$B$1004,1),0,1,1)-OFFSET($A$4,MATCH(Input!$G$31,$B$4:$B$620,1),0,1,1)),$H$4,0,1),0)</f>
        <v>-0</v>
      </c>
      <c r="F376" s="78" t="n">
        <f aca="false">($F375+$D376+$E376)*(1+Input!$G$43/(100*12))</f>
        <v>0</v>
      </c>
    </row>
    <row r="377" customFormat="false" ht="12.8" hidden="false" customHeight="false" outlineLevel="0" collapsed="false">
      <c r="A377" s="76" t="n">
        <v>373</v>
      </c>
      <c r="B377" s="77" t="n">
        <f aca="false">EOMONTH(Input!$C$7,A377)</f>
        <v>54270</v>
      </c>
      <c r="D377" s="78" t="n">
        <f aca="false">IF(AND($B377&lt;Input!$C$31,$B377&lt;Input!$G$31),Input!$G$44,0)</f>
        <v>0</v>
      </c>
      <c r="E377" s="78" t="n">
        <f aca="true">IF(AND($B377&gt;Input!$G$31,$B377&lt;Input!$G$25),PMT(Input!$G$43/(100*12),(OFFSET($A$4,MATCH(Input!$G$25,$B$4:$B$1004,1),0,1,1)-OFFSET($A$4,MATCH(Input!$G$31,$B$4:$B$620,1),0,1,1)),$H$4,0,1),0)</f>
        <v>-0</v>
      </c>
      <c r="F377" s="78" t="n">
        <f aca="false">($F376+$D377+$E377)*(1+Input!$G$43/(100*12))</f>
        <v>0</v>
      </c>
    </row>
    <row r="378" customFormat="false" ht="12.8" hidden="false" customHeight="false" outlineLevel="0" collapsed="false">
      <c r="A378" s="76" t="n">
        <v>374</v>
      </c>
      <c r="B378" s="77" t="n">
        <f aca="false">EOMONTH(Input!$C$7,A378)</f>
        <v>54301</v>
      </c>
      <c r="D378" s="78" t="n">
        <f aca="false">IF(AND($B378&lt;Input!$C$31,$B378&lt;Input!$G$31),Input!$G$44,0)</f>
        <v>0</v>
      </c>
      <c r="E378" s="78" t="n">
        <f aca="true">IF(AND($B378&gt;Input!$G$31,$B378&lt;Input!$G$25),PMT(Input!$G$43/(100*12),(OFFSET($A$4,MATCH(Input!$G$25,$B$4:$B$1004,1),0,1,1)-OFFSET($A$4,MATCH(Input!$G$31,$B$4:$B$620,1),0,1,1)),$H$4,0,1),0)</f>
        <v>-0</v>
      </c>
      <c r="F378" s="78" t="n">
        <f aca="false">($F377+$D378+$E378)*(1+Input!$G$43/(100*12))</f>
        <v>0</v>
      </c>
    </row>
    <row r="379" customFormat="false" ht="12.8" hidden="false" customHeight="false" outlineLevel="0" collapsed="false">
      <c r="A379" s="76" t="n">
        <v>375</v>
      </c>
      <c r="B379" s="77" t="n">
        <f aca="false">EOMONTH(Input!$C$7,A379)</f>
        <v>54331</v>
      </c>
      <c r="D379" s="78" t="n">
        <f aca="false">IF(AND($B379&lt;Input!$C$31,$B379&lt;Input!$G$31),Input!$G$44,0)</f>
        <v>0</v>
      </c>
      <c r="E379" s="78" t="n">
        <f aca="true">IF(AND($B379&gt;Input!$G$31,$B379&lt;Input!$G$25),PMT(Input!$G$43/(100*12),(OFFSET($A$4,MATCH(Input!$G$25,$B$4:$B$1004,1),0,1,1)-OFFSET($A$4,MATCH(Input!$G$31,$B$4:$B$620,1),0,1,1)),$H$4,0,1),0)</f>
        <v>-0</v>
      </c>
      <c r="F379" s="78" t="n">
        <f aca="false">($F378+$D379+$E379)*(1+Input!$G$43/(100*12))</f>
        <v>0</v>
      </c>
    </row>
    <row r="380" customFormat="false" ht="12.8" hidden="false" customHeight="false" outlineLevel="0" collapsed="false">
      <c r="A380" s="76" t="n">
        <v>376</v>
      </c>
      <c r="B380" s="77" t="n">
        <f aca="false">EOMONTH(Input!$C$7,A380)</f>
        <v>54362</v>
      </c>
      <c r="D380" s="78" t="n">
        <f aca="false">IF(AND($B380&lt;Input!$C$31,$B380&lt;Input!$G$31),Input!$G$44,0)</f>
        <v>0</v>
      </c>
      <c r="E380" s="78" t="n">
        <f aca="true">IF(AND($B380&gt;Input!$G$31,$B380&lt;Input!$G$25),PMT(Input!$G$43/(100*12),(OFFSET($A$4,MATCH(Input!$G$25,$B$4:$B$1004,1),0,1,1)-OFFSET($A$4,MATCH(Input!$G$31,$B$4:$B$620,1),0,1,1)),$H$4,0,1),0)</f>
        <v>-0</v>
      </c>
      <c r="F380" s="78" t="n">
        <f aca="false">($F379+$D380+$E380)*(1+Input!$G$43/(100*12))</f>
        <v>0</v>
      </c>
    </row>
    <row r="381" customFormat="false" ht="12.8" hidden="false" customHeight="false" outlineLevel="0" collapsed="false">
      <c r="A381" s="76" t="n">
        <v>377</v>
      </c>
      <c r="B381" s="77" t="n">
        <f aca="false">EOMONTH(Input!$C$7,A381)</f>
        <v>54392</v>
      </c>
      <c r="D381" s="78" t="n">
        <f aca="false">IF(AND($B381&lt;Input!$C$31,$B381&lt;Input!$G$31),Input!$G$44,0)</f>
        <v>0</v>
      </c>
      <c r="E381" s="78" t="n">
        <f aca="true">IF(AND($B381&gt;Input!$G$31,$B381&lt;Input!$G$25),PMT(Input!$G$43/(100*12),(OFFSET($A$4,MATCH(Input!$G$25,$B$4:$B$1004,1),0,1,1)-OFFSET($A$4,MATCH(Input!$G$31,$B$4:$B$620,1),0,1,1)),$H$4,0,1),0)</f>
        <v>-0</v>
      </c>
      <c r="F381" s="78" t="n">
        <f aca="false">($F380+$D381+$E381)*(1+Input!$G$43/(100*12))</f>
        <v>0</v>
      </c>
    </row>
    <row r="382" customFormat="false" ht="12.8" hidden="false" customHeight="false" outlineLevel="0" collapsed="false">
      <c r="A382" s="76" t="n">
        <v>378</v>
      </c>
      <c r="B382" s="77" t="n">
        <f aca="false">EOMONTH(Input!$C$7,A382)</f>
        <v>54423</v>
      </c>
      <c r="D382" s="78" t="n">
        <f aca="false">IF(AND($B382&lt;Input!$C$31,$B382&lt;Input!$G$31),Input!$G$44,0)</f>
        <v>0</v>
      </c>
      <c r="E382" s="78" t="n">
        <f aca="true">IF(AND($B382&gt;Input!$G$31,$B382&lt;Input!$G$25),PMT(Input!$G$43/(100*12),(OFFSET($A$4,MATCH(Input!$G$25,$B$4:$B$1004,1),0,1,1)-OFFSET($A$4,MATCH(Input!$G$31,$B$4:$B$620,1),0,1,1)),$H$4,0,1),0)</f>
        <v>-0</v>
      </c>
      <c r="F382" s="78" t="n">
        <f aca="false">($F381+$D382+$E382)*(1+Input!$G$43/(100*12))</f>
        <v>0</v>
      </c>
    </row>
    <row r="383" customFormat="false" ht="12.8" hidden="false" customHeight="false" outlineLevel="0" collapsed="false">
      <c r="A383" s="76" t="n">
        <v>379</v>
      </c>
      <c r="B383" s="77" t="n">
        <f aca="false">EOMONTH(Input!$C$7,A383)</f>
        <v>54454</v>
      </c>
      <c r="D383" s="78" t="n">
        <f aca="false">IF(AND($B383&lt;Input!$C$31,$B383&lt;Input!$G$31),Input!$G$44,0)</f>
        <v>0</v>
      </c>
      <c r="E383" s="78" t="n">
        <f aca="true">IF(AND($B383&gt;Input!$G$31,$B383&lt;Input!$G$25),PMT(Input!$G$43/(100*12),(OFFSET($A$4,MATCH(Input!$G$25,$B$4:$B$1004,1),0,1,1)-OFFSET($A$4,MATCH(Input!$G$31,$B$4:$B$620,1),0,1,1)),$H$4,0,1),0)</f>
        <v>-0</v>
      </c>
      <c r="F383" s="78" t="n">
        <f aca="false">($F382+$D383+$E383)*(1+Input!$G$43/(100*12))</f>
        <v>0</v>
      </c>
    </row>
    <row r="384" customFormat="false" ht="12.8" hidden="false" customHeight="false" outlineLevel="0" collapsed="false">
      <c r="A384" s="76" t="n">
        <v>380</v>
      </c>
      <c r="B384" s="77" t="n">
        <f aca="false">EOMONTH(Input!$C$7,A384)</f>
        <v>54482</v>
      </c>
      <c r="D384" s="78" t="n">
        <f aca="false">IF(AND($B384&lt;Input!$C$31,$B384&lt;Input!$G$31),Input!$G$44,0)</f>
        <v>0</v>
      </c>
      <c r="E384" s="78" t="n">
        <f aca="true">IF(AND($B384&gt;Input!$G$31,$B384&lt;Input!$G$25),PMT(Input!$G$43/(100*12),(OFFSET($A$4,MATCH(Input!$G$25,$B$4:$B$1004,1),0,1,1)-OFFSET($A$4,MATCH(Input!$G$31,$B$4:$B$620,1),0,1,1)),$H$4,0,1),0)</f>
        <v>-0</v>
      </c>
      <c r="F384" s="78" t="n">
        <f aca="false">($F383+$D384+$E384)*(1+Input!$G$43/(100*12))</f>
        <v>0</v>
      </c>
    </row>
    <row r="385" customFormat="false" ht="12.8" hidden="false" customHeight="false" outlineLevel="0" collapsed="false">
      <c r="A385" s="76" t="n">
        <v>381</v>
      </c>
      <c r="B385" s="77" t="n">
        <f aca="false">EOMONTH(Input!$C$7,A385)</f>
        <v>54513</v>
      </c>
      <c r="D385" s="78" t="n">
        <f aca="false">IF(AND($B385&lt;Input!$C$31,$B385&lt;Input!$G$31),Input!$G$44,0)</f>
        <v>0</v>
      </c>
      <c r="E385" s="78" t="n">
        <f aca="true">IF(AND($B385&gt;Input!$G$31,$B385&lt;Input!$G$25),PMT(Input!$G$43/(100*12),(OFFSET($A$4,MATCH(Input!$G$25,$B$4:$B$1004,1),0,1,1)-OFFSET($A$4,MATCH(Input!$G$31,$B$4:$B$620,1),0,1,1)),$H$4,0,1),0)</f>
        <v>-0</v>
      </c>
      <c r="F385" s="78" t="n">
        <f aca="false">($F384+$D385+$E385)*(1+Input!$G$43/(100*12))</f>
        <v>0</v>
      </c>
    </row>
    <row r="386" customFormat="false" ht="12.8" hidden="false" customHeight="false" outlineLevel="0" collapsed="false">
      <c r="A386" s="76" t="n">
        <v>382</v>
      </c>
      <c r="B386" s="77" t="n">
        <f aca="false">EOMONTH(Input!$C$7,A386)</f>
        <v>54543</v>
      </c>
      <c r="D386" s="78" t="n">
        <f aca="false">IF(AND($B386&lt;Input!$C$31,$B386&lt;Input!$G$31),Input!$G$44,0)</f>
        <v>0</v>
      </c>
      <c r="E386" s="78" t="n">
        <f aca="true">IF(AND($B386&gt;Input!$G$31,$B386&lt;Input!$G$25),PMT(Input!$G$43/(100*12),(OFFSET($A$4,MATCH(Input!$G$25,$B$4:$B$1004,1),0,1,1)-OFFSET($A$4,MATCH(Input!$G$31,$B$4:$B$620,1),0,1,1)),$H$4,0,1),0)</f>
        <v>-0</v>
      </c>
      <c r="F386" s="78" t="n">
        <f aca="false">($F385+$D386+$E386)*(1+Input!$G$43/(100*12))</f>
        <v>0</v>
      </c>
    </row>
    <row r="387" customFormat="false" ht="12.8" hidden="false" customHeight="false" outlineLevel="0" collapsed="false">
      <c r="A387" s="76" t="n">
        <v>383</v>
      </c>
      <c r="B387" s="77" t="n">
        <f aca="false">EOMONTH(Input!$C$7,A387)</f>
        <v>54574</v>
      </c>
      <c r="D387" s="78" t="n">
        <f aca="false">IF(AND($B387&lt;Input!$C$31,$B387&lt;Input!$G$31),Input!$G$44,0)</f>
        <v>0</v>
      </c>
      <c r="E387" s="78" t="n">
        <f aca="true">IF(AND($B387&gt;Input!$G$31,$B387&lt;Input!$G$25),PMT(Input!$G$43/(100*12),(OFFSET($A$4,MATCH(Input!$G$25,$B$4:$B$1004,1),0,1,1)-OFFSET($A$4,MATCH(Input!$G$31,$B$4:$B$620,1),0,1,1)),$H$4,0,1),0)</f>
        <v>-0</v>
      </c>
      <c r="F387" s="78" t="n">
        <f aca="false">($F386+$D387+$E387)*(1+Input!$G$43/(100*12))</f>
        <v>0</v>
      </c>
    </row>
    <row r="388" customFormat="false" ht="12.8" hidden="false" customHeight="false" outlineLevel="0" collapsed="false">
      <c r="A388" s="76" t="n">
        <v>384</v>
      </c>
      <c r="B388" s="77" t="n">
        <f aca="false">EOMONTH(Input!$C$7,A388)</f>
        <v>54604</v>
      </c>
      <c r="D388" s="78" t="n">
        <f aca="false">IF(AND($B388&lt;Input!$C$31,$B388&lt;Input!$G$31),Input!$G$44,0)</f>
        <v>0</v>
      </c>
      <c r="E388" s="78" t="n">
        <f aca="true">IF(AND($B388&gt;Input!$G$31,$B388&lt;Input!$G$25),PMT(Input!$G$43/(100*12),(OFFSET($A$4,MATCH(Input!$G$25,$B$4:$B$1004,1),0,1,1)-OFFSET($A$4,MATCH(Input!$G$31,$B$4:$B$620,1),0,1,1)),$H$4,0,1),0)</f>
        <v>-0</v>
      </c>
      <c r="F388" s="78" t="n">
        <f aca="false">($F387+$D388+$E388)*(1+Input!$G$43/(100*12))</f>
        <v>0</v>
      </c>
    </row>
    <row r="389" customFormat="false" ht="12.8" hidden="false" customHeight="false" outlineLevel="0" collapsed="false">
      <c r="A389" s="76" t="n">
        <v>385</v>
      </c>
      <c r="B389" s="77" t="n">
        <f aca="false">EOMONTH(Input!$C$7,A389)</f>
        <v>54635</v>
      </c>
      <c r="D389" s="78" t="n">
        <f aca="false">IF(AND($B389&lt;Input!$C$31,$B389&lt;Input!$G$31),Input!$G$44,0)</f>
        <v>0</v>
      </c>
      <c r="E389" s="78" t="n">
        <f aca="true">IF(AND($B389&gt;Input!$G$31,$B389&lt;Input!$G$25),PMT(Input!$G$43/(100*12),(OFFSET($A$4,MATCH(Input!$G$25,$B$4:$B$1004,1),0,1,1)-OFFSET($A$4,MATCH(Input!$G$31,$B$4:$B$620,1),0,1,1)),$H$4,0,1),0)</f>
        <v>-0</v>
      </c>
      <c r="F389" s="78" t="n">
        <f aca="false">($F388+$D389+$E389)*(1+Input!$G$43/(100*12))</f>
        <v>0</v>
      </c>
    </row>
    <row r="390" customFormat="false" ht="12.8" hidden="false" customHeight="false" outlineLevel="0" collapsed="false">
      <c r="A390" s="76" t="n">
        <v>386</v>
      </c>
      <c r="B390" s="77" t="n">
        <f aca="false">EOMONTH(Input!$C$7,A390)</f>
        <v>54666</v>
      </c>
      <c r="D390" s="78" t="n">
        <f aca="false">IF(AND($B390&lt;Input!$C$31,$B390&lt;Input!$G$31),Input!$G$44,0)</f>
        <v>0</v>
      </c>
      <c r="E390" s="78" t="n">
        <f aca="true">IF(AND($B390&gt;Input!$G$31,$B390&lt;Input!$G$25),PMT(Input!$G$43/(100*12),(OFFSET($A$4,MATCH(Input!$G$25,$B$4:$B$1004,1),0,1,1)-OFFSET($A$4,MATCH(Input!$G$31,$B$4:$B$620,1),0,1,1)),$H$4,0,1),0)</f>
        <v>-0</v>
      </c>
      <c r="F390" s="78" t="n">
        <f aca="false">($F389+$D390+$E390)*(1+Input!$G$43/(100*12))</f>
        <v>0</v>
      </c>
    </row>
    <row r="391" customFormat="false" ht="12.8" hidden="false" customHeight="false" outlineLevel="0" collapsed="false">
      <c r="A391" s="76" t="n">
        <v>387</v>
      </c>
      <c r="B391" s="77" t="n">
        <f aca="false">EOMONTH(Input!$C$7,A391)</f>
        <v>54696</v>
      </c>
      <c r="D391" s="78" t="n">
        <f aca="false">IF(AND($B391&lt;Input!$C$31,$B391&lt;Input!$G$31),Input!$G$44,0)</f>
        <v>0</v>
      </c>
      <c r="E391" s="78" t="n">
        <f aca="true">IF(AND($B391&gt;Input!$G$31,$B391&lt;Input!$G$25),PMT(Input!$G$43/(100*12),(OFFSET($A$4,MATCH(Input!$G$25,$B$4:$B$1004,1),0,1,1)-OFFSET($A$4,MATCH(Input!$G$31,$B$4:$B$620,1),0,1,1)),$H$4,0,1),0)</f>
        <v>-0</v>
      </c>
      <c r="F391" s="78" t="n">
        <f aca="false">($F390+$D391+$E391)*(1+Input!$G$43/(100*12))</f>
        <v>0</v>
      </c>
    </row>
    <row r="392" customFormat="false" ht="12.8" hidden="false" customHeight="false" outlineLevel="0" collapsed="false">
      <c r="A392" s="76" t="n">
        <v>388</v>
      </c>
      <c r="B392" s="77" t="n">
        <f aca="false">EOMONTH(Input!$C$7,A392)</f>
        <v>54727</v>
      </c>
      <c r="D392" s="78" t="n">
        <f aca="false">IF(AND($B392&lt;Input!$C$31,$B392&lt;Input!$G$31),Input!$G$44,0)</f>
        <v>0</v>
      </c>
      <c r="E392" s="78" t="n">
        <f aca="true">IF(AND($B392&gt;Input!$G$31,$B392&lt;Input!$G$25),PMT(Input!$G$43/(100*12),(OFFSET($A$4,MATCH(Input!$G$25,$B$4:$B$1004,1),0,1,1)-OFFSET($A$4,MATCH(Input!$G$31,$B$4:$B$620,1),0,1,1)),$H$4,0,1),0)</f>
        <v>-0</v>
      </c>
      <c r="F392" s="78" t="n">
        <f aca="false">($F391+$D392+$E392)*(1+Input!$G$43/(100*12))</f>
        <v>0</v>
      </c>
    </row>
    <row r="393" customFormat="false" ht="12.8" hidden="false" customHeight="false" outlineLevel="0" collapsed="false">
      <c r="A393" s="76" t="n">
        <v>389</v>
      </c>
      <c r="B393" s="77" t="n">
        <f aca="false">EOMONTH(Input!$C$7,A393)</f>
        <v>54757</v>
      </c>
      <c r="D393" s="78" t="n">
        <f aca="false">IF(AND($B393&lt;Input!$C$31,$B393&lt;Input!$G$31),Input!$G$44,0)</f>
        <v>0</v>
      </c>
      <c r="E393" s="78" t="n">
        <f aca="true">IF(AND($B393&gt;Input!$G$31,$B393&lt;Input!$G$25),PMT(Input!$G$43/(100*12),(OFFSET($A$4,MATCH(Input!$G$25,$B$4:$B$1004,1),0,1,1)-OFFSET($A$4,MATCH(Input!$G$31,$B$4:$B$620,1),0,1,1)),$H$4,0,1),0)</f>
        <v>-0</v>
      </c>
      <c r="F393" s="78" t="n">
        <f aca="false">($F392+$D393+$E393)*(1+Input!$G$43/(100*12))</f>
        <v>0</v>
      </c>
    </row>
    <row r="394" customFormat="false" ht="12.8" hidden="false" customHeight="false" outlineLevel="0" collapsed="false">
      <c r="A394" s="76" t="n">
        <v>390</v>
      </c>
      <c r="B394" s="77" t="n">
        <f aca="false">EOMONTH(Input!$C$7,A394)</f>
        <v>54788</v>
      </c>
      <c r="D394" s="78" t="n">
        <f aca="false">IF(AND($B394&lt;Input!$C$31,$B394&lt;Input!$G$31),Input!$G$44,0)</f>
        <v>0</v>
      </c>
      <c r="E394" s="78" t="n">
        <f aca="true">IF(AND($B394&gt;Input!$G$31,$B394&lt;Input!$G$25),PMT(Input!$G$43/(100*12),(OFFSET($A$4,MATCH(Input!$G$25,$B$4:$B$1004,1),0,1,1)-OFFSET($A$4,MATCH(Input!$G$31,$B$4:$B$620,1),0,1,1)),$H$4,0,1),0)</f>
        <v>-0</v>
      </c>
      <c r="F394" s="78" t="n">
        <f aca="false">($F393+$D394+$E394)*(1+Input!$G$43/(100*12))</f>
        <v>0</v>
      </c>
    </row>
    <row r="395" customFormat="false" ht="12.8" hidden="false" customHeight="false" outlineLevel="0" collapsed="false">
      <c r="A395" s="76" t="n">
        <v>391</v>
      </c>
      <c r="B395" s="77" t="n">
        <f aca="false">EOMONTH(Input!$C$7,A395)</f>
        <v>54819</v>
      </c>
      <c r="D395" s="78" t="n">
        <f aca="false">IF(AND($B395&lt;Input!$C$31,$B395&lt;Input!$G$31),Input!$G$44,0)</f>
        <v>0</v>
      </c>
      <c r="E395" s="78" t="n">
        <f aca="true">IF(AND($B395&gt;Input!$G$31,$B395&lt;Input!$G$25),PMT(Input!$G$43/(100*12),(OFFSET($A$4,MATCH(Input!$G$25,$B$4:$B$1004,1),0,1,1)-OFFSET($A$4,MATCH(Input!$G$31,$B$4:$B$620,1),0,1,1)),$H$4,0,1),0)</f>
        <v>-0</v>
      </c>
      <c r="F395" s="78" t="n">
        <f aca="false">($F394+$D395+$E395)*(1+Input!$G$43/(100*12))</f>
        <v>0</v>
      </c>
    </row>
    <row r="396" customFormat="false" ht="12.8" hidden="false" customHeight="false" outlineLevel="0" collapsed="false">
      <c r="A396" s="76" t="n">
        <v>392</v>
      </c>
      <c r="B396" s="77" t="n">
        <f aca="false">EOMONTH(Input!$C$7,A396)</f>
        <v>54847</v>
      </c>
      <c r="D396" s="78" t="n">
        <f aca="false">IF(AND($B396&lt;Input!$C$31,$B396&lt;Input!$G$31),Input!$G$44,0)</f>
        <v>0</v>
      </c>
      <c r="E396" s="78" t="n">
        <f aca="true">IF(AND($B396&gt;Input!$G$31,$B396&lt;Input!$G$25),PMT(Input!$G$43/(100*12),(OFFSET($A$4,MATCH(Input!$G$25,$B$4:$B$1004,1),0,1,1)-OFFSET($A$4,MATCH(Input!$G$31,$B$4:$B$620,1),0,1,1)),$H$4,0,1),0)</f>
        <v>-0</v>
      </c>
      <c r="F396" s="78" t="n">
        <f aca="false">($F395+$D396+$E396)*(1+Input!$G$43/(100*12))</f>
        <v>0</v>
      </c>
    </row>
    <row r="397" customFormat="false" ht="12.8" hidden="false" customHeight="false" outlineLevel="0" collapsed="false">
      <c r="A397" s="76" t="n">
        <v>393</v>
      </c>
      <c r="B397" s="77" t="n">
        <f aca="false">EOMONTH(Input!$C$7,A397)</f>
        <v>54878</v>
      </c>
      <c r="D397" s="78" t="n">
        <f aca="false">IF(AND($B397&lt;Input!$C$31,$B397&lt;Input!$G$31),Input!$G$44,0)</f>
        <v>0</v>
      </c>
      <c r="E397" s="78" t="n">
        <f aca="true">IF(AND($B397&gt;Input!$G$31,$B397&lt;Input!$G$25),PMT(Input!$G$43/(100*12),(OFFSET($A$4,MATCH(Input!$G$25,$B$4:$B$1004,1),0,1,1)-OFFSET($A$4,MATCH(Input!$G$31,$B$4:$B$620,1),0,1,1)),$H$4,0,1),0)</f>
        <v>-0</v>
      </c>
      <c r="F397" s="78" t="n">
        <f aca="false">($F396+$D397+$E397)*(1+Input!$G$43/(100*12))</f>
        <v>0</v>
      </c>
    </row>
    <row r="398" customFormat="false" ht="12.8" hidden="false" customHeight="false" outlineLevel="0" collapsed="false">
      <c r="A398" s="76" t="n">
        <v>394</v>
      </c>
      <c r="B398" s="77" t="n">
        <f aca="false">EOMONTH(Input!$C$7,A398)</f>
        <v>54908</v>
      </c>
      <c r="D398" s="78" t="n">
        <f aca="false">IF(AND($B398&lt;Input!$C$31,$B398&lt;Input!$G$31),Input!$G$44,0)</f>
        <v>0</v>
      </c>
      <c r="E398" s="78" t="n">
        <f aca="true">IF(AND($B398&gt;Input!$G$31,$B398&lt;Input!$G$25),PMT(Input!$G$43/(100*12),(OFFSET($A$4,MATCH(Input!$G$25,$B$4:$B$1004,1),0,1,1)-OFFSET($A$4,MATCH(Input!$G$31,$B$4:$B$620,1),0,1,1)),$H$4,0,1),0)</f>
        <v>-0</v>
      </c>
      <c r="F398" s="78" t="n">
        <f aca="false">($F397+$D398+$E398)*(1+Input!$G$43/(100*12))</f>
        <v>0</v>
      </c>
    </row>
    <row r="399" customFormat="false" ht="12.8" hidden="false" customHeight="false" outlineLevel="0" collapsed="false">
      <c r="A399" s="76" t="n">
        <v>395</v>
      </c>
      <c r="B399" s="77" t="n">
        <f aca="false">EOMONTH(Input!$C$7,A399)</f>
        <v>54939</v>
      </c>
      <c r="D399" s="78" t="n">
        <f aca="false">IF(AND($B399&lt;Input!$C$31,$B399&lt;Input!$G$31),Input!$G$44,0)</f>
        <v>0</v>
      </c>
      <c r="E399" s="78" t="n">
        <f aca="true">IF(AND($B399&gt;Input!$G$31,$B399&lt;Input!$G$25),PMT(Input!$G$43/(100*12),(OFFSET($A$4,MATCH(Input!$G$25,$B$4:$B$1004,1),0,1,1)-OFFSET($A$4,MATCH(Input!$G$31,$B$4:$B$620,1),0,1,1)),$H$4,0,1),0)</f>
        <v>-0</v>
      </c>
      <c r="F399" s="78" t="n">
        <f aca="false">($F398+$D399+$E399)*(1+Input!$G$43/(100*12))</f>
        <v>0</v>
      </c>
    </row>
    <row r="400" customFormat="false" ht="12.8" hidden="false" customHeight="false" outlineLevel="0" collapsed="false">
      <c r="A400" s="76" t="n">
        <v>396</v>
      </c>
      <c r="B400" s="77" t="n">
        <f aca="false">EOMONTH(Input!$C$7,A400)</f>
        <v>54969</v>
      </c>
      <c r="D400" s="78" t="n">
        <f aca="false">IF(AND($B400&lt;Input!$C$31,$B400&lt;Input!$G$31),Input!$G$44,0)</f>
        <v>0</v>
      </c>
      <c r="E400" s="78" t="n">
        <f aca="true">IF(AND($B400&gt;Input!$G$31,$B400&lt;Input!$G$25),PMT(Input!$G$43/(100*12),(OFFSET($A$4,MATCH(Input!$G$25,$B$4:$B$1004,1),0,1,1)-OFFSET($A$4,MATCH(Input!$G$31,$B$4:$B$620,1),0,1,1)),$H$4,0,1),0)</f>
        <v>-0</v>
      </c>
      <c r="F400" s="78" t="n">
        <f aca="false">($F399+$D400+$E400)*(1+Input!$G$43/(100*12))</f>
        <v>0</v>
      </c>
    </row>
    <row r="401" customFormat="false" ht="12.8" hidden="false" customHeight="false" outlineLevel="0" collapsed="false">
      <c r="A401" s="76" t="n">
        <v>397</v>
      </c>
      <c r="B401" s="77" t="n">
        <f aca="false">EOMONTH(Input!$C$7,A401)</f>
        <v>55000</v>
      </c>
      <c r="D401" s="78" t="n">
        <f aca="false">IF(AND($B401&lt;Input!$C$31,$B401&lt;Input!$G$31),Input!$G$44,0)</f>
        <v>0</v>
      </c>
      <c r="E401" s="78" t="n">
        <f aca="true">IF(AND($B401&gt;Input!$G$31,$B401&lt;Input!$G$25),PMT(Input!$G$43/(100*12),(OFFSET($A$4,MATCH(Input!$G$25,$B$4:$B$1004,1),0,1,1)-OFFSET($A$4,MATCH(Input!$G$31,$B$4:$B$620,1),0,1,1)),$H$4,0,1),0)</f>
        <v>-0</v>
      </c>
      <c r="F401" s="78" t="n">
        <f aca="false">($F400+$D401+$E401)*(1+Input!$G$43/(100*12))</f>
        <v>0</v>
      </c>
    </row>
    <row r="402" customFormat="false" ht="12.8" hidden="false" customHeight="false" outlineLevel="0" collapsed="false">
      <c r="A402" s="76" t="n">
        <v>398</v>
      </c>
      <c r="B402" s="77" t="n">
        <f aca="false">EOMONTH(Input!$C$7,A402)</f>
        <v>55031</v>
      </c>
      <c r="D402" s="78" t="n">
        <f aca="false">IF(AND($B402&lt;Input!$C$31,$B402&lt;Input!$G$31),Input!$G$44,0)</f>
        <v>0</v>
      </c>
      <c r="E402" s="78" t="n">
        <f aca="true">IF(AND($B402&gt;Input!$G$31,$B402&lt;Input!$G$25),PMT(Input!$G$43/(100*12),(OFFSET($A$4,MATCH(Input!$G$25,$B$4:$B$1004,1),0,1,1)-OFFSET($A$4,MATCH(Input!$G$31,$B$4:$B$620,1),0,1,1)),$H$4,0,1),0)</f>
        <v>-0</v>
      </c>
      <c r="F402" s="78" t="n">
        <f aca="false">($F401+$D402+$E402)*(1+Input!$G$43/(100*12))</f>
        <v>0</v>
      </c>
    </row>
    <row r="403" customFormat="false" ht="12.8" hidden="false" customHeight="false" outlineLevel="0" collapsed="false">
      <c r="A403" s="76" t="n">
        <v>399</v>
      </c>
      <c r="B403" s="77" t="n">
        <f aca="false">EOMONTH(Input!$C$7,A403)</f>
        <v>55061</v>
      </c>
      <c r="D403" s="78" t="n">
        <f aca="false">IF(AND($B403&lt;Input!$C$31,$B403&lt;Input!$G$31),Input!$G$44,0)</f>
        <v>0</v>
      </c>
      <c r="E403" s="78" t="n">
        <f aca="true">IF(AND($B403&gt;Input!$G$31,$B403&lt;Input!$G$25),PMT(Input!$G$43/(100*12),(OFFSET($A$4,MATCH(Input!$G$25,$B$4:$B$1004,1),0,1,1)-OFFSET($A$4,MATCH(Input!$G$31,$B$4:$B$620,1),0,1,1)),$H$4,0,1),0)</f>
        <v>-0</v>
      </c>
      <c r="F403" s="78" t="n">
        <f aca="false">($F402+$D403+$E403)*(1+Input!$G$43/(100*12))</f>
        <v>0</v>
      </c>
    </row>
    <row r="404" customFormat="false" ht="12.8" hidden="false" customHeight="false" outlineLevel="0" collapsed="false">
      <c r="A404" s="76" t="n">
        <v>400</v>
      </c>
      <c r="B404" s="77" t="n">
        <f aca="false">EOMONTH(Input!$C$7,A404)</f>
        <v>55092</v>
      </c>
      <c r="D404" s="78" t="n">
        <f aca="false">IF(AND($B404&lt;Input!$C$31,$B404&lt;Input!$G$31),Input!$G$44,0)</f>
        <v>0</v>
      </c>
      <c r="E404" s="78" t="n">
        <f aca="true">IF(AND($B404&gt;Input!$G$31,$B404&lt;Input!$G$25),PMT(Input!$G$43/(100*12),(OFFSET($A$4,MATCH(Input!$G$25,$B$4:$B$1004,1),0,1,1)-OFFSET($A$4,MATCH(Input!$G$31,$B$4:$B$620,1),0,1,1)),$H$4,0,1),0)</f>
        <v>-0</v>
      </c>
      <c r="F404" s="78" t="n">
        <f aca="false">($F403+$D404+$E404)*(1+Input!$G$43/(100*12))</f>
        <v>0</v>
      </c>
    </row>
    <row r="405" customFormat="false" ht="12.8" hidden="false" customHeight="false" outlineLevel="0" collapsed="false">
      <c r="A405" s="76" t="n">
        <v>401</v>
      </c>
      <c r="B405" s="77" t="n">
        <f aca="false">EOMONTH(Input!$C$7,A405)</f>
        <v>55122</v>
      </c>
      <c r="D405" s="78" t="n">
        <f aca="false">IF(AND($B405&lt;Input!$C$31,$B405&lt;Input!$G$31),Input!$G$44,0)</f>
        <v>0</v>
      </c>
      <c r="E405" s="78" t="n">
        <f aca="true">IF(AND($B405&gt;Input!$G$31,$B405&lt;Input!$G$25),PMT(Input!$G$43/(100*12),(OFFSET($A$4,MATCH(Input!$G$25,$B$4:$B$1004,1),0,1,1)-OFFSET($A$4,MATCH(Input!$G$31,$B$4:$B$620,1),0,1,1)),$H$4,0,1),0)</f>
        <v>-0</v>
      </c>
      <c r="F405" s="78" t="n">
        <f aca="false">($F404+$D405+$E405)*(1+Input!$G$43/(100*12))</f>
        <v>0</v>
      </c>
    </row>
    <row r="406" customFormat="false" ht="12.8" hidden="false" customHeight="false" outlineLevel="0" collapsed="false">
      <c r="A406" s="76" t="n">
        <v>402</v>
      </c>
      <c r="B406" s="77" t="n">
        <f aca="false">EOMONTH(Input!$C$7,A406)</f>
        <v>55153</v>
      </c>
      <c r="D406" s="78" t="n">
        <f aca="false">IF(AND($B406&lt;Input!$C$31,$B406&lt;Input!$G$31),Input!$G$44,0)</f>
        <v>0</v>
      </c>
      <c r="E406" s="78" t="n">
        <f aca="true">IF(AND($B406&gt;Input!$G$31,$B406&lt;Input!$G$25),PMT(Input!$G$43/(100*12),(OFFSET($A$4,MATCH(Input!$G$25,$B$4:$B$1004,1),0,1,1)-OFFSET($A$4,MATCH(Input!$G$31,$B$4:$B$620,1),0,1,1)),$H$4,0,1),0)</f>
        <v>-0</v>
      </c>
      <c r="F406" s="78" t="n">
        <f aca="false">($F405+$D406+$E406)*(1+Input!$G$43/(100*12))</f>
        <v>0</v>
      </c>
    </row>
    <row r="407" customFormat="false" ht="12.8" hidden="false" customHeight="false" outlineLevel="0" collapsed="false">
      <c r="A407" s="76" t="n">
        <v>403</v>
      </c>
      <c r="B407" s="77" t="n">
        <f aca="false">EOMONTH(Input!$C$7,A407)</f>
        <v>55184</v>
      </c>
      <c r="D407" s="78" t="n">
        <f aca="false">IF(AND($B407&lt;Input!$C$31,$B407&lt;Input!$G$31),Input!$G$44,0)</f>
        <v>0</v>
      </c>
      <c r="E407" s="78" t="n">
        <f aca="true">IF(AND($B407&gt;Input!$G$31,$B407&lt;Input!$G$25),PMT(Input!$G$43/(100*12),(OFFSET($A$4,MATCH(Input!$G$25,$B$4:$B$1004,1),0,1,1)-OFFSET($A$4,MATCH(Input!$G$31,$B$4:$B$620,1),0,1,1)),$H$4,0,1),0)</f>
        <v>-0</v>
      </c>
      <c r="F407" s="78" t="n">
        <f aca="false">($F406+$D407+$E407)*(1+Input!$G$43/(100*12))</f>
        <v>0</v>
      </c>
    </row>
    <row r="408" customFormat="false" ht="12.8" hidden="false" customHeight="false" outlineLevel="0" collapsed="false">
      <c r="A408" s="76" t="n">
        <v>404</v>
      </c>
      <c r="B408" s="77" t="n">
        <f aca="false">EOMONTH(Input!$C$7,A408)</f>
        <v>55212</v>
      </c>
      <c r="D408" s="78" t="n">
        <f aca="false">IF(AND($B408&lt;Input!$C$31,$B408&lt;Input!$G$31),Input!$G$44,0)</f>
        <v>0</v>
      </c>
      <c r="E408" s="78" t="n">
        <f aca="true">IF(AND($B408&gt;Input!$G$31,$B408&lt;Input!$G$25),PMT(Input!$G$43/(100*12),(OFFSET($A$4,MATCH(Input!$G$25,$B$4:$B$1004,1),0,1,1)-OFFSET($A$4,MATCH(Input!$G$31,$B$4:$B$620,1),0,1,1)),$H$4,0,1),0)</f>
        <v>-0</v>
      </c>
      <c r="F408" s="78" t="n">
        <f aca="false">($F407+$D408+$E408)*(1+Input!$G$43/(100*12))</f>
        <v>0</v>
      </c>
    </row>
    <row r="409" customFormat="false" ht="12.8" hidden="false" customHeight="false" outlineLevel="0" collapsed="false">
      <c r="A409" s="76" t="n">
        <v>405</v>
      </c>
      <c r="B409" s="77" t="n">
        <f aca="false">EOMONTH(Input!$C$7,A409)</f>
        <v>55243</v>
      </c>
      <c r="D409" s="78" t="n">
        <f aca="false">IF(AND($B409&lt;Input!$C$31,$B409&lt;Input!$G$31),Input!$G$44,0)</f>
        <v>0</v>
      </c>
      <c r="E409" s="78" t="n">
        <f aca="true">IF(AND($B409&gt;Input!$G$31,$B409&lt;Input!$G$25),PMT(Input!$G$43/(100*12),(OFFSET($A$4,MATCH(Input!$G$25,$B$4:$B$1004,1),0,1,1)-OFFSET($A$4,MATCH(Input!$G$31,$B$4:$B$620,1),0,1,1)),$H$4,0,1),0)</f>
        <v>-0</v>
      </c>
      <c r="F409" s="78" t="n">
        <f aca="false">($F408+$D409+$E409)*(1+Input!$G$43/(100*12))</f>
        <v>0</v>
      </c>
    </row>
    <row r="410" customFormat="false" ht="12.8" hidden="false" customHeight="false" outlineLevel="0" collapsed="false">
      <c r="A410" s="76" t="n">
        <v>406</v>
      </c>
      <c r="B410" s="77" t="n">
        <f aca="false">EOMONTH(Input!$C$7,A410)</f>
        <v>55273</v>
      </c>
      <c r="D410" s="78" t="n">
        <f aca="false">IF(AND($B410&lt;Input!$C$31,$B410&lt;Input!$G$31),Input!$G$44,0)</f>
        <v>0</v>
      </c>
      <c r="E410" s="78" t="n">
        <f aca="true">IF(AND($B410&gt;Input!$G$31,$B410&lt;Input!$G$25),PMT(Input!$G$43/(100*12),(OFFSET($A$4,MATCH(Input!$G$25,$B$4:$B$1004,1),0,1,1)-OFFSET($A$4,MATCH(Input!$G$31,$B$4:$B$620,1),0,1,1)),$H$4,0,1),0)</f>
        <v>-0</v>
      </c>
      <c r="F410" s="78" t="n">
        <f aca="false">($F409+$D410+$E410)*(1+Input!$G$43/(100*12))</f>
        <v>0</v>
      </c>
    </row>
    <row r="411" customFormat="false" ht="12.8" hidden="false" customHeight="false" outlineLevel="0" collapsed="false">
      <c r="A411" s="76" t="n">
        <v>407</v>
      </c>
      <c r="B411" s="77" t="n">
        <f aca="false">EOMONTH(Input!$C$7,A411)</f>
        <v>55304</v>
      </c>
      <c r="D411" s="78" t="n">
        <f aca="false">IF(AND($B411&lt;Input!$C$31,$B411&lt;Input!$G$31),Input!$G$44,0)</f>
        <v>0</v>
      </c>
      <c r="E411" s="78" t="n">
        <f aca="true">IF(AND($B411&gt;Input!$G$31,$B411&lt;Input!$G$25),PMT(Input!$G$43/(100*12),(OFFSET($A$4,MATCH(Input!$G$25,$B$4:$B$1004,1),0,1,1)-OFFSET($A$4,MATCH(Input!$G$31,$B$4:$B$620,1),0,1,1)),$H$4,0,1),0)</f>
        <v>-0</v>
      </c>
      <c r="F411" s="78" t="n">
        <f aca="false">($F410+$D411+$E411)*(1+Input!$G$43/(100*12))</f>
        <v>0</v>
      </c>
    </row>
    <row r="412" customFormat="false" ht="12.8" hidden="false" customHeight="false" outlineLevel="0" collapsed="false">
      <c r="A412" s="76" t="n">
        <v>408</v>
      </c>
      <c r="B412" s="77" t="n">
        <f aca="false">EOMONTH(Input!$C$7,A412)</f>
        <v>55334</v>
      </c>
      <c r="D412" s="78" t="n">
        <f aca="false">IF(AND($B412&lt;Input!$C$31,$B412&lt;Input!$G$31),Input!$G$44,0)</f>
        <v>0</v>
      </c>
      <c r="E412" s="78" t="n">
        <f aca="true">IF(AND($B412&gt;Input!$G$31,$B412&lt;Input!$G$25),PMT(Input!$G$43/(100*12),(OFFSET($A$4,MATCH(Input!$G$25,$B$4:$B$1004,1),0,1,1)-OFFSET($A$4,MATCH(Input!$G$31,$B$4:$B$620,1),0,1,1)),$H$4,0,1),0)</f>
        <v>-0</v>
      </c>
      <c r="F412" s="78" t="n">
        <f aca="false">($F411+$D412+$E412)*(1+Input!$G$43/(100*12))</f>
        <v>0</v>
      </c>
    </row>
    <row r="413" customFormat="false" ht="12.8" hidden="false" customHeight="false" outlineLevel="0" collapsed="false">
      <c r="A413" s="76" t="n">
        <v>409</v>
      </c>
      <c r="B413" s="77" t="n">
        <f aca="false">EOMONTH(Input!$C$7,A413)</f>
        <v>55365</v>
      </c>
      <c r="D413" s="78" t="n">
        <f aca="false">IF(AND($B413&lt;Input!$C$31,$B413&lt;Input!$G$31),Input!$G$44,0)</f>
        <v>0</v>
      </c>
      <c r="E413" s="78" t="n">
        <f aca="true">IF(AND($B413&gt;Input!$G$31,$B413&lt;Input!$G$25),PMT(Input!$G$43/(100*12),(OFFSET($A$4,MATCH(Input!$G$25,$B$4:$B$1004,1),0,1,1)-OFFSET($A$4,MATCH(Input!$G$31,$B$4:$B$620,1),0,1,1)),$H$4,0,1),0)</f>
        <v>-0</v>
      </c>
      <c r="F413" s="78" t="n">
        <f aca="false">($F412+$D413+$E413)*(1+Input!$G$43/(100*12))</f>
        <v>0</v>
      </c>
    </row>
    <row r="414" customFormat="false" ht="12.8" hidden="false" customHeight="false" outlineLevel="0" collapsed="false">
      <c r="A414" s="76" t="n">
        <v>410</v>
      </c>
      <c r="B414" s="77" t="n">
        <f aca="false">EOMONTH(Input!$C$7,A414)</f>
        <v>55396</v>
      </c>
      <c r="D414" s="78" t="n">
        <f aca="false">IF(AND($B414&lt;Input!$C$31,$B414&lt;Input!$G$31),Input!$G$44,0)</f>
        <v>0</v>
      </c>
      <c r="E414" s="78" t="n">
        <f aca="true">IF(AND($B414&gt;Input!$G$31,$B414&lt;Input!$G$25),PMT(Input!$G$43/(100*12),(OFFSET($A$4,MATCH(Input!$G$25,$B$4:$B$1004,1),0,1,1)-OFFSET($A$4,MATCH(Input!$G$31,$B$4:$B$620,1),0,1,1)),$H$4,0,1),0)</f>
        <v>-0</v>
      </c>
      <c r="F414" s="78" t="n">
        <f aca="false">($F413+$D414+$E414)*(1+Input!$G$43/(100*12))</f>
        <v>0</v>
      </c>
    </row>
    <row r="415" customFormat="false" ht="12.8" hidden="false" customHeight="false" outlineLevel="0" collapsed="false">
      <c r="A415" s="76" t="n">
        <v>411</v>
      </c>
      <c r="B415" s="77" t="n">
        <f aca="false">EOMONTH(Input!$C$7,A415)</f>
        <v>55426</v>
      </c>
      <c r="D415" s="78" t="n">
        <f aca="false">IF(AND($B415&lt;Input!$C$31,$B415&lt;Input!$G$31),Input!$G$44,0)</f>
        <v>0</v>
      </c>
      <c r="E415" s="78" t="n">
        <f aca="true">IF(AND($B415&gt;Input!$G$31,$B415&lt;Input!$G$25),PMT(Input!$G$43/(100*12),(OFFSET($A$4,MATCH(Input!$G$25,$B$4:$B$1004,1),0,1,1)-OFFSET($A$4,MATCH(Input!$G$31,$B$4:$B$620,1),0,1,1)),$H$4,0,1),0)</f>
        <v>-0</v>
      </c>
      <c r="F415" s="78" t="n">
        <f aca="false">($F414+$D415+$E415)*(1+Input!$G$43/(100*12))</f>
        <v>0</v>
      </c>
    </row>
    <row r="416" customFormat="false" ht="12.8" hidden="false" customHeight="false" outlineLevel="0" collapsed="false">
      <c r="A416" s="76" t="n">
        <v>412</v>
      </c>
      <c r="B416" s="77" t="n">
        <f aca="false">EOMONTH(Input!$C$7,A416)</f>
        <v>55457</v>
      </c>
      <c r="D416" s="78" t="n">
        <f aca="false">IF(AND($B416&lt;Input!$C$31,$B416&lt;Input!$G$31),Input!$G$44,0)</f>
        <v>0</v>
      </c>
      <c r="E416" s="78" t="n">
        <f aca="true">IF(AND($B416&gt;Input!$G$31,$B416&lt;Input!$G$25),PMT(Input!$G$43/(100*12),(OFFSET($A$4,MATCH(Input!$G$25,$B$4:$B$1004,1),0,1,1)-OFFSET($A$4,MATCH(Input!$G$31,$B$4:$B$620,1),0,1,1)),$H$4,0,1),0)</f>
        <v>-0</v>
      </c>
      <c r="F416" s="78" t="n">
        <f aca="false">($F415+$D416+$E416)*(1+Input!$G$43/(100*12))</f>
        <v>0</v>
      </c>
    </row>
    <row r="417" customFormat="false" ht="12.8" hidden="false" customHeight="false" outlineLevel="0" collapsed="false">
      <c r="A417" s="76" t="n">
        <v>413</v>
      </c>
      <c r="B417" s="77" t="n">
        <f aca="false">EOMONTH(Input!$C$7,A417)</f>
        <v>55487</v>
      </c>
      <c r="D417" s="78" t="n">
        <f aca="false">IF(AND($B417&lt;Input!$C$31,$B417&lt;Input!$G$31),Input!$G$44,0)</f>
        <v>0</v>
      </c>
      <c r="E417" s="78" t="n">
        <f aca="true">IF(AND($B417&gt;Input!$G$31,$B417&lt;Input!$G$25),PMT(Input!$G$43/(100*12),(OFFSET($A$4,MATCH(Input!$G$25,$B$4:$B$1004,1),0,1,1)-OFFSET($A$4,MATCH(Input!$G$31,$B$4:$B$620,1),0,1,1)),$H$4,0,1),0)</f>
        <v>-0</v>
      </c>
      <c r="F417" s="78" t="n">
        <f aca="false">($F416+$D417+$E417)*(1+Input!$G$43/(100*12))</f>
        <v>0</v>
      </c>
    </row>
    <row r="418" customFormat="false" ht="12.8" hidden="false" customHeight="false" outlineLevel="0" collapsed="false">
      <c r="A418" s="76" t="n">
        <v>414</v>
      </c>
      <c r="B418" s="77" t="n">
        <f aca="false">EOMONTH(Input!$C$7,A418)</f>
        <v>55518</v>
      </c>
      <c r="D418" s="78" t="n">
        <f aca="false">IF(AND($B418&lt;Input!$C$31,$B418&lt;Input!$G$31),Input!$G$44,0)</f>
        <v>0</v>
      </c>
      <c r="E418" s="78" t="n">
        <f aca="true">IF(AND($B418&gt;Input!$G$31,$B418&lt;Input!$G$25),PMT(Input!$G$43/(100*12),(OFFSET($A$4,MATCH(Input!$G$25,$B$4:$B$1004,1),0,1,1)-OFFSET($A$4,MATCH(Input!$G$31,$B$4:$B$620,1),0,1,1)),$H$4,0,1),0)</f>
        <v>-0</v>
      </c>
      <c r="F418" s="78" t="n">
        <f aca="false">($F417+$D418+$E418)*(1+Input!$G$43/(100*12))</f>
        <v>0</v>
      </c>
    </row>
    <row r="419" customFormat="false" ht="12.8" hidden="false" customHeight="false" outlineLevel="0" collapsed="false">
      <c r="A419" s="76" t="n">
        <v>415</v>
      </c>
      <c r="B419" s="77" t="n">
        <f aca="false">EOMONTH(Input!$C$7,A419)</f>
        <v>55549</v>
      </c>
      <c r="D419" s="78" t="n">
        <f aca="false">IF(AND($B419&lt;Input!$C$31,$B419&lt;Input!$G$31),Input!$G$44,0)</f>
        <v>0</v>
      </c>
      <c r="E419" s="78" t="n">
        <f aca="true">IF(AND($B419&gt;Input!$G$31,$B419&lt;Input!$G$25),PMT(Input!$G$43/(100*12),(OFFSET($A$4,MATCH(Input!$G$25,$B$4:$B$1004,1),0,1,1)-OFFSET($A$4,MATCH(Input!$G$31,$B$4:$B$620,1),0,1,1)),$H$4,0,1),0)</f>
        <v>-0</v>
      </c>
      <c r="F419" s="78" t="n">
        <f aca="false">($F418+$D419+$E419)*(1+Input!$G$43/(100*12))</f>
        <v>0</v>
      </c>
    </row>
    <row r="420" customFormat="false" ht="12.8" hidden="false" customHeight="false" outlineLevel="0" collapsed="false">
      <c r="A420" s="76" t="n">
        <v>416</v>
      </c>
      <c r="B420" s="77" t="n">
        <f aca="false">EOMONTH(Input!$C$7,A420)</f>
        <v>55578</v>
      </c>
      <c r="D420" s="78" t="n">
        <f aca="false">IF(AND($B420&lt;Input!$C$31,$B420&lt;Input!$G$31),Input!$G$44,0)</f>
        <v>0</v>
      </c>
      <c r="E420" s="78" t="n">
        <f aca="true">IF(AND($B420&gt;Input!$G$31,$B420&lt;Input!$G$25),PMT(Input!$G$43/(100*12),(OFFSET($A$4,MATCH(Input!$G$25,$B$4:$B$1004,1),0,1,1)-OFFSET($A$4,MATCH(Input!$G$31,$B$4:$B$620,1),0,1,1)),$H$4,0,1),0)</f>
        <v>-0</v>
      </c>
      <c r="F420" s="78" t="n">
        <f aca="false">($F419+$D420+$E420)*(1+Input!$G$43/(100*12))</f>
        <v>0</v>
      </c>
    </row>
    <row r="421" customFormat="false" ht="12.8" hidden="false" customHeight="false" outlineLevel="0" collapsed="false">
      <c r="A421" s="76" t="n">
        <v>417</v>
      </c>
      <c r="B421" s="77" t="n">
        <f aca="false">EOMONTH(Input!$C$7,A421)</f>
        <v>55609</v>
      </c>
      <c r="D421" s="78" t="n">
        <f aca="false">IF(AND($B421&lt;Input!$C$31,$B421&lt;Input!$G$31),Input!$G$44,0)</f>
        <v>0</v>
      </c>
      <c r="E421" s="78" t="n">
        <f aca="true">IF(AND($B421&gt;Input!$G$31,$B421&lt;Input!$G$25),PMT(Input!$G$43/(100*12),(OFFSET($A$4,MATCH(Input!$G$25,$B$4:$B$1004,1),0,1,1)-OFFSET($A$4,MATCH(Input!$G$31,$B$4:$B$620,1),0,1,1)),$H$4,0,1),0)</f>
        <v>-0</v>
      </c>
      <c r="F421" s="78" t="n">
        <f aca="false">($F420+$D421+$E421)*(1+Input!$G$43/(100*12))</f>
        <v>0</v>
      </c>
    </row>
    <row r="422" customFormat="false" ht="12.8" hidden="false" customHeight="false" outlineLevel="0" collapsed="false">
      <c r="A422" s="76" t="n">
        <v>418</v>
      </c>
      <c r="B422" s="77" t="n">
        <f aca="false">EOMONTH(Input!$C$7,A422)</f>
        <v>55639</v>
      </c>
      <c r="D422" s="78" t="n">
        <f aca="false">IF(AND($B422&lt;Input!$C$31,$B422&lt;Input!$G$31),Input!$G$44,0)</f>
        <v>0</v>
      </c>
      <c r="E422" s="78" t="n">
        <f aca="true">IF(AND($B422&gt;Input!$G$31,$B422&lt;Input!$G$25),PMT(Input!$G$43/(100*12),(OFFSET($A$4,MATCH(Input!$G$25,$B$4:$B$1004,1),0,1,1)-OFFSET($A$4,MATCH(Input!$G$31,$B$4:$B$620,1),0,1,1)),$H$4,0,1),0)</f>
        <v>-0</v>
      </c>
      <c r="F422" s="78" t="n">
        <f aca="false">($F421+$D422+$E422)*(1+Input!$G$43/(100*12))</f>
        <v>0</v>
      </c>
    </row>
    <row r="423" customFormat="false" ht="12.8" hidden="false" customHeight="false" outlineLevel="0" collapsed="false">
      <c r="A423" s="76" t="n">
        <v>419</v>
      </c>
      <c r="B423" s="77" t="n">
        <f aca="false">EOMONTH(Input!$C$7,A423)</f>
        <v>55670</v>
      </c>
      <c r="D423" s="78" t="n">
        <f aca="false">IF(AND($B423&lt;Input!$C$31,$B423&lt;Input!$G$31),Input!$G$44,0)</f>
        <v>0</v>
      </c>
      <c r="E423" s="78" t="n">
        <f aca="true">IF(AND($B423&gt;Input!$G$31,$B423&lt;Input!$G$25),PMT(Input!$G$43/(100*12),(OFFSET($A$4,MATCH(Input!$G$25,$B$4:$B$1004,1),0,1,1)-OFFSET($A$4,MATCH(Input!$G$31,$B$4:$B$620,1),0,1,1)),$H$4,0,1),0)</f>
        <v>-0</v>
      </c>
      <c r="F423" s="78" t="n">
        <f aca="false">($F422+$D423+$E423)*(1+Input!$G$43/(100*12))</f>
        <v>0</v>
      </c>
    </row>
    <row r="424" customFormat="false" ht="12.8" hidden="false" customHeight="false" outlineLevel="0" collapsed="false">
      <c r="A424" s="76" t="n">
        <v>420</v>
      </c>
      <c r="B424" s="77" t="n">
        <f aca="false">EOMONTH(Input!$C$7,A424)</f>
        <v>55700</v>
      </c>
      <c r="D424" s="78" t="n">
        <f aca="false">IF(AND($B424&lt;Input!$C$31,$B424&lt;Input!$G$31),Input!$G$44,0)</f>
        <v>0</v>
      </c>
      <c r="E424" s="78" t="n">
        <f aca="true">IF(AND($B424&gt;Input!$G$31,$B424&lt;Input!$G$25),PMT(Input!$G$43/(100*12),(OFFSET($A$4,MATCH(Input!$G$25,$B$4:$B$1004,1),0,1,1)-OFFSET($A$4,MATCH(Input!$G$31,$B$4:$B$620,1),0,1,1)),$H$4,0,1),0)</f>
        <v>-0</v>
      </c>
      <c r="F424" s="78" t="n">
        <f aca="false">($F423+$D424+$E424)*(1+Input!$G$43/(100*12))</f>
        <v>0</v>
      </c>
    </row>
    <row r="425" customFormat="false" ht="12.8" hidden="false" customHeight="false" outlineLevel="0" collapsed="false">
      <c r="A425" s="76" t="n">
        <v>421</v>
      </c>
      <c r="B425" s="77" t="n">
        <f aca="false">EOMONTH(Input!$C$7,A425)</f>
        <v>55731</v>
      </c>
      <c r="D425" s="78" t="n">
        <f aca="false">IF(AND($B425&lt;Input!$C$31,$B425&lt;Input!$G$31),Input!$G$44,0)</f>
        <v>0</v>
      </c>
      <c r="E425" s="78" t="n">
        <f aca="true">IF(AND($B425&gt;Input!$G$31,$B425&lt;Input!$G$25),PMT(Input!$G$43/(100*12),(OFFSET($A$4,MATCH(Input!$G$25,$B$4:$B$1004,1),0,1,1)-OFFSET($A$4,MATCH(Input!$G$31,$B$4:$B$620,1),0,1,1)),$H$4,0,1),0)</f>
        <v>-0</v>
      </c>
      <c r="F425" s="78" t="n">
        <f aca="false">($F424+$D425+$E425)*(1+Input!$G$43/(100*12))</f>
        <v>0</v>
      </c>
    </row>
    <row r="426" customFormat="false" ht="12.8" hidden="false" customHeight="false" outlineLevel="0" collapsed="false">
      <c r="A426" s="76" t="n">
        <v>422</v>
      </c>
      <c r="B426" s="77" t="n">
        <f aca="false">EOMONTH(Input!$C$7,A426)</f>
        <v>55762</v>
      </c>
      <c r="D426" s="78" t="n">
        <f aca="false">IF(AND($B426&lt;Input!$C$31,$B426&lt;Input!$G$31),Input!$G$44,0)</f>
        <v>0</v>
      </c>
      <c r="E426" s="78" t="n">
        <f aca="true">IF(AND($B426&gt;Input!$G$31,$B426&lt;Input!$G$25),PMT(Input!$G$43/(100*12),(OFFSET($A$4,MATCH(Input!$G$25,$B$4:$B$1004,1),0,1,1)-OFFSET($A$4,MATCH(Input!$G$31,$B$4:$B$620,1),0,1,1)),$H$4,0,1),0)</f>
        <v>-0</v>
      </c>
      <c r="F426" s="78" t="n">
        <f aca="false">($F425+$D426+$E426)*(1+Input!$G$43/(100*12))</f>
        <v>0</v>
      </c>
    </row>
    <row r="427" customFormat="false" ht="12.8" hidden="false" customHeight="false" outlineLevel="0" collapsed="false">
      <c r="A427" s="76" t="n">
        <v>423</v>
      </c>
      <c r="B427" s="77" t="n">
        <f aca="false">EOMONTH(Input!$C$7,A427)</f>
        <v>55792</v>
      </c>
      <c r="D427" s="78" t="n">
        <f aca="false">IF(AND($B427&lt;Input!$C$31,$B427&lt;Input!$G$31),Input!$G$44,0)</f>
        <v>0</v>
      </c>
      <c r="E427" s="78" t="n">
        <f aca="true">IF(AND($B427&gt;Input!$G$31,$B427&lt;Input!$G$25),PMT(Input!$G$43/(100*12),(OFFSET($A$4,MATCH(Input!$G$25,$B$4:$B$1004,1),0,1,1)-OFFSET($A$4,MATCH(Input!$G$31,$B$4:$B$620,1),0,1,1)),$H$4,0,1),0)</f>
        <v>-0</v>
      </c>
      <c r="F427" s="78" t="n">
        <f aca="false">($F426+$D427+$E427)*(1+Input!$G$43/(100*12))</f>
        <v>0</v>
      </c>
    </row>
    <row r="428" customFormat="false" ht="12.8" hidden="false" customHeight="false" outlineLevel="0" collapsed="false">
      <c r="A428" s="76" t="n">
        <v>424</v>
      </c>
      <c r="B428" s="77" t="n">
        <f aca="false">EOMONTH(Input!$C$7,A428)</f>
        <v>55823</v>
      </c>
      <c r="D428" s="78" t="n">
        <f aca="false">IF(AND($B428&lt;Input!$C$31,$B428&lt;Input!$G$31),Input!$G$44,0)</f>
        <v>0</v>
      </c>
      <c r="E428" s="78" t="n">
        <f aca="true">IF(AND($B428&gt;Input!$G$31,$B428&lt;Input!$G$25),PMT(Input!$G$43/(100*12),(OFFSET($A$4,MATCH(Input!$G$25,$B$4:$B$1004,1),0,1,1)-OFFSET($A$4,MATCH(Input!$G$31,$B$4:$B$620,1),0,1,1)),$H$4,0,1),0)</f>
        <v>-0</v>
      </c>
      <c r="F428" s="78" t="n">
        <f aca="false">($F427+$D428+$E428)*(1+Input!$G$43/(100*12))</f>
        <v>0</v>
      </c>
    </row>
    <row r="429" customFormat="false" ht="12.8" hidden="false" customHeight="false" outlineLevel="0" collapsed="false">
      <c r="A429" s="76" t="n">
        <v>425</v>
      </c>
      <c r="B429" s="77" t="n">
        <f aca="false">EOMONTH(Input!$C$7,A429)</f>
        <v>55853</v>
      </c>
      <c r="D429" s="78" t="n">
        <f aca="false">IF(AND($B429&lt;Input!$C$31,$B429&lt;Input!$G$31),Input!$G$44,0)</f>
        <v>0</v>
      </c>
      <c r="E429" s="78" t="n">
        <f aca="true">IF(AND($B429&gt;Input!$G$31,$B429&lt;Input!$G$25),PMT(Input!$G$43/(100*12),(OFFSET($A$4,MATCH(Input!$G$25,$B$4:$B$1004,1),0,1,1)-OFFSET($A$4,MATCH(Input!$G$31,$B$4:$B$620,1),0,1,1)),$H$4,0,1),0)</f>
        <v>-0</v>
      </c>
      <c r="F429" s="78" t="n">
        <f aca="false">($F428+$D429+$E429)*(1+Input!$G$43/(100*12))</f>
        <v>0</v>
      </c>
    </row>
    <row r="430" customFormat="false" ht="12.8" hidden="false" customHeight="false" outlineLevel="0" collapsed="false">
      <c r="A430" s="76" t="n">
        <v>426</v>
      </c>
      <c r="B430" s="77" t="n">
        <f aca="false">EOMONTH(Input!$C$7,A430)</f>
        <v>55884</v>
      </c>
      <c r="D430" s="78" t="n">
        <f aca="false">IF(AND($B430&lt;Input!$C$31,$B430&lt;Input!$G$31),Input!$G$44,0)</f>
        <v>0</v>
      </c>
      <c r="E430" s="78" t="n">
        <f aca="true">IF(AND($B430&gt;Input!$G$31,$B430&lt;Input!$G$25),PMT(Input!$G$43/(100*12),(OFFSET($A$4,MATCH(Input!$G$25,$B$4:$B$1004,1),0,1,1)-OFFSET($A$4,MATCH(Input!$G$31,$B$4:$B$620,1),0,1,1)),$H$4,0,1),0)</f>
        <v>-0</v>
      </c>
      <c r="F430" s="78" t="n">
        <f aca="false">($F429+$D430+$E430)*(1+Input!$G$43/(100*12))</f>
        <v>0</v>
      </c>
    </row>
    <row r="431" customFormat="false" ht="12.8" hidden="false" customHeight="false" outlineLevel="0" collapsed="false">
      <c r="A431" s="76" t="n">
        <v>427</v>
      </c>
      <c r="B431" s="77" t="n">
        <f aca="false">EOMONTH(Input!$C$7,A431)</f>
        <v>55915</v>
      </c>
      <c r="D431" s="78" t="n">
        <f aca="false">IF(AND($B431&lt;Input!$C$31,$B431&lt;Input!$G$31),Input!$G$44,0)</f>
        <v>0</v>
      </c>
      <c r="E431" s="78" t="n">
        <f aca="true">IF(AND($B431&gt;Input!$G$31,$B431&lt;Input!$G$25),PMT(Input!$G$43/(100*12),(OFFSET($A$4,MATCH(Input!$G$25,$B$4:$B$1004,1),0,1,1)-OFFSET($A$4,MATCH(Input!$G$31,$B$4:$B$620,1),0,1,1)),$H$4,0,1),0)</f>
        <v>-0</v>
      </c>
      <c r="F431" s="78" t="n">
        <f aca="false">($F430+$D431+$E431)*(1+Input!$G$43/(100*12))</f>
        <v>0</v>
      </c>
    </row>
    <row r="432" customFormat="false" ht="12.8" hidden="false" customHeight="false" outlineLevel="0" collapsed="false">
      <c r="A432" s="76" t="n">
        <v>428</v>
      </c>
      <c r="B432" s="77" t="n">
        <f aca="false">EOMONTH(Input!$C$7,A432)</f>
        <v>55943</v>
      </c>
      <c r="D432" s="78" t="n">
        <f aca="false">IF(AND($B432&lt;Input!$C$31,$B432&lt;Input!$G$31),Input!$G$44,0)</f>
        <v>0</v>
      </c>
      <c r="E432" s="78" t="n">
        <f aca="true">IF(AND($B432&gt;Input!$G$31,$B432&lt;Input!$G$25),PMT(Input!$G$43/(100*12),(OFFSET($A$4,MATCH(Input!$G$25,$B$4:$B$1004,1),0,1,1)-OFFSET($A$4,MATCH(Input!$G$31,$B$4:$B$620,1),0,1,1)),$H$4,0,1),0)</f>
        <v>-0</v>
      </c>
      <c r="F432" s="78" t="n">
        <f aca="false">($F431+$D432+$E432)*(1+Input!$G$43/(100*12))</f>
        <v>0</v>
      </c>
    </row>
    <row r="433" customFormat="false" ht="12.8" hidden="false" customHeight="false" outlineLevel="0" collapsed="false">
      <c r="A433" s="76" t="n">
        <v>429</v>
      </c>
      <c r="B433" s="77" t="n">
        <f aca="false">EOMONTH(Input!$C$7,A433)</f>
        <v>55974</v>
      </c>
      <c r="D433" s="78" t="n">
        <f aca="false">IF(AND($B433&lt;Input!$C$31,$B433&lt;Input!$G$31),Input!$G$44,0)</f>
        <v>0</v>
      </c>
      <c r="E433" s="78" t="n">
        <f aca="true">IF(AND($B433&gt;Input!$G$31,$B433&lt;Input!$G$25),PMT(Input!$G$43/(100*12),(OFFSET($A$4,MATCH(Input!$G$25,$B$4:$B$1004,1),0,1,1)-OFFSET($A$4,MATCH(Input!$G$31,$B$4:$B$620,1),0,1,1)),$H$4,0,1),0)</f>
        <v>-0</v>
      </c>
      <c r="F433" s="78" t="n">
        <f aca="false">($F432+$D433+$E433)*(1+Input!$G$43/(100*12))</f>
        <v>0</v>
      </c>
    </row>
    <row r="434" customFormat="false" ht="12.8" hidden="false" customHeight="false" outlineLevel="0" collapsed="false">
      <c r="A434" s="76" t="n">
        <v>430</v>
      </c>
      <c r="B434" s="77" t="n">
        <f aca="false">EOMONTH(Input!$C$7,A434)</f>
        <v>56004</v>
      </c>
      <c r="D434" s="78" t="n">
        <f aca="false">IF(AND($B434&lt;Input!$C$31,$B434&lt;Input!$G$31),Input!$G$44,0)</f>
        <v>0</v>
      </c>
      <c r="E434" s="78" t="n">
        <f aca="true">IF(AND($B434&gt;Input!$G$31,$B434&lt;Input!$G$25),PMT(Input!$G$43/(100*12),(OFFSET($A$4,MATCH(Input!$G$25,$B$4:$B$1004,1),0,1,1)-OFFSET($A$4,MATCH(Input!$G$31,$B$4:$B$620,1),0,1,1)),$H$4,0,1),0)</f>
        <v>-0</v>
      </c>
      <c r="F434" s="78" t="n">
        <f aca="false">($F433+$D434+$E434)*(1+Input!$G$43/(100*12))</f>
        <v>0</v>
      </c>
    </row>
    <row r="435" customFormat="false" ht="12.8" hidden="false" customHeight="false" outlineLevel="0" collapsed="false">
      <c r="A435" s="76" t="n">
        <v>431</v>
      </c>
      <c r="B435" s="77" t="n">
        <f aca="false">EOMONTH(Input!$C$7,A435)</f>
        <v>56035</v>
      </c>
      <c r="D435" s="78" t="n">
        <f aca="false">IF(AND($B435&lt;Input!$C$31,$B435&lt;Input!$G$31),Input!$G$44,0)</f>
        <v>0</v>
      </c>
      <c r="E435" s="78" t="n">
        <f aca="true">IF(AND($B435&gt;Input!$G$31,$B435&lt;Input!$G$25),PMT(Input!$G$43/(100*12),(OFFSET($A$4,MATCH(Input!$G$25,$B$4:$B$1004,1),0,1,1)-OFFSET($A$4,MATCH(Input!$G$31,$B$4:$B$620,1),0,1,1)),$H$4,0,1),0)</f>
        <v>-0</v>
      </c>
      <c r="F435" s="78" t="n">
        <f aca="false">($F434+$D435+$E435)*(1+Input!$G$43/(100*12))</f>
        <v>0</v>
      </c>
    </row>
    <row r="436" customFormat="false" ht="12.8" hidden="false" customHeight="false" outlineLevel="0" collapsed="false">
      <c r="A436" s="76" t="n">
        <v>432</v>
      </c>
      <c r="B436" s="77" t="n">
        <f aca="false">EOMONTH(Input!$C$7,A436)</f>
        <v>56065</v>
      </c>
      <c r="D436" s="78" t="n">
        <f aca="false">IF(AND($B436&lt;Input!$C$31,$B436&lt;Input!$G$31),Input!$G$44,0)</f>
        <v>0</v>
      </c>
      <c r="E436" s="78" t="n">
        <f aca="true">IF(AND($B436&gt;Input!$G$31,$B436&lt;Input!$G$25),PMT(Input!$G$43/(100*12),(OFFSET($A$4,MATCH(Input!$G$25,$B$4:$B$1004,1),0,1,1)-OFFSET($A$4,MATCH(Input!$G$31,$B$4:$B$620,1),0,1,1)),$H$4,0,1),0)</f>
        <v>-0</v>
      </c>
      <c r="F436" s="78" t="n">
        <f aca="false">($F435+$D436+$E436)*(1+Input!$G$43/(100*12))</f>
        <v>0</v>
      </c>
    </row>
    <row r="437" customFormat="false" ht="12.8" hidden="false" customHeight="false" outlineLevel="0" collapsed="false">
      <c r="A437" s="76" t="n">
        <v>433</v>
      </c>
      <c r="B437" s="77" t="n">
        <f aca="false">EOMONTH(Input!$C$7,A437)</f>
        <v>56096</v>
      </c>
      <c r="D437" s="78" t="n">
        <f aca="false">IF(AND($B437&lt;Input!$C$31,$B437&lt;Input!$G$31),Input!$G$44,0)</f>
        <v>0</v>
      </c>
      <c r="E437" s="78" t="n">
        <f aca="true">IF(AND($B437&gt;Input!$G$31,$B437&lt;Input!$G$25),PMT(Input!$G$43/(100*12),(OFFSET($A$4,MATCH(Input!$G$25,$B$4:$B$1004,1),0,1,1)-OFFSET($A$4,MATCH(Input!$G$31,$B$4:$B$620,1),0,1,1)),$H$4,0,1),0)</f>
        <v>-0</v>
      </c>
      <c r="F437" s="78" t="n">
        <f aca="false">($F436+$D437+$E437)*(1+Input!$G$43/(100*12))</f>
        <v>0</v>
      </c>
    </row>
    <row r="438" customFormat="false" ht="12.8" hidden="false" customHeight="false" outlineLevel="0" collapsed="false">
      <c r="A438" s="76" t="n">
        <v>434</v>
      </c>
      <c r="B438" s="77" t="n">
        <f aca="false">EOMONTH(Input!$C$7,A438)</f>
        <v>56127</v>
      </c>
      <c r="D438" s="78" t="n">
        <f aca="false">IF(AND($B438&lt;Input!$C$31,$B438&lt;Input!$G$31),Input!$G$44,0)</f>
        <v>0</v>
      </c>
      <c r="E438" s="78" t="n">
        <f aca="true">IF(AND($B438&gt;Input!$G$31,$B438&lt;Input!$G$25),PMT(Input!$G$43/(100*12),(OFFSET($A$4,MATCH(Input!$G$25,$B$4:$B$1004,1),0,1,1)-OFFSET($A$4,MATCH(Input!$G$31,$B$4:$B$620,1),0,1,1)),$H$4,0,1),0)</f>
        <v>-0</v>
      </c>
      <c r="F438" s="78" t="n">
        <f aca="false">($F437+$D438+$E438)*(1+Input!$G$43/(100*12))</f>
        <v>0</v>
      </c>
    </row>
    <row r="439" customFormat="false" ht="12.8" hidden="false" customHeight="false" outlineLevel="0" collapsed="false">
      <c r="A439" s="76" t="n">
        <v>435</v>
      </c>
      <c r="B439" s="77" t="n">
        <f aca="false">EOMONTH(Input!$C$7,A439)</f>
        <v>56157</v>
      </c>
      <c r="D439" s="78" t="n">
        <f aca="false">IF(AND($B439&lt;Input!$C$31,$B439&lt;Input!$G$31),Input!$G$44,0)</f>
        <v>0</v>
      </c>
      <c r="E439" s="78" t="n">
        <f aca="true">IF(AND($B439&gt;Input!$G$31,$B439&lt;Input!$G$25),PMT(Input!$G$43/(100*12),(OFFSET($A$4,MATCH(Input!$G$25,$B$4:$B$1004,1),0,1,1)-OFFSET($A$4,MATCH(Input!$G$31,$B$4:$B$620,1),0,1,1)),$H$4,0,1),0)</f>
        <v>-0</v>
      </c>
      <c r="F439" s="78" t="n">
        <f aca="false">($F438+$D439+$E439)*(1+Input!$G$43/(100*12))</f>
        <v>0</v>
      </c>
    </row>
    <row r="440" customFormat="false" ht="12.8" hidden="false" customHeight="false" outlineLevel="0" collapsed="false">
      <c r="A440" s="76" t="n">
        <v>436</v>
      </c>
      <c r="B440" s="77" t="n">
        <f aca="false">EOMONTH(Input!$C$7,A440)</f>
        <v>56188</v>
      </c>
      <c r="D440" s="78" t="n">
        <f aca="false">IF(AND($B440&lt;Input!$C$31,$B440&lt;Input!$G$31),Input!$G$44,0)</f>
        <v>0</v>
      </c>
      <c r="E440" s="78" t="n">
        <f aca="true">IF(AND($B440&gt;Input!$G$31,$B440&lt;Input!$G$25),PMT(Input!$G$43/(100*12),(OFFSET($A$4,MATCH(Input!$G$25,$B$4:$B$1004,1),0,1,1)-OFFSET($A$4,MATCH(Input!$G$31,$B$4:$B$620,1),0,1,1)),$H$4,0,1),0)</f>
        <v>-0</v>
      </c>
      <c r="F440" s="78" t="n">
        <f aca="false">($F439+$D440+$E440)*(1+Input!$G$43/(100*12))</f>
        <v>0</v>
      </c>
    </row>
    <row r="441" customFormat="false" ht="12.8" hidden="false" customHeight="false" outlineLevel="0" collapsed="false">
      <c r="A441" s="76" t="n">
        <v>437</v>
      </c>
      <c r="B441" s="77" t="n">
        <f aca="false">EOMONTH(Input!$C$7,A441)</f>
        <v>56218</v>
      </c>
      <c r="D441" s="78" t="n">
        <f aca="false">IF(AND($B441&lt;Input!$C$31,$B441&lt;Input!$G$31),Input!$G$44,0)</f>
        <v>0</v>
      </c>
      <c r="E441" s="78" t="n">
        <f aca="true">IF(AND($B441&gt;Input!$G$31,$B441&lt;Input!$G$25),PMT(Input!$G$43/(100*12),(OFFSET($A$4,MATCH(Input!$G$25,$B$4:$B$1004,1),0,1,1)-OFFSET($A$4,MATCH(Input!$G$31,$B$4:$B$620,1),0,1,1)),$H$4,0,1),0)</f>
        <v>-0</v>
      </c>
      <c r="F441" s="78" t="n">
        <f aca="false">($F440+$D441+$E441)*(1+Input!$G$43/(100*12))</f>
        <v>0</v>
      </c>
    </row>
    <row r="442" customFormat="false" ht="12.8" hidden="false" customHeight="false" outlineLevel="0" collapsed="false">
      <c r="A442" s="76" t="n">
        <v>438</v>
      </c>
      <c r="B442" s="77" t="n">
        <f aca="false">EOMONTH(Input!$C$7,A442)</f>
        <v>56249</v>
      </c>
      <c r="D442" s="78" t="n">
        <f aca="false">IF(AND($B442&lt;Input!$C$31,$B442&lt;Input!$G$31),Input!$G$44,0)</f>
        <v>0</v>
      </c>
      <c r="E442" s="78" t="n">
        <f aca="true">IF(AND($B442&gt;Input!$G$31,$B442&lt;Input!$G$25),PMT(Input!$G$43/(100*12),(OFFSET($A$4,MATCH(Input!$G$25,$B$4:$B$1004,1),0,1,1)-OFFSET($A$4,MATCH(Input!$G$31,$B$4:$B$620,1),0,1,1)),$H$4,0,1),0)</f>
        <v>-0</v>
      </c>
      <c r="F442" s="78" t="n">
        <f aca="false">($F441+$D442+$E442)*(1+Input!$G$43/(100*12))</f>
        <v>0</v>
      </c>
    </row>
    <row r="443" customFormat="false" ht="12.8" hidden="false" customHeight="false" outlineLevel="0" collapsed="false">
      <c r="A443" s="76" t="n">
        <v>439</v>
      </c>
      <c r="B443" s="77" t="n">
        <f aca="false">EOMONTH(Input!$C$7,A443)</f>
        <v>56280</v>
      </c>
      <c r="D443" s="78" t="n">
        <f aca="false">IF(AND($B443&lt;Input!$C$31,$B443&lt;Input!$G$31),Input!$G$44,0)</f>
        <v>0</v>
      </c>
      <c r="E443" s="78" t="n">
        <f aca="true">IF(AND($B443&gt;Input!$G$31,$B443&lt;Input!$G$25),PMT(Input!$G$43/(100*12),(OFFSET($A$4,MATCH(Input!$G$25,$B$4:$B$1004,1),0,1,1)-OFFSET($A$4,MATCH(Input!$G$31,$B$4:$B$620,1),0,1,1)),$H$4,0,1),0)</f>
        <v>-0</v>
      </c>
      <c r="F443" s="78" t="n">
        <f aca="false">($F442+$D443+$E443)*(1+Input!$G$43/(100*12))</f>
        <v>0</v>
      </c>
    </row>
    <row r="444" customFormat="false" ht="12.8" hidden="false" customHeight="false" outlineLevel="0" collapsed="false">
      <c r="A444" s="76" t="n">
        <v>440</v>
      </c>
      <c r="B444" s="77" t="n">
        <f aca="false">EOMONTH(Input!$C$7,A444)</f>
        <v>56308</v>
      </c>
      <c r="D444" s="78" t="n">
        <f aca="false">IF(AND($B444&lt;Input!$C$31,$B444&lt;Input!$G$31),Input!$G$44,0)</f>
        <v>0</v>
      </c>
      <c r="E444" s="78" t="n">
        <f aca="true">IF(AND($B444&gt;Input!$G$31,$B444&lt;Input!$G$25),PMT(Input!$G$43/(100*12),(OFFSET($A$4,MATCH(Input!$G$25,$B$4:$B$1004,1),0,1,1)-OFFSET($A$4,MATCH(Input!$G$31,$B$4:$B$620,1),0,1,1)),$H$4,0,1),0)</f>
        <v>-0</v>
      </c>
      <c r="F444" s="78" t="n">
        <f aca="false">($F443+$D444+$E444)*(1+Input!$G$43/(100*12))</f>
        <v>0</v>
      </c>
    </row>
    <row r="445" customFormat="false" ht="12.8" hidden="false" customHeight="false" outlineLevel="0" collapsed="false">
      <c r="A445" s="76" t="n">
        <v>441</v>
      </c>
      <c r="B445" s="77" t="n">
        <f aca="false">EOMONTH(Input!$C$7,A445)</f>
        <v>56339</v>
      </c>
      <c r="D445" s="78" t="n">
        <f aca="false">IF(AND($B445&lt;Input!$C$31,$B445&lt;Input!$G$31),Input!$G$44,0)</f>
        <v>0</v>
      </c>
      <c r="E445" s="78" t="n">
        <f aca="true">IF(AND($B445&gt;Input!$G$31,$B445&lt;Input!$G$25),PMT(Input!$G$43/(100*12),(OFFSET($A$4,MATCH(Input!$G$25,$B$4:$B$1004,1),0,1,1)-OFFSET($A$4,MATCH(Input!$G$31,$B$4:$B$620,1),0,1,1)),$H$4,0,1),0)</f>
        <v>-0</v>
      </c>
      <c r="F445" s="78" t="n">
        <f aca="false">($F444+$D445+$E445)*(1+Input!$G$43/(100*12))</f>
        <v>0</v>
      </c>
    </row>
    <row r="446" customFormat="false" ht="12.8" hidden="false" customHeight="false" outlineLevel="0" collapsed="false">
      <c r="A446" s="76" t="n">
        <v>442</v>
      </c>
      <c r="B446" s="77" t="n">
        <f aca="false">EOMONTH(Input!$C$7,A446)</f>
        <v>56369</v>
      </c>
      <c r="D446" s="78" t="n">
        <f aca="false">IF(AND($B446&lt;Input!$C$31,$B446&lt;Input!$G$31),Input!$G$44,0)</f>
        <v>0</v>
      </c>
      <c r="E446" s="78" t="n">
        <f aca="true">IF(AND($B446&gt;Input!$G$31,$B446&lt;Input!$G$25),PMT(Input!$G$43/(100*12),(OFFSET($A$4,MATCH(Input!$G$25,$B$4:$B$1004,1),0,1,1)-OFFSET($A$4,MATCH(Input!$G$31,$B$4:$B$620,1),0,1,1)),$H$4,0,1),0)</f>
        <v>-0</v>
      </c>
      <c r="F446" s="78" t="n">
        <f aca="false">($F445+$D446+$E446)*(1+Input!$G$43/(100*12))</f>
        <v>0</v>
      </c>
    </row>
    <row r="447" customFormat="false" ht="12.8" hidden="false" customHeight="false" outlineLevel="0" collapsed="false">
      <c r="A447" s="76" t="n">
        <v>443</v>
      </c>
      <c r="B447" s="77" t="n">
        <f aca="false">EOMONTH(Input!$C$7,A447)</f>
        <v>56400</v>
      </c>
      <c r="D447" s="78" t="n">
        <f aca="false">IF(AND($B447&lt;Input!$C$31,$B447&lt;Input!$G$31),Input!$G$44,0)</f>
        <v>0</v>
      </c>
      <c r="E447" s="78" t="n">
        <f aca="true">IF(AND($B447&gt;Input!$G$31,$B447&lt;Input!$G$25),PMT(Input!$G$43/(100*12),(OFFSET($A$4,MATCH(Input!$G$25,$B$4:$B$1004,1),0,1,1)-OFFSET($A$4,MATCH(Input!$G$31,$B$4:$B$620,1),0,1,1)),$H$4,0,1),0)</f>
        <v>-0</v>
      </c>
      <c r="F447" s="78" t="n">
        <f aca="false">($F446+$D447+$E447)*(1+Input!$G$43/(100*12))</f>
        <v>0</v>
      </c>
    </row>
    <row r="448" customFormat="false" ht="12.8" hidden="false" customHeight="false" outlineLevel="0" collapsed="false">
      <c r="A448" s="76" t="n">
        <v>444</v>
      </c>
      <c r="B448" s="77" t="n">
        <f aca="false">EOMONTH(Input!$C$7,A448)</f>
        <v>56430</v>
      </c>
      <c r="D448" s="78" t="n">
        <f aca="false">IF(AND($B448&lt;Input!$C$31,$B448&lt;Input!$G$31),Input!$G$44,0)</f>
        <v>0</v>
      </c>
      <c r="E448" s="78" t="n">
        <f aca="true">IF(AND($B448&gt;Input!$G$31,$B448&lt;Input!$G$25),PMT(Input!$G$43/(100*12),(OFFSET($A$4,MATCH(Input!$G$25,$B$4:$B$1004,1),0,1,1)-OFFSET($A$4,MATCH(Input!$G$31,$B$4:$B$620,1),0,1,1)),$H$4,0,1),0)</f>
        <v>-0</v>
      </c>
      <c r="F448" s="78" t="n">
        <f aca="false">($F447+$D448+$E448)*(1+Input!$G$43/(100*12))</f>
        <v>0</v>
      </c>
    </row>
    <row r="449" customFormat="false" ht="12.8" hidden="false" customHeight="false" outlineLevel="0" collapsed="false">
      <c r="A449" s="76" t="n">
        <v>445</v>
      </c>
      <c r="B449" s="77" t="n">
        <f aca="false">EOMONTH(Input!$C$7,A449)</f>
        <v>56461</v>
      </c>
      <c r="D449" s="78" t="n">
        <f aca="false">IF(AND($B449&lt;Input!$C$31,$B449&lt;Input!$G$31),Input!$G$44,0)</f>
        <v>0</v>
      </c>
      <c r="E449" s="78" t="n">
        <f aca="true">IF(AND($B449&gt;Input!$G$31,$B449&lt;Input!$G$25),PMT(Input!$G$43/(100*12),(OFFSET($A$4,MATCH(Input!$G$25,$B$4:$B$1004,1),0,1,1)-OFFSET($A$4,MATCH(Input!$G$31,$B$4:$B$620,1),0,1,1)),$H$4,0,1),0)</f>
        <v>-0</v>
      </c>
      <c r="F449" s="78" t="n">
        <f aca="false">($F448+$D449+$E449)*(1+Input!$G$43/(100*12))</f>
        <v>0</v>
      </c>
    </row>
    <row r="450" customFormat="false" ht="12.8" hidden="false" customHeight="false" outlineLevel="0" collapsed="false">
      <c r="A450" s="76" t="n">
        <v>446</v>
      </c>
      <c r="B450" s="77" t="n">
        <f aca="false">EOMONTH(Input!$C$7,A450)</f>
        <v>56492</v>
      </c>
      <c r="D450" s="78" t="n">
        <f aca="false">IF(AND($B450&lt;Input!$C$31,$B450&lt;Input!$G$31),Input!$G$44,0)</f>
        <v>0</v>
      </c>
      <c r="E450" s="78" t="n">
        <f aca="true">IF(AND($B450&gt;Input!$G$31,$B450&lt;Input!$G$25),PMT(Input!$G$43/(100*12),(OFFSET($A$4,MATCH(Input!$G$25,$B$4:$B$1004,1),0,1,1)-OFFSET($A$4,MATCH(Input!$G$31,$B$4:$B$620,1),0,1,1)),$H$4,0,1),0)</f>
        <v>-0</v>
      </c>
      <c r="F450" s="78" t="n">
        <f aca="false">($F449+$D450+$E450)*(1+Input!$G$43/(100*12))</f>
        <v>0</v>
      </c>
    </row>
    <row r="451" customFormat="false" ht="12.8" hidden="false" customHeight="false" outlineLevel="0" collapsed="false">
      <c r="A451" s="76" t="n">
        <v>447</v>
      </c>
      <c r="B451" s="77" t="n">
        <f aca="false">EOMONTH(Input!$C$7,A451)</f>
        <v>56522</v>
      </c>
      <c r="D451" s="78" t="n">
        <f aca="false">IF(AND($B451&lt;Input!$C$31,$B451&lt;Input!$G$31),Input!$G$44,0)</f>
        <v>0</v>
      </c>
      <c r="E451" s="78" t="n">
        <f aca="true">IF(AND($B451&gt;Input!$G$31,$B451&lt;Input!$G$25),PMT(Input!$G$43/(100*12),(OFFSET($A$4,MATCH(Input!$G$25,$B$4:$B$1004,1),0,1,1)-OFFSET($A$4,MATCH(Input!$G$31,$B$4:$B$620,1),0,1,1)),$H$4,0,1),0)</f>
        <v>-0</v>
      </c>
      <c r="F451" s="78" t="n">
        <f aca="false">($F450+$D451+$E451)*(1+Input!$G$43/(100*12))</f>
        <v>0</v>
      </c>
    </row>
    <row r="452" customFormat="false" ht="12.8" hidden="false" customHeight="false" outlineLevel="0" collapsed="false">
      <c r="A452" s="76" t="n">
        <v>448</v>
      </c>
      <c r="B452" s="77" t="n">
        <f aca="false">EOMONTH(Input!$C$7,A452)</f>
        <v>56553</v>
      </c>
      <c r="D452" s="78" t="n">
        <f aca="false">IF(AND($B452&lt;Input!$C$31,$B452&lt;Input!$G$31),Input!$G$44,0)</f>
        <v>0</v>
      </c>
      <c r="E452" s="78" t="n">
        <f aca="true">IF(AND($B452&gt;Input!$G$31,$B452&lt;Input!$G$25),PMT(Input!$G$43/(100*12),(OFFSET($A$4,MATCH(Input!$G$25,$B$4:$B$1004,1),0,1,1)-OFFSET($A$4,MATCH(Input!$G$31,$B$4:$B$620,1),0,1,1)),$H$4,0,1),0)</f>
        <v>-0</v>
      </c>
      <c r="F452" s="78" t="n">
        <f aca="false">($F451+$D452+$E452)*(1+Input!$G$43/(100*12))</f>
        <v>0</v>
      </c>
    </row>
    <row r="453" customFormat="false" ht="12.8" hidden="false" customHeight="false" outlineLevel="0" collapsed="false">
      <c r="A453" s="76" t="n">
        <v>449</v>
      </c>
      <c r="B453" s="77" t="n">
        <f aca="false">EOMONTH(Input!$C$7,A453)</f>
        <v>56583</v>
      </c>
      <c r="D453" s="78" t="n">
        <f aca="false">IF(AND($B453&lt;Input!$C$31,$B453&lt;Input!$G$31),Input!$G$44,0)</f>
        <v>0</v>
      </c>
      <c r="E453" s="78" t="n">
        <f aca="true">IF(AND($B453&gt;Input!$G$31,$B453&lt;Input!$G$25),PMT(Input!$G$43/(100*12),(OFFSET($A$4,MATCH(Input!$G$25,$B$4:$B$1004,1),0,1,1)-OFFSET($A$4,MATCH(Input!$G$31,$B$4:$B$620,1),0,1,1)),$H$4,0,1),0)</f>
        <v>-0</v>
      </c>
      <c r="F453" s="78" t="n">
        <f aca="false">($F452+$D453+$E453)*(1+Input!$G$43/(100*12))</f>
        <v>0</v>
      </c>
    </row>
    <row r="454" customFormat="false" ht="12.8" hidden="false" customHeight="false" outlineLevel="0" collapsed="false">
      <c r="A454" s="76" t="n">
        <v>450</v>
      </c>
      <c r="B454" s="77" t="n">
        <f aca="false">EOMONTH(Input!$C$7,A454)</f>
        <v>56614</v>
      </c>
      <c r="D454" s="78" t="n">
        <f aca="false">IF(AND($B454&lt;Input!$C$31,$B454&lt;Input!$G$31),Input!$G$44,0)</f>
        <v>0</v>
      </c>
      <c r="E454" s="78" t="n">
        <f aca="true">IF(AND($B454&gt;Input!$G$31,$B454&lt;Input!$G$25),PMT(Input!$G$43/(100*12),(OFFSET($A$4,MATCH(Input!$G$25,$B$4:$B$1004,1),0,1,1)-OFFSET($A$4,MATCH(Input!$G$31,$B$4:$B$620,1),0,1,1)),$H$4,0,1),0)</f>
        <v>-0</v>
      </c>
      <c r="F454" s="78" t="n">
        <f aca="false">($F453+$D454+$E454)*(1+Input!$G$43/(100*12))</f>
        <v>0</v>
      </c>
    </row>
    <row r="455" customFormat="false" ht="12.8" hidden="false" customHeight="false" outlineLevel="0" collapsed="false">
      <c r="A455" s="76" t="n">
        <v>451</v>
      </c>
      <c r="B455" s="77" t="n">
        <f aca="false">EOMONTH(Input!$C$7,A455)</f>
        <v>56645</v>
      </c>
      <c r="D455" s="78" t="n">
        <f aca="false">IF(AND($B455&lt;Input!$C$31,$B455&lt;Input!$G$31),Input!$G$44,0)</f>
        <v>0</v>
      </c>
      <c r="E455" s="78" t="n">
        <f aca="true">IF(AND($B455&gt;Input!$G$31,$B455&lt;Input!$G$25),PMT(Input!$G$43/(100*12),(OFFSET($A$4,MATCH(Input!$G$25,$B$4:$B$1004,1),0,1,1)-OFFSET($A$4,MATCH(Input!$G$31,$B$4:$B$620,1),0,1,1)),$H$4,0,1),0)</f>
        <v>-0</v>
      </c>
      <c r="F455" s="78" t="n">
        <f aca="false">($F454+$D455+$E455)*(1+Input!$G$43/(100*12))</f>
        <v>0</v>
      </c>
    </row>
    <row r="456" customFormat="false" ht="12.8" hidden="false" customHeight="false" outlineLevel="0" collapsed="false">
      <c r="A456" s="76" t="n">
        <v>452</v>
      </c>
      <c r="B456" s="77" t="n">
        <f aca="false">EOMONTH(Input!$C$7,A456)</f>
        <v>56673</v>
      </c>
      <c r="D456" s="78" t="n">
        <f aca="false">IF(AND($B456&lt;Input!$C$31,$B456&lt;Input!$G$31),Input!$G$44,0)</f>
        <v>0</v>
      </c>
      <c r="E456" s="78" t="n">
        <f aca="true">IF(AND($B456&gt;Input!$G$31,$B456&lt;Input!$G$25),PMT(Input!$G$43/(100*12),(OFFSET($A$4,MATCH(Input!$G$25,$B$4:$B$1004,1),0,1,1)-OFFSET($A$4,MATCH(Input!$G$31,$B$4:$B$620,1),0,1,1)),$H$4,0,1),0)</f>
        <v>-0</v>
      </c>
      <c r="F456" s="78" t="n">
        <f aca="false">($F455+$D456+$E456)*(1+Input!$G$43/(100*12))</f>
        <v>0</v>
      </c>
    </row>
    <row r="457" customFormat="false" ht="12.8" hidden="false" customHeight="false" outlineLevel="0" collapsed="false">
      <c r="A457" s="76" t="n">
        <v>453</v>
      </c>
      <c r="B457" s="77" t="n">
        <f aca="false">EOMONTH(Input!$C$7,A457)</f>
        <v>56704</v>
      </c>
      <c r="D457" s="78" t="n">
        <f aca="false">IF(AND($B457&lt;Input!$C$31,$B457&lt;Input!$G$31),Input!$G$44,0)</f>
        <v>0</v>
      </c>
      <c r="E457" s="78" t="n">
        <f aca="true">IF(AND($B457&gt;Input!$G$31,$B457&lt;Input!$G$25),PMT(Input!$G$43/(100*12),(OFFSET($A$4,MATCH(Input!$G$25,$B$4:$B$1004,1),0,1,1)-OFFSET($A$4,MATCH(Input!$G$31,$B$4:$B$620,1),0,1,1)),$H$4,0,1),0)</f>
        <v>-0</v>
      </c>
      <c r="F457" s="78" t="n">
        <f aca="false">($F456+$D457+$E457)*(1+Input!$G$43/(100*12))</f>
        <v>0</v>
      </c>
    </row>
    <row r="458" customFormat="false" ht="12.8" hidden="false" customHeight="false" outlineLevel="0" collapsed="false">
      <c r="A458" s="76" t="n">
        <v>454</v>
      </c>
      <c r="B458" s="77" t="n">
        <f aca="false">EOMONTH(Input!$C$7,A458)</f>
        <v>56734</v>
      </c>
      <c r="D458" s="78" t="n">
        <f aca="false">IF(AND($B458&lt;Input!$C$31,$B458&lt;Input!$G$31),Input!$G$44,0)</f>
        <v>0</v>
      </c>
      <c r="E458" s="78" t="n">
        <f aca="true">IF(AND($B458&gt;Input!$G$31,$B458&lt;Input!$G$25),PMT(Input!$G$43/(100*12),(OFFSET($A$4,MATCH(Input!$G$25,$B$4:$B$1004,1),0,1,1)-OFFSET($A$4,MATCH(Input!$G$31,$B$4:$B$620,1),0,1,1)),$H$4,0,1),0)</f>
        <v>-0</v>
      </c>
      <c r="F458" s="78" t="n">
        <f aca="false">($F457+$D458+$E458)*(1+Input!$G$43/(100*12))</f>
        <v>0</v>
      </c>
    </row>
    <row r="459" customFormat="false" ht="12.8" hidden="false" customHeight="false" outlineLevel="0" collapsed="false">
      <c r="A459" s="76" t="n">
        <v>455</v>
      </c>
      <c r="B459" s="77" t="n">
        <f aca="false">EOMONTH(Input!$C$7,A459)</f>
        <v>56765</v>
      </c>
      <c r="D459" s="78" t="n">
        <f aca="false">IF(AND($B459&lt;Input!$C$31,$B459&lt;Input!$G$31),Input!$G$44,0)</f>
        <v>0</v>
      </c>
      <c r="E459" s="78" t="n">
        <f aca="true">IF(AND($B459&gt;Input!$G$31,$B459&lt;Input!$G$25),PMT(Input!$G$43/(100*12),(OFFSET($A$4,MATCH(Input!$G$25,$B$4:$B$1004,1),0,1,1)-OFFSET($A$4,MATCH(Input!$G$31,$B$4:$B$620,1),0,1,1)),$H$4,0,1),0)</f>
        <v>-0</v>
      </c>
      <c r="F459" s="78" t="n">
        <f aca="false">($F458+$D459+$E459)*(1+Input!$G$43/(100*12))</f>
        <v>0</v>
      </c>
    </row>
    <row r="460" customFormat="false" ht="12.8" hidden="false" customHeight="false" outlineLevel="0" collapsed="false">
      <c r="A460" s="76" t="n">
        <v>456</v>
      </c>
      <c r="B460" s="77" t="n">
        <f aca="false">EOMONTH(Input!$C$7,A460)</f>
        <v>56795</v>
      </c>
      <c r="D460" s="78" t="n">
        <f aca="false">IF(AND($B460&lt;Input!$C$31,$B460&lt;Input!$G$31),Input!$G$44,0)</f>
        <v>0</v>
      </c>
      <c r="E460" s="78" t="n">
        <f aca="true">IF(AND($B460&gt;Input!$G$31,$B460&lt;Input!$G$25),PMT(Input!$G$43/(100*12),(OFFSET($A$4,MATCH(Input!$G$25,$B$4:$B$1004,1),0,1,1)-OFFSET($A$4,MATCH(Input!$G$31,$B$4:$B$620,1),0,1,1)),$H$4,0,1),0)</f>
        <v>-0</v>
      </c>
      <c r="F460" s="78" t="n">
        <f aca="false">($F459+$D460+$E460)*(1+Input!$G$43/(100*12))</f>
        <v>0</v>
      </c>
    </row>
    <row r="461" customFormat="false" ht="12.8" hidden="false" customHeight="false" outlineLevel="0" collapsed="false">
      <c r="A461" s="76" t="n">
        <v>457</v>
      </c>
      <c r="B461" s="77" t="n">
        <f aca="false">EOMONTH(Input!$C$7,A461)</f>
        <v>56826</v>
      </c>
      <c r="D461" s="78" t="n">
        <f aca="false">IF(AND($B461&lt;Input!$C$31,$B461&lt;Input!$G$31),Input!$G$44,0)</f>
        <v>0</v>
      </c>
      <c r="E461" s="78" t="n">
        <f aca="true">IF(AND($B461&gt;Input!$G$31,$B461&lt;Input!$G$25),PMT(Input!$G$43/(100*12),(OFFSET($A$4,MATCH(Input!$G$25,$B$4:$B$1004,1),0,1,1)-OFFSET($A$4,MATCH(Input!$G$31,$B$4:$B$620,1),0,1,1)),$H$4,0,1),0)</f>
        <v>-0</v>
      </c>
      <c r="F461" s="78" t="n">
        <f aca="false">($F460+$D461+$E461)*(1+Input!$G$43/(100*12))</f>
        <v>0</v>
      </c>
    </row>
    <row r="462" customFormat="false" ht="12.8" hidden="false" customHeight="false" outlineLevel="0" collapsed="false">
      <c r="A462" s="76" t="n">
        <v>458</v>
      </c>
      <c r="B462" s="77" t="n">
        <f aca="false">EOMONTH(Input!$C$7,A462)</f>
        <v>56857</v>
      </c>
      <c r="D462" s="78" t="n">
        <f aca="false">IF(AND($B462&lt;Input!$C$31,$B462&lt;Input!$G$31),Input!$G$44,0)</f>
        <v>0</v>
      </c>
      <c r="E462" s="78" t="n">
        <f aca="true">IF(AND($B462&gt;Input!$G$31,$B462&lt;Input!$G$25),PMT(Input!$G$43/(100*12),(OFFSET($A$4,MATCH(Input!$G$25,$B$4:$B$1004,1),0,1,1)-OFFSET($A$4,MATCH(Input!$G$31,$B$4:$B$620,1),0,1,1)),$H$4,0,1),0)</f>
        <v>-0</v>
      </c>
      <c r="F462" s="78" t="n">
        <f aca="false">($F461+$D462+$E462)*(1+Input!$G$43/(100*12))</f>
        <v>0</v>
      </c>
    </row>
    <row r="463" customFormat="false" ht="12.8" hidden="false" customHeight="false" outlineLevel="0" collapsed="false">
      <c r="A463" s="76" t="n">
        <v>459</v>
      </c>
      <c r="B463" s="77" t="n">
        <f aca="false">EOMONTH(Input!$C$7,A463)</f>
        <v>56887</v>
      </c>
      <c r="D463" s="78" t="n">
        <f aca="false">IF(AND($B463&lt;Input!$C$31,$B463&lt;Input!$G$31),Input!$G$44,0)</f>
        <v>0</v>
      </c>
      <c r="E463" s="78" t="n">
        <f aca="true">IF(AND($B463&gt;Input!$G$31,$B463&lt;Input!$G$25),PMT(Input!$G$43/(100*12),(OFFSET($A$4,MATCH(Input!$G$25,$B$4:$B$1004,1),0,1,1)-OFFSET($A$4,MATCH(Input!$G$31,$B$4:$B$620,1),0,1,1)),$H$4,0,1),0)</f>
        <v>-0</v>
      </c>
      <c r="F463" s="78" t="n">
        <f aca="false">($F462+$D463+$E463)*(1+Input!$G$43/(100*12))</f>
        <v>0</v>
      </c>
    </row>
    <row r="464" customFormat="false" ht="12.8" hidden="false" customHeight="false" outlineLevel="0" collapsed="false">
      <c r="A464" s="76" t="n">
        <v>460</v>
      </c>
      <c r="B464" s="77" t="n">
        <f aca="false">EOMONTH(Input!$C$7,A464)</f>
        <v>56918</v>
      </c>
      <c r="D464" s="78" t="n">
        <f aca="false">IF(AND($B464&lt;Input!$C$31,$B464&lt;Input!$G$31),Input!$G$44,0)</f>
        <v>0</v>
      </c>
      <c r="E464" s="78" t="n">
        <f aca="true">IF(AND($B464&gt;Input!$G$31,$B464&lt;Input!$G$25),PMT(Input!$G$43/(100*12),(OFFSET($A$4,MATCH(Input!$G$25,$B$4:$B$1004,1),0,1,1)-OFFSET($A$4,MATCH(Input!$G$31,$B$4:$B$620,1),0,1,1)),$H$4,0,1),0)</f>
        <v>-0</v>
      </c>
      <c r="F464" s="78" t="n">
        <f aca="false">($F463+$D464+$E464)*(1+Input!$G$43/(100*12))</f>
        <v>0</v>
      </c>
    </row>
    <row r="465" customFormat="false" ht="12.8" hidden="false" customHeight="false" outlineLevel="0" collapsed="false">
      <c r="A465" s="76" t="n">
        <v>461</v>
      </c>
      <c r="B465" s="77" t="n">
        <f aca="false">EOMONTH(Input!$C$7,A465)</f>
        <v>56948</v>
      </c>
      <c r="D465" s="78" t="n">
        <f aca="false">IF(AND($B465&lt;Input!$C$31,$B465&lt;Input!$G$31),Input!$G$44,0)</f>
        <v>0</v>
      </c>
      <c r="E465" s="78" t="n">
        <f aca="true">IF(AND($B465&gt;Input!$G$31,$B465&lt;Input!$G$25),PMT(Input!$G$43/(100*12),(OFFSET($A$4,MATCH(Input!$G$25,$B$4:$B$1004,1),0,1,1)-OFFSET($A$4,MATCH(Input!$G$31,$B$4:$B$620,1),0,1,1)),$H$4,0,1),0)</f>
        <v>-0</v>
      </c>
      <c r="F465" s="78" t="n">
        <f aca="false">($F464+$D465+$E465)*(1+Input!$G$43/(100*12))</f>
        <v>0</v>
      </c>
    </row>
    <row r="466" customFormat="false" ht="12.8" hidden="false" customHeight="false" outlineLevel="0" collapsed="false">
      <c r="A466" s="76" t="n">
        <v>462</v>
      </c>
      <c r="B466" s="77" t="n">
        <f aca="false">EOMONTH(Input!$C$7,A466)</f>
        <v>56979</v>
      </c>
      <c r="D466" s="78" t="n">
        <f aca="false">IF(AND($B466&lt;Input!$C$31,$B466&lt;Input!$G$31),Input!$G$44,0)</f>
        <v>0</v>
      </c>
      <c r="E466" s="78" t="n">
        <f aca="true">IF(AND($B466&gt;Input!$G$31,$B466&lt;Input!$G$25),PMT(Input!$G$43/(100*12),(OFFSET($A$4,MATCH(Input!$G$25,$B$4:$B$1004,1),0,1,1)-OFFSET($A$4,MATCH(Input!$G$31,$B$4:$B$620,1),0,1,1)),$H$4,0,1),0)</f>
        <v>-0</v>
      </c>
      <c r="F466" s="78" t="n">
        <f aca="false">($F465+$D466+$E466)*(1+Input!$G$43/(100*12))</f>
        <v>0</v>
      </c>
    </row>
    <row r="467" customFormat="false" ht="12.8" hidden="false" customHeight="false" outlineLevel="0" collapsed="false">
      <c r="A467" s="76" t="n">
        <v>463</v>
      </c>
      <c r="B467" s="77" t="n">
        <f aca="false">EOMONTH(Input!$C$7,A467)</f>
        <v>57010</v>
      </c>
      <c r="D467" s="78" t="n">
        <f aca="false">IF(AND($B467&lt;Input!$C$31,$B467&lt;Input!$G$31),Input!$G$44,0)</f>
        <v>0</v>
      </c>
      <c r="E467" s="78" t="n">
        <f aca="true">IF(AND($B467&gt;Input!$G$31,$B467&lt;Input!$G$25),PMT(Input!$G$43/(100*12),(OFFSET($A$4,MATCH(Input!$G$25,$B$4:$B$1004,1),0,1,1)-OFFSET($A$4,MATCH(Input!$G$31,$B$4:$B$620,1),0,1,1)),$H$4,0,1),0)</f>
        <v>-0</v>
      </c>
      <c r="F467" s="78" t="n">
        <f aca="false">($F466+$D467+$E467)*(1+Input!$G$43/(100*12))</f>
        <v>0</v>
      </c>
    </row>
    <row r="468" customFormat="false" ht="12.8" hidden="false" customHeight="false" outlineLevel="0" collapsed="false">
      <c r="A468" s="76" t="n">
        <v>464</v>
      </c>
      <c r="B468" s="77" t="n">
        <f aca="false">EOMONTH(Input!$C$7,A468)</f>
        <v>57039</v>
      </c>
      <c r="D468" s="78" t="n">
        <f aca="false">IF(AND($B468&lt;Input!$C$31,$B468&lt;Input!$G$31),Input!$G$44,0)</f>
        <v>0</v>
      </c>
      <c r="E468" s="78" t="n">
        <f aca="true">IF(AND($B468&gt;Input!$G$31,$B468&lt;Input!$G$25),PMT(Input!$G$43/(100*12),(OFFSET($A$4,MATCH(Input!$G$25,$B$4:$B$1004,1),0,1,1)-OFFSET($A$4,MATCH(Input!$G$31,$B$4:$B$620,1),0,1,1)),$H$4,0,1),0)</f>
        <v>-0</v>
      </c>
      <c r="F468" s="78" t="n">
        <f aca="false">($F467+$D468+$E468)*(1+Input!$G$43/(100*12))</f>
        <v>0</v>
      </c>
    </row>
    <row r="469" customFormat="false" ht="12.8" hidden="false" customHeight="false" outlineLevel="0" collapsed="false">
      <c r="A469" s="76" t="n">
        <v>465</v>
      </c>
      <c r="B469" s="77" t="n">
        <f aca="false">EOMONTH(Input!$C$7,A469)</f>
        <v>57070</v>
      </c>
      <c r="D469" s="78" t="n">
        <f aca="false">IF(AND($B469&lt;Input!$C$31,$B469&lt;Input!$G$31),Input!$G$44,0)</f>
        <v>0</v>
      </c>
      <c r="E469" s="78" t="n">
        <f aca="true">IF(AND($B469&gt;Input!$G$31,$B469&lt;Input!$G$25),PMT(Input!$G$43/(100*12),(OFFSET($A$4,MATCH(Input!$G$25,$B$4:$B$1004,1),0,1,1)-OFFSET($A$4,MATCH(Input!$G$31,$B$4:$B$620,1),0,1,1)),$H$4,0,1),0)</f>
        <v>-0</v>
      </c>
      <c r="F469" s="78" t="n">
        <f aca="false">($F468+$D469+$E469)*(1+Input!$G$43/(100*12))</f>
        <v>0</v>
      </c>
    </row>
    <row r="470" customFormat="false" ht="12.8" hidden="false" customHeight="false" outlineLevel="0" collapsed="false">
      <c r="A470" s="76" t="n">
        <v>466</v>
      </c>
      <c r="B470" s="77" t="n">
        <f aca="false">EOMONTH(Input!$C$7,A470)</f>
        <v>57100</v>
      </c>
      <c r="D470" s="78" t="n">
        <f aca="false">IF(AND($B470&lt;Input!$C$31,$B470&lt;Input!$G$31),Input!$G$44,0)</f>
        <v>0</v>
      </c>
      <c r="E470" s="78" t="n">
        <f aca="true">IF(AND($B470&gt;Input!$G$31,$B470&lt;Input!$G$25),PMT(Input!$G$43/(100*12),(OFFSET($A$4,MATCH(Input!$G$25,$B$4:$B$1004,1),0,1,1)-OFFSET($A$4,MATCH(Input!$G$31,$B$4:$B$620,1),0,1,1)),$H$4,0,1),0)</f>
        <v>-0</v>
      </c>
      <c r="F470" s="78" t="n">
        <f aca="false">($F469+$D470+$E470)*(1+Input!$G$43/(100*12))</f>
        <v>0</v>
      </c>
    </row>
    <row r="471" customFormat="false" ht="12.8" hidden="false" customHeight="false" outlineLevel="0" collapsed="false">
      <c r="A471" s="76" t="n">
        <v>467</v>
      </c>
      <c r="B471" s="77" t="n">
        <f aca="false">EOMONTH(Input!$C$7,A471)</f>
        <v>57131</v>
      </c>
      <c r="D471" s="78" t="n">
        <f aca="false">IF(AND($B471&lt;Input!$C$31,$B471&lt;Input!$G$31),Input!$G$44,0)</f>
        <v>0</v>
      </c>
      <c r="E471" s="78" t="n">
        <f aca="true">IF(AND($B471&gt;Input!$G$31,$B471&lt;Input!$G$25),PMT(Input!$G$43/(100*12),(OFFSET($A$4,MATCH(Input!$G$25,$B$4:$B$1004,1),0,1,1)-OFFSET($A$4,MATCH(Input!$G$31,$B$4:$B$620,1),0,1,1)),$H$4,0,1),0)</f>
        <v>-0</v>
      </c>
      <c r="F471" s="78" t="n">
        <f aca="false">($F470+$D471+$E471)*(1+Input!$G$43/(100*12))</f>
        <v>0</v>
      </c>
    </row>
    <row r="472" customFormat="false" ht="12.8" hidden="false" customHeight="false" outlineLevel="0" collapsed="false">
      <c r="A472" s="76" t="n">
        <v>468</v>
      </c>
      <c r="B472" s="77" t="n">
        <f aca="false">EOMONTH(Input!$C$7,A472)</f>
        <v>57161</v>
      </c>
      <c r="D472" s="78" t="n">
        <f aca="false">IF(AND($B472&lt;Input!$C$31,$B472&lt;Input!$G$31),Input!$G$44,0)</f>
        <v>0</v>
      </c>
      <c r="E472" s="78" t="n">
        <f aca="true">IF(AND($B472&gt;Input!$G$31,$B472&lt;Input!$G$25),PMT(Input!$G$43/(100*12),(OFFSET($A$4,MATCH(Input!$G$25,$B$4:$B$1004,1),0,1,1)-OFFSET($A$4,MATCH(Input!$G$31,$B$4:$B$620,1),0,1,1)),$H$4,0,1),0)</f>
        <v>-0</v>
      </c>
      <c r="F472" s="78" t="n">
        <f aca="false">($F471+$D472+$E472)*(1+Input!$G$43/(100*12))</f>
        <v>0</v>
      </c>
    </row>
    <row r="473" customFormat="false" ht="12.8" hidden="false" customHeight="false" outlineLevel="0" collapsed="false">
      <c r="A473" s="76" t="n">
        <v>469</v>
      </c>
      <c r="B473" s="77" t="n">
        <f aca="false">EOMONTH(Input!$C$7,A473)</f>
        <v>57192</v>
      </c>
      <c r="D473" s="78" t="n">
        <f aca="false">IF(AND($B473&lt;Input!$C$31,$B473&lt;Input!$G$31),Input!$G$44,0)</f>
        <v>0</v>
      </c>
      <c r="E473" s="78" t="n">
        <f aca="true">IF(AND($B473&gt;Input!$G$31,$B473&lt;Input!$G$25),PMT(Input!$G$43/(100*12),(OFFSET($A$4,MATCH(Input!$G$25,$B$4:$B$1004,1),0,1,1)-OFFSET($A$4,MATCH(Input!$G$31,$B$4:$B$620,1),0,1,1)),$H$4,0,1),0)</f>
        <v>-0</v>
      </c>
      <c r="F473" s="78" t="n">
        <f aca="false">($F472+$D473+$E473)*(1+Input!$G$43/(100*12))</f>
        <v>0</v>
      </c>
    </row>
    <row r="474" customFormat="false" ht="12.8" hidden="false" customHeight="false" outlineLevel="0" collapsed="false">
      <c r="A474" s="76" t="n">
        <v>470</v>
      </c>
      <c r="B474" s="77" t="n">
        <f aca="false">EOMONTH(Input!$C$7,A474)</f>
        <v>57223</v>
      </c>
      <c r="D474" s="78" t="n">
        <f aca="false">IF(AND($B474&lt;Input!$C$31,$B474&lt;Input!$G$31),Input!$G$44,0)</f>
        <v>0</v>
      </c>
      <c r="E474" s="78" t="n">
        <f aca="true">IF(AND($B474&gt;Input!$G$31,$B474&lt;Input!$G$25),PMT(Input!$G$43/(100*12),(OFFSET($A$4,MATCH(Input!$G$25,$B$4:$B$1004,1),0,1,1)-OFFSET($A$4,MATCH(Input!$G$31,$B$4:$B$620,1),0,1,1)),$H$4,0,1),0)</f>
        <v>-0</v>
      </c>
      <c r="F474" s="78" t="n">
        <f aca="false">($F473+$D474+$E474)*(1+Input!$G$43/(100*12))</f>
        <v>0</v>
      </c>
    </row>
    <row r="475" customFormat="false" ht="12.8" hidden="false" customHeight="false" outlineLevel="0" collapsed="false">
      <c r="A475" s="76" t="n">
        <v>471</v>
      </c>
      <c r="B475" s="77" t="n">
        <f aca="false">EOMONTH(Input!$C$7,A475)</f>
        <v>57253</v>
      </c>
      <c r="D475" s="78" t="n">
        <f aca="false">IF(AND($B475&lt;Input!$C$31,$B475&lt;Input!$G$31),Input!$G$44,0)</f>
        <v>0</v>
      </c>
      <c r="E475" s="78" t="n">
        <f aca="true">IF(AND($B475&gt;Input!$G$31,$B475&lt;Input!$G$25),PMT(Input!$G$43/(100*12),(OFFSET($A$4,MATCH(Input!$G$25,$B$4:$B$1004,1),0,1,1)-OFFSET($A$4,MATCH(Input!$G$31,$B$4:$B$620,1),0,1,1)),$H$4,0,1),0)</f>
        <v>-0</v>
      </c>
      <c r="F475" s="78" t="n">
        <f aca="false">($F474+$D475+$E475)*(1+Input!$G$43/(100*12))</f>
        <v>0</v>
      </c>
    </row>
    <row r="476" customFormat="false" ht="12.8" hidden="false" customHeight="false" outlineLevel="0" collapsed="false">
      <c r="A476" s="76" t="n">
        <v>472</v>
      </c>
      <c r="B476" s="77" t="n">
        <f aca="false">EOMONTH(Input!$C$7,A476)</f>
        <v>57284</v>
      </c>
      <c r="D476" s="78" t="n">
        <f aca="false">IF(AND($B476&lt;Input!$C$31,$B476&lt;Input!$G$31),Input!$G$44,0)</f>
        <v>0</v>
      </c>
      <c r="E476" s="78" t="n">
        <f aca="true">IF(AND($B476&gt;Input!$G$31,$B476&lt;Input!$G$25),PMT(Input!$G$43/(100*12),(OFFSET($A$4,MATCH(Input!$G$25,$B$4:$B$1004,1),0,1,1)-OFFSET($A$4,MATCH(Input!$G$31,$B$4:$B$620,1),0,1,1)),$H$4,0,1),0)</f>
        <v>-0</v>
      </c>
      <c r="F476" s="78" t="n">
        <f aca="false">($F475+$D476+$E476)*(1+Input!$G$43/(100*12))</f>
        <v>0</v>
      </c>
    </row>
    <row r="477" customFormat="false" ht="12.8" hidden="false" customHeight="false" outlineLevel="0" collapsed="false">
      <c r="A477" s="76" t="n">
        <v>473</v>
      </c>
      <c r="B477" s="77" t="n">
        <f aca="false">EOMONTH(Input!$C$7,A477)</f>
        <v>57314</v>
      </c>
      <c r="D477" s="78" t="n">
        <f aca="false">IF(AND($B477&lt;Input!$C$31,$B477&lt;Input!$G$31),Input!$G$44,0)</f>
        <v>0</v>
      </c>
      <c r="E477" s="78" t="n">
        <f aca="true">IF(AND($B477&gt;Input!$G$31,$B477&lt;Input!$G$25),PMT(Input!$G$43/(100*12),(OFFSET($A$4,MATCH(Input!$G$25,$B$4:$B$1004,1),0,1,1)-OFFSET($A$4,MATCH(Input!$G$31,$B$4:$B$620,1),0,1,1)),$H$4,0,1),0)</f>
        <v>-0</v>
      </c>
      <c r="F477" s="78" t="n">
        <f aca="false">($F476+$D477+$E477)*(1+Input!$G$43/(100*12))</f>
        <v>0</v>
      </c>
    </row>
    <row r="478" customFormat="false" ht="12.8" hidden="false" customHeight="false" outlineLevel="0" collapsed="false">
      <c r="A478" s="76" t="n">
        <v>474</v>
      </c>
      <c r="B478" s="77" t="n">
        <f aca="false">EOMONTH(Input!$C$7,A478)</f>
        <v>57345</v>
      </c>
      <c r="D478" s="78" t="n">
        <f aca="false">IF(AND($B478&lt;Input!$C$31,$B478&lt;Input!$G$31),Input!$G$44,0)</f>
        <v>0</v>
      </c>
      <c r="E478" s="78" t="n">
        <f aca="true">IF(AND($B478&gt;Input!$G$31,$B478&lt;Input!$G$25),PMT(Input!$G$43/(100*12),(OFFSET($A$4,MATCH(Input!$G$25,$B$4:$B$1004,1),0,1,1)-OFFSET($A$4,MATCH(Input!$G$31,$B$4:$B$620,1),0,1,1)),$H$4,0,1),0)</f>
        <v>-0</v>
      </c>
      <c r="F478" s="78" t="n">
        <f aca="false">($F477+$D478+$E478)*(1+Input!$G$43/(100*12))</f>
        <v>0</v>
      </c>
    </row>
    <row r="479" customFormat="false" ht="12.8" hidden="false" customHeight="false" outlineLevel="0" collapsed="false">
      <c r="A479" s="76" t="n">
        <v>475</v>
      </c>
      <c r="B479" s="77" t="n">
        <f aca="false">EOMONTH(Input!$C$7,A479)</f>
        <v>57376</v>
      </c>
      <c r="D479" s="78" t="n">
        <f aca="false">IF(AND($B479&lt;Input!$C$31,$B479&lt;Input!$G$31),Input!$G$44,0)</f>
        <v>0</v>
      </c>
      <c r="E479" s="78" t="n">
        <f aca="true">IF(AND($B479&gt;Input!$G$31,$B479&lt;Input!$G$25),PMT(Input!$G$43/(100*12),(OFFSET($A$4,MATCH(Input!$G$25,$B$4:$B$1004,1),0,1,1)-OFFSET($A$4,MATCH(Input!$G$31,$B$4:$B$620,1),0,1,1)),$H$4,0,1),0)</f>
        <v>-0</v>
      </c>
      <c r="F479" s="78" t="n">
        <f aca="false">($F478+$D479+$E479)*(1+Input!$G$43/(100*12))</f>
        <v>0</v>
      </c>
    </row>
    <row r="480" customFormat="false" ht="12.8" hidden="false" customHeight="false" outlineLevel="0" collapsed="false">
      <c r="A480" s="76" t="n">
        <v>476</v>
      </c>
      <c r="B480" s="77" t="n">
        <f aca="false">EOMONTH(Input!$C$7,A480)</f>
        <v>57404</v>
      </c>
      <c r="D480" s="78" t="n">
        <f aca="false">IF(AND($B480&lt;Input!$C$31,$B480&lt;Input!$G$31),Input!$G$44,0)</f>
        <v>0</v>
      </c>
      <c r="E480" s="78" t="n">
        <f aca="true">IF(AND($B480&gt;Input!$G$31,$B480&lt;Input!$G$25),PMT(Input!$G$43/(100*12),(OFFSET($A$4,MATCH(Input!$G$25,$B$4:$B$1004,1),0,1,1)-OFFSET($A$4,MATCH(Input!$G$31,$B$4:$B$620,1),0,1,1)),$H$4,0,1),0)</f>
        <v>-0</v>
      </c>
      <c r="F480" s="78" t="n">
        <f aca="false">($F479+$D480+$E480)*(1+Input!$G$43/(100*12))</f>
        <v>0</v>
      </c>
    </row>
    <row r="481" customFormat="false" ht="12.8" hidden="false" customHeight="false" outlineLevel="0" collapsed="false">
      <c r="A481" s="76" t="n">
        <v>477</v>
      </c>
      <c r="B481" s="77" t="n">
        <f aca="false">EOMONTH(Input!$C$7,A481)</f>
        <v>57435</v>
      </c>
      <c r="D481" s="78" t="n">
        <f aca="false">IF(AND($B481&lt;Input!$C$31,$B481&lt;Input!$G$31),Input!$G$44,0)</f>
        <v>0</v>
      </c>
      <c r="E481" s="78" t="n">
        <f aca="true">IF(AND($B481&gt;Input!$G$31,$B481&lt;Input!$G$25),PMT(Input!$G$43/(100*12),(OFFSET($A$4,MATCH(Input!$G$25,$B$4:$B$1004,1),0,1,1)-OFFSET($A$4,MATCH(Input!$G$31,$B$4:$B$620,1),0,1,1)),$H$4,0,1),0)</f>
        <v>-0</v>
      </c>
      <c r="F481" s="78" t="n">
        <f aca="false">($F480+$D481+$E481)*(1+Input!$G$43/(100*12))</f>
        <v>0</v>
      </c>
    </row>
    <row r="482" customFormat="false" ht="12.8" hidden="false" customHeight="false" outlineLevel="0" collapsed="false">
      <c r="A482" s="76" t="n">
        <v>478</v>
      </c>
      <c r="B482" s="77" t="n">
        <f aca="false">EOMONTH(Input!$C$7,A482)</f>
        <v>57465</v>
      </c>
      <c r="D482" s="78" t="n">
        <f aca="false">IF(AND($B482&lt;Input!$C$31,$B482&lt;Input!$G$31),Input!$G$44,0)</f>
        <v>0</v>
      </c>
      <c r="E482" s="78" t="n">
        <f aca="true">IF(AND($B482&gt;Input!$G$31,$B482&lt;Input!$G$25),PMT(Input!$G$43/(100*12),(OFFSET($A$4,MATCH(Input!$G$25,$B$4:$B$1004,1),0,1,1)-OFFSET($A$4,MATCH(Input!$G$31,$B$4:$B$620,1),0,1,1)),$H$4,0,1),0)</f>
        <v>-0</v>
      </c>
      <c r="F482" s="78" t="n">
        <f aca="false">($F481+$D482+$E482)*(1+Input!$G$43/(100*12))</f>
        <v>0</v>
      </c>
    </row>
    <row r="483" customFormat="false" ht="12.8" hidden="false" customHeight="false" outlineLevel="0" collapsed="false">
      <c r="A483" s="76" t="n">
        <v>479</v>
      </c>
      <c r="B483" s="77" t="n">
        <f aca="false">EOMONTH(Input!$C$7,A483)</f>
        <v>57496</v>
      </c>
      <c r="D483" s="78" t="n">
        <f aca="false">IF(AND($B483&lt;Input!$C$31,$B483&lt;Input!$G$31),Input!$G$44,0)</f>
        <v>0</v>
      </c>
      <c r="E483" s="78" t="n">
        <f aca="true">IF(AND($B483&gt;Input!$G$31,$B483&lt;Input!$G$25),PMT(Input!$G$43/(100*12),(OFFSET($A$4,MATCH(Input!$G$25,$B$4:$B$1004,1),0,1,1)-OFFSET($A$4,MATCH(Input!$G$31,$B$4:$B$620,1),0,1,1)),$H$4,0,1),0)</f>
        <v>-0</v>
      </c>
      <c r="F483" s="78" t="n">
        <f aca="false">($F482+$D483+$E483)*(1+Input!$G$43/(100*12))</f>
        <v>0</v>
      </c>
    </row>
    <row r="484" customFormat="false" ht="12.8" hidden="false" customHeight="false" outlineLevel="0" collapsed="false">
      <c r="A484" s="76" t="n">
        <v>480</v>
      </c>
      <c r="B484" s="77" t="n">
        <f aca="false">EOMONTH(Input!$C$7,A484)</f>
        <v>57526</v>
      </c>
      <c r="D484" s="78" t="n">
        <f aca="false">IF(AND($B484&lt;Input!$C$31,$B484&lt;Input!$G$31),Input!$G$44,0)</f>
        <v>0</v>
      </c>
      <c r="E484" s="78" t="n">
        <f aca="true">IF(AND($B484&gt;Input!$G$31,$B484&lt;Input!$G$25),PMT(Input!$G$43/(100*12),(OFFSET($A$4,MATCH(Input!$G$25,$B$4:$B$1004,1),0,1,1)-OFFSET($A$4,MATCH(Input!$G$31,$B$4:$B$620,1),0,1,1)),$H$4,0,1),0)</f>
        <v>-0</v>
      </c>
      <c r="F484" s="78" t="n">
        <f aca="false">($F483+$D484+$E484)*(1+Input!$G$43/(100*12))</f>
        <v>0</v>
      </c>
    </row>
    <row r="485" customFormat="false" ht="12.8" hidden="false" customHeight="false" outlineLevel="0" collapsed="false">
      <c r="A485" s="76" t="n">
        <v>481</v>
      </c>
      <c r="B485" s="77" t="n">
        <f aca="false">EOMONTH(Input!$C$7,A485)</f>
        <v>57557</v>
      </c>
      <c r="D485" s="78" t="n">
        <f aca="false">IF(AND($B485&lt;Input!$C$31,$B485&lt;Input!$G$31),Input!$G$44,0)</f>
        <v>0</v>
      </c>
      <c r="E485" s="78" t="n">
        <f aca="true">IF(AND($B485&gt;Input!$G$31,$B485&lt;Input!$G$25),PMT(Input!$G$43/(100*12),(OFFSET($A$4,MATCH(Input!$G$25,$B$4:$B$1004,1),0,1,1)-OFFSET($A$4,MATCH(Input!$G$31,$B$4:$B$620,1),0,1,1)),$H$4,0,1),0)</f>
        <v>-0</v>
      </c>
      <c r="F485" s="78" t="n">
        <f aca="false">($F484+$D485+$E485)*(1+Input!$G$43/(100*12))</f>
        <v>0</v>
      </c>
    </row>
    <row r="486" customFormat="false" ht="12.8" hidden="false" customHeight="false" outlineLevel="0" collapsed="false">
      <c r="A486" s="76" t="n">
        <v>482</v>
      </c>
      <c r="B486" s="77" t="n">
        <f aca="false">EOMONTH(Input!$C$7,A486)</f>
        <v>57588</v>
      </c>
      <c r="D486" s="78" t="n">
        <f aca="false">IF(AND($B486&lt;Input!$C$31,$B486&lt;Input!$G$31),Input!$G$44,0)</f>
        <v>0</v>
      </c>
      <c r="E486" s="78" t="n">
        <f aca="true">IF(AND($B486&gt;Input!$G$31,$B486&lt;Input!$G$25),PMT(Input!$G$43/(100*12),(OFFSET($A$4,MATCH(Input!$G$25,$B$4:$B$1004,1),0,1,1)-OFFSET($A$4,MATCH(Input!$G$31,$B$4:$B$620,1),0,1,1)),$H$4,0,1),0)</f>
        <v>-0</v>
      </c>
      <c r="F486" s="78" t="n">
        <f aca="false">($F485+$D486+$E486)*(1+Input!$G$43/(100*12))</f>
        <v>0</v>
      </c>
    </row>
    <row r="487" customFormat="false" ht="12.8" hidden="false" customHeight="false" outlineLevel="0" collapsed="false">
      <c r="A487" s="76" t="n">
        <v>483</v>
      </c>
      <c r="B487" s="77" t="n">
        <f aca="false">EOMONTH(Input!$C$7,A487)</f>
        <v>57618</v>
      </c>
      <c r="D487" s="78" t="n">
        <f aca="false">IF(AND($B487&lt;Input!$C$31,$B487&lt;Input!$G$31),Input!$G$44,0)</f>
        <v>0</v>
      </c>
      <c r="E487" s="78" t="n">
        <f aca="true">IF(AND($B487&gt;Input!$G$31,$B487&lt;Input!$G$25),PMT(Input!$G$43/(100*12),(OFFSET($A$4,MATCH(Input!$G$25,$B$4:$B$1004,1),0,1,1)-OFFSET($A$4,MATCH(Input!$G$31,$B$4:$B$620,1),0,1,1)),$H$4,0,1),0)</f>
        <v>-0</v>
      </c>
      <c r="F487" s="78" t="n">
        <f aca="false">($F486+$D487+$E487)*(1+Input!$G$43/(100*12))</f>
        <v>0</v>
      </c>
    </row>
    <row r="488" customFormat="false" ht="12.8" hidden="false" customHeight="false" outlineLevel="0" collapsed="false">
      <c r="A488" s="76" t="n">
        <v>484</v>
      </c>
      <c r="B488" s="77" t="n">
        <f aca="false">EOMONTH(Input!$C$7,A488)</f>
        <v>57649</v>
      </c>
      <c r="D488" s="78" t="n">
        <f aca="false">IF(AND($B488&lt;Input!$C$31,$B488&lt;Input!$G$31),Input!$G$44,0)</f>
        <v>0</v>
      </c>
      <c r="E488" s="78" t="n">
        <f aca="true">IF(AND($B488&gt;Input!$G$31,$B488&lt;Input!$G$25),PMT(Input!$G$43/(100*12),(OFFSET($A$4,MATCH(Input!$G$25,$B$4:$B$1004,1),0,1,1)-OFFSET($A$4,MATCH(Input!$G$31,$B$4:$B$620,1),0,1,1)),$H$4,0,1),0)</f>
        <v>-0</v>
      </c>
      <c r="F488" s="78" t="n">
        <f aca="false">($F487+$D488+$E488)*(1+Input!$G$43/(100*12))</f>
        <v>0</v>
      </c>
    </row>
    <row r="489" customFormat="false" ht="12.8" hidden="false" customHeight="false" outlineLevel="0" collapsed="false">
      <c r="A489" s="76" t="n">
        <v>485</v>
      </c>
      <c r="B489" s="77" t="n">
        <f aca="false">EOMONTH(Input!$C$7,A489)</f>
        <v>57679</v>
      </c>
      <c r="D489" s="78" t="n">
        <f aca="false">IF(AND($B489&lt;Input!$C$31,$B489&lt;Input!$G$31),Input!$G$44,0)</f>
        <v>0</v>
      </c>
      <c r="E489" s="78" t="n">
        <f aca="true">IF(AND($B489&gt;Input!$G$31,$B489&lt;Input!$G$25),PMT(Input!$G$43/(100*12),(OFFSET($A$4,MATCH(Input!$G$25,$B$4:$B$1004,1),0,1,1)-OFFSET($A$4,MATCH(Input!$G$31,$B$4:$B$620,1),0,1,1)),$H$4,0,1),0)</f>
        <v>-0</v>
      </c>
      <c r="F489" s="78" t="n">
        <f aca="false">($F488+$D489+$E489)*(1+Input!$G$43/(100*12))</f>
        <v>0</v>
      </c>
    </row>
    <row r="490" customFormat="false" ht="12.8" hidden="false" customHeight="false" outlineLevel="0" collapsed="false">
      <c r="A490" s="76" t="n">
        <v>486</v>
      </c>
      <c r="B490" s="77" t="n">
        <f aca="false">EOMONTH(Input!$C$7,A490)</f>
        <v>57710</v>
      </c>
      <c r="D490" s="78" t="n">
        <f aca="false">IF(AND($B490&lt;Input!$C$31,$B490&lt;Input!$G$31),Input!$G$44,0)</f>
        <v>0</v>
      </c>
      <c r="E490" s="78" t="n">
        <f aca="true">IF(AND($B490&gt;Input!$G$31,$B490&lt;Input!$G$25),PMT(Input!$G$43/(100*12),(OFFSET($A$4,MATCH(Input!$G$25,$B$4:$B$1004,1),0,1,1)-OFFSET($A$4,MATCH(Input!$G$31,$B$4:$B$620,1),0,1,1)),$H$4,0,1),0)</f>
        <v>-0</v>
      </c>
      <c r="F490" s="78" t="n">
        <f aca="false">($F489+$D490+$E490)*(1+Input!$G$43/(100*12))</f>
        <v>0</v>
      </c>
    </row>
    <row r="491" customFormat="false" ht="12.8" hidden="false" customHeight="false" outlineLevel="0" collapsed="false">
      <c r="A491" s="76" t="n">
        <v>487</v>
      </c>
      <c r="B491" s="77" t="n">
        <f aca="false">EOMONTH(Input!$C$7,A491)</f>
        <v>57741</v>
      </c>
      <c r="D491" s="78" t="n">
        <f aca="false">IF(AND($B491&lt;Input!$C$31,$B491&lt;Input!$G$31),Input!$G$44,0)</f>
        <v>0</v>
      </c>
      <c r="E491" s="78" t="n">
        <f aca="true">IF(AND($B491&gt;Input!$G$31,$B491&lt;Input!$G$25),PMT(Input!$G$43/(100*12),(OFFSET($A$4,MATCH(Input!$G$25,$B$4:$B$1004,1),0,1,1)-OFFSET($A$4,MATCH(Input!$G$31,$B$4:$B$620,1),0,1,1)),$H$4,0,1),0)</f>
        <v>-0</v>
      </c>
      <c r="F491" s="78" t="n">
        <f aca="false">($F490+$D491+$E491)*(1+Input!$G$43/(100*12))</f>
        <v>0</v>
      </c>
    </row>
    <row r="492" customFormat="false" ht="12.8" hidden="false" customHeight="false" outlineLevel="0" collapsed="false">
      <c r="A492" s="76" t="n">
        <v>488</v>
      </c>
      <c r="B492" s="77" t="n">
        <f aca="false">EOMONTH(Input!$C$7,A492)</f>
        <v>57769</v>
      </c>
      <c r="D492" s="78" t="n">
        <f aca="false">IF(AND($B492&lt;Input!$C$31,$B492&lt;Input!$G$31),Input!$G$44,0)</f>
        <v>0</v>
      </c>
      <c r="E492" s="78" t="n">
        <f aca="true">IF(AND($B492&gt;Input!$G$31,$B492&lt;Input!$G$25),PMT(Input!$G$43/(100*12),(OFFSET($A$4,MATCH(Input!$G$25,$B$4:$B$1004,1),0,1,1)-OFFSET($A$4,MATCH(Input!$G$31,$B$4:$B$620,1),0,1,1)),$H$4,0,1),0)</f>
        <v>-0</v>
      </c>
      <c r="F492" s="78" t="n">
        <f aca="false">($F491+$D492+$E492)*(1+Input!$G$43/(100*12))</f>
        <v>0</v>
      </c>
    </row>
    <row r="493" customFormat="false" ht="12.8" hidden="false" customHeight="false" outlineLevel="0" collapsed="false">
      <c r="A493" s="76" t="n">
        <v>489</v>
      </c>
      <c r="B493" s="77" t="n">
        <f aca="false">EOMONTH(Input!$C$7,A493)</f>
        <v>57800</v>
      </c>
      <c r="D493" s="78" t="n">
        <f aca="false">IF(AND($B493&lt;Input!$C$31,$B493&lt;Input!$G$31),Input!$G$44,0)</f>
        <v>0</v>
      </c>
      <c r="E493" s="78" t="n">
        <f aca="true">IF(AND($B493&gt;Input!$G$31,$B493&lt;Input!$G$25),PMT(Input!$G$43/(100*12),(OFFSET($A$4,MATCH(Input!$G$25,$B$4:$B$1004,1),0,1,1)-OFFSET($A$4,MATCH(Input!$G$31,$B$4:$B$620,1),0,1,1)),$H$4,0,1),0)</f>
        <v>-0</v>
      </c>
      <c r="F493" s="78" t="n">
        <f aca="false">($F492+$D493+$E493)*(1+Input!$G$43/(100*12))</f>
        <v>0</v>
      </c>
    </row>
    <row r="494" customFormat="false" ht="12.8" hidden="false" customHeight="false" outlineLevel="0" collapsed="false">
      <c r="A494" s="76" t="n">
        <v>490</v>
      </c>
      <c r="B494" s="77" t="n">
        <f aca="false">EOMONTH(Input!$C$7,A494)</f>
        <v>57830</v>
      </c>
      <c r="D494" s="78" t="n">
        <f aca="false">IF(AND($B494&lt;Input!$C$31,$B494&lt;Input!$G$31),Input!$G$44,0)</f>
        <v>0</v>
      </c>
      <c r="E494" s="78" t="n">
        <f aca="true">IF(AND($B494&gt;Input!$G$31,$B494&lt;Input!$G$25),PMT(Input!$G$43/(100*12),(OFFSET($A$4,MATCH(Input!$G$25,$B$4:$B$1004,1),0,1,1)-OFFSET($A$4,MATCH(Input!$G$31,$B$4:$B$620,1),0,1,1)),$H$4,0,1),0)</f>
        <v>-0</v>
      </c>
      <c r="F494" s="78" t="n">
        <f aca="false">($F493+$D494+$E494)*(1+Input!$G$43/(100*12))</f>
        <v>0</v>
      </c>
    </row>
    <row r="495" customFormat="false" ht="12.8" hidden="false" customHeight="false" outlineLevel="0" collapsed="false">
      <c r="A495" s="76" t="n">
        <v>491</v>
      </c>
      <c r="B495" s="77" t="n">
        <f aca="false">EOMONTH(Input!$C$7,A495)</f>
        <v>57861</v>
      </c>
      <c r="D495" s="78" t="n">
        <f aca="false">IF(AND($B495&lt;Input!$C$31,$B495&lt;Input!$G$31),Input!$G$44,0)</f>
        <v>0</v>
      </c>
      <c r="E495" s="78" t="n">
        <f aca="true">IF(AND($B495&gt;Input!$G$31,$B495&lt;Input!$G$25),PMT(Input!$G$43/(100*12),(OFFSET($A$4,MATCH(Input!$G$25,$B$4:$B$1004,1),0,1,1)-OFFSET($A$4,MATCH(Input!$G$31,$B$4:$B$620,1),0,1,1)),$H$4,0,1),0)</f>
        <v>-0</v>
      </c>
      <c r="F495" s="78" t="n">
        <f aca="false">($F494+$D495+$E495)*(1+Input!$G$43/(100*12))</f>
        <v>0</v>
      </c>
    </row>
    <row r="496" customFormat="false" ht="12.8" hidden="false" customHeight="false" outlineLevel="0" collapsed="false">
      <c r="A496" s="76" t="n">
        <v>492</v>
      </c>
      <c r="B496" s="77" t="n">
        <f aca="false">EOMONTH(Input!$C$7,A496)</f>
        <v>57891</v>
      </c>
      <c r="D496" s="78" t="n">
        <f aca="false">IF(AND($B496&lt;Input!$C$31,$B496&lt;Input!$G$31),Input!$G$44,0)</f>
        <v>0</v>
      </c>
      <c r="E496" s="78" t="n">
        <f aca="true">IF(AND($B496&gt;Input!$G$31,$B496&lt;Input!$G$25),PMT(Input!$G$43/(100*12),(OFFSET($A$4,MATCH(Input!$G$25,$B$4:$B$1004,1),0,1,1)-OFFSET($A$4,MATCH(Input!$G$31,$B$4:$B$620,1),0,1,1)),$H$4,0,1),0)</f>
        <v>-0</v>
      </c>
      <c r="F496" s="78" t="n">
        <f aca="false">($F495+$D496+$E496)*(1+Input!$G$43/(100*12))</f>
        <v>0</v>
      </c>
    </row>
    <row r="497" customFormat="false" ht="12.8" hidden="false" customHeight="false" outlineLevel="0" collapsed="false">
      <c r="A497" s="76" t="n">
        <v>493</v>
      </c>
      <c r="B497" s="77" t="n">
        <f aca="false">EOMONTH(Input!$C$7,A497)</f>
        <v>57922</v>
      </c>
      <c r="D497" s="78" t="n">
        <f aca="false">IF(AND($B497&lt;Input!$C$31,$B497&lt;Input!$G$31),Input!$G$44,0)</f>
        <v>0</v>
      </c>
      <c r="E497" s="78" t="n">
        <f aca="true">IF(AND($B497&gt;Input!$G$31,$B497&lt;Input!$G$25),PMT(Input!$G$43/(100*12),(OFFSET($A$4,MATCH(Input!$G$25,$B$4:$B$1004,1),0,1,1)-OFFSET($A$4,MATCH(Input!$G$31,$B$4:$B$620,1),0,1,1)),$H$4,0,1),0)</f>
        <v>-0</v>
      </c>
      <c r="F497" s="78" t="n">
        <f aca="false">($F496+$D497+$E497)*(1+Input!$G$43/(100*12))</f>
        <v>0</v>
      </c>
    </row>
    <row r="498" customFormat="false" ht="12.8" hidden="false" customHeight="false" outlineLevel="0" collapsed="false">
      <c r="A498" s="76" t="n">
        <v>494</v>
      </c>
      <c r="B498" s="77" t="n">
        <f aca="false">EOMONTH(Input!$C$7,A498)</f>
        <v>57953</v>
      </c>
      <c r="D498" s="78" t="n">
        <f aca="false">IF(AND($B498&lt;Input!$C$31,$B498&lt;Input!$G$31),Input!$G$44,0)</f>
        <v>0</v>
      </c>
      <c r="E498" s="78" t="n">
        <f aca="true">IF(AND($B498&gt;Input!$G$31,$B498&lt;Input!$G$25),PMT(Input!$G$43/(100*12),(OFFSET($A$4,MATCH(Input!$G$25,$B$4:$B$1004,1),0,1,1)-OFFSET($A$4,MATCH(Input!$G$31,$B$4:$B$620,1),0,1,1)),$H$4,0,1),0)</f>
        <v>-0</v>
      </c>
      <c r="F498" s="78" t="n">
        <f aca="false">($F497+$D498+$E498)*(1+Input!$G$43/(100*12))</f>
        <v>0</v>
      </c>
    </row>
    <row r="499" customFormat="false" ht="12.8" hidden="false" customHeight="false" outlineLevel="0" collapsed="false">
      <c r="A499" s="76" t="n">
        <v>495</v>
      </c>
      <c r="B499" s="77" t="n">
        <f aca="false">EOMONTH(Input!$C$7,A499)</f>
        <v>57983</v>
      </c>
      <c r="D499" s="78" t="n">
        <f aca="false">IF(AND($B499&lt;Input!$C$31,$B499&lt;Input!$G$31),Input!$G$44,0)</f>
        <v>0</v>
      </c>
      <c r="E499" s="78" t="n">
        <f aca="true">IF(AND($B499&gt;Input!$G$31,$B499&lt;Input!$G$25),PMT(Input!$G$43/(100*12),(OFFSET($A$4,MATCH(Input!$G$25,$B$4:$B$1004,1),0,1,1)-OFFSET($A$4,MATCH(Input!$G$31,$B$4:$B$620,1),0,1,1)),$H$4,0,1),0)</f>
        <v>-0</v>
      </c>
      <c r="F499" s="78" t="n">
        <f aca="false">($F498+$D499+$E499)*(1+Input!$G$43/(100*12))</f>
        <v>0</v>
      </c>
    </row>
    <row r="500" customFormat="false" ht="12.8" hidden="false" customHeight="false" outlineLevel="0" collapsed="false">
      <c r="A500" s="76" t="n">
        <v>496</v>
      </c>
      <c r="B500" s="77" t="n">
        <f aca="false">EOMONTH(Input!$C$7,A500)</f>
        <v>58014</v>
      </c>
      <c r="D500" s="78" t="n">
        <f aca="false">IF(AND($B500&lt;Input!$C$31,$B500&lt;Input!$G$31),Input!$G$44,0)</f>
        <v>0</v>
      </c>
      <c r="E500" s="78" t="n">
        <f aca="true">IF(AND($B500&gt;Input!$G$31,$B500&lt;Input!$G$25),PMT(Input!$G$43/(100*12),(OFFSET($A$4,MATCH(Input!$G$25,$B$4:$B$1004,1),0,1,1)-OFFSET($A$4,MATCH(Input!$G$31,$B$4:$B$620,1),0,1,1)),$H$4,0,1),0)</f>
        <v>-0</v>
      </c>
      <c r="F500" s="78" t="n">
        <f aca="false">($F499+$D500+$E500)*(1+Input!$G$43/(100*12))</f>
        <v>0</v>
      </c>
    </row>
    <row r="501" customFormat="false" ht="12.8" hidden="false" customHeight="false" outlineLevel="0" collapsed="false">
      <c r="A501" s="76" t="n">
        <v>497</v>
      </c>
      <c r="B501" s="77" t="n">
        <f aca="false">EOMONTH(Input!$C$7,A501)</f>
        <v>58044</v>
      </c>
      <c r="D501" s="78" t="n">
        <f aca="false">IF(AND($B501&lt;Input!$C$31,$B501&lt;Input!$G$31),Input!$G$44,0)</f>
        <v>0</v>
      </c>
      <c r="E501" s="78" t="n">
        <f aca="true">IF(AND($B501&gt;Input!$G$31,$B501&lt;Input!$G$25),PMT(Input!$G$43/(100*12),(OFFSET($A$4,MATCH(Input!$G$25,$B$4:$B$1004,1),0,1,1)-OFFSET($A$4,MATCH(Input!$G$31,$B$4:$B$620,1),0,1,1)),$H$4,0,1),0)</f>
        <v>-0</v>
      </c>
      <c r="F501" s="78" t="n">
        <f aca="false">($F500+$D501+$E501)*(1+Input!$G$43/(100*12))</f>
        <v>0</v>
      </c>
    </row>
    <row r="502" customFormat="false" ht="12.8" hidden="false" customHeight="false" outlineLevel="0" collapsed="false">
      <c r="A502" s="76" t="n">
        <v>498</v>
      </c>
      <c r="B502" s="77" t="n">
        <f aca="false">EOMONTH(Input!$C$7,A502)</f>
        <v>58075</v>
      </c>
      <c r="D502" s="78" t="n">
        <f aca="false">IF(AND($B502&lt;Input!$C$31,$B502&lt;Input!$G$31),Input!$G$44,0)</f>
        <v>0</v>
      </c>
      <c r="E502" s="78" t="n">
        <f aca="true">IF(AND($B502&gt;Input!$G$31,$B502&lt;Input!$G$25),PMT(Input!$G$43/(100*12),(OFFSET($A$4,MATCH(Input!$G$25,$B$4:$B$1004,1),0,1,1)-OFFSET($A$4,MATCH(Input!$G$31,$B$4:$B$620,1),0,1,1)),$H$4,0,1),0)</f>
        <v>-0</v>
      </c>
      <c r="F502" s="78" t="n">
        <f aca="false">($F501+$D502+$E502)*(1+Input!$G$43/(100*12))</f>
        <v>0</v>
      </c>
    </row>
    <row r="503" customFormat="false" ht="12.8" hidden="false" customHeight="false" outlineLevel="0" collapsed="false">
      <c r="A503" s="76" t="n">
        <v>499</v>
      </c>
      <c r="B503" s="77" t="n">
        <f aca="false">EOMONTH(Input!$C$7,A503)</f>
        <v>58106</v>
      </c>
      <c r="D503" s="78" t="n">
        <f aca="false">IF(AND($B503&lt;Input!$C$31,$B503&lt;Input!$G$31),Input!$G$44,0)</f>
        <v>0</v>
      </c>
      <c r="E503" s="78" t="n">
        <f aca="true">IF(AND($B503&gt;Input!$G$31,$B503&lt;Input!$G$25),PMT(Input!$G$43/(100*12),(OFFSET($A$4,MATCH(Input!$G$25,$B$4:$B$1004,1),0,1,1)-OFFSET($A$4,MATCH(Input!$G$31,$B$4:$B$620,1),0,1,1)),$H$4,0,1),0)</f>
        <v>-0</v>
      </c>
      <c r="F503" s="78" t="n">
        <f aca="false">($F502+$D503+$E503)*(1+Input!$G$43/(100*12))</f>
        <v>0</v>
      </c>
    </row>
    <row r="504" customFormat="false" ht="12.8" hidden="false" customHeight="false" outlineLevel="0" collapsed="false">
      <c r="A504" s="76" t="n">
        <v>500</v>
      </c>
      <c r="B504" s="77" t="n">
        <f aca="false">EOMONTH(Input!$C$7,A504)</f>
        <v>58134</v>
      </c>
      <c r="D504" s="78" t="n">
        <f aca="false">IF(AND($B504&lt;Input!$C$31,$B504&lt;Input!$G$31),Input!$G$44,0)</f>
        <v>0</v>
      </c>
      <c r="E504" s="78" t="n">
        <f aca="true">IF(AND($B504&gt;Input!$G$31,$B504&lt;Input!$G$25),PMT(Input!$G$43/(100*12),(OFFSET($A$4,MATCH(Input!$G$25,$B$4:$B$1004,1),0,1,1)-OFFSET($A$4,MATCH(Input!$G$31,$B$4:$B$620,1),0,1,1)),$H$4,0,1),0)</f>
        <v>-0</v>
      </c>
      <c r="F504" s="78" t="n">
        <f aca="false">($F503+$D504+$E504)*(1+Input!$G$43/(100*12))</f>
        <v>0</v>
      </c>
    </row>
    <row r="505" customFormat="false" ht="12.8" hidden="false" customHeight="false" outlineLevel="0" collapsed="false">
      <c r="A505" s="76" t="n">
        <v>501</v>
      </c>
      <c r="B505" s="77" t="n">
        <f aca="false">EOMONTH(Input!$C$7,A505)</f>
        <v>58165</v>
      </c>
      <c r="D505" s="78" t="n">
        <f aca="false">IF(AND($B505&lt;Input!$C$31,$B505&lt;Input!$G$31),Input!$G$44,0)</f>
        <v>0</v>
      </c>
      <c r="E505" s="78" t="n">
        <f aca="true">IF(AND($B505&gt;Input!$G$31,$B505&lt;Input!$G$25),PMT(Input!$G$43/(100*12),(OFFSET($A$4,MATCH(Input!$G$25,$B$4:$B$1004,1),0,1,1)-OFFSET($A$4,MATCH(Input!$G$31,$B$4:$B$620,1),0,1,1)),$H$4,0,1),0)</f>
        <v>-0</v>
      </c>
      <c r="F505" s="78" t="n">
        <f aca="false">($F504+$D505+$E505)*(1+Input!$G$43/(100*12))</f>
        <v>0</v>
      </c>
    </row>
    <row r="506" customFormat="false" ht="12.8" hidden="false" customHeight="false" outlineLevel="0" collapsed="false">
      <c r="A506" s="76" t="n">
        <v>502</v>
      </c>
      <c r="B506" s="77" t="n">
        <f aca="false">EOMONTH(Input!$C$7,A506)</f>
        <v>58195</v>
      </c>
      <c r="D506" s="78" t="n">
        <f aca="false">IF(AND($B506&lt;Input!$C$31,$B506&lt;Input!$G$31),Input!$G$44,0)</f>
        <v>0</v>
      </c>
      <c r="E506" s="78" t="n">
        <f aca="true">IF(AND($B506&gt;Input!$G$31,$B506&lt;Input!$G$25),PMT(Input!$G$43/(100*12),(OFFSET($A$4,MATCH(Input!$G$25,$B$4:$B$1004,1),0,1,1)-OFFSET($A$4,MATCH(Input!$G$31,$B$4:$B$620,1),0,1,1)),$H$4,0,1),0)</f>
        <v>-0</v>
      </c>
      <c r="F506" s="78" t="n">
        <f aca="false">($F505+$D506+$E506)*(1+Input!$G$43/(100*12))</f>
        <v>0</v>
      </c>
    </row>
    <row r="507" customFormat="false" ht="12.8" hidden="false" customHeight="false" outlineLevel="0" collapsed="false">
      <c r="A507" s="76" t="n">
        <v>503</v>
      </c>
      <c r="B507" s="77" t="n">
        <f aca="false">EOMONTH(Input!$C$7,A507)</f>
        <v>58226</v>
      </c>
      <c r="D507" s="78" t="n">
        <f aca="false">IF(AND($B507&lt;Input!$C$31,$B507&lt;Input!$G$31),Input!$G$44,0)</f>
        <v>0</v>
      </c>
      <c r="E507" s="78" t="n">
        <f aca="true">IF(AND($B507&gt;Input!$G$31,$B507&lt;Input!$G$25),PMT(Input!$G$43/(100*12),(OFFSET($A$4,MATCH(Input!$G$25,$B$4:$B$1004,1),0,1,1)-OFFSET($A$4,MATCH(Input!$G$31,$B$4:$B$620,1),0,1,1)),$H$4,0,1),0)</f>
        <v>-0</v>
      </c>
      <c r="F507" s="78" t="n">
        <f aca="false">($F506+$D507+$E507)*(1+Input!$G$43/(100*12))</f>
        <v>0</v>
      </c>
    </row>
    <row r="508" customFormat="false" ht="12.8" hidden="false" customHeight="false" outlineLevel="0" collapsed="false">
      <c r="A508" s="76" t="n">
        <v>504</v>
      </c>
      <c r="B508" s="77" t="n">
        <f aca="false">EOMONTH(Input!$C$7,A508)</f>
        <v>58256</v>
      </c>
      <c r="D508" s="78" t="n">
        <f aca="false">IF(AND($B508&lt;Input!$C$31,$B508&lt;Input!$G$31),Input!$G$44,0)</f>
        <v>0</v>
      </c>
      <c r="E508" s="78" t="n">
        <f aca="true">IF(AND($B508&gt;Input!$G$31,$B508&lt;Input!$G$25),PMT(Input!$G$43/(100*12),(OFFSET($A$4,MATCH(Input!$G$25,$B$4:$B$1004,1),0,1,1)-OFFSET($A$4,MATCH(Input!$G$31,$B$4:$B$620,1),0,1,1)),$H$4,0,1),0)</f>
        <v>-0</v>
      </c>
      <c r="F508" s="78" t="n">
        <f aca="false">($F507+$D508+$E508)*(1+Input!$G$43/(100*12))</f>
        <v>0</v>
      </c>
    </row>
    <row r="509" customFormat="false" ht="12.8" hidden="false" customHeight="false" outlineLevel="0" collapsed="false">
      <c r="A509" s="76" t="n">
        <v>505</v>
      </c>
      <c r="B509" s="77" t="n">
        <f aca="false">EOMONTH(Input!$C$7,A509)</f>
        <v>58287</v>
      </c>
      <c r="D509" s="78" t="n">
        <f aca="false">IF(AND($B509&lt;Input!$C$31,$B509&lt;Input!$G$31),Input!$G$44,0)</f>
        <v>0</v>
      </c>
      <c r="E509" s="78" t="n">
        <f aca="true">IF(AND($B509&gt;Input!$G$31,$B509&lt;Input!$G$25),PMT(Input!$G$43/(100*12),(OFFSET($A$4,MATCH(Input!$G$25,$B$4:$B$1004,1),0,1,1)-OFFSET($A$4,MATCH(Input!$G$31,$B$4:$B$620,1),0,1,1)),$H$4,0,1),0)</f>
        <v>-0</v>
      </c>
      <c r="F509" s="78" t="n">
        <f aca="false">($F508+$D509+$E509)*(1+Input!$G$43/(100*12))</f>
        <v>0</v>
      </c>
    </row>
    <row r="510" customFormat="false" ht="12.8" hidden="false" customHeight="false" outlineLevel="0" collapsed="false">
      <c r="A510" s="76" t="n">
        <v>506</v>
      </c>
      <c r="B510" s="77" t="n">
        <f aca="false">EOMONTH(Input!$C$7,A510)</f>
        <v>58318</v>
      </c>
      <c r="D510" s="78" t="n">
        <f aca="false">IF(AND($B510&lt;Input!$C$31,$B510&lt;Input!$G$31),Input!$G$44,0)</f>
        <v>0</v>
      </c>
      <c r="E510" s="78" t="n">
        <f aca="true">IF(AND($B510&gt;Input!$G$31,$B510&lt;Input!$G$25),PMT(Input!$G$43/(100*12),(OFFSET($A$4,MATCH(Input!$G$25,$B$4:$B$1004,1),0,1,1)-OFFSET($A$4,MATCH(Input!$G$31,$B$4:$B$620,1),0,1,1)),$H$4,0,1),0)</f>
        <v>-0</v>
      </c>
      <c r="F510" s="78" t="n">
        <f aca="false">($F509+$D510+$E510)*(1+Input!$G$43/(100*12))</f>
        <v>0</v>
      </c>
    </row>
    <row r="511" customFormat="false" ht="12.8" hidden="false" customHeight="false" outlineLevel="0" collapsed="false">
      <c r="A511" s="76" t="n">
        <v>507</v>
      </c>
      <c r="B511" s="77" t="n">
        <f aca="false">EOMONTH(Input!$C$7,A511)</f>
        <v>58348</v>
      </c>
      <c r="D511" s="78" t="n">
        <f aca="false">IF(AND($B511&lt;Input!$C$31,$B511&lt;Input!$G$31),Input!$G$44,0)</f>
        <v>0</v>
      </c>
      <c r="E511" s="78" t="n">
        <f aca="true">IF(AND($B511&gt;Input!$G$31,$B511&lt;Input!$G$25),PMT(Input!$G$43/(100*12),(OFFSET($A$4,MATCH(Input!$G$25,$B$4:$B$1004,1),0,1,1)-OFFSET($A$4,MATCH(Input!$G$31,$B$4:$B$620,1),0,1,1)),$H$4,0,1),0)</f>
        <v>-0</v>
      </c>
      <c r="F511" s="78" t="n">
        <f aca="false">($F510+$D511+$E511)*(1+Input!$G$43/(100*12))</f>
        <v>0</v>
      </c>
    </row>
    <row r="512" customFormat="false" ht="12.8" hidden="false" customHeight="false" outlineLevel="0" collapsed="false">
      <c r="A512" s="76" t="n">
        <v>508</v>
      </c>
      <c r="B512" s="77" t="n">
        <f aca="false">EOMONTH(Input!$C$7,A512)</f>
        <v>58379</v>
      </c>
      <c r="D512" s="78" t="n">
        <f aca="false">IF(AND($B512&lt;Input!$C$31,$B512&lt;Input!$G$31),Input!$G$44,0)</f>
        <v>0</v>
      </c>
      <c r="E512" s="78" t="n">
        <f aca="true">IF(AND($B512&gt;Input!$G$31,$B512&lt;Input!$G$25),PMT(Input!$G$43/(100*12),(OFFSET($A$4,MATCH(Input!$G$25,$B$4:$B$1004,1),0,1,1)-OFFSET($A$4,MATCH(Input!$G$31,$B$4:$B$620,1),0,1,1)),$H$4,0,1),0)</f>
        <v>-0</v>
      </c>
      <c r="F512" s="78" t="n">
        <f aca="false">($F511+$D512+$E512)*(1+Input!$G$43/(100*12))</f>
        <v>0</v>
      </c>
    </row>
    <row r="513" customFormat="false" ht="12.8" hidden="false" customHeight="false" outlineLevel="0" collapsed="false">
      <c r="A513" s="76" t="n">
        <v>509</v>
      </c>
      <c r="B513" s="77" t="n">
        <f aca="false">EOMONTH(Input!$C$7,A513)</f>
        <v>58409</v>
      </c>
      <c r="D513" s="78" t="n">
        <f aca="false">IF(AND($B513&lt;Input!$C$31,$B513&lt;Input!$G$31),Input!$G$44,0)</f>
        <v>0</v>
      </c>
      <c r="E513" s="78" t="n">
        <f aca="true">IF(AND($B513&gt;Input!$G$31,$B513&lt;Input!$G$25),PMT(Input!$G$43/(100*12),(OFFSET($A$4,MATCH(Input!$G$25,$B$4:$B$1004,1),0,1,1)-OFFSET($A$4,MATCH(Input!$G$31,$B$4:$B$620,1),0,1,1)),$H$4,0,1),0)</f>
        <v>-0</v>
      </c>
      <c r="F513" s="78" t="n">
        <f aca="false">($F512+$D513+$E513)*(1+Input!$G$43/(100*12))</f>
        <v>0</v>
      </c>
    </row>
    <row r="514" customFormat="false" ht="12.8" hidden="false" customHeight="false" outlineLevel="0" collapsed="false">
      <c r="A514" s="76" t="n">
        <v>510</v>
      </c>
      <c r="B514" s="77" t="n">
        <f aca="false">EOMONTH(Input!$C$7,A514)</f>
        <v>58440</v>
      </c>
      <c r="D514" s="78" t="n">
        <f aca="false">IF(AND($B514&lt;Input!$C$31,$B514&lt;Input!$G$31),Input!$G$44,0)</f>
        <v>0</v>
      </c>
      <c r="E514" s="78" t="n">
        <f aca="true">IF(AND($B514&gt;Input!$G$31,$B514&lt;Input!$G$25),PMT(Input!$G$43/(100*12),(OFFSET($A$4,MATCH(Input!$G$25,$B$4:$B$1004,1),0,1,1)-OFFSET($A$4,MATCH(Input!$G$31,$B$4:$B$620,1),0,1,1)),$H$4,0,1),0)</f>
        <v>-0</v>
      </c>
      <c r="F514" s="78" t="n">
        <f aca="false">($F513+$D514+$E514)*(1+Input!$G$43/(100*12))</f>
        <v>0</v>
      </c>
    </row>
    <row r="515" customFormat="false" ht="12.8" hidden="false" customHeight="false" outlineLevel="0" collapsed="false">
      <c r="A515" s="76" t="n">
        <v>511</v>
      </c>
      <c r="B515" s="77" t="n">
        <f aca="false">EOMONTH(Input!$C$7,A515)</f>
        <v>58471</v>
      </c>
      <c r="D515" s="78" t="n">
        <f aca="false">IF(AND($B515&lt;Input!$C$31,$B515&lt;Input!$G$31),Input!$G$44,0)</f>
        <v>0</v>
      </c>
      <c r="E515" s="78" t="n">
        <f aca="true">IF(AND($B515&gt;Input!$G$31,$B515&lt;Input!$G$25),PMT(Input!$G$43/(100*12),(OFFSET($A$4,MATCH(Input!$G$25,$B$4:$B$1004,1),0,1,1)-OFFSET($A$4,MATCH(Input!$G$31,$B$4:$B$620,1),0,1,1)),$H$4,0,1),0)</f>
        <v>-0</v>
      </c>
      <c r="F515" s="78" t="n">
        <f aca="false">($F514+$D515+$E515)*(1+Input!$G$43/(100*12))</f>
        <v>0</v>
      </c>
    </row>
    <row r="516" customFormat="false" ht="12.8" hidden="false" customHeight="false" outlineLevel="0" collapsed="false">
      <c r="A516" s="76" t="n">
        <v>512</v>
      </c>
      <c r="B516" s="77" t="n">
        <f aca="false">EOMONTH(Input!$C$7,A516)</f>
        <v>58500</v>
      </c>
      <c r="D516" s="78" t="n">
        <f aca="false">IF(AND($B516&lt;Input!$C$31,$B516&lt;Input!$G$31),Input!$G$44,0)</f>
        <v>0</v>
      </c>
      <c r="E516" s="78" t="n">
        <f aca="true">IF(AND($B516&gt;Input!$G$31,$B516&lt;Input!$G$25),PMT(Input!$G$43/(100*12),(OFFSET($A$4,MATCH(Input!$G$25,$B$4:$B$1004,1),0,1,1)-OFFSET($A$4,MATCH(Input!$G$31,$B$4:$B$620,1),0,1,1)),$H$4,0,1),0)</f>
        <v>-0</v>
      </c>
      <c r="F516" s="78" t="n">
        <f aca="false">($F515+$D516+$E516)*(1+Input!$G$43/(100*12))</f>
        <v>0</v>
      </c>
    </row>
    <row r="517" customFormat="false" ht="12.8" hidden="false" customHeight="false" outlineLevel="0" collapsed="false">
      <c r="A517" s="76" t="n">
        <v>513</v>
      </c>
      <c r="B517" s="77" t="n">
        <f aca="false">EOMONTH(Input!$C$7,A517)</f>
        <v>58531</v>
      </c>
      <c r="D517" s="78" t="n">
        <f aca="false">IF(AND($B517&lt;Input!$C$31,$B517&lt;Input!$G$31),Input!$G$44,0)</f>
        <v>0</v>
      </c>
      <c r="E517" s="78" t="n">
        <f aca="true">IF(AND($B517&gt;Input!$G$31,$B517&lt;Input!$G$25),PMT(Input!$G$43/(100*12),(OFFSET($A$4,MATCH(Input!$G$25,$B$4:$B$1004,1),0,1,1)-OFFSET($A$4,MATCH(Input!$G$31,$B$4:$B$620,1),0,1,1)),$H$4,0,1),0)</f>
        <v>-0</v>
      </c>
      <c r="F517" s="78" t="n">
        <f aca="false">($F516+$D517+$E517)*(1+Input!$G$43/(100*12))</f>
        <v>0</v>
      </c>
    </row>
    <row r="518" customFormat="false" ht="12.8" hidden="false" customHeight="false" outlineLevel="0" collapsed="false">
      <c r="A518" s="76" t="n">
        <v>514</v>
      </c>
      <c r="B518" s="77" t="n">
        <f aca="false">EOMONTH(Input!$C$7,A518)</f>
        <v>58561</v>
      </c>
      <c r="D518" s="78" t="n">
        <f aca="false">IF(AND($B518&lt;Input!$C$31,$B518&lt;Input!$G$31),Input!$G$44,0)</f>
        <v>0</v>
      </c>
      <c r="E518" s="78" t="n">
        <f aca="true">IF(AND($B518&gt;Input!$G$31,$B518&lt;Input!$G$25),PMT(Input!$G$43/(100*12),(OFFSET($A$4,MATCH(Input!$G$25,$B$4:$B$1004,1),0,1,1)-OFFSET($A$4,MATCH(Input!$G$31,$B$4:$B$620,1),0,1,1)),$H$4,0,1),0)</f>
        <v>-0</v>
      </c>
      <c r="F518" s="78" t="n">
        <f aca="false">($F517+$D518+$E518)*(1+Input!$G$43/(100*12))</f>
        <v>0</v>
      </c>
    </row>
    <row r="519" customFormat="false" ht="12.8" hidden="false" customHeight="false" outlineLevel="0" collapsed="false">
      <c r="A519" s="76" t="n">
        <v>515</v>
      </c>
      <c r="B519" s="77" t="n">
        <f aca="false">EOMONTH(Input!$C$7,A519)</f>
        <v>58592</v>
      </c>
      <c r="D519" s="78" t="n">
        <f aca="false">IF(AND($B519&lt;Input!$C$31,$B519&lt;Input!$G$31),Input!$G$44,0)</f>
        <v>0</v>
      </c>
      <c r="E519" s="78" t="n">
        <f aca="true">IF(AND($B519&gt;Input!$G$31,$B519&lt;Input!$G$25),PMT(Input!$G$43/(100*12),(OFFSET($A$4,MATCH(Input!$G$25,$B$4:$B$1004,1),0,1,1)-OFFSET($A$4,MATCH(Input!$G$31,$B$4:$B$620,1),0,1,1)),$H$4,0,1),0)</f>
        <v>-0</v>
      </c>
      <c r="F519" s="78" t="n">
        <f aca="false">($F518+$D519+$E519)*(1+Input!$G$43/(100*12))</f>
        <v>0</v>
      </c>
    </row>
    <row r="520" customFormat="false" ht="12.8" hidden="false" customHeight="false" outlineLevel="0" collapsed="false">
      <c r="A520" s="76" t="n">
        <v>516</v>
      </c>
      <c r="B520" s="77" t="n">
        <f aca="false">EOMONTH(Input!$C$7,A520)</f>
        <v>58622</v>
      </c>
      <c r="D520" s="78" t="n">
        <f aca="false">IF(AND($B520&lt;Input!$C$31,$B520&lt;Input!$G$31),Input!$G$44,0)</f>
        <v>0</v>
      </c>
      <c r="E520" s="78" t="n">
        <f aca="true">IF(AND($B520&gt;Input!$G$31,$B520&lt;Input!$G$25),PMT(Input!$G$43/(100*12),(OFFSET($A$4,MATCH(Input!$G$25,$B$4:$B$1004,1),0,1,1)-OFFSET($A$4,MATCH(Input!$G$31,$B$4:$B$620,1),0,1,1)),$H$4,0,1),0)</f>
        <v>-0</v>
      </c>
      <c r="F520" s="78" t="n">
        <f aca="false">($F519+$D520+$E520)*(1+Input!$G$43/(100*12))</f>
        <v>0</v>
      </c>
    </row>
    <row r="521" customFormat="false" ht="12.8" hidden="false" customHeight="false" outlineLevel="0" collapsed="false">
      <c r="A521" s="76" t="n">
        <v>517</v>
      </c>
      <c r="B521" s="77" t="n">
        <f aca="false">EOMONTH(Input!$C$7,A521)</f>
        <v>58653</v>
      </c>
      <c r="D521" s="78" t="n">
        <f aca="false">IF(AND($B521&lt;Input!$C$31,$B521&lt;Input!$G$31),Input!$G$44,0)</f>
        <v>0</v>
      </c>
      <c r="E521" s="78" t="n">
        <f aca="true">IF(AND($B521&gt;Input!$G$31,$B521&lt;Input!$G$25),PMT(Input!$G$43/(100*12),(OFFSET($A$4,MATCH(Input!$G$25,$B$4:$B$1004,1),0,1,1)-OFFSET($A$4,MATCH(Input!$G$31,$B$4:$B$620,1),0,1,1)),$H$4,0,1),0)</f>
        <v>-0</v>
      </c>
      <c r="F521" s="78" t="n">
        <f aca="false">($F520+$D521+$E521)*(1+Input!$G$43/(100*12))</f>
        <v>0</v>
      </c>
    </row>
    <row r="522" customFormat="false" ht="12.8" hidden="false" customHeight="false" outlineLevel="0" collapsed="false">
      <c r="A522" s="76" t="n">
        <v>518</v>
      </c>
      <c r="B522" s="77" t="n">
        <f aca="false">EOMONTH(Input!$C$7,A522)</f>
        <v>58684</v>
      </c>
      <c r="D522" s="78" t="n">
        <f aca="false">IF(AND($B522&lt;Input!$C$31,$B522&lt;Input!$G$31),Input!$G$44,0)</f>
        <v>0</v>
      </c>
      <c r="E522" s="78" t="n">
        <f aca="true">IF(AND($B522&gt;Input!$G$31,$B522&lt;Input!$G$25),PMT(Input!$G$43/(100*12),(OFFSET($A$4,MATCH(Input!$G$25,$B$4:$B$1004,1),0,1,1)-OFFSET($A$4,MATCH(Input!$G$31,$B$4:$B$620,1),0,1,1)),$H$4,0,1),0)</f>
        <v>-0</v>
      </c>
      <c r="F522" s="78" t="n">
        <f aca="false">($F521+$D522+$E522)*(1+Input!$G$43/(100*12))</f>
        <v>0</v>
      </c>
    </row>
    <row r="523" customFormat="false" ht="12.8" hidden="false" customHeight="false" outlineLevel="0" collapsed="false">
      <c r="A523" s="76" t="n">
        <v>519</v>
      </c>
      <c r="B523" s="77" t="n">
        <f aca="false">EOMONTH(Input!$C$7,A523)</f>
        <v>58714</v>
      </c>
      <c r="D523" s="78" t="n">
        <f aca="false">IF(AND($B523&lt;Input!$C$31,$B523&lt;Input!$G$31),Input!$G$44,0)</f>
        <v>0</v>
      </c>
      <c r="E523" s="78" t="n">
        <f aca="true">IF(AND($B523&gt;Input!$G$31,$B523&lt;Input!$G$25),PMT(Input!$G$43/(100*12),(OFFSET($A$4,MATCH(Input!$G$25,$B$4:$B$1004,1),0,1,1)-OFFSET($A$4,MATCH(Input!$G$31,$B$4:$B$620,1),0,1,1)),$H$4,0,1),0)</f>
        <v>-0</v>
      </c>
      <c r="F523" s="78" t="n">
        <f aca="false">($F522+$D523+$E523)*(1+Input!$G$43/(100*12))</f>
        <v>0</v>
      </c>
    </row>
    <row r="524" customFormat="false" ht="12.8" hidden="false" customHeight="false" outlineLevel="0" collapsed="false">
      <c r="A524" s="76" t="n">
        <v>520</v>
      </c>
      <c r="B524" s="77" t="n">
        <f aca="false">EOMONTH(Input!$C$7,A524)</f>
        <v>58745</v>
      </c>
      <c r="D524" s="78" t="n">
        <f aca="false">IF(AND($B524&lt;Input!$C$31,$B524&lt;Input!$G$31),Input!$G$44,0)</f>
        <v>0</v>
      </c>
      <c r="E524" s="78" t="n">
        <f aca="true">IF(AND($B524&gt;Input!$G$31,$B524&lt;Input!$G$25),PMT(Input!$G$43/(100*12),(OFFSET($A$4,MATCH(Input!$G$25,$B$4:$B$1004,1),0,1,1)-OFFSET($A$4,MATCH(Input!$G$31,$B$4:$B$620,1),0,1,1)),$H$4,0,1),0)</f>
        <v>-0</v>
      </c>
      <c r="F524" s="78" t="n">
        <f aca="false">($F523+$D524+$E524)*(1+Input!$G$43/(100*12))</f>
        <v>0</v>
      </c>
    </row>
    <row r="525" customFormat="false" ht="12.8" hidden="false" customHeight="false" outlineLevel="0" collapsed="false">
      <c r="A525" s="76" t="n">
        <v>521</v>
      </c>
      <c r="B525" s="77" t="n">
        <f aca="false">EOMONTH(Input!$C$7,A525)</f>
        <v>58775</v>
      </c>
      <c r="D525" s="78" t="n">
        <f aca="false">IF(AND($B525&lt;Input!$C$31,$B525&lt;Input!$G$31),Input!$G$44,0)</f>
        <v>0</v>
      </c>
      <c r="E525" s="78" t="n">
        <f aca="true">IF(AND($B525&gt;Input!$G$31,$B525&lt;Input!$G$25),PMT(Input!$G$43/(100*12),(OFFSET($A$4,MATCH(Input!$G$25,$B$4:$B$1004,1),0,1,1)-OFFSET($A$4,MATCH(Input!$G$31,$B$4:$B$620,1),0,1,1)),$H$4,0,1),0)</f>
        <v>-0</v>
      </c>
      <c r="F525" s="78" t="n">
        <f aca="false">($F524+$D525+$E525)*(1+Input!$G$43/(100*12))</f>
        <v>0</v>
      </c>
    </row>
    <row r="526" customFormat="false" ht="12.8" hidden="false" customHeight="false" outlineLevel="0" collapsed="false">
      <c r="A526" s="76" t="n">
        <v>522</v>
      </c>
      <c r="B526" s="77" t="n">
        <f aca="false">EOMONTH(Input!$C$7,A526)</f>
        <v>58806</v>
      </c>
      <c r="D526" s="78" t="n">
        <f aca="false">IF(AND($B526&lt;Input!$C$31,$B526&lt;Input!$G$31),Input!$G$44,0)</f>
        <v>0</v>
      </c>
      <c r="E526" s="78" t="n">
        <f aca="true">IF(AND($B526&gt;Input!$G$31,$B526&lt;Input!$G$25),PMT(Input!$G$43/(100*12),(OFFSET($A$4,MATCH(Input!$G$25,$B$4:$B$1004,1),0,1,1)-OFFSET($A$4,MATCH(Input!$G$31,$B$4:$B$620,1),0,1,1)),$H$4,0,1),0)</f>
        <v>-0</v>
      </c>
      <c r="F526" s="78" t="n">
        <f aca="false">($F525+$D526+$E526)*(1+Input!$G$43/(100*12))</f>
        <v>0</v>
      </c>
    </row>
    <row r="527" customFormat="false" ht="12.8" hidden="false" customHeight="false" outlineLevel="0" collapsed="false">
      <c r="A527" s="76" t="n">
        <v>523</v>
      </c>
      <c r="B527" s="77" t="n">
        <f aca="false">EOMONTH(Input!$C$7,A527)</f>
        <v>58837</v>
      </c>
      <c r="D527" s="78" t="n">
        <f aca="false">IF(AND($B527&lt;Input!$C$31,$B527&lt;Input!$G$31),Input!$G$44,0)</f>
        <v>0</v>
      </c>
      <c r="E527" s="78" t="n">
        <f aca="true">IF(AND($B527&gt;Input!$G$31,$B527&lt;Input!$G$25),PMT(Input!$G$43/(100*12),(OFFSET($A$4,MATCH(Input!$G$25,$B$4:$B$1004,1),0,1,1)-OFFSET($A$4,MATCH(Input!$G$31,$B$4:$B$620,1),0,1,1)),$H$4,0,1),0)</f>
        <v>-0</v>
      </c>
      <c r="F527" s="78" t="n">
        <f aca="false">($F526+$D527+$E527)*(1+Input!$G$43/(100*12))</f>
        <v>0</v>
      </c>
    </row>
    <row r="528" customFormat="false" ht="12.8" hidden="false" customHeight="false" outlineLevel="0" collapsed="false">
      <c r="A528" s="76" t="n">
        <v>524</v>
      </c>
      <c r="B528" s="77" t="n">
        <f aca="false">EOMONTH(Input!$C$7,A528)</f>
        <v>58865</v>
      </c>
      <c r="D528" s="78" t="n">
        <f aca="false">IF(AND($B528&lt;Input!$C$31,$B528&lt;Input!$G$31),Input!$G$44,0)</f>
        <v>0</v>
      </c>
      <c r="E528" s="78" t="n">
        <f aca="true">IF(AND($B528&gt;Input!$G$31,$B528&lt;Input!$G$25),PMT(Input!$G$43/(100*12),(OFFSET($A$4,MATCH(Input!$G$25,$B$4:$B$1004,1),0,1,1)-OFFSET($A$4,MATCH(Input!$G$31,$B$4:$B$620,1),0,1,1)),$H$4,0,1),0)</f>
        <v>-0</v>
      </c>
      <c r="F528" s="78" t="n">
        <f aca="false">($F527+$D528+$E528)*(1+Input!$G$43/(100*12))</f>
        <v>0</v>
      </c>
    </row>
    <row r="529" customFormat="false" ht="12.8" hidden="false" customHeight="false" outlineLevel="0" collapsed="false">
      <c r="A529" s="76" t="n">
        <v>525</v>
      </c>
      <c r="B529" s="77" t="n">
        <f aca="false">EOMONTH(Input!$C$7,A529)</f>
        <v>58896</v>
      </c>
      <c r="D529" s="78" t="n">
        <f aca="false">IF(AND($B529&lt;Input!$C$31,$B529&lt;Input!$G$31),Input!$G$44,0)</f>
        <v>0</v>
      </c>
      <c r="E529" s="78" t="n">
        <f aca="true">IF(AND($B529&gt;Input!$G$31,$B529&lt;Input!$G$25),PMT(Input!$G$43/(100*12),(OFFSET($A$4,MATCH(Input!$G$25,$B$4:$B$1004,1),0,1,1)-OFFSET($A$4,MATCH(Input!$G$31,$B$4:$B$620,1),0,1,1)),$H$4,0,1),0)</f>
        <v>-0</v>
      </c>
      <c r="F529" s="78" t="n">
        <f aca="false">($F528+$D529+$E529)*(1+Input!$G$43/(100*12))</f>
        <v>0</v>
      </c>
    </row>
    <row r="530" customFormat="false" ht="12.8" hidden="false" customHeight="false" outlineLevel="0" collapsed="false">
      <c r="A530" s="76" t="n">
        <v>526</v>
      </c>
      <c r="B530" s="77" t="n">
        <f aca="false">EOMONTH(Input!$C$7,A530)</f>
        <v>58926</v>
      </c>
      <c r="D530" s="78" t="n">
        <f aca="false">IF(AND($B530&lt;Input!$C$31,$B530&lt;Input!$G$31),Input!$G$44,0)</f>
        <v>0</v>
      </c>
      <c r="E530" s="78" t="n">
        <f aca="true">IF(AND($B530&gt;Input!$G$31,$B530&lt;Input!$G$25),PMT(Input!$G$43/(100*12),(OFFSET($A$4,MATCH(Input!$G$25,$B$4:$B$1004,1),0,1,1)-OFFSET($A$4,MATCH(Input!$G$31,$B$4:$B$620,1),0,1,1)),$H$4,0,1),0)</f>
        <v>-0</v>
      </c>
      <c r="F530" s="78" t="n">
        <f aca="false">($F529+$D530+$E530)*(1+Input!$G$43/(100*12))</f>
        <v>0</v>
      </c>
    </row>
    <row r="531" customFormat="false" ht="12.8" hidden="false" customHeight="false" outlineLevel="0" collapsed="false">
      <c r="A531" s="76" t="n">
        <v>527</v>
      </c>
      <c r="B531" s="77" t="n">
        <f aca="false">EOMONTH(Input!$C$7,A531)</f>
        <v>58957</v>
      </c>
      <c r="D531" s="78" t="n">
        <f aca="false">IF(AND($B531&lt;Input!$C$31,$B531&lt;Input!$G$31),Input!$G$44,0)</f>
        <v>0</v>
      </c>
      <c r="E531" s="78" t="n">
        <f aca="true">IF(AND($B531&gt;Input!$G$31,$B531&lt;Input!$G$25),PMT(Input!$G$43/(100*12),(OFFSET($A$4,MATCH(Input!$G$25,$B$4:$B$1004,1),0,1,1)-OFFSET($A$4,MATCH(Input!$G$31,$B$4:$B$620,1),0,1,1)),$H$4,0,1),0)</f>
        <v>-0</v>
      </c>
      <c r="F531" s="78" t="n">
        <f aca="false">($F530+$D531+$E531)*(1+Input!$G$43/(100*12))</f>
        <v>0</v>
      </c>
    </row>
    <row r="532" customFormat="false" ht="12.8" hidden="false" customHeight="false" outlineLevel="0" collapsed="false">
      <c r="A532" s="76" t="n">
        <v>528</v>
      </c>
      <c r="B532" s="77" t="n">
        <f aca="false">EOMONTH(Input!$C$7,A532)</f>
        <v>58987</v>
      </c>
      <c r="D532" s="78" t="n">
        <f aca="false">IF(AND($B532&lt;Input!$C$31,$B532&lt;Input!$G$31),Input!$G$44,0)</f>
        <v>0</v>
      </c>
      <c r="E532" s="78" t="n">
        <f aca="true">IF(AND($B532&gt;Input!$G$31,$B532&lt;Input!$G$25),PMT(Input!$G$43/(100*12),(OFFSET($A$4,MATCH(Input!$G$25,$B$4:$B$1004,1),0,1,1)-OFFSET($A$4,MATCH(Input!$G$31,$B$4:$B$620,1),0,1,1)),$H$4,0,1),0)</f>
        <v>-0</v>
      </c>
      <c r="F532" s="78" t="n">
        <f aca="false">($F531+$D532+$E532)*(1+Input!$G$43/(100*12))</f>
        <v>0</v>
      </c>
    </row>
    <row r="533" customFormat="false" ht="12.8" hidden="false" customHeight="false" outlineLevel="0" collapsed="false">
      <c r="A533" s="76" t="n">
        <v>529</v>
      </c>
      <c r="B533" s="77" t="n">
        <f aca="false">EOMONTH(Input!$C$7,A533)</f>
        <v>59018</v>
      </c>
      <c r="D533" s="78" t="n">
        <f aca="false">IF(AND($B533&lt;Input!$C$31,$B533&lt;Input!$G$31),Input!$G$44,0)</f>
        <v>0</v>
      </c>
      <c r="E533" s="78" t="n">
        <f aca="true">IF(AND($B533&gt;Input!$G$31,$B533&lt;Input!$G$25),PMT(Input!$G$43/(100*12),(OFFSET($A$4,MATCH(Input!$G$25,$B$4:$B$1004,1),0,1,1)-OFFSET($A$4,MATCH(Input!$G$31,$B$4:$B$620,1),0,1,1)),$H$4,0,1),0)</f>
        <v>-0</v>
      </c>
      <c r="F533" s="78" t="n">
        <f aca="false">($F532+$D533+$E533)*(1+Input!$G$43/(100*12))</f>
        <v>0</v>
      </c>
    </row>
    <row r="534" customFormat="false" ht="12.8" hidden="false" customHeight="false" outlineLevel="0" collapsed="false">
      <c r="A534" s="76" t="n">
        <v>530</v>
      </c>
      <c r="B534" s="77" t="n">
        <f aca="false">EOMONTH(Input!$C$7,A534)</f>
        <v>59049</v>
      </c>
      <c r="D534" s="78" t="n">
        <f aca="false">IF(AND($B534&lt;Input!$C$31,$B534&lt;Input!$G$31),Input!$G$44,0)</f>
        <v>0</v>
      </c>
      <c r="E534" s="78" t="n">
        <f aca="true">IF(AND($B534&gt;Input!$G$31,$B534&lt;Input!$G$25),PMT(Input!$G$43/(100*12),(OFFSET($A$4,MATCH(Input!$G$25,$B$4:$B$1004,1),0,1,1)-OFFSET($A$4,MATCH(Input!$G$31,$B$4:$B$620,1),0,1,1)),$H$4,0,1),0)</f>
        <v>-0</v>
      </c>
      <c r="F534" s="78" t="n">
        <f aca="false">($F533+$D534+$E534)*(1+Input!$G$43/(100*12))</f>
        <v>0</v>
      </c>
    </row>
    <row r="535" customFormat="false" ht="12.8" hidden="false" customHeight="false" outlineLevel="0" collapsed="false">
      <c r="A535" s="76" t="n">
        <v>531</v>
      </c>
      <c r="B535" s="77" t="n">
        <f aca="false">EOMONTH(Input!$C$7,A535)</f>
        <v>59079</v>
      </c>
      <c r="D535" s="78" t="n">
        <f aca="false">IF(AND($B535&lt;Input!$C$31,$B535&lt;Input!$G$31),Input!$G$44,0)</f>
        <v>0</v>
      </c>
      <c r="E535" s="78" t="n">
        <f aca="true">IF(AND($B535&gt;Input!$G$31,$B535&lt;Input!$G$25),PMT(Input!$G$43/(100*12),(OFFSET($A$4,MATCH(Input!$G$25,$B$4:$B$1004,1),0,1,1)-OFFSET($A$4,MATCH(Input!$G$31,$B$4:$B$620,1),0,1,1)),$H$4,0,1),0)</f>
        <v>-0</v>
      </c>
      <c r="F535" s="78" t="n">
        <f aca="false">($F534+$D535+$E535)*(1+Input!$G$43/(100*12))</f>
        <v>0</v>
      </c>
    </row>
    <row r="536" customFormat="false" ht="12.8" hidden="false" customHeight="false" outlineLevel="0" collapsed="false">
      <c r="A536" s="76" t="n">
        <v>532</v>
      </c>
      <c r="B536" s="77" t="n">
        <f aca="false">EOMONTH(Input!$C$7,A536)</f>
        <v>59110</v>
      </c>
      <c r="D536" s="78" t="n">
        <f aca="false">IF(AND($B536&lt;Input!$C$31,$B536&lt;Input!$G$31),Input!$G$44,0)</f>
        <v>0</v>
      </c>
      <c r="E536" s="78" t="n">
        <f aca="true">IF(AND($B536&gt;Input!$G$31,$B536&lt;Input!$G$25),PMT(Input!$G$43/(100*12),(OFFSET($A$4,MATCH(Input!$G$25,$B$4:$B$1004,1),0,1,1)-OFFSET($A$4,MATCH(Input!$G$31,$B$4:$B$620,1),0,1,1)),$H$4,0,1),0)</f>
        <v>-0</v>
      </c>
      <c r="F536" s="78" t="n">
        <f aca="false">($F535+$D536+$E536)*(1+Input!$G$43/(100*12))</f>
        <v>0</v>
      </c>
    </row>
    <row r="537" customFormat="false" ht="12.8" hidden="false" customHeight="false" outlineLevel="0" collapsed="false">
      <c r="A537" s="76" t="n">
        <v>533</v>
      </c>
      <c r="B537" s="77" t="n">
        <f aca="false">EOMONTH(Input!$C$7,A537)</f>
        <v>59140</v>
      </c>
      <c r="D537" s="78" t="n">
        <f aca="false">IF(AND($B537&lt;Input!$C$31,$B537&lt;Input!$G$31),Input!$G$44,0)</f>
        <v>0</v>
      </c>
      <c r="E537" s="78" t="n">
        <f aca="true">IF(AND($B537&gt;Input!$G$31,$B537&lt;Input!$G$25),PMT(Input!$G$43/(100*12),(OFFSET($A$4,MATCH(Input!$G$25,$B$4:$B$1004,1),0,1,1)-OFFSET($A$4,MATCH(Input!$G$31,$B$4:$B$620,1),0,1,1)),$H$4,0,1),0)</f>
        <v>-0</v>
      </c>
      <c r="F537" s="78" t="n">
        <f aca="false">($F536+$D537+$E537)*(1+Input!$G$43/(100*12))</f>
        <v>0</v>
      </c>
    </row>
    <row r="538" customFormat="false" ht="12.8" hidden="false" customHeight="false" outlineLevel="0" collapsed="false">
      <c r="A538" s="76" t="n">
        <v>534</v>
      </c>
      <c r="B538" s="77" t="n">
        <f aca="false">EOMONTH(Input!$C$7,A538)</f>
        <v>59171</v>
      </c>
      <c r="D538" s="78" t="n">
        <f aca="false">IF(AND($B538&lt;Input!$C$31,$B538&lt;Input!$G$31),Input!$G$44,0)</f>
        <v>0</v>
      </c>
      <c r="E538" s="78" t="n">
        <f aca="true">IF(AND($B538&gt;Input!$G$31,$B538&lt;Input!$G$25),PMT(Input!$G$43/(100*12),(OFFSET($A$4,MATCH(Input!$G$25,$B$4:$B$1004,1),0,1,1)-OFFSET($A$4,MATCH(Input!$G$31,$B$4:$B$620,1),0,1,1)),$H$4,0,1),0)</f>
        <v>-0</v>
      </c>
      <c r="F538" s="78" t="n">
        <f aca="false">($F537+$D538+$E538)*(1+Input!$G$43/(100*12))</f>
        <v>0</v>
      </c>
    </row>
    <row r="539" customFormat="false" ht="12.8" hidden="false" customHeight="false" outlineLevel="0" collapsed="false">
      <c r="A539" s="76" t="n">
        <v>535</v>
      </c>
      <c r="B539" s="77" t="n">
        <f aca="false">EOMONTH(Input!$C$7,A539)</f>
        <v>59202</v>
      </c>
      <c r="D539" s="78" t="n">
        <f aca="false">IF(AND($B539&lt;Input!$C$31,$B539&lt;Input!$G$31),Input!$G$44,0)</f>
        <v>0</v>
      </c>
      <c r="E539" s="78" t="n">
        <f aca="true">IF(AND($B539&gt;Input!$G$31,$B539&lt;Input!$G$25),PMT(Input!$G$43/(100*12),(OFFSET($A$4,MATCH(Input!$G$25,$B$4:$B$1004,1),0,1,1)-OFFSET($A$4,MATCH(Input!$G$31,$B$4:$B$620,1),0,1,1)),$H$4,0,1),0)</f>
        <v>-0</v>
      </c>
      <c r="F539" s="78" t="n">
        <f aca="false">($F538+$D539+$E539)*(1+Input!$G$43/(100*12))</f>
        <v>0</v>
      </c>
    </row>
    <row r="540" customFormat="false" ht="12.8" hidden="false" customHeight="false" outlineLevel="0" collapsed="false">
      <c r="A540" s="76" t="n">
        <v>536</v>
      </c>
      <c r="B540" s="77" t="n">
        <f aca="false">EOMONTH(Input!$C$7,A540)</f>
        <v>59230</v>
      </c>
      <c r="D540" s="78" t="n">
        <f aca="false">IF(AND($B540&lt;Input!$C$31,$B540&lt;Input!$G$31),Input!$G$44,0)</f>
        <v>0</v>
      </c>
      <c r="E540" s="78" t="n">
        <f aca="true">IF(AND($B540&gt;Input!$G$31,$B540&lt;Input!$G$25),PMT(Input!$G$43/(100*12),(OFFSET($A$4,MATCH(Input!$G$25,$B$4:$B$1004,1),0,1,1)-OFFSET($A$4,MATCH(Input!$G$31,$B$4:$B$620,1),0,1,1)),$H$4,0,1),0)</f>
        <v>-0</v>
      </c>
      <c r="F540" s="78" t="n">
        <f aca="false">($F539+$D540+$E540)*(1+Input!$G$43/(100*12))</f>
        <v>0</v>
      </c>
    </row>
    <row r="541" customFormat="false" ht="12.8" hidden="false" customHeight="false" outlineLevel="0" collapsed="false">
      <c r="A541" s="76" t="n">
        <v>537</v>
      </c>
      <c r="B541" s="77" t="n">
        <f aca="false">EOMONTH(Input!$C$7,A541)</f>
        <v>59261</v>
      </c>
      <c r="D541" s="78" t="n">
        <f aca="false">IF(AND($B541&lt;Input!$C$31,$B541&lt;Input!$G$31),Input!$G$44,0)</f>
        <v>0</v>
      </c>
      <c r="E541" s="78" t="n">
        <f aca="true">IF(AND($B541&gt;Input!$G$31,$B541&lt;Input!$G$25),PMT(Input!$G$43/(100*12),(OFFSET($A$4,MATCH(Input!$G$25,$B$4:$B$1004,1),0,1,1)-OFFSET($A$4,MATCH(Input!$G$31,$B$4:$B$620,1),0,1,1)),$H$4,0,1),0)</f>
        <v>-0</v>
      </c>
      <c r="F541" s="78" t="n">
        <f aca="false">($F540+$D541+$E541)*(1+Input!$G$43/(100*12))</f>
        <v>0</v>
      </c>
    </row>
    <row r="542" customFormat="false" ht="12.8" hidden="false" customHeight="false" outlineLevel="0" collapsed="false">
      <c r="A542" s="76" t="n">
        <v>538</v>
      </c>
      <c r="B542" s="77" t="n">
        <f aca="false">EOMONTH(Input!$C$7,A542)</f>
        <v>59291</v>
      </c>
      <c r="D542" s="78" t="n">
        <f aca="false">IF(AND($B542&lt;Input!$C$31,$B542&lt;Input!$G$31),Input!$G$44,0)</f>
        <v>0</v>
      </c>
      <c r="E542" s="78" t="n">
        <f aca="true">IF(AND($B542&gt;Input!$G$31,$B542&lt;Input!$G$25),PMT(Input!$G$43/(100*12),(OFFSET($A$4,MATCH(Input!$G$25,$B$4:$B$1004,1),0,1,1)-OFFSET($A$4,MATCH(Input!$G$31,$B$4:$B$620,1),0,1,1)),$H$4,0,1),0)</f>
        <v>-0</v>
      </c>
      <c r="F542" s="78" t="n">
        <f aca="false">($F541+$D542+$E542)*(1+Input!$G$43/(100*12))</f>
        <v>0</v>
      </c>
    </row>
    <row r="543" customFormat="false" ht="12.8" hidden="false" customHeight="false" outlineLevel="0" collapsed="false">
      <c r="A543" s="76" t="n">
        <v>539</v>
      </c>
      <c r="B543" s="77" t="n">
        <f aca="false">EOMONTH(Input!$C$7,A543)</f>
        <v>59322</v>
      </c>
      <c r="D543" s="78" t="n">
        <f aca="false">IF(AND($B543&lt;Input!$C$31,$B543&lt;Input!$G$31),Input!$G$44,0)</f>
        <v>0</v>
      </c>
      <c r="E543" s="78" t="n">
        <f aca="true">IF(AND($B543&gt;Input!$G$31,$B543&lt;Input!$G$25),PMT(Input!$G$43/(100*12),(OFFSET($A$4,MATCH(Input!$G$25,$B$4:$B$1004,1),0,1,1)-OFFSET($A$4,MATCH(Input!$G$31,$B$4:$B$620,1),0,1,1)),$H$4,0,1),0)</f>
        <v>0</v>
      </c>
      <c r="F543" s="78" t="n">
        <f aca="false">($F542+$D543+$E543)*(1+Input!$G$43/(100*12))</f>
        <v>0</v>
      </c>
    </row>
    <row r="544" customFormat="false" ht="12.8" hidden="false" customHeight="false" outlineLevel="0" collapsed="false">
      <c r="A544" s="76" t="n">
        <v>540</v>
      </c>
      <c r="B544" s="77" t="n">
        <f aca="false">EOMONTH(Input!$C$7,A544)</f>
        <v>59352</v>
      </c>
      <c r="D544" s="78" t="n">
        <f aca="false">IF(AND($B544&lt;Input!$C$31,$B544&lt;Input!$G$31),Input!$G$44,0)</f>
        <v>0</v>
      </c>
      <c r="E544" s="78" t="n">
        <f aca="true">IF(AND($B544&gt;Input!$G$31,$B544&lt;Input!$G$25),PMT(Input!$G$43/(100*12),(OFFSET($A$4,MATCH(Input!$G$25,$B$4:$B$1004,1),0,1,1)-OFFSET($A$4,MATCH(Input!$G$31,$B$4:$B$620,1),0,1,1)),$H$4,0,1),0)</f>
        <v>0</v>
      </c>
      <c r="F544" s="78" t="n">
        <f aca="false">($F543+$D544+$E544)*(1+Input!$G$43/(100*12))</f>
        <v>0</v>
      </c>
    </row>
    <row r="545" customFormat="false" ht="12.8" hidden="false" customHeight="false" outlineLevel="0" collapsed="false">
      <c r="A545" s="76" t="n">
        <v>541</v>
      </c>
      <c r="B545" s="77" t="n">
        <f aca="false">EOMONTH(Input!$C$7,A545)</f>
        <v>59383</v>
      </c>
      <c r="D545" s="78" t="n">
        <f aca="false">IF(AND($B545&lt;Input!$C$31,$B545&lt;Input!$G$31),Input!$G$44,0)</f>
        <v>0</v>
      </c>
      <c r="E545" s="78" t="n">
        <f aca="true">IF(AND($B545&gt;Input!$G$31,$B545&lt;Input!$G$25),PMT(Input!$G$43/(100*12),(OFFSET($A$4,MATCH(Input!$G$25,$B$4:$B$1004,1),0,1,1)-OFFSET($A$4,MATCH(Input!$G$31,$B$4:$B$620,1),0,1,1)),$H$4,0,1),0)</f>
        <v>0</v>
      </c>
      <c r="F545" s="78" t="n">
        <f aca="false">($F544+$D545+$E545)*(1+Input!$G$43/(100*12))</f>
        <v>0</v>
      </c>
    </row>
    <row r="546" customFormat="false" ht="12.8" hidden="false" customHeight="false" outlineLevel="0" collapsed="false">
      <c r="A546" s="76" t="n">
        <v>542</v>
      </c>
      <c r="B546" s="77" t="n">
        <f aca="false">EOMONTH(Input!$C$7,A546)</f>
        <v>59414</v>
      </c>
      <c r="D546" s="78" t="n">
        <f aca="false">IF(AND($B546&lt;Input!$C$31,$B546&lt;Input!$G$31),Input!$G$44,0)</f>
        <v>0</v>
      </c>
      <c r="E546" s="78" t="n">
        <f aca="true">IF(AND($B546&gt;Input!$G$31,$B546&lt;Input!$G$25),PMT(Input!$G$43/(100*12),(OFFSET($A$4,MATCH(Input!$G$25,$B$4:$B$1004,1),0,1,1)-OFFSET($A$4,MATCH(Input!$G$31,$B$4:$B$620,1),0,1,1)),$H$4,0,1),0)</f>
        <v>0</v>
      </c>
      <c r="F546" s="78" t="n">
        <f aca="false">($F545+$D546+$E546)*(1+Input!$G$43/(100*12))</f>
        <v>0</v>
      </c>
    </row>
    <row r="547" customFormat="false" ht="12.8" hidden="false" customHeight="false" outlineLevel="0" collapsed="false">
      <c r="A547" s="76" t="n">
        <v>543</v>
      </c>
      <c r="B547" s="77" t="n">
        <f aca="false">EOMONTH(Input!$C$7,A547)</f>
        <v>59444</v>
      </c>
      <c r="D547" s="78" t="n">
        <f aca="false">IF(AND($B547&lt;Input!$C$31,$B547&lt;Input!$G$31),Input!$G$44,0)</f>
        <v>0</v>
      </c>
      <c r="E547" s="78" t="n">
        <f aca="true">IF(AND($B547&gt;Input!$G$31,$B547&lt;Input!$G$25),PMT(Input!$G$43/(100*12),(OFFSET($A$4,MATCH(Input!$G$25,$B$4:$B$1004,1),0,1,1)-OFFSET($A$4,MATCH(Input!$G$31,$B$4:$B$620,1),0,1,1)),$H$4,0,1),0)</f>
        <v>0</v>
      </c>
      <c r="F547" s="78" t="n">
        <f aca="false">($F546+$D547+$E547)*(1+Input!$G$43/(100*12))</f>
        <v>0</v>
      </c>
    </row>
    <row r="548" customFormat="false" ht="12.8" hidden="false" customHeight="false" outlineLevel="0" collapsed="false">
      <c r="A548" s="76" t="n">
        <v>544</v>
      </c>
      <c r="B548" s="77" t="n">
        <f aca="false">EOMONTH(Input!$C$7,A548)</f>
        <v>59475</v>
      </c>
      <c r="D548" s="78" t="n">
        <f aca="false">IF(AND($B548&lt;Input!$C$31,$B548&lt;Input!$G$31),Input!$G$44,0)</f>
        <v>0</v>
      </c>
      <c r="E548" s="78" t="n">
        <f aca="true">IF(AND($B548&gt;Input!$G$31,$B548&lt;Input!$G$25),PMT(Input!$G$43/(100*12),(OFFSET($A$4,MATCH(Input!$G$25,$B$4:$B$1004,1),0,1,1)-OFFSET($A$4,MATCH(Input!$G$31,$B$4:$B$620,1),0,1,1)),$H$4,0,1),0)</f>
        <v>0</v>
      </c>
      <c r="F548" s="78" t="n">
        <f aca="false">($F547+$D548+$E548)*(1+Input!$G$43/(100*12))</f>
        <v>0</v>
      </c>
    </row>
    <row r="549" customFormat="false" ht="12.8" hidden="false" customHeight="false" outlineLevel="0" collapsed="false">
      <c r="A549" s="76" t="n">
        <v>545</v>
      </c>
      <c r="B549" s="77" t="n">
        <f aca="false">EOMONTH(Input!$C$7,A549)</f>
        <v>59505</v>
      </c>
      <c r="D549" s="78" t="n">
        <f aca="false">IF(AND($B549&lt;Input!$C$31,$B549&lt;Input!$G$31),Input!$G$44,0)</f>
        <v>0</v>
      </c>
      <c r="E549" s="78" t="n">
        <f aca="true">IF(AND($B549&gt;Input!$G$31,$B549&lt;Input!$G$25),PMT(Input!$G$43/(100*12),(OFFSET($A$4,MATCH(Input!$G$25,$B$4:$B$1004,1),0,1,1)-OFFSET($A$4,MATCH(Input!$G$31,$B$4:$B$620,1),0,1,1)),$H$4,0,1),0)</f>
        <v>0</v>
      </c>
      <c r="F549" s="78" t="n">
        <f aca="false">($F548+$D549+$E549)*(1+Input!$G$43/(100*12))</f>
        <v>0</v>
      </c>
    </row>
    <row r="550" customFormat="false" ht="12.8" hidden="false" customHeight="false" outlineLevel="0" collapsed="false">
      <c r="A550" s="76" t="n">
        <v>546</v>
      </c>
      <c r="B550" s="77" t="n">
        <f aca="false">EOMONTH(Input!$C$7,A550)</f>
        <v>59536</v>
      </c>
      <c r="D550" s="78" t="n">
        <f aca="false">IF(AND($B550&lt;Input!$C$31,$B550&lt;Input!$G$31),Input!$G$44,0)</f>
        <v>0</v>
      </c>
      <c r="E550" s="78" t="n">
        <f aca="true">IF(AND($B550&gt;Input!$G$31,$B550&lt;Input!$G$25),PMT(Input!$G$43/(100*12),(OFFSET($A$4,MATCH(Input!$G$25,$B$4:$B$1004,1),0,1,1)-OFFSET($A$4,MATCH(Input!$G$31,$B$4:$B$620,1),0,1,1)),$H$4,0,1),0)</f>
        <v>0</v>
      </c>
      <c r="F550" s="78" t="n">
        <f aca="false">($F549+$D550+$E550)*(1+Input!$G$43/(100*12))</f>
        <v>0</v>
      </c>
    </row>
    <row r="551" customFormat="false" ht="12.8" hidden="false" customHeight="false" outlineLevel="0" collapsed="false">
      <c r="A551" s="76" t="n">
        <v>547</v>
      </c>
      <c r="B551" s="77" t="n">
        <f aca="false">EOMONTH(Input!$C$7,A551)</f>
        <v>59567</v>
      </c>
      <c r="D551" s="78" t="n">
        <f aca="false">IF(AND($B551&lt;Input!$C$31,$B551&lt;Input!$G$31),Input!$G$44,0)</f>
        <v>0</v>
      </c>
      <c r="E551" s="78" t="n">
        <f aca="true">IF(AND($B551&gt;Input!$G$31,$B551&lt;Input!$G$25),PMT(Input!$G$43/(100*12),(OFFSET($A$4,MATCH(Input!$G$25,$B$4:$B$1004,1),0,1,1)-OFFSET($A$4,MATCH(Input!$G$31,$B$4:$B$620,1),0,1,1)),$H$4,0,1),0)</f>
        <v>0</v>
      </c>
      <c r="F551" s="78" t="n">
        <f aca="false">($F550+$D551+$E551)*(1+Input!$G$43/(100*12))</f>
        <v>0</v>
      </c>
    </row>
    <row r="552" customFormat="false" ht="12.8" hidden="false" customHeight="false" outlineLevel="0" collapsed="false">
      <c r="A552" s="76" t="n">
        <v>548</v>
      </c>
      <c r="B552" s="77" t="n">
        <f aca="false">EOMONTH(Input!$C$7,A552)</f>
        <v>59595</v>
      </c>
      <c r="D552" s="78" t="n">
        <f aca="false">IF(AND($B552&lt;Input!$C$31,$B552&lt;Input!$G$31),Input!$G$44,0)</f>
        <v>0</v>
      </c>
      <c r="E552" s="78" t="n">
        <f aca="true">IF(AND($B552&gt;Input!$G$31,$B552&lt;Input!$G$25),PMT(Input!$G$43/(100*12),(OFFSET($A$4,MATCH(Input!$G$25,$B$4:$B$1004,1),0,1,1)-OFFSET($A$4,MATCH(Input!$G$31,$B$4:$B$620,1),0,1,1)),$H$4,0,1),0)</f>
        <v>0</v>
      </c>
      <c r="F552" s="78" t="n">
        <f aca="false">($F551+$D552+$E552)*(1+Input!$G$43/(100*12))</f>
        <v>0</v>
      </c>
    </row>
    <row r="553" customFormat="false" ht="12.8" hidden="false" customHeight="false" outlineLevel="0" collapsed="false">
      <c r="A553" s="76" t="n">
        <v>549</v>
      </c>
      <c r="B553" s="77" t="n">
        <f aca="false">EOMONTH(Input!$C$7,A553)</f>
        <v>59626</v>
      </c>
      <c r="D553" s="78" t="n">
        <f aca="false">IF(AND($B553&lt;Input!$C$31,$B553&lt;Input!$G$31),Input!$G$44,0)</f>
        <v>0</v>
      </c>
      <c r="E553" s="78" t="n">
        <f aca="true">IF(AND($B553&gt;Input!$G$31,$B553&lt;Input!$G$25),PMT(Input!$G$43/(100*12),(OFFSET($A$4,MATCH(Input!$G$25,$B$4:$B$1004,1),0,1,1)-OFFSET($A$4,MATCH(Input!$G$31,$B$4:$B$620,1),0,1,1)),$H$4,0,1),0)</f>
        <v>0</v>
      </c>
      <c r="F553" s="78" t="n">
        <f aca="false">($F552+$D553+$E553)*(1+Input!$G$43/(100*12))</f>
        <v>0</v>
      </c>
    </row>
    <row r="554" customFormat="false" ht="12.8" hidden="false" customHeight="false" outlineLevel="0" collapsed="false">
      <c r="A554" s="76" t="n">
        <v>550</v>
      </c>
      <c r="B554" s="77" t="n">
        <f aca="false">EOMONTH(Input!$C$7,A554)</f>
        <v>59656</v>
      </c>
      <c r="D554" s="78" t="n">
        <f aca="false">IF(AND($B554&lt;Input!$C$31,$B554&lt;Input!$G$31),Input!$G$44,0)</f>
        <v>0</v>
      </c>
      <c r="E554" s="78" t="n">
        <f aca="true">IF(AND($B554&gt;Input!$G$31,$B554&lt;Input!$G$25),PMT(Input!$G$43/(100*12),(OFFSET($A$4,MATCH(Input!$G$25,$B$4:$B$1004,1),0,1,1)-OFFSET($A$4,MATCH(Input!$G$31,$B$4:$B$620,1),0,1,1)),$H$4,0,1),0)</f>
        <v>0</v>
      </c>
      <c r="F554" s="78" t="n">
        <f aca="false">($F553+$D554+$E554)*(1+Input!$G$43/(100*12))</f>
        <v>0</v>
      </c>
    </row>
    <row r="555" customFormat="false" ht="12.8" hidden="false" customHeight="false" outlineLevel="0" collapsed="false">
      <c r="A555" s="76" t="n">
        <v>551</v>
      </c>
      <c r="B555" s="77" t="n">
        <f aca="false">EOMONTH(Input!$C$7,A555)</f>
        <v>59687</v>
      </c>
      <c r="D555" s="78" t="n">
        <f aca="false">IF(AND($B555&lt;Input!$C$31,$B555&lt;Input!$G$31),Input!$G$44,0)</f>
        <v>0</v>
      </c>
      <c r="E555" s="78" t="n">
        <f aca="true">IF(AND($B555&gt;Input!$G$31,$B555&lt;Input!$G$25),PMT(Input!$G$43/(100*12),(OFFSET($A$4,MATCH(Input!$G$25,$B$4:$B$1004,1),0,1,1)-OFFSET($A$4,MATCH(Input!$G$31,$B$4:$B$620,1),0,1,1)),$H$4,0,1),0)</f>
        <v>0</v>
      </c>
      <c r="F555" s="78" t="n">
        <f aca="false">($F554+$D555+$E555)*(1+Input!$G$43/(100*12))</f>
        <v>0</v>
      </c>
    </row>
    <row r="556" customFormat="false" ht="12.8" hidden="false" customHeight="false" outlineLevel="0" collapsed="false">
      <c r="A556" s="76" t="n">
        <v>552</v>
      </c>
      <c r="B556" s="77" t="n">
        <f aca="false">EOMONTH(Input!$C$7,A556)</f>
        <v>59717</v>
      </c>
      <c r="D556" s="78" t="n">
        <f aca="false">IF(AND($B556&lt;Input!$C$31,$B556&lt;Input!$G$31),Input!$G$44,0)</f>
        <v>0</v>
      </c>
      <c r="E556" s="78" t="n">
        <f aca="true">IF(AND($B556&gt;Input!$G$31,$B556&lt;Input!$G$25),PMT(Input!$G$43/(100*12),(OFFSET($A$4,MATCH(Input!$G$25,$B$4:$B$1004,1),0,1,1)-OFFSET($A$4,MATCH(Input!$G$31,$B$4:$B$620,1),0,1,1)),$H$4,0,1),0)</f>
        <v>0</v>
      </c>
      <c r="F556" s="78" t="n">
        <f aca="false">($F555+$D556+$E556)*(1+Input!$G$43/(100*12))</f>
        <v>0</v>
      </c>
    </row>
    <row r="557" customFormat="false" ht="12.8" hidden="false" customHeight="false" outlineLevel="0" collapsed="false">
      <c r="A557" s="76" t="n">
        <v>553</v>
      </c>
      <c r="B557" s="77" t="n">
        <f aca="false">EOMONTH(Input!$C$7,A557)</f>
        <v>59748</v>
      </c>
      <c r="D557" s="78" t="n">
        <f aca="false">IF(AND($B557&lt;Input!$C$31,$B557&lt;Input!$G$31),Input!$G$44,0)</f>
        <v>0</v>
      </c>
      <c r="E557" s="78" t="n">
        <f aca="true">IF(AND($B557&gt;Input!$G$31,$B557&lt;Input!$G$25),PMT(Input!$G$43/(100*12),(OFFSET($A$4,MATCH(Input!$G$25,$B$4:$B$1004,1),0,1,1)-OFFSET($A$4,MATCH(Input!$G$31,$B$4:$B$620,1),0,1,1)),$H$4,0,1),0)</f>
        <v>0</v>
      </c>
      <c r="F557" s="78" t="n">
        <f aca="false">($F556+$D557+$E557)*(1+Input!$G$43/(100*12))</f>
        <v>0</v>
      </c>
    </row>
    <row r="558" customFormat="false" ht="12.8" hidden="false" customHeight="false" outlineLevel="0" collapsed="false">
      <c r="A558" s="76" t="n">
        <v>554</v>
      </c>
      <c r="B558" s="77" t="n">
        <f aca="false">EOMONTH(Input!$C$7,A558)</f>
        <v>59779</v>
      </c>
      <c r="D558" s="78" t="n">
        <f aca="false">IF(AND($B558&lt;Input!$C$31,$B558&lt;Input!$G$31),Input!$G$44,0)</f>
        <v>0</v>
      </c>
      <c r="E558" s="78" t="n">
        <f aca="true">IF(AND($B558&gt;Input!$G$31,$B558&lt;Input!$G$25),PMT(Input!$G$43/(100*12),(OFFSET($A$4,MATCH(Input!$G$25,$B$4:$B$1004,1),0,1,1)-OFFSET($A$4,MATCH(Input!$G$31,$B$4:$B$620,1),0,1,1)),$H$4,0,1),0)</f>
        <v>0</v>
      </c>
      <c r="F558" s="78" t="n">
        <f aca="false">($F557+$D558+$E558)*(1+Input!$G$43/(100*12))</f>
        <v>0</v>
      </c>
    </row>
    <row r="559" customFormat="false" ht="12.8" hidden="false" customHeight="false" outlineLevel="0" collapsed="false">
      <c r="A559" s="76" t="n">
        <v>555</v>
      </c>
      <c r="B559" s="77" t="n">
        <f aca="false">EOMONTH(Input!$C$7,A559)</f>
        <v>59809</v>
      </c>
      <c r="D559" s="78" t="n">
        <f aca="false">IF(AND($B559&lt;Input!$C$31,$B559&lt;Input!$G$31),Input!$G$44,0)</f>
        <v>0</v>
      </c>
      <c r="E559" s="78" t="n">
        <f aca="true">IF(AND($B559&gt;Input!$G$31,$B559&lt;Input!$G$25),PMT(Input!$G$43/(100*12),(OFFSET($A$4,MATCH(Input!$G$25,$B$4:$B$1004,1),0,1,1)-OFFSET($A$4,MATCH(Input!$G$31,$B$4:$B$620,1),0,1,1)),$H$4,0,1),0)</f>
        <v>0</v>
      </c>
      <c r="F559" s="78" t="n">
        <f aca="false">($F558+$D559+$E559)*(1+Input!$G$43/(100*12))</f>
        <v>0</v>
      </c>
    </row>
    <row r="560" customFormat="false" ht="12.8" hidden="false" customHeight="false" outlineLevel="0" collapsed="false">
      <c r="A560" s="76" t="n">
        <v>556</v>
      </c>
      <c r="B560" s="77" t="n">
        <f aca="false">EOMONTH(Input!$C$7,A560)</f>
        <v>59840</v>
      </c>
      <c r="D560" s="78" t="n">
        <f aca="false">IF(AND($B560&lt;Input!$C$31,$B560&lt;Input!$G$31),Input!$G$44,0)</f>
        <v>0</v>
      </c>
      <c r="E560" s="78" t="n">
        <f aca="true">IF(AND($B560&gt;Input!$G$31,$B560&lt;Input!$G$25),PMT(Input!$G$43/(100*12),(OFFSET($A$4,MATCH(Input!$G$25,$B$4:$B$1004,1),0,1,1)-OFFSET($A$4,MATCH(Input!$G$31,$B$4:$B$620,1),0,1,1)),$H$4,0,1),0)</f>
        <v>0</v>
      </c>
      <c r="F560" s="78" t="n">
        <f aca="false">($F559+$D560+$E560)*(1+Input!$G$43/(100*12))</f>
        <v>0</v>
      </c>
    </row>
    <row r="561" customFormat="false" ht="12.8" hidden="false" customHeight="false" outlineLevel="0" collapsed="false">
      <c r="A561" s="76" t="n">
        <v>557</v>
      </c>
      <c r="B561" s="77" t="n">
        <f aca="false">EOMONTH(Input!$C$7,A561)</f>
        <v>59870</v>
      </c>
      <c r="D561" s="78" t="n">
        <f aca="false">IF(AND($B561&lt;Input!$C$31,$B561&lt;Input!$G$31),Input!$G$44,0)</f>
        <v>0</v>
      </c>
      <c r="E561" s="78" t="n">
        <f aca="true">IF(AND($B561&gt;Input!$G$31,$B561&lt;Input!$G$25),PMT(Input!$G$43/(100*12),(OFFSET($A$4,MATCH(Input!$G$25,$B$4:$B$1004,1),0,1,1)-OFFSET($A$4,MATCH(Input!$G$31,$B$4:$B$620,1),0,1,1)),$H$4,0,1),0)</f>
        <v>0</v>
      </c>
      <c r="F561" s="78" t="n">
        <f aca="false">($F560+$D561+$E561)*(1+Input!$G$43/(100*12))</f>
        <v>0</v>
      </c>
    </row>
    <row r="562" customFormat="false" ht="12.8" hidden="false" customHeight="false" outlineLevel="0" collapsed="false">
      <c r="A562" s="76" t="n">
        <v>558</v>
      </c>
      <c r="B562" s="77" t="n">
        <f aca="false">EOMONTH(Input!$C$7,A562)</f>
        <v>59901</v>
      </c>
      <c r="D562" s="78" t="n">
        <f aca="false">IF(AND($B562&lt;Input!$C$31,$B562&lt;Input!$G$31),Input!$G$44,0)</f>
        <v>0</v>
      </c>
      <c r="E562" s="78" t="n">
        <f aca="true">IF(AND($B562&gt;Input!$G$31,$B562&lt;Input!$G$25),PMT(Input!$G$43/(100*12),(OFFSET($A$4,MATCH(Input!$G$25,$B$4:$B$1004,1),0,1,1)-OFFSET($A$4,MATCH(Input!$G$31,$B$4:$B$620,1),0,1,1)),$H$4,0,1),0)</f>
        <v>0</v>
      </c>
      <c r="F562" s="78" t="n">
        <f aca="false">($F561+$D562+$E562)*(1+Input!$G$43/(100*12))</f>
        <v>0</v>
      </c>
    </row>
    <row r="563" customFormat="false" ht="12.8" hidden="false" customHeight="false" outlineLevel="0" collapsed="false">
      <c r="A563" s="76" t="n">
        <v>559</v>
      </c>
      <c r="B563" s="77" t="n">
        <f aca="false">EOMONTH(Input!$C$7,A563)</f>
        <v>59932</v>
      </c>
      <c r="D563" s="78" t="n">
        <f aca="false">IF(AND($B563&lt;Input!$C$31,$B563&lt;Input!$G$31),Input!$G$44,0)</f>
        <v>0</v>
      </c>
      <c r="E563" s="78" t="n">
        <f aca="true">IF(AND($B563&gt;Input!$G$31,$B563&lt;Input!$G$25),PMT(Input!$G$43/(100*12),(OFFSET($A$4,MATCH(Input!$G$25,$B$4:$B$1004,1),0,1,1)-OFFSET($A$4,MATCH(Input!$G$31,$B$4:$B$620,1),0,1,1)),$H$4,0,1),0)</f>
        <v>0</v>
      </c>
      <c r="F563" s="78" t="n">
        <f aca="false">($F562+$D563+$E563)*(1+Input!$G$43/(100*12))</f>
        <v>0</v>
      </c>
    </row>
    <row r="564" customFormat="false" ht="12.8" hidden="false" customHeight="false" outlineLevel="0" collapsed="false">
      <c r="A564" s="76" t="n">
        <v>560</v>
      </c>
      <c r="B564" s="77" t="n">
        <f aca="false">EOMONTH(Input!$C$7,A564)</f>
        <v>59961</v>
      </c>
      <c r="D564" s="78" t="n">
        <f aca="false">IF(AND($B564&lt;Input!$C$31,$B564&lt;Input!$G$31),Input!$G$44,0)</f>
        <v>0</v>
      </c>
      <c r="E564" s="78" t="n">
        <f aca="true">IF(AND($B564&gt;Input!$G$31,$B564&lt;Input!$G$25),PMT(Input!$G$43/(100*12),(OFFSET($A$4,MATCH(Input!$G$25,$B$4:$B$1004,1),0,1,1)-OFFSET($A$4,MATCH(Input!$G$31,$B$4:$B$620,1),0,1,1)),$H$4,0,1),0)</f>
        <v>0</v>
      </c>
      <c r="F564" s="78" t="n">
        <f aca="false">($F563+$D564+$E564)*(1+Input!$G$43/(100*12))</f>
        <v>0</v>
      </c>
    </row>
    <row r="565" customFormat="false" ht="12.8" hidden="false" customHeight="false" outlineLevel="0" collapsed="false">
      <c r="A565" s="76" t="n">
        <v>561</v>
      </c>
      <c r="B565" s="77" t="n">
        <f aca="false">EOMONTH(Input!$C$7,A565)</f>
        <v>59992</v>
      </c>
      <c r="D565" s="78" t="n">
        <f aca="false">IF(AND($B565&lt;Input!$C$31,$B565&lt;Input!$G$31),Input!$G$44,0)</f>
        <v>0</v>
      </c>
      <c r="E565" s="78" t="n">
        <f aca="true">IF(AND($B565&gt;Input!$G$31,$B565&lt;Input!$G$25),PMT(Input!$G$43/(100*12),(OFFSET($A$4,MATCH(Input!$G$25,$B$4:$B$1004,1),0,1,1)-OFFSET($A$4,MATCH(Input!$G$31,$B$4:$B$620,1),0,1,1)),$H$4,0,1),0)</f>
        <v>0</v>
      </c>
      <c r="F565" s="78" t="n">
        <f aca="false">($F564+$D565+$E565)*(1+Input!$G$43/(100*12))</f>
        <v>0</v>
      </c>
    </row>
    <row r="566" customFormat="false" ht="12.8" hidden="false" customHeight="false" outlineLevel="0" collapsed="false">
      <c r="A566" s="76" t="n">
        <v>562</v>
      </c>
      <c r="B566" s="77" t="n">
        <f aca="false">EOMONTH(Input!$C$7,A566)</f>
        <v>60022</v>
      </c>
      <c r="D566" s="78" t="n">
        <f aca="false">IF(AND($B566&lt;Input!$C$31,$B566&lt;Input!$G$31),Input!$G$44,0)</f>
        <v>0</v>
      </c>
      <c r="E566" s="78" t="n">
        <f aca="true">IF(AND($B566&gt;Input!$G$31,$B566&lt;Input!$G$25),PMT(Input!$G$43/(100*12),(OFFSET($A$4,MATCH(Input!$G$25,$B$4:$B$1004,1),0,1,1)-OFFSET($A$4,MATCH(Input!$G$31,$B$4:$B$620,1),0,1,1)),$H$4,0,1),0)</f>
        <v>0</v>
      </c>
      <c r="F566" s="78" t="n">
        <f aca="false">($F565+$D566+$E566)*(1+Input!$G$43/(100*12))</f>
        <v>0</v>
      </c>
    </row>
    <row r="567" customFormat="false" ht="12.8" hidden="false" customHeight="false" outlineLevel="0" collapsed="false">
      <c r="A567" s="76" t="n">
        <v>563</v>
      </c>
      <c r="B567" s="77" t="n">
        <f aca="false">EOMONTH(Input!$C$7,A567)</f>
        <v>60053</v>
      </c>
      <c r="D567" s="78" t="n">
        <f aca="false">IF(AND($B567&lt;Input!$C$31,$B567&lt;Input!$G$31),Input!$G$44,0)</f>
        <v>0</v>
      </c>
      <c r="E567" s="78" t="n">
        <f aca="true">IF(AND($B567&gt;Input!$G$31,$B567&lt;Input!$G$25),PMT(Input!$G$43/(100*12),(OFFSET($A$4,MATCH(Input!$G$25,$B$4:$B$1004,1),0,1,1)-OFFSET($A$4,MATCH(Input!$G$31,$B$4:$B$620,1),0,1,1)),$H$4,0,1),0)</f>
        <v>0</v>
      </c>
      <c r="F567" s="78" t="n">
        <f aca="false">($F566+$D567+$E567)*(1+Input!$G$43/(100*12))</f>
        <v>0</v>
      </c>
    </row>
    <row r="568" customFormat="false" ht="12.8" hidden="false" customHeight="false" outlineLevel="0" collapsed="false">
      <c r="A568" s="76" t="n">
        <v>564</v>
      </c>
      <c r="B568" s="77" t="n">
        <f aca="false">EOMONTH(Input!$C$7,A568)</f>
        <v>60083</v>
      </c>
      <c r="D568" s="78" t="n">
        <f aca="false">IF(AND($B568&lt;Input!$C$31,$B568&lt;Input!$G$31),Input!$G$44,0)</f>
        <v>0</v>
      </c>
      <c r="E568" s="78" t="n">
        <f aca="true">IF(AND($B568&gt;Input!$G$31,$B568&lt;Input!$G$25),PMT(Input!$G$43/(100*12),(OFFSET($A$4,MATCH(Input!$G$25,$B$4:$B$1004,1),0,1,1)-OFFSET($A$4,MATCH(Input!$G$31,$B$4:$B$620,1),0,1,1)),$H$4,0,1),0)</f>
        <v>0</v>
      </c>
      <c r="F568" s="78" t="n">
        <f aca="false">($F567+$D568+$E568)*(1+Input!$G$43/(100*12))</f>
        <v>0</v>
      </c>
    </row>
    <row r="569" customFormat="false" ht="12.8" hidden="false" customHeight="false" outlineLevel="0" collapsed="false">
      <c r="A569" s="76" t="n">
        <v>565</v>
      </c>
      <c r="B569" s="77" t="n">
        <f aca="false">EOMONTH(Input!$C$7,A569)</f>
        <v>60114</v>
      </c>
      <c r="D569" s="78" t="n">
        <f aca="false">IF(AND($B569&lt;Input!$C$31,$B569&lt;Input!$G$31),Input!$G$44,0)</f>
        <v>0</v>
      </c>
      <c r="E569" s="78" t="n">
        <f aca="true">IF(AND($B569&gt;Input!$G$31,$B569&lt;Input!$G$25),PMT(Input!$G$43/(100*12),(OFFSET($A$4,MATCH(Input!$G$25,$B$4:$B$1004,1),0,1,1)-OFFSET($A$4,MATCH(Input!$G$31,$B$4:$B$620,1),0,1,1)),$H$4,0,1),0)</f>
        <v>0</v>
      </c>
      <c r="F569" s="78" t="n">
        <f aca="false">($F568+$D569+$E569)*(1+Input!$G$43/(100*12))</f>
        <v>0</v>
      </c>
    </row>
    <row r="570" customFormat="false" ht="12.8" hidden="false" customHeight="false" outlineLevel="0" collapsed="false">
      <c r="A570" s="76" t="n">
        <v>566</v>
      </c>
      <c r="B570" s="77" t="n">
        <f aca="false">EOMONTH(Input!$C$7,A570)</f>
        <v>60145</v>
      </c>
      <c r="D570" s="78" t="n">
        <f aca="false">IF(AND($B570&lt;Input!$C$31,$B570&lt;Input!$G$31),Input!$G$44,0)</f>
        <v>0</v>
      </c>
      <c r="E570" s="78" t="n">
        <f aca="true">IF(AND($B570&gt;Input!$G$31,$B570&lt;Input!$G$25),PMT(Input!$G$43/(100*12),(OFFSET($A$4,MATCH(Input!$G$25,$B$4:$B$1004,1),0,1,1)-OFFSET($A$4,MATCH(Input!$G$31,$B$4:$B$620,1),0,1,1)),$H$4,0,1),0)</f>
        <v>0</v>
      </c>
      <c r="F570" s="78" t="n">
        <f aca="false">($F569+$D570+$E570)*(1+Input!$G$43/(100*12))</f>
        <v>0</v>
      </c>
    </row>
    <row r="571" customFormat="false" ht="12.8" hidden="false" customHeight="false" outlineLevel="0" collapsed="false">
      <c r="A571" s="76" t="n">
        <v>567</v>
      </c>
      <c r="B571" s="77" t="n">
        <f aca="false">EOMONTH(Input!$C$7,A571)</f>
        <v>60175</v>
      </c>
      <c r="D571" s="78" t="n">
        <f aca="false">IF(AND($B571&lt;Input!$C$31,$B571&lt;Input!$G$31),Input!$G$44,0)</f>
        <v>0</v>
      </c>
      <c r="E571" s="78" t="n">
        <f aca="true">IF(AND($B571&gt;Input!$G$31,$B571&lt;Input!$G$25),PMT(Input!$G$43/(100*12),(OFFSET($A$4,MATCH(Input!$G$25,$B$4:$B$1004,1),0,1,1)-OFFSET($A$4,MATCH(Input!$G$31,$B$4:$B$620,1),0,1,1)),$H$4,0,1),0)</f>
        <v>0</v>
      </c>
      <c r="F571" s="78" t="n">
        <f aca="false">($F570+$D571+$E571)*(1+Input!$G$43/(100*12))</f>
        <v>0</v>
      </c>
    </row>
    <row r="572" customFormat="false" ht="12.8" hidden="false" customHeight="false" outlineLevel="0" collapsed="false">
      <c r="A572" s="76" t="n">
        <v>568</v>
      </c>
      <c r="B572" s="77" t="n">
        <f aca="false">EOMONTH(Input!$C$7,A572)</f>
        <v>60206</v>
      </c>
      <c r="D572" s="78" t="n">
        <f aca="false">IF(AND($B572&lt;Input!$C$31,$B572&lt;Input!$G$31),Input!$G$44,0)</f>
        <v>0</v>
      </c>
      <c r="E572" s="78" t="n">
        <f aca="true">IF(AND($B572&gt;Input!$G$31,$B572&lt;Input!$G$25),PMT(Input!$G$43/(100*12),(OFFSET($A$4,MATCH(Input!$G$25,$B$4:$B$1004,1),0,1,1)-OFFSET($A$4,MATCH(Input!$G$31,$B$4:$B$620,1),0,1,1)),$H$4,0,1),0)</f>
        <v>0</v>
      </c>
      <c r="F572" s="78" t="n">
        <f aca="false">($F571+$D572+$E572)*(1+Input!$G$43/(100*12))</f>
        <v>0</v>
      </c>
    </row>
    <row r="573" customFormat="false" ht="12.8" hidden="false" customHeight="false" outlineLevel="0" collapsed="false">
      <c r="A573" s="76" t="n">
        <v>569</v>
      </c>
      <c r="B573" s="77" t="n">
        <f aca="false">EOMONTH(Input!$C$7,A573)</f>
        <v>60236</v>
      </c>
      <c r="D573" s="78" t="n">
        <f aca="false">IF(AND($B573&lt;Input!$C$31,$B573&lt;Input!$G$31),Input!$G$44,0)</f>
        <v>0</v>
      </c>
      <c r="E573" s="78" t="n">
        <f aca="true">IF(AND($B573&gt;Input!$G$31,$B573&lt;Input!$G$25),PMT(Input!$G$43/(100*12),(OFFSET($A$4,MATCH(Input!$G$25,$B$4:$B$1004,1),0,1,1)-OFFSET($A$4,MATCH(Input!$G$31,$B$4:$B$620,1),0,1,1)),$H$4,0,1),0)</f>
        <v>0</v>
      </c>
      <c r="F573" s="78" t="n">
        <f aca="false">($F572+$D573+$E573)*(1+Input!$G$43/(100*12))</f>
        <v>0</v>
      </c>
    </row>
    <row r="574" customFormat="false" ht="12.8" hidden="false" customHeight="false" outlineLevel="0" collapsed="false">
      <c r="A574" s="76" t="n">
        <v>570</v>
      </c>
      <c r="B574" s="77" t="n">
        <f aca="false">EOMONTH(Input!$C$7,A574)</f>
        <v>60267</v>
      </c>
      <c r="D574" s="78" t="n">
        <f aca="false">IF(AND($B574&lt;Input!$C$31,$B574&lt;Input!$G$31),Input!$G$44,0)</f>
        <v>0</v>
      </c>
      <c r="E574" s="78" t="n">
        <f aca="true">IF(AND($B574&gt;Input!$G$31,$B574&lt;Input!$G$25),PMT(Input!$G$43/(100*12),(OFFSET($A$4,MATCH(Input!$G$25,$B$4:$B$1004,1),0,1,1)-OFFSET($A$4,MATCH(Input!$G$31,$B$4:$B$620,1),0,1,1)),$H$4,0,1),0)</f>
        <v>0</v>
      </c>
      <c r="F574" s="78" t="n">
        <f aca="false">($F573+$D574+$E574)*(1+Input!$G$43/(100*12))</f>
        <v>0</v>
      </c>
    </row>
    <row r="575" customFormat="false" ht="12.8" hidden="false" customHeight="false" outlineLevel="0" collapsed="false">
      <c r="A575" s="76" t="n">
        <v>571</v>
      </c>
      <c r="B575" s="77" t="n">
        <f aca="false">EOMONTH(Input!$C$7,A575)</f>
        <v>60298</v>
      </c>
      <c r="D575" s="78" t="n">
        <f aca="false">IF(AND($B575&lt;Input!$C$31,$B575&lt;Input!$G$31),Input!$G$44,0)</f>
        <v>0</v>
      </c>
      <c r="E575" s="78" t="n">
        <f aca="true">IF(AND($B575&gt;Input!$G$31,$B575&lt;Input!$G$25),PMT(Input!$G$43/(100*12),(OFFSET($A$4,MATCH(Input!$G$25,$B$4:$B$1004,1),0,1,1)-OFFSET($A$4,MATCH(Input!$G$31,$B$4:$B$620,1),0,1,1)),$H$4,0,1),0)</f>
        <v>0</v>
      </c>
      <c r="F575" s="78" t="n">
        <f aca="false">($F574+$D575+$E575)*(1+Input!$G$43/(100*12))</f>
        <v>0</v>
      </c>
    </row>
    <row r="576" customFormat="false" ht="12.8" hidden="false" customHeight="false" outlineLevel="0" collapsed="false">
      <c r="A576" s="76" t="n">
        <v>572</v>
      </c>
      <c r="B576" s="77" t="n">
        <f aca="false">EOMONTH(Input!$C$7,A576)</f>
        <v>60326</v>
      </c>
      <c r="D576" s="78" t="n">
        <f aca="false">IF(AND($B576&lt;Input!$C$31,$B576&lt;Input!$G$31),Input!$G$44,0)</f>
        <v>0</v>
      </c>
      <c r="E576" s="78" t="n">
        <f aca="true">IF(AND($B576&gt;Input!$G$31,$B576&lt;Input!$G$25),PMT(Input!$G$43/(100*12),(OFFSET($A$4,MATCH(Input!$G$25,$B$4:$B$1004,1),0,1,1)-OFFSET($A$4,MATCH(Input!$G$31,$B$4:$B$620,1),0,1,1)),$H$4,0,1),0)</f>
        <v>0</v>
      </c>
      <c r="F576" s="78" t="n">
        <f aca="false">($F575+$D576+$E576)*(1+Input!$G$43/(100*12))</f>
        <v>0</v>
      </c>
    </row>
    <row r="577" customFormat="false" ht="12.8" hidden="false" customHeight="false" outlineLevel="0" collapsed="false">
      <c r="A577" s="76" t="n">
        <v>573</v>
      </c>
      <c r="B577" s="77" t="n">
        <f aca="false">EOMONTH(Input!$C$7,A577)</f>
        <v>60357</v>
      </c>
      <c r="D577" s="78" t="n">
        <f aca="false">IF(AND($B577&lt;Input!$C$31,$B577&lt;Input!$G$31),Input!$G$44,0)</f>
        <v>0</v>
      </c>
      <c r="E577" s="78" t="n">
        <f aca="true">IF(AND($B577&gt;Input!$G$31,$B577&lt;Input!$G$25),PMT(Input!$G$43/(100*12),(OFFSET($A$4,MATCH(Input!$G$25,$B$4:$B$1004,1),0,1,1)-OFFSET($A$4,MATCH(Input!$G$31,$B$4:$B$620,1),0,1,1)),$H$4,0,1),0)</f>
        <v>0</v>
      </c>
      <c r="F577" s="78" t="n">
        <f aca="false">($F576+$D577+$E577)*(1+Input!$G$43/(100*12))</f>
        <v>0</v>
      </c>
    </row>
    <row r="578" customFormat="false" ht="12.8" hidden="false" customHeight="false" outlineLevel="0" collapsed="false">
      <c r="A578" s="76" t="n">
        <v>574</v>
      </c>
      <c r="B578" s="77" t="n">
        <f aca="false">EOMONTH(Input!$C$7,A578)</f>
        <v>60387</v>
      </c>
      <c r="D578" s="78" t="n">
        <f aca="false">IF(AND($B578&lt;Input!$C$31,$B578&lt;Input!$G$31),Input!$G$44,0)</f>
        <v>0</v>
      </c>
      <c r="E578" s="78" t="n">
        <f aca="true">IF(AND($B578&gt;Input!$G$31,$B578&lt;Input!$G$25),PMT(Input!$G$43/(100*12),(OFFSET($A$4,MATCH(Input!$G$25,$B$4:$B$1004,1),0,1,1)-OFFSET($A$4,MATCH(Input!$G$31,$B$4:$B$620,1),0,1,1)),$H$4,0,1),0)</f>
        <v>0</v>
      </c>
      <c r="F578" s="78" t="n">
        <f aca="false">($F577+$D578+$E578)*(1+Input!$G$43/(100*12))</f>
        <v>0</v>
      </c>
    </row>
    <row r="579" customFormat="false" ht="12.8" hidden="false" customHeight="false" outlineLevel="0" collapsed="false">
      <c r="A579" s="76" t="n">
        <v>575</v>
      </c>
      <c r="B579" s="77" t="n">
        <f aca="false">EOMONTH(Input!$C$7,A579)</f>
        <v>60418</v>
      </c>
      <c r="D579" s="78" t="n">
        <f aca="false">IF(AND($B579&lt;Input!$C$31,$B579&lt;Input!$G$31),Input!$G$44,0)</f>
        <v>0</v>
      </c>
      <c r="E579" s="78" t="n">
        <f aca="true">IF(AND($B579&gt;Input!$G$31,$B579&lt;Input!$G$25),PMT(Input!$G$43/(100*12),(OFFSET($A$4,MATCH(Input!$G$25,$B$4:$B$1004,1),0,1,1)-OFFSET($A$4,MATCH(Input!$G$31,$B$4:$B$620,1),0,1,1)),$H$4,0,1),0)</f>
        <v>0</v>
      </c>
      <c r="F579" s="78" t="n">
        <f aca="false">($F578+$D579+$E579)*(1+Input!$G$43/(100*12))</f>
        <v>0</v>
      </c>
    </row>
    <row r="580" customFormat="false" ht="12.8" hidden="false" customHeight="false" outlineLevel="0" collapsed="false">
      <c r="A580" s="76" t="n">
        <v>576</v>
      </c>
      <c r="B580" s="77" t="n">
        <f aca="false">EOMONTH(Input!$C$7,A580)</f>
        <v>60448</v>
      </c>
      <c r="D580" s="78" t="n">
        <f aca="false">IF(AND($B580&lt;Input!$C$31,$B580&lt;Input!$G$31),Input!$G$44,0)</f>
        <v>0</v>
      </c>
      <c r="E580" s="78" t="n">
        <f aca="true">IF(AND($B580&gt;Input!$G$31,$B580&lt;Input!$G$25),PMT(Input!$G$43/(100*12),(OFFSET($A$4,MATCH(Input!$G$25,$B$4:$B$1004,1),0,1,1)-OFFSET($A$4,MATCH(Input!$G$31,$B$4:$B$620,1),0,1,1)),$H$4,0,1),0)</f>
        <v>0</v>
      </c>
      <c r="F580" s="78" t="n">
        <f aca="false">($F579+$D580+$E580)*(1+Input!$G$43/(100*12))</f>
        <v>0</v>
      </c>
    </row>
    <row r="581" customFormat="false" ht="12.8" hidden="false" customHeight="false" outlineLevel="0" collapsed="false">
      <c r="A581" s="76" t="n">
        <v>577</v>
      </c>
      <c r="B581" s="77" t="n">
        <f aca="false">EOMONTH(Input!$C$7,A581)</f>
        <v>60479</v>
      </c>
      <c r="D581" s="78" t="n">
        <f aca="false">IF(AND($B581&lt;Input!$C$31,$B581&lt;Input!$G$31),Input!$G$44,0)</f>
        <v>0</v>
      </c>
      <c r="E581" s="78" t="n">
        <f aca="true">IF(AND($B581&gt;Input!$G$31,$B581&lt;Input!$G$25),PMT(Input!$G$43/(100*12),(OFFSET($A$4,MATCH(Input!$G$25,$B$4:$B$1004,1),0,1,1)-OFFSET($A$4,MATCH(Input!$G$31,$B$4:$B$620,1),0,1,1)),$H$4,0,1),0)</f>
        <v>0</v>
      </c>
      <c r="F581" s="78" t="n">
        <f aca="false">($F580+$D581+$E581)*(1+Input!$G$43/(100*12))</f>
        <v>0</v>
      </c>
    </row>
    <row r="582" customFormat="false" ht="12.8" hidden="false" customHeight="false" outlineLevel="0" collapsed="false">
      <c r="A582" s="76" t="n">
        <v>578</v>
      </c>
      <c r="B582" s="77" t="n">
        <f aca="false">EOMONTH(Input!$C$7,A582)</f>
        <v>60510</v>
      </c>
      <c r="D582" s="78" t="n">
        <f aca="false">IF(AND($B582&lt;Input!$C$31,$B582&lt;Input!$G$31),Input!$G$44,0)</f>
        <v>0</v>
      </c>
      <c r="E582" s="78" t="n">
        <f aca="true">IF(AND($B582&gt;Input!$G$31,$B582&lt;Input!$G$25),PMT(Input!$G$43/(100*12),(OFFSET($A$4,MATCH(Input!$G$25,$B$4:$B$1004,1),0,1,1)-OFFSET($A$4,MATCH(Input!$G$31,$B$4:$B$620,1),0,1,1)),$H$4,0,1),0)</f>
        <v>0</v>
      </c>
      <c r="F582" s="78" t="n">
        <f aca="false">($F581+$D582+$E582)*(1+Input!$G$43/(100*12))</f>
        <v>0</v>
      </c>
    </row>
    <row r="583" customFormat="false" ht="12.8" hidden="false" customHeight="false" outlineLevel="0" collapsed="false">
      <c r="A583" s="76" t="n">
        <v>579</v>
      </c>
      <c r="B583" s="77" t="n">
        <f aca="false">EOMONTH(Input!$C$7,A583)</f>
        <v>60540</v>
      </c>
      <c r="D583" s="78" t="n">
        <f aca="false">IF(AND($B583&lt;Input!$C$31,$B583&lt;Input!$G$31),Input!$G$44,0)</f>
        <v>0</v>
      </c>
      <c r="E583" s="78" t="n">
        <f aca="true">IF(AND($B583&gt;Input!$G$31,$B583&lt;Input!$G$25),PMT(Input!$G$43/(100*12),(OFFSET($A$4,MATCH(Input!$G$25,$B$4:$B$1004,1),0,1,1)-OFFSET($A$4,MATCH(Input!$G$31,$B$4:$B$620,1),0,1,1)),$H$4,0,1),0)</f>
        <v>0</v>
      </c>
      <c r="F583" s="78" t="n">
        <f aca="false">($F582+$D583+$E583)*(1+Input!$G$43/(100*12))</f>
        <v>0</v>
      </c>
    </row>
    <row r="584" customFormat="false" ht="12.8" hidden="false" customHeight="false" outlineLevel="0" collapsed="false">
      <c r="A584" s="76" t="n">
        <v>580</v>
      </c>
      <c r="B584" s="77" t="n">
        <f aca="false">EOMONTH(Input!$C$7,A584)</f>
        <v>60571</v>
      </c>
      <c r="D584" s="78" t="n">
        <f aca="false">IF(AND($B584&lt;Input!$C$31,$B584&lt;Input!$G$31),Input!$G$44,0)</f>
        <v>0</v>
      </c>
      <c r="E584" s="78" t="n">
        <f aca="true">IF(AND($B584&gt;Input!$G$31,$B584&lt;Input!$G$25),PMT(Input!$G$43/(100*12),(OFFSET($A$4,MATCH(Input!$G$25,$B$4:$B$1004,1),0,1,1)-OFFSET($A$4,MATCH(Input!$G$31,$B$4:$B$620,1),0,1,1)),$H$4,0,1),0)</f>
        <v>0</v>
      </c>
      <c r="F584" s="78" t="n">
        <f aca="false">($F583+$D584+$E584)*(1+Input!$G$43/(100*12))</f>
        <v>0</v>
      </c>
    </row>
    <row r="585" customFormat="false" ht="12.8" hidden="false" customHeight="false" outlineLevel="0" collapsed="false">
      <c r="A585" s="76" t="n">
        <v>581</v>
      </c>
      <c r="B585" s="77" t="n">
        <f aca="false">EOMONTH(Input!$C$7,A585)</f>
        <v>60601</v>
      </c>
      <c r="D585" s="78" t="n">
        <f aca="false">IF(AND($B585&lt;Input!$C$31,$B585&lt;Input!$G$31),Input!$G$44,0)</f>
        <v>0</v>
      </c>
      <c r="E585" s="78" t="n">
        <f aca="true">IF(AND($B585&gt;Input!$G$31,$B585&lt;Input!$G$25),PMT(Input!$G$43/(100*12),(OFFSET($A$4,MATCH(Input!$G$25,$B$4:$B$1004,1),0,1,1)-OFFSET($A$4,MATCH(Input!$G$31,$B$4:$B$620,1),0,1,1)),$H$4,0,1),0)</f>
        <v>0</v>
      </c>
      <c r="F585" s="78" t="n">
        <f aca="false">($F584+$D585+$E585)*(1+Input!$G$43/(100*12))</f>
        <v>0</v>
      </c>
    </row>
    <row r="586" customFormat="false" ht="12.8" hidden="false" customHeight="false" outlineLevel="0" collapsed="false">
      <c r="A586" s="76" t="n">
        <v>582</v>
      </c>
      <c r="B586" s="77" t="n">
        <f aca="false">EOMONTH(Input!$C$7,A586)</f>
        <v>60632</v>
      </c>
      <c r="D586" s="78" t="n">
        <f aca="false">IF(AND($B586&lt;Input!$C$31,$B586&lt;Input!$G$31),Input!$G$44,0)</f>
        <v>0</v>
      </c>
      <c r="E586" s="78" t="n">
        <f aca="true">IF(AND($B586&gt;Input!$G$31,$B586&lt;Input!$G$25),PMT(Input!$G$43/(100*12),(OFFSET($A$4,MATCH(Input!$G$25,$B$4:$B$1004,1),0,1,1)-OFFSET($A$4,MATCH(Input!$G$31,$B$4:$B$620,1),0,1,1)),$H$4,0,1),0)</f>
        <v>0</v>
      </c>
      <c r="F586" s="78" t="n">
        <f aca="false">($F585+$D586+$E586)*(1+Input!$G$43/(100*12))</f>
        <v>0</v>
      </c>
    </row>
    <row r="587" customFormat="false" ht="12.8" hidden="false" customHeight="false" outlineLevel="0" collapsed="false">
      <c r="A587" s="76" t="n">
        <v>583</v>
      </c>
      <c r="B587" s="77" t="n">
        <f aca="false">EOMONTH(Input!$C$7,A587)</f>
        <v>60663</v>
      </c>
      <c r="D587" s="78" t="n">
        <f aca="false">IF(AND($B587&lt;Input!$C$31,$B587&lt;Input!$G$31),Input!$G$44,0)</f>
        <v>0</v>
      </c>
      <c r="E587" s="78" t="n">
        <f aca="true">IF(AND($B587&gt;Input!$G$31,$B587&lt;Input!$G$25),PMT(Input!$G$43/(100*12),(OFFSET($A$4,MATCH(Input!$G$25,$B$4:$B$1004,1),0,1,1)-OFFSET($A$4,MATCH(Input!$G$31,$B$4:$B$620,1),0,1,1)),$H$4,0,1),0)</f>
        <v>0</v>
      </c>
      <c r="F587" s="78" t="n">
        <f aca="false">($F586+$D587+$E587)*(1+Input!$G$43/(100*12))</f>
        <v>0</v>
      </c>
    </row>
    <row r="588" customFormat="false" ht="12.8" hidden="false" customHeight="false" outlineLevel="0" collapsed="false">
      <c r="A588" s="76" t="n">
        <v>584</v>
      </c>
      <c r="B588" s="77" t="n">
        <f aca="false">EOMONTH(Input!$C$7,A588)</f>
        <v>60691</v>
      </c>
      <c r="D588" s="78" t="n">
        <f aca="false">IF(AND($B588&lt;Input!$C$31,$B588&lt;Input!$G$31),Input!$G$44,0)</f>
        <v>0</v>
      </c>
      <c r="E588" s="78" t="n">
        <f aca="true">IF(AND($B588&gt;Input!$G$31,$B588&lt;Input!$G$25),PMT(Input!$G$43/(100*12),(OFFSET($A$4,MATCH(Input!$G$25,$B$4:$B$1004,1),0,1,1)-OFFSET($A$4,MATCH(Input!$G$31,$B$4:$B$620,1),0,1,1)),$H$4,0,1),0)</f>
        <v>0</v>
      </c>
      <c r="F588" s="78" t="n">
        <f aca="false">($F587+$D588+$E588)*(1+Input!$G$43/(100*12))</f>
        <v>0</v>
      </c>
    </row>
    <row r="589" customFormat="false" ht="12.8" hidden="false" customHeight="false" outlineLevel="0" collapsed="false">
      <c r="A589" s="76" t="n">
        <v>585</v>
      </c>
      <c r="B589" s="77" t="n">
        <f aca="false">EOMONTH(Input!$C$7,A589)</f>
        <v>60722</v>
      </c>
      <c r="D589" s="78" t="n">
        <f aca="false">IF(AND($B589&lt;Input!$C$31,$B589&lt;Input!$G$31),Input!$G$44,0)</f>
        <v>0</v>
      </c>
      <c r="E589" s="78" t="n">
        <f aca="true">IF(AND($B589&gt;Input!$G$31,$B589&lt;Input!$G$25),PMT(Input!$G$43/(100*12),(OFFSET($A$4,MATCH(Input!$G$25,$B$4:$B$1004,1),0,1,1)-OFFSET($A$4,MATCH(Input!$G$31,$B$4:$B$620,1),0,1,1)),$H$4,0,1),0)</f>
        <v>0</v>
      </c>
      <c r="F589" s="78" t="n">
        <f aca="false">($F588+$D589+$E589)*(1+Input!$G$43/(100*12))</f>
        <v>0</v>
      </c>
    </row>
    <row r="590" customFormat="false" ht="12.8" hidden="false" customHeight="false" outlineLevel="0" collapsed="false">
      <c r="A590" s="76" t="n">
        <v>586</v>
      </c>
      <c r="B590" s="77" t="n">
        <f aca="false">EOMONTH(Input!$C$7,A590)</f>
        <v>60752</v>
      </c>
      <c r="D590" s="78" t="n">
        <f aca="false">IF(AND($B590&lt;Input!$C$31,$B590&lt;Input!$G$31),Input!$G$44,0)</f>
        <v>0</v>
      </c>
      <c r="E590" s="78" t="n">
        <f aca="true">IF(AND($B590&gt;Input!$G$31,$B590&lt;Input!$G$25),PMT(Input!$G$43/(100*12),(OFFSET($A$4,MATCH(Input!$G$25,$B$4:$B$1004,1),0,1,1)-OFFSET($A$4,MATCH(Input!$G$31,$B$4:$B$620,1),0,1,1)),$H$4,0,1),0)</f>
        <v>0</v>
      </c>
      <c r="F590" s="78" t="n">
        <f aca="false">($F589+$D590+$E590)*(1+Input!$G$43/(100*12))</f>
        <v>0</v>
      </c>
    </row>
    <row r="591" customFormat="false" ht="12.8" hidden="false" customHeight="false" outlineLevel="0" collapsed="false">
      <c r="A591" s="76" t="n">
        <v>587</v>
      </c>
      <c r="B591" s="77" t="n">
        <f aca="false">EOMONTH(Input!$C$7,A591)</f>
        <v>60783</v>
      </c>
      <c r="D591" s="78" t="n">
        <f aca="false">IF(AND($B591&lt;Input!$C$31,$B591&lt;Input!$G$31),Input!$G$44,0)</f>
        <v>0</v>
      </c>
      <c r="E591" s="78" t="n">
        <f aca="true">IF(AND($B591&gt;Input!$G$31,$B591&lt;Input!$G$25),PMT(Input!$G$43/(100*12),(OFFSET($A$4,MATCH(Input!$G$25,$B$4:$B$1004,1),0,1,1)-OFFSET($A$4,MATCH(Input!$G$31,$B$4:$B$620,1),0,1,1)),$H$4,0,1),0)</f>
        <v>0</v>
      </c>
      <c r="F591" s="78" t="n">
        <f aca="false">($F590+$D591+$E591)*(1+Input!$G$43/(100*12))</f>
        <v>0</v>
      </c>
    </row>
    <row r="592" customFormat="false" ht="12.8" hidden="false" customHeight="false" outlineLevel="0" collapsed="false">
      <c r="A592" s="76" t="n">
        <v>588</v>
      </c>
      <c r="B592" s="77" t="n">
        <f aca="false">EOMONTH(Input!$C$7,A592)</f>
        <v>60813</v>
      </c>
      <c r="D592" s="78" t="n">
        <f aca="false">IF(AND($B592&lt;Input!$C$31,$B592&lt;Input!$G$31),Input!$G$44,0)</f>
        <v>0</v>
      </c>
      <c r="E592" s="78" t="n">
        <f aca="true">IF(AND($B592&gt;Input!$G$31,$B592&lt;Input!$G$25),PMT(Input!$G$43/(100*12),(OFFSET($A$4,MATCH(Input!$G$25,$B$4:$B$1004,1),0,1,1)-OFFSET($A$4,MATCH(Input!$G$31,$B$4:$B$620,1),0,1,1)),$H$4,0,1),0)</f>
        <v>0</v>
      </c>
      <c r="F592" s="78" t="n">
        <f aca="false">($F591+$D592+$E592)*(1+Input!$G$43/(100*12))</f>
        <v>0</v>
      </c>
    </row>
    <row r="593" customFormat="false" ht="12.8" hidden="false" customHeight="false" outlineLevel="0" collapsed="false">
      <c r="A593" s="76" t="n">
        <v>589</v>
      </c>
      <c r="B593" s="77" t="n">
        <f aca="false">EOMONTH(Input!$C$7,A593)</f>
        <v>60844</v>
      </c>
      <c r="D593" s="78" t="n">
        <f aca="false">IF(AND($B593&lt;Input!$C$31,$B593&lt;Input!$G$31),Input!$G$44,0)</f>
        <v>0</v>
      </c>
      <c r="E593" s="78" t="n">
        <f aca="true">IF(AND($B593&gt;Input!$G$31,$B593&lt;Input!$G$25),PMT(Input!$G$43/(100*12),(OFFSET($A$4,MATCH(Input!$G$25,$B$4:$B$1004,1),0,1,1)-OFFSET($A$4,MATCH(Input!$G$31,$B$4:$B$620,1),0,1,1)),$H$4,0,1),0)</f>
        <v>0</v>
      </c>
      <c r="F593" s="78" t="n">
        <f aca="false">($F592+$D593+$E593)*(1+Input!$G$43/(100*12))</f>
        <v>0</v>
      </c>
    </row>
    <row r="594" customFormat="false" ht="12.8" hidden="false" customHeight="false" outlineLevel="0" collapsed="false">
      <c r="A594" s="76" t="n">
        <v>590</v>
      </c>
      <c r="B594" s="77" t="n">
        <f aca="false">EOMONTH(Input!$C$7,A594)</f>
        <v>60875</v>
      </c>
      <c r="D594" s="78" t="n">
        <f aca="false">IF(AND($B594&lt;Input!$C$31,$B594&lt;Input!$G$31),Input!$G$44,0)</f>
        <v>0</v>
      </c>
      <c r="E594" s="78" t="n">
        <f aca="true">IF(AND($B594&gt;Input!$G$31,$B594&lt;Input!$G$25),PMT(Input!$G$43/(100*12),(OFFSET($A$4,MATCH(Input!$G$25,$B$4:$B$1004,1),0,1,1)-OFFSET($A$4,MATCH(Input!$G$31,$B$4:$B$620,1),0,1,1)),$H$4,0,1),0)</f>
        <v>0</v>
      </c>
      <c r="F594" s="78" t="n">
        <f aca="false">($F593+$D594+$E594)*(1+Input!$G$43/(100*12))</f>
        <v>0</v>
      </c>
    </row>
    <row r="595" customFormat="false" ht="12.8" hidden="false" customHeight="false" outlineLevel="0" collapsed="false">
      <c r="A595" s="76" t="n">
        <v>591</v>
      </c>
      <c r="B595" s="77" t="n">
        <f aca="false">EOMONTH(Input!$C$7,A595)</f>
        <v>60905</v>
      </c>
      <c r="D595" s="78" t="n">
        <f aca="false">IF(AND($B595&lt;Input!$C$31,$B595&lt;Input!$G$31),Input!$G$44,0)</f>
        <v>0</v>
      </c>
      <c r="E595" s="78" t="n">
        <f aca="true">IF(AND($B595&gt;Input!$G$31,$B595&lt;Input!$G$25),PMT(Input!$G$43/(100*12),(OFFSET($A$4,MATCH(Input!$G$25,$B$4:$B$1004,1),0,1,1)-OFFSET($A$4,MATCH(Input!$G$31,$B$4:$B$620,1),0,1,1)),$H$4,0,1),0)</f>
        <v>0</v>
      </c>
      <c r="F595" s="78" t="n">
        <f aca="false">($F594+$D595+$E595)*(1+Input!$G$43/(100*12))</f>
        <v>0</v>
      </c>
    </row>
    <row r="596" customFormat="false" ht="12.8" hidden="false" customHeight="false" outlineLevel="0" collapsed="false">
      <c r="A596" s="76" t="n">
        <v>592</v>
      </c>
      <c r="B596" s="77" t="n">
        <f aca="false">EOMONTH(Input!$C$7,A596)</f>
        <v>60936</v>
      </c>
      <c r="D596" s="78" t="n">
        <f aca="false">IF(AND($B596&lt;Input!$C$31,$B596&lt;Input!$G$31),Input!$G$44,0)</f>
        <v>0</v>
      </c>
      <c r="E596" s="78" t="n">
        <f aca="true">IF(AND($B596&gt;Input!$G$31,$B596&lt;Input!$G$25),PMT(Input!$G$43/(100*12),(OFFSET($A$4,MATCH(Input!$G$25,$B$4:$B$1004,1),0,1,1)-OFFSET($A$4,MATCH(Input!$G$31,$B$4:$B$620,1),0,1,1)),$H$4,0,1),0)</f>
        <v>0</v>
      </c>
      <c r="F596" s="78" t="n">
        <f aca="false">($F595+$D596+$E596)*(1+Input!$G$43/(100*12))</f>
        <v>0</v>
      </c>
    </row>
    <row r="597" customFormat="false" ht="12.8" hidden="false" customHeight="false" outlineLevel="0" collapsed="false">
      <c r="A597" s="76" t="n">
        <v>593</v>
      </c>
      <c r="B597" s="77" t="n">
        <f aca="false">EOMONTH(Input!$C$7,A597)</f>
        <v>60966</v>
      </c>
      <c r="D597" s="78" t="n">
        <f aca="false">IF(AND($B597&lt;Input!$C$31,$B597&lt;Input!$G$31),Input!$G$44,0)</f>
        <v>0</v>
      </c>
      <c r="E597" s="78" t="n">
        <f aca="true">IF(AND($B597&gt;Input!$G$31,$B597&lt;Input!$G$25),PMT(Input!$G$43/(100*12),(OFFSET($A$4,MATCH(Input!$G$25,$B$4:$B$1004,1),0,1,1)-OFFSET($A$4,MATCH(Input!$G$31,$B$4:$B$620,1),0,1,1)),$H$4,0,1),0)</f>
        <v>0</v>
      </c>
      <c r="F597" s="78" t="n">
        <f aca="false">($F596+$D597+$E597)*(1+Input!$G$43/(100*12))</f>
        <v>0</v>
      </c>
    </row>
    <row r="598" customFormat="false" ht="12.8" hidden="false" customHeight="false" outlineLevel="0" collapsed="false">
      <c r="A598" s="76" t="n">
        <v>594</v>
      </c>
      <c r="B598" s="77" t="n">
        <f aca="false">EOMONTH(Input!$C$7,A598)</f>
        <v>60997</v>
      </c>
      <c r="D598" s="78" t="n">
        <f aca="false">IF(AND($B598&lt;Input!$C$31,$B598&lt;Input!$G$31),Input!$G$44,0)</f>
        <v>0</v>
      </c>
      <c r="E598" s="78" t="n">
        <f aca="true">IF(AND($B598&gt;Input!$G$31,$B598&lt;Input!$G$25),PMT(Input!$G$43/(100*12),(OFFSET($A$4,MATCH(Input!$G$25,$B$4:$B$1004,1),0,1,1)-OFFSET($A$4,MATCH(Input!$G$31,$B$4:$B$620,1),0,1,1)),$H$4,0,1),0)</f>
        <v>0</v>
      </c>
      <c r="F598" s="78" t="n">
        <f aca="false">($F597+$D598+$E598)*(1+Input!$G$43/(100*12))</f>
        <v>0</v>
      </c>
    </row>
    <row r="599" customFormat="false" ht="12.8" hidden="false" customHeight="false" outlineLevel="0" collapsed="false">
      <c r="A599" s="76" t="n">
        <v>595</v>
      </c>
      <c r="B599" s="77" t="n">
        <f aca="false">EOMONTH(Input!$C$7,A599)</f>
        <v>61028</v>
      </c>
      <c r="D599" s="78" t="n">
        <f aca="false">IF(AND($B599&lt;Input!$C$31,$B599&lt;Input!$G$31),Input!$G$44,0)</f>
        <v>0</v>
      </c>
      <c r="E599" s="78" t="n">
        <f aca="true">IF(AND($B599&gt;Input!$G$31,$B599&lt;Input!$G$25),PMT(Input!$G$43/(100*12),(OFFSET($A$4,MATCH(Input!$G$25,$B$4:$B$1004,1),0,1,1)-OFFSET($A$4,MATCH(Input!$G$31,$B$4:$B$620,1),0,1,1)),$H$4,0,1),0)</f>
        <v>0</v>
      </c>
      <c r="F599" s="78" t="n">
        <f aca="false">($F598+$D599+$E599)*(1+Input!$G$43/(100*12))</f>
        <v>0</v>
      </c>
    </row>
    <row r="600" customFormat="false" ht="12.8" hidden="false" customHeight="false" outlineLevel="0" collapsed="false">
      <c r="A600" s="76" t="n">
        <v>596</v>
      </c>
      <c r="B600" s="77" t="n">
        <f aca="false">EOMONTH(Input!$C$7,A600)</f>
        <v>61056</v>
      </c>
      <c r="D600" s="78" t="n">
        <f aca="false">IF(AND($B600&lt;Input!$C$31,$B600&lt;Input!$G$31),Input!$G$44,0)</f>
        <v>0</v>
      </c>
      <c r="E600" s="78" t="n">
        <f aca="true">IF(AND($B600&gt;Input!$G$31,$B600&lt;Input!$G$25),PMT(Input!$G$43/(100*12),(OFFSET($A$4,MATCH(Input!$G$25,$B$4:$B$1004,1),0,1,1)-OFFSET($A$4,MATCH(Input!$G$31,$B$4:$B$620,1),0,1,1)),$H$4,0,1),0)</f>
        <v>0</v>
      </c>
      <c r="F600" s="78" t="n">
        <f aca="false">($F599+$D600+$E600)*(1+Input!$G$43/(100*12))</f>
        <v>0</v>
      </c>
    </row>
    <row r="601" customFormat="false" ht="12.8" hidden="false" customHeight="false" outlineLevel="0" collapsed="false">
      <c r="A601" s="76" t="n">
        <v>597</v>
      </c>
      <c r="B601" s="77" t="n">
        <f aca="false">EOMONTH(Input!$C$7,A601)</f>
        <v>61087</v>
      </c>
      <c r="D601" s="78" t="n">
        <f aca="false">IF(AND($B601&lt;Input!$C$31,$B601&lt;Input!$G$31),Input!$G$44,0)</f>
        <v>0</v>
      </c>
      <c r="E601" s="78" t="n">
        <f aca="true">IF(AND($B601&gt;Input!$G$31,$B601&lt;Input!$G$25),PMT(Input!$G$43/(100*12),(OFFSET($A$4,MATCH(Input!$G$25,$B$4:$B$1004,1),0,1,1)-OFFSET($A$4,MATCH(Input!$G$31,$B$4:$B$620,1),0,1,1)),$H$4,0,1),0)</f>
        <v>0</v>
      </c>
      <c r="F601" s="78" t="n">
        <f aca="false">($F600+$D601+$E601)*(1+Input!$G$43/(100*12))</f>
        <v>0</v>
      </c>
    </row>
    <row r="602" customFormat="false" ht="12.8" hidden="false" customHeight="false" outlineLevel="0" collapsed="false">
      <c r="A602" s="76" t="n">
        <v>598</v>
      </c>
      <c r="B602" s="77" t="n">
        <f aca="false">EOMONTH(Input!$C$7,A602)</f>
        <v>61117</v>
      </c>
      <c r="D602" s="78" t="n">
        <f aca="false">IF(AND($B602&lt;Input!$C$31,$B602&lt;Input!$G$31),Input!$G$44,0)</f>
        <v>0</v>
      </c>
      <c r="E602" s="78" t="n">
        <f aca="true">IF(AND($B602&gt;Input!$G$31,$B602&lt;Input!$G$25),PMT(Input!$G$43/(100*12),(OFFSET($A$4,MATCH(Input!$G$25,$B$4:$B$1004,1),0,1,1)-OFFSET($A$4,MATCH(Input!$G$31,$B$4:$B$620,1),0,1,1)),$H$4,0,1),0)</f>
        <v>0</v>
      </c>
      <c r="F602" s="78" t="n">
        <f aca="false">($F601+$D602+$E602)*(1+Input!$G$43/(100*12))</f>
        <v>0</v>
      </c>
    </row>
    <row r="603" customFormat="false" ht="12.8" hidden="false" customHeight="false" outlineLevel="0" collapsed="false">
      <c r="A603" s="76" t="n">
        <v>599</v>
      </c>
      <c r="B603" s="77" t="n">
        <f aca="false">EOMONTH(Input!$C$7,A603)</f>
        <v>61148</v>
      </c>
      <c r="D603" s="78" t="n">
        <f aca="false">IF(AND($B603&lt;Input!$C$31,$B603&lt;Input!$G$31),Input!$G$44,0)</f>
        <v>0</v>
      </c>
      <c r="E603" s="78" t="n">
        <f aca="true">IF(AND($B603&gt;Input!$G$31,$B603&lt;Input!$G$25),PMT(Input!$G$43/(100*12),(OFFSET($A$4,MATCH(Input!$G$25,$B$4:$B$1004,1),0,1,1)-OFFSET($A$4,MATCH(Input!$G$31,$B$4:$B$620,1),0,1,1)),$H$4,0,1),0)</f>
        <v>0</v>
      </c>
      <c r="F603" s="78" t="n">
        <f aca="false">($F602+$D603+$E603)*(1+Input!$G$43/(100*12))</f>
        <v>0</v>
      </c>
    </row>
    <row r="604" customFormat="false" ht="12.8" hidden="false" customHeight="false" outlineLevel="0" collapsed="false">
      <c r="A604" s="76" t="n">
        <v>600</v>
      </c>
      <c r="B604" s="77" t="n">
        <f aca="false">EOMONTH(Input!$C$7,A604)</f>
        <v>61178</v>
      </c>
      <c r="D604" s="78" t="n">
        <f aca="false">IF(AND($B604&lt;Input!$C$31,$B604&lt;Input!$G$31),Input!$G$44,0)</f>
        <v>0</v>
      </c>
      <c r="E604" s="78" t="n">
        <f aca="true">IF(AND($B604&gt;Input!$G$31,$B604&lt;Input!$G$25),PMT(Input!$G$43/(100*12),(OFFSET($A$4,MATCH(Input!$G$25,$B$4:$B$1004,1),0,1,1)-OFFSET($A$4,MATCH(Input!$G$31,$B$4:$B$620,1),0,1,1)),$H$4,0,1),0)</f>
        <v>0</v>
      </c>
      <c r="F604" s="78" t="n">
        <f aca="false">($F603+$D604+$E604)*(1+Input!$G$43/(100*12))</f>
        <v>0</v>
      </c>
    </row>
    <row r="605" customFormat="false" ht="12.8" hidden="false" customHeight="false" outlineLevel="0" collapsed="false">
      <c r="A605" s="76" t="n">
        <v>601</v>
      </c>
      <c r="B605" s="77" t="n">
        <f aca="false">EOMONTH(Input!$C$7,A605)</f>
        <v>61209</v>
      </c>
      <c r="D605" s="78" t="n">
        <f aca="false">IF(AND($B605&lt;Input!$C$31,$B605&lt;Input!$G$31),Input!$G$44,0)</f>
        <v>0</v>
      </c>
      <c r="E605" s="78" t="n">
        <f aca="true">IF(AND($B605&gt;Input!$G$31,$B605&lt;Input!$G$25),PMT(Input!$G$43/(100*12),(OFFSET($A$4,MATCH(Input!$G$25,$B$4:$B$1004,1),0,1,1)-OFFSET($A$4,MATCH(Input!$G$31,$B$4:$B$620,1),0,1,1)),$H$4,0,1),0)</f>
        <v>0</v>
      </c>
      <c r="F605" s="78" t="n">
        <f aca="false">($F604+$D605+$E605)*(1+Input!$G$43/(100*12))</f>
        <v>0</v>
      </c>
    </row>
    <row r="606" customFormat="false" ht="12.8" hidden="false" customHeight="false" outlineLevel="0" collapsed="false">
      <c r="A606" s="76" t="n">
        <v>602</v>
      </c>
      <c r="B606" s="77" t="n">
        <f aca="false">EOMONTH(Input!$C$7,A606)</f>
        <v>61240</v>
      </c>
      <c r="D606" s="78" t="n">
        <f aca="false">IF(AND($B606&lt;Input!$C$31,$B606&lt;Input!$G$31),Input!$G$44,0)</f>
        <v>0</v>
      </c>
      <c r="E606" s="78" t="n">
        <f aca="true">IF(AND($B606&gt;Input!$G$31,$B606&lt;Input!$G$25),PMT(Input!$G$43/(100*12),(OFFSET($A$4,MATCH(Input!$G$25,$B$4:$B$1004,1),0,1,1)-OFFSET($A$4,MATCH(Input!$G$31,$B$4:$B$620,1),0,1,1)),$H$4,0,1),0)</f>
        <v>0</v>
      </c>
      <c r="F606" s="78" t="n">
        <f aca="false">($F605+$D606+$E606)*(1+Input!$G$43/(100*12))</f>
        <v>0</v>
      </c>
    </row>
    <row r="607" customFormat="false" ht="12.8" hidden="false" customHeight="false" outlineLevel="0" collapsed="false">
      <c r="A607" s="76" t="n">
        <v>603</v>
      </c>
      <c r="B607" s="77" t="n">
        <f aca="false">EOMONTH(Input!$C$7,A607)</f>
        <v>61270</v>
      </c>
      <c r="D607" s="78" t="n">
        <f aca="false">IF(AND($B607&lt;Input!$C$31,$B607&lt;Input!$G$31),Input!$G$44,0)</f>
        <v>0</v>
      </c>
      <c r="E607" s="78" t="n">
        <f aca="true">IF(AND($B607&gt;Input!$G$31,$B607&lt;Input!$G$25),PMT(Input!$G$43/(100*12),(OFFSET($A$4,MATCH(Input!$G$25,$B$4:$B$1004,1),0,1,1)-OFFSET($A$4,MATCH(Input!$G$31,$B$4:$B$620,1),0,1,1)),$H$4,0,1),0)</f>
        <v>0</v>
      </c>
      <c r="F607" s="78" t="n">
        <f aca="false">($F606+$D607+$E607)*(1+Input!$G$43/(100*12))</f>
        <v>0</v>
      </c>
    </row>
    <row r="608" customFormat="false" ht="12.8" hidden="false" customHeight="false" outlineLevel="0" collapsed="false">
      <c r="A608" s="76" t="n">
        <v>604</v>
      </c>
      <c r="B608" s="77" t="n">
        <f aca="false">EOMONTH(Input!$C$7,A608)</f>
        <v>61301</v>
      </c>
      <c r="D608" s="78" t="n">
        <f aca="false">IF(AND($B608&lt;Input!$C$31,$B608&lt;Input!$G$31),Input!$G$44,0)</f>
        <v>0</v>
      </c>
      <c r="E608" s="78" t="n">
        <f aca="true">IF(AND($B608&gt;Input!$G$31,$B608&lt;Input!$G$25),PMT(Input!$G$43/(100*12),(OFFSET($A$4,MATCH(Input!$G$25,$B$4:$B$1004,1),0,1,1)-OFFSET($A$4,MATCH(Input!$G$31,$B$4:$B$620,1),0,1,1)),$H$4,0,1),0)</f>
        <v>0</v>
      </c>
      <c r="F608" s="78" t="n">
        <f aca="false">($F607+$D608+$E608)*(1+Input!$G$43/(100*12))</f>
        <v>0</v>
      </c>
    </row>
    <row r="609" customFormat="false" ht="12.8" hidden="false" customHeight="false" outlineLevel="0" collapsed="false">
      <c r="A609" s="76" t="n">
        <v>605</v>
      </c>
      <c r="B609" s="77" t="n">
        <f aca="false">EOMONTH(Input!$C$7,A609)</f>
        <v>61331</v>
      </c>
      <c r="D609" s="78" t="n">
        <f aca="false">IF(AND($B609&lt;Input!$C$31,$B609&lt;Input!$G$31),Input!$G$44,0)</f>
        <v>0</v>
      </c>
      <c r="E609" s="78" t="n">
        <f aca="true">IF(AND($B609&gt;Input!$G$31,$B609&lt;Input!$G$25),PMT(Input!$G$43/(100*12),(OFFSET($A$4,MATCH(Input!$G$25,$B$4:$B$1004,1),0,1,1)-OFFSET($A$4,MATCH(Input!$G$31,$B$4:$B$620,1),0,1,1)),$H$4,0,1),0)</f>
        <v>0</v>
      </c>
      <c r="F609" s="78" t="n">
        <f aca="false">($F608+$D609+$E609)*(1+Input!$G$43/(100*12))</f>
        <v>0</v>
      </c>
    </row>
    <row r="610" customFormat="false" ht="12.8" hidden="false" customHeight="false" outlineLevel="0" collapsed="false">
      <c r="A610" s="76" t="n">
        <v>606</v>
      </c>
      <c r="B610" s="77" t="n">
        <f aca="false">EOMONTH(Input!$C$7,A610)</f>
        <v>61362</v>
      </c>
      <c r="D610" s="78" t="n">
        <f aca="false">IF(AND($B610&lt;Input!$C$31,$B610&lt;Input!$G$31),Input!$G$44,0)</f>
        <v>0</v>
      </c>
      <c r="E610" s="78" t="n">
        <f aca="true">IF(AND($B610&gt;Input!$G$31,$B610&lt;Input!$G$25),PMT(Input!$G$43/(100*12),(OFFSET($A$4,MATCH(Input!$G$25,$B$4:$B$1004,1),0,1,1)-OFFSET($A$4,MATCH(Input!$G$31,$B$4:$B$620,1),0,1,1)),$H$4,0,1),0)</f>
        <v>0</v>
      </c>
      <c r="F610" s="78" t="n">
        <f aca="false">($F609+$D610+$E610)*(1+Input!$G$43/(100*12))</f>
        <v>0</v>
      </c>
    </row>
    <row r="611" customFormat="false" ht="12.8" hidden="false" customHeight="false" outlineLevel="0" collapsed="false">
      <c r="A611" s="76" t="n">
        <v>607</v>
      </c>
      <c r="B611" s="77" t="n">
        <f aca="false">EOMONTH(Input!$C$7,A611)</f>
        <v>61393</v>
      </c>
      <c r="D611" s="78" t="n">
        <f aca="false">IF(AND($B611&lt;Input!$C$31,$B611&lt;Input!$G$31),Input!$G$44,0)</f>
        <v>0</v>
      </c>
      <c r="E611" s="78" t="n">
        <f aca="true">IF(AND($B611&gt;Input!$G$31,$B611&lt;Input!$G$25),PMT(Input!$G$43/(100*12),(OFFSET($A$4,MATCH(Input!$G$25,$B$4:$B$1004,1),0,1,1)-OFFSET($A$4,MATCH(Input!$G$31,$B$4:$B$620,1),0,1,1)),$H$4,0,1),0)</f>
        <v>0</v>
      </c>
      <c r="F611" s="78" t="n">
        <f aca="false">($F610+$D611+$E611)*(1+Input!$G$43/(100*12))</f>
        <v>0</v>
      </c>
    </row>
    <row r="612" customFormat="false" ht="12.8" hidden="false" customHeight="false" outlineLevel="0" collapsed="false">
      <c r="A612" s="76" t="n">
        <v>608</v>
      </c>
      <c r="B612" s="77" t="n">
        <f aca="false">EOMONTH(Input!$C$7,A612)</f>
        <v>61422</v>
      </c>
      <c r="D612" s="78" t="n">
        <f aca="false">IF(AND($B612&lt;Input!$C$31,$B612&lt;Input!$G$31),Input!$G$44,0)</f>
        <v>0</v>
      </c>
      <c r="E612" s="78" t="n">
        <f aca="true">IF(AND($B612&gt;Input!$G$31,$B612&lt;Input!$G$25),PMT(Input!$G$43/(100*12),(OFFSET($A$4,MATCH(Input!$G$25,$B$4:$B$1004,1),0,1,1)-OFFSET($A$4,MATCH(Input!$G$31,$B$4:$B$620,1),0,1,1)),$H$4,0,1),0)</f>
        <v>0</v>
      </c>
      <c r="F612" s="78" t="n">
        <f aca="false">($F611+$D612+$E612)*(1+Input!$G$43/(100*12))</f>
        <v>0</v>
      </c>
    </row>
    <row r="613" customFormat="false" ht="12.8" hidden="false" customHeight="false" outlineLevel="0" collapsed="false">
      <c r="A613" s="76" t="n">
        <v>609</v>
      </c>
      <c r="B613" s="77" t="n">
        <f aca="false">EOMONTH(Input!$C$7,A613)</f>
        <v>61453</v>
      </c>
      <c r="D613" s="78" t="n">
        <f aca="false">IF(AND($B613&lt;Input!$C$31,$B613&lt;Input!$G$31),Input!$G$44,0)</f>
        <v>0</v>
      </c>
      <c r="E613" s="78" t="n">
        <f aca="true">IF(AND($B613&gt;Input!$G$31,$B613&lt;Input!$G$25),PMT(Input!$G$43/(100*12),(OFFSET($A$4,MATCH(Input!$G$25,$B$4:$B$1004,1),0,1,1)-OFFSET($A$4,MATCH(Input!$G$31,$B$4:$B$620,1),0,1,1)),$H$4,0,1),0)</f>
        <v>0</v>
      </c>
      <c r="F613" s="78" t="n">
        <f aca="false">($F612+$D613+$E613)*(1+Input!$G$43/(100*12))</f>
        <v>0</v>
      </c>
    </row>
    <row r="614" customFormat="false" ht="12.8" hidden="false" customHeight="false" outlineLevel="0" collapsed="false">
      <c r="A614" s="76" t="n">
        <v>610</v>
      </c>
      <c r="B614" s="77" t="n">
        <f aca="false">EOMONTH(Input!$C$7,A614)</f>
        <v>61483</v>
      </c>
      <c r="D614" s="78" t="n">
        <f aca="false">IF(AND($B614&lt;Input!$C$31,$B614&lt;Input!$G$31),Input!$G$44,0)</f>
        <v>0</v>
      </c>
      <c r="E614" s="78" t="n">
        <f aca="true">IF(AND($B614&gt;Input!$G$31,$B614&lt;Input!$G$25),PMT(Input!$G$43/(100*12),(OFFSET($A$4,MATCH(Input!$G$25,$B$4:$B$1004,1),0,1,1)-OFFSET($A$4,MATCH(Input!$G$31,$B$4:$B$620,1),0,1,1)),$H$4,0,1),0)</f>
        <v>0</v>
      </c>
      <c r="F614" s="78" t="n">
        <f aca="false">($F613+$D614+$E614)*(1+Input!$G$43/(100*12))</f>
        <v>0</v>
      </c>
    </row>
    <row r="615" customFormat="false" ht="12.8" hidden="false" customHeight="false" outlineLevel="0" collapsed="false">
      <c r="A615" s="76" t="n">
        <v>611</v>
      </c>
      <c r="B615" s="77" t="n">
        <f aca="false">EOMONTH(Input!$C$7,A615)</f>
        <v>61514</v>
      </c>
      <c r="D615" s="78" t="n">
        <f aca="false">IF(AND($B615&lt;Input!$C$31,$B615&lt;Input!$G$31),Input!$G$44,0)</f>
        <v>0</v>
      </c>
      <c r="E615" s="78" t="n">
        <f aca="true">IF(AND($B615&gt;Input!$G$31,$B615&lt;Input!$G$25),PMT(Input!$G$43/(100*12),(OFFSET($A$4,MATCH(Input!$G$25,$B$4:$B$1004,1),0,1,1)-OFFSET($A$4,MATCH(Input!$G$31,$B$4:$B$620,1),0,1,1)),$H$4,0,1),0)</f>
        <v>0</v>
      </c>
      <c r="F615" s="78" t="n">
        <f aca="false">($F614+$D615+$E615)*(1+Input!$G$43/(100*12))</f>
        <v>0</v>
      </c>
    </row>
    <row r="616" customFormat="false" ht="12.8" hidden="false" customHeight="false" outlineLevel="0" collapsed="false">
      <c r="A616" s="76" t="n">
        <v>612</v>
      </c>
      <c r="B616" s="77" t="n">
        <f aca="false">EOMONTH(Input!$C$7,A616)</f>
        <v>61544</v>
      </c>
      <c r="D616" s="78" t="n">
        <f aca="false">IF(AND($B616&lt;Input!$C$31,$B616&lt;Input!$G$31),Input!$G$44,0)</f>
        <v>0</v>
      </c>
      <c r="E616" s="78" t="n">
        <f aca="true">IF(AND($B616&gt;Input!$G$31,$B616&lt;Input!$G$25),PMT(Input!$G$43/(100*12),(OFFSET($A$4,MATCH(Input!$G$25,$B$4:$B$1004,1),0,1,1)-OFFSET($A$4,MATCH(Input!$G$31,$B$4:$B$620,1),0,1,1)),$H$4,0,1),0)</f>
        <v>0</v>
      </c>
      <c r="F616" s="78" t="n">
        <f aca="false">($F615+$D616+$E616)*(1+Input!$G$43/(100*12))</f>
        <v>0</v>
      </c>
    </row>
    <row r="617" customFormat="false" ht="12.8" hidden="false" customHeight="false" outlineLevel="0" collapsed="false">
      <c r="A617" s="76" t="n">
        <v>613</v>
      </c>
      <c r="B617" s="77" t="n">
        <f aca="false">EOMONTH(Input!$C$7,A617)</f>
        <v>61575</v>
      </c>
      <c r="D617" s="78" t="n">
        <f aca="false">IF(AND($B617&lt;Input!$C$31,$B617&lt;Input!$G$31),Input!$G$44,0)</f>
        <v>0</v>
      </c>
      <c r="E617" s="78" t="n">
        <f aca="true">IF(AND($B617&gt;Input!$G$31,$B617&lt;Input!$G$25),PMT(Input!$G$43/(100*12),(OFFSET($A$4,MATCH(Input!$G$25,$B$4:$B$1004,1),0,1,1)-OFFSET($A$4,MATCH(Input!$G$31,$B$4:$B$620,1),0,1,1)),$H$4,0,1),0)</f>
        <v>0</v>
      </c>
      <c r="F617" s="78" t="n">
        <f aca="false">($F616+$D617+$E617)*(1+Input!$G$43/(100*12))</f>
        <v>0</v>
      </c>
    </row>
    <row r="618" customFormat="false" ht="12.8" hidden="false" customHeight="false" outlineLevel="0" collapsed="false">
      <c r="A618" s="76" t="n">
        <v>614</v>
      </c>
      <c r="B618" s="77" t="n">
        <f aca="false">EOMONTH(Input!$C$7,A618)</f>
        <v>61606</v>
      </c>
      <c r="D618" s="78" t="n">
        <f aca="false">IF(AND($B618&lt;Input!$C$31,$B618&lt;Input!$G$31),Input!$G$44,0)</f>
        <v>0</v>
      </c>
      <c r="E618" s="78" t="n">
        <f aca="true">IF(AND($B618&gt;Input!$G$31,$B618&lt;Input!$G$25),PMT(Input!$G$43/(100*12),(OFFSET($A$4,MATCH(Input!$G$25,$B$4:$B$1004,1),0,1,1)-OFFSET($A$4,MATCH(Input!$G$31,$B$4:$B$620,1),0,1,1)),$H$4,0,1),0)</f>
        <v>0</v>
      </c>
      <c r="F618" s="78" t="n">
        <f aca="false">($F617+$D618+$E618)*(1+Input!$G$43/(100*12))</f>
        <v>0</v>
      </c>
    </row>
    <row r="619" customFormat="false" ht="12.8" hidden="false" customHeight="false" outlineLevel="0" collapsed="false">
      <c r="A619" s="76" t="n">
        <v>615</v>
      </c>
      <c r="B619" s="77" t="n">
        <f aca="false">EOMONTH(Input!$C$7,A619)</f>
        <v>61636</v>
      </c>
      <c r="D619" s="78" t="n">
        <f aca="false">IF(AND($B619&lt;Input!$C$31,$B619&lt;Input!$G$31),Input!$G$44,0)</f>
        <v>0</v>
      </c>
      <c r="E619" s="78" t="n">
        <f aca="true">IF(AND($B619&gt;Input!$G$31,$B619&lt;Input!$G$25),PMT(Input!$G$43/(100*12),(OFFSET($A$4,MATCH(Input!$G$25,$B$4:$B$1004,1),0,1,1)-OFFSET($A$4,MATCH(Input!$G$31,$B$4:$B$620,1),0,1,1)),$H$4,0,1),0)</f>
        <v>0</v>
      </c>
      <c r="F619" s="78" t="n">
        <f aca="false">($F618+$D619+$E619)*(1+Input!$G$43/(100*12))</f>
        <v>0</v>
      </c>
    </row>
    <row r="620" customFormat="false" ht="12.8" hidden="false" customHeight="false" outlineLevel="0" collapsed="false">
      <c r="A620" s="76" t="n">
        <v>616</v>
      </c>
      <c r="B620" s="77" t="n">
        <f aca="false">EOMONTH(Input!$C$7,A620)</f>
        <v>61667</v>
      </c>
      <c r="D620" s="78" t="n">
        <f aca="false">IF(AND($B620&lt;Input!$C$31,$B620&lt;Input!$G$31),Input!$G$44,0)</f>
        <v>0</v>
      </c>
      <c r="E620" s="78" t="n">
        <f aca="true">IF(AND($B620&gt;Input!$G$31,$B620&lt;Input!$G$25),PMT(Input!$G$43/(100*12),(OFFSET($A$4,MATCH(Input!$G$25,$B$4:$B$1004,1),0,1,1)-OFFSET($A$4,MATCH(Input!$G$31,$B$4:$B$620,1),0,1,1)),$H$4,0,1),0)</f>
        <v>0</v>
      </c>
      <c r="F620" s="78" t="n">
        <f aca="false">($F619+$D620+$E620)*(1+Input!$G$43/(100*12))</f>
        <v>0</v>
      </c>
    </row>
    <row r="621" customFormat="false" ht="12.8" hidden="false" customHeight="false" outlineLevel="0" collapsed="false">
      <c r="A621" s="76" t="n">
        <v>617</v>
      </c>
      <c r="B621" s="77" t="n">
        <f aca="false">EOMONTH(Input!$C$7,A621)</f>
        <v>61697</v>
      </c>
      <c r="D621" s="78" t="n">
        <f aca="false">IF(AND($B621&lt;Input!$C$31,$B621&lt;Input!$G$31),Input!$G$44,0)</f>
        <v>0</v>
      </c>
      <c r="E621" s="78" t="n">
        <f aca="true">IF(AND($B621&gt;Input!$G$31,$B621&lt;Input!$G$25),PMT(Input!$G$43/(100*12),(OFFSET($A$4,MATCH(Input!$G$25,$B$4:$B$1004,1),0,1,1)-OFFSET($A$4,MATCH(Input!$G$31,$B$4:$B$620,1),0,1,1)),$H$4,0,1),0)</f>
        <v>0</v>
      </c>
      <c r="F621" s="78" t="n">
        <f aca="false">($F620+$D621+$E621)*(1+Input!$G$43/(100*12))</f>
        <v>0</v>
      </c>
    </row>
    <row r="622" customFormat="false" ht="12.8" hidden="false" customHeight="false" outlineLevel="0" collapsed="false">
      <c r="A622" s="76" t="n">
        <v>618</v>
      </c>
      <c r="B622" s="77" t="n">
        <f aca="false">EOMONTH(Input!$C$7,A622)</f>
        <v>61728</v>
      </c>
      <c r="D622" s="78" t="n">
        <f aca="false">IF(AND($B622&lt;Input!$C$31,$B622&lt;Input!$G$31),Input!$G$44,0)</f>
        <v>0</v>
      </c>
      <c r="E622" s="78" t="n">
        <f aca="true">IF(AND($B622&gt;Input!$G$31,$B622&lt;Input!$G$25),PMT(Input!$G$43/(100*12),(OFFSET($A$4,MATCH(Input!$G$25,$B$4:$B$1004,1),0,1,1)-OFFSET($A$4,MATCH(Input!$G$31,$B$4:$B$620,1),0,1,1)),$H$4,0,1),0)</f>
        <v>0</v>
      </c>
      <c r="F622" s="78" t="n">
        <f aca="false">($F621+$D622+$E622)*(1+Input!$G$43/(100*12))</f>
        <v>0</v>
      </c>
    </row>
    <row r="623" customFormat="false" ht="12.8" hidden="false" customHeight="false" outlineLevel="0" collapsed="false">
      <c r="A623" s="76" t="n">
        <v>619</v>
      </c>
      <c r="B623" s="77" t="n">
        <f aca="false">EOMONTH(Input!$C$7,A623)</f>
        <v>61759</v>
      </c>
      <c r="D623" s="78" t="n">
        <f aca="false">IF(AND($B623&lt;Input!$C$31,$B623&lt;Input!$G$31),Input!$G$44,0)</f>
        <v>0</v>
      </c>
      <c r="E623" s="78" t="n">
        <f aca="true">IF(AND($B623&gt;Input!$G$31,$B623&lt;Input!$G$25),PMT(Input!$G$43/(100*12),(OFFSET($A$4,MATCH(Input!$G$25,$B$4:$B$1004,1),0,1,1)-OFFSET($A$4,MATCH(Input!$G$31,$B$4:$B$620,1),0,1,1)),$H$4,0,1),0)</f>
        <v>0</v>
      </c>
      <c r="F623" s="78" t="n">
        <f aca="false">($F622+$D623+$E623)*(1+Input!$G$43/(100*12))</f>
        <v>0</v>
      </c>
    </row>
    <row r="624" customFormat="false" ht="12.8" hidden="false" customHeight="false" outlineLevel="0" collapsed="false">
      <c r="A624" s="76" t="n">
        <v>620</v>
      </c>
      <c r="B624" s="77" t="n">
        <f aca="false">EOMONTH(Input!$C$7,A624)</f>
        <v>61787</v>
      </c>
      <c r="D624" s="78" t="n">
        <f aca="false">IF(AND($B624&lt;Input!$C$31,$B624&lt;Input!$G$31),Input!$G$44,0)</f>
        <v>0</v>
      </c>
      <c r="E624" s="78" t="n">
        <f aca="true">IF(AND($B624&gt;Input!$G$31,$B624&lt;Input!$G$25),PMT(Input!$G$43/(100*12),(OFFSET($A$4,MATCH(Input!$G$25,$B$4:$B$1004,1),0,1,1)-OFFSET($A$4,MATCH(Input!$G$31,$B$4:$B$620,1),0,1,1)),$H$4,0,1),0)</f>
        <v>0</v>
      </c>
      <c r="F624" s="78" t="n">
        <f aca="false">($F623+$D624+$E624)*(1+Input!$G$43/(100*12))</f>
        <v>0</v>
      </c>
    </row>
    <row r="625" customFormat="false" ht="12.8" hidden="false" customHeight="false" outlineLevel="0" collapsed="false">
      <c r="A625" s="76" t="n">
        <v>621</v>
      </c>
      <c r="B625" s="77" t="n">
        <f aca="false">EOMONTH(Input!$C$7,A625)</f>
        <v>61818</v>
      </c>
      <c r="D625" s="78" t="n">
        <f aca="false">IF(AND($B625&lt;Input!$C$31,$B625&lt;Input!$G$31),Input!$G$44,0)</f>
        <v>0</v>
      </c>
      <c r="E625" s="78" t="n">
        <f aca="true">IF(AND($B625&gt;Input!$G$31,$B625&lt;Input!$G$25),PMT(Input!$G$43/(100*12),(OFFSET($A$4,MATCH(Input!$G$25,$B$4:$B$1004,1),0,1,1)-OFFSET($A$4,MATCH(Input!$G$31,$B$4:$B$620,1),0,1,1)),$H$4,0,1),0)</f>
        <v>0</v>
      </c>
      <c r="F625" s="78" t="n">
        <f aca="false">($F624+$D625+$E625)*(1+Input!$G$43/(100*12))</f>
        <v>0</v>
      </c>
    </row>
    <row r="626" customFormat="false" ht="12.8" hidden="false" customHeight="false" outlineLevel="0" collapsed="false">
      <c r="A626" s="76" t="n">
        <v>622</v>
      </c>
      <c r="B626" s="77" t="n">
        <f aca="false">EOMONTH(Input!$C$7,A626)</f>
        <v>61848</v>
      </c>
      <c r="D626" s="78" t="n">
        <f aca="false">IF(AND($B626&lt;Input!$C$31,$B626&lt;Input!$G$31),Input!$G$44,0)</f>
        <v>0</v>
      </c>
      <c r="E626" s="78" t="n">
        <f aca="true">IF(AND($B626&gt;Input!$G$31,$B626&lt;Input!$G$25),PMT(Input!$G$43/(100*12),(OFFSET($A$4,MATCH(Input!$G$25,$B$4:$B$1004,1),0,1,1)-OFFSET($A$4,MATCH(Input!$G$31,$B$4:$B$620,1),0,1,1)),$H$4,0,1),0)</f>
        <v>0</v>
      </c>
      <c r="F626" s="78" t="n">
        <f aca="false">($F625+$D626+$E626)*(1+Input!$G$43/(100*12))</f>
        <v>0</v>
      </c>
    </row>
    <row r="627" customFormat="false" ht="12.8" hidden="false" customHeight="false" outlineLevel="0" collapsed="false">
      <c r="A627" s="76" t="n">
        <v>623</v>
      </c>
      <c r="B627" s="77" t="n">
        <f aca="false">EOMONTH(Input!$C$7,A627)</f>
        <v>61879</v>
      </c>
      <c r="D627" s="78" t="n">
        <f aca="false">IF(AND($B627&lt;Input!$C$31,$B627&lt;Input!$G$31),Input!$G$44,0)</f>
        <v>0</v>
      </c>
      <c r="E627" s="78" t="n">
        <f aca="true">IF(AND($B627&gt;Input!$G$31,$B627&lt;Input!$G$25),PMT(Input!$G$43/(100*12),(OFFSET($A$4,MATCH(Input!$G$25,$B$4:$B$1004,1),0,1,1)-OFFSET($A$4,MATCH(Input!$G$31,$B$4:$B$620,1),0,1,1)),$H$4,0,1),0)</f>
        <v>0</v>
      </c>
      <c r="F627" s="78" t="n">
        <f aca="false">($F626+$D627+$E627)*(1+Input!$G$43/(100*12))</f>
        <v>0</v>
      </c>
    </row>
    <row r="628" customFormat="false" ht="12.8" hidden="false" customHeight="false" outlineLevel="0" collapsed="false">
      <c r="A628" s="76" t="n">
        <v>624</v>
      </c>
      <c r="B628" s="77" t="n">
        <f aca="false">EOMONTH(Input!$C$7,A628)</f>
        <v>61909</v>
      </c>
      <c r="D628" s="78" t="n">
        <f aca="false">IF(AND($B628&lt;Input!$C$31,$B628&lt;Input!$G$31),Input!$G$44,0)</f>
        <v>0</v>
      </c>
      <c r="E628" s="78" t="n">
        <f aca="true">IF(AND($B628&gt;Input!$G$31,$B628&lt;Input!$G$25),PMT(Input!$G$43/(100*12),(OFFSET($A$4,MATCH(Input!$G$25,$B$4:$B$1004,1),0,1,1)-OFFSET($A$4,MATCH(Input!$G$31,$B$4:$B$620,1),0,1,1)),$H$4,0,1),0)</f>
        <v>0</v>
      </c>
      <c r="F628" s="78" t="n">
        <f aca="false">($F627+$D628+$E628)*(1+Input!$G$43/(100*12))</f>
        <v>0</v>
      </c>
    </row>
    <row r="629" customFormat="false" ht="12.8" hidden="false" customHeight="false" outlineLevel="0" collapsed="false">
      <c r="A629" s="76" t="n">
        <v>625</v>
      </c>
      <c r="B629" s="77" t="n">
        <f aca="false">EOMONTH(Input!$C$7,A629)</f>
        <v>61940</v>
      </c>
      <c r="D629" s="78" t="n">
        <f aca="false">IF(AND($B629&lt;Input!$C$31,$B629&lt;Input!$G$31),Input!$G$44,0)</f>
        <v>0</v>
      </c>
      <c r="E629" s="78" t="n">
        <f aca="true">IF(AND($B629&gt;Input!$G$31,$B629&lt;Input!$G$25),PMT(Input!$G$43/(100*12),(OFFSET($A$4,MATCH(Input!$G$25,$B$4:$B$1004,1),0,1,1)-OFFSET($A$4,MATCH(Input!$G$31,$B$4:$B$620,1),0,1,1)),$H$4,0,1),0)</f>
        <v>0</v>
      </c>
      <c r="F629" s="78" t="n">
        <f aca="false">($F628+$D629+$E629)*(1+Input!$G$43/(100*12))</f>
        <v>0</v>
      </c>
    </row>
    <row r="630" customFormat="false" ht="12.8" hidden="false" customHeight="false" outlineLevel="0" collapsed="false">
      <c r="A630" s="76" t="n">
        <v>626</v>
      </c>
      <c r="B630" s="77" t="n">
        <f aca="false">EOMONTH(Input!$C$7,A630)</f>
        <v>61971</v>
      </c>
      <c r="D630" s="78" t="n">
        <f aca="false">IF(AND($B630&lt;Input!$C$31,$B630&lt;Input!$G$31),Input!$G$44,0)</f>
        <v>0</v>
      </c>
      <c r="E630" s="78" t="n">
        <f aca="true">IF(AND($B630&gt;Input!$G$31,$B630&lt;Input!$G$25),PMT(Input!$G$43/(100*12),(OFFSET($A$4,MATCH(Input!$G$25,$B$4:$B$1004,1),0,1,1)-OFFSET($A$4,MATCH(Input!$G$31,$B$4:$B$620,1),0,1,1)),$H$4,0,1),0)</f>
        <v>0</v>
      </c>
      <c r="F630" s="78" t="n">
        <f aca="false">($F629+$D630+$E630)*(1+Input!$G$43/(100*12))</f>
        <v>0</v>
      </c>
    </row>
    <row r="631" customFormat="false" ht="12.8" hidden="false" customHeight="false" outlineLevel="0" collapsed="false">
      <c r="A631" s="76" t="n">
        <v>627</v>
      </c>
      <c r="B631" s="77" t="n">
        <f aca="false">EOMONTH(Input!$C$7,A631)</f>
        <v>62001</v>
      </c>
      <c r="D631" s="78" t="n">
        <f aca="false">IF(AND($B631&lt;Input!$C$31,$B631&lt;Input!$G$31),Input!$G$44,0)</f>
        <v>0</v>
      </c>
      <c r="E631" s="78" t="n">
        <f aca="true">IF(AND($B631&gt;Input!$G$31,$B631&lt;Input!$G$25),PMT(Input!$G$43/(100*12),(OFFSET($A$4,MATCH(Input!$G$25,$B$4:$B$1004,1),0,1,1)-OFFSET($A$4,MATCH(Input!$G$31,$B$4:$B$620,1),0,1,1)),$H$4,0,1),0)</f>
        <v>0</v>
      </c>
      <c r="F631" s="78" t="n">
        <f aca="false">($F630+$D631+$E631)*(1+Input!$G$43/(100*12))</f>
        <v>0</v>
      </c>
    </row>
    <row r="632" customFormat="false" ht="12.8" hidden="false" customHeight="false" outlineLevel="0" collapsed="false">
      <c r="A632" s="76" t="n">
        <v>628</v>
      </c>
      <c r="B632" s="77" t="n">
        <f aca="false">EOMONTH(Input!$C$7,A632)</f>
        <v>62032</v>
      </c>
      <c r="D632" s="78" t="n">
        <f aca="false">IF(AND($B632&lt;Input!$C$31,$B632&lt;Input!$G$31),Input!$G$44,0)</f>
        <v>0</v>
      </c>
      <c r="E632" s="78" t="n">
        <f aca="true">IF(AND($B632&gt;Input!$G$31,$B632&lt;Input!$G$25),PMT(Input!$G$43/(100*12),(OFFSET($A$4,MATCH(Input!$G$25,$B$4:$B$1004,1),0,1,1)-OFFSET($A$4,MATCH(Input!$G$31,$B$4:$B$620,1),0,1,1)),$H$4,0,1),0)</f>
        <v>0</v>
      </c>
      <c r="F632" s="78" t="n">
        <f aca="false">($F631+$D632+$E632)*(1+Input!$G$43/(100*12))</f>
        <v>0</v>
      </c>
    </row>
    <row r="633" customFormat="false" ht="12.8" hidden="false" customHeight="false" outlineLevel="0" collapsed="false">
      <c r="A633" s="76" t="n">
        <v>629</v>
      </c>
      <c r="B633" s="77" t="n">
        <f aca="false">EOMONTH(Input!$C$7,A633)</f>
        <v>62062</v>
      </c>
      <c r="D633" s="78" t="n">
        <f aca="false">IF(AND($B633&lt;Input!$C$31,$B633&lt;Input!$G$31),Input!$G$44,0)</f>
        <v>0</v>
      </c>
      <c r="E633" s="78" t="n">
        <f aca="true">IF(AND($B633&gt;Input!$G$31,$B633&lt;Input!$G$25),PMT(Input!$G$43/(100*12),(OFFSET($A$4,MATCH(Input!$G$25,$B$4:$B$1004,1),0,1,1)-OFFSET($A$4,MATCH(Input!$G$31,$B$4:$B$620,1),0,1,1)),$H$4,0,1),0)</f>
        <v>0</v>
      </c>
      <c r="F633" s="78" t="n">
        <f aca="false">($F632+$D633+$E633)*(1+Input!$G$43/(100*12))</f>
        <v>0</v>
      </c>
    </row>
    <row r="634" customFormat="false" ht="12.8" hidden="false" customHeight="false" outlineLevel="0" collapsed="false">
      <c r="A634" s="76" t="n">
        <v>630</v>
      </c>
      <c r="B634" s="77" t="n">
        <f aca="false">EOMONTH(Input!$C$7,A634)</f>
        <v>62093</v>
      </c>
      <c r="D634" s="78" t="n">
        <f aca="false">IF(AND($B634&lt;Input!$C$31,$B634&lt;Input!$G$31),Input!$G$44,0)</f>
        <v>0</v>
      </c>
      <c r="E634" s="78" t="n">
        <f aca="true">IF(AND($B634&gt;Input!$G$31,$B634&lt;Input!$G$25),PMT(Input!$G$43/(100*12),(OFFSET($A$4,MATCH(Input!$G$25,$B$4:$B$1004,1),0,1,1)-OFFSET($A$4,MATCH(Input!$G$31,$B$4:$B$620,1),0,1,1)),$H$4,0,1),0)</f>
        <v>0</v>
      </c>
      <c r="F634" s="78" t="n">
        <f aca="false">($F633+$D634+$E634)*(1+Input!$G$43/(100*12))</f>
        <v>0</v>
      </c>
    </row>
    <row r="635" customFormat="false" ht="12.8" hidden="false" customHeight="false" outlineLevel="0" collapsed="false">
      <c r="A635" s="76" t="n">
        <v>631</v>
      </c>
      <c r="B635" s="77" t="n">
        <f aca="false">EOMONTH(Input!$C$7,A635)</f>
        <v>62124</v>
      </c>
      <c r="D635" s="78" t="n">
        <f aca="false">IF(AND($B635&lt;Input!$C$31,$B635&lt;Input!$G$31),Input!$G$44,0)</f>
        <v>0</v>
      </c>
      <c r="E635" s="78" t="n">
        <f aca="true">IF(AND($B635&gt;Input!$G$31,$B635&lt;Input!$G$25),PMT(Input!$G$43/(100*12),(OFFSET($A$4,MATCH(Input!$G$25,$B$4:$B$1004,1),0,1,1)-OFFSET($A$4,MATCH(Input!$G$31,$B$4:$B$620,1),0,1,1)),$H$4,0,1),0)</f>
        <v>0</v>
      </c>
      <c r="F635" s="78" t="n">
        <f aca="false">($F634+$D635+$E635)*(1+Input!$G$43/(100*12))</f>
        <v>0</v>
      </c>
    </row>
    <row r="636" customFormat="false" ht="12.8" hidden="false" customHeight="false" outlineLevel="0" collapsed="false">
      <c r="A636" s="76" t="n">
        <v>632</v>
      </c>
      <c r="B636" s="77" t="n">
        <f aca="false">EOMONTH(Input!$C$7,A636)</f>
        <v>62152</v>
      </c>
      <c r="D636" s="78" t="n">
        <f aca="false">IF(AND($B636&lt;Input!$C$31,$B636&lt;Input!$G$31),Input!$G$44,0)</f>
        <v>0</v>
      </c>
      <c r="E636" s="78" t="n">
        <f aca="true">IF(AND($B636&gt;Input!$G$31,$B636&lt;Input!$G$25),PMT(Input!$G$43/(100*12),(OFFSET($A$4,MATCH(Input!$G$25,$B$4:$B$1004,1),0,1,1)-OFFSET($A$4,MATCH(Input!$G$31,$B$4:$B$620,1),0,1,1)),$H$4,0,1),0)</f>
        <v>0</v>
      </c>
      <c r="F636" s="78" t="n">
        <f aca="false">($F635+$D636+$E636)*(1+Input!$G$43/(100*12))</f>
        <v>0</v>
      </c>
    </row>
    <row r="637" customFormat="false" ht="12.8" hidden="false" customHeight="false" outlineLevel="0" collapsed="false">
      <c r="A637" s="76" t="n">
        <v>633</v>
      </c>
      <c r="B637" s="77" t="n">
        <f aca="false">EOMONTH(Input!$C$7,A637)</f>
        <v>62183</v>
      </c>
      <c r="D637" s="78" t="n">
        <f aca="false">IF(AND($B637&lt;Input!$C$31,$B637&lt;Input!$G$31),Input!$G$44,0)</f>
        <v>0</v>
      </c>
      <c r="E637" s="78" t="n">
        <f aca="true">IF(AND($B637&gt;Input!$G$31,$B637&lt;Input!$G$25),PMT(Input!$G$43/(100*12),(OFFSET($A$4,MATCH(Input!$G$25,$B$4:$B$1004,1),0,1,1)-OFFSET($A$4,MATCH(Input!$G$31,$B$4:$B$620,1),0,1,1)),$H$4,0,1),0)</f>
        <v>0</v>
      </c>
      <c r="F637" s="78" t="n">
        <f aca="false">($F636+$D637+$E637)*(1+Input!$G$43/(100*12))</f>
        <v>0</v>
      </c>
    </row>
    <row r="638" customFormat="false" ht="12.8" hidden="false" customHeight="false" outlineLevel="0" collapsed="false">
      <c r="A638" s="76" t="n">
        <v>634</v>
      </c>
      <c r="B638" s="77" t="n">
        <f aca="false">EOMONTH(Input!$C$7,A638)</f>
        <v>62213</v>
      </c>
      <c r="D638" s="78" t="n">
        <f aca="false">IF(AND($B638&lt;Input!$C$31,$B638&lt;Input!$G$31),Input!$G$44,0)</f>
        <v>0</v>
      </c>
      <c r="E638" s="78" t="n">
        <f aca="true">IF(AND($B638&gt;Input!$G$31,$B638&lt;Input!$G$25),PMT(Input!$G$43/(100*12),(OFFSET($A$4,MATCH(Input!$G$25,$B$4:$B$1004,1),0,1,1)-OFFSET($A$4,MATCH(Input!$G$31,$B$4:$B$620,1),0,1,1)),$H$4,0,1),0)</f>
        <v>0</v>
      </c>
      <c r="F638" s="78" t="n">
        <f aca="false">($F637+$D638+$E638)*(1+Input!$G$43/(100*12))</f>
        <v>0</v>
      </c>
    </row>
    <row r="639" customFormat="false" ht="12.8" hidden="false" customHeight="false" outlineLevel="0" collapsed="false">
      <c r="A639" s="76" t="n">
        <v>635</v>
      </c>
      <c r="B639" s="77" t="n">
        <f aca="false">EOMONTH(Input!$C$7,A639)</f>
        <v>62244</v>
      </c>
      <c r="D639" s="78" t="n">
        <f aca="false">IF(AND($B639&lt;Input!$C$31,$B639&lt;Input!$G$31),Input!$G$44,0)</f>
        <v>0</v>
      </c>
      <c r="E639" s="78" t="n">
        <f aca="true">IF(AND($B639&gt;Input!$G$31,$B639&lt;Input!$G$25),PMT(Input!$G$43/(100*12),(OFFSET($A$4,MATCH(Input!$G$25,$B$4:$B$1004,1),0,1,1)-OFFSET($A$4,MATCH(Input!$G$31,$B$4:$B$620,1),0,1,1)),$H$4,0,1),0)</f>
        <v>0</v>
      </c>
      <c r="F639" s="78" t="n">
        <f aca="false">($F638+$D639+$E639)*(1+Input!$G$43/(100*12))</f>
        <v>0</v>
      </c>
    </row>
    <row r="640" customFormat="false" ht="12.8" hidden="false" customHeight="false" outlineLevel="0" collapsed="false">
      <c r="A640" s="76" t="n">
        <v>636</v>
      </c>
      <c r="B640" s="77" t="n">
        <f aca="false">EOMONTH(Input!$C$7,A640)</f>
        <v>62274</v>
      </c>
      <c r="D640" s="78" t="n">
        <f aca="false">IF(AND($B640&lt;Input!$C$31,$B640&lt;Input!$G$31),Input!$G$44,0)</f>
        <v>0</v>
      </c>
      <c r="E640" s="78" t="n">
        <f aca="true">IF(AND($B640&gt;Input!$G$31,$B640&lt;Input!$G$25),PMT(Input!$G$43/(100*12),(OFFSET($A$4,MATCH(Input!$G$25,$B$4:$B$1004,1),0,1,1)-OFFSET($A$4,MATCH(Input!$G$31,$B$4:$B$620,1),0,1,1)),$H$4,0,1),0)</f>
        <v>0</v>
      </c>
      <c r="F640" s="78" t="n">
        <f aca="false">($F639+$D640+$E640)*(1+Input!$G$43/(100*12))</f>
        <v>0</v>
      </c>
    </row>
    <row r="641" customFormat="false" ht="12.8" hidden="false" customHeight="false" outlineLevel="0" collapsed="false">
      <c r="A641" s="76" t="n">
        <v>637</v>
      </c>
      <c r="B641" s="77" t="n">
        <f aca="false">EOMONTH(Input!$C$7,A641)</f>
        <v>62305</v>
      </c>
      <c r="D641" s="78" t="n">
        <f aca="false">IF(AND($B641&lt;Input!$C$31,$B641&lt;Input!$G$31),Input!$G$44,0)</f>
        <v>0</v>
      </c>
      <c r="E641" s="78" t="n">
        <f aca="true">IF(AND($B641&gt;Input!$G$31,$B641&lt;Input!$G$25),PMT(Input!$G$43/(100*12),(OFFSET($A$4,MATCH(Input!$G$25,$B$4:$B$1004,1),0,1,1)-OFFSET($A$4,MATCH(Input!$G$31,$B$4:$B$620,1),0,1,1)),$H$4,0,1),0)</f>
        <v>0</v>
      </c>
      <c r="F641" s="78" t="n">
        <f aca="false">($F640+$D641+$E641)*(1+Input!$G$43/(100*12))</f>
        <v>0</v>
      </c>
    </row>
    <row r="642" customFormat="false" ht="12.8" hidden="false" customHeight="false" outlineLevel="0" collapsed="false">
      <c r="A642" s="76" t="n">
        <v>638</v>
      </c>
      <c r="B642" s="77" t="n">
        <f aca="false">EOMONTH(Input!$C$7,A642)</f>
        <v>62336</v>
      </c>
      <c r="D642" s="78" t="n">
        <f aca="false">IF(AND($B642&lt;Input!$C$31,$B642&lt;Input!$G$31),Input!$G$44,0)</f>
        <v>0</v>
      </c>
      <c r="E642" s="78" t="n">
        <f aca="true">IF(AND($B642&gt;Input!$G$31,$B642&lt;Input!$G$25),PMT(Input!$G$43/(100*12),(OFFSET($A$4,MATCH(Input!$G$25,$B$4:$B$1004,1),0,1,1)-OFFSET($A$4,MATCH(Input!$G$31,$B$4:$B$620,1),0,1,1)),$H$4,0,1),0)</f>
        <v>0</v>
      </c>
      <c r="F642" s="78" t="n">
        <f aca="false">($F641+$D642+$E642)*(1+Input!$G$43/(100*12))</f>
        <v>0</v>
      </c>
    </row>
    <row r="643" customFormat="false" ht="12.8" hidden="false" customHeight="false" outlineLevel="0" collapsed="false">
      <c r="A643" s="76" t="n">
        <v>639</v>
      </c>
      <c r="B643" s="77" t="n">
        <f aca="false">EOMONTH(Input!$C$7,A643)</f>
        <v>62366</v>
      </c>
      <c r="D643" s="78" t="n">
        <f aca="false">IF(AND($B643&lt;Input!$C$31,$B643&lt;Input!$G$31),Input!$G$44,0)</f>
        <v>0</v>
      </c>
      <c r="E643" s="78" t="n">
        <f aca="true">IF(AND($B643&gt;Input!$G$31,$B643&lt;Input!$G$25),PMT(Input!$G$43/(100*12),(OFFSET($A$4,MATCH(Input!$G$25,$B$4:$B$1004,1),0,1,1)-OFFSET($A$4,MATCH(Input!$G$31,$B$4:$B$620,1),0,1,1)),$H$4,0,1),0)</f>
        <v>0</v>
      </c>
      <c r="F643" s="78" t="n">
        <f aca="false">($F642+$D643+$E643)*(1+Input!$G$43/(100*12))</f>
        <v>0</v>
      </c>
    </row>
    <row r="644" customFormat="false" ht="12.8" hidden="false" customHeight="false" outlineLevel="0" collapsed="false">
      <c r="A644" s="76" t="n">
        <v>640</v>
      </c>
      <c r="B644" s="77" t="n">
        <f aca="false">EOMONTH(Input!$C$7,A644)</f>
        <v>62397</v>
      </c>
      <c r="D644" s="78" t="n">
        <f aca="false">IF(AND($B644&lt;Input!$C$31,$B644&lt;Input!$G$31),Input!$G$44,0)</f>
        <v>0</v>
      </c>
      <c r="E644" s="78" t="n">
        <f aca="true">IF(AND($B644&gt;Input!$G$31,$B644&lt;Input!$G$25),PMT(Input!$G$43/(100*12),(OFFSET($A$4,MATCH(Input!$G$25,$B$4:$B$1004,1),0,1,1)-OFFSET($A$4,MATCH(Input!$G$31,$B$4:$B$620,1),0,1,1)),$H$4,0,1),0)</f>
        <v>0</v>
      </c>
      <c r="F644" s="78" t="n">
        <f aca="false">($F643+$D644+$E644)*(1+Input!$G$43/(100*12))</f>
        <v>0</v>
      </c>
    </row>
    <row r="645" customFormat="false" ht="12.8" hidden="false" customHeight="false" outlineLevel="0" collapsed="false">
      <c r="A645" s="76" t="n">
        <v>641</v>
      </c>
      <c r="B645" s="77" t="n">
        <f aca="false">EOMONTH(Input!$C$7,A645)</f>
        <v>62427</v>
      </c>
      <c r="D645" s="78" t="n">
        <f aca="false">IF(AND($B645&lt;Input!$C$31,$B645&lt;Input!$G$31),Input!$G$44,0)</f>
        <v>0</v>
      </c>
      <c r="E645" s="78" t="n">
        <f aca="true">IF(AND($B645&gt;Input!$G$31,$B645&lt;Input!$G$25),PMT(Input!$G$43/(100*12),(OFFSET($A$4,MATCH(Input!$G$25,$B$4:$B$1004,1),0,1,1)-OFFSET($A$4,MATCH(Input!$G$31,$B$4:$B$620,1),0,1,1)),$H$4,0,1),0)</f>
        <v>0</v>
      </c>
      <c r="F645" s="78" t="n">
        <f aca="false">($F644+$D645+$E645)*(1+Input!$G$43/(100*12))</f>
        <v>0</v>
      </c>
    </row>
    <row r="646" customFormat="false" ht="12.8" hidden="false" customHeight="false" outlineLevel="0" collapsed="false">
      <c r="A646" s="76" t="n">
        <v>642</v>
      </c>
      <c r="B646" s="77" t="n">
        <f aca="false">EOMONTH(Input!$C$7,A646)</f>
        <v>62458</v>
      </c>
      <c r="D646" s="78" t="n">
        <f aca="false">IF(AND($B646&lt;Input!$C$31,$B646&lt;Input!$G$31),Input!$G$44,0)</f>
        <v>0</v>
      </c>
      <c r="E646" s="78" t="n">
        <f aca="true">IF(AND($B646&gt;Input!$G$31,$B646&lt;Input!$G$25),PMT(Input!$G$43/(100*12),(OFFSET($A$4,MATCH(Input!$G$25,$B$4:$B$1004,1),0,1,1)-OFFSET($A$4,MATCH(Input!$G$31,$B$4:$B$620,1),0,1,1)),$H$4,0,1),0)</f>
        <v>0</v>
      </c>
      <c r="F646" s="78" t="n">
        <f aca="false">($F645+$D646+$E646)*(1+Input!$G$43/(100*12))</f>
        <v>0</v>
      </c>
    </row>
    <row r="647" customFormat="false" ht="12.8" hidden="false" customHeight="false" outlineLevel="0" collapsed="false">
      <c r="A647" s="76" t="n">
        <v>643</v>
      </c>
      <c r="B647" s="77" t="n">
        <f aca="false">EOMONTH(Input!$C$7,A647)</f>
        <v>62489</v>
      </c>
      <c r="D647" s="78" t="n">
        <f aca="false">IF(AND($B647&lt;Input!$C$31,$B647&lt;Input!$G$31),Input!$G$44,0)</f>
        <v>0</v>
      </c>
      <c r="E647" s="78" t="n">
        <f aca="true">IF(AND($B647&gt;Input!$G$31,$B647&lt;Input!$G$25),PMT(Input!$G$43/(100*12),(OFFSET($A$4,MATCH(Input!$G$25,$B$4:$B$1004,1),0,1,1)-OFFSET($A$4,MATCH(Input!$G$31,$B$4:$B$620,1),0,1,1)),$H$4,0,1),0)</f>
        <v>0</v>
      </c>
      <c r="F647" s="78" t="n">
        <f aca="false">($F646+$D647+$E647)*(1+Input!$G$43/(100*12))</f>
        <v>0</v>
      </c>
    </row>
    <row r="648" customFormat="false" ht="12.8" hidden="false" customHeight="false" outlineLevel="0" collapsed="false">
      <c r="A648" s="76" t="n">
        <v>644</v>
      </c>
      <c r="B648" s="77" t="n">
        <f aca="false">EOMONTH(Input!$C$7,A648)</f>
        <v>62517</v>
      </c>
      <c r="D648" s="78" t="n">
        <f aca="false">IF(AND($B648&lt;Input!$C$31,$B648&lt;Input!$G$31),Input!$G$44,0)</f>
        <v>0</v>
      </c>
      <c r="E648" s="78" t="n">
        <f aca="true">IF(AND($B648&gt;Input!$G$31,$B648&lt;Input!$G$25),PMT(Input!$G$43/(100*12),(OFFSET($A$4,MATCH(Input!$G$25,$B$4:$B$1004,1),0,1,1)-OFFSET($A$4,MATCH(Input!$G$31,$B$4:$B$620,1),0,1,1)),$H$4,0,1),0)</f>
        <v>0</v>
      </c>
      <c r="F648" s="78" t="n">
        <f aca="false">($F647+$D648+$E648)*(1+Input!$G$43/(100*12))</f>
        <v>0</v>
      </c>
    </row>
    <row r="649" customFormat="false" ht="12.8" hidden="false" customHeight="false" outlineLevel="0" collapsed="false">
      <c r="A649" s="76" t="n">
        <v>645</v>
      </c>
      <c r="B649" s="77" t="n">
        <f aca="false">EOMONTH(Input!$C$7,A649)</f>
        <v>62548</v>
      </c>
      <c r="D649" s="78" t="n">
        <f aca="false">IF(AND($B649&lt;Input!$C$31,$B649&lt;Input!$G$31),Input!$G$44,0)</f>
        <v>0</v>
      </c>
      <c r="E649" s="78" t="n">
        <f aca="true">IF(AND($B649&gt;Input!$G$31,$B649&lt;Input!$G$25),PMT(Input!$G$43/(100*12),(OFFSET($A$4,MATCH(Input!$G$25,$B$4:$B$1004,1),0,1,1)-OFFSET($A$4,MATCH(Input!$G$31,$B$4:$B$620,1),0,1,1)),$H$4,0,1),0)</f>
        <v>0</v>
      </c>
      <c r="F649" s="78" t="n">
        <f aca="false">($F648+$D649+$E649)*(1+Input!$G$43/(100*12))</f>
        <v>0</v>
      </c>
    </row>
    <row r="650" customFormat="false" ht="12.8" hidden="false" customHeight="false" outlineLevel="0" collapsed="false">
      <c r="A650" s="76" t="n">
        <v>646</v>
      </c>
      <c r="B650" s="77" t="n">
        <f aca="false">EOMONTH(Input!$C$7,A650)</f>
        <v>62578</v>
      </c>
      <c r="D650" s="78" t="n">
        <f aca="false">IF(AND($B650&lt;Input!$C$31,$B650&lt;Input!$G$31),Input!$G$44,0)</f>
        <v>0</v>
      </c>
      <c r="E650" s="78" t="n">
        <f aca="true">IF(AND($B650&gt;Input!$G$31,$B650&lt;Input!$G$25),PMT(Input!$G$43/(100*12),(OFFSET($A$4,MATCH(Input!$G$25,$B$4:$B$1004,1),0,1,1)-OFFSET($A$4,MATCH(Input!$G$31,$B$4:$B$620,1),0,1,1)),$H$4,0,1),0)</f>
        <v>0</v>
      </c>
      <c r="F650" s="78" t="n">
        <f aca="false">($F649+$D650+$E650)*(1+Input!$G$43/(100*12))</f>
        <v>0</v>
      </c>
    </row>
    <row r="651" customFormat="false" ht="12.8" hidden="false" customHeight="false" outlineLevel="0" collapsed="false">
      <c r="A651" s="76" t="n">
        <v>647</v>
      </c>
      <c r="B651" s="77" t="n">
        <f aca="false">EOMONTH(Input!$C$7,A651)</f>
        <v>62609</v>
      </c>
      <c r="D651" s="78" t="n">
        <f aca="false">IF(AND($B651&lt;Input!$C$31,$B651&lt;Input!$G$31),Input!$G$44,0)</f>
        <v>0</v>
      </c>
      <c r="E651" s="78" t="n">
        <f aca="true">IF(AND($B651&gt;Input!$G$31,$B651&lt;Input!$G$25),PMT(Input!$G$43/(100*12),(OFFSET($A$4,MATCH(Input!$G$25,$B$4:$B$1004,1),0,1,1)-OFFSET($A$4,MATCH(Input!$G$31,$B$4:$B$620,1),0,1,1)),$H$4,0,1),0)</f>
        <v>0</v>
      </c>
      <c r="F651" s="78" t="n">
        <f aca="false">($F650+$D651+$E651)*(1+Input!$G$43/(100*12))</f>
        <v>0</v>
      </c>
    </row>
    <row r="652" customFormat="false" ht="12.8" hidden="false" customHeight="false" outlineLevel="0" collapsed="false">
      <c r="A652" s="76" t="n">
        <v>648</v>
      </c>
      <c r="B652" s="77" t="n">
        <f aca="false">EOMONTH(Input!$C$7,A652)</f>
        <v>62639</v>
      </c>
      <c r="D652" s="78" t="n">
        <f aca="false">IF(AND($B652&lt;Input!$C$31,$B652&lt;Input!$G$31),Input!$G$44,0)</f>
        <v>0</v>
      </c>
      <c r="E652" s="78" t="n">
        <f aca="true">IF(AND($B652&gt;Input!$G$31,$B652&lt;Input!$G$25),PMT(Input!$G$43/(100*12),(OFFSET($A$4,MATCH(Input!$G$25,$B$4:$B$1004,1),0,1,1)-OFFSET($A$4,MATCH(Input!$G$31,$B$4:$B$620,1),0,1,1)),$H$4,0,1),0)</f>
        <v>0</v>
      </c>
      <c r="F652" s="78" t="n">
        <f aca="false">($F651+$D652+$E652)*(1+Input!$G$43/(100*12))</f>
        <v>0</v>
      </c>
    </row>
    <row r="653" customFormat="false" ht="12.8" hidden="false" customHeight="false" outlineLevel="0" collapsed="false">
      <c r="A653" s="76" t="n">
        <v>649</v>
      </c>
      <c r="B653" s="77" t="n">
        <f aca="false">EOMONTH(Input!$C$7,A653)</f>
        <v>62670</v>
      </c>
      <c r="D653" s="78" t="n">
        <f aca="false">IF(AND($B653&lt;Input!$C$31,$B653&lt;Input!$G$31),Input!$G$44,0)</f>
        <v>0</v>
      </c>
      <c r="E653" s="78" t="n">
        <f aca="true">IF(AND($B653&gt;Input!$G$31,$B653&lt;Input!$G$25),PMT(Input!$G$43/(100*12),(OFFSET($A$4,MATCH(Input!$G$25,$B$4:$B$1004,1),0,1,1)-OFFSET($A$4,MATCH(Input!$G$31,$B$4:$B$620,1),0,1,1)),$H$4,0,1),0)</f>
        <v>0</v>
      </c>
      <c r="F653" s="78" t="n">
        <f aca="false">($F652+$D653+$E653)*(1+Input!$G$43/(100*12))</f>
        <v>0</v>
      </c>
    </row>
    <row r="654" customFormat="false" ht="12.8" hidden="false" customHeight="false" outlineLevel="0" collapsed="false">
      <c r="A654" s="76" t="n">
        <v>650</v>
      </c>
      <c r="B654" s="77" t="n">
        <f aca="false">EOMONTH(Input!$C$7,A654)</f>
        <v>62701</v>
      </c>
      <c r="D654" s="78" t="n">
        <f aca="false">IF(AND($B654&lt;Input!$C$31,$B654&lt;Input!$G$31),Input!$G$44,0)</f>
        <v>0</v>
      </c>
      <c r="E654" s="78" t="n">
        <f aca="true">IF(AND($B654&gt;Input!$G$31,$B654&lt;Input!$G$25),PMT(Input!$G$43/(100*12),(OFFSET($A$4,MATCH(Input!$G$25,$B$4:$B$1004,1),0,1,1)-OFFSET($A$4,MATCH(Input!$G$31,$B$4:$B$620,1),0,1,1)),$H$4,0,1),0)</f>
        <v>0</v>
      </c>
      <c r="F654" s="78" t="n">
        <f aca="false">($F653+$D654+$E654)*(1+Input!$G$43/(100*12))</f>
        <v>0</v>
      </c>
    </row>
    <row r="655" customFormat="false" ht="12.8" hidden="false" customHeight="false" outlineLevel="0" collapsed="false">
      <c r="A655" s="76" t="n">
        <v>651</v>
      </c>
      <c r="B655" s="77" t="n">
        <f aca="false">EOMONTH(Input!$C$7,A655)</f>
        <v>62731</v>
      </c>
      <c r="D655" s="78" t="n">
        <f aca="false">IF(AND($B655&lt;Input!$C$31,$B655&lt;Input!$G$31),Input!$G$44,0)</f>
        <v>0</v>
      </c>
      <c r="E655" s="78" t="n">
        <f aca="true">IF(AND($B655&gt;Input!$G$31,$B655&lt;Input!$G$25),PMT(Input!$G$43/(100*12),(OFFSET($A$4,MATCH(Input!$G$25,$B$4:$B$1004,1),0,1,1)-OFFSET($A$4,MATCH(Input!$G$31,$B$4:$B$620,1),0,1,1)),$H$4,0,1),0)</f>
        <v>0</v>
      </c>
      <c r="F655" s="78" t="n">
        <f aca="false">($F654+$D655+$E655)*(1+Input!$G$43/(100*12))</f>
        <v>0</v>
      </c>
    </row>
    <row r="656" customFormat="false" ht="12.8" hidden="false" customHeight="false" outlineLevel="0" collapsed="false">
      <c r="A656" s="76" t="n">
        <v>652</v>
      </c>
      <c r="B656" s="77" t="n">
        <f aca="false">EOMONTH(Input!$C$7,A656)</f>
        <v>62762</v>
      </c>
      <c r="D656" s="78" t="n">
        <f aca="false">IF(AND($B656&lt;Input!$C$31,$B656&lt;Input!$G$31),Input!$G$44,0)</f>
        <v>0</v>
      </c>
      <c r="E656" s="78" t="n">
        <f aca="true">IF(AND($B656&gt;Input!$G$31,$B656&lt;Input!$G$25),PMT(Input!$G$43/(100*12),(OFFSET($A$4,MATCH(Input!$G$25,$B$4:$B$1004,1),0,1,1)-OFFSET($A$4,MATCH(Input!$G$31,$B$4:$B$620,1),0,1,1)),$H$4,0,1),0)</f>
        <v>0</v>
      </c>
      <c r="F656" s="78" t="n">
        <f aca="false">($F655+$D656+$E656)*(1+Input!$G$43/(100*12))</f>
        <v>0</v>
      </c>
    </row>
    <row r="657" customFormat="false" ht="12.8" hidden="false" customHeight="false" outlineLevel="0" collapsed="false">
      <c r="A657" s="76" t="n">
        <v>653</v>
      </c>
      <c r="B657" s="77" t="n">
        <f aca="false">EOMONTH(Input!$C$7,A657)</f>
        <v>62792</v>
      </c>
      <c r="D657" s="78" t="n">
        <f aca="false">IF(AND($B657&lt;Input!$C$31,$B657&lt;Input!$G$31),Input!$G$44,0)</f>
        <v>0</v>
      </c>
      <c r="E657" s="78" t="n">
        <f aca="true">IF(AND($B657&gt;Input!$G$31,$B657&lt;Input!$G$25),PMT(Input!$G$43/(100*12),(OFFSET($A$4,MATCH(Input!$G$25,$B$4:$B$1004,1),0,1,1)-OFFSET($A$4,MATCH(Input!$G$31,$B$4:$B$620,1),0,1,1)),$H$4,0,1),0)</f>
        <v>0</v>
      </c>
      <c r="F657" s="78" t="n">
        <f aca="false">($F656+$D657+$E657)*(1+Input!$G$43/(100*12))</f>
        <v>0</v>
      </c>
    </row>
    <row r="658" customFormat="false" ht="12.8" hidden="false" customHeight="false" outlineLevel="0" collapsed="false">
      <c r="A658" s="76" t="n">
        <v>654</v>
      </c>
      <c r="B658" s="77" t="n">
        <f aca="false">EOMONTH(Input!$C$7,A658)</f>
        <v>62823</v>
      </c>
      <c r="D658" s="78" t="n">
        <f aca="false">IF(AND($B658&lt;Input!$C$31,$B658&lt;Input!$G$31),Input!$G$44,0)</f>
        <v>0</v>
      </c>
      <c r="E658" s="78" t="n">
        <f aca="true">IF(AND($B658&gt;Input!$G$31,$B658&lt;Input!$G$25),PMT(Input!$G$43/(100*12),(OFFSET($A$4,MATCH(Input!$G$25,$B$4:$B$1004,1),0,1,1)-OFFSET($A$4,MATCH(Input!$G$31,$B$4:$B$620,1),0,1,1)),$H$4,0,1),0)</f>
        <v>0</v>
      </c>
      <c r="F658" s="78" t="n">
        <f aca="false">($F657+$D658+$E658)*(1+Input!$G$43/(100*12))</f>
        <v>0</v>
      </c>
    </row>
    <row r="659" customFormat="false" ht="12.8" hidden="false" customHeight="false" outlineLevel="0" collapsed="false">
      <c r="A659" s="76" t="n">
        <v>655</v>
      </c>
      <c r="B659" s="77" t="n">
        <f aca="false">EOMONTH(Input!$C$7,A659)</f>
        <v>62854</v>
      </c>
      <c r="D659" s="78" t="n">
        <f aca="false">IF(AND($B659&lt;Input!$C$31,$B659&lt;Input!$G$31),Input!$G$44,0)</f>
        <v>0</v>
      </c>
      <c r="E659" s="78" t="n">
        <f aca="true">IF(AND($B659&gt;Input!$G$31,$B659&lt;Input!$G$25),PMT(Input!$G$43/(100*12),(OFFSET($A$4,MATCH(Input!$G$25,$B$4:$B$1004,1),0,1,1)-OFFSET($A$4,MATCH(Input!$G$31,$B$4:$B$620,1),0,1,1)),$H$4,0,1),0)</f>
        <v>0</v>
      </c>
      <c r="F659" s="78" t="n">
        <f aca="false">($F658+$D659+$E659)*(1+Input!$G$43/(100*12))</f>
        <v>0</v>
      </c>
    </row>
    <row r="660" customFormat="false" ht="12.8" hidden="false" customHeight="false" outlineLevel="0" collapsed="false">
      <c r="A660" s="76" t="n">
        <v>656</v>
      </c>
      <c r="B660" s="77" t="n">
        <f aca="false">EOMONTH(Input!$C$7,A660)</f>
        <v>62883</v>
      </c>
      <c r="D660" s="78" t="n">
        <f aca="false">IF(AND($B660&lt;Input!$C$31,$B660&lt;Input!$G$31),Input!$G$44,0)</f>
        <v>0</v>
      </c>
      <c r="E660" s="78" t="n">
        <f aca="true">IF(AND($B660&gt;Input!$G$31,$B660&lt;Input!$G$25),PMT(Input!$G$43/(100*12),(OFFSET($A$4,MATCH(Input!$G$25,$B$4:$B$1004,1),0,1,1)-OFFSET($A$4,MATCH(Input!$G$31,$B$4:$B$620,1),0,1,1)),$H$4,0,1),0)</f>
        <v>0</v>
      </c>
      <c r="F660" s="78" t="n">
        <f aca="false">($F659+$D660+$E660)*(1+Input!$G$43/(100*12))</f>
        <v>0</v>
      </c>
    </row>
    <row r="661" customFormat="false" ht="12.8" hidden="false" customHeight="false" outlineLevel="0" collapsed="false">
      <c r="A661" s="76" t="n">
        <v>657</v>
      </c>
      <c r="B661" s="77" t="n">
        <f aca="false">EOMONTH(Input!$C$7,A661)</f>
        <v>62914</v>
      </c>
      <c r="D661" s="78" t="n">
        <f aca="false">IF(AND($B661&lt;Input!$C$31,$B661&lt;Input!$G$31),Input!$G$44,0)</f>
        <v>0</v>
      </c>
      <c r="E661" s="78" t="n">
        <f aca="true">IF(AND($B661&gt;Input!$G$31,$B661&lt;Input!$G$25),PMT(Input!$G$43/(100*12),(OFFSET($A$4,MATCH(Input!$G$25,$B$4:$B$1004,1),0,1,1)-OFFSET($A$4,MATCH(Input!$G$31,$B$4:$B$620,1),0,1,1)),$H$4,0,1),0)</f>
        <v>0</v>
      </c>
      <c r="F661" s="78" t="n">
        <f aca="false">($F660+$D661+$E661)*(1+Input!$G$43/(100*12))</f>
        <v>0</v>
      </c>
    </row>
    <row r="662" customFormat="false" ht="12.8" hidden="false" customHeight="false" outlineLevel="0" collapsed="false">
      <c r="A662" s="76" t="n">
        <v>658</v>
      </c>
      <c r="B662" s="77" t="n">
        <f aca="false">EOMONTH(Input!$C$7,A662)</f>
        <v>62944</v>
      </c>
      <c r="D662" s="78" t="n">
        <f aca="false">IF(AND($B662&lt;Input!$C$31,$B662&lt;Input!$G$31),Input!$G$44,0)</f>
        <v>0</v>
      </c>
      <c r="E662" s="78" t="n">
        <f aca="true">IF(AND($B662&gt;Input!$G$31,$B662&lt;Input!$G$25),PMT(Input!$G$43/(100*12),(OFFSET($A$4,MATCH(Input!$G$25,$B$4:$B$1004,1),0,1,1)-OFFSET($A$4,MATCH(Input!$G$31,$B$4:$B$620,1),0,1,1)),$H$4,0,1),0)</f>
        <v>0</v>
      </c>
      <c r="F662" s="78" t="n">
        <f aca="false">($F661+$D662+$E662)*(1+Input!$G$43/(100*12))</f>
        <v>0</v>
      </c>
    </row>
    <row r="663" customFormat="false" ht="12.8" hidden="false" customHeight="false" outlineLevel="0" collapsed="false">
      <c r="A663" s="76" t="n">
        <v>659</v>
      </c>
      <c r="B663" s="77" t="n">
        <f aca="false">EOMONTH(Input!$C$7,A663)</f>
        <v>62975</v>
      </c>
      <c r="D663" s="78" t="n">
        <f aca="false">IF(AND($B663&lt;Input!$C$31,$B663&lt;Input!$G$31),Input!$G$44,0)</f>
        <v>0</v>
      </c>
      <c r="E663" s="78" t="n">
        <f aca="true">IF(AND($B663&gt;Input!$G$31,$B663&lt;Input!$G$25),PMT(Input!$G$43/(100*12),(OFFSET($A$4,MATCH(Input!$G$25,$B$4:$B$1004,1),0,1,1)-OFFSET($A$4,MATCH(Input!$G$31,$B$4:$B$620,1),0,1,1)),$H$4,0,1),0)</f>
        <v>0</v>
      </c>
      <c r="F663" s="78" t="n">
        <f aca="false">($F662+$D663+$E663)*(1+Input!$G$43/(100*12))</f>
        <v>0</v>
      </c>
    </row>
    <row r="664" customFormat="false" ht="12.8" hidden="false" customHeight="false" outlineLevel="0" collapsed="false">
      <c r="A664" s="76" t="n">
        <v>660</v>
      </c>
      <c r="B664" s="77" t="n">
        <f aca="false">EOMONTH(Input!$C$7,A664)</f>
        <v>63005</v>
      </c>
      <c r="D664" s="78" t="n">
        <f aca="false">IF(AND($B664&lt;Input!$C$31,$B664&lt;Input!$G$31),Input!$G$44,0)</f>
        <v>0</v>
      </c>
      <c r="E664" s="78" t="n">
        <f aca="true">IF(AND($B664&gt;Input!$G$31,$B664&lt;Input!$G$25),PMT(Input!$G$43/(100*12),(OFFSET($A$4,MATCH(Input!$G$25,$B$4:$B$1004,1),0,1,1)-OFFSET($A$4,MATCH(Input!$G$31,$B$4:$B$620,1),0,1,1)),$H$4,0,1),0)</f>
        <v>0</v>
      </c>
      <c r="F664" s="78" t="n">
        <f aca="false">($F663+$D664+$E664)*(1+Input!$G$43/(100*12))</f>
        <v>0</v>
      </c>
    </row>
    <row r="665" customFormat="false" ht="12.8" hidden="false" customHeight="false" outlineLevel="0" collapsed="false">
      <c r="A665" s="76" t="n">
        <v>661</v>
      </c>
      <c r="B665" s="77" t="n">
        <f aca="false">EOMONTH(Input!$C$7,A665)</f>
        <v>63036</v>
      </c>
      <c r="D665" s="78" t="n">
        <f aca="false">IF(AND($B665&lt;Input!$C$31,$B665&lt;Input!$G$31),Input!$G$44,0)</f>
        <v>0</v>
      </c>
      <c r="E665" s="78" t="n">
        <f aca="true">IF(AND($B665&gt;Input!$G$31,$B665&lt;Input!$G$25),PMT(Input!$G$43/(100*12),(OFFSET($A$4,MATCH(Input!$G$25,$B$4:$B$1004,1),0,1,1)-OFFSET($A$4,MATCH(Input!$G$31,$B$4:$B$620,1),0,1,1)),$H$4,0,1),0)</f>
        <v>0</v>
      </c>
      <c r="F665" s="78" t="n">
        <f aca="false">($F664+$D665+$E665)*(1+Input!$G$43/(100*12))</f>
        <v>0</v>
      </c>
    </row>
    <row r="666" customFormat="false" ht="12.8" hidden="false" customHeight="false" outlineLevel="0" collapsed="false">
      <c r="A666" s="76" t="n">
        <v>662</v>
      </c>
      <c r="B666" s="77" t="n">
        <f aca="false">EOMONTH(Input!$C$7,A666)</f>
        <v>63067</v>
      </c>
      <c r="D666" s="78" t="n">
        <f aca="false">IF(AND($B666&lt;Input!$C$31,$B666&lt;Input!$G$31),Input!$G$44,0)</f>
        <v>0</v>
      </c>
      <c r="E666" s="78" t="n">
        <f aca="true">IF(AND($B666&gt;Input!$G$31,$B666&lt;Input!$G$25),PMT(Input!$G$43/(100*12),(OFFSET($A$4,MATCH(Input!$G$25,$B$4:$B$1004,1),0,1,1)-OFFSET($A$4,MATCH(Input!$G$31,$B$4:$B$620,1),0,1,1)),$H$4,0,1),0)</f>
        <v>0</v>
      </c>
      <c r="F666" s="78" t="n">
        <f aca="false">($F665+$D666+$E666)*(1+Input!$G$43/(100*12))</f>
        <v>0</v>
      </c>
    </row>
    <row r="667" customFormat="false" ht="12.8" hidden="false" customHeight="false" outlineLevel="0" collapsed="false">
      <c r="A667" s="76" t="n">
        <v>663</v>
      </c>
      <c r="B667" s="77" t="n">
        <f aca="false">EOMONTH(Input!$C$7,A667)</f>
        <v>63097</v>
      </c>
      <c r="D667" s="78" t="n">
        <f aca="false">IF(AND($B667&lt;Input!$C$31,$B667&lt;Input!$G$31),Input!$G$44,0)</f>
        <v>0</v>
      </c>
      <c r="E667" s="78" t="n">
        <f aca="true">IF(AND($B667&gt;Input!$G$31,$B667&lt;Input!$G$25),PMT(Input!$G$43/(100*12),(OFFSET($A$4,MATCH(Input!$G$25,$B$4:$B$1004,1),0,1,1)-OFFSET($A$4,MATCH(Input!$G$31,$B$4:$B$620,1),0,1,1)),$H$4,0,1),0)</f>
        <v>0</v>
      </c>
      <c r="F667" s="78" t="n">
        <f aca="false">($F666+$D667+$E667)*(1+Input!$G$43/(100*12))</f>
        <v>0</v>
      </c>
    </row>
    <row r="668" customFormat="false" ht="12.8" hidden="false" customHeight="false" outlineLevel="0" collapsed="false">
      <c r="A668" s="76" t="n">
        <v>664</v>
      </c>
      <c r="B668" s="77" t="n">
        <f aca="false">EOMONTH(Input!$C$7,A668)</f>
        <v>63128</v>
      </c>
      <c r="D668" s="78" t="n">
        <f aca="false">IF(AND($B668&lt;Input!$C$31,$B668&lt;Input!$G$31),Input!$G$44,0)</f>
        <v>0</v>
      </c>
      <c r="E668" s="78" t="n">
        <f aca="true">IF(AND($B668&gt;Input!$G$31,$B668&lt;Input!$G$25),PMT(Input!$G$43/(100*12),(OFFSET($A$4,MATCH(Input!$G$25,$B$4:$B$1004,1),0,1,1)-OFFSET($A$4,MATCH(Input!$G$31,$B$4:$B$620,1),0,1,1)),$H$4,0,1),0)</f>
        <v>0</v>
      </c>
      <c r="F668" s="78" t="n">
        <f aca="false">($F667+$D668+$E668)*(1+Input!$G$43/(100*12))</f>
        <v>0</v>
      </c>
    </row>
    <row r="669" customFormat="false" ht="12.8" hidden="false" customHeight="false" outlineLevel="0" collapsed="false">
      <c r="A669" s="76" t="n">
        <v>665</v>
      </c>
      <c r="B669" s="77" t="n">
        <f aca="false">EOMONTH(Input!$C$7,A669)</f>
        <v>63158</v>
      </c>
      <c r="D669" s="78" t="n">
        <f aca="false">IF(AND($B669&lt;Input!$C$31,$B669&lt;Input!$G$31),Input!$G$44,0)</f>
        <v>0</v>
      </c>
      <c r="E669" s="78" t="n">
        <f aca="true">IF(AND($B669&gt;Input!$G$31,$B669&lt;Input!$G$25),PMT(Input!$G$43/(100*12),(OFFSET($A$4,MATCH(Input!$G$25,$B$4:$B$1004,1),0,1,1)-OFFSET($A$4,MATCH(Input!$G$31,$B$4:$B$620,1),0,1,1)),$H$4,0,1),0)</f>
        <v>0</v>
      </c>
      <c r="F669" s="78" t="n">
        <f aca="false">($F668+$D669+$E669)*(1+Input!$G$43/(100*12))</f>
        <v>0</v>
      </c>
    </row>
    <row r="670" customFormat="false" ht="12.8" hidden="false" customHeight="false" outlineLevel="0" collapsed="false">
      <c r="A670" s="76" t="n">
        <v>666</v>
      </c>
      <c r="B670" s="77" t="n">
        <f aca="false">EOMONTH(Input!$C$7,A670)</f>
        <v>63189</v>
      </c>
      <c r="D670" s="78" t="n">
        <f aca="false">IF(AND($B670&lt;Input!$C$31,$B670&lt;Input!$G$31),Input!$G$44,0)</f>
        <v>0</v>
      </c>
      <c r="E670" s="78" t="n">
        <f aca="true">IF(AND($B670&gt;Input!$G$31,$B670&lt;Input!$G$25),PMT(Input!$G$43/(100*12),(OFFSET($A$4,MATCH(Input!$G$25,$B$4:$B$1004,1),0,1,1)-OFFSET($A$4,MATCH(Input!$G$31,$B$4:$B$620,1),0,1,1)),$H$4,0,1),0)</f>
        <v>0</v>
      </c>
      <c r="F670" s="78" t="n">
        <f aca="false">($F669+$D670+$E670)*(1+Input!$G$43/(100*12))</f>
        <v>0</v>
      </c>
    </row>
    <row r="671" customFormat="false" ht="12.8" hidden="false" customHeight="false" outlineLevel="0" collapsed="false">
      <c r="A671" s="76" t="n">
        <v>667</v>
      </c>
      <c r="B671" s="77" t="n">
        <f aca="false">EOMONTH(Input!$C$7,A671)</f>
        <v>63220</v>
      </c>
      <c r="D671" s="78" t="n">
        <f aca="false">IF(AND($B671&lt;Input!$C$31,$B671&lt;Input!$G$31),Input!$G$44,0)</f>
        <v>0</v>
      </c>
      <c r="E671" s="78" t="n">
        <f aca="true">IF(AND($B671&gt;Input!$G$31,$B671&lt;Input!$G$25),PMT(Input!$G$43/(100*12),(OFFSET($A$4,MATCH(Input!$G$25,$B$4:$B$1004,1),0,1,1)-OFFSET($A$4,MATCH(Input!$G$31,$B$4:$B$620,1),0,1,1)),$H$4,0,1),0)</f>
        <v>0</v>
      </c>
      <c r="F671" s="78" t="n">
        <f aca="false">($F670+$D671+$E671)*(1+Input!$G$43/(100*12))</f>
        <v>0</v>
      </c>
    </row>
    <row r="672" customFormat="false" ht="12.8" hidden="false" customHeight="false" outlineLevel="0" collapsed="false">
      <c r="A672" s="76" t="n">
        <v>668</v>
      </c>
      <c r="B672" s="77" t="n">
        <f aca="false">EOMONTH(Input!$C$7,A672)</f>
        <v>63248</v>
      </c>
      <c r="D672" s="78" t="n">
        <f aca="false">IF(AND($B672&lt;Input!$C$31,$B672&lt;Input!$G$31),Input!$G$44,0)</f>
        <v>0</v>
      </c>
      <c r="E672" s="78" t="n">
        <f aca="true">IF(AND($B672&gt;Input!$G$31,$B672&lt;Input!$G$25),PMT(Input!$G$43/(100*12),(OFFSET($A$4,MATCH(Input!$G$25,$B$4:$B$1004,1),0,1,1)-OFFSET($A$4,MATCH(Input!$G$31,$B$4:$B$620,1),0,1,1)),$H$4,0,1),0)</f>
        <v>0</v>
      </c>
      <c r="F672" s="78" t="n">
        <f aca="false">($F671+$D672+$E672)*(1+Input!$G$43/(100*12))</f>
        <v>0</v>
      </c>
    </row>
    <row r="673" customFormat="false" ht="12.8" hidden="false" customHeight="false" outlineLevel="0" collapsed="false">
      <c r="A673" s="76" t="n">
        <v>669</v>
      </c>
      <c r="B673" s="77" t="n">
        <f aca="false">EOMONTH(Input!$C$7,A673)</f>
        <v>63279</v>
      </c>
      <c r="D673" s="78" t="n">
        <f aca="false">IF(AND($B673&lt;Input!$C$31,$B673&lt;Input!$G$31),Input!$G$44,0)</f>
        <v>0</v>
      </c>
      <c r="E673" s="78" t="n">
        <f aca="true">IF(AND($B673&gt;Input!$G$31,$B673&lt;Input!$G$25),PMT(Input!$G$43/(100*12),(OFFSET($A$4,MATCH(Input!$G$25,$B$4:$B$1004,1),0,1,1)-OFFSET($A$4,MATCH(Input!$G$31,$B$4:$B$620,1),0,1,1)),$H$4,0,1),0)</f>
        <v>0</v>
      </c>
      <c r="F673" s="78" t="n">
        <f aca="false">($F672+$D673+$E673)*(1+Input!$G$43/(100*12))</f>
        <v>0</v>
      </c>
    </row>
    <row r="674" customFormat="false" ht="12.8" hidden="false" customHeight="false" outlineLevel="0" collapsed="false">
      <c r="A674" s="76" t="n">
        <v>670</v>
      </c>
      <c r="B674" s="77" t="n">
        <f aca="false">EOMONTH(Input!$C$7,A674)</f>
        <v>63309</v>
      </c>
      <c r="D674" s="78" t="n">
        <f aca="false">IF(AND($B674&lt;Input!$C$31,$B674&lt;Input!$G$31),Input!$G$44,0)</f>
        <v>0</v>
      </c>
      <c r="E674" s="78" t="n">
        <f aca="true">IF(AND($B674&gt;Input!$G$31,$B674&lt;Input!$G$25),PMT(Input!$G$43/(100*12),(OFFSET($A$4,MATCH(Input!$G$25,$B$4:$B$1004,1),0,1,1)-OFFSET($A$4,MATCH(Input!$G$31,$B$4:$B$620,1),0,1,1)),$H$4,0,1),0)</f>
        <v>0</v>
      </c>
      <c r="F674" s="78" t="n">
        <f aca="false">($F673+$D674+$E674)*(1+Input!$G$43/(100*12))</f>
        <v>0</v>
      </c>
    </row>
    <row r="675" customFormat="false" ht="12.8" hidden="false" customHeight="false" outlineLevel="0" collapsed="false">
      <c r="A675" s="76" t="n">
        <v>671</v>
      </c>
      <c r="B675" s="77" t="n">
        <f aca="false">EOMONTH(Input!$C$7,A675)</f>
        <v>63340</v>
      </c>
      <c r="D675" s="78" t="n">
        <f aca="false">IF(AND($B675&lt;Input!$C$31,$B675&lt;Input!$G$31),Input!$G$44,0)</f>
        <v>0</v>
      </c>
      <c r="E675" s="78" t="n">
        <f aca="true">IF(AND($B675&gt;Input!$G$31,$B675&lt;Input!$G$25),PMT(Input!$G$43/(100*12),(OFFSET($A$4,MATCH(Input!$G$25,$B$4:$B$1004,1),0,1,1)-OFFSET($A$4,MATCH(Input!$G$31,$B$4:$B$620,1),0,1,1)),$H$4,0,1),0)</f>
        <v>0</v>
      </c>
      <c r="F675" s="78" t="n">
        <f aca="false">($F674+$D675+$E675)*(1+Input!$G$43/(100*12))</f>
        <v>0</v>
      </c>
    </row>
    <row r="676" customFormat="false" ht="12.8" hidden="false" customHeight="false" outlineLevel="0" collapsed="false">
      <c r="A676" s="76" t="n">
        <v>672</v>
      </c>
      <c r="B676" s="77" t="n">
        <f aca="false">EOMONTH(Input!$C$7,A676)</f>
        <v>63370</v>
      </c>
      <c r="D676" s="78" t="n">
        <f aca="false">IF(AND($B676&lt;Input!$C$31,$B676&lt;Input!$G$31),Input!$G$44,0)</f>
        <v>0</v>
      </c>
      <c r="E676" s="78" t="n">
        <f aca="true">IF(AND($B676&gt;Input!$G$31,$B676&lt;Input!$G$25),PMT(Input!$G$43/(100*12),(OFFSET($A$4,MATCH(Input!$G$25,$B$4:$B$1004,1),0,1,1)-OFFSET($A$4,MATCH(Input!$G$31,$B$4:$B$620,1),0,1,1)),$H$4,0,1),0)</f>
        <v>0</v>
      </c>
      <c r="F676" s="78" t="n">
        <f aca="false">($F675+$D676+$E676)*(1+Input!$G$43/(100*12))</f>
        <v>0</v>
      </c>
    </row>
    <row r="677" customFormat="false" ht="12.8" hidden="false" customHeight="false" outlineLevel="0" collapsed="false">
      <c r="A677" s="76" t="n">
        <v>673</v>
      </c>
      <c r="B677" s="77" t="n">
        <f aca="false">EOMONTH(Input!$C$7,A677)</f>
        <v>63401</v>
      </c>
      <c r="D677" s="78" t="n">
        <f aca="false">IF(AND($B677&lt;Input!$C$31,$B677&lt;Input!$G$31),Input!$G$44,0)</f>
        <v>0</v>
      </c>
      <c r="E677" s="78" t="n">
        <f aca="true">IF(AND($B677&gt;Input!$G$31,$B677&lt;Input!$G$25),PMT(Input!$G$43/(100*12),(OFFSET($A$4,MATCH(Input!$G$25,$B$4:$B$1004,1),0,1,1)-OFFSET($A$4,MATCH(Input!$G$31,$B$4:$B$620,1),0,1,1)),$H$4,0,1),0)</f>
        <v>0</v>
      </c>
      <c r="F677" s="78" t="n">
        <f aca="false">($F676+$D677+$E677)*(1+Input!$G$43/(100*12))</f>
        <v>0</v>
      </c>
    </row>
    <row r="678" customFormat="false" ht="12.8" hidden="false" customHeight="false" outlineLevel="0" collapsed="false">
      <c r="A678" s="76" t="n">
        <v>674</v>
      </c>
      <c r="B678" s="77" t="n">
        <f aca="false">EOMONTH(Input!$C$7,A678)</f>
        <v>63432</v>
      </c>
      <c r="D678" s="78" t="n">
        <f aca="false">IF(AND($B678&lt;Input!$C$31,$B678&lt;Input!$G$31),Input!$G$44,0)</f>
        <v>0</v>
      </c>
      <c r="E678" s="78" t="n">
        <f aca="true">IF(AND($B678&gt;Input!$G$31,$B678&lt;Input!$G$25),PMT(Input!$G$43/(100*12),(OFFSET($A$4,MATCH(Input!$G$25,$B$4:$B$1004,1),0,1,1)-OFFSET($A$4,MATCH(Input!$G$31,$B$4:$B$620,1),0,1,1)),$H$4,0,1),0)</f>
        <v>0</v>
      </c>
      <c r="F678" s="78" t="n">
        <f aca="false">($F677+$D678+$E678)*(1+Input!$G$43/(100*12))</f>
        <v>0</v>
      </c>
    </row>
    <row r="679" customFormat="false" ht="12.8" hidden="false" customHeight="false" outlineLevel="0" collapsed="false">
      <c r="A679" s="76" t="n">
        <v>675</v>
      </c>
      <c r="B679" s="77" t="n">
        <f aca="false">EOMONTH(Input!$C$7,A679)</f>
        <v>63462</v>
      </c>
      <c r="D679" s="78" t="n">
        <f aca="false">IF(AND($B679&lt;Input!$C$31,$B679&lt;Input!$G$31),Input!$G$44,0)</f>
        <v>0</v>
      </c>
      <c r="E679" s="78" t="n">
        <f aca="true">IF(AND($B679&gt;Input!$G$31,$B679&lt;Input!$G$25),PMT(Input!$G$43/(100*12),(OFFSET($A$4,MATCH(Input!$G$25,$B$4:$B$1004,1),0,1,1)-OFFSET($A$4,MATCH(Input!$G$31,$B$4:$B$620,1),0,1,1)),$H$4,0,1),0)</f>
        <v>0</v>
      </c>
      <c r="F679" s="78" t="n">
        <f aca="false">($F678+$D679+$E679)*(1+Input!$G$43/(100*12))</f>
        <v>0</v>
      </c>
    </row>
    <row r="680" customFormat="false" ht="12.8" hidden="false" customHeight="false" outlineLevel="0" collapsed="false">
      <c r="A680" s="76" t="n">
        <v>676</v>
      </c>
      <c r="B680" s="77" t="n">
        <f aca="false">EOMONTH(Input!$C$7,A680)</f>
        <v>63493</v>
      </c>
      <c r="D680" s="78" t="n">
        <f aca="false">IF(AND($B680&lt;Input!$C$31,$B680&lt;Input!$G$31),Input!$G$44,0)</f>
        <v>0</v>
      </c>
      <c r="E680" s="78" t="n">
        <f aca="true">IF(AND($B680&gt;Input!$G$31,$B680&lt;Input!$G$25),PMT(Input!$G$43/(100*12),(OFFSET($A$4,MATCH(Input!$G$25,$B$4:$B$1004,1),0,1,1)-OFFSET($A$4,MATCH(Input!$G$31,$B$4:$B$620,1),0,1,1)),$H$4,0,1),0)</f>
        <v>0</v>
      </c>
      <c r="F680" s="78" t="n">
        <f aca="false">($F679+$D680+$E680)*(1+Input!$G$43/(100*12))</f>
        <v>0</v>
      </c>
    </row>
    <row r="681" customFormat="false" ht="12.8" hidden="false" customHeight="false" outlineLevel="0" collapsed="false">
      <c r="A681" s="76" t="n">
        <v>677</v>
      </c>
      <c r="B681" s="77" t="n">
        <f aca="false">EOMONTH(Input!$C$7,A681)</f>
        <v>63523</v>
      </c>
      <c r="D681" s="78" t="n">
        <f aca="false">IF(AND($B681&lt;Input!$C$31,$B681&lt;Input!$G$31),Input!$G$44,0)</f>
        <v>0</v>
      </c>
      <c r="E681" s="78" t="n">
        <f aca="true">IF(AND($B681&gt;Input!$G$31,$B681&lt;Input!$G$25),PMT(Input!$G$43/(100*12),(OFFSET($A$4,MATCH(Input!$G$25,$B$4:$B$1004,1),0,1,1)-OFFSET($A$4,MATCH(Input!$G$31,$B$4:$B$620,1),0,1,1)),$H$4,0,1),0)</f>
        <v>0</v>
      </c>
      <c r="F681" s="78" t="n">
        <f aca="false">($F680+$D681+$E681)*(1+Input!$G$43/(100*12))</f>
        <v>0</v>
      </c>
    </row>
    <row r="682" customFormat="false" ht="12.8" hidden="false" customHeight="false" outlineLevel="0" collapsed="false">
      <c r="A682" s="76" t="n">
        <v>678</v>
      </c>
      <c r="B682" s="77" t="n">
        <f aca="false">EOMONTH(Input!$C$7,A682)</f>
        <v>63554</v>
      </c>
      <c r="D682" s="78" t="n">
        <f aca="false">IF(AND($B682&lt;Input!$C$31,$B682&lt;Input!$G$31),Input!$G$44,0)</f>
        <v>0</v>
      </c>
      <c r="E682" s="78" t="n">
        <f aca="true">IF(AND($B682&gt;Input!$G$31,$B682&lt;Input!$G$25),PMT(Input!$G$43/(100*12),(OFFSET($A$4,MATCH(Input!$G$25,$B$4:$B$1004,1),0,1,1)-OFFSET($A$4,MATCH(Input!$G$31,$B$4:$B$620,1),0,1,1)),$H$4,0,1),0)</f>
        <v>0</v>
      </c>
      <c r="F682" s="78" t="n">
        <f aca="false">($F681+$D682+$E682)*(1+Input!$G$43/(100*12))</f>
        <v>0</v>
      </c>
    </row>
    <row r="683" customFormat="false" ht="12.8" hidden="false" customHeight="false" outlineLevel="0" collapsed="false">
      <c r="A683" s="76" t="n">
        <v>679</v>
      </c>
      <c r="B683" s="77" t="n">
        <f aca="false">EOMONTH(Input!$C$7,A683)</f>
        <v>63585</v>
      </c>
      <c r="D683" s="78" t="n">
        <f aca="false">IF(AND($B683&lt;Input!$C$31,$B683&lt;Input!$G$31),Input!$G$44,0)</f>
        <v>0</v>
      </c>
      <c r="E683" s="78" t="n">
        <f aca="true">IF(AND($B683&gt;Input!$G$31,$B683&lt;Input!$G$25),PMT(Input!$G$43/(100*12),(OFFSET($A$4,MATCH(Input!$G$25,$B$4:$B$1004,1),0,1,1)-OFFSET($A$4,MATCH(Input!$G$31,$B$4:$B$620,1),0,1,1)),$H$4,0,1),0)</f>
        <v>0</v>
      </c>
      <c r="F683" s="78" t="n">
        <f aca="false">($F682+$D683+$E683)*(1+Input!$G$43/(100*12))</f>
        <v>0</v>
      </c>
    </row>
    <row r="684" customFormat="false" ht="12.8" hidden="false" customHeight="false" outlineLevel="0" collapsed="false">
      <c r="A684" s="76" t="n">
        <v>680</v>
      </c>
      <c r="B684" s="77" t="n">
        <f aca="false">EOMONTH(Input!$C$7,A684)</f>
        <v>63613</v>
      </c>
      <c r="D684" s="78" t="n">
        <f aca="false">IF(AND($B684&lt;Input!$C$31,$B684&lt;Input!$G$31),Input!$G$44,0)</f>
        <v>0</v>
      </c>
      <c r="E684" s="78" t="n">
        <f aca="true">IF(AND($B684&gt;Input!$G$31,$B684&lt;Input!$G$25),PMT(Input!$G$43/(100*12),(OFFSET($A$4,MATCH(Input!$G$25,$B$4:$B$1004,1),0,1,1)-OFFSET($A$4,MATCH(Input!$G$31,$B$4:$B$620,1),0,1,1)),$H$4,0,1),0)</f>
        <v>0</v>
      </c>
      <c r="F684" s="78" t="n">
        <f aca="false">($F683+$D684+$E684)*(1+Input!$G$43/(100*12))</f>
        <v>0</v>
      </c>
    </row>
    <row r="685" customFormat="false" ht="12.8" hidden="false" customHeight="false" outlineLevel="0" collapsed="false">
      <c r="A685" s="76" t="n">
        <v>681</v>
      </c>
      <c r="B685" s="77" t="n">
        <f aca="false">EOMONTH(Input!$C$7,A685)</f>
        <v>63644</v>
      </c>
      <c r="D685" s="78" t="n">
        <f aca="false">IF(AND($B685&lt;Input!$C$31,$B685&lt;Input!$G$31),Input!$G$44,0)</f>
        <v>0</v>
      </c>
      <c r="E685" s="78" t="n">
        <f aca="true">IF(AND($B685&gt;Input!$G$31,$B685&lt;Input!$G$25),PMT(Input!$G$43/(100*12),(OFFSET($A$4,MATCH(Input!$G$25,$B$4:$B$1004,1),0,1,1)-OFFSET($A$4,MATCH(Input!$G$31,$B$4:$B$620,1),0,1,1)),$H$4,0,1),0)</f>
        <v>0</v>
      </c>
      <c r="F685" s="78" t="n">
        <f aca="false">($F684+$D685+$E685)*(1+Input!$G$43/(100*12))</f>
        <v>0</v>
      </c>
    </row>
    <row r="686" customFormat="false" ht="12.8" hidden="false" customHeight="false" outlineLevel="0" collapsed="false">
      <c r="A686" s="76" t="n">
        <v>682</v>
      </c>
      <c r="B686" s="77" t="n">
        <f aca="false">EOMONTH(Input!$C$7,A686)</f>
        <v>63674</v>
      </c>
      <c r="D686" s="78" t="n">
        <f aca="false">IF(AND($B686&lt;Input!$C$31,$B686&lt;Input!$G$31),Input!$G$44,0)</f>
        <v>0</v>
      </c>
      <c r="E686" s="78" t="n">
        <f aca="true">IF(AND($B686&gt;Input!$G$31,$B686&lt;Input!$G$25),PMT(Input!$G$43/(100*12),(OFFSET($A$4,MATCH(Input!$G$25,$B$4:$B$1004,1),0,1,1)-OFFSET($A$4,MATCH(Input!$G$31,$B$4:$B$620,1),0,1,1)),$H$4,0,1),0)</f>
        <v>0</v>
      </c>
      <c r="F686" s="78" t="n">
        <f aca="false">($F685+$D686+$E686)*(1+Input!$G$43/(100*12))</f>
        <v>0</v>
      </c>
    </row>
    <row r="687" customFormat="false" ht="12.8" hidden="false" customHeight="false" outlineLevel="0" collapsed="false">
      <c r="A687" s="76" t="n">
        <v>683</v>
      </c>
      <c r="B687" s="77" t="n">
        <f aca="false">EOMONTH(Input!$C$7,A687)</f>
        <v>63705</v>
      </c>
      <c r="D687" s="78" t="n">
        <f aca="false">IF(AND($B687&lt;Input!$C$31,$B687&lt;Input!$G$31),Input!$G$44,0)</f>
        <v>0</v>
      </c>
      <c r="E687" s="78" t="n">
        <f aca="true">IF(AND($B687&gt;Input!$G$31,$B687&lt;Input!$G$25),PMT(Input!$G$43/(100*12),(OFFSET($A$4,MATCH(Input!$G$25,$B$4:$B$1004,1),0,1,1)-OFFSET($A$4,MATCH(Input!$G$31,$B$4:$B$620,1),0,1,1)),$H$4,0,1),0)</f>
        <v>0</v>
      </c>
      <c r="F687" s="78" t="n">
        <f aca="false">($F686+$D687+$E687)*(1+Input!$G$43/(100*12))</f>
        <v>0</v>
      </c>
    </row>
    <row r="688" customFormat="false" ht="12.8" hidden="false" customHeight="false" outlineLevel="0" collapsed="false">
      <c r="A688" s="76" t="n">
        <v>684</v>
      </c>
      <c r="B688" s="77" t="n">
        <f aca="false">EOMONTH(Input!$C$7,A688)</f>
        <v>63735</v>
      </c>
      <c r="D688" s="78" t="n">
        <f aca="false">IF(AND($B688&lt;Input!$C$31,$B688&lt;Input!$G$31),Input!$G$44,0)</f>
        <v>0</v>
      </c>
      <c r="E688" s="78" t="n">
        <f aca="true">IF(AND($B688&gt;Input!$G$31,$B688&lt;Input!$G$25),PMT(Input!$G$43/(100*12),(OFFSET($A$4,MATCH(Input!$G$25,$B$4:$B$1004,1),0,1,1)-OFFSET($A$4,MATCH(Input!$G$31,$B$4:$B$620,1),0,1,1)),$H$4,0,1),0)</f>
        <v>0</v>
      </c>
      <c r="F688" s="78" t="n">
        <f aca="false">($F687+$D688+$E688)*(1+Input!$G$43/(100*12))</f>
        <v>0</v>
      </c>
    </row>
    <row r="689" customFormat="false" ht="12.8" hidden="false" customHeight="false" outlineLevel="0" collapsed="false">
      <c r="A689" s="76" t="n">
        <v>685</v>
      </c>
      <c r="B689" s="77" t="n">
        <f aca="false">EOMONTH(Input!$C$7,A689)</f>
        <v>63766</v>
      </c>
      <c r="D689" s="78" t="n">
        <f aca="false">IF(AND($B689&lt;Input!$C$31,$B689&lt;Input!$G$31),Input!$G$44,0)</f>
        <v>0</v>
      </c>
      <c r="E689" s="78" t="n">
        <f aca="true">IF(AND($B689&gt;Input!$G$31,$B689&lt;Input!$G$25),PMT(Input!$G$43/(100*12),(OFFSET($A$4,MATCH(Input!$G$25,$B$4:$B$1004,1),0,1,1)-OFFSET($A$4,MATCH(Input!$G$31,$B$4:$B$620,1),0,1,1)),$H$4,0,1),0)</f>
        <v>0</v>
      </c>
      <c r="F689" s="78" t="n">
        <f aca="false">($F688+$D689+$E689)*(1+Input!$G$43/(100*12))</f>
        <v>0</v>
      </c>
    </row>
    <row r="690" customFormat="false" ht="12.8" hidden="false" customHeight="false" outlineLevel="0" collapsed="false">
      <c r="A690" s="76" t="n">
        <v>686</v>
      </c>
      <c r="B690" s="77" t="n">
        <f aca="false">EOMONTH(Input!$C$7,A690)</f>
        <v>63797</v>
      </c>
      <c r="D690" s="78" t="n">
        <f aca="false">IF(AND($B690&lt;Input!$C$31,$B690&lt;Input!$G$31),Input!$G$44,0)</f>
        <v>0</v>
      </c>
      <c r="E690" s="78" t="n">
        <f aca="true">IF(AND($B690&gt;Input!$G$31,$B690&lt;Input!$G$25),PMT(Input!$G$43/(100*12),(OFFSET($A$4,MATCH(Input!$G$25,$B$4:$B$1004,1),0,1,1)-OFFSET($A$4,MATCH(Input!$G$31,$B$4:$B$620,1),0,1,1)),$H$4,0,1),0)</f>
        <v>0</v>
      </c>
      <c r="F690" s="78" t="n">
        <f aca="false">($F689+$D690+$E690)*(1+Input!$G$43/(100*12))</f>
        <v>0</v>
      </c>
    </row>
    <row r="691" customFormat="false" ht="12.8" hidden="false" customHeight="false" outlineLevel="0" collapsed="false">
      <c r="A691" s="76" t="n">
        <v>687</v>
      </c>
      <c r="B691" s="77" t="n">
        <f aca="false">EOMONTH(Input!$C$7,A691)</f>
        <v>63827</v>
      </c>
      <c r="D691" s="78" t="n">
        <f aca="false">IF(AND($B691&lt;Input!$C$31,$B691&lt;Input!$G$31),Input!$G$44,0)</f>
        <v>0</v>
      </c>
      <c r="E691" s="78" t="n">
        <f aca="true">IF(AND($B691&gt;Input!$G$31,$B691&lt;Input!$G$25),PMT(Input!$G$43/(100*12),(OFFSET($A$4,MATCH(Input!$G$25,$B$4:$B$1004,1),0,1,1)-OFFSET($A$4,MATCH(Input!$G$31,$B$4:$B$620,1),0,1,1)),$H$4,0,1),0)</f>
        <v>0</v>
      </c>
      <c r="F691" s="78" t="n">
        <f aca="false">($F690+$D691+$E691)*(1+Input!$G$43/(100*12))</f>
        <v>0</v>
      </c>
    </row>
    <row r="692" customFormat="false" ht="12.8" hidden="false" customHeight="false" outlineLevel="0" collapsed="false">
      <c r="A692" s="76" t="n">
        <v>688</v>
      </c>
      <c r="B692" s="77" t="n">
        <f aca="false">EOMONTH(Input!$C$7,A692)</f>
        <v>63858</v>
      </c>
      <c r="D692" s="78" t="n">
        <f aca="false">IF(AND($B692&lt;Input!$C$31,$B692&lt;Input!$G$31),Input!$G$44,0)</f>
        <v>0</v>
      </c>
      <c r="E692" s="78" t="n">
        <f aca="true">IF(AND($B692&gt;Input!$G$31,$B692&lt;Input!$G$25),PMT(Input!$G$43/(100*12),(OFFSET($A$4,MATCH(Input!$G$25,$B$4:$B$1004,1),0,1,1)-OFFSET($A$4,MATCH(Input!$G$31,$B$4:$B$620,1),0,1,1)),$H$4,0,1),0)</f>
        <v>0</v>
      </c>
      <c r="F692" s="78" t="n">
        <f aca="false">($F691+$D692+$E692)*(1+Input!$G$43/(100*12))</f>
        <v>0</v>
      </c>
    </row>
    <row r="693" customFormat="false" ht="12.8" hidden="false" customHeight="false" outlineLevel="0" collapsed="false">
      <c r="A693" s="76" t="n">
        <v>689</v>
      </c>
      <c r="B693" s="77" t="n">
        <f aca="false">EOMONTH(Input!$C$7,A693)</f>
        <v>63888</v>
      </c>
      <c r="D693" s="78" t="n">
        <f aca="false">IF(AND($B693&lt;Input!$C$31,$B693&lt;Input!$G$31),Input!$G$44,0)</f>
        <v>0</v>
      </c>
      <c r="E693" s="78" t="n">
        <f aca="true">IF(AND($B693&gt;Input!$G$31,$B693&lt;Input!$G$25),PMT(Input!$G$43/(100*12),(OFFSET($A$4,MATCH(Input!$G$25,$B$4:$B$1004,1),0,1,1)-OFFSET($A$4,MATCH(Input!$G$31,$B$4:$B$620,1),0,1,1)),$H$4,0,1),0)</f>
        <v>0</v>
      </c>
      <c r="F693" s="78" t="n">
        <f aca="false">($F692+$D693+$E693)*(1+Input!$G$43/(100*12))</f>
        <v>0</v>
      </c>
    </row>
    <row r="694" customFormat="false" ht="12.8" hidden="false" customHeight="false" outlineLevel="0" collapsed="false">
      <c r="A694" s="76" t="n">
        <v>690</v>
      </c>
      <c r="B694" s="77" t="n">
        <f aca="false">EOMONTH(Input!$C$7,A694)</f>
        <v>63919</v>
      </c>
      <c r="D694" s="78" t="n">
        <f aca="false">IF(AND($B694&lt;Input!$C$31,$B694&lt;Input!$G$31),Input!$G$44,0)</f>
        <v>0</v>
      </c>
      <c r="E694" s="78" t="n">
        <f aca="true">IF(AND($B694&gt;Input!$G$31,$B694&lt;Input!$G$25),PMT(Input!$G$43/(100*12),(OFFSET($A$4,MATCH(Input!$G$25,$B$4:$B$1004,1),0,1,1)-OFFSET($A$4,MATCH(Input!$G$31,$B$4:$B$620,1),0,1,1)),$H$4,0,1),0)</f>
        <v>0</v>
      </c>
      <c r="F694" s="78" t="n">
        <f aca="false">($F693+$D694+$E694)*(1+Input!$G$43/(100*12))</f>
        <v>0</v>
      </c>
    </row>
    <row r="695" customFormat="false" ht="12.8" hidden="false" customHeight="false" outlineLevel="0" collapsed="false">
      <c r="A695" s="76" t="n">
        <v>691</v>
      </c>
      <c r="B695" s="77" t="n">
        <f aca="false">EOMONTH(Input!$C$7,A695)</f>
        <v>63950</v>
      </c>
      <c r="D695" s="78" t="n">
        <f aca="false">IF(AND($B695&lt;Input!$C$31,$B695&lt;Input!$G$31),Input!$G$44,0)</f>
        <v>0</v>
      </c>
      <c r="E695" s="78" t="n">
        <f aca="true">IF(AND($B695&gt;Input!$G$31,$B695&lt;Input!$G$25),PMT(Input!$G$43/(100*12),(OFFSET($A$4,MATCH(Input!$G$25,$B$4:$B$1004,1),0,1,1)-OFFSET($A$4,MATCH(Input!$G$31,$B$4:$B$620,1),0,1,1)),$H$4,0,1),0)</f>
        <v>0</v>
      </c>
      <c r="F695" s="78" t="n">
        <f aca="false">($F694+$D695+$E695)*(1+Input!$G$43/(100*12))</f>
        <v>0</v>
      </c>
    </row>
    <row r="696" customFormat="false" ht="12.8" hidden="false" customHeight="false" outlineLevel="0" collapsed="false">
      <c r="A696" s="76" t="n">
        <v>692</v>
      </c>
      <c r="B696" s="77" t="n">
        <f aca="false">EOMONTH(Input!$C$7,A696)</f>
        <v>63978</v>
      </c>
      <c r="D696" s="78" t="n">
        <f aca="false">IF(AND($B696&lt;Input!$C$31,$B696&lt;Input!$G$31),Input!$G$44,0)</f>
        <v>0</v>
      </c>
      <c r="E696" s="78" t="n">
        <f aca="true">IF(AND($B696&gt;Input!$G$31,$B696&lt;Input!$G$25),PMT(Input!$G$43/(100*12),(OFFSET($A$4,MATCH(Input!$G$25,$B$4:$B$1004,1),0,1,1)-OFFSET($A$4,MATCH(Input!$G$31,$B$4:$B$620,1),0,1,1)),$H$4,0,1),0)</f>
        <v>0</v>
      </c>
      <c r="F696" s="78" t="n">
        <f aca="false">($F695+$D696+$E696)*(1+Input!$G$43/(100*12))</f>
        <v>0</v>
      </c>
    </row>
    <row r="697" customFormat="false" ht="12.8" hidden="false" customHeight="false" outlineLevel="0" collapsed="false">
      <c r="A697" s="76" t="n">
        <v>693</v>
      </c>
      <c r="B697" s="77" t="n">
        <f aca="false">EOMONTH(Input!$C$7,A697)</f>
        <v>64009</v>
      </c>
      <c r="D697" s="78" t="n">
        <f aca="false">IF(AND($B697&lt;Input!$C$31,$B697&lt;Input!$G$31),Input!$G$44,0)</f>
        <v>0</v>
      </c>
      <c r="E697" s="78" t="n">
        <f aca="true">IF(AND($B697&gt;Input!$G$31,$B697&lt;Input!$G$25),PMT(Input!$G$43/(100*12),(OFFSET($A$4,MATCH(Input!$G$25,$B$4:$B$1004,1),0,1,1)-OFFSET($A$4,MATCH(Input!$G$31,$B$4:$B$620,1),0,1,1)),$H$4,0,1),0)</f>
        <v>0</v>
      </c>
      <c r="F697" s="78" t="n">
        <f aca="false">($F696+$D697+$E697)*(1+Input!$G$43/(100*12))</f>
        <v>0</v>
      </c>
    </row>
    <row r="698" customFormat="false" ht="12.8" hidden="false" customHeight="false" outlineLevel="0" collapsed="false">
      <c r="A698" s="76" t="n">
        <v>694</v>
      </c>
      <c r="B698" s="77" t="n">
        <f aca="false">EOMONTH(Input!$C$7,A698)</f>
        <v>64039</v>
      </c>
      <c r="D698" s="78" t="n">
        <f aca="false">IF(AND($B698&lt;Input!$C$31,$B698&lt;Input!$G$31),Input!$G$44,0)</f>
        <v>0</v>
      </c>
      <c r="E698" s="78" t="n">
        <f aca="true">IF(AND($B698&gt;Input!$G$31,$B698&lt;Input!$G$25),PMT(Input!$G$43/(100*12),(OFFSET($A$4,MATCH(Input!$G$25,$B$4:$B$1004,1),0,1,1)-OFFSET($A$4,MATCH(Input!$G$31,$B$4:$B$620,1),0,1,1)),$H$4,0,1),0)</f>
        <v>0</v>
      </c>
      <c r="F698" s="78" t="n">
        <f aca="false">($F697+$D698+$E698)*(1+Input!$G$43/(100*12))</f>
        <v>0</v>
      </c>
    </row>
    <row r="699" customFormat="false" ht="12.8" hidden="false" customHeight="false" outlineLevel="0" collapsed="false">
      <c r="A699" s="76" t="n">
        <v>695</v>
      </c>
      <c r="B699" s="77" t="n">
        <f aca="false">EOMONTH(Input!$C$7,A699)</f>
        <v>64070</v>
      </c>
      <c r="D699" s="78" t="n">
        <f aca="false">IF(AND($B699&lt;Input!$C$31,$B699&lt;Input!$G$31),Input!$G$44,0)</f>
        <v>0</v>
      </c>
      <c r="E699" s="78" t="n">
        <f aca="true">IF(AND($B699&gt;Input!$G$31,$B699&lt;Input!$G$25),PMT(Input!$G$43/(100*12),(OFFSET($A$4,MATCH(Input!$G$25,$B$4:$B$1004,1),0,1,1)-OFFSET($A$4,MATCH(Input!$G$31,$B$4:$B$620,1),0,1,1)),$H$4,0,1),0)</f>
        <v>0</v>
      </c>
      <c r="F699" s="78" t="n">
        <f aca="false">($F698+$D699+$E699)*(1+Input!$G$43/(100*12))</f>
        <v>0</v>
      </c>
    </row>
    <row r="700" customFormat="false" ht="12.8" hidden="false" customHeight="false" outlineLevel="0" collapsed="false">
      <c r="A700" s="76" t="n">
        <v>696</v>
      </c>
      <c r="B700" s="77" t="n">
        <f aca="false">EOMONTH(Input!$C$7,A700)</f>
        <v>64100</v>
      </c>
      <c r="D700" s="78" t="n">
        <f aca="false">IF(AND($B700&lt;Input!$C$31,$B700&lt;Input!$G$31),Input!$G$44,0)</f>
        <v>0</v>
      </c>
      <c r="E700" s="78" t="n">
        <f aca="true">IF(AND($B700&gt;Input!$G$31,$B700&lt;Input!$G$25),PMT(Input!$G$43/(100*12),(OFFSET($A$4,MATCH(Input!$G$25,$B$4:$B$1004,1),0,1,1)-OFFSET($A$4,MATCH(Input!$G$31,$B$4:$B$620,1),0,1,1)),$H$4,0,1),0)</f>
        <v>0</v>
      </c>
      <c r="F700" s="78" t="n">
        <f aca="false">($F699+$D700+$E700)*(1+Input!$G$43/(100*12))</f>
        <v>0</v>
      </c>
    </row>
    <row r="701" customFormat="false" ht="12.8" hidden="false" customHeight="false" outlineLevel="0" collapsed="false">
      <c r="A701" s="76" t="n">
        <v>697</v>
      </c>
      <c r="B701" s="77" t="n">
        <f aca="false">EOMONTH(Input!$C$7,A701)</f>
        <v>64131</v>
      </c>
      <c r="D701" s="78" t="n">
        <f aca="false">IF(AND($B701&lt;Input!$C$31,$B701&lt;Input!$G$31),Input!$G$44,0)</f>
        <v>0</v>
      </c>
      <c r="E701" s="78" t="n">
        <f aca="true">IF(AND($B701&gt;Input!$G$31,$B701&lt;Input!$G$25),PMT(Input!$G$43/(100*12),(OFFSET($A$4,MATCH(Input!$G$25,$B$4:$B$1004,1),0,1,1)-OFFSET($A$4,MATCH(Input!$G$31,$B$4:$B$620,1),0,1,1)),$H$4,0,1),0)</f>
        <v>0</v>
      </c>
      <c r="F701" s="78" t="n">
        <f aca="false">($F700+$D701+$E701)*(1+Input!$G$43/(100*12))</f>
        <v>0</v>
      </c>
    </row>
    <row r="702" customFormat="false" ht="12.8" hidden="false" customHeight="false" outlineLevel="0" collapsed="false">
      <c r="A702" s="76" t="n">
        <v>698</v>
      </c>
      <c r="B702" s="77" t="n">
        <f aca="false">EOMONTH(Input!$C$7,A702)</f>
        <v>64162</v>
      </c>
      <c r="D702" s="78" t="n">
        <f aca="false">IF(AND($B702&lt;Input!$C$31,$B702&lt;Input!$G$31),Input!$G$44,0)</f>
        <v>0</v>
      </c>
      <c r="E702" s="78" t="n">
        <f aca="true">IF(AND($B702&gt;Input!$G$31,$B702&lt;Input!$G$25),PMT(Input!$G$43/(100*12),(OFFSET($A$4,MATCH(Input!$G$25,$B$4:$B$1004,1),0,1,1)-OFFSET($A$4,MATCH(Input!$G$31,$B$4:$B$620,1),0,1,1)),$H$4,0,1),0)</f>
        <v>0</v>
      </c>
      <c r="F702" s="78" t="n">
        <f aca="false">($F701+$D702+$E702)*(1+Input!$G$43/(100*12))</f>
        <v>0</v>
      </c>
    </row>
    <row r="703" customFormat="false" ht="12.8" hidden="false" customHeight="false" outlineLevel="0" collapsed="false">
      <c r="A703" s="76" t="n">
        <v>699</v>
      </c>
      <c r="B703" s="77" t="n">
        <f aca="false">EOMONTH(Input!$C$7,A703)</f>
        <v>64192</v>
      </c>
      <c r="D703" s="78" t="n">
        <f aca="false">IF(AND($B703&lt;Input!$C$31,$B703&lt;Input!$G$31),Input!$G$44,0)</f>
        <v>0</v>
      </c>
      <c r="E703" s="78" t="n">
        <f aca="true">IF(AND($B703&gt;Input!$G$31,$B703&lt;Input!$G$25),PMT(Input!$G$43/(100*12),(OFFSET($A$4,MATCH(Input!$G$25,$B$4:$B$1004,1),0,1,1)-OFFSET($A$4,MATCH(Input!$G$31,$B$4:$B$620,1),0,1,1)),$H$4,0,1),0)</f>
        <v>0</v>
      </c>
      <c r="F703" s="78" t="n">
        <f aca="false">($F702+$D703+$E703)*(1+Input!$G$43/(100*12))</f>
        <v>0</v>
      </c>
    </row>
    <row r="704" customFormat="false" ht="12.8" hidden="false" customHeight="false" outlineLevel="0" collapsed="false">
      <c r="A704" s="76" t="n">
        <v>700</v>
      </c>
      <c r="B704" s="77" t="n">
        <f aca="false">EOMONTH(Input!$C$7,A704)</f>
        <v>64223</v>
      </c>
      <c r="D704" s="78" t="n">
        <f aca="false">IF(AND($B704&lt;Input!$C$31,$B704&lt;Input!$G$31),Input!$G$44,0)</f>
        <v>0</v>
      </c>
      <c r="E704" s="78" t="n">
        <f aca="true">IF(AND($B704&gt;Input!$G$31,$B704&lt;Input!$G$25),PMT(Input!$G$43/(100*12),(OFFSET($A$4,MATCH(Input!$G$25,$B$4:$B$1004,1),0,1,1)-OFFSET($A$4,MATCH(Input!$G$31,$B$4:$B$620,1),0,1,1)),$H$4,0,1),0)</f>
        <v>0</v>
      </c>
      <c r="F704" s="78" t="n">
        <f aca="false">($F703+$D704+$E704)*(1+Input!$G$43/(100*12))</f>
        <v>0</v>
      </c>
    </row>
    <row r="705" customFormat="false" ht="12.8" hidden="false" customHeight="false" outlineLevel="0" collapsed="false">
      <c r="A705" s="76" t="n">
        <v>701</v>
      </c>
      <c r="B705" s="77" t="n">
        <f aca="false">EOMONTH(Input!$C$7,A705)</f>
        <v>64253</v>
      </c>
      <c r="D705" s="78" t="n">
        <f aca="false">IF(AND($B705&lt;Input!$C$31,$B705&lt;Input!$G$31),Input!$G$44,0)</f>
        <v>0</v>
      </c>
      <c r="E705" s="78" t="n">
        <f aca="true">IF(AND($B705&gt;Input!$G$31,$B705&lt;Input!$G$25),PMT(Input!$G$43/(100*12),(OFFSET($A$4,MATCH(Input!$G$25,$B$4:$B$1004,1),0,1,1)-OFFSET($A$4,MATCH(Input!$G$31,$B$4:$B$620,1),0,1,1)),$H$4,0,1),0)</f>
        <v>0</v>
      </c>
      <c r="F705" s="78" t="n">
        <f aca="false">($F704+$D705+$E705)*(1+Input!$G$43/(100*12))</f>
        <v>0</v>
      </c>
    </row>
    <row r="706" customFormat="false" ht="12.8" hidden="false" customHeight="false" outlineLevel="0" collapsed="false">
      <c r="A706" s="76" t="n">
        <v>702</v>
      </c>
      <c r="B706" s="77" t="n">
        <f aca="false">EOMONTH(Input!$C$7,A706)</f>
        <v>64284</v>
      </c>
      <c r="D706" s="78" t="n">
        <f aca="false">IF(AND($B706&lt;Input!$C$31,$B706&lt;Input!$G$31),Input!$G$44,0)</f>
        <v>0</v>
      </c>
      <c r="E706" s="78" t="n">
        <f aca="true">IF(AND($B706&gt;Input!$G$31,$B706&lt;Input!$G$25),PMT(Input!$G$43/(100*12),(OFFSET($A$4,MATCH(Input!$G$25,$B$4:$B$1004,1),0,1,1)-OFFSET($A$4,MATCH(Input!$G$31,$B$4:$B$620,1),0,1,1)),$H$4,0,1),0)</f>
        <v>0</v>
      </c>
      <c r="F706" s="78" t="n">
        <f aca="false">($F705+$D706+$E706)*(1+Input!$G$43/(100*12))</f>
        <v>0</v>
      </c>
    </row>
    <row r="707" customFormat="false" ht="12.8" hidden="false" customHeight="false" outlineLevel="0" collapsed="false">
      <c r="A707" s="76" t="n">
        <v>703</v>
      </c>
      <c r="B707" s="77" t="n">
        <f aca="false">EOMONTH(Input!$C$7,A707)</f>
        <v>64315</v>
      </c>
      <c r="D707" s="78" t="n">
        <f aca="false">IF(AND($B707&lt;Input!$C$31,$B707&lt;Input!$G$31),Input!$G$44,0)</f>
        <v>0</v>
      </c>
      <c r="E707" s="78" t="n">
        <f aca="true">IF(AND($B707&gt;Input!$G$31,$B707&lt;Input!$G$25),PMT(Input!$G$43/(100*12),(OFFSET($A$4,MATCH(Input!$G$25,$B$4:$B$1004,1),0,1,1)-OFFSET($A$4,MATCH(Input!$G$31,$B$4:$B$620,1),0,1,1)),$H$4,0,1),0)</f>
        <v>0</v>
      </c>
      <c r="F707" s="78" t="n">
        <f aca="false">($F706+$D707+$E707)*(1+Input!$G$43/(100*12))</f>
        <v>0</v>
      </c>
    </row>
    <row r="708" customFormat="false" ht="12.8" hidden="false" customHeight="false" outlineLevel="0" collapsed="false">
      <c r="A708" s="76" t="n">
        <v>704</v>
      </c>
      <c r="B708" s="77" t="n">
        <f aca="false">EOMONTH(Input!$C$7,A708)</f>
        <v>64344</v>
      </c>
      <c r="D708" s="78" t="n">
        <f aca="false">IF(AND($B708&lt;Input!$C$31,$B708&lt;Input!$G$31),Input!$G$44,0)</f>
        <v>0</v>
      </c>
      <c r="E708" s="78" t="n">
        <f aca="true">IF(AND($B708&gt;Input!$G$31,$B708&lt;Input!$G$25),PMT(Input!$G$43/(100*12),(OFFSET($A$4,MATCH(Input!$G$25,$B$4:$B$1004,1),0,1,1)-OFFSET($A$4,MATCH(Input!$G$31,$B$4:$B$620,1),0,1,1)),$H$4,0,1),0)</f>
        <v>0</v>
      </c>
      <c r="F708" s="78" t="n">
        <f aca="false">($F707+$D708+$E708)*(1+Input!$G$43/(100*12))</f>
        <v>0</v>
      </c>
    </row>
    <row r="709" customFormat="false" ht="12.8" hidden="false" customHeight="false" outlineLevel="0" collapsed="false">
      <c r="A709" s="76" t="n">
        <v>705</v>
      </c>
      <c r="B709" s="77" t="n">
        <f aca="false">EOMONTH(Input!$C$7,A709)</f>
        <v>64375</v>
      </c>
      <c r="D709" s="78" t="n">
        <f aca="false">IF(AND($B709&lt;Input!$C$31,$B709&lt;Input!$G$31),Input!$G$44,0)</f>
        <v>0</v>
      </c>
      <c r="E709" s="78" t="n">
        <f aca="true">IF(AND($B709&gt;Input!$G$31,$B709&lt;Input!$G$25),PMT(Input!$G$43/(100*12),(OFFSET($A$4,MATCH(Input!$G$25,$B$4:$B$1004,1),0,1,1)-OFFSET($A$4,MATCH(Input!$G$31,$B$4:$B$620,1),0,1,1)),$H$4,0,1),0)</f>
        <v>0</v>
      </c>
      <c r="F709" s="78" t="n">
        <f aca="false">($F708+$D709+$E709)*(1+Input!$G$43/(100*12))</f>
        <v>0</v>
      </c>
    </row>
    <row r="710" customFormat="false" ht="12.8" hidden="false" customHeight="false" outlineLevel="0" collapsed="false">
      <c r="A710" s="76" t="n">
        <v>706</v>
      </c>
      <c r="B710" s="77" t="n">
        <f aca="false">EOMONTH(Input!$C$7,A710)</f>
        <v>64405</v>
      </c>
      <c r="D710" s="78" t="n">
        <f aca="false">IF(AND($B710&lt;Input!$C$31,$B710&lt;Input!$G$31),Input!$G$44,0)</f>
        <v>0</v>
      </c>
      <c r="E710" s="78" t="n">
        <f aca="true">IF(AND($B710&gt;Input!$G$31,$B710&lt;Input!$G$25),PMT(Input!$G$43/(100*12),(OFFSET($A$4,MATCH(Input!$G$25,$B$4:$B$1004,1),0,1,1)-OFFSET($A$4,MATCH(Input!$G$31,$B$4:$B$620,1),0,1,1)),$H$4,0,1),0)</f>
        <v>0</v>
      </c>
      <c r="F710" s="78" t="n">
        <f aca="false">($F709+$D710+$E710)*(1+Input!$G$43/(100*12))</f>
        <v>0</v>
      </c>
    </row>
    <row r="711" customFormat="false" ht="12.8" hidden="false" customHeight="false" outlineLevel="0" collapsed="false">
      <c r="A711" s="76" t="n">
        <v>707</v>
      </c>
      <c r="B711" s="77" t="n">
        <f aca="false">EOMONTH(Input!$C$7,A711)</f>
        <v>64436</v>
      </c>
      <c r="D711" s="78" t="n">
        <f aca="false">IF(AND($B711&lt;Input!$C$31,$B711&lt;Input!$G$31),Input!$G$44,0)</f>
        <v>0</v>
      </c>
      <c r="E711" s="78" t="n">
        <f aca="true">IF(AND($B711&gt;Input!$G$31,$B711&lt;Input!$G$25),PMT(Input!$G$43/(100*12),(OFFSET($A$4,MATCH(Input!$G$25,$B$4:$B$1004,1),0,1,1)-OFFSET($A$4,MATCH(Input!$G$31,$B$4:$B$620,1),0,1,1)),$H$4,0,1),0)</f>
        <v>0</v>
      </c>
      <c r="F711" s="78" t="n">
        <f aca="false">($F710+$D711+$E711)*(1+Input!$G$43/(100*12))</f>
        <v>0</v>
      </c>
    </row>
    <row r="712" customFormat="false" ht="12.8" hidden="false" customHeight="false" outlineLevel="0" collapsed="false">
      <c r="A712" s="76" t="n">
        <v>708</v>
      </c>
      <c r="B712" s="77" t="n">
        <f aca="false">EOMONTH(Input!$C$7,A712)</f>
        <v>64466</v>
      </c>
      <c r="D712" s="78" t="n">
        <f aca="false">IF(AND($B712&lt;Input!$C$31,$B712&lt;Input!$G$31),Input!$G$44,0)</f>
        <v>0</v>
      </c>
      <c r="E712" s="78" t="n">
        <f aca="true">IF(AND($B712&gt;Input!$G$31,$B712&lt;Input!$G$25),PMT(Input!$G$43/(100*12),(OFFSET($A$4,MATCH(Input!$G$25,$B$4:$B$1004,1),0,1,1)-OFFSET($A$4,MATCH(Input!$G$31,$B$4:$B$620,1),0,1,1)),$H$4,0,1),0)</f>
        <v>0</v>
      </c>
      <c r="F712" s="78" t="n">
        <f aca="false">($F711+$D712+$E712)*(1+Input!$G$43/(100*12))</f>
        <v>0</v>
      </c>
    </row>
    <row r="713" customFormat="false" ht="12.8" hidden="false" customHeight="false" outlineLevel="0" collapsed="false">
      <c r="A713" s="76" t="n">
        <v>709</v>
      </c>
      <c r="B713" s="77" t="n">
        <f aca="false">EOMONTH(Input!$C$7,A713)</f>
        <v>64497</v>
      </c>
      <c r="D713" s="78" t="n">
        <f aca="false">IF(AND($B713&lt;Input!$C$31,$B713&lt;Input!$G$31),Input!$G$44,0)</f>
        <v>0</v>
      </c>
      <c r="E713" s="78" t="n">
        <f aca="true">IF(AND($B713&gt;Input!$G$31,$B713&lt;Input!$G$25),PMT(Input!$G$43/(100*12),(OFFSET($A$4,MATCH(Input!$G$25,$B$4:$B$1004,1),0,1,1)-OFFSET($A$4,MATCH(Input!$G$31,$B$4:$B$620,1),0,1,1)),$H$4,0,1),0)</f>
        <v>0</v>
      </c>
      <c r="F713" s="78" t="n">
        <f aca="false">($F712+$D713+$E713)*(1+Input!$G$43/(100*12))</f>
        <v>0</v>
      </c>
    </row>
    <row r="714" customFormat="false" ht="12.8" hidden="false" customHeight="false" outlineLevel="0" collapsed="false">
      <c r="A714" s="76" t="n">
        <v>710</v>
      </c>
      <c r="B714" s="77" t="n">
        <f aca="false">EOMONTH(Input!$C$7,A714)</f>
        <v>64528</v>
      </c>
      <c r="D714" s="78" t="n">
        <f aca="false">IF(AND($B714&lt;Input!$C$31,$B714&lt;Input!$G$31),Input!$G$44,0)</f>
        <v>0</v>
      </c>
      <c r="E714" s="78" t="n">
        <f aca="true">IF(AND($B714&gt;Input!$G$31,$B714&lt;Input!$G$25),PMT(Input!$G$43/(100*12),(OFFSET($A$4,MATCH(Input!$G$25,$B$4:$B$1004,1),0,1,1)-OFFSET($A$4,MATCH(Input!$G$31,$B$4:$B$620,1),0,1,1)),$H$4,0,1),0)</f>
        <v>0</v>
      </c>
      <c r="F714" s="78" t="n">
        <f aca="false">($F713+$D714+$E714)*(1+Input!$G$43/(100*12))</f>
        <v>0</v>
      </c>
    </row>
    <row r="715" customFormat="false" ht="12.8" hidden="false" customHeight="false" outlineLevel="0" collapsed="false">
      <c r="A715" s="76" t="n">
        <v>711</v>
      </c>
      <c r="B715" s="77" t="n">
        <f aca="false">EOMONTH(Input!$C$7,A715)</f>
        <v>64558</v>
      </c>
      <c r="D715" s="78" t="n">
        <f aca="false">IF(AND($B715&lt;Input!$C$31,$B715&lt;Input!$G$31),Input!$G$44,0)</f>
        <v>0</v>
      </c>
      <c r="E715" s="78" t="n">
        <f aca="true">IF(AND($B715&gt;Input!$G$31,$B715&lt;Input!$G$25),PMT(Input!$G$43/(100*12),(OFFSET($A$4,MATCH(Input!$G$25,$B$4:$B$1004,1),0,1,1)-OFFSET($A$4,MATCH(Input!$G$31,$B$4:$B$620,1),0,1,1)),$H$4,0,1),0)</f>
        <v>0</v>
      </c>
      <c r="F715" s="78" t="n">
        <f aca="false">($F714+$D715+$E715)*(1+Input!$G$43/(100*12))</f>
        <v>0</v>
      </c>
    </row>
    <row r="716" customFormat="false" ht="12.8" hidden="false" customHeight="false" outlineLevel="0" collapsed="false">
      <c r="A716" s="76" t="n">
        <v>712</v>
      </c>
      <c r="B716" s="77" t="n">
        <f aca="false">EOMONTH(Input!$C$7,A716)</f>
        <v>64589</v>
      </c>
      <c r="D716" s="78" t="n">
        <f aca="false">IF(AND($B716&lt;Input!$C$31,$B716&lt;Input!$G$31),Input!$G$44,0)</f>
        <v>0</v>
      </c>
      <c r="E716" s="78" t="n">
        <f aca="true">IF(AND($B716&gt;Input!$G$31,$B716&lt;Input!$G$25),PMT(Input!$G$43/(100*12),(OFFSET($A$4,MATCH(Input!$G$25,$B$4:$B$1004,1),0,1,1)-OFFSET($A$4,MATCH(Input!$G$31,$B$4:$B$620,1),0,1,1)),$H$4,0,1),0)</f>
        <v>0</v>
      </c>
      <c r="F716" s="78" t="n">
        <f aca="false">($F715+$D716+$E716)*(1+Input!$G$43/(100*12))</f>
        <v>0</v>
      </c>
    </row>
    <row r="717" customFormat="false" ht="12.8" hidden="false" customHeight="false" outlineLevel="0" collapsed="false">
      <c r="A717" s="76" t="n">
        <v>713</v>
      </c>
      <c r="B717" s="77" t="n">
        <f aca="false">EOMONTH(Input!$C$7,A717)</f>
        <v>64619</v>
      </c>
      <c r="D717" s="78" t="n">
        <f aca="false">IF(AND($B717&lt;Input!$C$31,$B717&lt;Input!$G$31),Input!$G$44,0)</f>
        <v>0</v>
      </c>
      <c r="E717" s="78" t="n">
        <f aca="true">IF(AND($B717&gt;Input!$G$31,$B717&lt;Input!$G$25),PMT(Input!$G$43/(100*12),(OFFSET($A$4,MATCH(Input!$G$25,$B$4:$B$1004,1),0,1,1)-OFFSET($A$4,MATCH(Input!$G$31,$B$4:$B$620,1),0,1,1)),$H$4,0,1),0)</f>
        <v>0</v>
      </c>
      <c r="F717" s="78" t="n">
        <f aca="false">($F716+$D717+$E717)*(1+Input!$G$43/(100*12))</f>
        <v>0</v>
      </c>
    </row>
    <row r="718" customFormat="false" ht="12.8" hidden="false" customHeight="false" outlineLevel="0" collapsed="false">
      <c r="A718" s="76" t="n">
        <v>714</v>
      </c>
      <c r="B718" s="77" t="n">
        <f aca="false">EOMONTH(Input!$C$7,A718)</f>
        <v>64650</v>
      </c>
      <c r="D718" s="78" t="n">
        <f aca="false">IF(AND($B718&lt;Input!$C$31,$B718&lt;Input!$G$31),Input!$G$44,0)</f>
        <v>0</v>
      </c>
      <c r="E718" s="78" t="n">
        <f aca="true">IF(AND($B718&gt;Input!$G$31,$B718&lt;Input!$G$25),PMT(Input!$G$43/(100*12),(OFFSET($A$4,MATCH(Input!$G$25,$B$4:$B$1004,1),0,1,1)-OFFSET($A$4,MATCH(Input!$G$31,$B$4:$B$620,1),0,1,1)),$H$4,0,1),0)</f>
        <v>0</v>
      </c>
      <c r="F718" s="78" t="n">
        <f aca="false">($F717+$D718+$E718)*(1+Input!$G$43/(100*12))</f>
        <v>0</v>
      </c>
    </row>
    <row r="719" customFormat="false" ht="12.8" hidden="false" customHeight="false" outlineLevel="0" collapsed="false">
      <c r="A719" s="76" t="n">
        <v>715</v>
      </c>
      <c r="B719" s="77" t="n">
        <f aca="false">EOMONTH(Input!$C$7,A719)</f>
        <v>64681</v>
      </c>
      <c r="D719" s="78" t="n">
        <f aca="false">IF(AND($B719&lt;Input!$C$31,$B719&lt;Input!$G$31),Input!$G$44,0)</f>
        <v>0</v>
      </c>
      <c r="E719" s="78" t="n">
        <f aca="true">IF(AND($B719&gt;Input!$G$31,$B719&lt;Input!$G$25),PMT(Input!$G$43/(100*12),(OFFSET($A$4,MATCH(Input!$G$25,$B$4:$B$1004,1),0,1,1)-OFFSET($A$4,MATCH(Input!$G$31,$B$4:$B$620,1),0,1,1)),$H$4,0,1),0)</f>
        <v>0</v>
      </c>
      <c r="F719" s="78" t="n">
        <f aca="false">($F718+$D719+$E719)*(1+Input!$G$43/(100*12))</f>
        <v>0</v>
      </c>
    </row>
    <row r="720" customFormat="false" ht="12.8" hidden="false" customHeight="false" outlineLevel="0" collapsed="false">
      <c r="A720" s="76" t="n">
        <v>716</v>
      </c>
      <c r="B720" s="77" t="n">
        <f aca="false">EOMONTH(Input!$C$7,A720)</f>
        <v>64709</v>
      </c>
      <c r="D720" s="78" t="n">
        <f aca="false">IF(AND($B720&lt;Input!$C$31,$B720&lt;Input!$G$31),Input!$G$44,0)</f>
        <v>0</v>
      </c>
      <c r="E720" s="78" t="n">
        <f aca="true">IF(AND($B720&gt;Input!$G$31,$B720&lt;Input!$G$25),PMT(Input!$G$43/(100*12),(OFFSET($A$4,MATCH(Input!$G$25,$B$4:$B$1004,1),0,1,1)-OFFSET($A$4,MATCH(Input!$G$31,$B$4:$B$620,1),0,1,1)),$H$4,0,1),0)</f>
        <v>0</v>
      </c>
      <c r="F720" s="78" t="n">
        <f aca="false">($F719+$D720+$E720)*(1+Input!$G$43/(100*12))</f>
        <v>0</v>
      </c>
    </row>
    <row r="721" customFormat="false" ht="12.8" hidden="false" customHeight="false" outlineLevel="0" collapsed="false">
      <c r="A721" s="76" t="n">
        <v>717</v>
      </c>
      <c r="B721" s="77" t="n">
        <f aca="false">EOMONTH(Input!$C$7,A721)</f>
        <v>64740</v>
      </c>
      <c r="D721" s="78" t="n">
        <f aca="false">IF(AND($B721&lt;Input!$C$31,$B721&lt;Input!$G$31),Input!$G$44,0)</f>
        <v>0</v>
      </c>
      <c r="E721" s="78" t="n">
        <f aca="true">IF(AND($B721&gt;Input!$G$31,$B721&lt;Input!$G$25),PMT(Input!$G$43/(100*12),(OFFSET($A$4,MATCH(Input!$G$25,$B$4:$B$1004,1),0,1,1)-OFFSET($A$4,MATCH(Input!$G$31,$B$4:$B$620,1),0,1,1)),$H$4,0,1),0)</f>
        <v>0</v>
      </c>
      <c r="F721" s="78" t="n">
        <f aca="false">($F720+$D721+$E721)*(1+Input!$G$43/(100*12))</f>
        <v>0</v>
      </c>
    </row>
    <row r="722" customFormat="false" ht="12.8" hidden="false" customHeight="false" outlineLevel="0" collapsed="false">
      <c r="A722" s="76" t="n">
        <v>718</v>
      </c>
      <c r="B722" s="77" t="n">
        <f aca="false">EOMONTH(Input!$C$7,A722)</f>
        <v>64770</v>
      </c>
      <c r="D722" s="78" t="n">
        <f aca="false">IF(AND($B722&lt;Input!$C$31,$B722&lt;Input!$G$31),Input!$G$44,0)</f>
        <v>0</v>
      </c>
      <c r="E722" s="78" t="n">
        <f aca="true">IF(AND($B722&gt;Input!$G$31,$B722&lt;Input!$G$25),PMT(Input!$G$43/(100*12),(OFFSET($A$4,MATCH(Input!$G$25,$B$4:$B$1004,1),0,1,1)-OFFSET($A$4,MATCH(Input!$G$31,$B$4:$B$620,1),0,1,1)),$H$4,0,1),0)</f>
        <v>0</v>
      </c>
      <c r="F722" s="78" t="n">
        <f aca="false">($F721+$D722+$E722)*(1+Input!$G$43/(100*12))</f>
        <v>0</v>
      </c>
    </row>
    <row r="723" customFormat="false" ht="12.8" hidden="false" customHeight="false" outlineLevel="0" collapsed="false">
      <c r="A723" s="76" t="n">
        <v>719</v>
      </c>
      <c r="B723" s="77" t="n">
        <f aca="false">EOMONTH(Input!$C$7,A723)</f>
        <v>64801</v>
      </c>
      <c r="D723" s="78" t="n">
        <f aca="false">IF(AND($B723&lt;Input!$C$31,$B723&lt;Input!$G$31),Input!$G$44,0)</f>
        <v>0</v>
      </c>
      <c r="E723" s="78" t="n">
        <f aca="true">IF(AND($B723&gt;Input!$G$31,$B723&lt;Input!$G$25),PMT(Input!$G$43/(100*12),(OFFSET($A$4,MATCH(Input!$G$25,$B$4:$B$1004,1),0,1,1)-OFFSET($A$4,MATCH(Input!$G$31,$B$4:$B$620,1),0,1,1)),$H$4,0,1),0)</f>
        <v>0</v>
      </c>
      <c r="F723" s="78" t="n">
        <f aca="false">($F722+$D723+$E723)*(1+Input!$G$43/(100*12))</f>
        <v>0</v>
      </c>
    </row>
    <row r="724" customFormat="false" ht="12.8" hidden="false" customHeight="false" outlineLevel="0" collapsed="false">
      <c r="A724" s="76" t="n">
        <v>720</v>
      </c>
      <c r="B724" s="77" t="n">
        <f aca="false">EOMONTH(Input!$C$7,A724)</f>
        <v>64831</v>
      </c>
      <c r="D724" s="78" t="n">
        <f aca="false">IF(AND($B724&lt;Input!$C$31,$B724&lt;Input!$G$31),Input!$G$44,0)</f>
        <v>0</v>
      </c>
      <c r="E724" s="78" t="n">
        <f aca="true">IF(AND($B724&gt;Input!$G$31,$B724&lt;Input!$G$25),PMT(Input!$G$43/(100*12),(OFFSET($A$4,MATCH(Input!$G$25,$B$4:$B$1004,1),0,1,1)-OFFSET($A$4,MATCH(Input!$G$31,$B$4:$B$620,1),0,1,1)),$H$4,0,1),0)</f>
        <v>0</v>
      </c>
      <c r="F724" s="78" t="n">
        <f aca="false">($F723+$D724+$E724)*(1+Input!$G$43/(100*12))</f>
        <v>0</v>
      </c>
    </row>
    <row r="725" customFormat="false" ht="12.8" hidden="false" customHeight="false" outlineLevel="0" collapsed="false">
      <c r="A725" s="76" t="n">
        <v>721</v>
      </c>
      <c r="B725" s="77" t="n">
        <f aca="false">EOMONTH(Input!$C$7,A725)</f>
        <v>64862</v>
      </c>
      <c r="D725" s="78" t="n">
        <f aca="false">IF(AND($B725&lt;Input!$C$31,$B725&lt;Input!$G$31),Input!$G$44,0)</f>
        <v>0</v>
      </c>
      <c r="E725" s="78" t="n">
        <f aca="true">IF(AND($B725&gt;Input!$G$31,$B725&lt;Input!$G$25),PMT(Input!$G$43/(100*12),(OFFSET($A$4,MATCH(Input!$G$25,$B$4:$B$1004,1),0,1,1)-OFFSET($A$4,MATCH(Input!$G$31,$B$4:$B$620,1),0,1,1)),$H$4,0,1),0)</f>
        <v>0</v>
      </c>
      <c r="F725" s="78" t="n">
        <f aca="false">($F724+$D725+$E725)*(1+Input!$G$43/(100*12))</f>
        <v>0</v>
      </c>
    </row>
    <row r="726" customFormat="false" ht="12.8" hidden="false" customHeight="false" outlineLevel="0" collapsed="false">
      <c r="A726" s="76" t="n">
        <v>722</v>
      </c>
      <c r="B726" s="77" t="n">
        <f aca="false">EOMONTH(Input!$C$7,A726)</f>
        <v>64893</v>
      </c>
      <c r="D726" s="78" t="n">
        <f aca="false">IF(AND($B726&lt;Input!$C$31,$B726&lt;Input!$G$31),Input!$G$44,0)</f>
        <v>0</v>
      </c>
      <c r="E726" s="78" t="n">
        <f aca="true">IF(AND($B726&gt;Input!$G$31,$B726&lt;Input!$G$25),PMT(Input!$G$43/(100*12),(OFFSET($A$4,MATCH(Input!$G$25,$B$4:$B$1004,1),0,1,1)-OFFSET($A$4,MATCH(Input!$G$31,$B$4:$B$620,1),0,1,1)),$H$4,0,1),0)</f>
        <v>0</v>
      </c>
      <c r="F726" s="78" t="n">
        <f aca="false">($F725+$D726+$E726)*(1+Input!$G$43/(100*12))</f>
        <v>0</v>
      </c>
    </row>
    <row r="727" customFormat="false" ht="12.8" hidden="false" customHeight="false" outlineLevel="0" collapsed="false">
      <c r="A727" s="76" t="n">
        <v>723</v>
      </c>
      <c r="B727" s="77" t="n">
        <f aca="false">EOMONTH(Input!$C$7,A727)</f>
        <v>64923</v>
      </c>
      <c r="D727" s="78" t="n">
        <f aca="false">IF(AND($B727&lt;Input!$C$31,$B727&lt;Input!$G$31),Input!$G$44,0)</f>
        <v>0</v>
      </c>
      <c r="E727" s="78" t="n">
        <f aca="true">IF(AND($B727&gt;Input!$G$31,$B727&lt;Input!$G$25),PMT(Input!$G$43/(100*12),(OFFSET($A$4,MATCH(Input!$G$25,$B$4:$B$1004,1),0,1,1)-OFFSET($A$4,MATCH(Input!$G$31,$B$4:$B$620,1),0,1,1)),$H$4,0,1),0)</f>
        <v>0</v>
      </c>
      <c r="F727" s="78" t="n">
        <f aca="false">($F726+$D727+$E727)*(1+Input!$G$43/(100*12))</f>
        <v>0</v>
      </c>
    </row>
    <row r="728" customFormat="false" ht="12.8" hidden="false" customHeight="false" outlineLevel="0" collapsed="false">
      <c r="A728" s="76" t="n">
        <v>724</v>
      </c>
      <c r="B728" s="77" t="n">
        <f aca="false">EOMONTH(Input!$C$7,A728)</f>
        <v>64954</v>
      </c>
      <c r="D728" s="78" t="n">
        <f aca="false">IF(AND($B728&lt;Input!$C$31,$B728&lt;Input!$G$31),Input!$G$44,0)</f>
        <v>0</v>
      </c>
      <c r="E728" s="78" t="n">
        <f aca="true">IF(AND($B728&gt;Input!$G$31,$B728&lt;Input!$G$25),PMT(Input!$G$43/(100*12),(OFFSET($A$4,MATCH(Input!$G$25,$B$4:$B$1004,1),0,1,1)-OFFSET($A$4,MATCH(Input!$G$31,$B$4:$B$620,1),0,1,1)),$H$4,0,1),0)</f>
        <v>0</v>
      </c>
      <c r="F728" s="78" t="n">
        <f aca="false">($F727+$D728+$E728)*(1+Input!$G$43/(100*12))</f>
        <v>0</v>
      </c>
    </row>
    <row r="729" customFormat="false" ht="12.8" hidden="false" customHeight="false" outlineLevel="0" collapsed="false">
      <c r="A729" s="76" t="n">
        <v>725</v>
      </c>
      <c r="B729" s="77" t="n">
        <f aca="false">EOMONTH(Input!$C$7,A729)</f>
        <v>64984</v>
      </c>
      <c r="D729" s="78" t="n">
        <f aca="false">IF(AND($B729&lt;Input!$C$31,$B729&lt;Input!$G$31),Input!$G$44,0)</f>
        <v>0</v>
      </c>
      <c r="E729" s="78" t="n">
        <f aca="true">IF(AND($B729&gt;Input!$G$31,$B729&lt;Input!$G$25),PMT(Input!$G$43/(100*12),(OFFSET($A$4,MATCH(Input!$G$25,$B$4:$B$1004,1),0,1,1)-OFFSET($A$4,MATCH(Input!$G$31,$B$4:$B$620,1),0,1,1)),$H$4,0,1),0)</f>
        <v>0</v>
      </c>
      <c r="F729" s="78" t="n">
        <f aca="false">($F728+$D729+$E729)*(1+Input!$G$43/(100*12))</f>
        <v>0</v>
      </c>
    </row>
    <row r="730" customFormat="false" ht="12.8" hidden="false" customHeight="false" outlineLevel="0" collapsed="false">
      <c r="A730" s="76" t="n">
        <v>726</v>
      </c>
      <c r="B730" s="77" t="n">
        <f aca="false">EOMONTH(Input!$C$7,A730)</f>
        <v>65015</v>
      </c>
      <c r="D730" s="78" t="n">
        <f aca="false">IF(AND($B730&lt;Input!$C$31,$B730&lt;Input!$G$31),Input!$G$44,0)</f>
        <v>0</v>
      </c>
      <c r="E730" s="78" t="n">
        <f aca="true">IF(AND($B730&gt;Input!$G$31,$B730&lt;Input!$G$25),PMT(Input!$G$43/(100*12),(OFFSET($A$4,MATCH(Input!$G$25,$B$4:$B$1004,1),0,1,1)-OFFSET($A$4,MATCH(Input!$G$31,$B$4:$B$620,1),0,1,1)),$H$4,0,1),0)</f>
        <v>0</v>
      </c>
      <c r="F730" s="78" t="n">
        <f aca="false">($F729+$D730+$E730)*(1+Input!$G$43/(100*12))</f>
        <v>0</v>
      </c>
    </row>
    <row r="731" customFormat="false" ht="12.8" hidden="false" customHeight="false" outlineLevel="0" collapsed="false">
      <c r="A731" s="76" t="n">
        <v>727</v>
      </c>
      <c r="B731" s="77" t="n">
        <f aca="false">EOMONTH(Input!$C$7,A731)</f>
        <v>65046</v>
      </c>
      <c r="D731" s="78" t="n">
        <f aca="false">IF(AND($B731&lt;Input!$C$31,$B731&lt;Input!$G$31),Input!$G$44,0)</f>
        <v>0</v>
      </c>
      <c r="E731" s="78" t="n">
        <f aca="true">IF(AND($B731&gt;Input!$G$31,$B731&lt;Input!$G$25),PMT(Input!$G$43/(100*12),(OFFSET($A$4,MATCH(Input!$G$25,$B$4:$B$1004,1),0,1,1)-OFFSET($A$4,MATCH(Input!$G$31,$B$4:$B$620,1),0,1,1)),$H$4,0,1),0)</f>
        <v>0</v>
      </c>
      <c r="F731" s="78" t="n">
        <f aca="false">($F730+$D731+$E731)*(1+Input!$G$43/(100*12))</f>
        <v>0</v>
      </c>
    </row>
    <row r="732" customFormat="false" ht="12.8" hidden="false" customHeight="false" outlineLevel="0" collapsed="false">
      <c r="A732" s="76" t="n">
        <v>728</v>
      </c>
      <c r="B732" s="77" t="n">
        <f aca="false">EOMONTH(Input!$C$7,A732)</f>
        <v>65074</v>
      </c>
      <c r="D732" s="78" t="n">
        <f aca="false">IF(AND($B732&lt;Input!$C$31,$B732&lt;Input!$G$31),Input!$G$44,0)</f>
        <v>0</v>
      </c>
      <c r="E732" s="78" t="n">
        <f aca="true">IF(AND($B732&gt;Input!$G$31,$B732&lt;Input!$G$25),PMT(Input!$G$43/(100*12),(OFFSET($A$4,MATCH(Input!$G$25,$B$4:$B$1004,1),0,1,1)-OFFSET($A$4,MATCH(Input!$G$31,$B$4:$B$620,1),0,1,1)),$H$4,0,1),0)</f>
        <v>0</v>
      </c>
      <c r="F732" s="78" t="n">
        <f aca="false">($F731+$D732+$E732)*(1+Input!$G$43/(100*12))</f>
        <v>0</v>
      </c>
    </row>
    <row r="733" customFormat="false" ht="12.8" hidden="false" customHeight="false" outlineLevel="0" collapsed="false">
      <c r="A733" s="76" t="n">
        <v>729</v>
      </c>
      <c r="B733" s="77" t="n">
        <f aca="false">EOMONTH(Input!$C$7,A733)</f>
        <v>65105</v>
      </c>
      <c r="D733" s="78" t="n">
        <f aca="false">IF(AND($B733&lt;Input!$C$31,$B733&lt;Input!$G$31),Input!$G$44,0)</f>
        <v>0</v>
      </c>
      <c r="E733" s="78" t="n">
        <f aca="true">IF(AND($B733&gt;Input!$G$31,$B733&lt;Input!$G$25),PMT(Input!$G$43/(100*12),(OFFSET($A$4,MATCH(Input!$G$25,$B$4:$B$1004,1),0,1,1)-OFFSET($A$4,MATCH(Input!$G$31,$B$4:$B$620,1),0,1,1)),$H$4,0,1),0)</f>
        <v>0</v>
      </c>
      <c r="F733" s="78" t="n">
        <f aca="false">($F732+$D733+$E733)*(1+Input!$G$43/(100*12))</f>
        <v>0</v>
      </c>
    </row>
    <row r="734" customFormat="false" ht="12.8" hidden="false" customHeight="false" outlineLevel="0" collapsed="false">
      <c r="A734" s="76" t="n">
        <v>730</v>
      </c>
      <c r="B734" s="77" t="n">
        <f aca="false">EOMONTH(Input!$C$7,A734)</f>
        <v>65135</v>
      </c>
      <c r="D734" s="78" t="n">
        <f aca="false">IF(AND($B734&lt;Input!$C$31,$B734&lt;Input!$G$31),Input!$G$44,0)</f>
        <v>0</v>
      </c>
      <c r="E734" s="78" t="n">
        <f aca="true">IF(AND($B734&gt;Input!$G$31,$B734&lt;Input!$G$25),PMT(Input!$G$43/(100*12),(OFFSET($A$4,MATCH(Input!$G$25,$B$4:$B$1004,1),0,1,1)-OFFSET($A$4,MATCH(Input!$G$31,$B$4:$B$620,1),0,1,1)),$H$4,0,1),0)</f>
        <v>0</v>
      </c>
      <c r="F734" s="78" t="n">
        <f aca="false">($F733+$D734+$E734)*(1+Input!$G$43/(100*12))</f>
        <v>0</v>
      </c>
    </row>
    <row r="735" customFormat="false" ht="12.8" hidden="false" customHeight="false" outlineLevel="0" collapsed="false">
      <c r="A735" s="76" t="n">
        <v>731</v>
      </c>
      <c r="B735" s="77" t="n">
        <f aca="false">EOMONTH(Input!$C$7,A735)</f>
        <v>65166</v>
      </c>
      <c r="D735" s="78" t="n">
        <f aca="false">IF(AND($B735&lt;Input!$C$31,$B735&lt;Input!$G$31),Input!$G$44,0)</f>
        <v>0</v>
      </c>
      <c r="E735" s="78" t="n">
        <f aca="true">IF(AND($B735&gt;Input!$G$31,$B735&lt;Input!$G$25),PMT(Input!$G$43/(100*12),(OFFSET($A$4,MATCH(Input!$G$25,$B$4:$B$1004,1),0,1,1)-OFFSET($A$4,MATCH(Input!$G$31,$B$4:$B$620,1),0,1,1)),$H$4,0,1),0)</f>
        <v>0</v>
      </c>
      <c r="F735" s="78" t="n">
        <f aca="false">($F734+$D735+$E735)*(1+Input!$G$43/(100*12))</f>
        <v>0</v>
      </c>
    </row>
    <row r="736" customFormat="false" ht="12.8" hidden="false" customHeight="false" outlineLevel="0" collapsed="false">
      <c r="A736" s="76" t="n">
        <v>732</v>
      </c>
      <c r="B736" s="77" t="n">
        <f aca="false">EOMONTH(Input!$C$7,A736)</f>
        <v>65196</v>
      </c>
      <c r="D736" s="78" t="n">
        <f aca="false">IF(AND($B736&lt;Input!$C$31,$B736&lt;Input!$G$31),Input!$G$44,0)</f>
        <v>0</v>
      </c>
      <c r="E736" s="78" t="n">
        <f aca="true">IF(AND($B736&gt;Input!$G$31,$B736&lt;Input!$G$25),PMT(Input!$G$43/(100*12),(OFFSET($A$4,MATCH(Input!$G$25,$B$4:$B$1004,1),0,1,1)-OFFSET($A$4,MATCH(Input!$G$31,$B$4:$B$620,1),0,1,1)),$H$4,0,1),0)</f>
        <v>0</v>
      </c>
      <c r="F736" s="78" t="n">
        <f aca="false">($F735+$D736+$E736)*(1+Input!$G$43/(100*12))</f>
        <v>0</v>
      </c>
    </row>
    <row r="737" customFormat="false" ht="12.8" hidden="false" customHeight="false" outlineLevel="0" collapsed="false">
      <c r="A737" s="76" t="n">
        <v>733</v>
      </c>
      <c r="B737" s="77" t="n">
        <f aca="false">EOMONTH(Input!$C$7,A737)</f>
        <v>65227</v>
      </c>
      <c r="D737" s="78" t="n">
        <f aca="false">IF(AND($B737&lt;Input!$C$31,$B737&lt;Input!$G$31),Input!$G$44,0)</f>
        <v>0</v>
      </c>
      <c r="E737" s="78" t="n">
        <f aca="true">IF(AND($B737&gt;Input!$G$31,$B737&lt;Input!$G$25),PMT(Input!$G$43/(100*12),(OFFSET($A$4,MATCH(Input!$G$25,$B$4:$B$1004,1),0,1,1)-OFFSET($A$4,MATCH(Input!$G$31,$B$4:$B$620,1),0,1,1)),$H$4,0,1),0)</f>
        <v>0</v>
      </c>
      <c r="F737" s="78" t="n">
        <f aca="false">($F736+$D737+$E737)*(1+Input!$G$43/(100*12))</f>
        <v>0</v>
      </c>
    </row>
    <row r="738" customFormat="false" ht="12.8" hidden="false" customHeight="false" outlineLevel="0" collapsed="false">
      <c r="A738" s="76" t="n">
        <v>734</v>
      </c>
      <c r="B738" s="77" t="n">
        <f aca="false">EOMONTH(Input!$C$7,A738)</f>
        <v>65258</v>
      </c>
      <c r="D738" s="78" t="n">
        <f aca="false">IF(AND($B738&lt;Input!$C$31,$B738&lt;Input!$G$31),Input!$G$44,0)</f>
        <v>0</v>
      </c>
      <c r="E738" s="78" t="n">
        <f aca="true">IF(AND($B738&gt;Input!$G$31,$B738&lt;Input!$G$25),PMT(Input!$G$43/(100*12),(OFFSET($A$4,MATCH(Input!$G$25,$B$4:$B$1004,1),0,1,1)-OFFSET($A$4,MATCH(Input!$G$31,$B$4:$B$620,1),0,1,1)),$H$4,0,1),0)</f>
        <v>0</v>
      </c>
      <c r="F738" s="78" t="n">
        <f aca="false">($F737+$D738+$E738)*(1+Input!$G$43/(100*12))</f>
        <v>0</v>
      </c>
    </row>
    <row r="739" customFormat="false" ht="12.8" hidden="false" customHeight="false" outlineLevel="0" collapsed="false">
      <c r="A739" s="76" t="n">
        <v>735</v>
      </c>
      <c r="B739" s="77" t="n">
        <f aca="false">EOMONTH(Input!$C$7,A739)</f>
        <v>65288</v>
      </c>
      <c r="D739" s="78" t="n">
        <f aca="false">IF(AND($B739&lt;Input!$C$31,$B739&lt;Input!$G$31),Input!$G$44,0)</f>
        <v>0</v>
      </c>
      <c r="E739" s="78" t="n">
        <f aca="true">IF(AND($B739&gt;Input!$G$31,$B739&lt;Input!$G$25),PMT(Input!$G$43/(100*12),(OFFSET($A$4,MATCH(Input!$G$25,$B$4:$B$1004,1),0,1,1)-OFFSET($A$4,MATCH(Input!$G$31,$B$4:$B$620,1),0,1,1)),$H$4,0,1),0)</f>
        <v>0</v>
      </c>
      <c r="F739" s="78" t="n">
        <f aca="false">($F738+$D739+$E739)*(1+Input!$G$43/(100*12))</f>
        <v>0</v>
      </c>
    </row>
    <row r="740" customFormat="false" ht="12.8" hidden="false" customHeight="false" outlineLevel="0" collapsed="false">
      <c r="A740" s="76" t="n">
        <v>736</v>
      </c>
      <c r="B740" s="77" t="n">
        <f aca="false">EOMONTH(Input!$C$7,A740)</f>
        <v>65319</v>
      </c>
      <c r="D740" s="78" t="n">
        <f aca="false">IF(AND($B740&lt;Input!$C$31,$B740&lt;Input!$G$31),Input!$G$44,0)</f>
        <v>0</v>
      </c>
      <c r="E740" s="78" t="n">
        <f aca="true">IF(AND($B740&gt;Input!$G$31,$B740&lt;Input!$G$25),PMT(Input!$G$43/(100*12),(OFFSET($A$4,MATCH(Input!$G$25,$B$4:$B$1004,1),0,1,1)-OFFSET($A$4,MATCH(Input!$G$31,$B$4:$B$620,1),0,1,1)),$H$4,0,1),0)</f>
        <v>0</v>
      </c>
      <c r="F740" s="78" t="n">
        <f aca="false">($F739+$D740+$E740)*(1+Input!$G$43/(100*12))</f>
        <v>0</v>
      </c>
    </row>
    <row r="741" customFormat="false" ht="12.8" hidden="false" customHeight="false" outlineLevel="0" collapsed="false">
      <c r="A741" s="76" t="n">
        <v>737</v>
      </c>
      <c r="B741" s="77" t="n">
        <f aca="false">EOMONTH(Input!$C$7,A741)</f>
        <v>65349</v>
      </c>
      <c r="D741" s="78" t="n">
        <f aca="false">IF(AND($B741&lt;Input!$C$31,$B741&lt;Input!$G$31),Input!$G$44,0)</f>
        <v>0</v>
      </c>
      <c r="E741" s="78" t="n">
        <f aca="true">IF(AND($B741&gt;Input!$G$31,$B741&lt;Input!$G$25),PMT(Input!$G$43/(100*12),(OFFSET($A$4,MATCH(Input!$G$25,$B$4:$B$1004,1),0,1,1)-OFFSET($A$4,MATCH(Input!$G$31,$B$4:$B$620,1),0,1,1)),$H$4,0,1),0)</f>
        <v>0</v>
      </c>
      <c r="F741" s="78" t="n">
        <f aca="false">($F740+$D741+$E741)*(1+Input!$G$43/(100*12))</f>
        <v>0</v>
      </c>
    </row>
    <row r="742" customFormat="false" ht="12.8" hidden="false" customHeight="false" outlineLevel="0" collapsed="false">
      <c r="A742" s="76" t="n">
        <v>738</v>
      </c>
      <c r="B742" s="77" t="n">
        <f aca="false">EOMONTH(Input!$C$7,A742)</f>
        <v>65380</v>
      </c>
      <c r="D742" s="78" t="n">
        <f aca="false">IF(AND($B742&lt;Input!$C$31,$B742&lt;Input!$G$31),Input!$G$44,0)</f>
        <v>0</v>
      </c>
      <c r="E742" s="78" t="n">
        <f aca="true">IF(AND($B742&gt;Input!$G$31,$B742&lt;Input!$G$25),PMT(Input!$G$43/(100*12),(OFFSET($A$4,MATCH(Input!$G$25,$B$4:$B$1004,1),0,1,1)-OFFSET($A$4,MATCH(Input!$G$31,$B$4:$B$620,1),0,1,1)),$H$4,0,1),0)</f>
        <v>0</v>
      </c>
      <c r="F742" s="78" t="n">
        <f aca="false">($F741+$D742+$E742)*(1+Input!$G$43/(100*12))</f>
        <v>0</v>
      </c>
    </row>
    <row r="743" customFormat="false" ht="12.8" hidden="false" customHeight="false" outlineLevel="0" collapsed="false">
      <c r="A743" s="76" t="n">
        <v>739</v>
      </c>
      <c r="B743" s="77" t="n">
        <f aca="false">EOMONTH(Input!$C$7,A743)</f>
        <v>65411</v>
      </c>
      <c r="D743" s="78" t="n">
        <f aca="false">IF(AND($B743&lt;Input!$C$31,$B743&lt;Input!$G$31),Input!$G$44,0)</f>
        <v>0</v>
      </c>
      <c r="E743" s="78" t="n">
        <f aca="true">IF(AND($B743&gt;Input!$G$31,$B743&lt;Input!$G$25),PMT(Input!$G$43/(100*12),(OFFSET($A$4,MATCH(Input!$G$25,$B$4:$B$1004,1),0,1,1)-OFFSET($A$4,MATCH(Input!$G$31,$B$4:$B$620,1),0,1,1)),$H$4,0,1),0)</f>
        <v>0</v>
      </c>
      <c r="F743" s="78" t="n">
        <f aca="false">($F742+$D743+$E743)*(1+Input!$G$43/(100*12))</f>
        <v>0</v>
      </c>
    </row>
    <row r="744" customFormat="false" ht="12.8" hidden="false" customHeight="false" outlineLevel="0" collapsed="false">
      <c r="A744" s="76" t="n">
        <v>740</v>
      </c>
      <c r="B744" s="77" t="n">
        <f aca="false">EOMONTH(Input!$C$7,A744)</f>
        <v>65439</v>
      </c>
      <c r="D744" s="78" t="n">
        <f aca="false">IF(AND($B744&lt;Input!$C$31,$B744&lt;Input!$G$31),Input!$G$44,0)</f>
        <v>0</v>
      </c>
      <c r="E744" s="78" t="n">
        <f aca="true">IF(AND($B744&gt;Input!$G$31,$B744&lt;Input!$G$25),PMT(Input!$G$43/(100*12),(OFFSET($A$4,MATCH(Input!$G$25,$B$4:$B$1004,1),0,1,1)-OFFSET($A$4,MATCH(Input!$G$31,$B$4:$B$620,1),0,1,1)),$H$4,0,1),0)</f>
        <v>0</v>
      </c>
      <c r="F744" s="78" t="n">
        <f aca="false">($F743+$D744+$E744)*(1+Input!$G$43/(100*12))</f>
        <v>0</v>
      </c>
    </row>
    <row r="745" customFormat="false" ht="12.8" hidden="false" customHeight="false" outlineLevel="0" collapsed="false">
      <c r="A745" s="76" t="n">
        <v>741</v>
      </c>
      <c r="B745" s="77" t="n">
        <f aca="false">EOMONTH(Input!$C$7,A745)</f>
        <v>65470</v>
      </c>
      <c r="D745" s="78" t="n">
        <f aca="false">IF(AND($B745&lt;Input!$C$31,$B745&lt;Input!$G$31),Input!$G$44,0)</f>
        <v>0</v>
      </c>
      <c r="E745" s="78" t="n">
        <f aca="true">IF(AND($B745&gt;Input!$G$31,$B745&lt;Input!$G$25),PMT(Input!$G$43/(100*12),(OFFSET($A$4,MATCH(Input!$G$25,$B$4:$B$1004,1),0,1,1)-OFFSET($A$4,MATCH(Input!$G$31,$B$4:$B$620,1),0,1,1)),$H$4,0,1),0)</f>
        <v>0</v>
      </c>
      <c r="F745" s="78" t="n">
        <f aca="false">($F744+$D745+$E745)*(1+Input!$G$43/(100*12))</f>
        <v>0</v>
      </c>
    </row>
    <row r="746" customFormat="false" ht="12.8" hidden="false" customHeight="false" outlineLevel="0" collapsed="false">
      <c r="A746" s="76" t="n">
        <v>742</v>
      </c>
      <c r="B746" s="77" t="n">
        <f aca="false">EOMONTH(Input!$C$7,A746)</f>
        <v>65500</v>
      </c>
      <c r="D746" s="78" t="n">
        <f aca="false">IF(AND($B746&lt;Input!$C$31,$B746&lt;Input!$G$31),Input!$G$44,0)</f>
        <v>0</v>
      </c>
      <c r="E746" s="78" t="n">
        <f aca="true">IF(AND($B746&gt;Input!$G$31,$B746&lt;Input!$G$25),PMT(Input!$G$43/(100*12),(OFFSET($A$4,MATCH(Input!$G$25,$B$4:$B$1004,1),0,1,1)-OFFSET($A$4,MATCH(Input!$G$31,$B$4:$B$620,1),0,1,1)),$H$4,0,1),0)</f>
        <v>0</v>
      </c>
      <c r="F746" s="78" t="n">
        <f aca="false">($F745+$D746+$E746)*(1+Input!$G$43/(100*12))</f>
        <v>0</v>
      </c>
    </row>
    <row r="747" customFormat="false" ht="12.8" hidden="false" customHeight="false" outlineLevel="0" collapsed="false">
      <c r="A747" s="76" t="n">
        <v>743</v>
      </c>
      <c r="B747" s="77" t="n">
        <f aca="false">EOMONTH(Input!$C$7,A747)</f>
        <v>65531</v>
      </c>
      <c r="D747" s="78" t="n">
        <f aca="false">IF(AND($B747&lt;Input!$C$31,$B747&lt;Input!$G$31),Input!$G$44,0)</f>
        <v>0</v>
      </c>
      <c r="E747" s="78" t="n">
        <f aca="true">IF(AND($B747&gt;Input!$G$31,$B747&lt;Input!$G$25),PMT(Input!$G$43/(100*12),(OFFSET($A$4,MATCH(Input!$G$25,$B$4:$B$1004,1),0,1,1)-OFFSET($A$4,MATCH(Input!$G$31,$B$4:$B$620,1),0,1,1)),$H$4,0,1),0)</f>
        <v>0</v>
      </c>
      <c r="F747" s="78" t="n">
        <f aca="false">($F746+$D747+$E747)*(1+Input!$G$43/(100*12))</f>
        <v>0</v>
      </c>
    </row>
    <row r="748" customFormat="false" ht="12.8" hidden="false" customHeight="false" outlineLevel="0" collapsed="false">
      <c r="A748" s="76" t="n">
        <v>744</v>
      </c>
      <c r="B748" s="77" t="n">
        <f aca="false">EOMONTH(Input!$C$7,A748)</f>
        <v>65561</v>
      </c>
      <c r="D748" s="78" t="n">
        <f aca="false">IF(AND($B748&lt;Input!$C$31,$B748&lt;Input!$G$31),Input!$G$44,0)</f>
        <v>0</v>
      </c>
      <c r="E748" s="78" t="n">
        <f aca="true">IF(AND($B748&gt;Input!$G$31,$B748&lt;Input!$G$25),PMT(Input!$G$43/(100*12),(OFFSET($A$4,MATCH(Input!$G$25,$B$4:$B$1004,1),0,1,1)-OFFSET($A$4,MATCH(Input!$G$31,$B$4:$B$620,1),0,1,1)),$H$4,0,1),0)</f>
        <v>0</v>
      </c>
      <c r="F748" s="78" t="n">
        <f aca="false">($F747+$D748+$E748)*(1+Input!$G$43/(100*12))</f>
        <v>0</v>
      </c>
    </row>
    <row r="749" customFormat="false" ht="12.8" hidden="false" customHeight="false" outlineLevel="0" collapsed="false">
      <c r="A749" s="76" t="n">
        <v>745</v>
      </c>
      <c r="B749" s="77" t="n">
        <f aca="false">EOMONTH(Input!$C$7,A749)</f>
        <v>65592</v>
      </c>
      <c r="D749" s="78" t="n">
        <f aca="false">IF(AND($B749&lt;Input!$C$31,$B749&lt;Input!$G$31),Input!$G$44,0)</f>
        <v>0</v>
      </c>
      <c r="E749" s="78" t="n">
        <f aca="true">IF(AND($B749&gt;Input!$G$31,$B749&lt;Input!$G$25),PMT(Input!$G$43/(100*12),(OFFSET($A$4,MATCH(Input!$G$25,$B$4:$B$1004,1),0,1,1)-OFFSET($A$4,MATCH(Input!$G$31,$B$4:$B$620,1),0,1,1)),$H$4,0,1),0)</f>
        <v>0</v>
      </c>
      <c r="F749" s="78" t="n">
        <f aca="false">($F748+$D749+$E749)*(1+Input!$G$43/(100*12))</f>
        <v>0</v>
      </c>
    </row>
    <row r="750" customFormat="false" ht="12.8" hidden="false" customHeight="false" outlineLevel="0" collapsed="false">
      <c r="A750" s="76" t="n">
        <v>746</v>
      </c>
      <c r="B750" s="77" t="n">
        <f aca="false">EOMONTH(Input!$C$7,A750)</f>
        <v>65623</v>
      </c>
      <c r="D750" s="78" t="n">
        <f aca="false">IF(AND($B750&lt;Input!$C$31,$B750&lt;Input!$G$31),Input!$G$44,0)</f>
        <v>0</v>
      </c>
      <c r="E750" s="78" t="n">
        <f aca="true">IF(AND($B750&gt;Input!$G$31,$B750&lt;Input!$G$25),PMT(Input!$G$43/(100*12),(OFFSET($A$4,MATCH(Input!$G$25,$B$4:$B$1004,1),0,1,1)-OFFSET($A$4,MATCH(Input!$G$31,$B$4:$B$620,1),0,1,1)),$H$4,0,1),0)</f>
        <v>0</v>
      </c>
      <c r="F750" s="78" t="n">
        <f aca="false">($F749+$D750+$E750)*(1+Input!$G$43/(100*12))</f>
        <v>0</v>
      </c>
    </row>
    <row r="751" customFormat="false" ht="12.8" hidden="false" customHeight="false" outlineLevel="0" collapsed="false">
      <c r="A751" s="76" t="n">
        <v>747</v>
      </c>
      <c r="B751" s="77" t="n">
        <f aca="false">EOMONTH(Input!$C$7,A751)</f>
        <v>65653</v>
      </c>
      <c r="D751" s="78" t="n">
        <f aca="false">IF(AND($B751&lt;Input!$C$31,$B751&lt;Input!$G$31),Input!$G$44,0)</f>
        <v>0</v>
      </c>
      <c r="E751" s="78" t="n">
        <f aca="true">IF(AND($B751&gt;Input!$G$31,$B751&lt;Input!$G$25),PMT(Input!$G$43/(100*12),(OFFSET($A$4,MATCH(Input!$G$25,$B$4:$B$1004,1),0,1,1)-OFFSET($A$4,MATCH(Input!$G$31,$B$4:$B$620,1),0,1,1)),$H$4,0,1),0)</f>
        <v>0</v>
      </c>
      <c r="F751" s="78" t="n">
        <f aca="false">($F750+$D751+$E751)*(1+Input!$G$43/(100*12))</f>
        <v>0</v>
      </c>
    </row>
    <row r="752" customFormat="false" ht="12.8" hidden="false" customHeight="false" outlineLevel="0" collapsed="false">
      <c r="A752" s="76" t="n">
        <v>748</v>
      </c>
      <c r="B752" s="77" t="n">
        <f aca="false">EOMONTH(Input!$C$7,A752)</f>
        <v>65684</v>
      </c>
      <c r="D752" s="78" t="n">
        <f aca="false">IF(AND($B752&lt;Input!$C$31,$B752&lt;Input!$G$31),Input!$G$44,0)</f>
        <v>0</v>
      </c>
      <c r="E752" s="78" t="n">
        <f aca="true">IF(AND($B752&gt;Input!$G$31,$B752&lt;Input!$G$25),PMT(Input!$G$43/(100*12),(OFFSET($A$4,MATCH(Input!$G$25,$B$4:$B$1004,1),0,1,1)-OFFSET($A$4,MATCH(Input!$G$31,$B$4:$B$620,1),0,1,1)),$H$4,0,1),0)</f>
        <v>0</v>
      </c>
      <c r="F752" s="78" t="n">
        <f aca="false">($F751+$D752+$E752)*(1+Input!$G$43/(100*12))</f>
        <v>0</v>
      </c>
    </row>
    <row r="753" customFormat="false" ht="12.8" hidden="false" customHeight="false" outlineLevel="0" collapsed="false">
      <c r="A753" s="76" t="n">
        <v>749</v>
      </c>
      <c r="B753" s="77" t="n">
        <f aca="false">EOMONTH(Input!$C$7,A753)</f>
        <v>65714</v>
      </c>
      <c r="D753" s="78" t="n">
        <f aca="false">IF(AND($B753&lt;Input!$C$31,$B753&lt;Input!$G$31),Input!$G$44,0)</f>
        <v>0</v>
      </c>
      <c r="E753" s="78" t="n">
        <f aca="true">IF(AND($B753&gt;Input!$G$31,$B753&lt;Input!$G$25),PMT(Input!$G$43/(100*12),(OFFSET($A$4,MATCH(Input!$G$25,$B$4:$B$1004,1),0,1,1)-OFFSET($A$4,MATCH(Input!$G$31,$B$4:$B$620,1),0,1,1)),$H$4,0,1),0)</f>
        <v>0</v>
      </c>
      <c r="F753" s="78" t="n">
        <f aca="false">($F752+$D753+$E753)*(1+Input!$G$43/(100*12))</f>
        <v>0</v>
      </c>
    </row>
    <row r="754" customFormat="false" ht="12.8" hidden="false" customHeight="false" outlineLevel="0" collapsed="false">
      <c r="A754" s="76" t="n">
        <v>750</v>
      </c>
      <c r="B754" s="77" t="n">
        <f aca="false">EOMONTH(Input!$C$7,A754)</f>
        <v>65745</v>
      </c>
      <c r="D754" s="78" t="n">
        <f aca="false">IF(AND($B754&lt;Input!$C$31,$B754&lt;Input!$G$31),Input!$G$44,0)</f>
        <v>0</v>
      </c>
      <c r="E754" s="78" t="n">
        <f aca="true">IF(AND($B754&gt;Input!$G$31,$B754&lt;Input!$G$25),PMT(Input!$G$43/(100*12),(OFFSET($A$4,MATCH(Input!$G$25,$B$4:$B$1004,1),0,1,1)-OFFSET($A$4,MATCH(Input!$G$31,$B$4:$B$620,1),0,1,1)),$H$4,0,1),0)</f>
        <v>0</v>
      </c>
      <c r="F754" s="78" t="n">
        <f aca="false">($F753+$D754+$E754)*(1+Input!$G$43/(100*12))</f>
        <v>0</v>
      </c>
    </row>
    <row r="755" customFormat="false" ht="12.8" hidden="false" customHeight="false" outlineLevel="0" collapsed="false">
      <c r="A755" s="76" t="n">
        <v>751</v>
      </c>
      <c r="B755" s="77" t="n">
        <f aca="false">EOMONTH(Input!$C$7,A755)</f>
        <v>65776</v>
      </c>
      <c r="D755" s="78" t="n">
        <f aca="false">IF(AND($B755&lt;Input!$C$31,$B755&lt;Input!$G$31),Input!$G$44,0)</f>
        <v>0</v>
      </c>
      <c r="E755" s="78" t="n">
        <f aca="true">IF(AND($B755&gt;Input!$G$31,$B755&lt;Input!$G$25),PMT(Input!$G$43/(100*12),(OFFSET($A$4,MATCH(Input!$G$25,$B$4:$B$1004,1),0,1,1)-OFFSET($A$4,MATCH(Input!$G$31,$B$4:$B$620,1),0,1,1)),$H$4,0,1),0)</f>
        <v>0</v>
      </c>
      <c r="F755" s="78" t="n">
        <f aca="false">($F754+$D755+$E755)*(1+Input!$G$43/(100*12))</f>
        <v>0</v>
      </c>
    </row>
    <row r="756" customFormat="false" ht="12.8" hidden="false" customHeight="false" outlineLevel="0" collapsed="false">
      <c r="A756" s="76" t="n">
        <v>752</v>
      </c>
      <c r="B756" s="77" t="n">
        <f aca="false">EOMONTH(Input!$C$7,A756)</f>
        <v>65805</v>
      </c>
      <c r="D756" s="78" t="n">
        <f aca="false">IF(AND($B756&lt;Input!$C$31,$B756&lt;Input!$G$31),Input!$G$44,0)</f>
        <v>0</v>
      </c>
      <c r="E756" s="78" t="n">
        <f aca="true">IF(AND($B756&gt;Input!$G$31,$B756&lt;Input!$G$25),PMT(Input!$G$43/(100*12),(OFFSET($A$4,MATCH(Input!$G$25,$B$4:$B$1004,1),0,1,1)-OFFSET($A$4,MATCH(Input!$G$31,$B$4:$B$620,1),0,1,1)),$H$4,0,1),0)</f>
        <v>0</v>
      </c>
      <c r="F756" s="78" t="n">
        <f aca="false">($F755+$D756+$E756)*(1+Input!$G$43/(100*12))</f>
        <v>0</v>
      </c>
    </row>
    <row r="757" customFormat="false" ht="12.8" hidden="false" customHeight="false" outlineLevel="0" collapsed="false">
      <c r="A757" s="76" t="n">
        <v>753</v>
      </c>
      <c r="B757" s="77" t="n">
        <f aca="false">EOMONTH(Input!$C$7,A757)</f>
        <v>65836</v>
      </c>
      <c r="D757" s="78" t="n">
        <f aca="false">IF(AND($B757&lt;Input!$C$31,$B757&lt;Input!$G$31),Input!$G$44,0)</f>
        <v>0</v>
      </c>
      <c r="E757" s="78" t="n">
        <f aca="true">IF(AND($B757&gt;Input!$G$31,$B757&lt;Input!$G$25),PMT(Input!$G$43/(100*12),(OFFSET($A$4,MATCH(Input!$G$25,$B$4:$B$1004,1),0,1,1)-OFFSET($A$4,MATCH(Input!$G$31,$B$4:$B$620,1),0,1,1)),$H$4,0,1),0)</f>
        <v>0</v>
      </c>
      <c r="F757" s="78" t="n">
        <f aca="false">($F756+$D757+$E757)*(1+Input!$G$43/(100*12))</f>
        <v>0</v>
      </c>
    </row>
    <row r="758" customFormat="false" ht="12.8" hidden="false" customHeight="false" outlineLevel="0" collapsed="false">
      <c r="A758" s="76" t="n">
        <v>754</v>
      </c>
      <c r="B758" s="77" t="n">
        <f aca="false">EOMONTH(Input!$C$7,A758)</f>
        <v>65866</v>
      </c>
      <c r="D758" s="78" t="n">
        <f aca="false">IF(AND($B758&lt;Input!$C$31,$B758&lt;Input!$G$31),Input!$G$44,0)</f>
        <v>0</v>
      </c>
      <c r="E758" s="78" t="n">
        <f aca="true">IF(AND($B758&gt;Input!$G$31,$B758&lt;Input!$G$25),PMT(Input!$G$43/(100*12),(OFFSET($A$4,MATCH(Input!$G$25,$B$4:$B$1004,1),0,1,1)-OFFSET($A$4,MATCH(Input!$G$31,$B$4:$B$620,1),0,1,1)),$H$4,0,1),0)</f>
        <v>0</v>
      </c>
      <c r="F758" s="78" t="n">
        <f aca="false">($F757+$D758+$E758)*(1+Input!$G$43/(100*12))</f>
        <v>0</v>
      </c>
    </row>
    <row r="759" customFormat="false" ht="12.8" hidden="false" customHeight="false" outlineLevel="0" collapsed="false">
      <c r="A759" s="76" t="n">
        <v>755</v>
      </c>
      <c r="B759" s="77" t="n">
        <f aca="false">EOMONTH(Input!$C$7,A759)</f>
        <v>65897</v>
      </c>
      <c r="D759" s="78" t="n">
        <f aca="false">IF(AND($B759&lt;Input!$C$31,$B759&lt;Input!$G$31),Input!$G$44,0)</f>
        <v>0</v>
      </c>
      <c r="E759" s="78" t="n">
        <f aca="true">IF(AND($B759&gt;Input!$G$31,$B759&lt;Input!$G$25),PMT(Input!$G$43/(100*12),(OFFSET($A$4,MATCH(Input!$G$25,$B$4:$B$1004,1),0,1,1)-OFFSET($A$4,MATCH(Input!$G$31,$B$4:$B$620,1),0,1,1)),$H$4,0,1),0)</f>
        <v>0</v>
      </c>
      <c r="F759" s="78" t="n">
        <f aca="false">($F758+$D759+$E759)*(1+Input!$G$43/(100*12))</f>
        <v>0</v>
      </c>
    </row>
    <row r="760" customFormat="false" ht="12.8" hidden="false" customHeight="false" outlineLevel="0" collapsed="false">
      <c r="A760" s="76" t="n">
        <v>756</v>
      </c>
      <c r="B760" s="77" t="n">
        <f aca="false">EOMONTH(Input!$C$7,A760)</f>
        <v>65927</v>
      </c>
      <c r="D760" s="78" t="n">
        <f aca="false">IF(AND($B760&lt;Input!$C$31,$B760&lt;Input!$G$31),Input!$G$44,0)</f>
        <v>0</v>
      </c>
      <c r="E760" s="78" t="n">
        <f aca="true">IF(AND($B760&gt;Input!$G$31,$B760&lt;Input!$G$25),PMT(Input!$G$43/(100*12),(OFFSET($A$4,MATCH(Input!$G$25,$B$4:$B$1004,1),0,1,1)-OFFSET($A$4,MATCH(Input!$G$31,$B$4:$B$620,1),0,1,1)),$H$4,0,1),0)</f>
        <v>0</v>
      </c>
      <c r="F760" s="78" t="n">
        <f aca="false">($F759+$D760+$E760)*(1+Input!$G$43/(100*12))</f>
        <v>0</v>
      </c>
    </row>
    <row r="761" customFormat="false" ht="12.8" hidden="false" customHeight="false" outlineLevel="0" collapsed="false">
      <c r="A761" s="76" t="n">
        <v>757</v>
      </c>
      <c r="B761" s="77" t="n">
        <f aca="false">EOMONTH(Input!$C$7,A761)</f>
        <v>65958</v>
      </c>
      <c r="D761" s="78" t="n">
        <f aca="false">IF(AND($B761&lt;Input!$C$31,$B761&lt;Input!$G$31),Input!$G$44,0)</f>
        <v>0</v>
      </c>
      <c r="E761" s="78" t="n">
        <f aca="true">IF(AND($B761&gt;Input!$G$31,$B761&lt;Input!$G$25),PMT(Input!$G$43/(100*12),(OFFSET($A$4,MATCH(Input!$G$25,$B$4:$B$1004,1),0,1,1)-OFFSET($A$4,MATCH(Input!$G$31,$B$4:$B$620,1),0,1,1)),$H$4,0,1),0)</f>
        <v>0</v>
      </c>
      <c r="F761" s="78" t="n">
        <f aca="false">($F760+$D761+$E761)*(1+Input!$G$43/(100*12))</f>
        <v>0</v>
      </c>
    </row>
    <row r="762" customFormat="false" ht="12.8" hidden="false" customHeight="false" outlineLevel="0" collapsed="false">
      <c r="A762" s="76" t="n">
        <v>758</v>
      </c>
      <c r="B762" s="77" t="n">
        <f aca="false">EOMONTH(Input!$C$7,A762)</f>
        <v>65989</v>
      </c>
      <c r="D762" s="78" t="n">
        <f aca="false">IF(AND($B762&lt;Input!$C$31,$B762&lt;Input!$G$31),Input!$G$44,0)</f>
        <v>0</v>
      </c>
      <c r="E762" s="78" t="n">
        <f aca="true">IF(AND($B762&gt;Input!$G$31,$B762&lt;Input!$G$25),PMT(Input!$G$43/(100*12),(OFFSET($A$4,MATCH(Input!$G$25,$B$4:$B$1004,1),0,1,1)-OFFSET($A$4,MATCH(Input!$G$31,$B$4:$B$620,1),0,1,1)),$H$4,0,1),0)</f>
        <v>0</v>
      </c>
      <c r="F762" s="78" t="n">
        <f aca="false">($F761+$D762+$E762)*(1+Input!$G$43/(100*12))</f>
        <v>0</v>
      </c>
    </row>
    <row r="763" customFormat="false" ht="12.8" hidden="false" customHeight="false" outlineLevel="0" collapsed="false">
      <c r="A763" s="76" t="n">
        <v>759</v>
      </c>
      <c r="B763" s="77" t="n">
        <f aca="false">EOMONTH(Input!$C$7,A763)</f>
        <v>66019</v>
      </c>
      <c r="D763" s="78" t="n">
        <f aca="false">IF(AND($B763&lt;Input!$C$31,$B763&lt;Input!$G$31),Input!$G$44,0)</f>
        <v>0</v>
      </c>
      <c r="E763" s="78" t="n">
        <f aca="true">IF(AND($B763&gt;Input!$G$31,$B763&lt;Input!$G$25),PMT(Input!$G$43/(100*12),(OFFSET($A$4,MATCH(Input!$G$25,$B$4:$B$1004,1),0,1,1)-OFFSET($A$4,MATCH(Input!$G$31,$B$4:$B$620,1),0,1,1)),$H$4,0,1),0)</f>
        <v>0</v>
      </c>
      <c r="F763" s="78" t="n">
        <f aca="false">($F762+$D763+$E763)*(1+Input!$G$43/(100*12))</f>
        <v>0</v>
      </c>
    </row>
    <row r="764" customFormat="false" ht="12.8" hidden="false" customHeight="false" outlineLevel="0" collapsed="false">
      <c r="A764" s="76" t="n">
        <v>760</v>
      </c>
      <c r="B764" s="77" t="n">
        <f aca="false">EOMONTH(Input!$C$7,A764)</f>
        <v>66050</v>
      </c>
      <c r="D764" s="78" t="n">
        <f aca="false">IF(AND($B764&lt;Input!$C$31,$B764&lt;Input!$G$31),Input!$G$44,0)</f>
        <v>0</v>
      </c>
      <c r="E764" s="78" t="n">
        <f aca="true">IF(AND($B764&gt;Input!$G$31,$B764&lt;Input!$G$25),PMT(Input!$G$43/(100*12),(OFFSET($A$4,MATCH(Input!$G$25,$B$4:$B$1004,1),0,1,1)-OFFSET($A$4,MATCH(Input!$G$31,$B$4:$B$620,1),0,1,1)),$H$4,0,1),0)</f>
        <v>0</v>
      </c>
      <c r="F764" s="78" t="n">
        <f aca="false">($F763+$D764+$E764)*(1+Input!$G$43/(100*12))</f>
        <v>0</v>
      </c>
    </row>
    <row r="765" customFormat="false" ht="12.8" hidden="false" customHeight="false" outlineLevel="0" collapsed="false">
      <c r="A765" s="76" t="n">
        <v>761</v>
      </c>
      <c r="B765" s="77" t="n">
        <f aca="false">EOMONTH(Input!$C$7,A765)</f>
        <v>66080</v>
      </c>
      <c r="D765" s="78" t="n">
        <f aca="false">IF(AND($B765&lt;Input!$C$31,$B765&lt;Input!$G$31),Input!$G$44,0)</f>
        <v>0</v>
      </c>
      <c r="E765" s="78" t="n">
        <f aca="true">IF(AND($B765&gt;Input!$G$31,$B765&lt;Input!$G$25),PMT(Input!$G$43/(100*12),(OFFSET($A$4,MATCH(Input!$G$25,$B$4:$B$1004,1),0,1,1)-OFFSET($A$4,MATCH(Input!$G$31,$B$4:$B$620,1),0,1,1)),$H$4,0,1),0)</f>
        <v>0</v>
      </c>
      <c r="F765" s="78" t="n">
        <f aca="false">($F764+$D765+$E765)*(1+Input!$G$43/(100*12))</f>
        <v>0</v>
      </c>
    </row>
    <row r="766" customFormat="false" ht="12.8" hidden="false" customHeight="false" outlineLevel="0" collapsed="false">
      <c r="A766" s="76" t="n">
        <v>762</v>
      </c>
      <c r="B766" s="77" t="n">
        <f aca="false">EOMONTH(Input!$C$7,A766)</f>
        <v>66111</v>
      </c>
      <c r="D766" s="78" t="n">
        <f aca="false">IF(AND($B766&lt;Input!$C$31,$B766&lt;Input!$G$31),Input!$G$44,0)</f>
        <v>0</v>
      </c>
      <c r="E766" s="78" t="n">
        <f aca="true">IF(AND($B766&gt;Input!$G$31,$B766&lt;Input!$G$25),PMT(Input!$G$43/(100*12),(OFFSET($A$4,MATCH(Input!$G$25,$B$4:$B$1004,1),0,1,1)-OFFSET($A$4,MATCH(Input!$G$31,$B$4:$B$620,1),0,1,1)),$H$4,0,1),0)</f>
        <v>0</v>
      </c>
      <c r="F766" s="78" t="n">
        <f aca="false">($F765+$D766+$E766)*(1+Input!$G$43/(100*12))</f>
        <v>0</v>
      </c>
    </row>
    <row r="767" customFormat="false" ht="12.8" hidden="false" customHeight="false" outlineLevel="0" collapsed="false">
      <c r="A767" s="76" t="n">
        <v>763</v>
      </c>
      <c r="B767" s="77" t="n">
        <f aca="false">EOMONTH(Input!$C$7,A767)</f>
        <v>66142</v>
      </c>
      <c r="D767" s="78" t="n">
        <f aca="false">IF(AND($B767&lt;Input!$C$31,$B767&lt;Input!$G$31),Input!$G$44,0)</f>
        <v>0</v>
      </c>
      <c r="E767" s="78" t="n">
        <f aca="true">IF(AND($B767&gt;Input!$G$31,$B767&lt;Input!$G$25),PMT(Input!$G$43/(100*12),(OFFSET($A$4,MATCH(Input!$G$25,$B$4:$B$1004,1),0,1,1)-OFFSET($A$4,MATCH(Input!$G$31,$B$4:$B$620,1),0,1,1)),$H$4,0,1),0)</f>
        <v>0</v>
      </c>
      <c r="F767" s="78" t="n">
        <f aca="false">($F766+$D767+$E767)*(1+Input!$G$43/(100*12))</f>
        <v>0</v>
      </c>
    </row>
    <row r="768" customFormat="false" ht="12.8" hidden="false" customHeight="false" outlineLevel="0" collapsed="false">
      <c r="A768" s="76" t="n">
        <v>764</v>
      </c>
      <c r="B768" s="77" t="n">
        <f aca="false">EOMONTH(Input!$C$7,A768)</f>
        <v>66170</v>
      </c>
      <c r="D768" s="78" t="n">
        <f aca="false">IF(AND($B768&lt;Input!$C$31,$B768&lt;Input!$G$31),Input!$G$44,0)</f>
        <v>0</v>
      </c>
      <c r="E768" s="78" t="n">
        <f aca="true">IF(AND($B768&gt;Input!$G$31,$B768&lt;Input!$G$25),PMT(Input!$G$43/(100*12),(OFFSET($A$4,MATCH(Input!$G$25,$B$4:$B$1004,1),0,1,1)-OFFSET($A$4,MATCH(Input!$G$31,$B$4:$B$620,1),0,1,1)),$H$4,0,1),0)</f>
        <v>0</v>
      </c>
      <c r="F768" s="78" t="n">
        <f aca="false">($F767+$D768+$E768)*(1+Input!$G$43/(100*12))</f>
        <v>0</v>
      </c>
    </row>
    <row r="769" customFormat="false" ht="12.8" hidden="false" customHeight="false" outlineLevel="0" collapsed="false">
      <c r="A769" s="76" t="n">
        <v>765</v>
      </c>
      <c r="B769" s="77" t="n">
        <f aca="false">EOMONTH(Input!$C$7,A769)</f>
        <v>66201</v>
      </c>
      <c r="D769" s="78" t="n">
        <f aca="false">IF(AND($B769&lt;Input!$C$31,$B769&lt;Input!$G$31),Input!$G$44,0)</f>
        <v>0</v>
      </c>
      <c r="E769" s="78" t="n">
        <f aca="true">IF(AND($B769&gt;Input!$G$31,$B769&lt;Input!$G$25),PMT(Input!$G$43/(100*12),(OFFSET($A$4,MATCH(Input!$G$25,$B$4:$B$1004,1),0,1,1)-OFFSET($A$4,MATCH(Input!$G$31,$B$4:$B$620,1),0,1,1)),$H$4,0,1),0)</f>
        <v>0</v>
      </c>
      <c r="F769" s="78" t="n">
        <f aca="false">($F768+$D769+$E769)*(1+Input!$G$43/(100*12))</f>
        <v>0</v>
      </c>
    </row>
    <row r="770" customFormat="false" ht="12.8" hidden="false" customHeight="false" outlineLevel="0" collapsed="false">
      <c r="A770" s="76" t="n">
        <v>766</v>
      </c>
      <c r="B770" s="77" t="n">
        <f aca="false">EOMONTH(Input!$C$7,A770)</f>
        <v>66231</v>
      </c>
      <c r="D770" s="78" t="n">
        <f aca="false">IF(AND($B770&lt;Input!$C$31,$B770&lt;Input!$G$31),Input!$G$44,0)</f>
        <v>0</v>
      </c>
      <c r="E770" s="78" t="n">
        <f aca="true">IF(AND($B770&gt;Input!$G$31,$B770&lt;Input!$G$25),PMT(Input!$G$43/(100*12),(OFFSET($A$4,MATCH(Input!$G$25,$B$4:$B$1004,1),0,1,1)-OFFSET($A$4,MATCH(Input!$G$31,$B$4:$B$620,1),0,1,1)),$H$4,0,1),0)</f>
        <v>0</v>
      </c>
      <c r="F770" s="78" t="n">
        <f aca="false">($F769+$D770+$E770)*(1+Input!$G$43/(100*12))</f>
        <v>0</v>
      </c>
    </row>
    <row r="771" customFormat="false" ht="12.8" hidden="false" customHeight="false" outlineLevel="0" collapsed="false">
      <c r="A771" s="76" t="n">
        <v>767</v>
      </c>
      <c r="B771" s="77" t="n">
        <f aca="false">EOMONTH(Input!$C$7,A771)</f>
        <v>66262</v>
      </c>
      <c r="D771" s="78" t="n">
        <f aca="false">IF(AND($B771&lt;Input!$C$31,$B771&lt;Input!$G$31),Input!$G$44,0)</f>
        <v>0</v>
      </c>
      <c r="E771" s="78" t="n">
        <f aca="true">IF(AND($B771&gt;Input!$G$31,$B771&lt;Input!$G$25),PMT(Input!$G$43/(100*12),(OFFSET($A$4,MATCH(Input!$G$25,$B$4:$B$1004,1),0,1,1)-OFFSET($A$4,MATCH(Input!$G$31,$B$4:$B$620,1),0,1,1)),$H$4,0,1),0)</f>
        <v>0</v>
      </c>
      <c r="F771" s="78" t="n">
        <f aca="false">($F770+$D771+$E771)*(1+Input!$G$43/(100*12))</f>
        <v>0</v>
      </c>
    </row>
    <row r="772" customFormat="false" ht="12.8" hidden="false" customHeight="false" outlineLevel="0" collapsed="false">
      <c r="A772" s="76" t="n">
        <v>768</v>
      </c>
      <c r="B772" s="77" t="n">
        <f aca="false">EOMONTH(Input!$C$7,A772)</f>
        <v>66292</v>
      </c>
      <c r="D772" s="78" t="n">
        <f aca="false">IF(AND($B772&lt;Input!$C$31,$B772&lt;Input!$G$31),Input!$G$44,0)</f>
        <v>0</v>
      </c>
      <c r="E772" s="78" t="n">
        <f aca="true">IF(AND($B772&gt;Input!$G$31,$B772&lt;Input!$G$25),PMT(Input!$G$43/(100*12),(OFFSET($A$4,MATCH(Input!$G$25,$B$4:$B$1004,1),0,1,1)-OFFSET($A$4,MATCH(Input!$G$31,$B$4:$B$620,1),0,1,1)),$H$4,0,1),0)</f>
        <v>0</v>
      </c>
      <c r="F772" s="78" t="n">
        <f aca="false">($F771+$D772+$E772)*(1+Input!$G$43/(100*12))</f>
        <v>0</v>
      </c>
    </row>
    <row r="773" customFormat="false" ht="12.8" hidden="false" customHeight="false" outlineLevel="0" collapsed="false">
      <c r="A773" s="76" t="n">
        <v>769</v>
      </c>
      <c r="B773" s="77" t="n">
        <f aca="false">EOMONTH(Input!$C$7,A773)</f>
        <v>66323</v>
      </c>
      <c r="D773" s="78" t="n">
        <f aca="false">IF(AND($B773&lt;Input!$C$31,$B773&lt;Input!$G$31),Input!$G$44,0)</f>
        <v>0</v>
      </c>
      <c r="E773" s="78" t="n">
        <f aca="true">IF(AND($B773&gt;Input!$G$31,$B773&lt;Input!$G$25),PMT(Input!$G$43/(100*12),(OFFSET($A$4,MATCH(Input!$G$25,$B$4:$B$1004,1),0,1,1)-OFFSET($A$4,MATCH(Input!$G$31,$B$4:$B$620,1),0,1,1)),$H$4,0,1),0)</f>
        <v>0</v>
      </c>
      <c r="F773" s="78" t="n">
        <f aca="false">($F772+$D773+$E773)*(1+Input!$G$43/(100*12))</f>
        <v>0</v>
      </c>
    </row>
    <row r="774" customFormat="false" ht="12.8" hidden="false" customHeight="false" outlineLevel="0" collapsed="false">
      <c r="A774" s="76" t="n">
        <v>770</v>
      </c>
      <c r="B774" s="77" t="n">
        <f aca="false">EOMONTH(Input!$C$7,A774)</f>
        <v>66354</v>
      </c>
      <c r="D774" s="78" t="n">
        <f aca="false">IF(AND($B774&lt;Input!$C$31,$B774&lt;Input!$G$31),Input!$G$44,0)</f>
        <v>0</v>
      </c>
      <c r="E774" s="78" t="n">
        <f aca="true">IF(AND($B774&gt;Input!$G$31,$B774&lt;Input!$G$25),PMT(Input!$G$43/(100*12),(OFFSET($A$4,MATCH(Input!$G$25,$B$4:$B$1004,1),0,1,1)-OFFSET($A$4,MATCH(Input!$G$31,$B$4:$B$620,1),0,1,1)),$H$4,0,1),0)</f>
        <v>0</v>
      </c>
      <c r="F774" s="78" t="n">
        <f aca="false">($F773+$D774+$E774)*(1+Input!$G$43/(100*12))</f>
        <v>0</v>
      </c>
    </row>
    <row r="775" customFormat="false" ht="12.8" hidden="false" customHeight="false" outlineLevel="0" collapsed="false">
      <c r="A775" s="76" t="n">
        <v>771</v>
      </c>
      <c r="B775" s="77" t="n">
        <f aca="false">EOMONTH(Input!$C$7,A775)</f>
        <v>66384</v>
      </c>
      <c r="D775" s="78" t="n">
        <f aca="false">IF(AND($B775&lt;Input!$C$31,$B775&lt;Input!$G$31),Input!$G$44,0)</f>
        <v>0</v>
      </c>
      <c r="E775" s="78" t="n">
        <f aca="true">IF(AND($B775&gt;Input!$G$31,$B775&lt;Input!$G$25),PMT(Input!$G$43/(100*12),(OFFSET($A$4,MATCH(Input!$G$25,$B$4:$B$1004,1),0,1,1)-OFFSET($A$4,MATCH(Input!$G$31,$B$4:$B$620,1),0,1,1)),$H$4,0,1),0)</f>
        <v>0</v>
      </c>
      <c r="F775" s="78" t="n">
        <f aca="false">($F774+$D775+$E775)*(1+Input!$G$43/(100*12))</f>
        <v>0</v>
      </c>
    </row>
    <row r="776" customFormat="false" ht="12.8" hidden="false" customHeight="false" outlineLevel="0" collapsed="false">
      <c r="A776" s="76" t="n">
        <v>772</v>
      </c>
      <c r="B776" s="77" t="n">
        <f aca="false">EOMONTH(Input!$C$7,A776)</f>
        <v>66415</v>
      </c>
      <c r="D776" s="78" t="n">
        <f aca="false">IF(AND($B776&lt;Input!$C$31,$B776&lt;Input!$G$31),Input!$G$44,0)</f>
        <v>0</v>
      </c>
      <c r="E776" s="78" t="n">
        <f aca="true">IF(AND($B776&gt;Input!$G$31,$B776&lt;Input!$G$25),PMT(Input!$G$43/(100*12),(OFFSET($A$4,MATCH(Input!$G$25,$B$4:$B$1004,1),0,1,1)-OFFSET($A$4,MATCH(Input!$G$31,$B$4:$B$620,1),0,1,1)),$H$4,0,1),0)</f>
        <v>0</v>
      </c>
      <c r="F776" s="78" t="n">
        <f aca="false">($F775+$D776+$E776)*(1+Input!$G$43/(100*12))</f>
        <v>0</v>
      </c>
    </row>
    <row r="777" customFormat="false" ht="12.8" hidden="false" customHeight="false" outlineLevel="0" collapsed="false">
      <c r="A777" s="76" t="n">
        <v>773</v>
      </c>
      <c r="B777" s="77" t="n">
        <f aca="false">EOMONTH(Input!$C$7,A777)</f>
        <v>66445</v>
      </c>
      <c r="D777" s="78" t="n">
        <f aca="false">IF(AND($B777&lt;Input!$C$31,$B777&lt;Input!$G$31),Input!$G$44,0)</f>
        <v>0</v>
      </c>
      <c r="E777" s="78" t="n">
        <f aca="true">IF(AND($B777&gt;Input!$G$31,$B777&lt;Input!$G$25),PMT(Input!$G$43/(100*12),(OFFSET($A$4,MATCH(Input!$G$25,$B$4:$B$1004,1),0,1,1)-OFFSET($A$4,MATCH(Input!$G$31,$B$4:$B$620,1),0,1,1)),$H$4,0,1),0)</f>
        <v>0</v>
      </c>
      <c r="F777" s="78" t="n">
        <f aca="false">($F776+$D777+$E777)*(1+Input!$G$43/(100*12))</f>
        <v>0</v>
      </c>
    </row>
    <row r="778" customFormat="false" ht="12.8" hidden="false" customHeight="false" outlineLevel="0" collapsed="false">
      <c r="A778" s="76" t="n">
        <v>774</v>
      </c>
      <c r="B778" s="77" t="n">
        <f aca="false">EOMONTH(Input!$C$7,A778)</f>
        <v>66476</v>
      </c>
      <c r="D778" s="78" t="n">
        <f aca="false">IF(AND($B778&lt;Input!$C$31,$B778&lt;Input!$G$31),Input!$G$44,0)</f>
        <v>0</v>
      </c>
      <c r="E778" s="78" t="n">
        <f aca="true">IF(AND($B778&gt;Input!$G$31,$B778&lt;Input!$G$25),PMT(Input!$G$43/(100*12),(OFFSET($A$4,MATCH(Input!$G$25,$B$4:$B$1004,1),0,1,1)-OFFSET($A$4,MATCH(Input!$G$31,$B$4:$B$620,1),0,1,1)),$H$4,0,1),0)</f>
        <v>0</v>
      </c>
      <c r="F778" s="78" t="n">
        <f aca="false">($F777+$D778+$E778)*(1+Input!$G$43/(100*12))</f>
        <v>0</v>
      </c>
    </row>
    <row r="779" customFormat="false" ht="12.8" hidden="false" customHeight="false" outlineLevel="0" collapsed="false">
      <c r="A779" s="76" t="n">
        <v>775</v>
      </c>
      <c r="B779" s="77" t="n">
        <f aca="false">EOMONTH(Input!$C$7,A779)</f>
        <v>66507</v>
      </c>
      <c r="D779" s="78" t="n">
        <f aca="false">IF(AND($B779&lt;Input!$C$31,$B779&lt;Input!$G$31),Input!$G$44,0)</f>
        <v>0</v>
      </c>
      <c r="E779" s="78" t="n">
        <f aca="true">IF(AND($B779&gt;Input!$G$31,$B779&lt;Input!$G$25),PMT(Input!$G$43/(100*12),(OFFSET($A$4,MATCH(Input!$G$25,$B$4:$B$1004,1),0,1,1)-OFFSET($A$4,MATCH(Input!$G$31,$B$4:$B$620,1),0,1,1)),$H$4,0,1),0)</f>
        <v>0</v>
      </c>
      <c r="F779" s="78" t="n">
        <f aca="false">($F778+$D779+$E779)*(1+Input!$G$43/(100*12))</f>
        <v>0</v>
      </c>
    </row>
    <row r="780" customFormat="false" ht="12.8" hidden="false" customHeight="false" outlineLevel="0" collapsed="false">
      <c r="A780" s="76" t="n">
        <v>776</v>
      </c>
      <c r="B780" s="77" t="n">
        <f aca="false">EOMONTH(Input!$C$7,A780)</f>
        <v>66535</v>
      </c>
      <c r="D780" s="78" t="n">
        <f aca="false">IF(AND($B780&lt;Input!$C$31,$B780&lt;Input!$G$31),Input!$G$44,0)</f>
        <v>0</v>
      </c>
      <c r="E780" s="78" t="n">
        <f aca="true">IF(AND($B780&gt;Input!$G$31,$B780&lt;Input!$G$25),PMT(Input!$G$43/(100*12),(OFFSET($A$4,MATCH(Input!$G$25,$B$4:$B$1004,1),0,1,1)-OFFSET($A$4,MATCH(Input!$G$31,$B$4:$B$620,1),0,1,1)),$H$4,0,1),0)</f>
        <v>0</v>
      </c>
      <c r="F780" s="78" t="n">
        <f aca="false">($F779+$D780+$E780)*(1+Input!$G$43/(100*12))</f>
        <v>0</v>
      </c>
    </row>
    <row r="781" customFormat="false" ht="12.8" hidden="false" customHeight="false" outlineLevel="0" collapsed="false">
      <c r="A781" s="76" t="n">
        <v>777</v>
      </c>
      <c r="B781" s="77" t="n">
        <f aca="false">EOMONTH(Input!$C$7,A781)</f>
        <v>66566</v>
      </c>
      <c r="D781" s="78" t="n">
        <f aca="false">IF(AND($B781&lt;Input!$C$31,$B781&lt;Input!$G$31),Input!$G$44,0)</f>
        <v>0</v>
      </c>
      <c r="E781" s="78" t="n">
        <f aca="true">IF(AND($B781&gt;Input!$G$31,$B781&lt;Input!$G$25),PMT(Input!$G$43/(100*12),(OFFSET($A$4,MATCH(Input!$G$25,$B$4:$B$1004,1),0,1,1)-OFFSET($A$4,MATCH(Input!$G$31,$B$4:$B$620,1),0,1,1)),$H$4,0,1),0)</f>
        <v>0</v>
      </c>
      <c r="F781" s="78" t="n">
        <f aca="false">($F780+$D781+$E781)*(1+Input!$G$43/(100*12))</f>
        <v>0</v>
      </c>
    </row>
    <row r="782" customFormat="false" ht="12.8" hidden="false" customHeight="false" outlineLevel="0" collapsed="false">
      <c r="A782" s="76" t="n">
        <v>778</v>
      </c>
      <c r="B782" s="77" t="n">
        <f aca="false">EOMONTH(Input!$C$7,A782)</f>
        <v>66596</v>
      </c>
      <c r="D782" s="78" t="n">
        <f aca="false">IF(AND($B782&lt;Input!$C$31,$B782&lt;Input!$G$31),Input!$G$44,0)</f>
        <v>0</v>
      </c>
      <c r="E782" s="78" t="n">
        <f aca="true">IF(AND($B782&gt;Input!$G$31,$B782&lt;Input!$G$25),PMT(Input!$G$43/(100*12),(OFFSET($A$4,MATCH(Input!$G$25,$B$4:$B$1004,1),0,1,1)-OFFSET($A$4,MATCH(Input!$G$31,$B$4:$B$620,1),0,1,1)),$H$4,0,1),0)</f>
        <v>0</v>
      </c>
      <c r="F782" s="78" t="n">
        <f aca="false">($F781+$D782+$E782)*(1+Input!$G$43/(100*12))</f>
        <v>0</v>
      </c>
    </row>
    <row r="783" customFormat="false" ht="12.8" hidden="false" customHeight="false" outlineLevel="0" collapsed="false">
      <c r="A783" s="76" t="n">
        <v>779</v>
      </c>
      <c r="B783" s="77" t="n">
        <f aca="false">EOMONTH(Input!$C$7,A783)</f>
        <v>66627</v>
      </c>
      <c r="D783" s="78" t="n">
        <f aca="false">IF(AND($B783&lt;Input!$C$31,$B783&lt;Input!$G$31),Input!$G$44,0)</f>
        <v>0</v>
      </c>
      <c r="E783" s="78" t="n">
        <f aca="true">IF(AND($B783&gt;Input!$G$31,$B783&lt;Input!$G$25),PMT(Input!$G$43/(100*12),(OFFSET($A$4,MATCH(Input!$G$25,$B$4:$B$1004,1),0,1,1)-OFFSET($A$4,MATCH(Input!$G$31,$B$4:$B$620,1),0,1,1)),$H$4,0,1),0)</f>
        <v>0</v>
      </c>
      <c r="F783" s="78" t="n">
        <f aca="false">($F782+$D783+$E783)*(1+Input!$G$43/(100*12))</f>
        <v>0</v>
      </c>
    </row>
    <row r="784" customFormat="false" ht="12.8" hidden="false" customHeight="false" outlineLevel="0" collapsed="false">
      <c r="A784" s="76" t="n">
        <v>780</v>
      </c>
      <c r="B784" s="77" t="n">
        <f aca="false">EOMONTH(Input!$C$7,A784)</f>
        <v>66657</v>
      </c>
      <c r="D784" s="78" t="n">
        <f aca="false">IF(AND($B784&lt;Input!$C$31,$B784&lt;Input!$G$31),Input!$G$44,0)</f>
        <v>0</v>
      </c>
      <c r="E784" s="78" t="n">
        <f aca="true">IF(AND($B784&gt;Input!$G$31,$B784&lt;Input!$G$25),PMT(Input!$G$43/(100*12),(OFFSET($A$4,MATCH(Input!$G$25,$B$4:$B$1004,1),0,1,1)-OFFSET($A$4,MATCH(Input!$G$31,$B$4:$B$620,1),0,1,1)),$H$4,0,1),0)</f>
        <v>0</v>
      </c>
      <c r="F784" s="78" t="n">
        <f aca="false">($F783+$D784+$E784)*(1+Input!$G$43/(100*12))</f>
        <v>0</v>
      </c>
    </row>
    <row r="785" customFormat="false" ht="12.8" hidden="false" customHeight="false" outlineLevel="0" collapsed="false">
      <c r="A785" s="76" t="n">
        <v>781</v>
      </c>
      <c r="B785" s="77" t="n">
        <f aca="false">EOMONTH(Input!$C$7,A785)</f>
        <v>66688</v>
      </c>
      <c r="D785" s="78" t="n">
        <f aca="false">IF(AND($B785&lt;Input!$C$31,$B785&lt;Input!$G$31),Input!$G$44,0)</f>
        <v>0</v>
      </c>
      <c r="E785" s="78" t="n">
        <f aca="true">IF(AND($B785&gt;Input!$G$31,$B785&lt;Input!$G$25),PMT(Input!$G$43/(100*12),(OFFSET($A$4,MATCH(Input!$G$25,$B$4:$B$1004,1),0,1,1)-OFFSET($A$4,MATCH(Input!$G$31,$B$4:$B$620,1),0,1,1)),$H$4,0,1),0)</f>
        <v>0</v>
      </c>
      <c r="F785" s="78" t="n">
        <f aca="false">($F784+$D785+$E785)*(1+Input!$G$43/(100*12))</f>
        <v>0</v>
      </c>
    </row>
    <row r="786" customFormat="false" ht="12.8" hidden="false" customHeight="false" outlineLevel="0" collapsed="false">
      <c r="A786" s="76" t="n">
        <v>782</v>
      </c>
      <c r="B786" s="77" t="n">
        <f aca="false">EOMONTH(Input!$C$7,A786)</f>
        <v>66719</v>
      </c>
      <c r="D786" s="78" t="n">
        <f aca="false">IF(AND($B786&lt;Input!$C$31,$B786&lt;Input!$G$31),Input!$G$44,0)</f>
        <v>0</v>
      </c>
      <c r="E786" s="78" t="n">
        <f aca="true">IF(AND($B786&gt;Input!$G$31,$B786&lt;Input!$G$25),PMT(Input!$G$43/(100*12),(OFFSET($A$4,MATCH(Input!$G$25,$B$4:$B$1004,1),0,1,1)-OFFSET($A$4,MATCH(Input!$G$31,$B$4:$B$620,1),0,1,1)),$H$4,0,1),0)</f>
        <v>0</v>
      </c>
      <c r="F786" s="78" t="n">
        <f aca="false">($F785+$D786+$E786)*(1+Input!$G$43/(100*12))</f>
        <v>0</v>
      </c>
    </row>
    <row r="787" customFormat="false" ht="12.8" hidden="false" customHeight="false" outlineLevel="0" collapsed="false">
      <c r="A787" s="76" t="n">
        <v>783</v>
      </c>
      <c r="B787" s="77" t="n">
        <f aca="false">EOMONTH(Input!$C$7,A787)</f>
        <v>66749</v>
      </c>
      <c r="D787" s="78" t="n">
        <f aca="false">IF(AND($B787&lt;Input!$C$31,$B787&lt;Input!$G$31),Input!$G$44,0)</f>
        <v>0</v>
      </c>
      <c r="E787" s="78" t="n">
        <f aca="true">IF(AND($B787&gt;Input!$G$31,$B787&lt;Input!$G$25),PMT(Input!$G$43/(100*12),(OFFSET($A$4,MATCH(Input!$G$25,$B$4:$B$1004,1),0,1,1)-OFFSET($A$4,MATCH(Input!$G$31,$B$4:$B$620,1),0,1,1)),$H$4,0,1),0)</f>
        <v>0</v>
      </c>
      <c r="F787" s="78" t="n">
        <f aca="false">($F786+$D787+$E787)*(1+Input!$G$43/(100*12))</f>
        <v>0</v>
      </c>
    </row>
    <row r="788" customFormat="false" ht="12.8" hidden="false" customHeight="false" outlineLevel="0" collapsed="false">
      <c r="A788" s="76" t="n">
        <v>784</v>
      </c>
      <c r="B788" s="77" t="n">
        <f aca="false">EOMONTH(Input!$C$7,A788)</f>
        <v>66780</v>
      </c>
      <c r="D788" s="78" t="n">
        <f aca="false">IF(AND($B788&lt;Input!$C$31,$B788&lt;Input!$G$31),Input!$G$44,0)</f>
        <v>0</v>
      </c>
      <c r="E788" s="78" t="n">
        <f aca="true">IF(AND($B788&gt;Input!$G$31,$B788&lt;Input!$G$25),PMT(Input!$G$43/(100*12),(OFFSET($A$4,MATCH(Input!$G$25,$B$4:$B$1004,1),0,1,1)-OFFSET($A$4,MATCH(Input!$G$31,$B$4:$B$620,1),0,1,1)),$H$4,0,1),0)</f>
        <v>0</v>
      </c>
      <c r="F788" s="78" t="n">
        <f aca="false">($F787+$D788+$E788)*(1+Input!$G$43/(100*12))</f>
        <v>0</v>
      </c>
    </row>
    <row r="789" customFormat="false" ht="12.8" hidden="false" customHeight="false" outlineLevel="0" collapsed="false">
      <c r="A789" s="76" t="n">
        <v>785</v>
      </c>
      <c r="B789" s="77" t="n">
        <f aca="false">EOMONTH(Input!$C$7,A789)</f>
        <v>66810</v>
      </c>
      <c r="D789" s="78" t="n">
        <f aca="false">IF(AND($B789&lt;Input!$C$31,$B789&lt;Input!$G$31),Input!$G$44,0)</f>
        <v>0</v>
      </c>
      <c r="E789" s="78" t="n">
        <f aca="true">IF(AND($B789&gt;Input!$G$31,$B789&lt;Input!$G$25),PMT(Input!$G$43/(100*12),(OFFSET($A$4,MATCH(Input!$G$25,$B$4:$B$1004,1),0,1,1)-OFFSET($A$4,MATCH(Input!$G$31,$B$4:$B$620,1),0,1,1)),$H$4,0,1),0)</f>
        <v>0</v>
      </c>
      <c r="F789" s="78" t="n">
        <f aca="false">($F788+$D789+$E789)*(1+Input!$G$43/(100*12))</f>
        <v>0</v>
      </c>
    </row>
    <row r="790" customFormat="false" ht="12.8" hidden="false" customHeight="false" outlineLevel="0" collapsed="false">
      <c r="A790" s="76" t="n">
        <v>786</v>
      </c>
      <c r="B790" s="77" t="n">
        <f aca="false">EOMONTH(Input!$C$7,A790)</f>
        <v>66841</v>
      </c>
      <c r="D790" s="78" t="n">
        <f aca="false">IF(AND($B790&lt;Input!$C$31,$B790&lt;Input!$G$31),Input!$G$44,0)</f>
        <v>0</v>
      </c>
      <c r="E790" s="78" t="n">
        <f aca="true">IF(AND($B790&gt;Input!$G$31,$B790&lt;Input!$G$25),PMT(Input!$G$43/(100*12),(OFFSET($A$4,MATCH(Input!$G$25,$B$4:$B$1004,1),0,1,1)-OFFSET($A$4,MATCH(Input!$G$31,$B$4:$B$620,1),0,1,1)),$H$4,0,1),0)</f>
        <v>0</v>
      </c>
      <c r="F790" s="78" t="n">
        <f aca="false">($F789+$D790+$E790)*(1+Input!$G$43/(100*12))</f>
        <v>0</v>
      </c>
    </row>
    <row r="791" customFormat="false" ht="12.8" hidden="false" customHeight="false" outlineLevel="0" collapsed="false">
      <c r="A791" s="76" t="n">
        <v>787</v>
      </c>
      <c r="B791" s="77" t="n">
        <f aca="false">EOMONTH(Input!$C$7,A791)</f>
        <v>66872</v>
      </c>
      <c r="D791" s="78" t="n">
        <f aca="false">IF(AND($B791&lt;Input!$C$31,$B791&lt;Input!$G$31),Input!$G$44,0)</f>
        <v>0</v>
      </c>
      <c r="E791" s="78" t="n">
        <f aca="true">IF(AND($B791&gt;Input!$G$31,$B791&lt;Input!$G$25),PMT(Input!$G$43/(100*12),(OFFSET($A$4,MATCH(Input!$G$25,$B$4:$B$1004,1),0,1,1)-OFFSET($A$4,MATCH(Input!$G$31,$B$4:$B$620,1),0,1,1)),$H$4,0,1),0)</f>
        <v>0</v>
      </c>
      <c r="F791" s="78" t="n">
        <f aca="false">($F790+$D791+$E791)*(1+Input!$G$43/(100*12))</f>
        <v>0</v>
      </c>
    </row>
    <row r="792" customFormat="false" ht="12.8" hidden="false" customHeight="false" outlineLevel="0" collapsed="false">
      <c r="A792" s="76" t="n">
        <v>788</v>
      </c>
      <c r="B792" s="77" t="n">
        <f aca="false">EOMONTH(Input!$C$7,A792)</f>
        <v>66900</v>
      </c>
      <c r="D792" s="78" t="n">
        <f aca="false">IF(AND($B792&lt;Input!$C$31,$B792&lt;Input!$G$31),Input!$G$44,0)</f>
        <v>0</v>
      </c>
      <c r="E792" s="78" t="n">
        <f aca="true">IF(AND($B792&gt;Input!$G$31,$B792&lt;Input!$G$25),PMT(Input!$G$43/(100*12),(OFFSET($A$4,MATCH(Input!$G$25,$B$4:$B$1004,1),0,1,1)-OFFSET($A$4,MATCH(Input!$G$31,$B$4:$B$620,1),0,1,1)),$H$4,0,1),0)</f>
        <v>0</v>
      </c>
      <c r="F792" s="78" t="n">
        <f aca="false">($F791+$D792+$E792)*(1+Input!$G$43/(100*12))</f>
        <v>0</v>
      </c>
    </row>
    <row r="793" customFormat="false" ht="12.8" hidden="false" customHeight="false" outlineLevel="0" collapsed="false">
      <c r="A793" s="76" t="n">
        <v>789</v>
      </c>
      <c r="B793" s="77" t="n">
        <f aca="false">EOMONTH(Input!$C$7,A793)</f>
        <v>66931</v>
      </c>
      <c r="D793" s="78" t="n">
        <f aca="false">IF(AND($B793&lt;Input!$C$31,$B793&lt;Input!$G$31),Input!$G$44,0)</f>
        <v>0</v>
      </c>
      <c r="E793" s="78" t="n">
        <f aca="true">IF(AND($B793&gt;Input!$G$31,$B793&lt;Input!$G$25),PMT(Input!$G$43/(100*12),(OFFSET($A$4,MATCH(Input!$G$25,$B$4:$B$1004,1),0,1,1)-OFFSET($A$4,MATCH(Input!$G$31,$B$4:$B$620,1),0,1,1)),$H$4,0,1),0)</f>
        <v>0</v>
      </c>
      <c r="F793" s="78" t="n">
        <f aca="false">($F792+$D793+$E793)*(1+Input!$G$43/(100*12))</f>
        <v>0</v>
      </c>
    </row>
    <row r="794" customFormat="false" ht="12.8" hidden="false" customHeight="false" outlineLevel="0" collapsed="false">
      <c r="A794" s="76" t="n">
        <v>790</v>
      </c>
      <c r="B794" s="77" t="n">
        <f aca="false">EOMONTH(Input!$C$7,A794)</f>
        <v>66961</v>
      </c>
      <c r="D794" s="78" t="n">
        <f aca="false">IF(AND($B794&lt;Input!$C$31,$B794&lt;Input!$G$31),Input!$G$44,0)</f>
        <v>0</v>
      </c>
      <c r="E794" s="78" t="n">
        <f aca="true">IF(AND($B794&gt;Input!$G$31,$B794&lt;Input!$G$25),PMT(Input!$G$43/(100*12),(OFFSET($A$4,MATCH(Input!$G$25,$B$4:$B$1004,1),0,1,1)-OFFSET($A$4,MATCH(Input!$G$31,$B$4:$B$620,1),0,1,1)),$H$4,0,1),0)</f>
        <v>0</v>
      </c>
      <c r="F794" s="78" t="n">
        <f aca="false">($F793+$D794+$E794)*(1+Input!$G$43/(100*12))</f>
        <v>0</v>
      </c>
    </row>
    <row r="795" customFormat="false" ht="12.8" hidden="false" customHeight="false" outlineLevel="0" collapsed="false">
      <c r="A795" s="76" t="n">
        <v>791</v>
      </c>
      <c r="B795" s="77" t="n">
        <f aca="false">EOMONTH(Input!$C$7,A795)</f>
        <v>66992</v>
      </c>
      <c r="D795" s="78" t="n">
        <f aca="false">IF(AND($B795&lt;Input!$C$31,$B795&lt;Input!$G$31),Input!$G$44,0)</f>
        <v>0</v>
      </c>
      <c r="E795" s="78" t="n">
        <f aca="true">IF(AND($B795&gt;Input!$G$31,$B795&lt;Input!$G$25),PMT(Input!$G$43/(100*12),(OFFSET($A$4,MATCH(Input!$G$25,$B$4:$B$1004,1),0,1,1)-OFFSET($A$4,MATCH(Input!$G$31,$B$4:$B$620,1),0,1,1)),$H$4,0,1),0)</f>
        <v>0</v>
      </c>
      <c r="F795" s="78" t="n">
        <f aca="false">($F794+$D795+$E795)*(1+Input!$G$43/(100*12))</f>
        <v>0</v>
      </c>
    </row>
    <row r="796" customFormat="false" ht="12.8" hidden="false" customHeight="false" outlineLevel="0" collapsed="false">
      <c r="A796" s="76" t="n">
        <v>792</v>
      </c>
      <c r="B796" s="77" t="n">
        <f aca="false">EOMONTH(Input!$C$7,A796)</f>
        <v>67022</v>
      </c>
      <c r="D796" s="78" t="n">
        <f aca="false">IF(AND($B796&lt;Input!$C$31,$B796&lt;Input!$G$31),Input!$G$44,0)</f>
        <v>0</v>
      </c>
      <c r="E796" s="78" t="n">
        <f aca="true">IF(AND($B796&gt;Input!$G$31,$B796&lt;Input!$G$25),PMT(Input!$G$43/(100*12),(OFFSET($A$4,MATCH(Input!$G$25,$B$4:$B$1004,1),0,1,1)-OFFSET($A$4,MATCH(Input!$G$31,$B$4:$B$620,1),0,1,1)),$H$4,0,1),0)</f>
        <v>0</v>
      </c>
      <c r="F796" s="78" t="n">
        <f aca="false">($F795+$D796+$E796)*(1+Input!$G$43/(100*12))</f>
        <v>0</v>
      </c>
    </row>
    <row r="797" customFormat="false" ht="12.8" hidden="false" customHeight="false" outlineLevel="0" collapsed="false">
      <c r="A797" s="76" t="n">
        <v>793</v>
      </c>
      <c r="B797" s="77" t="n">
        <f aca="false">EOMONTH(Input!$C$7,A797)</f>
        <v>67053</v>
      </c>
      <c r="D797" s="78" t="n">
        <f aca="false">IF(AND($B797&lt;Input!$C$31,$B797&lt;Input!$G$31),Input!$G$44,0)</f>
        <v>0</v>
      </c>
      <c r="E797" s="78" t="n">
        <f aca="true">IF(AND($B797&gt;Input!$G$31,$B797&lt;Input!$G$25),PMT(Input!$G$43/(100*12),(OFFSET($A$4,MATCH(Input!$G$25,$B$4:$B$1004,1),0,1,1)-OFFSET($A$4,MATCH(Input!$G$31,$B$4:$B$620,1),0,1,1)),$H$4,0,1),0)</f>
        <v>0</v>
      </c>
      <c r="F797" s="78" t="n">
        <f aca="false">($F796+$D797+$E797)*(1+Input!$G$43/(100*12))</f>
        <v>0</v>
      </c>
    </row>
    <row r="798" customFormat="false" ht="12.8" hidden="false" customHeight="false" outlineLevel="0" collapsed="false">
      <c r="A798" s="76" t="n">
        <v>794</v>
      </c>
      <c r="B798" s="77" t="n">
        <f aca="false">EOMONTH(Input!$C$7,A798)</f>
        <v>67084</v>
      </c>
      <c r="D798" s="78" t="n">
        <f aca="false">IF(AND($B798&lt;Input!$C$31,$B798&lt;Input!$G$31),Input!$G$44,0)</f>
        <v>0</v>
      </c>
      <c r="E798" s="78" t="n">
        <f aca="true">IF(AND($B798&gt;Input!$G$31,$B798&lt;Input!$G$25),PMT(Input!$G$43/(100*12),(OFFSET($A$4,MATCH(Input!$G$25,$B$4:$B$1004,1),0,1,1)-OFFSET($A$4,MATCH(Input!$G$31,$B$4:$B$620,1),0,1,1)),$H$4,0,1),0)</f>
        <v>0</v>
      </c>
      <c r="F798" s="78" t="n">
        <f aca="false">($F797+$D798+$E798)*(1+Input!$G$43/(100*12))</f>
        <v>0</v>
      </c>
    </row>
    <row r="799" customFormat="false" ht="12.8" hidden="false" customHeight="false" outlineLevel="0" collapsed="false">
      <c r="A799" s="76" t="n">
        <v>795</v>
      </c>
      <c r="B799" s="77" t="n">
        <f aca="false">EOMONTH(Input!$C$7,A799)</f>
        <v>67114</v>
      </c>
      <c r="D799" s="78" t="n">
        <f aca="false">IF(AND($B799&lt;Input!$C$31,$B799&lt;Input!$G$31),Input!$G$44,0)</f>
        <v>0</v>
      </c>
      <c r="E799" s="78" t="n">
        <f aca="true">IF(AND($B799&gt;Input!$G$31,$B799&lt;Input!$G$25),PMT(Input!$G$43/(100*12),(OFFSET($A$4,MATCH(Input!$G$25,$B$4:$B$1004,1),0,1,1)-OFFSET($A$4,MATCH(Input!$G$31,$B$4:$B$620,1),0,1,1)),$H$4,0,1),0)</f>
        <v>0</v>
      </c>
      <c r="F799" s="78" t="n">
        <f aca="false">($F798+$D799+$E799)*(1+Input!$G$43/(100*12))</f>
        <v>0</v>
      </c>
    </row>
    <row r="800" customFormat="false" ht="12.8" hidden="false" customHeight="false" outlineLevel="0" collapsed="false">
      <c r="A800" s="76" t="n">
        <v>796</v>
      </c>
      <c r="B800" s="77" t="n">
        <f aca="false">EOMONTH(Input!$C$7,A800)</f>
        <v>67145</v>
      </c>
      <c r="D800" s="78" t="n">
        <f aca="false">IF(AND($B800&lt;Input!$C$31,$B800&lt;Input!$G$31),Input!$G$44,0)</f>
        <v>0</v>
      </c>
      <c r="E800" s="78" t="n">
        <f aca="true">IF(AND($B800&gt;Input!$G$31,$B800&lt;Input!$G$25),PMT(Input!$G$43/(100*12),(OFFSET($A$4,MATCH(Input!$G$25,$B$4:$B$1004,1),0,1,1)-OFFSET($A$4,MATCH(Input!$G$31,$B$4:$B$620,1),0,1,1)),$H$4,0,1),0)</f>
        <v>0</v>
      </c>
      <c r="F800" s="78" t="n">
        <f aca="false">($F799+$D800+$E800)*(1+Input!$G$43/(100*12))</f>
        <v>0</v>
      </c>
    </row>
    <row r="801" customFormat="false" ht="12.8" hidden="false" customHeight="false" outlineLevel="0" collapsed="false">
      <c r="A801" s="76" t="n">
        <v>797</v>
      </c>
      <c r="B801" s="77" t="n">
        <f aca="false">EOMONTH(Input!$C$7,A801)</f>
        <v>67175</v>
      </c>
      <c r="D801" s="78" t="n">
        <f aca="false">IF(AND($B801&lt;Input!$C$31,$B801&lt;Input!$G$31),Input!$G$44,0)</f>
        <v>0</v>
      </c>
      <c r="E801" s="78" t="n">
        <f aca="true">IF(AND($B801&gt;Input!$G$31,$B801&lt;Input!$G$25),PMT(Input!$G$43/(100*12),(OFFSET($A$4,MATCH(Input!$G$25,$B$4:$B$1004,1),0,1,1)-OFFSET($A$4,MATCH(Input!$G$31,$B$4:$B$620,1),0,1,1)),$H$4,0,1),0)</f>
        <v>0</v>
      </c>
      <c r="F801" s="78" t="n">
        <f aca="false">($F800+$D801+$E801)*(1+Input!$G$43/(100*12))</f>
        <v>0</v>
      </c>
    </row>
    <row r="802" customFormat="false" ht="12.8" hidden="false" customHeight="false" outlineLevel="0" collapsed="false">
      <c r="A802" s="76" t="n">
        <v>798</v>
      </c>
      <c r="B802" s="77" t="n">
        <f aca="false">EOMONTH(Input!$C$7,A802)</f>
        <v>67206</v>
      </c>
      <c r="D802" s="78" t="n">
        <f aca="false">IF(AND($B802&lt;Input!$C$31,$B802&lt;Input!$G$31),Input!$G$44,0)</f>
        <v>0</v>
      </c>
      <c r="E802" s="78" t="n">
        <f aca="true">IF(AND($B802&gt;Input!$G$31,$B802&lt;Input!$G$25),PMT(Input!$G$43/(100*12),(OFFSET($A$4,MATCH(Input!$G$25,$B$4:$B$1004,1),0,1,1)-OFFSET($A$4,MATCH(Input!$G$31,$B$4:$B$620,1),0,1,1)),$H$4,0,1),0)</f>
        <v>0</v>
      </c>
      <c r="F802" s="78" t="n">
        <f aca="false">($F801+$D802+$E802)*(1+Input!$G$43/(100*12))</f>
        <v>0</v>
      </c>
    </row>
    <row r="803" customFormat="false" ht="12.8" hidden="false" customHeight="false" outlineLevel="0" collapsed="false">
      <c r="A803" s="76" t="n">
        <v>799</v>
      </c>
      <c r="B803" s="77" t="n">
        <f aca="false">EOMONTH(Input!$C$7,A803)</f>
        <v>67237</v>
      </c>
      <c r="D803" s="78" t="n">
        <f aca="false">IF(AND($B803&lt;Input!$C$31,$B803&lt;Input!$G$31),Input!$G$44,0)</f>
        <v>0</v>
      </c>
      <c r="E803" s="78" t="n">
        <f aca="true">IF(AND($B803&gt;Input!$G$31,$B803&lt;Input!$G$25),PMT(Input!$G$43/(100*12),(OFFSET($A$4,MATCH(Input!$G$25,$B$4:$B$1004,1),0,1,1)-OFFSET($A$4,MATCH(Input!$G$31,$B$4:$B$620,1),0,1,1)),$H$4,0,1),0)</f>
        <v>0</v>
      </c>
      <c r="F803" s="78" t="n">
        <f aca="false">($F802+$D803+$E803)*(1+Input!$G$43/(100*12))</f>
        <v>0</v>
      </c>
    </row>
    <row r="804" customFormat="false" ht="12.8" hidden="false" customHeight="false" outlineLevel="0" collapsed="false">
      <c r="A804" s="76" t="n">
        <v>800</v>
      </c>
      <c r="B804" s="77" t="n">
        <f aca="false">EOMONTH(Input!$C$7,A804)</f>
        <v>67266</v>
      </c>
      <c r="D804" s="78" t="n">
        <f aca="false">IF(AND($B804&lt;Input!$C$31,$B804&lt;Input!$G$31),Input!$G$44,0)</f>
        <v>0</v>
      </c>
      <c r="E804" s="78" t="n">
        <f aca="true">IF(AND($B804&gt;Input!$G$31,$B804&lt;Input!$G$25),PMT(Input!$G$43/(100*12),(OFFSET($A$4,MATCH(Input!$G$25,$B$4:$B$1004,1),0,1,1)-OFFSET($A$4,MATCH(Input!$G$31,$B$4:$B$620,1),0,1,1)),$H$4,0,1),0)</f>
        <v>0</v>
      </c>
      <c r="F804" s="78" t="n">
        <f aca="false">($F803+$D804+$E804)*(1+Input!$G$43/(100*12))</f>
        <v>0</v>
      </c>
    </row>
    <row r="805" customFormat="false" ht="12.8" hidden="false" customHeight="false" outlineLevel="0" collapsed="false">
      <c r="A805" s="76" t="n">
        <v>801</v>
      </c>
      <c r="B805" s="77" t="n">
        <f aca="false">EOMONTH(Input!$C$7,A805)</f>
        <v>67297</v>
      </c>
      <c r="D805" s="78" t="n">
        <f aca="false">IF(AND($B805&lt;Input!$C$31,$B805&lt;Input!$G$31),Input!$G$44,0)</f>
        <v>0</v>
      </c>
      <c r="E805" s="78" t="n">
        <f aca="true">IF(AND($B805&gt;Input!$G$31,$B805&lt;Input!$G$25),PMT(Input!$G$43/(100*12),(OFFSET($A$4,MATCH(Input!$G$25,$B$4:$B$1004,1),0,1,1)-OFFSET($A$4,MATCH(Input!$G$31,$B$4:$B$620,1),0,1,1)),$H$4,0,1),0)</f>
        <v>0</v>
      </c>
      <c r="F805" s="78" t="n">
        <f aca="false">($F804+$D805+$E805)*(1+Input!$G$43/(100*12))</f>
        <v>0</v>
      </c>
    </row>
    <row r="806" customFormat="false" ht="12.8" hidden="false" customHeight="false" outlineLevel="0" collapsed="false">
      <c r="A806" s="76" t="n">
        <v>802</v>
      </c>
      <c r="B806" s="77" t="n">
        <f aca="false">EOMONTH(Input!$C$7,A806)</f>
        <v>67327</v>
      </c>
      <c r="D806" s="78" t="n">
        <f aca="false">IF(AND($B806&lt;Input!$C$31,$B806&lt;Input!$G$31),Input!$G$44,0)</f>
        <v>0</v>
      </c>
      <c r="E806" s="78" t="n">
        <f aca="true">IF(AND($B806&gt;Input!$G$31,$B806&lt;Input!$G$25),PMT(Input!$G$43/(100*12),(OFFSET($A$4,MATCH(Input!$G$25,$B$4:$B$1004,1),0,1,1)-OFFSET($A$4,MATCH(Input!$G$31,$B$4:$B$620,1),0,1,1)),$H$4,0,1),0)</f>
        <v>0</v>
      </c>
      <c r="F806" s="78" t="n">
        <f aca="false">($F805+$D806+$E806)*(1+Input!$G$43/(100*12))</f>
        <v>0</v>
      </c>
    </row>
    <row r="807" customFormat="false" ht="12.8" hidden="false" customHeight="false" outlineLevel="0" collapsed="false">
      <c r="A807" s="76" t="n">
        <v>803</v>
      </c>
      <c r="B807" s="77" t="n">
        <f aca="false">EOMONTH(Input!$C$7,A807)</f>
        <v>67358</v>
      </c>
      <c r="D807" s="78" t="n">
        <f aca="false">IF(AND($B807&lt;Input!$C$31,$B807&lt;Input!$G$31),Input!$G$44,0)</f>
        <v>0</v>
      </c>
      <c r="E807" s="78" t="n">
        <f aca="true">IF(AND($B807&gt;Input!$G$31,$B807&lt;Input!$G$25),PMT(Input!$G$43/(100*12),(OFFSET($A$4,MATCH(Input!$G$25,$B$4:$B$1004,1),0,1,1)-OFFSET($A$4,MATCH(Input!$G$31,$B$4:$B$620,1),0,1,1)),$H$4,0,1),0)</f>
        <v>0</v>
      </c>
      <c r="F807" s="78" t="n">
        <f aca="false">($F806+$D807+$E807)*(1+Input!$G$43/(100*12))</f>
        <v>0</v>
      </c>
    </row>
    <row r="808" customFormat="false" ht="12.8" hidden="false" customHeight="false" outlineLevel="0" collapsed="false">
      <c r="A808" s="76" t="n">
        <v>804</v>
      </c>
      <c r="B808" s="77" t="n">
        <f aca="false">EOMONTH(Input!$C$7,A808)</f>
        <v>67388</v>
      </c>
      <c r="D808" s="78" t="n">
        <f aca="false">IF(AND($B808&lt;Input!$C$31,$B808&lt;Input!$G$31),Input!$G$44,0)</f>
        <v>0</v>
      </c>
      <c r="E808" s="78" t="n">
        <f aca="true">IF(AND($B808&gt;Input!$G$31,$B808&lt;Input!$G$25),PMT(Input!$G$43/(100*12),(OFFSET($A$4,MATCH(Input!$G$25,$B$4:$B$1004,1),0,1,1)-OFFSET($A$4,MATCH(Input!$G$31,$B$4:$B$620,1),0,1,1)),$H$4,0,1),0)</f>
        <v>0</v>
      </c>
      <c r="F808" s="78" t="n">
        <f aca="false">($F807+$D808+$E808)*(1+Input!$G$43/(100*12))</f>
        <v>0</v>
      </c>
    </row>
    <row r="809" customFormat="false" ht="12.8" hidden="false" customHeight="false" outlineLevel="0" collapsed="false">
      <c r="A809" s="76" t="n">
        <v>805</v>
      </c>
      <c r="B809" s="77" t="n">
        <f aca="false">EOMONTH(Input!$C$7,A809)</f>
        <v>67419</v>
      </c>
      <c r="D809" s="78" t="n">
        <f aca="false">IF(AND($B809&lt;Input!$C$31,$B809&lt;Input!$G$31),Input!$G$44,0)</f>
        <v>0</v>
      </c>
      <c r="E809" s="78" t="n">
        <f aca="true">IF(AND($B809&gt;Input!$G$31,$B809&lt;Input!$G$25),PMT(Input!$G$43/(100*12),(OFFSET($A$4,MATCH(Input!$G$25,$B$4:$B$1004,1),0,1,1)-OFFSET($A$4,MATCH(Input!$G$31,$B$4:$B$620,1),0,1,1)),$H$4,0,1),0)</f>
        <v>0</v>
      </c>
      <c r="F809" s="78" t="n">
        <f aca="false">($F808+$D809+$E809)*(1+Input!$G$43/(100*12))</f>
        <v>0</v>
      </c>
    </row>
    <row r="810" customFormat="false" ht="12.8" hidden="false" customHeight="false" outlineLevel="0" collapsed="false">
      <c r="A810" s="76" t="n">
        <v>806</v>
      </c>
      <c r="B810" s="77" t="n">
        <f aca="false">EOMONTH(Input!$C$7,A810)</f>
        <v>67450</v>
      </c>
      <c r="D810" s="78" t="n">
        <f aca="false">IF(AND($B810&lt;Input!$C$31,$B810&lt;Input!$G$31),Input!$G$44,0)</f>
        <v>0</v>
      </c>
      <c r="E810" s="78" t="n">
        <f aca="true">IF(AND($B810&gt;Input!$G$31,$B810&lt;Input!$G$25),PMT(Input!$G$43/(100*12),(OFFSET($A$4,MATCH(Input!$G$25,$B$4:$B$1004,1),0,1,1)-OFFSET($A$4,MATCH(Input!$G$31,$B$4:$B$620,1),0,1,1)),$H$4,0,1),0)</f>
        <v>0</v>
      </c>
      <c r="F810" s="78" t="n">
        <f aca="false">($F809+$D810+$E810)*(1+Input!$G$43/(100*12))</f>
        <v>0</v>
      </c>
    </row>
    <row r="811" customFormat="false" ht="12.8" hidden="false" customHeight="false" outlineLevel="0" collapsed="false">
      <c r="A811" s="76" t="n">
        <v>807</v>
      </c>
      <c r="B811" s="77" t="n">
        <f aca="false">EOMONTH(Input!$C$7,A811)</f>
        <v>67480</v>
      </c>
      <c r="D811" s="78" t="n">
        <f aca="false">IF(AND($B811&lt;Input!$C$31,$B811&lt;Input!$G$31),Input!$G$44,0)</f>
        <v>0</v>
      </c>
      <c r="E811" s="78" t="n">
        <f aca="true">IF(AND($B811&gt;Input!$G$31,$B811&lt;Input!$G$25),PMT(Input!$G$43/(100*12),(OFFSET($A$4,MATCH(Input!$G$25,$B$4:$B$1004,1),0,1,1)-OFFSET($A$4,MATCH(Input!$G$31,$B$4:$B$620,1),0,1,1)),$H$4,0,1),0)</f>
        <v>0</v>
      </c>
      <c r="F811" s="78" t="n">
        <f aca="false">($F810+$D811+$E811)*(1+Input!$G$43/(100*12))</f>
        <v>0</v>
      </c>
    </row>
    <row r="812" customFormat="false" ht="12.8" hidden="false" customHeight="false" outlineLevel="0" collapsed="false">
      <c r="A812" s="76" t="n">
        <v>808</v>
      </c>
      <c r="B812" s="77" t="n">
        <f aca="false">EOMONTH(Input!$C$7,A812)</f>
        <v>67511</v>
      </c>
      <c r="D812" s="78" t="n">
        <f aca="false">IF(AND($B812&lt;Input!$C$31,$B812&lt;Input!$G$31),Input!$G$44,0)</f>
        <v>0</v>
      </c>
      <c r="E812" s="78" t="n">
        <f aca="true">IF(AND($B812&gt;Input!$G$31,$B812&lt;Input!$G$25),PMT(Input!$G$43/(100*12),(OFFSET($A$4,MATCH(Input!$G$25,$B$4:$B$1004,1),0,1,1)-OFFSET($A$4,MATCH(Input!$G$31,$B$4:$B$620,1),0,1,1)),$H$4,0,1),0)</f>
        <v>0</v>
      </c>
      <c r="F812" s="78" t="n">
        <f aca="false">($F811+$D812+$E812)*(1+Input!$G$43/(100*12))</f>
        <v>0</v>
      </c>
    </row>
    <row r="813" customFormat="false" ht="12.8" hidden="false" customHeight="false" outlineLevel="0" collapsed="false">
      <c r="A813" s="76" t="n">
        <v>809</v>
      </c>
      <c r="B813" s="77" t="n">
        <f aca="false">EOMONTH(Input!$C$7,A813)</f>
        <v>67541</v>
      </c>
      <c r="D813" s="78" t="n">
        <f aca="false">IF(AND($B813&lt;Input!$C$31,$B813&lt;Input!$G$31),Input!$G$44,0)</f>
        <v>0</v>
      </c>
      <c r="E813" s="78" t="n">
        <f aca="true">IF(AND($B813&gt;Input!$G$31,$B813&lt;Input!$G$25),PMT(Input!$G$43/(100*12),(OFFSET($A$4,MATCH(Input!$G$25,$B$4:$B$1004,1),0,1,1)-OFFSET($A$4,MATCH(Input!$G$31,$B$4:$B$620,1),0,1,1)),$H$4,0,1),0)</f>
        <v>0</v>
      </c>
      <c r="F813" s="78" t="n">
        <f aca="false">($F812+$D813+$E813)*(1+Input!$G$43/(100*12))</f>
        <v>0</v>
      </c>
    </row>
    <row r="814" customFormat="false" ht="12.8" hidden="false" customHeight="false" outlineLevel="0" collapsed="false">
      <c r="A814" s="76" t="n">
        <v>810</v>
      </c>
      <c r="B814" s="77" t="n">
        <f aca="false">EOMONTH(Input!$C$7,A814)</f>
        <v>67572</v>
      </c>
      <c r="D814" s="78" t="n">
        <f aca="false">IF(AND($B814&lt;Input!$C$31,$B814&lt;Input!$G$31),Input!$G$44,0)</f>
        <v>0</v>
      </c>
      <c r="E814" s="78" t="n">
        <f aca="true">IF(AND($B814&gt;Input!$G$31,$B814&lt;Input!$G$25),PMT(Input!$G$43/(100*12),(OFFSET($A$4,MATCH(Input!$G$25,$B$4:$B$1004,1),0,1,1)-OFFSET($A$4,MATCH(Input!$G$31,$B$4:$B$620,1),0,1,1)),$H$4,0,1),0)</f>
        <v>0</v>
      </c>
      <c r="F814" s="78" t="n">
        <f aca="false">($F813+$D814+$E814)*(1+Input!$G$43/(100*12))</f>
        <v>0</v>
      </c>
    </row>
    <row r="815" customFormat="false" ht="12.8" hidden="false" customHeight="false" outlineLevel="0" collapsed="false">
      <c r="A815" s="76" t="n">
        <v>811</v>
      </c>
      <c r="B815" s="77" t="n">
        <f aca="false">EOMONTH(Input!$C$7,A815)</f>
        <v>67603</v>
      </c>
      <c r="D815" s="78" t="n">
        <f aca="false">IF(AND($B815&lt;Input!$C$31,$B815&lt;Input!$G$31),Input!$G$44,0)</f>
        <v>0</v>
      </c>
      <c r="E815" s="78" t="n">
        <f aca="true">IF(AND($B815&gt;Input!$G$31,$B815&lt;Input!$G$25),PMT(Input!$G$43/(100*12),(OFFSET($A$4,MATCH(Input!$G$25,$B$4:$B$1004,1),0,1,1)-OFFSET($A$4,MATCH(Input!$G$31,$B$4:$B$620,1),0,1,1)),$H$4,0,1),0)</f>
        <v>0</v>
      </c>
      <c r="F815" s="78" t="n">
        <f aca="false">($F814+$D815+$E815)*(1+Input!$G$43/(100*12))</f>
        <v>0</v>
      </c>
    </row>
    <row r="816" customFormat="false" ht="12.8" hidden="false" customHeight="false" outlineLevel="0" collapsed="false">
      <c r="A816" s="76" t="n">
        <v>812</v>
      </c>
      <c r="B816" s="77" t="n">
        <f aca="false">EOMONTH(Input!$C$7,A816)</f>
        <v>67631</v>
      </c>
      <c r="D816" s="78" t="n">
        <f aca="false">IF(AND($B816&lt;Input!$C$31,$B816&lt;Input!$G$31),Input!$G$44,0)</f>
        <v>0</v>
      </c>
      <c r="E816" s="78" t="n">
        <f aca="true">IF(AND($B816&gt;Input!$G$31,$B816&lt;Input!$G$25),PMT(Input!$G$43/(100*12),(OFFSET($A$4,MATCH(Input!$G$25,$B$4:$B$1004,1),0,1,1)-OFFSET($A$4,MATCH(Input!$G$31,$B$4:$B$620,1),0,1,1)),$H$4,0,1),0)</f>
        <v>0</v>
      </c>
      <c r="F816" s="78" t="n">
        <f aca="false">($F815+$D816+$E816)*(1+Input!$G$43/(100*12))</f>
        <v>0</v>
      </c>
    </row>
    <row r="817" customFormat="false" ht="12.8" hidden="false" customHeight="false" outlineLevel="0" collapsed="false">
      <c r="A817" s="76" t="n">
        <v>813</v>
      </c>
      <c r="B817" s="77" t="n">
        <f aca="false">EOMONTH(Input!$C$7,A817)</f>
        <v>67662</v>
      </c>
      <c r="D817" s="78" t="n">
        <f aca="false">IF(AND($B817&lt;Input!$C$31,$B817&lt;Input!$G$31),Input!$G$44,0)</f>
        <v>0</v>
      </c>
      <c r="E817" s="78" t="n">
        <f aca="true">IF(AND($B817&gt;Input!$G$31,$B817&lt;Input!$G$25),PMT(Input!$G$43/(100*12),(OFFSET($A$4,MATCH(Input!$G$25,$B$4:$B$1004,1),0,1,1)-OFFSET($A$4,MATCH(Input!$G$31,$B$4:$B$620,1),0,1,1)),$H$4,0,1),0)</f>
        <v>0</v>
      </c>
      <c r="F817" s="78" t="n">
        <f aca="false">($F816+$D817+$E817)*(1+Input!$G$43/(100*12))</f>
        <v>0</v>
      </c>
    </row>
    <row r="818" customFormat="false" ht="12.8" hidden="false" customHeight="false" outlineLevel="0" collapsed="false">
      <c r="A818" s="76" t="n">
        <v>814</v>
      </c>
      <c r="B818" s="77" t="n">
        <f aca="false">EOMONTH(Input!$C$7,A818)</f>
        <v>67692</v>
      </c>
      <c r="D818" s="78" t="n">
        <f aca="false">IF(AND($B818&lt;Input!$C$31,$B818&lt;Input!$G$31),Input!$G$44,0)</f>
        <v>0</v>
      </c>
      <c r="E818" s="78" t="n">
        <f aca="true">IF(AND($B818&gt;Input!$G$31,$B818&lt;Input!$G$25),PMT(Input!$G$43/(100*12),(OFFSET($A$4,MATCH(Input!$G$25,$B$4:$B$1004,1),0,1,1)-OFFSET($A$4,MATCH(Input!$G$31,$B$4:$B$620,1),0,1,1)),$H$4,0,1),0)</f>
        <v>0</v>
      </c>
      <c r="F818" s="78" t="n">
        <f aca="false">($F817+$D818+$E818)*(1+Input!$G$43/(100*12))</f>
        <v>0</v>
      </c>
    </row>
    <row r="819" customFormat="false" ht="12.8" hidden="false" customHeight="false" outlineLevel="0" collapsed="false">
      <c r="A819" s="76" t="n">
        <v>815</v>
      </c>
      <c r="B819" s="77" t="n">
        <f aca="false">EOMONTH(Input!$C$7,A819)</f>
        <v>67723</v>
      </c>
      <c r="D819" s="78" t="n">
        <f aca="false">IF(AND($B819&lt;Input!$C$31,$B819&lt;Input!$G$31),Input!$G$44,0)</f>
        <v>0</v>
      </c>
      <c r="E819" s="78" t="n">
        <f aca="true">IF(AND($B819&gt;Input!$G$31,$B819&lt;Input!$G$25),PMT(Input!$G$43/(100*12),(OFFSET($A$4,MATCH(Input!$G$25,$B$4:$B$1004,1),0,1,1)-OFFSET($A$4,MATCH(Input!$G$31,$B$4:$B$620,1),0,1,1)),$H$4,0,1),0)</f>
        <v>0</v>
      </c>
      <c r="F819" s="78" t="n">
        <f aca="false">($F818+$D819+$E819)*(1+Input!$G$43/(100*12))</f>
        <v>0</v>
      </c>
    </row>
    <row r="820" customFormat="false" ht="12.8" hidden="false" customHeight="false" outlineLevel="0" collapsed="false">
      <c r="A820" s="76" t="n">
        <v>816</v>
      </c>
      <c r="B820" s="77" t="n">
        <f aca="false">EOMONTH(Input!$C$7,A820)</f>
        <v>67753</v>
      </c>
      <c r="D820" s="78" t="n">
        <f aca="false">IF(AND($B820&lt;Input!$C$31,$B820&lt;Input!$G$31),Input!$G$44,0)</f>
        <v>0</v>
      </c>
      <c r="E820" s="78" t="n">
        <f aca="true">IF(AND($B820&gt;Input!$G$31,$B820&lt;Input!$G$25),PMT(Input!$G$43/(100*12),(OFFSET($A$4,MATCH(Input!$G$25,$B$4:$B$1004,1),0,1,1)-OFFSET($A$4,MATCH(Input!$G$31,$B$4:$B$620,1),0,1,1)),$H$4,0,1),0)</f>
        <v>0</v>
      </c>
      <c r="F820" s="78" t="n">
        <f aca="false">($F819+$D820+$E820)*(1+Input!$G$43/(100*12))</f>
        <v>0</v>
      </c>
    </row>
    <row r="821" customFormat="false" ht="12.8" hidden="false" customHeight="false" outlineLevel="0" collapsed="false">
      <c r="A821" s="76" t="n">
        <v>817</v>
      </c>
      <c r="B821" s="77" t="n">
        <f aca="false">EOMONTH(Input!$C$7,A821)</f>
        <v>67784</v>
      </c>
      <c r="D821" s="78" t="n">
        <f aca="false">IF(AND($B821&lt;Input!$C$31,$B821&lt;Input!$G$31),Input!$G$44,0)</f>
        <v>0</v>
      </c>
      <c r="E821" s="78" t="n">
        <f aca="true">IF(AND($B821&gt;Input!$G$31,$B821&lt;Input!$G$25),PMT(Input!$G$43/(100*12),(OFFSET($A$4,MATCH(Input!$G$25,$B$4:$B$1004,1),0,1,1)-OFFSET($A$4,MATCH(Input!$G$31,$B$4:$B$620,1),0,1,1)),$H$4,0,1),0)</f>
        <v>0</v>
      </c>
      <c r="F821" s="78" t="n">
        <f aca="false">($F820+$D821+$E821)*(1+Input!$G$43/(100*12))</f>
        <v>0</v>
      </c>
    </row>
    <row r="822" customFormat="false" ht="12.8" hidden="false" customHeight="false" outlineLevel="0" collapsed="false">
      <c r="A822" s="76" t="n">
        <v>818</v>
      </c>
      <c r="B822" s="77" t="n">
        <f aca="false">EOMONTH(Input!$C$7,A822)</f>
        <v>67815</v>
      </c>
      <c r="D822" s="78" t="n">
        <f aca="false">IF(AND($B822&lt;Input!$C$31,$B822&lt;Input!$G$31),Input!$G$44,0)</f>
        <v>0</v>
      </c>
      <c r="E822" s="78" t="n">
        <f aca="true">IF(AND($B822&gt;Input!$G$31,$B822&lt;Input!$G$25),PMT(Input!$G$43/(100*12),(OFFSET($A$4,MATCH(Input!$G$25,$B$4:$B$1004,1),0,1,1)-OFFSET($A$4,MATCH(Input!$G$31,$B$4:$B$620,1),0,1,1)),$H$4,0,1),0)</f>
        <v>0</v>
      </c>
      <c r="F822" s="78" t="n">
        <f aca="false">($F821+$D822+$E822)*(1+Input!$G$43/(100*12))</f>
        <v>0</v>
      </c>
    </row>
    <row r="823" customFormat="false" ht="12.8" hidden="false" customHeight="false" outlineLevel="0" collapsed="false">
      <c r="A823" s="76" t="n">
        <v>819</v>
      </c>
      <c r="B823" s="77" t="n">
        <f aca="false">EOMONTH(Input!$C$7,A823)</f>
        <v>67845</v>
      </c>
      <c r="D823" s="78" t="n">
        <f aca="false">IF(AND($B823&lt;Input!$C$31,$B823&lt;Input!$G$31),Input!$G$44,0)</f>
        <v>0</v>
      </c>
      <c r="E823" s="78" t="n">
        <f aca="true">IF(AND($B823&gt;Input!$G$31,$B823&lt;Input!$G$25),PMT(Input!$G$43/(100*12),(OFFSET($A$4,MATCH(Input!$G$25,$B$4:$B$1004,1),0,1,1)-OFFSET($A$4,MATCH(Input!$G$31,$B$4:$B$620,1),0,1,1)),$H$4,0,1),0)</f>
        <v>0</v>
      </c>
      <c r="F823" s="78" t="n">
        <f aca="false">($F822+$D823+$E823)*(1+Input!$G$43/(100*12))</f>
        <v>0</v>
      </c>
    </row>
    <row r="824" customFormat="false" ht="12.8" hidden="false" customHeight="false" outlineLevel="0" collapsed="false">
      <c r="A824" s="76" t="n">
        <v>820</v>
      </c>
      <c r="B824" s="77" t="n">
        <f aca="false">EOMONTH(Input!$C$7,A824)</f>
        <v>67876</v>
      </c>
      <c r="D824" s="78" t="n">
        <f aca="false">IF(AND($B824&lt;Input!$C$31,$B824&lt;Input!$G$31),Input!$G$44,0)</f>
        <v>0</v>
      </c>
      <c r="E824" s="78" t="n">
        <f aca="true">IF(AND($B824&gt;Input!$G$31,$B824&lt;Input!$G$25),PMT(Input!$G$43/(100*12),(OFFSET($A$4,MATCH(Input!$G$25,$B$4:$B$1004,1),0,1,1)-OFFSET($A$4,MATCH(Input!$G$31,$B$4:$B$620,1),0,1,1)),$H$4,0,1),0)</f>
        <v>0</v>
      </c>
      <c r="F824" s="78" t="n">
        <f aca="false">($F823+$D824+$E824)*(1+Input!$G$43/(100*12))</f>
        <v>0</v>
      </c>
    </row>
    <row r="825" customFormat="false" ht="12.8" hidden="false" customHeight="false" outlineLevel="0" collapsed="false">
      <c r="A825" s="76" t="n">
        <v>821</v>
      </c>
      <c r="B825" s="77" t="n">
        <f aca="false">EOMONTH(Input!$C$7,A825)</f>
        <v>67906</v>
      </c>
      <c r="D825" s="78" t="n">
        <f aca="false">IF(AND($B825&lt;Input!$C$31,$B825&lt;Input!$G$31),Input!$G$44,0)</f>
        <v>0</v>
      </c>
      <c r="E825" s="78" t="n">
        <f aca="true">IF(AND($B825&gt;Input!$G$31,$B825&lt;Input!$G$25),PMT(Input!$G$43/(100*12),(OFFSET($A$4,MATCH(Input!$G$25,$B$4:$B$1004,1),0,1,1)-OFFSET($A$4,MATCH(Input!$G$31,$B$4:$B$620,1),0,1,1)),$H$4,0,1),0)</f>
        <v>0</v>
      </c>
      <c r="F825" s="78" t="n">
        <f aca="false">($F824+$D825+$E825)*(1+Input!$G$43/(100*12))</f>
        <v>0</v>
      </c>
    </row>
    <row r="826" customFormat="false" ht="12.8" hidden="false" customHeight="false" outlineLevel="0" collapsed="false">
      <c r="A826" s="76" t="n">
        <v>822</v>
      </c>
      <c r="B826" s="77" t="n">
        <f aca="false">EOMONTH(Input!$C$7,A826)</f>
        <v>67937</v>
      </c>
      <c r="D826" s="78" t="n">
        <f aca="false">IF(AND($B826&lt;Input!$C$31,$B826&lt;Input!$G$31),Input!$G$44,0)</f>
        <v>0</v>
      </c>
      <c r="E826" s="78" t="n">
        <f aca="true">IF(AND($B826&gt;Input!$G$31,$B826&lt;Input!$G$25),PMT(Input!$G$43/(100*12),(OFFSET($A$4,MATCH(Input!$G$25,$B$4:$B$1004,1),0,1,1)-OFFSET($A$4,MATCH(Input!$G$31,$B$4:$B$620,1),0,1,1)),$H$4,0,1),0)</f>
        <v>0</v>
      </c>
      <c r="F826" s="78" t="n">
        <f aca="false">($F825+$D826+$E826)*(1+Input!$G$43/(100*12))</f>
        <v>0</v>
      </c>
    </row>
    <row r="827" customFormat="false" ht="12.8" hidden="false" customHeight="false" outlineLevel="0" collapsed="false">
      <c r="A827" s="76" t="n">
        <v>823</v>
      </c>
      <c r="B827" s="77" t="n">
        <f aca="false">EOMONTH(Input!$C$7,A827)</f>
        <v>67968</v>
      </c>
      <c r="D827" s="78" t="n">
        <f aca="false">IF(AND($B827&lt;Input!$C$31,$B827&lt;Input!$G$31),Input!$G$44,0)</f>
        <v>0</v>
      </c>
      <c r="E827" s="78" t="n">
        <f aca="true">IF(AND($B827&gt;Input!$G$31,$B827&lt;Input!$G$25),PMT(Input!$G$43/(100*12),(OFFSET($A$4,MATCH(Input!$G$25,$B$4:$B$1004,1),0,1,1)-OFFSET($A$4,MATCH(Input!$G$31,$B$4:$B$620,1),0,1,1)),$H$4,0,1),0)</f>
        <v>0</v>
      </c>
      <c r="F827" s="78" t="n">
        <f aca="false">($F826+$D827+$E827)*(1+Input!$G$43/(100*12))</f>
        <v>0</v>
      </c>
    </row>
    <row r="828" customFormat="false" ht="12.8" hidden="false" customHeight="false" outlineLevel="0" collapsed="false">
      <c r="A828" s="76" t="n">
        <v>824</v>
      </c>
      <c r="B828" s="77" t="n">
        <f aca="false">EOMONTH(Input!$C$7,A828)</f>
        <v>67996</v>
      </c>
      <c r="D828" s="78" t="n">
        <f aca="false">IF(AND($B828&lt;Input!$C$31,$B828&lt;Input!$G$31),Input!$G$44,0)</f>
        <v>0</v>
      </c>
      <c r="E828" s="78" t="n">
        <f aca="true">IF(AND($B828&gt;Input!$G$31,$B828&lt;Input!$G$25),PMT(Input!$G$43/(100*12),(OFFSET($A$4,MATCH(Input!$G$25,$B$4:$B$1004,1),0,1,1)-OFFSET($A$4,MATCH(Input!$G$31,$B$4:$B$620,1),0,1,1)),$H$4,0,1),0)</f>
        <v>0</v>
      </c>
      <c r="F828" s="78" t="n">
        <f aca="false">($F827+$D828+$E828)*(1+Input!$G$43/(100*12))</f>
        <v>0</v>
      </c>
    </row>
    <row r="829" customFormat="false" ht="12.8" hidden="false" customHeight="false" outlineLevel="0" collapsed="false">
      <c r="A829" s="76" t="n">
        <v>825</v>
      </c>
      <c r="B829" s="77" t="n">
        <f aca="false">EOMONTH(Input!$C$7,A829)</f>
        <v>68027</v>
      </c>
      <c r="D829" s="78" t="n">
        <f aca="false">IF(AND($B829&lt;Input!$C$31,$B829&lt;Input!$G$31),Input!$G$44,0)</f>
        <v>0</v>
      </c>
      <c r="E829" s="78" t="n">
        <f aca="true">IF(AND($B829&gt;Input!$G$31,$B829&lt;Input!$G$25),PMT(Input!$G$43/(100*12),(OFFSET($A$4,MATCH(Input!$G$25,$B$4:$B$1004,1),0,1,1)-OFFSET($A$4,MATCH(Input!$G$31,$B$4:$B$620,1),0,1,1)),$H$4,0,1),0)</f>
        <v>0</v>
      </c>
      <c r="F829" s="78" t="n">
        <f aca="false">($F828+$D829+$E829)*(1+Input!$G$43/(100*12))</f>
        <v>0</v>
      </c>
    </row>
    <row r="830" customFormat="false" ht="12.8" hidden="false" customHeight="false" outlineLevel="0" collapsed="false">
      <c r="A830" s="76" t="n">
        <v>826</v>
      </c>
      <c r="B830" s="77" t="n">
        <f aca="false">EOMONTH(Input!$C$7,A830)</f>
        <v>68057</v>
      </c>
      <c r="D830" s="78" t="n">
        <f aca="false">IF(AND($B830&lt;Input!$C$31,$B830&lt;Input!$G$31),Input!$G$44,0)</f>
        <v>0</v>
      </c>
      <c r="E830" s="78" t="n">
        <f aca="true">IF(AND($B830&gt;Input!$G$31,$B830&lt;Input!$G$25),PMT(Input!$G$43/(100*12),(OFFSET($A$4,MATCH(Input!$G$25,$B$4:$B$1004,1),0,1,1)-OFFSET($A$4,MATCH(Input!$G$31,$B$4:$B$620,1),0,1,1)),$H$4,0,1),0)</f>
        <v>0</v>
      </c>
      <c r="F830" s="78" t="n">
        <f aca="false">($F829+$D830+$E830)*(1+Input!$G$43/(100*12))</f>
        <v>0</v>
      </c>
    </row>
    <row r="831" customFormat="false" ht="12.8" hidden="false" customHeight="false" outlineLevel="0" collapsed="false">
      <c r="A831" s="76" t="n">
        <v>827</v>
      </c>
      <c r="B831" s="77" t="n">
        <f aca="false">EOMONTH(Input!$C$7,A831)</f>
        <v>68088</v>
      </c>
      <c r="D831" s="78" t="n">
        <f aca="false">IF(AND($B831&lt;Input!$C$31,$B831&lt;Input!$G$31),Input!$G$44,0)</f>
        <v>0</v>
      </c>
      <c r="E831" s="78" t="n">
        <f aca="true">IF(AND($B831&gt;Input!$G$31,$B831&lt;Input!$G$25),PMT(Input!$G$43/(100*12),(OFFSET($A$4,MATCH(Input!$G$25,$B$4:$B$1004,1),0,1,1)-OFFSET($A$4,MATCH(Input!$G$31,$B$4:$B$620,1),0,1,1)),$H$4,0,1),0)</f>
        <v>0</v>
      </c>
      <c r="F831" s="78" t="n">
        <f aca="false">($F830+$D831+$E831)*(1+Input!$G$43/(100*12))</f>
        <v>0</v>
      </c>
    </row>
    <row r="832" customFormat="false" ht="12.8" hidden="false" customHeight="false" outlineLevel="0" collapsed="false">
      <c r="A832" s="76" t="n">
        <v>828</v>
      </c>
      <c r="B832" s="77" t="n">
        <f aca="false">EOMONTH(Input!$C$7,A832)</f>
        <v>68118</v>
      </c>
      <c r="D832" s="78" t="n">
        <f aca="false">IF(AND($B832&lt;Input!$C$31,$B832&lt;Input!$G$31),Input!$G$44,0)</f>
        <v>0</v>
      </c>
      <c r="E832" s="78" t="n">
        <f aca="true">IF(AND($B832&gt;Input!$G$31,$B832&lt;Input!$G$25),PMT(Input!$G$43/(100*12),(OFFSET($A$4,MATCH(Input!$G$25,$B$4:$B$1004,1),0,1,1)-OFFSET($A$4,MATCH(Input!$G$31,$B$4:$B$620,1),0,1,1)),$H$4,0,1),0)</f>
        <v>0</v>
      </c>
      <c r="F832" s="78" t="n">
        <f aca="false">($F831+$D832+$E832)*(1+Input!$G$43/(100*12))</f>
        <v>0</v>
      </c>
    </row>
    <row r="833" customFormat="false" ht="12.8" hidden="false" customHeight="false" outlineLevel="0" collapsed="false">
      <c r="A833" s="76" t="n">
        <v>829</v>
      </c>
      <c r="B833" s="77" t="n">
        <f aca="false">EOMONTH(Input!$C$7,A833)</f>
        <v>68149</v>
      </c>
      <c r="D833" s="78" t="n">
        <f aca="false">IF(AND($B833&lt;Input!$C$31,$B833&lt;Input!$G$31),Input!$G$44,0)</f>
        <v>0</v>
      </c>
      <c r="E833" s="78" t="n">
        <f aca="true">IF(AND($B833&gt;Input!$G$31,$B833&lt;Input!$G$25),PMT(Input!$G$43/(100*12),(OFFSET($A$4,MATCH(Input!$G$25,$B$4:$B$1004,1),0,1,1)-OFFSET($A$4,MATCH(Input!$G$31,$B$4:$B$620,1),0,1,1)),$H$4,0,1),0)</f>
        <v>0</v>
      </c>
      <c r="F833" s="78" t="n">
        <f aca="false">($F832+$D833+$E833)*(1+Input!$G$43/(100*12))</f>
        <v>0</v>
      </c>
    </row>
    <row r="834" customFormat="false" ht="12.8" hidden="false" customHeight="false" outlineLevel="0" collapsed="false">
      <c r="A834" s="76" t="n">
        <v>830</v>
      </c>
      <c r="B834" s="77" t="n">
        <f aca="false">EOMONTH(Input!$C$7,A834)</f>
        <v>68180</v>
      </c>
      <c r="D834" s="78" t="n">
        <f aca="false">IF(AND($B834&lt;Input!$C$31,$B834&lt;Input!$G$31),Input!$G$44,0)</f>
        <v>0</v>
      </c>
      <c r="E834" s="78" t="n">
        <f aca="true">IF(AND($B834&gt;Input!$G$31,$B834&lt;Input!$G$25),PMT(Input!$G$43/(100*12),(OFFSET($A$4,MATCH(Input!$G$25,$B$4:$B$1004,1),0,1,1)-OFFSET($A$4,MATCH(Input!$G$31,$B$4:$B$620,1),0,1,1)),$H$4,0,1),0)</f>
        <v>0</v>
      </c>
      <c r="F834" s="78" t="n">
        <f aca="false">($F833+$D834+$E834)*(1+Input!$G$43/(100*12))</f>
        <v>0</v>
      </c>
    </row>
    <row r="835" customFormat="false" ht="12.8" hidden="false" customHeight="false" outlineLevel="0" collapsed="false">
      <c r="A835" s="76" t="n">
        <v>831</v>
      </c>
      <c r="B835" s="77" t="n">
        <f aca="false">EOMONTH(Input!$C$7,A835)</f>
        <v>68210</v>
      </c>
      <c r="D835" s="78" t="n">
        <f aca="false">IF(AND($B835&lt;Input!$C$31,$B835&lt;Input!$G$31),Input!$G$44,0)</f>
        <v>0</v>
      </c>
      <c r="E835" s="78" t="n">
        <f aca="true">IF(AND($B835&gt;Input!$G$31,$B835&lt;Input!$G$25),PMT(Input!$G$43/(100*12),(OFFSET($A$4,MATCH(Input!$G$25,$B$4:$B$1004,1),0,1,1)-OFFSET($A$4,MATCH(Input!$G$31,$B$4:$B$620,1),0,1,1)),$H$4,0,1),0)</f>
        <v>0</v>
      </c>
      <c r="F835" s="78" t="n">
        <f aca="false">($F834+$D835+$E835)*(1+Input!$G$43/(100*12))</f>
        <v>0</v>
      </c>
    </row>
    <row r="836" customFormat="false" ht="12.8" hidden="false" customHeight="false" outlineLevel="0" collapsed="false">
      <c r="A836" s="76" t="n">
        <v>832</v>
      </c>
      <c r="B836" s="77" t="n">
        <f aca="false">EOMONTH(Input!$C$7,A836)</f>
        <v>68241</v>
      </c>
      <c r="D836" s="78" t="n">
        <f aca="false">IF(AND($B836&lt;Input!$C$31,$B836&lt;Input!$G$31),Input!$G$44,0)</f>
        <v>0</v>
      </c>
      <c r="E836" s="78" t="n">
        <f aca="true">IF(AND($B836&gt;Input!$G$31,$B836&lt;Input!$G$25),PMT(Input!$G$43/(100*12),(OFFSET($A$4,MATCH(Input!$G$25,$B$4:$B$1004,1),0,1,1)-OFFSET($A$4,MATCH(Input!$G$31,$B$4:$B$620,1),0,1,1)),$H$4,0,1),0)</f>
        <v>0</v>
      </c>
      <c r="F836" s="78" t="n">
        <f aca="false">($F835+$D836+$E836)*(1+Input!$G$43/(100*12))</f>
        <v>0</v>
      </c>
    </row>
    <row r="837" customFormat="false" ht="12.8" hidden="false" customHeight="false" outlineLevel="0" collapsed="false">
      <c r="A837" s="76" t="n">
        <v>833</v>
      </c>
      <c r="B837" s="77" t="n">
        <f aca="false">EOMONTH(Input!$C$7,A837)</f>
        <v>68271</v>
      </c>
      <c r="D837" s="78" t="n">
        <f aca="false">IF(AND($B837&lt;Input!$C$31,$B837&lt;Input!$G$31),Input!$G$44,0)</f>
        <v>0</v>
      </c>
      <c r="E837" s="78" t="n">
        <f aca="true">IF(AND($B837&gt;Input!$G$31,$B837&lt;Input!$G$25),PMT(Input!$G$43/(100*12),(OFFSET($A$4,MATCH(Input!$G$25,$B$4:$B$1004,1),0,1,1)-OFFSET($A$4,MATCH(Input!$G$31,$B$4:$B$620,1),0,1,1)),$H$4,0,1),0)</f>
        <v>0</v>
      </c>
      <c r="F837" s="78" t="n">
        <f aca="false">($F836+$D837+$E837)*(1+Input!$G$43/(100*12))</f>
        <v>0</v>
      </c>
    </row>
    <row r="838" customFormat="false" ht="12.8" hidden="false" customHeight="false" outlineLevel="0" collapsed="false">
      <c r="A838" s="76" t="n">
        <v>834</v>
      </c>
      <c r="B838" s="77" t="n">
        <f aca="false">EOMONTH(Input!$C$7,A838)</f>
        <v>68302</v>
      </c>
      <c r="D838" s="78" t="n">
        <f aca="false">IF(AND($B838&lt;Input!$C$31,$B838&lt;Input!$G$31),Input!$G$44,0)</f>
        <v>0</v>
      </c>
      <c r="E838" s="78" t="n">
        <f aca="true">IF(AND($B838&gt;Input!$G$31,$B838&lt;Input!$G$25),PMT(Input!$G$43/(100*12),(OFFSET($A$4,MATCH(Input!$G$25,$B$4:$B$1004,1),0,1,1)-OFFSET($A$4,MATCH(Input!$G$31,$B$4:$B$620,1),0,1,1)),$H$4,0,1),0)</f>
        <v>0</v>
      </c>
      <c r="F838" s="78" t="n">
        <f aca="false">($F837+$D838+$E838)*(1+Input!$G$43/(100*12))</f>
        <v>0</v>
      </c>
    </row>
    <row r="839" customFormat="false" ht="12.8" hidden="false" customHeight="false" outlineLevel="0" collapsed="false">
      <c r="A839" s="76" t="n">
        <v>835</v>
      </c>
      <c r="B839" s="77" t="n">
        <f aca="false">EOMONTH(Input!$C$7,A839)</f>
        <v>68333</v>
      </c>
      <c r="D839" s="78" t="n">
        <f aca="false">IF(AND($B839&lt;Input!$C$31,$B839&lt;Input!$G$31),Input!$G$44,0)</f>
        <v>0</v>
      </c>
      <c r="E839" s="78" t="n">
        <f aca="true">IF(AND($B839&gt;Input!$G$31,$B839&lt;Input!$G$25),PMT(Input!$G$43/(100*12),(OFFSET($A$4,MATCH(Input!$G$25,$B$4:$B$1004,1),0,1,1)-OFFSET($A$4,MATCH(Input!$G$31,$B$4:$B$620,1),0,1,1)),$H$4,0,1),0)</f>
        <v>0</v>
      </c>
      <c r="F839" s="78" t="n">
        <f aca="false">($F838+$D839+$E839)*(1+Input!$G$43/(100*12))</f>
        <v>0</v>
      </c>
    </row>
    <row r="840" customFormat="false" ht="12.8" hidden="false" customHeight="false" outlineLevel="0" collapsed="false">
      <c r="A840" s="76" t="n">
        <v>836</v>
      </c>
      <c r="B840" s="77" t="n">
        <f aca="false">EOMONTH(Input!$C$7,A840)</f>
        <v>68361</v>
      </c>
      <c r="D840" s="78" t="n">
        <f aca="false">IF(AND($B840&lt;Input!$C$31,$B840&lt;Input!$G$31),Input!$G$44,0)</f>
        <v>0</v>
      </c>
      <c r="E840" s="78" t="n">
        <f aca="true">IF(AND($B840&gt;Input!$G$31,$B840&lt;Input!$G$25),PMT(Input!$G$43/(100*12),(OFFSET($A$4,MATCH(Input!$G$25,$B$4:$B$1004,1),0,1,1)-OFFSET($A$4,MATCH(Input!$G$31,$B$4:$B$620,1),0,1,1)),$H$4,0,1),0)</f>
        <v>0</v>
      </c>
      <c r="F840" s="78" t="n">
        <f aca="false">($F839+$D840+$E840)*(1+Input!$G$43/(100*12))</f>
        <v>0</v>
      </c>
    </row>
    <row r="841" customFormat="false" ht="12.8" hidden="false" customHeight="false" outlineLevel="0" collapsed="false">
      <c r="A841" s="76" t="n">
        <v>837</v>
      </c>
      <c r="B841" s="77" t="n">
        <f aca="false">EOMONTH(Input!$C$7,A841)</f>
        <v>68392</v>
      </c>
      <c r="D841" s="78" t="n">
        <f aca="false">IF(AND($B841&lt;Input!$C$31,$B841&lt;Input!$G$31),Input!$G$44,0)</f>
        <v>0</v>
      </c>
      <c r="E841" s="78" t="n">
        <f aca="true">IF(AND($B841&gt;Input!$G$31,$B841&lt;Input!$G$25),PMT(Input!$G$43/(100*12),(OFFSET($A$4,MATCH(Input!$G$25,$B$4:$B$1004,1),0,1,1)-OFFSET($A$4,MATCH(Input!$G$31,$B$4:$B$620,1),0,1,1)),$H$4,0,1),0)</f>
        <v>0</v>
      </c>
      <c r="F841" s="78" t="n">
        <f aca="false">($F840+$D841+$E841)*(1+Input!$G$43/(100*12))</f>
        <v>0</v>
      </c>
    </row>
    <row r="842" customFormat="false" ht="12.8" hidden="false" customHeight="false" outlineLevel="0" collapsed="false">
      <c r="A842" s="76" t="n">
        <v>838</v>
      </c>
      <c r="B842" s="77" t="n">
        <f aca="false">EOMONTH(Input!$C$7,A842)</f>
        <v>68422</v>
      </c>
      <c r="D842" s="78" t="n">
        <f aca="false">IF(AND($B842&lt;Input!$C$31,$B842&lt;Input!$G$31),Input!$G$44,0)</f>
        <v>0</v>
      </c>
      <c r="E842" s="78" t="n">
        <f aca="true">IF(AND($B842&gt;Input!$G$31,$B842&lt;Input!$G$25),PMT(Input!$G$43/(100*12),(OFFSET($A$4,MATCH(Input!$G$25,$B$4:$B$1004,1),0,1,1)-OFFSET($A$4,MATCH(Input!$G$31,$B$4:$B$620,1),0,1,1)),$H$4,0,1),0)</f>
        <v>0</v>
      </c>
      <c r="F842" s="78" t="n">
        <f aca="false">($F841+$D842+$E842)*(1+Input!$G$43/(100*12))</f>
        <v>0</v>
      </c>
    </row>
    <row r="843" customFormat="false" ht="12.8" hidden="false" customHeight="false" outlineLevel="0" collapsed="false">
      <c r="A843" s="76" t="n">
        <v>839</v>
      </c>
      <c r="B843" s="77" t="n">
        <f aca="false">EOMONTH(Input!$C$7,A843)</f>
        <v>68453</v>
      </c>
      <c r="D843" s="78" t="n">
        <f aca="false">IF(AND($B843&lt;Input!$C$31,$B843&lt;Input!$G$31),Input!$G$44,0)</f>
        <v>0</v>
      </c>
      <c r="E843" s="78" t="n">
        <f aca="true">IF(AND($B843&gt;Input!$G$31,$B843&lt;Input!$G$25),PMT(Input!$G$43/(100*12),(OFFSET($A$4,MATCH(Input!$G$25,$B$4:$B$1004,1),0,1,1)-OFFSET($A$4,MATCH(Input!$G$31,$B$4:$B$620,1),0,1,1)),$H$4,0,1),0)</f>
        <v>0</v>
      </c>
      <c r="F843" s="78" t="n">
        <f aca="false">($F842+$D843+$E843)*(1+Input!$G$43/(100*12))</f>
        <v>0</v>
      </c>
    </row>
    <row r="844" customFormat="false" ht="12.8" hidden="false" customHeight="false" outlineLevel="0" collapsed="false">
      <c r="A844" s="76" t="n">
        <v>840</v>
      </c>
      <c r="B844" s="77" t="n">
        <f aca="false">EOMONTH(Input!$C$7,A844)</f>
        <v>68483</v>
      </c>
      <c r="D844" s="78" t="n">
        <f aca="false">IF(AND($B844&lt;Input!$C$31,$B844&lt;Input!$G$31),Input!$G$44,0)</f>
        <v>0</v>
      </c>
      <c r="E844" s="78" t="n">
        <f aca="true">IF(AND($B844&gt;Input!$G$31,$B844&lt;Input!$G$25),PMT(Input!$G$43/(100*12),(OFFSET($A$4,MATCH(Input!$G$25,$B$4:$B$1004,1),0,1,1)-OFFSET($A$4,MATCH(Input!$G$31,$B$4:$B$620,1),0,1,1)),$H$4,0,1),0)</f>
        <v>0</v>
      </c>
      <c r="F844" s="78" t="n">
        <f aca="false">($F843+$D844+$E844)*(1+Input!$G$43/(100*12))</f>
        <v>0</v>
      </c>
    </row>
    <row r="845" customFormat="false" ht="12.8" hidden="false" customHeight="false" outlineLevel="0" collapsed="false">
      <c r="A845" s="76" t="n">
        <v>841</v>
      </c>
      <c r="B845" s="77" t="n">
        <f aca="false">EOMONTH(Input!$C$7,A845)</f>
        <v>68514</v>
      </c>
      <c r="D845" s="78" t="n">
        <f aca="false">IF(AND($B845&lt;Input!$C$31,$B845&lt;Input!$G$31),Input!$G$44,0)</f>
        <v>0</v>
      </c>
      <c r="E845" s="78" t="n">
        <f aca="true">IF(AND($B845&gt;Input!$G$31,$B845&lt;Input!$G$25),PMT(Input!$G$43/(100*12),(OFFSET($A$4,MATCH(Input!$G$25,$B$4:$B$1004,1),0,1,1)-OFFSET($A$4,MATCH(Input!$G$31,$B$4:$B$620,1),0,1,1)),$H$4,0,1),0)</f>
        <v>0</v>
      </c>
      <c r="F845" s="78" t="n">
        <f aca="false">($F844+$D845+$E845)*(1+Input!$G$43/(100*12))</f>
        <v>0</v>
      </c>
    </row>
    <row r="846" customFormat="false" ht="12.8" hidden="false" customHeight="false" outlineLevel="0" collapsed="false">
      <c r="A846" s="76" t="n">
        <v>842</v>
      </c>
      <c r="B846" s="77" t="n">
        <f aca="false">EOMONTH(Input!$C$7,A846)</f>
        <v>68545</v>
      </c>
      <c r="D846" s="78" t="n">
        <f aca="false">IF(AND($B846&lt;Input!$C$31,$B846&lt;Input!$G$31),Input!$G$44,0)</f>
        <v>0</v>
      </c>
      <c r="E846" s="78" t="n">
        <f aca="true">IF(AND($B846&gt;Input!$G$31,$B846&lt;Input!$G$25),PMT(Input!$G$43/(100*12),(OFFSET($A$4,MATCH(Input!$G$25,$B$4:$B$1004,1),0,1,1)-OFFSET($A$4,MATCH(Input!$G$31,$B$4:$B$620,1),0,1,1)),$H$4,0,1),0)</f>
        <v>0</v>
      </c>
      <c r="F846" s="78" t="n">
        <f aca="false">($F845+$D846+$E846)*(1+Input!$G$43/(100*12))</f>
        <v>0</v>
      </c>
    </row>
    <row r="847" customFormat="false" ht="12.8" hidden="false" customHeight="false" outlineLevel="0" collapsed="false">
      <c r="A847" s="76" t="n">
        <v>843</v>
      </c>
      <c r="B847" s="77" t="n">
        <f aca="false">EOMONTH(Input!$C$7,A847)</f>
        <v>68575</v>
      </c>
      <c r="D847" s="78" t="n">
        <f aca="false">IF(AND($B847&lt;Input!$C$31,$B847&lt;Input!$G$31),Input!$G$44,0)</f>
        <v>0</v>
      </c>
      <c r="E847" s="78" t="n">
        <f aca="true">IF(AND($B847&gt;Input!$G$31,$B847&lt;Input!$G$25),PMT(Input!$G$43/(100*12),(OFFSET($A$4,MATCH(Input!$G$25,$B$4:$B$1004,1),0,1,1)-OFFSET($A$4,MATCH(Input!$G$31,$B$4:$B$620,1),0,1,1)),$H$4,0,1),0)</f>
        <v>0</v>
      </c>
      <c r="F847" s="78" t="n">
        <f aca="false">($F846+$D847+$E847)*(1+Input!$G$43/(100*12))</f>
        <v>0</v>
      </c>
    </row>
    <row r="848" customFormat="false" ht="12.8" hidden="false" customHeight="false" outlineLevel="0" collapsed="false">
      <c r="A848" s="76" t="n">
        <v>844</v>
      </c>
      <c r="B848" s="77" t="n">
        <f aca="false">EOMONTH(Input!$C$7,A848)</f>
        <v>68606</v>
      </c>
      <c r="D848" s="78" t="n">
        <f aca="false">IF(AND($B848&lt;Input!$C$31,$B848&lt;Input!$G$31),Input!$G$44,0)</f>
        <v>0</v>
      </c>
      <c r="E848" s="78" t="n">
        <f aca="true">IF(AND($B848&gt;Input!$G$31,$B848&lt;Input!$G$25),PMT(Input!$G$43/(100*12),(OFFSET($A$4,MATCH(Input!$G$25,$B$4:$B$1004,1),0,1,1)-OFFSET($A$4,MATCH(Input!$G$31,$B$4:$B$620,1),0,1,1)),$H$4,0,1),0)</f>
        <v>0</v>
      </c>
      <c r="F848" s="78" t="n">
        <f aca="false">($F847+$D848+$E848)*(1+Input!$G$43/(100*12))</f>
        <v>0</v>
      </c>
    </row>
    <row r="849" customFormat="false" ht="12.8" hidden="false" customHeight="false" outlineLevel="0" collapsed="false">
      <c r="A849" s="76" t="n">
        <v>845</v>
      </c>
      <c r="B849" s="77" t="n">
        <f aca="false">EOMONTH(Input!$C$7,A849)</f>
        <v>68636</v>
      </c>
      <c r="D849" s="78" t="n">
        <f aca="false">IF(AND($B849&lt;Input!$C$31,$B849&lt;Input!$G$31),Input!$G$44,0)</f>
        <v>0</v>
      </c>
      <c r="E849" s="78" t="n">
        <f aca="true">IF(AND($B849&gt;Input!$G$31,$B849&lt;Input!$G$25),PMT(Input!$G$43/(100*12),(OFFSET($A$4,MATCH(Input!$G$25,$B$4:$B$1004,1),0,1,1)-OFFSET($A$4,MATCH(Input!$G$31,$B$4:$B$620,1),0,1,1)),$H$4,0,1),0)</f>
        <v>0</v>
      </c>
      <c r="F849" s="78" t="n">
        <f aca="false">($F848+$D849+$E849)*(1+Input!$G$43/(100*12))</f>
        <v>0</v>
      </c>
    </row>
    <row r="850" customFormat="false" ht="12.8" hidden="false" customHeight="false" outlineLevel="0" collapsed="false">
      <c r="A850" s="76" t="n">
        <v>846</v>
      </c>
      <c r="B850" s="77" t="n">
        <f aca="false">EOMONTH(Input!$C$7,A850)</f>
        <v>68667</v>
      </c>
      <c r="D850" s="78" t="n">
        <f aca="false">IF(AND($B850&lt;Input!$C$31,$B850&lt;Input!$G$31),Input!$G$44,0)</f>
        <v>0</v>
      </c>
      <c r="E850" s="78" t="n">
        <f aca="true">IF(AND($B850&gt;Input!$G$31,$B850&lt;Input!$G$25),PMT(Input!$G$43/(100*12),(OFFSET($A$4,MATCH(Input!$G$25,$B$4:$B$1004,1),0,1,1)-OFFSET($A$4,MATCH(Input!$G$31,$B$4:$B$620,1),0,1,1)),$H$4,0,1),0)</f>
        <v>0</v>
      </c>
      <c r="F850" s="78" t="n">
        <f aca="false">($F849+$D850+$E850)*(1+Input!$G$43/(100*12))</f>
        <v>0</v>
      </c>
    </row>
    <row r="851" customFormat="false" ht="12.8" hidden="false" customHeight="false" outlineLevel="0" collapsed="false">
      <c r="A851" s="76" t="n">
        <v>847</v>
      </c>
      <c r="B851" s="77" t="n">
        <f aca="false">EOMONTH(Input!$C$7,A851)</f>
        <v>68698</v>
      </c>
      <c r="D851" s="78" t="n">
        <f aca="false">IF(AND($B851&lt;Input!$C$31,$B851&lt;Input!$G$31),Input!$G$44,0)</f>
        <v>0</v>
      </c>
      <c r="E851" s="78" t="n">
        <f aca="true">IF(AND($B851&gt;Input!$G$31,$B851&lt;Input!$G$25),PMT(Input!$G$43/(100*12),(OFFSET($A$4,MATCH(Input!$G$25,$B$4:$B$1004,1),0,1,1)-OFFSET($A$4,MATCH(Input!$G$31,$B$4:$B$620,1),0,1,1)),$H$4,0,1),0)</f>
        <v>0</v>
      </c>
      <c r="F851" s="78" t="n">
        <f aca="false">($F850+$D851+$E851)*(1+Input!$G$43/(100*12))</f>
        <v>0</v>
      </c>
    </row>
    <row r="852" customFormat="false" ht="12.8" hidden="false" customHeight="false" outlineLevel="0" collapsed="false">
      <c r="A852" s="76" t="n">
        <v>848</v>
      </c>
      <c r="B852" s="77" t="n">
        <f aca="false">EOMONTH(Input!$C$7,A852)</f>
        <v>68727</v>
      </c>
      <c r="D852" s="78" t="n">
        <f aca="false">IF(AND($B852&lt;Input!$C$31,$B852&lt;Input!$G$31),Input!$G$44,0)</f>
        <v>0</v>
      </c>
      <c r="E852" s="78" t="n">
        <f aca="true">IF(AND($B852&gt;Input!$G$31,$B852&lt;Input!$G$25),PMT(Input!$G$43/(100*12),(OFFSET($A$4,MATCH(Input!$G$25,$B$4:$B$1004,1),0,1,1)-OFFSET($A$4,MATCH(Input!$G$31,$B$4:$B$620,1),0,1,1)),$H$4,0,1),0)</f>
        <v>0</v>
      </c>
      <c r="F852" s="78" t="n">
        <f aca="false">($F851+$D852+$E852)*(1+Input!$G$43/(100*12))</f>
        <v>0</v>
      </c>
    </row>
    <row r="853" customFormat="false" ht="12.8" hidden="false" customHeight="false" outlineLevel="0" collapsed="false">
      <c r="A853" s="76" t="n">
        <v>849</v>
      </c>
      <c r="B853" s="77" t="n">
        <f aca="false">EOMONTH(Input!$C$7,A853)</f>
        <v>68758</v>
      </c>
      <c r="D853" s="78" t="n">
        <f aca="false">IF(AND($B853&lt;Input!$C$31,$B853&lt;Input!$G$31),Input!$G$44,0)</f>
        <v>0</v>
      </c>
      <c r="E853" s="78" t="n">
        <f aca="true">IF(AND($B853&gt;Input!$G$31,$B853&lt;Input!$G$25),PMT(Input!$G$43/(100*12),(OFFSET($A$4,MATCH(Input!$G$25,$B$4:$B$1004,1),0,1,1)-OFFSET($A$4,MATCH(Input!$G$31,$B$4:$B$620,1),0,1,1)),$H$4,0,1),0)</f>
        <v>0</v>
      </c>
      <c r="F853" s="78" t="n">
        <f aca="false">($F852+$D853+$E853)*(1+Input!$G$43/(100*12))</f>
        <v>0</v>
      </c>
    </row>
    <row r="854" customFormat="false" ht="12.8" hidden="false" customHeight="false" outlineLevel="0" collapsed="false">
      <c r="A854" s="76" t="n">
        <v>850</v>
      </c>
      <c r="B854" s="77" t="n">
        <f aca="false">EOMONTH(Input!$C$7,A854)</f>
        <v>68788</v>
      </c>
      <c r="D854" s="78" t="n">
        <f aca="false">IF(AND($B854&lt;Input!$C$31,$B854&lt;Input!$G$31),Input!$G$44,0)</f>
        <v>0</v>
      </c>
      <c r="E854" s="78" t="n">
        <f aca="true">IF(AND($B854&gt;Input!$G$31,$B854&lt;Input!$G$25),PMT(Input!$G$43/(100*12),(OFFSET($A$4,MATCH(Input!$G$25,$B$4:$B$1004,1),0,1,1)-OFFSET($A$4,MATCH(Input!$G$31,$B$4:$B$620,1),0,1,1)),$H$4,0,1),0)</f>
        <v>0</v>
      </c>
      <c r="F854" s="78" t="n">
        <f aca="false">($F853+$D854+$E854)*(1+Input!$G$43/(100*12))</f>
        <v>0</v>
      </c>
    </row>
    <row r="855" customFormat="false" ht="12.8" hidden="false" customHeight="false" outlineLevel="0" collapsed="false">
      <c r="A855" s="76" t="n">
        <v>851</v>
      </c>
      <c r="B855" s="77" t="n">
        <f aca="false">EOMONTH(Input!$C$7,A855)</f>
        <v>68819</v>
      </c>
      <c r="D855" s="78" t="n">
        <f aca="false">IF(AND($B855&lt;Input!$C$31,$B855&lt;Input!$G$31),Input!$G$44,0)</f>
        <v>0</v>
      </c>
      <c r="E855" s="78" t="n">
        <f aca="true">IF(AND($B855&gt;Input!$G$31,$B855&lt;Input!$G$25),PMT(Input!$G$43/(100*12),(OFFSET($A$4,MATCH(Input!$G$25,$B$4:$B$1004,1),0,1,1)-OFFSET($A$4,MATCH(Input!$G$31,$B$4:$B$620,1),0,1,1)),$H$4,0,1),0)</f>
        <v>0</v>
      </c>
      <c r="F855" s="78" t="n">
        <f aca="false">($F854+$D855+$E855)*(1+Input!$G$43/(100*12))</f>
        <v>0</v>
      </c>
    </row>
    <row r="856" customFormat="false" ht="12.8" hidden="false" customHeight="false" outlineLevel="0" collapsed="false">
      <c r="A856" s="76" t="n">
        <v>852</v>
      </c>
      <c r="B856" s="77" t="n">
        <f aca="false">EOMONTH(Input!$C$7,A856)</f>
        <v>68849</v>
      </c>
      <c r="D856" s="78" t="n">
        <f aca="false">IF(AND($B856&lt;Input!$C$31,$B856&lt;Input!$G$31),Input!$G$44,0)</f>
        <v>0</v>
      </c>
      <c r="E856" s="78" t="n">
        <f aca="true">IF(AND($B856&gt;Input!$G$31,$B856&lt;Input!$G$25),PMT(Input!$G$43/(100*12),(OFFSET($A$4,MATCH(Input!$G$25,$B$4:$B$1004,1),0,1,1)-OFFSET($A$4,MATCH(Input!$G$31,$B$4:$B$620,1),0,1,1)),$H$4,0,1),0)</f>
        <v>0</v>
      </c>
      <c r="F856" s="78" t="n">
        <f aca="false">($F855+$D856+$E856)*(1+Input!$G$43/(100*12))</f>
        <v>0</v>
      </c>
    </row>
    <row r="857" customFormat="false" ht="12.8" hidden="false" customHeight="false" outlineLevel="0" collapsed="false">
      <c r="A857" s="76" t="n">
        <v>853</v>
      </c>
      <c r="B857" s="77" t="n">
        <f aca="false">EOMONTH(Input!$C$7,A857)</f>
        <v>68880</v>
      </c>
      <c r="D857" s="78" t="n">
        <f aca="false">IF(AND($B857&lt;Input!$C$31,$B857&lt;Input!$G$31),Input!$G$44,0)</f>
        <v>0</v>
      </c>
      <c r="E857" s="78" t="n">
        <f aca="true">IF(AND($B857&gt;Input!$G$31,$B857&lt;Input!$G$25),PMT(Input!$G$43/(100*12),(OFFSET($A$4,MATCH(Input!$G$25,$B$4:$B$1004,1),0,1,1)-OFFSET($A$4,MATCH(Input!$G$31,$B$4:$B$620,1),0,1,1)),$H$4,0,1),0)</f>
        <v>0</v>
      </c>
      <c r="F857" s="78" t="n">
        <f aca="false">($F856+$D857+$E857)*(1+Input!$G$43/(100*12))</f>
        <v>0</v>
      </c>
    </row>
    <row r="858" customFormat="false" ht="12.8" hidden="false" customHeight="false" outlineLevel="0" collapsed="false">
      <c r="A858" s="76" t="n">
        <v>854</v>
      </c>
      <c r="B858" s="77" t="n">
        <f aca="false">EOMONTH(Input!$C$7,A858)</f>
        <v>68911</v>
      </c>
      <c r="D858" s="78" t="n">
        <f aca="false">IF(AND($B858&lt;Input!$C$31,$B858&lt;Input!$G$31),Input!$G$44,0)</f>
        <v>0</v>
      </c>
      <c r="E858" s="78" t="n">
        <f aca="true">IF(AND($B858&gt;Input!$G$31,$B858&lt;Input!$G$25),PMT(Input!$G$43/(100*12),(OFFSET($A$4,MATCH(Input!$G$25,$B$4:$B$1004,1),0,1,1)-OFFSET($A$4,MATCH(Input!$G$31,$B$4:$B$620,1),0,1,1)),$H$4,0,1),0)</f>
        <v>0</v>
      </c>
      <c r="F858" s="78" t="n">
        <f aca="false">($F857+$D858+$E858)*(1+Input!$G$43/(100*12))</f>
        <v>0</v>
      </c>
    </row>
    <row r="859" customFormat="false" ht="12.8" hidden="false" customHeight="false" outlineLevel="0" collapsed="false">
      <c r="A859" s="76" t="n">
        <v>855</v>
      </c>
      <c r="B859" s="77" t="n">
        <f aca="false">EOMONTH(Input!$C$7,A859)</f>
        <v>68941</v>
      </c>
      <c r="D859" s="78" t="n">
        <f aca="false">IF(AND($B859&lt;Input!$C$31,$B859&lt;Input!$G$31),Input!$G$44,0)</f>
        <v>0</v>
      </c>
      <c r="E859" s="78" t="n">
        <f aca="true">IF(AND($B859&gt;Input!$G$31,$B859&lt;Input!$G$25),PMT(Input!$G$43/(100*12),(OFFSET($A$4,MATCH(Input!$G$25,$B$4:$B$1004,1),0,1,1)-OFFSET($A$4,MATCH(Input!$G$31,$B$4:$B$620,1),0,1,1)),$H$4,0,1),0)</f>
        <v>0</v>
      </c>
      <c r="F859" s="78" t="n">
        <f aca="false">($F858+$D859+$E859)*(1+Input!$G$43/(100*12))</f>
        <v>0</v>
      </c>
    </row>
    <row r="860" customFormat="false" ht="12.8" hidden="false" customHeight="false" outlineLevel="0" collapsed="false">
      <c r="A860" s="76" t="n">
        <v>856</v>
      </c>
      <c r="B860" s="77" t="n">
        <f aca="false">EOMONTH(Input!$C$7,A860)</f>
        <v>68972</v>
      </c>
      <c r="D860" s="78" t="n">
        <f aca="false">IF(AND($B860&lt;Input!$C$31,$B860&lt;Input!$G$31),Input!$G$44,0)</f>
        <v>0</v>
      </c>
      <c r="E860" s="78" t="n">
        <f aca="true">IF(AND($B860&gt;Input!$G$31,$B860&lt;Input!$G$25),PMT(Input!$G$43/(100*12),(OFFSET($A$4,MATCH(Input!$G$25,$B$4:$B$1004,1),0,1,1)-OFFSET($A$4,MATCH(Input!$G$31,$B$4:$B$620,1),0,1,1)),$H$4,0,1),0)</f>
        <v>0</v>
      </c>
      <c r="F860" s="78" t="n">
        <f aca="false">($F859+$D860+$E860)*(1+Input!$G$43/(100*12))</f>
        <v>0</v>
      </c>
    </row>
    <row r="861" customFormat="false" ht="12.8" hidden="false" customHeight="false" outlineLevel="0" collapsed="false">
      <c r="A861" s="76" t="n">
        <v>857</v>
      </c>
      <c r="B861" s="77" t="n">
        <f aca="false">EOMONTH(Input!$C$7,A861)</f>
        <v>69002</v>
      </c>
      <c r="D861" s="78" t="n">
        <f aca="false">IF(AND($B861&lt;Input!$C$31,$B861&lt;Input!$G$31),Input!$G$44,0)</f>
        <v>0</v>
      </c>
      <c r="E861" s="78" t="n">
        <f aca="true">IF(AND($B861&gt;Input!$G$31,$B861&lt;Input!$G$25),PMT(Input!$G$43/(100*12),(OFFSET($A$4,MATCH(Input!$G$25,$B$4:$B$1004,1),0,1,1)-OFFSET($A$4,MATCH(Input!$G$31,$B$4:$B$620,1),0,1,1)),$H$4,0,1),0)</f>
        <v>0</v>
      </c>
      <c r="F861" s="78" t="n">
        <f aca="false">($F860+$D861+$E861)*(1+Input!$G$43/(100*12))</f>
        <v>0</v>
      </c>
    </row>
    <row r="862" customFormat="false" ht="12.8" hidden="false" customHeight="false" outlineLevel="0" collapsed="false">
      <c r="A862" s="76" t="n">
        <v>858</v>
      </c>
      <c r="B862" s="77" t="n">
        <f aca="false">EOMONTH(Input!$C$7,A862)</f>
        <v>69033</v>
      </c>
      <c r="D862" s="78" t="n">
        <f aca="false">IF(AND($B862&lt;Input!$C$31,$B862&lt;Input!$G$31),Input!$G$44,0)</f>
        <v>0</v>
      </c>
      <c r="E862" s="78" t="n">
        <f aca="true">IF(AND($B862&gt;Input!$G$31,$B862&lt;Input!$G$25),PMT(Input!$G$43/(100*12),(OFFSET($A$4,MATCH(Input!$G$25,$B$4:$B$1004,1),0,1,1)-OFFSET($A$4,MATCH(Input!$G$31,$B$4:$B$620,1),0,1,1)),$H$4,0,1),0)</f>
        <v>0</v>
      </c>
      <c r="F862" s="78" t="n">
        <f aca="false">($F861+$D862+$E862)*(1+Input!$G$43/(100*12))</f>
        <v>0</v>
      </c>
    </row>
    <row r="863" customFormat="false" ht="12.8" hidden="false" customHeight="false" outlineLevel="0" collapsed="false">
      <c r="A863" s="76" t="n">
        <v>859</v>
      </c>
      <c r="B863" s="77" t="n">
        <f aca="false">EOMONTH(Input!$C$7,A863)</f>
        <v>69064</v>
      </c>
      <c r="D863" s="78" t="n">
        <f aca="false">IF(AND($B863&lt;Input!$C$31,$B863&lt;Input!$G$31),Input!$G$44,0)</f>
        <v>0</v>
      </c>
      <c r="E863" s="78" t="n">
        <f aca="true">IF(AND($B863&gt;Input!$G$31,$B863&lt;Input!$G$25),PMT(Input!$G$43/(100*12),(OFFSET($A$4,MATCH(Input!$G$25,$B$4:$B$1004,1),0,1,1)-OFFSET($A$4,MATCH(Input!$G$31,$B$4:$B$620,1),0,1,1)),$H$4,0,1),0)</f>
        <v>0</v>
      </c>
      <c r="F863" s="78" t="n">
        <f aca="false">($F862+$D863+$E863)*(1+Input!$G$43/(100*12))</f>
        <v>0</v>
      </c>
    </row>
    <row r="864" customFormat="false" ht="12.8" hidden="false" customHeight="false" outlineLevel="0" collapsed="false">
      <c r="A864" s="76" t="n">
        <v>860</v>
      </c>
      <c r="B864" s="77" t="n">
        <f aca="false">EOMONTH(Input!$C$7,A864)</f>
        <v>69092</v>
      </c>
      <c r="D864" s="78" t="n">
        <f aca="false">IF(AND($B864&lt;Input!$C$31,$B864&lt;Input!$G$31),Input!$G$44,0)</f>
        <v>0</v>
      </c>
      <c r="E864" s="78" t="n">
        <f aca="true">IF(AND($B864&gt;Input!$G$31,$B864&lt;Input!$G$25),PMT(Input!$G$43/(100*12),(OFFSET($A$4,MATCH(Input!$G$25,$B$4:$B$1004,1),0,1,1)-OFFSET($A$4,MATCH(Input!$G$31,$B$4:$B$620,1),0,1,1)),$H$4,0,1),0)</f>
        <v>0</v>
      </c>
      <c r="F864" s="78" t="n">
        <f aca="false">($F863+$D864+$E864)*(1+Input!$G$43/(100*12))</f>
        <v>0</v>
      </c>
    </row>
    <row r="865" customFormat="false" ht="12.8" hidden="false" customHeight="false" outlineLevel="0" collapsed="false">
      <c r="A865" s="76" t="n">
        <v>861</v>
      </c>
      <c r="B865" s="77" t="n">
        <f aca="false">EOMONTH(Input!$C$7,A865)</f>
        <v>69123</v>
      </c>
      <c r="D865" s="78" t="n">
        <f aca="false">IF(AND($B865&lt;Input!$C$31,$B865&lt;Input!$G$31),Input!$G$44,0)</f>
        <v>0</v>
      </c>
      <c r="E865" s="78" t="n">
        <f aca="true">IF(AND($B865&gt;Input!$G$31,$B865&lt;Input!$G$25),PMT(Input!$G$43/(100*12),(OFFSET($A$4,MATCH(Input!$G$25,$B$4:$B$1004,1),0,1,1)-OFFSET($A$4,MATCH(Input!$G$31,$B$4:$B$620,1),0,1,1)),$H$4,0,1),0)</f>
        <v>0</v>
      </c>
      <c r="F865" s="78" t="n">
        <f aca="false">($F864+$D865+$E865)*(1+Input!$G$43/(100*12))</f>
        <v>0</v>
      </c>
    </row>
    <row r="866" customFormat="false" ht="12.8" hidden="false" customHeight="false" outlineLevel="0" collapsed="false">
      <c r="A866" s="76" t="n">
        <v>862</v>
      </c>
      <c r="B866" s="77" t="n">
        <f aca="false">EOMONTH(Input!$C$7,A866)</f>
        <v>69153</v>
      </c>
      <c r="D866" s="78" t="n">
        <f aca="false">IF(AND($B866&lt;Input!$C$31,$B866&lt;Input!$G$31),Input!$G$44,0)</f>
        <v>0</v>
      </c>
      <c r="E866" s="78" t="n">
        <f aca="true">IF(AND($B866&gt;Input!$G$31,$B866&lt;Input!$G$25),PMT(Input!$G$43/(100*12),(OFFSET($A$4,MATCH(Input!$G$25,$B$4:$B$1004,1),0,1,1)-OFFSET($A$4,MATCH(Input!$G$31,$B$4:$B$620,1),0,1,1)),$H$4,0,1),0)</f>
        <v>0</v>
      </c>
      <c r="F866" s="78" t="n">
        <f aca="false">($F865+$D866+$E866)*(1+Input!$G$43/(100*12))</f>
        <v>0</v>
      </c>
    </row>
    <row r="867" customFormat="false" ht="12.8" hidden="false" customHeight="false" outlineLevel="0" collapsed="false">
      <c r="A867" s="76" t="n">
        <v>863</v>
      </c>
      <c r="B867" s="77" t="n">
        <f aca="false">EOMONTH(Input!$C$7,A867)</f>
        <v>69184</v>
      </c>
      <c r="D867" s="78" t="n">
        <f aca="false">IF(AND($B867&lt;Input!$C$31,$B867&lt;Input!$G$31),Input!$G$44,0)</f>
        <v>0</v>
      </c>
      <c r="E867" s="78" t="n">
        <f aca="true">IF(AND($B867&gt;Input!$G$31,$B867&lt;Input!$G$25),PMT(Input!$G$43/(100*12),(OFFSET($A$4,MATCH(Input!$G$25,$B$4:$B$1004,1),0,1,1)-OFFSET($A$4,MATCH(Input!$G$31,$B$4:$B$620,1),0,1,1)),$H$4,0,1),0)</f>
        <v>0</v>
      </c>
      <c r="F867" s="78" t="n">
        <f aca="false">($F866+$D867+$E867)*(1+Input!$G$43/(100*12))</f>
        <v>0</v>
      </c>
    </row>
    <row r="868" customFormat="false" ht="12.8" hidden="false" customHeight="false" outlineLevel="0" collapsed="false">
      <c r="A868" s="76" t="n">
        <v>864</v>
      </c>
      <c r="B868" s="77" t="n">
        <f aca="false">EOMONTH(Input!$C$7,A868)</f>
        <v>69214</v>
      </c>
      <c r="D868" s="78" t="n">
        <f aca="false">IF(AND($B868&lt;Input!$C$31,$B868&lt;Input!$G$31),Input!$G$44,0)</f>
        <v>0</v>
      </c>
      <c r="E868" s="78" t="n">
        <f aca="true">IF(AND($B868&gt;Input!$G$31,$B868&lt;Input!$G$25),PMT(Input!$G$43/(100*12),(OFFSET($A$4,MATCH(Input!$G$25,$B$4:$B$1004,1),0,1,1)-OFFSET($A$4,MATCH(Input!$G$31,$B$4:$B$620,1),0,1,1)),$H$4,0,1),0)</f>
        <v>0</v>
      </c>
      <c r="F868" s="78" t="n">
        <f aca="false">($F867+$D868+$E868)*(1+Input!$G$43/(100*12))</f>
        <v>0</v>
      </c>
    </row>
    <row r="869" customFormat="false" ht="12.8" hidden="false" customHeight="false" outlineLevel="0" collapsed="false">
      <c r="A869" s="76" t="n">
        <v>865</v>
      </c>
      <c r="B869" s="77" t="n">
        <f aca="false">EOMONTH(Input!$C$7,A869)</f>
        <v>69245</v>
      </c>
      <c r="D869" s="78" t="n">
        <f aca="false">IF(AND($B869&lt;Input!$C$31,$B869&lt;Input!$G$31),Input!$G$44,0)</f>
        <v>0</v>
      </c>
      <c r="E869" s="78" t="n">
        <f aca="true">IF(AND($B869&gt;Input!$G$31,$B869&lt;Input!$G$25),PMT(Input!$G$43/(100*12),(OFFSET($A$4,MATCH(Input!$G$25,$B$4:$B$1004,1),0,1,1)-OFFSET($A$4,MATCH(Input!$G$31,$B$4:$B$620,1),0,1,1)),$H$4,0,1),0)</f>
        <v>0</v>
      </c>
      <c r="F869" s="78" t="n">
        <f aca="false">($F868+$D869+$E869)*(1+Input!$G$43/(100*12))</f>
        <v>0</v>
      </c>
    </row>
    <row r="870" customFormat="false" ht="12.8" hidden="false" customHeight="false" outlineLevel="0" collapsed="false">
      <c r="A870" s="76" t="n">
        <v>866</v>
      </c>
      <c r="B870" s="77" t="n">
        <f aca="false">EOMONTH(Input!$C$7,A870)</f>
        <v>69276</v>
      </c>
      <c r="D870" s="78" t="n">
        <f aca="false">IF(AND($B870&lt;Input!$C$31,$B870&lt;Input!$G$31),Input!$G$44,0)</f>
        <v>0</v>
      </c>
      <c r="E870" s="78" t="n">
        <f aca="true">IF(AND($B870&gt;Input!$G$31,$B870&lt;Input!$G$25),PMT(Input!$G$43/(100*12),(OFFSET($A$4,MATCH(Input!$G$25,$B$4:$B$1004,1),0,1,1)-OFFSET($A$4,MATCH(Input!$G$31,$B$4:$B$620,1),0,1,1)),$H$4,0,1),0)</f>
        <v>0</v>
      </c>
      <c r="F870" s="78" t="n">
        <f aca="false">($F869+$D870+$E870)*(1+Input!$G$43/(100*12))</f>
        <v>0</v>
      </c>
    </row>
    <row r="871" customFormat="false" ht="12.8" hidden="false" customHeight="false" outlineLevel="0" collapsed="false">
      <c r="A871" s="76" t="n">
        <v>867</v>
      </c>
      <c r="B871" s="77" t="n">
        <f aca="false">EOMONTH(Input!$C$7,A871)</f>
        <v>69306</v>
      </c>
      <c r="D871" s="78" t="n">
        <f aca="false">IF(AND($B871&lt;Input!$C$31,$B871&lt;Input!$G$31),Input!$G$44,0)</f>
        <v>0</v>
      </c>
      <c r="E871" s="78" t="n">
        <f aca="true">IF(AND($B871&gt;Input!$G$31,$B871&lt;Input!$G$25),PMT(Input!$G$43/(100*12),(OFFSET($A$4,MATCH(Input!$G$25,$B$4:$B$1004,1),0,1,1)-OFFSET($A$4,MATCH(Input!$G$31,$B$4:$B$620,1),0,1,1)),$H$4,0,1),0)</f>
        <v>0</v>
      </c>
      <c r="F871" s="78" t="n">
        <f aca="false">($F870+$D871+$E871)*(1+Input!$G$43/(100*12))</f>
        <v>0</v>
      </c>
    </row>
    <row r="872" customFormat="false" ht="12.8" hidden="false" customHeight="false" outlineLevel="0" collapsed="false">
      <c r="A872" s="76" t="n">
        <v>868</v>
      </c>
      <c r="B872" s="77" t="n">
        <f aca="false">EOMONTH(Input!$C$7,A872)</f>
        <v>69337</v>
      </c>
      <c r="D872" s="78" t="n">
        <f aca="false">IF(AND($B872&lt;Input!$C$31,$B872&lt;Input!$G$31),Input!$G$44,0)</f>
        <v>0</v>
      </c>
      <c r="E872" s="78" t="n">
        <f aca="true">IF(AND($B872&gt;Input!$G$31,$B872&lt;Input!$G$25),PMT(Input!$G$43/(100*12),(OFFSET($A$4,MATCH(Input!$G$25,$B$4:$B$1004,1),0,1,1)-OFFSET($A$4,MATCH(Input!$G$31,$B$4:$B$620,1),0,1,1)),$H$4,0,1),0)</f>
        <v>0</v>
      </c>
      <c r="F872" s="78" t="n">
        <f aca="false">($F871+$D872+$E872)*(1+Input!$G$43/(100*12))</f>
        <v>0</v>
      </c>
    </row>
    <row r="873" customFormat="false" ht="12.8" hidden="false" customHeight="false" outlineLevel="0" collapsed="false">
      <c r="A873" s="76" t="n">
        <v>869</v>
      </c>
      <c r="B873" s="77" t="n">
        <f aca="false">EOMONTH(Input!$C$7,A873)</f>
        <v>69367</v>
      </c>
      <c r="D873" s="78" t="n">
        <f aca="false">IF(AND($B873&lt;Input!$C$31,$B873&lt;Input!$G$31),Input!$G$44,0)</f>
        <v>0</v>
      </c>
      <c r="E873" s="78" t="n">
        <f aca="true">IF(AND($B873&gt;Input!$G$31,$B873&lt;Input!$G$25),PMT(Input!$G$43/(100*12),(OFFSET($A$4,MATCH(Input!$G$25,$B$4:$B$1004,1),0,1,1)-OFFSET($A$4,MATCH(Input!$G$31,$B$4:$B$620,1),0,1,1)),$H$4,0,1),0)</f>
        <v>0</v>
      </c>
      <c r="F873" s="78" t="n">
        <f aca="false">($F872+$D873+$E873)*(1+Input!$G$43/(100*12))</f>
        <v>0</v>
      </c>
    </row>
    <row r="874" customFormat="false" ht="12.8" hidden="false" customHeight="false" outlineLevel="0" collapsed="false">
      <c r="A874" s="76" t="n">
        <v>870</v>
      </c>
      <c r="B874" s="77" t="n">
        <f aca="false">EOMONTH(Input!$C$7,A874)</f>
        <v>69398</v>
      </c>
      <c r="D874" s="78" t="n">
        <f aca="false">IF(AND($B874&lt;Input!$C$31,$B874&lt;Input!$G$31),Input!$G$44,0)</f>
        <v>0</v>
      </c>
      <c r="E874" s="78" t="n">
        <f aca="true">IF(AND($B874&gt;Input!$G$31,$B874&lt;Input!$G$25),PMT(Input!$G$43/(100*12),(OFFSET($A$4,MATCH(Input!$G$25,$B$4:$B$1004,1),0,1,1)-OFFSET($A$4,MATCH(Input!$G$31,$B$4:$B$620,1),0,1,1)),$H$4,0,1),0)</f>
        <v>0</v>
      </c>
      <c r="F874" s="78" t="n">
        <f aca="false">($F873+$D874+$E874)*(1+Input!$G$43/(100*12))</f>
        <v>0</v>
      </c>
    </row>
    <row r="875" customFormat="false" ht="12.8" hidden="false" customHeight="false" outlineLevel="0" collapsed="false">
      <c r="A875" s="76" t="n">
        <v>871</v>
      </c>
      <c r="B875" s="77" t="n">
        <f aca="false">EOMONTH(Input!$C$7,A875)</f>
        <v>69429</v>
      </c>
      <c r="D875" s="78" t="n">
        <f aca="false">IF(AND($B875&lt;Input!$C$31,$B875&lt;Input!$G$31),Input!$G$44,0)</f>
        <v>0</v>
      </c>
      <c r="E875" s="78" t="n">
        <f aca="true">IF(AND($B875&gt;Input!$G$31,$B875&lt;Input!$G$25),PMT(Input!$G$43/(100*12),(OFFSET($A$4,MATCH(Input!$G$25,$B$4:$B$1004,1),0,1,1)-OFFSET($A$4,MATCH(Input!$G$31,$B$4:$B$620,1),0,1,1)),$H$4,0,1),0)</f>
        <v>0</v>
      </c>
      <c r="F875" s="78" t="n">
        <f aca="false">($F874+$D875+$E875)*(1+Input!$G$43/(100*12))</f>
        <v>0</v>
      </c>
    </row>
    <row r="876" customFormat="false" ht="12.8" hidden="false" customHeight="false" outlineLevel="0" collapsed="false">
      <c r="A876" s="76" t="n">
        <v>872</v>
      </c>
      <c r="B876" s="77" t="n">
        <f aca="false">EOMONTH(Input!$C$7,A876)</f>
        <v>69457</v>
      </c>
      <c r="D876" s="78" t="n">
        <f aca="false">IF(AND($B876&lt;Input!$C$31,$B876&lt;Input!$G$31),Input!$G$44,0)</f>
        <v>0</v>
      </c>
      <c r="E876" s="78" t="n">
        <f aca="true">IF(AND($B876&gt;Input!$G$31,$B876&lt;Input!$G$25),PMT(Input!$G$43/(100*12),(OFFSET($A$4,MATCH(Input!$G$25,$B$4:$B$1004,1),0,1,1)-OFFSET($A$4,MATCH(Input!$G$31,$B$4:$B$620,1),0,1,1)),$H$4,0,1),0)</f>
        <v>0</v>
      </c>
      <c r="F876" s="78" t="n">
        <f aca="false">($F875+$D876+$E876)*(1+Input!$G$43/(100*12))</f>
        <v>0</v>
      </c>
    </row>
    <row r="877" customFormat="false" ht="12.8" hidden="false" customHeight="false" outlineLevel="0" collapsed="false">
      <c r="A877" s="76" t="n">
        <v>873</v>
      </c>
      <c r="B877" s="77" t="n">
        <f aca="false">EOMONTH(Input!$C$7,A877)</f>
        <v>69488</v>
      </c>
      <c r="D877" s="78" t="n">
        <f aca="false">IF(AND($B877&lt;Input!$C$31,$B877&lt;Input!$G$31),Input!$G$44,0)</f>
        <v>0</v>
      </c>
      <c r="E877" s="78" t="n">
        <f aca="true">IF(AND($B877&gt;Input!$G$31,$B877&lt;Input!$G$25),PMT(Input!$G$43/(100*12),(OFFSET($A$4,MATCH(Input!$G$25,$B$4:$B$1004,1),0,1,1)-OFFSET($A$4,MATCH(Input!$G$31,$B$4:$B$620,1),0,1,1)),$H$4,0,1),0)</f>
        <v>0</v>
      </c>
      <c r="F877" s="78" t="n">
        <f aca="false">($F876+$D877+$E877)*(1+Input!$G$43/(100*12))</f>
        <v>0</v>
      </c>
    </row>
    <row r="878" customFormat="false" ht="12.8" hidden="false" customHeight="false" outlineLevel="0" collapsed="false">
      <c r="A878" s="76" t="n">
        <v>874</v>
      </c>
      <c r="B878" s="77" t="n">
        <f aca="false">EOMONTH(Input!$C$7,A878)</f>
        <v>69518</v>
      </c>
      <c r="D878" s="78" t="n">
        <f aca="false">IF(AND($B878&lt;Input!$C$31,$B878&lt;Input!$G$31),Input!$G$44,0)</f>
        <v>0</v>
      </c>
      <c r="E878" s="78" t="n">
        <f aca="true">IF(AND($B878&gt;Input!$G$31,$B878&lt;Input!$G$25),PMT(Input!$G$43/(100*12),(OFFSET($A$4,MATCH(Input!$G$25,$B$4:$B$1004,1),0,1,1)-OFFSET($A$4,MATCH(Input!$G$31,$B$4:$B$620,1),0,1,1)),$H$4,0,1),0)</f>
        <v>0</v>
      </c>
      <c r="F878" s="78" t="n">
        <f aca="false">($F877+$D878+$E878)*(1+Input!$G$43/(100*12))</f>
        <v>0</v>
      </c>
    </row>
    <row r="879" customFormat="false" ht="12.8" hidden="false" customHeight="false" outlineLevel="0" collapsed="false">
      <c r="A879" s="76" t="n">
        <v>875</v>
      </c>
      <c r="B879" s="77" t="n">
        <f aca="false">EOMONTH(Input!$C$7,A879)</f>
        <v>69549</v>
      </c>
      <c r="D879" s="78" t="n">
        <f aca="false">IF(AND($B879&lt;Input!$C$31,$B879&lt;Input!$G$31),Input!$G$44,0)</f>
        <v>0</v>
      </c>
      <c r="E879" s="78" t="n">
        <f aca="true">IF(AND($B879&gt;Input!$G$31,$B879&lt;Input!$G$25),PMT(Input!$G$43/(100*12),(OFFSET($A$4,MATCH(Input!$G$25,$B$4:$B$1004,1),0,1,1)-OFFSET($A$4,MATCH(Input!$G$31,$B$4:$B$620,1),0,1,1)),$H$4,0,1),0)</f>
        <v>0</v>
      </c>
      <c r="F879" s="78" t="n">
        <f aca="false">($F878+$D879+$E879)*(1+Input!$G$43/(100*12))</f>
        <v>0</v>
      </c>
    </row>
    <row r="880" customFormat="false" ht="12.8" hidden="false" customHeight="false" outlineLevel="0" collapsed="false">
      <c r="A880" s="76" t="n">
        <v>876</v>
      </c>
      <c r="B880" s="77" t="n">
        <f aca="false">EOMONTH(Input!$C$7,A880)</f>
        <v>69579</v>
      </c>
      <c r="D880" s="78" t="n">
        <f aca="false">IF(AND($B880&lt;Input!$C$31,$B880&lt;Input!$G$31),Input!$G$44,0)</f>
        <v>0</v>
      </c>
      <c r="E880" s="78" t="n">
        <f aca="true">IF(AND($B880&gt;Input!$G$31,$B880&lt;Input!$G$25),PMT(Input!$G$43/(100*12),(OFFSET($A$4,MATCH(Input!$G$25,$B$4:$B$1004,1),0,1,1)-OFFSET($A$4,MATCH(Input!$G$31,$B$4:$B$620,1),0,1,1)),$H$4,0,1),0)</f>
        <v>0</v>
      </c>
      <c r="F880" s="78" t="n">
        <f aca="false">($F879+$D880+$E880)*(1+Input!$G$43/(100*12))</f>
        <v>0</v>
      </c>
    </row>
    <row r="881" customFormat="false" ht="12.8" hidden="false" customHeight="false" outlineLevel="0" collapsed="false">
      <c r="A881" s="76" t="n">
        <v>877</v>
      </c>
      <c r="B881" s="77" t="n">
        <f aca="false">EOMONTH(Input!$C$7,A881)</f>
        <v>69610</v>
      </c>
      <c r="D881" s="78" t="n">
        <f aca="false">IF(AND($B881&lt;Input!$C$31,$B881&lt;Input!$G$31),Input!$G$44,0)</f>
        <v>0</v>
      </c>
      <c r="E881" s="78" t="n">
        <f aca="true">IF(AND($B881&gt;Input!$G$31,$B881&lt;Input!$G$25),PMT(Input!$G$43/(100*12),(OFFSET($A$4,MATCH(Input!$G$25,$B$4:$B$1004,1),0,1,1)-OFFSET($A$4,MATCH(Input!$G$31,$B$4:$B$620,1),0,1,1)),$H$4,0,1),0)</f>
        <v>0</v>
      </c>
      <c r="F881" s="78" t="n">
        <f aca="false">($F880+$D881+$E881)*(1+Input!$G$43/(100*12))</f>
        <v>0</v>
      </c>
    </row>
    <row r="882" customFormat="false" ht="12.8" hidden="false" customHeight="false" outlineLevel="0" collapsed="false">
      <c r="A882" s="76" t="n">
        <v>878</v>
      </c>
      <c r="B882" s="77" t="n">
        <f aca="false">EOMONTH(Input!$C$7,A882)</f>
        <v>69641</v>
      </c>
      <c r="D882" s="78" t="n">
        <f aca="false">IF(AND($B882&lt;Input!$C$31,$B882&lt;Input!$G$31),Input!$G$44,0)</f>
        <v>0</v>
      </c>
      <c r="E882" s="78" t="n">
        <f aca="true">IF(AND($B882&gt;Input!$G$31,$B882&lt;Input!$G$25),PMT(Input!$G$43/(100*12),(OFFSET($A$4,MATCH(Input!$G$25,$B$4:$B$1004,1),0,1,1)-OFFSET($A$4,MATCH(Input!$G$31,$B$4:$B$620,1),0,1,1)),$H$4,0,1),0)</f>
        <v>0</v>
      </c>
      <c r="F882" s="78" t="n">
        <f aca="false">($F881+$D882+$E882)*(1+Input!$G$43/(100*12))</f>
        <v>0</v>
      </c>
    </row>
    <row r="883" customFormat="false" ht="12.8" hidden="false" customHeight="false" outlineLevel="0" collapsed="false">
      <c r="A883" s="76" t="n">
        <v>879</v>
      </c>
      <c r="B883" s="77" t="n">
        <f aca="false">EOMONTH(Input!$C$7,A883)</f>
        <v>69671</v>
      </c>
      <c r="D883" s="78" t="n">
        <f aca="false">IF(AND($B883&lt;Input!$C$31,$B883&lt;Input!$G$31),Input!$G$44,0)</f>
        <v>0</v>
      </c>
      <c r="E883" s="78" t="n">
        <f aca="true">IF(AND($B883&gt;Input!$G$31,$B883&lt;Input!$G$25),PMT(Input!$G$43/(100*12),(OFFSET($A$4,MATCH(Input!$G$25,$B$4:$B$1004,1),0,1,1)-OFFSET($A$4,MATCH(Input!$G$31,$B$4:$B$620,1),0,1,1)),$H$4,0,1),0)</f>
        <v>0</v>
      </c>
      <c r="F883" s="78" t="n">
        <f aca="false">($F882+$D883+$E883)*(1+Input!$G$43/(100*12))</f>
        <v>0</v>
      </c>
    </row>
    <row r="884" customFormat="false" ht="12.8" hidden="false" customHeight="false" outlineLevel="0" collapsed="false">
      <c r="A884" s="76" t="n">
        <v>880</v>
      </c>
      <c r="B884" s="77" t="n">
        <f aca="false">EOMONTH(Input!$C$7,A884)</f>
        <v>69702</v>
      </c>
      <c r="D884" s="78" t="n">
        <f aca="false">IF(AND($B884&lt;Input!$C$31,$B884&lt;Input!$G$31),Input!$G$44,0)</f>
        <v>0</v>
      </c>
      <c r="E884" s="78" t="n">
        <f aca="true">IF(AND($B884&gt;Input!$G$31,$B884&lt;Input!$G$25),PMT(Input!$G$43/(100*12),(OFFSET($A$4,MATCH(Input!$G$25,$B$4:$B$1004,1),0,1,1)-OFFSET($A$4,MATCH(Input!$G$31,$B$4:$B$620,1),0,1,1)),$H$4,0,1),0)</f>
        <v>0</v>
      </c>
      <c r="F884" s="78" t="n">
        <f aca="false">($F883+$D884+$E884)*(1+Input!$G$43/(100*12))</f>
        <v>0</v>
      </c>
    </row>
    <row r="885" customFormat="false" ht="12.8" hidden="false" customHeight="false" outlineLevel="0" collapsed="false">
      <c r="A885" s="76" t="n">
        <v>881</v>
      </c>
      <c r="B885" s="77" t="n">
        <f aca="false">EOMONTH(Input!$C$7,A885)</f>
        <v>69732</v>
      </c>
      <c r="D885" s="78" t="n">
        <f aca="false">IF(AND($B885&lt;Input!$C$31,$B885&lt;Input!$G$31),Input!$G$44,0)</f>
        <v>0</v>
      </c>
      <c r="E885" s="78" t="n">
        <f aca="true">IF(AND($B885&gt;Input!$G$31,$B885&lt;Input!$G$25),PMT(Input!$G$43/(100*12),(OFFSET($A$4,MATCH(Input!$G$25,$B$4:$B$1004,1),0,1,1)-OFFSET($A$4,MATCH(Input!$G$31,$B$4:$B$620,1),0,1,1)),$H$4,0,1),0)</f>
        <v>0</v>
      </c>
      <c r="F885" s="78" t="n">
        <f aca="false">($F884+$D885+$E885)*(1+Input!$G$43/(100*12))</f>
        <v>0</v>
      </c>
    </row>
    <row r="886" customFormat="false" ht="12.8" hidden="false" customHeight="false" outlineLevel="0" collapsed="false">
      <c r="A886" s="76" t="n">
        <v>882</v>
      </c>
      <c r="B886" s="77" t="n">
        <f aca="false">EOMONTH(Input!$C$7,A886)</f>
        <v>69763</v>
      </c>
      <c r="D886" s="78" t="n">
        <f aca="false">IF(AND($B886&lt;Input!$C$31,$B886&lt;Input!$G$31),Input!$G$44,0)</f>
        <v>0</v>
      </c>
      <c r="E886" s="78" t="n">
        <f aca="true">IF(AND($B886&gt;Input!$G$31,$B886&lt;Input!$G$25),PMT(Input!$G$43/(100*12),(OFFSET($A$4,MATCH(Input!$G$25,$B$4:$B$1004,1),0,1,1)-OFFSET($A$4,MATCH(Input!$G$31,$B$4:$B$620,1),0,1,1)),$H$4,0,1),0)</f>
        <v>0</v>
      </c>
      <c r="F886" s="78" t="n">
        <f aca="false">($F885+$D886+$E886)*(1+Input!$G$43/(100*12))</f>
        <v>0</v>
      </c>
    </row>
    <row r="887" customFormat="false" ht="12.8" hidden="false" customHeight="false" outlineLevel="0" collapsed="false">
      <c r="A887" s="76" t="n">
        <v>883</v>
      </c>
      <c r="B887" s="77" t="n">
        <f aca="false">EOMONTH(Input!$C$7,A887)</f>
        <v>69794</v>
      </c>
      <c r="D887" s="78" t="n">
        <f aca="false">IF(AND($B887&lt;Input!$C$31,$B887&lt;Input!$G$31),Input!$G$44,0)</f>
        <v>0</v>
      </c>
      <c r="E887" s="78" t="n">
        <f aca="true">IF(AND($B887&gt;Input!$G$31,$B887&lt;Input!$G$25),PMT(Input!$G$43/(100*12),(OFFSET($A$4,MATCH(Input!$G$25,$B$4:$B$1004,1),0,1,1)-OFFSET($A$4,MATCH(Input!$G$31,$B$4:$B$620,1),0,1,1)),$H$4,0,1),0)</f>
        <v>0</v>
      </c>
      <c r="F887" s="78" t="n">
        <f aca="false">($F886+$D887+$E887)*(1+Input!$G$43/(100*12))</f>
        <v>0</v>
      </c>
    </row>
    <row r="888" customFormat="false" ht="12.8" hidden="false" customHeight="false" outlineLevel="0" collapsed="false">
      <c r="A888" s="76" t="n">
        <v>884</v>
      </c>
      <c r="B888" s="77" t="n">
        <f aca="false">EOMONTH(Input!$C$7,A888)</f>
        <v>69822</v>
      </c>
      <c r="D888" s="78" t="n">
        <f aca="false">IF(AND($B888&lt;Input!$C$31,$B888&lt;Input!$G$31),Input!$G$44,0)</f>
        <v>0</v>
      </c>
      <c r="E888" s="78" t="n">
        <f aca="true">IF(AND($B888&gt;Input!$G$31,$B888&lt;Input!$G$25),PMT(Input!$G$43/(100*12),(OFFSET($A$4,MATCH(Input!$G$25,$B$4:$B$1004,1),0,1,1)-OFFSET($A$4,MATCH(Input!$G$31,$B$4:$B$620,1),0,1,1)),$H$4,0,1),0)</f>
        <v>0</v>
      </c>
      <c r="F888" s="78" t="n">
        <f aca="false">($F887+$D888+$E888)*(1+Input!$G$43/(100*12))</f>
        <v>0</v>
      </c>
    </row>
    <row r="889" customFormat="false" ht="12.8" hidden="false" customHeight="false" outlineLevel="0" collapsed="false">
      <c r="A889" s="76" t="n">
        <v>885</v>
      </c>
      <c r="B889" s="77" t="n">
        <f aca="false">EOMONTH(Input!$C$7,A889)</f>
        <v>69853</v>
      </c>
      <c r="D889" s="78" t="n">
        <f aca="false">IF(AND($B889&lt;Input!$C$31,$B889&lt;Input!$G$31),Input!$G$44,0)</f>
        <v>0</v>
      </c>
      <c r="E889" s="78" t="n">
        <f aca="true">IF(AND($B889&gt;Input!$G$31,$B889&lt;Input!$G$25),PMT(Input!$G$43/(100*12),(OFFSET($A$4,MATCH(Input!$G$25,$B$4:$B$1004,1),0,1,1)-OFFSET($A$4,MATCH(Input!$G$31,$B$4:$B$620,1),0,1,1)),$H$4,0,1),0)</f>
        <v>0</v>
      </c>
      <c r="F889" s="78" t="n">
        <f aca="false">($F888+$D889+$E889)*(1+Input!$G$43/(100*12))</f>
        <v>0</v>
      </c>
    </row>
    <row r="890" customFormat="false" ht="12.8" hidden="false" customHeight="false" outlineLevel="0" collapsed="false">
      <c r="A890" s="76" t="n">
        <v>886</v>
      </c>
      <c r="B890" s="77" t="n">
        <f aca="false">EOMONTH(Input!$C$7,A890)</f>
        <v>69883</v>
      </c>
      <c r="D890" s="78" t="n">
        <f aca="false">IF(AND($B890&lt;Input!$C$31,$B890&lt;Input!$G$31),Input!$G$44,0)</f>
        <v>0</v>
      </c>
      <c r="E890" s="78" t="n">
        <f aca="true">IF(AND($B890&gt;Input!$G$31,$B890&lt;Input!$G$25),PMT(Input!$G$43/(100*12),(OFFSET($A$4,MATCH(Input!$G$25,$B$4:$B$1004,1),0,1,1)-OFFSET($A$4,MATCH(Input!$G$31,$B$4:$B$620,1),0,1,1)),$H$4,0,1),0)</f>
        <v>0</v>
      </c>
      <c r="F890" s="78" t="n">
        <f aca="false">($F889+$D890+$E890)*(1+Input!$G$43/(100*12))</f>
        <v>0</v>
      </c>
    </row>
    <row r="891" customFormat="false" ht="12.8" hidden="false" customHeight="false" outlineLevel="0" collapsed="false">
      <c r="A891" s="76" t="n">
        <v>887</v>
      </c>
      <c r="B891" s="77" t="n">
        <f aca="false">EOMONTH(Input!$C$7,A891)</f>
        <v>69914</v>
      </c>
      <c r="D891" s="78" t="n">
        <f aca="false">IF(AND($B891&lt;Input!$C$31,$B891&lt;Input!$G$31),Input!$G$44,0)</f>
        <v>0</v>
      </c>
      <c r="E891" s="78" t="n">
        <f aca="true">IF(AND($B891&gt;Input!$G$31,$B891&lt;Input!$G$25),PMT(Input!$G$43/(100*12),(OFFSET($A$4,MATCH(Input!$G$25,$B$4:$B$1004,1),0,1,1)-OFFSET($A$4,MATCH(Input!$G$31,$B$4:$B$620,1),0,1,1)),$H$4,0,1),0)</f>
        <v>0</v>
      </c>
      <c r="F891" s="78" t="n">
        <f aca="false">($F890+$D891+$E891)*(1+Input!$G$43/(100*12))</f>
        <v>0</v>
      </c>
    </row>
    <row r="892" customFormat="false" ht="12.8" hidden="false" customHeight="false" outlineLevel="0" collapsed="false">
      <c r="A892" s="76" t="n">
        <v>888</v>
      </c>
      <c r="B892" s="77" t="n">
        <f aca="false">EOMONTH(Input!$C$7,A892)</f>
        <v>69944</v>
      </c>
      <c r="D892" s="78" t="n">
        <f aca="false">IF(AND($B892&lt;Input!$C$31,$B892&lt;Input!$G$31),Input!$G$44,0)</f>
        <v>0</v>
      </c>
      <c r="E892" s="78" t="n">
        <f aca="true">IF(AND($B892&gt;Input!$G$31,$B892&lt;Input!$G$25),PMT(Input!$G$43/(100*12),(OFFSET($A$4,MATCH(Input!$G$25,$B$4:$B$1004,1),0,1,1)-OFFSET($A$4,MATCH(Input!$G$31,$B$4:$B$620,1),0,1,1)),$H$4,0,1),0)</f>
        <v>0</v>
      </c>
      <c r="F892" s="78" t="n">
        <f aca="false">($F891+$D892+$E892)*(1+Input!$G$43/(100*12))</f>
        <v>0</v>
      </c>
    </row>
    <row r="893" customFormat="false" ht="12.8" hidden="false" customHeight="false" outlineLevel="0" collapsed="false">
      <c r="A893" s="76" t="n">
        <v>889</v>
      </c>
      <c r="B893" s="77" t="n">
        <f aca="false">EOMONTH(Input!$C$7,A893)</f>
        <v>69975</v>
      </c>
      <c r="D893" s="78" t="n">
        <f aca="false">IF(AND($B893&lt;Input!$C$31,$B893&lt;Input!$G$31),Input!$G$44,0)</f>
        <v>0</v>
      </c>
      <c r="E893" s="78" t="n">
        <f aca="true">IF(AND($B893&gt;Input!$G$31,$B893&lt;Input!$G$25),PMT(Input!$G$43/(100*12),(OFFSET($A$4,MATCH(Input!$G$25,$B$4:$B$1004,1),0,1,1)-OFFSET($A$4,MATCH(Input!$G$31,$B$4:$B$620,1),0,1,1)),$H$4,0,1),0)</f>
        <v>0</v>
      </c>
      <c r="F893" s="78" t="n">
        <f aca="false">($F892+$D893+$E893)*(1+Input!$G$43/(100*12))</f>
        <v>0</v>
      </c>
    </row>
    <row r="894" customFormat="false" ht="12.8" hidden="false" customHeight="false" outlineLevel="0" collapsed="false">
      <c r="A894" s="76" t="n">
        <v>890</v>
      </c>
      <c r="B894" s="77" t="n">
        <f aca="false">EOMONTH(Input!$C$7,A894)</f>
        <v>70006</v>
      </c>
      <c r="D894" s="78" t="n">
        <f aca="false">IF(AND($B894&lt;Input!$C$31,$B894&lt;Input!$G$31),Input!$G$44,0)</f>
        <v>0</v>
      </c>
      <c r="E894" s="78" t="n">
        <f aca="true">IF(AND($B894&gt;Input!$G$31,$B894&lt;Input!$G$25),PMT(Input!$G$43/(100*12),(OFFSET($A$4,MATCH(Input!$G$25,$B$4:$B$1004,1),0,1,1)-OFFSET($A$4,MATCH(Input!$G$31,$B$4:$B$620,1),0,1,1)),$H$4,0,1),0)</f>
        <v>0</v>
      </c>
      <c r="F894" s="78" t="n">
        <f aca="false">($F893+$D894+$E894)*(1+Input!$G$43/(100*12))</f>
        <v>0</v>
      </c>
    </row>
    <row r="895" customFormat="false" ht="12.8" hidden="false" customHeight="false" outlineLevel="0" collapsed="false">
      <c r="A895" s="76" t="n">
        <v>891</v>
      </c>
      <c r="B895" s="77" t="n">
        <f aca="false">EOMONTH(Input!$C$7,A895)</f>
        <v>70036</v>
      </c>
      <c r="D895" s="78" t="n">
        <f aca="false">IF(AND($B895&lt;Input!$C$31,$B895&lt;Input!$G$31),Input!$G$44,0)</f>
        <v>0</v>
      </c>
      <c r="E895" s="78" t="n">
        <f aca="true">IF(AND($B895&gt;Input!$G$31,$B895&lt;Input!$G$25),PMT(Input!$G$43/(100*12),(OFFSET($A$4,MATCH(Input!$G$25,$B$4:$B$1004,1),0,1,1)-OFFSET($A$4,MATCH(Input!$G$31,$B$4:$B$620,1),0,1,1)),$H$4,0,1),0)</f>
        <v>0</v>
      </c>
      <c r="F895" s="78" t="n">
        <f aca="false">($F894+$D895+$E895)*(1+Input!$G$43/(100*12))</f>
        <v>0</v>
      </c>
    </row>
    <row r="896" customFormat="false" ht="12.8" hidden="false" customHeight="false" outlineLevel="0" collapsed="false">
      <c r="A896" s="76" t="n">
        <v>892</v>
      </c>
      <c r="B896" s="77" t="n">
        <f aca="false">EOMONTH(Input!$C$7,A896)</f>
        <v>70067</v>
      </c>
      <c r="D896" s="78" t="n">
        <f aca="false">IF(AND($B896&lt;Input!$C$31,$B896&lt;Input!$G$31),Input!$G$44,0)</f>
        <v>0</v>
      </c>
      <c r="E896" s="78" t="n">
        <f aca="true">IF(AND($B896&gt;Input!$G$31,$B896&lt;Input!$G$25),PMT(Input!$G$43/(100*12),(OFFSET($A$4,MATCH(Input!$G$25,$B$4:$B$1004,1),0,1,1)-OFFSET($A$4,MATCH(Input!$G$31,$B$4:$B$620,1),0,1,1)),$H$4,0,1),0)</f>
        <v>0</v>
      </c>
      <c r="F896" s="78" t="n">
        <f aca="false">($F895+$D896+$E896)*(1+Input!$G$43/(100*12))</f>
        <v>0</v>
      </c>
    </row>
    <row r="897" customFormat="false" ht="12.8" hidden="false" customHeight="false" outlineLevel="0" collapsed="false">
      <c r="A897" s="76" t="n">
        <v>893</v>
      </c>
      <c r="B897" s="77" t="n">
        <f aca="false">EOMONTH(Input!$C$7,A897)</f>
        <v>70097</v>
      </c>
      <c r="D897" s="78" t="n">
        <f aca="false">IF(AND($B897&lt;Input!$C$31,$B897&lt;Input!$G$31),Input!$G$44,0)</f>
        <v>0</v>
      </c>
      <c r="E897" s="78" t="n">
        <f aca="true">IF(AND($B897&gt;Input!$G$31,$B897&lt;Input!$G$25),PMT(Input!$G$43/(100*12),(OFFSET($A$4,MATCH(Input!$G$25,$B$4:$B$1004,1),0,1,1)-OFFSET($A$4,MATCH(Input!$G$31,$B$4:$B$620,1),0,1,1)),$H$4,0,1),0)</f>
        <v>0</v>
      </c>
      <c r="F897" s="78" t="n">
        <f aca="false">($F896+$D897+$E897)*(1+Input!$G$43/(100*12))</f>
        <v>0</v>
      </c>
    </row>
    <row r="898" customFormat="false" ht="12.8" hidden="false" customHeight="false" outlineLevel="0" collapsed="false">
      <c r="A898" s="76" t="n">
        <v>894</v>
      </c>
      <c r="B898" s="77" t="n">
        <f aca="false">EOMONTH(Input!$C$7,A898)</f>
        <v>70128</v>
      </c>
      <c r="D898" s="78" t="n">
        <f aca="false">IF(AND($B898&lt;Input!$C$31,$B898&lt;Input!$G$31),Input!$G$44,0)</f>
        <v>0</v>
      </c>
      <c r="E898" s="78" t="n">
        <f aca="true">IF(AND($B898&gt;Input!$G$31,$B898&lt;Input!$G$25),PMT(Input!$G$43/(100*12),(OFFSET($A$4,MATCH(Input!$G$25,$B$4:$B$1004,1),0,1,1)-OFFSET($A$4,MATCH(Input!$G$31,$B$4:$B$620,1),0,1,1)),$H$4,0,1),0)</f>
        <v>0</v>
      </c>
      <c r="F898" s="78" t="n">
        <f aca="false">($F897+$D898+$E898)*(1+Input!$G$43/(100*12))</f>
        <v>0</v>
      </c>
    </row>
    <row r="899" customFormat="false" ht="12.8" hidden="false" customHeight="false" outlineLevel="0" collapsed="false">
      <c r="A899" s="76" t="n">
        <v>895</v>
      </c>
      <c r="B899" s="77" t="n">
        <f aca="false">EOMONTH(Input!$C$7,A899)</f>
        <v>70159</v>
      </c>
      <c r="D899" s="78" t="n">
        <f aca="false">IF(AND($B899&lt;Input!$C$31,$B899&lt;Input!$G$31),Input!$G$44,0)</f>
        <v>0</v>
      </c>
      <c r="E899" s="78" t="n">
        <f aca="true">IF(AND($B899&gt;Input!$G$31,$B899&lt;Input!$G$25),PMT(Input!$G$43/(100*12),(OFFSET($A$4,MATCH(Input!$G$25,$B$4:$B$1004,1),0,1,1)-OFFSET($A$4,MATCH(Input!$G$31,$B$4:$B$620,1),0,1,1)),$H$4,0,1),0)</f>
        <v>0</v>
      </c>
      <c r="F899" s="78" t="n">
        <f aca="false">($F898+$D899+$E899)*(1+Input!$G$43/(100*12))</f>
        <v>0</v>
      </c>
    </row>
    <row r="900" customFormat="false" ht="12.8" hidden="false" customHeight="false" outlineLevel="0" collapsed="false">
      <c r="A900" s="76" t="n">
        <v>896</v>
      </c>
      <c r="B900" s="77" t="n">
        <f aca="false">EOMONTH(Input!$C$7,A900)</f>
        <v>70188</v>
      </c>
      <c r="D900" s="78" t="n">
        <f aca="false">IF(AND($B900&lt;Input!$C$31,$B900&lt;Input!$G$31),Input!$G$44,0)</f>
        <v>0</v>
      </c>
      <c r="E900" s="78" t="n">
        <f aca="true">IF(AND($B900&gt;Input!$G$31,$B900&lt;Input!$G$25),PMT(Input!$G$43/(100*12),(OFFSET($A$4,MATCH(Input!$G$25,$B$4:$B$1004,1),0,1,1)-OFFSET($A$4,MATCH(Input!$G$31,$B$4:$B$620,1),0,1,1)),$H$4,0,1),0)</f>
        <v>0</v>
      </c>
      <c r="F900" s="78" t="n">
        <f aca="false">($F899+$D900+$E900)*(1+Input!$G$43/(100*12))</f>
        <v>0</v>
      </c>
    </row>
    <row r="901" customFormat="false" ht="12.8" hidden="false" customHeight="false" outlineLevel="0" collapsed="false">
      <c r="A901" s="76" t="n">
        <v>897</v>
      </c>
      <c r="B901" s="77" t="n">
        <f aca="false">EOMONTH(Input!$C$7,A901)</f>
        <v>70219</v>
      </c>
      <c r="D901" s="78" t="n">
        <f aca="false">IF(AND($B901&lt;Input!$C$31,$B901&lt;Input!$G$31),Input!$G$44,0)</f>
        <v>0</v>
      </c>
      <c r="E901" s="78" t="n">
        <f aca="true">IF(AND($B901&gt;Input!$G$31,$B901&lt;Input!$G$25),PMT(Input!$G$43/(100*12),(OFFSET($A$4,MATCH(Input!$G$25,$B$4:$B$1004,1),0,1,1)-OFFSET($A$4,MATCH(Input!$G$31,$B$4:$B$620,1),0,1,1)),$H$4,0,1),0)</f>
        <v>0</v>
      </c>
      <c r="F901" s="78" t="n">
        <f aca="false">($F900+$D901+$E901)*(1+Input!$G$43/(100*12))</f>
        <v>0</v>
      </c>
    </row>
    <row r="902" customFormat="false" ht="12.8" hidden="false" customHeight="false" outlineLevel="0" collapsed="false">
      <c r="A902" s="76" t="n">
        <v>898</v>
      </c>
      <c r="B902" s="77" t="n">
        <f aca="false">EOMONTH(Input!$C$7,A902)</f>
        <v>70249</v>
      </c>
      <c r="D902" s="78" t="n">
        <f aca="false">IF(AND($B902&lt;Input!$C$31,$B902&lt;Input!$G$31),Input!$G$44,0)</f>
        <v>0</v>
      </c>
      <c r="E902" s="78" t="n">
        <f aca="true">IF(AND($B902&gt;Input!$G$31,$B902&lt;Input!$G$25),PMT(Input!$G$43/(100*12),(OFFSET($A$4,MATCH(Input!$G$25,$B$4:$B$1004,1),0,1,1)-OFFSET($A$4,MATCH(Input!$G$31,$B$4:$B$620,1),0,1,1)),$H$4,0,1),0)</f>
        <v>0</v>
      </c>
      <c r="F902" s="78" t="n">
        <f aca="false">($F901+$D902+$E902)*(1+Input!$G$43/(100*12))</f>
        <v>0</v>
      </c>
    </row>
    <row r="903" customFormat="false" ht="12.8" hidden="false" customHeight="false" outlineLevel="0" collapsed="false">
      <c r="A903" s="76" t="n">
        <v>899</v>
      </c>
      <c r="B903" s="77" t="n">
        <f aca="false">EOMONTH(Input!$C$7,A903)</f>
        <v>70280</v>
      </c>
      <c r="D903" s="78" t="n">
        <f aca="false">IF(AND($B903&lt;Input!$C$31,$B903&lt;Input!$G$31),Input!$G$44,0)</f>
        <v>0</v>
      </c>
      <c r="E903" s="78" t="n">
        <f aca="true">IF(AND($B903&gt;Input!$G$31,$B903&lt;Input!$G$25),PMT(Input!$G$43/(100*12),(OFFSET($A$4,MATCH(Input!$G$25,$B$4:$B$1004,1),0,1,1)-OFFSET($A$4,MATCH(Input!$G$31,$B$4:$B$620,1),0,1,1)),$H$4,0,1),0)</f>
        <v>0</v>
      </c>
      <c r="F903" s="78" t="n">
        <f aca="false">($F902+$D903+$E903)*(1+Input!$G$43/(100*12))</f>
        <v>0</v>
      </c>
    </row>
    <row r="904" customFormat="false" ht="12.8" hidden="false" customHeight="false" outlineLevel="0" collapsed="false">
      <c r="A904" s="76" t="n">
        <v>900</v>
      </c>
      <c r="B904" s="77" t="n">
        <f aca="false">EOMONTH(Input!$C$7,A904)</f>
        <v>70310</v>
      </c>
      <c r="D904" s="78" t="n">
        <f aca="false">IF(AND($B904&lt;Input!$C$31,$B904&lt;Input!$G$31),Input!$G$44,0)</f>
        <v>0</v>
      </c>
      <c r="E904" s="78" t="n">
        <f aca="true">IF(AND($B904&gt;Input!$G$31,$B904&lt;Input!$G$25),PMT(Input!$G$43/(100*12),(OFFSET($A$4,MATCH(Input!$G$25,$B$4:$B$1004,1),0,1,1)-OFFSET($A$4,MATCH(Input!$G$31,$B$4:$B$620,1),0,1,1)),$H$4,0,1),0)</f>
        <v>0</v>
      </c>
      <c r="F904" s="78" t="n">
        <f aca="false">($F903+$D904+$E904)*(1+Input!$G$43/(100*12))</f>
        <v>0</v>
      </c>
    </row>
    <row r="905" customFormat="false" ht="12.8" hidden="false" customHeight="false" outlineLevel="0" collapsed="false">
      <c r="A905" s="76" t="n">
        <v>901</v>
      </c>
      <c r="B905" s="77" t="n">
        <f aca="false">EOMONTH(Input!$C$7,A905)</f>
        <v>70341</v>
      </c>
      <c r="D905" s="78" t="n">
        <f aca="false">IF(AND($B905&lt;Input!$C$31,$B905&lt;Input!$G$31),Input!$G$44,0)</f>
        <v>0</v>
      </c>
      <c r="E905" s="78" t="n">
        <f aca="true">IF(AND($B905&gt;Input!$G$31,$B905&lt;Input!$G$25),PMT(Input!$G$43/(100*12),(OFFSET($A$4,MATCH(Input!$G$25,$B$4:$B$1004,1),0,1,1)-OFFSET($A$4,MATCH(Input!$G$31,$B$4:$B$620,1),0,1,1)),$H$4,0,1),0)</f>
        <v>0</v>
      </c>
      <c r="F905" s="78" t="n">
        <f aca="false">($F904+$D905+$E905)*(1+Input!$G$43/(100*12))</f>
        <v>0</v>
      </c>
    </row>
    <row r="906" customFormat="false" ht="12.8" hidden="false" customHeight="false" outlineLevel="0" collapsed="false">
      <c r="A906" s="76" t="n">
        <v>902</v>
      </c>
      <c r="B906" s="77" t="n">
        <f aca="false">EOMONTH(Input!$C$7,A906)</f>
        <v>70372</v>
      </c>
      <c r="D906" s="78" t="n">
        <f aca="false">IF(AND($B906&lt;Input!$C$31,$B906&lt;Input!$G$31),Input!$G$44,0)</f>
        <v>0</v>
      </c>
      <c r="E906" s="78" t="n">
        <f aca="true">IF(AND($B906&gt;Input!$G$31,$B906&lt;Input!$G$25),PMT(Input!$G$43/(100*12),(OFFSET($A$4,MATCH(Input!$G$25,$B$4:$B$1004,1),0,1,1)-OFFSET($A$4,MATCH(Input!$G$31,$B$4:$B$620,1),0,1,1)),$H$4,0,1),0)</f>
        <v>0</v>
      </c>
      <c r="F906" s="78" t="n">
        <f aca="false">($F905+$D906+$E906)*(1+Input!$G$43/(100*12))</f>
        <v>0</v>
      </c>
    </row>
    <row r="907" customFormat="false" ht="12.8" hidden="false" customHeight="false" outlineLevel="0" collapsed="false">
      <c r="A907" s="76" t="n">
        <v>903</v>
      </c>
      <c r="B907" s="77" t="n">
        <f aca="false">EOMONTH(Input!$C$7,A907)</f>
        <v>70402</v>
      </c>
      <c r="D907" s="78" t="n">
        <f aca="false">IF(AND($B907&lt;Input!$C$31,$B907&lt;Input!$G$31),Input!$G$44,0)</f>
        <v>0</v>
      </c>
      <c r="E907" s="78" t="n">
        <f aca="true">IF(AND($B907&gt;Input!$G$31,$B907&lt;Input!$G$25),PMT(Input!$G$43/(100*12),(OFFSET($A$4,MATCH(Input!$G$25,$B$4:$B$1004,1),0,1,1)-OFFSET($A$4,MATCH(Input!$G$31,$B$4:$B$620,1),0,1,1)),$H$4,0,1),0)</f>
        <v>0</v>
      </c>
      <c r="F907" s="78" t="n">
        <f aca="false">($F906+$D907+$E907)*(1+Input!$G$43/(100*12))</f>
        <v>0</v>
      </c>
    </row>
    <row r="908" customFormat="false" ht="12.8" hidden="false" customHeight="false" outlineLevel="0" collapsed="false">
      <c r="A908" s="76" t="n">
        <v>904</v>
      </c>
      <c r="B908" s="77" t="n">
        <f aca="false">EOMONTH(Input!$C$7,A908)</f>
        <v>70433</v>
      </c>
      <c r="D908" s="78" t="n">
        <f aca="false">IF(AND($B908&lt;Input!$C$31,$B908&lt;Input!$G$31),Input!$G$44,0)</f>
        <v>0</v>
      </c>
      <c r="E908" s="78" t="n">
        <f aca="true">IF(AND($B908&gt;Input!$G$31,$B908&lt;Input!$G$25),PMT(Input!$G$43/(100*12),(OFFSET($A$4,MATCH(Input!$G$25,$B$4:$B$1004,1),0,1,1)-OFFSET($A$4,MATCH(Input!$G$31,$B$4:$B$620,1),0,1,1)),$H$4,0,1),0)</f>
        <v>0</v>
      </c>
      <c r="F908" s="78" t="n">
        <f aca="false">($F907+$D908+$E908)*(1+Input!$G$43/(100*12))</f>
        <v>0</v>
      </c>
    </row>
    <row r="909" customFormat="false" ht="12.8" hidden="false" customHeight="false" outlineLevel="0" collapsed="false">
      <c r="A909" s="76" t="n">
        <v>905</v>
      </c>
      <c r="B909" s="77" t="n">
        <f aca="false">EOMONTH(Input!$C$7,A909)</f>
        <v>70463</v>
      </c>
      <c r="D909" s="78" t="n">
        <f aca="false">IF(AND($B909&lt;Input!$C$31,$B909&lt;Input!$G$31),Input!$G$44,0)</f>
        <v>0</v>
      </c>
      <c r="E909" s="78" t="n">
        <f aca="true">IF(AND($B909&gt;Input!$G$31,$B909&lt;Input!$G$25),PMT(Input!$G$43/(100*12),(OFFSET($A$4,MATCH(Input!$G$25,$B$4:$B$1004,1),0,1,1)-OFFSET($A$4,MATCH(Input!$G$31,$B$4:$B$620,1),0,1,1)),$H$4,0,1),0)</f>
        <v>0</v>
      </c>
      <c r="F909" s="78" t="n">
        <f aca="false">($F908+$D909+$E909)*(1+Input!$G$43/(100*12))</f>
        <v>0</v>
      </c>
    </row>
    <row r="910" customFormat="false" ht="12.8" hidden="false" customHeight="false" outlineLevel="0" collapsed="false">
      <c r="A910" s="76" t="n">
        <v>906</v>
      </c>
      <c r="B910" s="77" t="n">
        <f aca="false">EOMONTH(Input!$C$7,A910)</f>
        <v>70494</v>
      </c>
      <c r="D910" s="78" t="n">
        <f aca="false">IF(AND($B910&lt;Input!$C$31,$B910&lt;Input!$G$31),Input!$G$44,0)</f>
        <v>0</v>
      </c>
      <c r="E910" s="78" t="n">
        <f aca="true">IF(AND($B910&gt;Input!$G$31,$B910&lt;Input!$G$25),PMT(Input!$G$43/(100*12),(OFFSET($A$4,MATCH(Input!$G$25,$B$4:$B$1004,1),0,1,1)-OFFSET($A$4,MATCH(Input!$G$31,$B$4:$B$620,1),0,1,1)),$H$4,0,1),0)</f>
        <v>0</v>
      </c>
      <c r="F910" s="78" t="n">
        <f aca="false">($F909+$D910+$E910)*(1+Input!$G$43/(100*12))</f>
        <v>0</v>
      </c>
    </row>
    <row r="911" customFormat="false" ht="12.8" hidden="false" customHeight="false" outlineLevel="0" collapsed="false">
      <c r="A911" s="76" t="n">
        <v>907</v>
      </c>
      <c r="B911" s="77" t="n">
        <f aca="false">EOMONTH(Input!$C$7,A911)</f>
        <v>70525</v>
      </c>
      <c r="D911" s="78" t="n">
        <f aca="false">IF(AND($B911&lt;Input!$C$31,$B911&lt;Input!$G$31),Input!$G$44,0)</f>
        <v>0</v>
      </c>
      <c r="E911" s="78" t="n">
        <f aca="true">IF(AND($B911&gt;Input!$G$31,$B911&lt;Input!$G$25),PMT(Input!$G$43/(100*12),(OFFSET($A$4,MATCH(Input!$G$25,$B$4:$B$1004,1),0,1,1)-OFFSET($A$4,MATCH(Input!$G$31,$B$4:$B$620,1),0,1,1)),$H$4,0,1),0)</f>
        <v>0</v>
      </c>
      <c r="F911" s="78" t="n">
        <f aca="false">($F910+$D911+$E911)*(1+Input!$G$43/(100*12))</f>
        <v>0</v>
      </c>
    </row>
    <row r="912" customFormat="false" ht="12.8" hidden="false" customHeight="false" outlineLevel="0" collapsed="false">
      <c r="A912" s="76" t="n">
        <v>908</v>
      </c>
      <c r="B912" s="77" t="n">
        <f aca="false">EOMONTH(Input!$C$7,A912)</f>
        <v>70553</v>
      </c>
      <c r="D912" s="78" t="n">
        <f aca="false">IF(AND($B912&lt;Input!$C$31,$B912&lt;Input!$G$31),Input!$G$44,0)</f>
        <v>0</v>
      </c>
      <c r="E912" s="78" t="n">
        <f aca="true">IF(AND($B912&gt;Input!$G$31,$B912&lt;Input!$G$25),PMT(Input!$G$43/(100*12),(OFFSET($A$4,MATCH(Input!$G$25,$B$4:$B$1004,1),0,1,1)-OFFSET($A$4,MATCH(Input!$G$31,$B$4:$B$620,1),0,1,1)),$H$4,0,1),0)</f>
        <v>0</v>
      </c>
      <c r="F912" s="78" t="n">
        <f aca="false">($F911+$D912+$E912)*(1+Input!$G$43/(100*12))</f>
        <v>0</v>
      </c>
    </row>
    <row r="913" customFormat="false" ht="12.8" hidden="false" customHeight="false" outlineLevel="0" collapsed="false">
      <c r="A913" s="76" t="n">
        <v>909</v>
      </c>
      <c r="B913" s="77" t="n">
        <f aca="false">EOMONTH(Input!$C$7,A913)</f>
        <v>70584</v>
      </c>
      <c r="D913" s="78" t="n">
        <f aca="false">IF(AND($B913&lt;Input!$C$31,$B913&lt;Input!$G$31),Input!$G$44,0)</f>
        <v>0</v>
      </c>
      <c r="E913" s="78" t="n">
        <f aca="true">IF(AND($B913&gt;Input!$G$31,$B913&lt;Input!$G$25),PMT(Input!$G$43/(100*12),(OFFSET($A$4,MATCH(Input!$G$25,$B$4:$B$1004,1),0,1,1)-OFFSET($A$4,MATCH(Input!$G$31,$B$4:$B$620,1),0,1,1)),$H$4,0,1),0)</f>
        <v>0</v>
      </c>
      <c r="F913" s="78" t="n">
        <f aca="false">($F912+$D913+$E913)*(1+Input!$G$43/(100*12))</f>
        <v>0</v>
      </c>
    </row>
    <row r="914" customFormat="false" ht="12.8" hidden="false" customHeight="false" outlineLevel="0" collapsed="false">
      <c r="A914" s="76" t="n">
        <v>910</v>
      </c>
      <c r="B914" s="77" t="n">
        <f aca="false">EOMONTH(Input!$C$7,A914)</f>
        <v>70614</v>
      </c>
      <c r="D914" s="78" t="n">
        <f aca="false">IF(AND($B914&lt;Input!$C$31,$B914&lt;Input!$G$31),Input!$G$44,0)</f>
        <v>0</v>
      </c>
      <c r="E914" s="78" t="n">
        <f aca="true">IF(AND($B914&gt;Input!$G$31,$B914&lt;Input!$G$25),PMT(Input!$G$43/(100*12),(OFFSET($A$4,MATCH(Input!$G$25,$B$4:$B$1004,1),0,1,1)-OFFSET($A$4,MATCH(Input!$G$31,$B$4:$B$620,1),0,1,1)),$H$4,0,1),0)</f>
        <v>0</v>
      </c>
      <c r="F914" s="78" t="n">
        <f aca="false">($F913+$D914+$E914)*(1+Input!$G$43/(100*12))</f>
        <v>0</v>
      </c>
    </row>
    <row r="915" customFormat="false" ht="12.8" hidden="false" customHeight="false" outlineLevel="0" collapsed="false">
      <c r="A915" s="76" t="n">
        <v>911</v>
      </c>
      <c r="B915" s="77" t="n">
        <f aca="false">EOMONTH(Input!$C$7,A915)</f>
        <v>70645</v>
      </c>
      <c r="D915" s="78" t="n">
        <f aca="false">IF(AND($B915&lt;Input!$C$31,$B915&lt;Input!$G$31),Input!$G$44,0)</f>
        <v>0</v>
      </c>
      <c r="E915" s="78" t="n">
        <f aca="true">IF(AND($B915&gt;Input!$G$31,$B915&lt;Input!$G$25),PMT(Input!$G$43/(100*12),(OFFSET($A$4,MATCH(Input!$G$25,$B$4:$B$1004,1),0,1,1)-OFFSET($A$4,MATCH(Input!$G$31,$B$4:$B$620,1),0,1,1)),$H$4,0,1),0)</f>
        <v>0</v>
      </c>
      <c r="F915" s="78" t="n">
        <f aca="false">($F914+$D915+$E915)*(1+Input!$G$43/(100*12))</f>
        <v>0</v>
      </c>
    </row>
    <row r="916" customFormat="false" ht="12.8" hidden="false" customHeight="false" outlineLevel="0" collapsed="false">
      <c r="A916" s="76" t="n">
        <v>912</v>
      </c>
      <c r="B916" s="77" t="n">
        <f aca="false">EOMONTH(Input!$C$7,A916)</f>
        <v>70675</v>
      </c>
      <c r="D916" s="78" t="n">
        <f aca="false">IF(AND($B916&lt;Input!$C$31,$B916&lt;Input!$G$31),Input!$G$44,0)</f>
        <v>0</v>
      </c>
      <c r="E916" s="78" t="n">
        <f aca="true">IF(AND($B916&gt;Input!$G$31,$B916&lt;Input!$G$25),PMT(Input!$G$43/(100*12),(OFFSET($A$4,MATCH(Input!$G$25,$B$4:$B$1004,1),0,1,1)-OFFSET($A$4,MATCH(Input!$G$31,$B$4:$B$620,1),0,1,1)),$H$4,0,1),0)</f>
        <v>0</v>
      </c>
      <c r="F916" s="78" t="n">
        <f aca="false">($F915+$D916+$E916)*(1+Input!$G$43/(100*12))</f>
        <v>0</v>
      </c>
    </row>
    <row r="917" customFormat="false" ht="12.8" hidden="false" customHeight="false" outlineLevel="0" collapsed="false">
      <c r="A917" s="76" t="n">
        <v>913</v>
      </c>
      <c r="B917" s="77" t="n">
        <f aca="false">EOMONTH(Input!$C$7,A917)</f>
        <v>70706</v>
      </c>
      <c r="D917" s="78" t="n">
        <f aca="false">IF(AND($B917&lt;Input!$C$31,$B917&lt;Input!$G$31),Input!$G$44,0)</f>
        <v>0</v>
      </c>
      <c r="E917" s="78" t="n">
        <f aca="true">IF(AND($B917&gt;Input!$G$31,$B917&lt;Input!$G$25),PMT(Input!$G$43/(100*12),(OFFSET($A$4,MATCH(Input!$G$25,$B$4:$B$1004,1),0,1,1)-OFFSET($A$4,MATCH(Input!$G$31,$B$4:$B$620,1),0,1,1)),$H$4,0,1),0)</f>
        <v>0</v>
      </c>
      <c r="F917" s="78" t="n">
        <f aca="false">($F916+$D917+$E917)*(1+Input!$G$43/(100*12))</f>
        <v>0</v>
      </c>
    </row>
    <row r="918" customFormat="false" ht="12.8" hidden="false" customHeight="false" outlineLevel="0" collapsed="false">
      <c r="A918" s="76" t="n">
        <v>914</v>
      </c>
      <c r="B918" s="77" t="n">
        <f aca="false">EOMONTH(Input!$C$7,A918)</f>
        <v>70737</v>
      </c>
      <c r="D918" s="78" t="n">
        <f aca="false">IF(AND($B918&lt;Input!$C$31,$B918&lt;Input!$G$31),Input!$G$44,0)</f>
        <v>0</v>
      </c>
      <c r="E918" s="78" t="n">
        <f aca="true">IF(AND($B918&gt;Input!$G$31,$B918&lt;Input!$G$25),PMT(Input!$G$43/(100*12),(OFFSET($A$4,MATCH(Input!$G$25,$B$4:$B$1004,1),0,1,1)-OFFSET($A$4,MATCH(Input!$G$31,$B$4:$B$620,1),0,1,1)),$H$4,0,1),0)</f>
        <v>0</v>
      </c>
      <c r="F918" s="78" t="n">
        <f aca="false">($F917+$D918+$E918)*(1+Input!$G$43/(100*12))</f>
        <v>0</v>
      </c>
    </row>
    <row r="919" customFormat="false" ht="12.8" hidden="false" customHeight="false" outlineLevel="0" collapsed="false">
      <c r="A919" s="76" t="n">
        <v>915</v>
      </c>
      <c r="B919" s="77" t="n">
        <f aca="false">EOMONTH(Input!$C$7,A919)</f>
        <v>70767</v>
      </c>
      <c r="D919" s="78" t="n">
        <f aca="false">IF(AND($B919&lt;Input!$C$31,$B919&lt;Input!$G$31),Input!$G$44,0)</f>
        <v>0</v>
      </c>
      <c r="E919" s="78" t="n">
        <f aca="true">IF(AND($B919&gt;Input!$G$31,$B919&lt;Input!$G$25),PMT(Input!$G$43/(100*12),(OFFSET($A$4,MATCH(Input!$G$25,$B$4:$B$1004,1),0,1,1)-OFFSET($A$4,MATCH(Input!$G$31,$B$4:$B$620,1),0,1,1)),$H$4,0,1),0)</f>
        <v>0</v>
      </c>
      <c r="F919" s="78" t="n">
        <f aca="false">($F918+$D919+$E919)*(1+Input!$G$43/(100*12))</f>
        <v>0</v>
      </c>
    </row>
    <row r="920" customFormat="false" ht="12.8" hidden="false" customHeight="false" outlineLevel="0" collapsed="false">
      <c r="A920" s="76" t="n">
        <v>916</v>
      </c>
      <c r="B920" s="77" t="n">
        <f aca="false">EOMONTH(Input!$C$7,A920)</f>
        <v>70798</v>
      </c>
      <c r="D920" s="78" t="n">
        <f aca="false">IF(AND($B920&lt;Input!$C$31,$B920&lt;Input!$G$31),Input!$G$44,0)</f>
        <v>0</v>
      </c>
      <c r="E920" s="78" t="n">
        <f aca="true">IF(AND($B920&gt;Input!$G$31,$B920&lt;Input!$G$25),PMT(Input!$G$43/(100*12),(OFFSET($A$4,MATCH(Input!$G$25,$B$4:$B$1004,1),0,1,1)-OFFSET($A$4,MATCH(Input!$G$31,$B$4:$B$620,1),0,1,1)),$H$4,0,1),0)</f>
        <v>0</v>
      </c>
      <c r="F920" s="78" t="n">
        <f aca="false">($F919+$D920+$E920)*(1+Input!$G$43/(100*12))</f>
        <v>0</v>
      </c>
    </row>
    <row r="921" customFormat="false" ht="12.8" hidden="false" customHeight="false" outlineLevel="0" collapsed="false">
      <c r="A921" s="76" t="n">
        <v>917</v>
      </c>
      <c r="B921" s="77" t="n">
        <f aca="false">EOMONTH(Input!$C$7,A921)</f>
        <v>70828</v>
      </c>
      <c r="D921" s="78" t="n">
        <f aca="false">IF(AND($B921&lt;Input!$C$31,$B921&lt;Input!$G$31),Input!$G$44,0)</f>
        <v>0</v>
      </c>
      <c r="E921" s="78" t="n">
        <f aca="true">IF(AND($B921&gt;Input!$G$31,$B921&lt;Input!$G$25),PMT(Input!$G$43/(100*12),(OFFSET($A$4,MATCH(Input!$G$25,$B$4:$B$1004,1),0,1,1)-OFFSET($A$4,MATCH(Input!$G$31,$B$4:$B$620,1),0,1,1)),$H$4,0,1),0)</f>
        <v>0</v>
      </c>
      <c r="F921" s="78" t="n">
        <f aca="false">($F920+$D921+$E921)*(1+Input!$G$43/(100*12))</f>
        <v>0</v>
      </c>
    </row>
    <row r="922" customFormat="false" ht="12.8" hidden="false" customHeight="false" outlineLevel="0" collapsed="false">
      <c r="A922" s="76" t="n">
        <v>918</v>
      </c>
      <c r="B922" s="77" t="n">
        <f aca="false">EOMONTH(Input!$C$7,A922)</f>
        <v>70859</v>
      </c>
      <c r="D922" s="78" t="n">
        <f aca="false">IF(AND($B922&lt;Input!$C$31,$B922&lt;Input!$G$31),Input!$G$44,0)</f>
        <v>0</v>
      </c>
      <c r="E922" s="78" t="n">
        <f aca="true">IF(AND($B922&gt;Input!$G$31,$B922&lt;Input!$G$25),PMT(Input!$G$43/(100*12),(OFFSET($A$4,MATCH(Input!$G$25,$B$4:$B$1004,1),0,1,1)-OFFSET($A$4,MATCH(Input!$G$31,$B$4:$B$620,1),0,1,1)),$H$4,0,1),0)</f>
        <v>0</v>
      </c>
      <c r="F922" s="78" t="n">
        <f aca="false">($F921+$D922+$E922)*(1+Input!$G$43/(100*12))</f>
        <v>0</v>
      </c>
    </row>
    <row r="923" customFormat="false" ht="12.8" hidden="false" customHeight="false" outlineLevel="0" collapsed="false">
      <c r="A923" s="76" t="n">
        <v>919</v>
      </c>
      <c r="B923" s="77" t="n">
        <f aca="false">EOMONTH(Input!$C$7,A923)</f>
        <v>70890</v>
      </c>
      <c r="D923" s="78" t="n">
        <f aca="false">IF(AND($B923&lt;Input!$C$31,$B923&lt;Input!$G$31),Input!$G$44,0)</f>
        <v>0</v>
      </c>
      <c r="E923" s="78" t="n">
        <f aca="true">IF(AND($B923&gt;Input!$G$31,$B923&lt;Input!$G$25),PMT(Input!$G$43/(100*12),(OFFSET($A$4,MATCH(Input!$G$25,$B$4:$B$1004,1),0,1,1)-OFFSET($A$4,MATCH(Input!$G$31,$B$4:$B$620,1),0,1,1)),$H$4,0,1),0)</f>
        <v>0</v>
      </c>
      <c r="F923" s="78" t="n">
        <f aca="false">($F922+$D923+$E923)*(1+Input!$G$43/(100*12))</f>
        <v>0</v>
      </c>
    </row>
    <row r="924" customFormat="false" ht="12.8" hidden="false" customHeight="false" outlineLevel="0" collapsed="false">
      <c r="A924" s="76" t="n">
        <v>920</v>
      </c>
      <c r="B924" s="77" t="n">
        <f aca="false">EOMONTH(Input!$C$7,A924)</f>
        <v>70918</v>
      </c>
      <c r="D924" s="78" t="n">
        <f aca="false">IF(AND($B924&lt;Input!$C$31,$B924&lt;Input!$G$31),Input!$G$44,0)</f>
        <v>0</v>
      </c>
      <c r="E924" s="78" t="n">
        <f aca="true">IF(AND($B924&gt;Input!$G$31,$B924&lt;Input!$G$25),PMT(Input!$G$43/(100*12),(OFFSET($A$4,MATCH(Input!$G$25,$B$4:$B$1004,1),0,1,1)-OFFSET($A$4,MATCH(Input!$G$31,$B$4:$B$620,1),0,1,1)),$H$4,0,1),0)</f>
        <v>0</v>
      </c>
      <c r="F924" s="78" t="n">
        <f aca="false">($F923+$D924+$E924)*(1+Input!$G$43/(100*12))</f>
        <v>0</v>
      </c>
    </row>
    <row r="925" customFormat="false" ht="12.8" hidden="false" customHeight="false" outlineLevel="0" collapsed="false">
      <c r="A925" s="76" t="n">
        <v>921</v>
      </c>
      <c r="B925" s="77" t="n">
        <f aca="false">EOMONTH(Input!$C$7,A925)</f>
        <v>70949</v>
      </c>
      <c r="D925" s="78" t="n">
        <f aca="false">IF(AND($B925&lt;Input!$C$31,$B925&lt;Input!$G$31),Input!$G$44,0)</f>
        <v>0</v>
      </c>
      <c r="E925" s="78" t="n">
        <f aca="true">IF(AND($B925&gt;Input!$G$31,$B925&lt;Input!$G$25),PMT(Input!$G$43/(100*12),(OFFSET($A$4,MATCH(Input!$G$25,$B$4:$B$1004,1),0,1,1)-OFFSET($A$4,MATCH(Input!$G$31,$B$4:$B$620,1),0,1,1)),$H$4,0,1),0)</f>
        <v>0</v>
      </c>
      <c r="F925" s="78" t="n">
        <f aca="false">($F924+$D925+$E925)*(1+Input!$G$43/(100*12))</f>
        <v>0</v>
      </c>
    </row>
    <row r="926" customFormat="false" ht="12.8" hidden="false" customHeight="false" outlineLevel="0" collapsed="false">
      <c r="A926" s="76" t="n">
        <v>922</v>
      </c>
      <c r="B926" s="77" t="n">
        <f aca="false">EOMONTH(Input!$C$7,A926)</f>
        <v>70979</v>
      </c>
      <c r="D926" s="78" t="n">
        <f aca="false">IF(AND($B926&lt;Input!$C$31,$B926&lt;Input!$G$31),Input!$G$44,0)</f>
        <v>0</v>
      </c>
      <c r="E926" s="78" t="n">
        <f aca="true">IF(AND($B926&gt;Input!$G$31,$B926&lt;Input!$G$25),PMT(Input!$G$43/(100*12),(OFFSET($A$4,MATCH(Input!$G$25,$B$4:$B$1004,1),0,1,1)-OFFSET($A$4,MATCH(Input!$G$31,$B$4:$B$620,1),0,1,1)),$H$4,0,1),0)</f>
        <v>0</v>
      </c>
      <c r="F926" s="78" t="n">
        <f aca="false">($F925+$D926+$E926)*(1+Input!$G$43/(100*12))</f>
        <v>0</v>
      </c>
    </row>
    <row r="927" customFormat="false" ht="12.8" hidden="false" customHeight="false" outlineLevel="0" collapsed="false">
      <c r="A927" s="76" t="n">
        <v>923</v>
      </c>
      <c r="B927" s="77" t="n">
        <f aca="false">EOMONTH(Input!$C$7,A927)</f>
        <v>71010</v>
      </c>
      <c r="D927" s="78" t="n">
        <f aca="false">IF(AND($B927&lt;Input!$C$31,$B927&lt;Input!$G$31),Input!$G$44,0)</f>
        <v>0</v>
      </c>
      <c r="E927" s="78" t="n">
        <f aca="true">IF(AND($B927&gt;Input!$G$31,$B927&lt;Input!$G$25),PMT(Input!$G$43/(100*12),(OFFSET($A$4,MATCH(Input!$G$25,$B$4:$B$1004,1),0,1,1)-OFFSET($A$4,MATCH(Input!$G$31,$B$4:$B$620,1),0,1,1)),$H$4,0,1),0)</f>
        <v>0</v>
      </c>
      <c r="F927" s="78" t="n">
        <f aca="false">($F926+$D927+$E927)*(1+Input!$G$43/(100*12))</f>
        <v>0</v>
      </c>
    </row>
    <row r="928" customFormat="false" ht="12.8" hidden="false" customHeight="false" outlineLevel="0" collapsed="false">
      <c r="A928" s="76" t="n">
        <v>924</v>
      </c>
      <c r="B928" s="77" t="n">
        <f aca="false">EOMONTH(Input!$C$7,A928)</f>
        <v>71040</v>
      </c>
      <c r="D928" s="78" t="n">
        <f aca="false">IF(AND($B928&lt;Input!$C$31,$B928&lt;Input!$G$31),Input!$G$44,0)</f>
        <v>0</v>
      </c>
      <c r="E928" s="78" t="n">
        <f aca="true">IF(AND($B928&gt;Input!$G$31,$B928&lt;Input!$G$25),PMT(Input!$G$43/(100*12),(OFFSET($A$4,MATCH(Input!$G$25,$B$4:$B$1004,1),0,1,1)-OFFSET($A$4,MATCH(Input!$G$31,$B$4:$B$620,1),0,1,1)),$H$4,0,1),0)</f>
        <v>0</v>
      </c>
      <c r="F928" s="78" t="n">
        <f aca="false">($F927+$D928+$E928)*(1+Input!$G$43/(100*12))</f>
        <v>0</v>
      </c>
    </row>
    <row r="929" customFormat="false" ht="12.8" hidden="false" customHeight="false" outlineLevel="0" collapsed="false">
      <c r="A929" s="76" t="n">
        <v>925</v>
      </c>
      <c r="B929" s="77" t="n">
        <f aca="false">EOMONTH(Input!$C$7,A929)</f>
        <v>71071</v>
      </c>
      <c r="D929" s="78" t="n">
        <f aca="false">IF(AND($B929&lt;Input!$C$31,$B929&lt;Input!$G$31),Input!$G$44,0)</f>
        <v>0</v>
      </c>
      <c r="E929" s="78" t="n">
        <f aca="true">IF(AND($B929&gt;Input!$G$31,$B929&lt;Input!$G$25),PMT(Input!$G$43/(100*12),(OFFSET($A$4,MATCH(Input!$G$25,$B$4:$B$1004,1),0,1,1)-OFFSET($A$4,MATCH(Input!$G$31,$B$4:$B$620,1),0,1,1)),$H$4,0,1),0)</f>
        <v>0</v>
      </c>
      <c r="F929" s="78" t="n">
        <f aca="false">($F928+$D929+$E929)*(1+Input!$G$43/(100*12))</f>
        <v>0</v>
      </c>
    </row>
    <row r="930" customFormat="false" ht="12.8" hidden="false" customHeight="false" outlineLevel="0" collapsed="false">
      <c r="A930" s="76" t="n">
        <v>926</v>
      </c>
      <c r="B930" s="77" t="n">
        <f aca="false">EOMONTH(Input!$C$7,A930)</f>
        <v>71102</v>
      </c>
      <c r="D930" s="78" t="n">
        <f aca="false">IF(AND($B930&lt;Input!$C$31,$B930&lt;Input!$G$31),Input!$G$44,0)</f>
        <v>0</v>
      </c>
      <c r="E930" s="78" t="n">
        <f aca="true">IF(AND($B930&gt;Input!$G$31,$B930&lt;Input!$G$25),PMT(Input!$G$43/(100*12),(OFFSET($A$4,MATCH(Input!$G$25,$B$4:$B$1004,1),0,1,1)-OFFSET($A$4,MATCH(Input!$G$31,$B$4:$B$620,1),0,1,1)),$H$4,0,1),0)</f>
        <v>0</v>
      </c>
      <c r="F930" s="78" t="n">
        <f aca="false">($F929+$D930+$E930)*(1+Input!$G$43/(100*12))</f>
        <v>0</v>
      </c>
    </row>
    <row r="931" customFormat="false" ht="12.8" hidden="false" customHeight="false" outlineLevel="0" collapsed="false">
      <c r="A931" s="76" t="n">
        <v>927</v>
      </c>
      <c r="B931" s="77" t="n">
        <f aca="false">EOMONTH(Input!$C$7,A931)</f>
        <v>71132</v>
      </c>
      <c r="D931" s="78" t="n">
        <f aca="false">IF(AND($B931&lt;Input!$C$31,$B931&lt;Input!$G$31),Input!$G$44,0)</f>
        <v>0</v>
      </c>
      <c r="E931" s="78" t="n">
        <f aca="true">IF(AND($B931&gt;Input!$G$31,$B931&lt;Input!$G$25),PMT(Input!$G$43/(100*12),(OFFSET($A$4,MATCH(Input!$G$25,$B$4:$B$1004,1),0,1,1)-OFFSET($A$4,MATCH(Input!$G$31,$B$4:$B$620,1),0,1,1)),$H$4,0,1),0)</f>
        <v>0</v>
      </c>
      <c r="F931" s="78" t="n">
        <f aca="false">($F930+$D931+$E931)*(1+Input!$G$43/(100*12))</f>
        <v>0</v>
      </c>
    </row>
    <row r="932" customFormat="false" ht="12.8" hidden="false" customHeight="false" outlineLevel="0" collapsed="false">
      <c r="A932" s="76" t="n">
        <v>928</v>
      </c>
      <c r="B932" s="77" t="n">
        <f aca="false">EOMONTH(Input!$C$7,A932)</f>
        <v>71163</v>
      </c>
      <c r="D932" s="78" t="n">
        <f aca="false">IF(AND($B932&lt;Input!$C$31,$B932&lt;Input!$G$31),Input!$G$44,0)</f>
        <v>0</v>
      </c>
      <c r="E932" s="78" t="n">
        <f aca="true">IF(AND($B932&gt;Input!$G$31,$B932&lt;Input!$G$25),PMT(Input!$G$43/(100*12),(OFFSET($A$4,MATCH(Input!$G$25,$B$4:$B$1004,1),0,1,1)-OFFSET($A$4,MATCH(Input!$G$31,$B$4:$B$620,1),0,1,1)),$H$4,0,1),0)</f>
        <v>0</v>
      </c>
      <c r="F932" s="78" t="n">
        <f aca="false">($F931+$D932+$E932)*(1+Input!$G$43/(100*12))</f>
        <v>0</v>
      </c>
    </row>
    <row r="933" customFormat="false" ht="12.8" hidden="false" customHeight="false" outlineLevel="0" collapsed="false">
      <c r="A933" s="76" t="n">
        <v>929</v>
      </c>
      <c r="B933" s="77" t="n">
        <f aca="false">EOMONTH(Input!$C$7,A933)</f>
        <v>71193</v>
      </c>
      <c r="D933" s="78" t="n">
        <f aca="false">IF(AND($B933&lt;Input!$C$31,$B933&lt;Input!$G$31),Input!$G$44,0)</f>
        <v>0</v>
      </c>
      <c r="E933" s="78" t="n">
        <f aca="true">IF(AND($B933&gt;Input!$G$31,$B933&lt;Input!$G$25),PMT(Input!$G$43/(100*12),(OFFSET($A$4,MATCH(Input!$G$25,$B$4:$B$1004,1),0,1,1)-OFFSET($A$4,MATCH(Input!$G$31,$B$4:$B$620,1),0,1,1)),$H$4,0,1),0)</f>
        <v>0</v>
      </c>
      <c r="F933" s="78" t="n">
        <f aca="false">($F932+$D933+$E933)*(1+Input!$G$43/(100*12))</f>
        <v>0</v>
      </c>
    </row>
    <row r="934" customFormat="false" ht="12.8" hidden="false" customHeight="false" outlineLevel="0" collapsed="false">
      <c r="A934" s="76" t="n">
        <v>930</v>
      </c>
      <c r="B934" s="77" t="n">
        <f aca="false">EOMONTH(Input!$C$7,A934)</f>
        <v>71224</v>
      </c>
      <c r="D934" s="78" t="n">
        <f aca="false">IF(AND($B934&lt;Input!$C$31,$B934&lt;Input!$G$31),Input!$G$44,0)</f>
        <v>0</v>
      </c>
      <c r="E934" s="78" t="n">
        <f aca="true">IF(AND($B934&gt;Input!$G$31,$B934&lt;Input!$G$25),PMT(Input!$G$43/(100*12),(OFFSET($A$4,MATCH(Input!$G$25,$B$4:$B$1004,1),0,1,1)-OFFSET($A$4,MATCH(Input!$G$31,$B$4:$B$620,1),0,1,1)),$H$4,0,1),0)</f>
        <v>0</v>
      </c>
      <c r="F934" s="78" t="n">
        <f aca="false">($F933+$D934+$E934)*(1+Input!$G$43/(100*12))</f>
        <v>0</v>
      </c>
    </row>
    <row r="935" customFormat="false" ht="12.8" hidden="false" customHeight="false" outlineLevel="0" collapsed="false">
      <c r="A935" s="76" t="n">
        <v>931</v>
      </c>
      <c r="B935" s="77" t="n">
        <f aca="false">EOMONTH(Input!$C$7,A935)</f>
        <v>71255</v>
      </c>
      <c r="D935" s="78" t="n">
        <f aca="false">IF(AND($B935&lt;Input!$C$31,$B935&lt;Input!$G$31),Input!$G$44,0)</f>
        <v>0</v>
      </c>
      <c r="E935" s="78" t="n">
        <f aca="true">IF(AND($B935&gt;Input!$G$31,$B935&lt;Input!$G$25),PMT(Input!$G$43/(100*12),(OFFSET($A$4,MATCH(Input!$G$25,$B$4:$B$1004,1),0,1,1)-OFFSET($A$4,MATCH(Input!$G$31,$B$4:$B$620,1),0,1,1)),$H$4,0,1),0)</f>
        <v>0</v>
      </c>
      <c r="F935" s="78" t="n">
        <f aca="false">($F934+$D935+$E935)*(1+Input!$G$43/(100*12))</f>
        <v>0</v>
      </c>
    </row>
    <row r="936" customFormat="false" ht="12.8" hidden="false" customHeight="false" outlineLevel="0" collapsed="false">
      <c r="A936" s="76" t="n">
        <v>932</v>
      </c>
      <c r="B936" s="77" t="n">
        <f aca="false">EOMONTH(Input!$C$7,A936)</f>
        <v>71283</v>
      </c>
      <c r="D936" s="78" t="n">
        <f aca="false">IF(AND($B936&lt;Input!$C$31,$B936&lt;Input!$G$31),Input!$G$44,0)</f>
        <v>0</v>
      </c>
      <c r="E936" s="78" t="n">
        <f aca="true">IF(AND($B936&gt;Input!$G$31,$B936&lt;Input!$G$25),PMT(Input!$G$43/(100*12),(OFFSET($A$4,MATCH(Input!$G$25,$B$4:$B$1004,1),0,1,1)-OFFSET($A$4,MATCH(Input!$G$31,$B$4:$B$620,1),0,1,1)),$H$4,0,1),0)</f>
        <v>0</v>
      </c>
      <c r="F936" s="78" t="n">
        <f aca="false">($F935+$D936+$E936)*(1+Input!$G$43/(100*12))</f>
        <v>0</v>
      </c>
    </row>
    <row r="937" customFormat="false" ht="12.8" hidden="false" customHeight="false" outlineLevel="0" collapsed="false">
      <c r="A937" s="76" t="n">
        <v>933</v>
      </c>
      <c r="B937" s="77" t="n">
        <f aca="false">EOMONTH(Input!$C$7,A937)</f>
        <v>71314</v>
      </c>
      <c r="D937" s="78" t="n">
        <f aca="false">IF(AND($B937&lt;Input!$C$31,$B937&lt;Input!$G$31),Input!$G$44,0)</f>
        <v>0</v>
      </c>
      <c r="E937" s="78" t="n">
        <f aca="true">IF(AND($B937&gt;Input!$G$31,$B937&lt;Input!$G$25),PMT(Input!$G$43/(100*12),(OFFSET($A$4,MATCH(Input!$G$25,$B$4:$B$1004,1),0,1,1)-OFFSET($A$4,MATCH(Input!$G$31,$B$4:$B$620,1),0,1,1)),$H$4,0,1),0)</f>
        <v>0</v>
      </c>
      <c r="F937" s="78" t="n">
        <f aca="false">($F936+$D937+$E937)*(1+Input!$G$43/(100*12))</f>
        <v>0</v>
      </c>
    </row>
    <row r="938" customFormat="false" ht="12.8" hidden="false" customHeight="false" outlineLevel="0" collapsed="false">
      <c r="A938" s="76" t="n">
        <v>934</v>
      </c>
      <c r="B938" s="77" t="n">
        <f aca="false">EOMONTH(Input!$C$7,A938)</f>
        <v>71344</v>
      </c>
      <c r="D938" s="78" t="n">
        <f aca="false">IF(AND($B938&lt;Input!$C$31,$B938&lt;Input!$G$31),Input!$G$44,0)</f>
        <v>0</v>
      </c>
      <c r="E938" s="78" t="n">
        <f aca="true">IF(AND($B938&gt;Input!$G$31,$B938&lt;Input!$G$25),PMT(Input!$G$43/(100*12),(OFFSET($A$4,MATCH(Input!$G$25,$B$4:$B$1004,1),0,1,1)-OFFSET($A$4,MATCH(Input!$G$31,$B$4:$B$620,1),0,1,1)),$H$4,0,1),0)</f>
        <v>0</v>
      </c>
      <c r="F938" s="78" t="n">
        <f aca="false">($F937+$D938+$E938)*(1+Input!$G$43/(100*12))</f>
        <v>0</v>
      </c>
    </row>
    <row r="939" customFormat="false" ht="12.8" hidden="false" customHeight="false" outlineLevel="0" collapsed="false">
      <c r="A939" s="76" t="n">
        <v>935</v>
      </c>
      <c r="B939" s="77" t="n">
        <f aca="false">EOMONTH(Input!$C$7,A939)</f>
        <v>71375</v>
      </c>
      <c r="D939" s="78" t="n">
        <f aca="false">IF(AND($B939&lt;Input!$C$31,$B939&lt;Input!$G$31),Input!$G$44,0)</f>
        <v>0</v>
      </c>
      <c r="E939" s="78" t="n">
        <f aca="true">IF(AND($B939&gt;Input!$G$31,$B939&lt;Input!$G$25),PMT(Input!$G$43/(100*12),(OFFSET($A$4,MATCH(Input!$G$25,$B$4:$B$1004,1),0,1,1)-OFFSET($A$4,MATCH(Input!$G$31,$B$4:$B$620,1),0,1,1)),$H$4,0,1),0)</f>
        <v>0</v>
      </c>
      <c r="F939" s="78" t="n">
        <f aca="false">($F938+$D939+$E939)*(1+Input!$G$43/(100*12))</f>
        <v>0</v>
      </c>
    </row>
    <row r="940" customFormat="false" ht="12.8" hidden="false" customHeight="false" outlineLevel="0" collapsed="false">
      <c r="A940" s="76" t="n">
        <v>936</v>
      </c>
      <c r="B940" s="77" t="n">
        <f aca="false">EOMONTH(Input!$C$7,A940)</f>
        <v>71405</v>
      </c>
      <c r="D940" s="78" t="n">
        <f aca="false">IF(AND($B940&lt;Input!$C$31,$B940&lt;Input!$G$31),Input!$G$44,0)</f>
        <v>0</v>
      </c>
      <c r="E940" s="78" t="n">
        <f aca="true">IF(AND($B940&gt;Input!$G$31,$B940&lt;Input!$G$25),PMT(Input!$G$43/(100*12),(OFFSET($A$4,MATCH(Input!$G$25,$B$4:$B$1004,1),0,1,1)-OFFSET($A$4,MATCH(Input!$G$31,$B$4:$B$620,1),0,1,1)),$H$4,0,1),0)</f>
        <v>0</v>
      </c>
      <c r="F940" s="78" t="n">
        <f aca="false">($F939+$D940+$E940)*(1+Input!$G$43/(100*12))</f>
        <v>0</v>
      </c>
    </row>
    <row r="941" customFormat="false" ht="12.8" hidden="false" customHeight="false" outlineLevel="0" collapsed="false">
      <c r="A941" s="76" t="n">
        <v>937</v>
      </c>
      <c r="B941" s="77" t="n">
        <f aca="false">EOMONTH(Input!$C$7,A941)</f>
        <v>71436</v>
      </c>
      <c r="D941" s="78" t="n">
        <f aca="false">IF(AND($B941&lt;Input!$C$31,$B941&lt;Input!$G$31),Input!$G$44,0)</f>
        <v>0</v>
      </c>
      <c r="E941" s="78" t="n">
        <f aca="true">IF(AND($B941&gt;Input!$G$31,$B941&lt;Input!$G$25),PMT(Input!$G$43/(100*12),(OFFSET($A$4,MATCH(Input!$G$25,$B$4:$B$1004,1),0,1,1)-OFFSET($A$4,MATCH(Input!$G$31,$B$4:$B$620,1),0,1,1)),$H$4,0,1),0)</f>
        <v>0</v>
      </c>
      <c r="F941" s="78" t="n">
        <f aca="false">($F940+$D941+$E941)*(1+Input!$G$43/(100*12))</f>
        <v>0</v>
      </c>
    </row>
    <row r="942" customFormat="false" ht="12.8" hidden="false" customHeight="false" outlineLevel="0" collapsed="false">
      <c r="A942" s="76" t="n">
        <v>938</v>
      </c>
      <c r="B942" s="77" t="n">
        <f aca="false">EOMONTH(Input!$C$7,A942)</f>
        <v>71467</v>
      </c>
      <c r="D942" s="78" t="n">
        <f aca="false">IF(AND($B942&lt;Input!$C$31,$B942&lt;Input!$G$31),Input!$G$44,0)</f>
        <v>0</v>
      </c>
      <c r="E942" s="78" t="n">
        <f aca="true">IF(AND($B942&gt;Input!$G$31,$B942&lt;Input!$G$25),PMT(Input!$G$43/(100*12),(OFFSET($A$4,MATCH(Input!$G$25,$B$4:$B$1004,1),0,1,1)-OFFSET($A$4,MATCH(Input!$G$31,$B$4:$B$620,1),0,1,1)),$H$4,0,1),0)</f>
        <v>0</v>
      </c>
      <c r="F942" s="78" t="n">
        <f aca="false">($F941+$D942+$E942)*(1+Input!$G$43/(100*12))</f>
        <v>0</v>
      </c>
    </row>
    <row r="943" customFormat="false" ht="12.8" hidden="false" customHeight="false" outlineLevel="0" collapsed="false">
      <c r="A943" s="76" t="n">
        <v>939</v>
      </c>
      <c r="B943" s="77" t="n">
        <f aca="false">EOMONTH(Input!$C$7,A943)</f>
        <v>71497</v>
      </c>
      <c r="D943" s="78" t="n">
        <f aca="false">IF(AND($B943&lt;Input!$C$31,$B943&lt;Input!$G$31),Input!$G$44,0)</f>
        <v>0</v>
      </c>
      <c r="E943" s="78" t="n">
        <f aca="true">IF(AND($B943&gt;Input!$G$31,$B943&lt;Input!$G$25),PMT(Input!$G$43/(100*12),(OFFSET($A$4,MATCH(Input!$G$25,$B$4:$B$1004,1),0,1,1)-OFFSET($A$4,MATCH(Input!$G$31,$B$4:$B$620,1),0,1,1)),$H$4,0,1),0)</f>
        <v>0</v>
      </c>
      <c r="F943" s="78" t="n">
        <f aca="false">($F942+$D943+$E943)*(1+Input!$G$43/(100*12))</f>
        <v>0</v>
      </c>
    </row>
    <row r="944" customFormat="false" ht="12.8" hidden="false" customHeight="false" outlineLevel="0" collapsed="false">
      <c r="A944" s="76" t="n">
        <v>940</v>
      </c>
      <c r="B944" s="77" t="n">
        <f aca="false">EOMONTH(Input!$C$7,A944)</f>
        <v>71528</v>
      </c>
      <c r="D944" s="78" t="n">
        <f aca="false">IF(AND($B944&lt;Input!$C$31,$B944&lt;Input!$G$31),Input!$G$44,0)</f>
        <v>0</v>
      </c>
      <c r="E944" s="78" t="n">
        <f aca="true">IF(AND($B944&gt;Input!$G$31,$B944&lt;Input!$G$25),PMT(Input!$G$43/(100*12),(OFFSET($A$4,MATCH(Input!$G$25,$B$4:$B$1004,1),0,1,1)-OFFSET($A$4,MATCH(Input!$G$31,$B$4:$B$620,1),0,1,1)),$H$4,0,1),0)</f>
        <v>0</v>
      </c>
      <c r="F944" s="78" t="n">
        <f aca="false">($F943+$D944+$E944)*(1+Input!$G$43/(100*12))</f>
        <v>0</v>
      </c>
    </row>
    <row r="945" customFormat="false" ht="12.8" hidden="false" customHeight="false" outlineLevel="0" collapsed="false">
      <c r="A945" s="76" t="n">
        <v>941</v>
      </c>
      <c r="B945" s="77" t="n">
        <f aca="false">EOMONTH(Input!$C$7,A945)</f>
        <v>71558</v>
      </c>
      <c r="D945" s="78" t="n">
        <f aca="false">IF(AND($B945&lt;Input!$C$31,$B945&lt;Input!$G$31),Input!$G$44,0)</f>
        <v>0</v>
      </c>
      <c r="E945" s="78" t="n">
        <f aca="true">IF(AND($B945&gt;Input!$G$31,$B945&lt;Input!$G$25),PMT(Input!$G$43/(100*12),(OFFSET($A$4,MATCH(Input!$G$25,$B$4:$B$1004,1),0,1,1)-OFFSET($A$4,MATCH(Input!$G$31,$B$4:$B$620,1),0,1,1)),$H$4,0,1),0)</f>
        <v>0</v>
      </c>
      <c r="F945" s="78" t="n">
        <f aca="false">($F944+$D945+$E945)*(1+Input!$G$43/(100*12))</f>
        <v>0</v>
      </c>
    </row>
    <row r="946" customFormat="false" ht="12.8" hidden="false" customHeight="false" outlineLevel="0" collapsed="false">
      <c r="A946" s="76" t="n">
        <v>942</v>
      </c>
      <c r="B946" s="77" t="n">
        <f aca="false">EOMONTH(Input!$C$7,A946)</f>
        <v>71589</v>
      </c>
      <c r="D946" s="78" t="n">
        <f aca="false">IF(AND($B946&lt;Input!$C$31,$B946&lt;Input!$G$31),Input!$G$44,0)</f>
        <v>0</v>
      </c>
      <c r="E946" s="78" t="n">
        <f aca="true">IF(AND($B946&gt;Input!$G$31,$B946&lt;Input!$G$25),PMT(Input!$G$43/(100*12),(OFFSET($A$4,MATCH(Input!$G$25,$B$4:$B$1004,1),0,1,1)-OFFSET($A$4,MATCH(Input!$G$31,$B$4:$B$620,1),0,1,1)),$H$4,0,1),0)</f>
        <v>0</v>
      </c>
      <c r="F946" s="78" t="n">
        <f aca="false">($F945+$D946+$E946)*(1+Input!$G$43/(100*12))</f>
        <v>0</v>
      </c>
    </row>
    <row r="947" customFormat="false" ht="12.8" hidden="false" customHeight="false" outlineLevel="0" collapsed="false">
      <c r="A947" s="76" t="n">
        <v>943</v>
      </c>
      <c r="B947" s="77" t="n">
        <f aca="false">EOMONTH(Input!$C$7,A947)</f>
        <v>71620</v>
      </c>
      <c r="D947" s="78" t="n">
        <f aca="false">IF(AND($B947&lt;Input!$C$31,$B947&lt;Input!$G$31),Input!$G$44,0)</f>
        <v>0</v>
      </c>
      <c r="E947" s="78" t="n">
        <f aca="true">IF(AND($B947&gt;Input!$G$31,$B947&lt;Input!$G$25),PMT(Input!$G$43/(100*12),(OFFSET($A$4,MATCH(Input!$G$25,$B$4:$B$1004,1),0,1,1)-OFFSET($A$4,MATCH(Input!$G$31,$B$4:$B$620,1),0,1,1)),$H$4,0,1),0)</f>
        <v>0</v>
      </c>
      <c r="F947" s="78" t="n">
        <f aca="false">($F946+$D947+$E947)*(1+Input!$G$43/(100*12))</f>
        <v>0</v>
      </c>
    </row>
    <row r="948" customFormat="false" ht="12.8" hidden="false" customHeight="false" outlineLevel="0" collapsed="false">
      <c r="A948" s="76" t="n">
        <v>944</v>
      </c>
      <c r="B948" s="77" t="n">
        <f aca="false">EOMONTH(Input!$C$7,A948)</f>
        <v>71649</v>
      </c>
      <c r="D948" s="78" t="n">
        <f aca="false">IF(AND($B948&lt;Input!$C$31,$B948&lt;Input!$G$31),Input!$G$44,0)</f>
        <v>0</v>
      </c>
      <c r="E948" s="78" t="n">
        <f aca="true">IF(AND($B948&gt;Input!$G$31,$B948&lt;Input!$G$25),PMT(Input!$G$43/(100*12),(OFFSET($A$4,MATCH(Input!$G$25,$B$4:$B$1004,1),0,1,1)-OFFSET($A$4,MATCH(Input!$G$31,$B$4:$B$620,1),0,1,1)),$H$4,0,1),0)</f>
        <v>0</v>
      </c>
      <c r="F948" s="78" t="n">
        <f aca="false">($F947+$D948+$E948)*(1+Input!$G$43/(100*12))</f>
        <v>0</v>
      </c>
    </row>
    <row r="949" customFormat="false" ht="12.8" hidden="false" customHeight="false" outlineLevel="0" collapsed="false">
      <c r="A949" s="76" t="n">
        <v>945</v>
      </c>
      <c r="B949" s="77" t="n">
        <f aca="false">EOMONTH(Input!$C$7,A949)</f>
        <v>71680</v>
      </c>
      <c r="D949" s="78" t="n">
        <f aca="false">IF(AND($B949&lt;Input!$C$31,$B949&lt;Input!$G$31),Input!$G$44,0)</f>
        <v>0</v>
      </c>
      <c r="E949" s="78" t="n">
        <f aca="true">IF(AND($B949&gt;Input!$G$31,$B949&lt;Input!$G$25),PMT(Input!$G$43/(100*12),(OFFSET($A$4,MATCH(Input!$G$25,$B$4:$B$1004,1),0,1,1)-OFFSET($A$4,MATCH(Input!$G$31,$B$4:$B$620,1),0,1,1)),$H$4,0,1),0)</f>
        <v>0</v>
      </c>
      <c r="F949" s="78" t="n">
        <f aca="false">($F948+$D949+$E949)*(1+Input!$G$43/(100*12))</f>
        <v>0</v>
      </c>
    </row>
    <row r="950" customFormat="false" ht="12.8" hidden="false" customHeight="false" outlineLevel="0" collapsed="false">
      <c r="A950" s="76" t="n">
        <v>946</v>
      </c>
      <c r="B950" s="77" t="n">
        <f aca="false">EOMONTH(Input!$C$7,A950)</f>
        <v>71710</v>
      </c>
      <c r="D950" s="78" t="n">
        <f aca="false">IF(AND($B950&lt;Input!$C$31,$B950&lt;Input!$G$31),Input!$G$44,0)</f>
        <v>0</v>
      </c>
      <c r="E950" s="78" t="n">
        <f aca="true">IF(AND($B950&gt;Input!$G$31,$B950&lt;Input!$G$25),PMT(Input!$G$43/(100*12),(OFFSET($A$4,MATCH(Input!$G$25,$B$4:$B$1004,1),0,1,1)-OFFSET($A$4,MATCH(Input!$G$31,$B$4:$B$620,1),0,1,1)),$H$4,0,1),0)</f>
        <v>0</v>
      </c>
      <c r="F950" s="78" t="n">
        <f aca="false">($F949+$D950+$E950)*(1+Input!$G$43/(100*12))</f>
        <v>0</v>
      </c>
    </row>
    <row r="951" customFormat="false" ht="12.8" hidden="false" customHeight="false" outlineLevel="0" collapsed="false">
      <c r="A951" s="76" t="n">
        <v>947</v>
      </c>
      <c r="B951" s="77" t="n">
        <f aca="false">EOMONTH(Input!$C$7,A951)</f>
        <v>71741</v>
      </c>
      <c r="D951" s="78" t="n">
        <f aca="false">IF(AND($B951&lt;Input!$C$31,$B951&lt;Input!$G$31),Input!$G$44,0)</f>
        <v>0</v>
      </c>
      <c r="E951" s="78" t="n">
        <f aca="true">IF(AND($B951&gt;Input!$G$31,$B951&lt;Input!$G$25),PMT(Input!$G$43/(100*12),(OFFSET($A$4,MATCH(Input!$G$25,$B$4:$B$1004,1),0,1,1)-OFFSET($A$4,MATCH(Input!$G$31,$B$4:$B$620,1),0,1,1)),$H$4,0,1),0)</f>
        <v>0</v>
      </c>
      <c r="F951" s="78" t="n">
        <f aca="false">($F950+$D951+$E951)*(1+Input!$G$43/(100*12))</f>
        <v>0</v>
      </c>
    </row>
    <row r="952" customFormat="false" ht="12.8" hidden="false" customHeight="false" outlineLevel="0" collapsed="false">
      <c r="A952" s="76" t="n">
        <v>948</v>
      </c>
      <c r="B952" s="77" t="n">
        <f aca="false">EOMONTH(Input!$C$7,A952)</f>
        <v>71771</v>
      </c>
      <c r="D952" s="78" t="n">
        <f aca="false">IF(AND($B952&lt;Input!$C$31,$B952&lt;Input!$G$31),Input!$G$44,0)</f>
        <v>0</v>
      </c>
      <c r="E952" s="78" t="n">
        <f aca="true">IF(AND($B952&gt;Input!$G$31,$B952&lt;Input!$G$25),PMT(Input!$G$43/(100*12),(OFFSET($A$4,MATCH(Input!$G$25,$B$4:$B$1004,1),0,1,1)-OFFSET($A$4,MATCH(Input!$G$31,$B$4:$B$620,1),0,1,1)),$H$4,0,1),0)</f>
        <v>0</v>
      </c>
      <c r="F952" s="78" t="n">
        <f aca="false">($F951+$D952+$E952)*(1+Input!$G$43/(100*12))</f>
        <v>0</v>
      </c>
    </row>
    <row r="953" customFormat="false" ht="12.8" hidden="false" customHeight="false" outlineLevel="0" collapsed="false">
      <c r="A953" s="76" t="n">
        <v>949</v>
      </c>
      <c r="B953" s="77" t="n">
        <f aca="false">EOMONTH(Input!$C$7,A953)</f>
        <v>71802</v>
      </c>
      <c r="D953" s="78" t="n">
        <f aca="false">IF(AND($B953&lt;Input!$C$31,$B953&lt;Input!$G$31),Input!$G$44,0)</f>
        <v>0</v>
      </c>
      <c r="E953" s="78" t="n">
        <f aca="true">IF(AND($B953&gt;Input!$G$31,$B953&lt;Input!$G$25),PMT(Input!$G$43/(100*12),(OFFSET($A$4,MATCH(Input!$G$25,$B$4:$B$1004,1),0,1,1)-OFFSET($A$4,MATCH(Input!$G$31,$B$4:$B$620,1),0,1,1)),$H$4,0,1),0)</f>
        <v>0</v>
      </c>
      <c r="F953" s="78" t="n">
        <f aca="false">($F952+$D953+$E953)*(1+Input!$G$43/(100*12))</f>
        <v>0</v>
      </c>
    </row>
    <row r="954" customFormat="false" ht="12.8" hidden="false" customHeight="false" outlineLevel="0" collapsed="false">
      <c r="A954" s="76" t="n">
        <v>950</v>
      </c>
      <c r="B954" s="77" t="n">
        <f aca="false">EOMONTH(Input!$C$7,A954)</f>
        <v>71833</v>
      </c>
      <c r="D954" s="78" t="n">
        <f aca="false">IF(AND($B954&lt;Input!$C$31,$B954&lt;Input!$G$31),Input!$G$44,0)</f>
        <v>0</v>
      </c>
      <c r="E954" s="78" t="n">
        <f aca="true">IF(AND($B954&gt;Input!$G$31,$B954&lt;Input!$G$25),PMT(Input!$G$43/(100*12),(OFFSET($A$4,MATCH(Input!$G$25,$B$4:$B$1004,1),0,1,1)-OFFSET($A$4,MATCH(Input!$G$31,$B$4:$B$620,1),0,1,1)),$H$4,0,1),0)</f>
        <v>0</v>
      </c>
      <c r="F954" s="78" t="n">
        <f aca="false">($F953+$D954+$E954)*(1+Input!$G$43/(100*12))</f>
        <v>0</v>
      </c>
    </row>
    <row r="955" customFormat="false" ht="12.8" hidden="false" customHeight="false" outlineLevel="0" collapsed="false">
      <c r="A955" s="76" t="n">
        <v>951</v>
      </c>
      <c r="B955" s="77" t="n">
        <f aca="false">EOMONTH(Input!$C$7,A955)</f>
        <v>71863</v>
      </c>
      <c r="D955" s="78" t="n">
        <f aca="false">IF(AND($B955&lt;Input!$C$31,$B955&lt;Input!$G$31),Input!$G$44,0)</f>
        <v>0</v>
      </c>
      <c r="E955" s="78" t="n">
        <f aca="true">IF(AND($B955&gt;Input!$G$31,$B955&lt;Input!$G$25),PMT(Input!$G$43/(100*12),(OFFSET($A$4,MATCH(Input!$G$25,$B$4:$B$1004,1),0,1,1)-OFFSET($A$4,MATCH(Input!$G$31,$B$4:$B$620,1),0,1,1)),$H$4,0,1),0)</f>
        <v>0</v>
      </c>
      <c r="F955" s="78" t="n">
        <f aca="false">($F954+$D955+$E955)*(1+Input!$G$43/(100*12))</f>
        <v>0</v>
      </c>
    </row>
    <row r="956" customFormat="false" ht="12.8" hidden="false" customHeight="false" outlineLevel="0" collapsed="false">
      <c r="A956" s="76" t="n">
        <v>952</v>
      </c>
      <c r="B956" s="77" t="n">
        <f aca="false">EOMONTH(Input!$C$7,A956)</f>
        <v>71894</v>
      </c>
      <c r="D956" s="78" t="n">
        <f aca="false">IF(AND($B956&lt;Input!$C$31,$B956&lt;Input!$G$31),Input!$G$44,0)</f>
        <v>0</v>
      </c>
      <c r="E956" s="78" t="n">
        <f aca="true">IF(AND($B956&gt;Input!$G$31,$B956&lt;Input!$G$25),PMT(Input!$G$43/(100*12),(OFFSET($A$4,MATCH(Input!$G$25,$B$4:$B$1004,1),0,1,1)-OFFSET($A$4,MATCH(Input!$G$31,$B$4:$B$620,1),0,1,1)),$H$4,0,1),0)</f>
        <v>0</v>
      </c>
      <c r="F956" s="78" t="n">
        <f aca="false">($F955+$D956+$E956)*(1+Input!$G$43/(100*12))</f>
        <v>0</v>
      </c>
    </row>
    <row r="957" customFormat="false" ht="12.8" hidden="false" customHeight="false" outlineLevel="0" collapsed="false">
      <c r="A957" s="76" t="n">
        <v>953</v>
      </c>
      <c r="B957" s="77" t="n">
        <f aca="false">EOMONTH(Input!$C$7,A957)</f>
        <v>71924</v>
      </c>
      <c r="D957" s="78" t="n">
        <f aca="false">IF(AND($B957&lt;Input!$C$31,$B957&lt;Input!$G$31),Input!$G$44,0)</f>
        <v>0</v>
      </c>
      <c r="E957" s="78" t="n">
        <f aca="true">IF(AND($B957&gt;Input!$G$31,$B957&lt;Input!$G$25),PMT(Input!$G$43/(100*12),(OFFSET($A$4,MATCH(Input!$G$25,$B$4:$B$1004,1),0,1,1)-OFFSET($A$4,MATCH(Input!$G$31,$B$4:$B$620,1),0,1,1)),$H$4,0,1),0)</f>
        <v>0</v>
      </c>
      <c r="F957" s="78" t="n">
        <f aca="false">($F956+$D957+$E957)*(1+Input!$G$43/(100*12))</f>
        <v>0</v>
      </c>
    </row>
    <row r="958" customFormat="false" ht="12.8" hidden="false" customHeight="false" outlineLevel="0" collapsed="false">
      <c r="A958" s="76" t="n">
        <v>954</v>
      </c>
      <c r="B958" s="77" t="n">
        <f aca="false">EOMONTH(Input!$C$7,A958)</f>
        <v>71955</v>
      </c>
      <c r="D958" s="78" t="n">
        <f aca="false">IF(AND($B958&lt;Input!$C$31,$B958&lt;Input!$G$31),Input!$G$44,0)</f>
        <v>0</v>
      </c>
      <c r="E958" s="78" t="n">
        <f aca="true">IF(AND($B958&gt;Input!$G$31,$B958&lt;Input!$G$25),PMT(Input!$G$43/(100*12),(OFFSET($A$4,MATCH(Input!$G$25,$B$4:$B$1004,1),0,1,1)-OFFSET($A$4,MATCH(Input!$G$31,$B$4:$B$620,1),0,1,1)),$H$4,0,1),0)</f>
        <v>0</v>
      </c>
      <c r="F958" s="78" t="n">
        <f aca="false">($F957+$D958+$E958)*(1+Input!$G$43/(100*12))</f>
        <v>0</v>
      </c>
    </row>
    <row r="959" customFormat="false" ht="12.8" hidden="false" customHeight="false" outlineLevel="0" collapsed="false">
      <c r="A959" s="76" t="n">
        <v>955</v>
      </c>
      <c r="B959" s="77" t="n">
        <f aca="false">EOMONTH(Input!$C$7,A959)</f>
        <v>71986</v>
      </c>
      <c r="D959" s="78" t="n">
        <f aca="false">IF(AND($B959&lt;Input!$C$31,$B959&lt;Input!$G$31),Input!$G$44,0)</f>
        <v>0</v>
      </c>
      <c r="E959" s="78" t="n">
        <f aca="true">IF(AND($B959&gt;Input!$G$31,$B959&lt;Input!$G$25),PMT(Input!$G$43/(100*12),(OFFSET($A$4,MATCH(Input!$G$25,$B$4:$B$1004,1),0,1,1)-OFFSET($A$4,MATCH(Input!$G$31,$B$4:$B$620,1),0,1,1)),$H$4,0,1),0)</f>
        <v>0</v>
      </c>
      <c r="F959" s="78" t="n">
        <f aca="false">($F958+$D959+$E959)*(1+Input!$G$43/(100*12))</f>
        <v>0</v>
      </c>
    </row>
    <row r="960" customFormat="false" ht="12.8" hidden="false" customHeight="false" outlineLevel="0" collapsed="false">
      <c r="A960" s="76" t="n">
        <v>956</v>
      </c>
      <c r="B960" s="77" t="n">
        <f aca="false">EOMONTH(Input!$C$7,A960)</f>
        <v>72014</v>
      </c>
      <c r="D960" s="78" t="n">
        <f aca="false">IF(AND($B960&lt;Input!$C$31,$B960&lt;Input!$G$31),Input!$G$44,0)</f>
        <v>0</v>
      </c>
      <c r="E960" s="78" t="n">
        <f aca="true">IF(AND($B960&gt;Input!$G$31,$B960&lt;Input!$G$25),PMT(Input!$G$43/(100*12),(OFFSET($A$4,MATCH(Input!$G$25,$B$4:$B$1004,1),0,1,1)-OFFSET($A$4,MATCH(Input!$G$31,$B$4:$B$620,1),0,1,1)),$H$4,0,1),0)</f>
        <v>0</v>
      </c>
      <c r="F960" s="78" t="n">
        <f aca="false">($F959+$D960+$E960)*(1+Input!$G$43/(100*12))</f>
        <v>0</v>
      </c>
    </row>
    <row r="961" customFormat="false" ht="12.8" hidden="false" customHeight="false" outlineLevel="0" collapsed="false">
      <c r="A961" s="76" t="n">
        <v>957</v>
      </c>
      <c r="B961" s="77" t="n">
        <f aca="false">EOMONTH(Input!$C$7,A961)</f>
        <v>72045</v>
      </c>
      <c r="D961" s="78" t="n">
        <f aca="false">IF(AND($B961&lt;Input!$C$31,$B961&lt;Input!$G$31),Input!$G$44,0)</f>
        <v>0</v>
      </c>
      <c r="E961" s="78" t="n">
        <f aca="true">IF(AND($B961&gt;Input!$G$31,$B961&lt;Input!$G$25),PMT(Input!$G$43/(100*12),(OFFSET($A$4,MATCH(Input!$G$25,$B$4:$B$1004,1),0,1,1)-OFFSET($A$4,MATCH(Input!$G$31,$B$4:$B$620,1),0,1,1)),$H$4,0,1),0)</f>
        <v>0</v>
      </c>
      <c r="F961" s="78" t="n">
        <f aca="false">($F960+$D961+$E961)*(1+Input!$G$43/(100*12))</f>
        <v>0</v>
      </c>
    </row>
    <row r="962" customFormat="false" ht="12.8" hidden="false" customHeight="false" outlineLevel="0" collapsed="false">
      <c r="A962" s="76" t="n">
        <v>958</v>
      </c>
      <c r="B962" s="77" t="n">
        <f aca="false">EOMONTH(Input!$C$7,A962)</f>
        <v>72075</v>
      </c>
      <c r="D962" s="78" t="n">
        <f aca="false">IF(AND($B962&lt;Input!$C$31,$B962&lt;Input!$G$31),Input!$G$44,0)</f>
        <v>0</v>
      </c>
      <c r="E962" s="78" t="n">
        <f aca="true">IF(AND($B962&gt;Input!$G$31,$B962&lt;Input!$G$25),PMT(Input!$G$43/(100*12),(OFFSET($A$4,MATCH(Input!$G$25,$B$4:$B$1004,1),0,1,1)-OFFSET($A$4,MATCH(Input!$G$31,$B$4:$B$620,1),0,1,1)),$H$4,0,1),0)</f>
        <v>0</v>
      </c>
      <c r="F962" s="78" t="n">
        <f aca="false">($F961+$D962+$E962)*(1+Input!$G$43/(100*12))</f>
        <v>0</v>
      </c>
    </row>
    <row r="963" customFormat="false" ht="12.8" hidden="false" customHeight="false" outlineLevel="0" collapsed="false">
      <c r="A963" s="76" t="n">
        <v>959</v>
      </c>
      <c r="B963" s="77" t="n">
        <f aca="false">EOMONTH(Input!$C$7,A963)</f>
        <v>72106</v>
      </c>
      <c r="D963" s="78" t="n">
        <f aca="false">IF(AND($B963&lt;Input!$C$31,$B963&lt;Input!$G$31),Input!$G$44,0)</f>
        <v>0</v>
      </c>
      <c r="E963" s="78" t="n">
        <f aca="true">IF(AND($B963&gt;Input!$G$31,$B963&lt;Input!$G$25),PMT(Input!$G$43/(100*12),(OFFSET($A$4,MATCH(Input!$G$25,$B$4:$B$1004,1),0,1,1)-OFFSET($A$4,MATCH(Input!$G$31,$B$4:$B$620,1),0,1,1)),$H$4,0,1),0)</f>
        <v>0</v>
      </c>
      <c r="F963" s="78" t="n">
        <f aca="false">($F962+$D963+$E963)*(1+Input!$G$43/(100*12))</f>
        <v>0</v>
      </c>
    </row>
    <row r="964" customFormat="false" ht="12.8" hidden="false" customHeight="false" outlineLevel="0" collapsed="false">
      <c r="A964" s="76" t="n">
        <v>960</v>
      </c>
      <c r="B964" s="77" t="n">
        <f aca="false">EOMONTH(Input!$C$7,A964)</f>
        <v>72136</v>
      </c>
      <c r="D964" s="78" t="n">
        <f aca="false">IF(AND($B964&lt;Input!$C$31,$B964&lt;Input!$G$31),Input!$G$44,0)</f>
        <v>0</v>
      </c>
      <c r="E964" s="78" t="n">
        <f aca="true">IF(AND($B964&gt;Input!$G$31,$B964&lt;Input!$G$25),PMT(Input!$G$43/(100*12),(OFFSET($A$4,MATCH(Input!$G$25,$B$4:$B$1004,1),0,1,1)-OFFSET($A$4,MATCH(Input!$G$31,$B$4:$B$620,1),0,1,1)),$H$4,0,1),0)</f>
        <v>0</v>
      </c>
      <c r="F964" s="78" t="n">
        <f aca="false">($F963+$D964+$E964)*(1+Input!$G$43/(100*12))</f>
        <v>0</v>
      </c>
    </row>
    <row r="965" customFormat="false" ht="12.8" hidden="false" customHeight="false" outlineLevel="0" collapsed="false">
      <c r="A965" s="76" t="n">
        <v>961</v>
      </c>
      <c r="B965" s="77" t="n">
        <f aca="false">EOMONTH(Input!$C$7,A965)</f>
        <v>72167</v>
      </c>
      <c r="D965" s="78" t="n">
        <f aca="false">IF(AND($B965&lt;Input!$C$31,$B965&lt;Input!$G$31),Input!$G$44,0)</f>
        <v>0</v>
      </c>
      <c r="E965" s="78" t="n">
        <f aca="true">IF(AND($B965&gt;Input!$G$31,$B965&lt;Input!$G$25),PMT(Input!$G$43/(100*12),(OFFSET($A$4,MATCH(Input!$G$25,$B$4:$B$1004,1),0,1,1)-OFFSET($A$4,MATCH(Input!$G$31,$B$4:$B$620,1),0,1,1)),$H$4,0,1),0)</f>
        <v>0</v>
      </c>
      <c r="F965" s="78" t="n">
        <f aca="false">($F964+$D965+$E965)*(1+Input!$G$43/(100*12))</f>
        <v>0</v>
      </c>
    </row>
    <row r="966" customFormat="false" ht="12.8" hidden="false" customHeight="false" outlineLevel="0" collapsed="false">
      <c r="A966" s="76" t="n">
        <v>962</v>
      </c>
      <c r="B966" s="77" t="n">
        <f aca="false">EOMONTH(Input!$C$7,A966)</f>
        <v>72198</v>
      </c>
      <c r="D966" s="78" t="n">
        <f aca="false">IF(AND($B966&lt;Input!$C$31,$B966&lt;Input!$G$31),Input!$G$44,0)</f>
        <v>0</v>
      </c>
      <c r="E966" s="78" t="n">
        <f aca="true">IF(AND($B966&gt;Input!$G$31,$B966&lt;Input!$G$25),PMT(Input!$G$43/(100*12),(OFFSET($A$4,MATCH(Input!$G$25,$B$4:$B$1004,1),0,1,1)-OFFSET($A$4,MATCH(Input!$G$31,$B$4:$B$620,1),0,1,1)),$H$4,0,1),0)</f>
        <v>0</v>
      </c>
      <c r="F966" s="78" t="n">
        <f aca="false">($F965+$D966+$E966)*(1+Input!$G$43/(100*12))</f>
        <v>0</v>
      </c>
    </row>
    <row r="967" customFormat="false" ht="12.8" hidden="false" customHeight="false" outlineLevel="0" collapsed="false">
      <c r="A967" s="76" t="n">
        <v>963</v>
      </c>
      <c r="B967" s="77" t="n">
        <f aca="false">EOMONTH(Input!$C$7,A967)</f>
        <v>72228</v>
      </c>
      <c r="D967" s="78" t="n">
        <f aca="false">IF(AND($B967&lt;Input!$C$31,$B967&lt;Input!$G$31),Input!$G$44,0)</f>
        <v>0</v>
      </c>
      <c r="E967" s="78" t="n">
        <f aca="true">IF(AND($B967&gt;Input!$G$31,$B967&lt;Input!$G$25),PMT(Input!$G$43/(100*12),(OFFSET($A$4,MATCH(Input!$G$25,$B$4:$B$1004,1),0,1,1)-OFFSET($A$4,MATCH(Input!$G$31,$B$4:$B$620,1),0,1,1)),$H$4,0,1),0)</f>
        <v>0</v>
      </c>
      <c r="F967" s="78" t="n">
        <f aca="false">($F966+$D967+$E967)*(1+Input!$G$43/(100*12))</f>
        <v>0</v>
      </c>
    </row>
    <row r="968" customFormat="false" ht="12.8" hidden="false" customHeight="false" outlineLevel="0" collapsed="false">
      <c r="A968" s="76" t="n">
        <v>964</v>
      </c>
      <c r="B968" s="77" t="n">
        <f aca="false">EOMONTH(Input!$C$7,A968)</f>
        <v>72259</v>
      </c>
      <c r="D968" s="78" t="n">
        <f aca="false">IF(AND($B968&lt;Input!$C$31,$B968&lt;Input!$G$31),Input!$G$44,0)</f>
        <v>0</v>
      </c>
      <c r="E968" s="78" t="n">
        <f aca="true">IF(AND($B968&gt;Input!$G$31,$B968&lt;Input!$G$25),PMT(Input!$G$43/(100*12),(OFFSET($A$4,MATCH(Input!$G$25,$B$4:$B$1004,1),0,1,1)-OFFSET($A$4,MATCH(Input!$G$31,$B$4:$B$620,1),0,1,1)),$H$4,0,1),0)</f>
        <v>0</v>
      </c>
      <c r="F968" s="78" t="n">
        <f aca="false">($F967+$D968+$E968)*(1+Input!$G$43/(100*12))</f>
        <v>0</v>
      </c>
    </row>
    <row r="969" customFormat="false" ht="12.8" hidden="false" customHeight="false" outlineLevel="0" collapsed="false">
      <c r="A969" s="76" t="n">
        <v>965</v>
      </c>
      <c r="B969" s="77" t="n">
        <f aca="false">EOMONTH(Input!$C$7,A969)</f>
        <v>72289</v>
      </c>
      <c r="D969" s="78" t="n">
        <f aca="false">IF(AND($B969&lt;Input!$C$31,$B969&lt;Input!$G$31),Input!$G$44,0)</f>
        <v>0</v>
      </c>
      <c r="E969" s="78" t="n">
        <f aca="true">IF(AND($B969&gt;Input!$G$31,$B969&lt;Input!$G$25),PMT(Input!$G$43/(100*12),(OFFSET($A$4,MATCH(Input!$G$25,$B$4:$B$1004,1),0,1,1)-OFFSET($A$4,MATCH(Input!$G$31,$B$4:$B$620,1),0,1,1)),$H$4,0,1),0)</f>
        <v>0</v>
      </c>
      <c r="F969" s="78" t="n">
        <f aca="false">($F968+$D969+$E969)*(1+Input!$G$43/(100*12))</f>
        <v>0</v>
      </c>
    </row>
    <row r="970" customFormat="false" ht="12.8" hidden="false" customHeight="false" outlineLevel="0" collapsed="false">
      <c r="A970" s="76" t="n">
        <v>966</v>
      </c>
      <c r="B970" s="77" t="n">
        <f aca="false">EOMONTH(Input!$C$7,A970)</f>
        <v>72320</v>
      </c>
      <c r="D970" s="78" t="n">
        <f aca="false">IF(AND($B970&lt;Input!$C$31,$B970&lt;Input!$G$31),Input!$G$44,0)</f>
        <v>0</v>
      </c>
      <c r="E970" s="78" t="n">
        <f aca="true">IF(AND($B970&gt;Input!$G$31,$B970&lt;Input!$G$25),PMT(Input!$G$43/(100*12),(OFFSET($A$4,MATCH(Input!$G$25,$B$4:$B$1004,1),0,1,1)-OFFSET($A$4,MATCH(Input!$G$31,$B$4:$B$620,1),0,1,1)),$H$4,0,1),0)</f>
        <v>0</v>
      </c>
      <c r="F970" s="78" t="n">
        <f aca="false">($F969+$D970+$E970)*(1+Input!$G$43/(100*12))</f>
        <v>0</v>
      </c>
    </row>
    <row r="971" customFormat="false" ht="12.8" hidden="false" customHeight="false" outlineLevel="0" collapsed="false">
      <c r="A971" s="76" t="n">
        <v>967</v>
      </c>
      <c r="B971" s="77" t="n">
        <f aca="false">EOMONTH(Input!$C$7,A971)</f>
        <v>72351</v>
      </c>
      <c r="D971" s="78" t="n">
        <f aca="false">IF(AND($B971&lt;Input!$C$31,$B971&lt;Input!$G$31),Input!$G$44,0)</f>
        <v>0</v>
      </c>
      <c r="E971" s="78" t="n">
        <f aca="true">IF(AND($B971&gt;Input!$G$31,$B971&lt;Input!$G$25),PMT(Input!$G$43/(100*12),(OFFSET($A$4,MATCH(Input!$G$25,$B$4:$B$1004,1),0,1,1)-OFFSET($A$4,MATCH(Input!$G$31,$B$4:$B$620,1),0,1,1)),$H$4,0,1),0)</f>
        <v>0</v>
      </c>
      <c r="F971" s="78" t="n">
        <f aca="false">($F970+$D971+$E971)*(1+Input!$G$43/(100*12))</f>
        <v>0</v>
      </c>
    </row>
    <row r="972" customFormat="false" ht="12.8" hidden="false" customHeight="false" outlineLevel="0" collapsed="false">
      <c r="A972" s="76" t="n">
        <v>968</v>
      </c>
      <c r="B972" s="77" t="n">
        <f aca="false">EOMONTH(Input!$C$7,A972)</f>
        <v>72379</v>
      </c>
      <c r="D972" s="78" t="n">
        <f aca="false">IF(AND($B972&lt;Input!$C$31,$B972&lt;Input!$G$31),Input!$G$44,0)</f>
        <v>0</v>
      </c>
      <c r="E972" s="78" t="n">
        <f aca="true">IF(AND($B972&gt;Input!$G$31,$B972&lt;Input!$G$25),PMT(Input!$G$43/(100*12),(OFFSET($A$4,MATCH(Input!$G$25,$B$4:$B$1004,1),0,1,1)-OFFSET($A$4,MATCH(Input!$G$31,$B$4:$B$620,1),0,1,1)),$H$4,0,1),0)</f>
        <v>0</v>
      </c>
      <c r="F972" s="78" t="n">
        <f aca="false">($F971+$D972+$E972)*(1+Input!$G$43/(100*12))</f>
        <v>0</v>
      </c>
    </row>
    <row r="973" customFormat="false" ht="12.8" hidden="false" customHeight="false" outlineLevel="0" collapsed="false">
      <c r="A973" s="76" t="n">
        <v>969</v>
      </c>
      <c r="B973" s="77" t="n">
        <f aca="false">EOMONTH(Input!$C$7,A973)</f>
        <v>72410</v>
      </c>
      <c r="D973" s="78" t="n">
        <f aca="false">IF(AND($B973&lt;Input!$C$31,$B973&lt;Input!$G$31),Input!$G$44,0)</f>
        <v>0</v>
      </c>
      <c r="E973" s="78" t="n">
        <f aca="true">IF(AND($B973&gt;Input!$G$31,$B973&lt;Input!$G$25),PMT(Input!$G$43/(100*12),(OFFSET($A$4,MATCH(Input!$G$25,$B$4:$B$1004,1),0,1,1)-OFFSET($A$4,MATCH(Input!$G$31,$B$4:$B$620,1),0,1,1)),$H$4,0,1),0)</f>
        <v>0</v>
      </c>
      <c r="F973" s="78" t="n">
        <f aca="false">($F972+$D973+$E973)*(1+Input!$G$43/(100*12))</f>
        <v>0</v>
      </c>
    </row>
    <row r="974" customFormat="false" ht="12.8" hidden="false" customHeight="false" outlineLevel="0" collapsed="false">
      <c r="A974" s="76" t="n">
        <v>970</v>
      </c>
      <c r="B974" s="77" t="n">
        <f aca="false">EOMONTH(Input!$C$7,A974)</f>
        <v>72440</v>
      </c>
      <c r="D974" s="78" t="n">
        <f aca="false">IF(AND($B974&lt;Input!$C$31,$B974&lt;Input!$G$31),Input!$G$44,0)</f>
        <v>0</v>
      </c>
      <c r="E974" s="78" t="n">
        <f aca="true">IF(AND($B974&gt;Input!$G$31,$B974&lt;Input!$G$25),PMT(Input!$G$43/(100*12),(OFFSET($A$4,MATCH(Input!$G$25,$B$4:$B$1004,1),0,1,1)-OFFSET($A$4,MATCH(Input!$G$31,$B$4:$B$620,1),0,1,1)),$H$4,0,1),0)</f>
        <v>0</v>
      </c>
      <c r="F974" s="78" t="n">
        <f aca="false">($F973+$D974+$E974)*(1+Input!$G$43/(100*12))</f>
        <v>0</v>
      </c>
    </row>
    <row r="975" customFormat="false" ht="12.8" hidden="false" customHeight="false" outlineLevel="0" collapsed="false">
      <c r="A975" s="76" t="n">
        <v>971</v>
      </c>
      <c r="B975" s="77" t="n">
        <f aca="false">EOMONTH(Input!$C$7,A975)</f>
        <v>72471</v>
      </c>
      <c r="D975" s="78" t="n">
        <f aca="false">IF(AND($B975&lt;Input!$C$31,$B975&lt;Input!$G$31),Input!$G$44,0)</f>
        <v>0</v>
      </c>
      <c r="E975" s="78" t="n">
        <f aca="true">IF(AND($B975&gt;Input!$G$31,$B975&lt;Input!$G$25),PMT(Input!$G$43/(100*12),(OFFSET($A$4,MATCH(Input!$G$25,$B$4:$B$1004,1),0,1,1)-OFFSET($A$4,MATCH(Input!$G$31,$B$4:$B$620,1),0,1,1)),$H$4,0,1),0)</f>
        <v>0</v>
      </c>
      <c r="F975" s="78" t="n">
        <f aca="false">($F974+$D975+$E975)*(1+Input!$G$43/(100*12))</f>
        <v>0</v>
      </c>
    </row>
    <row r="976" customFormat="false" ht="12.8" hidden="false" customHeight="false" outlineLevel="0" collapsed="false">
      <c r="A976" s="76" t="n">
        <v>972</v>
      </c>
      <c r="B976" s="77" t="n">
        <f aca="false">EOMONTH(Input!$C$7,A976)</f>
        <v>72501</v>
      </c>
      <c r="D976" s="78" t="n">
        <f aca="false">IF(AND($B976&lt;Input!$C$31,$B976&lt;Input!$G$31),Input!$G$44,0)</f>
        <v>0</v>
      </c>
      <c r="E976" s="78" t="n">
        <f aca="true">IF(AND($B976&gt;Input!$G$31,$B976&lt;Input!$G$25),PMT(Input!$G$43/(100*12),(OFFSET($A$4,MATCH(Input!$G$25,$B$4:$B$1004,1),0,1,1)-OFFSET($A$4,MATCH(Input!$G$31,$B$4:$B$620,1),0,1,1)),$H$4,0,1),0)</f>
        <v>0</v>
      </c>
      <c r="F976" s="78" t="n">
        <f aca="false">($F975+$D976+$E976)*(1+Input!$G$43/(100*12))</f>
        <v>0</v>
      </c>
    </row>
    <row r="977" customFormat="false" ht="12.8" hidden="false" customHeight="false" outlineLevel="0" collapsed="false">
      <c r="A977" s="76" t="n">
        <v>973</v>
      </c>
      <c r="B977" s="77" t="n">
        <f aca="false">EOMONTH(Input!$C$7,A977)</f>
        <v>72532</v>
      </c>
      <c r="D977" s="78" t="n">
        <f aca="false">IF(AND($B977&lt;Input!$C$31,$B977&lt;Input!$G$31),Input!$G$44,0)</f>
        <v>0</v>
      </c>
      <c r="E977" s="78" t="n">
        <f aca="true">IF(AND($B977&gt;Input!$G$31,$B977&lt;Input!$G$25),PMT(Input!$G$43/(100*12),(OFFSET($A$4,MATCH(Input!$G$25,$B$4:$B$1004,1),0,1,1)-OFFSET($A$4,MATCH(Input!$G$31,$B$4:$B$620,1),0,1,1)),$H$4,0,1),0)</f>
        <v>0</v>
      </c>
      <c r="F977" s="78" t="n">
        <f aca="false">($F976+$D977+$E977)*(1+Input!$G$43/(100*12))</f>
        <v>0</v>
      </c>
    </row>
    <row r="978" customFormat="false" ht="12.8" hidden="false" customHeight="false" outlineLevel="0" collapsed="false">
      <c r="A978" s="76" t="n">
        <v>974</v>
      </c>
      <c r="B978" s="77" t="n">
        <f aca="false">EOMONTH(Input!$C$7,A978)</f>
        <v>72563</v>
      </c>
      <c r="D978" s="78" t="n">
        <f aca="false">IF(AND($B978&lt;Input!$C$31,$B978&lt;Input!$G$31),Input!$G$44,0)</f>
        <v>0</v>
      </c>
      <c r="E978" s="78" t="n">
        <f aca="true">IF(AND($B978&gt;Input!$G$31,$B978&lt;Input!$G$25),PMT(Input!$G$43/(100*12),(OFFSET($A$4,MATCH(Input!$G$25,$B$4:$B$1004,1),0,1,1)-OFFSET($A$4,MATCH(Input!$G$31,$B$4:$B$620,1),0,1,1)),$H$4,0,1),0)</f>
        <v>0</v>
      </c>
      <c r="F978" s="78" t="n">
        <f aca="false">($F977+$D978+$E978)*(1+Input!$G$43/(100*12))</f>
        <v>0</v>
      </c>
    </row>
    <row r="979" customFormat="false" ht="12.8" hidden="false" customHeight="false" outlineLevel="0" collapsed="false">
      <c r="A979" s="76" t="n">
        <v>975</v>
      </c>
      <c r="B979" s="77" t="n">
        <f aca="false">EOMONTH(Input!$C$7,A979)</f>
        <v>72593</v>
      </c>
      <c r="D979" s="78" t="n">
        <f aca="false">IF(AND($B979&lt;Input!$C$31,$B979&lt;Input!$G$31),Input!$G$44,0)</f>
        <v>0</v>
      </c>
      <c r="E979" s="78" t="n">
        <f aca="true">IF(AND($B979&gt;Input!$G$31,$B979&lt;Input!$G$25),PMT(Input!$G$43/(100*12),(OFFSET($A$4,MATCH(Input!$G$25,$B$4:$B$1004,1),0,1,1)-OFFSET($A$4,MATCH(Input!$G$31,$B$4:$B$620,1),0,1,1)),$H$4,0,1),0)</f>
        <v>0</v>
      </c>
      <c r="F979" s="78" t="n">
        <f aca="false">($F978+$D979+$E979)*(1+Input!$G$43/(100*12))</f>
        <v>0</v>
      </c>
    </row>
    <row r="980" customFormat="false" ht="12.8" hidden="false" customHeight="false" outlineLevel="0" collapsed="false">
      <c r="A980" s="76" t="n">
        <v>976</v>
      </c>
      <c r="B980" s="77" t="n">
        <f aca="false">EOMONTH(Input!$C$7,A980)</f>
        <v>72624</v>
      </c>
      <c r="D980" s="78" t="n">
        <f aca="false">IF(AND($B980&lt;Input!$C$31,$B980&lt;Input!$G$31),Input!$G$44,0)</f>
        <v>0</v>
      </c>
      <c r="E980" s="78" t="n">
        <f aca="true">IF(AND($B980&gt;Input!$G$31,$B980&lt;Input!$G$25),PMT(Input!$G$43/(100*12),(OFFSET($A$4,MATCH(Input!$G$25,$B$4:$B$1004,1),0,1,1)-OFFSET($A$4,MATCH(Input!$G$31,$B$4:$B$620,1),0,1,1)),$H$4,0,1),0)</f>
        <v>0</v>
      </c>
      <c r="F980" s="78" t="n">
        <f aca="false">($F979+$D980+$E980)*(1+Input!$G$43/(100*12))</f>
        <v>0</v>
      </c>
    </row>
    <row r="981" customFormat="false" ht="12.8" hidden="false" customHeight="false" outlineLevel="0" collapsed="false">
      <c r="A981" s="76" t="n">
        <v>977</v>
      </c>
      <c r="B981" s="77" t="n">
        <f aca="false">EOMONTH(Input!$C$7,A981)</f>
        <v>72654</v>
      </c>
      <c r="D981" s="78" t="n">
        <f aca="false">IF(AND($B981&lt;Input!$C$31,$B981&lt;Input!$G$31),Input!$G$44,0)</f>
        <v>0</v>
      </c>
      <c r="E981" s="78" t="n">
        <f aca="true">IF(AND($B981&gt;Input!$G$31,$B981&lt;Input!$G$25),PMT(Input!$G$43/(100*12),(OFFSET($A$4,MATCH(Input!$G$25,$B$4:$B$1004,1),0,1,1)-OFFSET($A$4,MATCH(Input!$G$31,$B$4:$B$620,1),0,1,1)),$H$4,0,1),0)</f>
        <v>0</v>
      </c>
      <c r="F981" s="78" t="n">
        <f aca="false">($F980+$D981+$E981)*(1+Input!$G$43/(100*12))</f>
        <v>0</v>
      </c>
    </row>
    <row r="982" customFormat="false" ht="12.8" hidden="false" customHeight="false" outlineLevel="0" collapsed="false">
      <c r="A982" s="76" t="n">
        <v>978</v>
      </c>
      <c r="B982" s="77" t="n">
        <f aca="false">EOMONTH(Input!$C$7,A982)</f>
        <v>72685</v>
      </c>
      <c r="D982" s="78" t="n">
        <f aca="false">IF(AND($B982&lt;Input!$C$31,$B982&lt;Input!$G$31),Input!$G$44,0)</f>
        <v>0</v>
      </c>
      <c r="E982" s="78" t="n">
        <f aca="true">IF(AND($B982&gt;Input!$G$31,$B982&lt;Input!$G$25),PMT(Input!$G$43/(100*12),(OFFSET($A$4,MATCH(Input!$G$25,$B$4:$B$1004,1),0,1,1)-OFFSET($A$4,MATCH(Input!$G$31,$B$4:$B$620,1),0,1,1)),$H$4,0,1),0)</f>
        <v>0</v>
      </c>
      <c r="F982" s="78" t="n">
        <f aca="false">($F981+$D982+$E982)*(1+Input!$G$43/(100*12))</f>
        <v>0</v>
      </c>
    </row>
    <row r="983" customFormat="false" ht="12.8" hidden="false" customHeight="false" outlineLevel="0" collapsed="false">
      <c r="A983" s="76" t="n">
        <v>979</v>
      </c>
      <c r="B983" s="77" t="n">
        <f aca="false">EOMONTH(Input!$C$7,A983)</f>
        <v>72716</v>
      </c>
      <c r="D983" s="78" t="n">
        <f aca="false">IF(AND($B983&lt;Input!$C$31,$B983&lt;Input!$G$31),Input!$G$44,0)</f>
        <v>0</v>
      </c>
      <c r="E983" s="78" t="n">
        <f aca="true">IF(AND($B983&gt;Input!$G$31,$B983&lt;Input!$G$25),PMT(Input!$G$43/(100*12),(OFFSET($A$4,MATCH(Input!$G$25,$B$4:$B$1004,1),0,1,1)-OFFSET($A$4,MATCH(Input!$G$31,$B$4:$B$620,1),0,1,1)),$H$4,0,1),0)</f>
        <v>0</v>
      </c>
      <c r="F983" s="78" t="n">
        <f aca="false">($F982+$D983+$E983)*(1+Input!$G$43/(100*12))</f>
        <v>0</v>
      </c>
    </row>
    <row r="984" customFormat="false" ht="12.8" hidden="false" customHeight="false" outlineLevel="0" collapsed="false">
      <c r="A984" s="76" t="n">
        <v>980</v>
      </c>
      <c r="B984" s="77" t="n">
        <f aca="false">EOMONTH(Input!$C$7,A984)</f>
        <v>72744</v>
      </c>
      <c r="D984" s="78" t="n">
        <f aca="false">IF(AND($B984&lt;Input!$C$31,$B984&lt;Input!$G$31),Input!$G$44,0)</f>
        <v>0</v>
      </c>
      <c r="E984" s="78" t="n">
        <f aca="true">IF(AND($B984&gt;Input!$G$31,$B984&lt;Input!$G$25),PMT(Input!$G$43/(100*12),(OFFSET($A$4,MATCH(Input!$G$25,$B$4:$B$1004,1),0,1,1)-OFFSET($A$4,MATCH(Input!$G$31,$B$4:$B$620,1),0,1,1)),$H$4,0,1),0)</f>
        <v>0</v>
      </c>
      <c r="F984" s="78" t="n">
        <f aca="false">($F983+$D984+$E984)*(1+Input!$G$43/(100*12))</f>
        <v>0</v>
      </c>
    </row>
    <row r="985" customFormat="false" ht="12.8" hidden="false" customHeight="false" outlineLevel="0" collapsed="false">
      <c r="A985" s="76" t="n">
        <v>981</v>
      </c>
      <c r="B985" s="77" t="n">
        <f aca="false">EOMONTH(Input!$C$7,A985)</f>
        <v>72775</v>
      </c>
      <c r="D985" s="78" t="n">
        <f aca="false">IF(AND($B985&lt;Input!$C$31,$B985&lt;Input!$G$31),Input!$G$44,0)</f>
        <v>0</v>
      </c>
      <c r="E985" s="78" t="n">
        <f aca="true">IF(AND($B985&gt;Input!$G$31,$B985&lt;Input!$G$25),PMT(Input!$G$43/(100*12),(OFFSET($A$4,MATCH(Input!$G$25,$B$4:$B$1004,1),0,1,1)-OFFSET($A$4,MATCH(Input!$G$31,$B$4:$B$620,1),0,1,1)),$H$4,0,1),0)</f>
        <v>0</v>
      </c>
      <c r="F985" s="78" t="n">
        <f aca="false">($F984+$D985+$E985)*(1+Input!$G$43/(100*12))</f>
        <v>0</v>
      </c>
    </row>
    <row r="986" customFormat="false" ht="12.8" hidden="false" customHeight="false" outlineLevel="0" collapsed="false">
      <c r="A986" s="76" t="n">
        <v>982</v>
      </c>
      <c r="B986" s="77" t="n">
        <f aca="false">EOMONTH(Input!$C$7,A986)</f>
        <v>72805</v>
      </c>
      <c r="D986" s="78" t="n">
        <f aca="false">IF(AND($B986&lt;Input!$C$31,$B986&lt;Input!$G$31),Input!$G$44,0)</f>
        <v>0</v>
      </c>
      <c r="E986" s="78" t="n">
        <f aca="true">IF(AND($B986&gt;Input!$G$31,$B986&lt;Input!$G$25),PMT(Input!$G$43/(100*12),(OFFSET($A$4,MATCH(Input!$G$25,$B$4:$B$1004,1),0,1,1)-OFFSET($A$4,MATCH(Input!$G$31,$B$4:$B$620,1),0,1,1)),$H$4,0,1),0)</f>
        <v>0</v>
      </c>
      <c r="F986" s="78" t="n">
        <f aca="false">($F985+$D986+$E986)*(1+Input!$G$43/(100*12))</f>
        <v>0</v>
      </c>
    </row>
    <row r="987" customFormat="false" ht="12.8" hidden="false" customHeight="false" outlineLevel="0" collapsed="false">
      <c r="A987" s="76" t="n">
        <v>983</v>
      </c>
      <c r="B987" s="77" t="n">
        <f aca="false">EOMONTH(Input!$C$7,A987)</f>
        <v>72836</v>
      </c>
      <c r="D987" s="78" t="n">
        <f aca="false">IF(AND($B987&lt;Input!$C$31,$B987&lt;Input!$G$31),Input!$G$44,0)</f>
        <v>0</v>
      </c>
      <c r="E987" s="78" t="n">
        <f aca="true">IF(AND($B987&gt;Input!$G$31,$B987&lt;Input!$G$25),PMT(Input!$G$43/(100*12),(OFFSET($A$4,MATCH(Input!$G$25,$B$4:$B$1004,1),0,1,1)-OFFSET($A$4,MATCH(Input!$G$31,$B$4:$B$620,1),0,1,1)),$H$4,0,1),0)</f>
        <v>0</v>
      </c>
      <c r="F987" s="78" t="n">
        <f aca="false">($F986+$D987+$E987)*(1+Input!$G$43/(100*12))</f>
        <v>0</v>
      </c>
    </row>
    <row r="988" customFormat="false" ht="12.8" hidden="false" customHeight="false" outlineLevel="0" collapsed="false">
      <c r="A988" s="76" t="n">
        <v>984</v>
      </c>
      <c r="B988" s="77" t="n">
        <f aca="false">EOMONTH(Input!$C$7,A988)</f>
        <v>72866</v>
      </c>
      <c r="D988" s="78" t="n">
        <f aca="false">IF(AND($B988&lt;Input!$C$31,$B988&lt;Input!$G$31),Input!$G$44,0)</f>
        <v>0</v>
      </c>
      <c r="E988" s="78" t="n">
        <f aca="true">IF(AND($B988&gt;Input!$G$31,$B988&lt;Input!$G$25),PMT(Input!$G$43/(100*12),(OFFSET($A$4,MATCH(Input!$G$25,$B$4:$B$1004,1),0,1,1)-OFFSET($A$4,MATCH(Input!$G$31,$B$4:$B$620,1),0,1,1)),$H$4,0,1),0)</f>
        <v>0</v>
      </c>
      <c r="F988" s="78" t="n">
        <f aca="false">($F987+$D988+$E988)*(1+Input!$G$43/(100*12))</f>
        <v>0</v>
      </c>
    </row>
    <row r="989" customFormat="false" ht="12.8" hidden="false" customHeight="false" outlineLevel="0" collapsed="false">
      <c r="A989" s="76" t="n">
        <v>985</v>
      </c>
      <c r="B989" s="77" t="n">
        <f aca="false">EOMONTH(Input!$C$7,A989)</f>
        <v>72897</v>
      </c>
      <c r="D989" s="78" t="n">
        <f aca="false">IF(AND($B989&lt;Input!$C$31,$B989&lt;Input!$G$31),Input!$G$44,0)</f>
        <v>0</v>
      </c>
      <c r="E989" s="78" t="n">
        <f aca="true">IF(AND($B989&gt;Input!$G$31,$B989&lt;Input!$G$25),PMT(Input!$G$43/(100*12),(OFFSET($A$4,MATCH(Input!$G$25,$B$4:$B$1004,1),0,1,1)-OFFSET($A$4,MATCH(Input!$G$31,$B$4:$B$620,1),0,1,1)),$H$4,0,1),0)</f>
        <v>0</v>
      </c>
      <c r="F989" s="78" t="n">
        <f aca="false">($F988+$D989+$E989)*(1+Input!$G$43/(100*12))</f>
        <v>0</v>
      </c>
    </row>
    <row r="990" customFormat="false" ht="12.8" hidden="false" customHeight="false" outlineLevel="0" collapsed="false">
      <c r="A990" s="76" t="n">
        <v>986</v>
      </c>
      <c r="B990" s="77" t="n">
        <f aca="false">EOMONTH(Input!$C$7,A990)</f>
        <v>72928</v>
      </c>
      <c r="D990" s="78" t="n">
        <f aca="false">IF(AND($B990&lt;Input!$C$31,$B990&lt;Input!$G$31),Input!$G$44,0)</f>
        <v>0</v>
      </c>
      <c r="E990" s="78" t="n">
        <f aca="true">IF(AND($B990&gt;Input!$G$31,$B990&lt;Input!$G$25),PMT(Input!$G$43/(100*12),(OFFSET($A$4,MATCH(Input!$G$25,$B$4:$B$1004,1),0,1,1)-OFFSET($A$4,MATCH(Input!$G$31,$B$4:$B$620,1),0,1,1)),$H$4,0,1),0)</f>
        <v>0</v>
      </c>
      <c r="F990" s="78" t="n">
        <f aca="false">($F989+$D990+$E990)*(1+Input!$G$43/(100*12))</f>
        <v>0</v>
      </c>
    </row>
    <row r="991" customFormat="false" ht="12.8" hidden="false" customHeight="false" outlineLevel="0" collapsed="false">
      <c r="A991" s="76" t="n">
        <v>987</v>
      </c>
      <c r="B991" s="77" t="n">
        <f aca="false">EOMONTH(Input!$C$7,A991)</f>
        <v>72958</v>
      </c>
      <c r="D991" s="78" t="n">
        <f aca="false">IF(AND($B991&lt;Input!$C$31,$B991&lt;Input!$G$31),Input!$G$44,0)</f>
        <v>0</v>
      </c>
      <c r="E991" s="78" t="n">
        <f aca="true">IF(AND($B991&gt;Input!$G$31,$B991&lt;Input!$G$25),PMT(Input!$G$43/(100*12),(OFFSET($A$4,MATCH(Input!$G$25,$B$4:$B$1004,1),0,1,1)-OFFSET($A$4,MATCH(Input!$G$31,$B$4:$B$620,1),0,1,1)),$H$4,0,1),0)</f>
        <v>0</v>
      </c>
      <c r="F991" s="78" t="n">
        <f aca="false">($F990+$D991+$E991)*(1+Input!$G$43/(100*12))</f>
        <v>0</v>
      </c>
    </row>
    <row r="992" customFormat="false" ht="12.8" hidden="false" customHeight="false" outlineLevel="0" collapsed="false">
      <c r="A992" s="76" t="n">
        <v>988</v>
      </c>
      <c r="B992" s="77" t="n">
        <f aca="false">EOMONTH(Input!$C$7,A992)</f>
        <v>72989</v>
      </c>
      <c r="D992" s="78" t="n">
        <f aca="false">IF(AND($B992&lt;Input!$C$31,$B992&lt;Input!$G$31),Input!$G$44,0)</f>
        <v>0</v>
      </c>
      <c r="E992" s="78" t="n">
        <f aca="true">IF(AND($B992&gt;Input!$G$31,$B992&lt;Input!$G$25),PMT(Input!$G$43/(100*12),(OFFSET($A$4,MATCH(Input!$G$25,$B$4:$B$1004,1),0,1,1)-OFFSET($A$4,MATCH(Input!$G$31,$B$4:$B$620,1),0,1,1)),$H$4,0,1),0)</f>
        <v>0</v>
      </c>
      <c r="F992" s="78" t="n">
        <f aca="false">($F991+$D992+$E992)*(1+Input!$G$43/(100*12))</f>
        <v>0</v>
      </c>
    </row>
    <row r="993" customFormat="false" ht="12.8" hidden="false" customHeight="false" outlineLevel="0" collapsed="false">
      <c r="A993" s="76" t="n">
        <v>989</v>
      </c>
      <c r="B993" s="77" t="n">
        <f aca="false">EOMONTH(Input!$C$7,A993)</f>
        <v>73019</v>
      </c>
      <c r="D993" s="78" t="n">
        <f aca="false">IF(AND($B993&lt;Input!$C$31,$B993&lt;Input!$G$31),Input!$G$44,0)</f>
        <v>0</v>
      </c>
      <c r="E993" s="78" t="n">
        <f aca="true">IF(AND($B993&gt;Input!$G$31,$B993&lt;Input!$G$25),PMT(Input!$G$43/(100*12),(OFFSET($A$4,MATCH(Input!$G$25,$B$4:$B$1004,1),0,1,1)-OFFSET($A$4,MATCH(Input!$G$31,$B$4:$B$620,1),0,1,1)),$H$4,0,1),0)</f>
        <v>0</v>
      </c>
      <c r="F993" s="78" t="n">
        <f aca="false">($F992+$D993+$E993)*(1+Input!$G$43/(100*12))</f>
        <v>0</v>
      </c>
    </row>
    <row r="994" customFormat="false" ht="12.8" hidden="false" customHeight="false" outlineLevel="0" collapsed="false">
      <c r="A994" s="76" t="n">
        <v>990</v>
      </c>
      <c r="B994" s="77" t="n">
        <f aca="false">EOMONTH(Input!$C$7,A994)</f>
        <v>73050</v>
      </c>
      <c r="D994" s="78" t="n">
        <f aca="false">IF(AND($B994&lt;Input!$C$31,$B994&lt;Input!$G$31),Input!$G$44,0)</f>
        <v>0</v>
      </c>
      <c r="E994" s="78" t="n">
        <f aca="true">IF(AND($B994&gt;Input!$G$31,$B994&lt;Input!$G$25),PMT(Input!$G$43/(100*12),(OFFSET($A$4,MATCH(Input!$G$25,$B$4:$B$1004,1),0,1,1)-OFFSET($A$4,MATCH(Input!$G$31,$B$4:$B$620,1),0,1,1)),$H$4,0,1),0)</f>
        <v>0</v>
      </c>
      <c r="F994" s="78" t="n">
        <f aca="false">($F993+$D994+$E994)*(1+Input!$G$43/(100*12))</f>
        <v>0</v>
      </c>
    </row>
    <row r="995" customFormat="false" ht="12.8" hidden="false" customHeight="false" outlineLevel="0" collapsed="false">
      <c r="A995" s="76" t="n">
        <v>991</v>
      </c>
      <c r="B995" s="77" t="n">
        <f aca="false">EOMONTH(Input!$C$7,A995)</f>
        <v>73081</v>
      </c>
      <c r="D995" s="78" t="n">
        <f aca="false">IF(AND($B995&lt;Input!$C$31,$B995&lt;Input!$G$31),Input!$G$44,0)</f>
        <v>0</v>
      </c>
      <c r="E995" s="78" t="n">
        <f aca="true">IF(AND($B995&gt;Input!$G$31,$B995&lt;Input!$G$25),PMT(Input!$G$43/(100*12),(OFFSET($A$4,MATCH(Input!$G$25,$B$4:$B$1004,1),0,1,1)-OFFSET($A$4,MATCH(Input!$G$31,$B$4:$B$620,1),0,1,1)),$H$4,0,1),0)</f>
        <v>0</v>
      </c>
      <c r="F995" s="78" t="n">
        <f aca="false">($F994+$D995+$E995)*(1+Input!$G$43/(100*12))</f>
        <v>0</v>
      </c>
    </row>
    <row r="996" customFormat="false" ht="12.8" hidden="false" customHeight="false" outlineLevel="0" collapsed="false">
      <c r="A996" s="76" t="n">
        <v>992</v>
      </c>
      <c r="B996" s="77" t="n">
        <f aca="false">EOMONTH(Input!$C$7,A996)</f>
        <v>73109</v>
      </c>
      <c r="D996" s="78" t="n">
        <f aca="false">IF(AND($B996&lt;Input!$C$31,$B996&lt;Input!$G$31),Input!$G$44,0)</f>
        <v>0</v>
      </c>
      <c r="E996" s="78" t="n">
        <f aca="true">IF(AND($B996&gt;Input!$G$31,$B996&lt;Input!$G$25),PMT(Input!$G$43/(100*12),(OFFSET($A$4,MATCH(Input!$G$25,$B$4:$B$1004,1),0,1,1)-OFFSET($A$4,MATCH(Input!$G$31,$B$4:$B$620,1),0,1,1)),$H$4,0,1),0)</f>
        <v>0</v>
      </c>
      <c r="F996" s="78" t="n">
        <f aca="false">($F995+$D996+$E996)*(1+Input!$G$43/(100*12))</f>
        <v>0</v>
      </c>
    </row>
    <row r="997" customFormat="false" ht="12.8" hidden="false" customHeight="false" outlineLevel="0" collapsed="false">
      <c r="A997" s="76" t="n">
        <v>993</v>
      </c>
      <c r="B997" s="77" t="n">
        <f aca="false">EOMONTH(Input!$C$7,A997)</f>
        <v>73140</v>
      </c>
      <c r="D997" s="78" t="n">
        <f aca="false">IF(AND($B997&lt;Input!$C$31,$B997&lt;Input!$G$31),Input!$G$44,0)</f>
        <v>0</v>
      </c>
      <c r="E997" s="78" t="n">
        <f aca="true">IF(AND($B997&gt;Input!$G$31,$B997&lt;Input!$G$25),PMT(Input!$G$43/(100*12),(OFFSET($A$4,MATCH(Input!$G$25,$B$4:$B$1004,1),0,1,1)-OFFSET($A$4,MATCH(Input!$G$31,$B$4:$B$620,1),0,1,1)),$H$4,0,1),0)</f>
        <v>0</v>
      </c>
      <c r="F997" s="78" t="n">
        <f aca="false">($F996+$D997+$E997)*(1+Input!$G$43/(100*12))</f>
        <v>0</v>
      </c>
    </row>
    <row r="998" customFormat="false" ht="12.8" hidden="false" customHeight="false" outlineLevel="0" collapsed="false">
      <c r="A998" s="76" t="n">
        <v>994</v>
      </c>
      <c r="B998" s="77" t="n">
        <f aca="false">EOMONTH(Input!$C$7,A998)</f>
        <v>73170</v>
      </c>
      <c r="D998" s="78" t="n">
        <f aca="false">IF(AND($B998&lt;Input!$C$31,$B998&lt;Input!$G$31),Input!$G$44,0)</f>
        <v>0</v>
      </c>
      <c r="E998" s="78" t="n">
        <f aca="true">IF(AND($B998&gt;Input!$G$31,$B998&lt;Input!$G$25),PMT(Input!$G$43/(100*12),(OFFSET($A$4,MATCH(Input!$G$25,$B$4:$B$1004,1),0,1,1)-OFFSET($A$4,MATCH(Input!$G$31,$B$4:$B$620,1),0,1,1)),$H$4,0,1),0)</f>
        <v>0</v>
      </c>
      <c r="F998" s="78" t="n">
        <f aca="false">($F997+$D998+$E998)*(1+Input!$G$43/(100*12))</f>
        <v>0</v>
      </c>
    </row>
    <row r="999" customFormat="false" ht="12.8" hidden="false" customHeight="false" outlineLevel="0" collapsed="false">
      <c r="A999" s="76" t="n">
        <v>995</v>
      </c>
      <c r="B999" s="77" t="n">
        <f aca="false">EOMONTH(Input!$C$7,A999)</f>
        <v>73201</v>
      </c>
      <c r="D999" s="78" t="n">
        <f aca="false">IF(AND($B999&lt;Input!$C$31,$B999&lt;Input!$G$31),Input!$G$44,0)</f>
        <v>0</v>
      </c>
      <c r="E999" s="78" t="n">
        <f aca="true">IF(AND($B999&gt;Input!$G$31,$B999&lt;Input!$G$25),PMT(Input!$G$43/(100*12),(OFFSET($A$4,MATCH(Input!$G$25,$B$4:$B$1004,1),0,1,1)-OFFSET($A$4,MATCH(Input!$G$31,$B$4:$B$620,1),0,1,1)),$H$4,0,1),0)</f>
        <v>0</v>
      </c>
      <c r="F999" s="78" t="n">
        <f aca="false">($F998+$D999+$E999)*(1+Input!$G$43/(100*12))</f>
        <v>0</v>
      </c>
    </row>
    <row r="1000" customFormat="false" ht="12.8" hidden="false" customHeight="false" outlineLevel="0" collapsed="false">
      <c r="A1000" s="76" t="n">
        <v>996</v>
      </c>
      <c r="B1000" s="77" t="n">
        <f aca="false">EOMONTH(Input!$C$7,A1000)</f>
        <v>73231</v>
      </c>
      <c r="D1000" s="78" t="n">
        <f aca="false">IF(AND($B1000&lt;Input!$C$31,$B1000&lt;Input!$G$31),Input!$G$44,0)</f>
        <v>0</v>
      </c>
      <c r="E1000" s="78" t="n">
        <f aca="true">IF(AND($B1000&gt;Input!$G$31,$B1000&lt;Input!$G$25),PMT(Input!$G$43/(100*12),(OFFSET($A$4,MATCH(Input!$G$25,$B$4:$B$1004,1),0,1,1)-OFFSET($A$4,MATCH(Input!$G$31,$B$4:$B$620,1),0,1,1)),$H$4,0,1),0)</f>
        <v>0</v>
      </c>
      <c r="F1000" s="78" t="n">
        <f aca="false">($F999+$D1000+$E1000)*(1+Input!$G$43/(100*12))</f>
        <v>0</v>
      </c>
    </row>
    <row r="1001" customFormat="false" ht="12.8" hidden="false" customHeight="false" outlineLevel="0" collapsed="false">
      <c r="A1001" s="76" t="n">
        <v>997</v>
      </c>
      <c r="B1001" s="77" t="n">
        <f aca="false">EOMONTH(Input!$C$7,A1001)</f>
        <v>73262</v>
      </c>
      <c r="D1001" s="78" t="n">
        <f aca="false">IF(AND($B1001&lt;Input!$C$31,$B1001&lt;Input!$G$31),Input!$G$44,0)</f>
        <v>0</v>
      </c>
      <c r="E1001" s="78" t="n">
        <f aca="true">IF(AND($B1001&gt;Input!$G$31,$B1001&lt;Input!$G$25),PMT(Input!$G$43/(100*12),(OFFSET($A$4,MATCH(Input!$G$25,$B$4:$B$1004,1),0,1,1)-OFFSET($A$4,MATCH(Input!$G$31,$B$4:$B$620,1),0,1,1)),$H$4,0,1),0)</f>
        <v>0</v>
      </c>
      <c r="F1001" s="78" t="n">
        <f aca="false">($F1000+$D1001+$E1001)*(1+Input!$G$43/(100*12))</f>
        <v>0</v>
      </c>
    </row>
    <row r="1002" customFormat="false" ht="12.8" hidden="false" customHeight="false" outlineLevel="0" collapsed="false">
      <c r="A1002" s="76" t="n">
        <v>998</v>
      </c>
      <c r="B1002" s="77" t="n">
        <f aca="false">EOMONTH(Input!$C$7,A1002)</f>
        <v>73293</v>
      </c>
      <c r="D1002" s="78" t="n">
        <f aca="false">IF(AND($B1002&lt;Input!$C$31,$B1002&lt;Input!$G$31),Input!$G$44,0)</f>
        <v>0</v>
      </c>
      <c r="E1002" s="78" t="n">
        <f aca="true">IF(AND($B1002&gt;Input!$G$31,$B1002&lt;Input!$G$25),PMT(Input!$G$43/(100*12),(OFFSET($A$4,MATCH(Input!$G$25,$B$4:$B$1004,1),0,1,1)-OFFSET($A$4,MATCH(Input!$G$31,$B$4:$B$620,1),0,1,1)),$H$4,0,1),0)</f>
        <v>0</v>
      </c>
      <c r="F1002" s="78" t="n">
        <f aca="false">($F1001+$D1002+$E1002)*(1+Input!$G$43/(100*12))</f>
        <v>0</v>
      </c>
    </row>
    <row r="1003" customFormat="false" ht="12.8" hidden="false" customHeight="false" outlineLevel="0" collapsed="false">
      <c r="A1003" s="76" t="n">
        <v>999</v>
      </c>
      <c r="B1003" s="77" t="n">
        <f aca="false">EOMONTH(Input!$C$7,A1003)</f>
        <v>73323</v>
      </c>
      <c r="D1003" s="78" t="n">
        <f aca="false">IF(AND($B1003&lt;Input!$C$31,$B1003&lt;Input!$G$31),Input!$G$44,0)</f>
        <v>0</v>
      </c>
      <c r="E1003" s="78" t="n">
        <f aca="true">IF(AND($B1003&gt;Input!$G$31,$B1003&lt;Input!$G$25),PMT(Input!$G$43/(100*12),(OFFSET($A$4,MATCH(Input!$G$25,$B$4:$B$1004,1),0,1,1)-OFFSET($A$4,MATCH(Input!$G$31,$B$4:$B$620,1),0,1,1)),$H$4,0,1),0)</f>
        <v>0</v>
      </c>
      <c r="F1003" s="78" t="n">
        <f aca="false">($F1002+$D1003+$E1003)*(1+Input!$G$43/(100*12))</f>
        <v>0</v>
      </c>
    </row>
    <row r="1004" customFormat="false" ht="12.8" hidden="false" customHeight="false" outlineLevel="0" collapsed="false">
      <c r="A1004" s="76" t="n">
        <v>1000</v>
      </c>
      <c r="B1004" s="77" t="n">
        <f aca="false">EOMONTH(Input!$C$7,A1004)</f>
        <v>73354</v>
      </c>
      <c r="D1004" s="78" t="n">
        <f aca="false">IF(AND($B1004&lt;Input!$C$31,$B1004&lt;Input!$G$31),Input!$G$44,0)</f>
        <v>0</v>
      </c>
      <c r="E1004" s="78" t="n">
        <f aca="true">IF(AND($B1004&gt;Input!$G$31,$B1004&lt;Input!$G$25),PMT(Input!$G$43/(100*12),(OFFSET($A$4,MATCH(Input!$G$25,$B$4:$B$1004,1),0,1,1)-OFFSET($A$4,MATCH(Input!$G$31,$B$4:$B$620,1),0,1,1)),$H$4,0,1),0)</f>
        <v>0</v>
      </c>
      <c r="F1004" s="78" t="n">
        <f aca="false">($F1003+$D1004+$E1004)*(1+Input!$G$43/(100*12))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0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94"/>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Input!$C$22</f>
        <v>Tina</v>
      </c>
      <c r="B1" s="79" t="s">
        <v>232</v>
      </c>
      <c r="D1" s="78"/>
      <c r="E1" s="78"/>
      <c r="F1" s="78"/>
    </row>
    <row r="2" customFormat="false" ht="12.8" hidden="false" customHeight="false" outlineLevel="0" collapsed="false">
      <c r="E2" s="82" t="s">
        <v>165</v>
      </c>
      <c r="H2" s="82" t="s">
        <v>226</v>
      </c>
    </row>
    <row r="3" s="83" customFormat="true" ht="12.8" hidden="false" customHeight="false" outlineLevel="0" collapsed="false">
      <c r="A3" s="83" t="s">
        <v>177</v>
      </c>
      <c r="B3" s="84" t="s">
        <v>178</v>
      </c>
      <c r="D3" s="83" t="s">
        <v>230</v>
      </c>
      <c r="E3" s="83" t="s">
        <v>181</v>
      </c>
      <c r="F3" s="83" t="s">
        <v>226</v>
      </c>
      <c r="H3" s="83" t="s">
        <v>192</v>
      </c>
    </row>
    <row r="4" customFormat="false" ht="12.8" hidden="false" customHeight="false" outlineLevel="0" collapsed="false">
      <c r="A4" s="76" t="n">
        <v>0</v>
      </c>
      <c r="B4" s="77" t="n">
        <f aca="false">EOMONTH(Input!$C$7,A4)</f>
        <v>42916</v>
      </c>
      <c r="D4" s="78" t="n">
        <v>0</v>
      </c>
      <c r="E4" s="78" t="n">
        <v>0</v>
      </c>
      <c r="F4" s="78" t="n">
        <f aca="false">Input!$C$46</f>
        <v>0</v>
      </c>
      <c r="H4" s="78" t="n">
        <f aca="true">OFFSET($F$4,(MATCH(Input!$C$31,$B$4:$B$1004,1)-1),0,1,1)</f>
        <v>0</v>
      </c>
    </row>
    <row r="5" customFormat="false" ht="12.8" hidden="false" customHeight="false" outlineLevel="0" collapsed="false">
      <c r="A5" s="76" t="n">
        <v>1</v>
      </c>
      <c r="B5" s="77" t="n">
        <f aca="false">EOMONTH(Input!$C$7,A5)</f>
        <v>42947</v>
      </c>
      <c r="D5" s="78" t="n">
        <f aca="false">IF(AND($B5&lt;Input!$C$31,$B5&lt;Input!$G$31),Input!$C$48,0)</f>
        <v>0</v>
      </c>
      <c r="E5" s="78" t="n">
        <f aca="true">IF(AND($B5&gt;Input!$C$31,$B5&lt;Input!$C$25),PMT(Input!$C$47/(100*12),(OFFSET($A$4,MATCH(Input!$C$25,$B$4:$B$1004,1),0,1,1)-OFFSET($A$4,MATCH(Input!$C$31,$B$4:$B$1004,1),0,1,1)),$H$4,0,1),0)</f>
        <v>0</v>
      </c>
      <c r="F5" s="78" t="n">
        <f aca="false">($F4+$D5+$E5)*(1+Input!$C$47/(100*12))</f>
        <v>0</v>
      </c>
    </row>
    <row r="6" customFormat="false" ht="12.8" hidden="false" customHeight="false" outlineLevel="0" collapsed="false">
      <c r="A6" s="76" t="n">
        <v>2</v>
      </c>
      <c r="B6" s="77" t="n">
        <f aca="false">EOMONTH(Input!$C$7,A6)</f>
        <v>42978</v>
      </c>
      <c r="D6" s="78" t="n">
        <f aca="false">IF(AND($B6&lt;Input!$C$31,$B6&lt;Input!$G$31),Input!$C$48,0)</f>
        <v>0</v>
      </c>
      <c r="E6" s="78" t="n">
        <f aca="true">IF(AND($B6&gt;Input!$C$31,$B6&lt;Input!$C$25),PMT(Input!$C$47/(100*12),(OFFSET($A$4,MATCH(Input!$C$25,$B$4:$B$1004,1),0,1,1)-OFFSET($A$4,MATCH(Input!$C$31,$B$4:$B$1004,1),0,1,1)),$H$4,0,1),0)</f>
        <v>0</v>
      </c>
      <c r="F6" s="78" t="n">
        <f aca="false">($F5+$D6+$E6)*(1+Input!$C$47/(100*12))</f>
        <v>0</v>
      </c>
    </row>
    <row r="7" customFormat="false" ht="12.8" hidden="false" customHeight="false" outlineLevel="0" collapsed="false">
      <c r="A7" s="76" t="n">
        <v>3</v>
      </c>
      <c r="B7" s="77" t="n">
        <f aca="false">EOMONTH(Input!$C$7,A7)</f>
        <v>43008</v>
      </c>
      <c r="D7" s="78" t="n">
        <f aca="false">IF(AND($B7&lt;Input!$C$31,$B7&lt;Input!$G$31),Input!$C$48,0)</f>
        <v>0</v>
      </c>
      <c r="E7" s="78" t="n">
        <f aca="true">IF(AND($B7&gt;Input!$C$31,$B7&lt;Input!$C$25),PMT(Input!$C$47/(100*12),(OFFSET($A$4,MATCH(Input!$C$25,$B$4:$B$1004,1),0,1,1)-OFFSET($A$4,MATCH(Input!$C$31,$B$4:$B$1004,1),0,1,1)),$H$4,0,1),0)</f>
        <v>0</v>
      </c>
      <c r="F7" s="78" t="n">
        <f aca="false">($F6+$D7+$E7)*(1+Input!$C$47/(100*12))</f>
        <v>0</v>
      </c>
    </row>
    <row r="8" customFormat="false" ht="12.8" hidden="false" customHeight="false" outlineLevel="0" collapsed="false">
      <c r="A8" s="76" t="n">
        <v>4</v>
      </c>
      <c r="B8" s="77" t="n">
        <f aca="false">EOMONTH(Input!$C$7,A8)</f>
        <v>43039</v>
      </c>
      <c r="D8" s="78" t="n">
        <f aca="false">IF(AND($B8&lt;Input!$C$31,$B8&lt;Input!$G$31),Input!$C$48,0)</f>
        <v>0</v>
      </c>
      <c r="E8" s="78" t="n">
        <f aca="true">IF(AND($B8&gt;Input!$C$31,$B8&lt;Input!$C$25),PMT(Input!$C$47/(100*12),(OFFSET($A$4,MATCH(Input!$C$25,$B$4:$B$1004,1),0,1,1)-OFFSET($A$4,MATCH(Input!$C$31,$B$4:$B$1004,1),0,1,1)),$H$4,0,1),0)</f>
        <v>0</v>
      </c>
      <c r="F8" s="78" t="n">
        <f aca="false">($F7+$D8+$E8)*(1+Input!$C$47/(100*12))</f>
        <v>0</v>
      </c>
    </row>
    <row r="9" customFormat="false" ht="12.8" hidden="false" customHeight="false" outlineLevel="0" collapsed="false">
      <c r="A9" s="76" t="n">
        <v>5</v>
      </c>
      <c r="B9" s="77" t="n">
        <f aca="false">EOMONTH(Input!$C$7,A9)</f>
        <v>43069</v>
      </c>
      <c r="D9" s="78" t="n">
        <f aca="false">IF(AND($B9&lt;Input!$C$31,$B9&lt;Input!$G$31),Input!$C$48,0)</f>
        <v>0</v>
      </c>
      <c r="E9" s="78" t="n">
        <f aca="true">IF(AND($B9&gt;Input!$C$31,$B9&lt;Input!$C$25),PMT(Input!$C$47/(100*12),(OFFSET($A$4,MATCH(Input!$C$25,$B$4:$B$1004,1),0,1,1)-OFFSET($A$4,MATCH(Input!$C$31,$B$4:$B$1004,1),0,1,1)),$H$4,0,1),0)</f>
        <v>0</v>
      </c>
      <c r="F9" s="78" t="n">
        <f aca="false">($F8+$D9+$E9)*(1+Input!$C$47/(100*12))</f>
        <v>0</v>
      </c>
    </row>
    <row r="10" customFormat="false" ht="12.8" hidden="false" customHeight="false" outlineLevel="0" collapsed="false">
      <c r="A10" s="76" t="n">
        <v>6</v>
      </c>
      <c r="B10" s="77" t="n">
        <f aca="false">EOMONTH(Input!$C$7,A10)</f>
        <v>43100</v>
      </c>
      <c r="D10" s="78" t="n">
        <f aca="false">IF(AND($B10&lt;Input!$C$31,$B10&lt;Input!$G$31),Input!$C$48,0)</f>
        <v>0</v>
      </c>
      <c r="E10" s="78" t="n">
        <f aca="true">IF(AND($B10&gt;Input!$C$31,$B10&lt;Input!$C$25),PMT(Input!$C$47/(100*12),(OFFSET($A$4,MATCH(Input!$C$25,$B$4:$B$1004,1),0,1,1)-OFFSET($A$4,MATCH(Input!$C$31,$B$4:$B$1004,1),0,1,1)),$H$4,0,1),0)</f>
        <v>0</v>
      </c>
      <c r="F10" s="78" t="n">
        <f aca="false">($F9+$D10+$E10)*(1+Input!$C$47/(100*12))</f>
        <v>0</v>
      </c>
    </row>
    <row r="11" customFormat="false" ht="12.8" hidden="false" customHeight="false" outlineLevel="0" collapsed="false">
      <c r="A11" s="76" t="n">
        <v>7</v>
      </c>
      <c r="B11" s="77" t="n">
        <f aca="false">EOMONTH(Input!$C$7,A11)</f>
        <v>43131</v>
      </c>
      <c r="D11" s="78" t="n">
        <f aca="false">IF(AND($B11&lt;Input!$C$31,$B11&lt;Input!$G$31),Input!$C$48,0)</f>
        <v>0</v>
      </c>
      <c r="E11" s="78" t="n">
        <f aca="true">IF(AND($B11&gt;Input!$C$31,$B11&lt;Input!$C$25),PMT(Input!$C$47/(100*12),(OFFSET($A$4,MATCH(Input!$C$25,$B$4:$B$1004,1),0,1,1)-OFFSET($A$4,MATCH(Input!$C$31,$B$4:$B$1004,1),0,1,1)),$H$4,0,1),0)</f>
        <v>0</v>
      </c>
      <c r="F11" s="78" t="n">
        <f aca="false">($F10+$D11+$E11)*(1+Input!$C$47/(100*12))</f>
        <v>0</v>
      </c>
    </row>
    <row r="12" customFormat="false" ht="12.8" hidden="false" customHeight="false" outlineLevel="0" collapsed="false">
      <c r="A12" s="76" t="n">
        <v>8</v>
      </c>
      <c r="B12" s="77" t="n">
        <f aca="false">EOMONTH(Input!$C$7,A12)</f>
        <v>43159</v>
      </c>
      <c r="D12" s="78" t="n">
        <f aca="false">IF(AND($B12&lt;Input!$C$31,$B12&lt;Input!$G$31),Input!$C$48,0)</f>
        <v>0</v>
      </c>
      <c r="E12" s="78" t="n">
        <f aca="true">IF(AND($B12&gt;Input!$C$31,$B12&lt;Input!$C$25),PMT(Input!$C$47/(100*12),(OFFSET($A$4,MATCH(Input!$C$25,$B$4:$B$1004,1),0,1,1)-OFFSET($A$4,MATCH(Input!$C$31,$B$4:$B$1004,1),0,1,1)),$H$4,0,1),0)</f>
        <v>0</v>
      </c>
      <c r="F12" s="78" t="n">
        <f aca="false">($F11+$D12+$E12)*(1+Input!$C$47/(100*12))</f>
        <v>0</v>
      </c>
    </row>
    <row r="13" customFormat="false" ht="12.8" hidden="false" customHeight="false" outlineLevel="0" collapsed="false">
      <c r="A13" s="76" t="n">
        <v>9</v>
      </c>
      <c r="B13" s="77" t="n">
        <f aca="false">EOMONTH(Input!$C$7,A13)</f>
        <v>43190</v>
      </c>
      <c r="D13" s="78" t="n">
        <f aca="false">IF(AND($B13&lt;Input!$C$31,$B13&lt;Input!$G$31),Input!$C$48,0)</f>
        <v>0</v>
      </c>
      <c r="E13" s="78" t="n">
        <f aca="true">IF(AND($B13&gt;Input!$C$31,$B13&lt;Input!$C$25),PMT(Input!$C$47/(100*12),(OFFSET($A$4,MATCH(Input!$C$25,$B$4:$B$1004,1),0,1,1)-OFFSET($A$4,MATCH(Input!$C$31,$B$4:$B$1004,1),0,1,1)),$H$4,0,1),0)</f>
        <v>0</v>
      </c>
      <c r="F13" s="78" t="n">
        <f aca="false">($F12+$D13+$E13)*(1+Input!$C$47/(100*12))</f>
        <v>0</v>
      </c>
    </row>
    <row r="14" customFormat="false" ht="12.8" hidden="false" customHeight="false" outlineLevel="0" collapsed="false">
      <c r="A14" s="76" t="n">
        <v>10</v>
      </c>
      <c r="B14" s="77" t="n">
        <f aca="false">EOMONTH(Input!$C$7,A14)</f>
        <v>43220</v>
      </c>
      <c r="D14" s="78" t="n">
        <f aca="false">IF(AND($B14&lt;Input!$C$31,$B14&lt;Input!$G$31),Input!$C$48,0)</f>
        <v>0</v>
      </c>
      <c r="E14" s="78" t="n">
        <f aca="true">IF(AND($B14&gt;Input!$C$31,$B14&lt;Input!$C$25),PMT(Input!$C$47/(100*12),(OFFSET($A$4,MATCH(Input!$C$25,$B$4:$B$1004,1),0,1,1)-OFFSET($A$4,MATCH(Input!$C$31,$B$4:$B$1004,1),0,1,1)),$H$4,0,1),0)</f>
        <v>0</v>
      </c>
      <c r="F14" s="78" t="n">
        <f aca="false">($F13+$D14+$E14)*(1+Input!$C$47/(100*12))</f>
        <v>0</v>
      </c>
    </row>
    <row r="15" customFormat="false" ht="12.8" hidden="false" customHeight="false" outlineLevel="0" collapsed="false">
      <c r="A15" s="76" t="n">
        <v>11</v>
      </c>
      <c r="B15" s="77" t="n">
        <f aca="false">EOMONTH(Input!$C$7,A15)</f>
        <v>43251</v>
      </c>
      <c r="D15" s="78" t="n">
        <f aca="false">IF(AND($B15&lt;Input!$C$31,$B15&lt;Input!$G$31),Input!$C$48,0)</f>
        <v>0</v>
      </c>
      <c r="E15" s="78" t="n">
        <f aca="true">IF(AND($B15&gt;Input!$C$31,$B15&lt;Input!$C$25),PMT(Input!$C$47/(100*12),(OFFSET($A$4,MATCH(Input!$C$25,$B$4:$B$1004,1),0,1,1)-OFFSET($A$4,MATCH(Input!$C$31,$B$4:$B$1004,1),0,1,1)),$H$4,0,1),0)</f>
        <v>0</v>
      </c>
      <c r="F15" s="78" t="n">
        <f aca="false">($F14+$D15+$E15)*(1+Input!$C$47/(100*12))</f>
        <v>0</v>
      </c>
    </row>
    <row r="16" customFormat="false" ht="12.8" hidden="false" customHeight="false" outlineLevel="0" collapsed="false">
      <c r="A16" s="76" t="n">
        <v>12</v>
      </c>
      <c r="B16" s="77" t="n">
        <f aca="false">EOMONTH(Input!$C$7,A16)</f>
        <v>43281</v>
      </c>
      <c r="D16" s="78" t="n">
        <f aca="false">IF(AND($B16&lt;Input!$C$31,$B16&lt;Input!$G$31),Input!$C$48,0)</f>
        <v>0</v>
      </c>
      <c r="E16" s="78" t="n">
        <f aca="true">IF(AND($B16&gt;Input!$C$31,$B16&lt;Input!$C$25),PMT(Input!$C$47/(100*12),(OFFSET($A$4,MATCH(Input!$C$25,$B$4:$B$1004,1),0,1,1)-OFFSET($A$4,MATCH(Input!$C$31,$B$4:$B$1004,1),0,1,1)),$H$4,0,1),0)</f>
        <v>0</v>
      </c>
      <c r="F16" s="78" t="n">
        <f aca="false">($F15+$D16+$E16)*(1+Input!$C$47/(100*12))</f>
        <v>0</v>
      </c>
      <c r="G16" s="78"/>
    </row>
    <row r="17" customFormat="false" ht="12.8" hidden="false" customHeight="false" outlineLevel="0" collapsed="false">
      <c r="A17" s="76" t="n">
        <v>13</v>
      </c>
      <c r="B17" s="77" t="n">
        <f aca="false">EOMONTH(Input!$C$7,A17)</f>
        <v>43312</v>
      </c>
      <c r="D17" s="78" t="n">
        <f aca="false">IF(AND($B17&lt;Input!$C$31,$B17&lt;Input!$G$31),Input!$C$48,0)</f>
        <v>0</v>
      </c>
      <c r="E17" s="78" t="n">
        <f aca="true">IF(AND($B17&gt;Input!$C$31,$B17&lt;Input!$C$25),PMT(Input!$C$47/(100*12),(OFFSET($A$4,MATCH(Input!$C$25,$B$4:$B$1004,1),0,1,1)-OFFSET($A$4,MATCH(Input!$C$31,$B$4:$B$1004,1),0,1,1)),$H$4,0,1),0)</f>
        <v>0</v>
      </c>
      <c r="F17" s="78" t="n">
        <f aca="false">($F16+$D17+$E17)*(1+Input!$C$47/(100*12))</f>
        <v>0</v>
      </c>
    </row>
    <row r="18" customFormat="false" ht="12.8" hidden="false" customHeight="false" outlineLevel="0" collapsed="false">
      <c r="A18" s="76" t="n">
        <v>14</v>
      </c>
      <c r="B18" s="77" t="n">
        <f aca="false">EOMONTH(Input!$C$7,A18)</f>
        <v>43343</v>
      </c>
      <c r="D18" s="78" t="n">
        <f aca="false">IF(AND($B18&lt;Input!$C$31,$B18&lt;Input!$G$31),Input!$C$48,0)</f>
        <v>0</v>
      </c>
      <c r="E18" s="78" t="n">
        <f aca="true">IF(AND($B18&gt;Input!$C$31,$B18&lt;Input!$C$25),PMT(Input!$C$47/(100*12),(OFFSET($A$4,MATCH(Input!$C$25,$B$4:$B$1004,1),0,1,1)-OFFSET($A$4,MATCH(Input!$C$31,$B$4:$B$1004,1),0,1,1)),$H$4,0,1),0)</f>
        <v>0</v>
      </c>
      <c r="F18" s="78" t="n">
        <f aca="false">($F17+$D18+$E18)*(1+Input!$C$47/(100*12))</f>
        <v>0</v>
      </c>
    </row>
    <row r="19" customFormat="false" ht="12.8" hidden="false" customHeight="false" outlineLevel="0" collapsed="false">
      <c r="A19" s="76" t="n">
        <v>15</v>
      </c>
      <c r="B19" s="77" t="n">
        <f aca="false">EOMONTH(Input!$C$7,A19)</f>
        <v>43373</v>
      </c>
      <c r="D19" s="78" t="n">
        <f aca="false">IF(AND($B19&lt;Input!$C$31,$B19&lt;Input!$G$31),Input!$C$48,0)</f>
        <v>0</v>
      </c>
      <c r="E19" s="78" t="n">
        <f aca="true">IF(AND($B19&gt;Input!$C$31,$B19&lt;Input!$C$25),PMT(Input!$C$47/(100*12),(OFFSET($A$4,MATCH(Input!$C$25,$B$4:$B$1004,1),0,1,1)-OFFSET($A$4,MATCH(Input!$C$31,$B$4:$B$1004,1),0,1,1)),$H$4,0,1),0)</f>
        <v>0</v>
      </c>
      <c r="F19" s="78" t="n">
        <f aca="false">($F18+$D19+$E19)*(1+Input!$C$47/(100*12))</f>
        <v>0</v>
      </c>
    </row>
    <row r="20" customFormat="false" ht="12.8" hidden="false" customHeight="false" outlineLevel="0" collapsed="false">
      <c r="A20" s="76" t="n">
        <v>16</v>
      </c>
      <c r="B20" s="77" t="n">
        <f aca="false">EOMONTH(Input!$C$7,A20)</f>
        <v>43404</v>
      </c>
      <c r="D20" s="78" t="n">
        <f aca="false">IF(AND($B20&lt;Input!$C$31,$B20&lt;Input!$G$31),Input!$C$48,0)</f>
        <v>0</v>
      </c>
      <c r="E20" s="78" t="n">
        <f aca="true">IF(AND($B20&gt;Input!$C$31,$B20&lt;Input!$C$25),PMT(Input!$C$47/(100*12),(OFFSET($A$4,MATCH(Input!$C$25,$B$4:$B$1004,1),0,1,1)-OFFSET($A$4,MATCH(Input!$C$31,$B$4:$B$1004,1),0,1,1)),$H$4,0,1),0)</f>
        <v>0</v>
      </c>
      <c r="F20" s="78" t="n">
        <f aca="false">($F19+$D20+$E20)*(1+Input!$C$47/(100*12))</f>
        <v>0</v>
      </c>
    </row>
    <row r="21" customFormat="false" ht="12.8" hidden="false" customHeight="false" outlineLevel="0" collapsed="false">
      <c r="A21" s="76" t="n">
        <v>17</v>
      </c>
      <c r="B21" s="77" t="n">
        <f aca="false">EOMONTH(Input!$C$7,A21)</f>
        <v>43434</v>
      </c>
      <c r="D21" s="78" t="n">
        <f aca="false">IF(AND($B21&lt;Input!$C$31,$B21&lt;Input!$G$31),Input!$C$48,0)</f>
        <v>0</v>
      </c>
      <c r="E21" s="78" t="n">
        <f aca="true">IF(AND($B21&gt;Input!$C$31,$B21&lt;Input!$C$25),PMT(Input!$C$47/(100*12),(OFFSET($A$4,MATCH(Input!$C$25,$B$4:$B$1004,1),0,1,1)-OFFSET($A$4,MATCH(Input!$C$31,$B$4:$B$1004,1),0,1,1)),$H$4,0,1),0)</f>
        <v>0</v>
      </c>
      <c r="F21" s="78" t="n">
        <f aca="false">($F20+$D21+$E21)*(1+Input!$C$47/(100*12))</f>
        <v>0</v>
      </c>
    </row>
    <row r="22" customFormat="false" ht="12.8" hidden="false" customHeight="false" outlineLevel="0" collapsed="false">
      <c r="A22" s="76" t="n">
        <v>18</v>
      </c>
      <c r="B22" s="77" t="n">
        <f aca="false">EOMONTH(Input!$C$7,A22)</f>
        <v>43465</v>
      </c>
      <c r="D22" s="78" t="n">
        <f aca="false">IF(AND($B22&lt;Input!$C$31,$B22&lt;Input!$G$31),Input!$C$48,0)</f>
        <v>0</v>
      </c>
      <c r="E22" s="78" t="n">
        <f aca="true">IF(AND($B22&gt;Input!$C$31,$B22&lt;Input!$C$25),PMT(Input!$C$47/(100*12),(OFFSET($A$4,MATCH(Input!$C$25,$B$4:$B$1004,1),0,1,1)-OFFSET($A$4,MATCH(Input!$C$31,$B$4:$B$1004,1),0,1,1)),$H$4,0,1),0)</f>
        <v>0</v>
      </c>
      <c r="F22" s="78" t="n">
        <f aca="false">($F21+$D22+$E22)*(1+Input!$C$47/(100*12))</f>
        <v>0</v>
      </c>
    </row>
    <row r="23" customFormat="false" ht="12.8" hidden="false" customHeight="false" outlineLevel="0" collapsed="false">
      <c r="A23" s="76" t="n">
        <v>19</v>
      </c>
      <c r="B23" s="77" t="n">
        <f aca="false">EOMONTH(Input!$C$7,A23)</f>
        <v>43496</v>
      </c>
      <c r="D23" s="78" t="n">
        <f aca="false">IF(AND($B23&lt;Input!$C$31,$B23&lt;Input!$G$31),Input!$C$48,0)</f>
        <v>0</v>
      </c>
      <c r="E23" s="78" t="n">
        <f aca="true">IF(AND($B23&gt;Input!$C$31,$B23&lt;Input!$C$25),PMT(Input!$C$47/(100*12),(OFFSET($A$4,MATCH(Input!$C$25,$B$4:$B$1004,1),0,1,1)-OFFSET($A$4,MATCH(Input!$C$31,$B$4:$B$1004,1),0,1,1)),$H$4,0,1),0)</f>
        <v>0</v>
      </c>
      <c r="F23" s="78" t="n">
        <f aca="false">($F22+$D23+$E23)*(1+Input!$C$47/(100*12))</f>
        <v>0</v>
      </c>
    </row>
    <row r="24" customFormat="false" ht="12.8" hidden="false" customHeight="false" outlineLevel="0" collapsed="false">
      <c r="A24" s="76" t="n">
        <v>20</v>
      </c>
      <c r="B24" s="77" t="n">
        <f aca="false">EOMONTH(Input!$C$7,A24)</f>
        <v>43524</v>
      </c>
      <c r="D24" s="78" t="n">
        <f aca="false">IF(AND($B24&lt;Input!$C$31,$B24&lt;Input!$G$31),Input!$C$48,0)</f>
        <v>0</v>
      </c>
      <c r="E24" s="78" t="n">
        <f aca="true">IF(AND($B24&gt;Input!$C$31,$B24&lt;Input!$C$25),PMT(Input!$C$47/(100*12),(OFFSET($A$4,MATCH(Input!$C$25,$B$4:$B$1004,1),0,1,1)-OFFSET($A$4,MATCH(Input!$C$31,$B$4:$B$1004,1),0,1,1)),$H$4,0,1),0)</f>
        <v>0</v>
      </c>
      <c r="F24" s="78" t="n">
        <f aca="false">($F23+$D24+$E24)*(1+Input!$C$47/(100*12))</f>
        <v>0</v>
      </c>
    </row>
    <row r="25" customFormat="false" ht="12.8" hidden="false" customHeight="false" outlineLevel="0" collapsed="false">
      <c r="A25" s="76" t="n">
        <v>21</v>
      </c>
      <c r="B25" s="77" t="n">
        <f aca="false">EOMONTH(Input!$C$7,A25)</f>
        <v>43555</v>
      </c>
      <c r="D25" s="78" t="n">
        <f aca="false">IF(AND($B25&lt;Input!$C$31,$B25&lt;Input!$G$31),Input!$C$48,0)</f>
        <v>0</v>
      </c>
      <c r="E25" s="78" t="n">
        <f aca="true">IF(AND($B25&gt;Input!$C$31,$B25&lt;Input!$C$25),PMT(Input!$C$47/(100*12),(OFFSET($A$4,MATCH(Input!$C$25,$B$4:$B$1004,1),0,1,1)-OFFSET($A$4,MATCH(Input!$C$31,$B$4:$B$1004,1),0,1,1)),$H$4,0,1),0)</f>
        <v>0</v>
      </c>
      <c r="F25" s="78" t="n">
        <f aca="false">($F24+$D25+$E25)*(1+Input!$C$47/(100*12))</f>
        <v>0</v>
      </c>
    </row>
    <row r="26" customFormat="false" ht="12.8" hidden="false" customHeight="false" outlineLevel="0" collapsed="false">
      <c r="A26" s="76" t="n">
        <v>22</v>
      </c>
      <c r="B26" s="77" t="n">
        <f aca="false">EOMONTH(Input!$C$7,A26)</f>
        <v>43585</v>
      </c>
      <c r="D26" s="78" t="n">
        <f aca="false">IF(AND($B26&lt;Input!$C$31,$B26&lt;Input!$G$31),Input!$C$48,0)</f>
        <v>0</v>
      </c>
      <c r="E26" s="78" t="n">
        <f aca="true">IF(AND($B26&gt;Input!$C$31,$B26&lt;Input!$C$25),PMT(Input!$C$47/(100*12),(OFFSET($A$4,MATCH(Input!$C$25,$B$4:$B$1004,1),0,1,1)-OFFSET($A$4,MATCH(Input!$C$31,$B$4:$B$1004,1),0,1,1)),$H$4,0,1),0)</f>
        <v>0</v>
      </c>
      <c r="F26" s="78" t="n">
        <f aca="false">($F25+$D26+$E26)*(1+Input!$C$47/(100*12))</f>
        <v>0</v>
      </c>
    </row>
    <row r="27" customFormat="false" ht="12.8" hidden="false" customHeight="false" outlineLevel="0" collapsed="false">
      <c r="A27" s="76" t="n">
        <v>23</v>
      </c>
      <c r="B27" s="77" t="n">
        <f aca="false">EOMONTH(Input!$C$7,A27)</f>
        <v>43616</v>
      </c>
      <c r="D27" s="78" t="n">
        <f aca="false">IF(AND($B27&lt;Input!$C$31,$B27&lt;Input!$G$31),Input!$C$48,0)</f>
        <v>0</v>
      </c>
      <c r="E27" s="78" t="n">
        <f aca="true">IF(AND($B27&gt;Input!$C$31,$B27&lt;Input!$C$25),PMT(Input!$C$47/(100*12),(OFFSET($A$4,MATCH(Input!$C$25,$B$4:$B$1004,1),0,1,1)-OFFSET($A$4,MATCH(Input!$C$31,$B$4:$B$1004,1),0,1,1)),$H$4,0,1),0)</f>
        <v>0</v>
      </c>
      <c r="F27" s="78" t="n">
        <f aca="false">($F26+$D27+$E27)*(1+Input!$C$47/(100*12))</f>
        <v>0</v>
      </c>
    </row>
    <row r="28" customFormat="false" ht="12.8" hidden="false" customHeight="false" outlineLevel="0" collapsed="false">
      <c r="A28" s="76" t="n">
        <v>24</v>
      </c>
      <c r="B28" s="77" t="n">
        <f aca="false">EOMONTH(Input!$C$7,A28)</f>
        <v>43646</v>
      </c>
      <c r="D28" s="78" t="n">
        <f aca="false">IF(AND($B28&lt;Input!$C$31,$B28&lt;Input!$G$31),Input!$C$48,0)</f>
        <v>0</v>
      </c>
      <c r="E28" s="78" t="n">
        <f aca="true">IF(AND($B28&gt;Input!$C$31,$B28&lt;Input!$C$25),PMT(Input!$C$47/(100*12),(OFFSET($A$4,MATCH(Input!$C$25,$B$4:$B$1004,1),0,1,1)-OFFSET($A$4,MATCH(Input!$C$31,$B$4:$B$1004,1),0,1,1)),$H$4,0,1),0)</f>
        <v>0</v>
      </c>
      <c r="F28" s="78" t="n">
        <f aca="false">($F27+$D28+$E28)*(1+Input!$C$47/(100*12))</f>
        <v>0</v>
      </c>
    </row>
    <row r="29" customFormat="false" ht="12.8" hidden="false" customHeight="false" outlineLevel="0" collapsed="false">
      <c r="A29" s="76" t="n">
        <v>25</v>
      </c>
      <c r="B29" s="77" t="n">
        <f aca="false">EOMONTH(Input!$C$7,A29)</f>
        <v>43677</v>
      </c>
      <c r="D29" s="78" t="n">
        <f aca="false">IF(AND($B29&lt;Input!$C$31,$B29&lt;Input!$G$31),Input!$C$48,0)</f>
        <v>0</v>
      </c>
      <c r="E29" s="78" t="n">
        <f aca="true">IF(AND($B29&gt;Input!$C$31,$B29&lt;Input!$C$25),PMT(Input!$C$47/(100*12),(OFFSET($A$4,MATCH(Input!$C$25,$B$4:$B$1004,1),0,1,1)-OFFSET($A$4,MATCH(Input!$C$31,$B$4:$B$1004,1),0,1,1)),$H$4,0,1),0)</f>
        <v>0</v>
      </c>
      <c r="F29" s="78" t="n">
        <f aca="false">($F28+$D29+$E29)*(1+Input!$C$47/(100*12))</f>
        <v>0</v>
      </c>
    </row>
    <row r="30" customFormat="false" ht="12.8" hidden="false" customHeight="false" outlineLevel="0" collapsed="false">
      <c r="A30" s="76" t="n">
        <v>26</v>
      </c>
      <c r="B30" s="77" t="n">
        <f aca="false">EOMONTH(Input!$C$7,A30)</f>
        <v>43708</v>
      </c>
      <c r="D30" s="78" t="n">
        <f aca="false">IF(AND($B30&lt;Input!$C$31,$B30&lt;Input!$G$31),Input!$C$48,0)</f>
        <v>0</v>
      </c>
      <c r="E30" s="78" t="n">
        <f aca="true">IF(AND($B30&gt;Input!$C$31,$B30&lt;Input!$C$25),PMT(Input!$C$47/(100*12),(OFFSET($A$4,MATCH(Input!$C$25,$B$4:$B$1004,1),0,1,1)-OFFSET($A$4,MATCH(Input!$C$31,$B$4:$B$1004,1),0,1,1)),$H$4,0,1),0)</f>
        <v>0</v>
      </c>
      <c r="F30" s="78" t="n">
        <f aca="false">($F29+$D30+$E30)*(1+Input!$C$47/(100*12))</f>
        <v>0</v>
      </c>
    </row>
    <row r="31" customFormat="false" ht="12.8" hidden="false" customHeight="false" outlineLevel="0" collapsed="false">
      <c r="A31" s="76" t="n">
        <v>27</v>
      </c>
      <c r="B31" s="77" t="n">
        <f aca="false">EOMONTH(Input!$C$7,A31)</f>
        <v>43738</v>
      </c>
      <c r="D31" s="78" t="n">
        <f aca="false">IF(AND($B31&lt;Input!$C$31,$B31&lt;Input!$G$31),Input!$C$48,0)</f>
        <v>0</v>
      </c>
      <c r="E31" s="78" t="n">
        <f aca="true">IF(AND($B31&gt;Input!$C$31,$B31&lt;Input!$C$25),PMT(Input!$C$47/(100*12),(OFFSET($A$4,MATCH(Input!$C$25,$B$4:$B$1004,1),0,1,1)-OFFSET($A$4,MATCH(Input!$C$31,$B$4:$B$1004,1),0,1,1)),$H$4,0,1),0)</f>
        <v>0</v>
      </c>
      <c r="F31" s="78" t="n">
        <f aca="false">($F30+$D31+$E31)*(1+Input!$C$47/(100*12))</f>
        <v>0</v>
      </c>
    </row>
    <row r="32" customFormat="false" ht="12.8" hidden="false" customHeight="false" outlineLevel="0" collapsed="false">
      <c r="A32" s="76" t="n">
        <v>28</v>
      </c>
      <c r="B32" s="77" t="n">
        <f aca="false">EOMONTH(Input!$C$7,A32)</f>
        <v>43769</v>
      </c>
      <c r="D32" s="78" t="n">
        <f aca="false">IF(AND($B32&lt;Input!$C$31,$B32&lt;Input!$G$31),Input!$C$48,0)</f>
        <v>0</v>
      </c>
      <c r="E32" s="78" t="n">
        <f aca="true">IF(AND($B32&gt;Input!$C$31,$B32&lt;Input!$C$25),PMT(Input!$C$47/(100*12),(OFFSET($A$4,MATCH(Input!$C$25,$B$4:$B$1004,1),0,1,1)-OFFSET($A$4,MATCH(Input!$C$31,$B$4:$B$1004,1),0,1,1)),$H$4,0,1),0)</f>
        <v>0</v>
      </c>
      <c r="F32" s="78" t="n">
        <f aca="false">($F31+$D32+$E32)*(1+Input!$C$47/(100*12))</f>
        <v>0</v>
      </c>
    </row>
    <row r="33" customFormat="false" ht="12.8" hidden="false" customHeight="false" outlineLevel="0" collapsed="false">
      <c r="A33" s="76" t="n">
        <v>29</v>
      </c>
      <c r="B33" s="77" t="n">
        <f aca="false">EOMONTH(Input!$C$7,A33)</f>
        <v>43799</v>
      </c>
      <c r="D33" s="78" t="n">
        <f aca="false">IF(AND($B33&lt;Input!$C$31,$B33&lt;Input!$G$31),Input!$C$48,0)</f>
        <v>0</v>
      </c>
      <c r="E33" s="78" t="n">
        <f aca="true">IF(AND($B33&gt;Input!$C$31,$B33&lt;Input!$C$25),PMT(Input!$C$47/(100*12),(OFFSET($A$4,MATCH(Input!$C$25,$B$4:$B$1004,1),0,1,1)-OFFSET($A$4,MATCH(Input!$C$31,$B$4:$B$1004,1),0,1,1)),$H$4,0,1),0)</f>
        <v>0</v>
      </c>
      <c r="F33" s="78" t="n">
        <f aca="false">($F32+$D33+$E33)*(1+Input!$C$47/(100*12))</f>
        <v>0</v>
      </c>
    </row>
    <row r="34" customFormat="false" ht="12.8" hidden="false" customHeight="false" outlineLevel="0" collapsed="false">
      <c r="A34" s="76" t="n">
        <v>30</v>
      </c>
      <c r="B34" s="77" t="n">
        <f aca="false">EOMONTH(Input!$C$7,A34)</f>
        <v>43830</v>
      </c>
      <c r="D34" s="78" t="n">
        <f aca="false">IF(AND($B34&lt;Input!$C$31,$B34&lt;Input!$G$31),Input!$C$48,0)</f>
        <v>0</v>
      </c>
      <c r="E34" s="78" t="n">
        <f aca="true">IF(AND($B34&gt;Input!$C$31,$B34&lt;Input!$C$25),PMT(Input!$C$47/(100*12),(OFFSET($A$4,MATCH(Input!$C$25,$B$4:$B$1004,1),0,1,1)-OFFSET($A$4,MATCH(Input!$C$31,$B$4:$B$1004,1),0,1,1)),$H$4,0,1),0)</f>
        <v>0</v>
      </c>
      <c r="F34" s="78" t="n">
        <f aca="false">($F33+$D34+$E34)*(1+Input!$C$47/(100*12))</f>
        <v>0</v>
      </c>
    </row>
    <row r="35" customFormat="false" ht="12.8" hidden="false" customHeight="false" outlineLevel="0" collapsed="false">
      <c r="A35" s="76" t="n">
        <v>31</v>
      </c>
      <c r="B35" s="77" t="n">
        <f aca="false">EOMONTH(Input!$C$7,A35)</f>
        <v>43861</v>
      </c>
      <c r="D35" s="78" t="n">
        <f aca="false">IF(AND($B35&lt;Input!$C$31,$B35&lt;Input!$G$31),Input!$C$48,0)</f>
        <v>0</v>
      </c>
      <c r="E35" s="78" t="n">
        <f aca="true">IF(AND($B35&gt;Input!$C$31,$B35&lt;Input!$C$25),PMT(Input!$C$47/(100*12),(OFFSET($A$4,MATCH(Input!$C$25,$B$4:$B$1004,1),0,1,1)-OFFSET($A$4,MATCH(Input!$C$31,$B$4:$B$1004,1),0,1,1)),$H$4,0,1),0)</f>
        <v>0</v>
      </c>
      <c r="F35" s="78" t="n">
        <f aca="false">($F34+$D35+$E35)*(1+Input!$C$47/(100*12))</f>
        <v>0</v>
      </c>
    </row>
    <row r="36" customFormat="false" ht="12.8" hidden="false" customHeight="false" outlineLevel="0" collapsed="false">
      <c r="A36" s="76" t="n">
        <v>32</v>
      </c>
      <c r="B36" s="77" t="n">
        <f aca="false">EOMONTH(Input!$C$7,A36)</f>
        <v>43890</v>
      </c>
      <c r="D36" s="78" t="n">
        <f aca="false">IF(AND($B36&lt;Input!$C$31,$B36&lt;Input!$G$31),Input!$C$48,0)</f>
        <v>0</v>
      </c>
      <c r="E36" s="78" t="n">
        <f aca="true">IF(AND($B36&gt;Input!$C$31,$B36&lt;Input!$C$25),PMT(Input!$C$47/(100*12),(OFFSET($A$4,MATCH(Input!$C$25,$B$4:$B$1004,1),0,1,1)-OFFSET($A$4,MATCH(Input!$C$31,$B$4:$B$1004,1),0,1,1)),$H$4,0,1),0)</f>
        <v>0</v>
      </c>
      <c r="F36" s="78" t="n">
        <f aca="false">($F35+$D36+$E36)*(1+Input!$C$47/(100*12))</f>
        <v>0</v>
      </c>
    </row>
    <row r="37" customFormat="false" ht="12.8" hidden="false" customHeight="false" outlineLevel="0" collapsed="false">
      <c r="A37" s="76" t="n">
        <v>33</v>
      </c>
      <c r="B37" s="77" t="n">
        <f aca="false">EOMONTH(Input!$C$7,A37)</f>
        <v>43921</v>
      </c>
      <c r="D37" s="78" t="n">
        <f aca="false">IF(AND($B37&lt;Input!$C$31,$B37&lt;Input!$G$31),Input!$C$48,0)</f>
        <v>0</v>
      </c>
      <c r="E37" s="78" t="n">
        <f aca="true">IF(AND($B37&gt;Input!$C$31,$B37&lt;Input!$C$25),PMT(Input!$C$47/(100*12),(OFFSET($A$4,MATCH(Input!$C$25,$B$4:$B$1004,1),0,1,1)-OFFSET($A$4,MATCH(Input!$C$31,$B$4:$B$1004,1),0,1,1)),$H$4,0,1),0)</f>
        <v>0</v>
      </c>
      <c r="F37" s="78" t="n">
        <f aca="false">($F36+$D37+$E37)*(1+Input!$C$47/(100*12))</f>
        <v>0</v>
      </c>
    </row>
    <row r="38" customFormat="false" ht="12.8" hidden="false" customHeight="false" outlineLevel="0" collapsed="false">
      <c r="A38" s="76" t="n">
        <v>34</v>
      </c>
      <c r="B38" s="77" t="n">
        <f aca="false">EOMONTH(Input!$C$7,A38)</f>
        <v>43951</v>
      </c>
      <c r="D38" s="78" t="n">
        <f aca="false">IF(AND($B38&lt;Input!$C$31,$B38&lt;Input!$G$31),Input!$C$48,0)</f>
        <v>0</v>
      </c>
      <c r="E38" s="78" t="n">
        <f aca="true">IF(AND($B38&gt;Input!$C$31,$B38&lt;Input!$C$25),PMT(Input!$C$47/(100*12),(OFFSET($A$4,MATCH(Input!$C$25,$B$4:$B$1004,1),0,1,1)-OFFSET($A$4,MATCH(Input!$C$31,$B$4:$B$1004,1),0,1,1)),$H$4,0,1),0)</f>
        <v>0</v>
      </c>
      <c r="F38" s="78" t="n">
        <f aca="false">($F37+$D38+$E38)*(1+Input!$C$47/(100*12))</f>
        <v>0</v>
      </c>
    </row>
    <row r="39" customFormat="false" ht="12.8" hidden="false" customHeight="false" outlineLevel="0" collapsed="false">
      <c r="A39" s="76" t="n">
        <v>35</v>
      </c>
      <c r="B39" s="77" t="n">
        <f aca="false">EOMONTH(Input!$C$7,A39)</f>
        <v>43982</v>
      </c>
      <c r="D39" s="78" t="n">
        <f aca="false">IF(AND($B39&lt;Input!$C$31,$B39&lt;Input!$G$31),Input!$C$48,0)</f>
        <v>0</v>
      </c>
      <c r="E39" s="78" t="n">
        <f aca="true">IF(AND($B39&gt;Input!$C$31,$B39&lt;Input!$C$25),PMT(Input!$C$47/(100*12),(OFFSET($A$4,MATCH(Input!$C$25,$B$4:$B$1004,1),0,1,1)-OFFSET($A$4,MATCH(Input!$C$31,$B$4:$B$1004,1),0,1,1)),$H$4,0,1),0)</f>
        <v>0</v>
      </c>
      <c r="F39" s="78" t="n">
        <f aca="false">($F38+$D39+$E39)*(1+Input!$C$47/(100*12))</f>
        <v>0</v>
      </c>
    </row>
    <row r="40" customFormat="false" ht="12.8" hidden="false" customHeight="false" outlineLevel="0" collapsed="false">
      <c r="A40" s="76" t="n">
        <v>36</v>
      </c>
      <c r="B40" s="77" t="n">
        <f aca="false">EOMONTH(Input!$C$7,A40)</f>
        <v>44012</v>
      </c>
      <c r="D40" s="78" t="n">
        <f aca="false">IF(AND($B40&lt;Input!$C$31,$B40&lt;Input!$G$31),Input!$C$48,0)</f>
        <v>0</v>
      </c>
      <c r="E40" s="78" t="n">
        <f aca="true">IF(AND($B40&gt;Input!$C$31,$B40&lt;Input!$C$25),PMT(Input!$C$47/(100*12),(OFFSET($A$4,MATCH(Input!$C$25,$B$4:$B$1004,1),0,1,1)-OFFSET($A$4,MATCH(Input!$C$31,$B$4:$B$1004,1),0,1,1)),$H$4,0,1),0)</f>
        <v>0</v>
      </c>
      <c r="F40" s="78" t="n">
        <f aca="false">($F39+$D40+$E40)*(1+Input!$C$47/(100*12))</f>
        <v>0</v>
      </c>
    </row>
    <row r="41" customFormat="false" ht="12.8" hidden="false" customHeight="false" outlineLevel="0" collapsed="false">
      <c r="A41" s="76" t="n">
        <v>37</v>
      </c>
      <c r="B41" s="77" t="n">
        <f aca="false">EOMONTH(Input!$C$7,A41)</f>
        <v>44043</v>
      </c>
      <c r="D41" s="78" t="n">
        <f aca="false">IF(AND($B41&lt;Input!$C$31,$B41&lt;Input!$G$31),Input!$C$48,0)</f>
        <v>0</v>
      </c>
      <c r="E41" s="78" t="n">
        <f aca="true">IF(AND($B41&gt;Input!$C$31,$B41&lt;Input!$C$25),PMT(Input!$C$47/(100*12),(OFFSET($A$4,MATCH(Input!$C$25,$B$4:$B$1004,1),0,1,1)-OFFSET($A$4,MATCH(Input!$C$31,$B$4:$B$1004,1),0,1,1)),$H$4,0,1),0)</f>
        <v>0</v>
      </c>
      <c r="F41" s="78" t="n">
        <f aca="false">($F40+$D41+$E41)*(1+Input!$C$47/(100*12))</f>
        <v>0</v>
      </c>
    </row>
    <row r="42" customFormat="false" ht="12.8" hidden="false" customHeight="false" outlineLevel="0" collapsed="false">
      <c r="A42" s="76" t="n">
        <v>38</v>
      </c>
      <c r="B42" s="77" t="n">
        <f aca="false">EOMONTH(Input!$C$7,A42)</f>
        <v>44074</v>
      </c>
      <c r="D42" s="78" t="n">
        <f aca="false">IF(AND($B42&lt;Input!$C$31,$B42&lt;Input!$G$31),Input!$C$48,0)</f>
        <v>0</v>
      </c>
      <c r="E42" s="78" t="n">
        <f aca="true">IF(AND($B42&gt;Input!$C$31,$B42&lt;Input!$C$25),PMT(Input!$C$47/(100*12),(OFFSET($A$4,MATCH(Input!$C$25,$B$4:$B$1004,1),0,1,1)-OFFSET($A$4,MATCH(Input!$C$31,$B$4:$B$1004,1),0,1,1)),$H$4,0,1),0)</f>
        <v>0</v>
      </c>
      <c r="F42" s="78" t="n">
        <f aca="false">($F41+$D42+$E42)*(1+Input!$C$47/(100*12))</f>
        <v>0</v>
      </c>
    </row>
    <row r="43" customFormat="false" ht="12.8" hidden="false" customHeight="false" outlineLevel="0" collapsed="false">
      <c r="A43" s="76" t="n">
        <v>39</v>
      </c>
      <c r="B43" s="77" t="n">
        <f aca="false">EOMONTH(Input!$C$7,A43)</f>
        <v>44104</v>
      </c>
      <c r="D43" s="78" t="n">
        <f aca="false">IF(AND($B43&lt;Input!$C$31,$B43&lt;Input!$G$31),Input!$C$48,0)</f>
        <v>0</v>
      </c>
      <c r="E43" s="78" t="n">
        <f aca="true">IF(AND($B43&gt;Input!$C$31,$B43&lt;Input!$C$25),PMT(Input!$C$47/(100*12),(OFFSET($A$4,MATCH(Input!$C$25,$B$4:$B$1004,1),0,1,1)-OFFSET($A$4,MATCH(Input!$C$31,$B$4:$B$1004,1),0,1,1)),$H$4,0,1),0)</f>
        <v>0</v>
      </c>
      <c r="F43" s="78" t="n">
        <f aca="false">($F42+$D43+$E43)*(1+Input!$C$47/(100*12))</f>
        <v>0</v>
      </c>
    </row>
    <row r="44" customFormat="false" ht="12.8" hidden="false" customHeight="false" outlineLevel="0" collapsed="false">
      <c r="A44" s="76" t="n">
        <v>40</v>
      </c>
      <c r="B44" s="77" t="n">
        <f aca="false">EOMONTH(Input!$C$7,A44)</f>
        <v>44135</v>
      </c>
      <c r="D44" s="78" t="n">
        <f aca="false">IF(AND($B44&lt;Input!$C$31,$B44&lt;Input!$G$31),Input!$C$48,0)</f>
        <v>0</v>
      </c>
      <c r="E44" s="78" t="n">
        <f aca="true">IF(AND($B44&gt;Input!$C$31,$B44&lt;Input!$C$25),PMT(Input!$C$47/(100*12),(OFFSET($A$4,MATCH(Input!$C$25,$B$4:$B$1004,1),0,1,1)-OFFSET($A$4,MATCH(Input!$C$31,$B$4:$B$1004,1),0,1,1)),$H$4,0,1),0)</f>
        <v>0</v>
      </c>
      <c r="F44" s="78" t="n">
        <f aca="false">($F43+$D44+$E44)*(1+Input!$C$47/(100*12))</f>
        <v>0</v>
      </c>
    </row>
    <row r="45" customFormat="false" ht="12.8" hidden="false" customHeight="false" outlineLevel="0" collapsed="false">
      <c r="A45" s="76" t="n">
        <v>41</v>
      </c>
      <c r="B45" s="77" t="n">
        <f aca="false">EOMONTH(Input!$C$7,A45)</f>
        <v>44165</v>
      </c>
      <c r="D45" s="78" t="n">
        <f aca="false">IF(AND($B45&lt;Input!$C$31,$B45&lt;Input!$G$31),Input!$C$48,0)</f>
        <v>0</v>
      </c>
      <c r="E45" s="78" t="n">
        <f aca="true">IF(AND($B45&gt;Input!$C$31,$B45&lt;Input!$C$25),PMT(Input!$C$47/(100*12),(OFFSET($A$4,MATCH(Input!$C$25,$B$4:$B$1004,1),0,1,1)-OFFSET($A$4,MATCH(Input!$C$31,$B$4:$B$1004,1),0,1,1)),$H$4,0,1),0)</f>
        <v>0</v>
      </c>
      <c r="F45" s="78" t="n">
        <f aca="false">($F44+$D45+$E45)*(1+Input!$C$47/(100*12))</f>
        <v>0</v>
      </c>
    </row>
    <row r="46" customFormat="false" ht="12.8" hidden="false" customHeight="false" outlineLevel="0" collapsed="false">
      <c r="A46" s="76" t="n">
        <v>42</v>
      </c>
      <c r="B46" s="77" t="n">
        <f aca="false">EOMONTH(Input!$C$7,A46)</f>
        <v>44196</v>
      </c>
      <c r="D46" s="78" t="n">
        <f aca="false">IF(AND($B46&lt;Input!$C$31,$B46&lt;Input!$G$31),Input!$C$48,0)</f>
        <v>0</v>
      </c>
      <c r="E46" s="78" t="n">
        <f aca="true">IF(AND($B46&gt;Input!$C$31,$B46&lt;Input!$C$25),PMT(Input!$C$47/(100*12),(OFFSET($A$4,MATCH(Input!$C$25,$B$4:$B$1004,1),0,1,1)-OFFSET($A$4,MATCH(Input!$C$31,$B$4:$B$1004,1),0,1,1)),$H$4,0,1),0)</f>
        <v>0</v>
      </c>
      <c r="F46" s="78" t="n">
        <f aca="false">($F45+$D46+$E46)*(1+Input!$C$47/(100*12))</f>
        <v>0</v>
      </c>
    </row>
    <row r="47" customFormat="false" ht="12.8" hidden="false" customHeight="false" outlineLevel="0" collapsed="false">
      <c r="A47" s="76" t="n">
        <v>43</v>
      </c>
      <c r="B47" s="77" t="n">
        <f aca="false">EOMONTH(Input!$C$7,A47)</f>
        <v>44227</v>
      </c>
      <c r="D47" s="78" t="n">
        <f aca="false">IF(AND($B47&lt;Input!$C$31,$B47&lt;Input!$G$31),Input!$C$48,0)</f>
        <v>0</v>
      </c>
      <c r="E47" s="78" t="n">
        <f aca="true">IF(AND($B47&gt;Input!$C$31,$B47&lt;Input!$C$25),PMT(Input!$C$47/(100*12),(OFFSET($A$4,MATCH(Input!$C$25,$B$4:$B$1004,1),0,1,1)-OFFSET($A$4,MATCH(Input!$C$31,$B$4:$B$1004,1),0,1,1)),$H$4,0,1),0)</f>
        <v>0</v>
      </c>
      <c r="F47" s="78" t="n">
        <f aca="false">($F46+$D47+$E47)*(1+Input!$C$47/(100*12))</f>
        <v>0</v>
      </c>
    </row>
    <row r="48" customFormat="false" ht="12.8" hidden="false" customHeight="false" outlineLevel="0" collapsed="false">
      <c r="A48" s="76" t="n">
        <v>44</v>
      </c>
      <c r="B48" s="77" t="n">
        <f aca="false">EOMONTH(Input!$C$7,A48)</f>
        <v>44255</v>
      </c>
      <c r="D48" s="78" t="n">
        <f aca="false">IF(AND($B48&lt;Input!$C$31,$B48&lt;Input!$G$31),Input!$C$48,0)</f>
        <v>0</v>
      </c>
      <c r="E48" s="78" t="n">
        <f aca="true">IF(AND($B48&gt;Input!$C$31,$B48&lt;Input!$C$25),PMT(Input!$C$47/(100*12),(OFFSET($A$4,MATCH(Input!$C$25,$B$4:$B$1004,1),0,1,1)-OFFSET($A$4,MATCH(Input!$C$31,$B$4:$B$1004,1),0,1,1)),$H$4,0,1),0)</f>
        <v>0</v>
      </c>
      <c r="F48" s="78" t="n">
        <f aca="false">($F47+$D48+$E48)*(1+Input!$C$47/(100*12))</f>
        <v>0</v>
      </c>
    </row>
    <row r="49" customFormat="false" ht="12.8" hidden="false" customHeight="false" outlineLevel="0" collapsed="false">
      <c r="A49" s="76" t="n">
        <v>45</v>
      </c>
      <c r="B49" s="77" t="n">
        <f aca="false">EOMONTH(Input!$C$7,A49)</f>
        <v>44286</v>
      </c>
      <c r="D49" s="78" t="n">
        <f aca="false">IF(AND($B49&lt;Input!$C$31,$B49&lt;Input!$G$31),Input!$C$48,0)</f>
        <v>0</v>
      </c>
      <c r="E49" s="78" t="n">
        <f aca="true">IF(AND($B49&gt;Input!$C$31,$B49&lt;Input!$C$25),PMT(Input!$C$47/(100*12),(OFFSET($A$4,MATCH(Input!$C$25,$B$4:$B$1004,1),0,1,1)-OFFSET($A$4,MATCH(Input!$C$31,$B$4:$B$1004,1),0,1,1)),$H$4,0,1),0)</f>
        <v>0</v>
      </c>
      <c r="F49" s="78" t="n">
        <f aca="false">($F48+$D49+$E49)*(1+Input!$C$47/(100*12))</f>
        <v>0</v>
      </c>
    </row>
    <row r="50" customFormat="false" ht="12.8" hidden="false" customHeight="false" outlineLevel="0" collapsed="false">
      <c r="A50" s="76" t="n">
        <v>46</v>
      </c>
      <c r="B50" s="77" t="n">
        <f aca="false">EOMONTH(Input!$C$7,A50)</f>
        <v>44316</v>
      </c>
      <c r="D50" s="78" t="n">
        <f aca="false">IF(AND($B50&lt;Input!$C$31,$B50&lt;Input!$G$31),Input!$C$48,0)</f>
        <v>0</v>
      </c>
      <c r="E50" s="78" t="n">
        <f aca="true">IF(AND($B50&gt;Input!$C$31,$B50&lt;Input!$C$25),PMT(Input!$C$47/(100*12),(OFFSET($A$4,MATCH(Input!$C$25,$B$4:$B$1004,1),0,1,1)-OFFSET($A$4,MATCH(Input!$C$31,$B$4:$B$1004,1),0,1,1)),$H$4,0,1),0)</f>
        <v>0</v>
      </c>
      <c r="F50" s="78" t="n">
        <f aca="false">($F49+$D50+$E50)*(1+Input!$C$47/(100*12))</f>
        <v>0</v>
      </c>
    </row>
    <row r="51" customFormat="false" ht="12.8" hidden="false" customHeight="false" outlineLevel="0" collapsed="false">
      <c r="A51" s="76" t="n">
        <v>47</v>
      </c>
      <c r="B51" s="77" t="n">
        <f aca="false">EOMONTH(Input!$C$7,A51)</f>
        <v>44347</v>
      </c>
      <c r="D51" s="78" t="n">
        <f aca="false">IF(AND($B51&lt;Input!$C$31,$B51&lt;Input!$G$31),Input!$C$48,0)</f>
        <v>0</v>
      </c>
      <c r="E51" s="78" t="n">
        <f aca="true">IF(AND($B51&gt;Input!$C$31,$B51&lt;Input!$C$25),PMT(Input!$C$47/(100*12),(OFFSET($A$4,MATCH(Input!$C$25,$B$4:$B$1004,1),0,1,1)-OFFSET($A$4,MATCH(Input!$C$31,$B$4:$B$1004,1),0,1,1)),$H$4,0,1),0)</f>
        <v>0</v>
      </c>
      <c r="F51" s="78" t="n">
        <f aca="false">($F50+$D51+$E51)*(1+Input!$C$47/(100*12))</f>
        <v>0</v>
      </c>
    </row>
    <row r="52" customFormat="false" ht="12.8" hidden="false" customHeight="false" outlineLevel="0" collapsed="false">
      <c r="A52" s="76" t="n">
        <v>48</v>
      </c>
      <c r="B52" s="77" t="n">
        <f aca="false">EOMONTH(Input!$C$7,A52)</f>
        <v>44377</v>
      </c>
      <c r="D52" s="78" t="n">
        <f aca="false">IF(AND($B52&lt;Input!$C$31,$B52&lt;Input!$G$31),Input!$C$48,0)</f>
        <v>0</v>
      </c>
      <c r="E52" s="78" t="n">
        <f aca="true">IF(AND($B52&gt;Input!$C$31,$B52&lt;Input!$C$25),PMT(Input!$C$47/(100*12),(OFFSET($A$4,MATCH(Input!$C$25,$B$4:$B$1004,1),0,1,1)-OFFSET($A$4,MATCH(Input!$C$31,$B$4:$B$1004,1),0,1,1)),$H$4,0,1),0)</f>
        <v>0</v>
      </c>
      <c r="F52" s="78" t="n">
        <f aca="false">($F51+$D52+$E52)*(1+Input!$C$47/(100*12))</f>
        <v>0</v>
      </c>
    </row>
    <row r="53" customFormat="false" ht="12.8" hidden="false" customHeight="false" outlineLevel="0" collapsed="false">
      <c r="A53" s="76" t="n">
        <v>49</v>
      </c>
      <c r="B53" s="77" t="n">
        <f aca="false">EOMONTH(Input!$C$7,A53)</f>
        <v>44408</v>
      </c>
      <c r="D53" s="78" t="n">
        <f aca="false">IF(AND($B53&lt;Input!$C$31,$B53&lt;Input!$G$31),Input!$C$48,0)</f>
        <v>0</v>
      </c>
      <c r="E53" s="78" t="n">
        <f aca="true">IF(AND($B53&gt;Input!$C$31,$B53&lt;Input!$C$25),PMT(Input!$C$47/(100*12),(OFFSET($A$4,MATCH(Input!$C$25,$B$4:$B$1004,1),0,1,1)-OFFSET($A$4,MATCH(Input!$C$31,$B$4:$B$1004,1),0,1,1)),$H$4,0,1),0)</f>
        <v>0</v>
      </c>
      <c r="F53" s="78" t="n">
        <f aca="false">($F52+$D53+$E53)*(1+Input!$C$47/(100*12))</f>
        <v>0</v>
      </c>
    </row>
    <row r="54" customFormat="false" ht="12.8" hidden="false" customHeight="false" outlineLevel="0" collapsed="false">
      <c r="A54" s="76" t="n">
        <v>50</v>
      </c>
      <c r="B54" s="77" t="n">
        <f aca="false">EOMONTH(Input!$C$7,A54)</f>
        <v>44439</v>
      </c>
      <c r="D54" s="78" t="n">
        <f aca="false">IF(AND($B54&lt;Input!$C$31,$B54&lt;Input!$G$31),Input!$C$48,0)</f>
        <v>0</v>
      </c>
      <c r="E54" s="78" t="n">
        <f aca="true">IF(AND($B54&gt;Input!$C$31,$B54&lt;Input!$C$25),PMT(Input!$C$47/(100*12),(OFFSET($A$4,MATCH(Input!$C$25,$B$4:$B$1004,1),0,1,1)-OFFSET($A$4,MATCH(Input!$C$31,$B$4:$B$1004,1),0,1,1)),$H$4,0,1),0)</f>
        <v>0</v>
      </c>
      <c r="F54" s="78" t="n">
        <f aca="false">($F53+$D54+$E54)*(1+Input!$C$47/(100*12))</f>
        <v>0</v>
      </c>
    </row>
    <row r="55" customFormat="false" ht="12.8" hidden="false" customHeight="false" outlineLevel="0" collapsed="false">
      <c r="A55" s="76" t="n">
        <v>51</v>
      </c>
      <c r="B55" s="77" t="n">
        <f aca="false">EOMONTH(Input!$C$7,A55)</f>
        <v>44469</v>
      </c>
      <c r="D55" s="78" t="n">
        <f aca="false">IF(AND($B55&lt;Input!$C$31,$B55&lt;Input!$G$31),Input!$C$48,0)</f>
        <v>0</v>
      </c>
      <c r="E55" s="78" t="n">
        <f aca="true">IF(AND($B55&gt;Input!$C$31,$B55&lt;Input!$C$25),PMT(Input!$C$47/(100*12),(OFFSET($A$4,MATCH(Input!$C$25,$B$4:$B$1004,1),0,1,1)-OFFSET($A$4,MATCH(Input!$C$31,$B$4:$B$1004,1),0,1,1)),$H$4,0,1),0)</f>
        <v>0</v>
      </c>
      <c r="F55" s="78" t="n">
        <f aca="false">($F54+$D55+$E55)*(1+Input!$C$47/(100*12))</f>
        <v>0</v>
      </c>
    </row>
    <row r="56" customFormat="false" ht="12.8" hidden="false" customHeight="false" outlineLevel="0" collapsed="false">
      <c r="A56" s="76" t="n">
        <v>52</v>
      </c>
      <c r="B56" s="77" t="n">
        <f aca="false">EOMONTH(Input!$C$7,A56)</f>
        <v>44500</v>
      </c>
      <c r="D56" s="78" t="n">
        <f aca="false">IF(AND($B56&lt;Input!$C$31,$B56&lt;Input!$G$31),Input!$C$48,0)</f>
        <v>0</v>
      </c>
      <c r="E56" s="78" t="n">
        <f aca="true">IF(AND($B56&gt;Input!$C$31,$B56&lt;Input!$C$25),PMT(Input!$C$47/(100*12),(OFFSET($A$4,MATCH(Input!$C$25,$B$4:$B$1004,1),0,1,1)-OFFSET($A$4,MATCH(Input!$C$31,$B$4:$B$1004,1),0,1,1)),$H$4,0,1),0)</f>
        <v>0</v>
      </c>
      <c r="F56" s="78" t="n">
        <f aca="false">($F55+$D56+$E56)*(1+Input!$C$47/(100*12))</f>
        <v>0</v>
      </c>
    </row>
    <row r="57" customFormat="false" ht="12.8" hidden="false" customHeight="false" outlineLevel="0" collapsed="false">
      <c r="A57" s="76" t="n">
        <v>53</v>
      </c>
      <c r="B57" s="77" t="n">
        <f aca="false">EOMONTH(Input!$C$7,A57)</f>
        <v>44530</v>
      </c>
      <c r="D57" s="78" t="n">
        <f aca="false">IF(AND($B57&lt;Input!$C$31,$B57&lt;Input!$G$31),Input!$C$48,0)</f>
        <v>0</v>
      </c>
      <c r="E57" s="78" t="n">
        <f aca="true">IF(AND($B57&gt;Input!$C$31,$B57&lt;Input!$C$25),PMT(Input!$C$47/(100*12),(OFFSET($A$4,MATCH(Input!$C$25,$B$4:$B$1004,1),0,1,1)-OFFSET($A$4,MATCH(Input!$C$31,$B$4:$B$1004,1),0,1,1)),$H$4,0,1),0)</f>
        <v>0</v>
      </c>
      <c r="F57" s="78" t="n">
        <f aca="false">($F56+$D57+$E57)*(1+Input!$C$47/(100*12))</f>
        <v>0</v>
      </c>
    </row>
    <row r="58" customFormat="false" ht="12.8" hidden="false" customHeight="false" outlineLevel="0" collapsed="false">
      <c r="A58" s="76" t="n">
        <v>54</v>
      </c>
      <c r="B58" s="77" t="n">
        <f aca="false">EOMONTH(Input!$C$7,A58)</f>
        <v>44561</v>
      </c>
      <c r="D58" s="78" t="n">
        <f aca="false">IF(AND($B58&lt;Input!$C$31,$B58&lt;Input!$G$31),Input!$C$48,0)</f>
        <v>0</v>
      </c>
      <c r="E58" s="78" t="n">
        <f aca="true">IF(AND($B58&gt;Input!$C$31,$B58&lt;Input!$C$25),PMT(Input!$C$47/(100*12),(OFFSET($A$4,MATCH(Input!$C$25,$B$4:$B$1004,1),0,1,1)-OFFSET($A$4,MATCH(Input!$C$31,$B$4:$B$1004,1),0,1,1)),$H$4,0,1),0)</f>
        <v>0</v>
      </c>
      <c r="F58" s="78" t="n">
        <f aca="false">($F57+$D58+$E58)*(1+Input!$C$47/(100*12))</f>
        <v>0</v>
      </c>
    </row>
    <row r="59" customFormat="false" ht="12.8" hidden="false" customHeight="false" outlineLevel="0" collapsed="false">
      <c r="A59" s="76" t="n">
        <v>55</v>
      </c>
      <c r="B59" s="77" t="n">
        <f aca="false">EOMONTH(Input!$C$7,A59)</f>
        <v>44592</v>
      </c>
      <c r="D59" s="78" t="n">
        <f aca="false">IF(AND($B59&lt;Input!$C$31,$B59&lt;Input!$G$31),Input!$C$48,0)</f>
        <v>0</v>
      </c>
      <c r="E59" s="78" t="n">
        <f aca="true">IF(AND($B59&gt;Input!$C$31,$B59&lt;Input!$C$25),PMT(Input!$C$47/(100*12),(OFFSET($A$4,MATCH(Input!$C$25,$B$4:$B$1004,1),0,1,1)-OFFSET($A$4,MATCH(Input!$C$31,$B$4:$B$1004,1),0,1,1)),$H$4,0,1),0)</f>
        <v>0</v>
      </c>
      <c r="F59" s="78" t="n">
        <f aca="false">($F58+$D59+$E59)*(1+Input!$C$47/(100*12))</f>
        <v>0</v>
      </c>
    </row>
    <row r="60" customFormat="false" ht="12.8" hidden="false" customHeight="false" outlineLevel="0" collapsed="false">
      <c r="A60" s="76" t="n">
        <v>56</v>
      </c>
      <c r="B60" s="77" t="n">
        <f aca="false">EOMONTH(Input!$C$7,A60)</f>
        <v>44620</v>
      </c>
      <c r="D60" s="78" t="n">
        <f aca="false">IF(AND($B60&lt;Input!$C$31,$B60&lt;Input!$G$31),Input!$C$48,0)</f>
        <v>0</v>
      </c>
      <c r="E60" s="78" t="n">
        <f aca="true">IF(AND($B60&gt;Input!$C$31,$B60&lt;Input!$C$25),PMT(Input!$C$47/(100*12),(OFFSET($A$4,MATCH(Input!$C$25,$B$4:$B$1004,1),0,1,1)-OFFSET($A$4,MATCH(Input!$C$31,$B$4:$B$1004,1),0,1,1)),$H$4,0,1),0)</f>
        <v>0</v>
      </c>
      <c r="F60" s="78" t="n">
        <f aca="false">($F59+$D60+$E60)*(1+Input!$C$47/(100*12))</f>
        <v>0</v>
      </c>
    </row>
    <row r="61" customFormat="false" ht="12.8" hidden="false" customHeight="false" outlineLevel="0" collapsed="false">
      <c r="A61" s="76" t="n">
        <v>57</v>
      </c>
      <c r="B61" s="77" t="n">
        <f aca="false">EOMONTH(Input!$C$7,A61)</f>
        <v>44651</v>
      </c>
      <c r="D61" s="78" t="n">
        <f aca="false">IF(AND($B61&lt;Input!$C$31,$B61&lt;Input!$G$31),Input!$C$48,0)</f>
        <v>0</v>
      </c>
      <c r="E61" s="78" t="n">
        <f aca="true">IF(AND($B61&gt;Input!$C$31,$B61&lt;Input!$C$25),PMT(Input!$C$47/(100*12),(OFFSET($A$4,MATCH(Input!$C$25,$B$4:$B$1004,1),0,1,1)-OFFSET($A$4,MATCH(Input!$C$31,$B$4:$B$1004,1),0,1,1)),$H$4,0,1),0)</f>
        <v>0</v>
      </c>
      <c r="F61" s="78" t="n">
        <f aca="false">($F60+$D61+$E61)*(1+Input!$C$47/(100*12))</f>
        <v>0</v>
      </c>
    </row>
    <row r="62" customFormat="false" ht="12.8" hidden="false" customHeight="false" outlineLevel="0" collapsed="false">
      <c r="A62" s="76" t="n">
        <v>58</v>
      </c>
      <c r="B62" s="77" t="n">
        <f aca="false">EOMONTH(Input!$C$7,A62)</f>
        <v>44681</v>
      </c>
      <c r="D62" s="78" t="n">
        <f aca="false">IF(AND($B62&lt;Input!$C$31,$B62&lt;Input!$G$31),Input!$C$48,0)</f>
        <v>0</v>
      </c>
      <c r="E62" s="78" t="n">
        <f aca="true">IF(AND($B62&gt;Input!$C$31,$B62&lt;Input!$C$25),PMT(Input!$C$47/(100*12),(OFFSET($A$4,MATCH(Input!$C$25,$B$4:$B$1004,1),0,1,1)-OFFSET($A$4,MATCH(Input!$C$31,$B$4:$B$1004,1),0,1,1)),$H$4,0,1),0)</f>
        <v>0</v>
      </c>
      <c r="F62" s="78" t="n">
        <f aca="false">($F61+$D62+$E62)*(1+Input!$C$47/(100*12))</f>
        <v>0</v>
      </c>
    </row>
    <row r="63" customFormat="false" ht="12.8" hidden="false" customHeight="false" outlineLevel="0" collapsed="false">
      <c r="A63" s="76" t="n">
        <v>59</v>
      </c>
      <c r="B63" s="77" t="n">
        <f aca="false">EOMONTH(Input!$C$7,A63)</f>
        <v>44712</v>
      </c>
      <c r="D63" s="78" t="n">
        <f aca="false">IF(AND($B63&lt;Input!$C$31,$B63&lt;Input!$G$31),Input!$C$48,0)</f>
        <v>0</v>
      </c>
      <c r="E63" s="78" t="n">
        <f aca="true">IF(AND($B63&gt;Input!$C$31,$B63&lt;Input!$C$25),PMT(Input!$C$47/(100*12),(OFFSET($A$4,MATCH(Input!$C$25,$B$4:$B$1004,1),0,1,1)-OFFSET($A$4,MATCH(Input!$C$31,$B$4:$B$1004,1),0,1,1)),$H$4,0,1),0)</f>
        <v>0</v>
      </c>
      <c r="F63" s="78" t="n">
        <f aca="false">($F62+$D63+$E63)*(1+Input!$C$47/(100*12))</f>
        <v>0</v>
      </c>
    </row>
    <row r="64" customFormat="false" ht="12.8" hidden="false" customHeight="false" outlineLevel="0" collapsed="false">
      <c r="A64" s="76" t="n">
        <v>60</v>
      </c>
      <c r="B64" s="77" t="n">
        <f aca="false">EOMONTH(Input!$C$7,A64)</f>
        <v>44742</v>
      </c>
      <c r="D64" s="78" t="n">
        <f aca="false">IF(AND($B64&lt;Input!$C$31,$B64&lt;Input!$G$31),Input!$C$48,0)</f>
        <v>0</v>
      </c>
      <c r="E64" s="78" t="n">
        <f aca="true">IF(AND($B64&gt;Input!$C$31,$B64&lt;Input!$C$25),PMT(Input!$C$47/(100*12),(OFFSET($A$4,MATCH(Input!$C$25,$B$4:$B$1004,1),0,1,1)-OFFSET($A$4,MATCH(Input!$C$31,$B$4:$B$1004,1),0,1,1)),$H$4,0,1),0)</f>
        <v>0</v>
      </c>
      <c r="F64" s="78" t="n">
        <f aca="false">($F63+$D64+$E64)*(1+Input!$C$47/(100*12))</f>
        <v>0</v>
      </c>
    </row>
    <row r="65" customFormat="false" ht="12.8" hidden="false" customHeight="false" outlineLevel="0" collapsed="false">
      <c r="A65" s="76" t="n">
        <v>61</v>
      </c>
      <c r="B65" s="77" t="n">
        <f aca="false">EOMONTH(Input!$C$7,A65)</f>
        <v>44773</v>
      </c>
      <c r="D65" s="78" t="n">
        <f aca="false">IF(AND($B65&lt;Input!$C$31,$B65&lt;Input!$G$31),Input!$C$48,0)</f>
        <v>0</v>
      </c>
      <c r="E65" s="78" t="n">
        <f aca="true">IF(AND($B65&gt;Input!$C$31,$B65&lt;Input!$C$25),PMT(Input!$C$47/(100*12),(OFFSET($A$4,MATCH(Input!$C$25,$B$4:$B$1004,1),0,1,1)-OFFSET($A$4,MATCH(Input!$C$31,$B$4:$B$1004,1),0,1,1)),$H$4,0,1),0)</f>
        <v>0</v>
      </c>
      <c r="F65" s="78" t="n">
        <f aca="false">($F64+$D65+$E65)*(1+Input!$C$47/(100*12))</f>
        <v>0</v>
      </c>
    </row>
    <row r="66" customFormat="false" ht="12.8" hidden="false" customHeight="false" outlineLevel="0" collapsed="false">
      <c r="A66" s="76" t="n">
        <v>62</v>
      </c>
      <c r="B66" s="77" t="n">
        <f aca="false">EOMONTH(Input!$C$7,A66)</f>
        <v>44804</v>
      </c>
      <c r="D66" s="78" t="n">
        <f aca="false">IF(AND($B66&lt;Input!$C$31,$B66&lt;Input!$G$31),Input!$C$48,0)</f>
        <v>0</v>
      </c>
      <c r="E66" s="78" t="n">
        <f aca="true">IF(AND($B66&gt;Input!$C$31,$B66&lt;Input!$C$25),PMT(Input!$C$47/(100*12),(OFFSET($A$4,MATCH(Input!$C$25,$B$4:$B$1004,1),0,1,1)-OFFSET($A$4,MATCH(Input!$C$31,$B$4:$B$1004,1),0,1,1)),$H$4,0,1),0)</f>
        <v>0</v>
      </c>
      <c r="F66" s="78" t="n">
        <f aca="false">($F65+$D66+$E66)*(1+Input!$C$47/(100*12))</f>
        <v>0</v>
      </c>
    </row>
    <row r="67" customFormat="false" ht="12.8" hidden="false" customHeight="false" outlineLevel="0" collapsed="false">
      <c r="A67" s="76" t="n">
        <v>63</v>
      </c>
      <c r="B67" s="77" t="n">
        <f aca="false">EOMONTH(Input!$C$7,A67)</f>
        <v>44834</v>
      </c>
      <c r="D67" s="78" t="n">
        <f aca="false">IF(AND($B67&lt;Input!$C$31,$B67&lt;Input!$G$31),Input!$C$48,0)</f>
        <v>0</v>
      </c>
      <c r="E67" s="78" t="n">
        <f aca="true">IF(AND($B67&gt;Input!$C$31,$B67&lt;Input!$C$25),PMT(Input!$C$47/(100*12),(OFFSET($A$4,MATCH(Input!$C$25,$B$4:$B$1004,1),0,1,1)-OFFSET($A$4,MATCH(Input!$C$31,$B$4:$B$1004,1),0,1,1)),$H$4,0,1),0)</f>
        <v>0</v>
      </c>
      <c r="F67" s="78" t="n">
        <f aca="false">($F66+$D67+$E67)*(1+Input!$C$47/(100*12))</f>
        <v>0</v>
      </c>
    </row>
    <row r="68" customFormat="false" ht="12.8" hidden="false" customHeight="false" outlineLevel="0" collapsed="false">
      <c r="A68" s="76" t="n">
        <v>64</v>
      </c>
      <c r="B68" s="77" t="n">
        <f aca="false">EOMONTH(Input!$C$7,A68)</f>
        <v>44865</v>
      </c>
      <c r="D68" s="78" t="n">
        <f aca="false">IF(AND($B68&lt;Input!$C$31,$B68&lt;Input!$G$31),Input!$C$48,0)</f>
        <v>0</v>
      </c>
      <c r="E68" s="78" t="n">
        <f aca="true">IF(AND($B68&gt;Input!$C$31,$B68&lt;Input!$C$25),PMT(Input!$C$47/(100*12),(OFFSET($A$4,MATCH(Input!$C$25,$B$4:$B$1004,1),0,1,1)-OFFSET($A$4,MATCH(Input!$C$31,$B$4:$B$1004,1),0,1,1)),$H$4,0,1),0)</f>
        <v>0</v>
      </c>
      <c r="F68" s="78" t="n">
        <f aca="false">($F67+$D68+$E68)*(1+Input!$C$47/(100*12))</f>
        <v>0</v>
      </c>
    </row>
    <row r="69" customFormat="false" ht="12.8" hidden="false" customHeight="false" outlineLevel="0" collapsed="false">
      <c r="A69" s="76" t="n">
        <v>65</v>
      </c>
      <c r="B69" s="77" t="n">
        <f aca="false">EOMONTH(Input!$C$7,A69)</f>
        <v>44895</v>
      </c>
      <c r="D69" s="78" t="n">
        <f aca="false">IF(AND($B69&lt;Input!$C$31,$B69&lt;Input!$G$31),Input!$C$48,0)</f>
        <v>0</v>
      </c>
      <c r="E69" s="78" t="n">
        <f aca="true">IF(AND($B69&gt;Input!$C$31,$B69&lt;Input!$C$25),PMT(Input!$C$47/(100*12),(OFFSET($A$4,MATCH(Input!$C$25,$B$4:$B$1004,1),0,1,1)-OFFSET($A$4,MATCH(Input!$C$31,$B$4:$B$1004,1),0,1,1)),$H$4,0,1),0)</f>
        <v>0</v>
      </c>
      <c r="F69" s="78" t="n">
        <f aca="false">($F68+$D69+$E69)*(1+Input!$C$47/(100*12))</f>
        <v>0</v>
      </c>
    </row>
    <row r="70" customFormat="false" ht="12.8" hidden="false" customHeight="false" outlineLevel="0" collapsed="false">
      <c r="A70" s="76" t="n">
        <v>66</v>
      </c>
      <c r="B70" s="77" t="n">
        <f aca="false">EOMONTH(Input!$C$7,A70)</f>
        <v>44926</v>
      </c>
      <c r="D70" s="78" t="n">
        <f aca="false">IF(AND($B70&lt;Input!$C$31,$B70&lt;Input!$G$31),Input!$C$48,0)</f>
        <v>0</v>
      </c>
      <c r="E70" s="78" t="n">
        <f aca="true">IF(AND($B70&gt;Input!$C$31,$B70&lt;Input!$C$25),PMT(Input!$C$47/(100*12),(OFFSET($A$4,MATCH(Input!$C$25,$B$4:$B$1004,1),0,1,1)-OFFSET($A$4,MATCH(Input!$C$31,$B$4:$B$1004,1),0,1,1)),$H$4,0,1),0)</f>
        <v>0</v>
      </c>
      <c r="F70" s="78" t="n">
        <f aca="false">($F69+$D70+$E70)*(1+Input!$C$47/(100*12))</f>
        <v>0</v>
      </c>
    </row>
    <row r="71" customFormat="false" ht="12.8" hidden="false" customHeight="false" outlineLevel="0" collapsed="false">
      <c r="A71" s="76" t="n">
        <v>67</v>
      </c>
      <c r="B71" s="77" t="n">
        <f aca="false">EOMONTH(Input!$C$7,A71)</f>
        <v>44957</v>
      </c>
      <c r="D71" s="78" t="n">
        <f aca="false">IF(AND($B71&lt;Input!$C$31,$B71&lt;Input!$G$31),Input!$C$48,0)</f>
        <v>0</v>
      </c>
      <c r="E71" s="78" t="n">
        <f aca="true">IF(AND($B71&gt;Input!$C$31,$B71&lt;Input!$C$25),PMT(Input!$C$47/(100*12),(OFFSET($A$4,MATCH(Input!$C$25,$B$4:$B$1004,1),0,1,1)-OFFSET($A$4,MATCH(Input!$C$31,$B$4:$B$1004,1),0,1,1)),$H$4,0,1),0)</f>
        <v>0</v>
      </c>
      <c r="F71" s="78" t="n">
        <f aca="false">($F70+$D71+$E71)*(1+Input!$C$47/(100*12))</f>
        <v>0</v>
      </c>
    </row>
    <row r="72" customFormat="false" ht="12.8" hidden="false" customHeight="false" outlineLevel="0" collapsed="false">
      <c r="A72" s="76" t="n">
        <v>68</v>
      </c>
      <c r="B72" s="77" t="n">
        <f aca="false">EOMONTH(Input!$C$7,A72)</f>
        <v>44985</v>
      </c>
      <c r="D72" s="78" t="n">
        <f aca="false">IF(AND($B72&lt;Input!$C$31,$B72&lt;Input!$G$31),Input!$C$48,0)</f>
        <v>0</v>
      </c>
      <c r="E72" s="78" t="n">
        <f aca="true">IF(AND($B72&gt;Input!$C$31,$B72&lt;Input!$C$25),PMT(Input!$C$47/(100*12),(OFFSET($A$4,MATCH(Input!$C$25,$B$4:$B$1004,1),0,1,1)-OFFSET($A$4,MATCH(Input!$C$31,$B$4:$B$1004,1),0,1,1)),$H$4,0,1),0)</f>
        <v>0</v>
      </c>
      <c r="F72" s="78" t="n">
        <f aca="false">($F71+$D72+$E72)*(1+Input!$C$47/(100*12))</f>
        <v>0</v>
      </c>
    </row>
    <row r="73" customFormat="false" ht="12.8" hidden="false" customHeight="false" outlineLevel="0" collapsed="false">
      <c r="A73" s="76" t="n">
        <v>69</v>
      </c>
      <c r="B73" s="77" t="n">
        <f aca="false">EOMONTH(Input!$C$7,A73)</f>
        <v>45016</v>
      </c>
      <c r="D73" s="78" t="n">
        <f aca="false">IF(AND($B73&lt;Input!$C$31,$B73&lt;Input!$G$31),Input!$C$48,0)</f>
        <v>0</v>
      </c>
      <c r="E73" s="78" t="n">
        <f aca="true">IF(AND($B73&gt;Input!$C$31,$B73&lt;Input!$C$25),PMT(Input!$C$47/(100*12),(OFFSET($A$4,MATCH(Input!$C$25,$B$4:$B$1004,1),0,1,1)-OFFSET($A$4,MATCH(Input!$C$31,$B$4:$B$1004,1),0,1,1)),$H$4,0,1),0)</f>
        <v>0</v>
      </c>
      <c r="F73" s="78" t="n">
        <f aca="false">($F72+$D73+$E73)*(1+Input!$C$47/(100*12))</f>
        <v>0</v>
      </c>
    </row>
    <row r="74" customFormat="false" ht="12.8" hidden="false" customHeight="false" outlineLevel="0" collapsed="false">
      <c r="A74" s="76" t="n">
        <v>70</v>
      </c>
      <c r="B74" s="77" t="n">
        <f aca="false">EOMONTH(Input!$C$7,A74)</f>
        <v>45046</v>
      </c>
      <c r="D74" s="78" t="n">
        <f aca="false">IF(AND($B74&lt;Input!$C$31,$B74&lt;Input!$G$31),Input!$C$48,0)</f>
        <v>0</v>
      </c>
      <c r="E74" s="78" t="n">
        <f aca="true">IF(AND($B74&gt;Input!$C$31,$B74&lt;Input!$C$25),PMT(Input!$C$47/(100*12),(OFFSET($A$4,MATCH(Input!$C$25,$B$4:$B$1004,1),0,1,1)-OFFSET($A$4,MATCH(Input!$C$31,$B$4:$B$1004,1),0,1,1)),$H$4,0,1),0)</f>
        <v>0</v>
      </c>
      <c r="F74" s="78" t="n">
        <f aca="false">($F73+$D74+$E74)*(1+Input!$C$47/(100*12))</f>
        <v>0</v>
      </c>
    </row>
    <row r="75" customFormat="false" ht="12.8" hidden="false" customHeight="false" outlineLevel="0" collapsed="false">
      <c r="A75" s="76" t="n">
        <v>71</v>
      </c>
      <c r="B75" s="77" t="n">
        <f aca="false">EOMONTH(Input!$C$7,A75)</f>
        <v>45077</v>
      </c>
      <c r="D75" s="78" t="n">
        <f aca="false">IF(AND($B75&lt;Input!$C$31,$B75&lt;Input!$G$31),Input!$C$48,0)</f>
        <v>0</v>
      </c>
      <c r="E75" s="78" t="n">
        <f aca="true">IF(AND($B75&gt;Input!$C$31,$B75&lt;Input!$C$25),PMT(Input!$C$47/(100*12),(OFFSET($A$4,MATCH(Input!$C$25,$B$4:$B$1004,1),0,1,1)-OFFSET($A$4,MATCH(Input!$C$31,$B$4:$B$1004,1),0,1,1)),$H$4,0,1),0)</f>
        <v>0</v>
      </c>
      <c r="F75" s="78" t="n">
        <f aca="false">($F74+$D75+$E75)*(1+Input!$C$47/(100*12))</f>
        <v>0</v>
      </c>
    </row>
    <row r="76" customFormat="false" ht="12.8" hidden="false" customHeight="false" outlineLevel="0" collapsed="false">
      <c r="A76" s="76" t="n">
        <v>72</v>
      </c>
      <c r="B76" s="77" t="n">
        <f aca="false">EOMONTH(Input!$C$7,A76)</f>
        <v>45107</v>
      </c>
      <c r="D76" s="78" t="n">
        <f aca="false">IF(AND($B76&lt;Input!$C$31,$B76&lt;Input!$G$31),Input!$C$48,0)</f>
        <v>0</v>
      </c>
      <c r="E76" s="78" t="n">
        <f aca="true">IF(AND($B76&gt;Input!$C$31,$B76&lt;Input!$C$25),PMT(Input!$C$47/(100*12),(OFFSET($A$4,MATCH(Input!$C$25,$B$4:$B$1004,1),0,1,1)-OFFSET($A$4,MATCH(Input!$C$31,$B$4:$B$1004,1),0,1,1)),$H$4,0,1),0)</f>
        <v>0</v>
      </c>
      <c r="F76" s="78" t="n">
        <f aca="false">($F75+$D76+$E76)*(1+Input!$C$47/(100*12))</f>
        <v>0</v>
      </c>
    </row>
    <row r="77" customFormat="false" ht="12.8" hidden="false" customHeight="false" outlineLevel="0" collapsed="false">
      <c r="A77" s="76" t="n">
        <v>73</v>
      </c>
      <c r="B77" s="77" t="n">
        <f aca="false">EOMONTH(Input!$C$7,A77)</f>
        <v>45138</v>
      </c>
      <c r="D77" s="78" t="n">
        <f aca="false">IF(AND($B77&lt;Input!$C$31,$B77&lt;Input!$G$31),Input!$C$48,0)</f>
        <v>0</v>
      </c>
      <c r="E77" s="78" t="n">
        <f aca="true">IF(AND($B77&gt;Input!$C$31,$B77&lt;Input!$C$25),PMT(Input!$C$47/(100*12),(OFFSET($A$4,MATCH(Input!$C$25,$B$4:$B$1004,1),0,1,1)-OFFSET($A$4,MATCH(Input!$C$31,$B$4:$B$1004,1),0,1,1)),$H$4,0,1),0)</f>
        <v>0</v>
      </c>
      <c r="F77" s="78" t="n">
        <f aca="false">($F76+$D77+$E77)*(1+Input!$C$47/(100*12))</f>
        <v>0</v>
      </c>
    </row>
    <row r="78" customFormat="false" ht="12.8" hidden="false" customHeight="false" outlineLevel="0" collapsed="false">
      <c r="A78" s="76" t="n">
        <v>74</v>
      </c>
      <c r="B78" s="77" t="n">
        <f aca="false">EOMONTH(Input!$C$7,A78)</f>
        <v>45169</v>
      </c>
      <c r="D78" s="78" t="n">
        <f aca="false">IF(AND($B78&lt;Input!$C$31,$B78&lt;Input!$G$31),Input!$C$48,0)</f>
        <v>0</v>
      </c>
      <c r="E78" s="78" t="n">
        <f aca="true">IF(AND($B78&gt;Input!$C$31,$B78&lt;Input!$C$25),PMT(Input!$C$47/(100*12),(OFFSET($A$4,MATCH(Input!$C$25,$B$4:$B$1004,1),0,1,1)-OFFSET($A$4,MATCH(Input!$C$31,$B$4:$B$1004,1),0,1,1)),$H$4,0,1),0)</f>
        <v>0</v>
      </c>
      <c r="F78" s="78" t="n">
        <f aca="false">($F77+$D78+$E78)*(1+Input!$C$47/(100*12))</f>
        <v>0</v>
      </c>
    </row>
    <row r="79" customFormat="false" ht="12.8" hidden="false" customHeight="false" outlineLevel="0" collapsed="false">
      <c r="A79" s="76" t="n">
        <v>75</v>
      </c>
      <c r="B79" s="77" t="n">
        <f aca="false">EOMONTH(Input!$C$7,A79)</f>
        <v>45199</v>
      </c>
      <c r="D79" s="78" t="n">
        <f aca="false">IF(AND($B79&lt;Input!$C$31,$B79&lt;Input!$G$31),Input!$C$48,0)</f>
        <v>0</v>
      </c>
      <c r="E79" s="78" t="n">
        <f aca="true">IF(AND($B79&gt;Input!$C$31,$B79&lt;Input!$C$25),PMT(Input!$C$47/(100*12),(OFFSET($A$4,MATCH(Input!$C$25,$B$4:$B$1004,1),0,1,1)-OFFSET($A$4,MATCH(Input!$C$31,$B$4:$B$1004,1),0,1,1)),$H$4,0,1),0)</f>
        <v>0</v>
      </c>
      <c r="F79" s="78" t="n">
        <f aca="false">($F78+$D79+$E79)*(1+Input!$C$47/(100*12))</f>
        <v>0</v>
      </c>
    </row>
    <row r="80" customFormat="false" ht="12.8" hidden="false" customHeight="false" outlineLevel="0" collapsed="false">
      <c r="A80" s="76" t="n">
        <v>76</v>
      </c>
      <c r="B80" s="77" t="n">
        <f aca="false">EOMONTH(Input!$C$7,A80)</f>
        <v>45230</v>
      </c>
      <c r="D80" s="78" t="n">
        <f aca="false">IF(AND($B80&lt;Input!$C$31,$B80&lt;Input!$G$31),Input!$C$48,0)</f>
        <v>0</v>
      </c>
      <c r="E80" s="78" t="n">
        <f aca="true">IF(AND($B80&gt;Input!$C$31,$B80&lt;Input!$C$25),PMT(Input!$C$47/(100*12),(OFFSET($A$4,MATCH(Input!$C$25,$B$4:$B$1004,1),0,1,1)-OFFSET($A$4,MATCH(Input!$C$31,$B$4:$B$1004,1),0,1,1)),$H$4,0,1),0)</f>
        <v>0</v>
      </c>
      <c r="F80" s="78" t="n">
        <f aca="false">($F79+$D80+$E80)*(1+Input!$C$47/(100*12))</f>
        <v>0</v>
      </c>
    </row>
    <row r="81" customFormat="false" ht="12.8" hidden="false" customHeight="false" outlineLevel="0" collapsed="false">
      <c r="A81" s="76" t="n">
        <v>77</v>
      </c>
      <c r="B81" s="77" t="n">
        <f aca="false">EOMONTH(Input!$C$7,A81)</f>
        <v>45260</v>
      </c>
      <c r="D81" s="78" t="n">
        <f aca="false">IF(AND($B81&lt;Input!$C$31,$B81&lt;Input!$G$31),Input!$C$48,0)</f>
        <v>0</v>
      </c>
      <c r="E81" s="78" t="n">
        <f aca="true">IF(AND($B81&gt;Input!$C$31,$B81&lt;Input!$C$25),PMT(Input!$C$47/(100*12),(OFFSET($A$4,MATCH(Input!$C$25,$B$4:$B$1004,1),0,1,1)-OFFSET($A$4,MATCH(Input!$C$31,$B$4:$B$1004,1),0,1,1)),$H$4,0,1),0)</f>
        <v>0</v>
      </c>
      <c r="F81" s="78" t="n">
        <f aca="false">($F80+$D81+$E81)*(1+Input!$C$47/(100*12))</f>
        <v>0</v>
      </c>
    </row>
    <row r="82" customFormat="false" ht="12.8" hidden="false" customHeight="false" outlineLevel="0" collapsed="false">
      <c r="A82" s="76" t="n">
        <v>78</v>
      </c>
      <c r="B82" s="77" t="n">
        <f aca="false">EOMONTH(Input!$C$7,A82)</f>
        <v>45291</v>
      </c>
      <c r="D82" s="78" t="n">
        <f aca="false">IF(AND($B82&lt;Input!$C$31,$B82&lt;Input!$G$31),Input!$C$48,0)</f>
        <v>0</v>
      </c>
      <c r="E82" s="78" t="n">
        <f aca="true">IF(AND($B82&gt;Input!$C$31,$B82&lt;Input!$C$25),PMT(Input!$C$47/(100*12),(OFFSET($A$4,MATCH(Input!$C$25,$B$4:$B$1004,1),0,1,1)-OFFSET($A$4,MATCH(Input!$C$31,$B$4:$B$1004,1),0,1,1)),$H$4,0,1),0)</f>
        <v>0</v>
      </c>
      <c r="F82" s="78" t="n">
        <f aca="false">($F81+$D82+$E82)*(1+Input!$C$47/(100*12))</f>
        <v>0</v>
      </c>
    </row>
    <row r="83" customFormat="false" ht="12.8" hidden="false" customHeight="false" outlineLevel="0" collapsed="false">
      <c r="A83" s="76" t="n">
        <v>79</v>
      </c>
      <c r="B83" s="77" t="n">
        <f aca="false">EOMONTH(Input!$C$7,A83)</f>
        <v>45322</v>
      </c>
      <c r="D83" s="78" t="n">
        <f aca="false">IF(AND($B83&lt;Input!$C$31,$B83&lt;Input!$G$31),Input!$C$48,0)</f>
        <v>0</v>
      </c>
      <c r="E83" s="78" t="n">
        <f aca="true">IF(AND($B83&gt;Input!$C$31,$B83&lt;Input!$C$25),PMT(Input!$C$47/(100*12),(OFFSET($A$4,MATCH(Input!$C$25,$B$4:$B$1004,1),0,1,1)-OFFSET($A$4,MATCH(Input!$C$31,$B$4:$B$1004,1),0,1,1)),$H$4,0,1),0)</f>
        <v>0</v>
      </c>
      <c r="F83" s="78" t="n">
        <f aca="false">($F82+$D83+$E83)*(1+Input!$C$47/(100*12))</f>
        <v>0</v>
      </c>
    </row>
    <row r="84" customFormat="false" ht="12.8" hidden="false" customHeight="false" outlineLevel="0" collapsed="false">
      <c r="A84" s="76" t="n">
        <v>80</v>
      </c>
      <c r="B84" s="77" t="n">
        <f aca="false">EOMONTH(Input!$C$7,A84)</f>
        <v>45351</v>
      </c>
      <c r="D84" s="78" t="n">
        <f aca="false">IF(AND($B84&lt;Input!$C$31,$B84&lt;Input!$G$31),Input!$C$48,0)</f>
        <v>0</v>
      </c>
      <c r="E84" s="78" t="n">
        <f aca="true">IF(AND($B84&gt;Input!$C$31,$B84&lt;Input!$C$25),PMT(Input!$C$47/(100*12),(OFFSET($A$4,MATCH(Input!$C$25,$B$4:$B$1004,1),0,1,1)-OFFSET($A$4,MATCH(Input!$C$31,$B$4:$B$1004,1),0,1,1)),$H$4,0,1),0)</f>
        <v>0</v>
      </c>
      <c r="F84" s="78" t="n">
        <f aca="false">($F83+$D84+$E84)*(1+Input!$C$47/(100*12))</f>
        <v>0</v>
      </c>
    </row>
    <row r="85" customFormat="false" ht="12.8" hidden="false" customHeight="false" outlineLevel="0" collapsed="false">
      <c r="A85" s="76" t="n">
        <v>81</v>
      </c>
      <c r="B85" s="77" t="n">
        <f aca="false">EOMONTH(Input!$C$7,A85)</f>
        <v>45382</v>
      </c>
      <c r="D85" s="78" t="n">
        <f aca="false">IF(AND($B85&lt;Input!$C$31,$B85&lt;Input!$G$31),Input!$C$48,0)</f>
        <v>0</v>
      </c>
      <c r="E85" s="78" t="n">
        <f aca="true">IF(AND($B85&gt;Input!$C$31,$B85&lt;Input!$C$25),PMT(Input!$C$47/(100*12),(OFFSET($A$4,MATCH(Input!$C$25,$B$4:$B$1004,1),0,1,1)-OFFSET($A$4,MATCH(Input!$C$31,$B$4:$B$1004,1),0,1,1)),$H$4,0,1),0)</f>
        <v>0</v>
      </c>
      <c r="F85" s="78" t="n">
        <f aca="false">($F84+$D85+$E85)*(1+Input!$C$47/(100*12))</f>
        <v>0</v>
      </c>
    </row>
    <row r="86" customFormat="false" ht="12.8" hidden="false" customHeight="false" outlineLevel="0" collapsed="false">
      <c r="A86" s="76" t="n">
        <v>82</v>
      </c>
      <c r="B86" s="77" t="n">
        <f aca="false">EOMONTH(Input!$C$7,A86)</f>
        <v>45412</v>
      </c>
      <c r="D86" s="78" t="n">
        <f aca="false">IF(AND($B86&lt;Input!$C$31,$B86&lt;Input!$G$31),Input!$C$48,0)</f>
        <v>0</v>
      </c>
      <c r="E86" s="78" t="n">
        <f aca="true">IF(AND($B86&gt;Input!$C$31,$B86&lt;Input!$C$25),PMT(Input!$C$47/(100*12),(OFFSET($A$4,MATCH(Input!$C$25,$B$4:$B$1004,1),0,1,1)-OFFSET($A$4,MATCH(Input!$C$31,$B$4:$B$1004,1),0,1,1)),$H$4,0,1),0)</f>
        <v>0</v>
      </c>
      <c r="F86" s="78" t="n">
        <f aca="false">($F85+$D86+$E86)*(1+Input!$C$47/(100*12))</f>
        <v>0</v>
      </c>
    </row>
    <row r="87" customFormat="false" ht="12.8" hidden="false" customHeight="false" outlineLevel="0" collapsed="false">
      <c r="A87" s="76" t="n">
        <v>83</v>
      </c>
      <c r="B87" s="77" t="n">
        <f aca="false">EOMONTH(Input!$C$7,A87)</f>
        <v>45443</v>
      </c>
      <c r="D87" s="78" t="n">
        <f aca="false">IF(AND($B87&lt;Input!$C$31,$B87&lt;Input!$G$31),Input!$C$48,0)</f>
        <v>0</v>
      </c>
      <c r="E87" s="78" t="n">
        <f aca="true">IF(AND($B87&gt;Input!$C$31,$B87&lt;Input!$C$25),PMT(Input!$C$47/(100*12),(OFFSET($A$4,MATCH(Input!$C$25,$B$4:$B$1004,1),0,1,1)-OFFSET($A$4,MATCH(Input!$C$31,$B$4:$B$1004,1),0,1,1)),$H$4,0,1),0)</f>
        <v>0</v>
      </c>
      <c r="F87" s="78" t="n">
        <f aca="false">($F86+$D87+$E87)*(1+Input!$C$47/(100*12))</f>
        <v>0</v>
      </c>
    </row>
    <row r="88" customFormat="false" ht="12.8" hidden="false" customHeight="false" outlineLevel="0" collapsed="false">
      <c r="A88" s="76" t="n">
        <v>84</v>
      </c>
      <c r="B88" s="77" t="n">
        <f aca="false">EOMONTH(Input!$C$7,A88)</f>
        <v>45473</v>
      </c>
      <c r="D88" s="78" t="n">
        <f aca="false">IF(AND($B88&lt;Input!$C$31,$B88&lt;Input!$G$31),Input!$C$48,0)</f>
        <v>0</v>
      </c>
      <c r="E88" s="78" t="n">
        <f aca="true">IF(AND($B88&gt;Input!$C$31,$B88&lt;Input!$C$25),PMT(Input!$C$47/(100*12),(OFFSET($A$4,MATCH(Input!$C$25,$B$4:$B$1004,1),0,1,1)-OFFSET($A$4,MATCH(Input!$C$31,$B$4:$B$1004,1),0,1,1)),$H$4,0,1),0)</f>
        <v>0</v>
      </c>
      <c r="F88" s="78" t="n">
        <f aca="false">($F87+$D88+$E88)*(1+Input!$C$47/(100*12))</f>
        <v>0</v>
      </c>
    </row>
    <row r="89" customFormat="false" ht="12.8" hidden="false" customHeight="false" outlineLevel="0" collapsed="false">
      <c r="A89" s="76" t="n">
        <v>85</v>
      </c>
      <c r="B89" s="77" t="n">
        <f aca="false">EOMONTH(Input!$C$7,A89)</f>
        <v>45504</v>
      </c>
      <c r="D89" s="78" t="n">
        <f aca="false">IF(AND($B89&lt;Input!$C$31,$B89&lt;Input!$G$31),Input!$C$48,0)</f>
        <v>0</v>
      </c>
      <c r="E89" s="78" t="n">
        <f aca="true">IF(AND($B89&gt;Input!$C$31,$B89&lt;Input!$C$25),PMT(Input!$C$47/(100*12),(OFFSET($A$4,MATCH(Input!$C$25,$B$4:$B$1004,1),0,1,1)-OFFSET($A$4,MATCH(Input!$C$31,$B$4:$B$1004,1),0,1,1)),$H$4,0,1),0)</f>
        <v>0</v>
      </c>
      <c r="F89" s="78" t="n">
        <f aca="false">($F88+$D89+$E89)*(1+Input!$C$47/(100*12))</f>
        <v>0</v>
      </c>
    </row>
    <row r="90" customFormat="false" ht="12.8" hidden="false" customHeight="false" outlineLevel="0" collapsed="false">
      <c r="A90" s="76" t="n">
        <v>86</v>
      </c>
      <c r="B90" s="77" t="n">
        <f aca="false">EOMONTH(Input!$C$7,A90)</f>
        <v>45535</v>
      </c>
      <c r="D90" s="78" t="n">
        <f aca="false">IF(AND($B90&lt;Input!$C$31,$B90&lt;Input!$G$31),Input!$C$48,0)</f>
        <v>0</v>
      </c>
      <c r="E90" s="78" t="n">
        <f aca="true">IF(AND($B90&gt;Input!$C$31,$B90&lt;Input!$C$25),PMT(Input!$C$47/(100*12),(OFFSET($A$4,MATCH(Input!$C$25,$B$4:$B$1004,1),0,1,1)-OFFSET($A$4,MATCH(Input!$C$31,$B$4:$B$1004,1),0,1,1)),$H$4,0,1),0)</f>
        <v>0</v>
      </c>
      <c r="F90" s="78" t="n">
        <f aca="false">($F89+$D90+$E90)*(1+Input!$C$47/(100*12))</f>
        <v>0</v>
      </c>
    </row>
    <row r="91" customFormat="false" ht="12.8" hidden="false" customHeight="false" outlineLevel="0" collapsed="false">
      <c r="A91" s="76" t="n">
        <v>87</v>
      </c>
      <c r="B91" s="77" t="n">
        <f aca="false">EOMONTH(Input!$C$7,A91)</f>
        <v>45565</v>
      </c>
      <c r="D91" s="78" t="n">
        <f aca="false">IF(AND($B91&lt;Input!$C$31,$B91&lt;Input!$G$31),Input!$C$48,0)</f>
        <v>0</v>
      </c>
      <c r="E91" s="78" t="n">
        <f aca="true">IF(AND($B91&gt;Input!$C$31,$B91&lt;Input!$C$25),PMT(Input!$C$47/(100*12),(OFFSET($A$4,MATCH(Input!$C$25,$B$4:$B$1004,1),0,1,1)-OFFSET($A$4,MATCH(Input!$C$31,$B$4:$B$1004,1),0,1,1)),$H$4,0,1),0)</f>
        <v>0</v>
      </c>
      <c r="F91" s="78" t="n">
        <f aca="false">($F90+$D91+$E91)*(1+Input!$C$47/(100*12))</f>
        <v>0</v>
      </c>
    </row>
    <row r="92" customFormat="false" ht="12.8" hidden="false" customHeight="false" outlineLevel="0" collapsed="false">
      <c r="A92" s="76" t="n">
        <v>88</v>
      </c>
      <c r="B92" s="77" t="n">
        <f aca="false">EOMONTH(Input!$C$7,A92)</f>
        <v>45596</v>
      </c>
      <c r="D92" s="78" t="n">
        <f aca="false">IF(AND($B92&lt;Input!$C$31,$B92&lt;Input!$G$31),Input!$C$48,0)</f>
        <v>0</v>
      </c>
      <c r="E92" s="78" t="n">
        <f aca="true">IF(AND($B92&gt;Input!$C$31,$B92&lt;Input!$C$25),PMT(Input!$C$47/(100*12),(OFFSET($A$4,MATCH(Input!$C$25,$B$4:$B$1004,1),0,1,1)-OFFSET($A$4,MATCH(Input!$C$31,$B$4:$B$1004,1),0,1,1)),$H$4,0,1),0)</f>
        <v>0</v>
      </c>
      <c r="F92" s="78" t="n">
        <f aca="false">($F91+$D92+$E92)*(1+Input!$C$47/(100*12))</f>
        <v>0</v>
      </c>
    </row>
    <row r="93" customFormat="false" ht="12.8" hidden="false" customHeight="false" outlineLevel="0" collapsed="false">
      <c r="A93" s="76" t="n">
        <v>89</v>
      </c>
      <c r="B93" s="77" t="n">
        <f aca="false">EOMONTH(Input!$C$7,A93)</f>
        <v>45626</v>
      </c>
      <c r="D93" s="78" t="n">
        <f aca="false">IF(AND($B93&lt;Input!$C$31,$B93&lt;Input!$G$31),Input!$C$48,0)</f>
        <v>0</v>
      </c>
      <c r="E93" s="78" t="n">
        <f aca="true">IF(AND($B93&gt;Input!$C$31,$B93&lt;Input!$C$25),PMT(Input!$C$47/(100*12),(OFFSET($A$4,MATCH(Input!$C$25,$B$4:$B$1004,1),0,1,1)-OFFSET($A$4,MATCH(Input!$C$31,$B$4:$B$1004,1),0,1,1)),$H$4,0,1),0)</f>
        <v>0</v>
      </c>
      <c r="F93" s="78" t="n">
        <f aca="false">($F92+$D93+$E93)*(1+Input!$C$47/(100*12))</f>
        <v>0</v>
      </c>
    </row>
    <row r="94" customFormat="false" ht="12.8" hidden="false" customHeight="false" outlineLevel="0" collapsed="false">
      <c r="A94" s="76" t="n">
        <v>90</v>
      </c>
      <c r="B94" s="77" t="n">
        <f aca="false">EOMONTH(Input!$C$7,A94)</f>
        <v>45657</v>
      </c>
      <c r="D94" s="78" t="n">
        <f aca="false">IF(AND($B94&lt;Input!$C$31,$B94&lt;Input!$G$31),Input!$C$48,0)</f>
        <v>0</v>
      </c>
      <c r="E94" s="78" t="n">
        <f aca="true">IF(AND($B94&gt;Input!$C$31,$B94&lt;Input!$C$25),PMT(Input!$C$47/(100*12),(OFFSET($A$4,MATCH(Input!$C$25,$B$4:$B$1004,1),0,1,1)-OFFSET($A$4,MATCH(Input!$C$31,$B$4:$B$1004,1),0,1,1)),$H$4,0,1),0)</f>
        <v>0</v>
      </c>
      <c r="F94" s="78" t="n">
        <f aca="false">($F93+$D94+$E94)*(1+Input!$C$47/(100*12))</f>
        <v>0</v>
      </c>
    </row>
    <row r="95" customFormat="false" ht="12.8" hidden="false" customHeight="false" outlineLevel="0" collapsed="false">
      <c r="A95" s="76" t="n">
        <v>91</v>
      </c>
      <c r="B95" s="77" t="n">
        <f aca="false">EOMONTH(Input!$C$7,A95)</f>
        <v>45688</v>
      </c>
      <c r="D95" s="78" t="n">
        <f aca="false">IF(AND($B95&lt;Input!$C$31,$B95&lt;Input!$G$31),Input!$C$48,0)</f>
        <v>0</v>
      </c>
      <c r="E95" s="78" t="n">
        <f aca="true">IF(AND($B95&gt;Input!$C$31,$B95&lt;Input!$C$25),PMT(Input!$C$47/(100*12),(OFFSET($A$4,MATCH(Input!$C$25,$B$4:$B$1004,1),0,1,1)-OFFSET($A$4,MATCH(Input!$C$31,$B$4:$B$1004,1),0,1,1)),$H$4,0,1),0)</f>
        <v>0</v>
      </c>
      <c r="F95" s="78" t="n">
        <f aca="false">($F94+$D95+$E95)*(1+Input!$C$47/(100*12))</f>
        <v>0</v>
      </c>
    </row>
    <row r="96" customFormat="false" ht="12.8" hidden="false" customHeight="false" outlineLevel="0" collapsed="false">
      <c r="A96" s="76" t="n">
        <v>92</v>
      </c>
      <c r="B96" s="77" t="n">
        <f aca="false">EOMONTH(Input!$C$7,A96)</f>
        <v>45716</v>
      </c>
      <c r="D96" s="78" t="n">
        <f aca="false">IF(AND($B96&lt;Input!$C$31,$B96&lt;Input!$G$31),Input!$C$48,0)</f>
        <v>0</v>
      </c>
      <c r="E96" s="78" t="n">
        <f aca="true">IF(AND($B96&gt;Input!$C$31,$B96&lt;Input!$C$25),PMT(Input!$C$47/(100*12),(OFFSET($A$4,MATCH(Input!$C$25,$B$4:$B$1004,1),0,1,1)-OFFSET($A$4,MATCH(Input!$C$31,$B$4:$B$1004,1),0,1,1)),$H$4,0,1),0)</f>
        <v>0</v>
      </c>
      <c r="F96" s="78" t="n">
        <f aca="false">($F95+$D96+$E96)*(1+Input!$C$47/(100*12))</f>
        <v>0</v>
      </c>
    </row>
    <row r="97" customFormat="false" ht="12.8" hidden="false" customHeight="false" outlineLevel="0" collapsed="false">
      <c r="A97" s="76" t="n">
        <v>93</v>
      </c>
      <c r="B97" s="77" t="n">
        <f aca="false">EOMONTH(Input!$C$7,A97)</f>
        <v>45747</v>
      </c>
      <c r="D97" s="78" t="n">
        <f aca="false">IF(AND($B97&lt;Input!$C$31,$B97&lt;Input!$G$31),Input!$C$48,0)</f>
        <v>0</v>
      </c>
      <c r="E97" s="78" t="n">
        <f aca="true">IF(AND($B97&gt;Input!$C$31,$B97&lt;Input!$C$25),PMT(Input!$C$47/(100*12),(OFFSET($A$4,MATCH(Input!$C$25,$B$4:$B$1004,1),0,1,1)-OFFSET($A$4,MATCH(Input!$C$31,$B$4:$B$1004,1),0,1,1)),$H$4,0,1),0)</f>
        <v>0</v>
      </c>
      <c r="F97" s="78" t="n">
        <f aca="false">($F96+$D97+$E97)*(1+Input!$C$47/(100*12))</f>
        <v>0</v>
      </c>
    </row>
    <row r="98" customFormat="false" ht="12.8" hidden="false" customHeight="false" outlineLevel="0" collapsed="false">
      <c r="A98" s="76" t="n">
        <v>94</v>
      </c>
      <c r="B98" s="77" t="n">
        <f aca="false">EOMONTH(Input!$C$7,A98)</f>
        <v>45777</v>
      </c>
      <c r="D98" s="78" t="n">
        <f aca="false">IF(AND($B98&lt;Input!$C$31,$B98&lt;Input!$G$31),Input!$C$48,0)</f>
        <v>0</v>
      </c>
      <c r="E98" s="78" t="n">
        <f aca="true">IF(AND($B98&gt;Input!$C$31,$B98&lt;Input!$C$25),PMT(Input!$C$47/(100*12),(OFFSET($A$4,MATCH(Input!$C$25,$B$4:$B$1004,1),0,1,1)-OFFSET($A$4,MATCH(Input!$C$31,$B$4:$B$1004,1),0,1,1)),$H$4,0,1),0)</f>
        <v>0</v>
      </c>
      <c r="F98" s="78" t="n">
        <f aca="false">($F97+$D98+$E98)*(1+Input!$C$47/(100*12))</f>
        <v>0</v>
      </c>
    </row>
    <row r="99" customFormat="false" ht="12.8" hidden="false" customHeight="false" outlineLevel="0" collapsed="false">
      <c r="A99" s="76" t="n">
        <v>95</v>
      </c>
      <c r="B99" s="77" t="n">
        <f aca="false">EOMONTH(Input!$C$7,A99)</f>
        <v>45808</v>
      </c>
      <c r="D99" s="78" t="n">
        <f aca="false">IF(AND($B99&lt;Input!$C$31,$B99&lt;Input!$G$31),Input!$C$48,0)</f>
        <v>0</v>
      </c>
      <c r="E99" s="78" t="n">
        <f aca="true">IF(AND($B99&gt;Input!$C$31,$B99&lt;Input!$C$25),PMT(Input!$C$47/(100*12),(OFFSET($A$4,MATCH(Input!$C$25,$B$4:$B$1004,1),0,1,1)-OFFSET($A$4,MATCH(Input!$C$31,$B$4:$B$1004,1),0,1,1)),$H$4,0,1),0)</f>
        <v>0</v>
      </c>
      <c r="F99" s="78" t="n">
        <f aca="false">($F98+$D99+$E99)*(1+Input!$C$47/(100*12))</f>
        <v>0</v>
      </c>
    </row>
    <row r="100" customFormat="false" ht="12.8" hidden="false" customHeight="false" outlineLevel="0" collapsed="false">
      <c r="A100" s="76" t="n">
        <v>96</v>
      </c>
      <c r="B100" s="77" t="n">
        <f aca="false">EOMONTH(Input!$C$7,A100)</f>
        <v>45838</v>
      </c>
      <c r="D100" s="78" t="n">
        <f aca="false">IF(AND($B100&lt;Input!$C$31,$B100&lt;Input!$G$31),Input!$C$48,0)</f>
        <v>0</v>
      </c>
      <c r="E100" s="78" t="n">
        <f aca="true">IF(AND($B100&gt;Input!$C$31,$B100&lt;Input!$C$25),PMT(Input!$C$47/(100*12),(OFFSET($A$4,MATCH(Input!$C$25,$B$4:$B$1004,1),0,1,1)-OFFSET($A$4,MATCH(Input!$C$31,$B$4:$B$1004,1),0,1,1)),$H$4,0,1),0)</f>
        <v>0</v>
      </c>
      <c r="F100" s="78" t="n">
        <f aca="false">($F99+$D100+$E100)*(1+Input!$C$47/(100*12))</f>
        <v>0</v>
      </c>
    </row>
    <row r="101" customFormat="false" ht="12.8" hidden="false" customHeight="false" outlineLevel="0" collapsed="false">
      <c r="A101" s="76" t="n">
        <v>97</v>
      </c>
      <c r="B101" s="77" t="n">
        <f aca="false">EOMONTH(Input!$C$7,A101)</f>
        <v>45869</v>
      </c>
      <c r="D101" s="78" t="n">
        <f aca="false">IF(AND($B101&lt;Input!$C$31,$B101&lt;Input!$G$31),Input!$C$48,0)</f>
        <v>0</v>
      </c>
      <c r="E101" s="78" t="n">
        <f aca="true">IF(AND($B101&gt;Input!$C$31,$B101&lt;Input!$C$25),PMT(Input!$C$47/(100*12),(OFFSET($A$4,MATCH(Input!$C$25,$B$4:$B$1004,1),0,1,1)-OFFSET($A$4,MATCH(Input!$C$31,$B$4:$B$1004,1),0,1,1)),$H$4,0,1),0)</f>
        <v>0</v>
      </c>
      <c r="F101" s="78" t="n">
        <f aca="false">($F100+$D101+$E101)*(1+Input!$C$47/(100*12))</f>
        <v>0</v>
      </c>
    </row>
    <row r="102" customFormat="false" ht="12.8" hidden="false" customHeight="false" outlineLevel="0" collapsed="false">
      <c r="A102" s="76" t="n">
        <v>98</v>
      </c>
      <c r="B102" s="77" t="n">
        <f aca="false">EOMONTH(Input!$C$7,A102)</f>
        <v>45900</v>
      </c>
      <c r="D102" s="78" t="n">
        <f aca="false">IF(AND($B102&lt;Input!$C$31,$B102&lt;Input!$G$31),Input!$C$48,0)</f>
        <v>0</v>
      </c>
      <c r="E102" s="78" t="n">
        <f aca="true">IF(AND($B102&gt;Input!$C$31,$B102&lt;Input!$C$25),PMT(Input!$C$47/(100*12),(OFFSET($A$4,MATCH(Input!$C$25,$B$4:$B$1004,1),0,1,1)-OFFSET($A$4,MATCH(Input!$C$31,$B$4:$B$1004,1),0,1,1)),$H$4,0,1),0)</f>
        <v>0</v>
      </c>
      <c r="F102" s="78" t="n">
        <f aca="false">($F101+$D102+$E102)*(1+Input!$C$47/(100*12))</f>
        <v>0</v>
      </c>
    </row>
    <row r="103" customFormat="false" ht="12.8" hidden="false" customHeight="false" outlineLevel="0" collapsed="false">
      <c r="A103" s="76" t="n">
        <v>99</v>
      </c>
      <c r="B103" s="77" t="n">
        <f aca="false">EOMONTH(Input!$C$7,A103)</f>
        <v>45930</v>
      </c>
      <c r="D103" s="78" t="n">
        <f aca="false">IF(AND($B103&lt;Input!$C$31,$B103&lt;Input!$G$31),Input!$C$48,0)</f>
        <v>0</v>
      </c>
      <c r="E103" s="78" t="n">
        <f aca="true">IF(AND($B103&gt;Input!$C$31,$B103&lt;Input!$C$25),PMT(Input!$C$47/(100*12),(OFFSET($A$4,MATCH(Input!$C$25,$B$4:$B$1004,1),0,1,1)-OFFSET($A$4,MATCH(Input!$C$31,$B$4:$B$1004,1),0,1,1)),$H$4,0,1),0)</f>
        <v>0</v>
      </c>
      <c r="F103" s="78" t="n">
        <f aca="false">($F102+$D103+$E103)*(1+Input!$C$47/(100*12))</f>
        <v>0</v>
      </c>
    </row>
    <row r="104" customFormat="false" ht="12.8" hidden="false" customHeight="false" outlineLevel="0" collapsed="false">
      <c r="A104" s="76" t="n">
        <v>100</v>
      </c>
      <c r="B104" s="77" t="n">
        <f aca="false">EOMONTH(Input!$C$7,A104)</f>
        <v>45961</v>
      </c>
      <c r="D104" s="78" t="n">
        <f aca="false">IF(AND($B104&lt;Input!$C$31,$B104&lt;Input!$G$31),Input!$C$48,0)</f>
        <v>0</v>
      </c>
      <c r="E104" s="78" t="n">
        <f aca="true">IF(AND($B104&gt;Input!$C$31,$B104&lt;Input!$C$25),PMT(Input!$C$47/(100*12),(OFFSET($A$4,MATCH(Input!$C$25,$B$4:$B$1004,1),0,1,1)-OFFSET($A$4,MATCH(Input!$C$31,$B$4:$B$1004,1),0,1,1)),$H$4,0,1),0)</f>
        <v>0</v>
      </c>
      <c r="F104" s="78" t="n">
        <f aca="false">($F103+$D104+$E104)*(1+Input!$C$47/(100*12))</f>
        <v>0</v>
      </c>
    </row>
    <row r="105" customFormat="false" ht="12.8" hidden="false" customHeight="false" outlineLevel="0" collapsed="false">
      <c r="A105" s="76" t="n">
        <v>101</v>
      </c>
      <c r="B105" s="77" t="n">
        <f aca="false">EOMONTH(Input!$C$7,A105)</f>
        <v>45991</v>
      </c>
      <c r="D105" s="78" t="n">
        <f aca="false">IF(AND($B105&lt;Input!$C$31,$B105&lt;Input!$G$31),Input!$C$48,0)</f>
        <v>0</v>
      </c>
      <c r="E105" s="78" t="n">
        <f aca="true">IF(AND($B105&gt;Input!$C$31,$B105&lt;Input!$C$25),PMT(Input!$C$47/(100*12),(OFFSET($A$4,MATCH(Input!$C$25,$B$4:$B$1004,1),0,1,1)-OFFSET($A$4,MATCH(Input!$C$31,$B$4:$B$1004,1),0,1,1)),$H$4,0,1),0)</f>
        <v>0</v>
      </c>
      <c r="F105" s="78" t="n">
        <f aca="false">($F104+$D105+$E105)*(1+Input!$C$47/(100*12))</f>
        <v>0</v>
      </c>
    </row>
    <row r="106" customFormat="false" ht="12.8" hidden="false" customHeight="false" outlineLevel="0" collapsed="false">
      <c r="A106" s="76" t="n">
        <v>102</v>
      </c>
      <c r="B106" s="77" t="n">
        <f aca="false">EOMONTH(Input!$C$7,A106)</f>
        <v>46022</v>
      </c>
      <c r="D106" s="78" t="n">
        <f aca="false">IF(AND($B106&lt;Input!$C$31,$B106&lt;Input!$G$31),Input!$C$48,0)</f>
        <v>0</v>
      </c>
      <c r="E106" s="78" t="n">
        <f aca="true">IF(AND($B106&gt;Input!$C$31,$B106&lt;Input!$C$25),PMT(Input!$C$47/(100*12),(OFFSET($A$4,MATCH(Input!$C$25,$B$4:$B$1004,1),0,1,1)-OFFSET($A$4,MATCH(Input!$C$31,$B$4:$B$1004,1),0,1,1)),$H$4,0,1),0)</f>
        <v>0</v>
      </c>
      <c r="F106" s="78" t="n">
        <f aca="false">($F105+$D106+$E106)*(1+Input!$C$47/(100*12))</f>
        <v>0</v>
      </c>
    </row>
    <row r="107" customFormat="false" ht="12.8" hidden="false" customHeight="false" outlineLevel="0" collapsed="false">
      <c r="A107" s="76" t="n">
        <v>103</v>
      </c>
      <c r="B107" s="77" t="n">
        <f aca="false">EOMONTH(Input!$C$7,A107)</f>
        <v>46053</v>
      </c>
      <c r="D107" s="78" t="n">
        <f aca="false">IF(AND($B107&lt;Input!$C$31,$B107&lt;Input!$G$31),Input!$C$48,0)</f>
        <v>0</v>
      </c>
      <c r="E107" s="78" t="n">
        <f aca="true">IF(AND($B107&gt;Input!$C$31,$B107&lt;Input!$C$25),PMT(Input!$C$47/(100*12),(OFFSET($A$4,MATCH(Input!$C$25,$B$4:$B$1004,1),0,1,1)-OFFSET($A$4,MATCH(Input!$C$31,$B$4:$B$1004,1),0,1,1)),$H$4,0,1),0)</f>
        <v>0</v>
      </c>
      <c r="F107" s="78" t="n">
        <f aca="false">($F106+$D107+$E107)*(1+Input!$C$47/(100*12))</f>
        <v>0</v>
      </c>
    </row>
    <row r="108" customFormat="false" ht="12.8" hidden="false" customHeight="false" outlineLevel="0" collapsed="false">
      <c r="A108" s="76" t="n">
        <v>104</v>
      </c>
      <c r="B108" s="77" t="n">
        <f aca="false">EOMONTH(Input!$C$7,A108)</f>
        <v>46081</v>
      </c>
      <c r="D108" s="78" t="n">
        <f aca="false">IF(AND($B108&lt;Input!$C$31,$B108&lt;Input!$G$31),Input!$C$48,0)</f>
        <v>0</v>
      </c>
      <c r="E108" s="78" t="n">
        <f aca="true">IF(AND($B108&gt;Input!$C$31,$B108&lt;Input!$C$25),PMT(Input!$C$47/(100*12),(OFFSET($A$4,MATCH(Input!$C$25,$B$4:$B$1004,1),0,1,1)-OFFSET($A$4,MATCH(Input!$C$31,$B$4:$B$1004,1),0,1,1)),$H$4,0,1),0)</f>
        <v>0</v>
      </c>
      <c r="F108" s="78" t="n">
        <f aca="false">($F107+$D108+$E108)*(1+Input!$C$47/(100*12))</f>
        <v>0</v>
      </c>
    </row>
    <row r="109" customFormat="false" ht="12.8" hidden="false" customHeight="false" outlineLevel="0" collapsed="false">
      <c r="A109" s="76" t="n">
        <v>105</v>
      </c>
      <c r="B109" s="77" t="n">
        <f aca="false">EOMONTH(Input!$C$7,A109)</f>
        <v>46112</v>
      </c>
      <c r="D109" s="78" t="n">
        <f aca="false">IF(AND($B109&lt;Input!$C$31,$B109&lt;Input!$G$31),Input!$C$48,0)</f>
        <v>0</v>
      </c>
      <c r="E109" s="78" t="n">
        <f aca="true">IF(AND($B109&gt;Input!$C$31,$B109&lt;Input!$C$25),PMT(Input!$C$47/(100*12),(OFFSET($A$4,MATCH(Input!$C$25,$B$4:$B$1004,1),0,1,1)-OFFSET($A$4,MATCH(Input!$C$31,$B$4:$B$1004,1),0,1,1)),$H$4,0,1),0)</f>
        <v>0</v>
      </c>
      <c r="F109" s="78" t="n">
        <f aca="false">($F108+$D109+$E109)*(1+Input!$C$47/(100*12))</f>
        <v>0</v>
      </c>
    </row>
    <row r="110" customFormat="false" ht="12.8" hidden="false" customHeight="false" outlineLevel="0" collapsed="false">
      <c r="A110" s="76" t="n">
        <v>106</v>
      </c>
      <c r="B110" s="77" t="n">
        <f aca="false">EOMONTH(Input!$C$7,A110)</f>
        <v>46142</v>
      </c>
      <c r="D110" s="78" t="n">
        <f aca="false">IF(AND($B110&lt;Input!$C$31,$B110&lt;Input!$G$31),Input!$C$48,0)</f>
        <v>0</v>
      </c>
      <c r="E110" s="78" t="n">
        <f aca="true">IF(AND($B110&gt;Input!$C$31,$B110&lt;Input!$C$25),PMT(Input!$C$47/(100*12),(OFFSET($A$4,MATCH(Input!$C$25,$B$4:$B$1004,1),0,1,1)-OFFSET($A$4,MATCH(Input!$C$31,$B$4:$B$1004,1),0,1,1)),$H$4,0,1),0)</f>
        <v>0</v>
      </c>
      <c r="F110" s="78" t="n">
        <f aca="false">($F109+$D110+$E110)*(1+Input!$C$47/(100*12))</f>
        <v>0</v>
      </c>
    </row>
    <row r="111" customFormat="false" ht="12.8" hidden="false" customHeight="false" outlineLevel="0" collapsed="false">
      <c r="A111" s="76" t="n">
        <v>107</v>
      </c>
      <c r="B111" s="77" t="n">
        <f aca="false">EOMONTH(Input!$C$7,A111)</f>
        <v>46173</v>
      </c>
      <c r="D111" s="78" t="n">
        <f aca="false">IF(AND($B111&lt;Input!$C$31,$B111&lt;Input!$G$31),Input!$C$48,0)</f>
        <v>0</v>
      </c>
      <c r="E111" s="78" t="n">
        <f aca="true">IF(AND($B111&gt;Input!$C$31,$B111&lt;Input!$C$25),PMT(Input!$C$47/(100*12),(OFFSET($A$4,MATCH(Input!$C$25,$B$4:$B$1004,1),0,1,1)-OFFSET($A$4,MATCH(Input!$C$31,$B$4:$B$1004,1),0,1,1)),$H$4,0,1),0)</f>
        <v>0</v>
      </c>
      <c r="F111" s="78" t="n">
        <f aca="false">($F110+$D111+$E111)*(1+Input!$C$47/(100*12))</f>
        <v>0</v>
      </c>
    </row>
    <row r="112" customFormat="false" ht="12.8" hidden="false" customHeight="false" outlineLevel="0" collapsed="false">
      <c r="A112" s="76" t="n">
        <v>108</v>
      </c>
      <c r="B112" s="77" t="n">
        <f aca="false">EOMONTH(Input!$C$7,A112)</f>
        <v>46203</v>
      </c>
      <c r="D112" s="78" t="n">
        <f aca="false">IF(AND($B112&lt;Input!$C$31,$B112&lt;Input!$G$31),Input!$C$48,0)</f>
        <v>0</v>
      </c>
      <c r="E112" s="78" t="n">
        <f aca="true">IF(AND($B112&gt;Input!$C$31,$B112&lt;Input!$C$25),PMT(Input!$C$47/(100*12),(OFFSET($A$4,MATCH(Input!$C$25,$B$4:$B$1004,1),0,1,1)-OFFSET($A$4,MATCH(Input!$C$31,$B$4:$B$1004,1),0,1,1)),$H$4,0,1),0)</f>
        <v>0</v>
      </c>
      <c r="F112" s="78" t="n">
        <f aca="false">($F111+$D112+$E112)*(1+Input!$C$47/(100*12))</f>
        <v>0</v>
      </c>
    </row>
    <row r="113" customFormat="false" ht="12.8" hidden="false" customHeight="false" outlineLevel="0" collapsed="false">
      <c r="A113" s="76" t="n">
        <v>109</v>
      </c>
      <c r="B113" s="77" t="n">
        <f aca="false">EOMONTH(Input!$C$7,A113)</f>
        <v>46234</v>
      </c>
      <c r="D113" s="78" t="n">
        <f aca="false">IF(AND($B113&lt;Input!$C$31,$B113&lt;Input!$G$31),Input!$C$48,0)</f>
        <v>0</v>
      </c>
      <c r="E113" s="78" t="n">
        <f aca="true">IF(AND($B113&gt;Input!$C$31,$B113&lt;Input!$C$25),PMT(Input!$C$47/(100*12),(OFFSET($A$4,MATCH(Input!$C$25,$B$4:$B$1004,1),0,1,1)-OFFSET($A$4,MATCH(Input!$C$31,$B$4:$B$1004,1),0,1,1)),$H$4,0,1),0)</f>
        <v>0</v>
      </c>
      <c r="F113" s="78" t="n">
        <f aca="false">($F112+$D113+$E113)*(1+Input!$C$47/(100*12))</f>
        <v>0</v>
      </c>
    </row>
    <row r="114" customFormat="false" ht="12.8" hidden="false" customHeight="false" outlineLevel="0" collapsed="false">
      <c r="A114" s="76" t="n">
        <v>110</v>
      </c>
      <c r="B114" s="77" t="n">
        <f aca="false">EOMONTH(Input!$C$7,A114)</f>
        <v>46265</v>
      </c>
      <c r="D114" s="78" t="n">
        <f aca="false">IF(AND($B114&lt;Input!$C$31,$B114&lt;Input!$G$31),Input!$C$48,0)</f>
        <v>0</v>
      </c>
      <c r="E114" s="78" t="n">
        <f aca="true">IF(AND($B114&gt;Input!$C$31,$B114&lt;Input!$C$25),PMT(Input!$C$47/(100*12),(OFFSET($A$4,MATCH(Input!$C$25,$B$4:$B$1004,1),0,1,1)-OFFSET($A$4,MATCH(Input!$C$31,$B$4:$B$1004,1),0,1,1)),$H$4,0,1),0)</f>
        <v>0</v>
      </c>
      <c r="F114" s="78" t="n">
        <f aca="false">($F113+$D114+$E114)*(1+Input!$C$47/(100*12))</f>
        <v>0</v>
      </c>
    </row>
    <row r="115" customFormat="false" ht="12.8" hidden="false" customHeight="false" outlineLevel="0" collapsed="false">
      <c r="A115" s="76" t="n">
        <v>111</v>
      </c>
      <c r="B115" s="77" t="n">
        <f aca="false">EOMONTH(Input!$C$7,A115)</f>
        <v>46295</v>
      </c>
      <c r="D115" s="78" t="n">
        <f aca="false">IF(AND($B115&lt;Input!$C$31,$B115&lt;Input!$G$31),Input!$C$48,0)</f>
        <v>0</v>
      </c>
      <c r="E115" s="78" t="n">
        <f aca="true">IF(AND($B115&gt;Input!$C$31,$B115&lt;Input!$C$25),PMT(Input!$C$47/(100*12),(OFFSET($A$4,MATCH(Input!$C$25,$B$4:$B$1004,1),0,1,1)-OFFSET($A$4,MATCH(Input!$C$31,$B$4:$B$1004,1),0,1,1)),$H$4,0,1),0)</f>
        <v>0</v>
      </c>
      <c r="F115" s="78" t="n">
        <f aca="false">($F114+$D115+$E115)*(1+Input!$C$47/(100*12))</f>
        <v>0</v>
      </c>
    </row>
    <row r="116" customFormat="false" ht="12.8" hidden="false" customHeight="false" outlineLevel="0" collapsed="false">
      <c r="A116" s="76" t="n">
        <v>112</v>
      </c>
      <c r="B116" s="77" t="n">
        <f aca="false">EOMONTH(Input!$C$7,A116)</f>
        <v>46326</v>
      </c>
      <c r="D116" s="78" t="n">
        <f aca="false">IF(AND($B116&lt;Input!$C$31,$B116&lt;Input!$G$31),Input!$C$48,0)</f>
        <v>0</v>
      </c>
      <c r="E116" s="78" t="n">
        <f aca="true">IF(AND($B116&gt;Input!$C$31,$B116&lt;Input!$C$25),PMT(Input!$C$47/(100*12),(OFFSET($A$4,MATCH(Input!$C$25,$B$4:$B$1004,1),0,1,1)-OFFSET($A$4,MATCH(Input!$C$31,$B$4:$B$1004,1),0,1,1)),$H$4,0,1),0)</f>
        <v>0</v>
      </c>
      <c r="F116" s="78" t="n">
        <f aca="false">($F115+$D116+$E116)*(1+Input!$C$47/(100*12))</f>
        <v>0</v>
      </c>
    </row>
    <row r="117" customFormat="false" ht="12.8" hidden="false" customHeight="false" outlineLevel="0" collapsed="false">
      <c r="A117" s="76" t="n">
        <v>113</v>
      </c>
      <c r="B117" s="77" t="n">
        <f aca="false">EOMONTH(Input!$C$7,A117)</f>
        <v>46356</v>
      </c>
      <c r="D117" s="78" t="n">
        <f aca="false">IF(AND($B117&lt;Input!$C$31,$B117&lt;Input!$G$31),Input!$C$48,0)</f>
        <v>0</v>
      </c>
      <c r="E117" s="78" t="n">
        <f aca="true">IF(AND($B117&gt;Input!$C$31,$B117&lt;Input!$C$25),PMT(Input!$C$47/(100*12),(OFFSET($A$4,MATCH(Input!$C$25,$B$4:$B$1004,1),0,1,1)-OFFSET($A$4,MATCH(Input!$C$31,$B$4:$B$1004,1),0,1,1)),$H$4,0,1),0)</f>
        <v>0</v>
      </c>
      <c r="F117" s="78" t="n">
        <f aca="false">($F116+$D117+$E117)*(1+Input!$C$47/(100*12))</f>
        <v>0</v>
      </c>
    </row>
    <row r="118" customFormat="false" ht="12.8" hidden="false" customHeight="false" outlineLevel="0" collapsed="false">
      <c r="A118" s="76" t="n">
        <v>114</v>
      </c>
      <c r="B118" s="77" t="n">
        <f aca="false">EOMONTH(Input!$C$7,A118)</f>
        <v>46387</v>
      </c>
      <c r="D118" s="78" t="n">
        <f aca="false">IF(AND($B118&lt;Input!$C$31,$B118&lt;Input!$G$31),Input!$C$48,0)</f>
        <v>0</v>
      </c>
      <c r="E118" s="78" t="n">
        <f aca="true">IF(AND($B118&gt;Input!$C$31,$B118&lt;Input!$C$25),PMT(Input!$C$47/(100*12),(OFFSET($A$4,MATCH(Input!$C$25,$B$4:$B$1004,1),0,1,1)-OFFSET($A$4,MATCH(Input!$C$31,$B$4:$B$1004,1),0,1,1)),$H$4,0,1),0)</f>
        <v>0</v>
      </c>
      <c r="F118" s="78" t="n">
        <f aca="false">($F117+$D118+$E118)*(1+Input!$C$47/(100*12))</f>
        <v>0</v>
      </c>
    </row>
    <row r="119" customFormat="false" ht="12.8" hidden="false" customHeight="false" outlineLevel="0" collapsed="false">
      <c r="A119" s="76" t="n">
        <v>115</v>
      </c>
      <c r="B119" s="77" t="n">
        <f aca="false">EOMONTH(Input!$C$7,A119)</f>
        <v>46418</v>
      </c>
      <c r="D119" s="78" t="n">
        <f aca="false">IF(AND($B119&lt;Input!$C$31,$B119&lt;Input!$G$31),Input!$C$48,0)</f>
        <v>0</v>
      </c>
      <c r="E119" s="78" t="n">
        <f aca="true">IF(AND($B119&gt;Input!$C$31,$B119&lt;Input!$C$25),PMT(Input!$C$47/(100*12),(OFFSET($A$4,MATCH(Input!$C$25,$B$4:$B$1004,1),0,1,1)-OFFSET($A$4,MATCH(Input!$C$31,$B$4:$B$1004,1),0,1,1)),$H$4,0,1),0)</f>
        <v>0</v>
      </c>
      <c r="F119" s="78" t="n">
        <f aca="false">($F118+$D119+$E119)*(1+Input!$C$47/(100*12))</f>
        <v>0</v>
      </c>
    </row>
    <row r="120" customFormat="false" ht="12.8" hidden="false" customHeight="false" outlineLevel="0" collapsed="false">
      <c r="A120" s="76" t="n">
        <v>116</v>
      </c>
      <c r="B120" s="77" t="n">
        <f aca="false">EOMONTH(Input!$C$7,A120)</f>
        <v>46446</v>
      </c>
      <c r="D120" s="78" t="n">
        <f aca="false">IF(AND($B120&lt;Input!$C$31,$B120&lt;Input!$G$31),Input!$C$48,0)</f>
        <v>0</v>
      </c>
      <c r="E120" s="78" t="n">
        <f aca="true">IF(AND($B120&gt;Input!$C$31,$B120&lt;Input!$C$25),PMT(Input!$C$47/(100*12),(OFFSET($A$4,MATCH(Input!$C$25,$B$4:$B$1004,1),0,1,1)-OFFSET($A$4,MATCH(Input!$C$31,$B$4:$B$1004,1),0,1,1)),$H$4,0,1),0)</f>
        <v>0</v>
      </c>
      <c r="F120" s="78" t="n">
        <f aca="false">($F119+$D120+$E120)*(1+Input!$C$47/(100*12))</f>
        <v>0</v>
      </c>
    </row>
    <row r="121" customFormat="false" ht="12.8" hidden="false" customHeight="false" outlineLevel="0" collapsed="false">
      <c r="A121" s="76" t="n">
        <v>117</v>
      </c>
      <c r="B121" s="77" t="n">
        <f aca="false">EOMONTH(Input!$C$7,A121)</f>
        <v>46477</v>
      </c>
      <c r="D121" s="78" t="n">
        <f aca="false">IF(AND($B121&lt;Input!$C$31,$B121&lt;Input!$G$31),Input!$C$48,0)</f>
        <v>0</v>
      </c>
      <c r="E121" s="78" t="n">
        <f aca="true">IF(AND($B121&gt;Input!$C$31,$B121&lt;Input!$C$25),PMT(Input!$C$47/(100*12),(OFFSET($A$4,MATCH(Input!$C$25,$B$4:$B$1004,1),0,1,1)-OFFSET($A$4,MATCH(Input!$C$31,$B$4:$B$1004,1),0,1,1)),$H$4,0,1),0)</f>
        <v>0</v>
      </c>
      <c r="F121" s="78" t="n">
        <f aca="false">($F120+$D121+$E121)*(1+Input!$C$47/(100*12))</f>
        <v>0</v>
      </c>
    </row>
    <row r="122" customFormat="false" ht="12.8" hidden="false" customHeight="false" outlineLevel="0" collapsed="false">
      <c r="A122" s="76" t="n">
        <v>118</v>
      </c>
      <c r="B122" s="77" t="n">
        <f aca="false">EOMONTH(Input!$C$7,A122)</f>
        <v>46507</v>
      </c>
      <c r="D122" s="78" t="n">
        <f aca="false">IF(AND($B122&lt;Input!$C$31,$B122&lt;Input!$G$31),Input!$C$48,0)</f>
        <v>0</v>
      </c>
      <c r="E122" s="78" t="n">
        <f aca="true">IF(AND($B122&gt;Input!$C$31,$B122&lt;Input!$C$25),PMT(Input!$C$47/(100*12),(OFFSET($A$4,MATCH(Input!$C$25,$B$4:$B$1004,1),0,1,1)-OFFSET($A$4,MATCH(Input!$C$31,$B$4:$B$1004,1),0,1,1)),$H$4,0,1),0)</f>
        <v>0</v>
      </c>
      <c r="F122" s="78" t="n">
        <f aca="false">($F121+$D122+$E122)*(1+Input!$C$47/(100*12))</f>
        <v>0</v>
      </c>
    </row>
    <row r="123" customFormat="false" ht="12.8" hidden="false" customHeight="false" outlineLevel="0" collapsed="false">
      <c r="A123" s="76" t="n">
        <v>119</v>
      </c>
      <c r="B123" s="77" t="n">
        <f aca="false">EOMONTH(Input!$C$7,A123)</f>
        <v>46538</v>
      </c>
      <c r="D123" s="78" t="n">
        <f aca="false">IF(AND($B123&lt;Input!$C$31,$B123&lt;Input!$G$31),Input!$C$48,0)</f>
        <v>0</v>
      </c>
      <c r="E123" s="78" t="n">
        <f aca="true">IF(AND($B123&gt;Input!$C$31,$B123&lt;Input!$C$25),PMT(Input!$C$47/(100*12),(OFFSET($A$4,MATCH(Input!$C$25,$B$4:$B$1004,1),0,1,1)-OFFSET($A$4,MATCH(Input!$C$31,$B$4:$B$1004,1),0,1,1)),$H$4,0,1),0)</f>
        <v>0</v>
      </c>
      <c r="F123" s="78" t="n">
        <f aca="false">($F122+$D123+$E123)*(1+Input!$C$47/(100*12))</f>
        <v>0</v>
      </c>
    </row>
    <row r="124" customFormat="false" ht="12.8" hidden="false" customHeight="false" outlineLevel="0" collapsed="false">
      <c r="A124" s="76" t="n">
        <v>120</v>
      </c>
      <c r="B124" s="77" t="n">
        <f aca="false">EOMONTH(Input!$C$7,A124)</f>
        <v>46568</v>
      </c>
      <c r="D124" s="78" t="n">
        <f aca="false">IF(AND($B124&lt;Input!$C$31,$B124&lt;Input!$G$31),Input!$C$48,0)</f>
        <v>0</v>
      </c>
      <c r="E124" s="78" t="n">
        <f aca="true">IF(AND($B124&gt;Input!$C$31,$B124&lt;Input!$C$25),PMT(Input!$C$47/(100*12),(OFFSET($A$4,MATCH(Input!$C$25,$B$4:$B$1004,1),0,1,1)-OFFSET($A$4,MATCH(Input!$C$31,$B$4:$B$1004,1),0,1,1)),$H$4,0,1),0)</f>
        <v>0</v>
      </c>
      <c r="F124" s="78" t="n">
        <f aca="false">($F123+$D124+$E124)*(1+Input!$C$47/(100*12))</f>
        <v>0</v>
      </c>
    </row>
    <row r="125" customFormat="false" ht="12.8" hidden="false" customHeight="false" outlineLevel="0" collapsed="false">
      <c r="A125" s="76" t="n">
        <v>121</v>
      </c>
      <c r="B125" s="77" t="n">
        <f aca="false">EOMONTH(Input!$C$7,A125)</f>
        <v>46599</v>
      </c>
      <c r="D125" s="78" t="n">
        <f aca="false">IF(AND($B125&lt;Input!$C$31,$B125&lt;Input!$G$31),Input!$C$48,0)</f>
        <v>0</v>
      </c>
      <c r="E125" s="78" t="n">
        <f aca="true">IF(AND($B125&gt;Input!$C$31,$B125&lt;Input!$C$25),PMT(Input!$C$47/(100*12),(OFFSET($A$4,MATCH(Input!$C$25,$B$4:$B$1004,1),0,1,1)-OFFSET($A$4,MATCH(Input!$C$31,$B$4:$B$1004,1),0,1,1)),$H$4,0,1),0)</f>
        <v>0</v>
      </c>
      <c r="F125" s="78" t="n">
        <f aca="false">($F124+$D125+$E125)*(1+Input!$C$47/(100*12))</f>
        <v>0</v>
      </c>
    </row>
    <row r="126" customFormat="false" ht="12.8" hidden="false" customHeight="false" outlineLevel="0" collapsed="false">
      <c r="A126" s="76" t="n">
        <v>122</v>
      </c>
      <c r="B126" s="77" t="n">
        <f aca="false">EOMONTH(Input!$C$7,A126)</f>
        <v>46630</v>
      </c>
      <c r="D126" s="78" t="n">
        <f aca="false">IF(AND($B126&lt;Input!$C$31,$B126&lt;Input!$G$31),Input!$C$48,0)</f>
        <v>0</v>
      </c>
      <c r="E126" s="78" t="n">
        <f aca="true">IF(AND($B126&gt;Input!$C$31,$B126&lt;Input!$C$25),PMT(Input!$C$47/(100*12),(OFFSET($A$4,MATCH(Input!$C$25,$B$4:$B$1004,1),0,1,1)-OFFSET($A$4,MATCH(Input!$C$31,$B$4:$B$1004,1),0,1,1)),$H$4,0,1),0)</f>
        <v>0</v>
      </c>
      <c r="F126" s="78" t="n">
        <f aca="false">($F125+$D126+$E126)*(1+Input!$C$47/(100*12))</f>
        <v>0</v>
      </c>
    </row>
    <row r="127" customFormat="false" ht="12.8" hidden="false" customHeight="false" outlineLevel="0" collapsed="false">
      <c r="A127" s="76" t="n">
        <v>123</v>
      </c>
      <c r="B127" s="77" t="n">
        <f aca="false">EOMONTH(Input!$C$7,A127)</f>
        <v>46660</v>
      </c>
      <c r="D127" s="78" t="n">
        <f aca="false">IF(AND($B127&lt;Input!$C$31,$B127&lt;Input!$G$31),Input!$C$48,0)</f>
        <v>0</v>
      </c>
      <c r="E127" s="78" t="n">
        <f aca="true">IF(AND($B127&gt;Input!$C$31,$B127&lt;Input!$C$25),PMT(Input!$C$47/(100*12),(OFFSET($A$4,MATCH(Input!$C$25,$B$4:$B$1004,1),0,1,1)-OFFSET($A$4,MATCH(Input!$C$31,$B$4:$B$1004,1),0,1,1)),$H$4,0,1),0)</f>
        <v>0</v>
      </c>
      <c r="F127" s="78" t="n">
        <f aca="false">($F126+$D127+$E127)*(1+Input!$C$47/(100*12))</f>
        <v>0</v>
      </c>
    </row>
    <row r="128" customFormat="false" ht="12.8" hidden="false" customHeight="false" outlineLevel="0" collapsed="false">
      <c r="A128" s="76" t="n">
        <v>124</v>
      </c>
      <c r="B128" s="77" t="n">
        <f aca="false">EOMONTH(Input!$C$7,A128)</f>
        <v>46691</v>
      </c>
      <c r="D128" s="78" t="n">
        <f aca="false">IF(AND($B128&lt;Input!$C$31,$B128&lt;Input!$G$31),Input!$C$48,0)</f>
        <v>0</v>
      </c>
      <c r="E128" s="78" t="n">
        <f aca="true">IF(AND($B128&gt;Input!$C$31,$B128&lt;Input!$C$25),PMT(Input!$C$47/(100*12),(OFFSET($A$4,MATCH(Input!$C$25,$B$4:$B$1004,1),0,1,1)-OFFSET($A$4,MATCH(Input!$C$31,$B$4:$B$1004,1),0,1,1)),$H$4,0,1),0)</f>
        <v>0</v>
      </c>
      <c r="F128" s="78" t="n">
        <f aca="false">($F127+$D128+$E128)*(1+Input!$C$47/(100*12))</f>
        <v>0</v>
      </c>
    </row>
    <row r="129" customFormat="false" ht="12.8" hidden="false" customHeight="false" outlineLevel="0" collapsed="false">
      <c r="A129" s="76" t="n">
        <v>125</v>
      </c>
      <c r="B129" s="77" t="n">
        <f aca="false">EOMONTH(Input!$C$7,A129)</f>
        <v>46721</v>
      </c>
      <c r="D129" s="78" t="n">
        <f aca="false">IF(AND($B129&lt;Input!$C$31,$B129&lt;Input!$G$31),Input!$C$48,0)</f>
        <v>0</v>
      </c>
      <c r="E129" s="78" t="n">
        <f aca="true">IF(AND($B129&gt;Input!$C$31,$B129&lt;Input!$C$25),PMT(Input!$C$47/(100*12),(OFFSET($A$4,MATCH(Input!$C$25,$B$4:$B$1004,1),0,1,1)-OFFSET($A$4,MATCH(Input!$C$31,$B$4:$B$1004,1),0,1,1)),$H$4,0,1),0)</f>
        <v>0</v>
      </c>
      <c r="F129" s="78" t="n">
        <f aca="false">($F128+$D129+$E129)*(1+Input!$C$47/(100*12))</f>
        <v>0</v>
      </c>
    </row>
    <row r="130" customFormat="false" ht="12.8" hidden="false" customHeight="false" outlineLevel="0" collapsed="false">
      <c r="A130" s="76" t="n">
        <v>126</v>
      </c>
      <c r="B130" s="77" t="n">
        <f aca="false">EOMONTH(Input!$C$7,A130)</f>
        <v>46752</v>
      </c>
      <c r="D130" s="78" t="n">
        <f aca="false">IF(AND($B130&lt;Input!$C$31,$B130&lt;Input!$G$31),Input!$C$48,0)</f>
        <v>0</v>
      </c>
      <c r="E130" s="78" t="n">
        <f aca="true">IF(AND($B130&gt;Input!$C$31,$B130&lt;Input!$C$25),PMT(Input!$C$47/(100*12),(OFFSET($A$4,MATCH(Input!$C$25,$B$4:$B$1004,1),0,1,1)-OFFSET($A$4,MATCH(Input!$C$31,$B$4:$B$1004,1),0,1,1)),$H$4,0,1),0)</f>
        <v>0</v>
      </c>
      <c r="F130" s="78" t="n">
        <f aca="false">($F129+$D130+$E130)*(1+Input!$C$47/(100*12))</f>
        <v>0</v>
      </c>
    </row>
    <row r="131" customFormat="false" ht="12.8" hidden="false" customHeight="false" outlineLevel="0" collapsed="false">
      <c r="A131" s="76" t="n">
        <v>127</v>
      </c>
      <c r="B131" s="77" t="n">
        <f aca="false">EOMONTH(Input!$C$7,A131)</f>
        <v>46783</v>
      </c>
      <c r="D131" s="78" t="n">
        <f aca="false">IF(AND($B131&lt;Input!$C$31,$B131&lt;Input!$G$31),Input!$C$48,0)</f>
        <v>0</v>
      </c>
      <c r="E131" s="78" t="n">
        <f aca="true">IF(AND($B131&gt;Input!$C$31,$B131&lt;Input!$C$25),PMT(Input!$C$47/(100*12),(OFFSET($A$4,MATCH(Input!$C$25,$B$4:$B$1004,1),0,1,1)-OFFSET($A$4,MATCH(Input!$C$31,$B$4:$B$1004,1),0,1,1)),$H$4,0,1),0)</f>
        <v>0</v>
      </c>
      <c r="F131" s="78" t="n">
        <f aca="false">($F130+$D131+$E131)*(1+Input!$C$47/(100*12))</f>
        <v>0</v>
      </c>
    </row>
    <row r="132" customFormat="false" ht="12.8" hidden="false" customHeight="false" outlineLevel="0" collapsed="false">
      <c r="A132" s="76" t="n">
        <v>128</v>
      </c>
      <c r="B132" s="77" t="n">
        <f aca="false">EOMONTH(Input!$C$7,A132)</f>
        <v>46812</v>
      </c>
      <c r="D132" s="78" t="n">
        <f aca="false">IF(AND($B132&lt;Input!$C$31,$B132&lt;Input!$G$31),Input!$C$48,0)</f>
        <v>0</v>
      </c>
      <c r="E132" s="78" t="n">
        <f aca="true">IF(AND($B132&gt;Input!$C$31,$B132&lt;Input!$C$25),PMT(Input!$C$47/(100*12),(OFFSET($A$4,MATCH(Input!$C$25,$B$4:$B$1004,1),0,1,1)-OFFSET($A$4,MATCH(Input!$C$31,$B$4:$B$1004,1),0,1,1)),$H$4,0,1),0)</f>
        <v>0</v>
      </c>
      <c r="F132" s="78" t="n">
        <f aca="false">($F131+$D132+$E132)*(1+Input!$C$47/(100*12))</f>
        <v>0</v>
      </c>
    </row>
    <row r="133" customFormat="false" ht="12.8" hidden="false" customHeight="false" outlineLevel="0" collapsed="false">
      <c r="A133" s="76" t="n">
        <v>129</v>
      </c>
      <c r="B133" s="77" t="n">
        <f aca="false">EOMONTH(Input!$C$7,A133)</f>
        <v>46843</v>
      </c>
      <c r="D133" s="78" t="n">
        <f aca="false">IF(AND($B133&lt;Input!$C$31,$B133&lt;Input!$G$31),Input!$C$48,0)</f>
        <v>0</v>
      </c>
      <c r="E133" s="78" t="n">
        <f aca="true">IF(AND($B133&gt;Input!$C$31,$B133&lt;Input!$C$25),PMT(Input!$C$47/(100*12),(OFFSET($A$4,MATCH(Input!$C$25,$B$4:$B$1004,1),0,1,1)-OFFSET($A$4,MATCH(Input!$C$31,$B$4:$B$1004,1),0,1,1)),$H$4,0,1),0)</f>
        <v>0</v>
      </c>
      <c r="F133" s="78" t="n">
        <f aca="false">($F132+$D133+$E133)*(1+Input!$C$47/(100*12))</f>
        <v>0</v>
      </c>
    </row>
    <row r="134" customFormat="false" ht="12.8" hidden="false" customHeight="false" outlineLevel="0" collapsed="false">
      <c r="A134" s="76" t="n">
        <v>130</v>
      </c>
      <c r="B134" s="77" t="n">
        <f aca="false">EOMONTH(Input!$C$7,A134)</f>
        <v>46873</v>
      </c>
      <c r="D134" s="78" t="n">
        <f aca="false">IF(AND($B134&lt;Input!$C$31,$B134&lt;Input!$G$31),Input!$C$48,0)</f>
        <v>0</v>
      </c>
      <c r="E134" s="78" t="n">
        <f aca="true">IF(AND($B134&gt;Input!$C$31,$B134&lt;Input!$C$25),PMT(Input!$C$47/(100*12),(OFFSET($A$4,MATCH(Input!$C$25,$B$4:$B$1004,1),0,1,1)-OFFSET($A$4,MATCH(Input!$C$31,$B$4:$B$1004,1),0,1,1)),$H$4,0,1),0)</f>
        <v>0</v>
      </c>
      <c r="F134" s="78" t="n">
        <f aca="false">($F133+$D134+$E134)*(1+Input!$C$47/(100*12))</f>
        <v>0</v>
      </c>
    </row>
    <row r="135" customFormat="false" ht="12.8" hidden="false" customHeight="false" outlineLevel="0" collapsed="false">
      <c r="A135" s="76" t="n">
        <v>131</v>
      </c>
      <c r="B135" s="77" t="n">
        <f aca="false">EOMONTH(Input!$C$7,A135)</f>
        <v>46904</v>
      </c>
      <c r="D135" s="78" t="n">
        <f aca="false">IF(AND($B135&lt;Input!$C$31,$B135&lt;Input!$G$31),Input!$C$48,0)</f>
        <v>0</v>
      </c>
      <c r="E135" s="78" t="n">
        <f aca="true">IF(AND($B135&gt;Input!$C$31,$B135&lt;Input!$C$25),PMT(Input!$C$47/(100*12),(OFFSET($A$4,MATCH(Input!$C$25,$B$4:$B$1004,1),0,1,1)-OFFSET($A$4,MATCH(Input!$C$31,$B$4:$B$1004,1),0,1,1)),$H$4,0,1),0)</f>
        <v>0</v>
      </c>
      <c r="F135" s="78" t="n">
        <f aca="false">($F134+$D135+$E135)*(1+Input!$C$47/(100*12))</f>
        <v>0</v>
      </c>
    </row>
    <row r="136" customFormat="false" ht="12.8" hidden="false" customHeight="false" outlineLevel="0" collapsed="false">
      <c r="A136" s="76" t="n">
        <v>132</v>
      </c>
      <c r="B136" s="77" t="n">
        <f aca="false">EOMONTH(Input!$C$7,A136)</f>
        <v>46934</v>
      </c>
      <c r="D136" s="78" t="n">
        <f aca="false">IF(AND($B136&lt;Input!$C$31,$B136&lt;Input!$G$31),Input!$C$48,0)</f>
        <v>0</v>
      </c>
      <c r="E136" s="78" t="n">
        <f aca="true">IF(AND($B136&gt;Input!$C$31,$B136&lt;Input!$C$25),PMT(Input!$C$47/(100*12),(OFFSET($A$4,MATCH(Input!$C$25,$B$4:$B$1004,1),0,1,1)-OFFSET($A$4,MATCH(Input!$C$31,$B$4:$B$1004,1),0,1,1)),$H$4,0,1),0)</f>
        <v>0</v>
      </c>
      <c r="F136" s="78" t="n">
        <f aca="false">($F135+$D136+$E136)*(1+Input!$C$47/(100*12))</f>
        <v>0</v>
      </c>
    </row>
    <row r="137" customFormat="false" ht="12.8" hidden="false" customHeight="false" outlineLevel="0" collapsed="false">
      <c r="A137" s="76" t="n">
        <v>133</v>
      </c>
      <c r="B137" s="77" t="n">
        <f aca="false">EOMONTH(Input!$C$7,A137)</f>
        <v>46965</v>
      </c>
      <c r="D137" s="78" t="n">
        <f aca="false">IF(AND($B137&lt;Input!$C$31,$B137&lt;Input!$G$31),Input!$C$48,0)</f>
        <v>0</v>
      </c>
      <c r="E137" s="78" t="n">
        <f aca="true">IF(AND($B137&gt;Input!$C$31,$B137&lt;Input!$C$25),PMT(Input!$C$47/(100*12),(OFFSET($A$4,MATCH(Input!$C$25,$B$4:$B$1004,1),0,1,1)-OFFSET($A$4,MATCH(Input!$C$31,$B$4:$B$1004,1),0,1,1)),$H$4,0,1),0)</f>
        <v>0</v>
      </c>
      <c r="F137" s="78" t="n">
        <f aca="false">($F136+$D137+$E137)*(1+Input!$C$47/(100*12))</f>
        <v>0</v>
      </c>
    </row>
    <row r="138" customFormat="false" ht="12.8" hidden="false" customHeight="false" outlineLevel="0" collapsed="false">
      <c r="A138" s="76" t="n">
        <v>134</v>
      </c>
      <c r="B138" s="77" t="n">
        <f aca="false">EOMONTH(Input!$C$7,A138)</f>
        <v>46996</v>
      </c>
      <c r="D138" s="78" t="n">
        <f aca="false">IF(AND($B138&lt;Input!$C$31,$B138&lt;Input!$G$31),Input!$C$48,0)</f>
        <v>0</v>
      </c>
      <c r="E138" s="78" t="n">
        <f aca="true">IF(AND($B138&gt;Input!$C$31,$B138&lt;Input!$C$25),PMT(Input!$C$47/(100*12),(OFFSET($A$4,MATCH(Input!$C$25,$B$4:$B$1004,1),0,1,1)-OFFSET($A$4,MATCH(Input!$C$31,$B$4:$B$1004,1),0,1,1)),$H$4,0,1),0)</f>
        <v>0</v>
      </c>
      <c r="F138" s="78" t="n">
        <f aca="false">($F137+$D138+$E138)*(1+Input!$C$47/(100*12))</f>
        <v>0</v>
      </c>
    </row>
    <row r="139" customFormat="false" ht="12.8" hidden="false" customHeight="false" outlineLevel="0" collapsed="false">
      <c r="A139" s="76" t="n">
        <v>135</v>
      </c>
      <c r="B139" s="77" t="n">
        <f aca="false">EOMONTH(Input!$C$7,A139)</f>
        <v>47026</v>
      </c>
      <c r="D139" s="78" t="n">
        <f aca="false">IF(AND($B139&lt;Input!$C$31,$B139&lt;Input!$G$31),Input!$C$48,0)</f>
        <v>0</v>
      </c>
      <c r="E139" s="78" t="n">
        <f aca="true">IF(AND($B139&gt;Input!$C$31,$B139&lt;Input!$C$25),PMT(Input!$C$47/(100*12),(OFFSET($A$4,MATCH(Input!$C$25,$B$4:$B$1004,1),0,1,1)-OFFSET($A$4,MATCH(Input!$C$31,$B$4:$B$1004,1),0,1,1)),$H$4,0,1),0)</f>
        <v>0</v>
      </c>
      <c r="F139" s="78" t="n">
        <f aca="false">($F138+$D139+$E139)*(1+Input!$C$47/(100*12))</f>
        <v>0</v>
      </c>
    </row>
    <row r="140" customFormat="false" ht="12.8" hidden="false" customHeight="false" outlineLevel="0" collapsed="false">
      <c r="A140" s="76" t="n">
        <v>136</v>
      </c>
      <c r="B140" s="77" t="n">
        <f aca="false">EOMONTH(Input!$C$7,A140)</f>
        <v>47057</v>
      </c>
      <c r="D140" s="78" t="n">
        <f aca="false">IF(AND($B140&lt;Input!$C$31,$B140&lt;Input!$G$31),Input!$C$48,0)</f>
        <v>0</v>
      </c>
      <c r="E140" s="78" t="n">
        <f aca="true">IF(AND($B140&gt;Input!$C$31,$B140&lt;Input!$C$25),PMT(Input!$C$47/(100*12),(OFFSET($A$4,MATCH(Input!$C$25,$B$4:$B$1004,1),0,1,1)-OFFSET($A$4,MATCH(Input!$C$31,$B$4:$B$1004,1),0,1,1)),$H$4,0,1),0)</f>
        <v>0</v>
      </c>
      <c r="F140" s="78" t="n">
        <f aca="false">($F139+$D140+$E140)*(1+Input!$C$47/(100*12))</f>
        <v>0</v>
      </c>
    </row>
    <row r="141" customFormat="false" ht="12.8" hidden="false" customHeight="false" outlineLevel="0" collapsed="false">
      <c r="A141" s="76" t="n">
        <v>137</v>
      </c>
      <c r="B141" s="77" t="n">
        <f aca="false">EOMONTH(Input!$C$7,A141)</f>
        <v>47087</v>
      </c>
      <c r="D141" s="78" t="n">
        <f aca="false">IF(AND($B141&lt;Input!$C$31,$B141&lt;Input!$G$31),Input!$C$48,0)</f>
        <v>0</v>
      </c>
      <c r="E141" s="78" t="n">
        <f aca="true">IF(AND($B141&gt;Input!$C$31,$B141&lt;Input!$C$25),PMT(Input!$C$47/(100*12),(OFFSET($A$4,MATCH(Input!$C$25,$B$4:$B$1004,1),0,1,1)-OFFSET($A$4,MATCH(Input!$C$31,$B$4:$B$1004,1),0,1,1)),$H$4,0,1),0)</f>
        <v>0</v>
      </c>
      <c r="F141" s="78" t="n">
        <f aca="false">($F140+$D141+$E141)*(1+Input!$C$47/(100*12))</f>
        <v>0</v>
      </c>
    </row>
    <row r="142" customFormat="false" ht="12.8" hidden="false" customHeight="false" outlineLevel="0" collapsed="false">
      <c r="A142" s="76" t="n">
        <v>138</v>
      </c>
      <c r="B142" s="77" t="n">
        <f aca="false">EOMONTH(Input!$C$7,A142)</f>
        <v>47118</v>
      </c>
      <c r="D142" s="78" t="n">
        <f aca="false">IF(AND($B142&lt;Input!$C$31,$B142&lt;Input!$G$31),Input!$C$48,0)</f>
        <v>0</v>
      </c>
      <c r="E142" s="78" t="n">
        <f aca="true">IF(AND($B142&gt;Input!$C$31,$B142&lt;Input!$C$25),PMT(Input!$C$47/(100*12),(OFFSET($A$4,MATCH(Input!$C$25,$B$4:$B$1004,1),0,1,1)-OFFSET($A$4,MATCH(Input!$C$31,$B$4:$B$1004,1),0,1,1)),$H$4,0,1),0)</f>
        <v>0</v>
      </c>
      <c r="F142" s="78" t="n">
        <f aca="false">($F141+$D142+$E142)*(1+Input!$C$47/(100*12))</f>
        <v>0</v>
      </c>
    </row>
    <row r="143" customFormat="false" ht="12.8" hidden="false" customHeight="false" outlineLevel="0" collapsed="false">
      <c r="A143" s="76" t="n">
        <v>139</v>
      </c>
      <c r="B143" s="77" t="n">
        <f aca="false">EOMONTH(Input!$C$7,A143)</f>
        <v>47149</v>
      </c>
      <c r="D143" s="78" t="n">
        <f aca="false">IF(AND($B143&lt;Input!$C$31,$B143&lt;Input!$G$31),Input!$C$48,0)</f>
        <v>0</v>
      </c>
      <c r="E143" s="78" t="n">
        <f aca="true">IF(AND($B143&gt;Input!$C$31,$B143&lt;Input!$C$25),PMT(Input!$C$47/(100*12),(OFFSET($A$4,MATCH(Input!$C$25,$B$4:$B$1004,1),0,1,1)-OFFSET($A$4,MATCH(Input!$C$31,$B$4:$B$1004,1),0,1,1)),$H$4,0,1),0)</f>
        <v>0</v>
      </c>
      <c r="F143" s="78" t="n">
        <f aca="false">($F142+$D143+$E143)*(1+Input!$C$47/(100*12))</f>
        <v>0</v>
      </c>
    </row>
    <row r="144" customFormat="false" ht="12.8" hidden="false" customHeight="false" outlineLevel="0" collapsed="false">
      <c r="A144" s="76" t="n">
        <v>140</v>
      </c>
      <c r="B144" s="77" t="n">
        <f aca="false">EOMONTH(Input!$C$7,A144)</f>
        <v>47177</v>
      </c>
      <c r="D144" s="78" t="n">
        <f aca="false">IF(AND($B144&lt;Input!$C$31,$B144&lt;Input!$G$31),Input!$C$48,0)</f>
        <v>0</v>
      </c>
      <c r="E144" s="78" t="n">
        <f aca="true">IF(AND($B144&gt;Input!$C$31,$B144&lt;Input!$C$25),PMT(Input!$C$47/(100*12),(OFFSET($A$4,MATCH(Input!$C$25,$B$4:$B$1004,1),0,1,1)-OFFSET($A$4,MATCH(Input!$C$31,$B$4:$B$1004,1),0,1,1)),$H$4,0,1),0)</f>
        <v>0</v>
      </c>
      <c r="F144" s="78" t="n">
        <f aca="false">($F143+$D144+$E144)*(1+Input!$C$47/(100*12))</f>
        <v>0</v>
      </c>
    </row>
    <row r="145" customFormat="false" ht="12.8" hidden="false" customHeight="false" outlineLevel="0" collapsed="false">
      <c r="A145" s="76" t="n">
        <v>141</v>
      </c>
      <c r="B145" s="77" t="n">
        <f aca="false">EOMONTH(Input!$C$7,A145)</f>
        <v>47208</v>
      </c>
      <c r="D145" s="78" t="n">
        <f aca="false">IF(AND($B145&lt;Input!$C$31,$B145&lt;Input!$G$31),Input!$C$48,0)</f>
        <v>0</v>
      </c>
      <c r="E145" s="78" t="n">
        <f aca="true">IF(AND($B145&gt;Input!$C$31,$B145&lt;Input!$C$25),PMT(Input!$C$47/(100*12),(OFFSET($A$4,MATCH(Input!$C$25,$B$4:$B$1004,1),0,1,1)-OFFSET($A$4,MATCH(Input!$C$31,$B$4:$B$1004,1),0,1,1)),$H$4,0,1),0)</f>
        <v>0</v>
      </c>
      <c r="F145" s="78" t="n">
        <f aca="false">($F144+$D145+$E145)*(1+Input!$C$47/(100*12))</f>
        <v>0</v>
      </c>
    </row>
    <row r="146" customFormat="false" ht="12.8" hidden="false" customHeight="false" outlineLevel="0" collapsed="false">
      <c r="A146" s="76" t="n">
        <v>142</v>
      </c>
      <c r="B146" s="77" t="n">
        <f aca="false">EOMONTH(Input!$C$7,A146)</f>
        <v>47238</v>
      </c>
      <c r="D146" s="78" t="n">
        <f aca="false">IF(AND($B146&lt;Input!$C$31,$B146&lt;Input!$G$31),Input!$C$48,0)</f>
        <v>0</v>
      </c>
      <c r="E146" s="78" t="n">
        <f aca="true">IF(AND($B146&gt;Input!$C$31,$B146&lt;Input!$C$25),PMT(Input!$C$47/(100*12),(OFFSET($A$4,MATCH(Input!$C$25,$B$4:$B$1004,1),0,1,1)-OFFSET($A$4,MATCH(Input!$C$31,$B$4:$B$1004,1),0,1,1)),$H$4,0,1),0)</f>
        <v>0</v>
      </c>
      <c r="F146" s="78" t="n">
        <f aca="false">($F145+$D146+$E146)*(1+Input!$C$47/(100*12))</f>
        <v>0</v>
      </c>
    </row>
    <row r="147" customFormat="false" ht="12.8" hidden="false" customHeight="false" outlineLevel="0" collapsed="false">
      <c r="A147" s="76" t="n">
        <v>143</v>
      </c>
      <c r="B147" s="77" t="n">
        <f aca="false">EOMONTH(Input!$C$7,A147)</f>
        <v>47269</v>
      </c>
      <c r="D147" s="78" t="n">
        <f aca="false">IF(AND($B147&lt;Input!$C$31,$B147&lt;Input!$G$31),Input!$C$48,0)</f>
        <v>0</v>
      </c>
      <c r="E147" s="78" t="n">
        <f aca="true">IF(AND($B147&gt;Input!$C$31,$B147&lt;Input!$C$25),PMT(Input!$C$47/(100*12),(OFFSET($A$4,MATCH(Input!$C$25,$B$4:$B$1004,1),0,1,1)-OFFSET($A$4,MATCH(Input!$C$31,$B$4:$B$1004,1),0,1,1)),$H$4,0,1),0)</f>
        <v>0</v>
      </c>
      <c r="F147" s="78" t="n">
        <f aca="false">($F146+$D147+$E147)*(1+Input!$C$47/(100*12))</f>
        <v>0</v>
      </c>
    </row>
    <row r="148" customFormat="false" ht="12.8" hidden="false" customHeight="false" outlineLevel="0" collapsed="false">
      <c r="A148" s="76" t="n">
        <v>144</v>
      </c>
      <c r="B148" s="77" t="n">
        <f aca="false">EOMONTH(Input!$C$7,A148)</f>
        <v>47299</v>
      </c>
      <c r="D148" s="78" t="n">
        <f aca="false">IF(AND($B148&lt;Input!$C$31,$B148&lt;Input!$G$31),Input!$C$48,0)</f>
        <v>0</v>
      </c>
      <c r="E148" s="78" t="n">
        <f aca="true">IF(AND($B148&gt;Input!$C$31,$B148&lt;Input!$C$25),PMT(Input!$C$47/(100*12),(OFFSET($A$4,MATCH(Input!$C$25,$B$4:$B$1004,1),0,1,1)-OFFSET($A$4,MATCH(Input!$C$31,$B$4:$B$1004,1),0,1,1)),$H$4,0,1),0)</f>
        <v>0</v>
      </c>
      <c r="F148" s="78" t="n">
        <f aca="false">($F147+$D148+$E148)*(1+Input!$C$47/(100*12))</f>
        <v>0</v>
      </c>
    </row>
    <row r="149" customFormat="false" ht="12.8" hidden="false" customHeight="false" outlineLevel="0" collapsed="false">
      <c r="A149" s="76" t="n">
        <v>145</v>
      </c>
      <c r="B149" s="77" t="n">
        <f aca="false">EOMONTH(Input!$C$7,A149)</f>
        <v>47330</v>
      </c>
      <c r="D149" s="78" t="n">
        <f aca="false">IF(AND($B149&lt;Input!$C$31,$B149&lt;Input!$G$31),Input!$C$48,0)</f>
        <v>0</v>
      </c>
      <c r="E149" s="78" t="n">
        <f aca="true">IF(AND($B149&gt;Input!$C$31,$B149&lt;Input!$C$25),PMT(Input!$C$47/(100*12),(OFFSET($A$4,MATCH(Input!$C$25,$B$4:$B$1004,1),0,1,1)-OFFSET($A$4,MATCH(Input!$C$31,$B$4:$B$1004,1),0,1,1)),$H$4,0,1),0)</f>
        <v>0</v>
      </c>
      <c r="F149" s="78" t="n">
        <f aca="false">($F148+$D149+$E149)*(1+Input!$C$47/(100*12))</f>
        <v>0</v>
      </c>
    </row>
    <row r="150" customFormat="false" ht="12.8" hidden="false" customHeight="false" outlineLevel="0" collapsed="false">
      <c r="A150" s="76" t="n">
        <v>146</v>
      </c>
      <c r="B150" s="77" t="n">
        <f aca="false">EOMONTH(Input!$C$7,A150)</f>
        <v>47361</v>
      </c>
      <c r="D150" s="78" t="n">
        <f aca="false">IF(AND($B150&lt;Input!$C$31,$B150&lt;Input!$G$31),Input!$C$48,0)</f>
        <v>0</v>
      </c>
      <c r="E150" s="78" t="n">
        <f aca="true">IF(AND($B150&gt;Input!$C$31,$B150&lt;Input!$C$25),PMT(Input!$C$47/(100*12),(OFFSET($A$4,MATCH(Input!$C$25,$B$4:$B$1004,1),0,1,1)-OFFSET($A$4,MATCH(Input!$C$31,$B$4:$B$1004,1),0,1,1)),$H$4,0,1),0)</f>
        <v>0</v>
      </c>
      <c r="F150" s="78" t="n">
        <f aca="false">($F149+$D150+$E150)*(1+Input!$C$47/(100*12))</f>
        <v>0</v>
      </c>
    </row>
    <row r="151" customFormat="false" ht="12.8" hidden="false" customHeight="false" outlineLevel="0" collapsed="false">
      <c r="A151" s="76" t="n">
        <v>147</v>
      </c>
      <c r="B151" s="77" t="n">
        <f aca="false">EOMONTH(Input!$C$7,A151)</f>
        <v>47391</v>
      </c>
      <c r="D151" s="78" t="n">
        <f aca="false">IF(AND($B151&lt;Input!$C$31,$B151&lt;Input!$G$31),Input!$C$48,0)</f>
        <v>0</v>
      </c>
      <c r="E151" s="78" t="n">
        <f aca="true">IF(AND($B151&gt;Input!$C$31,$B151&lt;Input!$C$25),PMT(Input!$C$47/(100*12),(OFFSET($A$4,MATCH(Input!$C$25,$B$4:$B$1004,1),0,1,1)-OFFSET($A$4,MATCH(Input!$C$31,$B$4:$B$1004,1),0,1,1)),$H$4,0,1),0)</f>
        <v>0</v>
      </c>
      <c r="F151" s="78" t="n">
        <f aca="false">($F150+$D151+$E151)*(1+Input!$C$47/(100*12))</f>
        <v>0</v>
      </c>
    </row>
    <row r="152" customFormat="false" ht="12.8" hidden="false" customHeight="false" outlineLevel="0" collapsed="false">
      <c r="A152" s="76" t="n">
        <v>148</v>
      </c>
      <c r="B152" s="77" t="n">
        <f aca="false">EOMONTH(Input!$C$7,A152)</f>
        <v>47422</v>
      </c>
      <c r="D152" s="78" t="n">
        <f aca="false">IF(AND($B152&lt;Input!$C$31,$B152&lt;Input!$G$31),Input!$C$48,0)</f>
        <v>0</v>
      </c>
      <c r="E152" s="78" t="n">
        <f aca="true">IF(AND($B152&gt;Input!$C$31,$B152&lt;Input!$C$25),PMT(Input!$C$47/(100*12),(OFFSET($A$4,MATCH(Input!$C$25,$B$4:$B$1004,1),0,1,1)-OFFSET($A$4,MATCH(Input!$C$31,$B$4:$B$1004,1),0,1,1)),$H$4,0,1),0)</f>
        <v>0</v>
      </c>
      <c r="F152" s="78" t="n">
        <f aca="false">($F151+$D152+$E152)*(1+Input!$C$47/(100*12))</f>
        <v>0</v>
      </c>
    </row>
    <row r="153" customFormat="false" ht="12.8" hidden="false" customHeight="false" outlineLevel="0" collapsed="false">
      <c r="A153" s="76" t="n">
        <v>149</v>
      </c>
      <c r="B153" s="77" t="n">
        <f aca="false">EOMONTH(Input!$C$7,A153)</f>
        <v>47452</v>
      </c>
      <c r="D153" s="78" t="n">
        <f aca="false">IF(AND($B153&lt;Input!$C$31,$B153&lt;Input!$G$31),Input!$C$48,0)</f>
        <v>0</v>
      </c>
      <c r="E153" s="78" t="n">
        <f aca="true">IF(AND($B153&gt;Input!$C$31,$B153&lt;Input!$C$25),PMT(Input!$C$47/(100*12),(OFFSET($A$4,MATCH(Input!$C$25,$B$4:$B$1004,1),0,1,1)-OFFSET($A$4,MATCH(Input!$C$31,$B$4:$B$1004,1),0,1,1)),$H$4,0,1),0)</f>
        <v>0</v>
      </c>
      <c r="F153" s="78" t="n">
        <f aca="false">($F152+$D153+$E153)*(1+Input!$C$47/(100*12))</f>
        <v>0</v>
      </c>
    </row>
    <row r="154" customFormat="false" ht="12.8" hidden="false" customHeight="false" outlineLevel="0" collapsed="false">
      <c r="A154" s="76" t="n">
        <v>150</v>
      </c>
      <c r="B154" s="77" t="n">
        <f aca="false">EOMONTH(Input!$C$7,A154)</f>
        <v>47483</v>
      </c>
      <c r="D154" s="78" t="n">
        <f aca="false">IF(AND($B154&lt;Input!$C$31,$B154&lt;Input!$G$31),Input!$C$48,0)</f>
        <v>0</v>
      </c>
      <c r="E154" s="78" t="n">
        <f aca="true">IF(AND($B154&gt;Input!$C$31,$B154&lt;Input!$C$25),PMT(Input!$C$47/(100*12),(OFFSET($A$4,MATCH(Input!$C$25,$B$4:$B$1004,1),0,1,1)-OFFSET($A$4,MATCH(Input!$C$31,$B$4:$B$1004,1),0,1,1)),$H$4,0,1),0)</f>
        <v>0</v>
      </c>
      <c r="F154" s="78" t="n">
        <f aca="false">($F153+$D154+$E154)*(1+Input!$C$47/(100*12))</f>
        <v>0</v>
      </c>
    </row>
    <row r="155" customFormat="false" ht="12.8" hidden="false" customHeight="false" outlineLevel="0" collapsed="false">
      <c r="A155" s="76" t="n">
        <v>151</v>
      </c>
      <c r="B155" s="77" t="n">
        <f aca="false">EOMONTH(Input!$C$7,A155)</f>
        <v>47514</v>
      </c>
      <c r="D155" s="78" t="n">
        <f aca="false">IF(AND($B155&lt;Input!$C$31,$B155&lt;Input!$G$31),Input!$C$48,0)</f>
        <v>0</v>
      </c>
      <c r="E155" s="78" t="n">
        <f aca="true">IF(AND($B155&gt;Input!$C$31,$B155&lt;Input!$C$25),PMT(Input!$C$47/(100*12),(OFFSET($A$4,MATCH(Input!$C$25,$B$4:$B$1004,1),0,1,1)-OFFSET($A$4,MATCH(Input!$C$31,$B$4:$B$1004,1),0,1,1)),$H$4,0,1),0)</f>
        <v>0</v>
      </c>
      <c r="F155" s="78" t="n">
        <f aca="false">($F154+$D155+$E155)*(1+Input!$C$47/(100*12))</f>
        <v>0</v>
      </c>
    </row>
    <row r="156" customFormat="false" ht="12.8" hidden="false" customHeight="false" outlineLevel="0" collapsed="false">
      <c r="A156" s="76" t="n">
        <v>152</v>
      </c>
      <c r="B156" s="77" t="n">
        <f aca="false">EOMONTH(Input!$C$7,A156)</f>
        <v>47542</v>
      </c>
      <c r="D156" s="78" t="n">
        <f aca="false">IF(AND($B156&lt;Input!$C$31,$B156&lt;Input!$G$31),Input!$C$48,0)</f>
        <v>0</v>
      </c>
      <c r="E156" s="78" t="n">
        <f aca="true">IF(AND($B156&gt;Input!$C$31,$B156&lt;Input!$C$25),PMT(Input!$C$47/(100*12),(OFFSET($A$4,MATCH(Input!$C$25,$B$4:$B$1004,1),0,1,1)-OFFSET($A$4,MATCH(Input!$C$31,$B$4:$B$1004,1),0,1,1)),$H$4,0,1),0)</f>
        <v>0</v>
      </c>
      <c r="F156" s="78" t="n">
        <f aca="false">($F155+$D156+$E156)*(1+Input!$C$47/(100*12))</f>
        <v>0</v>
      </c>
    </row>
    <row r="157" customFormat="false" ht="12.8" hidden="false" customHeight="false" outlineLevel="0" collapsed="false">
      <c r="A157" s="76" t="n">
        <v>153</v>
      </c>
      <c r="B157" s="77" t="n">
        <f aca="false">EOMONTH(Input!$C$7,A157)</f>
        <v>47573</v>
      </c>
      <c r="D157" s="78" t="n">
        <f aca="false">IF(AND($B157&lt;Input!$C$31,$B157&lt;Input!$G$31),Input!$C$48,0)</f>
        <v>0</v>
      </c>
      <c r="E157" s="78" t="n">
        <f aca="true">IF(AND($B157&gt;Input!$C$31,$B157&lt;Input!$C$25),PMT(Input!$C$47/(100*12),(OFFSET($A$4,MATCH(Input!$C$25,$B$4:$B$1004,1),0,1,1)-OFFSET($A$4,MATCH(Input!$C$31,$B$4:$B$1004,1),0,1,1)),$H$4,0,1),0)</f>
        <v>0</v>
      </c>
      <c r="F157" s="78" t="n">
        <f aca="false">($F156+$D157+$E157)*(1+Input!$C$47/(100*12))</f>
        <v>0</v>
      </c>
    </row>
    <row r="158" customFormat="false" ht="12.8" hidden="false" customHeight="false" outlineLevel="0" collapsed="false">
      <c r="A158" s="76" t="n">
        <v>154</v>
      </c>
      <c r="B158" s="77" t="n">
        <f aca="false">EOMONTH(Input!$C$7,A158)</f>
        <v>47603</v>
      </c>
      <c r="D158" s="78" t="n">
        <f aca="false">IF(AND($B158&lt;Input!$C$31,$B158&lt;Input!$G$31),Input!$C$48,0)</f>
        <v>0</v>
      </c>
      <c r="E158" s="78" t="n">
        <f aca="true">IF(AND($B158&gt;Input!$C$31,$B158&lt;Input!$C$25),PMT(Input!$C$47/(100*12),(OFFSET($A$4,MATCH(Input!$C$25,$B$4:$B$1004,1),0,1,1)-OFFSET($A$4,MATCH(Input!$C$31,$B$4:$B$1004,1),0,1,1)),$H$4,0,1),0)</f>
        <v>0</v>
      </c>
      <c r="F158" s="78" t="n">
        <f aca="false">($F157+$D158+$E158)*(1+Input!$C$47/(100*12))</f>
        <v>0</v>
      </c>
    </row>
    <row r="159" customFormat="false" ht="12.8" hidden="false" customHeight="false" outlineLevel="0" collapsed="false">
      <c r="A159" s="76" t="n">
        <v>155</v>
      </c>
      <c r="B159" s="77" t="n">
        <f aca="false">EOMONTH(Input!$C$7,A159)</f>
        <v>47634</v>
      </c>
      <c r="D159" s="78" t="n">
        <f aca="false">IF(AND($B159&lt;Input!$C$31,$B159&lt;Input!$G$31),Input!$C$48,0)</f>
        <v>0</v>
      </c>
      <c r="E159" s="78" t="n">
        <f aca="true">IF(AND($B159&gt;Input!$C$31,$B159&lt;Input!$C$25),PMT(Input!$C$47/(100*12),(OFFSET($A$4,MATCH(Input!$C$25,$B$4:$B$1004,1),0,1,1)-OFFSET($A$4,MATCH(Input!$C$31,$B$4:$B$1004,1),0,1,1)),$H$4,0,1),0)</f>
        <v>0</v>
      </c>
      <c r="F159" s="78" t="n">
        <f aca="false">($F158+$D159+$E159)*(1+Input!$C$47/(100*12))</f>
        <v>0</v>
      </c>
    </row>
    <row r="160" customFormat="false" ht="12.8" hidden="false" customHeight="false" outlineLevel="0" collapsed="false">
      <c r="A160" s="76" t="n">
        <v>156</v>
      </c>
      <c r="B160" s="77" t="n">
        <f aca="false">EOMONTH(Input!$C$7,A160)</f>
        <v>47664</v>
      </c>
      <c r="D160" s="78" t="n">
        <f aca="false">IF(AND($B160&lt;Input!$C$31,$B160&lt;Input!$G$31),Input!$C$48,0)</f>
        <v>0</v>
      </c>
      <c r="E160" s="78" t="n">
        <f aca="true">IF(AND($B160&gt;Input!$C$31,$B160&lt;Input!$C$25),PMT(Input!$C$47/(100*12),(OFFSET($A$4,MATCH(Input!$C$25,$B$4:$B$1004,1),0,1,1)-OFFSET($A$4,MATCH(Input!$C$31,$B$4:$B$1004,1),0,1,1)),$H$4,0,1),0)</f>
        <v>0</v>
      </c>
      <c r="F160" s="78" t="n">
        <f aca="false">($F159+$D160+$E160)*(1+Input!$C$47/(100*12))</f>
        <v>0</v>
      </c>
    </row>
    <row r="161" customFormat="false" ht="12.8" hidden="false" customHeight="false" outlineLevel="0" collapsed="false">
      <c r="A161" s="76" t="n">
        <v>157</v>
      </c>
      <c r="B161" s="77" t="n">
        <f aca="false">EOMONTH(Input!$C$7,A161)</f>
        <v>47695</v>
      </c>
      <c r="D161" s="78" t="n">
        <f aca="false">IF(AND($B161&lt;Input!$C$31,$B161&lt;Input!$G$31),Input!$C$48,0)</f>
        <v>0</v>
      </c>
      <c r="E161" s="78" t="n">
        <f aca="true">IF(AND($B161&gt;Input!$C$31,$B161&lt;Input!$C$25),PMT(Input!$C$47/(100*12),(OFFSET($A$4,MATCH(Input!$C$25,$B$4:$B$1004,1),0,1,1)-OFFSET($A$4,MATCH(Input!$C$31,$B$4:$B$1004,1),0,1,1)),$H$4,0,1),0)</f>
        <v>0</v>
      </c>
      <c r="F161" s="78" t="n">
        <f aca="false">($F160+$D161+$E161)*(1+Input!$C$47/(100*12))</f>
        <v>0</v>
      </c>
    </row>
    <row r="162" customFormat="false" ht="12.8" hidden="false" customHeight="false" outlineLevel="0" collapsed="false">
      <c r="A162" s="76" t="n">
        <v>158</v>
      </c>
      <c r="B162" s="77" t="n">
        <f aca="false">EOMONTH(Input!$C$7,A162)</f>
        <v>47726</v>
      </c>
      <c r="D162" s="78" t="n">
        <f aca="false">IF(AND($B162&lt;Input!$C$31,$B162&lt;Input!$G$31),Input!$C$48,0)</f>
        <v>0</v>
      </c>
      <c r="E162" s="78" t="n">
        <f aca="true">IF(AND($B162&gt;Input!$C$31,$B162&lt;Input!$C$25),PMT(Input!$C$47/(100*12),(OFFSET($A$4,MATCH(Input!$C$25,$B$4:$B$1004,1),0,1,1)-OFFSET($A$4,MATCH(Input!$C$31,$B$4:$B$1004,1),0,1,1)),$H$4,0,1),0)</f>
        <v>0</v>
      </c>
      <c r="F162" s="78" t="n">
        <f aca="false">($F161+$D162+$E162)*(1+Input!$C$47/(100*12))</f>
        <v>0</v>
      </c>
    </row>
    <row r="163" customFormat="false" ht="12.8" hidden="false" customHeight="false" outlineLevel="0" collapsed="false">
      <c r="A163" s="76" t="n">
        <v>159</v>
      </c>
      <c r="B163" s="77" t="n">
        <f aca="false">EOMONTH(Input!$C$7,A163)</f>
        <v>47756</v>
      </c>
      <c r="D163" s="78" t="n">
        <f aca="false">IF(AND($B163&lt;Input!$C$31,$B163&lt;Input!$G$31),Input!$C$48,0)</f>
        <v>0</v>
      </c>
      <c r="E163" s="78" t="n">
        <f aca="true">IF(AND($B163&gt;Input!$C$31,$B163&lt;Input!$C$25),PMT(Input!$C$47/(100*12),(OFFSET($A$4,MATCH(Input!$C$25,$B$4:$B$1004,1),0,1,1)-OFFSET($A$4,MATCH(Input!$C$31,$B$4:$B$1004,1),0,1,1)),$H$4,0,1),0)</f>
        <v>0</v>
      </c>
      <c r="F163" s="78" t="n">
        <f aca="false">($F162+$D163+$E163)*(1+Input!$C$47/(100*12))</f>
        <v>0</v>
      </c>
    </row>
    <row r="164" customFormat="false" ht="12.8" hidden="false" customHeight="false" outlineLevel="0" collapsed="false">
      <c r="A164" s="76" t="n">
        <v>160</v>
      </c>
      <c r="B164" s="77" t="n">
        <f aca="false">EOMONTH(Input!$C$7,A164)</f>
        <v>47787</v>
      </c>
      <c r="D164" s="78" t="n">
        <f aca="false">IF(AND($B164&lt;Input!$C$31,$B164&lt;Input!$G$31),Input!$C$48,0)</f>
        <v>0</v>
      </c>
      <c r="E164" s="78" t="n">
        <f aca="true">IF(AND($B164&gt;Input!$C$31,$B164&lt;Input!$C$25),PMT(Input!$C$47/(100*12),(OFFSET($A$4,MATCH(Input!$C$25,$B$4:$B$1004,1),0,1,1)-OFFSET($A$4,MATCH(Input!$C$31,$B$4:$B$1004,1),0,1,1)),$H$4,0,1),0)</f>
        <v>0</v>
      </c>
      <c r="F164" s="78" t="n">
        <f aca="false">($F163+$D164+$E164)*(1+Input!$C$47/(100*12))</f>
        <v>0</v>
      </c>
    </row>
    <row r="165" customFormat="false" ht="12.8" hidden="false" customHeight="false" outlineLevel="0" collapsed="false">
      <c r="A165" s="76" t="n">
        <v>161</v>
      </c>
      <c r="B165" s="77" t="n">
        <f aca="false">EOMONTH(Input!$C$7,A165)</f>
        <v>47817</v>
      </c>
      <c r="D165" s="78" t="n">
        <f aca="false">IF(AND($B165&lt;Input!$C$31,$B165&lt;Input!$G$31),Input!$C$48,0)</f>
        <v>0</v>
      </c>
      <c r="E165" s="78" t="n">
        <f aca="true">IF(AND($B165&gt;Input!$C$31,$B165&lt;Input!$C$25),PMT(Input!$C$47/(100*12),(OFFSET($A$4,MATCH(Input!$C$25,$B$4:$B$1004,1),0,1,1)-OFFSET($A$4,MATCH(Input!$C$31,$B$4:$B$1004,1),0,1,1)),$H$4,0,1),0)</f>
        <v>0</v>
      </c>
      <c r="F165" s="78" t="n">
        <f aca="false">($F164+$D165+$E165)*(1+Input!$C$47/(100*12))</f>
        <v>0</v>
      </c>
    </row>
    <row r="166" customFormat="false" ht="12.8" hidden="false" customHeight="false" outlineLevel="0" collapsed="false">
      <c r="A166" s="76" t="n">
        <v>162</v>
      </c>
      <c r="B166" s="77" t="n">
        <f aca="false">EOMONTH(Input!$C$7,A166)</f>
        <v>47848</v>
      </c>
      <c r="D166" s="78" t="n">
        <f aca="false">IF(AND($B166&lt;Input!$C$31,$B166&lt;Input!$G$31),Input!$C$48,0)</f>
        <v>0</v>
      </c>
      <c r="E166" s="78" t="n">
        <f aca="true">IF(AND($B166&gt;Input!$C$31,$B166&lt;Input!$C$25),PMT(Input!$C$47/(100*12),(OFFSET($A$4,MATCH(Input!$C$25,$B$4:$B$1004,1),0,1,1)-OFFSET($A$4,MATCH(Input!$C$31,$B$4:$B$1004,1),0,1,1)),$H$4,0,1),0)</f>
        <v>0</v>
      </c>
      <c r="F166" s="78" t="n">
        <f aca="false">($F165+$D166+$E166)*(1+Input!$C$47/(100*12))</f>
        <v>0</v>
      </c>
    </row>
    <row r="167" customFormat="false" ht="12.8" hidden="false" customHeight="false" outlineLevel="0" collapsed="false">
      <c r="A167" s="76" t="n">
        <v>163</v>
      </c>
      <c r="B167" s="77" t="n">
        <f aca="false">EOMONTH(Input!$C$7,A167)</f>
        <v>47879</v>
      </c>
      <c r="D167" s="78" t="n">
        <f aca="false">IF(AND($B167&lt;Input!$C$31,$B167&lt;Input!$G$31),Input!$C$48,0)</f>
        <v>0</v>
      </c>
      <c r="E167" s="78" t="n">
        <f aca="true">IF(AND($B167&gt;Input!$C$31,$B167&lt;Input!$C$25),PMT(Input!$C$47/(100*12),(OFFSET($A$4,MATCH(Input!$C$25,$B$4:$B$1004,1),0,1,1)-OFFSET($A$4,MATCH(Input!$C$31,$B$4:$B$1004,1),0,1,1)),$H$4,0,1),0)</f>
        <v>0</v>
      </c>
      <c r="F167" s="78" t="n">
        <f aca="false">($F166+$D167+$E167)*(1+Input!$C$47/(100*12))</f>
        <v>0</v>
      </c>
    </row>
    <row r="168" customFormat="false" ht="12.8" hidden="false" customHeight="false" outlineLevel="0" collapsed="false">
      <c r="A168" s="76" t="n">
        <v>164</v>
      </c>
      <c r="B168" s="77" t="n">
        <f aca="false">EOMONTH(Input!$C$7,A168)</f>
        <v>47907</v>
      </c>
      <c r="D168" s="78" t="n">
        <f aca="false">IF(AND($B168&lt;Input!$C$31,$B168&lt;Input!$G$31),Input!$C$48,0)</f>
        <v>0</v>
      </c>
      <c r="E168" s="78" t="n">
        <f aca="true">IF(AND($B168&gt;Input!$C$31,$B168&lt;Input!$C$25),PMT(Input!$C$47/(100*12),(OFFSET($A$4,MATCH(Input!$C$25,$B$4:$B$1004,1),0,1,1)-OFFSET($A$4,MATCH(Input!$C$31,$B$4:$B$1004,1),0,1,1)),$H$4,0,1),0)</f>
        <v>0</v>
      </c>
      <c r="F168" s="78" t="n">
        <f aca="false">($F167+$D168+$E168)*(1+Input!$C$47/(100*12))</f>
        <v>0</v>
      </c>
    </row>
    <row r="169" customFormat="false" ht="12.8" hidden="false" customHeight="false" outlineLevel="0" collapsed="false">
      <c r="A169" s="76" t="n">
        <v>165</v>
      </c>
      <c r="B169" s="77" t="n">
        <f aca="false">EOMONTH(Input!$C$7,A169)</f>
        <v>47938</v>
      </c>
      <c r="D169" s="78" t="n">
        <f aca="false">IF(AND($B169&lt;Input!$C$31,$B169&lt;Input!$G$31),Input!$C$48,0)</f>
        <v>0</v>
      </c>
      <c r="E169" s="78" t="n">
        <f aca="true">IF(AND($B169&gt;Input!$C$31,$B169&lt;Input!$C$25),PMT(Input!$C$47/(100*12),(OFFSET($A$4,MATCH(Input!$C$25,$B$4:$B$1004,1),0,1,1)-OFFSET($A$4,MATCH(Input!$C$31,$B$4:$B$1004,1),0,1,1)),$H$4,0,1),0)</f>
        <v>0</v>
      </c>
      <c r="F169" s="78" t="n">
        <f aca="false">($F168+$D169+$E169)*(1+Input!$C$47/(100*12))</f>
        <v>0</v>
      </c>
    </row>
    <row r="170" customFormat="false" ht="12.8" hidden="false" customHeight="false" outlineLevel="0" collapsed="false">
      <c r="A170" s="76" t="n">
        <v>166</v>
      </c>
      <c r="B170" s="77" t="n">
        <f aca="false">EOMONTH(Input!$C$7,A170)</f>
        <v>47968</v>
      </c>
      <c r="D170" s="78" t="n">
        <f aca="false">IF(AND($B170&lt;Input!$C$31,$B170&lt;Input!$G$31),Input!$C$48,0)</f>
        <v>0</v>
      </c>
      <c r="E170" s="78" t="n">
        <f aca="true">IF(AND($B170&gt;Input!$C$31,$B170&lt;Input!$C$25),PMT(Input!$C$47/(100*12),(OFFSET($A$4,MATCH(Input!$C$25,$B$4:$B$1004,1),0,1,1)-OFFSET($A$4,MATCH(Input!$C$31,$B$4:$B$1004,1),0,1,1)),$H$4,0,1),0)</f>
        <v>0</v>
      </c>
      <c r="F170" s="78" t="n">
        <f aca="false">($F169+$D170+$E170)*(1+Input!$C$47/(100*12))</f>
        <v>0</v>
      </c>
    </row>
    <row r="171" customFormat="false" ht="12.8" hidden="false" customHeight="false" outlineLevel="0" collapsed="false">
      <c r="A171" s="76" t="n">
        <v>167</v>
      </c>
      <c r="B171" s="77" t="n">
        <f aca="false">EOMONTH(Input!$C$7,A171)</f>
        <v>47999</v>
      </c>
      <c r="D171" s="78" t="n">
        <f aca="false">IF(AND($B171&lt;Input!$C$31,$B171&lt;Input!$G$31),Input!$C$48,0)</f>
        <v>0</v>
      </c>
      <c r="E171" s="78" t="n">
        <f aca="true">IF(AND($B171&gt;Input!$C$31,$B171&lt;Input!$C$25),PMT(Input!$C$47/(100*12),(OFFSET($A$4,MATCH(Input!$C$25,$B$4:$B$1004,1),0,1,1)-OFFSET($A$4,MATCH(Input!$C$31,$B$4:$B$1004,1),0,1,1)),$H$4,0,1),0)</f>
        <v>0</v>
      </c>
      <c r="F171" s="78" t="n">
        <f aca="false">($F170+$D171+$E171)*(1+Input!$C$47/(100*12))</f>
        <v>0</v>
      </c>
    </row>
    <row r="172" customFormat="false" ht="12.8" hidden="false" customHeight="false" outlineLevel="0" collapsed="false">
      <c r="A172" s="76" t="n">
        <v>168</v>
      </c>
      <c r="B172" s="77" t="n">
        <f aca="false">EOMONTH(Input!$C$7,A172)</f>
        <v>48029</v>
      </c>
      <c r="D172" s="78" t="n">
        <f aca="false">IF(AND($B172&lt;Input!$C$31,$B172&lt;Input!$G$31),Input!$C$48,0)</f>
        <v>0</v>
      </c>
      <c r="E172" s="78" t="n">
        <f aca="true">IF(AND($B172&gt;Input!$C$31,$B172&lt;Input!$C$25),PMT(Input!$C$47/(100*12),(OFFSET($A$4,MATCH(Input!$C$25,$B$4:$B$1004,1),0,1,1)-OFFSET($A$4,MATCH(Input!$C$31,$B$4:$B$1004,1),0,1,1)),$H$4,0,1),0)</f>
        <v>0</v>
      </c>
      <c r="F172" s="78" t="n">
        <f aca="false">($F171+$D172+$E172)*(1+Input!$C$47/(100*12))</f>
        <v>0</v>
      </c>
    </row>
    <row r="173" customFormat="false" ht="12.8" hidden="false" customHeight="false" outlineLevel="0" collapsed="false">
      <c r="A173" s="76" t="n">
        <v>169</v>
      </c>
      <c r="B173" s="77" t="n">
        <f aca="false">EOMONTH(Input!$C$7,A173)</f>
        <v>48060</v>
      </c>
      <c r="D173" s="78" t="n">
        <f aca="false">IF(AND($B173&lt;Input!$C$31,$B173&lt;Input!$G$31),Input!$C$48,0)</f>
        <v>0</v>
      </c>
      <c r="E173" s="78" t="n">
        <f aca="true">IF(AND($B173&gt;Input!$C$31,$B173&lt;Input!$C$25),PMT(Input!$C$47/(100*12),(OFFSET($A$4,MATCH(Input!$C$25,$B$4:$B$1004,1),0,1,1)-OFFSET($A$4,MATCH(Input!$C$31,$B$4:$B$1004,1),0,1,1)),$H$4,0,1),0)</f>
        <v>0</v>
      </c>
      <c r="F173" s="78" t="n">
        <f aca="false">($F172+$D173+$E173)*(1+Input!$C$47/(100*12))</f>
        <v>0</v>
      </c>
    </row>
    <row r="174" customFormat="false" ht="12.8" hidden="false" customHeight="false" outlineLevel="0" collapsed="false">
      <c r="A174" s="76" t="n">
        <v>170</v>
      </c>
      <c r="B174" s="77" t="n">
        <f aca="false">EOMONTH(Input!$C$7,A174)</f>
        <v>48091</v>
      </c>
      <c r="D174" s="78" t="n">
        <f aca="false">IF(AND($B174&lt;Input!$C$31,$B174&lt;Input!$G$31),Input!$C$48,0)</f>
        <v>0</v>
      </c>
      <c r="E174" s="78" t="n">
        <f aca="true">IF(AND($B174&gt;Input!$C$31,$B174&lt;Input!$C$25),PMT(Input!$C$47/(100*12),(OFFSET($A$4,MATCH(Input!$C$25,$B$4:$B$1004,1),0,1,1)-OFFSET($A$4,MATCH(Input!$C$31,$B$4:$B$1004,1),0,1,1)),$H$4,0,1),0)</f>
        <v>0</v>
      </c>
      <c r="F174" s="78" t="n">
        <f aca="false">($F173+$D174+$E174)*(1+Input!$C$47/(100*12))</f>
        <v>0</v>
      </c>
    </row>
    <row r="175" customFormat="false" ht="12.8" hidden="false" customHeight="false" outlineLevel="0" collapsed="false">
      <c r="A175" s="76" t="n">
        <v>171</v>
      </c>
      <c r="B175" s="77" t="n">
        <f aca="false">EOMONTH(Input!$C$7,A175)</f>
        <v>48121</v>
      </c>
      <c r="D175" s="78" t="n">
        <f aca="false">IF(AND($B175&lt;Input!$C$31,$B175&lt;Input!$G$31),Input!$C$48,0)</f>
        <v>0</v>
      </c>
      <c r="E175" s="78" t="n">
        <f aca="true">IF(AND($B175&gt;Input!$C$31,$B175&lt;Input!$C$25),PMT(Input!$C$47/(100*12),(OFFSET($A$4,MATCH(Input!$C$25,$B$4:$B$1004,1),0,1,1)-OFFSET($A$4,MATCH(Input!$C$31,$B$4:$B$1004,1),0,1,1)),$H$4,0,1),0)</f>
        <v>0</v>
      </c>
      <c r="F175" s="78" t="n">
        <f aca="false">($F174+$D175+$E175)*(1+Input!$C$47/(100*12))</f>
        <v>0</v>
      </c>
    </row>
    <row r="176" customFormat="false" ht="12.8" hidden="false" customHeight="false" outlineLevel="0" collapsed="false">
      <c r="A176" s="76" t="n">
        <v>172</v>
      </c>
      <c r="B176" s="77" t="n">
        <f aca="false">EOMONTH(Input!$C$7,A176)</f>
        <v>48152</v>
      </c>
      <c r="D176" s="78" t="n">
        <f aca="false">IF(AND($B176&lt;Input!$C$31,$B176&lt;Input!$G$31),Input!$C$48,0)</f>
        <v>0</v>
      </c>
      <c r="E176" s="78" t="n">
        <f aca="true">IF(AND($B176&gt;Input!$C$31,$B176&lt;Input!$C$25),PMT(Input!$C$47/(100*12),(OFFSET($A$4,MATCH(Input!$C$25,$B$4:$B$1004,1),0,1,1)-OFFSET($A$4,MATCH(Input!$C$31,$B$4:$B$1004,1),0,1,1)),$H$4,0,1),0)</f>
        <v>0</v>
      </c>
      <c r="F176" s="78" t="n">
        <f aca="false">($F175+$D176+$E176)*(1+Input!$C$47/(100*12))</f>
        <v>0</v>
      </c>
    </row>
    <row r="177" customFormat="false" ht="12.8" hidden="false" customHeight="false" outlineLevel="0" collapsed="false">
      <c r="A177" s="76" t="n">
        <v>173</v>
      </c>
      <c r="B177" s="77" t="n">
        <f aca="false">EOMONTH(Input!$C$7,A177)</f>
        <v>48182</v>
      </c>
      <c r="D177" s="78" t="n">
        <f aca="false">IF(AND($B177&lt;Input!$C$31,$B177&lt;Input!$G$31),Input!$C$48,0)</f>
        <v>0</v>
      </c>
      <c r="E177" s="78" t="n">
        <f aca="true">IF(AND($B177&gt;Input!$C$31,$B177&lt;Input!$C$25),PMT(Input!$C$47/(100*12),(OFFSET($A$4,MATCH(Input!$C$25,$B$4:$B$1004,1),0,1,1)-OFFSET($A$4,MATCH(Input!$C$31,$B$4:$B$1004,1),0,1,1)),$H$4,0,1),0)</f>
        <v>0</v>
      </c>
      <c r="F177" s="78" t="n">
        <f aca="false">($F176+$D177+$E177)*(1+Input!$C$47/(100*12))</f>
        <v>0</v>
      </c>
    </row>
    <row r="178" customFormat="false" ht="12.8" hidden="false" customHeight="false" outlineLevel="0" collapsed="false">
      <c r="A178" s="76" t="n">
        <v>174</v>
      </c>
      <c r="B178" s="77" t="n">
        <f aca="false">EOMONTH(Input!$C$7,A178)</f>
        <v>48213</v>
      </c>
      <c r="D178" s="78" t="n">
        <f aca="false">IF(AND($B178&lt;Input!$C$31,$B178&lt;Input!$G$31),Input!$C$48,0)</f>
        <v>0</v>
      </c>
      <c r="E178" s="78" t="n">
        <f aca="true">IF(AND($B178&gt;Input!$C$31,$B178&lt;Input!$C$25),PMT(Input!$C$47/(100*12),(OFFSET($A$4,MATCH(Input!$C$25,$B$4:$B$1004,1),0,1,1)-OFFSET($A$4,MATCH(Input!$C$31,$B$4:$B$1004,1),0,1,1)),$H$4,0,1),0)</f>
        <v>0</v>
      </c>
      <c r="F178" s="78" t="n">
        <f aca="false">($F177+$D178+$E178)*(1+Input!$C$47/(100*12))</f>
        <v>0</v>
      </c>
    </row>
    <row r="179" customFormat="false" ht="12.8" hidden="false" customHeight="false" outlineLevel="0" collapsed="false">
      <c r="A179" s="76" t="n">
        <v>175</v>
      </c>
      <c r="B179" s="77" t="n">
        <f aca="false">EOMONTH(Input!$C$7,A179)</f>
        <v>48244</v>
      </c>
      <c r="D179" s="78" t="n">
        <f aca="false">IF(AND($B179&lt;Input!$C$31,$B179&lt;Input!$G$31),Input!$C$48,0)</f>
        <v>0</v>
      </c>
      <c r="E179" s="78" t="n">
        <f aca="true">IF(AND($B179&gt;Input!$C$31,$B179&lt;Input!$C$25),PMT(Input!$C$47/(100*12),(OFFSET($A$4,MATCH(Input!$C$25,$B$4:$B$1004,1),0,1,1)-OFFSET($A$4,MATCH(Input!$C$31,$B$4:$B$1004,1),0,1,1)),$H$4,0,1),0)</f>
        <v>0</v>
      </c>
      <c r="F179" s="78" t="n">
        <f aca="false">($F178+$D179+$E179)*(1+Input!$C$47/(100*12))</f>
        <v>0</v>
      </c>
    </row>
    <row r="180" customFormat="false" ht="12.8" hidden="false" customHeight="false" outlineLevel="0" collapsed="false">
      <c r="A180" s="76" t="n">
        <v>176</v>
      </c>
      <c r="B180" s="77" t="n">
        <f aca="false">EOMONTH(Input!$C$7,A180)</f>
        <v>48273</v>
      </c>
      <c r="D180" s="78" t="n">
        <f aca="false">IF(AND($B180&lt;Input!$C$31,$B180&lt;Input!$G$31),Input!$C$48,0)</f>
        <v>0</v>
      </c>
      <c r="E180" s="78" t="n">
        <f aca="true">IF(AND($B180&gt;Input!$C$31,$B180&lt;Input!$C$25),PMT(Input!$C$47/(100*12),(OFFSET($A$4,MATCH(Input!$C$25,$B$4:$B$1004,1),0,1,1)-OFFSET($A$4,MATCH(Input!$C$31,$B$4:$B$1004,1),0,1,1)),$H$4,0,1),0)</f>
        <v>0</v>
      </c>
      <c r="F180" s="78" t="n">
        <f aca="false">($F179+$D180+$E180)*(1+Input!$C$47/(100*12))</f>
        <v>0</v>
      </c>
    </row>
    <row r="181" customFormat="false" ht="12.8" hidden="false" customHeight="false" outlineLevel="0" collapsed="false">
      <c r="A181" s="76" t="n">
        <v>177</v>
      </c>
      <c r="B181" s="77" t="n">
        <f aca="false">EOMONTH(Input!$C$7,A181)</f>
        <v>48304</v>
      </c>
      <c r="D181" s="78" t="n">
        <f aca="false">IF(AND($B181&lt;Input!$C$31,$B181&lt;Input!$G$31),Input!$C$48,0)</f>
        <v>0</v>
      </c>
      <c r="E181" s="78" t="n">
        <f aca="true">IF(AND($B181&gt;Input!$C$31,$B181&lt;Input!$C$25),PMT(Input!$C$47/(100*12),(OFFSET($A$4,MATCH(Input!$C$25,$B$4:$B$1004,1),0,1,1)-OFFSET($A$4,MATCH(Input!$C$31,$B$4:$B$1004,1),0,1,1)),$H$4,0,1),0)</f>
        <v>0</v>
      </c>
      <c r="F181" s="78" t="n">
        <f aca="false">($F180+$D181+$E181)*(1+Input!$C$47/(100*12))</f>
        <v>0</v>
      </c>
    </row>
    <row r="182" customFormat="false" ht="12.8" hidden="false" customHeight="false" outlineLevel="0" collapsed="false">
      <c r="A182" s="76" t="n">
        <v>178</v>
      </c>
      <c r="B182" s="77" t="n">
        <f aca="false">EOMONTH(Input!$C$7,A182)</f>
        <v>48334</v>
      </c>
      <c r="D182" s="78" t="n">
        <f aca="false">IF(AND($B182&lt;Input!$C$31,$B182&lt;Input!$G$31),Input!$C$48,0)</f>
        <v>0</v>
      </c>
      <c r="E182" s="78" t="n">
        <f aca="true">IF(AND($B182&gt;Input!$C$31,$B182&lt;Input!$C$25),PMT(Input!$C$47/(100*12),(OFFSET($A$4,MATCH(Input!$C$25,$B$4:$B$1004,1),0,1,1)-OFFSET($A$4,MATCH(Input!$C$31,$B$4:$B$1004,1),0,1,1)),$H$4,0,1),0)</f>
        <v>0</v>
      </c>
      <c r="F182" s="78" t="n">
        <f aca="false">($F181+$D182+$E182)*(1+Input!$C$47/(100*12))</f>
        <v>0</v>
      </c>
    </row>
    <row r="183" customFormat="false" ht="12.8" hidden="false" customHeight="false" outlineLevel="0" collapsed="false">
      <c r="A183" s="76" t="n">
        <v>179</v>
      </c>
      <c r="B183" s="77" t="n">
        <f aca="false">EOMONTH(Input!$C$7,A183)</f>
        <v>48365</v>
      </c>
      <c r="D183" s="78" t="n">
        <f aca="false">IF(AND($B183&lt;Input!$C$31,$B183&lt;Input!$G$31),Input!$C$48,0)</f>
        <v>0</v>
      </c>
      <c r="E183" s="78" t="n">
        <f aca="true">IF(AND($B183&gt;Input!$C$31,$B183&lt;Input!$C$25),PMT(Input!$C$47/(100*12),(OFFSET($A$4,MATCH(Input!$C$25,$B$4:$B$1004,1),0,1,1)-OFFSET($A$4,MATCH(Input!$C$31,$B$4:$B$1004,1),0,1,1)),$H$4,0,1),0)</f>
        <v>0</v>
      </c>
      <c r="F183" s="78" t="n">
        <f aca="false">($F182+$D183+$E183)*(1+Input!$C$47/(100*12))</f>
        <v>0</v>
      </c>
    </row>
    <row r="184" customFormat="false" ht="12.8" hidden="false" customHeight="false" outlineLevel="0" collapsed="false">
      <c r="A184" s="76" t="n">
        <v>180</v>
      </c>
      <c r="B184" s="77" t="n">
        <f aca="false">EOMONTH(Input!$C$7,A184)</f>
        <v>48395</v>
      </c>
      <c r="D184" s="78" t="n">
        <f aca="false">IF(AND($B184&lt;Input!$C$31,$B184&lt;Input!$G$31),Input!$C$48,0)</f>
        <v>0</v>
      </c>
      <c r="E184" s="78" t="n">
        <f aca="true">IF(AND($B184&gt;Input!$C$31,$B184&lt;Input!$C$25),PMT(Input!$C$47/(100*12),(OFFSET($A$4,MATCH(Input!$C$25,$B$4:$B$1004,1),0,1,1)-OFFSET($A$4,MATCH(Input!$C$31,$B$4:$B$1004,1),0,1,1)),$H$4,0,1),0)</f>
        <v>0</v>
      </c>
      <c r="F184" s="78" t="n">
        <f aca="false">($F183+$D184+$E184)*(1+Input!$C$47/(100*12))</f>
        <v>0</v>
      </c>
    </row>
    <row r="185" customFormat="false" ht="12.8" hidden="false" customHeight="false" outlineLevel="0" collapsed="false">
      <c r="A185" s="76" t="n">
        <v>181</v>
      </c>
      <c r="B185" s="77" t="n">
        <f aca="false">EOMONTH(Input!$C$7,A185)</f>
        <v>48426</v>
      </c>
      <c r="D185" s="78" t="n">
        <f aca="false">IF(AND($B185&lt;Input!$C$31,$B185&lt;Input!$G$31),Input!$C$48,0)</f>
        <v>0</v>
      </c>
      <c r="E185" s="78" t="n">
        <f aca="true">IF(AND($B185&gt;Input!$C$31,$B185&lt;Input!$C$25),PMT(Input!$C$47/(100*12),(OFFSET($A$4,MATCH(Input!$C$25,$B$4:$B$1004,1),0,1,1)-OFFSET($A$4,MATCH(Input!$C$31,$B$4:$B$1004,1),0,1,1)),$H$4,0,1),0)</f>
        <v>0</v>
      </c>
      <c r="F185" s="78" t="n">
        <f aca="false">($F184+$D185+$E185)*(1+Input!$C$47/(100*12))</f>
        <v>0</v>
      </c>
    </row>
    <row r="186" customFormat="false" ht="12.8" hidden="false" customHeight="false" outlineLevel="0" collapsed="false">
      <c r="A186" s="76" t="n">
        <v>182</v>
      </c>
      <c r="B186" s="77" t="n">
        <f aca="false">EOMONTH(Input!$C$7,A186)</f>
        <v>48457</v>
      </c>
      <c r="D186" s="78" t="n">
        <f aca="false">IF(AND($B186&lt;Input!$C$31,$B186&lt;Input!$G$31),Input!$C$48,0)</f>
        <v>0</v>
      </c>
      <c r="E186" s="78" t="n">
        <f aca="true">IF(AND($B186&gt;Input!$C$31,$B186&lt;Input!$C$25),PMT(Input!$C$47/(100*12),(OFFSET($A$4,MATCH(Input!$C$25,$B$4:$B$1004,1),0,1,1)-OFFSET($A$4,MATCH(Input!$C$31,$B$4:$B$1004,1),0,1,1)),$H$4,0,1),0)</f>
        <v>0</v>
      </c>
      <c r="F186" s="78" t="n">
        <f aca="false">($F185+$D186+$E186)*(1+Input!$C$47/(100*12))</f>
        <v>0</v>
      </c>
    </row>
    <row r="187" customFormat="false" ht="12.8" hidden="false" customHeight="false" outlineLevel="0" collapsed="false">
      <c r="A187" s="76" t="n">
        <v>183</v>
      </c>
      <c r="B187" s="77" t="n">
        <f aca="false">EOMONTH(Input!$C$7,A187)</f>
        <v>48487</v>
      </c>
      <c r="D187" s="78" t="n">
        <f aca="false">IF(AND($B187&lt;Input!$C$31,$B187&lt;Input!$G$31),Input!$C$48,0)</f>
        <v>0</v>
      </c>
      <c r="E187" s="78" t="n">
        <f aca="true">IF(AND($B187&gt;Input!$C$31,$B187&lt;Input!$C$25),PMT(Input!$C$47/(100*12),(OFFSET($A$4,MATCH(Input!$C$25,$B$4:$B$1004,1),0,1,1)-OFFSET($A$4,MATCH(Input!$C$31,$B$4:$B$1004,1),0,1,1)),$H$4,0,1),0)</f>
        <v>0</v>
      </c>
      <c r="F187" s="78" t="n">
        <f aca="false">($F186+$D187+$E187)*(1+Input!$C$47/(100*12))</f>
        <v>0</v>
      </c>
    </row>
    <row r="188" customFormat="false" ht="12.8" hidden="false" customHeight="false" outlineLevel="0" collapsed="false">
      <c r="A188" s="76" t="n">
        <v>184</v>
      </c>
      <c r="B188" s="77" t="n">
        <f aca="false">EOMONTH(Input!$C$7,A188)</f>
        <v>48518</v>
      </c>
      <c r="D188" s="78" t="n">
        <f aca="false">IF(AND($B188&lt;Input!$C$31,$B188&lt;Input!$G$31),Input!$C$48,0)</f>
        <v>0</v>
      </c>
      <c r="E188" s="78" t="n">
        <f aca="true">IF(AND($B188&gt;Input!$C$31,$B188&lt;Input!$C$25),PMT(Input!$C$47/(100*12),(OFFSET($A$4,MATCH(Input!$C$25,$B$4:$B$1004,1),0,1,1)-OFFSET($A$4,MATCH(Input!$C$31,$B$4:$B$1004,1),0,1,1)),$H$4,0,1),0)</f>
        <v>0</v>
      </c>
      <c r="F188" s="78" t="n">
        <f aca="false">($F187+$D188+$E188)*(1+Input!$C$47/(100*12))</f>
        <v>0</v>
      </c>
    </row>
    <row r="189" customFormat="false" ht="12.8" hidden="false" customHeight="false" outlineLevel="0" collapsed="false">
      <c r="A189" s="76" t="n">
        <v>185</v>
      </c>
      <c r="B189" s="77" t="n">
        <f aca="false">EOMONTH(Input!$C$7,A189)</f>
        <v>48548</v>
      </c>
      <c r="D189" s="78" t="n">
        <f aca="false">IF(AND($B189&lt;Input!$C$31,$B189&lt;Input!$G$31),Input!$C$48,0)</f>
        <v>0</v>
      </c>
      <c r="E189" s="78" t="n">
        <f aca="true">IF(AND($B189&gt;Input!$C$31,$B189&lt;Input!$C$25),PMT(Input!$C$47/(100*12),(OFFSET($A$4,MATCH(Input!$C$25,$B$4:$B$1004,1),0,1,1)-OFFSET($A$4,MATCH(Input!$C$31,$B$4:$B$1004,1),0,1,1)),$H$4,0,1),0)</f>
        <v>0</v>
      </c>
      <c r="F189" s="78" t="n">
        <f aca="false">($F188+$D189+$E189)*(1+Input!$C$47/(100*12))</f>
        <v>0</v>
      </c>
    </row>
    <row r="190" customFormat="false" ht="12.8" hidden="false" customHeight="false" outlineLevel="0" collapsed="false">
      <c r="A190" s="76" t="n">
        <v>186</v>
      </c>
      <c r="B190" s="77" t="n">
        <f aca="false">EOMONTH(Input!$C$7,A190)</f>
        <v>48579</v>
      </c>
      <c r="D190" s="78" t="n">
        <f aca="false">IF(AND($B190&lt;Input!$C$31,$B190&lt;Input!$G$31),Input!$C$48,0)</f>
        <v>0</v>
      </c>
      <c r="E190" s="78" t="n">
        <f aca="true">IF(AND($B190&gt;Input!$C$31,$B190&lt;Input!$C$25),PMT(Input!$C$47/(100*12),(OFFSET($A$4,MATCH(Input!$C$25,$B$4:$B$1004,1),0,1,1)-OFFSET($A$4,MATCH(Input!$C$31,$B$4:$B$1004,1),0,1,1)),$H$4,0,1),0)</f>
        <v>0</v>
      </c>
      <c r="F190" s="78" t="n">
        <f aca="false">($F189+$D190+$E190)*(1+Input!$C$47/(100*12))</f>
        <v>0</v>
      </c>
    </row>
    <row r="191" customFormat="false" ht="12.8" hidden="false" customHeight="false" outlineLevel="0" collapsed="false">
      <c r="A191" s="76" t="n">
        <v>187</v>
      </c>
      <c r="B191" s="77" t="n">
        <f aca="false">EOMONTH(Input!$C$7,A191)</f>
        <v>48610</v>
      </c>
      <c r="D191" s="78" t="n">
        <f aca="false">IF(AND($B191&lt;Input!$C$31,$B191&lt;Input!$G$31),Input!$C$48,0)</f>
        <v>0</v>
      </c>
      <c r="E191" s="78" t="n">
        <f aca="true">IF(AND($B191&gt;Input!$C$31,$B191&lt;Input!$C$25),PMT(Input!$C$47/(100*12),(OFFSET($A$4,MATCH(Input!$C$25,$B$4:$B$1004,1),0,1,1)-OFFSET($A$4,MATCH(Input!$C$31,$B$4:$B$1004,1),0,1,1)),$H$4,0,1),0)</f>
        <v>0</v>
      </c>
      <c r="F191" s="78" t="n">
        <f aca="false">($F190+$D191+$E191)*(1+Input!$C$47/(100*12))</f>
        <v>0</v>
      </c>
    </row>
    <row r="192" customFormat="false" ht="12.8" hidden="false" customHeight="false" outlineLevel="0" collapsed="false">
      <c r="A192" s="76" t="n">
        <v>188</v>
      </c>
      <c r="B192" s="77" t="n">
        <f aca="false">EOMONTH(Input!$C$7,A192)</f>
        <v>48638</v>
      </c>
      <c r="D192" s="78" t="n">
        <f aca="false">IF(AND($B192&lt;Input!$C$31,$B192&lt;Input!$G$31),Input!$C$48,0)</f>
        <v>0</v>
      </c>
      <c r="E192" s="78" t="n">
        <f aca="true">IF(AND($B192&gt;Input!$C$31,$B192&lt;Input!$C$25),PMT(Input!$C$47/(100*12),(OFFSET($A$4,MATCH(Input!$C$25,$B$4:$B$1004,1),0,1,1)-OFFSET($A$4,MATCH(Input!$C$31,$B$4:$B$1004,1),0,1,1)),$H$4,0,1),0)</f>
        <v>0</v>
      </c>
      <c r="F192" s="78" t="n">
        <f aca="false">($F191+$D192+$E192)*(1+Input!$C$47/(100*12))</f>
        <v>0</v>
      </c>
    </row>
    <row r="193" customFormat="false" ht="12.8" hidden="false" customHeight="false" outlineLevel="0" collapsed="false">
      <c r="A193" s="76" t="n">
        <v>189</v>
      </c>
      <c r="B193" s="77" t="n">
        <f aca="false">EOMONTH(Input!$C$7,A193)</f>
        <v>48669</v>
      </c>
      <c r="D193" s="78" t="n">
        <f aca="false">IF(AND($B193&lt;Input!$C$31,$B193&lt;Input!$G$31),Input!$C$48,0)</f>
        <v>0</v>
      </c>
      <c r="E193" s="78" t="n">
        <f aca="true">IF(AND($B193&gt;Input!$C$31,$B193&lt;Input!$C$25),PMT(Input!$C$47/(100*12),(OFFSET($A$4,MATCH(Input!$C$25,$B$4:$B$1004,1),0,1,1)-OFFSET($A$4,MATCH(Input!$C$31,$B$4:$B$1004,1),0,1,1)),$H$4,0,1),0)</f>
        <v>0</v>
      </c>
      <c r="F193" s="78" t="n">
        <f aca="false">($F192+$D193+$E193)*(1+Input!$C$47/(100*12))</f>
        <v>0</v>
      </c>
    </row>
    <row r="194" customFormat="false" ht="12.8" hidden="false" customHeight="false" outlineLevel="0" collapsed="false">
      <c r="A194" s="76" t="n">
        <v>190</v>
      </c>
      <c r="B194" s="77" t="n">
        <f aca="false">EOMONTH(Input!$C$7,A194)</f>
        <v>48699</v>
      </c>
      <c r="D194" s="78" t="n">
        <f aca="false">IF(AND($B194&lt;Input!$C$31,$B194&lt;Input!$G$31),Input!$C$48,0)</f>
        <v>0</v>
      </c>
      <c r="E194" s="78" t="n">
        <f aca="true">IF(AND($B194&gt;Input!$C$31,$B194&lt;Input!$C$25),PMT(Input!$C$47/(100*12),(OFFSET($A$4,MATCH(Input!$C$25,$B$4:$B$1004,1),0,1,1)-OFFSET($A$4,MATCH(Input!$C$31,$B$4:$B$1004,1),0,1,1)),$H$4,0,1),0)</f>
        <v>0</v>
      </c>
      <c r="F194" s="78" t="n">
        <f aca="false">($F193+$D194+$E194)*(1+Input!$C$47/(100*12))</f>
        <v>0</v>
      </c>
    </row>
    <row r="195" customFormat="false" ht="12.8" hidden="false" customHeight="false" outlineLevel="0" collapsed="false">
      <c r="A195" s="76" t="n">
        <v>191</v>
      </c>
      <c r="B195" s="77" t="n">
        <f aca="false">EOMONTH(Input!$C$7,A195)</f>
        <v>48730</v>
      </c>
      <c r="D195" s="78" t="n">
        <f aca="false">IF(AND($B195&lt;Input!$C$31,$B195&lt;Input!$G$31),Input!$C$48,0)</f>
        <v>0</v>
      </c>
      <c r="E195" s="78" t="n">
        <f aca="true">IF(AND($B195&gt;Input!$C$31,$B195&lt;Input!$C$25),PMT(Input!$C$47/(100*12),(OFFSET($A$4,MATCH(Input!$C$25,$B$4:$B$1004,1),0,1,1)-OFFSET($A$4,MATCH(Input!$C$31,$B$4:$B$1004,1),0,1,1)),$H$4,0,1),0)</f>
        <v>0</v>
      </c>
      <c r="F195" s="78" t="n">
        <f aca="false">($F194+$D195+$E195)*(1+Input!$C$47/(100*12))</f>
        <v>0</v>
      </c>
    </row>
    <row r="196" customFormat="false" ht="12.8" hidden="false" customHeight="false" outlineLevel="0" collapsed="false">
      <c r="A196" s="76" t="n">
        <v>192</v>
      </c>
      <c r="B196" s="77" t="n">
        <f aca="false">EOMONTH(Input!$C$7,A196)</f>
        <v>48760</v>
      </c>
      <c r="D196" s="78" t="n">
        <f aca="false">IF(AND($B196&lt;Input!$C$31,$B196&lt;Input!$G$31),Input!$C$48,0)</f>
        <v>0</v>
      </c>
      <c r="E196" s="78" t="n">
        <f aca="true">IF(AND($B196&gt;Input!$C$31,$B196&lt;Input!$C$25),PMT(Input!$C$47/(100*12),(OFFSET($A$4,MATCH(Input!$C$25,$B$4:$B$1004,1),0,1,1)-OFFSET($A$4,MATCH(Input!$C$31,$B$4:$B$1004,1),0,1,1)),$H$4,0,1),0)</f>
        <v>0</v>
      </c>
      <c r="F196" s="78" t="n">
        <f aca="false">($F195+$D196+$E196)*(1+Input!$C$47/(100*12))</f>
        <v>0</v>
      </c>
    </row>
    <row r="197" customFormat="false" ht="12.8" hidden="false" customHeight="false" outlineLevel="0" collapsed="false">
      <c r="A197" s="76" t="n">
        <v>193</v>
      </c>
      <c r="B197" s="77" t="n">
        <f aca="false">EOMONTH(Input!$C$7,A197)</f>
        <v>48791</v>
      </c>
      <c r="D197" s="78" t="n">
        <f aca="false">IF(AND($B197&lt;Input!$C$31,$B197&lt;Input!$G$31),Input!$C$48,0)</f>
        <v>0</v>
      </c>
      <c r="E197" s="78" t="n">
        <f aca="true">IF(AND($B197&gt;Input!$C$31,$B197&lt;Input!$C$25),PMT(Input!$C$47/(100*12),(OFFSET($A$4,MATCH(Input!$C$25,$B$4:$B$1004,1),0,1,1)-OFFSET($A$4,MATCH(Input!$C$31,$B$4:$B$1004,1),0,1,1)),$H$4,0,1),0)</f>
        <v>0</v>
      </c>
      <c r="F197" s="78" t="n">
        <f aca="false">($F196+$D197+$E197)*(1+Input!$C$47/(100*12))</f>
        <v>0</v>
      </c>
    </row>
    <row r="198" customFormat="false" ht="12.8" hidden="false" customHeight="false" outlineLevel="0" collapsed="false">
      <c r="A198" s="76" t="n">
        <v>194</v>
      </c>
      <c r="B198" s="77" t="n">
        <f aca="false">EOMONTH(Input!$C$7,A198)</f>
        <v>48822</v>
      </c>
      <c r="D198" s="78" t="n">
        <f aca="false">IF(AND($B198&lt;Input!$C$31,$B198&lt;Input!$G$31),Input!$C$48,0)</f>
        <v>0</v>
      </c>
      <c r="E198" s="78" t="n">
        <f aca="true">IF(AND($B198&gt;Input!$C$31,$B198&lt;Input!$C$25),PMT(Input!$C$47/(100*12),(OFFSET($A$4,MATCH(Input!$C$25,$B$4:$B$1004,1),0,1,1)-OFFSET($A$4,MATCH(Input!$C$31,$B$4:$B$1004,1),0,1,1)),$H$4,0,1),0)</f>
        <v>0</v>
      </c>
      <c r="F198" s="78" t="n">
        <f aca="false">($F197+$D198+$E198)*(1+Input!$C$47/(100*12))</f>
        <v>0</v>
      </c>
    </row>
    <row r="199" customFormat="false" ht="12.8" hidden="false" customHeight="false" outlineLevel="0" collapsed="false">
      <c r="A199" s="76" t="n">
        <v>195</v>
      </c>
      <c r="B199" s="77" t="n">
        <f aca="false">EOMONTH(Input!$C$7,A199)</f>
        <v>48852</v>
      </c>
      <c r="D199" s="78" t="n">
        <f aca="false">IF(AND($B199&lt;Input!$C$31,$B199&lt;Input!$G$31),Input!$C$48,0)</f>
        <v>0</v>
      </c>
      <c r="E199" s="78" t="n">
        <f aca="true">IF(AND($B199&gt;Input!$C$31,$B199&lt;Input!$C$25),PMT(Input!$C$47/(100*12),(OFFSET($A$4,MATCH(Input!$C$25,$B$4:$B$1004,1),0,1,1)-OFFSET($A$4,MATCH(Input!$C$31,$B$4:$B$1004,1),0,1,1)),$H$4,0,1),0)</f>
        <v>0</v>
      </c>
      <c r="F199" s="78" t="n">
        <f aca="false">($F198+$D199+$E199)*(1+Input!$C$47/(100*12))</f>
        <v>0</v>
      </c>
    </row>
    <row r="200" customFormat="false" ht="12.8" hidden="false" customHeight="false" outlineLevel="0" collapsed="false">
      <c r="A200" s="76" t="n">
        <v>196</v>
      </c>
      <c r="B200" s="77" t="n">
        <f aca="false">EOMONTH(Input!$C$7,A200)</f>
        <v>48883</v>
      </c>
      <c r="D200" s="78" t="n">
        <f aca="false">IF(AND($B200&lt;Input!$C$31,$B200&lt;Input!$G$31),Input!$C$48,0)</f>
        <v>0</v>
      </c>
      <c r="E200" s="78" t="n">
        <f aca="true">IF(AND($B200&gt;Input!$C$31,$B200&lt;Input!$C$25),PMT(Input!$C$47/(100*12),(OFFSET($A$4,MATCH(Input!$C$25,$B$4:$B$1004,1),0,1,1)-OFFSET($A$4,MATCH(Input!$C$31,$B$4:$B$1004,1),0,1,1)),$H$4,0,1),0)</f>
        <v>0</v>
      </c>
      <c r="F200" s="78" t="n">
        <f aca="false">($F199+$D200+$E200)*(1+Input!$C$47/(100*12))</f>
        <v>0</v>
      </c>
    </row>
    <row r="201" customFormat="false" ht="12.8" hidden="false" customHeight="false" outlineLevel="0" collapsed="false">
      <c r="A201" s="76" t="n">
        <v>197</v>
      </c>
      <c r="B201" s="77" t="n">
        <f aca="false">EOMONTH(Input!$C$7,A201)</f>
        <v>48913</v>
      </c>
      <c r="D201" s="78" t="n">
        <f aca="false">IF(AND($B201&lt;Input!$C$31,$B201&lt;Input!$G$31),Input!$C$48,0)</f>
        <v>0</v>
      </c>
      <c r="E201" s="78" t="n">
        <f aca="true">IF(AND($B201&gt;Input!$C$31,$B201&lt;Input!$C$25),PMT(Input!$C$47/(100*12),(OFFSET($A$4,MATCH(Input!$C$25,$B$4:$B$1004,1),0,1,1)-OFFSET($A$4,MATCH(Input!$C$31,$B$4:$B$1004,1),0,1,1)),$H$4,0,1),0)</f>
        <v>0</v>
      </c>
      <c r="F201" s="78" t="n">
        <f aca="false">($F200+$D201+$E201)*(1+Input!$C$47/(100*12))</f>
        <v>0</v>
      </c>
    </row>
    <row r="202" customFormat="false" ht="12.8" hidden="false" customHeight="false" outlineLevel="0" collapsed="false">
      <c r="A202" s="76" t="n">
        <v>198</v>
      </c>
      <c r="B202" s="77" t="n">
        <f aca="false">EOMONTH(Input!$C$7,A202)</f>
        <v>48944</v>
      </c>
      <c r="D202" s="78" t="n">
        <f aca="false">IF(AND($B202&lt;Input!$C$31,$B202&lt;Input!$G$31),Input!$C$48,0)</f>
        <v>0</v>
      </c>
      <c r="E202" s="78" t="n">
        <f aca="true">IF(AND($B202&gt;Input!$C$31,$B202&lt;Input!$C$25),PMT(Input!$C$47/(100*12),(OFFSET($A$4,MATCH(Input!$C$25,$B$4:$B$1004,1),0,1,1)-OFFSET($A$4,MATCH(Input!$C$31,$B$4:$B$1004,1),0,1,1)),$H$4,0,1),0)</f>
        <v>0</v>
      </c>
      <c r="F202" s="78" t="n">
        <f aca="false">($F201+$D202+$E202)*(1+Input!$C$47/(100*12))</f>
        <v>0</v>
      </c>
    </row>
    <row r="203" customFormat="false" ht="12.8" hidden="false" customHeight="false" outlineLevel="0" collapsed="false">
      <c r="A203" s="76" t="n">
        <v>199</v>
      </c>
      <c r="B203" s="77" t="n">
        <f aca="false">EOMONTH(Input!$C$7,A203)</f>
        <v>48975</v>
      </c>
      <c r="D203" s="78" t="n">
        <f aca="false">IF(AND($B203&lt;Input!$C$31,$B203&lt;Input!$G$31),Input!$C$48,0)</f>
        <v>0</v>
      </c>
      <c r="E203" s="78" t="n">
        <f aca="true">IF(AND($B203&gt;Input!$C$31,$B203&lt;Input!$C$25),PMT(Input!$C$47/(100*12),(OFFSET($A$4,MATCH(Input!$C$25,$B$4:$B$1004,1),0,1,1)-OFFSET($A$4,MATCH(Input!$C$31,$B$4:$B$1004,1),0,1,1)),$H$4,0,1),0)</f>
        <v>0</v>
      </c>
      <c r="F203" s="78" t="n">
        <f aca="false">($F202+$D203+$E203)*(1+Input!$C$47/(100*12))</f>
        <v>0</v>
      </c>
    </row>
    <row r="204" customFormat="false" ht="12.8" hidden="false" customHeight="false" outlineLevel="0" collapsed="false">
      <c r="A204" s="76" t="n">
        <v>200</v>
      </c>
      <c r="B204" s="77" t="n">
        <f aca="false">EOMONTH(Input!$C$7,A204)</f>
        <v>49003</v>
      </c>
      <c r="D204" s="78" t="n">
        <f aca="false">IF(AND($B204&lt;Input!$C$31,$B204&lt;Input!$G$31),Input!$C$48,0)</f>
        <v>0</v>
      </c>
      <c r="E204" s="78" t="n">
        <f aca="true">IF(AND($B204&gt;Input!$C$31,$B204&lt;Input!$C$25),PMT(Input!$C$47/(100*12),(OFFSET($A$4,MATCH(Input!$C$25,$B$4:$B$1004,1),0,1,1)-OFFSET($A$4,MATCH(Input!$C$31,$B$4:$B$1004,1),0,1,1)),$H$4,0,1),0)</f>
        <v>0</v>
      </c>
      <c r="F204" s="78" t="n">
        <f aca="false">($F203+$D204+$E204)*(1+Input!$C$47/(100*12))</f>
        <v>0</v>
      </c>
    </row>
    <row r="205" customFormat="false" ht="12.8" hidden="false" customHeight="false" outlineLevel="0" collapsed="false">
      <c r="A205" s="76" t="n">
        <v>201</v>
      </c>
      <c r="B205" s="77" t="n">
        <f aca="false">EOMONTH(Input!$C$7,A205)</f>
        <v>49034</v>
      </c>
      <c r="D205" s="78" t="n">
        <f aca="false">IF(AND($B205&lt;Input!$C$31,$B205&lt;Input!$G$31),Input!$C$48,0)</f>
        <v>0</v>
      </c>
      <c r="E205" s="78" t="n">
        <f aca="true">IF(AND($B205&gt;Input!$C$31,$B205&lt;Input!$C$25),PMT(Input!$C$47/(100*12),(OFFSET($A$4,MATCH(Input!$C$25,$B$4:$B$1004,1),0,1,1)-OFFSET($A$4,MATCH(Input!$C$31,$B$4:$B$1004,1),0,1,1)),$H$4,0,1),0)</f>
        <v>0</v>
      </c>
      <c r="F205" s="78" t="n">
        <f aca="false">($F204+$D205+$E205)*(1+Input!$C$47/(100*12))</f>
        <v>0</v>
      </c>
    </row>
    <row r="206" customFormat="false" ht="12.8" hidden="false" customHeight="false" outlineLevel="0" collapsed="false">
      <c r="A206" s="76" t="n">
        <v>202</v>
      </c>
      <c r="B206" s="77" t="n">
        <f aca="false">EOMONTH(Input!$C$7,A206)</f>
        <v>49064</v>
      </c>
      <c r="D206" s="78" t="n">
        <f aca="false">IF(AND($B206&lt;Input!$C$31,$B206&lt;Input!$G$31),Input!$C$48,0)</f>
        <v>0</v>
      </c>
      <c r="E206" s="78" t="n">
        <f aca="true">IF(AND($B206&gt;Input!$C$31,$B206&lt;Input!$C$25),PMT(Input!$C$47/(100*12),(OFFSET($A$4,MATCH(Input!$C$25,$B$4:$B$1004,1),0,1,1)-OFFSET($A$4,MATCH(Input!$C$31,$B$4:$B$1004,1),0,1,1)),$H$4,0,1),0)</f>
        <v>0</v>
      </c>
      <c r="F206" s="78" t="n">
        <f aca="false">($F205+$D206+$E206)*(1+Input!$C$47/(100*12))</f>
        <v>0</v>
      </c>
    </row>
    <row r="207" customFormat="false" ht="12.8" hidden="false" customHeight="false" outlineLevel="0" collapsed="false">
      <c r="A207" s="76" t="n">
        <v>203</v>
      </c>
      <c r="B207" s="77" t="n">
        <f aca="false">EOMONTH(Input!$C$7,A207)</f>
        <v>49095</v>
      </c>
      <c r="D207" s="78" t="n">
        <f aca="false">IF(AND($B207&lt;Input!$C$31,$B207&lt;Input!$G$31),Input!$C$48,0)</f>
        <v>0</v>
      </c>
      <c r="E207" s="78" t="n">
        <f aca="true">IF(AND($B207&gt;Input!$C$31,$B207&lt;Input!$C$25),PMT(Input!$C$47/(100*12),(OFFSET($A$4,MATCH(Input!$C$25,$B$4:$B$1004,1),0,1,1)-OFFSET($A$4,MATCH(Input!$C$31,$B$4:$B$1004,1),0,1,1)),$H$4,0,1),0)</f>
        <v>0</v>
      </c>
      <c r="F207" s="78" t="n">
        <f aca="false">($F206+$D207+$E207)*(1+Input!$C$47/(100*12))</f>
        <v>0</v>
      </c>
    </row>
    <row r="208" customFormat="false" ht="12.8" hidden="false" customHeight="false" outlineLevel="0" collapsed="false">
      <c r="A208" s="76" t="n">
        <v>204</v>
      </c>
      <c r="B208" s="77" t="n">
        <f aca="false">EOMONTH(Input!$C$7,A208)</f>
        <v>49125</v>
      </c>
      <c r="D208" s="78" t="n">
        <f aca="false">IF(AND($B208&lt;Input!$C$31,$B208&lt;Input!$G$31),Input!$C$48,0)</f>
        <v>0</v>
      </c>
      <c r="E208" s="78" t="n">
        <f aca="true">IF(AND($B208&gt;Input!$C$31,$B208&lt;Input!$C$25),PMT(Input!$C$47/(100*12),(OFFSET($A$4,MATCH(Input!$C$25,$B$4:$B$1004,1),0,1,1)-OFFSET($A$4,MATCH(Input!$C$31,$B$4:$B$1004,1),0,1,1)),$H$4,0,1),0)</f>
        <v>0</v>
      </c>
      <c r="F208" s="78" t="n">
        <f aca="false">($F207+$D208+$E208)*(1+Input!$C$47/(100*12))</f>
        <v>0</v>
      </c>
    </row>
    <row r="209" customFormat="false" ht="12.8" hidden="false" customHeight="false" outlineLevel="0" collapsed="false">
      <c r="A209" s="76" t="n">
        <v>205</v>
      </c>
      <c r="B209" s="77" t="n">
        <f aca="false">EOMONTH(Input!$C$7,A209)</f>
        <v>49156</v>
      </c>
      <c r="D209" s="78" t="n">
        <f aca="false">IF(AND($B209&lt;Input!$C$31,$B209&lt;Input!$G$31),Input!$C$48,0)</f>
        <v>0</v>
      </c>
      <c r="E209" s="78" t="n">
        <f aca="true">IF(AND($B209&gt;Input!$C$31,$B209&lt;Input!$C$25),PMT(Input!$C$47/(100*12),(OFFSET($A$4,MATCH(Input!$C$25,$B$4:$B$1004,1),0,1,1)-OFFSET($A$4,MATCH(Input!$C$31,$B$4:$B$1004,1),0,1,1)),$H$4,0,1),0)</f>
        <v>0</v>
      </c>
      <c r="F209" s="78" t="n">
        <f aca="false">($F208+$D209+$E209)*(1+Input!$C$47/(100*12))</f>
        <v>0</v>
      </c>
    </row>
    <row r="210" customFormat="false" ht="12.8" hidden="false" customHeight="false" outlineLevel="0" collapsed="false">
      <c r="A210" s="76" t="n">
        <v>206</v>
      </c>
      <c r="B210" s="77" t="n">
        <f aca="false">EOMONTH(Input!$C$7,A210)</f>
        <v>49187</v>
      </c>
      <c r="D210" s="78" t="n">
        <f aca="false">IF(AND($B210&lt;Input!$C$31,$B210&lt;Input!$G$31),Input!$C$48,0)</f>
        <v>0</v>
      </c>
      <c r="E210" s="78" t="n">
        <f aca="true">IF(AND($B210&gt;Input!$C$31,$B210&lt;Input!$C$25),PMT(Input!$C$47/(100*12),(OFFSET($A$4,MATCH(Input!$C$25,$B$4:$B$1004,1),0,1,1)-OFFSET($A$4,MATCH(Input!$C$31,$B$4:$B$1004,1),0,1,1)),$H$4,0,1),0)</f>
        <v>0</v>
      </c>
      <c r="F210" s="78" t="n">
        <f aca="false">($F209+$D210+$E210)*(1+Input!$C$47/(100*12))</f>
        <v>0</v>
      </c>
    </row>
    <row r="211" customFormat="false" ht="12.8" hidden="false" customHeight="false" outlineLevel="0" collapsed="false">
      <c r="A211" s="76" t="n">
        <v>207</v>
      </c>
      <c r="B211" s="77" t="n">
        <f aca="false">EOMONTH(Input!$C$7,A211)</f>
        <v>49217</v>
      </c>
      <c r="D211" s="78" t="n">
        <f aca="false">IF(AND($B211&lt;Input!$C$31,$B211&lt;Input!$G$31),Input!$C$48,0)</f>
        <v>0</v>
      </c>
      <c r="E211" s="78" t="n">
        <f aca="true">IF(AND($B211&gt;Input!$C$31,$B211&lt;Input!$C$25),PMT(Input!$C$47/(100*12),(OFFSET($A$4,MATCH(Input!$C$25,$B$4:$B$1004,1),0,1,1)-OFFSET($A$4,MATCH(Input!$C$31,$B$4:$B$1004,1),0,1,1)),$H$4,0,1),0)</f>
        <v>0</v>
      </c>
      <c r="F211" s="78" t="n">
        <f aca="false">($F210+$D211+$E211)*(1+Input!$C$47/(100*12))</f>
        <v>0</v>
      </c>
    </row>
    <row r="212" customFormat="false" ht="12.8" hidden="false" customHeight="false" outlineLevel="0" collapsed="false">
      <c r="A212" s="76" t="n">
        <v>208</v>
      </c>
      <c r="B212" s="77" t="n">
        <f aca="false">EOMONTH(Input!$C$7,A212)</f>
        <v>49248</v>
      </c>
      <c r="D212" s="78" t="n">
        <f aca="false">IF(AND($B212&lt;Input!$C$31,$B212&lt;Input!$G$31),Input!$C$48,0)</f>
        <v>0</v>
      </c>
      <c r="E212" s="78" t="n">
        <f aca="true">IF(AND($B212&gt;Input!$C$31,$B212&lt;Input!$C$25),PMT(Input!$C$47/(100*12),(OFFSET($A$4,MATCH(Input!$C$25,$B$4:$B$1004,1),0,1,1)-OFFSET($A$4,MATCH(Input!$C$31,$B$4:$B$1004,1),0,1,1)),$H$4,0,1),0)</f>
        <v>0</v>
      </c>
      <c r="F212" s="78" t="n">
        <f aca="false">($F211+$D212+$E212)*(1+Input!$C$47/(100*12))</f>
        <v>0</v>
      </c>
    </row>
    <row r="213" customFormat="false" ht="12.8" hidden="false" customHeight="false" outlineLevel="0" collapsed="false">
      <c r="A213" s="76" t="n">
        <v>209</v>
      </c>
      <c r="B213" s="77" t="n">
        <f aca="false">EOMONTH(Input!$C$7,A213)</f>
        <v>49278</v>
      </c>
      <c r="D213" s="78" t="n">
        <f aca="false">IF(AND($B213&lt;Input!$C$31,$B213&lt;Input!$G$31),Input!$C$48,0)</f>
        <v>0</v>
      </c>
      <c r="E213" s="78" t="n">
        <f aca="true">IF(AND($B213&gt;Input!$C$31,$B213&lt;Input!$C$25),PMT(Input!$C$47/(100*12),(OFFSET($A$4,MATCH(Input!$C$25,$B$4:$B$1004,1),0,1,1)-OFFSET($A$4,MATCH(Input!$C$31,$B$4:$B$1004,1),0,1,1)),$H$4,0,1),0)</f>
        <v>0</v>
      </c>
      <c r="F213" s="78" t="n">
        <f aca="false">($F212+$D213+$E213)*(1+Input!$C$47/(100*12))</f>
        <v>0</v>
      </c>
    </row>
    <row r="214" customFormat="false" ht="12.8" hidden="false" customHeight="false" outlineLevel="0" collapsed="false">
      <c r="A214" s="76" t="n">
        <v>210</v>
      </c>
      <c r="B214" s="77" t="n">
        <f aca="false">EOMONTH(Input!$C$7,A214)</f>
        <v>49309</v>
      </c>
      <c r="D214" s="78" t="n">
        <f aca="false">IF(AND($B214&lt;Input!$C$31,$B214&lt;Input!$G$31),Input!$C$48,0)</f>
        <v>0</v>
      </c>
      <c r="E214" s="78" t="n">
        <f aca="true">IF(AND($B214&gt;Input!$C$31,$B214&lt;Input!$C$25),PMT(Input!$C$47/(100*12),(OFFSET($A$4,MATCH(Input!$C$25,$B$4:$B$1004,1),0,1,1)-OFFSET($A$4,MATCH(Input!$C$31,$B$4:$B$1004,1),0,1,1)),$H$4,0,1),0)</f>
        <v>0</v>
      </c>
      <c r="F214" s="78" t="n">
        <f aca="false">($F213+$D214+$E214)*(1+Input!$C$47/(100*12))</f>
        <v>0</v>
      </c>
    </row>
    <row r="215" customFormat="false" ht="12.8" hidden="false" customHeight="false" outlineLevel="0" collapsed="false">
      <c r="A215" s="76" t="n">
        <v>211</v>
      </c>
      <c r="B215" s="77" t="n">
        <f aca="false">EOMONTH(Input!$C$7,A215)</f>
        <v>49340</v>
      </c>
      <c r="D215" s="78" t="n">
        <f aca="false">IF(AND($B215&lt;Input!$C$31,$B215&lt;Input!$G$31),Input!$C$48,0)</f>
        <v>0</v>
      </c>
      <c r="E215" s="78" t="n">
        <f aca="true">IF(AND($B215&gt;Input!$C$31,$B215&lt;Input!$C$25),PMT(Input!$C$47/(100*12),(OFFSET($A$4,MATCH(Input!$C$25,$B$4:$B$1004,1),0,1,1)-OFFSET($A$4,MATCH(Input!$C$31,$B$4:$B$1004,1),0,1,1)),$H$4,0,1),0)</f>
        <v>0</v>
      </c>
      <c r="F215" s="78" t="n">
        <f aca="false">($F214+$D215+$E215)*(1+Input!$C$47/(100*12))</f>
        <v>0</v>
      </c>
    </row>
    <row r="216" customFormat="false" ht="12.8" hidden="false" customHeight="false" outlineLevel="0" collapsed="false">
      <c r="A216" s="76" t="n">
        <v>212</v>
      </c>
      <c r="B216" s="77" t="n">
        <f aca="false">EOMONTH(Input!$C$7,A216)</f>
        <v>49368</v>
      </c>
      <c r="D216" s="78" t="n">
        <f aca="false">IF(AND($B216&lt;Input!$C$31,$B216&lt;Input!$G$31),Input!$C$48,0)</f>
        <v>0</v>
      </c>
      <c r="E216" s="78" t="n">
        <f aca="true">IF(AND($B216&gt;Input!$C$31,$B216&lt;Input!$C$25),PMT(Input!$C$47/(100*12),(OFFSET($A$4,MATCH(Input!$C$25,$B$4:$B$1004,1),0,1,1)-OFFSET($A$4,MATCH(Input!$C$31,$B$4:$B$1004,1),0,1,1)),$H$4,0,1),0)</f>
        <v>0</v>
      </c>
      <c r="F216" s="78" t="n">
        <f aca="false">($F215+$D216+$E216)*(1+Input!$C$47/(100*12))</f>
        <v>0</v>
      </c>
    </row>
    <row r="217" customFormat="false" ht="12.8" hidden="false" customHeight="false" outlineLevel="0" collapsed="false">
      <c r="A217" s="76" t="n">
        <v>213</v>
      </c>
      <c r="B217" s="77" t="n">
        <f aca="false">EOMONTH(Input!$C$7,A217)</f>
        <v>49399</v>
      </c>
      <c r="D217" s="78" t="n">
        <f aca="false">IF(AND($B217&lt;Input!$C$31,$B217&lt;Input!$G$31),Input!$C$48,0)</f>
        <v>0</v>
      </c>
      <c r="E217" s="78" t="n">
        <f aca="true">IF(AND($B217&gt;Input!$C$31,$B217&lt;Input!$C$25),PMT(Input!$C$47/(100*12),(OFFSET($A$4,MATCH(Input!$C$25,$B$4:$B$1004,1),0,1,1)-OFFSET($A$4,MATCH(Input!$C$31,$B$4:$B$1004,1),0,1,1)),$H$4,0,1),0)</f>
        <v>0</v>
      </c>
      <c r="F217" s="78" t="n">
        <f aca="false">($F216+$D217+$E217)*(1+Input!$C$47/(100*12))</f>
        <v>0</v>
      </c>
    </row>
    <row r="218" customFormat="false" ht="12.8" hidden="false" customHeight="false" outlineLevel="0" collapsed="false">
      <c r="A218" s="76" t="n">
        <v>214</v>
      </c>
      <c r="B218" s="77" t="n">
        <f aca="false">EOMONTH(Input!$C$7,A218)</f>
        <v>49429</v>
      </c>
      <c r="D218" s="78" t="n">
        <f aca="false">IF(AND($B218&lt;Input!$C$31,$B218&lt;Input!$G$31),Input!$C$48,0)</f>
        <v>0</v>
      </c>
      <c r="E218" s="78" t="n">
        <f aca="true">IF(AND($B218&gt;Input!$C$31,$B218&lt;Input!$C$25),PMT(Input!$C$47/(100*12),(OFFSET($A$4,MATCH(Input!$C$25,$B$4:$B$1004,1),0,1,1)-OFFSET($A$4,MATCH(Input!$C$31,$B$4:$B$1004,1),0,1,1)),$H$4,0,1),0)</f>
        <v>0</v>
      </c>
      <c r="F218" s="78" t="n">
        <f aca="false">($F217+$D218+$E218)*(1+Input!$C$47/(100*12))</f>
        <v>0</v>
      </c>
    </row>
    <row r="219" customFormat="false" ht="12.8" hidden="false" customHeight="false" outlineLevel="0" collapsed="false">
      <c r="A219" s="76" t="n">
        <v>215</v>
      </c>
      <c r="B219" s="77" t="n">
        <f aca="false">EOMONTH(Input!$C$7,A219)</f>
        <v>49460</v>
      </c>
      <c r="D219" s="78" t="n">
        <f aca="false">IF(AND($B219&lt;Input!$C$31,$B219&lt;Input!$G$31),Input!$C$48,0)</f>
        <v>0</v>
      </c>
      <c r="E219" s="78" t="n">
        <f aca="true">IF(AND($B219&gt;Input!$C$31,$B219&lt;Input!$C$25),PMT(Input!$C$47/(100*12),(OFFSET($A$4,MATCH(Input!$C$25,$B$4:$B$1004,1),0,1,1)-OFFSET($A$4,MATCH(Input!$C$31,$B$4:$B$1004,1),0,1,1)),$H$4,0,1),0)</f>
        <v>0</v>
      </c>
      <c r="F219" s="78" t="n">
        <f aca="false">($F218+$D219+$E219)*(1+Input!$C$47/(100*12))</f>
        <v>0</v>
      </c>
    </row>
    <row r="220" customFormat="false" ht="12.8" hidden="false" customHeight="false" outlineLevel="0" collapsed="false">
      <c r="A220" s="76" t="n">
        <v>216</v>
      </c>
      <c r="B220" s="77" t="n">
        <f aca="false">EOMONTH(Input!$C$7,A220)</f>
        <v>49490</v>
      </c>
      <c r="D220" s="78" t="n">
        <f aca="false">IF(AND($B220&lt;Input!$C$31,$B220&lt;Input!$G$31),Input!$C$48,0)</f>
        <v>0</v>
      </c>
      <c r="E220" s="78" t="n">
        <f aca="true">IF(AND($B220&gt;Input!$C$31,$B220&lt;Input!$C$25),PMT(Input!$C$47/(100*12),(OFFSET($A$4,MATCH(Input!$C$25,$B$4:$B$1004,1),0,1,1)-OFFSET($A$4,MATCH(Input!$C$31,$B$4:$B$1004,1),0,1,1)),$H$4,0,1),0)</f>
        <v>0</v>
      </c>
      <c r="F220" s="78" t="n">
        <f aca="false">($F219+$D220+$E220)*(1+Input!$C$47/(100*12))</f>
        <v>0</v>
      </c>
    </row>
    <row r="221" customFormat="false" ht="12.8" hidden="false" customHeight="false" outlineLevel="0" collapsed="false">
      <c r="A221" s="76" t="n">
        <v>217</v>
      </c>
      <c r="B221" s="77" t="n">
        <f aca="false">EOMONTH(Input!$C$7,A221)</f>
        <v>49521</v>
      </c>
      <c r="D221" s="78" t="n">
        <f aca="false">IF(AND($B221&lt;Input!$C$31,$B221&lt;Input!$G$31),Input!$C$48,0)</f>
        <v>0</v>
      </c>
      <c r="E221" s="78" t="n">
        <f aca="true">IF(AND($B221&gt;Input!$C$31,$B221&lt;Input!$C$25),PMT(Input!$C$47/(100*12),(OFFSET($A$4,MATCH(Input!$C$25,$B$4:$B$1004,1),0,1,1)-OFFSET($A$4,MATCH(Input!$C$31,$B$4:$B$1004,1),0,1,1)),$H$4,0,1),0)</f>
        <v>0</v>
      </c>
      <c r="F221" s="78" t="n">
        <f aca="false">($F220+$D221+$E221)*(1+Input!$C$47/(100*12))</f>
        <v>0</v>
      </c>
    </row>
    <row r="222" customFormat="false" ht="12.8" hidden="false" customHeight="false" outlineLevel="0" collapsed="false">
      <c r="A222" s="76" t="n">
        <v>218</v>
      </c>
      <c r="B222" s="77" t="n">
        <f aca="false">EOMONTH(Input!$C$7,A222)</f>
        <v>49552</v>
      </c>
      <c r="D222" s="78" t="n">
        <f aca="false">IF(AND($B222&lt;Input!$C$31,$B222&lt;Input!$G$31),Input!$C$48,0)</f>
        <v>0</v>
      </c>
      <c r="E222" s="78" t="n">
        <f aca="true">IF(AND($B222&gt;Input!$C$31,$B222&lt;Input!$C$25),PMT(Input!$C$47/(100*12),(OFFSET($A$4,MATCH(Input!$C$25,$B$4:$B$1004,1),0,1,1)-OFFSET($A$4,MATCH(Input!$C$31,$B$4:$B$1004,1),0,1,1)),$H$4,0,1),0)</f>
        <v>0</v>
      </c>
      <c r="F222" s="78" t="n">
        <f aca="false">($F221+$D222+$E222)*(1+Input!$C$47/(100*12))</f>
        <v>0</v>
      </c>
    </row>
    <row r="223" customFormat="false" ht="12.8" hidden="false" customHeight="false" outlineLevel="0" collapsed="false">
      <c r="A223" s="76" t="n">
        <v>219</v>
      </c>
      <c r="B223" s="77" t="n">
        <f aca="false">EOMONTH(Input!$C$7,A223)</f>
        <v>49582</v>
      </c>
      <c r="D223" s="78" t="n">
        <f aca="false">IF(AND($B223&lt;Input!$C$31,$B223&lt;Input!$G$31),Input!$C$48,0)</f>
        <v>0</v>
      </c>
      <c r="E223" s="78" t="n">
        <f aca="true">IF(AND($B223&gt;Input!$C$31,$B223&lt;Input!$C$25),PMT(Input!$C$47/(100*12),(OFFSET($A$4,MATCH(Input!$C$25,$B$4:$B$1004,1),0,1,1)-OFFSET($A$4,MATCH(Input!$C$31,$B$4:$B$1004,1),0,1,1)),$H$4,0,1),0)</f>
        <v>0</v>
      </c>
      <c r="F223" s="78" t="n">
        <f aca="false">($F222+$D223+$E223)*(1+Input!$C$47/(100*12))</f>
        <v>0</v>
      </c>
    </row>
    <row r="224" customFormat="false" ht="12.8" hidden="false" customHeight="false" outlineLevel="0" collapsed="false">
      <c r="A224" s="76" t="n">
        <v>220</v>
      </c>
      <c r="B224" s="77" t="n">
        <f aca="false">EOMONTH(Input!$C$7,A224)</f>
        <v>49613</v>
      </c>
      <c r="D224" s="78" t="n">
        <f aca="false">IF(AND($B224&lt;Input!$C$31,$B224&lt;Input!$G$31),Input!$C$48,0)</f>
        <v>0</v>
      </c>
      <c r="E224" s="78" t="n">
        <f aca="true">IF(AND($B224&gt;Input!$C$31,$B224&lt;Input!$C$25),PMT(Input!$C$47/(100*12),(OFFSET($A$4,MATCH(Input!$C$25,$B$4:$B$1004,1),0,1,1)-OFFSET($A$4,MATCH(Input!$C$31,$B$4:$B$1004,1),0,1,1)),$H$4,0,1),0)</f>
        <v>0</v>
      </c>
      <c r="F224" s="78" t="n">
        <f aca="false">($F223+$D224+$E224)*(1+Input!$C$47/(100*12))</f>
        <v>0</v>
      </c>
    </row>
    <row r="225" customFormat="false" ht="12.8" hidden="false" customHeight="false" outlineLevel="0" collapsed="false">
      <c r="A225" s="76" t="n">
        <v>221</v>
      </c>
      <c r="B225" s="77" t="n">
        <f aca="false">EOMONTH(Input!$C$7,A225)</f>
        <v>49643</v>
      </c>
      <c r="D225" s="78" t="n">
        <f aca="false">IF(AND($B225&lt;Input!$C$31,$B225&lt;Input!$G$31),Input!$C$48,0)</f>
        <v>0</v>
      </c>
      <c r="E225" s="78" t="n">
        <f aca="true">IF(AND($B225&gt;Input!$C$31,$B225&lt;Input!$C$25),PMT(Input!$C$47/(100*12),(OFFSET($A$4,MATCH(Input!$C$25,$B$4:$B$1004,1),0,1,1)-OFFSET($A$4,MATCH(Input!$C$31,$B$4:$B$1004,1),0,1,1)),$H$4,0,1),0)</f>
        <v>0</v>
      </c>
      <c r="F225" s="78" t="n">
        <f aca="false">($F224+$D225+$E225)*(1+Input!$C$47/(100*12))</f>
        <v>0</v>
      </c>
    </row>
    <row r="226" customFormat="false" ht="12.8" hidden="false" customHeight="false" outlineLevel="0" collapsed="false">
      <c r="A226" s="76" t="n">
        <v>222</v>
      </c>
      <c r="B226" s="77" t="n">
        <f aca="false">EOMONTH(Input!$C$7,A226)</f>
        <v>49674</v>
      </c>
      <c r="D226" s="78" t="n">
        <f aca="false">IF(AND($B226&lt;Input!$C$31,$B226&lt;Input!$G$31),Input!$C$48,0)</f>
        <v>0</v>
      </c>
      <c r="E226" s="78" t="n">
        <f aca="true">IF(AND($B226&gt;Input!$C$31,$B226&lt;Input!$C$25),PMT(Input!$C$47/(100*12),(OFFSET($A$4,MATCH(Input!$C$25,$B$4:$B$1004,1),0,1,1)-OFFSET($A$4,MATCH(Input!$C$31,$B$4:$B$1004,1),0,1,1)),$H$4,0,1),0)</f>
        <v>0</v>
      </c>
      <c r="F226" s="78" t="n">
        <f aca="false">($F225+$D226+$E226)*(1+Input!$C$47/(100*12))</f>
        <v>0</v>
      </c>
    </row>
    <row r="227" customFormat="false" ht="12.8" hidden="false" customHeight="false" outlineLevel="0" collapsed="false">
      <c r="A227" s="76" t="n">
        <v>223</v>
      </c>
      <c r="B227" s="77" t="n">
        <f aca="false">EOMONTH(Input!$C$7,A227)</f>
        <v>49705</v>
      </c>
      <c r="D227" s="78" t="n">
        <f aca="false">IF(AND($B227&lt;Input!$C$31,$B227&lt;Input!$G$31),Input!$C$48,0)</f>
        <v>0</v>
      </c>
      <c r="E227" s="78" t="n">
        <f aca="true">IF(AND($B227&gt;Input!$C$31,$B227&lt;Input!$C$25),PMT(Input!$C$47/(100*12),(OFFSET($A$4,MATCH(Input!$C$25,$B$4:$B$1004,1),0,1,1)-OFFSET($A$4,MATCH(Input!$C$31,$B$4:$B$1004,1),0,1,1)),$H$4,0,1),0)</f>
        <v>0</v>
      </c>
      <c r="F227" s="78" t="n">
        <f aca="false">($F226+$D227+$E227)*(1+Input!$C$47/(100*12))</f>
        <v>0</v>
      </c>
    </row>
    <row r="228" customFormat="false" ht="12.8" hidden="false" customHeight="false" outlineLevel="0" collapsed="false">
      <c r="A228" s="76" t="n">
        <v>224</v>
      </c>
      <c r="B228" s="77" t="n">
        <f aca="false">EOMONTH(Input!$C$7,A228)</f>
        <v>49734</v>
      </c>
      <c r="D228" s="78" t="n">
        <f aca="false">IF(AND($B228&lt;Input!$C$31,$B228&lt;Input!$G$31),Input!$C$48,0)</f>
        <v>0</v>
      </c>
      <c r="E228" s="78" t="n">
        <f aca="true">IF(AND($B228&gt;Input!$C$31,$B228&lt;Input!$C$25),PMT(Input!$C$47/(100*12),(OFFSET($A$4,MATCH(Input!$C$25,$B$4:$B$1004,1),0,1,1)-OFFSET($A$4,MATCH(Input!$C$31,$B$4:$B$1004,1),0,1,1)),$H$4,0,1),0)</f>
        <v>0</v>
      </c>
      <c r="F228" s="78" t="n">
        <f aca="false">($F227+$D228+$E228)*(1+Input!$C$47/(100*12))</f>
        <v>0</v>
      </c>
    </row>
    <row r="229" customFormat="false" ht="12.8" hidden="false" customHeight="false" outlineLevel="0" collapsed="false">
      <c r="A229" s="76" t="n">
        <v>225</v>
      </c>
      <c r="B229" s="77" t="n">
        <f aca="false">EOMONTH(Input!$C$7,A229)</f>
        <v>49765</v>
      </c>
      <c r="D229" s="78" t="n">
        <f aca="false">IF(AND($B229&lt;Input!$C$31,$B229&lt;Input!$G$31),Input!$C$48,0)</f>
        <v>0</v>
      </c>
      <c r="E229" s="78" t="n">
        <f aca="true">IF(AND($B229&gt;Input!$C$31,$B229&lt;Input!$C$25),PMT(Input!$C$47/(100*12),(OFFSET($A$4,MATCH(Input!$C$25,$B$4:$B$1004,1),0,1,1)-OFFSET($A$4,MATCH(Input!$C$31,$B$4:$B$1004,1),0,1,1)),$H$4,0,1),0)</f>
        <v>0</v>
      </c>
      <c r="F229" s="78" t="n">
        <f aca="false">($F228+$D229+$E229)*(1+Input!$C$47/(100*12))</f>
        <v>0</v>
      </c>
    </row>
    <row r="230" customFormat="false" ht="12.8" hidden="false" customHeight="false" outlineLevel="0" collapsed="false">
      <c r="A230" s="76" t="n">
        <v>226</v>
      </c>
      <c r="B230" s="77" t="n">
        <f aca="false">EOMONTH(Input!$C$7,A230)</f>
        <v>49795</v>
      </c>
      <c r="D230" s="78" t="n">
        <f aca="false">IF(AND($B230&lt;Input!$C$31,$B230&lt;Input!$G$31),Input!$C$48,0)</f>
        <v>0</v>
      </c>
      <c r="E230" s="78" t="n">
        <f aca="true">IF(AND($B230&gt;Input!$C$31,$B230&lt;Input!$C$25),PMT(Input!$C$47/(100*12),(OFFSET($A$4,MATCH(Input!$C$25,$B$4:$B$1004,1),0,1,1)-OFFSET($A$4,MATCH(Input!$C$31,$B$4:$B$1004,1),0,1,1)),$H$4,0,1),0)</f>
        <v>0</v>
      </c>
      <c r="F230" s="78" t="n">
        <f aca="false">($F229+$D230+$E230)*(1+Input!$C$47/(100*12))</f>
        <v>0</v>
      </c>
    </row>
    <row r="231" customFormat="false" ht="12.8" hidden="false" customHeight="false" outlineLevel="0" collapsed="false">
      <c r="A231" s="76" t="n">
        <v>227</v>
      </c>
      <c r="B231" s="77" t="n">
        <f aca="false">EOMONTH(Input!$C$7,A231)</f>
        <v>49826</v>
      </c>
      <c r="D231" s="78" t="n">
        <f aca="false">IF(AND($B231&lt;Input!$C$31,$B231&lt;Input!$G$31),Input!$C$48,0)</f>
        <v>0</v>
      </c>
      <c r="E231" s="78" t="n">
        <f aca="true">IF(AND($B231&gt;Input!$C$31,$B231&lt;Input!$C$25),PMT(Input!$C$47/(100*12),(OFFSET($A$4,MATCH(Input!$C$25,$B$4:$B$1004,1),0,1,1)-OFFSET($A$4,MATCH(Input!$C$31,$B$4:$B$1004,1),0,1,1)),$H$4,0,1),0)</f>
        <v>0</v>
      </c>
      <c r="F231" s="78" t="n">
        <f aca="false">($F230+$D231+$E231)*(1+Input!$C$47/(100*12))</f>
        <v>0</v>
      </c>
    </row>
    <row r="232" customFormat="false" ht="12.8" hidden="false" customHeight="false" outlineLevel="0" collapsed="false">
      <c r="A232" s="76" t="n">
        <v>228</v>
      </c>
      <c r="B232" s="77" t="n">
        <f aca="false">EOMONTH(Input!$C$7,A232)</f>
        <v>49856</v>
      </c>
      <c r="D232" s="78" t="n">
        <f aca="false">IF(AND($B232&lt;Input!$C$31,$B232&lt;Input!$G$31),Input!$C$48,0)</f>
        <v>0</v>
      </c>
      <c r="E232" s="78" t="n">
        <f aca="true">IF(AND($B232&gt;Input!$C$31,$B232&lt;Input!$C$25),PMT(Input!$C$47/(100*12),(OFFSET($A$4,MATCH(Input!$C$25,$B$4:$B$1004,1),0,1,1)-OFFSET($A$4,MATCH(Input!$C$31,$B$4:$B$1004,1),0,1,1)),$H$4,0,1),0)</f>
        <v>0</v>
      </c>
      <c r="F232" s="78" t="n">
        <f aca="false">($F231+$D232+$E232)*(1+Input!$C$47/(100*12))</f>
        <v>0</v>
      </c>
    </row>
    <row r="233" customFormat="false" ht="12.8" hidden="false" customHeight="false" outlineLevel="0" collapsed="false">
      <c r="A233" s="76" t="n">
        <v>229</v>
      </c>
      <c r="B233" s="77" t="n">
        <f aca="false">EOMONTH(Input!$C$7,A233)</f>
        <v>49887</v>
      </c>
      <c r="D233" s="78" t="n">
        <f aca="false">IF(AND($B233&lt;Input!$C$31,$B233&lt;Input!$G$31),Input!$C$48,0)</f>
        <v>0</v>
      </c>
      <c r="E233" s="78" t="n">
        <f aca="true">IF(AND($B233&gt;Input!$C$31,$B233&lt;Input!$C$25),PMT(Input!$C$47/(100*12),(OFFSET($A$4,MATCH(Input!$C$25,$B$4:$B$1004,1),0,1,1)-OFFSET($A$4,MATCH(Input!$C$31,$B$4:$B$1004,1),0,1,1)),$H$4,0,1),0)</f>
        <v>0</v>
      </c>
      <c r="F233" s="78" t="n">
        <f aca="false">($F232+$D233+$E233)*(1+Input!$C$47/(100*12))</f>
        <v>0</v>
      </c>
    </row>
    <row r="234" customFormat="false" ht="12.8" hidden="false" customHeight="false" outlineLevel="0" collapsed="false">
      <c r="A234" s="76" t="n">
        <v>230</v>
      </c>
      <c r="B234" s="77" t="n">
        <f aca="false">EOMONTH(Input!$C$7,A234)</f>
        <v>49918</v>
      </c>
      <c r="D234" s="78" t="n">
        <f aca="false">IF(AND($B234&lt;Input!$C$31,$B234&lt;Input!$G$31),Input!$C$48,0)</f>
        <v>0</v>
      </c>
      <c r="E234" s="78" t="n">
        <f aca="true">IF(AND($B234&gt;Input!$C$31,$B234&lt;Input!$C$25),PMT(Input!$C$47/(100*12),(OFFSET($A$4,MATCH(Input!$C$25,$B$4:$B$1004,1),0,1,1)-OFFSET($A$4,MATCH(Input!$C$31,$B$4:$B$1004,1),0,1,1)),$H$4,0,1),0)</f>
        <v>0</v>
      </c>
      <c r="F234" s="78" t="n">
        <f aca="false">($F233+$D234+$E234)*(1+Input!$C$47/(100*12))</f>
        <v>0</v>
      </c>
    </row>
    <row r="235" customFormat="false" ht="12.8" hidden="false" customHeight="false" outlineLevel="0" collapsed="false">
      <c r="A235" s="76" t="n">
        <v>231</v>
      </c>
      <c r="B235" s="77" t="n">
        <f aca="false">EOMONTH(Input!$C$7,A235)</f>
        <v>49948</v>
      </c>
      <c r="D235" s="78" t="n">
        <f aca="false">IF(AND($B235&lt;Input!$C$31,$B235&lt;Input!$G$31),Input!$C$48,0)</f>
        <v>0</v>
      </c>
      <c r="E235" s="78" t="n">
        <f aca="true">IF(AND($B235&gt;Input!$C$31,$B235&lt;Input!$C$25),PMT(Input!$C$47/(100*12),(OFFSET($A$4,MATCH(Input!$C$25,$B$4:$B$1004,1),0,1,1)-OFFSET($A$4,MATCH(Input!$C$31,$B$4:$B$1004,1),0,1,1)),$H$4,0,1),0)</f>
        <v>0</v>
      </c>
      <c r="F235" s="78" t="n">
        <f aca="false">($F234+$D235+$E235)*(1+Input!$C$47/(100*12))</f>
        <v>0</v>
      </c>
    </row>
    <row r="236" customFormat="false" ht="12.8" hidden="false" customHeight="false" outlineLevel="0" collapsed="false">
      <c r="A236" s="76" t="n">
        <v>232</v>
      </c>
      <c r="B236" s="77" t="n">
        <f aca="false">EOMONTH(Input!$C$7,A236)</f>
        <v>49979</v>
      </c>
      <c r="D236" s="78" t="n">
        <f aca="false">IF(AND($B236&lt;Input!$C$31,$B236&lt;Input!$G$31),Input!$C$48,0)</f>
        <v>0</v>
      </c>
      <c r="E236" s="78" t="n">
        <f aca="true">IF(AND($B236&gt;Input!$C$31,$B236&lt;Input!$C$25),PMT(Input!$C$47/(100*12),(OFFSET($A$4,MATCH(Input!$C$25,$B$4:$B$1004,1),0,1,1)-OFFSET($A$4,MATCH(Input!$C$31,$B$4:$B$1004,1),0,1,1)),$H$4,0,1),0)</f>
        <v>0</v>
      </c>
      <c r="F236" s="78" t="n">
        <f aca="false">($F235+$D236+$E236)*(1+Input!$C$47/(100*12))</f>
        <v>0</v>
      </c>
    </row>
    <row r="237" customFormat="false" ht="12.8" hidden="false" customHeight="false" outlineLevel="0" collapsed="false">
      <c r="A237" s="76" t="n">
        <v>233</v>
      </c>
      <c r="B237" s="77" t="n">
        <f aca="false">EOMONTH(Input!$C$7,A237)</f>
        <v>50009</v>
      </c>
      <c r="D237" s="78" t="n">
        <f aca="false">IF(AND($B237&lt;Input!$C$31,$B237&lt;Input!$G$31),Input!$C$48,0)</f>
        <v>0</v>
      </c>
      <c r="E237" s="78" t="n">
        <f aca="true">IF(AND($B237&gt;Input!$C$31,$B237&lt;Input!$C$25),PMT(Input!$C$47/(100*12),(OFFSET($A$4,MATCH(Input!$C$25,$B$4:$B$1004,1),0,1,1)-OFFSET($A$4,MATCH(Input!$C$31,$B$4:$B$1004,1),0,1,1)),$H$4,0,1),0)</f>
        <v>0</v>
      </c>
      <c r="F237" s="78" t="n">
        <f aca="false">($F236+$D237+$E237)*(1+Input!$C$47/(100*12))</f>
        <v>0</v>
      </c>
    </row>
    <row r="238" customFormat="false" ht="12.8" hidden="false" customHeight="false" outlineLevel="0" collapsed="false">
      <c r="A238" s="76" t="n">
        <v>234</v>
      </c>
      <c r="B238" s="77" t="n">
        <f aca="false">EOMONTH(Input!$C$7,A238)</f>
        <v>50040</v>
      </c>
      <c r="D238" s="78" t="n">
        <f aca="false">IF(AND($B238&lt;Input!$C$31,$B238&lt;Input!$G$31),Input!$C$48,0)</f>
        <v>0</v>
      </c>
      <c r="E238" s="78" t="n">
        <f aca="true">IF(AND($B238&gt;Input!$C$31,$B238&lt;Input!$C$25),PMT(Input!$C$47/(100*12),(OFFSET($A$4,MATCH(Input!$C$25,$B$4:$B$1004,1),0,1,1)-OFFSET($A$4,MATCH(Input!$C$31,$B$4:$B$1004,1),0,1,1)),$H$4,0,1),0)</f>
        <v>0</v>
      </c>
      <c r="F238" s="78" t="n">
        <f aca="false">($F237+$D238+$E238)*(1+Input!$C$47/(100*12))</f>
        <v>0</v>
      </c>
    </row>
    <row r="239" customFormat="false" ht="12.8" hidden="false" customHeight="false" outlineLevel="0" collapsed="false">
      <c r="A239" s="76" t="n">
        <v>235</v>
      </c>
      <c r="B239" s="77" t="n">
        <f aca="false">EOMONTH(Input!$C$7,A239)</f>
        <v>50071</v>
      </c>
      <c r="D239" s="78" t="n">
        <f aca="false">IF(AND($B239&lt;Input!$C$31,$B239&lt;Input!$G$31),Input!$C$48,0)</f>
        <v>0</v>
      </c>
      <c r="E239" s="78" t="n">
        <f aca="true">IF(AND($B239&gt;Input!$C$31,$B239&lt;Input!$C$25),PMT(Input!$C$47/(100*12),(OFFSET($A$4,MATCH(Input!$C$25,$B$4:$B$1004,1),0,1,1)-OFFSET($A$4,MATCH(Input!$C$31,$B$4:$B$1004,1),0,1,1)),$H$4,0,1),0)</f>
        <v>0</v>
      </c>
      <c r="F239" s="78" t="n">
        <f aca="false">($F238+$D239+$E239)*(1+Input!$C$47/(100*12))</f>
        <v>0</v>
      </c>
    </row>
    <row r="240" customFormat="false" ht="12.8" hidden="false" customHeight="false" outlineLevel="0" collapsed="false">
      <c r="A240" s="76" t="n">
        <v>236</v>
      </c>
      <c r="B240" s="77" t="n">
        <f aca="false">EOMONTH(Input!$C$7,A240)</f>
        <v>50099</v>
      </c>
      <c r="D240" s="78" t="n">
        <f aca="false">IF(AND($B240&lt;Input!$C$31,$B240&lt;Input!$G$31),Input!$C$48,0)</f>
        <v>0</v>
      </c>
      <c r="E240" s="78" t="n">
        <f aca="true">IF(AND($B240&gt;Input!$C$31,$B240&lt;Input!$C$25),PMT(Input!$C$47/(100*12),(OFFSET($A$4,MATCH(Input!$C$25,$B$4:$B$1004,1),0,1,1)-OFFSET($A$4,MATCH(Input!$C$31,$B$4:$B$1004,1),0,1,1)),$H$4,0,1),0)</f>
        <v>0</v>
      </c>
      <c r="F240" s="78" t="n">
        <f aca="false">($F239+$D240+$E240)*(1+Input!$C$47/(100*12))</f>
        <v>0</v>
      </c>
    </row>
    <row r="241" customFormat="false" ht="12.8" hidden="false" customHeight="false" outlineLevel="0" collapsed="false">
      <c r="A241" s="76" t="n">
        <v>237</v>
      </c>
      <c r="B241" s="77" t="n">
        <f aca="false">EOMONTH(Input!$C$7,A241)</f>
        <v>50130</v>
      </c>
      <c r="D241" s="78" t="n">
        <f aca="false">IF(AND($B241&lt;Input!$C$31,$B241&lt;Input!$G$31),Input!$C$48,0)</f>
        <v>0</v>
      </c>
      <c r="E241" s="78" t="n">
        <f aca="true">IF(AND($B241&gt;Input!$C$31,$B241&lt;Input!$C$25),PMT(Input!$C$47/(100*12),(OFFSET($A$4,MATCH(Input!$C$25,$B$4:$B$1004,1),0,1,1)-OFFSET($A$4,MATCH(Input!$C$31,$B$4:$B$1004,1),0,1,1)),$H$4,0,1),0)</f>
        <v>0</v>
      </c>
      <c r="F241" s="78" t="n">
        <f aca="false">($F240+$D241+$E241)*(1+Input!$C$47/(100*12))</f>
        <v>0</v>
      </c>
    </row>
    <row r="242" customFormat="false" ht="12.8" hidden="false" customHeight="false" outlineLevel="0" collapsed="false">
      <c r="A242" s="76" t="n">
        <v>238</v>
      </c>
      <c r="B242" s="77" t="n">
        <f aca="false">EOMONTH(Input!$C$7,A242)</f>
        <v>50160</v>
      </c>
      <c r="D242" s="78" t="n">
        <f aca="false">IF(AND($B242&lt;Input!$C$31,$B242&lt;Input!$G$31),Input!$C$48,0)</f>
        <v>0</v>
      </c>
      <c r="E242" s="78" t="n">
        <f aca="true">IF(AND($B242&gt;Input!$C$31,$B242&lt;Input!$C$25),PMT(Input!$C$47/(100*12),(OFFSET($A$4,MATCH(Input!$C$25,$B$4:$B$1004,1),0,1,1)-OFFSET($A$4,MATCH(Input!$C$31,$B$4:$B$1004,1),0,1,1)),$H$4,0,1),0)</f>
        <v>0</v>
      </c>
      <c r="F242" s="78" t="n">
        <f aca="false">($F241+$D242+$E242)*(1+Input!$C$47/(100*12))</f>
        <v>0</v>
      </c>
    </row>
    <row r="243" customFormat="false" ht="12.8" hidden="false" customHeight="false" outlineLevel="0" collapsed="false">
      <c r="A243" s="76" t="n">
        <v>239</v>
      </c>
      <c r="B243" s="77" t="n">
        <f aca="false">EOMONTH(Input!$C$7,A243)</f>
        <v>50191</v>
      </c>
      <c r="D243" s="78" t="n">
        <f aca="false">IF(AND($B243&lt;Input!$C$31,$B243&lt;Input!$G$31),Input!$C$48,0)</f>
        <v>0</v>
      </c>
      <c r="E243" s="78" t="n">
        <f aca="true">IF(AND($B243&gt;Input!$C$31,$B243&lt;Input!$C$25),PMT(Input!$C$47/(100*12),(OFFSET($A$4,MATCH(Input!$C$25,$B$4:$B$1004,1),0,1,1)-OFFSET($A$4,MATCH(Input!$C$31,$B$4:$B$1004,1),0,1,1)),$H$4,0,1),0)</f>
        <v>0</v>
      </c>
      <c r="F243" s="78" t="n">
        <f aca="false">($F242+$D243+$E243)*(1+Input!$C$47/(100*12))</f>
        <v>0</v>
      </c>
    </row>
    <row r="244" customFormat="false" ht="12.8" hidden="false" customHeight="false" outlineLevel="0" collapsed="false">
      <c r="A244" s="76" t="n">
        <v>240</v>
      </c>
      <c r="B244" s="77" t="n">
        <f aca="false">EOMONTH(Input!$C$7,A244)</f>
        <v>50221</v>
      </c>
      <c r="D244" s="78" t="n">
        <f aca="false">IF(AND($B244&lt;Input!$C$31,$B244&lt;Input!$G$31),Input!$C$48,0)</f>
        <v>0</v>
      </c>
      <c r="E244" s="78" t="n">
        <f aca="true">IF(AND($B244&gt;Input!$C$31,$B244&lt;Input!$C$25),PMT(Input!$C$47/(100*12),(OFFSET($A$4,MATCH(Input!$C$25,$B$4:$B$1004,1),0,1,1)-OFFSET($A$4,MATCH(Input!$C$31,$B$4:$B$1004,1),0,1,1)),$H$4,0,1),0)</f>
        <v>0</v>
      </c>
      <c r="F244" s="78" t="n">
        <f aca="false">($F243+$D244+$E244)*(1+Input!$C$47/(100*12))</f>
        <v>0</v>
      </c>
    </row>
    <row r="245" customFormat="false" ht="12.8" hidden="false" customHeight="false" outlineLevel="0" collapsed="false">
      <c r="A245" s="76" t="n">
        <v>241</v>
      </c>
      <c r="B245" s="77" t="n">
        <f aca="false">EOMONTH(Input!$C$7,A245)</f>
        <v>50252</v>
      </c>
      <c r="D245" s="78" t="n">
        <f aca="false">IF(AND($B245&lt;Input!$C$31,$B245&lt;Input!$G$31),Input!$C$48,0)</f>
        <v>0</v>
      </c>
      <c r="E245" s="78" t="n">
        <f aca="true">IF(AND($B245&gt;Input!$C$31,$B245&lt;Input!$C$25),PMT(Input!$C$47/(100*12),(OFFSET($A$4,MATCH(Input!$C$25,$B$4:$B$1004,1),0,1,1)-OFFSET($A$4,MATCH(Input!$C$31,$B$4:$B$1004,1),0,1,1)),$H$4,0,1),0)</f>
        <v>0</v>
      </c>
      <c r="F245" s="78" t="n">
        <f aca="false">($F244+$D245+$E245)*(1+Input!$C$47/(100*12))</f>
        <v>0</v>
      </c>
    </row>
    <row r="246" customFormat="false" ht="12.8" hidden="false" customHeight="false" outlineLevel="0" collapsed="false">
      <c r="A246" s="76" t="n">
        <v>242</v>
      </c>
      <c r="B246" s="77" t="n">
        <f aca="false">EOMONTH(Input!$C$7,A246)</f>
        <v>50283</v>
      </c>
      <c r="D246" s="78" t="n">
        <f aca="false">IF(AND($B246&lt;Input!$C$31,$B246&lt;Input!$G$31),Input!$C$48,0)</f>
        <v>0</v>
      </c>
      <c r="E246" s="78" t="n">
        <f aca="true">IF(AND($B246&gt;Input!$C$31,$B246&lt;Input!$C$25),PMT(Input!$C$47/(100*12),(OFFSET($A$4,MATCH(Input!$C$25,$B$4:$B$1004,1),0,1,1)-OFFSET($A$4,MATCH(Input!$C$31,$B$4:$B$1004,1),0,1,1)),$H$4,0,1),0)</f>
        <v>0</v>
      </c>
      <c r="F246" s="78" t="n">
        <f aca="false">($F245+$D246+$E246)*(1+Input!$C$47/(100*12))</f>
        <v>0</v>
      </c>
    </row>
    <row r="247" customFormat="false" ht="12.8" hidden="false" customHeight="false" outlineLevel="0" collapsed="false">
      <c r="A247" s="76" t="n">
        <v>243</v>
      </c>
      <c r="B247" s="77" t="n">
        <f aca="false">EOMONTH(Input!$C$7,A247)</f>
        <v>50313</v>
      </c>
      <c r="D247" s="78" t="n">
        <f aca="false">IF(AND($B247&lt;Input!$C$31,$B247&lt;Input!$G$31),Input!$C$48,0)</f>
        <v>0</v>
      </c>
      <c r="E247" s="78" t="n">
        <f aca="true">IF(AND($B247&gt;Input!$C$31,$B247&lt;Input!$C$25),PMT(Input!$C$47/(100*12),(OFFSET($A$4,MATCH(Input!$C$25,$B$4:$B$1004,1),0,1,1)-OFFSET($A$4,MATCH(Input!$C$31,$B$4:$B$1004,1),0,1,1)),$H$4,0,1),0)</f>
        <v>0</v>
      </c>
      <c r="F247" s="78" t="n">
        <f aca="false">($F246+$D247+$E247)*(1+Input!$C$47/(100*12))</f>
        <v>0</v>
      </c>
    </row>
    <row r="248" customFormat="false" ht="12.8" hidden="false" customHeight="false" outlineLevel="0" collapsed="false">
      <c r="A248" s="76" t="n">
        <v>244</v>
      </c>
      <c r="B248" s="77" t="n">
        <f aca="false">EOMONTH(Input!$C$7,A248)</f>
        <v>50344</v>
      </c>
      <c r="D248" s="78" t="n">
        <f aca="false">IF(AND($B248&lt;Input!$C$31,$B248&lt;Input!$G$31),Input!$C$48,0)</f>
        <v>0</v>
      </c>
      <c r="E248" s="78" t="n">
        <f aca="true">IF(AND($B248&gt;Input!$C$31,$B248&lt;Input!$C$25),PMT(Input!$C$47/(100*12),(OFFSET($A$4,MATCH(Input!$C$25,$B$4:$B$1004,1),0,1,1)-OFFSET($A$4,MATCH(Input!$C$31,$B$4:$B$1004,1),0,1,1)),$H$4,0,1),0)</f>
        <v>0</v>
      </c>
      <c r="F248" s="78" t="n">
        <f aca="false">($F247+$D248+$E248)*(1+Input!$C$47/(100*12))</f>
        <v>0</v>
      </c>
    </row>
    <row r="249" customFormat="false" ht="12.8" hidden="false" customHeight="false" outlineLevel="0" collapsed="false">
      <c r="A249" s="76" t="n">
        <v>245</v>
      </c>
      <c r="B249" s="77" t="n">
        <f aca="false">EOMONTH(Input!$C$7,A249)</f>
        <v>50374</v>
      </c>
      <c r="D249" s="78" t="n">
        <f aca="false">IF(AND($B249&lt;Input!$C$31,$B249&lt;Input!$G$31),Input!$C$48,0)</f>
        <v>0</v>
      </c>
      <c r="E249" s="78" t="n">
        <f aca="true">IF(AND($B249&gt;Input!$C$31,$B249&lt;Input!$C$25),PMT(Input!$C$47/(100*12),(OFFSET($A$4,MATCH(Input!$C$25,$B$4:$B$1004,1),0,1,1)-OFFSET($A$4,MATCH(Input!$C$31,$B$4:$B$1004,1),0,1,1)),$H$4,0,1),0)</f>
        <v>0</v>
      </c>
      <c r="F249" s="78" t="n">
        <f aca="false">($F248+$D249+$E249)*(1+Input!$C$47/(100*12))</f>
        <v>0</v>
      </c>
    </row>
    <row r="250" customFormat="false" ht="12.8" hidden="false" customHeight="false" outlineLevel="0" collapsed="false">
      <c r="A250" s="76" t="n">
        <v>246</v>
      </c>
      <c r="B250" s="77" t="n">
        <f aca="false">EOMONTH(Input!$C$7,A250)</f>
        <v>50405</v>
      </c>
      <c r="D250" s="78" t="n">
        <f aca="false">IF(AND($B250&lt;Input!$C$31,$B250&lt;Input!$G$31),Input!$C$48,0)</f>
        <v>0</v>
      </c>
      <c r="E250" s="78" t="n">
        <f aca="true">IF(AND($B250&gt;Input!$C$31,$B250&lt;Input!$C$25),PMT(Input!$C$47/(100*12),(OFFSET($A$4,MATCH(Input!$C$25,$B$4:$B$1004,1),0,1,1)-OFFSET($A$4,MATCH(Input!$C$31,$B$4:$B$1004,1),0,1,1)),$H$4,0,1),0)</f>
        <v>0</v>
      </c>
      <c r="F250" s="78" t="n">
        <f aca="false">($F249+$D250+$E250)*(1+Input!$C$47/(100*12))</f>
        <v>0</v>
      </c>
    </row>
    <row r="251" customFormat="false" ht="12.8" hidden="false" customHeight="false" outlineLevel="0" collapsed="false">
      <c r="A251" s="76" t="n">
        <v>247</v>
      </c>
      <c r="B251" s="77" t="n">
        <f aca="false">EOMONTH(Input!$C$7,A251)</f>
        <v>50436</v>
      </c>
      <c r="D251" s="78" t="n">
        <f aca="false">IF(AND($B251&lt;Input!$C$31,$B251&lt;Input!$G$31),Input!$C$48,0)</f>
        <v>0</v>
      </c>
      <c r="E251" s="78" t="n">
        <f aca="true">IF(AND($B251&gt;Input!$C$31,$B251&lt;Input!$C$25),PMT(Input!$C$47/(100*12),(OFFSET($A$4,MATCH(Input!$C$25,$B$4:$B$1004,1),0,1,1)-OFFSET($A$4,MATCH(Input!$C$31,$B$4:$B$1004,1),0,1,1)),$H$4,0,1),0)</f>
        <v>0</v>
      </c>
      <c r="F251" s="78" t="n">
        <f aca="false">($F250+$D251+$E251)*(1+Input!$C$47/(100*12))</f>
        <v>0</v>
      </c>
    </row>
    <row r="252" customFormat="false" ht="12.8" hidden="false" customHeight="false" outlineLevel="0" collapsed="false">
      <c r="A252" s="76" t="n">
        <v>248</v>
      </c>
      <c r="B252" s="77" t="n">
        <f aca="false">EOMONTH(Input!$C$7,A252)</f>
        <v>50464</v>
      </c>
      <c r="D252" s="78" t="n">
        <f aca="false">IF(AND($B252&lt;Input!$C$31,$B252&lt;Input!$G$31),Input!$C$48,0)</f>
        <v>0</v>
      </c>
      <c r="E252" s="78" t="n">
        <f aca="true">IF(AND($B252&gt;Input!$C$31,$B252&lt;Input!$C$25),PMT(Input!$C$47/(100*12),(OFFSET($A$4,MATCH(Input!$C$25,$B$4:$B$1004,1),0,1,1)-OFFSET($A$4,MATCH(Input!$C$31,$B$4:$B$1004,1),0,1,1)),$H$4,0,1),0)</f>
        <v>0</v>
      </c>
      <c r="F252" s="78" t="n">
        <f aca="false">($F251+$D252+$E252)*(1+Input!$C$47/(100*12))</f>
        <v>0</v>
      </c>
    </row>
    <row r="253" customFormat="false" ht="12.8" hidden="false" customHeight="false" outlineLevel="0" collapsed="false">
      <c r="A253" s="76" t="n">
        <v>249</v>
      </c>
      <c r="B253" s="77" t="n">
        <f aca="false">EOMONTH(Input!$C$7,A253)</f>
        <v>50495</v>
      </c>
      <c r="D253" s="78" t="n">
        <f aca="false">IF(AND($B253&lt;Input!$C$31,$B253&lt;Input!$G$31),Input!$C$48,0)</f>
        <v>0</v>
      </c>
      <c r="E253" s="78" t="n">
        <f aca="true">IF(AND($B253&gt;Input!$C$31,$B253&lt;Input!$C$25),PMT(Input!$C$47/(100*12),(OFFSET($A$4,MATCH(Input!$C$25,$B$4:$B$1004,1),0,1,1)-OFFSET($A$4,MATCH(Input!$C$31,$B$4:$B$1004,1),0,1,1)),$H$4,0,1),0)</f>
        <v>0</v>
      </c>
      <c r="F253" s="78" t="n">
        <f aca="false">($F252+$D253+$E253)*(1+Input!$C$47/(100*12))</f>
        <v>0</v>
      </c>
    </row>
    <row r="254" customFormat="false" ht="12.8" hidden="false" customHeight="false" outlineLevel="0" collapsed="false">
      <c r="A254" s="76" t="n">
        <v>250</v>
      </c>
      <c r="B254" s="77" t="n">
        <f aca="false">EOMONTH(Input!$C$7,A254)</f>
        <v>50525</v>
      </c>
      <c r="D254" s="78" t="n">
        <f aca="false">IF(AND($B254&lt;Input!$C$31,$B254&lt;Input!$G$31),Input!$C$48,0)</f>
        <v>0</v>
      </c>
      <c r="E254" s="78" t="n">
        <f aca="true">IF(AND($B254&gt;Input!$C$31,$B254&lt;Input!$C$25),PMT(Input!$C$47/(100*12),(OFFSET($A$4,MATCH(Input!$C$25,$B$4:$B$1004,1),0,1,1)-OFFSET($A$4,MATCH(Input!$C$31,$B$4:$B$1004,1),0,1,1)),$H$4,0,1),0)</f>
        <v>0</v>
      </c>
      <c r="F254" s="78" t="n">
        <f aca="false">($F253+$D254+$E254)*(1+Input!$C$47/(100*12))</f>
        <v>0</v>
      </c>
    </row>
    <row r="255" customFormat="false" ht="12.8" hidden="false" customHeight="false" outlineLevel="0" collapsed="false">
      <c r="A255" s="76" t="n">
        <v>251</v>
      </c>
      <c r="B255" s="77" t="n">
        <f aca="false">EOMONTH(Input!$C$7,A255)</f>
        <v>50556</v>
      </c>
      <c r="D255" s="78" t="n">
        <f aca="false">IF(AND($B255&lt;Input!$C$31,$B255&lt;Input!$G$31),Input!$C$48,0)</f>
        <v>0</v>
      </c>
      <c r="E255" s="78" t="n">
        <f aca="true">IF(AND($B255&gt;Input!$C$31,$B255&lt;Input!$C$25),PMT(Input!$C$47/(100*12),(OFFSET($A$4,MATCH(Input!$C$25,$B$4:$B$1004,1),0,1,1)-OFFSET($A$4,MATCH(Input!$C$31,$B$4:$B$1004,1),0,1,1)),$H$4,0,1),0)</f>
        <v>0</v>
      </c>
      <c r="F255" s="78" t="n">
        <f aca="false">($F254+$D255+$E255)*(1+Input!$C$47/(100*12))</f>
        <v>0</v>
      </c>
    </row>
    <row r="256" customFormat="false" ht="12.8" hidden="false" customHeight="false" outlineLevel="0" collapsed="false">
      <c r="A256" s="76" t="n">
        <v>252</v>
      </c>
      <c r="B256" s="77" t="n">
        <f aca="false">EOMONTH(Input!$C$7,A256)</f>
        <v>50586</v>
      </c>
      <c r="D256" s="78" t="n">
        <f aca="false">IF(AND($B256&lt;Input!$C$31,$B256&lt;Input!$G$31),Input!$C$48,0)</f>
        <v>0</v>
      </c>
      <c r="E256" s="78" t="n">
        <f aca="true">IF(AND($B256&gt;Input!$C$31,$B256&lt;Input!$C$25),PMT(Input!$C$47/(100*12),(OFFSET($A$4,MATCH(Input!$C$25,$B$4:$B$1004,1),0,1,1)-OFFSET($A$4,MATCH(Input!$C$31,$B$4:$B$1004,1),0,1,1)),$H$4,0,1),0)</f>
        <v>0</v>
      </c>
      <c r="F256" s="78" t="n">
        <f aca="false">($F255+$D256+$E256)*(1+Input!$C$47/(100*12))</f>
        <v>0</v>
      </c>
    </row>
    <row r="257" customFormat="false" ht="12.8" hidden="false" customHeight="false" outlineLevel="0" collapsed="false">
      <c r="A257" s="76" t="n">
        <v>253</v>
      </c>
      <c r="B257" s="77" t="n">
        <f aca="false">EOMONTH(Input!$C$7,A257)</f>
        <v>50617</v>
      </c>
      <c r="D257" s="78" t="n">
        <f aca="false">IF(AND($B257&lt;Input!$C$31,$B257&lt;Input!$G$31),Input!$C$48,0)</f>
        <v>0</v>
      </c>
      <c r="E257" s="78" t="n">
        <f aca="true">IF(AND($B257&gt;Input!$C$31,$B257&lt;Input!$C$25),PMT(Input!$C$47/(100*12),(OFFSET($A$4,MATCH(Input!$C$25,$B$4:$B$1004,1),0,1,1)-OFFSET($A$4,MATCH(Input!$C$31,$B$4:$B$1004,1),0,1,1)),$H$4,0,1),0)</f>
        <v>0</v>
      </c>
      <c r="F257" s="78" t="n">
        <f aca="false">($F256+$D257+$E257)*(1+Input!$C$47/(100*12))</f>
        <v>0</v>
      </c>
    </row>
    <row r="258" customFormat="false" ht="12.8" hidden="false" customHeight="false" outlineLevel="0" collapsed="false">
      <c r="A258" s="76" t="n">
        <v>254</v>
      </c>
      <c r="B258" s="77" t="n">
        <f aca="false">EOMONTH(Input!$C$7,A258)</f>
        <v>50648</v>
      </c>
      <c r="D258" s="78" t="n">
        <f aca="false">IF(AND($B258&lt;Input!$C$31,$B258&lt;Input!$G$31),Input!$C$48,0)</f>
        <v>0</v>
      </c>
      <c r="E258" s="78" t="n">
        <f aca="true">IF(AND($B258&gt;Input!$C$31,$B258&lt;Input!$C$25),PMT(Input!$C$47/(100*12),(OFFSET($A$4,MATCH(Input!$C$25,$B$4:$B$1004,1),0,1,1)-OFFSET($A$4,MATCH(Input!$C$31,$B$4:$B$1004,1),0,1,1)),$H$4,0,1),0)</f>
        <v>0</v>
      </c>
      <c r="F258" s="78" t="n">
        <f aca="false">($F257+$D258+$E258)*(1+Input!$C$47/(100*12))</f>
        <v>0</v>
      </c>
    </row>
    <row r="259" customFormat="false" ht="12.8" hidden="false" customHeight="false" outlineLevel="0" collapsed="false">
      <c r="A259" s="76" t="n">
        <v>255</v>
      </c>
      <c r="B259" s="77" t="n">
        <f aca="false">EOMONTH(Input!$C$7,A259)</f>
        <v>50678</v>
      </c>
      <c r="D259" s="78" t="n">
        <f aca="false">IF(AND($B259&lt;Input!$C$31,$B259&lt;Input!$G$31),Input!$C$48,0)</f>
        <v>0</v>
      </c>
      <c r="E259" s="78" t="n">
        <f aca="true">IF(AND($B259&gt;Input!$C$31,$B259&lt;Input!$C$25),PMT(Input!$C$47/(100*12),(OFFSET($A$4,MATCH(Input!$C$25,$B$4:$B$1004,1),0,1,1)-OFFSET($A$4,MATCH(Input!$C$31,$B$4:$B$1004,1),0,1,1)),$H$4,0,1),0)</f>
        <v>0</v>
      </c>
      <c r="F259" s="78" t="n">
        <f aca="false">($F258+$D259+$E259)*(1+Input!$C$47/(100*12))</f>
        <v>0</v>
      </c>
    </row>
    <row r="260" customFormat="false" ht="12.8" hidden="false" customHeight="false" outlineLevel="0" collapsed="false">
      <c r="A260" s="76" t="n">
        <v>256</v>
      </c>
      <c r="B260" s="77" t="n">
        <f aca="false">EOMONTH(Input!$C$7,A260)</f>
        <v>50709</v>
      </c>
      <c r="D260" s="78" t="n">
        <f aca="false">IF(AND($B260&lt;Input!$C$31,$B260&lt;Input!$G$31),Input!$C$48,0)</f>
        <v>0</v>
      </c>
      <c r="E260" s="78" t="n">
        <f aca="true">IF(AND($B260&gt;Input!$C$31,$B260&lt;Input!$C$25),PMT(Input!$C$47/(100*12),(OFFSET($A$4,MATCH(Input!$C$25,$B$4:$B$1004,1),0,1,1)-OFFSET($A$4,MATCH(Input!$C$31,$B$4:$B$1004,1),0,1,1)),$H$4,0,1),0)</f>
        <v>0</v>
      </c>
      <c r="F260" s="78" t="n">
        <f aca="false">($F259+$D260+$E260)*(1+Input!$C$47/(100*12))</f>
        <v>0</v>
      </c>
      <c r="H260" s="78"/>
    </row>
    <row r="261" customFormat="false" ht="12.8" hidden="false" customHeight="false" outlineLevel="0" collapsed="false">
      <c r="A261" s="76" t="n">
        <v>257</v>
      </c>
      <c r="B261" s="77" t="n">
        <f aca="false">EOMONTH(Input!$C$7,A261)</f>
        <v>50739</v>
      </c>
      <c r="D261" s="78" t="n">
        <f aca="false">IF(AND($B261&lt;Input!$C$31,$B261&lt;Input!$G$31),Input!$C$48,0)</f>
        <v>0</v>
      </c>
      <c r="E261" s="78" t="n">
        <f aca="true">IF(AND($B261&gt;Input!$C$31,$B261&lt;Input!$C$25),PMT(Input!$C$47/(100*12),(OFFSET($A$4,MATCH(Input!$C$25,$B$4:$B$1004,1),0,1,1)-OFFSET($A$4,MATCH(Input!$C$31,$B$4:$B$1004,1),0,1,1)),$H$4,0,1),0)</f>
        <v>0</v>
      </c>
      <c r="F261" s="78" t="n">
        <f aca="false">($F260+$D261+$E261)*(1+Input!$C$47/(100*12))</f>
        <v>0</v>
      </c>
    </row>
    <row r="262" customFormat="false" ht="12.8" hidden="false" customHeight="false" outlineLevel="0" collapsed="false">
      <c r="A262" s="76" t="n">
        <v>258</v>
      </c>
      <c r="B262" s="77" t="n">
        <f aca="false">EOMONTH(Input!$C$7,A262)</f>
        <v>50770</v>
      </c>
      <c r="D262" s="78" t="n">
        <f aca="false">IF(AND($B262&lt;Input!$C$31,$B262&lt;Input!$G$31),Input!$C$48,0)</f>
        <v>0</v>
      </c>
      <c r="E262" s="78" t="n">
        <f aca="true">IF(AND($B262&gt;Input!$C$31,$B262&lt;Input!$C$25),PMT(Input!$C$47/(100*12),(OFFSET($A$4,MATCH(Input!$C$25,$B$4:$B$1004,1),0,1,1)-OFFSET($A$4,MATCH(Input!$C$31,$B$4:$B$1004,1),0,1,1)),$H$4,0,1),0)</f>
        <v>0</v>
      </c>
      <c r="F262" s="78" t="n">
        <f aca="false">($F261+$D262+$E262)*(1+Input!$C$47/(100*12))</f>
        <v>0</v>
      </c>
    </row>
    <row r="263" customFormat="false" ht="12.8" hidden="false" customHeight="false" outlineLevel="0" collapsed="false">
      <c r="A263" s="76" t="n">
        <v>259</v>
      </c>
      <c r="B263" s="77" t="n">
        <f aca="false">EOMONTH(Input!$C$7,A263)</f>
        <v>50801</v>
      </c>
      <c r="D263" s="78" t="n">
        <f aca="false">IF(AND($B263&lt;Input!$C$31,$B263&lt;Input!$G$31),Input!$C$48,0)</f>
        <v>0</v>
      </c>
      <c r="E263" s="78" t="n">
        <f aca="true">IF(AND($B263&gt;Input!$C$31,$B263&lt;Input!$C$25),PMT(Input!$C$47/(100*12),(OFFSET($A$4,MATCH(Input!$C$25,$B$4:$B$1004,1),0,1,1)-OFFSET($A$4,MATCH(Input!$C$31,$B$4:$B$1004,1),0,1,1)),$H$4,0,1),0)</f>
        <v>0</v>
      </c>
      <c r="F263" s="78" t="n">
        <f aca="false">($F262+$D263+$E263)*(1+Input!$C$47/(100*12))</f>
        <v>0</v>
      </c>
    </row>
    <row r="264" customFormat="false" ht="12.8" hidden="false" customHeight="false" outlineLevel="0" collapsed="false">
      <c r="A264" s="76" t="n">
        <v>260</v>
      </c>
      <c r="B264" s="77" t="n">
        <f aca="false">EOMONTH(Input!$C$7,A264)</f>
        <v>50829</v>
      </c>
      <c r="D264" s="78" t="n">
        <f aca="false">IF(AND($B264&lt;Input!$C$31,$B264&lt;Input!$G$31),Input!$C$48,0)</f>
        <v>0</v>
      </c>
      <c r="E264" s="78" t="n">
        <f aca="true">IF(AND($B264&gt;Input!$C$31,$B264&lt;Input!$C$25),PMT(Input!$C$47/(100*12),(OFFSET($A$4,MATCH(Input!$C$25,$B$4:$B$1004,1),0,1,1)-OFFSET($A$4,MATCH(Input!$C$31,$B$4:$B$1004,1),0,1,1)),$H$4,0,1),0)</f>
        <v>0</v>
      </c>
      <c r="F264" s="78" t="n">
        <f aca="false">($F263+$D264+$E264)*(1+Input!$C$47/(100*12))</f>
        <v>0</v>
      </c>
    </row>
    <row r="265" customFormat="false" ht="12.8" hidden="false" customHeight="false" outlineLevel="0" collapsed="false">
      <c r="A265" s="76" t="n">
        <v>261</v>
      </c>
      <c r="B265" s="77" t="n">
        <f aca="false">EOMONTH(Input!$C$7,A265)</f>
        <v>50860</v>
      </c>
      <c r="D265" s="78" t="n">
        <f aca="false">IF(AND($B265&lt;Input!$C$31,$B265&lt;Input!$G$31),Input!$C$48,0)</f>
        <v>0</v>
      </c>
      <c r="E265" s="78" t="n">
        <f aca="true">IF(AND($B265&gt;Input!$C$31,$B265&lt;Input!$C$25),PMT(Input!$C$47/(100*12),(OFFSET($A$4,MATCH(Input!$C$25,$B$4:$B$1004,1),0,1,1)-OFFSET($A$4,MATCH(Input!$C$31,$B$4:$B$1004,1),0,1,1)),$H$4,0,1),0)</f>
        <v>0</v>
      </c>
      <c r="F265" s="78" t="n">
        <f aca="false">($F264+$D265+$E265)*(1+Input!$C$47/(100*12))</f>
        <v>0</v>
      </c>
    </row>
    <row r="266" customFormat="false" ht="12.8" hidden="false" customHeight="false" outlineLevel="0" collapsed="false">
      <c r="A266" s="76" t="n">
        <v>262</v>
      </c>
      <c r="B266" s="77" t="n">
        <f aca="false">EOMONTH(Input!$C$7,A266)</f>
        <v>50890</v>
      </c>
      <c r="D266" s="78" t="n">
        <f aca="false">IF(AND($B266&lt;Input!$C$31,$B266&lt;Input!$G$31),Input!$C$48,0)</f>
        <v>0</v>
      </c>
      <c r="E266" s="78" t="n">
        <f aca="true">IF(AND($B266&gt;Input!$C$31,$B266&lt;Input!$C$25),PMT(Input!$C$47/(100*12),(OFFSET($A$4,MATCH(Input!$C$25,$B$4:$B$1004,1),0,1,1)-OFFSET($A$4,MATCH(Input!$C$31,$B$4:$B$1004,1),0,1,1)),$H$4,0,1),0)</f>
        <v>0</v>
      </c>
      <c r="F266" s="78" t="n">
        <f aca="false">($F265+$D266+$E266)*(1+Input!$C$47/(100*12))</f>
        <v>0</v>
      </c>
    </row>
    <row r="267" customFormat="false" ht="12.8" hidden="false" customHeight="false" outlineLevel="0" collapsed="false">
      <c r="A267" s="76" t="n">
        <v>263</v>
      </c>
      <c r="B267" s="77" t="n">
        <f aca="false">EOMONTH(Input!$C$7,A267)</f>
        <v>50921</v>
      </c>
      <c r="D267" s="78" t="n">
        <f aca="false">IF(AND($B267&lt;Input!$C$31,$B267&lt;Input!$G$31),Input!$C$48,0)</f>
        <v>0</v>
      </c>
      <c r="E267" s="78" t="n">
        <f aca="true">IF(AND($B267&gt;Input!$C$31,$B267&lt;Input!$C$25),PMT(Input!$C$47/(100*12),(OFFSET($A$4,MATCH(Input!$C$25,$B$4:$B$1004,1),0,1,1)-OFFSET($A$4,MATCH(Input!$C$31,$B$4:$B$1004,1),0,1,1)),$H$4,0,1),0)</f>
        <v>0</v>
      </c>
      <c r="F267" s="78" t="n">
        <f aca="false">($F266+$D267+$E267)*(1+Input!$C$47/(100*12))</f>
        <v>0</v>
      </c>
    </row>
    <row r="268" customFormat="false" ht="12.8" hidden="false" customHeight="false" outlineLevel="0" collapsed="false">
      <c r="A268" s="76" t="n">
        <v>264</v>
      </c>
      <c r="B268" s="77" t="n">
        <f aca="false">EOMONTH(Input!$C$7,A268)</f>
        <v>50951</v>
      </c>
      <c r="D268" s="78" t="n">
        <f aca="false">IF(AND($B268&lt;Input!$C$31,$B268&lt;Input!$G$31),Input!$C$48,0)</f>
        <v>0</v>
      </c>
      <c r="E268" s="78" t="n">
        <f aca="true">IF(AND($B268&gt;Input!$C$31,$B268&lt;Input!$C$25),PMT(Input!$C$47/(100*12),(OFFSET($A$4,MATCH(Input!$C$25,$B$4:$B$1004,1),0,1,1)-OFFSET($A$4,MATCH(Input!$C$31,$B$4:$B$1004,1),0,1,1)),$H$4,0,1),0)</f>
        <v>0</v>
      </c>
      <c r="F268" s="78" t="n">
        <f aca="false">($F267+$D268+$E268)*(1+Input!$C$47/(100*12))</f>
        <v>0</v>
      </c>
    </row>
    <row r="269" customFormat="false" ht="12.8" hidden="false" customHeight="false" outlineLevel="0" collapsed="false">
      <c r="A269" s="76" t="n">
        <v>265</v>
      </c>
      <c r="B269" s="77" t="n">
        <f aca="false">EOMONTH(Input!$C$7,A269)</f>
        <v>50982</v>
      </c>
      <c r="D269" s="78" t="n">
        <f aca="false">IF(AND($B269&lt;Input!$C$31,$B269&lt;Input!$G$31),Input!$C$48,0)</f>
        <v>0</v>
      </c>
      <c r="E269" s="78" t="n">
        <f aca="true">IF(AND($B269&gt;Input!$C$31,$B269&lt;Input!$C$25),PMT(Input!$C$47/(100*12),(OFFSET($A$4,MATCH(Input!$C$25,$B$4:$B$1004,1),0,1,1)-OFFSET($A$4,MATCH(Input!$C$31,$B$4:$B$1004,1),0,1,1)),$H$4,0,1),0)</f>
        <v>0</v>
      </c>
      <c r="F269" s="78" t="n">
        <f aca="false">($F268+$D269+$E269)*(1+Input!$C$47/(100*12))</f>
        <v>0</v>
      </c>
    </row>
    <row r="270" customFormat="false" ht="12.8" hidden="false" customHeight="false" outlineLevel="0" collapsed="false">
      <c r="A270" s="76" t="n">
        <v>266</v>
      </c>
      <c r="B270" s="77" t="n">
        <f aca="false">EOMONTH(Input!$C$7,A270)</f>
        <v>51013</v>
      </c>
      <c r="D270" s="78" t="n">
        <f aca="false">IF(AND($B270&lt;Input!$C$31,$B270&lt;Input!$G$31),Input!$C$48,0)</f>
        <v>0</v>
      </c>
      <c r="E270" s="78" t="n">
        <f aca="true">IF(AND($B270&gt;Input!$C$31,$B270&lt;Input!$C$25),PMT(Input!$C$47/(100*12),(OFFSET($A$4,MATCH(Input!$C$25,$B$4:$B$1004,1),0,1,1)-OFFSET($A$4,MATCH(Input!$C$31,$B$4:$B$1004,1),0,1,1)),$H$4,0,1),0)</f>
        <v>0</v>
      </c>
      <c r="F270" s="78" t="n">
        <f aca="false">($F269+$D270+$E270)*(1+Input!$C$47/(100*12))</f>
        <v>0</v>
      </c>
    </row>
    <row r="271" customFormat="false" ht="12.8" hidden="false" customHeight="false" outlineLevel="0" collapsed="false">
      <c r="A271" s="76" t="n">
        <v>267</v>
      </c>
      <c r="B271" s="77" t="n">
        <f aca="false">EOMONTH(Input!$C$7,A271)</f>
        <v>51043</v>
      </c>
      <c r="D271" s="78" t="n">
        <f aca="false">IF(AND($B271&lt;Input!$C$31,$B271&lt;Input!$G$31),Input!$C$48,0)</f>
        <v>0</v>
      </c>
      <c r="E271" s="78" t="n">
        <f aca="true">IF(AND($B271&gt;Input!$C$31,$B271&lt;Input!$C$25),PMT(Input!$C$47/(100*12),(OFFSET($A$4,MATCH(Input!$C$25,$B$4:$B$1004,1),0,1,1)-OFFSET($A$4,MATCH(Input!$C$31,$B$4:$B$1004,1),0,1,1)),$H$4,0,1),0)</f>
        <v>0</v>
      </c>
      <c r="F271" s="78" t="n">
        <f aca="false">($F270+$D271+$E271)*(1+Input!$C$47/(100*12))</f>
        <v>0</v>
      </c>
    </row>
    <row r="272" customFormat="false" ht="12.8" hidden="false" customHeight="false" outlineLevel="0" collapsed="false">
      <c r="A272" s="76" t="n">
        <v>268</v>
      </c>
      <c r="B272" s="77" t="n">
        <f aca="false">EOMONTH(Input!$C$7,A272)</f>
        <v>51074</v>
      </c>
      <c r="D272" s="78" t="n">
        <f aca="false">IF(AND($B272&lt;Input!$C$31,$B272&lt;Input!$G$31),Input!$C$48,0)</f>
        <v>0</v>
      </c>
      <c r="E272" s="78" t="n">
        <f aca="true">IF(AND($B272&gt;Input!$C$31,$B272&lt;Input!$C$25),PMT(Input!$C$47/(100*12),(OFFSET($A$4,MATCH(Input!$C$25,$B$4:$B$1004,1),0,1,1)-OFFSET($A$4,MATCH(Input!$C$31,$B$4:$B$1004,1),0,1,1)),$H$4,0,1),0)</f>
        <v>0</v>
      </c>
      <c r="F272" s="78" t="n">
        <f aca="false">($F271+$D272+$E272)*(1+Input!$C$47/(100*12))</f>
        <v>0</v>
      </c>
    </row>
    <row r="273" customFormat="false" ht="12.8" hidden="false" customHeight="false" outlineLevel="0" collapsed="false">
      <c r="A273" s="76" t="n">
        <v>269</v>
      </c>
      <c r="B273" s="77" t="n">
        <f aca="false">EOMONTH(Input!$C$7,A273)</f>
        <v>51104</v>
      </c>
      <c r="D273" s="78" t="n">
        <f aca="false">IF(AND($B273&lt;Input!$C$31,$B273&lt;Input!$G$31),Input!$C$48,0)</f>
        <v>0</v>
      </c>
      <c r="E273" s="78" t="n">
        <f aca="true">IF(AND($B273&gt;Input!$C$31,$B273&lt;Input!$C$25),PMT(Input!$C$47/(100*12),(OFFSET($A$4,MATCH(Input!$C$25,$B$4:$B$1004,1),0,1,1)-OFFSET($A$4,MATCH(Input!$C$31,$B$4:$B$1004,1),0,1,1)),$H$4,0,1),0)</f>
        <v>0</v>
      </c>
      <c r="F273" s="78" t="n">
        <f aca="false">($F272+$D273+$E273)*(1+Input!$C$47/(100*12))</f>
        <v>0</v>
      </c>
    </row>
    <row r="274" customFormat="false" ht="12.8" hidden="false" customHeight="false" outlineLevel="0" collapsed="false">
      <c r="A274" s="76" t="n">
        <v>270</v>
      </c>
      <c r="B274" s="77" t="n">
        <f aca="false">EOMONTH(Input!$C$7,A274)</f>
        <v>51135</v>
      </c>
      <c r="D274" s="78" t="n">
        <f aca="false">IF(AND($B274&lt;Input!$C$31,$B274&lt;Input!$G$31),Input!$C$48,0)</f>
        <v>0</v>
      </c>
      <c r="E274" s="78" t="n">
        <f aca="true">IF(AND($B274&gt;Input!$C$31,$B274&lt;Input!$C$25),PMT(Input!$C$47/(100*12),(OFFSET($A$4,MATCH(Input!$C$25,$B$4:$B$1004,1),0,1,1)-OFFSET($A$4,MATCH(Input!$C$31,$B$4:$B$1004,1),0,1,1)),$H$4,0,1),0)</f>
        <v>0</v>
      </c>
      <c r="F274" s="78" t="n">
        <f aca="false">($F273+$D274+$E274)*(1+Input!$C$47/(100*12))</f>
        <v>0</v>
      </c>
    </row>
    <row r="275" customFormat="false" ht="12.8" hidden="false" customHeight="false" outlineLevel="0" collapsed="false">
      <c r="A275" s="76" t="n">
        <v>271</v>
      </c>
      <c r="B275" s="77" t="n">
        <f aca="false">EOMONTH(Input!$C$7,A275)</f>
        <v>51166</v>
      </c>
      <c r="D275" s="78" t="n">
        <f aca="false">IF(AND($B275&lt;Input!$C$31,$B275&lt;Input!$G$31),Input!$C$48,0)</f>
        <v>0</v>
      </c>
      <c r="E275" s="78" t="n">
        <f aca="true">IF(AND($B275&gt;Input!$C$31,$B275&lt;Input!$C$25),PMT(Input!$C$47/(100*12),(OFFSET($A$4,MATCH(Input!$C$25,$B$4:$B$1004,1),0,1,1)-OFFSET($A$4,MATCH(Input!$C$31,$B$4:$B$1004,1),0,1,1)),$H$4,0,1),0)</f>
        <v>0</v>
      </c>
      <c r="F275" s="78" t="n">
        <f aca="false">($F274+$D275+$E275)*(1+Input!$C$47/(100*12))</f>
        <v>0</v>
      </c>
    </row>
    <row r="276" customFormat="false" ht="12.8" hidden="false" customHeight="false" outlineLevel="0" collapsed="false">
      <c r="A276" s="76" t="n">
        <v>272</v>
      </c>
      <c r="B276" s="77" t="n">
        <f aca="false">EOMONTH(Input!$C$7,A276)</f>
        <v>51195</v>
      </c>
      <c r="D276" s="78" t="n">
        <f aca="false">IF(AND($B276&lt;Input!$C$31,$B276&lt;Input!$G$31),Input!$C$48,0)</f>
        <v>0</v>
      </c>
      <c r="E276" s="78" t="n">
        <f aca="true">IF(AND($B276&gt;Input!$C$31,$B276&lt;Input!$C$25),PMT(Input!$C$47/(100*12),(OFFSET($A$4,MATCH(Input!$C$25,$B$4:$B$1004,1),0,1,1)-OFFSET($A$4,MATCH(Input!$C$31,$B$4:$B$1004,1),0,1,1)),$H$4,0,1),0)</f>
        <v>0</v>
      </c>
      <c r="F276" s="78" t="n">
        <f aca="false">($F275+$D276+$E276)*(1+Input!$C$47/(100*12))</f>
        <v>0</v>
      </c>
    </row>
    <row r="277" customFormat="false" ht="12.8" hidden="false" customHeight="false" outlineLevel="0" collapsed="false">
      <c r="A277" s="76" t="n">
        <v>273</v>
      </c>
      <c r="B277" s="77" t="n">
        <f aca="false">EOMONTH(Input!$C$7,A277)</f>
        <v>51226</v>
      </c>
      <c r="D277" s="78" t="n">
        <f aca="false">IF(AND($B277&lt;Input!$C$31,$B277&lt;Input!$G$31),Input!$C$48,0)</f>
        <v>0</v>
      </c>
      <c r="E277" s="78" t="n">
        <f aca="true">IF(AND($B277&gt;Input!$C$31,$B277&lt;Input!$C$25),PMT(Input!$C$47/(100*12),(OFFSET($A$4,MATCH(Input!$C$25,$B$4:$B$1004,1),0,1,1)-OFFSET($A$4,MATCH(Input!$C$31,$B$4:$B$1004,1),0,1,1)),$H$4,0,1),0)</f>
        <v>0</v>
      </c>
      <c r="F277" s="78" t="n">
        <f aca="false">($F276+$D277+$E277)*(1+Input!$C$47/(100*12))</f>
        <v>0</v>
      </c>
    </row>
    <row r="278" customFormat="false" ht="12.8" hidden="false" customHeight="false" outlineLevel="0" collapsed="false">
      <c r="A278" s="76" t="n">
        <v>274</v>
      </c>
      <c r="B278" s="77" t="n">
        <f aca="false">EOMONTH(Input!$C$7,A278)</f>
        <v>51256</v>
      </c>
      <c r="D278" s="78" t="n">
        <f aca="false">IF(AND($B278&lt;Input!$C$31,$B278&lt;Input!$G$31),Input!$C$48,0)</f>
        <v>0</v>
      </c>
      <c r="E278" s="78" t="n">
        <f aca="true">IF(AND($B278&gt;Input!$C$31,$B278&lt;Input!$C$25),PMT(Input!$C$47/(100*12),(OFFSET($A$4,MATCH(Input!$C$25,$B$4:$B$1004,1),0,1,1)-OFFSET($A$4,MATCH(Input!$C$31,$B$4:$B$1004,1),0,1,1)),$H$4,0,1),0)</f>
        <v>0</v>
      </c>
      <c r="F278" s="78" t="n">
        <f aca="false">($F277+$D278+$E278)*(1+Input!$C$47/(100*12))</f>
        <v>0</v>
      </c>
    </row>
    <row r="279" customFormat="false" ht="12.8" hidden="false" customHeight="false" outlineLevel="0" collapsed="false">
      <c r="A279" s="76" t="n">
        <v>275</v>
      </c>
      <c r="B279" s="77" t="n">
        <f aca="false">EOMONTH(Input!$C$7,A279)</f>
        <v>51287</v>
      </c>
      <c r="D279" s="78" t="n">
        <f aca="false">IF(AND($B279&lt;Input!$C$31,$B279&lt;Input!$G$31),Input!$C$48,0)</f>
        <v>0</v>
      </c>
      <c r="E279" s="78" t="n">
        <f aca="true">IF(AND($B279&gt;Input!$C$31,$B279&lt;Input!$C$25),PMT(Input!$C$47/(100*12),(OFFSET($A$4,MATCH(Input!$C$25,$B$4:$B$1004,1),0,1,1)-OFFSET($A$4,MATCH(Input!$C$31,$B$4:$B$1004,1),0,1,1)),$H$4,0,1),0)</f>
        <v>0</v>
      </c>
      <c r="F279" s="78" t="n">
        <f aca="false">($F278+$D279+$E279)*(1+Input!$C$47/(100*12))</f>
        <v>0</v>
      </c>
    </row>
    <row r="280" customFormat="false" ht="12.8" hidden="false" customHeight="false" outlineLevel="0" collapsed="false">
      <c r="A280" s="76" t="n">
        <v>276</v>
      </c>
      <c r="B280" s="77" t="n">
        <f aca="false">EOMONTH(Input!$C$7,A280)</f>
        <v>51317</v>
      </c>
      <c r="D280" s="78" t="n">
        <f aca="false">IF(AND($B280&lt;Input!$C$31,$B280&lt;Input!$G$31),Input!$C$48,0)</f>
        <v>0</v>
      </c>
      <c r="E280" s="78" t="n">
        <f aca="true">IF(AND($B280&gt;Input!$C$31,$B280&lt;Input!$C$25),PMT(Input!$C$47/(100*12),(OFFSET($A$4,MATCH(Input!$C$25,$B$4:$B$1004,1),0,1,1)-OFFSET($A$4,MATCH(Input!$C$31,$B$4:$B$1004,1),0,1,1)),$H$4,0,1),0)</f>
        <v>0</v>
      </c>
      <c r="F280" s="78" t="n">
        <f aca="false">($F279+$D280+$E280)*(1+Input!$C$47/(100*12))</f>
        <v>0</v>
      </c>
    </row>
    <row r="281" customFormat="false" ht="12.8" hidden="false" customHeight="false" outlineLevel="0" collapsed="false">
      <c r="A281" s="76" t="n">
        <v>277</v>
      </c>
      <c r="B281" s="77" t="n">
        <f aca="false">EOMONTH(Input!$C$7,A281)</f>
        <v>51348</v>
      </c>
      <c r="D281" s="78" t="n">
        <f aca="false">IF(AND($B281&lt;Input!$C$31,$B281&lt;Input!$G$31),Input!$C$48,0)</f>
        <v>0</v>
      </c>
      <c r="E281" s="78" t="n">
        <f aca="true">IF(AND($B281&gt;Input!$C$31,$B281&lt;Input!$C$25),PMT(Input!$C$47/(100*12),(OFFSET($A$4,MATCH(Input!$C$25,$B$4:$B$1004,1),0,1,1)-OFFSET($A$4,MATCH(Input!$C$31,$B$4:$B$1004,1),0,1,1)),$H$4,0,1),0)</f>
        <v>0</v>
      </c>
      <c r="F281" s="78" t="n">
        <f aca="false">($F280+$D281+$E281)*(1+Input!$C$47/(100*12))</f>
        <v>0</v>
      </c>
    </row>
    <row r="282" customFormat="false" ht="12.8" hidden="false" customHeight="false" outlineLevel="0" collapsed="false">
      <c r="A282" s="76" t="n">
        <v>278</v>
      </c>
      <c r="B282" s="77" t="n">
        <f aca="false">EOMONTH(Input!$C$7,A282)</f>
        <v>51379</v>
      </c>
      <c r="D282" s="78" t="n">
        <f aca="false">IF(AND($B282&lt;Input!$C$31,$B282&lt;Input!$G$31),Input!$C$48,0)</f>
        <v>0</v>
      </c>
      <c r="E282" s="78" t="n">
        <f aca="true">IF(AND($B282&gt;Input!$C$31,$B282&lt;Input!$C$25),PMT(Input!$C$47/(100*12),(OFFSET($A$4,MATCH(Input!$C$25,$B$4:$B$1004,1),0,1,1)-OFFSET($A$4,MATCH(Input!$C$31,$B$4:$B$1004,1),0,1,1)),$H$4,0,1),0)</f>
        <v>0</v>
      </c>
      <c r="F282" s="78" t="n">
        <f aca="false">($F281+$D282+$E282)*(1+Input!$C$47/(100*12))</f>
        <v>0</v>
      </c>
    </row>
    <row r="283" customFormat="false" ht="12.8" hidden="false" customHeight="false" outlineLevel="0" collapsed="false">
      <c r="A283" s="76" t="n">
        <v>279</v>
      </c>
      <c r="B283" s="77" t="n">
        <f aca="false">EOMONTH(Input!$C$7,A283)</f>
        <v>51409</v>
      </c>
      <c r="D283" s="78" t="n">
        <f aca="false">IF(AND($B283&lt;Input!$C$31,$B283&lt;Input!$G$31),Input!$C$48,0)</f>
        <v>0</v>
      </c>
      <c r="E283" s="78" t="n">
        <f aca="true">IF(AND($B283&gt;Input!$C$31,$B283&lt;Input!$C$25),PMT(Input!$C$47/(100*12),(OFFSET($A$4,MATCH(Input!$C$25,$B$4:$B$1004,1),0,1,1)-OFFSET($A$4,MATCH(Input!$C$31,$B$4:$B$1004,1),0,1,1)),$H$4,0,1),0)</f>
        <v>0</v>
      </c>
      <c r="F283" s="78" t="n">
        <f aca="false">($F282+$D283+$E283)*(1+Input!$C$47/(100*12))</f>
        <v>0</v>
      </c>
    </row>
    <row r="284" customFormat="false" ht="12.8" hidden="false" customHeight="false" outlineLevel="0" collapsed="false">
      <c r="A284" s="76" t="n">
        <v>280</v>
      </c>
      <c r="B284" s="77" t="n">
        <f aca="false">EOMONTH(Input!$C$7,A284)</f>
        <v>51440</v>
      </c>
      <c r="D284" s="78" t="n">
        <f aca="false">IF(AND($B284&lt;Input!$C$31,$B284&lt;Input!$G$31),Input!$C$48,0)</f>
        <v>0</v>
      </c>
      <c r="E284" s="78" t="n">
        <f aca="true">IF(AND($B284&gt;Input!$C$31,$B284&lt;Input!$C$25),PMT(Input!$C$47/(100*12),(OFFSET($A$4,MATCH(Input!$C$25,$B$4:$B$1004,1),0,1,1)-OFFSET($A$4,MATCH(Input!$C$31,$B$4:$B$1004,1),0,1,1)),$H$4,0,1),0)</f>
        <v>0</v>
      </c>
      <c r="F284" s="78" t="n">
        <f aca="false">($F283+$D284+$E284)*(1+Input!$C$47/(100*12))</f>
        <v>0</v>
      </c>
    </row>
    <row r="285" customFormat="false" ht="12.8" hidden="false" customHeight="false" outlineLevel="0" collapsed="false">
      <c r="A285" s="76" t="n">
        <v>281</v>
      </c>
      <c r="B285" s="77" t="n">
        <f aca="false">EOMONTH(Input!$C$7,A285)</f>
        <v>51470</v>
      </c>
      <c r="D285" s="78" t="n">
        <f aca="false">IF(AND($B285&lt;Input!$C$31,$B285&lt;Input!$G$31),Input!$C$48,0)</f>
        <v>0</v>
      </c>
      <c r="E285" s="78" t="n">
        <f aca="true">IF(AND($B285&gt;Input!$C$31,$B285&lt;Input!$C$25),PMT(Input!$C$47/(100*12),(OFFSET($A$4,MATCH(Input!$C$25,$B$4:$B$1004,1),0,1,1)-OFFSET($A$4,MATCH(Input!$C$31,$B$4:$B$1004,1),0,1,1)),$H$4,0,1),0)</f>
        <v>0</v>
      </c>
      <c r="F285" s="78" t="n">
        <f aca="false">($F284+$D285+$E285)*(1+Input!$C$47/(100*12))</f>
        <v>0</v>
      </c>
    </row>
    <row r="286" customFormat="false" ht="12.8" hidden="false" customHeight="false" outlineLevel="0" collapsed="false">
      <c r="A286" s="76" t="n">
        <v>282</v>
      </c>
      <c r="B286" s="77" t="n">
        <f aca="false">EOMONTH(Input!$C$7,A286)</f>
        <v>51501</v>
      </c>
      <c r="D286" s="78" t="n">
        <f aca="false">IF(AND($B286&lt;Input!$C$31,$B286&lt;Input!$G$31),Input!$C$48,0)</f>
        <v>0</v>
      </c>
      <c r="E286" s="78" t="n">
        <f aca="true">IF(AND($B286&gt;Input!$C$31,$B286&lt;Input!$C$25),PMT(Input!$C$47/(100*12),(OFFSET($A$4,MATCH(Input!$C$25,$B$4:$B$1004,1),0,1,1)-OFFSET($A$4,MATCH(Input!$C$31,$B$4:$B$1004,1),0,1,1)),$H$4,0,1),0)</f>
        <v>0</v>
      </c>
      <c r="F286" s="78" t="n">
        <f aca="false">($F285+$D286+$E286)*(1+Input!$C$47/(100*12))</f>
        <v>0</v>
      </c>
    </row>
    <row r="287" customFormat="false" ht="12.8" hidden="false" customHeight="false" outlineLevel="0" collapsed="false">
      <c r="A287" s="76" t="n">
        <v>283</v>
      </c>
      <c r="B287" s="77" t="n">
        <f aca="false">EOMONTH(Input!$C$7,A287)</f>
        <v>51532</v>
      </c>
      <c r="D287" s="78" t="n">
        <f aca="false">IF(AND($B287&lt;Input!$C$31,$B287&lt;Input!$G$31),Input!$C$48,0)</f>
        <v>0</v>
      </c>
      <c r="E287" s="78" t="n">
        <f aca="true">IF(AND($B287&gt;Input!$C$31,$B287&lt;Input!$C$25),PMT(Input!$C$47/(100*12),(OFFSET($A$4,MATCH(Input!$C$25,$B$4:$B$1004,1),0,1,1)-OFFSET($A$4,MATCH(Input!$C$31,$B$4:$B$1004,1),0,1,1)),$H$4,0,1),0)</f>
        <v>0</v>
      </c>
      <c r="F287" s="78" t="n">
        <f aca="false">($F286+$D287+$E287)*(1+Input!$C$47/(100*12))</f>
        <v>0</v>
      </c>
    </row>
    <row r="288" customFormat="false" ht="12.8" hidden="false" customHeight="false" outlineLevel="0" collapsed="false">
      <c r="A288" s="76" t="n">
        <v>284</v>
      </c>
      <c r="B288" s="77" t="n">
        <f aca="false">EOMONTH(Input!$C$7,A288)</f>
        <v>51560</v>
      </c>
      <c r="D288" s="78" t="n">
        <f aca="false">IF(AND($B288&lt;Input!$C$31,$B288&lt;Input!$G$31),Input!$C$48,0)</f>
        <v>0</v>
      </c>
      <c r="E288" s="78" t="n">
        <f aca="true">IF(AND($B288&gt;Input!$C$31,$B288&lt;Input!$C$25),PMT(Input!$C$47/(100*12),(OFFSET($A$4,MATCH(Input!$C$25,$B$4:$B$1004,1),0,1,1)-OFFSET($A$4,MATCH(Input!$C$31,$B$4:$B$1004,1),0,1,1)),$H$4,0,1),0)</f>
        <v>0</v>
      </c>
      <c r="F288" s="78" t="n">
        <f aca="false">($F287+$D288+$E288)*(1+Input!$C$47/(100*12))</f>
        <v>0</v>
      </c>
    </row>
    <row r="289" customFormat="false" ht="12.8" hidden="false" customHeight="false" outlineLevel="0" collapsed="false">
      <c r="A289" s="76" t="n">
        <v>285</v>
      </c>
      <c r="B289" s="77" t="n">
        <f aca="false">EOMONTH(Input!$C$7,A289)</f>
        <v>51591</v>
      </c>
      <c r="D289" s="78" t="n">
        <f aca="false">IF(AND($B289&lt;Input!$C$31,$B289&lt;Input!$G$31),Input!$C$48,0)</f>
        <v>0</v>
      </c>
      <c r="E289" s="78" t="n">
        <f aca="true">IF(AND($B289&gt;Input!$C$31,$B289&lt;Input!$C$25),PMT(Input!$C$47/(100*12),(OFFSET($A$4,MATCH(Input!$C$25,$B$4:$B$1004,1),0,1,1)-OFFSET($A$4,MATCH(Input!$C$31,$B$4:$B$1004,1),0,1,1)),$H$4,0,1),0)</f>
        <v>0</v>
      </c>
      <c r="F289" s="78" t="n">
        <f aca="false">($F288+$D289+$E289)*(1+Input!$C$47/(100*12))</f>
        <v>0</v>
      </c>
    </row>
    <row r="290" customFormat="false" ht="12.8" hidden="false" customHeight="false" outlineLevel="0" collapsed="false">
      <c r="A290" s="76" t="n">
        <v>286</v>
      </c>
      <c r="B290" s="77" t="n">
        <f aca="false">EOMONTH(Input!$C$7,A290)</f>
        <v>51621</v>
      </c>
      <c r="D290" s="78" t="n">
        <f aca="false">IF(AND($B290&lt;Input!$C$31,$B290&lt;Input!$G$31),Input!$C$48,0)</f>
        <v>0</v>
      </c>
      <c r="E290" s="78" t="n">
        <f aca="true">IF(AND($B290&gt;Input!$C$31,$B290&lt;Input!$C$25),PMT(Input!$C$47/(100*12),(OFFSET($A$4,MATCH(Input!$C$25,$B$4:$B$1004,1),0,1,1)-OFFSET($A$4,MATCH(Input!$C$31,$B$4:$B$1004,1),0,1,1)),$H$4,0,1),0)</f>
        <v>0</v>
      </c>
      <c r="F290" s="78" t="n">
        <f aca="false">($F289+$D290+$E290)*(1+Input!$C$47/(100*12))</f>
        <v>0</v>
      </c>
    </row>
    <row r="291" customFormat="false" ht="12.8" hidden="false" customHeight="false" outlineLevel="0" collapsed="false">
      <c r="A291" s="76" t="n">
        <v>287</v>
      </c>
      <c r="B291" s="77" t="n">
        <f aca="false">EOMONTH(Input!$C$7,A291)</f>
        <v>51652</v>
      </c>
      <c r="D291" s="78" t="n">
        <f aca="false">IF(AND($B291&lt;Input!$C$31,$B291&lt;Input!$G$31),Input!$C$48,0)</f>
        <v>0</v>
      </c>
      <c r="E291" s="78" t="n">
        <f aca="true">IF(AND($B291&gt;Input!$C$31,$B291&lt;Input!$C$25),PMT(Input!$C$47/(100*12),(OFFSET($A$4,MATCH(Input!$C$25,$B$4:$B$1004,1),0,1,1)-OFFSET($A$4,MATCH(Input!$C$31,$B$4:$B$1004,1),0,1,1)),$H$4,0,1),0)</f>
        <v>0</v>
      </c>
      <c r="F291" s="78" t="n">
        <f aca="false">($F290+$D291+$E291)*(1+Input!$C$47/(100*12))</f>
        <v>0</v>
      </c>
    </row>
    <row r="292" customFormat="false" ht="12.8" hidden="false" customHeight="false" outlineLevel="0" collapsed="false">
      <c r="A292" s="76" t="n">
        <v>288</v>
      </c>
      <c r="B292" s="77" t="n">
        <f aca="false">EOMONTH(Input!$C$7,A292)</f>
        <v>51682</v>
      </c>
      <c r="D292" s="78" t="n">
        <f aca="false">IF(AND($B292&lt;Input!$C$31,$B292&lt;Input!$G$31),Input!$C$48,0)</f>
        <v>0</v>
      </c>
      <c r="E292" s="78" t="n">
        <f aca="true">IF(AND($B292&gt;Input!$C$31,$B292&lt;Input!$C$25),PMT(Input!$C$47/(100*12),(OFFSET($A$4,MATCH(Input!$C$25,$B$4:$B$1004,1),0,1,1)-OFFSET($A$4,MATCH(Input!$C$31,$B$4:$B$1004,1),0,1,1)),$H$4,0,1),0)</f>
        <v>0</v>
      </c>
      <c r="F292" s="78" t="n">
        <f aca="false">($F291+$D292+$E292)*(1+Input!$C$47/(100*12))</f>
        <v>0</v>
      </c>
    </row>
    <row r="293" customFormat="false" ht="12.8" hidden="false" customHeight="false" outlineLevel="0" collapsed="false">
      <c r="A293" s="76" t="n">
        <v>289</v>
      </c>
      <c r="B293" s="77" t="n">
        <f aca="false">EOMONTH(Input!$C$7,A293)</f>
        <v>51713</v>
      </c>
      <c r="D293" s="78" t="n">
        <f aca="false">IF(AND($B293&lt;Input!$C$31,$B293&lt;Input!$G$31),Input!$C$48,0)</f>
        <v>0</v>
      </c>
      <c r="E293" s="78" t="n">
        <f aca="true">IF(AND($B293&gt;Input!$C$31,$B293&lt;Input!$C$25),PMT(Input!$C$47/(100*12),(OFFSET($A$4,MATCH(Input!$C$25,$B$4:$B$1004,1),0,1,1)-OFFSET($A$4,MATCH(Input!$C$31,$B$4:$B$1004,1),0,1,1)),$H$4,0,1),0)</f>
        <v>0</v>
      </c>
      <c r="F293" s="78" t="n">
        <f aca="false">($F292+$D293+$E293)*(1+Input!$C$47/(100*12))</f>
        <v>0</v>
      </c>
    </row>
    <row r="294" customFormat="false" ht="12.8" hidden="false" customHeight="false" outlineLevel="0" collapsed="false">
      <c r="A294" s="76" t="n">
        <v>290</v>
      </c>
      <c r="B294" s="77" t="n">
        <f aca="false">EOMONTH(Input!$C$7,A294)</f>
        <v>51744</v>
      </c>
      <c r="D294" s="78" t="n">
        <f aca="false">IF(AND($B294&lt;Input!$C$31,$B294&lt;Input!$G$31),Input!$C$48,0)</f>
        <v>0</v>
      </c>
      <c r="E294" s="78" t="n">
        <f aca="true">IF(AND($B294&gt;Input!$C$31,$B294&lt;Input!$C$25),PMT(Input!$C$47/(100*12),(OFFSET($A$4,MATCH(Input!$C$25,$B$4:$B$1004,1),0,1,1)-OFFSET($A$4,MATCH(Input!$C$31,$B$4:$B$1004,1),0,1,1)),$H$4,0,1),0)</f>
        <v>0</v>
      </c>
      <c r="F294" s="78" t="n">
        <f aca="false">($F293+$D294+$E294)*(1+Input!$C$47/(100*12))</f>
        <v>0</v>
      </c>
    </row>
    <row r="295" customFormat="false" ht="12.8" hidden="false" customHeight="false" outlineLevel="0" collapsed="false">
      <c r="A295" s="76" t="n">
        <v>291</v>
      </c>
      <c r="B295" s="77" t="n">
        <f aca="false">EOMONTH(Input!$C$7,A295)</f>
        <v>51774</v>
      </c>
      <c r="D295" s="78" t="n">
        <f aca="false">IF(AND($B295&lt;Input!$C$31,$B295&lt;Input!$G$31),Input!$C$48,0)</f>
        <v>0</v>
      </c>
      <c r="E295" s="78" t="n">
        <f aca="true">IF(AND($B295&gt;Input!$C$31,$B295&lt;Input!$C$25),PMT(Input!$C$47/(100*12),(OFFSET($A$4,MATCH(Input!$C$25,$B$4:$B$1004,1),0,1,1)-OFFSET($A$4,MATCH(Input!$C$31,$B$4:$B$1004,1),0,1,1)),$H$4,0,1),0)</f>
        <v>0</v>
      </c>
      <c r="F295" s="78" t="n">
        <f aca="false">($F294+$D295+$E295)*(1+Input!$C$47/(100*12))</f>
        <v>0</v>
      </c>
    </row>
    <row r="296" customFormat="false" ht="12.8" hidden="false" customHeight="false" outlineLevel="0" collapsed="false">
      <c r="A296" s="76" t="n">
        <v>292</v>
      </c>
      <c r="B296" s="77" t="n">
        <f aca="false">EOMONTH(Input!$C$7,A296)</f>
        <v>51805</v>
      </c>
      <c r="D296" s="78" t="n">
        <f aca="false">IF(AND($B296&lt;Input!$C$31,$B296&lt;Input!$G$31),Input!$C$48,0)</f>
        <v>0</v>
      </c>
      <c r="E296" s="78" t="n">
        <f aca="true">IF(AND($B296&gt;Input!$C$31,$B296&lt;Input!$C$25),PMT(Input!$C$47/(100*12),(OFFSET($A$4,MATCH(Input!$C$25,$B$4:$B$1004,1),0,1,1)-OFFSET($A$4,MATCH(Input!$C$31,$B$4:$B$1004,1),0,1,1)),$H$4,0,1),0)</f>
        <v>0</v>
      </c>
      <c r="F296" s="78" t="n">
        <f aca="false">($F295+$D296+$E296)*(1+Input!$C$47/(100*12))</f>
        <v>0</v>
      </c>
    </row>
    <row r="297" customFormat="false" ht="12.8" hidden="false" customHeight="false" outlineLevel="0" collapsed="false">
      <c r="A297" s="76" t="n">
        <v>293</v>
      </c>
      <c r="B297" s="77" t="n">
        <f aca="false">EOMONTH(Input!$C$7,A297)</f>
        <v>51835</v>
      </c>
      <c r="D297" s="78" t="n">
        <f aca="false">IF(AND($B297&lt;Input!$C$31,$B297&lt;Input!$G$31),Input!$C$48,0)</f>
        <v>0</v>
      </c>
      <c r="E297" s="78" t="n">
        <f aca="true">IF(AND($B297&gt;Input!$C$31,$B297&lt;Input!$C$25),PMT(Input!$C$47/(100*12),(OFFSET($A$4,MATCH(Input!$C$25,$B$4:$B$1004,1),0,1,1)-OFFSET($A$4,MATCH(Input!$C$31,$B$4:$B$1004,1),0,1,1)),$H$4,0,1),0)</f>
        <v>0</v>
      </c>
      <c r="F297" s="78" t="n">
        <f aca="false">($F296+$D297+$E297)*(1+Input!$C$47/(100*12))</f>
        <v>0</v>
      </c>
    </row>
    <row r="298" customFormat="false" ht="12.8" hidden="false" customHeight="false" outlineLevel="0" collapsed="false">
      <c r="A298" s="76" t="n">
        <v>294</v>
      </c>
      <c r="B298" s="77" t="n">
        <f aca="false">EOMONTH(Input!$C$7,A298)</f>
        <v>51866</v>
      </c>
      <c r="D298" s="78" t="n">
        <f aca="false">IF(AND($B298&lt;Input!$C$31,$B298&lt;Input!$G$31),Input!$C$48,0)</f>
        <v>0</v>
      </c>
      <c r="E298" s="78" t="n">
        <f aca="true">IF(AND($B298&gt;Input!$C$31,$B298&lt;Input!$C$25),PMT(Input!$C$47/(100*12),(OFFSET($A$4,MATCH(Input!$C$25,$B$4:$B$1004,1),0,1,1)-OFFSET($A$4,MATCH(Input!$C$31,$B$4:$B$1004,1),0,1,1)),$H$4,0,1),0)</f>
        <v>0</v>
      </c>
      <c r="F298" s="78" t="n">
        <f aca="false">($F297+$D298+$E298)*(1+Input!$C$47/(100*12))</f>
        <v>0</v>
      </c>
    </row>
    <row r="299" customFormat="false" ht="12.8" hidden="false" customHeight="false" outlineLevel="0" collapsed="false">
      <c r="A299" s="76" t="n">
        <v>295</v>
      </c>
      <c r="B299" s="77" t="n">
        <f aca="false">EOMONTH(Input!$C$7,A299)</f>
        <v>51897</v>
      </c>
      <c r="D299" s="78" t="n">
        <f aca="false">IF(AND($B299&lt;Input!$C$31,$B299&lt;Input!$G$31),Input!$C$48,0)</f>
        <v>0</v>
      </c>
      <c r="E299" s="78" t="n">
        <f aca="true">IF(AND($B299&gt;Input!$C$31,$B299&lt;Input!$C$25),PMT(Input!$C$47/(100*12),(OFFSET($A$4,MATCH(Input!$C$25,$B$4:$B$1004,1),0,1,1)-OFFSET($A$4,MATCH(Input!$C$31,$B$4:$B$1004,1),0,1,1)),$H$4,0,1),0)</f>
        <v>0</v>
      </c>
      <c r="F299" s="78" t="n">
        <f aca="false">($F298+$D299+$E299)*(1+Input!$C$47/(100*12))</f>
        <v>0</v>
      </c>
    </row>
    <row r="300" customFormat="false" ht="12.8" hidden="false" customHeight="false" outlineLevel="0" collapsed="false">
      <c r="A300" s="76" t="n">
        <v>296</v>
      </c>
      <c r="B300" s="77" t="n">
        <f aca="false">EOMONTH(Input!$C$7,A300)</f>
        <v>51925</v>
      </c>
      <c r="D300" s="78" t="n">
        <f aca="false">IF(AND($B300&lt;Input!$C$31,$B300&lt;Input!$G$31),Input!$C$48,0)</f>
        <v>0</v>
      </c>
      <c r="E300" s="78" t="n">
        <f aca="true">IF(AND($B300&gt;Input!$C$31,$B300&lt;Input!$C$25),PMT(Input!$C$47/(100*12),(OFFSET($A$4,MATCH(Input!$C$25,$B$4:$B$1004,1),0,1,1)-OFFSET($A$4,MATCH(Input!$C$31,$B$4:$B$1004,1),0,1,1)),$H$4,0,1),0)</f>
        <v>0</v>
      </c>
      <c r="F300" s="78" t="n">
        <f aca="false">($F299+$D300+$E300)*(1+Input!$C$47/(100*12))</f>
        <v>0</v>
      </c>
    </row>
    <row r="301" customFormat="false" ht="12.8" hidden="false" customHeight="false" outlineLevel="0" collapsed="false">
      <c r="A301" s="76" t="n">
        <v>297</v>
      </c>
      <c r="B301" s="77" t="n">
        <f aca="false">EOMONTH(Input!$C$7,A301)</f>
        <v>51956</v>
      </c>
      <c r="D301" s="78" t="n">
        <f aca="false">IF(AND($B301&lt;Input!$C$31,$B301&lt;Input!$G$31),Input!$C$48,0)</f>
        <v>0</v>
      </c>
      <c r="E301" s="78" t="n">
        <f aca="true">IF(AND($B301&gt;Input!$C$31,$B301&lt;Input!$C$25),PMT(Input!$C$47/(100*12),(OFFSET($A$4,MATCH(Input!$C$25,$B$4:$B$1004,1),0,1,1)-OFFSET($A$4,MATCH(Input!$C$31,$B$4:$B$1004,1),0,1,1)),$H$4,0,1),0)</f>
        <v>0</v>
      </c>
      <c r="F301" s="78" t="n">
        <f aca="false">($F300+$D301+$E301)*(1+Input!$C$47/(100*12))</f>
        <v>0</v>
      </c>
    </row>
    <row r="302" customFormat="false" ht="12.8" hidden="false" customHeight="false" outlineLevel="0" collapsed="false">
      <c r="A302" s="76" t="n">
        <v>298</v>
      </c>
      <c r="B302" s="77" t="n">
        <f aca="false">EOMONTH(Input!$C$7,A302)</f>
        <v>51986</v>
      </c>
      <c r="D302" s="78" t="n">
        <f aca="false">IF(AND($B302&lt;Input!$C$31,$B302&lt;Input!$G$31),Input!$C$48,0)</f>
        <v>0</v>
      </c>
      <c r="E302" s="78" t="n">
        <f aca="true">IF(AND($B302&gt;Input!$C$31,$B302&lt;Input!$C$25),PMT(Input!$C$47/(100*12),(OFFSET($A$4,MATCH(Input!$C$25,$B$4:$B$1004,1),0,1,1)-OFFSET($A$4,MATCH(Input!$C$31,$B$4:$B$1004,1),0,1,1)),$H$4,0,1),0)</f>
        <v>0</v>
      </c>
      <c r="F302" s="78" t="n">
        <f aca="false">($F301+$D302+$E302)*(1+Input!$C$47/(100*12))</f>
        <v>0</v>
      </c>
    </row>
    <row r="303" customFormat="false" ht="12.8" hidden="false" customHeight="false" outlineLevel="0" collapsed="false">
      <c r="A303" s="76" t="n">
        <v>299</v>
      </c>
      <c r="B303" s="77" t="n">
        <f aca="false">EOMONTH(Input!$C$7,A303)</f>
        <v>52017</v>
      </c>
      <c r="D303" s="78" t="n">
        <f aca="false">IF(AND($B303&lt;Input!$C$31,$B303&lt;Input!$G$31),Input!$C$48,0)</f>
        <v>0</v>
      </c>
      <c r="E303" s="78" t="n">
        <f aca="true">IF(AND($B303&gt;Input!$C$31,$B303&lt;Input!$C$25),PMT(Input!$C$47/(100*12),(OFFSET($A$4,MATCH(Input!$C$25,$B$4:$B$1004,1),0,1,1)-OFFSET($A$4,MATCH(Input!$C$31,$B$4:$B$1004,1),0,1,1)),$H$4,0,1),0)</f>
        <v>-0</v>
      </c>
      <c r="F303" s="78" t="n">
        <f aca="false">($F302+$D303+$E303)*(1+Input!$C$47/(100*12))</f>
        <v>0</v>
      </c>
    </row>
    <row r="304" customFormat="false" ht="12.8" hidden="false" customHeight="false" outlineLevel="0" collapsed="false">
      <c r="A304" s="76" t="n">
        <v>300</v>
      </c>
      <c r="B304" s="77" t="n">
        <f aca="false">EOMONTH(Input!$C$7,A304)</f>
        <v>52047</v>
      </c>
      <c r="D304" s="78" t="n">
        <f aca="false">IF(AND($B304&lt;Input!$C$31,$B304&lt;Input!$G$31),Input!$C$48,0)</f>
        <v>0</v>
      </c>
      <c r="E304" s="78" t="n">
        <f aca="true">IF(AND($B304&gt;Input!$C$31,$B304&lt;Input!$C$25),PMT(Input!$C$47/(100*12),(OFFSET($A$4,MATCH(Input!$C$25,$B$4:$B$1004,1),0,1,1)-OFFSET($A$4,MATCH(Input!$C$31,$B$4:$B$1004,1),0,1,1)),$H$4,0,1),0)</f>
        <v>-0</v>
      </c>
      <c r="F304" s="78" t="n">
        <f aca="false">($F303+$D304+$E304)*(1+Input!$C$47/(100*12))</f>
        <v>0</v>
      </c>
    </row>
    <row r="305" customFormat="false" ht="12.8" hidden="false" customHeight="false" outlineLevel="0" collapsed="false">
      <c r="A305" s="76" t="n">
        <v>301</v>
      </c>
      <c r="B305" s="77" t="n">
        <f aca="false">EOMONTH(Input!$C$7,A305)</f>
        <v>52078</v>
      </c>
      <c r="D305" s="78" t="n">
        <f aca="false">IF(AND($B305&lt;Input!$C$31,$B305&lt;Input!$G$31),Input!$C$48,0)</f>
        <v>0</v>
      </c>
      <c r="E305" s="78" t="n">
        <f aca="true">IF(AND($B305&gt;Input!$C$31,$B305&lt;Input!$C$25),PMT(Input!$C$47/(100*12),(OFFSET($A$4,MATCH(Input!$C$25,$B$4:$B$1004,1),0,1,1)-OFFSET($A$4,MATCH(Input!$C$31,$B$4:$B$1004,1),0,1,1)),$H$4,0,1),0)</f>
        <v>-0</v>
      </c>
      <c r="F305" s="78" t="n">
        <f aca="false">($F304+$D305+$E305)*(1+Input!$C$47/(100*12))</f>
        <v>0</v>
      </c>
    </row>
    <row r="306" customFormat="false" ht="12.8" hidden="false" customHeight="false" outlineLevel="0" collapsed="false">
      <c r="A306" s="76" t="n">
        <v>302</v>
      </c>
      <c r="B306" s="77" t="n">
        <f aca="false">EOMONTH(Input!$C$7,A306)</f>
        <v>52109</v>
      </c>
      <c r="D306" s="78" t="n">
        <f aca="false">IF(AND($B306&lt;Input!$C$31,$B306&lt;Input!$G$31),Input!$C$48,0)</f>
        <v>0</v>
      </c>
      <c r="E306" s="78" t="n">
        <f aca="true">IF(AND($B306&gt;Input!$C$31,$B306&lt;Input!$C$25),PMT(Input!$C$47/(100*12),(OFFSET($A$4,MATCH(Input!$C$25,$B$4:$B$1004,1),0,1,1)-OFFSET($A$4,MATCH(Input!$C$31,$B$4:$B$1004,1),0,1,1)),$H$4,0,1),0)</f>
        <v>-0</v>
      </c>
      <c r="F306" s="78" t="n">
        <f aca="false">($F305+$D306+$E306)*(1+Input!$C$47/(100*12))</f>
        <v>0</v>
      </c>
    </row>
    <row r="307" customFormat="false" ht="12.8" hidden="false" customHeight="false" outlineLevel="0" collapsed="false">
      <c r="A307" s="76" t="n">
        <v>303</v>
      </c>
      <c r="B307" s="77" t="n">
        <f aca="false">EOMONTH(Input!$C$7,A307)</f>
        <v>52139</v>
      </c>
      <c r="D307" s="78" t="n">
        <f aca="false">IF(AND($B307&lt;Input!$C$31,$B307&lt;Input!$G$31),Input!$C$48,0)</f>
        <v>0</v>
      </c>
      <c r="E307" s="78" t="n">
        <f aca="true">IF(AND($B307&gt;Input!$C$31,$B307&lt;Input!$C$25),PMT(Input!$C$47/(100*12),(OFFSET($A$4,MATCH(Input!$C$25,$B$4:$B$1004,1),0,1,1)-OFFSET($A$4,MATCH(Input!$C$31,$B$4:$B$1004,1),0,1,1)),$H$4,0,1),0)</f>
        <v>-0</v>
      </c>
      <c r="F307" s="78" t="n">
        <f aca="false">($F306+$D307+$E307)*(1+Input!$C$47/(100*12))</f>
        <v>0</v>
      </c>
    </row>
    <row r="308" customFormat="false" ht="12.8" hidden="false" customHeight="false" outlineLevel="0" collapsed="false">
      <c r="A308" s="76" t="n">
        <v>304</v>
      </c>
      <c r="B308" s="77" t="n">
        <f aca="false">EOMONTH(Input!$C$7,A308)</f>
        <v>52170</v>
      </c>
      <c r="D308" s="78" t="n">
        <f aca="false">IF(AND($B308&lt;Input!$C$31,$B308&lt;Input!$G$31),Input!$C$48,0)</f>
        <v>0</v>
      </c>
      <c r="E308" s="78" t="n">
        <f aca="true">IF(AND($B308&gt;Input!$C$31,$B308&lt;Input!$C$25),PMT(Input!$C$47/(100*12),(OFFSET($A$4,MATCH(Input!$C$25,$B$4:$B$1004,1),0,1,1)-OFFSET($A$4,MATCH(Input!$C$31,$B$4:$B$1004,1),0,1,1)),$H$4,0,1),0)</f>
        <v>-0</v>
      </c>
      <c r="F308" s="78" t="n">
        <f aca="false">($F307+$D308+$E308)*(1+Input!$C$47/(100*12))</f>
        <v>0</v>
      </c>
    </row>
    <row r="309" customFormat="false" ht="12.8" hidden="false" customHeight="false" outlineLevel="0" collapsed="false">
      <c r="A309" s="76" t="n">
        <v>305</v>
      </c>
      <c r="B309" s="77" t="n">
        <f aca="false">EOMONTH(Input!$C$7,A309)</f>
        <v>52200</v>
      </c>
      <c r="D309" s="78" t="n">
        <f aca="false">IF(AND($B309&lt;Input!$C$31,$B309&lt;Input!$G$31),Input!$C$48,0)</f>
        <v>0</v>
      </c>
      <c r="E309" s="78" t="n">
        <f aca="true">IF(AND($B309&gt;Input!$C$31,$B309&lt;Input!$C$25),PMT(Input!$C$47/(100*12),(OFFSET($A$4,MATCH(Input!$C$25,$B$4:$B$1004,1),0,1,1)-OFFSET($A$4,MATCH(Input!$C$31,$B$4:$B$1004,1),0,1,1)),$H$4,0,1),0)</f>
        <v>-0</v>
      </c>
      <c r="F309" s="78" t="n">
        <f aca="false">($F308+$D309+$E309)*(1+Input!$C$47/(100*12))</f>
        <v>0</v>
      </c>
    </row>
    <row r="310" customFormat="false" ht="12.8" hidden="false" customHeight="false" outlineLevel="0" collapsed="false">
      <c r="A310" s="76" t="n">
        <v>306</v>
      </c>
      <c r="B310" s="77" t="n">
        <f aca="false">EOMONTH(Input!$C$7,A310)</f>
        <v>52231</v>
      </c>
      <c r="D310" s="78" t="n">
        <f aca="false">IF(AND($B310&lt;Input!$C$31,$B310&lt;Input!$G$31),Input!$C$48,0)</f>
        <v>0</v>
      </c>
      <c r="E310" s="78" t="n">
        <f aca="true">IF(AND($B310&gt;Input!$C$31,$B310&lt;Input!$C$25),PMT(Input!$C$47/(100*12),(OFFSET($A$4,MATCH(Input!$C$25,$B$4:$B$1004,1),0,1,1)-OFFSET($A$4,MATCH(Input!$C$31,$B$4:$B$1004,1),0,1,1)),$H$4,0,1),0)</f>
        <v>-0</v>
      </c>
      <c r="F310" s="78" t="n">
        <f aca="false">($F309+$D310+$E310)*(1+Input!$C$47/(100*12))</f>
        <v>0</v>
      </c>
    </row>
    <row r="311" customFormat="false" ht="12.8" hidden="false" customHeight="false" outlineLevel="0" collapsed="false">
      <c r="A311" s="76" t="n">
        <v>307</v>
      </c>
      <c r="B311" s="77" t="n">
        <f aca="false">EOMONTH(Input!$C$7,A311)</f>
        <v>52262</v>
      </c>
      <c r="D311" s="78" t="n">
        <f aca="false">IF(AND($B311&lt;Input!$C$31,$B311&lt;Input!$G$31),Input!$C$48,0)</f>
        <v>0</v>
      </c>
      <c r="E311" s="78" t="n">
        <f aca="true">IF(AND($B311&gt;Input!$C$31,$B311&lt;Input!$C$25),PMT(Input!$C$47/(100*12),(OFFSET($A$4,MATCH(Input!$C$25,$B$4:$B$1004,1),0,1,1)-OFFSET($A$4,MATCH(Input!$C$31,$B$4:$B$1004,1),0,1,1)),$H$4,0,1),0)</f>
        <v>-0</v>
      </c>
      <c r="F311" s="78" t="n">
        <f aca="false">($F310+$D311+$E311)*(1+Input!$C$47/(100*12))</f>
        <v>0</v>
      </c>
    </row>
    <row r="312" customFormat="false" ht="12.8" hidden="false" customHeight="false" outlineLevel="0" collapsed="false">
      <c r="A312" s="76" t="n">
        <v>308</v>
      </c>
      <c r="B312" s="77" t="n">
        <f aca="false">EOMONTH(Input!$C$7,A312)</f>
        <v>52290</v>
      </c>
      <c r="D312" s="78" t="n">
        <f aca="false">IF(AND($B312&lt;Input!$C$31,$B312&lt;Input!$G$31),Input!$C$48,0)</f>
        <v>0</v>
      </c>
      <c r="E312" s="78" t="n">
        <f aca="true">IF(AND($B312&gt;Input!$C$31,$B312&lt;Input!$C$25),PMT(Input!$C$47/(100*12),(OFFSET($A$4,MATCH(Input!$C$25,$B$4:$B$1004,1),0,1,1)-OFFSET($A$4,MATCH(Input!$C$31,$B$4:$B$1004,1),0,1,1)),$H$4,0,1),0)</f>
        <v>-0</v>
      </c>
      <c r="F312" s="78" t="n">
        <f aca="false">($F311+$D312+$E312)*(1+Input!$C$47/(100*12))</f>
        <v>0</v>
      </c>
    </row>
    <row r="313" customFormat="false" ht="12.8" hidden="false" customHeight="false" outlineLevel="0" collapsed="false">
      <c r="A313" s="76" t="n">
        <v>309</v>
      </c>
      <c r="B313" s="77" t="n">
        <f aca="false">EOMONTH(Input!$C$7,A313)</f>
        <v>52321</v>
      </c>
      <c r="D313" s="78" t="n">
        <f aca="false">IF(AND($B313&lt;Input!$C$31,$B313&lt;Input!$G$31),Input!$C$48,0)</f>
        <v>0</v>
      </c>
      <c r="E313" s="78" t="n">
        <f aca="true">IF(AND($B313&gt;Input!$C$31,$B313&lt;Input!$C$25),PMT(Input!$C$47/(100*12),(OFFSET($A$4,MATCH(Input!$C$25,$B$4:$B$1004,1),0,1,1)-OFFSET($A$4,MATCH(Input!$C$31,$B$4:$B$1004,1),0,1,1)),$H$4,0,1),0)</f>
        <v>-0</v>
      </c>
      <c r="F313" s="78" t="n">
        <f aca="false">($F312+$D313+$E313)*(1+Input!$C$47/(100*12))</f>
        <v>0</v>
      </c>
    </row>
    <row r="314" customFormat="false" ht="12.8" hidden="false" customHeight="false" outlineLevel="0" collapsed="false">
      <c r="A314" s="76" t="n">
        <v>310</v>
      </c>
      <c r="B314" s="77" t="n">
        <f aca="false">EOMONTH(Input!$C$7,A314)</f>
        <v>52351</v>
      </c>
      <c r="D314" s="78" t="n">
        <f aca="false">IF(AND($B314&lt;Input!$C$31,$B314&lt;Input!$G$31),Input!$C$48,0)</f>
        <v>0</v>
      </c>
      <c r="E314" s="78" t="n">
        <f aca="true">IF(AND($B314&gt;Input!$C$31,$B314&lt;Input!$C$25),PMT(Input!$C$47/(100*12),(OFFSET($A$4,MATCH(Input!$C$25,$B$4:$B$1004,1),0,1,1)-OFFSET($A$4,MATCH(Input!$C$31,$B$4:$B$1004,1),0,1,1)),$H$4,0,1),0)</f>
        <v>-0</v>
      </c>
      <c r="F314" s="78" t="n">
        <f aca="false">($F313+$D314+$E314)*(1+Input!$C$47/(100*12))</f>
        <v>0</v>
      </c>
    </row>
    <row r="315" customFormat="false" ht="12.8" hidden="false" customHeight="false" outlineLevel="0" collapsed="false">
      <c r="A315" s="76" t="n">
        <v>311</v>
      </c>
      <c r="B315" s="77" t="n">
        <f aca="false">EOMONTH(Input!$C$7,A315)</f>
        <v>52382</v>
      </c>
      <c r="D315" s="78" t="n">
        <f aca="false">IF(AND($B315&lt;Input!$C$31,$B315&lt;Input!$G$31),Input!$C$48,0)</f>
        <v>0</v>
      </c>
      <c r="E315" s="78" t="n">
        <f aca="true">IF(AND($B315&gt;Input!$C$31,$B315&lt;Input!$C$25),PMT(Input!$C$47/(100*12),(OFFSET($A$4,MATCH(Input!$C$25,$B$4:$B$1004,1),0,1,1)-OFFSET($A$4,MATCH(Input!$C$31,$B$4:$B$1004,1),0,1,1)),$H$4,0,1),0)</f>
        <v>-0</v>
      </c>
      <c r="F315" s="78" t="n">
        <f aca="false">($F314+$D315+$E315)*(1+Input!$C$47/(100*12))</f>
        <v>0</v>
      </c>
    </row>
    <row r="316" customFormat="false" ht="12.8" hidden="false" customHeight="false" outlineLevel="0" collapsed="false">
      <c r="A316" s="76" t="n">
        <v>312</v>
      </c>
      <c r="B316" s="77" t="n">
        <f aca="false">EOMONTH(Input!$C$7,A316)</f>
        <v>52412</v>
      </c>
      <c r="D316" s="78" t="n">
        <f aca="false">IF(AND($B316&lt;Input!$C$31,$B316&lt;Input!$G$31),Input!$C$48,0)</f>
        <v>0</v>
      </c>
      <c r="E316" s="78" t="n">
        <f aca="true">IF(AND($B316&gt;Input!$C$31,$B316&lt;Input!$C$25),PMT(Input!$C$47/(100*12),(OFFSET($A$4,MATCH(Input!$C$25,$B$4:$B$1004,1),0,1,1)-OFFSET($A$4,MATCH(Input!$C$31,$B$4:$B$1004,1),0,1,1)),$H$4,0,1),0)</f>
        <v>-0</v>
      </c>
      <c r="F316" s="78" t="n">
        <f aca="false">($F315+$D316+$E316)*(1+Input!$C$47/(100*12))</f>
        <v>0</v>
      </c>
    </row>
    <row r="317" customFormat="false" ht="12.8" hidden="false" customHeight="false" outlineLevel="0" collapsed="false">
      <c r="A317" s="76" t="n">
        <v>313</v>
      </c>
      <c r="B317" s="77" t="n">
        <f aca="false">EOMONTH(Input!$C$7,A317)</f>
        <v>52443</v>
      </c>
      <c r="D317" s="78" t="n">
        <f aca="false">IF(AND($B317&lt;Input!$C$31,$B317&lt;Input!$G$31),Input!$C$48,0)</f>
        <v>0</v>
      </c>
      <c r="E317" s="78" t="n">
        <f aca="true">IF(AND($B317&gt;Input!$C$31,$B317&lt;Input!$C$25),PMT(Input!$C$47/(100*12),(OFFSET($A$4,MATCH(Input!$C$25,$B$4:$B$1004,1),0,1,1)-OFFSET($A$4,MATCH(Input!$C$31,$B$4:$B$1004,1),0,1,1)),$H$4,0,1),0)</f>
        <v>-0</v>
      </c>
      <c r="F317" s="78" t="n">
        <f aca="false">($F316+$D317+$E317)*(1+Input!$C$47/(100*12))</f>
        <v>0</v>
      </c>
    </row>
    <row r="318" customFormat="false" ht="12.8" hidden="false" customHeight="false" outlineLevel="0" collapsed="false">
      <c r="A318" s="76" t="n">
        <v>314</v>
      </c>
      <c r="B318" s="77" t="n">
        <f aca="false">EOMONTH(Input!$C$7,A318)</f>
        <v>52474</v>
      </c>
      <c r="D318" s="78" t="n">
        <f aca="false">IF(AND($B318&lt;Input!$C$31,$B318&lt;Input!$G$31),Input!$C$48,0)</f>
        <v>0</v>
      </c>
      <c r="E318" s="78" t="n">
        <f aca="true">IF(AND($B318&gt;Input!$C$31,$B318&lt;Input!$C$25),PMT(Input!$C$47/(100*12),(OFFSET($A$4,MATCH(Input!$C$25,$B$4:$B$1004,1),0,1,1)-OFFSET($A$4,MATCH(Input!$C$31,$B$4:$B$1004,1),0,1,1)),$H$4,0,1),0)</f>
        <v>-0</v>
      </c>
      <c r="F318" s="78" t="n">
        <f aca="false">($F317+$D318+$E318)*(1+Input!$C$47/(100*12))</f>
        <v>0</v>
      </c>
    </row>
    <row r="319" customFormat="false" ht="12.8" hidden="false" customHeight="false" outlineLevel="0" collapsed="false">
      <c r="A319" s="76" t="n">
        <v>315</v>
      </c>
      <c r="B319" s="77" t="n">
        <f aca="false">EOMONTH(Input!$C$7,A319)</f>
        <v>52504</v>
      </c>
      <c r="D319" s="78" t="n">
        <f aca="false">IF(AND($B319&lt;Input!$C$31,$B319&lt;Input!$G$31),Input!$C$48,0)</f>
        <v>0</v>
      </c>
      <c r="E319" s="78" t="n">
        <f aca="true">IF(AND($B319&gt;Input!$C$31,$B319&lt;Input!$C$25),PMT(Input!$C$47/(100*12),(OFFSET($A$4,MATCH(Input!$C$25,$B$4:$B$1004,1),0,1,1)-OFFSET($A$4,MATCH(Input!$C$31,$B$4:$B$1004,1),0,1,1)),$H$4,0,1),0)</f>
        <v>-0</v>
      </c>
      <c r="F319" s="78" t="n">
        <f aca="false">($F318+$D319+$E319)*(1+Input!$C$47/(100*12))</f>
        <v>0</v>
      </c>
    </row>
    <row r="320" customFormat="false" ht="12.8" hidden="false" customHeight="false" outlineLevel="0" collapsed="false">
      <c r="A320" s="76" t="n">
        <v>316</v>
      </c>
      <c r="B320" s="77" t="n">
        <f aca="false">EOMONTH(Input!$C$7,A320)</f>
        <v>52535</v>
      </c>
      <c r="D320" s="78" t="n">
        <f aca="false">IF(AND($B320&lt;Input!$C$31,$B320&lt;Input!$G$31),Input!$C$48,0)</f>
        <v>0</v>
      </c>
      <c r="E320" s="78" t="n">
        <f aca="true">IF(AND($B320&gt;Input!$C$31,$B320&lt;Input!$C$25),PMT(Input!$C$47/(100*12),(OFFSET($A$4,MATCH(Input!$C$25,$B$4:$B$1004,1),0,1,1)-OFFSET($A$4,MATCH(Input!$C$31,$B$4:$B$1004,1),0,1,1)),$H$4,0,1),0)</f>
        <v>-0</v>
      </c>
      <c r="F320" s="78" t="n">
        <f aca="false">($F319+$D320+$E320)*(1+Input!$C$47/(100*12))</f>
        <v>0</v>
      </c>
    </row>
    <row r="321" customFormat="false" ht="12.8" hidden="false" customHeight="false" outlineLevel="0" collapsed="false">
      <c r="A321" s="76" t="n">
        <v>317</v>
      </c>
      <c r="B321" s="77" t="n">
        <f aca="false">EOMONTH(Input!$C$7,A321)</f>
        <v>52565</v>
      </c>
      <c r="D321" s="78" t="n">
        <f aca="false">IF(AND($B321&lt;Input!$C$31,$B321&lt;Input!$G$31),Input!$C$48,0)</f>
        <v>0</v>
      </c>
      <c r="E321" s="78" t="n">
        <f aca="true">IF(AND($B321&gt;Input!$C$31,$B321&lt;Input!$C$25),PMT(Input!$C$47/(100*12),(OFFSET($A$4,MATCH(Input!$C$25,$B$4:$B$1004,1),0,1,1)-OFFSET($A$4,MATCH(Input!$C$31,$B$4:$B$1004,1),0,1,1)),$H$4,0,1),0)</f>
        <v>-0</v>
      </c>
      <c r="F321" s="78" t="n">
        <f aca="false">($F320+$D321+$E321)*(1+Input!$C$47/(100*12))</f>
        <v>0</v>
      </c>
    </row>
    <row r="322" customFormat="false" ht="12.8" hidden="false" customHeight="false" outlineLevel="0" collapsed="false">
      <c r="A322" s="76" t="n">
        <v>318</v>
      </c>
      <c r="B322" s="77" t="n">
        <f aca="false">EOMONTH(Input!$C$7,A322)</f>
        <v>52596</v>
      </c>
      <c r="D322" s="78" t="n">
        <f aca="false">IF(AND($B322&lt;Input!$C$31,$B322&lt;Input!$G$31),Input!$C$48,0)</f>
        <v>0</v>
      </c>
      <c r="E322" s="78" t="n">
        <f aca="true">IF(AND($B322&gt;Input!$C$31,$B322&lt;Input!$C$25),PMT(Input!$C$47/(100*12),(OFFSET($A$4,MATCH(Input!$C$25,$B$4:$B$1004,1),0,1,1)-OFFSET($A$4,MATCH(Input!$C$31,$B$4:$B$1004,1),0,1,1)),$H$4,0,1),0)</f>
        <v>-0</v>
      </c>
      <c r="F322" s="78" t="n">
        <f aca="false">($F321+$D322+$E322)*(1+Input!$C$47/(100*12))</f>
        <v>0</v>
      </c>
    </row>
    <row r="323" customFormat="false" ht="12.8" hidden="false" customHeight="false" outlineLevel="0" collapsed="false">
      <c r="A323" s="76" t="n">
        <v>319</v>
      </c>
      <c r="B323" s="77" t="n">
        <f aca="false">EOMONTH(Input!$C$7,A323)</f>
        <v>52627</v>
      </c>
      <c r="D323" s="78" t="n">
        <f aca="false">IF(AND($B323&lt;Input!$C$31,$B323&lt;Input!$G$31),Input!$C$48,0)</f>
        <v>0</v>
      </c>
      <c r="E323" s="78" t="n">
        <f aca="true">IF(AND($B323&gt;Input!$C$31,$B323&lt;Input!$C$25),PMT(Input!$C$47/(100*12),(OFFSET($A$4,MATCH(Input!$C$25,$B$4:$B$1004,1),0,1,1)-OFFSET($A$4,MATCH(Input!$C$31,$B$4:$B$1004,1),0,1,1)),$H$4,0,1),0)</f>
        <v>-0</v>
      </c>
      <c r="F323" s="78" t="n">
        <f aca="false">($F322+$D323+$E323)*(1+Input!$C$47/(100*12))</f>
        <v>0</v>
      </c>
    </row>
    <row r="324" customFormat="false" ht="12.8" hidden="false" customHeight="false" outlineLevel="0" collapsed="false">
      <c r="A324" s="76" t="n">
        <v>320</v>
      </c>
      <c r="B324" s="77" t="n">
        <f aca="false">EOMONTH(Input!$C$7,A324)</f>
        <v>52656</v>
      </c>
      <c r="D324" s="78" t="n">
        <f aca="false">IF(AND($B324&lt;Input!$C$31,$B324&lt;Input!$G$31),Input!$C$48,0)</f>
        <v>0</v>
      </c>
      <c r="E324" s="78" t="n">
        <f aca="true">IF(AND($B324&gt;Input!$C$31,$B324&lt;Input!$C$25),PMT(Input!$C$47/(100*12),(OFFSET($A$4,MATCH(Input!$C$25,$B$4:$B$1004,1),0,1,1)-OFFSET($A$4,MATCH(Input!$C$31,$B$4:$B$1004,1),0,1,1)),$H$4,0,1),0)</f>
        <v>-0</v>
      </c>
      <c r="F324" s="78" t="n">
        <f aca="false">($F323+$D324+$E324)*(1+Input!$C$47/(100*12))</f>
        <v>0</v>
      </c>
    </row>
    <row r="325" customFormat="false" ht="12.8" hidden="false" customHeight="false" outlineLevel="0" collapsed="false">
      <c r="A325" s="76" t="n">
        <v>321</v>
      </c>
      <c r="B325" s="77" t="n">
        <f aca="false">EOMONTH(Input!$C$7,A325)</f>
        <v>52687</v>
      </c>
      <c r="D325" s="78" t="n">
        <f aca="false">IF(AND($B325&lt;Input!$C$31,$B325&lt;Input!$G$31),Input!$C$48,0)</f>
        <v>0</v>
      </c>
      <c r="E325" s="78" t="n">
        <f aca="true">IF(AND($B325&gt;Input!$C$31,$B325&lt;Input!$C$25),PMT(Input!$C$47/(100*12),(OFFSET($A$4,MATCH(Input!$C$25,$B$4:$B$1004,1),0,1,1)-OFFSET($A$4,MATCH(Input!$C$31,$B$4:$B$1004,1),0,1,1)),$H$4,0,1),0)</f>
        <v>-0</v>
      </c>
      <c r="F325" s="78" t="n">
        <f aca="false">($F324+$D325+$E325)*(1+Input!$C$47/(100*12))</f>
        <v>0</v>
      </c>
    </row>
    <row r="326" customFormat="false" ht="12.8" hidden="false" customHeight="false" outlineLevel="0" collapsed="false">
      <c r="A326" s="76" t="n">
        <v>322</v>
      </c>
      <c r="B326" s="77" t="n">
        <f aca="false">EOMONTH(Input!$C$7,A326)</f>
        <v>52717</v>
      </c>
      <c r="D326" s="78" t="n">
        <f aca="false">IF(AND($B326&lt;Input!$C$31,$B326&lt;Input!$G$31),Input!$C$48,0)</f>
        <v>0</v>
      </c>
      <c r="E326" s="78" t="n">
        <f aca="true">IF(AND($B326&gt;Input!$C$31,$B326&lt;Input!$C$25),PMT(Input!$C$47/(100*12),(OFFSET($A$4,MATCH(Input!$C$25,$B$4:$B$1004,1),0,1,1)-OFFSET($A$4,MATCH(Input!$C$31,$B$4:$B$1004,1),0,1,1)),$H$4,0,1),0)</f>
        <v>-0</v>
      </c>
      <c r="F326" s="78" t="n">
        <f aca="false">($F325+$D326+$E326)*(1+Input!$C$47/(100*12))</f>
        <v>0</v>
      </c>
    </row>
    <row r="327" customFormat="false" ht="12.8" hidden="false" customHeight="false" outlineLevel="0" collapsed="false">
      <c r="A327" s="76" t="n">
        <v>323</v>
      </c>
      <c r="B327" s="77" t="n">
        <f aca="false">EOMONTH(Input!$C$7,A327)</f>
        <v>52748</v>
      </c>
      <c r="D327" s="78" t="n">
        <f aca="false">IF(AND($B327&lt;Input!$C$31,$B327&lt;Input!$G$31),Input!$C$48,0)</f>
        <v>0</v>
      </c>
      <c r="E327" s="78" t="n">
        <f aca="true">IF(AND($B327&gt;Input!$C$31,$B327&lt;Input!$C$25),PMT(Input!$C$47/(100*12),(OFFSET($A$4,MATCH(Input!$C$25,$B$4:$B$1004,1),0,1,1)-OFFSET($A$4,MATCH(Input!$C$31,$B$4:$B$1004,1),0,1,1)),$H$4,0,1),0)</f>
        <v>-0</v>
      </c>
      <c r="F327" s="78" t="n">
        <f aca="false">($F326+$D327+$E327)*(1+Input!$C$47/(100*12))</f>
        <v>0</v>
      </c>
    </row>
    <row r="328" customFormat="false" ht="12.8" hidden="false" customHeight="false" outlineLevel="0" collapsed="false">
      <c r="A328" s="76" t="n">
        <v>324</v>
      </c>
      <c r="B328" s="77" t="n">
        <f aca="false">EOMONTH(Input!$C$7,A328)</f>
        <v>52778</v>
      </c>
      <c r="D328" s="78" t="n">
        <f aca="false">IF(AND($B328&lt;Input!$C$31,$B328&lt;Input!$G$31),Input!$C$48,0)</f>
        <v>0</v>
      </c>
      <c r="E328" s="78" t="n">
        <f aca="true">IF(AND($B328&gt;Input!$C$31,$B328&lt;Input!$C$25),PMT(Input!$C$47/(100*12),(OFFSET($A$4,MATCH(Input!$C$25,$B$4:$B$1004,1),0,1,1)-OFFSET($A$4,MATCH(Input!$C$31,$B$4:$B$1004,1),0,1,1)),$H$4,0,1),0)</f>
        <v>-0</v>
      </c>
      <c r="F328" s="78" t="n">
        <f aca="false">($F327+$D328+$E328)*(1+Input!$C$47/(100*12))</f>
        <v>0</v>
      </c>
    </row>
    <row r="329" customFormat="false" ht="12.8" hidden="false" customHeight="false" outlineLevel="0" collapsed="false">
      <c r="A329" s="76" t="n">
        <v>325</v>
      </c>
      <c r="B329" s="77" t="n">
        <f aca="false">EOMONTH(Input!$C$7,A329)</f>
        <v>52809</v>
      </c>
      <c r="D329" s="78" t="n">
        <f aca="false">IF(AND($B329&lt;Input!$C$31,$B329&lt;Input!$G$31),Input!$C$48,0)</f>
        <v>0</v>
      </c>
      <c r="E329" s="78" t="n">
        <f aca="true">IF(AND($B329&gt;Input!$C$31,$B329&lt;Input!$C$25),PMT(Input!$C$47/(100*12),(OFFSET($A$4,MATCH(Input!$C$25,$B$4:$B$1004,1),0,1,1)-OFFSET($A$4,MATCH(Input!$C$31,$B$4:$B$1004,1),0,1,1)),$H$4,0,1),0)</f>
        <v>-0</v>
      </c>
      <c r="F329" s="78" t="n">
        <f aca="false">($F328+$D329+$E329)*(1+Input!$C$47/(100*12))</f>
        <v>0</v>
      </c>
    </row>
    <row r="330" customFormat="false" ht="12.8" hidden="false" customHeight="false" outlineLevel="0" collapsed="false">
      <c r="A330" s="76" t="n">
        <v>326</v>
      </c>
      <c r="B330" s="77" t="n">
        <f aca="false">EOMONTH(Input!$C$7,A330)</f>
        <v>52840</v>
      </c>
      <c r="D330" s="78" t="n">
        <f aca="false">IF(AND($B330&lt;Input!$C$31,$B330&lt;Input!$G$31),Input!$C$48,0)</f>
        <v>0</v>
      </c>
      <c r="E330" s="78" t="n">
        <f aca="true">IF(AND($B330&gt;Input!$C$31,$B330&lt;Input!$C$25),PMT(Input!$C$47/(100*12),(OFFSET($A$4,MATCH(Input!$C$25,$B$4:$B$1004,1),0,1,1)-OFFSET($A$4,MATCH(Input!$C$31,$B$4:$B$1004,1),0,1,1)),$H$4,0,1),0)</f>
        <v>-0</v>
      </c>
      <c r="F330" s="78" t="n">
        <f aca="false">($F329+$D330+$E330)*(1+Input!$C$47/(100*12))</f>
        <v>0</v>
      </c>
    </row>
    <row r="331" customFormat="false" ht="12.8" hidden="false" customHeight="false" outlineLevel="0" collapsed="false">
      <c r="A331" s="76" t="n">
        <v>327</v>
      </c>
      <c r="B331" s="77" t="n">
        <f aca="false">EOMONTH(Input!$C$7,A331)</f>
        <v>52870</v>
      </c>
      <c r="D331" s="78" t="n">
        <f aca="false">IF(AND($B331&lt;Input!$C$31,$B331&lt;Input!$G$31),Input!$C$48,0)</f>
        <v>0</v>
      </c>
      <c r="E331" s="78" t="n">
        <f aca="true">IF(AND($B331&gt;Input!$C$31,$B331&lt;Input!$C$25),PMT(Input!$C$47/(100*12),(OFFSET($A$4,MATCH(Input!$C$25,$B$4:$B$1004,1),0,1,1)-OFFSET($A$4,MATCH(Input!$C$31,$B$4:$B$1004,1),0,1,1)),$H$4,0,1),0)</f>
        <v>-0</v>
      </c>
      <c r="F331" s="78" t="n">
        <f aca="false">($F330+$D331+$E331)*(1+Input!$C$47/(100*12))</f>
        <v>0</v>
      </c>
    </row>
    <row r="332" customFormat="false" ht="12.8" hidden="false" customHeight="false" outlineLevel="0" collapsed="false">
      <c r="A332" s="76" t="n">
        <v>328</v>
      </c>
      <c r="B332" s="77" t="n">
        <f aca="false">EOMONTH(Input!$C$7,A332)</f>
        <v>52901</v>
      </c>
      <c r="D332" s="78" t="n">
        <f aca="false">IF(AND($B332&lt;Input!$C$31,$B332&lt;Input!$G$31),Input!$C$48,0)</f>
        <v>0</v>
      </c>
      <c r="E332" s="78" t="n">
        <f aca="true">IF(AND($B332&gt;Input!$C$31,$B332&lt;Input!$C$25),PMT(Input!$C$47/(100*12),(OFFSET($A$4,MATCH(Input!$C$25,$B$4:$B$1004,1),0,1,1)-OFFSET($A$4,MATCH(Input!$C$31,$B$4:$B$1004,1),0,1,1)),$H$4,0,1),0)</f>
        <v>-0</v>
      </c>
      <c r="F332" s="78" t="n">
        <f aca="false">($F331+$D332+$E332)*(1+Input!$C$47/(100*12))</f>
        <v>0</v>
      </c>
    </row>
    <row r="333" customFormat="false" ht="12.8" hidden="false" customHeight="false" outlineLevel="0" collapsed="false">
      <c r="A333" s="76" t="n">
        <v>329</v>
      </c>
      <c r="B333" s="77" t="n">
        <f aca="false">EOMONTH(Input!$C$7,A333)</f>
        <v>52931</v>
      </c>
      <c r="D333" s="78" t="n">
        <f aca="false">IF(AND($B333&lt;Input!$C$31,$B333&lt;Input!$G$31),Input!$C$48,0)</f>
        <v>0</v>
      </c>
      <c r="E333" s="78" t="n">
        <f aca="true">IF(AND($B333&gt;Input!$C$31,$B333&lt;Input!$C$25),PMT(Input!$C$47/(100*12),(OFFSET($A$4,MATCH(Input!$C$25,$B$4:$B$1004,1),0,1,1)-OFFSET($A$4,MATCH(Input!$C$31,$B$4:$B$1004,1),0,1,1)),$H$4,0,1),0)</f>
        <v>-0</v>
      </c>
      <c r="F333" s="78" t="n">
        <f aca="false">($F332+$D333+$E333)*(1+Input!$C$47/(100*12))</f>
        <v>0</v>
      </c>
    </row>
    <row r="334" customFormat="false" ht="12.8" hidden="false" customHeight="false" outlineLevel="0" collapsed="false">
      <c r="A334" s="76" t="n">
        <v>330</v>
      </c>
      <c r="B334" s="77" t="n">
        <f aca="false">EOMONTH(Input!$C$7,A334)</f>
        <v>52962</v>
      </c>
      <c r="D334" s="78" t="n">
        <f aca="false">IF(AND($B334&lt;Input!$C$31,$B334&lt;Input!$G$31),Input!$C$48,0)</f>
        <v>0</v>
      </c>
      <c r="E334" s="78" t="n">
        <f aca="true">IF(AND($B334&gt;Input!$C$31,$B334&lt;Input!$C$25),PMT(Input!$C$47/(100*12),(OFFSET($A$4,MATCH(Input!$C$25,$B$4:$B$1004,1),0,1,1)-OFFSET($A$4,MATCH(Input!$C$31,$B$4:$B$1004,1),0,1,1)),$H$4,0,1),0)</f>
        <v>-0</v>
      </c>
      <c r="F334" s="78" t="n">
        <f aca="false">($F333+$D334+$E334)*(1+Input!$C$47/(100*12))</f>
        <v>0</v>
      </c>
    </row>
    <row r="335" customFormat="false" ht="12.8" hidden="false" customHeight="false" outlineLevel="0" collapsed="false">
      <c r="A335" s="76" t="n">
        <v>331</v>
      </c>
      <c r="B335" s="77" t="n">
        <f aca="false">EOMONTH(Input!$C$7,A335)</f>
        <v>52993</v>
      </c>
      <c r="D335" s="78" t="n">
        <f aca="false">IF(AND($B335&lt;Input!$C$31,$B335&lt;Input!$G$31),Input!$C$48,0)</f>
        <v>0</v>
      </c>
      <c r="E335" s="78" t="n">
        <f aca="true">IF(AND($B335&gt;Input!$C$31,$B335&lt;Input!$C$25),PMT(Input!$C$47/(100*12),(OFFSET($A$4,MATCH(Input!$C$25,$B$4:$B$1004,1),0,1,1)-OFFSET($A$4,MATCH(Input!$C$31,$B$4:$B$1004,1),0,1,1)),$H$4,0,1),0)</f>
        <v>-0</v>
      </c>
      <c r="F335" s="78" t="n">
        <f aca="false">($F334+$D335+$E335)*(1+Input!$C$47/(100*12))</f>
        <v>0</v>
      </c>
    </row>
    <row r="336" customFormat="false" ht="12.8" hidden="false" customHeight="false" outlineLevel="0" collapsed="false">
      <c r="A336" s="76" t="n">
        <v>332</v>
      </c>
      <c r="B336" s="77" t="n">
        <f aca="false">EOMONTH(Input!$C$7,A336)</f>
        <v>53021</v>
      </c>
      <c r="D336" s="78" t="n">
        <f aca="false">IF(AND($B336&lt;Input!$C$31,$B336&lt;Input!$G$31),Input!$C$48,0)</f>
        <v>0</v>
      </c>
      <c r="E336" s="78" t="n">
        <f aca="true">IF(AND($B336&gt;Input!$C$31,$B336&lt;Input!$C$25),PMT(Input!$C$47/(100*12),(OFFSET($A$4,MATCH(Input!$C$25,$B$4:$B$1004,1),0,1,1)-OFFSET($A$4,MATCH(Input!$C$31,$B$4:$B$1004,1),0,1,1)),$H$4,0,1),0)</f>
        <v>-0</v>
      </c>
      <c r="F336" s="78" t="n">
        <f aca="false">($F335+$D336+$E336)*(1+Input!$C$47/(100*12))</f>
        <v>0</v>
      </c>
    </row>
    <row r="337" customFormat="false" ht="12.8" hidden="false" customHeight="false" outlineLevel="0" collapsed="false">
      <c r="A337" s="76" t="n">
        <v>333</v>
      </c>
      <c r="B337" s="77" t="n">
        <f aca="false">EOMONTH(Input!$C$7,A337)</f>
        <v>53052</v>
      </c>
      <c r="D337" s="78" t="n">
        <f aca="false">IF(AND($B337&lt;Input!$C$31,$B337&lt;Input!$G$31),Input!$C$48,0)</f>
        <v>0</v>
      </c>
      <c r="E337" s="78" t="n">
        <f aca="true">IF(AND($B337&gt;Input!$C$31,$B337&lt;Input!$C$25),PMT(Input!$C$47/(100*12),(OFFSET($A$4,MATCH(Input!$C$25,$B$4:$B$1004,1),0,1,1)-OFFSET($A$4,MATCH(Input!$C$31,$B$4:$B$1004,1),0,1,1)),$H$4,0,1),0)</f>
        <v>-0</v>
      </c>
      <c r="F337" s="78" t="n">
        <f aca="false">($F336+$D337+$E337)*(1+Input!$C$47/(100*12))</f>
        <v>0</v>
      </c>
    </row>
    <row r="338" customFormat="false" ht="12.8" hidden="false" customHeight="false" outlineLevel="0" collapsed="false">
      <c r="A338" s="76" t="n">
        <v>334</v>
      </c>
      <c r="B338" s="77" t="n">
        <f aca="false">EOMONTH(Input!$C$7,A338)</f>
        <v>53082</v>
      </c>
      <c r="D338" s="78" t="n">
        <f aca="false">IF(AND($B338&lt;Input!$C$31,$B338&lt;Input!$G$31),Input!$C$48,0)</f>
        <v>0</v>
      </c>
      <c r="E338" s="78" t="n">
        <f aca="true">IF(AND($B338&gt;Input!$C$31,$B338&lt;Input!$C$25),PMT(Input!$C$47/(100*12),(OFFSET($A$4,MATCH(Input!$C$25,$B$4:$B$1004,1),0,1,1)-OFFSET($A$4,MATCH(Input!$C$31,$B$4:$B$1004,1),0,1,1)),$H$4,0,1),0)</f>
        <v>-0</v>
      </c>
      <c r="F338" s="78" t="n">
        <f aca="false">($F337+$D338+$E338)*(1+Input!$C$47/(100*12))</f>
        <v>0</v>
      </c>
    </row>
    <row r="339" customFormat="false" ht="12.8" hidden="false" customHeight="false" outlineLevel="0" collapsed="false">
      <c r="A339" s="76" t="n">
        <v>335</v>
      </c>
      <c r="B339" s="77" t="n">
        <f aca="false">EOMONTH(Input!$C$7,A339)</f>
        <v>53113</v>
      </c>
      <c r="D339" s="78" t="n">
        <f aca="false">IF(AND($B339&lt;Input!$C$31,$B339&lt;Input!$G$31),Input!$C$48,0)</f>
        <v>0</v>
      </c>
      <c r="E339" s="78" t="n">
        <f aca="true">IF(AND($B339&gt;Input!$C$31,$B339&lt;Input!$C$25),PMT(Input!$C$47/(100*12),(OFFSET($A$4,MATCH(Input!$C$25,$B$4:$B$1004,1),0,1,1)-OFFSET($A$4,MATCH(Input!$C$31,$B$4:$B$1004,1),0,1,1)),$H$4,0,1),0)</f>
        <v>-0</v>
      </c>
      <c r="F339" s="78" t="n">
        <f aca="false">($F338+$D339+$E339)*(1+Input!$C$47/(100*12))</f>
        <v>0</v>
      </c>
    </row>
    <row r="340" customFormat="false" ht="12.8" hidden="false" customHeight="false" outlineLevel="0" collapsed="false">
      <c r="A340" s="76" t="n">
        <v>336</v>
      </c>
      <c r="B340" s="77" t="n">
        <f aca="false">EOMONTH(Input!$C$7,A340)</f>
        <v>53143</v>
      </c>
      <c r="D340" s="78" t="n">
        <f aca="false">IF(AND($B340&lt;Input!$C$31,$B340&lt;Input!$G$31),Input!$C$48,0)</f>
        <v>0</v>
      </c>
      <c r="E340" s="78" t="n">
        <f aca="true">IF(AND($B340&gt;Input!$C$31,$B340&lt;Input!$C$25),PMT(Input!$C$47/(100*12),(OFFSET($A$4,MATCH(Input!$C$25,$B$4:$B$1004,1),0,1,1)-OFFSET($A$4,MATCH(Input!$C$31,$B$4:$B$1004,1),0,1,1)),$H$4,0,1),0)</f>
        <v>-0</v>
      </c>
      <c r="F340" s="78" t="n">
        <f aca="false">($F339+$D340+$E340)*(1+Input!$C$47/(100*12))</f>
        <v>0</v>
      </c>
    </row>
    <row r="341" customFormat="false" ht="12.8" hidden="false" customHeight="false" outlineLevel="0" collapsed="false">
      <c r="A341" s="76" t="n">
        <v>337</v>
      </c>
      <c r="B341" s="77" t="n">
        <f aca="false">EOMONTH(Input!$C$7,A341)</f>
        <v>53174</v>
      </c>
      <c r="D341" s="78" t="n">
        <f aca="false">IF(AND($B341&lt;Input!$C$31,$B341&lt;Input!$G$31),Input!$C$48,0)</f>
        <v>0</v>
      </c>
      <c r="E341" s="78" t="n">
        <f aca="true">IF(AND($B341&gt;Input!$C$31,$B341&lt;Input!$C$25),PMT(Input!$C$47/(100*12),(OFFSET($A$4,MATCH(Input!$C$25,$B$4:$B$1004,1),0,1,1)-OFFSET($A$4,MATCH(Input!$C$31,$B$4:$B$1004,1),0,1,1)),$H$4,0,1),0)</f>
        <v>-0</v>
      </c>
      <c r="F341" s="78" t="n">
        <f aca="false">($F340+$D341+$E341)*(1+Input!$C$47/(100*12))</f>
        <v>0</v>
      </c>
    </row>
    <row r="342" customFormat="false" ht="12.8" hidden="false" customHeight="false" outlineLevel="0" collapsed="false">
      <c r="A342" s="76" t="n">
        <v>338</v>
      </c>
      <c r="B342" s="77" t="n">
        <f aca="false">EOMONTH(Input!$C$7,A342)</f>
        <v>53205</v>
      </c>
      <c r="D342" s="78" t="n">
        <f aca="false">IF(AND($B342&lt;Input!$C$31,$B342&lt;Input!$G$31),Input!$C$48,0)</f>
        <v>0</v>
      </c>
      <c r="E342" s="78" t="n">
        <f aca="true">IF(AND($B342&gt;Input!$C$31,$B342&lt;Input!$C$25),PMT(Input!$C$47/(100*12),(OFFSET($A$4,MATCH(Input!$C$25,$B$4:$B$1004,1),0,1,1)-OFFSET($A$4,MATCH(Input!$C$31,$B$4:$B$1004,1),0,1,1)),$H$4,0,1),0)</f>
        <v>-0</v>
      </c>
      <c r="F342" s="78" t="n">
        <f aca="false">($F341+$D342+$E342)*(1+Input!$C$47/(100*12))</f>
        <v>0</v>
      </c>
    </row>
    <row r="343" customFormat="false" ht="12.8" hidden="false" customHeight="false" outlineLevel="0" collapsed="false">
      <c r="A343" s="76" t="n">
        <v>339</v>
      </c>
      <c r="B343" s="77" t="n">
        <f aca="false">EOMONTH(Input!$C$7,A343)</f>
        <v>53235</v>
      </c>
      <c r="D343" s="78" t="n">
        <f aca="false">IF(AND($B343&lt;Input!$C$31,$B343&lt;Input!$G$31),Input!$C$48,0)</f>
        <v>0</v>
      </c>
      <c r="E343" s="78" t="n">
        <f aca="true">IF(AND($B343&gt;Input!$C$31,$B343&lt;Input!$C$25),PMT(Input!$C$47/(100*12),(OFFSET($A$4,MATCH(Input!$C$25,$B$4:$B$1004,1),0,1,1)-OFFSET($A$4,MATCH(Input!$C$31,$B$4:$B$1004,1),0,1,1)),$H$4,0,1),0)</f>
        <v>-0</v>
      </c>
      <c r="F343" s="78" t="n">
        <f aca="false">($F342+$D343+$E343)*(1+Input!$C$47/(100*12))</f>
        <v>0</v>
      </c>
    </row>
    <row r="344" customFormat="false" ht="12.8" hidden="false" customHeight="false" outlineLevel="0" collapsed="false">
      <c r="A344" s="76" t="n">
        <v>340</v>
      </c>
      <c r="B344" s="77" t="n">
        <f aca="false">EOMONTH(Input!$C$7,A344)</f>
        <v>53266</v>
      </c>
      <c r="D344" s="78" t="n">
        <f aca="false">IF(AND($B344&lt;Input!$C$31,$B344&lt;Input!$G$31),Input!$C$48,0)</f>
        <v>0</v>
      </c>
      <c r="E344" s="78" t="n">
        <f aca="true">IF(AND($B344&gt;Input!$C$31,$B344&lt;Input!$C$25),PMT(Input!$C$47/(100*12),(OFFSET($A$4,MATCH(Input!$C$25,$B$4:$B$1004,1),0,1,1)-OFFSET($A$4,MATCH(Input!$C$31,$B$4:$B$1004,1),0,1,1)),$H$4,0,1),0)</f>
        <v>-0</v>
      </c>
      <c r="F344" s="78" t="n">
        <f aca="false">($F343+$D344+$E344)*(1+Input!$C$47/(100*12))</f>
        <v>0</v>
      </c>
    </row>
    <row r="345" customFormat="false" ht="12.8" hidden="false" customHeight="false" outlineLevel="0" collapsed="false">
      <c r="A345" s="76" t="n">
        <v>341</v>
      </c>
      <c r="B345" s="77" t="n">
        <f aca="false">EOMONTH(Input!$C$7,A345)</f>
        <v>53296</v>
      </c>
      <c r="D345" s="78" t="n">
        <f aca="false">IF(AND($B345&lt;Input!$C$31,$B345&lt;Input!$G$31),Input!$C$48,0)</f>
        <v>0</v>
      </c>
      <c r="E345" s="78" t="n">
        <f aca="true">IF(AND($B345&gt;Input!$C$31,$B345&lt;Input!$C$25),PMT(Input!$C$47/(100*12),(OFFSET($A$4,MATCH(Input!$C$25,$B$4:$B$1004,1),0,1,1)-OFFSET($A$4,MATCH(Input!$C$31,$B$4:$B$1004,1),0,1,1)),$H$4,0,1),0)</f>
        <v>-0</v>
      </c>
      <c r="F345" s="78" t="n">
        <f aca="false">($F344+$D345+$E345)*(1+Input!$C$47/(100*12))</f>
        <v>0</v>
      </c>
    </row>
    <row r="346" customFormat="false" ht="12.8" hidden="false" customHeight="false" outlineLevel="0" collapsed="false">
      <c r="A346" s="76" t="n">
        <v>342</v>
      </c>
      <c r="B346" s="77" t="n">
        <f aca="false">EOMONTH(Input!$C$7,A346)</f>
        <v>53327</v>
      </c>
      <c r="D346" s="78" t="n">
        <f aca="false">IF(AND($B346&lt;Input!$C$31,$B346&lt;Input!$G$31),Input!$C$48,0)</f>
        <v>0</v>
      </c>
      <c r="E346" s="78" t="n">
        <f aca="true">IF(AND($B346&gt;Input!$C$31,$B346&lt;Input!$C$25),PMT(Input!$C$47/(100*12),(OFFSET($A$4,MATCH(Input!$C$25,$B$4:$B$1004,1),0,1,1)-OFFSET($A$4,MATCH(Input!$C$31,$B$4:$B$1004,1),0,1,1)),$H$4,0,1),0)</f>
        <v>-0</v>
      </c>
      <c r="F346" s="78" t="n">
        <f aca="false">($F345+$D346+$E346)*(1+Input!$C$47/(100*12))</f>
        <v>0</v>
      </c>
    </row>
    <row r="347" customFormat="false" ht="12.8" hidden="false" customHeight="false" outlineLevel="0" collapsed="false">
      <c r="A347" s="76" t="n">
        <v>343</v>
      </c>
      <c r="B347" s="77" t="n">
        <f aca="false">EOMONTH(Input!$C$7,A347)</f>
        <v>53358</v>
      </c>
      <c r="D347" s="78" t="n">
        <f aca="false">IF(AND($B347&lt;Input!$C$31,$B347&lt;Input!$G$31),Input!$C$48,0)</f>
        <v>0</v>
      </c>
      <c r="E347" s="78" t="n">
        <f aca="true">IF(AND($B347&gt;Input!$C$31,$B347&lt;Input!$C$25),PMT(Input!$C$47/(100*12),(OFFSET($A$4,MATCH(Input!$C$25,$B$4:$B$1004,1),0,1,1)-OFFSET($A$4,MATCH(Input!$C$31,$B$4:$B$1004,1),0,1,1)),$H$4,0,1),0)</f>
        <v>-0</v>
      </c>
      <c r="F347" s="78" t="n">
        <f aca="false">($F346+$D347+$E347)*(1+Input!$C$47/(100*12))</f>
        <v>0</v>
      </c>
    </row>
    <row r="348" customFormat="false" ht="12.8" hidden="false" customHeight="false" outlineLevel="0" collapsed="false">
      <c r="A348" s="76" t="n">
        <v>344</v>
      </c>
      <c r="B348" s="77" t="n">
        <f aca="false">EOMONTH(Input!$C$7,A348)</f>
        <v>53386</v>
      </c>
      <c r="D348" s="78" t="n">
        <f aca="false">IF(AND($B348&lt;Input!$C$31,$B348&lt;Input!$G$31),Input!$C$48,0)</f>
        <v>0</v>
      </c>
      <c r="E348" s="78" t="n">
        <f aca="true">IF(AND($B348&gt;Input!$C$31,$B348&lt;Input!$C$25),PMT(Input!$C$47/(100*12),(OFFSET($A$4,MATCH(Input!$C$25,$B$4:$B$1004,1),0,1,1)-OFFSET($A$4,MATCH(Input!$C$31,$B$4:$B$1004,1),0,1,1)),$H$4,0,1),0)</f>
        <v>-0</v>
      </c>
      <c r="F348" s="78" t="n">
        <f aca="false">($F347+$D348+$E348)*(1+Input!$C$47/(100*12))</f>
        <v>0</v>
      </c>
    </row>
    <row r="349" customFormat="false" ht="12.8" hidden="false" customHeight="false" outlineLevel="0" collapsed="false">
      <c r="A349" s="76" t="n">
        <v>345</v>
      </c>
      <c r="B349" s="77" t="n">
        <f aca="false">EOMONTH(Input!$C$7,A349)</f>
        <v>53417</v>
      </c>
      <c r="D349" s="78" t="n">
        <f aca="false">IF(AND($B349&lt;Input!$C$31,$B349&lt;Input!$G$31),Input!$C$48,0)</f>
        <v>0</v>
      </c>
      <c r="E349" s="78" t="n">
        <f aca="true">IF(AND($B349&gt;Input!$C$31,$B349&lt;Input!$C$25),PMT(Input!$C$47/(100*12),(OFFSET($A$4,MATCH(Input!$C$25,$B$4:$B$1004,1),0,1,1)-OFFSET($A$4,MATCH(Input!$C$31,$B$4:$B$1004,1),0,1,1)),$H$4,0,1),0)</f>
        <v>-0</v>
      </c>
      <c r="F349" s="78" t="n">
        <f aca="false">($F348+$D349+$E349)*(1+Input!$C$47/(100*12))</f>
        <v>0</v>
      </c>
    </row>
    <row r="350" customFormat="false" ht="12.8" hidden="false" customHeight="false" outlineLevel="0" collapsed="false">
      <c r="A350" s="76" t="n">
        <v>346</v>
      </c>
      <c r="B350" s="77" t="n">
        <f aca="false">EOMONTH(Input!$C$7,A350)</f>
        <v>53447</v>
      </c>
      <c r="D350" s="78" t="n">
        <f aca="false">IF(AND($B350&lt;Input!$C$31,$B350&lt;Input!$G$31),Input!$C$48,0)</f>
        <v>0</v>
      </c>
      <c r="E350" s="78" t="n">
        <f aca="true">IF(AND($B350&gt;Input!$C$31,$B350&lt;Input!$C$25),PMT(Input!$C$47/(100*12),(OFFSET($A$4,MATCH(Input!$C$25,$B$4:$B$1004,1),0,1,1)-OFFSET($A$4,MATCH(Input!$C$31,$B$4:$B$1004,1),0,1,1)),$H$4,0,1),0)</f>
        <v>-0</v>
      </c>
      <c r="F350" s="78" t="n">
        <f aca="false">($F349+$D350+$E350)*(1+Input!$C$47/(100*12))</f>
        <v>0</v>
      </c>
    </row>
    <row r="351" customFormat="false" ht="12.8" hidden="false" customHeight="false" outlineLevel="0" collapsed="false">
      <c r="A351" s="76" t="n">
        <v>347</v>
      </c>
      <c r="B351" s="77" t="n">
        <f aca="false">EOMONTH(Input!$C$7,A351)</f>
        <v>53478</v>
      </c>
      <c r="D351" s="78" t="n">
        <f aca="false">IF(AND($B351&lt;Input!$C$31,$B351&lt;Input!$G$31),Input!$C$48,0)</f>
        <v>0</v>
      </c>
      <c r="E351" s="78" t="n">
        <f aca="true">IF(AND($B351&gt;Input!$C$31,$B351&lt;Input!$C$25),PMT(Input!$C$47/(100*12),(OFFSET($A$4,MATCH(Input!$C$25,$B$4:$B$1004,1),0,1,1)-OFFSET($A$4,MATCH(Input!$C$31,$B$4:$B$1004,1),0,1,1)),$H$4,0,1),0)</f>
        <v>-0</v>
      </c>
      <c r="F351" s="78" t="n">
        <f aca="false">($F350+$D351+$E351)*(1+Input!$C$47/(100*12))</f>
        <v>0</v>
      </c>
    </row>
    <row r="352" customFormat="false" ht="12.8" hidden="false" customHeight="false" outlineLevel="0" collapsed="false">
      <c r="A352" s="76" t="n">
        <v>348</v>
      </c>
      <c r="B352" s="77" t="n">
        <f aca="false">EOMONTH(Input!$C$7,A352)</f>
        <v>53508</v>
      </c>
      <c r="D352" s="78" t="n">
        <f aca="false">IF(AND($B352&lt;Input!$C$31,$B352&lt;Input!$G$31),Input!$C$48,0)</f>
        <v>0</v>
      </c>
      <c r="E352" s="78" t="n">
        <f aca="true">IF(AND($B352&gt;Input!$C$31,$B352&lt;Input!$C$25),PMT(Input!$C$47/(100*12),(OFFSET($A$4,MATCH(Input!$C$25,$B$4:$B$1004,1),0,1,1)-OFFSET($A$4,MATCH(Input!$C$31,$B$4:$B$1004,1),0,1,1)),$H$4,0,1),0)</f>
        <v>-0</v>
      </c>
      <c r="F352" s="78" t="n">
        <f aca="false">($F351+$D352+$E352)*(1+Input!$C$47/(100*12))</f>
        <v>0</v>
      </c>
    </row>
    <row r="353" customFormat="false" ht="12.8" hidden="false" customHeight="false" outlineLevel="0" collapsed="false">
      <c r="A353" s="76" t="n">
        <v>349</v>
      </c>
      <c r="B353" s="77" t="n">
        <f aca="false">EOMONTH(Input!$C$7,A353)</f>
        <v>53539</v>
      </c>
      <c r="D353" s="78" t="n">
        <f aca="false">IF(AND($B353&lt;Input!$C$31,$B353&lt;Input!$G$31),Input!$C$48,0)</f>
        <v>0</v>
      </c>
      <c r="E353" s="78" t="n">
        <f aca="true">IF(AND($B353&gt;Input!$C$31,$B353&lt;Input!$C$25),PMT(Input!$C$47/(100*12),(OFFSET($A$4,MATCH(Input!$C$25,$B$4:$B$1004,1),0,1,1)-OFFSET($A$4,MATCH(Input!$C$31,$B$4:$B$1004,1),0,1,1)),$H$4,0,1),0)</f>
        <v>-0</v>
      </c>
      <c r="F353" s="78" t="n">
        <f aca="false">($F352+$D353+$E353)*(1+Input!$C$47/(100*12))</f>
        <v>0</v>
      </c>
    </row>
    <row r="354" customFormat="false" ht="12.8" hidden="false" customHeight="false" outlineLevel="0" collapsed="false">
      <c r="A354" s="76" t="n">
        <v>350</v>
      </c>
      <c r="B354" s="77" t="n">
        <f aca="false">EOMONTH(Input!$C$7,A354)</f>
        <v>53570</v>
      </c>
      <c r="D354" s="78" t="n">
        <f aca="false">IF(AND($B354&lt;Input!$C$31,$B354&lt;Input!$G$31),Input!$C$48,0)</f>
        <v>0</v>
      </c>
      <c r="E354" s="78" t="n">
        <f aca="true">IF(AND($B354&gt;Input!$C$31,$B354&lt;Input!$C$25),PMT(Input!$C$47/(100*12),(OFFSET($A$4,MATCH(Input!$C$25,$B$4:$B$1004,1),0,1,1)-OFFSET($A$4,MATCH(Input!$C$31,$B$4:$B$1004,1),0,1,1)),$H$4,0,1),0)</f>
        <v>-0</v>
      </c>
      <c r="F354" s="78" t="n">
        <f aca="false">($F353+$D354+$E354)*(1+Input!$C$47/(100*12))</f>
        <v>0</v>
      </c>
    </row>
    <row r="355" customFormat="false" ht="12.8" hidden="false" customHeight="false" outlineLevel="0" collapsed="false">
      <c r="A355" s="76" t="n">
        <v>351</v>
      </c>
      <c r="B355" s="77" t="n">
        <f aca="false">EOMONTH(Input!$C$7,A355)</f>
        <v>53600</v>
      </c>
      <c r="D355" s="78" t="n">
        <f aca="false">IF(AND($B355&lt;Input!$C$31,$B355&lt;Input!$G$31),Input!$C$48,0)</f>
        <v>0</v>
      </c>
      <c r="E355" s="78" t="n">
        <f aca="true">IF(AND($B355&gt;Input!$C$31,$B355&lt;Input!$C$25),PMT(Input!$C$47/(100*12),(OFFSET($A$4,MATCH(Input!$C$25,$B$4:$B$1004,1),0,1,1)-OFFSET($A$4,MATCH(Input!$C$31,$B$4:$B$1004,1),0,1,1)),$H$4,0,1),0)</f>
        <v>-0</v>
      </c>
      <c r="F355" s="78" t="n">
        <f aca="false">($F354+$D355+$E355)*(1+Input!$C$47/(100*12))</f>
        <v>0</v>
      </c>
    </row>
    <row r="356" customFormat="false" ht="12.8" hidden="false" customHeight="false" outlineLevel="0" collapsed="false">
      <c r="A356" s="76" t="n">
        <v>352</v>
      </c>
      <c r="B356" s="77" t="n">
        <f aca="false">EOMONTH(Input!$C$7,A356)</f>
        <v>53631</v>
      </c>
      <c r="D356" s="78" t="n">
        <f aca="false">IF(AND($B356&lt;Input!$C$31,$B356&lt;Input!$G$31),Input!$C$48,0)</f>
        <v>0</v>
      </c>
      <c r="E356" s="78" t="n">
        <f aca="true">IF(AND($B356&gt;Input!$C$31,$B356&lt;Input!$C$25),PMT(Input!$C$47/(100*12),(OFFSET($A$4,MATCH(Input!$C$25,$B$4:$B$1004,1),0,1,1)-OFFSET($A$4,MATCH(Input!$C$31,$B$4:$B$1004,1),0,1,1)),$H$4,0,1),0)</f>
        <v>-0</v>
      </c>
      <c r="F356" s="78" t="n">
        <f aca="false">($F355+$D356+$E356)*(1+Input!$C$47/(100*12))</f>
        <v>0</v>
      </c>
    </row>
    <row r="357" customFormat="false" ht="12.8" hidden="false" customHeight="false" outlineLevel="0" collapsed="false">
      <c r="A357" s="76" t="n">
        <v>353</v>
      </c>
      <c r="B357" s="77" t="n">
        <f aca="false">EOMONTH(Input!$C$7,A357)</f>
        <v>53661</v>
      </c>
      <c r="D357" s="78" t="n">
        <f aca="false">IF(AND($B357&lt;Input!$C$31,$B357&lt;Input!$G$31),Input!$C$48,0)</f>
        <v>0</v>
      </c>
      <c r="E357" s="78" t="n">
        <f aca="true">IF(AND($B357&gt;Input!$C$31,$B357&lt;Input!$C$25),PMT(Input!$C$47/(100*12),(OFFSET($A$4,MATCH(Input!$C$25,$B$4:$B$1004,1),0,1,1)-OFFSET($A$4,MATCH(Input!$C$31,$B$4:$B$1004,1),0,1,1)),$H$4,0,1),0)</f>
        <v>-0</v>
      </c>
      <c r="F357" s="78" t="n">
        <f aca="false">($F356+$D357+$E357)*(1+Input!$C$47/(100*12))</f>
        <v>0</v>
      </c>
    </row>
    <row r="358" customFormat="false" ht="12.8" hidden="false" customHeight="false" outlineLevel="0" collapsed="false">
      <c r="A358" s="76" t="n">
        <v>354</v>
      </c>
      <c r="B358" s="77" t="n">
        <f aca="false">EOMONTH(Input!$C$7,A358)</f>
        <v>53692</v>
      </c>
      <c r="D358" s="78" t="n">
        <f aca="false">IF(AND($B358&lt;Input!$C$31,$B358&lt;Input!$G$31),Input!$C$48,0)</f>
        <v>0</v>
      </c>
      <c r="E358" s="78" t="n">
        <f aca="true">IF(AND($B358&gt;Input!$C$31,$B358&lt;Input!$C$25),PMT(Input!$C$47/(100*12),(OFFSET($A$4,MATCH(Input!$C$25,$B$4:$B$1004,1),0,1,1)-OFFSET($A$4,MATCH(Input!$C$31,$B$4:$B$1004,1),0,1,1)),$H$4,0,1),0)</f>
        <v>-0</v>
      </c>
      <c r="F358" s="78" t="n">
        <f aca="false">($F357+$D358+$E358)*(1+Input!$C$47/(100*12))</f>
        <v>0</v>
      </c>
    </row>
    <row r="359" customFormat="false" ht="12.8" hidden="false" customHeight="false" outlineLevel="0" collapsed="false">
      <c r="A359" s="76" t="n">
        <v>355</v>
      </c>
      <c r="B359" s="77" t="n">
        <f aca="false">EOMONTH(Input!$C$7,A359)</f>
        <v>53723</v>
      </c>
      <c r="D359" s="78" t="n">
        <f aca="false">IF(AND($B359&lt;Input!$C$31,$B359&lt;Input!$G$31),Input!$C$48,0)</f>
        <v>0</v>
      </c>
      <c r="E359" s="78" t="n">
        <f aca="true">IF(AND($B359&gt;Input!$C$31,$B359&lt;Input!$C$25),PMT(Input!$C$47/(100*12),(OFFSET($A$4,MATCH(Input!$C$25,$B$4:$B$1004,1),0,1,1)-OFFSET($A$4,MATCH(Input!$C$31,$B$4:$B$1004,1),0,1,1)),$H$4,0,1),0)</f>
        <v>-0</v>
      </c>
      <c r="F359" s="78" t="n">
        <f aca="false">($F358+$D359+$E359)*(1+Input!$C$47/(100*12))</f>
        <v>0</v>
      </c>
    </row>
    <row r="360" customFormat="false" ht="12.8" hidden="false" customHeight="false" outlineLevel="0" collapsed="false">
      <c r="A360" s="76" t="n">
        <v>356</v>
      </c>
      <c r="B360" s="77" t="n">
        <f aca="false">EOMONTH(Input!$C$7,A360)</f>
        <v>53751</v>
      </c>
      <c r="D360" s="78" t="n">
        <f aca="false">IF(AND($B360&lt;Input!$C$31,$B360&lt;Input!$G$31),Input!$C$48,0)</f>
        <v>0</v>
      </c>
      <c r="E360" s="78" t="n">
        <f aca="true">IF(AND($B360&gt;Input!$C$31,$B360&lt;Input!$C$25),PMT(Input!$C$47/(100*12),(OFFSET($A$4,MATCH(Input!$C$25,$B$4:$B$1004,1),0,1,1)-OFFSET($A$4,MATCH(Input!$C$31,$B$4:$B$1004,1),0,1,1)),$H$4,0,1),0)</f>
        <v>-0</v>
      </c>
      <c r="F360" s="78" t="n">
        <f aca="false">($F359+$D360+$E360)*(1+Input!$C$47/(100*12))</f>
        <v>0</v>
      </c>
    </row>
    <row r="361" customFormat="false" ht="12.8" hidden="false" customHeight="false" outlineLevel="0" collapsed="false">
      <c r="A361" s="76" t="n">
        <v>357</v>
      </c>
      <c r="B361" s="77" t="n">
        <f aca="false">EOMONTH(Input!$C$7,A361)</f>
        <v>53782</v>
      </c>
      <c r="D361" s="78" t="n">
        <f aca="false">IF(AND($B361&lt;Input!$C$31,$B361&lt;Input!$G$31),Input!$C$48,0)</f>
        <v>0</v>
      </c>
      <c r="E361" s="78" t="n">
        <f aca="true">IF(AND($B361&gt;Input!$C$31,$B361&lt;Input!$C$25),PMT(Input!$C$47/(100*12),(OFFSET($A$4,MATCH(Input!$C$25,$B$4:$B$1004,1),0,1,1)-OFFSET($A$4,MATCH(Input!$C$31,$B$4:$B$1004,1),0,1,1)),$H$4,0,1),0)</f>
        <v>-0</v>
      </c>
      <c r="F361" s="78" t="n">
        <f aca="false">($F360+$D361+$E361)*(1+Input!$C$47/(100*12))</f>
        <v>0</v>
      </c>
    </row>
    <row r="362" customFormat="false" ht="12.8" hidden="false" customHeight="false" outlineLevel="0" collapsed="false">
      <c r="A362" s="76" t="n">
        <v>358</v>
      </c>
      <c r="B362" s="77" t="n">
        <f aca="false">EOMONTH(Input!$C$7,A362)</f>
        <v>53812</v>
      </c>
      <c r="D362" s="78" t="n">
        <f aca="false">IF(AND($B362&lt;Input!$C$31,$B362&lt;Input!$G$31),Input!$C$48,0)</f>
        <v>0</v>
      </c>
      <c r="E362" s="78" t="n">
        <f aca="true">IF(AND($B362&gt;Input!$C$31,$B362&lt;Input!$C$25),PMT(Input!$C$47/(100*12),(OFFSET($A$4,MATCH(Input!$C$25,$B$4:$B$1004,1),0,1,1)-OFFSET($A$4,MATCH(Input!$C$31,$B$4:$B$1004,1),0,1,1)),$H$4,0,1),0)</f>
        <v>-0</v>
      </c>
      <c r="F362" s="78" t="n">
        <f aca="false">($F361+$D362+$E362)*(1+Input!$C$47/(100*12))</f>
        <v>0</v>
      </c>
    </row>
    <row r="363" customFormat="false" ht="12.8" hidden="false" customHeight="false" outlineLevel="0" collapsed="false">
      <c r="A363" s="76" t="n">
        <v>359</v>
      </c>
      <c r="B363" s="77" t="n">
        <f aca="false">EOMONTH(Input!$C$7,A363)</f>
        <v>53843</v>
      </c>
      <c r="D363" s="78" t="n">
        <f aca="false">IF(AND($B363&lt;Input!$C$31,$B363&lt;Input!$G$31),Input!$C$48,0)</f>
        <v>0</v>
      </c>
      <c r="E363" s="78" t="n">
        <f aca="true">IF(AND($B363&gt;Input!$C$31,$B363&lt;Input!$C$25),PMT(Input!$C$47/(100*12),(OFFSET($A$4,MATCH(Input!$C$25,$B$4:$B$1004,1),0,1,1)-OFFSET($A$4,MATCH(Input!$C$31,$B$4:$B$1004,1),0,1,1)),$H$4,0,1),0)</f>
        <v>-0</v>
      </c>
      <c r="F363" s="78" t="n">
        <f aca="false">($F362+$D363+$E363)*(1+Input!$C$47/(100*12))</f>
        <v>0</v>
      </c>
    </row>
    <row r="364" customFormat="false" ht="12.8" hidden="false" customHeight="false" outlineLevel="0" collapsed="false">
      <c r="A364" s="76" t="n">
        <v>360</v>
      </c>
      <c r="B364" s="77" t="n">
        <f aca="false">EOMONTH(Input!$C$7,A364)</f>
        <v>53873</v>
      </c>
      <c r="D364" s="78" t="n">
        <f aca="false">IF(AND($B364&lt;Input!$C$31,$B364&lt;Input!$G$31),Input!$C$48,0)</f>
        <v>0</v>
      </c>
      <c r="E364" s="78" t="n">
        <f aca="true">IF(AND($B364&gt;Input!$C$31,$B364&lt;Input!$C$25),PMT(Input!$C$47/(100*12),(OFFSET($A$4,MATCH(Input!$C$25,$B$4:$B$1004,1),0,1,1)-OFFSET($A$4,MATCH(Input!$C$31,$B$4:$B$1004,1),0,1,1)),$H$4,0,1),0)</f>
        <v>-0</v>
      </c>
      <c r="F364" s="78" t="n">
        <f aca="false">($F363+$D364+$E364)*(1+Input!$C$47/(100*12))</f>
        <v>0</v>
      </c>
    </row>
    <row r="365" customFormat="false" ht="12.8" hidden="false" customHeight="false" outlineLevel="0" collapsed="false">
      <c r="A365" s="76" t="n">
        <v>361</v>
      </c>
      <c r="B365" s="77" t="n">
        <f aca="false">EOMONTH(Input!$C$7,A365)</f>
        <v>53904</v>
      </c>
      <c r="D365" s="78" t="n">
        <f aca="false">IF(AND($B365&lt;Input!$C$31,$B365&lt;Input!$G$31),Input!$C$48,0)</f>
        <v>0</v>
      </c>
      <c r="E365" s="78" t="n">
        <f aca="true">IF(AND($B365&gt;Input!$C$31,$B365&lt;Input!$C$25),PMT(Input!$C$47/(100*12),(OFFSET($A$4,MATCH(Input!$C$25,$B$4:$B$1004,1),0,1,1)-OFFSET($A$4,MATCH(Input!$C$31,$B$4:$B$1004,1),0,1,1)),$H$4,0,1),0)</f>
        <v>-0</v>
      </c>
      <c r="F365" s="78" t="n">
        <f aca="false">($F364+$D365+$E365)*(1+Input!$C$47/(100*12))</f>
        <v>0</v>
      </c>
    </row>
    <row r="366" customFormat="false" ht="12.8" hidden="false" customHeight="false" outlineLevel="0" collapsed="false">
      <c r="A366" s="76" t="n">
        <v>362</v>
      </c>
      <c r="B366" s="77" t="n">
        <f aca="false">EOMONTH(Input!$C$7,A366)</f>
        <v>53935</v>
      </c>
      <c r="D366" s="78" t="n">
        <f aca="false">IF(AND($B366&lt;Input!$C$31,$B366&lt;Input!$G$31),Input!$C$48,0)</f>
        <v>0</v>
      </c>
      <c r="E366" s="78" t="n">
        <f aca="true">IF(AND($B366&gt;Input!$C$31,$B366&lt;Input!$C$25),PMT(Input!$C$47/(100*12),(OFFSET($A$4,MATCH(Input!$C$25,$B$4:$B$1004,1),0,1,1)-OFFSET($A$4,MATCH(Input!$C$31,$B$4:$B$1004,1),0,1,1)),$H$4,0,1),0)</f>
        <v>-0</v>
      </c>
      <c r="F366" s="78" t="n">
        <f aca="false">($F365+$D366+$E366)*(1+Input!$C$47/(100*12))</f>
        <v>0</v>
      </c>
    </row>
    <row r="367" customFormat="false" ht="12.8" hidden="false" customHeight="false" outlineLevel="0" collapsed="false">
      <c r="A367" s="76" t="n">
        <v>363</v>
      </c>
      <c r="B367" s="77" t="n">
        <f aca="false">EOMONTH(Input!$C$7,A367)</f>
        <v>53965</v>
      </c>
      <c r="D367" s="78" t="n">
        <f aca="false">IF(AND($B367&lt;Input!$C$31,$B367&lt;Input!$G$31),Input!$C$48,0)</f>
        <v>0</v>
      </c>
      <c r="E367" s="78" t="n">
        <f aca="true">IF(AND($B367&gt;Input!$C$31,$B367&lt;Input!$C$25),PMT(Input!$C$47/(100*12),(OFFSET($A$4,MATCH(Input!$C$25,$B$4:$B$1004,1),0,1,1)-OFFSET($A$4,MATCH(Input!$C$31,$B$4:$B$1004,1),0,1,1)),$H$4,0,1),0)</f>
        <v>-0</v>
      </c>
      <c r="F367" s="78" t="n">
        <f aca="false">($F366+$D367+$E367)*(1+Input!$C$47/(100*12))</f>
        <v>0</v>
      </c>
    </row>
    <row r="368" customFormat="false" ht="12.8" hidden="false" customHeight="false" outlineLevel="0" collapsed="false">
      <c r="A368" s="76" t="n">
        <v>364</v>
      </c>
      <c r="B368" s="77" t="n">
        <f aca="false">EOMONTH(Input!$C$7,A368)</f>
        <v>53996</v>
      </c>
      <c r="D368" s="78" t="n">
        <f aca="false">IF(AND($B368&lt;Input!$C$31,$B368&lt;Input!$G$31),Input!$C$48,0)</f>
        <v>0</v>
      </c>
      <c r="E368" s="78" t="n">
        <f aca="true">IF(AND($B368&gt;Input!$C$31,$B368&lt;Input!$C$25),PMT(Input!$C$47/(100*12),(OFFSET($A$4,MATCH(Input!$C$25,$B$4:$B$1004,1),0,1,1)-OFFSET($A$4,MATCH(Input!$C$31,$B$4:$B$1004,1),0,1,1)),$H$4,0,1),0)</f>
        <v>-0</v>
      </c>
      <c r="F368" s="78" t="n">
        <f aca="false">($F367+$D368+$E368)*(1+Input!$C$47/(100*12))</f>
        <v>0</v>
      </c>
    </row>
    <row r="369" customFormat="false" ht="12.8" hidden="false" customHeight="false" outlineLevel="0" collapsed="false">
      <c r="A369" s="76" t="n">
        <v>365</v>
      </c>
      <c r="B369" s="77" t="n">
        <f aca="false">EOMONTH(Input!$C$7,A369)</f>
        <v>54026</v>
      </c>
      <c r="D369" s="78" t="n">
        <f aca="false">IF(AND($B369&lt;Input!$C$31,$B369&lt;Input!$G$31),Input!$C$48,0)</f>
        <v>0</v>
      </c>
      <c r="E369" s="78" t="n">
        <f aca="true">IF(AND($B369&gt;Input!$C$31,$B369&lt;Input!$C$25),PMT(Input!$C$47/(100*12),(OFFSET($A$4,MATCH(Input!$C$25,$B$4:$B$1004,1),0,1,1)-OFFSET($A$4,MATCH(Input!$C$31,$B$4:$B$1004,1),0,1,1)),$H$4,0,1),0)</f>
        <v>-0</v>
      </c>
      <c r="F369" s="78" t="n">
        <f aca="false">($F368+$D369+$E369)*(1+Input!$C$47/(100*12))</f>
        <v>0</v>
      </c>
    </row>
    <row r="370" customFormat="false" ht="12.8" hidden="false" customHeight="false" outlineLevel="0" collapsed="false">
      <c r="A370" s="76" t="n">
        <v>366</v>
      </c>
      <c r="B370" s="77" t="n">
        <f aca="false">EOMONTH(Input!$C$7,A370)</f>
        <v>54057</v>
      </c>
      <c r="D370" s="78" t="n">
        <f aca="false">IF(AND($B370&lt;Input!$C$31,$B370&lt;Input!$G$31),Input!$C$48,0)</f>
        <v>0</v>
      </c>
      <c r="E370" s="78" t="n">
        <f aca="true">IF(AND($B370&gt;Input!$C$31,$B370&lt;Input!$C$25),PMT(Input!$C$47/(100*12),(OFFSET($A$4,MATCH(Input!$C$25,$B$4:$B$1004,1),0,1,1)-OFFSET($A$4,MATCH(Input!$C$31,$B$4:$B$1004,1),0,1,1)),$H$4,0,1),0)</f>
        <v>-0</v>
      </c>
      <c r="F370" s="78" t="n">
        <f aca="false">($F369+$D370+$E370)*(1+Input!$C$47/(100*12))</f>
        <v>0</v>
      </c>
    </row>
    <row r="371" customFormat="false" ht="12.8" hidden="false" customHeight="false" outlineLevel="0" collapsed="false">
      <c r="A371" s="76" t="n">
        <v>367</v>
      </c>
      <c r="B371" s="77" t="n">
        <f aca="false">EOMONTH(Input!$C$7,A371)</f>
        <v>54088</v>
      </c>
      <c r="D371" s="78" t="n">
        <f aca="false">IF(AND($B371&lt;Input!$C$31,$B371&lt;Input!$G$31),Input!$C$48,0)</f>
        <v>0</v>
      </c>
      <c r="E371" s="78" t="n">
        <f aca="true">IF(AND($B371&gt;Input!$C$31,$B371&lt;Input!$C$25),PMT(Input!$C$47/(100*12),(OFFSET($A$4,MATCH(Input!$C$25,$B$4:$B$1004,1),0,1,1)-OFFSET($A$4,MATCH(Input!$C$31,$B$4:$B$1004,1),0,1,1)),$H$4,0,1),0)</f>
        <v>-0</v>
      </c>
      <c r="F371" s="78" t="n">
        <f aca="false">($F370+$D371+$E371)*(1+Input!$C$47/(100*12))</f>
        <v>0</v>
      </c>
    </row>
    <row r="372" customFormat="false" ht="12.8" hidden="false" customHeight="false" outlineLevel="0" collapsed="false">
      <c r="A372" s="76" t="n">
        <v>368</v>
      </c>
      <c r="B372" s="77" t="n">
        <f aca="false">EOMONTH(Input!$C$7,A372)</f>
        <v>54117</v>
      </c>
      <c r="D372" s="78" t="n">
        <f aca="false">IF(AND($B372&lt;Input!$C$31,$B372&lt;Input!$G$31),Input!$C$48,0)</f>
        <v>0</v>
      </c>
      <c r="E372" s="78" t="n">
        <f aca="true">IF(AND($B372&gt;Input!$C$31,$B372&lt;Input!$C$25),PMT(Input!$C$47/(100*12),(OFFSET($A$4,MATCH(Input!$C$25,$B$4:$B$1004,1),0,1,1)-OFFSET($A$4,MATCH(Input!$C$31,$B$4:$B$1004,1),0,1,1)),$H$4,0,1),0)</f>
        <v>-0</v>
      </c>
      <c r="F372" s="78" t="n">
        <f aca="false">($F371+$D372+$E372)*(1+Input!$C$47/(100*12))</f>
        <v>0</v>
      </c>
    </row>
    <row r="373" customFormat="false" ht="12.8" hidden="false" customHeight="false" outlineLevel="0" collapsed="false">
      <c r="A373" s="76" t="n">
        <v>369</v>
      </c>
      <c r="B373" s="77" t="n">
        <f aca="false">EOMONTH(Input!$C$7,A373)</f>
        <v>54148</v>
      </c>
      <c r="D373" s="78" t="n">
        <f aca="false">IF(AND($B373&lt;Input!$C$31,$B373&lt;Input!$G$31),Input!$C$48,0)</f>
        <v>0</v>
      </c>
      <c r="E373" s="78" t="n">
        <f aca="true">IF(AND($B373&gt;Input!$C$31,$B373&lt;Input!$C$25),PMT(Input!$C$47/(100*12),(OFFSET($A$4,MATCH(Input!$C$25,$B$4:$B$1004,1),0,1,1)-OFFSET($A$4,MATCH(Input!$C$31,$B$4:$B$1004,1),0,1,1)),$H$4,0,1),0)</f>
        <v>-0</v>
      </c>
      <c r="F373" s="78" t="n">
        <f aca="false">($F372+$D373+$E373)*(1+Input!$C$47/(100*12))</f>
        <v>0</v>
      </c>
    </row>
    <row r="374" customFormat="false" ht="12.8" hidden="false" customHeight="false" outlineLevel="0" collapsed="false">
      <c r="A374" s="76" t="n">
        <v>370</v>
      </c>
      <c r="B374" s="77" t="n">
        <f aca="false">EOMONTH(Input!$C$7,A374)</f>
        <v>54178</v>
      </c>
      <c r="D374" s="78" t="n">
        <f aca="false">IF(AND($B374&lt;Input!$C$31,$B374&lt;Input!$G$31),Input!$C$48,0)</f>
        <v>0</v>
      </c>
      <c r="E374" s="78" t="n">
        <f aca="true">IF(AND($B374&gt;Input!$C$31,$B374&lt;Input!$C$25),PMT(Input!$C$47/(100*12),(OFFSET($A$4,MATCH(Input!$C$25,$B$4:$B$1004,1),0,1,1)-OFFSET($A$4,MATCH(Input!$C$31,$B$4:$B$1004,1),0,1,1)),$H$4,0,1),0)</f>
        <v>-0</v>
      </c>
      <c r="F374" s="78" t="n">
        <f aca="false">($F373+$D374+$E374)*(1+Input!$C$47/(100*12))</f>
        <v>0</v>
      </c>
    </row>
    <row r="375" customFormat="false" ht="12.8" hidden="false" customHeight="false" outlineLevel="0" collapsed="false">
      <c r="A375" s="76" t="n">
        <v>371</v>
      </c>
      <c r="B375" s="77" t="n">
        <f aca="false">EOMONTH(Input!$C$7,A375)</f>
        <v>54209</v>
      </c>
      <c r="D375" s="78" t="n">
        <f aca="false">IF(AND($B375&lt;Input!$C$31,$B375&lt;Input!$G$31),Input!$C$48,0)</f>
        <v>0</v>
      </c>
      <c r="E375" s="78" t="n">
        <f aca="true">IF(AND($B375&gt;Input!$C$31,$B375&lt;Input!$C$25),PMT(Input!$C$47/(100*12),(OFFSET($A$4,MATCH(Input!$C$25,$B$4:$B$1004,1),0,1,1)-OFFSET($A$4,MATCH(Input!$C$31,$B$4:$B$1004,1),0,1,1)),$H$4,0,1),0)</f>
        <v>-0</v>
      </c>
      <c r="F375" s="78" t="n">
        <f aca="false">($F374+$D375+$E375)*(1+Input!$C$47/(100*12))</f>
        <v>0</v>
      </c>
    </row>
    <row r="376" customFormat="false" ht="12.8" hidden="false" customHeight="false" outlineLevel="0" collapsed="false">
      <c r="A376" s="76" t="n">
        <v>372</v>
      </c>
      <c r="B376" s="77" t="n">
        <f aca="false">EOMONTH(Input!$C$7,A376)</f>
        <v>54239</v>
      </c>
      <c r="D376" s="78" t="n">
        <f aca="false">IF(AND($B376&lt;Input!$C$31,$B376&lt;Input!$G$31),Input!$C$48,0)</f>
        <v>0</v>
      </c>
      <c r="E376" s="78" t="n">
        <f aca="true">IF(AND($B376&gt;Input!$C$31,$B376&lt;Input!$C$25),PMT(Input!$C$47/(100*12),(OFFSET($A$4,MATCH(Input!$C$25,$B$4:$B$1004,1),0,1,1)-OFFSET($A$4,MATCH(Input!$C$31,$B$4:$B$1004,1),0,1,1)),$H$4,0,1),0)</f>
        <v>-0</v>
      </c>
      <c r="F376" s="78" t="n">
        <f aca="false">($F375+$D376+$E376)*(1+Input!$C$47/(100*12))</f>
        <v>0</v>
      </c>
    </row>
    <row r="377" customFormat="false" ht="12.8" hidden="false" customHeight="false" outlineLevel="0" collapsed="false">
      <c r="A377" s="76" t="n">
        <v>373</v>
      </c>
      <c r="B377" s="77" t="n">
        <f aca="false">EOMONTH(Input!$C$7,A377)</f>
        <v>54270</v>
      </c>
      <c r="D377" s="78" t="n">
        <f aca="false">IF(AND($B377&lt;Input!$C$31,$B377&lt;Input!$G$31),Input!$C$48,0)</f>
        <v>0</v>
      </c>
      <c r="E377" s="78" t="n">
        <f aca="true">IF(AND($B377&gt;Input!$C$31,$B377&lt;Input!$C$25),PMT(Input!$C$47/(100*12),(OFFSET($A$4,MATCH(Input!$C$25,$B$4:$B$1004,1),0,1,1)-OFFSET($A$4,MATCH(Input!$C$31,$B$4:$B$1004,1),0,1,1)),$H$4,0,1),0)</f>
        <v>-0</v>
      </c>
      <c r="F377" s="78" t="n">
        <f aca="false">($F376+$D377+$E377)*(1+Input!$C$47/(100*12))</f>
        <v>0</v>
      </c>
    </row>
    <row r="378" customFormat="false" ht="12.8" hidden="false" customHeight="false" outlineLevel="0" collapsed="false">
      <c r="A378" s="76" t="n">
        <v>374</v>
      </c>
      <c r="B378" s="77" t="n">
        <f aca="false">EOMONTH(Input!$C$7,A378)</f>
        <v>54301</v>
      </c>
      <c r="D378" s="78" t="n">
        <f aca="false">IF(AND($B378&lt;Input!$C$31,$B378&lt;Input!$G$31),Input!$C$48,0)</f>
        <v>0</v>
      </c>
      <c r="E378" s="78" t="n">
        <f aca="true">IF(AND($B378&gt;Input!$C$31,$B378&lt;Input!$C$25),PMT(Input!$C$47/(100*12),(OFFSET($A$4,MATCH(Input!$C$25,$B$4:$B$1004,1),0,1,1)-OFFSET($A$4,MATCH(Input!$C$31,$B$4:$B$1004,1),0,1,1)),$H$4,0,1),0)</f>
        <v>-0</v>
      </c>
      <c r="F378" s="78" t="n">
        <f aca="false">($F377+$D378+$E378)*(1+Input!$C$47/(100*12))</f>
        <v>0</v>
      </c>
    </row>
    <row r="379" customFormat="false" ht="12.8" hidden="false" customHeight="false" outlineLevel="0" collapsed="false">
      <c r="A379" s="76" t="n">
        <v>375</v>
      </c>
      <c r="B379" s="77" t="n">
        <f aca="false">EOMONTH(Input!$C$7,A379)</f>
        <v>54331</v>
      </c>
      <c r="D379" s="78" t="n">
        <f aca="false">IF(AND($B379&lt;Input!$C$31,$B379&lt;Input!$G$31),Input!$C$48,0)</f>
        <v>0</v>
      </c>
      <c r="E379" s="78" t="n">
        <f aca="true">IF(AND($B379&gt;Input!$C$31,$B379&lt;Input!$C$25),PMT(Input!$C$47/(100*12),(OFFSET($A$4,MATCH(Input!$C$25,$B$4:$B$1004,1),0,1,1)-OFFSET($A$4,MATCH(Input!$C$31,$B$4:$B$1004,1),0,1,1)),$H$4,0,1),0)</f>
        <v>-0</v>
      </c>
      <c r="F379" s="78" t="n">
        <f aca="false">($F378+$D379+$E379)*(1+Input!$C$47/(100*12))</f>
        <v>0</v>
      </c>
    </row>
    <row r="380" customFormat="false" ht="12.8" hidden="false" customHeight="false" outlineLevel="0" collapsed="false">
      <c r="A380" s="76" t="n">
        <v>376</v>
      </c>
      <c r="B380" s="77" t="n">
        <f aca="false">EOMONTH(Input!$C$7,A380)</f>
        <v>54362</v>
      </c>
      <c r="D380" s="78" t="n">
        <f aca="false">IF(AND($B380&lt;Input!$C$31,$B380&lt;Input!$G$31),Input!$C$48,0)</f>
        <v>0</v>
      </c>
      <c r="E380" s="78" t="n">
        <f aca="true">IF(AND($B380&gt;Input!$C$31,$B380&lt;Input!$C$25),PMT(Input!$C$47/(100*12),(OFFSET($A$4,MATCH(Input!$C$25,$B$4:$B$1004,1),0,1,1)-OFFSET($A$4,MATCH(Input!$C$31,$B$4:$B$1004,1),0,1,1)),$H$4,0,1),0)</f>
        <v>-0</v>
      </c>
      <c r="F380" s="78" t="n">
        <f aca="false">($F379+$D380+$E380)*(1+Input!$C$47/(100*12))</f>
        <v>0</v>
      </c>
    </row>
    <row r="381" customFormat="false" ht="12.8" hidden="false" customHeight="false" outlineLevel="0" collapsed="false">
      <c r="A381" s="76" t="n">
        <v>377</v>
      </c>
      <c r="B381" s="77" t="n">
        <f aca="false">EOMONTH(Input!$C$7,A381)</f>
        <v>54392</v>
      </c>
      <c r="D381" s="78" t="n">
        <f aca="false">IF(AND($B381&lt;Input!$C$31,$B381&lt;Input!$G$31),Input!$C$48,0)</f>
        <v>0</v>
      </c>
      <c r="E381" s="78" t="n">
        <f aca="true">IF(AND($B381&gt;Input!$C$31,$B381&lt;Input!$C$25),PMT(Input!$C$47/(100*12),(OFFSET($A$4,MATCH(Input!$C$25,$B$4:$B$1004,1),0,1,1)-OFFSET($A$4,MATCH(Input!$C$31,$B$4:$B$1004,1),0,1,1)),$H$4,0,1),0)</f>
        <v>-0</v>
      </c>
      <c r="F381" s="78" t="n">
        <f aca="false">($F380+$D381+$E381)*(1+Input!$C$47/(100*12))</f>
        <v>0</v>
      </c>
    </row>
    <row r="382" customFormat="false" ht="12.8" hidden="false" customHeight="false" outlineLevel="0" collapsed="false">
      <c r="A382" s="76" t="n">
        <v>378</v>
      </c>
      <c r="B382" s="77" t="n">
        <f aca="false">EOMONTH(Input!$C$7,A382)</f>
        <v>54423</v>
      </c>
      <c r="D382" s="78" t="n">
        <f aca="false">IF(AND($B382&lt;Input!$C$31,$B382&lt;Input!$G$31),Input!$C$48,0)</f>
        <v>0</v>
      </c>
      <c r="E382" s="78" t="n">
        <f aca="true">IF(AND($B382&gt;Input!$C$31,$B382&lt;Input!$C$25),PMT(Input!$C$47/(100*12),(OFFSET($A$4,MATCH(Input!$C$25,$B$4:$B$1004,1),0,1,1)-OFFSET($A$4,MATCH(Input!$C$31,$B$4:$B$1004,1),0,1,1)),$H$4,0,1),0)</f>
        <v>-0</v>
      </c>
      <c r="F382" s="78" t="n">
        <f aca="false">($F381+$D382+$E382)*(1+Input!$C$47/(100*12))</f>
        <v>0</v>
      </c>
    </row>
    <row r="383" customFormat="false" ht="12.8" hidden="false" customHeight="false" outlineLevel="0" collapsed="false">
      <c r="A383" s="76" t="n">
        <v>379</v>
      </c>
      <c r="B383" s="77" t="n">
        <f aca="false">EOMONTH(Input!$C$7,A383)</f>
        <v>54454</v>
      </c>
      <c r="D383" s="78" t="n">
        <f aca="false">IF(AND($B383&lt;Input!$C$31,$B383&lt;Input!$G$31),Input!$C$48,0)</f>
        <v>0</v>
      </c>
      <c r="E383" s="78" t="n">
        <f aca="true">IF(AND($B383&gt;Input!$C$31,$B383&lt;Input!$C$25),PMT(Input!$C$47/(100*12),(OFFSET($A$4,MATCH(Input!$C$25,$B$4:$B$1004,1),0,1,1)-OFFSET($A$4,MATCH(Input!$C$31,$B$4:$B$1004,1),0,1,1)),$H$4,0,1),0)</f>
        <v>-0</v>
      </c>
      <c r="F383" s="78" t="n">
        <f aca="false">($F382+$D383+$E383)*(1+Input!$C$47/(100*12))</f>
        <v>0</v>
      </c>
    </row>
    <row r="384" customFormat="false" ht="12.8" hidden="false" customHeight="false" outlineLevel="0" collapsed="false">
      <c r="A384" s="76" t="n">
        <v>380</v>
      </c>
      <c r="B384" s="77" t="n">
        <f aca="false">EOMONTH(Input!$C$7,A384)</f>
        <v>54482</v>
      </c>
      <c r="D384" s="78" t="n">
        <f aca="false">IF(AND($B384&lt;Input!$C$31,$B384&lt;Input!$G$31),Input!$C$48,0)</f>
        <v>0</v>
      </c>
      <c r="E384" s="78" t="n">
        <f aca="true">IF(AND($B384&gt;Input!$C$31,$B384&lt;Input!$C$25),PMT(Input!$C$47/(100*12),(OFFSET($A$4,MATCH(Input!$C$25,$B$4:$B$1004,1),0,1,1)-OFFSET($A$4,MATCH(Input!$C$31,$B$4:$B$1004,1),0,1,1)),$H$4,0,1),0)</f>
        <v>-0</v>
      </c>
      <c r="F384" s="78" t="n">
        <f aca="false">($F383+$D384+$E384)*(1+Input!$C$47/(100*12))</f>
        <v>0</v>
      </c>
    </row>
    <row r="385" customFormat="false" ht="12.8" hidden="false" customHeight="false" outlineLevel="0" collapsed="false">
      <c r="A385" s="76" t="n">
        <v>381</v>
      </c>
      <c r="B385" s="77" t="n">
        <f aca="false">EOMONTH(Input!$C$7,A385)</f>
        <v>54513</v>
      </c>
      <c r="D385" s="78" t="n">
        <f aca="false">IF(AND($B385&lt;Input!$C$31,$B385&lt;Input!$G$31),Input!$C$48,0)</f>
        <v>0</v>
      </c>
      <c r="E385" s="78" t="n">
        <f aca="true">IF(AND($B385&gt;Input!$C$31,$B385&lt;Input!$C$25),PMT(Input!$C$47/(100*12),(OFFSET($A$4,MATCH(Input!$C$25,$B$4:$B$1004,1),0,1,1)-OFFSET($A$4,MATCH(Input!$C$31,$B$4:$B$1004,1),0,1,1)),$H$4,0,1),0)</f>
        <v>-0</v>
      </c>
      <c r="F385" s="78" t="n">
        <f aca="false">($F384+$D385+$E385)*(1+Input!$C$47/(100*12))</f>
        <v>0</v>
      </c>
    </row>
    <row r="386" customFormat="false" ht="12.8" hidden="false" customHeight="false" outlineLevel="0" collapsed="false">
      <c r="A386" s="76" t="n">
        <v>382</v>
      </c>
      <c r="B386" s="77" t="n">
        <f aca="false">EOMONTH(Input!$C$7,A386)</f>
        <v>54543</v>
      </c>
      <c r="D386" s="78" t="n">
        <f aca="false">IF(AND($B386&lt;Input!$C$31,$B386&lt;Input!$G$31),Input!$C$48,0)</f>
        <v>0</v>
      </c>
      <c r="E386" s="78" t="n">
        <f aca="true">IF(AND($B386&gt;Input!$C$31,$B386&lt;Input!$C$25),PMT(Input!$C$47/(100*12),(OFFSET($A$4,MATCH(Input!$C$25,$B$4:$B$1004,1),0,1,1)-OFFSET($A$4,MATCH(Input!$C$31,$B$4:$B$1004,1),0,1,1)),$H$4,0,1),0)</f>
        <v>-0</v>
      </c>
      <c r="F386" s="78" t="n">
        <f aca="false">($F385+$D386+$E386)*(1+Input!$C$47/(100*12))</f>
        <v>0</v>
      </c>
    </row>
    <row r="387" customFormat="false" ht="12.8" hidden="false" customHeight="false" outlineLevel="0" collapsed="false">
      <c r="A387" s="76" t="n">
        <v>383</v>
      </c>
      <c r="B387" s="77" t="n">
        <f aca="false">EOMONTH(Input!$C$7,A387)</f>
        <v>54574</v>
      </c>
      <c r="D387" s="78" t="n">
        <f aca="false">IF(AND($B387&lt;Input!$C$31,$B387&lt;Input!$G$31),Input!$C$48,0)</f>
        <v>0</v>
      </c>
      <c r="E387" s="78" t="n">
        <f aca="true">IF(AND($B387&gt;Input!$C$31,$B387&lt;Input!$C$25),PMT(Input!$C$47/(100*12),(OFFSET($A$4,MATCH(Input!$C$25,$B$4:$B$1004,1),0,1,1)-OFFSET($A$4,MATCH(Input!$C$31,$B$4:$B$1004,1),0,1,1)),$H$4,0,1),0)</f>
        <v>-0</v>
      </c>
      <c r="F387" s="78" t="n">
        <f aca="false">($F386+$D387+$E387)*(1+Input!$C$47/(100*12))</f>
        <v>0</v>
      </c>
    </row>
    <row r="388" customFormat="false" ht="12.8" hidden="false" customHeight="false" outlineLevel="0" collapsed="false">
      <c r="A388" s="76" t="n">
        <v>384</v>
      </c>
      <c r="B388" s="77" t="n">
        <f aca="false">EOMONTH(Input!$C$7,A388)</f>
        <v>54604</v>
      </c>
      <c r="D388" s="78" t="n">
        <f aca="false">IF(AND($B388&lt;Input!$C$31,$B388&lt;Input!$G$31),Input!$C$48,0)</f>
        <v>0</v>
      </c>
      <c r="E388" s="78" t="n">
        <f aca="true">IF(AND($B388&gt;Input!$C$31,$B388&lt;Input!$C$25),PMT(Input!$C$47/(100*12),(OFFSET($A$4,MATCH(Input!$C$25,$B$4:$B$1004,1),0,1,1)-OFFSET($A$4,MATCH(Input!$C$31,$B$4:$B$1004,1),0,1,1)),$H$4,0,1),0)</f>
        <v>-0</v>
      </c>
      <c r="F388" s="78" t="n">
        <f aca="false">($F387+$D388+$E388)*(1+Input!$C$47/(100*12))</f>
        <v>0</v>
      </c>
    </row>
    <row r="389" customFormat="false" ht="12.8" hidden="false" customHeight="false" outlineLevel="0" collapsed="false">
      <c r="A389" s="76" t="n">
        <v>385</v>
      </c>
      <c r="B389" s="77" t="n">
        <f aca="false">EOMONTH(Input!$C$7,A389)</f>
        <v>54635</v>
      </c>
      <c r="D389" s="78" t="n">
        <f aca="false">IF(AND($B389&lt;Input!$C$31,$B389&lt;Input!$G$31),Input!$C$48,0)</f>
        <v>0</v>
      </c>
      <c r="E389" s="78" t="n">
        <f aca="true">IF(AND($B389&gt;Input!$C$31,$B389&lt;Input!$C$25),PMT(Input!$C$47/(100*12),(OFFSET($A$4,MATCH(Input!$C$25,$B$4:$B$1004,1),0,1,1)-OFFSET($A$4,MATCH(Input!$C$31,$B$4:$B$1004,1),0,1,1)),$H$4,0,1),0)</f>
        <v>-0</v>
      </c>
      <c r="F389" s="78" t="n">
        <f aca="false">($F388+$D389+$E389)*(1+Input!$C$47/(100*12))</f>
        <v>0</v>
      </c>
    </row>
    <row r="390" customFormat="false" ht="12.8" hidden="false" customHeight="false" outlineLevel="0" collapsed="false">
      <c r="A390" s="76" t="n">
        <v>386</v>
      </c>
      <c r="B390" s="77" t="n">
        <f aca="false">EOMONTH(Input!$C$7,A390)</f>
        <v>54666</v>
      </c>
      <c r="D390" s="78" t="n">
        <f aca="false">IF(AND($B390&lt;Input!$C$31,$B390&lt;Input!$G$31),Input!$C$48,0)</f>
        <v>0</v>
      </c>
      <c r="E390" s="78" t="n">
        <f aca="true">IF(AND($B390&gt;Input!$C$31,$B390&lt;Input!$C$25),PMT(Input!$C$47/(100*12),(OFFSET($A$4,MATCH(Input!$C$25,$B$4:$B$1004,1),0,1,1)-OFFSET($A$4,MATCH(Input!$C$31,$B$4:$B$1004,1),0,1,1)),$H$4,0,1),0)</f>
        <v>-0</v>
      </c>
      <c r="F390" s="78" t="n">
        <f aca="false">($F389+$D390+$E390)*(1+Input!$C$47/(100*12))</f>
        <v>0</v>
      </c>
    </row>
    <row r="391" customFormat="false" ht="12.8" hidden="false" customHeight="false" outlineLevel="0" collapsed="false">
      <c r="A391" s="76" t="n">
        <v>387</v>
      </c>
      <c r="B391" s="77" t="n">
        <f aca="false">EOMONTH(Input!$C$7,A391)</f>
        <v>54696</v>
      </c>
      <c r="D391" s="78" t="n">
        <f aca="false">IF(AND($B391&lt;Input!$C$31,$B391&lt;Input!$G$31),Input!$C$48,0)</f>
        <v>0</v>
      </c>
      <c r="E391" s="78" t="n">
        <f aca="true">IF(AND($B391&gt;Input!$C$31,$B391&lt;Input!$C$25),PMT(Input!$C$47/(100*12),(OFFSET($A$4,MATCH(Input!$C$25,$B$4:$B$1004,1),0,1,1)-OFFSET($A$4,MATCH(Input!$C$31,$B$4:$B$1004,1),0,1,1)),$H$4,0,1),0)</f>
        <v>-0</v>
      </c>
      <c r="F391" s="78" t="n">
        <f aca="false">($F390+$D391+$E391)*(1+Input!$C$47/(100*12))</f>
        <v>0</v>
      </c>
    </row>
    <row r="392" customFormat="false" ht="12.8" hidden="false" customHeight="false" outlineLevel="0" collapsed="false">
      <c r="A392" s="76" t="n">
        <v>388</v>
      </c>
      <c r="B392" s="77" t="n">
        <f aca="false">EOMONTH(Input!$C$7,A392)</f>
        <v>54727</v>
      </c>
      <c r="D392" s="78" t="n">
        <f aca="false">IF(AND($B392&lt;Input!$C$31,$B392&lt;Input!$G$31),Input!$C$48,0)</f>
        <v>0</v>
      </c>
      <c r="E392" s="78" t="n">
        <f aca="true">IF(AND($B392&gt;Input!$C$31,$B392&lt;Input!$C$25),PMT(Input!$C$47/(100*12),(OFFSET($A$4,MATCH(Input!$C$25,$B$4:$B$1004,1),0,1,1)-OFFSET($A$4,MATCH(Input!$C$31,$B$4:$B$1004,1),0,1,1)),$H$4,0,1),0)</f>
        <v>-0</v>
      </c>
      <c r="F392" s="78" t="n">
        <f aca="false">($F391+$D392+$E392)*(1+Input!$C$47/(100*12))</f>
        <v>0</v>
      </c>
    </row>
    <row r="393" customFormat="false" ht="12.8" hidden="false" customHeight="false" outlineLevel="0" collapsed="false">
      <c r="A393" s="76" t="n">
        <v>389</v>
      </c>
      <c r="B393" s="77" t="n">
        <f aca="false">EOMONTH(Input!$C$7,A393)</f>
        <v>54757</v>
      </c>
      <c r="D393" s="78" t="n">
        <f aca="false">IF(AND($B393&lt;Input!$C$31,$B393&lt;Input!$G$31),Input!$C$48,0)</f>
        <v>0</v>
      </c>
      <c r="E393" s="78" t="n">
        <f aca="true">IF(AND($B393&gt;Input!$C$31,$B393&lt;Input!$C$25),PMT(Input!$C$47/(100*12),(OFFSET($A$4,MATCH(Input!$C$25,$B$4:$B$1004,1),0,1,1)-OFFSET($A$4,MATCH(Input!$C$31,$B$4:$B$1004,1),0,1,1)),$H$4,0,1),0)</f>
        <v>-0</v>
      </c>
      <c r="F393" s="78" t="n">
        <f aca="false">($F392+$D393+$E393)*(1+Input!$C$47/(100*12))</f>
        <v>0</v>
      </c>
    </row>
    <row r="394" customFormat="false" ht="12.8" hidden="false" customHeight="false" outlineLevel="0" collapsed="false">
      <c r="A394" s="76" t="n">
        <v>390</v>
      </c>
      <c r="B394" s="77" t="n">
        <f aca="false">EOMONTH(Input!$C$7,A394)</f>
        <v>54788</v>
      </c>
      <c r="D394" s="78" t="n">
        <f aca="false">IF(AND($B394&lt;Input!$C$31,$B394&lt;Input!$G$31),Input!$C$48,0)</f>
        <v>0</v>
      </c>
      <c r="E394" s="78" t="n">
        <f aca="true">IF(AND($B394&gt;Input!$C$31,$B394&lt;Input!$C$25),PMT(Input!$C$47/(100*12),(OFFSET($A$4,MATCH(Input!$C$25,$B$4:$B$1004,1),0,1,1)-OFFSET($A$4,MATCH(Input!$C$31,$B$4:$B$1004,1),0,1,1)),$H$4,0,1),0)</f>
        <v>-0</v>
      </c>
      <c r="F394" s="78" t="n">
        <f aca="false">($F393+$D394+$E394)*(1+Input!$C$47/(100*12))</f>
        <v>0</v>
      </c>
    </row>
    <row r="395" customFormat="false" ht="12.8" hidden="false" customHeight="false" outlineLevel="0" collapsed="false">
      <c r="A395" s="76" t="n">
        <v>391</v>
      </c>
      <c r="B395" s="77" t="n">
        <f aca="false">EOMONTH(Input!$C$7,A395)</f>
        <v>54819</v>
      </c>
      <c r="D395" s="78" t="n">
        <f aca="false">IF(AND($B395&lt;Input!$C$31,$B395&lt;Input!$G$31),Input!$C$48,0)</f>
        <v>0</v>
      </c>
      <c r="E395" s="78" t="n">
        <f aca="true">IF(AND($B395&gt;Input!$C$31,$B395&lt;Input!$C$25),PMT(Input!$C$47/(100*12),(OFFSET($A$4,MATCH(Input!$C$25,$B$4:$B$1004,1),0,1,1)-OFFSET($A$4,MATCH(Input!$C$31,$B$4:$B$1004,1),0,1,1)),$H$4,0,1),0)</f>
        <v>-0</v>
      </c>
      <c r="F395" s="78" t="n">
        <f aca="false">($F394+$D395+$E395)*(1+Input!$C$47/(100*12))</f>
        <v>0</v>
      </c>
    </row>
    <row r="396" customFormat="false" ht="12.8" hidden="false" customHeight="false" outlineLevel="0" collapsed="false">
      <c r="A396" s="76" t="n">
        <v>392</v>
      </c>
      <c r="B396" s="77" t="n">
        <f aca="false">EOMONTH(Input!$C$7,A396)</f>
        <v>54847</v>
      </c>
      <c r="D396" s="78" t="n">
        <f aca="false">IF(AND($B396&lt;Input!$C$31,$B396&lt;Input!$G$31),Input!$C$48,0)</f>
        <v>0</v>
      </c>
      <c r="E396" s="78" t="n">
        <f aca="true">IF(AND($B396&gt;Input!$C$31,$B396&lt;Input!$C$25),PMT(Input!$C$47/(100*12),(OFFSET($A$4,MATCH(Input!$C$25,$B$4:$B$1004,1),0,1,1)-OFFSET($A$4,MATCH(Input!$C$31,$B$4:$B$1004,1),0,1,1)),$H$4,0,1),0)</f>
        <v>-0</v>
      </c>
      <c r="F396" s="78" t="n">
        <f aca="false">($F395+$D396+$E396)*(1+Input!$C$47/(100*12))</f>
        <v>0</v>
      </c>
    </row>
    <row r="397" customFormat="false" ht="12.8" hidden="false" customHeight="false" outlineLevel="0" collapsed="false">
      <c r="A397" s="76" t="n">
        <v>393</v>
      </c>
      <c r="B397" s="77" t="n">
        <f aca="false">EOMONTH(Input!$C$7,A397)</f>
        <v>54878</v>
      </c>
      <c r="D397" s="78" t="n">
        <f aca="false">IF(AND($B397&lt;Input!$C$31,$B397&lt;Input!$G$31),Input!$C$48,0)</f>
        <v>0</v>
      </c>
      <c r="E397" s="78" t="n">
        <f aca="true">IF(AND($B397&gt;Input!$C$31,$B397&lt;Input!$C$25),PMT(Input!$C$47/(100*12),(OFFSET($A$4,MATCH(Input!$C$25,$B$4:$B$1004,1),0,1,1)-OFFSET($A$4,MATCH(Input!$C$31,$B$4:$B$1004,1),0,1,1)),$H$4,0,1),0)</f>
        <v>-0</v>
      </c>
      <c r="F397" s="78" t="n">
        <f aca="false">($F396+$D397+$E397)*(1+Input!$C$47/(100*12))</f>
        <v>0</v>
      </c>
    </row>
    <row r="398" customFormat="false" ht="12.8" hidden="false" customHeight="false" outlineLevel="0" collapsed="false">
      <c r="A398" s="76" t="n">
        <v>394</v>
      </c>
      <c r="B398" s="77" t="n">
        <f aca="false">EOMONTH(Input!$C$7,A398)</f>
        <v>54908</v>
      </c>
      <c r="D398" s="78" t="n">
        <f aca="false">IF(AND($B398&lt;Input!$C$31,$B398&lt;Input!$G$31),Input!$C$48,0)</f>
        <v>0</v>
      </c>
      <c r="E398" s="78" t="n">
        <f aca="true">IF(AND($B398&gt;Input!$C$31,$B398&lt;Input!$C$25),PMT(Input!$C$47/(100*12),(OFFSET($A$4,MATCH(Input!$C$25,$B$4:$B$1004,1),0,1,1)-OFFSET($A$4,MATCH(Input!$C$31,$B$4:$B$1004,1),0,1,1)),$H$4,0,1),0)</f>
        <v>-0</v>
      </c>
      <c r="F398" s="78" t="n">
        <f aca="false">($F397+$D398+$E398)*(1+Input!$C$47/(100*12))</f>
        <v>0</v>
      </c>
    </row>
    <row r="399" customFormat="false" ht="12.8" hidden="false" customHeight="false" outlineLevel="0" collapsed="false">
      <c r="A399" s="76" t="n">
        <v>395</v>
      </c>
      <c r="B399" s="77" t="n">
        <f aca="false">EOMONTH(Input!$C$7,A399)</f>
        <v>54939</v>
      </c>
      <c r="D399" s="78" t="n">
        <f aca="false">IF(AND($B399&lt;Input!$C$31,$B399&lt;Input!$G$31),Input!$C$48,0)</f>
        <v>0</v>
      </c>
      <c r="E399" s="78" t="n">
        <f aca="true">IF(AND($B399&gt;Input!$C$31,$B399&lt;Input!$C$25),PMT(Input!$C$47/(100*12),(OFFSET($A$4,MATCH(Input!$C$25,$B$4:$B$1004,1),0,1,1)-OFFSET($A$4,MATCH(Input!$C$31,$B$4:$B$1004,1),0,1,1)),$H$4,0,1),0)</f>
        <v>-0</v>
      </c>
      <c r="F399" s="78" t="n">
        <f aca="false">($F398+$D399+$E399)*(1+Input!$C$47/(100*12))</f>
        <v>0</v>
      </c>
    </row>
    <row r="400" customFormat="false" ht="12.8" hidden="false" customHeight="false" outlineLevel="0" collapsed="false">
      <c r="A400" s="76" t="n">
        <v>396</v>
      </c>
      <c r="B400" s="77" t="n">
        <f aca="false">EOMONTH(Input!$C$7,A400)</f>
        <v>54969</v>
      </c>
      <c r="D400" s="78" t="n">
        <f aca="false">IF(AND($B400&lt;Input!$C$31,$B400&lt;Input!$G$31),Input!$C$48,0)</f>
        <v>0</v>
      </c>
      <c r="E400" s="78" t="n">
        <f aca="true">IF(AND($B400&gt;Input!$C$31,$B400&lt;Input!$C$25),PMT(Input!$C$47/(100*12),(OFFSET($A$4,MATCH(Input!$C$25,$B$4:$B$1004,1),0,1,1)-OFFSET($A$4,MATCH(Input!$C$31,$B$4:$B$1004,1),0,1,1)),$H$4,0,1),0)</f>
        <v>-0</v>
      </c>
      <c r="F400" s="78" t="n">
        <f aca="false">($F399+$D400+$E400)*(1+Input!$C$47/(100*12))</f>
        <v>0</v>
      </c>
    </row>
    <row r="401" customFormat="false" ht="12.8" hidden="false" customHeight="false" outlineLevel="0" collapsed="false">
      <c r="A401" s="76" t="n">
        <v>397</v>
      </c>
      <c r="B401" s="77" t="n">
        <f aca="false">EOMONTH(Input!$C$7,A401)</f>
        <v>55000</v>
      </c>
      <c r="D401" s="78" t="n">
        <f aca="false">IF(AND($B401&lt;Input!$C$31,$B401&lt;Input!$G$31),Input!$C$48,0)</f>
        <v>0</v>
      </c>
      <c r="E401" s="78" t="n">
        <f aca="true">IF(AND($B401&gt;Input!$C$31,$B401&lt;Input!$C$25),PMT(Input!$C$47/(100*12),(OFFSET($A$4,MATCH(Input!$C$25,$B$4:$B$1004,1),0,1,1)-OFFSET($A$4,MATCH(Input!$C$31,$B$4:$B$1004,1),0,1,1)),$H$4,0,1),0)</f>
        <v>-0</v>
      </c>
      <c r="F401" s="78" t="n">
        <f aca="false">($F400+$D401+$E401)*(1+Input!$C$47/(100*12))</f>
        <v>0</v>
      </c>
    </row>
    <row r="402" customFormat="false" ht="12.8" hidden="false" customHeight="false" outlineLevel="0" collapsed="false">
      <c r="A402" s="76" t="n">
        <v>398</v>
      </c>
      <c r="B402" s="77" t="n">
        <f aca="false">EOMONTH(Input!$C$7,A402)</f>
        <v>55031</v>
      </c>
      <c r="D402" s="78" t="n">
        <f aca="false">IF(AND($B402&lt;Input!$C$31,$B402&lt;Input!$G$31),Input!$C$48,0)</f>
        <v>0</v>
      </c>
      <c r="E402" s="78" t="n">
        <f aca="true">IF(AND($B402&gt;Input!$C$31,$B402&lt;Input!$C$25),PMT(Input!$C$47/(100*12),(OFFSET($A$4,MATCH(Input!$C$25,$B$4:$B$1004,1),0,1,1)-OFFSET($A$4,MATCH(Input!$C$31,$B$4:$B$1004,1),0,1,1)),$H$4,0,1),0)</f>
        <v>-0</v>
      </c>
      <c r="F402" s="78" t="n">
        <f aca="false">($F401+$D402+$E402)*(1+Input!$C$47/(100*12))</f>
        <v>0</v>
      </c>
    </row>
    <row r="403" customFormat="false" ht="12.8" hidden="false" customHeight="false" outlineLevel="0" collapsed="false">
      <c r="A403" s="76" t="n">
        <v>399</v>
      </c>
      <c r="B403" s="77" t="n">
        <f aca="false">EOMONTH(Input!$C$7,A403)</f>
        <v>55061</v>
      </c>
      <c r="D403" s="78" t="n">
        <f aca="false">IF(AND($B403&lt;Input!$C$31,$B403&lt;Input!$G$31),Input!$C$48,0)</f>
        <v>0</v>
      </c>
      <c r="E403" s="78" t="n">
        <f aca="true">IF(AND($B403&gt;Input!$C$31,$B403&lt;Input!$C$25),PMT(Input!$C$47/(100*12),(OFFSET($A$4,MATCH(Input!$C$25,$B$4:$B$1004,1),0,1,1)-OFFSET($A$4,MATCH(Input!$C$31,$B$4:$B$1004,1),0,1,1)),$H$4,0,1),0)</f>
        <v>-0</v>
      </c>
      <c r="F403" s="78" t="n">
        <f aca="false">($F402+$D403+$E403)*(1+Input!$C$47/(100*12))</f>
        <v>0</v>
      </c>
    </row>
    <row r="404" customFormat="false" ht="12.8" hidden="false" customHeight="false" outlineLevel="0" collapsed="false">
      <c r="A404" s="76" t="n">
        <v>400</v>
      </c>
      <c r="B404" s="77" t="n">
        <f aca="false">EOMONTH(Input!$C$7,A404)</f>
        <v>55092</v>
      </c>
      <c r="D404" s="78" t="n">
        <f aca="false">IF(AND($B404&lt;Input!$C$31,$B404&lt;Input!$G$31),Input!$C$48,0)</f>
        <v>0</v>
      </c>
      <c r="E404" s="78" t="n">
        <f aca="true">IF(AND($B404&gt;Input!$C$31,$B404&lt;Input!$C$25),PMT(Input!$C$47/(100*12),(OFFSET($A$4,MATCH(Input!$C$25,$B$4:$B$1004,1),0,1,1)-OFFSET($A$4,MATCH(Input!$C$31,$B$4:$B$1004,1),0,1,1)),$H$4,0,1),0)</f>
        <v>-0</v>
      </c>
      <c r="F404" s="78" t="n">
        <f aca="false">($F403+$D404+$E404)*(1+Input!$C$47/(100*12))</f>
        <v>0</v>
      </c>
    </row>
    <row r="405" customFormat="false" ht="12.8" hidden="false" customHeight="false" outlineLevel="0" collapsed="false">
      <c r="A405" s="76" t="n">
        <v>401</v>
      </c>
      <c r="B405" s="77" t="n">
        <f aca="false">EOMONTH(Input!$C$7,A405)</f>
        <v>55122</v>
      </c>
      <c r="D405" s="78" t="n">
        <f aca="false">IF(AND($B405&lt;Input!$C$31,$B405&lt;Input!$G$31),Input!$C$48,0)</f>
        <v>0</v>
      </c>
      <c r="E405" s="78" t="n">
        <f aca="true">IF(AND($B405&gt;Input!$C$31,$B405&lt;Input!$C$25),PMT(Input!$C$47/(100*12),(OFFSET($A$4,MATCH(Input!$C$25,$B$4:$B$1004,1),0,1,1)-OFFSET($A$4,MATCH(Input!$C$31,$B$4:$B$1004,1),0,1,1)),$H$4,0,1),0)</f>
        <v>-0</v>
      </c>
      <c r="F405" s="78" t="n">
        <f aca="false">($F404+$D405+$E405)*(1+Input!$C$47/(100*12))</f>
        <v>0</v>
      </c>
    </row>
    <row r="406" customFormat="false" ht="12.8" hidden="false" customHeight="false" outlineLevel="0" collapsed="false">
      <c r="A406" s="76" t="n">
        <v>402</v>
      </c>
      <c r="B406" s="77" t="n">
        <f aca="false">EOMONTH(Input!$C$7,A406)</f>
        <v>55153</v>
      </c>
      <c r="D406" s="78" t="n">
        <f aca="false">IF(AND($B406&lt;Input!$C$31,$B406&lt;Input!$G$31),Input!$C$48,0)</f>
        <v>0</v>
      </c>
      <c r="E406" s="78" t="n">
        <f aca="true">IF(AND($B406&gt;Input!$C$31,$B406&lt;Input!$C$25),PMT(Input!$C$47/(100*12),(OFFSET($A$4,MATCH(Input!$C$25,$B$4:$B$1004,1),0,1,1)-OFFSET($A$4,MATCH(Input!$C$31,$B$4:$B$1004,1),0,1,1)),$H$4,0,1),0)</f>
        <v>-0</v>
      </c>
      <c r="F406" s="78" t="n">
        <f aca="false">($F405+$D406+$E406)*(1+Input!$C$47/(100*12))</f>
        <v>0</v>
      </c>
    </row>
    <row r="407" customFormat="false" ht="12.8" hidden="false" customHeight="false" outlineLevel="0" collapsed="false">
      <c r="A407" s="76" t="n">
        <v>403</v>
      </c>
      <c r="B407" s="77" t="n">
        <f aca="false">EOMONTH(Input!$C$7,A407)</f>
        <v>55184</v>
      </c>
      <c r="D407" s="78" t="n">
        <f aca="false">IF(AND($B407&lt;Input!$C$31,$B407&lt;Input!$G$31),Input!$C$48,0)</f>
        <v>0</v>
      </c>
      <c r="E407" s="78" t="n">
        <f aca="true">IF(AND($B407&gt;Input!$C$31,$B407&lt;Input!$C$25),PMT(Input!$C$47/(100*12),(OFFSET($A$4,MATCH(Input!$C$25,$B$4:$B$1004,1),0,1,1)-OFFSET($A$4,MATCH(Input!$C$31,$B$4:$B$1004,1),0,1,1)),$H$4,0,1),0)</f>
        <v>-0</v>
      </c>
      <c r="F407" s="78" t="n">
        <f aca="false">($F406+$D407+$E407)*(1+Input!$C$47/(100*12))</f>
        <v>0</v>
      </c>
    </row>
    <row r="408" customFormat="false" ht="12.8" hidden="false" customHeight="false" outlineLevel="0" collapsed="false">
      <c r="A408" s="76" t="n">
        <v>404</v>
      </c>
      <c r="B408" s="77" t="n">
        <f aca="false">EOMONTH(Input!$C$7,A408)</f>
        <v>55212</v>
      </c>
      <c r="D408" s="78" t="n">
        <f aca="false">IF(AND($B408&lt;Input!$C$31,$B408&lt;Input!$G$31),Input!$C$48,0)</f>
        <v>0</v>
      </c>
      <c r="E408" s="78" t="n">
        <f aca="true">IF(AND($B408&gt;Input!$C$31,$B408&lt;Input!$C$25),PMT(Input!$C$47/(100*12),(OFFSET($A$4,MATCH(Input!$C$25,$B$4:$B$1004,1),0,1,1)-OFFSET($A$4,MATCH(Input!$C$31,$B$4:$B$1004,1),0,1,1)),$H$4,0,1),0)</f>
        <v>-0</v>
      </c>
      <c r="F408" s="78" t="n">
        <f aca="false">($F407+$D408+$E408)*(1+Input!$C$47/(100*12))</f>
        <v>0</v>
      </c>
    </row>
    <row r="409" customFormat="false" ht="12.8" hidden="false" customHeight="false" outlineLevel="0" collapsed="false">
      <c r="A409" s="76" t="n">
        <v>405</v>
      </c>
      <c r="B409" s="77" t="n">
        <f aca="false">EOMONTH(Input!$C$7,A409)</f>
        <v>55243</v>
      </c>
      <c r="D409" s="78" t="n">
        <f aca="false">IF(AND($B409&lt;Input!$C$31,$B409&lt;Input!$G$31),Input!$C$48,0)</f>
        <v>0</v>
      </c>
      <c r="E409" s="78" t="n">
        <f aca="true">IF(AND($B409&gt;Input!$C$31,$B409&lt;Input!$C$25),PMT(Input!$C$47/(100*12),(OFFSET($A$4,MATCH(Input!$C$25,$B$4:$B$1004,1),0,1,1)-OFFSET($A$4,MATCH(Input!$C$31,$B$4:$B$1004,1),0,1,1)),$H$4,0,1),0)</f>
        <v>-0</v>
      </c>
      <c r="F409" s="78" t="n">
        <f aca="false">($F408+$D409+$E409)*(1+Input!$C$47/(100*12))</f>
        <v>0</v>
      </c>
    </row>
    <row r="410" customFormat="false" ht="12.8" hidden="false" customHeight="false" outlineLevel="0" collapsed="false">
      <c r="A410" s="76" t="n">
        <v>406</v>
      </c>
      <c r="B410" s="77" t="n">
        <f aca="false">EOMONTH(Input!$C$7,A410)</f>
        <v>55273</v>
      </c>
      <c r="D410" s="78" t="n">
        <f aca="false">IF(AND($B410&lt;Input!$C$31,$B410&lt;Input!$G$31),Input!$C$48,0)</f>
        <v>0</v>
      </c>
      <c r="E410" s="78" t="n">
        <f aca="true">IF(AND($B410&gt;Input!$C$31,$B410&lt;Input!$C$25),PMT(Input!$C$47/(100*12),(OFFSET($A$4,MATCH(Input!$C$25,$B$4:$B$1004,1),0,1,1)-OFFSET($A$4,MATCH(Input!$C$31,$B$4:$B$1004,1),0,1,1)),$H$4,0,1),0)</f>
        <v>-0</v>
      </c>
      <c r="F410" s="78" t="n">
        <f aca="false">($F409+$D410+$E410)*(1+Input!$C$47/(100*12))</f>
        <v>0</v>
      </c>
    </row>
    <row r="411" customFormat="false" ht="12.8" hidden="false" customHeight="false" outlineLevel="0" collapsed="false">
      <c r="A411" s="76" t="n">
        <v>407</v>
      </c>
      <c r="B411" s="77" t="n">
        <f aca="false">EOMONTH(Input!$C$7,A411)</f>
        <v>55304</v>
      </c>
      <c r="D411" s="78" t="n">
        <f aca="false">IF(AND($B411&lt;Input!$C$31,$B411&lt;Input!$G$31),Input!$C$48,0)</f>
        <v>0</v>
      </c>
      <c r="E411" s="78" t="n">
        <f aca="true">IF(AND($B411&gt;Input!$C$31,$B411&lt;Input!$C$25),PMT(Input!$C$47/(100*12),(OFFSET($A$4,MATCH(Input!$C$25,$B$4:$B$1004,1),0,1,1)-OFFSET($A$4,MATCH(Input!$C$31,$B$4:$B$1004,1),0,1,1)),$H$4,0,1),0)</f>
        <v>-0</v>
      </c>
      <c r="F411" s="78" t="n">
        <f aca="false">($F410+$D411+$E411)*(1+Input!$C$47/(100*12))</f>
        <v>0</v>
      </c>
    </row>
    <row r="412" customFormat="false" ht="12.8" hidden="false" customHeight="false" outlineLevel="0" collapsed="false">
      <c r="A412" s="76" t="n">
        <v>408</v>
      </c>
      <c r="B412" s="77" t="n">
        <f aca="false">EOMONTH(Input!$C$7,A412)</f>
        <v>55334</v>
      </c>
      <c r="D412" s="78" t="n">
        <f aca="false">IF(AND($B412&lt;Input!$C$31,$B412&lt;Input!$G$31),Input!$C$48,0)</f>
        <v>0</v>
      </c>
      <c r="E412" s="78" t="n">
        <f aca="true">IF(AND($B412&gt;Input!$C$31,$B412&lt;Input!$C$25),PMT(Input!$C$47/(100*12),(OFFSET($A$4,MATCH(Input!$C$25,$B$4:$B$1004,1),0,1,1)-OFFSET($A$4,MATCH(Input!$C$31,$B$4:$B$1004,1),0,1,1)),$H$4,0,1),0)</f>
        <v>-0</v>
      </c>
      <c r="F412" s="78" t="n">
        <f aca="false">($F411+$D412+$E412)*(1+Input!$C$47/(100*12))</f>
        <v>0</v>
      </c>
    </row>
    <row r="413" customFormat="false" ht="12.8" hidden="false" customHeight="false" outlineLevel="0" collapsed="false">
      <c r="A413" s="76" t="n">
        <v>409</v>
      </c>
      <c r="B413" s="77" t="n">
        <f aca="false">EOMONTH(Input!$C$7,A413)</f>
        <v>55365</v>
      </c>
      <c r="D413" s="78" t="n">
        <f aca="false">IF(AND($B413&lt;Input!$C$31,$B413&lt;Input!$G$31),Input!$C$48,0)</f>
        <v>0</v>
      </c>
      <c r="E413" s="78" t="n">
        <f aca="true">IF(AND($B413&gt;Input!$C$31,$B413&lt;Input!$C$25),PMT(Input!$C$47/(100*12),(OFFSET($A$4,MATCH(Input!$C$25,$B$4:$B$1004,1),0,1,1)-OFFSET($A$4,MATCH(Input!$C$31,$B$4:$B$1004,1),0,1,1)),$H$4,0,1),0)</f>
        <v>-0</v>
      </c>
      <c r="F413" s="78" t="n">
        <f aca="false">($F412+$D413+$E413)*(1+Input!$C$47/(100*12))</f>
        <v>0</v>
      </c>
    </row>
    <row r="414" customFormat="false" ht="12.8" hidden="false" customHeight="false" outlineLevel="0" collapsed="false">
      <c r="A414" s="76" t="n">
        <v>410</v>
      </c>
      <c r="B414" s="77" t="n">
        <f aca="false">EOMONTH(Input!$C$7,A414)</f>
        <v>55396</v>
      </c>
      <c r="D414" s="78" t="n">
        <f aca="false">IF(AND($B414&lt;Input!$C$31,$B414&lt;Input!$G$31),Input!$C$48,0)</f>
        <v>0</v>
      </c>
      <c r="E414" s="78" t="n">
        <f aca="true">IF(AND($B414&gt;Input!$C$31,$B414&lt;Input!$C$25),PMT(Input!$C$47/(100*12),(OFFSET($A$4,MATCH(Input!$C$25,$B$4:$B$1004,1),0,1,1)-OFFSET($A$4,MATCH(Input!$C$31,$B$4:$B$1004,1),0,1,1)),$H$4,0,1),0)</f>
        <v>-0</v>
      </c>
      <c r="F414" s="78" t="n">
        <f aca="false">($F413+$D414+$E414)*(1+Input!$C$47/(100*12))</f>
        <v>0</v>
      </c>
    </row>
    <row r="415" customFormat="false" ht="12.8" hidden="false" customHeight="false" outlineLevel="0" collapsed="false">
      <c r="A415" s="76" t="n">
        <v>411</v>
      </c>
      <c r="B415" s="77" t="n">
        <f aca="false">EOMONTH(Input!$C$7,A415)</f>
        <v>55426</v>
      </c>
      <c r="D415" s="78" t="n">
        <f aca="false">IF(AND($B415&lt;Input!$C$31,$B415&lt;Input!$G$31),Input!$C$48,0)</f>
        <v>0</v>
      </c>
      <c r="E415" s="78" t="n">
        <f aca="true">IF(AND($B415&gt;Input!$C$31,$B415&lt;Input!$C$25),PMT(Input!$C$47/(100*12),(OFFSET($A$4,MATCH(Input!$C$25,$B$4:$B$1004,1),0,1,1)-OFFSET($A$4,MATCH(Input!$C$31,$B$4:$B$1004,1),0,1,1)),$H$4,0,1),0)</f>
        <v>-0</v>
      </c>
      <c r="F415" s="78" t="n">
        <f aca="false">($F414+$D415+$E415)*(1+Input!$C$47/(100*12))</f>
        <v>0</v>
      </c>
    </row>
    <row r="416" customFormat="false" ht="12.8" hidden="false" customHeight="false" outlineLevel="0" collapsed="false">
      <c r="A416" s="76" t="n">
        <v>412</v>
      </c>
      <c r="B416" s="77" t="n">
        <f aca="false">EOMONTH(Input!$C$7,A416)</f>
        <v>55457</v>
      </c>
      <c r="D416" s="78" t="n">
        <f aca="false">IF(AND($B416&lt;Input!$C$31,$B416&lt;Input!$G$31),Input!$C$48,0)</f>
        <v>0</v>
      </c>
      <c r="E416" s="78" t="n">
        <f aca="true">IF(AND($B416&gt;Input!$C$31,$B416&lt;Input!$C$25),PMT(Input!$C$47/(100*12),(OFFSET($A$4,MATCH(Input!$C$25,$B$4:$B$1004,1),0,1,1)-OFFSET($A$4,MATCH(Input!$C$31,$B$4:$B$1004,1),0,1,1)),$H$4,0,1),0)</f>
        <v>-0</v>
      </c>
      <c r="F416" s="78" t="n">
        <f aca="false">($F415+$D416+$E416)*(1+Input!$C$47/(100*12))</f>
        <v>0</v>
      </c>
    </row>
    <row r="417" customFormat="false" ht="12.8" hidden="false" customHeight="false" outlineLevel="0" collapsed="false">
      <c r="A417" s="76" t="n">
        <v>413</v>
      </c>
      <c r="B417" s="77" t="n">
        <f aca="false">EOMONTH(Input!$C$7,A417)</f>
        <v>55487</v>
      </c>
      <c r="D417" s="78" t="n">
        <f aca="false">IF(AND($B417&lt;Input!$C$31,$B417&lt;Input!$G$31),Input!$C$48,0)</f>
        <v>0</v>
      </c>
      <c r="E417" s="78" t="n">
        <f aca="true">IF(AND($B417&gt;Input!$C$31,$B417&lt;Input!$C$25),PMT(Input!$C$47/(100*12),(OFFSET($A$4,MATCH(Input!$C$25,$B$4:$B$1004,1),0,1,1)-OFFSET($A$4,MATCH(Input!$C$31,$B$4:$B$1004,1),0,1,1)),$H$4,0,1),0)</f>
        <v>-0</v>
      </c>
      <c r="F417" s="78" t="n">
        <f aca="false">($F416+$D417+$E417)*(1+Input!$C$47/(100*12))</f>
        <v>0</v>
      </c>
    </row>
    <row r="418" customFormat="false" ht="12.8" hidden="false" customHeight="false" outlineLevel="0" collapsed="false">
      <c r="A418" s="76" t="n">
        <v>414</v>
      </c>
      <c r="B418" s="77" t="n">
        <f aca="false">EOMONTH(Input!$C$7,A418)</f>
        <v>55518</v>
      </c>
      <c r="D418" s="78" t="n">
        <f aca="false">IF(AND($B418&lt;Input!$C$31,$B418&lt;Input!$G$31),Input!$C$48,0)</f>
        <v>0</v>
      </c>
      <c r="E418" s="78" t="n">
        <f aca="true">IF(AND($B418&gt;Input!$C$31,$B418&lt;Input!$C$25),PMT(Input!$C$47/(100*12),(OFFSET($A$4,MATCH(Input!$C$25,$B$4:$B$1004,1),0,1,1)-OFFSET($A$4,MATCH(Input!$C$31,$B$4:$B$1004,1),0,1,1)),$H$4,0,1),0)</f>
        <v>-0</v>
      </c>
      <c r="F418" s="78" t="n">
        <f aca="false">($F417+$D418+$E418)*(1+Input!$C$47/(100*12))</f>
        <v>0</v>
      </c>
    </row>
    <row r="419" customFormat="false" ht="12.8" hidden="false" customHeight="false" outlineLevel="0" collapsed="false">
      <c r="A419" s="76" t="n">
        <v>415</v>
      </c>
      <c r="B419" s="77" t="n">
        <f aca="false">EOMONTH(Input!$C$7,A419)</f>
        <v>55549</v>
      </c>
      <c r="D419" s="78" t="n">
        <f aca="false">IF(AND($B419&lt;Input!$C$31,$B419&lt;Input!$G$31),Input!$C$48,0)</f>
        <v>0</v>
      </c>
      <c r="E419" s="78" t="n">
        <f aca="true">IF(AND($B419&gt;Input!$C$31,$B419&lt;Input!$C$25),PMT(Input!$C$47/(100*12),(OFFSET($A$4,MATCH(Input!$C$25,$B$4:$B$1004,1),0,1,1)-OFFSET($A$4,MATCH(Input!$C$31,$B$4:$B$1004,1),0,1,1)),$H$4,0,1),0)</f>
        <v>-0</v>
      </c>
      <c r="F419" s="78" t="n">
        <f aca="false">($F418+$D419+$E419)*(1+Input!$C$47/(100*12))</f>
        <v>0</v>
      </c>
    </row>
    <row r="420" customFormat="false" ht="12.8" hidden="false" customHeight="false" outlineLevel="0" collapsed="false">
      <c r="A420" s="76" t="n">
        <v>416</v>
      </c>
      <c r="B420" s="77" t="n">
        <f aca="false">EOMONTH(Input!$C$7,A420)</f>
        <v>55578</v>
      </c>
      <c r="D420" s="78" t="n">
        <f aca="false">IF(AND($B420&lt;Input!$C$31,$B420&lt;Input!$G$31),Input!$C$48,0)</f>
        <v>0</v>
      </c>
      <c r="E420" s="78" t="n">
        <f aca="true">IF(AND($B420&gt;Input!$C$31,$B420&lt;Input!$C$25),PMT(Input!$C$47/(100*12),(OFFSET($A$4,MATCH(Input!$C$25,$B$4:$B$1004,1),0,1,1)-OFFSET($A$4,MATCH(Input!$C$31,$B$4:$B$1004,1),0,1,1)),$H$4,0,1),0)</f>
        <v>-0</v>
      </c>
      <c r="F420" s="78" t="n">
        <f aca="false">($F419+$D420+$E420)*(1+Input!$C$47/(100*12))</f>
        <v>0</v>
      </c>
    </row>
    <row r="421" customFormat="false" ht="12.8" hidden="false" customHeight="false" outlineLevel="0" collapsed="false">
      <c r="A421" s="76" t="n">
        <v>417</v>
      </c>
      <c r="B421" s="77" t="n">
        <f aca="false">EOMONTH(Input!$C$7,A421)</f>
        <v>55609</v>
      </c>
      <c r="D421" s="78" t="n">
        <f aca="false">IF(AND($B421&lt;Input!$C$31,$B421&lt;Input!$G$31),Input!$C$48,0)</f>
        <v>0</v>
      </c>
      <c r="E421" s="78" t="n">
        <f aca="true">IF(AND($B421&gt;Input!$C$31,$B421&lt;Input!$C$25),PMT(Input!$C$47/(100*12),(OFFSET($A$4,MATCH(Input!$C$25,$B$4:$B$1004,1),0,1,1)-OFFSET($A$4,MATCH(Input!$C$31,$B$4:$B$1004,1),0,1,1)),$H$4,0,1),0)</f>
        <v>-0</v>
      </c>
      <c r="F421" s="78" t="n">
        <f aca="false">($F420+$D421+$E421)*(1+Input!$C$47/(100*12))</f>
        <v>0</v>
      </c>
    </row>
    <row r="422" customFormat="false" ht="12.8" hidden="false" customHeight="false" outlineLevel="0" collapsed="false">
      <c r="A422" s="76" t="n">
        <v>418</v>
      </c>
      <c r="B422" s="77" t="n">
        <f aca="false">EOMONTH(Input!$C$7,A422)</f>
        <v>55639</v>
      </c>
      <c r="D422" s="78" t="n">
        <f aca="false">IF(AND($B422&lt;Input!$C$31,$B422&lt;Input!$G$31),Input!$C$48,0)</f>
        <v>0</v>
      </c>
      <c r="E422" s="78" t="n">
        <f aca="true">IF(AND($B422&gt;Input!$C$31,$B422&lt;Input!$C$25),PMT(Input!$C$47/(100*12),(OFFSET($A$4,MATCH(Input!$C$25,$B$4:$B$1004,1),0,1,1)-OFFSET($A$4,MATCH(Input!$C$31,$B$4:$B$1004,1),0,1,1)),$H$4,0,1),0)</f>
        <v>-0</v>
      </c>
      <c r="F422" s="78" t="n">
        <f aca="false">($F421+$D422+$E422)*(1+Input!$C$47/(100*12))</f>
        <v>0</v>
      </c>
    </row>
    <row r="423" customFormat="false" ht="12.8" hidden="false" customHeight="false" outlineLevel="0" collapsed="false">
      <c r="A423" s="76" t="n">
        <v>419</v>
      </c>
      <c r="B423" s="77" t="n">
        <f aca="false">EOMONTH(Input!$C$7,A423)</f>
        <v>55670</v>
      </c>
      <c r="D423" s="78" t="n">
        <f aca="false">IF(AND($B423&lt;Input!$C$31,$B423&lt;Input!$G$31),Input!$C$48,0)</f>
        <v>0</v>
      </c>
      <c r="E423" s="78" t="n">
        <f aca="true">IF(AND($B423&gt;Input!$C$31,$B423&lt;Input!$C$25),PMT(Input!$C$47/(100*12),(OFFSET($A$4,MATCH(Input!$C$25,$B$4:$B$1004,1),0,1,1)-OFFSET($A$4,MATCH(Input!$C$31,$B$4:$B$1004,1),0,1,1)),$H$4,0,1),0)</f>
        <v>-0</v>
      </c>
      <c r="F423" s="78" t="n">
        <f aca="false">($F422+$D423+$E423)*(1+Input!$C$47/(100*12))</f>
        <v>0</v>
      </c>
    </row>
    <row r="424" customFormat="false" ht="12.8" hidden="false" customHeight="false" outlineLevel="0" collapsed="false">
      <c r="A424" s="76" t="n">
        <v>420</v>
      </c>
      <c r="B424" s="77" t="n">
        <f aca="false">EOMONTH(Input!$C$7,A424)</f>
        <v>55700</v>
      </c>
      <c r="D424" s="78" t="n">
        <f aca="false">IF(AND($B424&lt;Input!$C$31,$B424&lt;Input!$G$31),Input!$C$48,0)</f>
        <v>0</v>
      </c>
      <c r="E424" s="78" t="n">
        <f aca="true">IF(AND($B424&gt;Input!$C$31,$B424&lt;Input!$C$25),PMT(Input!$C$47/(100*12),(OFFSET($A$4,MATCH(Input!$C$25,$B$4:$B$1004,1),0,1,1)-OFFSET($A$4,MATCH(Input!$C$31,$B$4:$B$1004,1),0,1,1)),$H$4,0,1),0)</f>
        <v>-0</v>
      </c>
      <c r="F424" s="78" t="n">
        <f aca="false">($F423+$D424+$E424)*(1+Input!$C$47/(100*12))</f>
        <v>0</v>
      </c>
    </row>
    <row r="425" customFormat="false" ht="12.8" hidden="false" customHeight="false" outlineLevel="0" collapsed="false">
      <c r="A425" s="76" t="n">
        <v>421</v>
      </c>
      <c r="B425" s="77" t="n">
        <f aca="false">EOMONTH(Input!$C$7,A425)</f>
        <v>55731</v>
      </c>
      <c r="D425" s="78" t="n">
        <f aca="false">IF(AND($B425&lt;Input!$C$31,$B425&lt;Input!$G$31),Input!$C$48,0)</f>
        <v>0</v>
      </c>
      <c r="E425" s="78" t="n">
        <f aca="true">IF(AND($B425&gt;Input!$C$31,$B425&lt;Input!$C$25),PMT(Input!$C$47/(100*12),(OFFSET($A$4,MATCH(Input!$C$25,$B$4:$B$1004,1),0,1,1)-OFFSET($A$4,MATCH(Input!$C$31,$B$4:$B$1004,1),0,1,1)),$H$4,0,1),0)</f>
        <v>-0</v>
      </c>
      <c r="F425" s="78" t="n">
        <f aca="false">($F424+$D425+$E425)*(1+Input!$C$47/(100*12))</f>
        <v>0</v>
      </c>
    </row>
    <row r="426" customFormat="false" ht="12.8" hidden="false" customHeight="false" outlineLevel="0" collapsed="false">
      <c r="A426" s="76" t="n">
        <v>422</v>
      </c>
      <c r="B426" s="77" t="n">
        <f aca="false">EOMONTH(Input!$C$7,A426)</f>
        <v>55762</v>
      </c>
      <c r="D426" s="78" t="n">
        <f aca="false">IF(AND($B426&lt;Input!$C$31,$B426&lt;Input!$G$31),Input!$C$48,0)</f>
        <v>0</v>
      </c>
      <c r="E426" s="78" t="n">
        <f aca="true">IF(AND($B426&gt;Input!$C$31,$B426&lt;Input!$C$25),PMT(Input!$C$47/(100*12),(OFFSET($A$4,MATCH(Input!$C$25,$B$4:$B$1004,1),0,1,1)-OFFSET($A$4,MATCH(Input!$C$31,$B$4:$B$1004,1),0,1,1)),$H$4,0,1),0)</f>
        <v>-0</v>
      </c>
      <c r="F426" s="78" t="n">
        <f aca="false">($F425+$D426+$E426)*(1+Input!$C$47/(100*12))</f>
        <v>0</v>
      </c>
    </row>
    <row r="427" customFormat="false" ht="12.8" hidden="false" customHeight="false" outlineLevel="0" collapsed="false">
      <c r="A427" s="76" t="n">
        <v>423</v>
      </c>
      <c r="B427" s="77" t="n">
        <f aca="false">EOMONTH(Input!$C$7,A427)</f>
        <v>55792</v>
      </c>
      <c r="D427" s="78" t="n">
        <f aca="false">IF(AND($B427&lt;Input!$C$31,$B427&lt;Input!$G$31),Input!$C$48,0)</f>
        <v>0</v>
      </c>
      <c r="E427" s="78" t="n">
        <f aca="true">IF(AND($B427&gt;Input!$C$31,$B427&lt;Input!$C$25),PMT(Input!$C$47/(100*12),(OFFSET($A$4,MATCH(Input!$C$25,$B$4:$B$1004,1),0,1,1)-OFFSET($A$4,MATCH(Input!$C$31,$B$4:$B$1004,1),0,1,1)),$H$4,0,1),0)</f>
        <v>-0</v>
      </c>
      <c r="F427" s="78" t="n">
        <f aca="false">($F426+$D427+$E427)*(1+Input!$C$47/(100*12))</f>
        <v>0</v>
      </c>
    </row>
    <row r="428" customFormat="false" ht="12.8" hidden="false" customHeight="false" outlineLevel="0" collapsed="false">
      <c r="A428" s="76" t="n">
        <v>424</v>
      </c>
      <c r="B428" s="77" t="n">
        <f aca="false">EOMONTH(Input!$C$7,A428)</f>
        <v>55823</v>
      </c>
      <c r="D428" s="78" t="n">
        <f aca="false">IF(AND($B428&lt;Input!$C$31,$B428&lt;Input!$G$31),Input!$C$48,0)</f>
        <v>0</v>
      </c>
      <c r="E428" s="78" t="n">
        <f aca="true">IF(AND($B428&gt;Input!$C$31,$B428&lt;Input!$C$25),PMT(Input!$C$47/(100*12),(OFFSET($A$4,MATCH(Input!$C$25,$B$4:$B$1004,1),0,1,1)-OFFSET($A$4,MATCH(Input!$C$31,$B$4:$B$1004,1),0,1,1)),$H$4,0,1),0)</f>
        <v>-0</v>
      </c>
      <c r="F428" s="78" t="n">
        <f aca="false">($F427+$D428+$E428)*(1+Input!$C$47/(100*12))</f>
        <v>0</v>
      </c>
    </row>
    <row r="429" customFormat="false" ht="12.8" hidden="false" customHeight="false" outlineLevel="0" collapsed="false">
      <c r="A429" s="76" t="n">
        <v>425</v>
      </c>
      <c r="B429" s="77" t="n">
        <f aca="false">EOMONTH(Input!$C$7,A429)</f>
        <v>55853</v>
      </c>
      <c r="D429" s="78" t="n">
        <f aca="false">IF(AND($B429&lt;Input!$C$31,$B429&lt;Input!$G$31),Input!$C$48,0)</f>
        <v>0</v>
      </c>
      <c r="E429" s="78" t="n">
        <f aca="true">IF(AND($B429&gt;Input!$C$31,$B429&lt;Input!$C$25),PMT(Input!$C$47/(100*12),(OFFSET($A$4,MATCH(Input!$C$25,$B$4:$B$1004,1),0,1,1)-OFFSET($A$4,MATCH(Input!$C$31,$B$4:$B$1004,1),0,1,1)),$H$4,0,1),0)</f>
        <v>-0</v>
      </c>
      <c r="F429" s="78" t="n">
        <f aca="false">($F428+$D429+$E429)*(1+Input!$C$47/(100*12))</f>
        <v>0</v>
      </c>
    </row>
    <row r="430" customFormat="false" ht="12.8" hidden="false" customHeight="false" outlineLevel="0" collapsed="false">
      <c r="A430" s="76" t="n">
        <v>426</v>
      </c>
      <c r="B430" s="77" t="n">
        <f aca="false">EOMONTH(Input!$C$7,A430)</f>
        <v>55884</v>
      </c>
      <c r="D430" s="78" t="n">
        <f aca="false">IF(AND($B430&lt;Input!$C$31,$B430&lt;Input!$G$31),Input!$C$48,0)</f>
        <v>0</v>
      </c>
      <c r="E430" s="78" t="n">
        <f aca="true">IF(AND($B430&gt;Input!$C$31,$B430&lt;Input!$C$25),PMT(Input!$C$47/(100*12),(OFFSET($A$4,MATCH(Input!$C$25,$B$4:$B$1004,1),0,1,1)-OFFSET($A$4,MATCH(Input!$C$31,$B$4:$B$1004,1),0,1,1)),$H$4,0,1),0)</f>
        <v>-0</v>
      </c>
      <c r="F430" s="78" t="n">
        <f aca="false">($F429+$D430+$E430)*(1+Input!$C$47/(100*12))</f>
        <v>0</v>
      </c>
    </row>
    <row r="431" customFormat="false" ht="12.8" hidden="false" customHeight="false" outlineLevel="0" collapsed="false">
      <c r="A431" s="76" t="n">
        <v>427</v>
      </c>
      <c r="B431" s="77" t="n">
        <f aca="false">EOMONTH(Input!$C$7,A431)</f>
        <v>55915</v>
      </c>
      <c r="D431" s="78" t="n">
        <f aca="false">IF(AND($B431&lt;Input!$C$31,$B431&lt;Input!$G$31),Input!$C$48,0)</f>
        <v>0</v>
      </c>
      <c r="E431" s="78" t="n">
        <f aca="true">IF(AND($B431&gt;Input!$C$31,$B431&lt;Input!$C$25),PMT(Input!$C$47/(100*12),(OFFSET($A$4,MATCH(Input!$C$25,$B$4:$B$1004,1),0,1,1)-OFFSET($A$4,MATCH(Input!$C$31,$B$4:$B$1004,1),0,1,1)),$H$4,0,1),0)</f>
        <v>-0</v>
      </c>
      <c r="F431" s="78" t="n">
        <f aca="false">($F430+$D431+$E431)*(1+Input!$C$47/(100*12))</f>
        <v>0</v>
      </c>
    </row>
    <row r="432" customFormat="false" ht="12.8" hidden="false" customHeight="false" outlineLevel="0" collapsed="false">
      <c r="A432" s="76" t="n">
        <v>428</v>
      </c>
      <c r="B432" s="77" t="n">
        <f aca="false">EOMONTH(Input!$C$7,A432)</f>
        <v>55943</v>
      </c>
      <c r="D432" s="78" t="n">
        <f aca="false">IF(AND($B432&lt;Input!$C$31,$B432&lt;Input!$G$31),Input!$C$48,0)</f>
        <v>0</v>
      </c>
      <c r="E432" s="78" t="n">
        <f aca="true">IF(AND($B432&gt;Input!$C$31,$B432&lt;Input!$C$25),PMT(Input!$C$47/(100*12),(OFFSET($A$4,MATCH(Input!$C$25,$B$4:$B$1004,1),0,1,1)-OFFSET($A$4,MATCH(Input!$C$31,$B$4:$B$1004,1),0,1,1)),$H$4,0,1),0)</f>
        <v>-0</v>
      </c>
      <c r="F432" s="78" t="n">
        <f aca="false">($F431+$D432+$E432)*(1+Input!$C$47/(100*12))</f>
        <v>0</v>
      </c>
    </row>
    <row r="433" customFormat="false" ht="12.8" hidden="false" customHeight="false" outlineLevel="0" collapsed="false">
      <c r="A433" s="76" t="n">
        <v>429</v>
      </c>
      <c r="B433" s="77" t="n">
        <f aca="false">EOMONTH(Input!$C$7,A433)</f>
        <v>55974</v>
      </c>
      <c r="D433" s="78" t="n">
        <f aca="false">IF(AND($B433&lt;Input!$C$31,$B433&lt;Input!$G$31),Input!$C$48,0)</f>
        <v>0</v>
      </c>
      <c r="E433" s="78" t="n">
        <f aca="true">IF(AND($B433&gt;Input!$C$31,$B433&lt;Input!$C$25),PMT(Input!$C$47/(100*12),(OFFSET($A$4,MATCH(Input!$C$25,$B$4:$B$1004,1),0,1,1)-OFFSET($A$4,MATCH(Input!$C$31,$B$4:$B$1004,1),0,1,1)),$H$4,0,1),0)</f>
        <v>-0</v>
      </c>
      <c r="F433" s="78" t="n">
        <f aca="false">($F432+$D433+$E433)*(1+Input!$C$47/(100*12))</f>
        <v>0</v>
      </c>
    </row>
    <row r="434" customFormat="false" ht="12.8" hidden="false" customHeight="false" outlineLevel="0" collapsed="false">
      <c r="A434" s="76" t="n">
        <v>430</v>
      </c>
      <c r="B434" s="77" t="n">
        <f aca="false">EOMONTH(Input!$C$7,A434)</f>
        <v>56004</v>
      </c>
      <c r="D434" s="78" t="n">
        <f aca="false">IF(AND($B434&lt;Input!$C$31,$B434&lt;Input!$G$31),Input!$C$48,0)</f>
        <v>0</v>
      </c>
      <c r="E434" s="78" t="n">
        <f aca="true">IF(AND($B434&gt;Input!$C$31,$B434&lt;Input!$C$25),PMT(Input!$C$47/(100*12),(OFFSET($A$4,MATCH(Input!$C$25,$B$4:$B$1004,1),0,1,1)-OFFSET($A$4,MATCH(Input!$C$31,$B$4:$B$1004,1),0,1,1)),$H$4,0,1),0)</f>
        <v>-0</v>
      </c>
      <c r="F434" s="78" t="n">
        <f aca="false">($F433+$D434+$E434)*(1+Input!$C$47/(100*12))</f>
        <v>0</v>
      </c>
    </row>
    <row r="435" customFormat="false" ht="12.8" hidden="false" customHeight="false" outlineLevel="0" collapsed="false">
      <c r="A435" s="76" t="n">
        <v>431</v>
      </c>
      <c r="B435" s="77" t="n">
        <f aca="false">EOMONTH(Input!$C$7,A435)</f>
        <v>56035</v>
      </c>
      <c r="D435" s="78" t="n">
        <f aca="false">IF(AND($B435&lt;Input!$C$31,$B435&lt;Input!$G$31),Input!$C$48,0)</f>
        <v>0</v>
      </c>
      <c r="E435" s="78" t="n">
        <f aca="true">IF(AND($B435&gt;Input!$C$31,$B435&lt;Input!$C$25),PMT(Input!$C$47/(100*12),(OFFSET($A$4,MATCH(Input!$C$25,$B$4:$B$1004,1),0,1,1)-OFFSET($A$4,MATCH(Input!$C$31,$B$4:$B$1004,1),0,1,1)),$H$4,0,1),0)</f>
        <v>-0</v>
      </c>
      <c r="F435" s="78" t="n">
        <f aca="false">($F434+$D435+$E435)*(1+Input!$C$47/(100*12))</f>
        <v>0</v>
      </c>
    </row>
    <row r="436" customFormat="false" ht="12.8" hidden="false" customHeight="false" outlineLevel="0" collapsed="false">
      <c r="A436" s="76" t="n">
        <v>432</v>
      </c>
      <c r="B436" s="77" t="n">
        <f aca="false">EOMONTH(Input!$C$7,A436)</f>
        <v>56065</v>
      </c>
      <c r="D436" s="78" t="n">
        <f aca="false">IF(AND($B436&lt;Input!$C$31,$B436&lt;Input!$G$31),Input!$C$48,0)</f>
        <v>0</v>
      </c>
      <c r="E436" s="78" t="n">
        <f aca="true">IF(AND($B436&gt;Input!$C$31,$B436&lt;Input!$C$25),PMT(Input!$C$47/(100*12),(OFFSET($A$4,MATCH(Input!$C$25,$B$4:$B$1004,1),0,1,1)-OFFSET($A$4,MATCH(Input!$C$31,$B$4:$B$1004,1),0,1,1)),$H$4,0,1),0)</f>
        <v>-0</v>
      </c>
      <c r="F436" s="78" t="n">
        <f aca="false">($F435+$D436+$E436)*(1+Input!$C$47/(100*12))</f>
        <v>0</v>
      </c>
    </row>
    <row r="437" customFormat="false" ht="12.8" hidden="false" customHeight="false" outlineLevel="0" collapsed="false">
      <c r="A437" s="76" t="n">
        <v>433</v>
      </c>
      <c r="B437" s="77" t="n">
        <f aca="false">EOMONTH(Input!$C$7,A437)</f>
        <v>56096</v>
      </c>
      <c r="D437" s="78" t="n">
        <f aca="false">IF(AND($B437&lt;Input!$C$31,$B437&lt;Input!$G$31),Input!$C$48,0)</f>
        <v>0</v>
      </c>
      <c r="E437" s="78" t="n">
        <f aca="true">IF(AND($B437&gt;Input!$C$31,$B437&lt;Input!$C$25),PMT(Input!$C$47/(100*12),(OFFSET($A$4,MATCH(Input!$C$25,$B$4:$B$1004,1),0,1,1)-OFFSET($A$4,MATCH(Input!$C$31,$B$4:$B$1004,1),0,1,1)),$H$4,0,1),0)</f>
        <v>-0</v>
      </c>
      <c r="F437" s="78" t="n">
        <f aca="false">($F436+$D437+$E437)*(1+Input!$C$47/(100*12))</f>
        <v>0</v>
      </c>
    </row>
    <row r="438" customFormat="false" ht="12.8" hidden="false" customHeight="false" outlineLevel="0" collapsed="false">
      <c r="A438" s="76" t="n">
        <v>434</v>
      </c>
      <c r="B438" s="77" t="n">
        <f aca="false">EOMONTH(Input!$C$7,A438)</f>
        <v>56127</v>
      </c>
      <c r="D438" s="78" t="n">
        <f aca="false">IF(AND($B438&lt;Input!$C$31,$B438&lt;Input!$G$31),Input!$C$48,0)</f>
        <v>0</v>
      </c>
      <c r="E438" s="78" t="n">
        <f aca="true">IF(AND($B438&gt;Input!$C$31,$B438&lt;Input!$C$25),PMT(Input!$C$47/(100*12),(OFFSET($A$4,MATCH(Input!$C$25,$B$4:$B$1004,1),0,1,1)-OFFSET($A$4,MATCH(Input!$C$31,$B$4:$B$1004,1),0,1,1)),$H$4,0,1),0)</f>
        <v>-0</v>
      </c>
      <c r="F438" s="78" t="n">
        <f aca="false">($F437+$D438+$E438)*(1+Input!$C$47/(100*12))</f>
        <v>0</v>
      </c>
    </row>
    <row r="439" customFormat="false" ht="12.8" hidden="false" customHeight="false" outlineLevel="0" collapsed="false">
      <c r="A439" s="76" t="n">
        <v>435</v>
      </c>
      <c r="B439" s="77" t="n">
        <f aca="false">EOMONTH(Input!$C$7,A439)</f>
        <v>56157</v>
      </c>
      <c r="D439" s="78" t="n">
        <f aca="false">IF(AND($B439&lt;Input!$C$31,$B439&lt;Input!$G$31),Input!$C$48,0)</f>
        <v>0</v>
      </c>
      <c r="E439" s="78" t="n">
        <f aca="true">IF(AND($B439&gt;Input!$C$31,$B439&lt;Input!$C$25),PMT(Input!$C$47/(100*12),(OFFSET($A$4,MATCH(Input!$C$25,$B$4:$B$1004,1),0,1,1)-OFFSET($A$4,MATCH(Input!$C$31,$B$4:$B$1004,1),0,1,1)),$H$4,0,1),0)</f>
        <v>-0</v>
      </c>
      <c r="F439" s="78" t="n">
        <f aca="false">($F438+$D439+$E439)*(1+Input!$C$47/(100*12))</f>
        <v>0</v>
      </c>
    </row>
    <row r="440" customFormat="false" ht="12.8" hidden="false" customHeight="false" outlineLevel="0" collapsed="false">
      <c r="A440" s="76" t="n">
        <v>436</v>
      </c>
      <c r="B440" s="77" t="n">
        <f aca="false">EOMONTH(Input!$C$7,A440)</f>
        <v>56188</v>
      </c>
      <c r="D440" s="78" t="n">
        <f aca="false">IF(AND($B440&lt;Input!$C$31,$B440&lt;Input!$G$31),Input!$C$48,0)</f>
        <v>0</v>
      </c>
      <c r="E440" s="78" t="n">
        <f aca="true">IF(AND($B440&gt;Input!$C$31,$B440&lt;Input!$C$25),PMT(Input!$C$47/(100*12),(OFFSET($A$4,MATCH(Input!$C$25,$B$4:$B$1004,1),0,1,1)-OFFSET($A$4,MATCH(Input!$C$31,$B$4:$B$1004,1),0,1,1)),$H$4,0,1),0)</f>
        <v>-0</v>
      </c>
      <c r="F440" s="78" t="n">
        <f aca="false">($F439+$D440+$E440)*(1+Input!$C$47/(100*12))</f>
        <v>0</v>
      </c>
    </row>
    <row r="441" customFormat="false" ht="12.8" hidden="false" customHeight="false" outlineLevel="0" collapsed="false">
      <c r="A441" s="76" t="n">
        <v>437</v>
      </c>
      <c r="B441" s="77" t="n">
        <f aca="false">EOMONTH(Input!$C$7,A441)</f>
        <v>56218</v>
      </c>
      <c r="D441" s="78" t="n">
        <f aca="false">IF(AND($B441&lt;Input!$C$31,$B441&lt;Input!$G$31),Input!$C$48,0)</f>
        <v>0</v>
      </c>
      <c r="E441" s="78" t="n">
        <f aca="true">IF(AND($B441&gt;Input!$C$31,$B441&lt;Input!$C$25),PMT(Input!$C$47/(100*12),(OFFSET($A$4,MATCH(Input!$C$25,$B$4:$B$1004,1),0,1,1)-OFFSET($A$4,MATCH(Input!$C$31,$B$4:$B$1004,1),0,1,1)),$H$4,0,1),0)</f>
        <v>-0</v>
      </c>
      <c r="F441" s="78" t="n">
        <f aca="false">($F440+$D441+$E441)*(1+Input!$C$47/(100*12))</f>
        <v>0</v>
      </c>
    </row>
    <row r="442" customFormat="false" ht="12.8" hidden="false" customHeight="false" outlineLevel="0" collapsed="false">
      <c r="A442" s="76" t="n">
        <v>438</v>
      </c>
      <c r="B442" s="77" t="n">
        <f aca="false">EOMONTH(Input!$C$7,A442)</f>
        <v>56249</v>
      </c>
      <c r="D442" s="78" t="n">
        <f aca="false">IF(AND($B442&lt;Input!$C$31,$B442&lt;Input!$G$31),Input!$C$48,0)</f>
        <v>0</v>
      </c>
      <c r="E442" s="78" t="n">
        <f aca="true">IF(AND($B442&gt;Input!$C$31,$B442&lt;Input!$C$25),PMT(Input!$C$47/(100*12),(OFFSET($A$4,MATCH(Input!$C$25,$B$4:$B$1004,1),0,1,1)-OFFSET($A$4,MATCH(Input!$C$31,$B$4:$B$1004,1),0,1,1)),$H$4,0,1),0)</f>
        <v>-0</v>
      </c>
      <c r="F442" s="78" t="n">
        <f aca="false">($F441+$D442+$E442)*(1+Input!$C$47/(100*12))</f>
        <v>0</v>
      </c>
    </row>
    <row r="443" customFormat="false" ht="12.8" hidden="false" customHeight="false" outlineLevel="0" collapsed="false">
      <c r="A443" s="76" t="n">
        <v>439</v>
      </c>
      <c r="B443" s="77" t="n">
        <f aca="false">EOMONTH(Input!$C$7,A443)</f>
        <v>56280</v>
      </c>
      <c r="D443" s="78" t="n">
        <f aca="false">IF(AND($B443&lt;Input!$C$31,$B443&lt;Input!$G$31),Input!$C$48,0)</f>
        <v>0</v>
      </c>
      <c r="E443" s="78" t="n">
        <f aca="true">IF(AND($B443&gt;Input!$C$31,$B443&lt;Input!$C$25),PMT(Input!$C$47/(100*12),(OFFSET($A$4,MATCH(Input!$C$25,$B$4:$B$1004,1),0,1,1)-OFFSET($A$4,MATCH(Input!$C$31,$B$4:$B$1004,1),0,1,1)),$H$4,0,1),0)</f>
        <v>-0</v>
      </c>
      <c r="F443" s="78" t="n">
        <f aca="false">($F442+$D443+$E443)*(1+Input!$C$47/(100*12))</f>
        <v>0</v>
      </c>
    </row>
    <row r="444" customFormat="false" ht="12.8" hidden="false" customHeight="false" outlineLevel="0" collapsed="false">
      <c r="A444" s="76" t="n">
        <v>440</v>
      </c>
      <c r="B444" s="77" t="n">
        <f aca="false">EOMONTH(Input!$C$7,A444)</f>
        <v>56308</v>
      </c>
      <c r="D444" s="78" t="n">
        <f aca="false">IF(AND($B444&lt;Input!$C$31,$B444&lt;Input!$G$31),Input!$C$48,0)</f>
        <v>0</v>
      </c>
      <c r="E444" s="78" t="n">
        <f aca="true">IF(AND($B444&gt;Input!$C$31,$B444&lt;Input!$C$25),PMT(Input!$C$47/(100*12),(OFFSET($A$4,MATCH(Input!$C$25,$B$4:$B$1004,1),0,1,1)-OFFSET($A$4,MATCH(Input!$C$31,$B$4:$B$1004,1),0,1,1)),$H$4,0,1),0)</f>
        <v>-0</v>
      </c>
      <c r="F444" s="78" t="n">
        <f aca="false">($F443+$D444+$E444)*(1+Input!$C$47/(100*12))</f>
        <v>0</v>
      </c>
    </row>
    <row r="445" customFormat="false" ht="12.8" hidden="false" customHeight="false" outlineLevel="0" collapsed="false">
      <c r="A445" s="76" t="n">
        <v>441</v>
      </c>
      <c r="B445" s="77" t="n">
        <f aca="false">EOMONTH(Input!$C$7,A445)</f>
        <v>56339</v>
      </c>
      <c r="D445" s="78" t="n">
        <f aca="false">IF(AND($B445&lt;Input!$C$31,$B445&lt;Input!$G$31),Input!$C$48,0)</f>
        <v>0</v>
      </c>
      <c r="E445" s="78" t="n">
        <f aca="true">IF(AND($B445&gt;Input!$C$31,$B445&lt;Input!$C$25),PMT(Input!$C$47/(100*12),(OFFSET($A$4,MATCH(Input!$C$25,$B$4:$B$1004,1),0,1,1)-OFFSET($A$4,MATCH(Input!$C$31,$B$4:$B$1004,1),0,1,1)),$H$4,0,1),0)</f>
        <v>-0</v>
      </c>
      <c r="F445" s="78" t="n">
        <f aca="false">($F444+$D445+$E445)*(1+Input!$C$47/(100*12))</f>
        <v>0</v>
      </c>
    </row>
    <row r="446" customFormat="false" ht="12.8" hidden="false" customHeight="false" outlineLevel="0" collapsed="false">
      <c r="A446" s="76" t="n">
        <v>442</v>
      </c>
      <c r="B446" s="77" t="n">
        <f aca="false">EOMONTH(Input!$C$7,A446)</f>
        <v>56369</v>
      </c>
      <c r="D446" s="78" t="n">
        <f aca="false">IF(AND($B446&lt;Input!$C$31,$B446&lt;Input!$G$31),Input!$C$48,0)</f>
        <v>0</v>
      </c>
      <c r="E446" s="78" t="n">
        <f aca="true">IF(AND($B446&gt;Input!$C$31,$B446&lt;Input!$C$25),PMT(Input!$C$47/(100*12),(OFFSET($A$4,MATCH(Input!$C$25,$B$4:$B$1004,1),0,1,1)-OFFSET($A$4,MATCH(Input!$C$31,$B$4:$B$1004,1),0,1,1)),$H$4,0,1),0)</f>
        <v>-0</v>
      </c>
      <c r="F446" s="78" t="n">
        <f aca="false">($F445+$D446+$E446)*(1+Input!$C$47/(100*12))</f>
        <v>0</v>
      </c>
    </row>
    <row r="447" customFormat="false" ht="12.8" hidden="false" customHeight="false" outlineLevel="0" collapsed="false">
      <c r="A447" s="76" t="n">
        <v>443</v>
      </c>
      <c r="B447" s="77" t="n">
        <f aca="false">EOMONTH(Input!$C$7,A447)</f>
        <v>56400</v>
      </c>
      <c r="D447" s="78" t="n">
        <f aca="false">IF(AND($B447&lt;Input!$C$31,$B447&lt;Input!$G$31),Input!$C$48,0)</f>
        <v>0</v>
      </c>
      <c r="E447" s="78" t="n">
        <f aca="true">IF(AND($B447&gt;Input!$C$31,$B447&lt;Input!$C$25),PMT(Input!$C$47/(100*12),(OFFSET($A$4,MATCH(Input!$C$25,$B$4:$B$1004,1),0,1,1)-OFFSET($A$4,MATCH(Input!$C$31,$B$4:$B$1004,1),0,1,1)),$H$4,0,1),0)</f>
        <v>-0</v>
      </c>
      <c r="F447" s="78" t="n">
        <f aca="false">($F446+$D447+$E447)*(1+Input!$C$47/(100*12))</f>
        <v>0</v>
      </c>
    </row>
    <row r="448" customFormat="false" ht="12.8" hidden="false" customHeight="false" outlineLevel="0" collapsed="false">
      <c r="A448" s="76" t="n">
        <v>444</v>
      </c>
      <c r="B448" s="77" t="n">
        <f aca="false">EOMONTH(Input!$C$7,A448)</f>
        <v>56430</v>
      </c>
      <c r="D448" s="78" t="n">
        <f aca="false">IF(AND($B448&lt;Input!$C$31,$B448&lt;Input!$G$31),Input!$C$48,0)</f>
        <v>0</v>
      </c>
      <c r="E448" s="78" t="n">
        <f aca="true">IF(AND($B448&gt;Input!$C$31,$B448&lt;Input!$C$25),PMT(Input!$C$47/(100*12),(OFFSET($A$4,MATCH(Input!$C$25,$B$4:$B$1004,1),0,1,1)-OFFSET($A$4,MATCH(Input!$C$31,$B$4:$B$1004,1),0,1,1)),$H$4,0,1),0)</f>
        <v>-0</v>
      </c>
      <c r="F448" s="78" t="n">
        <f aca="false">($F447+$D448+$E448)*(1+Input!$C$47/(100*12))</f>
        <v>0</v>
      </c>
    </row>
    <row r="449" customFormat="false" ht="12.8" hidden="false" customHeight="false" outlineLevel="0" collapsed="false">
      <c r="A449" s="76" t="n">
        <v>445</v>
      </c>
      <c r="B449" s="77" t="n">
        <f aca="false">EOMONTH(Input!$C$7,A449)</f>
        <v>56461</v>
      </c>
      <c r="D449" s="78" t="n">
        <f aca="false">IF(AND($B449&lt;Input!$C$31,$B449&lt;Input!$G$31),Input!$C$48,0)</f>
        <v>0</v>
      </c>
      <c r="E449" s="78" t="n">
        <f aca="true">IF(AND($B449&gt;Input!$C$31,$B449&lt;Input!$C$25),PMT(Input!$C$47/(100*12),(OFFSET($A$4,MATCH(Input!$C$25,$B$4:$B$1004,1),0,1,1)-OFFSET($A$4,MATCH(Input!$C$31,$B$4:$B$1004,1),0,1,1)),$H$4,0,1),0)</f>
        <v>-0</v>
      </c>
      <c r="F449" s="78" t="n">
        <f aca="false">($F448+$D449+$E449)*(1+Input!$C$47/(100*12))</f>
        <v>0</v>
      </c>
    </row>
    <row r="450" customFormat="false" ht="12.8" hidden="false" customHeight="false" outlineLevel="0" collapsed="false">
      <c r="A450" s="76" t="n">
        <v>446</v>
      </c>
      <c r="B450" s="77" t="n">
        <f aca="false">EOMONTH(Input!$C$7,A450)</f>
        <v>56492</v>
      </c>
      <c r="D450" s="78" t="n">
        <f aca="false">IF(AND($B450&lt;Input!$C$31,$B450&lt;Input!$G$31),Input!$C$48,0)</f>
        <v>0</v>
      </c>
      <c r="E450" s="78" t="n">
        <f aca="true">IF(AND($B450&gt;Input!$C$31,$B450&lt;Input!$C$25),PMT(Input!$C$47/(100*12),(OFFSET($A$4,MATCH(Input!$C$25,$B$4:$B$1004,1),0,1,1)-OFFSET($A$4,MATCH(Input!$C$31,$B$4:$B$1004,1),0,1,1)),$H$4,0,1),0)</f>
        <v>-0</v>
      </c>
      <c r="F450" s="78" t="n">
        <f aca="false">($F449+$D450+$E450)*(1+Input!$C$47/(100*12))</f>
        <v>0</v>
      </c>
    </row>
    <row r="451" customFormat="false" ht="12.8" hidden="false" customHeight="false" outlineLevel="0" collapsed="false">
      <c r="A451" s="76" t="n">
        <v>447</v>
      </c>
      <c r="B451" s="77" t="n">
        <f aca="false">EOMONTH(Input!$C$7,A451)</f>
        <v>56522</v>
      </c>
      <c r="D451" s="78" t="n">
        <f aca="false">IF(AND($B451&lt;Input!$C$31,$B451&lt;Input!$G$31),Input!$C$48,0)</f>
        <v>0</v>
      </c>
      <c r="E451" s="78" t="n">
        <f aca="true">IF(AND($B451&gt;Input!$C$31,$B451&lt;Input!$C$25),PMT(Input!$C$47/(100*12),(OFFSET($A$4,MATCH(Input!$C$25,$B$4:$B$1004,1),0,1,1)-OFFSET($A$4,MATCH(Input!$C$31,$B$4:$B$1004,1),0,1,1)),$H$4,0,1),0)</f>
        <v>-0</v>
      </c>
      <c r="F451" s="78" t="n">
        <f aca="false">($F450+$D451+$E451)*(1+Input!$C$47/(100*12))</f>
        <v>0</v>
      </c>
    </row>
    <row r="452" customFormat="false" ht="12.8" hidden="false" customHeight="false" outlineLevel="0" collapsed="false">
      <c r="A452" s="76" t="n">
        <v>448</v>
      </c>
      <c r="B452" s="77" t="n">
        <f aca="false">EOMONTH(Input!$C$7,A452)</f>
        <v>56553</v>
      </c>
      <c r="D452" s="78" t="n">
        <f aca="false">IF(AND($B452&lt;Input!$C$31,$B452&lt;Input!$G$31),Input!$C$48,0)</f>
        <v>0</v>
      </c>
      <c r="E452" s="78" t="n">
        <f aca="true">IF(AND($B452&gt;Input!$C$31,$B452&lt;Input!$C$25),PMT(Input!$C$47/(100*12),(OFFSET($A$4,MATCH(Input!$C$25,$B$4:$B$1004,1),0,1,1)-OFFSET($A$4,MATCH(Input!$C$31,$B$4:$B$1004,1),0,1,1)),$H$4,0,1),0)</f>
        <v>-0</v>
      </c>
      <c r="F452" s="78" t="n">
        <f aca="false">($F451+$D452+$E452)*(1+Input!$C$47/(100*12))</f>
        <v>0</v>
      </c>
    </row>
    <row r="453" customFormat="false" ht="12.8" hidden="false" customHeight="false" outlineLevel="0" collapsed="false">
      <c r="A453" s="76" t="n">
        <v>449</v>
      </c>
      <c r="B453" s="77" t="n">
        <f aca="false">EOMONTH(Input!$C$7,A453)</f>
        <v>56583</v>
      </c>
      <c r="D453" s="78" t="n">
        <f aca="false">IF(AND($B453&lt;Input!$C$31,$B453&lt;Input!$G$31),Input!$C$48,0)</f>
        <v>0</v>
      </c>
      <c r="E453" s="78" t="n">
        <f aca="true">IF(AND($B453&gt;Input!$C$31,$B453&lt;Input!$C$25),PMT(Input!$C$47/(100*12),(OFFSET($A$4,MATCH(Input!$C$25,$B$4:$B$1004,1),0,1,1)-OFFSET($A$4,MATCH(Input!$C$31,$B$4:$B$1004,1),0,1,1)),$H$4,0,1),0)</f>
        <v>-0</v>
      </c>
      <c r="F453" s="78" t="n">
        <f aca="false">($F452+$D453+$E453)*(1+Input!$C$47/(100*12))</f>
        <v>0</v>
      </c>
    </row>
    <row r="454" customFormat="false" ht="12.8" hidden="false" customHeight="false" outlineLevel="0" collapsed="false">
      <c r="A454" s="76" t="n">
        <v>450</v>
      </c>
      <c r="B454" s="77" t="n">
        <f aca="false">EOMONTH(Input!$C$7,A454)</f>
        <v>56614</v>
      </c>
      <c r="D454" s="78" t="n">
        <f aca="false">IF(AND($B454&lt;Input!$C$31,$B454&lt;Input!$G$31),Input!$C$48,0)</f>
        <v>0</v>
      </c>
      <c r="E454" s="78" t="n">
        <f aca="true">IF(AND($B454&gt;Input!$C$31,$B454&lt;Input!$C$25),PMT(Input!$C$47/(100*12),(OFFSET($A$4,MATCH(Input!$C$25,$B$4:$B$1004,1),0,1,1)-OFFSET($A$4,MATCH(Input!$C$31,$B$4:$B$1004,1),0,1,1)),$H$4,0,1),0)</f>
        <v>-0</v>
      </c>
      <c r="F454" s="78" t="n">
        <f aca="false">($F453+$D454+$E454)*(1+Input!$C$47/(100*12))</f>
        <v>0</v>
      </c>
    </row>
    <row r="455" customFormat="false" ht="12.8" hidden="false" customHeight="false" outlineLevel="0" collapsed="false">
      <c r="A455" s="76" t="n">
        <v>451</v>
      </c>
      <c r="B455" s="77" t="n">
        <f aca="false">EOMONTH(Input!$C$7,A455)</f>
        <v>56645</v>
      </c>
      <c r="D455" s="78" t="n">
        <f aca="false">IF(AND($B455&lt;Input!$C$31,$B455&lt;Input!$G$31),Input!$C$48,0)</f>
        <v>0</v>
      </c>
      <c r="E455" s="78" t="n">
        <f aca="true">IF(AND($B455&gt;Input!$C$31,$B455&lt;Input!$C$25),PMT(Input!$C$47/(100*12),(OFFSET($A$4,MATCH(Input!$C$25,$B$4:$B$1004,1),0,1,1)-OFFSET($A$4,MATCH(Input!$C$31,$B$4:$B$1004,1),0,1,1)),$H$4,0,1),0)</f>
        <v>-0</v>
      </c>
      <c r="F455" s="78" t="n">
        <f aca="false">($F454+$D455+$E455)*(1+Input!$C$47/(100*12))</f>
        <v>0</v>
      </c>
    </row>
    <row r="456" customFormat="false" ht="12.8" hidden="false" customHeight="false" outlineLevel="0" collapsed="false">
      <c r="A456" s="76" t="n">
        <v>452</v>
      </c>
      <c r="B456" s="77" t="n">
        <f aca="false">EOMONTH(Input!$C$7,A456)</f>
        <v>56673</v>
      </c>
      <c r="D456" s="78" t="n">
        <f aca="false">IF(AND($B456&lt;Input!$C$31,$B456&lt;Input!$G$31),Input!$C$48,0)</f>
        <v>0</v>
      </c>
      <c r="E456" s="78" t="n">
        <f aca="true">IF(AND($B456&gt;Input!$C$31,$B456&lt;Input!$C$25),PMT(Input!$C$47/(100*12),(OFFSET($A$4,MATCH(Input!$C$25,$B$4:$B$1004,1),0,1,1)-OFFSET($A$4,MATCH(Input!$C$31,$B$4:$B$1004,1),0,1,1)),$H$4,0,1),0)</f>
        <v>-0</v>
      </c>
      <c r="F456" s="78" t="n">
        <f aca="false">($F455+$D456+$E456)*(1+Input!$C$47/(100*12))</f>
        <v>0</v>
      </c>
    </row>
    <row r="457" customFormat="false" ht="12.8" hidden="false" customHeight="false" outlineLevel="0" collapsed="false">
      <c r="A457" s="76" t="n">
        <v>453</v>
      </c>
      <c r="B457" s="77" t="n">
        <f aca="false">EOMONTH(Input!$C$7,A457)</f>
        <v>56704</v>
      </c>
      <c r="D457" s="78" t="n">
        <f aca="false">IF(AND($B457&lt;Input!$C$31,$B457&lt;Input!$G$31),Input!$C$48,0)</f>
        <v>0</v>
      </c>
      <c r="E457" s="78" t="n">
        <f aca="true">IF(AND($B457&gt;Input!$C$31,$B457&lt;Input!$C$25),PMT(Input!$C$47/(100*12),(OFFSET($A$4,MATCH(Input!$C$25,$B$4:$B$1004,1),0,1,1)-OFFSET($A$4,MATCH(Input!$C$31,$B$4:$B$1004,1),0,1,1)),$H$4,0,1),0)</f>
        <v>-0</v>
      </c>
      <c r="F457" s="78" t="n">
        <f aca="false">($F456+$D457+$E457)*(1+Input!$C$47/(100*12))</f>
        <v>0</v>
      </c>
    </row>
    <row r="458" customFormat="false" ht="12.8" hidden="false" customHeight="false" outlineLevel="0" collapsed="false">
      <c r="A458" s="76" t="n">
        <v>454</v>
      </c>
      <c r="B458" s="77" t="n">
        <f aca="false">EOMONTH(Input!$C$7,A458)</f>
        <v>56734</v>
      </c>
      <c r="D458" s="78" t="n">
        <f aca="false">IF(AND($B458&lt;Input!$C$31,$B458&lt;Input!$G$31),Input!$C$48,0)</f>
        <v>0</v>
      </c>
      <c r="E458" s="78" t="n">
        <f aca="true">IF(AND($B458&gt;Input!$C$31,$B458&lt;Input!$C$25),PMT(Input!$C$47/(100*12),(OFFSET($A$4,MATCH(Input!$C$25,$B$4:$B$1004,1),0,1,1)-OFFSET($A$4,MATCH(Input!$C$31,$B$4:$B$1004,1),0,1,1)),$H$4,0,1),0)</f>
        <v>-0</v>
      </c>
      <c r="F458" s="78" t="n">
        <f aca="false">($F457+$D458+$E458)*(1+Input!$C$47/(100*12))</f>
        <v>0</v>
      </c>
    </row>
    <row r="459" customFormat="false" ht="12.8" hidden="false" customHeight="false" outlineLevel="0" collapsed="false">
      <c r="A459" s="76" t="n">
        <v>455</v>
      </c>
      <c r="B459" s="77" t="n">
        <f aca="false">EOMONTH(Input!$C$7,A459)</f>
        <v>56765</v>
      </c>
      <c r="D459" s="78" t="n">
        <f aca="false">IF(AND($B459&lt;Input!$C$31,$B459&lt;Input!$G$31),Input!$C$48,0)</f>
        <v>0</v>
      </c>
      <c r="E459" s="78" t="n">
        <f aca="true">IF(AND($B459&gt;Input!$C$31,$B459&lt;Input!$C$25),PMT(Input!$C$47/(100*12),(OFFSET($A$4,MATCH(Input!$C$25,$B$4:$B$1004,1),0,1,1)-OFFSET($A$4,MATCH(Input!$C$31,$B$4:$B$1004,1),0,1,1)),$H$4,0,1),0)</f>
        <v>-0</v>
      </c>
      <c r="F459" s="78" t="n">
        <f aca="false">($F458+$D459+$E459)*(1+Input!$C$47/(100*12))</f>
        <v>0</v>
      </c>
    </row>
    <row r="460" customFormat="false" ht="12.8" hidden="false" customHeight="false" outlineLevel="0" collapsed="false">
      <c r="A460" s="76" t="n">
        <v>456</v>
      </c>
      <c r="B460" s="77" t="n">
        <f aca="false">EOMONTH(Input!$C$7,A460)</f>
        <v>56795</v>
      </c>
      <c r="D460" s="78" t="n">
        <f aca="false">IF(AND($B460&lt;Input!$C$31,$B460&lt;Input!$G$31),Input!$C$48,0)</f>
        <v>0</v>
      </c>
      <c r="E460" s="78" t="n">
        <f aca="true">IF(AND($B460&gt;Input!$C$31,$B460&lt;Input!$C$25),PMT(Input!$C$47/(100*12),(OFFSET($A$4,MATCH(Input!$C$25,$B$4:$B$1004,1),0,1,1)-OFFSET($A$4,MATCH(Input!$C$31,$B$4:$B$1004,1),0,1,1)),$H$4,0,1),0)</f>
        <v>-0</v>
      </c>
      <c r="F460" s="78" t="n">
        <f aca="false">($F459+$D460+$E460)*(1+Input!$C$47/(100*12))</f>
        <v>0</v>
      </c>
    </row>
    <row r="461" customFormat="false" ht="12.8" hidden="false" customHeight="false" outlineLevel="0" collapsed="false">
      <c r="A461" s="76" t="n">
        <v>457</v>
      </c>
      <c r="B461" s="77" t="n">
        <f aca="false">EOMONTH(Input!$C$7,A461)</f>
        <v>56826</v>
      </c>
      <c r="D461" s="78" t="n">
        <f aca="false">IF(AND($B461&lt;Input!$C$31,$B461&lt;Input!$G$31),Input!$C$48,0)</f>
        <v>0</v>
      </c>
      <c r="E461" s="78" t="n">
        <f aca="true">IF(AND($B461&gt;Input!$C$31,$B461&lt;Input!$C$25),PMT(Input!$C$47/(100*12),(OFFSET($A$4,MATCH(Input!$C$25,$B$4:$B$1004,1),0,1,1)-OFFSET($A$4,MATCH(Input!$C$31,$B$4:$B$1004,1),0,1,1)),$H$4,0,1),0)</f>
        <v>-0</v>
      </c>
      <c r="F461" s="78" t="n">
        <f aca="false">($F460+$D461+$E461)*(1+Input!$C$47/(100*12))</f>
        <v>0</v>
      </c>
    </row>
    <row r="462" customFormat="false" ht="12.8" hidden="false" customHeight="false" outlineLevel="0" collapsed="false">
      <c r="A462" s="76" t="n">
        <v>458</v>
      </c>
      <c r="B462" s="77" t="n">
        <f aca="false">EOMONTH(Input!$C$7,A462)</f>
        <v>56857</v>
      </c>
      <c r="D462" s="78" t="n">
        <f aca="false">IF(AND($B462&lt;Input!$C$31,$B462&lt;Input!$G$31),Input!$C$48,0)</f>
        <v>0</v>
      </c>
      <c r="E462" s="78" t="n">
        <f aca="true">IF(AND($B462&gt;Input!$C$31,$B462&lt;Input!$C$25),PMT(Input!$C$47/(100*12),(OFFSET($A$4,MATCH(Input!$C$25,$B$4:$B$1004,1),0,1,1)-OFFSET($A$4,MATCH(Input!$C$31,$B$4:$B$1004,1),0,1,1)),$H$4,0,1),0)</f>
        <v>-0</v>
      </c>
      <c r="F462" s="78" t="n">
        <f aca="false">($F461+$D462+$E462)*(1+Input!$C$47/(100*12))</f>
        <v>0</v>
      </c>
    </row>
    <row r="463" customFormat="false" ht="12.8" hidden="false" customHeight="false" outlineLevel="0" collapsed="false">
      <c r="A463" s="76" t="n">
        <v>459</v>
      </c>
      <c r="B463" s="77" t="n">
        <f aca="false">EOMONTH(Input!$C$7,A463)</f>
        <v>56887</v>
      </c>
      <c r="D463" s="78" t="n">
        <f aca="false">IF(AND($B463&lt;Input!$C$31,$B463&lt;Input!$G$31),Input!$C$48,0)</f>
        <v>0</v>
      </c>
      <c r="E463" s="78" t="n">
        <f aca="true">IF(AND($B463&gt;Input!$C$31,$B463&lt;Input!$C$25),PMT(Input!$C$47/(100*12),(OFFSET($A$4,MATCH(Input!$C$25,$B$4:$B$1004,1),0,1,1)-OFFSET($A$4,MATCH(Input!$C$31,$B$4:$B$1004,1),0,1,1)),$H$4,0,1),0)</f>
        <v>-0</v>
      </c>
      <c r="F463" s="78" t="n">
        <f aca="false">($F462+$D463+$E463)*(1+Input!$C$47/(100*12))</f>
        <v>0</v>
      </c>
    </row>
    <row r="464" customFormat="false" ht="12.8" hidden="false" customHeight="false" outlineLevel="0" collapsed="false">
      <c r="A464" s="76" t="n">
        <v>460</v>
      </c>
      <c r="B464" s="77" t="n">
        <f aca="false">EOMONTH(Input!$C$7,A464)</f>
        <v>56918</v>
      </c>
      <c r="D464" s="78" t="n">
        <f aca="false">IF(AND($B464&lt;Input!$C$31,$B464&lt;Input!$G$31),Input!$C$48,0)</f>
        <v>0</v>
      </c>
      <c r="E464" s="78" t="n">
        <f aca="true">IF(AND($B464&gt;Input!$C$31,$B464&lt;Input!$C$25),PMT(Input!$C$47/(100*12),(OFFSET($A$4,MATCH(Input!$C$25,$B$4:$B$1004,1),0,1,1)-OFFSET($A$4,MATCH(Input!$C$31,$B$4:$B$1004,1),0,1,1)),$H$4,0,1),0)</f>
        <v>-0</v>
      </c>
      <c r="F464" s="78" t="n">
        <f aca="false">($F463+$D464+$E464)*(1+Input!$C$47/(100*12))</f>
        <v>0</v>
      </c>
    </row>
    <row r="465" customFormat="false" ht="12.8" hidden="false" customHeight="false" outlineLevel="0" collapsed="false">
      <c r="A465" s="76" t="n">
        <v>461</v>
      </c>
      <c r="B465" s="77" t="n">
        <f aca="false">EOMONTH(Input!$C$7,A465)</f>
        <v>56948</v>
      </c>
      <c r="D465" s="78" t="n">
        <f aca="false">IF(AND($B465&lt;Input!$C$31,$B465&lt;Input!$G$31),Input!$C$48,0)</f>
        <v>0</v>
      </c>
      <c r="E465" s="78" t="n">
        <f aca="true">IF(AND($B465&gt;Input!$C$31,$B465&lt;Input!$C$25),PMT(Input!$C$47/(100*12),(OFFSET($A$4,MATCH(Input!$C$25,$B$4:$B$1004,1),0,1,1)-OFFSET($A$4,MATCH(Input!$C$31,$B$4:$B$1004,1),0,1,1)),$H$4,0,1),0)</f>
        <v>-0</v>
      </c>
      <c r="F465" s="78" t="n">
        <f aca="false">($F464+$D465+$E465)*(1+Input!$C$47/(100*12))</f>
        <v>0</v>
      </c>
    </row>
    <row r="466" customFormat="false" ht="12.8" hidden="false" customHeight="false" outlineLevel="0" collapsed="false">
      <c r="A466" s="76" t="n">
        <v>462</v>
      </c>
      <c r="B466" s="77" t="n">
        <f aca="false">EOMONTH(Input!$C$7,A466)</f>
        <v>56979</v>
      </c>
      <c r="D466" s="78" t="n">
        <f aca="false">IF(AND($B466&lt;Input!$C$31,$B466&lt;Input!$G$31),Input!$C$48,0)</f>
        <v>0</v>
      </c>
      <c r="E466" s="78" t="n">
        <f aca="true">IF(AND($B466&gt;Input!$C$31,$B466&lt;Input!$C$25),PMT(Input!$C$47/(100*12),(OFFSET($A$4,MATCH(Input!$C$25,$B$4:$B$1004,1),0,1,1)-OFFSET($A$4,MATCH(Input!$C$31,$B$4:$B$1004,1),0,1,1)),$H$4,0,1),0)</f>
        <v>-0</v>
      </c>
      <c r="F466" s="78" t="n">
        <f aca="false">($F465+$D466+$E466)*(1+Input!$C$47/(100*12))</f>
        <v>0</v>
      </c>
    </row>
    <row r="467" customFormat="false" ht="12.8" hidden="false" customHeight="false" outlineLevel="0" collapsed="false">
      <c r="A467" s="76" t="n">
        <v>463</v>
      </c>
      <c r="B467" s="77" t="n">
        <f aca="false">EOMONTH(Input!$C$7,A467)</f>
        <v>57010</v>
      </c>
      <c r="D467" s="78" t="n">
        <f aca="false">IF(AND($B467&lt;Input!$C$31,$B467&lt;Input!$G$31),Input!$C$48,0)</f>
        <v>0</v>
      </c>
      <c r="E467" s="78" t="n">
        <f aca="true">IF(AND($B467&gt;Input!$C$31,$B467&lt;Input!$C$25),PMT(Input!$C$47/(100*12),(OFFSET($A$4,MATCH(Input!$C$25,$B$4:$B$1004,1),0,1,1)-OFFSET($A$4,MATCH(Input!$C$31,$B$4:$B$1004,1),0,1,1)),$H$4,0,1),0)</f>
        <v>-0</v>
      </c>
      <c r="F467" s="78" t="n">
        <f aca="false">($F466+$D467+$E467)*(1+Input!$C$47/(100*12))</f>
        <v>0</v>
      </c>
    </row>
    <row r="468" customFormat="false" ht="12.8" hidden="false" customHeight="false" outlineLevel="0" collapsed="false">
      <c r="A468" s="76" t="n">
        <v>464</v>
      </c>
      <c r="B468" s="77" t="n">
        <f aca="false">EOMONTH(Input!$C$7,A468)</f>
        <v>57039</v>
      </c>
      <c r="D468" s="78" t="n">
        <f aca="false">IF(AND($B468&lt;Input!$C$31,$B468&lt;Input!$G$31),Input!$C$48,0)</f>
        <v>0</v>
      </c>
      <c r="E468" s="78" t="n">
        <f aca="true">IF(AND($B468&gt;Input!$C$31,$B468&lt;Input!$C$25),PMT(Input!$C$47/(100*12),(OFFSET($A$4,MATCH(Input!$C$25,$B$4:$B$1004,1),0,1,1)-OFFSET($A$4,MATCH(Input!$C$31,$B$4:$B$1004,1),0,1,1)),$H$4,0,1),0)</f>
        <v>-0</v>
      </c>
      <c r="F468" s="78" t="n">
        <f aca="false">($F467+$D468+$E468)*(1+Input!$C$47/(100*12))</f>
        <v>0</v>
      </c>
    </row>
    <row r="469" customFormat="false" ht="12.8" hidden="false" customHeight="false" outlineLevel="0" collapsed="false">
      <c r="A469" s="76" t="n">
        <v>465</v>
      </c>
      <c r="B469" s="77" t="n">
        <f aca="false">EOMONTH(Input!$C$7,A469)</f>
        <v>57070</v>
      </c>
      <c r="D469" s="78" t="n">
        <f aca="false">IF(AND($B469&lt;Input!$C$31,$B469&lt;Input!$G$31),Input!$C$48,0)</f>
        <v>0</v>
      </c>
      <c r="E469" s="78" t="n">
        <f aca="true">IF(AND($B469&gt;Input!$C$31,$B469&lt;Input!$C$25),PMT(Input!$C$47/(100*12),(OFFSET($A$4,MATCH(Input!$C$25,$B$4:$B$1004,1),0,1,1)-OFFSET($A$4,MATCH(Input!$C$31,$B$4:$B$1004,1),0,1,1)),$H$4,0,1),0)</f>
        <v>-0</v>
      </c>
      <c r="F469" s="78" t="n">
        <f aca="false">($F468+$D469+$E469)*(1+Input!$C$47/(100*12))</f>
        <v>0</v>
      </c>
    </row>
    <row r="470" customFormat="false" ht="12.8" hidden="false" customHeight="false" outlineLevel="0" collapsed="false">
      <c r="A470" s="76" t="n">
        <v>466</v>
      </c>
      <c r="B470" s="77" t="n">
        <f aca="false">EOMONTH(Input!$C$7,A470)</f>
        <v>57100</v>
      </c>
      <c r="D470" s="78" t="n">
        <f aca="false">IF(AND($B470&lt;Input!$C$31,$B470&lt;Input!$G$31),Input!$C$48,0)</f>
        <v>0</v>
      </c>
      <c r="E470" s="78" t="n">
        <f aca="true">IF(AND($B470&gt;Input!$C$31,$B470&lt;Input!$C$25),PMT(Input!$C$47/(100*12),(OFFSET($A$4,MATCH(Input!$C$25,$B$4:$B$1004,1),0,1,1)-OFFSET($A$4,MATCH(Input!$C$31,$B$4:$B$1004,1),0,1,1)),$H$4,0,1),0)</f>
        <v>-0</v>
      </c>
      <c r="F470" s="78" t="n">
        <f aca="false">($F469+$D470+$E470)*(1+Input!$C$47/(100*12))</f>
        <v>0</v>
      </c>
    </row>
    <row r="471" customFormat="false" ht="12.8" hidden="false" customHeight="false" outlineLevel="0" collapsed="false">
      <c r="A471" s="76" t="n">
        <v>467</v>
      </c>
      <c r="B471" s="77" t="n">
        <f aca="false">EOMONTH(Input!$C$7,A471)</f>
        <v>57131</v>
      </c>
      <c r="D471" s="78" t="n">
        <f aca="false">IF(AND($B471&lt;Input!$C$31,$B471&lt;Input!$G$31),Input!$C$48,0)</f>
        <v>0</v>
      </c>
      <c r="E471" s="78" t="n">
        <f aca="true">IF(AND($B471&gt;Input!$C$31,$B471&lt;Input!$C$25),PMT(Input!$C$47/(100*12),(OFFSET($A$4,MATCH(Input!$C$25,$B$4:$B$1004,1),0,1,1)-OFFSET($A$4,MATCH(Input!$C$31,$B$4:$B$1004,1),0,1,1)),$H$4,0,1),0)</f>
        <v>-0</v>
      </c>
      <c r="F471" s="78" t="n">
        <f aca="false">($F470+$D471+$E471)*(1+Input!$C$47/(100*12))</f>
        <v>0</v>
      </c>
    </row>
    <row r="472" customFormat="false" ht="12.8" hidden="false" customHeight="false" outlineLevel="0" collapsed="false">
      <c r="A472" s="76" t="n">
        <v>468</v>
      </c>
      <c r="B472" s="77" t="n">
        <f aca="false">EOMONTH(Input!$C$7,A472)</f>
        <v>57161</v>
      </c>
      <c r="D472" s="78" t="n">
        <f aca="false">IF(AND($B472&lt;Input!$C$31,$B472&lt;Input!$G$31),Input!$C$48,0)</f>
        <v>0</v>
      </c>
      <c r="E472" s="78" t="n">
        <f aca="true">IF(AND($B472&gt;Input!$C$31,$B472&lt;Input!$C$25),PMT(Input!$C$47/(100*12),(OFFSET($A$4,MATCH(Input!$C$25,$B$4:$B$1004,1),0,1,1)-OFFSET($A$4,MATCH(Input!$C$31,$B$4:$B$1004,1),0,1,1)),$H$4,0,1),0)</f>
        <v>-0</v>
      </c>
      <c r="F472" s="78" t="n">
        <f aca="false">($F471+$D472+$E472)*(1+Input!$C$47/(100*12))</f>
        <v>0</v>
      </c>
    </row>
    <row r="473" customFormat="false" ht="12.8" hidden="false" customHeight="false" outlineLevel="0" collapsed="false">
      <c r="A473" s="76" t="n">
        <v>469</v>
      </c>
      <c r="B473" s="77" t="n">
        <f aca="false">EOMONTH(Input!$C$7,A473)</f>
        <v>57192</v>
      </c>
      <c r="D473" s="78" t="n">
        <f aca="false">IF(AND($B473&lt;Input!$C$31,$B473&lt;Input!$G$31),Input!$C$48,0)</f>
        <v>0</v>
      </c>
      <c r="E473" s="78" t="n">
        <f aca="true">IF(AND($B473&gt;Input!$C$31,$B473&lt;Input!$C$25),PMT(Input!$C$47/(100*12),(OFFSET($A$4,MATCH(Input!$C$25,$B$4:$B$1004,1),0,1,1)-OFFSET($A$4,MATCH(Input!$C$31,$B$4:$B$1004,1),0,1,1)),$H$4,0,1),0)</f>
        <v>-0</v>
      </c>
      <c r="F473" s="78" t="n">
        <f aca="false">($F472+$D473+$E473)*(1+Input!$C$47/(100*12))</f>
        <v>0</v>
      </c>
    </row>
    <row r="474" customFormat="false" ht="12.8" hidden="false" customHeight="false" outlineLevel="0" collapsed="false">
      <c r="A474" s="76" t="n">
        <v>470</v>
      </c>
      <c r="B474" s="77" t="n">
        <f aca="false">EOMONTH(Input!$C$7,A474)</f>
        <v>57223</v>
      </c>
      <c r="D474" s="78" t="n">
        <f aca="false">IF(AND($B474&lt;Input!$C$31,$B474&lt;Input!$G$31),Input!$C$48,0)</f>
        <v>0</v>
      </c>
      <c r="E474" s="78" t="n">
        <f aca="true">IF(AND($B474&gt;Input!$C$31,$B474&lt;Input!$C$25),PMT(Input!$C$47/(100*12),(OFFSET($A$4,MATCH(Input!$C$25,$B$4:$B$1004,1),0,1,1)-OFFSET($A$4,MATCH(Input!$C$31,$B$4:$B$1004,1),0,1,1)),$H$4,0,1),0)</f>
        <v>-0</v>
      </c>
      <c r="F474" s="78" t="n">
        <f aca="false">($F473+$D474+$E474)*(1+Input!$C$47/(100*12))</f>
        <v>0</v>
      </c>
    </row>
    <row r="475" customFormat="false" ht="12.8" hidden="false" customHeight="false" outlineLevel="0" collapsed="false">
      <c r="A475" s="76" t="n">
        <v>471</v>
      </c>
      <c r="B475" s="77" t="n">
        <f aca="false">EOMONTH(Input!$C$7,A475)</f>
        <v>57253</v>
      </c>
      <c r="D475" s="78" t="n">
        <f aca="false">IF(AND($B475&lt;Input!$C$31,$B475&lt;Input!$G$31),Input!$C$48,0)</f>
        <v>0</v>
      </c>
      <c r="E475" s="78" t="n">
        <f aca="true">IF(AND($B475&gt;Input!$C$31,$B475&lt;Input!$C$25),PMT(Input!$C$47/(100*12),(OFFSET($A$4,MATCH(Input!$C$25,$B$4:$B$1004,1),0,1,1)-OFFSET($A$4,MATCH(Input!$C$31,$B$4:$B$1004,1),0,1,1)),$H$4,0,1),0)</f>
        <v>-0</v>
      </c>
      <c r="F475" s="78" t="n">
        <f aca="false">($F474+$D475+$E475)*(1+Input!$C$47/(100*12))</f>
        <v>0</v>
      </c>
    </row>
    <row r="476" customFormat="false" ht="12.8" hidden="false" customHeight="false" outlineLevel="0" collapsed="false">
      <c r="A476" s="76" t="n">
        <v>472</v>
      </c>
      <c r="B476" s="77" t="n">
        <f aca="false">EOMONTH(Input!$C$7,A476)</f>
        <v>57284</v>
      </c>
      <c r="D476" s="78" t="n">
        <f aca="false">IF(AND($B476&lt;Input!$C$31,$B476&lt;Input!$G$31),Input!$C$48,0)</f>
        <v>0</v>
      </c>
      <c r="E476" s="78" t="n">
        <f aca="true">IF(AND($B476&gt;Input!$C$31,$B476&lt;Input!$C$25),PMT(Input!$C$47/(100*12),(OFFSET($A$4,MATCH(Input!$C$25,$B$4:$B$1004,1),0,1,1)-OFFSET($A$4,MATCH(Input!$C$31,$B$4:$B$1004,1),0,1,1)),$H$4,0,1),0)</f>
        <v>-0</v>
      </c>
      <c r="F476" s="78" t="n">
        <f aca="false">($F475+$D476+$E476)*(1+Input!$C$47/(100*12))</f>
        <v>0</v>
      </c>
    </row>
    <row r="477" customFormat="false" ht="12.8" hidden="false" customHeight="false" outlineLevel="0" collapsed="false">
      <c r="A477" s="76" t="n">
        <v>473</v>
      </c>
      <c r="B477" s="77" t="n">
        <f aca="false">EOMONTH(Input!$C$7,A477)</f>
        <v>57314</v>
      </c>
      <c r="D477" s="78" t="n">
        <f aca="false">IF(AND($B477&lt;Input!$C$31,$B477&lt;Input!$G$31),Input!$C$48,0)</f>
        <v>0</v>
      </c>
      <c r="E477" s="78" t="n">
        <f aca="true">IF(AND($B477&gt;Input!$C$31,$B477&lt;Input!$C$25),PMT(Input!$C$47/(100*12),(OFFSET($A$4,MATCH(Input!$C$25,$B$4:$B$1004,1),0,1,1)-OFFSET($A$4,MATCH(Input!$C$31,$B$4:$B$1004,1),0,1,1)),$H$4,0,1),0)</f>
        <v>-0</v>
      </c>
      <c r="F477" s="78" t="n">
        <f aca="false">($F476+$D477+$E477)*(1+Input!$C$47/(100*12))</f>
        <v>0</v>
      </c>
    </row>
    <row r="478" customFormat="false" ht="12.8" hidden="false" customHeight="false" outlineLevel="0" collapsed="false">
      <c r="A478" s="76" t="n">
        <v>474</v>
      </c>
      <c r="B478" s="77" t="n">
        <f aca="false">EOMONTH(Input!$C$7,A478)</f>
        <v>57345</v>
      </c>
      <c r="D478" s="78" t="n">
        <f aca="false">IF(AND($B478&lt;Input!$C$31,$B478&lt;Input!$G$31),Input!$C$48,0)</f>
        <v>0</v>
      </c>
      <c r="E478" s="78" t="n">
        <f aca="true">IF(AND($B478&gt;Input!$C$31,$B478&lt;Input!$C$25),PMT(Input!$C$47/(100*12),(OFFSET($A$4,MATCH(Input!$C$25,$B$4:$B$1004,1),0,1,1)-OFFSET($A$4,MATCH(Input!$C$31,$B$4:$B$1004,1),0,1,1)),$H$4,0,1),0)</f>
        <v>-0</v>
      </c>
      <c r="F478" s="78" t="n">
        <f aca="false">($F477+$D478+$E478)*(1+Input!$C$47/(100*12))</f>
        <v>0</v>
      </c>
    </row>
    <row r="479" customFormat="false" ht="12.8" hidden="false" customHeight="false" outlineLevel="0" collapsed="false">
      <c r="A479" s="76" t="n">
        <v>475</v>
      </c>
      <c r="B479" s="77" t="n">
        <f aca="false">EOMONTH(Input!$C$7,A479)</f>
        <v>57376</v>
      </c>
      <c r="D479" s="78" t="n">
        <f aca="false">IF(AND($B479&lt;Input!$C$31,$B479&lt;Input!$G$31),Input!$C$48,0)</f>
        <v>0</v>
      </c>
      <c r="E479" s="78" t="n">
        <f aca="true">IF(AND($B479&gt;Input!$C$31,$B479&lt;Input!$C$25),PMT(Input!$C$47/(100*12),(OFFSET($A$4,MATCH(Input!$C$25,$B$4:$B$1004,1),0,1,1)-OFFSET($A$4,MATCH(Input!$C$31,$B$4:$B$1004,1),0,1,1)),$H$4,0,1),0)</f>
        <v>-0</v>
      </c>
      <c r="F479" s="78" t="n">
        <f aca="false">($F478+$D479+$E479)*(1+Input!$C$47/(100*12))</f>
        <v>0</v>
      </c>
    </row>
    <row r="480" customFormat="false" ht="12.8" hidden="false" customHeight="false" outlineLevel="0" collapsed="false">
      <c r="A480" s="76" t="n">
        <v>476</v>
      </c>
      <c r="B480" s="77" t="n">
        <f aca="false">EOMONTH(Input!$C$7,A480)</f>
        <v>57404</v>
      </c>
      <c r="D480" s="78" t="n">
        <f aca="false">IF(AND($B480&lt;Input!$C$31,$B480&lt;Input!$G$31),Input!$C$48,0)</f>
        <v>0</v>
      </c>
      <c r="E480" s="78" t="n">
        <f aca="true">IF(AND($B480&gt;Input!$C$31,$B480&lt;Input!$C$25),PMT(Input!$C$47/(100*12),(OFFSET($A$4,MATCH(Input!$C$25,$B$4:$B$1004,1),0,1,1)-OFFSET($A$4,MATCH(Input!$C$31,$B$4:$B$1004,1),0,1,1)),$H$4,0,1),0)</f>
        <v>-0</v>
      </c>
      <c r="F480" s="78" t="n">
        <f aca="false">($F479+$D480+$E480)*(1+Input!$C$47/(100*12))</f>
        <v>0</v>
      </c>
    </row>
    <row r="481" customFormat="false" ht="12.8" hidden="false" customHeight="false" outlineLevel="0" collapsed="false">
      <c r="A481" s="76" t="n">
        <v>477</v>
      </c>
      <c r="B481" s="77" t="n">
        <f aca="false">EOMONTH(Input!$C$7,A481)</f>
        <v>57435</v>
      </c>
      <c r="D481" s="78" t="n">
        <f aca="false">IF(AND($B481&lt;Input!$C$31,$B481&lt;Input!$G$31),Input!$C$48,0)</f>
        <v>0</v>
      </c>
      <c r="E481" s="78" t="n">
        <f aca="true">IF(AND($B481&gt;Input!$C$31,$B481&lt;Input!$C$25),PMT(Input!$C$47/(100*12),(OFFSET($A$4,MATCH(Input!$C$25,$B$4:$B$1004,1),0,1,1)-OFFSET($A$4,MATCH(Input!$C$31,$B$4:$B$1004,1),0,1,1)),$H$4,0,1),0)</f>
        <v>-0</v>
      </c>
      <c r="F481" s="78" t="n">
        <f aca="false">($F480+$D481+$E481)*(1+Input!$C$47/(100*12))</f>
        <v>0</v>
      </c>
    </row>
    <row r="482" customFormat="false" ht="12.8" hidden="false" customHeight="false" outlineLevel="0" collapsed="false">
      <c r="A482" s="76" t="n">
        <v>478</v>
      </c>
      <c r="B482" s="77" t="n">
        <f aca="false">EOMONTH(Input!$C$7,A482)</f>
        <v>57465</v>
      </c>
      <c r="D482" s="78" t="n">
        <f aca="false">IF(AND($B482&lt;Input!$C$31,$B482&lt;Input!$G$31),Input!$C$48,0)</f>
        <v>0</v>
      </c>
      <c r="E482" s="78" t="n">
        <f aca="true">IF(AND($B482&gt;Input!$C$31,$B482&lt;Input!$C$25),PMT(Input!$C$47/(100*12),(OFFSET($A$4,MATCH(Input!$C$25,$B$4:$B$1004,1),0,1,1)-OFFSET($A$4,MATCH(Input!$C$31,$B$4:$B$1004,1),0,1,1)),$H$4,0,1),0)</f>
        <v>-0</v>
      </c>
      <c r="F482" s="78" t="n">
        <f aca="false">($F481+$D482+$E482)*(1+Input!$C$47/(100*12))</f>
        <v>0</v>
      </c>
    </row>
    <row r="483" customFormat="false" ht="12.8" hidden="false" customHeight="false" outlineLevel="0" collapsed="false">
      <c r="A483" s="76" t="n">
        <v>479</v>
      </c>
      <c r="B483" s="77" t="n">
        <f aca="false">EOMONTH(Input!$C$7,A483)</f>
        <v>57496</v>
      </c>
      <c r="D483" s="78" t="n">
        <f aca="false">IF(AND($B483&lt;Input!$C$31,$B483&lt;Input!$G$31),Input!$C$48,0)</f>
        <v>0</v>
      </c>
      <c r="E483" s="78" t="n">
        <f aca="true">IF(AND($B483&gt;Input!$C$31,$B483&lt;Input!$C$25),PMT(Input!$C$47/(100*12),(OFFSET($A$4,MATCH(Input!$C$25,$B$4:$B$1004,1),0,1,1)-OFFSET($A$4,MATCH(Input!$C$31,$B$4:$B$1004,1),0,1,1)),$H$4,0,1),0)</f>
        <v>-0</v>
      </c>
      <c r="F483" s="78" t="n">
        <f aca="false">($F482+$D483+$E483)*(1+Input!$C$47/(100*12))</f>
        <v>0</v>
      </c>
    </row>
    <row r="484" customFormat="false" ht="12.8" hidden="false" customHeight="false" outlineLevel="0" collapsed="false">
      <c r="A484" s="76" t="n">
        <v>480</v>
      </c>
      <c r="B484" s="77" t="n">
        <f aca="false">EOMONTH(Input!$C$7,A484)</f>
        <v>57526</v>
      </c>
      <c r="D484" s="78" t="n">
        <f aca="false">IF(AND($B484&lt;Input!$C$31,$B484&lt;Input!$G$31),Input!$C$48,0)</f>
        <v>0</v>
      </c>
      <c r="E484" s="78" t="n">
        <f aca="true">IF(AND($B484&gt;Input!$C$31,$B484&lt;Input!$C$25),PMT(Input!$C$47/(100*12),(OFFSET($A$4,MATCH(Input!$C$25,$B$4:$B$1004,1),0,1,1)-OFFSET($A$4,MATCH(Input!$C$31,$B$4:$B$1004,1),0,1,1)),$H$4,0,1),0)</f>
        <v>-0</v>
      </c>
      <c r="F484" s="78" t="n">
        <f aca="false">($F483+$D484+$E484)*(1+Input!$C$47/(100*12))</f>
        <v>0</v>
      </c>
    </row>
    <row r="485" customFormat="false" ht="12.8" hidden="false" customHeight="false" outlineLevel="0" collapsed="false">
      <c r="A485" s="76" t="n">
        <v>481</v>
      </c>
      <c r="B485" s="77" t="n">
        <f aca="false">EOMONTH(Input!$C$7,A485)</f>
        <v>57557</v>
      </c>
      <c r="D485" s="78" t="n">
        <f aca="false">IF(AND($B485&lt;Input!$C$31,$B485&lt;Input!$G$31),Input!$C$48,0)</f>
        <v>0</v>
      </c>
      <c r="E485" s="78" t="n">
        <f aca="true">IF(AND($B485&gt;Input!$C$31,$B485&lt;Input!$C$25),PMT(Input!$C$47/(100*12),(OFFSET($A$4,MATCH(Input!$C$25,$B$4:$B$1004,1),0,1,1)-OFFSET($A$4,MATCH(Input!$C$31,$B$4:$B$1004,1),0,1,1)),$H$4,0,1),0)</f>
        <v>-0</v>
      </c>
      <c r="F485" s="78" t="n">
        <f aca="false">($F484+$D485+$E485)*(1+Input!$C$47/(100*12))</f>
        <v>0</v>
      </c>
    </row>
    <row r="486" customFormat="false" ht="12.8" hidden="false" customHeight="false" outlineLevel="0" collapsed="false">
      <c r="A486" s="76" t="n">
        <v>482</v>
      </c>
      <c r="B486" s="77" t="n">
        <f aca="false">EOMONTH(Input!$C$7,A486)</f>
        <v>57588</v>
      </c>
      <c r="D486" s="78" t="n">
        <f aca="false">IF(AND($B486&lt;Input!$C$31,$B486&lt;Input!$G$31),Input!$C$48,0)</f>
        <v>0</v>
      </c>
      <c r="E486" s="78" t="n">
        <f aca="true">IF(AND($B486&gt;Input!$C$31,$B486&lt;Input!$C$25),PMT(Input!$C$47/(100*12),(OFFSET($A$4,MATCH(Input!$C$25,$B$4:$B$1004,1),0,1,1)-OFFSET($A$4,MATCH(Input!$C$31,$B$4:$B$1004,1),0,1,1)),$H$4,0,1),0)</f>
        <v>-0</v>
      </c>
      <c r="F486" s="78" t="n">
        <f aca="false">($F485+$D486+$E486)*(1+Input!$C$47/(100*12))</f>
        <v>0</v>
      </c>
    </row>
    <row r="487" customFormat="false" ht="12.8" hidden="false" customHeight="false" outlineLevel="0" collapsed="false">
      <c r="A487" s="76" t="n">
        <v>483</v>
      </c>
      <c r="B487" s="77" t="n">
        <f aca="false">EOMONTH(Input!$C$7,A487)</f>
        <v>57618</v>
      </c>
      <c r="D487" s="78" t="n">
        <f aca="false">IF(AND($B487&lt;Input!$C$31,$B487&lt;Input!$G$31),Input!$C$48,0)</f>
        <v>0</v>
      </c>
      <c r="E487" s="78" t="n">
        <f aca="true">IF(AND($B487&gt;Input!$C$31,$B487&lt;Input!$C$25),PMT(Input!$C$47/(100*12),(OFFSET($A$4,MATCH(Input!$C$25,$B$4:$B$1004,1),0,1,1)-OFFSET($A$4,MATCH(Input!$C$31,$B$4:$B$1004,1),0,1,1)),$H$4,0,1),0)</f>
        <v>-0</v>
      </c>
      <c r="F487" s="78" t="n">
        <f aca="false">($F486+$D487+$E487)*(1+Input!$C$47/(100*12))</f>
        <v>0</v>
      </c>
    </row>
    <row r="488" customFormat="false" ht="12.8" hidden="false" customHeight="false" outlineLevel="0" collapsed="false">
      <c r="A488" s="76" t="n">
        <v>484</v>
      </c>
      <c r="B488" s="77" t="n">
        <f aca="false">EOMONTH(Input!$C$7,A488)</f>
        <v>57649</v>
      </c>
      <c r="D488" s="78" t="n">
        <f aca="false">IF(AND($B488&lt;Input!$C$31,$B488&lt;Input!$G$31),Input!$C$48,0)</f>
        <v>0</v>
      </c>
      <c r="E488" s="78" t="n">
        <f aca="true">IF(AND($B488&gt;Input!$C$31,$B488&lt;Input!$C$25),PMT(Input!$C$47/(100*12),(OFFSET($A$4,MATCH(Input!$C$25,$B$4:$B$1004,1),0,1,1)-OFFSET($A$4,MATCH(Input!$C$31,$B$4:$B$1004,1),0,1,1)),$H$4,0,1),0)</f>
        <v>-0</v>
      </c>
      <c r="F488" s="78" t="n">
        <f aca="false">($F487+$D488+$E488)*(1+Input!$C$47/(100*12))</f>
        <v>0</v>
      </c>
    </row>
    <row r="489" customFormat="false" ht="12.8" hidden="false" customHeight="false" outlineLevel="0" collapsed="false">
      <c r="A489" s="76" t="n">
        <v>485</v>
      </c>
      <c r="B489" s="77" t="n">
        <f aca="false">EOMONTH(Input!$C$7,A489)</f>
        <v>57679</v>
      </c>
      <c r="D489" s="78" t="n">
        <f aca="false">IF(AND($B489&lt;Input!$C$31,$B489&lt;Input!$G$31),Input!$C$48,0)</f>
        <v>0</v>
      </c>
      <c r="E489" s="78" t="n">
        <f aca="true">IF(AND($B489&gt;Input!$C$31,$B489&lt;Input!$C$25),PMT(Input!$C$47/(100*12),(OFFSET($A$4,MATCH(Input!$C$25,$B$4:$B$1004,1),0,1,1)-OFFSET($A$4,MATCH(Input!$C$31,$B$4:$B$1004,1),0,1,1)),$H$4,0,1),0)</f>
        <v>-0</v>
      </c>
      <c r="F489" s="78" t="n">
        <f aca="false">($F488+$D489+$E489)*(1+Input!$C$47/(100*12))</f>
        <v>0</v>
      </c>
    </row>
    <row r="490" customFormat="false" ht="12.8" hidden="false" customHeight="false" outlineLevel="0" collapsed="false">
      <c r="A490" s="76" t="n">
        <v>486</v>
      </c>
      <c r="B490" s="77" t="n">
        <f aca="false">EOMONTH(Input!$C$7,A490)</f>
        <v>57710</v>
      </c>
      <c r="D490" s="78" t="n">
        <f aca="false">IF(AND($B490&lt;Input!$C$31,$B490&lt;Input!$G$31),Input!$C$48,0)</f>
        <v>0</v>
      </c>
      <c r="E490" s="78" t="n">
        <f aca="true">IF(AND($B490&gt;Input!$C$31,$B490&lt;Input!$C$25),PMT(Input!$C$47/(100*12),(OFFSET($A$4,MATCH(Input!$C$25,$B$4:$B$1004,1),0,1,1)-OFFSET($A$4,MATCH(Input!$C$31,$B$4:$B$1004,1),0,1,1)),$H$4,0,1),0)</f>
        <v>-0</v>
      </c>
      <c r="F490" s="78" t="n">
        <f aca="false">($F489+$D490+$E490)*(1+Input!$C$47/(100*12))</f>
        <v>0</v>
      </c>
    </row>
    <row r="491" customFormat="false" ht="12.8" hidden="false" customHeight="false" outlineLevel="0" collapsed="false">
      <c r="A491" s="76" t="n">
        <v>487</v>
      </c>
      <c r="B491" s="77" t="n">
        <f aca="false">EOMONTH(Input!$C$7,A491)</f>
        <v>57741</v>
      </c>
      <c r="D491" s="78" t="n">
        <f aca="false">IF(AND($B491&lt;Input!$C$31,$B491&lt;Input!$G$31),Input!$C$48,0)</f>
        <v>0</v>
      </c>
      <c r="E491" s="78" t="n">
        <f aca="true">IF(AND($B491&gt;Input!$C$31,$B491&lt;Input!$C$25),PMT(Input!$C$47/(100*12),(OFFSET($A$4,MATCH(Input!$C$25,$B$4:$B$1004,1),0,1,1)-OFFSET($A$4,MATCH(Input!$C$31,$B$4:$B$1004,1),0,1,1)),$H$4,0,1),0)</f>
        <v>-0</v>
      </c>
      <c r="F491" s="78" t="n">
        <f aca="false">($F490+$D491+$E491)*(1+Input!$C$47/(100*12))</f>
        <v>0</v>
      </c>
    </row>
    <row r="492" customFormat="false" ht="12.8" hidden="false" customHeight="false" outlineLevel="0" collapsed="false">
      <c r="A492" s="76" t="n">
        <v>488</v>
      </c>
      <c r="B492" s="77" t="n">
        <f aca="false">EOMONTH(Input!$C$7,A492)</f>
        <v>57769</v>
      </c>
      <c r="D492" s="78" t="n">
        <f aca="false">IF(AND($B492&lt;Input!$C$31,$B492&lt;Input!$G$31),Input!$C$48,0)</f>
        <v>0</v>
      </c>
      <c r="E492" s="78" t="n">
        <f aca="true">IF(AND($B492&gt;Input!$C$31,$B492&lt;Input!$C$25),PMT(Input!$C$47/(100*12),(OFFSET($A$4,MATCH(Input!$C$25,$B$4:$B$1004,1),0,1,1)-OFFSET($A$4,MATCH(Input!$C$31,$B$4:$B$1004,1),0,1,1)),$H$4,0,1),0)</f>
        <v>-0</v>
      </c>
      <c r="F492" s="78" t="n">
        <f aca="false">($F491+$D492+$E492)*(1+Input!$C$47/(100*12))</f>
        <v>0</v>
      </c>
    </row>
    <row r="493" customFormat="false" ht="12.8" hidden="false" customHeight="false" outlineLevel="0" collapsed="false">
      <c r="A493" s="76" t="n">
        <v>489</v>
      </c>
      <c r="B493" s="77" t="n">
        <f aca="false">EOMONTH(Input!$C$7,A493)</f>
        <v>57800</v>
      </c>
      <c r="D493" s="78" t="n">
        <f aca="false">IF(AND($B493&lt;Input!$C$31,$B493&lt;Input!$G$31),Input!$C$48,0)</f>
        <v>0</v>
      </c>
      <c r="E493" s="78" t="n">
        <f aca="true">IF(AND($B493&gt;Input!$C$31,$B493&lt;Input!$C$25),PMT(Input!$C$47/(100*12),(OFFSET($A$4,MATCH(Input!$C$25,$B$4:$B$1004,1),0,1,1)-OFFSET($A$4,MATCH(Input!$C$31,$B$4:$B$1004,1),0,1,1)),$H$4,0,1),0)</f>
        <v>-0</v>
      </c>
      <c r="F493" s="78" t="n">
        <f aca="false">($F492+$D493+$E493)*(1+Input!$C$47/(100*12))</f>
        <v>0</v>
      </c>
    </row>
    <row r="494" customFormat="false" ht="12.8" hidden="false" customHeight="false" outlineLevel="0" collapsed="false">
      <c r="A494" s="76" t="n">
        <v>490</v>
      </c>
      <c r="B494" s="77" t="n">
        <f aca="false">EOMONTH(Input!$C$7,A494)</f>
        <v>57830</v>
      </c>
      <c r="D494" s="78" t="n">
        <f aca="false">IF(AND($B494&lt;Input!$C$31,$B494&lt;Input!$G$31),Input!$C$48,0)</f>
        <v>0</v>
      </c>
      <c r="E494" s="78" t="n">
        <f aca="true">IF(AND($B494&gt;Input!$C$31,$B494&lt;Input!$C$25),PMT(Input!$C$47/(100*12),(OFFSET($A$4,MATCH(Input!$C$25,$B$4:$B$1004,1),0,1,1)-OFFSET($A$4,MATCH(Input!$C$31,$B$4:$B$1004,1),0,1,1)),$H$4,0,1),0)</f>
        <v>-0</v>
      </c>
      <c r="F494" s="78" t="n">
        <f aca="false">($F493+$D494+$E494)*(1+Input!$C$47/(100*12))</f>
        <v>0</v>
      </c>
    </row>
    <row r="495" customFormat="false" ht="12.8" hidden="false" customHeight="false" outlineLevel="0" collapsed="false">
      <c r="A495" s="76" t="n">
        <v>491</v>
      </c>
      <c r="B495" s="77" t="n">
        <f aca="false">EOMONTH(Input!$C$7,A495)</f>
        <v>57861</v>
      </c>
      <c r="D495" s="78" t="n">
        <f aca="false">IF(AND($B495&lt;Input!$C$31,$B495&lt;Input!$G$31),Input!$C$48,0)</f>
        <v>0</v>
      </c>
      <c r="E495" s="78" t="n">
        <f aca="true">IF(AND($B495&gt;Input!$C$31,$B495&lt;Input!$C$25),PMT(Input!$C$47/(100*12),(OFFSET($A$4,MATCH(Input!$C$25,$B$4:$B$1004,1),0,1,1)-OFFSET($A$4,MATCH(Input!$C$31,$B$4:$B$1004,1),0,1,1)),$H$4,0,1),0)</f>
        <v>-0</v>
      </c>
      <c r="F495" s="78" t="n">
        <f aca="false">($F494+$D495+$E495)*(1+Input!$C$47/(100*12))</f>
        <v>0</v>
      </c>
    </row>
    <row r="496" customFormat="false" ht="12.8" hidden="false" customHeight="false" outlineLevel="0" collapsed="false">
      <c r="A496" s="76" t="n">
        <v>492</v>
      </c>
      <c r="B496" s="77" t="n">
        <f aca="false">EOMONTH(Input!$C$7,A496)</f>
        <v>57891</v>
      </c>
      <c r="D496" s="78" t="n">
        <f aca="false">IF(AND($B496&lt;Input!$C$31,$B496&lt;Input!$G$31),Input!$C$48,0)</f>
        <v>0</v>
      </c>
      <c r="E496" s="78" t="n">
        <f aca="true">IF(AND($B496&gt;Input!$C$31,$B496&lt;Input!$C$25),PMT(Input!$C$47/(100*12),(OFFSET($A$4,MATCH(Input!$C$25,$B$4:$B$1004,1),0,1,1)-OFFSET($A$4,MATCH(Input!$C$31,$B$4:$B$1004,1),0,1,1)),$H$4,0,1),0)</f>
        <v>-0</v>
      </c>
      <c r="F496" s="78" t="n">
        <f aca="false">($F495+$D496+$E496)*(1+Input!$C$47/(100*12))</f>
        <v>0</v>
      </c>
    </row>
    <row r="497" customFormat="false" ht="12.8" hidden="false" customHeight="false" outlineLevel="0" collapsed="false">
      <c r="A497" s="76" t="n">
        <v>493</v>
      </c>
      <c r="B497" s="77" t="n">
        <f aca="false">EOMONTH(Input!$C$7,A497)</f>
        <v>57922</v>
      </c>
      <c r="D497" s="78" t="n">
        <f aca="false">IF(AND($B497&lt;Input!$C$31,$B497&lt;Input!$G$31),Input!$C$48,0)</f>
        <v>0</v>
      </c>
      <c r="E497" s="78" t="n">
        <f aca="true">IF(AND($B497&gt;Input!$C$31,$B497&lt;Input!$C$25),PMT(Input!$C$47/(100*12),(OFFSET($A$4,MATCH(Input!$C$25,$B$4:$B$1004,1),0,1,1)-OFFSET($A$4,MATCH(Input!$C$31,$B$4:$B$1004,1),0,1,1)),$H$4,0,1),0)</f>
        <v>-0</v>
      </c>
      <c r="F497" s="78" t="n">
        <f aca="false">($F496+$D497+$E497)*(1+Input!$C$47/(100*12))</f>
        <v>0</v>
      </c>
    </row>
    <row r="498" customFormat="false" ht="12.8" hidden="false" customHeight="false" outlineLevel="0" collapsed="false">
      <c r="A498" s="76" t="n">
        <v>494</v>
      </c>
      <c r="B498" s="77" t="n">
        <f aca="false">EOMONTH(Input!$C$7,A498)</f>
        <v>57953</v>
      </c>
      <c r="D498" s="78" t="n">
        <f aca="false">IF(AND($B498&lt;Input!$C$31,$B498&lt;Input!$G$31),Input!$C$48,0)</f>
        <v>0</v>
      </c>
      <c r="E498" s="78" t="n">
        <f aca="true">IF(AND($B498&gt;Input!$C$31,$B498&lt;Input!$C$25),PMT(Input!$C$47/(100*12),(OFFSET($A$4,MATCH(Input!$C$25,$B$4:$B$1004,1),0,1,1)-OFFSET($A$4,MATCH(Input!$C$31,$B$4:$B$1004,1),0,1,1)),$H$4,0,1),0)</f>
        <v>-0</v>
      </c>
      <c r="F498" s="78" t="n">
        <f aca="false">($F497+$D498+$E498)*(1+Input!$C$47/(100*12))</f>
        <v>0</v>
      </c>
    </row>
    <row r="499" customFormat="false" ht="12.8" hidden="false" customHeight="false" outlineLevel="0" collapsed="false">
      <c r="A499" s="76" t="n">
        <v>495</v>
      </c>
      <c r="B499" s="77" t="n">
        <f aca="false">EOMONTH(Input!$C$7,A499)</f>
        <v>57983</v>
      </c>
      <c r="D499" s="78" t="n">
        <f aca="false">IF(AND($B499&lt;Input!$C$31,$B499&lt;Input!$G$31),Input!$C$48,0)</f>
        <v>0</v>
      </c>
      <c r="E499" s="78" t="n">
        <f aca="true">IF(AND($B499&gt;Input!$C$31,$B499&lt;Input!$C$25),PMT(Input!$C$47/(100*12),(OFFSET($A$4,MATCH(Input!$C$25,$B$4:$B$1004,1),0,1,1)-OFFSET($A$4,MATCH(Input!$C$31,$B$4:$B$1004,1),0,1,1)),$H$4,0,1),0)</f>
        <v>-0</v>
      </c>
      <c r="F499" s="78" t="n">
        <f aca="false">($F498+$D499+$E499)*(1+Input!$C$47/(100*12))</f>
        <v>0</v>
      </c>
    </row>
    <row r="500" customFormat="false" ht="12.8" hidden="false" customHeight="false" outlineLevel="0" collapsed="false">
      <c r="A500" s="76" t="n">
        <v>496</v>
      </c>
      <c r="B500" s="77" t="n">
        <f aca="false">EOMONTH(Input!$C$7,A500)</f>
        <v>58014</v>
      </c>
      <c r="D500" s="78" t="n">
        <f aca="false">IF(AND($B500&lt;Input!$C$31,$B500&lt;Input!$G$31),Input!$C$48,0)</f>
        <v>0</v>
      </c>
      <c r="E500" s="78" t="n">
        <f aca="true">IF(AND($B500&gt;Input!$C$31,$B500&lt;Input!$C$25),PMT(Input!$C$47/(100*12),(OFFSET($A$4,MATCH(Input!$C$25,$B$4:$B$1004,1),0,1,1)-OFFSET($A$4,MATCH(Input!$C$31,$B$4:$B$1004,1),0,1,1)),$H$4,0,1),0)</f>
        <v>-0</v>
      </c>
      <c r="F500" s="78" t="n">
        <f aca="false">($F499+$D500+$E500)*(1+Input!$C$47/(100*12))</f>
        <v>0</v>
      </c>
    </row>
    <row r="501" customFormat="false" ht="12.8" hidden="false" customHeight="false" outlineLevel="0" collapsed="false">
      <c r="A501" s="76" t="n">
        <v>497</v>
      </c>
      <c r="B501" s="77" t="n">
        <f aca="false">EOMONTH(Input!$C$7,A501)</f>
        <v>58044</v>
      </c>
      <c r="D501" s="78" t="n">
        <f aca="false">IF(AND($B501&lt;Input!$C$31,$B501&lt;Input!$G$31),Input!$C$48,0)</f>
        <v>0</v>
      </c>
      <c r="E501" s="78" t="n">
        <f aca="true">IF(AND($B501&gt;Input!$C$31,$B501&lt;Input!$C$25),PMT(Input!$C$47/(100*12),(OFFSET($A$4,MATCH(Input!$C$25,$B$4:$B$1004,1),0,1,1)-OFFSET($A$4,MATCH(Input!$C$31,$B$4:$B$1004,1),0,1,1)),$H$4,0,1),0)</f>
        <v>-0</v>
      </c>
      <c r="F501" s="78" t="n">
        <f aca="false">($F500+$D501+$E501)*(1+Input!$C$47/(100*12))</f>
        <v>0</v>
      </c>
    </row>
    <row r="502" customFormat="false" ht="12.8" hidden="false" customHeight="false" outlineLevel="0" collapsed="false">
      <c r="A502" s="76" t="n">
        <v>498</v>
      </c>
      <c r="B502" s="77" t="n">
        <f aca="false">EOMONTH(Input!$C$7,A502)</f>
        <v>58075</v>
      </c>
      <c r="D502" s="78" t="n">
        <f aca="false">IF(AND($B502&lt;Input!$C$31,$B502&lt;Input!$G$31),Input!$C$48,0)</f>
        <v>0</v>
      </c>
      <c r="E502" s="78" t="n">
        <f aca="true">IF(AND($B502&gt;Input!$C$31,$B502&lt;Input!$C$25),PMT(Input!$C$47/(100*12),(OFFSET($A$4,MATCH(Input!$C$25,$B$4:$B$1004,1),0,1,1)-OFFSET($A$4,MATCH(Input!$C$31,$B$4:$B$1004,1),0,1,1)),$H$4,0,1),0)</f>
        <v>-0</v>
      </c>
      <c r="F502" s="78" t="n">
        <f aca="false">($F501+$D502+$E502)*(1+Input!$C$47/(100*12))</f>
        <v>0</v>
      </c>
    </row>
    <row r="503" customFormat="false" ht="12.8" hidden="false" customHeight="false" outlineLevel="0" collapsed="false">
      <c r="A503" s="76" t="n">
        <v>499</v>
      </c>
      <c r="B503" s="77" t="n">
        <f aca="false">EOMONTH(Input!$C$7,A503)</f>
        <v>58106</v>
      </c>
      <c r="D503" s="78" t="n">
        <f aca="false">IF(AND($B503&lt;Input!$C$31,$B503&lt;Input!$G$31),Input!$C$48,0)</f>
        <v>0</v>
      </c>
      <c r="E503" s="78" t="n">
        <f aca="true">IF(AND($B503&gt;Input!$C$31,$B503&lt;Input!$C$25),PMT(Input!$C$47/(100*12),(OFFSET($A$4,MATCH(Input!$C$25,$B$4:$B$1004,1),0,1,1)-OFFSET($A$4,MATCH(Input!$C$31,$B$4:$B$1004,1),0,1,1)),$H$4,0,1),0)</f>
        <v>-0</v>
      </c>
      <c r="F503" s="78" t="n">
        <f aca="false">($F502+$D503+$E503)*(1+Input!$C$47/(100*12))</f>
        <v>0</v>
      </c>
    </row>
    <row r="504" customFormat="false" ht="12.8" hidden="false" customHeight="false" outlineLevel="0" collapsed="false">
      <c r="A504" s="76" t="n">
        <v>500</v>
      </c>
      <c r="B504" s="77" t="n">
        <f aca="false">EOMONTH(Input!$C$7,A504)</f>
        <v>58134</v>
      </c>
      <c r="D504" s="78" t="n">
        <f aca="false">IF(AND($B504&lt;Input!$C$31,$B504&lt;Input!$G$31),Input!$C$48,0)</f>
        <v>0</v>
      </c>
      <c r="E504" s="78" t="n">
        <f aca="true">IF(AND($B504&gt;Input!$C$31,$B504&lt;Input!$C$25),PMT(Input!$C$47/(100*12),(OFFSET($A$4,MATCH(Input!$C$25,$B$4:$B$1004,1),0,1,1)-OFFSET($A$4,MATCH(Input!$C$31,$B$4:$B$1004,1),0,1,1)),$H$4,0,1),0)</f>
        <v>-0</v>
      </c>
      <c r="F504" s="78" t="n">
        <f aca="false">($F503+$D504+$E504)*(1+Input!$C$47/(100*12))</f>
        <v>0</v>
      </c>
    </row>
    <row r="505" customFormat="false" ht="12.8" hidden="false" customHeight="false" outlineLevel="0" collapsed="false">
      <c r="A505" s="76" t="n">
        <v>501</v>
      </c>
      <c r="B505" s="77" t="n">
        <f aca="false">EOMONTH(Input!$C$7,A505)</f>
        <v>58165</v>
      </c>
      <c r="D505" s="78" t="n">
        <f aca="false">IF(AND($B505&lt;Input!$C$31,$B505&lt;Input!$G$31),Input!$C$48,0)</f>
        <v>0</v>
      </c>
      <c r="E505" s="78" t="n">
        <f aca="true">IF(AND($B505&gt;Input!$C$31,$B505&lt;Input!$C$25),PMT(Input!$C$47/(100*12),(OFFSET($A$4,MATCH(Input!$C$25,$B$4:$B$1004,1),0,1,1)-OFFSET($A$4,MATCH(Input!$C$31,$B$4:$B$1004,1),0,1,1)),$H$4,0,1),0)</f>
        <v>-0</v>
      </c>
      <c r="F505" s="78" t="n">
        <f aca="false">($F504+$D505+$E505)*(1+Input!$C$47/(100*12))</f>
        <v>0</v>
      </c>
    </row>
    <row r="506" customFormat="false" ht="12.8" hidden="false" customHeight="false" outlineLevel="0" collapsed="false">
      <c r="A506" s="76" t="n">
        <v>502</v>
      </c>
      <c r="B506" s="77" t="n">
        <f aca="false">EOMONTH(Input!$C$7,A506)</f>
        <v>58195</v>
      </c>
      <c r="D506" s="78" t="n">
        <f aca="false">IF(AND($B506&lt;Input!$C$31,$B506&lt;Input!$G$31),Input!$C$48,0)</f>
        <v>0</v>
      </c>
      <c r="E506" s="78" t="n">
        <f aca="true">IF(AND($B506&gt;Input!$C$31,$B506&lt;Input!$C$25),PMT(Input!$C$47/(100*12),(OFFSET($A$4,MATCH(Input!$C$25,$B$4:$B$1004,1),0,1,1)-OFFSET($A$4,MATCH(Input!$C$31,$B$4:$B$1004,1),0,1,1)),$H$4,0,1),0)</f>
        <v>-0</v>
      </c>
      <c r="F506" s="78" t="n">
        <f aca="false">($F505+$D506+$E506)*(1+Input!$C$47/(100*12))</f>
        <v>0</v>
      </c>
    </row>
    <row r="507" customFormat="false" ht="12.8" hidden="false" customHeight="false" outlineLevel="0" collapsed="false">
      <c r="A507" s="76" t="n">
        <v>503</v>
      </c>
      <c r="B507" s="77" t="n">
        <f aca="false">EOMONTH(Input!$C$7,A507)</f>
        <v>58226</v>
      </c>
      <c r="D507" s="78" t="n">
        <f aca="false">IF(AND($B507&lt;Input!$C$31,$B507&lt;Input!$G$31),Input!$C$48,0)</f>
        <v>0</v>
      </c>
      <c r="E507" s="78" t="n">
        <f aca="true">IF(AND($B507&gt;Input!$C$31,$B507&lt;Input!$C$25),PMT(Input!$C$47/(100*12),(OFFSET($A$4,MATCH(Input!$C$25,$B$4:$B$1004,1),0,1,1)-OFFSET($A$4,MATCH(Input!$C$31,$B$4:$B$1004,1),0,1,1)),$H$4,0,1),0)</f>
        <v>-0</v>
      </c>
      <c r="F507" s="78" t="n">
        <f aca="false">($F506+$D507+$E507)*(1+Input!$C$47/(100*12))</f>
        <v>0</v>
      </c>
    </row>
    <row r="508" customFormat="false" ht="12.8" hidden="false" customHeight="false" outlineLevel="0" collapsed="false">
      <c r="A508" s="76" t="n">
        <v>504</v>
      </c>
      <c r="B508" s="77" t="n">
        <f aca="false">EOMONTH(Input!$C$7,A508)</f>
        <v>58256</v>
      </c>
      <c r="D508" s="78" t="n">
        <f aca="false">IF(AND($B508&lt;Input!$C$31,$B508&lt;Input!$G$31),Input!$C$48,0)</f>
        <v>0</v>
      </c>
      <c r="E508" s="78" t="n">
        <f aca="true">IF(AND($B508&gt;Input!$C$31,$B508&lt;Input!$C$25),PMT(Input!$C$47/(100*12),(OFFSET($A$4,MATCH(Input!$C$25,$B$4:$B$1004,1),0,1,1)-OFFSET($A$4,MATCH(Input!$C$31,$B$4:$B$1004,1),0,1,1)),$H$4,0,1),0)</f>
        <v>-0</v>
      </c>
      <c r="F508" s="78" t="n">
        <f aca="false">($F507+$D508+$E508)*(1+Input!$C$47/(100*12))</f>
        <v>0</v>
      </c>
    </row>
    <row r="509" customFormat="false" ht="12.8" hidden="false" customHeight="false" outlineLevel="0" collapsed="false">
      <c r="A509" s="76" t="n">
        <v>505</v>
      </c>
      <c r="B509" s="77" t="n">
        <f aca="false">EOMONTH(Input!$C$7,A509)</f>
        <v>58287</v>
      </c>
      <c r="D509" s="78" t="n">
        <f aca="false">IF(AND($B509&lt;Input!$C$31,$B509&lt;Input!$G$31),Input!$C$48,0)</f>
        <v>0</v>
      </c>
      <c r="E509" s="78" t="n">
        <f aca="true">IF(AND($B509&gt;Input!$C$31,$B509&lt;Input!$C$25),PMT(Input!$C$47/(100*12),(OFFSET($A$4,MATCH(Input!$C$25,$B$4:$B$1004,1),0,1,1)-OFFSET($A$4,MATCH(Input!$C$31,$B$4:$B$1004,1),0,1,1)),$H$4,0,1),0)</f>
        <v>-0</v>
      </c>
      <c r="F509" s="78" t="n">
        <f aca="false">($F508+$D509+$E509)*(1+Input!$C$47/(100*12))</f>
        <v>0</v>
      </c>
    </row>
    <row r="510" customFormat="false" ht="12.8" hidden="false" customHeight="false" outlineLevel="0" collapsed="false">
      <c r="A510" s="76" t="n">
        <v>506</v>
      </c>
      <c r="B510" s="77" t="n">
        <f aca="false">EOMONTH(Input!$C$7,A510)</f>
        <v>58318</v>
      </c>
      <c r="D510" s="78" t="n">
        <f aca="false">IF(AND($B510&lt;Input!$C$31,$B510&lt;Input!$G$31),Input!$C$48,0)</f>
        <v>0</v>
      </c>
      <c r="E510" s="78" t="n">
        <f aca="true">IF(AND($B510&gt;Input!$C$31,$B510&lt;Input!$C$25),PMT(Input!$C$47/(100*12),(OFFSET($A$4,MATCH(Input!$C$25,$B$4:$B$1004,1),0,1,1)-OFFSET($A$4,MATCH(Input!$C$31,$B$4:$B$1004,1),0,1,1)),$H$4,0,1),0)</f>
        <v>-0</v>
      </c>
      <c r="F510" s="78" t="n">
        <f aca="false">($F509+$D510+$E510)*(1+Input!$C$47/(100*12))</f>
        <v>0</v>
      </c>
    </row>
    <row r="511" customFormat="false" ht="12.8" hidden="false" customHeight="false" outlineLevel="0" collapsed="false">
      <c r="A511" s="76" t="n">
        <v>507</v>
      </c>
      <c r="B511" s="77" t="n">
        <f aca="false">EOMONTH(Input!$C$7,A511)</f>
        <v>58348</v>
      </c>
      <c r="D511" s="78" t="n">
        <f aca="false">IF(AND($B511&lt;Input!$C$31,$B511&lt;Input!$G$31),Input!$C$48,0)</f>
        <v>0</v>
      </c>
      <c r="E511" s="78" t="n">
        <f aca="true">IF(AND($B511&gt;Input!$C$31,$B511&lt;Input!$C$25),PMT(Input!$C$47/(100*12),(OFFSET($A$4,MATCH(Input!$C$25,$B$4:$B$1004,1),0,1,1)-OFFSET($A$4,MATCH(Input!$C$31,$B$4:$B$1004,1),0,1,1)),$H$4,0,1),0)</f>
        <v>-0</v>
      </c>
      <c r="F511" s="78" t="n">
        <f aca="false">($F510+$D511+$E511)*(1+Input!$C$47/(100*12))</f>
        <v>0</v>
      </c>
    </row>
    <row r="512" customFormat="false" ht="12.8" hidden="false" customHeight="false" outlineLevel="0" collapsed="false">
      <c r="A512" s="76" t="n">
        <v>508</v>
      </c>
      <c r="B512" s="77" t="n">
        <f aca="false">EOMONTH(Input!$C$7,A512)</f>
        <v>58379</v>
      </c>
      <c r="D512" s="78" t="n">
        <f aca="false">IF(AND($B512&lt;Input!$C$31,$B512&lt;Input!$G$31),Input!$C$48,0)</f>
        <v>0</v>
      </c>
      <c r="E512" s="78" t="n">
        <f aca="true">IF(AND($B512&gt;Input!$C$31,$B512&lt;Input!$C$25),PMT(Input!$C$47/(100*12),(OFFSET($A$4,MATCH(Input!$C$25,$B$4:$B$1004,1),0,1,1)-OFFSET($A$4,MATCH(Input!$C$31,$B$4:$B$1004,1),0,1,1)),$H$4,0,1),0)</f>
        <v>-0</v>
      </c>
      <c r="F512" s="78" t="n">
        <f aca="false">($F511+$D512+$E512)*(1+Input!$C$47/(100*12))</f>
        <v>0</v>
      </c>
    </row>
    <row r="513" customFormat="false" ht="12.8" hidden="false" customHeight="false" outlineLevel="0" collapsed="false">
      <c r="A513" s="76" t="n">
        <v>509</v>
      </c>
      <c r="B513" s="77" t="n">
        <f aca="false">EOMONTH(Input!$C$7,A513)</f>
        <v>58409</v>
      </c>
      <c r="D513" s="78" t="n">
        <f aca="false">IF(AND($B513&lt;Input!$C$31,$B513&lt;Input!$G$31),Input!$C$48,0)</f>
        <v>0</v>
      </c>
      <c r="E513" s="78" t="n">
        <f aca="true">IF(AND($B513&gt;Input!$C$31,$B513&lt;Input!$C$25),PMT(Input!$C$47/(100*12),(OFFSET($A$4,MATCH(Input!$C$25,$B$4:$B$1004,1),0,1,1)-OFFSET($A$4,MATCH(Input!$C$31,$B$4:$B$1004,1),0,1,1)),$H$4,0,1),0)</f>
        <v>-0</v>
      </c>
      <c r="F513" s="78" t="n">
        <f aca="false">($F512+$D513+$E513)*(1+Input!$C$47/(100*12))</f>
        <v>0</v>
      </c>
    </row>
    <row r="514" customFormat="false" ht="12.8" hidden="false" customHeight="false" outlineLevel="0" collapsed="false">
      <c r="A514" s="76" t="n">
        <v>510</v>
      </c>
      <c r="B514" s="77" t="n">
        <f aca="false">EOMONTH(Input!$C$7,A514)</f>
        <v>58440</v>
      </c>
      <c r="D514" s="78" t="n">
        <f aca="false">IF(AND($B514&lt;Input!$C$31,$B514&lt;Input!$G$31),Input!$C$48,0)</f>
        <v>0</v>
      </c>
      <c r="E514" s="78" t="n">
        <f aca="true">IF(AND($B514&gt;Input!$C$31,$B514&lt;Input!$C$25),PMT(Input!$C$47/(100*12),(OFFSET($A$4,MATCH(Input!$C$25,$B$4:$B$1004,1),0,1,1)-OFFSET($A$4,MATCH(Input!$C$31,$B$4:$B$1004,1),0,1,1)),$H$4,0,1),0)</f>
        <v>-0</v>
      </c>
      <c r="F514" s="78" t="n">
        <f aca="false">($F513+$D514+$E514)*(1+Input!$C$47/(100*12))</f>
        <v>0</v>
      </c>
    </row>
    <row r="515" customFormat="false" ht="12.8" hidden="false" customHeight="false" outlineLevel="0" collapsed="false">
      <c r="A515" s="76" t="n">
        <v>511</v>
      </c>
      <c r="B515" s="77" t="n">
        <f aca="false">EOMONTH(Input!$C$7,A515)</f>
        <v>58471</v>
      </c>
      <c r="D515" s="78" t="n">
        <f aca="false">IF(AND($B515&lt;Input!$C$31,$B515&lt;Input!$G$31),Input!$C$48,0)</f>
        <v>0</v>
      </c>
      <c r="E515" s="78" t="n">
        <f aca="true">IF(AND($B515&gt;Input!$C$31,$B515&lt;Input!$C$25),PMT(Input!$C$47/(100*12),(OFFSET($A$4,MATCH(Input!$C$25,$B$4:$B$1004,1),0,1,1)-OFFSET($A$4,MATCH(Input!$C$31,$B$4:$B$1004,1),0,1,1)),$H$4,0,1),0)</f>
        <v>-0</v>
      </c>
      <c r="F515" s="78" t="n">
        <f aca="false">($F514+$D515+$E515)*(1+Input!$C$47/(100*12))</f>
        <v>0</v>
      </c>
    </row>
    <row r="516" customFormat="false" ht="12.8" hidden="false" customHeight="false" outlineLevel="0" collapsed="false">
      <c r="A516" s="76" t="n">
        <v>512</v>
      </c>
      <c r="B516" s="77" t="n">
        <f aca="false">EOMONTH(Input!$C$7,A516)</f>
        <v>58500</v>
      </c>
      <c r="D516" s="78" t="n">
        <f aca="false">IF(AND($B516&lt;Input!$C$31,$B516&lt;Input!$G$31),Input!$C$48,0)</f>
        <v>0</v>
      </c>
      <c r="E516" s="78" t="n">
        <f aca="true">IF(AND($B516&gt;Input!$C$31,$B516&lt;Input!$C$25),PMT(Input!$C$47/(100*12),(OFFSET($A$4,MATCH(Input!$C$25,$B$4:$B$1004,1),0,1,1)-OFFSET($A$4,MATCH(Input!$C$31,$B$4:$B$1004,1),0,1,1)),$H$4,0,1),0)</f>
        <v>-0</v>
      </c>
      <c r="F516" s="78" t="n">
        <f aca="false">($F515+$D516+$E516)*(1+Input!$C$47/(100*12))</f>
        <v>0</v>
      </c>
    </row>
    <row r="517" customFormat="false" ht="12.8" hidden="false" customHeight="false" outlineLevel="0" collapsed="false">
      <c r="A517" s="76" t="n">
        <v>513</v>
      </c>
      <c r="B517" s="77" t="n">
        <f aca="false">EOMONTH(Input!$C$7,A517)</f>
        <v>58531</v>
      </c>
      <c r="D517" s="78" t="n">
        <f aca="false">IF(AND($B517&lt;Input!$C$31,$B517&lt;Input!$G$31),Input!$C$48,0)</f>
        <v>0</v>
      </c>
      <c r="E517" s="78" t="n">
        <f aca="true">IF(AND($B517&gt;Input!$C$31,$B517&lt;Input!$C$25),PMT(Input!$C$47/(100*12),(OFFSET($A$4,MATCH(Input!$C$25,$B$4:$B$1004,1),0,1,1)-OFFSET($A$4,MATCH(Input!$C$31,$B$4:$B$1004,1),0,1,1)),$H$4,0,1),0)</f>
        <v>-0</v>
      </c>
      <c r="F517" s="78" t="n">
        <f aca="false">($F516+$D517+$E517)*(1+Input!$C$47/(100*12))</f>
        <v>0</v>
      </c>
    </row>
    <row r="518" customFormat="false" ht="12.8" hidden="false" customHeight="false" outlineLevel="0" collapsed="false">
      <c r="A518" s="76" t="n">
        <v>514</v>
      </c>
      <c r="B518" s="77" t="n">
        <f aca="false">EOMONTH(Input!$C$7,A518)</f>
        <v>58561</v>
      </c>
      <c r="D518" s="78" t="n">
        <f aca="false">IF(AND($B518&lt;Input!$C$31,$B518&lt;Input!$G$31),Input!$C$48,0)</f>
        <v>0</v>
      </c>
      <c r="E518" s="78" t="n">
        <f aca="true">IF(AND($B518&gt;Input!$C$31,$B518&lt;Input!$C$25),PMT(Input!$C$47/(100*12),(OFFSET($A$4,MATCH(Input!$C$25,$B$4:$B$1004,1),0,1,1)-OFFSET($A$4,MATCH(Input!$C$31,$B$4:$B$1004,1),0,1,1)),$H$4,0,1),0)</f>
        <v>-0</v>
      </c>
      <c r="F518" s="78" t="n">
        <f aca="false">($F517+$D518+$E518)*(1+Input!$C$47/(100*12))</f>
        <v>0</v>
      </c>
    </row>
    <row r="519" customFormat="false" ht="12.8" hidden="false" customHeight="false" outlineLevel="0" collapsed="false">
      <c r="A519" s="76" t="n">
        <v>515</v>
      </c>
      <c r="B519" s="77" t="n">
        <f aca="false">EOMONTH(Input!$C$7,A519)</f>
        <v>58592</v>
      </c>
      <c r="D519" s="78" t="n">
        <f aca="false">IF(AND($B519&lt;Input!$C$31,$B519&lt;Input!$G$31),Input!$C$48,0)</f>
        <v>0</v>
      </c>
      <c r="E519" s="78" t="n">
        <f aca="true">IF(AND($B519&gt;Input!$C$31,$B519&lt;Input!$C$25),PMT(Input!$C$47/(100*12),(OFFSET($A$4,MATCH(Input!$C$25,$B$4:$B$1004,1),0,1,1)-OFFSET($A$4,MATCH(Input!$C$31,$B$4:$B$1004,1),0,1,1)),$H$4,0,1),0)</f>
        <v>-0</v>
      </c>
      <c r="F519" s="78" t="n">
        <f aca="false">($F518+$D519+$E519)*(1+Input!$C$47/(100*12))</f>
        <v>0</v>
      </c>
    </row>
    <row r="520" customFormat="false" ht="12.8" hidden="false" customHeight="false" outlineLevel="0" collapsed="false">
      <c r="A520" s="76" t="n">
        <v>516</v>
      </c>
      <c r="B520" s="77" t="n">
        <f aca="false">EOMONTH(Input!$C$7,A520)</f>
        <v>58622</v>
      </c>
      <c r="D520" s="78" t="n">
        <f aca="false">IF(AND($B520&lt;Input!$C$31,$B520&lt;Input!$G$31),Input!$C$48,0)</f>
        <v>0</v>
      </c>
      <c r="E520" s="78" t="n">
        <f aca="true">IF(AND($B520&gt;Input!$C$31,$B520&lt;Input!$C$25),PMT(Input!$C$47/(100*12),(OFFSET($A$4,MATCH(Input!$C$25,$B$4:$B$1004,1),0,1,1)-OFFSET($A$4,MATCH(Input!$C$31,$B$4:$B$1004,1),0,1,1)),$H$4,0,1),0)</f>
        <v>-0</v>
      </c>
      <c r="F520" s="78" t="n">
        <f aca="false">($F519+$D520+$E520)*(1+Input!$C$47/(100*12))</f>
        <v>0</v>
      </c>
    </row>
    <row r="521" customFormat="false" ht="12.8" hidden="false" customHeight="false" outlineLevel="0" collapsed="false">
      <c r="A521" s="76" t="n">
        <v>517</v>
      </c>
      <c r="B521" s="77" t="n">
        <f aca="false">EOMONTH(Input!$C$7,A521)</f>
        <v>58653</v>
      </c>
      <c r="D521" s="78" t="n">
        <f aca="false">IF(AND($B521&lt;Input!$C$31,$B521&lt;Input!$G$31),Input!$C$48,0)</f>
        <v>0</v>
      </c>
      <c r="E521" s="78" t="n">
        <f aca="true">IF(AND($B521&gt;Input!$C$31,$B521&lt;Input!$C$25),PMT(Input!$C$47/(100*12),(OFFSET($A$4,MATCH(Input!$C$25,$B$4:$B$1004,1),0,1,1)-OFFSET($A$4,MATCH(Input!$C$31,$B$4:$B$1004,1),0,1,1)),$H$4,0,1),0)</f>
        <v>-0</v>
      </c>
      <c r="F521" s="78" t="n">
        <f aca="false">($F520+$D521+$E521)*(1+Input!$C$47/(100*12))</f>
        <v>0</v>
      </c>
    </row>
    <row r="522" customFormat="false" ht="12.8" hidden="false" customHeight="false" outlineLevel="0" collapsed="false">
      <c r="A522" s="76" t="n">
        <v>518</v>
      </c>
      <c r="B522" s="77" t="n">
        <f aca="false">EOMONTH(Input!$C$7,A522)</f>
        <v>58684</v>
      </c>
      <c r="D522" s="78" t="n">
        <f aca="false">IF(AND($B522&lt;Input!$C$31,$B522&lt;Input!$G$31),Input!$C$48,0)</f>
        <v>0</v>
      </c>
      <c r="E522" s="78" t="n">
        <f aca="true">IF(AND($B522&gt;Input!$C$31,$B522&lt;Input!$C$25),PMT(Input!$C$47/(100*12),(OFFSET($A$4,MATCH(Input!$C$25,$B$4:$B$1004,1),0,1,1)-OFFSET($A$4,MATCH(Input!$C$31,$B$4:$B$1004,1),0,1,1)),$H$4,0,1),0)</f>
        <v>-0</v>
      </c>
      <c r="F522" s="78" t="n">
        <f aca="false">($F521+$D522+$E522)*(1+Input!$C$47/(100*12))</f>
        <v>0</v>
      </c>
    </row>
    <row r="523" customFormat="false" ht="12.8" hidden="false" customHeight="false" outlineLevel="0" collapsed="false">
      <c r="A523" s="76" t="n">
        <v>519</v>
      </c>
      <c r="B523" s="77" t="n">
        <f aca="false">EOMONTH(Input!$C$7,A523)</f>
        <v>58714</v>
      </c>
      <c r="D523" s="78" t="n">
        <f aca="false">IF(AND($B523&lt;Input!$C$31,$B523&lt;Input!$G$31),Input!$C$48,0)</f>
        <v>0</v>
      </c>
      <c r="E523" s="78" t="n">
        <f aca="true">IF(AND($B523&gt;Input!$C$31,$B523&lt;Input!$C$25),PMT(Input!$C$47/(100*12),(OFFSET($A$4,MATCH(Input!$C$25,$B$4:$B$1004,1),0,1,1)-OFFSET($A$4,MATCH(Input!$C$31,$B$4:$B$1004,1),0,1,1)),$H$4,0,1),0)</f>
        <v>-0</v>
      </c>
      <c r="F523" s="78" t="n">
        <f aca="false">($F522+$D523+$E523)*(1+Input!$C$47/(100*12))</f>
        <v>0</v>
      </c>
    </row>
    <row r="524" customFormat="false" ht="12.8" hidden="false" customHeight="false" outlineLevel="0" collapsed="false">
      <c r="A524" s="76" t="n">
        <v>520</v>
      </c>
      <c r="B524" s="77" t="n">
        <f aca="false">EOMONTH(Input!$C$7,A524)</f>
        <v>58745</v>
      </c>
      <c r="D524" s="78" t="n">
        <f aca="false">IF(AND($B524&lt;Input!$C$31,$B524&lt;Input!$G$31),Input!$C$48,0)</f>
        <v>0</v>
      </c>
      <c r="E524" s="78" t="n">
        <f aca="true">IF(AND($B524&gt;Input!$C$31,$B524&lt;Input!$C$25),PMT(Input!$C$47/(100*12),(OFFSET($A$4,MATCH(Input!$C$25,$B$4:$B$1004,1),0,1,1)-OFFSET($A$4,MATCH(Input!$C$31,$B$4:$B$1004,1),0,1,1)),$H$4,0,1),0)</f>
        <v>-0</v>
      </c>
      <c r="F524" s="78" t="n">
        <f aca="false">($F523+$D524+$E524)*(1+Input!$C$47/(100*12))</f>
        <v>0</v>
      </c>
    </row>
    <row r="525" customFormat="false" ht="12.8" hidden="false" customHeight="false" outlineLevel="0" collapsed="false">
      <c r="A525" s="76" t="n">
        <v>521</v>
      </c>
      <c r="B525" s="77" t="n">
        <f aca="false">EOMONTH(Input!$C$7,A525)</f>
        <v>58775</v>
      </c>
      <c r="D525" s="78" t="n">
        <f aca="false">IF(AND($B525&lt;Input!$C$31,$B525&lt;Input!$G$31),Input!$C$48,0)</f>
        <v>0</v>
      </c>
      <c r="E525" s="78" t="n">
        <f aca="true">IF(AND($B525&gt;Input!$C$31,$B525&lt;Input!$C$25),PMT(Input!$C$47/(100*12),(OFFSET($A$4,MATCH(Input!$C$25,$B$4:$B$1004,1),0,1,1)-OFFSET($A$4,MATCH(Input!$C$31,$B$4:$B$1004,1),0,1,1)),$H$4,0,1),0)</f>
        <v>-0</v>
      </c>
      <c r="F525" s="78" t="n">
        <f aca="false">($F524+$D525+$E525)*(1+Input!$C$47/(100*12))</f>
        <v>0</v>
      </c>
    </row>
    <row r="526" customFormat="false" ht="12.8" hidden="false" customHeight="false" outlineLevel="0" collapsed="false">
      <c r="A526" s="76" t="n">
        <v>522</v>
      </c>
      <c r="B526" s="77" t="n">
        <f aca="false">EOMONTH(Input!$C$7,A526)</f>
        <v>58806</v>
      </c>
      <c r="D526" s="78" t="n">
        <f aca="false">IF(AND($B526&lt;Input!$C$31,$B526&lt;Input!$G$31),Input!$C$48,0)</f>
        <v>0</v>
      </c>
      <c r="E526" s="78" t="n">
        <f aca="true">IF(AND($B526&gt;Input!$C$31,$B526&lt;Input!$C$25),PMT(Input!$C$47/(100*12),(OFFSET($A$4,MATCH(Input!$C$25,$B$4:$B$1004,1),0,1,1)-OFFSET($A$4,MATCH(Input!$C$31,$B$4:$B$1004,1),0,1,1)),$H$4,0,1),0)</f>
        <v>-0</v>
      </c>
      <c r="F526" s="78" t="n">
        <f aca="false">($F525+$D526+$E526)*(1+Input!$C$47/(100*12))</f>
        <v>0</v>
      </c>
    </row>
    <row r="527" customFormat="false" ht="12.8" hidden="false" customHeight="false" outlineLevel="0" collapsed="false">
      <c r="A527" s="76" t="n">
        <v>523</v>
      </c>
      <c r="B527" s="77" t="n">
        <f aca="false">EOMONTH(Input!$C$7,A527)</f>
        <v>58837</v>
      </c>
      <c r="D527" s="78" t="n">
        <f aca="false">IF(AND($B527&lt;Input!$C$31,$B527&lt;Input!$G$31),Input!$C$48,0)</f>
        <v>0</v>
      </c>
      <c r="E527" s="78" t="n">
        <f aca="true">IF(AND($B527&gt;Input!$C$31,$B527&lt;Input!$C$25),PMT(Input!$C$47/(100*12),(OFFSET($A$4,MATCH(Input!$C$25,$B$4:$B$1004,1),0,1,1)-OFFSET($A$4,MATCH(Input!$C$31,$B$4:$B$1004,1),0,1,1)),$H$4,0,1),0)</f>
        <v>-0</v>
      </c>
      <c r="F527" s="78" t="n">
        <f aca="false">($F526+$D527+$E527)*(1+Input!$C$47/(100*12))</f>
        <v>0</v>
      </c>
    </row>
    <row r="528" customFormat="false" ht="12.8" hidden="false" customHeight="false" outlineLevel="0" collapsed="false">
      <c r="A528" s="76" t="n">
        <v>524</v>
      </c>
      <c r="B528" s="77" t="n">
        <f aca="false">EOMONTH(Input!$C$7,A528)</f>
        <v>58865</v>
      </c>
      <c r="D528" s="78" t="n">
        <f aca="false">IF(AND($B528&lt;Input!$C$31,$B528&lt;Input!$G$31),Input!$C$48,0)</f>
        <v>0</v>
      </c>
      <c r="E528" s="78" t="n">
        <f aca="true">IF(AND($B528&gt;Input!$C$31,$B528&lt;Input!$C$25),PMT(Input!$C$47/(100*12),(OFFSET($A$4,MATCH(Input!$C$25,$B$4:$B$1004,1),0,1,1)-OFFSET($A$4,MATCH(Input!$C$31,$B$4:$B$1004,1),0,1,1)),$H$4,0,1),0)</f>
        <v>-0</v>
      </c>
      <c r="F528" s="78" t="n">
        <f aca="false">($F527+$D528+$E528)*(1+Input!$C$47/(100*12))</f>
        <v>0</v>
      </c>
    </row>
    <row r="529" customFormat="false" ht="12.8" hidden="false" customHeight="false" outlineLevel="0" collapsed="false">
      <c r="A529" s="76" t="n">
        <v>525</v>
      </c>
      <c r="B529" s="77" t="n">
        <f aca="false">EOMONTH(Input!$C$7,A529)</f>
        <v>58896</v>
      </c>
      <c r="D529" s="78" t="n">
        <f aca="false">IF(AND($B529&lt;Input!$C$31,$B529&lt;Input!$G$31),Input!$C$48,0)</f>
        <v>0</v>
      </c>
      <c r="E529" s="78" t="n">
        <f aca="true">IF(AND($B529&gt;Input!$C$31,$B529&lt;Input!$C$25),PMT(Input!$C$47/(100*12),(OFFSET($A$4,MATCH(Input!$C$25,$B$4:$B$1004,1),0,1,1)-OFFSET($A$4,MATCH(Input!$C$31,$B$4:$B$1004,1),0,1,1)),$H$4,0,1),0)</f>
        <v>-0</v>
      </c>
      <c r="F529" s="78" t="n">
        <f aca="false">($F528+$D529+$E529)*(1+Input!$C$47/(100*12))</f>
        <v>0</v>
      </c>
    </row>
    <row r="530" customFormat="false" ht="12.8" hidden="false" customHeight="false" outlineLevel="0" collapsed="false">
      <c r="A530" s="76" t="n">
        <v>526</v>
      </c>
      <c r="B530" s="77" t="n">
        <f aca="false">EOMONTH(Input!$C$7,A530)</f>
        <v>58926</v>
      </c>
      <c r="D530" s="78" t="n">
        <f aca="false">IF(AND($B530&lt;Input!$C$31,$B530&lt;Input!$G$31),Input!$C$48,0)</f>
        <v>0</v>
      </c>
      <c r="E530" s="78" t="n">
        <f aca="true">IF(AND($B530&gt;Input!$C$31,$B530&lt;Input!$C$25),PMT(Input!$C$47/(100*12),(OFFSET($A$4,MATCH(Input!$C$25,$B$4:$B$1004,1),0,1,1)-OFFSET($A$4,MATCH(Input!$C$31,$B$4:$B$1004,1),0,1,1)),$H$4,0,1),0)</f>
        <v>-0</v>
      </c>
      <c r="F530" s="78" t="n">
        <f aca="false">($F529+$D530+$E530)*(1+Input!$C$47/(100*12))</f>
        <v>0</v>
      </c>
    </row>
    <row r="531" customFormat="false" ht="12.8" hidden="false" customHeight="false" outlineLevel="0" collapsed="false">
      <c r="A531" s="76" t="n">
        <v>527</v>
      </c>
      <c r="B531" s="77" t="n">
        <f aca="false">EOMONTH(Input!$C$7,A531)</f>
        <v>58957</v>
      </c>
      <c r="D531" s="78" t="n">
        <f aca="false">IF(AND($B531&lt;Input!$C$31,$B531&lt;Input!$G$31),Input!$C$48,0)</f>
        <v>0</v>
      </c>
      <c r="E531" s="78" t="n">
        <f aca="true">IF(AND($B531&gt;Input!$C$31,$B531&lt;Input!$C$25),PMT(Input!$C$47/(100*12),(OFFSET($A$4,MATCH(Input!$C$25,$B$4:$B$1004,1),0,1,1)-OFFSET($A$4,MATCH(Input!$C$31,$B$4:$B$1004,1),0,1,1)),$H$4,0,1),0)</f>
        <v>-0</v>
      </c>
      <c r="F531" s="78" t="n">
        <f aca="false">($F530+$D531+$E531)*(1+Input!$C$47/(100*12))</f>
        <v>0</v>
      </c>
    </row>
    <row r="532" customFormat="false" ht="12.8" hidden="false" customHeight="false" outlineLevel="0" collapsed="false">
      <c r="A532" s="76" t="n">
        <v>528</v>
      </c>
      <c r="B532" s="77" t="n">
        <f aca="false">EOMONTH(Input!$C$7,A532)</f>
        <v>58987</v>
      </c>
      <c r="D532" s="78" t="n">
        <f aca="false">IF(AND($B532&lt;Input!$C$31,$B532&lt;Input!$G$31),Input!$C$48,0)</f>
        <v>0</v>
      </c>
      <c r="E532" s="78" t="n">
        <f aca="true">IF(AND($B532&gt;Input!$C$31,$B532&lt;Input!$C$25),PMT(Input!$C$47/(100*12),(OFFSET($A$4,MATCH(Input!$C$25,$B$4:$B$1004,1),0,1,1)-OFFSET($A$4,MATCH(Input!$C$31,$B$4:$B$1004,1),0,1,1)),$H$4,0,1),0)</f>
        <v>-0</v>
      </c>
      <c r="F532" s="78" t="n">
        <f aca="false">($F531+$D532+$E532)*(1+Input!$C$47/(100*12))</f>
        <v>0</v>
      </c>
    </row>
    <row r="533" customFormat="false" ht="12.8" hidden="false" customHeight="false" outlineLevel="0" collapsed="false">
      <c r="A533" s="76" t="n">
        <v>529</v>
      </c>
      <c r="B533" s="77" t="n">
        <f aca="false">EOMONTH(Input!$C$7,A533)</f>
        <v>59018</v>
      </c>
      <c r="D533" s="78" t="n">
        <f aca="false">IF(AND($B533&lt;Input!$C$31,$B533&lt;Input!$G$31),Input!$C$48,0)</f>
        <v>0</v>
      </c>
      <c r="E533" s="78" t="n">
        <f aca="true">IF(AND($B533&gt;Input!$C$31,$B533&lt;Input!$C$25),PMT(Input!$C$47/(100*12),(OFFSET($A$4,MATCH(Input!$C$25,$B$4:$B$1004,1),0,1,1)-OFFSET($A$4,MATCH(Input!$C$31,$B$4:$B$1004,1),0,1,1)),$H$4,0,1),0)</f>
        <v>-0</v>
      </c>
      <c r="F533" s="78" t="n">
        <f aca="false">($F532+$D533+$E533)*(1+Input!$C$47/(100*12))</f>
        <v>0</v>
      </c>
    </row>
    <row r="534" customFormat="false" ht="12.8" hidden="false" customHeight="false" outlineLevel="0" collapsed="false">
      <c r="A534" s="76" t="n">
        <v>530</v>
      </c>
      <c r="B534" s="77" t="n">
        <f aca="false">EOMONTH(Input!$C$7,A534)</f>
        <v>59049</v>
      </c>
      <c r="D534" s="78" t="n">
        <f aca="false">IF(AND($B534&lt;Input!$C$31,$B534&lt;Input!$G$31),Input!$C$48,0)</f>
        <v>0</v>
      </c>
      <c r="E534" s="78" t="n">
        <f aca="true">IF(AND($B534&gt;Input!$C$31,$B534&lt;Input!$C$25),PMT(Input!$C$47/(100*12),(OFFSET($A$4,MATCH(Input!$C$25,$B$4:$B$1004,1),0,1,1)-OFFSET($A$4,MATCH(Input!$C$31,$B$4:$B$1004,1),0,1,1)),$H$4,0,1),0)</f>
        <v>-0</v>
      </c>
      <c r="F534" s="78" t="n">
        <f aca="false">($F533+$D534+$E534)*(1+Input!$C$47/(100*12))</f>
        <v>0</v>
      </c>
    </row>
    <row r="535" customFormat="false" ht="12.8" hidden="false" customHeight="false" outlineLevel="0" collapsed="false">
      <c r="A535" s="76" t="n">
        <v>531</v>
      </c>
      <c r="B535" s="77" t="n">
        <f aca="false">EOMONTH(Input!$C$7,A535)</f>
        <v>59079</v>
      </c>
      <c r="D535" s="78" t="n">
        <f aca="false">IF(AND($B535&lt;Input!$C$31,$B535&lt;Input!$G$31),Input!$C$48,0)</f>
        <v>0</v>
      </c>
      <c r="E535" s="78" t="n">
        <f aca="true">IF(AND($B535&gt;Input!$C$31,$B535&lt;Input!$C$25),PMT(Input!$C$47/(100*12),(OFFSET($A$4,MATCH(Input!$C$25,$B$4:$B$1004,1),0,1,1)-OFFSET($A$4,MATCH(Input!$C$31,$B$4:$B$1004,1),0,1,1)),$H$4,0,1),0)</f>
        <v>-0</v>
      </c>
      <c r="F535" s="78" t="n">
        <f aca="false">($F534+$D535+$E535)*(1+Input!$C$47/(100*12))</f>
        <v>0</v>
      </c>
    </row>
    <row r="536" customFormat="false" ht="12.8" hidden="false" customHeight="false" outlineLevel="0" collapsed="false">
      <c r="A536" s="76" t="n">
        <v>532</v>
      </c>
      <c r="B536" s="77" t="n">
        <f aca="false">EOMONTH(Input!$C$7,A536)</f>
        <v>59110</v>
      </c>
      <c r="D536" s="78" t="n">
        <f aca="false">IF(AND($B536&lt;Input!$C$31,$B536&lt;Input!$G$31),Input!$C$48,0)</f>
        <v>0</v>
      </c>
      <c r="E536" s="78" t="n">
        <f aca="true">IF(AND($B536&gt;Input!$C$31,$B536&lt;Input!$C$25),PMT(Input!$C$47/(100*12),(OFFSET($A$4,MATCH(Input!$C$25,$B$4:$B$1004,1),0,1,1)-OFFSET($A$4,MATCH(Input!$C$31,$B$4:$B$1004,1),0,1,1)),$H$4,0,1),0)</f>
        <v>-0</v>
      </c>
      <c r="F536" s="78" t="n">
        <f aca="false">($F535+$D536+$E536)*(1+Input!$C$47/(100*12))</f>
        <v>0</v>
      </c>
    </row>
    <row r="537" customFormat="false" ht="12.8" hidden="false" customHeight="false" outlineLevel="0" collapsed="false">
      <c r="A537" s="76" t="n">
        <v>533</v>
      </c>
      <c r="B537" s="77" t="n">
        <f aca="false">EOMONTH(Input!$C$7,A537)</f>
        <v>59140</v>
      </c>
      <c r="D537" s="78" t="n">
        <f aca="false">IF(AND($B537&lt;Input!$C$31,$B537&lt;Input!$G$31),Input!$C$48,0)</f>
        <v>0</v>
      </c>
      <c r="E537" s="78" t="n">
        <f aca="true">IF(AND($B537&gt;Input!$C$31,$B537&lt;Input!$C$25),PMT(Input!$C$47/(100*12),(OFFSET($A$4,MATCH(Input!$C$25,$B$4:$B$1004,1),0,1,1)-OFFSET($A$4,MATCH(Input!$C$31,$B$4:$B$1004,1),0,1,1)),$H$4,0,1),0)</f>
        <v>-0</v>
      </c>
      <c r="F537" s="78" t="n">
        <f aca="false">($F536+$D537+$E537)*(1+Input!$C$47/(100*12))</f>
        <v>0</v>
      </c>
    </row>
    <row r="538" customFormat="false" ht="12.8" hidden="false" customHeight="false" outlineLevel="0" collapsed="false">
      <c r="A538" s="76" t="n">
        <v>534</v>
      </c>
      <c r="B538" s="77" t="n">
        <f aca="false">EOMONTH(Input!$C$7,A538)</f>
        <v>59171</v>
      </c>
      <c r="D538" s="78" t="n">
        <f aca="false">IF(AND($B538&lt;Input!$C$31,$B538&lt;Input!$G$31),Input!$C$48,0)</f>
        <v>0</v>
      </c>
      <c r="E538" s="78" t="n">
        <f aca="true">IF(AND($B538&gt;Input!$C$31,$B538&lt;Input!$C$25),PMT(Input!$C$47/(100*12),(OFFSET($A$4,MATCH(Input!$C$25,$B$4:$B$1004,1),0,1,1)-OFFSET($A$4,MATCH(Input!$C$31,$B$4:$B$1004,1),0,1,1)),$H$4,0,1),0)</f>
        <v>-0</v>
      </c>
      <c r="F538" s="78" t="n">
        <f aca="false">($F537+$D538+$E538)*(1+Input!$C$47/(100*12))</f>
        <v>0</v>
      </c>
    </row>
    <row r="539" customFormat="false" ht="12.8" hidden="false" customHeight="false" outlineLevel="0" collapsed="false">
      <c r="A539" s="76" t="n">
        <v>535</v>
      </c>
      <c r="B539" s="77" t="n">
        <f aca="false">EOMONTH(Input!$C$7,A539)</f>
        <v>59202</v>
      </c>
      <c r="D539" s="78" t="n">
        <f aca="false">IF(AND($B539&lt;Input!$C$31,$B539&lt;Input!$G$31),Input!$C$48,0)</f>
        <v>0</v>
      </c>
      <c r="E539" s="78" t="n">
        <f aca="true">IF(AND($B539&gt;Input!$C$31,$B539&lt;Input!$C$25),PMT(Input!$C$47/(100*12),(OFFSET($A$4,MATCH(Input!$C$25,$B$4:$B$1004,1),0,1,1)-OFFSET($A$4,MATCH(Input!$C$31,$B$4:$B$1004,1),0,1,1)),$H$4,0,1),0)</f>
        <v>-0</v>
      </c>
      <c r="F539" s="78" t="n">
        <f aca="false">($F538+$D539+$E539)*(1+Input!$C$47/(100*12))</f>
        <v>0</v>
      </c>
    </row>
    <row r="540" customFormat="false" ht="12.8" hidden="false" customHeight="false" outlineLevel="0" collapsed="false">
      <c r="A540" s="76" t="n">
        <v>536</v>
      </c>
      <c r="B540" s="77" t="n">
        <f aca="false">EOMONTH(Input!$C$7,A540)</f>
        <v>59230</v>
      </c>
      <c r="D540" s="78" t="n">
        <f aca="false">IF(AND($B540&lt;Input!$C$31,$B540&lt;Input!$G$31),Input!$C$48,0)</f>
        <v>0</v>
      </c>
      <c r="E540" s="78" t="n">
        <f aca="true">IF(AND($B540&gt;Input!$C$31,$B540&lt;Input!$C$25),PMT(Input!$C$47/(100*12),(OFFSET($A$4,MATCH(Input!$C$25,$B$4:$B$1004,1),0,1,1)-OFFSET($A$4,MATCH(Input!$C$31,$B$4:$B$1004,1),0,1,1)),$H$4,0,1),0)</f>
        <v>-0</v>
      </c>
      <c r="F540" s="78" t="n">
        <f aca="false">($F539+$D540+$E540)*(1+Input!$C$47/(100*12))</f>
        <v>0</v>
      </c>
    </row>
    <row r="541" customFormat="false" ht="12.8" hidden="false" customHeight="false" outlineLevel="0" collapsed="false">
      <c r="A541" s="76" t="n">
        <v>537</v>
      </c>
      <c r="B541" s="77" t="n">
        <f aca="false">EOMONTH(Input!$C$7,A541)</f>
        <v>59261</v>
      </c>
      <c r="D541" s="78" t="n">
        <f aca="false">IF(AND($B541&lt;Input!$C$31,$B541&lt;Input!$G$31),Input!$C$48,0)</f>
        <v>0</v>
      </c>
      <c r="E541" s="78" t="n">
        <f aca="true">IF(AND($B541&gt;Input!$C$31,$B541&lt;Input!$C$25),PMT(Input!$C$47/(100*12),(OFFSET($A$4,MATCH(Input!$C$25,$B$4:$B$1004,1),0,1,1)-OFFSET($A$4,MATCH(Input!$C$31,$B$4:$B$1004,1),0,1,1)),$H$4,0,1),0)</f>
        <v>-0</v>
      </c>
      <c r="F541" s="78" t="n">
        <f aca="false">($F540+$D541+$E541)*(1+Input!$C$47/(100*12))</f>
        <v>0</v>
      </c>
    </row>
    <row r="542" customFormat="false" ht="12.8" hidden="false" customHeight="false" outlineLevel="0" collapsed="false">
      <c r="A542" s="76" t="n">
        <v>538</v>
      </c>
      <c r="B542" s="77" t="n">
        <f aca="false">EOMONTH(Input!$C$7,A542)</f>
        <v>59291</v>
      </c>
      <c r="D542" s="78" t="n">
        <f aca="false">IF(AND($B542&lt;Input!$C$31,$B542&lt;Input!$G$31),Input!$C$48,0)</f>
        <v>0</v>
      </c>
      <c r="E542" s="78" t="n">
        <f aca="true">IF(AND($B542&gt;Input!$C$31,$B542&lt;Input!$C$25),PMT(Input!$C$47/(100*12),(OFFSET($A$4,MATCH(Input!$C$25,$B$4:$B$1004,1),0,1,1)-OFFSET($A$4,MATCH(Input!$C$31,$B$4:$B$1004,1),0,1,1)),$H$4,0,1),0)</f>
        <v>-0</v>
      </c>
      <c r="F542" s="78" t="n">
        <f aca="false">($F541+$D542+$E542)*(1+Input!$C$47/(100*12))</f>
        <v>0</v>
      </c>
    </row>
    <row r="543" customFormat="false" ht="12.8" hidden="false" customHeight="false" outlineLevel="0" collapsed="false">
      <c r="A543" s="76" t="n">
        <v>539</v>
      </c>
      <c r="B543" s="77" t="n">
        <f aca="false">EOMONTH(Input!$C$7,A543)</f>
        <v>59322</v>
      </c>
      <c r="D543" s="78" t="n">
        <f aca="false">IF(AND($B543&lt;Input!$C$31,$B543&lt;Input!$G$31),Input!$C$48,0)</f>
        <v>0</v>
      </c>
      <c r="E543" s="78" t="n">
        <f aca="true">IF(AND($B543&gt;Input!$C$31,$B543&lt;Input!$C$25),PMT(Input!$C$47/(100*12),(OFFSET($A$4,MATCH(Input!$C$25,$B$4:$B$1004,1),0,1,1)-OFFSET($A$4,MATCH(Input!$C$31,$B$4:$B$1004,1),0,1,1)),$H$4,0,1),0)</f>
        <v>0</v>
      </c>
      <c r="F543" s="78" t="n">
        <f aca="false">($F542+$D543+$E543)*(1+Input!$C$47/(100*12))</f>
        <v>0</v>
      </c>
    </row>
    <row r="544" customFormat="false" ht="12.8" hidden="false" customHeight="false" outlineLevel="0" collapsed="false">
      <c r="A544" s="76" t="n">
        <v>540</v>
      </c>
      <c r="B544" s="77" t="n">
        <f aca="false">EOMONTH(Input!$C$7,A544)</f>
        <v>59352</v>
      </c>
      <c r="D544" s="78" t="n">
        <f aca="false">IF(AND($B544&lt;Input!$C$31,$B544&lt;Input!$G$31),Input!$C$48,0)</f>
        <v>0</v>
      </c>
      <c r="E544" s="78" t="n">
        <f aca="true">IF(AND($B544&gt;Input!$C$31,$B544&lt;Input!$C$25),PMT(Input!$C$47/(100*12),(OFFSET($A$4,MATCH(Input!$C$25,$B$4:$B$1004,1),0,1,1)-OFFSET($A$4,MATCH(Input!$C$31,$B$4:$B$1004,1),0,1,1)),$H$4,0,1),0)</f>
        <v>0</v>
      </c>
      <c r="F544" s="78" t="n">
        <f aca="false">($F543+$D544+$E544)*(1+Input!$C$47/(100*12))</f>
        <v>0</v>
      </c>
    </row>
    <row r="545" customFormat="false" ht="12.8" hidden="false" customHeight="false" outlineLevel="0" collapsed="false">
      <c r="A545" s="76" t="n">
        <v>541</v>
      </c>
      <c r="B545" s="77" t="n">
        <f aca="false">EOMONTH(Input!$C$7,A545)</f>
        <v>59383</v>
      </c>
      <c r="D545" s="78" t="n">
        <f aca="false">IF(AND($B545&lt;Input!$C$31,$B545&lt;Input!$G$31),Input!$C$48,0)</f>
        <v>0</v>
      </c>
      <c r="E545" s="78" t="n">
        <f aca="true">IF(AND($B545&gt;Input!$C$31,$B545&lt;Input!$C$25),PMT(Input!$C$47/(100*12),(OFFSET($A$4,MATCH(Input!$C$25,$B$4:$B$1004,1),0,1,1)-OFFSET($A$4,MATCH(Input!$C$31,$B$4:$B$1004,1),0,1,1)),$H$4,0,1),0)</f>
        <v>0</v>
      </c>
      <c r="F545" s="78" t="n">
        <f aca="false">($F544+$D545+$E545)*(1+Input!$C$47/(100*12))</f>
        <v>0</v>
      </c>
    </row>
    <row r="546" customFormat="false" ht="12.8" hidden="false" customHeight="false" outlineLevel="0" collapsed="false">
      <c r="A546" s="76" t="n">
        <v>542</v>
      </c>
      <c r="B546" s="77" t="n">
        <f aca="false">EOMONTH(Input!$C$7,A546)</f>
        <v>59414</v>
      </c>
      <c r="D546" s="78" t="n">
        <f aca="false">IF(AND($B546&lt;Input!$C$31,$B546&lt;Input!$G$31),Input!$C$48,0)</f>
        <v>0</v>
      </c>
      <c r="E546" s="78" t="n">
        <f aca="true">IF(AND($B546&gt;Input!$C$31,$B546&lt;Input!$C$25),PMT(Input!$C$47/(100*12),(OFFSET($A$4,MATCH(Input!$C$25,$B$4:$B$1004,1),0,1,1)-OFFSET($A$4,MATCH(Input!$C$31,$B$4:$B$1004,1),0,1,1)),$H$4,0,1),0)</f>
        <v>0</v>
      </c>
      <c r="F546" s="78" t="n">
        <f aca="false">($F545+$D546+$E546)*(1+Input!$C$47/(100*12))</f>
        <v>0</v>
      </c>
    </row>
    <row r="547" customFormat="false" ht="12.8" hidden="false" customHeight="false" outlineLevel="0" collapsed="false">
      <c r="A547" s="76" t="n">
        <v>543</v>
      </c>
      <c r="B547" s="77" t="n">
        <f aca="false">EOMONTH(Input!$C$7,A547)</f>
        <v>59444</v>
      </c>
      <c r="D547" s="78" t="n">
        <f aca="false">IF(AND($B547&lt;Input!$C$31,$B547&lt;Input!$G$31),Input!$C$48,0)</f>
        <v>0</v>
      </c>
      <c r="E547" s="78" t="n">
        <f aca="true">IF(AND($B547&gt;Input!$C$31,$B547&lt;Input!$C$25),PMT(Input!$C$47/(100*12),(OFFSET($A$4,MATCH(Input!$C$25,$B$4:$B$1004,1),0,1,1)-OFFSET($A$4,MATCH(Input!$C$31,$B$4:$B$1004,1),0,1,1)),$H$4,0,1),0)</f>
        <v>0</v>
      </c>
      <c r="F547" s="78" t="n">
        <f aca="false">($F546+$D547+$E547)*(1+Input!$C$47/(100*12))</f>
        <v>0</v>
      </c>
    </row>
    <row r="548" customFormat="false" ht="12.8" hidden="false" customHeight="false" outlineLevel="0" collapsed="false">
      <c r="A548" s="76" t="n">
        <v>544</v>
      </c>
      <c r="B548" s="77" t="n">
        <f aca="false">EOMONTH(Input!$C$7,A548)</f>
        <v>59475</v>
      </c>
      <c r="D548" s="78" t="n">
        <f aca="false">IF(AND($B548&lt;Input!$C$31,$B548&lt;Input!$G$31),Input!$C$48,0)</f>
        <v>0</v>
      </c>
      <c r="E548" s="78" t="n">
        <f aca="true">IF(AND($B548&gt;Input!$C$31,$B548&lt;Input!$C$25),PMT(Input!$C$47/(100*12),(OFFSET($A$4,MATCH(Input!$C$25,$B$4:$B$1004,1),0,1,1)-OFFSET($A$4,MATCH(Input!$C$31,$B$4:$B$1004,1),0,1,1)),$H$4,0,1),0)</f>
        <v>0</v>
      </c>
      <c r="F548" s="78" t="n">
        <f aca="false">($F547+$D548+$E548)*(1+Input!$C$47/(100*12))</f>
        <v>0</v>
      </c>
    </row>
    <row r="549" customFormat="false" ht="12.8" hidden="false" customHeight="false" outlineLevel="0" collapsed="false">
      <c r="A549" s="76" t="n">
        <v>545</v>
      </c>
      <c r="B549" s="77" t="n">
        <f aca="false">EOMONTH(Input!$C$7,A549)</f>
        <v>59505</v>
      </c>
      <c r="D549" s="78" t="n">
        <f aca="false">IF(AND($B549&lt;Input!$C$31,$B549&lt;Input!$G$31),Input!$C$48,0)</f>
        <v>0</v>
      </c>
      <c r="E549" s="78" t="n">
        <f aca="true">IF(AND($B549&gt;Input!$C$31,$B549&lt;Input!$C$25),PMT(Input!$C$47/(100*12),(OFFSET($A$4,MATCH(Input!$C$25,$B$4:$B$1004,1),0,1,1)-OFFSET($A$4,MATCH(Input!$C$31,$B$4:$B$1004,1),0,1,1)),$H$4,0,1),0)</f>
        <v>0</v>
      </c>
      <c r="F549" s="78" t="n">
        <f aca="false">($F548+$D549+$E549)*(1+Input!$C$47/(100*12))</f>
        <v>0</v>
      </c>
    </row>
    <row r="550" customFormat="false" ht="12.8" hidden="false" customHeight="false" outlineLevel="0" collapsed="false">
      <c r="A550" s="76" t="n">
        <v>546</v>
      </c>
      <c r="B550" s="77" t="n">
        <f aca="false">EOMONTH(Input!$C$7,A550)</f>
        <v>59536</v>
      </c>
      <c r="D550" s="78" t="n">
        <f aca="false">IF(AND($B550&lt;Input!$C$31,$B550&lt;Input!$G$31),Input!$C$48,0)</f>
        <v>0</v>
      </c>
      <c r="E550" s="78" t="n">
        <f aca="true">IF(AND($B550&gt;Input!$C$31,$B550&lt;Input!$C$25),PMT(Input!$C$47/(100*12),(OFFSET($A$4,MATCH(Input!$C$25,$B$4:$B$1004,1),0,1,1)-OFFSET($A$4,MATCH(Input!$C$31,$B$4:$B$1004,1),0,1,1)),$H$4,0,1),0)</f>
        <v>0</v>
      </c>
      <c r="F550" s="78" t="n">
        <f aca="false">($F549+$D550+$E550)*(1+Input!$C$47/(100*12))</f>
        <v>0</v>
      </c>
    </row>
    <row r="551" customFormat="false" ht="12.8" hidden="false" customHeight="false" outlineLevel="0" collapsed="false">
      <c r="A551" s="76" t="n">
        <v>547</v>
      </c>
      <c r="B551" s="77" t="n">
        <f aca="false">EOMONTH(Input!$C$7,A551)</f>
        <v>59567</v>
      </c>
      <c r="D551" s="78" t="n">
        <f aca="false">IF(AND($B551&lt;Input!$C$31,$B551&lt;Input!$G$31),Input!$C$48,0)</f>
        <v>0</v>
      </c>
      <c r="E551" s="78" t="n">
        <f aca="true">IF(AND($B551&gt;Input!$C$31,$B551&lt;Input!$C$25),PMT(Input!$C$47/(100*12),(OFFSET($A$4,MATCH(Input!$C$25,$B$4:$B$1004,1),0,1,1)-OFFSET($A$4,MATCH(Input!$C$31,$B$4:$B$1004,1),0,1,1)),$H$4,0,1),0)</f>
        <v>0</v>
      </c>
      <c r="F551" s="78" t="n">
        <f aca="false">($F550+$D551+$E551)*(1+Input!$C$47/(100*12))</f>
        <v>0</v>
      </c>
    </row>
    <row r="552" customFormat="false" ht="12.8" hidden="false" customHeight="false" outlineLevel="0" collapsed="false">
      <c r="A552" s="76" t="n">
        <v>548</v>
      </c>
      <c r="B552" s="77" t="n">
        <f aca="false">EOMONTH(Input!$C$7,A552)</f>
        <v>59595</v>
      </c>
      <c r="D552" s="78" t="n">
        <f aca="false">IF(AND($B552&lt;Input!$C$31,$B552&lt;Input!$G$31),Input!$C$48,0)</f>
        <v>0</v>
      </c>
      <c r="E552" s="78" t="n">
        <f aca="true">IF(AND($B552&gt;Input!$C$31,$B552&lt;Input!$C$25),PMT(Input!$C$47/(100*12),(OFFSET($A$4,MATCH(Input!$C$25,$B$4:$B$1004,1),0,1,1)-OFFSET($A$4,MATCH(Input!$C$31,$B$4:$B$1004,1),0,1,1)),$H$4,0,1),0)</f>
        <v>0</v>
      </c>
      <c r="F552" s="78" t="n">
        <f aca="false">($F551+$D552+$E552)*(1+Input!$C$47/(100*12))</f>
        <v>0</v>
      </c>
    </row>
    <row r="553" customFormat="false" ht="12.8" hidden="false" customHeight="false" outlineLevel="0" collapsed="false">
      <c r="A553" s="76" t="n">
        <v>549</v>
      </c>
      <c r="B553" s="77" t="n">
        <f aca="false">EOMONTH(Input!$C$7,A553)</f>
        <v>59626</v>
      </c>
      <c r="D553" s="78" t="n">
        <f aca="false">IF(AND($B553&lt;Input!$C$31,$B553&lt;Input!$G$31),Input!$C$48,0)</f>
        <v>0</v>
      </c>
      <c r="E553" s="78" t="n">
        <f aca="true">IF(AND($B553&gt;Input!$C$31,$B553&lt;Input!$C$25),PMT(Input!$C$47/(100*12),(OFFSET($A$4,MATCH(Input!$C$25,$B$4:$B$1004,1),0,1,1)-OFFSET($A$4,MATCH(Input!$C$31,$B$4:$B$1004,1),0,1,1)),$H$4,0,1),0)</f>
        <v>0</v>
      </c>
      <c r="F553" s="78" t="n">
        <f aca="false">($F552+$D553+$E553)*(1+Input!$C$47/(100*12))</f>
        <v>0</v>
      </c>
    </row>
    <row r="554" customFormat="false" ht="12.8" hidden="false" customHeight="false" outlineLevel="0" collapsed="false">
      <c r="A554" s="76" t="n">
        <v>550</v>
      </c>
      <c r="B554" s="77" t="n">
        <f aca="false">EOMONTH(Input!$C$7,A554)</f>
        <v>59656</v>
      </c>
      <c r="D554" s="78" t="n">
        <f aca="false">IF(AND($B554&lt;Input!$C$31,$B554&lt;Input!$G$31),Input!$C$48,0)</f>
        <v>0</v>
      </c>
      <c r="E554" s="78" t="n">
        <f aca="true">IF(AND($B554&gt;Input!$C$31,$B554&lt;Input!$C$25),PMT(Input!$C$47/(100*12),(OFFSET($A$4,MATCH(Input!$C$25,$B$4:$B$1004,1),0,1,1)-OFFSET($A$4,MATCH(Input!$C$31,$B$4:$B$1004,1),0,1,1)),$H$4,0,1),0)</f>
        <v>0</v>
      </c>
      <c r="F554" s="78" t="n">
        <f aca="false">($F553+$D554+$E554)*(1+Input!$C$47/(100*12))</f>
        <v>0</v>
      </c>
    </row>
    <row r="555" customFormat="false" ht="12.8" hidden="false" customHeight="false" outlineLevel="0" collapsed="false">
      <c r="A555" s="76" t="n">
        <v>551</v>
      </c>
      <c r="B555" s="77" t="n">
        <f aca="false">EOMONTH(Input!$C$7,A555)</f>
        <v>59687</v>
      </c>
      <c r="D555" s="78" t="n">
        <f aca="false">IF(AND($B555&lt;Input!$C$31,$B555&lt;Input!$G$31),Input!$C$48,0)</f>
        <v>0</v>
      </c>
      <c r="E555" s="78" t="n">
        <f aca="true">IF(AND($B555&gt;Input!$C$31,$B555&lt;Input!$C$25),PMT(Input!$C$47/(100*12),(OFFSET($A$4,MATCH(Input!$C$25,$B$4:$B$1004,1),0,1,1)-OFFSET($A$4,MATCH(Input!$C$31,$B$4:$B$1004,1),0,1,1)),$H$4,0,1),0)</f>
        <v>0</v>
      </c>
      <c r="F555" s="78" t="n">
        <f aca="false">($F554+$D555+$E555)*(1+Input!$C$47/(100*12))</f>
        <v>0</v>
      </c>
    </row>
    <row r="556" customFormat="false" ht="12.8" hidden="false" customHeight="false" outlineLevel="0" collapsed="false">
      <c r="A556" s="76" t="n">
        <v>552</v>
      </c>
      <c r="B556" s="77" t="n">
        <f aca="false">EOMONTH(Input!$C$7,A556)</f>
        <v>59717</v>
      </c>
      <c r="D556" s="78" t="n">
        <f aca="false">IF(AND($B556&lt;Input!$C$31,$B556&lt;Input!$G$31),Input!$C$48,0)</f>
        <v>0</v>
      </c>
      <c r="E556" s="78" t="n">
        <f aca="true">IF(AND($B556&gt;Input!$C$31,$B556&lt;Input!$C$25),PMT(Input!$C$47/(100*12),(OFFSET($A$4,MATCH(Input!$C$25,$B$4:$B$1004,1),0,1,1)-OFFSET($A$4,MATCH(Input!$C$31,$B$4:$B$1004,1),0,1,1)),$H$4,0,1),0)</f>
        <v>0</v>
      </c>
      <c r="F556" s="78" t="n">
        <f aca="false">($F555+$D556+$E556)*(1+Input!$C$47/(100*12))</f>
        <v>0</v>
      </c>
    </row>
    <row r="557" customFormat="false" ht="12.8" hidden="false" customHeight="false" outlineLevel="0" collapsed="false">
      <c r="A557" s="76" t="n">
        <v>553</v>
      </c>
      <c r="B557" s="77" t="n">
        <f aca="false">EOMONTH(Input!$C$7,A557)</f>
        <v>59748</v>
      </c>
      <c r="D557" s="78" t="n">
        <f aca="false">IF(AND($B557&lt;Input!$C$31,$B557&lt;Input!$G$31),Input!$C$48,0)</f>
        <v>0</v>
      </c>
      <c r="E557" s="78" t="n">
        <f aca="true">IF(AND($B557&gt;Input!$C$31,$B557&lt;Input!$C$25),PMT(Input!$C$47/(100*12),(OFFSET($A$4,MATCH(Input!$C$25,$B$4:$B$1004,1),0,1,1)-OFFSET($A$4,MATCH(Input!$C$31,$B$4:$B$1004,1),0,1,1)),$H$4,0,1),0)</f>
        <v>0</v>
      </c>
      <c r="F557" s="78" t="n">
        <f aca="false">($F556+$D557+$E557)*(1+Input!$C$47/(100*12))</f>
        <v>0</v>
      </c>
    </row>
    <row r="558" customFormat="false" ht="12.8" hidden="false" customHeight="false" outlineLevel="0" collapsed="false">
      <c r="A558" s="76" t="n">
        <v>554</v>
      </c>
      <c r="B558" s="77" t="n">
        <f aca="false">EOMONTH(Input!$C$7,A558)</f>
        <v>59779</v>
      </c>
      <c r="D558" s="78" t="n">
        <f aca="false">IF(AND($B558&lt;Input!$C$31,$B558&lt;Input!$G$31),Input!$C$48,0)</f>
        <v>0</v>
      </c>
      <c r="E558" s="78" t="n">
        <f aca="true">IF(AND($B558&gt;Input!$C$31,$B558&lt;Input!$C$25),PMT(Input!$C$47/(100*12),(OFFSET($A$4,MATCH(Input!$C$25,$B$4:$B$1004,1),0,1,1)-OFFSET($A$4,MATCH(Input!$C$31,$B$4:$B$1004,1),0,1,1)),$H$4,0,1),0)</f>
        <v>0</v>
      </c>
      <c r="F558" s="78" t="n">
        <f aca="false">($F557+$D558+$E558)*(1+Input!$C$47/(100*12))</f>
        <v>0</v>
      </c>
    </row>
    <row r="559" customFormat="false" ht="12.8" hidden="false" customHeight="false" outlineLevel="0" collapsed="false">
      <c r="A559" s="76" t="n">
        <v>555</v>
      </c>
      <c r="B559" s="77" t="n">
        <f aca="false">EOMONTH(Input!$C$7,A559)</f>
        <v>59809</v>
      </c>
      <c r="D559" s="78" t="n">
        <f aca="false">IF(AND($B559&lt;Input!$C$31,$B559&lt;Input!$G$31),Input!$C$48,0)</f>
        <v>0</v>
      </c>
      <c r="E559" s="78" t="n">
        <f aca="true">IF(AND($B559&gt;Input!$C$31,$B559&lt;Input!$C$25),PMT(Input!$C$47/(100*12),(OFFSET($A$4,MATCH(Input!$C$25,$B$4:$B$1004,1),0,1,1)-OFFSET($A$4,MATCH(Input!$C$31,$B$4:$B$1004,1),0,1,1)),$H$4,0,1),0)</f>
        <v>0</v>
      </c>
      <c r="F559" s="78" t="n">
        <f aca="false">($F558+$D559+$E559)*(1+Input!$C$47/(100*12))</f>
        <v>0</v>
      </c>
    </row>
    <row r="560" customFormat="false" ht="12.8" hidden="false" customHeight="false" outlineLevel="0" collapsed="false">
      <c r="A560" s="76" t="n">
        <v>556</v>
      </c>
      <c r="B560" s="77" t="n">
        <f aca="false">EOMONTH(Input!$C$7,A560)</f>
        <v>59840</v>
      </c>
      <c r="D560" s="78" t="n">
        <f aca="false">IF(AND($B560&lt;Input!$C$31,$B560&lt;Input!$G$31),Input!$C$48,0)</f>
        <v>0</v>
      </c>
      <c r="E560" s="78" t="n">
        <f aca="true">IF(AND($B560&gt;Input!$C$31,$B560&lt;Input!$C$25),PMT(Input!$C$47/(100*12),(OFFSET($A$4,MATCH(Input!$C$25,$B$4:$B$1004,1),0,1,1)-OFFSET($A$4,MATCH(Input!$C$31,$B$4:$B$1004,1),0,1,1)),$H$4,0,1),0)</f>
        <v>0</v>
      </c>
      <c r="F560" s="78" t="n">
        <f aca="false">($F559+$D560+$E560)*(1+Input!$C$47/(100*12))</f>
        <v>0</v>
      </c>
    </row>
    <row r="561" customFormat="false" ht="12.8" hidden="false" customHeight="false" outlineLevel="0" collapsed="false">
      <c r="A561" s="76" t="n">
        <v>557</v>
      </c>
      <c r="B561" s="77" t="n">
        <f aca="false">EOMONTH(Input!$C$7,A561)</f>
        <v>59870</v>
      </c>
      <c r="D561" s="78" t="n">
        <f aca="false">IF(AND($B561&lt;Input!$C$31,$B561&lt;Input!$G$31),Input!$C$48,0)</f>
        <v>0</v>
      </c>
      <c r="E561" s="78" t="n">
        <f aca="true">IF(AND($B561&gt;Input!$C$31,$B561&lt;Input!$C$25),PMT(Input!$C$47/(100*12),(OFFSET($A$4,MATCH(Input!$C$25,$B$4:$B$1004,1),0,1,1)-OFFSET($A$4,MATCH(Input!$C$31,$B$4:$B$1004,1),0,1,1)),$H$4,0,1),0)</f>
        <v>0</v>
      </c>
      <c r="F561" s="78" t="n">
        <f aca="false">($F560+$D561+$E561)*(1+Input!$C$47/(100*12))</f>
        <v>0</v>
      </c>
    </row>
    <row r="562" customFormat="false" ht="12.8" hidden="false" customHeight="false" outlineLevel="0" collapsed="false">
      <c r="A562" s="76" t="n">
        <v>558</v>
      </c>
      <c r="B562" s="77" t="n">
        <f aca="false">EOMONTH(Input!$C$7,A562)</f>
        <v>59901</v>
      </c>
      <c r="D562" s="78" t="n">
        <f aca="false">IF(AND($B562&lt;Input!$C$31,$B562&lt;Input!$G$31),Input!$C$48,0)</f>
        <v>0</v>
      </c>
      <c r="E562" s="78" t="n">
        <f aca="true">IF(AND($B562&gt;Input!$C$31,$B562&lt;Input!$C$25),PMT(Input!$C$47/(100*12),(OFFSET($A$4,MATCH(Input!$C$25,$B$4:$B$1004,1),0,1,1)-OFFSET($A$4,MATCH(Input!$C$31,$B$4:$B$1004,1),0,1,1)),$H$4,0,1),0)</f>
        <v>0</v>
      </c>
      <c r="F562" s="78" t="n">
        <f aca="false">($F561+$D562+$E562)*(1+Input!$C$47/(100*12))</f>
        <v>0</v>
      </c>
    </row>
    <row r="563" customFormat="false" ht="12.8" hidden="false" customHeight="false" outlineLevel="0" collapsed="false">
      <c r="A563" s="76" t="n">
        <v>559</v>
      </c>
      <c r="B563" s="77" t="n">
        <f aca="false">EOMONTH(Input!$C$7,A563)</f>
        <v>59932</v>
      </c>
      <c r="D563" s="78" t="n">
        <f aca="false">IF(AND($B563&lt;Input!$C$31,$B563&lt;Input!$G$31),Input!$C$48,0)</f>
        <v>0</v>
      </c>
      <c r="E563" s="78" t="n">
        <f aca="true">IF(AND($B563&gt;Input!$C$31,$B563&lt;Input!$C$25),PMT(Input!$C$47/(100*12),(OFFSET($A$4,MATCH(Input!$C$25,$B$4:$B$1004,1),0,1,1)-OFFSET($A$4,MATCH(Input!$C$31,$B$4:$B$1004,1),0,1,1)),$H$4,0,1),0)</f>
        <v>0</v>
      </c>
      <c r="F563" s="78" t="n">
        <f aca="false">($F562+$D563+$E563)*(1+Input!$C$47/(100*12))</f>
        <v>0</v>
      </c>
    </row>
    <row r="564" customFormat="false" ht="12.8" hidden="false" customHeight="false" outlineLevel="0" collapsed="false">
      <c r="A564" s="76" t="n">
        <v>560</v>
      </c>
      <c r="B564" s="77" t="n">
        <f aca="false">EOMONTH(Input!$C$7,A564)</f>
        <v>59961</v>
      </c>
      <c r="D564" s="78" t="n">
        <f aca="false">IF(AND($B564&lt;Input!$C$31,$B564&lt;Input!$G$31),Input!$C$48,0)</f>
        <v>0</v>
      </c>
      <c r="E564" s="78" t="n">
        <f aca="true">IF(AND($B564&gt;Input!$C$31,$B564&lt;Input!$C$25),PMT(Input!$C$47/(100*12),(OFFSET($A$4,MATCH(Input!$C$25,$B$4:$B$1004,1),0,1,1)-OFFSET($A$4,MATCH(Input!$C$31,$B$4:$B$1004,1),0,1,1)),$H$4,0,1),0)</f>
        <v>0</v>
      </c>
      <c r="F564" s="78" t="n">
        <f aca="false">($F563+$D564+$E564)*(1+Input!$C$47/(100*12))</f>
        <v>0</v>
      </c>
    </row>
    <row r="565" customFormat="false" ht="12.8" hidden="false" customHeight="false" outlineLevel="0" collapsed="false">
      <c r="A565" s="76" t="n">
        <v>561</v>
      </c>
      <c r="B565" s="77" t="n">
        <f aca="false">EOMONTH(Input!$C$7,A565)</f>
        <v>59992</v>
      </c>
      <c r="D565" s="78" t="n">
        <f aca="false">IF(AND($B565&lt;Input!$C$31,$B565&lt;Input!$G$31),Input!$C$48,0)</f>
        <v>0</v>
      </c>
      <c r="E565" s="78" t="n">
        <f aca="true">IF(AND($B565&gt;Input!$C$31,$B565&lt;Input!$C$25),PMT(Input!$C$47/(100*12),(OFFSET($A$4,MATCH(Input!$C$25,$B$4:$B$1004,1),0,1,1)-OFFSET($A$4,MATCH(Input!$C$31,$B$4:$B$1004,1),0,1,1)),$H$4,0,1),0)</f>
        <v>0</v>
      </c>
      <c r="F565" s="78" t="n">
        <f aca="false">($F564+$D565+$E565)*(1+Input!$C$47/(100*12))</f>
        <v>0</v>
      </c>
    </row>
    <row r="566" customFormat="false" ht="12.8" hidden="false" customHeight="false" outlineLevel="0" collapsed="false">
      <c r="A566" s="76" t="n">
        <v>562</v>
      </c>
      <c r="B566" s="77" t="n">
        <f aca="false">EOMONTH(Input!$C$7,A566)</f>
        <v>60022</v>
      </c>
      <c r="D566" s="78" t="n">
        <f aca="false">IF(AND($B566&lt;Input!$C$31,$B566&lt;Input!$G$31),Input!$C$48,0)</f>
        <v>0</v>
      </c>
      <c r="E566" s="78" t="n">
        <f aca="true">IF(AND($B566&gt;Input!$C$31,$B566&lt;Input!$C$25),PMT(Input!$C$47/(100*12),(OFFSET($A$4,MATCH(Input!$C$25,$B$4:$B$1004,1),0,1,1)-OFFSET($A$4,MATCH(Input!$C$31,$B$4:$B$1004,1),0,1,1)),$H$4,0,1),0)</f>
        <v>0</v>
      </c>
      <c r="F566" s="78" t="n">
        <f aca="false">($F565+$D566+$E566)*(1+Input!$C$47/(100*12))</f>
        <v>0</v>
      </c>
    </row>
    <row r="567" customFormat="false" ht="12.8" hidden="false" customHeight="false" outlineLevel="0" collapsed="false">
      <c r="A567" s="76" t="n">
        <v>563</v>
      </c>
      <c r="B567" s="77" t="n">
        <f aca="false">EOMONTH(Input!$C$7,A567)</f>
        <v>60053</v>
      </c>
      <c r="D567" s="78" t="n">
        <f aca="false">IF(AND($B567&lt;Input!$C$31,$B567&lt;Input!$G$31),Input!$C$48,0)</f>
        <v>0</v>
      </c>
      <c r="E567" s="78" t="n">
        <f aca="true">IF(AND($B567&gt;Input!$C$31,$B567&lt;Input!$C$25),PMT(Input!$C$47/(100*12),(OFFSET($A$4,MATCH(Input!$C$25,$B$4:$B$1004,1),0,1,1)-OFFSET($A$4,MATCH(Input!$C$31,$B$4:$B$1004,1),0,1,1)),$H$4,0,1),0)</f>
        <v>0</v>
      </c>
      <c r="F567" s="78" t="n">
        <f aca="false">($F566+$D567+$E567)*(1+Input!$C$47/(100*12))</f>
        <v>0</v>
      </c>
    </row>
    <row r="568" customFormat="false" ht="12.8" hidden="false" customHeight="false" outlineLevel="0" collapsed="false">
      <c r="A568" s="76" t="n">
        <v>564</v>
      </c>
      <c r="B568" s="77" t="n">
        <f aca="false">EOMONTH(Input!$C$7,A568)</f>
        <v>60083</v>
      </c>
      <c r="D568" s="78" t="n">
        <f aca="false">IF(AND($B568&lt;Input!$C$31,$B568&lt;Input!$G$31),Input!$C$48,0)</f>
        <v>0</v>
      </c>
      <c r="E568" s="78" t="n">
        <f aca="true">IF(AND($B568&gt;Input!$C$31,$B568&lt;Input!$C$25),PMT(Input!$C$47/(100*12),(OFFSET($A$4,MATCH(Input!$C$25,$B$4:$B$1004,1),0,1,1)-OFFSET($A$4,MATCH(Input!$C$31,$B$4:$B$1004,1),0,1,1)),$H$4,0,1),0)</f>
        <v>0</v>
      </c>
      <c r="F568" s="78" t="n">
        <f aca="false">($F567+$D568+$E568)*(1+Input!$C$47/(100*12))</f>
        <v>0</v>
      </c>
    </row>
    <row r="569" customFormat="false" ht="12.8" hidden="false" customHeight="false" outlineLevel="0" collapsed="false">
      <c r="A569" s="76" t="n">
        <v>565</v>
      </c>
      <c r="B569" s="77" t="n">
        <f aca="false">EOMONTH(Input!$C$7,A569)</f>
        <v>60114</v>
      </c>
      <c r="D569" s="78" t="n">
        <f aca="false">IF(AND($B569&lt;Input!$C$31,$B569&lt;Input!$G$31),Input!$C$48,0)</f>
        <v>0</v>
      </c>
      <c r="E569" s="78" t="n">
        <f aca="true">IF(AND($B569&gt;Input!$C$31,$B569&lt;Input!$C$25),PMT(Input!$C$47/(100*12),(OFFSET($A$4,MATCH(Input!$C$25,$B$4:$B$1004,1),0,1,1)-OFFSET($A$4,MATCH(Input!$C$31,$B$4:$B$1004,1),0,1,1)),$H$4,0,1),0)</f>
        <v>0</v>
      </c>
      <c r="F569" s="78" t="n">
        <f aca="false">($F568+$D569+$E569)*(1+Input!$C$47/(100*12))</f>
        <v>0</v>
      </c>
    </row>
    <row r="570" customFormat="false" ht="12.8" hidden="false" customHeight="false" outlineLevel="0" collapsed="false">
      <c r="A570" s="76" t="n">
        <v>566</v>
      </c>
      <c r="B570" s="77" t="n">
        <f aca="false">EOMONTH(Input!$C$7,A570)</f>
        <v>60145</v>
      </c>
      <c r="D570" s="78" t="n">
        <f aca="false">IF(AND($B570&lt;Input!$C$31,$B570&lt;Input!$G$31),Input!$C$48,0)</f>
        <v>0</v>
      </c>
      <c r="E570" s="78" t="n">
        <f aca="true">IF(AND($B570&gt;Input!$C$31,$B570&lt;Input!$C$25),PMT(Input!$C$47/(100*12),(OFFSET($A$4,MATCH(Input!$C$25,$B$4:$B$1004,1),0,1,1)-OFFSET($A$4,MATCH(Input!$C$31,$B$4:$B$1004,1),0,1,1)),$H$4,0,1),0)</f>
        <v>0</v>
      </c>
      <c r="F570" s="78" t="n">
        <f aca="false">($F569+$D570+$E570)*(1+Input!$C$47/(100*12))</f>
        <v>0</v>
      </c>
    </row>
    <row r="571" customFormat="false" ht="12.8" hidden="false" customHeight="false" outlineLevel="0" collapsed="false">
      <c r="A571" s="76" t="n">
        <v>567</v>
      </c>
      <c r="B571" s="77" t="n">
        <f aca="false">EOMONTH(Input!$C$7,A571)</f>
        <v>60175</v>
      </c>
      <c r="D571" s="78" t="n">
        <f aca="false">IF(AND($B571&lt;Input!$C$31,$B571&lt;Input!$G$31),Input!$C$48,0)</f>
        <v>0</v>
      </c>
      <c r="E571" s="78" t="n">
        <f aca="true">IF(AND($B571&gt;Input!$C$31,$B571&lt;Input!$C$25),PMT(Input!$C$47/(100*12),(OFFSET($A$4,MATCH(Input!$C$25,$B$4:$B$1004,1),0,1,1)-OFFSET($A$4,MATCH(Input!$C$31,$B$4:$B$1004,1),0,1,1)),$H$4,0,1),0)</f>
        <v>0</v>
      </c>
      <c r="F571" s="78" t="n">
        <f aca="false">($F570+$D571+$E571)*(1+Input!$C$47/(100*12))</f>
        <v>0</v>
      </c>
    </row>
    <row r="572" customFormat="false" ht="12.8" hidden="false" customHeight="false" outlineLevel="0" collapsed="false">
      <c r="A572" s="76" t="n">
        <v>568</v>
      </c>
      <c r="B572" s="77" t="n">
        <f aca="false">EOMONTH(Input!$C$7,A572)</f>
        <v>60206</v>
      </c>
      <c r="D572" s="78" t="n">
        <f aca="false">IF(AND($B572&lt;Input!$C$31,$B572&lt;Input!$G$31),Input!$C$48,0)</f>
        <v>0</v>
      </c>
      <c r="E572" s="78" t="n">
        <f aca="true">IF(AND($B572&gt;Input!$C$31,$B572&lt;Input!$C$25),PMT(Input!$C$47/(100*12),(OFFSET($A$4,MATCH(Input!$C$25,$B$4:$B$1004,1),0,1,1)-OFFSET($A$4,MATCH(Input!$C$31,$B$4:$B$1004,1),0,1,1)),$H$4,0,1),0)</f>
        <v>0</v>
      </c>
      <c r="F572" s="78" t="n">
        <f aca="false">($F571+$D572+$E572)*(1+Input!$C$47/(100*12))</f>
        <v>0</v>
      </c>
    </row>
    <row r="573" customFormat="false" ht="12.8" hidden="false" customHeight="false" outlineLevel="0" collapsed="false">
      <c r="A573" s="76" t="n">
        <v>569</v>
      </c>
      <c r="B573" s="77" t="n">
        <f aca="false">EOMONTH(Input!$C$7,A573)</f>
        <v>60236</v>
      </c>
      <c r="D573" s="78" t="n">
        <f aca="false">IF(AND($B573&lt;Input!$C$31,$B573&lt;Input!$G$31),Input!$C$48,0)</f>
        <v>0</v>
      </c>
      <c r="E573" s="78" t="n">
        <f aca="true">IF(AND($B573&gt;Input!$C$31,$B573&lt;Input!$C$25),PMT(Input!$C$47/(100*12),(OFFSET($A$4,MATCH(Input!$C$25,$B$4:$B$1004,1),0,1,1)-OFFSET($A$4,MATCH(Input!$C$31,$B$4:$B$1004,1),0,1,1)),$H$4,0,1),0)</f>
        <v>0</v>
      </c>
      <c r="F573" s="78" t="n">
        <f aca="false">($F572+$D573+$E573)*(1+Input!$C$47/(100*12))</f>
        <v>0</v>
      </c>
    </row>
    <row r="574" customFormat="false" ht="12.8" hidden="false" customHeight="false" outlineLevel="0" collapsed="false">
      <c r="A574" s="76" t="n">
        <v>570</v>
      </c>
      <c r="B574" s="77" t="n">
        <f aca="false">EOMONTH(Input!$C$7,A574)</f>
        <v>60267</v>
      </c>
      <c r="D574" s="78" t="n">
        <f aca="false">IF(AND($B574&lt;Input!$C$31,$B574&lt;Input!$G$31),Input!$C$48,0)</f>
        <v>0</v>
      </c>
      <c r="E574" s="78" t="n">
        <f aca="true">IF(AND($B574&gt;Input!$C$31,$B574&lt;Input!$C$25),PMT(Input!$C$47/(100*12),(OFFSET($A$4,MATCH(Input!$C$25,$B$4:$B$1004,1),0,1,1)-OFFSET($A$4,MATCH(Input!$C$31,$B$4:$B$1004,1),0,1,1)),$H$4,0,1),0)</f>
        <v>0</v>
      </c>
      <c r="F574" s="78" t="n">
        <f aca="false">($F573+$D574+$E574)*(1+Input!$C$47/(100*12))</f>
        <v>0</v>
      </c>
    </row>
    <row r="575" customFormat="false" ht="12.8" hidden="false" customHeight="false" outlineLevel="0" collapsed="false">
      <c r="A575" s="76" t="n">
        <v>571</v>
      </c>
      <c r="B575" s="77" t="n">
        <f aca="false">EOMONTH(Input!$C$7,A575)</f>
        <v>60298</v>
      </c>
      <c r="D575" s="78" t="n">
        <f aca="false">IF(AND($B575&lt;Input!$C$31,$B575&lt;Input!$G$31),Input!$C$48,0)</f>
        <v>0</v>
      </c>
      <c r="E575" s="78" t="n">
        <f aca="true">IF(AND($B575&gt;Input!$C$31,$B575&lt;Input!$C$25),PMT(Input!$C$47/(100*12),(OFFSET($A$4,MATCH(Input!$C$25,$B$4:$B$1004,1),0,1,1)-OFFSET($A$4,MATCH(Input!$C$31,$B$4:$B$1004,1),0,1,1)),$H$4,0,1),0)</f>
        <v>0</v>
      </c>
      <c r="F575" s="78" t="n">
        <f aca="false">($F574+$D575+$E575)*(1+Input!$C$47/(100*12))</f>
        <v>0</v>
      </c>
    </row>
    <row r="576" customFormat="false" ht="12.8" hidden="false" customHeight="false" outlineLevel="0" collapsed="false">
      <c r="A576" s="76" t="n">
        <v>572</v>
      </c>
      <c r="B576" s="77" t="n">
        <f aca="false">EOMONTH(Input!$C$7,A576)</f>
        <v>60326</v>
      </c>
      <c r="D576" s="78" t="n">
        <f aca="false">IF(AND($B576&lt;Input!$C$31,$B576&lt;Input!$G$31),Input!$C$48,0)</f>
        <v>0</v>
      </c>
      <c r="E576" s="78" t="n">
        <f aca="true">IF(AND($B576&gt;Input!$C$31,$B576&lt;Input!$C$25),PMT(Input!$C$47/(100*12),(OFFSET($A$4,MATCH(Input!$C$25,$B$4:$B$1004,1),0,1,1)-OFFSET($A$4,MATCH(Input!$C$31,$B$4:$B$1004,1),0,1,1)),$H$4,0,1),0)</f>
        <v>0</v>
      </c>
      <c r="F576" s="78" t="n">
        <f aca="false">($F575+$D576+$E576)*(1+Input!$C$47/(100*12))</f>
        <v>0</v>
      </c>
    </row>
    <row r="577" customFormat="false" ht="12.8" hidden="false" customHeight="false" outlineLevel="0" collapsed="false">
      <c r="A577" s="76" t="n">
        <v>573</v>
      </c>
      <c r="B577" s="77" t="n">
        <f aca="false">EOMONTH(Input!$C$7,A577)</f>
        <v>60357</v>
      </c>
      <c r="D577" s="78" t="n">
        <f aca="false">IF(AND($B577&lt;Input!$C$31,$B577&lt;Input!$G$31),Input!$C$48,0)</f>
        <v>0</v>
      </c>
      <c r="E577" s="78" t="n">
        <f aca="true">IF(AND($B577&gt;Input!$C$31,$B577&lt;Input!$C$25),PMT(Input!$C$47/(100*12),(OFFSET($A$4,MATCH(Input!$C$25,$B$4:$B$1004,1),0,1,1)-OFFSET($A$4,MATCH(Input!$C$31,$B$4:$B$1004,1),0,1,1)),$H$4,0,1),0)</f>
        <v>0</v>
      </c>
      <c r="F577" s="78" t="n">
        <f aca="false">($F576+$D577+$E577)*(1+Input!$C$47/(100*12))</f>
        <v>0</v>
      </c>
    </row>
    <row r="578" customFormat="false" ht="12.8" hidden="false" customHeight="false" outlineLevel="0" collapsed="false">
      <c r="A578" s="76" t="n">
        <v>574</v>
      </c>
      <c r="B578" s="77" t="n">
        <f aca="false">EOMONTH(Input!$C$7,A578)</f>
        <v>60387</v>
      </c>
      <c r="D578" s="78" t="n">
        <f aca="false">IF(AND($B578&lt;Input!$C$31,$B578&lt;Input!$G$31),Input!$C$48,0)</f>
        <v>0</v>
      </c>
      <c r="E578" s="78" t="n">
        <f aca="true">IF(AND($B578&gt;Input!$C$31,$B578&lt;Input!$C$25),PMT(Input!$C$47/(100*12),(OFFSET($A$4,MATCH(Input!$C$25,$B$4:$B$1004,1),0,1,1)-OFFSET($A$4,MATCH(Input!$C$31,$B$4:$B$1004,1),0,1,1)),$H$4,0,1),0)</f>
        <v>0</v>
      </c>
      <c r="F578" s="78" t="n">
        <f aca="false">($F577+$D578+$E578)*(1+Input!$C$47/(100*12))</f>
        <v>0</v>
      </c>
    </row>
    <row r="579" customFormat="false" ht="12.8" hidden="false" customHeight="false" outlineLevel="0" collapsed="false">
      <c r="A579" s="76" t="n">
        <v>575</v>
      </c>
      <c r="B579" s="77" t="n">
        <f aca="false">EOMONTH(Input!$C$7,A579)</f>
        <v>60418</v>
      </c>
      <c r="D579" s="78" t="n">
        <f aca="false">IF(AND($B579&lt;Input!$C$31,$B579&lt;Input!$G$31),Input!$C$48,0)</f>
        <v>0</v>
      </c>
      <c r="E579" s="78" t="n">
        <f aca="true">IF(AND($B579&gt;Input!$C$31,$B579&lt;Input!$C$25),PMT(Input!$C$47/(100*12),(OFFSET($A$4,MATCH(Input!$C$25,$B$4:$B$1004,1),0,1,1)-OFFSET($A$4,MATCH(Input!$C$31,$B$4:$B$1004,1),0,1,1)),$H$4,0,1),0)</f>
        <v>0</v>
      </c>
      <c r="F579" s="78" t="n">
        <f aca="false">($F578+$D579+$E579)*(1+Input!$C$47/(100*12))</f>
        <v>0</v>
      </c>
    </row>
    <row r="580" customFormat="false" ht="12.8" hidden="false" customHeight="false" outlineLevel="0" collapsed="false">
      <c r="A580" s="76" t="n">
        <v>576</v>
      </c>
      <c r="B580" s="77" t="n">
        <f aca="false">EOMONTH(Input!$C$7,A580)</f>
        <v>60448</v>
      </c>
      <c r="D580" s="78" t="n">
        <f aca="false">IF(AND($B580&lt;Input!$C$31,$B580&lt;Input!$G$31),Input!$C$48,0)</f>
        <v>0</v>
      </c>
      <c r="E580" s="78" t="n">
        <f aca="true">IF(AND($B580&gt;Input!$C$31,$B580&lt;Input!$C$25),PMT(Input!$C$47/(100*12),(OFFSET($A$4,MATCH(Input!$C$25,$B$4:$B$1004,1),0,1,1)-OFFSET($A$4,MATCH(Input!$C$31,$B$4:$B$1004,1),0,1,1)),$H$4,0,1),0)</f>
        <v>0</v>
      </c>
      <c r="F580" s="78" t="n">
        <f aca="false">($F579+$D580+$E580)*(1+Input!$C$47/(100*12))</f>
        <v>0</v>
      </c>
    </row>
    <row r="581" customFormat="false" ht="12.8" hidden="false" customHeight="false" outlineLevel="0" collapsed="false">
      <c r="A581" s="76" t="n">
        <v>577</v>
      </c>
      <c r="B581" s="77" t="n">
        <f aca="false">EOMONTH(Input!$C$7,A581)</f>
        <v>60479</v>
      </c>
      <c r="D581" s="78" t="n">
        <f aca="false">IF(AND($B581&lt;Input!$C$31,$B581&lt;Input!$G$31),Input!$C$48,0)</f>
        <v>0</v>
      </c>
      <c r="E581" s="78" t="n">
        <f aca="true">IF(AND($B581&gt;Input!$C$31,$B581&lt;Input!$C$25),PMT(Input!$C$47/(100*12),(OFFSET($A$4,MATCH(Input!$C$25,$B$4:$B$1004,1),0,1,1)-OFFSET($A$4,MATCH(Input!$C$31,$B$4:$B$1004,1),0,1,1)),$H$4,0,1),0)</f>
        <v>0</v>
      </c>
      <c r="F581" s="78" t="n">
        <f aca="false">($F580+$D581+$E581)*(1+Input!$C$47/(100*12))</f>
        <v>0</v>
      </c>
    </row>
    <row r="582" customFormat="false" ht="12.8" hidden="false" customHeight="false" outlineLevel="0" collapsed="false">
      <c r="A582" s="76" t="n">
        <v>578</v>
      </c>
      <c r="B582" s="77" t="n">
        <f aca="false">EOMONTH(Input!$C$7,A582)</f>
        <v>60510</v>
      </c>
      <c r="D582" s="78" t="n">
        <f aca="false">IF(AND($B582&lt;Input!$C$31,$B582&lt;Input!$G$31),Input!$C$48,0)</f>
        <v>0</v>
      </c>
      <c r="E582" s="78" t="n">
        <f aca="true">IF(AND($B582&gt;Input!$C$31,$B582&lt;Input!$C$25),PMT(Input!$C$47/(100*12),(OFFSET($A$4,MATCH(Input!$C$25,$B$4:$B$1004,1),0,1,1)-OFFSET($A$4,MATCH(Input!$C$31,$B$4:$B$1004,1),0,1,1)),$H$4,0,1),0)</f>
        <v>0</v>
      </c>
      <c r="F582" s="78" t="n">
        <f aca="false">($F581+$D582+$E582)*(1+Input!$C$47/(100*12))</f>
        <v>0</v>
      </c>
    </row>
    <row r="583" customFormat="false" ht="12.8" hidden="false" customHeight="false" outlineLevel="0" collapsed="false">
      <c r="A583" s="76" t="n">
        <v>579</v>
      </c>
      <c r="B583" s="77" t="n">
        <f aca="false">EOMONTH(Input!$C$7,A583)</f>
        <v>60540</v>
      </c>
      <c r="D583" s="78" t="n">
        <f aca="false">IF(AND($B583&lt;Input!$C$31,$B583&lt;Input!$G$31),Input!$C$48,0)</f>
        <v>0</v>
      </c>
      <c r="E583" s="78" t="n">
        <f aca="true">IF(AND($B583&gt;Input!$C$31,$B583&lt;Input!$C$25),PMT(Input!$C$47/(100*12),(OFFSET($A$4,MATCH(Input!$C$25,$B$4:$B$1004,1),0,1,1)-OFFSET($A$4,MATCH(Input!$C$31,$B$4:$B$1004,1),0,1,1)),$H$4,0,1),0)</f>
        <v>0</v>
      </c>
      <c r="F583" s="78" t="n">
        <f aca="false">($F582+$D583+$E583)*(1+Input!$C$47/(100*12))</f>
        <v>0</v>
      </c>
    </row>
    <row r="584" customFormat="false" ht="12.8" hidden="false" customHeight="false" outlineLevel="0" collapsed="false">
      <c r="A584" s="76" t="n">
        <v>580</v>
      </c>
      <c r="B584" s="77" t="n">
        <f aca="false">EOMONTH(Input!$C$7,A584)</f>
        <v>60571</v>
      </c>
      <c r="D584" s="78" t="n">
        <f aca="false">IF(AND($B584&lt;Input!$C$31,$B584&lt;Input!$G$31),Input!$C$48,0)</f>
        <v>0</v>
      </c>
      <c r="E584" s="78" t="n">
        <f aca="true">IF(AND($B584&gt;Input!$C$31,$B584&lt;Input!$C$25),PMT(Input!$C$47/(100*12),(OFFSET($A$4,MATCH(Input!$C$25,$B$4:$B$1004,1),0,1,1)-OFFSET($A$4,MATCH(Input!$C$31,$B$4:$B$1004,1),0,1,1)),$H$4,0,1),0)</f>
        <v>0</v>
      </c>
      <c r="F584" s="78" t="n">
        <f aca="false">($F583+$D584+$E584)*(1+Input!$C$47/(100*12))</f>
        <v>0</v>
      </c>
    </row>
    <row r="585" customFormat="false" ht="12.8" hidden="false" customHeight="false" outlineLevel="0" collapsed="false">
      <c r="A585" s="76" t="n">
        <v>581</v>
      </c>
      <c r="B585" s="77" t="n">
        <f aca="false">EOMONTH(Input!$C$7,A585)</f>
        <v>60601</v>
      </c>
      <c r="D585" s="78" t="n">
        <f aca="false">IF(AND($B585&lt;Input!$C$31,$B585&lt;Input!$G$31),Input!$C$48,0)</f>
        <v>0</v>
      </c>
      <c r="E585" s="78" t="n">
        <f aca="true">IF(AND($B585&gt;Input!$C$31,$B585&lt;Input!$C$25),PMT(Input!$C$47/(100*12),(OFFSET($A$4,MATCH(Input!$C$25,$B$4:$B$1004,1),0,1,1)-OFFSET($A$4,MATCH(Input!$C$31,$B$4:$B$1004,1),0,1,1)),$H$4,0,1),0)</f>
        <v>0</v>
      </c>
      <c r="F585" s="78" t="n">
        <f aca="false">($F584+$D585+$E585)*(1+Input!$C$47/(100*12))</f>
        <v>0</v>
      </c>
    </row>
    <row r="586" customFormat="false" ht="12.8" hidden="false" customHeight="false" outlineLevel="0" collapsed="false">
      <c r="A586" s="76" t="n">
        <v>582</v>
      </c>
      <c r="B586" s="77" t="n">
        <f aca="false">EOMONTH(Input!$C$7,A586)</f>
        <v>60632</v>
      </c>
      <c r="D586" s="78" t="n">
        <f aca="false">IF(AND($B586&lt;Input!$C$31,$B586&lt;Input!$G$31),Input!$C$48,0)</f>
        <v>0</v>
      </c>
      <c r="E586" s="78" t="n">
        <f aca="true">IF(AND($B586&gt;Input!$C$31,$B586&lt;Input!$C$25),PMT(Input!$C$47/(100*12),(OFFSET($A$4,MATCH(Input!$C$25,$B$4:$B$1004,1),0,1,1)-OFFSET($A$4,MATCH(Input!$C$31,$B$4:$B$1004,1),0,1,1)),$H$4,0,1),0)</f>
        <v>0</v>
      </c>
      <c r="F586" s="78" t="n">
        <f aca="false">($F585+$D586+$E586)*(1+Input!$C$47/(100*12))</f>
        <v>0</v>
      </c>
    </row>
    <row r="587" customFormat="false" ht="12.8" hidden="false" customHeight="false" outlineLevel="0" collapsed="false">
      <c r="A587" s="76" t="n">
        <v>583</v>
      </c>
      <c r="B587" s="77" t="n">
        <f aca="false">EOMONTH(Input!$C$7,A587)</f>
        <v>60663</v>
      </c>
      <c r="D587" s="78" t="n">
        <f aca="false">IF(AND($B587&lt;Input!$C$31,$B587&lt;Input!$G$31),Input!$C$48,0)</f>
        <v>0</v>
      </c>
      <c r="E587" s="78" t="n">
        <f aca="true">IF(AND($B587&gt;Input!$C$31,$B587&lt;Input!$C$25),PMT(Input!$C$47/(100*12),(OFFSET($A$4,MATCH(Input!$C$25,$B$4:$B$1004,1),0,1,1)-OFFSET($A$4,MATCH(Input!$C$31,$B$4:$B$1004,1),0,1,1)),$H$4,0,1),0)</f>
        <v>0</v>
      </c>
      <c r="F587" s="78" t="n">
        <f aca="false">($F586+$D587+$E587)*(1+Input!$C$47/(100*12))</f>
        <v>0</v>
      </c>
    </row>
    <row r="588" customFormat="false" ht="12.8" hidden="false" customHeight="false" outlineLevel="0" collapsed="false">
      <c r="A588" s="76" t="n">
        <v>584</v>
      </c>
      <c r="B588" s="77" t="n">
        <f aca="false">EOMONTH(Input!$C$7,A588)</f>
        <v>60691</v>
      </c>
      <c r="D588" s="78" t="n">
        <f aca="false">IF(AND($B588&lt;Input!$C$31,$B588&lt;Input!$G$31),Input!$C$48,0)</f>
        <v>0</v>
      </c>
      <c r="E588" s="78" t="n">
        <f aca="true">IF(AND($B588&gt;Input!$C$31,$B588&lt;Input!$C$25),PMT(Input!$C$47/(100*12),(OFFSET($A$4,MATCH(Input!$C$25,$B$4:$B$1004,1),0,1,1)-OFFSET($A$4,MATCH(Input!$C$31,$B$4:$B$1004,1),0,1,1)),$H$4,0,1),0)</f>
        <v>0</v>
      </c>
      <c r="F588" s="78" t="n">
        <f aca="false">($F587+$D588+$E588)*(1+Input!$C$47/(100*12))</f>
        <v>0</v>
      </c>
    </row>
    <row r="589" customFormat="false" ht="12.8" hidden="false" customHeight="false" outlineLevel="0" collapsed="false">
      <c r="A589" s="76" t="n">
        <v>585</v>
      </c>
      <c r="B589" s="77" t="n">
        <f aca="false">EOMONTH(Input!$C$7,A589)</f>
        <v>60722</v>
      </c>
      <c r="D589" s="78" t="n">
        <f aca="false">IF(AND($B589&lt;Input!$C$31,$B589&lt;Input!$G$31),Input!$C$48,0)</f>
        <v>0</v>
      </c>
      <c r="E589" s="78" t="n">
        <f aca="true">IF(AND($B589&gt;Input!$C$31,$B589&lt;Input!$C$25),PMT(Input!$C$47/(100*12),(OFFSET($A$4,MATCH(Input!$C$25,$B$4:$B$1004,1),0,1,1)-OFFSET($A$4,MATCH(Input!$C$31,$B$4:$B$1004,1),0,1,1)),$H$4,0,1),0)</f>
        <v>0</v>
      </c>
      <c r="F589" s="78" t="n">
        <f aca="false">($F588+$D589+$E589)*(1+Input!$C$47/(100*12))</f>
        <v>0</v>
      </c>
    </row>
    <row r="590" customFormat="false" ht="12.8" hidden="false" customHeight="false" outlineLevel="0" collapsed="false">
      <c r="A590" s="76" t="n">
        <v>586</v>
      </c>
      <c r="B590" s="77" t="n">
        <f aca="false">EOMONTH(Input!$C$7,A590)</f>
        <v>60752</v>
      </c>
      <c r="D590" s="78" t="n">
        <f aca="false">IF(AND($B590&lt;Input!$C$31,$B590&lt;Input!$G$31),Input!$C$48,0)</f>
        <v>0</v>
      </c>
      <c r="E590" s="78" t="n">
        <f aca="true">IF(AND($B590&gt;Input!$C$31,$B590&lt;Input!$C$25),PMT(Input!$C$47/(100*12),(OFFSET($A$4,MATCH(Input!$C$25,$B$4:$B$1004,1),0,1,1)-OFFSET($A$4,MATCH(Input!$C$31,$B$4:$B$1004,1),0,1,1)),$H$4,0,1),0)</f>
        <v>0</v>
      </c>
      <c r="F590" s="78" t="n">
        <f aca="false">($F589+$D590+$E590)*(1+Input!$C$47/(100*12))</f>
        <v>0</v>
      </c>
    </row>
    <row r="591" customFormat="false" ht="12.8" hidden="false" customHeight="false" outlineLevel="0" collapsed="false">
      <c r="A591" s="76" t="n">
        <v>587</v>
      </c>
      <c r="B591" s="77" t="n">
        <f aca="false">EOMONTH(Input!$C$7,A591)</f>
        <v>60783</v>
      </c>
      <c r="D591" s="78" t="n">
        <f aca="false">IF(AND($B591&lt;Input!$C$31,$B591&lt;Input!$G$31),Input!$C$48,0)</f>
        <v>0</v>
      </c>
      <c r="E591" s="78" t="n">
        <f aca="true">IF(AND($B591&gt;Input!$C$31,$B591&lt;Input!$C$25),PMT(Input!$C$47/(100*12),(OFFSET($A$4,MATCH(Input!$C$25,$B$4:$B$1004,1),0,1,1)-OFFSET($A$4,MATCH(Input!$C$31,$B$4:$B$1004,1),0,1,1)),$H$4,0,1),0)</f>
        <v>0</v>
      </c>
      <c r="F591" s="78" t="n">
        <f aca="false">($F590+$D591+$E591)*(1+Input!$C$47/(100*12))</f>
        <v>0</v>
      </c>
    </row>
    <row r="592" customFormat="false" ht="12.8" hidden="false" customHeight="false" outlineLevel="0" collapsed="false">
      <c r="A592" s="76" t="n">
        <v>588</v>
      </c>
      <c r="B592" s="77" t="n">
        <f aca="false">EOMONTH(Input!$C$7,A592)</f>
        <v>60813</v>
      </c>
      <c r="D592" s="78" t="n">
        <f aca="false">IF(AND($B592&lt;Input!$C$31,$B592&lt;Input!$G$31),Input!$C$48,0)</f>
        <v>0</v>
      </c>
      <c r="E592" s="78" t="n">
        <f aca="true">IF(AND($B592&gt;Input!$C$31,$B592&lt;Input!$C$25),PMT(Input!$C$47/(100*12),(OFFSET($A$4,MATCH(Input!$C$25,$B$4:$B$1004,1),0,1,1)-OFFSET($A$4,MATCH(Input!$C$31,$B$4:$B$1004,1),0,1,1)),$H$4,0,1),0)</f>
        <v>0</v>
      </c>
      <c r="F592" s="78" t="n">
        <f aca="false">($F591+$D592+$E592)*(1+Input!$C$47/(100*12))</f>
        <v>0</v>
      </c>
    </row>
    <row r="593" customFormat="false" ht="12.8" hidden="false" customHeight="false" outlineLevel="0" collapsed="false">
      <c r="A593" s="76" t="n">
        <v>589</v>
      </c>
      <c r="B593" s="77" t="n">
        <f aca="false">EOMONTH(Input!$C$7,A593)</f>
        <v>60844</v>
      </c>
      <c r="D593" s="78" t="n">
        <f aca="false">IF(AND($B593&lt;Input!$C$31,$B593&lt;Input!$G$31),Input!$C$48,0)</f>
        <v>0</v>
      </c>
      <c r="E593" s="78" t="n">
        <f aca="true">IF(AND($B593&gt;Input!$C$31,$B593&lt;Input!$C$25),PMT(Input!$C$47/(100*12),(OFFSET($A$4,MATCH(Input!$C$25,$B$4:$B$1004,1),0,1,1)-OFFSET($A$4,MATCH(Input!$C$31,$B$4:$B$1004,1),0,1,1)),$H$4,0,1),0)</f>
        <v>0</v>
      </c>
      <c r="F593" s="78" t="n">
        <f aca="false">($F592+$D593+$E593)*(1+Input!$C$47/(100*12))</f>
        <v>0</v>
      </c>
    </row>
    <row r="594" customFormat="false" ht="12.8" hidden="false" customHeight="false" outlineLevel="0" collapsed="false">
      <c r="A594" s="76" t="n">
        <v>590</v>
      </c>
      <c r="B594" s="77" t="n">
        <f aca="false">EOMONTH(Input!$C$7,A594)</f>
        <v>60875</v>
      </c>
      <c r="D594" s="78" t="n">
        <f aca="false">IF(AND($B594&lt;Input!$C$31,$B594&lt;Input!$G$31),Input!$C$48,0)</f>
        <v>0</v>
      </c>
      <c r="E594" s="78" t="n">
        <f aca="true">IF(AND($B594&gt;Input!$C$31,$B594&lt;Input!$C$25),PMT(Input!$C$47/(100*12),(OFFSET($A$4,MATCH(Input!$C$25,$B$4:$B$1004,1),0,1,1)-OFFSET($A$4,MATCH(Input!$C$31,$B$4:$B$1004,1),0,1,1)),$H$4,0,1),0)</f>
        <v>0</v>
      </c>
      <c r="F594" s="78" t="n">
        <f aca="false">($F593+$D594+$E594)*(1+Input!$C$47/(100*12))</f>
        <v>0</v>
      </c>
    </row>
    <row r="595" customFormat="false" ht="12.8" hidden="false" customHeight="false" outlineLevel="0" collapsed="false">
      <c r="A595" s="76" t="n">
        <v>591</v>
      </c>
      <c r="B595" s="77" t="n">
        <f aca="false">EOMONTH(Input!$C$7,A595)</f>
        <v>60905</v>
      </c>
      <c r="D595" s="78" t="n">
        <f aca="false">IF(AND($B595&lt;Input!$C$31,$B595&lt;Input!$G$31),Input!$C$48,0)</f>
        <v>0</v>
      </c>
      <c r="E595" s="78" t="n">
        <f aca="true">IF(AND($B595&gt;Input!$C$31,$B595&lt;Input!$C$25),PMT(Input!$C$47/(100*12),(OFFSET($A$4,MATCH(Input!$C$25,$B$4:$B$1004,1),0,1,1)-OFFSET($A$4,MATCH(Input!$C$31,$B$4:$B$1004,1),0,1,1)),$H$4,0,1),0)</f>
        <v>0</v>
      </c>
      <c r="F595" s="78" t="n">
        <f aca="false">($F594+$D595+$E595)*(1+Input!$C$47/(100*12))</f>
        <v>0</v>
      </c>
    </row>
    <row r="596" customFormat="false" ht="12.8" hidden="false" customHeight="false" outlineLevel="0" collapsed="false">
      <c r="A596" s="76" t="n">
        <v>592</v>
      </c>
      <c r="B596" s="77" t="n">
        <f aca="false">EOMONTH(Input!$C$7,A596)</f>
        <v>60936</v>
      </c>
      <c r="D596" s="78" t="n">
        <f aca="false">IF(AND($B596&lt;Input!$C$31,$B596&lt;Input!$G$31),Input!$C$48,0)</f>
        <v>0</v>
      </c>
      <c r="E596" s="78" t="n">
        <f aca="true">IF(AND($B596&gt;Input!$C$31,$B596&lt;Input!$C$25),PMT(Input!$C$47/(100*12),(OFFSET($A$4,MATCH(Input!$C$25,$B$4:$B$1004,1),0,1,1)-OFFSET($A$4,MATCH(Input!$C$31,$B$4:$B$1004,1),0,1,1)),$H$4,0,1),0)</f>
        <v>0</v>
      </c>
      <c r="F596" s="78" t="n">
        <f aca="false">($F595+$D596+$E596)*(1+Input!$C$47/(100*12))</f>
        <v>0</v>
      </c>
    </row>
    <row r="597" customFormat="false" ht="12.8" hidden="false" customHeight="false" outlineLevel="0" collapsed="false">
      <c r="A597" s="76" t="n">
        <v>593</v>
      </c>
      <c r="B597" s="77" t="n">
        <f aca="false">EOMONTH(Input!$C$7,A597)</f>
        <v>60966</v>
      </c>
      <c r="D597" s="78" t="n">
        <f aca="false">IF(AND($B597&lt;Input!$C$31,$B597&lt;Input!$G$31),Input!$C$48,0)</f>
        <v>0</v>
      </c>
      <c r="E597" s="78" t="n">
        <f aca="true">IF(AND($B597&gt;Input!$C$31,$B597&lt;Input!$C$25),PMT(Input!$C$47/(100*12),(OFFSET($A$4,MATCH(Input!$C$25,$B$4:$B$1004,1),0,1,1)-OFFSET($A$4,MATCH(Input!$C$31,$B$4:$B$1004,1),0,1,1)),$H$4,0,1),0)</f>
        <v>0</v>
      </c>
      <c r="F597" s="78" t="n">
        <f aca="false">($F596+$D597+$E597)*(1+Input!$C$47/(100*12))</f>
        <v>0</v>
      </c>
    </row>
    <row r="598" customFormat="false" ht="12.8" hidden="false" customHeight="false" outlineLevel="0" collapsed="false">
      <c r="A598" s="76" t="n">
        <v>594</v>
      </c>
      <c r="B598" s="77" t="n">
        <f aca="false">EOMONTH(Input!$C$7,A598)</f>
        <v>60997</v>
      </c>
      <c r="D598" s="78" t="n">
        <f aca="false">IF(AND($B598&lt;Input!$C$31,$B598&lt;Input!$G$31),Input!$C$48,0)</f>
        <v>0</v>
      </c>
      <c r="E598" s="78" t="n">
        <f aca="true">IF(AND($B598&gt;Input!$C$31,$B598&lt;Input!$C$25),PMT(Input!$C$47/(100*12),(OFFSET($A$4,MATCH(Input!$C$25,$B$4:$B$1004,1),0,1,1)-OFFSET($A$4,MATCH(Input!$C$31,$B$4:$B$1004,1),0,1,1)),$H$4,0,1),0)</f>
        <v>0</v>
      </c>
      <c r="F598" s="78" t="n">
        <f aca="false">($F597+$D598+$E598)*(1+Input!$C$47/(100*12))</f>
        <v>0</v>
      </c>
    </row>
    <row r="599" customFormat="false" ht="12.8" hidden="false" customHeight="false" outlineLevel="0" collapsed="false">
      <c r="A599" s="76" t="n">
        <v>595</v>
      </c>
      <c r="B599" s="77" t="n">
        <f aca="false">EOMONTH(Input!$C$7,A599)</f>
        <v>61028</v>
      </c>
      <c r="D599" s="78" t="n">
        <f aca="false">IF(AND($B599&lt;Input!$C$31,$B599&lt;Input!$G$31),Input!$C$48,0)</f>
        <v>0</v>
      </c>
      <c r="E599" s="78" t="n">
        <f aca="true">IF(AND($B599&gt;Input!$C$31,$B599&lt;Input!$C$25),PMT(Input!$C$47/(100*12),(OFFSET($A$4,MATCH(Input!$C$25,$B$4:$B$1004,1),0,1,1)-OFFSET($A$4,MATCH(Input!$C$31,$B$4:$B$1004,1),0,1,1)),$H$4,0,1),0)</f>
        <v>0</v>
      </c>
      <c r="F599" s="78" t="n">
        <f aca="false">($F598+$D599+$E599)*(1+Input!$C$47/(100*12))</f>
        <v>0</v>
      </c>
    </row>
    <row r="600" customFormat="false" ht="12.8" hidden="false" customHeight="false" outlineLevel="0" collapsed="false">
      <c r="A600" s="76" t="n">
        <v>596</v>
      </c>
      <c r="B600" s="77" t="n">
        <f aca="false">EOMONTH(Input!$C$7,A600)</f>
        <v>61056</v>
      </c>
      <c r="D600" s="78" t="n">
        <f aca="false">IF(AND($B600&lt;Input!$C$31,$B600&lt;Input!$G$31),Input!$C$48,0)</f>
        <v>0</v>
      </c>
      <c r="E600" s="78" t="n">
        <f aca="true">IF(AND($B600&gt;Input!$C$31,$B600&lt;Input!$C$25),PMT(Input!$C$47/(100*12),(OFFSET($A$4,MATCH(Input!$C$25,$B$4:$B$1004,1),0,1,1)-OFFSET($A$4,MATCH(Input!$C$31,$B$4:$B$1004,1),0,1,1)),$H$4,0,1),0)</f>
        <v>0</v>
      </c>
      <c r="F600" s="78" t="n">
        <f aca="false">($F599+$D600+$E600)*(1+Input!$C$47/(100*12))</f>
        <v>0</v>
      </c>
    </row>
    <row r="601" customFormat="false" ht="12.8" hidden="false" customHeight="false" outlineLevel="0" collapsed="false">
      <c r="A601" s="76" t="n">
        <v>597</v>
      </c>
      <c r="B601" s="77" t="n">
        <f aca="false">EOMONTH(Input!$C$7,A601)</f>
        <v>61087</v>
      </c>
      <c r="D601" s="78" t="n">
        <f aca="false">IF(AND($B601&lt;Input!$C$31,$B601&lt;Input!$G$31),Input!$C$48,0)</f>
        <v>0</v>
      </c>
      <c r="E601" s="78" t="n">
        <f aca="true">IF(AND($B601&gt;Input!$C$31,$B601&lt;Input!$C$25),PMT(Input!$C$47/(100*12),(OFFSET($A$4,MATCH(Input!$C$25,$B$4:$B$1004,1),0,1,1)-OFFSET($A$4,MATCH(Input!$C$31,$B$4:$B$1004,1),0,1,1)),$H$4,0,1),0)</f>
        <v>0</v>
      </c>
      <c r="F601" s="78" t="n">
        <f aca="false">($F600+$D601+$E601)*(1+Input!$C$47/(100*12))</f>
        <v>0</v>
      </c>
    </row>
    <row r="602" customFormat="false" ht="12.8" hidden="false" customHeight="false" outlineLevel="0" collapsed="false">
      <c r="A602" s="76" t="n">
        <v>598</v>
      </c>
      <c r="B602" s="77" t="n">
        <f aca="false">EOMONTH(Input!$C$7,A602)</f>
        <v>61117</v>
      </c>
      <c r="D602" s="78" t="n">
        <f aca="false">IF(AND($B602&lt;Input!$C$31,$B602&lt;Input!$G$31),Input!$C$48,0)</f>
        <v>0</v>
      </c>
      <c r="E602" s="78" t="n">
        <f aca="true">IF(AND($B602&gt;Input!$C$31,$B602&lt;Input!$C$25),PMT(Input!$C$47/(100*12),(OFFSET($A$4,MATCH(Input!$C$25,$B$4:$B$1004,1),0,1,1)-OFFSET($A$4,MATCH(Input!$C$31,$B$4:$B$1004,1),0,1,1)),$H$4,0,1),0)</f>
        <v>0</v>
      </c>
      <c r="F602" s="78" t="n">
        <f aca="false">($F601+$D602+$E602)*(1+Input!$C$47/(100*12))</f>
        <v>0</v>
      </c>
    </row>
    <row r="603" customFormat="false" ht="12.8" hidden="false" customHeight="false" outlineLevel="0" collapsed="false">
      <c r="A603" s="76" t="n">
        <v>599</v>
      </c>
      <c r="B603" s="77" t="n">
        <f aca="false">EOMONTH(Input!$C$7,A603)</f>
        <v>61148</v>
      </c>
      <c r="D603" s="78" t="n">
        <f aca="false">IF(AND($B603&lt;Input!$C$31,$B603&lt;Input!$G$31),Input!$C$48,0)</f>
        <v>0</v>
      </c>
      <c r="E603" s="78" t="n">
        <f aca="true">IF(AND($B603&gt;Input!$C$31,$B603&lt;Input!$C$25),PMT(Input!$C$47/(100*12),(OFFSET($A$4,MATCH(Input!$C$25,$B$4:$B$1004,1),0,1,1)-OFFSET($A$4,MATCH(Input!$C$31,$B$4:$B$1004,1),0,1,1)),$H$4,0,1),0)</f>
        <v>0</v>
      </c>
      <c r="F603" s="78" t="n">
        <f aca="false">($F602+$D603+$E603)*(1+Input!$C$47/(100*12))</f>
        <v>0</v>
      </c>
    </row>
    <row r="604" customFormat="false" ht="12.8" hidden="false" customHeight="false" outlineLevel="0" collapsed="false">
      <c r="A604" s="76" t="n">
        <v>600</v>
      </c>
      <c r="B604" s="77" t="n">
        <f aca="false">EOMONTH(Input!$C$7,A604)</f>
        <v>61178</v>
      </c>
      <c r="D604" s="78" t="n">
        <f aca="false">IF(AND($B604&lt;Input!$C$31,$B604&lt;Input!$G$31),Input!$C$48,0)</f>
        <v>0</v>
      </c>
      <c r="E604" s="78" t="n">
        <f aca="true">IF(AND($B604&gt;Input!$C$31,$B604&lt;Input!$C$25),PMT(Input!$C$47/(100*12),(OFFSET($A$4,MATCH(Input!$C$25,$B$4:$B$1004,1),0,1,1)-OFFSET($A$4,MATCH(Input!$C$31,$B$4:$B$1004,1),0,1,1)),$H$4,0,1),0)</f>
        <v>0</v>
      </c>
      <c r="F604" s="78" t="n">
        <f aca="false">($F603+$D604+$E604)*(1+Input!$C$47/(100*12))</f>
        <v>0</v>
      </c>
    </row>
    <row r="605" customFormat="false" ht="12.8" hidden="false" customHeight="false" outlineLevel="0" collapsed="false">
      <c r="A605" s="76" t="n">
        <v>601</v>
      </c>
      <c r="B605" s="77" t="n">
        <f aca="false">EOMONTH(Input!$C$7,A605)</f>
        <v>61209</v>
      </c>
      <c r="D605" s="78" t="n">
        <f aca="false">IF(AND($B605&lt;Input!$C$31,$B605&lt;Input!$G$31),Input!$C$48,0)</f>
        <v>0</v>
      </c>
      <c r="E605" s="78" t="n">
        <f aca="true">IF(AND($B605&gt;Input!$C$31,$B605&lt;Input!$C$25),PMT(Input!$C$47/(100*12),(OFFSET($A$4,MATCH(Input!$C$25,$B$4:$B$1004,1),0,1,1)-OFFSET($A$4,MATCH(Input!$C$31,$B$4:$B$1004,1),0,1,1)),$H$4,0,1),0)</f>
        <v>0</v>
      </c>
      <c r="F605" s="78" t="n">
        <f aca="false">($F604+$D605+$E605)*(1+Input!$C$47/(100*12))</f>
        <v>0</v>
      </c>
    </row>
    <row r="606" customFormat="false" ht="12.8" hidden="false" customHeight="false" outlineLevel="0" collapsed="false">
      <c r="A606" s="76" t="n">
        <v>602</v>
      </c>
      <c r="B606" s="77" t="n">
        <f aca="false">EOMONTH(Input!$C$7,A606)</f>
        <v>61240</v>
      </c>
      <c r="D606" s="78" t="n">
        <f aca="false">IF(AND($B606&lt;Input!$C$31,$B606&lt;Input!$G$31),Input!$C$48,0)</f>
        <v>0</v>
      </c>
      <c r="E606" s="78" t="n">
        <f aca="true">IF(AND($B606&gt;Input!$C$31,$B606&lt;Input!$C$25),PMT(Input!$C$47/(100*12),(OFFSET($A$4,MATCH(Input!$C$25,$B$4:$B$1004,1),0,1,1)-OFFSET($A$4,MATCH(Input!$C$31,$B$4:$B$1004,1),0,1,1)),$H$4,0,1),0)</f>
        <v>0</v>
      </c>
      <c r="F606" s="78" t="n">
        <f aca="false">($F605+$D606+$E606)*(1+Input!$C$47/(100*12))</f>
        <v>0</v>
      </c>
    </row>
    <row r="607" customFormat="false" ht="12.8" hidden="false" customHeight="false" outlineLevel="0" collapsed="false">
      <c r="A607" s="76" t="n">
        <v>603</v>
      </c>
      <c r="B607" s="77" t="n">
        <f aca="false">EOMONTH(Input!$C$7,A607)</f>
        <v>61270</v>
      </c>
      <c r="D607" s="78" t="n">
        <f aca="false">IF(AND($B607&lt;Input!$C$31,$B607&lt;Input!$G$31),Input!$C$48,0)</f>
        <v>0</v>
      </c>
      <c r="E607" s="78" t="n">
        <f aca="true">IF(AND($B607&gt;Input!$C$31,$B607&lt;Input!$C$25),PMT(Input!$C$47/(100*12),(OFFSET($A$4,MATCH(Input!$C$25,$B$4:$B$1004,1),0,1,1)-OFFSET($A$4,MATCH(Input!$C$31,$B$4:$B$1004,1),0,1,1)),$H$4,0,1),0)</f>
        <v>0</v>
      </c>
      <c r="F607" s="78" t="n">
        <f aca="false">($F606+$D607+$E607)*(1+Input!$C$47/(100*12))</f>
        <v>0</v>
      </c>
    </row>
    <row r="608" customFormat="false" ht="12.8" hidden="false" customHeight="false" outlineLevel="0" collapsed="false">
      <c r="A608" s="76" t="n">
        <v>604</v>
      </c>
      <c r="B608" s="77" t="n">
        <f aca="false">EOMONTH(Input!$C$7,A608)</f>
        <v>61301</v>
      </c>
      <c r="D608" s="78" t="n">
        <f aca="false">IF(AND($B608&lt;Input!$C$31,$B608&lt;Input!$G$31),Input!$C$48,0)</f>
        <v>0</v>
      </c>
      <c r="E608" s="78" t="n">
        <f aca="true">IF(AND($B608&gt;Input!$C$31,$B608&lt;Input!$C$25),PMT(Input!$C$47/(100*12),(OFFSET($A$4,MATCH(Input!$C$25,$B$4:$B$1004,1),0,1,1)-OFFSET($A$4,MATCH(Input!$C$31,$B$4:$B$1004,1),0,1,1)),$H$4,0,1),0)</f>
        <v>0</v>
      </c>
      <c r="F608" s="78" t="n">
        <f aca="false">($F607+$D608+$E608)*(1+Input!$C$47/(100*12))</f>
        <v>0</v>
      </c>
    </row>
    <row r="609" customFormat="false" ht="12.8" hidden="false" customHeight="false" outlineLevel="0" collapsed="false">
      <c r="A609" s="76" t="n">
        <v>605</v>
      </c>
      <c r="B609" s="77" t="n">
        <f aca="false">EOMONTH(Input!$C$7,A609)</f>
        <v>61331</v>
      </c>
      <c r="D609" s="78" t="n">
        <f aca="false">IF(AND($B609&lt;Input!$C$31,$B609&lt;Input!$G$31),Input!$C$48,0)</f>
        <v>0</v>
      </c>
      <c r="E609" s="78" t="n">
        <f aca="true">IF(AND($B609&gt;Input!$C$31,$B609&lt;Input!$C$25),PMT(Input!$C$47/(100*12),(OFFSET($A$4,MATCH(Input!$C$25,$B$4:$B$1004,1),0,1,1)-OFFSET($A$4,MATCH(Input!$C$31,$B$4:$B$1004,1),0,1,1)),$H$4,0,1),0)</f>
        <v>0</v>
      </c>
      <c r="F609" s="78" t="n">
        <f aca="false">($F608+$D609+$E609)*(1+Input!$C$47/(100*12))</f>
        <v>0</v>
      </c>
    </row>
    <row r="610" customFormat="false" ht="12.8" hidden="false" customHeight="false" outlineLevel="0" collapsed="false">
      <c r="A610" s="76" t="n">
        <v>606</v>
      </c>
      <c r="B610" s="77" t="n">
        <f aca="false">EOMONTH(Input!$C$7,A610)</f>
        <v>61362</v>
      </c>
      <c r="D610" s="78" t="n">
        <f aca="false">IF(AND($B610&lt;Input!$C$31,$B610&lt;Input!$G$31),Input!$C$48,0)</f>
        <v>0</v>
      </c>
      <c r="E610" s="78" t="n">
        <f aca="true">IF(AND($B610&gt;Input!$C$31,$B610&lt;Input!$C$25),PMT(Input!$C$47/(100*12),(OFFSET($A$4,MATCH(Input!$C$25,$B$4:$B$1004,1),0,1,1)-OFFSET($A$4,MATCH(Input!$C$31,$B$4:$B$1004,1),0,1,1)),$H$4,0,1),0)</f>
        <v>0</v>
      </c>
      <c r="F610" s="78" t="n">
        <f aca="false">($F609+$D610+$E610)*(1+Input!$C$47/(100*12))</f>
        <v>0</v>
      </c>
    </row>
    <row r="611" customFormat="false" ht="12.8" hidden="false" customHeight="false" outlineLevel="0" collapsed="false">
      <c r="A611" s="76" t="n">
        <v>607</v>
      </c>
      <c r="B611" s="77" t="n">
        <f aca="false">EOMONTH(Input!$C$7,A611)</f>
        <v>61393</v>
      </c>
      <c r="D611" s="78" t="n">
        <f aca="false">IF(AND($B611&lt;Input!$C$31,$B611&lt;Input!$G$31),Input!$C$48,0)</f>
        <v>0</v>
      </c>
      <c r="E611" s="78" t="n">
        <f aca="true">IF(AND($B611&gt;Input!$C$31,$B611&lt;Input!$C$25),PMT(Input!$C$47/(100*12),(OFFSET($A$4,MATCH(Input!$C$25,$B$4:$B$1004,1),0,1,1)-OFFSET($A$4,MATCH(Input!$C$31,$B$4:$B$1004,1),0,1,1)),$H$4,0,1),0)</f>
        <v>0</v>
      </c>
      <c r="F611" s="78" t="n">
        <f aca="false">($F610+$D611+$E611)*(1+Input!$C$47/(100*12))</f>
        <v>0</v>
      </c>
    </row>
    <row r="612" customFormat="false" ht="12.8" hidden="false" customHeight="false" outlineLevel="0" collapsed="false">
      <c r="A612" s="76" t="n">
        <v>608</v>
      </c>
      <c r="B612" s="77" t="n">
        <f aca="false">EOMONTH(Input!$C$7,A612)</f>
        <v>61422</v>
      </c>
      <c r="D612" s="78" t="n">
        <f aca="false">IF(AND($B612&lt;Input!$C$31,$B612&lt;Input!$G$31),Input!$C$48,0)</f>
        <v>0</v>
      </c>
      <c r="E612" s="78" t="n">
        <f aca="true">IF(AND($B612&gt;Input!$C$31,$B612&lt;Input!$C$25),PMT(Input!$C$47/(100*12),(OFFSET($A$4,MATCH(Input!$C$25,$B$4:$B$1004,1),0,1,1)-OFFSET($A$4,MATCH(Input!$C$31,$B$4:$B$1004,1),0,1,1)),$H$4,0,1),0)</f>
        <v>0</v>
      </c>
      <c r="F612" s="78" t="n">
        <f aca="false">($F611+$D612+$E612)*(1+Input!$C$47/(100*12))</f>
        <v>0</v>
      </c>
    </row>
    <row r="613" customFormat="false" ht="12.8" hidden="false" customHeight="false" outlineLevel="0" collapsed="false">
      <c r="A613" s="76" t="n">
        <v>609</v>
      </c>
      <c r="B613" s="77" t="n">
        <f aca="false">EOMONTH(Input!$C$7,A613)</f>
        <v>61453</v>
      </c>
      <c r="D613" s="78" t="n">
        <f aca="false">IF(AND($B613&lt;Input!$C$31,$B613&lt;Input!$G$31),Input!$C$48,0)</f>
        <v>0</v>
      </c>
      <c r="E613" s="78" t="n">
        <f aca="true">IF(AND($B613&gt;Input!$C$31,$B613&lt;Input!$C$25),PMT(Input!$C$47/(100*12),(OFFSET($A$4,MATCH(Input!$C$25,$B$4:$B$1004,1),0,1,1)-OFFSET($A$4,MATCH(Input!$C$31,$B$4:$B$1004,1),0,1,1)),$H$4,0,1),0)</f>
        <v>0</v>
      </c>
      <c r="F613" s="78" t="n">
        <f aca="false">($F612+$D613+$E613)*(1+Input!$C$47/(100*12))</f>
        <v>0</v>
      </c>
    </row>
    <row r="614" customFormat="false" ht="12.8" hidden="false" customHeight="false" outlineLevel="0" collapsed="false">
      <c r="A614" s="76" t="n">
        <v>610</v>
      </c>
      <c r="B614" s="77" t="n">
        <f aca="false">EOMONTH(Input!$C$7,A614)</f>
        <v>61483</v>
      </c>
      <c r="D614" s="78" t="n">
        <f aca="false">IF(AND($B614&lt;Input!$C$31,$B614&lt;Input!$G$31),Input!$C$48,0)</f>
        <v>0</v>
      </c>
      <c r="E614" s="78" t="n">
        <f aca="true">IF(AND($B614&gt;Input!$C$31,$B614&lt;Input!$C$25),PMT(Input!$C$47/(100*12),(OFFSET($A$4,MATCH(Input!$C$25,$B$4:$B$1004,1),0,1,1)-OFFSET($A$4,MATCH(Input!$C$31,$B$4:$B$1004,1),0,1,1)),$H$4,0,1),0)</f>
        <v>0</v>
      </c>
      <c r="F614" s="78" t="n">
        <f aca="false">($F613+$D614+$E614)*(1+Input!$C$47/(100*12))</f>
        <v>0</v>
      </c>
    </row>
    <row r="615" customFormat="false" ht="12.8" hidden="false" customHeight="false" outlineLevel="0" collapsed="false">
      <c r="A615" s="76" t="n">
        <v>611</v>
      </c>
      <c r="B615" s="77" t="n">
        <f aca="false">EOMONTH(Input!$C$7,A615)</f>
        <v>61514</v>
      </c>
      <c r="D615" s="78" t="n">
        <f aca="false">IF(AND($B615&lt;Input!$C$31,$B615&lt;Input!$G$31),Input!$C$48,0)</f>
        <v>0</v>
      </c>
      <c r="E615" s="78" t="n">
        <f aca="true">IF(AND($B615&gt;Input!$C$31,$B615&lt;Input!$C$25),PMT(Input!$C$47/(100*12),(OFFSET($A$4,MATCH(Input!$C$25,$B$4:$B$1004,1),0,1,1)-OFFSET($A$4,MATCH(Input!$C$31,$B$4:$B$1004,1),0,1,1)),$H$4,0,1),0)</f>
        <v>0</v>
      </c>
      <c r="F615" s="78" t="n">
        <f aca="false">($F614+$D615+$E615)*(1+Input!$C$47/(100*12))</f>
        <v>0</v>
      </c>
    </row>
    <row r="616" customFormat="false" ht="12.8" hidden="false" customHeight="false" outlineLevel="0" collapsed="false">
      <c r="A616" s="76" t="n">
        <v>612</v>
      </c>
      <c r="B616" s="77" t="n">
        <f aca="false">EOMONTH(Input!$C$7,A616)</f>
        <v>61544</v>
      </c>
      <c r="D616" s="78" t="n">
        <f aca="false">IF(AND($B616&lt;Input!$C$31,$B616&lt;Input!$G$31),Input!$C$48,0)</f>
        <v>0</v>
      </c>
      <c r="E616" s="78" t="n">
        <f aca="true">IF(AND($B616&gt;Input!$C$31,$B616&lt;Input!$C$25),PMT(Input!$C$47/(100*12),(OFFSET($A$4,MATCH(Input!$C$25,$B$4:$B$1004,1),0,1,1)-OFFSET($A$4,MATCH(Input!$C$31,$B$4:$B$1004,1),0,1,1)),$H$4,0,1),0)</f>
        <v>0</v>
      </c>
      <c r="F616" s="78" t="n">
        <f aca="false">($F615+$D616+$E616)*(1+Input!$C$47/(100*12))</f>
        <v>0</v>
      </c>
    </row>
    <row r="617" customFormat="false" ht="12.8" hidden="false" customHeight="false" outlineLevel="0" collapsed="false">
      <c r="A617" s="76" t="n">
        <v>613</v>
      </c>
      <c r="B617" s="77" t="n">
        <f aca="false">EOMONTH(Input!$C$7,A617)</f>
        <v>61575</v>
      </c>
      <c r="D617" s="78" t="n">
        <f aca="false">IF(AND($B617&lt;Input!$C$31,$B617&lt;Input!$G$31),Input!$C$48,0)</f>
        <v>0</v>
      </c>
      <c r="E617" s="78" t="n">
        <f aca="true">IF(AND($B617&gt;Input!$C$31,$B617&lt;Input!$C$25),PMT(Input!$C$47/(100*12),(OFFSET($A$4,MATCH(Input!$C$25,$B$4:$B$1004,1),0,1,1)-OFFSET($A$4,MATCH(Input!$C$31,$B$4:$B$1004,1),0,1,1)),$H$4,0,1),0)</f>
        <v>0</v>
      </c>
      <c r="F617" s="78" t="n">
        <f aca="false">($F616+$D617+$E617)*(1+Input!$C$47/(100*12))</f>
        <v>0</v>
      </c>
    </row>
    <row r="618" customFormat="false" ht="12.8" hidden="false" customHeight="false" outlineLevel="0" collapsed="false">
      <c r="A618" s="76" t="n">
        <v>614</v>
      </c>
      <c r="B618" s="77" t="n">
        <f aca="false">EOMONTH(Input!$C$7,A618)</f>
        <v>61606</v>
      </c>
      <c r="D618" s="78" t="n">
        <f aca="false">IF(AND($B618&lt;Input!$C$31,$B618&lt;Input!$G$31),Input!$C$48,0)</f>
        <v>0</v>
      </c>
      <c r="E618" s="78" t="n">
        <f aca="true">IF(AND($B618&gt;Input!$C$31,$B618&lt;Input!$C$25),PMT(Input!$C$47/(100*12),(OFFSET($A$4,MATCH(Input!$C$25,$B$4:$B$1004,1),0,1,1)-OFFSET($A$4,MATCH(Input!$C$31,$B$4:$B$1004,1),0,1,1)),$H$4,0,1),0)</f>
        <v>0</v>
      </c>
      <c r="F618" s="78" t="n">
        <f aca="false">($F617+$D618+$E618)*(1+Input!$C$47/(100*12))</f>
        <v>0</v>
      </c>
    </row>
    <row r="619" customFormat="false" ht="12.8" hidden="false" customHeight="false" outlineLevel="0" collapsed="false">
      <c r="A619" s="76" t="n">
        <v>615</v>
      </c>
      <c r="B619" s="77" t="n">
        <f aca="false">EOMONTH(Input!$C$7,A619)</f>
        <v>61636</v>
      </c>
      <c r="D619" s="78" t="n">
        <f aca="false">IF(AND($B619&lt;Input!$C$31,$B619&lt;Input!$G$31),Input!$C$48,0)</f>
        <v>0</v>
      </c>
      <c r="E619" s="78" t="n">
        <f aca="true">IF(AND($B619&gt;Input!$C$31,$B619&lt;Input!$C$25),PMT(Input!$C$47/(100*12),(OFFSET($A$4,MATCH(Input!$C$25,$B$4:$B$1004,1),0,1,1)-OFFSET($A$4,MATCH(Input!$C$31,$B$4:$B$1004,1),0,1,1)),$H$4,0,1),0)</f>
        <v>0</v>
      </c>
      <c r="F619" s="78" t="n">
        <f aca="false">($F618+$D619+$E619)*(1+Input!$C$47/(100*12))</f>
        <v>0</v>
      </c>
    </row>
    <row r="620" customFormat="false" ht="12.8" hidden="false" customHeight="false" outlineLevel="0" collapsed="false">
      <c r="A620" s="76" t="n">
        <v>616</v>
      </c>
      <c r="B620" s="77" t="n">
        <f aca="false">EOMONTH(Input!$C$7,A620)</f>
        <v>61667</v>
      </c>
      <c r="D620" s="78" t="n">
        <f aca="false">IF(AND($B620&lt;Input!$C$31,$B620&lt;Input!$G$31),Input!$C$48,0)</f>
        <v>0</v>
      </c>
      <c r="E620" s="78" t="n">
        <f aca="true">IF(AND($B620&gt;Input!$C$31,$B620&lt;Input!$C$25),PMT(Input!$C$47/(100*12),(OFFSET($A$4,MATCH(Input!$C$25,$B$4:$B$1004,1),0,1,1)-OFFSET($A$4,MATCH(Input!$C$31,$B$4:$B$1004,1),0,1,1)),$H$4,0,1),0)</f>
        <v>0</v>
      </c>
      <c r="F620" s="78" t="n">
        <f aca="false">($F619+$D620+$E620)*(1+Input!$C$47/(100*12))</f>
        <v>0</v>
      </c>
    </row>
    <row r="621" customFormat="false" ht="12.8" hidden="false" customHeight="false" outlineLevel="0" collapsed="false">
      <c r="A621" s="76" t="n">
        <v>617</v>
      </c>
      <c r="B621" s="77" t="n">
        <f aca="false">EOMONTH(Input!$C$7,A621)</f>
        <v>61697</v>
      </c>
      <c r="D621" s="78" t="n">
        <f aca="false">IF(AND($B621&lt;Input!$C$31,$B621&lt;Input!$G$31),Input!$C$48,0)</f>
        <v>0</v>
      </c>
      <c r="E621" s="78" t="n">
        <f aca="true">IF(AND($B621&gt;Input!$C$31,$B621&lt;Input!$C$25),PMT(Input!$C$47/(100*12),(OFFSET($A$4,MATCH(Input!$C$25,$B$4:$B$1004,1),0,1,1)-OFFSET($A$4,MATCH(Input!$C$31,$B$4:$B$1004,1),0,1,1)),$H$4,0,1),0)</f>
        <v>0</v>
      </c>
      <c r="F621" s="78" t="n">
        <f aca="false">($F620+$D621+$E621)*(1+Input!$C$47/(100*12))</f>
        <v>0</v>
      </c>
    </row>
    <row r="622" customFormat="false" ht="12.8" hidden="false" customHeight="false" outlineLevel="0" collapsed="false">
      <c r="A622" s="76" t="n">
        <v>618</v>
      </c>
      <c r="B622" s="77" t="n">
        <f aca="false">EOMONTH(Input!$C$7,A622)</f>
        <v>61728</v>
      </c>
      <c r="D622" s="78" t="n">
        <f aca="false">IF(AND($B622&lt;Input!$C$31,$B622&lt;Input!$G$31),Input!$C$48,0)</f>
        <v>0</v>
      </c>
      <c r="E622" s="78" t="n">
        <f aca="true">IF(AND($B622&gt;Input!$C$31,$B622&lt;Input!$C$25),PMT(Input!$C$47/(100*12),(OFFSET($A$4,MATCH(Input!$C$25,$B$4:$B$1004,1),0,1,1)-OFFSET($A$4,MATCH(Input!$C$31,$B$4:$B$1004,1),0,1,1)),$H$4,0,1),0)</f>
        <v>0</v>
      </c>
      <c r="F622" s="78" t="n">
        <f aca="false">($F621+$D622+$E622)*(1+Input!$C$47/(100*12))</f>
        <v>0</v>
      </c>
    </row>
    <row r="623" customFormat="false" ht="12.8" hidden="false" customHeight="false" outlineLevel="0" collapsed="false">
      <c r="A623" s="76" t="n">
        <v>619</v>
      </c>
      <c r="B623" s="77" t="n">
        <f aca="false">EOMONTH(Input!$C$7,A623)</f>
        <v>61759</v>
      </c>
      <c r="D623" s="78" t="n">
        <f aca="false">IF(AND($B623&lt;Input!$C$31,$B623&lt;Input!$G$31),Input!$C$48,0)</f>
        <v>0</v>
      </c>
      <c r="E623" s="78" t="n">
        <f aca="true">IF(AND($B623&gt;Input!$C$31,$B623&lt;Input!$C$25),PMT(Input!$C$47/(100*12),(OFFSET($A$4,MATCH(Input!$C$25,$B$4:$B$1004,1),0,1,1)-OFFSET($A$4,MATCH(Input!$C$31,$B$4:$B$1004,1),0,1,1)),$H$4,0,1),0)</f>
        <v>0</v>
      </c>
      <c r="F623" s="78" t="n">
        <f aca="false">($F622+$D623+$E623)*(1+Input!$C$47/(100*12))</f>
        <v>0</v>
      </c>
    </row>
    <row r="624" customFormat="false" ht="12.8" hidden="false" customHeight="false" outlineLevel="0" collapsed="false">
      <c r="A624" s="76" t="n">
        <v>620</v>
      </c>
      <c r="B624" s="77" t="n">
        <f aca="false">EOMONTH(Input!$C$7,A624)</f>
        <v>61787</v>
      </c>
      <c r="D624" s="78" t="n">
        <f aca="false">IF(AND($B624&lt;Input!$C$31,$B624&lt;Input!$G$31),Input!$C$48,0)</f>
        <v>0</v>
      </c>
      <c r="E624" s="78" t="n">
        <f aca="true">IF(AND($B624&gt;Input!$C$31,$B624&lt;Input!$C$25),PMT(Input!$C$47/(100*12),(OFFSET($A$4,MATCH(Input!$C$25,$B$4:$B$1004,1),0,1,1)-OFFSET($A$4,MATCH(Input!$C$31,$B$4:$B$1004,1),0,1,1)),$H$4,0,1),0)</f>
        <v>0</v>
      </c>
      <c r="F624" s="78" t="n">
        <f aca="false">($F623+$D624+$E624)*(1+Input!$C$47/(100*12))</f>
        <v>0</v>
      </c>
    </row>
    <row r="625" customFormat="false" ht="12.8" hidden="false" customHeight="false" outlineLevel="0" collapsed="false">
      <c r="A625" s="76" t="n">
        <v>621</v>
      </c>
      <c r="B625" s="77" t="n">
        <f aca="false">EOMONTH(Input!$C$7,A625)</f>
        <v>61818</v>
      </c>
      <c r="D625" s="78" t="n">
        <f aca="false">IF(AND($B625&lt;Input!$C$31,$B625&lt;Input!$G$31),Input!$C$48,0)</f>
        <v>0</v>
      </c>
      <c r="E625" s="78" t="n">
        <f aca="true">IF(AND($B625&gt;Input!$C$31,$B625&lt;Input!$C$25),PMT(Input!$C$47/(100*12),(OFFSET($A$4,MATCH(Input!$C$25,$B$4:$B$1004,1),0,1,1)-OFFSET($A$4,MATCH(Input!$C$31,$B$4:$B$1004,1),0,1,1)),$H$4,0,1),0)</f>
        <v>0</v>
      </c>
      <c r="F625" s="78" t="n">
        <f aca="false">($F624+$D625+$E625)*(1+Input!$C$47/(100*12))</f>
        <v>0</v>
      </c>
    </row>
    <row r="626" customFormat="false" ht="12.8" hidden="false" customHeight="false" outlineLevel="0" collapsed="false">
      <c r="A626" s="76" t="n">
        <v>622</v>
      </c>
      <c r="B626" s="77" t="n">
        <f aca="false">EOMONTH(Input!$C$7,A626)</f>
        <v>61848</v>
      </c>
      <c r="D626" s="78" t="n">
        <f aca="false">IF(AND($B626&lt;Input!$C$31,$B626&lt;Input!$G$31),Input!$C$48,0)</f>
        <v>0</v>
      </c>
      <c r="E626" s="78" t="n">
        <f aca="true">IF(AND($B626&gt;Input!$C$31,$B626&lt;Input!$C$25),PMT(Input!$C$47/(100*12),(OFFSET($A$4,MATCH(Input!$C$25,$B$4:$B$1004,1),0,1,1)-OFFSET($A$4,MATCH(Input!$C$31,$B$4:$B$1004,1),0,1,1)),$H$4,0,1),0)</f>
        <v>0</v>
      </c>
      <c r="F626" s="78" t="n">
        <f aca="false">($F625+$D626+$E626)*(1+Input!$C$47/(100*12))</f>
        <v>0</v>
      </c>
    </row>
    <row r="627" customFormat="false" ht="12.8" hidden="false" customHeight="false" outlineLevel="0" collapsed="false">
      <c r="A627" s="76" t="n">
        <v>623</v>
      </c>
      <c r="B627" s="77" t="n">
        <f aca="false">EOMONTH(Input!$C$7,A627)</f>
        <v>61879</v>
      </c>
      <c r="D627" s="78" t="n">
        <f aca="false">IF(AND($B627&lt;Input!$C$31,$B627&lt;Input!$G$31),Input!$C$48,0)</f>
        <v>0</v>
      </c>
      <c r="E627" s="78" t="n">
        <f aca="true">IF(AND($B627&gt;Input!$C$31,$B627&lt;Input!$C$25),PMT(Input!$C$47/(100*12),(OFFSET($A$4,MATCH(Input!$C$25,$B$4:$B$1004,1),0,1,1)-OFFSET($A$4,MATCH(Input!$C$31,$B$4:$B$1004,1),0,1,1)),$H$4,0,1),0)</f>
        <v>0</v>
      </c>
      <c r="F627" s="78" t="n">
        <f aca="false">($F626+$D627+$E627)*(1+Input!$C$47/(100*12))</f>
        <v>0</v>
      </c>
    </row>
    <row r="628" customFormat="false" ht="12.8" hidden="false" customHeight="false" outlineLevel="0" collapsed="false">
      <c r="A628" s="76" t="n">
        <v>624</v>
      </c>
      <c r="B628" s="77" t="n">
        <f aca="false">EOMONTH(Input!$C$7,A628)</f>
        <v>61909</v>
      </c>
      <c r="D628" s="78" t="n">
        <f aca="false">IF(AND($B628&lt;Input!$C$31,$B628&lt;Input!$G$31),Input!$C$48,0)</f>
        <v>0</v>
      </c>
      <c r="E628" s="78" t="n">
        <f aca="true">IF(AND($B628&gt;Input!$C$31,$B628&lt;Input!$C$25),PMT(Input!$C$47/(100*12),(OFFSET($A$4,MATCH(Input!$C$25,$B$4:$B$1004,1),0,1,1)-OFFSET($A$4,MATCH(Input!$C$31,$B$4:$B$1004,1),0,1,1)),$H$4,0,1),0)</f>
        <v>0</v>
      </c>
      <c r="F628" s="78" t="n">
        <f aca="false">($F627+$D628+$E628)*(1+Input!$C$47/(100*12))</f>
        <v>0</v>
      </c>
    </row>
    <row r="629" customFormat="false" ht="12.8" hidden="false" customHeight="false" outlineLevel="0" collapsed="false">
      <c r="A629" s="76" t="n">
        <v>625</v>
      </c>
      <c r="B629" s="77" t="n">
        <f aca="false">EOMONTH(Input!$C$7,A629)</f>
        <v>61940</v>
      </c>
      <c r="D629" s="78" t="n">
        <f aca="false">IF(AND($B629&lt;Input!$C$31,$B629&lt;Input!$G$31),Input!$C$48,0)</f>
        <v>0</v>
      </c>
      <c r="E629" s="78" t="n">
        <f aca="true">IF(AND($B629&gt;Input!$C$31,$B629&lt;Input!$C$25),PMT(Input!$C$47/(100*12),(OFFSET($A$4,MATCH(Input!$C$25,$B$4:$B$1004,1),0,1,1)-OFFSET($A$4,MATCH(Input!$C$31,$B$4:$B$1004,1),0,1,1)),$H$4,0,1),0)</f>
        <v>0</v>
      </c>
      <c r="F629" s="78" t="n">
        <f aca="false">($F628+$D629+$E629)*(1+Input!$C$47/(100*12))</f>
        <v>0</v>
      </c>
    </row>
    <row r="630" customFormat="false" ht="12.8" hidden="false" customHeight="false" outlineLevel="0" collapsed="false">
      <c r="A630" s="76" t="n">
        <v>626</v>
      </c>
      <c r="B630" s="77" t="n">
        <f aca="false">EOMONTH(Input!$C$7,A630)</f>
        <v>61971</v>
      </c>
      <c r="D630" s="78" t="n">
        <f aca="false">IF(AND($B630&lt;Input!$C$31,$B630&lt;Input!$G$31),Input!$C$48,0)</f>
        <v>0</v>
      </c>
      <c r="E630" s="78" t="n">
        <f aca="true">IF(AND($B630&gt;Input!$C$31,$B630&lt;Input!$C$25),PMT(Input!$C$47/(100*12),(OFFSET($A$4,MATCH(Input!$C$25,$B$4:$B$1004,1),0,1,1)-OFFSET($A$4,MATCH(Input!$C$31,$B$4:$B$1004,1),0,1,1)),$H$4,0,1),0)</f>
        <v>0</v>
      </c>
      <c r="F630" s="78" t="n">
        <f aca="false">($F629+$D630+$E630)*(1+Input!$C$47/(100*12))</f>
        <v>0</v>
      </c>
    </row>
    <row r="631" customFormat="false" ht="12.8" hidden="false" customHeight="false" outlineLevel="0" collapsed="false">
      <c r="A631" s="76" t="n">
        <v>627</v>
      </c>
      <c r="B631" s="77" t="n">
        <f aca="false">EOMONTH(Input!$C$7,A631)</f>
        <v>62001</v>
      </c>
      <c r="D631" s="78" t="n">
        <f aca="false">IF(AND($B631&lt;Input!$C$31,$B631&lt;Input!$G$31),Input!$C$48,0)</f>
        <v>0</v>
      </c>
      <c r="E631" s="78" t="n">
        <f aca="true">IF(AND($B631&gt;Input!$C$31,$B631&lt;Input!$C$25),PMT(Input!$C$47/(100*12),(OFFSET($A$4,MATCH(Input!$C$25,$B$4:$B$1004,1),0,1,1)-OFFSET($A$4,MATCH(Input!$C$31,$B$4:$B$1004,1),0,1,1)),$H$4,0,1),0)</f>
        <v>0</v>
      </c>
      <c r="F631" s="78" t="n">
        <f aca="false">($F630+$D631+$E631)*(1+Input!$C$47/(100*12))</f>
        <v>0</v>
      </c>
    </row>
    <row r="632" customFormat="false" ht="12.8" hidden="false" customHeight="false" outlineLevel="0" collapsed="false">
      <c r="A632" s="76" t="n">
        <v>628</v>
      </c>
      <c r="B632" s="77" t="n">
        <f aca="false">EOMONTH(Input!$C$7,A632)</f>
        <v>62032</v>
      </c>
      <c r="D632" s="78" t="n">
        <f aca="false">IF(AND($B632&lt;Input!$C$31,$B632&lt;Input!$G$31),Input!$C$48,0)</f>
        <v>0</v>
      </c>
      <c r="E632" s="78" t="n">
        <f aca="true">IF(AND($B632&gt;Input!$C$31,$B632&lt;Input!$C$25),PMT(Input!$C$47/(100*12),(OFFSET($A$4,MATCH(Input!$C$25,$B$4:$B$1004,1),0,1,1)-OFFSET($A$4,MATCH(Input!$C$31,$B$4:$B$1004,1),0,1,1)),$H$4,0,1),0)</f>
        <v>0</v>
      </c>
      <c r="F632" s="78" t="n">
        <f aca="false">($F631+$D632+$E632)*(1+Input!$C$47/(100*12))</f>
        <v>0</v>
      </c>
    </row>
    <row r="633" customFormat="false" ht="12.8" hidden="false" customHeight="false" outlineLevel="0" collapsed="false">
      <c r="A633" s="76" t="n">
        <v>629</v>
      </c>
      <c r="B633" s="77" t="n">
        <f aca="false">EOMONTH(Input!$C$7,A633)</f>
        <v>62062</v>
      </c>
      <c r="D633" s="78" t="n">
        <f aca="false">IF(AND($B633&lt;Input!$C$31,$B633&lt;Input!$G$31),Input!$C$48,0)</f>
        <v>0</v>
      </c>
      <c r="E633" s="78" t="n">
        <f aca="true">IF(AND($B633&gt;Input!$C$31,$B633&lt;Input!$C$25),PMT(Input!$C$47/(100*12),(OFFSET($A$4,MATCH(Input!$C$25,$B$4:$B$1004,1),0,1,1)-OFFSET($A$4,MATCH(Input!$C$31,$B$4:$B$1004,1),0,1,1)),$H$4,0,1),0)</f>
        <v>0</v>
      </c>
      <c r="F633" s="78" t="n">
        <f aca="false">($F632+$D633+$E633)*(1+Input!$C$47/(100*12))</f>
        <v>0</v>
      </c>
    </row>
    <row r="634" customFormat="false" ht="12.8" hidden="false" customHeight="false" outlineLevel="0" collapsed="false">
      <c r="A634" s="76" t="n">
        <v>630</v>
      </c>
      <c r="B634" s="77" t="n">
        <f aca="false">EOMONTH(Input!$C$7,A634)</f>
        <v>62093</v>
      </c>
      <c r="D634" s="78" t="n">
        <f aca="false">IF(AND($B634&lt;Input!$C$31,$B634&lt;Input!$G$31),Input!$C$48,0)</f>
        <v>0</v>
      </c>
      <c r="E634" s="78" t="n">
        <f aca="true">IF(AND($B634&gt;Input!$C$31,$B634&lt;Input!$C$25),PMT(Input!$C$47/(100*12),(OFFSET($A$4,MATCH(Input!$C$25,$B$4:$B$1004,1),0,1,1)-OFFSET($A$4,MATCH(Input!$C$31,$B$4:$B$1004,1),0,1,1)),$H$4,0,1),0)</f>
        <v>0</v>
      </c>
      <c r="F634" s="78" t="n">
        <f aca="false">($F633+$D634+$E634)*(1+Input!$C$47/(100*12))</f>
        <v>0</v>
      </c>
    </row>
    <row r="635" customFormat="false" ht="12.8" hidden="false" customHeight="false" outlineLevel="0" collapsed="false">
      <c r="A635" s="76" t="n">
        <v>631</v>
      </c>
      <c r="B635" s="77" t="n">
        <f aca="false">EOMONTH(Input!$C$7,A635)</f>
        <v>62124</v>
      </c>
      <c r="D635" s="78" t="n">
        <f aca="false">IF(AND($B635&lt;Input!$C$31,$B635&lt;Input!$G$31),Input!$C$48,0)</f>
        <v>0</v>
      </c>
      <c r="E635" s="78" t="n">
        <f aca="true">IF(AND($B635&gt;Input!$C$31,$B635&lt;Input!$C$25),PMT(Input!$C$47/(100*12),(OFFSET($A$4,MATCH(Input!$C$25,$B$4:$B$1004,1),0,1,1)-OFFSET($A$4,MATCH(Input!$C$31,$B$4:$B$1004,1),0,1,1)),$H$4,0,1),0)</f>
        <v>0</v>
      </c>
      <c r="F635" s="78" t="n">
        <f aca="false">($F634+$D635+$E635)*(1+Input!$C$47/(100*12))</f>
        <v>0</v>
      </c>
    </row>
    <row r="636" customFormat="false" ht="12.8" hidden="false" customHeight="false" outlineLevel="0" collapsed="false">
      <c r="A636" s="76" t="n">
        <v>632</v>
      </c>
      <c r="B636" s="77" t="n">
        <f aca="false">EOMONTH(Input!$C$7,A636)</f>
        <v>62152</v>
      </c>
      <c r="D636" s="78" t="n">
        <f aca="false">IF(AND($B636&lt;Input!$C$31,$B636&lt;Input!$G$31),Input!$C$48,0)</f>
        <v>0</v>
      </c>
      <c r="E636" s="78" t="n">
        <f aca="true">IF(AND($B636&gt;Input!$C$31,$B636&lt;Input!$C$25),PMT(Input!$C$47/(100*12),(OFFSET($A$4,MATCH(Input!$C$25,$B$4:$B$1004,1),0,1,1)-OFFSET($A$4,MATCH(Input!$C$31,$B$4:$B$1004,1),0,1,1)),$H$4,0,1),0)</f>
        <v>0</v>
      </c>
      <c r="F636" s="78" t="n">
        <f aca="false">($F635+$D636+$E636)*(1+Input!$C$47/(100*12))</f>
        <v>0</v>
      </c>
    </row>
    <row r="637" customFormat="false" ht="12.8" hidden="false" customHeight="false" outlineLevel="0" collapsed="false">
      <c r="A637" s="76" t="n">
        <v>633</v>
      </c>
      <c r="B637" s="77" t="n">
        <f aca="false">EOMONTH(Input!$C$7,A637)</f>
        <v>62183</v>
      </c>
      <c r="D637" s="78" t="n">
        <f aca="false">IF(AND($B637&lt;Input!$C$31,$B637&lt;Input!$G$31),Input!$C$48,0)</f>
        <v>0</v>
      </c>
      <c r="E637" s="78" t="n">
        <f aca="true">IF(AND($B637&gt;Input!$C$31,$B637&lt;Input!$C$25),PMT(Input!$C$47/(100*12),(OFFSET($A$4,MATCH(Input!$C$25,$B$4:$B$1004,1),0,1,1)-OFFSET($A$4,MATCH(Input!$C$31,$B$4:$B$1004,1),0,1,1)),$H$4,0,1),0)</f>
        <v>0</v>
      </c>
      <c r="F637" s="78" t="n">
        <f aca="false">($F636+$D637+$E637)*(1+Input!$C$47/(100*12))</f>
        <v>0</v>
      </c>
    </row>
    <row r="638" customFormat="false" ht="12.8" hidden="false" customHeight="false" outlineLevel="0" collapsed="false">
      <c r="A638" s="76" t="n">
        <v>634</v>
      </c>
      <c r="B638" s="77" t="n">
        <f aca="false">EOMONTH(Input!$C$7,A638)</f>
        <v>62213</v>
      </c>
      <c r="D638" s="78" t="n">
        <f aca="false">IF(AND($B638&lt;Input!$C$31,$B638&lt;Input!$G$31),Input!$C$48,0)</f>
        <v>0</v>
      </c>
      <c r="E638" s="78" t="n">
        <f aca="true">IF(AND($B638&gt;Input!$C$31,$B638&lt;Input!$C$25),PMT(Input!$C$47/(100*12),(OFFSET($A$4,MATCH(Input!$C$25,$B$4:$B$1004,1),0,1,1)-OFFSET($A$4,MATCH(Input!$C$31,$B$4:$B$1004,1),0,1,1)),$H$4,0,1),0)</f>
        <v>0</v>
      </c>
      <c r="F638" s="78" t="n">
        <f aca="false">($F637+$D638+$E638)*(1+Input!$C$47/(100*12))</f>
        <v>0</v>
      </c>
    </row>
    <row r="639" customFormat="false" ht="12.8" hidden="false" customHeight="false" outlineLevel="0" collapsed="false">
      <c r="A639" s="76" t="n">
        <v>635</v>
      </c>
      <c r="B639" s="77" t="n">
        <f aca="false">EOMONTH(Input!$C$7,A639)</f>
        <v>62244</v>
      </c>
      <c r="D639" s="78" t="n">
        <f aca="false">IF(AND($B639&lt;Input!$C$31,$B639&lt;Input!$G$31),Input!$C$48,0)</f>
        <v>0</v>
      </c>
      <c r="E639" s="78" t="n">
        <f aca="true">IF(AND($B639&gt;Input!$C$31,$B639&lt;Input!$C$25),PMT(Input!$C$47/(100*12),(OFFSET($A$4,MATCH(Input!$C$25,$B$4:$B$1004,1),0,1,1)-OFFSET($A$4,MATCH(Input!$C$31,$B$4:$B$1004,1),0,1,1)),$H$4,0,1),0)</f>
        <v>0</v>
      </c>
      <c r="F639" s="78" t="n">
        <f aca="false">($F638+$D639+$E639)*(1+Input!$C$47/(100*12))</f>
        <v>0</v>
      </c>
    </row>
    <row r="640" customFormat="false" ht="12.8" hidden="false" customHeight="false" outlineLevel="0" collapsed="false">
      <c r="A640" s="76" t="n">
        <v>636</v>
      </c>
      <c r="B640" s="77" t="n">
        <f aca="false">EOMONTH(Input!$C$7,A640)</f>
        <v>62274</v>
      </c>
      <c r="D640" s="78" t="n">
        <f aca="false">IF(AND($B640&lt;Input!$C$31,$B640&lt;Input!$G$31),Input!$C$48,0)</f>
        <v>0</v>
      </c>
      <c r="E640" s="78" t="n">
        <f aca="true">IF(AND($B640&gt;Input!$C$31,$B640&lt;Input!$C$25),PMT(Input!$C$47/(100*12),(OFFSET($A$4,MATCH(Input!$C$25,$B$4:$B$1004,1),0,1,1)-OFFSET($A$4,MATCH(Input!$C$31,$B$4:$B$1004,1),0,1,1)),$H$4,0,1),0)</f>
        <v>0</v>
      </c>
      <c r="F640" s="78" t="n">
        <f aca="false">($F639+$D640+$E640)*(1+Input!$C$47/(100*12))</f>
        <v>0</v>
      </c>
    </row>
    <row r="641" customFormat="false" ht="12.8" hidden="false" customHeight="false" outlineLevel="0" collapsed="false">
      <c r="A641" s="76" t="n">
        <v>637</v>
      </c>
      <c r="B641" s="77" t="n">
        <f aca="false">EOMONTH(Input!$C$7,A641)</f>
        <v>62305</v>
      </c>
      <c r="D641" s="78" t="n">
        <f aca="false">IF(AND($B641&lt;Input!$C$31,$B641&lt;Input!$G$31),Input!$C$48,0)</f>
        <v>0</v>
      </c>
      <c r="E641" s="78" t="n">
        <f aca="true">IF(AND($B641&gt;Input!$C$31,$B641&lt;Input!$C$25),PMT(Input!$C$47/(100*12),(OFFSET($A$4,MATCH(Input!$C$25,$B$4:$B$1004,1),0,1,1)-OFFSET($A$4,MATCH(Input!$C$31,$B$4:$B$1004,1),0,1,1)),$H$4,0,1),0)</f>
        <v>0</v>
      </c>
      <c r="F641" s="78" t="n">
        <f aca="false">($F640+$D641+$E641)*(1+Input!$C$47/(100*12))</f>
        <v>0</v>
      </c>
    </row>
    <row r="642" customFormat="false" ht="12.8" hidden="false" customHeight="false" outlineLevel="0" collapsed="false">
      <c r="A642" s="76" t="n">
        <v>638</v>
      </c>
      <c r="B642" s="77" t="n">
        <f aca="false">EOMONTH(Input!$C$7,A642)</f>
        <v>62336</v>
      </c>
      <c r="D642" s="78" t="n">
        <f aca="false">IF(AND($B642&lt;Input!$C$31,$B642&lt;Input!$G$31),Input!$C$48,0)</f>
        <v>0</v>
      </c>
      <c r="E642" s="78" t="n">
        <f aca="true">IF(AND($B642&gt;Input!$C$31,$B642&lt;Input!$C$25),PMT(Input!$C$47/(100*12),(OFFSET($A$4,MATCH(Input!$C$25,$B$4:$B$1004,1),0,1,1)-OFFSET($A$4,MATCH(Input!$C$31,$B$4:$B$1004,1),0,1,1)),$H$4,0,1),0)</f>
        <v>0</v>
      </c>
      <c r="F642" s="78" t="n">
        <f aca="false">($F641+$D642+$E642)*(1+Input!$C$47/(100*12))</f>
        <v>0</v>
      </c>
    </row>
    <row r="643" customFormat="false" ht="12.8" hidden="false" customHeight="false" outlineLevel="0" collapsed="false">
      <c r="A643" s="76" t="n">
        <v>639</v>
      </c>
      <c r="B643" s="77" t="n">
        <f aca="false">EOMONTH(Input!$C$7,A643)</f>
        <v>62366</v>
      </c>
      <c r="D643" s="78" t="n">
        <f aca="false">IF(AND($B643&lt;Input!$C$31,$B643&lt;Input!$G$31),Input!$C$48,0)</f>
        <v>0</v>
      </c>
      <c r="E643" s="78" t="n">
        <f aca="true">IF(AND($B643&gt;Input!$C$31,$B643&lt;Input!$C$25),PMT(Input!$C$47/(100*12),(OFFSET($A$4,MATCH(Input!$C$25,$B$4:$B$1004,1),0,1,1)-OFFSET($A$4,MATCH(Input!$C$31,$B$4:$B$1004,1),0,1,1)),$H$4,0,1),0)</f>
        <v>0</v>
      </c>
      <c r="F643" s="78" t="n">
        <f aca="false">($F642+$D643+$E643)*(1+Input!$C$47/(100*12))</f>
        <v>0</v>
      </c>
    </row>
    <row r="644" customFormat="false" ht="12.8" hidden="false" customHeight="false" outlineLevel="0" collapsed="false">
      <c r="A644" s="76" t="n">
        <v>640</v>
      </c>
      <c r="B644" s="77" t="n">
        <f aca="false">EOMONTH(Input!$C$7,A644)</f>
        <v>62397</v>
      </c>
      <c r="D644" s="78" t="n">
        <f aca="false">IF(AND($B644&lt;Input!$C$31,$B644&lt;Input!$G$31),Input!$C$48,0)</f>
        <v>0</v>
      </c>
      <c r="E644" s="78" t="n">
        <f aca="true">IF(AND($B644&gt;Input!$C$31,$B644&lt;Input!$C$25),PMT(Input!$C$47/(100*12),(OFFSET($A$4,MATCH(Input!$C$25,$B$4:$B$1004,1),0,1,1)-OFFSET($A$4,MATCH(Input!$C$31,$B$4:$B$1004,1),0,1,1)),$H$4,0,1),0)</f>
        <v>0</v>
      </c>
      <c r="F644" s="78" t="n">
        <f aca="false">($F643+$D644+$E644)*(1+Input!$C$47/(100*12))</f>
        <v>0</v>
      </c>
    </row>
    <row r="645" customFormat="false" ht="12.8" hidden="false" customHeight="false" outlineLevel="0" collapsed="false">
      <c r="A645" s="76" t="n">
        <v>641</v>
      </c>
      <c r="B645" s="77" t="n">
        <f aca="false">EOMONTH(Input!$C$7,A645)</f>
        <v>62427</v>
      </c>
      <c r="D645" s="78" t="n">
        <f aca="false">IF(AND($B645&lt;Input!$C$31,$B645&lt;Input!$G$31),Input!$C$48,0)</f>
        <v>0</v>
      </c>
      <c r="E645" s="78" t="n">
        <f aca="true">IF(AND($B645&gt;Input!$C$31,$B645&lt;Input!$C$25),PMT(Input!$C$47/(100*12),(OFFSET($A$4,MATCH(Input!$C$25,$B$4:$B$1004,1),0,1,1)-OFFSET($A$4,MATCH(Input!$C$31,$B$4:$B$1004,1),0,1,1)),$H$4,0,1),0)</f>
        <v>0</v>
      </c>
      <c r="F645" s="78" t="n">
        <f aca="false">($F644+$D645+$E645)*(1+Input!$C$47/(100*12))</f>
        <v>0</v>
      </c>
    </row>
    <row r="646" customFormat="false" ht="12.8" hidden="false" customHeight="false" outlineLevel="0" collapsed="false">
      <c r="A646" s="76" t="n">
        <v>642</v>
      </c>
      <c r="B646" s="77" t="n">
        <f aca="false">EOMONTH(Input!$C$7,A646)</f>
        <v>62458</v>
      </c>
      <c r="D646" s="78" t="n">
        <f aca="false">IF(AND($B646&lt;Input!$C$31,$B646&lt;Input!$G$31),Input!$C$48,0)</f>
        <v>0</v>
      </c>
      <c r="E646" s="78" t="n">
        <f aca="true">IF(AND($B646&gt;Input!$C$31,$B646&lt;Input!$C$25),PMT(Input!$C$47/(100*12),(OFFSET($A$4,MATCH(Input!$C$25,$B$4:$B$1004,1),0,1,1)-OFFSET($A$4,MATCH(Input!$C$31,$B$4:$B$1004,1),0,1,1)),$H$4,0,1),0)</f>
        <v>0</v>
      </c>
      <c r="F646" s="78" t="n">
        <f aca="false">($F645+$D646+$E646)*(1+Input!$C$47/(100*12))</f>
        <v>0</v>
      </c>
    </row>
    <row r="647" customFormat="false" ht="12.8" hidden="false" customHeight="false" outlineLevel="0" collapsed="false">
      <c r="A647" s="76" t="n">
        <v>643</v>
      </c>
      <c r="B647" s="77" t="n">
        <f aca="false">EOMONTH(Input!$C$7,A647)</f>
        <v>62489</v>
      </c>
      <c r="D647" s="78" t="n">
        <f aca="false">IF(AND($B647&lt;Input!$C$31,$B647&lt;Input!$G$31),Input!$C$48,0)</f>
        <v>0</v>
      </c>
      <c r="E647" s="78" t="n">
        <f aca="true">IF(AND($B647&gt;Input!$C$31,$B647&lt;Input!$C$25),PMT(Input!$C$47/(100*12),(OFFSET($A$4,MATCH(Input!$C$25,$B$4:$B$1004,1),0,1,1)-OFFSET($A$4,MATCH(Input!$C$31,$B$4:$B$1004,1),0,1,1)),$H$4,0,1),0)</f>
        <v>0</v>
      </c>
      <c r="F647" s="78" t="n">
        <f aca="false">($F646+$D647+$E647)*(1+Input!$C$47/(100*12))</f>
        <v>0</v>
      </c>
    </row>
    <row r="648" customFormat="false" ht="12.8" hidden="false" customHeight="false" outlineLevel="0" collapsed="false">
      <c r="A648" s="76" t="n">
        <v>644</v>
      </c>
      <c r="B648" s="77" t="n">
        <f aca="false">EOMONTH(Input!$C$7,A648)</f>
        <v>62517</v>
      </c>
      <c r="D648" s="78" t="n">
        <f aca="false">IF(AND($B648&lt;Input!$C$31,$B648&lt;Input!$G$31),Input!$C$48,0)</f>
        <v>0</v>
      </c>
      <c r="E648" s="78" t="n">
        <f aca="true">IF(AND($B648&gt;Input!$C$31,$B648&lt;Input!$C$25),PMT(Input!$C$47/(100*12),(OFFSET($A$4,MATCH(Input!$C$25,$B$4:$B$1004,1),0,1,1)-OFFSET($A$4,MATCH(Input!$C$31,$B$4:$B$1004,1),0,1,1)),$H$4,0,1),0)</f>
        <v>0</v>
      </c>
      <c r="F648" s="78" t="n">
        <f aca="false">($F647+$D648+$E648)*(1+Input!$C$47/(100*12))</f>
        <v>0</v>
      </c>
    </row>
    <row r="649" customFormat="false" ht="12.8" hidden="false" customHeight="false" outlineLevel="0" collapsed="false">
      <c r="A649" s="76" t="n">
        <v>645</v>
      </c>
      <c r="B649" s="77" t="n">
        <f aca="false">EOMONTH(Input!$C$7,A649)</f>
        <v>62548</v>
      </c>
      <c r="D649" s="78" t="n">
        <f aca="false">IF(AND($B649&lt;Input!$C$31,$B649&lt;Input!$G$31),Input!$C$48,0)</f>
        <v>0</v>
      </c>
      <c r="E649" s="78" t="n">
        <f aca="true">IF(AND($B649&gt;Input!$C$31,$B649&lt;Input!$C$25),PMT(Input!$C$47/(100*12),(OFFSET($A$4,MATCH(Input!$C$25,$B$4:$B$1004,1),0,1,1)-OFFSET($A$4,MATCH(Input!$C$31,$B$4:$B$1004,1),0,1,1)),$H$4,0,1),0)</f>
        <v>0</v>
      </c>
      <c r="F649" s="78" t="n">
        <f aca="false">($F648+$D649+$E649)*(1+Input!$C$47/(100*12))</f>
        <v>0</v>
      </c>
    </row>
    <row r="650" customFormat="false" ht="12.8" hidden="false" customHeight="false" outlineLevel="0" collapsed="false">
      <c r="A650" s="76" t="n">
        <v>646</v>
      </c>
      <c r="B650" s="77" t="n">
        <f aca="false">EOMONTH(Input!$C$7,A650)</f>
        <v>62578</v>
      </c>
      <c r="D650" s="78" t="n">
        <f aca="false">IF(AND($B650&lt;Input!$C$31,$B650&lt;Input!$G$31),Input!$C$48,0)</f>
        <v>0</v>
      </c>
      <c r="E650" s="78" t="n">
        <f aca="true">IF(AND($B650&gt;Input!$C$31,$B650&lt;Input!$C$25),PMT(Input!$C$47/(100*12),(OFFSET($A$4,MATCH(Input!$C$25,$B$4:$B$1004,1),0,1,1)-OFFSET($A$4,MATCH(Input!$C$31,$B$4:$B$1004,1),0,1,1)),$H$4,0,1),0)</f>
        <v>0</v>
      </c>
      <c r="F650" s="78" t="n">
        <f aca="false">($F649+$D650+$E650)*(1+Input!$C$47/(100*12))</f>
        <v>0</v>
      </c>
    </row>
    <row r="651" customFormat="false" ht="12.8" hidden="false" customHeight="false" outlineLevel="0" collapsed="false">
      <c r="A651" s="76" t="n">
        <v>647</v>
      </c>
      <c r="B651" s="77" t="n">
        <f aca="false">EOMONTH(Input!$C$7,A651)</f>
        <v>62609</v>
      </c>
      <c r="D651" s="78" t="n">
        <f aca="false">IF(AND($B651&lt;Input!$C$31,$B651&lt;Input!$G$31),Input!$C$48,0)</f>
        <v>0</v>
      </c>
      <c r="E651" s="78" t="n">
        <f aca="true">IF(AND($B651&gt;Input!$C$31,$B651&lt;Input!$C$25),PMT(Input!$C$47/(100*12),(OFFSET($A$4,MATCH(Input!$C$25,$B$4:$B$1004,1),0,1,1)-OFFSET($A$4,MATCH(Input!$C$31,$B$4:$B$1004,1),0,1,1)),$H$4,0,1),0)</f>
        <v>0</v>
      </c>
      <c r="F651" s="78" t="n">
        <f aca="false">($F650+$D651+$E651)*(1+Input!$C$47/(100*12))</f>
        <v>0</v>
      </c>
    </row>
    <row r="652" customFormat="false" ht="12.8" hidden="false" customHeight="false" outlineLevel="0" collapsed="false">
      <c r="A652" s="76" t="n">
        <v>648</v>
      </c>
      <c r="B652" s="77" t="n">
        <f aca="false">EOMONTH(Input!$C$7,A652)</f>
        <v>62639</v>
      </c>
      <c r="D652" s="78" t="n">
        <f aca="false">IF(AND($B652&lt;Input!$C$31,$B652&lt;Input!$G$31),Input!$C$48,0)</f>
        <v>0</v>
      </c>
      <c r="E652" s="78" t="n">
        <f aca="true">IF(AND($B652&gt;Input!$C$31,$B652&lt;Input!$C$25),PMT(Input!$C$47/(100*12),(OFFSET($A$4,MATCH(Input!$C$25,$B$4:$B$1004,1),0,1,1)-OFFSET($A$4,MATCH(Input!$C$31,$B$4:$B$1004,1),0,1,1)),$H$4,0,1),0)</f>
        <v>0</v>
      </c>
      <c r="F652" s="78" t="n">
        <f aca="false">($F651+$D652+$E652)*(1+Input!$C$47/(100*12))</f>
        <v>0</v>
      </c>
    </row>
    <row r="653" customFormat="false" ht="12.8" hidden="false" customHeight="false" outlineLevel="0" collapsed="false">
      <c r="A653" s="76" t="n">
        <v>649</v>
      </c>
      <c r="B653" s="77" t="n">
        <f aca="false">EOMONTH(Input!$C$7,A653)</f>
        <v>62670</v>
      </c>
      <c r="D653" s="78" t="n">
        <f aca="false">IF(AND($B653&lt;Input!$C$31,$B653&lt;Input!$G$31),Input!$C$48,0)</f>
        <v>0</v>
      </c>
      <c r="E653" s="78" t="n">
        <f aca="true">IF(AND($B653&gt;Input!$C$31,$B653&lt;Input!$C$25),PMT(Input!$C$47/(100*12),(OFFSET($A$4,MATCH(Input!$C$25,$B$4:$B$1004,1),0,1,1)-OFFSET($A$4,MATCH(Input!$C$31,$B$4:$B$1004,1),0,1,1)),$H$4,0,1),0)</f>
        <v>0</v>
      </c>
      <c r="F653" s="78" t="n">
        <f aca="false">($F652+$D653+$E653)*(1+Input!$C$47/(100*12))</f>
        <v>0</v>
      </c>
    </row>
    <row r="654" customFormat="false" ht="12.8" hidden="false" customHeight="false" outlineLevel="0" collapsed="false">
      <c r="A654" s="76" t="n">
        <v>650</v>
      </c>
      <c r="B654" s="77" t="n">
        <f aca="false">EOMONTH(Input!$C$7,A654)</f>
        <v>62701</v>
      </c>
      <c r="D654" s="78" t="n">
        <f aca="false">IF(AND($B654&lt;Input!$C$31,$B654&lt;Input!$G$31),Input!$C$48,0)</f>
        <v>0</v>
      </c>
      <c r="E654" s="78" t="n">
        <f aca="true">IF(AND($B654&gt;Input!$C$31,$B654&lt;Input!$C$25),PMT(Input!$C$47/(100*12),(OFFSET($A$4,MATCH(Input!$C$25,$B$4:$B$1004,1),0,1,1)-OFFSET($A$4,MATCH(Input!$C$31,$B$4:$B$1004,1),0,1,1)),$H$4,0,1),0)</f>
        <v>0</v>
      </c>
      <c r="F654" s="78" t="n">
        <f aca="false">($F653+$D654+$E654)*(1+Input!$C$47/(100*12))</f>
        <v>0</v>
      </c>
    </row>
    <row r="655" customFormat="false" ht="12.8" hidden="false" customHeight="false" outlineLevel="0" collapsed="false">
      <c r="A655" s="76" t="n">
        <v>651</v>
      </c>
      <c r="B655" s="77" t="n">
        <f aca="false">EOMONTH(Input!$C$7,A655)</f>
        <v>62731</v>
      </c>
      <c r="D655" s="78" t="n">
        <f aca="false">IF(AND($B655&lt;Input!$C$31,$B655&lt;Input!$G$31),Input!$C$48,0)</f>
        <v>0</v>
      </c>
      <c r="E655" s="78" t="n">
        <f aca="true">IF(AND($B655&gt;Input!$C$31,$B655&lt;Input!$C$25),PMT(Input!$C$47/(100*12),(OFFSET($A$4,MATCH(Input!$C$25,$B$4:$B$1004,1),0,1,1)-OFFSET($A$4,MATCH(Input!$C$31,$B$4:$B$1004,1),0,1,1)),$H$4,0,1),0)</f>
        <v>0</v>
      </c>
      <c r="F655" s="78" t="n">
        <f aca="false">($F654+$D655+$E655)*(1+Input!$C$47/(100*12))</f>
        <v>0</v>
      </c>
    </row>
    <row r="656" customFormat="false" ht="12.8" hidden="false" customHeight="false" outlineLevel="0" collapsed="false">
      <c r="A656" s="76" t="n">
        <v>652</v>
      </c>
      <c r="B656" s="77" t="n">
        <f aca="false">EOMONTH(Input!$C$7,A656)</f>
        <v>62762</v>
      </c>
      <c r="D656" s="78" t="n">
        <f aca="false">IF(AND($B656&lt;Input!$C$31,$B656&lt;Input!$G$31),Input!$C$48,0)</f>
        <v>0</v>
      </c>
      <c r="E656" s="78" t="n">
        <f aca="true">IF(AND($B656&gt;Input!$C$31,$B656&lt;Input!$C$25),PMT(Input!$C$47/(100*12),(OFFSET($A$4,MATCH(Input!$C$25,$B$4:$B$1004,1),0,1,1)-OFFSET($A$4,MATCH(Input!$C$31,$B$4:$B$1004,1),0,1,1)),$H$4,0,1),0)</f>
        <v>0</v>
      </c>
      <c r="F656" s="78" t="n">
        <f aca="false">($F655+$D656+$E656)*(1+Input!$C$47/(100*12))</f>
        <v>0</v>
      </c>
    </row>
    <row r="657" customFormat="false" ht="12.8" hidden="false" customHeight="false" outlineLevel="0" collapsed="false">
      <c r="A657" s="76" t="n">
        <v>653</v>
      </c>
      <c r="B657" s="77" t="n">
        <f aca="false">EOMONTH(Input!$C$7,A657)</f>
        <v>62792</v>
      </c>
      <c r="D657" s="78" t="n">
        <f aca="false">IF(AND($B657&lt;Input!$C$31,$B657&lt;Input!$G$31),Input!$C$48,0)</f>
        <v>0</v>
      </c>
      <c r="E657" s="78" t="n">
        <f aca="true">IF(AND($B657&gt;Input!$C$31,$B657&lt;Input!$C$25),PMT(Input!$C$47/(100*12),(OFFSET($A$4,MATCH(Input!$C$25,$B$4:$B$1004,1),0,1,1)-OFFSET($A$4,MATCH(Input!$C$31,$B$4:$B$1004,1),0,1,1)),$H$4,0,1),0)</f>
        <v>0</v>
      </c>
      <c r="F657" s="78" t="n">
        <f aca="false">($F656+$D657+$E657)*(1+Input!$C$47/(100*12))</f>
        <v>0</v>
      </c>
    </row>
    <row r="658" customFormat="false" ht="12.8" hidden="false" customHeight="false" outlineLevel="0" collapsed="false">
      <c r="A658" s="76" t="n">
        <v>654</v>
      </c>
      <c r="B658" s="77" t="n">
        <f aca="false">EOMONTH(Input!$C$7,A658)</f>
        <v>62823</v>
      </c>
      <c r="D658" s="78" t="n">
        <f aca="false">IF(AND($B658&lt;Input!$C$31,$B658&lt;Input!$G$31),Input!$C$48,0)</f>
        <v>0</v>
      </c>
      <c r="E658" s="78" t="n">
        <f aca="true">IF(AND($B658&gt;Input!$C$31,$B658&lt;Input!$C$25),PMT(Input!$C$47/(100*12),(OFFSET($A$4,MATCH(Input!$C$25,$B$4:$B$1004,1),0,1,1)-OFFSET($A$4,MATCH(Input!$C$31,$B$4:$B$1004,1),0,1,1)),$H$4,0,1),0)</f>
        <v>0</v>
      </c>
      <c r="F658" s="78" t="n">
        <f aca="false">($F657+$D658+$E658)*(1+Input!$C$47/(100*12))</f>
        <v>0</v>
      </c>
    </row>
    <row r="659" customFormat="false" ht="12.8" hidden="false" customHeight="false" outlineLevel="0" collapsed="false">
      <c r="A659" s="76" t="n">
        <v>655</v>
      </c>
      <c r="B659" s="77" t="n">
        <f aca="false">EOMONTH(Input!$C$7,A659)</f>
        <v>62854</v>
      </c>
      <c r="D659" s="78" t="n">
        <f aca="false">IF(AND($B659&lt;Input!$C$31,$B659&lt;Input!$G$31),Input!$C$48,0)</f>
        <v>0</v>
      </c>
      <c r="E659" s="78" t="n">
        <f aca="true">IF(AND($B659&gt;Input!$C$31,$B659&lt;Input!$C$25),PMT(Input!$C$47/(100*12),(OFFSET($A$4,MATCH(Input!$C$25,$B$4:$B$1004,1),0,1,1)-OFFSET($A$4,MATCH(Input!$C$31,$B$4:$B$1004,1),0,1,1)),$H$4,0,1),0)</f>
        <v>0</v>
      </c>
      <c r="F659" s="78" t="n">
        <f aca="false">($F658+$D659+$E659)*(1+Input!$C$47/(100*12))</f>
        <v>0</v>
      </c>
    </row>
    <row r="660" customFormat="false" ht="12.8" hidden="false" customHeight="false" outlineLevel="0" collapsed="false">
      <c r="A660" s="76" t="n">
        <v>656</v>
      </c>
      <c r="B660" s="77" t="n">
        <f aca="false">EOMONTH(Input!$C$7,A660)</f>
        <v>62883</v>
      </c>
      <c r="D660" s="78" t="n">
        <f aca="false">IF(AND($B660&lt;Input!$C$31,$B660&lt;Input!$G$31),Input!$C$48,0)</f>
        <v>0</v>
      </c>
      <c r="E660" s="78" t="n">
        <f aca="true">IF(AND($B660&gt;Input!$C$31,$B660&lt;Input!$C$25),PMT(Input!$C$47/(100*12),(OFFSET($A$4,MATCH(Input!$C$25,$B$4:$B$1004,1),0,1,1)-OFFSET($A$4,MATCH(Input!$C$31,$B$4:$B$1004,1),0,1,1)),$H$4,0,1),0)</f>
        <v>0</v>
      </c>
      <c r="F660" s="78" t="n">
        <f aca="false">($F659+$D660+$E660)*(1+Input!$C$47/(100*12))</f>
        <v>0</v>
      </c>
    </row>
    <row r="661" customFormat="false" ht="12.8" hidden="false" customHeight="false" outlineLevel="0" collapsed="false">
      <c r="A661" s="76" t="n">
        <v>657</v>
      </c>
      <c r="B661" s="77" t="n">
        <f aca="false">EOMONTH(Input!$C$7,A661)</f>
        <v>62914</v>
      </c>
      <c r="D661" s="78" t="n">
        <f aca="false">IF(AND($B661&lt;Input!$C$31,$B661&lt;Input!$G$31),Input!$C$48,0)</f>
        <v>0</v>
      </c>
      <c r="E661" s="78" t="n">
        <f aca="true">IF(AND($B661&gt;Input!$C$31,$B661&lt;Input!$C$25),PMT(Input!$C$47/(100*12),(OFFSET($A$4,MATCH(Input!$C$25,$B$4:$B$1004,1),0,1,1)-OFFSET($A$4,MATCH(Input!$C$31,$B$4:$B$1004,1),0,1,1)),$H$4,0,1),0)</f>
        <v>0</v>
      </c>
      <c r="F661" s="78" t="n">
        <f aca="false">($F660+$D661+$E661)*(1+Input!$C$47/(100*12))</f>
        <v>0</v>
      </c>
    </row>
    <row r="662" customFormat="false" ht="12.8" hidden="false" customHeight="false" outlineLevel="0" collapsed="false">
      <c r="A662" s="76" t="n">
        <v>658</v>
      </c>
      <c r="B662" s="77" t="n">
        <f aca="false">EOMONTH(Input!$C$7,A662)</f>
        <v>62944</v>
      </c>
      <c r="D662" s="78" t="n">
        <f aca="false">IF(AND($B662&lt;Input!$C$31,$B662&lt;Input!$G$31),Input!$C$48,0)</f>
        <v>0</v>
      </c>
      <c r="E662" s="78" t="n">
        <f aca="true">IF(AND($B662&gt;Input!$C$31,$B662&lt;Input!$C$25),PMT(Input!$C$47/(100*12),(OFFSET($A$4,MATCH(Input!$C$25,$B$4:$B$1004,1),0,1,1)-OFFSET($A$4,MATCH(Input!$C$31,$B$4:$B$1004,1),0,1,1)),$H$4,0,1),0)</f>
        <v>0</v>
      </c>
      <c r="F662" s="78" t="n">
        <f aca="false">($F661+$D662+$E662)*(1+Input!$C$47/(100*12))</f>
        <v>0</v>
      </c>
    </row>
    <row r="663" customFormat="false" ht="12.8" hidden="false" customHeight="false" outlineLevel="0" collapsed="false">
      <c r="A663" s="76" t="n">
        <v>659</v>
      </c>
      <c r="B663" s="77" t="n">
        <f aca="false">EOMONTH(Input!$C$7,A663)</f>
        <v>62975</v>
      </c>
      <c r="D663" s="78" t="n">
        <f aca="false">IF(AND($B663&lt;Input!$C$31,$B663&lt;Input!$G$31),Input!$C$48,0)</f>
        <v>0</v>
      </c>
      <c r="E663" s="78" t="n">
        <f aca="true">IF(AND($B663&gt;Input!$C$31,$B663&lt;Input!$C$25),PMT(Input!$C$47/(100*12),(OFFSET($A$4,MATCH(Input!$C$25,$B$4:$B$1004,1),0,1,1)-OFFSET($A$4,MATCH(Input!$C$31,$B$4:$B$1004,1),0,1,1)),$H$4,0,1),0)</f>
        <v>0</v>
      </c>
      <c r="F663" s="78" t="n">
        <f aca="false">($F662+$D663+$E663)*(1+Input!$C$47/(100*12))</f>
        <v>0</v>
      </c>
    </row>
    <row r="664" customFormat="false" ht="12.8" hidden="false" customHeight="false" outlineLevel="0" collapsed="false">
      <c r="A664" s="76" t="n">
        <v>660</v>
      </c>
      <c r="B664" s="77" t="n">
        <f aca="false">EOMONTH(Input!$C$7,A664)</f>
        <v>63005</v>
      </c>
      <c r="D664" s="78" t="n">
        <f aca="false">IF(AND($B664&lt;Input!$C$31,$B664&lt;Input!$G$31),Input!$C$48,0)</f>
        <v>0</v>
      </c>
      <c r="E664" s="78" t="n">
        <f aca="true">IF(AND($B664&gt;Input!$C$31,$B664&lt;Input!$C$25),PMT(Input!$C$47/(100*12),(OFFSET($A$4,MATCH(Input!$C$25,$B$4:$B$1004,1),0,1,1)-OFFSET($A$4,MATCH(Input!$C$31,$B$4:$B$1004,1),0,1,1)),$H$4,0,1),0)</f>
        <v>0</v>
      </c>
      <c r="F664" s="78" t="n">
        <f aca="false">($F663+$D664+$E664)*(1+Input!$C$47/(100*12))</f>
        <v>0</v>
      </c>
    </row>
    <row r="665" customFormat="false" ht="12.8" hidden="false" customHeight="false" outlineLevel="0" collapsed="false">
      <c r="A665" s="76" t="n">
        <v>661</v>
      </c>
      <c r="B665" s="77" t="n">
        <f aca="false">EOMONTH(Input!$C$7,A665)</f>
        <v>63036</v>
      </c>
      <c r="D665" s="78" t="n">
        <f aca="false">IF(AND($B665&lt;Input!$C$31,$B665&lt;Input!$G$31),Input!$C$48,0)</f>
        <v>0</v>
      </c>
      <c r="E665" s="78" t="n">
        <f aca="true">IF(AND($B665&gt;Input!$C$31,$B665&lt;Input!$C$25),PMT(Input!$C$47/(100*12),(OFFSET($A$4,MATCH(Input!$C$25,$B$4:$B$1004,1),0,1,1)-OFFSET($A$4,MATCH(Input!$C$31,$B$4:$B$1004,1),0,1,1)),$H$4,0,1),0)</f>
        <v>0</v>
      </c>
      <c r="F665" s="78" t="n">
        <f aca="false">($F664+$D665+$E665)*(1+Input!$C$47/(100*12))</f>
        <v>0</v>
      </c>
    </row>
    <row r="666" customFormat="false" ht="12.8" hidden="false" customHeight="false" outlineLevel="0" collapsed="false">
      <c r="A666" s="76" t="n">
        <v>662</v>
      </c>
      <c r="B666" s="77" t="n">
        <f aca="false">EOMONTH(Input!$C$7,A666)</f>
        <v>63067</v>
      </c>
      <c r="D666" s="78" t="n">
        <f aca="false">IF(AND($B666&lt;Input!$C$31,$B666&lt;Input!$G$31),Input!$C$48,0)</f>
        <v>0</v>
      </c>
      <c r="E666" s="78" t="n">
        <f aca="true">IF(AND($B666&gt;Input!$C$31,$B666&lt;Input!$C$25),PMT(Input!$C$47/(100*12),(OFFSET($A$4,MATCH(Input!$C$25,$B$4:$B$1004,1),0,1,1)-OFFSET($A$4,MATCH(Input!$C$31,$B$4:$B$1004,1),0,1,1)),$H$4,0,1),0)</f>
        <v>0</v>
      </c>
      <c r="F666" s="78" t="n">
        <f aca="false">($F665+$D666+$E666)*(1+Input!$C$47/(100*12))</f>
        <v>0</v>
      </c>
    </row>
    <row r="667" customFormat="false" ht="12.8" hidden="false" customHeight="false" outlineLevel="0" collapsed="false">
      <c r="A667" s="76" t="n">
        <v>663</v>
      </c>
      <c r="B667" s="77" t="n">
        <f aca="false">EOMONTH(Input!$C$7,A667)</f>
        <v>63097</v>
      </c>
      <c r="D667" s="78" t="n">
        <f aca="false">IF(AND($B667&lt;Input!$C$31,$B667&lt;Input!$G$31),Input!$C$48,0)</f>
        <v>0</v>
      </c>
      <c r="E667" s="78" t="n">
        <f aca="true">IF(AND($B667&gt;Input!$C$31,$B667&lt;Input!$C$25),PMT(Input!$C$47/(100*12),(OFFSET($A$4,MATCH(Input!$C$25,$B$4:$B$1004,1),0,1,1)-OFFSET($A$4,MATCH(Input!$C$31,$B$4:$B$1004,1),0,1,1)),$H$4,0,1),0)</f>
        <v>0</v>
      </c>
      <c r="F667" s="78" t="n">
        <f aca="false">($F666+$D667+$E667)*(1+Input!$C$47/(100*12))</f>
        <v>0</v>
      </c>
    </row>
    <row r="668" customFormat="false" ht="12.8" hidden="false" customHeight="false" outlineLevel="0" collapsed="false">
      <c r="A668" s="76" t="n">
        <v>664</v>
      </c>
      <c r="B668" s="77" t="n">
        <f aca="false">EOMONTH(Input!$C$7,A668)</f>
        <v>63128</v>
      </c>
      <c r="D668" s="78" t="n">
        <f aca="false">IF(AND($B668&lt;Input!$C$31,$B668&lt;Input!$G$31),Input!$C$48,0)</f>
        <v>0</v>
      </c>
      <c r="E668" s="78" t="n">
        <f aca="true">IF(AND($B668&gt;Input!$C$31,$B668&lt;Input!$C$25),PMT(Input!$C$47/(100*12),(OFFSET($A$4,MATCH(Input!$C$25,$B$4:$B$1004,1),0,1,1)-OFFSET($A$4,MATCH(Input!$C$31,$B$4:$B$1004,1),0,1,1)),$H$4,0,1),0)</f>
        <v>0</v>
      </c>
      <c r="F668" s="78" t="n">
        <f aca="false">($F667+$D668+$E668)*(1+Input!$C$47/(100*12))</f>
        <v>0</v>
      </c>
    </row>
    <row r="669" customFormat="false" ht="12.8" hidden="false" customHeight="false" outlineLevel="0" collapsed="false">
      <c r="A669" s="76" t="n">
        <v>665</v>
      </c>
      <c r="B669" s="77" t="n">
        <f aca="false">EOMONTH(Input!$C$7,A669)</f>
        <v>63158</v>
      </c>
      <c r="D669" s="78" t="n">
        <f aca="false">IF(AND($B669&lt;Input!$C$31,$B669&lt;Input!$G$31),Input!$C$48,0)</f>
        <v>0</v>
      </c>
      <c r="E669" s="78" t="n">
        <f aca="true">IF(AND($B669&gt;Input!$C$31,$B669&lt;Input!$C$25),PMT(Input!$C$47/(100*12),(OFFSET($A$4,MATCH(Input!$C$25,$B$4:$B$1004,1),0,1,1)-OFFSET($A$4,MATCH(Input!$C$31,$B$4:$B$1004,1),0,1,1)),$H$4,0,1),0)</f>
        <v>0</v>
      </c>
      <c r="F669" s="78" t="n">
        <f aca="false">($F668+$D669+$E669)*(1+Input!$C$47/(100*12))</f>
        <v>0</v>
      </c>
    </row>
    <row r="670" customFormat="false" ht="12.8" hidden="false" customHeight="false" outlineLevel="0" collapsed="false">
      <c r="A670" s="76" t="n">
        <v>666</v>
      </c>
      <c r="B670" s="77" t="n">
        <f aca="false">EOMONTH(Input!$C$7,A670)</f>
        <v>63189</v>
      </c>
      <c r="D670" s="78" t="n">
        <f aca="false">IF(AND($B670&lt;Input!$C$31,$B670&lt;Input!$G$31),Input!$C$48,0)</f>
        <v>0</v>
      </c>
      <c r="E670" s="78" t="n">
        <f aca="true">IF(AND($B670&gt;Input!$C$31,$B670&lt;Input!$C$25),PMT(Input!$C$47/(100*12),(OFFSET($A$4,MATCH(Input!$C$25,$B$4:$B$1004,1),0,1,1)-OFFSET($A$4,MATCH(Input!$C$31,$B$4:$B$1004,1),0,1,1)),$H$4,0,1),0)</f>
        <v>0</v>
      </c>
      <c r="F670" s="78" t="n">
        <f aca="false">($F669+$D670+$E670)*(1+Input!$C$47/(100*12))</f>
        <v>0</v>
      </c>
    </row>
    <row r="671" customFormat="false" ht="12.8" hidden="false" customHeight="false" outlineLevel="0" collapsed="false">
      <c r="A671" s="76" t="n">
        <v>667</v>
      </c>
      <c r="B671" s="77" t="n">
        <f aca="false">EOMONTH(Input!$C$7,A671)</f>
        <v>63220</v>
      </c>
      <c r="D671" s="78" t="n">
        <f aca="false">IF(AND($B671&lt;Input!$C$31,$B671&lt;Input!$G$31),Input!$C$48,0)</f>
        <v>0</v>
      </c>
      <c r="E671" s="78" t="n">
        <f aca="true">IF(AND($B671&gt;Input!$C$31,$B671&lt;Input!$C$25),PMT(Input!$C$47/(100*12),(OFFSET($A$4,MATCH(Input!$C$25,$B$4:$B$1004,1),0,1,1)-OFFSET($A$4,MATCH(Input!$C$31,$B$4:$B$1004,1),0,1,1)),$H$4,0,1),0)</f>
        <v>0</v>
      </c>
      <c r="F671" s="78" t="n">
        <f aca="false">($F670+$D671+$E671)*(1+Input!$C$47/(100*12))</f>
        <v>0</v>
      </c>
    </row>
    <row r="672" customFormat="false" ht="12.8" hidden="false" customHeight="false" outlineLevel="0" collapsed="false">
      <c r="A672" s="76" t="n">
        <v>668</v>
      </c>
      <c r="B672" s="77" t="n">
        <f aca="false">EOMONTH(Input!$C$7,A672)</f>
        <v>63248</v>
      </c>
      <c r="D672" s="78" t="n">
        <f aca="false">IF(AND($B672&lt;Input!$C$31,$B672&lt;Input!$G$31),Input!$C$48,0)</f>
        <v>0</v>
      </c>
      <c r="E672" s="78" t="n">
        <f aca="true">IF(AND($B672&gt;Input!$C$31,$B672&lt;Input!$C$25),PMT(Input!$C$47/(100*12),(OFFSET($A$4,MATCH(Input!$C$25,$B$4:$B$1004,1),0,1,1)-OFFSET($A$4,MATCH(Input!$C$31,$B$4:$B$1004,1),0,1,1)),$H$4,0,1),0)</f>
        <v>0</v>
      </c>
      <c r="F672" s="78" t="n">
        <f aca="false">($F671+$D672+$E672)*(1+Input!$C$47/(100*12))</f>
        <v>0</v>
      </c>
    </row>
    <row r="673" customFormat="false" ht="12.8" hidden="false" customHeight="false" outlineLevel="0" collapsed="false">
      <c r="A673" s="76" t="n">
        <v>669</v>
      </c>
      <c r="B673" s="77" t="n">
        <f aca="false">EOMONTH(Input!$C$7,A673)</f>
        <v>63279</v>
      </c>
      <c r="D673" s="78" t="n">
        <f aca="false">IF(AND($B673&lt;Input!$C$31,$B673&lt;Input!$G$31),Input!$C$48,0)</f>
        <v>0</v>
      </c>
      <c r="E673" s="78" t="n">
        <f aca="true">IF(AND($B673&gt;Input!$C$31,$B673&lt;Input!$C$25),PMT(Input!$C$47/(100*12),(OFFSET($A$4,MATCH(Input!$C$25,$B$4:$B$1004,1),0,1,1)-OFFSET($A$4,MATCH(Input!$C$31,$B$4:$B$1004,1),0,1,1)),$H$4,0,1),0)</f>
        <v>0</v>
      </c>
      <c r="F673" s="78" t="n">
        <f aca="false">($F672+$D673+$E673)*(1+Input!$C$47/(100*12))</f>
        <v>0</v>
      </c>
    </row>
    <row r="674" customFormat="false" ht="12.8" hidden="false" customHeight="false" outlineLevel="0" collapsed="false">
      <c r="A674" s="76" t="n">
        <v>670</v>
      </c>
      <c r="B674" s="77" t="n">
        <f aca="false">EOMONTH(Input!$C$7,A674)</f>
        <v>63309</v>
      </c>
      <c r="D674" s="78" t="n">
        <f aca="false">IF(AND($B674&lt;Input!$C$31,$B674&lt;Input!$G$31),Input!$C$48,0)</f>
        <v>0</v>
      </c>
      <c r="E674" s="78" t="n">
        <f aca="true">IF(AND($B674&gt;Input!$C$31,$B674&lt;Input!$C$25),PMT(Input!$C$47/(100*12),(OFFSET($A$4,MATCH(Input!$C$25,$B$4:$B$1004,1),0,1,1)-OFFSET($A$4,MATCH(Input!$C$31,$B$4:$B$1004,1),0,1,1)),$H$4,0,1),0)</f>
        <v>0</v>
      </c>
      <c r="F674" s="78" t="n">
        <f aca="false">($F673+$D674+$E674)*(1+Input!$C$47/(100*12))</f>
        <v>0</v>
      </c>
    </row>
    <row r="675" customFormat="false" ht="12.8" hidden="false" customHeight="false" outlineLevel="0" collapsed="false">
      <c r="A675" s="76" t="n">
        <v>671</v>
      </c>
      <c r="B675" s="77" t="n">
        <f aca="false">EOMONTH(Input!$C$7,A675)</f>
        <v>63340</v>
      </c>
      <c r="D675" s="78" t="n">
        <f aca="false">IF(AND($B675&lt;Input!$C$31,$B675&lt;Input!$G$31),Input!$C$48,0)</f>
        <v>0</v>
      </c>
      <c r="E675" s="78" t="n">
        <f aca="true">IF(AND($B675&gt;Input!$C$31,$B675&lt;Input!$C$25),PMT(Input!$C$47/(100*12),(OFFSET($A$4,MATCH(Input!$C$25,$B$4:$B$1004,1),0,1,1)-OFFSET($A$4,MATCH(Input!$C$31,$B$4:$B$1004,1),0,1,1)),$H$4,0,1),0)</f>
        <v>0</v>
      </c>
      <c r="F675" s="78" t="n">
        <f aca="false">($F674+$D675+$E675)*(1+Input!$C$47/(100*12))</f>
        <v>0</v>
      </c>
    </row>
    <row r="676" customFormat="false" ht="12.8" hidden="false" customHeight="false" outlineLevel="0" collapsed="false">
      <c r="A676" s="76" t="n">
        <v>672</v>
      </c>
      <c r="B676" s="77" t="n">
        <f aca="false">EOMONTH(Input!$C$7,A676)</f>
        <v>63370</v>
      </c>
      <c r="D676" s="78" t="n">
        <f aca="false">IF(AND($B676&lt;Input!$C$31,$B676&lt;Input!$G$31),Input!$C$48,0)</f>
        <v>0</v>
      </c>
      <c r="E676" s="78" t="n">
        <f aca="true">IF(AND($B676&gt;Input!$C$31,$B676&lt;Input!$C$25),PMT(Input!$C$47/(100*12),(OFFSET($A$4,MATCH(Input!$C$25,$B$4:$B$1004,1),0,1,1)-OFFSET($A$4,MATCH(Input!$C$31,$B$4:$B$1004,1),0,1,1)),$H$4,0,1),0)</f>
        <v>0</v>
      </c>
      <c r="F676" s="78" t="n">
        <f aca="false">($F675+$D676+$E676)*(1+Input!$C$47/(100*12))</f>
        <v>0</v>
      </c>
    </row>
    <row r="677" customFormat="false" ht="12.8" hidden="false" customHeight="false" outlineLevel="0" collapsed="false">
      <c r="A677" s="76" t="n">
        <v>673</v>
      </c>
      <c r="B677" s="77" t="n">
        <f aca="false">EOMONTH(Input!$C$7,A677)</f>
        <v>63401</v>
      </c>
      <c r="D677" s="78" t="n">
        <f aca="false">IF(AND($B677&lt;Input!$C$31,$B677&lt;Input!$G$31),Input!$C$48,0)</f>
        <v>0</v>
      </c>
      <c r="E677" s="78" t="n">
        <f aca="true">IF(AND($B677&gt;Input!$C$31,$B677&lt;Input!$C$25),PMT(Input!$C$47/(100*12),(OFFSET($A$4,MATCH(Input!$C$25,$B$4:$B$1004,1),0,1,1)-OFFSET($A$4,MATCH(Input!$C$31,$B$4:$B$1004,1),0,1,1)),$H$4,0,1),0)</f>
        <v>0</v>
      </c>
      <c r="F677" s="78" t="n">
        <f aca="false">($F676+$D677+$E677)*(1+Input!$C$47/(100*12))</f>
        <v>0</v>
      </c>
    </row>
    <row r="678" customFormat="false" ht="12.8" hidden="false" customHeight="false" outlineLevel="0" collapsed="false">
      <c r="A678" s="76" t="n">
        <v>674</v>
      </c>
      <c r="B678" s="77" t="n">
        <f aca="false">EOMONTH(Input!$C$7,A678)</f>
        <v>63432</v>
      </c>
      <c r="D678" s="78" t="n">
        <f aca="false">IF(AND($B678&lt;Input!$C$31,$B678&lt;Input!$G$31),Input!$C$48,0)</f>
        <v>0</v>
      </c>
      <c r="E678" s="78" t="n">
        <f aca="true">IF(AND($B678&gt;Input!$C$31,$B678&lt;Input!$C$25),PMT(Input!$C$47/(100*12),(OFFSET($A$4,MATCH(Input!$C$25,$B$4:$B$1004,1),0,1,1)-OFFSET($A$4,MATCH(Input!$C$31,$B$4:$B$1004,1),0,1,1)),$H$4,0,1),0)</f>
        <v>0</v>
      </c>
      <c r="F678" s="78" t="n">
        <f aca="false">($F677+$D678+$E678)*(1+Input!$C$47/(100*12))</f>
        <v>0</v>
      </c>
    </row>
    <row r="679" customFormat="false" ht="12.8" hidden="false" customHeight="false" outlineLevel="0" collapsed="false">
      <c r="A679" s="76" t="n">
        <v>675</v>
      </c>
      <c r="B679" s="77" t="n">
        <f aca="false">EOMONTH(Input!$C$7,A679)</f>
        <v>63462</v>
      </c>
      <c r="D679" s="78" t="n">
        <f aca="false">IF(AND($B679&lt;Input!$C$31,$B679&lt;Input!$G$31),Input!$C$48,0)</f>
        <v>0</v>
      </c>
      <c r="E679" s="78" t="n">
        <f aca="true">IF(AND($B679&gt;Input!$C$31,$B679&lt;Input!$C$25),PMT(Input!$C$47/(100*12),(OFFSET($A$4,MATCH(Input!$C$25,$B$4:$B$1004,1),0,1,1)-OFFSET($A$4,MATCH(Input!$C$31,$B$4:$B$1004,1),0,1,1)),$H$4,0,1),0)</f>
        <v>0</v>
      </c>
      <c r="F679" s="78" t="n">
        <f aca="false">($F678+$D679+$E679)*(1+Input!$C$47/(100*12))</f>
        <v>0</v>
      </c>
    </row>
    <row r="680" customFormat="false" ht="12.8" hidden="false" customHeight="false" outlineLevel="0" collapsed="false">
      <c r="A680" s="76" t="n">
        <v>676</v>
      </c>
      <c r="B680" s="77" t="n">
        <f aca="false">EOMONTH(Input!$C$7,A680)</f>
        <v>63493</v>
      </c>
      <c r="D680" s="78" t="n">
        <f aca="false">IF(AND($B680&lt;Input!$C$31,$B680&lt;Input!$G$31),Input!$C$48,0)</f>
        <v>0</v>
      </c>
      <c r="E680" s="78" t="n">
        <f aca="true">IF(AND($B680&gt;Input!$C$31,$B680&lt;Input!$C$25),PMT(Input!$C$47/(100*12),(OFFSET($A$4,MATCH(Input!$C$25,$B$4:$B$1004,1),0,1,1)-OFFSET($A$4,MATCH(Input!$C$31,$B$4:$B$1004,1),0,1,1)),$H$4,0,1),0)</f>
        <v>0</v>
      </c>
      <c r="F680" s="78" t="n">
        <f aca="false">($F679+$D680+$E680)*(1+Input!$C$47/(100*12))</f>
        <v>0</v>
      </c>
    </row>
    <row r="681" customFormat="false" ht="12.8" hidden="false" customHeight="false" outlineLevel="0" collapsed="false">
      <c r="A681" s="76" t="n">
        <v>677</v>
      </c>
      <c r="B681" s="77" t="n">
        <f aca="false">EOMONTH(Input!$C$7,A681)</f>
        <v>63523</v>
      </c>
      <c r="D681" s="78" t="n">
        <f aca="false">IF(AND($B681&lt;Input!$C$31,$B681&lt;Input!$G$31),Input!$C$48,0)</f>
        <v>0</v>
      </c>
      <c r="E681" s="78" t="n">
        <f aca="true">IF(AND($B681&gt;Input!$C$31,$B681&lt;Input!$C$25),PMT(Input!$C$47/(100*12),(OFFSET($A$4,MATCH(Input!$C$25,$B$4:$B$1004,1),0,1,1)-OFFSET($A$4,MATCH(Input!$C$31,$B$4:$B$1004,1),0,1,1)),$H$4,0,1),0)</f>
        <v>0</v>
      </c>
      <c r="F681" s="78" t="n">
        <f aca="false">($F680+$D681+$E681)*(1+Input!$C$47/(100*12))</f>
        <v>0</v>
      </c>
    </row>
    <row r="682" customFormat="false" ht="12.8" hidden="false" customHeight="false" outlineLevel="0" collapsed="false">
      <c r="A682" s="76" t="n">
        <v>678</v>
      </c>
      <c r="B682" s="77" t="n">
        <f aca="false">EOMONTH(Input!$C$7,A682)</f>
        <v>63554</v>
      </c>
      <c r="D682" s="78" t="n">
        <f aca="false">IF(AND($B682&lt;Input!$C$31,$B682&lt;Input!$G$31),Input!$C$48,0)</f>
        <v>0</v>
      </c>
      <c r="E682" s="78" t="n">
        <f aca="true">IF(AND($B682&gt;Input!$C$31,$B682&lt;Input!$C$25),PMT(Input!$C$47/(100*12),(OFFSET($A$4,MATCH(Input!$C$25,$B$4:$B$1004,1),0,1,1)-OFFSET($A$4,MATCH(Input!$C$31,$B$4:$B$1004,1),0,1,1)),$H$4,0,1),0)</f>
        <v>0</v>
      </c>
      <c r="F682" s="78" t="n">
        <f aca="false">($F681+$D682+$E682)*(1+Input!$C$47/(100*12))</f>
        <v>0</v>
      </c>
    </row>
    <row r="683" customFormat="false" ht="12.8" hidden="false" customHeight="false" outlineLevel="0" collapsed="false">
      <c r="A683" s="76" t="n">
        <v>679</v>
      </c>
      <c r="B683" s="77" t="n">
        <f aca="false">EOMONTH(Input!$C$7,A683)</f>
        <v>63585</v>
      </c>
      <c r="D683" s="78" t="n">
        <f aca="false">IF(AND($B683&lt;Input!$C$31,$B683&lt;Input!$G$31),Input!$C$48,0)</f>
        <v>0</v>
      </c>
      <c r="E683" s="78" t="n">
        <f aca="true">IF(AND($B683&gt;Input!$C$31,$B683&lt;Input!$C$25),PMT(Input!$C$47/(100*12),(OFFSET($A$4,MATCH(Input!$C$25,$B$4:$B$1004,1),0,1,1)-OFFSET($A$4,MATCH(Input!$C$31,$B$4:$B$1004,1),0,1,1)),$H$4,0,1),0)</f>
        <v>0</v>
      </c>
      <c r="F683" s="78" t="n">
        <f aca="false">($F682+$D683+$E683)*(1+Input!$C$47/(100*12))</f>
        <v>0</v>
      </c>
    </row>
    <row r="684" customFormat="false" ht="12.8" hidden="false" customHeight="false" outlineLevel="0" collapsed="false">
      <c r="A684" s="76" t="n">
        <v>680</v>
      </c>
      <c r="B684" s="77" t="n">
        <f aca="false">EOMONTH(Input!$C$7,A684)</f>
        <v>63613</v>
      </c>
      <c r="D684" s="78" t="n">
        <f aca="false">IF(AND($B684&lt;Input!$C$31,$B684&lt;Input!$G$31),Input!$C$48,0)</f>
        <v>0</v>
      </c>
      <c r="E684" s="78" t="n">
        <f aca="true">IF(AND($B684&gt;Input!$C$31,$B684&lt;Input!$C$25),PMT(Input!$C$47/(100*12),(OFFSET($A$4,MATCH(Input!$C$25,$B$4:$B$1004,1),0,1,1)-OFFSET($A$4,MATCH(Input!$C$31,$B$4:$B$1004,1),0,1,1)),$H$4,0,1),0)</f>
        <v>0</v>
      </c>
      <c r="F684" s="78" t="n">
        <f aca="false">($F683+$D684+$E684)*(1+Input!$C$47/(100*12))</f>
        <v>0</v>
      </c>
    </row>
    <row r="685" customFormat="false" ht="12.8" hidden="false" customHeight="false" outlineLevel="0" collapsed="false">
      <c r="A685" s="76" t="n">
        <v>681</v>
      </c>
      <c r="B685" s="77" t="n">
        <f aca="false">EOMONTH(Input!$C$7,A685)</f>
        <v>63644</v>
      </c>
      <c r="D685" s="78" t="n">
        <f aca="false">IF(AND($B685&lt;Input!$C$31,$B685&lt;Input!$G$31),Input!$C$48,0)</f>
        <v>0</v>
      </c>
      <c r="E685" s="78" t="n">
        <f aca="true">IF(AND($B685&gt;Input!$C$31,$B685&lt;Input!$C$25),PMT(Input!$C$47/(100*12),(OFFSET($A$4,MATCH(Input!$C$25,$B$4:$B$1004,1),0,1,1)-OFFSET($A$4,MATCH(Input!$C$31,$B$4:$B$1004,1),0,1,1)),$H$4,0,1),0)</f>
        <v>0</v>
      </c>
      <c r="F685" s="78" t="n">
        <f aca="false">($F684+$D685+$E685)*(1+Input!$C$47/(100*12))</f>
        <v>0</v>
      </c>
    </row>
    <row r="686" customFormat="false" ht="12.8" hidden="false" customHeight="false" outlineLevel="0" collapsed="false">
      <c r="A686" s="76" t="n">
        <v>682</v>
      </c>
      <c r="B686" s="77" t="n">
        <f aca="false">EOMONTH(Input!$C$7,A686)</f>
        <v>63674</v>
      </c>
      <c r="D686" s="78" t="n">
        <f aca="false">IF(AND($B686&lt;Input!$C$31,$B686&lt;Input!$G$31),Input!$C$48,0)</f>
        <v>0</v>
      </c>
      <c r="E686" s="78" t="n">
        <f aca="true">IF(AND($B686&gt;Input!$C$31,$B686&lt;Input!$C$25),PMT(Input!$C$47/(100*12),(OFFSET($A$4,MATCH(Input!$C$25,$B$4:$B$1004,1),0,1,1)-OFFSET($A$4,MATCH(Input!$C$31,$B$4:$B$1004,1),0,1,1)),$H$4,0,1),0)</f>
        <v>0</v>
      </c>
      <c r="F686" s="78" t="n">
        <f aca="false">($F685+$D686+$E686)*(1+Input!$C$47/(100*12))</f>
        <v>0</v>
      </c>
    </row>
    <row r="687" customFormat="false" ht="12.8" hidden="false" customHeight="false" outlineLevel="0" collapsed="false">
      <c r="A687" s="76" t="n">
        <v>683</v>
      </c>
      <c r="B687" s="77" t="n">
        <f aca="false">EOMONTH(Input!$C$7,A687)</f>
        <v>63705</v>
      </c>
      <c r="D687" s="78" t="n">
        <f aca="false">IF(AND($B687&lt;Input!$C$31,$B687&lt;Input!$G$31),Input!$C$48,0)</f>
        <v>0</v>
      </c>
      <c r="E687" s="78" t="n">
        <f aca="true">IF(AND($B687&gt;Input!$C$31,$B687&lt;Input!$C$25),PMT(Input!$C$47/(100*12),(OFFSET($A$4,MATCH(Input!$C$25,$B$4:$B$1004,1),0,1,1)-OFFSET($A$4,MATCH(Input!$C$31,$B$4:$B$1004,1),0,1,1)),$H$4,0,1),0)</f>
        <v>0</v>
      </c>
      <c r="F687" s="78" t="n">
        <f aca="false">($F686+$D687+$E687)*(1+Input!$C$47/(100*12))</f>
        <v>0</v>
      </c>
    </row>
    <row r="688" customFormat="false" ht="12.8" hidden="false" customHeight="false" outlineLevel="0" collapsed="false">
      <c r="A688" s="76" t="n">
        <v>684</v>
      </c>
      <c r="B688" s="77" t="n">
        <f aca="false">EOMONTH(Input!$C$7,A688)</f>
        <v>63735</v>
      </c>
      <c r="D688" s="78" t="n">
        <f aca="false">IF(AND($B688&lt;Input!$C$31,$B688&lt;Input!$G$31),Input!$C$48,0)</f>
        <v>0</v>
      </c>
      <c r="E688" s="78" t="n">
        <f aca="true">IF(AND($B688&gt;Input!$C$31,$B688&lt;Input!$C$25),PMT(Input!$C$47/(100*12),(OFFSET($A$4,MATCH(Input!$C$25,$B$4:$B$1004,1),0,1,1)-OFFSET($A$4,MATCH(Input!$C$31,$B$4:$B$1004,1),0,1,1)),$H$4,0,1),0)</f>
        <v>0</v>
      </c>
      <c r="F688" s="78" t="n">
        <f aca="false">($F687+$D688+$E688)*(1+Input!$C$47/(100*12))</f>
        <v>0</v>
      </c>
    </row>
    <row r="689" customFormat="false" ht="12.8" hidden="false" customHeight="false" outlineLevel="0" collapsed="false">
      <c r="A689" s="76" t="n">
        <v>685</v>
      </c>
      <c r="B689" s="77" t="n">
        <f aca="false">EOMONTH(Input!$C$7,A689)</f>
        <v>63766</v>
      </c>
      <c r="D689" s="78" t="n">
        <f aca="false">IF(AND($B689&lt;Input!$C$31,$B689&lt;Input!$G$31),Input!$C$48,0)</f>
        <v>0</v>
      </c>
      <c r="E689" s="78" t="n">
        <f aca="true">IF(AND($B689&gt;Input!$C$31,$B689&lt;Input!$C$25),PMT(Input!$C$47/(100*12),(OFFSET($A$4,MATCH(Input!$C$25,$B$4:$B$1004,1),0,1,1)-OFFSET($A$4,MATCH(Input!$C$31,$B$4:$B$1004,1),0,1,1)),$H$4,0,1),0)</f>
        <v>0</v>
      </c>
      <c r="F689" s="78" t="n">
        <f aca="false">($F688+$D689+$E689)*(1+Input!$C$47/(100*12))</f>
        <v>0</v>
      </c>
    </row>
    <row r="690" customFormat="false" ht="12.8" hidden="false" customHeight="false" outlineLevel="0" collapsed="false">
      <c r="A690" s="76" t="n">
        <v>686</v>
      </c>
      <c r="B690" s="77" t="n">
        <f aca="false">EOMONTH(Input!$C$7,A690)</f>
        <v>63797</v>
      </c>
      <c r="D690" s="78" t="n">
        <f aca="false">IF(AND($B690&lt;Input!$C$31,$B690&lt;Input!$G$31),Input!$C$48,0)</f>
        <v>0</v>
      </c>
      <c r="E690" s="78" t="n">
        <f aca="true">IF(AND($B690&gt;Input!$C$31,$B690&lt;Input!$C$25),PMT(Input!$C$47/(100*12),(OFFSET($A$4,MATCH(Input!$C$25,$B$4:$B$1004,1),0,1,1)-OFFSET($A$4,MATCH(Input!$C$31,$B$4:$B$1004,1),0,1,1)),$H$4,0,1),0)</f>
        <v>0</v>
      </c>
      <c r="F690" s="78" t="n">
        <f aca="false">($F689+$D690+$E690)*(1+Input!$C$47/(100*12))</f>
        <v>0</v>
      </c>
    </row>
    <row r="691" customFormat="false" ht="12.8" hidden="false" customHeight="false" outlineLevel="0" collapsed="false">
      <c r="A691" s="76" t="n">
        <v>687</v>
      </c>
      <c r="B691" s="77" t="n">
        <f aca="false">EOMONTH(Input!$C$7,A691)</f>
        <v>63827</v>
      </c>
      <c r="D691" s="78" t="n">
        <f aca="false">IF(AND($B691&lt;Input!$C$31,$B691&lt;Input!$G$31),Input!$C$48,0)</f>
        <v>0</v>
      </c>
      <c r="E691" s="78" t="n">
        <f aca="true">IF(AND($B691&gt;Input!$C$31,$B691&lt;Input!$C$25),PMT(Input!$C$47/(100*12),(OFFSET($A$4,MATCH(Input!$C$25,$B$4:$B$1004,1),0,1,1)-OFFSET($A$4,MATCH(Input!$C$31,$B$4:$B$1004,1),0,1,1)),$H$4,0,1),0)</f>
        <v>0</v>
      </c>
      <c r="F691" s="78" t="n">
        <f aca="false">($F690+$D691+$E691)*(1+Input!$C$47/(100*12))</f>
        <v>0</v>
      </c>
    </row>
    <row r="692" customFormat="false" ht="12.8" hidden="false" customHeight="false" outlineLevel="0" collapsed="false">
      <c r="A692" s="76" t="n">
        <v>688</v>
      </c>
      <c r="B692" s="77" t="n">
        <f aca="false">EOMONTH(Input!$C$7,A692)</f>
        <v>63858</v>
      </c>
      <c r="D692" s="78" t="n">
        <f aca="false">IF(AND($B692&lt;Input!$C$31,$B692&lt;Input!$G$31),Input!$C$48,0)</f>
        <v>0</v>
      </c>
      <c r="E692" s="78" t="n">
        <f aca="true">IF(AND($B692&gt;Input!$C$31,$B692&lt;Input!$C$25),PMT(Input!$C$47/(100*12),(OFFSET($A$4,MATCH(Input!$C$25,$B$4:$B$1004,1),0,1,1)-OFFSET($A$4,MATCH(Input!$C$31,$B$4:$B$1004,1),0,1,1)),$H$4,0,1),0)</f>
        <v>0</v>
      </c>
      <c r="F692" s="78" t="n">
        <f aca="false">($F691+$D692+$E692)*(1+Input!$C$47/(100*12))</f>
        <v>0</v>
      </c>
    </row>
    <row r="693" customFormat="false" ht="12.8" hidden="false" customHeight="false" outlineLevel="0" collapsed="false">
      <c r="A693" s="76" t="n">
        <v>689</v>
      </c>
      <c r="B693" s="77" t="n">
        <f aca="false">EOMONTH(Input!$C$7,A693)</f>
        <v>63888</v>
      </c>
      <c r="D693" s="78" t="n">
        <f aca="false">IF(AND($B693&lt;Input!$C$31,$B693&lt;Input!$G$31),Input!$C$48,0)</f>
        <v>0</v>
      </c>
      <c r="E693" s="78" t="n">
        <f aca="true">IF(AND($B693&gt;Input!$C$31,$B693&lt;Input!$C$25),PMT(Input!$C$47/(100*12),(OFFSET($A$4,MATCH(Input!$C$25,$B$4:$B$1004,1),0,1,1)-OFFSET($A$4,MATCH(Input!$C$31,$B$4:$B$1004,1),0,1,1)),$H$4,0,1),0)</f>
        <v>0</v>
      </c>
      <c r="F693" s="78" t="n">
        <f aca="false">($F692+$D693+$E693)*(1+Input!$C$47/(100*12))</f>
        <v>0</v>
      </c>
    </row>
    <row r="694" customFormat="false" ht="12.8" hidden="false" customHeight="false" outlineLevel="0" collapsed="false">
      <c r="A694" s="76" t="n">
        <v>690</v>
      </c>
      <c r="B694" s="77" t="n">
        <f aca="false">EOMONTH(Input!$C$7,A694)</f>
        <v>63919</v>
      </c>
      <c r="D694" s="78" t="n">
        <f aca="false">IF(AND($B694&lt;Input!$C$31,$B694&lt;Input!$G$31),Input!$C$48,0)</f>
        <v>0</v>
      </c>
      <c r="E694" s="78" t="n">
        <f aca="true">IF(AND($B694&gt;Input!$C$31,$B694&lt;Input!$C$25),PMT(Input!$C$47/(100*12),(OFFSET($A$4,MATCH(Input!$C$25,$B$4:$B$1004,1),0,1,1)-OFFSET($A$4,MATCH(Input!$C$31,$B$4:$B$1004,1),0,1,1)),$H$4,0,1),0)</f>
        <v>0</v>
      </c>
      <c r="F694" s="78" t="n">
        <f aca="false">($F693+$D694+$E694)*(1+Input!$C$47/(100*12))</f>
        <v>0</v>
      </c>
    </row>
    <row r="695" customFormat="false" ht="12.8" hidden="false" customHeight="false" outlineLevel="0" collapsed="false">
      <c r="A695" s="76" t="n">
        <v>691</v>
      </c>
      <c r="B695" s="77" t="n">
        <f aca="false">EOMONTH(Input!$C$7,A695)</f>
        <v>63950</v>
      </c>
      <c r="D695" s="78" t="n">
        <f aca="false">IF(AND($B695&lt;Input!$C$31,$B695&lt;Input!$G$31),Input!$C$48,0)</f>
        <v>0</v>
      </c>
      <c r="E695" s="78" t="n">
        <f aca="true">IF(AND($B695&gt;Input!$C$31,$B695&lt;Input!$C$25),PMT(Input!$C$47/(100*12),(OFFSET($A$4,MATCH(Input!$C$25,$B$4:$B$1004,1),0,1,1)-OFFSET($A$4,MATCH(Input!$C$31,$B$4:$B$1004,1),0,1,1)),$H$4,0,1),0)</f>
        <v>0</v>
      </c>
      <c r="F695" s="78" t="n">
        <f aca="false">($F694+$D695+$E695)*(1+Input!$C$47/(100*12))</f>
        <v>0</v>
      </c>
    </row>
    <row r="696" customFormat="false" ht="12.8" hidden="false" customHeight="false" outlineLevel="0" collapsed="false">
      <c r="A696" s="76" t="n">
        <v>692</v>
      </c>
      <c r="B696" s="77" t="n">
        <f aca="false">EOMONTH(Input!$C$7,A696)</f>
        <v>63978</v>
      </c>
      <c r="D696" s="78" t="n">
        <f aca="false">IF(AND($B696&lt;Input!$C$31,$B696&lt;Input!$G$31),Input!$C$48,0)</f>
        <v>0</v>
      </c>
      <c r="E696" s="78" t="n">
        <f aca="true">IF(AND($B696&gt;Input!$C$31,$B696&lt;Input!$C$25),PMT(Input!$C$47/(100*12),(OFFSET($A$4,MATCH(Input!$C$25,$B$4:$B$1004,1),0,1,1)-OFFSET($A$4,MATCH(Input!$C$31,$B$4:$B$1004,1),0,1,1)),$H$4,0,1),0)</f>
        <v>0</v>
      </c>
      <c r="F696" s="78" t="n">
        <f aca="false">($F695+$D696+$E696)*(1+Input!$C$47/(100*12))</f>
        <v>0</v>
      </c>
    </row>
    <row r="697" customFormat="false" ht="12.8" hidden="false" customHeight="false" outlineLevel="0" collapsed="false">
      <c r="A697" s="76" t="n">
        <v>693</v>
      </c>
      <c r="B697" s="77" t="n">
        <f aca="false">EOMONTH(Input!$C$7,A697)</f>
        <v>64009</v>
      </c>
      <c r="D697" s="78" t="n">
        <f aca="false">IF(AND($B697&lt;Input!$C$31,$B697&lt;Input!$G$31),Input!$C$48,0)</f>
        <v>0</v>
      </c>
      <c r="E697" s="78" t="n">
        <f aca="true">IF(AND($B697&gt;Input!$C$31,$B697&lt;Input!$C$25),PMT(Input!$C$47/(100*12),(OFFSET($A$4,MATCH(Input!$C$25,$B$4:$B$1004,1),0,1,1)-OFFSET($A$4,MATCH(Input!$C$31,$B$4:$B$1004,1),0,1,1)),$H$4,0,1),0)</f>
        <v>0</v>
      </c>
      <c r="F697" s="78" t="n">
        <f aca="false">($F696+$D697+$E697)*(1+Input!$C$47/(100*12))</f>
        <v>0</v>
      </c>
    </row>
    <row r="698" customFormat="false" ht="12.8" hidden="false" customHeight="false" outlineLevel="0" collapsed="false">
      <c r="A698" s="76" t="n">
        <v>694</v>
      </c>
      <c r="B698" s="77" t="n">
        <f aca="false">EOMONTH(Input!$C$7,A698)</f>
        <v>64039</v>
      </c>
      <c r="D698" s="78" t="n">
        <f aca="false">IF(AND($B698&lt;Input!$C$31,$B698&lt;Input!$G$31),Input!$C$48,0)</f>
        <v>0</v>
      </c>
      <c r="E698" s="78" t="n">
        <f aca="true">IF(AND($B698&gt;Input!$C$31,$B698&lt;Input!$C$25),PMT(Input!$C$47/(100*12),(OFFSET($A$4,MATCH(Input!$C$25,$B$4:$B$1004,1),0,1,1)-OFFSET($A$4,MATCH(Input!$C$31,$B$4:$B$1004,1),0,1,1)),$H$4,0,1),0)</f>
        <v>0</v>
      </c>
      <c r="F698" s="78" t="n">
        <f aca="false">($F697+$D698+$E698)*(1+Input!$C$47/(100*12))</f>
        <v>0</v>
      </c>
    </row>
    <row r="699" customFormat="false" ht="12.8" hidden="false" customHeight="false" outlineLevel="0" collapsed="false">
      <c r="A699" s="76" t="n">
        <v>695</v>
      </c>
      <c r="B699" s="77" t="n">
        <f aca="false">EOMONTH(Input!$C$7,A699)</f>
        <v>64070</v>
      </c>
      <c r="D699" s="78" t="n">
        <f aca="false">IF(AND($B699&lt;Input!$C$31,$B699&lt;Input!$G$31),Input!$C$48,0)</f>
        <v>0</v>
      </c>
      <c r="E699" s="78" t="n">
        <f aca="true">IF(AND($B699&gt;Input!$C$31,$B699&lt;Input!$C$25),PMT(Input!$C$47/(100*12),(OFFSET($A$4,MATCH(Input!$C$25,$B$4:$B$1004,1),0,1,1)-OFFSET($A$4,MATCH(Input!$C$31,$B$4:$B$1004,1),0,1,1)),$H$4,0,1),0)</f>
        <v>0</v>
      </c>
      <c r="F699" s="78" t="n">
        <f aca="false">($F698+$D699+$E699)*(1+Input!$C$47/(100*12))</f>
        <v>0</v>
      </c>
    </row>
    <row r="700" customFormat="false" ht="12.8" hidden="false" customHeight="false" outlineLevel="0" collapsed="false">
      <c r="A700" s="76" t="n">
        <v>696</v>
      </c>
      <c r="B700" s="77" t="n">
        <f aca="false">EOMONTH(Input!$C$7,A700)</f>
        <v>64100</v>
      </c>
      <c r="D700" s="78" t="n">
        <f aca="false">IF(AND($B700&lt;Input!$C$31,$B700&lt;Input!$G$31),Input!$C$48,0)</f>
        <v>0</v>
      </c>
      <c r="E700" s="78" t="n">
        <f aca="true">IF(AND($B700&gt;Input!$C$31,$B700&lt;Input!$C$25),PMT(Input!$C$47/(100*12),(OFFSET($A$4,MATCH(Input!$C$25,$B$4:$B$1004,1),0,1,1)-OFFSET($A$4,MATCH(Input!$C$31,$B$4:$B$1004,1),0,1,1)),$H$4,0,1),0)</f>
        <v>0</v>
      </c>
      <c r="F700" s="78" t="n">
        <f aca="false">($F699+$D700+$E700)*(1+Input!$C$47/(100*12))</f>
        <v>0</v>
      </c>
    </row>
    <row r="701" customFormat="false" ht="12.8" hidden="false" customHeight="false" outlineLevel="0" collapsed="false">
      <c r="A701" s="76" t="n">
        <v>697</v>
      </c>
      <c r="B701" s="77" t="n">
        <f aca="false">EOMONTH(Input!$C$7,A701)</f>
        <v>64131</v>
      </c>
      <c r="D701" s="78" t="n">
        <f aca="false">IF(AND($B701&lt;Input!$C$31,$B701&lt;Input!$G$31),Input!$C$48,0)</f>
        <v>0</v>
      </c>
      <c r="E701" s="78" t="n">
        <f aca="true">IF(AND($B701&gt;Input!$C$31,$B701&lt;Input!$C$25),PMT(Input!$C$47/(100*12),(OFFSET($A$4,MATCH(Input!$C$25,$B$4:$B$1004,1),0,1,1)-OFFSET($A$4,MATCH(Input!$C$31,$B$4:$B$1004,1),0,1,1)),$H$4,0,1),0)</f>
        <v>0</v>
      </c>
      <c r="F701" s="78" t="n">
        <f aca="false">($F700+$D701+$E701)*(1+Input!$C$47/(100*12))</f>
        <v>0</v>
      </c>
    </row>
    <row r="702" customFormat="false" ht="12.8" hidden="false" customHeight="false" outlineLevel="0" collapsed="false">
      <c r="A702" s="76" t="n">
        <v>698</v>
      </c>
      <c r="B702" s="77" t="n">
        <f aca="false">EOMONTH(Input!$C$7,A702)</f>
        <v>64162</v>
      </c>
      <c r="D702" s="78" t="n">
        <f aca="false">IF(AND($B702&lt;Input!$C$31,$B702&lt;Input!$G$31),Input!$C$48,0)</f>
        <v>0</v>
      </c>
      <c r="E702" s="78" t="n">
        <f aca="true">IF(AND($B702&gt;Input!$C$31,$B702&lt;Input!$C$25),PMT(Input!$C$47/(100*12),(OFFSET($A$4,MATCH(Input!$C$25,$B$4:$B$1004,1),0,1,1)-OFFSET($A$4,MATCH(Input!$C$31,$B$4:$B$1004,1),0,1,1)),$H$4,0,1),0)</f>
        <v>0</v>
      </c>
      <c r="F702" s="78" t="n">
        <f aca="false">($F701+$D702+$E702)*(1+Input!$C$47/(100*12))</f>
        <v>0</v>
      </c>
    </row>
    <row r="703" customFormat="false" ht="12.8" hidden="false" customHeight="false" outlineLevel="0" collapsed="false">
      <c r="A703" s="76" t="n">
        <v>699</v>
      </c>
      <c r="B703" s="77" t="n">
        <f aca="false">EOMONTH(Input!$C$7,A703)</f>
        <v>64192</v>
      </c>
      <c r="D703" s="78" t="n">
        <f aca="false">IF(AND($B703&lt;Input!$C$31,$B703&lt;Input!$G$31),Input!$C$48,0)</f>
        <v>0</v>
      </c>
      <c r="E703" s="78" t="n">
        <f aca="true">IF(AND($B703&gt;Input!$C$31,$B703&lt;Input!$C$25),PMT(Input!$C$47/(100*12),(OFFSET($A$4,MATCH(Input!$C$25,$B$4:$B$1004,1),0,1,1)-OFFSET($A$4,MATCH(Input!$C$31,$B$4:$B$1004,1),0,1,1)),$H$4,0,1),0)</f>
        <v>0</v>
      </c>
      <c r="F703" s="78" t="n">
        <f aca="false">($F702+$D703+$E703)*(1+Input!$C$47/(100*12))</f>
        <v>0</v>
      </c>
    </row>
    <row r="704" customFormat="false" ht="12.8" hidden="false" customHeight="false" outlineLevel="0" collapsed="false">
      <c r="A704" s="76" t="n">
        <v>700</v>
      </c>
      <c r="B704" s="77" t="n">
        <f aca="false">EOMONTH(Input!$C$7,A704)</f>
        <v>64223</v>
      </c>
      <c r="D704" s="78" t="n">
        <f aca="false">IF(AND($B704&lt;Input!$C$31,$B704&lt;Input!$G$31),Input!$C$48,0)</f>
        <v>0</v>
      </c>
      <c r="E704" s="78" t="n">
        <f aca="true">IF(AND($B704&gt;Input!$C$31,$B704&lt;Input!$C$25),PMT(Input!$C$47/(100*12),(OFFSET($A$4,MATCH(Input!$C$25,$B$4:$B$1004,1),0,1,1)-OFFSET($A$4,MATCH(Input!$C$31,$B$4:$B$1004,1),0,1,1)),$H$4,0,1),0)</f>
        <v>0</v>
      </c>
      <c r="F704" s="78" t="n">
        <f aca="false">($F703+$D704+$E704)*(1+Input!$C$47/(100*12))</f>
        <v>0</v>
      </c>
    </row>
    <row r="705" customFormat="false" ht="12.8" hidden="false" customHeight="false" outlineLevel="0" collapsed="false">
      <c r="A705" s="76" t="n">
        <v>701</v>
      </c>
      <c r="B705" s="77" t="n">
        <f aca="false">EOMONTH(Input!$C$7,A705)</f>
        <v>64253</v>
      </c>
      <c r="D705" s="78" t="n">
        <f aca="false">IF(AND($B705&lt;Input!$C$31,$B705&lt;Input!$G$31),Input!$C$48,0)</f>
        <v>0</v>
      </c>
      <c r="E705" s="78" t="n">
        <f aca="true">IF(AND($B705&gt;Input!$C$31,$B705&lt;Input!$C$25),PMT(Input!$C$47/(100*12),(OFFSET($A$4,MATCH(Input!$C$25,$B$4:$B$1004,1),0,1,1)-OFFSET($A$4,MATCH(Input!$C$31,$B$4:$B$1004,1),0,1,1)),$H$4,0,1),0)</f>
        <v>0</v>
      </c>
      <c r="F705" s="78" t="n">
        <f aca="false">($F704+$D705+$E705)*(1+Input!$C$47/(100*12))</f>
        <v>0</v>
      </c>
    </row>
    <row r="706" customFormat="false" ht="12.8" hidden="false" customHeight="false" outlineLevel="0" collapsed="false">
      <c r="A706" s="76" t="n">
        <v>702</v>
      </c>
      <c r="B706" s="77" t="n">
        <f aca="false">EOMONTH(Input!$C$7,A706)</f>
        <v>64284</v>
      </c>
      <c r="D706" s="78" t="n">
        <f aca="false">IF(AND($B706&lt;Input!$C$31,$B706&lt;Input!$G$31),Input!$C$48,0)</f>
        <v>0</v>
      </c>
      <c r="E706" s="78" t="n">
        <f aca="true">IF(AND($B706&gt;Input!$C$31,$B706&lt;Input!$C$25),PMT(Input!$C$47/(100*12),(OFFSET($A$4,MATCH(Input!$C$25,$B$4:$B$1004,1),0,1,1)-OFFSET($A$4,MATCH(Input!$C$31,$B$4:$B$1004,1),0,1,1)),$H$4,0,1),0)</f>
        <v>0</v>
      </c>
      <c r="F706" s="78" t="n">
        <f aca="false">($F705+$D706+$E706)*(1+Input!$C$47/(100*12))</f>
        <v>0</v>
      </c>
    </row>
    <row r="707" customFormat="false" ht="12.8" hidden="false" customHeight="false" outlineLevel="0" collapsed="false">
      <c r="A707" s="76" t="n">
        <v>703</v>
      </c>
      <c r="B707" s="77" t="n">
        <f aca="false">EOMONTH(Input!$C$7,A707)</f>
        <v>64315</v>
      </c>
      <c r="D707" s="78" t="n">
        <f aca="false">IF(AND($B707&lt;Input!$C$31,$B707&lt;Input!$G$31),Input!$C$48,0)</f>
        <v>0</v>
      </c>
      <c r="E707" s="78" t="n">
        <f aca="true">IF(AND($B707&gt;Input!$C$31,$B707&lt;Input!$C$25),PMT(Input!$C$47/(100*12),(OFFSET($A$4,MATCH(Input!$C$25,$B$4:$B$1004,1),0,1,1)-OFFSET($A$4,MATCH(Input!$C$31,$B$4:$B$1004,1),0,1,1)),$H$4,0,1),0)</f>
        <v>0</v>
      </c>
      <c r="F707" s="78" t="n">
        <f aca="false">($F706+$D707+$E707)*(1+Input!$C$47/(100*12))</f>
        <v>0</v>
      </c>
    </row>
    <row r="708" customFormat="false" ht="12.8" hidden="false" customHeight="false" outlineLevel="0" collapsed="false">
      <c r="A708" s="76" t="n">
        <v>704</v>
      </c>
      <c r="B708" s="77" t="n">
        <f aca="false">EOMONTH(Input!$C$7,A708)</f>
        <v>64344</v>
      </c>
      <c r="D708" s="78" t="n">
        <f aca="false">IF(AND($B708&lt;Input!$C$31,$B708&lt;Input!$G$31),Input!$C$48,0)</f>
        <v>0</v>
      </c>
      <c r="E708" s="78" t="n">
        <f aca="true">IF(AND($B708&gt;Input!$C$31,$B708&lt;Input!$C$25),PMT(Input!$C$47/(100*12),(OFFSET($A$4,MATCH(Input!$C$25,$B$4:$B$1004,1),0,1,1)-OFFSET($A$4,MATCH(Input!$C$31,$B$4:$B$1004,1),0,1,1)),$H$4,0,1),0)</f>
        <v>0</v>
      </c>
      <c r="F708" s="78" t="n">
        <f aca="false">($F707+$D708+$E708)*(1+Input!$C$47/(100*12))</f>
        <v>0</v>
      </c>
    </row>
    <row r="709" customFormat="false" ht="12.8" hidden="false" customHeight="false" outlineLevel="0" collapsed="false">
      <c r="A709" s="76" t="n">
        <v>705</v>
      </c>
      <c r="B709" s="77" t="n">
        <f aca="false">EOMONTH(Input!$C$7,A709)</f>
        <v>64375</v>
      </c>
      <c r="D709" s="78" t="n">
        <f aca="false">IF(AND($B709&lt;Input!$C$31,$B709&lt;Input!$G$31),Input!$C$48,0)</f>
        <v>0</v>
      </c>
      <c r="E709" s="78" t="n">
        <f aca="true">IF(AND($B709&gt;Input!$C$31,$B709&lt;Input!$C$25),PMT(Input!$C$47/(100*12),(OFFSET($A$4,MATCH(Input!$C$25,$B$4:$B$1004,1),0,1,1)-OFFSET($A$4,MATCH(Input!$C$31,$B$4:$B$1004,1),0,1,1)),$H$4,0,1),0)</f>
        <v>0</v>
      </c>
      <c r="F709" s="78" t="n">
        <f aca="false">($F708+$D709+$E709)*(1+Input!$C$47/(100*12))</f>
        <v>0</v>
      </c>
    </row>
    <row r="710" customFormat="false" ht="12.8" hidden="false" customHeight="false" outlineLevel="0" collapsed="false">
      <c r="A710" s="76" t="n">
        <v>706</v>
      </c>
      <c r="B710" s="77" t="n">
        <f aca="false">EOMONTH(Input!$C$7,A710)</f>
        <v>64405</v>
      </c>
      <c r="D710" s="78" t="n">
        <f aca="false">IF(AND($B710&lt;Input!$C$31,$B710&lt;Input!$G$31),Input!$C$48,0)</f>
        <v>0</v>
      </c>
      <c r="E710" s="78" t="n">
        <f aca="true">IF(AND($B710&gt;Input!$C$31,$B710&lt;Input!$C$25),PMT(Input!$C$47/(100*12),(OFFSET($A$4,MATCH(Input!$C$25,$B$4:$B$1004,1),0,1,1)-OFFSET($A$4,MATCH(Input!$C$31,$B$4:$B$1004,1),0,1,1)),$H$4,0,1),0)</f>
        <v>0</v>
      </c>
      <c r="F710" s="78" t="n">
        <f aca="false">($F709+$D710+$E710)*(1+Input!$C$47/(100*12))</f>
        <v>0</v>
      </c>
    </row>
    <row r="711" customFormat="false" ht="12.8" hidden="false" customHeight="false" outlineLevel="0" collapsed="false">
      <c r="A711" s="76" t="n">
        <v>707</v>
      </c>
      <c r="B711" s="77" t="n">
        <f aca="false">EOMONTH(Input!$C$7,A711)</f>
        <v>64436</v>
      </c>
      <c r="D711" s="78" t="n">
        <f aca="false">IF(AND($B711&lt;Input!$C$31,$B711&lt;Input!$G$31),Input!$C$48,0)</f>
        <v>0</v>
      </c>
      <c r="E711" s="78" t="n">
        <f aca="true">IF(AND($B711&gt;Input!$C$31,$B711&lt;Input!$C$25),PMT(Input!$C$47/(100*12),(OFFSET($A$4,MATCH(Input!$C$25,$B$4:$B$1004,1),0,1,1)-OFFSET($A$4,MATCH(Input!$C$31,$B$4:$B$1004,1),0,1,1)),$H$4,0,1),0)</f>
        <v>0</v>
      </c>
      <c r="F711" s="78" t="n">
        <f aca="false">($F710+$D711+$E711)*(1+Input!$C$47/(100*12))</f>
        <v>0</v>
      </c>
    </row>
    <row r="712" customFormat="false" ht="12.8" hidden="false" customHeight="false" outlineLevel="0" collapsed="false">
      <c r="A712" s="76" t="n">
        <v>708</v>
      </c>
      <c r="B712" s="77" t="n">
        <f aca="false">EOMONTH(Input!$C$7,A712)</f>
        <v>64466</v>
      </c>
      <c r="D712" s="78" t="n">
        <f aca="false">IF(AND($B712&lt;Input!$C$31,$B712&lt;Input!$G$31),Input!$C$48,0)</f>
        <v>0</v>
      </c>
      <c r="E712" s="78" t="n">
        <f aca="true">IF(AND($B712&gt;Input!$C$31,$B712&lt;Input!$C$25),PMT(Input!$C$47/(100*12),(OFFSET($A$4,MATCH(Input!$C$25,$B$4:$B$1004,1),0,1,1)-OFFSET($A$4,MATCH(Input!$C$31,$B$4:$B$1004,1),0,1,1)),$H$4,0,1),0)</f>
        <v>0</v>
      </c>
      <c r="F712" s="78" t="n">
        <f aca="false">($F711+$D712+$E712)*(1+Input!$C$47/(100*12))</f>
        <v>0</v>
      </c>
    </row>
    <row r="713" customFormat="false" ht="12.8" hidden="false" customHeight="false" outlineLevel="0" collapsed="false">
      <c r="A713" s="76" t="n">
        <v>709</v>
      </c>
      <c r="B713" s="77" t="n">
        <f aca="false">EOMONTH(Input!$C$7,A713)</f>
        <v>64497</v>
      </c>
      <c r="D713" s="78" t="n">
        <f aca="false">IF(AND($B713&lt;Input!$C$31,$B713&lt;Input!$G$31),Input!$C$48,0)</f>
        <v>0</v>
      </c>
      <c r="E713" s="78" t="n">
        <f aca="true">IF(AND($B713&gt;Input!$C$31,$B713&lt;Input!$C$25),PMT(Input!$C$47/(100*12),(OFFSET($A$4,MATCH(Input!$C$25,$B$4:$B$1004,1),0,1,1)-OFFSET($A$4,MATCH(Input!$C$31,$B$4:$B$1004,1),0,1,1)),$H$4,0,1),0)</f>
        <v>0</v>
      </c>
      <c r="F713" s="78" t="n">
        <f aca="false">($F712+$D713+$E713)*(1+Input!$C$47/(100*12))</f>
        <v>0</v>
      </c>
    </row>
    <row r="714" customFormat="false" ht="12.8" hidden="false" customHeight="false" outlineLevel="0" collapsed="false">
      <c r="A714" s="76" t="n">
        <v>710</v>
      </c>
      <c r="B714" s="77" t="n">
        <f aca="false">EOMONTH(Input!$C$7,A714)</f>
        <v>64528</v>
      </c>
      <c r="D714" s="78" t="n">
        <f aca="false">IF(AND($B714&lt;Input!$C$31,$B714&lt;Input!$G$31),Input!$C$48,0)</f>
        <v>0</v>
      </c>
      <c r="E714" s="78" t="n">
        <f aca="true">IF(AND($B714&gt;Input!$C$31,$B714&lt;Input!$C$25),PMT(Input!$C$47/(100*12),(OFFSET($A$4,MATCH(Input!$C$25,$B$4:$B$1004,1),0,1,1)-OFFSET($A$4,MATCH(Input!$C$31,$B$4:$B$1004,1),0,1,1)),$H$4,0,1),0)</f>
        <v>0</v>
      </c>
      <c r="F714" s="78" t="n">
        <f aca="false">($F713+$D714+$E714)*(1+Input!$C$47/(100*12))</f>
        <v>0</v>
      </c>
    </row>
    <row r="715" customFormat="false" ht="12.8" hidden="false" customHeight="false" outlineLevel="0" collapsed="false">
      <c r="A715" s="76" t="n">
        <v>711</v>
      </c>
      <c r="B715" s="77" t="n">
        <f aca="false">EOMONTH(Input!$C$7,A715)</f>
        <v>64558</v>
      </c>
      <c r="D715" s="78" t="n">
        <f aca="false">IF(AND($B715&lt;Input!$C$31,$B715&lt;Input!$G$31),Input!$C$48,0)</f>
        <v>0</v>
      </c>
      <c r="E715" s="78" t="n">
        <f aca="true">IF(AND($B715&gt;Input!$C$31,$B715&lt;Input!$C$25),PMT(Input!$C$47/(100*12),(OFFSET($A$4,MATCH(Input!$C$25,$B$4:$B$1004,1),0,1,1)-OFFSET($A$4,MATCH(Input!$C$31,$B$4:$B$1004,1),0,1,1)),$H$4,0,1),0)</f>
        <v>0</v>
      </c>
      <c r="F715" s="78" t="n">
        <f aca="false">($F714+$D715+$E715)*(1+Input!$C$47/(100*12))</f>
        <v>0</v>
      </c>
    </row>
    <row r="716" customFormat="false" ht="12.8" hidden="false" customHeight="false" outlineLevel="0" collapsed="false">
      <c r="A716" s="76" t="n">
        <v>712</v>
      </c>
      <c r="B716" s="77" t="n">
        <f aca="false">EOMONTH(Input!$C$7,A716)</f>
        <v>64589</v>
      </c>
      <c r="D716" s="78" t="n">
        <f aca="false">IF(AND($B716&lt;Input!$C$31,$B716&lt;Input!$G$31),Input!$C$48,0)</f>
        <v>0</v>
      </c>
      <c r="E716" s="78" t="n">
        <f aca="true">IF(AND($B716&gt;Input!$C$31,$B716&lt;Input!$C$25),PMT(Input!$C$47/(100*12),(OFFSET($A$4,MATCH(Input!$C$25,$B$4:$B$1004,1),0,1,1)-OFFSET($A$4,MATCH(Input!$C$31,$B$4:$B$1004,1),0,1,1)),$H$4,0,1),0)</f>
        <v>0</v>
      </c>
      <c r="F716" s="78" t="n">
        <f aca="false">($F715+$D716+$E716)*(1+Input!$C$47/(100*12))</f>
        <v>0</v>
      </c>
    </row>
    <row r="717" customFormat="false" ht="12.8" hidden="false" customHeight="false" outlineLevel="0" collapsed="false">
      <c r="A717" s="76" t="n">
        <v>713</v>
      </c>
      <c r="B717" s="77" t="n">
        <f aca="false">EOMONTH(Input!$C$7,A717)</f>
        <v>64619</v>
      </c>
      <c r="D717" s="78" t="n">
        <f aca="false">IF(AND($B717&lt;Input!$C$31,$B717&lt;Input!$G$31),Input!$C$48,0)</f>
        <v>0</v>
      </c>
      <c r="E717" s="78" t="n">
        <f aca="true">IF(AND($B717&gt;Input!$C$31,$B717&lt;Input!$C$25),PMT(Input!$C$47/(100*12),(OFFSET($A$4,MATCH(Input!$C$25,$B$4:$B$1004,1),0,1,1)-OFFSET($A$4,MATCH(Input!$C$31,$B$4:$B$1004,1),0,1,1)),$H$4,0,1),0)</f>
        <v>0</v>
      </c>
      <c r="F717" s="78" t="n">
        <f aca="false">($F716+$D717+$E717)*(1+Input!$C$47/(100*12))</f>
        <v>0</v>
      </c>
    </row>
    <row r="718" customFormat="false" ht="12.8" hidden="false" customHeight="false" outlineLevel="0" collapsed="false">
      <c r="A718" s="76" t="n">
        <v>714</v>
      </c>
      <c r="B718" s="77" t="n">
        <f aca="false">EOMONTH(Input!$C$7,A718)</f>
        <v>64650</v>
      </c>
      <c r="D718" s="78" t="n">
        <f aca="false">IF(AND($B718&lt;Input!$C$31,$B718&lt;Input!$G$31),Input!$C$48,0)</f>
        <v>0</v>
      </c>
      <c r="E718" s="78" t="n">
        <f aca="true">IF(AND($B718&gt;Input!$C$31,$B718&lt;Input!$C$25),PMT(Input!$C$47/(100*12),(OFFSET($A$4,MATCH(Input!$C$25,$B$4:$B$1004,1),0,1,1)-OFFSET($A$4,MATCH(Input!$C$31,$B$4:$B$1004,1),0,1,1)),$H$4,0,1),0)</f>
        <v>0</v>
      </c>
      <c r="F718" s="78" t="n">
        <f aca="false">($F717+$D718+$E718)*(1+Input!$C$47/(100*12))</f>
        <v>0</v>
      </c>
    </row>
    <row r="719" customFormat="false" ht="12.8" hidden="false" customHeight="false" outlineLevel="0" collapsed="false">
      <c r="A719" s="76" t="n">
        <v>715</v>
      </c>
      <c r="B719" s="77" t="n">
        <f aca="false">EOMONTH(Input!$C$7,A719)</f>
        <v>64681</v>
      </c>
      <c r="D719" s="78" t="n">
        <f aca="false">IF(AND($B719&lt;Input!$C$31,$B719&lt;Input!$G$31),Input!$C$48,0)</f>
        <v>0</v>
      </c>
      <c r="E719" s="78" t="n">
        <f aca="true">IF(AND($B719&gt;Input!$C$31,$B719&lt;Input!$C$25),PMT(Input!$C$47/(100*12),(OFFSET($A$4,MATCH(Input!$C$25,$B$4:$B$1004,1),0,1,1)-OFFSET($A$4,MATCH(Input!$C$31,$B$4:$B$1004,1),0,1,1)),$H$4,0,1),0)</f>
        <v>0</v>
      </c>
      <c r="F719" s="78" t="n">
        <f aca="false">($F718+$D719+$E719)*(1+Input!$C$47/(100*12))</f>
        <v>0</v>
      </c>
    </row>
    <row r="720" customFormat="false" ht="12.8" hidden="false" customHeight="false" outlineLevel="0" collapsed="false">
      <c r="A720" s="76" t="n">
        <v>716</v>
      </c>
      <c r="B720" s="77" t="n">
        <f aca="false">EOMONTH(Input!$C$7,A720)</f>
        <v>64709</v>
      </c>
      <c r="D720" s="78" t="n">
        <f aca="false">IF(AND($B720&lt;Input!$C$31,$B720&lt;Input!$G$31),Input!$C$48,0)</f>
        <v>0</v>
      </c>
      <c r="E720" s="78" t="n">
        <f aca="true">IF(AND($B720&gt;Input!$C$31,$B720&lt;Input!$C$25),PMT(Input!$C$47/(100*12),(OFFSET($A$4,MATCH(Input!$C$25,$B$4:$B$1004,1),0,1,1)-OFFSET($A$4,MATCH(Input!$C$31,$B$4:$B$1004,1),0,1,1)),$H$4,0,1),0)</f>
        <v>0</v>
      </c>
      <c r="F720" s="78" t="n">
        <f aca="false">($F719+$D720+$E720)*(1+Input!$C$47/(100*12))</f>
        <v>0</v>
      </c>
    </row>
    <row r="721" customFormat="false" ht="12.8" hidden="false" customHeight="false" outlineLevel="0" collapsed="false">
      <c r="A721" s="76" t="n">
        <v>717</v>
      </c>
      <c r="B721" s="77" t="n">
        <f aca="false">EOMONTH(Input!$C$7,A721)</f>
        <v>64740</v>
      </c>
      <c r="D721" s="78" t="n">
        <f aca="false">IF(AND($B721&lt;Input!$C$31,$B721&lt;Input!$G$31),Input!$C$48,0)</f>
        <v>0</v>
      </c>
      <c r="E721" s="78" t="n">
        <f aca="true">IF(AND($B721&gt;Input!$C$31,$B721&lt;Input!$C$25),PMT(Input!$C$47/(100*12),(OFFSET($A$4,MATCH(Input!$C$25,$B$4:$B$1004,1),0,1,1)-OFFSET($A$4,MATCH(Input!$C$31,$B$4:$B$1004,1),0,1,1)),$H$4,0,1),0)</f>
        <v>0</v>
      </c>
      <c r="F721" s="78" t="n">
        <f aca="false">($F720+$D721+$E721)*(1+Input!$C$47/(100*12))</f>
        <v>0</v>
      </c>
    </row>
    <row r="722" customFormat="false" ht="12.8" hidden="false" customHeight="false" outlineLevel="0" collapsed="false">
      <c r="A722" s="76" t="n">
        <v>718</v>
      </c>
      <c r="B722" s="77" t="n">
        <f aca="false">EOMONTH(Input!$C$7,A722)</f>
        <v>64770</v>
      </c>
      <c r="D722" s="78" t="n">
        <f aca="false">IF(AND($B722&lt;Input!$C$31,$B722&lt;Input!$G$31),Input!$C$48,0)</f>
        <v>0</v>
      </c>
      <c r="E722" s="78" t="n">
        <f aca="true">IF(AND($B722&gt;Input!$C$31,$B722&lt;Input!$C$25),PMT(Input!$C$47/(100*12),(OFFSET($A$4,MATCH(Input!$C$25,$B$4:$B$1004,1),0,1,1)-OFFSET($A$4,MATCH(Input!$C$31,$B$4:$B$1004,1),0,1,1)),$H$4,0,1),0)</f>
        <v>0</v>
      </c>
      <c r="F722" s="78" t="n">
        <f aca="false">($F721+$D722+$E722)*(1+Input!$C$47/(100*12))</f>
        <v>0</v>
      </c>
    </row>
    <row r="723" customFormat="false" ht="12.8" hidden="false" customHeight="false" outlineLevel="0" collapsed="false">
      <c r="A723" s="76" t="n">
        <v>719</v>
      </c>
      <c r="B723" s="77" t="n">
        <f aca="false">EOMONTH(Input!$C$7,A723)</f>
        <v>64801</v>
      </c>
      <c r="D723" s="78" t="n">
        <f aca="false">IF(AND($B723&lt;Input!$C$31,$B723&lt;Input!$G$31),Input!$C$48,0)</f>
        <v>0</v>
      </c>
      <c r="E723" s="78" t="n">
        <f aca="true">IF(AND($B723&gt;Input!$C$31,$B723&lt;Input!$C$25),PMT(Input!$C$47/(100*12),(OFFSET($A$4,MATCH(Input!$C$25,$B$4:$B$1004,1),0,1,1)-OFFSET($A$4,MATCH(Input!$C$31,$B$4:$B$1004,1),0,1,1)),$H$4,0,1),0)</f>
        <v>0</v>
      </c>
      <c r="F723" s="78" t="n">
        <f aca="false">($F722+$D723+$E723)*(1+Input!$C$47/(100*12))</f>
        <v>0</v>
      </c>
    </row>
    <row r="724" customFormat="false" ht="12.8" hidden="false" customHeight="false" outlineLevel="0" collapsed="false">
      <c r="A724" s="76" t="n">
        <v>720</v>
      </c>
      <c r="B724" s="77" t="n">
        <f aca="false">EOMONTH(Input!$C$7,A724)</f>
        <v>64831</v>
      </c>
      <c r="D724" s="78" t="n">
        <f aca="false">IF(AND($B724&lt;Input!$C$31,$B724&lt;Input!$G$31),Input!$C$48,0)</f>
        <v>0</v>
      </c>
      <c r="E724" s="78" t="n">
        <f aca="true">IF(AND($B724&gt;Input!$C$31,$B724&lt;Input!$C$25),PMT(Input!$C$47/(100*12),(OFFSET($A$4,MATCH(Input!$C$25,$B$4:$B$1004,1),0,1,1)-OFFSET($A$4,MATCH(Input!$C$31,$B$4:$B$1004,1),0,1,1)),$H$4,0,1),0)</f>
        <v>0</v>
      </c>
      <c r="F724" s="78" t="n">
        <f aca="false">($F723+$D724+$E724)*(1+Input!$C$47/(100*12))</f>
        <v>0</v>
      </c>
    </row>
    <row r="725" customFormat="false" ht="12.8" hidden="false" customHeight="false" outlineLevel="0" collapsed="false">
      <c r="A725" s="76" t="n">
        <v>721</v>
      </c>
      <c r="B725" s="77" t="n">
        <f aca="false">EOMONTH(Input!$C$7,A725)</f>
        <v>64862</v>
      </c>
      <c r="D725" s="78" t="n">
        <f aca="false">IF(AND($B725&lt;Input!$C$31,$B725&lt;Input!$G$31),Input!$C$48,0)</f>
        <v>0</v>
      </c>
      <c r="E725" s="78" t="n">
        <f aca="true">IF(AND($B725&gt;Input!$C$31,$B725&lt;Input!$C$25),PMT(Input!$C$47/(100*12),(OFFSET($A$4,MATCH(Input!$C$25,$B$4:$B$1004,1),0,1,1)-OFFSET($A$4,MATCH(Input!$C$31,$B$4:$B$1004,1),0,1,1)),$H$4,0,1),0)</f>
        <v>0</v>
      </c>
      <c r="F725" s="78" t="n">
        <f aca="false">($F724+$D725+$E725)*(1+Input!$C$47/(100*12))</f>
        <v>0</v>
      </c>
    </row>
    <row r="726" customFormat="false" ht="12.8" hidden="false" customHeight="false" outlineLevel="0" collapsed="false">
      <c r="A726" s="76" t="n">
        <v>722</v>
      </c>
      <c r="B726" s="77" t="n">
        <f aca="false">EOMONTH(Input!$C$7,A726)</f>
        <v>64893</v>
      </c>
      <c r="D726" s="78" t="n">
        <f aca="false">IF(AND($B726&lt;Input!$C$31,$B726&lt;Input!$G$31),Input!$C$48,0)</f>
        <v>0</v>
      </c>
      <c r="E726" s="78" t="n">
        <f aca="true">IF(AND($B726&gt;Input!$C$31,$B726&lt;Input!$C$25),PMT(Input!$C$47/(100*12),(OFFSET($A$4,MATCH(Input!$C$25,$B$4:$B$1004,1),0,1,1)-OFFSET($A$4,MATCH(Input!$C$31,$B$4:$B$1004,1),0,1,1)),$H$4,0,1),0)</f>
        <v>0</v>
      </c>
      <c r="F726" s="78" t="n">
        <f aca="false">($F725+$D726+$E726)*(1+Input!$C$47/(100*12))</f>
        <v>0</v>
      </c>
    </row>
    <row r="727" customFormat="false" ht="12.8" hidden="false" customHeight="false" outlineLevel="0" collapsed="false">
      <c r="A727" s="76" t="n">
        <v>723</v>
      </c>
      <c r="B727" s="77" t="n">
        <f aca="false">EOMONTH(Input!$C$7,A727)</f>
        <v>64923</v>
      </c>
      <c r="D727" s="78" t="n">
        <f aca="false">IF(AND($B727&lt;Input!$C$31,$B727&lt;Input!$G$31),Input!$C$48,0)</f>
        <v>0</v>
      </c>
      <c r="E727" s="78" t="n">
        <f aca="true">IF(AND($B727&gt;Input!$C$31,$B727&lt;Input!$C$25),PMT(Input!$C$47/(100*12),(OFFSET($A$4,MATCH(Input!$C$25,$B$4:$B$1004,1),0,1,1)-OFFSET($A$4,MATCH(Input!$C$31,$B$4:$B$1004,1),0,1,1)),$H$4,0,1),0)</f>
        <v>0</v>
      </c>
      <c r="F727" s="78" t="n">
        <f aca="false">($F726+$D727+$E727)*(1+Input!$C$47/(100*12))</f>
        <v>0</v>
      </c>
    </row>
    <row r="728" customFormat="false" ht="12.8" hidden="false" customHeight="false" outlineLevel="0" collapsed="false">
      <c r="A728" s="76" t="n">
        <v>724</v>
      </c>
      <c r="B728" s="77" t="n">
        <f aca="false">EOMONTH(Input!$C$7,A728)</f>
        <v>64954</v>
      </c>
      <c r="D728" s="78" t="n">
        <f aca="false">IF(AND($B728&lt;Input!$C$31,$B728&lt;Input!$G$31),Input!$C$48,0)</f>
        <v>0</v>
      </c>
      <c r="E728" s="78" t="n">
        <f aca="true">IF(AND($B728&gt;Input!$C$31,$B728&lt;Input!$C$25),PMT(Input!$C$47/(100*12),(OFFSET($A$4,MATCH(Input!$C$25,$B$4:$B$1004,1),0,1,1)-OFFSET($A$4,MATCH(Input!$C$31,$B$4:$B$1004,1),0,1,1)),$H$4,0,1),0)</f>
        <v>0</v>
      </c>
      <c r="F728" s="78" t="n">
        <f aca="false">($F727+$D728+$E728)*(1+Input!$C$47/(100*12))</f>
        <v>0</v>
      </c>
    </row>
    <row r="729" customFormat="false" ht="12.8" hidden="false" customHeight="false" outlineLevel="0" collapsed="false">
      <c r="A729" s="76" t="n">
        <v>725</v>
      </c>
      <c r="B729" s="77" t="n">
        <f aca="false">EOMONTH(Input!$C$7,A729)</f>
        <v>64984</v>
      </c>
      <c r="D729" s="78" t="n">
        <f aca="false">IF(AND($B729&lt;Input!$C$31,$B729&lt;Input!$G$31),Input!$C$48,0)</f>
        <v>0</v>
      </c>
      <c r="E729" s="78" t="n">
        <f aca="true">IF(AND($B729&gt;Input!$C$31,$B729&lt;Input!$C$25),PMT(Input!$C$47/(100*12),(OFFSET($A$4,MATCH(Input!$C$25,$B$4:$B$1004,1),0,1,1)-OFFSET($A$4,MATCH(Input!$C$31,$B$4:$B$1004,1),0,1,1)),$H$4,0,1),0)</f>
        <v>0</v>
      </c>
      <c r="F729" s="78" t="n">
        <f aca="false">($F728+$D729+$E729)*(1+Input!$C$47/(100*12))</f>
        <v>0</v>
      </c>
    </row>
    <row r="730" customFormat="false" ht="12.8" hidden="false" customHeight="false" outlineLevel="0" collapsed="false">
      <c r="A730" s="76" t="n">
        <v>726</v>
      </c>
      <c r="B730" s="77" t="n">
        <f aca="false">EOMONTH(Input!$C$7,A730)</f>
        <v>65015</v>
      </c>
      <c r="D730" s="78" t="n">
        <f aca="false">IF(AND($B730&lt;Input!$C$31,$B730&lt;Input!$G$31),Input!$C$48,0)</f>
        <v>0</v>
      </c>
      <c r="E730" s="78" t="n">
        <f aca="true">IF(AND($B730&gt;Input!$C$31,$B730&lt;Input!$C$25),PMT(Input!$C$47/(100*12),(OFFSET($A$4,MATCH(Input!$C$25,$B$4:$B$1004,1),0,1,1)-OFFSET($A$4,MATCH(Input!$C$31,$B$4:$B$1004,1),0,1,1)),$H$4,0,1),0)</f>
        <v>0</v>
      </c>
      <c r="F730" s="78" t="n">
        <f aca="false">($F729+$D730+$E730)*(1+Input!$C$47/(100*12))</f>
        <v>0</v>
      </c>
    </row>
    <row r="731" customFormat="false" ht="12.8" hidden="false" customHeight="false" outlineLevel="0" collapsed="false">
      <c r="A731" s="76" t="n">
        <v>727</v>
      </c>
      <c r="B731" s="77" t="n">
        <f aca="false">EOMONTH(Input!$C$7,A731)</f>
        <v>65046</v>
      </c>
      <c r="D731" s="78" t="n">
        <f aca="false">IF(AND($B731&lt;Input!$C$31,$B731&lt;Input!$G$31),Input!$C$48,0)</f>
        <v>0</v>
      </c>
      <c r="E731" s="78" t="n">
        <f aca="true">IF(AND($B731&gt;Input!$C$31,$B731&lt;Input!$C$25),PMT(Input!$C$47/(100*12),(OFFSET($A$4,MATCH(Input!$C$25,$B$4:$B$1004,1),0,1,1)-OFFSET($A$4,MATCH(Input!$C$31,$B$4:$B$1004,1),0,1,1)),$H$4,0,1),0)</f>
        <v>0</v>
      </c>
      <c r="F731" s="78" t="n">
        <f aca="false">($F730+$D731+$E731)*(1+Input!$C$47/(100*12))</f>
        <v>0</v>
      </c>
    </row>
    <row r="732" customFormat="false" ht="12.8" hidden="false" customHeight="false" outlineLevel="0" collapsed="false">
      <c r="A732" s="76" t="n">
        <v>728</v>
      </c>
      <c r="B732" s="77" t="n">
        <f aca="false">EOMONTH(Input!$C$7,A732)</f>
        <v>65074</v>
      </c>
      <c r="D732" s="78" t="n">
        <f aca="false">IF(AND($B732&lt;Input!$C$31,$B732&lt;Input!$G$31),Input!$C$48,0)</f>
        <v>0</v>
      </c>
      <c r="E732" s="78" t="n">
        <f aca="true">IF(AND($B732&gt;Input!$C$31,$B732&lt;Input!$C$25),PMT(Input!$C$47/(100*12),(OFFSET($A$4,MATCH(Input!$C$25,$B$4:$B$1004,1),0,1,1)-OFFSET($A$4,MATCH(Input!$C$31,$B$4:$B$1004,1),0,1,1)),$H$4,0,1),0)</f>
        <v>0</v>
      </c>
      <c r="F732" s="78" t="n">
        <f aca="false">($F731+$D732+$E732)*(1+Input!$C$47/(100*12))</f>
        <v>0</v>
      </c>
    </row>
    <row r="733" customFormat="false" ht="12.8" hidden="false" customHeight="false" outlineLevel="0" collapsed="false">
      <c r="A733" s="76" t="n">
        <v>729</v>
      </c>
      <c r="B733" s="77" t="n">
        <f aca="false">EOMONTH(Input!$C$7,A733)</f>
        <v>65105</v>
      </c>
      <c r="D733" s="78" t="n">
        <f aca="false">IF(AND($B733&lt;Input!$C$31,$B733&lt;Input!$G$31),Input!$C$48,0)</f>
        <v>0</v>
      </c>
      <c r="E733" s="78" t="n">
        <f aca="true">IF(AND($B733&gt;Input!$C$31,$B733&lt;Input!$C$25),PMT(Input!$C$47/(100*12),(OFFSET($A$4,MATCH(Input!$C$25,$B$4:$B$1004,1),0,1,1)-OFFSET($A$4,MATCH(Input!$C$31,$B$4:$B$1004,1),0,1,1)),$H$4,0,1),0)</f>
        <v>0</v>
      </c>
      <c r="F733" s="78" t="n">
        <f aca="false">($F732+$D733+$E733)*(1+Input!$C$47/(100*12))</f>
        <v>0</v>
      </c>
    </row>
    <row r="734" customFormat="false" ht="12.8" hidden="false" customHeight="false" outlineLevel="0" collapsed="false">
      <c r="A734" s="76" t="n">
        <v>730</v>
      </c>
      <c r="B734" s="77" t="n">
        <f aca="false">EOMONTH(Input!$C$7,A734)</f>
        <v>65135</v>
      </c>
      <c r="D734" s="78" t="n">
        <f aca="false">IF(AND($B734&lt;Input!$C$31,$B734&lt;Input!$G$31),Input!$C$48,0)</f>
        <v>0</v>
      </c>
      <c r="E734" s="78" t="n">
        <f aca="true">IF(AND($B734&gt;Input!$C$31,$B734&lt;Input!$C$25),PMT(Input!$C$47/(100*12),(OFFSET($A$4,MATCH(Input!$C$25,$B$4:$B$1004,1),0,1,1)-OFFSET($A$4,MATCH(Input!$C$31,$B$4:$B$1004,1),0,1,1)),$H$4,0,1),0)</f>
        <v>0</v>
      </c>
      <c r="F734" s="78" t="n">
        <f aca="false">($F733+$D734+$E734)*(1+Input!$C$47/(100*12))</f>
        <v>0</v>
      </c>
    </row>
    <row r="735" customFormat="false" ht="12.8" hidden="false" customHeight="false" outlineLevel="0" collapsed="false">
      <c r="A735" s="76" t="n">
        <v>731</v>
      </c>
      <c r="B735" s="77" t="n">
        <f aca="false">EOMONTH(Input!$C$7,A735)</f>
        <v>65166</v>
      </c>
      <c r="D735" s="78" t="n">
        <f aca="false">IF(AND($B735&lt;Input!$C$31,$B735&lt;Input!$G$31),Input!$C$48,0)</f>
        <v>0</v>
      </c>
      <c r="E735" s="78" t="n">
        <f aca="true">IF(AND($B735&gt;Input!$C$31,$B735&lt;Input!$C$25),PMT(Input!$C$47/(100*12),(OFFSET($A$4,MATCH(Input!$C$25,$B$4:$B$1004,1),0,1,1)-OFFSET($A$4,MATCH(Input!$C$31,$B$4:$B$1004,1),0,1,1)),$H$4,0,1),0)</f>
        <v>0</v>
      </c>
      <c r="F735" s="78" t="n">
        <f aca="false">($F734+$D735+$E735)*(1+Input!$C$47/(100*12))</f>
        <v>0</v>
      </c>
    </row>
    <row r="736" customFormat="false" ht="12.8" hidden="false" customHeight="false" outlineLevel="0" collapsed="false">
      <c r="A736" s="76" t="n">
        <v>732</v>
      </c>
      <c r="B736" s="77" t="n">
        <f aca="false">EOMONTH(Input!$C$7,A736)</f>
        <v>65196</v>
      </c>
      <c r="D736" s="78" t="n">
        <f aca="false">IF(AND($B736&lt;Input!$C$31,$B736&lt;Input!$G$31),Input!$C$48,0)</f>
        <v>0</v>
      </c>
      <c r="E736" s="78" t="n">
        <f aca="true">IF(AND($B736&gt;Input!$C$31,$B736&lt;Input!$C$25),PMT(Input!$C$47/(100*12),(OFFSET($A$4,MATCH(Input!$C$25,$B$4:$B$1004,1),0,1,1)-OFFSET($A$4,MATCH(Input!$C$31,$B$4:$B$1004,1),0,1,1)),$H$4,0,1),0)</f>
        <v>0</v>
      </c>
      <c r="F736" s="78" t="n">
        <f aca="false">($F735+$D736+$E736)*(1+Input!$C$47/(100*12))</f>
        <v>0</v>
      </c>
    </row>
    <row r="737" customFormat="false" ht="12.8" hidden="false" customHeight="false" outlineLevel="0" collapsed="false">
      <c r="A737" s="76" t="n">
        <v>733</v>
      </c>
      <c r="B737" s="77" t="n">
        <f aca="false">EOMONTH(Input!$C$7,A737)</f>
        <v>65227</v>
      </c>
      <c r="D737" s="78" t="n">
        <f aca="false">IF(AND($B737&lt;Input!$C$31,$B737&lt;Input!$G$31),Input!$C$48,0)</f>
        <v>0</v>
      </c>
      <c r="E737" s="78" t="n">
        <f aca="true">IF(AND($B737&gt;Input!$C$31,$B737&lt;Input!$C$25),PMT(Input!$C$47/(100*12),(OFFSET($A$4,MATCH(Input!$C$25,$B$4:$B$1004,1),0,1,1)-OFFSET($A$4,MATCH(Input!$C$31,$B$4:$B$1004,1),0,1,1)),$H$4,0,1),0)</f>
        <v>0</v>
      </c>
      <c r="F737" s="78" t="n">
        <f aca="false">($F736+$D737+$E737)*(1+Input!$C$47/(100*12))</f>
        <v>0</v>
      </c>
    </row>
    <row r="738" customFormat="false" ht="12.8" hidden="false" customHeight="false" outlineLevel="0" collapsed="false">
      <c r="A738" s="76" t="n">
        <v>734</v>
      </c>
      <c r="B738" s="77" t="n">
        <f aca="false">EOMONTH(Input!$C$7,A738)</f>
        <v>65258</v>
      </c>
      <c r="D738" s="78" t="n">
        <f aca="false">IF(AND($B738&lt;Input!$C$31,$B738&lt;Input!$G$31),Input!$C$48,0)</f>
        <v>0</v>
      </c>
      <c r="E738" s="78" t="n">
        <f aca="true">IF(AND($B738&gt;Input!$C$31,$B738&lt;Input!$C$25),PMT(Input!$C$47/(100*12),(OFFSET($A$4,MATCH(Input!$C$25,$B$4:$B$1004,1),0,1,1)-OFFSET($A$4,MATCH(Input!$C$31,$B$4:$B$1004,1),0,1,1)),$H$4,0,1),0)</f>
        <v>0</v>
      </c>
      <c r="F738" s="78" t="n">
        <f aca="false">($F737+$D738+$E738)*(1+Input!$C$47/(100*12))</f>
        <v>0</v>
      </c>
    </row>
    <row r="739" customFormat="false" ht="12.8" hidden="false" customHeight="false" outlineLevel="0" collapsed="false">
      <c r="A739" s="76" t="n">
        <v>735</v>
      </c>
      <c r="B739" s="77" t="n">
        <f aca="false">EOMONTH(Input!$C$7,A739)</f>
        <v>65288</v>
      </c>
      <c r="D739" s="78" t="n">
        <f aca="false">IF(AND($B739&lt;Input!$C$31,$B739&lt;Input!$G$31),Input!$C$48,0)</f>
        <v>0</v>
      </c>
      <c r="E739" s="78" t="n">
        <f aca="true">IF(AND($B739&gt;Input!$C$31,$B739&lt;Input!$C$25),PMT(Input!$C$47/(100*12),(OFFSET($A$4,MATCH(Input!$C$25,$B$4:$B$1004,1),0,1,1)-OFFSET($A$4,MATCH(Input!$C$31,$B$4:$B$1004,1),0,1,1)),$H$4,0,1),0)</f>
        <v>0</v>
      </c>
      <c r="F739" s="78" t="n">
        <f aca="false">($F738+$D739+$E739)*(1+Input!$C$47/(100*12))</f>
        <v>0</v>
      </c>
    </row>
    <row r="740" customFormat="false" ht="12.8" hidden="false" customHeight="false" outlineLevel="0" collapsed="false">
      <c r="A740" s="76" t="n">
        <v>736</v>
      </c>
      <c r="B740" s="77" t="n">
        <f aca="false">EOMONTH(Input!$C$7,A740)</f>
        <v>65319</v>
      </c>
      <c r="D740" s="78" t="n">
        <f aca="false">IF(AND($B740&lt;Input!$C$31,$B740&lt;Input!$G$31),Input!$C$48,0)</f>
        <v>0</v>
      </c>
      <c r="E740" s="78" t="n">
        <f aca="true">IF(AND($B740&gt;Input!$C$31,$B740&lt;Input!$C$25),PMT(Input!$C$47/(100*12),(OFFSET($A$4,MATCH(Input!$C$25,$B$4:$B$1004,1),0,1,1)-OFFSET($A$4,MATCH(Input!$C$31,$B$4:$B$1004,1),0,1,1)),$H$4,0,1),0)</f>
        <v>0</v>
      </c>
      <c r="F740" s="78" t="n">
        <f aca="false">($F739+$D740+$E740)*(1+Input!$C$47/(100*12))</f>
        <v>0</v>
      </c>
    </row>
    <row r="741" customFormat="false" ht="12.8" hidden="false" customHeight="false" outlineLevel="0" collapsed="false">
      <c r="A741" s="76" t="n">
        <v>737</v>
      </c>
      <c r="B741" s="77" t="n">
        <f aca="false">EOMONTH(Input!$C$7,A741)</f>
        <v>65349</v>
      </c>
      <c r="D741" s="78" t="n">
        <f aca="false">IF(AND($B741&lt;Input!$C$31,$B741&lt;Input!$G$31),Input!$C$48,0)</f>
        <v>0</v>
      </c>
      <c r="E741" s="78" t="n">
        <f aca="true">IF(AND($B741&gt;Input!$C$31,$B741&lt;Input!$C$25),PMT(Input!$C$47/(100*12),(OFFSET($A$4,MATCH(Input!$C$25,$B$4:$B$1004,1),0,1,1)-OFFSET($A$4,MATCH(Input!$C$31,$B$4:$B$1004,1),0,1,1)),$H$4,0,1),0)</f>
        <v>0</v>
      </c>
      <c r="F741" s="78" t="n">
        <f aca="false">($F740+$D741+$E741)*(1+Input!$C$47/(100*12))</f>
        <v>0</v>
      </c>
    </row>
    <row r="742" customFormat="false" ht="12.8" hidden="false" customHeight="false" outlineLevel="0" collapsed="false">
      <c r="A742" s="76" t="n">
        <v>738</v>
      </c>
      <c r="B742" s="77" t="n">
        <f aca="false">EOMONTH(Input!$C$7,A742)</f>
        <v>65380</v>
      </c>
      <c r="D742" s="78" t="n">
        <f aca="false">IF(AND($B742&lt;Input!$C$31,$B742&lt;Input!$G$31),Input!$C$48,0)</f>
        <v>0</v>
      </c>
      <c r="E742" s="78" t="n">
        <f aca="true">IF(AND($B742&gt;Input!$C$31,$B742&lt;Input!$C$25),PMT(Input!$C$47/(100*12),(OFFSET($A$4,MATCH(Input!$C$25,$B$4:$B$1004,1),0,1,1)-OFFSET($A$4,MATCH(Input!$C$31,$B$4:$B$1004,1),0,1,1)),$H$4,0,1),0)</f>
        <v>0</v>
      </c>
      <c r="F742" s="78" t="n">
        <f aca="false">($F741+$D742+$E742)*(1+Input!$C$47/(100*12))</f>
        <v>0</v>
      </c>
    </row>
    <row r="743" customFormat="false" ht="12.8" hidden="false" customHeight="false" outlineLevel="0" collapsed="false">
      <c r="A743" s="76" t="n">
        <v>739</v>
      </c>
      <c r="B743" s="77" t="n">
        <f aca="false">EOMONTH(Input!$C$7,A743)</f>
        <v>65411</v>
      </c>
      <c r="D743" s="78" t="n">
        <f aca="false">IF(AND($B743&lt;Input!$C$31,$B743&lt;Input!$G$31),Input!$C$48,0)</f>
        <v>0</v>
      </c>
      <c r="E743" s="78" t="n">
        <f aca="true">IF(AND($B743&gt;Input!$C$31,$B743&lt;Input!$C$25),PMT(Input!$C$47/(100*12),(OFFSET($A$4,MATCH(Input!$C$25,$B$4:$B$1004,1),0,1,1)-OFFSET($A$4,MATCH(Input!$C$31,$B$4:$B$1004,1),0,1,1)),$H$4,0,1),0)</f>
        <v>0</v>
      </c>
      <c r="F743" s="78" t="n">
        <f aca="false">($F742+$D743+$E743)*(1+Input!$C$47/(100*12))</f>
        <v>0</v>
      </c>
    </row>
    <row r="744" customFormat="false" ht="12.8" hidden="false" customHeight="false" outlineLevel="0" collapsed="false">
      <c r="A744" s="76" t="n">
        <v>740</v>
      </c>
      <c r="B744" s="77" t="n">
        <f aca="false">EOMONTH(Input!$C$7,A744)</f>
        <v>65439</v>
      </c>
      <c r="D744" s="78" t="n">
        <f aca="false">IF(AND($B744&lt;Input!$C$31,$B744&lt;Input!$G$31),Input!$C$48,0)</f>
        <v>0</v>
      </c>
      <c r="E744" s="78" t="n">
        <f aca="true">IF(AND($B744&gt;Input!$C$31,$B744&lt;Input!$C$25),PMT(Input!$C$47/(100*12),(OFFSET($A$4,MATCH(Input!$C$25,$B$4:$B$1004,1),0,1,1)-OFFSET($A$4,MATCH(Input!$C$31,$B$4:$B$1004,1),0,1,1)),$H$4,0,1),0)</f>
        <v>0</v>
      </c>
      <c r="F744" s="78" t="n">
        <f aca="false">($F743+$D744+$E744)*(1+Input!$C$47/(100*12))</f>
        <v>0</v>
      </c>
    </row>
    <row r="745" customFormat="false" ht="12.8" hidden="false" customHeight="false" outlineLevel="0" collapsed="false">
      <c r="A745" s="76" t="n">
        <v>741</v>
      </c>
      <c r="B745" s="77" t="n">
        <f aca="false">EOMONTH(Input!$C$7,A745)</f>
        <v>65470</v>
      </c>
      <c r="D745" s="78" t="n">
        <f aca="false">IF(AND($B745&lt;Input!$C$31,$B745&lt;Input!$G$31),Input!$C$48,0)</f>
        <v>0</v>
      </c>
      <c r="E745" s="78" t="n">
        <f aca="true">IF(AND($B745&gt;Input!$C$31,$B745&lt;Input!$C$25),PMT(Input!$C$47/(100*12),(OFFSET($A$4,MATCH(Input!$C$25,$B$4:$B$1004,1),0,1,1)-OFFSET($A$4,MATCH(Input!$C$31,$B$4:$B$1004,1),0,1,1)),$H$4,0,1),0)</f>
        <v>0</v>
      </c>
      <c r="F745" s="78" t="n">
        <f aca="false">($F744+$D745+$E745)*(1+Input!$C$47/(100*12))</f>
        <v>0</v>
      </c>
    </row>
    <row r="746" customFormat="false" ht="12.8" hidden="false" customHeight="false" outlineLevel="0" collapsed="false">
      <c r="A746" s="76" t="n">
        <v>742</v>
      </c>
      <c r="B746" s="77" t="n">
        <f aca="false">EOMONTH(Input!$C$7,A746)</f>
        <v>65500</v>
      </c>
      <c r="D746" s="78" t="n">
        <f aca="false">IF(AND($B746&lt;Input!$C$31,$B746&lt;Input!$G$31),Input!$C$48,0)</f>
        <v>0</v>
      </c>
      <c r="E746" s="78" t="n">
        <f aca="true">IF(AND($B746&gt;Input!$C$31,$B746&lt;Input!$C$25),PMT(Input!$C$47/(100*12),(OFFSET($A$4,MATCH(Input!$C$25,$B$4:$B$1004,1),0,1,1)-OFFSET($A$4,MATCH(Input!$C$31,$B$4:$B$1004,1),0,1,1)),$H$4,0,1),0)</f>
        <v>0</v>
      </c>
      <c r="F746" s="78" t="n">
        <f aca="false">($F745+$D746+$E746)*(1+Input!$C$47/(100*12))</f>
        <v>0</v>
      </c>
    </row>
    <row r="747" customFormat="false" ht="12.8" hidden="false" customHeight="false" outlineLevel="0" collapsed="false">
      <c r="A747" s="76" t="n">
        <v>743</v>
      </c>
      <c r="B747" s="77" t="n">
        <f aca="false">EOMONTH(Input!$C$7,A747)</f>
        <v>65531</v>
      </c>
      <c r="D747" s="78" t="n">
        <f aca="false">IF(AND($B747&lt;Input!$C$31,$B747&lt;Input!$G$31),Input!$C$48,0)</f>
        <v>0</v>
      </c>
      <c r="E747" s="78" t="n">
        <f aca="true">IF(AND($B747&gt;Input!$C$31,$B747&lt;Input!$C$25),PMT(Input!$C$47/(100*12),(OFFSET($A$4,MATCH(Input!$C$25,$B$4:$B$1004,1),0,1,1)-OFFSET($A$4,MATCH(Input!$C$31,$B$4:$B$1004,1),0,1,1)),$H$4,0,1),0)</f>
        <v>0</v>
      </c>
      <c r="F747" s="78" t="n">
        <f aca="false">($F746+$D747+$E747)*(1+Input!$C$47/(100*12))</f>
        <v>0</v>
      </c>
    </row>
    <row r="748" customFormat="false" ht="12.8" hidden="false" customHeight="false" outlineLevel="0" collapsed="false">
      <c r="A748" s="76" t="n">
        <v>744</v>
      </c>
      <c r="B748" s="77" t="n">
        <f aca="false">EOMONTH(Input!$C$7,A748)</f>
        <v>65561</v>
      </c>
      <c r="D748" s="78" t="n">
        <f aca="false">IF(AND($B748&lt;Input!$C$31,$B748&lt;Input!$G$31),Input!$C$48,0)</f>
        <v>0</v>
      </c>
      <c r="E748" s="78" t="n">
        <f aca="true">IF(AND($B748&gt;Input!$C$31,$B748&lt;Input!$C$25),PMT(Input!$C$47/(100*12),(OFFSET($A$4,MATCH(Input!$C$25,$B$4:$B$1004,1),0,1,1)-OFFSET($A$4,MATCH(Input!$C$31,$B$4:$B$1004,1),0,1,1)),$H$4,0,1),0)</f>
        <v>0</v>
      </c>
      <c r="F748" s="78" t="n">
        <f aca="false">($F747+$D748+$E748)*(1+Input!$C$47/(100*12))</f>
        <v>0</v>
      </c>
    </row>
    <row r="749" customFormat="false" ht="12.8" hidden="false" customHeight="false" outlineLevel="0" collapsed="false">
      <c r="A749" s="76" t="n">
        <v>745</v>
      </c>
      <c r="B749" s="77" t="n">
        <f aca="false">EOMONTH(Input!$C$7,A749)</f>
        <v>65592</v>
      </c>
      <c r="D749" s="78" t="n">
        <f aca="false">IF(AND($B749&lt;Input!$C$31,$B749&lt;Input!$G$31),Input!$C$48,0)</f>
        <v>0</v>
      </c>
      <c r="E749" s="78" t="n">
        <f aca="true">IF(AND($B749&gt;Input!$C$31,$B749&lt;Input!$C$25),PMT(Input!$C$47/(100*12),(OFFSET($A$4,MATCH(Input!$C$25,$B$4:$B$1004,1),0,1,1)-OFFSET($A$4,MATCH(Input!$C$31,$B$4:$B$1004,1),0,1,1)),$H$4,0,1),0)</f>
        <v>0</v>
      </c>
      <c r="F749" s="78" t="n">
        <f aca="false">($F748+$D749+$E749)*(1+Input!$C$47/(100*12))</f>
        <v>0</v>
      </c>
    </row>
    <row r="750" customFormat="false" ht="12.8" hidden="false" customHeight="false" outlineLevel="0" collapsed="false">
      <c r="A750" s="76" t="n">
        <v>746</v>
      </c>
      <c r="B750" s="77" t="n">
        <f aca="false">EOMONTH(Input!$C$7,A750)</f>
        <v>65623</v>
      </c>
      <c r="D750" s="78" t="n">
        <f aca="false">IF(AND($B750&lt;Input!$C$31,$B750&lt;Input!$G$31),Input!$C$48,0)</f>
        <v>0</v>
      </c>
      <c r="E750" s="78" t="n">
        <f aca="true">IF(AND($B750&gt;Input!$C$31,$B750&lt;Input!$C$25),PMT(Input!$C$47/(100*12),(OFFSET($A$4,MATCH(Input!$C$25,$B$4:$B$1004,1),0,1,1)-OFFSET($A$4,MATCH(Input!$C$31,$B$4:$B$1004,1),0,1,1)),$H$4,0,1),0)</f>
        <v>0</v>
      </c>
      <c r="F750" s="78" t="n">
        <f aca="false">($F749+$D750+$E750)*(1+Input!$C$47/(100*12))</f>
        <v>0</v>
      </c>
    </row>
    <row r="751" customFormat="false" ht="12.8" hidden="false" customHeight="false" outlineLevel="0" collapsed="false">
      <c r="A751" s="76" t="n">
        <v>747</v>
      </c>
      <c r="B751" s="77" t="n">
        <f aca="false">EOMONTH(Input!$C$7,A751)</f>
        <v>65653</v>
      </c>
      <c r="D751" s="78" t="n">
        <f aca="false">IF(AND($B751&lt;Input!$C$31,$B751&lt;Input!$G$31),Input!$C$48,0)</f>
        <v>0</v>
      </c>
      <c r="E751" s="78" t="n">
        <f aca="true">IF(AND($B751&gt;Input!$C$31,$B751&lt;Input!$C$25),PMT(Input!$C$47/(100*12),(OFFSET($A$4,MATCH(Input!$C$25,$B$4:$B$1004,1),0,1,1)-OFFSET($A$4,MATCH(Input!$C$31,$B$4:$B$1004,1),0,1,1)),$H$4,0,1),0)</f>
        <v>0</v>
      </c>
      <c r="F751" s="78" t="n">
        <f aca="false">($F750+$D751+$E751)*(1+Input!$C$47/(100*12))</f>
        <v>0</v>
      </c>
    </row>
    <row r="752" customFormat="false" ht="12.8" hidden="false" customHeight="false" outlineLevel="0" collapsed="false">
      <c r="A752" s="76" t="n">
        <v>748</v>
      </c>
      <c r="B752" s="77" t="n">
        <f aca="false">EOMONTH(Input!$C$7,A752)</f>
        <v>65684</v>
      </c>
      <c r="D752" s="78" t="n">
        <f aca="false">IF(AND($B752&lt;Input!$C$31,$B752&lt;Input!$G$31),Input!$C$48,0)</f>
        <v>0</v>
      </c>
      <c r="E752" s="78" t="n">
        <f aca="true">IF(AND($B752&gt;Input!$C$31,$B752&lt;Input!$C$25),PMT(Input!$C$47/(100*12),(OFFSET($A$4,MATCH(Input!$C$25,$B$4:$B$1004,1),0,1,1)-OFFSET($A$4,MATCH(Input!$C$31,$B$4:$B$1004,1),0,1,1)),$H$4,0,1),0)</f>
        <v>0</v>
      </c>
      <c r="F752" s="78" t="n">
        <f aca="false">($F751+$D752+$E752)*(1+Input!$C$47/(100*12))</f>
        <v>0</v>
      </c>
    </row>
    <row r="753" customFormat="false" ht="12.8" hidden="false" customHeight="false" outlineLevel="0" collapsed="false">
      <c r="A753" s="76" t="n">
        <v>749</v>
      </c>
      <c r="B753" s="77" t="n">
        <f aca="false">EOMONTH(Input!$C$7,A753)</f>
        <v>65714</v>
      </c>
      <c r="D753" s="78" t="n">
        <f aca="false">IF(AND($B753&lt;Input!$C$31,$B753&lt;Input!$G$31),Input!$C$48,0)</f>
        <v>0</v>
      </c>
      <c r="E753" s="78" t="n">
        <f aca="true">IF(AND($B753&gt;Input!$C$31,$B753&lt;Input!$C$25),PMT(Input!$C$47/(100*12),(OFFSET($A$4,MATCH(Input!$C$25,$B$4:$B$1004,1),0,1,1)-OFFSET($A$4,MATCH(Input!$C$31,$B$4:$B$1004,1),0,1,1)),$H$4,0,1),0)</f>
        <v>0</v>
      </c>
      <c r="F753" s="78" t="n">
        <f aca="false">($F752+$D753+$E753)*(1+Input!$C$47/(100*12))</f>
        <v>0</v>
      </c>
    </row>
    <row r="754" customFormat="false" ht="12.8" hidden="false" customHeight="false" outlineLevel="0" collapsed="false">
      <c r="A754" s="76" t="n">
        <v>750</v>
      </c>
      <c r="B754" s="77" t="n">
        <f aca="false">EOMONTH(Input!$C$7,A754)</f>
        <v>65745</v>
      </c>
      <c r="D754" s="78" t="n">
        <f aca="false">IF(AND($B754&lt;Input!$C$31,$B754&lt;Input!$G$31),Input!$C$48,0)</f>
        <v>0</v>
      </c>
      <c r="E754" s="78" t="n">
        <f aca="true">IF(AND($B754&gt;Input!$C$31,$B754&lt;Input!$C$25),PMT(Input!$C$47/(100*12),(OFFSET($A$4,MATCH(Input!$C$25,$B$4:$B$1004,1),0,1,1)-OFFSET($A$4,MATCH(Input!$C$31,$B$4:$B$1004,1),0,1,1)),$H$4,0,1),0)</f>
        <v>0</v>
      </c>
      <c r="F754" s="78" t="n">
        <f aca="false">($F753+$D754+$E754)*(1+Input!$C$47/(100*12))</f>
        <v>0</v>
      </c>
    </row>
    <row r="755" customFormat="false" ht="12.8" hidden="false" customHeight="false" outlineLevel="0" collapsed="false">
      <c r="A755" s="76" t="n">
        <v>751</v>
      </c>
      <c r="B755" s="77" t="n">
        <f aca="false">EOMONTH(Input!$C$7,A755)</f>
        <v>65776</v>
      </c>
      <c r="D755" s="78" t="n">
        <f aca="false">IF(AND($B755&lt;Input!$C$31,$B755&lt;Input!$G$31),Input!$C$48,0)</f>
        <v>0</v>
      </c>
      <c r="E755" s="78" t="n">
        <f aca="true">IF(AND($B755&gt;Input!$C$31,$B755&lt;Input!$C$25),PMT(Input!$C$47/(100*12),(OFFSET($A$4,MATCH(Input!$C$25,$B$4:$B$1004,1),0,1,1)-OFFSET($A$4,MATCH(Input!$C$31,$B$4:$B$1004,1),0,1,1)),$H$4,0,1),0)</f>
        <v>0</v>
      </c>
      <c r="F755" s="78" t="n">
        <f aca="false">($F754+$D755+$E755)*(1+Input!$C$47/(100*12))</f>
        <v>0</v>
      </c>
    </row>
    <row r="756" customFormat="false" ht="12.8" hidden="false" customHeight="false" outlineLevel="0" collapsed="false">
      <c r="A756" s="76" t="n">
        <v>752</v>
      </c>
      <c r="B756" s="77" t="n">
        <f aca="false">EOMONTH(Input!$C$7,A756)</f>
        <v>65805</v>
      </c>
      <c r="D756" s="78" t="n">
        <f aca="false">IF(AND($B756&lt;Input!$C$31,$B756&lt;Input!$G$31),Input!$C$48,0)</f>
        <v>0</v>
      </c>
      <c r="E756" s="78" t="n">
        <f aca="true">IF(AND($B756&gt;Input!$C$31,$B756&lt;Input!$C$25),PMT(Input!$C$47/(100*12),(OFFSET($A$4,MATCH(Input!$C$25,$B$4:$B$1004,1),0,1,1)-OFFSET($A$4,MATCH(Input!$C$31,$B$4:$B$1004,1),0,1,1)),$H$4,0,1),0)</f>
        <v>0</v>
      </c>
      <c r="F756" s="78" t="n">
        <f aca="false">($F755+$D756+$E756)*(1+Input!$C$47/(100*12))</f>
        <v>0</v>
      </c>
    </row>
    <row r="757" customFormat="false" ht="12.8" hidden="false" customHeight="false" outlineLevel="0" collapsed="false">
      <c r="A757" s="76" t="n">
        <v>753</v>
      </c>
      <c r="B757" s="77" t="n">
        <f aca="false">EOMONTH(Input!$C$7,A757)</f>
        <v>65836</v>
      </c>
      <c r="D757" s="78" t="n">
        <f aca="false">IF(AND($B757&lt;Input!$C$31,$B757&lt;Input!$G$31),Input!$C$48,0)</f>
        <v>0</v>
      </c>
      <c r="E757" s="78" t="n">
        <f aca="true">IF(AND($B757&gt;Input!$C$31,$B757&lt;Input!$C$25),PMT(Input!$C$47/(100*12),(OFFSET($A$4,MATCH(Input!$C$25,$B$4:$B$1004,1),0,1,1)-OFFSET($A$4,MATCH(Input!$C$31,$B$4:$B$1004,1),0,1,1)),$H$4,0,1),0)</f>
        <v>0</v>
      </c>
      <c r="F757" s="78" t="n">
        <f aca="false">($F756+$D757+$E757)*(1+Input!$C$47/(100*12))</f>
        <v>0</v>
      </c>
    </row>
    <row r="758" customFormat="false" ht="12.8" hidden="false" customHeight="false" outlineLevel="0" collapsed="false">
      <c r="A758" s="76" t="n">
        <v>754</v>
      </c>
      <c r="B758" s="77" t="n">
        <f aca="false">EOMONTH(Input!$C$7,A758)</f>
        <v>65866</v>
      </c>
      <c r="D758" s="78" t="n">
        <f aca="false">IF(AND($B758&lt;Input!$C$31,$B758&lt;Input!$G$31),Input!$C$48,0)</f>
        <v>0</v>
      </c>
      <c r="E758" s="78" t="n">
        <f aca="true">IF(AND($B758&gt;Input!$C$31,$B758&lt;Input!$C$25),PMT(Input!$C$47/(100*12),(OFFSET($A$4,MATCH(Input!$C$25,$B$4:$B$1004,1),0,1,1)-OFFSET($A$4,MATCH(Input!$C$31,$B$4:$B$1004,1),0,1,1)),$H$4,0,1),0)</f>
        <v>0</v>
      </c>
      <c r="F758" s="78" t="n">
        <f aca="false">($F757+$D758+$E758)*(1+Input!$C$47/(100*12))</f>
        <v>0</v>
      </c>
    </row>
    <row r="759" customFormat="false" ht="12.8" hidden="false" customHeight="false" outlineLevel="0" collapsed="false">
      <c r="A759" s="76" t="n">
        <v>755</v>
      </c>
      <c r="B759" s="77" t="n">
        <f aca="false">EOMONTH(Input!$C$7,A759)</f>
        <v>65897</v>
      </c>
      <c r="D759" s="78" t="n">
        <f aca="false">IF(AND($B759&lt;Input!$C$31,$B759&lt;Input!$G$31),Input!$C$48,0)</f>
        <v>0</v>
      </c>
      <c r="E759" s="78" t="n">
        <f aca="true">IF(AND($B759&gt;Input!$C$31,$B759&lt;Input!$C$25),PMT(Input!$C$47/(100*12),(OFFSET($A$4,MATCH(Input!$C$25,$B$4:$B$1004,1),0,1,1)-OFFSET($A$4,MATCH(Input!$C$31,$B$4:$B$1004,1),0,1,1)),$H$4,0,1),0)</f>
        <v>0</v>
      </c>
      <c r="F759" s="78" t="n">
        <f aca="false">($F758+$D759+$E759)*(1+Input!$C$47/(100*12))</f>
        <v>0</v>
      </c>
    </row>
    <row r="760" customFormat="false" ht="12.8" hidden="false" customHeight="false" outlineLevel="0" collapsed="false">
      <c r="A760" s="76" t="n">
        <v>756</v>
      </c>
      <c r="B760" s="77" t="n">
        <f aca="false">EOMONTH(Input!$C$7,A760)</f>
        <v>65927</v>
      </c>
      <c r="D760" s="78" t="n">
        <f aca="false">IF(AND($B760&lt;Input!$C$31,$B760&lt;Input!$G$31),Input!$C$48,0)</f>
        <v>0</v>
      </c>
      <c r="E760" s="78" t="n">
        <f aca="true">IF(AND($B760&gt;Input!$C$31,$B760&lt;Input!$C$25),PMT(Input!$C$47/(100*12),(OFFSET($A$4,MATCH(Input!$C$25,$B$4:$B$1004,1),0,1,1)-OFFSET($A$4,MATCH(Input!$C$31,$B$4:$B$1004,1),0,1,1)),$H$4,0,1),0)</f>
        <v>0</v>
      </c>
      <c r="F760" s="78" t="n">
        <f aca="false">($F759+$D760+$E760)*(1+Input!$C$47/(100*12))</f>
        <v>0</v>
      </c>
    </row>
    <row r="761" customFormat="false" ht="12.8" hidden="false" customHeight="false" outlineLevel="0" collapsed="false">
      <c r="A761" s="76" t="n">
        <v>757</v>
      </c>
      <c r="B761" s="77" t="n">
        <f aca="false">EOMONTH(Input!$C$7,A761)</f>
        <v>65958</v>
      </c>
      <c r="D761" s="78" t="n">
        <f aca="false">IF(AND($B761&lt;Input!$C$31,$B761&lt;Input!$G$31),Input!$C$48,0)</f>
        <v>0</v>
      </c>
      <c r="E761" s="78" t="n">
        <f aca="true">IF(AND($B761&gt;Input!$C$31,$B761&lt;Input!$C$25),PMT(Input!$C$47/(100*12),(OFFSET($A$4,MATCH(Input!$C$25,$B$4:$B$1004,1),0,1,1)-OFFSET($A$4,MATCH(Input!$C$31,$B$4:$B$1004,1),0,1,1)),$H$4,0,1),0)</f>
        <v>0</v>
      </c>
      <c r="F761" s="78" t="n">
        <f aca="false">($F760+$D761+$E761)*(1+Input!$C$47/(100*12))</f>
        <v>0</v>
      </c>
    </row>
    <row r="762" customFormat="false" ht="12.8" hidden="false" customHeight="false" outlineLevel="0" collapsed="false">
      <c r="A762" s="76" t="n">
        <v>758</v>
      </c>
      <c r="B762" s="77" t="n">
        <f aca="false">EOMONTH(Input!$C$7,A762)</f>
        <v>65989</v>
      </c>
      <c r="D762" s="78" t="n">
        <f aca="false">IF(AND($B762&lt;Input!$C$31,$B762&lt;Input!$G$31),Input!$C$48,0)</f>
        <v>0</v>
      </c>
      <c r="E762" s="78" t="n">
        <f aca="true">IF(AND($B762&gt;Input!$C$31,$B762&lt;Input!$C$25),PMT(Input!$C$47/(100*12),(OFFSET($A$4,MATCH(Input!$C$25,$B$4:$B$1004,1),0,1,1)-OFFSET($A$4,MATCH(Input!$C$31,$B$4:$B$1004,1),0,1,1)),$H$4,0,1),0)</f>
        <v>0</v>
      </c>
      <c r="F762" s="78" t="n">
        <f aca="false">($F761+$D762+$E762)*(1+Input!$C$47/(100*12))</f>
        <v>0</v>
      </c>
    </row>
    <row r="763" customFormat="false" ht="12.8" hidden="false" customHeight="false" outlineLevel="0" collapsed="false">
      <c r="A763" s="76" t="n">
        <v>759</v>
      </c>
      <c r="B763" s="77" t="n">
        <f aca="false">EOMONTH(Input!$C$7,A763)</f>
        <v>66019</v>
      </c>
      <c r="D763" s="78" t="n">
        <f aca="false">IF(AND($B763&lt;Input!$C$31,$B763&lt;Input!$G$31),Input!$C$48,0)</f>
        <v>0</v>
      </c>
      <c r="E763" s="78" t="n">
        <f aca="true">IF(AND($B763&gt;Input!$C$31,$B763&lt;Input!$C$25),PMT(Input!$C$47/(100*12),(OFFSET($A$4,MATCH(Input!$C$25,$B$4:$B$1004,1),0,1,1)-OFFSET($A$4,MATCH(Input!$C$31,$B$4:$B$1004,1),0,1,1)),$H$4,0,1),0)</f>
        <v>0</v>
      </c>
      <c r="F763" s="78" t="n">
        <f aca="false">($F762+$D763+$E763)*(1+Input!$C$47/(100*12))</f>
        <v>0</v>
      </c>
    </row>
    <row r="764" customFormat="false" ht="12.8" hidden="false" customHeight="false" outlineLevel="0" collapsed="false">
      <c r="A764" s="76" t="n">
        <v>760</v>
      </c>
      <c r="B764" s="77" t="n">
        <f aca="false">EOMONTH(Input!$C$7,A764)</f>
        <v>66050</v>
      </c>
      <c r="D764" s="78" t="n">
        <f aca="false">IF(AND($B764&lt;Input!$C$31,$B764&lt;Input!$G$31),Input!$C$48,0)</f>
        <v>0</v>
      </c>
      <c r="E764" s="78" t="n">
        <f aca="true">IF(AND($B764&gt;Input!$C$31,$B764&lt;Input!$C$25),PMT(Input!$C$47/(100*12),(OFFSET($A$4,MATCH(Input!$C$25,$B$4:$B$1004,1),0,1,1)-OFFSET($A$4,MATCH(Input!$C$31,$B$4:$B$1004,1),0,1,1)),$H$4,0,1),0)</f>
        <v>0</v>
      </c>
      <c r="F764" s="78" t="n">
        <f aca="false">($F763+$D764+$E764)*(1+Input!$C$47/(100*12))</f>
        <v>0</v>
      </c>
    </row>
    <row r="765" customFormat="false" ht="12.8" hidden="false" customHeight="false" outlineLevel="0" collapsed="false">
      <c r="A765" s="76" t="n">
        <v>761</v>
      </c>
      <c r="B765" s="77" t="n">
        <f aca="false">EOMONTH(Input!$C$7,A765)</f>
        <v>66080</v>
      </c>
      <c r="D765" s="78" t="n">
        <f aca="false">IF(AND($B765&lt;Input!$C$31,$B765&lt;Input!$G$31),Input!$C$48,0)</f>
        <v>0</v>
      </c>
      <c r="E765" s="78" t="n">
        <f aca="true">IF(AND($B765&gt;Input!$C$31,$B765&lt;Input!$C$25),PMT(Input!$C$47/(100*12),(OFFSET($A$4,MATCH(Input!$C$25,$B$4:$B$1004,1),0,1,1)-OFFSET($A$4,MATCH(Input!$C$31,$B$4:$B$1004,1),0,1,1)),$H$4,0,1),0)</f>
        <v>0</v>
      </c>
      <c r="F765" s="78" t="n">
        <f aca="false">($F764+$D765+$E765)*(1+Input!$C$47/(100*12))</f>
        <v>0</v>
      </c>
    </row>
    <row r="766" customFormat="false" ht="12.8" hidden="false" customHeight="false" outlineLevel="0" collapsed="false">
      <c r="A766" s="76" t="n">
        <v>762</v>
      </c>
      <c r="B766" s="77" t="n">
        <f aca="false">EOMONTH(Input!$C$7,A766)</f>
        <v>66111</v>
      </c>
      <c r="D766" s="78" t="n">
        <f aca="false">IF(AND($B766&lt;Input!$C$31,$B766&lt;Input!$G$31),Input!$C$48,0)</f>
        <v>0</v>
      </c>
      <c r="E766" s="78" t="n">
        <f aca="true">IF(AND($B766&gt;Input!$C$31,$B766&lt;Input!$C$25),PMT(Input!$C$47/(100*12),(OFFSET($A$4,MATCH(Input!$C$25,$B$4:$B$1004,1),0,1,1)-OFFSET($A$4,MATCH(Input!$C$31,$B$4:$B$1004,1),0,1,1)),$H$4,0,1),0)</f>
        <v>0</v>
      </c>
      <c r="F766" s="78" t="n">
        <f aca="false">($F765+$D766+$E766)*(1+Input!$C$47/(100*12))</f>
        <v>0</v>
      </c>
    </row>
    <row r="767" customFormat="false" ht="12.8" hidden="false" customHeight="false" outlineLevel="0" collapsed="false">
      <c r="A767" s="76" t="n">
        <v>763</v>
      </c>
      <c r="B767" s="77" t="n">
        <f aca="false">EOMONTH(Input!$C$7,A767)</f>
        <v>66142</v>
      </c>
      <c r="D767" s="78" t="n">
        <f aca="false">IF(AND($B767&lt;Input!$C$31,$B767&lt;Input!$G$31),Input!$C$48,0)</f>
        <v>0</v>
      </c>
      <c r="E767" s="78" t="n">
        <f aca="true">IF(AND($B767&gt;Input!$C$31,$B767&lt;Input!$C$25),PMT(Input!$C$47/(100*12),(OFFSET($A$4,MATCH(Input!$C$25,$B$4:$B$1004,1),0,1,1)-OFFSET($A$4,MATCH(Input!$C$31,$B$4:$B$1004,1),0,1,1)),$H$4,0,1),0)</f>
        <v>0</v>
      </c>
      <c r="F767" s="78" t="n">
        <f aca="false">($F766+$D767+$E767)*(1+Input!$C$47/(100*12))</f>
        <v>0</v>
      </c>
    </row>
    <row r="768" customFormat="false" ht="12.8" hidden="false" customHeight="false" outlineLevel="0" collapsed="false">
      <c r="A768" s="76" t="n">
        <v>764</v>
      </c>
      <c r="B768" s="77" t="n">
        <f aca="false">EOMONTH(Input!$C$7,A768)</f>
        <v>66170</v>
      </c>
      <c r="D768" s="78" t="n">
        <f aca="false">IF(AND($B768&lt;Input!$C$31,$B768&lt;Input!$G$31),Input!$C$48,0)</f>
        <v>0</v>
      </c>
      <c r="E768" s="78" t="n">
        <f aca="true">IF(AND($B768&gt;Input!$C$31,$B768&lt;Input!$C$25),PMT(Input!$C$47/(100*12),(OFFSET($A$4,MATCH(Input!$C$25,$B$4:$B$1004,1),0,1,1)-OFFSET($A$4,MATCH(Input!$C$31,$B$4:$B$1004,1),0,1,1)),$H$4,0,1),0)</f>
        <v>0</v>
      </c>
      <c r="F768" s="78" t="n">
        <f aca="false">($F767+$D768+$E768)*(1+Input!$C$47/(100*12))</f>
        <v>0</v>
      </c>
    </row>
    <row r="769" customFormat="false" ht="12.8" hidden="false" customHeight="false" outlineLevel="0" collapsed="false">
      <c r="A769" s="76" t="n">
        <v>765</v>
      </c>
      <c r="B769" s="77" t="n">
        <f aca="false">EOMONTH(Input!$C$7,A769)</f>
        <v>66201</v>
      </c>
      <c r="D769" s="78" t="n">
        <f aca="false">IF(AND($B769&lt;Input!$C$31,$B769&lt;Input!$G$31),Input!$C$48,0)</f>
        <v>0</v>
      </c>
      <c r="E769" s="78" t="n">
        <f aca="true">IF(AND($B769&gt;Input!$C$31,$B769&lt;Input!$C$25),PMT(Input!$C$47/(100*12),(OFFSET($A$4,MATCH(Input!$C$25,$B$4:$B$1004,1),0,1,1)-OFFSET($A$4,MATCH(Input!$C$31,$B$4:$B$1004,1),0,1,1)),$H$4,0,1),0)</f>
        <v>0</v>
      </c>
      <c r="F769" s="78" t="n">
        <f aca="false">($F768+$D769+$E769)*(1+Input!$C$47/(100*12))</f>
        <v>0</v>
      </c>
    </row>
    <row r="770" customFormat="false" ht="12.8" hidden="false" customHeight="false" outlineLevel="0" collapsed="false">
      <c r="A770" s="76" t="n">
        <v>766</v>
      </c>
      <c r="B770" s="77" t="n">
        <f aca="false">EOMONTH(Input!$C$7,A770)</f>
        <v>66231</v>
      </c>
      <c r="D770" s="78" t="n">
        <f aca="false">IF(AND($B770&lt;Input!$C$31,$B770&lt;Input!$G$31),Input!$C$48,0)</f>
        <v>0</v>
      </c>
      <c r="E770" s="78" t="n">
        <f aca="true">IF(AND($B770&gt;Input!$C$31,$B770&lt;Input!$C$25),PMT(Input!$C$47/(100*12),(OFFSET($A$4,MATCH(Input!$C$25,$B$4:$B$1004,1),0,1,1)-OFFSET($A$4,MATCH(Input!$C$31,$B$4:$B$1004,1),0,1,1)),$H$4,0,1),0)</f>
        <v>0</v>
      </c>
      <c r="F770" s="78" t="n">
        <f aca="false">($F769+$D770+$E770)*(1+Input!$C$47/(100*12))</f>
        <v>0</v>
      </c>
    </row>
    <row r="771" customFormat="false" ht="12.8" hidden="false" customHeight="false" outlineLevel="0" collapsed="false">
      <c r="A771" s="76" t="n">
        <v>767</v>
      </c>
      <c r="B771" s="77" t="n">
        <f aca="false">EOMONTH(Input!$C$7,A771)</f>
        <v>66262</v>
      </c>
      <c r="D771" s="78" t="n">
        <f aca="false">IF(AND($B771&lt;Input!$C$31,$B771&lt;Input!$G$31),Input!$C$48,0)</f>
        <v>0</v>
      </c>
      <c r="E771" s="78" t="n">
        <f aca="true">IF(AND($B771&gt;Input!$C$31,$B771&lt;Input!$C$25),PMT(Input!$C$47/(100*12),(OFFSET($A$4,MATCH(Input!$C$25,$B$4:$B$1004,1),0,1,1)-OFFSET($A$4,MATCH(Input!$C$31,$B$4:$B$1004,1),0,1,1)),$H$4,0,1),0)</f>
        <v>0</v>
      </c>
      <c r="F771" s="78" t="n">
        <f aca="false">($F770+$D771+$E771)*(1+Input!$C$47/(100*12))</f>
        <v>0</v>
      </c>
    </row>
    <row r="772" customFormat="false" ht="12.8" hidden="false" customHeight="false" outlineLevel="0" collapsed="false">
      <c r="A772" s="76" t="n">
        <v>768</v>
      </c>
      <c r="B772" s="77" t="n">
        <f aca="false">EOMONTH(Input!$C$7,A772)</f>
        <v>66292</v>
      </c>
      <c r="D772" s="78" t="n">
        <f aca="false">IF(AND($B772&lt;Input!$C$31,$B772&lt;Input!$G$31),Input!$C$48,0)</f>
        <v>0</v>
      </c>
      <c r="E772" s="78" t="n">
        <f aca="true">IF(AND($B772&gt;Input!$C$31,$B772&lt;Input!$C$25),PMT(Input!$C$47/(100*12),(OFFSET($A$4,MATCH(Input!$C$25,$B$4:$B$1004,1),0,1,1)-OFFSET($A$4,MATCH(Input!$C$31,$B$4:$B$1004,1),0,1,1)),$H$4,0,1),0)</f>
        <v>0</v>
      </c>
      <c r="F772" s="78" t="n">
        <f aca="false">($F771+$D772+$E772)*(1+Input!$C$47/(100*12))</f>
        <v>0</v>
      </c>
    </row>
    <row r="773" customFormat="false" ht="12.8" hidden="false" customHeight="false" outlineLevel="0" collapsed="false">
      <c r="A773" s="76" t="n">
        <v>769</v>
      </c>
      <c r="B773" s="77" t="n">
        <f aca="false">EOMONTH(Input!$C$7,A773)</f>
        <v>66323</v>
      </c>
      <c r="D773" s="78" t="n">
        <f aca="false">IF(AND($B773&lt;Input!$C$31,$B773&lt;Input!$G$31),Input!$C$48,0)</f>
        <v>0</v>
      </c>
      <c r="E773" s="78" t="n">
        <f aca="true">IF(AND($B773&gt;Input!$C$31,$B773&lt;Input!$C$25),PMT(Input!$C$47/(100*12),(OFFSET($A$4,MATCH(Input!$C$25,$B$4:$B$1004,1),0,1,1)-OFFSET($A$4,MATCH(Input!$C$31,$B$4:$B$1004,1),0,1,1)),$H$4,0,1),0)</f>
        <v>0</v>
      </c>
      <c r="F773" s="78" t="n">
        <f aca="false">($F772+$D773+$E773)*(1+Input!$C$47/(100*12))</f>
        <v>0</v>
      </c>
    </row>
    <row r="774" customFormat="false" ht="12.8" hidden="false" customHeight="false" outlineLevel="0" collapsed="false">
      <c r="A774" s="76" t="n">
        <v>770</v>
      </c>
      <c r="B774" s="77" t="n">
        <f aca="false">EOMONTH(Input!$C$7,A774)</f>
        <v>66354</v>
      </c>
      <c r="D774" s="78" t="n">
        <f aca="false">IF(AND($B774&lt;Input!$C$31,$B774&lt;Input!$G$31),Input!$C$48,0)</f>
        <v>0</v>
      </c>
      <c r="E774" s="78" t="n">
        <f aca="true">IF(AND($B774&gt;Input!$C$31,$B774&lt;Input!$C$25),PMT(Input!$C$47/(100*12),(OFFSET($A$4,MATCH(Input!$C$25,$B$4:$B$1004,1),0,1,1)-OFFSET($A$4,MATCH(Input!$C$31,$B$4:$B$1004,1),0,1,1)),$H$4,0,1),0)</f>
        <v>0</v>
      </c>
      <c r="F774" s="78" t="n">
        <f aca="false">($F773+$D774+$E774)*(1+Input!$C$47/(100*12))</f>
        <v>0</v>
      </c>
    </row>
    <row r="775" customFormat="false" ht="12.8" hidden="false" customHeight="false" outlineLevel="0" collapsed="false">
      <c r="A775" s="76" t="n">
        <v>771</v>
      </c>
      <c r="B775" s="77" t="n">
        <f aca="false">EOMONTH(Input!$C$7,A775)</f>
        <v>66384</v>
      </c>
      <c r="D775" s="78" t="n">
        <f aca="false">IF(AND($B775&lt;Input!$C$31,$B775&lt;Input!$G$31),Input!$C$48,0)</f>
        <v>0</v>
      </c>
      <c r="E775" s="78" t="n">
        <f aca="true">IF(AND($B775&gt;Input!$C$31,$B775&lt;Input!$C$25),PMT(Input!$C$47/(100*12),(OFFSET($A$4,MATCH(Input!$C$25,$B$4:$B$1004,1),0,1,1)-OFFSET($A$4,MATCH(Input!$C$31,$B$4:$B$1004,1),0,1,1)),$H$4,0,1),0)</f>
        <v>0</v>
      </c>
      <c r="F775" s="78" t="n">
        <f aca="false">($F774+$D775+$E775)*(1+Input!$C$47/(100*12))</f>
        <v>0</v>
      </c>
    </row>
    <row r="776" customFormat="false" ht="12.8" hidden="false" customHeight="false" outlineLevel="0" collapsed="false">
      <c r="A776" s="76" t="n">
        <v>772</v>
      </c>
      <c r="B776" s="77" t="n">
        <f aca="false">EOMONTH(Input!$C$7,A776)</f>
        <v>66415</v>
      </c>
      <c r="D776" s="78" t="n">
        <f aca="false">IF(AND($B776&lt;Input!$C$31,$B776&lt;Input!$G$31),Input!$C$48,0)</f>
        <v>0</v>
      </c>
      <c r="E776" s="78" t="n">
        <f aca="true">IF(AND($B776&gt;Input!$C$31,$B776&lt;Input!$C$25),PMT(Input!$C$47/(100*12),(OFFSET($A$4,MATCH(Input!$C$25,$B$4:$B$1004,1),0,1,1)-OFFSET($A$4,MATCH(Input!$C$31,$B$4:$B$1004,1),0,1,1)),$H$4,0,1),0)</f>
        <v>0</v>
      </c>
      <c r="F776" s="78" t="n">
        <f aca="false">($F775+$D776+$E776)*(1+Input!$C$47/(100*12))</f>
        <v>0</v>
      </c>
    </row>
    <row r="777" customFormat="false" ht="12.8" hidden="false" customHeight="false" outlineLevel="0" collapsed="false">
      <c r="A777" s="76" t="n">
        <v>773</v>
      </c>
      <c r="B777" s="77" t="n">
        <f aca="false">EOMONTH(Input!$C$7,A777)</f>
        <v>66445</v>
      </c>
      <c r="D777" s="78" t="n">
        <f aca="false">IF(AND($B777&lt;Input!$C$31,$B777&lt;Input!$G$31),Input!$C$48,0)</f>
        <v>0</v>
      </c>
      <c r="E777" s="78" t="n">
        <f aca="true">IF(AND($B777&gt;Input!$C$31,$B777&lt;Input!$C$25),PMT(Input!$C$47/(100*12),(OFFSET($A$4,MATCH(Input!$C$25,$B$4:$B$1004,1),0,1,1)-OFFSET($A$4,MATCH(Input!$C$31,$B$4:$B$1004,1),0,1,1)),$H$4,0,1),0)</f>
        <v>0</v>
      </c>
      <c r="F777" s="78" t="n">
        <f aca="false">($F776+$D777+$E777)*(1+Input!$C$47/(100*12))</f>
        <v>0</v>
      </c>
    </row>
    <row r="778" customFormat="false" ht="12.8" hidden="false" customHeight="false" outlineLevel="0" collapsed="false">
      <c r="A778" s="76" t="n">
        <v>774</v>
      </c>
      <c r="B778" s="77" t="n">
        <f aca="false">EOMONTH(Input!$C$7,A778)</f>
        <v>66476</v>
      </c>
      <c r="D778" s="78" t="n">
        <f aca="false">IF(AND($B778&lt;Input!$C$31,$B778&lt;Input!$G$31),Input!$C$48,0)</f>
        <v>0</v>
      </c>
      <c r="E778" s="78" t="n">
        <f aca="true">IF(AND($B778&gt;Input!$C$31,$B778&lt;Input!$C$25),PMT(Input!$C$47/(100*12),(OFFSET($A$4,MATCH(Input!$C$25,$B$4:$B$1004,1),0,1,1)-OFFSET($A$4,MATCH(Input!$C$31,$B$4:$B$1004,1),0,1,1)),$H$4,0,1),0)</f>
        <v>0</v>
      </c>
      <c r="F778" s="78" t="n">
        <f aca="false">($F777+$D778+$E778)*(1+Input!$C$47/(100*12))</f>
        <v>0</v>
      </c>
    </row>
    <row r="779" customFormat="false" ht="12.8" hidden="false" customHeight="false" outlineLevel="0" collapsed="false">
      <c r="A779" s="76" t="n">
        <v>775</v>
      </c>
      <c r="B779" s="77" t="n">
        <f aca="false">EOMONTH(Input!$C$7,A779)</f>
        <v>66507</v>
      </c>
      <c r="D779" s="78" t="n">
        <f aca="false">IF(AND($B779&lt;Input!$C$31,$B779&lt;Input!$G$31),Input!$C$48,0)</f>
        <v>0</v>
      </c>
      <c r="E779" s="78" t="n">
        <f aca="true">IF(AND($B779&gt;Input!$C$31,$B779&lt;Input!$C$25),PMT(Input!$C$47/(100*12),(OFFSET($A$4,MATCH(Input!$C$25,$B$4:$B$1004,1),0,1,1)-OFFSET($A$4,MATCH(Input!$C$31,$B$4:$B$1004,1),0,1,1)),$H$4,0,1),0)</f>
        <v>0</v>
      </c>
      <c r="F779" s="78" t="n">
        <f aca="false">($F778+$D779+$E779)*(1+Input!$C$47/(100*12))</f>
        <v>0</v>
      </c>
    </row>
    <row r="780" customFormat="false" ht="12.8" hidden="false" customHeight="false" outlineLevel="0" collapsed="false">
      <c r="A780" s="76" t="n">
        <v>776</v>
      </c>
      <c r="B780" s="77" t="n">
        <f aca="false">EOMONTH(Input!$C$7,A780)</f>
        <v>66535</v>
      </c>
      <c r="D780" s="78" t="n">
        <f aca="false">IF(AND($B780&lt;Input!$C$31,$B780&lt;Input!$G$31),Input!$C$48,0)</f>
        <v>0</v>
      </c>
      <c r="E780" s="78" t="n">
        <f aca="true">IF(AND($B780&gt;Input!$C$31,$B780&lt;Input!$C$25),PMT(Input!$C$47/(100*12),(OFFSET($A$4,MATCH(Input!$C$25,$B$4:$B$1004,1),0,1,1)-OFFSET($A$4,MATCH(Input!$C$31,$B$4:$B$1004,1),0,1,1)),$H$4,0,1),0)</f>
        <v>0</v>
      </c>
      <c r="F780" s="78" t="n">
        <f aca="false">($F779+$D780+$E780)*(1+Input!$C$47/(100*12))</f>
        <v>0</v>
      </c>
    </row>
    <row r="781" customFormat="false" ht="12.8" hidden="false" customHeight="false" outlineLevel="0" collapsed="false">
      <c r="A781" s="76" t="n">
        <v>777</v>
      </c>
      <c r="B781" s="77" t="n">
        <f aca="false">EOMONTH(Input!$C$7,A781)</f>
        <v>66566</v>
      </c>
      <c r="D781" s="78" t="n">
        <f aca="false">IF(AND($B781&lt;Input!$C$31,$B781&lt;Input!$G$31),Input!$C$48,0)</f>
        <v>0</v>
      </c>
      <c r="E781" s="78" t="n">
        <f aca="true">IF(AND($B781&gt;Input!$C$31,$B781&lt;Input!$C$25),PMT(Input!$C$47/(100*12),(OFFSET($A$4,MATCH(Input!$C$25,$B$4:$B$1004,1),0,1,1)-OFFSET($A$4,MATCH(Input!$C$31,$B$4:$B$1004,1),0,1,1)),$H$4,0,1),0)</f>
        <v>0</v>
      </c>
      <c r="F781" s="78" t="n">
        <f aca="false">($F780+$D781+$E781)*(1+Input!$C$47/(100*12))</f>
        <v>0</v>
      </c>
    </row>
    <row r="782" customFormat="false" ht="12.8" hidden="false" customHeight="false" outlineLevel="0" collapsed="false">
      <c r="A782" s="76" t="n">
        <v>778</v>
      </c>
      <c r="B782" s="77" t="n">
        <f aca="false">EOMONTH(Input!$C$7,A782)</f>
        <v>66596</v>
      </c>
      <c r="D782" s="78" t="n">
        <f aca="false">IF(AND($B782&lt;Input!$C$31,$B782&lt;Input!$G$31),Input!$C$48,0)</f>
        <v>0</v>
      </c>
      <c r="E782" s="78" t="n">
        <f aca="true">IF(AND($B782&gt;Input!$C$31,$B782&lt;Input!$C$25),PMT(Input!$C$47/(100*12),(OFFSET($A$4,MATCH(Input!$C$25,$B$4:$B$1004,1),0,1,1)-OFFSET($A$4,MATCH(Input!$C$31,$B$4:$B$1004,1),0,1,1)),$H$4,0,1),0)</f>
        <v>0</v>
      </c>
      <c r="F782" s="78" t="n">
        <f aca="false">($F781+$D782+$E782)*(1+Input!$C$47/(100*12))</f>
        <v>0</v>
      </c>
    </row>
    <row r="783" customFormat="false" ht="12.8" hidden="false" customHeight="false" outlineLevel="0" collapsed="false">
      <c r="A783" s="76" t="n">
        <v>779</v>
      </c>
      <c r="B783" s="77" t="n">
        <f aca="false">EOMONTH(Input!$C$7,A783)</f>
        <v>66627</v>
      </c>
      <c r="D783" s="78" t="n">
        <f aca="false">IF(AND($B783&lt;Input!$C$31,$B783&lt;Input!$G$31),Input!$C$48,0)</f>
        <v>0</v>
      </c>
      <c r="E783" s="78" t="n">
        <f aca="true">IF(AND($B783&gt;Input!$C$31,$B783&lt;Input!$C$25),PMT(Input!$C$47/(100*12),(OFFSET($A$4,MATCH(Input!$C$25,$B$4:$B$1004,1),0,1,1)-OFFSET($A$4,MATCH(Input!$C$31,$B$4:$B$1004,1),0,1,1)),$H$4,0,1),0)</f>
        <v>0</v>
      </c>
      <c r="F783" s="78" t="n">
        <f aca="false">($F782+$D783+$E783)*(1+Input!$C$47/(100*12))</f>
        <v>0</v>
      </c>
    </row>
    <row r="784" customFormat="false" ht="12.8" hidden="false" customHeight="false" outlineLevel="0" collapsed="false">
      <c r="A784" s="76" t="n">
        <v>780</v>
      </c>
      <c r="B784" s="77" t="n">
        <f aca="false">EOMONTH(Input!$C$7,A784)</f>
        <v>66657</v>
      </c>
      <c r="D784" s="78" t="n">
        <f aca="false">IF(AND($B784&lt;Input!$C$31,$B784&lt;Input!$G$31),Input!$C$48,0)</f>
        <v>0</v>
      </c>
      <c r="E784" s="78" t="n">
        <f aca="true">IF(AND($B784&gt;Input!$C$31,$B784&lt;Input!$C$25),PMT(Input!$C$47/(100*12),(OFFSET($A$4,MATCH(Input!$C$25,$B$4:$B$1004,1),0,1,1)-OFFSET($A$4,MATCH(Input!$C$31,$B$4:$B$1004,1),0,1,1)),$H$4,0,1),0)</f>
        <v>0</v>
      </c>
      <c r="F784" s="78" t="n">
        <f aca="false">($F783+$D784+$E784)*(1+Input!$C$47/(100*12))</f>
        <v>0</v>
      </c>
    </row>
    <row r="785" customFormat="false" ht="12.8" hidden="false" customHeight="false" outlineLevel="0" collapsed="false">
      <c r="A785" s="76" t="n">
        <v>781</v>
      </c>
      <c r="B785" s="77" t="n">
        <f aca="false">EOMONTH(Input!$C$7,A785)</f>
        <v>66688</v>
      </c>
      <c r="D785" s="78" t="n">
        <f aca="false">IF(AND($B785&lt;Input!$C$31,$B785&lt;Input!$G$31),Input!$C$48,0)</f>
        <v>0</v>
      </c>
      <c r="E785" s="78" t="n">
        <f aca="true">IF(AND($B785&gt;Input!$C$31,$B785&lt;Input!$C$25),PMT(Input!$C$47/(100*12),(OFFSET($A$4,MATCH(Input!$C$25,$B$4:$B$1004,1),0,1,1)-OFFSET($A$4,MATCH(Input!$C$31,$B$4:$B$1004,1),0,1,1)),$H$4,0,1),0)</f>
        <v>0</v>
      </c>
      <c r="F785" s="78" t="n">
        <f aca="false">($F784+$D785+$E785)*(1+Input!$C$47/(100*12))</f>
        <v>0</v>
      </c>
    </row>
    <row r="786" customFormat="false" ht="12.8" hidden="false" customHeight="false" outlineLevel="0" collapsed="false">
      <c r="A786" s="76" t="n">
        <v>782</v>
      </c>
      <c r="B786" s="77" t="n">
        <f aca="false">EOMONTH(Input!$C$7,A786)</f>
        <v>66719</v>
      </c>
      <c r="D786" s="78" t="n">
        <f aca="false">IF(AND($B786&lt;Input!$C$31,$B786&lt;Input!$G$31),Input!$C$48,0)</f>
        <v>0</v>
      </c>
      <c r="E786" s="78" t="n">
        <f aca="true">IF(AND($B786&gt;Input!$C$31,$B786&lt;Input!$C$25),PMT(Input!$C$47/(100*12),(OFFSET($A$4,MATCH(Input!$C$25,$B$4:$B$1004,1),0,1,1)-OFFSET($A$4,MATCH(Input!$C$31,$B$4:$B$1004,1),0,1,1)),$H$4,0,1),0)</f>
        <v>0</v>
      </c>
      <c r="F786" s="78" t="n">
        <f aca="false">($F785+$D786+$E786)*(1+Input!$C$47/(100*12))</f>
        <v>0</v>
      </c>
    </row>
    <row r="787" customFormat="false" ht="12.8" hidden="false" customHeight="false" outlineLevel="0" collapsed="false">
      <c r="A787" s="76" t="n">
        <v>783</v>
      </c>
      <c r="B787" s="77" t="n">
        <f aca="false">EOMONTH(Input!$C$7,A787)</f>
        <v>66749</v>
      </c>
      <c r="D787" s="78" t="n">
        <f aca="false">IF(AND($B787&lt;Input!$C$31,$B787&lt;Input!$G$31),Input!$C$48,0)</f>
        <v>0</v>
      </c>
      <c r="E787" s="78" t="n">
        <f aca="true">IF(AND($B787&gt;Input!$C$31,$B787&lt;Input!$C$25),PMT(Input!$C$47/(100*12),(OFFSET($A$4,MATCH(Input!$C$25,$B$4:$B$1004,1),0,1,1)-OFFSET($A$4,MATCH(Input!$C$31,$B$4:$B$1004,1),0,1,1)),$H$4,0,1),0)</f>
        <v>0</v>
      </c>
      <c r="F787" s="78" t="n">
        <f aca="false">($F786+$D787+$E787)*(1+Input!$C$47/(100*12))</f>
        <v>0</v>
      </c>
    </row>
    <row r="788" customFormat="false" ht="12.8" hidden="false" customHeight="false" outlineLevel="0" collapsed="false">
      <c r="A788" s="76" t="n">
        <v>784</v>
      </c>
      <c r="B788" s="77" t="n">
        <f aca="false">EOMONTH(Input!$C$7,A788)</f>
        <v>66780</v>
      </c>
      <c r="D788" s="78" t="n">
        <f aca="false">IF(AND($B788&lt;Input!$C$31,$B788&lt;Input!$G$31),Input!$C$48,0)</f>
        <v>0</v>
      </c>
      <c r="E788" s="78" t="n">
        <f aca="true">IF(AND($B788&gt;Input!$C$31,$B788&lt;Input!$C$25),PMT(Input!$C$47/(100*12),(OFFSET($A$4,MATCH(Input!$C$25,$B$4:$B$1004,1),0,1,1)-OFFSET($A$4,MATCH(Input!$C$31,$B$4:$B$1004,1),0,1,1)),$H$4,0,1),0)</f>
        <v>0</v>
      </c>
      <c r="F788" s="78" t="n">
        <f aca="false">($F787+$D788+$E788)*(1+Input!$C$47/(100*12))</f>
        <v>0</v>
      </c>
    </row>
    <row r="789" customFormat="false" ht="12.8" hidden="false" customHeight="false" outlineLevel="0" collapsed="false">
      <c r="A789" s="76" t="n">
        <v>785</v>
      </c>
      <c r="B789" s="77" t="n">
        <f aca="false">EOMONTH(Input!$C$7,A789)</f>
        <v>66810</v>
      </c>
      <c r="D789" s="78" t="n">
        <f aca="false">IF(AND($B789&lt;Input!$C$31,$B789&lt;Input!$G$31),Input!$C$48,0)</f>
        <v>0</v>
      </c>
      <c r="E789" s="78" t="n">
        <f aca="true">IF(AND($B789&gt;Input!$C$31,$B789&lt;Input!$C$25),PMT(Input!$C$47/(100*12),(OFFSET($A$4,MATCH(Input!$C$25,$B$4:$B$1004,1),0,1,1)-OFFSET($A$4,MATCH(Input!$C$31,$B$4:$B$1004,1),0,1,1)),$H$4,0,1),0)</f>
        <v>0</v>
      </c>
      <c r="F789" s="78" t="n">
        <f aca="false">($F788+$D789+$E789)*(1+Input!$C$47/(100*12))</f>
        <v>0</v>
      </c>
    </row>
    <row r="790" customFormat="false" ht="12.8" hidden="false" customHeight="false" outlineLevel="0" collapsed="false">
      <c r="A790" s="76" t="n">
        <v>786</v>
      </c>
      <c r="B790" s="77" t="n">
        <f aca="false">EOMONTH(Input!$C$7,A790)</f>
        <v>66841</v>
      </c>
      <c r="D790" s="78" t="n">
        <f aca="false">IF(AND($B790&lt;Input!$C$31,$B790&lt;Input!$G$31),Input!$C$48,0)</f>
        <v>0</v>
      </c>
      <c r="E790" s="78" t="n">
        <f aca="true">IF(AND($B790&gt;Input!$C$31,$B790&lt;Input!$C$25),PMT(Input!$C$47/(100*12),(OFFSET($A$4,MATCH(Input!$C$25,$B$4:$B$1004,1),0,1,1)-OFFSET($A$4,MATCH(Input!$C$31,$B$4:$B$1004,1),0,1,1)),$H$4,0,1),0)</f>
        <v>0</v>
      </c>
      <c r="F790" s="78" t="n">
        <f aca="false">($F789+$D790+$E790)*(1+Input!$C$47/(100*12))</f>
        <v>0</v>
      </c>
    </row>
    <row r="791" customFormat="false" ht="12.8" hidden="false" customHeight="false" outlineLevel="0" collapsed="false">
      <c r="A791" s="76" t="n">
        <v>787</v>
      </c>
      <c r="B791" s="77" t="n">
        <f aca="false">EOMONTH(Input!$C$7,A791)</f>
        <v>66872</v>
      </c>
      <c r="D791" s="78" t="n">
        <f aca="false">IF(AND($B791&lt;Input!$C$31,$B791&lt;Input!$G$31),Input!$C$48,0)</f>
        <v>0</v>
      </c>
      <c r="E791" s="78" t="n">
        <f aca="true">IF(AND($B791&gt;Input!$C$31,$B791&lt;Input!$C$25),PMT(Input!$C$47/(100*12),(OFFSET($A$4,MATCH(Input!$C$25,$B$4:$B$1004,1),0,1,1)-OFFSET($A$4,MATCH(Input!$C$31,$B$4:$B$1004,1),0,1,1)),$H$4,0,1),0)</f>
        <v>0</v>
      </c>
      <c r="F791" s="78" t="n">
        <f aca="false">($F790+$D791+$E791)*(1+Input!$C$47/(100*12))</f>
        <v>0</v>
      </c>
    </row>
    <row r="792" customFormat="false" ht="12.8" hidden="false" customHeight="false" outlineLevel="0" collapsed="false">
      <c r="A792" s="76" t="n">
        <v>788</v>
      </c>
      <c r="B792" s="77" t="n">
        <f aca="false">EOMONTH(Input!$C$7,A792)</f>
        <v>66900</v>
      </c>
      <c r="D792" s="78" t="n">
        <f aca="false">IF(AND($B792&lt;Input!$C$31,$B792&lt;Input!$G$31),Input!$C$48,0)</f>
        <v>0</v>
      </c>
      <c r="E792" s="78" t="n">
        <f aca="true">IF(AND($B792&gt;Input!$C$31,$B792&lt;Input!$C$25),PMT(Input!$C$47/(100*12),(OFFSET($A$4,MATCH(Input!$C$25,$B$4:$B$1004,1),0,1,1)-OFFSET($A$4,MATCH(Input!$C$31,$B$4:$B$1004,1),0,1,1)),$H$4,0,1),0)</f>
        <v>0</v>
      </c>
      <c r="F792" s="78" t="n">
        <f aca="false">($F791+$D792+$E792)*(1+Input!$C$47/(100*12))</f>
        <v>0</v>
      </c>
    </row>
    <row r="793" customFormat="false" ht="12.8" hidden="false" customHeight="false" outlineLevel="0" collapsed="false">
      <c r="A793" s="76" t="n">
        <v>789</v>
      </c>
      <c r="B793" s="77" t="n">
        <f aca="false">EOMONTH(Input!$C$7,A793)</f>
        <v>66931</v>
      </c>
      <c r="D793" s="78" t="n">
        <f aca="false">IF(AND($B793&lt;Input!$C$31,$B793&lt;Input!$G$31),Input!$C$48,0)</f>
        <v>0</v>
      </c>
      <c r="E793" s="78" t="n">
        <f aca="true">IF(AND($B793&gt;Input!$C$31,$B793&lt;Input!$C$25),PMT(Input!$C$47/(100*12),(OFFSET($A$4,MATCH(Input!$C$25,$B$4:$B$1004,1),0,1,1)-OFFSET($A$4,MATCH(Input!$C$31,$B$4:$B$1004,1),0,1,1)),$H$4,0,1),0)</f>
        <v>0</v>
      </c>
      <c r="F793" s="78" t="n">
        <f aca="false">($F792+$D793+$E793)*(1+Input!$C$47/(100*12))</f>
        <v>0</v>
      </c>
    </row>
    <row r="794" customFormat="false" ht="12.8" hidden="false" customHeight="false" outlineLevel="0" collapsed="false">
      <c r="A794" s="76" t="n">
        <v>790</v>
      </c>
      <c r="B794" s="77" t="n">
        <f aca="false">EOMONTH(Input!$C$7,A794)</f>
        <v>66961</v>
      </c>
      <c r="D794" s="78" t="n">
        <f aca="false">IF(AND($B794&lt;Input!$C$31,$B794&lt;Input!$G$31),Input!$C$48,0)</f>
        <v>0</v>
      </c>
      <c r="E794" s="78" t="n">
        <f aca="true">IF(AND($B794&gt;Input!$C$31,$B794&lt;Input!$C$25),PMT(Input!$C$47/(100*12),(OFFSET($A$4,MATCH(Input!$C$25,$B$4:$B$1004,1),0,1,1)-OFFSET($A$4,MATCH(Input!$C$31,$B$4:$B$1004,1),0,1,1)),$H$4,0,1),0)</f>
        <v>0</v>
      </c>
      <c r="F794" s="78" t="n">
        <f aca="false">($F793+$D794+$E794)*(1+Input!$C$47/(100*12))</f>
        <v>0</v>
      </c>
    </row>
    <row r="795" customFormat="false" ht="12.8" hidden="false" customHeight="false" outlineLevel="0" collapsed="false">
      <c r="A795" s="76" t="n">
        <v>791</v>
      </c>
      <c r="B795" s="77" t="n">
        <f aca="false">EOMONTH(Input!$C$7,A795)</f>
        <v>66992</v>
      </c>
      <c r="D795" s="78" t="n">
        <f aca="false">IF(AND($B795&lt;Input!$C$31,$B795&lt;Input!$G$31),Input!$C$48,0)</f>
        <v>0</v>
      </c>
      <c r="E795" s="78" t="n">
        <f aca="true">IF(AND($B795&gt;Input!$C$31,$B795&lt;Input!$C$25),PMT(Input!$C$47/(100*12),(OFFSET($A$4,MATCH(Input!$C$25,$B$4:$B$1004,1),0,1,1)-OFFSET($A$4,MATCH(Input!$C$31,$B$4:$B$1004,1),0,1,1)),$H$4,0,1),0)</f>
        <v>0</v>
      </c>
      <c r="F795" s="78" t="n">
        <f aca="false">($F794+$D795+$E795)*(1+Input!$C$47/(100*12))</f>
        <v>0</v>
      </c>
    </row>
    <row r="796" customFormat="false" ht="12.8" hidden="false" customHeight="false" outlineLevel="0" collapsed="false">
      <c r="A796" s="76" t="n">
        <v>792</v>
      </c>
      <c r="B796" s="77" t="n">
        <f aca="false">EOMONTH(Input!$C$7,A796)</f>
        <v>67022</v>
      </c>
      <c r="D796" s="78" t="n">
        <f aca="false">IF(AND($B796&lt;Input!$C$31,$B796&lt;Input!$G$31),Input!$C$48,0)</f>
        <v>0</v>
      </c>
      <c r="E796" s="78" t="n">
        <f aca="true">IF(AND($B796&gt;Input!$C$31,$B796&lt;Input!$C$25),PMT(Input!$C$47/(100*12),(OFFSET($A$4,MATCH(Input!$C$25,$B$4:$B$1004,1),0,1,1)-OFFSET($A$4,MATCH(Input!$C$31,$B$4:$B$1004,1),0,1,1)),$H$4,0,1),0)</f>
        <v>0</v>
      </c>
      <c r="F796" s="78" t="n">
        <f aca="false">($F795+$D796+$E796)*(1+Input!$C$47/(100*12))</f>
        <v>0</v>
      </c>
    </row>
    <row r="797" customFormat="false" ht="12.8" hidden="false" customHeight="false" outlineLevel="0" collapsed="false">
      <c r="A797" s="76" t="n">
        <v>793</v>
      </c>
      <c r="B797" s="77" t="n">
        <f aca="false">EOMONTH(Input!$C$7,A797)</f>
        <v>67053</v>
      </c>
      <c r="D797" s="78" t="n">
        <f aca="false">IF(AND($B797&lt;Input!$C$31,$B797&lt;Input!$G$31),Input!$C$48,0)</f>
        <v>0</v>
      </c>
      <c r="E797" s="78" t="n">
        <f aca="true">IF(AND($B797&gt;Input!$C$31,$B797&lt;Input!$C$25),PMT(Input!$C$47/(100*12),(OFFSET($A$4,MATCH(Input!$C$25,$B$4:$B$1004,1),0,1,1)-OFFSET($A$4,MATCH(Input!$C$31,$B$4:$B$1004,1),0,1,1)),$H$4,0,1),0)</f>
        <v>0</v>
      </c>
      <c r="F797" s="78" t="n">
        <f aca="false">($F796+$D797+$E797)*(1+Input!$C$47/(100*12))</f>
        <v>0</v>
      </c>
    </row>
    <row r="798" customFormat="false" ht="12.8" hidden="false" customHeight="false" outlineLevel="0" collapsed="false">
      <c r="A798" s="76" t="n">
        <v>794</v>
      </c>
      <c r="B798" s="77" t="n">
        <f aca="false">EOMONTH(Input!$C$7,A798)</f>
        <v>67084</v>
      </c>
      <c r="D798" s="78" t="n">
        <f aca="false">IF(AND($B798&lt;Input!$C$31,$B798&lt;Input!$G$31),Input!$C$48,0)</f>
        <v>0</v>
      </c>
      <c r="E798" s="78" t="n">
        <f aca="true">IF(AND($B798&gt;Input!$C$31,$B798&lt;Input!$C$25),PMT(Input!$C$47/(100*12),(OFFSET($A$4,MATCH(Input!$C$25,$B$4:$B$1004,1),0,1,1)-OFFSET($A$4,MATCH(Input!$C$31,$B$4:$B$1004,1),0,1,1)),$H$4,0,1),0)</f>
        <v>0</v>
      </c>
      <c r="F798" s="78" t="n">
        <f aca="false">($F797+$D798+$E798)*(1+Input!$C$47/(100*12))</f>
        <v>0</v>
      </c>
    </row>
    <row r="799" customFormat="false" ht="12.8" hidden="false" customHeight="false" outlineLevel="0" collapsed="false">
      <c r="A799" s="76" t="n">
        <v>795</v>
      </c>
      <c r="B799" s="77" t="n">
        <f aca="false">EOMONTH(Input!$C$7,A799)</f>
        <v>67114</v>
      </c>
      <c r="D799" s="78" t="n">
        <f aca="false">IF(AND($B799&lt;Input!$C$31,$B799&lt;Input!$G$31),Input!$C$48,0)</f>
        <v>0</v>
      </c>
      <c r="E799" s="78" t="n">
        <f aca="true">IF(AND($B799&gt;Input!$C$31,$B799&lt;Input!$C$25),PMT(Input!$C$47/(100*12),(OFFSET($A$4,MATCH(Input!$C$25,$B$4:$B$1004,1),0,1,1)-OFFSET($A$4,MATCH(Input!$C$31,$B$4:$B$1004,1),0,1,1)),$H$4,0,1),0)</f>
        <v>0</v>
      </c>
      <c r="F799" s="78" t="n">
        <f aca="false">($F798+$D799+$E799)*(1+Input!$C$47/(100*12))</f>
        <v>0</v>
      </c>
    </row>
    <row r="800" customFormat="false" ht="12.8" hidden="false" customHeight="false" outlineLevel="0" collapsed="false">
      <c r="A800" s="76" t="n">
        <v>796</v>
      </c>
      <c r="B800" s="77" t="n">
        <f aca="false">EOMONTH(Input!$C$7,A800)</f>
        <v>67145</v>
      </c>
      <c r="D800" s="78" t="n">
        <f aca="false">IF(AND($B800&lt;Input!$C$31,$B800&lt;Input!$G$31),Input!$C$48,0)</f>
        <v>0</v>
      </c>
      <c r="E800" s="78" t="n">
        <f aca="true">IF(AND($B800&gt;Input!$C$31,$B800&lt;Input!$C$25),PMT(Input!$C$47/(100*12),(OFFSET($A$4,MATCH(Input!$C$25,$B$4:$B$1004,1),0,1,1)-OFFSET($A$4,MATCH(Input!$C$31,$B$4:$B$1004,1),0,1,1)),$H$4,0,1),0)</f>
        <v>0</v>
      </c>
      <c r="F800" s="78" t="n">
        <f aca="false">($F799+$D800+$E800)*(1+Input!$C$47/(100*12))</f>
        <v>0</v>
      </c>
    </row>
    <row r="801" customFormat="false" ht="12.8" hidden="false" customHeight="false" outlineLevel="0" collapsed="false">
      <c r="A801" s="76" t="n">
        <v>797</v>
      </c>
      <c r="B801" s="77" t="n">
        <f aca="false">EOMONTH(Input!$C$7,A801)</f>
        <v>67175</v>
      </c>
      <c r="D801" s="78" t="n">
        <f aca="false">IF(AND($B801&lt;Input!$C$31,$B801&lt;Input!$G$31),Input!$C$48,0)</f>
        <v>0</v>
      </c>
      <c r="E801" s="78" t="n">
        <f aca="true">IF(AND($B801&gt;Input!$C$31,$B801&lt;Input!$C$25),PMT(Input!$C$47/(100*12),(OFFSET($A$4,MATCH(Input!$C$25,$B$4:$B$1004,1),0,1,1)-OFFSET($A$4,MATCH(Input!$C$31,$B$4:$B$1004,1),0,1,1)),$H$4,0,1),0)</f>
        <v>0</v>
      </c>
      <c r="F801" s="78" t="n">
        <f aca="false">($F800+$D801+$E801)*(1+Input!$C$47/(100*12))</f>
        <v>0</v>
      </c>
    </row>
    <row r="802" customFormat="false" ht="12.8" hidden="false" customHeight="false" outlineLevel="0" collapsed="false">
      <c r="A802" s="76" t="n">
        <v>798</v>
      </c>
      <c r="B802" s="77" t="n">
        <f aca="false">EOMONTH(Input!$C$7,A802)</f>
        <v>67206</v>
      </c>
      <c r="D802" s="78" t="n">
        <f aca="false">IF(AND($B802&lt;Input!$C$31,$B802&lt;Input!$G$31),Input!$C$48,0)</f>
        <v>0</v>
      </c>
      <c r="E802" s="78" t="n">
        <f aca="true">IF(AND($B802&gt;Input!$C$31,$B802&lt;Input!$C$25),PMT(Input!$C$47/(100*12),(OFFSET($A$4,MATCH(Input!$C$25,$B$4:$B$1004,1),0,1,1)-OFFSET($A$4,MATCH(Input!$C$31,$B$4:$B$1004,1),0,1,1)),$H$4,0,1),0)</f>
        <v>0</v>
      </c>
      <c r="F802" s="78" t="n">
        <f aca="false">($F801+$D802+$E802)*(1+Input!$C$47/(100*12))</f>
        <v>0</v>
      </c>
    </row>
    <row r="803" customFormat="false" ht="12.8" hidden="false" customHeight="false" outlineLevel="0" collapsed="false">
      <c r="A803" s="76" t="n">
        <v>799</v>
      </c>
      <c r="B803" s="77" t="n">
        <f aca="false">EOMONTH(Input!$C$7,A803)</f>
        <v>67237</v>
      </c>
      <c r="D803" s="78" t="n">
        <f aca="false">IF(AND($B803&lt;Input!$C$31,$B803&lt;Input!$G$31),Input!$C$48,0)</f>
        <v>0</v>
      </c>
      <c r="E803" s="78" t="n">
        <f aca="true">IF(AND($B803&gt;Input!$C$31,$B803&lt;Input!$C$25),PMT(Input!$C$47/(100*12),(OFFSET($A$4,MATCH(Input!$C$25,$B$4:$B$1004,1),0,1,1)-OFFSET($A$4,MATCH(Input!$C$31,$B$4:$B$1004,1),0,1,1)),$H$4,0,1),0)</f>
        <v>0</v>
      </c>
      <c r="F803" s="78" t="n">
        <f aca="false">($F802+$D803+$E803)*(1+Input!$C$47/(100*12))</f>
        <v>0</v>
      </c>
    </row>
    <row r="804" customFormat="false" ht="12.8" hidden="false" customHeight="false" outlineLevel="0" collapsed="false">
      <c r="A804" s="76" t="n">
        <v>800</v>
      </c>
      <c r="B804" s="77" t="n">
        <f aca="false">EOMONTH(Input!$C$7,A804)</f>
        <v>67266</v>
      </c>
      <c r="D804" s="78" t="n">
        <f aca="false">IF(AND($B804&lt;Input!$C$31,$B804&lt;Input!$G$31),Input!$C$48,0)</f>
        <v>0</v>
      </c>
      <c r="E804" s="78" t="n">
        <f aca="true">IF(AND($B804&gt;Input!$C$31,$B804&lt;Input!$C$25),PMT(Input!$C$47/(100*12),(OFFSET($A$4,MATCH(Input!$C$25,$B$4:$B$1004,1),0,1,1)-OFFSET($A$4,MATCH(Input!$C$31,$B$4:$B$1004,1),0,1,1)),$H$4,0,1),0)</f>
        <v>0</v>
      </c>
      <c r="F804" s="78" t="n">
        <f aca="false">($F803+$D804+$E804)*(1+Input!$C$47/(100*12))</f>
        <v>0</v>
      </c>
    </row>
    <row r="805" customFormat="false" ht="12.8" hidden="false" customHeight="false" outlineLevel="0" collapsed="false">
      <c r="A805" s="76" t="n">
        <v>801</v>
      </c>
      <c r="B805" s="77" t="n">
        <f aca="false">EOMONTH(Input!$C$7,A805)</f>
        <v>67297</v>
      </c>
      <c r="D805" s="78" t="n">
        <f aca="false">IF(AND($B805&lt;Input!$C$31,$B805&lt;Input!$G$31),Input!$C$48,0)</f>
        <v>0</v>
      </c>
      <c r="E805" s="78" t="n">
        <f aca="true">IF(AND($B805&gt;Input!$C$31,$B805&lt;Input!$C$25),PMT(Input!$C$47/(100*12),(OFFSET($A$4,MATCH(Input!$C$25,$B$4:$B$1004,1),0,1,1)-OFFSET($A$4,MATCH(Input!$C$31,$B$4:$B$1004,1),0,1,1)),$H$4,0,1),0)</f>
        <v>0</v>
      </c>
      <c r="F805" s="78" t="n">
        <f aca="false">($F804+$D805+$E805)*(1+Input!$C$47/(100*12))</f>
        <v>0</v>
      </c>
    </row>
    <row r="806" customFormat="false" ht="12.8" hidden="false" customHeight="false" outlineLevel="0" collapsed="false">
      <c r="A806" s="76" t="n">
        <v>802</v>
      </c>
      <c r="B806" s="77" t="n">
        <f aca="false">EOMONTH(Input!$C$7,A806)</f>
        <v>67327</v>
      </c>
      <c r="D806" s="78" t="n">
        <f aca="false">IF(AND($B806&lt;Input!$C$31,$B806&lt;Input!$G$31),Input!$C$48,0)</f>
        <v>0</v>
      </c>
      <c r="E806" s="78" t="n">
        <f aca="true">IF(AND($B806&gt;Input!$C$31,$B806&lt;Input!$C$25),PMT(Input!$C$47/(100*12),(OFFSET($A$4,MATCH(Input!$C$25,$B$4:$B$1004,1),0,1,1)-OFFSET($A$4,MATCH(Input!$C$31,$B$4:$B$1004,1),0,1,1)),$H$4,0,1),0)</f>
        <v>0</v>
      </c>
      <c r="F806" s="78" t="n">
        <f aca="false">($F805+$D806+$E806)*(1+Input!$C$47/(100*12))</f>
        <v>0</v>
      </c>
    </row>
    <row r="807" customFormat="false" ht="12.8" hidden="false" customHeight="false" outlineLevel="0" collapsed="false">
      <c r="A807" s="76" t="n">
        <v>803</v>
      </c>
      <c r="B807" s="77" t="n">
        <f aca="false">EOMONTH(Input!$C$7,A807)</f>
        <v>67358</v>
      </c>
      <c r="D807" s="78" t="n">
        <f aca="false">IF(AND($B807&lt;Input!$C$31,$B807&lt;Input!$G$31),Input!$C$48,0)</f>
        <v>0</v>
      </c>
      <c r="E807" s="78" t="n">
        <f aca="true">IF(AND($B807&gt;Input!$C$31,$B807&lt;Input!$C$25),PMT(Input!$C$47/(100*12),(OFFSET($A$4,MATCH(Input!$C$25,$B$4:$B$1004,1),0,1,1)-OFFSET($A$4,MATCH(Input!$C$31,$B$4:$B$1004,1),0,1,1)),$H$4,0,1),0)</f>
        <v>0</v>
      </c>
      <c r="F807" s="78" t="n">
        <f aca="false">($F806+$D807+$E807)*(1+Input!$C$47/(100*12))</f>
        <v>0</v>
      </c>
    </row>
    <row r="808" customFormat="false" ht="12.8" hidden="false" customHeight="false" outlineLevel="0" collapsed="false">
      <c r="A808" s="76" t="n">
        <v>804</v>
      </c>
      <c r="B808" s="77" t="n">
        <f aca="false">EOMONTH(Input!$C$7,A808)</f>
        <v>67388</v>
      </c>
      <c r="D808" s="78" t="n">
        <f aca="false">IF(AND($B808&lt;Input!$C$31,$B808&lt;Input!$G$31),Input!$C$48,0)</f>
        <v>0</v>
      </c>
      <c r="E808" s="78" t="n">
        <f aca="true">IF(AND($B808&gt;Input!$C$31,$B808&lt;Input!$C$25),PMT(Input!$C$47/(100*12),(OFFSET($A$4,MATCH(Input!$C$25,$B$4:$B$1004,1),0,1,1)-OFFSET($A$4,MATCH(Input!$C$31,$B$4:$B$1004,1),0,1,1)),$H$4,0,1),0)</f>
        <v>0</v>
      </c>
      <c r="F808" s="78" t="n">
        <f aca="false">($F807+$D808+$E808)*(1+Input!$C$47/(100*12))</f>
        <v>0</v>
      </c>
    </row>
    <row r="809" customFormat="false" ht="12.8" hidden="false" customHeight="false" outlineLevel="0" collapsed="false">
      <c r="A809" s="76" t="n">
        <v>805</v>
      </c>
      <c r="B809" s="77" t="n">
        <f aca="false">EOMONTH(Input!$C$7,A809)</f>
        <v>67419</v>
      </c>
      <c r="D809" s="78" t="n">
        <f aca="false">IF(AND($B809&lt;Input!$C$31,$B809&lt;Input!$G$31),Input!$C$48,0)</f>
        <v>0</v>
      </c>
      <c r="E809" s="78" t="n">
        <f aca="true">IF(AND($B809&gt;Input!$C$31,$B809&lt;Input!$C$25),PMT(Input!$C$47/(100*12),(OFFSET($A$4,MATCH(Input!$C$25,$B$4:$B$1004,1),0,1,1)-OFFSET($A$4,MATCH(Input!$C$31,$B$4:$B$1004,1),0,1,1)),$H$4,0,1),0)</f>
        <v>0</v>
      </c>
      <c r="F809" s="78" t="n">
        <f aca="false">($F808+$D809+$E809)*(1+Input!$C$47/(100*12))</f>
        <v>0</v>
      </c>
    </row>
    <row r="810" customFormat="false" ht="12.8" hidden="false" customHeight="false" outlineLevel="0" collapsed="false">
      <c r="A810" s="76" t="n">
        <v>806</v>
      </c>
      <c r="B810" s="77" t="n">
        <f aca="false">EOMONTH(Input!$C$7,A810)</f>
        <v>67450</v>
      </c>
      <c r="D810" s="78" t="n">
        <f aca="false">IF(AND($B810&lt;Input!$C$31,$B810&lt;Input!$G$31),Input!$C$48,0)</f>
        <v>0</v>
      </c>
      <c r="E810" s="78" t="n">
        <f aca="true">IF(AND($B810&gt;Input!$C$31,$B810&lt;Input!$C$25),PMT(Input!$C$47/(100*12),(OFFSET($A$4,MATCH(Input!$C$25,$B$4:$B$1004,1),0,1,1)-OFFSET($A$4,MATCH(Input!$C$31,$B$4:$B$1004,1),0,1,1)),$H$4,0,1),0)</f>
        <v>0</v>
      </c>
      <c r="F810" s="78" t="n">
        <f aca="false">($F809+$D810+$E810)*(1+Input!$C$47/(100*12))</f>
        <v>0</v>
      </c>
    </row>
    <row r="811" customFormat="false" ht="12.8" hidden="false" customHeight="false" outlineLevel="0" collapsed="false">
      <c r="A811" s="76" t="n">
        <v>807</v>
      </c>
      <c r="B811" s="77" t="n">
        <f aca="false">EOMONTH(Input!$C$7,A811)</f>
        <v>67480</v>
      </c>
      <c r="D811" s="78" t="n">
        <f aca="false">IF(AND($B811&lt;Input!$C$31,$B811&lt;Input!$G$31),Input!$C$48,0)</f>
        <v>0</v>
      </c>
      <c r="E811" s="78" t="n">
        <f aca="true">IF(AND($B811&gt;Input!$C$31,$B811&lt;Input!$C$25),PMT(Input!$C$47/(100*12),(OFFSET($A$4,MATCH(Input!$C$25,$B$4:$B$1004,1),0,1,1)-OFFSET($A$4,MATCH(Input!$C$31,$B$4:$B$1004,1),0,1,1)),$H$4,0,1),0)</f>
        <v>0</v>
      </c>
      <c r="F811" s="78" t="n">
        <f aca="false">($F810+$D811+$E811)*(1+Input!$C$47/(100*12))</f>
        <v>0</v>
      </c>
    </row>
    <row r="812" customFormat="false" ht="12.8" hidden="false" customHeight="false" outlineLevel="0" collapsed="false">
      <c r="A812" s="76" t="n">
        <v>808</v>
      </c>
      <c r="B812" s="77" t="n">
        <f aca="false">EOMONTH(Input!$C$7,A812)</f>
        <v>67511</v>
      </c>
      <c r="D812" s="78" t="n">
        <f aca="false">IF(AND($B812&lt;Input!$C$31,$B812&lt;Input!$G$31),Input!$C$48,0)</f>
        <v>0</v>
      </c>
      <c r="E812" s="78" t="n">
        <f aca="true">IF(AND($B812&gt;Input!$C$31,$B812&lt;Input!$C$25),PMT(Input!$C$47/(100*12),(OFFSET($A$4,MATCH(Input!$C$25,$B$4:$B$1004,1),0,1,1)-OFFSET($A$4,MATCH(Input!$C$31,$B$4:$B$1004,1),0,1,1)),$H$4,0,1),0)</f>
        <v>0</v>
      </c>
      <c r="F812" s="78" t="n">
        <f aca="false">($F811+$D812+$E812)*(1+Input!$C$47/(100*12))</f>
        <v>0</v>
      </c>
    </row>
    <row r="813" customFormat="false" ht="12.8" hidden="false" customHeight="false" outlineLevel="0" collapsed="false">
      <c r="A813" s="76" t="n">
        <v>809</v>
      </c>
      <c r="B813" s="77" t="n">
        <f aca="false">EOMONTH(Input!$C$7,A813)</f>
        <v>67541</v>
      </c>
      <c r="D813" s="78" t="n">
        <f aca="false">IF(AND($B813&lt;Input!$C$31,$B813&lt;Input!$G$31),Input!$C$48,0)</f>
        <v>0</v>
      </c>
      <c r="E813" s="78" t="n">
        <f aca="true">IF(AND($B813&gt;Input!$C$31,$B813&lt;Input!$C$25),PMT(Input!$C$47/(100*12),(OFFSET($A$4,MATCH(Input!$C$25,$B$4:$B$1004,1),0,1,1)-OFFSET($A$4,MATCH(Input!$C$31,$B$4:$B$1004,1),0,1,1)),$H$4,0,1),0)</f>
        <v>0</v>
      </c>
      <c r="F813" s="78" t="n">
        <f aca="false">($F812+$D813+$E813)*(1+Input!$C$47/(100*12))</f>
        <v>0</v>
      </c>
    </row>
    <row r="814" customFormat="false" ht="12.8" hidden="false" customHeight="false" outlineLevel="0" collapsed="false">
      <c r="A814" s="76" t="n">
        <v>810</v>
      </c>
      <c r="B814" s="77" t="n">
        <f aca="false">EOMONTH(Input!$C$7,A814)</f>
        <v>67572</v>
      </c>
      <c r="D814" s="78" t="n">
        <f aca="false">IF(AND($B814&lt;Input!$C$31,$B814&lt;Input!$G$31),Input!$C$48,0)</f>
        <v>0</v>
      </c>
      <c r="E814" s="78" t="n">
        <f aca="true">IF(AND($B814&gt;Input!$C$31,$B814&lt;Input!$C$25),PMT(Input!$C$47/(100*12),(OFFSET($A$4,MATCH(Input!$C$25,$B$4:$B$1004,1),0,1,1)-OFFSET($A$4,MATCH(Input!$C$31,$B$4:$B$1004,1),0,1,1)),$H$4,0,1),0)</f>
        <v>0</v>
      </c>
      <c r="F814" s="78" t="n">
        <f aca="false">($F813+$D814+$E814)*(1+Input!$C$47/(100*12))</f>
        <v>0</v>
      </c>
    </row>
    <row r="815" customFormat="false" ht="12.8" hidden="false" customHeight="false" outlineLevel="0" collapsed="false">
      <c r="A815" s="76" t="n">
        <v>811</v>
      </c>
      <c r="B815" s="77" t="n">
        <f aca="false">EOMONTH(Input!$C$7,A815)</f>
        <v>67603</v>
      </c>
      <c r="D815" s="78" t="n">
        <f aca="false">IF(AND($B815&lt;Input!$C$31,$B815&lt;Input!$G$31),Input!$C$48,0)</f>
        <v>0</v>
      </c>
      <c r="E815" s="78" t="n">
        <f aca="true">IF(AND($B815&gt;Input!$C$31,$B815&lt;Input!$C$25),PMT(Input!$C$47/(100*12),(OFFSET($A$4,MATCH(Input!$C$25,$B$4:$B$1004,1),0,1,1)-OFFSET($A$4,MATCH(Input!$C$31,$B$4:$B$1004,1),0,1,1)),$H$4,0,1),0)</f>
        <v>0</v>
      </c>
      <c r="F815" s="78" t="n">
        <f aca="false">($F814+$D815+$E815)*(1+Input!$C$47/(100*12))</f>
        <v>0</v>
      </c>
    </row>
    <row r="816" customFormat="false" ht="12.8" hidden="false" customHeight="false" outlineLevel="0" collapsed="false">
      <c r="A816" s="76" t="n">
        <v>812</v>
      </c>
      <c r="B816" s="77" t="n">
        <f aca="false">EOMONTH(Input!$C$7,A816)</f>
        <v>67631</v>
      </c>
      <c r="D816" s="78" t="n">
        <f aca="false">IF(AND($B816&lt;Input!$C$31,$B816&lt;Input!$G$31),Input!$C$48,0)</f>
        <v>0</v>
      </c>
      <c r="E816" s="78" t="n">
        <f aca="true">IF(AND($B816&gt;Input!$C$31,$B816&lt;Input!$C$25),PMT(Input!$C$47/(100*12),(OFFSET($A$4,MATCH(Input!$C$25,$B$4:$B$1004,1),0,1,1)-OFFSET($A$4,MATCH(Input!$C$31,$B$4:$B$1004,1),0,1,1)),$H$4,0,1),0)</f>
        <v>0</v>
      </c>
      <c r="F816" s="78" t="n">
        <f aca="false">($F815+$D816+$E816)*(1+Input!$C$47/(100*12))</f>
        <v>0</v>
      </c>
    </row>
    <row r="817" customFormat="false" ht="12.8" hidden="false" customHeight="false" outlineLevel="0" collapsed="false">
      <c r="A817" s="76" t="n">
        <v>813</v>
      </c>
      <c r="B817" s="77" t="n">
        <f aca="false">EOMONTH(Input!$C$7,A817)</f>
        <v>67662</v>
      </c>
      <c r="D817" s="78" t="n">
        <f aca="false">IF(AND($B817&lt;Input!$C$31,$B817&lt;Input!$G$31),Input!$C$48,0)</f>
        <v>0</v>
      </c>
      <c r="E817" s="78" t="n">
        <f aca="true">IF(AND($B817&gt;Input!$C$31,$B817&lt;Input!$C$25),PMT(Input!$C$47/(100*12),(OFFSET($A$4,MATCH(Input!$C$25,$B$4:$B$1004,1),0,1,1)-OFFSET($A$4,MATCH(Input!$C$31,$B$4:$B$1004,1),0,1,1)),$H$4,0,1),0)</f>
        <v>0</v>
      </c>
      <c r="F817" s="78" t="n">
        <f aca="false">($F816+$D817+$E817)*(1+Input!$C$47/(100*12))</f>
        <v>0</v>
      </c>
    </row>
    <row r="818" customFormat="false" ht="12.8" hidden="false" customHeight="false" outlineLevel="0" collapsed="false">
      <c r="A818" s="76" t="n">
        <v>814</v>
      </c>
      <c r="B818" s="77" t="n">
        <f aca="false">EOMONTH(Input!$C$7,A818)</f>
        <v>67692</v>
      </c>
      <c r="D818" s="78" t="n">
        <f aca="false">IF(AND($B818&lt;Input!$C$31,$B818&lt;Input!$G$31),Input!$C$48,0)</f>
        <v>0</v>
      </c>
      <c r="E818" s="78" t="n">
        <f aca="true">IF(AND($B818&gt;Input!$C$31,$B818&lt;Input!$C$25),PMT(Input!$C$47/(100*12),(OFFSET($A$4,MATCH(Input!$C$25,$B$4:$B$1004,1),0,1,1)-OFFSET($A$4,MATCH(Input!$C$31,$B$4:$B$1004,1),0,1,1)),$H$4,0,1),0)</f>
        <v>0</v>
      </c>
      <c r="F818" s="78" t="n">
        <f aca="false">($F817+$D818+$E818)*(1+Input!$C$47/(100*12))</f>
        <v>0</v>
      </c>
    </row>
    <row r="819" customFormat="false" ht="12.8" hidden="false" customHeight="false" outlineLevel="0" collapsed="false">
      <c r="A819" s="76" t="n">
        <v>815</v>
      </c>
      <c r="B819" s="77" t="n">
        <f aca="false">EOMONTH(Input!$C$7,A819)</f>
        <v>67723</v>
      </c>
      <c r="D819" s="78" t="n">
        <f aca="false">IF(AND($B819&lt;Input!$C$31,$B819&lt;Input!$G$31),Input!$C$48,0)</f>
        <v>0</v>
      </c>
      <c r="E819" s="78" t="n">
        <f aca="true">IF(AND($B819&gt;Input!$C$31,$B819&lt;Input!$C$25),PMT(Input!$C$47/(100*12),(OFFSET($A$4,MATCH(Input!$C$25,$B$4:$B$1004,1),0,1,1)-OFFSET($A$4,MATCH(Input!$C$31,$B$4:$B$1004,1),0,1,1)),$H$4,0,1),0)</f>
        <v>0</v>
      </c>
      <c r="F819" s="78" t="n">
        <f aca="false">($F818+$D819+$E819)*(1+Input!$C$47/(100*12))</f>
        <v>0</v>
      </c>
    </row>
    <row r="820" customFormat="false" ht="12.8" hidden="false" customHeight="false" outlineLevel="0" collapsed="false">
      <c r="A820" s="76" t="n">
        <v>816</v>
      </c>
      <c r="B820" s="77" t="n">
        <f aca="false">EOMONTH(Input!$C$7,A820)</f>
        <v>67753</v>
      </c>
      <c r="D820" s="78" t="n">
        <f aca="false">IF(AND($B820&lt;Input!$C$31,$B820&lt;Input!$G$31),Input!$C$48,0)</f>
        <v>0</v>
      </c>
      <c r="E820" s="78" t="n">
        <f aca="true">IF(AND($B820&gt;Input!$C$31,$B820&lt;Input!$C$25),PMT(Input!$C$47/(100*12),(OFFSET($A$4,MATCH(Input!$C$25,$B$4:$B$1004,1),0,1,1)-OFFSET($A$4,MATCH(Input!$C$31,$B$4:$B$1004,1),0,1,1)),$H$4,0,1),0)</f>
        <v>0</v>
      </c>
      <c r="F820" s="78" t="n">
        <f aca="false">($F819+$D820+$E820)*(1+Input!$C$47/(100*12))</f>
        <v>0</v>
      </c>
    </row>
    <row r="821" customFormat="false" ht="12.8" hidden="false" customHeight="false" outlineLevel="0" collapsed="false">
      <c r="A821" s="76" t="n">
        <v>817</v>
      </c>
      <c r="B821" s="77" t="n">
        <f aca="false">EOMONTH(Input!$C$7,A821)</f>
        <v>67784</v>
      </c>
      <c r="D821" s="78" t="n">
        <f aca="false">IF(AND($B821&lt;Input!$C$31,$B821&lt;Input!$G$31),Input!$C$48,0)</f>
        <v>0</v>
      </c>
      <c r="E821" s="78" t="n">
        <f aca="true">IF(AND($B821&gt;Input!$C$31,$B821&lt;Input!$C$25),PMT(Input!$C$47/(100*12),(OFFSET($A$4,MATCH(Input!$C$25,$B$4:$B$1004,1),0,1,1)-OFFSET($A$4,MATCH(Input!$C$31,$B$4:$B$1004,1),0,1,1)),$H$4,0,1),0)</f>
        <v>0</v>
      </c>
      <c r="F821" s="78" t="n">
        <f aca="false">($F820+$D821+$E821)*(1+Input!$C$47/(100*12))</f>
        <v>0</v>
      </c>
    </row>
    <row r="822" customFormat="false" ht="12.8" hidden="false" customHeight="false" outlineLevel="0" collapsed="false">
      <c r="A822" s="76" t="n">
        <v>818</v>
      </c>
      <c r="B822" s="77" t="n">
        <f aca="false">EOMONTH(Input!$C$7,A822)</f>
        <v>67815</v>
      </c>
      <c r="D822" s="78" t="n">
        <f aca="false">IF(AND($B822&lt;Input!$C$31,$B822&lt;Input!$G$31),Input!$C$48,0)</f>
        <v>0</v>
      </c>
      <c r="E822" s="78" t="n">
        <f aca="true">IF(AND($B822&gt;Input!$C$31,$B822&lt;Input!$C$25),PMT(Input!$C$47/(100*12),(OFFSET($A$4,MATCH(Input!$C$25,$B$4:$B$1004,1),0,1,1)-OFFSET($A$4,MATCH(Input!$C$31,$B$4:$B$1004,1),0,1,1)),$H$4,0,1),0)</f>
        <v>0</v>
      </c>
      <c r="F822" s="78" t="n">
        <f aca="false">($F821+$D822+$E822)*(1+Input!$C$47/(100*12))</f>
        <v>0</v>
      </c>
    </row>
    <row r="823" customFormat="false" ht="12.8" hidden="false" customHeight="false" outlineLevel="0" collapsed="false">
      <c r="A823" s="76" t="n">
        <v>819</v>
      </c>
      <c r="B823" s="77" t="n">
        <f aca="false">EOMONTH(Input!$C$7,A823)</f>
        <v>67845</v>
      </c>
      <c r="D823" s="78" t="n">
        <f aca="false">IF(AND($B823&lt;Input!$C$31,$B823&lt;Input!$G$31),Input!$C$48,0)</f>
        <v>0</v>
      </c>
      <c r="E823" s="78" t="n">
        <f aca="true">IF(AND($B823&gt;Input!$C$31,$B823&lt;Input!$C$25),PMT(Input!$C$47/(100*12),(OFFSET($A$4,MATCH(Input!$C$25,$B$4:$B$1004,1),0,1,1)-OFFSET($A$4,MATCH(Input!$C$31,$B$4:$B$1004,1),0,1,1)),$H$4,0,1),0)</f>
        <v>0</v>
      </c>
      <c r="F823" s="78" t="n">
        <f aca="false">($F822+$D823+$E823)*(1+Input!$C$47/(100*12))</f>
        <v>0</v>
      </c>
    </row>
    <row r="824" customFormat="false" ht="12.8" hidden="false" customHeight="false" outlineLevel="0" collapsed="false">
      <c r="A824" s="76" t="n">
        <v>820</v>
      </c>
      <c r="B824" s="77" t="n">
        <f aca="false">EOMONTH(Input!$C$7,A824)</f>
        <v>67876</v>
      </c>
      <c r="D824" s="78" t="n">
        <f aca="false">IF(AND($B824&lt;Input!$C$31,$B824&lt;Input!$G$31),Input!$C$48,0)</f>
        <v>0</v>
      </c>
      <c r="E824" s="78" t="n">
        <f aca="true">IF(AND($B824&gt;Input!$C$31,$B824&lt;Input!$C$25),PMT(Input!$C$47/(100*12),(OFFSET($A$4,MATCH(Input!$C$25,$B$4:$B$1004,1),0,1,1)-OFFSET($A$4,MATCH(Input!$C$31,$B$4:$B$1004,1),0,1,1)),$H$4,0,1),0)</f>
        <v>0</v>
      </c>
      <c r="F824" s="78" t="n">
        <f aca="false">($F823+$D824+$E824)*(1+Input!$C$47/(100*12))</f>
        <v>0</v>
      </c>
    </row>
    <row r="825" customFormat="false" ht="12.8" hidden="false" customHeight="false" outlineLevel="0" collapsed="false">
      <c r="A825" s="76" t="n">
        <v>821</v>
      </c>
      <c r="B825" s="77" t="n">
        <f aca="false">EOMONTH(Input!$C$7,A825)</f>
        <v>67906</v>
      </c>
      <c r="D825" s="78" t="n">
        <f aca="false">IF(AND($B825&lt;Input!$C$31,$B825&lt;Input!$G$31),Input!$C$48,0)</f>
        <v>0</v>
      </c>
      <c r="E825" s="78" t="n">
        <f aca="true">IF(AND($B825&gt;Input!$C$31,$B825&lt;Input!$C$25),PMT(Input!$C$47/(100*12),(OFFSET($A$4,MATCH(Input!$C$25,$B$4:$B$1004,1),0,1,1)-OFFSET($A$4,MATCH(Input!$C$31,$B$4:$B$1004,1),0,1,1)),$H$4,0,1),0)</f>
        <v>0</v>
      </c>
      <c r="F825" s="78" t="n">
        <f aca="false">($F824+$D825+$E825)*(1+Input!$C$47/(100*12))</f>
        <v>0</v>
      </c>
    </row>
    <row r="826" customFormat="false" ht="12.8" hidden="false" customHeight="false" outlineLevel="0" collapsed="false">
      <c r="A826" s="76" t="n">
        <v>822</v>
      </c>
      <c r="B826" s="77" t="n">
        <f aca="false">EOMONTH(Input!$C$7,A826)</f>
        <v>67937</v>
      </c>
      <c r="D826" s="78" t="n">
        <f aca="false">IF(AND($B826&lt;Input!$C$31,$B826&lt;Input!$G$31),Input!$C$48,0)</f>
        <v>0</v>
      </c>
      <c r="E826" s="78" t="n">
        <f aca="true">IF(AND($B826&gt;Input!$C$31,$B826&lt;Input!$C$25),PMT(Input!$C$47/(100*12),(OFFSET($A$4,MATCH(Input!$C$25,$B$4:$B$1004,1),0,1,1)-OFFSET($A$4,MATCH(Input!$C$31,$B$4:$B$1004,1),0,1,1)),$H$4,0,1),0)</f>
        <v>0</v>
      </c>
      <c r="F826" s="78" t="n">
        <f aca="false">($F825+$D826+$E826)*(1+Input!$C$47/(100*12))</f>
        <v>0</v>
      </c>
    </row>
    <row r="827" customFormat="false" ht="12.8" hidden="false" customHeight="false" outlineLevel="0" collapsed="false">
      <c r="A827" s="76" t="n">
        <v>823</v>
      </c>
      <c r="B827" s="77" t="n">
        <f aca="false">EOMONTH(Input!$C$7,A827)</f>
        <v>67968</v>
      </c>
      <c r="D827" s="78" t="n">
        <f aca="false">IF(AND($B827&lt;Input!$C$31,$B827&lt;Input!$G$31),Input!$C$48,0)</f>
        <v>0</v>
      </c>
      <c r="E827" s="78" t="n">
        <f aca="true">IF(AND($B827&gt;Input!$C$31,$B827&lt;Input!$C$25),PMT(Input!$C$47/(100*12),(OFFSET($A$4,MATCH(Input!$C$25,$B$4:$B$1004,1),0,1,1)-OFFSET($A$4,MATCH(Input!$C$31,$B$4:$B$1004,1),0,1,1)),$H$4,0,1),0)</f>
        <v>0</v>
      </c>
      <c r="F827" s="78" t="n">
        <f aca="false">($F826+$D827+$E827)*(1+Input!$C$47/(100*12))</f>
        <v>0</v>
      </c>
    </row>
    <row r="828" customFormat="false" ht="12.8" hidden="false" customHeight="false" outlineLevel="0" collapsed="false">
      <c r="A828" s="76" t="n">
        <v>824</v>
      </c>
      <c r="B828" s="77" t="n">
        <f aca="false">EOMONTH(Input!$C$7,A828)</f>
        <v>67996</v>
      </c>
      <c r="D828" s="78" t="n">
        <f aca="false">IF(AND($B828&lt;Input!$C$31,$B828&lt;Input!$G$31),Input!$C$48,0)</f>
        <v>0</v>
      </c>
      <c r="E828" s="78" t="n">
        <f aca="true">IF(AND($B828&gt;Input!$C$31,$B828&lt;Input!$C$25),PMT(Input!$C$47/(100*12),(OFFSET($A$4,MATCH(Input!$C$25,$B$4:$B$1004,1),0,1,1)-OFFSET($A$4,MATCH(Input!$C$31,$B$4:$B$1004,1),0,1,1)),$H$4,0,1),0)</f>
        <v>0</v>
      </c>
      <c r="F828" s="78" t="n">
        <f aca="false">($F827+$D828+$E828)*(1+Input!$C$47/(100*12))</f>
        <v>0</v>
      </c>
    </row>
    <row r="829" customFormat="false" ht="12.8" hidden="false" customHeight="false" outlineLevel="0" collapsed="false">
      <c r="A829" s="76" t="n">
        <v>825</v>
      </c>
      <c r="B829" s="77" t="n">
        <f aca="false">EOMONTH(Input!$C$7,A829)</f>
        <v>68027</v>
      </c>
      <c r="D829" s="78" t="n">
        <f aca="false">IF(AND($B829&lt;Input!$C$31,$B829&lt;Input!$G$31),Input!$C$48,0)</f>
        <v>0</v>
      </c>
      <c r="E829" s="78" t="n">
        <f aca="true">IF(AND($B829&gt;Input!$C$31,$B829&lt;Input!$C$25),PMT(Input!$C$47/(100*12),(OFFSET($A$4,MATCH(Input!$C$25,$B$4:$B$1004,1),0,1,1)-OFFSET($A$4,MATCH(Input!$C$31,$B$4:$B$1004,1),0,1,1)),$H$4,0,1),0)</f>
        <v>0</v>
      </c>
      <c r="F829" s="78" t="n">
        <f aca="false">($F828+$D829+$E829)*(1+Input!$C$47/(100*12))</f>
        <v>0</v>
      </c>
    </row>
    <row r="830" customFormat="false" ht="12.8" hidden="false" customHeight="false" outlineLevel="0" collapsed="false">
      <c r="A830" s="76" t="n">
        <v>826</v>
      </c>
      <c r="B830" s="77" t="n">
        <f aca="false">EOMONTH(Input!$C$7,A830)</f>
        <v>68057</v>
      </c>
      <c r="D830" s="78" t="n">
        <f aca="false">IF(AND($B830&lt;Input!$C$31,$B830&lt;Input!$G$31),Input!$C$48,0)</f>
        <v>0</v>
      </c>
      <c r="E830" s="78" t="n">
        <f aca="true">IF(AND($B830&gt;Input!$C$31,$B830&lt;Input!$C$25),PMT(Input!$C$47/(100*12),(OFFSET($A$4,MATCH(Input!$C$25,$B$4:$B$1004,1),0,1,1)-OFFSET($A$4,MATCH(Input!$C$31,$B$4:$B$1004,1),0,1,1)),$H$4,0,1),0)</f>
        <v>0</v>
      </c>
      <c r="F830" s="78" t="n">
        <f aca="false">($F829+$D830+$E830)*(1+Input!$C$47/(100*12))</f>
        <v>0</v>
      </c>
    </row>
    <row r="831" customFormat="false" ht="12.8" hidden="false" customHeight="false" outlineLevel="0" collapsed="false">
      <c r="A831" s="76" t="n">
        <v>827</v>
      </c>
      <c r="B831" s="77" t="n">
        <f aca="false">EOMONTH(Input!$C$7,A831)</f>
        <v>68088</v>
      </c>
      <c r="D831" s="78" t="n">
        <f aca="false">IF(AND($B831&lt;Input!$C$31,$B831&lt;Input!$G$31),Input!$C$48,0)</f>
        <v>0</v>
      </c>
      <c r="E831" s="78" t="n">
        <f aca="true">IF(AND($B831&gt;Input!$C$31,$B831&lt;Input!$C$25),PMT(Input!$C$47/(100*12),(OFFSET($A$4,MATCH(Input!$C$25,$B$4:$B$1004,1),0,1,1)-OFFSET($A$4,MATCH(Input!$C$31,$B$4:$B$1004,1),0,1,1)),$H$4,0,1),0)</f>
        <v>0</v>
      </c>
      <c r="F831" s="78" t="n">
        <f aca="false">($F830+$D831+$E831)*(1+Input!$C$47/(100*12))</f>
        <v>0</v>
      </c>
    </row>
    <row r="832" customFormat="false" ht="12.8" hidden="false" customHeight="false" outlineLevel="0" collapsed="false">
      <c r="A832" s="76" t="n">
        <v>828</v>
      </c>
      <c r="B832" s="77" t="n">
        <f aca="false">EOMONTH(Input!$C$7,A832)</f>
        <v>68118</v>
      </c>
      <c r="D832" s="78" t="n">
        <f aca="false">IF(AND($B832&lt;Input!$C$31,$B832&lt;Input!$G$31),Input!$C$48,0)</f>
        <v>0</v>
      </c>
      <c r="E832" s="78" t="n">
        <f aca="true">IF(AND($B832&gt;Input!$C$31,$B832&lt;Input!$C$25),PMT(Input!$C$47/(100*12),(OFFSET($A$4,MATCH(Input!$C$25,$B$4:$B$1004,1),0,1,1)-OFFSET($A$4,MATCH(Input!$C$31,$B$4:$B$1004,1),0,1,1)),$H$4,0,1),0)</f>
        <v>0</v>
      </c>
      <c r="F832" s="78" t="n">
        <f aca="false">($F831+$D832+$E832)*(1+Input!$C$47/(100*12))</f>
        <v>0</v>
      </c>
    </row>
    <row r="833" customFormat="false" ht="12.8" hidden="false" customHeight="false" outlineLevel="0" collapsed="false">
      <c r="A833" s="76" t="n">
        <v>829</v>
      </c>
      <c r="B833" s="77" t="n">
        <f aca="false">EOMONTH(Input!$C$7,A833)</f>
        <v>68149</v>
      </c>
      <c r="D833" s="78" t="n">
        <f aca="false">IF(AND($B833&lt;Input!$C$31,$B833&lt;Input!$G$31),Input!$C$48,0)</f>
        <v>0</v>
      </c>
      <c r="E833" s="78" t="n">
        <f aca="true">IF(AND($B833&gt;Input!$C$31,$B833&lt;Input!$C$25),PMT(Input!$C$47/(100*12),(OFFSET($A$4,MATCH(Input!$C$25,$B$4:$B$1004,1),0,1,1)-OFFSET($A$4,MATCH(Input!$C$31,$B$4:$B$1004,1),0,1,1)),$H$4,0,1),0)</f>
        <v>0</v>
      </c>
      <c r="F833" s="78" t="n">
        <f aca="false">($F832+$D833+$E833)*(1+Input!$C$47/(100*12))</f>
        <v>0</v>
      </c>
    </row>
    <row r="834" customFormat="false" ht="12.8" hidden="false" customHeight="false" outlineLevel="0" collapsed="false">
      <c r="A834" s="76" t="n">
        <v>830</v>
      </c>
      <c r="B834" s="77" t="n">
        <f aca="false">EOMONTH(Input!$C$7,A834)</f>
        <v>68180</v>
      </c>
      <c r="D834" s="78" t="n">
        <f aca="false">IF(AND($B834&lt;Input!$C$31,$B834&lt;Input!$G$31),Input!$C$48,0)</f>
        <v>0</v>
      </c>
      <c r="E834" s="78" t="n">
        <f aca="true">IF(AND($B834&gt;Input!$C$31,$B834&lt;Input!$C$25),PMT(Input!$C$47/(100*12),(OFFSET($A$4,MATCH(Input!$C$25,$B$4:$B$1004,1),0,1,1)-OFFSET($A$4,MATCH(Input!$C$31,$B$4:$B$1004,1),0,1,1)),$H$4,0,1),0)</f>
        <v>0</v>
      </c>
      <c r="F834" s="78" t="n">
        <f aca="false">($F833+$D834+$E834)*(1+Input!$C$47/(100*12))</f>
        <v>0</v>
      </c>
    </row>
    <row r="835" customFormat="false" ht="12.8" hidden="false" customHeight="false" outlineLevel="0" collapsed="false">
      <c r="A835" s="76" t="n">
        <v>831</v>
      </c>
      <c r="B835" s="77" t="n">
        <f aca="false">EOMONTH(Input!$C$7,A835)</f>
        <v>68210</v>
      </c>
      <c r="D835" s="78" t="n">
        <f aca="false">IF(AND($B835&lt;Input!$C$31,$B835&lt;Input!$G$31),Input!$C$48,0)</f>
        <v>0</v>
      </c>
      <c r="E835" s="78" t="n">
        <f aca="true">IF(AND($B835&gt;Input!$C$31,$B835&lt;Input!$C$25),PMT(Input!$C$47/(100*12),(OFFSET($A$4,MATCH(Input!$C$25,$B$4:$B$1004,1),0,1,1)-OFFSET($A$4,MATCH(Input!$C$31,$B$4:$B$1004,1),0,1,1)),$H$4,0,1),0)</f>
        <v>0</v>
      </c>
      <c r="F835" s="78" t="n">
        <f aca="false">($F834+$D835+$E835)*(1+Input!$C$47/(100*12))</f>
        <v>0</v>
      </c>
    </row>
    <row r="836" customFormat="false" ht="12.8" hidden="false" customHeight="false" outlineLevel="0" collapsed="false">
      <c r="A836" s="76" t="n">
        <v>832</v>
      </c>
      <c r="B836" s="77" t="n">
        <f aca="false">EOMONTH(Input!$C$7,A836)</f>
        <v>68241</v>
      </c>
      <c r="D836" s="78" t="n">
        <f aca="false">IF(AND($B836&lt;Input!$C$31,$B836&lt;Input!$G$31),Input!$C$48,0)</f>
        <v>0</v>
      </c>
      <c r="E836" s="78" t="n">
        <f aca="true">IF(AND($B836&gt;Input!$C$31,$B836&lt;Input!$C$25),PMT(Input!$C$47/(100*12),(OFFSET($A$4,MATCH(Input!$C$25,$B$4:$B$1004,1),0,1,1)-OFFSET($A$4,MATCH(Input!$C$31,$B$4:$B$1004,1),0,1,1)),$H$4,0,1),0)</f>
        <v>0</v>
      </c>
      <c r="F836" s="78" t="n">
        <f aca="false">($F835+$D836+$E836)*(1+Input!$C$47/(100*12))</f>
        <v>0</v>
      </c>
    </row>
    <row r="837" customFormat="false" ht="12.8" hidden="false" customHeight="false" outlineLevel="0" collapsed="false">
      <c r="A837" s="76" t="n">
        <v>833</v>
      </c>
      <c r="B837" s="77" t="n">
        <f aca="false">EOMONTH(Input!$C$7,A837)</f>
        <v>68271</v>
      </c>
      <c r="D837" s="78" t="n">
        <f aca="false">IF(AND($B837&lt;Input!$C$31,$B837&lt;Input!$G$31),Input!$C$48,0)</f>
        <v>0</v>
      </c>
      <c r="E837" s="78" t="n">
        <f aca="true">IF(AND($B837&gt;Input!$C$31,$B837&lt;Input!$C$25),PMT(Input!$C$47/(100*12),(OFFSET($A$4,MATCH(Input!$C$25,$B$4:$B$1004,1),0,1,1)-OFFSET($A$4,MATCH(Input!$C$31,$B$4:$B$1004,1),0,1,1)),$H$4,0,1),0)</f>
        <v>0</v>
      </c>
      <c r="F837" s="78" t="n">
        <f aca="false">($F836+$D837+$E837)*(1+Input!$C$47/(100*12))</f>
        <v>0</v>
      </c>
    </row>
    <row r="838" customFormat="false" ht="12.8" hidden="false" customHeight="false" outlineLevel="0" collapsed="false">
      <c r="A838" s="76" t="n">
        <v>834</v>
      </c>
      <c r="B838" s="77" t="n">
        <f aca="false">EOMONTH(Input!$C$7,A838)</f>
        <v>68302</v>
      </c>
      <c r="D838" s="78" t="n">
        <f aca="false">IF(AND($B838&lt;Input!$C$31,$B838&lt;Input!$G$31),Input!$C$48,0)</f>
        <v>0</v>
      </c>
      <c r="E838" s="78" t="n">
        <f aca="true">IF(AND($B838&gt;Input!$C$31,$B838&lt;Input!$C$25),PMT(Input!$C$47/(100*12),(OFFSET($A$4,MATCH(Input!$C$25,$B$4:$B$1004,1),0,1,1)-OFFSET($A$4,MATCH(Input!$C$31,$B$4:$B$1004,1),0,1,1)),$H$4,0,1),0)</f>
        <v>0</v>
      </c>
      <c r="F838" s="78" t="n">
        <f aca="false">($F837+$D838+$E838)*(1+Input!$C$47/(100*12))</f>
        <v>0</v>
      </c>
    </row>
    <row r="839" customFormat="false" ht="12.8" hidden="false" customHeight="false" outlineLevel="0" collapsed="false">
      <c r="A839" s="76" t="n">
        <v>835</v>
      </c>
      <c r="B839" s="77" t="n">
        <f aca="false">EOMONTH(Input!$C$7,A839)</f>
        <v>68333</v>
      </c>
      <c r="D839" s="78" t="n">
        <f aca="false">IF(AND($B839&lt;Input!$C$31,$B839&lt;Input!$G$31),Input!$C$48,0)</f>
        <v>0</v>
      </c>
      <c r="E839" s="78" t="n">
        <f aca="true">IF(AND($B839&gt;Input!$C$31,$B839&lt;Input!$C$25),PMT(Input!$C$47/(100*12),(OFFSET($A$4,MATCH(Input!$C$25,$B$4:$B$1004,1),0,1,1)-OFFSET($A$4,MATCH(Input!$C$31,$B$4:$B$1004,1),0,1,1)),$H$4,0,1),0)</f>
        <v>0</v>
      </c>
      <c r="F839" s="78" t="n">
        <f aca="false">($F838+$D839+$E839)*(1+Input!$C$47/(100*12))</f>
        <v>0</v>
      </c>
    </row>
    <row r="840" customFormat="false" ht="12.8" hidden="false" customHeight="false" outlineLevel="0" collapsed="false">
      <c r="A840" s="76" t="n">
        <v>836</v>
      </c>
      <c r="B840" s="77" t="n">
        <f aca="false">EOMONTH(Input!$C$7,A840)</f>
        <v>68361</v>
      </c>
      <c r="D840" s="78" t="n">
        <f aca="false">IF(AND($B840&lt;Input!$C$31,$B840&lt;Input!$G$31),Input!$C$48,0)</f>
        <v>0</v>
      </c>
      <c r="E840" s="78" t="n">
        <f aca="true">IF(AND($B840&gt;Input!$C$31,$B840&lt;Input!$C$25),PMT(Input!$C$47/(100*12),(OFFSET($A$4,MATCH(Input!$C$25,$B$4:$B$1004,1),0,1,1)-OFFSET($A$4,MATCH(Input!$C$31,$B$4:$B$1004,1),0,1,1)),$H$4,0,1),0)</f>
        <v>0</v>
      </c>
      <c r="F840" s="78" t="n">
        <f aca="false">($F839+$D840+$E840)*(1+Input!$C$47/(100*12))</f>
        <v>0</v>
      </c>
    </row>
    <row r="841" customFormat="false" ht="12.8" hidden="false" customHeight="false" outlineLevel="0" collapsed="false">
      <c r="A841" s="76" t="n">
        <v>837</v>
      </c>
      <c r="B841" s="77" t="n">
        <f aca="false">EOMONTH(Input!$C$7,A841)</f>
        <v>68392</v>
      </c>
      <c r="D841" s="78" t="n">
        <f aca="false">IF(AND($B841&lt;Input!$C$31,$B841&lt;Input!$G$31),Input!$C$48,0)</f>
        <v>0</v>
      </c>
      <c r="E841" s="78" t="n">
        <f aca="true">IF(AND($B841&gt;Input!$C$31,$B841&lt;Input!$C$25),PMT(Input!$C$47/(100*12),(OFFSET($A$4,MATCH(Input!$C$25,$B$4:$B$1004,1),0,1,1)-OFFSET($A$4,MATCH(Input!$C$31,$B$4:$B$1004,1),0,1,1)),$H$4,0,1),0)</f>
        <v>0</v>
      </c>
      <c r="F841" s="78" t="n">
        <f aca="false">($F840+$D841+$E841)*(1+Input!$C$47/(100*12))</f>
        <v>0</v>
      </c>
    </row>
    <row r="842" customFormat="false" ht="12.8" hidden="false" customHeight="false" outlineLevel="0" collapsed="false">
      <c r="A842" s="76" t="n">
        <v>838</v>
      </c>
      <c r="B842" s="77" t="n">
        <f aca="false">EOMONTH(Input!$C$7,A842)</f>
        <v>68422</v>
      </c>
      <c r="D842" s="78" t="n">
        <f aca="false">IF(AND($B842&lt;Input!$C$31,$B842&lt;Input!$G$31),Input!$C$48,0)</f>
        <v>0</v>
      </c>
      <c r="E842" s="78" t="n">
        <f aca="true">IF(AND($B842&gt;Input!$C$31,$B842&lt;Input!$C$25),PMT(Input!$C$47/(100*12),(OFFSET($A$4,MATCH(Input!$C$25,$B$4:$B$1004,1),0,1,1)-OFFSET($A$4,MATCH(Input!$C$31,$B$4:$B$1004,1),0,1,1)),$H$4,0,1),0)</f>
        <v>0</v>
      </c>
      <c r="F842" s="78" t="n">
        <f aca="false">($F841+$D842+$E842)*(1+Input!$C$47/(100*12))</f>
        <v>0</v>
      </c>
    </row>
    <row r="843" customFormat="false" ht="12.8" hidden="false" customHeight="false" outlineLevel="0" collapsed="false">
      <c r="A843" s="76" t="n">
        <v>839</v>
      </c>
      <c r="B843" s="77" t="n">
        <f aca="false">EOMONTH(Input!$C$7,A843)</f>
        <v>68453</v>
      </c>
      <c r="D843" s="78" t="n">
        <f aca="false">IF(AND($B843&lt;Input!$C$31,$B843&lt;Input!$G$31),Input!$C$48,0)</f>
        <v>0</v>
      </c>
      <c r="E843" s="78" t="n">
        <f aca="true">IF(AND($B843&gt;Input!$C$31,$B843&lt;Input!$C$25),PMT(Input!$C$47/(100*12),(OFFSET($A$4,MATCH(Input!$C$25,$B$4:$B$1004,1),0,1,1)-OFFSET($A$4,MATCH(Input!$C$31,$B$4:$B$1004,1),0,1,1)),$H$4,0,1),0)</f>
        <v>0</v>
      </c>
      <c r="F843" s="78" t="n">
        <f aca="false">($F842+$D843+$E843)*(1+Input!$C$47/(100*12))</f>
        <v>0</v>
      </c>
    </row>
    <row r="844" customFormat="false" ht="12.8" hidden="false" customHeight="false" outlineLevel="0" collapsed="false">
      <c r="A844" s="76" t="n">
        <v>840</v>
      </c>
      <c r="B844" s="77" t="n">
        <f aca="false">EOMONTH(Input!$C$7,A844)</f>
        <v>68483</v>
      </c>
      <c r="D844" s="78" t="n">
        <f aca="false">IF(AND($B844&lt;Input!$C$31,$B844&lt;Input!$G$31),Input!$C$48,0)</f>
        <v>0</v>
      </c>
      <c r="E844" s="78" t="n">
        <f aca="true">IF(AND($B844&gt;Input!$C$31,$B844&lt;Input!$C$25),PMT(Input!$C$47/(100*12),(OFFSET($A$4,MATCH(Input!$C$25,$B$4:$B$1004,1),0,1,1)-OFFSET($A$4,MATCH(Input!$C$31,$B$4:$B$1004,1),0,1,1)),$H$4,0,1),0)</f>
        <v>0</v>
      </c>
      <c r="F844" s="78" t="n">
        <f aca="false">($F843+$D844+$E844)*(1+Input!$C$47/(100*12))</f>
        <v>0</v>
      </c>
    </row>
    <row r="845" customFormat="false" ht="12.8" hidden="false" customHeight="false" outlineLevel="0" collapsed="false">
      <c r="A845" s="76" t="n">
        <v>841</v>
      </c>
      <c r="B845" s="77" t="n">
        <f aca="false">EOMONTH(Input!$C$7,A845)</f>
        <v>68514</v>
      </c>
      <c r="D845" s="78" t="n">
        <f aca="false">IF(AND($B845&lt;Input!$C$31,$B845&lt;Input!$G$31),Input!$C$48,0)</f>
        <v>0</v>
      </c>
      <c r="E845" s="78" t="n">
        <f aca="true">IF(AND($B845&gt;Input!$C$31,$B845&lt;Input!$C$25),PMT(Input!$C$47/(100*12),(OFFSET($A$4,MATCH(Input!$C$25,$B$4:$B$1004,1),0,1,1)-OFFSET($A$4,MATCH(Input!$C$31,$B$4:$B$1004,1),0,1,1)),$H$4,0,1),0)</f>
        <v>0</v>
      </c>
      <c r="F845" s="78" t="n">
        <f aca="false">($F844+$D845+$E845)*(1+Input!$C$47/(100*12))</f>
        <v>0</v>
      </c>
    </row>
    <row r="846" customFormat="false" ht="12.8" hidden="false" customHeight="false" outlineLevel="0" collapsed="false">
      <c r="A846" s="76" t="n">
        <v>842</v>
      </c>
      <c r="B846" s="77" t="n">
        <f aca="false">EOMONTH(Input!$C$7,A846)</f>
        <v>68545</v>
      </c>
      <c r="D846" s="78" t="n">
        <f aca="false">IF(AND($B846&lt;Input!$C$31,$B846&lt;Input!$G$31),Input!$C$48,0)</f>
        <v>0</v>
      </c>
      <c r="E846" s="78" t="n">
        <f aca="true">IF(AND($B846&gt;Input!$C$31,$B846&lt;Input!$C$25),PMT(Input!$C$47/(100*12),(OFFSET($A$4,MATCH(Input!$C$25,$B$4:$B$1004,1),0,1,1)-OFFSET($A$4,MATCH(Input!$C$31,$B$4:$B$1004,1),0,1,1)),$H$4,0,1),0)</f>
        <v>0</v>
      </c>
      <c r="F846" s="78" t="n">
        <f aca="false">($F845+$D846+$E846)*(1+Input!$C$47/(100*12))</f>
        <v>0</v>
      </c>
    </row>
    <row r="847" customFormat="false" ht="12.8" hidden="false" customHeight="false" outlineLevel="0" collapsed="false">
      <c r="A847" s="76" t="n">
        <v>843</v>
      </c>
      <c r="B847" s="77" t="n">
        <f aca="false">EOMONTH(Input!$C$7,A847)</f>
        <v>68575</v>
      </c>
      <c r="D847" s="78" t="n">
        <f aca="false">IF(AND($B847&lt;Input!$C$31,$B847&lt;Input!$G$31),Input!$C$48,0)</f>
        <v>0</v>
      </c>
      <c r="E847" s="78" t="n">
        <f aca="true">IF(AND($B847&gt;Input!$C$31,$B847&lt;Input!$C$25),PMT(Input!$C$47/(100*12),(OFFSET($A$4,MATCH(Input!$C$25,$B$4:$B$1004,1),0,1,1)-OFFSET($A$4,MATCH(Input!$C$31,$B$4:$B$1004,1),0,1,1)),$H$4,0,1),0)</f>
        <v>0</v>
      </c>
      <c r="F847" s="78" t="n">
        <f aca="false">($F846+$D847+$E847)*(1+Input!$C$47/(100*12))</f>
        <v>0</v>
      </c>
    </row>
    <row r="848" customFormat="false" ht="12.8" hidden="false" customHeight="false" outlineLevel="0" collapsed="false">
      <c r="A848" s="76" t="n">
        <v>844</v>
      </c>
      <c r="B848" s="77" t="n">
        <f aca="false">EOMONTH(Input!$C$7,A848)</f>
        <v>68606</v>
      </c>
      <c r="D848" s="78" t="n">
        <f aca="false">IF(AND($B848&lt;Input!$C$31,$B848&lt;Input!$G$31),Input!$C$48,0)</f>
        <v>0</v>
      </c>
      <c r="E848" s="78" t="n">
        <f aca="true">IF(AND($B848&gt;Input!$C$31,$B848&lt;Input!$C$25),PMT(Input!$C$47/(100*12),(OFFSET($A$4,MATCH(Input!$C$25,$B$4:$B$1004,1),0,1,1)-OFFSET($A$4,MATCH(Input!$C$31,$B$4:$B$1004,1),0,1,1)),$H$4,0,1),0)</f>
        <v>0</v>
      </c>
      <c r="F848" s="78" t="n">
        <f aca="false">($F847+$D848+$E848)*(1+Input!$C$47/(100*12))</f>
        <v>0</v>
      </c>
    </row>
    <row r="849" customFormat="false" ht="12.8" hidden="false" customHeight="false" outlineLevel="0" collapsed="false">
      <c r="A849" s="76" t="n">
        <v>845</v>
      </c>
      <c r="B849" s="77" t="n">
        <f aca="false">EOMONTH(Input!$C$7,A849)</f>
        <v>68636</v>
      </c>
      <c r="D849" s="78" t="n">
        <f aca="false">IF(AND($B849&lt;Input!$C$31,$B849&lt;Input!$G$31),Input!$C$48,0)</f>
        <v>0</v>
      </c>
      <c r="E849" s="78" t="n">
        <f aca="true">IF(AND($B849&gt;Input!$C$31,$B849&lt;Input!$C$25),PMT(Input!$C$47/(100*12),(OFFSET($A$4,MATCH(Input!$C$25,$B$4:$B$1004,1),0,1,1)-OFFSET($A$4,MATCH(Input!$C$31,$B$4:$B$1004,1),0,1,1)),$H$4,0,1),0)</f>
        <v>0</v>
      </c>
      <c r="F849" s="78" t="n">
        <f aca="false">($F848+$D849+$E849)*(1+Input!$C$47/(100*12))</f>
        <v>0</v>
      </c>
    </row>
    <row r="850" customFormat="false" ht="12.8" hidden="false" customHeight="false" outlineLevel="0" collapsed="false">
      <c r="A850" s="76" t="n">
        <v>846</v>
      </c>
      <c r="B850" s="77" t="n">
        <f aca="false">EOMONTH(Input!$C$7,A850)</f>
        <v>68667</v>
      </c>
      <c r="D850" s="78" t="n">
        <f aca="false">IF(AND($B850&lt;Input!$C$31,$B850&lt;Input!$G$31),Input!$C$48,0)</f>
        <v>0</v>
      </c>
      <c r="E850" s="78" t="n">
        <f aca="true">IF(AND($B850&gt;Input!$C$31,$B850&lt;Input!$C$25),PMT(Input!$C$47/(100*12),(OFFSET($A$4,MATCH(Input!$C$25,$B$4:$B$1004,1),0,1,1)-OFFSET($A$4,MATCH(Input!$C$31,$B$4:$B$1004,1),0,1,1)),$H$4,0,1),0)</f>
        <v>0</v>
      </c>
      <c r="F850" s="78" t="n">
        <f aca="false">($F849+$D850+$E850)*(1+Input!$C$47/(100*12))</f>
        <v>0</v>
      </c>
    </row>
    <row r="851" customFormat="false" ht="12.8" hidden="false" customHeight="false" outlineLevel="0" collapsed="false">
      <c r="A851" s="76" t="n">
        <v>847</v>
      </c>
      <c r="B851" s="77" t="n">
        <f aca="false">EOMONTH(Input!$C$7,A851)</f>
        <v>68698</v>
      </c>
      <c r="D851" s="78" t="n">
        <f aca="false">IF(AND($B851&lt;Input!$C$31,$B851&lt;Input!$G$31),Input!$C$48,0)</f>
        <v>0</v>
      </c>
      <c r="E851" s="78" t="n">
        <f aca="true">IF(AND($B851&gt;Input!$C$31,$B851&lt;Input!$C$25),PMT(Input!$C$47/(100*12),(OFFSET($A$4,MATCH(Input!$C$25,$B$4:$B$1004,1),0,1,1)-OFFSET($A$4,MATCH(Input!$C$31,$B$4:$B$1004,1),0,1,1)),$H$4,0,1),0)</f>
        <v>0</v>
      </c>
      <c r="F851" s="78" t="n">
        <f aca="false">($F850+$D851+$E851)*(1+Input!$C$47/(100*12))</f>
        <v>0</v>
      </c>
    </row>
    <row r="852" customFormat="false" ht="12.8" hidden="false" customHeight="false" outlineLevel="0" collapsed="false">
      <c r="A852" s="76" t="n">
        <v>848</v>
      </c>
      <c r="B852" s="77" t="n">
        <f aca="false">EOMONTH(Input!$C$7,A852)</f>
        <v>68727</v>
      </c>
      <c r="D852" s="78" t="n">
        <f aca="false">IF(AND($B852&lt;Input!$C$31,$B852&lt;Input!$G$31),Input!$C$48,0)</f>
        <v>0</v>
      </c>
      <c r="E852" s="78" t="n">
        <f aca="true">IF(AND($B852&gt;Input!$C$31,$B852&lt;Input!$C$25),PMT(Input!$C$47/(100*12),(OFFSET($A$4,MATCH(Input!$C$25,$B$4:$B$1004,1),0,1,1)-OFFSET($A$4,MATCH(Input!$C$31,$B$4:$B$1004,1),0,1,1)),$H$4,0,1),0)</f>
        <v>0</v>
      </c>
      <c r="F852" s="78" t="n">
        <f aca="false">($F851+$D852+$E852)*(1+Input!$C$47/(100*12))</f>
        <v>0</v>
      </c>
    </row>
    <row r="853" customFormat="false" ht="12.8" hidden="false" customHeight="false" outlineLevel="0" collapsed="false">
      <c r="A853" s="76" t="n">
        <v>849</v>
      </c>
      <c r="B853" s="77" t="n">
        <f aca="false">EOMONTH(Input!$C$7,A853)</f>
        <v>68758</v>
      </c>
      <c r="D853" s="78" t="n">
        <f aca="false">IF(AND($B853&lt;Input!$C$31,$B853&lt;Input!$G$31),Input!$C$48,0)</f>
        <v>0</v>
      </c>
      <c r="E853" s="78" t="n">
        <f aca="true">IF(AND($B853&gt;Input!$C$31,$B853&lt;Input!$C$25),PMT(Input!$C$47/(100*12),(OFFSET($A$4,MATCH(Input!$C$25,$B$4:$B$1004,1),0,1,1)-OFFSET($A$4,MATCH(Input!$C$31,$B$4:$B$1004,1),0,1,1)),$H$4,0,1),0)</f>
        <v>0</v>
      </c>
      <c r="F853" s="78" t="n">
        <f aca="false">($F852+$D853+$E853)*(1+Input!$C$47/(100*12))</f>
        <v>0</v>
      </c>
    </row>
    <row r="854" customFormat="false" ht="12.8" hidden="false" customHeight="false" outlineLevel="0" collapsed="false">
      <c r="A854" s="76" t="n">
        <v>850</v>
      </c>
      <c r="B854" s="77" t="n">
        <f aca="false">EOMONTH(Input!$C$7,A854)</f>
        <v>68788</v>
      </c>
      <c r="D854" s="78" t="n">
        <f aca="false">IF(AND($B854&lt;Input!$C$31,$B854&lt;Input!$G$31),Input!$C$48,0)</f>
        <v>0</v>
      </c>
      <c r="E854" s="78" t="n">
        <f aca="true">IF(AND($B854&gt;Input!$C$31,$B854&lt;Input!$C$25),PMT(Input!$C$47/(100*12),(OFFSET($A$4,MATCH(Input!$C$25,$B$4:$B$1004,1),0,1,1)-OFFSET($A$4,MATCH(Input!$C$31,$B$4:$B$1004,1),0,1,1)),$H$4,0,1),0)</f>
        <v>0</v>
      </c>
      <c r="F854" s="78" t="n">
        <f aca="false">($F853+$D854+$E854)*(1+Input!$C$47/(100*12))</f>
        <v>0</v>
      </c>
    </row>
    <row r="855" customFormat="false" ht="12.8" hidden="false" customHeight="false" outlineLevel="0" collapsed="false">
      <c r="A855" s="76" t="n">
        <v>851</v>
      </c>
      <c r="B855" s="77" t="n">
        <f aca="false">EOMONTH(Input!$C$7,A855)</f>
        <v>68819</v>
      </c>
      <c r="D855" s="78" t="n">
        <f aca="false">IF(AND($B855&lt;Input!$C$31,$B855&lt;Input!$G$31),Input!$C$48,0)</f>
        <v>0</v>
      </c>
      <c r="E855" s="78" t="n">
        <f aca="true">IF(AND($B855&gt;Input!$C$31,$B855&lt;Input!$C$25),PMT(Input!$C$47/(100*12),(OFFSET($A$4,MATCH(Input!$C$25,$B$4:$B$1004,1),0,1,1)-OFFSET($A$4,MATCH(Input!$C$31,$B$4:$B$1004,1),0,1,1)),$H$4,0,1),0)</f>
        <v>0</v>
      </c>
      <c r="F855" s="78" t="n">
        <f aca="false">($F854+$D855+$E855)*(1+Input!$C$47/(100*12))</f>
        <v>0</v>
      </c>
    </row>
    <row r="856" customFormat="false" ht="12.8" hidden="false" customHeight="false" outlineLevel="0" collapsed="false">
      <c r="A856" s="76" t="n">
        <v>852</v>
      </c>
      <c r="B856" s="77" t="n">
        <f aca="false">EOMONTH(Input!$C$7,A856)</f>
        <v>68849</v>
      </c>
      <c r="D856" s="78" t="n">
        <f aca="false">IF(AND($B856&lt;Input!$C$31,$B856&lt;Input!$G$31),Input!$C$48,0)</f>
        <v>0</v>
      </c>
      <c r="E856" s="78" t="n">
        <f aca="true">IF(AND($B856&gt;Input!$C$31,$B856&lt;Input!$C$25),PMT(Input!$C$47/(100*12),(OFFSET($A$4,MATCH(Input!$C$25,$B$4:$B$1004,1),0,1,1)-OFFSET($A$4,MATCH(Input!$C$31,$B$4:$B$1004,1),0,1,1)),$H$4,0,1),0)</f>
        <v>0</v>
      </c>
      <c r="F856" s="78" t="n">
        <f aca="false">($F855+$D856+$E856)*(1+Input!$C$47/(100*12))</f>
        <v>0</v>
      </c>
    </row>
    <row r="857" customFormat="false" ht="12.8" hidden="false" customHeight="false" outlineLevel="0" collapsed="false">
      <c r="A857" s="76" t="n">
        <v>853</v>
      </c>
      <c r="B857" s="77" t="n">
        <f aca="false">EOMONTH(Input!$C$7,A857)</f>
        <v>68880</v>
      </c>
      <c r="D857" s="78" t="n">
        <f aca="false">IF(AND($B857&lt;Input!$C$31,$B857&lt;Input!$G$31),Input!$C$48,0)</f>
        <v>0</v>
      </c>
      <c r="E857" s="78" t="n">
        <f aca="true">IF(AND($B857&gt;Input!$C$31,$B857&lt;Input!$C$25),PMT(Input!$C$47/(100*12),(OFFSET($A$4,MATCH(Input!$C$25,$B$4:$B$1004,1),0,1,1)-OFFSET($A$4,MATCH(Input!$C$31,$B$4:$B$1004,1),0,1,1)),$H$4,0,1),0)</f>
        <v>0</v>
      </c>
      <c r="F857" s="78" t="n">
        <f aca="false">($F856+$D857+$E857)*(1+Input!$C$47/(100*12))</f>
        <v>0</v>
      </c>
    </row>
    <row r="858" customFormat="false" ht="12.8" hidden="false" customHeight="false" outlineLevel="0" collapsed="false">
      <c r="A858" s="76" t="n">
        <v>854</v>
      </c>
      <c r="B858" s="77" t="n">
        <f aca="false">EOMONTH(Input!$C$7,A858)</f>
        <v>68911</v>
      </c>
      <c r="D858" s="78" t="n">
        <f aca="false">IF(AND($B858&lt;Input!$C$31,$B858&lt;Input!$G$31),Input!$C$48,0)</f>
        <v>0</v>
      </c>
      <c r="E858" s="78" t="n">
        <f aca="true">IF(AND($B858&gt;Input!$C$31,$B858&lt;Input!$C$25),PMT(Input!$C$47/(100*12),(OFFSET($A$4,MATCH(Input!$C$25,$B$4:$B$1004,1),0,1,1)-OFFSET($A$4,MATCH(Input!$C$31,$B$4:$B$1004,1),0,1,1)),$H$4,0,1),0)</f>
        <v>0</v>
      </c>
      <c r="F858" s="78" t="n">
        <f aca="false">($F857+$D858+$E858)*(1+Input!$C$47/(100*12))</f>
        <v>0</v>
      </c>
    </row>
    <row r="859" customFormat="false" ht="12.8" hidden="false" customHeight="false" outlineLevel="0" collapsed="false">
      <c r="A859" s="76" t="n">
        <v>855</v>
      </c>
      <c r="B859" s="77" t="n">
        <f aca="false">EOMONTH(Input!$C$7,A859)</f>
        <v>68941</v>
      </c>
      <c r="D859" s="78" t="n">
        <f aca="false">IF(AND($B859&lt;Input!$C$31,$B859&lt;Input!$G$31),Input!$C$48,0)</f>
        <v>0</v>
      </c>
      <c r="E859" s="78" t="n">
        <f aca="true">IF(AND($B859&gt;Input!$C$31,$B859&lt;Input!$C$25),PMT(Input!$C$47/(100*12),(OFFSET($A$4,MATCH(Input!$C$25,$B$4:$B$1004,1),0,1,1)-OFFSET($A$4,MATCH(Input!$C$31,$B$4:$B$1004,1),0,1,1)),$H$4,0,1),0)</f>
        <v>0</v>
      </c>
      <c r="F859" s="78" t="n">
        <f aca="false">($F858+$D859+$E859)*(1+Input!$C$47/(100*12))</f>
        <v>0</v>
      </c>
    </row>
    <row r="860" customFormat="false" ht="12.8" hidden="false" customHeight="false" outlineLevel="0" collapsed="false">
      <c r="A860" s="76" t="n">
        <v>856</v>
      </c>
      <c r="B860" s="77" t="n">
        <f aca="false">EOMONTH(Input!$C$7,A860)</f>
        <v>68972</v>
      </c>
      <c r="D860" s="78" t="n">
        <f aca="false">IF(AND($B860&lt;Input!$C$31,$B860&lt;Input!$G$31),Input!$C$48,0)</f>
        <v>0</v>
      </c>
      <c r="E860" s="78" t="n">
        <f aca="true">IF(AND($B860&gt;Input!$C$31,$B860&lt;Input!$C$25),PMT(Input!$C$47/(100*12),(OFFSET($A$4,MATCH(Input!$C$25,$B$4:$B$1004,1),0,1,1)-OFFSET($A$4,MATCH(Input!$C$31,$B$4:$B$1004,1),0,1,1)),$H$4,0,1),0)</f>
        <v>0</v>
      </c>
      <c r="F860" s="78" t="n">
        <f aca="false">($F859+$D860+$E860)*(1+Input!$C$47/(100*12))</f>
        <v>0</v>
      </c>
    </row>
    <row r="861" customFormat="false" ht="12.8" hidden="false" customHeight="false" outlineLevel="0" collapsed="false">
      <c r="A861" s="76" t="n">
        <v>857</v>
      </c>
      <c r="B861" s="77" t="n">
        <f aca="false">EOMONTH(Input!$C$7,A861)</f>
        <v>69002</v>
      </c>
      <c r="D861" s="78" t="n">
        <f aca="false">IF(AND($B861&lt;Input!$C$31,$B861&lt;Input!$G$31),Input!$C$48,0)</f>
        <v>0</v>
      </c>
      <c r="E861" s="78" t="n">
        <f aca="true">IF(AND($B861&gt;Input!$C$31,$B861&lt;Input!$C$25),PMT(Input!$C$47/(100*12),(OFFSET($A$4,MATCH(Input!$C$25,$B$4:$B$1004,1),0,1,1)-OFFSET($A$4,MATCH(Input!$C$31,$B$4:$B$1004,1),0,1,1)),$H$4,0,1),0)</f>
        <v>0</v>
      </c>
      <c r="F861" s="78" t="n">
        <f aca="false">($F860+$D861+$E861)*(1+Input!$C$47/(100*12))</f>
        <v>0</v>
      </c>
    </row>
    <row r="862" customFormat="false" ht="12.8" hidden="false" customHeight="false" outlineLevel="0" collapsed="false">
      <c r="A862" s="76" t="n">
        <v>858</v>
      </c>
      <c r="B862" s="77" t="n">
        <f aca="false">EOMONTH(Input!$C$7,A862)</f>
        <v>69033</v>
      </c>
      <c r="D862" s="78" t="n">
        <f aca="false">IF(AND($B862&lt;Input!$C$31,$B862&lt;Input!$G$31),Input!$C$48,0)</f>
        <v>0</v>
      </c>
      <c r="E862" s="78" t="n">
        <f aca="true">IF(AND($B862&gt;Input!$C$31,$B862&lt;Input!$C$25),PMT(Input!$C$47/(100*12),(OFFSET($A$4,MATCH(Input!$C$25,$B$4:$B$1004,1),0,1,1)-OFFSET($A$4,MATCH(Input!$C$31,$B$4:$B$1004,1),0,1,1)),$H$4,0,1),0)</f>
        <v>0</v>
      </c>
      <c r="F862" s="78" t="n">
        <f aca="false">($F861+$D862+$E862)*(1+Input!$C$47/(100*12))</f>
        <v>0</v>
      </c>
    </row>
    <row r="863" customFormat="false" ht="12.8" hidden="false" customHeight="false" outlineLevel="0" collapsed="false">
      <c r="A863" s="76" t="n">
        <v>859</v>
      </c>
      <c r="B863" s="77" t="n">
        <f aca="false">EOMONTH(Input!$C$7,A863)</f>
        <v>69064</v>
      </c>
      <c r="D863" s="78" t="n">
        <f aca="false">IF(AND($B863&lt;Input!$C$31,$B863&lt;Input!$G$31),Input!$C$48,0)</f>
        <v>0</v>
      </c>
      <c r="E863" s="78" t="n">
        <f aca="true">IF(AND($B863&gt;Input!$C$31,$B863&lt;Input!$C$25),PMT(Input!$C$47/(100*12),(OFFSET($A$4,MATCH(Input!$C$25,$B$4:$B$1004,1),0,1,1)-OFFSET($A$4,MATCH(Input!$C$31,$B$4:$B$1004,1),0,1,1)),$H$4,0,1),0)</f>
        <v>0</v>
      </c>
      <c r="F863" s="78" t="n">
        <f aca="false">($F862+$D863+$E863)*(1+Input!$C$47/(100*12))</f>
        <v>0</v>
      </c>
    </row>
    <row r="864" customFormat="false" ht="12.8" hidden="false" customHeight="false" outlineLevel="0" collapsed="false">
      <c r="A864" s="76" t="n">
        <v>860</v>
      </c>
      <c r="B864" s="77" t="n">
        <f aca="false">EOMONTH(Input!$C$7,A864)</f>
        <v>69092</v>
      </c>
      <c r="D864" s="78" t="n">
        <f aca="false">IF(AND($B864&lt;Input!$C$31,$B864&lt;Input!$G$31),Input!$C$48,0)</f>
        <v>0</v>
      </c>
      <c r="E864" s="78" t="n">
        <f aca="true">IF(AND($B864&gt;Input!$C$31,$B864&lt;Input!$C$25),PMT(Input!$C$47/(100*12),(OFFSET($A$4,MATCH(Input!$C$25,$B$4:$B$1004,1),0,1,1)-OFFSET($A$4,MATCH(Input!$C$31,$B$4:$B$1004,1),0,1,1)),$H$4,0,1),0)</f>
        <v>0</v>
      </c>
      <c r="F864" s="78" t="n">
        <f aca="false">($F863+$D864+$E864)*(1+Input!$C$47/(100*12))</f>
        <v>0</v>
      </c>
    </row>
    <row r="865" customFormat="false" ht="12.8" hidden="false" customHeight="false" outlineLevel="0" collapsed="false">
      <c r="A865" s="76" t="n">
        <v>861</v>
      </c>
      <c r="B865" s="77" t="n">
        <f aca="false">EOMONTH(Input!$C$7,A865)</f>
        <v>69123</v>
      </c>
      <c r="D865" s="78" t="n">
        <f aca="false">IF(AND($B865&lt;Input!$C$31,$B865&lt;Input!$G$31),Input!$C$48,0)</f>
        <v>0</v>
      </c>
      <c r="E865" s="78" t="n">
        <f aca="true">IF(AND($B865&gt;Input!$C$31,$B865&lt;Input!$C$25),PMT(Input!$C$47/(100*12),(OFFSET($A$4,MATCH(Input!$C$25,$B$4:$B$1004,1),0,1,1)-OFFSET($A$4,MATCH(Input!$C$31,$B$4:$B$1004,1),0,1,1)),$H$4,0,1),0)</f>
        <v>0</v>
      </c>
      <c r="F865" s="78" t="n">
        <f aca="false">($F864+$D865+$E865)*(1+Input!$C$47/(100*12))</f>
        <v>0</v>
      </c>
    </row>
    <row r="866" customFormat="false" ht="12.8" hidden="false" customHeight="false" outlineLevel="0" collapsed="false">
      <c r="A866" s="76" t="n">
        <v>862</v>
      </c>
      <c r="B866" s="77" t="n">
        <f aca="false">EOMONTH(Input!$C$7,A866)</f>
        <v>69153</v>
      </c>
      <c r="D866" s="78" t="n">
        <f aca="false">IF(AND($B866&lt;Input!$C$31,$B866&lt;Input!$G$31),Input!$C$48,0)</f>
        <v>0</v>
      </c>
      <c r="E866" s="78" t="n">
        <f aca="true">IF(AND($B866&gt;Input!$C$31,$B866&lt;Input!$C$25),PMT(Input!$C$47/(100*12),(OFFSET($A$4,MATCH(Input!$C$25,$B$4:$B$1004,1),0,1,1)-OFFSET($A$4,MATCH(Input!$C$31,$B$4:$B$1004,1),0,1,1)),$H$4,0,1),0)</f>
        <v>0</v>
      </c>
      <c r="F866" s="78" t="n">
        <f aca="false">($F865+$D866+$E866)*(1+Input!$C$47/(100*12))</f>
        <v>0</v>
      </c>
    </row>
    <row r="867" customFormat="false" ht="12.8" hidden="false" customHeight="false" outlineLevel="0" collapsed="false">
      <c r="A867" s="76" t="n">
        <v>863</v>
      </c>
      <c r="B867" s="77" t="n">
        <f aca="false">EOMONTH(Input!$C$7,A867)</f>
        <v>69184</v>
      </c>
      <c r="D867" s="78" t="n">
        <f aca="false">IF(AND($B867&lt;Input!$C$31,$B867&lt;Input!$G$31),Input!$C$48,0)</f>
        <v>0</v>
      </c>
      <c r="E867" s="78" t="n">
        <f aca="true">IF(AND($B867&gt;Input!$C$31,$B867&lt;Input!$C$25),PMT(Input!$C$47/(100*12),(OFFSET($A$4,MATCH(Input!$C$25,$B$4:$B$1004,1),0,1,1)-OFFSET($A$4,MATCH(Input!$C$31,$B$4:$B$1004,1),0,1,1)),$H$4,0,1),0)</f>
        <v>0</v>
      </c>
      <c r="F867" s="78" t="n">
        <f aca="false">($F866+$D867+$E867)*(1+Input!$C$47/(100*12))</f>
        <v>0</v>
      </c>
    </row>
    <row r="868" customFormat="false" ht="12.8" hidden="false" customHeight="false" outlineLevel="0" collapsed="false">
      <c r="A868" s="76" t="n">
        <v>864</v>
      </c>
      <c r="B868" s="77" t="n">
        <f aca="false">EOMONTH(Input!$C$7,A868)</f>
        <v>69214</v>
      </c>
      <c r="D868" s="78" t="n">
        <f aca="false">IF(AND($B868&lt;Input!$C$31,$B868&lt;Input!$G$31),Input!$C$48,0)</f>
        <v>0</v>
      </c>
      <c r="E868" s="78" t="n">
        <f aca="true">IF(AND($B868&gt;Input!$C$31,$B868&lt;Input!$C$25),PMT(Input!$C$47/(100*12),(OFFSET($A$4,MATCH(Input!$C$25,$B$4:$B$1004,1),0,1,1)-OFFSET($A$4,MATCH(Input!$C$31,$B$4:$B$1004,1),0,1,1)),$H$4,0,1),0)</f>
        <v>0</v>
      </c>
      <c r="F868" s="78" t="n">
        <f aca="false">($F867+$D868+$E868)*(1+Input!$C$47/(100*12))</f>
        <v>0</v>
      </c>
    </row>
    <row r="869" customFormat="false" ht="12.8" hidden="false" customHeight="false" outlineLevel="0" collapsed="false">
      <c r="A869" s="76" t="n">
        <v>865</v>
      </c>
      <c r="B869" s="77" t="n">
        <f aca="false">EOMONTH(Input!$C$7,A869)</f>
        <v>69245</v>
      </c>
      <c r="D869" s="78" t="n">
        <f aca="false">IF(AND($B869&lt;Input!$C$31,$B869&lt;Input!$G$31),Input!$C$48,0)</f>
        <v>0</v>
      </c>
      <c r="E869" s="78" t="n">
        <f aca="true">IF(AND($B869&gt;Input!$C$31,$B869&lt;Input!$C$25),PMT(Input!$C$47/(100*12),(OFFSET($A$4,MATCH(Input!$C$25,$B$4:$B$1004,1),0,1,1)-OFFSET($A$4,MATCH(Input!$C$31,$B$4:$B$1004,1),0,1,1)),$H$4,0,1),0)</f>
        <v>0</v>
      </c>
      <c r="F869" s="78" t="n">
        <f aca="false">($F868+$D869+$E869)*(1+Input!$C$47/(100*12))</f>
        <v>0</v>
      </c>
    </row>
    <row r="870" customFormat="false" ht="12.8" hidden="false" customHeight="false" outlineLevel="0" collapsed="false">
      <c r="A870" s="76" t="n">
        <v>866</v>
      </c>
      <c r="B870" s="77" t="n">
        <f aca="false">EOMONTH(Input!$C$7,A870)</f>
        <v>69276</v>
      </c>
      <c r="D870" s="78" t="n">
        <f aca="false">IF(AND($B870&lt;Input!$C$31,$B870&lt;Input!$G$31),Input!$C$48,0)</f>
        <v>0</v>
      </c>
      <c r="E870" s="78" t="n">
        <f aca="true">IF(AND($B870&gt;Input!$C$31,$B870&lt;Input!$C$25),PMT(Input!$C$47/(100*12),(OFFSET($A$4,MATCH(Input!$C$25,$B$4:$B$1004,1),0,1,1)-OFFSET($A$4,MATCH(Input!$C$31,$B$4:$B$1004,1),0,1,1)),$H$4,0,1),0)</f>
        <v>0</v>
      </c>
      <c r="F870" s="78" t="n">
        <f aca="false">($F869+$D870+$E870)*(1+Input!$C$47/(100*12))</f>
        <v>0</v>
      </c>
    </row>
    <row r="871" customFormat="false" ht="12.8" hidden="false" customHeight="false" outlineLevel="0" collapsed="false">
      <c r="A871" s="76" t="n">
        <v>867</v>
      </c>
      <c r="B871" s="77" t="n">
        <f aca="false">EOMONTH(Input!$C$7,A871)</f>
        <v>69306</v>
      </c>
      <c r="D871" s="78" t="n">
        <f aca="false">IF(AND($B871&lt;Input!$C$31,$B871&lt;Input!$G$31),Input!$C$48,0)</f>
        <v>0</v>
      </c>
      <c r="E871" s="78" t="n">
        <f aca="true">IF(AND($B871&gt;Input!$C$31,$B871&lt;Input!$C$25),PMT(Input!$C$47/(100*12),(OFFSET($A$4,MATCH(Input!$C$25,$B$4:$B$1004,1),0,1,1)-OFFSET($A$4,MATCH(Input!$C$31,$B$4:$B$1004,1),0,1,1)),$H$4,0,1),0)</f>
        <v>0</v>
      </c>
      <c r="F871" s="78" t="n">
        <f aca="false">($F870+$D871+$E871)*(1+Input!$C$47/(100*12))</f>
        <v>0</v>
      </c>
    </row>
    <row r="872" customFormat="false" ht="12.8" hidden="false" customHeight="false" outlineLevel="0" collapsed="false">
      <c r="A872" s="76" t="n">
        <v>868</v>
      </c>
      <c r="B872" s="77" t="n">
        <f aca="false">EOMONTH(Input!$C$7,A872)</f>
        <v>69337</v>
      </c>
      <c r="D872" s="78" t="n">
        <f aca="false">IF(AND($B872&lt;Input!$C$31,$B872&lt;Input!$G$31),Input!$C$48,0)</f>
        <v>0</v>
      </c>
      <c r="E872" s="78" t="n">
        <f aca="true">IF(AND($B872&gt;Input!$C$31,$B872&lt;Input!$C$25),PMT(Input!$C$47/(100*12),(OFFSET($A$4,MATCH(Input!$C$25,$B$4:$B$1004,1),0,1,1)-OFFSET($A$4,MATCH(Input!$C$31,$B$4:$B$1004,1),0,1,1)),$H$4,0,1),0)</f>
        <v>0</v>
      </c>
      <c r="F872" s="78" t="n">
        <f aca="false">($F871+$D872+$E872)*(1+Input!$C$47/(100*12))</f>
        <v>0</v>
      </c>
    </row>
    <row r="873" customFormat="false" ht="12.8" hidden="false" customHeight="false" outlineLevel="0" collapsed="false">
      <c r="A873" s="76" t="n">
        <v>869</v>
      </c>
      <c r="B873" s="77" t="n">
        <f aca="false">EOMONTH(Input!$C$7,A873)</f>
        <v>69367</v>
      </c>
      <c r="D873" s="78" t="n">
        <f aca="false">IF(AND($B873&lt;Input!$C$31,$B873&lt;Input!$G$31),Input!$C$48,0)</f>
        <v>0</v>
      </c>
      <c r="E873" s="78" t="n">
        <f aca="true">IF(AND($B873&gt;Input!$C$31,$B873&lt;Input!$C$25),PMT(Input!$C$47/(100*12),(OFFSET($A$4,MATCH(Input!$C$25,$B$4:$B$1004,1),0,1,1)-OFFSET($A$4,MATCH(Input!$C$31,$B$4:$B$1004,1),0,1,1)),$H$4,0,1),0)</f>
        <v>0</v>
      </c>
      <c r="F873" s="78" t="n">
        <f aca="false">($F872+$D873+$E873)*(1+Input!$C$47/(100*12))</f>
        <v>0</v>
      </c>
    </row>
    <row r="874" customFormat="false" ht="12.8" hidden="false" customHeight="false" outlineLevel="0" collapsed="false">
      <c r="A874" s="76" t="n">
        <v>870</v>
      </c>
      <c r="B874" s="77" t="n">
        <f aca="false">EOMONTH(Input!$C$7,A874)</f>
        <v>69398</v>
      </c>
      <c r="D874" s="78" t="n">
        <f aca="false">IF(AND($B874&lt;Input!$C$31,$B874&lt;Input!$G$31),Input!$C$48,0)</f>
        <v>0</v>
      </c>
      <c r="E874" s="78" t="n">
        <f aca="true">IF(AND($B874&gt;Input!$C$31,$B874&lt;Input!$C$25),PMT(Input!$C$47/(100*12),(OFFSET($A$4,MATCH(Input!$C$25,$B$4:$B$1004,1),0,1,1)-OFFSET($A$4,MATCH(Input!$C$31,$B$4:$B$1004,1),0,1,1)),$H$4,0,1),0)</f>
        <v>0</v>
      </c>
      <c r="F874" s="78" t="n">
        <f aca="false">($F873+$D874+$E874)*(1+Input!$C$47/(100*12))</f>
        <v>0</v>
      </c>
    </row>
    <row r="875" customFormat="false" ht="12.8" hidden="false" customHeight="false" outlineLevel="0" collapsed="false">
      <c r="A875" s="76" t="n">
        <v>871</v>
      </c>
      <c r="B875" s="77" t="n">
        <f aca="false">EOMONTH(Input!$C$7,A875)</f>
        <v>69429</v>
      </c>
      <c r="D875" s="78" t="n">
        <f aca="false">IF(AND($B875&lt;Input!$C$31,$B875&lt;Input!$G$31),Input!$C$48,0)</f>
        <v>0</v>
      </c>
      <c r="E875" s="78" t="n">
        <f aca="true">IF(AND($B875&gt;Input!$C$31,$B875&lt;Input!$C$25),PMT(Input!$C$47/(100*12),(OFFSET($A$4,MATCH(Input!$C$25,$B$4:$B$1004,1),0,1,1)-OFFSET($A$4,MATCH(Input!$C$31,$B$4:$B$1004,1),0,1,1)),$H$4,0,1),0)</f>
        <v>0</v>
      </c>
      <c r="F875" s="78" t="n">
        <f aca="false">($F874+$D875+$E875)*(1+Input!$C$47/(100*12))</f>
        <v>0</v>
      </c>
    </row>
    <row r="876" customFormat="false" ht="12.8" hidden="false" customHeight="false" outlineLevel="0" collapsed="false">
      <c r="A876" s="76" t="n">
        <v>872</v>
      </c>
      <c r="B876" s="77" t="n">
        <f aca="false">EOMONTH(Input!$C$7,A876)</f>
        <v>69457</v>
      </c>
      <c r="D876" s="78" t="n">
        <f aca="false">IF(AND($B876&lt;Input!$C$31,$B876&lt;Input!$G$31),Input!$C$48,0)</f>
        <v>0</v>
      </c>
      <c r="E876" s="78" t="n">
        <f aca="true">IF(AND($B876&gt;Input!$C$31,$B876&lt;Input!$C$25),PMT(Input!$C$47/(100*12),(OFFSET($A$4,MATCH(Input!$C$25,$B$4:$B$1004,1),0,1,1)-OFFSET($A$4,MATCH(Input!$C$31,$B$4:$B$1004,1),0,1,1)),$H$4,0,1),0)</f>
        <v>0</v>
      </c>
      <c r="F876" s="78" t="n">
        <f aca="false">($F875+$D876+$E876)*(1+Input!$C$47/(100*12))</f>
        <v>0</v>
      </c>
    </row>
    <row r="877" customFormat="false" ht="12.8" hidden="false" customHeight="false" outlineLevel="0" collapsed="false">
      <c r="A877" s="76" t="n">
        <v>873</v>
      </c>
      <c r="B877" s="77" t="n">
        <f aca="false">EOMONTH(Input!$C$7,A877)</f>
        <v>69488</v>
      </c>
      <c r="D877" s="78" t="n">
        <f aca="false">IF(AND($B877&lt;Input!$C$31,$B877&lt;Input!$G$31),Input!$C$48,0)</f>
        <v>0</v>
      </c>
      <c r="E877" s="78" t="n">
        <f aca="true">IF(AND($B877&gt;Input!$C$31,$B877&lt;Input!$C$25),PMT(Input!$C$47/(100*12),(OFFSET($A$4,MATCH(Input!$C$25,$B$4:$B$1004,1),0,1,1)-OFFSET($A$4,MATCH(Input!$C$31,$B$4:$B$1004,1),0,1,1)),$H$4,0,1),0)</f>
        <v>0</v>
      </c>
      <c r="F877" s="78" t="n">
        <f aca="false">($F876+$D877+$E877)*(1+Input!$C$47/(100*12))</f>
        <v>0</v>
      </c>
    </row>
    <row r="878" customFormat="false" ht="12.8" hidden="false" customHeight="false" outlineLevel="0" collapsed="false">
      <c r="A878" s="76" t="n">
        <v>874</v>
      </c>
      <c r="B878" s="77" t="n">
        <f aca="false">EOMONTH(Input!$C$7,A878)</f>
        <v>69518</v>
      </c>
      <c r="D878" s="78" t="n">
        <f aca="false">IF(AND($B878&lt;Input!$C$31,$B878&lt;Input!$G$31),Input!$C$48,0)</f>
        <v>0</v>
      </c>
      <c r="E878" s="78" t="n">
        <f aca="true">IF(AND($B878&gt;Input!$C$31,$B878&lt;Input!$C$25),PMT(Input!$C$47/(100*12),(OFFSET($A$4,MATCH(Input!$C$25,$B$4:$B$1004,1),0,1,1)-OFFSET($A$4,MATCH(Input!$C$31,$B$4:$B$1004,1),0,1,1)),$H$4,0,1),0)</f>
        <v>0</v>
      </c>
      <c r="F878" s="78" t="n">
        <f aca="false">($F877+$D878+$E878)*(1+Input!$C$47/(100*12))</f>
        <v>0</v>
      </c>
    </row>
    <row r="879" customFormat="false" ht="12.8" hidden="false" customHeight="false" outlineLevel="0" collapsed="false">
      <c r="A879" s="76" t="n">
        <v>875</v>
      </c>
      <c r="B879" s="77" t="n">
        <f aca="false">EOMONTH(Input!$C$7,A879)</f>
        <v>69549</v>
      </c>
      <c r="D879" s="78" t="n">
        <f aca="false">IF(AND($B879&lt;Input!$C$31,$B879&lt;Input!$G$31),Input!$C$48,0)</f>
        <v>0</v>
      </c>
      <c r="E879" s="78" t="n">
        <f aca="true">IF(AND($B879&gt;Input!$C$31,$B879&lt;Input!$C$25),PMT(Input!$C$47/(100*12),(OFFSET($A$4,MATCH(Input!$C$25,$B$4:$B$1004,1),0,1,1)-OFFSET($A$4,MATCH(Input!$C$31,$B$4:$B$1004,1),0,1,1)),$H$4,0,1),0)</f>
        <v>0</v>
      </c>
      <c r="F879" s="78" t="n">
        <f aca="false">($F878+$D879+$E879)*(1+Input!$C$47/(100*12))</f>
        <v>0</v>
      </c>
    </row>
    <row r="880" customFormat="false" ht="12.8" hidden="false" customHeight="false" outlineLevel="0" collapsed="false">
      <c r="A880" s="76" t="n">
        <v>876</v>
      </c>
      <c r="B880" s="77" t="n">
        <f aca="false">EOMONTH(Input!$C$7,A880)</f>
        <v>69579</v>
      </c>
      <c r="D880" s="78" t="n">
        <f aca="false">IF(AND($B880&lt;Input!$C$31,$B880&lt;Input!$G$31),Input!$C$48,0)</f>
        <v>0</v>
      </c>
      <c r="E880" s="78" t="n">
        <f aca="true">IF(AND($B880&gt;Input!$C$31,$B880&lt;Input!$C$25),PMT(Input!$C$47/(100*12),(OFFSET($A$4,MATCH(Input!$C$25,$B$4:$B$1004,1),0,1,1)-OFFSET($A$4,MATCH(Input!$C$31,$B$4:$B$1004,1),0,1,1)),$H$4,0,1),0)</f>
        <v>0</v>
      </c>
      <c r="F880" s="78" t="n">
        <f aca="false">($F879+$D880+$E880)*(1+Input!$C$47/(100*12))</f>
        <v>0</v>
      </c>
    </row>
    <row r="881" customFormat="false" ht="12.8" hidden="false" customHeight="false" outlineLevel="0" collapsed="false">
      <c r="A881" s="76" t="n">
        <v>877</v>
      </c>
      <c r="B881" s="77" t="n">
        <f aca="false">EOMONTH(Input!$C$7,A881)</f>
        <v>69610</v>
      </c>
      <c r="D881" s="78" t="n">
        <f aca="false">IF(AND($B881&lt;Input!$C$31,$B881&lt;Input!$G$31),Input!$C$48,0)</f>
        <v>0</v>
      </c>
      <c r="E881" s="78" t="n">
        <f aca="true">IF(AND($B881&gt;Input!$C$31,$B881&lt;Input!$C$25),PMT(Input!$C$47/(100*12),(OFFSET($A$4,MATCH(Input!$C$25,$B$4:$B$1004,1),0,1,1)-OFFSET($A$4,MATCH(Input!$C$31,$B$4:$B$1004,1),0,1,1)),$H$4,0,1),0)</f>
        <v>0</v>
      </c>
      <c r="F881" s="78" t="n">
        <f aca="false">($F880+$D881+$E881)*(1+Input!$C$47/(100*12))</f>
        <v>0</v>
      </c>
    </row>
    <row r="882" customFormat="false" ht="12.8" hidden="false" customHeight="false" outlineLevel="0" collapsed="false">
      <c r="A882" s="76" t="n">
        <v>878</v>
      </c>
      <c r="B882" s="77" t="n">
        <f aca="false">EOMONTH(Input!$C$7,A882)</f>
        <v>69641</v>
      </c>
      <c r="D882" s="78" t="n">
        <f aca="false">IF(AND($B882&lt;Input!$C$31,$B882&lt;Input!$G$31),Input!$C$48,0)</f>
        <v>0</v>
      </c>
      <c r="E882" s="78" t="n">
        <f aca="true">IF(AND($B882&gt;Input!$C$31,$B882&lt;Input!$C$25),PMT(Input!$C$47/(100*12),(OFFSET($A$4,MATCH(Input!$C$25,$B$4:$B$1004,1),0,1,1)-OFFSET($A$4,MATCH(Input!$C$31,$B$4:$B$1004,1),0,1,1)),$H$4,0,1),0)</f>
        <v>0</v>
      </c>
      <c r="F882" s="78" t="n">
        <f aca="false">($F881+$D882+$E882)*(1+Input!$C$47/(100*12))</f>
        <v>0</v>
      </c>
    </row>
    <row r="883" customFormat="false" ht="12.8" hidden="false" customHeight="false" outlineLevel="0" collapsed="false">
      <c r="A883" s="76" t="n">
        <v>879</v>
      </c>
      <c r="B883" s="77" t="n">
        <f aca="false">EOMONTH(Input!$C$7,A883)</f>
        <v>69671</v>
      </c>
      <c r="D883" s="78" t="n">
        <f aca="false">IF(AND($B883&lt;Input!$C$31,$B883&lt;Input!$G$31),Input!$C$48,0)</f>
        <v>0</v>
      </c>
      <c r="E883" s="78" t="n">
        <f aca="true">IF(AND($B883&gt;Input!$C$31,$B883&lt;Input!$C$25),PMT(Input!$C$47/(100*12),(OFFSET($A$4,MATCH(Input!$C$25,$B$4:$B$1004,1),0,1,1)-OFFSET($A$4,MATCH(Input!$C$31,$B$4:$B$1004,1),0,1,1)),$H$4,0,1),0)</f>
        <v>0</v>
      </c>
      <c r="F883" s="78" t="n">
        <f aca="false">($F882+$D883+$E883)*(1+Input!$C$47/(100*12))</f>
        <v>0</v>
      </c>
    </row>
    <row r="884" customFormat="false" ht="12.8" hidden="false" customHeight="false" outlineLevel="0" collapsed="false">
      <c r="A884" s="76" t="n">
        <v>880</v>
      </c>
      <c r="B884" s="77" t="n">
        <f aca="false">EOMONTH(Input!$C$7,A884)</f>
        <v>69702</v>
      </c>
      <c r="D884" s="78" t="n">
        <f aca="false">IF(AND($B884&lt;Input!$C$31,$B884&lt;Input!$G$31),Input!$C$48,0)</f>
        <v>0</v>
      </c>
      <c r="E884" s="78" t="n">
        <f aca="true">IF(AND($B884&gt;Input!$C$31,$B884&lt;Input!$C$25),PMT(Input!$C$47/(100*12),(OFFSET($A$4,MATCH(Input!$C$25,$B$4:$B$1004,1),0,1,1)-OFFSET($A$4,MATCH(Input!$C$31,$B$4:$B$1004,1),0,1,1)),$H$4,0,1),0)</f>
        <v>0</v>
      </c>
      <c r="F884" s="78" t="n">
        <f aca="false">($F883+$D884+$E884)*(1+Input!$C$47/(100*12))</f>
        <v>0</v>
      </c>
    </row>
    <row r="885" customFormat="false" ht="12.8" hidden="false" customHeight="false" outlineLevel="0" collapsed="false">
      <c r="A885" s="76" t="n">
        <v>881</v>
      </c>
      <c r="B885" s="77" t="n">
        <f aca="false">EOMONTH(Input!$C$7,A885)</f>
        <v>69732</v>
      </c>
      <c r="D885" s="78" t="n">
        <f aca="false">IF(AND($B885&lt;Input!$C$31,$B885&lt;Input!$G$31),Input!$C$48,0)</f>
        <v>0</v>
      </c>
      <c r="E885" s="78" t="n">
        <f aca="true">IF(AND($B885&gt;Input!$C$31,$B885&lt;Input!$C$25),PMT(Input!$C$47/(100*12),(OFFSET($A$4,MATCH(Input!$C$25,$B$4:$B$1004,1),0,1,1)-OFFSET($A$4,MATCH(Input!$C$31,$B$4:$B$1004,1),0,1,1)),$H$4,0,1),0)</f>
        <v>0</v>
      </c>
      <c r="F885" s="78" t="n">
        <f aca="false">($F884+$D885+$E885)*(1+Input!$C$47/(100*12))</f>
        <v>0</v>
      </c>
    </row>
    <row r="886" customFormat="false" ht="12.8" hidden="false" customHeight="false" outlineLevel="0" collapsed="false">
      <c r="A886" s="76" t="n">
        <v>882</v>
      </c>
      <c r="B886" s="77" t="n">
        <f aca="false">EOMONTH(Input!$C$7,A886)</f>
        <v>69763</v>
      </c>
      <c r="D886" s="78" t="n">
        <f aca="false">IF(AND($B886&lt;Input!$C$31,$B886&lt;Input!$G$31),Input!$C$48,0)</f>
        <v>0</v>
      </c>
      <c r="E886" s="78" t="n">
        <f aca="true">IF(AND($B886&gt;Input!$C$31,$B886&lt;Input!$C$25),PMT(Input!$C$47/(100*12),(OFFSET($A$4,MATCH(Input!$C$25,$B$4:$B$1004,1),0,1,1)-OFFSET($A$4,MATCH(Input!$C$31,$B$4:$B$1004,1),0,1,1)),$H$4,0,1),0)</f>
        <v>0</v>
      </c>
      <c r="F886" s="78" t="n">
        <f aca="false">($F885+$D886+$E886)*(1+Input!$C$47/(100*12))</f>
        <v>0</v>
      </c>
    </row>
    <row r="887" customFormat="false" ht="12.8" hidden="false" customHeight="false" outlineLevel="0" collapsed="false">
      <c r="A887" s="76" t="n">
        <v>883</v>
      </c>
      <c r="B887" s="77" t="n">
        <f aca="false">EOMONTH(Input!$C$7,A887)</f>
        <v>69794</v>
      </c>
      <c r="D887" s="78" t="n">
        <f aca="false">IF(AND($B887&lt;Input!$C$31,$B887&lt;Input!$G$31),Input!$C$48,0)</f>
        <v>0</v>
      </c>
      <c r="E887" s="78" t="n">
        <f aca="true">IF(AND($B887&gt;Input!$C$31,$B887&lt;Input!$C$25),PMT(Input!$C$47/(100*12),(OFFSET($A$4,MATCH(Input!$C$25,$B$4:$B$1004,1),0,1,1)-OFFSET($A$4,MATCH(Input!$C$31,$B$4:$B$1004,1),0,1,1)),$H$4,0,1),0)</f>
        <v>0</v>
      </c>
      <c r="F887" s="78" t="n">
        <f aca="false">($F886+$D887+$E887)*(1+Input!$C$47/(100*12))</f>
        <v>0</v>
      </c>
    </row>
    <row r="888" customFormat="false" ht="12.8" hidden="false" customHeight="false" outlineLevel="0" collapsed="false">
      <c r="A888" s="76" t="n">
        <v>884</v>
      </c>
      <c r="B888" s="77" t="n">
        <f aca="false">EOMONTH(Input!$C$7,A888)</f>
        <v>69822</v>
      </c>
      <c r="D888" s="78" t="n">
        <f aca="false">IF(AND($B888&lt;Input!$C$31,$B888&lt;Input!$G$31),Input!$C$48,0)</f>
        <v>0</v>
      </c>
      <c r="E888" s="78" t="n">
        <f aca="true">IF(AND($B888&gt;Input!$C$31,$B888&lt;Input!$C$25),PMT(Input!$C$47/(100*12),(OFFSET($A$4,MATCH(Input!$C$25,$B$4:$B$1004,1),0,1,1)-OFFSET($A$4,MATCH(Input!$C$31,$B$4:$B$1004,1),0,1,1)),$H$4,0,1),0)</f>
        <v>0</v>
      </c>
      <c r="F888" s="78" t="n">
        <f aca="false">($F887+$D888+$E888)*(1+Input!$C$47/(100*12))</f>
        <v>0</v>
      </c>
    </row>
    <row r="889" customFormat="false" ht="12.8" hidden="false" customHeight="false" outlineLevel="0" collapsed="false">
      <c r="A889" s="76" t="n">
        <v>885</v>
      </c>
      <c r="B889" s="77" t="n">
        <f aca="false">EOMONTH(Input!$C$7,A889)</f>
        <v>69853</v>
      </c>
      <c r="D889" s="78" t="n">
        <f aca="false">IF(AND($B889&lt;Input!$C$31,$B889&lt;Input!$G$31),Input!$C$48,0)</f>
        <v>0</v>
      </c>
      <c r="E889" s="78" t="n">
        <f aca="true">IF(AND($B889&gt;Input!$C$31,$B889&lt;Input!$C$25),PMT(Input!$C$47/(100*12),(OFFSET($A$4,MATCH(Input!$C$25,$B$4:$B$1004,1),0,1,1)-OFFSET($A$4,MATCH(Input!$C$31,$B$4:$B$1004,1),0,1,1)),$H$4,0,1),0)</f>
        <v>0</v>
      </c>
      <c r="F889" s="78" t="n">
        <f aca="false">($F888+$D889+$E889)*(1+Input!$C$47/(100*12))</f>
        <v>0</v>
      </c>
    </row>
    <row r="890" customFormat="false" ht="12.8" hidden="false" customHeight="false" outlineLevel="0" collapsed="false">
      <c r="A890" s="76" t="n">
        <v>886</v>
      </c>
      <c r="B890" s="77" t="n">
        <f aca="false">EOMONTH(Input!$C$7,A890)</f>
        <v>69883</v>
      </c>
      <c r="D890" s="78" t="n">
        <f aca="false">IF(AND($B890&lt;Input!$C$31,$B890&lt;Input!$G$31),Input!$C$48,0)</f>
        <v>0</v>
      </c>
      <c r="E890" s="78" t="n">
        <f aca="true">IF(AND($B890&gt;Input!$C$31,$B890&lt;Input!$C$25),PMT(Input!$C$47/(100*12),(OFFSET($A$4,MATCH(Input!$C$25,$B$4:$B$1004,1),0,1,1)-OFFSET($A$4,MATCH(Input!$C$31,$B$4:$B$1004,1),0,1,1)),$H$4,0,1),0)</f>
        <v>0</v>
      </c>
      <c r="F890" s="78" t="n">
        <f aca="false">($F889+$D890+$E890)*(1+Input!$C$47/(100*12))</f>
        <v>0</v>
      </c>
    </row>
    <row r="891" customFormat="false" ht="12.8" hidden="false" customHeight="false" outlineLevel="0" collapsed="false">
      <c r="A891" s="76" t="n">
        <v>887</v>
      </c>
      <c r="B891" s="77" t="n">
        <f aca="false">EOMONTH(Input!$C$7,A891)</f>
        <v>69914</v>
      </c>
      <c r="D891" s="78" t="n">
        <f aca="false">IF(AND($B891&lt;Input!$C$31,$B891&lt;Input!$G$31),Input!$C$48,0)</f>
        <v>0</v>
      </c>
      <c r="E891" s="78" t="n">
        <f aca="true">IF(AND($B891&gt;Input!$C$31,$B891&lt;Input!$C$25),PMT(Input!$C$47/(100*12),(OFFSET($A$4,MATCH(Input!$C$25,$B$4:$B$1004,1),0,1,1)-OFFSET($A$4,MATCH(Input!$C$31,$B$4:$B$1004,1),0,1,1)),$H$4,0,1),0)</f>
        <v>0</v>
      </c>
      <c r="F891" s="78" t="n">
        <f aca="false">($F890+$D891+$E891)*(1+Input!$C$47/(100*12))</f>
        <v>0</v>
      </c>
    </row>
    <row r="892" customFormat="false" ht="12.8" hidden="false" customHeight="false" outlineLevel="0" collapsed="false">
      <c r="A892" s="76" t="n">
        <v>888</v>
      </c>
      <c r="B892" s="77" t="n">
        <f aca="false">EOMONTH(Input!$C$7,A892)</f>
        <v>69944</v>
      </c>
      <c r="D892" s="78" t="n">
        <f aca="false">IF(AND($B892&lt;Input!$C$31,$B892&lt;Input!$G$31),Input!$C$48,0)</f>
        <v>0</v>
      </c>
      <c r="E892" s="78" t="n">
        <f aca="true">IF(AND($B892&gt;Input!$C$31,$B892&lt;Input!$C$25),PMT(Input!$C$47/(100*12),(OFFSET($A$4,MATCH(Input!$C$25,$B$4:$B$1004,1),0,1,1)-OFFSET($A$4,MATCH(Input!$C$31,$B$4:$B$1004,1),0,1,1)),$H$4,0,1),0)</f>
        <v>0</v>
      </c>
      <c r="F892" s="78" t="n">
        <f aca="false">($F891+$D892+$E892)*(1+Input!$C$47/(100*12))</f>
        <v>0</v>
      </c>
    </row>
    <row r="893" customFormat="false" ht="12.8" hidden="false" customHeight="false" outlineLevel="0" collapsed="false">
      <c r="A893" s="76" t="n">
        <v>889</v>
      </c>
      <c r="B893" s="77" t="n">
        <f aca="false">EOMONTH(Input!$C$7,A893)</f>
        <v>69975</v>
      </c>
      <c r="D893" s="78" t="n">
        <f aca="false">IF(AND($B893&lt;Input!$C$31,$B893&lt;Input!$G$31),Input!$C$48,0)</f>
        <v>0</v>
      </c>
      <c r="E893" s="78" t="n">
        <f aca="true">IF(AND($B893&gt;Input!$C$31,$B893&lt;Input!$C$25),PMT(Input!$C$47/(100*12),(OFFSET($A$4,MATCH(Input!$C$25,$B$4:$B$1004,1),0,1,1)-OFFSET($A$4,MATCH(Input!$C$31,$B$4:$B$1004,1),0,1,1)),$H$4,0,1),0)</f>
        <v>0</v>
      </c>
      <c r="F893" s="78" t="n">
        <f aca="false">($F892+$D893+$E893)*(1+Input!$C$47/(100*12))</f>
        <v>0</v>
      </c>
    </row>
    <row r="894" customFormat="false" ht="12.8" hidden="false" customHeight="false" outlineLevel="0" collapsed="false">
      <c r="A894" s="76" t="n">
        <v>890</v>
      </c>
      <c r="B894" s="77" t="n">
        <f aca="false">EOMONTH(Input!$C$7,A894)</f>
        <v>70006</v>
      </c>
      <c r="D894" s="78" t="n">
        <f aca="false">IF(AND($B894&lt;Input!$C$31,$B894&lt;Input!$G$31),Input!$C$48,0)</f>
        <v>0</v>
      </c>
      <c r="E894" s="78" t="n">
        <f aca="true">IF(AND($B894&gt;Input!$C$31,$B894&lt;Input!$C$25),PMT(Input!$C$47/(100*12),(OFFSET($A$4,MATCH(Input!$C$25,$B$4:$B$1004,1),0,1,1)-OFFSET($A$4,MATCH(Input!$C$31,$B$4:$B$1004,1),0,1,1)),$H$4,0,1),0)</f>
        <v>0</v>
      </c>
      <c r="F894" s="78" t="n">
        <f aca="false">($F893+$D894+$E894)*(1+Input!$C$47/(100*12))</f>
        <v>0</v>
      </c>
    </row>
    <row r="895" customFormat="false" ht="12.8" hidden="false" customHeight="false" outlineLevel="0" collapsed="false">
      <c r="A895" s="76" t="n">
        <v>891</v>
      </c>
      <c r="B895" s="77" t="n">
        <f aca="false">EOMONTH(Input!$C$7,A895)</f>
        <v>70036</v>
      </c>
      <c r="D895" s="78" t="n">
        <f aca="false">IF(AND($B895&lt;Input!$C$31,$B895&lt;Input!$G$31),Input!$C$48,0)</f>
        <v>0</v>
      </c>
      <c r="E895" s="78" t="n">
        <f aca="true">IF(AND($B895&gt;Input!$C$31,$B895&lt;Input!$C$25),PMT(Input!$C$47/(100*12),(OFFSET($A$4,MATCH(Input!$C$25,$B$4:$B$1004,1),0,1,1)-OFFSET($A$4,MATCH(Input!$C$31,$B$4:$B$1004,1),0,1,1)),$H$4,0,1),0)</f>
        <v>0</v>
      </c>
      <c r="F895" s="78" t="n">
        <f aca="false">($F894+$D895+$E895)*(1+Input!$C$47/(100*12))</f>
        <v>0</v>
      </c>
    </row>
    <row r="896" customFormat="false" ht="12.8" hidden="false" customHeight="false" outlineLevel="0" collapsed="false">
      <c r="A896" s="76" t="n">
        <v>892</v>
      </c>
      <c r="B896" s="77" t="n">
        <f aca="false">EOMONTH(Input!$C$7,A896)</f>
        <v>70067</v>
      </c>
      <c r="D896" s="78" t="n">
        <f aca="false">IF(AND($B896&lt;Input!$C$31,$B896&lt;Input!$G$31),Input!$C$48,0)</f>
        <v>0</v>
      </c>
      <c r="E896" s="78" t="n">
        <f aca="true">IF(AND($B896&gt;Input!$C$31,$B896&lt;Input!$C$25),PMT(Input!$C$47/(100*12),(OFFSET($A$4,MATCH(Input!$C$25,$B$4:$B$1004,1),0,1,1)-OFFSET($A$4,MATCH(Input!$C$31,$B$4:$B$1004,1),0,1,1)),$H$4,0,1),0)</f>
        <v>0</v>
      </c>
      <c r="F896" s="78" t="n">
        <f aca="false">($F895+$D896+$E896)*(1+Input!$C$47/(100*12))</f>
        <v>0</v>
      </c>
    </row>
    <row r="897" customFormat="false" ht="12.8" hidden="false" customHeight="false" outlineLevel="0" collapsed="false">
      <c r="A897" s="76" t="n">
        <v>893</v>
      </c>
      <c r="B897" s="77" t="n">
        <f aca="false">EOMONTH(Input!$C$7,A897)</f>
        <v>70097</v>
      </c>
      <c r="D897" s="78" t="n">
        <f aca="false">IF(AND($B897&lt;Input!$C$31,$B897&lt;Input!$G$31),Input!$C$48,0)</f>
        <v>0</v>
      </c>
      <c r="E897" s="78" t="n">
        <f aca="true">IF(AND($B897&gt;Input!$C$31,$B897&lt;Input!$C$25),PMT(Input!$C$47/(100*12),(OFFSET($A$4,MATCH(Input!$C$25,$B$4:$B$1004,1),0,1,1)-OFFSET($A$4,MATCH(Input!$C$31,$B$4:$B$1004,1),0,1,1)),$H$4,0,1),0)</f>
        <v>0</v>
      </c>
      <c r="F897" s="78" t="n">
        <f aca="false">($F896+$D897+$E897)*(1+Input!$C$47/(100*12))</f>
        <v>0</v>
      </c>
    </row>
    <row r="898" customFormat="false" ht="12.8" hidden="false" customHeight="false" outlineLevel="0" collapsed="false">
      <c r="A898" s="76" t="n">
        <v>894</v>
      </c>
      <c r="B898" s="77" t="n">
        <f aca="false">EOMONTH(Input!$C$7,A898)</f>
        <v>70128</v>
      </c>
      <c r="D898" s="78" t="n">
        <f aca="false">IF(AND($B898&lt;Input!$C$31,$B898&lt;Input!$G$31),Input!$C$48,0)</f>
        <v>0</v>
      </c>
      <c r="E898" s="78" t="n">
        <f aca="true">IF(AND($B898&gt;Input!$C$31,$B898&lt;Input!$C$25),PMT(Input!$C$47/(100*12),(OFFSET($A$4,MATCH(Input!$C$25,$B$4:$B$1004,1),0,1,1)-OFFSET($A$4,MATCH(Input!$C$31,$B$4:$B$1004,1),0,1,1)),$H$4,0,1),0)</f>
        <v>0</v>
      </c>
      <c r="F898" s="78" t="n">
        <f aca="false">($F897+$D898+$E898)*(1+Input!$C$47/(100*12))</f>
        <v>0</v>
      </c>
    </row>
    <row r="899" customFormat="false" ht="12.8" hidden="false" customHeight="false" outlineLevel="0" collapsed="false">
      <c r="A899" s="76" t="n">
        <v>895</v>
      </c>
      <c r="B899" s="77" t="n">
        <f aca="false">EOMONTH(Input!$C$7,A899)</f>
        <v>70159</v>
      </c>
      <c r="D899" s="78" t="n">
        <f aca="false">IF(AND($B899&lt;Input!$C$31,$B899&lt;Input!$G$31),Input!$C$48,0)</f>
        <v>0</v>
      </c>
      <c r="E899" s="78" t="n">
        <f aca="true">IF(AND($B899&gt;Input!$C$31,$B899&lt;Input!$C$25),PMT(Input!$C$47/(100*12),(OFFSET($A$4,MATCH(Input!$C$25,$B$4:$B$1004,1),0,1,1)-OFFSET($A$4,MATCH(Input!$C$31,$B$4:$B$1004,1),0,1,1)),$H$4,0,1),0)</f>
        <v>0</v>
      </c>
      <c r="F899" s="78" t="n">
        <f aca="false">($F898+$D899+$E899)*(1+Input!$C$47/(100*12))</f>
        <v>0</v>
      </c>
    </row>
    <row r="900" customFormat="false" ht="12.8" hidden="false" customHeight="false" outlineLevel="0" collapsed="false">
      <c r="A900" s="76" t="n">
        <v>896</v>
      </c>
      <c r="B900" s="77" t="n">
        <f aca="false">EOMONTH(Input!$C$7,A900)</f>
        <v>70188</v>
      </c>
      <c r="D900" s="78" t="n">
        <f aca="false">IF(AND($B900&lt;Input!$C$31,$B900&lt;Input!$G$31),Input!$C$48,0)</f>
        <v>0</v>
      </c>
      <c r="E900" s="78" t="n">
        <f aca="true">IF(AND($B900&gt;Input!$C$31,$B900&lt;Input!$C$25),PMT(Input!$C$47/(100*12),(OFFSET($A$4,MATCH(Input!$C$25,$B$4:$B$1004,1),0,1,1)-OFFSET($A$4,MATCH(Input!$C$31,$B$4:$B$1004,1),0,1,1)),$H$4,0,1),0)</f>
        <v>0</v>
      </c>
      <c r="F900" s="78" t="n">
        <f aca="false">($F899+$D900+$E900)*(1+Input!$C$47/(100*12))</f>
        <v>0</v>
      </c>
    </row>
    <row r="901" customFormat="false" ht="12.8" hidden="false" customHeight="false" outlineLevel="0" collapsed="false">
      <c r="A901" s="76" t="n">
        <v>897</v>
      </c>
      <c r="B901" s="77" t="n">
        <f aca="false">EOMONTH(Input!$C$7,A901)</f>
        <v>70219</v>
      </c>
      <c r="D901" s="78" t="n">
        <f aca="false">IF(AND($B901&lt;Input!$C$31,$B901&lt;Input!$G$31),Input!$C$48,0)</f>
        <v>0</v>
      </c>
      <c r="E901" s="78" t="n">
        <f aca="true">IF(AND($B901&gt;Input!$C$31,$B901&lt;Input!$C$25),PMT(Input!$C$47/(100*12),(OFFSET($A$4,MATCH(Input!$C$25,$B$4:$B$1004,1),0,1,1)-OFFSET($A$4,MATCH(Input!$C$31,$B$4:$B$1004,1),0,1,1)),$H$4,0,1),0)</f>
        <v>0</v>
      </c>
      <c r="F901" s="78" t="n">
        <f aca="false">($F900+$D901+$E901)*(1+Input!$C$47/(100*12))</f>
        <v>0</v>
      </c>
    </row>
    <row r="902" customFormat="false" ht="12.8" hidden="false" customHeight="false" outlineLevel="0" collapsed="false">
      <c r="A902" s="76" t="n">
        <v>898</v>
      </c>
      <c r="B902" s="77" t="n">
        <f aca="false">EOMONTH(Input!$C$7,A902)</f>
        <v>70249</v>
      </c>
      <c r="D902" s="78" t="n">
        <f aca="false">IF(AND($B902&lt;Input!$C$31,$B902&lt;Input!$G$31),Input!$C$48,0)</f>
        <v>0</v>
      </c>
      <c r="E902" s="78" t="n">
        <f aca="true">IF(AND($B902&gt;Input!$C$31,$B902&lt;Input!$C$25),PMT(Input!$C$47/(100*12),(OFFSET($A$4,MATCH(Input!$C$25,$B$4:$B$1004,1),0,1,1)-OFFSET($A$4,MATCH(Input!$C$31,$B$4:$B$1004,1),0,1,1)),$H$4,0,1),0)</f>
        <v>0</v>
      </c>
      <c r="F902" s="78" t="n">
        <f aca="false">($F901+$D902+$E902)*(1+Input!$C$47/(100*12))</f>
        <v>0</v>
      </c>
    </row>
    <row r="903" customFormat="false" ht="12.8" hidden="false" customHeight="false" outlineLevel="0" collapsed="false">
      <c r="A903" s="76" t="n">
        <v>899</v>
      </c>
      <c r="B903" s="77" t="n">
        <f aca="false">EOMONTH(Input!$C$7,A903)</f>
        <v>70280</v>
      </c>
      <c r="D903" s="78" t="n">
        <f aca="false">IF(AND($B903&lt;Input!$C$31,$B903&lt;Input!$G$31),Input!$C$48,0)</f>
        <v>0</v>
      </c>
      <c r="E903" s="78" t="n">
        <f aca="true">IF(AND($B903&gt;Input!$C$31,$B903&lt;Input!$C$25),PMT(Input!$C$47/(100*12),(OFFSET($A$4,MATCH(Input!$C$25,$B$4:$B$1004,1),0,1,1)-OFFSET($A$4,MATCH(Input!$C$31,$B$4:$B$1004,1),0,1,1)),$H$4,0,1),0)</f>
        <v>0</v>
      </c>
      <c r="F903" s="78" t="n">
        <f aca="false">($F902+$D903+$E903)*(1+Input!$C$47/(100*12))</f>
        <v>0</v>
      </c>
    </row>
    <row r="904" customFormat="false" ht="12.8" hidden="false" customHeight="false" outlineLevel="0" collapsed="false">
      <c r="A904" s="76" t="n">
        <v>900</v>
      </c>
      <c r="B904" s="77" t="n">
        <f aca="false">EOMONTH(Input!$C$7,A904)</f>
        <v>70310</v>
      </c>
      <c r="D904" s="78" t="n">
        <f aca="false">IF(AND($B904&lt;Input!$C$31,$B904&lt;Input!$G$31),Input!$C$48,0)</f>
        <v>0</v>
      </c>
      <c r="E904" s="78" t="n">
        <f aca="true">IF(AND($B904&gt;Input!$C$31,$B904&lt;Input!$C$25),PMT(Input!$C$47/(100*12),(OFFSET($A$4,MATCH(Input!$C$25,$B$4:$B$1004,1),0,1,1)-OFFSET($A$4,MATCH(Input!$C$31,$B$4:$B$1004,1),0,1,1)),$H$4,0,1),0)</f>
        <v>0</v>
      </c>
      <c r="F904" s="78" t="n">
        <f aca="false">($F903+$D904+$E904)*(1+Input!$C$47/(100*12))</f>
        <v>0</v>
      </c>
    </row>
    <row r="905" customFormat="false" ht="12.8" hidden="false" customHeight="false" outlineLevel="0" collapsed="false">
      <c r="A905" s="76" t="n">
        <v>901</v>
      </c>
      <c r="B905" s="77" t="n">
        <f aca="false">EOMONTH(Input!$C$7,A905)</f>
        <v>70341</v>
      </c>
      <c r="D905" s="78" t="n">
        <f aca="false">IF(AND($B905&lt;Input!$C$31,$B905&lt;Input!$G$31),Input!$C$48,0)</f>
        <v>0</v>
      </c>
      <c r="E905" s="78" t="n">
        <f aca="true">IF(AND($B905&gt;Input!$C$31,$B905&lt;Input!$C$25),PMT(Input!$C$47/(100*12),(OFFSET($A$4,MATCH(Input!$C$25,$B$4:$B$1004,1),0,1,1)-OFFSET($A$4,MATCH(Input!$C$31,$B$4:$B$1004,1),0,1,1)),$H$4,0,1),0)</f>
        <v>0</v>
      </c>
      <c r="F905" s="78" t="n">
        <f aca="false">($F904+$D905+$E905)*(1+Input!$C$47/(100*12))</f>
        <v>0</v>
      </c>
    </row>
    <row r="906" customFormat="false" ht="12.8" hidden="false" customHeight="false" outlineLevel="0" collapsed="false">
      <c r="A906" s="76" t="n">
        <v>902</v>
      </c>
      <c r="B906" s="77" t="n">
        <f aca="false">EOMONTH(Input!$C$7,A906)</f>
        <v>70372</v>
      </c>
      <c r="D906" s="78" t="n">
        <f aca="false">IF(AND($B906&lt;Input!$C$31,$B906&lt;Input!$G$31),Input!$C$48,0)</f>
        <v>0</v>
      </c>
      <c r="E906" s="78" t="n">
        <f aca="true">IF(AND($B906&gt;Input!$C$31,$B906&lt;Input!$C$25),PMT(Input!$C$47/(100*12),(OFFSET($A$4,MATCH(Input!$C$25,$B$4:$B$1004,1),0,1,1)-OFFSET($A$4,MATCH(Input!$C$31,$B$4:$B$1004,1),0,1,1)),$H$4,0,1),0)</f>
        <v>0</v>
      </c>
      <c r="F906" s="78" t="n">
        <f aca="false">($F905+$D906+$E906)*(1+Input!$C$47/(100*12))</f>
        <v>0</v>
      </c>
    </row>
    <row r="907" customFormat="false" ht="12.8" hidden="false" customHeight="false" outlineLevel="0" collapsed="false">
      <c r="A907" s="76" t="n">
        <v>903</v>
      </c>
      <c r="B907" s="77" t="n">
        <f aca="false">EOMONTH(Input!$C$7,A907)</f>
        <v>70402</v>
      </c>
      <c r="D907" s="78" t="n">
        <f aca="false">IF(AND($B907&lt;Input!$C$31,$B907&lt;Input!$G$31),Input!$C$48,0)</f>
        <v>0</v>
      </c>
      <c r="E907" s="78" t="n">
        <f aca="true">IF(AND($B907&gt;Input!$C$31,$B907&lt;Input!$C$25),PMT(Input!$C$47/(100*12),(OFFSET($A$4,MATCH(Input!$C$25,$B$4:$B$1004,1),0,1,1)-OFFSET($A$4,MATCH(Input!$C$31,$B$4:$B$1004,1),0,1,1)),$H$4,0,1),0)</f>
        <v>0</v>
      </c>
      <c r="F907" s="78" t="n">
        <f aca="false">($F906+$D907+$E907)*(1+Input!$C$47/(100*12))</f>
        <v>0</v>
      </c>
    </row>
    <row r="908" customFormat="false" ht="12.8" hidden="false" customHeight="false" outlineLevel="0" collapsed="false">
      <c r="A908" s="76" t="n">
        <v>904</v>
      </c>
      <c r="B908" s="77" t="n">
        <f aca="false">EOMONTH(Input!$C$7,A908)</f>
        <v>70433</v>
      </c>
      <c r="D908" s="78" t="n">
        <f aca="false">IF(AND($B908&lt;Input!$C$31,$B908&lt;Input!$G$31),Input!$C$48,0)</f>
        <v>0</v>
      </c>
      <c r="E908" s="78" t="n">
        <f aca="true">IF(AND($B908&gt;Input!$C$31,$B908&lt;Input!$C$25),PMT(Input!$C$47/(100*12),(OFFSET($A$4,MATCH(Input!$C$25,$B$4:$B$1004,1),0,1,1)-OFFSET($A$4,MATCH(Input!$C$31,$B$4:$B$1004,1),0,1,1)),$H$4,0,1),0)</f>
        <v>0</v>
      </c>
      <c r="F908" s="78" t="n">
        <f aca="false">($F907+$D908+$E908)*(1+Input!$C$47/(100*12))</f>
        <v>0</v>
      </c>
    </row>
    <row r="909" customFormat="false" ht="12.8" hidden="false" customHeight="false" outlineLevel="0" collapsed="false">
      <c r="A909" s="76" t="n">
        <v>905</v>
      </c>
      <c r="B909" s="77" t="n">
        <f aca="false">EOMONTH(Input!$C$7,A909)</f>
        <v>70463</v>
      </c>
      <c r="D909" s="78" t="n">
        <f aca="false">IF(AND($B909&lt;Input!$C$31,$B909&lt;Input!$G$31),Input!$C$48,0)</f>
        <v>0</v>
      </c>
      <c r="E909" s="78" t="n">
        <f aca="true">IF(AND($B909&gt;Input!$C$31,$B909&lt;Input!$C$25),PMT(Input!$C$47/(100*12),(OFFSET($A$4,MATCH(Input!$C$25,$B$4:$B$1004,1),0,1,1)-OFFSET($A$4,MATCH(Input!$C$31,$B$4:$B$1004,1),0,1,1)),$H$4,0,1),0)</f>
        <v>0</v>
      </c>
      <c r="F909" s="78" t="n">
        <f aca="false">($F908+$D909+$E909)*(1+Input!$C$47/(100*12))</f>
        <v>0</v>
      </c>
    </row>
    <row r="910" customFormat="false" ht="12.8" hidden="false" customHeight="false" outlineLevel="0" collapsed="false">
      <c r="A910" s="76" t="n">
        <v>906</v>
      </c>
      <c r="B910" s="77" t="n">
        <f aca="false">EOMONTH(Input!$C$7,A910)</f>
        <v>70494</v>
      </c>
      <c r="D910" s="78" t="n">
        <f aca="false">IF(AND($B910&lt;Input!$C$31,$B910&lt;Input!$G$31),Input!$C$48,0)</f>
        <v>0</v>
      </c>
      <c r="E910" s="78" t="n">
        <f aca="true">IF(AND($B910&gt;Input!$C$31,$B910&lt;Input!$C$25),PMT(Input!$C$47/(100*12),(OFFSET($A$4,MATCH(Input!$C$25,$B$4:$B$1004,1),0,1,1)-OFFSET($A$4,MATCH(Input!$C$31,$B$4:$B$1004,1),0,1,1)),$H$4,0,1),0)</f>
        <v>0</v>
      </c>
      <c r="F910" s="78" t="n">
        <f aca="false">($F909+$D910+$E910)*(1+Input!$C$47/(100*12))</f>
        <v>0</v>
      </c>
    </row>
    <row r="911" customFormat="false" ht="12.8" hidden="false" customHeight="false" outlineLevel="0" collapsed="false">
      <c r="A911" s="76" t="n">
        <v>907</v>
      </c>
      <c r="B911" s="77" t="n">
        <f aca="false">EOMONTH(Input!$C$7,A911)</f>
        <v>70525</v>
      </c>
      <c r="D911" s="78" t="n">
        <f aca="false">IF(AND($B911&lt;Input!$C$31,$B911&lt;Input!$G$31),Input!$C$48,0)</f>
        <v>0</v>
      </c>
      <c r="E911" s="78" t="n">
        <f aca="true">IF(AND($B911&gt;Input!$C$31,$B911&lt;Input!$C$25),PMT(Input!$C$47/(100*12),(OFFSET($A$4,MATCH(Input!$C$25,$B$4:$B$1004,1),0,1,1)-OFFSET($A$4,MATCH(Input!$C$31,$B$4:$B$1004,1),0,1,1)),$H$4,0,1),0)</f>
        <v>0</v>
      </c>
      <c r="F911" s="78" t="n">
        <f aca="false">($F910+$D911+$E911)*(1+Input!$C$47/(100*12))</f>
        <v>0</v>
      </c>
    </row>
    <row r="912" customFormat="false" ht="12.8" hidden="false" customHeight="false" outlineLevel="0" collapsed="false">
      <c r="A912" s="76" t="n">
        <v>908</v>
      </c>
      <c r="B912" s="77" t="n">
        <f aca="false">EOMONTH(Input!$C$7,A912)</f>
        <v>70553</v>
      </c>
      <c r="D912" s="78" t="n">
        <f aca="false">IF(AND($B912&lt;Input!$C$31,$B912&lt;Input!$G$31),Input!$C$48,0)</f>
        <v>0</v>
      </c>
      <c r="E912" s="78" t="n">
        <f aca="true">IF(AND($B912&gt;Input!$C$31,$B912&lt;Input!$C$25),PMT(Input!$C$47/(100*12),(OFFSET($A$4,MATCH(Input!$C$25,$B$4:$B$1004,1),0,1,1)-OFFSET($A$4,MATCH(Input!$C$31,$B$4:$B$1004,1),0,1,1)),$H$4,0,1),0)</f>
        <v>0</v>
      </c>
      <c r="F912" s="78" t="n">
        <f aca="false">($F911+$D912+$E912)*(1+Input!$C$47/(100*12))</f>
        <v>0</v>
      </c>
    </row>
    <row r="913" customFormat="false" ht="12.8" hidden="false" customHeight="false" outlineLevel="0" collapsed="false">
      <c r="A913" s="76" t="n">
        <v>909</v>
      </c>
      <c r="B913" s="77" t="n">
        <f aca="false">EOMONTH(Input!$C$7,A913)</f>
        <v>70584</v>
      </c>
      <c r="D913" s="78" t="n">
        <f aca="false">IF(AND($B913&lt;Input!$C$31,$B913&lt;Input!$G$31),Input!$C$48,0)</f>
        <v>0</v>
      </c>
      <c r="E913" s="78" t="n">
        <f aca="true">IF(AND($B913&gt;Input!$C$31,$B913&lt;Input!$C$25),PMT(Input!$C$47/(100*12),(OFFSET($A$4,MATCH(Input!$C$25,$B$4:$B$1004,1),0,1,1)-OFFSET($A$4,MATCH(Input!$C$31,$B$4:$B$1004,1),0,1,1)),$H$4,0,1),0)</f>
        <v>0</v>
      </c>
      <c r="F913" s="78" t="n">
        <f aca="false">($F912+$D913+$E913)*(1+Input!$C$47/(100*12))</f>
        <v>0</v>
      </c>
    </row>
    <row r="914" customFormat="false" ht="12.8" hidden="false" customHeight="false" outlineLevel="0" collapsed="false">
      <c r="A914" s="76" t="n">
        <v>910</v>
      </c>
      <c r="B914" s="77" t="n">
        <f aca="false">EOMONTH(Input!$C$7,A914)</f>
        <v>70614</v>
      </c>
      <c r="D914" s="78" t="n">
        <f aca="false">IF(AND($B914&lt;Input!$C$31,$B914&lt;Input!$G$31),Input!$C$48,0)</f>
        <v>0</v>
      </c>
      <c r="E914" s="78" t="n">
        <f aca="true">IF(AND($B914&gt;Input!$C$31,$B914&lt;Input!$C$25),PMT(Input!$C$47/(100*12),(OFFSET($A$4,MATCH(Input!$C$25,$B$4:$B$1004,1),0,1,1)-OFFSET($A$4,MATCH(Input!$C$31,$B$4:$B$1004,1),0,1,1)),$H$4,0,1),0)</f>
        <v>0</v>
      </c>
      <c r="F914" s="78" t="n">
        <f aca="false">($F913+$D914+$E914)*(1+Input!$C$47/(100*12))</f>
        <v>0</v>
      </c>
    </row>
    <row r="915" customFormat="false" ht="12.8" hidden="false" customHeight="false" outlineLevel="0" collapsed="false">
      <c r="A915" s="76" t="n">
        <v>911</v>
      </c>
      <c r="B915" s="77" t="n">
        <f aca="false">EOMONTH(Input!$C$7,A915)</f>
        <v>70645</v>
      </c>
      <c r="D915" s="78" t="n">
        <f aca="false">IF(AND($B915&lt;Input!$C$31,$B915&lt;Input!$G$31),Input!$C$48,0)</f>
        <v>0</v>
      </c>
      <c r="E915" s="78" t="n">
        <f aca="true">IF(AND($B915&gt;Input!$C$31,$B915&lt;Input!$C$25),PMT(Input!$C$47/(100*12),(OFFSET($A$4,MATCH(Input!$C$25,$B$4:$B$1004,1),0,1,1)-OFFSET($A$4,MATCH(Input!$C$31,$B$4:$B$1004,1),0,1,1)),$H$4,0,1),0)</f>
        <v>0</v>
      </c>
      <c r="F915" s="78" t="n">
        <f aca="false">($F914+$D915+$E915)*(1+Input!$C$47/(100*12))</f>
        <v>0</v>
      </c>
    </row>
    <row r="916" customFormat="false" ht="12.8" hidden="false" customHeight="false" outlineLevel="0" collapsed="false">
      <c r="A916" s="76" t="n">
        <v>912</v>
      </c>
      <c r="B916" s="77" t="n">
        <f aca="false">EOMONTH(Input!$C$7,A916)</f>
        <v>70675</v>
      </c>
      <c r="D916" s="78" t="n">
        <f aca="false">IF(AND($B916&lt;Input!$C$31,$B916&lt;Input!$G$31),Input!$C$48,0)</f>
        <v>0</v>
      </c>
      <c r="E916" s="78" t="n">
        <f aca="true">IF(AND($B916&gt;Input!$C$31,$B916&lt;Input!$C$25),PMT(Input!$C$47/(100*12),(OFFSET($A$4,MATCH(Input!$C$25,$B$4:$B$1004,1),0,1,1)-OFFSET($A$4,MATCH(Input!$C$31,$B$4:$B$1004,1),0,1,1)),$H$4,0,1),0)</f>
        <v>0</v>
      </c>
      <c r="F916" s="78" t="n">
        <f aca="false">($F915+$D916+$E916)*(1+Input!$C$47/(100*12))</f>
        <v>0</v>
      </c>
    </row>
    <row r="917" customFormat="false" ht="12.8" hidden="false" customHeight="false" outlineLevel="0" collapsed="false">
      <c r="A917" s="76" t="n">
        <v>913</v>
      </c>
      <c r="B917" s="77" t="n">
        <f aca="false">EOMONTH(Input!$C$7,A917)</f>
        <v>70706</v>
      </c>
      <c r="D917" s="78" t="n">
        <f aca="false">IF(AND($B917&lt;Input!$C$31,$B917&lt;Input!$G$31),Input!$C$48,0)</f>
        <v>0</v>
      </c>
      <c r="E917" s="78" t="n">
        <f aca="true">IF(AND($B917&gt;Input!$C$31,$B917&lt;Input!$C$25),PMT(Input!$C$47/(100*12),(OFFSET($A$4,MATCH(Input!$C$25,$B$4:$B$1004,1),0,1,1)-OFFSET($A$4,MATCH(Input!$C$31,$B$4:$B$1004,1),0,1,1)),$H$4,0,1),0)</f>
        <v>0</v>
      </c>
      <c r="F917" s="78" t="n">
        <f aca="false">($F916+$D917+$E917)*(1+Input!$C$47/(100*12))</f>
        <v>0</v>
      </c>
    </row>
    <row r="918" customFormat="false" ht="12.8" hidden="false" customHeight="false" outlineLevel="0" collapsed="false">
      <c r="A918" s="76" t="n">
        <v>914</v>
      </c>
      <c r="B918" s="77" t="n">
        <f aca="false">EOMONTH(Input!$C$7,A918)</f>
        <v>70737</v>
      </c>
      <c r="D918" s="78" t="n">
        <f aca="false">IF(AND($B918&lt;Input!$C$31,$B918&lt;Input!$G$31),Input!$C$48,0)</f>
        <v>0</v>
      </c>
      <c r="E918" s="78" t="n">
        <f aca="true">IF(AND($B918&gt;Input!$C$31,$B918&lt;Input!$C$25),PMT(Input!$C$47/(100*12),(OFFSET($A$4,MATCH(Input!$C$25,$B$4:$B$1004,1),0,1,1)-OFFSET($A$4,MATCH(Input!$C$31,$B$4:$B$1004,1),0,1,1)),$H$4,0,1),0)</f>
        <v>0</v>
      </c>
      <c r="F918" s="78" t="n">
        <f aca="false">($F917+$D918+$E918)*(1+Input!$C$47/(100*12))</f>
        <v>0</v>
      </c>
    </row>
    <row r="919" customFormat="false" ht="12.8" hidden="false" customHeight="false" outlineLevel="0" collapsed="false">
      <c r="A919" s="76" t="n">
        <v>915</v>
      </c>
      <c r="B919" s="77" t="n">
        <f aca="false">EOMONTH(Input!$C$7,A919)</f>
        <v>70767</v>
      </c>
      <c r="D919" s="78" t="n">
        <f aca="false">IF(AND($B919&lt;Input!$C$31,$B919&lt;Input!$G$31),Input!$C$48,0)</f>
        <v>0</v>
      </c>
      <c r="E919" s="78" t="n">
        <f aca="true">IF(AND($B919&gt;Input!$C$31,$B919&lt;Input!$C$25),PMT(Input!$C$47/(100*12),(OFFSET($A$4,MATCH(Input!$C$25,$B$4:$B$1004,1),0,1,1)-OFFSET($A$4,MATCH(Input!$C$31,$B$4:$B$1004,1),0,1,1)),$H$4,0,1),0)</f>
        <v>0</v>
      </c>
      <c r="F919" s="78" t="n">
        <f aca="false">($F918+$D919+$E919)*(1+Input!$C$47/(100*12))</f>
        <v>0</v>
      </c>
    </row>
    <row r="920" customFormat="false" ht="12.8" hidden="false" customHeight="false" outlineLevel="0" collapsed="false">
      <c r="A920" s="76" t="n">
        <v>916</v>
      </c>
      <c r="B920" s="77" t="n">
        <f aca="false">EOMONTH(Input!$C$7,A920)</f>
        <v>70798</v>
      </c>
      <c r="D920" s="78" t="n">
        <f aca="false">IF(AND($B920&lt;Input!$C$31,$B920&lt;Input!$G$31),Input!$C$48,0)</f>
        <v>0</v>
      </c>
      <c r="E920" s="78" t="n">
        <f aca="true">IF(AND($B920&gt;Input!$C$31,$B920&lt;Input!$C$25),PMT(Input!$C$47/(100*12),(OFFSET($A$4,MATCH(Input!$C$25,$B$4:$B$1004,1),0,1,1)-OFFSET($A$4,MATCH(Input!$C$31,$B$4:$B$1004,1),0,1,1)),$H$4,0,1),0)</f>
        <v>0</v>
      </c>
      <c r="F920" s="78" t="n">
        <f aca="false">($F919+$D920+$E920)*(1+Input!$C$47/(100*12))</f>
        <v>0</v>
      </c>
    </row>
    <row r="921" customFormat="false" ht="12.8" hidden="false" customHeight="false" outlineLevel="0" collapsed="false">
      <c r="A921" s="76" t="n">
        <v>917</v>
      </c>
      <c r="B921" s="77" t="n">
        <f aca="false">EOMONTH(Input!$C$7,A921)</f>
        <v>70828</v>
      </c>
      <c r="D921" s="78" t="n">
        <f aca="false">IF(AND($B921&lt;Input!$C$31,$B921&lt;Input!$G$31),Input!$C$48,0)</f>
        <v>0</v>
      </c>
      <c r="E921" s="78" t="n">
        <f aca="true">IF(AND($B921&gt;Input!$C$31,$B921&lt;Input!$C$25),PMT(Input!$C$47/(100*12),(OFFSET($A$4,MATCH(Input!$C$25,$B$4:$B$1004,1),0,1,1)-OFFSET($A$4,MATCH(Input!$C$31,$B$4:$B$1004,1),0,1,1)),$H$4,0,1),0)</f>
        <v>0</v>
      </c>
      <c r="F921" s="78" t="n">
        <f aca="false">($F920+$D921+$E921)*(1+Input!$C$47/(100*12))</f>
        <v>0</v>
      </c>
    </row>
    <row r="922" customFormat="false" ht="12.8" hidden="false" customHeight="false" outlineLevel="0" collapsed="false">
      <c r="A922" s="76" t="n">
        <v>918</v>
      </c>
      <c r="B922" s="77" t="n">
        <f aca="false">EOMONTH(Input!$C$7,A922)</f>
        <v>70859</v>
      </c>
      <c r="D922" s="78" t="n">
        <f aca="false">IF(AND($B922&lt;Input!$C$31,$B922&lt;Input!$G$31),Input!$C$48,0)</f>
        <v>0</v>
      </c>
      <c r="E922" s="78" t="n">
        <f aca="true">IF(AND($B922&gt;Input!$C$31,$B922&lt;Input!$C$25),PMT(Input!$C$47/(100*12),(OFFSET($A$4,MATCH(Input!$C$25,$B$4:$B$1004,1),0,1,1)-OFFSET($A$4,MATCH(Input!$C$31,$B$4:$B$1004,1),0,1,1)),$H$4,0,1),0)</f>
        <v>0</v>
      </c>
      <c r="F922" s="78" t="n">
        <f aca="false">($F921+$D922+$E922)*(1+Input!$C$47/(100*12))</f>
        <v>0</v>
      </c>
    </row>
    <row r="923" customFormat="false" ht="12.8" hidden="false" customHeight="false" outlineLevel="0" collapsed="false">
      <c r="A923" s="76" t="n">
        <v>919</v>
      </c>
      <c r="B923" s="77" t="n">
        <f aca="false">EOMONTH(Input!$C$7,A923)</f>
        <v>70890</v>
      </c>
      <c r="D923" s="78" t="n">
        <f aca="false">IF(AND($B923&lt;Input!$C$31,$B923&lt;Input!$G$31),Input!$C$48,0)</f>
        <v>0</v>
      </c>
      <c r="E923" s="78" t="n">
        <f aca="true">IF(AND($B923&gt;Input!$C$31,$B923&lt;Input!$C$25),PMT(Input!$C$47/(100*12),(OFFSET($A$4,MATCH(Input!$C$25,$B$4:$B$1004,1),0,1,1)-OFFSET($A$4,MATCH(Input!$C$31,$B$4:$B$1004,1),0,1,1)),$H$4,0,1),0)</f>
        <v>0</v>
      </c>
      <c r="F923" s="78" t="n">
        <f aca="false">($F922+$D923+$E923)*(1+Input!$C$47/(100*12))</f>
        <v>0</v>
      </c>
    </row>
    <row r="924" customFormat="false" ht="12.8" hidden="false" customHeight="false" outlineLevel="0" collapsed="false">
      <c r="A924" s="76" t="n">
        <v>920</v>
      </c>
      <c r="B924" s="77" t="n">
        <f aca="false">EOMONTH(Input!$C$7,A924)</f>
        <v>70918</v>
      </c>
      <c r="D924" s="78" t="n">
        <f aca="false">IF(AND($B924&lt;Input!$C$31,$B924&lt;Input!$G$31),Input!$C$48,0)</f>
        <v>0</v>
      </c>
      <c r="E924" s="78" t="n">
        <f aca="true">IF(AND($B924&gt;Input!$C$31,$B924&lt;Input!$C$25),PMT(Input!$C$47/(100*12),(OFFSET($A$4,MATCH(Input!$C$25,$B$4:$B$1004,1),0,1,1)-OFFSET($A$4,MATCH(Input!$C$31,$B$4:$B$1004,1),0,1,1)),$H$4,0,1),0)</f>
        <v>0</v>
      </c>
      <c r="F924" s="78" t="n">
        <f aca="false">($F923+$D924+$E924)*(1+Input!$C$47/(100*12))</f>
        <v>0</v>
      </c>
    </row>
    <row r="925" customFormat="false" ht="12.8" hidden="false" customHeight="false" outlineLevel="0" collapsed="false">
      <c r="A925" s="76" t="n">
        <v>921</v>
      </c>
      <c r="B925" s="77" t="n">
        <f aca="false">EOMONTH(Input!$C$7,A925)</f>
        <v>70949</v>
      </c>
      <c r="D925" s="78" t="n">
        <f aca="false">IF(AND($B925&lt;Input!$C$31,$B925&lt;Input!$G$31),Input!$C$48,0)</f>
        <v>0</v>
      </c>
      <c r="E925" s="78" t="n">
        <f aca="true">IF(AND($B925&gt;Input!$C$31,$B925&lt;Input!$C$25),PMT(Input!$C$47/(100*12),(OFFSET($A$4,MATCH(Input!$C$25,$B$4:$B$1004,1),0,1,1)-OFFSET($A$4,MATCH(Input!$C$31,$B$4:$B$1004,1),0,1,1)),$H$4,0,1),0)</f>
        <v>0</v>
      </c>
      <c r="F925" s="78" t="n">
        <f aca="false">($F924+$D925+$E925)*(1+Input!$C$47/(100*12))</f>
        <v>0</v>
      </c>
    </row>
    <row r="926" customFormat="false" ht="12.8" hidden="false" customHeight="false" outlineLevel="0" collapsed="false">
      <c r="A926" s="76" t="n">
        <v>922</v>
      </c>
      <c r="B926" s="77" t="n">
        <f aca="false">EOMONTH(Input!$C$7,A926)</f>
        <v>70979</v>
      </c>
      <c r="D926" s="78" t="n">
        <f aca="false">IF(AND($B926&lt;Input!$C$31,$B926&lt;Input!$G$31),Input!$C$48,0)</f>
        <v>0</v>
      </c>
      <c r="E926" s="78" t="n">
        <f aca="true">IF(AND($B926&gt;Input!$C$31,$B926&lt;Input!$C$25),PMT(Input!$C$47/(100*12),(OFFSET($A$4,MATCH(Input!$C$25,$B$4:$B$1004,1),0,1,1)-OFFSET($A$4,MATCH(Input!$C$31,$B$4:$B$1004,1),0,1,1)),$H$4,0,1),0)</f>
        <v>0</v>
      </c>
      <c r="F926" s="78" t="n">
        <f aca="false">($F925+$D926+$E926)*(1+Input!$C$47/(100*12))</f>
        <v>0</v>
      </c>
    </row>
    <row r="927" customFormat="false" ht="12.8" hidden="false" customHeight="false" outlineLevel="0" collapsed="false">
      <c r="A927" s="76" t="n">
        <v>923</v>
      </c>
      <c r="B927" s="77" t="n">
        <f aca="false">EOMONTH(Input!$C$7,A927)</f>
        <v>71010</v>
      </c>
      <c r="D927" s="78" t="n">
        <f aca="false">IF(AND($B927&lt;Input!$C$31,$B927&lt;Input!$G$31),Input!$C$48,0)</f>
        <v>0</v>
      </c>
      <c r="E927" s="78" t="n">
        <f aca="true">IF(AND($B927&gt;Input!$C$31,$B927&lt;Input!$C$25),PMT(Input!$C$47/(100*12),(OFFSET($A$4,MATCH(Input!$C$25,$B$4:$B$1004,1),0,1,1)-OFFSET($A$4,MATCH(Input!$C$31,$B$4:$B$1004,1),0,1,1)),$H$4,0,1),0)</f>
        <v>0</v>
      </c>
      <c r="F927" s="78" t="n">
        <f aca="false">($F926+$D927+$E927)*(1+Input!$C$47/(100*12))</f>
        <v>0</v>
      </c>
    </row>
    <row r="928" customFormat="false" ht="12.8" hidden="false" customHeight="false" outlineLevel="0" collapsed="false">
      <c r="A928" s="76" t="n">
        <v>924</v>
      </c>
      <c r="B928" s="77" t="n">
        <f aca="false">EOMONTH(Input!$C$7,A928)</f>
        <v>71040</v>
      </c>
      <c r="D928" s="78" t="n">
        <f aca="false">IF(AND($B928&lt;Input!$C$31,$B928&lt;Input!$G$31),Input!$C$48,0)</f>
        <v>0</v>
      </c>
      <c r="E928" s="78" t="n">
        <f aca="true">IF(AND($B928&gt;Input!$C$31,$B928&lt;Input!$C$25),PMT(Input!$C$47/(100*12),(OFFSET($A$4,MATCH(Input!$C$25,$B$4:$B$1004,1),0,1,1)-OFFSET($A$4,MATCH(Input!$C$31,$B$4:$B$1004,1),0,1,1)),$H$4,0,1),0)</f>
        <v>0</v>
      </c>
      <c r="F928" s="78" t="n">
        <f aca="false">($F927+$D928+$E928)*(1+Input!$C$47/(100*12))</f>
        <v>0</v>
      </c>
    </row>
    <row r="929" customFormat="false" ht="12.8" hidden="false" customHeight="false" outlineLevel="0" collapsed="false">
      <c r="A929" s="76" t="n">
        <v>925</v>
      </c>
      <c r="B929" s="77" t="n">
        <f aca="false">EOMONTH(Input!$C$7,A929)</f>
        <v>71071</v>
      </c>
      <c r="D929" s="78" t="n">
        <f aca="false">IF(AND($B929&lt;Input!$C$31,$B929&lt;Input!$G$31),Input!$C$48,0)</f>
        <v>0</v>
      </c>
      <c r="E929" s="78" t="n">
        <f aca="true">IF(AND($B929&gt;Input!$C$31,$B929&lt;Input!$C$25),PMT(Input!$C$47/(100*12),(OFFSET($A$4,MATCH(Input!$C$25,$B$4:$B$1004,1),0,1,1)-OFFSET($A$4,MATCH(Input!$C$31,$B$4:$B$1004,1),0,1,1)),$H$4,0,1),0)</f>
        <v>0</v>
      </c>
      <c r="F929" s="78" t="n">
        <f aca="false">($F928+$D929+$E929)*(1+Input!$C$47/(100*12))</f>
        <v>0</v>
      </c>
    </row>
    <row r="930" customFormat="false" ht="12.8" hidden="false" customHeight="false" outlineLevel="0" collapsed="false">
      <c r="A930" s="76" t="n">
        <v>926</v>
      </c>
      <c r="B930" s="77" t="n">
        <f aca="false">EOMONTH(Input!$C$7,A930)</f>
        <v>71102</v>
      </c>
      <c r="D930" s="78" t="n">
        <f aca="false">IF(AND($B930&lt;Input!$C$31,$B930&lt;Input!$G$31),Input!$C$48,0)</f>
        <v>0</v>
      </c>
      <c r="E930" s="78" t="n">
        <f aca="true">IF(AND($B930&gt;Input!$C$31,$B930&lt;Input!$C$25),PMT(Input!$C$47/(100*12),(OFFSET($A$4,MATCH(Input!$C$25,$B$4:$B$1004,1),0,1,1)-OFFSET($A$4,MATCH(Input!$C$31,$B$4:$B$1004,1),0,1,1)),$H$4,0,1),0)</f>
        <v>0</v>
      </c>
      <c r="F930" s="78" t="n">
        <f aca="false">($F929+$D930+$E930)*(1+Input!$C$47/(100*12))</f>
        <v>0</v>
      </c>
    </row>
    <row r="931" customFormat="false" ht="12.8" hidden="false" customHeight="false" outlineLevel="0" collapsed="false">
      <c r="A931" s="76" t="n">
        <v>927</v>
      </c>
      <c r="B931" s="77" t="n">
        <f aca="false">EOMONTH(Input!$C$7,A931)</f>
        <v>71132</v>
      </c>
      <c r="D931" s="78" t="n">
        <f aca="false">IF(AND($B931&lt;Input!$C$31,$B931&lt;Input!$G$31),Input!$C$48,0)</f>
        <v>0</v>
      </c>
      <c r="E931" s="78" t="n">
        <f aca="true">IF(AND($B931&gt;Input!$C$31,$B931&lt;Input!$C$25),PMT(Input!$C$47/(100*12),(OFFSET($A$4,MATCH(Input!$C$25,$B$4:$B$1004,1),0,1,1)-OFFSET($A$4,MATCH(Input!$C$31,$B$4:$B$1004,1),0,1,1)),$H$4,0,1),0)</f>
        <v>0</v>
      </c>
      <c r="F931" s="78" t="n">
        <f aca="false">($F930+$D931+$E931)*(1+Input!$C$47/(100*12))</f>
        <v>0</v>
      </c>
    </row>
    <row r="932" customFormat="false" ht="12.8" hidden="false" customHeight="false" outlineLevel="0" collapsed="false">
      <c r="A932" s="76" t="n">
        <v>928</v>
      </c>
      <c r="B932" s="77" t="n">
        <f aca="false">EOMONTH(Input!$C$7,A932)</f>
        <v>71163</v>
      </c>
      <c r="D932" s="78" t="n">
        <f aca="false">IF(AND($B932&lt;Input!$C$31,$B932&lt;Input!$G$31),Input!$C$48,0)</f>
        <v>0</v>
      </c>
      <c r="E932" s="78" t="n">
        <f aca="true">IF(AND($B932&gt;Input!$C$31,$B932&lt;Input!$C$25),PMT(Input!$C$47/(100*12),(OFFSET($A$4,MATCH(Input!$C$25,$B$4:$B$1004,1),0,1,1)-OFFSET($A$4,MATCH(Input!$C$31,$B$4:$B$1004,1),0,1,1)),$H$4,0,1),0)</f>
        <v>0</v>
      </c>
      <c r="F932" s="78" t="n">
        <f aca="false">($F931+$D932+$E932)*(1+Input!$C$47/(100*12))</f>
        <v>0</v>
      </c>
    </row>
    <row r="933" customFormat="false" ht="12.8" hidden="false" customHeight="false" outlineLevel="0" collapsed="false">
      <c r="A933" s="76" t="n">
        <v>929</v>
      </c>
      <c r="B933" s="77" t="n">
        <f aca="false">EOMONTH(Input!$C$7,A933)</f>
        <v>71193</v>
      </c>
      <c r="D933" s="78" t="n">
        <f aca="false">IF(AND($B933&lt;Input!$C$31,$B933&lt;Input!$G$31),Input!$C$48,0)</f>
        <v>0</v>
      </c>
      <c r="E933" s="78" t="n">
        <f aca="true">IF(AND($B933&gt;Input!$C$31,$B933&lt;Input!$C$25),PMT(Input!$C$47/(100*12),(OFFSET($A$4,MATCH(Input!$C$25,$B$4:$B$1004,1),0,1,1)-OFFSET($A$4,MATCH(Input!$C$31,$B$4:$B$1004,1),0,1,1)),$H$4,0,1),0)</f>
        <v>0</v>
      </c>
      <c r="F933" s="78" t="n">
        <f aca="false">($F932+$D933+$E933)*(1+Input!$C$47/(100*12))</f>
        <v>0</v>
      </c>
    </row>
    <row r="934" customFormat="false" ht="12.8" hidden="false" customHeight="false" outlineLevel="0" collapsed="false">
      <c r="A934" s="76" t="n">
        <v>930</v>
      </c>
      <c r="B934" s="77" t="n">
        <f aca="false">EOMONTH(Input!$C$7,A934)</f>
        <v>71224</v>
      </c>
      <c r="D934" s="78" t="n">
        <f aca="false">IF(AND($B934&lt;Input!$C$31,$B934&lt;Input!$G$31),Input!$C$48,0)</f>
        <v>0</v>
      </c>
      <c r="E934" s="78" t="n">
        <f aca="true">IF(AND($B934&gt;Input!$C$31,$B934&lt;Input!$C$25),PMT(Input!$C$47/(100*12),(OFFSET($A$4,MATCH(Input!$C$25,$B$4:$B$1004,1),0,1,1)-OFFSET($A$4,MATCH(Input!$C$31,$B$4:$B$1004,1),0,1,1)),$H$4,0,1),0)</f>
        <v>0</v>
      </c>
      <c r="F934" s="78" t="n">
        <f aca="false">($F933+$D934+$E934)*(1+Input!$C$47/(100*12))</f>
        <v>0</v>
      </c>
    </row>
    <row r="935" customFormat="false" ht="12.8" hidden="false" customHeight="false" outlineLevel="0" collapsed="false">
      <c r="A935" s="76" t="n">
        <v>931</v>
      </c>
      <c r="B935" s="77" t="n">
        <f aca="false">EOMONTH(Input!$C$7,A935)</f>
        <v>71255</v>
      </c>
      <c r="D935" s="78" t="n">
        <f aca="false">IF(AND($B935&lt;Input!$C$31,$B935&lt;Input!$G$31),Input!$C$48,0)</f>
        <v>0</v>
      </c>
      <c r="E935" s="78" t="n">
        <f aca="true">IF(AND($B935&gt;Input!$C$31,$B935&lt;Input!$C$25),PMT(Input!$C$47/(100*12),(OFFSET($A$4,MATCH(Input!$C$25,$B$4:$B$1004,1),0,1,1)-OFFSET($A$4,MATCH(Input!$C$31,$B$4:$B$1004,1),0,1,1)),$H$4,0,1),0)</f>
        <v>0</v>
      </c>
      <c r="F935" s="78" t="n">
        <f aca="false">($F934+$D935+$E935)*(1+Input!$C$47/(100*12))</f>
        <v>0</v>
      </c>
    </row>
    <row r="936" customFormat="false" ht="12.8" hidden="false" customHeight="false" outlineLevel="0" collapsed="false">
      <c r="A936" s="76" t="n">
        <v>932</v>
      </c>
      <c r="B936" s="77" t="n">
        <f aca="false">EOMONTH(Input!$C$7,A936)</f>
        <v>71283</v>
      </c>
      <c r="D936" s="78" t="n">
        <f aca="false">IF(AND($B936&lt;Input!$C$31,$B936&lt;Input!$G$31),Input!$C$48,0)</f>
        <v>0</v>
      </c>
      <c r="E936" s="78" t="n">
        <f aca="true">IF(AND($B936&gt;Input!$C$31,$B936&lt;Input!$C$25),PMT(Input!$C$47/(100*12),(OFFSET($A$4,MATCH(Input!$C$25,$B$4:$B$1004,1),0,1,1)-OFFSET($A$4,MATCH(Input!$C$31,$B$4:$B$1004,1),0,1,1)),$H$4,0,1),0)</f>
        <v>0</v>
      </c>
      <c r="F936" s="78" t="n">
        <f aca="false">($F935+$D936+$E936)*(1+Input!$C$47/(100*12))</f>
        <v>0</v>
      </c>
    </row>
    <row r="937" customFormat="false" ht="12.8" hidden="false" customHeight="false" outlineLevel="0" collapsed="false">
      <c r="A937" s="76" t="n">
        <v>933</v>
      </c>
      <c r="B937" s="77" t="n">
        <f aca="false">EOMONTH(Input!$C$7,A937)</f>
        <v>71314</v>
      </c>
      <c r="D937" s="78" t="n">
        <f aca="false">IF(AND($B937&lt;Input!$C$31,$B937&lt;Input!$G$31),Input!$C$48,0)</f>
        <v>0</v>
      </c>
      <c r="E937" s="78" t="n">
        <f aca="true">IF(AND($B937&gt;Input!$C$31,$B937&lt;Input!$C$25),PMT(Input!$C$47/(100*12),(OFFSET($A$4,MATCH(Input!$C$25,$B$4:$B$1004,1),0,1,1)-OFFSET($A$4,MATCH(Input!$C$31,$B$4:$B$1004,1),0,1,1)),$H$4,0,1),0)</f>
        <v>0</v>
      </c>
      <c r="F937" s="78" t="n">
        <f aca="false">($F936+$D937+$E937)*(1+Input!$C$47/(100*12))</f>
        <v>0</v>
      </c>
    </row>
    <row r="938" customFormat="false" ht="12.8" hidden="false" customHeight="false" outlineLevel="0" collapsed="false">
      <c r="A938" s="76" t="n">
        <v>934</v>
      </c>
      <c r="B938" s="77" t="n">
        <f aca="false">EOMONTH(Input!$C$7,A938)</f>
        <v>71344</v>
      </c>
      <c r="D938" s="78" t="n">
        <f aca="false">IF(AND($B938&lt;Input!$C$31,$B938&lt;Input!$G$31),Input!$C$48,0)</f>
        <v>0</v>
      </c>
      <c r="E938" s="78" t="n">
        <f aca="true">IF(AND($B938&gt;Input!$C$31,$B938&lt;Input!$C$25),PMT(Input!$C$47/(100*12),(OFFSET($A$4,MATCH(Input!$C$25,$B$4:$B$1004,1),0,1,1)-OFFSET($A$4,MATCH(Input!$C$31,$B$4:$B$1004,1),0,1,1)),$H$4,0,1),0)</f>
        <v>0</v>
      </c>
      <c r="F938" s="78" t="n">
        <f aca="false">($F937+$D938+$E938)*(1+Input!$C$47/(100*12))</f>
        <v>0</v>
      </c>
    </row>
    <row r="939" customFormat="false" ht="12.8" hidden="false" customHeight="false" outlineLevel="0" collapsed="false">
      <c r="A939" s="76" t="n">
        <v>935</v>
      </c>
      <c r="B939" s="77" t="n">
        <f aca="false">EOMONTH(Input!$C$7,A939)</f>
        <v>71375</v>
      </c>
      <c r="D939" s="78" t="n">
        <f aca="false">IF(AND($B939&lt;Input!$C$31,$B939&lt;Input!$G$31),Input!$C$48,0)</f>
        <v>0</v>
      </c>
      <c r="E939" s="78" t="n">
        <f aca="true">IF(AND($B939&gt;Input!$C$31,$B939&lt;Input!$C$25),PMT(Input!$C$47/(100*12),(OFFSET($A$4,MATCH(Input!$C$25,$B$4:$B$1004,1),0,1,1)-OFFSET($A$4,MATCH(Input!$C$31,$B$4:$B$1004,1),0,1,1)),$H$4,0,1),0)</f>
        <v>0</v>
      </c>
      <c r="F939" s="78" t="n">
        <f aca="false">($F938+$D939+$E939)*(1+Input!$C$47/(100*12))</f>
        <v>0</v>
      </c>
    </row>
    <row r="940" customFormat="false" ht="12.8" hidden="false" customHeight="false" outlineLevel="0" collapsed="false">
      <c r="A940" s="76" t="n">
        <v>936</v>
      </c>
      <c r="B940" s="77" t="n">
        <f aca="false">EOMONTH(Input!$C$7,A940)</f>
        <v>71405</v>
      </c>
      <c r="D940" s="78" t="n">
        <f aca="false">IF(AND($B940&lt;Input!$C$31,$B940&lt;Input!$G$31),Input!$C$48,0)</f>
        <v>0</v>
      </c>
      <c r="E940" s="78" t="n">
        <f aca="true">IF(AND($B940&gt;Input!$C$31,$B940&lt;Input!$C$25),PMT(Input!$C$47/(100*12),(OFFSET($A$4,MATCH(Input!$C$25,$B$4:$B$1004,1),0,1,1)-OFFSET($A$4,MATCH(Input!$C$31,$B$4:$B$1004,1),0,1,1)),$H$4,0,1),0)</f>
        <v>0</v>
      </c>
      <c r="F940" s="78" t="n">
        <f aca="false">($F939+$D940+$E940)*(1+Input!$C$47/(100*12))</f>
        <v>0</v>
      </c>
    </row>
    <row r="941" customFormat="false" ht="12.8" hidden="false" customHeight="false" outlineLevel="0" collapsed="false">
      <c r="A941" s="76" t="n">
        <v>937</v>
      </c>
      <c r="B941" s="77" t="n">
        <f aca="false">EOMONTH(Input!$C$7,A941)</f>
        <v>71436</v>
      </c>
      <c r="D941" s="78" t="n">
        <f aca="false">IF(AND($B941&lt;Input!$C$31,$B941&lt;Input!$G$31),Input!$C$48,0)</f>
        <v>0</v>
      </c>
      <c r="E941" s="78" t="n">
        <f aca="true">IF(AND($B941&gt;Input!$C$31,$B941&lt;Input!$C$25),PMT(Input!$C$47/(100*12),(OFFSET($A$4,MATCH(Input!$C$25,$B$4:$B$1004,1),0,1,1)-OFFSET($A$4,MATCH(Input!$C$31,$B$4:$B$1004,1),0,1,1)),$H$4,0,1),0)</f>
        <v>0</v>
      </c>
      <c r="F941" s="78" t="n">
        <f aca="false">($F940+$D941+$E941)*(1+Input!$C$47/(100*12))</f>
        <v>0</v>
      </c>
    </row>
    <row r="942" customFormat="false" ht="12.8" hidden="false" customHeight="false" outlineLevel="0" collapsed="false">
      <c r="A942" s="76" t="n">
        <v>938</v>
      </c>
      <c r="B942" s="77" t="n">
        <f aca="false">EOMONTH(Input!$C$7,A942)</f>
        <v>71467</v>
      </c>
      <c r="D942" s="78" t="n">
        <f aca="false">IF(AND($B942&lt;Input!$C$31,$B942&lt;Input!$G$31),Input!$C$48,0)</f>
        <v>0</v>
      </c>
      <c r="E942" s="78" t="n">
        <f aca="true">IF(AND($B942&gt;Input!$C$31,$B942&lt;Input!$C$25),PMT(Input!$C$47/(100*12),(OFFSET($A$4,MATCH(Input!$C$25,$B$4:$B$1004,1),0,1,1)-OFFSET($A$4,MATCH(Input!$C$31,$B$4:$B$1004,1),0,1,1)),$H$4,0,1),0)</f>
        <v>0</v>
      </c>
      <c r="F942" s="78" t="n">
        <f aca="false">($F941+$D942+$E942)*(1+Input!$C$47/(100*12))</f>
        <v>0</v>
      </c>
    </row>
    <row r="943" customFormat="false" ht="12.8" hidden="false" customHeight="false" outlineLevel="0" collapsed="false">
      <c r="A943" s="76" t="n">
        <v>939</v>
      </c>
      <c r="B943" s="77" t="n">
        <f aca="false">EOMONTH(Input!$C$7,A943)</f>
        <v>71497</v>
      </c>
      <c r="D943" s="78" t="n">
        <f aca="false">IF(AND($B943&lt;Input!$C$31,$B943&lt;Input!$G$31),Input!$C$48,0)</f>
        <v>0</v>
      </c>
      <c r="E943" s="78" t="n">
        <f aca="true">IF(AND($B943&gt;Input!$C$31,$B943&lt;Input!$C$25),PMT(Input!$C$47/(100*12),(OFFSET($A$4,MATCH(Input!$C$25,$B$4:$B$1004,1),0,1,1)-OFFSET($A$4,MATCH(Input!$C$31,$B$4:$B$1004,1),0,1,1)),$H$4,0,1),0)</f>
        <v>0</v>
      </c>
      <c r="F943" s="78" t="n">
        <f aca="false">($F942+$D943+$E943)*(1+Input!$C$47/(100*12))</f>
        <v>0</v>
      </c>
    </row>
    <row r="944" customFormat="false" ht="12.8" hidden="false" customHeight="false" outlineLevel="0" collapsed="false">
      <c r="A944" s="76" t="n">
        <v>940</v>
      </c>
      <c r="B944" s="77" t="n">
        <f aca="false">EOMONTH(Input!$C$7,A944)</f>
        <v>71528</v>
      </c>
      <c r="D944" s="78" t="n">
        <f aca="false">IF(AND($B944&lt;Input!$C$31,$B944&lt;Input!$G$31),Input!$C$48,0)</f>
        <v>0</v>
      </c>
      <c r="E944" s="78" t="n">
        <f aca="true">IF(AND($B944&gt;Input!$C$31,$B944&lt;Input!$C$25),PMT(Input!$C$47/(100*12),(OFFSET($A$4,MATCH(Input!$C$25,$B$4:$B$1004,1),0,1,1)-OFFSET($A$4,MATCH(Input!$C$31,$B$4:$B$1004,1),0,1,1)),$H$4,0,1),0)</f>
        <v>0</v>
      </c>
      <c r="F944" s="78" t="n">
        <f aca="false">($F943+$D944+$E944)*(1+Input!$C$47/(100*12))</f>
        <v>0</v>
      </c>
    </row>
    <row r="945" customFormat="false" ht="12.8" hidden="false" customHeight="false" outlineLevel="0" collapsed="false">
      <c r="A945" s="76" t="n">
        <v>941</v>
      </c>
      <c r="B945" s="77" t="n">
        <f aca="false">EOMONTH(Input!$C$7,A945)</f>
        <v>71558</v>
      </c>
      <c r="D945" s="78" t="n">
        <f aca="false">IF(AND($B945&lt;Input!$C$31,$B945&lt;Input!$G$31),Input!$C$48,0)</f>
        <v>0</v>
      </c>
      <c r="E945" s="78" t="n">
        <f aca="true">IF(AND($B945&gt;Input!$C$31,$B945&lt;Input!$C$25),PMT(Input!$C$47/(100*12),(OFFSET($A$4,MATCH(Input!$C$25,$B$4:$B$1004,1),0,1,1)-OFFSET($A$4,MATCH(Input!$C$31,$B$4:$B$1004,1),0,1,1)),$H$4,0,1),0)</f>
        <v>0</v>
      </c>
      <c r="F945" s="78" t="n">
        <f aca="false">($F944+$D945+$E945)*(1+Input!$C$47/(100*12))</f>
        <v>0</v>
      </c>
    </row>
    <row r="946" customFormat="false" ht="12.8" hidden="false" customHeight="false" outlineLevel="0" collapsed="false">
      <c r="A946" s="76" t="n">
        <v>942</v>
      </c>
      <c r="B946" s="77" t="n">
        <f aca="false">EOMONTH(Input!$C$7,A946)</f>
        <v>71589</v>
      </c>
      <c r="D946" s="78" t="n">
        <f aca="false">IF(AND($B946&lt;Input!$C$31,$B946&lt;Input!$G$31),Input!$C$48,0)</f>
        <v>0</v>
      </c>
      <c r="E946" s="78" t="n">
        <f aca="true">IF(AND($B946&gt;Input!$C$31,$B946&lt;Input!$C$25),PMT(Input!$C$47/(100*12),(OFFSET($A$4,MATCH(Input!$C$25,$B$4:$B$1004,1),0,1,1)-OFFSET($A$4,MATCH(Input!$C$31,$B$4:$B$1004,1),0,1,1)),$H$4,0,1),0)</f>
        <v>0</v>
      </c>
      <c r="F946" s="78" t="n">
        <f aca="false">($F945+$D946+$E946)*(1+Input!$C$47/(100*12))</f>
        <v>0</v>
      </c>
    </row>
    <row r="947" customFormat="false" ht="12.8" hidden="false" customHeight="false" outlineLevel="0" collapsed="false">
      <c r="A947" s="76" t="n">
        <v>943</v>
      </c>
      <c r="B947" s="77" t="n">
        <f aca="false">EOMONTH(Input!$C$7,A947)</f>
        <v>71620</v>
      </c>
      <c r="D947" s="78" t="n">
        <f aca="false">IF(AND($B947&lt;Input!$C$31,$B947&lt;Input!$G$31),Input!$C$48,0)</f>
        <v>0</v>
      </c>
      <c r="E947" s="78" t="n">
        <f aca="true">IF(AND($B947&gt;Input!$C$31,$B947&lt;Input!$C$25),PMT(Input!$C$47/(100*12),(OFFSET($A$4,MATCH(Input!$C$25,$B$4:$B$1004,1),0,1,1)-OFFSET($A$4,MATCH(Input!$C$31,$B$4:$B$1004,1),0,1,1)),$H$4,0,1),0)</f>
        <v>0</v>
      </c>
      <c r="F947" s="78" t="n">
        <f aca="false">($F946+$D947+$E947)*(1+Input!$C$47/(100*12))</f>
        <v>0</v>
      </c>
    </row>
    <row r="948" customFormat="false" ht="12.8" hidden="false" customHeight="false" outlineLevel="0" collapsed="false">
      <c r="A948" s="76" t="n">
        <v>944</v>
      </c>
      <c r="B948" s="77" t="n">
        <f aca="false">EOMONTH(Input!$C$7,A948)</f>
        <v>71649</v>
      </c>
      <c r="D948" s="78" t="n">
        <f aca="false">IF(AND($B948&lt;Input!$C$31,$B948&lt;Input!$G$31),Input!$C$48,0)</f>
        <v>0</v>
      </c>
      <c r="E948" s="78" t="n">
        <f aca="true">IF(AND($B948&gt;Input!$C$31,$B948&lt;Input!$C$25),PMT(Input!$C$47/(100*12),(OFFSET($A$4,MATCH(Input!$C$25,$B$4:$B$1004,1),0,1,1)-OFFSET($A$4,MATCH(Input!$C$31,$B$4:$B$1004,1),0,1,1)),$H$4,0,1),0)</f>
        <v>0</v>
      </c>
      <c r="F948" s="78" t="n">
        <f aca="false">($F947+$D948+$E948)*(1+Input!$C$47/(100*12))</f>
        <v>0</v>
      </c>
    </row>
    <row r="949" customFormat="false" ht="12.8" hidden="false" customHeight="false" outlineLevel="0" collapsed="false">
      <c r="A949" s="76" t="n">
        <v>945</v>
      </c>
      <c r="B949" s="77" t="n">
        <f aca="false">EOMONTH(Input!$C$7,A949)</f>
        <v>71680</v>
      </c>
      <c r="D949" s="78" t="n">
        <f aca="false">IF(AND($B949&lt;Input!$C$31,$B949&lt;Input!$G$31),Input!$C$48,0)</f>
        <v>0</v>
      </c>
      <c r="E949" s="78" t="n">
        <f aca="true">IF(AND($B949&gt;Input!$C$31,$B949&lt;Input!$C$25),PMT(Input!$C$47/(100*12),(OFFSET($A$4,MATCH(Input!$C$25,$B$4:$B$1004,1),0,1,1)-OFFSET($A$4,MATCH(Input!$C$31,$B$4:$B$1004,1),0,1,1)),$H$4,0,1),0)</f>
        <v>0</v>
      </c>
      <c r="F949" s="78" t="n">
        <f aca="false">($F948+$D949+$E949)*(1+Input!$C$47/(100*12))</f>
        <v>0</v>
      </c>
    </row>
    <row r="950" customFormat="false" ht="12.8" hidden="false" customHeight="false" outlineLevel="0" collapsed="false">
      <c r="A950" s="76" t="n">
        <v>946</v>
      </c>
      <c r="B950" s="77" t="n">
        <f aca="false">EOMONTH(Input!$C$7,A950)</f>
        <v>71710</v>
      </c>
      <c r="D950" s="78" t="n">
        <f aca="false">IF(AND($B950&lt;Input!$C$31,$B950&lt;Input!$G$31),Input!$C$48,0)</f>
        <v>0</v>
      </c>
      <c r="E950" s="78" t="n">
        <f aca="true">IF(AND($B950&gt;Input!$C$31,$B950&lt;Input!$C$25),PMT(Input!$C$47/(100*12),(OFFSET($A$4,MATCH(Input!$C$25,$B$4:$B$1004,1),0,1,1)-OFFSET($A$4,MATCH(Input!$C$31,$B$4:$B$1004,1),0,1,1)),$H$4,0,1),0)</f>
        <v>0</v>
      </c>
      <c r="F950" s="78" t="n">
        <f aca="false">($F949+$D950+$E950)*(1+Input!$C$47/(100*12))</f>
        <v>0</v>
      </c>
    </row>
    <row r="951" customFormat="false" ht="12.8" hidden="false" customHeight="false" outlineLevel="0" collapsed="false">
      <c r="A951" s="76" t="n">
        <v>947</v>
      </c>
      <c r="B951" s="77" t="n">
        <f aca="false">EOMONTH(Input!$C$7,A951)</f>
        <v>71741</v>
      </c>
      <c r="D951" s="78" t="n">
        <f aca="false">IF(AND($B951&lt;Input!$C$31,$B951&lt;Input!$G$31),Input!$C$48,0)</f>
        <v>0</v>
      </c>
      <c r="E951" s="78" t="n">
        <f aca="true">IF(AND($B951&gt;Input!$C$31,$B951&lt;Input!$C$25),PMT(Input!$C$47/(100*12),(OFFSET($A$4,MATCH(Input!$C$25,$B$4:$B$1004,1),0,1,1)-OFFSET($A$4,MATCH(Input!$C$31,$B$4:$B$1004,1),0,1,1)),$H$4,0,1),0)</f>
        <v>0</v>
      </c>
      <c r="F951" s="78" t="n">
        <f aca="false">($F950+$D951+$E951)*(1+Input!$C$47/(100*12))</f>
        <v>0</v>
      </c>
    </row>
    <row r="952" customFormat="false" ht="12.8" hidden="false" customHeight="false" outlineLevel="0" collapsed="false">
      <c r="A952" s="76" t="n">
        <v>948</v>
      </c>
      <c r="B952" s="77" t="n">
        <f aca="false">EOMONTH(Input!$C$7,A952)</f>
        <v>71771</v>
      </c>
      <c r="D952" s="78" t="n">
        <f aca="false">IF(AND($B952&lt;Input!$C$31,$B952&lt;Input!$G$31),Input!$C$48,0)</f>
        <v>0</v>
      </c>
      <c r="E952" s="78" t="n">
        <f aca="true">IF(AND($B952&gt;Input!$C$31,$B952&lt;Input!$C$25),PMT(Input!$C$47/(100*12),(OFFSET($A$4,MATCH(Input!$C$25,$B$4:$B$1004,1),0,1,1)-OFFSET($A$4,MATCH(Input!$C$31,$B$4:$B$1004,1),0,1,1)),$H$4,0,1),0)</f>
        <v>0</v>
      </c>
      <c r="F952" s="78" t="n">
        <f aca="false">($F951+$D952+$E952)*(1+Input!$C$47/(100*12))</f>
        <v>0</v>
      </c>
    </row>
    <row r="953" customFormat="false" ht="12.8" hidden="false" customHeight="false" outlineLevel="0" collapsed="false">
      <c r="A953" s="76" t="n">
        <v>949</v>
      </c>
      <c r="B953" s="77" t="n">
        <f aca="false">EOMONTH(Input!$C$7,A953)</f>
        <v>71802</v>
      </c>
      <c r="D953" s="78" t="n">
        <f aca="false">IF(AND($B953&lt;Input!$C$31,$B953&lt;Input!$G$31),Input!$C$48,0)</f>
        <v>0</v>
      </c>
      <c r="E953" s="78" t="n">
        <f aca="true">IF(AND($B953&gt;Input!$C$31,$B953&lt;Input!$C$25),PMT(Input!$C$47/(100*12),(OFFSET($A$4,MATCH(Input!$C$25,$B$4:$B$1004,1),0,1,1)-OFFSET($A$4,MATCH(Input!$C$31,$B$4:$B$1004,1),0,1,1)),$H$4,0,1),0)</f>
        <v>0</v>
      </c>
      <c r="F953" s="78" t="n">
        <f aca="false">($F952+$D953+$E953)*(1+Input!$C$47/(100*12))</f>
        <v>0</v>
      </c>
    </row>
    <row r="954" customFormat="false" ht="12.8" hidden="false" customHeight="false" outlineLevel="0" collapsed="false">
      <c r="A954" s="76" t="n">
        <v>950</v>
      </c>
      <c r="B954" s="77" t="n">
        <f aca="false">EOMONTH(Input!$C$7,A954)</f>
        <v>71833</v>
      </c>
      <c r="D954" s="78" t="n">
        <f aca="false">IF(AND($B954&lt;Input!$C$31,$B954&lt;Input!$G$31),Input!$C$48,0)</f>
        <v>0</v>
      </c>
      <c r="E954" s="78" t="n">
        <f aca="true">IF(AND($B954&gt;Input!$C$31,$B954&lt;Input!$C$25),PMT(Input!$C$47/(100*12),(OFFSET($A$4,MATCH(Input!$C$25,$B$4:$B$1004,1),0,1,1)-OFFSET($A$4,MATCH(Input!$C$31,$B$4:$B$1004,1),0,1,1)),$H$4,0,1),0)</f>
        <v>0</v>
      </c>
      <c r="F954" s="78" t="n">
        <f aca="false">($F953+$D954+$E954)*(1+Input!$C$47/(100*12))</f>
        <v>0</v>
      </c>
    </row>
    <row r="955" customFormat="false" ht="12.8" hidden="false" customHeight="false" outlineLevel="0" collapsed="false">
      <c r="A955" s="76" t="n">
        <v>951</v>
      </c>
      <c r="B955" s="77" t="n">
        <f aca="false">EOMONTH(Input!$C$7,A955)</f>
        <v>71863</v>
      </c>
      <c r="D955" s="78" t="n">
        <f aca="false">IF(AND($B955&lt;Input!$C$31,$B955&lt;Input!$G$31),Input!$C$48,0)</f>
        <v>0</v>
      </c>
      <c r="E955" s="78" t="n">
        <f aca="true">IF(AND($B955&gt;Input!$C$31,$B955&lt;Input!$C$25),PMT(Input!$C$47/(100*12),(OFFSET($A$4,MATCH(Input!$C$25,$B$4:$B$1004,1),0,1,1)-OFFSET($A$4,MATCH(Input!$C$31,$B$4:$B$1004,1),0,1,1)),$H$4,0,1),0)</f>
        <v>0</v>
      </c>
      <c r="F955" s="78" t="n">
        <f aca="false">($F954+$D955+$E955)*(1+Input!$C$47/(100*12))</f>
        <v>0</v>
      </c>
    </row>
    <row r="956" customFormat="false" ht="12.8" hidden="false" customHeight="false" outlineLevel="0" collapsed="false">
      <c r="A956" s="76" t="n">
        <v>952</v>
      </c>
      <c r="B956" s="77" t="n">
        <f aca="false">EOMONTH(Input!$C$7,A956)</f>
        <v>71894</v>
      </c>
      <c r="D956" s="78" t="n">
        <f aca="false">IF(AND($B956&lt;Input!$C$31,$B956&lt;Input!$G$31),Input!$C$48,0)</f>
        <v>0</v>
      </c>
      <c r="E956" s="78" t="n">
        <f aca="true">IF(AND($B956&gt;Input!$C$31,$B956&lt;Input!$C$25),PMT(Input!$C$47/(100*12),(OFFSET($A$4,MATCH(Input!$C$25,$B$4:$B$1004,1),0,1,1)-OFFSET($A$4,MATCH(Input!$C$31,$B$4:$B$1004,1),0,1,1)),$H$4,0,1),0)</f>
        <v>0</v>
      </c>
      <c r="F956" s="78" t="n">
        <f aca="false">($F955+$D956+$E956)*(1+Input!$C$47/(100*12))</f>
        <v>0</v>
      </c>
    </row>
    <row r="957" customFormat="false" ht="12.8" hidden="false" customHeight="false" outlineLevel="0" collapsed="false">
      <c r="A957" s="76" t="n">
        <v>953</v>
      </c>
      <c r="B957" s="77" t="n">
        <f aca="false">EOMONTH(Input!$C$7,A957)</f>
        <v>71924</v>
      </c>
      <c r="D957" s="78" t="n">
        <f aca="false">IF(AND($B957&lt;Input!$C$31,$B957&lt;Input!$G$31),Input!$C$48,0)</f>
        <v>0</v>
      </c>
      <c r="E957" s="78" t="n">
        <f aca="true">IF(AND($B957&gt;Input!$C$31,$B957&lt;Input!$C$25),PMT(Input!$C$47/(100*12),(OFFSET($A$4,MATCH(Input!$C$25,$B$4:$B$1004,1),0,1,1)-OFFSET($A$4,MATCH(Input!$C$31,$B$4:$B$1004,1),0,1,1)),$H$4,0,1),0)</f>
        <v>0</v>
      </c>
      <c r="F957" s="78" t="n">
        <f aca="false">($F956+$D957+$E957)*(1+Input!$C$47/(100*12))</f>
        <v>0</v>
      </c>
    </row>
    <row r="958" customFormat="false" ht="12.8" hidden="false" customHeight="false" outlineLevel="0" collapsed="false">
      <c r="A958" s="76" t="n">
        <v>954</v>
      </c>
      <c r="B958" s="77" t="n">
        <f aca="false">EOMONTH(Input!$C$7,A958)</f>
        <v>71955</v>
      </c>
      <c r="D958" s="78" t="n">
        <f aca="false">IF(AND($B958&lt;Input!$C$31,$B958&lt;Input!$G$31),Input!$C$48,0)</f>
        <v>0</v>
      </c>
      <c r="E958" s="78" t="n">
        <f aca="true">IF(AND($B958&gt;Input!$C$31,$B958&lt;Input!$C$25),PMT(Input!$C$47/(100*12),(OFFSET($A$4,MATCH(Input!$C$25,$B$4:$B$1004,1),0,1,1)-OFFSET($A$4,MATCH(Input!$C$31,$B$4:$B$1004,1),0,1,1)),$H$4,0,1),0)</f>
        <v>0</v>
      </c>
      <c r="F958" s="78" t="n">
        <f aca="false">($F957+$D958+$E958)*(1+Input!$C$47/(100*12))</f>
        <v>0</v>
      </c>
    </row>
    <row r="959" customFormat="false" ht="12.8" hidden="false" customHeight="false" outlineLevel="0" collapsed="false">
      <c r="A959" s="76" t="n">
        <v>955</v>
      </c>
      <c r="B959" s="77" t="n">
        <f aca="false">EOMONTH(Input!$C$7,A959)</f>
        <v>71986</v>
      </c>
      <c r="D959" s="78" t="n">
        <f aca="false">IF(AND($B959&lt;Input!$C$31,$B959&lt;Input!$G$31),Input!$C$48,0)</f>
        <v>0</v>
      </c>
      <c r="E959" s="78" t="n">
        <f aca="true">IF(AND($B959&gt;Input!$C$31,$B959&lt;Input!$C$25),PMT(Input!$C$47/(100*12),(OFFSET($A$4,MATCH(Input!$C$25,$B$4:$B$1004,1),0,1,1)-OFFSET($A$4,MATCH(Input!$C$31,$B$4:$B$1004,1),0,1,1)),$H$4,0,1),0)</f>
        <v>0</v>
      </c>
      <c r="F959" s="78" t="n">
        <f aca="false">($F958+$D959+$E959)*(1+Input!$C$47/(100*12))</f>
        <v>0</v>
      </c>
    </row>
    <row r="960" customFormat="false" ht="12.8" hidden="false" customHeight="false" outlineLevel="0" collapsed="false">
      <c r="A960" s="76" t="n">
        <v>956</v>
      </c>
      <c r="B960" s="77" t="n">
        <f aca="false">EOMONTH(Input!$C$7,A960)</f>
        <v>72014</v>
      </c>
      <c r="D960" s="78" t="n">
        <f aca="false">IF(AND($B960&lt;Input!$C$31,$B960&lt;Input!$G$31),Input!$C$48,0)</f>
        <v>0</v>
      </c>
      <c r="E960" s="78" t="n">
        <f aca="true">IF(AND($B960&gt;Input!$C$31,$B960&lt;Input!$C$25),PMT(Input!$C$47/(100*12),(OFFSET($A$4,MATCH(Input!$C$25,$B$4:$B$1004,1),0,1,1)-OFFSET($A$4,MATCH(Input!$C$31,$B$4:$B$1004,1),0,1,1)),$H$4,0,1),0)</f>
        <v>0</v>
      </c>
      <c r="F960" s="78" t="n">
        <f aca="false">($F959+$D960+$E960)*(1+Input!$C$47/(100*12))</f>
        <v>0</v>
      </c>
    </row>
    <row r="961" customFormat="false" ht="12.8" hidden="false" customHeight="false" outlineLevel="0" collapsed="false">
      <c r="A961" s="76" t="n">
        <v>957</v>
      </c>
      <c r="B961" s="77" t="n">
        <f aca="false">EOMONTH(Input!$C$7,A961)</f>
        <v>72045</v>
      </c>
      <c r="D961" s="78" t="n">
        <f aca="false">IF(AND($B961&lt;Input!$C$31,$B961&lt;Input!$G$31),Input!$C$48,0)</f>
        <v>0</v>
      </c>
      <c r="E961" s="78" t="n">
        <f aca="true">IF(AND($B961&gt;Input!$C$31,$B961&lt;Input!$C$25),PMT(Input!$C$47/(100*12),(OFFSET($A$4,MATCH(Input!$C$25,$B$4:$B$1004,1),0,1,1)-OFFSET($A$4,MATCH(Input!$C$31,$B$4:$B$1004,1),0,1,1)),$H$4,0,1),0)</f>
        <v>0</v>
      </c>
      <c r="F961" s="78" t="n">
        <f aca="false">($F960+$D961+$E961)*(1+Input!$C$47/(100*12))</f>
        <v>0</v>
      </c>
    </row>
    <row r="962" customFormat="false" ht="12.8" hidden="false" customHeight="false" outlineLevel="0" collapsed="false">
      <c r="A962" s="76" t="n">
        <v>958</v>
      </c>
      <c r="B962" s="77" t="n">
        <f aca="false">EOMONTH(Input!$C$7,A962)</f>
        <v>72075</v>
      </c>
      <c r="D962" s="78" t="n">
        <f aca="false">IF(AND($B962&lt;Input!$C$31,$B962&lt;Input!$G$31),Input!$C$48,0)</f>
        <v>0</v>
      </c>
      <c r="E962" s="78" t="n">
        <f aca="true">IF(AND($B962&gt;Input!$C$31,$B962&lt;Input!$C$25),PMT(Input!$C$47/(100*12),(OFFSET($A$4,MATCH(Input!$C$25,$B$4:$B$1004,1),0,1,1)-OFFSET($A$4,MATCH(Input!$C$31,$B$4:$B$1004,1),0,1,1)),$H$4,0,1),0)</f>
        <v>0</v>
      </c>
      <c r="F962" s="78" t="n">
        <f aca="false">($F961+$D962+$E962)*(1+Input!$C$47/(100*12))</f>
        <v>0</v>
      </c>
    </row>
    <row r="963" customFormat="false" ht="12.8" hidden="false" customHeight="false" outlineLevel="0" collapsed="false">
      <c r="A963" s="76" t="n">
        <v>959</v>
      </c>
      <c r="B963" s="77" t="n">
        <f aca="false">EOMONTH(Input!$C$7,A963)</f>
        <v>72106</v>
      </c>
      <c r="D963" s="78" t="n">
        <f aca="false">IF(AND($B963&lt;Input!$C$31,$B963&lt;Input!$G$31),Input!$C$48,0)</f>
        <v>0</v>
      </c>
      <c r="E963" s="78" t="n">
        <f aca="true">IF(AND($B963&gt;Input!$C$31,$B963&lt;Input!$C$25),PMT(Input!$C$47/(100*12),(OFFSET($A$4,MATCH(Input!$C$25,$B$4:$B$1004,1),0,1,1)-OFFSET($A$4,MATCH(Input!$C$31,$B$4:$B$1004,1),0,1,1)),$H$4,0,1),0)</f>
        <v>0</v>
      </c>
      <c r="F963" s="78" t="n">
        <f aca="false">($F962+$D963+$E963)*(1+Input!$C$47/(100*12))</f>
        <v>0</v>
      </c>
    </row>
    <row r="964" customFormat="false" ht="12.8" hidden="false" customHeight="false" outlineLevel="0" collapsed="false">
      <c r="A964" s="76" t="n">
        <v>960</v>
      </c>
      <c r="B964" s="77" t="n">
        <f aca="false">EOMONTH(Input!$C$7,A964)</f>
        <v>72136</v>
      </c>
      <c r="D964" s="78" t="n">
        <f aca="false">IF(AND($B964&lt;Input!$C$31,$B964&lt;Input!$G$31),Input!$C$48,0)</f>
        <v>0</v>
      </c>
      <c r="E964" s="78" t="n">
        <f aca="true">IF(AND($B964&gt;Input!$C$31,$B964&lt;Input!$C$25),PMT(Input!$C$47/(100*12),(OFFSET($A$4,MATCH(Input!$C$25,$B$4:$B$1004,1),0,1,1)-OFFSET($A$4,MATCH(Input!$C$31,$B$4:$B$1004,1),0,1,1)),$H$4,0,1),0)</f>
        <v>0</v>
      </c>
      <c r="F964" s="78" t="n">
        <f aca="false">($F963+$D964+$E964)*(1+Input!$C$47/(100*12))</f>
        <v>0</v>
      </c>
    </row>
    <row r="965" customFormat="false" ht="12.8" hidden="false" customHeight="false" outlineLevel="0" collapsed="false">
      <c r="A965" s="76" t="n">
        <v>961</v>
      </c>
      <c r="B965" s="77" t="n">
        <f aca="false">EOMONTH(Input!$C$7,A965)</f>
        <v>72167</v>
      </c>
      <c r="D965" s="78" t="n">
        <f aca="false">IF(AND($B965&lt;Input!$C$31,$B965&lt;Input!$G$31),Input!$C$48,0)</f>
        <v>0</v>
      </c>
      <c r="E965" s="78" t="n">
        <f aca="true">IF(AND($B965&gt;Input!$C$31,$B965&lt;Input!$C$25),PMT(Input!$C$47/(100*12),(OFFSET($A$4,MATCH(Input!$C$25,$B$4:$B$1004,1),0,1,1)-OFFSET($A$4,MATCH(Input!$C$31,$B$4:$B$1004,1),0,1,1)),$H$4,0,1),0)</f>
        <v>0</v>
      </c>
      <c r="F965" s="78" t="n">
        <f aca="false">($F964+$D965+$E965)*(1+Input!$C$47/(100*12))</f>
        <v>0</v>
      </c>
    </row>
    <row r="966" customFormat="false" ht="12.8" hidden="false" customHeight="false" outlineLevel="0" collapsed="false">
      <c r="A966" s="76" t="n">
        <v>962</v>
      </c>
      <c r="B966" s="77" t="n">
        <f aca="false">EOMONTH(Input!$C$7,A966)</f>
        <v>72198</v>
      </c>
      <c r="D966" s="78" t="n">
        <f aca="false">IF(AND($B966&lt;Input!$C$31,$B966&lt;Input!$G$31),Input!$C$48,0)</f>
        <v>0</v>
      </c>
      <c r="E966" s="78" t="n">
        <f aca="true">IF(AND($B966&gt;Input!$C$31,$B966&lt;Input!$C$25),PMT(Input!$C$47/(100*12),(OFFSET($A$4,MATCH(Input!$C$25,$B$4:$B$1004,1),0,1,1)-OFFSET($A$4,MATCH(Input!$C$31,$B$4:$B$1004,1),0,1,1)),$H$4,0,1),0)</f>
        <v>0</v>
      </c>
      <c r="F966" s="78" t="n">
        <f aca="false">($F965+$D966+$E966)*(1+Input!$C$47/(100*12))</f>
        <v>0</v>
      </c>
    </row>
    <row r="967" customFormat="false" ht="12.8" hidden="false" customHeight="false" outlineLevel="0" collapsed="false">
      <c r="A967" s="76" t="n">
        <v>963</v>
      </c>
      <c r="B967" s="77" t="n">
        <f aca="false">EOMONTH(Input!$C$7,A967)</f>
        <v>72228</v>
      </c>
      <c r="D967" s="78" t="n">
        <f aca="false">IF(AND($B967&lt;Input!$C$31,$B967&lt;Input!$G$31),Input!$C$48,0)</f>
        <v>0</v>
      </c>
      <c r="E967" s="78" t="n">
        <f aca="true">IF(AND($B967&gt;Input!$C$31,$B967&lt;Input!$C$25),PMT(Input!$C$47/(100*12),(OFFSET($A$4,MATCH(Input!$C$25,$B$4:$B$1004,1),0,1,1)-OFFSET($A$4,MATCH(Input!$C$31,$B$4:$B$1004,1),0,1,1)),$H$4,0,1),0)</f>
        <v>0</v>
      </c>
      <c r="F967" s="78" t="n">
        <f aca="false">($F966+$D967+$E967)*(1+Input!$C$47/(100*12))</f>
        <v>0</v>
      </c>
    </row>
    <row r="968" customFormat="false" ht="12.8" hidden="false" customHeight="false" outlineLevel="0" collapsed="false">
      <c r="A968" s="76" t="n">
        <v>964</v>
      </c>
      <c r="B968" s="77" t="n">
        <f aca="false">EOMONTH(Input!$C$7,A968)</f>
        <v>72259</v>
      </c>
      <c r="D968" s="78" t="n">
        <f aca="false">IF(AND($B968&lt;Input!$C$31,$B968&lt;Input!$G$31),Input!$C$48,0)</f>
        <v>0</v>
      </c>
      <c r="E968" s="78" t="n">
        <f aca="true">IF(AND($B968&gt;Input!$C$31,$B968&lt;Input!$C$25),PMT(Input!$C$47/(100*12),(OFFSET($A$4,MATCH(Input!$C$25,$B$4:$B$1004,1),0,1,1)-OFFSET($A$4,MATCH(Input!$C$31,$B$4:$B$1004,1),0,1,1)),$H$4,0,1),0)</f>
        <v>0</v>
      </c>
      <c r="F968" s="78" t="n">
        <f aca="false">($F967+$D968+$E968)*(1+Input!$C$47/(100*12))</f>
        <v>0</v>
      </c>
    </row>
    <row r="969" customFormat="false" ht="12.8" hidden="false" customHeight="false" outlineLevel="0" collapsed="false">
      <c r="A969" s="76" t="n">
        <v>965</v>
      </c>
      <c r="B969" s="77" t="n">
        <f aca="false">EOMONTH(Input!$C$7,A969)</f>
        <v>72289</v>
      </c>
      <c r="D969" s="78" t="n">
        <f aca="false">IF(AND($B969&lt;Input!$C$31,$B969&lt;Input!$G$31),Input!$C$48,0)</f>
        <v>0</v>
      </c>
      <c r="E969" s="78" t="n">
        <f aca="true">IF(AND($B969&gt;Input!$C$31,$B969&lt;Input!$C$25),PMT(Input!$C$47/(100*12),(OFFSET($A$4,MATCH(Input!$C$25,$B$4:$B$1004,1),0,1,1)-OFFSET($A$4,MATCH(Input!$C$31,$B$4:$B$1004,1),0,1,1)),$H$4,0,1),0)</f>
        <v>0</v>
      </c>
      <c r="F969" s="78" t="n">
        <f aca="false">($F968+$D969+$E969)*(1+Input!$C$47/(100*12))</f>
        <v>0</v>
      </c>
    </row>
    <row r="970" customFormat="false" ht="12.8" hidden="false" customHeight="false" outlineLevel="0" collapsed="false">
      <c r="A970" s="76" t="n">
        <v>966</v>
      </c>
      <c r="B970" s="77" t="n">
        <f aca="false">EOMONTH(Input!$C$7,A970)</f>
        <v>72320</v>
      </c>
      <c r="D970" s="78" t="n">
        <f aca="false">IF(AND($B970&lt;Input!$C$31,$B970&lt;Input!$G$31),Input!$C$48,0)</f>
        <v>0</v>
      </c>
      <c r="E970" s="78" t="n">
        <f aca="true">IF(AND($B970&gt;Input!$C$31,$B970&lt;Input!$C$25),PMT(Input!$C$47/(100*12),(OFFSET($A$4,MATCH(Input!$C$25,$B$4:$B$1004,1),0,1,1)-OFFSET($A$4,MATCH(Input!$C$31,$B$4:$B$1004,1),0,1,1)),$H$4,0,1),0)</f>
        <v>0</v>
      </c>
      <c r="F970" s="78" t="n">
        <f aca="false">($F969+$D970+$E970)*(1+Input!$C$47/(100*12))</f>
        <v>0</v>
      </c>
    </row>
    <row r="971" customFormat="false" ht="12.8" hidden="false" customHeight="false" outlineLevel="0" collapsed="false">
      <c r="A971" s="76" t="n">
        <v>967</v>
      </c>
      <c r="B971" s="77" t="n">
        <f aca="false">EOMONTH(Input!$C$7,A971)</f>
        <v>72351</v>
      </c>
      <c r="D971" s="78" t="n">
        <f aca="false">IF(AND($B971&lt;Input!$C$31,$B971&lt;Input!$G$31),Input!$C$48,0)</f>
        <v>0</v>
      </c>
      <c r="E971" s="78" t="n">
        <f aca="true">IF(AND($B971&gt;Input!$C$31,$B971&lt;Input!$C$25),PMT(Input!$C$47/(100*12),(OFFSET($A$4,MATCH(Input!$C$25,$B$4:$B$1004,1),0,1,1)-OFFSET($A$4,MATCH(Input!$C$31,$B$4:$B$1004,1),0,1,1)),$H$4,0,1),0)</f>
        <v>0</v>
      </c>
      <c r="F971" s="78" t="n">
        <f aca="false">($F970+$D971+$E971)*(1+Input!$C$47/(100*12))</f>
        <v>0</v>
      </c>
    </row>
    <row r="972" customFormat="false" ht="12.8" hidden="false" customHeight="false" outlineLevel="0" collapsed="false">
      <c r="A972" s="76" t="n">
        <v>968</v>
      </c>
      <c r="B972" s="77" t="n">
        <f aca="false">EOMONTH(Input!$C$7,A972)</f>
        <v>72379</v>
      </c>
      <c r="D972" s="78" t="n">
        <f aca="false">IF(AND($B972&lt;Input!$C$31,$B972&lt;Input!$G$31),Input!$C$48,0)</f>
        <v>0</v>
      </c>
      <c r="E972" s="78" t="n">
        <f aca="true">IF(AND($B972&gt;Input!$C$31,$B972&lt;Input!$C$25),PMT(Input!$C$47/(100*12),(OFFSET($A$4,MATCH(Input!$C$25,$B$4:$B$1004,1),0,1,1)-OFFSET($A$4,MATCH(Input!$C$31,$B$4:$B$1004,1),0,1,1)),$H$4,0,1),0)</f>
        <v>0</v>
      </c>
      <c r="F972" s="78" t="n">
        <f aca="false">($F971+$D972+$E972)*(1+Input!$C$47/(100*12))</f>
        <v>0</v>
      </c>
    </row>
    <row r="973" customFormat="false" ht="12.8" hidden="false" customHeight="false" outlineLevel="0" collapsed="false">
      <c r="A973" s="76" t="n">
        <v>969</v>
      </c>
      <c r="B973" s="77" t="n">
        <f aca="false">EOMONTH(Input!$C$7,A973)</f>
        <v>72410</v>
      </c>
      <c r="D973" s="78" t="n">
        <f aca="false">IF(AND($B973&lt;Input!$C$31,$B973&lt;Input!$G$31),Input!$C$48,0)</f>
        <v>0</v>
      </c>
      <c r="E973" s="78" t="n">
        <f aca="true">IF(AND($B973&gt;Input!$C$31,$B973&lt;Input!$C$25),PMT(Input!$C$47/(100*12),(OFFSET($A$4,MATCH(Input!$C$25,$B$4:$B$1004,1),0,1,1)-OFFSET($A$4,MATCH(Input!$C$31,$B$4:$B$1004,1),0,1,1)),$H$4,0,1),0)</f>
        <v>0</v>
      </c>
      <c r="F973" s="78" t="n">
        <f aca="false">($F972+$D973+$E973)*(1+Input!$C$47/(100*12))</f>
        <v>0</v>
      </c>
    </row>
    <row r="974" customFormat="false" ht="12.8" hidden="false" customHeight="false" outlineLevel="0" collapsed="false">
      <c r="A974" s="76" t="n">
        <v>970</v>
      </c>
      <c r="B974" s="77" t="n">
        <f aca="false">EOMONTH(Input!$C$7,A974)</f>
        <v>72440</v>
      </c>
      <c r="D974" s="78" t="n">
        <f aca="false">IF(AND($B974&lt;Input!$C$31,$B974&lt;Input!$G$31),Input!$C$48,0)</f>
        <v>0</v>
      </c>
      <c r="E974" s="78" t="n">
        <f aca="true">IF(AND($B974&gt;Input!$C$31,$B974&lt;Input!$C$25),PMT(Input!$C$47/(100*12),(OFFSET($A$4,MATCH(Input!$C$25,$B$4:$B$1004,1),0,1,1)-OFFSET($A$4,MATCH(Input!$C$31,$B$4:$B$1004,1),0,1,1)),$H$4,0,1),0)</f>
        <v>0</v>
      </c>
      <c r="F974" s="78" t="n">
        <f aca="false">($F973+$D974+$E974)*(1+Input!$C$47/(100*12))</f>
        <v>0</v>
      </c>
    </row>
    <row r="975" customFormat="false" ht="12.8" hidden="false" customHeight="false" outlineLevel="0" collapsed="false">
      <c r="A975" s="76" t="n">
        <v>971</v>
      </c>
      <c r="B975" s="77" t="n">
        <f aca="false">EOMONTH(Input!$C$7,A975)</f>
        <v>72471</v>
      </c>
      <c r="D975" s="78" t="n">
        <f aca="false">IF(AND($B975&lt;Input!$C$31,$B975&lt;Input!$G$31),Input!$C$48,0)</f>
        <v>0</v>
      </c>
      <c r="E975" s="78" t="n">
        <f aca="true">IF(AND($B975&gt;Input!$C$31,$B975&lt;Input!$C$25),PMT(Input!$C$47/(100*12),(OFFSET($A$4,MATCH(Input!$C$25,$B$4:$B$1004,1),0,1,1)-OFFSET($A$4,MATCH(Input!$C$31,$B$4:$B$1004,1),0,1,1)),$H$4,0,1),0)</f>
        <v>0</v>
      </c>
      <c r="F975" s="78" t="n">
        <f aca="false">($F974+$D975+$E975)*(1+Input!$C$47/(100*12))</f>
        <v>0</v>
      </c>
    </row>
    <row r="976" customFormat="false" ht="12.8" hidden="false" customHeight="false" outlineLevel="0" collapsed="false">
      <c r="A976" s="76" t="n">
        <v>972</v>
      </c>
      <c r="B976" s="77" t="n">
        <f aca="false">EOMONTH(Input!$C$7,A976)</f>
        <v>72501</v>
      </c>
      <c r="D976" s="78" t="n">
        <f aca="false">IF(AND($B976&lt;Input!$C$31,$B976&lt;Input!$G$31),Input!$C$48,0)</f>
        <v>0</v>
      </c>
      <c r="E976" s="78" t="n">
        <f aca="true">IF(AND($B976&gt;Input!$C$31,$B976&lt;Input!$C$25),PMT(Input!$C$47/(100*12),(OFFSET($A$4,MATCH(Input!$C$25,$B$4:$B$1004,1),0,1,1)-OFFSET($A$4,MATCH(Input!$C$31,$B$4:$B$1004,1),0,1,1)),$H$4,0,1),0)</f>
        <v>0</v>
      </c>
      <c r="F976" s="78" t="n">
        <f aca="false">($F975+$D976+$E976)*(1+Input!$C$47/(100*12))</f>
        <v>0</v>
      </c>
    </row>
    <row r="977" customFormat="false" ht="12.8" hidden="false" customHeight="false" outlineLevel="0" collapsed="false">
      <c r="A977" s="76" t="n">
        <v>973</v>
      </c>
      <c r="B977" s="77" t="n">
        <f aca="false">EOMONTH(Input!$C$7,A977)</f>
        <v>72532</v>
      </c>
      <c r="D977" s="78" t="n">
        <f aca="false">IF(AND($B977&lt;Input!$C$31,$B977&lt;Input!$G$31),Input!$C$48,0)</f>
        <v>0</v>
      </c>
      <c r="E977" s="78" t="n">
        <f aca="true">IF(AND($B977&gt;Input!$C$31,$B977&lt;Input!$C$25),PMT(Input!$C$47/(100*12),(OFFSET($A$4,MATCH(Input!$C$25,$B$4:$B$1004,1),0,1,1)-OFFSET($A$4,MATCH(Input!$C$31,$B$4:$B$1004,1),0,1,1)),$H$4,0,1),0)</f>
        <v>0</v>
      </c>
      <c r="F977" s="78" t="n">
        <f aca="false">($F976+$D977+$E977)*(1+Input!$C$47/(100*12))</f>
        <v>0</v>
      </c>
    </row>
    <row r="978" customFormat="false" ht="12.8" hidden="false" customHeight="false" outlineLevel="0" collapsed="false">
      <c r="A978" s="76" t="n">
        <v>974</v>
      </c>
      <c r="B978" s="77" t="n">
        <f aca="false">EOMONTH(Input!$C$7,A978)</f>
        <v>72563</v>
      </c>
      <c r="D978" s="78" t="n">
        <f aca="false">IF(AND($B978&lt;Input!$C$31,$B978&lt;Input!$G$31),Input!$C$48,0)</f>
        <v>0</v>
      </c>
      <c r="E978" s="78" t="n">
        <f aca="true">IF(AND($B978&gt;Input!$C$31,$B978&lt;Input!$C$25),PMT(Input!$C$47/(100*12),(OFFSET($A$4,MATCH(Input!$C$25,$B$4:$B$1004,1),0,1,1)-OFFSET($A$4,MATCH(Input!$C$31,$B$4:$B$1004,1),0,1,1)),$H$4,0,1),0)</f>
        <v>0</v>
      </c>
      <c r="F978" s="78" t="n">
        <f aca="false">($F977+$D978+$E978)*(1+Input!$C$47/(100*12))</f>
        <v>0</v>
      </c>
    </row>
    <row r="979" customFormat="false" ht="12.8" hidden="false" customHeight="false" outlineLevel="0" collapsed="false">
      <c r="A979" s="76" t="n">
        <v>975</v>
      </c>
      <c r="B979" s="77" t="n">
        <f aca="false">EOMONTH(Input!$C$7,A979)</f>
        <v>72593</v>
      </c>
      <c r="D979" s="78" t="n">
        <f aca="false">IF(AND($B979&lt;Input!$C$31,$B979&lt;Input!$G$31),Input!$C$48,0)</f>
        <v>0</v>
      </c>
      <c r="E979" s="78" t="n">
        <f aca="true">IF(AND($B979&gt;Input!$C$31,$B979&lt;Input!$C$25),PMT(Input!$C$47/(100*12),(OFFSET($A$4,MATCH(Input!$C$25,$B$4:$B$1004,1),0,1,1)-OFFSET($A$4,MATCH(Input!$C$31,$B$4:$B$1004,1),0,1,1)),$H$4,0,1),0)</f>
        <v>0</v>
      </c>
      <c r="F979" s="78" t="n">
        <f aca="false">($F978+$D979+$E979)*(1+Input!$C$47/(100*12))</f>
        <v>0</v>
      </c>
    </row>
    <row r="980" customFormat="false" ht="12.8" hidden="false" customHeight="false" outlineLevel="0" collapsed="false">
      <c r="A980" s="76" t="n">
        <v>976</v>
      </c>
      <c r="B980" s="77" t="n">
        <f aca="false">EOMONTH(Input!$C$7,A980)</f>
        <v>72624</v>
      </c>
      <c r="D980" s="78" t="n">
        <f aca="false">IF(AND($B980&lt;Input!$C$31,$B980&lt;Input!$G$31),Input!$C$48,0)</f>
        <v>0</v>
      </c>
      <c r="E980" s="78" t="n">
        <f aca="true">IF(AND($B980&gt;Input!$C$31,$B980&lt;Input!$C$25),PMT(Input!$C$47/(100*12),(OFFSET($A$4,MATCH(Input!$C$25,$B$4:$B$1004,1),0,1,1)-OFFSET($A$4,MATCH(Input!$C$31,$B$4:$B$1004,1),0,1,1)),$H$4,0,1),0)</f>
        <v>0</v>
      </c>
      <c r="F980" s="78" t="n">
        <f aca="false">($F979+$D980+$E980)*(1+Input!$C$47/(100*12))</f>
        <v>0</v>
      </c>
    </row>
    <row r="981" customFormat="false" ht="12.8" hidden="false" customHeight="false" outlineLevel="0" collapsed="false">
      <c r="A981" s="76" t="n">
        <v>977</v>
      </c>
      <c r="B981" s="77" t="n">
        <f aca="false">EOMONTH(Input!$C$7,A981)</f>
        <v>72654</v>
      </c>
      <c r="D981" s="78" t="n">
        <f aca="false">IF(AND($B981&lt;Input!$C$31,$B981&lt;Input!$G$31),Input!$C$48,0)</f>
        <v>0</v>
      </c>
      <c r="E981" s="78" t="n">
        <f aca="true">IF(AND($B981&gt;Input!$C$31,$B981&lt;Input!$C$25),PMT(Input!$C$47/(100*12),(OFFSET($A$4,MATCH(Input!$C$25,$B$4:$B$1004,1),0,1,1)-OFFSET($A$4,MATCH(Input!$C$31,$B$4:$B$1004,1),0,1,1)),$H$4,0,1),0)</f>
        <v>0</v>
      </c>
      <c r="F981" s="78" t="n">
        <f aca="false">($F980+$D981+$E981)*(1+Input!$C$47/(100*12))</f>
        <v>0</v>
      </c>
    </row>
    <row r="982" customFormat="false" ht="12.8" hidden="false" customHeight="false" outlineLevel="0" collapsed="false">
      <c r="A982" s="76" t="n">
        <v>978</v>
      </c>
      <c r="B982" s="77" t="n">
        <f aca="false">EOMONTH(Input!$C$7,A982)</f>
        <v>72685</v>
      </c>
      <c r="D982" s="78" t="n">
        <f aca="false">IF(AND($B982&lt;Input!$C$31,$B982&lt;Input!$G$31),Input!$C$48,0)</f>
        <v>0</v>
      </c>
      <c r="E982" s="78" t="n">
        <f aca="true">IF(AND($B982&gt;Input!$C$31,$B982&lt;Input!$C$25),PMT(Input!$C$47/(100*12),(OFFSET($A$4,MATCH(Input!$C$25,$B$4:$B$1004,1),0,1,1)-OFFSET($A$4,MATCH(Input!$C$31,$B$4:$B$1004,1),0,1,1)),$H$4,0,1),0)</f>
        <v>0</v>
      </c>
      <c r="F982" s="78" t="n">
        <f aca="false">($F981+$D982+$E982)*(1+Input!$C$47/(100*12))</f>
        <v>0</v>
      </c>
    </row>
    <row r="983" customFormat="false" ht="12.8" hidden="false" customHeight="false" outlineLevel="0" collapsed="false">
      <c r="A983" s="76" t="n">
        <v>979</v>
      </c>
      <c r="B983" s="77" t="n">
        <f aca="false">EOMONTH(Input!$C$7,A983)</f>
        <v>72716</v>
      </c>
      <c r="D983" s="78" t="n">
        <f aca="false">IF(AND($B983&lt;Input!$C$31,$B983&lt;Input!$G$31),Input!$C$48,0)</f>
        <v>0</v>
      </c>
      <c r="E983" s="78" t="n">
        <f aca="true">IF(AND($B983&gt;Input!$C$31,$B983&lt;Input!$C$25),PMT(Input!$C$47/(100*12),(OFFSET($A$4,MATCH(Input!$C$25,$B$4:$B$1004,1),0,1,1)-OFFSET($A$4,MATCH(Input!$C$31,$B$4:$B$1004,1),0,1,1)),$H$4,0,1),0)</f>
        <v>0</v>
      </c>
      <c r="F983" s="78" t="n">
        <f aca="false">($F982+$D983+$E983)*(1+Input!$C$47/(100*12))</f>
        <v>0</v>
      </c>
    </row>
    <row r="984" customFormat="false" ht="12.8" hidden="false" customHeight="false" outlineLevel="0" collapsed="false">
      <c r="A984" s="76" t="n">
        <v>980</v>
      </c>
      <c r="B984" s="77" t="n">
        <f aca="false">EOMONTH(Input!$C$7,A984)</f>
        <v>72744</v>
      </c>
      <c r="D984" s="78" t="n">
        <f aca="false">IF(AND($B984&lt;Input!$C$31,$B984&lt;Input!$G$31),Input!$C$48,0)</f>
        <v>0</v>
      </c>
      <c r="E984" s="78" t="n">
        <f aca="true">IF(AND($B984&gt;Input!$C$31,$B984&lt;Input!$C$25),PMT(Input!$C$47/(100*12),(OFFSET($A$4,MATCH(Input!$C$25,$B$4:$B$1004,1),0,1,1)-OFFSET($A$4,MATCH(Input!$C$31,$B$4:$B$1004,1),0,1,1)),$H$4,0,1),0)</f>
        <v>0</v>
      </c>
      <c r="F984" s="78" t="n">
        <f aca="false">($F983+$D984+$E984)*(1+Input!$C$47/(100*12))</f>
        <v>0</v>
      </c>
    </row>
    <row r="985" customFormat="false" ht="12.8" hidden="false" customHeight="false" outlineLevel="0" collapsed="false">
      <c r="A985" s="76" t="n">
        <v>981</v>
      </c>
      <c r="B985" s="77" t="n">
        <f aca="false">EOMONTH(Input!$C$7,A985)</f>
        <v>72775</v>
      </c>
      <c r="D985" s="78" t="n">
        <f aca="false">IF(AND($B985&lt;Input!$C$31,$B985&lt;Input!$G$31),Input!$C$48,0)</f>
        <v>0</v>
      </c>
      <c r="E985" s="78" t="n">
        <f aca="true">IF(AND($B985&gt;Input!$C$31,$B985&lt;Input!$C$25),PMT(Input!$C$47/(100*12),(OFFSET($A$4,MATCH(Input!$C$25,$B$4:$B$1004,1),0,1,1)-OFFSET($A$4,MATCH(Input!$C$31,$B$4:$B$1004,1),0,1,1)),$H$4,0,1),0)</f>
        <v>0</v>
      </c>
      <c r="F985" s="78" t="n">
        <f aca="false">($F984+$D985+$E985)*(1+Input!$C$47/(100*12))</f>
        <v>0</v>
      </c>
    </row>
    <row r="986" customFormat="false" ht="12.8" hidden="false" customHeight="false" outlineLevel="0" collapsed="false">
      <c r="A986" s="76" t="n">
        <v>982</v>
      </c>
      <c r="B986" s="77" t="n">
        <f aca="false">EOMONTH(Input!$C$7,A986)</f>
        <v>72805</v>
      </c>
      <c r="D986" s="78" t="n">
        <f aca="false">IF(AND($B986&lt;Input!$C$31,$B986&lt;Input!$G$31),Input!$C$48,0)</f>
        <v>0</v>
      </c>
      <c r="E986" s="78" t="n">
        <f aca="true">IF(AND($B986&gt;Input!$C$31,$B986&lt;Input!$C$25),PMT(Input!$C$47/(100*12),(OFFSET($A$4,MATCH(Input!$C$25,$B$4:$B$1004,1),0,1,1)-OFFSET($A$4,MATCH(Input!$C$31,$B$4:$B$1004,1),0,1,1)),$H$4,0,1),0)</f>
        <v>0</v>
      </c>
      <c r="F986" s="78" t="n">
        <f aca="false">($F985+$D986+$E986)*(1+Input!$C$47/(100*12))</f>
        <v>0</v>
      </c>
    </row>
    <row r="987" customFormat="false" ht="12.8" hidden="false" customHeight="false" outlineLevel="0" collapsed="false">
      <c r="A987" s="76" t="n">
        <v>983</v>
      </c>
      <c r="B987" s="77" t="n">
        <f aca="false">EOMONTH(Input!$C$7,A987)</f>
        <v>72836</v>
      </c>
      <c r="D987" s="78" t="n">
        <f aca="false">IF(AND($B987&lt;Input!$C$31,$B987&lt;Input!$G$31),Input!$C$48,0)</f>
        <v>0</v>
      </c>
      <c r="E987" s="78" t="n">
        <f aca="true">IF(AND($B987&gt;Input!$C$31,$B987&lt;Input!$C$25),PMT(Input!$C$47/(100*12),(OFFSET($A$4,MATCH(Input!$C$25,$B$4:$B$1004,1),0,1,1)-OFFSET($A$4,MATCH(Input!$C$31,$B$4:$B$1004,1),0,1,1)),$H$4,0,1),0)</f>
        <v>0</v>
      </c>
      <c r="F987" s="78" t="n">
        <f aca="false">($F986+$D987+$E987)*(1+Input!$C$47/(100*12))</f>
        <v>0</v>
      </c>
    </row>
    <row r="988" customFormat="false" ht="12.8" hidden="false" customHeight="false" outlineLevel="0" collapsed="false">
      <c r="A988" s="76" t="n">
        <v>984</v>
      </c>
      <c r="B988" s="77" t="n">
        <f aca="false">EOMONTH(Input!$C$7,A988)</f>
        <v>72866</v>
      </c>
      <c r="D988" s="78" t="n">
        <f aca="false">IF(AND($B988&lt;Input!$C$31,$B988&lt;Input!$G$31),Input!$C$48,0)</f>
        <v>0</v>
      </c>
      <c r="E988" s="78" t="n">
        <f aca="true">IF(AND($B988&gt;Input!$C$31,$B988&lt;Input!$C$25),PMT(Input!$C$47/(100*12),(OFFSET($A$4,MATCH(Input!$C$25,$B$4:$B$1004,1),0,1,1)-OFFSET($A$4,MATCH(Input!$C$31,$B$4:$B$1004,1),0,1,1)),$H$4,0,1),0)</f>
        <v>0</v>
      </c>
      <c r="F988" s="78" t="n">
        <f aca="false">($F987+$D988+$E988)*(1+Input!$C$47/(100*12))</f>
        <v>0</v>
      </c>
    </row>
    <row r="989" customFormat="false" ht="12.8" hidden="false" customHeight="false" outlineLevel="0" collapsed="false">
      <c r="A989" s="76" t="n">
        <v>985</v>
      </c>
      <c r="B989" s="77" t="n">
        <f aca="false">EOMONTH(Input!$C$7,A989)</f>
        <v>72897</v>
      </c>
      <c r="D989" s="78" t="n">
        <f aca="false">IF(AND($B989&lt;Input!$C$31,$B989&lt;Input!$G$31),Input!$C$48,0)</f>
        <v>0</v>
      </c>
      <c r="E989" s="78" t="n">
        <f aca="true">IF(AND($B989&gt;Input!$C$31,$B989&lt;Input!$C$25),PMT(Input!$C$47/(100*12),(OFFSET($A$4,MATCH(Input!$C$25,$B$4:$B$1004,1),0,1,1)-OFFSET($A$4,MATCH(Input!$C$31,$B$4:$B$1004,1),0,1,1)),$H$4,0,1),0)</f>
        <v>0</v>
      </c>
      <c r="F989" s="78" t="n">
        <f aca="false">($F988+$D989+$E989)*(1+Input!$C$47/(100*12))</f>
        <v>0</v>
      </c>
    </row>
    <row r="990" customFormat="false" ht="12.8" hidden="false" customHeight="false" outlineLevel="0" collapsed="false">
      <c r="A990" s="76" t="n">
        <v>986</v>
      </c>
      <c r="B990" s="77" t="n">
        <f aca="false">EOMONTH(Input!$C$7,A990)</f>
        <v>72928</v>
      </c>
      <c r="D990" s="78" t="n">
        <f aca="false">IF(AND($B990&lt;Input!$C$31,$B990&lt;Input!$G$31),Input!$C$48,0)</f>
        <v>0</v>
      </c>
      <c r="E990" s="78" t="n">
        <f aca="true">IF(AND($B990&gt;Input!$C$31,$B990&lt;Input!$C$25),PMT(Input!$C$47/(100*12),(OFFSET($A$4,MATCH(Input!$C$25,$B$4:$B$1004,1),0,1,1)-OFFSET($A$4,MATCH(Input!$C$31,$B$4:$B$1004,1),0,1,1)),$H$4,0,1),0)</f>
        <v>0</v>
      </c>
      <c r="F990" s="78" t="n">
        <f aca="false">($F989+$D990+$E990)*(1+Input!$C$47/(100*12))</f>
        <v>0</v>
      </c>
    </row>
    <row r="991" customFormat="false" ht="12.8" hidden="false" customHeight="false" outlineLevel="0" collapsed="false">
      <c r="A991" s="76" t="n">
        <v>987</v>
      </c>
      <c r="B991" s="77" t="n">
        <f aca="false">EOMONTH(Input!$C$7,A991)</f>
        <v>72958</v>
      </c>
      <c r="D991" s="78" t="n">
        <f aca="false">IF(AND($B991&lt;Input!$C$31,$B991&lt;Input!$G$31),Input!$C$48,0)</f>
        <v>0</v>
      </c>
      <c r="E991" s="78" t="n">
        <f aca="true">IF(AND($B991&gt;Input!$C$31,$B991&lt;Input!$C$25),PMT(Input!$C$47/(100*12),(OFFSET($A$4,MATCH(Input!$C$25,$B$4:$B$1004,1),0,1,1)-OFFSET($A$4,MATCH(Input!$C$31,$B$4:$B$1004,1),0,1,1)),$H$4,0,1),0)</f>
        <v>0</v>
      </c>
      <c r="F991" s="78" t="n">
        <f aca="false">($F990+$D991+$E991)*(1+Input!$C$47/(100*12))</f>
        <v>0</v>
      </c>
    </row>
    <row r="992" customFormat="false" ht="12.8" hidden="false" customHeight="false" outlineLevel="0" collapsed="false">
      <c r="A992" s="76" t="n">
        <v>988</v>
      </c>
      <c r="B992" s="77" t="n">
        <f aca="false">EOMONTH(Input!$C$7,A992)</f>
        <v>72989</v>
      </c>
      <c r="D992" s="78" t="n">
        <f aca="false">IF(AND($B992&lt;Input!$C$31,$B992&lt;Input!$G$31),Input!$C$48,0)</f>
        <v>0</v>
      </c>
      <c r="E992" s="78" t="n">
        <f aca="true">IF(AND($B992&gt;Input!$C$31,$B992&lt;Input!$C$25),PMT(Input!$C$47/(100*12),(OFFSET($A$4,MATCH(Input!$C$25,$B$4:$B$1004,1),0,1,1)-OFFSET($A$4,MATCH(Input!$C$31,$B$4:$B$1004,1),0,1,1)),$H$4,0,1),0)</f>
        <v>0</v>
      </c>
      <c r="F992" s="78" t="n">
        <f aca="false">($F991+$D992+$E992)*(1+Input!$C$47/(100*12))</f>
        <v>0</v>
      </c>
    </row>
    <row r="993" customFormat="false" ht="12.8" hidden="false" customHeight="false" outlineLevel="0" collapsed="false">
      <c r="A993" s="76" t="n">
        <v>989</v>
      </c>
      <c r="B993" s="77" t="n">
        <f aca="false">EOMONTH(Input!$C$7,A993)</f>
        <v>73019</v>
      </c>
      <c r="D993" s="78" t="n">
        <f aca="false">IF(AND($B993&lt;Input!$C$31,$B993&lt;Input!$G$31),Input!$C$48,0)</f>
        <v>0</v>
      </c>
      <c r="E993" s="78" t="n">
        <f aca="true">IF(AND($B993&gt;Input!$C$31,$B993&lt;Input!$C$25),PMT(Input!$C$47/(100*12),(OFFSET($A$4,MATCH(Input!$C$25,$B$4:$B$1004,1),0,1,1)-OFFSET($A$4,MATCH(Input!$C$31,$B$4:$B$1004,1),0,1,1)),$H$4,0,1),0)</f>
        <v>0</v>
      </c>
      <c r="F993" s="78" t="n">
        <f aca="false">($F992+$D993+$E993)*(1+Input!$C$47/(100*12))</f>
        <v>0</v>
      </c>
    </row>
    <row r="994" customFormat="false" ht="12.8" hidden="false" customHeight="false" outlineLevel="0" collapsed="false">
      <c r="A994" s="76" t="n">
        <v>990</v>
      </c>
      <c r="B994" s="77" t="n">
        <f aca="false">EOMONTH(Input!$C$7,A994)</f>
        <v>73050</v>
      </c>
      <c r="D994" s="78" t="n">
        <f aca="false">IF(AND($B994&lt;Input!$C$31,$B994&lt;Input!$G$31),Input!$C$48,0)</f>
        <v>0</v>
      </c>
      <c r="E994" s="78" t="n">
        <f aca="true">IF(AND($B994&gt;Input!$C$31,$B994&lt;Input!$C$25),PMT(Input!$C$47/(100*12),(OFFSET($A$4,MATCH(Input!$C$25,$B$4:$B$1004,1),0,1,1)-OFFSET($A$4,MATCH(Input!$C$31,$B$4:$B$1004,1),0,1,1)),$H$4,0,1),0)</f>
        <v>0</v>
      </c>
      <c r="F994" s="78" t="n">
        <f aca="false">($F993+$D994+$E994)*(1+Input!$C$47/(100*12))</f>
        <v>0</v>
      </c>
    </row>
    <row r="995" customFormat="false" ht="12.8" hidden="false" customHeight="false" outlineLevel="0" collapsed="false">
      <c r="A995" s="76" t="n">
        <v>991</v>
      </c>
      <c r="B995" s="77" t="n">
        <f aca="false">EOMONTH(Input!$C$7,A995)</f>
        <v>73081</v>
      </c>
      <c r="D995" s="78" t="n">
        <f aca="false">IF(AND($B995&lt;Input!$C$31,$B995&lt;Input!$G$31),Input!$C$48,0)</f>
        <v>0</v>
      </c>
      <c r="E995" s="78" t="n">
        <f aca="true">IF(AND($B995&gt;Input!$C$31,$B995&lt;Input!$C$25),PMT(Input!$C$47/(100*12),(OFFSET($A$4,MATCH(Input!$C$25,$B$4:$B$1004,1),0,1,1)-OFFSET($A$4,MATCH(Input!$C$31,$B$4:$B$1004,1),0,1,1)),$H$4,0,1),0)</f>
        <v>0</v>
      </c>
      <c r="F995" s="78" t="n">
        <f aca="false">($F994+$D995+$E995)*(1+Input!$C$47/(100*12))</f>
        <v>0</v>
      </c>
    </row>
    <row r="996" customFormat="false" ht="12.8" hidden="false" customHeight="false" outlineLevel="0" collapsed="false">
      <c r="A996" s="76" t="n">
        <v>992</v>
      </c>
      <c r="B996" s="77" t="n">
        <f aca="false">EOMONTH(Input!$C$7,A996)</f>
        <v>73109</v>
      </c>
      <c r="D996" s="78" t="n">
        <f aca="false">IF(AND($B996&lt;Input!$C$31,$B996&lt;Input!$G$31),Input!$C$48,0)</f>
        <v>0</v>
      </c>
      <c r="E996" s="78" t="n">
        <f aca="true">IF(AND($B996&gt;Input!$C$31,$B996&lt;Input!$C$25),PMT(Input!$C$47/(100*12),(OFFSET($A$4,MATCH(Input!$C$25,$B$4:$B$1004,1),0,1,1)-OFFSET($A$4,MATCH(Input!$C$31,$B$4:$B$1004,1),0,1,1)),$H$4,0,1),0)</f>
        <v>0</v>
      </c>
      <c r="F996" s="78" t="n">
        <f aca="false">($F995+$D996+$E996)*(1+Input!$C$47/(100*12))</f>
        <v>0</v>
      </c>
    </row>
    <row r="997" customFormat="false" ht="12.8" hidden="false" customHeight="false" outlineLevel="0" collapsed="false">
      <c r="A997" s="76" t="n">
        <v>993</v>
      </c>
      <c r="B997" s="77" t="n">
        <f aca="false">EOMONTH(Input!$C$7,A997)</f>
        <v>73140</v>
      </c>
      <c r="D997" s="78" t="n">
        <f aca="false">IF(AND($B997&lt;Input!$C$31,$B997&lt;Input!$G$31),Input!$C$48,0)</f>
        <v>0</v>
      </c>
      <c r="E997" s="78" t="n">
        <f aca="true">IF(AND($B997&gt;Input!$C$31,$B997&lt;Input!$C$25),PMT(Input!$C$47/(100*12),(OFFSET($A$4,MATCH(Input!$C$25,$B$4:$B$1004,1),0,1,1)-OFFSET($A$4,MATCH(Input!$C$31,$B$4:$B$1004,1),0,1,1)),$H$4,0,1),0)</f>
        <v>0</v>
      </c>
      <c r="F997" s="78" t="n">
        <f aca="false">($F996+$D997+$E997)*(1+Input!$C$47/(100*12))</f>
        <v>0</v>
      </c>
    </row>
    <row r="998" customFormat="false" ht="12.8" hidden="false" customHeight="false" outlineLevel="0" collapsed="false">
      <c r="A998" s="76" t="n">
        <v>994</v>
      </c>
      <c r="B998" s="77" t="n">
        <f aca="false">EOMONTH(Input!$C$7,A998)</f>
        <v>73170</v>
      </c>
      <c r="D998" s="78" t="n">
        <f aca="false">IF(AND($B998&lt;Input!$C$31,$B998&lt;Input!$G$31),Input!$C$48,0)</f>
        <v>0</v>
      </c>
      <c r="E998" s="78" t="n">
        <f aca="true">IF(AND($B998&gt;Input!$C$31,$B998&lt;Input!$C$25),PMT(Input!$C$47/(100*12),(OFFSET($A$4,MATCH(Input!$C$25,$B$4:$B$1004,1),0,1,1)-OFFSET($A$4,MATCH(Input!$C$31,$B$4:$B$1004,1),0,1,1)),$H$4,0,1),0)</f>
        <v>0</v>
      </c>
      <c r="F998" s="78" t="n">
        <f aca="false">($F997+$D998+$E998)*(1+Input!$C$47/(100*12))</f>
        <v>0</v>
      </c>
    </row>
    <row r="999" customFormat="false" ht="12.8" hidden="false" customHeight="false" outlineLevel="0" collapsed="false">
      <c r="A999" s="76" t="n">
        <v>995</v>
      </c>
      <c r="B999" s="77" t="n">
        <f aca="false">EOMONTH(Input!$C$7,A999)</f>
        <v>73201</v>
      </c>
      <c r="D999" s="78" t="n">
        <f aca="false">IF(AND($B999&lt;Input!$C$31,$B999&lt;Input!$G$31),Input!$C$48,0)</f>
        <v>0</v>
      </c>
      <c r="E999" s="78" t="n">
        <f aca="true">IF(AND($B999&gt;Input!$C$31,$B999&lt;Input!$C$25),PMT(Input!$C$47/(100*12),(OFFSET($A$4,MATCH(Input!$C$25,$B$4:$B$1004,1),0,1,1)-OFFSET($A$4,MATCH(Input!$C$31,$B$4:$B$1004,1),0,1,1)),$H$4,0,1),0)</f>
        <v>0</v>
      </c>
      <c r="F999" s="78" t="n">
        <f aca="false">($F998+$D999+$E999)*(1+Input!$C$47/(100*12))</f>
        <v>0</v>
      </c>
    </row>
    <row r="1000" customFormat="false" ht="12.8" hidden="false" customHeight="false" outlineLevel="0" collapsed="false">
      <c r="A1000" s="76" t="n">
        <v>996</v>
      </c>
      <c r="B1000" s="77" t="n">
        <f aca="false">EOMONTH(Input!$C$7,A1000)</f>
        <v>73231</v>
      </c>
      <c r="D1000" s="78" t="n">
        <f aca="false">IF(AND($B1000&lt;Input!$C$31,$B1000&lt;Input!$G$31),Input!$C$48,0)</f>
        <v>0</v>
      </c>
      <c r="E1000" s="78" t="n">
        <f aca="true">IF(AND($B1000&gt;Input!$C$31,$B1000&lt;Input!$C$25),PMT(Input!$C$47/(100*12),(OFFSET($A$4,MATCH(Input!$C$25,$B$4:$B$1004,1),0,1,1)-OFFSET($A$4,MATCH(Input!$C$31,$B$4:$B$1004,1),0,1,1)),$H$4,0,1),0)</f>
        <v>0</v>
      </c>
      <c r="F1000" s="78" t="n">
        <f aca="false">($F999+$D1000+$E1000)*(1+Input!$C$47/(100*12))</f>
        <v>0</v>
      </c>
    </row>
    <row r="1001" customFormat="false" ht="12.8" hidden="false" customHeight="false" outlineLevel="0" collapsed="false">
      <c r="A1001" s="76" t="n">
        <v>997</v>
      </c>
      <c r="B1001" s="77" t="n">
        <f aca="false">EOMONTH(Input!$C$7,A1001)</f>
        <v>73262</v>
      </c>
      <c r="D1001" s="78" t="n">
        <f aca="false">IF(AND($B1001&lt;Input!$C$31,$B1001&lt;Input!$G$31),Input!$C$48,0)</f>
        <v>0</v>
      </c>
      <c r="E1001" s="78" t="n">
        <f aca="true">IF(AND($B1001&gt;Input!$C$31,$B1001&lt;Input!$C$25),PMT(Input!$C$47/(100*12),(OFFSET($A$4,MATCH(Input!$C$25,$B$4:$B$1004,1),0,1,1)-OFFSET($A$4,MATCH(Input!$C$31,$B$4:$B$1004,1),0,1,1)),$H$4,0,1),0)</f>
        <v>0</v>
      </c>
      <c r="F1001" s="78" t="n">
        <f aca="false">($F1000+$D1001+$E1001)*(1+Input!$C$47/(100*12))</f>
        <v>0</v>
      </c>
    </row>
    <row r="1002" customFormat="false" ht="12.8" hidden="false" customHeight="false" outlineLevel="0" collapsed="false">
      <c r="A1002" s="76" t="n">
        <v>998</v>
      </c>
      <c r="B1002" s="77" t="n">
        <f aca="false">EOMONTH(Input!$C$7,A1002)</f>
        <v>73293</v>
      </c>
      <c r="D1002" s="78" t="n">
        <f aca="false">IF(AND($B1002&lt;Input!$C$31,$B1002&lt;Input!$G$31),Input!$C$48,0)</f>
        <v>0</v>
      </c>
      <c r="E1002" s="78" t="n">
        <f aca="true">IF(AND($B1002&gt;Input!$C$31,$B1002&lt;Input!$C$25),PMT(Input!$C$47/(100*12),(OFFSET($A$4,MATCH(Input!$C$25,$B$4:$B$1004,1),0,1,1)-OFFSET($A$4,MATCH(Input!$C$31,$B$4:$B$1004,1),0,1,1)),$H$4,0,1),0)</f>
        <v>0</v>
      </c>
      <c r="F1002" s="78" t="n">
        <f aca="false">($F1001+$D1002+$E1002)*(1+Input!$C$47/(100*12))</f>
        <v>0</v>
      </c>
    </row>
    <row r="1003" customFormat="false" ht="12.8" hidden="false" customHeight="false" outlineLevel="0" collapsed="false">
      <c r="A1003" s="76" t="n">
        <v>999</v>
      </c>
      <c r="B1003" s="77" t="n">
        <f aca="false">EOMONTH(Input!$C$7,A1003)</f>
        <v>73323</v>
      </c>
      <c r="D1003" s="78" t="n">
        <f aca="false">IF(AND($B1003&lt;Input!$C$31,$B1003&lt;Input!$G$31),Input!$C$48,0)</f>
        <v>0</v>
      </c>
      <c r="E1003" s="78" t="n">
        <f aca="true">IF(AND($B1003&gt;Input!$C$31,$B1003&lt;Input!$C$25),PMT(Input!$C$47/(100*12),(OFFSET($A$4,MATCH(Input!$C$25,$B$4:$B$1004,1),0,1,1)-OFFSET($A$4,MATCH(Input!$C$31,$B$4:$B$1004,1),0,1,1)),$H$4,0,1),0)</f>
        <v>0</v>
      </c>
      <c r="F1003" s="78" t="n">
        <f aca="false">($F1002+$D1003+$E1003)*(1+Input!$C$47/(100*12))</f>
        <v>0</v>
      </c>
    </row>
    <row r="1004" customFormat="false" ht="12.8" hidden="false" customHeight="false" outlineLevel="0" collapsed="false">
      <c r="A1004" s="76" t="n">
        <v>1000</v>
      </c>
      <c r="B1004" s="77" t="n">
        <f aca="false">EOMONTH(Input!$C$7,A1004)</f>
        <v>73354</v>
      </c>
      <c r="D1004" s="78" t="n">
        <f aca="false">IF(AND($B1004&lt;Input!$C$31,$B1004&lt;Input!$G$31),Input!$C$48,0)</f>
        <v>0</v>
      </c>
      <c r="E1004" s="78" t="n">
        <f aca="true">IF(AND($B1004&gt;Input!$C$31,$B1004&lt;Input!$C$25),PMT(Input!$C$47/(100*12),(OFFSET($A$4,MATCH(Input!$C$25,$B$4:$B$1004,1),0,1,1)-OFFSET($A$4,MATCH(Input!$C$31,$B$4:$B$1004,1),0,1,1)),$H$4,0,1),0)</f>
        <v>0</v>
      </c>
      <c r="F1004" s="78" t="n">
        <f aca="false">($F1003+$D1004+$E1004)*(1+Input!$C$47/(100*12))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0" width="1.39"/>
    <col collapsed="false" customWidth="true" hidden="false" outlineLevel="0" max="4" min="4" style="76" width="19.91"/>
    <col collapsed="false" customWidth="false" hidden="false" outlineLevel="0" max="5" min="5" style="76" width="11.6"/>
    <col collapsed="false" customWidth="true" hidden="false" outlineLevel="0" max="6" min="6" style="76" width="8.94"/>
    <col collapsed="false" customWidth="true" hidden="false" outlineLevel="0" max="7" min="7" style="76" width="1.29"/>
    <col collapsed="false" customWidth="true" hidden="false" outlineLevel="0" max="8" min="8" style="76" width="13.67"/>
    <col collapsed="false" customWidth="false" hidden="false" outlineLevel="0" max="256" min="9" style="76" width="11.52"/>
  </cols>
  <sheetData>
    <row r="1" customFormat="false" ht="19.7" hidden="false" customHeight="false" outlineLevel="0" collapsed="false">
      <c r="A1" s="79" t="str">
        <f aca="false">Input!$G$22</f>
        <v>Timmy</v>
      </c>
      <c r="B1" s="79" t="s">
        <v>232</v>
      </c>
      <c r="D1" s="78"/>
      <c r="E1" s="78"/>
      <c r="F1" s="78"/>
    </row>
    <row r="2" customFormat="false" ht="12.8" hidden="false" customHeight="false" outlineLevel="0" collapsed="false">
      <c r="E2" s="82" t="s">
        <v>165</v>
      </c>
      <c r="H2" s="82" t="s">
        <v>226</v>
      </c>
    </row>
    <row r="3" s="83" customFormat="true" ht="12.8" hidden="false" customHeight="false" outlineLevel="0" collapsed="false">
      <c r="A3" s="83" t="s">
        <v>177</v>
      </c>
      <c r="B3" s="84" t="s">
        <v>178</v>
      </c>
      <c r="D3" s="83" t="s">
        <v>230</v>
      </c>
      <c r="E3" s="83" t="s">
        <v>181</v>
      </c>
      <c r="F3" s="83" t="s">
        <v>226</v>
      </c>
      <c r="H3" s="83" t="s">
        <v>192</v>
      </c>
    </row>
    <row r="4" customFormat="false" ht="12.8" hidden="false" customHeight="false" outlineLevel="0" collapsed="false">
      <c r="A4" s="76" t="n">
        <v>0</v>
      </c>
      <c r="B4" s="77" t="n">
        <f aca="false">EOMONTH(Input!$C$7,A4)</f>
        <v>42916</v>
      </c>
      <c r="D4" s="78" t="n">
        <v>0</v>
      </c>
      <c r="E4" s="78" t="n">
        <v>0</v>
      </c>
      <c r="F4" s="78" t="n">
        <f aca="false">Input!$G$46</f>
        <v>0</v>
      </c>
      <c r="H4" s="78" t="n">
        <f aca="true">OFFSET($F$4,(MATCH(Input!$G$31,$B$4:$B$1004,1)-1),0,1,1)</f>
        <v>0</v>
      </c>
    </row>
    <row r="5" customFormat="false" ht="12.8" hidden="false" customHeight="false" outlineLevel="0" collapsed="false">
      <c r="A5" s="76" t="n">
        <v>1</v>
      </c>
      <c r="B5" s="77" t="n">
        <f aca="false">EOMONTH(Input!$C$7,A5)</f>
        <v>42947</v>
      </c>
      <c r="D5" s="78" t="n">
        <f aca="false">IF(AND($B5&lt;Input!$C$31,$B5&lt;Input!$G$31),Input!$G$48,0)</f>
        <v>0</v>
      </c>
      <c r="E5" s="78" t="n">
        <f aca="true">IF(AND($B5&gt;Input!$G$31,$B5&lt;Input!$G$25),PMT(Input!$G$47/(100*12),(OFFSET($A$4,MATCH(Input!$G$25,$B$4:$B$1004,1),0,1,1)-OFFSET($A$4,MATCH(Input!$G$31,$B$4:$B$1004,1),0,1,1)),$H$4,0,1),0)</f>
        <v>0</v>
      </c>
      <c r="F5" s="78" t="n">
        <f aca="false">($F4+$D5+$E5)*(1+Input!$G$47/(100*12))</f>
        <v>0</v>
      </c>
    </row>
    <row r="6" customFormat="false" ht="12.8" hidden="false" customHeight="false" outlineLevel="0" collapsed="false">
      <c r="A6" s="76" t="n">
        <v>2</v>
      </c>
      <c r="B6" s="77" t="n">
        <f aca="false">EOMONTH(Input!$C$7,A6)</f>
        <v>42978</v>
      </c>
      <c r="D6" s="78" t="n">
        <f aca="false">IF(AND($B6&lt;Input!$C$31,$B6&lt;Input!$G$31),Input!$G$48,0)</f>
        <v>0</v>
      </c>
      <c r="E6" s="78" t="n">
        <f aca="true">IF(AND($B6&gt;Input!$G$31,$B6&lt;Input!$G$25),PMT(Input!$G$47/(100*12),(OFFSET($A$4,MATCH(Input!$G$25,$B$4:$B$1004,1),0,1,1)-OFFSET($A$4,MATCH(Input!$G$31,$B$4:$B$1004,1),0,1,1)),$H$4,0,1),0)</f>
        <v>0</v>
      </c>
      <c r="F6" s="78" t="n">
        <f aca="false">($F5+$D6+$E6)*(1+Input!$G$47/(100*12))</f>
        <v>0</v>
      </c>
    </row>
    <row r="7" customFormat="false" ht="12.8" hidden="false" customHeight="false" outlineLevel="0" collapsed="false">
      <c r="A7" s="76" t="n">
        <v>3</v>
      </c>
      <c r="B7" s="77" t="n">
        <f aca="false">EOMONTH(Input!$C$7,A7)</f>
        <v>43008</v>
      </c>
      <c r="D7" s="78" t="n">
        <f aca="false">IF(AND($B7&lt;Input!$C$31,$B7&lt;Input!$G$31),Input!$G$48,0)</f>
        <v>0</v>
      </c>
      <c r="E7" s="78" t="n">
        <f aca="true">IF(AND($B7&gt;Input!$G$31,$B7&lt;Input!$G$25),PMT(Input!$G$47/(100*12),(OFFSET($A$4,MATCH(Input!$G$25,$B$4:$B$1004,1),0,1,1)-OFFSET($A$4,MATCH(Input!$G$31,$B$4:$B$1004,1),0,1,1)),$H$4,0,1),0)</f>
        <v>0</v>
      </c>
      <c r="F7" s="78" t="n">
        <f aca="false">($F6+$D7+$E7)*(1+Input!$G$47/(100*12))</f>
        <v>0</v>
      </c>
    </row>
    <row r="8" customFormat="false" ht="12.8" hidden="false" customHeight="false" outlineLevel="0" collapsed="false">
      <c r="A8" s="76" t="n">
        <v>4</v>
      </c>
      <c r="B8" s="77" t="n">
        <f aca="false">EOMONTH(Input!$C$7,A8)</f>
        <v>43039</v>
      </c>
      <c r="D8" s="78" t="n">
        <f aca="false">IF(AND($B8&lt;Input!$C$31,$B8&lt;Input!$G$31),Input!$G$48,0)</f>
        <v>0</v>
      </c>
      <c r="E8" s="78" t="n">
        <f aca="true">IF(AND($B8&gt;Input!$G$31,$B8&lt;Input!$G$25),PMT(Input!$G$47/(100*12),(OFFSET($A$4,MATCH(Input!$G$25,$B$4:$B$1004,1),0,1,1)-OFFSET($A$4,MATCH(Input!$G$31,$B$4:$B$1004,1),0,1,1)),$H$4,0,1),0)</f>
        <v>0</v>
      </c>
      <c r="F8" s="78" t="n">
        <f aca="false">($F7+$D8+$E8)*(1+Input!$G$47/(100*12))</f>
        <v>0</v>
      </c>
    </row>
    <row r="9" customFormat="false" ht="12.8" hidden="false" customHeight="false" outlineLevel="0" collapsed="false">
      <c r="A9" s="76" t="n">
        <v>5</v>
      </c>
      <c r="B9" s="77" t="n">
        <f aca="false">EOMONTH(Input!$C$7,A9)</f>
        <v>43069</v>
      </c>
      <c r="D9" s="78" t="n">
        <f aca="false">IF(AND($B9&lt;Input!$C$31,$B9&lt;Input!$G$31),Input!$G$48,0)</f>
        <v>0</v>
      </c>
      <c r="E9" s="78" t="n">
        <f aca="true">IF(AND($B9&gt;Input!$G$31,$B9&lt;Input!$G$25),PMT(Input!$G$47/(100*12),(OFFSET($A$4,MATCH(Input!$G$25,$B$4:$B$1004,1),0,1,1)-OFFSET($A$4,MATCH(Input!$G$31,$B$4:$B$1004,1),0,1,1)),$H$4,0,1),0)</f>
        <v>0</v>
      </c>
      <c r="F9" s="78" t="n">
        <f aca="false">($F8+$D9+$E9)*(1+Input!$G$47/(100*12))</f>
        <v>0</v>
      </c>
    </row>
    <row r="10" customFormat="false" ht="12.8" hidden="false" customHeight="false" outlineLevel="0" collapsed="false">
      <c r="A10" s="76" t="n">
        <v>6</v>
      </c>
      <c r="B10" s="77" t="n">
        <f aca="false">EOMONTH(Input!$C$7,A10)</f>
        <v>43100</v>
      </c>
      <c r="D10" s="78" t="n">
        <f aca="false">IF(AND($B10&lt;Input!$C$31,$B10&lt;Input!$G$31),Input!$G$48,0)</f>
        <v>0</v>
      </c>
      <c r="E10" s="78" t="n">
        <f aca="true">IF(AND($B10&gt;Input!$G$31,$B10&lt;Input!$G$25),PMT(Input!$G$47/(100*12),(OFFSET($A$4,MATCH(Input!$G$25,$B$4:$B$1004,1),0,1,1)-OFFSET($A$4,MATCH(Input!$G$31,$B$4:$B$1004,1),0,1,1)),$H$4,0,1),0)</f>
        <v>0</v>
      </c>
      <c r="F10" s="78" t="n">
        <f aca="false">($F9+$D10+$E10)*(1+Input!$G$47/(100*12))</f>
        <v>0</v>
      </c>
    </row>
    <row r="11" customFormat="false" ht="12.8" hidden="false" customHeight="false" outlineLevel="0" collapsed="false">
      <c r="A11" s="76" t="n">
        <v>7</v>
      </c>
      <c r="B11" s="77" t="n">
        <f aca="false">EOMONTH(Input!$C$7,A11)</f>
        <v>43131</v>
      </c>
      <c r="D11" s="78" t="n">
        <f aca="false">IF(AND($B11&lt;Input!$C$31,$B11&lt;Input!$G$31),Input!$G$48,0)</f>
        <v>0</v>
      </c>
      <c r="E11" s="78" t="n">
        <f aca="true">IF(AND($B11&gt;Input!$G$31,$B11&lt;Input!$G$25),PMT(Input!$G$47/(100*12),(OFFSET($A$4,MATCH(Input!$G$25,$B$4:$B$1004,1),0,1,1)-OFFSET($A$4,MATCH(Input!$G$31,$B$4:$B$1004,1),0,1,1)),$H$4,0,1),0)</f>
        <v>0</v>
      </c>
      <c r="F11" s="78" t="n">
        <f aca="false">($F10+$D11+$E11)*(1+Input!$G$47/(100*12))</f>
        <v>0</v>
      </c>
    </row>
    <row r="12" customFormat="false" ht="12.8" hidden="false" customHeight="false" outlineLevel="0" collapsed="false">
      <c r="A12" s="76" t="n">
        <v>8</v>
      </c>
      <c r="B12" s="77" t="n">
        <f aca="false">EOMONTH(Input!$C$7,A12)</f>
        <v>43159</v>
      </c>
      <c r="D12" s="78" t="n">
        <f aca="false">IF(AND($B12&lt;Input!$C$31,$B12&lt;Input!$G$31),Input!$G$48,0)</f>
        <v>0</v>
      </c>
      <c r="E12" s="78" t="n">
        <f aca="true">IF(AND($B12&gt;Input!$G$31,$B12&lt;Input!$G$25),PMT(Input!$G$47/(100*12),(OFFSET($A$4,MATCH(Input!$G$25,$B$4:$B$1004,1),0,1,1)-OFFSET($A$4,MATCH(Input!$G$31,$B$4:$B$1004,1),0,1,1)),$H$4,0,1),0)</f>
        <v>0</v>
      </c>
      <c r="F12" s="78" t="n">
        <f aca="false">($F11+$D12+$E12)*(1+Input!$G$47/(100*12))</f>
        <v>0</v>
      </c>
    </row>
    <row r="13" customFormat="false" ht="12.8" hidden="false" customHeight="false" outlineLevel="0" collapsed="false">
      <c r="A13" s="76" t="n">
        <v>9</v>
      </c>
      <c r="B13" s="77" t="n">
        <f aca="false">EOMONTH(Input!$C$7,A13)</f>
        <v>43190</v>
      </c>
      <c r="D13" s="78" t="n">
        <f aca="false">IF(AND($B13&lt;Input!$C$31,$B13&lt;Input!$G$31),Input!$G$48,0)</f>
        <v>0</v>
      </c>
      <c r="E13" s="78" t="n">
        <f aca="true">IF(AND($B13&gt;Input!$G$31,$B13&lt;Input!$G$25),PMT(Input!$G$47/(100*12),(OFFSET($A$4,MATCH(Input!$G$25,$B$4:$B$1004,1),0,1,1)-OFFSET($A$4,MATCH(Input!$G$31,$B$4:$B$1004,1),0,1,1)),$H$4,0,1),0)</f>
        <v>0</v>
      </c>
      <c r="F13" s="78" t="n">
        <f aca="false">($F12+$D13+$E13)*(1+Input!$G$47/(100*12))</f>
        <v>0</v>
      </c>
    </row>
    <row r="14" customFormat="false" ht="12.8" hidden="false" customHeight="false" outlineLevel="0" collapsed="false">
      <c r="A14" s="76" t="n">
        <v>10</v>
      </c>
      <c r="B14" s="77" t="n">
        <f aca="false">EOMONTH(Input!$C$7,A14)</f>
        <v>43220</v>
      </c>
      <c r="D14" s="78" t="n">
        <f aca="false">IF(AND($B14&lt;Input!$C$31,$B14&lt;Input!$G$31),Input!$G$48,0)</f>
        <v>0</v>
      </c>
      <c r="E14" s="78" t="n">
        <f aca="true">IF(AND($B14&gt;Input!$G$31,$B14&lt;Input!$G$25),PMT(Input!$G$47/(100*12),(OFFSET($A$4,MATCH(Input!$G$25,$B$4:$B$1004,1),0,1,1)-OFFSET($A$4,MATCH(Input!$G$31,$B$4:$B$1004,1),0,1,1)),$H$4,0,1),0)</f>
        <v>0</v>
      </c>
      <c r="F14" s="78" t="n">
        <f aca="false">($F13+$D14+$E14)*(1+Input!$G$47/(100*12))</f>
        <v>0</v>
      </c>
    </row>
    <row r="15" customFormat="false" ht="12.8" hidden="false" customHeight="false" outlineLevel="0" collapsed="false">
      <c r="A15" s="76" t="n">
        <v>11</v>
      </c>
      <c r="B15" s="77" t="n">
        <f aca="false">EOMONTH(Input!$C$7,A15)</f>
        <v>43251</v>
      </c>
      <c r="D15" s="78" t="n">
        <f aca="false">IF(AND($B15&lt;Input!$C$31,$B15&lt;Input!$G$31),Input!$G$48,0)</f>
        <v>0</v>
      </c>
      <c r="E15" s="78" t="n">
        <f aca="true">IF(AND($B15&gt;Input!$G$31,$B15&lt;Input!$G$25),PMT(Input!$G$47/(100*12),(OFFSET($A$4,MATCH(Input!$G$25,$B$4:$B$1004,1),0,1,1)-OFFSET($A$4,MATCH(Input!$G$31,$B$4:$B$1004,1),0,1,1)),$H$4,0,1),0)</f>
        <v>0</v>
      </c>
      <c r="F15" s="78" t="n">
        <f aca="false">($F14+$D15+$E15)*(1+Input!$G$47/(100*12))</f>
        <v>0</v>
      </c>
    </row>
    <row r="16" customFormat="false" ht="12.8" hidden="false" customHeight="false" outlineLevel="0" collapsed="false">
      <c r="A16" s="76" t="n">
        <v>12</v>
      </c>
      <c r="B16" s="77" t="n">
        <f aca="false">EOMONTH(Input!$C$7,A16)</f>
        <v>43281</v>
      </c>
      <c r="D16" s="78" t="n">
        <f aca="false">IF(AND($B16&lt;Input!$C$31,$B16&lt;Input!$G$31),Input!$G$48,0)</f>
        <v>0</v>
      </c>
      <c r="E16" s="78" t="n">
        <f aca="true">IF(AND($B16&gt;Input!$G$31,$B16&lt;Input!$G$25),PMT(Input!$G$47/(100*12),(OFFSET($A$4,MATCH(Input!$G$25,$B$4:$B$1004,1),0,1,1)-OFFSET($A$4,MATCH(Input!$G$31,$B$4:$B$1004,1),0,1,1)),$H$4,0,1),0)</f>
        <v>0</v>
      </c>
      <c r="F16" s="78" t="n">
        <f aca="false">($F15+$D16+$E16)*(1+Input!$G$47/(100*12))</f>
        <v>0</v>
      </c>
      <c r="G16" s="78"/>
    </row>
    <row r="17" customFormat="false" ht="12.8" hidden="false" customHeight="false" outlineLevel="0" collapsed="false">
      <c r="A17" s="76" t="n">
        <v>13</v>
      </c>
      <c r="B17" s="77" t="n">
        <f aca="false">EOMONTH(Input!$C$7,A17)</f>
        <v>43312</v>
      </c>
      <c r="D17" s="78" t="n">
        <f aca="false">IF(AND($B17&lt;Input!$C$31,$B17&lt;Input!$G$31),Input!$G$48,0)</f>
        <v>0</v>
      </c>
      <c r="E17" s="78" t="n">
        <f aca="true">IF(AND($B17&gt;Input!$G$31,$B17&lt;Input!$G$25),PMT(Input!$G$47/(100*12),(OFFSET($A$4,MATCH(Input!$G$25,$B$4:$B$1004,1),0,1,1)-OFFSET($A$4,MATCH(Input!$G$31,$B$4:$B$1004,1),0,1,1)),$H$4,0,1),0)</f>
        <v>0</v>
      </c>
      <c r="F17" s="78" t="n">
        <f aca="false">($F16+$D17+$E17)*(1+Input!$G$47/(100*12))</f>
        <v>0</v>
      </c>
    </row>
    <row r="18" customFormat="false" ht="12.8" hidden="false" customHeight="false" outlineLevel="0" collapsed="false">
      <c r="A18" s="76" t="n">
        <v>14</v>
      </c>
      <c r="B18" s="77" t="n">
        <f aca="false">EOMONTH(Input!$C$7,A18)</f>
        <v>43343</v>
      </c>
      <c r="D18" s="78" t="n">
        <f aca="false">IF(AND($B18&lt;Input!$C$31,$B18&lt;Input!$G$31),Input!$G$48,0)</f>
        <v>0</v>
      </c>
      <c r="E18" s="78" t="n">
        <f aca="true">IF(AND($B18&gt;Input!$G$31,$B18&lt;Input!$G$25),PMT(Input!$G$47/(100*12),(OFFSET($A$4,MATCH(Input!$G$25,$B$4:$B$1004,1),0,1,1)-OFFSET($A$4,MATCH(Input!$G$31,$B$4:$B$1004,1),0,1,1)),$H$4,0,1),0)</f>
        <v>0</v>
      </c>
      <c r="F18" s="78" t="n">
        <f aca="false">($F17+$D18+$E18)*(1+Input!$G$47/(100*12))</f>
        <v>0</v>
      </c>
    </row>
    <row r="19" customFormat="false" ht="12.8" hidden="false" customHeight="false" outlineLevel="0" collapsed="false">
      <c r="A19" s="76" t="n">
        <v>15</v>
      </c>
      <c r="B19" s="77" t="n">
        <f aca="false">EOMONTH(Input!$C$7,A19)</f>
        <v>43373</v>
      </c>
      <c r="D19" s="78" t="n">
        <f aca="false">IF(AND($B19&lt;Input!$C$31,$B19&lt;Input!$G$31),Input!$G$48,0)</f>
        <v>0</v>
      </c>
      <c r="E19" s="78" t="n">
        <f aca="true">IF(AND($B19&gt;Input!$G$31,$B19&lt;Input!$G$25),PMT(Input!$G$47/(100*12),(OFFSET($A$4,MATCH(Input!$G$25,$B$4:$B$1004,1),0,1,1)-OFFSET($A$4,MATCH(Input!$G$31,$B$4:$B$1004,1),0,1,1)),$H$4,0,1),0)</f>
        <v>0</v>
      </c>
      <c r="F19" s="78" t="n">
        <f aca="false">($F18+$D19+$E19)*(1+Input!$G$47/(100*12))</f>
        <v>0</v>
      </c>
    </row>
    <row r="20" customFormat="false" ht="12.8" hidden="false" customHeight="false" outlineLevel="0" collapsed="false">
      <c r="A20" s="76" t="n">
        <v>16</v>
      </c>
      <c r="B20" s="77" t="n">
        <f aca="false">EOMONTH(Input!$C$7,A20)</f>
        <v>43404</v>
      </c>
      <c r="D20" s="78" t="n">
        <f aca="false">IF(AND($B20&lt;Input!$C$31,$B20&lt;Input!$G$31),Input!$G$48,0)</f>
        <v>0</v>
      </c>
      <c r="E20" s="78" t="n">
        <f aca="true">IF(AND($B20&gt;Input!$G$31,$B20&lt;Input!$G$25),PMT(Input!$G$47/(100*12),(OFFSET($A$4,MATCH(Input!$G$25,$B$4:$B$1004,1),0,1,1)-OFFSET($A$4,MATCH(Input!$G$31,$B$4:$B$1004,1),0,1,1)),$H$4,0,1),0)</f>
        <v>0</v>
      </c>
      <c r="F20" s="78" t="n">
        <f aca="false">($F19+$D20+$E20)*(1+Input!$G$47/(100*12))</f>
        <v>0</v>
      </c>
    </row>
    <row r="21" customFormat="false" ht="12.8" hidden="false" customHeight="false" outlineLevel="0" collapsed="false">
      <c r="A21" s="76" t="n">
        <v>17</v>
      </c>
      <c r="B21" s="77" t="n">
        <f aca="false">EOMONTH(Input!$C$7,A21)</f>
        <v>43434</v>
      </c>
      <c r="D21" s="78" t="n">
        <f aca="false">IF(AND($B21&lt;Input!$C$31,$B21&lt;Input!$G$31),Input!$G$48,0)</f>
        <v>0</v>
      </c>
      <c r="E21" s="78" t="n">
        <f aca="true">IF(AND($B21&gt;Input!$G$31,$B21&lt;Input!$G$25),PMT(Input!$G$47/(100*12),(OFFSET($A$4,MATCH(Input!$G$25,$B$4:$B$1004,1),0,1,1)-OFFSET($A$4,MATCH(Input!$G$31,$B$4:$B$1004,1),0,1,1)),$H$4,0,1),0)</f>
        <v>0</v>
      </c>
      <c r="F21" s="78" t="n">
        <f aca="false">($F20+$D21+$E21)*(1+Input!$G$47/(100*12))</f>
        <v>0</v>
      </c>
    </row>
    <row r="22" customFormat="false" ht="12.8" hidden="false" customHeight="false" outlineLevel="0" collapsed="false">
      <c r="A22" s="76" t="n">
        <v>18</v>
      </c>
      <c r="B22" s="77" t="n">
        <f aca="false">EOMONTH(Input!$C$7,A22)</f>
        <v>43465</v>
      </c>
      <c r="D22" s="78" t="n">
        <f aca="false">IF(AND($B22&lt;Input!$C$31,$B22&lt;Input!$G$31),Input!$G$48,0)</f>
        <v>0</v>
      </c>
      <c r="E22" s="78" t="n">
        <f aca="true">IF(AND($B22&gt;Input!$G$31,$B22&lt;Input!$G$25),PMT(Input!$G$47/(100*12),(OFFSET($A$4,MATCH(Input!$G$25,$B$4:$B$1004,1),0,1,1)-OFFSET($A$4,MATCH(Input!$G$31,$B$4:$B$1004,1),0,1,1)),$H$4,0,1),0)</f>
        <v>0</v>
      </c>
      <c r="F22" s="78" t="n">
        <f aca="false">($F21+$D22+$E22)*(1+Input!$G$47/(100*12))</f>
        <v>0</v>
      </c>
    </row>
    <row r="23" customFormat="false" ht="12.8" hidden="false" customHeight="false" outlineLevel="0" collapsed="false">
      <c r="A23" s="76" t="n">
        <v>19</v>
      </c>
      <c r="B23" s="77" t="n">
        <f aca="false">EOMONTH(Input!$C$7,A23)</f>
        <v>43496</v>
      </c>
      <c r="D23" s="78" t="n">
        <f aca="false">IF(AND($B23&lt;Input!$C$31,$B23&lt;Input!$G$31),Input!$G$48,0)</f>
        <v>0</v>
      </c>
      <c r="E23" s="78" t="n">
        <f aca="true">IF(AND($B23&gt;Input!$G$31,$B23&lt;Input!$G$25),PMT(Input!$G$47/(100*12),(OFFSET($A$4,MATCH(Input!$G$25,$B$4:$B$1004,1),0,1,1)-OFFSET($A$4,MATCH(Input!$G$31,$B$4:$B$1004,1),0,1,1)),$H$4,0,1),0)</f>
        <v>0</v>
      </c>
      <c r="F23" s="78" t="n">
        <f aca="false">($F22+$D23+$E23)*(1+Input!$G$47/(100*12))</f>
        <v>0</v>
      </c>
    </row>
    <row r="24" customFormat="false" ht="12.8" hidden="false" customHeight="false" outlineLevel="0" collapsed="false">
      <c r="A24" s="76" t="n">
        <v>20</v>
      </c>
      <c r="B24" s="77" t="n">
        <f aca="false">EOMONTH(Input!$C$7,A24)</f>
        <v>43524</v>
      </c>
      <c r="D24" s="78" t="n">
        <f aca="false">IF(AND($B24&lt;Input!$C$31,$B24&lt;Input!$G$31),Input!$G$48,0)</f>
        <v>0</v>
      </c>
      <c r="E24" s="78" t="n">
        <f aca="true">IF(AND($B24&gt;Input!$G$31,$B24&lt;Input!$G$25),PMT(Input!$G$47/(100*12),(OFFSET($A$4,MATCH(Input!$G$25,$B$4:$B$1004,1),0,1,1)-OFFSET($A$4,MATCH(Input!$G$31,$B$4:$B$1004,1),0,1,1)),$H$4,0,1),0)</f>
        <v>0</v>
      </c>
      <c r="F24" s="78" t="n">
        <f aca="false">($F23+$D24+$E24)*(1+Input!$G$47/(100*12))</f>
        <v>0</v>
      </c>
    </row>
    <row r="25" customFormat="false" ht="12.8" hidden="false" customHeight="false" outlineLevel="0" collapsed="false">
      <c r="A25" s="76" t="n">
        <v>21</v>
      </c>
      <c r="B25" s="77" t="n">
        <f aca="false">EOMONTH(Input!$C$7,A25)</f>
        <v>43555</v>
      </c>
      <c r="D25" s="78" t="n">
        <f aca="false">IF(AND($B25&lt;Input!$C$31,$B25&lt;Input!$G$31),Input!$G$48,0)</f>
        <v>0</v>
      </c>
      <c r="E25" s="78" t="n">
        <f aca="true">IF(AND($B25&gt;Input!$G$31,$B25&lt;Input!$G$25),PMT(Input!$G$47/(100*12),(OFFSET($A$4,MATCH(Input!$G$25,$B$4:$B$1004,1),0,1,1)-OFFSET($A$4,MATCH(Input!$G$31,$B$4:$B$1004,1),0,1,1)),$H$4,0,1),0)</f>
        <v>0</v>
      </c>
      <c r="F25" s="78" t="n">
        <f aca="false">($F24+$D25+$E25)*(1+Input!$G$47/(100*12))</f>
        <v>0</v>
      </c>
    </row>
    <row r="26" customFormat="false" ht="12.8" hidden="false" customHeight="false" outlineLevel="0" collapsed="false">
      <c r="A26" s="76" t="n">
        <v>22</v>
      </c>
      <c r="B26" s="77" t="n">
        <f aca="false">EOMONTH(Input!$C$7,A26)</f>
        <v>43585</v>
      </c>
      <c r="D26" s="78" t="n">
        <f aca="false">IF(AND($B26&lt;Input!$C$31,$B26&lt;Input!$G$31),Input!$G$48,0)</f>
        <v>0</v>
      </c>
      <c r="E26" s="78" t="n">
        <f aca="true">IF(AND($B26&gt;Input!$G$31,$B26&lt;Input!$G$25),PMT(Input!$G$47/(100*12),(OFFSET($A$4,MATCH(Input!$G$25,$B$4:$B$1004,1),0,1,1)-OFFSET($A$4,MATCH(Input!$G$31,$B$4:$B$1004,1),0,1,1)),$H$4,0,1),0)</f>
        <v>0</v>
      </c>
      <c r="F26" s="78" t="n">
        <f aca="false">($F25+$D26+$E26)*(1+Input!$G$47/(100*12))</f>
        <v>0</v>
      </c>
    </row>
    <row r="27" customFormat="false" ht="12.8" hidden="false" customHeight="false" outlineLevel="0" collapsed="false">
      <c r="A27" s="76" t="n">
        <v>23</v>
      </c>
      <c r="B27" s="77" t="n">
        <f aca="false">EOMONTH(Input!$C$7,A27)</f>
        <v>43616</v>
      </c>
      <c r="D27" s="78" t="n">
        <f aca="false">IF(AND($B27&lt;Input!$C$31,$B27&lt;Input!$G$31),Input!$G$48,0)</f>
        <v>0</v>
      </c>
      <c r="E27" s="78" t="n">
        <f aca="true">IF(AND($B27&gt;Input!$G$31,$B27&lt;Input!$G$25),PMT(Input!$G$47/(100*12),(OFFSET($A$4,MATCH(Input!$G$25,$B$4:$B$1004,1),0,1,1)-OFFSET($A$4,MATCH(Input!$G$31,$B$4:$B$1004,1),0,1,1)),$H$4,0,1),0)</f>
        <v>0</v>
      </c>
      <c r="F27" s="78" t="n">
        <f aca="false">($F26+$D27+$E27)*(1+Input!$G$47/(100*12))</f>
        <v>0</v>
      </c>
    </row>
    <row r="28" customFormat="false" ht="12.8" hidden="false" customHeight="false" outlineLevel="0" collapsed="false">
      <c r="A28" s="76" t="n">
        <v>24</v>
      </c>
      <c r="B28" s="77" t="n">
        <f aca="false">EOMONTH(Input!$C$7,A28)</f>
        <v>43646</v>
      </c>
      <c r="D28" s="78" t="n">
        <f aca="false">IF(AND($B28&lt;Input!$C$31,$B28&lt;Input!$G$31),Input!$G$48,0)</f>
        <v>0</v>
      </c>
      <c r="E28" s="78" t="n">
        <f aca="true">IF(AND($B28&gt;Input!$G$31,$B28&lt;Input!$G$25),PMT(Input!$G$47/(100*12),(OFFSET($A$4,MATCH(Input!$G$25,$B$4:$B$1004,1),0,1,1)-OFFSET($A$4,MATCH(Input!$G$31,$B$4:$B$1004,1),0,1,1)),$H$4,0,1),0)</f>
        <v>0</v>
      </c>
      <c r="F28" s="78" t="n">
        <f aca="false">($F27+$D28+$E28)*(1+Input!$G$47/(100*12))</f>
        <v>0</v>
      </c>
    </row>
    <row r="29" customFormat="false" ht="12.8" hidden="false" customHeight="false" outlineLevel="0" collapsed="false">
      <c r="A29" s="76" t="n">
        <v>25</v>
      </c>
      <c r="B29" s="77" t="n">
        <f aca="false">EOMONTH(Input!$C$7,A29)</f>
        <v>43677</v>
      </c>
      <c r="D29" s="78" t="n">
        <f aca="false">IF(AND($B29&lt;Input!$C$31,$B29&lt;Input!$G$31),Input!$G$48,0)</f>
        <v>0</v>
      </c>
      <c r="E29" s="78" t="n">
        <f aca="true">IF(AND($B29&gt;Input!$G$31,$B29&lt;Input!$G$25),PMT(Input!$G$47/(100*12),(OFFSET($A$4,MATCH(Input!$G$25,$B$4:$B$1004,1),0,1,1)-OFFSET($A$4,MATCH(Input!$G$31,$B$4:$B$1004,1),0,1,1)),$H$4,0,1),0)</f>
        <v>0</v>
      </c>
      <c r="F29" s="78" t="n">
        <f aca="false">($F28+$D29+$E29)*(1+Input!$G$47/(100*12))</f>
        <v>0</v>
      </c>
    </row>
    <row r="30" customFormat="false" ht="12.8" hidden="false" customHeight="false" outlineLevel="0" collapsed="false">
      <c r="A30" s="76" t="n">
        <v>26</v>
      </c>
      <c r="B30" s="77" t="n">
        <f aca="false">EOMONTH(Input!$C$7,A30)</f>
        <v>43708</v>
      </c>
      <c r="D30" s="78" t="n">
        <f aca="false">IF(AND($B30&lt;Input!$C$31,$B30&lt;Input!$G$31),Input!$G$48,0)</f>
        <v>0</v>
      </c>
      <c r="E30" s="78" t="n">
        <f aca="true">IF(AND($B30&gt;Input!$G$31,$B30&lt;Input!$G$25),PMT(Input!$G$47/(100*12),(OFFSET($A$4,MATCH(Input!$G$25,$B$4:$B$1004,1),0,1,1)-OFFSET($A$4,MATCH(Input!$G$31,$B$4:$B$1004,1),0,1,1)),$H$4,0,1),0)</f>
        <v>0</v>
      </c>
      <c r="F30" s="78" t="n">
        <f aca="false">($F29+$D30+$E30)*(1+Input!$G$47/(100*12))</f>
        <v>0</v>
      </c>
    </row>
    <row r="31" customFormat="false" ht="12.8" hidden="false" customHeight="false" outlineLevel="0" collapsed="false">
      <c r="A31" s="76" t="n">
        <v>27</v>
      </c>
      <c r="B31" s="77" t="n">
        <f aca="false">EOMONTH(Input!$C$7,A31)</f>
        <v>43738</v>
      </c>
      <c r="D31" s="78" t="n">
        <f aca="false">IF(AND($B31&lt;Input!$C$31,$B31&lt;Input!$G$31),Input!$G$48,0)</f>
        <v>0</v>
      </c>
      <c r="E31" s="78" t="n">
        <f aca="true">IF(AND($B31&gt;Input!$G$31,$B31&lt;Input!$G$25),PMT(Input!$G$47/(100*12),(OFFSET($A$4,MATCH(Input!$G$25,$B$4:$B$1004,1),0,1,1)-OFFSET($A$4,MATCH(Input!$G$31,$B$4:$B$1004,1),0,1,1)),$H$4,0,1),0)</f>
        <v>0</v>
      </c>
      <c r="F31" s="78" t="n">
        <f aca="false">($F30+$D31+$E31)*(1+Input!$G$47/(100*12))</f>
        <v>0</v>
      </c>
    </row>
    <row r="32" customFormat="false" ht="12.8" hidden="false" customHeight="false" outlineLevel="0" collapsed="false">
      <c r="A32" s="76" t="n">
        <v>28</v>
      </c>
      <c r="B32" s="77" t="n">
        <f aca="false">EOMONTH(Input!$C$7,A32)</f>
        <v>43769</v>
      </c>
      <c r="D32" s="78" t="n">
        <f aca="false">IF(AND($B32&lt;Input!$C$31,$B32&lt;Input!$G$31),Input!$G$48,0)</f>
        <v>0</v>
      </c>
      <c r="E32" s="78" t="n">
        <f aca="true">IF(AND($B32&gt;Input!$G$31,$B32&lt;Input!$G$25),PMT(Input!$G$47/(100*12),(OFFSET($A$4,MATCH(Input!$G$25,$B$4:$B$1004,1),0,1,1)-OFFSET($A$4,MATCH(Input!$G$31,$B$4:$B$1004,1),0,1,1)),$H$4,0,1),0)</f>
        <v>0</v>
      </c>
      <c r="F32" s="78" t="n">
        <f aca="false">($F31+$D32+$E32)*(1+Input!$G$47/(100*12))</f>
        <v>0</v>
      </c>
    </row>
    <row r="33" customFormat="false" ht="12.8" hidden="false" customHeight="false" outlineLevel="0" collapsed="false">
      <c r="A33" s="76" t="n">
        <v>29</v>
      </c>
      <c r="B33" s="77" t="n">
        <f aca="false">EOMONTH(Input!$C$7,A33)</f>
        <v>43799</v>
      </c>
      <c r="D33" s="78" t="n">
        <f aca="false">IF(AND($B33&lt;Input!$C$31,$B33&lt;Input!$G$31),Input!$G$48,0)</f>
        <v>0</v>
      </c>
      <c r="E33" s="78" t="n">
        <f aca="true">IF(AND($B33&gt;Input!$G$31,$B33&lt;Input!$G$25),PMT(Input!$G$47/(100*12),(OFFSET($A$4,MATCH(Input!$G$25,$B$4:$B$1004,1),0,1,1)-OFFSET($A$4,MATCH(Input!$G$31,$B$4:$B$1004,1),0,1,1)),$H$4,0,1),0)</f>
        <v>0</v>
      </c>
      <c r="F33" s="78" t="n">
        <f aca="false">($F32+$D33+$E33)*(1+Input!$G$47/(100*12))</f>
        <v>0</v>
      </c>
    </row>
    <row r="34" customFormat="false" ht="12.8" hidden="false" customHeight="false" outlineLevel="0" collapsed="false">
      <c r="A34" s="76" t="n">
        <v>30</v>
      </c>
      <c r="B34" s="77" t="n">
        <f aca="false">EOMONTH(Input!$C$7,A34)</f>
        <v>43830</v>
      </c>
      <c r="D34" s="78" t="n">
        <f aca="false">IF(AND($B34&lt;Input!$C$31,$B34&lt;Input!$G$31),Input!$G$48,0)</f>
        <v>0</v>
      </c>
      <c r="E34" s="78" t="n">
        <f aca="true">IF(AND($B34&gt;Input!$G$31,$B34&lt;Input!$G$25),PMT(Input!$G$47/(100*12),(OFFSET($A$4,MATCH(Input!$G$25,$B$4:$B$1004,1),0,1,1)-OFFSET($A$4,MATCH(Input!$G$31,$B$4:$B$1004,1),0,1,1)),$H$4,0,1),0)</f>
        <v>0</v>
      </c>
      <c r="F34" s="78" t="n">
        <f aca="false">($F33+$D34+$E34)*(1+Input!$G$47/(100*12))</f>
        <v>0</v>
      </c>
    </row>
    <row r="35" customFormat="false" ht="12.8" hidden="false" customHeight="false" outlineLevel="0" collapsed="false">
      <c r="A35" s="76" t="n">
        <v>31</v>
      </c>
      <c r="B35" s="77" t="n">
        <f aca="false">EOMONTH(Input!$C$7,A35)</f>
        <v>43861</v>
      </c>
      <c r="D35" s="78" t="n">
        <f aca="false">IF(AND($B35&lt;Input!$C$31,$B35&lt;Input!$G$31),Input!$G$48,0)</f>
        <v>0</v>
      </c>
      <c r="E35" s="78" t="n">
        <f aca="true">IF(AND($B35&gt;Input!$G$31,$B35&lt;Input!$G$25),PMT(Input!$G$47/(100*12),(OFFSET($A$4,MATCH(Input!$G$25,$B$4:$B$1004,1),0,1,1)-OFFSET($A$4,MATCH(Input!$G$31,$B$4:$B$1004,1),0,1,1)),$H$4,0,1),0)</f>
        <v>0</v>
      </c>
      <c r="F35" s="78" t="n">
        <f aca="false">($F34+$D35+$E35)*(1+Input!$G$47/(100*12))</f>
        <v>0</v>
      </c>
    </row>
    <row r="36" customFormat="false" ht="12.8" hidden="false" customHeight="false" outlineLevel="0" collapsed="false">
      <c r="A36" s="76" t="n">
        <v>32</v>
      </c>
      <c r="B36" s="77" t="n">
        <f aca="false">EOMONTH(Input!$C$7,A36)</f>
        <v>43890</v>
      </c>
      <c r="D36" s="78" t="n">
        <f aca="false">IF(AND($B36&lt;Input!$C$31,$B36&lt;Input!$G$31),Input!$G$48,0)</f>
        <v>0</v>
      </c>
      <c r="E36" s="78" t="n">
        <f aca="true">IF(AND($B36&gt;Input!$G$31,$B36&lt;Input!$G$25),PMT(Input!$G$47/(100*12),(OFFSET($A$4,MATCH(Input!$G$25,$B$4:$B$1004,1),0,1,1)-OFFSET($A$4,MATCH(Input!$G$31,$B$4:$B$1004,1),0,1,1)),$H$4,0,1),0)</f>
        <v>0</v>
      </c>
      <c r="F36" s="78" t="n">
        <f aca="false">($F35+$D36+$E36)*(1+Input!$G$47/(100*12))</f>
        <v>0</v>
      </c>
    </row>
    <row r="37" customFormat="false" ht="12.8" hidden="false" customHeight="false" outlineLevel="0" collapsed="false">
      <c r="A37" s="76" t="n">
        <v>33</v>
      </c>
      <c r="B37" s="77" t="n">
        <f aca="false">EOMONTH(Input!$C$7,A37)</f>
        <v>43921</v>
      </c>
      <c r="D37" s="78" t="n">
        <f aca="false">IF(AND($B37&lt;Input!$C$31,$B37&lt;Input!$G$31),Input!$G$48,0)</f>
        <v>0</v>
      </c>
      <c r="E37" s="78" t="n">
        <f aca="true">IF(AND($B37&gt;Input!$G$31,$B37&lt;Input!$G$25),PMT(Input!$G$47/(100*12),(OFFSET($A$4,MATCH(Input!$G$25,$B$4:$B$1004,1),0,1,1)-OFFSET($A$4,MATCH(Input!$G$31,$B$4:$B$1004,1),0,1,1)),$H$4,0,1),0)</f>
        <v>0</v>
      </c>
      <c r="F37" s="78" t="n">
        <f aca="false">($F36+$D37+$E37)*(1+Input!$G$47/(100*12))</f>
        <v>0</v>
      </c>
    </row>
    <row r="38" customFormat="false" ht="12.8" hidden="false" customHeight="false" outlineLevel="0" collapsed="false">
      <c r="A38" s="76" t="n">
        <v>34</v>
      </c>
      <c r="B38" s="77" t="n">
        <f aca="false">EOMONTH(Input!$C$7,A38)</f>
        <v>43951</v>
      </c>
      <c r="D38" s="78" t="n">
        <f aca="false">IF(AND($B38&lt;Input!$C$31,$B38&lt;Input!$G$31),Input!$G$48,0)</f>
        <v>0</v>
      </c>
      <c r="E38" s="78" t="n">
        <f aca="true">IF(AND($B38&gt;Input!$G$31,$B38&lt;Input!$G$25),PMT(Input!$G$47/(100*12),(OFFSET($A$4,MATCH(Input!$G$25,$B$4:$B$1004,1),0,1,1)-OFFSET($A$4,MATCH(Input!$G$31,$B$4:$B$1004,1),0,1,1)),$H$4,0,1),0)</f>
        <v>0</v>
      </c>
      <c r="F38" s="78" t="n">
        <f aca="false">($F37+$D38+$E38)*(1+Input!$G$47/(100*12))</f>
        <v>0</v>
      </c>
    </row>
    <row r="39" customFormat="false" ht="12.8" hidden="false" customHeight="false" outlineLevel="0" collapsed="false">
      <c r="A39" s="76" t="n">
        <v>35</v>
      </c>
      <c r="B39" s="77" t="n">
        <f aca="false">EOMONTH(Input!$C$7,A39)</f>
        <v>43982</v>
      </c>
      <c r="D39" s="78" t="n">
        <f aca="false">IF(AND($B39&lt;Input!$C$31,$B39&lt;Input!$G$31),Input!$G$48,0)</f>
        <v>0</v>
      </c>
      <c r="E39" s="78" t="n">
        <f aca="true">IF(AND($B39&gt;Input!$G$31,$B39&lt;Input!$G$25),PMT(Input!$G$47/(100*12),(OFFSET($A$4,MATCH(Input!$G$25,$B$4:$B$1004,1),0,1,1)-OFFSET($A$4,MATCH(Input!$G$31,$B$4:$B$1004,1),0,1,1)),$H$4,0,1),0)</f>
        <v>0</v>
      </c>
      <c r="F39" s="78" t="n">
        <f aca="false">($F38+$D39+$E39)*(1+Input!$G$47/(100*12))</f>
        <v>0</v>
      </c>
    </row>
    <row r="40" customFormat="false" ht="12.8" hidden="false" customHeight="false" outlineLevel="0" collapsed="false">
      <c r="A40" s="76" t="n">
        <v>36</v>
      </c>
      <c r="B40" s="77" t="n">
        <f aca="false">EOMONTH(Input!$C$7,A40)</f>
        <v>44012</v>
      </c>
      <c r="D40" s="78" t="n">
        <f aca="false">IF(AND($B40&lt;Input!$C$31,$B40&lt;Input!$G$31),Input!$G$48,0)</f>
        <v>0</v>
      </c>
      <c r="E40" s="78" t="n">
        <f aca="true">IF(AND($B40&gt;Input!$G$31,$B40&lt;Input!$G$25),PMT(Input!$G$47/(100*12),(OFFSET($A$4,MATCH(Input!$G$25,$B$4:$B$1004,1),0,1,1)-OFFSET($A$4,MATCH(Input!$G$31,$B$4:$B$1004,1),0,1,1)),$H$4,0,1),0)</f>
        <v>0</v>
      </c>
      <c r="F40" s="78" t="n">
        <f aca="false">($F39+$D40+$E40)*(1+Input!$G$47/(100*12))</f>
        <v>0</v>
      </c>
    </row>
    <row r="41" customFormat="false" ht="12.8" hidden="false" customHeight="false" outlineLevel="0" collapsed="false">
      <c r="A41" s="76" t="n">
        <v>37</v>
      </c>
      <c r="B41" s="77" t="n">
        <f aca="false">EOMONTH(Input!$C$7,A41)</f>
        <v>44043</v>
      </c>
      <c r="D41" s="78" t="n">
        <f aca="false">IF(AND($B41&lt;Input!$C$31,$B41&lt;Input!$G$31),Input!$G$48,0)</f>
        <v>0</v>
      </c>
      <c r="E41" s="78" t="n">
        <f aca="true">IF(AND($B41&gt;Input!$G$31,$B41&lt;Input!$G$25),PMT(Input!$G$47/(100*12),(OFFSET($A$4,MATCH(Input!$G$25,$B$4:$B$1004,1),0,1,1)-OFFSET($A$4,MATCH(Input!$G$31,$B$4:$B$1004,1),0,1,1)),$H$4,0,1),0)</f>
        <v>0</v>
      </c>
      <c r="F41" s="78" t="n">
        <f aca="false">($F40+$D41+$E41)*(1+Input!$G$47/(100*12))</f>
        <v>0</v>
      </c>
    </row>
    <row r="42" customFormat="false" ht="12.8" hidden="false" customHeight="false" outlineLevel="0" collapsed="false">
      <c r="A42" s="76" t="n">
        <v>38</v>
      </c>
      <c r="B42" s="77" t="n">
        <f aca="false">EOMONTH(Input!$C$7,A42)</f>
        <v>44074</v>
      </c>
      <c r="D42" s="78" t="n">
        <f aca="false">IF(AND($B42&lt;Input!$C$31,$B42&lt;Input!$G$31),Input!$G$48,0)</f>
        <v>0</v>
      </c>
      <c r="E42" s="78" t="n">
        <f aca="true">IF(AND($B42&gt;Input!$G$31,$B42&lt;Input!$G$25),PMT(Input!$G$47/(100*12),(OFFSET($A$4,MATCH(Input!$G$25,$B$4:$B$1004,1),0,1,1)-OFFSET($A$4,MATCH(Input!$G$31,$B$4:$B$1004,1),0,1,1)),$H$4,0,1),0)</f>
        <v>0</v>
      </c>
      <c r="F42" s="78" t="n">
        <f aca="false">($F41+$D42+$E42)*(1+Input!$G$47/(100*12))</f>
        <v>0</v>
      </c>
    </row>
    <row r="43" customFormat="false" ht="12.8" hidden="false" customHeight="false" outlineLevel="0" collapsed="false">
      <c r="A43" s="76" t="n">
        <v>39</v>
      </c>
      <c r="B43" s="77" t="n">
        <f aca="false">EOMONTH(Input!$C$7,A43)</f>
        <v>44104</v>
      </c>
      <c r="D43" s="78" t="n">
        <f aca="false">IF(AND($B43&lt;Input!$C$31,$B43&lt;Input!$G$31),Input!$G$48,0)</f>
        <v>0</v>
      </c>
      <c r="E43" s="78" t="n">
        <f aca="true">IF(AND($B43&gt;Input!$G$31,$B43&lt;Input!$G$25),PMT(Input!$G$47/(100*12),(OFFSET($A$4,MATCH(Input!$G$25,$B$4:$B$1004,1),0,1,1)-OFFSET($A$4,MATCH(Input!$G$31,$B$4:$B$1004,1),0,1,1)),$H$4,0,1),0)</f>
        <v>0</v>
      </c>
      <c r="F43" s="78" t="n">
        <f aca="false">($F42+$D43+$E43)*(1+Input!$G$47/(100*12))</f>
        <v>0</v>
      </c>
    </row>
    <row r="44" customFormat="false" ht="12.8" hidden="false" customHeight="false" outlineLevel="0" collapsed="false">
      <c r="A44" s="76" t="n">
        <v>40</v>
      </c>
      <c r="B44" s="77" t="n">
        <f aca="false">EOMONTH(Input!$C$7,A44)</f>
        <v>44135</v>
      </c>
      <c r="D44" s="78" t="n">
        <f aca="false">IF(AND($B44&lt;Input!$C$31,$B44&lt;Input!$G$31),Input!$G$48,0)</f>
        <v>0</v>
      </c>
      <c r="E44" s="78" t="n">
        <f aca="true">IF(AND($B44&gt;Input!$G$31,$B44&lt;Input!$G$25),PMT(Input!$G$47/(100*12),(OFFSET($A$4,MATCH(Input!$G$25,$B$4:$B$1004,1),0,1,1)-OFFSET($A$4,MATCH(Input!$G$31,$B$4:$B$1004,1),0,1,1)),$H$4,0,1),0)</f>
        <v>0</v>
      </c>
      <c r="F44" s="78" t="n">
        <f aca="false">($F43+$D44+$E44)*(1+Input!$G$47/(100*12))</f>
        <v>0</v>
      </c>
    </row>
    <row r="45" customFormat="false" ht="12.8" hidden="false" customHeight="false" outlineLevel="0" collapsed="false">
      <c r="A45" s="76" t="n">
        <v>41</v>
      </c>
      <c r="B45" s="77" t="n">
        <f aca="false">EOMONTH(Input!$C$7,A45)</f>
        <v>44165</v>
      </c>
      <c r="D45" s="78" t="n">
        <f aca="false">IF(AND($B45&lt;Input!$C$31,$B45&lt;Input!$G$31),Input!$G$48,0)</f>
        <v>0</v>
      </c>
      <c r="E45" s="78" t="n">
        <f aca="true">IF(AND($B45&gt;Input!$G$31,$B45&lt;Input!$G$25),PMT(Input!$G$47/(100*12),(OFFSET($A$4,MATCH(Input!$G$25,$B$4:$B$1004,1),0,1,1)-OFFSET($A$4,MATCH(Input!$G$31,$B$4:$B$1004,1),0,1,1)),$H$4,0,1),0)</f>
        <v>0</v>
      </c>
      <c r="F45" s="78" t="n">
        <f aca="false">($F44+$D45+$E45)*(1+Input!$G$47/(100*12))</f>
        <v>0</v>
      </c>
    </row>
    <row r="46" customFormat="false" ht="12.8" hidden="false" customHeight="false" outlineLevel="0" collapsed="false">
      <c r="A46" s="76" t="n">
        <v>42</v>
      </c>
      <c r="B46" s="77" t="n">
        <f aca="false">EOMONTH(Input!$C$7,A46)</f>
        <v>44196</v>
      </c>
      <c r="D46" s="78" t="n">
        <f aca="false">IF(AND($B46&lt;Input!$C$31,$B46&lt;Input!$G$31),Input!$G$48,0)</f>
        <v>0</v>
      </c>
      <c r="E46" s="78" t="n">
        <f aca="true">IF(AND($B46&gt;Input!$G$31,$B46&lt;Input!$G$25),PMT(Input!$G$47/(100*12),(OFFSET($A$4,MATCH(Input!$G$25,$B$4:$B$1004,1),0,1,1)-OFFSET($A$4,MATCH(Input!$G$31,$B$4:$B$1004,1),0,1,1)),$H$4,0,1),0)</f>
        <v>0</v>
      </c>
      <c r="F46" s="78" t="n">
        <f aca="false">($F45+$D46+$E46)*(1+Input!$G$47/(100*12))</f>
        <v>0</v>
      </c>
    </row>
    <row r="47" customFormat="false" ht="12.8" hidden="false" customHeight="false" outlineLevel="0" collapsed="false">
      <c r="A47" s="76" t="n">
        <v>43</v>
      </c>
      <c r="B47" s="77" t="n">
        <f aca="false">EOMONTH(Input!$C$7,A47)</f>
        <v>44227</v>
      </c>
      <c r="D47" s="78" t="n">
        <f aca="false">IF(AND($B47&lt;Input!$C$31,$B47&lt;Input!$G$31),Input!$G$48,0)</f>
        <v>0</v>
      </c>
      <c r="E47" s="78" t="n">
        <f aca="true">IF(AND($B47&gt;Input!$G$31,$B47&lt;Input!$G$25),PMT(Input!$G$47/(100*12),(OFFSET($A$4,MATCH(Input!$G$25,$B$4:$B$1004,1),0,1,1)-OFFSET($A$4,MATCH(Input!$G$31,$B$4:$B$1004,1),0,1,1)),$H$4,0,1),0)</f>
        <v>0</v>
      </c>
      <c r="F47" s="78" t="n">
        <f aca="false">($F46+$D47+$E47)*(1+Input!$G$47/(100*12))</f>
        <v>0</v>
      </c>
    </row>
    <row r="48" customFormat="false" ht="12.8" hidden="false" customHeight="false" outlineLevel="0" collapsed="false">
      <c r="A48" s="76" t="n">
        <v>44</v>
      </c>
      <c r="B48" s="77" t="n">
        <f aca="false">EOMONTH(Input!$C$7,A48)</f>
        <v>44255</v>
      </c>
      <c r="D48" s="78" t="n">
        <f aca="false">IF(AND($B48&lt;Input!$C$31,$B48&lt;Input!$G$31),Input!$G$48,0)</f>
        <v>0</v>
      </c>
      <c r="E48" s="78" t="n">
        <f aca="true">IF(AND($B48&gt;Input!$G$31,$B48&lt;Input!$G$25),PMT(Input!$G$47/(100*12),(OFFSET($A$4,MATCH(Input!$G$25,$B$4:$B$1004,1),0,1,1)-OFFSET($A$4,MATCH(Input!$G$31,$B$4:$B$1004,1),0,1,1)),$H$4,0,1),0)</f>
        <v>0</v>
      </c>
      <c r="F48" s="78" t="n">
        <f aca="false">($F47+$D48+$E48)*(1+Input!$G$47/(100*12))</f>
        <v>0</v>
      </c>
    </row>
    <row r="49" customFormat="false" ht="12.8" hidden="false" customHeight="false" outlineLevel="0" collapsed="false">
      <c r="A49" s="76" t="n">
        <v>45</v>
      </c>
      <c r="B49" s="77" t="n">
        <f aca="false">EOMONTH(Input!$C$7,A49)</f>
        <v>44286</v>
      </c>
      <c r="D49" s="78" t="n">
        <f aca="false">IF(AND($B49&lt;Input!$C$31,$B49&lt;Input!$G$31),Input!$G$48,0)</f>
        <v>0</v>
      </c>
      <c r="E49" s="78" t="n">
        <f aca="true">IF(AND($B49&gt;Input!$G$31,$B49&lt;Input!$G$25),PMT(Input!$G$47/(100*12),(OFFSET($A$4,MATCH(Input!$G$25,$B$4:$B$1004,1),0,1,1)-OFFSET($A$4,MATCH(Input!$G$31,$B$4:$B$1004,1),0,1,1)),$H$4,0,1),0)</f>
        <v>0</v>
      </c>
      <c r="F49" s="78" t="n">
        <f aca="false">($F48+$D49+$E49)*(1+Input!$G$47/(100*12))</f>
        <v>0</v>
      </c>
    </row>
    <row r="50" customFormat="false" ht="12.8" hidden="false" customHeight="false" outlineLevel="0" collapsed="false">
      <c r="A50" s="76" t="n">
        <v>46</v>
      </c>
      <c r="B50" s="77" t="n">
        <f aca="false">EOMONTH(Input!$C$7,A50)</f>
        <v>44316</v>
      </c>
      <c r="D50" s="78" t="n">
        <f aca="false">IF(AND($B50&lt;Input!$C$31,$B50&lt;Input!$G$31),Input!$G$48,0)</f>
        <v>0</v>
      </c>
      <c r="E50" s="78" t="n">
        <f aca="true">IF(AND($B50&gt;Input!$G$31,$B50&lt;Input!$G$25),PMT(Input!$G$47/(100*12),(OFFSET($A$4,MATCH(Input!$G$25,$B$4:$B$1004,1),0,1,1)-OFFSET($A$4,MATCH(Input!$G$31,$B$4:$B$1004,1),0,1,1)),$H$4,0,1),0)</f>
        <v>0</v>
      </c>
      <c r="F50" s="78" t="n">
        <f aca="false">($F49+$D50+$E50)*(1+Input!$G$47/(100*12))</f>
        <v>0</v>
      </c>
    </row>
    <row r="51" customFormat="false" ht="12.8" hidden="false" customHeight="false" outlineLevel="0" collapsed="false">
      <c r="A51" s="76" t="n">
        <v>47</v>
      </c>
      <c r="B51" s="77" t="n">
        <f aca="false">EOMONTH(Input!$C$7,A51)</f>
        <v>44347</v>
      </c>
      <c r="D51" s="78" t="n">
        <f aca="false">IF(AND($B51&lt;Input!$C$31,$B51&lt;Input!$G$31),Input!$G$48,0)</f>
        <v>0</v>
      </c>
      <c r="E51" s="78" t="n">
        <f aca="true">IF(AND($B51&gt;Input!$G$31,$B51&lt;Input!$G$25),PMT(Input!$G$47/(100*12),(OFFSET($A$4,MATCH(Input!$G$25,$B$4:$B$1004,1),0,1,1)-OFFSET($A$4,MATCH(Input!$G$31,$B$4:$B$1004,1),0,1,1)),$H$4,0,1),0)</f>
        <v>0</v>
      </c>
      <c r="F51" s="78" t="n">
        <f aca="false">($F50+$D51+$E51)*(1+Input!$G$47/(100*12))</f>
        <v>0</v>
      </c>
    </row>
    <row r="52" customFormat="false" ht="12.8" hidden="false" customHeight="false" outlineLevel="0" collapsed="false">
      <c r="A52" s="76" t="n">
        <v>48</v>
      </c>
      <c r="B52" s="77" t="n">
        <f aca="false">EOMONTH(Input!$C$7,A52)</f>
        <v>44377</v>
      </c>
      <c r="D52" s="78" t="n">
        <f aca="false">IF(AND($B52&lt;Input!$C$31,$B52&lt;Input!$G$31),Input!$G$48,0)</f>
        <v>0</v>
      </c>
      <c r="E52" s="78" t="n">
        <f aca="true">IF(AND($B52&gt;Input!$G$31,$B52&lt;Input!$G$25),PMT(Input!$G$47/(100*12),(OFFSET($A$4,MATCH(Input!$G$25,$B$4:$B$1004,1),0,1,1)-OFFSET($A$4,MATCH(Input!$G$31,$B$4:$B$1004,1),0,1,1)),$H$4,0,1),0)</f>
        <v>0</v>
      </c>
      <c r="F52" s="78" t="n">
        <f aca="false">($F51+$D52+$E52)*(1+Input!$G$47/(100*12))</f>
        <v>0</v>
      </c>
    </row>
    <row r="53" customFormat="false" ht="12.8" hidden="false" customHeight="false" outlineLevel="0" collapsed="false">
      <c r="A53" s="76" t="n">
        <v>49</v>
      </c>
      <c r="B53" s="77" t="n">
        <f aca="false">EOMONTH(Input!$C$7,A53)</f>
        <v>44408</v>
      </c>
      <c r="D53" s="78" t="n">
        <f aca="false">IF(AND($B53&lt;Input!$C$31,$B53&lt;Input!$G$31),Input!$G$48,0)</f>
        <v>0</v>
      </c>
      <c r="E53" s="78" t="n">
        <f aca="true">IF(AND($B53&gt;Input!$G$31,$B53&lt;Input!$G$25),PMT(Input!$G$47/(100*12),(OFFSET($A$4,MATCH(Input!$G$25,$B$4:$B$1004,1),0,1,1)-OFFSET($A$4,MATCH(Input!$G$31,$B$4:$B$1004,1),0,1,1)),$H$4,0,1),0)</f>
        <v>0</v>
      </c>
      <c r="F53" s="78" t="n">
        <f aca="false">($F52+$D53+$E53)*(1+Input!$G$47/(100*12))</f>
        <v>0</v>
      </c>
    </row>
    <row r="54" customFormat="false" ht="12.8" hidden="false" customHeight="false" outlineLevel="0" collapsed="false">
      <c r="A54" s="76" t="n">
        <v>50</v>
      </c>
      <c r="B54" s="77" t="n">
        <f aca="false">EOMONTH(Input!$C$7,A54)</f>
        <v>44439</v>
      </c>
      <c r="D54" s="78" t="n">
        <f aca="false">IF(AND($B54&lt;Input!$C$31,$B54&lt;Input!$G$31),Input!$G$48,0)</f>
        <v>0</v>
      </c>
      <c r="E54" s="78" t="n">
        <f aca="true">IF(AND($B54&gt;Input!$G$31,$B54&lt;Input!$G$25),PMT(Input!$G$47/(100*12),(OFFSET($A$4,MATCH(Input!$G$25,$B$4:$B$1004,1),0,1,1)-OFFSET($A$4,MATCH(Input!$G$31,$B$4:$B$1004,1),0,1,1)),$H$4,0,1),0)</f>
        <v>0</v>
      </c>
      <c r="F54" s="78" t="n">
        <f aca="false">($F53+$D54+$E54)*(1+Input!$G$47/(100*12))</f>
        <v>0</v>
      </c>
    </row>
    <row r="55" customFormat="false" ht="12.8" hidden="false" customHeight="false" outlineLevel="0" collapsed="false">
      <c r="A55" s="76" t="n">
        <v>51</v>
      </c>
      <c r="B55" s="77" t="n">
        <f aca="false">EOMONTH(Input!$C$7,A55)</f>
        <v>44469</v>
      </c>
      <c r="D55" s="78" t="n">
        <f aca="false">IF(AND($B55&lt;Input!$C$31,$B55&lt;Input!$G$31),Input!$G$48,0)</f>
        <v>0</v>
      </c>
      <c r="E55" s="78" t="n">
        <f aca="true">IF(AND($B55&gt;Input!$G$31,$B55&lt;Input!$G$25),PMT(Input!$G$47/(100*12),(OFFSET($A$4,MATCH(Input!$G$25,$B$4:$B$1004,1),0,1,1)-OFFSET($A$4,MATCH(Input!$G$31,$B$4:$B$1004,1),0,1,1)),$H$4,0,1),0)</f>
        <v>0</v>
      </c>
      <c r="F55" s="78" t="n">
        <f aca="false">($F54+$D55+$E55)*(1+Input!$G$47/(100*12))</f>
        <v>0</v>
      </c>
    </row>
    <row r="56" customFormat="false" ht="12.8" hidden="false" customHeight="false" outlineLevel="0" collapsed="false">
      <c r="A56" s="76" t="n">
        <v>52</v>
      </c>
      <c r="B56" s="77" t="n">
        <f aca="false">EOMONTH(Input!$C$7,A56)</f>
        <v>44500</v>
      </c>
      <c r="D56" s="78" t="n">
        <f aca="false">IF(AND($B56&lt;Input!$C$31,$B56&lt;Input!$G$31),Input!$G$48,0)</f>
        <v>0</v>
      </c>
      <c r="E56" s="78" t="n">
        <f aca="true">IF(AND($B56&gt;Input!$G$31,$B56&lt;Input!$G$25),PMT(Input!$G$47/(100*12),(OFFSET($A$4,MATCH(Input!$G$25,$B$4:$B$1004,1),0,1,1)-OFFSET($A$4,MATCH(Input!$G$31,$B$4:$B$1004,1),0,1,1)),$H$4,0,1),0)</f>
        <v>0</v>
      </c>
      <c r="F56" s="78" t="n">
        <f aca="false">($F55+$D56+$E56)*(1+Input!$G$47/(100*12))</f>
        <v>0</v>
      </c>
    </row>
    <row r="57" customFormat="false" ht="12.8" hidden="false" customHeight="false" outlineLevel="0" collapsed="false">
      <c r="A57" s="76" t="n">
        <v>53</v>
      </c>
      <c r="B57" s="77" t="n">
        <f aca="false">EOMONTH(Input!$C$7,A57)</f>
        <v>44530</v>
      </c>
      <c r="D57" s="78" t="n">
        <f aca="false">IF(AND($B57&lt;Input!$C$31,$B57&lt;Input!$G$31),Input!$G$48,0)</f>
        <v>0</v>
      </c>
      <c r="E57" s="78" t="n">
        <f aca="true">IF(AND($B57&gt;Input!$G$31,$B57&lt;Input!$G$25),PMT(Input!$G$47/(100*12),(OFFSET($A$4,MATCH(Input!$G$25,$B$4:$B$1004,1),0,1,1)-OFFSET($A$4,MATCH(Input!$G$31,$B$4:$B$1004,1),0,1,1)),$H$4,0,1),0)</f>
        <v>0</v>
      </c>
      <c r="F57" s="78" t="n">
        <f aca="false">($F56+$D57+$E57)*(1+Input!$G$47/(100*12))</f>
        <v>0</v>
      </c>
    </row>
    <row r="58" customFormat="false" ht="12.8" hidden="false" customHeight="false" outlineLevel="0" collapsed="false">
      <c r="A58" s="76" t="n">
        <v>54</v>
      </c>
      <c r="B58" s="77" t="n">
        <f aca="false">EOMONTH(Input!$C$7,A58)</f>
        <v>44561</v>
      </c>
      <c r="D58" s="78" t="n">
        <f aca="false">IF(AND($B58&lt;Input!$C$31,$B58&lt;Input!$G$31),Input!$G$48,0)</f>
        <v>0</v>
      </c>
      <c r="E58" s="78" t="n">
        <f aca="true">IF(AND($B58&gt;Input!$G$31,$B58&lt;Input!$G$25),PMT(Input!$G$47/(100*12),(OFFSET($A$4,MATCH(Input!$G$25,$B$4:$B$1004,1),0,1,1)-OFFSET($A$4,MATCH(Input!$G$31,$B$4:$B$1004,1),0,1,1)),$H$4,0,1),0)</f>
        <v>0</v>
      </c>
      <c r="F58" s="78" t="n">
        <f aca="false">($F57+$D58+$E58)*(1+Input!$G$47/(100*12))</f>
        <v>0</v>
      </c>
    </row>
    <row r="59" customFormat="false" ht="12.8" hidden="false" customHeight="false" outlineLevel="0" collapsed="false">
      <c r="A59" s="76" t="n">
        <v>55</v>
      </c>
      <c r="B59" s="77" t="n">
        <f aca="false">EOMONTH(Input!$C$7,A59)</f>
        <v>44592</v>
      </c>
      <c r="D59" s="78" t="n">
        <f aca="false">IF(AND($B59&lt;Input!$C$31,$B59&lt;Input!$G$31),Input!$G$48,0)</f>
        <v>0</v>
      </c>
      <c r="E59" s="78" t="n">
        <f aca="true">IF(AND($B59&gt;Input!$G$31,$B59&lt;Input!$G$25),PMT(Input!$G$47/(100*12),(OFFSET($A$4,MATCH(Input!$G$25,$B$4:$B$1004,1),0,1,1)-OFFSET($A$4,MATCH(Input!$G$31,$B$4:$B$1004,1),0,1,1)),$H$4,0,1),0)</f>
        <v>0</v>
      </c>
      <c r="F59" s="78" t="n">
        <f aca="false">($F58+$D59+$E59)*(1+Input!$G$47/(100*12))</f>
        <v>0</v>
      </c>
    </row>
    <row r="60" customFormat="false" ht="12.8" hidden="false" customHeight="false" outlineLevel="0" collapsed="false">
      <c r="A60" s="76" t="n">
        <v>56</v>
      </c>
      <c r="B60" s="77" t="n">
        <f aca="false">EOMONTH(Input!$C$7,A60)</f>
        <v>44620</v>
      </c>
      <c r="D60" s="78" t="n">
        <f aca="false">IF(AND($B60&lt;Input!$C$31,$B60&lt;Input!$G$31),Input!$G$48,0)</f>
        <v>0</v>
      </c>
      <c r="E60" s="78" t="n">
        <f aca="true">IF(AND($B60&gt;Input!$G$31,$B60&lt;Input!$G$25),PMT(Input!$G$47/(100*12),(OFFSET($A$4,MATCH(Input!$G$25,$B$4:$B$1004,1),0,1,1)-OFFSET($A$4,MATCH(Input!$G$31,$B$4:$B$1004,1),0,1,1)),$H$4,0,1),0)</f>
        <v>0</v>
      </c>
      <c r="F60" s="78" t="n">
        <f aca="false">($F59+$D60+$E60)*(1+Input!$G$47/(100*12))</f>
        <v>0</v>
      </c>
    </row>
    <row r="61" customFormat="false" ht="12.8" hidden="false" customHeight="false" outlineLevel="0" collapsed="false">
      <c r="A61" s="76" t="n">
        <v>57</v>
      </c>
      <c r="B61" s="77" t="n">
        <f aca="false">EOMONTH(Input!$C$7,A61)</f>
        <v>44651</v>
      </c>
      <c r="D61" s="78" t="n">
        <f aca="false">IF(AND($B61&lt;Input!$C$31,$B61&lt;Input!$G$31),Input!$G$48,0)</f>
        <v>0</v>
      </c>
      <c r="E61" s="78" t="n">
        <f aca="true">IF(AND($B61&gt;Input!$G$31,$B61&lt;Input!$G$25),PMT(Input!$G$47/(100*12),(OFFSET($A$4,MATCH(Input!$G$25,$B$4:$B$1004,1),0,1,1)-OFFSET($A$4,MATCH(Input!$G$31,$B$4:$B$1004,1),0,1,1)),$H$4,0,1),0)</f>
        <v>0</v>
      </c>
      <c r="F61" s="78" t="n">
        <f aca="false">($F60+$D61+$E61)*(1+Input!$G$47/(100*12))</f>
        <v>0</v>
      </c>
    </row>
    <row r="62" customFormat="false" ht="12.8" hidden="false" customHeight="false" outlineLevel="0" collapsed="false">
      <c r="A62" s="76" t="n">
        <v>58</v>
      </c>
      <c r="B62" s="77" t="n">
        <f aca="false">EOMONTH(Input!$C$7,A62)</f>
        <v>44681</v>
      </c>
      <c r="D62" s="78" t="n">
        <f aca="false">IF(AND($B62&lt;Input!$C$31,$B62&lt;Input!$G$31),Input!$G$48,0)</f>
        <v>0</v>
      </c>
      <c r="E62" s="78" t="n">
        <f aca="true">IF(AND($B62&gt;Input!$G$31,$B62&lt;Input!$G$25),PMT(Input!$G$47/(100*12),(OFFSET($A$4,MATCH(Input!$G$25,$B$4:$B$1004,1),0,1,1)-OFFSET($A$4,MATCH(Input!$G$31,$B$4:$B$1004,1),0,1,1)),$H$4,0,1),0)</f>
        <v>0</v>
      </c>
      <c r="F62" s="78" t="n">
        <f aca="false">($F61+$D62+$E62)*(1+Input!$G$47/(100*12))</f>
        <v>0</v>
      </c>
    </row>
    <row r="63" customFormat="false" ht="12.8" hidden="false" customHeight="false" outlineLevel="0" collapsed="false">
      <c r="A63" s="76" t="n">
        <v>59</v>
      </c>
      <c r="B63" s="77" t="n">
        <f aca="false">EOMONTH(Input!$C$7,A63)</f>
        <v>44712</v>
      </c>
      <c r="D63" s="78" t="n">
        <f aca="false">IF(AND($B63&lt;Input!$C$31,$B63&lt;Input!$G$31),Input!$G$48,0)</f>
        <v>0</v>
      </c>
      <c r="E63" s="78" t="n">
        <f aca="true">IF(AND($B63&gt;Input!$G$31,$B63&lt;Input!$G$25),PMT(Input!$G$47/(100*12),(OFFSET($A$4,MATCH(Input!$G$25,$B$4:$B$1004,1),0,1,1)-OFFSET($A$4,MATCH(Input!$G$31,$B$4:$B$1004,1),0,1,1)),$H$4,0,1),0)</f>
        <v>0</v>
      </c>
      <c r="F63" s="78" t="n">
        <f aca="false">($F62+$D63+$E63)*(1+Input!$G$47/(100*12))</f>
        <v>0</v>
      </c>
    </row>
    <row r="64" customFormat="false" ht="12.8" hidden="false" customHeight="false" outlineLevel="0" collapsed="false">
      <c r="A64" s="76" t="n">
        <v>60</v>
      </c>
      <c r="B64" s="77" t="n">
        <f aca="false">EOMONTH(Input!$C$7,A64)</f>
        <v>44742</v>
      </c>
      <c r="D64" s="78" t="n">
        <f aca="false">IF(AND($B64&lt;Input!$C$31,$B64&lt;Input!$G$31),Input!$G$48,0)</f>
        <v>0</v>
      </c>
      <c r="E64" s="78" t="n">
        <f aca="true">IF(AND($B64&gt;Input!$G$31,$B64&lt;Input!$G$25),PMT(Input!$G$47/(100*12),(OFFSET($A$4,MATCH(Input!$G$25,$B$4:$B$1004,1),0,1,1)-OFFSET($A$4,MATCH(Input!$G$31,$B$4:$B$1004,1),0,1,1)),$H$4,0,1),0)</f>
        <v>0</v>
      </c>
      <c r="F64" s="78" t="n">
        <f aca="false">($F63+$D64+$E64)*(1+Input!$G$47/(100*12))</f>
        <v>0</v>
      </c>
    </row>
    <row r="65" customFormat="false" ht="12.8" hidden="false" customHeight="false" outlineLevel="0" collapsed="false">
      <c r="A65" s="76" t="n">
        <v>61</v>
      </c>
      <c r="B65" s="77" t="n">
        <f aca="false">EOMONTH(Input!$C$7,A65)</f>
        <v>44773</v>
      </c>
      <c r="D65" s="78" t="n">
        <f aca="false">IF(AND($B65&lt;Input!$C$31,$B65&lt;Input!$G$31),Input!$G$48,0)</f>
        <v>0</v>
      </c>
      <c r="E65" s="78" t="n">
        <f aca="true">IF(AND($B65&gt;Input!$G$31,$B65&lt;Input!$G$25),PMT(Input!$G$47/(100*12),(OFFSET($A$4,MATCH(Input!$G$25,$B$4:$B$1004,1),0,1,1)-OFFSET($A$4,MATCH(Input!$G$31,$B$4:$B$1004,1),0,1,1)),$H$4,0,1),0)</f>
        <v>0</v>
      </c>
      <c r="F65" s="78" t="n">
        <f aca="false">($F64+$D65+$E65)*(1+Input!$G$47/(100*12))</f>
        <v>0</v>
      </c>
    </row>
    <row r="66" customFormat="false" ht="12.8" hidden="false" customHeight="false" outlineLevel="0" collapsed="false">
      <c r="A66" s="76" t="n">
        <v>62</v>
      </c>
      <c r="B66" s="77" t="n">
        <f aca="false">EOMONTH(Input!$C$7,A66)</f>
        <v>44804</v>
      </c>
      <c r="D66" s="78" t="n">
        <f aca="false">IF(AND($B66&lt;Input!$C$31,$B66&lt;Input!$G$31),Input!$G$48,0)</f>
        <v>0</v>
      </c>
      <c r="E66" s="78" t="n">
        <f aca="true">IF(AND($B66&gt;Input!$G$31,$B66&lt;Input!$G$25),PMT(Input!$G$47/(100*12),(OFFSET($A$4,MATCH(Input!$G$25,$B$4:$B$1004,1),0,1,1)-OFFSET($A$4,MATCH(Input!$G$31,$B$4:$B$1004,1),0,1,1)),$H$4,0,1),0)</f>
        <v>0</v>
      </c>
      <c r="F66" s="78" t="n">
        <f aca="false">($F65+$D66+$E66)*(1+Input!$G$47/(100*12))</f>
        <v>0</v>
      </c>
    </row>
    <row r="67" customFormat="false" ht="12.8" hidden="false" customHeight="false" outlineLevel="0" collapsed="false">
      <c r="A67" s="76" t="n">
        <v>63</v>
      </c>
      <c r="B67" s="77" t="n">
        <f aca="false">EOMONTH(Input!$C$7,A67)</f>
        <v>44834</v>
      </c>
      <c r="D67" s="78" t="n">
        <f aca="false">IF(AND($B67&lt;Input!$C$31,$B67&lt;Input!$G$31),Input!$G$48,0)</f>
        <v>0</v>
      </c>
      <c r="E67" s="78" t="n">
        <f aca="true">IF(AND($B67&gt;Input!$G$31,$B67&lt;Input!$G$25),PMT(Input!$G$47/(100*12),(OFFSET($A$4,MATCH(Input!$G$25,$B$4:$B$1004,1),0,1,1)-OFFSET($A$4,MATCH(Input!$G$31,$B$4:$B$1004,1),0,1,1)),$H$4,0,1),0)</f>
        <v>0</v>
      </c>
      <c r="F67" s="78" t="n">
        <f aca="false">($F66+$D67+$E67)*(1+Input!$G$47/(100*12))</f>
        <v>0</v>
      </c>
    </row>
    <row r="68" customFormat="false" ht="12.8" hidden="false" customHeight="false" outlineLevel="0" collapsed="false">
      <c r="A68" s="76" t="n">
        <v>64</v>
      </c>
      <c r="B68" s="77" t="n">
        <f aca="false">EOMONTH(Input!$C$7,A68)</f>
        <v>44865</v>
      </c>
      <c r="D68" s="78" t="n">
        <f aca="false">IF(AND($B68&lt;Input!$C$31,$B68&lt;Input!$G$31),Input!$G$48,0)</f>
        <v>0</v>
      </c>
      <c r="E68" s="78" t="n">
        <f aca="true">IF(AND($B68&gt;Input!$G$31,$B68&lt;Input!$G$25),PMT(Input!$G$47/(100*12),(OFFSET($A$4,MATCH(Input!$G$25,$B$4:$B$1004,1),0,1,1)-OFFSET($A$4,MATCH(Input!$G$31,$B$4:$B$1004,1),0,1,1)),$H$4,0,1),0)</f>
        <v>0</v>
      </c>
      <c r="F68" s="78" t="n">
        <f aca="false">($F67+$D68+$E68)*(1+Input!$G$47/(100*12))</f>
        <v>0</v>
      </c>
    </row>
    <row r="69" customFormat="false" ht="12.8" hidden="false" customHeight="false" outlineLevel="0" collapsed="false">
      <c r="A69" s="76" t="n">
        <v>65</v>
      </c>
      <c r="B69" s="77" t="n">
        <f aca="false">EOMONTH(Input!$C$7,A69)</f>
        <v>44895</v>
      </c>
      <c r="D69" s="78" t="n">
        <f aca="false">IF(AND($B69&lt;Input!$C$31,$B69&lt;Input!$G$31),Input!$G$48,0)</f>
        <v>0</v>
      </c>
      <c r="E69" s="78" t="n">
        <f aca="true">IF(AND($B69&gt;Input!$G$31,$B69&lt;Input!$G$25),PMT(Input!$G$47/(100*12),(OFFSET($A$4,MATCH(Input!$G$25,$B$4:$B$1004,1),0,1,1)-OFFSET($A$4,MATCH(Input!$G$31,$B$4:$B$1004,1),0,1,1)),$H$4,0,1),0)</f>
        <v>0</v>
      </c>
      <c r="F69" s="78" t="n">
        <f aca="false">($F68+$D69+$E69)*(1+Input!$G$47/(100*12))</f>
        <v>0</v>
      </c>
    </row>
    <row r="70" customFormat="false" ht="12.8" hidden="false" customHeight="false" outlineLevel="0" collapsed="false">
      <c r="A70" s="76" t="n">
        <v>66</v>
      </c>
      <c r="B70" s="77" t="n">
        <f aca="false">EOMONTH(Input!$C$7,A70)</f>
        <v>44926</v>
      </c>
      <c r="D70" s="78" t="n">
        <f aca="false">IF(AND($B70&lt;Input!$C$31,$B70&lt;Input!$G$31),Input!$G$48,0)</f>
        <v>0</v>
      </c>
      <c r="E70" s="78" t="n">
        <f aca="true">IF(AND($B70&gt;Input!$G$31,$B70&lt;Input!$G$25),PMT(Input!$G$47/(100*12),(OFFSET($A$4,MATCH(Input!$G$25,$B$4:$B$1004,1),0,1,1)-OFFSET($A$4,MATCH(Input!$G$31,$B$4:$B$1004,1),0,1,1)),$H$4,0,1),0)</f>
        <v>0</v>
      </c>
      <c r="F70" s="78" t="n">
        <f aca="false">($F69+$D70+$E70)*(1+Input!$G$47/(100*12))</f>
        <v>0</v>
      </c>
    </row>
    <row r="71" customFormat="false" ht="12.8" hidden="false" customHeight="false" outlineLevel="0" collapsed="false">
      <c r="A71" s="76" t="n">
        <v>67</v>
      </c>
      <c r="B71" s="77" t="n">
        <f aca="false">EOMONTH(Input!$C$7,A71)</f>
        <v>44957</v>
      </c>
      <c r="D71" s="78" t="n">
        <f aca="false">IF(AND($B71&lt;Input!$C$31,$B71&lt;Input!$G$31),Input!$G$48,0)</f>
        <v>0</v>
      </c>
      <c r="E71" s="78" t="n">
        <f aca="true">IF(AND($B71&gt;Input!$G$31,$B71&lt;Input!$G$25),PMT(Input!$G$47/(100*12),(OFFSET($A$4,MATCH(Input!$G$25,$B$4:$B$1004,1),0,1,1)-OFFSET($A$4,MATCH(Input!$G$31,$B$4:$B$1004,1),0,1,1)),$H$4,0,1),0)</f>
        <v>0</v>
      </c>
      <c r="F71" s="78" t="n">
        <f aca="false">($F70+$D71+$E71)*(1+Input!$G$47/(100*12))</f>
        <v>0</v>
      </c>
    </row>
    <row r="72" customFormat="false" ht="12.8" hidden="false" customHeight="false" outlineLevel="0" collapsed="false">
      <c r="A72" s="76" t="n">
        <v>68</v>
      </c>
      <c r="B72" s="77" t="n">
        <f aca="false">EOMONTH(Input!$C$7,A72)</f>
        <v>44985</v>
      </c>
      <c r="D72" s="78" t="n">
        <f aca="false">IF(AND($B72&lt;Input!$C$31,$B72&lt;Input!$G$31),Input!$G$48,0)</f>
        <v>0</v>
      </c>
      <c r="E72" s="78" t="n">
        <f aca="true">IF(AND($B72&gt;Input!$G$31,$B72&lt;Input!$G$25),PMT(Input!$G$47/(100*12),(OFFSET($A$4,MATCH(Input!$G$25,$B$4:$B$1004,1),0,1,1)-OFFSET($A$4,MATCH(Input!$G$31,$B$4:$B$1004,1),0,1,1)),$H$4,0,1),0)</f>
        <v>0</v>
      </c>
      <c r="F72" s="78" t="n">
        <f aca="false">($F71+$D72+$E72)*(1+Input!$G$47/(100*12))</f>
        <v>0</v>
      </c>
    </row>
    <row r="73" customFormat="false" ht="12.8" hidden="false" customHeight="false" outlineLevel="0" collapsed="false">
      <c r="A73" s="76" t="n">
        <v>69</v>
      </c>
      <c r="B73" s="77" t="n">
        <f aca="false">EOMONTH(Input!$C$7,A73)</f>
        <v>45016</v>
      </c>
      <c r="D73" s="78" t="n">
        <f aca="false">IF(AND($B73&lt;Input!$C$31,$B73&lt;Input!$G$31),Input!$G$48,0)</f>
        <v>0</v>
      </c>
      <c r="E73" s="78" t="n">
        <f aca="true">IF(AND($B73&gt;Input!$G$31,$B73&lt;Input!$G$25),PMT(Input!$G$47/(100*12),(OFFSET($A$4,MATCH(Input!$G$25,$B$4:$B$1004,1),0,1,1)-OFFSET($A$4,MATCH(Input!$G$31,$B$4:$B$1004,1),0,1,1)),$H$4,0,1),0)</f>
        <v>0</v>
      </c>
      <c r="F73" s="78" t="n">
        <f aca="false">($F72+$D73+$E73)*(1+Input!$G$47/(100*12))</f>
        <v>0</v>
      </c>
    </row>
    <row r="74" customFormat="false" ht="12.8" hidden="false" customHeight="false" outlineLevel="0" collapsed="false">
      <c r="A74" s="76" t="n">
        <v>70</v>
      </c>
      <c r="B74" s="77" t="n">
        <f aca="false">EOMONTH(Input!$C$7,A74)</f>
        <v>45046</v>
      </c>
      <c r="D74" s="78" t="n">
        <f aca="false">IF(AND($B74&lt;Input!$C$31,$B74&lt;Input!$G$31),Input!$G$48,0)</f>
        <v>0</v>
      </c>
      <c r="E74" s="78" t="n">
        <f aca="true">IF(AND($B74&gt;Input!$G$31,$B74&lt;Input!$G$25),PMT(Input!$G$47/(100*12),(OFFSET($A$4,MATCH(Input!$G$25,$B$4:$B$1004,1),0,1,1)-OFFSET($A$4,MATCH(Input!$G$31,$B$4:$B$1004,1),0,1,1)),$H$4,0,1),0)</f>
        <v>0</v>
      </c>
      <c r="F74" s="78" t="n">
        <f aca="false">($F73+$D74+$E74)*(1+Input!$G$47/(100*12))</f>
        <v>0</v>
      </c>
    </row>
    <row r="75" customFormat="false" ht="12.8" hidden="false" customHeight="false" outlineLevel="0" collapsed="false">
      <c r="A75" s="76" t="n">
        <v>71</v>
      </c>
      <c r="B75" s="77" t="n">
        <f aca="false">EOMONTH(Input!$C$7,A75)</f>
        <v>45077</v>
      </c>
      <c r="D75" s="78" t="n">
        <f aca="false">IF(AND($B75&lt;Input!$C$31,$B75&lt;Input!$G$31),Input!$G$48,0)</f>
        <v>0</v>
      </c>
      <c r="E75" s="78" t="n">
        <f aca="true">IF(AND($B75&gt;Input!$G$31,$B75&lt;Input!$G$25),PMT(Input!$G$47/(100*12),(OFFSET($A$4,MATCH(Input!$G$25,$B$4:$B$1004,1),0,1,1)-OFFSET($A$4,MATCH(Input!$G$31,$B$4:$B$1004,1),0,1,1)),$H$4,0,1),0)</f>
        <v>0</v>
      </c>
      <c r="F75" s="78" t="n">
        <f aca="false">($F74+$D75+$E75)*(1+Input!$G$47/(100*12))</f>
        <v>0</v>
      </c>
    </row>
    <row r="76" customFormat="false" ht="12.8" hidden="false" customHeight="false" outlineLevel="0" collapsed="false">
      <c r="A76" s="76" t="n">
        <v>72</v>
      </c>
      <c r="B76" s="77" t="n">
        <f aca="false">EOMONTH(Input!$C$7,A76)</f>
        <v>45107</v>
      </c>
      <c r="D76" s="78" t="n">
        <f aca="false">IF(AND($B76&lt;Input!$C$31,$B76&lt;Input!$G$31),Input!$G$48,0)</f>
        <v>0</v>
      </c>
      <c r="E76" s="78" t="n">
        <f aca="true">IF(AND($B76&gt;Input!$G$31,$B76&lt;Input!$G$25),PMT(Input!$G$47/(100*12),(OFFSET($A$4,MATCH(Input!$G$25,$B$4:$B$1004,1),0,1,1)-OFFSET($A$4,MATCH(Input!$G$31,$B$4:$B$1004,1),0,1,1)),$H$4,0,1),0)</f>
        <v>0</v>
      </c>
      <c r="F76" s="78" t="n">
        <f aca="false">($F75+$D76+$E76)*(1+Input!$G$47/(100*12))</f>
        <v>0</v>
      </c>
    </row>
    <row r="77" customFormat="false" ht="12.8" hidden="false" customHeight="false" outlineLevel="0" collapsed="false">
      <c r="A77" s="76" t="n">
        <v>73</v>
      </c>
      <c r="B77" s="77" t="n">
        <f aca="false">EOMONTH(Input!$C$7,A77)</f>
        <v>45138</v>
      </c>
      <c r="D77" s="78" t="n">
        <f aca="false">IF(AND($B77&lt;Input!$C$31,$B77&lt;Input!$G$31),Input!$G$48,0)</f>
        <v>0</v>
      </c>
      <c r="E77" s="78" t="n">
        <f aca="true">IF(AND($B77&gt;Input!$G$31,$B77&lt;Input!$G$25),PMT(Input!$G$47/(100*12),(OFFSET($A$4,MATCH(Input!$G$25,$B$4:$B$1004,1),0,1,1)-OFFSET($A$4,MATCH(Input!$G$31,$B$4:$B$1004,1),0,1,1)),$H$4,0,1),0)</f>
        <v>0</v>
      </c>
      <c r="F77" s="78" t="n">
        <f aca="false">($F76+$D77+$E77)*(1+Input!$G$47/(100*12))</f>
        <v>0</v>
      </c>
    </row>
    <row r="78" customFormat="false" ht="12.8" hidden="false" customHeight="false" outlineLevel="0" collapsed="false">
      <c r="A78" s="76" t="n">
        <v>74</v>
      </c>
      <c r="B78" s="77" t="n">
        <f aca="false">EOMONTH(Input!$C$7,A78)</f>
        <v>45169</v>
      </c>
      <c r="D78" s="78" t="n">
        <f aca="false">IF(AND($B78&lt;Input!$C$31,$B78&lt;Input!$G$31),Input!$G$48,0)</f>
        <v>0</v>
      </c>
      <c r="E78" s="78" t="n">
        <f aca="true">IF(AND($B78&gt;Input!$G$31,$B78&lt;Input!$G$25),PMT(Input!$G$47/(100*12),(OFFSET($A$4,MATCH(Input!$G$25,$B$4:$B$1004,1),0,1,1)-OFFSET($A$4,MATCH(Input!$G$31,$B$4:$B$1004,1),0,1,1)),$H$4,0,1),0)</f>
        <v>0</v>
      </c>
      <c r="F78" s="78" t="n">
        <f aca="false">($F77+$D78+$E78)*(1+Input!$G$47/(100*12))</f>
        <v>0</v>
      </c>
    </row>
    <row r="79" customFormat="false" ht="12.8" hidden="false" customHeight="false" outlineLevel="0" collapsed="false">
      <c r="A79" s="76" t="n">
        <v>75</v>
      </c>
      <c r="B79" s="77" t="n">
        <f aca="false">EOMONTH(Input!$C$7,A79)</f>
        <v>45199</v>
      </c>
      <c r="D79" s="78" t="n">
        <f aca="false">IF(AND($B79&lt;Input!$C$31,$B79&lt;Input!$G$31),Input!$G$48,0)</f>
        <v>0</v>
      </c>
      <c r="E79" s="78" t="n">
        <f aca="true">IF(AND($B79&gt;Input!$G$31,$B79&lt;Input!$G$25),PMT(Input!$G$47/(100*12),(OFFSET($A$4,MATCH(Input!$G$25,$B$4:$B$1004,1),0,1,1)-OFFSET($A$4,MATCH(Input!$G$31,$B$4:$B$1004,1),0,1,1)),$H$4,0,1),0)</f>
        <v>0</v>
      </c>
      <c r="F79" s="78" t="n">
        <f aca="false">($F78+$D79+$E79)*(1+Input!$G$47/(100*12))</f>
        <v>0</v>
      </c>
    </row>
    <row r="80" customFormat="false" ht="12.8" hidden="false" customHeight="false" outlineLevel="0" collapsed="false">
      <c r="A80" s="76" t="n">
        <v>76</v>
      </c>
      <c r="B80" s="77" t="n">
        <f aca="false">EOMONTH(Input!$C$7,A80)</f>
        <v>45230</v>
      </c>
      <c r="D80" s="78" t="n">
        <f aca="false">IF(AND($B80&lt;Input!$C$31,$B80&lt;Input!$G$31),Input!$G$48,0)</f>
        <v>0</v>
      </c>
      <c r="E80" s="78" t="n">
        <f aca="true">IF(AND($B80&gt;Input!$G$31,$B80&lt;Input!$G$25),PMT(Input!$G$47/(100*12),(OFFSET($A$4,MATCH(Input!$G$25,$B$4:$B$1004,1),0,1,1)-OFFSET($A$4,MATCH(Input!$G$31,$B$4:$B$1004,1),0,1,1)),$H$4,0,1),0)</f>
        <v>0</v>
      </c>
      <c r="F80" s="78" t="n">
        <f aca="false">($F79+$D80+$E80)*(1+Input!$G$47/(100*12))</f>
        <v>0</v>
      </c>
    </row>
    <row r="81" customFormat="false" ht="12.8" hidden="false" customHeight="false" outlineLevel="0" collapsed="false">
      <c r="A81" s="76" t="n">
        <v>77</v>
      </c>
      <c r="B81" s="77" t="n">
        <f aca="false">EOMONTH(Input!$C$7,A81)</f>
        <v>45260</v>
      </c>
      <c r="D81" s="78" t="n">
        <f aca="false">IF(AND($B81&lt;Input!$C$31,$B81&lt;Input!$G$31),Input!$G$48,0)</f>
        <v>0</v>
      </c>
      <c r="E81" s="78" t="n">
        <f aca="true">IF(AND($B81&gt;Input!$G$31,$B81&lt;Input!$G$25),PMT(Input!$G$47/(100*12),(OFFSET($A$4,MATCH(Input!$G$25,$B$4:$B$1004,1),0,1,1)-OFFSET($A$4,MATCH(Input!$G$31,$B$4:$B$1004,1),0,1,1)),$H$4,0,1),0)</f>
        <v>0</v>
      </c>
      <c r="F81" s="78" t="n">
        <f aca="false">($F80+$D81+$E81)*(1+Input!$G$47/(100*12))</f>
        <v>0</v>
      </c>
    </row>
    <row r="82" customFormat="false" ht="12.8" hidden="false" customHeight="false" outlineLevel="0" collapsed="false">
      <c r="A82" s="76" t="n">
        <v>78</v>
      </c>
      <c r="B82" s="77" t="n">
        <f aca="false">EOMONTH(Input!$C$7,A82)</f>
        <v>45291</v>
      </c>
      <c r="D82" s="78" t="n">
        <f aca="false">IF(AND($B82&lt;Input!$C$31,$B82&lt;Input!$G$31),Input!$G$48,0)</f>
        <v>0</v>
      </c>
      <c r="E82" s="78" t="n">
        <f aca="true">IF(AND($B82&gt;Input!$G$31,$B82&lt;Input!$G$25),PMT(Input!$G$47/(100*12),(OFFSET($A$4,MATCH(Input!$G$25,$B$4:$B$1004,1),0,1,1)-OFFSET($A$4,MATCH(Input!$G$31,$B$4:$B$1004,1),0,1,1)),$H$4,0,1),0)</f>
        <v>0</v>
      </c>
      <c r="F82" s="78" t="n">
        <f aca="false">($F81+$D82+$E82)*(1+Input!$G$47/(100*12))</f>
        <v>0</v>
      </c>
    </row>
    <row r="83" customFormat="false" ht="12.8" hidden="false" customHeight="false" outlineLevel="0" collapsed="false">
      <c r="A83" s="76" t="n">
        <v>79</v>
      </c>
      <c r="B83" s="77" t="n">
        <f aca="false">EOMONTH(Input!$C$7,A83)</f>
        <v>45322</v>
      </c>
      <c r="D83" s="78" t="n">
        <f aca="false">IF(AND($B83&lt;Input!$C$31,$B83&lt;Input!$G$31),Input!$G$48,0)</f>
        <v>0</v>
      </c>
      <c r="E83" s="78" t="n">
        <f aca="true">IF(AND($B83&gt;Input!$G$31,$B83&lt;Input!$G$25),PMT(Input!$G$47/(100*12),(OFFSET($A$4,MATCH(Input!$G$25,$B$4:$B$1004,1),0,1,1)-OFFSET($A$4,MATCH(Input!$G$31,$B$4:$B$1004,1),0,1,1)),$H$4,0,1),0)</f>
        <v>0</v>
      </c>
      <c r="F83" s="78" t="n">
        <f aca="false">($F82+$D83+$E83)*(1+Input!$G$47/(100*12))</f>
        <v>0</v>
      </c>
    </row>
    <row r="84" customFormat="false" ht="12.8" hidden="false" customHeight="false" outlineLevel="0" collapsed="false">
      <c r="A84" s="76" t="n">
        <v>80</v>
      </c>
      <c r="B84" s="77" t="n">
        <f aca="false">EOMONTH(Input!$C$7,A84)</f>
        <v>45351</v>
      </c>
      <c r="D84" s="78" t="n">
        <f aca="false">IF(AND($B84&lt;Input!$C$31,$B84&lt;Input!$G$31),Input!$G$48,0)</f>
        <v>0</v>
      </c>
      <c r="E84" s="78" t="n">
        <f aca="true">IF(AND($B84&gt;Input!$G$31,$B84&lt;Input!$G$25),PMT(Input!$G$47/(100*12),(OFFSET($A$4,MATCH(Input!$G$25,$B$4:$B$1004,1),0,1,1)-OFFSET($A$4,MATCH(Input!$G$31,$B$4:$B$1004,1),0,1,1)),$H$4,0,1),0)</f>
        <v>0</v>
      </c>
      <c r="F84" s="78" t="n">
        <f aca="false">($F83+$D84+$E84)*(1+Input!$G$47/(100*12))</f>
        <v>0</v>
      </c>
    </row>
    <row r="85" customFormat="false" ht="12.8" hidden="false" customHeight="false" outlineLevel="0" collapsed="false">
      <c r="A85" s="76" t="n">
        <v>81</v>
      </c>
      <c r="B85" s="77" t="n">
        <f aca="false">EOMONTH(Input!$C$7,A85)</f>
        <v>45382</v>
      </c>
      <c r="D85" s="78" t="n">
        <f aca="false">IF(AND($B85&lt;Input!$C$31,$B85&lt;Input!$G$31),Input!$G$48,0)</f>
        <v>0</v>
      </c>
      <c r="E85" s="78" t="n">
        <f aca="true">IF(AND($B85&gt;Input!$G$31,$B85&lt;Input!$G$25),PMT(Input!$G$47/(100*12),(OFFSET($A$4,MATCH(Input!$G$25,$B$4:$B$1004,1),0,1,1)-OFFSET($A$4,MATCH(Input!$G$31,$B$4:$B$1004,1),0,1,1)),$H$4,0,1),0)</f>
        <v>0</v>
      </c>
      <c r="F85" s="78" t="n">
        <f aca="false">($F84+$D85+$E85)*(1+Input!$G$47/(100*12))</f>
        <v>0</v>
      </c>
    </row>
    <row r="86" customFormat="false" ht="12.8" hidden="false" customHeight="false" outlineLevel="0" collapsed="false">
      <c r="A86" s="76" t="n">
        <v>82</v>
      </c>
      <c r="B86" s="77" t="n">
        <f aca="false">EOMONTH(Input!$C$7,A86)</f>
        <v>45412</v>
      </c>
      <c r="D86" s="78" t="n">
        <f aca="false">IF(AND($B86&lt;Input!$C$31,$B86&lt;Input!$G$31),Input!$G$48,0)</f>
        <v>0</v>
      </c>
      <c r="E86" s="78" t="n">
        <f aca="true">IF(AND($B86&gt;Input!$G$31,$B86&lt;Input!$G$25),PMT(Input!$G$47/(100*12),(OFFSET($A$4,MATCH(Input!$G$25,$B$4:$B$1004,1),0,1,1)-OFFSET($A$4,MATCH(Input!$G$31,$B$4:$B$1004,1),0,1,1)),$H$4,0,1),0)</f>
        <v>0</v>
      </c>
      <c r="F86" s="78" t="n">
        <f aca="false">($F85+$D86+$E86)*(1+Input!$G$47/(100*12))</f>
        <v>0</v>
      </c>
    </row>
    <row r="87" customFormat="false" ht="12.8" hidden="false" customHeight="false" outlineLevel="0" collapsed="false">
      <c r="A87" s="76" t="n">
        <v>83</v>
      </c>
      <c r="B87" s="77" t="n">
        <f aca="false">EOMONTH(Input!$C$7,A87)</f>
        <v>45443</v>
      </c>
      <c r="D87" s="78" t="n">
        <f aca="false">IF(AND($B87&lt;Input!$C$31,$B87&lt;Input!$G$31),Input!$G$48,0)</f>
        <v>0</v>
      </c>
      <c r="E87" s="78" t="n">
        <f aca="true">IF(AND($B87&gt;Input!$G$31,$B87&lt;Input!$G$25),PMT(Input!$G$47/(100*12),(OFFSET($A$4,MATCH(Input!$G$25,$B$4:$B$1004,1),0,1,1)-OFFSET($A$4,MATCH(Input!$G$31,$B$4:$B$1004,1),0,1,1)),$H$4,0,1),0)</f>
        <v>0</v>
      </c>
      <c r="F87" s="78" t="n">
        <f aca="false">($F86+$D87+$E87)*(1+Input!$G$47/(100*12))</f>
        <v>0</v>
      </c>
    </row>
    <row r="88" customFormat="false" ht="12.8" hidden="false" customHeight="false" outlineLevel="0" collapsed="false">
      <c r="A88" s="76" t="n">
        <v>84</v>
      </c>
      <c r="B88" s="77" t="n">
        <f aca="false">EOMONTH(Input!$C$7,A88)</f>
        <v>45473</v>
      </c>
      <c r="D88" s="78" t="n">
        <f aca="false">IF(AND($B88&lt;Input!$C$31,$B88&lt;Input!$G$31),Input!$G$48,0)</f>
        <v>0</v>
      </c>
      <c r="E88" s="78" t="n">
        <f aca="true">IF(AND($B88&gt;Input!$G$31,$B88&lt;Input!$G$25),PMT(Input!$G$47/(100*12),(OFFSET($A$4,MATCH(Input!$G$25,$B$4:$B$1004,1),0,1,1)-OFFSET($A$4,MATCH(Input!$G$31,$B$4:$B$1004,1),0,1,1)),$H$4,0,1),0)</f>
        <v>0</v>
      </c>
      <c r="F88" s="78" t="n">
        <f aca="false">($F87+$D88+$E88)*(1+Input!$G$47/(100*12))</f>
        <v>0</v>
      </c>
    </row>
    <row r="89" customFormat="false" ht="12.8" hidden="false" customHeight="false" outlineLevel="0" collapsed="false">
      <c r="A89" s="76" t="n">
        <v>85</v>
      </c>
      <c r="B89" s="77" t="n">
        <f aca="false">EOMONTH(Input!$C$7,A89)</f>
        <v>45504</v>
      </c>
      <c r="D89" s="78" t="n">
        <f aca="false">IF(AND($B89&lt;Input!$C$31,$B89&lt;Input!$G$31),Input!$G$48,0)</f>
        <v>0</v>
      </c>
      <c r="E89" s="78" t="n">
        <f aca="true">IF(AND($B89&gt;Input!$G$31,$B89&lt;Input!$G$25),PMT(Input!$G$47/(100*12),(OFFSET($A$4,MATCH(Input!$G$25,$B$4:$B$1004,1),0,1,1)-OFFSET($A$4,MATCH(Input!$G$31,$B$4:$B$1004,1),0,1,1)),$H$4,0,1),0)</f>
        <v>0</v>
      </c>
      <c r="F89" s="78" t="n">
        <f aca="false">($F88+$D89+$E89)*(1+Input!$G$47/(100*12))</f>
        <v>0</v>
      </c>
    </row>
    <row r="90" customFormat="false" ht="12.8" hidden="false" customHeight="false" outlineLevel="0" collapsed="false">
      <c r="A90" s="76" t="n">
        <v>86</v>
      </c>
      <c r="B90" s="77" t="n">
        <f aca="false">EOMONTH(Input!$C$7,A90)</f>
        <v>45535</v>
      </c>
      <c r="D90" s="78" t="n">
        <f aca="false">IF(AND($B90&lt;Input!$C$31,$B90&lt;Input!$G$31),Input!$G$48,0)</f>
        <v>0</v>
      </c>
      <c r="E90" s="78" t="n">
        <f aca="true">IF(AND($B90&gt;Input!$G$31,$B90&lt;Input!$G$25),PMT(Input!$G$47/(100*12),(OFFSET($A$4,MATCH(Input!$G$25,$B$4:$B$1004,1),0,1,1)-OFFSET($A$4,MATCH(Input!$G$31,$B$4:$B$1004,1),0,1,1)),$H$4,0,1),0)</f>
        <v>0</v>
      </c>
      <c r="F90" s="78" t="n">
        <f aca="false">($F89+$D90+$E90)*(1+Input!$G$47/(100*12))</f>
        <v>0</v>
      </c>
    </row>
    <row r="91" customFormat="false" ht="12.8" hidden="false" customHeight="false" outlineLevel="0" collapsed="false">
      <c r="A91" s="76" t="n">
        <v>87</v>
      </c>
      <c r="B91" s="77" t="n">
        <f aca="false">EOMONTH(Input!$C$7,A91)</f>
        <v>45565</v>
      </c>
      <c r="D91" s="78" t="n">
        <f aca="false">IF(AND($B91&lt;Input!$C$31,$B91&lt;Input!$G$31),Input!$G$48,0)</f>
        <v>0</v>
      </c>
      <c r="E91" s="78" t="n">
        <f aca="true">IF(AND($B91&gt;Input!$G$31,$B91&lt;Input!$G$25),PMT(Input!$G$47/(100*12),(OFFSET($A$4,MATCH(Input!$G$25,$B$4:$B$1004,1),0,1,1)-OFFSET($A$4,MATCH(Input!$G$31,$B$4:$B$1004,1),0,1,1)),$H$4,0,1),0)</f>
        <v>0</v>
      </c>
      <c r="F91" s="78" t="n">
        <f aca="false">($F90+$D91+$E91)*(1+Input!$G$47/(100*12))</f>
        <v>0</v>
      </c>
    </row>
    <row r="92" customFormat="false" ht="12.8" hidden="false" customHeight="false" outlineLevel="0" collapsed="false">
      <c r="A92" s="76" t="n">
        <v>88</v>
      </c>
      <c r="B92" s="77" t="n">
        <f aca="false">EOMONTH(Input!$C$7,A92)</f>
        <v>45596</v>
      </c>
      <c r="D92" s="78" t="n">
        <f aca="false">IF(AND($B92&lt;Input!$C$31,$B92&lt;Input!$G$31),Input!$G$48,0)</f>
        <v>0</v>
      </c>
      <c r="E92" s="78" t="n">
        <f aca="true">IF(AND($B92&gt;Input!$G$31,$B92&lt;Input!$G$25),PMT(Input!$G$47/(100*12),(OFFSET($A$4,MATCH(Input!$G$25,$B$4:$B$1004,1),0,1,1)-OFFSET($A$4,MATCH(Input!$G$31,$B$4:$B$1004,1),0,1,1)),$H$4,0,1),0)</f>
        <v>0</v>
      </c>
      <c r="F92" s="78" t="n">
        <f aca="false">($F91+$D92+$E92)*(1+Input!$G$47/(100*12))</f>
        <v>0</v>
      </c>
    </row>
    <row r="93" customFormat="false" ht="12.8" hidden="false" customHeight="false" outlineLevel="0" collapsed="false">
      <c r="A93" s="76" t="n">
        <v>89</v>
      </c>
      <c r="B93" s="77" t="n">
        <f aca="false">EOMONTH(Input!$C$7,A93)</f>
        <v>45626</v>
      </c>
      <c r="D93" s="78" t="n">
        <f aca="false">IF(AND($B93&lt;Input!$C$31,$B93&lt;Input!$G$31),Input!$G$48,0)</f>
        <v>0</v>
      </c>
      <c r="E93" s="78" t="n">
        <f aca="true">IF(AND($B93&gt;Input!$G$31,$B93&lt;Input!$G$25),PMT(Input!$G$47/(100*12),(OFFSET($A$4,MATCH(Input!$G$25,$B$4:$B$1004,1),0,1,1)-OFFSET($A$4,MATCH(Input!$G$31,$B$4:$B$1004,1),0,1,1)),$H$4,0,1),0)</f>
        <v>0</v>
      </c>
      <c r="F93" s="78" t="n">
        <f aca="false">($F92+$D93+$E93)*(1+Input!$G$47/(100*12))</f>
        <v>0</v>
      </c>
    </row>
    <row r="94" customFormat="false" ht="12.8" hidden="false" customHeight="false" outlineLevel="0" collapsed="false">
      <c r="A94" s="76" t="n">
        <v>90</v>
      </c>
      <c r="B94" s="77" t="n">
        <f aca="false">EOMONTH(Input!$C$7,A94)</f>
        <v>45657</v>
      </c>
      <c r="D94" s="78" t="n">
        <f aca="false">IF(AND($B94&lt;Input!$C$31,$B94&lt;Input!$G$31),Input!$G$48,0)</f>
        <v>0</v>
      </c>
      <c r="E94" s="78" t="n">
        <f aca="true">IF(AND($B94&gt;Input!$G$31,$B94&lt;Input!$G$25),PMT(Input!$G$47/(100*12),(OFFSET($A$4,MATCH(Input!$G$25,$B$4:$B$1004,1),0,1,1)-OFFSET($A$4,MATCH(Input!$G$31,$B$4:$B$1004,1),0,1,1)),$H$4,0,1),0)</f>
        <v>0</v>
      </c>
      <c r="F94" s="78" t="n">
        <f aca="false">($F93+$D94+$E94)*(1+Input!$G$47/(100*12))</f>
        <v>0</v>
      </c>
    </row>
    <row r="95" customFormat="false" ht="12.8" hidden="false" customHeight="false" outlineLevel="0" collapsed="false">
      <c r="A95" s="76" t="n">
        <v>91</v>
      </c>
      <c r="B95" s="77" t="n">
        <f aca="false">EOMONTH(Input!$C$7,A95)</f>
        <v>45688</v>
      </c>
      <c r="D95" s="78" t="n">
        <f aca="false">IF(AND($B95&lt;Input!$C$31,$B95&lt;Input!$G$31),Input!$G$48,0)</f>
        <v>0</v>
      </c>
      <c r="E95" s="78" t="n">
        <f aca="true">IF(AND($B95&gt;Input!$G$31,$B95&lt;Input!$G$25),PMT(Input!$G$47/(100*12),(OFFSET($A$4,MATCH(Input!$G$25,$B$4:$B$1004,1),0,1,1)-OFFSET($A$4,MATCH(Input!$G$31,$B$4:$B$1004,1),0,1,1)),$H$4,0,1),0)</f>
        <v>0</v>
      </c>
      <c r="F95" s="78" t="n">
        <f aca="false">($F94+$D95+$E95)*(1+Input!$G$47/(100*12))</f>
        <v>0</v>
      </c>
    </row>
    <row r="96" customFormat="false" ht="12.8" hidden="false" customHeight="false" outlineLevel="0" collapsed="false">
      <c r="A96" s="76" t="n">
        <v>92</v>
      </c>
      <c r="B96" s="77" t="n">
        <f aca="false">EOMONTH(Input!$C$7,A96)</f>
        <v>45716</v>
      </c>
      <c r="D96" s="78" t="n">
        <f aca="false">IF(AND($B96&lt;Input!$C$31,$B96&lt;Input!$G$31),Input!$G$48,0)</f>
        <v>0</v>
      </c>
      <c r="E96" s="78" t="n">
        <f aca="true">IF(AND($B96&gt;Input!$G$31,$B96&lt;Input!$G$25),PMT(Input!$G$47/(100*12),(OFFSET($A$4,MATCH(Input!$G$25,$B$4:$B$1004,1),0,1,1)-OFFSET($A$4,MATCH(Input!$G$31,$B$4:$B$1004,1),0,1,1)),$H$4,0,1),0)</f>
        <v>0</v>
      </c>
      <c r="F96" s="78" t="n">
        <f aca="false">($F95+$D96+$E96)*(1+Input!$G$47/(100*12))</f>
        <v>0</v>
      </c>
    </row>
    <row r="97" customFormat="false" ht="12.8" hidden="false" customHeight="false" outlineLevel="0" collapsed="false">
      <c r="A97" s="76" t="n">
        <v>93</v>
      </c>
      <c r="B97" s="77" t="n">
        <f aca="false">EOMONTH(Input!$C$7,A97)</f>
        <v>45747</v>
      </c>
      <c r="D97" s="78" t="n">
        <f aca="false">IF(AND($B97&lt;Input!$C$31,$B97&lt;Input!$G$31),Input!$G$48,0)</f>
        <v>0</v>
      </c>
      <c r="E97" s="78" t="n">
        <f aca="true">IF(AND($B97&gt;Input!$G$31,$B97&lt;Input!$G$25),PMT(Input!$G$47/(100*12),(OFFSET($A$4,MATCH(Input!$G$25,$B$4:$B$1004,1),0,1,1)-OFFSET($A$4,MATCH(Input!$G$31,$B$4:$B$1004,1),0,1,1)),$H$4,0,1),0)</f>
        <v>0</v>
      </c>
      <c r="F97" s="78" t="n">
        <f aca="false">($F96+$D97+$E97)*(1+Input!$G$47/(100*12))</f>
        <v>0</v>
      </c>
    </row>
    <row r="98" customFormat="false" ht="12.8" hidden="false" customHeight="false" outlineLevel="0" collapsed="false">
      <c r="A98" s="76" t="n">
        <v>94</v>
      </c>
      <c r="B98" s="77" t="n">
        <f aca="false">EOMONTH(Input!$C$7,A98)</f>
        <v>45777</v>
      </c>
      <c r="D98" s="78" t="n">
        <f aca="false">IF(AND($B98&lt;Input!$C$31,$B98&lt;Input!$G$31),Input!$G$48,0)</f>
        <v>0</v>
      </c>
      <c r="E98" s="78" t="n">
        <f aca="true">IF(AND($B98&gt;Input!$G$31,$B98&lt;Input!$G$25),PMT(Input!$G$47/(100*12),(OFFSET($A$4,MATCH(Input!$G$25,$B$4:$B$1004,1),0,1,1)-OFFSET($A$4,MATCH(Input!$G$31,$B$4:$B$1004,1),0,1,1)),$H$4,0,1),0)</f>
        <v>0</v>
      </c>
      <c r="F98" s="78" t="n">
        <f aca="false">($F97+$D98+$E98)*(1+Input!$G$47/(100*12))</f>
        <v>0</v>
      </c>
    </row>
    <row r="99" customFormat="false" ht="12.8" hidden="false" customHeight="false" outlineLevel="0" collapsed="false">
      <c r="A99" s="76" t="n">
        <v>95</v>
      </c>
      <c r="B99" s="77" t="n">
        <f aca="false">EOMONTH(Input!$C$7,A99)</f>
        <v>45808</v>
      </c>
      <c r="D99" s="78" t="n">
        <f aca="false">IF(AND($B99&lt;Input!$C$31,$B99&lt;Input!$G$31),Input!$G$48,0)</f>
        <v>0</v>
      </c>
      <c r="E99" s="78" t="n">
        <f aca="true">IF(AND($B99&gt;Input!$G$31,$B99&lt;Input!$G$25),PMT(Input!$G$47/(100*12),(OFFSET($A$4,MATCH(Input!$G$25,$B$4:$B$1004,1),0,1,1)-OFFSET($A$4,MATCH(Input!$G$31,$B$4:$B$1004,1),0,1,1)),$H$4,0,1),0)</f>
        <v>0</v>
      </c>
      <c r="F99" s="78" t="n">
        <f aca="false">($F98+$D99+$E99)*(1+Input!$G$47/(100*12))</f>
        <v>0</v>
      </c>
    </row>
    <row r="100" customFormat="false" ht="12.8" hidden="false" customHeight="false" outlineLevel="0" collapsed="false">
      <c r="A100" s="76" t="n">
        <v>96</v>
      </c>
      <c r="B100" s="77" t="n">
        <f aca="false">EOMONTH(Input!$C$7,A100)</f>
        <v>45838</v>
      </c>
      <c r="D100" s="78" t="n">
        <f aca="false">IF(AND($B100&lt;Input!$C$31,$B100&lt;Input!$G$31),Input!$G$48,0)</f>
        <v>0</v>
      </c>
      <c r="E100" s="78" t="n">
        <f aca="true">IF(AND($B100&gt;Input!$G$31,$B100&lt;Input!$G$25),PMT(Input!$G$47/(100*12),(OFFSET($A$4,MATCH(Input!$G$25,$B$4:$B$1004,1),0,1,1)-OFFSET($A$4,MATCH(Input!$G$31,$B$4:$B$1004,1),0,1,1)),$H$4,0,1),0)</f>
        <v>0</v>
      </c>
      <c r="F100" s="78" t="n">
        <f aca="false">($F99+$D100+$E100)*(1+Input!$G$47/(100*12))</f>
        <v>0</v>
      </c>
    </row>
    <row r="101" customFormat="false" ht="12.8" hidden="false" customHeight="false" outlineLevel="0" collapsed="false">
      <c r="A101" s="76" t="n">
        <v>97</v>
      </c>
      <c r="B101" s="77" t="n">
        <f aca="false">EOMONTH(Input!$C$7,A101)</f>
        <v>45869</v>
      </c>
      <c r="D101" s="78" t="n">
        <f aca="false">IF(AND($B101&lt;Input!$C$31,$B101&lt;Input!$G$31),Input!$G$48,0)</f>
        <v>0</v>
      </c>
      <c r="E101" s="78" t="n">
        <f aca="true">IF(AND($B101&gt;Input!$G$31,$B101&lt;Input!$G$25),PMT(Input!$G$47/(100*12),(OFFSET($A$4,MATCH(Input!$G$25,$B$4:$B$1004,1),0,1,1)-OFFSET($A$4,MATCH(Input!$G$31,$B$4:$B$1004,1),0,1,1)),$H$4,0,1),0)</f>
        <v>0</v>
      </c>
      <c r="F101" s="78" t="n">
        <f aca="false">($F100+$D101+$E101)*(1+Input!$G$47/(100*12))</f>
        <v>0</v>
      </c>
    </row>
    <row r="102" customFormat="false" ht="12.8" hidden="false" customHeight="false" outlineLevel="0" collapsed="false">
      <c r="A102" s="76" t="n">
        <v>98</v>
      </c>
      <c r="B102" s="77" t="n">
        <f aca="false">EOMONTH(Input!$C$7,A102)</f>
        <v>45900</v>
      </c>
      <c r="D102" s="78" t="n">
        <f aca="false">IF(AND($B102&lt;Input!$C$31,$B102&lt;Input!$G$31),Input!$G$48,0)</f>
        <v>0</v>
      </c>
      <c r="E102" s="78" t="n">
        <f aca="true">IF(AND($B102&gt;Input!$G$31,$B102&lt;Input!$G$25),PMT(Input!$G$47/(100*12),(OFFSET($A$4,MATCH(Input!$G$25,$B$4:$B$1004,1),0,1,1)-OFFSET($A$4,MATCH(Input!$G$31,$B$4:$B$1004,1),0,1,1)),$H$4,0,1),0)</f>
        <v>0</v>
      </c>
      <c r="F102" s="78" t="n">
        <f aca="false">($F101+$D102+$E102)*(1+Input!$G$47/(100*12))</f>
        <v>0</v>
      </c>
    </row>
    <row r="103" customFormat="false" ht="12.8" hidden="false" customHeight="false" outlineLevel="0" collapsed="false">
      <c r="A103" s="76" t="n">
        <v>99</v>
      </c>
      <c r="B103" s="77" t="n">
        <f aca="false">EOMONTH(Input!$C$7,A103)</f>
        <v>45930</v>
      </c>
      <c r="D103" s="78" t="n">
        <f aca="false">IF(AND($B103&lt;Input!$C$31,$B103&lt;Input!$G$31),Input!$G$48,0)</f>
        <v>0</v>
      </c>
      <c r="E103" s="78" t="n">
        <f aca="true">IF(AND($B103&gt;Input!$G$31,$B103&lt;Input!$G$25),PMT(Input!$G$47/(100*12),(OFFSET($A$4,MATCH(Input!$G$25,$B$4:$B$1004,1),0,1,1)-OFFSET($A$4,MATCH(Input!$G$31,$B$4:$B$1004,1),0,1,1)),$H$4,0,1),0)</f>
        <v>0</v>
      </c>
      <c r="F103" s="78" t="n">
        <f aca="false">($F102+$D103+$E103)*(1+Input!$G$47/(100*12))</f>
        <v>0</v>
      </c>
    </row>
    <row r="104" customFormat="false" ht="12.8" hidden="false" customHeight="false" outlineLevel="0" collapsed="false">
      <c r="A104" s="76" t="n">
        <v>100</v>
      </c>
      <c r="B104" s="77" t="n">
        <f aca="false">EOMONTH(Input!$C$7,A104)</f>
        <v>45961</v>
      </c>
      <c r="D104" s="78" t="n">
        <f aca="false">IF(AND($B104&lt;Input!$C$31,$B104&lt;Input!$G$31),Input!$G$48,0)</f>
        <v>0</v>
      </c>
      <c r="E104" s="78" t="n">
        <f aca="true">IF(AND($B104&gt;Input!$G$31,$B104&lt;Input!$G$25),PMT(Input!$G$47/(100*12),(OFFSET($A$4,MATCH(Input!$G$25,$B$4:$B$1004,1),0,1,1)-OFFSET($A$4,MATCH(Input!$G$31,$B$4:$B$1004,1),0,1,1)),$H$4,0,1),0)</f>
        <v>0</v>
      </c>
      <c r="F104" s="78" t="n">
        <f aca="false">($F103+$D104+$E104)*(1+Input!$G$47/(100*12))</f>
        <v>0</v>
      </c>
    </row>
    <row r="105" customFormat="false" ht="12.8" hidden="false" customHeight="false" outlineLevel="0" collapsed="false">
      <c r="A105" s="76" t="n">
        <v>101</v>
      </c>
      <c r="B105" s="77" t="n">
        <f aca="false">EOMONTH(Input!$C$7,A105)</f>
        <v>45991</v>
      </c>
      <c r="D105" s="78" t="n">
        <f aca="false">IF(AND($B105&lt;Input!$C$31,$B105&lt;Input!$G$31),Input!$G$48,0)</f>
        <v>0</v>
      </c>
      <c r="E105" s="78" t="n">
        <f aca="true">IF(AND($B105&gt;Input!$G$31,$B105&lt;Input!$G$25),PMT(Input!$G$47/(100*12),(OFFSET($A$4,MATCH(Input!$G$25,$B$4:$B$1004,1),0,1,1)-OFFSET($A$4,MATCH(Input!$G$31,$B$4:$B$1004,1),0,1,1)),$H$4,0,1),0)</f>
        <v>0</v>
      </c>
      <c r="F105" s="78" t="n">
        <f aca="false">($F104+$D105+$E105)*(1+Input!$G$47/(100*12))</f>
        <v>0</v>
      </c>
    </row>
    <row r="106" customFormat="false" ht="12.8" hidden="false" customHeight="false" outlineLevel="0" collapsed="false">
      <c r="A106" s="76" t="n">
        <v>102</v>
      </c>
      <c r="B106" s="77" t="n">
        <f aca="false">EOMONTH(Input!$C$7,A106)</f>
        <v>46022</v>
      </c>
      <c r="D106" s="78" t="n">
        <f aca="false">IF(AND($B106&lt;Input!$C$31,$B106&lt;Input!$G$31),Input!$G$48,0)</f>
        <v>0</v>
      </c>
      <c r="E106" s="78" t="n">
        <f aca="true">IF(AND($B106&gt;Input!$G$31,$B106&lt;Input!$G$25),PMT(Input!$G$47/(100*12),(OFFSET($A$4,MATCH(Input!$G$25,$B$4:$B$1004,1),0,1,1)-OFFSET($A$4,MATCH(Input!$G$31,$B$4:$B$1004,1),0,1,1)),$H$4,0,1),0)</f>
        <v>0</v>
      </c>
      <c r="F106" s="78" t="n">
        <f aca="false">($F105+$D106+$E106)*(1+Input!$G$47/(100*12))</f>
        <v>0</v>
      </c>
    </row>
    <row r="107" customFormat="false" ht="12.8" hidden="false" customHeight="false" outlineLevel="0" collapsed="false">
      <c r="A107" s="76" t="n">
        <v>103</v>
      </c>
      <c r="B107" s="77" t="n">
        <f aca="false">EOMONTH(Input!$C$7,A107)</f>
        <v>46053</v>
      </c>
      <c r="D107" s="78" t="n">
        <f aca="false">IF(AND($B107&lt;Input!$C$31,$B107&lt;Input!$G$31),Input!$G$48,0)</f>
        <v>0</v>
      </c>
      <c r="E107" s="78" t="n">
        <f aca="true">IF(AND($B107&gt;Input!$G$31,$B107&lt;Input!$G$25),PMT(Input!$G$47/(100*12),(OFFSET($A$4,MATCH(Input!$G$25,$B$4:$B$1004,1),0,1,1)-OFFSET($A$4,MATCH(Input!$G$31,$B$4:$B$1004,1),0,1,1)),$H$4,0,1),0)</f>
        <v>0</v>
      </c>
      <c r="F107" s="78" t="n">
        <f aca="false">($F106+$D107+$E107)*(1+Input!$G$47/(100*12))</f>
        <v>0</v>
      </c>
    </row>
    <row r="108" customFormat="false" ht="12.8" hidden="false" customHeight="false" outlineLevel="0" collapsed="false">
      <c r="A108" s="76" t="n">
        <v>104</v>
      </c>
      <c r="B108" s="77" t="n">
        <f aca="false">EOMONTH(Input!$C$7,A108)</f>
        <v>46081</v>
      </c>
      <c r="D108" s="78" t="n">
        <f aca="false">IF(AND($B108&lt;Input!$C$31,$B108&lt;Input!$G$31),Input!$G$48,0)</f>
        <v>0</v>
      </c>
      <c r="E108" s="78" t="n">
        <f aca="true">IF(AND($B108&gt;Input!$G$31,$B108&lt;Input!$G$25),PMT(Input!$G$47/(100*12),(OFFSET($A$4,MATCH(Input!$G$25,$B$4:$B$1004,1),0,1,1)-OFFSET($A$4,MATCH(Input!$G$31,$B$4:$B$1004,1),0,1,1)),$H$4,0,1),0)</f>
        <v>0</v>
      </c>
      <c r="F108" s="78" t="n">
        <f aca="false">($F107+$D108+$E108)*(1+Input!$G$47/(100*12))</f>
        <v>0</v>
      </c>
    </row>
    <row r="109" customFormat="false" ht="12.8" hidden="false" customHeight="false" outlineLevel="0" collapsed="false">
      <c r="A109" s="76" t="n">
        <v>105</v>
      </c>
      <c r="B109" s="77" t="n">
        <f aca="false">EOMONTH(Input!$C$7,A109)</f>
        <v>46112</v>
      </c>
      <c r="D109" s="78" t="n">
        <f aca="false">IF(AND($B109&lt;Input!$C$31,$B109&lt;Input!$G$31),Input!$G$48,0)</f>
        <v>0</v>
      </c>
      <c r="E109" s="78" t="n">
        <f aca="true">IF(AND($B109&gt;Input!$G$31,$B109&lt;Input!$G$25),PMT(Input!$G$47/(100*12),(OFFSET($A$4,MATCH(Input!$G$25,$B$4:$B$1004,1),0,1,1)-OFFSET($A$4,MATCH(Input!$G$31,$B$4:$B$1004,1),0,1,1)),$H$4,0,1),0)</f>
        <v>0</v>
      </c>
      <c r="F109" s="78" t="n">
        <f aca="false">($F108+$D109+$E109)*(1+Input!$G$47/(100*12))</f>
        <v>0</v>
      </c>
    </row>
    <row r="110" customFormat="false" ht="12.8" hidden="false" customHeight="false" outlineLevel="0" collapsed="false">
      <c r="A110" s="76" t="n">
        <v>106</v>
      </c>
      <c r="B110" s="77" t="n">
        <f aca="false">EOMONTH(Input!$C$7,A110)</f>
        <v>46142</v>
      </c>
      <c r="D110" s="78" t="n">
        <f aca="false">IF(AND($B110&lt;Input!$C$31,$B110&lt;Input!$G$31),Input!$G$48,0)</f>
        <v>0</v>
      </c>
      <c r="E110" s="78" t="n">
        <f aca="true">IF(AND($B110&gt;Input!$G$31,$B110&lt;Input!$G$25),PMT(Input!$G$47/(100*12),(OFFSET($A$4,MATCH(Input!$G$25,$B$4:$B$1004,1),0,1,1)-OFFSET($A$4,MATCH(Input!$G$31,$B$4:$B$1004,1),0,1,1)),$H$4,0,1),0)</f>
        <v>0</v>
      </c>
      <c r="F110" s="78" t="n">
        <f aca="false">($F109+$D110+$E110)*(1+Input!$G$47/(100*12))</f>
        <v>0</v>
      </c>
    </row>
    <row r="111" customFormat="false" ht="12.8" hidden="false" customHeight="false" outlineLevel="0" collapsed="false">
      <c r="A111" s="76" t="n">
        <v>107</v>
      </c>
      <c r="B111" s="77" t="n">
        <f aca="false">EOMONTH(Input!$C$7,A111)</f>
        <v>46173</v>
      </c>
      <c r="D111" s="78" t="n">
        <f aca="false">IF(AND($B111&lt;Input!$C$31,$B111&lt;Input!$G$31),Input!$G$48,0)</f>
        <v>0</v>
      </c>
      <c r="E111" s="78" t="n">
        <f aca="true">IF(AND($B111&gt;Input!$G$31,$B111&lt;Input!$G$25),PMT(Input!$G$47/(100*12),(OFFSET($A$4,MATCH(Input!$G$25,$B$4:$B$1004,1),0,1,1)-OFFSET($A$4,MATCH(Input!$G$31,$B$4:$B$1004,1),0,1,1)),$H$4,0,1),0)</f>
        <v>0</v>
      </c>
      <c r="F111" s="78" t="n">
        <f aca="false">($F110+$D111+$E111)*(1+Input!$G$47/(100*12))</f>
        <v>0</v>
      </c>
    </row>
    <row r="112" customFormat="false" ht="12.8" hidden="false" customHeight="false" outlineLevel="0" collapsed="false">
      <c r="A112" s="76" t="n">
        <v>108</v>
      </c>
      <c r="B112" s="77" t="n">
        <f aca="false">EOMONTH(Input!$C$7,A112)</f>
        <v>46203</v>
      </c>
      <c r="D112" s="78" t="n">
        <f aca="false">IF(AND($B112&lt;Input!$C$31,$B112&lt;Input!$G$31),Input!$G$48,0)</f>
        <v>0</v>
      </c>
      <c r="E112" s="78" t="n">
        <f aca="true">IF(AND($B112&gt;Input!$G$31,$B112&lt;Input!$G$25),PMT(Input!$G$47/(100*12),(OFFSET($A$4,MATCH(Input!$G$25,$B$4:$B$1004,1),0,1,1)-OFFSET($A$4,MATCH(Input!$G$31,$B$4:$B$1004,1),0,1,1)),$H$4,0,1),0)</f>
        <v>0</v>
      </c>
      <c r="F112" s="78" t="n">
        <f aca="false">($F111+$D112+$E112)*(1+Input!$G$47/(100*12))</f>
        <v>0</v>
      </c>
    </row>
    <row r="113" customFormat="false" ht="12.8" hidden="false" customHeight="false" outlineLevel="0" collapsed="false">
      <c r="A113" s="76" t="n">
        <v>109</v>
      </c>
      <c r="B113" s="77" t="n">
        <f aca="false">EOMONTH(Input!$C$7,A113)</f>
        <v>46234</v>
      </c>
      <c r="D113" s="78" t="n">
        <f aca="false">IF(AND($B113&lt;Input!$C$31,$B113&lt;Input!$G$31),Input!$G$48,0)</f>
        <v>0</v>
      </c>
      <c r="E113" s="78" t="n">
        <f aca="true">IF(AND($B113&gt;Input!$G$31,$B113&lt;Input!$G$25),PMT(Input!$G$47/(100*12),(OFFSET($A$4,MATCH(Input!$G$25,$B$4:$B$1004,1),0,1,1)-OFFSET($A$4,MATCH(Input!$G$31,$B$4:$B$1004,1),0,1,1)),$H$4,0,1),0)</f>
        <v>0</v>
      </c>
      <c r="F113" s="78" t="n">
        <f aca="false">($F112+$D113+$E113)*(1+Input!$G$47/(100*12))</f>
        <v>0</v>
      </c>
    </row>
    <row r="114" customFormat="false" ht="12.8" hidden="false" customHeight="false" outlineLevel="0" collapsed="false">
      <c r="A114" s="76" t="n">
        <v>110</v>
      </c>
      <c r="B114" s="77" t="n">
        <f aca="false">EOMONTH(Input!$C$7,A114)</f>
        <v>46265</v>
      </c>
      <c r="D114" s="78" t="n">
        <f aca="false">IF(AND($B114&lt;Input!$C$31,$B114&lt;Input!$G$31),Input!$G$48,0)</f>
        <v>0</v>
      </c>
      <c r="E114" s="78" t="n">
        <f aca="true">IF(AND($B114&gt;Input!$G$31,$B114&lt;Input!$G$25),PMT(Input!$G$47/(100*12),(OFFSET($A$4,MATCH(Input!$G$25,$B$4:$B$1004,1),0,1,1)-OFFSET($A$4,MATCH(Input!$G$31,$B$4:$B$1004,1),0,1,1)),$H$4,0,1),0)</f>
        <v>0</v>
      </c>
      <c r="F114" s="78" t="n">
        <f aca="false">($F113+$D114+$E114)*(1+Input!$G$47/(100*12))</f>
        <v>0</v>
      </c>
    </row>
    <row r="115" customFormat="false" ht="12.8" hidden="false" customHeight="false" outlineLevel="0" collapsed="false">
      <c r="A115" s="76" t="n">
        <v>111</v>
      </c>
      <c r="B115" s="77" t="n">
        <f aca="false">EOMONTH(Input!$C$7,A115)</f>
        <v>46295</v>
      </c>
      <c r="D115" s="78" t="n">
        <f aca="false">IF(AND($B115&lt;Input!$C$31,$B115&lt;Input!$G$31),Input!$G$48,0)</f>
        <v>0</v>
      </c>
      <c r="E115" s="78" t="n">
        <f aca="true">IF(AND($B115&gt;Input!$G$31,$B115&lt;Input!$G$25),PMT(Input!$G$47/(100*12),(OFFSET($A$4,MATCH(Input!$G$25,$B$4:$B$1004,1),0,1,1)-OFFSET($A$4,MATCH(Input!$G$31,$B$4:$B$1004,1),0,1,1)),$H$4,0,1),0)</f>
        <v>0</v>
      </c>
      <c r="F115" s="78" t="n">
        <f aca="false">($F114+$D115+$E115)*(1+Input!$G$47/(100*12))</f>
        <v>0</v>
      </c>
    </row>
    <row r="116" customFormat="false" ht="12.8" hidden="false" customHeight="false" outlineLevel="0" collapsed="false">
      <c r="A116" s="76" t="n">
        <v>112</v>
      </c>
      <c r="B116" s="77" t="n">
        <f aca="false">EOMONTH(Input!$C$7,A116)</f>
        <v>46326</v>
      </c>
      <c r="D116" s="78" t="n">
        <f aca="false">IF(AND($B116&lt;Input!$C$31,$B116&lt;Input!$G$31),Input!$G$48,0)</f>
        <v>0</v>
      </c>
      <c r="E116" s="78" t="n">
        <f aca="true">IF(AND($B116&gt;Input!$G$31,$B116&lt;Input!$G$25),PMT(Input!$G$47/(100*12),(OFFSET($A$4,MATCH(Input!$G$25,$B$4:$B$1004,1),0,1,1)-OFFSET($A$4,MATCH(Input!$G$31,$B$4:$B$1004,1),0,1,1)),$H$4,0,1),0)</f>
        <v>0</v>
      </c>
      <c r="F116" s="78" t="n">
        <f aca="false">($F115+$D116+$E116)*(1+Input!$G$47/(100*12))</f>
        <v>0</v>
      </c>
    </row>
    <row r="117" customFormat="false" ht="12.8" hidden="false" customHeight="false" outlineLevel="0" collapsed="false">
      <c r="A117" s="76" t="n">
        <v>113</v>
      </c>
      <c r="B117" s="77" t="n">
        <f aca="false">EOMONTH(Input!$C$7,A117)</f>
        <v>46356</v>
      </c>
      <c r="D117" s="78" t="n">
        <f aca="false">IF(AND($B117&lt;Input!$C$31,$B117&lt;Input!$G$31),Input!$G$48,0)</f>
        <v>0</v>
      </c>
      <c r="E117" s="78" t="n">
        <f aca="true">IF(AND($B117&gt;Input!$G$31,$B117&lt;Input!$G$25),PMT(Input!$G$47/(100*12),(OFFSET($A$4,MATCH(Input!$G$25,$B$4:$B$1004,1),0,1,1)-OFFSET($A$4,MATCH(Input!$G$31,$B$4:$B$1004,1),0,1,1)),$H$4,0,1),0)</f>
        <v>0</v>
      </c>
      <c r="F117" s="78" t="n">
        <f aca="false">($F116+$D117+$E117)*(1+Input!$G$47/(100*12))</f>
        <v>0</v>
      </c>
    </row>
    <row r="118" customFormat="false" ht="12.8" hidden="false" customHeight="false" outlineLevel="0" collapsed="false">
      <c r="A118" s="76" t="n">
        <v>114</v>
      </c>
      <c r="B118" s="77" t="n">
        <f aca="false">EOMONTH(Input!$C$7,A118)</f>
        <v>46387</v>
      </c>
      <c r="D118" s="78" t="n">
        <f aca="false">IF(AND($B118&lt;Input!$C$31,$B118&lt;Input!$G$31),Input!$G$48,0)</f>
        <v>0</v>
      </c>
      <c r="E118" s="78" t="n">
        <f aca="true">IF(AND($B118&gt;Input!$G$31,$B118&lt;Input!$G$25),PMT(Input!$G$47/(100*12),(OFFSET($A$4,MATCH(Input!$G$25,$B$4:$B$1004,1),0,1,1)-OFFSET($A$4,MATCH(Input!$G$31,$B$4:$B$1004,1),0,1,1)),$H$4,0,1),0)</f>
        <v>0</v>
      </c>
      <c r="F118" s="78" t="n">
        <f aca="false">($F117+$D118+$E118)*(1+Input!$G$47/(100*12))</f>
        <v>0</v>
      </c>
    </row>
    <row r="119" customFormat="false" ht="12.8" hidden="false" customHeight="false" outlineLevel="0" collapsed="false">
      <c r="A119" s="76" t="n">
        <v>115</v>
      </c>
      <c r="B119" s="77" t="n">
        <f aca="false">EOMONTH(Input!$C$7,A119)</f>
        <v>46418</v>
      </c>
      <c r="D119" s="78" t="n">
        <f aca="false">IF(AND($B119&lt;Input!$C$31,$B119&lt;Input!$G$31),Input!$G$48,0)</f>
        <v>0</v>
      </c>
      <c r="E119" s="78" t="n">
        <f aca="true">IF(AND($B119&gt;Input!$G$31,$B119&lt;Input!$G$25),PMT(Input!$G$47/(100*12),(OFFSET($A$4,MATCH(Input!$G$25,$B$4:$B$1004,1),0,1,1)-OFFSET($A$4,MATCH(Input!$G$31,$B$4:$B$1004,1),0,1,1)),$H$4,0,1),0)</f>
        <v>0</v>
      </c>
      <c r="F119" s="78" t="n">
        <f aca="false">($F118+$D119+$E119)*(1+Input!$G$47/(100*12))</f>
        <v>0</v>
      </c>
    </row>
    <row r="120" customFormat="false" ht="12.8" hidden="false" customHeight="false" outlineLevel="0" collapsed="false">
      <c r="A120" s="76" t="n">
        <v>116</v>
      </c>
      <c r="B120" s="77" t="n">
        <f aca="false">EOMONTH(Input!$C$7,A120)</f>
        <v>46446</v>
      </c>
      <c r="D120" s="78" t="n">
        <f aca="false">IF(AND($B120&lt;Input!$C$31,$B120&lt;Input!$G$31),Input!$G$48,0)</f>
        <v>0</v>
      </c>
      <c r="E120" s="78" t="n">
        <f aca="true">IF(AND($B120&gt;Input!$G$31,$B120&lt;Input!$G$25),PMT(Input!$G$47/(100*12),(OFFSET($A$4,MATCH(Input!$G$25,$B$4:$B$1004,1),0,1,1)-OFFSET($A$4,MATCH(Input!$G$31,$B$4:$B$1004,1),0,1,1)),$H$4,0,1),0)</f>
        <v>0</v>
      </c>
      <c r="F120" s="78" t="n">
        <f aca="false">($F119+$D120+$E120)*(1+Input!$G$47/(100*12))</f>
        <v>0</v>
      </c>
    </row>
    <row r="121" customFormat="false" ht="12.8" hidden="false" customHeight="false" outlineLevel="0" collapsed="false">
      <c r="A121" s="76" t="n">
        <v>117</v>
      </c>
      <c r="B121" s="77" t="n">
        <f aca="false">EOMONTH(Input!$C$7,A121)</f>
        <v>46477</v>
      </c>
      <c r="D121" s="78" t="n">
        <f aca="false">IF(AND($B121&lt;Input!$C$31,$B121&lt;Input!$G$31),Input!$G$48,0)</f>
        <v>0</v>
      </c>
      <c r="E121" s="78" t="n">
        <f aca="true">IF(AND($B121&gt;Input!$G$31,$B121&lt;Input!$G$25),PMT(Input!$G$47/(100*12),(OFFSET($A$4,MATCH(Input!$G$25,$B$4:$B$1004,1),0,1,1)-OFFSET($A$4,MATCH(Input!$G$31,$B$4:$B$1004,1),0,1,1)),$H$4,0,1),0)</f>
        <v>0</v>
      </c>
      <c r="F121" s="78" t="n">
        <f aca="false">($F120+$D121+$E121)*(1+Input!$G$47/(100*12))</f>
        <v>0</v>
      </c>
    </row>
    <row r="122" customFormat="false" ht="12.8" hidden="false" customHeight="false" outlineLevel="0" collapsed="false">
      <c r="A122" s="76" t="n">
        <v>118</v>
      </c>
      <c r="B122" s="77" t="n">
        <f aca="false">EOMONTH(Input!$C$7,A122)</f>
        <v>46507</v>
      </c>
      <c r="D122" s="78" t="n">
        <f aca="false">IF(AND($B122&lt;Input!$C$31,$B122&lt;Input!$G$31),Input!$G$48,0)</f>
        <v>0</v>
      </c>
      <c r="E122" s="78" t="n">
        <f aca="true">IF(AND($B122&gt;Input!$G$31,$B122&lt;Input!$G$25),PMT(Input!$G$47/(100*12),(OFFSET($A$4,MATCH(Input!$G$25,$B$4:$B$1004,1),0,1,1)-OFFSET($A$4,MATCH(Input!$G$31,$B$4:$B$1004,1),0,1,1)),$H$4,0,1),0)</f>
        <v>0</v>
      </c>
      <c r="F122" s="78" t="n">
        <f aca="false">($F121+$D122+$E122)*(1+Input!$G$47/(100*12))</f>
        <v>0</v>
      </c>
    </row>
    <row r="123" customFormat="false" ht="12.8" hidden="false" customHeight="false" outlineLevel="0" collapsed="false">
      <c r="A123" s="76" t="n">
        <v>119</v>
      </c>
      <c r="B123" s="77" t="n">
        <f aca="false">EOMONTH(Input!$C$7,A123)</f>
        <v>46538</v>
      </c>
      <c r="D123" s="78" t="n">
        <f aca="false">IF(AND($B123&lt;Input!$C$31,$B123&lt;Input!$G$31),Input!$G$48,0)</f>
        <v>0</v>
      </c>
      <c r="E123" s="78" t="n">
        <f aca="true">IF(AND($B123&gt;Input!$G$31,$B123&lt;Input!$G$25),PMT(Input!$G$47/(100*12),(OFFSET($A$4,MATCH(Input!$G$25,$B$4:$B$1004,1),0,1,1)-OFFSET($A$4,MATCH(Input!$G$31,$B$4:$B$1004,1),0,1,1)),$H$4,0,1),0)</f>
        <v>0</v>
      </c>
      <c r="F123" s="78" t="n">
        <f aca="false">($F122+$D123+$E123)*(1+Input!$G$47/(100*12))</f>
        <v>0</v>
      </c>
    </row>
    <row r="124" customFormat="false" ht="12.8" hidden="false" customHeight="false" outlineLevel="0" collapsed="false">
      <c r="A124" s="76" t="n">
        <v>120</v>
      </c>
      <c r="B124" s="77" t="n">
        <f aca="false">EOMONTH(Input!$C$7,A124)</f>
        <v>46568</v>
      </c>
      <c r="D124" s="78" t="n">
        <f aca="false">IF(AND($B124&lt;Input!$C$31,$B124&lt;Input!$G$31),Input!$G$48,0)</f>
        <v>0</v>
      </c>
      <c r="E124" s="78" t="n">
        <f aca="true">IF(AND($B124&gt;Input!$G$31,$B124&lt;Input!$G$25),PMT(Input!$G$47/(100*12),(OFFSET($A$4,MATCH(Input!$G$25,$B$4:$B$1004,1),0,1,1)-OFFSET($A$4,MATCH(Input!$G$31,$B$4:$B$1004,1),0,1,1)),$H$4,0,1),0)</f>
        <v>0</v>
      </c>
      <c r="F124" s="78" t="n">
        <f aca="false">($F123+$D124+$E124)*(1+Input!$G$47/(100*12))</f>
        <v>0</v>
      </c>
    </row>
    <row r="125" customFormat="false" ht="12.8" hidden="false" customHeight="false" outlineLevel="0" collapsed="false">
      <c r="A125" s="76" t="n">
        <v>121</v>
      </c>
      <c r="B125" s="77" t="n">
        <f aca="false">EOMONTH(Input!$C$7,A125)</f>
        <v>46599</v>
      </c>
      <c r="D125" s="78" t="n">
        <f aca="false">IF(AND($B125&lt;Input!$C$31,$B125&lt;Input!$G$31),Input!$G$48,0)</f>
        <v>0</v>
      </c>
      <c r="E125" s="78" t="n">
        <f aca="true">IF(AND($B125&gt;Input!$G$31,$B125&lt;Input!$G$25),PMT(Input!$G$47/(100*12),(OFFSET($A$4,MATCH(Input!$G$25,$B$4:$B$1004,1),0,1,1)-OFFSET($A$4,MATCH(Input!$G$31,$B$4:$B$1004,1),0,1,1)),$H$4,0,1),0)</f>
        <v>0</v>
      </c>
      <c r="F125" s="78" t="n">
        <f aca="false">($F124+$D125+$E125)*(1+Input!$G$47/(100*12))</f>
        <v>0</v>
      </c>
    </row>
    <row r="126" customFormat="false" ht="12.8" hidden="false" customHeight="false" outlineLevel="0" collapsed="false">
      <c r="A126" s="76" t="n">
        <v>122</v>
      </c>
      <c r="B126" s="77" t="n">
        <f aca="false">EOMONTH(Input!$C$7,A126)</f>
        <v>46630</v>
      </c>
      <c r="D126" s="78" t="n">
        <f aca="false">IF(AND($B126&lt;Input!$C$31,$B126&lt;Input!$G$31),Input!$G$48,0)</f>
        <v>0</v>
      </c>
      <c r="E126" s="78" t="n">
        <f aca="true">IF(AND($B126&gt;Input!$G$31,$B126&lt;Input!$G$25),PMT(Input!$G$47/(100*12),(OFFSET($A$4,MATCH(Input!$G$25,$B$4:$B$1004,1),0,1,1)-OFFSET($A$4,MATCH(Input!$G$31,$B$4:$B$1004,1),0,1,1)),$H$4,0,1),0)</f>
        <v>0</v>
      </c>
      <c r="F126" s="78" t="n">
        <f aca="false">($F125+$D126+$E126)*(1+Input!$G$47/(100*12))</f>
        <v>0</v>
      </c>
    </row>
    <row r="127" customFormat="false" ht="12.8" hidden="false" customHeight="false" outlineLevel="0" collapsed="false">
      <c r="A127" s="76" t="n">
        <v>123</v>
      </c>
      <c r="B127" s="77" t="n">
        <f aca="false">EOMONTH(Input!$C$7,A127)</f>
        <v>46660</v>
      </c>
      <c r="D127" s="78" t="n">
        <f aca="false">IF(AND($B127&lt;Input!$C$31,$B127&lt;Input!$G$31),Input!$G$48,0)</f>
        <v>0</v>
      </c>
      <c r="E127" s="78" t="n">
        <f aca="true">IF(AND($B127&gt;Input!$G$31,$B127&lt;Input!$G$25),PMT(Input!$G$47/(100*12),(OFFSET($A$4,MATCH(Input!$G$25,$B$4:$B$1004,1),0,1,1)-OFFSET($A$4,MATCH(Input!$G$31,$B$4:$B$1004,1),0,1,1)),$H$4,0,1),0)</f>
        <v>0</v>
      </c>
      <c r="F127" s="78" t="n">
        <f aca="false">($F126+$D127+$E127)*(1+Input!$G$47/(100*12))</f>
        <v>0</v>
      </c>
    </row>
    <row r="128" customFormat="false" ht="12.8" hidden="false" customHeight="false" outlineLevel="0" collapsed="false">
      <c r="A128" s="76" t="n">
        <v>124</v>
      </c>
      <c r="B128" s="77" t="n">
        <f aca="false">EOMONTH(Input!$C$7,A128)</f>
        <v>46691</v>
      </c>
      <c r="D128" s="78" t="n">
        <f aca="false">IF(AND($B128&lt;Input!$C$31,$B128&lt;Input!$G$31),Input!$G$48,0)</f>
        <v>0</v>
      </c>
      <c r="E128" s="78" t="n">
        <f aca="true">IF(AND($B128&gt;Input!$G$31,$B128&lt;Input!$G$25),PMT(Input!$G$47/(100*12),(OFFSET($A$4,MATCH(Input!$G$25,$B$4:$B$1004,1),0,1,1)-OFFSET($A$4,MATCH(Input!$G$31,$B$4:$B$1004,1),0,1,1)),$H$4,0,1),0)</f>
        <v>0</v>
      </c>
      <c r="F128" s="78" t="n">
        <f aca="false">($F127+$D128+$E128)*(1+Input!$G$47/(100*12))</f>
        <v>0</v>
      </c>
    </row>
    <row r="129" customFormat="false" ht="12.8" hidden="false" customHeight="false" outlineLevel="0" collapsed="false">
      <c r="A129" s="76" t="n">
        <v>125</v>
      </c>
      <c r="B129" s="77" t="n">
        <f aca="false">EOMONTH(Input!$C$7,A129)</f>
        <v>46721</v>
      </c>
      <c r="D129" s="78" t="n">
        <f aca="false">IF(AND($B129&lt;Input!$C$31,$B129&lt;Input!$G$31),Input!$G$48,0)</f>
        <v>0</v>
      </c>
      <c r="E129" s="78" t="n">
        <f aca="true">IF(AND($B129&gt;Input!$G$31,$B129&lt;Input!$G$25),PMT(Input!$G$47/(100*12),(OFFSET($A$4,MATCH(Input!$G$25,$B$4:$B$1004,1),0,1,1)-OFFSET($A$4,MATCH(Input!$G$31,$B$4:$B$1004,1),0,1,1)),$H$4,0,1),0)</f>
        <v>0</v>
      </c>
      <c r="F129" s="78" t="n">
        <f aca="false">($F128+$D129+$E129)*(1+Input!$G$47/(100*12))</f>
        <v>0</v>
      </c>
    </row>
    <row r="130" customFormat="false" ht="12.8" hidden="false" customHeight="false" outlineLevel="0" collapsed="false">
      <c r="A130" s="76" t="n">
        <v>126</v>
      </c>
      <c r="B130" s="77" t="n">
        <f aca="false">EOMONTH(Input!$C$7,A130)</f>
        <v>46752</v>
      </c>
      <c r="D130" s="78" t="n">
        <f aca="false">IF(AND($B130&lt;Input!$C$31,$B130&lt;Input!$G$31),Input!$G$48,0)</f>
        <v>0</v>
      </c>
      <c r="E130" s="78" t="n">
        <f aca="true">IF(AND($B130&gt;Input!$G$31,$B130&lt;Input!$G$25),PMT(Input!$G$47/(100*12),(OFFSET($A$4,MATCH(Input!$G$25,$B$4:$B$1004,1),0,1,1)-OFFSET($A$4,MATCH(Input!$G$31,$B$4:$B$1004,1),0,1,1)),$H$4,0,1),0)</f>
        <v>0</v>
      </c>
      <c r="F130" s="78" t="n">
        <f aca="false">($F129+$D130+$E130)*(1+Input!$G$47/(100*12))</f>
        <v>0</v>
      </c>
    </row>
    <row r="131" customFormat="false" ht="12.8" hidden="false" customHeight="false" outlineLevel="0" collapsed="false">
      <c r="A131" s="76" t="n">
        <v>127</v>
      </c>
      <c r="B131" s="77" t="n">
        <f aca="false">EOMONTH(Input!$C$7,A131)</f>
        <v>46783</v>
      </c>
      <c r="D131" s="78" t="n">
        <f aca="false">IF(AND($B131&lt;Input!$C$31,$B131&lt;Input!$G$31),Input!$G$48,0)</f>
        <v>0</v>
      </c>
      <c r="E131" s="78" t="n">
        <f aca="true">IF(AND($B131&gt;Input!$G$31,$B131&lt;Input!$G$25),PMT(Input!$G$47/(100*12),(OFFSET($A$4,MATCH(Input!$G$25,$B$4:$B$1004,1),0,1,1)-OFFSET($A$4,MATCH(Input!$G$31,$B$4:$B$1004,1),0,1,1)),$H$4,0,1),0)</f>
        <v>0</v>
      </c>
      <c r="F131" s="78" t="n">
        <f aca="false">($F130+$D131+$E131)*(1+Input!$G$47/(100*12))</f>
        <v>0</v>
      </c>
    </row>
    <row r="132" customFormat="false" ht="12.8" hidden="false" customHeight="false" outlineLevel="0" collapsed="false">
      <c r="A132" s="76" t="n">
        <v>128</v>
      </c>
      <c r="B132" s="77" t="n">
        <f aca="false">EOMONTH(Input!$C$7,A132)</f>
        <v>46812</v>
      </c>
      <c r="D132" s="78" t="n">
        <f aca="false">IF(AND($B132&lt;Input!$C$31,$B132&lt;Input!$G$31),Input!$G$48,0)</f>
        <v>0</v>
      </c>
      <c r="E132" s="78" t="n">
        <f aca="true">IF(AND($B132&gt;Input!$G$31,$B132&lt;Input!$G$25),PMT(Input!$G$47/(100*12),(OFFSET($A$4,MATCH(Input!$G$25,$B$4:$B$1004,1),0,1,1)-OFFSET($A$4,MATCH(Input!$G$31,$B$4:$B$1004,1),0,1,1)),$H$4,0,1),0)</f>
        <v>0</v>
      </c>
      <c r="F132" s="78" t="n">
        <f aca="false">($F131+$D132+$E132)*(1+Input!$G$47/(100*12))</f>
        <v>0</v>
      </c>
    </row>
    <row r="133" customFormat="false" ht="12.8" hidden="false" customHeight="false" outlineLevel="0" collapsed="false">
      <c r="A133" s="76" t="n">
        <v>129</v>
      </c>
      <c r="B133" s="77" t="n">
        <f aca="false">EOMONTH(Input!$C$7,A133)</f>
        <v>46843</v>
      </c>
      <c r="D133" s="78" t="n">
        <f aca="false">IF(AND($B133&lt;Input!$C$31,$B133&lt;Input!$G$31),Input!$G$48,0)</f>
        <v>0</v>
      </c>
      <c r="E133" s="78" t="n">
        <f aca="true">IF(AND($B133&gt;Input!$G$31,$B133&lt;Input!$G$25),PMT(Input!$G$47/(100*12),(OFFSET($A$4,MATCH(Input!$G$25,$B$4:$B$1004,1),0,1,1)-OFFSET($A$4,MATCH(Input!$G$31,$B$4:$B$1004,1),0,1,1)),$H$4,0,1),0)</f>
        <v>0</v>
      </c>
      <c r="F133" s="78" t="n">
        <f aca="false">($F132+$D133+$E133)*(1+Input!$G$47/(100*12))</f>
        <v>0</v>
      </c>
    </row>
    <row r="134" customFormat="false" ht="12.8" hidden="false" customHeight="false" outlineLevel="0" collapsed="false">
      <c r="A134" s="76" t="n">
        <v>130</v>
      </c>
      <c r="B134" s="77" t="n">
        <f aca="false">EOMONTH(Input!$C$7,A134)</f>
        <v>46873</v>
      </c>
      <c r="D134" s="78" t="n">
        <f aca="false">IF(AND($B134&lt;Input!$C$31,$B134&lt;Input!$G$31),Input!$G$48,0)</f>
        <v>0</v>
      </c>
      <c r="E134" s="78" t="n">
        <f aca="true">IF(AND($B134&gt;Input!$G$31,$B134&lt;Input!$G$25),PMT(Input!$G$47/(100*12),(OFFSET($A$4,MATCH(Input!$G$25,$B$4:$B$1004,1),0,1,1)-OFFSET($A$4,MATCH(Input!$G$31,$B$4:$B$1004,1),0,1,1)),$H$4,0,1),0)</f>
        <v>0</v>
      </c>
      <c r="F134" s="78" t="n">
        <f aca="false">($F133+$D134+$E134)*(1+Input!$G$47/(100*12))</f>
        <v>0</v>
      </c>
    </row>
    <row r="135" customFormat="false" ht="12.8" hidden="false" customHeight="false" outlineLevel="0" collapsed="false">
      <c r="A135" s="76" t="n">
        <v>131</v>
      </c>
      <c r="B135" s="77" t="n">
        <f aca="false">EOMONTH(Input!$C$7,A135)</f>
        <v>46904</v>
      </c>
      <c r="D135" s="78" t="n">
        <f aca="false">IF(AND($B135&lt;Input!$C$31,$B135&lt;Input!$G$31),Input!$G$48,0)</f>
        <v>0</v>
      </c>
      <c r="E135" s="78" t="n">
        <f aca="true">IF(AND($B135&gt;Input!$G$31,$B135&lt;Input!$G$25),PMT(Input!$G$47/(100*12),(OFFSET($A$4,MATCH(Input!$G$25,$B$4:$B$1004,1),0,1,1)-OFFSET($A$4,MATCH(Input!$G$31,$B$4:$B$1004,1),0,1,1)),$H$4,0,1),0)</f>
        <v>0</v>
      </c>
      <c r="F135" s="78" t="n">
        <f aca="false">($F134+$D135+$E135)*(1+Input!$G$47/(100*12))</f>
        <v>0</v>
      </c>
    </row>
    <row r="136" customFormat="false" ht="12.8" hidden="false" customHeight="false" outlineLevel="0" collapsed="false">
      <c r="A136" s="76" t="n">
        <v>132</v>
      </c>
      <c r="B136" s="77" t="n">
        <f aca="false">EOMONTH(Input!$C$7,A136)</f>
        <v>46934</v>
      </c>
      <c r="D136" s="78" t="n">
        <f aca="false">IF(AND($B136&lt;Input!$C$31,$B136&lt;Input!$G$31),Input!$G$48,0)</f>
        <v>0</v>
      </c>
      <c r="E136" s="78" t="n">
        <f aca="true">IF(AND($B136&gt;Input!$G$31,$B136&lt;Input!$G$25),PMT(Input!$G$47/(100*12),(OFFSET($A$4,MATCH(Input!$G$25,$B$4:$B$1004,1),0,1,1)-OFFSET($A$4,MATCH(Input!$G$31,$B$4:$B$1004,1),0,1,1)),$H$4,0,1),0)</f>
        <v>0</v>
      </c>
      <c r="F136" s="78" t="n">
        <f aca="false">($F135+$D136+$E136)*(1+Input!$G$47/(100*12))</f>
        <v>0</v>
      </c>
    </row>
    <row r="137" customFormat="false" ht="12.8" hidden="false" customHeight="false" outlineLevel="0" collapsed="false">
      <c r="A137" s="76" t="n">
        <v>133</v>
      </c>
      <c r="B137" s="77" t="n">
        <f aca="false">EOMONTH(Input!$C$7,A137)</f>
        <v>46965</v>
      </c>
      <c r="D137" s="78" t="n">
        <f aca="false">IF(AND($B137&lt;Input!$C$31,$B137&lt;Input!$G$31),Input!$G$48,0)</f>
        <v>0</v>
      </c>
      <c r="E137" s="78" t="n">
        <f aca="true">IF(AND($B137&gt;Input!$G$31,$B137&lt;Input!$G$25),PMT(Input!$G$47/(100*12),(OFFSET($A$4,MATCH(Input!$G$25,$B$4:$B$1004,1),0,1,1)-OFFSET($A$4,MATCH(Input!$G$31,$B$4:$B$1004,1),0,1,1)),$H$4,0,1),0)</f>
        <v>0</v>
      </c>
      <c r="F137" s="78" t="n">
        <f aca="false">($F136+$D137+$E137)*(1+Input!$G$47/(100*12))</f>
        <v>0</v>
      </c>
    </row>
    <row r="138" customFormat="false" ht="12.8" hidden="false" customHeight="false" outlineLevel="0" collapsed="false">
      <c r="A138" s="76" t="n">
        <v>134</v>
      </c>
      <c r="B138" s="77" t="n">
        <f aca="false">EOMONTH(Input!$C$7,A138)</f>
        <v>46996</v>
      </c>
      <c r="D138" s="78" t="n">
        <f aca="false">IF(AND($B138&lt;Input!$C$31,$B138&lt;Input!$G$31),Input!$G$48,0)</f>
        <v>0</v>
      </c>
      <c r="E138" s="78" t="n">
        <f aca="true">IF(AND($B138&gt;Input!$G$31,$B138&lt;Input!$G$25),PMT(Input!$G$47/(100*12),(OFFSET($A$4,MATCH(Input!$G$25,$B$4:$B$1004,1),0,1,1)-OFFSET($A$4,MATCH(Input!$G$31,$B$4:$B$1004,1),0,1,1)),$H$4,0,1),0)</f>
        <v>0</v>
      </c>
      <c r="F138" s="78" t="n">
        <f aca="false">($F137+$D138+$E138)*(1+Input!$G$47/(100*12))</f>
        <v>0</v>
      </c>
    </row>
    <row r="139" customFormat="false" ht="12.8" hidden="false" customHeight="false" outlineLevel="0" collapsed="false">
      <c r="A139" s="76" t="n">
        <v>135</v>
      </c>
      <c r="B139" s="77" t="n">
        <f aca="false">EOMONTH(Input!$C$7,A139)</f>
        <v>47026</v>
      </c>
      <c r="D139" s="78" t="n">
        <f aca="false">IF(AND($B139&lt;Input!$C$31,$B139&lt;Input!$G$31),Input!$G$48,0)</f>
        <v>0</v>
      </c>
      <c r="E139" s="78" t="n">
        <f aca="true">IF(AND($B139&gt;Input!$G$31,$B139&lt;Input!$G$25),PMT(Input!$G$47/(100*12),(OFFSET($A$4,MATCH(Input!$G$25,$B$4:$B$1004,1),0,1,1)-OFFSET($A$4,MATCH(Input!$G$31,$B$4:$B$1004,1),0,1,1)),$H$4,0,1),0)</f>
        <v>0</v>
      </c>
      <c r="F139" s="78" t="n">
        <f aca="false">($F138+$D139+$E139)*(1+Input!$G$47/(100*12))</f>
        <v>0</v>
      </c>
    </row>
    <row r="140" customFormat="false" ht="12.8" hidden="false" customHeight="false" outlineLevel="0" collapsed="false">
      <c r="A140" s="76" t="n">
        <v>136</v>
      </c>
      <c r="B140" s="77" t="n">
        <f aca="false">EOMONTH(Input!$C$7,A140)</f>
        <v>47057</v>
      </c>
      <c r="D140" s="78" t="n">
        <f aca="false">IF(AND($B140&lt;Input!$C$31,$B140&lt;Input!$G$31),Input!$G$48,0)</f>
        <v>0</v>
      </c>
      <c r="E140" s="78" t="n">
        <f aca="true">IF(AND($B140&gt;Input!$G$31,$B140&lt;Input!$G$25),PMT(Input!$G$47/(100*12),(OFFSET($A$4,MATCH(Input!$G$25,$B$4:$B$1004,1),0,1,1)-OFFSET($A$4,MATCH(Input!$G$31,$B$4:$B$1004,1),0,1,1)),$H$4,0,1),0)</f>
        <v>0</v>
      </c>
      <c r="F140" s="78" t="n">
        <f aca="false">($F139+$D140+$E140)*(1+Input!$G$47/(100*12))</f>
        <v>0</v>
      </c>
    </row>
    <row r="141" customFormat="false" ht="12.8" hidden="false" customHeight="false" outlineLevel="0" collapsed="false">
      <c r="A141" s="76" t="n">
        <v>137</v>
      </c>
      <c r="B141" s="77" t="n">
        <f aca="false">EOMONTH(Input!$C$7,A141)</f>
        <v>47087</v>
      </c>
      <c r="D141" s="78" t="n">
        <f aca="false">IF(AND($B141&lt;Input!$C$31,$B141&lt;Input!$G$31),Input!$G$48,0)</f>
        <v>0</v>
      </c>
      <c r="E141" s="78" t="n">
        <f aca="true">IF(AND($B141&gt;Input!$G$31,$B141&lt;Input!$G$25),PMT(Input!$G$47/(100*12),(OFFSET($A$4,MATCH(Input!$G$25,$B$4:$B$1004,1),0,1,1)-OFFSET($A$4,MATCH(Input!$G$31,$B$4:$B$1004,1),0,1,1)),$H$4,0,1),0)</f>
        <v>0</v>
      </c>
      <c r="F141" s="78" t="n">
        <f aca="false">($F140+$D141+$E141)*(1+Input!$G$47/(100*12))</f>
        <v>0</v>
      </c>
    </row>
    <row r="142" customFormat="false" ht="12.8" hidden="false" customHeight="false" outlineLevel="0" collapsed="false">
      <c r="A142" s="76" t="n">
        <v>138</v>
      </c>
      <c r="B142" s="77" t="n">
        <f aca="false">EOMONTH(Input!$C$7,A142)</f>
        <v>47118</v>
      </c>
      <c r="D142" s="78" t="n">
        <f aca="false">IF(AND($B142&lt;Input!$C$31,$B142&lt;Input!$G$31),Input!$G$48,0)</f>
        <v>0</v>
      </c>
      <c r="E142" s="78" t="n">
        <f aca="true">IF(AND($B142&gt;Input!$G$31,$B142&lt;Input!$G$25),PMT(Input!$G$47/(100*12),(OFFSET($A$4,MATCH(Input!$G$25,$B$4:$B$1004,1),0,1,1)-OFFSET($A$4,MATCH(Input!$G$31,$B$4:$B$1004,1),0,1,1)),$H$4,0,1),0)</f>
        <v>0</v>
      </c>
      <c r="F142" s="78" t="n">
        <f aca="false">($F141+$D142+$E142)*(1+Input!$G$47/(100*12))</f>
        <v>0</v>
      </c>
    </row>
    <row r="143" customFormat="false" ht="12.8" hidden="false" customHeight="false" outlineLevel="0" collapsed="false">
      <c r="A143" s="76" t="n">
        <v>139</v>
      </c>
      <c r="B143" s="77" t="n">
        <f aca="false">EOMONTH(Input!$C$7,A143)</f>
        <v>47149</v>
      </c>
      <c r="D143" s="78" t="n">
        <f aca="false">IF(AND($B143&lt;Input!$C$31,$B143&lt;Input!$G$31),Input!$G$48,0)</f>
        <v>0</v>
      </c>
      <c r="E143" s="78" t="n">
        <f aca="true">IF(AND($B143&gt;Input!$G$31,$B143&lt;Input!$G$25),PMT(Input!$G$47/(100*12),(OFFSET($A$4,MATCH(Input!$G$25,$B$4:$B$1004,1),0,1,1)-OFFSET($A$4,MATCH(Input!$G$31,$B$4:$B$1004,1),0,1,1)),$H$4,0,1),0)</f>
        <v>0</v>
      </c>
      <c r="F143" s="78" t="n">
        <f aca="false">($F142+$D143+$E143)*(1+Input!$G$47/(100*12))</f>
        <v>0</v>
      </c>
    </row>
    <row r="144" customFormat="false" ht="12.8" hidden="false" customHeight="false" outlineLevel="0" collapsed="false">
      <c r="A144" s="76" t="n">
        <v>140</v>
      </c>
      <c r="B144" s="77" t="n">
        <f aca="false">EOMONTH(Input!$C$7,A144)</f>
        <v>47177</v>
      </c>
      <c r="D144" s="78" t="n">
        <f aca="false">IF(AND($B144&lt;Input!$C$31,$B144&lt;Input!$G$31),Input!$G$48,0)</f>
        <v>0</v>
      </c>
      <c r="E144" s="78" t="n">
        <f aca="true">IF(AND($B144&gt;Input!$G$31,$B144&lt;Input!$G$25),PMT(Input!$G$47/(100*12),(OFFSET($A$4,MATCH(Input!$G$25,$B$4:$B$1004,1),0,1,1)-OFFSET($A$4,MATCH(Input!$G$31,$B$4:$B$1004,1),0,1,1)),$H$4,0,1),0)</f>
        <v>0</v>
      </c>
      <c r="F144" s="78" t="n">
        <f aca="false">($F143+$D144+$E144)*(1+Input!$G$47/(100*12))</f>
        <v>0</v>
      </c>
    </row>
    <row r="145" customFormat="false" ht="12.8" hidden="false" customHeight="false" outlineLevel="0" collapsed="false">
      <c r="A145" s="76" t="n">
        <v>141</v>
      </c>
      <c r="B145" s="77" t="n">
        <f aca="false">EOMONTH(Input!$C$7,A145)</f>
        <v>47208</v>
      </c>
      <c r="D145" s="78" t="n">
        <f aca="false">IF(AND($B145&lt;Input!$C$31,$B145&lt;Input!$G$31),Input!$G$48,0)</f>
        <v>0</v>
      </c>
      <c r="E145" s="78" t="n">
        <f aca="true">IF(AND($B145&gt;Input!$G$31,$B145&lt;Input!$G$25),PMT(Input!$G$47/(100*12),(OFFSET($A$4,MATCH(Input!$G$25,$B$4:$B$1004,1),0,1,1)-OFFSET($A$4,MATCH(Input!$G$31,$B$4:$B$1004,1),0,1,1)),$H$4,0,1),0)</f>
        <v>0</v>
      </c>
      <c r="F145" s="78" t="n">
        <f aca="false">($F144+$D145+$E145)*(1+Input!$G$47/(100*12))</f>
        <v>0</v>
      </c>
    </row>
    <row r="146" customFormat="false" ht="12.8" hidden="false" customHeight="false" outlineLevel="0" collapsed="false">
      <c r="A146" s="76" t="n">
        <v>142</v>
      </c>
      <c r="B146" s="77" t="n">
        <f aca="false">EOMONTH(Input!$C$7,A146)</f>
        <v>47238</v>
      </c>
      <c r="D146" s="78" t="n">
        <f aca="false">IF(AND($B146&lt;Input!$C$31,$B146&lt;Input!$G$31),Input!$G$48,0)</f>
        <v>0</v>
      </c>
      <c r="E146" s="78" t="n">
        <f aca="true">IF(AND($B146&gt;Input!$G$31,$B146&lt;Input!$G$25),PMT(Input!$G$47/(100*12),(OFFSET($A$4,MATCH(Input!$G$25,$B$4:$B$1004,1),0,1,1)-OFFSET($A$4,MATCH(Input!$G$31,$B$4:$B$1004,1),0,1,1)),$H$4,0,1),0)</f>
        <v>0</v>
      </c>
      <c r="F146" s="78" t="n">
        <f aca="false">($F145+$D146+$E146)*(1+Input!$G$47/(100*12))</f>
        <v>0</v>
      </c>
    </row>
    <row r="147" customFormat="false" ht="12.8" hidden="false" customHeight="false" outlineLevel="0" collapsed="false">
      <c r="A147" s="76" t="n">
        <v>143</v>
      </c>
      <c r="B147" s="77" t="n">
        <f aca="false">EOMONTH(Input!$C$7,A147)</f>
        <v>47269</v>
      </c>
      <c r="D147" s="78" t="n">
        <f aca="false">IF(AND($B147&lt;Input!$C$31,$B147&lt;Input!$G$31),Input!$G$48,0)</f>
        <v>0</v>
      </c>
      <c r="E147" s="78" t="n">
        <f aca="true">IF(AND($B147&gt;Input!$G$31,$B147&lt;Input!$G$25),PMT(Input!$G$47/(100*12),(OFFSET($A$4,MATCH(Input!$G$25,$B$4:$B$1004,1),0,1,1)-OFFSET($A$4,MATCH(Input!$G$31,$B$4:$B$1004,1),0,1,1)),$H$4,0,1),0)</f>
        <v>0</v>
      </c>
      <c r="F147" s="78" t="n">
        <f aca="false">($F146+$D147+$E147)*(1+Input!$G$47/(100*12))</f>
        <v>0</v>
      </c>
    </row>
    <row r="148" customFormat="false" ht="12.8" hidden="false" customHeight="false" outlineLevel="0" collapsed="false">
      <c r="A148" s="76" t="n">
        <v>144</v>
      </c>
      <c r="B148" s="77" t="n">
        <f aca="false">EOMONTH(Input!$C$7,A148)</f>
        <v>47299</v>
      </c>
      <c r="D148" s="78" t="n">
        <f aca="false">IF(AND($B148&lt;Input!$C$31,$B148&lt;Input!$G$31),Input!$G$48,0)</f>
        <v>0</v>
      </c>
      <c r="E148" s="78" t="n">
        <f aca="true">IF(AND($B148&gt;Input!$G$31,$B148&lt;Input!$G$25),PMT(Input!$G$47/(100*12),(OFFSET($A$4,MATCH(Input!$G$25,$B$4:$B$1004,1),0,1,1)-OFFSET($A$4,MATCH(Input!$G$31,$B$4:$B$1004,1),0,1,1)),$H$4,0,1),0)</f>
        <v>0</v>
      </c>
      <c r="F148" s="78" t="n">
        <f aca="false">($F147+$D148+$E148)*(1+Input!$G$47/(100*12))</f>
        <v>0</v>
      </c>
    </row>
    <row r="149" customFormat="false" ht="12.8" hidden="false" customHeight="false" outlineLevel="0" collapsed="false">
      <c r="A149" s="76" t="n">
        <v>145</v>
      </c>
      <c r="B149" s="77" t="n">
        <f aca="false">EOMONTH(Input!$C$7,A149)</f>
        <v>47330</v>
      </c>
      <c r="D149" s="78" t="n">
        <f aca="false">IF(AND($B149&lt;Input!$C$31,$B149&lt;Input!$G$31),Input!$G$48,0)</f>
        <v>0</v>
      </c>
      <c r="E149" s="78" t="n">
        <f aca="true">IF(AND($B149&gt;Input!$G$31,$B149&lt;Input!$G$25),PMT(Input!$G$47/(100*12),(OFFSET($A$4,MATCH(Input!$G$25,$B$4:$B$1004,1),0,1,1)-OFFSET($A$4,MATCH(Input!$G$31,$B$4:$B$1004,1),0,1,1)),$H$4,0,1),0)</f>
        <v>0</v>
      </c>
      <c r="F149" s="78" t="n">
        <f aca="false">($F148+$D149+$E149)*(1+Input!$G$47/(100*12))</f>
        <v>0</v>
      </c>
    </row>
    <row r="150" customFormat="false" ht="12.8" hidden="false" customHeight="false" outlineLevel="0" collapsed="false">
      <c r="A150" s="76" t="n">
        <v>146</v>
      </c>
      <c r="B150" s="77" t="n">
        <f aca="false">EOMONTH(Input!$C$7,A150)</f>
        <v>47361</v>
      </c>
      <c r="D150" s="78" t="n">
        <f aca="false">IF(AND($B150&lt;Input!$C$31,$B150&lt;Input!$G$31),Input!$G$48,0)</f>
        <v>0</v>
      </c>
      <c r="E150" s="78" t="n">
        <f aca="true">IF(AND($B150&gt;Input!$G$31,$B150&lt;Input!$G$25),PMT(Input!$G$47/(100*12),(OFFSET($A$4,MATCH(Input!$G$25,$B$4:$B$1004,1),0,1,1)-OFFSET($A$4,MATCH(Input!$G$31,$B$4:$B$1004,1),0,1,1)),$H$4,0,1),0)</f>
        <v>0</v>
      </c>
      <c r="F150" s="78" t="n">
        <f aca="false">($F149+$D150+$E150)*(1+Input!$G$47/(100*12))</f>
        <v>0</v>
      </c>
    </row>
    <row r="151" customFormat="false" ht="12.8" hidden="false" customHeight="false" outlineLevel="0" collapsed="false">
      <c r="A151" s="76" t="n">
        <v>147</v>
      </c>
      <c r="B151" s="77" t="n">
        <f aca="false">EOMONTH(Input!$C$7,A151)</f>
        <v>47391</v>
      </c>
      <c r="D151" s="78" t="n">
        <f aca="false">IF(AND($B151&lt;Input!$C$31,$B151&lt;Input!$G$31),Input!$G$48,0)</f>
        <v>0</v>
      </c>
      <c r="E151" s="78" t="n">
        <f aca="true">IF(AND($B151&gt;Input!$G$31,$B151&lt;Input!$G$25),PMT(Input!$G$47/(100*12),(OFFSET($A$4,MATCH(Input!$G$25,$B$4:$B$1004,1),0,1,1)-OFFSET($A$4,MATCH(Input!$G$31,$B$4:$B$1004,1),0,1,1)),$H$4,0,1),0)</f>
        <v>0</v>
      </c>
      <c r="F151" s="78" t="n">
        <f aca="false">($F150+$D151+$E151)*(1+Input!$G$47/(100*12))</f>
        <v>0</v>
      </c>
    </row>
    <row r="152" customFormat="false" ht="12.8" hidden="false" customHeight="false" outlineLevel="0" collapsed="false">
      <c r="A152" s="76" t="n">
        <v>148</v>
      </c>
      <c r="B152" s="77" t="n">
        <f aca="false">EOMONTH(Input!$C$7,A152)</f>
        <v>47422</v>
      </c>
      <c r="D152" s="78" t="n">
        <f aca="false">IF(AND($B152&lt;Input!$C$31,$B152&lt;Input!$G$31),Input!$G$48,0)</f>
        <v>0</v>
      </c>
      <c r="E152" s="78" t="n">
        <f aca="true">IF(AND($B152&gt;Input!$G$31,$B152&lt;Input!$G$25),PMT(Input!$G$47/(100*12),(OFFSET($A$4,MATCH(Input!$G$25,$B$4:$B$1004,1),0,1,1)-OFFSET($A$4,MATCH(Input!$G$31,$B$4:$B$1004,1),0,1,1)),$H$4,0,1),0)</f>
        <v>0</v>
      </c>
      <c r="F152" s="78" t="n">
        <f aca="false">($F151+$D152+$E152)*(1+Input!$G$47/(100*12))</f>
        <v>0</v>
      </c>
    </row>
    <row r="153" customFormat="false" ht="12.8" hidden="false" customHeight="false" outlineLevel="0" collapsed="false">
      <c r="A153" s="76" t="n">
        <v>149</v>
      </c>
      <c r="B153" s="77" t="n">
        <f aca="false">EOMONTH(Input!$C$7,A153)</f>
        <v>47452</v>
      </c>
      <c r="D153" s="78" t="n">
        <f aca="false">IF(AND($B153&lt;Input!$C$31,$B153&lt;Input!$G$31),Input!$G$48,0)</f>
        <v>0</v>
      </c>
      <c r="E153" s="78" t="n">
        <f aca="true">IF(AND($B153&gt;Input!$G$31,$B153&lt;Input!$G$25),PMT(Input!$G$47/(100*12),(OFFSET($A$4,MATCH(Input!$G$25,$B$4:$B$1004,1),0,1,1)-OFFSET($A$4,MATCH(Input!$G$31,$B$4:$B$1004,1),0,1,1)),$H$4,0,1),0)</f>
        <v>0</v>
      </c>
      <c r="F153" s="78" t="n">
        <f aca="false">($F152+$D153+$E153)*(1+Input!$G$47/(100*12))</f>
        <v>0</v>
      </c>
    </row>
    <row r="154" customFormat="false" ht="12.8" hidden="false" customHeight="false" outlineLevel="0" collapsed="false">
      <c r="A154" s="76" t="n">
        <v>150</v>
      </c>
      <c r="B154" s="77" t="n">
        <f aca="false">EOMONTH(Input!$C$7,A154)</f>
        <v>47483</v>
      </c>
      <c r="D154" s="78" t="n">
        <f aca="false">IF(AND($B154&lt;Input!$C$31,$B154&lt;Input!$G$31),Input!$G$48,0)</f>
        <v>0</v>
      </c>
      <c r="E154" s="78" t="n">
        <f aca="true">IF(AND($B154&gt;Input!$G$31,$B154&lt;Input!$G$25),PMT(Input!$G$47/(100*12),(OFFSET($A$4,MATCH(Input!$G$25,$B$4:$B$1004,1),0,1,1)-OFFSET($A$4,MATCH(Input!$G$31,$B$4:$B$1004,1),0,1,1)),$H$4,0,1),0)</f>
        <v>0</v>
      </c>
      <c r="F154" s="78" t="n">
        <f aca="false">($F153+$D154+$E154)*(1+Input!$G$47/(100*12))</f>
        <v>0</v>
      </c>
    </row>
    <row r="155" customFormat="false" ht="12.8" hidden="false" customHeight="false" outlineLevel="0" collapsed="false">
      <c r="A155" s="76" t="n">
        <v>151</v>
      </c>
      <c r="B155" s="77" t="n">
        <f aca="false">EOMONTH(Input!$C$7,A155)</f>
        <v>47514</v>
      </c>
      <c r="D155" s="78" t="n">
        <f aca="false">IF(AND($B155&lt;Input!$C$31,$B155&lt;Input!$G$31),Input!$G$48,0)</f>
        <v>0</v>
      </c>
      <c r="E155" s="78" t="n">
        <f aca="true">IF(AND($B155&gt;Input!$G$31,$B155&lt;Input!$G$25),PMT(Input!$G$47/(100*12),(OFFSET($A$4,MATCH(Input!$G$25,$B$4:$B$1004,1),0,1,1)-OFFSET($A$4,MATCH(Input!$G$31,$B$4:$B$1004,1),0,1,1)),$H$4,0,1),0)</f>
        <v>0</v>
      </c>
      <c r="F155" s="78" t="n">
        <f aca="false">($F154+$D155+$E155)*(1+Input!$G$47/(100*12))</f>
        <v>0</v>
      </c>
    </row>
    <row r="156" customFormat="false" ht="12.8" hidden="false" customHeight="false" outlineLevel="0" collapsed="false">
      <c r="A156" s="76" t="n">
        <v>152</v>
      </c>
      <c r="B156" s="77" t="n">
        <f aca="false">EOMONTH(Input!$C$7,A156)</f>
        <v>47542</v>
      </c>
      <c r="D156" s="78" t="n">
        <f aca="false">IF(AND($B156&lt;Input!$C$31,$B156&lt;Input!$G$31),Input!$G$48,0)</f>
        <v>0</v>
      </c>
      <c r="E156" s="78" t="n">
        <f aca="true">IF(AND($B156&gt;Input!$G$31,$B156&lt;Input!$G$25),PMT(Input!$G$47/(100*12),(OFFSET($A$4,MATCH(Input!$G$25,$B$4:$B$1004,1),0,1,1)-OFFSET($A$4,MATCH(Input!$G$31,$B$4:$B$1004,1),0,1,1)),$H$4,0,1),0)</f>
        <v>0</v>
      </c>
      <c r="F156" s="78" t="n">
        <f aca="false">($F155+$D156+$E156)*(1+Input!$G$47/(100*12))</f>
        <v>0</v>
      </c>
    </row>
    <row r="157" customFormat="false" ht="12.8" hidden="false" customHeight="false" outlineLevel="0" collapsed="false">
      <c r="A157" s="76" t="n">
        <v>153</v>
      </c>
      <c r="B157" s="77" t="n">
        <f aca="false">EOMONTH(Input!$C$7,A157)</f>
        <v>47573</v>
      </c>
      <c r="D157" s="78" t="n">
        <f aca="false">IF(AND($B157&lt;Input!$C$31,$B157&lt;Input!$G$31),Input!$G$48,0)</f>
        <v>0</v>
      </c>
      <c r="E157" s="78" t="n">
        <f aca="true">IF(AND($B157&gt;Input!$G$31,$B157&lt;Input!$G$25),PMT(Input!$G$47/(100*12),(OFFSET($A$4,MATCH(Input!$G$25,$B$4:$B$1004,1),0,1,1)-OFFSET($A$4,MATCH(Input!$G$31,$B$4:$B$1004,1),0,1,1)),$H$4,0,1),0)</f>
        <v>0</v>
      </c>
      <c r="F157" s="78" t="n">
        <f aca="false">($F156+$D157+$E157)*(1+Input!$G$47/(100*12))</f>
        <v>0</v>
      </c>
    </row>
    <row r="158" customFormat="false" ht="12.8" hidden="false" customHeight="false" outlineLevel="0" collapsed="false">
      <c r="A158" s="76" t="n">
        <v>154</v>
      </c>
      <c r="B158" s="77" t="n">
        <f aca="false">EOMONTH(Input!$C$7,A158)</f>
        <v>47603</v>
      </c>
      <c r="D158" s="78" t="n">
        <f aca="false">IF(AND($B158&lt;Input!$C$31,$B158&lt;Input!$G$31),Input!$G$48,0)</f>
        <v>0</v>
      </c>
      <c r="E158" s="78" t="n">
        <f aca="true">IF(AND($B158&gt;Input!$G$31,$B158&lt;Input!$G$25),PMT(Input!$G$47/(100*12),(OFFSET($A$4,MATCH(Input!$G$25,$B$4:$B$1004,1),0,1,1)-OFFSET($A$4,MATCH(Input!$G$31,$B$4:$B$1004,1),0,1,1)),$H$4,0,1),0)</f>
        <v>0</v>
      </c>
      <c r="F158" s="78" t="n">
        <f aca="false">($F157+$D158+$E158)*(1+Input!$G$47/(100*12))</f>
        <v>0</v>
      </c>
    </row>
    <row r="159" customFormat="false" ht="12.8" hidden="false" customHeight="false" outlineLevel="0" collapsed="false">
      <c r="A159" s="76" t="n">
        <v>155</v>
      </c>
      <c r="B159" s="77" t="n">
        <f aca="false">EOMONTH(Input!$C$7,A159)</f>
        <v>47634</v>
      </c>
      <c r="D159" s="78" t="n">
        <f aca="false">IF(AND($B159&lt;Input!$C$31,$B159&lt;Input!$G$31),Input!$G$48,0)</f>
        <v>0</v>
      </c>
      <c r="E159" s="78" t="n">
        <f aca="true">IF(AND($B159&gt;Input!$G$31,$B159&lt;Input!$G$25),PMT(Input!$G$47/(100*12),(OFFSET($A$4,MATCH(Input!$G$25,$B$4:$B$1004,1),0,1,1)-OFFSET($A$4,MATCH(Input!$G$31,$B$4:$B$1004,1),0,1,1)),$H$4,0,1),0)</f>
        <v>0</v>
      </c>
      <c r="F159" s="78" t="n">
        <f aca="false">($F158+$D159+$E159)*(1+Input!$G$47/(100*12))</f>
        <v>0</v>
      </c>
    </row>
    <row r="160" customFormat="false" ht="12.8" hidden="false" customHeight="false" outlineLevel="0" collapsed="false">
      <c r="A160" s="76" t="n">
        <v>156</v>
      </c>
      <c r="B160" s="77" t="n">
        <f aca="false">EOMONTH(Input!$C$7,A160)</f>
        <v>47664</v>
      </c>
      <c r="D160" s="78" t="n">
        <f aca="false">IF(AND($B160&lt;Input!$C$31,$B160&lt;Input!$G$31),Input!$G$48,0)</f>
        <v>0</v>
      </c>
      <c r="E160" s="78" t="n">
        <f aca="true">IF(AND($B160&gt;Input!$G$31,$B160&lt;Input!$G$25),PMT(Input!$G$47/(100*12),(OFFSET($A$4,MATCH(Input!$G$25,$B$4:$B$1004,1),0,1,1)-OFFSET($A$4,MATCH(Input!$G$31,$B$4:$B$1004,1),0,1,1)),$H$4,0,1),0)</f>
        <v>0</v>
      </c>
      <c r="F160" s="78" t="n">
        <f aca="false">($F159+$D160+$E160)*(1+Input!$G$47/(100*12))</f>
        <v>0</v>
      </c>
    </row>
    <row r="161" customFormat="false" ht="12.8" hidden="false" customHeight="false" outlineLevel="0" collapsed="false">
      <c r="A161" s="76" t="n">
        <v>157</v>
      </c>
      <c r="B161" s="77" t="n">
        <f aca="false">EOMONTH(Input!$C$7,A161)</f>
        <v>47695</v>
      </c>
      <c r="D161" s="78" t="n">
        <f aca="false">IF(AND($B161&lt;Input!$C$31,$B161&lt;Input!$G$31),Input!$G$48,0)</f>
        <v>0</v>
      </c>
      <c r="E161" s="78" t="n">
        <f aca="true">IF(AND($B161&gt;Input!$G$31,$B161&lt;Input!$G$25),PMT(Input!$G$47/(100*12),(OFFSET($A$4,MATCH(Input!$G$25,$B$4:$B$1004,1),0,1,1)-OFFSET($A$4,MATCH(Input!$G$31,$B$4:$B$1004,1),0,1,1)),$H$4,0,1),0)</f>
        <v>0</v>
      </c>
      <c r="F161" s="78" t="n">
        <f aca="false">($F160+$D161+$E161)*(1+Input!$G$47/(100*12))</f>
        <v>0</v>
      </c>
    </row>
    <row r="162" customFormat="false" ht="12.8" hidden="false" customHeight="false" outlineLevel="0" collapsed="false">
      <c r="A162" s="76" t="n">
        <v>158</v>
      </c>
      <c r="B162" s="77" t="n">
        <f aca="false">EOMONTH(Input!$C$7,A162)</f>
        <v>47726</v>
      </c>
      <c r="D162" s="78" t="n">
        <f aca="false">IF(AND($B162&lt;Input!$C$31,$B162&lt;Input!$G$31),Input!$G$48,0)</f>
        <v>0</v>
      </c>
      <c r="E162" s="78" t="n">
        <f aca="true">IF(AND($B162&gt;Input!$G$31,$B162&lt;Input!$G$25),PMT(Input!$G$47/(100*12),(OFFSET($A$4,MATCH(Input!$G$25,$B$4:$B$1004,1),0,1,1)-OFFSET($A$4,MATCH(Input!$G$31,$B$4:$B$1004,1),0,1,1)),$H$4,0,1),0)</f>
        <v>0</v>
      </c>
      <c r="F162" s="78" t="n">
        <f aca="false">($F161+$D162+$E162)*(1+Input!$G$47/(100*12))</f>
        <v>0</v>
      </c>
    </row>
    <row r="163" customFormat="false" ht="12.8" hidden="false" customHeight="false" outlineLevel="0" collapsed="false">
      <c r="A163" s="76" t="n">
        <v>159</v>
      </c>
      <c r="B163" s="77" t="n">
        <f aca="false">EOMONTH(Input!$C$7,A163)</f>
        <v>47756</v>
      </c>
      <c r="D163" s="78" t="n">
        <f aca="false">IF(AND($B163&lt;Input!$C$31,$B163&lt;Input!$G$31),Input!$G$48,0)</f>
        <v>0</v>
      </c>
      <c r="E163" s="78" t="n">
        <f aca="true">IF(AND($B163&gt;Input!$G$31,$B163&lt;Input!$G$25),PMT(Input!$G$47/(100*12),(OFFSET($A$4,MATCH(Input!$G$25,$B$4:$B$1004,1),0,1,1)-OFFSET($A$4,MATCH(Input!$G$31,$B$4:$B$1004,1),0,1,1)),$H$4,0,1),0)</f>
        <v>0</v>
      </c>
      <c r="F163" s="78" t="n">
        <f aca="false">($F162+$D163+$E163)*(1+Input!$G$47/(100*12))</f>
        <v>0</v>
      </c>
    </row>
    <row r="164" customFormat="false" ht="12.8" hidden="false" customHeight="false" outlineLevel="0" collapsed="false">
      <c r="A164" s="76" t="n">
        <v>160</v>
      </c>
      <c r="B164" s="77" t="n">
        <f aca="false">EOMONTH(Input!$C$7,A164)</f>
        <v>47787</v>
      </c>
      <c r="D164" s="78" t="n">
        <f aca="false">IF(AND($B164&lt;Input!$C$31,$B164&lt;Input!$G$31),Input!$G$48,0)</f>
        <v>0</v>
      </c>
      <c r="E164" s="78" t="n">
        <f aca="true">IF(AND($B164&gt;Input!$G$31,$B164&lt;Input!$G$25),PMT(Input!$G$47/(100*12),(OFFSET($A$4,MATCH(Input!$G$25,$B$4:$B$1004,1),0,1,1)-OFFSET($A$4,MATCH(Input!$G$31,$B$4:$B$1004,1),0,1,1)),$H$4,0,1),0)</f>
        <v>0</v>
      </c>
      <c r="F164" s="78" t="n">
        <f aca="false">($F163+$D164+$E164)*(1+Input!$G$47/(100*12))</f>
        <v>0</v>
      </c>
    </row>
    <row r="165" customFormat="false" ht="12.8" hidden="false" customHeight="false" outlineLevel="0" collapsed="false">
      <c r="A165" s="76" t="n">
        <v>161</v>
      </c>
      <c r="B165" s="77" t="n">
        <f aca="false">EOMONTH(Input!$C$7,A165)</f>
        <v>47817</v>
      </c>
      <c r="D165" s="78" t="n">
        <f aca="false">IF(AND($B165&lt;Input!$C$31,$B165&lt;Input!$G$31),Input!$G$48,0)</f>
        <v>0</v>
      </c>
      <c r="E165" s="78" t="n">
        <f aca="true">IF(AND($B165&gt;Input!$G$31,$B165&lt;Input!$G$25),PMT(Input!$G$47/(100*12),(OFFSET($A$4,MATCH(Input!$G$25,$B$4:$B$1004,1),0,1,1)-OFFSET($A$4,MATCH(Input!$G$31,$B$4:$B$1004,1),0,1,1)),$H$4,0,1),0)</f>
        <v>0</v>
      </c>
      <c r="F165" s="78" t="n">
        <f aca="false">($F164+$D165+$E165)*(1+Input!$G$47/(100*12))</f>
        <v>0</v>
      </c>
    </row>
    <row r="166" customFormat="false" ht="12.8" hidden="false" customHeight="false" outlineLevel="0" collapsed="false">
      <c r="A166" s="76" t="n">
        <v>162</v>
      </c>
      <c r="B166" s="77" t="n">
        <f aca="false">EOMONTH(Input!$C$7,A166)</f>
        <v>47848</v>
      </c>
      <c r="D166" s="78" t="n">
        <f aca="false">IF(AND($B166&lt;Input!$C$31,$B166&lt;Input!$G$31),Input!$G$48,0)</f>
        <v>0</v>
      </c>
      <c r="E166" s="78" t="n">
        <f aca="true">IF(AND($B166&gt;Input!$G$31,$B166&lt;Input!$G$25),PMT(Input!$G$47/(100*12),(OFFSET($A$4,MATCH(Input!$G$25,$B$4:$B$1004,1),0,1,1)-OFFSET($A$4,MATCH(Input!$G$31,$B$4:$B$1004,1),0,1,1)),$H$4,0,1),0)</f>
        <v>0</v>
      </c>
      <c r="F166" s="78" t="n">
        <f aca="false">($F165+$D166+$E166)*(1+Input!$G$47/(100*12))</f>
        <v>0</v>
      </c>
    </row>
    <row r="167" customFormat="false" ht="12.8" hidden="false" customHeight="false" outlineLevel="0" collapsed="false">
      <c r="A167" s="76" t="n">
        <v>163</v>
      </c>
      <c r="B167" s="77" t="n">
        <f aca="false">EOMONTH(Input!$C$7,A167)</f>
        <v>47879</v>
      </c>
      <c r="D167" s="78" t="n">
        <f aca="false">IF(AND($B167&lt;Input!$C$31,$B167&lt;Input!$G$31),Input!$G$48,0)</f>
        <v>0</v>
      </c>
      <c r="E167" s="78" t="n">
        <f aca="true">IF(AND($B167&gt;Input!$G$31,$B167&lt;Input!$G$25),PMT(Input!$G$47/(100*12),(OFFSET($A$4,MATCH(Input!$G$25,$B$4:$B$1004,1),0,1,1)-OFFSET($A$4,MATCH(Input!$G$31,$B$4:$B$1004,1),0,1,1)),$H$4,0,1),0)</f>
        <v>0</v>
      </c>
      <c r="F167" s="78" t="n">
        <f aca="false">($F166+$D167+$E167)*(1+Input!$G$47/(100*12))</f>
        <v>0</v>
      </c>
    </row>
    <row r="168" customFormat="false" ht="12.8" hidden="false" customHeight="false" outlineLevel="0" collapsed="false">
      <c r="A168" s="76" t="n">
        <v>164</v>
      </c>
      <c r="B168" s="77" t="n">
        <f aca="false">EOMONTH(Input!$C$7,A168)</f>
        <v>47907</v>
      </c>
      <c r="D168" s="78" t="n">
        <f aca="false">IF(AND($B168&lt;Input!$C$31,$B168&lt;Input!$G$31),Input!$G$48,0)</f>
        <v>0</v>
      </c>
      <c r="E168" s="78" t="n">
        <f aca="true">IF(AND($B168&gt;Input!$G$31,$B168&lt;Input!$G$25),PMT(Input!$G$47/(100*12),(OFFSET($A$4,MATCH(Input!$G$25,$B$4:$B$1004,1),0,1,1)-OFFSET($A$4,MATCH(Input!$G$31,$B$4:$B$1004,1),0,1,1)),$H$4,0,1),0)</f>
        <v>0</v>
      </c>
      <c r="F168" s="78" t="n">
        <f aca="false">($F167+$D168+$E168)*(1+Input!$G$47/(100*12))</f>
        <v>0</v>
      </c>
    </row>
    <row r="169" customFormat="false" ht="12.8" hidden="false" customHeight="false" outlineLevel="0" collapsed="false">
      <c r="A169" s="76" t="n">
        <v>165</v>
      </c>
      <c r="B169" s="77" t="n">
        <f aca="false">EOMONTH(Input!$C$7,A169)</f>
        <v>47938</v>
      </c>
      <c r="D169" s="78" t="n">
        <f aca="false">IF(AND($B169&lt;Input!$C$31,$B169&lt;Input!$G$31),Input!$G$48,0)</f>
        <v>0</v>
      </c>
      <c r="E169" s="78" t="n">
        <f aca="true">IF(AND($B169&gt;Input!$G$31,$B169&lt;Input!$G$25),PMT(Input!$G$47/(100*12),(OFFSET($A$4,MATCH(Input!$G$25,$B$4:$B$1004,1),0,1,1)-OFFSET($A$4,MATCH(Input!$G$31,$B$4:$B$1004,1),0,1,1)),$H$4,0,1),0)</f>
        <v>0</v>
      </c>
      <c r="F169" s="78" t="n">
        <f aca="false">($F168+$D169+$E169)*(1+Input!$G$47/(100*12))</f>
        <v>0</v>
      </c>
    </row>
    <row r="170" customFormat="false" ht="12.8" hidden="false" customHeight="false" outlineLevel="0" collapsed="false">
      <c r="A170" s="76" t="n">
        <v>166</v>
      </c>
      <c r="B170" s="77" t="n">
        <f aca="false">EOMONTH(Input!$C$7,A170)</f>
        <v>47968</v>
      </c>
      <c r="D170" s="78" t="n">
        <f aca="false">IF(AND($B170&lt;Input!$C$31,$B170&lt;Input!$G$31),Input!$G$48,0)</f>
        <v>0</v>
      </c>
      <c r="E170" s="78" t="n">
        <f aca="true">IF(AND($B170&gt;Input!$G$31,$B170&lt;Input!$G$25),PMT(Input!$G$47/(100*12),(OFFSET($A$4,MATCH(Input!$G$25,$B$4:$B$1004,1),0,1,1)-OFFSET($A$4,MATCH(Input!$G$31,$B$4:$B$1004,1),0,1,1)),$H$4,0,1),0)</f>
        <v>0</v>
      </c>
      <c r="F170" s="78" t="n">
        <f aca="false">($F169+$D170+$E170)*(1+Input!$G$47/(100*12))</f>
        <v>0</v>
      </c>
    </row>
    <row r="171" customFormat="false" ht="12.8" hidden="false" customHeight="false" outlineLevel="0" collapsed="false">
      <c r="A171" s="76" t="n">
        <v>167</v>
      </c>
      <c r="B171" s="77" t="n">
        <f aca="false">EOMONTH(Input!$C$7,A171)</f>
        <v>47999</v>
      </c>
      <c r="D171" s="78" t="n">
        <f aca="false">IF(AND($B171&lt;Input!$C$31,$B171&lt;Input!$G$31),Input!$G$48,0)</f>
        <v>0</v>
      </c>
      <c r="E171" s="78" t="n">
        <f aca="true">IF(AND($B171&gt;Input!$G$31,$B171&lt;Input!$G$25),PMT(Input!$G$47/(100*12),(OFFSET($A$4,MATCH(Input!$G$25,$B$4:$B$1004,1),0,1,1)-OFFSET($A$4,MATCH(Input!$G$31,$B$4:$B$1004,1),0,1,1)),$H$4,0,1),0)</f>
        <v>0</v>
      </c>
      <c r="F171" s="78" t="n">
        <f aca="false">($F170+$D171+$E171)*(1+Input!$G$47/(100*12))</f>
        <v>0</v>
      </c>
    </row>
    <row r="172" customFormat="false" ht="12.8" hidden="false" customHeight="false" outlineLevel="0" collapsed="false">
      <c r="A172" s="76" t="n">
        <v>168</v>
      </c>
      <c r="B172" s="77" t="n">
        <f aca="false">EOMONTH(Input!$C$7,A172)</f>
        <v>48029</v>
      </c>
      <c r="D172" s="78" t="n">
        <f aca="false">IF(AND($B172&lt;Input!$C$31,$B172&lt;Input!$G$31),Input!$G$48,0)</f>
        <v>0</v>
      </c>
      <c r="E172" s="78" t="n">
        <f aca="true">IF(AND($B172&gt;Input!$G$31,$B172&lt;Input!$G$25),PMT(Input!$G$47/(100*12),(OFFSET($A$4,MATCH(Input!$G$25,$B$4:$B$1004,1),0,1,1)-OFFSET($A$4,MATCH(Input!$G$31,$B$4:$B$1004,1),0,1,1)),$H$4,0,1),0)</f>
        <v>0</v>
      </c>
      <c r="F172" s="78" t="n">
        <f aca="false">($F171+$D172+$E172)*(1+Input!$G$47/(100*12))</f>
        <v>0</v>
      </c>
    </row>
    <row r="173" customFormat="false" ht="12.8" hidden="false" customHeight="false" outlineLevel="0" collapsed="false">
      <c r="A173" s="76" t="n">
        <v>169</v>
      </c>
      <c r="B173" s="77" t="n">
        <f aca="false">EOMONTH(Input!$C$7,A173)</f>
        <v>48060</v>
      </c>
      <c r="D173" s="78" t="n">
        <f aca="false">IF(AND($B173&lt;Input!$C$31,$B173&lt;Input!$G$31),Input!$G$48,0)</f>
        <v>0</v>
      </c>
      <c r="E173" s="78" t="n">
        <f aca="true">IF(AND($B173&gt;Input!$G$31,$B173&lt;Input!$G$25),PMT(Input!$G$47/(100*12),(OFFSET($A$4,MATCH(Input!$G$25,$B$4:$B$1004,1),0,1,1)-OFFSET($A$4,MATCH(Input!$G$31,$B$4:$B$1004,1),0,1,1)),$H$4,0,1),0)</f>
        <v>0</v>
      </c>
      <c r="F173" s="78" t="n">
        <f aca="false">($F172+$D173+$E173)*(1+Input!$G$47/(100*12))</f>
        <v>0</v>
      </c>
    </row>
    <row r="174" customFormat="false" ht="12.8" hidden="false" customHeight="false" outlineLevel="0" collapsed="false">
      <c r="A174" s="76" t="n">
        <v>170</v>
      </c>
      <c r="B174" s="77" t="n">
        <f aca="false">EOMONTH(Input!$C$7,A174)</f>
        <v>48091</v>
      </c>
      <c r="D174" s="78" t="n">
        <f aca="false">IF(AND($B174&lt;Input!$C$31,$B174&lt;Input!$G$31),Input!$G$48,0)</f>
        <v>0</v>
      </c>
      <c r="E174" s="78" t="n">
        <f aca="true">IF(AND($B174&gt;Input!$G$31,$B174&lt;Input!$G$25),PMT(Input!$G$47/(100*12),(OFFSET($A$4,MATCH(Input!$G$25,$B$4:$B$1004,1),0,1,1)-OFFSET($A$4,MATCH(Input!$G$31,$B$4:$B$1004,1),0,1,1)),$H$4,0,1),0)</f>
        <v>0</v>
      </c>
      <c r="F174" s="78" t="n">
        <f aca="false">($F173+$D174+$E174)*(1+Input!$G$47/(100*12))</f>
        <v>0</v>
      </c>
    </row>
    <row r="175" customFormat="false" ht="12.8" hidden="false" customHeight="false" outlineLevel="0" collapsed="false">
      <c r="A175" s="76" t="n">
        <v>171</v>
      </c>
      <c r="B175" s="77" t="n">
        <f aca="false">EOMONTH(Input!$C$7,A175)</f>
        <v>48121</v>
      </c>
      <c r="D175" s="78" t="n">
        <f aca="false">IF(AND($B175&lt;Input!$C$31,$B175&lt;Input!$G$31),Input!$G$48,0)</f>
        <v>0</v>
      </c>
      <c r="E175" s="78" t="n">
        <f aca="true">IF(AND($B175&gt;Input!$G$31,$B175&lt;Input!$G$25),PMT(Input!$G$47/(100*12),(OFFSET($A$4,MATCH(Input!$G$25,$B$4:$B$1004,1),0,1,1)-OFFSET($A$4,MATCH(Input!$G$31,$B$4:$B$1004,1),0,1,1)),$H$4,0,1),0)</f>
        <v>0</v>
      </c>
      <c r="F175" s="78" t="n">
        <f aca="false">($F174+$D175+$E175)*(1+Input!$G$47/(100*12))</f>
        <v>0</v>
      </c>
    </row>
    <row r="176" customFormat="false" ht="12.8" hidden="false" customHeight="false" outlineLevel="0" collapsed="false">
      <c r="A176" s="76" t="n">
        <v>172</v>
      </c>
      <c r="B176" s="77" t="n">
        <f aca="false">EOMONTH(Input!$C$7,A176)</f>
        <v>48152</v>
      </c>
      <c r="D176" s="78" t="n">
        <f aca="false">IF(AND($B176&lt;Input!$C$31,$B176&lt;Input!$G$31),Input!$G$48,0)</f>
        <v>0</v>
      </c>
      <c r="E176" s="78" t="n">
        <f aca="true">IF(AND($B176&gt;Input!$G$31,$B176&lt;Input!$G$25),PMT(Input!$G$47/(100*12),(OFFSET($A$4,MATCH(Input!$G$25,$B$4:$B$1004,1),0,1,1)-OFFSET($A$4,MATCH(Input!$G$31,$B$4:$B$1004,1),0,1,1)),$H$4,0,1),0)</f>
        <v>0</v>
      </c>
      <c r="F176" s="78" t="n">
        <f aca="false">($F175+$D176+$E176)*(1+Input!$G$47/(100*12))</f>
        <v>0</v>
      </c>
    </row>
    <row r="177" customFormat="false" ht="12.8" hidden="false" customHeight="false" outlineLevel="0" collapsed="false">
      <c r="A177" s="76" t="n">
        <v>173</v>
      </c>
      <c r="B177" s="77" t="n">
        <f aca="false">EOMONTH(Input!$C$7,A177)</f>
        <v>48182</v>
      </c>
      <c r="D177" s="78" t="n">
        <f aca="false">IF(AND($B177&lt;Input!$C$31,$B177&lt;Input!$G$31),Input!$G$48,0)</f>
        <v>0</v>
      </c>
      <c r="E177" s="78" t="n">
        <f aca="true">IF(AND($B177&gt;Input!$G$31,$B177&lt;Input!$G$25),PMT(Input!$G$47/(100*12),(OFFSET($A$4,MATCH(Input!$G$25,$B$4:$B$1004,1),0,1,1)-OFFSET($A$4,MATCH(Input!$G$31,$B$4:$B$1004,1),0,1,1)),$H$4,0,1),0)</f>
        <v>0</v>
      </c>
      <c r="F177" s="78" t="n">
        <f aca="false">($F176+$D177+$E177)*(1+Input!$G$47/(100*12))</f>
        <v>0</v>
      </c>
    </row>
    <row r="178" customFormat="false" ht="12.8" hidden="false" customHeight="false" outlineLevel="0" collapsed="false">
      <c r="A178" s="76" t="n">
        <v>174</v>
      </c>
      <c r="B178" s="77" t="n">
        <f aca="false">EOMONTH(Input!$C$7,A178)</f>
        <v>48213</v>
      </c>
      <c r="D178" s="78" t="n">
        <f aca="false">IF(AND($B178&lt;Input!$C$31,$B178&lt;Input!$G$31),Input!$G$48,0)</f>
        <v>0</v>
      </c>
      <c r="E178" s="78" t="n">
        <f aca="true">IF(AND($B178&gt;Input!$G$31,$B178&lt;Input!$G$25),PMT(Input!$G$47/(100*12),(OFFSET($A$4,MATCH(Input!$G$25,$B$4:$B$1004,1),0,1,1)-OFFSET($A$4,MATCH(Input!$G$31,$B$4:$B$1004,1),0,1,1)),$H$4,0,1),0)</f>
        <v>0</v>
      </c>
      <c r="F178" s="78" t="n">
        <f aca="false">($F177+$D178+$E178)*(1+Input!$G$47/(100*12))</f>
        <v>0</v>
      </c>
    </row>
    <row r="179" customFormat="false" ht="12.8" hidden="false" customHeight="false" outlineLevel="0" collapsed="false">
      <c r="A179" s="76" t="n">
        <v>175</v>
      </c>
      <c r="B179" s="77" t="n">
        <f aca="false">EOMONTH(Input!$C$7,A179)</f>
        <v>48244</v>
      </c>
      <c r="D179" s="78" t="n">
        <f aca="false">IF(AND($B179&lt;Input!$C$31,$B179&lt;Input!$G$31),Input!$G$48,0)</f>
        <v>0</v>
      </c>
      <c r="E179" s="78" t="n">
        <f aca="true">IF(AND($B179&gt;Input!$G$31,$B179&lt;Input!$G$25),PMT(Input!$G$47/(100*12),(OFFSET($A$4,MATCH(Input!$G$25,$B$4:$B$1004,1),0,1,1)-OFFSET($A$4,MATCH(Input!$G$31,$B$4:$B$1004,1),0,1,1)),$H$4,0,1),0)</f>
        <v>0</v>
      </c>
      <c r="F179" s="78" t="n">
        <f aca="false">($F178+$D179+$E179)*(1+Input!$G$47/(100*12))</f>
        <v>0</v>
      </c>
    </row>
    <row r="180" customFormat="false" ht="12.8" hidden="false" customHeight="false" outlineLevel="0" collapsed="false">
      <c r="A180" s="76" t="n">
        <v>176</v>
      </c>
      <c r="B180" s="77" t="n">
        <f aca="false">EOMONTH(Input!$C$7,A180)</f>
        <v>48273</v>
      </c>
      <c r="D180" s="78" t="n">
        <f aca="false">IF(AND($B180&lt;Input!$C$31,$B180&lt;Input!$G$31),Input!$G$48,0)</f>
        <v>0</v>
      </c>
      <c r="E180" s="78" t="n">
        <f aca="true">IF(AND($B180&gt;Input!$G$31,$B180&lt;Input!$G$25),PMT(Input!$G$47/(100*12),(OFFSET($A$4,MATCH(Input!$G$25,$B$4:$B$1004,1),0,1,1)-OFFSET($A$4,MATCH(Input!$G$31,$B$4:$B$1004,1),0,1,1)),$H$4,0,1),0)</f>
        <v>0</v>
      </c>
      <c r="F180" s="78" t="n">
        <f aca="false">($F179+$D180+$E180)*(1+Input!$G$47/(100*12))</f>
        <v>0</v>
      </c>
    </row>
    <row r="181" customFormat="false" ht="12.8" hidden="false" customHeight="false" outlineLevel="0" collapsed="false">
      <c r="A181" s="76" t="n">
        <v>177</v>
      </c>
      <c r="B181" s="77" t="n">
        <f aca="false">EOMONTH(Input!$C$7,A181)</f>
        <v>48304</v>
      </c>
      <c r="D181" s="78" t="n">
        <f aca="false">IF(AND($B181&lt;Input!$C$31,$B181&lt;Input!$G$31),Input!$G$48,0)</f>
        <v>0</v>
      </c>
      <c r="E181" s="78" t="n">
        <f aca="true">IF(AND($B181&gt;Input!$G$31,$B181&lt;Input!$G$25),PMT(Input!$G$47/(100*12),(OFFSET($A$4,MATCH(Input!$G$25,$B$4:$B$1004,1),0,1,1)-OFFSET($A$4,MATCH(Input!$G$31,$B$4:$B$1004,1),0,1,1)),$H$4,0,1),0)</f>
        <v>0</v>
      </c>
      <c r="F181" s="78" t="n">
        <f aca="false">($F180+$D181+$E181)*(1+Input!$G$47/(100*12))</f>
        <v>0</v>
      </c>
    </row>
    <row r="182" customFormat="false" ht="12.8" hidden="false" customHeight="false" outlineLevel="0" collapsed="false">
      <c r="A182" s="76" t="n">
        <v>178</v>
      </c>
      <c r="B182" s="77" t="n">
        <f aca="false">EOMONTH(Input!$C$7,A182)</f>
        <v>48334</v>
      </c>
      <c r="D182" s="78" t="n">
        <f aca="false">IF(AND($B182&lt;Input!$C$31,$B182&lt;Input!$G$31),Input!$G$48,0)</f>
        <v>0</v>
      </c>
      <c r="E182" s="78" t="n">
        <f aca="true">IF(AND($B182&gt;Input!$G$31,$B182&lt;Input!$G$25),PMT(Input!$G$47/(100*12),(OFFSET($A$4,MATCH(Input!$G$25,$B$4:$B$1004,1),0,1,1)-OFFSET($A$4,MATCH(Input!$G$31,$B$4:$B$1004,1),0,1,1)),$H$4,0,1),0)</f>
        <v>0</v>
      </c>
      <c r="F182" s="78" t="n">
        <f aca="false">($F181+$D182+$E182)*(1+Input!$G$47/(100*12))</f>
        <v>0</v>
      </c>
    </row>
    <row r="183" customFormat="false" ht="12.8" hidden="false" customHeight="false" outlineLevel="0" collapsed="false">
      <c r="A183" s="76" t="n">
        <v>179</v>
      </c>
      <c r="B183" s="77" t="n">
        <f aca="false">EOMONTH(Input!$C$7,A183)</f>
        <v>48365</v>
      </c>
      <c r="D183" s="78" t="n">
        <f aca="false">IF(AND($B183&lt;Input!$C$31,$B183&lt;Input!$G$31),Input!$G$48,0)</f>
        <v>0</v>
      </c>
      <c r="E183" s="78" t="n">
        <f aca="true">IF(AND($B183&gt;Input!$G$31,$B183&lt;Input!$G$25),PMT(Input!$G$47/(100*12),(OFFSET($A$4,MATCH(Input!$G$25,$B$4:$B$1004,1),0,1,1)-OFFSET($A$4,MATCH(Input!$G$31,$B$4:$B$1004,1),0,1,1)),$H$4,0,1),0)</f>
        <v>0</v>
      </c>
      <c r="F183" s="78" t="n">
        <f aca="false">($F182+$D183+$E183)*(1+Input!$G$47/(100*12))</f>
        <v>0</v>
      </c>
    </row>
    <row r="184" customFormat="false" ht="12.8" hidden="false" customHeight="false" outlineLevel="0" collapsed="false">
      <c r="A184" s="76" t="n">
        <v>180</v>
      </c>
      <c r="B184" s="77" t="n">
        <f aca="false">EOMONTH(Input!$C$7,A184)</f>
        <v>48395</v>
      </c>
      <c r="D184" s="78" t="n">
        <f aca="false">IF(AND($B184&lt;Input!$C$31,$B184&lt;Input!$G$31),Input!$G$48,0)</f>
        <v>0</v>
      </c>
      <c r="E184" s="78" t="n">
        <f aca="true">IF(AND($B184&gt;Input!$G$31,$B184&lt;Input!$G$25),PMT(Input!$G$47/(100*12),(OFFSET($A$4,MATCH(Input!$G$25,$B$4:$B$1004,1),0,1,1)-OFFSET($A$4,MATCH(Input!$G$31,$B$4:$B$1004,1),0,1,1)),$H$4,0,1),0)</f>
        <v>0</v>
      </c>
      <c r="F184" s="78" t="n">
        <f aca="false">($F183+$D184+$E184)*(1+Input!$G$47/(100*12))</f>
        <v>0</v>
      </c>
    </row>
    <row r="185" customFormat="false" ht="12.8" hidden="false" customHeight="false" outlineLevel="0" collapsed="false">
      <c r="A185" s="76" t="n">
        <v>181</v>
      </c>
      <c r="B185" s="77" t="n">
        <f aca="false">EOMONTH(Input!$C$7,A185)</f>
        <v>48426</v>
      </c>
      <c r="D185" s="78" t="n">
        <f aca="false">IF(AND($B185&lt;Input!$C$31,$B185&lt;Input!$G$31),Input!$G$48,0)</f>
        <v>0</v>
      </c>
      <c r="E185" s="78" t="n">
        <f aca="true">IF(AND($B185&gt;Input!$G$31,$B185&lt;Input!$G$25),PMT(Input!$G$47/(100*12),(OFFSET($A$4,MATCH(Input!$G$25,$B$4:$B$1004,1),0,1,1)-OFFSET($A$4,MATCH(Input!$G$31,$B$4:$B$1004,1),0,1,1)),$H$4,0,1),0)</f>
        <v>0</v>
      </c>
      <c r="F185" s="78" t="n">
        <f aca="false">($F184+$D185+$E185)*(1+Input!$G$47/(100*12))</f>
        <v>0</v>
      </c>
    </row>
    <row r="186" customFormat="false" ht="12.8" hidden="false" customHeight="false" outlineLevel="0" collapsed="false">
      <c r="A186" s="76" t="n">
        <v>182</v>
      </c>
      <c r="B186" s="77" t="n">
        <f aca="false">EOMONTH(Input!$C$7,A186)</f>
        <v>48457</v>
      </c>
      <c r="D186" s="78" t="n">
        <f aca="false">IF(AND($B186&lt;Input!$C$31,$B186&lt;Input!$G$31),Input!$G$48,0)</f>
        <v>0</v>
      </c>
      <c r="E186" s="78" t="n">
        <f aca="true">IF(AND($B186&gt;Input!$G$31,$B186&lt;Input!$G$25),PMT(Input!$G$47/(100*12),(OFFSET($A$4,MATCH(Input!$G$25,$B$4:$B$1004,1),0,1,1)-OFFSET($A$4,MATCH(Input!$G$31,$B$4:$B$1004,1),0,1,1)),$H$4,0,1),0)</f>
        <v>0</v>
      </c>
      <c r="F186" s="78" t="n">
        <f aca="false">($F185+$D186+$E186)*(1+Input!$G$47/(100*12))</f>
        <v>0</v>
      </c>
    </row>
    <row r="187" customFormat="false" ht="12.8" hidden="false" customHeight="false" outlineLevel="0" collapsed="false">
      <c r="A187" s="76" t="n">
        <v>183</v>
      </c>
      <c r="B187" s="77" t="n">
        <f aca="false">EOMONTH(Input!$C$7,A187)</f>
        <v>48487</v>
      </c>
      <c r="D187" s="78" t="n">
        <f aca="false">IF(AND($B187&lt;Input!$C$31,$B187&lt;Input!$G$31),Input!$G$48,0)</f>
        <v>0</v>
      </c>
      <c r="E187" s="78" t="n">
        <f aca="true">IF(AND($B187&gt;Input!$G$31,$B187&lt;Input!$G$25),PMT(Input!$G$47/(100*12),(OFFSET($A$4,MATCH(Input!$G$25,$B$4:$B$1004,1),0,1,1)-OFFSET($A$4,MATCH(Input!$G$31,$B$4:$B$1004,1),0,1,1)),$H$4,0,1),0)</f>
        <v>0</v>
      </c>
      <c r="F187" s="78" t="n">
        <f aca="false">($F186+$D187+$E187)*(1+Input!$G$47/(100*12))</f>
        <v>0</v>
      </c>
    </row>
    <row r="188" customFormat="false" ht="12.8" hidden="false" customHeight="false" outlineLevel="0" collapsed="false">
      <c r="A188" s="76" t="n">
        <v>184</v>
      </c>
      <c r="B188" s="77" t="n">
        <f aca="false">EOMONTH(Input!$C$7,A188)</f>
        <v>48518</v>
      </c>
      <c r="D188" s="78" t="n">
        <f aca="false">IF(AND($B188&lt;Input!$C$31,$B188&lt;Input!$G$31),Input!$G$48,0)</f>
        <v>0</v>
      </c>
      <c r="E188" s="78" t="n">
        <f aca="true">IF(AND($B188&gt;Input!$G$31,$B188&lt;Input!$G$25),PMT(Input!$G$47/(100*12),(OFFSET($A$4,MATCH(Input!$G$25,$B$4:$B$1004,1),0,1,1)-OFFSET($A$4,MATCH(Input!$G$31,$B$4:$B$1004,1),0,1,1)),$H$4,0,1),0)</f>
        <v>0</v>
      </c>
      <c r="F188" s="78" t="n">
        <f aca="false">($F187+$D188+$E188)*(1+Input!$G$47/(100*12))</f>
        <v>0</v>
      </c>
    </row>
    <row r="189" customFormat="false" ht="12.8" hidden="false" customHeight="false" outlineLevel="0" collapsed="false">
      <c r="A189" s="76" t="n">
        <v>185</v>
      </c>
      <c r="B189" s="77" t="n">
        <f aca="false">EOMONTH(Input!$C$7,A189)</f>
        <v>48548</v>
      </c>
      <c r="D189" s="78" t="n">
        <f aca="false">IF(AND($B189&lt;Input!$C$31,$B189&lt;Input!$G$31),Input!$G$48,0)</f>
        <v>0</v>
      </c>
      <c r="E189" s="78" t="n">
        <f aca="true">IF(AND($B189&gt;Input!$G$31,$B189&lt;Input!$G$25),PMT(Input!$G$47/(100*12),(OFFSET($A$4,MATCH(Input!$G$25,$B$4:$B$1004,1),0,1,1)-OFFSET($A$4,MATCH(Input!$G$31,$B$4:$B$1004,1),0,1,1)),$H$4,0,1),0)</f>
        <v>0</v>
      </c>
      <c r="F189" s="78" t="n">
        <f aca="false">($F188+$D189+$E189)*(1+Input!$G$47/(100*12))</f>
        <v>0</v>
      </c>
    </row>
    <row r="190" customFormat="false" ht="12.8" hidden="false" customHeight="false" outlineLevel="0" collapsed="false">
      <c r="A190" s="76" t="n">
        <v>186</v>
      </c>
      <c r="B190" s="77" t="n">
        <f aca="false">EOMONTH(Input!$C$7,A190)</f>
        <v>48579</v>
      </c>
      <c r="D190" s="78" t="n">
        <f aca="false">IF(AND($B190&lt;Input!$C$31,$B190&lt;Input!$G$31),Input!$G$48,0)</f>
        <v>0</v>
      </c>
      <c r="E190" s="78" t="n">
        <f aca="true">IF(AND($B190&gt;Input!$G$31,$B190&lt;Input!$G$25),PMT(Input!$G$47/(100*12),(OFFSET($A$4,MATCH(Input!$G$25,$B$4:$B$1004,1),0,1,1)-OFFSET($A$4,MATCH(Input!$G$31,$B$4:$B$1004,1),0,1,1)),$H$4,0,1),0)</f>
        <v>0</v>
      </c>
      <c r="F190" s="78" t="n">
        <f aca="false">($F189+$D190+$E190)*(1+Input!$G$47/(100*12))</f>
        <v>0</v>
      </c>
    </row>
    <row r="191" customFormat="false" ht="12.8" hidden="false" customHeight="false" outlineLevel="0" collapsed="false">
      <c r="A191" s="76" t="n">
        <v>187</v>
      </c>
      <c r="B191" s="77" t="n">
        <f aca="false">EOMONTH(Input!$C$7,A191)</f>
        <v>48610</v>
      </c>
      <c r="D191" s="78" t="n">
        <f aca="false">IF(AND($B191&lt;Input!$C$31,$B191&lt;Input!$G$31),Input!$G$48,0)</f>
        <v>0</v>
      </c>
      <c r="E191" s="78" t="n">
        <f aca="true">IF(AND($B191&gt;Input!$G$31,$B191&lt;Input!$G$25),PMT(Input!$G$47/(100*12),(OFFSET($A$4,MATCH(Input!$G$25,$B$4:$B$1004,1),0,1,1)-OFFSET($A$4,MATCH(Input!$G$31,$B$4:$B$1004,1),0,1,1)),$H$4,0,1),0)</f>
        <v>0</v>
      </c>
      <c r="F191" s="78" t="n">
        <f aca="false">($F190+$D191+$E191)*(1+Input!$G$47/(100*12))</f>
        <v>0</v>
      </c>
    </row>
    <row r="192" customFormat="false" ht="12.8" hidden="false" customHeight="false" outlineLevel="0" collapsed="false">
      <c r="A192" s="76" t="n">
        <v>188</v>
      </c>
      <c r="B192" s="77" t="n">
        <f aca="false">EOMONTH(Input!$C$7,A192)</f>
        <v>48638</v>
      </c>
      <c r="D192" s="78" t="n">
        <f aca="false">IF(AND($B192&lt;Input!$C$31,$B192&lt;Input!$G$31),Input!$G$48,0)</f>
        <v>0</v>
      </c>
      <c r="E192" s="78" t="n">
        <f aca="true">IF(AND($B192&gt;Input!$G$31,$B192&lt;Input!$G$25),PMT(Input!$G$47/(100*12),(OFFSET($A$4,MATCH(Input!$G$25,$B$4:$B$1004,1),0,1,1)-OFFSET($A$4,MATCH(Input!$G$31,$B$4:$B$1004,1),0,1,1)),$H$4,0,1),0)</f>
        <v>0</v>
      </c>
      <c r="F192" s="78" t="n">
        <f aca="false">($F191+$D192+$E192)*(1+Input!$G$47/(100*12))</f>
        <v>0</v>
      </c>
    </row>
    <row r="193" customFormat="false" ht="12.8" hidden="false" customHeight="false" outlineLevel="0" collapsed="false">
      <c r="A193" s="76" t="n">
        <v>189</v>
      </c>
      <c r="B193" s="77" t="n">
        <f aca="false">EOMONTH(Input!$C$7,A193)</f>
        <v>48669</v>
      </c>
      <c r="D193" s="78" t="n">
        <f aca="false">IF(AND($B193&lt;Input!$C$31,$B193&lt;Input!$G$31),Input!$G$48,0)</f>
        <v>0</v>
      </c>
      <c r="E193" s="78" t="n">
        <f aca="true">IF(AND($B193&gt;Input!$G$31,$B193&lt;Input!$G$25),PMT(Input!$G$47/(100*12),(OFFSET($A$4,MATCH(Input!$G$25,$B$4:$B$1004,1),0,1,1)-OFFSET($A$4,MATCH(Input!$G$31,$B$4:$B$1004,1),0,1,1)),$H$4,0,1),0)</f>
        <v>0</v>
      </c>
      <c r="F193" s="78" t="n">
        <f aca="false">($F192+$D193+$E193)*(1+Input!$G$47/(100*12))</f>
        <v>0</v>
      </c>
    </row>
    <row r="194" customFormat="false" ht="12.8" hidden="false" customHeight="false" outlineLevel="0" collapsed="false">
      <c r="A194" s="76" t="n">
        <v>190</v>
      </c>
      <c r="B194" s="77" t="n">
        <f aca="false">EOMONTH(Input!$C$7,A194)</f>
        <v>48699</v>
      </c>
      <c r="D194" s="78" t="n">
        <f aca="false">IF(AND($B194&lt;Input!$C$31,$B194&lt;Input!$G$31),Input!$G$48,0)</f>
        <v>0</v>
      </c>
      <c r="E194" s="78" t="n">
        <f aca="true">IF(AND($B194&gt;Input!$G$31,$B194&lt;Input!$G$25),PMT(Input!$G$47/(100*12),(OFFSET($A$4,MATCH(Input!$G$25,$B$4:$B$1004,1),0,1,1)-OFFSET($A$4,MATCH(Input!$G$31,$B$4:$B$1004,1),0,1,1)),$H$4,0,1),0)</f>
        <v>0</v>
      </c>
      <c r="F194" s="78" t="n">
        <f aca="false">($F193+$D194+$E194)*(1+Input!$G$47/(100*12))</f>
        <v>0</v>
      </c>
    </row>
    <row r="195" customFormat="false" ht="12.8" hidden="false" customHeight="false" outlineLevel="0" collapsed="false">
      <c r="A195" s="76" t="n">
        <v>191</v>
      </c>
      <c r="B195" s="77" t="n">
        <f aca="false">EOMONTH(Input!$C$7,A195)</f>
        <v>48730</v>
      </c>
      <c r="D195" s="78" t="n">
        <f aca="false">IF(AND($B195&lt;Input!$C$31,$B195&lt;Input!$G$31),Input!$G$48,0)</f>
        <v>0</v>
      </c>
      <c r="E195" s="78" t="n">
        <f aca="true">IF(AND($B195&gt;Input!$G$31,$B195&lt;Input!$G$25),PMT(Input!$G$47/(100*12),(OFFSET($A$4,MATCH(Input!$G$25,$B$4:$B$1004,1),0,1,1)-OFFSET($A$4,MATCH(Input!$G$31,$B$4:$B$1004,1),0,1,1)),$H$4,0,1),0)</f>
        <v>0</v>
      </c>
      <c r="F195" s="78" t="n">
        <f aca="false">($F194+$D195+$E195)*(1+Input!$G$47/(100*12))</f>
        <v>0</v>
      </c>
    </row>
    <row r="196" customFormat="false" ht="12.8" hidden="false" customHeight="false" outlineLevel="0" collapsed="false">
      <c r="A196" s="76" t="n">
        <v>192</v>
      </c>
      <c r="B196" s="77" t="n">
        <f aca="false">EOMONTH(Input!$C$7,A196)</f>
        <v>48760</v>
      </c>
      <c r="D196" s="78" t="n">
        <f aca="false">IF(AND($B196&lt;Input!$C$31,$B196&lt;Input!$G$31),Input!$G$48,0)</f>
        <v>0</v>
      </c>
      <c r="E196" s="78" t="n">
        <f aca="true">IF(AND($B196&gt;Input!$G$31,$B196&lt;Input!$G$25),PMT(Input!$G$47/(100*12),(OFFSET($A$4,MATCH(Input!$G$25,$B$4:$B$1004,1),0,1,1)-OFFSET($A$4,MATCH(Input!$G$31,$B$4:$B$1004,1),0,1,1)),$H$4,0,1),0)</f>
        <v>0</v>
      </c>
      <c r="F196" s="78" t="n">
        <f aca="false">($F195+$D196+$E196)*(1+Input!$G$47/(100*12))</f>
        <v>0</v>
      </c>
    </row>
    <row r="197" customFormat="false" ht="12.8" hidden="false" customHeight="false" outlineLevel="0" collapsed="false">
      <c r="A197" s="76" t="n">
        <v>193</v>
      </c>
      <c r="B197" s="77" t="n">
        <f aca="false">EOMONTH(Input!$C$7,A197)</f>
        <v>48791</v>
      </c>
      <c r="D197" s="78" t="n">
        <f aca="false">IF(AND($B197&lt;Input!$C$31,$B197&lt;Input!$G$31),Input!$G$48,0)</f>
        <v>0</v>
      </c>
      <c r="E197" s="78" t="n">
        <f aca="true">IF(AND($B197&gt;Input!$G$31,$B197&lt;Input!$G$25),PMT(Input!$G$47/(100*12),(OFFSET($A$4,MATCH(Input!$G$25,$B$4:$B$1004,1),0,1,1)-OFFSET($A$4,MATCH(Input!$G$31,$B$4:$B$1004,1),0,1,1)),$H$4,0,1),0)</f>
        <v>0</v>
      </c>
      <c r="F197" s="78" t="n">
        <f aca="false">($F196+$D197+$E197)*(1+Input!$G$47/(100*12))</f>
        <v>0</v>
      </c>
    </row>
    <row r="198" customFormat="false" ht="12.8" hidden="false" customHeight="false" outlineLevel="0" collapsed="false">
      <c r="A198" s="76" t="n">
        <v>194</v>
      </c>
      <c r="B198" s="77" t="n">
        <f aca="false">EOMONTH(Input!$C$7,A198)</f>
        <v>48822</v>
      </c>
      <c r="D198" s="78" t="n">
        <f aca="false">IF(AND($B198&lt;Input!$C$31,$B198&lt;Input!$G$31),Input!$G$48,0)</f>
        <v>0</v>
      </c>
      <c r="E198" s="78" t="n">
        <f aca="true">IF(AND($B198&gt;Input!$G$31,$B198&lt;Input!$G$25),PMT(Input!$G$47/(100*12),(OFFSET($A$4,MATCH(Input!$G$25,$B$4:$B$1004,1),0,1,1)-OFFSET($A$4,MATCH(Input!$G$31,$B$4:$B$1004,1),0,1,1)),$H$4,0,1),0)</f>
        <v>0</v>
      </c>
      <c r="F198" s="78" t="n">
        <f aca="false">($F197+$D198+$E198)*(1+Input!$G$47/(100*12))</f>
        <v>0</v>
      </c>
    </row>
    <row r="199" customFormat="false" ht="12.8" hidden="false" customHeight="false" outlineLevel="0" collapsed="false">
      <c r="A199" s="76" t="n">
        <v>195</v>
      </c>
      <c r="B199" s="77" t="n">
        <f aca="false">EOMONTH(Input!$C$7,A199)</f>
        <v>48852</v>
      </c>
      <c r="D199" s="78" t="n">
        <f aca="false">IF(AND($B199&lt;Input!$C$31,$B199&lt;Input!$G$31),Input!$G$48,0)</f>
        <v>0</v>
      </c>
      <c r="E199" s="78" t="n">
        <f aca="true">IF(AND($B199&gt;Input!$G$31,$B199&lt;Input!$G$25),PMT(Input!$G$47/(100*12),(OFFSET($A$4,MATCH(Input!$G$25,$B$4:$B$1004,1),0,1,1)-OFFSET($A$4,MATCH(Input!$G$31,$B$4:$B$1004,1),0,1,1)),$H$4,0,1),0)</f>
        <v>0</v>
      </c>
      <c r="F199" s="78" t="n">
        <f aca="false">($F198+$D199+$E199)*(1+Input!$G$47/(100*12))</f>
        <v>0</v>
      </c>
    </row>
    <row r="200" customFormat="false" ht="12.8" hidden="false" customHeight="false" outlineLevel="0" collapsed="false">
      <c r="A200" s="76" t="n">
        <v>196</v>
      </c>
      <c r="B200" s="77" t="n">
        <f aca="false">EOMONTH(Input!$C$7,A200)</f>
        <v>48883</v>
      </c>
      <c r="D200" s="78" t="n">
        <f aca="false">IF(AND($B200&lt;Input!$C$31,$B200&lt;Input!$G$31),Input!$G$48,0)</f>
        <v>0</v>
      </c>
      <c r="E200" s="78" t="n">
        <f aca="true">IF(AND($B200&gt;Input!$G$31,$B200&lt;Input!$G$25),PMT(Input!$G$47/(100*12),(OFFSET($A$4,MATCH(Input!$G$25,$B$4:$B$1004,1),0,1,1)-OFFSET($A$4,MATCH(Input!$G$31,$B$4:$B$1004,1),0,1,1)),$H$4,0,1),0)</f>
        <v>0</v>
      </c>
      <c r="F200" s="78" t="n">
        <f aca="false">($F199+$D200+$E200)*(1+Input!$G$47/(100*12))</f>
        <v>0</v>
      </c>
    </row>
    <row r="201" customFormat="false" ht="12.8" hidden="false" customHeight="false" outlineLevel="0" collapsed="false">
      <c r="A201" s="76" t="n">
        <v>197</v>
      </c>
      <c r="B201" s="77" t="n">
        <f aca="false">EOMONTH(Input!$C$7,A201)</f>
        <v>48913</v>
      </c>
      <c r="D201" s="78" t="n">
        <f aca="false">IF(AND($B201&lt;Input!$C$31,$B201&lt;Input!$G$31),Input!$G$48,0)</f>
        <v>0</v>
      </c>
      <c r="E201" s="78" t="n">
        <f aca="true">IF(AND($B201&gt;Input!$G$31,$B201&lt;Input!$G$25),PMT(Input!$G$47/(100*12),(OFFSET($A$4,MATCH(Input!$G$25,$B$4:$B$1004,1),0,1,1)-OFFSET($A$4,MATCH(Input!$G$31,$B$4:$B$1004,1),0,1,1)),$H$4,0,1),0)</f>
        <v>0</v>
      </c>
      <c r="F201" s="78" t="n">
        <f aca="false">($F200+$D201+$E201)*(1+Input!$G$47/(100*12))</f>
        <v>0</v>
      </c>
    </row>
    <row r="202" customFormat="false" ht="12.8" hidden="false" customHeight="false" outlineLevel="0" collapsed="false">
      <c r="A202" s="76" t="n">
        <v>198</v>
      </c>
      <c r="B202" s="77" t="n">
        <f aca="false">EOMONTH(Input!$C$7,A202)</f>
        <v>48944</v>
      </c>
      <c r="D202" s="78" t="n">
        <f aca="false">IF(AND($B202&lt;Input!$C$31,$B202&lt;Input!$G$31),Input!$G$48,0)</f>
        <v>0</v>
      </c>
      <c r="E202" s="78" t="n">
        <f aca="true">IF(AND($B202&gt;Input!$G$31,$B202&lt;Input!$G$25),PMT(Input!$G$47/(100*12),(OFFSET($A$4,MATCH(Input!$G$25,$B$4:$B$1004,1),0,1,1)-OFFSET($A$4,MATCH(Input!$G$31,$B$4:$B$1004,1),0,1,1)),$H$4,0,1),0)</f>
        <v>0</v>
      </c>
      <c r="F202" s="78" t="n">
        <f aca="false">($F201+$D202+$E202)*(1+Input!$G$47/(100*12))</f>
        <v>0</v>
      </c>
    </row>
    <row r="203" customFormat="false" ht="12.8" hidden="false" customHeight="false" outlineLevel="0" collapsed="false">
      <c r="A203" s="76" t="n">
        <v>199</v>
      </c>
      <c r="B203" s="77" t="n">
        <f aca="false">EOMONTH(Input!$C$7,A203)</f>
        <v>48975</v>
      </c>
      <c r="D203" s="78" t="n">
        <f aca="false">IF(AND($B203&lt;Input!$C$31,$B203&lt;Input!$G$31),Input!$G$48,0)</f>
        <v>0</v>
      </c>
      <c r="E203" s="78" t="n">
        <f aca="true">IF(AND($B203&gt;Input!$G$31,$B203&lt;Input!$G$25),PMT(Input!$G$47/(100*12),(OFFSET($A$4,MATCH(Input!$G$25,$B$4:$B$1004,1),0,1,1)-OFFSET($A$4,MATCH(Input!$G$31,$B$4:$B$1004,1),0,1,1)),$H$4,0,1),0)</f>
        <v>0</v>
      </c>
      <c r="F203" s="78" t="n">
        <f aca="false">($F202+$D203+$E203)*(1+Input!$G$47/(100*12))</f>
        <v>0</v>
      </c>
    </row>
    <row r="204" customFormat="false" ht="12.8" hidden="false" customHeight="false" outlineLevel="0" collapsed="false">
      <c r="A204" s="76" t="n">
        <v>200</v>
      </c>
      <c r="B204" s="77" t="n">
        <f aca="false">EOMONTH(Input!$C$7,A204)</f>
        <v>49003</v>
      </c>
      <c r="D204" s="78" t="n">
        <f aca="false">IF(AND($B204&lt;Input!$C$31,$B204&lt;Input!$G$31),Input!$G$48,0)</f>
        <v>0</v>
      </c>
      <c r="E204" s="78" t="n">
        <f aca="true">IF(AND($B204&gt;Input!$G$31,$B204&lt;Input!$G$25),PMT(Input!$G$47/(100*12),(OFFSET($A$4,MATCH(Input!$G$25,$B$4:$B$1004,1),0,1,1)-OFFSET($A$4,MATCH(Input!$G$31,$B$4:$B$1004,1),0,1,1)),$H$4,0,1),0)</f>
        <v>0</v>
      </c>
      <c r="F204" s="78" t="n">
        <f aca="false">($F203+$D204+$E204)*(1+Input!$G$47/(100*12))</f>
        <v>0</v>
      </c>
    </row>
    <row r="205" customFormat="false" ht="12.8" hidden="false" customHeight="false" outlineLevel="0" collapsed="false">
      <c r="A205" s="76" t="n">
        <v>201</v>
      </c>
      <c r="B205" s="77" t="n">
        <f aca="false">EOMONTH(Input!$C$7,A205)</f>
        <v>49034</v>
      </c>
      <c r="D205" s="78" t="n">
        <f aca="false">IF(AND($B205&lt;Input!$C$31,$B205&lt;Input!$G$31),Input!$G$48,0)</f>
        <v>0</v>
      </c>
      <c r="E205" s="78" t="n">
        <f aca="true">IF(AND($B205&gt;Input!$G$31,$B205&lt;Input!$G$25),PMT(Input!$G$47/(100*12),(OFFSET($A$4,MATCH(Input!$G$25,$B$4:$B$1004,1),0,1,1)-OFFSET($A$4,MATCH(Input!$G$31,$B$4:$B$1004,1),0,1,1)),$H$4,0,1),0)</f>
        <v>0</v>
      </c>
      <c r="F205" s="78" t="n">
        <f aca="false">($F204+$D205+$E205)*(1+Input!$G$47/(100*12))</f>
        <v>0</v>
      </c>
    </row>
    <row r="206" customFormat="false" ht="12.8" hidden="false" customHeight="false" outlineLevel="0" collapsed="false">
      <c r="A206" s="76" t="n">
        <v>202</v>
      </c>
      <c r="B206" s="77" t="n">
        <f aca="false">EOMONTH(Input!$C$7,A206)</f>
        <v>49064</v>
      </c>
      <c r="D206" s="78" t="n">
        <f aca="false">IF(AND($B206&lt;Input!$C$31,$B206&lt;Input!$G$31),Input!$G$48,0)</f>
        <v>0</v>
      </c>
      <c r="E206" s="78" t="n">
        <f aca="true">IF(AND($B206&gt;Input!$G$31,$B206&lt;Input!$G$25),PMT(Input!$G$47/(100*12),(OFFSET($A$4,MATCH(Input!$G$25,$B$4:$B$1004,1),0,1,1)-OFFSET($A$4,MATCH(Input!$G$31,$B$4:$B$1004,1),0,1,1)),$H$4,0,1),0)</f>
        <v>0</v>
      </c>
      <c r="F206" s="78" t="n">
        <f aca="false">($F205+$D206+$E206)*(1+Input!$G$47/(100*12))</f>
        <v>0</v>
      </c>
    </row>
    <row r="207" customFormat="false" ht="12.8" hidden="false" customHeight="false" outlineLevel="0" collapsed="false">
      <c r="A207" s="76" t="n">
        <v>203</v>
      </c>
      <c r="B207" s="77" t="n">
        <f aca="false">EOMONTH(Input!$C$7,A207)</f>
        <v>49095</v>
      </c>
      <c r="D207" s="78" t="n">
        <f aca="false">IF(AND($B207&lt;Input!$C$31,$B207&lt;Input!$G$31),Input!$G$48,0)</f>
        <v>0</v>
      </c>
      <c r="E207" s="78" t="n">
        <f aca="true">IF(AND($B207&gt;Input!$G$31,$B207&lt;Input!$G$25),PMT(Input!$G$47/(100*12),(OFFSET($A$4,MATCH(Input!$G$25,$B$4:$B$1004,1),0,1,1)-OFFSET($A$4,MATCH(Input!$G$31,$B$4:$B$1004,1),0,1,1)),$H$4,0,1),0)</f>
        <v>0</v>
      </c>
      <c r="F207" s="78" t="n">
        <f aca="false">($F206+$D207+$E207)*(1+Input!$G$47/(100*12))</f>
        <v>0</v>
      </c>
    </row>
    <row r="208" customFormat="false" ht="12.8" hidden="false" customHeight="false" outlineLevel="0" collapsed="false">
      <c r="A208" s="76" t="n">
        <v>204</v>
      </c>
      <c r="B208" s="77" t="n">
        <f aca="false">EOMONTH(Input!$C$7,A208)</f>
        <v>49125</v>
      </c>
      <c r="D208" s="78" t="n">
        <f aca="false">IF(AND($B208&lt;Input!$C$31,$B208&lt;Input!$G$31),Input!$G$48,0)</f>
        <v>0</v>
      </c>
      <c r="E208" s="78" t="n">
        <f aca="true">IF(AND($B208&gt;Input!$G$31,$B208&lt;Input!$G$25),PMT(Input!$G$47/(100*12),(OFFSET($A$4,MATCH(Input!$G$25,$B$4:$B$1004,1),0,1,1)-OFFSET($A$4,MATCH(Input!$G$31,$B$4:$B$1004,1),0,1,1)),$H$4,0,1),0)</f>
        <v>0</v>
      </c>
      <c r="F208" s="78" t="n">
        <f aca="false">($F207+$D208+$E208)*(1+Input!$G$47/(100*12))</f>
        <v>0</v>
      </c>
    </row>
    <row r="209" customFormat="false" ht="12.8" hidden="false" customHeight="false" outlineLevel="0" collapsed="false">
      <c r="A209" s="76" t="n">
        <v>205</v>
      </c>
      <c r="B209" s="77" t="n">
        <f aca="false">EOMONTH(Input!$C$7,A209)</f>
        <v>49156</v>
      </c>
      <c r="D209" s="78" t="n">
        <f aca="false">IF(AND($B209&lt;Input!$C$31,$B209&lt;Input!$G$31),Input!$G$48,0)</f>
        <v>0</v>
      </c>
      <c r="E209" s="78" t="n">
        <f aca="true">IF(AND($B209&gt;Input!$G$31,$B209&lt;Input!$G$25),PMT(Input!$G$47/(100*12),(OFFSET($A$4,MATCH(Input!$G$25,$B$4:$B$1004,1),0,1,1)-OFFSET($A$4,MATCH(Input!$G$31,$B$4:$B$1004,1),0,1,1)),$H$4,0,1),0)</f>
        <v>0</v>
      </c>
      <c r="F209" s="78" t="n">
        <f aca="false">($F208+$D209+$E209)*(1+Input!$G$47/(100*12))</f>
        <v>0</v>
      </c>
    </row>
    <row r="210" customFormat="false" ht="12.8" hidden="false" customHeight="false" outlineLevel="0" collapsed="false">
      <c r="A210" s="76" t="n">
        <v>206</v>
      </c>
      <c r="B210" s="77" t="n">
        <f aca="false">EOMONTH(Input!$C$7,A210)</f>
        <v>49187</v>
      </c>
      <c r="D210" s="78" t="n">
        <f aca="false">IF(AND($B210&lt;Input!$C$31,$B210&lt;Input!$G$31),Input!$G$48,0)</f>
        <v>0</v>
      </c>
      <c r="E210" s="78" t="n">
        <f aca="true">IF(AND($B210&gt;Input!$G$31,$B210&lt;Input!$G$25),PMT(Input!$G$47/(100*12),(OFFSET($A$4,MATCH(Input!$G$25,$B$4:$B$1004,1),0,1,1)-OFFSET($A$4,MATCH(Input!$G$31,$B$4:$B$1004,1),0,1,1)),$H$4,0,1),0)</f>
        <v>0</v>
      </c>
      <c r="F210" s="78" t="n">
        <f aca="false">($F209+$D210+$E210)*(1+Input!$G$47/(100*12))</f>
        <v>0</v>
      </c>
    </row>
    <row r="211" customFormat="false" ht="12.8" hidden="false" customHeight="false" outlineLevel="0" collapsed="false">
      <c r="A211" s="76" t="n">
        <v>207</v>
      </c>
      <c r="B211" s="77" t="n">
        <f aca="false">EOMONTH(Input!$C$7,A211)</f>
        <v>49217</v>
      </c>
      <c r="D211" s="78" t="n">
        <f aca="false">IF(AND($B211&lt;Input!$C$31,$B211&lt;Input!$G$31),Input!$G$48,0)</f>
        <v>0</v>
      </c>
      <c r="E211" s="78" t="n">
        <f aca="true">IF(AND($B211&gt;Input!$G$31,$B211&lt;Input!$G$25),PMT(Input!$G$47/(100*12),(OFFSET($A$4,MATCH(Input!$G$25,$B$4:$B$1004,1),0,1,1)-OFFSET($A$4,MATCH(Input!$G$31,$B$4:$B$1004,1),0,1,1)),$H$4,0,1),0)</f>
        <v>0</v>
      </c>
      <c r="F211" s="78" t="n">
        <f aca="false">($F210+$D211+$E211)*(1+Input!$G$47/(100*12))</f>
        <v>0</v>
      </c>
    </row>
    <row r="212" customFormat="false" ht="12.8" hidden="false" customHeight="false" outlineLevel="0" collapsed="false">
      <c r="A212" s="76" t="n">
        <v>208</v>
      </c>
      <c r="B212" s="77" t="n">
        <f aca="false">EOMONTH(Input!$C$7,A212)</f>
        <v>49248</v>
      </c>
      <c r="D212" s="78" t="n">
        <f aca="false">IF(AND($B212&lt;Input!$C$31,$B212&lt;Input!$G$31),Input!$G$48,0)</f>
        <v>0</v>
      </c>
      <c r="E212" s="78" t="n">
        <f aca="true">IF(AND($B212&gt;Input!$G$31,$B212&lt;Input!$G$25),PMT(Input!$G$47/(100*12),(OFFSET($A$4,MATCH(Input!$G$25,$B$4:$B$1004,1),0,1,1)-OFFSET($A$4,MATCH(Input!$G$31,$B$4:$B$1004,1),0,1,1)),$H$4,0,1),0)</f>
        <v>0</v>
      </c>
      <c r="F212" s="78" t="n">
        <f aca="false">($F211+$D212+$E212)*(1+Input!$G$47/(100*12))</f>
        <v>0</v>
      </c>
    </row>
    <row r="213" customFormat="false" ht="12.8" hidden="false" customHeight="false" outlineLevel="0" collapsed="false">
      <c r="A213" s="76" t="n">
        <v>209</v>
      </c>
      <c r="B213" s="77" t="n">
        <f aca="false">EOMONTH(Input!$C$7,A213)</f>
        <v>49278</v>
      </c>
      <c r="D213" s="78" t="n">
        <f aca="false">IF(AND($B213&lt;Input!$C$31,$B213&lt;Input!$G$31),Input!$G$48,0)</f>
        <v>0</v>
      </c>
      <c r="E213" s="78" t="n">
        <f aca="true">IF(AND($B213&gt;Input!$G$31,$B213&lt;Input!$G$25),PMT(Input!$G$47/(100*12),(OFFSET($A$4,MATCH(Input!$G$25,$B$4:$B$1004,1),0,1,1)-OFFSET($A$4,MATCH(Input!$G$31,$B$4:$B$1004,1),0,1,1)),$H$4,0,1),0)</f>
        <v>0</v>
      </c>
      <c r="F213" s="78" t="n">
        <f aca="false">($F212+$D213+$E213)*(1+Input!$G$47/(100*12))</f>
        <v>0</v>
      </c>
    </row>
    <row r="214" customFormat="false" ht="12.8" hidden="false" customHeight="false" outlineLevel="0" collapsed="false">
      <c r="A214" s="76" t="n">
        <v>210</v>
      </c>
      <c r="B214" s="77" t="n">
        <f aca="false">EOMONTH(Input!$C$7,A214)</f>
        <v>49309</v>
      </c>
      <c r="D214" s="78" t="n">
        <f aca="false">IF(AND($B214&lt;Input!$C$31,$B214&lt;Input!$G$31),Input!$G$48,0)</f>
        <v>0</v>
      </c>
      <c r="E214" s="78" t="n">
        <f aca="true">IF(AND($B214&gt;Input!$G$31,$B214&lt;Input!$G$25),PMT(Input!$G$47/(100*12),(OFFSET($A$4,MATCH(Input!$G$25,$B$4:$B$1004,1),0,1,1)-OFFSET($A$4,MATCH(Input!$G$31,$B$4:$B$1004,1),0,1,1)),$H$4,0,1),0)</f>
        <v>0</v>
      </c>
      <c r="F214" s="78" t="n">
        <f aca="false">($F213+$D214+$E214)*(1+Input!$G$47/(100*12))</f>
        <v>0</v>
      </c>
    </row>
    <row r="215" customFormat="false" ht="12.8" hidden="false" customHeight="false" outlineLevel="0" collapsed="false">
      <c r="A215" s="76" t="n">
        <v>211</v>
      </c>
      <c r="B215" s="77" t="n">
        <f aca="false">EOMONTH(Input!$C$7,A215)</f>
        <v>49340</v>
      </c>
      <c r="D215" s="78" t="n">
        <f aca="false">IF(AND($B215&lt;Input!$C$31,$B215&lt;Input!$G$31),Input!$G$48,0)</f>
        <v>0</v>
      </c>
      <c r="E215" s="78" t="n">
        <f aca="true">IF(AND($B215&gt;Input!$G$31,$B215&lt;Input!$G$25),PMT(Input!$G$47/(100*12),(OFFSET($A$4,MATCH(Input!$G$25,$B$4:$B$1004,1),0,1,1)-OFFSET($A$4,MATCH(Input!$G$31,$B$4:$B$1004,1),0,1,1)),$H$4,0,1),0)</f>
        <v>0</v>
      </c>
      <c r="F215" s="78" t="n">
        <f aca="false">($F214+$D215+$E215)*(1+Input!$G$47/(100*12))</f>
        <v>0</v>
      </c>
    </row>
    <row r="216" customFormat="false" ht="12.8" hidden="false" customHeight="false" outlineLevel="0" collapsed="false">
      <c r="A216" s="76" t="n">
        <v>212</v>
      </c>
      <c r="B216" s="77" t="n">
        <f aca="false">EOMONTH(Input!$C$7,A216)</f>
        <v>49368</v>
      </c>
      <c r="D216" s="78" t="n">
        <f aca="false">IF(AND($B216&lt;Input!$C$31,$B216&lt;Input!$G$31),Input!$G$48,0)</f>
        <v>0</v>
      </c>
      <c r="E216" s="78" t="n">
        <f aca="true">IF(AND($B216&gt;Input!$G$31,$B216&lt;Input!$G$25),PMT(Input!$G$47/(100*12),(OFFSET($A$4,MATCH(Input!$G$25,$B$4:$B$1004,1),0,1,1)-OFFSET($A$4,MATCH(Input!$G$31,$B$4:$B$1004,1),0,1,1)),$H$4,0,1),0)</f>
        <v>0</v>
      </c>
      <c r="F216" s="78" t="n">
        <f aca="false">($F215+$D216+$E216)*(1+Input!$G$47/(100*12))</f>
        <v>0</v>
      </c>
    </row>
    <row r="217" customFormat="false" ht="12.8" hidden="false" customHeight="false" outlineLevel="0" collapsed="false">
      <c r="A217" s="76" t="n">
        <v>213</v>
      </c>
      <c r="B217" s="77" t="n">
        <f aca="false">EOMONTH(Input!$C$7,A217)</f>
        <v>49399</v>
      </c>
      <c r="D217" s="78" t="n">
        <f aca="false">IF(AND($B217&lt;Input!$C$31,$B217&lt;Input!$G$31),Input!$G$48,0)</f>
        <v>0</v>
      </c>
      <c r="E217" s="78" t="n">
        <f aca="true">IF(AND($B217&gt;Input!$G$31,$B217&lt;Input!$G$25),PMT(Input!$G$47/(100*12),(OFFSET($A$4,MATCH(Input!$G$25,$B$4:$B$1004,1),0,1,1)-OFFSET($A$4,MATCH(Input!$G$31,$B$4:$B$1004,1),0,1,1)),$H$4,0,1),0)</f>
        <v>0</v>
      </c>
      <c r="F217" s="78" t="n">
        <f aca="false">($F216+$D217+$E217)*(1+Input!$G$47/(100*12))</f>
        <v>0</v>
      </c>
    </row>
    <row r="218" customFormat="false" ht="12.8" hidden="false" customHeight="false" outlineLevel="0" collapsed="false">
      <c r="A218" s="76" t="n">
        <v>214</v>
      </c>
      <c r="B218" s="77" t="n">
        <f aca="false">EOMONTH(Input!$C$7,A218)</f>
        <v>49429</v>
      </c>
      <c r="D218" s="78" t="n">
        <f aca="false">IF(AND($B218&lt;Input!$C$31,$B218&lt;Input!$G$31),Input!$G$48,0)</f>
        <v>0</v>
      </c>
      <c r="E218" s="78" t="n">
        <f aca="true">IF(AND($B218&gt;Input!$G$31,$B218&lt;Input!$G$25),PMT(Input!$G$47/(100*12),(OFFSET($A$4,MATCH(Input!$G$25,$B$4:$B$1004,1),0,1,1)-OFFSET($A$4,MATCH(Input!$G$31,$B$4:$B$1004,1),0,1,1)),$H$4,0,1),0)</f>
        <v>0</v>
      </c>
      <c r="F218" s="78" t="n">
        <f aca="false">($F217+$D218+$E218)*(1+Input!$G$47/(100*12))</f>
        <v>0</v>
      </c>
    </row>
    <row r="219" customFormat="false" ht="12.8" hidden="false" customHeight="false" outlineLevel="0" collapsed="false">
      <c r="A219" s="76" t="n">
        <v>215</v>
      </c>
      <c r="B219" s="77" t="n">
        <f aca="false">EOMONTH(Input!$C$7,A219)</f>
        <v>49460</v>
      </c>
      <c r="D219" s="78" t="n">
        <f aca="false">IF(AND($B219&lt;Input!$C$31,$B219&lt;Input!$G$31),Input!$G$48,0)</f>
        <v>0</v>
      </c>
      <c r="E219" s="78" t="n">
        <f aca="true">IF(AND($B219&gt;Input!$G$31,$B219&lt;Input!$G$25),PMT(Input!$G$47/(100*12),(OFFSET($A$4,MATCH(Input!$G$25,$B$4:$B$1004,1),0,1,1)-OFFSET($A$4,MATCH(Input!$G$31,$B$4:$B$1004,1),0,1,1)),$H$4,0,1),0)</f>
        <v>0</v>
      </c>
      <c r="F219" s="78" t="n">
        <f aca="false">($F218+$D219+$E219)*(1+Input!$G$47/(100*12))</f>
        <v>0</v>
      </c>
    </row>
    <row r="220" customFormat="false" ht="12.8" hidden="false" customHeight="false" outlineLevel="0" collapsed="false">
      <c r="A220" s="76" t="n">
        <v>216</v>
      </c>
      <c r="B220" s="77" t="n">
        <f aca="false">EOMONTH(Input!$C$7,A220)</f>
        <v>49490</v>
      </c>
      <c r="D220" s="78" t="n">
        <f aca="false">IF(AND($B220&lt;Input!$C$31,$B220&lt;Input!$G$31),Input!$G$48,0)</f>
        <v>0</v>
      </c>
      <c r="E220" s="78" t="n">
        <f aca="true">IF(AND($B220&gt;Input!$G$31,$B220&lt;Input!$G$25),PMT(Input!$G$47/(100*12),(OFFSET($A$4,MATCH(Input!$G$25,$B$4:$B$1004,1),0,1,1)-OFFSET($A$4,MATCH(Input!$G$31,$B$4:$B$1004,1),0,1,1)),$H$4,0,1),0)</f>
        <v>0</v>
      </c>
      <c r="F220" s="78" t="n">
        <f aca="false">($F219+$D220+$E220)*(1+Input!$G$47/(100*12))</f>
        <v>0</v>
      </c>
    </row>
    <row r="221" customFormat="false" ht="12.8" hidden="false" customHeight="false" outlineLevel="0" collapsed="false">
      <c r="A221" s="76" t="n">
        <v>217</v>
      </c>
      <c r="B221" s="77" t="n">
        <f aca="false">EOMONTH(Input!$C$7,A221)</f>
        <v>49521</v>
      </c>
      <c r="D221" s="78" t="n">
        <f aca="false">IF(AND($B221&lt;Input!$C$31,$B221&lt;Input!$G$31),Input!$G$48,0)</f>
        <v>0</v>
      </c>
      <c r="E221" s="78" t="n">
        <f aca="true">IF(AND($B221&gt;Input!$G$31,$B221&lt;Input!$G$25),PMT(Input!$G$47/(100*12),(OFFSET($A$4,MATCH(Input!$G$25,$B$4:$B$1004,1),0,1,1)-OFFSET($A$4,MATCH(Input!$G$31,$B$4:$B$1004,1),0,1,1)),$H$4,0,1),0)</f>
        <v>0</v>
      </c>
      <c r="F221" s="78" t="n">
        <f aca="false">($F220+$D221+$E221)*(1+Input!$G$47/(100*12))</f>
        <v>0</v>
      </c>
    </row>
    <row r="222" customFormat="false" ht="12.8" hidden="false" customHeight="false" outlineLevel="0" collapsed="false">
      <c r="A222" s="76" t="n">
        <v>218</v>
      </c>
      <c r="B222" s="77" t="n">
        <f aca="false">EOMONTH(Input!$C$7,A222)</f>
        <v>49552</v>
      </c>
      <c r="D222" s="78" t="n">
        <f aca="false">IF(AND($B222&lt;Input!$C$31,$B222&lt;Input!$G$31),Input!$G$48,0)</f>
        <v>0</v>
      </c>
      <c r="E222" s="78" t="n">
        <f aca="true">IF(AND($B222&gt;Input!$G$31,$B222&lt;Input!$G$25),PMT(Input!$G$47/(100*12),(OFFSET($A$4,MATCH(Input!$G$25,$B$4:$B$1004,1),0,1,1)-OFFSET($A$4,MATCH(Input!$G$31,$B$4:$B$1004,1),0,1,1)),$H$4,0,1),0)</f>
        <v>0</v>
      </c>
      <c r="F222" s="78" t="n">
        <f aca="false">($F221+$D222+$E222)*(1+Input!$G$47/(100*12))</f>
        <v>0</v>
      </c>
    </row>
    <row r="223" customFormat="false" ht="12.8" hidden="false" customHeight="false" outlineLevel="0" collapsed="false">
      <c r="A223" s="76" t="n">
        <v>219</v>
      </c>
      <c r="B223" s="77" t="n">
        <f aca="false">EOMONTH(Input!$C$7,A223)</f>
        <v>49582</v>
      </c>
      <c r="D223" s="78" t="n">
        <f aca="false">IF(AND($B223&lt;Input!$C$31,$B223&lt;Input!$G$31),Input!$G$48,0)</f>
        <v>0</v>
      </c>
      <c r="E223" s="78" t="n">
        <f aca="true">IF(AND($B223&gt;Input!$G$31,$B223&lt;Input!$G$25),PMT(Input!$G$47/(100*12),(OFFSET($A$4,MATCH(Input!$G$25,$B$4:$B$1004,1),0,1,1)-OFFSET($A$4,MATCH(Input!$G$31,$B$4:$B$1004,1),0,1,1)),$H$4,0,1),0)</f>
        <v>0</v>
      </c>
      <c r="F223" s="78" t="n">
        <f aca="false">($F222+$D223+$E223)*(1+Input!$G$47/(100*12))</f>
        <v>0</v>
      </c>
    </row>
    <row r="224" customFormat="false" ht="12.8" hidden="false" customHeight="false" outlineLevel="0" collapsed="false">
      <c r="A224" s="76" t="n">
        <v>220</v>
      </c>
      <c r="B224" s="77" t="n">
        <f aca="false">EOMONTH(Input!$C$7,A224)</f>
        <v>49613</v>
      </c>
      <c r="D224" s="78" t="n">
        <f aca="false">IF(AND($B224&lt;Input!$C$31,$B224&lt;Input!$G$31),Input!$G$48,0)</f>
        <v>0</v>
      </c>
      <c r="E224" s="78" t="n">
        <f aca="true">IF(AND($B224&gt;Input!$G$31,$B224&lt;Input!$G$25),PMT(Input!$G$47/(100*12),(OFFSET($A$4,MATCH(Input!$G$25,$B$4:$B$1004,1),0,1,1)-OFFSET($A$4,MATCH(Input!$G$31,$B$4:$B$1004,1),0,1,1)),$H$4,0,1),0)</f>
        <v>0</v>
      </c>
      <c r="F224" s="78" t="n">
        <f aca="false">($F223+$D224+$E224)*(1+Input!$G$47/(100*12))</f>
        <v>0</v>
      </c>
    </row>
    <row r="225" customFormat="false" ht="12.8" hidden="false" customHeight="false" outlineLevel="0" collapsed="false">
      <c r="A225" s="76" t="n">
        <v>221</v>
      </c>
      <c r="B225" s="77" t="n">
        <f aca="false">EOMONTH(Input!$C$7,A225)</f>
        <v>49643</v>
      </c>
      <c r="D225" s="78" t="n">
        <f aca="false">IF(AND($B225&lt;Input!$C$31,$B225&lt;Input!$G$31),Input!$G$48,0)</f>
        <v>0</v>
      </c>
      <c r="E225" s="78" t="n">
        <f aca="true">IF(AND($B225&gt;Input!$G$31,$B225&lt;Input!$G$25),PMT(Input!$G$47/(100*12),(OFFSET($A$4,MATCH(Input!$G$25,$B$4:$B$1004,1),0,1,1)-OFFSET($A$4,MATCH(Input!$G$31,$B$4:$B$1004,1),0,1,1)),$H$4,0,1),0)</f>
        <v>0</v>
      </c>
      <c r="F225" s="78" t="n">
        <f aca="false">($F224+$D225+$E225)*(1+Input!$G$47/(100*12))</f>
        <v>0</v>
      </c>
    </row>
    <row r="226" customFormat="false" ht="12.8" hidden="false" customHeight="false" outlineLevel="0" collapsed="false">
      <c r="A226" s="76" t="n">
        <v>222</v>
      </c>
      <c r="B226" s="77" t="n">
        <f aca="false">EOMONTH(Input!$C$7,A226)</f>
        <v>49674</v>
      </c>
      <c r="D226" s="78" t="n">
        <f aca="false">IF(AND($B226&lt;Input!$C$31,$B226&lt;Input!$G$31),Input!$G$48,0)</f>
        <v>0</v>
      </c>
      <c r="E226" s="78" t="n">
        <f aca="true">IF(AND($B226&gt;Input!$G$31,$B226&lt;Input!$G$25),PMT(Input!$G$47/(100*12),(OFFSET($A$4,MATCH(Input!$G$25,$B$4:$B$1004,1),0,1,1)-OFFSET($A$4,MATCH(Input!$G$31,$B$4:$B$1004,1),0,1,1)),$H$4,0,1),0)</f>
        <v>0</v>
      </c>
      <c r="F226" s="78" t="n">
        <f aca="false">($F225+$D226+$E226)*(1+Input!$G$47/(100*12))</f>
        <v>0</v>
      </c>
    </row>
    <row r="227" customFormat="false" ht="12.8" hidden="false" customHeight="false" outlineLevel="0" collapsed="false">
      <c r="A227" s="76" t="n">
        <v>223</v>
      </c>
      <c r="B227" s="77" t="n">
        <f aca="false">EOMONTH(Input!$C$7,A227)</f>
        <v>49705</v>
      </c>
      <c r="D227" s="78" t="n">
        <f aca="false">IF(AND($B227&lt;Input!$C$31,$B227&lt;Input!$G$31),Input!$G$48,0)</f>
        <v>0</v>
      </c>
      <c r="E227" s="78" t="n">
        <f aca="true">IF(AND($B227&gt;Input!$G$31,$B227&lt;Input!$G$25),PMT(Input!$G$47/(100*12),(OFFSET($A$4,MATCH(Input!$G$25,$B$4:$B$1004,1),0,1,1)-OFFSET($A$4,MATCH(Input!$G$31,$B$4:$B$1004,1),0,1,1)),$H$4,0,1),0)</f>
        <v>0</v>
      </c>
      <c r="F227" s="78" t="n">
        <f aca="false">($F226+$D227+$E227)*(1+Input!$G$47/(100*12))</f>
        <v>0</v>
      </c>
    </row>
    <row r="228" customFormat="false" ht="12.8" hidden="false" customHeight="false" outlineLevel="0" collapsed="false">
      <c r="A228" s="76" t="n">
        <v>224</v>
      </c>
      <c r="B228" s="77" t="n">
        <f aca="false">EOMONTH(Input!$C$7,A228)</f>
        <v>49734</v>
      </c>
      <c r="D228" s="78" t="n">
        <f aca="false">IF(AND($B228&lt;Input!$C$31,$B228&lt;Input!$G$31),Input!$G$48,0)</f>
        <v>0</v>
      </c>
      <c r="E228" s="78" t="n">
        <f aca="true">IF(AND($B228&gt;Input!$G$31,$B228&lt;Input!$G$25),PMT(Input!$G$47/(100*12),(OFFSET($A$4,MATCH(Input!$G$25,$B$4:$B$1004,1),0,1,1)-OFFSET($A$4,MATCH(Input!$G$31,$B$4:$B$1004,1),0,1,1)),$H$4,0,1),0)</f>
        <v>0</v>
      </c>
      <c r="F228" s="78" t="n">
        <f aca="false">($F227+$D228+$E228)*(1+Input!$G$47/(100*12))</f>
        <v>0</v>
      </c>
    </row>
    <row r="229" customFormat="false" ht="12.8" hidden="false" customHeight="false" outlineLevel="0" collapsed="false">
      <c r="A229" s="76" t="n">
        <v>225</v>
      </c>
      <c r="B229" s="77" t="n">
        <f aca="false">EOMONTH(Input!$C$7,A229)</f>
        <v>49765</v>
      </c>
      <c r="D229" s="78" t="n">
        <f aca="false">IF(AND($B229&lt;Input!$C$31,$B229&lt;Input!$G$31),Input!$G$48,0)</f>
        <v>0</v>
      </c>
      <c r="E229" s="78" t="n">
        <f aca="true">IF(AND($B229&gt;Input!$G$31,$B229&lt;Input!$G$25),PMT(Input!$G$47/(100*12),(OFFSET($A$4,MATCH(Input!$G$25,$B$4:$B$1004,1),0,1,1)-OFFSET($A$4,MATCH(Input!$G$31,$B$4:$B$1004,1),0,1,1)),$H$4,0,1),0)</f>
        <v>0</v>
      </c>
      <c r="F229" s="78" t="n">
        <f aca="false">($F228+$D229+$E229)*(1+Input!$G$47/(100*12))</f>
        <v>0</v>
      </c>
    </row>
    <row r="230" customFormat="false" ht="12.8" hidden="false" customHeight="false" outlineLevel="0" collapsed="false">
      <c r="A230" s="76" t="n">
        <v>226</v>
      </c>
      <c r="B230" s="77" t="n">
        <f aca="false">EOMONTH(Input!$C$7,A230)</f>
        <v>49795</v>
      </c>
      <c r="D230" s="78" t="n">
        <f aca="false">IF(AND($B230&lt;Input!$C$31,$B230&lt;Input!$G$31),Input!$G$48,0)</f>
        <v>0</v>
      </c>
      <c r="E230" s="78" t="n">
        <f aca="true">IF(AND($B230&gt;Input!$G$31,$B230&lt;Input!$G$25),PMT(Input!$G$47/(100*12),(OFFSET($A$4,MATCH(Input!$G$25,$B$4:$B$1004,1),0,1,1)-OFFSET($A$4,MATCH(Input!$G$31,$B$4:$B$1004,1),0,1,1)),$H$4,0,1),0)</f>
        <v>0</v>
      </c>
      <c r="F230" s="78" t="n">
        <f aca="false">($F229+$D230+$E230)*(1+Input!$G$47/(100*12))</f>
        <v>0</v>
      </c>
    </row>
    <row r="231" customFormat="false" ht="12.8" hidden="false" customHeight="false" outlineLevel="0" collapsed="false">
      <c r="A231" s="76" t="n">
        <v>227</v>
      </c>
      <c r="B231" s="77" t="n">
        <f aca="false">EOMONTH(Input!$C$7,A231)</f>
        <v>49826</v>
      </c>
      <c r="D231" s="78" t="n">
        <f aca="false">IF(AND($B231&lt;Input!$C$31,$B231&lt;Input!$G$31),Input!$G$48,0)</f>
        <v>0</v>
      </c>
      <c r="E231" s="78" t="n">
        <f aca="true">IF(AND($B231&gt;Input!$G$31,$B231&lt;Input!$G$25),PMT(Input!$G$47/(100*12),(OFFSET($A$4,MATCH(Input!$G$25,$B$4:$B$1004,1),0,1,1)-OFFSET($A$4,MATCH(Input!$G$31,$B$4:$B$1004,1),0,1,1)),$H$4,0,1),0)</f>
        <v>0</v>
      </c>
      <c r="F231" s="78" t="n">
        <f aca="false">($F230+$D231+$E231)*(1+Input!$G$47/(100*12))</f>
        <v>0</v>
      </c>
    </row>
    <row r="232" customFormat="false" ht="12.8" hidden="false" customHeight="false" outlineLevel="0" collapsed="false">
      <c r="A232" s="76" t="n">
        <v>228</v>
      </c>
      <c r="B232" s="77" t="n">
        <f aca="false">EOMONTH(Input!$C$7,A232)</f>
        <v>49856</v>
      </c>
      <c r="D232" s="78" t="n">
        <f aca="false">IF(AND($B232&lt;Input!$C$31,$B232&lt;Input!$G$31),Input!$G$48,0)</f>
        <v>0</v>
      </c>
      <c r="E232" s="78" t="n">
        <f aca="true">IF(AND($B232&gt;Input!$G$31,$B232&lt;Input!$G$25),PMT(Input!$G$47/(100*12),(OFFSET($A$4,MATCH(Input!$G$25,$B$4:$B$1004,1),0,1,1)-OFFSET($A$4,MATCH(Input!$G$31,$B$4:$B$1004,1),0,1,1)),$H$4,0,1),0)</f>
        <v>0</v>
      </c>
      <c r="F232" s="78" t="n">
        <f aca="false">($F231+$D232+$E232)*(1+Input!$G$47/(100*12))</f>
        <v>0</v>
      </c>
    </row>
    <row r="233" customFormat="false" ht="12.8" hidden="false" customHeight="false" outlineLevel="0" collapsed="false">
      <c r="A233" s="76" t="n">
        <v>229</v>
      </c>
      <c r="B233" s="77" t="n">
        <f aca="false">EOMONTH(Input!$C$7,A233)</f>
        <v>49887</v>
      </c>
      <c r="D233" s="78" t="n">
        <f aca="false">IF(AND($B233&lt;Input!$C$31,$B233&lt;Input!$G$31),Input!$G$48,0)</f>
        <v>0</v>
      </c>
      <c r="E233" s="78" t="n">
        <f aca="true">IF(AND($B233&gt;Input!$G$31,$B233&lt;Input!$G$25),PMT(Input!$G$47/(100*12),(OFFSET($A$4,MATCH(Input!$G$25,$B$4:$B$1004,1),0,1,1)-OFFSET($A$4,MATCH(Input!$G$31,$B$4:$B$1004,1),0,1,1)),$H$4,0,1),0)</f>
        <v>0</v>
      </c>
      <c r="F233" s="78" t="n">
        <f aca="false">($F232+$D233+$E233)*(1+Input!$G$47/(100*12))</f>
        <v>0</v>
      </c>
    </row>
    <row r="234" customFormat="false" ht="12.8" hidden="false" customHeight="false" outlineLevel="0" collapsed="false">
      <c r="A234" s="76" t="n">
        <v>230</v>
      </c>
      <c r="B234" s="77" t="n">
        <f aca="false">EOMONTH(Input!$C$7,A234)</f>
        <v>49918</v>
      </c>
      <c r="D234" s="78" t="n">
        <f aca="false">IF(AND($B234&lt;Input!$C$31,$B234&lt;Input!$G$31),Input!$G$48,0)</f>
        <v>0</v>
      </c>
      <c r="E234" s="78" t="n">
        <f aca="true">IF(AND($B234&gt;Input!$G$31,$B234&lt;Input!$G$25),PMT(Input!$G$47/(100*12),(OFFSET($A$4,MATCH(Input!$G$25,$B$4:$B$1004,1),0,1,1)-OFFSET($A$4,MATCH(Input!$G$31,$B$4:$B$1004,1),0,1,1)),$H$4,0,1),0)</f>
        <v>0</v>
      </c>
      <c r="F234" s="78" t="n">
        <f aca="false">($F233+$D234+$E234)*(1+Input!$G$47/(100*12))</f>
        <v>0</v>
      </c>
    </row>
    <row r="235" customFormat="false" ht="12.8" hidden="false" customHeight="false" outlineLevel="0" collapsed="false">
      <c r="A235" s="76" t="n">
        <v>231</v>
      </c>
      <c r="B235" s="77" t="n">
        <f aca="false">EOMONTH(Input!$C$7,A235)</f>
        <v>49948</v>
      </c>
      <c r="D235" s="78" t="n">
        <f aca="false">IF(AND($B235&lt;Input!$C$31,$B235&lt;Input!$G$31),Input!$G$48,0)</f>
        <v>0</v>
      </c>
      <c r="E235" s="78" t="n">
        <f aca="true">IF(AND($B235&gt;Input!$G$31,$B235&lt;Input!$G$25),PMT(Input!$G$47/(100*12),(OFFSET($A$4,MATCH(Input!$G$25,$B$4:$B$1004,1),0,1,1)-OFFSET($A$4,MATCH(Input!$G$31,$B$4:$B$1004,1),0,1,1)),$H$4,0,1),0)</f>
        <v>0</v>
      </c>
      <c r="F235" s="78" t="n">
        <f aca="false">($F234+$D235+$E235)*(1+Input!$G$47/(100*12))</f>
        <v>0</v>
      </c>
    </row>
    <row r="236" customFormat="false" ht="12.8" hidden="false" customHeight="false" outlineLevel="0" collapsed="false">
      <c r="A236" s="76" t="n">
        <v>232</v>
      </c>
      <c r="B236" s="77" t="n">
        <f aca="false">EOMONTH(Input!$C$7,A236)</f>
        <v>49979</v>
      </c>
      <c r="D236" s="78" t="n">
        <f aca="false">IF(AND($B236&lt;Input!$C$31,$B236&lt;Input!$G$31),Input!$G$48,0)</f>
        <v>0</v>
      </c>
      <c r="E236" s="78" t="n">
        <f aca="true">IF(AND($B236&gt;Input!$G$31,$B236&lt;Input!$G$25),PMT(Input!$G$47/(100*12),(OFFSET($A$4,MATCH(Input!$G$25,$B$4:$B$1004,1),0,1,1)-OFFSET($A$4,MATCH(Input!$G$31,$B$4:$B$1004,1),0,1,1)),$H$4,0,1),0)</f>
        <v>0</v>
      </c>
      <c r="F236" s="78" t="n">
        <f aca="false">($F235+$D236+$E236)*(1+Input!$G$47/(100*12))</f>
        <v>0</v>
      </c>
    </row>
    <row r="237" customFormat="false" ht="12.8" hidden="false" customHeight="false" outlineLevel="0" collapsed="false">
      <c r="A237" s="76" t="n">
        <v>233</v>
      </c>
      <c r="B237" s="77" t="n">
        <f aca="false">EOMONTH(Input!$C$7,A237)</f>
        <v>50009</v>
      </c>
      <c r="D237" s="78" t="n">
        <f aca="false">IF(AND($B237&lt;Input!$C$31,$B237&lt;Input!$G$31),Input!$G$48,0)</f>
        <v>0</v>
      </c>
      <c r="E237" s="78" t="n">
        <f aca="true">IF(AND($B237&gt;Input!$G$31,$B237&lt;Input!$G$25),PMT(Input!$G$47/(100*12),(OFFSET($A$4,MATCH(Input!$G$25,$B$4:$B$1004,1),0,1,1)-OFFSET($A$4,MATCH(Input!$G$31,$B$4:$B$1004,1),0,1,1)),$H$4,0,1),0)</f>
        <v>0</v>
      </c>
      <c r="F237" s="78" t="n">
        <f aca="false">($F236+$D237+$E237)*(1+Input!$G$47/(100*12))</f>
        <v>0</v>
      </c>
    </row>
    <row r="238" customFormat="false" ht="12.8" hidden="false" customHeight="false" outlineLevel="0" collapsed="false">
      <c r="A238" s="76" t="n">
        <v>234</v>
      </c>
      <c r="B238" s="77" t="n">
        <f aca="false">EOMONTH(Input!$C$7,A238)</f>
        <v>50040</v>
      </c>
      <c r="D238" s="78" t="n">
        <f aca="false">IF(AND($B238&lt;Input!$C$31,$B238&lt;Input!$G$31),Input!$G$48,0)</f>
        <v>0</v>
      </c>
      <c r="E238" s="78" t="n">
        <f aca="true">IF(AND($B238&gt;Input!$G$31,$B238&lt;Input!$G$25),PMT(Input!$G$47/(100*12),(OFFSET($A$4,MATCH(Input!$G$25,$B$4:$B$1004,1),0,1,1)-OFFSET($A$4,MATCH(Input!$G$31,$B$4:$B$1004,1),0,1,1)),$H$4,0,1),0)</f>
        <v>0</v>
      </c>
      <c r="F238" s="78" t="n">
        <f aca="false">($F237+$D238+$E238)*(1+Input!$G$47/(100*12))</f>
        <v>0</v>
      </c>
    </row>
    <row r="239" customFormat="false" ht="12.8" hidden="false" customHeight="false" outlineLevel="0" collapsed="false">
      <c r="A239" s="76" t="n">
        <v>235</v>
      </c>
      <c r="B239" s="77" t="n">
        <f aca="false">EOMONTH(Input!$C$7,A239)</f>
        <v>50071</v>
      </c>
      <c r="D239" s="78" t="n">
        <f aca="false">IF(AND($B239&lt;Input!$C$31,$B239&lt;Input!$G$31),Input!$G$48,0)</f>
        <v>0</v>
      </c>
      <c r="E239" s="78" t="n">
        <f aca="true">IF(AND($B239&gt;Input!$G$31,$B239&lt;Input!$G$25),PMT(Input!$G$47/(100*12),(OFFSET($A$4,MATCH(Input!$G$25,$B$4:$B$1004,1),0,1,1)-OFFSET($A$4,MATCH(Input!$G$31,$B$4:$B$1004,1),0,1,1)),$H$4,0,1),0)</f>
        <v>0</v>
      </c>
      <c r="F239" s="78" t="n">
        <f aca="false">($F238+$D239+$E239)*(1+Input!$G$47/(100*12))</f>
        <v>0</v>
      </c>
    </row>
    <row r="240" customFormat="false" ht="12.8" hidden="false" customHeight="false" outlineLevel="0" collapsed="false">
      <c r="A240" s="76" t="n">
        <v>236</v>
      </c>
      <c r="B240" s="77" t="n">
        <f aca="false">EOMONTH(Input!$C$7,A240)</f>
        <v>50099</v>
      </c>
      <c r="D240" s="78" t="n">
        <f aca="false">IF(AND($B240&lt;Input!$C$31,$B240&lt;Input!$G$31),Input!$G$48,0)</f>
        <v>0</v>
      </c>
      <c r="E240" s="78" t="n">
        <f aca="true">IF(AND($B240&gt;Input!$G$31,$B240&lt;Input!$G$25),PMT(Input!$G$47/(100*12),(OFFSET($A$4,MATCH(Input!$G$25,$B$4:$B$1004,1),0,1,1)-OFFSET($A$4,MATCH(Input!$G$31,$B$4:$B$1004,1),0,1,1)),$H$4,0,1),0)</f>
        <v>0</v>
      </c>
      <c r="F240" s="78" t="n">
        <f aca="false">($F239+$D240+$E240)*(1+Input!$G$47/(100*12))</f>
        <v>0</v>
      </c>
    </row>
    <row r="241" customFormat="false" ht="12.8" hidden="false" customHeight="false" outlineLevel="0" collapsed="false">
      <c r="A241" s="76" t="n">
        <v>237</v>
      </c>
      <c r="B241" s="77" t="n">
        <f aca="false">EOMONTH(Input!$C$7,A241)</f>
        <v>50130</v>
      </c>
      <c r="D241" s="78" t="n">
        <f aca="false">IF(AND($B241&lt;Input!$C$31,$B241&lt;Input!$G$31),Input!$G$48,0)</f>
        <v>0</v>
      </c>
      <c r="E241" s="78" t="n">
        <f aca="true">IF(AND($B241&gt;Input!$G$31,$B241&lt;Input!$G$25),PMT(Input!$G$47/(100*12),(OFFSET($A$4,MATCH(Input!$G$25,$B$4:$B$1004,1),0,1,1)-OFFSET($A$4,MATCH(Input!$G$31,$B$4:$B$1004,1),0,1,1)),$H$4,0,1),0)</f>
        <v>0</v>
      </c>
      <c r="F241" s="78" t="n">
        <f aca="false">($F240+$D241+$E241)*(1+Input!$G$47/(100*12))</f>
        <v>0</v>
      </c>
    </row>
    <row r="242" customFormat="false" ht="12.8" hidden="false" customHeight="false" outlineLevel="0" collapsed="false">
      <c r="A242" s="76" t="n">
        <v>238</v>
      </c>
      <c r="B242" s="77" t="n">
        <f aca="false">EOMONTH(Input!$C$7,A242)</f>
        <v>50160</v>
      </c>
      <c r="D242" s="78" t="n">
        <f aca="false">IF(AND($B242&lt;Input!$C$31,$B242&lt;Input!$G$31),Input!$G$48,0)</f>
        <v>0</v>
      </c>
      <c r="E242" s="78" t="n">
        <f aca="true">IF(AND($B242&gt;Input!$G$31,$B242&lt;Input!$G$25),PMT(Input!$G$47/(100*12),(OFFSET($A$4,MATCH(Input!$G$25,$B$4:$B$1004,1),0,1,1)-OFFSET($A$4,MATCH(Input!$G$31,$B$4:$B$1004,1),0,1,1)),$H$4,0,1),0)</f>
        <v>0</v>
      </c>
      <c r="F242" s="78" t="n">
        <f aca="false">($F241+$D242+$E242)*(1+Input!$G$47/(100*12))</f>
        <v>0</v>
      </c>
    </row>
    <row r="243" customFormat="false" ht="12.8" hidden="false" customHeight="false" outlineLevel="0" collapsed="false">
      <c r="A243" s="76" t="n">
        <v>239</v>
      </c>
      <c r="B243" s="77" t="n">
        <f aca="false">EOMONTH(Input!$C$7,A243)</f>
        <v>50191</v>
      </c>
      <c r="D243" s="78" t="n">
        <f aca="false">IF(AND($B243&lt;Input!$C$31,$B243&lt;Input!$G$31),Input!$G$48,0)</f>
        <v>0</v>
      </c>
      <c r="E243" s="78" t="n">
        <f aca="true">IF(AND($B243&gt;Input!$G$31,$B243&lt;Input!$G$25),PMT(Input!$G$47/(100*12),(OFFSET($A$4,MATCH(Input!$G$25,$B$4:$B$1004,1),0,1,1)-OFFSET($A$4,MATCH(Input!$G$31,$B$4:$B$1004,1),0,1,1)),$H$4,0,1),0)</f>
        <v>0</v>
      </c>
      <c r="F243" s="78" t="n">
        <f aca="false">($F242+$D243+$E243)*(1+Input!$G$47/(100*12))</f>
        <v>0</v>
      </c>
    </row>
    <row r="244" customFormat="false" ht="12.8" hidden="false" customHeight="false" outlineLevel="0" collapsed="false">
      <c r="A244" s="76" t="n">
        <v>240</v>
      </c>
      <c r="B244" s="77" t="n">
        <f aca="false">EOMONTH(Input!$C$7,A244)</f>
        <v>50221</v>
      </c>
      <c r="D244" s="78" t="n">
        <f aca="false">IF(AND($B244&lt;Input!$C$31,$B244&lt;Input!$G$31),Input!$G$48,0)</f>
        <v>0</v>
      </c>
      <c r="E244" s="78" t="n">
        <f aca="true">IF(AND($B244&gt;Input!$G$31,$B244&lt;Input!$G$25),PMT(Input!$G$47/(100*12),(OFFSET($A$4,MATCH(Input!$G$25,$B$4:$B$1004,1),0,1,1)-OFFSET($A$4,MATCH(Input!$G$31,$B$4:$B$1004,1),0,1,1)),$H$4,0,1),0)</f>
        <v>0</v>
      </c>
      <c r="F244" s="78" t="n">
        <f aca="false">($F243+$D244+$E244)*(1+Input!$G$47/(100*12))</f>
        <v>0</v>
      </c>
    </row>
    <row r="245" customFormat="false" ht="12.8" hidden="false" customHeight="false" outlineLevel="0" collapsed="false">
      <c r="A245" s="76" t="n">
        <v>241</v>
      </c>
      <c r="B245" s="77" t="n">
        <f aca="false">EOMONTH(Input!$C$7,A245)</f>
        <v>50252</v>
      </c>
      <c r="D245" s="78" t="n">
        <f aca="false">IF(AND($B245&lt;Input!$C$31,$B245&lt;Input!$G$31),Input!$G$48,0)</f>
        <v>0</v>
      </c>
      <c r="E245" s="78" t="n">
        <f aca="true">IF(AND($B245&gt;Input!$G$31,$B245&lt;Input!$G$25),PMT(Input!$G$47/(100*12),(OFFSET($A$4,MATCH(Input!$G$25,$B$4:$B$1004,1),0,1,1)-OFFSET($A$4,MATCH(Input!$G$31,$B$4:$B$1004,1),0,1,1)),$H$4,0,1),0)</f>
        <v>0</v>
      </c>
      <c r="F245" s="78" t="n">
        <f aca="false">($F244+$D245+$E245)*(1+Input!$G$47/(100*12))</f>
        <v>0</v>
      </c>
    </row>
    <row r="246" customFormat="false" ht="12.8" hidden="false" customHeight="false" outlineLevel="0" collapsed="false">
      <c r="A246" s="76" t="n">
        <v>242</v>
      </c>
      <c r="B246" s="77" t="n">
        <f aca="false">EOMONTH(Input!$C$7,A246)</f>
        <v>50283</v>
      </c>
      <c r="D246" s="78" t="n">
        <f aca="false">IF(AND($B246&lt;Input!$C$31,$B246&lt;Input!$G$31),Input!$G$48,0)</f>
        <v>0</v>
      </c>
      <c r="E246" s="78" t="n">
        <f aca="true">IF(AND($B246&gt;Input!$G$31,$B246&lt;Input!$G$25),PMT(Input!$G$47/(100*12),(OFFSET($A$4,MATCH(Input!$G$25,$B$4:$B$1004,1),0,1,1)-OFFSET($A$4,MATCH(Input!$G$31,$B$4:$B$1004,1),0,1,1)),$H$4,0,1),0)</f>
        <v>0</v>
      </c>
      <c r="F246" s="78" t="n">
        <f aca="false">($F245+$D246+$E246)*(1+Input!$G$47/(100*12))</f>
        <v>0</v>
      </c>
    </row>
    <row r="247" customFormat="false" ht="12.8" hidden="false" customHeight="false" outlineLevel="0" collapsed="false">
      <c r="A247" s="76" t="n">
        <v>243</v>
      </c>
      <c r="B247" s="77" t="n">
        <f aca="false">EOMONTH(Input!$C$7,A247)</f>
        <v>50313</v>
      </c>
      <c r="D247" s="78" t="n">
        <f aca="false">IF(AND($B247&lt;Input!$C$31,$B247&lt;Input!$G$31),Input!$G$48,0)</f>
        <v>0</v>
      </c>
      <c r="E247" s="78" t="n">
        <f aca="true">IF(AND($B247&gt;Input!$G$31,$B247&lt;Input!$G$25),PMT(Input!$G$47/(100*12),(OFFSET($A$4,MATCH(Input!$G$25,$B$4:$B$1004,1),0,1,1)-OFFSET($A$4,MATCH(Input!$G$31,$B$4:$B$1004,1),0,1,1)),$H$4,0,1),0)</f>
        <v>0</v>
      </c>
      <c r="F247" s="78" t="n">
        <f aca="false">($F246+$D247+$E247)*(1+Input!$G$47/(100*12))</f>
        <v>0</v>
      </c>
    </row>
    <row r="248" customFormat="false" ht="12.8" hidden="false" customHeight="false" outlineLevel="0" collapsed="false">
      <c r="A248" s="76" t="n">
        <v>244</v>
      </c>
      <c r="B248" s="77" t="n">
        <f aca="false">EOMONTH(Input!$C$7,A248)</f>
        <v>50344</v>
      </c>
      <c r="D248" s="78" t="n">
        <f aca="false">IF(AND($B248&lt;Input!$C$31,$B248&lt;Input!$G$31),Input!$G$48,0)</f>
        <v>0</v>
      </c>
      <c r="E248" s="78" t="n">
        <f aca="true">IF(AND($B248&gt;Input!$G$31,$B248&lt;Input!$G$25),PMT(Input!$G$47/(100*12),(OFFSET($A$4,MATCH(Input!$G$25,$B$4:$B$1004,1),0,1,1)-OFFSET($A$4,MATCH(Input!$G$31,$B$4:$B$1004,1),0,1,1)),$H$4,0,1),0)</f>
        <v>0</v>
      </c>
      <c r="F248" s="78" t="n">
        <f aca="false">($F247+$D248+$E248)*(1+Input!$G$47/(100*12))</f>
        <v>0</v>
      </c>
    </row>
    <row r="249" customFormat="false" ht="12.8" hidden="false" customHeight="false" outlineLevel="0" collapsed="false">
      <c r="A249" s="76" t="n">
        <v>245</v>
      </c>
      <c r="B249" s="77" t="n">
        <f aca="false">EOMONTH(Input!$C$7,A249)</f>
        <v>50374</v>
      </c>
      <c r="D249" s="78" t="n">
        <f aca="false">IF(AND($B249&lt;Input!$C$31,$B249&lt;Input!$G$31),Input!$G$48,0)</f>
        <v>0</v>
      </c>
      <c r="E249" s="78" t="n">
        <f aca="true">IF(AND($B249&gt;Input!$G$31,$B249&lt;Input!$G$25),PMT(Input!$G$47/(100*12),(OFFSET($A$4,MATCH(Input!$G$25,$B$4:$B$1004,1),0,1,1)-OFFSET($A$4,MATCH(Input!$G$31,$B$4:$B$1004,1),0,1,1)),$H$4,0,1),0)</f>
        <v>0</v>
      </c>
      <c r="F249" s="78" t="n">
        <f aca="false">($F248+$D249+$E249)*(1+Input!$G$47/(100*12))</f>
        <v>0</v>
      </c>
    </row>
    <row r="250" customFormat="false" ht="12.8" hidden="false" customHeight="false" outlineLevel="0" collapsed="false">
      <c r="A250" s="76" t="n">
        <v>246</v>
      </c>
      <c r="B250" s="77" t="n">
        <f aca="false">EOMONTH(Input!$C$7,A250)</f>
        <v>50405</v>
      </c>
      <c r="D250" s="78" t="n">
        <f aca="false">IF(AND($B250&lt;Input!$C$31,$B250&lt;Input!$G$31),Input!$G$48,0)</f>
        <v>0</v>
      </c>
      <c r="E250" s="78" t="n">
        <f aca="true">IF(AND($B250&gt;Input!$G$31,$B250&lt;Input!$G$25),PMT(Input!$G$47/(100*12),(OFFSET($A$4,MATCH(Input!$G$25,$B$4:$B$1004,1),0,1,1)-OFFSET($A$4,MATCH(Input!$G$31,$B$4:$B$1004,1),0,1,1)),$H$4,0,1),0)</f>
        <v>0</v>
      </c>
      <c r="F250" s="78" t="n">
        <f aca="false">($F249+$D250+$E250)*(1+Input!$G$47/(100*12))</f>
        <v>0</v>
      </c>
    </row>
    <row r="251" customFormat="false" ht="12.8" hidden="false" customHeight="false" outlineLevel="0" collapsed="false">
      <c r="A251" s="76" t="n">
        <v>247</v>
      </c>
      <c r="B251" s="77" t="n">
        <f aca="false">EOMONTH(Input!$C$7,A251)</f>
        <v>50436</v>
      </c>
      <c r="D251" s="78" t="n">
        <f aca="false">IF(AND($B251&lt;Input!$C$31,$B251&lt;Input!$G$31),Input!$G$48,0)</f>
        <v>0</v>
      </c>
      <c r="E251" s="78" t="n">
        <f aca="true">IF(AND($B251&gt;Input!$G$31,$B251&lt;Input!$G$25),PMT(Input!$G$47/(100*12),(OFFSET($A$4,MATCH(Input!$G$25,$B$4:$B$1004,1),0,1,1)-OFFSET($A$4,MATCH(Input!$G$31,$B$4:$B$1004,1),0,1,1)),$H$4,0,1),0)</f>
        <v>0</v>
      </c>
      <c r="F251" s="78" t="n">
        <f aca="false">($F250+$D251+$E251)*(1+Input!$G$47/(100*12))</f>
        <v>0</v>
      </c>
    </row>
    <row r="252" customFormat="false" ht="12.8" hidden="false" customHeight="false" outlineLevel="0" collapsed="false">
      <c r="A252" s="76" t="n">
        <v>248</v>
      </c>
      <c r="B252" s="77" t="n">
        <f aca="false">EOMONTH(Input!$C$7,A252)</f>
        <v>50464</v>
      </c>
      <c r="D252" s="78" t="n">
        <f aca="false">IF(AND($B252&lt;Input!$C$31,$B252&lt;Input!$G$31),Input!$G$48,0)</f>
        <v>0</v>
      </c>
      <c r="E252" s="78" t="n">
        <f aca="true">IF(AND($B252&gt;Input!$G$31,$B252&lt;Input!$G$25),PMT(Input!$G$47/(100*12),(OFFSET($A$4,MATCH(Input!$G$25,$B$4:$B$1004,1),0,1,1)-OFFSET($A$4,MATCH(Input!$G$31,$B$4:$B$1004,1),0,1,1)),$H$4,0,1),0)</f>
        <v>0</v>
      </c>
      <c r="F252" s="78" t="n">
        <f aca="false">($F251+$D252+$E252)*(1+Input!$G$47/(100*12))</f>
        <v>0</v>
      </c>
    </row>
    <row r="253" customFormat="false" ht="12.8" hidden="false" customHeight="false" outlineLevel="0" collapsed="false">
      <c r="A253" s="76" t="n">
        <v>249</v>
      </c>
      <c r="B253" s="77" t="n">
        <f aca="false">EOMONTH(Input!$C$7,A253)</f>
        <v>50495</v>
      </c>
      <c r="D253" s="78" t="n">
        <f aca="false">IF(AND($B253&lt;Input!$C$31,$B253&lt;Input!$G$31),Input!$G$48,0)</f>
        <v>0</v>
      </c>
      <c r="E253" s="78" t="n">
        <f aca="true">IF(AND($B253&gt;Input!$G$31,$B253&lt;Input!$G$25),PMT(Input!$G$47/(100*12),(OFFSET($A$4,MATCH(Input!$G$25,$B$4:$B$1004,1),0,1,1)-OFFSET($A$4,MATCH(Input!$G$31,$B$4:$B$1004,1),0,1,1)),$H$4,0,1),0)</f>
        <v>0</v>
      </c>
      <c r="F253" s="78" t="n">
        <f aca="false">($F252+$D253+$E253)*(1+Input!$G$47/(100*12))</f>
        <v>0</v>
      </c>
    </row>
    <row r="254" customFormat="false" ht="12.8" hidden="false" customHeight="false" outlineLevel="0" collapsed="false">
      <c r="A254" s="76" t="n">
        <v>250</v>
      </c>
      <c r="B254" s="77" t="n">
        <f aca="false">EOMONTH(Input!$C$7,A254)</f>
        <v>50525</v>
      </c>
      <c r="D254" s="78" t="n">
        <f aca="false">IF(AND($B254&lt;Input!$C$31,$B254&lt;Input!$G$31),Input!$G$48,0)</f>
        <v>0</v>
      </c>
      <c r="E254" s="78" t="n">
        <f aca="true">IF(AND($B254&gt;Input!$G$31,$B254&lt;Input!$G$25),PMT(Input!$G$47/(100*12),(OFFSET($A$4,MATCH(Input!$G$25,$B$4:$B$1004,1),0,1,1)-OFFSET($A$4,MATCH(Input!$G$31,$B$4:$B$1004,1),0,1,1)),$H$4,0,1),0)</f>
        <v>0</v>
      </c>
      <c r="F254" s="78" t="n">
        <f aca="false">($F253+$D254+$E254)*(1+Input!$G$47/(100*12))</f>
        <v>0</v>
      </c>
    </row>
    <row r="255" customFormat="false" ht="12.8" hidden="false" customHeight="false" outlineLevel="0" collapsed="false">
      <c r="A255" s="76" t="n">
        <v>251</v>
      </c>
      <c r="B255" s="77" t="n">
        <f aca="false">EOMONTH(Input!$C$7,A255)</f>
        <v>50556</v>
      </c>
      <c r="D255" s="78" t="n">
        <f aca="false">IF(AND($B255&lt;Input!$C$31,$B255&lt;Input!$G$31),Input!$G$48,0)</f>
        <v>0</v>
      </c>
      <c r="E255" s="78" t="n">
        <f aca="true">IF(AND($B255&gt;Input!$G$31,$B255&lt;Input!$G$25),PMT(Input!$G$47/(100*12),(OFFSET($A$4,MATCH(Input!$G$25,$B$4:$B$1004,1),0,1,1)-OFFSET($A$4,MATCH(Input!$G$31,$B$4:$B$1004,1),0,1,1)),$H$4,0,1),0)</f>
        <v>0</v>
      </c>
      <c r="F255" s="78" t="n">
        <f aca="false">($F254+$D255+$E255)*(1+Input!$G$47/(100*12))</f>
        <v>0</v>
      </c>
    </row>
    <row r="256" customFormat="false" ht="12.8" hidden="false" customHeight="false" outlineLevel="0" collapsed="false">
      <c r="A256" s="76" t="n">
        <v>252</v>
      </c>
      <c r="B256" s="77" t="n">
        <f aca="false">EOMONTH(Input!$C$7,A256)</f>
        <v>50586</v>
      </c>
      <c r="D256" s="78" t="n">
        <f aca="false">IF(AND($B256&lt;Input!$C$31,$B256&lt;Input!$G$31),Input!$G$48,0)</f>
        <v>0</v>
      </c>
      <c r="E256" s="78" t="n">
        <f aca="true">IF(AND($B256&gt;Input!$G$31,$B256&lt;Input!$G$25),PMT(Input!$G$47/(100*12),(OFFSET($A$4,MATCH(Input!$G$25,$B$4:$B$1004,1),0,1,1)-OFFSET($A$4,MATCH(Input!$G$31,$B$4:$B$1004,1),0,1,1)),$H$4,0,1),0)</f>
        <v>0</v>
      </c>
      <c r="F256" s="78" t="n">
        <f aca="false">($F255+$D256+$E256)*(1+Input!$G$47/(100*12))</f>
        <v>0</v>
      </c>
    </row>
    <row r="257" customFormat="false" ht="12.8" hidden="false" customHeight="false" outlineLevel="0" collapsed="false">
      <c r="A257" s="76" t="n">
        <v>253</v>
      </c>
      <c r="B257" s="77" t="n">
        <f aca="false">EOMONTH(Input!$C$7,A257)</f>
        <v>50617</v>
      </c>
      <c r="D257" s="78" t="n">
        <f aca="false">IF(AND($B257&lt;Input!$C$31,$B257&lt;Input!$G$31),Input!$G$48,0)</f>
        <v>0</v>
      </c>
      <c r="E257" s="78" t="n">
        <f aca="true">IF(AND($B257&gt;Input!$G$31,$B257&lt;Input!$G$25),PMT(Input!$G$47/(100*12),(OFFSET($A$4,MATCH(Input!$G$25,$B$4:$B$1004,1),0,1,1)-OFFSET($A$4,MATCH(Input!$G$31,$B$4:$B$1004,1),0,1,1)),$H$4,0,1),0)</f>
        <v>0</v>
      </c>
      <c r="F257" s="78" t="n">
        <f aca="false">($F256+$D257+$E257)*(1+Input!$G$47/(100*12))</f>
        <v>0</v>
      </c>
    </row>
    <row r="258" customFormat="false" ht="12.8" hidden="false" customHeight="false" outlineLevel="0" collapsed="false">
      <c r="A258" s="76" t="n">
        <v>254</v>
      </c>
      <c r="B258" s="77" t="n">
        <f aca="false">EOMONTH(Input!$C$7,A258)</f>
        <v>50648</v>
      </c>
      <c r="D258" s="78" t="n">
        <f aca="false">IF(AND($B258&lt;Input!$C$31,$B258&lt;Input!$G$31),Input!$G$48,0)</f>
        <v>0</v>
      </c>
      <c r="E258" s="78" t="n">
        <f aca="true">IF(AND($B258&gt;Input!$G$31,$B258&lt;Input!$G$25),PMT(Input!$G$47/(100*12),(OFFSET($A$4,MATCH(Input!$G$25,$B$4:$B$1004,1),0,1,1)-OFFSET($A$4,MATCH(Input!$G$31,$B$4:$B$1004,1),0,1,1)),$H$4,0,1),0)</f>
        <v>0</v>
      </c>
      <c r="F258" s="78" t="n">
        <f aca="false">($F257+$D258+$E258)*(1+Input!$G$47/(100*12))</f>
        <v>0</v>
      </c>
    </row>
    <row r="259" customFormat="false" ht="12.8" hidden="false" customHeight="false" outlineLevel="0" collapsed="false">
      <c r="A259" s="76" t="n">
        <v>255</v>
      </c>
      <c r="B259" s="77" t="n">
        <f aca="false">EOMONTH(Input!$C$7,A259)</f>
        <v>50678</v>
      </c>
      <c r="D259" s="78" t="n">
        <f aca="false">IF(AND($B259&lt;Input!$C$31,$B259&lt;Input!$G$31),Input!$G$48,0)</f>
        <v>0</v>
      </c>
      <c r="E259" s="78" t="n">
        <f aca="true">IF(AND($B259&gt;Input!$G$31,$B259&lt;Input!$G$25),PMT(Input!$G$47/(100*12),(OFFSET($A$4,MATCH(Input!$G$25,$B$4:$B$1004,1),0,1,1)-OFFSET($A$4,MATCH(Input!$G$31,$B$4:$B$1004,1),0,1,1)),$H$4,0,1),0)</f>
        <v>0</v>
      </c>
      <c r="F259" s="78" t="n">
        <f aca="false">($F258+$D259+$E259)*(1+Input!$G$47/(100*12))</f>
        <v>0</v>
      </c>
    </row>
    <row r="260" customFormat="false" ht="12.8" hidden="false" customHeight="false" outlineLevel="0" collapsed="false">
      <c r="A260" s="76" t="n">
        <v>256</v>
      </c>
      <c r="B260" s="77" t="n">
        <f aca="false">EOMONTH(Input!$C$7,A260)</f>
        <v>50709</v>
      </c>
      <c r="D260" s="78" t="n">
        <f aca="false">IF(AND($B260&lt;Input!$C$31,$B260&lt;Input!$G$31),Input!$G$48,0)</f>
        <v>0</v>
      </c>
      <c r="E260" s="78" t="n">
        <f aca="true">IF(AND($B260&gt;Input!$G$31,$B260&lt;Input!$G$25),PMT(Input!$G$47/(100*12),(OFFSET($A$4,MATCH(Input!$G$25,$B$4:$B$1004,1),0,1,1)-OFFSET($A$4,MATCH(Input!$G$31,$B$4:$B$1004,1),0,1,1)),$H$4,0,1),0)</f>
        <v>0</v>
      </c>
      <c r="F260" s="78" t="n">
        <f aca="false">($F259+$D260+$E260)*(1+Input!$G$47/(100*12))</f>
        <v>0</v>
      </c>
      <c r="H260" s="78"/>
    </row>
    <row r="261" customFormat="false" ht="12.8" hidden="false" customHeight="false" outlineLevel="0" collapsed="false">
      <c r="A261" s="76" t="n">
        <v>257</v>
      </c>
      <c r="B261" s="77" t="n">
        <f aca="false">EOMONTH(Input!$C$7,A261)</f>
        <v>50739</v>
      </c>
      <c r="D261" s="78" t="n">
        <f aca="false">IF(AND($B261&lt;Input!$C$31,$B261&lt;Input!$G$31),Input!$G$48,0)</f>
        <v>0</v>
      </c>
      <c r="E261" s="78" t="n">
        <f aca="true">IF(AND($B261&gt;Input!$G$31,$B261&lt;Input!$G$25),PMT(Input!$G$47/(100*12),(OFFSET($A$4,MATCH(Input!$G$25,$B$4:$B$1004,1),0,1,1)-OFFSET($A$4,MATCH(Input!$G$31,$B$4:$B$1004,1),0,1,1)),$H$4,0,1),0)</f>
        <v>0</v>
      </c>
      <c r="F261" s="78" t="n">
        <f aca="false">($F260+$D261+$E261)*(1+Input!$G$47/(100*12))</f>
        <v>0</v>
      </c>
    </row>
    <row r="262" customFormat="false" ht="12.8" hidden="false" customHeight="false" outlineLevel="0" collapsed="false">
      <c r="A262" s="76" t="n">
        <v>258</v>
      </c>
      <c r="B262" s="77" t="n">
        <f aca="false">EOMONTH(Input!$C$7,A262)</f>
        <v>50770</v>
      </c>
      <c r="D262" s="78" t="n">
        <f aca="false">IF(AND($B262&lt;Input!$C$31,$B262&lt;Input!$G$31),Input!$G$48,0)</f>
        <v>0</v>
      </c>
      <c r="E262" s="78" t="n">
        <f aca="true">IF(AND($B262&gt;Input!$G$31,$B262&lt;Input!$G$25),PMT(Input!$G$47/(100*12),(OFFSET($A$4,MATCH(Input!$G$25,$B$4:$B$1004,1),0,1,1)-OFFSET($A$4,MATCH(Input!$G$31,$B$4:$B$1004,1),0,1,1)),$H$4,0,1),0)</f>
        <v>0</v>
      </c>
      <c r="F262" s="78" t="n">
        <f aca="false">($F261+$D262+$E262)*(1+Input!$G$47/(100*12))</f>
        <v>0</v>
      </c>
    </row>
    <row r="263" customFormat="false" ht="12.8" hidden="false" customHeight="false" outlineLevel="0" collapsed="false">
      <c r="A263" s="76" t="n">
        <v>259</v>
      </c>
      <c r="B263" s="77" t="n">
        <f aca="false">EOMONTH(Input!$C$7,A263)</f>
        <v>50801</v>
      </c>
      <c r="D263" s="78" t="n">
        <f aca="false">IF(AND($B263&lt;Input!$C$31,$B263&lt;Input!$G$31),Input!$G$48,0)</f>
        <v>0</v>
      </c>
      <c r="E263" s="78" t="n">
        <f aca="true">IF(AND($B263&gt;Input!$G$31,$B263&lt;Input!$G$25),PMT(Input!$G$47/(100*12),(OFFSET($A$4,MATCH(Input!$G$25,$B$4:$B$1004,1),0,1,1)-OFFSET($A$4,MATCH(Input!$G$31,$B$4:$B$1004,1),0,1,1)),$H$4,0,1),0)</f>
        <v>0</v>
      </c>
      <c r="F263" s="78" t="n">
        <f aca="false">($F262+$D263+$E263)*(1+Input!$G$47/(100*12))</f>
        <v>0</v>
      </c>
    </row>
    <row r="264" customFormat="false" ht="12.8" hidden="false" customHeight="false" outlineLevel="0" collapsed="false">
      <c r="A264" s="76" t="n">
        <v>260</v>
      </c>
      <c r="B264" s="77" t="n">
        <f aca="false">EOMONTH(Input!$C$7,A264)</f>
        <v>50829</v>
      </c>
      <c r="D264" s="78" t="n">
        <f aca="false">IF(AND($B264&lt;Input!$C$31,$B264&lt;Input!$G$31),Input!$G$48,0)</f>
        <v>0</v>
      </c>
      <c r="E264" s="78" t="n">
        <f aca="true">IF(AND($B264&gt;Input!$G$31,$B264&lt;Input!$G$25),PMT(Input!$G$47/(100*12),(OFFSET($A$4,MATCH(Input!$G$25,$B$4:$B$1004,1),0,1,1)-OFFSET($A$4,MATCH(Input!$G$31,$B$4:$B$1004,1),0,1,1)),$H$4,0,1),0)</f>
        <v>0</v>
      </c>
      <c r="F264" s="78" t="n">
        <f aca="false">($F263+$D264+$E264)*(1+Input!$G$47/(100*12))</f>
        <v>0</v>
      </c>
    </row>
    <row r="265" customFormat="false" ht="12.8" hidden="false" customHeight="false" outlineLevel="0" collapsed="false">
      <c r="A265" s="76" t="n">
        <v>261</v>
      </c>
      <c r="B265" s="77" t="n">
        <f aca="false">EOMONTH(Input!$C$7,A265)</f>
        <v>50860</v>
      </c>
      <c r="D265" s="78" t="n">
        <f aca="false">IF(AND($B265&lt;Input!$C$31,$B265&lt;Input!$G$31),Input!$G$48,0)</f>
        <v>0</v>
      </c>
      <c r="E265" s="78" t="n">
        <f aca="true">IF(AND($B265&gt;Input!$G$31,$B265&lt;Input!$G$25),PMT(Input!$G$47/(100*12),(OFFSET($A$4,MATCH(Input!$G$25,$B$4:$B$1004,1),0,1,1)-OFFSET($A$4,MATCH(Input!$G$31,$B$4:$B$1004,1),0,1,1)),$H$4,0,1),0)</f>
        <v>0</v>
      </c>
      <c r="F265" s="78" t="n">
        <f aca="false">($F264+$D265+$E265)*(1+Input!$G$47/(100*12))</f>
        <v>0</v>
      </c>
    </row>
    <row r="266" customFormat="false" ht="12.8" hidden="false" customHeight="false" outlineLevel="0" collapsed="false">
      <c r="A266" s="76" t="n">
        <v>262</v>
      </c>
      <c r="B266" s="77" t="n">
        <f aca="false">EOMONTH(Input!$C$7,A266)</f>
        <v>50890</v>
      </c>
      <c r="D266" s="78" t="n">
        <f aca="false">IF(AND($B266&lt;Input!$C$31,$B266&lt;Input!$G$31),Input!$G$48,0)</f>
        <v>0</v>
      </c>
      <c r="E266" s="78" t="n">
        <f aca="true">IF(AND($B266&gt;Input!$G$31,$B266&lt;Input!$G$25),PMT(Input!$G$47/(100*12),(OFFSET($A$4,MATCH(Input!$G$25,$B$4:$B$1004,1),0,1,1)-OFFSET($A$4,MATCH(Input!$G$31,$B$4:$B$1004,1),0,1,1)),$H$4,0,1),0)</f>
        <v>0</v>
      </c>
      <c r="F266" s="78" t="n">
        <f aca="false">($F265+$D266+$E266)*(1+Input!$G$47/(100*12))</f>
        <v>0</v>
      </c>
    </row>
    <row r="267" customFormat="false" ht="12.8" hidden="false" customHeight="false" outlineLevel="0" collapsed="false">
      <c r="A267" s="76" t="n">
        <v>263</v>
      </c>
      <c r="B267" s="77" t="n">
        <f aca="false">EOMONTH(Input!$C$7,A267)</f>
        <v>50921</v>
      </c>
      <c r="D267" s="78" t="n">
        <f aca="false">IF(AND($B267&lt;Input!$C$31,$B267&lt;Input!$G$31),Input!$G$48,0)</f>
        <v>0</v>
      </c>
      <c r="E267" s="78" t="n">
        <f aca="true">IF(AND($B267&gt;Input!$G$31,$B267&lt;Input!$G$25),PMT(Input!$G$47/(100*12),(OFFSET($A$4,MATCH(Input!$G$25,$B$4:$B$1004,1),0,1,1)-OFFSET($A$4,MATCH(Input!$G$31,$B$4:$B$1004,1),0,1,1)),$H$4,0,1),0)</f>
        <v>0</v>
      </c>
      <c r="F267" s="78" t="n">
        <f aca="false">($F266+$D267+$E267)*(1+Input!$G$47/(100*12))</f>
        <v>0</v>
      </c>
    </row>
    <row r="268" customFormat="false" ht="12.8" hidden="false" customHeight="false" outlineLevel="0" collapsed="false">
      <c r="A268" s="76" t="n">
        <v>264</v>
      </c>
      <c r="B268" s="77" t="n">
        <f aca="false">EOMONTH(Input!$C$7,A268)</f>
        <v>50951</v>
      </c>
      <c r="D268" s="78" t="n">
        <f aca="false">IF(AND($B268&lt;Input!$C$31,$B268&lt;Input!$G$31),Input!$G$48,0)</f>
        <v>0</v>
      </c>
      <c r="E268" s="78" t="n">
        <f aca="true">IF(AND($B268&gt;Input!$G$31,$B268&lt;Input!$G$25),PMT(Input!$G$47/(100*12),(OFFSET($A$4,MATCH(Input!$G$25,$B$4:$B$1004,1),0,1,1)-OFFSET($A$4,MATCH(Input!$G$31,$B$4:$B$1004,1),0,1,1)),$H$4,0,1),0)</f>
        <v>0</v>
      </c>
      <c r="F268" s="78" t="n">
        <f aca="false">($F267+$D268+$E268)*(1+Input!$G$47/(100*12))</f>
        <v>0</v>
      </c>
    </row>
    <row r="269" customFormat="false" ht="12.8" hidden="false" customHeight="false" outlineLevel="0" collapsed="false">
      <c r="A269" s="76" t="n">
        <v>265</v>
      </c>
      <c r="B269" s="77" t="n">
        <f aca="false">EOMONTH(Input!$C$7,A269)</f>
        <v>50982</v>
      </c>
      <c r="D269" s="78" t="n">
        <f aca="false">IF(AND($B269&lt;Input!$C$31,$B269&lt;Input!$G$31),Input!$G$48,0)</f>
        <v>0</v>
      </c>
      <c r="E269" s="78" t="n">
        <f aca="true">IF(AND($B269&gt;Input!$G$31,$B269&lt;Input!$G$25),PMT(Input!$G$47/(100*12),(OFFSET($A$4,MATCH(Input!$G$25,$B$4:$B$1004,1),0,1,1)-OFFSET($A$4,MATCH(Input!$G$31,$B$4:$B$1004,1),0,1,1)),$H$4,0,1),0)</f>
        <v>0</v>
      </c>
      <c r="F269" s="78" t="n">
        <f aca="false">($F268+$D269+$E269)*(1+Input!$G$47/(100*12))</f>
        <v>0</v>
      </c>
    </row>
    <row r="270" customFormat="false" ht="12.8" hidden="false" customHeight="false" outlineLevel="0" collapsed="false">
      <c r="A270" s="76" t="n">
        <v>266</v>
      </c>
      <c r="B270" s="77" t="n">
        <f aca="false">EOMONTH(Input!$C$7,A270)</f>
        <v>51013</v>
      </c>
      <c r="D270" s="78" t="n">
        <f aca="false">IF(AND($B270&lt;Input!$C$31,$B270&lt;Input!$G$31),Input!$G$48,0)</f>
        <v>0</v>
      </c>
      <c r="E270" s="78" t="n">
        <f aca="true">IF(AND($B270&gt;Input!$G$31,$B270&lt;Input!$G$25),PMT(Input!$G$47/(100*12),(OFFSET($A$4,MATCH(Input!$G$25,$B$4:$B$1004,1),0,1,1)-OFFSET($A$4,MATCH(Input!$G$31,$B$4:$B$1004,1),0,1,1)),$H$4,0,1),0)</f>
        <v>0</v>
      </c>
      <c r="F270" s="78" t="n">
        <f aca="false">($F269+$D270+$E270)*(1+Input!$G$47/(100*12))</f>
        <v>0</v>
      </c>
    </row>
    <row r="271" customFormat="false" ht="12.8" hidden="false" customHeight="false" outlineLevel="0" collapsed="false">
      <c r="A271" s="76" t="n">
        <v>267</v>
      </c>
      <c r="B271" s="77" t="n">
        <f aca="false">EOMONTH(Input!$C$7,A271)</f>
        <v>51043</v>
      </c>
      <c r="D271" s="78" t="n">
        <f aca="false">IF(AND($B271&lt;Input!$C$31,$B271&lt;Input!$G$31),Input!$G$48,0)</f>
        <v>0</v>
      </c>
      <c r="E271" s="78" t="n">
        <f aca="true">IF(AND($B271&gt;Input!$G$31,$B271&lt;Input!$G$25),PMT(Input!$G$47/(100*12),(OFFSET($A$4,MATCH(Input!$G$25,$B$4:$B$1004,1),0,1,1)-OFFSET($A$4,MATCH(Input!$G$31,$B$4:$B$1004,1),0,1,1)),$H$4,0,1),0)</f>
        <v>0</v>
      </c>
      <c r="F271" s="78" t="n">
        <f aca="false">($F270+$D271+$E271)*(1+Input!$G$47/(100*12))</f>
        <v>0</v>
      </c>
    </row>
    <row r="272" customFormat="false" ht="12.8" hidden="false" customHeight="false" outlineLevel="0" collapsed="false">
      <c r="A272" s="76" t="n">
        <v>268</v>
      </c>
      <c r="B272" s="77" t="n">
        <f aca="false">EOMONTH(Input!$C$7,A272)</f>
        <v>51074</v>
      </c>
      <c r="D272" s="78" t="n">
        <f aca="false">IF(AND($B272&lt;Input!$C$31,$B272&lt;Input!$G$31),Input!$G$48,0)</f>
        <v>0</v>
      </c>
      <c r="E272" s="78" t="n">
        <f aca="true">IF(AND($B272&gt;Input!$G$31,$B272&lt;Input!$G$25),PMT(Input!$G$47/(100*12),(OFFSET($A$4,MATCH(Input!$G$25,$B$4:$B$1004,1),0,1,1)-OFFSET($A$4,MATCH(Input!$G$31,$B$4:$B$1004,1),0,1,1)),$H$4,0,1),0)</f>
        <v>0</v>
      </c>
      <c r="F272" s="78" t="n">
        <f aca="false">($F271+$D272+$E272)*(1+Input!$G$47/(100*12))</f>
        <v>0</v>
      </c>
    </row>
    <row r="273" customFormat="false" ht="12.8" hidden="false" customHeight="false" outlineLevel="0" collapsed="false">
      <c r="A273" s="76" t="n">
        <v>269</v>
      </c>
      <c r="B273" s="77" t="n">
        <f aca="false">EOMONTH(Input!$C$7,A273)</f>
        <v>51104</v>
      </c>
      <c r="D273" s="78" t="n">
        <f aca="false">IF(AND($B273&lt;Input!$C$31,$B273&lt;Input!$G$31),Input!$G$48,0)</f>
        <v>0</v>
      </c>
      <c r="E273" s="78" t="n">
        <f aca="true">IF(AND($B273&gt;Input!$G$31,$B273&lt;Input!$G$25),PMT(Input!$G$47/(100*12),(OFFSET($A$4,MATCH(Input!$G$25,$B$4:$B$1004,1),0,1,1)-OFFSET($A$4,MATCH(Input!$G$31,$B$4:$B$1004,1),0,1,1)),$H$4,0,1),0)</f>
        <v>0</v>
      </c>
      <c r="F273" s="78" t="n">
        <f aca="false">($F272+$D273+$E273)*(1+Input!$G$47/(100*12))</f>
        <v>0</v>
      </c>
    </row>
    <row r="274" customFormat="false" ht="12.8" hidden="false" customHeight="false" outlineLevel="0" collapsed="false">
      <c r="A274" s="76" t="n">
        <v>270</v>
      </c>
      <c r="B274" s="77" t="n">
        <f aca="false">EOMONTH(Input!$C$7,A274)</f>
        <v>51135</v>
      </c>
      <c r="D274" s="78" t="n">
        <f aca="false">IF(AND($B274&lt;Input!$C$31,$B274&lt;Input!$G$31),Input!$G$48,0)</f>
        <v>0</v>
      </c>
      <c r="E274" s="78" t="n">
        <f aca="true">IF(AND($B274&gt;Input!$G$31,$B274&lt;Input!$G$25),PMT(Input!$G$47/(100*12),(OFFSET($A$4,MATCH(Input!$G$25,$B$4:$B$1004,1),0,1,1)-OFFSET($A$4,MATCH(Input!$G$31,$B$4:$B$1004,1),0,1,1)),$H$4,0,1),0)</f>
        <v>0</v>
      </c>
      <c r="F274" s="78" t="n">
        <f aca="false">($F273+$D274+$E274)*(1+Input!$G$47/(100*12))</f>
        <v>0</v>
      </c>
    </row>
    <row r="275" customFormat="false" ht="12.8" hidden="false" customHeight="false" outlineLevel="0" collapsed="false">
      <c r="A275" s="76" t="n">
        <v>271</v>
      </c>
      <c r="B275" s="77" t="n">
        <f aca="false">EOMONTH(Input!$C$7,A275)</f>
        <v>51166</v>
      </c>
      <c r="D275" s="78" t="n">
        <f aca="false">IF(AND($B275&lt;Input!$C$31,$B275&lt;Input!$G$31),Input!$G$48,0)</f>
        <v>0</v>
      </c>
      <c r="E275" s="78" t="n">
        <f aca="true">IF(AND($B275&gt;Input!$G$31,$B275&lt;Input!$G$25),PMT(Input!$G$47/(100*12),(OFFSET($A$4,MATCH(Input!$G$25,$B$4:$B$1004,1),0,1,1)-OFFSET($A$4,MATCH(Input!$G$31,$B$4:$B$1004,1),0,1,1)),$H$4,0,1),0)</f>
        <v>0</v>
      </c>
      <c r="F275" s="78" t="n">
        <f aca="false">($F274+$D275+$E275)*(1+Input!$G$47/(100*12))</f>
        <v>0</v>
      </c>
    </row>
    <row r="276" customFormat="false" ht="12.8" hidden="false" customHeight="false" outlineLevel="0" collapsed="false">
      <c r="A276" s="76" t="n">
        <v>272</v>
      </c>
      <c r="B276" s="77" t="n">
        <f aca="false">EOMONTH(Input!$C$7,A276)</f>
        <v>51195</v>
      </c>
      <c r="D276" s="78" t="n">
        <f aca="false">IF(AND($B276&lt;Input!$C$31,$B276&lt;Input!$G$31),Input!$G$48,0)</f>
        <v>0</v>
      </c>
      <c r="E276" s="78" t="n">
        <f aca="true">IF(AND($B276&gt;Input!$G$31,$B276&lt;Input!$G$25),PMT(Input!$G$47/(100*12),(OFFSET($A$4,MATCH(Input!$G$25,$B$4:$B$1004,1),0,1,1)-OFFSET($A$4,MATCH(Input!$G$31,$B$4:$B$1004,1),0,1,1)),$H$4,0,1),0)</f>
        <v>0</v>
      </c>
      <c r="F276" s="78" t="n">
        <f aca="false">($F275+$D276+$E276)*(1+Input!$G$47/(100*12))</f>
        <v>0</v>
      </c>
    </row>
    <row r="277" customFormat="false" ht="12.8" hidden="false" customHeight="false" outlineLevel="0" collapsed="false">
      <c r="A277" s="76" t="n">
        <v>273</v>
      </c>
      <c r="B277" s="77" t="n">
        <f aca="false">EOMONTH(Input!$C$7,A277)</f>
        <v>51226</v>
      </c>
      <c r="D277" s="78" t="n">
        <f aca="false">IF(AND($B277&lt;Input!$C$31,$B277&lt;Input!$G$31),Input!$G$48,0)</f>
        <v>0</v>
      </c>
      <c r="E277" s="78" t="n">
        <f aca="true">IF(AND($B277&gt;Input!$G$31,$B277&lt;Input!$G$25),PMT(Input!$G$47/(100*12),(OFFSET($A$4,MATCH(Input!$G$25,$B$4:$B$1004,1),0,1,1)-OFFSET($A$4,MATCH(Input!$G$31,$B$4:$B$1004,1),0,1,1)),$H$4,0,1),0)</f>
        <v>0</v>
      </c>
      <c r="F277" s="78" t="n">
        <f aca="false">($F276+$D277+$E277)*(1+Input!$G$47/(100*12))</f>
        <v>0</v>
      </c>
    </row>
    <row r="278" customFormat="false" ht="12.8" hidden="false" customHeight="false" outlineLevel="0" collapsed="false">
      <c r="A278" s="76" t="n">
        <v>274</v>
      </c>
      <c r="B278" s="77" t="n">
        <f aca="false">EOMONTH(Input!$C$7,A278)</f>
        <v>51256</v>
      </c>
      <c r="D278" s="78" t="n">
        <f aca="false">IF(AND($B278&lt;Input!$C$31,$B278&lt;Input!$G$31),Input!$G$48,0)</f>
        <v>0</v>
      </c>
      <c r="E278" s="78" t="n">
        <f aca="true">IF(AND($B278&gt;Input!$G$31,$B278&lt;Input!$G$25),PMT(Input!$G$47/(100*12),(OFFSET($A$4,MATCH(Input!$G$25,$B$4:$B$1004,1),0,1,1)-OFFSET($A$4,MATCH(Input!$G$31,$B$4:$B$1004,1),0,1,1)),$H$4,0,1),0)</f>
        <v>0</v>
      </c>
      <c r="F278" s="78" t="n">
        <f aca="false">($F277+$D278+$E278)*(1+Input!$G$47/(100*12))</f>
        <v>0</v>
      </c>
    </row>
    <row r="279" customFormat="false" ht="12.8" hidden="false" customHeight="false" outlineLevel="0" collapsed="false">
      <c r="A279" s="76" t="n">
        <v>275</v>
      </c>
      <c r="B279" s="77" t="n">
        <f aca="false">EOMONTH(Input!$C$7,A279)</f>
        <v>51287</v>
      </c>
      <c r="D279" s="78" t="n">
        <f aca="false">IF(AND($B279&lt;Input!$C$31,$B279&lt;Input!$G$31),Input!$G$48,0)</f>
        <v>0</v>
      </c>
      <c r="E279" s="78" t="n">
        <f aca="true">IF(AND($B279&gt;Input!$G$31,$B279&lt;Input!$G$25),PMT(Input!$G$47/(100*12),(OFFSET($A$4,MATCH(Input!$G$25,$B$4:$B$1004,1),0,1,1)-OFFSET($A$4,MATCH(Input!$G$31,$B$4:$B$1004,1),0,1,1)),$H$4,0,1),0)</f>
        <v>0</v>
      </c>
      <c r="F279" s="78" t="n">
        <f aca="false">($F278+$D279+$E279)*(1+Input!$G$47/(100*12))</f>
        <v>0</v>
      </c>
    </row>
    <row r="280" customFormat="false" ht="12.8" hidden="false" customHeight="false" outlineLevel="0" collapsed="false">
      <c r="A280" s="76" t="n">
        <v>276</v>
      </c>
      <c r="B280" s="77" t="n">
        <f aca="false">EOMONTH(Input!$C$7,A280)</f>
        <v>51317</v>
      </c>
      <c r="D280" s="78" t="n">
        <f aca="false">IF(AND($B280&lt;Input!$C$31,$B280&lt;Input!$G$31),Input!$G$48,0)</f>
        <v>0</v>
      </c>
      <c r="E280" s="78" t="n">
        <f aca="true">IF(AND($B280&gt;Input!$G$31,$B280&lt;Input!$G$25),PMT(Input!$G$47/(100*12),(OFFSET($A$4,MATCH(Input!$G$25,$B$4:$B$1004,1),0,1,1)-OFFSET($A$4,MATCH(Input!$G$31,$B$4:$B$1004,1),0,1,1)),$H$4,0,1),0)</f>
        <v>0</v>
      </c>
      <c r="F280" s="78" t="n">
        <f aca="false">($F279+$D280+$E280)*(1+Input!$G$47/(100*12))</f>
        <v>0</v>
      </c>
    </row>
    <row r="281" customFormat="false" ht="12.8" hidden="false" customHeight="false" outlineLevel="0" collapsed="false">
      <c r="A281" s="76" t="n">
        <v>277</v>
      </c>
      <c r="B281" s="77" t="n">
        <f aca="false">EOMONTH(Input!$C$7,A281)</f>
        <v>51348</v>
      </c>
      <c r="D281" s="78" t="n">
        <f aca="false">IF(AND($B281&lt;Input!$C$31,$B281&lt;Input!$G$31),Input!$G$48,0)</f>
        <v>0</v>
      </c>
      <c r="E281" s="78" t="n">
        <f aca="true">IF(AND($B281&gt;Input!$G$31,$B281&lt;Input!$G$25),PMT(Input!$G$47/(100*12),(OFFSET($A$4,MATCH(Input!$G$25,$B$4:$B$1004,1),0,1,1)-OFFSET($A$4,MATCH(Input!$G$31,$B$4:$B$1004,1),0,1,1)),$H$4,0,1),0)</f>
        <v>0</v>
      </c>
      <c r="F281" s="78" t="n">
        <f aca="false">($F280+$D281+$E281)*(1+Input!$G$47/(100*12))</f>
        <v>0</v>
      </c>
    </row>
    <row r="282" customFormat="false" ht="12.8" hidden="false" customHeight="false" outlineLevel="0" collapsed="false">
      <c r="A282" s="76" t="n">
        <v>278</v>
      </c>
      <c r="B282" s="77" t="n">
        <f aca="false">EOMONTH(Input!$C$7,A282)</f>
        <v>51379</v>
      </c>
      <c r="D282" s="78" t="n">
        <f aca="false">IF(AND($B282&lt;Input!$C$31,$B282&lt;Input!$G$31),Input!$G$48,0)</f>
        <v>0</v>
      </c>
      <c r="E282" s="78" t="n">
        <f aca="true">IF(AND($B282&gt;Input!$G$31,$B282&lt;Input!$G$25),PMT(Input!$G$47/(100*12),(OFFSET($A$4,MATCH(Input!$G$25,$B$4:$B$1004,1),0,1,1)-OFFSET($A$4,MATCH(Input!$G$31,$B$4:$B$1004,1),0,1,1)),$H$4,0,1),0)</f>
        <v>0</v>
      </c>
      <c r="F282" s="78" t="n">
        <f aca="false">($F281+$D282+$E282)*(1+Input!$G$47/(100*12))</f>
        <v>0</v>
      </c>
    </row>
    <row r="283" customFormat="false" ht="12.8" hidden="false" customHeight="false" outlineLevel="0" collapsed="false">
      <c r="A283" s="76" t="n">
        <v>279</v>
      </c>
      <c r="B283" s="77" t="n">
        <f aca="false">EOMONTH(Input!$C$7,A283)</f>
        <v>51409</v>
      </c>
      <c r="D283" s="78" t="n">
        <f aca="false">IF(AND($B283&lt;Input!$C$31,$B283&lt;Input!$G$31),Input!$G$48,0)</f>
        <v>0</v>
      </c>
      <c r="E283" s="78" t="n">
        <f aca="true">IF(AND($B283&gt;Input!$G$31,$B283&lt;Input!$G$25),PMT(Input!$G$47/(100*12),(OFFSET($A$4,MATCH(Input!$G$25,$B$4:$B$1004,1),0,1,1)-OFFSET($A$4,MATCH(Input!$G$31,$B$4:$B$1004,1),0,1,1)),$H$4,0,1),0)</f>
        <v>0</v>
      </c>
      <c r="F283" s="78" t="n">
        <f aca="false">($F282+$D283+$E283)*(1+Input!$G$47/(100*12))</f>
        <v>0</v>
      </c>
    </row>
    <row r="284" customFormat="false" ht="12.8" hidden="false" customHeight="false" outlineLevel="0" collapsed="false">
      <c r="A284" s="76" t="n">
        <v>280</v>
      </c>
      <c r="B284" s="77" t="n">
        <f aca="false">EOMONTH(Input!$C$7,A284)</f>
        <v>51440</v>
      </c>
      <c r="D284" s="78" t="n">
        <f aca="false">IF(AND($B284&lt;Input!$C$31,$B284&lt;Input!$G$31),Input!$G$48,0)</f>
        <v>0</v>
      </c>
      <c r="E284" s="78" t="n">
        <f aca="true">IF(AND($B284&gt;Input!$G$31,$B284&lt;Input!$G$25),PMT(Input!$G$47/(100*12),(OFFSET($A$4,MATCH(Input!$G$25,$B$4:$B$1004,1),0,1,1)-OFFSET($A$4,MATCH(Input!$G$31,$B$4:$B$1004,1),0,1,1)),$H$4,0,1),0)</f>
        <v>0</v>
      </c>
      <c r="F284" s="78" t="n">
        <f aca="false">($F283+$D284+$E284)*(1+Input!$G$47/(100*12))</f>
        <v>0</v>
      </c>
    </row>
    <row r="285" customFormat="false" ht="12.8" hidden="false" customHeight="false" outlineLevel="0" collapsed="false">
      <c r="A285" s="76" t="n">
        <v>281</v>
      </c>
      <c r="B285" s="77" t="n">
        <f aca="false">EOMONTH(Input!$C$7,A285)</f>
        <v>51470</v>
      </c>
      <c r="D285" s="78" t="n">
        <f aca="false">IF(AND($B285&lt;Input!$C$31,$B285&lt;Input!$G$31),Input!$G$48,0)</f>
        <v>0</v>
      </c>
      <c r="E285" s="78" t="n">
        <f aca="true">IF(AND($B285&gt;Input!$G$31,$B285&lt;Input!$G$25),PMT(Input!$G$47/(100*12),(OFFSET($A$4,MATCH(Input!$G$25,$B$4:$B$1004,1),0,1,1)-OFFSET($A$4,MATCH(Input!$G$31,$B$4:$B$1004,1),0,1,1)),$H$4,0,1),0)</f>
        <v>0</v>
      </c>
      <c r="F285" s="78" t="n">
        <f aca="false">($F284+$D285+$E285)*(1+Input!$G$47/(100*12))</f>
        <v>0</v>
      </c>
    </row>
    <row r="286" customFormat="false" ht="12.8" hidden="false" customHeight="false" outlineLevel="0" collapsed="false">
      <c r="A286" s="76" t="n">
        <v>282</v>
      </c>
      <c r="B286" s="77" t="n">
        <f aca="false">EOMONTH(Input!$C$7,A286)</f>
        <v>51501</v>
      </c>
      <c r="D286" s="78" t="n">
        <f aca="false">IF(AND($B286&lt;Input!$C$31,$B286&lt;Input!$G$31),Input!$G$48,0)</f>
        <v>0</v>
      </c>
      <c r="E286" s="78" t="n">
        <f aca="true">IF(AND($B286&gt;Input!$G$31,$B286&lt;Input!$G$25),PMT(Input!$G$47/(100*12),(OFFSET($A$4,MATCH(Input!$G$25,$B$4:$B$1004,1),0,1,1)-OFFSET($A$4,MATCH(Input!$G$31,$B$4:$B$1004,1),0,1,1)),$H$4,0,1),0)</f>
        <v>0</v>
      </c>
      <c r="F286" s="78" t="n">
        <f aca="false">($F285+$D286+$E286)*(1+Input!$G$47/(100*12))</f>
        <v>0</v>
      </c>
    </row>
    <row r="287" customFormat="false" ht="12.8" hidden="false" customHeight="false" outlineLevel="0" collapsed="false">
      <c r="A287" s="76" t="n">
        <v>283</v>
      </c>
      <c r="B287" s="77" t="n">
        <f aca="false">EOMONTH(Input!$C$7,A287)</f>
        <v>51532</v>
      </c>
      <c r="D287" s="78" t="n">
        <f aca="false">IF(AND($B287&lt;Input!$C$31,$B287&lt;Input!$G$31),Input!$G$48,0)</f>
        <v>0</v>
      </c>
      <c r="E287" s="78" t="n">
        <f aca="true">IF(AND($B287&gt;Input!$G$31,$B287&lt;Input!$G$25),PMT(Input!$G$47/(100*12),(OFFSET($A$4,MATCH(Input!$G$25,$B$4:$B$1004,1),0,1,1)-OFFSET($A$4,MATCH(Input!$G$31,$B$4:$B$1004,1),0,1,1)),$H$4,0,1),0)</f>
        <v>0</v>
      </c>
      <c r="F287" s="78" t="n">
        <f aca="false">($F286+$D287+$E287)*(1+Input!$G$47/(100*12))</f>
        <v>0</v>
      </c>
    </row>
    <row r="288" customFormat="false" ht="12.8" hidden="false" customHeight="false" outlineLevel="0" collapsed="false">
      <c r="A288" s="76" t="n">
        <v>284</v>
      </c>
      <c r="B288" s="77" t="n">
        <f aca="false">EOMONTH(Input!$C$7,A288)</f>
        <v>51560</v>
      </c>
      <c r="D288" s="78" t="n">
        <f aca="false">IF(AND($B288&lt;Input!$C$31,$B288&lt;Input!$G$31),Input!$G$48,0)</f>
        <v>0</v>
      </c>
      <c r="E288" s="78" t="n">
        <f aca="true">IF(AND($B288&gt;Input!$G$31,$B288&lt;Input!$G$25),PMT(Input!$G$47/(100*12),(OFFSET($A$4,MATCH(Input!$G$25,$B$4:$B$1004,1),0,1,1)-OFFSET($A$4,MATCH(Input!$G$31,$B$4:$B$1004,1),0,1,1)),$H$4,0,1),0)</f>
        <v>0</v>
      </c>
      <c r="F288" s="78" t="n">
        <f aca="false">($F287+$D288+$E288)*(1+Input!$G$47/(100*12))</f>
        <v>0</v>
      </c>
    </row>
    <row r="289" customFormat="false" ht="12.8" hidden="false" customHeight="false" outlineLevel="0" collapsed="false">
      <c r="A289" s="76" t="n">
        <v>285</v>
      </c>
      <c r="B289" s="77" t="n">
        <f aca="false">EOMONTH(Input!$C$7,A289)</f>
        <v>51591</v>
      </c>
      <c r="D289" s="78" t="n">
        <f aca="false">IF(AND($B289&lt;Input!$C$31,$B289&lt;Input!$G$31),Input!$G$48,0)</f>
        <v>0</v>
      </c>
      <c r="E289" s="78" t="n">
        <f aca="true">IF(AND($B289&gt;Input!$G$31,$B289&lt;Input!$G$25),PMT(Input!$G$47/(100*12),(OFFSET($A$4,MATCH(Input!$G$25,$B$4:$B$1004,1),0,1,1)-OFFSET($A$4,MATCH(Input!$G$31,$B$4:$B$1004,1),0,1,1)),$H$4,0,1),0)</f>
        <v>0</v>
      </c>
      <c r="F289" s="78" t="n">
        <f aca="false">($F288+$D289+$E289)*(1+Input!$G$47/(100*12))</f>
        <v>0</v>
      </c>
    </row>
    <row r="290" customFormat="false" ht="12.8" hidden="false" customHeight="false" outlineLevel="0" collapsed="false">
      <c r="A290" s="76" t="n">
        <v>286</v>
      </c>
      <c r="B290" s="77" t="n">
        <f aca="false">EOMONTH(Input!$C$7,A290)</f>
        <v>51621</v>
      </c>
      <c r="D290" s="78" t="n">
        <f aca="false">IF(AND($B290&lt;Input!$C$31,$B290&lt;Input!$G$31),Input!$G$48,0)</f>
        <v>0</v>
      </c>
      <c r="E290" s="78" t="n">
        <f aca="true">IF(AND($B290&gt;Input!$G$31,$B290&lt;Input!$G$25),PMT(Input!$G$47/(100*12),(OFFSET($A$4,MATCH(Input!$G$25,$B$4:$B$1004,1),0,1,1)-OFFSET($A$4,MATCH(Input!$G$31,$B$4:$B$1004,1),0,1,1)),$H$4,0,1),0)</f>
        <v>0</v>
      </c>
      <c r="F290" s="78" t="n">
        <f aca="false">($F289+$D290+$E290)*(1+Input!$G$47/(100*12))</f>
        <v>0</v>
      </c>
    </row>
    <row r="291" customFormat="false" ht="12.8" hidden="false" customHeight="false" outlineLevel="0" collapsed="false">
      <c r="A291" s="76" t="n">
        <v>287</v>
      </c>
      <c r="B291" s="77" t="n">
        <f aca="false">EOMONTH(Input!$C$7,A291)</f>
        <v>51652</v>
      </c>
      <c r="D291" s="78" t="n">
        <f aca="false">IF(AND($B291&lt;Input!$C$31,$B291&lt;Input!$G$31),Input!$G$48,0)</f>
        <v>0</v>
      </c>
      <c r="E291" s="78" t="n">
        <f aca="true">IF(AND($B291&gt;Input!$G$31,$B291&lt;Input!$G$25),PMT(Input!$G$47/(100*12),(OFFSET($A$4,MATCH(Input!$G$25,$B$4:$B$1004,1),0,1,1)-OFFSET($A$4,MATCH(Input!$G$31,$B$4:$B$1004,1),0,1,1)),$H$4,0,1),0)</f>
        <v>0</v>
      </c>
      <c r="F291" s="78" t="n">
        <f aca="false">($F290+$D291+$E291)*(1+Input!$G$47/(100*12))</f>
        <v>0</v>
      </c>
    </row>
    <row r="292" customFormat="false" ht="12.8" hidden="false" customHeight="false" outlineLevel="0" collapsed="false">
      <c r="A292" s="76" t="n">
        <v>288</v>
      </c>
      <c r="B292" s="77" t="n">
        <f aca="false">EOMONTH(Input!$C$7,A292)</f>
        <v>51682</v>
      </c>
      <c r="D292" s="78" t="n">
        <f aca="false">IF(AND($B292&lt;Input!$C$31,$B292&lt;Input!$G$31),Input!$G$48,0)</f>
        <v>0</v>
      </c>
      <c r="E292" s="78" t="n">
        <f aca="true">IF(AND($B292&gt;Input!$G$31,$B292&lt;Input!$G$25),PMT(Input!$G$47/(100*12),(OFFSET($A$4,MATCH(Input!$G$25,$B$4:$B$1004,1),0,1,1)-OFFSET($A$4,MATCH(Input!$G$31,$B$4:$B$1004,1),0,1,1)),$H$4,0,1),0)</f>
        <v>0</v>
      </c>
      <c r="F292" s="78" t="n">
        <f aca="false">($F291+$D292+$E292)*(1+Input!$G$47/(100*12))</f>
        <v>0</v>
      </c>
    </row>
    <row r="293" customFormat="false" ht="12.8" hidden="false" customHeight="false" outlineLevel="0" collapsed="false">
      <c r="A293" s="76" t="n">
        <v>289</v>
      </c>
      <c r="B293" s="77" t="n">
        <f aca="false">EOMONTH(Input!$C$7,A293)</f>
        <v>51713</v>
      </c>
      <c r="D293" s="78" t="n">
        <f aca="false">IF(AND($B293&lt;Input!$C$31,$B293&lt;Input!$G$31),Input!$G$48,0)</f>
        <v>0</v>
      </c>
      <c r="E293" s="78" t="n">
        <f aca="true">IF(AND($B293&gt;Input!$G$31,$B293&lt;Input!$G$25),PMT(Input!$G$47/(100*12),(OFFSET($A$4,MATCH(Input!$G$25,$B$4:$B$1004,1),0,1,1)-OFFSET($A$4,MATCH(Input!$G$31,$B$4:$B$1004,1),0,1,1)),$H$4,0,1),0)</f>
        <v>0</v>
      </c>
      <c r="F293" s="78" t="n">
        <f aca="false">($F292+$D293+$E293)*(1+Input!$G$47/(100*12))</f>
        <v>0</v>
      </c>
    </row>
    <row r="294" customFormat="false" ht="12.8" hidden="false" customHeight="false" outlineLevel="0" collapsed="false">
      <c r="A294" s="76" t="n">
        <v>290</v>
      </c>
      <c r="B294" s="77" t="n">
        <f aca="false">EOMONTH(Input!$C$7,A294)</f>
        <v>51744</v>
      </c>
      <c r="D294" s="78" t="n">
        <f aca="false">IF(AND($B294&lt;Input!$C$31,$B294&lt;Input!$G$31),Input!$G$48,0)</f>
        <v>0</v>
      </c>
      <c r="E294" s="78" t="n">
        <f aca="true">IF(AND($B294&gt;Input!$G$31,$B294&lt;Input!$G$25),PMT(Input!$G$47/(100*12),(OFFSET($A$4,MATCH(Input!$G$25,$B$4:$B$1004,1),0,1,1)-OFFSET($A$4,MATCH(Input!$G$31,$B$4:$B$1004,1),0,1,1)),$H$4,0,1),0)</f>
        <v>0</v>
      </c>
      <c r="F294" s="78" t="n">
        <f aca="false">($F293+$D294+$E294)*(1+Input!$G$47/(100*12))</f>
        <v>0</v>
      </c>
    </row>
    <row r="295" customFormat="false" ht="12.8" hidden="false" customHeight="false" outlineLevel="0" collapsed="false">
      <c r="A295" s="76" t="n">
        <v>291</v>
      </c>
      <c r="B295" s="77" t="n">
        <f aca="false">EOMONTH(Input!$C$7,A295)</f>
        <v>51774</v>
      </c>
      <c r="D295" s="78" t="n">
        <f aca="false">IF(AND($B295&lt;Input!$C$31,$B295&lt;Input!$G$31),Input!$G$48,0)</f>
        <v>0</v>
      </c>
      <c r="E295" s="78" t="n">
        <f aca="true">IF(AND($B295&gt;Input!$G$31,$B295&lt;Input!$G$25),PMT(Input!$G$47/(100*12),(OFFSET($A$4,MATCH(Input!$G$25,$B$4:$B$1004,1),0,1,1)-OFFSET($A$4,MATCH(Input!$G$31,$B$4:$B$1004,1),0,1,1)),$H$4,0,1),0)</f>
        <v>0</v>
      </c>
      <c r="F295" s="78" t="n">
        <f aca="false">($F294+$D295+$E295)*(1+Input!$G$47/(100*12))</f>
        <v>0</v>
      </c>
    </row>
    <row r="296" customFormat="false" ht="12.8" hidden="false" customHeight="false" outlineLevel="0" collapsed="false">
      <c r="A296" s="76" t="n">
        <v>292</v>
      </c>
      <c r="B296" s="77" t="n">
        <f aca="false">EOMONTH(Input!$C$7,A296)</f>
        <v>51805</v>
      </c>
      <c r="D296" s="78" t="n">
        <f aca="false">IF(AND($B296&lt;Input!$C$31,$B296&lt;Input!$G$31),Input!$G$48,0)</f>
        <v>0</v>
      </c>
      <c r="E296" s="78" t="n">
        <f aca="true">IF(AND($B296&gt;Input!$G$31,$B296&lt;Input!$G$25),PMT(Input!$G$47/(100*12),(OFFSET($A$4,MATCH(Input!$G$25,$B$4:$B$1004,1),0,1,1)-OFFSET($A$4,MATCH(Input!$G$31,$B$4:$B$1004,1),0,1,1)),$H$4,0,1),0)</f>
        <v>0</v>
      </c>
      <c r="F296" s="78" t="n">
        <f aca="false">($F295+$D296+$E296)*(1+Input!$G$47/(100*12))</f>
        <v>0</v>
      </c>
    </row>
    <row r="297" customFormat="false" ht="12.8" hidden="false" customHeight="false" outlineLevel="0" collapsed="false">
      <c r="A297" s="76" t="n">
        <v>293</v>
      </c>
      <c r="B297" s="77" t="n">
        <f aca="false">EOMONTH(Input!$C$7,A297)</f>
        <v>51835</v>
      </c>
      <c r="D297" s="78" t="n">
        <f aca="false">IF(AND($B297&lt;Input!$C$31,$B297&lt;Input!$G$31),Input!$G$48,0)</f>
        <v>0</v>
      </c>
      <c r="E297" s="78" t="n">
        <f aca="true">IF(AND($B297&gt;Input!$G$31,$B297&lt;Input!$G$25),PMT(Input!$G$47/(100*12),(OFFSET($A$4,MATCH(Input!$G$25,$B$4:$B$1004,1),0,1,1)-OFFSET($A$4,MATCH(Input!$G$31,$B$4:$B$1004,1),0,1,1)),$H$4,0,1),0)</f>
        <v>0</v>
      </c>
      <c r="F297" s="78" t="n">
        <f aca="false">($F296+$D297+$E297)*(1+Input!$G$47/(100*12))</f>
        <v>0</v>
      </c>
    </row>
    <row r="298" customFormat="false" ht="12.8" hidden="false" customHeight="false" outlineLevel="0" collapsed="false">
      <c r="A298" s="76" t="n">
        <v>294</v>
      </c>
      <c r="B298" s="77" t="n">
        <f aca="false">EOMONTH(Input!$C$7,A298)</f>
        <v>51866</v>
      </c>
      <c r="D298" s="78" t="n">
        <f aca="false">IF(AND($B298&lt;Input!$C$31,$B298&lt;Input!$G$31),Input!$G$48,0)</f>
        <v>0</v>
      </c>
      <c r="E298" s="78" t="n">
        <f aca="true">IF(AND($B298&gt;Input!$G$31,$B298&lt;Input!$G$25),PMT(Input!$G$47/(100*12),(OFFSET($A$4,MATCH(Input!$G$25,$B$4:$B$1004,1),0,1,1)-OFFSET($A$4,MATCH(Input!$G$31,$B$4:$B$1004,1),0,1,1)),$H$4,0,1),0)</f>
        <v>0</v>
      </c>
      <c r="F298" s="78" t="n">
        <f aca="false">($F297+$D298+$E298)*(1+Input!$G$47/(100*12))</f>
        <v>0</v>
      </c>
    </row>
    <row r="299" customFormat="false" ht="12.8" hidden="false" customHeight="false" outlineLevel="0" collapsed="false">
      <c r="A299" s="76" t="n">
        <v>295</v>
      </c>
      <c r="B299" s="77" t="n">
        <f aca="false">EOMONTH(Input!$C$7,A299)</f>
        <v>51897</v>
      </c>
      <c r="D299" s="78" t="n">
        <f aca="false">IF(AND($B299&lt;Input!$C$31,$B299&lt;Input!$G$31),Input!$G$48,0)</f>
        <v>0</v>
      </c>
      <c r="E299" s="78" t="n">
        <f aca="true">IF(AND($B299&gt;Input!$G$31,$B299&lt;Input!$G$25),PMT(Input!$G$47/(100*12),(OFFSET($A$4,MATCH(Input!$G$25,$B$4:$B$1004,1),0,1,1)-OFFSET($A$4,MATCH(Input!$G$31,$B$4:$B$1004,1),0,1,1)),$H$4,0,1),0)</f>
        <v>0</v>
      </c>
      <c r="F299" s="78" t="n">
        <f aca="false">($F298+$D299+$E299)*(1+Input!$G$47/(100*12))</f>
        <v>0</v>
      </c>
    </row>
    <row r="300" customFormat="false" ht="12.8" hidden="false" customHeight="false" outlineLevel="0" collapsed="false">
      <c r="A300" s="76" t="n">
        <v>296</v>
      </c>
      <c r="B300" s="77" t="n">
        <f aca="false">EOMONTH(Input!$C$7,A300)</f>
        <v>51925</v>
      </c>
      <c r="D300" s="78" t="n">
        <f aca="false">IF(AND($B300&lt;Input!$C$31,$B300&lt;Input!$G$31),Input!$G$48,0)</f>
        <v>0</v>
      </c>
      <c r="E300" s="78" t="n">
        <f aca="true">IF(AND($B300&gt;Input!$G$31,$B300&lt;Input!$G$25),PMT(Input!$G$47/(100*12),(OFFSET($A$4,MATCH(Input!$G$25,$B$4:$B$1004,1),0,1,1)-OFFSET($A$4,MATCH(Input!$G$31,$B$4:$B$1004,1),0,1,1)),$H$4,0,1),0)</f>
        <v>0</v>
      </c>
      <c r="F300" s="78" t="n">
        <f aca="false">($F299+$D300+$E300)*(1+Input!$G$47/(100*12))</f>
        <v>0</v>
      </c>
    </row>
    <row r="301" customFormat="false" ht="12.8" hidden="false" customHeight="false" outlineLevel="0" collapsed="false">
      <c r="A301" s="76" t="n">
        <v>297</v>
      </c>
      <c r="B301" s="77" t="n">
        <f aca="false">EOMONTH(Input!$C$7,A301)</f>
        <v>51956</v>
      </c>
      <c r="D301" s="78" t="n">
        <f aca="false">IF(AND($B301&lt;Input!$C$31,$B301&lt;Input!$G$31),Input!$G$48,0)</f>
        <v>0</v>
      </c>
      <c r="E301" s="78" t="n">
        <f aca="true">IF(AND($B301&gt;Input!$G$31,$B301&lt;Input!$G$25),PMT(Input!$G$47/(100*12),(OFFSET($A$4,MATCH(Input!$G$25,$B$4:$B$1004,1),0,1,1)-OFFSET($A$4,MATCH(Input!$G$31,$B$4:$B$1004,1),0,1,1)),$H$4,0,1),0)</f>
        <v>0</v>
      </c>
      <c r="F301" s="78" t="n">
        <f aca="false">($F300+$D301+$E301)*(1+Input!$G$47/(100*12))</f>
        <v>0</v>
      </c>
    </row>
    <row r="302" customFormat="false" ht="12.8" hidden="false" customHeight="false" outlineLevel="0" collapsed="false">
      <c r="A302" s="76" t="n">
        <v>298</v>
      </c>
      <c r="B302" s="77" t="n">
        <f aca="false">EOMONTH(Input!$C$7,A302)</f>
        <v>51986</v>
      </c>
      <c r="D302" s="78" t="n">
        <f aca="false">IF(AND($B302&lt;Input!$C$31,$B302&lt;Input!$G$31),Input!$G$48,0)</f>
        <v>0</v>
      </c>
      <c r="E302" s="78" t="n">
        <f aca="true">IF(AND($B302&gt;Input!$G$31,$B302&lt;Input!$G$25),PMT(Input!$G$47/(100*12),(OFFSET($A$4,MATCH(Input!$G$25,$B$4:$B$1004,1),0,1,1)-OFFSET($A$4,MATCH(Input!$G$31,$B$4:$B$1004,1),0,1,1)),$H$4,0,1),0)</f>
        <v>0</v>
      </c>
      <c r="F302" s="78" t="n">
        <f aca="false">($F301+$D302+$E302)*(1+Input!$G$47/(100*12))</f>
        <v>0</v>
      </c>
    </row>
    <row r="303" customFormat="false" ht="12.8" hidden="false" customHeight="false" outlineLevel="0" collapsed="false">
      <c r="A303" s="76" t="n">
        <v>299</v>
      </c>
      <c r="B303" s="77" t="n">
        <f aca="false">EOMONTH(Input!$C$7,A303)</f>
        <v>52017</v>
      </c>
      <c r="D303" s="78" t="n">
        <f aca="false">IF(AND($B303&lt;Input!$C$31,$B303&lt;Input!$G$31),Input!$G$48,0)</f>
        <v>0</v>
      </c>
      <c r="E303" s="78" t="n">
        <f aca="true">IF(AND($B303&gt;Input!$G$31,$B303&lt;Input!$G$25),PMT(Input!$G$47/(100*12),(OFFSET($A$4,MATCH(Input!$G$25,$B$4:$B$1004,1),0,1,1)-OFFSET($A$4,MATCH(Input!$G$31,$B$4:$B$1004,1),0,1,1)),$H$4,0,1),0)</f>
        <v>-0</v>
      </c>
      <c r="F303" s="78" t="n">
        <f aca="false">($F302+$D303+$E303)*(1+Input!$G$47/(100*12))</f>
        <v>0</v>
      </c>
    </row>
    <row r="304" customFormat="false" ht="12.8" hidden="false" customHeight="false" outlineLevel="0" collapsed="false">
      <c r="A304" s="76" t="n">
        <v>300</v>
      </c>
      <c r="B304" s="77" t="n">
        <f aca="false">EOMONTH(Input!$C$7,A304)</f>
        <v>52047</v>
      </c>
      <c r="D304" s="78" t="n">
        <f aca="false">IF(AND($B304&lt;Input!$C$31,$B304&lt;Input!$G$31),Input!$G$48,0)</f>
        <v>0</v>
      </c>
      <c r="E304" s="78" t="n">
        <f aca="true">IF(AND($B304&gt;Input!$G$31,$B304&lt;Input!$G$25),PMT(Input!$G$47/(100*12),(OFFSET($A$4,MATCH(Input!$G$25,$B$4:$B$1004,1),0,1,1)-OFFSET($A$4,MATCH(Input!$G$31,$B$4:$B$1004,1),0,1,1)),$H$4,0,1),0)</f>
        <v>-0</v>
      </c>
      <c r="F304" s="78" t="n">
        <f aca="false">($F303+$D304+$E304)*(1+Input!$G$47/(100*12))</f>
        <v>0</v>
      </c>
    </row>
    <row r="305" customFormat="false" ht="12.8" hidden="false" customHeight="false" outlineLevel="0" collapsed="false">
      <c r="A305" s="76" t="n">
        <v>301</v>
      </c>
      <c r="B305" s="77" t="n">
        <f aca="false">EOMONTH(Input!$C$7,A305)</f>
        <v>52078</v>
      </c>
      <c r="D305" s="78" t="n">
        <f aca="false">IF(AND($B305&lt;Input!$C$31,$B305&lt;Input!$G$31),Input!$G$48,0)</f>
        <v>0</v>
      </c>
      <c r="E305" s="78" t="n">
        <f aca="true">IF(AND($B305&gt;Input!$G$31,$B305&lt;Input!$G$25),PMT(Input!$G$47/(100*12),(OFFSET($A$4,MATCH(Input!$G$25,$B$4:$B$1004,1),0,1,1)-OFFSET($A$4,MATCH(Input!$G$31,$B$4:$B$1004,1),0,1,1)),$H$4,0,1),0)</f>
        <v>-0</v>
      </c>
      <c r="F305" s="78" t="n">
        <f aca="false">($F304+$D305+$E305)*(1+Input!$G$47/(100*12))</f>
        <v>0</v>
      </c>
    </row>
    <row r="306" customFormat="false" ht="12.8" hidden="false" customHeight="false" outlineLevel="0" collapsed="false">
      <c r="A306" s="76" t="n">
        <v>302</v>
      </c>
      <c r="B306" s="77" t="n">
        <f aca="false">EOMONTH(Input!$C$7,A306)</f>
        <v>52109</v>
      </c>
      <c r="D306" s="78" t="n">
        <f aca="false">IF(AND($B306&lt;Input!$C$31,$B306&lt;Input!$G$31),Input!$G$48,0)</f>
        <v>0</v>
      </c>
      <c r="E306" s="78" t="n">
        <f aca="true">IF(AND($B306&gt;Input!$G$31,$B306&lt;Input!$G$25),PMT(Input!$G$47/(100*12),(OFFSET($A$4,MATCH(Input!$G$25,$B$4:$B$1004,1),0,1,1)-OFFSET($A$4,MATCH(Input!$G$31,$B$4:$B$1004,1),0,1,1)),$H$4,0,1),0)</f>
        <v>-0</v>
      </c>
      <c r="F306" s="78" t="n">
        <f aca="false">($F305+$D306+$E306)*(1+Input!$G$47/(100*12))</f>
        <v>0</v>
      </c>
    </row>
    <row r="307" customFormat="false" ht="12.8" hidden="false" customHeight="false" outlineLevel="0" collapsed="false">
      <c r="A307" s="76" t="n">
        <v>303</v>
      </c>
      <c r="B307" s="77" t="n">
        <f aca="false">EOMONTH(Input!$C$7,A307)</f>
        <v>52139</v>
      </c>
      <c r="D307" s="78" t="n">
        <f aca="false">IF(AND($B307&lt;Input!$C$31,$B307&lt;Input!$G$31),Input!$G$48,0)</f>
        <v>0</v>
      </c>
      <c r="E307" s="78" t="n">
        <f aca="true">IF(AND($B307&gt;Input!$G$31,$B307&lt;Input!$G$25),PMT(Input!$G$47/(100*12),(OFFSET($A$4,MATCH(Input!$G$25,$B$4:$B$1004,1),0,1,1)-OFFSET($A$4,MATCH(Input!$G$31,$B$4:$B$1004,1),0,1,1)),$H$4,0,1),0)</f>
        <v>-0</v>
      </c>
      <c r="F307" s="78" t="n">
        <f aca="false">($F306+$D307+$E307)*(1+Input!$G$47/(100*12))</f>
        <v>0</v>
      </c>
    </row>
    <row r="308" customFormat="false" ht="12.8" hidden="false" customHeight="false" outlineLevel="0" collapsed="false">
      <c r="A308" s="76" t="n">
        <v>304</v>
      </c>
      <c r="B308" s="77" t="n">
        <f aca="false">EOMONTH(Input!$C$7,A308)</f>
        <v>52170</v>
      </c>
      <c r="D308" s="78" t="n">
        <f aca="false">IF(AND($B308&lt;Input!$C$31,$B308&lt;Input!$G$31),Input!$G$48,0)</f>
        <v>0</v>
      </c>
      <c r="E308" s="78" t="n">
        <f aca="true">IF(AND($B308&gt;Input!$G$31,$B308&lt;Input!$G$25),PMT(Input!$G$47/(100*12),(OFFSET($A$4,MATCH(Input!$G$25,$B$4:$B$1004,1),0,1,1)-OFFSET($A$4,MATCH(Input!$G$31,$B$4:$B$1004,1),0,1,1)),$H$4,0,1),0)</f>
        <v>-0</v>
      </c>
      <c r="F308" s="78" t="n">
        <f aca="false">($F307+$D308+$E308)*(1+Input!$G$47/(100*12))</f>
        <v>0</v>
      </c>
    </row>
    <row r="309" customFormat="false" ht="12.8" hidden="false" customHeight="false" outlineLevel="0" collapsed="false">
      <c r="A309" s="76" t="n">
        <v>305</v>
      </c>
      <c r="B309" s="77" t="n">
        <f aca="false">EOMONTH(Input!$C$7,A309)</f>
        <v>52200</v>
      </c>
      <c r="D309" s="78" t="n">
        <f aca="false">IF(AND($B309&lt;Input!$C$31,$B309&lt;Input!$G$31),Input!$G$48,0)</f>
        <v>0</v>
      </c>
      <c r="E309" s="78" t="n">
        <f aca="true">IF(AND($B309&gt;Input!$G$31,$B309&lt;Input!$G$25),PMT(Input!$G$47/(100*12),(OFFSET($A$4,MATCH(Input!$G$25,$B$4:$B$1004,1),0,1,1)-OFFSET($A$4,MATCH(Input!$G$31,$B$4:$B$1004,1),0,1,1)),$H$4,0,1),0)</f>
        <v>-0</v>
      </c>
      <c r="F309" s="78" t="n">
        <f aca="false">($F308+$D309+$E309)*(1+Input!$G$47/(100*12))</f>
        <v>0</v>
      </c>
    </row>
    <row r="310" customFormat="false" ht="12.8" hidden="false" customHeight="false" outlineLevel="0" collapsed="false">
      <c r="A310" s="76" t="n">
        <v>306</v>
      </c>
      <c r="B310" s="77" t="n">
        <f aca="false">EOMONTH(Input!$C$7,A310)</f>
        <v>52231</v>
      </c>
      <c r="D310" s="78" t="n">
        <f aca="false">IF(AND($B310&lt;Input!$C$31,$B310&lt;Input!$G$31),Input!$G$48,0)</f>
        <v>0</v>
      </c>
      <c r="E310" s="78" t="n">
        <f aca="true">IF(AND($B310&gt;Input!$G$31,$B310&lt;Input!$G$25),PMT(Input!$G$47/(100*12),(OFFSET($A$4,MATCH(Input!$G$25,$B$4:$B$1004,1),0,1,1)-OFFSET($A$4,MATCH(Input!$G$31,$B$4:$B$1004,1),0,1,1)),$H$4,0,1),0)</f>
        <v>-0</v>
      </c>
      <c r="F310" s="78" t="n">
        <f aca="false">($F309+$D310+$E310)*(1+Input!$G$47/(100*12))</f>
        <v>0</v>
      </c>
    </row>
    <row r="311" customFormat="false" ht="12.8" hidden="false" customHeight="false" outlineLevel="0" collapsed="false">
      <c r="A311" s="76" t="n">
        <v>307</v>
      </c>
      <c r="B311" s="77" t="n">
        <f aca="false">EOMONTH(Input!$C$7,A311)</f>
        <v>52262</v>
      </c>
      <c r="D311" s="78" t="n">
        <f aca="false">IF(AND($B311&lt;Input!$C$31,$B311&lt;Input!$G$31),Input!$G$48,0)</f>
        <v>0</v>
      </c>
      <c r="E311" s="78" t="n">
        <f aca="true">IF(AND($B311&gt;Input!$G$31,$B311&lt;Input!$G$25),PMT(Input!$G$47/(100*12),(OFFSET($A$4,MATCH(Input!$G$25,$B$4:$B$1004,1),0,1,1)-OFFSET($A$4,MATCH(Input!$G$31,$B$4:$B$1004,1),0,1,1)),$H$4,0,1),0)</f>
        <v>-0</v>
      </c>
      <c r="F311" s="78" t="n">
        <f aca="false">($F310+$D311+$E311)*(1+Input!$G$47/(100*12))</f>
        <v>0</v>
      </c>
    </row>
    <row r="312" customFormat="false" ht="12.8" hidden="false" customHeight="false" outlineLevel="0" collapsed="false">
      <c r="A312" s="76" t="n">
        <v>308</v>
      </c>
      <c r="B312" s="77" t="n">
        <f aca="false">EOMONTH(Input!$C$7,A312)</f>
        <v>52290</v>
      </c>
      <c r="D312" s="78" t="n">
        <f aca="false">IF(AND($B312&lt;Input!$C$31,$B312&lt;Input!$G$31),Input!$G$48,0)</f>
        <v>0</v>
      </c>
      <c r="E312" s="78" t="n">
        <f aca="true">IF(AND($B312&gt;Input!$G$31,$B312&lt;Input!$G$25),PMT(Input!$G$47/(100*12),(OFFSET($A$4,MATCH(Input!$G$25,$B$4:$B$1004,1),0,1,1)-OFFSET($A$4,MATCH(Input!$G$31,$B$4:$B$1004,1),0,1,1)),$H$4,0,1),0)</f>
        <v>-0</v>
      </c>
      <c r="F312" s="78" t="n">
        <f aca="false">($F311+$D312+$E312)*(1+Input!$G$47/(100*12))</f>
        <v>0</v>
      </c>
    </row>
    <row r="313" customFormat="false" ht="12.8" hidden="false" customHeight="false" outlineLevel="0" collapsed="false">
      <c r="A313" s="76" t="n">
        <v>309</v>
      </c>
      <c r="B313" s="77" t="n">
        <f aca="false">EOMONTH(Input!$C$7,A313)</f>
        <v>52321</v>
      </c>
      <c r="D313" s="78" t="n">
        <f aca="false">IF(AND($B313&lt;Input!$C$31,$B313&lt;Input!$G$31),Input!$G$48,0)</f>
        <v>0</v>
      </c>
      <c r="E313" s="78" t="n">
        <f aca="true">IF(AND($B313&gt;Input!$G$31,$B313&lt;Input!$G$25),PMT(Input!$G$47/(100*12),(OFFSET($A$4,MATCH(Input!$G$25,$B$4:$B$1004,1),0,1,1)-OFFSET($A$4,MATCH(Input!$G$31,$B$4:$B$1004,1),0,1,1)),$H$4,0,1),0)</f>
        <v>-0</v>
      </c>
      <c r="F313" s="78" t="n">
        <f aca="false">($F312+$D313+$E313)*(1+Input!$G$47/(100*12))</f>
        <v>0</v>
      </c>
    </row>
    <row r="314" customFormat="false" ht="12.8" hidden="false" customHeight="false" outlineLevel="0" collapsed="false">
      <c r="A314" s="76" t="n">
        <v>310</v>
      </c>
      <c r="B314" s="77" t="n">
        <f aca="false">EOMONTH(Input!$C$7,A314)</f>
        <v>52351</v>
      </c>
      <c r="D314" s="78" t="n">
        <f aca="false">IF(AND($B314&lt;Input!$C$31,$B314&lt;Input!$G$31),Input!$G$48,0)</f>
        <v>0</v>
      </c>
      <c r="E314" s="78" t="n">
        <f aca="true">IF(AND($B314&gt;Input!$G$31,$B314&lt;Input!$G$25),PMT(Input!$G$47/(100*12),(OFFSET($A$4,MATCH(Input!$G$25,$B$4:$B$1004,1),0,1,1)-OFFSET($A$4,MATCH(Input!$G$31,$B$4:$B$1004,1),0,1,1)),$H$4,0,1),0)</f>
        <v>-0</v>
      </c>
      <c r="F314" s="78" t="n">
        <f aca="false">($F313+$D314+$E314)*(1+Input!$G$47/(100*12))</f>
        <v>0</v>
      </c>
    </row>
    <row r="315" customFormat="false" ht="12.8" hidden="false" customHeight="false" outlineLevel="0" collapsed="false">
      <c r="A315" s="76" t="n">
        <v>311</v>
      </c>
      <c r="B315" s="77" t="n">
        <f aca="false">EOMONTH(Input!$C$7,A315)</f>
        <v>52382</v>
      </c>
      <c r="D315" s="78" t="n">
        <f aca="false">IF(AND($B315&lt;Input!$C$31,$B315&lt;Input!$G$31),Input!$G$48,0)</f>
        <v>0</v>
      </c>
      <c r="E315" s="78" t="n">
        <f aca="true">IF(AND($B315&gt;Input!$G$31,$B315&lt;Input!$G$25),PMT(Input!$G$47/(100*12),(OFFSET($A$4,MATCH(Input!$G$25,$B$4:$B$1004,1),0,1,1)-OFFSET($A$4,MATCH(Input!$G$31,$B$4:$B$1004,1),0,1,1)),$H$4,0,1),0)</f>
        <v>-0</v>
      </c>
      <c r="F315" s="78" t="n">
        <f aca="false">($F314+$D315+$E315)*(1+Input!$G$47/(100*12))</f>
        <v>0</v>
      </c>
    </row>
    <row r="316" customFormat="false" ht="12.8" hidden="false" customHeight="false" outlineLevel="0" collapsed="false">
      <c r="A316" s="76" t="n">
        <v>312</v>
      </c>
      <c r="B316" s="77" t="n">
        <f aca="false">EOMONTH(Input!$C$7,A316)</f>
        <v>52412</v>
      </c>
      <c r="D316" s="78" t="n">
        <f aca="false">IF(AND($B316&lt;Input!$C$31,$B316&lt;Input!$G$31),Input!$G$48,0)</f>
        <v>0</v>
      </c>
      <c r="E316" s="78" t="n">
        <f aca="true">IF(AND($B316&gt;Input!$G$31,$B316&lt;Input!$G$25),PMT(Input!$G$47/(100*12),(OFFSET($A$4,MATCH(Input!$G$25,$B$4:$B$1004,1),0,1,1)-OFFSET($A$4,MATCH(Input!$G$31,$B$4:$B$1004,1),0,1,1)),$H$4,0,1),0)</f>
        <v>-0</v>
      </c>
      <c r="F316" s="78" t="n">
        <f aca="false">($F315+$D316+$E316)*(1+Input!$G$47/(100*12))</f>
        <v>0</v>
      </c>
    </row>
    <row r="317" customFormat="false" ht="12.8" hidden="false" customHeight="false" outlineLevel="0" collapsed="false">
      <c r="A317" s="76" t="n">
        <v>313</v>
      </c>
      <c r="B317" s="77" t="n">
        <f aca="false">EOMONTH(Input!$C$7,A317)</f>
        <v>52443</v>
      </c>
      <c r="D317" s="78" t="n">
        <f aca="false">IF(AND($B317&lt;Input!$C$31,$B317&lt;Input!$G$31),Input!$G$48,0)</f>
        <v>0</v>
      </c>
      <c r="E317" s="78" t="n">
        <f aca="true">IF(AND($B317&gt;Input!$G$31,$B317&lt;Input!$G$25),PMT(Input!$G$47/(100*12),(OFFSET($A$4,MATCH(Input!$G$25,$B$4:$B$1004,1),0,1,1)-OFFSET($A$4,MATCH(Input!$G$31,$B$4:$B$1004,1),0,1,1)),$H$4,0,1),0)</f>
        <v>-0</v>
      </c>
      <c r="F317" s="78" t="n">
        <f aca="false">($F316+$D317+$E317)*(1+Input!$G$47/(100*12))</f>
        <v>0</v>
      </c>
    </row>
    <row r="318" customFormat="false" ht="12.8" hidden="false" customHeight="false" outlineLevel="0" collapsed="false">
      <c r="A318" s="76" t="n">
        <v>314</v>
      </c>
      <c r="B318" s="77" t="n">
        <f aca="false">EOMONTH(Input!$C$7,A318)</f>
        <v>52474</v>
      </c>
      <c r="D318" s="78" t="n">
        <f aca="false">IF(AND($B318&lt;Input!$C$31,$B318&lt;Input!$G$31),Input!$G$48,0)</f>
        <v>0</v>
      </c>
      <c r="E318" s="78" t="n">
        <f aca="true">IF(AND($B318&gt;Input!$G$31,$B318&lt;Input!$G$25),PMT(Input!$G$47/(100*12),(OFFSET($A$4,MATCH(Input!$G$25,$B$4:$B$1004,1),0,1,1)-OFFSET($A$4,MATCH(Input!$G$31,$B$4:$B$1004,1),0,1,1)),$H$4,0,1),0)</f>
        <v>-0</v>
      </c>
      <c r="F318" s="78" t="n">
        <f aca="false">($F317+$D318+$E318)*(1+Input!$G$47/(100*12))</f>
        <v>0</v>
      </c>
    </row>
    <row r="319" customFormat="false" ht="12.8" hidden="false" customHeight="false" outlineLevel="0" collapsed="false">
      <c r="A319" s="76" t="n">
        <v>315</v>
      </c>
      <c r="B319" s="77" t="n">
        <f aca="false">EOMONTH(Input!$C$7,A319)</f>
        <v>52504</v>
      </c>
      <c r="D319" s="78" t="n">
        <f aca="false">IF(AND($B319&lt;Input!$C$31,$B319&lt;Input!$G$31),Input!$G$48,0)</f>
        <v>0</v>
      </c>
      <c r="E319" s="78" t="n">
        <f aca="true">IF(AND($B319&gt;Input!$G$31,$B319&lt;Input!$G$25),PMT(Input!$G$47/(100*12),(OFFSET($A$4,MATCH(Input!$G$25,$B$4:$B$1004,1),0,1,1)-OFFSET($A$4,MATCH(Input!$G$31,$B$4:$B$1004,1),0,1,1)),$H$4,0,1),0)</f>
        <v>-0</v>
      </c>
      <c r="F319" s="78" t="n">
        <f aca="false">($F318+$D319+$E319)*(1+Input!$G$47/(100*12))</f>
        <v>0</v>
      </c>
    </row>
    <row r="320" customFormat="false" ht="12.8" hidden="false" customHeight="false" outlineLevel="0" collapsed="false">
      <c r="A320" s="76" t="n">
        <v>316</v>
      </c>
      <c r="B320" s="77" t="n">
        <f aca="false">EOMONTH(Input!$C$7,A320)</f>
        <v>52535</v>
      </c>
      <c r="D320" s="78" t="n">
        <f aca="false">IF(AND($B320&lt;Input!$C$31,$B320&lt;Input!$G$31),Input!$G$48,0)</f>
        <v>0</v>
      </c>
      <c r="E320" s="78" t="n">
        <f aca="true">IF(AND($B320&gt;Input!$G$31,$B320&lt;Input!$G$25),PMT(Input!$G$47/(100*12),(OFFSET($A$4,MATCH(Input!$G$25,$B$4:$B$1004,1),0,1,1)-OFFSET($A$4,MATCH(Input!$G$31,$B$4:$B$1004,1),0,1,1)),$H$4,0,1),0)</f>
        <v>-0</v>
      </c>
      <c r="F320" s="78" t="n">
        <f aca="false">($F319+$D320+$E320)*(1+Input!$G$47/(100*12))</f>
        <v>0</v>
      </c>
    </row>
    <row r="321" customFormat="false" ht="12.8" hidden="false" customHeight="false" outlineLevel="0" collapsed="false">
      <c r="A321" s="76" t="n">
        <v>317</v>
      </c>
      <c r="B321" s="77" t="n">
        <f aca="false">EOMONTH(Input!$C$7,A321)</f>
        <v>52565</v>
      </c>
      <c r="D321" s="78" t="n">
        <f aca="false">IF(AND($B321&lt;Input!$C$31,$B321&lt;Input!$G$31),Input!$G$48,0)</f>
        <v>0</v>
      </c>
      <c r="E321" s="78" t="n">
        <f aca="true">IF(AND($B321&gt;Input!$G$31,$B321&lt;Input!$G$25),PMT(Input!$G$47/(100*12),(OFFSET($A$4,MATCH(Input!$G$25,$B$4:$B$1004,1),0,1,1)-OFFSET($A$4,MATCH(Input!$G$31,$B$4:$B$1004,1),0,1,1)),$H$4,0,1),0)</f>
        <v>-0</v>
      </c>
      <c r="F321" s="78" t="n">
        <f aca="false">($F320+$D321+$E321)*(1+Input!$G$47/(100*12))</f>
        <v>0</v>
      </c>
    </row>
    <row r="322" customFormat="false" ht="12.8" hidden="false" customHeight="false" outlineLevel="0" collapsed="false">
      <c r="A322" s="76" t="n">
        <v>318</v>
      </c>
      <c r="B322" s="77" t="n">
        <f aca="false">EOMONTH(Input!$C$7,A322)</f>
        <v>52596</v>
      </c>
      <c r="D322" s="78" t="n">
        <f aca="false">IF(AND($B322&lt;Input!$C$31,$B322&lt;Input!$G$31),Input!$G$48,0)</f>
        <v>0</v>
      </c>
      <c r="E322" s="78" t="n">
        <f aca="true">IF(AND($B322&gt;Input!$G$31,$B322&lt;Input!$G$25),PMT(Input!$G$47/(100*12),(OFFSET($A$4,MATCH(Input!$G$25,$B$4:$B$1004,1),0,1,1)-OFFSET($A$4,MATCH(Input!$G$31,$B$4:$B$1004,1),0,1,1)),$H$4,0,1),0)</f>
        <v>-0</v>
      </c>
      <c r="F322" s="78" t="n">
        <f aca="false">($F321+$D322+$E322)*(1+Input!$G$47/(100*12))</f>
        <v>0</v>
      </c>
    </row>
    <row r="323" customFormat="false" ht="12.8" hidden="false" customHeight="false" outlineLevel="0" collapsed="false">
      <c r="A323" s="76" t="n">
        <v>319</v>
      </c>
      <c r="B323" s="77" t="n">
        <f aca="false">EOMONTH(Input!$C$7,A323)</f>
        <v>52627</v>
      </c>
      <c r="D323" s="78" t="n">
        <f aca="false">IF(AND($B323&lt;Input!$C$31,$B323&lt;Input!$G$31),Input!$G$48,0)</f>
        <v>0</v>
      </c>
      <c r="E323" s="78" t="n">
        <f aca="true">IF(AND($B323&gt;Input!$G$31,$B323&lt;Input!$G$25),PMT(Input!$G$47/(100*12),(OFFSET($A$4,MATCH(Input!$G$25,$B$4:$B$1004,1),0,1,1)-OFFSET($A$4,MATCH(Input!$G$31,$B$4:$B$1004,1),0,1,1)),$H$4,0,1),0)</f>
        <v>-0</v>
      </c>
      <c r="F323" s="78" t="n">
        <f aca="false">($F322+$D323+$E323)*(1+Input!$G$47/(100*12))</f>
        <v>0</v>
      </c>
    </row>
    <row r="324" customFormat="false" ht="12.8" hidden="false" customHeight="false" outlineLevel="0" collapsed="false">
      <c r="A324" s="76" t="n">
        <v>320</v>
      </c>
      <c r="B324" s="77" t="n">
        <f aca="false">EOMONTH(Input!$C$7,A324)</f>
        <v>52656</v>
      </c>
      <c r="D324" s="78" t="n">
        <f aca="false">IF(AND($B324&lt;Input!$C$31,$B324&lt;Input!$G$31),Input!$G$48,0)</f>
        <v>0</v>
      </c>
      <c r="E324" s="78" t="n">
        <f aca="true">IF(AND($B324&gt;Input!$G$31,$B324&lt;Input!$G$25),PMT(Input!$G$47/(100*12),(OFFSET($A$4,MATCH(Input!$G$25,$B$4:$B$1004,1),0,1,1)-OFFSET($A$4,MATCH(Input!$G$31,$B$4:$B$1004,1),0,1,1)),$H$4,0,1),0)</f>
        <v>-0</v>
      </c>
      <c r="F324" s="78" t="n">
        <f aca="false">($F323+$D324+$E324)*(1+Input!$G$47/(100*12))</f>
        <v>0</v>
      </c>
    </row>
    <row r="325" customFormat="false" ht="12.8" hidden="false" customHeight="false" outlineLevel="0" collapsed="false">
      <c r="A325" s="76" t="n">
        <v>321</v>
      </c>
      <c r="B325" s="77" t="n">
        <f aca="false">EOMONTH(Input!$C$7,A325)</f>
        <v>52687</v>
      </c>
      <c r="D325" s="78" t="n">
        <f aca="false">IF(AND($B325&lt;Input!$C$31,$B325&lt;Input!$G$31),Input!$G$48,0)</f>
        <v>0</v>
      </c>
      <c r="E325" s="78" t="n">
        <f aca="true">IF(AND($B325&gt;Input!$G$31,$B325&lt;Input!$G$25),PMT(Input!$G$47/(100*12),(OFFSET($A$4,MATCH(Input!$G$25,$B$4:$B$1004,1),0,1,1)-OFFSET($A$4,MATCH(Input!$G$31,$B$4:$B$1004,1),0,1,1)),$H$4,0,1),0)</f>
        <v>-0</v>
      </c>
      <c r="F325" s="78" t="n">
        <f aca="false">($F324+$D325+$E325)*(1+Input!$G$47/(100*12))</f>
        <v>0</v>
      </c>
    </row>
    <row r="326" customFormat="false" ht="12.8" hidden="false" customHeight="false" outlineLevel="0" collapsed="false">
      <c r="A326" s="76" t="n">
        <v>322</v>
      </c>
      <c r="B326" s="77" t="n">
        <f aca="false">EOMONTH(Input!$C$7,A326)</f>
        <v>52717</v>
      </c>
      <c r="D326" s="78" t="n">
        <f aca="false">IF(AND($B326&lt;Input!$C$31,$B326&lt;Input!$G$31),Input!$G$48,0)</f>
        <v>0</v>
      </c>
      <c r="E326" s="78" t="n">
        <f aca="true">IF(AND($B326&gt;Input!$G$31,$B326&lt;Input!$G$25),PMT(Input!$G$47/(100*12),(OFFSET($A$4,MATCH(Input!$G$25,$B$4:$B$1004,1),0,1,1)-OFFSET($A$4,MATCH(Input!$G$31,$B$4:$B$1004,1),0,1,1)),$H$4,0,1),0)</f>
        <v>-0</v>
      </c>
      <c r="F326" s="78" t="n">
        <f aca="false">($F325+$D326+$E326)*(1+Input!$G$47/(100*12))</f>
        <v>0</v>
      </c>
    </row>
    <row r="327" customFormat="false" ht="12.8" hidden="false" customHeight="false" outlineLevel="0" collapsed="false">
      <c r="A327" s="76" t="n">
        <v>323</v>
      </c>
      <c r="B327" s="77" t="n">
        <f aca="false">EOMONTH(Input!$C$7,A327)</f>
        <v>52748</v>
      </c>
      <c r="D327" s="78" t="n">
        <f aca="false">IF(AND($B327&lt;Input!$C$31,$B327&lt;Input!$G$31),Input!$G$48,0)</f>
        <v>0</v>
      </c>
      <c r="E327" s="78" t="n">
        <f aca="true">IF(AND($B327&gt;Input!$G$31,$B327&lt;Input!$G$25),PMT(Input!$G$47/(100*12),(OFFSET($A$4,MATCH(Input!$G$25,$B$4:$B$1004,1),0,1,1)-OFFSET($A$4,MATCH(Input!$G$31,$B$4:$B$1004,1),0,1,1)),$H$4,0,1),0)</f>
        <v>-0</v>
      </c>
      <c r="F327" s="78" t="n">
        <f aca="false">($F326+$D327+$E327)*(1+Input!$G$47/(100*12))</f>
        <v>0</v>
      </c>
    </row>
    <row r="328" customFormat="false" ht="12.8" hidden="false" customHeight="false" outlineLevel="0" collapsed="false">
      <c r="A328" s="76" t="n">
        <v>324</v>
      </c>
      <c r="B328" s="77" t="n">
        <f aca="false">EOMONTH(Input!$C$7,A328)</f>
        <v>52778</v>
      </c>
      <c r="D328" s="78" t="n">
        <f aca="false">IF(AND($B328&lt;Input!$C$31,$B328&lt;Input!$G$31),Input!$G$48,0)</f>
        <v>0</v>
      </c>
      <c r="E328" s="78" t="n">
        <f aca="true">IF(AND($B328&gt;Input!$G$31,$B328&lt;Input!$G$25),PMT(Input!$G$47/(100*12),(OFFSET($A$4,MATCH(Input!$G$25,$B$4:$B$1004,1),0,1,1)-OFFSET($A$4,MATCH(Input!$G$31,$B$4:$B$1004,1),0,1,1)),$H$4,0,1),0)</f>
        <v>-0</v>
      </c>
      <c r="F328" s="78" t="n">
        <f aca="false">($F327+$D328+$E328)*(1+Input!$G$47/(100*12))</f>
        <v>0</v>
      </c>
    </row>
    <row r="329" customFormat="false" ht="12.8" hidden="false" customHeight="false" outlineLevel="0" collapsed="false">
      <c r="A329" s="76" t="n">
        <v>325</v>
      </c>
      <c r="B329" s="77" t="n">
        <f aca="false">EOMONTH(Input!$C$7,A329)</f>
        <v>52809</v>
      </c>
      <c r="D329" s="78" t="n">
        <f aca="false">IF(AND($B329&lt;Input!$C$31,$B329&lt;Input!$G$31),Input!$G$48,0)</f>
        <v>0</v>
      </c>
      <c r="E329" s="78" t="n">
        <f aca="true">IF(AND($B329&gt;Input!$G$31,$B329&lt;Input!$G$25),PMT(Input!$G$47/(100*12),(OFFSET($A$4,MATCH(Input!$G$25,$B$4:$B$1004,1),0,1,1)-OFFSET($A$4,MATCH(Input!$G$31,$B$4:$B$1004,1),0,1,1)),$H$4,0,1),0)</f>
        <v>-0</v>
      </c>
      <c r="F329" s="78" t="n">
        <f aca="false">($F328+$D329+$E329)*(1+Input!$G$47/(100*12))</f>
        <v>0</v>
      </c>
    </row>
    <row r="330" customFormat="false" ht="12.8" hidden="false" customHeight="false" outlineLevel="0" collapsed="false">
      <c r="A330" s="76" t="n">
        <v>326</v>
      </c>
      <c r="B330" s="77" t="n">
        <f aca="false">EOMONTH(Input!$C$7,A330)</f>
        <v>52840</v>
      </c>
      <c r="D330" s="78" t="n">
        <f aca="false">IF(AND($B330&lt;Input!$C$31,$B330&lt;Input!$G$31),Input!$G$48,0)</f>
        <v>0</v>
      </c>
      <c r="E330" s="78" t="n">
        <f aca="true">IF(AND($B330&gt;Input!$G$31,$B330&lt;Input!$G$25),PMT(Input!$G$47/(100*12),(OFFSET($A$4,MATCH(Input!$G$25,$B$4:$B$1004,1),0,1,1)-OFFSET($A$4,MATCH(Input!$G$31,$B$4:$B$1004,1),0,1,1)),$H$4,0,1),0)</f>
        <v>-0</v>
      </c>
      <c r="F330" s="78" t="n">
        <f aca="false">($F329+$D330+$E330)*(1+Input!$G$47/(100*12))</f>
        <v>0</v>
      </c>
    </row>
    <row r="331" customFormat="false" ht="12.8" hidden="false" customHeight="false" outlineLevel="0" collapsed="false">
      <c r="A331" s="76" t="n">
        <v>327</v>
      </c>
      <c r="B331" s="77" t="n">
        <f aca="false">EOMONTH(Input!$C$7,A331)</f>
        <v>52870</v>
      </c>
      <c r="D331" s="78" t="n">
        <f aca="false">IF(AND($B331&lt;Input!$C$31,$B331&lt;Input!$G$31),Input!$G$48,0)</f>
        <v>0</v>
      </c>
      <c r="E331" s="78" t="n">
        <f aca="true">IF(AND($B331&gt;Input!$G$31,$B331&lt;Input!$G$25),PMT(Input!$G$47/(100*12),(OFFSET($A$4,MATCH(Input!$G$25,$B$4:$B$1004,1),0,1,1)-OFFSET($A$4,MATCH(Input!$G$31,$B$4:$B$1004,1),0,1,1)),$H$4,0,1),0)</f>
        <v>-0</v>
      </c>
      <c r="F331" s="78" t="n">
        <f aca="false">($F330+$D331+$E331)*(1+Input!$G$47/(100*12))</f>
        <v>0</v>
      </c>
    </row>
    <row r="332" customFormat="false" ht="12.8" hidden="false" customHeight="false" outlineLevel="0" collapsed="false">
      <c r="A332" s="76" t="n">
        <v>328</v>
      </c>
      <c r="B332" s="77" t="n">
        <f aca="false">EOMONTH(Input!$C$7,A332)</f>
        <v>52901</v>
      </c>
      <c r="D332" s="78" t="n">
        <f aca="false">IF(AND($B332&lt;Input!$C$31,$B332&lt;Input!$G$31),Input!$G$48,0)</f>
        <v>0</v>
      </c>
      <c r="E332" s="78" t="n">
        <f aca="true">IF(AND($B332&gt;Input!$G$31,$B332&lt;Input!$G$25),PMT(Input!$G$47/(100*12),(OFFSET($A$4,MATCH(Input!$G$25,$B$4:$B$1004,1),0,1,1)-OFFSET($A$4,MATCH(Input!$G$31,$B$4:$B$1004,1),0,1,1)),$H$4,0,1),0)</f>
        <v>-0</v>
      </c>
      <c r="F332" s="78" t="n">
        <f aca="false">($F331+$D332+$E332)*(1+Input!$G$47/(100*12))</f>
        <v>0</v>
      </c>
    </row>
    <row r="333" customFormat="false" ht="12.8" hidden="false" customHeight="false" outlineLevel="0" collapsed="false">
      <c r="A333" s="76" t="n">
        <v>329</v>
      </c>
      <c r="B333" s="77" t="n">
        <f aca="false">EOMONTH(Input!$C$7,A333)</f>
        <v>52931</v>
      </c>
      <c r="D333" s="78" t="n">
        <f aca="false">IF(AND($B333&lt;Input!$C$31,$B333&lt;Input!$G$31),Input!$G$48,0)</f>
        <v>0</v>
      </c>
      <c r="E333" s="78" t="n">
        <f aca="true">IF(AND($B333&gt;Input!$G$31,$B333&lt;Input!$G$25),PMT(Input!$G$47/(100*12),(OFFSET($A$4,MATCH(Input!$G$25,$B$4:$B$1004,1),0,1,1)-OFFSET($A$4,MATCH(Input!$G$31,$B$4:$B$1004,1),0,1,1)),$H$4,0,1),0)</f>
        <v>-0</v>
      </c>
      <c r="F333" s="78" t="n">
        <f aca="false">($F332+$D333+$E333)*(1+Input!$G$47/(100*12))</f>
        <v>0</v>
      </c>
    </row>
    <row r="334" customFormat="false" ht="12.8" hidden="false" customHeight="false" outlineLevel="0" collapsed="false">
      <c r="A334" s="76" t="n">
        <v>330</v>
      </c>
      <c r="B334" s="77" t="n">
        <f aca="false">EOMONTH(Input!$C$7,A334)</f>
        <v>52962</v>
      </c>
      <c r="D334" s="78" t="n">
        <f aca="false">IF(AND($B334&lt;Input!$C$31,$B334&lt;Input!$G$31),Input!$G$48,0)</f>
        <v>0</v>
      </c>
      <c r="E334" s="78" t="n">
        <f aca="true">IF(AND($B334&gt;Input!$G$31,$B334&lt;Input!$G$25),PMT(Input!$G$47/(100*12),(OFFSET($A$4,MATCH(Input!$G$25,$B$4:$B$1004,1),0,1,1)-OFFSET($A$4,MATCH(Input!$G$31,$B$4:$B$1004,1),0,1,1)),$H$4,0,1),0)</f>
        <v>-0</v>
      </c>
      <c r="F334" s="78" t="n">
        <f aca="false">($F333+$D334+$E334)*(1+Input!$G$47/(100*12))</f>
        <v>0</v>
      </c>
    </row>
    <row r="335" customFormat="false" ht="12.8" hidden="false" customHeight="false" outlineLevel="0" collapsed="false">
      <c r="A335" s="76" t="n">
        <v>331</v>
      </c>
      <c r="B335" s="77" t="n">
        <f aca="false">EOMONTH(Input!$C$7,A335)</f>
        <v>52993</v>
      </c>
      <c r="D335" s="78" t="n">
        <f aca="false">IF(AND($B335&lt;Input!$C$31,$B335&lt;Input!$G$31),Input!$G$48,0)</f>
        <v>0</v>
      </c>
      <c r="E335" s="78" t="n">
        <f aca="true">IF(AND($B335&gt;Input!$G$31,$B335&lt;Input!$G$25),PMT(Input!$G$47/(100*12),(OFFSET($A$4,MATCH(Input!$G$25,$B$4:$B$1004,1),0,1,1)-OFFSET($A$4,MATCH(Input!$G$31,$B$4:$B$1004,1),0,1,1)),$H$4,0,1),0)</f>
        <v>-0</v>
      </c>
      <c r="F335" s="78" t="n">
        <f aca="false">($F334+$D335+$E335)*(1+Input!$G$47/(100*12))</f>
        <v>0</v>
      </c>
    </row>
    <row r="336" customFormat="false" ht="12.8" hidden="false" customHeight="false" outlineLevel="0" collapsed="false">
      <c r="A336" s="76" t="n">
        <v>332</v>
      </c>
      <c r="B336" s="77" t="n">
        <f aca="false">EOMONTH(Input!$C$7,A336)</f>
        <v>53021</v>
      </c>
      <c r="D336" s="78" t="n">
        <f aca="false">IF(AND($B336&lt;Input!$C$31,$B336&lt;Input!$G$31),Input!$G$48,0)</f>
        <v>0</v>
      </c>
      <c r="E336" s="78" t="n">
        <f aca="true">IF(AND($B336&gt;Input!$G$31,$B336&lt;Input!$G$25),PMT(Input!$G$47/(100*12),(OFFSET($A$4,MATCH(Input!$G$25,$B$4:$B$1004,1),0,1,1)-OFFSET($A$4,MATCH(Input!$G$31,$B$4:$B$1004,1),0,1,1)),$H$4,0,1),0)</f>
        <v>-0</v>
      </c>
      <c r="F336" s="78" t="n">
        <f aca="false">($F335+$D336+$E336)*(1+Input!$G$47/(100*12))</f>
        <v>0</v>
      </c>
    </row>
    <row r="337" customFormat="false" ht="12.8" hidden="false" customHeight="false" outlineLevel="0" collapsed="false">
      <c r="A337" s="76" t="n">
        <v>333</v>
      </c>
      <c r="B337" s="77" t="n">
        <f aca="false">EOMONTH(Input!$C$7,A337)</f>
        <v>53052</v>
      </c>
      <c r="D337" s="78" t="n">
        <f aca="false">IF(AND($B337&lt;Input!$C$31,$B337&lt;Input!$G$31),Input!$G$48,0)</f>
        <v>0</v>
      </c>
      <c r="E337" s="78" t="n">
        <f aca="true">IF(AND($B337&gt;Input!$G$31,$B337&lt;Input!$G$25),PMT(Input!$G$47/(100*12),(OFFSET($A$4,MATCH(Input!$G$25,$B$4:$B$1004,1),0,1,1)-OFFSET($A$4,MATCH(Input!$G$31,$B$4:$B$1004,1),0,1,1)),$H$4,0,1),0)</f>
        <v>-0</v>
      </c>
      <c r="F337" s="78" t="n">
        <f aca="false">($F336+$D337+$E337)*(1+Input!$G$47/(100*12))</f>
        <v>0</v>
      </c>
    </row>
    <row r="338" customFormat="false" ht="12.8" hidden="false" customHeight="false" outlineLevel="0" collapsed="false">
      <c r="A338" s="76" t="n">
        <v>334</v>
      </c>
      <c r="B338" s="77" t="n">
        <f aca="false">EOMONTH(Input!$C$7,A338)</f>
        <v>53082</v>
      </c>
      <c r="D338" s="78" t="n">
        <f aca="false">IF(AND($B338&lt;Input!$C$31,$B338&lt;Input!$G$31),Input!$G$48,0)</f>
        <v>0</v>
      </c>
      <c r="E338" s="78" t="n">
        <f aca="true">IF(AND($B338&gt;Input!$G$31,$B338&lt;Input!$G$25),PMT(Input!$G$47/(100*12),(OFFSET($A$4,MATCH(Input!$G$25,$B$4:$B$1004,1),0,1,1)-OFFSET($A$4,MATCH(Input!$G$31,$B$4:$B$1004,1),0,1,1)),$H$4,0,1),0)</f>
        <v>-0</v>
      </c>
      <c r="F338" s="78" t="n">
        <f aca="false">($F337+$D338+$E338)*(1+Input!$G$47/(100*12))</f>
        <v>0</v>
      </c>
    </row>
    <row r="339" customFormat="false" ht="12.8" hidden="false" customHeight="false" outlineLevel="0" collapsed="false">
      <c r="A339" s="76" t="n">
        <v>335</v>
      </c>
      <c r="B339" s="77" t="n">
        <f aca="false">EOMONTH(Input!$C$7,A339)</f>
        <v>53113</v>
      </c>
      <c r="D339" s="78" t="n">
        <f aca="false">IF(AND($B339&lt;Input!$C$31,$B339&lt;Input!$G$31),Input!$G$48,0)</f>
        <v>0</v>
      </c>
      <c r="E339" s="78" t="n">
        <f aca="true">IF(AND($B339&gt;Input!$G$31,$B339&lt;Input!$G$25),PMT(Input!$G$47/(100*12),(OFFSET($A$4,MATCH(Input!$G$25,$B$4:$B$1004,1),0,1,1)-OFFSET($A$4,MATCH(Input!$G$31,$B$4:$B$1004,1),0,1,1)),$H$4,0,1),0)</f>
        <v>-0</v>
      </c>
      <c r="F339" s="78" t="n">
        <f aca="false">($F338+$D339+$E339)*(1+Input!$G$47/(100*12))</f>
        <v>0</v>
      </c>
    </row>
    <row r="340" customFormat="false" ht="12.8" hidden="false" customHeight="false" outlineLevel="0" collapsed="false">
      <c r="A340" s="76" t="n">
        <v>336</v>
      </c>
      <c r="B340" s="77" t="n">
        <f aca="false">EOMONTH(Input!$C$7,A340)</f>
        <v>53143</v>
      </c>
      <c r="D340" s="78" t="n">
        <f aca="false">IF(AND($B340&lt;Input!$C$31,$B340&lt;Input!$G$31),Input!$G$48,0)</f>
        <v>0</v>
      </c>
      <c r="E340" s="78" t="n">
        <f aca="true">IF(AND($B340&gt;Input!$G$31,$B340&lt;Input!$G$25),PMT(Input!$G$47/(100*12),(OFFSET($A$4,MATCH(Input!$G$25,$B$4:$B$1004,1),0,1,1)-OFFSET($A$4,MATCH(Input!$G$31,$B$4:$B$1004,1),0,1,1)),$H$4,0,1),0)</f>
        <v>-0</v>
      </c>
      <c r="F340" s="78" t="n">
        <f aca="false">($F339+$D340+$E340)*(1+Input!$G$47/(100*12))</f>
        <v>0</v>
      </c>
    </row>
    <row r="341" customFormat="false" ht="12.8" hidden="false" customHeight="false" outlineLevel="0" collapsed="false">
      <c r="A341" s="76" t="n">
        <v>337</v>
      </c>
      <c r="B341" s="77" t="n">
        <f aca="false">EOMONTH(Input!$C$7,A341)</f>
        <v>53174</v>
      </c>
      <c r="D341" s="78" t="n">
        <f aca="false">IF(AND($B341&lt;Input!$C$31,$B341&lt;Input!$G$31),Input!$G$48,0)</f>
        <v>0</v>
      </c>
      <c r="E341" s="78" t="n">
        <f aca="true">IF(AND($B341&gt;Input!$G$31,$B341&lt;Input!$G$25),PMT(Input!$G$47/(100*12),(OFFSET($A$4,MATCH(Input!$G$25,$B$4:$B$1004,1),0,1,1)-OFFSET($A$4,MATCH(Input!$G$31,$B$4:$B$1004,1),0,1,1)),$H$4,0,1),0)</f>
        <v>-0</v>
      </c>
      <c r="F341" s="78" t="n">
        <f aca="false">($F340+$D341+$E341)*(1+Input!$G$47/(100*12))</f>
        <v>0</v>
      </c>
    </row>
    <row r="342" customFormat="false" ht="12.8" hidden="false" customHeight="false" outlineLevel="0" collapsed="false">
      <c r="A342" s="76" t="n">
        <v>338</v>
      </c>
      <c r="B342" s="77" t="n">
        <f aca="false">EOMONTH(Input!$C$7,A342)</f>
        <v>53205</v>
      </c>
      <c r="D342" s="78" t="n">
        <f aca="false">IF(AND($B342&lt;Input!$C$31,$B342&lt;Input!$G$31),Input!$G$48,0)</f>
        <v>0</v>
      </c>
      <c r="E342" s="78" t="n">
        <f aca="true">IF(AND($B342&gt;Input!$G$31,$B342&lt;Input!$G$25),PMT(Input!$G$47/(100*12),(OFFSET($A$4,MATCH(Input!$G$25,$B$4:$B$1004,1),0,1,1)-OFFSET($A$4,MATCH(Input!$G$31,$B$4:$B$1004,1),0,1,1)),$H$4,0,1),0)</f>
        <v>-0</v>
      </c>
      <c r="F342" s="78" t="n">
        <f aca="false">($F341+$D342+$E342)*(1+Input!$G$47/(100*12))</f>
        <v>0</v>
      </c>
    </row>
    <row r="343" customFormat="false" ht="12.8" hidden="false" customHeight="false" outlineLevel="0" collapsed="false">
      <c r="A343" s="76" t="n">
        <v>339</v>
      </c>
      <c r="B343" s="77" t="n">
        <f aca="false">EOMONTH(Input!$C$7,A343)</f>
        <v>53235</v>
      </c>
      <c r="D343" s="78" t="n">
        <f aca="false">IF(AND($B343&lt;Input!$C$31,$B343&lt;Input!$G$31),Input!$G$48,0)</f>
        <v>0</v>
      </c>
      <c r="E343" s="78" t="n">
        <f aca="true">IF(AND($B343&gt;Input!$G$31,$B343&lt;Input!$G$25),PMT(Input!$G$47/(100*12),(OFFSET($A$4,MATCH(Input!$G$25,$B$4:$B$1004,1),0,1,1)-OFFSET($A$4,MATCH(Input!$G$31,$B$4:$B$1004,1),0,1,1)),$H$4,0,1),0)</f>
        <v>-0</v>
      </c>
      <c r="F343" s="78" t="n">
        <f aca="false">($F342+$D343+$E343)*(1+Input!$G$47/(100*12))</f>
        <v>0</v>
      </c>
    </row>
    <row r="344" customFormat="false" ht="12.8" hidden="false" customHeight="false" outlineLevel="0" collapsed="false">
      <c r="A344" s="76" t="n">
        <v>340</v>
      </c>
      <c r="B344" s="77" t="n">
        <f aca="false">EOMONTH(Input!$C$7,A344)</f>
        <v>53266</v>
      </c>
      <c r="D344" s="78" t="n">
        <f aca="false">IF(AND($B344&lt;Input!$C$31,$B344&lt;Input!$G$31),Input!$G$48,0)</f>
        <v>0</v>
      </c>
      <c r="E344" s="78" t="n">
        <f aca="true">IF(AND($B344&gt;Input!$G$31,$B344&lt;Input!$G$25),PMT(Input!$G$47/(100*12),(OFFSET($A$4,MATCH(Input!$G$25,$B$4:$B$1004,1),0,1,1)-OFFSET($A$4,MATCH(Input!$G$31,$B$4:$B$1004,1),0,1,1)),$H$4,0,1),0)</f>
        <v>-0</v>
      </c>
      <c r="F344" s="78" t="n">
        <f aca="false">($F343+$D344+$E344)*(1+Input!$G$47/(100*12))</f>
        <v>0</v>
      </c>
    </row>
    <row r="345" customFormat="false" ht="12.8" hidden="false" customHeight="false" outlineLevel="0" collapsed="false">
      <c r="A345" s="76" t="n">
        <v>341</v>
      </c>
      <c r="B345" s="77" t="n">
        <f aca="false">EOMONTH(Input!$C$7,A345)</f>
        <v>53296</v>
      </c>
      <c r="D345" s="78" t="n">
        <f aca="false">IF(AND($B345&lt;Input!$C$31,$B345&lt;Input!$G$31),Input!$G$48,0)</f>
        <v>0</v>
      </c>
      <c r="E345" s="78" t="n">
        <f aca="true">IF(AND($B345&gt;Input!$G$31,$B345&lt;Input!$G$25),PMT(Input!$G$47/(100*12),(OFFSET($A$4,MATCH(Input!$G$25,$B$4:$B$1004,1),0,1,1)-OFFSET($A$4,MATCH(Input!$G$31,$B$4:$B$1004,1),0,1,1)),$H$4,0,1),0)</f>
        <v>-0</v>
      </c>
      <c r="F345" s="78" t="n">
        <f aca="false">($F344+$D345+$E345)*(1+Input!$G$47/(100*12))</f>
        <v>0</v>
      </c>
    </row>
    <row r="346" customFormat="false" ht="12.8" hidden="false" customHeight="false" outlineLevel="0" collapsed="false">
      <c r="A346" s="76" t="n">
        <v>342</v>
      </c>
      <c r="B346" s="77" t="n">
        <f aca="false">EOMONTH(Input!$C$7,A346)</f>
        <v>53327</v>
      </c>
      <c r="D346" s="78" t="n">
        <f aca="false">IF(AND($B346&lt;Input!$C$31,$B346&lt;Input!$G$31),Input!$G$48,0)</f>
        <v>0</v>
      </c>
      <c r="E346" s="78" t="n">
        <f aca="true">IF(AND($B346&gt;Input!$G$31,$B346&lt;Input!$G$25),PMT(Input!$G$47/(100*12),(OFFSET($A$4,MATCH(Input!$G$25,$B$4:$B$1004,1),0,1,1)-OFFSET($A$4,MATCH(Input!$G$31,$B$4:$B$1004,1),0,1,1)),$H$4,0,1),0)</f>
        <v>-0</v>
      </c>
      <c r="F346" s="78" t="n">
        <f aca="false">($F345+$D346+$E346)*(1+Input!$G$47/(100*12))</f>
        <v>0</v>
      </c>
    </row>
    <row r="347" customFormat="false" ht="12.8" hidden="false" customHeight="false" outlineLevel="0" collapsed="false">
      <c r="A347" s="76" t="n">
        <v>343</v>
      </c>
      <c r="B347" s="77" t="n">
        <f aca="false">EOMONTH(Input!$C$7,A347)</f>
        <v>53358</v>
      </c>
      <c r="D347" s="78" t="n">
        <f aca="false">IF(AND($B347&lt;Input!$C$31,$B347&lt;Input!$G$31),Input!$G$48,0)</f>
        <v>0</v>
      </c>
      <c r="E347" s="78" t="n">
        <f aca="true">IF(AND($B347&gt;Input!$G$31,$B347&lt;Input!$G$25),PMT(Input!$G$47/(100*12),(OFFSET($A$4,MATCH(Input!$G$25,$B$4:$B$1004,1),0,1,1)-OFFSET($A$4,MATCH(Input!$G$31,$B$4:$B$1004,1),0,1,1)),$H$4,0,1),0)</f>
        <v>-0</v>
      </c>
      <c r="F347" s="78" t="n">
        <f aca="false">($F346+$D347+$E347)*(1+Input!$G$47/(100*12))</f>
        <v>0</v>
      </c>
    </row>
    <row r="348" customFormat="false" ht="12.8" hidden="false" customHeight="false" outlineLevel="0" collapsed="false">
      <c r="A348" s="76" t="n">
        <v>344</v>
      </c>
      <c r="B348" s="77" t="n">
        <f aca="false">EOMONTH(Input!$C$7,A348)</f>
        <v>53386</v>
      </c>
      <c r="D348" s="78" t="n">
        <f aca="false">IF(AND($B348&lt;Input!$C$31,$B348&lt;Input!$G$31),Input!$G$48,0)</f>
        <v>0</v>
      </c>
      <c r="E348" s="78" t="n">
        <f aca="true">IF(AND($B348&gt;Input!$G$31,$B348&lt;Input!$G$25),PMT(Input!$G$47/(100*12),(OFFSET($A$4,MATCH(Input!$G$25,$B$4:$B$1004,1),0,1,1)-OFFSET($A$4,MATCH(Input!$G$31,$B$4:$B$1004,1),0,1,1)),$H$4,0,1),0)</f>
        <v>-0</v>
      </c>
      <c r="F348" s="78" t="n">
        <f aca="false">($F347+$D348+$E348)*(1+Input!$G$47/(100*12))</f>
        <v>0</v>
      </c>
    </row>
    <row r="349" customFormat="false" ht="12.8" hidden="false" customHeight="false" outlineLevel="0" collapsed="false">
      <c r="A349" s="76" t="n">
        <v>345</v>
      </c>
      <c r="B349" s="77" t="n">
        <f aca="false">EOMONTH(Input!$C$7,A349)</f>
        <v>53417</v>
      </c>
      <c r="D349" s="78" t="n">
        <f aca="false">IF(AND($B349&lt;Input!$C$31,$B349&lt;Input!$G$31),Input!$G$48,0)</f>
        <v>0</v>
      </c>
      <c r="E349" s="78" t="n">
        <f aca="true">IF(AND($B349&gt;Input!$G$31,$B349&lt;Input!$G$25),PMT(Input!$G$47/(100*12),(OFFSET($A$4,MATCH(Input!$G$25,$B$4:$B$1004,1),0,1,1)-OFFSET($A$4,MATCH(Input!$G$31,$B$4:$B$1004,1),0,1,1)),$H$4,0,1),0)</f>
        <v>-0</v>
      </c>
      <c r="F349" s="78" t="n">
        <f aca="false">($F348+$D349+$E349)*(1+Input!$G$47/(100*12))</f>
        <v>0</v>
      </c>
    </row>
    <row r="350" customFormat="false" ht="12.8" hidden="false" customHeight="false" outlineLevel="0" collapsed="false">
      <c r="A350" s="76" t="n">
        <v>346</v>
      </c>
      <c r="B350" s="77" t="n">
        <f aca="false">EOMONTH(Input!$C$7,A350)</f>
        <v>53447</v>
      </c>
      <c r="D350" s="78" t="n">
        <f aca="false">IF(AND($B350&lt;Input!$C$31,$B350&lt;Input!$G$31),Input!$G$48,0)</f>
        <v>0</v>
      </c>
      <c r="E350" s="78" t="n">
        <f aca="true">IF(AND($B350&gt;Input!$G$31,$B350&lt;Input!$G$25),PMT(Input!$G$47/(100*12),(OFFSET($A$4,MATCH(Input!$G$25,$B$4:$B$1004,1),0,1,1)-OFFSET($A$4,MATCH(Input!$G$31,$B$4:$B$1004,1),0,1,1)),$H$4,0,1),0)</f>
        <v>-0</v>
      </c>
      <c r="F350" s="78" t="n">
        <f aca="false">($F349+$D350+$E350)*(1+Input!$G$47/(100*12))</f>
        <v>0</v>
      </c>
    </row>
    <row r="351" customFormat="false" ht="12.8" hidden="false" customHeight="false" outlineLevel="0" collapsed="false">
      <c r="A351" s="76" t="n">
        <v>347</v>
      </c>
      <c r="B351" s="77" t="n">
        <f aca="false">EOMONTH(Input!$C$7,A351)</f>
        <v>53478</v>
      </c>
      <c r="D351" s="78" t="n">
        <f aca="false">IF(AND($B351&lt;Input!$C$31,$B351&lt;Input!$G$31),Input!$G$48,0)</f>
        <v>0</v>
      </c>
      <c r="E351" s="78" t="n">
        <f aca="true">IF(AND($B351&gt;Input!$G$31,$B351&lt;Input!$G$25),PMT(Input!$G$47/(100*12),(OFFSET($A$4,MATCH(Input!$G$25,$B$4:$B$1004,1),0,1,1)-OFFSET($A$4,MATCH(Input!$G$31,$B$4:$B$1004,1),0,1,1)),$H$4,0,1),0)</f>
        <v>-0</v>
      </c>
      <c r="F351" s="78" t="n">
        <f aca="false">($F350+$D351+$E351)*(1+Input!$G$47/(100*12))</f>
        <v>0</v>
      </c>
    </row>
    <row r="352" customFormat="false" ht="12.8" hidden="false" customHeight="false" outlineLevel="0" collapsed="false">
      <c r="A352" s="76" t="n">
        <v>348</v>
      </c>
      <c r="B352" s="77" t="n">
        <f aca="false">EOMONTH(Input!$C$7,A352)</f>
        <v>53508</v>
      </c>
      <c r="D352" s="78" t="n">
        <f aca="false">IF(AND($B352&lt;Input!$C$31,$B352&lt;Input!$G$31),Input!$G$48,0)</f>
        <v>0</v>
      </c>
      <c r="E352" s="78" t="n">
        <f aca="true">IF(AND($B352&gt;Input!$G$31,$B352&lt;Input!$G$25),PMT(Input!$G$47/(100*12),(OFFSET($A$4,MATCH(Input!$G$25,$B$4:$B$1004,1),0,1,1)-OFFSET($A$4,MATCH(Input!$G$31,$B$4:$B$1004,1),0,1,1)),$H$4,0,1),0)</f>
        <v>-0</v>
      </c>
      <c r="F352" s="78" t="n">
        <f aca="false">($F351+$D352+$E352)*(1+Input!$G$47/(100*12))</f>
        <v>0</v>
      </c>
    </row>
    <row r="353" customFormat="false" ht="12.8" hidden="false" customHeight="false" outlineLevel="0" collapsed="false">
      <c r="A353" s="76" t="n">
        <v>349</v>
      </c>
      <c r="B353" s="77" t="n">
        <f aca="false">EOMONTH(Input!$C$7,A353)</f>
        <v>53539</v>
      </c>
      <c r="D353" s="78" t="n">
        <f aca="false">IF(AND($B353&lt;Input!$C$31,$B353&lt;Input!$G$31),Input!$G$48,0)</f>
        <v>0</v>
      </c>
      <c r="E353" s="78" t="n">
        <f aca="true">IF(AND($B353&gt;Input!$G$31,$B353&lt;Input!$G$25),PMT(Input!$G$47/(100*12),(OFFSET($A$4,MATCH(Input!$G$25,$B$4:$B$1004,1),0,1,1)-OFFSET($A$4,MATCH(Input!$G$31,$B$4:$B$1004,1),0,1,1)),$H$4,0,1),0)</f>
        <v>-0</v>
      </c>
      <c r="F353" s="78" t="n">
        <f aca="false">($F352+$D353+$E353)*(1+Input!$G$47/(100*12))</f>
        <v>0</v>
      </c>
    </row>
    <row r="354" customFormat="false" ht="12.8" hidden="false" customHeight="false" outlineLevel="0" collapsed="false">
      <c r="A354" s="76" t="n">
        <v>350</v>
      </c>
      <c r="B354" s="77" t="n">
        <f aca="false">EOMONTH(Input!$C$7,A354)</f>
        <v>53570</v>
      </c>
      <c r="D354" s="78" t="n">
        <f aca="false">IF(AND($B354&lt;Input!$C$31,$B354&lt;Input!$G$31),Input!$G$48,0)</f>
        <v>0</v>
      </c>
      <c r="E354" s="78" t="n">
        <f aca="true">IF(AND($B354&gt;Input!$G$31,$B354&lt;Input!$G$25),PMT(Input!$G$47/(100*12),(OFFSET($A$4,MATCH(Input!$G$25,$B$4:$B$1004,1),0,1,1)-OFFSET($A$4,MATCH(Input!$G$31,$B$4:$B$1004,1),0,1,1)),$H$4,0,1),0)</f>
        <v>-0</v>
      </c>
      <c r="F354" s="78" t="n">
        <f aca="false">($F353+$D354+$E354)*(1+Input!$G$47/(100*12))</f>
        <v>0</v>
      </c>
    </row>
    <row r="355" customFormat="false" ht="12.8" hidden="false" customHeight="false" outlineLevel="0" collapsed="false">
      <c r="A355" s="76" t="n">
        <v>351</v>
      </c>
      <c r="B355" s="77" t="n">
        <f aca="false">EOMONTH(Input!$C$7,A355)</f>
        <v>53600</v>
      </c>
      <c r="D355" s="78" t="n">
        <f aca="false">IF(AND($B355&lt;Input!$C$31,$B355&lt;Input!$G$31),Input!$G$48,0)</f>
        <v>0</v>
      </c>
      <c r="E355" s="78" t="n">
        <f aca="true">IF(AND($B355&gt;Input!$G$31,$B355&lt;Input!$G$25),PMT(Input!$G$47/(100*12),(OFFSET($A$4,MATCH(Input!$G$25,$B$4:$B$1004,1),0,1,1)-OFFSET($A$4,MATCH(Input!$G$31,$B$4:$B$1004,1),0,1,1)),$H$4,0,1),0)</f>
        <v>-0</v>
      </c>
      <c r="F355" s="78" t="n">
        <f aca="false">($F354+$D355+$E355)*(1+Input!$G$47/(100*12))</f>
        <v>0</v>
      </c>
    </row>
    <row r="356" customFormat="false" ht="12.8" hidden="false" customHeight="false" outlineLevel="0" collapsed="false">
      <c r="A356" s="76" t="n">
        <v>352</v>
      </c>
      <c r="B356" s="77" t="n">
        <f aca="false">EOMONTH(Input!$C$7,A356)</f>
        <v>53631</v>
      </c>
      <c r="D356" s="78" t="n">
        <f aca="false">IF(AND($B356&lt;Input!$C$31,$B356&lt;Input!$G$31),Input!$G$48,0)</f>
        <v>0</v>
      </c>
      <c r="E356" s="78" t="n">
        <f aca="true">IF(AND($B356&gt;Input!$G$31,$B356&lt;Input!$G$25),PMT(Input!$G$47/(100*12),(OFFSET($A$4,MATCH(Input!$G$25,$B$4:$B$1004,1),0,1,1)-OFFSET($A$4,MATCH(Input!$G$31,$B$4:$B$1004,1),0,1,1)),$H$4,0,1),0)</f>
        <v>-0</v>
      </c>
      <c r="F356" s="78" t="n">
        <f aca="false">($F355+$D356+$E356)*(1+Input!$G$47/(100*12))</f>
        <v>0</v>
      </c>
    </row>
    <row r="357" customFormat="false" ht="12.8" hidden="false" customHeight="false" outlineLevel="0" collapsed="false">
      <c r="A357" s="76" t="n">
        <v>353</v>
      </c>
      <c r="B357" s="77" t="n">
        <f aca="false">EOMONTH(Input!$C$7,A357)</f>
        <v>53661</v>
      </c>
      <c r="D357" s="78" t="n">
        <f aca="false">IF(AND($B357&lt;Input!$C$31,$B357&lt;Input!$G$31),Input!$G$48,0)</f>
        <v>0</v>
      </c>
      <c r="E357" s="78" t="n">
        <f aca="true">IF(AND($B357&gt;Input!$G$31,$B357&lt;Input!$G$25),PMT(Input!$G$47/(100*12),(OFFSET($A$4,MATCH(Input!$G$25,$B$4:$B$1004,1),0,1,1)-OFFSET($A$4,MATCH(Input!$G$31,$B$4:$B$1004,1),0,1,1)),$H$4,0,1),0)</f>
        <v>-0</v>
      </c>
      <c r="F357" s="78" t="n">
        <f aca="false">($F356+$D357+$E357)*(1+Input!$G$47/(100*12))</f>
        <v>0</v>
      </c>
    </row>
    <row r="358" customFormat="false" ht="12.8" hidden="false" customHeight="false" outlineLevel="0" collapsed="false">
      <c r="A358" s="76" t="n">
        <v>354</v>
      </c>
      <c r="B358" s="77" t="n">
        <f aca="false">EOMONTH(Input!$C$7,A358)</f>
        <v>53692</v>
      </c>
      <c r="D358" s="78" t="n">
        <f aca="false">IF(AND($B358&lt;Input!$C$31,$B358&lt;Input!$G$31),Input!$G$48,0)</f>
        <v>0</v>
      </c>
      <c r="E358" s="78" t="n">
        <f aca="true">IF(AND($B358&gt;Input!$G$31,$B358&lt;Input!$G$25),PMT(Input!$G$47/(100*12),(OFFSET($A$4,MATCH(Input!$G$25,$B$4:$B$1004,1),0,1,1)-OFFSET($A$4,MATCH(Input!$G$31,$B$4:$B$1004,1),0,1,1)),$H$4,0,1),0)</f>
        <v>-0</v>
      </c>
      <c r="F358" s="78" t="n">
        <f aca="false">($F357+$D358+$E358)*(1+Input!$G$47/(100*12))</f>
        <v>0</v>
      </c>
    </row>
    <row r="359" customFormat="false" ht="12.8" hidden="false" customHeight="false" outlineLevel="0" collapsed="false">
      <c r="A359" s="76" t="n">
        <v>355</v>
      </c>
      <c r="B359" s="77" t="n">
        <f aca="false">EOMONTH(Input!$C$7,A359)</f>
        <v>53723</v>
      </c>
      <c r="D359" s="78" t="n">
        <f aca="false">IF(AND($B359&lt;Input!$C$31,$B359&lt;Input!$G$31),Input!$G$48,0)</f>
        <v>0</v>
      </c>
      <c r="E359" s="78" t="n">
        <f aca="true">IF(AND($B359&gt;Input!$G$31,$B359&lt;Input!$G$25),PMT(Input!$G$47/(100*12),(OFFSET($A$4,MATCH(Input!$G$25,$B$4:$B$1004,1),0,1,1)-OFFSET($A$4,MATCH(Input!$G$31,$B$4:$B$1004,1),0,1,1)),$H$4,0,1),0)</f>
        <v>-0</v>
      </c>
      <c r="F359" s="78" t="n">
        <f aca="false">($F358+$D359+$E359)*(1+Input!$G$47/(100*12))</f>
        <v>0</v>
      </c>
    </row>
    <row r="360" customFormat="false" ht="12.8" hidden="false" customHeight="false" outlineLevel="0" collapsed="false">
      <c r="A360" s="76" t="n">
        <v>356</v>
      </c>
      <c r="B360" s="77" t="n">
        <f aca="false">EOMONTH(Input!$C$7,A360)</f>
        <v>53751</v>
      </c>
      <c r="D360" s="78" t="n">
        <f aca="false">IF(AND($B360&lt;Input!$C$31,$B360&lt;Input!$G$31),Input!$G$48,0)</f>
        <v>0</v>
      </c>
      <c r="E360" s="78" t="n">
        <f aca="true">IF(AND($B360&gt;Input!$G$31,$B360&lt;Input!$G$25),PMT(Input!$G$47/(100*12),(OFFSET($A$4,MATCH(Input!$G$25,$B$4:$B$1004,1),0,1,1)-OFFSET($A$4,MATCH(Input!$G$31,$B$4:$B$1004,1),0,1,1)),$H$4,0,1),0)</f>
        <v>-0</v>
      </c>
      <c r="F360" s="78" t="n">
        <f aca="false">($F359+$D360+$E360)*(1+Input!$G$47/(100*12))</f>
        <v>0</v>
      </c>
    </row>
    <row r="361" customFormat="false" ht="12.8" hidden="false" customHeight="false" outlineLevel="0" collapsed="false">
      <c r="A361" s="76" t="n">
        <v>357</v>
      </c>
      <c r="B361" s="77" t="n">
        <f aca="false">EOMONTH(Input!$C$7,A361)</f>
        <v>53782</v>
      </c>
      <c r="D361" s="78" t="n">
        <f aca="false">IF(AND($B361&lt;Input!$C$31,$B361&lt;Input!$G$31),Input!$G$48,0)</f>
        <v>0</v>
      </c>
      <c r="E361" s="78" t="n">
        <f aca="true">IF(AND($B361&gt;Input!$G$31,$B361&lt;Input!$G$25),PMT(Input!$G$47/(100*12),(OFFSET($A$4,MATCH(Input!$G$25,$B$4:$B$1004,1),0,1,1)-OFFSET($A$4,MATCH(Input!$G$31,$B$4:$B$1004,1),0,1,1)),$H$4,0,1),0)</f>
        <v>-0</v>
      </c>
      <c r="F361" s="78" t="n">
        <f aca="false">($F360+$D361+$E361)*(1+Input!$G$47/(100*12))</f>
        <v>0</v>
      </c>
    </row>
    <row r="362" customFormat="false" ht="12.8" hidden="false" customHeight="false" outlineLevel="0" collapsed="false">
      <c r="A362" s="76" t="n">
        <v>358</v>
      </c>
      <c r="B362" s="77" t="n">
        <f aca="false">EOMONTH(Input!$C$7,A362)</f>
        <v>53812</v>
      </c>
      <c r="D362" s="78" t="n">
        <f aca="false">IF(AND($B362&lt;Input!$C$31,$B362&lt;Input!$G$31),Input!$G$48,0)</f>
        <v>0</v>
      </c>
      <c r="E362" s="78" t="n">
        <f aca="true">IF(AND($B362&gt;Input!$G$31,$B362&lt;Input!$G$25),PMT(Input!$G$47/(100*12),(OFFSET($A$4,MATCH(Input!$G$25,$B$4:$B$1004,1),0,1,1)-OFFSET($A$4,MATCH(Input!$G$31,$B$4:$B$1004,1),0,1,1)),$H$4,0,1),0)</f>
        <v>-0</v>
      </c>
      <c r="F362" s="78" t="n">
        <f aca="false">($F361+$D362+$E362)*(1+Input!$G$47/(100*12))</f>
        <v>0</v>
      </c>
    </row>
    <row r="363" customFormat="false" ht="12.8" hidden="false" customHeight="false" outlineLevel="0" collapsed="false">
      <c r="A363" s="76" t="n">
        <v>359</v>
      </c>
      <c r="B363" s="77" t="n">
        <f aca="false">EOMONTH(Input!$C$7,A363)</f>
        <v>53843</v>
      </c>
      <c r="D363" s="78" t="n">
        <f aca="false">IF(AND($B363&lt;Input!$C$31,$B363&lt;Input!$G$31),Input!$G$48,0)</f>
        <v>0</v>
      </c>
      <c r="E363" s="78" t="n">
        <f aca="true">IF(AND($B363&gt;Input!$G$31,$B363&lt;Input!$G$25),PMT(Input!$G$47/(100*12),(OFFSET($A$4,MATCH(Input!$G$25,$B$4:$B$1004,1),0,1,1)-OFFSET($A$4,MATCH(Input!$G$31,$B$4:$B$1004,1),0,1,1)),$H$4,0,1),0)</f>
        <v>-0</v>
      </c>
      <c r="F363" s="78" t="n">
        <f aca="false">($F362+$D363+$E363)*(1+Input!$G$47/(100*12))</f>
        <v>0</v>
      </c>
    </row>
    <row r="364" customFormat="false" ht="12.8" hidden="false" customHeight="false" outlineLevel="0" collapsed="false">
      <c r="A364" s="76" t="n">
        <v>360</v>
      </c>
      <c r="B364" s="77" t="n">
        <f aca="false">EOMONTH(Input!$C$7,A364)</f>
        <v>53873</v>
      </c>
      <c r="D364" s="78" t="n">
        <f aca="false">IF(AND($B364&lt;Input!$C$31,$B364&lt;Input!$G$31),Input!$G$48,0)</f>
        <v>0</v>
      </c>
      <c r="E364" s="78" t="n">
        <f aca="true">IF(AND($B364&gt;Input!$G$31,$B364&lt;Input!$G$25),PMT(Input!$G$47/(100*12),(OFFSET($A$4,MATCH(Input!$G$25,$B$4:$B$1004,1),0,1,1)-OFFSET($A$4,MATCH(Input!$G$31,$B$4:$B$1004,1),0,1,1)),$H$4,0,1),0)</f>
        <v>-0</v>
      </c>
      <c r="F364" s="78" t="n">
        <f aca="false">($F363+$D364+$E364)*(1+Input!$G$47/(100*12))</f>
        <v>0</v>
      </c>
    </row>
    <row r="365" customFormat="false" ht="12.8" hidden="false" customHeight="false" outlineLevel="0" collapsed="false">
      <c r="A365" s="76" t="n">
        <v>361</v>
      </c>
      <c r="B365" s="77" t="n">
        <f aca="false">EOMONTH(Input!$C$7,A365)</f>
        <v>53904</v>
      </c>
      <c r="D365" s="78" t="n">
        <f aca="false">IF(AND($B365&lt;Input!$C$31,$B365&lt;Input!$G$31),Input!$G$48,0)</f>
        <v>0</v>
      </c>
      <c r="E365" s="78" t="n">
        <f aca="true">IF(AND($B365&gt;Input!$G$31,$B365&lt;Input!$G$25),PMT(Input!$G$47/(100*12),(OFFSET($A$4,MATCH(Input!$G$25,$B$4:$B$1004,1),0,1,1)-OFFSET($A$4,MATCH(Input!$G$31,$B$4:$B$1004,1),0,1,1)),$H$4,0,1),0)</f>
        <v>-0</v>
      </c>
      <c r="F365" s="78" t="n">
        <f aca="false">($F364+$D365+$E365)*(1+Input!$G$47/(100*12))</f>
        <v>0</v>
      </c>
    </row>
    <row r="366" customFormat="false" ht="12.8" hidden="false" customHeight="false" outlineLevel="0" collapsed="false">
      <c r="A366" s="76" t="n">
        <v>362</v>
      </c>
      <c r="B366" s="77" t="n">
        <f aca="false">EOMONTH(Input!$C$7,A366)</f>
        <v>53935</v>
      </c>
      <c r="D366" s="78" t="n">
        <f aca="false">IF(AND($B366&lt;Input!$C$31,$B366&lt;Input!$G$31),Input!$G$48,0)</f>
        <v>0</v>
      </c>
      <c r="E366" s="78" t="n">
        <f aca="true">IF(AND($B366&gt;Input!$G$31,$B366&lt;Input!$G$25),PMT(Input!$G$47/(100*12),(OFFSET($A$4,MATCH(Input!$G$25,$B$4:$B$1004,1),0,1,1)-OFFSET($A$4,MATCH(Input!$G$31,$B$4:$B$1004,1),0,1,1)),$H$4,0,1),0)</f>
        <v>-0</v>
      </c>
      <c r="F366" s="78" t="n">
        <f aca="false">($F365+$D366+$E366)*(1+Input!$G$47/(100*12))</f>
        <v>0</v>
      </c>
    </row>
    <row r="367" customFormat="false" ht="12.8" hidden="false" customHeight="false" outlineLevel="0" collapsed="false">
      <c r="A367" s="76" t="n">
        <v>363</v>
      </c>
      <c r="B367" s="77" t="n">
        <f aca="false">EOMONTH(Input!$C$7,A367)</f>
        <v>53965</v>
      </c>
      <c r="D367" s="78" t="n">
        <f aca="false">IF(AND($B367&lt;Input!$C$31,$B367&lt;Input!$G$31),Input!$G$48,0)</f>
        <v>0</v>
      </c>
      <c r="E367" s="78" t="n">
        <f aca="true">IF(AND($B367&gt;Input!$G$31,$B367&lt;Input!$G$25),PMT(Input!$G$47/(100*12),(OFFSET($A$4,MATCH(Input!$G$25,$B$4:$B$1004,1),0,1,1)-OFFSET($A$4,MATCH(Input!$G$31,$B$4:$B$1004,1),0,1,1)),$H$4,0,1),0)</f>
        <v>-0</v>
      </c>
      <c r="F367" s="78" t="n">
        <f aca="false">($F366+$D367+$E367)*(1+Input!$G$47/(100*12))</f>
        <v>0</v>
      </c>
    </row>
    <row r="368" customFormat="false" ht="12.8" hidden="false" customHeight="false" outlineLevel="0" collapsed="false">
      <c r="A368" s="76" t="n">
        <v>364</v>
      </c>
      <c r="B368" s="77" t="n">
        <f aca="false">EOMONTH(Input!$C$7,A368)</f>
        <v>53996</v>
      </c>
      <c r="D368" s="78" t="n">
        <f aca="false">IF(AND($B368&lt;Input!$C$31,$B368&lt;Input!$G$31),Input!$G$48,0)</f>
        <v>0</v>
      </c>
      <c r="E368" s="78" t="n">
        <f aca="true">IF(AND($B368&gt;Input!$G$31,$B368&lt;Input!$G$25),PMT(Input!$G$47/(100*12),(OFFSET($A$4,MATCH(Input!$G$25,$B$4:$B$1004,1),0,1,1)-OFFSET($A$4,MATCH(Input!$G$31,$B$4:$B$1004,1),0,1,1)),$H$4,0,1),0)</f>
        <v>-0</v>
      </c>
      <c r="F368" s="78" t="n">
        <f aca="false">($F367+$D368+$E368)*(1+Input!$G$47/(100*12))</f>
        <v>0</v>
      </c>
    </row>
    <row r="369" customFormat="false" ht="12.8" hidden="false" customHeight="false" outlineLevel="0" collapsed="false">
      <c r="A369" s="76" t="n">
        <v>365</v>
      </c>
      <c r="B369" s="77" t="n">
        <f aca="false">EOMONTH(Input!$C$7,A369)</f>
        <v>54026</v>
      </c>
      <c r="D369" s="78" t="n">
        <f aca="false">IF(AND($B369&lt;Input!$C$31,$B369&lt;Input!$G$31),Input!$G$48,0)</f>
        <v>0</v>
      </c>
      <c r="E369" s="78" t="n">
        <f aca="true">IF(AND($B369&gt;Input!$G$31,$B369&lt;Input!$G$25),PMT(Input!$G$47/(100*12),(OFFSET($A$4,MATCH(Input!$G$25,$B$4:$B$1004,1),0,1,1)-OFFSET($A$4,MATCH(Input!$G$31,$B$4:$B$1004,1),0,1,1)),$H$4,0,1),0)</f>
        <v>-0</v>
      </c>
      <c r="F369" s="78" t="n">
        <f aca="false">($F368+$D369+$E369)*(1+Input!$G$47/(100*12))</f>
        <v>0</v>
      </c>
    </row>
    <row r="370" customFormat="false" ht="12.8" hidden="false" customHeight="false" outlineLevel="0" collapsed="false">
      <c r="A370" s="76" t="n">
        <v>366</v>
      </c>
      <c r="B370" s="77" t="n">
        <f aca="false">EOMONTH(Input!$C$7,A370)</f>
        <v>54057</v>
      </c>
      <c r="D370" s="78" t="n">
        <f aca="false">IF(AND($B370&lt;Input!$C$31,$B370&lt;Input!$G$31),Input!$G$48,0)</f>
        <v>0</v>
      </c>
      <c r="E370" s="78" t="n">
        <f aca="true">IF(AND($B370&gt;Input!$G$31,$B370&lt;Input!$G$25),PMT(Input!$G$47/(100*12),(OFFSET($A$4,MATCH(Input!$G$25,$B$4:$B$1004,1),0,1,1)-OFFSET($A$4,MATCH(Input!$G$31,$B$4:$B$1004,1),0,1,1)),$H$4,0,1),0)</f>
        <v>-0</v>
      </c>
      <c r="F370" s="78" t="n">
        <f aca="false">($F369+$D370+$E370)*(1+Input!$G$47/(100*12))</f>
        <v>0</v>
      </c>
    </row>
    <row r="371" customFormat="false" ht="12.8" hidden="false" customHeight="false" outlineLevel="0" collapsed="false">
      <c r="A371" s="76" t="n">
        <v>367</v>
      </c>
      <c r="B371" s="77" t="n">
        <f aca="false">EOMONTH(Input!$C$7,A371)</f>
        <v>54088</v>
      </c>
      <c r="D371" s="78" t="n">
        <f aca="false">IF(AND($B371&lt;Input!$C$31,$B371&lt;Input!$G$31),Input!$G$48,0)</f>
        <v>0</v>
      </c>
      <c r="E371" s="78" t="n">
        <f aca="true">IF(AND($B371&gt;Input!$G$31,$B371&lt;Input!$G$25),PMT(Input!$G$47/(100*12),(OFFSET($A$4,MATCH(Input!$G$25,$B$4:$B$1004,1),0,1,1)-OFFSET($A$4,MATCH(Input!$G$31,$B$4:$B$1004,1),0,1,1)),$H$4,0,1),0)</f>
        <v>-0</v>
      </c>
      <c r="F371" s="78" t="n">
        <f aca="false">($F370+$D371+$E371)*(1+Input!$G$47/(100*12))</f>
        <v>0</v>
      </c>
    </row>
    <row r="372" customFormat="false" ht="12.8" hidden="false" customHeight="false" outlineLevel="0" collapsed="false">
      <c r="A372" s="76" t="n">
        <v>368</v>
      </c>
      <c r="B372" s="77" t="n">
        <f aca="false">EOMONTH(Input!$C$7,A372)</f>
        <v>54117</v>
      </c>
      <c r="D372" s="78" t="n">
        <f aca="false">IF(AND($B372&lt;Input!$C$31,$B372&lt;Input!$G$31),Input!$G$48,0)</f>
        <v>0</v>
      </c>
      <c r="E372" s="78" t="n">
        <f aca="true">IF(AND($B372&gt;Input!$G$31,$B372&lt;Input!$G$25),PMT(Input!$G$47/(100*12),(OFFSET($A$4,MATCH(Input!$G$25,$B$4:$B$1004,1),0,1,1)-OFFSET($A$4,MATCH(Input!$G$31,$B$4:$B$1004,1),0,1,1)),$H$4,0,1),0)</f>
        <v>-0</v>
      </c>
      <c r="F372" s="78" t="n">
        <f aca="false">($F371+$D372+$E372)*(1+Input!$G$47/(100*12))</f>
        <v>0</v>
      </c>
    </row>
    <row r="373" customFormat="false" ht="12.8" hidden="false" customHeight="false" outlineLevel="0" collapsed="false">
      <c r="A373" s="76" t="n">
        <v>369</v>
      </c>
      <c r="B373" s="77" t="n">
        <f aca="false">EOMONTH(Input!$C$7,A373)</f>
        <v>54148</v>
      </c>
      <c r="D373" s="78" t="n">
        <f aca="false">IF(AND($B373&lt;Input!$C$31,$B373&lt;Input!$G$31),Input!$G$48,0)</f>
        <v>0</v>
      </c>
      <c r="E373" s="78" t="n">
        <f aca="true">IF(AND($B373&gt;Input!$G$31,$B373&lt;Input!$G$25),PMT(Input!$G$47/(100*12),(OFFSET($A$4,MATCH(Input!$G$25,$B$4:$B$1004,1),0,1,1)-OFFSET($A$4,MATCH(Input!$G$31,$B$4:$B$1004,1),0,1,1)),$H$4,0,1),0)</f>
        <v>-0</v>
      </c>
      <c r="F373" s="78" t="n">
        <f aca="false">($F372+$D373+$E373)*(1+Input!$G$47/(100*12))</f>
        <v>0</v>
      </c>
    </row>
    <row r="374" customFormat="false" ht="12.8" hidden="false" customHeight="false" outlineLevel="0" collapsed="false">
      <c r="A374" s="76" t="n">
        <v>370</v>
      </c>
      <c r="B374" s="77" t="n">
        <f aca="false">EOMONTH(Input!$C$7,A374)</f>
        <v>54178</v>
      </c>
      <c r="D374" s="78" t="n">
        <f aca="false">IF(AND($B374&lt;Input!$C$31,$B374&lt;Input!$G$31),Input!$G$48,0)</f>
        <v>0</v>
      </c>
      <c r="E374" s="78" t="n">
        <f aca="true">IF(AND($B374&gt;Input!$G$31,$B374&lt;Input!$G$25),PMT(Input!$G$47/(100*12),(OFFSET($A$4,MATCH(Input!$G$25,$B$4:$B$1004,1),0,1,1)-OFFSET($A$4,MATCH(Input!$G$31,$B$4:$B$1004,1),0,1,1)),$H$4,0,1),0)</f>
        <v>-0</v>
      </c>
      <c r="F374" s="78" t="n">
        <f aca="false">($F373+$D374+$E374)*(1+Input!$G$47/(100*12))</f>
        <v>0</v>
      </c>
    </row>
    <row r="375" customFormat="false" ht="12.8" hidden="false" customHeight="false" outlineLevel="0" collapsed="false">
      <c r="A375" s="76" t="n">
        <v>371</v>
      </c>
      <c r="B375" s="77" t="n">
        <f aca="false">EOMONTH(Input!$C$7,A375)</f>
        <v>54209</v>
      </c>
      <c r="D375" s="78" t="n">
        <f aca="false">IF(AND($B375&lt;Input!$C$31,$B375&lt;Input!$G$31),Input!$G$48,0)</f>
        <v>0</v>
      </c>
      <c r="E375" s="78" t="n">
        <f aca="true">IF(AND($B375&gt;Input!$G$31,$B375&lt;Input!$G$25),PMT(Input!$G$47/(100*12),(OFFSET($A$4,MATCH(Input!$G$25,$B$4:$B$1004,1),0,1,1)-OFFSET($A$4,MATCH(Input!$G$31,$B$4:$B$1004,1),0,1,1)),$H$4,0,1),0)</f>
        <v>-0</v>
      </c>
      <c r="F375" s="78" t="n">
        <f aca="false">($F374+$D375+$E375)*(1+Input!$G$47/(100*12))</f>
        <v>0</v>
      </c>
    </row>
    <row r="376" customFormat="false" ht="12.8" hidden="false" customHeight="false" outlineLevel="0" collapsed="false">
      <c r="A376" s="76" t="n">
        <v>372</v>
      </c>
      <c r="B376" s="77" t="n">
        <f aca="false">EOMONTH(Input!$C$7,A376)</f>
        <v>54239</v>
      </c>
      <c r="D376" s="78" t="n">
        <f aca="false">IF(AND($B376&lt;Input!$C$31,$B376&lt;Input!$G$31),Input!$G$48,0)</f>
        <v>0</v>
      </c>
      <c r="E376" s="78" t="n">
        <f aca="true">IF(AND($B376&gt;Input!$G$31,$B376&lt;Input!$G$25),PMT(Input!$G$47/(100*12),(OFFSET($A$4,MATCH(Input!$G$25,$B$4:$B$1004,1),0,1,1)-OFFSET($A$4,MATCH(Input!$G$31,$B$4:$B$1004,1),0,1,1)),$H$4,0,1),0)</f>
        <v>-0</v>
      </c>
      <c r="F376" s="78" t="n">
        <f aca="false">($F375+$D376+$E376)*(1+Input!$G$47/(100*12))</f>
        <v>0</v>
      </c>
    </row>
    <row r="377" customFormat="false" ht="12.8" hidden="false" customHeight="false" outlineLevel="0" collapsed="false">
      <c r="A377" s="76" t="n">
        <v>373</v>
      </c>
      <c r="B377" s="77" t="n">
        <f aca="false">EOMONTH(Input!$C$7,A377)</f>
        <v>54270</v>
      </c>
      <c r="D377" s="78" t="n">
        <f aca="false">IF(AND($B377&lt;Input!$C$31,$B377&lt;Input!$G$31),Input!$G$48,0)</f>
        <v>0</v>
      </c>
      <c r="E377" s="78" t="n">
        <f aca="true">IF(AND($B377&gt;Input!$G$31,$B377&lt;Input!$G$25),PMT(Input!$G$47/(100*12),(OFFSET($A$4,MATCH(Input!$G$25,$B$4:$B$1004,1),0,1,1)-OFFSET($A$4,MATCH(Input!$G$31,$B$4:$B$1004,1),0,1,1)),$H$4,0,1),0)</f>
        <v>-0</v>
      </c>
      <c r="F377" s="78" t="n">
        <f aca="false">($F376+$D377+$E377)*(1+Input!$G$47/(100*12))</f>
        <v>0</v>
      </c>
    </row>
    <row r="378" customFormat="false" ht="12.8" hidden="false" customHeight="false" outlineLevel="0" collapsed="false">
      <c r="A378" s="76" t="n">
        <v>374</v>
      </c>
      <c r="B378" s="77" t="n">
        <f aca="false">EOMONTH(Input!$C$7,A378)</f>
        <v>54301</v>
      </c>
      <c r="D378" s="78" t="n">
        <f aca="false">IF(AND($B378&lt;Input!$C$31,$B378&lt;Input!$G$31),Input!$G$48,0)</f>
        <v>0</v>
      </c>
      <c r="E378" s="78" t="n">
        <f aca="true">IF(AND($B378&gt;Input!$G$31,$B378&lt;Input!$G$25),PMT(Input!$G$47/(100*12),(OFFSET($A$4,MATCH(Input!$G$25,$B$4:$B$1004,1),0,1,1)-OFFSET($A$4,MATCH(Input!$G$31,$B$4:$B$1004,1),0,1,1)),$H$4,0,1),0)</f>
        <v>-0</v>
      </c>
      <c r="F378" s="78" t="n">
        <f aca="false">($F377+$D378+$E378)*(1+Input!$G$47/(100*12))</f>
        <v>0</v>
      </c>
    </row>
    <row r="379" customFormat="false" ht="12.8" hidden="false" customHeight="false" outlineLevel="0" collapsed="false">
      <c r="A379" s="76" t="n">
        <v>375</v>
      </c>
      <c r="B379" s="77" t="n">
        <f aca="false">EOMONTH(Input!$C$7,A379)</f>
        <v>54331</v>
      </c>
      <c r="D379" s="78" t="n">
        <f aca="false">IF(AND($B379&lt;Input!$C$31,$B379&lt;Input!$G$31),Input!$G$48,0)</f>
        <v>0</v>
      </c>
      <c r="E379" s="78" t="n">
        <f aca="true">IF(AND($B379&gt;Input!$G$31,$B379&lt;Input!$G$25),PMT(Input!$G$47/(100*12),(OFFSET($A$4,MATCH(Input!$G$25,$B$4:$B$1004,1),0,1,1)-OFFSET($A$4,MATCH(Input!$G$31,$B$4:$B$1004,1),0,1,1)),$H$4,0,1),0)</f>
        <v>-0</v>
      </c>
      <c r="F379" s="78" t="n">
        <f aca="false">($F378+$D379+$E379)*(1+Input!$G$47/(100*12))</f>
        <v>0</v>
      </c>
    </row>
    <row r="380" customFormat="false" ht="12.8" hidden="false" customHeight="false" outlineLevel="0" collapsed="false">
      <c r="A380" s="76" t="n">
        <v>376</v>
      </c>
      <c r="B380" s="77" t="n">
        <f aca="false">EOMONTH(Input!$C$7,A380)</f>
        <v>54362</v>
      </c>
      <c r="D380" s="78" t="n">
        <f aca="false">IF(AND($B380&lt;Input!$C$31,$B380&lt;Input!$G$31),Input!$G$48,0)</f>
        <v>0</v>
      </c>
      <c r="E380" s="78" t="n">
        <f aca="true">IF(AND($B380&gt;Input!$G$31,$B380&lt;Input!$G$25),PMT(Input!$G$47/(100*12),(OFFSET($A$4,MATCH(Input!$G$25,$B$4:$B$1004,1),0,1,1)-OFFSET($A$4,MATCH(Input!$G$31,$B$4:$B$1004,1),0,1,1)),$H$4,0,1),0)</f>
        <v>-0</v>
      </c>
      <c r="F380" s="78" t="n">
        <f aca="false">($F379+$D380+$E380)*(1+Input!$G$47/(100*12))</f>
        <v>0</v>
      </c>
    </row>
    <row r="381" customFormat="false" ht="12.8" hidden="false" customHeight="false" outlineLevel="0" collapsed="false">
      <c r="A381" s="76" t="n">
        <v>377</v>
      </c>
      <c r="B381" s="77" t="n">
        <f aca="false">EOMONTH(Input!$C$7,A381)</f>
        <v>54392</v>
      </c>
      <c r="D381" s="78" t="n">
        <f aca="false">IF(AND($B381&lt;Input!$C$31,$B381&lt;Input!$G$31),Input!$G$48,0)</f>
        <v>0</v>
      </c>
      <c r="E381" s="78" t="n">
        <f aca="true">IF(AND($B381&gt;Input!$G$31,$B381&lt;Input!$G$25),PMT(Input!$G$47/(100*12),(OFFSET($A$4,MATCH(Input!$G$25,$B$4:$B$1004,1),0,1,1)-OFFSET($A$4,MATCH(Input!$G$31,$B$4:$B$1004,1),0,1,1)),$H$4,0,1),0)</f>
        <v>-0</v>
      </c>
      <c r="F381" s="78" t="n">
        <f aca="false">($F380+$D381+$E381)*(1+Input!$G$47/(100*12))</f>
        <v>0</v>
      </c>
    </row>
    <row r="382" customFormat="false" ht="12.8" hidden="false" customHeight="false" outlineLevel="0" collapsed="false">
      <c r="A382" s="76" t="n">
        <v>378</v>
      </c>
      <c r="B382" s="77" t="n">
        <f aca="false">EOMONTH(Input!$C$7,A382)</f>
        <v>54423</v>
      </c>
      <c r="D382" s="78" t="n">
        <f aca="false">IF(AND($B382&lt;Input!$C$31,$B382&lt;Input!$G$31),Input!$G$48,0)</f>
        <v>0</v>
      </c>
      <c r="E382" s="78" t="n">
        <f aca="true">IF(AND($B382&gt;Input!$G$31,$B382&lt;Input!$G$25),PMT(Input!$G$47/(100*12),(OFFSET($A$4,MATCH(Input!$G$25,$B$4:$B$1004,1),0,1,1)-OFFSET($A$4,MATCH(Input!$G$31,$B$4:$B$1004,1),0,1,1)),$H$4,0,1),0)</f>
        <v>-0</v>
      </c>
      <c r="F382" s="78" t="n">
        <f aca="false">($F381+$D382+$E382)*(1+Input!$G$47/(100*12))</f>
        <v>0</v>
      </c>
    </row>
    <row r="383" customFormat="false" ht="12.8" hidden="false" customHeight="false" outlineLevel="0" collapsed="false">
      <c r="A383" s="76" t="n">
        <v>379</v>
      </c>
      <c r="B383" s="77" t="n">
        <f aca="false">EOMONTH(Input!$C$7,A383)</f>
        <v>54454</v>
      </c>
      <c r="D383" s="78" t="n">
        <f aca="false">IF(AND($B383&lt;Input!$C$31,$B383&lt;Input!$G$31),Input!$G$48,0)</f>
        <v>0</v>
      </c>
      <c r="E383" s="78" t="n">
        <f aca="true">IF(AND($B383&gt;Input!$G$31,$B383&lt;Input!$G$25),PMT(Input!$G$47/(100*12),(OFFSET($A$4,MATCH(Input!$G$25,$B$4:$B$1004,1),0,1,1)-OFFSET($A$4,MATCH(Input!$G$31,$B$4:$B$1004,1),0,1,1)),$H$4,0,1),0)</f>
        <v>-0</v>
      </c>
      <c r="F383" s="78" t="n">
        <f aca="false">($F382+$D383+$E383)*(1+Input!$G$47/(100*12))</f>
        <v>0</v>
      </c>
    </row>
    <row r="384" customFormat="false" ht="12.8" hidden="false" customHeight="false" outlineLevel="0" collapsed="false">
      <c r="A384" s="76" t="n">
        <v>380</v>
      </c>
      <c r="B384" s="77" t="n">
        <f aca="false">EOMONTH(Input!$C$7,A384)</f>
        <v>54482</v>
      </c>
      <c r="D384" s="78" t="n">
        <f aca="false">IF(AND($B384&lt;Input!$C$31,$B384&lt;Input!$G$31),Input!$G$48,0)</f>
        <v>0</v>
      </c>
      <c r="E384" s="78" t="n">
        <f aca="true">IF(AND($B384&gt;Input!$G$31,$B384&lt;Input!$G$25),PMT(Input!$G$47/(100*12),(OFFSET($A$4,MATCH(Input!$G$25,$B$4:$B$1004,1),0,1,1)-OFFSET($A$4,MATCH(Input!$G$31,$B$4:$B$1004,1),0,1,1)),$H$4,0,1),0)</f>
        <v>-0</v>
      </c>
      <c r="F384" s="78" t="n">
        <f aca="false">($F383+$D384+$E384)*(1+Input!$G$47/(100*12))</f>
        <v>0</v>
      </c>
    </row>
    <row r="385" customFormat="false" ht="12.8" hidden="false" customHeight="false" outlineLevel="0" collapsed="false">
      <c r="A385" s="76" t="n">
        <v>381</v>
      </c>
      <c r="B385" s="77" t="n">
        <f aca="false">EOMONTH(Input!$C$7,A385)</f>
        <v>54513</v>
      </c>
      <c r="D385" s="78" t="n">
        <f aca="false">IF(AND($B385&lt;Input!$C$31,$B385&lt;Input!$G$31),Input!$G$48,0)</f>
        <v>0</v>
      </c>
      <c r="E385" s="78" t="n">
        <f aca="true">IF(AND($B385&gt;Input!$G$31,$B385&lt;Input!$G$25),PMT(Input!$G$47/(100*12),(OFFSET($A$4,MATCH(Input!$G$25,$B$4:$B$1004,1),0,1,1)-OFFSET($A$4,MATCH(Input!$G$31,$B$4:$B$1004,1),0,1,1)),$H$4,0,1),0)</f>
        <v>-0</v>
      </c>
      <c r="F385" s="78" t="n">
        <f aca="false">($F384+$D385+$E385)*(1+Input!$G$47/(100*12))</f>
        <v>0</v>
      </c>
    </row>
    <row r="386" customFormat="false" ht="12.8" hidden="false" customHeight="false" outlineLevel="0" collapsed="false">
      <c r="A386" s="76" t="n">
        <v>382</v>
      </c>
      <c r="B386" s="77" t="n">
        <f aca="false">EOMONTH(Input!$C$7,A386)</f>
        <v>54543</v>
      </c>
      <c r="D386" s="78" t="n">
        <f aca="false">IF(AND($B386&lt;Input!$C$31,$B386&lt;Input!$G$31),Input!$G$48,0)</f>
        <v>0</v>
      </c>
      <c r="E386" s="78" t="n">
        <f aca="true">IF(AND($B386&gt;Input!$G$31,$B386&lt;Input!$G$25),PMT(Input!$G$47/(100*12),(OFFSET($A$4,MATCH(Input!$G$25,$B$4:$B$1004,1),0,1,1)-OFFSET($A$4,MATCH(Input!$G$31,$B$4:$B$1004,1),0,1,1)),$H$4,0,1),0)</f>
        <v>-0</v>
      </c>
      <c r="F386" s="78" t="n">
        <f aca="false">($F385+$D386+$E386)*(1+Input!$G$47/(100*12))</f>
        <v>0</v>
      </c>
    </row>
    <row r="387" customFormat="false" ht="12.8" hidden="false" customHeight="false" outlineLevel="0" collapsed="false">
      <c r="A387" s="76" t="n">
        <v>383</v>
      </c>
      <c r="B387" s="77" t="n">
        <f aca="false">EOMONTH(Input!$C$7,A387)</f>
        <v>54574</v>
      </c>
      <c r="D387" s="78" t="n">
        <f aca="false">IF(AND($B387&lt;Input!$C$31,$B387&lt;Input!$G$31),Input!$G$48,0)</f>
        <v>0</v>
      </c>
      <c r="E387" s="78" t="n">
        <f aca="true">IF(AND($B387&gt;Input!$G$31,$B387&lt;Input!$G$25),PMT(Input!$G$47/(100*12),(OFFSET($A$4,MATCH(Input!$G$25,$B$4:$B$1004,1),0,1,1)-OFFSET($A$4,MATCH(Input!$G$31,$B$4:$B$1004,1),0,1,1)),$H$4,0,1),0)</f>
        <v>-0</v>
      </c>
      <c r="F387" s="78" t="n">
        <f aca="false">($F386+$D387+$E387)*(1+Input!$G$47/(100*12))</f>
        <v>0</v>
      </c>
    </row>
    <row r="388" customFormat="false" ht="12.8" hidden="false" customHeight="false" outlineLevel="0" collapsed="false">
      <c r="A388" s="76" t="n">
        <v>384</v>
      </c>
      <c r="B388" s="77" t="n">
        <f aca="false">EOMONTH(Input!$C$7,A388)</f>
        <v>54604</v>
      </c>
      <c r="D388" s="78" t="n">
        <f aca="false">IF(AND($B388&lt;Input!$C$31,$B388&lt;Input!$G$31),Input!$G$48,0)</f>
        <v>0</v>
      </c>
      <c r="E388" s="78" t="n">
        <f aca="true">IF(AND($B388&gt;Input!$G$31,$B388&lt;Input!$G$25),PMT(Input!$G$47/(100*12),(OFFSET($A$4,MATCH(Input!$G$25,$B$4:$B$1004,1),0,1,1)-OFFSET($A$4,MATCH(Input!$G$31,$B$4:$B$1004,1),0,1,1)),$H$4,0,1),0)</f>
        <v>-0</v>
      </c>
      <c r="F388" s="78" t="n">
        <f aca="false">($F387+$D388+$E388)*(1+Input!$G$47/(100*12))</f>
        <v>0</v>
      </c>
    </row>
    <row r="389" customFormat="false" ht="12.8" hidden="false" customHeight="false" outlineLevel="0" collapsed="false">
      <c r="A389" s="76" t="n">
        <v>385</v>
      </c>
      <c r="B389" s="77" t="n">
        <f aca="false">EOMONTH(Input!$C$7,A389)</f>
        <v>54635</v>
      </c>
      <c r="D389" s="78" t="n">
        <f aca="false">IF(AND($B389&lt;Input!$C$31,$B389&lt;Input!$G$31),Input!$G$48,0)</f>
        <v>0</v>
      </c>
      <c r="E389" s="78" t="n">
        <f aca="true">IF(AND($B389&gt;Input!$G$31,$B389&lt;Input!$G$25),PMT(Input!$G$47/(100*12),(OFFSET($A$4,MATCH(Input!$G$25,$B$4:$B$1004,1),0,1,1)-OFFSET($A$4,MATCH(Input!$G$31,$B$4:$B$1004,1),0,1,1)),$H$4,0,1),0)</f>
        <v>-0</v>
      </c>
      <c r="F389" s="78" t="n">
        <f aca="false">($F388+$D389+$E389)*(1+Input!$G$47/(100*12))</f>
        <v>0</v>
      </c>
    </row>
    <row r="390" customFormat="false" ht="12.8" hidden="false" customHeight="false" outlineLevel="0" collapsed="false">
      <c r="A390" s="76" t="n">
        <v>386</v>
      </c>
      <c r="B390" s="77" t="n">
        <f aca="false">EOMONTH(Input!$C$7,A390)</f>
        <v>54666</v>
      </c>
      <c r="D390" s="78" t="n">
        <f aca="false">IF(AND($B390&lt;Input!$C$31,$B390&lt;Input!$G$31),Input!$G$48,0)</f>
        <v>0</v>
      </c>
      <c r="E390" s="78" t="n">
        <f aca="true">IF(AND($B390&gt;Input!$G$31,$B390&lt;Input!$G$25),PMT(Input!$G$47/(100*12),(OFFSET($A$4,MATCH(Input!$G$25,$B$4:$B$1004,1),0,1,1)-OFFSET($A$4,MATCH(Input!$G$31,$B$4:$B$1004,1),0,1,1)),$H$4,0,1),0)</f>
        <v>-0</v>
      </c>
      <c r="F390" s="78" t="n">
        <f aca="false">($F389+$D390+$E390)*(1+Input!$G$47/(100*12))</f>
        <v>0</v>
      </c>
    </row>
    <row r="391" customFormat="false" ht="12.8" hidden="false" customHeight="false" outlineLevel="0" collapsed="false">
      <c r="A391" s="76" t="n">
        <v>387</v>
      </c>
      <c r="B391" s="77" t="n">
        <f aca="false">EOMONTH(Input!$C$7,A391)</f>
        <v>54696</v>
      </c>
      <c r="D391" s="78" t="n">
        <f aca="false">IF(AND($B391&lt;Input!$C$31,$B391&lt;Input!$G$31),Input!$G$48,0)</f>
        <v>0</v>
      </c>
      <c r="E391" s="78" t="n">
        <f aca="true">IF(AND($B391&gt;Input!$G$31,$B391&lt;Input!$G$25),PMT(Input!$G$47/(100*12),(OFFSET($A$4,MATCH(Input!$G$25,$B$4:$B$1004,1),0,1,1)-OFFSET($A$4,MATCH(Input!$G$31,$B$4:$B$1004,1),0,1,1)),$H$4,0,1),0)</f>
        <v>-0</v>
      </c>
      <c r="F391" s="78" t="n">
        <f aca="false">($F390+$D391+$E391)*(1+Input!$G$47/(100*12))</f>
        <v>0</v>
      </c>
    </row>
    <row r="392" customFormat="false" ht="12.8" hidden="false" customHeight="false" outlineLevel="0" collapsed="false">
      <c r="A392" s="76" t="n">
        <v>388</v>
      </c>
      <c r="B392" s="77" t="n">
        <f aca="false">EOMONTH(Input!$C$7,A392)</f>
        <v>54727</v>
      </c>
      <c r="D392" s="78" t="n">
        <f aca="false">IF(AND($B392&lt;Input!$C$31,$B392&lt;Input!$G$31),Input!$G$48,0)</f>
        <v>0</v>
      </c>
      <c r="E392" s="78" t="n">
        <f aca="true">IF(AND($B392&gt;Input!$G$31,$B392&lt;Input!$G$25),PMT(Input!$G$47/(100*12),(OFFSET($A$4,MATCH(Input!$G$25,$B$4:$B$1004,1),0,1,1)-OFFSET($A$4,MATCH(Input!$G$31,$B$4:$B$1004,1),0,1,1)),$H$4,0,1),0)</f>
        <v>-0</v>
      </c>
      <c r="F392" s="78" t="n">
        <f aca="false">($F391+$D392+$E392)*(1+Input!$G$47/(100*12))</f>
        <v>0</v>
      </c>
    </row>
    <row r="393" customFormat="false" ht="12.8" hidden="false" customHeight="false" outlineLevel="0" collapsed="false">
      <c r="A393" s="76" t="n">
        <v>389</v>
      </c>
      <c r="B393" s="77" t="n">
        <f aca="false">EOMONTH(Input!$C$7,A393)</f>
        <v>54757</v>
      </c>
      <c r="D393" s="78" t="n">
        <f aca="false">IF(AND($B393&lt;Input!$C$31,$B393&lt;Input!$G$31),Input!$G$48,0)</f>
        <v>0</v>
      </c>
      <c r="E393" s="78" t="n">
        <f aca="true">IF(AND($B393&gt;Input!$G$31,$B393&lt;Input!$G$25),PMT(Input!$G$47/(100*12),(OFFSET($A$4,MATCH(Input!$G$25,$B$4:$B$1004,1),0,1,1)-OFFSET($A$4,MATCH(Input!$G$31,$B$4:$B$1004,1),0,1,1)),$H$4,0,1),0)</f>
        <v>-0</v>
      </c>
      <c r="F393" s="78" t="n">
        <f aca="false">($F392+$D393+$E393)*(1+Input!$G$47/(100*12))</f>
        <v>0</v>
      </c>
    </row>
    <row r="394" customFormat="false" ht="12.8" hidden="false" customHeight="false" outlineLevel="0" collapsed="false">
      <c r="A394" s="76" t="n">
        <v>390</v>
      </c>
      <c r="B394" s="77" t="n">
        <f aca="false">EOMONTH(Input!$C$7,A394)</f>
        <v>54788</v>
      </c>
      <c r="D394" s="78" t="n">
        <f aca="false">IF(AND($B394&lt;Input!$C$31,$B394&lt;Input!$G$31),Input!$G$48,0)</f>
        <v>0</v>
      </c>
      <c r="E394" s="78" t="n">
        <f aca="true">IF(AND($B394&gt;Input!$G$31,$B394&lt;Input!$G$25),PMT(Input!$G$47/(100*12),(OFFSET($A$4,MATCH(Input!$G$25,$B$4:$B$1004,1),0,1,1)-OFFSET($A$4,MATCH(Input!$G$31,$B$4:$B$1004,1),0,1,1)),$H$4,0,1),0)</f>
        <v>-0</v>
      </c>
      <c r="F394" s="78" t="n">
        <f aca="false">($F393+$D394+$E394)*(1+Input!$G$47/(100*12))</f>
        <v>0</v>
      </c>
    </row>
    <row r="395" customFormat="false" ht="12.8" hidden="false" customHeight="false" outlineLevel="0" collapsed="false">
      <c r="A395" s="76" t="n">
        <v>391</v>
      </c>
      <c r="B395" s="77" t="n">
        <f aca="false">EOMONTH(Input!$C$7,A395)</f>
        <v>54819</v>
      </c>
      <c r="D395" s="78" t="n">
        <f aca="false">IF(AND($B395&lt;Input!$C$31,$B395&lt;Input!$G$31),Input!$G$48,0)</f>
        <v>0</v>
      </c>
      <c r="E395" s="78" t="n">
        <f aca="true">IF(AND($B395&gt;Input!$G$31,$B395&lt;Input!$G$25),PMT(Input!$G$47/(100*12),(OFFSET($A$4,MATCH(Input!$G$25,$B$4:$B$1004,1),0,1,1)-OFFSET($A$4,MATCH(Input!$G$31,$B$4:$B$1004,1),0,1,1)),$H$4,0,1),0)</f>
        <v>-0</v>
      </c>
      <c r="F395" s="78" t="n">
        <f aca="false">($F394+$D395+$E395)*(1+Input!$G$47/(100*12))</f>
        <v>0</v>
      </c>
    </row>
    <row r="396" customFormat="false" ht="12.8" hidden="false" customHeight="false" outlineLevel="0" collapsed="false">
      <c r="A396" s="76" t="n">
        <v>392</v>
      </c>
      <c r="B396" s="77" t="n">
        <f aca="false">EOMONTH(Input!$C$7,A396)</f>
        <v>54847</v>
      </c>
      <c r="D396" s="78" t="n">
        <f aca="false">IF(AND($B396&lt;Input!$C$31,$B396&lt;Input!$G$31),Input!$G$48,0)</f>
        <v>0</v>
      </c>
      <c r="E396" s="78" t="n">
        <f aca="true">IF(AND($B396&gt;Input!$G$31,$B396&lt;Input!$G$25),PMT(Input!$G$47/(100*12),(OFFSET($A$4,MATCH(Input!$G$25,$B$4:$B$1004,1),0,1,1)-OFFSET($A$4,MATCH(Input!$G$31,$B$4:$B$1004,1),0,1,1)),$H$4,0,1),0)</f>
        <v>-0</v>
      </c>
      <c r="F396" s="78" t="n">
        <f aca="false">($F395+$D396+$E396)*(1+Input!$G$47/(100*12))</f>
        <v>0</v>
      </c>
    </row>
    <row r="397" customFormat="false" ht="12.8" hidden="false" customHeight="false" outlineLevel="0" collapsed="false">
      <c r="A397" s="76" t="n">
        <v>393</v>
      </c>
      <c r="B397" s="77" t="n">
        <f aca="false">EOMONTH(Input!$C$7,A397)</f>
        <v>54878</v>
      </c>
      <c r="D397" s="78" t="n">
        <f aca="false">IF(AND($B397&lt;Input!$C$31,$B397&lt;Input!$G$31),Input!$G$48,0)</f>
        <v>0</v>
      </c>
      <c r="E397" s="78" t="n">
        <f aca="true">IF(AND($B397&gt;Input!$G$31,$B397&lt;Input!$G$25),PMT(Input!$G$47/(100*12),(OFFSET($A$4,MATCH(Input!$G$25,$B$4:$B$1004,1),0,1,1)-OFFSET($A$4,MATCH(Input!$G$31,$B$4:$B$1004,1),0,1,1)),$H$4,0,1),0)</f>
        <v>-0</v>
      </c>
      <c r="F397" s="78" t="n">
        <f aca="false">($F396+$D397+$E397)*(1+Input!$G$47/(100*12))</f>
        <v>0</v>
      </c>
    </row>
    <row r="398" customFormat="false" ht="12.8" hidden="false" customHeight="false" outlineLevel="0" collapsed="false">
      <c r="A398" s="76" t="n">
        <v>394</v>
      </c>
      <c r="B398" s="77" t="n">
        <f aca="false">EOMONTH(Input!$C$7,A398)</f>
        <v>54908</v>
      </c>
      <c r="D398" s="78" t="n">
        <f aca="false">IF(AND($B398&lt;Input!$C$31,$B398&lt;Input!$G$31),Input!$G$48,0)</f>
        <v>0</v>
      </c>
      <c r="E398" s="78" t="n">
        <f aca="true">IF(AND($B398&gt;Input!$G$31,$B398&lt;Input!$G$25),PMT(Input!$G$47/(100*12),(OFFSET($A$4,MATCH(Input!$G$25,$B$4:$B$1004,1),0,1,1)-OFFSET($A$4,MATCH(Input!$G$31,$B$4:$B$1004,1),0,1,1)),$H$4,0,1),0)</f>
        <v>-0</v>
      </c>
      <c r="F398" s="78" t="n">
        <f aca="false">($F397+$D398+$E398)*(1+Input!$G$47/(100*12))</f>
        <v>0</v>
      </c>
    </row>
    <row r="399" customFormat="false" ht="12.8" hidden="false" customHeight="false" outlineLevel="0" collapsed="false">
      <c r="A399" s="76" t="n">
        <v>395</v>
      </c>
      <c r="B399" s="77" t="n">
        <f aca="false">EOMONTH(Input!$C$7,A399)</f>
        <v>54939</v>
      </c>
      <c r="D399" s="78" t="n">
        <f aca="false">IF(AND($B399&lt;Input!$C$31,$B399&lt;Input!$G$31),Input!$G$48,0)</f>
        <v>0</v>
      </c>
      <c r="E399" s="78" t="n">
        <f aca="true">IF(AND($B399&gt;Input!$G$31,$B399&lt;Input!$G$25),PMT(Input!$G$47/(100*12),(OFFSET($A$4,MATCH(Input!$G$25,$B$4:$B$1004,1),0,1,1)-OFFSET($A$4,MATCH(Input!$G$31,$B$4:$B$1004,1),0,1,1)),$H$4,0,1),0)</f>
        <v>-0</v>
      </c>
      <c r="F399" s="78" t="n">
        <f aca="false">($F398+$D399+$E399)*(1+Input!$G$47/(100*12))</f>
        <v>0</v>
      </c>
    </row>
    <row r="400" customFormat="false" ht="12.8" hidden="false" customHeight="false" outlineLevel="0" collapsed="false">
      <c r="A400" s="76" t="n">
        <v>396</v>
      </c>
      <c r="B400" s="77" t="n">
        <f aca="false">EOMONTH(Input!$C$7,A400)</f>
        <v>54969</v>
      </c>
      <c r="D400" s="78" t="n">
        <f aca="false">IF(AND($B400&lt;Input!$C$31,$B400&lt;Input!$G$31),Input!$G$48,0)</f>
        <v>0</v>
      </c>
      <c r="E400" s="78" t="n">
        <f aca="true">IF(AND($B400&gt;Input!$G$31,$B400&lt;Input!$G$25),PMT(Input!$G$47/(100*12),(OFFSET($A$4,MATCH(Input!$G$25,$B$4:$B$1004,1),0,1,1)-OFFSET($A$4,MATCH(Input!$G$31,$B$4:$B$1004,1),0,1,1)),$H$4,0,1),0)</f>
        <v>-0</v>
      </c>
      <c r="F400" s="78" t="n">
        <f aca="false">($F399+$D400+$E400)*(1+Input!$G$47/(100*12))</f>
        <v>0</v>
      </c>
    </row>
    <row r="401" customFormat="false" ht="12.8" hidden="false" customHeight="false" outlineLevel="0" collapsed="false">
      <c r="A401" s="76" t="n">
        <v>397</v>
      </c>
      <c r="B401" s="77" t="n">
        <f aca="false">EOMONTH(Input!$C$7,A401)</f>
        <v>55000</v>
      </c>
      <c r="D401" s="78" t="n">
        <f aca="false">IF(AND($B401&lt;Input!$C$31,$B401&lt;Input!$G$31),Input!$G$48,0)</f>
        <v>0</v>
      </c>
      <c r="E401" s="78" t="n">
        <f aca="true">IF(AND($B401&gt;Input!$G$31,$B401&lt;Input!$G$25),PMT(Input!$G$47/(100*12),(OFFSET($A$4,MATCH(Input!$G$25,$B$4:$B$1004,1),0,1,1)-OFFSET($A$4,MATCH(Input!$G$31,$B$4:$B$1004,1),0,1,1)),$H$4,0,1),0)</f>
        <v>-0</v>
      </c>
      <c r="F401" s="78" t="n">
        <f aca="false">($F400+$D401+$E401)*(1+Input!$G$47/(100*12))</f>
        <v>0</v>
      </c>
    </row>
    <row r="402" customFormat="false" ht="12.8" hidden="false" customHeight="false" outlineLevel="0" collapsed="false">
      <c r="A402" s="76" t="n">
        <v>398</v>
      </c>
      <c r="B402" s="77" t="n">
        <f aca="false">EOMONTH(Input!$C$7,A402)</f>
        <v>55031</v>
      </c>
      <c r="D402" s="78" t="n">
        <f aca="false">IF(AND($B402&lt;Input!$C$31,$B402&lt;Input!$G$31),Input!$G$48,0)</f>
        <v>0</v>
      </c>
      <c r="E402" s="78" t="n">
        <f aca="true">IF(AND($B402&gt;Input!$G$31,$B402&lt;Input!$G$25),PMT(Input!$G$47/(100*12),(OFFSET($A$4,MATCH(Input!$G$25,$B$4:$B$1004,1),0,1,1)-OFFSET($A$4,MATCH(Input!$G$31,$B$4:$B$1004,1),0,1,1)),$H$4,0,1),0)</f>
        <v>-0</v>
      </c>
      <c r="F402" s="78" t="n">
        <f aca="false">($F401+$D402+$E402)*(1+Input!$G$47/(100*12))</f>
        <v>0</v>
      </c>
    </row>
    <row r="403" customFormat="false" ht="12.8" hidden="false" customHeight="false" outlineLevel="0" collapsed="false">
      <c r="A403" s="76" t="n">
        <v>399</v>
      </c>
      <c r="B403" s="77" t="n">
        <f aca="false">EOMONTH(Input!$C$7,A403)</f>
        <v>55061</v>
      </c>
      <c r="D403" s="78" t="n">
        <f aca="false">IF(AND($B403&lt;Input!$C$31,$B403&lt;Input!$G$31),Input!$G$48,0)</f>
        <v>0</v>
      </c>
      <c r="E403" s="78" t="n">
        <f aca="true">IF(AND($B403&gt;Input!$G$31,$B403&lt;Input!$G$25),PMT(Input!$G$47/(100*12),(OFFSET($A$4,MATCH(Input!$G$25,$B$4:$B$1004,1),0,1,1)-OFFSET($A$4,MATCH(Input!$G$31,$B$4:$B$1004,1),0,1,1)),$H$4,0,1),0)</f>
        <v>-0</v>
      </c>
      <c r="F403" s="78" t="n">
        <f aca="false">($F402+$D403+$E403)*(1+Input!$G$47/(100*12))</f>
        <v>0</v>
      </c>
    </row>
    <row r="404" customFormat="false" ht="12.8" hidden="false" customHeight="false" outlineLevel="0" collapsed="false">
      <c r="A404" s="76" t="n">
        <v>400</v>
      </c>
      <c r="B404" s="77" t="n">
        <f aca="false">EOMONTH(Input!$C$7,A404)</f>
        <v>55092</v>
      </c>
      <c r="D404" s="78" t="n">
        <f aca="false">IF(AND($B404&lt;Input!$C$31,$B404&lt;Input!$G$31),Input!$G$48,0)</f>
        <v>0</v>
      </c>
      <c r="E404" s="78" t="n">
        <f aca="true">IF(AND($B404&gt;Input!$G$31,$B404&lt;Input!$G$25),PMT(Input!$G$47/(100*12),(OFFSET($A$4,MATCH(Input!$G$25,$B$4:$B$1004,1),0,1,1)-OFFSET($A$4,MATCH(Input!$G$31,$B$4:$B$1004,1),0,1,1)),$H$4,0,1),0)</f>
        <v>-0</v>
      </c>
      <c r="F404" s="78" t="n">
        <f aca="false">($F403+$D404+$E404)*(1+Input!$G$47/(100*12))</f>
        <v>0</v>
      </c>
    </row>
    <row r="405" customFormat="false" ht="12.8" hidden="false" customHeight="false" outlineLevel="0" collapsed="false">
      <c r="A405" s="76" t="n">
        <v>401</v>
      </c>
      <c r="B405" s="77" t="n">
        <f aca="false">EOMONTH(Input!$C$7,A405)</f>
        <v>55122</v>
      </c>
      <c r="D405" s="78" t="n">
        <f aca="false">IF(AND($B405&lt;Input!$C$31,$B405&lt;Input!$G$31),Input!$G$48,0)</f>
        <v>0</v>
      </c>
      <c r="E405" s="78" t="n">
        <f aca="true">IF(AND($B405&gt;Input!$G$31,$B405&lt;Input!$G$25),PMT(Input!$G$47/(100*12),(OFFSET($A$4,MATCH(Input!$G$25,$B$4:$B$1004,1),0,1,1)-OFFSET($A$4,MATCH(Input!$G$31,$B$4:$B$1004,1),0,1,1)),$H$4,0,1),0)</f>
        <v>-0</v>
      </c>
      <c r="F405" s="78" t="n">
        <f aca="false">($F404+$D405+$E405)*(1+Input!$G$47/(100*12))</f>
        <v>0</v>
      </c>
    </row>
    <row r="406" customFormat="false" ht="12.8" hidden="false" customHeight="false" outlineLevel="0" collapsed="false">
      <c r="A406" s="76" t="n">
        <v>402</v>
      </c>
      <c r="B406" s="77" t="n">
        <f aca="false">EOMONTH(Input!$C$7,A406)</f>
        <v>55153</v>
      </c>
      <c r="D406" s="78" t="n">
        <f aca="false">IF(AND($B406&lt;Input!$C$31,$B406&lt;Input!$G$31),Input!$G$48,0)</f>
        <v>0</v>
      </c>
      <c r="E406" s="78" t="n">
        <f aca="true">IF(AND($B406&gt;Input!$G$31,$B406&lt;Input!$G$25),PMT(Input!$G$47/(100*12),(OFFSET($A$4,MATCH(Input!$G$25,$B$4:$B$1004,1),0,1,1)-OFFSET($A$4,MATCH(Input!$G$31,$B$4:$B$1004,1),0,1,1)),$H$4,0,1),0)</f>
        <v>-0</v>
      </c>
      <c r="F406" s="78" t="n">
        <f aca="false">($F405+$D406+$E406)*(1+Input!$G$47/(100*12))</f>
        <v>0</v>
      </c>
    </row>
    <row r="407" customFormat="false" ht="12.8" hidden="false" customHeight="false" outlineLevel="0" collapsed="false">
      <c r="A407" s="76" t="n">
        <v>403</v>
      </c>
      <c r="B407" s="77" t="n">
        <f aca="false">EOMONTH(Input!$C$7,A407)</f>
        <v>55184</v>
      </c>
      <c r="D407" s="78" t="n">
        <f aca="false">IF(AND($B407&lt;Input!$C$31,$B407&lt;Input!$G$31),Input!$G$48,0)</f>
        <v>0</v>
      </c>
      <c r="E407" s="78" t="n">
        <f aca="true">IF(AND($B407&gt;Input!$G$31,$B407&lt;Input!$G$25),PMT(Input!$G$47/(100*12),(OFFSET($A$4,MATCH(Input!$G$25,$B$4:$B$1004,1),0,1,1)-OFFSET($A$4,MATCH(Input!$G$31,$B$4:$B$1004,1),0,1,1)),$H$4,0,1),0)</f>
        <v>-0</v>
      </c>
      <c r="F407" s="78" t="n">
        <f aca="false">($F406+$D407+$E407)*(1+Input!$G$47/(100*12))</f>
        <v>0</v>
      </c>
    </row>
    <row r="408" customFormat="false" ht="12.8" hidden="false" customHeight="false" outlineLevel="0" collapsed="false">
      <c r="A408" s="76" t="n">
        <v>404</v>
      </c>
      <c r="B408" s="77" t="n">
        <f aca="false">EOMONTH(Input!$C$7,A408)</f>
        <v>55212</v>
      </c>
      <c r="D408" s="78" t="n">
        <f aca="false">IF(AND($B408&lt;Input!$C$31,$B408&lt;Input!$G$31),Input!$G$48,0)</f>
        <v>0</v>
      </c>
      <c r="E408" s="78" t="n">
        <f aca="true">IF(AND($B408&gt;Input!$G$31,$B408&lt;Input!$G$25),PMT(Input!$G$47/(100*12),(OFFSET($A$4,MATCH(Input!$G$25,$B$4:$B$1004,1),0,1,1)-OFFSET($A$4,MATCH(Input!$G$31,$B$4:$B$1004,1),0,1,1)),$H$4,0,1),0)</f>
        <v>-0</v>
      </c>
      <c r="F408" s="78" t="n">
        <f aca="false">($F407+$D408+$E408)*(1+Input!$G$47/(100*12))</f>
        <v>0</v>
      </c>
    </row>
    <row r="409" customFormat="false" ht="12.8" hidden="false" customHeight="false" outlineLevel="0" collapsed="false">
      <c r="A409" s="76" t="n">
        <v>405</v>
      </c>
      <c r="B409" s="77" t="n">
        <f aca="false">EOMONTH(Input!$C$7,A409)</f>
        <v>55243</v>
      </c>
      <c r="D409" s="78" t="n">
        <f aca="false">IF(AND($B409&lt;Input!$C$31,$B409&lt;Input!$G$31),Input!$G$48,0)</f>
        <v>0</v>
      </c>
      <c r="E409" s="78" t="n">
        <f aca="true">IF(AND($B409&gt;Input!$G$31,$B409&lt;Input!$G$25),PMT(Input!$G$47/(100*12),(OFFSET($A$4,MATCH(Input!$G$25,$B$4:$B$1004,1),0,1,1)-OFFSET($A$4,MATCH(Input!$G$31,$B$4:$B$1004,1),0,1,1)),$H$4,0,1),0)</f>
        <v>-0</v>
      </c>
      <c r="F409" s="78" t="n">
        <f aca="false">($F408+$D409+$E409)*(1+Input!$G$47/(100*12))</f>
        <v>0</v>
      </c>
    </row>
    <row r="410" customFormat="false" ht="12.8" hidden="false" customHeight="false" outlineLevel="0" collapsed="false">
      <c r="A410" s="76" t="n">
        <v>406</v>
      </c>
      <c r="B410" s="77" t="n">
        <f aca="false">EOMONTH(Input!$C$7,A410)</f>
        <v>55273</v>
      </c>
      <c r="D410" s="78" t="n">
        <f aca="false">IF(AND($B410&lt;Input!$C$31,$B410&lt;Input!$G$31),Input!$G$48,0)</f>
        <v>0</v>
      </c>
      <c r="E410" s="78" t="n">
        <f aca="true">IF(AND($B410&gt;Input!$G$31,$B410&lt;Input!$G$25),PMT(Input!$G$47/(100*12),(OFFSET($A$4,MATCH(Input!$G$25,$B$4:$B$1004,1),0,1,1)-OFFSET($A$4,MATCH(Input!$G$31,$B$4:$B$1004,1),0,1,1)),$H$4,0,1),0)</f>
        <v>-0</v>
      </c>
      <c r="F410" s="78" t="n">
        <f aca="false">($F409+$D410+$E410)*(1+Input!$G$47/(100*12))</f>
        <v>0</v>
      </c>
    </row>
    <row r="411" customFormat="false" ht="12.8" hidden="false" customHeight="false" outlineLevel="0" collapsed="false">
      <c r="A411" s="76" t="n">
        <v>407</v>
      </c>
      <c r="B411" s="77" t="n">
        <f aca="false">EOMONTH(Input!$C$7,A411)</f>
        <v>55304</v>
      </c>
      <c r="D411" s="78" t="n">
        <f aca="false">IF(AND($B411&lt;Input!$C$31,$B411&lt;Input!$G$31),Input!$G$48,0)</f>
        <v>0</v>
      </c>
      <c r="E411" s="78" t="n">
        <f aca="true">IF(AND($B411&gt;Input!$G$31,$B411&lt;Input!$G$25),PMT(Input!$G$47/(100*12),(OFFSET($A$4,MATCH(Input!$G$25,$B$4:$B$1004,1),0,1,1)-OFFSET($A$4,MATCH(Input!$G$31,$B$4:$B$1004,1),0,1,1)),$H$4,0,1),0)</f>
        <v>-0</v>
      </c>
      <c r="F411" s="78" t="n">
        <f aca="false">($F410+$D411+$E411)*(1+Input!$G$47/(100*12))</f>
        <v>0</v>
      </c>
    </row>
    <row r="412" customFormat="false" ht="12.8" hidden="false" customHeight="false" outlineLevel="0" collapsed="false">
      <c r="A412" s="76" t="n">
        <v>408</v>
      </c>
      <c r="B412" s="77" t="n">
        <f aca="false">EOMONTH(Input!$C$7,A412)</f>
        <v>55334</v>
      </c>
      <c r="D412" s="78" t="n">
        <f aca="false">IF(AND($B412&lt;Input!$C$31,$B412&lt;Input!$G$31),Input!$G$48,0)</f>
        <v>0</v>
      </c>
      <c r="E412" s="78" t="n">
        <f aca="true">IF(AND($B412&gt;Input!$G$31,$B412&lt;Input!$G$25),PMT(Input!$G$47/(100*12),(OFFSET($A$4,MATCH(Input!$G$25,$B$4:$B$1004,1),0,1,1)-OFFSET($A$4,MATCH(Input!$G$31,$B$4:$B$1004,1),0,1,1)),$H$4,0,1),0)</f>
        <v>-0</v>
      </c>
      <c r="F412" s="78" t="n">
        <f aca="false">($F411+$D412+$E412)*(1+Input!$G$47/(100*12))</f>
        <v>0</v>
      </c>
    </row>
    <row r="413" customFormat="false" ht="12.8" hidden="false" customHeight="false" outlineLevel="0" collapsed="false">
      <c r="A413" s="76" t="n">
        <v>409</v>
      </c>
      <c r="B413" s="77" t="n">
        <f aca="false">EOMONTH(Input!$C$7,A413)</f>
        <v>55365</v>
      </c>
      <c r="D413" s="78" t="n">
        <f aca="false">IF(AND($B413&lt;Input!$C$31,$B413&lt;Input!$G$31),Input!$G$48,0)</f>
        <v>0</v>
      </c>
      <c r="E413" s="78" t="n">
        <f aca="true">IF(AND($B413&gt;Input!$G$31,$B413&lt;Input!$G$25),PMT(Input!$G$47/(100*12),(OFFSET($A$4,MATCH(Input!$G$25,$B$4:$B$1004,1),0,1,1)-OFFSET($A$4,MATCH(Input!$G$31,$B$4:$B$1004,1),0,1,1)),$H$4,0,1),0)</f>
        <v>-0</v>
      </c>
      <c r="F413" s="78" t="n">
        <f aca="false">($F412+$D413+$E413)*(1+Input!$G$47/(100*12))</f>
        <v>0</v>
      </c>
    </row>
    <row r="414" customFormat="false" ht="12.8" hidden="false" customHeight="false" outlineLevel="0" collapsed="false">
      <c r="A414" s="76" t="n">
        <v>410</v>
      </c>
      <c r="B414" s="77" t="n">
        <f aca="false">EOMONTH(Input!$C$7,A414)</f>
        <v>55396</v>
      </c>
      <c r="D414" s="78" t="n">
        <f aca="false">IF(AND($B414&lt;Input!$C$31,$B414&lt;Input!$G$31),Input!$G$48,0)</f>
        <v>0</v>
      </c>
      <c r="E414" s="78" t="n">
        <f aca="true">IF(AND($B414&gt;Input!$G$31,$B414&lt;Input!$G$25),PMT(Input!$G$47/(100*12),(OFFSET($A$4,MATCH(Input!$G$25,$B$4:$B$1004,1),0,1,1)-OFFSET($A$4,MATCH(Input!$G$31,$B$4:$B$1004,1),0,1,1)),$H$4,0,1),0)</f>
        <v>-0</v>
      </c>
      <c r="F414" s="78" t="n">
        <f aca="false">($F413+$D414+$E414)*(1+Input!$G$47/(100*12))</f>
        <v>0</v>
      </c>
    </row>
    <row r="415" customFormat="false" ht="12.8" hidden="false" customHeight="false" outlineLevel="0" collapsed="false">
      <c r="A415" s="76" t="n">
        <v>411</v>
      </c>
      <c r="B415" s="77" t="n">
        <f aca="false">EOMONTH(Input!$C$7,A415)</f>
        <v>55426</v>
      </c>
      <c r="D415" s="78" t="n">
        <f aca="false">IF(AND($B415&lt;Input!$C$31,$B415&lt;Input!$G$31),Input!$G$48,0)</f>
        <v>0</v>
      </c>
      <c r="E415" s="78" t="n">
        <f aca="true">IF(AND($B415&gt;Input!$G$31,$B415&lt;Input!$G$25),PMT(Input!$G$47/(100*12),(OFFSET($A$4,MATCH(Input!$G$25,$B$4:$B$1004,1),0,1,1)-OFFSET($A$4,MATCH(Input!$G$31,$B$4:$B$1004,1),0,1,1)),$H$4,0,1),0)</f>
        <v>-0</v>
      </c>
      <c r="F415" s="78" t="n">
        <f aca="false">($F414+$D415+$E415)*(1+Input!$G$47/(100*12))</f>
        <v>0</v>
      </c>
    </row>
    <row r="416" customFormat="false" ht="12.8" hidden="false" customHeight="false" outlineLevel="0" collapsed="false">
      <c r="A416" s="76" t="n">
        <v>412</v>
      </c>
      <c r="B416" s="77" t="n">
        <f aca="false">EOMONTH(Input!$C$7,A416)</f>
        <v>55457</v>
      </c>
      <c r="D416" s="78" t="n">
        <f aca="false">IF(AND($B416&lt;Input!$C$31,$B416&lt;Input!$G$31),Input!$G$48,0)</f>
        <v>0</v>
      </c>
      <c r="E416" s="78" t="n">
        <f aca="true">IF(AND($B416&gt;Input!$G$31,$B416&lt;Input!$G$25),PMT(Input!$G$47/(100*12),(OFFSET($A$4,MATCH(Input!$G$25,$B$4:$B$1004,1),0,1,1)-OFFSET($A$4,MATCH(Input!$G$31,$B$4:$B$1004,1),0,1,1)),$H$4,0,1),0)</f>
        <v>-0</v>
      </c>
      <c r="F416" s="78" t="n">
        <f aca="false">($F415+$D416+$E416)*(1+Input!$G$47/(100*12))</f>
        <v>0</v>
      </c>
    </row>
    <row r="417" customFormat="false" ht="12.8" hidden="false" customHeight="false" outlineLevel="0" collapsed="false">
      <c r="A417" s="76" t="n">
        <v>413</v>
      </c>
      <c r="B417" s="77" t="n">
        <f aca="false">EOMONTH(Input!$C$7,A417)</f>
        <v>55487</v>
      </c>
      <c r="D417" s="78" t="n">
        <f aca="false">IF(AND($B417&lt;Input!$C$31,$B417&lt;Input!$G$31),Input!$G$48,0)</f>
        <v>0</v>
      </c>
      <c r="E417" s="78" t="n">
        <f aca="true">IF(AND($B417&gt;Input!$G$31,$B417&lt;Input!$G$25),PMT(Input!$G$47/(100*12),(OFFSET($A$4,MATCH(Input!$G$25,$B$4:$B$1004,1),0,1,1)-OFFSET($A$4,MATCH(Input!$G$31,$B$4:$B$1004,1),0,1,1)),$H$4,0,1),0)</f>
        <v>-0</v>
      </c>
      <c r="F417" s="78" t="n">
        <f aca="false">($F416+$D417+$E417)*(1+Input!$G$47/(100*12))</f>
        <v>0</v>
      </c>
    </row>
    <row r="418" customFormat="false" ht="12.8" hidden="false" customHeight="false" outlineLevel="0" collapsed="false">
      <c r="A418" s="76" t="n">
        <v>414</v>
      </c>
      <c r="B418" s="77" t="n">
        <f aca="false">EOMONTH(Input!$C$7,A418)</f>
        <v>55518</v>
      </c>
      <c r="D418" s="78" t="n">
        <f aca="false">IF(AND($B418&lt;Input!$C$31,$B418&lt;Input!$G$31),Input!$G$48,0)</f>
        <v>0</v>
      </c>
      <c r="E418" s="78" t="n">
        <f aca="true">IF(AND($B418&gt;Input!$G$31,$B418&lt;Input!$G$25),PMT(Input!$G$47/(100*12),(OFFSET($A$4,MATCH(Input!$G$25,$B$4:$B$1004,1),0,1,1)-OFFSET($A$4,MATCH(Input!$G$31,$B$4:$B$1004,1),0,1,1)),$H$4,0,1),0)</f>
        <v>-0</v>
      </c>
      <c r="F418" s="78" t="n">
        <f aca="false">($F417+$D418+$E418)*(1+Input!$G$47/(100*12))</f>
        <v>0</v>
      </c>
    </row>
    <row r="419" customFormat="false" ht="12.8" hidden="false" customHeight="false" outlineLevel="0" collapsed="false">
      <c r="A419" s="76" t="n">
        <v>415</v>
      </c>
      <c r="B419" s="77" t="n">
        <f aca="false">EOMONTH(Input!$C$7,A419)</f>
        <v>55549</v>
      </c>
      <c r="D419" s="78" t="n">
        <f aca="false">IF(AND($B419&lt;Input!$C$31,$B419&lt;Input!$G$31),Input!$G$48,0)</f>
        <v>0</v>
      </c>
      <c r="E419" s="78" t="n">
        <f aca="true">IF(AND($B419&gt;Input!$G$31,$B419&lt;Input!$G$25),PMT(Input!$G$47/(100*12),(OFFSET($A$4,MATCH(Input!$G$25,$B$4:$B$1004,1),0,1,1)-OFFSET($A$4,MATCH(Input!$G$31,$B$4:$B$1004,1),0,1,1)),$H$4,0,1),0)</f>
        <v>-0</v>
      </c>
      <c r="F419" s="78" t="n">
        <f aca="false">($F418+$D419+$E419)*(1+Input!$G$47/(100*12))</f>
        <v>0</v>
      </c>
    </row>
    <row r="420" customFormat="false" ht="12.8" hidden="false" customHeight="false" outlineLevel="0" collapsed="false">
      <c r="A420" s="76" t="n">
        <v>416</v>
      </c>
      <c r="B420" s="77" t="n">
        <f aca="false">EOMONTH(Input!$C$7,A420)</f>
        <v>55578</v>
      </c>
      <c r="D420" s="78" t="n">
        <f aca="false">IF(AND($B420&lt;Input!$C$31,$B420&lt;Input!$G$31),Input!$G$48,0)</f>
        <v>0</v>
      </c>
      <c r="E420" s="78" t="n">
        <f aca="true">IF(AND($B420&gt;Input!$G$31,$B420&lt;Input!$G$25),PMT(Input!$G$47/(100*12),(OFFSET($A$4,MATCH(Input!$G$25,$B$4:$B$1004,1),0,1,1)-OFFSET($A$4,MATCH(Input!$G$31,$B$4:$B$1004,1),0,1,1)),$H$4,0,1),0)</f>
        <v>-0</v>
      </c>
      <c r="F420" s="78" t="n">
        <f aca="false">($F419+$D420+$E420)*(1+Input!$G$47/(100*12))</f>
        <v>0</v>
      </c>
    </row>
    <row r="421" customFormat="false" ht="12.8" hidden="false" customHeight="false" outlineLevel="0" collapsed="false">
      <c r="A421" s="76" t="n">
        <v>417</v>
      </c>
      <c r="B421" s="77" t="n">
        <f aca="false">EOMONTH(Input!$C$7,A421)</f>
        <v>55609</v>
      </c>
      <c r="D421" s="78" t="n">
        <f aca="false">IF(AND($B421&lt;Input!$C$31,$B421&lt;Input!$G$31),Input!$G$48,0)</f>
        <v>0</v>
      </c>
      <c r="E421" s="78" t="n">
        <f aca="true">IF(AND($B421&gt;Input!$G$31,$B421&lt;Input!$G$25),PMT(Input!$G$47/(100*12),(OFFSET($A$4,MATCH(Input!$G$25,$B$4:$B$1004,1),0,1,1)-OFFSET($A$4,MATCH(Input!$G$31,$B$4:$B$1004,1),0,1,1)),$H$4,0,1),0)</f>
        <v>-0</v>
      </c>
      <c r="F421" s="78" t="n">
        <f aca="false">($F420+$D421+$E421)*(1+Input!$G$47/(100*12))</f>
        <v>0</v>
      </c>
    </row>
    <row r="422" customFormat="false" ht="12.8" hidden="false" customHeight="false" outlineLevel="0" collapsed="false">
      <c r="A422" s="76" t="n">
        <v>418</v>
      </c>
      <c r="B422" s="77" t="n">
        <f aca="false">EOMONTH(Input!$C$7,A422)</f>
        <v>55639</v>
      </c>
      <c r="D422" s="78" t="n">
        <f aca="false">IF(AND($B422&lt;Input!$C$31,$B422&lt;Input!$G$31),Input!$G$48,0)</f>
        <v>0</v>
      </c>
      <c r="E422" s="78" t="n">
        <f aca="true">IF(AND($B422&gt;Input!$G$31,$B422&lt;Input!$G$25),PMT(Input!$G$47/(100*12),(OFFSET($A$4,MATCH(Input!$G$25,$B$4:$B$1004,1),0,1,1)-OFFSET($A$4,MATCH(Input!$G$31,$B$4:$B$1004,1),0,1,1)),$H$4,0,1),0)</f>
        <v>-0</v>
      </c>
      <c r="F422" s="78" t="n">
        <f aca="false">($F421+$D422+$E422)*(1+Input!$G$47/(100*12))</f>
        <v>0</v>
      </c>
    </row>
    <row r="423" customFormat="false" ht="12.8" hidden="false" customHeight="false" outlineLevel="0" collapsed="false">
      <c r="A423" s="76" t="n">
        <v>419</v>
      </c>
      <c r="B423" s="77" t="n">
        <f aca="false">EOMONTH(Input!$C$7,A423)</f>
        <v>55670</v>
      </c>
      <c r="D423" s="78" t="n">
        <f aca="false">IF(AND($B423&lt;Input!$C$31,$B423&lt;Input!$G$31),Input!$G$48,0)</f>
        <v>0</v>
      </c>
      <c r="E423" s="78" t="n">
        <f aca="true">IF(AND($B423&gt;Input!$G$31,$B423&lt;Input!$G$25),PMT(Input!$G$47/(100*12),(OFFSET($A$4,MATCH(Input!$G$25,$B$4:$B$1004,1),0,1,1)-OFFSET($A$4,MATCH(Input!$G$31,$B$4:$B$1004,1),0,1,1)),$H$4,0,1),0)</f>
        <v>-0</v>
      </c>
      <c r="F423" s="78" t="n">
        <f aca="false">($F422+$D423+$E423)*(1+Input!$G$47/(100*12))</f>
        <v>0</v>
      </c>
    </row>
    <row r="424" customFormat="false" ht="12.8" hidden="false" customHeight="false" outlineLevel="0" collapsed="false">
      <c r="A424" s="76" t="n">
        <v>420</v>
      </c>
      <c r="B424" s="77" t="n">
        <f aca="false">EOMONTH(Input!$C$7,A424)</f>
        <v>55700</v>
      </c>
      <c r="D424" s="78" t="n">
        <f aca="false">IF(AND($B424&lt;Input!$C$31,$B424&lt;Input!$G$31),Input!$G$48,0)</f>
        <v>0</v>
      </c>
      <c r="E424" s="78" t="n">
        <f aca="true">IF(AND($B424&gt;Input!$G$31,$B424&lt;Input!$G$25),PMT(Input!$G$47/(100*12),(OFFSET($A$4,MATCH(Input!$G$25,$B$4:$B$1004,1),0,1,1)-OFFSET($A$4,MATCH(Input!$G$31,$B$4:$B$1004,1),0,1,1)),$H$4,0,1),0)</f>
        <v>-0</v>
      </c>
      <c r="F424" s="78" t="n">
        <f aca="false">($F423+$D424+$E424)*(1+Input!$G$47/(100*12))</f>
        <v>0</v>
      </c>
    </row>
    <row r="425" customFormat="false" ht="12.8" hidden="false" customHeight="false" outlineLevel="0" collapsed="false">
      <c r="A425" s="76" t="n">
        <v>421</v>
      </c>
      <c r="B425" s="77" t="n">
        <f aca="false">EOMONTH(Input!$C$7,A425)</f>
        <v>55731</v>
      </c>
      <c r="D425" s="78" t="n">
        <f aca="false">IF(AND($B425&lt;Input!$C$31,$B425&lt;Input!$G$31),Input!$G$48,0)</f>
        <v>0</v>
      </c>
      <c r="E425" s="78" t="n">
        <f aca="true">IF(AND($B425&gt;Input!$G$31,$B425&lt;Input!$G$25),PMT(Input!$G$47/(100*12),(OFFSET($A$4,MATCH(Input!$G$25,$B$4:$B$1004,1),0,1,1)-OFFSET($A$4,MATCH(Input!$G$31,$B$4:$B$1004,1),0,1,1)),$H$4,0,1),0)</f>
        <v>-0</v>
      </c>
      <c r="F425" s="78" t="n">
        <f aca="false">($F424+$D425+$E425)*(1+Input!$G$47/(100*12))</f>
        <v>0</v>
      </c>
    </row>
    <row r="426" customFormat="false" ht="12.8" hidden="false" customHeight="false" outlineLevel="0" collapsed="false">
      <c r="A426" s="76" t="n">
        <v>422</v>
      </c>
      <c r="B426" s="77" t="n">
        <f aca="false">EOMONTH(Input!$C$7,A426)</f>
        <v>55762</v>
      </c>
      <c r="D426" s="78" t="n">
        <f aca="false">IF(AND($B426&lt;Input!$C$31,$B426&lt;Input!$G$31),Input!$G$48,0)</f>
        <v>0</v>
      </c>
      <c r="E426" s="78" t="n">
        <f aca="true">IF(AND($B426&gt;Input!$G$31,$B426&lt;Input!$G$25),PMT(Input!$G$47/(100*12),(OFFSET($A$4,MATCH(Input!$G$25,$B$4:$B$1004,1),0,1,1)-OFFSET($A$4,MATCH(Input!$G$31,$B$4:$B$1004,1),0,1,1)),$H$4,0,1),0)</f>
        <v>-0</v>
      </c>
      <c r="F426" s="78" t="n">
        <f aca="false">($F425+$D426+$E426)*(1+Input!$G$47/(100*12))</f>
        <v>0</v>
      </c>
    </row>
    <row r="427" customFormat="false" ht="12.8" hidden="false" customHeight="false" outlineLevel="0" collapsed="false">
      <c r="A427" s="76" t="n">
        <v>423</v>
      </c>
      <c r="B427" s="77" t="n">
        <f aca="false">EOMONTH(Input!$C$7,A427)</f>
        <v>55792</v>
      </c>
      <c r="D427" s="78" t="n">
        <f aca="false">IF(AND($B427&lt;Input!$C$31,$B427&lt;Input!$G$31),Input!$G$48,0)</f>
        <v>0</v>
      </c>
      <c r="E427" s="78" t="n">
        <f aca="true">IF(AND($B427&gt;Input!$G$31,$B427&lt;Input!$G$25),PMT(Input!$G$47/(100*12),(OFFSET($A$4,MATCH(Input!$G$25,$B$4:$B$1004,1),0,1,1)-OFFSET($A$4,MATCH(Input!$G$31,$B$4:$B$1004,1),0,1,1)),$H$4,0,1),0)</f>
        <v>-0</v>
      </c>
      <c r="F427" s="78" t="n">
        <f aca="false">($F426+$D427+$E427)*(1+Input!$G$47/(100*12))</f>
        <v>0</v>
      </c>
    </row>
    <row r="428" customFormat="false" ht="12.8" hidden="false" customHeight="false" outlineLevel="0" collapsed="false">
      <c r="A428" s="76" t="n">
        <v>424</v>
      </c>
      <c r="B428" s="77" t="n">
        <f aca="false">EOMONTH(Input!$C$7,A428)</f>
        <v>55823</v>
      </c>
      <c r="D428" s="78" t="n">
        <f aca="false">IF(AND($B428&lt;Input!$C$31,$B428&lt;Input!$G$31),Input!$G$48,0)</f>
        <v>0</v>
      </c>
      <c r="E428" s="78" t="n">
        <f aca="true">IF(AND($B428&gt;Input!$G$31,$B428&lt;Input!$G$25),PMT(Input!$G$47/(100*12),(OFFSET($A$4,MATCH(Input!$G$25,$B$4:$B$1004,1),0,1,1)-OFFSET($A$4,MATCH(Input!$G$31,$B$4:$B$1004,1),0,1,1)),$H$4,0,1),0)</f>
        <v>-0</v>
      </c>
      <c r="F428" s="78" t="n">
        <f aca="false">($F427+$D428+$E428)*(1+Input!$G$47/(100*12))</f>
        <v>0</v>
      </c>
    </row>
    <row r="429" customFormat="false" ht="12.8" hidden="false" customHeight="false" outlineLevel="0" collapsed="false">
      <c r="A429" s="76" t="n">
        <v>425</v>
      </c>
      <c r="B429" s="77" t="n">
        <f aca="false">EOMONTH(Input!$C$7,A429)</f>
        <v>55853</v>
      </c>
      <c r="D429" s="78" t="n">
        <f aca="false">IF(AND($B429&lt;Input!$C$31,$B429&lt;Input!$G$31),Input!$G$48,0)</f>
        <v>0</v>
      </c>
      <c r="E429" s="78" t="n">
        <f aca="true">IF(AND($B429&gt;Input!$G$31,$B429&lt;Input!$G$25),PMT(Input!$G$47/(100*12),(OFFSET($A$4,MATCH(Input!$G$25,$B$4:$B$1004,1),0,1,1)-OFFSET($A$4,MATCH(Input!$G$31,$B$4:$B$1004,1),0,1,1)),$H$4,0,1),0)</f>
        <v>-0</v>
      </c>
      <c r="F429" s="78" t="n">
        <f aca="false">($F428+$D429+$E429)*(1+Input!$G$47/(100*12))</f>
        <v>0</v>
      </c>
    </row>
    <row r="430" customFormat="false" ht="12.8" hidden="false" customHeight="false" outlineLevel="0" collapsed="false">
      <c r="A430" s="76" t="n">
        <v>426</v>
      </c>
      <c r="B430" s="77" t="n">
        <f aca="false">EOMONTH(Input!$C$7,A430)</f>
        <v>55884</v>
      </c>
      <c r="D430" s="78" t="n">
        <f aca="false">IF(AND($B430&lt;Input!$C$31,$B430&lt;Input!$G$31),Input!$G$48,0)</f>
        <v>0</v>
      </c>
      <c r="E430" s="78" t="n">
        <f aca="true">IF(AND($B430&gt;Input!$G$31,$B430&lt;Input!$G$25),PMT(Input!$G$47/(100*12),(OFFSET($A$4,MATCH(Input!$G$25,$B$4:$B$1004,1),0,1,1)-OFFSET($A$4,MATCH(Input!$G$31,$B$4:$B$1004,1),0,1,1)),$H$4,0,1),0)</f>
        <v>-0</v>
      </c>
      <c r="F430" s="78" t="n">
        <f aca="false">($F429+$D430+$E430)*(1+Input!$G$47/(100*12))</f>
        <v>0</v>
      </c>
    </row>
    <row r="431" customFormat="false" ht="12.8" hidden="false" customHeight="false" outlineLevel="0" collapsed="false">
      <c r="A431" s="76" t="n">
        <v>427</v>
      </c>
      <c r="B431" s="77" t="n">
        <f aca="false">EOMONTH(Input!$C$7,A431)</f>
        <v>55915</v>
      </c>
      <c r="D431" s="78" t="n">
        <f aca="false">IF(AND($B431&lt;Input!$C$31,$B431&lt;Input!$G$31),Input!$G$48,0)</f>
        <v>0</v>
      </c>
      <c r="E431" s="78" t="n">
        <f aca="true">IF(AND($B431&gt;Input!$G$31,$B431&lt;Input!$G$25),PMT(Input!$G$47/(100*12),(OFFSET($A$4,MATCH(Input!$G$25,$B$4:$B$1004,1),0,1,1)-OFFSET($A$4,MATCH(Input!$G$31,$B$4:$B$1004,1),0,1,1)),$H$4,0,1),0)</f>
        <v>-0</v>
      </c>
      <c r="F431" s="78" t="n">
        <f aca="false">($F430+$D431+$E431)*(1+Input!$G$47/(100*12))</f>
        <v>0</v>
      </c>
    </row>
    <row r="432" customFormat="false" ht="12.8" hidden="false" customHeight="false" outlineLevel="0" collapsed="false">
      <c r="A432" s="76" t="n">
        <v>428</v>
      </c>
      <c r="B432" s="77" t="n">
        <f aca="false">EOMONTH(Input!$C$7,A432)</f>
        <v>55943</v>
      </c>
      <c r="D432" s="78" t="n">
        <f aca="false">IF(AND($B432&lt;Input!$C$31,$B432&lt;Input!$G$31),Input!$G$48,0)</f>
        <v>0</v>
      </c>
      <c r="E432" s="78" t="n">
        <f aca="true">IF(AND($B432&gt;Input!$G$31,$B432&lt;Input!$G$25),PMT(Input!$G$47/(100*12),(OFFSET($A$4,MATCH(Input!$G$25,$B$4:$B$1004,1),0,1,1)-OFFSET($A$4,MATCH(Input!$G$31,$B$4:$B$1004,1),0,1,1)),$H$4,0,1),0)</f>
        <v>-0</v>
      </c>
      <c r="F432" s="78" t="n">
        <f aca="false">($F431+$D432+$E432)*(1+Input!$G$47/(100*12))</f>
        <v>0</v>
      </c>
    </row>
    <row r="433" customFormat="false" ht="12.8" hidden="false" customHeight="false" outlineLevel="0" collapsed="false">
      <c r="A433" s="76" t="n">
        <v>429</v>
      </c>
      <c r="B433" s="77" t="n">
        <f aca="false">EOMONTH(Input!$C$7,A433)</f>
        <v>55974</v>
      </c>
      <c r="D433" s="78" t="n">
        <f aca="false">IF(AND($B433&lt;Input!$C$31,$B433&lt;Input!$G$31),Input!$G$48,0)</f>
        <v>0</v>
      </c>
      <c r="E433" s="78" t="n">
        <f aca="true">IF(AND($B433&gt;Input!$G$31,$B433&lt;Input!$G$25),PMT(Input!$G$47/(100*12),(OFFSET($A$4,MATCH(Input!$G$25,$B$4:$B$1004,1),0,1,1)-OFFSET($A$4,MATCH(Input!$G$31,$B$4:$B$1004,1),0,1,1)),$H$4,0,1),0)</f>
        <v>-0</v>
      </c>
      <c r="F433" s="78" t="n">
        <f aca="false">($F432+$D433+$E433)*(1+Input!$G$47/(100*12))</f>
        <v>0</v>
      </c>
    </row>
    <row r="434" customFormat="false" ht="12.8" hidden="false" customHeight="false" outlineLevel="0" collapsed="false">
      <c r="A434" s="76" t="n">
        <v>430</v>
      </c>
      <c r="B434" s="77" t="n">
        <f aca="false">EOMONTH(Input!$C$7,A434)</f>
        <v>56004</v>
      </c>
      <c r="D434" s="78" t="n">
        <f aca="false">IF(AND($B434&lt;Input!$C$31,$B434&lt;Input!$G$31),Input!$G$48,0)</f>
        <v>0</v>
      </c>
      <c r="E434" s="78" t="n">
        <f aca="true">IF(AND($B434&gt;Input!$G$31,$B434&lt;Input!$G$25),PMT(Input!$G$47/(100*12),(OFFSET($A$4,MATCH(Input!$G$25,$B$4:$B$1004,1),0,1,1)-OFFSET($A$4,MATCH(Input!$G$31,$B$4:$B$1004,1),0,1,1)),$H$4,0,1),0)</f>
        <v>-0</v>
      </c>
      <c r="F434" s="78" t="n">
        <f aca="false">($F433+$D434+$E434)*(1+Input!$G$47/(100*12))</f>
        <v>0</v>
      </c>
    </row>
    <row r="435" customFormat="false" ht="12.8" hidden="false" customHeight="false" outlineLevel="0" collapsed="false">
      <c r="A435" s="76" t="n">
        <v>431</v>
      </c>
      <c r="B435" s="77" t="n">
        <f aca="false">EOMONTH(Input!$C$7,A435)</f>
        <v>56035</v>
      </c>
      <c r="D435" s="78" t="n">
        <f aca="false">IF(AND($B435&lt;Input!$C$31,$B435&lt;Input!$G$31),Input!$G$48,0)</f>
        <v>0</v>
      </c>
      <c r="E435" s="78" t="n">
        <f aca="true">IF(AND($B435&gt;Input!$G$31,$B435&lt;Input!$G$25),PMT(Input!$G$47/(100*12),(OFFSET($A$4,MATCH(Input!$G$25,$B$4:$B$1004,1),0,1,1)-OFFSET($A$4,MATCH(Input!$G$31,$B$4:$B$1004,1),0,1,1)),$H$4,0,1),0)</f>
        <v>-0</v>
      </c>
      <c r="F435" s="78" t="n">
        <f aca="false">($F434+$D435+$E435)*(1+Input!$G$47/(100*12))</f>
        <v>0</v>
      </c>
    </row>
    <row r="436" customFormat="false" ht="12.8" hidden="false" customHeight="false" outlineLevel="0" collapsed="false">
      <c r="A436" s="76" t="n">
        <v>432</v>
      </c>
      <c r="B436" s="77" t="n">
        <f aca="false">EOMONTH(Input!$C$7,A436)</f>
        <v>56065</v>
      </c>
      <c r="D436" s="78" t="n">
        <f aca="false">IF(AND($B436&lt;Input!$C$31,$B436&lt;Input!$G$31),Input!$G$48,0)</f>
        <v>0</v>
      </c>
      <c r="E436" s="78" t="n">
        <f aca="true">IF(AND($B436&gt;Input!$G$31,$B436&lt;Input!$G$25),PMT(Input!$G$47/(100*12),(OFFSET($A$4,MATCH(Input!$G$25,$B$4:$B$1004,1),0,1,1)-OFFSET($A$4,MATCH(Input!$G$31,$B$4:$B$1004,1),0,1,1)),$H$4,0,1),0)</f>
        <v>-0</v>
      </c>
      <c r="F436" s="78" t="n">
        <f aca="false">($F435+$D436+$E436)*(1+Input!$G$47/(100*12))</f>
        <v>0</v>
      </c>
    </row>
    <row r="437" customFormat="false" ht="12.8" hidden="false" customHeight="false" outlineLevel="0" collapsed="false">
      <c r="A437" s="76" t="n">
        <v>433</v>
      </c>
      <c r="B437" s="77" t="n">
        <f aca="false">EOMONTH(Input!$C$7,A437)</f>
        <v>56096</v>
      </c>
      <c r="D437" s="78" t="n">
        <f aca="false">IF(AND($B437&lt;Input!$C$31,$B437&lt;Input!$G$31),Input!$G$48,0)</f>
        <v>0</v>
      </c>
      <c r="E437" s="78" t="n">
        <f aca="true">IF(AND($B437&gt;Input!$G$31,$B437&lt;Input!$G$25),PMT(Input!$G$47/(100*12),(OFFSET($A$4,MATCH(Input!$G$25,$B$4:$B$1004,1),0,1,1)-OFFSET($A$4,MATCH(Input!$G$31,$B$4:$B$1004,1),0,1,1)),$H$4,0,1),0)</f>
        <v>-0</v>
      </c>
      <c r="F437" s="78" t="n">
        <f aca="false">($F436+$D437+$E437)*(1+Input!$G$47/(100*12))</f>
        <v>0</v>
      </c>
    </row>
    <row r="438" customFormat="false" ht="12.8" hidden="false" customHeight="false" outlineLevel="0" collapsed="false">
      <c r="A438" s="76" t="n">
        <v>434</v>
      </c>
      <c r="B438" s="77" t="n">
        <f aca="false">EOMONTH(Input!$C$7,A438)</f>
        <v>56127</v>
      </c>
      <c r="D438" s="78" t="n">
        <f aca="false">IF(AND($B438&lt;Input!$C$31,$B438&lt;Input!$G$31),Input!$G$48,0)</f>
        <v>0</v>
      </c>
      <c r="E438" s="78" t="n">
        <f aca="true">IF(AND($B438&gt;Input!$G$31,$B438&lt;Input!$G$25),PMT(Input!$G$47/(100*12),(OFFSET($A$4,MATCH(Input!$G$25,$B$4:$B$1004,1),0,1,1)-OFFSET($A$4,MATCH(Input!$G$31,$B$4:$B$1004,1),0,1,1)),$H$4,0,1),0)</f>
        <v>-0</v>
      </c>
      <c r="F438" s="78" t="n">
        <f aca="false">($F437+$D438+$E438)*(1+Input!$G$47/(100*12))</f>
        <v>0</v>
      </c>
    </row>
    <row r="439" customFormat="false" ht="12.8" hidden="false" customHeight="false" outlineLevel="0" collapsed="false">
      <c r="A439" s="76" t="n">
        <v>435</v>
      </c>
      <c r="B439" s="77" t="n">
        <f aca="false">EOMONTH(Input!$C$7,A439)</f>
        <v>56157</v>
      </c>
      <c r="D439" s="78" t="n">
        <f aca="false">IF(AND($B439&lt;Input!$C$31,$B439&lt;Input!$G$31),Input!$G$48,0)</f>
        <v>0</v>
      </c>
      <c r="E439" s="78" t="n">
        <f aca="true">IF(AND($B439&gt;Input!$G$31,$B439&lt;Input!$G$25),PMT(Input!$G$47/(100*12),(OFFSET($A$4,MATCH(Input!$G$25,$B$4:$B$1004,1),0,1,1)-OFFSET($A$4,MATCH(Input!$G$31,$B$4:$B$1004,1),0,1,1)),$H$4,0,1),0)</f>
        <v>-0</v>
      </c>
      <c r="F439" s="78" t="n">
        <f aca="false">($F438+$D439+$E439)*(1+Input!$G$47/(100*12))</f>
        <v>0</v>
      </c>
    </row>
    <row r="440" customFormat="false" ht="12.8" hidden="false" customHeight="false" outlineLevel="0" collapsed="false">
      <c r="A440" s="76" t="n">
        <v>436</v>
      </c>
      <c r="B440" s="77" t="n">
        <f aca="false">EOMONTH(Input!$C$7,A440)</f>
        <v>56188</v>
      </c>
      <c r="D440" s="78" t="n">
        <f aca="false">IF(AND($B440&lt;Input!$C$31,$B440&lt;Input!$G$31),Input!$G$48,0)</f>
        <v>0</v>
      </c>
      <c r="E440" s="78" t="n">
        <f aca="true">IF(AND($B440&gt;Input!$G$31,$B440&lt;Input!$G$25),PMT(Input!$G$47/(100*12),(OFFSET($A$4,MATCH(Input!$G$25,$B$4:$B$1004,1),0,1,1)-OFFSET($A$4,MATCH(Input!$G$31,$B$4:$B$1004,1),0,1,1)),$H$4,0,1),0)</f>
        <v>-0</v>
      </c>
      <c r="F440" s="78" t="n">
        <f aca="false">($F439+$D440+$E440)*(1+Input!$G$47/(100*12))</f>
        <v>0</v>
      </c>
    </row>
    <row r="441" customFormat="false" ht="12.8" hidden="false" customHeight="false" outlineLevel="0" collapsed="false">
      <c r="A441" s="76" t="n">
        <v>437</v>
      </c>
      <c r="B441" s="77" t="n">
        <f aca="false">EOMONTH(Input!$C$7,A441)</f>
        <v>56218</v>
      </c>
      <c r="D441" s="78" t="n">
        <f aca="false">IF(AND($B441&lt;Input!$C$31,$B441&lt;Input!$G$31),Input!$G$48,0)</f>
        <v>0</v>
      </c>
      <c r="E441" s="78" t="n">
        <f aca="true">IF(AND($B441&gt;Input!$G$31,$B441&lt;Input!$G$25),PMT(Input!$G$47/(100*12),(OFFSET($A$4,MATCH(Input!$G$25,$B$4:$B$1004,1),0,1,1)-OFFSET($A$4,MATCH(Input!$G$31,$B$4:$B$1004,1),0,1,1)),$H$4,0,1),0)</f>
        <v>-0</v>
      </c>
      <c r="F441" s="78" t="n">
        <f aca="false">($F440+$D441+$E441)*(1+Input!$G$47/(100*12))</f>
        <v>0</v>
      </c>
    </row>
    <row r="442" customFormat="false" ht="12.8" hidden="false" customHeight="false" outlineLevel="0" collapsed="false">
      <c r="A442" s="76" t="n">
        <v>438</v>
      </c>
      <c r="B442" s="77" t="n">
        <f aca="false">EOMONTH(Input!$C$7,A442)</f>
        <v>56249</v>
      </c>
      <c r="D442" s="78" t="n">
        <f aca="false">IF(AND($B442&lt;Input!$C$31,$B442&lt;Input!$G$31),Input!$G$48,0)</f>
        <v>0</v>
      </c>
      <c r="E442" s="78" t="n">
        <f aca="true">IF(AND($B442&gt;Input!$G$31,$B442&lt;Input!$G$25),PMT(Input!$G$47/(100*12),(OFFSET($A$4,MATCH(Input!$G$25,$B$4:$B$1004,1),0,1,1)-OFFSET($A$4,MATCH(Input!$G$31,$B$4:$B$1004,1),0,1,1)),$H$4,0,1),0)</f>
        <v>-0</v>
      </c>
      <c r="F442" s="78" t="n">
        <f aca="false">($F441+$D442+$E442)*(1+Input!$G$47/(100*12))</f>
        <v>0</v>
      </c>
    </row>
    <row r="443" customFormat="false" ht="12.8" hidden="false" customHeight="false" outlineLevel="0" collapsed="false">
      <c r="A443" s="76" t="n">
        <v>439</v>
      </c>
      <c r="B443" s="77" t="n">
        <f aca="false">EOMONTH(Input!$C$7,A443)</f>
        <v>56280</v>
      </c>
      <c r="D443" s="78" t="n">
        <f aca="false">IF(AND($B443&lt;Input!$C$31,$B443&lt;Input!$G$31),Input!$G$48,0)</f>
        <v>0</v>
      </c>
      <c r="E443" s="78" t="n">
        <f aca="true">IF(AND($B443&gt;Input!$G$31,$B443&lt;Input!$G$25),PMT(Input!$G$47/(100*12),(OFFSET($A$4,MATCH(Input!$G$25,$B$4:$B$1004,1),0,1,1)-OFFSET($A$4,MATCH(Input!$G$31,$B$4:$B$1004,1),0,1,1)),$H$4,0,1),0)</f>
        <v>-0</v>
      </c>
      <c r="F443" s="78" t="n">
        <f aca="false">($F442+$D443+$E443)*(1+Input!$G$47/(100*12))</f>
        <v>0</v>
      </c>
    </row>
    <row r="444" customFormat="false" ht="12.8" hidden="false" customHeight="false" outlineLevel="0" collapsed="false">
      <c r="A444" s="76" t="n">
        <v>440</v>
      </c>
      <c r="B444" s="77" t="n">
        <f aca="false">EOMONTH(Input!$C$7,A444)</f>
        <v>56308</v>
      </c>
      <c r="D444" s="78" t="n">
        <f aca="false">IF(AND($B444&lt;Input!$C$31,$B444&lt;Input!$G$31),Input!$G$48,0)</f>
        <v>0</v>
      </c>
      <c r="E444" s="78" t="n">
        <f aca="true">IF(AND($B444&gt;Input!$G$31,$B444&lt;Input!$G$25),PMT(Input!$G$47/(100*12),(OFFSET($A$4,MATCH(Input!$G$25,$B$4:$B$1004,1),0,1,1)-OFFSET($A$4,MATCH(Input!$G$31,$B$4:$B$1004,1),0,1,1)),$H$4,0,1),0)</f>
        <v>-0</v>
      </c>
      <c r="F444" s="78" t="n">
        <f aca="false">($F443+$D444+$E444)*(1+Input!$G$47/(100*12))</f>
        <v>0</v>
      </c>
    </row>
    <row r="445" customFormat="false" ht="12.8" hidden="false" customHeight="false" outlineLevel="0" collapsed="false">
      <c r="A445" s="76" t="n">
        <v>441</v>
      </c>
      <c r="B445" s="77" t="n">
        <f aca="false">EOMONTH(Input!$C$7,A445)</f>
        <v>56339</v>
      </c>
      <c r="D445" s="78" t="n">
        <f aca="false">IF(AND($B445&lt;Input!$C$31,$B445&lt;Input!$G$31),Input!$G$48,0)</f>
        <v>0</v>
      </c>
      <c r="E445" s="78" t="n">
        <f aca="true">IF(AND($B445&gt;Input!$G$31,$B445&lt;Input!$G$25),PMT(Input!$G$47/(100*12),(OFFSET($A$4,MATCH(Input!$G$25,$B$4:$B$1004,1),0,1,1)-OFFSET($A$4,MATCH(Input!$G$31,$B$4:$B$1004,1),0,1,1)),$H$4,0,1),0)</f>
        <v>-0</v>
      </c>
      <c r="F445" s="78" t="n">
        <f aca="false">($F444+$D445+$E445)*(1+Input!$G$47/(100*12))</f>
        <v>0</v>
      </c>
    </row>
    <row r="446" customFormat="false" ht="12.8" hidden="false" customHeight="false" outlineLevel="0" collapsed="false">
      <c r="A446" s="76" t="n">
        <v>442</v>
      </c>
      <c r="B446" s="77" t="n">
        <f aca="false">EOMONTH(Input!$C$7,A446)</f>
        <v>56369</v>
      </c>
      <c r="D446" s="78" t="n">
        <f aca="false">IF(AND($B446&lt;Input!$C$31,$B446&lt;Input!$G$31),Input!$G$48,0)</f>
        <v>0</v>
      </c>
      <c r="E446" s="78" t="n">
        <f aca="true">IF(AND($B446&gt;Input!$G$31,$B446&lt;Input!$G$25),PMT(Input!$G$47/(100*12),(OFFSET($A$4,MATCH(Input!$G$25,$B$4:$B$1004,1),0,1,1)-OFFSET($A$4,MATCH(Input!$G$31,$B$4:$B$1004,1),0,1,1)),$H$4,0,1),0)</f>
        <v>-0</v>
      </c>
      <c r="F446" s="78" t="n">
        <f aca="false">($F445+$D446+$E446)*(1+Input!$G$47/(100*12))</f>
        <v>0</v>
      </c>
    </row>
    <row r="447" customFormat="false" ht="12.8" hidden="false" customHeight="false" outlineLevel="0" collapsed="false">
      <c r="A447" s="76" t="n">
        <v>443</v>
      </c>
      <c r="B447" s="77" t="n">
        <f aca="false">EOMONTH(Input!$C$7,A447)</f>
        <v>56400</v>
      </c>
      <c r="D447" s="78" t="n">
        <f aca="false">IF(AND($B447&lt;Input!$C$31,$B447&lt;Input!$G$31),Input!$G$48,0)</f>
        <v>0</v>
      </c>
      <c r="E447" s="78" t="n">
        <f aca="true">IF(AND($B447&gt;Input!$G$31,$B447&lt;Input!$G$25),PMT(Input!$G$47/(100*12),(OFFSET($A$4,MATCH(Input!$G$25,$B$4:$B$1004,1),0,1,1)-OFFSET($A$4,MATCH(Input!$G$31,$B$4:$B$1004,1),0,1,1)),$H$4,0,1),0)</f>
        <v>-0</v>
      </c>
      <c r="F447" s="78" t="n">
        <f aca="false">($F446+$D447+$E447)*(1+Input!$G$47/(100*12))</f>
        <v>0</v>
      </c>
    </row>
    <row r="448" customFormat="false" ht="12.8" hidden="false" customHeight="false" outlineLevel="0" collapsed="false">
      <c r="A448" s="76" t="n">
        <v>444</v>
      </c>
      <c r="B448" s="77" t="n">
        <f aca="false">EOMONTH(Input!$C$7,A448)</f>
        <v>56430</v>
      </c>
      <c r="D448" s="78" t="n">
        <f aca="false">IF(AND($B448&lt;Input!$C$31,$B448&lt;Input!$G$31),Input!$G$48,0)</f>
        <v>0</v>
      </c>
      <c r="E448" s="78" t="n">
        <f aca="true">IF(AND($B448&gt;Input!$G$31,$B448&lt;Input!$G$25),PMT(Input!$G$47/(100*12),(OFFSET($A$4,MATCH(Input!$G$25,$B$4:$B$1004,1),0,1,1)-OFFSET($A$4,MATCH(Input!$G$31,$B$4:$B$1004,1),0,1,1)),$H$4,0,1),0)</f>
        <v>-0</v>
      </c>
      <c r="F448" s="78" t="n">
        <f aca="false">($F447+$D448+$E448)*(1+Input!$G$47/(100*12))</f>
        <v>0</v>
      </c>
    </row>
    <row r="449" customFormat="false" ht="12.8" hidden="false" customHeight="false" outlineLevel="0" collapsed="false">
      <c r="A449" s="76" t="n">
        <v>445</v>
      </c>
      <c r="B449" s="77" t="n">
        <f aca="false">EOMONTH(Input!$C$7,A449)</f>
        <v>56461</v>
      </c>
      <c r="D449" s="78" t="n">
        <f aca="false">IF(AND($B449&lt;Input!$C$31,$B449&lt;Input!$G$31),Input!$G$48,0)</f>
        <v>0</v>
      </c>
      <c r="E449" s="78" t="n">
        <f aca="true">IF(AND($B449&gt;Input!$G$31,$B449&lt;Input!$G$25),PMT(Input!$G$47/(100*12),(OFFSET($A$4,MATCH(Input!$G$25,$B$4:$B$1004,1),0,1,1)-OFFSET($A$4,MATCH(Input!$G$31,$B$4:$B$1004,1),0,1,1)),$H$4,0,1),0)</f>
        <v>-0</v>
      </c>
      <c r="F449" s="78" t="n">
        <f aca="false">($F448+$D449+$E449)*(1+Input!$G$47/(100*12))</f>
        <v>0</v>
      </c>
    </row>
    <row r="450" customFormat="false" ht="12.8" hidden="false" customHeight="false" outlineLevel="0" collapsed="false">
      <c r="A450" s="76" t="n">
        <v>446</v>
      </c>
      <c r="B450" s="77" t="n">
        <f aca="false">EOMONTH(Input!$C$7,A450)</f>
        <v>56492</v>
      </c>
      <c r="D450" s="78" t="n">
        <f aca="false">IF(AND($B450&lt;Input!$C$31,$B450&lt;Input!$G$31),Input!$G$48,0)</f>
        <v>0</v>
      </c>
      <c r="E450" s="78" t="n">
        <f aca="true">IF(AND($B450&gt;Input!$G$31,$B450&lt;Input!$G$25),PMT(Input!$G$47/(100*12),(OFFSET($A$4,MATCH(Input!$G$25,$B$4:$B$1004,1),0,1,1)-OFFSET($A$4,MATCH(Input!$G$31,$B$4:$B$1004,1),0,1,1)),$H$4,0,1),0)</f>
        <v>-0</v>
      </c>
      <c r="F450" s="78" t="n">
        <f aca="false">($F449+$D450+$E450)*(1+Input!$G$47/(100*12))</f>
        <v>0</v>
      </c>
    </row>
    <row r="451" customFormat="false" ht="12.8" hidden="false" customHeight="false" outlineLevel="0" collapsed="false">
      <c r="A451" s="76" t="n">
        <v>447</v>
      </c>
      <c r="B451" s="77" t="n">
        <f aca="false">EOMONTH(Input!$C$7,A451)</f>
        <v>56522</v>
      </c>
      <c r="D451" s="78" t="n">
        <f aca="false">IF(AND($B451&lt;Input!$C$31,$B451&lt;Input!$G$31),Input!$G$48,0)</f>
        <v>0</v>
      </c>
      <c r="E451" s="78" t="n">
        <f aca="true">IF(AND($B451&gt;Input!$G$31,$B451&lt;Input!$G$25),PMT(Input!$G$47/(100*12),(OFFSET($A$4,MATCH(Input!$G$25,$B$4:$B$1004,1),0,1,1)-OFFSET($A$4,MATCH(Input!$G$31,$B$4:$B$1004,1),0,1,1)),$H$4,0,1),0)</f>
        <v>-0</v>
      </c>
      <c r="F451" s="78" t="n">
        <f aca="false">($F450+$D451+$E451)*(1+Input!$G$47/(100*12))</f>
        <v>0</v>
      </c>
    </row>
    <row r="452" customFormat="false" ht="12.8" hidden="false" customHeight="false" outlineLevel="0" collapsed="false">
      <c r="A452" s="76" t="n">
        <v>448</v>
      </c>
      <c r="B452" s="77" t="n">
        <f aca="false">EOMONTH(Input!$C$7,A452)</f>
        <v>56553</v>
      </c>
      <c r="D452" s="78" t="n">
        <f aca="false">IF(AND($B452&lt;Input!$C$31,$B452&lt;Input!$G$31),Input!$G$48,0)</f>
        <v>0</v>
      </c>
      <c r="E452" s="78" t="n">
        <f aca="true">IF(AND($B452&gt;Input!$G$31,$B452&lt;Input!$G$25),PMT(Input!$G$47/(100*12),(OFFSET($A$4,MATCH(Input!$G$25,$B$4:$B$1004,1),0,1,1)-OFFSET($A$4,MATCH(Input!$G$31,$B$4:$B$1004,1),0,1,1)),$H$4,0,1),0)</f>
        <v>-0</v>
      </c>
      <c r="F452" s="78" t="n">
        <f aca="false">($F451+$D452+$E452)*(1+Input!$G$47/(100*12))</f>
        <v>0</v>
      </c>
    </row>
    <row r="453" customFormat="false" ht="12.8" hidden="false" customHeight="false" outlineLevel="0" collapsed="false">
      <c r="A453" s="76" t="n">
        <v>449</v>
      </c>
      <c r="B453" s="77" t="n">
        <f aca="false">EOMONTH(Input!$C$7,A453)</f>
        <v>56583</v>
      </c>
      <c r="D453" s="78" t="n">
        <f aca="false">IF(AND($B453&lt;Input!$C$31,$B453&lt;Input!$G$31),Input!$G$48,0)</f>
        <v>0</v>
      </c>
      <c r="E453" s="78" t="n">
        <f aca="true">IF(AND($B453&gt;Input!$G$31,$B453&lt;Input!$G$25),PMT(Input!$G$47/(100*12),(OFFSET($A$4,MATCH(Input!$G$25,$B$4:$B$1004,1),0,1,1)-OFFSET($A$4,MATCH(Input!$G$31,$B$4:$B$1004,1),0,1,1)),$H$4,0,1),0)</f>
        <v>-0</v>
      </c>
      <c r="F453" s="78" t="n">
        <f aca="false">($F452+$D453+$E453)*(1+Input!$G$47/(100*12))</f>
        <v>0</v>
      </c>
    </row>
    <row r="454" customFormat="false" ht="12.8" hidden="false" customHeight="false" outlineLevel="0" collapsed="false">
      <c r="A454" s="76" t="n">
        <v>450</v>
      </c>
      <c r="B454" s="77" t="n">
        <f aca="false">EOMONTH(Input!$C$7,A454)</f>
        <v>56614</v>
      </c>
      <c r="D454" s="78" t="n">
        <f aca="false">IF(AND($B454&lt;Input!$C$31,$B454&lt;Input!$G$31),Input!$G$48,0)</f>
        <v>0</v>
      </c>
      <c r="E454" s="78" t="n">
        <f aca="true">IF(AND($B454&gt;Input!$G$31,$B454&lt;Input!$G$25),PMT(Input!$G$47/(100*12),(OFFSET($A$4,MATCH(Input!$G$25,$B$4:$B$1004,1),0,1,1)-OFFSET($A$4,MATCH(Input!$G$31,$B$4:$B$1004,1),0,1,1)),$H$4,0,1),0)</f>
        <v>-0</v>
      </c>
      <c r="F454" s="78" t="n">
        <f aca="false">($F453+$D454+$E454)*(1+Input!$G$47/(100*12))</f>
        <v>0</v>
      </c>
    </row>
    <row r="455" customFormat="false" ht="12.8" hidden="false" customHeight="false" outlineLevel="0" collapsed="false">
      <c r="A455" s="76" t="n">
        <v>451</v>
      </c>
      <c r="B455" s="77" t="n">
        <f aca="false">EOMONTH(Input!$C$7,A455)</f>
        <v>56645</v>
      </c>
      <c r="D455" s="78" t="n">
        <f aca="false">IF(AND($B455&lt;Input!$C$31,$B455&lt;Input!$G$31),Input!$G$48,0)</f>
        <v>0</v>
      </c>
      <c r="E455" s="78" t="n">
        <f aca="true">IF(AND($B455&gt;Input!$G$31,$B455&lt;Input!$G$25),PMT(Input!$G$47/(100*12),(OFFSET($A$4,MATCH(Input!$G$25,$B$4:$B$1004,1),0,1,1)-OFFSET($A$4,MATCH(Input!$G$31,$B$4:$B$1004,1),0,1,1)),$H$4,0,1),0)</f>
        <v>-0</v>
      </c>
      <c r="F455" s="78" t="n">
        <f aca="false">($F454+$D455+$E455)*(1+Input!$G$47/(100*12))</f>
        <v>0</v>
      </c>
    </row>
    <row r="456" customFormat="false" ht="12.8" hidden="false" customHeight="false" outlineLevel="0" collapsed="false">
      <c r="A456" s="76" t="n">
        <v>452</v>
      </c>
      <c r="B456" s="77" t="n">
        <f aca="false">EOMONTH(Input!$C$7,A456)</f>
        <v>56673</v>
      </c>
      <c r="D456" s="78" t="n">
        <f aca="false">IF(AND($B456&lt;Input!$C$31,$B456&lt;Input!$G$31),Input!$G$48,0)</f>
        <v>0</v>
      </c>
      <c r="E456" s="78" t="n">
        <f aca="true">IF(AND($B456&gt;Input!$G$31,$B456&lt;Input!$G$25),PMT(Input!$G$47/(100*12),(OFFSET($A$4,MATCH(Input!$G$25,$B$4:$B$1004,1),0,1,1)-OFFSET($A$4,MATCH(Input!$G$31,$B$4:$B$1004,1),0,1,1)),$H$4,0,1),0)</f>
        <v>-0</v>
      </c>
      <c r="F456" s="78" t="n">
        <f aca="false">($F455+$D456+$E456)*(1+Input!$G$47/(100*12))</f>
        <v>0</v>
      </c>
    </row>
    <row r="457" customFormat="false" ht="12.8" hidden="false" customHeight="false" outlineLevel="0" collapsed="false">
      <c r="A457" s="76" t="n">
        <v>453</v>
      </c>
      <c r="B457" s="77" t="n">
        <f aca="false">EOMONTH(Input!$C$7,A457)</f>
        <v>56704</v>
      </c>
      <c r="D457" s="78" t="n">
        <f aca="false">IF(AND($B457&lt;Input!$C$31,$B457&lt;Input!$G$31),Input!$G$48,0)</f>
        <v>0</v>
      </c>
      <c r="E457" s="78" t="n">
        <f aca="true">IF(AND($B457&gt;Input!$G$31,$B457&lt;Input!$G$25),PMT(Input!$G$47/(100*12),(OFFSET($A$4,MATCH(Input!$G$25,$B$4:$B$1004,1),0,1,1)-OFFSET($A$4,MATCH(Input!$G$31,$B$4:$B$1004,1),0,1,1)),$H$4,0,1),0)</f>
        <v>-0</v>
      </c>
      <c r="F457" s="78" t="n">
        <f aca="false">($F456+$D457+$E457)*(1+Input!$G$47/(100*12))</f>
        <v>0</v>
      </c>
    </row>
    <row r="458" customFormat="false" ht="12.8" hidden="false" customHeight="false" outlineLevel="0" collapsed="false">
      <c r="A458" s="76" t="n">
        <v>454</v>
      </c>
      <c r="B458" s="77" t="n">
        <f aca="false">EOMONTH(Input!$C$7,A458)</f>
        <v>56734</v>
      </c>
      <c r="D458" s="78" t="n">
        <f aca="false">IF(AND($B458&lt;Input!$C$31,$B458&lt;Input!$G$31),Input!$G$48,0)</f>
        <v>0</v>
      </c>
      <c r="E458" s="78" t="n">
        <f aca="true">IF(AND($B458&gt;Input!$G$31,$B458&lt;Input!$G$25),PMT(Input!$G$47/(100*12),(OFFSET($A$4,MATCH(Input!$G$25,$B$4:$B$1004,1),0,1,1)-OFFSET($A$4,MATCH(Input!$G$31,$B$4:$B$1004,1),0,1,1)),$H$4,0,1),0)</f>
        <v>-0</v>
      </c>
      <c r="F458" s="78" t="n">
        <f aca="false">($F457+$D458+$E458)*(1+Input!$G$47/(100*12))</f>
        <v>0</v>
      </c>
    </row>
    <row r="459" customFormat="false" ht="12.8" hidden="false" customHeight="false" outlineLevel="0" collapsed="false">
      <c r="A459" s="76" t="n">
        <v>455</v>
      </c>
      <c r="B459" s="77" t="n">
        <f aca="false">EOMONTH(Input!$C$7,A459)</f>
        <v>56765</v>
      </c>
      <c r="D459" s="78" t="n">
        <f aca="false">IF(AND($B459&lt;Input!$C$31,$B459&lt;Input!$G$31),Input!$G$48,0)</f>
        <v>0</v>
      </c>
      <c r="E459" s="78" t="n">
        <f aca="true">IF(AND($B459&gt;Input!$G$31,$B459&lt;Input!$G$25),PMT(Input!$G$47/(100*12),(OFFSET($A$4,MATCH(Input!$G$25,$B$4:$B$1004,1),0,1,1)-OFFSET($A$4,MATCH(Input!$G$31,$B$4:$B$1004,1),0,1,1)),$H$4,0,1),0)</f>
        <v>-0</v>
      </c>
      <c r="F459" s="78" t="n">
        <f aca="false">($F458+$D459+$E459)*(1+Input!$G$47/(100*12))</f>
        <v>0</v>
      </c>
    </row>
    <row r="460" customFormat="false" ht="12.8" hidden="false" customHeight="false" outlineLevel="0" collapsed="false">
      <c r="A460" s="76" t="n">
        <v>456</v>
      </c>
      <c r="B460" s="77" t="n">
        <f aca="false">EOMONTH(Input!$C$7,A460)</f>
        <v>56795</v>
      </c>
      <c r="D460" s="78" t="n">
        <f aca="false">IF(AND($B460&lt;Input!$C$31,$B460&lt;Input!$G$31),Input!$G$48,0)</f>
        <v>0</v>
      </c>
      <c r="E460" s="78" t="n">
        <f aca="true">IF(AND($B460&gt;Input!$G$31,$B460&lt;Input!$G$25),PMT(Input!$G$47/(100*12),(OFFSET($A$4,MATCH(Input!$G$25,$B$4:$B$1004,1),0,1,1)-OFFSET($A$4,MATCH(Input!$G$31,$B$4:$B$1004,1),0,1,1)),$H$4,0,1),0)</f>
        <v>-0</v>
      </c>
      <c r="F460" s="78" t="n">
        <f aca="false">($F459+$D460+$E460)*(1+Input!$G$47/(100*12))</f>
        <v>0</v>
      </c>
    </row>
    <row r="461" customFormat="false" ht="12.8" hidden="false" customHeight="false" outlineLevel="0" collapsed="false">
      <c r="A461" s="76" t="n">
        <v>457</v>
      </c>
      <c r="B461" s="77" t="n">
        <f aca="false">EOMONTH(Input!$C$7,A461)</f>
        <v>56826</v>
      </c>
      <c r="D461" s="78" t="n">
        <f aca="false">IF(AND($B461&lt;Input!$C$31,$B461&lt;Input!$G$31),Input!$G$48,0)</f>
        <v>0</v>
      </c>
      <c r="E461" s="78" t="n">
        <f aca="true">IF(AND($B461&gt;Input!$G$31,$B461&lt;Input!$G$25),PMT(Input!$G$47/(100*12),(OFFSET($A$4,MATCH(Input!$G$25,$B$4:$B$1004,1),0,1,1)-OFFSET($A$4,MATCH(Input!$G$31,$B$4:$B$1004,1),0,1,1)),$H$4,0,1),0)</f>
        <v>-0</v>
      </c>
      <c r="F461" s="78" t="n">
        <f aca="false">($F460+$D461+$E461)*(1+Input!$G$47/(100*12))</f>
        <v>0</v>
      </c>
    </row>
    <row r="462" customFormat="false" ht="12.8" hidden="false" customHeight="false" outlineLevel="0" collapsed="false">
      <c r="A462" s="76" t="n">
        <v>458</v>
      </c>
      <c r="B462" s="77" t="n">
        <f aca="false">EOMONTH(Input!$C$7,A462)</f>
        <v>56857</v>
      </c>
      <c r="D462" s="78" t="n">
        <f aca="false">IF(AND($B462&lt;Input!$C$31,$B462&lt;Input!$G$31),Input!$G$48,0)</f>
        <v>0</v>
      </c>
      <c r="E462" s="78" t="n">
        <f aca="true">IF(AND($B462&gt;Input!$G$31,$B462&lt;Input!$G$25),PMT(Input!$G$47/(100*12),(OFFSET($A$4,MATCH(Input!$G$25,$B$4:$B$1004,1),0,1,1)-OFFSET($A$4,MATCH(Input!$G$31,$B$4:$B$1004,1),0,1,1)),$H$4,0,1),0)</f>
        <v>-0</v>
      </c>
      <c r="F462" s="78" t="n">
        <f aca="false">($F461+$D462+$E462)*(1+Input!$G$47/(100*12))</f>
        <v>0</v>
      </c>
    </row>
    <row r="463" customFormat="false" ht="12.8" hidden="false" customHeight="false" outlineLevel="0" collapsed="false">
      <c r="A463" s="76" t="n">
        <v>459</v>
      </c>
      <c r="B463" s="77" t="n">
        <f aca="false">EOMONTH(Input!$C$7,A463)</f>
        <v>56887</v>
      </c>
      <c r="D463" s="78" t="n">
        <f aca="false">IF(AND($B463&lt;Input!$C$31,$B463&lt;Input!$G$31),Input!$G$48,0)</f>
        <v>0</v>
      </c>
      <c r="E463" s="78" t="n">
        <f aca="true">IF(AND($B463&gt;Input!$G$31,$B463&lt;Input!$G$25),PMT(Input!$G$47/(100*12),(OFFSET($A$4,MATCH(Input!$G$25,$B$4:$B$1004,1),0,1,1)-OFFSET($A$4,MATCH(Input!$G$31,$B$4:$B$1004,1),0,1,1)),$H$4,0,1),0)</f>
        <v>-0</v>
      </c>
      <c r="F463" s="78" t="n">
        <f aca="false">($F462+$D463+$E463)*(1+Input!$G$47/(100*12))</f>
        <v>0</v>
      </c>
    </row>
    <row r="464" customFormat="false" ht="12.8" hidden="false" customHeight="false" outlineLevel="0" collapsed="false">
      <c r="A464" s="76" t="n">
        <v>460</v>
      </c>
      <c r="B464" s="77" t="n">
        <f aca="false">EOMONTH(Input!$C$7,A464)</f>
        <v>56918</v>
      </c>
      <c r="D464" s="78" t="n">
        <f aca="false">IF(AND($B464&lt;Input!$C$31,$B464&lt;Input!$G$31),Input!$G$48,0)</f>
        <v>0</v>
      </c>
      <c r="E464" s="78" t="n">
        <f aca="true">IF(AND($B464&gt;Input!$G$31,$B464&lt;Input!$G$25),PMT(Input!$G$47/(100*12),(OFFSET($A$4,MATCH(Input!$G$25,$B$4:$B$1004,1),0,1,1)-OFFSET($A$4,MATCH(Input!$G$31,$B$4:$B$1004,1),0,1,1)),$H$4,0,1),0)</f>
        <v>-0</v>
      </c>
      <c r="F464" s="78" t="n">
        <f aca="false">($F463+$D464+$E464)*(1+Input!$G$47/(100*12))</f>
        <v>0</v>
      </c>
    </row>
    <row r="465" customFormat="false" ht="12.8" hidden="false" customHeight="false" outlineLevel="0" collapsed="false">
      <c r="A465" s="76" t="n">
        <v>461</v>
      </c>
      <c r="B465" s="77" t="n">
        <f aca="false">EOMONTH(Input!$C$7,A465)</f>
        <v>56948</v>
      </c>
      <c r="D465" s="78" t="n">
        <f aca="false">IF(AND($B465&lt;Input!$C$31,$B465&lt;Input!$G$31),Input!$G$48,0)</f>
        <v>0</v>
      </c>
      <c r="E465" s="78" t="n">
        <f aca="true">IF(AND($B465&gt;Input!$G$31,$B465&lt;Input!$G$25),PMT(Input!$G$47/(100*12),(OFFSET($A$4,MATCH(Input!$G$25,$B$4:$B$1004,1),0,1,1)-OFFSET($A$4,MATCH(Input!$G$31,$B$4:$B$1004,1),0,1,1)),$H$4,0,1),0)</f>
        <v>-0</v>
      </c>
      <c r="F465" s="78" t="n">
        <f aca="false">($F464+$D465+$E465)*(1+Input!$G$47/(100*12))</f>
        <v>0</v>
      </c>
    </row>
    <row r="466" customFormat="false" ht="12.8" hidden="false" customHeight="false" outlineLevel="0" collapsed="false">
      <c r="A466" s="76" t="n">
        <v>462</v>
      </c>
      <c r="B466" s="77" t="n">
        <f aca="false">EOMONTH(Input!$C$7,A466)</f>
        <v>56979</v>
      </c>
      <c r="D466" s="78" t="n">
        <f aca="false">IF(AND($B466&lt;Input!$C$31,$B466&lt;Input!$G$31),Input!$G$48,0)</f>
        <v>0</v>
      </c>
      <c r="E466" s="78" t="n">
        <f aca="true">IF(AND($B466&gt;Input!$G$31,$B466&lt;Input!$G$25),PMT(Input!$G$47/(100*12),(OFFSET($A$4,MATCH(Input!$G$25,$B$4:$B$1004,1),0,1,1)-OFFSET($A$4,MATCH(Input!$G$31,$B$4:$B$1004,1),0,1,1)),$H$4,0,1),0)</f>
        <v>-0</v>
      </c>
      <c r="F466" s="78" t="n">
        <f aca="false">($F465+$D466+$E466)*(1+Input!$G$47/(100*12))</f>
        <v>0</v>
      </c>
    </row>
    <row r="467" customFormat="false" ht="12.8" hidden="false" customHeight="false" outlineLevel="0" collapsed="false">
      <c r="A467" s="76" t="n">
        <v>463</v>
      </c>
      <c r="B467" s="77" t="n">
        <f aca="false">EOMONTH(Input!$C$7,A467)</f>
        <v>57010</v>
      </c>
      <c r="D467" s="78" t="n">
        <f aca="false">IF(AND($B467&lt;Input!$C$31,$B467&lt;Input!$G$31),Input!$G$48,0)</f>
        <v>0</v>
      </c>
      <c r="E467" s="78" t="n">
        <f aca="true">IF(AND($B467&gt;Input!$G$31,$B467&lt;Input!$G$25),PMT(Input!$G$47/(100*12),(OFFSET($A$4,MATCH(Input!$G$25,$B$4:$B$1004,1),0,1,1)-OFFSET($A$4,MATCH(Input!$G$31,$B$4:$B$1004,1),0,1,1)),$H$4,0,1),0)</f>
        <v>-0</v>
      </c>
      <c r="F467" s="78" t="n">
        <f aca="false">($F466+$D467+$E467)*(1+Input!$G$47/(100*12))</f>
        <v>0</v>
      </c>
    </row>
    <row r="468" customFormat="false" ht="12.8" hidden="false" customHeight="false" outlineLevel="0" collapsed="false">
      <c r="A468" s="76" t="n">
        <v>464</v>
      </c>
      <c r="B468" s="77" t="n">
        <f aca="false">EOMONTH(Input!$C$7,A468)</f>
        <v>57039</v>
      </c>
      <c r="D468" s="78" t="n">
        <f aca="false">IF(AND($B468&lt;Input!$C$31,$B468&lt;Input!$G$31),Input!$G$48,0)</f>
        <v>0</v>
      </c>
      <c r="E468" s="78" t="n">
        <f aca="true">IF(AND($B468&gt;Input!$G$31,$B468&lt;Input!$G$25),PMT(Input!$G$47/(100*12),(OFFSET($A$4,MATCH(Input!$G$25,$B$4:$B$1004,1),0,1,1)-OFFSET($A$4,MATCH(Input!$G$31,$B$4:$B$1004,1),0,1,1)),$H$4,0,1),0)</f>
        <v>-0</v>
      </c>
      <c r="F468" s="78" t="n">
        <f aca="false">($F467+$D468+$E468)*(1+Input!$G$47/(100*12))</f>
        <v>0</v>
      </c>
    </row>
    <row r="469" customFormat="false" ht="12.8" hidden="false" customHeight="false" outlineLevel="0" collapsed="false">
      <c r="A469" s="76" t="n">
        <v>465</v>
      </c>
      <c r="B469" s="77" t="n">
        <f aca="false">EOMONTH(Input!$C$7,A469)</f>
        <v>57070</v>
      </c>
      <c r="D469" s="78" t="n">
        <f aca="false">IF(AND($B469&lt;Input!$C$31,$B469&lt;Input!$G$31),Input!$G$48,0)</f>
        <v>0</v>
      </c>
      <c r="E469" s="78" t="n">
        <f aca="true">IF(AND($B469&gt;Input!$G$31,$B469&lt;Input!$G$25),PMT(Input!$G$47/(100*12),(OFFSET($A$4,MATCH(Input!$G$25,$B$4:$B$1004,1),0,1,1)-OFFSET($A$4,MATCH(Input!$G$31,$B$4:$B$1004,1),0,1,1)),$H$4,0,1),0)</f>
        <v>-0</v>
      </c>
      <c r="F469" s="78" t="n">
        <f aca="false">($F468+$D469+$E469)*(1+Input!$G$47/(100*12))</f>
        <v>0</v>
      </c>
    </row>
    <row r="470" customFormat="false" ht="12.8" hidden="false" customHeight="false" outlineLevel="0" collapsed="false">
      <c r="A470" s="76" t="n">
        <v>466</v>
      </c>
      <c r="B470" s="77" t="n">
        <f aca="false">EOMONTH(Input!$C$7,A470)</f>
        <v>57100</v>
      </c>
      <c r="D470" s="78" t="n">
        <f aca="false">IF(AND($B470&lt;Input!$C$31,$B470&lt;Input!$G$31),Input!$G$48,0)</f>
        <v>0</v>
      </c>
      <c r="E470" s="78" t="n">
        <f aca="true">IF(AND($B470&gt;Input!$G$31,$B470&lt;Input!$G$25),PMT(Input!$G$47/(100*12),(OFFSET($A$4,MATCH(Input!$G$25,$B$4:$B$1004,1),0,1,1)-OFFSET($A$4,MATCH(Input!$G$31,$B$4:$B$1004,1),0,1,1)),$H$4,0,1),0)</f>
        <v>-0</v>
      </c>
      <c r="F470" s="78" t="n">
        <f aca="false">($F469+$D470+$E470)*(1+Input!$G$47/(100*12))</f>
        <v>0</v>
      </c>
    </row>
    <row r="471" customFormat="false" ht="12.8" hidden="false" customHeight="false" outlineLevel="0" collapsed="false">
      <c r="A471" s="76" t="n">
        <v>467</v>
      </c>
      <c r="B471" s="77" t="n">
        <f aca="false">EOMONTH(Input!$C$7,A471)</f>
        <v>57131</v>
      </c>
      <c r="D471" s="78" t="n">
        <f aca="false">IF(AND($B471&lt;Input!$C$31,$B471&lt;Input!$G$31),Input!$G$48,0)</f>
        <v>0</v>
      </c>
      <c r="E471" s="78" t="n">
        <f aca="true">IF(AND($B471&gt;Input!$G$31,$B471&lt;Input!$G$25),PMT(Input!$G$47/(100*12),(OFFSET($A$4,MATCH(Input!$G$25,$B$4:$B$1004,1),0,1,1)-OFFSET($A$4,MATCH(Input!$G$31,$B$4:$B$1004,1),0,1,1)),$H$4,0,1),0)</f>
        <v>-0</v>
      </c>
      <c r="F471" s="78" t="n">
        <f aca="false">($F470+$D471+$E471)*(1+Input!$G$47/(100*12))</f>
        <v>0</v>
      </c>
    </row>
    <row r="472" customFormat="false" ht="12.8" hidden="false" customHeight="false" outlineLevel="0" collapsed="false">
      <c r="A472" s="76" t="n">
        <v>468</v>
      </c>
      <c r="B472" s="77" t="n">
        <f aca="false">EOMONTH(Input!$C$7,A472)</f>
        <v>57161</v>
      </c>
      <c r="D472" s="78" t="n">
        <f aca="false">IF(AND($B472&lt;Input!$C$31,$B472&lt;Input!$G$31),Input!$G$48,0)</f>
        <v>0</v>
      </c>
      <c r="E472" s="78" t="n">
        <f aca="true">IF(AND($B472&gt;Input!$G$31,$B472&lt;Input!$G$25),PMT(Input!$G$47/(100*12),(OFFSET($A$4,MATCH(Input!$G$25,$B$4:$B$1004,1),0,1,1)-OFFSET($A$4,MATCH(Input!$G$31,$B$4:$B$1004,1),0,1,1)),$H$4,0,1),0)</f>
        <v>-0</v>
      </c>
      <c r="F472" s="78" t="n">
        <f aca="false">($F471+$D472+$E472)*(1+Input!$G$47/(100*12))</f>
        <v>0</v>
      </c>
    </row>
    <row r="473" customFormat="false" ht="12.8" hidden="false" customHeight="false" outlineLevel="0" collapsed="false">
      <c r="A473" s="76" t="n">
        <v>469</v>
      </c>
      <c r="B473" s="77" t="n">
        <f aca="false">EOMONTH(Input!$C$7,A473)</f>
        <v>57192</v>
      </c>
      <c r="D473" s="78" t="n">
        <f aca="false">IF(AND($B473&lt;Input!$C$31,$B473&lt;Input!$G$31),Input!$G$48,0)</f>
        <v>0</v>
      </c>
      <c r="E473" s="78" t="n">
        <f aca="true">IF(AND($B473&gt;Input!$G$31,$B473&lt;Input!$G$25),PMT(Input!$G$47/(100*12),(OFFSET($A$4,MATCH(Input!$G$25,$B$4:$B$1004,1),0,1,1)-OFFSET($A$4,MATCH(Input!$G$31,$B$4:$B$1004,1),0,1,1)),$H$4,0,1),0)</f>
        <v>-0</v>
      </c>
      <c r="F473" s="78" t="n">
        <f aca="false">($F472+$D473+$E473)*(1+Input!$G$47/(100*12))</f>
        <v>0</v>
      </c>
    </row>
    <row r="474" customFormat="false" ht="12.8" hidden="false" customHeight="false" outlineLevel="0" collapsed="false">
      <c r="A474" s="76" t="n">
        <v>470</v>
      </c>
      <c r="B474" s="77" t="n">
        <f aca="false">EOMONTH(Input!$C$7,A474)</f>
        <v>57223</v>
      </c>
      <c r="D474" s="78" t="n">
        <f aca="false">IF(AND($B474&lt;Input!$C$31,$B474&lt;Input!$G$31),Input!$G$48,0)</f>
        <v>0</v>
      </c>
      <c r="E474" s="78" t="n">
        <f aca="true">IF(AND($B474&gt;Input!$G$31,$B474&lt;Input!$G$25),PMT(Input!$G$47/(100*12),(OFFSET($A$4,MATCH(Input!$G$25,$B$4:$B$1004,1),0,1,1)-OFFSET($A$4,MATCH(Input!$G$31,$B$4:$B$1004,1),0,1,1)),$H$4,0,1),0)</f>
        <v>-0</v>
      </c>
      <c r="F474" s="78" t="n">
        <f aca="false">($F473+$D474+$E474)*(1+Input!$G$47/(100*12))</f>
        <v>0</v>
      </c>
    </row>
    <row r="475" customFormat="false" ht="12.8" hidden="false" customHeight="false" outlineLevel="0" collapsed="false">
      <c r="A475" s="76" t="n">
        <v>471</v>
      </c>
      <c r="B475" s="77" t="n">
        <f aca="false">EOMONTH(Input!$C$7,A475)</f>
        <v>57253</v>
      </c>
      <c r="D475" s="78" t="n">
        <f aca="false">IF(AND($B475&lt;Input!$C$31,$B475&lt;Input!$G$31),Input!$G$48,0)</f>
        <v>0</v>
      </c>
      <c r="E475" s="78" t="n">
        <f aca="true">IF(AND($B475&gt;Input!$G$31,$B475&lt;Input!$G$25),PMT(Input!$G$47/(100*12),(OFFSET($A$4,MATCH(Input!$G$25,$B$4:$B$1004,1),0,1,1)-OFFSET($A$4,MATCH(Input!$G$31,$B$4:$B$1004,1),0,1,1)),$H$4,0,1),0)</f>
        <v>-0</v>
      </c>
      <c r="F475" s="78" t="n">
        <f aca="false">($F474+$D475+$E475)*(1+Input!$G$47/(100*12))</f>
        <v>0</v>
      </c>
    </row>
    <row r="476" customFormat="false" ht="12.8" hidden="false" customHeight="false" outlineLevel="0" collapsed="false">
      <c r="A476" s="76" t="n">
        <v>472</v>
      </c>
      <c r="B476" s="77" t="n">
        <f aca="false">EOMONTH(Input!$C$7,A476)</f>
        <v>57284</v>
      </c>
      <c r="D476" s="78" t="n">
        <f aca="false">IF(AND($B476&lt;Input!$C$31,$B476&lt;Input!$G$31),Input!$G$48,0)</f>
        <v>0</v>
      </c>
      <c r="E476" s="78" t="n">
        <f aca="true">IF(AND($B476&gt;Input!$G$31,$B476&lt;Input!$G$25),PMT(Input!$G$47/(100*12),(OFFSET($A$4,MATCH(Input!$G$25,$B$4:$B$1004,1),0,1,1)-OFFSET($A$4,MATCH(Input!$G$31,$B$4:$B$1004,1),0,1,1)),$H$4,0,1),0)</f>
        <v>-0</v>
      </c>
      <c r="F476" s="78" t="n">
        <f aca="false">($F475+$D476+$E476)*(1+Input!$G$47/(100*12))</f>
        <v>0</v>
      </c>
    </row>
    <row r="477" customFormat="false" ht="12.8" hidden="false" customHeight="false" outlineLevel="0" collapsed="false">
      <c r="A477" s="76" t="n">
        <v>473</v>
      </c>
      <c r="B477" s="77" t="n">
        <f aca="false">EOMONTH(Input!$C$7,A477)</f>
        <v>57314</v>
      </c>
      <c r="D477" s="78" t="n">
        <f aca="false">IF(AND($B477&lt;Input!$C$31,$B477&lt;Input!$G$31),Input!$G$48,0)</f>
        <v>0</v>
      </c>
      <c r="E477" s="78" t="n">
        <f aca="true">IF(AND($B477&gt;Input!$G$31,$B477&lt;Input!$G$25),PMT(Input!$G$47/(100*12),(OFFSET($A$4,MATCH(Input!$G$25,$B$4:$B$1004,1),0,1,1)-OFFSET($A$4,MATCH(Input!$G$31,$B$4:$B$1004,1),0,1,1)),$H$4,0,1),0)</f>
        <v>-0</v>
      </c>
      <c r="F477" s="78" t="n">
        <f aca="false">($F476+$D477+$E477)*(1+Input!$G$47/(100*12))</f>
        <v>0</v>
      </c>
    </row>
    <row r="478" customFormat="false" ht="12.8" hidden="false" customHeight="false" outlineLevel="0" collapsed="false">
      <c r="A478" s="76" t="n">
        <v>474</v>
      </c>
      <c r="B478" s="77" t="n">
        <f aca="false">EOMONTH(Input!$C$7,A478)</f>
        <v>57345</v>
      </c>
      <c r="D478" s="78" t="n">
        <f aca="false">IF(AND($B478&lt;Input!$C$31,$B478&lt;Input!$G$31),Input!$G$48,0)</f>
        <v>0</v>
      </c>
      <c r="E478" s="78" t="n">
        <f aca="true">IF(AND($B478&gt;Input!$G$31,$B478&lt;Input!$G$25),PMT(Input!$G$47/(100*12),(OFFSET($A$4,MATCH(Input!$G$25,$B$4:$B$1004,1),0,1,1)-OFFSET($A$4,MATCH(Input!$G$31,$B$4:$B$1004,1),0,1,1)),$H$4,0,1),0)</f>
        <v>-0</v>
      </c>
      <c r="F478" s="78" t="n">
        <f aca="false">($F477+$D478+$E478)*(1+Input!$G$47/(100*12))</f>
        <v>0</v>
      </c>
    </row>
    <row r="479" customFormat="false" ht="12.8" hidden="false" customHeight="false" outlineLevel="0" collapsed="false">
      <c r="A479" s="76" t="n">
        <v>475</v>
      </c>
      <c r="B479" s="77" t="n">
        <f aca="false">EOMONTH(Input!$C$7,A479)</f>
        <v>57376</v>
      </c>
      <c r="D479" s="78" t="n">
        <f aca="false">IF(AND($B479&lt;Input!$C$31,$B479&lt;Input!$G$31),Input!$G$48,0)</f>
        <v>0</v>
      </c>
      <c r="E479" s="78" t="n">
        <f aca="true">IF(AND($B479&gt;Input!$G$31,$B479&lt;Input!$G$25),PMT(Input!$G$47/(100*12),(OFFSET($A$4,MATCH(Input!$G$25,$B$4:$B$1004,1),0,1,1)-OFFSET($A$4,MATCH(Input!$G$31,$B$4:$B$1004,1),0,1,1)),$H$4,0,1),0)</f>
        <v>-0</v>
      </c>
      <c r="F479" s="78" t="n">
        <f aca="false">($F478+$D479+$E479)*(1+Input!$G$47/(100*12))</f>
        <v>0</v>
      </c>
    </row>
    <row r="480" customFormat="false" ht="12.8" hidden="false" customHeight="false" outlineLevel="0" collapsed="false">
      <c r="A480" s="76" t="n">
        <v>476</v>
      </c>
      <c r="B480" s="77" t="n">
        <f aca="false">EOMONTH(Input!$C$7,A480)</f>
        <v>57404</v>
      </c>
      <c r="D480" s="78" t="n">
        <f aca="false">IF(AND($B480&lt;Input!$C$31,$B480&lt;Input!$G$31),Input!$G$48,0)</f>
        <v>0</v>
      </c>
      <c r="E480" s="78" t="n">
        <f aca="true">IF(AND($B480&gt;Input!$G$31,$B480&lt;Input!$G$25),PMT(Input!$G$47/(100*12),(OFFSET($A$4,MATCH(Input!$G$25,$B$4:$B$1004,1),0,1,1)-OFFSET($A$4,MATCH(Input!$G$31,$B$4:$B$1004,1),0,1,1)),$H$4,0,1),0)</f>
        <v>-0</v>
      </c>
      <c r="F480" s="78" t="n">
        <f aca="false">($F479+$D480+$E480)*(1+Input!$G$47/(100*12))</f>
        <v>0</v>
      </c>
    </row>
    <row r="481" customFormat="false" ht="12.8" hidden="false" customHeight="false" outlineLevel="0" collapsed="false">
      <c r="A481" s="76" t="n">
        <v>477</v>
      </c>
      <c r="B481" s="77" t="n">
        <f aca="false">EOMONTH(Input!$C$7,A481)</f>
        <v>57435</v>
      </c>
      <c r="D481" s="78" t="n">
        <f aca="false">IF(AND($B481&lt;Input!$C$31,$B481&lt;Input!$G$31),Input!$G$48,0)</f>
        <v>0</v>
      </c>
      <c r="E481" s="78" t="n">
        <f aca="true">IF(AND($B481&gt;Input!$G$31,$B481&lt;Input!$G$25),PMT(Input!$G$47/(100*12),(OFFSET($A$4,MATCH(Input!$G$25,$B$4:$B$1004,1),0,1,1)-OFFSET($A$4,MATCH(Input!$G$31,$B$4:$B$1004,1),0,1,1)),$H$4,0,1),0)</f>
        <v>-0</v>
      </c>
      <c r="F481" s="78" t="n">
        <f aca="false">($F480+$D481+$E481)*(1+Input!$G$47/(100*12))</f>
        <v>0</v>
      </c>
    </row>
    <row r="482" customFormat="false" ht="12.8" hidden="false" customHeight="false" outlineLevel="0" collapsed="false">
      <c r="A482" s="76" t="n">
        <v>478</v>
      </c>
      <c r="B482" s="77" t="n">
        <f aca="false">EOMONTH(Input!$C$7,A482)</f>
        <v>57465</v>
      </c>
      <c r="D482" s="78" t="n">
        <f aca="false">IF(AND($B482&lt;Input!$C$31,$B482&lt;Input!$G$31),Input!$G$48,0)</f>
        <v>0</v>
      </c>
      <c r="E482" s="78" t="n">
        <f aca="true">IF(AND($B482&gt;Input!$G$31,$B482&lt;Input!$G$25),PMT(Input!$G$47/(100*12),(OFFSET($A$4,MATCH(Input!$G$25,$B$4:$B$1004,1),0,1,1)-OFFSET($A$4,MATCH(Input!$G$31,$B$4:$B$1004,1),0,1,1)),$H$4,0,1),0)</f>
        <v>-0</v>
      </c>
      <c r="F482" s="78" t="n">
        <f aca="false">($F481+$D482+$E482)*(1+Input!$G$47/(100*12))</f>
        <v>0</v>
      </c>
    </row>
    <row r="483" customFormat="false" ht="12.8" hidden="false" customHeight="false" outlineLevel="0" collapsed="false">
      <c r="A483" s="76" t="n">
        <v>479</v>
      </c>
      <c r="B483" s="77" t="n">
        <f aca="false">EOMONTH(Input!$C$7,A483)</f>
        <v>57496</v>
      </c>
      <c r="D483" s="78" t="n">
        <f aca="false">IF(AND($B483&lt;Input!$C$31,$B483&lt;Input!$G$31),Input!$G$48,0)</f>
        <v>0</v>
      </c>
      <c r="E483" s="78" t="n">
        <f aca="true">IF(AND($B483&gt;Input!$G$31,$B483&lt;Input!$G$25),PMT(Input!$G$47/(100*12),(OFFSET($A$4,MATCH(Input!$G$25,$B$4:$B$1004,1),0,1,1)-OFFSET($A$4,MATCH(Input!$G$31,$B$4:$B$1004,1),0,1,1)),$H$4,0,1),0)</f>
        <v>-0</v>
      </c>
      <c r="F483" s="78" t="n">
        <f aca="false">($F482+$D483+$E483)*(1+Input!$G$47/(100*12))</f>
        <v>0</v>
      </c>
    </row>
    <row r="484" customFormat="false" ht="12.8" hidden="false" customHeight="false" outlineLevel="0" collapsed="false">
      <c r="A484" s="76" t="n">
        <v>480</v>
      </c>
      <c r="B484" s="77" t="n">
        <f aca="false">EOMONTH(Input!$C$7,A484)</f>
        <v>57526</v>
      </c>
      <c r="D484" s="78" t="n">
        <f aca="false">IF(AND($B484&lt;Input!$C$31,$B484&lt;Input!$G$31),Input!$G$48,0)</f>
        <v>0</v>
      </c>
      <c r="E484" s="78" t="n">
        <f aca="true">IF(AND($B484&gt;Input!$G$31,$B484&lt;Input!$G$25),PMT(Input!$G$47/(100*12),(OFFSET($A$4,MATCH(Input!$G$25,$B$4:$B$1004,1),0,1,1)-OFFSET($A$4,MATCH(Input!$G$31,$B$4:$B$1004,1),0,1,1)),$H$4,0,1),0)</f>
        <v>-0</v>
      </c>
      <c r="F484" s="78" t="n">
        <f aca="false">($F483+$D484+$E484)*(1+Input!$G$47/(100*12))</f>
        <v>0</v>
      </c>
    </row>
    <row r="485" customFormat="false" ht="12.8" hidden="false" customHeight="false" outlineLevel="0" collapsed="false">
      <c r="A485" s="76" t="n">
        <v>481</v>
      </c>
      <c r="B485" s="77" t="n">
        <f aca="false">EOMONTH(Input!$C$7,A485)</f>
        <v>57557</v>
      </c>
      <c r="D485" s="78" t="n">
        <f aca="false">IF(AND($B485&lt;Input!$C$31,$B485&lt;Input!$G$31),Input!$G$48,0)</f>
        <v>0</v>
      </c>
      <c r="E485" s="78" t="n">
        <f aca="true">IF(AND($B485&gt;Input!$G$31,$B485&lt;Input!$G$25),PMT(Input!$G$47/(100*12),(OFFSET($A$4,MATCH(Input!$G$25,$B$4:$B$1004,1),0,1,1)-OFFSET($A$4,MATCH(Input!$G$31,$B$4:$B$1004,1),0,1,1)),$H$4,0,1),0)</f>
        <v>-0</v>
      </c>
      <c r="F485" s="78" t="n">
        <f aca="false">($F484+$D485+$E485)*(1+Input!$G$47/(100*12))</f>
        <v>0</v>
      </c>
    </row>
    <row r="486" customFormat="false" ht="12.8" hidden="false" customHeight="false" outlineLevel="0" collapsed="false">
      <c r="A486" s="76" t="n">
        <v>482</v>
      </c>
      <c r="B486" s="77" t="n">
        <f aca="false">EOMONTH(Input!$C$7,A486)</f>
        <v>57588</v>
      </c>
      <c r="D486" s="78" t="n">
        <f aca="false">IF(AND($B486&lt;Input!$C$31,$B486&lt;Input!$G$31),Input!$G$48,0)</f>
        <v>0</v>
      </c>
      <c r="E486" s="78" t="n">
        <f aca="true">IF(AND($B486&gt;Input!$G$31,$B486&lt;Input!$G$25),PMT(Input!$G$47/(100*12),(OFFSET($A$4,MATCH(Input!$G$25,$B$4:$B$1004,1),0,1,1)-OFFSET($A$4,MATCH(Input!$G$31,$B$4:$B$1004,1),0,1,1)),$H$4,0,1),0)</f>
        <v>-0</v>
      </c>
      <c r="F486" s="78" t="n">
        <f aca="false">($F485+$D486+$E486)*(1+Input!$G$47/(100*12))</f>
        <v>0</v>
      </c>
    </row>
    <row r="487" customFormat="false" ht="12.8" hidden="false" customHeight="false" outlineLevel="0" collapsed="false">
      <c r="A487" s="76" t="n">
        <v>483</v>
      </c>
      <c r="B487" s="77" t="n">
        <f aca="false">EOMONTH(Input!$C$7,A487)</f>
        <v>57618</v>
      </c>
      <c r="D487" s="78" t="n">
        <f aca="false">IF(AND($B487&lt;Input!$C$31,$B487&lt;Input!$G$31),Input!$G$48,0)</f>
        <v>0</v>
      </c>
      <c r="E487" s="78" t="n">
        <f aca="true">IF(AND($B487&gt;Input!$G$31,$B487&lt;Input!$G$25),PMT(Input!$G$47/(100*12),(OFFSET($A$4,MATCH(Input!$G$25,$B$4:$B$1004,1),0,1,1)-OFFSET($A$4,MATCH(Input!$G$31,$B$4:$B$1004,1),0,1,1)),$H$4,0,1),0)</f>
        <v>-0</v>
      </c>
      <c r="F487" s="78" t="n">
        <f aca="false">($F486+$D487+$E487)*(1+Input!$G$47/(100*12))</f>
        <v>0</v>
      </c>
    </row>
    <row r="488" customFormat="false" ht="12.8" hidden="false" customHeight="false" outlineLevel="0" collapsed="false">
      <c r="A488" s="76" t="n">
        <v>484</v>
      </c>
      <c r="B488" s="77" t="n">
        <f aca="false">EOMONTH(Input!$C$7,A488)</f>
        <v>57649</v>
      </c>
      <c r="D488" s="78" t="n">
        <f aca="false">IF(AND($B488&lt;Input!$C$31,$B488&lt;Input!$G$31),Input!$G$48,0)</f>
        <v>0</v>
      </c>
      <c r="E488" s="78" t="n">
        <f aca="true">IF(AND($B488&gt;Input!$G$31,$B488&lt;Input!$G$25),PMT(Input!$G$47/(100*12),(OFFSET($A$4,MATCH(Input!$G$25,$B$4:$B$1004,1),0,1,1)-OFFSET($A$4,MATCH(Input!$G$31,$B$4:$B$1004,1),0,1,1)),$H$4,0,1),0)</f>
        <v>-0</v>
      </c>
      <c r="F488" s="78" t="n">
        <f aca="false">($F487+$D488+$E488)*(1+Input!$G$47/(100*12))</f>
        <v>0</v>
      </c>
    </row>
    <row r="489" customFormat="false" ht="12.8" hidden="false" customHeight="false" outlineLevel="0" collapsed="false">
      <c r="A489" s="76" t="n">
        <v>485</v>
      </c>
      <c r="B489" s="77" t="n">
        <f aca="false">EOMONTH(Input!$C$7,A489)</f>
        <v>57679</v>
      </c>
      <c r="D489" s="78" t="n">
        <f aca="false">IF(AND($B489&lt;Input!$C$31,$B489&lt;Input!$G$31),Input!$G$48,0)</f>
        <v>0</v>
      </c>
      <c r="E489" s="78" t="n">
        <f aca="true">IF(AND($B489&gt;Input!$G$31,$B489&lt;Input!$G$25),PMT(Input!$G$47/(100*12),(OFFSET($A$4,MATCH(Input!$G$25,$B$4:$B$1004,1),0,1,1)-OFFSET($A$4,MATCH(Input!$G$31,$B$4:$B$1004,1),0,1,1)),$H$4,0,1),0)</f>
        <v>-0</v>
      </c>
      <c r="F489" s="78" t="n">
        <f aca="false">($F488+$D489+$E489)*(1+Input!$G$47/(100*12))</f>
        <v>0</v>
      </c>
    </row>
    <row r="490" customFormat="false" ht="12.8" hidden="false" customHeight="false" outlineLevel="0" collapsed="false">
      <c r="A490" s="76" t="n">
        <v>486</v>
      </c>
      <c r="B490" s="77" t="n">
        <f aca="false">EOMONTH(Input!$C$7,A490)</f>
        <v>57710</v>
      </c>
      <c r="D490" s="78" t="n">
        <f aca="false">IF(AND($B490&lt;Input!$C$31,$B490&lt;Input!$G$31),Input!$G$48,0)</f>
        <v>0</v>
      </c>
      <c r="E490" s="78" t="n">
        <f aca="true">IF(AND($B490&gt;Input!$G$31,$B490&lt;Input!$G$25),PMT(Input!$G$47/(100*12),(OFFSET($A$4,MATCH(Input!$G$25,$B$4:$B$1004,1),0,1,1)-OFFSET($A$4,MATCH(Input!$G$31,$B$4:$B$1004,1),0,1,1)),$H$4,0,1),0)</f>
        <v>-0</v>
      </c>
      <c r="F490" s="78" t="n">
        <f aca="false">($F489+$D490+$E490)*(1+Input!$G$47/(100*12))</f>
        <v>0</v>
      </c>
    </row>
    <row r="491" customFormat="false" ht="12.8" hidden="false" customHeight="false" outlineLevel="0" collapsed="false">
      <c r="A491" s="76" t="n">
        <v>487</v>
      </c>
      <c r="B491" s="77" t="n">
        <f aca="false">EOMONTH(Input!$C$7,A491)</f>
        <v>57741</v>
      </c>
      <c r="D491" s="78" t="n">
        <f aca="false">IF(AND($B491&lt;Input!$C$31,$B491&lt;Input!$G$31),Input!$G$48,0)</f>
        <v>0</v>
      </c>
      <c r="E491" s="78" t="n">
        <f aca="true">IF(AND($B491&gt;Input!$G$31,$B491&lt;Input!$G$25),PMT(Input!$G$47/(100*12),(OFFSET($A$4,MATCH(Input!$G$25,$B$4:$B$1004,1),0,1,1)-OFFSET($A$4,MATCH(Input!$G$31,$B$4:$B$1004,1),0,1,1)),$H$4,0,1),0)</f>
        <v>-0</v>
      </c>
      <c r="F491" s="78" t="n">
        <f aca="false">($F490+$D491+$E491)*(1+Input!$G$47/(100*12))</f>
        <v>0</v>
      </c>
    </row>
    <row r="492" customFormat="false" ht="12.8" hidden="false" customHeight="false" outlineLevel="0" collapsed="false">
      <c r="A492" s="76" t="n">
        <v>488</v>
      </c>
      <c r="B492" s="77" t="n">
        <f aca="false">EOMONTH(Input!$C$7,A492)</f>
        <v>57769</v>
      </c>
      <c r="D492" s="78" t="n">
        <f aca="false">IF(AND($B492&lt;Input!$C$31,$B492&lt;Input!$G$31),Input!$G$48,0)</f>
        <v>0</v>
      </c>
      <c r="E492" s="78" t="n">
        <f aca="true">IF(AND($B492&gt;Input!$G$31,$B492&lt;Input!$G$25),PMT(Input!$G$47/(100*12),(OFFSET($A$4,MATCH(Input!$G$25,$B$4:$B$1004,1),0,1,1)-OFFSET($A$4,MATCH(Input!$G$31,$B$4:$B$1004,1),0,1,1)),$H$4,0,1),0)</f>
        <v>-0</v>
      </c>
      <c r="F492" s="78" t="n">
        <f aca="false">($F491+$D492+$E492)*(1+Input!$G$47/(100*12))</f>
        <v>0</v>
      </c>
    </row>
    <row r="493" customFormat="false" ht="12.8" hidden="false" customHeight="false" outlineLevel="0" collapsed="false">
      <c r="A493" s="76" t="n">
        <v>489</v>
      </c>
      <c r="B493" s="77" t="n">
        <f aca="false">EOMONTH(Input!$C$7,A493)</f>
        <v>57800</v>
      </c>
      <c r="D493" s="78" t="n">
        <f aca="false">IF(AND($B493&lt;Input!$C$31,$B493&lt;Input!$G$31),Input!$G$48,0)</f>
        <v>0</v>
      </c>
      <c r="E493" s="78" t="n">
        <f aca="true">IF(AND($B493&gt;Input!$G$31,$B493&lt;Input!$G$25),PMT(Input!$G$47/(100*12),(OFFSET($A$4,MATCH(Input!$G$25,$B$4:$B$1004,1),0,1,1)-OFFSET($A$4,MATCH(Input!$G$31,$B$4:$B$1004,1),0,1,1)),$H$4,0,1),0)</f>
        <v>-0</v>
      </c>
      <c r="F493" s="78" t="n">
        <f aca="false">($F492+$D493+$E493)*(1+Input!$G$47/(100*12))</f>
        <v>0</v>
      </c>
    </row>
    <row r="494" customFormat="false" ht="12.8" hidden="false" customHeight="false" outlineLevel="0" collapsed="false">
      <c r="A494" s="76" t="n">
        <v>490</v>
      </c>
      <c r="B494" s="77" t="n">
        <f aca="false">EOMONTH(Input!$C$7,A494)</f>
        <v>57830</v>
      </c>
      <c r="D494" s="78" t="n">
        <f aca="false">IF(AND($B494&lt;Input!$C$31,$B494&lt;Input!$G$31),Input!$G$48,0)</f>
        <v>0</v>
      </c>
      <c r="E494" s="78" t="n">
        <f aca="true">IF(AND($B494&gt;Input!$G$31,$B494&lt;Input!$G$25),PMT(Input!$G$47/(100*12),(OFFSET($A$4,MATCH(Input!$G$25,$B$4:$B$1004,1),0,1,1)-OFFSET($A$4,MATCH(Input!$G$31,$B$4:$B$1004,1),0,1,1)),$H$4,0,1),0)</f>
        <v>-0</v>
      </c>
      <c r="F494" s="78" t="n">
        <f aca="false">($F493+$D494+$E494)*(1+Input!$G$47/(100*12))</f>
        <v>0</v>
      </c>
    </row>
    <row r="495" customFormat="false" ht="12.8" hidden="false" customHeight="false" outlineLevel="0" collapsed="false">
      <c r="A495" s="76" t="n">
        <v>491</v>
      </c>
      <c r="B495" s="77" t="n">
        <f aca="false">EOMONTH(Input!$C$7,A495)</f>
        <v>57861</v>
      </c>
      <c r="D495" s="78" t="n">
        <f aca="false">IF(AND($B495&lt;Input!$C$31,$B495&lt;Input!$G$31),Input!$G$48,0)</f>
        <v>0</v>
      </c>
      <c r="E495" s="78" t="n">
        <f aca="true">IF(AND($B495&gt;Input!$G$31,$B495&lt;Input!$G$25),PMT(Input!$G$47/(100*12),(OFFSET($A$4,MATCH(Input!$G$25,$B$4:$B$1004,1),0,1,1)-OFFSET($A$4,MATCH(Input!$G$31,$B$4:$B$1004,1),0,1,1)),$H$4,0,1),0)</f>
        <v>-0</v>
      </c>
      <c r="F495" s="78" t="n">
        <f aca="false">($F494+$D495+$E495)*(1+Input!$G$47/(100*12))</f>
        <v>0</v>
      </c>
    </row>
    <row r="496" customFormat="false" ht="12.8" hidden="false" customHeight="false" outlineLevel="0" collapsed="false">
      <c r="A496" s="76" t="n">
        <v>492</v>
      </c>
      <c r="B496" s="77" t="n">
        <f aca="false">EOMONTH(Input!$C$7,A496)</f>
        <v>57891</v>
      </c>
      <c r="D496" s="78" t="n">
        <f aca="false">IF(AND($B496&lt;Input!$C$31,$B496&lt;Input!$G$31),Input!$G$48,0)</f>
        <v>0</v>
      </c>
      <c r="E496" s="78" t="n">
        <f aca="true">IF(AND($B496&gt;Input!$G$31,$B496&lt;Input!$G$25),PMT(Input!$G$47/(100*12),(OFFSET($A$4,MATCH(Input!$G$25,$B$4:$B$1004,1),0,1,1)-OFFSET($A$4,MATCH(Input!$G$31,$B$4:$B$1004,1),0,1,1)),$H$4,0,1),0)</f>
        <v>-0</v>
      </c>
      <c r="F496" s="78" t="n">
        <f aca="false">($F495+$D496+$E496)*(1+Input!$G$47/(100*12))</f>
        <v>0</v>
      </c>
    </row>
    <row r="497" customFormat="false" ht="12.8" hidden="false" customHeight="false" outlineLevel="0" collapsed="false">
      <c r="A497" s="76" t="n">
        <v>493</v>
      </c>
      <c r="B497" s="77" t="n">
        <f aca="false">EOMONTH(Input!$C$7,A497)</f>
        <v>57922</v>
      </c>
      <c r="D497" s="78" t="n">
        <f aca="false">IF(AND($B497&lt;Input!$C$31,$B497&lt;Input!$G$31),Input!$G$48,0)</f>
        <v>0</v>
      </c>
      <c r="E497" s="78" t="n">
        <f aca="true">IF(AND($B497&gt;Input!$G$31,$B497&lt;Input!$G$25),PMT(Input!$G$47/(100*12),(OFFSET($A$4,MATCH(Input!$G$25,$B$4:$B$1004,1),0,1,1)-OFFSET($A$4,MATCH(Input!$G$31,$B$4:$B$1004,1),0,1,1)),$H$4,0,1),0)</f>
        <v>-0</v>
      </c>
      <c r="F497" s="78" t="n">
        <f aca="false">($F496+$D497+$E497)*(1+Input!$G$47/(100*12))</f>
        <v>0</v>
      </c>
    </row>
    <row r="498" customFormat="false" ht="12.8" hidden="false" customHeight="false" outlineLevel="0" collapsed="false">
      <c r="A498" s="76" t="n">
        <v>494</v>
      </c>
      <c r="B498" s="77" t="n">
        <f aca="false">EOMONTH(Input!$C$7,A498)</f>
        <v>57953</v>
      </c>
      <c r="D498" s="78" t="n">
        <f aca="false">IF(AND($B498&lt;Input!$C$31,$B498&lt;Input!$G$31),Input!$G$48,0)</f>
        <v>0</v>
      </c>
      <c r="E498" s="78" t="n">
        <f aca="true">IF(AND($B498&gt;Input!$G$31,$B498&lt;Input!$G$25),PMT(Input!$G$47/(100*12),(OFFSET($A$4,MATCH(Input!$G$25,$B$4:$B$1004,1),0,1,1)-OFFSET($A$4,MATCH(Input!$G$31,$B$4:$B$1004,1),0,1,1)),$H$4,0,1),0)</f>
        <v>-0</v>
      </c>
      <c r="F498" s="78" t="n">
        <f aca="false">($F497+$D498+$E498)*(1+Input!$G$47/(100*12))</f>
        <v>0</v>
      </c>
    </row>
    <row r="499" customFormat="false" ht="12.8" hidden="false" customHeight="false" outlineLevel="0" collapsed="false">
      <c r="A499" s="76" t="n">
        <v>495</v>
      </c>
      <c r="B499" s="77" t="n">
        <f aca="false">EOMONTH(Input!$C$7,A499)</f>
        <v>57983</v>
      </c>
      <c r="D499" s="78" t="n">
        <f aca="false">IF(AND($B499&lt;Input!$C$31,$B499&lt;Input!$G$31),Input!$G$48,0)</f>
        <v>0</v>
      </c>
      <c r="E499" s="78" t="n">
        <f aca="true">IF(AND($B499&gt;Input!$G$31,$B499&lt;Input!$G$25),PMT(Input!$G$47/(100*12),(OFFSET($A$4,MATCH(Input!$G$25,$B$4:$B$1004,1),0,1,1)-OFFSET($A$4,MATCH(Input!$G$31,$B$4:$B$1004,1),0,1,1)),$H$4,0,1),0)</f>
        <v>-0</v>
      </c>
      <c r="F499" s="78" t="n">
        <f aca="false">($F498+$D499+$E499)*(1+Input!$G$47/(100*12))</f>
        <v>0</v>
      </c>
    </row>
    <row r="500" customFormat="false" ht="12.8" hidden="false" customHeight="false" outlineLevel="0" collapsed="false">
      <c r="A500" s="76" t="n">
        <v>496</v>
      </c>
      <c r="B500" s="77" t="n">
        <f aca="false">EOMONTH(Input!$C$7,A500)</f>
        <v>58014</v>
      </c>
      <c r="D500" s="78" t="n">
        <f aca="false">IF(AND($B500&lt;Input!$C$31,$B500&lt;Input!$G$31),Input!$G$48,0)</f>
        <v>0</v>
      </c>
      <c r="E500" s="78" t="n">
        <f aca="true">IF(AND($B500&gt;Input!$G$31,$B500&lt;Input!$G$25),PMT(Input!$G$47/(100*12),(OFFSET($A$4,MATCH(Input!$G$25,$B$4:$B$1004,1),0,1,1)-OFFSET($A$4,MATCH(Input!$G$31,$B$4:$B$1004,1),0,1,1)),$H$4,0,1),0)</f>
        <v>-0</v>
      </c>
      <c r="F500" s="78" t="n">
        <f aca="false">($F499+$D500+$E500)*(1+Input!$G$47/(100*12))</f>
        <v>0</v>
      </c>
    </row>
    <row r="501" customFormat="false" ht="12.8" hidden="false" customHeight="false" outlineLevel="0" collapsed="false">
      <c r="A501" s="76" t="n">
        <v>497</v>
      </c>
      <c r="B501" s="77" t="n">
        <f aca="false">EOMONTH(Input!$C$7,A501)</f>
        <v>58044</v>
      </c>
      <c r="D501" s="78" t="n">
        <f aca="false">IF(AND($B501&lt;Input!$C$31,$B501&lt;Input!$G$31),Input!$G$48,0)</f>
        <v>0</v>
      </c>
      <c r="E501" s="78" t="n">
        <f aca="true">IF(AND($B501&gt;Input!$G$31,$B501&lt;Input!$G$25),PMT(Input!$G$47/(100*12),(OFFSET($A$4,MATCH(Input!$G$25,$B$4:$B$1004,1),0,1,1)-OFFSET($A$4,MATCH(Input!$G$31,$B$4:$B$1004,1),0,1,1)),$H$4,0,1),0)</f>
        <v>-0</v>
      </c>
      <c r="F501" s="78" t="n">
        <f aca="false">($F500+$D501+$E501)*(1+Input!$G$47/(100*12))</f>
        <v>0</v>
      </c>
    </row>
    <row r="502" customFormat="false" ht="12.8" hidden="false" customHeight="false" outlineLevel="0" collapsed="false">
      <c r="A502" s="76" t="n">
        <v>498</v>
      </c>
      <c r="B502" s="77" t="n">
        <f aca="false">EOMONTH(Input!$C$7,A502)</f>
        <v>58075</v>
      </c>
      <c r="D502" s="78" t="n">
        <f aca="false">IF(AND($B502&lt;Input!$C$31,$B502&lt;Input!$G$31),Input!$G$48,0)</f>
        <v>0</v>
      </c>
      <c r="E502" s="78" t="n">
        <f aca="true">IF(AND($B502&gt;Input!$G$31,$B502&lt;Input!$G$25),PMT(Input!$G$47/(100*12),(OFFSET($A$4,MATCH(Input!$G$25,$B$4:$B$1004,1),0,1,1)-OFFSET($A$4,MATCH(Input!$G$31,$B$4:$B$1004,1),0,1,1)),$H$4,0,1),0)</f>
        <v>-0</v>
      </c>
      <c r="F502" s="78" t="n">
        <f aca="false">($F501+$D502+$E502)*(1+Input!$G$47/(100*12))</f>
        <v>0</v>
      </c>
    </row>
    <row r="503" customFormat="false" ht="12.8" hidden="false" customHeight="false" outlineLevel="0" collapsed="false">
      <c r="A503" s="76" t="n">
        <v>499</v>
      </c>
      <c r="B503" s="77" t="n">
        <f aca="false">EOMONTH(Input!$C$7,A503)</f>
        <v>58106</v>
      </c>
      <c r="D503" s="78" t="n">
        <f aca="false">IF(AND($B503&lt;Input!$C$31,$B503&lt;Input!$G$31),Input!$G$48,0)</f>
        <v>0</v>
      </c>
      <c r="E503" s="78" t="n">
        <f aca="true">IF(AND($B503&gt;Input!$G$31,$B503&lt;Input!$G$25),PMT(Input!$G$47/(100*12),(OFFSET($A$4,MATCH(Input!$G$25,$B$4:$B$1004,1),0,1,1)-OFFSET($A$4,MATCH(Input!$G$31,$B$4:$B$1004,1),0,1,1)),$H$4,0,1),0)</f>
        <v>-0</v>
      </c>
      <c r="F503" s="78" t="n">
        <f aca="false">($F502+$D503+$E503)*(1+Input!$G$47/(100*12))</f>
        <v>0</v>
      </c>
    </row>
    <row r="504" customFormat="false" ht="12.8" hidden="false" customHeight="false" outlineLevel="0" collapsed="false">
      <c r="A504" s="76" t="n">
        <v>500</v>
      </c>
      <c r="B504" s="77" t="n">
        <f aca="false">EOMONTH(Input!$C$7,A504)</f>
        <v>58134</v>
      </c>
      <c r="D504" s="78" t="n">
        <f aca="false">IF(AND($B504&lt;Input!$C$31,$B504&lt;Input!$G$31),Input!$G$48,0)</f>
        <v>0</v>
      </c>
      <c r="E504" s="78" t="n">
        <f aca="true">IF(AND($B504&gt;Input!$G$31,$B504&lt;Input!$G$25),PMT(Input!$G$47/(100*12),(OFFSET($A$4,MATCH(Input!$G$25,$B$4:$B$1004,1),0,1,1)-OFFSET($A$4,MATCH(Input!$G$31,$B$4:$B$1004,1),0,1,1)),$H$4,0,1),0)</f>
        <v>-0</v>
      </c>
      <c r="F504" s="78" t="n">
        <f aca="false">($F503+$D504+$E504)*(1+Input!$G$47/(100*12))</f>
        <v>0</v>
      </c>
    </row>
    <row r="505" customFormat="false" ht="12.8" hidden="false" customHeight="false" outlineLevel="0" collapsed="false">
      <c r="A505" s="76" t="n">
        <v>501</v>
      </c>
      <c r="B505" s="77" t="n">
        <f aca="false">EOMONTH(Input!$C$7,A505)</f>
        <v>58165</v>
      </c>
      <c r="D505" s="78" t="n">
        <f aca="false">IF(AND($B505&lt;Input!$C$31,$B505&lt;Input!$G$31),Input!$G$48,0)</f>
        <v>0</v>
      </c>
      <c r="E505" s="78" t="n">
        <f aca="true">IF(AND($B505&gt;Input!$G$31,$B505&lt;Input!$G$25),PMT(Input!$G$47/(100*12),(OFFSET($A$4,MATCH(Input!$G$25,$B$4:$B$1004,1),0,1,1)-OFFSET($A$4,MATCH(Input!$G$31,$B$4:$B$1004,1),0,1,1)),$H$4,0,1),0)</f>
        <v>-0</v>
      </c>
      <c r="F505" s="78" t="n">
        <f aca="false">($F504+$D505+$E505)*(1+Input!$G$47/(100*12))</f>
        <v>0</v>
      </c>
    </row>
    <row r="506" customFormat="false" ht="12.8" hidden="false" customHeight="false" outlineLevel="0" collapsed="false">
      <c r="A506" s="76" t="n">
        <v>502</v>
      </c>
      <c r="B506" s="77" t="n">
        <f aca="false">EOMONTH(Input!$C$7,A506)</f>
        <v>58195</v>
      </c>
      <c r="D506" s="78" t="n">
        <f aca="false">IF(AND($B506&lt;Input!$C$31,$B506&lt;Input!$G$31),Input!$G$48,0)</f>
        <v>0</v>
      </c>
      <c r="E506" s="78" t="n">
        <f aca="true">IF(AND($B506&gt;Input!$G$31,$B506&lt;Input!$G$25),PMT(Input!$G$47/(100*12),(OFFSET($A$4,MATCH(Input!$G$25,$B$4:$B$1004,1),0,1,1)-OFFSET($A$4,MATCH(Input!$G$31,$B$4:$B$1004,1),0,1,1)),$H$4,0,1),0)</f>
        <v>-0</v>
      </c>
      <c r="F506" s="78" t="n">
        <f aca="false">($F505+$D506+$E506)*(1+Input!$G$47/(100*12))</f>
        <v>0</v>
      </c>
    </row>
    <row r="507" customFormat="false" ht="12.8" hidden="false" customHeight="false" outlineLevel="0" collapsed="false">
      <c r="A507" s="76" t="n">
        <v>503</v>
      </c>
      <c r="B507" s="77" t="n">
        <f aca="false">EOMONTH(Input!$C$7,A507)</f>
        <v>58226</v>
      </c>
      <c r="D507" s="78" t="n">
        <f aca="false">IF(AND($B507&lt;Input!$C$31,$B507&lt;Input!$G$31),Input!$G$48,0)</f>
        <v>0</v>
      </c>
      <c r="E507" s="78" t="n">
        <f aca="true">IF(AND($B507&gt;Input!$G$31,$B507&lt;Input!$G$25),PMT(Input!$G$47/(100*12),(OFFSET($A$4,MATCH(Input!$G$25,$B$4:$B$1004,1),0,1,1)-OFFSET($A$4,MATCH(Input!$G$31,$B$4:$B$1004,1),0,1,1)),$H$4,0,1),0)</f>
        <v>-0</v>
      </c>
      <c r="F507" s="78" t="n">
        <f aca="false">($F506+$D507+$E507)*(1+Input!$G$47/(100*12))</f>
        <v>0</v>
      </c>
    </row>
    <row r="508" customFormat="false" ht="12.8" hidden="false" customHeight="false" outlineLevel="0" collapsed="false">
      <c r="A508" s="76" t="n">
        <v>504</v>
      </c>
      <c r="B508" s="77" t="n">
        <f aca="false">EOMONTH(Input!$C$7,A508)</f>
        <v>58256</v>
      </c>
      <c r="D508" s="78" t="n">
        <f aca="false">IF(AND($B508&lt;Input!$C$31,$B508&lt;Input!$G$31),Input!$G$48,0)</f>
        <v>0</v>
      </c>
      <c r="E508" s="78" t="n">
        <f aca="true">IF(AND($B508&gt;Input!$G$31,$B508&lt;Input!$G$25),PMT(Input!$G$47/(100*12),(OFFSET($A$4,MATCH(Input!$G$25,$B$4:$B$1004,1),0,1,1)-OFFSET($A$4,MATCH(Input!$G$31,$B$4:$B$1004,1),0,1,1)),$H$4,0,1),0)</f>
        <v>-0</v>
      </c>
      <c r="F508" s="78" t="n">
        <f aca="false">($F507+$D508+$E508)*(1+Input!$G$47/(100*12))</f>
        <v>0</v>
      </c>
    </row>
    <row r="509" customFormat="false" ht="12.8" hidden="false" customHeight="false" outlineLevel="0" collapsed="false">
      <c r="A509" s="76" t="n">
        <v>505</v>
      </c>
      <c r="B509" s="77" t="n">
        <f aca="false">EOMONTH(Input!$C$7,A509)</f>
        <v>58287</v>
      </c>
      <c r="D509" s="78" t="n">
        <f aca="false">IF(AND($B509&lt;Input!$C$31,$B509&lt;Input!$G$31),Input!$G$48,0)</f>
        <v>0</v>
      </c>
      <c r="E509" s="78" t="n">
        <f aca="true">IF(AND($B509&gt;Input!$G$31,$B509&lt;Input!$G$25),PMT(Input!$G$47/(100*12),(OFFSET($A$4,MATCH(Input!$G$25,$B$4:$B$1004,1),0,1,1)-OFFSET($A$4,MATCH(Input!$G$31,$B$4:$B$1004,1),0,1,1)),$H$4,0,1),0)</f>
        <v>-0</v>
      </c>
      <c r="F509" s="78" t="n">
        <f aca="false">($F508+$D509+$E509)*(1+Input!$G$47/(100*12))</f>
        <v>0</v>
      </c>
    </row>
    <row r="510" customFormat="false" ht="12.8" hidden="false" customHeight="false" outlineLevel="0" collapsed="false">
      <c r="A510" s="76" t="n">
        <v>506</v>
      </c>
      <c r="B510" s="77" t="n">
        <f aca="false">EOMONTH(Input!$C$7,A510)</f>
        <v>58318</v>
      </c>
      <c r="D510" s="78" t="n">
        <f aca="false">IF(AND($B510&lt;Input!$C$31,$B510&lt;Input!$G$31),Input!$G$48,0)</f>
        <v>0</v>
      </c>
      <c r="E510" s="78" t="n">
        <f aca="true">IF(AND($B510&gt;Input!$G$31,$B510&lt;Input!$G$25),PMT(Input!$G$47/(100*12),(OFFSET($A$4,MATCH(Input!$G$25,$B$4:$B$1004,1),0,1,1)-OFFSET($A$4,MATCH(Input!$G$31,$B$4:$B$1004,1),0,1,1)),$H$4,0,1),0)</f>
        <v>-0</v>
      </c>
      <c r="F510" s="78" t="n">
        <f aca="false">($F509+$D510+$E510)*(1+Input!$G$47/(100*12))</f>
        <v>0</v>
      </c>
    </row>
    <row r="511" customFormat="false" ht="12.8" hidden="false" customHeight="false" outlineLevel="0" collapsed="false">
      <c r="A511" s="76" t="n">
        <v>507</v>
      </c>
      <c r="B511" s="77" t="n">
        <f aca="false">EOMONTH(Input!$C$7,A511)</f>
        <v>58348</v>
      </c>
      <c r="D511" s="78" t="n">
        <f aca="false">IF(AND($B511&lt;Input!$C$31,$B511&lt;Input!$G$31),Input!$G$48,0)</f>
        <v>0</v>
      </c>
      <c r="E511" s="78" t="n">
        <f aca="true">IF(AND($B511&gt;Input!$G$31,$B511&lt;Input!$G$25),PMT(Input!$G$47/(100*12),(OFFSET($A$4,MATCH(Input!$G$25,$B$4:$B$1004,1),0,1,1)-OFFSET($A$4,MATCH(Input!$G$31,$B$4:$B$1004,1),0,1,1)),$H$4,0,1),0)</f>
        <v>-0</v>
      </c>
      <c r="F511" s="78" t="n">
        <f aca="false">($F510+$D511+$E511)*(1+Input!$G$47/(100*12))</f>
        <v>0</v>
      </c>
    </row>
    <row r="512" customFormat="false" ht="12.8" hidden="false" customHeight="false" outlineLevel="0" collapsed="false">
      <c r="A512" s="76" t="n">
        <v>508</v>
      </c>
      <c r="B512" s="77" t="n">
        <f aca="false">EOMONTH(Input!$C$7,A512)</f>
        <v>58379</v>
      </c>
      <c r="D512" s="78" t="n">
        <f aca="false">IF(AND($B512&lt;Input!$C$31,$B512&lt;Input!$G$31),Input!$G$48,0)</f>
        <v>0</v>
      </c>
      <c r="E512" s="78" t="n">
        <f aca="true">IF(AND($B512&gt;Input!$G$31,$B512&lt;Input!$G$25),PMT(Input!$G$47/(100*12),(OFFSET($A$4,MATCH(Input!$G$25,$B$4:$B$1004,1),0,1,1)-OFFSET($A$4,MATCH(Input!$G$31,$B$4:$B$1004,1),0,1,1)),$H$4,0,1),0)</f>
        <v>-0</v>
      </c>
      <c r="F512" s="78" t="n">
        <f aca="false">($F511+$D512+$E512)*(1+Input!$G$47/(100*12))</f>
        <v>0</v>
      </c>
    </row>
    <row r="513" customFormat="false" ht="12.8" hidden="false" customHeight="false" outlineLevel="0" collapsed="false">
      <c r="A513" s="76" t="n">
        <v>509</v>
      </c>
      <c r="B513" s="77" t="n">
        <f aca="false">EOMONTH(Input!$C$7,A513)</f>
        <v>58409</v>
      </c>
      <c r="D513" s="78" t="n">
        <f aca="false">IF(AND($B513&lt;Input!$C$31,$B513&lt;Input!$G$31),Input!$G$48,0)</f>
        <v>0</v>
      </c>
      <c r="E513" s="78" t="n">
        <f aca="true">IF(AND($B513&gt;Input!$G$31,$B513&lt;Input!$G$25),PMT(Input!$G$47/(100*12),(OFFSET($A$4,MATCH(Input!$G$25,$B$4:$B$1004,1),0,1,1)-OFFSET($A$4,MATCH(Input!$G$31,$B$4:$B$1004,1),0,1,1)),$H$4,0,1),0)</f>
        <v>-0</v>
      </c>
      <c r="F513" s="78" t="n">
        <f aca="false">($F512+$D513+$E513)*(1+Input!$G$47/(100*12))</f>
        <v>0</v>
      </c>
    </row>
    <row r="514" customFormat="false" ht="12.8" hidden="false" customHeight="false" outlineLevel="0" collapsed="false">
      <c r="A514" s="76" t="n">
        <v>510</v>
      </c>
      <c r="B514" s="77" t="n">
        <f aca="false">EOMONTH(Input!$C$7,A514)</f>
        <v>58440</v>
      </c>
      <c r="D514" s="78" t="n">
        <f aca="false">IF(AND($B514&lt;Input!$C$31,$B514&lt;Input!$G$31),Input!$G$48,0)</f>
        <v>0</v>
      </c>
      <c r="E514" s="78" t="n">
        <f aca="true">IF(AND($B514&gt;Input!$G$31,$B514&lt;Input!$G$25),PMT(Input!$G$47/(100*12),(OFFSET($A$4,MATCH(Input!$G$25,$B$4:$B$1004,1),0,1,1)-OFFSET($A$4,MATCH(Input!$G$31,$B$4:$B$1004,1),0,1,1)),$H$4,0,1),0)</f>
        <v>-0</v>
      </c>
      <c r="F514" s="78" t="n">
        <f aca="false">($F513+$D514+$E514)*(1+Input!$G$47/(100*12))</f>
        <v>0</v>
      </c>
    </row>
    <row r="515" customFormat="false" ht="12.8" hidden="false" customHeight="false" outlineLevel="0" collapsed="false">
      <c r="A515" s="76" t="n">
        <v>511</v>
      </c>
      <c r="B515" s="77" t="n">
        <f aca="false">EOMONTH(Input!$C$7,A515)</f>
        <v>58471</v>
      </c>
      <c r="D515" s="78" t="n">
        <f aca="false">IF(AND($B515&lt;Input!$C$31,$B515&lt;Input!$G$31),Input!$G$48,0)</f>
        <v>0</v>
      </c>
      <c r="E515" s="78" t="n">
        <f aca="true">IF(AND($B515&gt;Input!$G$31,$B515&lt;Input!$G$25),PMT(Input!$G$47/(100*12),(OFFSET($A$4,MATCH(Input!$G$25,$B$4:$B$1004,1),0,1,1)-OFFSET($A$4,MATCH(Input!$G$31,$B$4:$B$1004,1),0,1,1)),$H$4,0,1),0)</f>
        <v>-0</v>
      </c>
      <c r="F515" s="78" t="n">
        <f aca="false">($F514+$D515+$E515)*(1+Input!$G$47/(100*12))</f>
        <v>0</v>
      </c>
    </row>
    <row r="516" customFormat="false" ht="12.8" hidden="false" customHeight="false" outlineLevel="0" collapsed="false">
      <c r="A516" s="76" t="n">
        <v>512</v>
      </c>
      <c r="B516" s="77" t="n">
        <f aca="false">EOMONTH(Input!$C$7,A516)</f>
        <v>58500</v>
      </c>
      <c r="D516" s="78" t="n">
        <f aca="false">IF(AND($B516&lt;Input!$C$31,$B516&lt;Input!$G$31),Input!$G$48,0)</f>
        <v>0</v>
      </c>
      <c r="E516" s="78" t="n">
        <f aca="true">IF(AND($B516&gt;Input!$G$31,$B516&lt;Input!$G$25),PMT(Input!$G$47/(100*12),(OFFSET($A$4,MATCH(Input!$G$25,$B$4:$B$1004,1),0,1,1)-OFFSET($A$4,MATCH(Input!$G$31,$B$4:$B$1004,1),0,1,1)),$H$4,0,1),0)</f>
        <v>-0</v>
      </c>
      <c r="F516" s="78" t="n">
        <f aca="false">($F515+$D516+$E516)*(1+Input!$G$47/(100*12))</f>
        <v>0</v>
      </c>
    </row>
    <row r="517" customFormat="false" ht="12.8" hidden="false" customHeight="false" outlineLevel="0" collapsed="false">
      <c r="A517" s="76" t="n">
        <v>513</v>
      </c>
      <c r="B517" s="77" t="n">
        <f aca="false">EOMONTH(Input!$C$7,A517)</f>
        <v>58531</v>
      </c>
      <c r="D517" s="78" t="n">
        <f aca="false">IF(AND($B517&lt;Input!$C$31,$B517&lt;Input!$G$31),Input!$G$48,0)</f>
        <v>0</v>
      </c>
      <c r="E517" s="78" t="n">
        <f aca="true">IF(AND($B517&gt;Input!$G$31,$B517&lt;Input!$G$25),PMT(Input!$G$47/(100*12),(OFFSET($A$4,MATCH(Input!$G$25,$B$4:$B$1004,1),0,1,1)-OFFSET($A$4,MATCH(Input!$G$31,$B$4:$B$1004,1),0,1,1)),$H$4,0,1),0)</f>
        <v>-0</v>
      </c>
      <c r="F517" s="78" t="n">
        <f aca="false">($F516+$D517+$E517)*(1+Input!$G$47/(100*12))</f>
        <v>0</v>
      </c>
    </row>
    <row r="518" customFormat="false" ht="12.8" hidden="false" customHeight="false" outlineLevel="0" collapsed="false">
      <c r="A518" s="76" t="n">
        <v>514</v>
      </c>
      <c r="B518" s="77" t="n">
        <f aca="false">EOMONTH(Input!$C$7,A518)</f>
        <v>58561</v>
      </c>
      <c r="D518" s="78" t="n">
        <f aca="false">IF(AND($B518&lt;Input!$C$31,$B518&lt;Input!$G$31),Input!$G$48,0)</f>
        <v>0</v>
      </c>
      <c r="E518" s="78" t="n">
        <f aca="true">IF(AND($B518&gt;Input!$G$31,$B518&lt;Input!$G$25),PMT(Input!$G$47/(100*12),(OFFSET($A$4,MATCH(Input!$G$25,$B$4:$B$1004,1),0,1,1)-OFFSET($A$4,MATCH(Input!$G$31,$B$4:$B$1004,1),0,1,1)),$H$4,0,1),0)</f>
        <v>-0</v>
      </c>
      <c r="F518" s="78" t="n">
        <f aca="false">($F517+$D518+$E518)*(1+Input!$G$47/(100*12))</f>
        <v>0</v>
      </c>
    </row>
    <row r="519" customFormat="false" ht="12.8" hidden="false" customHeight="false" outlineLevel="0" collapsed="false">
      <c r="A519" s="76" t="n">
        <v>515</v>
      </c>
      <c r="B519" s="77" t="n">
        <f aca="false">EOMONTH(Input!$C$7,A519)</f>
        <v>58592</v>
      </c>
      <c r="D519" s="78" t="n">
        <f aca="false">IF(AND($B519&lt;Input!$C$31,$B519&lt;Input!$G$31),Input!$G$48,0)</f>
        <v>0</v>
      </c>
      <c r="E519" s="78" t="n">
        <f aca="true">IF(AND($B519&gt;Input!$G$31,$B519&lt;Input!$G$25),PMT(Input!$G$47/(100*12),(OFFSET($A$4,MATCH(Input!$G$25,$B$4:$B$1004,1),0,1,1)-OFFSET($A$4,MATCH(Input!$G$31,$B$4:$B$1004,1),0,1,1)),$H$4,0,1),0)</f>
        <v>-0</v>
      </c>
      <c r="F519" s="78" t="n">
        <f aca="false">($F518+$D519+$E519)*(1+Input!$G$47/(100*12))</f>
        <v>0</v>
      </c>
    </row>
    <row r="520" customFormat="false" ht="12.8" hidden="false" customHeight="false" outlineLevel="0" collapsed="false">
      <c r="A520" s="76" t="n">
        <v>516</v>
      </c>
      <c r="B520" s="77" t="n">
        <f aca="false">EOMONTH(Input!$C$7,A520)</f>
        <v>58622</v>
      </c>
      <c r="D520" s="78" t="n">
        <f aca="false">IF(AND($B520&lt;Input!$C$31,$B520&lt;Input!$G$31),Input!$G$48,0)</f>
        <v>0</v>
      </c>
      <c r="E520" s="78" t="n">
        <f aca="true">IF(AND($B520&gt;Input!$G$31,$B520&lt;Input!$G$25),PMT(Input!$G$47/(100*12),(OFFSET($A$4,MATCH(Input!$G$25,$B$4:$B$1004,1),0,1,1)-OFFSET($A$4,MATCH(Input!$G$31,$B$4:$B$1004,1),0,1,1)),$H$4,0,1),0)</f>
        <v>-0</v>
      </c>
      <c r="F520" s="78" t="n">
        <f aca="false">($F519+$D520+$E520)*(1+Input!$G$47/(100*12))</f>
        <v>0</v>
      </c>
    </row>
    <row r="521" customFormat="false" ht="12.8" hidden="false" customHeight="false" outlineLevel="0" collapsed="false">
      <c r="A521" s="76" t="n">
        <v>517</v>
      </c>
      <c r="B521" s="77" t="n">
        <f aca="false">EOMONTH(Input!$C$7,A521)</f>
        <v>58653</v>
      </c>
      <c r="D521" s="78" t="n">
        <f aca="false">IF(AND($B521&lt;Input!$C$31,$B521&lt;Input!$G$31),Input!$G$48,0)</f>
        <v>0</v>
      </c>
      <c r="E521" s="78" t="n">
        <f aca="true">IF(AND($B521&gt;Input!$G$31,$B521&lt;Input!$G$25),PMT(Input!$G$47/(100*12),(OFFSET($A$4,MATCH(Input!$G$25,$B$4:$B$1004,1),0,1,1)-OFFSET($A$4,MATCH(Input!$G$31,$B$4:$B$1004,1),0,1,1)),$H$4,0,1),0)</f>
        <v>-0</v>
      </c>
      <c r="F521" s="78" t="n">
        <f aca="false">($F520+$D521+$E521)*(1+Input!$G$47/(100*12))</f>
        <v>0</v>
      </c>
    </row>
    <row r="522" customFormat="false" ht="12.8" hidden="false" customHeight="false" outlineLevel="0" collapsed="false">
      <c r="A522" s="76" t="n">
        <v>518</v>
      </c>
      <c r="B522" s="77" t="n">
        <f aca="false">EOMONTH(Input!$C$7,A522)</f>
        <v>58684</v>
      </c>
      <c r="D522" s="78" t="n">
        <f aca="false">IF(AND($B522&lt;Input!$C$31,$B522&lt;Input!$G$31),Input!$G$48,0)</f>
        <v>0</v>
      </c>
      <c r="E522" s="78" t="n">
        <f aca="true">IF(AND($B522&gt;Input!$G$31,$B522&lt;Input!$G$25),PMT(Input!$G$47/(100*12),(OFFSET($A$4,MATCH(Input!$G$25,$B$4:$B$1004,1),0,1,1)-OFFSET($A$4,MATCH(Input!$G$31,$B$4:$B$1004,1),0,1,1)),$H$4,0,1),0)</f>
        <v>-0</v>
      </c>
      <c r="F522" s="78" t="n">
        <f aca="false">($F521+$D522+$E522)*(1+Input!$G$47/(100*12))</f>
        <v>0</v>
      </c>
    </row>
    <row r="523" customFormat="false" ht="12.8" hidden="false" customHeight="false" outlineLevel="0" collapsed="false">
      <c r="A523" s="76" t="n">
        <v>519</v>
      </c>
      <c r="B523" s="77" t="n">
        <f aca="false">EOMONTH(Input!$C$7,A523)</f>
        <v>58714</v>
      </c>
      <c r="D523" s="78" t="n">
        <f aca="false">IF(AND($B523&lt;Input!$C$31,$B523&lt;Input!$G$31),Input!$G$48,0)</f>
        <v>0</v>
      </c>
      <c r="E523" s="78" t="n">
        <f aca="true">IF(AND($B523&gt;Input!$G$31,$B523&lt;Input!$G$25),PMT(Input!$G$47/(100*12),(OFFSET($A$4,MATCH(Input!$G$25,$B$4:$B$1004,1),0,1,1)-OFFSET($A$4,MATCH(Input!$G$31,$B$4:$B$1004,1),0,1,1)),$H$4,0,1),0)</f>
        <v>-0</v>
      </c>
      <c r="F523" s="78" t="n">
        <f aca="false">($F522+$D523+$E523)*(1+Input!$G$47/(100*12))</f>
        <v>0</v>
      </c>
    </row>
    <row r="524" customFormat="false" ht="12.8" hidden="false" customHeight="false" outlineLevel="0" collapsed="false">
      <c r="A524" s="76" t="n">
        <v>520</v>
      </c>
      <c r="B524" s="77" t="n">
        <f aca="false">EOMONTH(Input!$C$7,A524)</f>
        <v>58745</v>
      </c>
      <c r="D524" s="78" t="n">
        <f aca="false">IF(AND($B524&lt;Input!$C$31,$B524&lt;Input!$G$31),Input!$G$48,0)</f>
        <v>0</v>
      </c>
      <c r="E524" s="78" t="n">
        <f aca="true">IF(AND($B524&gt;Input!$G$31,$B524&lt;Input!$G$25),PMT(Input!$G$47/(100*12),(OFFSET($A$4,MATCH(Input!$G$25,$B$4:$B$1004,1),0,1,1)-OFFSET($A$4,MATCH(Input!$G$31,$B$4:$B$1004,1),0,1,1)),$H$4,0,1),0)</f>
        <v>-0</v>
      </c>
      <c r="F524" s="78" t="n">
        <f aca="false">($F523+$D524+$E524)*(1+Input!$G$47/(100*12))</f>
        <v>0</v>
      </c>
    </row>
    <row r="525" customFormat="false" ht="12.8" hidden="false" customHeight="false" outlineLevel="0" collapsed="false">
      <c r="A525" s="76" t="n">
        <v>521</v>
      </c>
      <c r="B525" s="77" t="n">
        <f aca="false">EOMONTH(Input!$C$7,A525)</f>
        <v>58775</v>
      </c>
      <c r="D525" s="78" t="n">
        <f aca="false">IF(AND($B525&lt;Input!$C$31,$B525&lt;Input!$G$31),Input!$G$48,0)</f>
        <v>0</v>
      </c>
      <c r="E525" s="78" t="n">
        <f aca="true">IF(AND($B525&gt;Input!$G$31,$B525&lt;Input!$G$25),PMT(Input!$G$47/(100*12),(OFFSET($A$4,MATCH(Input!$G$25,$B$4:$B$1004,1),0,1,1)-OFFSET($A$4,MATCH(Input!$G$31,$B$4:$B$1004,1),0,1,1)),$H$4,0,1),0)</f>
        <v>-0</v>
      </c>
      <c r="F525" s="78" t="n">
        <f aca="false">($F524+$D525+$E525)*(1+Input!$G$47/(100*12))</f>
        <v>0</v>
      </c>
    </row>
    <row r="526" customFormat="false" ht="12.8" hidden="false" customHeight="false" outlineLevel="0" collapsed="false">
      <c r="A526" s="76" t="n">
        <v>522</v>
      </c>
      <c r="B526" s="77" t="n">
        <f aca="false">EOMONTH(Input!$C$7,A526)</f>
        <v>58806</v>
      </c>
      <c r="D526" s="78" t="n">
        <f aca="false">IF(AND($B526&lt;Input!$C$31,$B526&lt;Input!$G$31),Input!$G$48,0)</f>
        <v>0</v>
      </c>
      <c r="E526" s="78" t="n">
        <f aca="true">IF(AND($B526&gt;Input!$G$31,$B526&lt;Input!$G$25),PMT(Input!$G$47/(100*12),(OFFSET($A$4,MATCH(Input!$G$25,$B$4:$B$1004,1),0,1,1)-OFFSET($A$4,MATCH(Input!$G$31,$B$4:$B$1004,1),0,1,1)),$H$4,0,1),0)</f>
        <v>-0</v>
      </c>
      <c r="F526" s="78" t="n">
        <f aca="false">($F525+$D526+$E526)*(1+Input!$G$47/(100*12))</f>
        <v>0</v>
      </c>
    </row>
    <row r="527" customFormat="false" ht="12.8" hidden="false" customHeight="false" outlineLevel="0" collapsed="false">
      <c r="A527" s="76" t="n">
        <v>523</v>
      </c>
      <c r="B527" s="77" t="n">
        <f aca="false">EOMONTH(Input!$C$7,A527)</f>
        <v>58837</v>
      </c>
      <c r="D527" s="78" t="n">
        <f aca="false">IF(AND($B527&lt;Input!$C$31,$B527&lt;Input!$G$31),Input!$G$48,0)</f>
        <v>0</v>
      </c>
      <c r="E527" s="78" t="n">
        <f aca="true">IF(AND($B527&gt;Input!$G$31,$B527&lt;Input!$G$25),PMT(Input!$G$47/(100*12),(OFFSET($A$4,MATCH(Input!$G$25,$B$4:$B$1004,1),0,1,1)-OFFSET($A$4,MATCH(Input!$G$31,$B$4:$B$1004,1),0,1,1)),$H$4,0,1),0)</f>
        <v>-0</v>
      </c>
      <c r="F527" s="78" t="n">
        <f aca="false">($F526+$D527+$E527)*(1+Input!$G$47/(100*12))</f>
        <v>0</v>
      </c>
    </row>
    <row r="528" customFormat="false" ht="12.8" hidden="false" customHeight="false" outlineLevel="0" collapsed="false">
      <c r="A528" s="76" t="n">
        <v>524</v>
      </c>
      <c r="B528" s="77" t="n">
        <f aca="false">EOMONTH(Input!$C$7,A528)</f>
        <v>58865</v>
      </c>
      <c r="D528" s="78" t="n">
        <f aca="false">IF(AND($B528&lt;Input!$C$31,$B528&lt;Input!$G$31),Input!$G$48,0)</f>
        <v>0</v>
      </c>
      <c r="E528" s="78" t="n">
        <f aca="true">IF(AND($B528&gt;Input!$G$31,$B528&lt;Input!$G$25),PMT(Input!$G$47/(100*12),(OFFSET($A$4,MATCH(Input!$G$25,$B$4:$B$1004,1),0,1,1)-OFFSET($A$4,MATCH(Input!$G$31,$B$4:$B$1004,1),0,1,1)),$H$4,0,1),0)</f>
        <v>-0</v>
      </c>
      <c r="F528" s="78" t="n">
        <f aca="false">($F527+$D528+$E528)*(1+Input!$G$47/(100*12))</f>
        <v>0</v>
      </c>
    </row>
    <row r="529" customFormat="false" ht="12.8" hidden="false" customHeight="false" outlineLevel="0" collapsed="false">
      <c r="A529" s="76" t="n">
        <v>525</v>
      </c>
      <c r="B529" s="77" t="n">
        <f aca="false">EOMONTH(Input!$C$7,A529)</f>
        <v>58896</v>
      </c>
      <c r="D529" s="78" t="n">
        <f aca="false">IF(AND($B529&lt;Input!$C$31,$B529&lt;Input!$G$31),Input!$G$48,0)</f>
        <v>0</v>
      </c>
      <c r="E529" s="78" t="n">
        <f aca="true">IF(AND($B529&gt;Input!$G$31,$B529&lt;Input!$G$25),PMT(Input!$G$47/(100*12),(OFFSET($A$4,MATCH(Input!$G$25,$B$4:$B$1004,1),0,1,1)-OFFSET($A$4,MATCH(Input!$G$31,$B$4:$B$1004,1),0,1,1)),$H$4,0,1),0)</f>
        <v>-0</v>
      </c>
      <c r="F529" s="78" t="n">
        <f aca="false">($F528+$D529+$E529)*(1+Input!$G$47/(100*12))</f>
        <v>0</v>
      </c>
    </row>
    <row r="530" customFormat="false" ht="12.8" hidden="false" customHeight="false" outlineLevel="0" collapsed="false">
      <c r="A530" s="76" t="n">
        <v>526</v>
      </c>
      <c r="B530" s="77" t="n">
        <f aca="false">EOMONTH(Input!$C$7,A530)</f>
        <v>58926</v>
      </c>
      <c r="D530" s="78" t="n">
        <f aca="false">IF(AND($B530&lt;Input!$C$31,$B530&lt;Input!$G$31),Input!$G$48,0)</f>
        <v>0</v>
      </c>
      <c r="E530" s="78" t="n">
        <f aca="true">IF(AND($B530&gt;Input!$G$31,$B530&lt;Input!$G$25),PMT(Input!$G$47/(100*12),(OFFSET($A$4,MATCH(Input!$G$25,$B$4:$B$1004,1),0,1,1)-OFFSET($A$4,MATCH(Input!$G$31,$B$4:$B$1004,1),0,1,1)),$H$4,0,1),0)</f>
        <v>-0</v>
      </c>
      <c r="F530" s="78" t="n">
        <f aca="false">($F529+$D530+$E530)*(1+Input!$G$47/(100*12))</f>
        <v>0</v>
      </c>
    </row>
    <row r="531" customFormat="false" ht="12.8" hidden="false" customHeight="false" outlineLevel="0" collapsed="false">
      <c r="A531" s="76" t="n">
        <v>527</v>
      </c>
      <c r="B531" s="77" t="n">
        <f aca="false">EOMONTH(Input!$C$7,A531)</f>
        <v>58957</v>
      </c>
      <c r="D531" s="78" t="n">
        <f aca="false">IF(AND($B531&lt;Input!$C$31,$B531&lt;Input!$G$31),Input!$G$48,0)</f>
        <v>0</v>
      </c>
      <c r="E531" s="78" t="n">
        <f aca="true">IF(AND($B531&gt;Input!$G$31,$B531&lt;Input!$G$25),PMT(Input!$G$47/(100*12),(OFFSET($A$4,MATCH(Input!$G$25,$B$4:$B$1004,1),0,1,1)-OFFSET($A$4,MATCH(Input!$G$31,$B$4:$B$1004,1),0,1,1)),$H$4,0,1),0)</f>
        <v>-0</v>
      </c>
      <c r="F531" s="78" t="n">
        <f aca="false">($F530+$D531+$E531)*(1+Input!$G$47/(100*12))</f>
        <v>0</v>
      </c>
    </row>
    <row r="532" customFormat="false" ht="12.8" hidden="false" customHeight="false" outlineLevel="0" collapsed="false">
      <c r="A532" s="76" t="n">
        <v>528</v>
      </c>
      <c r="B532" s="77" t="n">
        <f aca="false">EOMONTH(Input!$C$7,A532)</f>
        <v>58987</v>
      </c>
      <c r="D532" s="78" t="n">
        <f aca="false">IF(AND($B532&lt;Input!$C$31,$B532&lt;Input!$G$31),Input!$G$48,0)</f>
        <v>0</v>
      </c>
      <c r="E532" s="78" t="n">
        <f aca="true">IF(AND($B532&gt;Input!$G$31,$B532&lt;Input!$G$25),PMT(Input!$G$47/(100*12),(OFFSET($A$4,MATCH(Input!$G$25,$B$4:$B$1004,1),0,1,1)-OFFSET($A$4,MATCH(Input!$G$31,$B$4:$B$1004,1),0,1,1)),$H$4,0,1),0)</f>
        <v>-0</v>
      </c>
      <c r="F532" s="78" t="n">
        <f aca="false">($F531+$D532+$E532)*(1+Input!$G$47/(100*12))</f>
        <v>0</v>
      </c>
    </row>
    <row r="533" customFormat="false" ht="12.8" hidden="false" customHeight="false" outlineLevel="0" collapsed="false">
      <c r="A533" s="76" t="n">
        <v>529</v>
      </c>
      <c r="B533" s="77" t="n">
        <f aca="false">EOMONTH(Input!$C$7,A533)</f>
        <v>59018</v>
      </c>
      <c r="D533" s="78" t="n">
        <f aca="false">IF(AND($B533&lt;Input!$C$31,$B533&lt;Input!$G$31),Input!$G$48,0)</f>
        <v>0</v>
      </c>
      <c r="E533" s="78" t="n">
        <f aca="true">IF(AND($B533&gt;Input!$G$31,$B533&lt;Input!$G$25),PMT(Input!$G$47/(100*12),(OFFSET($A$4,MATCH(Input!$G$25,$B$4:$B$1004,1),0,1,1)-OFFSET($A$4,MATCH(Input!$G$31,$B$4:$B$1004,1),0,1,1)),$H$4,0,1),0)</f>
        <v>-0</v>
      </c>
      <c r="F533" s="78" t="n">
        <f aca="false">($F532+$D533+$E533)*(1+Input!$G$47/(100*12))</f>
        <v>0</v>
      </c>
    </row>
    <row r="534" customFormat="false" ht="12.8" hidden="false" customHeight="false" outlineLevel="0" collapsed="false">
      <c r="A534" s="76" t="n">
        <v>530</v>
      </c>
      <c r="B534" s="77" t="n">
        <f aca="false">EOMONTH(Input!$C$7,A534)</f>
        <v>59049</v>
      </c>
      <c r="D534" s="78" t="n">
        <f aca="false">IF(AND($B534&lt;Input!$C$31,$B534&lt;Input!$G$31),Input!$G$48,0)</f>
        <v>0</v>
      </c>
      <c r="E534" s="78" t="n">
        <f aca="true">IF(AND($B534&gt;Input!$G$31,$B534&lt;Input!$G$25),PMT(Input!$G$47/(100*12),(OFFSET($A$4,MATCH(Input!$G$25,$B$4:$B$1004,1),0,1,1)-OFFSET($A$4,MATCH(Input!$G$31,$B$4:$B$1004,1),0,1,1)),$H$4,0,1),0)</f>
        <v>-0</v>
      </c>
      <c r="F534" s="78" t="n">
        <f aca="false">($F533+$D534+$E534)*(1+Input!$G$47/(100*12))</f>
        <v>0</v>
      </c>
    </row>
    <row r="535" customFormat="false" ht="12.8" hidden="false" customHeight="false" outlineLevel="0" collapsed="false">
      <c r="A535" s="76" t="n">
        <v>531</v>
      </c>
      <c r="B535" s="77" t="n">
        <f aca="false">EOMONTH(Input!$C$7,A535)</f>
        <v>59079</v>
      </c>
      <c r="D535" s="78" t="n">
        <f aca="false">IF(AND($B535&lt;Input!$C$31,$B535&lt;Input!$G$31),Input!$G$48,0)</f>
        <v>0</v>
      </c>
      <c r="E535" s="78" t="n">
        <f aca="true">IF(AND($B535&gt;Input!$G$31,$B535&lt;Input!$G$25),PMT(Input!$G$47/(100*12),(OFFSET($A$4,MATCH(Input!$G$25,$B$4:$B$1004,1),0,1,1)-OFFSET($A$4,MATCH(Input!$G$31,$B$4:$B$1004,1),0,1,1)),$H$4,0,1),0)</f>
        <v>-0</v>
      </c>
      <c r="F535" s="78" t="n">
        <f aca="false">($F534+$D535+$E535)*(1+Input!$G$47/(100*12))</f>
        <v>0</v>
      </c>
    </row>
    <row r="536" customFormat="false" ht="12.8" hidden="false" customHeight="false" outlineLevel="0" collapsed="false">
      <c r="A536" s="76" t="n">
        <v>532</v>
      </c>
      <c r="B536" s="77" t="n">
        <f aca="false">EOMONTH(Input!$C$7,A536)</f>
        <v>59110</v>
      </c>
      <c r="D536" s="78" t="n">
        <f aca="false">IF(AND($B536&lt;Input!$C$31,$B536&lt;Input!$G$31),Input!$G$48,0)</f>
        <v>0</v>
      </c>
      <c r="E536" s="78" t="n">
        <f aca="true">IF(AND($B536&gt;Input!$G$31,$B536&lt;Input!$G$25),PMT(Input!$G$47/(100*12),(OFFSET($A$4,MATCH(Input!$G$25,$B$4:$B$1004,1),0,1,1)-OFFSET($A$4,MATCH(Input!$G$31,$B$4:$B$1004,1),0,1,1)),$H$4,0,1),0)</f>
        <v>-0</v>
      </c>
      <c r="F536" s="78" t="n">
        <f aca="false">($F535+$D536+$E536)*(1+Input!$G$47/(100*12))</f>
        <v>0</v>
      </c>
    </row>
    <row r="537" customFormat="false" ht="12.8" hidden="false" customHeight="false" outlineLevel="0" collapsed="false">
      <c r="A537" s="76" t="n">
        <v>533</v>
      </c>
      <c r="B537" s="77" t="n">
        <f aca="false">EOMONTH(Input!$C$7,A537)</f>
        <v>59140</v>
      </c>
      <c r="D537" s="78" t="n">
        <f aca="false">IF(AND($B537&lt;Input!$C$31,$B537&lt;Input!$G$31),Input!$G$48,0)</f>
        <v>0</v>
      </c>
      <c r="E537" s="78" t="n">
        <f aca="true">IF(AND($B537&gt;Input!$G$31,$B537&lt;Input!$G$25),PMT(Input!$G$47/(100*12),(OFFSET($A$4,MATCH(Input!$G$25,$B$4:$B$1004,1),0,1,1)-OFFSET($A$4,MATCH(Input!$G$31,$B$4:$B$1004,1),0,1,1)),$H$4,0,1),0)</f>
        <v>-0</v>
      </c>
      <c r="F537" s="78" t="n">
        <f aca="false">($F536+$D537+$E537)*(1+Input!$G$47/(100*12))</f>
        <v>0</v>
      </c>
    </row>
    <row r="538" customFormat="false" ht="12.8" hidden="false" customHeight="false" outlineLevel="0" collapsed="false">
      <c r="A538" s="76" t="n">
        <v>534</v>
      </c>
      <c r="B538" s="77" t="n">
        <f aca="false">EOMONTH(Input!$C$7,A538)</f>
        <v>59171</v>
      </c>
      <c r="D538" s="78" t="n">
        <f aca="false">IF(AND($B538&lt;Input!$C$31,$B538&lt;Input!$G$31),Input!$G$48,0)</f>
        <v>0</v>
      </c>
      <c r="E538" s="78" t="n">
        <f aca="true">IF(AND($B538&gt;Input!$G$31,$B538&lt;Input!$G$25),PMT(Input!$G$47/(100*12),(OFFSET($A$4,MATCH(Input!$G$25,$B$4:$B$1004,1),0,1,1)-OFFSET($A$4,MATCH(Input!$G$31,$B$4:$B$1004,1),0,1,1)),$H$4,0,1),0)</f>
        <v>-0</v>
      </c>
      <c r="F538" s="78" t="n">
        <f aca="false">($F537+$D538+$E538)*(1+Input!$G$47/(100*12))</f>
        <v>0</v>
      </c>
    </row>
    <row r="539" customFormat="false" ht="12.8" hidden="false" customHeight="false" outlineLevel="0" collapsed="false">
      <c r="A539" s="76" t="n">
        <v>535</v>
      </c>
      <c r="B539" s="77" t="n">
        <f aca="false">EOMONTH(Input!$C$7,A539)</f>
        <v>59202</v>
      </c>
      <c r="D539" s="78" t="n">
        <f aca="false">IF(AND($B539&lt;Input!$C$31,$B539&lt;Input!$G$31),Input!$G$48,0)</f>
        <v>0</v>
      </c>
      <c r="E539" s="78" t="n">
        <f aca="true">IF(AND($B539&gt;Input!$G$31,$B539&lt;Input!$G$25),PMT(Input!$G$47/(100*12),(OFFSET($A$4,MATCH(Input!$G$25,$B$4:$B$1004,1),0,1,1)-OFFSET($A$4,MATCH(Input!$G$31,$B$4:$B$1004,1),0,1,1)),$H$4,0,1),0)</f>
        <v>-0</v>
      </c>
      <c r="F539" s="78" t="n">
        <f aca="false">($F538+$D539+$E539)*(1+Input!$G$47/(100*12))</f>
        <v>0</v>
      </c>
    </row>
    <row r="540" customFormat="false" ht="12.8" hidden="false" customHeight="false" outlineLevel="0" collapsed="false">
      <c r="A540" s="76" t="n">
        <v>536</v>
      </c>
      <c r="B540" s="77" t="n">
        <f aca="false">EOMONTH(Input!$C$7,A540)</f>
        <v>59230</v>
      </c>
      <c r="D540" s="78" t="n">
        <f aca="false">IF(AND($B540&lt;Input!$C$31,$B540&lt;Input!$G$31),Input!$G$48,0)</f>
        <v>0</v>
      </c>
      <c r="E540" s="78" t="n">
        <f aca="true">IF(AND($B540&gt;Input!$G$31,$B540&lt;Input!$G$25),PMT(Input!$G$47/(100*12),(OFFSET($A$4,MATCH(Input!$G$25,$B$4:$B$1004,1),0,1,1)-OFFSET($A$4,MATCH(Input!$G$31,$B$4:$B$1004,1),0,1,1)),$H$4,0,1),0)</f>
        <v>-0</v>
      </c>
      <c r="F540" s="78" t="n">
        <f aca="false">($F539+$D540+$E540)*(1+Input!$G$47/(100*12))</f>
        <v>0</v>
      </c>
    </row>
    <row r="541" customFormat="false" ht="12.8" hidden="false" customHeight="false" outlineLevel="0" collapsed="false">
      <c r="A541" s="76" t="n">
        <v>537</v>
      </c>
      <c r="B541" s="77" t="n">
        <f aca="false">EOMONTH(Input!$C$7,A541)</f>
        <v>59261</v>
      </c>
      <c r="D541" s="78" t="n">
        <f aca="false">IF(AND($B541&lt;Input!$C$31,$B541&lt;Input!$G$31),Input!$G$48,0)</f>
        <v>0</v>
      </c>
      <c r="E541" s="78" t="n">
        <f aca="true">IF(AND($B541&gt;Input!$G$31,$B541&lt;Input!$G$25),PMT(Input!$G$47/(100*12),(OFFSET($A$4,MATCH(Input!$G$25,$B$4:$B$1004,1),0,1,1)-OFFSET($A$4,MATCH(Input!$G$31,$B$4:$B$1004,1),0,1,1)),$H$4,0,1),0)</f>
        <v>-0</v>
      </c>
      <c r="F541" s="78" t="n">
        <f aca="false">($F540+$D541+$E541)*(1+Input!$G$47/(100*12))</f>
        <v>0</v>
      </c>
    </row>
    <row r="542" customFormat="false" ht="12.8" hidden="false" customHeight="false" outlineLevel="0" collapsed="false">
      <c r="A542" s="76" t="n">
        <v>538</v>
      </c>
      <c r="B542" s="77" t="n">
        <f aca="false">EOMONTH(Input!$C$7,A542)</f>
        <v>59291</v>
      </c>
      <c r="D542" s="78" t="n">
        <f aca="false">IF(AND($B542&lt;Input!$C$31,$B542&lt;Input!$G$31),Input!$G$48,0)</f>
        <v>0</v>
      </c>
      <c r="E542" s="78" t="n">
        <f aca="true">IF(AND($B542&gt;Input!$G$31,$B542&lt;Input!$G$25),PMT(Input!$G$47/(100*12),(OFFSET($A$4,MATCH(Input!$G$25,$B$4:$B$1004,1),0,1,1)-OFFSET($A$4,MATCH(Input!$G$31,$B$4:$B$1004,1),0,1,1)),$H$4,0,1),0)</f>
        <v>-0</v>
      </c>
      <c r="F542" s="78" t="n">
        <f aca="false">($F541+$D542+$E542)*(1+Input!$G$47/(100*12))</f>
        <v>0</v>
      </c>
    </row>
    <row r="543" customFormat="false" ht="12.8" hidden="false" customHeight="false" outlineLevel="0" collapsed="false">
      <c r="A543" s="76" t="n">
        <v>539</v>
      </c>
      <c r="B543" s="77" t="n">
        <f aca="false">EOMONTH(Input!$C$7,A543)</f>
        <v>59322</v>
      </c>
      <c r="D543" s="78" t="n">
        <f aca="false">IF(AND($B543&lt;Input!$C$31,$B543&lt;Input!$G$31),Input!$G$48,0)</f>
        <v>0</v>
      </c>
      <c r="E543" s="78" t="n">
        <f aca="true">IF(AND($B543&gt;Input!$G$31,$B543&lt;Input!$G$25),PMT(Input!$G$47/(100*12),(OFFSET($A$4,MATCH(Input!$G$25,$B$4:$B$1004,1),0,1,1)-OFFSET($A$4,MATCH(Input!$G$31,$B$4:$B$1004,1),0,1,1)),$H$4,0,1),0)</f>
        <v>0</v>
      </c>
      <c r="F543" s="78" t="n">
        <f aca="false">($F542+$D543+$E543)*(1+Input!$G$47/(100*12))</f>
        <v>0</v>
      </c>
    </row>
    <row r="544" customFormat="false" ht="12.8" hidden="false" customHeight="false" outlineLevel="0" collapsed="false">
      <c r="A544" s="76" t="n">
        <v>540</v>
      </c>
      <c r="B544" s="77" t="n">
        <f aca="false">EOMONTH(Input!$C$7,A544)</f>
        <v>59352</v>
      </c>
      <c r="D544" s="78" t="n">
        <f aca="false">IF(AND($B544&lt;Input!$C$31,$B544&lt;Input!$G$31),Input!$G$48,0)</f>
        <v>0</v>
      </c>
      <c r="E544" s="78" t="n">
        <f aca="true">IF(AND($B544&gt;Input!$G$31,$B544&lt;Input!$G$25),PMT(Input!$G$47/(100*12),(OFFSET($A$4,MATCH(Input!$G$25,$B$4:$B$1004,1),0,1,1)-OFFSET($A$4,MATCH(Input!$G$31,$B$4:$B$1004,1),0,1,1)),$H$4,0,1),0)</f>
        <v>0</v>
      </c>
      <c r="F544" s="78" t="n">
        <f aca="false">($F543+$D544+$E544)*(1+Input!$G$47/(100*12))</f>
        <v>0</v>
      </c>
    </row>
    <row r="545" customFormat="false" ht="12.8" hidden="false" customHeight="false" outlineLevel="0" collapsed="false">
      <c r="A545" s="76" t="n">
        <v>541</v>
      </c>
      <c r="B545" s="77" t="n">
        <f aca="false">EOMONTH(Input!$C$7,A545)</f>
        <v>59383</v>
      </c>
      <c r="D545" s="78" t="n">
        <f aca="false">IF(AND($B545&lt;Input!$C$31,$B545&lt;Input!$G$31),Input!$G$48,0)</f>
        <v>0</v>
      </c>
      <c r="E545" s="78" t="n">
        <f aca="true">IF(AND($B545&gt;Input!$G$31,$B545&lt;Input!$G$25),PMT(Input!$G$47/(100*12),(OFFSET($A$4,MATCH(Input!$G$25,$B$4:$B$1004,1),0,1,1)-OFFSET($A$4,MATCH(Input!$G$31,$B$4:$B$1004,1),0,1,1)),$H$4,0,1),0)</f>
        <v>0</v>
      </c>
      <c r="F545" s="78" t="n">
        <f aca="false">($F544+$D545+$E545)*(1+Input!$G$47/(100*12))</f>
        <v>0</v>
      </c>
    </row>
    <row r="546" customFormat="false" ht="12.8" hidden="false" customHeight="false" outlineLevel="0" collapsed="false">
      <c r="A546" s="76" t="n">
        <v>542</v>
      </c>
      <c r="B546" s="77" t="n">
        <f aca="false">EOMONTH(Input!$C$7,A546)</f>
        <v>59414</v>
      </c>
      <c r="D546" s="78" t="n">
        <f aca="false">IF(AND($B546&lt;Input!$C$31,$B546&lt;Input!$G$31),Input!$G$48,0)</f>
        <v>0</v>
      </c>
      <c r="E546" s="78" t="n">
        <f aca="true">IF(AND($B546&gt;Input!$G$31,$B546&lt;Input!$G$25),PMT(Input!$G$47/(100*12),(OFFSET($A$4,MATCH(Input!$G$25,$B$4:$B$1004,1),0,1,1)-OFFSET($A$4,MATCH(Input!$G$31,$B$4:$B$1004,1),0,1,1)),$H$4,0,1),0)</f>
        <v>0</v>
      </c>
      <c r="F546" s="78" t="n">
        <f aca="false">($F545+$D546+$E546)*(1+Input!$G$47/(100*12))</f>
        <v>0</v>
      </c>
    </row>
    <row r="547" customFormat="false" ht="12.8" hidden="false" customHeight="false" outlineLevel="0" collapsed="false">
      <c r="A547" s="76" t="n">
        <v>543</v>
      </c>
      <c r="B547" s="77" t="n">
        <f aca="false">EOMONTH(Input!$C$7,A547)</f>
        <v>59444</v>
      </c>
      <c r="D547" s="78" t="n">
        <f aca="false">IF(AND($B547&lt;Input!$C$31,$B547&lt;Input!$G$31),Input!$G$48,0)</f>
        <v>0</v>
      </c>
      <c r="E547" s="78" t="n">
        <f aca="true">IF(AND($B547&gt;Input!$G$31,$B547&lt;Input!$G$25),PMT(Input!$G$47/(100*12),(OFFSET($A$4,MATCH(Input!$G$25,$B$4:$B$1004,1),0,1,1)-OFFSET($A$4,MATCH(Input!$G$31,$B$4:$B$1004,1),0,1,1)),$H$4,0,1),0)</f>
        <v>0</v>
      </c>
      <c r="F547" s="78" t="n">
        <f aca="false">($F546+$D547+$E547)*(1+Input!$G$47/(100*12))</f>
        <v>0</v>
      </c>
    </row>
    <row r="548" customFormat="false" ht="12.8" hidden="false" customHeight="false" outlineLevel="0" collapsed="false">
      <c r="A548" s="76" t="n">
        <v>544</v>
      </c>
      <c r="B548" s="77" t="n">
        <f aca="false">EOMONTH(Input!$C$7,A548)</f>
        <v>59475</v>
      </c>
      <c r="D548" s="78" t="n">
        <f aca="false">IF(AND($B548&lt;Input!$C$31,$B548&lt;Input!$G$31),Input!$G$48,0)</f>
        <v>0</v>
      </c>
      <c r="E548" s="78" t="n">
        <f aca="true">IF(AND($B548&gt;Input!$G$31,$B548&lt;Input!$G$25),PMT(Input!$G$47/(100*12),(OFFSET($A$4,MATCH(Input!$G$25,$B$4:$B$1004,1),0,1,1)-OFFSET($A$4,MATCH(Input!$G$31,$B$4:$B$1004,1),0,1,1)),$H$4,0,1),0)</f>
        <v>0</v>
      </c>
      <c r="F548" s="78" t="n">
        <f aca="false">($F547+$D548+$E548)*(1+Input!$G$47/(100*12))</f>
        <v>0</v>
      </c>
    </row>
    <row r="549" customFormat="false" ht="12.8" hidden="false" customHeight="false" outlineLevel="0" collapsed="false">
      <c r="A549" s="76" t="n">
        <v>545</v>
      </c>
      <c r="B549" s="77" t="n">
        <f aca="false">EOMONTH(Input!$C$7,A549)</f>
        <v>59505</v>
      </c>
      <c r="D549" s="78" t="n">
        <f aca="false">IF(AND($B549&lt;Input!$C$31,$B549&lt;Input!$G$31),Input!$G$48,0)</f>
        <v>0</v>
      </c>
      <c r="E549" s="78" t="n">
        <f aca="true">IF(AND($B549&gt;Input!$G$31,$B549&lt;Input!$G$25),PMT(Input!$G$47/(100*12),(OFFSET($A$4,MATCH(Input!$G$25,$B$4:$B$1004,1),0,1,1)-OFFSET($A$4,MATCH(Input!$G$31,$B$4:$B$1004,1),0,1,1)),$H$4,0,1),0)</f>
        <v>0</v>
      </c>
      <c r="F549" s="78" t="n">
        <f aca="false">($F548+$D549+$E549)*(1+Input!$G$47/(100*12))</f>
        <v>0</v>
      </c>
    </row>
    <row r="550" customFormat="false" ht="12.8" hidden="false" customHeight="false" outlineLevel="0" collapsed="false">
      <c r="A550" s="76" t="n">
        <v>546</v>
      </c>
      <c r="B550" s="77" t="n">
        <f aca="false">EOMONTH(Input!$C$7,A550)</f>
        <v>59536</v>
      </c>
      <c r="D550" s="78" t="n">
        <f aca="false">IF(AND($B550&lt;Input!$C$31,$B550&lt;Input!$G$31),Input!$G$48,0)</f>
        <v>0</v>
      </c>
      <c r="E550" s="78" t="n">
        <f aca="true">IF(AND($B550&gt;Input!$G$31,$B550&lt;Input!$G$25),PMT(Input!$G$47/(100*12),(OFFSET($A$4,MATCH(Input!$G$25,$B$4:$B$1004,1),0,1,1)-OFFSET($A$4,MATCH(Input!$G$31,$B$4:$B$1004,1),0,1,1)),$H$4,0,1),0)</f>
        <v>0</v>
      </c>
      <c r="F550" s="78" t="n">
        <f aca="false">($F549+$D550+$E550)*(1+Input!$G$47/(100*12))</f>
        <v>0</v>
      </c>
    </row>
    <row r="551" customFormat="false" ht="12.8" hidden="false" customHeight="false" outlineLevel="0" collapsed="false">
      <c r="A551" s="76" t="n">
        <v>547</v>
      </c>
      <c r="B551" s="77" t="n">
        <f aca="false">EOMONTH(Input!$C$7,A551)</f>
        <v>59567</v>
      </c>
      <c r="D551" s="78" t="n">
        <f aca="false">IF(AND($B551&lt;Input!$C$31,$B551&lt;Input!$G$31),Input!$G$48,0)</f>
        <v>0</v>
      </c>
      <c r="E551" s="78" t="n">
        <f aca="true">IF(AND($B551&gt;Input!$G$31,$B551&lt;Input!$G$25),PMT(Input!$G$47/(100*12),(OFFSET($A$4,MATCH(Input!$G$25,$B$4:$B$1004,1),0,1,1)-OFFSET($A$4,MATCH(Input!$G$31,$B$4:$B$1004,1),0,1,1)),$H$4,0,1),0)</f>
        <v>0</v>
      </c>
      <c r="F551" s="78" t="n">
        <f aca="false">($F550+$D551+$E551)*(1+Input!$G$47/(100*12))</f>
        <v>0</v>
      </c>
    </row>
    <row r="552" customFormat="false" ht="12.8" hidden="false" customHeight="false" outlineLevel="0" collapsed="false">
      <c r="A552" s="76" t="n">
        <v>548</v>
      </c>
      <c r="B552" s="77" t="n">
        <f aca="false">EOMONTH(Input!$C$7,A552)</f>
        <v>59595</v>
      </c>
      <c r="D552" s="78" t="n">
        <f aca="false">IF(AND($B552&lt;Input!$C$31,$B552&lt;Input!$G$31),Input!$G$48,0)</f>
        <v>0</v>
      </c>
      <c r="E552" s="78" t="n">
        <f aca="true">IF(AND($B552&gt;Input!$G$31,$B552&lt;Input!$G$25),PMT(Input!$G$47/(100*12),(OFFSET($A$4,MATCH(Input!$G$25,$B$4:$B$1004,1),0,1,1)-OFFSET($A$4,MATCH(Input!$G$31,$B$4:$B$1004,1),0,1,1)),$H$4,0,1),0)</f>
        <v>0</v>
      </c>
      <c r="F552" s="78" t="n">
        <f aca="false">($F551+$D552+$E552)*(1+Input!$G$47/(100*12))</f>
        <v>0</v>
      </c>
    </row>
    <row r="553" customFormat="false" ht="12.8" hidden="false" customHeight="false" outlineLevel="0" collapsed="false">
      <c r="A553" s="76" t="n">
        <v>549</v>
      </c>
      <c r="B553" s="77" t="n">
        <f aca="false">EOMONTH(Input!$C$7,A553)</f>
        <v>59626</v>
      </c>
      <c r="D553" s="78" t="n">
        <f aca="false">IF(AND($B553&lt;Input!$C$31,$B553&lt;Input!$G$31),Input!$G$48,0)</f>
        <v>0</v>
      </c>
      <c r="E553" s="78" t="n">
        <f aca="true">IF(AND($B553&gt;Input!$G$31,$B553&lt;Input!$G$25),PMT(Input!$G$47/(100*12),(OFFSET($A$4,MATCH(Input!$G$25,$B$4:$B$1004,1),0,1,1)-OFFSET($A$4,MATCH(Input!$G$31,$B$4:$B$1004,1),0,1,1)),$H$4,0,1),0)</f>
        <v>0</v>
      </c>
      <c r="F553" s="78" t="n">
        <f aca="false">($F552+$D553+$E553)*(1+Input!$G$47/(100*12))</f>
        <v>0</v>
      </c>
    </row>
    <row r="554" customFormat="false" ht="12.8" hidden="false" customHeight="false" outlineLevel="0" collapsed="false">
      <c r="A554" s="76" t="n">
        <v>550</v>
      </c>
      <c r="B554" s="77" t="n">
        <f aca="false">EOMONTH(Input!$C$7,A554)</f>
        <v>59656</v>
      </c>
      <c r="D554" s="78" t="n">
        <f aca="false">IF(AND($B554&lt;Input!$C$31,$B554&lt;Input!$G$31),Input!$G$48,0)</f>
        <v>0</v>
      </c>
      <c r="E554" s="78" t="n">
        <f aca="true">IF(AND($B554&gt;Input!$G$31,$B554&lt;Input!$G$25),PMT(Input!$G$47/(100*12),(OFFSET($A$4,MATCH(Input!$G$25,$B$4:$B$1004,1),0,1,1)-OFFSET($A$4,MATCH(Input!$G$31,$B$4:$B$1004,1),0,1,1)),$H$4,0,1),0)</f>
        <v>0</v>
      </c>
      <c r="F554" s="78" t="n">
        <f aca="false">($F553+$D554+$E554)*(1+Input!$G$47/(100*12))</f>
        <v>0</v>
      </c>
    </row>
    <row r="555" customFormat="false" ht="12.8" hidden="false" customHeight="false" outlineLevel="0" collapsed="false">
      <c r="A555" s="76" t="n">
        <v>551</v>
      </c>
      <c r="B555" s="77" t="n">
        <f aca="false">EOMONTH(Input!$C$7,A555)</f>
        <v>59687</v>
      </c>
      <c r="D555" s="78" t="n">
        <f aca="false">IF(AND($B555&lt;Input!$C$31,$B555&lt;Input!$G$31),Input!$G$48,0)</f>
        <v>0</v>
      </c>
      <c r="E555" s="78" t="n">
        <f aca="true">IF(AND($B555&gt;Input!$G$31,$B555&lt;Input!$G$25),PMT(Input!$G$47/(100*12),(OFFSET($A$4,MATCH(Input!$G$25,$B$4:$B$1004,1),0,1,1)-OFFSET($A$4,MATCH(Input!$G$31,$B$4:$B$1004,1),0,1,1)),$H$4,0,1),0)</f>
        <v>0</v>
      </c>
      <c r="F555" s="78" t="n">
        <f aca="false">($F554+$D555+$E555)*(1+Input!$G$47/(100*12))</f>
        <v>0</v>
      </c>
    </row>
    <row r="556" customFormat="false" ht="12.8" hidden="false" customHeight="false" outlineLevel="0" collapsed="false">
      <c r="A556" s="76" t="n">
        <v>552</v>
      </c>
      <c r="B556" s="77" t="n">
        <f aca="false">EOMONTH(Input!$C$7,A556)</f>
        <v>59717</v>
      </c>
      <c r="D556" s="78" t="n">
        <f aca="false">IF(AND($B556&lt;Input!$C$31,$B556&lt;Input!$G$31),Input!$G$48,0)</f>
        <v>0</v>
      </c>
      <c r="E556" s="78" t="n">
        <f aca="true">IF(AND($B556&gt;Input!$G$31,$B556&lt;Input!$G$25),PMT(Input!$G$47/(100*12),(OFFSET($A$4,MATCH(Input!$G$25,$B$4:$B$1004,1),0,1,1)-OFFSET($A$4,MATCH(Input!$G$31,$B$4:$B$1004,1),0,1,1)),$H$4,0,1),0)</f>
        <v>0</v>
      </c>
      <c r="F556" s="78" t="n">
        <f aca="false">($F555+$D556+$E556)*(1+Input!$G$47/(100*12))</f>
        <v>0</v>
      </c>
    </row>
    <row r="557" customFormat="false" ht="12.8" hidden="false" customHeight="false" outlineLevel="0" collapsed="false">
      <c r="A557" s="76" t="n">
        <v>553</v>
      </c>
      <c r="B557" s="77" t="n">
        <f aca="false">EOMONTH(Input!$C$7,A557)</f>
        <v>59748</v>
      </c>
      <c r="D557" s="78" t="n">
        <f aca="false">IF(AND($B557&lt;Input!$C$31,$B557&lt;Input!$G$31),Input!$G$48,0)</f>
        <v>0</v>
      </c>
      <c r="E557" s="78" t="n">
        <f aca="true">IF(AND($B557&gt;Input!$G$31,$B557&lt;Input!$G$25),PMT(Input!$G$47/(100*12),(OFFSET($A$4,MATCH(Input!$G$25,$B$4:$B$1004,1),0,1,1)-OFFSET($A$4,MATCH(Input!$G$31,$B$4:$B$1004,1),0,1,1)),$H$4,0,1),0)</f>
        <v>0</v>
      </c>
      <c r="F557" s="78" t="n">
        <f aca="false">($F556+$D557+$E557)*(1+Input!$G$47/(100*12))</f>
        <v>0</v>
      </c>
    </row>
    <row r="558" customFormat="false" ht="12.8" hidden="false" customHeight="false" outlineLevel="0" collapsed="false">
      <c r="A558" s="76" t="n">
        <v>554</v>
      </c>
      <c r="B558" s="77" t="n">
        <f aca="false">EOMONTH(Input!$C$7,A558)</f>
        <v>59779</v>
      </c>
      <c r="D558" s="78" t="n">
        <f aca="false">IF(AND($B558&lt;Input!$C$31,$B558&lt;Input!$G$31),Input!$G$48,0)</f>
        <v>0</v>
      </c>
      <c r="E558" s="78" t="n">
        <f aca="true">IF(AND($B558&gt;Input!$G$31,$B558&lt;Input!$G$25),PMT(Input!$G$47/(100*12),(OFFSET($A$4,MATCH(Input!$G$25,$B$4:$B$1004,1),0,1,1)-OFFSET($A$4,MATCH(Input!$G$31,$B$4:$B$1004,1),0,1,1)),$H$4,0,1),0)</f>
        <v>0</v>
      </c>
      <c r="F558" s="78" t="n">
        <f aca="false">($F557+$D558+$E558)*(1+Input!$G$47/(100*12))</f>
        <v>0</v>
      </c>
    </row>
    <row r="559" customFormat="false" ht="12.8" hidden="false" customHeight="false" outlineLevel="0" collapsed="false">
      <c r="A559" s="76" t="n">
        <v>555</v>
      </c>
      <c r="B559" s="77" t="n">
        <f aca="false">EOMONTH(Input!$C$7,A559)</f>
        <v>59809</v>
      </c>
      <c r="D559" s="78" t="n">
        <f aca="false">IF(AND($B559&lt;Input!$C$31,$B559&lt;Input!$G$31),Input!$G$48,0)</f>
        <v>0</v>
      </c>
      <c r="E559" s="78" t="n">
        <f aca="true">IF(AND($B559&gt;Input!$G$31,$B559&lt;Input!$G$25),PMT(Input!$G$47/(100*12),(OFFSET($A$4,MATCH(Input!$G$25,$B$4:$B$1004,1),0,1,1)-OFFSET($A$4,MATCH(Input!$G$31,$B$4:$B$1004,1),0,1,1)),$H$4,0,1),0)</f>
        <v>0</v>
      </c>
      <c r="F559" s="78" t="n">
        <f aca="false">($F558+$D559+$E559)*(1+Input!$G$47/(100*12))</f>
        <v>0</v>
      </c>
    </row>
    <row r="560" customFormat="false" ht="12.8" hidden="false" customHeight="false" outlineLevel="0" collapsed="false">
      <c r="A560" s="76" t="n">
        <v>556</v>
      </c>
      <c r="B560" s="77" t="n">
        <f aca="false">EOMONTH(Input!$C$7,A560)</f>
        <v>59840</v>
      </c>
      <c r="D560" s="78" t="n">
        <f aca="false">IF(AND($B560&lt;Input!$C$31,$B560&lt;Input!$G$31),Input!$G$48,0)</f>
        <v>0</v>
      </c>
      <c r="E560" s="78" t="n">
        <f aca="true">IF(AND($B560&gt;Input!$G$31,$B560&lt;Input!$G$25),PMT(Input!$G$47/(100*12),(OFFSET($A$4,MATCH(Input!$G$25,$B$4:$B$1004,1),0,1,1)-OFFSET($A$4,MATCH(Input!$G$31,$B$4:$B$1004,1),0,1,1)),$H$4,0,1),0)</f>
        <v>0</v>
      </c>
      <c r="F560" s="78" t="n">
        <f aca="false">($F559+$D560+$E560)*(1+Input!$G$47/(100*12))</f>
        <v>0</v>
      </c>
    </row>
    <row r="561" customFormat="false" ht="12.8" hidden="false" customHeight="false" outlineLevel="0" collapsed="false">
      <c r="A561" s="76" t="n">
        <v>557</v>
      </c>
      <c r="B561" s="77" t="n">
        <f aca="false">EOMONTH(Input!$C$7,A561)</f>
        <v>59870</v>
      </c>
      <c r="D561" s="78" t="n">
        <f aca="false">IF(AND($B561&lt;Input!$C$31,$B561&lt;Input!$G$31),Input!$G$48,0)</f>
        <v>0</v>
      </c>
      <c r="E561" s="78" t="n">
        <f aca="true">IF(AND($B561&gt;Input!$G$31,$B561&lt;Input!$G$25),PMT(Input!$G$47/(100*12),(OFFSET($A$4,MATCH(Input!$G$25,$B$4:$B$1004,1),0,1,1)-OFFSET($A$4,MATCH(Input!$G$31,$B$4:$B$1004,1),0,1,1)),$H$4,0,1),0)</f>
        <v>0</v>
      </c>
      <c r="F561" s="78" t="n">
        <f aca="false">($F560+$D561+$E561)*(1+Input!$G$47/(100*12))</f>
        <v>0</v>
      </c>
    </row>
    <row r="562" customFormat="false" ht="12.8" hidden="false" customHeight="false" outlineLevel="0" collapsed="false">
      <c r="A562" s="76" t="n">
        <v>558</v>
      </c>
      <c r="B562" s="77" t="n">
        <f aca="false">EOMONTH(Input!$C$7,A562)</f>
        <v>59901</v>
      </c>
      <c r="D562" s="78" t="n">
        <f aca="false">IF(AND($B562&lt;Input!$C$31,$B562&lt;Input!$G$31),Input!$G$48,0)</f>
        <v>0</v>
      </c>
      <c r="E562" s="78" t="n">
        <f aca="true">IF(AND($B562&gt;Input!$G$31,$B562&lt;Input!$G$25),PMT(Input!$G$47/(100*12),(OFFSET($A$4,MATCH(Input!$G$25,$B$4:$B$1004,1),0,1,1)-OFFSET($A$4,MATCH(Input!$G$31,$B$4:$B$1004,1),0,1,1)),$H$4,0,1),0)</f>
        <v>0</v>
      </c>
      <c r="F562" s="78" t="n">
        <f aca="false">($F561+$D562+$E562)*(1+Input!$G$47/(100*12))</f>
        <v>0</v>
      </c>
    </row>
    <row r="563" customFormat="false" ht="12.8" hidden="false" customHeight="false" outlineLevel="0" collapsed="false">
      <c r="A563" s="76" t="n">
        <v>559</v>
      </c>
      <c r="B563" s="77" t="n">
        <f aca="false">EOMONTH(Input!$C$7,A563)</f>
        <v>59932</v>
      </c>
      <c r="D563" s="78" t="n">
        <f aca="false">IF(AND($B563&lt;Input!$C$31,$B563&lt;Input!$G$31),Input!$G$48,0)</f>
        <v>0</v>
      </c>
      <c r="E563" s="78" t="n">
        <f aca="true">IF(AND($B563&gt;Input!$G$31,$B563&lt;Input!$G$25),PMT(Input!$G$47/(100*12),(OFFSET($A$4,MATCH(Input!$G$25,$B$4:$B$1004,1),0,1,1)-OFFSET($A$4,MATCH(Input!$G$31,$B$4:$B$1004,1),0,1,1)),$H$4,0,1),0)</f>
        <v>0</v>
      </c>
      <c r="F563" s="78" t="n">
        <f aca="false">($F562+$D563+$E563)*(1+Input!$G$47/(100*12))</f>
        <v>0</v>
      </c>
    </row>
    <row r="564" customFormat="false" ht="12.8" hidden="false" customHeight="false" outlineLevel="0" collapsed="false">
      <c r="A564" s="76" t="n">
        <v>560</v>
      </c>
      <c r="B564" s="77" t="n">
        <f aca="false">EOMONTH(Input!$C$7,A564)</f>
        <v>59961</v>
      </c>
      <c r="D564" s="78" t="n">
        <f aca="false">IF(AND($B564&lt;Input!$C$31,$B564&lt;Input!$G$31),Input!$G$48,0)</f>
        <v>0</v>
      </c>
      <c r="E564" s="78" t="n">
        <f aca="true">IF(AND($B564&gt;Input!$G$31,$B564&lt;Input!$G$25),PMT(Input!$G$47/(100*12),(OFFSET($A$4,MATCH(Input!$G$25,$B$4:$B$1004,1),0,1,1)-OFFSET($A$4,MATCH(Input!$G$31,$B$4:$B$1004,1),0,1,1)),$H$4,0,1),0)</f>
        <v>0</v>
      </c>
      <c r="F564" s="78" t="n">
        <f aca="false">($F563+$D564+$E564)*(1+Input!$G$47/(100*12))</f>
        <v>0</v>
      </c>
    </row>
    <row r="565" customFormat="false" ht="12.8" hidden="false" customHeight="false" outlineLevel="0" collapsed="false">
      <c r="A565" s="76" t="n">
        <v>561</v>
      </c>
      <c r="B565" s="77" t="n">
        <f aca="false">EOMONTH(Input!$C$7,A565)</f>
        <v>59992</v>
      </c>
      <c r="D565" s="78" t="n">
        <f aca="false">IF(AND($B565&lt;Input!$C$31,$B565&lt;Input!$G$31),Input!$G$48,0)</f>
        <v>0</v>
      </c>
      <c r="E565" s="78" t="n">
        <f aca="true">IF(AND($B565&gt;Input!$G$31,$B565&lt;Input!$G$25),PMT(Input!$G$47/(100*12),(OFFSET($A$4,MATCH(Input!$G$25,$B$4:$B$1004,1),0,1,1)-OFFSET($A$4,MATCH(Input!$G$31,$B$4:$B$1004,1),0,1,1)),$H$4,0,1),0)</f>
        <v>0</v>
      </c>
      <c r="F565" s="78" t="n">
        <f aca="false">($F564+$D565+$E565)*(1+Input!$G$47/(100*12))</f>
        <v>0</v>
      </c>
    </row>
    <row r="566" customFormat="false" ht="12.8" hidden="false" customHeight="false" outlineLevel="0" collapsed="false">
      <c r="A566" s="76" t="n">
        <v>562</v>
      </c>
      <c r="B566" s="77" t="n">
        <f aca="false">EOMONTH(Input!$C$7,A566)</f>
        <v>60022</v>
      </c>
      <c r="D566" s="78" t="n">
        <f aca="false">IF(AND($B566&lt;Input!$C$31,$B566&lt;Input!$G$31),Input!$G$48,0)</f>
        <v>0</v>
      </c>
      <c r="E566" s="78" t="n">
        <f aca="true">IF(AND($B566&gt;Input!$G$31,$B566&lt;Input!$G$25),PMT(Input!$G$47/(100*12),(OFFSET($A$4,MATCH(Input!$G$25,$B$4:$B$1004,1),0,1,1)-OFFSET($A$4,MATCH(Input!$G$31,$B$4:$B$1004,1),0,1,1)),$H$4,0,1),0)</f>
        <v>0</v>
      </c>
      <c r="F566" s="78" t="n">
        <f aca="false">($F565+$D566+$E566)*(1+Input!$G$47/(100*12))</f>
        <v>0</v>
      </c>
    </row>
    <row r="567" customFormat="false" ht="12.8" hidden="false" customHeight="false" outlineLevel="0" collapsed="false">
      <c r="A567" s="76" t="n">
        <v>563</v>
      </c>
      <c r="B567" s="77" t="n">
        <f aca="false">EOMONTH(Input!$C$7,A567)</f>
        <v>60053</v>
      </c>
      <c r="D567" s="78" t="n">
        <f aca="false">IF(AND($B567&lt;Input!$C$31,$B567&lt;Input!$G$31),Input!$G$48,0)</f>
        <v>0</v>
      </c>
      <c r="E567" s="78" t="n">
        <f aca="true">IF(AND($B567&gt;Input!$G$31,$B567&lt;Input!$G$25),PMT(Input!$G$47/(100*12),(OFFSET($A$4,MATCH(Input!$G$25,$B$4:$B$1004,1),0,1,1)-OFFSET($A$4,MATCH(Input!$G$31,$B$4:$B$1004,1),0,1,1)),$H$4,0,1),0)</f>
        <v>0</v>
      </c>
      <c r="F567" s="78" t="n">
        <f aca="false">($F566+$D567+$E567)*(1+Input!$G$47/(100*12))</f>
        <v>0</v>
      </c>
    </row>
    <row r="568" customFormat="false" ht="12.8" hidden="false" customHeight="false" outlineLevel="0" collapsed="false">
      <c r="A568" s="76" t="n">
        <v>564</v>
      </c>
      <c r="B568" s="77" t="n">
        <f aca="false">EOMONTH(Input!$C$7,A568)</f>
        <v>60083</v>
      </c>
      <c r="D568" s="78" t="n">
        <f aca="false">IF(AND($B568&lt;Input!$C$31,$B568&lt;Input!$G$31),Input!$G$48,0)</f>
        <v>0</v>
      </c>
      <c r="E568" s="78" t="n">
        <f aca="true">IF(AND($B568&gt;Input!$G$31,$B568&lt;Input!$G$25),PMT(Input!$G$47/(100*12),(OFFSET($A$4,MATCH(Input!$G$25,$B$4:$B$1004,1),0,1,1)-OFFSET($A$4,MATCH(Input!$G$31,$B$4:$B$1004,1),0,1,1)),$H$4,0,1),0)</f>
        <v>0</v>
      </c>
      <c r="F568" s="78" t="n">
        <f aca="false">($F567+$D568+$E568)*(1+Input!$G$47/(100*12))</f>
        <v>0</v>
      </c>
    </row>
    <row r="569" customFormat="false" ht="12.8" hidden="false" customHeight="false" outlineLevel="0" collapsed="false">
      <c r="A569" s="76" t="n">
        <v>565</v>
      </c>
      <c r="B569" s="77" t="n">
        <f aca="false">EOMONTH(Input!$C$7,A569)</f>
        <v>60114</v>
      </c>
      <c r="D569" s="78" t="n">
        <f aca="false">IF(AND($B569&lt;Input!$C$31,$B569&lt;Input!$G$31),Input!$G$48,0)</f>
        <v>0</v>
      </c>
      <c r="E569" s="78" t="n">
        <f aca="true">IF(AND($B569&gt;Input!$G$31,$B569&lt;Input!$G$25),PMT(Input!$G$47/(100*12),(OFFSET($A$4,MATCH(Input!$G$25,$B$4:$B$1004,1),0,1,1)-OFFSET($A$4,MATCH(Input!$G$31,$B$4:$B$1004,1),0,1,1)),$H$4,0,1),0)</f>
        <v>0</v>
      </c>
      <c r="F569" s="78" t="n">
        <f aca="false">($F568+$D569+$E569)*(1+Input!$G$47/(100*12))</f>
        <v>0</v>
      </c>
    </row>
    <row r="570" customFormat="false" ht="12.8" hidden="false" customHeight="false" outlineLevel="0" collapsed="false">
      <c r="A570" s="76" t="n">
        <v>566</v>
      </c>
      <c r="B570" s="77" t="n">
        <f aca="false">EOMONTH(Input!$C$7,A570)</f>
        <v>60145</v>
      </c>
      <c r="D570" s="78" t="n">
        <f aca="false">IF(AND($B570&lt;Input!$C$31,$B570&lt;Input!$G$31),Input!$G$48,0)</f>
        <v>0</v>
      </c>
      <c r="E570" s="78" t="n">
        <f aca="true">IF(AND($B570&gt;Input!$G$31,$B570&lt;Input!$G$25),PMT(Input!$G$47/(100*12),(OFFSET($A$4,MATCH(Input!$G$25,$B$4:$B$1004,1),0,1,1)-OFFSET($A$4,MATCH(Input!$G$31,$B$4:$B$1004,1),0,1,1)),$H$4,0,1),0)</f>
        <v>0</v>
      </c>
      <c r="F570" s="78" t="n">
        <f aca="false">($F569+$D570+$E570)*(1+Input!$G$47/(100*12))</f>
        <v>0</v>
      </c>
    </row>
    <row r="571" customFormat="false" ht="12.8" hidden="false" customHeight="false" outlineLevel="0" collapsed="false">
      <c r="A571" s="76" t="n">
        <v>567</v>
      </c>
      <c r="B571" s="77" t="n">
        <f aca="false">EOMONTH(Input!$C$7,A571)</f>
        <v>60175</v>
      </c>
      <c r="D571" s="78" t="n">
        <f aca="false">IF(AND($B571&lt;Input!$C$31,$B571&lt;Input!$G$31),Input!$G$48,0)</f>
        <v>0</v>
      </c>
      <c r="E571" s="78" t="n">
        <f aca="true">IF(AND($B571&gt;Input!$G$31,$B571&lt;Input!$G$25),PMT(Input!$G$47/(100*12),(OFFSET($A$4,MATCH(Input!$G$25,$B$4:$B$1004,1),0,1,1)-OFFSET($A$4,MATCH(Input!$G$31,$B$4:$B$1004,1),0,1,1)),$H$4,0,1),0)</f>
        <v>0</v>
      </c>
      <c r="F571" s="78" t="n">
        <f aca="false">($F570+$D571+$E571)*(1+Input!$G$47/(100*12))</f>
        <v>0</v>
      </c>
    </row>
    <row r="572" customFormat="false" ht="12.8" hidden="false" customHeight="false" outlineLevel="0" collapsed="false">
      <c r="A572" s="76" t="n">
        <v>568</v>
      </c>
      <c r="B572" s="77" t="n">
        <f aca="false">EOMONTH(Input!$C$7,A572)</f>
        <v>60206</v>
      </c>
      <c r="D572" s="78" t="n">
        <f aca="false">IF(AND($B572&lt;Input!$C$31,$B572&lt;Input!$G$31),Input!$G$48,0)</f>
        <v>0</v>
      </c>
      <c r="E572" s="78" t="n">
        <f aca="true">IF(AND($B572&gt;Input!$G$31,$B572&lt;Input!$G$25),PMT(Input!$G$47/(100*12),(OFFSET($A$4,MATCH(Input!$G$25,$B$4:$B$1004,1),0,1,1)-OFFSET($A$4,MATCH(Input!$G$31,$B$4:$B$1004,1),0,1,1)),$H$4,0,1),0)</f>
        <v>0</v>
      </c>
      <c r="F572" s="78" t="n">
        <f aca="false">($F571+$D572+$E572)*(1+Input!$G$47/(100*12))</f>
        <v>0</v>
      </c>
    </row>
    <row r="573" customFormat="false" ht="12.8" hidden="false" customHeight="false" outlineLevel="0" collapsed="false">
      <c r="A573" s="76" t="n">
        <v>569</v>
      </c>
      <c r="B573" s="77" t="n">
        <f aca="false">EOMONTH(Input!$C$7,A573)</f>
        <v>60236</v>
      </c>
      <c r="D573" s="78" t="n">
        <f aca="false">IF(AND($B573&lt;Input!$C$31,$B573&lt;Input!$G$31),Input!$G$48,0)</f>
        <v>0</v>
      </c>
      <c r="E573" s="78" t="n">
        <f aca="true">IF(AND($B573&gt;Input!$G$31,$B573&lt;Input!$G$25),PMT(Input!$G$47/(100*12),(OFFSET($A$4,MATCH(Input!$G$25,$B$4:$B$1004,1),0,1,1)-OFFSET($A$4,MATCH(Input!$G$31,$B$4:$B$1004,1),0,1,1)),$H$4,0,1),0)</f>
        <v>0</v>
      </c>
      <c r="F573" s="78" t="n">
        <f aca="false">($F572+$D573+$E573)*(1+Input!$G$47/(100*12))</f>
        <v>0</v>
      </c>
    </row>
    <row r="574" customFormat="false" ht="12.8" hidden="false" customHeight="false" outlineLevel="0" collapsed="false">
      <c r="A574" s="76" t="n">
        <v>570</v>
      </c>
      <c r="B574" s="77" t="n">
        <f aca="false">EOMONTH(Input!$C$7,A574)</f>
        <v>60267</v>
      </c>
      <c r="D574" s="78" t="n">
        <f aca="false">IF(AND($B574&lt;Input!$C$31,$B574&lt;Input!$G$31),Input!$G$48,0)</f>
        <v>0</v>
      </c>
      <c r="E574" s="78" t="n">
        <f aca="true">IF(AND($B574&gt;Input!$G$31,$B574&lt;Input!$G$25),PMT(Input!$G$47/(100*12),(OFFSET($A$4,MATCH(Input!$G$25,$B$4:$B$1004,1),0,1,1)-OFFSET($A$4,MATCH(Input!$G$31,$B$4:$B$1004,1),0,1,1)),$H$4,0,1),0)</f>
        <v>0</v>
      </c>
      <c r="F574" s="78" t="n">
        <f aca="false">($F573+$D574+$E574)*(1+Input!$G$47/(100*12))</f>
        <v>0</v>
      </c>
    </row>
    <row r="575" customFormat="false" ht="12.8" hidden="false" customHeight="false" outlineLevel="0" collapsed="false">
      <c r="A575" s="76" t="n">
        <v>571</v>
      </c>
      <c r="B575" s="77" t="n">
        <f aca="false">EOMONTH(Input!$C$7,A575)</f>
        <v>60298</v>
      </c>
      <c r="D575" s="78" t="n">
        <f aca="false">IF(AND($B575&lt;Input!$C$31,$B575&lt;Input!$G$31),Input!$G$48,0)</f>
        <v>0</v>
      </c>
      <c r="E575" s="78" t="n">
        <f aca="true">IF(AND($B575&gt;Input!$G$31,$B575&lt;Input!$G$25),PMT(Input!$G$47/(100*12),(OFFSET($A$4,MATCH(Input!$G$25,$B$4:$B$1004,1),0,1,1)-OFFSET($A$4,MATCH(Input!$G$31,$B$4:$B$1004,1),0,1,1)),$H$4,0,1),0)</f>
        <v>0</v>
      </c>
      <c r="F575" s="78" t="n">
        <f aca="false">($F574+$D575+$E575)*(1+Input!$G$47/(100*12))</f>
        <v>0</v>
      </c>
    </row>
    <row r="576" customFormat="false" ht="12.8" hidden="false" customHeight="false" outlineLevel="0" collapsed="false">
      <c r="A576" s="76" t="n">
        <v>572</v>
      </c>
      <c r="B576" s="77" t="n">
        <f aca="false">EOMONTH(Input!$C$7,A576)</f>
        <v>60326</v>
      </c>
      <c r="D576" s="78" t="n">
        <f aca="false">IF(AND($B576&lt;Input!$C$31,$B576&lt;Input!$G$31),Input!$G$48,0)</f>
        <v>0</v>
      </c>
      <c r="E576" s="78" t="n">
        <f aca="true">IF(AND($B576&gt;Input!$G$31,$B576&lt;Input!$G$25),PMT(Input!$G$47/(100*12),(OFFSET($A$4,MATCH(Input!$G$25,$B$4:$B$1004,1),0,1,1)-OFFSET($A$4,MATCH(Input!$G$31,$B$4:$B$1004,1),0,1,1)),$H$4,0,1),0)</f>
        <v>0</v>
      </c>
      <c r="F576" s="78" t="n">
        <f aca="false">($F575+$D576+$E576)*(1+Input!$G$47/(100*12))</f>
        <v>0</v>
      </c>
    </row>
    <row r="577" customFormat="false" ht="12.8" hidden="false" customHeight="false" outlineLevel="0" collapsed="false">
      <c r="A577" s="76" t="n">
        <v>573</v>
      </c>
      <c r="B577" s="77" t="n">
        <f aca="false">EOMONTH(Input!$C$7,A577)</f>
        <v>60357</v>
      </c>
      <c r="D577" s="78" t="n">
        <f aca="false">IF(AND($B577&lt;Input!$C$31,$B577&lt;Input!$G$31),Input!$G$48,0)</f>
        <v>0</v>
      </c>
      <c r="E577" s="78" t="n">
        <f aca="true">IF(AND($B577&gt;Input!$G$31,$B577&lt;Input!$G$25),PMT(Input!$G$47/(100*12),(OFFSET($A$4,MATCH(Input!$G$25,$B$4:$B$1004,1),0,1,1)-OFFSET($A$4,MATCH(Input!$G$31,$B$4:$B$1004,1),0,1,1)),$H$4,0,1),0)</f>
        <v>0</v>
      </c>
      <c r="F577" s="78" t="n">
        <f aca="false">($F576+$D577+$E577)*(1+Input!$G$47/(100*12))</f>
        <v>0</v>
      </c>
    </row>
    <row r="578" customFormat="false" ht="12.8" hidden="false" customHeight="false" outlineLevel="0" collapsed="false">
      <c r="A578" s="76" t="n">
        <v>574</v>
      </c>
      <c r="B578" s="77" t="n">
        <f aca="false">EOMONTH(Input!$C$7,A578)</f>
        <v>60387</v>
      </c>
      <c r="D578" s="78" t="n">
        <f aca="false">IF(AND($B578&lt;Input!$C$31,$B578&lt;Input!$G$31),Input!$G$48,0)</f>
        <v>0</v>
      </c>
      <c r="E578" s="78" t="n">
        <f aca="true">IF(AND($B578&gt;Input!$G$31,$B578&lt;Input!$G$25),PMT(Input!$G$47/(100*12),(OFFSET($A$4,MATCH(Input!$G$25,$B$4:$B$1004,1),0,1,1)-OFFSET($A$4,MATCH(Input!$G$31,$B$4:$B$1004,1),0,1,1)),$H$4,0,1),0)</f>
        <v>0</v>
      </c>
      <c r="F578" s="78" t="n">
        <f aca="false">($F577+$D578+$E578)*(1+Input!$G$47/(100*12))</f>
        <v>0</v>
      </c>
    </row>
    <row r="579" customFormat="false" ht="12.8" hidden="false" customHeight="false" outlineLevel="0" collapsed="false">
      <c r="A579" s="76" t="n">
        <v>575</v>
      </c>
      <c r="B579" s="77" t="n">
        <f aca="false">EOMONTH(Input!$C$7,A579)</f>
        <v>60418</v>
      </c>
      <c r="D579" s="78" t="n">
        <f aca="false">IF(AND($B579&lt;Input!$C$31,$B579&lt;Input!$G$31),Input!$G$48,0)</f>
        <v>0</v>
      </c>
      <c r="E579" s="78" t="n">
        <f aca="true">IF(AND($B579&gt;Input!$G$31,$B579&lt;Input!$G$25),PMT(Input!$G$47/(100*12),(OFFSET($A$4,MATCH(Input!$G$25,$B$4:$B$1004,1),0,1,1)-OFFSET($A$4,MATCH(Input!$G$31,$B$4:$B$1004,1),0,1,1)),$H$4,0,1),0)</f>
        <v>0</v>
      </c>
      <c r="F579" s="78" t="n">
        <f aca="false">($F578+$D579+$E579)*(1+Input!$G$47/(100*12))</f>
        <v>0</v>
      </c>
    </row>
    <row r="580" customFormat="false" ht="12.8" hidden="false" customHeight="false" outlineLevel="0" collapsed="false">
      <c r="A580" s="76" t="n">
        <v>576</v>
      </c>
      <c r="B580" s="77" t="n">
        <f aca="false">EOMONTH(Input!$C$7,A580)</f>
        <v>60448</v>
      </c>
      <c r="D580" s="78" t="n">
        <f aca="false">IF(AND($B580&lt;Input!$C$31,$B580&lt;Input!$G$31),Input!$G$48,0)</f>
        <v>0</v>
      </c>
      <c r="E580" s="78" t="n">
        <f aca="true">IF(AND($B580&gt;Input!$G$31,$B580&lt;Input!$G$25),PMT(Input!$G$47/(100*12),(OFFSET($A$4,MATCH(Input!$G$25,$B$4:$B$1004,1),0,1,1)-OFFSET($A$4,MATCH(Input!$G$31,$B$4:$B$1004,1),0,1,1)),$H$4,0,1),0)</f>
        <v>0</v>
      </c>
      <c r="F580" s="78" t="n">
        <f aca="false">($F579+$D580+$E580)*(1+Input!$G$47/(100*12))</f>
        <v>0</v>
      </c>
    </row>
    <row r="581" customFormat="false" ht="12.8" hidden="false" customHeight="false" outlineLevel="0" collapsed="false">
      <c r="A581" s="76" t="n">
        <v>577</v>
      </c>
      <c r="B581" s="77" t="n">
        <f aca="false">EOMONTH(Input!$C$7,A581)</f>
        <v>60479</v>
      </c>
      <c r="D581" s="78" t="n">
        <f aca="false">IF(AND($B581&lt;Input!$C$31,$B581&lt;Input!$G$31),Input!$G$48,0)</f>
        <v>0</v>
      </c>
      <c r="E581" s="78" t="n">
        <f aca="true">IF(AND($B581&gt;Input!$G$31,$B581&lt;Input!$G$25),PMT(Input!$G$47/(100*12),(OFFSET($A$4,MATCH(Input!$G$25,$B$4:$B$1004,1),0,1,1)-OFFSET($A$4,MATCH(Input!$G$31,$B$4:$B$1004,1),0,1,1)),$H$4,0,1),0)</f>
        <v>0</v>
      </c>
      <c r="F581" s="78" t="n">
        <f aca="false">($F580+$D581+$E581)*(1+Input!$G$47/(100*12))</f>
        <v>0</v>
      </c>
    </row>
    <row r="582" customFormat="false" ht="12.8" hidden="false" customHeight="false" outlineLevel="0" collapsed="false">
      <c r="A582" s="76" t="n">
        <v>578</v>
      </c>
      <c r="B582" s="77" t="n">
        <f aca="false">EOMONTH(Input!$C$7,A582)</f>
        <v>60510</v>
      </c>
      <c r="D582" s="78" t="n">
        <f aca="false">IF(AND($B582&lt;Input!$C$31,$B582&lt;Input!$G$31),Input!$G$48,0)</f>
        <v>0</v>
      </c>
      <c r="E582" s="78" t="n">
        <f aca="true">IF(AND($B582&gt;Input!$G$31,$B582&lt;Input!$G$25),PMT(Input!$G$47/(100*12),(OFFSET($A$4,MATCH(Input!$G$25,$B$4:$B$1004,1),0,1,1)-OFFSET($A$4,MATCH(Input!$G$31,$B$4:$B$1004,1),0,1,1)),$H$4,0,1),0)</f>
        <v>0</v>
      </c>
      <c r="F582" s="78" t="n">
        <f aca="false">($F581+$D582+$E582)*(1+Input!$G$47/(100*12))</f>
        <v>0</v>
      </c>
    </row>
    <row r="583" customFormat="false" ht="12.8" hidden="false" customHeight="false" outlineLevel="0" collapsed="false">
      <c r="A583" s="76" t="n">
        <v>579</v>
      </c>
      <c r="B583" s="77" t="n">
        <f aca="false">EOMONTH(Input!$C$7,A583)</f>
        <v>60540</v>
      </c>
      <c r="D583" s="78" t="n">
        <f aca="false">IF(AND($B583&lt;Input!$C$31,$B583&lt;Input!$G$31),Input!$G$48,0)</f>
        <v>0</v>
      </c>
      <c r="E583" s="78" t="n">
        <f aca="true">IF(AND($B583&gt;Input!$G$31,$B583&lt;Input!$G$25),PMT(Input!$G$47/(100*12),(OFFSET($A$4,MATCH(Input!$G$25,$B$4:$B$1004,1),0,1,1)-OFFSET($A$4,MATCH(Input!$G$31,$B$4:$B$1004,1),0,1,1)),$H$4,0,1),0)</f>
        <v>0</v>
      </c>
      <c r="F583" s="78" t="n">
        <f aca="false">($F582+$D583+$E583)*(1+Input!$G$47/(100*12))</f>
        <v>0</v>
      </c>
    </row>
    <row r="584" customFormat="false" ht="12.8" hidden="false" customHeight="false" outlineLevel="0" collapsed="false">
      <c r="A584" s="76" t="n">
        <v>580</v>
      </c>
      <c r="B584" s="77" t="n">
        <f aca="false">EOMONTH(Input!$C$7,A584)</f>
        <v>60571</v>
      </c>
      <c r="D584" s="78" t="n">
        <f aca="false">IF(AND($B584&lt;Input!$C$31,$B584&lt;Input!$G$31),Input!$G$48,0)</f>
        <v>0</v>
      </c>
      <c r="E584" s="78" t="n">
        <f aca="true">IF(AND($B584&gt;Input!$G$31,$B584&lt;Input!$G$25),PMT(Input!$G$47/(100*12),(OFFSET($A$4,MATCH(Input!$G$25,$B$4:$B$1004,1),0,1,1)-OFFSET($A$4,MATCH(Input!$G$31,$B$4:$B$1004,1),0,1,1)),$H$4,0,1),0)</f>
        <v>0</v>
      </c>
      <c r="F584" s="78" t="n">
        <f aca="false">($F583+$D584+$E584)*(1+Input!$G$47/(100*12))</f>
        <v>0</v>
      </c>
    </row>
    <row r="585" customFormat="false" ht="12.8" hidden="false" customHeight="false" outlineLevel="0" collapsed="false">
      <c r="A585" s="76" t="n">
        <v>581</v>
      </c>
      <c r="B585" s="77" t="n">
        <f aca="false">EOMONTH(Input!$C$7,A585)</f>
        <v>60601</v>
      </c>
      <c r="D585" s="78" t="n">
        <f aca="false">IF(AND($B585&lt;Input!$C$31,$B585&lt;Input!$G$31),Input!$G$48,0)</f>
        <v>0</v>
      </c>
      <c r="E585" s="78" t="n">
        <f aca="true">IF(AND($B585&gt;Input!$G$31,$B585&lt;Input!$G$25),PMT(Input!$G$47/(100*12),(OFFSET($A$4,MATCH(Input!$G$25,$B$4:$B$1004,1),0,1,1)-OFFSET($A$4,MATCH(Input!$G$31,$B$4:$B$1004,1),0,1,1)),$H$4,0,1),0)</f>
        <v>0</v>
      </c>
      <c r="F585" s="78" t="n">
        <f aca="false">($F584+$D585+$E585)*(1+Input!$G$47/(100*12))</f>
        <v>0</v>
      </c>
    </row>
    <row r="586" customFormat="false" ht="12.8" hidden="false" customHeight="false" outlineLevel="0" collapsed="false">
      <c r="A586" s="76" t="n">
        <v>582</v>
      </c>
      <c r="B586" s="77" t="n">
        <f aca="false">EOMONTH(Input!$C$7,A586)</f>
        <v>60632</v>
      </c>
      <c r="D586" s="78" t="n">
        <f aca="false">IF(AND($B586&lt;Input!$C$31,$B586&lt;Input!$G$31),Input!$G$48,0)</f>
        <v>0</v>
      </c>
      <c r="E586" s="78" t="n">
        <f aca="true">IF(AND($B586&gt;Input!$G$31,$B586&lt;Input!$G$25),PMT(Input!$G$47/(100*12),(OFFSET($A$4,MATCH(Input!$G$25,$B$4:$B$1004,1),0,1,1)-OFFSET($A$4,MATCH(Input!$G$31,$B$4:$B$1004,1),0,1,1)),$H$4,0,1),0)</f>
        <v>0</v>
      </c>
      <c r="F586" s="78" t="n">
        <f aca="false">($F585+$D586+$E586)*(1+Input!$G$47/(100*12))</f>
        <v>0</v>
      </c>
    </row>
    <row r="587" customFormat="false" ht="12.8" hidden="false" customHeight="false" outlineLevel="0" collapsed="false">
      <c r="A587" s="76" t="n">
        <v>583</v>
      </c>
      <c r="B587" s="77" t="n">
        <f aca="false">EOMONTH(Input!$C$7,A587)</f>
        <v>60663</v>
      </c>
      <c r="D587" s="78" t="n">
        <f aca="false">IF(AND($B587&lt;Input!$C$31,$B587&lt;Input!$G$31),Input!$G$48,0)</f>
        <v>0</v>
      </c>
      <c r="E587" s="78" t="n">
        <f aca="true">IF(AND($B587&gt;Input!$G$31,$B587&lt;Input!$G$25),PMT(Input!$G$47/(100*12),(OFFSET($A$4,MATCH(Input!$G$25,$B$4:$B$1004,1),0,1,1)-OFFSET($A$4,MATCH(Input!$G$31,$B$4:$B$1004,1),0,1,1)),$H$4,0,1),0)</f>
        <v>0</v>
      </c>
      <c r="F587" s="78" t="n">
        <f aca="false">($F586+$D587+$E587)*(1+Input!$G$47/(100*12))</f>
        <v>0</v>
      </c>
    </row>
    <row r="588" customFormat="false" ht="12.8" hidden="false" customHeight="false" outlineLevel="0" collapsed="false">
      <c r="A588" s="76" t="n">
        <v>584</v>
      </c>
      <c r="B588" s="77" t="n">
        <f aca="false">EOMONTH(Input!$C$7,A588)</f>
        <v>60691</v>
      </c>
      <c r="D588" s="78" t="n">
        <f aca="false">IF(AND($B588&lt;Input!$C$31,$B588&lt;Input!$G$31),Input!$G$48,0)</f>
        <v>0</v>
      </c>
      <c r="E588" s="78" t="n">
        <f aca="true">IF(AND($B588&gt;Input!$G$31,$B588&lt;Input!$G$25),PMT(Input!$G$47/(100*12),(OFFSET($A$4,MATCH(Input!$G$25,$B$4:$B$1004,1),0,1,1)-OFFSET($A$4,MATCH(Input!$G$31,$B$4:$B$1004,1),0,1,1)),$H$4,0,1),0)</f>
        <v>0</v>
      </c>
      <c r="F588" s="78" t="n">
        <f aca="false">($F587+$D588+$E588)*(1+Input!$G$47/(100*12))</f>
        <v>0</v>
      </c>
    </row>
    <row r="589" customFormat="false" ht="12.8" hidden="false" customHeight="false" outlineLevel="0" collapsed="false">
      <c r="A589" s="76" t="n">
        <v>585</v>
      </c>
      <c r="B589" s="77" t="n">
        <f aca="false">EOMONTH(Input!$C$7,A589)</f>
        <v>60722</v>
      </c>
      <c r="D589" s="78" t="n">
        <f aca="false">IF(AND($B589&lt;Input!$C$31,$B589&lt;Input!$G$31),Input!$G$48,0)</f>
        <v>0</v>
      </c>
      <c r="E589" s="78" t="n">
        <f aca="true">IF(AND($B589&gt;Input!$G$31,$B589&lt;Input!$G$25),PMT(Input!$G$47/(100*12),(OFFSET($A$4,MATCH(Input!$G$25,$B$4:$B$1004,1),0,1,1)-OFFSET($A$4,MATCH(Input!$G$31,$B$4:$B$1004,1),0,1,1)),$H$4,0,1),0)</f>
        <v>0</v>
      </c>
      <c r="F589" s="78" t="n">
        <f aca="false">($F588+$D589+$E589)*(1+Input!$G$47/(100*12))</f>
        <v>0</v>
      </c>
    </row>
    <row r="590" customFormat="false" ht="12.8" hidden="false" customHeight="false" outlineLevel="0" collapsed="false">
      <c r="A590" s="76" t="n">
        <v>586</v>
      </c>
      <c r="B590" s="77" t="n">
        <f aca="false">EOMONTH(Input!$C$7,A590)</f>
        <v>60752</v>
      </c>
      <c r="D590" s="78" t="n">
        <f aca="false">IF(AND($B590&lt;Input!$C$31,$B590&lt;Input!$G$31),Input!$G$48,0)</f>
        <v>0</v>
      </c>
      <c r="E590" s="78" t="n">
        <f aca="true">IF(AND($B590&gt;Input!$G$31,$B590&lt;Input!$G$25),PMT(Input!$G$47/(100*12),(OFFSET($A$4,MATCH(Input!$G$25,$B$4:$B$1004,1),0,1,1)-OFFSET($A$4,MATCH(Input!$G$31,$B$4:$B$1004,1),0,1,1)),$H$4,0,1),0)</f>
        <v>0</v>
      </c>
      <c r="F590" s="78" t="n">
        <f aca="false">($F589+$D590+$E590)*(1+Input!$G$47/(100*12))</f>
        <v>0</v>
      </c>
    </row>
    <row r="591" customFormat="false" ht="12.8" hidden="false" customHeight="false" outlineLevel="0" collapsed="false">
      <c r="A591" s="76" t="n">
        <v>587</v>
      </c>
      <c r="B591" s="77" t="n">
        <f aca="false">EOMONTH(Input!$C$7,A591)</f>
        <v>60783</v>
      </c>
      <c r="D591" s="78" t="n">
        <f aca="false">IF(AND($B591&lt;Input!$C$31,$B591&lt;Input!$G$31),Input!$G$48,0)</f>
        <v>0</v>
      </c>
      <c r="E591" s="78" t="n">
        <f aca="true">IF(AND($B591&gt;Input!$G$31,$B591&lt;Input!$G$25),PMT(Input!$G$47/(100*12),(OFFSET($A$4,MATCH(Input!$G$25,$B$4:$B$1004,1),0,1,1)-OFFSET($A$4,MATCH(Input!$G$31,$B$4:$B$1004,1),0,1,1)),$H$4,0,1),0)</f>
        <v>0</v>
      </c>
      <c r="F591" s="78" t="n">
        <f aca="false">($F590+$D591+$E591)*(1+Input!$G$47/(100*12))</f>
        <v>0</v>
      </c>
    </row>
    <row r="592" customFormat="false" ht="12.8" hidden="false" customHeight="false" outlineLevel="0" collapsed="false">
      <c r="A592" s="76" t="n">
        <v>588</v>
      </c>
      <c r="B592" s="77" t="n">
        <f aca="false">EOMONTH(Input!$C$7,A592)</f>
        <v>60813</v>
      </c>
      <c r="D592" s="78" t="n">
        <f aca="false">IF(AND($B592&lt;Input!$C$31,$B592&lt;Input!$G$31),Input!$G$48,0)</f>
        <v>0</v>
      </c>
      <c r="E592" s="78" t="n">
        <f aca="true">IF(AND($B592&gt;Input!$G$31,$B592&lt;Input!$G$25),PMT(Input!$G$47/(100*12),(OFFSET($A$4,MATCH(Input!$G$25,$B$4:$B$1004,1),0,1,1)-OFFSET($A$4,MATCH(Input!$G$31,$B$4:$B$1004,1),0,1,1)),$H$4,0,1),0)</f>
        <v>0</v>
      </c>
      <c r="F592" s="78" t="n">
        <f aca="false">($F591+$D592+$E592)*(1+Input!$G$47/(100*12))</f>
        <v>0</v>
      </c>
    </row>
    <row r="593" customFormat="false" ht="12.8" hidden="false" customHeight="false" outlineLevel="0" collapsed="false">
      <c r="A593" s="76" t="n">
        <v>589</v>
      </c>
      <c r="B593" s="77" t="n">
        <f aca="false">EOMONTH(Input!$C$7,A593)</f>
        <v>60844</v>
      </c>
      <c r="D593" s="78" t="n">
        <f aca="false">IF(AND($B593&lt;Input!$C$31,$B593&lt;Input!$G$31),Input!$G$48,0)</f>
        <v>0</v>
      </c>
      <c r="E593" s="78" t="n">
        <f aca="true">IF(AND($B593&gt;Input!$G$31,$B593&lt;Input!$G$25),PMT(Input!$G$47/(100*12),(OFFSET($A$4,MATCH(Input!$G$25,$B$4:$B$1004,1),0,1,1)-OFFSET($A$4,MATCH(Input!$G$31,$B$4:$B$1004,1),0,1,1)),$H$4,0,1),0)</f>
        <v>0</v>
      </c>
      <c r="F593" s="78" t="n">
        <f aca="false">($F592+$D593+$E593)*(1+Input!$G$47/(100*12))</f>
        <v>0</v>
      </c>
    </row>
    <row r="594" customFormat="false" ht="12.8" hidden="false" customHeight="false" outlineLevel="0" collapsed="false">
      <c r="A594" s="76" t="n">
        <v>590</v>
      </c>
      <c r="B594" s="77" t="n">
        <f aca="false">EOMONTH(Input!$C$7,A594)</f>
        <v>60875</v>
      </c>
      <c r="D594" s="78" t="n">
        <f aca="false">IF(AND($B594&lt;Input!$C$31,$B594&lt;Input!$G$31),Input!$G$48,0)</f>
        <v>0</v>
      </c>
      <c r="E594" s="78" t="n">
        <f aca="true">IF(AND($B594&gt;Input!$G$31,$B594&lt;Input!$G$25),PMT(Input!$G$47/(100*12),(OFFSET($A$4,MATCH(Input!$G$25,$B$4:$B$1004,1),0,1,1)-OFFSET($A$4,MATCH(Input!$G$31,$B$4:$B$1004,1),0,1,1)),$H$4,0,1),0)</f>
        <v>0</v>
      </c>
      <c r="F594" s="78" t="n">
        <f aca="false">($F593+$D594+$E594)*(1+Input!$G$47/(100*12))</f>
        <v>0</v>
      </c>
    </row>
    <row r="595" customFormat="false" ht="12.8" hidden="false" customHeight="false" outlineLevel="0" collapsed="false">
      <c r="A595" s="76" t="n">
        <v>591</v>
      </c>
      <c r="B595" s="77" t="n">
        <f aca="false">EOMONTH(Input!$C$7,A595)</f>
        <v>60905</v>
      </c>
      <c r="D595" s="78" t="n">
        <f aca="false">IF(AND($B595&lt;Input!$C$31,$B595&lt;Input!$G$31),Input!$G$48,0)</f>
        <v>0</v>
      </c>
      <c r="E595" s="78" t="n">
        <f aca="true">IF(AND($B595&gt;Input!$G$31,$B595&lt;Input!$G$25),PMT(Input!$G$47/(100*12),(OFFSET($A$4,MATCH(Input!$G$25,$B$4:$B$1004,1),0,1,1)-OFFSET($A$4,MATCH(Input!$G$31,$B$4:$B$1004,1),0,1,1)),$H$4,0,1),0)</f>
        <v>0</v>
      </c>
      <c r="F595" s="78" t="n">
        <f aca="false">($F594+$D595+$E595)*(1+Input!$G$47/(100*12))</f>
        <v>0</v>
      </c>
    </row>
    <row r="596" customFormat="false" ht="12.8" hidden="false" customHeight="false" outlineLevel="0" collapsed="false">
      <c r="A596" s="76" t="n">
        <v>592</v>
      </c>
      <c r="B596" s="77" t="n">
        <f aca="false">EOMONTH(Input!$C$7,A596)</f>
        <v>60936</v>
      </c>
      <c r="D596" s="78" t="n">
        <f aca="false">IF(AND($B596&lt;Input!$C$31,$B596&lt;Input!$G$31),Input!$G$48,0)</f>
        <v>0</v>
      </c>
      <c r="E596" s="78" t="n">
        <f aca="true">IF(AND($B596&gt;Input!$G$31,$B596&lt;Input!$G$25),PMT(Input!$G$47/(100*12),(OFFSET($A$4,MATCH(Input!$G$25,$B$4:$B$1004,1),0,1,1)-OFFSET($A$4,MATCH(Input!$G$31,$B$4:$B$1004,1),0,1,1)),$H$4,0,1),0)</f>
        <v>0</v>
      </c>
      <c r="F596" s="78" t="n">
        <f aca="false">($F595+$D596+$E596)*(1+Input!$G$47/(100*12))</f>
        <v>0</v>
      </c>
    </row>
    <row r="597" customFormat="false" ht="12.8" hidden="false" customHeight="false" outlineLevel="0" collapsed="false">
      <c r="A597" s="76" t="n">
        <v>593</v>
      </c>
      <c r="B597" s="77" t="n">
        <f aca="false">EOMONTH(Input!$C$7,A597)</f>
        <v>60966</v>
      </c>
      <c r="D597" s="78" t="n">
        <f aca="false">IF(AND($B597&lt;Input!$C$31,$B597&lt;Input!$G$31),Input!$G$48,0)</f>
        <v>0</v>
      </c>
      <c r="E597" s="78" t="n">
        <f aca="true">IF(AND($B597&gt;Input!$G$31,$B597&lt;Input!$G$25),PMT(Input!$G$47/(100*12),(OFFSET($A$4,MATCH(Input!$G$25,$B$4:$B$1004,1),0,1,1)-OFFSET($A$4,MATCH(Input!$G$31,$B$4:$B$1004,1),0,1,1)),$H$4,0,1),0)</f>
        <v>0</v>
      </c>
      <c r="F597" s="78" t="n">
        <f aca="false">($F596+$D597+$E597)*(1+Input!$G$47/(100*12))</f>
        <v>0</v>
      </c>
    </row>
    <row r="598" customFormat="false" ht="12.8" hidden="false" customHeight="false" outlineLevel="0" collapsed="false">
      <c r="A598" s="76" t="n">
        <v>594</v>
      </c>
      <c r="B598" s="77" t="n">
        <f aca="false">EOMONTH(Input!$C$7,A598)</f>
        <v>60997</v>
      </c>
      <c r="D598" s="78" t="n">
        <f aca="false">IF(AND($B598&lt;Input!$C$31,$B598&lt;Input!$G$31),Input!$G$48,0)</f>
        <v>0</v>
      </c>
      <c r="E598" s="78" t="n">
        <f aca="true">IF(AND($B598&gt;Input!$G$31,$B598&lt;Input!$G$25),PMT(Input!$G$47/(100*12),(OFFSET($A$4,MATCH(Input!$G$25,$B$4:$B$1004,1),0,1,1)-OFFSET($A$4,MATCH(Input!$G$31,$B$4:$B$1004,1),0,1,1)),$H$4,0,1),0)</f>
        <v>0</v>
      </c>
      <c r="F598" s="78" t="n">
        <f aca="false">($F597+$D598+$E598)*(1+Input!$G$47/(100*12))</f>
        <v>0</v>
      </c>
    </row>
    <row r="599" customFormat="false" ht="12.8" hidden="false" customHeight="false" outlineLevel="0" collapsed="false">
      <c r="A599" s="76" t="n">
        <v>595</v>
      </c>
      <c r="B599" s="77" t="n">
        <f aca="false">EOMONTH(Input!$C$7,A599)</f>
        <v>61028</v>
      </c>
      <c r="D599" s="78" t="n">
        <f aca="false">IF(AND($B599&lt;Input!$C$31,$B599&lt;Input!$G$31),Input!$G$48,0)</f>
        <v>0</v>
      </c>
      <c r="E599" s="78" t="n">
        <f aca="true">IF(AND($B599&gt;Input!$G$31,$B599&lt;Input!$G$25),PMT(Input!$G$47/(100*12),(OFFSET($A$4,MATCH(Input!$G$25,$B$4:$B$1004,1),0,1,1)-OFFSET($A$4,MATCH(Input!$G$31,$B$4:$B$1004,1),0,1,1)),$H$4,0,1),0)</f>
        <v>0</v>
      </c>
      <c r="F599" s="78" t="n">
        <f aca="false">($F598+$D599+$E599)*(1+Input!$G$47/(100*12))</f>
        <v>0</v>
      </c>
    </row>
    <row r="600" customFormat="false" ht="12.8" hidden="false" customHeight="false" outlineLevel="0" collapsed="false">
      <c r="A600" s="76" t="n">
        <v>596</v>
      </c>
      <c r="B600" s="77" t="n">
        <f aca="false">EOMONTH(Input!$C$7,A600)</f>
        <v>61056</v>
      </c>
      <c r="D600" s="78" t="n">
        <f aca="false">IF(AND($B600&lt;Input!$C$31,$B600&lt;Input!$G$31),Input!$G$48,0)</f>
        <v>0</v>
      </c>
      <c r="E600" s="78" t="n">
        <f aca="true">IF(AND($B600&gt;Input!$G$31,$B600&lt;Input!$G$25),PMT(Input!$G$47/(100*12),(OFFSET($A$4,MATCH(Input!$G$25,$B$4:$B$1004,1),0,1,1)-OFFSET($A$4,MATCH(Input!$G$31,$B$4:$B$1004,1),0,1,1)),$H$4,0,1),0)</f>
        <v>0</v>
      </c>
      <c r="F600" s="78" t="n">
        <f aca="false">($F599+$D600+$E600)*(1+Input!$G$47/(100*12))</f>
        <v>0</v>
      </c>
    </row>
    <row r="601" customFormat="false" ht="12.8" hidden="false" customHeight="false" outlineLevel="0" collapsed="false">
      <c r="A601" s="76" t="n">
        <v>597</v>
      </c>
      <c r="B601" s="77" t="n">
        <f aca="false">EOMONTH(Input!$C$7,A601)</f>
        <v>61087</v>
      </c>
      <c r="D601" s="78" t="n">
        <f aca="false">IF(AND($B601&lt;Input!$C$31,$B601&lt;Input!$G$31),Input!$G$48,0)</f>
        <v>0</v>
      </c>
      <c r="E601" s="78" t="n">
        <f aca="true">IF(AND($B601&gt;Input!$G$31,$B601&lt;Input!$G$25),PMT(Input!$G$47/(100*12),(OFFSET($A$4,MATCH(Input!$G$25,$B$4:$B$1004,1),0,1,1)-OFFSET($A$4,MATCH(Input!$G$31,$B$4:$B$1004,1),0,1,1)),$H$4,0,1),0)</f>
        <v>0</v>
      </c>
      <c r="F601" s="78" t="n">
        <f aca="false">($F600+$D601+$E601)*(1+Input!$G$47/(100*12))</f>
        <v>0</v>
      </c>
    </row>
    <row r="602" customFormat="false" ht="12.8" hidden="false" customHeight="false" outlineLevel="0" collapsed="false">
      <c r="A602" s="76" t="n">
        <v>598</v>
      </c>
      <c r="B602" s="77" t="n">
        <f aca="false">EOMONTH(Input!$C$7,A602)</f>
        <v>61117</v>
      </c>
      <c r="D602" s="78" t="n">
        <f aca="false">IF(AND($B602&lt;Input!$C$31,$B602&lt;Input!$G$31),Input!$G$48,0)</f>
        <v>0</v>
      </c>
      <c r="E602" s="78" t="n">
        <f aca="true">IF(AND($B602&gt;Input!$G$31,$B602&lt;Input!$G$25),PMT(Input!$G$47/(100*12),(OFFSET($A$4,MATCH(Input!$G$25,$B$4:$B$1004,1),0,1,1)-OFFSET($A$4,MATCH(Input!$G$31,$B$4:$B$1004,1),0,1,1)),$H$4,0,1),0)</f>
        <v>0</v>
      </c>
      <c r="F602" s="78" t="n">
        <f aca="false">($F601+$D602+$E602)*(1+Input!$G$47/(100*12))</f>
        <v>0</v>
      </c>
    </row>
    <row r="603" customFormat="false" ht="12.8" hidden="false" customHeight="false" outlineLevel="0" collapsed="false">
      <c r="A603" s="76" t="n">
        <v>599</v>
      </c>
      <c r="B603" s="77" t="n">
        <f aca="false">EOMONTH(Input!$C$7,A603)</f>
        <v>61148</v>
      </c>
      <c r="D603" s="78" t="n">
        <f aca="false">IF(AND($B603&lt;Input!$C$31,$B603&lt;Input!$G$31),Input!$G$48,0)</f>
        <v>0</v>
      </c>
      <c r="E603" s="78" t="n">
        <f aca="true">IF(AND($B603&gt;Input!$G$31,$B603&lt;Input!$G$25),PMT(Input!$G$47/(100*12),(OFFSET($A$4,MATCH(Input!$G$25,$B$4:$B$1004,1),0,1,1)-OFFSET($A$4,MATCH(Input!$G$31,$B$4:$B$1004,1),0,1,1)),$H$4,0,1),0)</f>
        <v>0</v>
      </c>
      <c r="F603" s="78" t="n">
        <f aca="false">($F602+$D603+$E603)*(1+Input!$G$47/(100*12))</f>
        <v>0</v>
      </c>
    </row>
    <row r="604" customFormat="false" ht="12.8" hidden="false" customHeight="false" outlineLevel="0" collapsed="false">
      <c r="A604" s="76" t="n">
        <v>600</v>
      </c>
      <c r="B604" s="77" t="n">
        <f aca="false">EOMONTH(Input!$C$7,A604)</f>
        <v>61178</v>
      </c>
      <c r="D604" s="78" t="n">
        <f aca="false">IF(AND($B604&lt;Input!$C$31,$B604&lt;Input!$G$31),Input!$G$48,0)</f>
        <v>0</v>
      </c>
      <c r="E604" s="78" t="n">
        <f aca="true">IF(AND($B604&gt;Input!$G$31,$B604&lt;Input!$G$25),PMT(Input!$G$47/(100*12),(OFFSET($A$4,MATCH(Input!$G$25,$B$4:$B$1004,1),0,1,1)-OFFSET($A$4,MATCH(Input!$G$31,$B$4:$B$1004,1),0,1,1)),$H$4,0,1),0)</f>
        <v>0</v>
      </c>
      <c r="F604" s="78" t="n">
        <f aca="false">($F603+$D604+$E604)*(1+Input!$G$47/(100*12))</f>
        <v>0</v>
      </c>
    </row>
    <row r="605" customFormat="false" ht="12.8" hidden="false" customHeight="false" outlineLevel="0" collapsed="false">
      <c r="A605" s="76" t="n">
        <v>601</v>
      </c>
      <c r="B605" s="77" t="n">
        <f aca="false">EOMONTH(Input!$C$7,A605)</f>
        <v>61209</v>
      </c>
      <c r="D605" s="78" t="n">
        <f aca="false">IF(AND($B605&lt;Input!$C$31,$B605&lt;Input!$G$31),Input!$G$48,0)</f>
        <v>0</v>
      </c>
      <c r="E605" s="78" t="n">
        <f aca="true">IF(AND($B605&gt;Input!$G$31,$B605&lt;Input!$G$25),PMT(Input!$G$47/(100*12),(OFFSET($A$4,MATCH(Input!$G$25,$B$4:$B$1004,1),0,1,1)-OFFSET($A$4,MATCH(Input!$G$31,$B$4:$B$1004,1),0,1,1)),$H$4,0,1),0)</f>
        <v>0</v>
      </c>
      <c r="F605" s="78" t="n">
        <f aca="false">($F604+$D605+$E605)*(1+Input!$G$47/(100*12))</f>
        <v>0</v>
      </c>
    </row>
    <row r="606" customFormat="false" ht="12.8" hidden="false" customHeight="false" outlineLevel="0" collapsed="false">
      <c r="A606" s="76" t="n">
        <v>602</v>
      </c>
      <c r="B606" s="77" t="n">
        <f aca="false">EOMONTH(Input!$C$7,A606)</f>
        <v>61240</v>
      </c>
      <c r="D606" s="78" t="n">
        <f aca="false">IF(AND($B606&lt;Input!$C$31,$B606&lt;Input!$G$31),Input!$G$48,0)</f>
        <v>0</v>
      </c>
      <c r="E606" s="78" t="n">
        <f aca="true">IF(AND($B606&gt;Input!$G$31,$B606&lt;Input!$G$25),PMT(Input!$G$47/(100*12),(OFFSET($A$4,MATCH(Input!$G$25,$B$4:$B$1004,1),0,1,1)-OFFSET($A$4,MATCH(Input!$G$31,$B$4:$B$1004,1),0,1,1)),$H$4,0,1),0)</f>
        <v>0</v>
      </c>
      <c r="F606" s="78" t="n">
        <f aca="false">($F605+$D606+$E606)*(1+Input!$G$47/(100*12))</f>
        <v>0</v>
      </c>
    </row>
    <row r="607" customFormat="false" ht="12.8" hidden="false" customHeight="false" outlineLevel="0" collapsed="false">
      <c r="A607" s="76" t="n">
        <v>603</v>
      </c>
      <c r="B607" s="77" t="n">
        <f aca="false">EOMONTH(Input!$C$7,A607)</f>
        <v>61270</v>
      </c>
      <c r="D607" s="78" t="n">
        <f aca="false">IF(AND($B607&lt;Input!$C$31,$B607&lt;Input!$G$31),Input!$G$48,0)</f>
        <v>0</v>
      </c>
      <c r="E607" s="78" t="n">
        <f aca="true">IF(AND($B607&gt;Input!$G$31,$B607&lt;Input!$G$25),PMT(Input!$G$47/(100*12),(OFFSET($A$4,MATCH(Input!$G$25,$B$4:$B$1004,1),0,1,1)-OFFSET($A$4,MATCH(Input!$G$31,$B$4:$B$1004,1),0,1,1)),$H$4,0,1),0)</f>
        <v>0</v>
      </c>
      <c r="F607" s="78" t="n">
        <f aca="false">($F606+$D607+$E607)*(1+Input!$G$47/(100*12))</f>
        <v>0</v>
      </c>
    </row>
    <row r="608" customFormat="false" ht="12.8" hidden="false" customHeight="false" outlineLevel="0" collapsed="false">
      <c r="A608" s="76" t="n">
        <v>604</v>
      </c>
      <c r="B608" s="77" t="n">
        <f aca="false">EOMONTH(Input!$C$7,A608)</f>
        <v>61301</v>
      </c>
      <c r="D608" s="78" t="n">
        <f aca="false">IF(AND($B608&lt;Input!$C$31,$B608&lt;Input!$G$31),Input!$G$48,0)</f>
        <v>0</v>
      </c>
      <c r="E608" s="78" t="n">
        <f aca="true">IF(AND($B608&gt;Input!$G$31,$B608&lt;Input!$G$25),PMT(Input!$G$47/(100*12),(OFFSET($A$4,MATCH(Input!$G$25,$B$4:$B$1004,1),0,1,1)-OFFSET($A$4,MATCH(Input!$G$31,$B$4:$B$1004,1),0,1,1)),$H$4,0,1),0)</f>
        <v>0</v>
      </c>
      <c r="F608" s="78" t="n">
        <f aca="false">($F607+$D608+$E608)*(1+Input!$G$47/(100*12))</f>
        <v>0</v>
      </c>
    </row>
    <row r="609" customFormat="false" ht="12.8" hidden="false" customHeight="false" outlineLevel="0" collapsed="false">
      <c r="A609" s="76" t="n">
        <v>605</v>
      </c>
      <c r="B609" s="77" t="n">
        <f aca="false">EOMONTH(Input!$C$7,A609)</f>
        <v>61331</v>
      </c>
      <c r="D609" s="78" t="n">
        <f aca="false">IF(AND($B609&lt;Input!$C$31,$B609&lt;Input!$G$31),Input!$G$48,0)</f>
        <v>0</v>
      </c>
      <c r="E609" s="78" t="n">
        <f aca="true">IF(AND($B609&gt;Input!$G$31,$B609&lt;Input!$G$25),PMT(Input!$G$47/(100*12),(OFFSET($A$4,MATCH(Input!$G$25,$B$4:$B$1004,1),0,1,1)-OFFSET($A$4,MATCH(Input!$G$31,$B$4:$B$1004,1),0,1,1)),$H$4,0,1),0)</f>
        <v>0</v>
      </c>
      <c r="F609" s="78" t="n">
        <f aca="false">($F608+$D609+$E609)*(1+Input!$G$47/(100*12))</f>
        <v>0</v>
      </c>
    </row>
    <row r="610" customFormat="false" ht="12.8" hidden="false" customHeight="false" outlineLevel="0" collapsed="false">
      <c r="A610" s="76" t="n">
        <v>606</v>
      </c>
      <c r="B610" s="77" t="n">
        <f aca="false">EOMONTH(Input!$C$7,A610)</f>
        <v>61362</v>
      </c>
      <c r="D610" s="78" t="n">
        <f aca="false">IF(AND($B610&lt;Input!$C$31,$B610&lt;Input!$G$31),Input!$G$48,0)</f>
        <v>0</v>
      </c>
      <c r="E610" s="78" t="n">
        <f aca="true">IF(AND($B610&gt;Input!$G$31,$B610&lt;Input!$G$25),PMT(Input!$G$47/(100*12),(OFFSET($A$4,MATCH(Input!$G$25,$B$4:$B$1004,1),0,1,1)-OFFSET($A$4,MATCH(Input!$G$31,$B$4:$B$1004,1),0,1,1)),$H$4,0,1),0)</f>
        <v>0</v>
      </c>
      <c r="F610" s="78" t="n">
        <f aca="false">($F609+$D610+$E610)*(1+Input!$G$47/(100*12))</f>
        <v>0</v>
      </c>
    </row>
    <row r="611" customFormat="false" ht="12.8" hidden="false" customHeight="false" outlineLevel="0" collapsed="false">
      <c r="A611" s="76" t="n">
        <v>607</v>
      </c>
      <c r="B611" s="77" t="n">
        <f aca="false">EOMONTH(Input!$C$7,A611)</f>
        <v>61393</v>
      </c>
      <c r="D611" s="78" t="n">
        <f aca="false">IF(AND($B611&lt;Input!$C$31,$B611&lt;Input!$G$31),Input!$G$48,0)</f>
        <v>0</v>
      </c>
      <c r="E611" s="78" t="n">
        <f aca="true">IF(AND($B611&gt;Input!$G$31,$B611&lt;Input!$G$25),PMT(Input!$G$47/(100*12),(OFFSET($A$4,MATCH(Input!$G$25,$B$4:$B$1004,1),0,1,1)-OFFSET($A$4,MATCH(Input!$G$31,$B$4:$B$1004,1),0,1,1)),$H$4,0,1),0)</f>
        <v>0</v>
      </c>
      <c r="F611" s="78" t="n">
        <f aca="false">($F610+$D611+$E611)*(1+Input!$G$47/(100*12))</f>
        <v>0</v>
      </c>
    </row>
    <row r="612" customFormat="false" ht="12.8" hidden="false" customHeight="false" outlineLevel="0" collapsed="false">
      <c r="A612" s="76" t="n">
        <v>608</v>
      </c>
      <c r="B612" s="77" t="n">
        <f aca="false">EOMONTH(Input!$C$7,A612)</f>
        <v>61422</v>
      </c>
      <c r="D612" s="78" t="n">
        <f aca="false">IF(AND($B612&lt;Input!$C$31,$B612&lt;Input!$G$31),Input!$G$48,0)</f>
        <v>0</v>
      </c>
      <c r="E612" s="78" t="n">
        <f aca="true">IF(AND($B612&gt;Input!$G$31,$B612&lt;Input!$G$25),PMT(Input!$G$47/(100*12),(OFFSET($A$4,MATCH(Input!$G$25,$B$4:$B$1004,1),0,1,1)-OFFSET($A$4,MATCH(Input!$G$31,$B$4:$B$1004,1),0,1,1)),$H$4,0,1),0)</f>
        <v>0</v>
      </c>
      <c r="F612" s="78" t="n">
        <f aca="false">($F611+$D612+$E612)*(1+Input!$G$47/(100*12))</f>
        <v>0</v>
      </c>
    </row>
    <row r="613" customFormat="false" ht="12.8" hidden="false" customHeight="false" outlineLevel="0" collapsed="false">
      <c r="A613" s="76" t="n">
        <v>609</v>
      </c>
      <c r="B613" s="77" t="n">
        <f aca="false">EOMONTH(Input!$C$7,A613)</f>
        <v>61453</v>
      </c>
      <c r="D613" s="78" t="n">
        <f aca="false">IF(AND($B613&lt;Input!$C$31,$B613&lt;Input!$G$31),Input!$G$48,0)</f>
        <v>0</v>
      </c>
      <c r="E613" s="78" t="n">
        <f aca="true">IF(AND($B613&gt;Input!$G$31,$B613&lt;Input!$G$25),PMT(Input!$G$47/(100*12),(OFFSET($A$4,MATCH(Input!$G$25,$B$4:$B$1004,1),0,1,1)-OFFSET($A$4,MATCH(Input!$G$31,$B$4:$B$1004,1),0,1,1)),$H$4,0,1),0)</f>
        <v>0</v>
      </c>
      <c r="F613" s="78" t="n">
        <f aca="false">($F612+$D613+$E613)*(1+Input!$G$47/(100*12))</f>
        <v>0</v>
      </c>
    </row>
    <row r="614" customFormat="false" ht="12.8" hidden="false" customHeight="false" outlineLevel="0" collapsed="false">
      <c r="A614" s="76" t="n">
        <v>610</v>
      </c>
      <c r="B614" s="77" t="n">
        <f aca="false">EOMONTH(Input!$C$7,A614)</f>
        <v>61483</v>
      </c>
      <c r="D614" s="78" t="n">
        <f aca="false">IF(AND($B614&lt;Input!$C$31,$B614&lt;Input!$G$31),Input!$G$48,0)</f>
        <v>0</v>
      </c>
      <c r="E614" s="78" t="n">
        <f aca="true">IF(AND($B614&gt;Input!$G$31,$B614&lt;Input!$G$25),PMT(Input!$G$47/(100*12),(OFFSET($A$4,MATCH(Input!$G$25,$B$4:$B$1004,1),0,1,1)-OFFSET($A$4,MATCH(Input!$G$31,$B$4:$B$1004,1),0,1,1)),$H$4,0,1),0)</f>
        <v>0</v>
      </c>
      <c r="F614" s="78" t="n">
        <f aca="false">($F613+$D614+$E614)*(1+Input!$G$47/(100*12))</f>
        <v>0</v>
      </c>
    </row>
    <row r="615" customFormat="false" ht="12.8" hidden="false" customHeight="false" outlineLevel="0" collapsed="false">
      <c r="A615" s="76" t="n">
        <v>611</v>
      </c>
      <c r="B615" s="77" t="n">
        <f aca="false">EOMONTH(Input!$C$7,A615)</f>
        <v>61514</v>
      </c>
      <c r="D615" s="78" t="n">
        <f aca="false">IF(AND($B615&lt;Input!$C$31,$B615&lt;Input!$G$31),Input!$G$48,0)</f>
        <v>0</v>
      </c>
      <c r="E615" s="78" t="n">
        <f aca="true">IF(AND($B615&gt;Input!$G$31,$B615&lt;Input!$G$25),PMT(Input!$G$47/(100*12),(OFFSET($A$4,MATCH(Input!$G$25,$B$4:$B$1004,1),0,1,1)-OFFSET($A$4,MATCH(Input!$G$31,$B$4:$B$1004,1),0,1,1)),$H$4,0,1),0)</f>
        <v>0</v>
      </c>
      <c r="F615" s="78" t="n">
        <f aca="false">($F614+$D615+$E615)*(1+Input!$G$47/(100*12))</f>
        <v>0</v>
      </c>
    </row>
    <row r="616" customFormat="false" ht="12.8" hidden="false" customHeight="false" outlineLevel="0" collapsed="false">
      <c r="A616" s="76" t="n">
        <v>612</v>
      </c>
      <c r="B616" s="77" t="n">
        <f aca="false">EOMONTH(Input!$C$7,A616)</f>
        <v>61544</v>
      </c>
      <c r="D616" s="78" t="n">
        <f aca="false">IF(AND($B616&lt;Input!$C$31,$B616&lt;Input!$G$31),Input!$G$48,0)</f>
        <v>0</v>
      </c>
      <c r="E616" s="78" t="n">
        <f aca="true">IF(AND($B616&gt;Input!$G$31,$B616&lt;Input!$G$25),PMT(Input!$G$47/(100*12),(OFFSET($A$4,MATCH(Input!$G$25,$B$4:$B$1004,1),0,1,1)-OFFSET($A$4,MATCH(Input!$G$31,$B$4:$B$1004,1),0,1,1)),$H$4,0,1),0)</f>
        <v>0</v>
      </c>
      <c r="F616" s="78" t="n">
        <f aca="false">($F615+$D616+$E616)*(1+Input!$G$47/(100*12))</f>
        <v>0</v>
      </c>
    </row>
    <row r="617" customFormat="false" ht="12.8" hidden="false" customHeight="false" outlineLevel="0" collapsed="false">
      <c r="A617" s="76" t="n">
        <v>613</v>
      </c>
      <c r="B617" s="77" t="n">
        <f aca="false">EOMONTH(Input!$C$7,A617)</f>
        <v>61575</v>
      </c>
      <c r="D617" s="78" t="n">
        <f aca="false">IF(AND($B617&lt;Input!$C$31,$B617&lt;Input!$G$31),Input!$G$48,0)</f>
        <v>0</v>
      </c>
      <c r="E617" s="78" t="n">
        <f aca="true">IF(AND($B617&gt;Input!$G$31,$B617&lt;Input!$G$25),PMT(Input!$G$47/(100*12),(OFFSET($A$4,MATCH(Input!$G$25,$B$4:$B$1004,1),0,1,1)-OFFSET($A$4,MATCH(Input!$G$31,$B$4:$B$1004,1),0,1,1)),$H$4,0,1),0)</f>
        <v>0</v>
      </c>
      <c r="F617" s="78" t="n">
        <f aca="false">($F616+$D617+$E617)*(1+Input!$G$47/(100*12))</f>
        <v>0</v>
      </c>
    </row>
    <row r="618" customFormat="false" ht="12.8" hidden="false" customHeight="false" outlineLevel="0" collapsed="false">
      <c r="A618" s="76" t="n">
        <v>614</v>
      </c>
      <c r="B618" s="77" t="n">
        <f aca="false">EOMONTH(Input!$C$7,A618)</f>
        <v>61606</v>
      </c>
      <c r="D618" s="78" t="n">
        <f aca="false">IF(AND($B618&lt;Input!$C$31,$B618&lt;Input!$G$31),Input!$G$48,0)</f>
        <v>0</v>
      </c>
      <c r="E618" s="78" t="n">
        <f aca="true">IF(AND($B618&gt;Input!$G$31,$B618&lt;Input!$G$25),PMT(Input!$G$47/(100*12),(OFFSET($A$4,MATCH(Input!$G$25,$B$4:$B$1004,1),0,1,1)-OFFSET($A$4,MATCH(Input!$G$31,$B$4:$B$1004,1),0,1,1)),$H$4,0,1),0)</f>
        <v>0</v>
      </c>
      <c r="F618" s="78" t="n">
        <f aca="false">($F617+$D618+$E618)*(1+Input!$G$47/(100*12))</f>
        <v>0</v>
      </c>
    </row>
    <row r="619" customFormat="false" ht="12.8" hidden="false" customHeight="false" outlineLevel="0" collapsed="false">
      <c r="A619" s="76" t="n">
        <v>615</v>
      </c>
      <c r="B619" s="77" t="n">
        <f aca="false">EOMONTH(Input!$C$7,A619)</f>
        <v>61636</v>
      </c>
      <c r="D619" s="78" t="n">
        <f aca="false">IF(AND($B619&lt;Input!$C$31,$B619&lt;Input!$G$31),Input!$G$48,0)</f>
        <v>0</v>
      </c>
      <c r="E619" s="78" t="n">
        <f aca="true">IF(AND($B619&gt;Input!$G$31,$B619&lt;Input!$G$25),PMT(Input!$G$47/(100*12),(OFFSET($A$4,MATCH(Input!$G$25,$B$4:$B$1004,1),0,1,1)-OFFSET($A$4,MATCH(Input!$G$31,$B$4:$B$1004,1),0,1,1)),$H$4,0,1),0)</f>
        <v>0</v>
      </c>
      <c r="F619" s="78" t="n">
        <f aca="false">($F618+$D619+$E619)*(1+Input!$G$47/(100*12))</f>
        <v>0</v>
      </c>
    </row>
    <row r="620" customFormat="false" ht="12.8" hidden="false" customHeight="false" outlineLevel="0" collapsed="false">
      <c r="A620" s="76" t="n">
        <v>616</v>
      </c>
      <c r="B620" s="77" t="n">
        <f aca="false">EOMONTH(Input!$C$7,A620)</f>
        <v>61667</v>
      </c>
      <c r="D620" s="78" t="n">
        <f aca="false">IF(AND($B620&lt;Input!$C$31,$B620&lt;Input!$G$31),Input!$G$48,0)</f>
        <v>0</v>
      </c>
      <c r="E620" s="78" t="n">
        <f aca="true">IF(AND($B620&gt;Input!$G$31,$B620&lt;Input!$G$25),PMT(Input!$G$47/(100*12),(OFFSET($A$4,MATCH(Input!$G$25,$B$4:$B$1004,1),0,1,1)-OFFSET($A$4,MATCH(Input!$G$31,$B$4:$B$1004,1),0,1,1)),$H$4,0,1),0)</f>
        <v>0</v>
      </c>
      <c r="F620" s="78" t="n">
        <f aca="false">($F619+$D620+$E620)*(1+Input!$G$47/(100*12))</f>
        <v>0</v>
      </c>
    </row>
    <row r="621" customFormat="false" ht="12.8" hidden="false" customHeight="false" outlineLevel="0" collapsed="false">
      <c r="A621" s="76" t="n">
        <v>617</v>
      </c>
      <c r="B621" s="77" t="n">
        <f aca="false">EOMONTH(Input!$C$7,A621)</f>
        <v>61697</v>
      </c>
      <c r="D621" s="78" t="n">
        <f aca="false">IF(AND($B621&lt;Input!$C$31,$B621&lt;Input!$G$31),Input!$G$48,0)</f>
        <v>0</v>
      </c>
      <c r="E621" s="78" t="n">
        <f aca="true">IF(AND($B621&gt;Input!$G$31,$B621&lt;Input!$G$25),PMT(Input!$G$47/(100*12),(OFFSET($A$4,MATCH(Input!$G$25,$B$4:$B$1004,1),0,1,1)-OFFSET($A$4,MATCH(Input!$G$31,$B$4:$B$1004,1),0,1,1)),$H$4,0,1),0)</f>
        <v>0</v>
      </c>
      <c r="F621" s="78" t="n">
        <f aca="false">($F620+$D621+$E621)*(1+Input!$G$47/(100*12))</f>
        <v>0</v>
      </c>
    </row>
    <row r="622" customFormat="false" ht="12.8" hidden="false" customHeight="false" outlineLevel="0" collapsed="false">
      <c r="A622" s="76" t="n">
        <v>618</v>
      </c>
      <c r="B622" s="77" t="n">
        <f aca="false">EOMONTH(Input!$C$7,A622)</f>
        <v>61728</v>
      </c>
      <c r="D622" s="78" t="n">
        <f aca="false">IF(AND($B622&lt;Input!$C$31,$B622&lt;Input!$G$31),Input!$G$48,0)</f>
        <v>0</v>
      </c>
      <c r="E622" s="78" t="n">
        <f aca="true">IF(AND($B622&gt;Input!$G$31,$B622&lt;Input!$G$25),PMT(Input!$G$47/(100*12),(OFFSET($A$4,MATCH(Input!$G$25,$B$4:$B$1004,1),0,1,1)-OFFSET($A$4,MATCH(Input!$G$31,$B$4:$B$1004,1),0,1,1)),$H$4,0,1),0)</f>
        <v>0</v>
      </c>
      <c r="F622" s="78" t="n">
        <f aca="false">($F621+$D622+$E622)*(1+Input!$G$47/(100*12))</f>
        <v>0</v>
      </c>
    </row>
    <row r="623" customFormat="false" ht="12.8" hidden="false" customHeight="false" outlineLevel="0" collapsed="false">
      <c r="A623" s="76" t="n">
        <v>619</v>
      </c>
      <c r="B623" s="77" t="n">
        <f aca="false">EOMONTH(Input!$C$7,A623)</f>
        <v>61759</v>
      </c>
      <c r="D623" s="78" t="n">
        <f aca="false">IF(AND($B623&lt;Input!$C$31,$B623&lt;Input!$G$31),Input!$G$48,0)</f>
        <v>0</v>
      </c>
      <c r="E623" s="78" t="n">
        <f aca="true">IF(AND($B623&gt;Input!$G$31,$B623&lt;Input!$G$25),PMT(Input!$G$47/(100*12),(OFFSET($A$4,MATCH(Input!$G$25,$B$4:$B$1004,1),0,1,1)-OFFSET($A$4,MATCH(Input!$G$31,$B$4:$B$1004,1),0,1,1)),$H$4,0,1),0)</f>
        <v>0</v>
      </c>
      <c r="F623" s="78" t="n">
        <f aca="false">($F622+$D623+$E623)*(1+Input!$G$47/(100*12))</f>
        <v>0</v>
      </c>
    </row>
    <row r="624" customFormat="false" ht="12.8" hidden="false" customHeight="false" outlineLevel="0" collapsed="false">
      <c r="A624" s="76" t="n">
        <v>620</v>
      </c>
      <c r="B624" s="77" t="n">
        <f aca="false">EOMONTH(Input!$C$7,A624)</f>
        <v>61787</v>
      </c>
      <c r="D624" s="78" t="n">
        <f aca="false">IF(AND($B624&lt;Input!$C$31,$B624&lt;Input!$G$31),Input!$G$48,0)</f>
        <v>0</v>
      </c>
      <c r="E624" s="78" t="n">
        <f aca="true">IF(AND($B624&gt;Input!$G$31,$B624&lt;Input!$G$25),PMT(Input!$G$47/(100*12),(OFFSET($A$4,MATCH(Input!$G$25,$B$4:$B$1004,1),0,1,1)-OFFSET($A$4,MATCH(Input!$G$31,$B$4:$B$1004,1),0,1,1)),$H$4,0,1),0)</f>
        <v>0</v>
      </c>
      <c r="F624" s="78" t="n">
        <f aca="false">($F623+$D624+$E624)*(1+Input!$G$47/(100*12))</f>
        <v>0</v>
      </c>
    </row>
    <row r="625" customFormat="false" ht="12.8" hidden="false" customHeight="false" outlineLevel="0" collapsed="false">
      <c r="A625" s="76" t="n">
        <v>621</v>
      </c>
      <c r="B625" s="77" t="n">
        <f aca="false">EOMONTH(Input!$C$7,A625)</f>
        <v>61818</v>
      </c>
      <c r="D625" s="78" t="n">
        <f aca="false">IF(AND($B625&lt;Input!$C$31,$B625&lt;Input!$G$31),Input!$G$48,0)</f>
        <v>0</v>
      </c>
      <c r="E625" s="78" t="n">
        <f aca="true">IF(AND($B625&gt;Input!$G$31,$B625&lt;Input!$G$25),PMT(Input!$G$47/(100*12),(OFFSET($A$4,MATCH(Input!$G$25,$B$4:$B$1004,1),0,1,1)-OFFSET($A$4,MATCH(Input!$G$31,$B$4:$B$1004,1),0,1,1)),$H$4,0,1),0)</f>
        <v>0</v>
      </c>
      <c r="F625" s="78" t="n">
        <f aca="false">($F624+$D625+$E625)*(1+Input!$G$47/(100*12))</f>
        <v>0</v>
      </c>
    </row>
    <row r="626" customFormat="false" ht="12.8" hidden="false" customHeight="false" outlineLevel="0" collapsed="false">
      <c r="A626" s="76" t="n">
        <v>622</v>
      </c>
      <c r="B626" s="77" t="n">
        <f aca="false">EOMONTH(Input!$C$7,A626)</f>
        <v>61848</v>
      </c>
      <c r="D626" s="78" t="n">
        <f aca="false">IF(AND($B626&lt;Input!$C$31,$B626&lt;Input!$G$31),Input!$G$48,0)</f>
        <v>0</v>
      </c>
      <c r="E626" s="78" t="n">
        <f aca="true">IF(AND($B626&gt;Input!$G$31,$B626&lt;Input!$G$25),PMT(Input!$G$47/(100*12),(OFFSET($A$4,MATCH(Input!$G$25,$B$4:$B$1004,1),0,1,1)-OFFSET($A$4,MATCH(Input!$G$31,$B$4:$B$1004,1),0,1,1)),$H$4,0,1),0)</f>
        <v>0</v>
      </c>
      <c r="F626" s="78" t="n">
        <f aca="false">($F625+$D626+$E626)*(1+Input!$G$47/(100*12))</f>
        <v>0</v>
      </c>
    </row>
    <row r="627" customFormat="false" ht="12.8" hidden="false" customHeight="false" outlineLevel="0" collapsed="false">
      <c r="A627" s="76" t="n">
        <v>623</v>
      </c>
      <c r="B627" s="77" t="n">
        <f aca="false">EOMONTH(Input!$C$7,A627)</f>
        <v>61879</v>
      </c>
      <c r="D627" s="78" t="n">
        <f aca="false">IF(AND($B627&lt;Input!$C$31,$B627&lt;Input!$G$31),Input!$G$48,0)</f>
        <v>0</v>
      </c>
      <c r="E627" s="78" t="n">
        <f aca="true">IF(AND($B627&gt;Input!$G$31,$B627&lt;Input!$G$25),PMT(Input!$G$47/(100*12),(OFFSET($A$4,MATCH(Input!$G$25,$B$4:$B$1004,1),0,1,1)-OFFSET($A$4,MATCH(Input!$G$31,$B$4:$B$1004,1),0,1,1)),$H$4,0,1),0)</f>
        <v>0</v>
      </c>
      <c r="F627" s="78" t="n">
        <f aca="false">($F626+$D627+$E627)*(1+Input!$G$47/(100*12))</f>
        <v>0</v>
      </c>
    </row>
    <row r="628" customFormat="false" ht="12.8" hidden="false" customHeight="false" outlineLevel="0" collapsed="false">
      <c r="A628" s="76" t="n">
        <v>624</v>
      </c>
      <c r="B628" s="77" t="n">
        <f aca="false">EOMONTH(Input!$C$7,A628)</f>
        <v>61909</v>
      </c>
      <c r="D628" s="78" t="n">
        <f aca="false">IF(AND($B628&lt;Input!$C$31,$B628&lt;Input!$G$31),Input!$G$48,0)</f>
        <v>0</v>
      </c>
      <c r="E628" s="78" t="n">
        <f aca="true">IF(AND($B628&gt;Input!$G$31,$B628&lt;Input!$G$25),PMT(Input!$G$47/(100*12),(OFFSET($A$4,MATCH(Input!$G$25,$B$4:$B$1004,1),0,1,1)-OFFSET($A$4,MATCH(Input!$G$31,$B$4:$B$1004,1),0,1,1)),$H$4,0,1),0)</f>
        <v>0</v>
      </c>
      <c r="F628" s="78" t="n">
        <f aca="false">($F627+$D628+$E628)*(1+Input!$G$47/(100*12))</f>
        <v>0</v>
      </c>
    </row>
    <row r="629" customFormat="false" ht="12.8" hidden="false" customHeight="false" outlineLevel="0" collapsed="false">
      <c r="A629" s="76" t="n">
        <v>625</v>
      </c>
      <c r="B629" s="77" t="n">
        <f aca="false">EOMONTH(Input!$C$7,A629)</f>
        <v>61940</v>
      </c>
      <c r="D629" s="78" t="n">
        <f aca="false">IF(AND($B629&lt;Input!$C$31,$B629&lt;Input!$G$31),Input!$G$48,0)</f>
        <v>0</v>
      </c>
      <c r="E629" s="78" t="n">
        <f aca="true">IF(AND($B629&gt;Input!$G$31,$B629&lt;Input!$G$25),PMT(Input!$G$47/(100*12),(OFFSET($A$4,MATCH(Input!$G$25,$B$4:$B$1004,1),0,1,1)-OFFSET($A$4,MATCH(Input!$G$31,$B$4:$B$1004,1),0,1,1)),$H$4,0,1),0)</f>
        <v>0</v>
      </c>
      <c r="F629" s="78" t="n">
        <f aca="false">($F628+$D629+$E629)*(1+Input!$G$47/(100*12))</f>
        <v>0</v>
      </c>
    </row>
    <row r="630" customFormat="false" ht="12.8" hidden="false" customHeight="false" outlineLevel="0" collapsed="false">
      <c r="A630" s="76" t="n">
        <v>626</v>
      </c>
      <c r="B630" s="77" t="n">
        <f aca="false">EOMONTH(Input!$C$7,A630)</f>
        <v>61971</v>
      </c>
      <c r="D630" s="78" t="n">
        <f aca="false">IF(AND($B630&lt;Input!$C$31,$B630&lt;Input!$G$31),Input!$G$48,0)</f>
        <v>0</v>
      </c>
      <c r="E630" s="78" t="n">
        <f aca="true">IF(AND($B630&gt;Input!$G$31,$B630&lt;Input!$G$25),PMT(Input!$G$47/(100*12),(OFFSET($A$4,MATCH(Input!$G$25,$B$4:$B$1004,1),0,1,1)-OFFSET($A$4,MATCH(Input!$G$31,$B$4:$B$1004,1),0,1,1)),$H$4,0,1),0)</f>
        <v>0</v>
      </c>
      <c r="F630" s="78" t="n">
        <f aca="false">($F629+$D630+$E630)*(1+Input!$G$47/(100*12))</f>
        <v>0</v>
      </c>
    </row>
    <row r="631" customFormat="false" ht="12.8" hidden="false" customHeight="false" outlineLevel="0" collapsed="false">
      <c r="A631" s="76" t="n">
        <v>627</v>
      </c>
      <c r="B631" s="77" t="n">
        <f aca="false">EOMONTH(Input!$C$7,A631)</f>
        <v>62001</v>
      </c>
      <c r="D631" s="78" t="n">
        <f aca="false">IF(AND($B631&lt;Input!$C$31,$B631&lt;Input!$G$31),Input!$G$48,0)</f>
        <v>0</v>
      </c>
      <c r="E631" s="78" t="n">
        <f aca="true">IF(AND($B631&gt;Input!$G$31,$B631&lt;Input!$G$25),PMT(Input!$G$47/(100*12),(OFFSET($A$4,MATCH(Input!$G$25,$B$4:$B$1004,1),0,1,1)-OFFSET($A$4,MATCH(Input!$G$31,$B$4:$B$1004,1),0,1,1)),$H$4,0,1),0)</f>
        <v>0</v>
      </c>
      <c r="F631" s="78" t="n">
        <f aca="false">($F630+$D631+$E631)*(1+Input!$G$47/(100*12))</f>
        <v>0</v>
      </c>
    </row>
    <row r="632" customFormat="false" ht="12.8" hidden="false" customHeight="false" outlineLevel="0" collapsed="false">
      <c r="A632" s="76" t="n">
        <v>628</v>
      </c>
      <c r="B632" s="77" t="n">
        <f aca="false">EOMONTH(Input!$C$7,A632)</f>
        <v>62032</v>
      </c>
      <c r="D632" s="78" t="n">
        <f aca="false">IF(AND($B632&lt;Input!$C$31,$B632&lt;Input!$G$31),Input!$G$48,0)</f>
        <v>0</v>
      </c>
      <c r="E632" s="78" t="n">
        <f aca="true">IF(AND($B632&gt;Input!$G$31,$B632&lt;Input!$G$25),PMT(Input!$G$47/(100*12),(OFFSET($A$4,MATCH(Input!$G$25,$B$4:$B$1004,1),0,1,1)-OFFSET($A$4,MATCH(Input!$G$31,$B$4:$B$1004,1),0,1,1)),$H$4,0,1),0)</f>
        <v>0</v>
      </c>
      <c r="F632" s="78" t="n">
        <f aca="false">($F631+$D632+$E632)*(1+Input!$G$47/(100*12))</f>
        <v>0</v>
      </c>
    </row>
    <row r="633" customFormat="false" ht="12.8" hidden="false" customHeight="false" outlineLevel="0" collapsed="false">
      <c r="A633" s="76" t="n">
        <v>629</v>
      </c>
      <c r="B633" s="77" t="n">
        <f aca="false">EOMONTH(Input!$C$7,A633)</f>
        <v>62062</v>
      </c>
      <c r="D633" s="78" t="n">
        <f aca="false">IF(AND($B633&lt;Input!$C$31,$B633&lt;Input!$G$31),Input!$G$48,0)</f>
        <v>0</v>
      </c>
      <c r="E633" s="78" t="n">
        <f aca="true">IF(AND($B633&gt;Input!$G$31,$B633&lt;Input!$G$25),PMT(Input!$G$47/(100*12),(OFFSET($A$4,MATCH(Input!$G$25,$B$4:$B$1004,1),0,1,1)-OFFSET($A$4,MATCH(Input!$G$31,$B$4:$B$1004,1),0,1,1)),$H$4,0,1),0)</f>
        <v>0</v>
      </c>
      <c r="F633" s="78" t="n">
        <f aca="false">($F632+$D633+$E633)*(1+Input!$G$47/(100*12))</f>
        <v>0</v>
      </c>
    </row>
    <row r="634" customFormat="false" ht="12.8" hidden="false" customHeight="false" outlineLevel="0" collapsed="false">
      <c r="A634" s="76" t="n">
        <v>630</v>
      </c>
      <c r="B634" s="77" t="n">
        <f aca="false">EOMONTH(Input!$C$7,A634)</f>
        <v>62093</v>
      </c>
      <c r="D634" s="78" t="n">
        <f aca="false">IF(AND($B634&lt;Input!$C$31,$B634&lt;Input!$G$31),Input!$G$48,0)</f>
        <v>0</v>
      </c>
      <c r="E634" s="78" t="n">
        <f aca="true">IF(AND($B634&gt;Input!$G$31,$B634&lt;Input!$G$25),PMT(Input!$G$47/(100*12),(OFFSET($A$4,MATCH(Input!$G$25,$B$4:$B$1004,1),0,1,1)-OFFSET($A$4,MATCH(Input!$G$31,$B$4:$B$1004,1),0,1,1)),$H$4,0,1),0)</f>
        <v>0</v>
      </c>
      <c r="F634" s="78" t="n">
        <f aca="false">($F633+$D634+$E634)*(1+Input!$G$47/(100*12))</f>
        <v>0</v>
      </c>
    </row>
    <row r="635" customFormat="false" ht="12.8" hidden="false" customHeight="false" outlineLevel="0" collapsed="false">
      <c r="A635" s="76" t="n">
        <v>631</v>
      </c>
      <c r="B635" s="77" t="n">
        <f aca="false">EOMONTH(Input!$C$7,A635)</f>
        <v>62124</v>
      </c>
      <c r="D635" s="78" t="n">
        <f aca="false">IF(AND($B635&lt;Input!$C$31,$B635&lt;Input!$G$31),Input!$G$48,0)</f>
        <v>0</v>
      </c>
      <c r="E635" s="78" t="n">
        <f aca="true">IF(AND($B635&gt;Input!$G$31,$B635&lt;Input!$G$25),PMT(Input!$G$47/(100*12),(OFFSET($A$4,MATCH(Input!$G$25,$B$4:$B$1004,1),0,1,1)-OFFSET($A$4,MATCH(Input!$G$31,$B$4:$B$1004,1),0,1,1)),$H$4,0,1),0)</f>
        <v>0</v>
      </c>
      <c r="F635" s="78" t="n">
        <f aca="false">($F634+$D635+$E635)*(1+Input!$G$47/(100*12))</f>
        <v>0</v>
      </c>
    </row>
    <row r="636" customFormat="false" ht="12.8" hidden="false" customHeight="false" outlineLevel="0" collapsed="false">
      <c r="A636" s="76" t="n">
        <v>632</v>
      </c>
      <c r="B636" s="77" t="n">
        <f aca="false">EOMONTH(Input!$C$7,A636)</f>
        <v>62152</v>
      </c>
      <c r="D636" s="78" t="n">
        <f aca="false">IF(AND($B636&lt;Input!$C$31,$B636&lt;Input!$G$31),Input!$G$48,0)</f>
        <v>0</v>
      </c>
      <c r="E636" s="78" t="n">
        <f aca="true">IF(AND($B636&gt;Input!$G$31,$B636&lt;Input!$G$25),PMT(Input!$G$47/(100*12),(OFFSET($A$4,MATCH(Input!$G$25,$B$4:$B$1004,1),0,1,1)-OFFSET($A$4,MATCH(Input!$G$31,$B$4:$B$1004,1),0,1,1)),$H$4,0,1),0)</f>
        <v>0</v>
      </c>
      <c r="F636" s="78" t="n">
        <f aca="false">($F635+$D636+$E636)*(1+Input!$G$47/(100*12))</f>
        <v>0</v>
      </c>
    </row>
    <row r="637" customFormat="false" ht="12.8" hidden="false" customHeight="false" outlineLevel="0" collapsed="false">
      <c r="A637" s="76" t="n">
        <v>633</v>
      </c>
      <c r="B637" s="77" t="n">
        <f aca="false">EOMONTH(Input!$C$7,A637)</f>
        <v>62183</v>
      </c>
      <c r="D637" s="78" t="n">
        <f aca="false">IF(AND($B637&lt;Input!$C$31,$B637&lt;Input!$G$31),Input!$G$48,0)</f>
        <v>0</v>
      </c>
      <c r="E637" s="78" t="n">
        <f aca="true">IF(AND($B637&gt;Input!$G$31,$B637&lt;Input!$G$25),PMT(Input!$G$47/(100*12),(OFFSET($A$4,MATCH(Input!$G$25,$B$4:$B$1004,1),0,1,1)-OFFSET($A$4,MATCH(Input!$G$31,$B$4:$B$1004,1),0,1,1)),$H$4,0,1),0)</f>
        <v>0</v>
      </c>
      <c r="F637" s="78" t="n">
        <f aca="false">($F636+$D637+$E637)*(1+Input!$G$47/(100*12))</f>
        <v>0</v>
      </c>
    </row>
    <row r="638" customFormat="false" ht="12.8" hidden="false" customHeight="false" outlineLevel="0" collapsed="false">
      <c r="A638" s="76" t="n">
        <v>634</v>
      </c>
      <c r="B638" s="77" t="n">
        <f aca="false">EOMONTH(Input!$C$7,A638)</f>
        <v>62213</v>
      </c>
      <c r="D638" s="78" t="n">
        <f aca="false">IF(AND($B638&lt;Input!$C$31,$B638&lt;Input!$G$31),Input!$G$48,0)</f>
        <v>0</v>
      </c>
      <c r="E638" s="78" t="n">
        <f aca="true">IF(AND($B638&gt;Input!$G$31,$B638&lt;Input!$G$25),PMT(Input!$G$47/(100*12),(OFFSET($A$4,MATCH(Input!$G$25,$B$4:$B$1004,1),0,1,1)-OFFSET($A$4,MATCH(Input!$G$31,$B$4:$B$1004,1),0,1,1)),$H$4,0,1),0)</f>
        <v>0</v>
      </c>
      <c r="F638" s="78" t="n">
        <f aca="false">($F637+$D638+$E638)*(1+Input!$G$47/(100*12))</f>
        <v>0</v>
      </c>
    </row>
    <row r="639" customFormat="false" ht="12.8" hidden="false" customHeight="false" outlineLevel="0" collapsed="false">
      <c r="A639" s="76" t="n">
        <v>635</v>
      </c>
      <c r="B639" s="77" t="n">
        <f aca="false">EOMONTH(Input!$C$7,A639)</f>
        <v>62244</v>
      </c>
      <c r="D639" s="78" t="n">
        <f aca="false">IF(AND($B639&lt;Input!$C$31,$B639&lt;Input!$G$31),Input!$G$48,0)</f>
        <v>0</v>
      </c>
      <c r="E639" s="78" t="n">
        <f aca="true">IF(AND($B639&gt;Input!$G$31,$B639&lt;Input!$G$25),PMT(Input!$G$47/(100*12),(OFFSET($A$4,MATCH(Input!$G$25,$B$4:$B$1004,1),0,1,1)-OFFSET($A$4,MATCH(Input!$G$31,$B$4:$B$1004,1),0,1,1)),$H$4,0,1),0)</f>
        <v>0</v>
      </c>
      <c r="F639" s="78" t="n">
        <f aca="false">($F638+$D639+$E639)*(1+Input!$G$47/(100*12))</f>
        <v>0</v>
      </c>
    </row>
    <row r="640" customFormat="false" ht="12.8" hidden="false" customHeight="false" outlineLevel="0" collapsed="false">
      <c r="A640" s="76" t="n">
        <v>636</v>
      </c>
      <c r="B640" s="77" t="n">
        <f aca="false">EOMONTH(Input!$C$7,A640)</f>
        <v>62274</v>
      </c>
      <c r="D640" s="78" t="n">
        <f aca="false">IF(AND($B640&lt;Input!$C$31,$B640&lt;Input!$G$31),Input!$G$48,0)</f>
        <v>0</v>
      </c>
      <c r="E640" s="78" t="n">
        <f aca="true">IF(AND($B640&gt;Input!$G$31,$B640&lt;Input!$G$25),PMT(Input!$G$47/(100*12),(OFFSET($A$4,MATCH(Input!$G$25,$B$4:$B$1004,1),0,1,1)-OFFSET($A$4,MATCH(Input!$G$31,$B$4:$B$1004,1),0,1,1)),$H$4,0,1),0)</f>
        <v>0</v>
      </c>
      <c r="F640" s="78" t="n">
        <f aca="false">($F639+$D640+$E640)*(1+Input!$G$47/(100*12))</f>
        <v>0</v>
      </c>
    </row>
    <row r="641" customFormat="false" ht="12.8" hidden="false" customHeight="false" outlineLevel="0" collapsed="false">
      <c r="A641" s="76" t="n">
        <v>637</v>
      </c>
      <c r="B641" s="77" t="n">
        <f aca="false">EOMONTH(Input!$C$7,A641)</f>
        <v>62305</v>
      </c>
      <c r="D641" s="78" t="n">
        <f aca="false">IF(AND($B641&lt;Input!$C$31,$B641&lt;Input!$G$31),Input!$G$48,0)</f>
        <v>0</v>
      </c>
      <c r="E641" s="78" t="n">
        <f aca="true">IF(AND($B641&gt;Input!$G$31,$B641&lt;Input!$G$25),PMT(Input!$G$47/(100*12),(OFFSET($A$4,MATCH(Input!$G$25,$B$4:$B$1004,1),0,1,1)-OFFSET($A$4,MATCH(Input!$G$31,$B$4:$B$1004,1),0,1,1)),$H$4,0,1),0)</f>
        <v>0</v>
      </c>
      <c r="F641" s="78" t="n">
        <f aca="false">($F640+$D641+$E641)*(1+Input!$G$47/(100*12))</f>
        <v>0</v>
      </c>
    </row>
    <row r="642" customFormat="false" ht="12.8" hidden="false" customHeight="false" outlineLevel="0" collapsed="false">
      <c r="A642" s="76" t="n">
        <v>638</v>
      </c>
      <c r="B642" s="77" t="n">
        <f aca="false">EOMONTH(Input!$C$7,A642)</f>
        <v>62336</v>
      </c>
      <c r="D642" s="78" t="n">
        <f aca="false">IF(AND($B642&lt;Input!$C$31,$B642&lt;Input!$G$31),Input!$G$48,0)</f>
        <v>0</v>
      </c>
      <c r="E642" s="78" t="n">
        <f aca="true">IF(AND($B642&gt;Input!$G$31,$B642&lt;Input!$G$25),PMT(Input!$G$47/(100*12),(OFFSET($A$4,MATCH(Input!$G$25,$B$4:$B$1004,1),0,1,1)-OFFSET($A$4,MATCH(Input!$G$31,$B$4:$B$1004,1),0,1,1)),$H$4,0,1),0)</f>
        <v>0</v>
      </c>
      <c r="F642" s="78" t="n">
        <f aca="false">($F641+$D642+$E642)*(1+Input!$G$47/(100*12))</f>
        <v>0</v>
      </c>
    </row>
    <row r="643" customFormat="false" ht="12.8" hidden="false" customHeight="false" outlineLevel="0" collapsed="false">
      <c r="A643" s="76" t="n">
        <v>639</v>
      </c>
      <c r="B643" s="77" t="n">
        <f aca="false">EOMONTH(Input!$C$7,A643)</f>
        <v>62366</v>
      </c>
      <c r="D643" s="78" t="n">
        <f aca="false">IF(AND($B643&lt;Input!$C$31,$B643&lt;Input!$G$31),Input!$G$48,0)</f>
        <v>0</v>
      </c>
      <c r="E643" s="78" t="n">
        <f aca="true">IF(AND($B643&gt;Input!$G$31,$B643&lt;Input!$G$25),PMT(Input!$G$47/(100*12),(OFFSET($A$4,MATCH(Input!$G$25,$B$4:$B$1004,1),0,1,1)-OFFSET($A$4,MATCH(Input!$G$31,$B$4:$B$1004,1),0,1,1)),$H$4,0,1),0)</f>
        <v>0</v>
      </c>
      <c r="F643" s="78" t="n">
        <f aca="false">($F642+$D643+$E643)*(1+Input!$G$47/(100*12))</f>
        <v>0</v>
      </c>
    </row>
    <row r="644" customFormat="false" ht="12.8" hidden="false" customHeight="false" outlineLevel="0" collapsed="false">
      <c r="A644" s="76" t="n">
        <v>640</v>
      </c>
      <c r="B644" s="77" t="n">
        <f aca="false">EOMONTH(Input!$C$7,A644)</f>
        <v>62397</v>
      </c>
      <c r="D644" s="78" t="n">
        <f aca="false">IF(AND($B644&lt;Input!$C$31,$B644&lt;Input!$G$31),Input!$G$48,0)</f>
        <v>0</v>
      </c>
      <c r="E644" s="78" t="n">
        <f aca="true">IF(AND($B644&gt;Input!$G$31,$B644&lt;Input!$G$25),PMT(Input!$G$47/(100*12),(OFFSET($A$4,MATCH(Input!$G$25,$B$4:$B$1004,1),0,1,1)-OFFSET($A$4,MATCH(Input!$G$31,$B$4:$B$1004,1),0,1,1)),$H$4,0,1),0)</f>
        <v>0</v>
      </c>
      <c r="F644" s="78" t="n">
        <f aca="false">($F643+$D644+$E644)*(1+Input!$G$47/(100*12))</f>
        <v>0</v>
      </c>
    </row>
    <row r="645" customFormat="false" ht="12.8" hidden="false" customHeight="false" outlineLevel="0" collapsed="false">
      <c r="A645" s="76" t="n">
        <v>641</v>
      </c>
      <c r="B645" s="77" t="n">
        <f aca="false">EOMONTH(Input!$C$7,A645)</f>
        <v>62427</v>
      </c>
      <c r="D645" s="78" t="n">
        <f aca="false">IF(AND($B645&lt;Input!$C$31,$B645&lt;Input!$G$31),Input!$G$48,0)</f>
        <v>0</v>
      </c>
      <c r="E645" s="78" t="n">
        <f aca="true">IF(AND($B645&gt;Input!$G$31,$B645&lt;Input!$G$25),PMT(Input!$G$47/(100*12),(OFFSET($A$4,MATCH(Input!$G$25,$B$4:$B$1004,1),0,1,1)-OFFSET($A$4,MATCH(Input!$G$31,$B$4:$B$1004,1),0,1,1)),$H$4,0,1),0)</f>
        <v>0</v>
      </c>
      <c r="F645" s="78" t="n">
        <f aca="false">($F644+$D645+$E645)*(1+Input!$G$47/(100*12))</f>
        <v>0</v>
      </c>
    </row>
    <row r="646" customFormat="false" ht="12.8" hidden="false" customHeight="false" outlineLevel="0" collapsed="false">
      <c r="A646" s="76" t="n">
        <v>642</v>
      </c>
      <c r="B646" s="77" t="n">
        <f aca="false">EOMONTH(Input!$C$7,A646)</f>
        <v>62458</v>
      </c>
      <c r="D646" s="78" t="n">
        <f aca="false">IF(AND($B646&lt;Input!$C$31,$B646&lt;Input!$G$31),Input!$G$48,0)</f>
        <v>0</v>
      </c>
      <c r="E646" s="78" t="n">
        <f aca="true">IF(AND($B646&gt;Input!$G$31,$B646&lt;Input!$G$25),PMT(Input!$G$47/(100*12),(OFFSET($A$4,MATCH(Input!$G$25,$B$4:$B$1004,1),0,1,1)-OFFSET($A$4,MATCH(Input!$G$31,$B$4:$B$1004,1),0,1,1)),$H$4,0,1),0)</f>
        <v>0</v>
      </c>
      <c r="F646" s="78" t="n">
        <f aca="false">($F645+$D646+$E646)*(1+Input!$G$47/(100*12))</f>
        <v>0</v>
      </c>
    </row>
    <row r="647" customFormat="false" ht="12.8" hidden="false" customHeight="false" outlineLevel="0" collapsed="false">
      <c r="A647" s="76" t="n">
        <v>643</v>
      </c>
      <c r="B647" s="77" t="n">
        <f aca="false">EOMONTH(Input!$C$7,A647)</f>
        <v>62489</v>
      </c>
      <c r="D647" s="78" t="n">
        <f aca="false">IF(AND($B647&lt;Input!$C$31,$B647&lt;Input!$G$31),Input!$G$48,0)</f>
        <v>0</v>
      </c>
      <c r="E647" s="78" t="n">
        <f aca="true">IF(AND($B647&gt;Input!$G$31,$B647&lt;Input!$G$25),PMT(Input!$G$47/(100*12),(OFFSET($A$4,MATCH(Input!$G$25,$B$4:$B$1004,1),0,1,1)-OFFSET($A$4,MATCH(Input!$G$31,$B$4:$B$1004,1),0,1,1)),$H$4,0,1),0)</f>
        <v>0</v>
      </c>
      <c r="F647" s="78" t="n">
        <f aca="false">($F646+$D647+$E647)*(1+Input!$G$47/(100*12))</f>
        <v>0</v>
      </c>
    </row>
    <row r="648" customFormat="false" ht="12.8" hidden="false" customHeight="false" outlineLevel="0" collapsed="false">
      <c r="A648" s="76" t="n">
        <v>644</v>
      </c>
      <c r="B648" s="77" t="n">
        <f aca="false">EOMONTH(Input!$C$7,A648)</f>
        <v>62517</v>
      </c>
      <c r="D648" s="78" t="n">
        <f aca="false">IF(AND($B648&lt;Input!$C$31,$B648&lt;Input!$G$31),Input!$G$48,0)</f>
        <v>0</v>
      </c>
      <c r="E648" s="78" t="n">
        <f aca="true">IF(AND($B648&gt;Input!$G$31,$B648&lt;Input!$G$25),PMT(Input!$G$47/(100*12),(OFFSET($A$4,MATCH(Input!$G$25,$B$4:$B$1004,1),0,1,1)-OFFSET($A$4,MATCH(Input!$G$31,$B$4:$B$1004,1),0,1,1)),$H$4,0,1),0)</f>
        <v>0</v>
      </c>
      <c r="F648" s="78" t="n">
        <f aca="false">($F647+$D648+$E648)*(1+Input!$G$47/(100*12))</f>
        <v>0</v>
      </c>
    </row>
    <row r="649" customFormat="false" ht="12.8" hidden="false" customHeight="false" outlineLevel="0" collapsed="false">
      <c r="A649" s="76" t="n">
        <v>645</v>
      </c>
      <c r="B649" s="77" t="n">
        <f aca="false">EOMONTH(Input!$C$7,A649)</f>
        <v>62548</v>
      </c>
      <c r="D649" s="78" t="n">
        <f aca="false">IF(AND($B649&lt;Input!$C$31,$B649&lt;Input!$G$31),Input!$G$48,0)</f>
        <v>0</v>
      </c>
      <c r="E649" s="78" t="n">
        <f aca="true">IF(AND($B649&gt;Input!$G$31,$B649&lt;Input!$G$25),PMT(Input!$G$47/(100*12),(OFFSET($A$4,MATCH(Input!$G$25,$B$4:$B$1004,1),0,1,1)-OFFSET($A$4,MATCH(Input!$G$31,$B$4:$B$1004,1),0,1,1)),$H$4,0,1),0)</f>
        <v>0</v>
      </c>
      <c r="F649" s="78" t="n">
        <f aca="false">($F648+$D649+$E649)*(1+Input!$G$47/(100*12))</f>
        <v>0</v>
      </c>
    </row>
    <row r="650" customFormat="false" ht="12.8" hidden="false" customHeight="false" outlineLevel="0" collapsed="false">
      <c r="A650" s="76" t="n">
        <v>646</v>
      </c>
      <c r="B650" s="77" t="n">
        <f aca="false">EOMONTH(Input!$C$7,A650)</f>
        <v>62578</v>
      </c>
      <c r="D650" s="78" t="n">
        <f aca="false">IF(AND($B650&lt;Input!$C$31,$B650&lt;Input!$G$31),Input!$G$48,0)</f>
        <v>0</v>
      </c>
      <c r="E650" s="78" t="n">
        <f aca="true">IF(AND($B650&gt;Input!$G$31,$B650&lt;Input!$G$25),PMT(Input!$G$47/(100*12),(OFFSET($A$4,MATCH(Input!$G$25,$B$4:$B$1004,1),0,1,1)-OFFSET($A$4,MATCH(Input!$G$31,$B$4:$B$1004,1),0,1,1)),$H$4,0,1),0)</f>
        <v>0</v>
      </c>
      <c r="F650" s="78" t="n">
        <f aca="false">($F649+$D650+$E650)*(1+Input!$G$47/(100*12))</f>
        <v>0</v>
      </c>
    </row>
    <row r="651" customFormat="false" ht="12.8" hidden="false" customHeight="false" outlineLevel="0" collapsed="false">
      <c r="A651" s="76" t="n">
        <v>647</v>
      </c>
      <c r="B651" s="77" t="n">
        <f aca="false">EOMONTH(Input!$C$7,A651)</f>
        <v>62609</v>
      </c>
      <c r="D651" s="78" t="n">
        <f aca="false">IF(AND($B651&lt;Input!$C$31,$B651&lt;Input!$G$31),Input!$G$48,0)</f>
        <v>0</v>
      </c>
      <c r="E651" s="78" t="n">
        <f aca="true">IF(AND($B651&gt;Input!$G$31,$B651&lt;Input!$G$25),PMT(Input!$G$47/(100*12),(OFFSET($A$4,MATCH(Input!$G$25,$B$4:$B$1004,1),0,1,1)-OFFSET($A$4,MATCH(Input!$G$31,$B$4:$B$1004,1),0,1,1)),$H$4,0,1),0)</f>
        <v>0</v>
      </c>
      <c r="F651" s="78" t="n">
        <f aca="false">($F650+$D651+$E651)*(1+Input!$G$47/(100*12))</f>
        <v>0</v>
      </c>
    </row>
    <row r="652" customFormat="false" ht="12.8" hidden="false" customHeight="false" outlineLevel="0" collapsed="false">
      <c r="A652" s="76" t="n">
        <v>648</v>
      </c>
      <c r="B652" s="77" t="n">
        <f aca="false">EOMONTH(Input!$C$7,A652)</f>
        <v>62639</v>
      </c>
      <c r="D652" s="78" t="n">
        <f aca="false">IF(AND($B652&lt;Input!$C$31,$B652&lt;Input!$G$31),Input!$G$48,0)</f>
        <v>0</v>
      </c>
      <c r="E652" s="78" t="n">
        <f aca="true">IF(AND($B652&gt;Input!$G$31,$B652&lt;Input!$G$25),PMT(Input!$G$47/(100*12),(OFFSET($A$4,MATCH(Input!$G$25,$B$4:$B$1004,1),0,1,1)-OFFSET($A$4,MATCH(Input!$G$31,$B$4:$B$1004,1),0,1,1)),$H$4,0,1),0)</f>
        <v>0</v>
      </c>
      <c r="F652" s="78" t="n">
        <f aca="false">($F651+$D652+$E652)*(1+Input!$G$47/(100*12))</f>
        <v>0</v>
      </c>
    </row>
    <row r="653" customFormat="false" ht="12.8" hidden="false" customHeight="false" outlineLevel="0" collapsed="false">
      <c r="A653" s="76" t="n">
        <v>649</v>
      </c>
      <c r="B653" s="77" t="n">
        <f aca="false">EOMONTH(Input!$C$7,A653)</f>
        <v>62670</v>
      </c>
      <c r="D653" s="78" t="n">
        <f aca="false">IF(AND($B653&lt;Input!$C$31,$B653&lt;Input!$G$31),Input!$G$48,0)</f>
        <v>0</v>
      </c>
      <c r="E653" s="78" t="n">
        <f aca="true">IF(AND($B653&gt;Input!$G$31,$B653&lt;Input!$G$25),PMT(Input!$G$47/(100*12),(OFFSET($A$4,MATCH(Input!$G$25,$B$4:$B$1004,1),0,1,1)-OFFSET($A$4,MATCH(Input!$G$31,$B$4:$B$1004,1),0,1,1)),$H$4,0,1),0)</f>
        <v>0</v>
      </c>
      <c r="F653" s="78" t="n">
        <f aca="false">($F652+$D653+$E653)*(1+Input!$G$47/(100*12))</f>
        <v>0</v>
      </c>
    </row>
    <row r="654" customFormat="false" ht="12.8" hidden="false" customHeight="false" outlineLevel="0" collapsed="false">
      <c r="A654" s="76" t="n">
        <v>650</v>
      </c>
      <c r="B654" s="77" t="n">
        <f aca="false">EOMONTH(Input!$C$7,A654)</f>
        <v>62701</v>
      </c>
      <c r="D654" s="78" t="n">
        <f aca="false">IF(AND($B654&lt;Input!$C$31,$B654&lt;Input!$G$31),Input!$G$48,0)</f>
        <v>0</v>
      </c>
      <c r="E654" s="78" t="n">
        <f aca="true">IF(AND($B654&gt;Input!$G$31,$B654&lt;Input!$G$25),PMT(Input!$G$47/(100*12),(OFFSET($A$4,MATCH(Input!$G$25,$B$4:$B$1004,1),0,1,1)-OFFSET($A$4,MATCH(Input!$G$31,$B$4:$B$1004,1),0,1,1)),$H$4,0,1),0)</f>
        <v>0</v>
      </c>
      <c r="F654" s="78" t="n">
        <f aca="false">($F653+$D654+$E654)*(1+Input!$G$47/(100*12))</f>
        <v>0</v>
      </c>
    </row>
    <row r="655" customFormat="false" ht="12.8" hidden="false" customHeight="false" outlineLevel="0" collapsed="false">
      <c r="A655" s="76" t="n">
        <v>651</v>
      </c>
      <c r="B655" s="77" t="n">
        <f aca="false">EOMONTH(Input!$C$7,A655)</f>
        <v>62731</v>
      </c>
      <c r="D655" s="78" t="n">
        <f aca="false">IF(AND($B655&lt;Input!$C$31,$B655&lt;Input!$G$31),Input!$G$48,0)</f>
        <v>0</v>
      </c>
      <c r="E655" s="78" t="n">
        <f aca="true">IF(AND($B655&gt;Input!$G$31,$B655&lt;Input!$G$25),PMT(Input!$G$47/(100*12),(OFFSET($A$4,MATCH(Input!$G$25,$B$4:$B$1004,1),0,1,1)-OFFSET($A$4,MATCH(Input!$G$31,$B$4:$B$1004,1),0,1,1)),$H$4,0,1),0)</f>
        <v>0</v>
      </c>
      <c r="F655" s="78" t="n">
        <f aca="false">($F654+$D655+$E655)*(1+Input!$G$47/(100*12))</f>
        <v>0</v>
      </c>
    </row>
    <row r="656" customFormat="false" ht="12.8" hidden="false" customHeight="false" outlineLevel="0" collapsed="false">
      <c r="A656" s="76" t="n">
        <v>652</v>
      </c>
      <c r="B656" s="77" t="n">
        <f aca="false">EOMONTH(Input!$C$7,A656)</f>
        <v>62762</v>
      </c>
      <c r="D656" s="78" t="n">
        <f aca="false">IF(AND($B656&lt;Input!$C$31,$B656&lt;Input!$G$31),Input!$G$48,0)</f>
        <v>0</v>
      </c>
      <c r="E656" s="78" t="n">
        <f aca="true">IF(AND($B656&gt;Input!$G$31,$B656&lt;Input!$G$25),PMT(Input!$G$47/(100*12),(OFFSET($A$4,MATCH(Input!$G$25,$B$4:$B$1004,1),0,1,1)-OFFSET($A$4,MATCH(Input!$G$31,$B$4:$B$1004,1),0,1,1)),$H$4,0,1),0)</f>
        <v>0</v>
      </c>
      <c r="F656" s="78" t="n">
        <f aca="false">($F655+$D656+$E656)*(1+Input!$G$47/(100*12))</f>
        <v>0</v>
      </c>
    </row>
    <row r="657" customFormat="false" ht="12.8" hidden="false" customHeight="false" outlineLevel="0" collapsed="false">
      <c r="A657" s="76" t="n">
        <v>653</v>
      </c>
      <c r="B657" s="77" t="n">
        <f aca="false">EOMONTH(Input!$C$7,A657)</f>
        <v>62792</v>
      </c>
      <c r="D657" s="78" t="n">
        <f aca="false">IF(AND($B657&lt;Input!$C$31,$B657&lt;Input!$G$31),Input!$G$48,0)</f>
        <v>0</v>
      </c>
      <c r="E657" s="78" t="n">
        <f aca="true">IF(AND($B657&gt;Input!$G$31,$B657&lt;Input!$G$25),PMT(Input!$G$47/(100*12),(OFFSET($A$4,MATCH(Input!$G$25,$B$4:$B$1004,1),0,1,1)-OFFSET($A$4,MATCH(Input!$G$31,$B$4:$B$1004,1),0,1,1)),$H$4,0,1),0)</f>
        <v>0</v>
      </c>
      <c r="F657" s="78" t="n">
        <f aca="false">($F656+$D657+$E657)*(1+Input!$G$47/(100*12))</f>
        <v>0</v>
      </c>
    </row>
    <row r="658" customFormat="false" ht="12.8" hidden="false" customHeight="false" outlineLevel="0" collapsed="false">
      <c r="A658" s="76" t="n">
        <v>654</v>
      </c>
      <c r="B658" s="77" t="n">
        <f aca="false">EOMONTH(Input!$C$7,A658)</f>
        <v>62823</v>
      </c>
      <c r="D658" s="78" t="n">
        <f aca="false">IF(AND($B658&lt;Input!$C$31,$B658&lt;Input!$G$31),Input!$G$48,0)</f>
        <v>0</v>
      </c>
      <c r="E658" s="78" t="n">
        <f aca="true">IF(AND($B658&gt;Input!$G$31,$B658&lt;Input!$G$25),PMT(Input!$G$47/(100*12),(OFFSET($A$4,MATCH(Input!$G$25,$B$4:$B$1004,1),0,1,1)-OFFSET($A$4,MATCH(Input!$G$31,$B$4:$B$1004,1),0,1,1)),$H$4,0,1),0)</f>
        <v>0</v>
      </c>
      <c r="F658" s="78" t="n">
        <f aca="false">($F657+$D658+$E658)*(1+Input!$G$47/(100*12))</f>
        <v>0</v>
      </c>
    </row>
    <row r="659" customFormat="false" ht="12.8" hidden="false" customHeight="false" outlineLevel="0" collapsed="false">
      <c r="A659" s="76" t="n">
        <v>655</v>
      </c>
      <c r="B659" s="77" t="n">
        <f aca="false">EOMONTH(Input!$C$7,A659)</f>
        <v>62854</v>
      </c>
      <c r="D659" s="78" t="n">
        <f aca="false">IF(AND($B659&lt;Input!$C$31,$B659&lt;Input!$G$31),Input!$G$48,0)</f>
        <v>0</v>
      </c>
      <c r="E659" s="78" t="n">
        <f aca="true">IF(AND($B659&gt;Input!$G$31,$B659&lt;Input!$G$25),PMT(Input!$G$47/(100*12),(OFFSET($A$4,MATCH(Input!$G$25,$B$4:$B$1004,1),0,1,1)-OFFSET($A$4,MATCH(Input!$G$31,$B$4:$B$1004,1),0,1,1)),$H$4,0,1),0)</f>
        <v>0</v>
      </c>
      <c r="F659" s="78" t="n">
        <f aca="false">($F658+$D659+$E659)*(1+Input!$G$47/(100*12))</f>
        <v>0</v>
      </c>
    </row>
    <row r="660" customFormat="false" ht="12.8" hidden="false" customHeight="false" outlineLevel="0" collapsed="false">
      <c r="A660" s="76" t="n">
        <v>656</v>
      </c>
      <c r="B660" s="77" t="n">
        <f aca="false">EOMONTH(Input!$C$7,A660)</f>
        <v>62883</v>
      </c>
      <c r="D660" s="78" t="n">
        <f aca="false">IF(AND($B660&lt;Input!$C$31,$B660&lt;Input!$G$31),Input!$G$48,0)</f>
        <v>0</v>
      </c>
      <c r="E660" s="78" t="n">
        <f aca="true">IF(AND($B660&gt;Input!$G$31,$B660&lt;Input!$G$25),PMT(Input!$G$47/(100*12),(OFFSET($A$4,MATCH(Input!$G$25,$B$4:$B$1004,1),0,1,1)-OFFSET($A$4,MATCH(Input!$G$31,$B$4:$B$1004,1),0,1,1)),$H$4,0,1),0)</f>
        <v>0</v>
      </c>
      <c r="F660" s="78" t="n">
        <f aca="false">($F659+$D660+$E660)*(1+Input!$G$47/(100*12))</f>
        <v>0</v>
      </c>
    </row>
    <row r="661" customFormat="false" ht="12.8" hidden="false" customHeight="false" outlineLevel="0" collapsed="false">
      <c r="A661" s="76" t="n">
        <v>657</v>
      </c>
      <c r="B661" s="77" t="n">
        <f aca="false">EOMONTH(Input!$C$7,A661)</f>
        <v>62914</v>
      </c>
      <c r="D661" s="78" t="n">
        <f aca="false">IF(AND($B661&lt;Input!$C$31,$B661&lt;Input!$G$31),Input!$G$48,0)</f>
        <v>0</v>
      </c>
      <c r="E661" s="78" t="n">
        <f aca="true">IF(AND($B661&gt;Input!$G$31,$B661&lt;Input!$G$25),PMT(Input!$G$47/(100*12),(OFFSET($A$4,MATCH(Input!$G$25,$B$4:$B$1004,1),0,1,1)-OFFSET($A$4,MATCH(Input!$G$31,$B$4:$B$1004,1),0,1,1)),$H$4,0,1),0)</f>
        <v>0</v>
      </c>
      <c r="F661" s="78" t="n">
        <f aca="false">($F660+$D661+$E661)*(1+Input!$G$47/(100*12))</f>
        <v>0</v>
      </c>
    </row>
    <row r="662" customFormat="false" ht="12.8" hidden="false" customHeight="false" outlineLevel="0" collapsed="false">
      <c r="A662" s="76" t="n">
        <v>658</v>
      </c>
      <c r="B662" s="77" t="n">
        <f aca="false">EOMONTH(Input!$C$7,A662)</f>
        <v>62944</v>
      </c>
      <c r="D662" s="78" t="n">
        <f aca="false">IF(AND($B662&lt;Input!$C$31,$B662&lt;Input!$G$31),Input!$G$48,0)</f>
        <v>0</v>
      </c>
      <c r="E662" s="78" t="n">
        <f aca="true">IF(AND($B662&gt;Input!$G$31,$B662&lt;Input!$G$25),PMT(Input!$G$47/(100*12),(OFFSET($A$4,MATCH(Input!$G$25,$B$4:$B$1004,1),0,1,1)-OFFSET($A$4,MATCH(Input!$G$31,$B$4:$B$1004,1),0,1,1)),$H$4,0,1),0)</f>
        <v>0</v>
      </c>
      <c r="F662" s="78" t="n">
        <f aca="false">($F661+$D662+$E662)*(1+Input!$G$47/(100*12))</f>
        <v>0</v>
      </c>
    </row>
    <row r="663" customFormat="false" ht="12.8" hidden="false" customHeight="false" outlineLevel="0" collapsed="false">
      <c r="A663" s="76" t="n">
        <v>659</v>
      </c>
      <c r="B663" s="77" t="n">
        <f aca="false">EOMONTH(Input!$C$7,A663)</f>
        <v>62975</v>
      </c>
      <c r="D663" s="78" t="n">
        <f aca="false">IF(AND($B663&lt;Input!$C$31,$B663&lt;Input!$G$31),Input!$G$48,0)</f>
        <v>0</v>
      </c>
      <c r="E663" s="78" t="n">
        <f aca="true">IF(AND($B663&gt;Input!$G$31,$B663&lt;Input!$G$25),PMT(Input!$G$47/(100*12),(OFFSET($A$4,MATCH(Input!$G$25,$B$4:$B$1004,1),0,1,1)-OFFSET($A$4,MATCH(Input!$G$31,$B$4:$B$1004,1),0,1,1)),$H$4,0,1),0)</f>
        <v>0</v>
      </c>
      <c r="F663" s="78" t="n">
        <f aca="false">($F662+$D663+$E663)*(1+Input!$G$47/(100*12))</f>
        <v>0</v>
      </c>
    </row>
    <row r="664" customFormat="false" ht="12.8" hidden="false" customHeight="false" outlineLevel="0" collapsed="false">
      <c r="A664" s="76" t="n">
        <v>660</v>
      </c>
      <c r="B664" s="77" t="n">
        <f aca="false">EOMONTH(Input!$C$7,A664)</f>
        <v>63005</v>
      </c>
      <c r="D664" s="78" t="n">
        <f aca="false">IF(AND($B664&lt;Input!$C$31,$B664&lt;Input!$G$31),Input!$G$48,0)</f>
        <v>0</v>
      </c>
      <c r="E664" s="78" t="n">
        <f aca="true">IF(AND($B664&gt;Input!$G$31,$B664&lt;Input!$G$25),PMT(Input!$G$47/(100*12),(OFFSET($A$4,MATCH(Input!$G$25,$B$4:$B$1004,1),0,1,1)-OFFSET($A$4,MATCH(Input!$G$31,$B$4:$B$1004,1),0,1,1)),$H$4,0,1),0)</f>
        <v>0</v>
      </c>
      <c r="F664" s="78" t="n">
        <f aca="false">($F663+$D664+$E664)*(1+Input!$G$47/(100*12))</f>
        <v>0</v>
      </c>
    </row>
    <row r="665" customFormat="false" ht="12.8" hidden="false" customHeight="false" outlineLevel="0" collapsed="false">
      <c r="A665" s="76" t="n">
        <v>661</v>
      </c>
      <c r="B665" s="77" t="n">
        <f aca="false">EOMONTH(Input!$C$7,A665)</f>
        <v>63036</v>
      </c>
      <c r="D665" s="78" t="n">
        <f aca="false">IF(AND($B665&lt;Input!$C$31,$B665&lt;Input!$G$31),Input!$G$48,0)</f>
        <v>0</v>
      </c>
      <c r="E665" s="78" t="n">
        <f aca="true">IF(AND($B665&gt;Input!$G$31,$B665&lt;Input!$G$25),PMT(Input!$G$47/(100*12),(OFFSET($A$4,MATCH(Input!$G$25,$B$4:$B$1004,1),0,1,1)-OFFSET($A$4,MATCH(Input!$G$31,$B$4:$B$1004,1),0,1,1)),$H$4,0,1),0)</f>
        <v>0</v>
      </c>
      <c r="F665" s="78" t="n">
        <f aca="false">($F664+$D665+$E665)*(1+Input!$G$47/(100*12))</f>
        <v>0</v>
      </c>
    </row>
    <row r="666" customFormat="false" ht="12.8" hidden="false" customHeight="false" outlineLevel="0" collapsed="false">
      <c r="A666" s="76" t="n">
        <v>662</v>
      </c>
      <c r="B666" s="77" t="n">
        <f aca="false">EOMONTH(Input!$C$7,A666)</f>
        <v>63067</v>
      </c>
      <c r="D666" s="78" t="n">
        <f aca="false">IF(AND($B666&lt;Input!$C$31,$B666&lt;Input!$G$31),Input!$G$48,0)</f>
        <v>0</v>
      </c>
      <c r="E666" s="78" t="n">
        <f aca="true">IF(AND($B666&gt;Input!$G$31,$B666&lt;Input!$G$25),PMT(Input!$G$47/(100*12),(OFFSET($A$4,MATCH(Input!$G$25,$B$4:$B$1004,1),0,1,1)-OFFSET($A$4,MATCH(Input!$G$31,$B$4:$B$1004,1),0,1,1)),$H$4,0,1),0)</f>
        <v>0</v>
      </c>
      <c r="F666" s="78" t="n">
        <f aca="false">($F665+$D666+$E666)*(1+Input!$G$47/(100*12))</f>
        <v>0</v>
      </c>
    </row>
    <row r="667" customFormat="false" ht="12.8" hidden="false" customHeight="false" outlineLevel="0" collapsed="false">
      <c r="A667" s="76" t="n">
        <v>663</v>
      </c>
      <c r="B667" s="77" t="n">
        <f aca="false">EOMONTH(Input!$C$7,A667)</f>
        <v>63097</v>
      </c>
      <c r="D667" s="78" t="n">
        <f aca="false">IF(AND($B667&lt;Input!$C$31,$B667&lt;Input!$G$31),Input!$G$48,0)</f>
        <v>0</v>
      </c>
      <c r="E667" s="78" t="n">
        <f aca="true">IF(AND($B667&gt;Input!$G$31,$B667&lt;Input!$G$25),PMT(Input!$G$47/(100*12),(OFFSET($A$4,MATCH(Input!$G$25,$B$4:$B$1004,1),0,1,1)-OFFSET($A$4,MATCH(Input!$G$31,$B$4:$B$1004,1),0,1,1)),$H$4,0,1),0)</f>
        <v>0</v>
      </c>
      <c r="F667" s="78" t="n">
        <f aca="false">($F666+$D667+$E667)*(1+Input!$G$47/(100*12))</f>
        <v>0</v>
      </c>
    </row>
    <row r="668" customFormat="false" ht="12.8" hidden="false" customHeight="false" outlineLevel="0" collapsed="false">
      <c r="A668" s="76" t="n">
        <v>664</v>
      </c>
      <c r="B668" s="77" t="n">
        <f aca="false">EOMONTH(Input!$C$7,A668)</f>
        <v>63128</v>
      </c>
      <c r="D668" s="78" t="n">
        <f aca="false">IF(AND($B668&lt;Input!$C$31,$B668&lt;Input!$G$31),Input!$G$48,0)</f>
        <v>0</v>
      </c>
      <c r="E668" s="78" t="n">
        <f aca="true">IF(AND($B668&gt;Input!$G$31,$B668&lt;Input!$G$25),PMT(Input!$G$47/(100*12),(OFFSET($A$4,MATCH(Input!$G$25,$B$4:$B$1004,1),0,1,1)-OFFSET($A$4,MATCH(Input!$G$31,$B$4:$B$1004,1),0,1,1)),$H$4,0,1),0)</f>
        <v>0</v>
      </c>
      <c r="F668" s="78" t="n">
        <f aca="false">($F667+$D668+$E668)*(1+Input!$G$47/(100*12))</f>
        <v>0</v>
      </c>
    </row>
    <row r="669" customFormat="false" ht="12.8" hidden="false" customHeight="false" outlineLevel="0" collapsed="false">
      <c r="A669" s="76" t="n">
        <v>665</v>
      </c>
      <c r="B669" s="77" t="n">
        <f aca="false">EOMONTH(Input!$C$7,A669)</f>
        <v>63158</v>
      </c>
      <c r="D669" s="78" t="n">
        <f aca="false">IF(AND($B669&lt;Input!$C$31,$B669&lt;Input!$G$31),Input!$G$48,0)</f>
        <v>0</v>
      </c>
      <c r="E669" s="78" t="n">
        <f aca="true">IF(AND($B669&gt;Input!$G$31,$B669&lt;Input!$G$25),PMT(Input!$G$47/(100*12),(OFFSET($A$4,MATCH(Input!$G$25,$B$4:$B$1004,1),0,1,1)-OFFSET($A$4,MATCH(Input!$G$31,$B$4:$B$1004,1),0,1,1)),$H$4,0,1),0)</f>
        <v>0</v>
      </c>
      <c r="F669" s="78" t="n">
        <f aca="false">($F668+$D669+$E669)*(1+Input!$G$47/(100*12))</f>
        <v>0</v>
      </c>
    </row>
    <row r="670" customFormat="false" ht="12.8" hidden="false" customHeight="false" outlineLevel="0" collapsed="false">
      <c r="A670" s="76" t="n">
        <v>666</v>
      </c>
      <c r="B670" s="77" t="n">
        <f aca="false">EOMONTH(Input!$C$7,A670)</f>
        <v>63189</v>
      </c>
      <c r="D670" s="78" t="n">
        <f aca="false">IF(AND($B670&lt;Input!$C$31,$B670&lt;Input!$G$31),Input!$G$48,0)</f>
        <v>0</v>
      </c>
      <c r="E670" s="78" t="n">
        <f aca="true">IF(AND($B670&gt;Input!$G$31,$B670&lt;Input!$G$25),PMT(Input!$G$47/(100*12),(OFFSET($A$4,MATCH(Input!$G$25,$B$4:$B$1004,1),0,1,1)-OFFSET($A$4,MATCH(Input!$G$31,$B$4:$B$1004,1),0,1,1)),$H$4,0,1),0)</f>
        <v>0</v>
      </c>
      <c r="F670" s="78" t="n">
        <f aca="false">($F669+$D670+$E670)*(1+Input!$G$47/(100*12))</f>
        <v>0</v>
      </c>
    </row>
    <row r="671" customFormat="false" ht="12.8" hidden="false" customHeight="false" outlineLevel="0" collapsed="false">
      <c r="A671" s="76" t="n">
        <v>667</v>
      </c>
      <c r="B671" s="77" t="n">
        <f aca="false">EOMONTH(Input!$C$7,A671)</f>
        <v>63220</v>
      </c>
      <c r="D671" s="78" t="n">
        <f aca="false">IF(AND($B671&lt;Input!$C$31,$B671&lt;Input!$G$31),Input!$G$48,0)</f>
        <v>0</v>
      </c>
      <c r="E671" s="78" t="n">
        <f aca="true">IF(AND($B671&gt;Input!$G$31,$B671&lt;Input!$G$25),PMT(Input!$G$47/(100*12),(OFFSET($A$4,MATCH(Input!$G$25,$B$4:$B$1004,1),0,1,1)-OFFSET($A$4,MATCH(Input!$G$31,$B$4:$B$1004,1),0,1,1)),$H$4,0,1),0)</f>
        <v>0</v>
      </c>
      <c r="F671" s="78" t="n">
        <f aca="false">($F670+$D671+$E671)*(1+Input!$G$47/(100*12))</f>
        <v>0</v>
      </c>
    </row>
    <row r="672" customFormat="false" ht="12.8" hidden="false" customHeight="false" outlineLevel="0" collapsed="false">
      <c r="A672" s="76" t="n">
        <v>668</v>
      </c>
      <c r="B672" s="77" t="n">
        <f aca="false">EOMONTH(Input!$C$7,A672)</f>
        <v>63248</v>
      </c>
      <c r="D672" s="78" t="n">
        <f aca="false">IF(AND($B672&lt;Input!$C$31,$B672&lt;Input!$G$31),Input!$G$48,0)</f>
        <v>0</v>
      </c>
      <c r="E672" s="78" t="n">
        <f aca="true">IF(AND($B672&gt;Input!$G$31,$B672&lt;Input!$G$25),PMT(Input!$G$47/(100*12),(OFFSET($A$4,MATCH(Input!$G$25,$B$4:$B$1004,1),0,1,1)-OFFSET($A$4,MATCH(Input!$G$31,$B$4:$B$1004,1),0,1,1)),$H$4,0,1),0)</f>
        <v>0</v>
      </c>
      <c r="F672" s="78" t="n">
        <f aca="false">($F671+$D672+$E672)*(1+Input!$G$47/(100*12))</f>
        <v>0</v>
      </c>
    </row>
    <row r="673" customFormat="false" ht="12.8" hidden="false" customHeight="false" outlineLevel="0" collapsed="false">
      <c r="A673" s="76" t="n">
        <v>669</v>
      </c>
      <c r="B673" s="77" t="n">
        <f aca="false">EOMONTH(Input!$C$7,A673)</f>
        <v>63279</v>
      </c>
      <c r="D673" s="78" t="n">
        <f aca="false">IF(AND($B673&lt;Input!$C$31,$B673&lt;Input!$G$31),Input!$G$48,0)</f>
        <v>0</v>
      </c>
      <c r="E673" s="78" t="n">
        <f aca="true">IF(AND($B673&gt;Input!$G$31,$B673&lt;Input!$G$25),PMT(Input!$G$47/(100*12),(OFFSET($A$4,MATCH(Input!$G$25,$B$4:$B$1004,1),0,1,1)-OFFSET($A$4,MATCH(Input!$G$31,$B$4:$B$1004,1),0,1,1)),$H$4,0,1),0)</f>
        <v>0</v>
      </c>
      <c r="F673" s="78" t="n">
        <f aca="false">($F672+$D673+$E673)*(1+Input!$G$47/(100*12))</f>
        <v>0</v>
      </c>
    </row>
    <row r="674" customFormat="false" ht="12.8" hidden="false" customHeight="false" outlineLevel="0" collapsed="false">
      <c r="A674" s="76" t="n">
        <v>670</v>
      </c>
      <c r="B674" s="77" t="n">
        <f aca="false">EOMONTH(Input!$C$7,A674)</f>
        <v>63309</v>
      </c>
      <c r="D674" s="78" t="n">
        <f aca="false">IF(AND($B674&lt;Input!$C$31,$B674&lt;Input!$G$31),Input!$G$48,0)</f>
        <v>0</v>
      </c>
      <c r="E674" s="78" t="n">
        <f aca="true">IF(AND($B674&gt;Input!$G$31,$B674&lt;Input!$G$25),PMT(Input!$G$47/(100*12),(OFFSET($A$4,MATCH(Input!$G$25,$B$4:$B$1004,1),0,1,1)-OFFSET($A$4,MATCH(Input!$G$31,$B$4:$B$1004,1),0,1,1)),$H$4,0,1),0)</f>
        <v>0</v>
      </c>
      <c r="F674" s="78" t="n">
        <f aca="false">($F673+$D674+$E674)*(1+Input!$G$47/(100*12))</f>
        <v>0</v>
      </c>
    </row>
    <row r="675" customFormat="false" ht="12.8" hidden="false" customHeight="false" outlineLevel="0" collapsed="false">
      <c r="A675" s="76" t="n">
        <v>671</v>
      </c>
      <c r="B675" s="77" t="n">
        <f aca="false">EOMONTH(Input!$C$7,A675)</f>
        <v>63340</v>
      </c>
      <c r="D675" s="78" t="n">
        <f aca="false">IF(AND($B675&lt;Input!$C$31,$B675&lt;Input!$G$31),Input!$G$48,0)</f>
        <v>0</v>
      </c>
      <c r="E675" s="78" t="n">
        <f aca="true">IF(AND($B675&gt;Input!$G$31,$B675&lt;Input!$G$25),PMT(Input!$G$47/(100*12),(OFFSET($A$4,MATCH(Input!$G$25,$B$4:$B$1004,1),0,1,1)-OFFSET($A$4,MATCH(Input!$G$31,$B$4:$B$1004,1),0,1,1)),$H$4,0,1),0)</f>
        <v>0</v>
      </c>
      <c r="F675" s="78" t="n">
        <f aca="false">($F674+$D675+$E675)*(1+Input!$G$47/(100*12))</f>
        <v>0</v>
      </c>
    </row>
    <row r="676" customFormat="false" ht="12.8" hidden="false" customHeight="false" outlineLevel="0" collapsed="false">
      <c r="A676" s="76" t="n">
        <v>672</v>
      </c>
      <c r="B676" s="77" t="n">
        <f aca="false">EOMONTH(Input!$C$7,A676)</f>
        <v>63370</v>
      </c>
      <c r="D676" s="78" t="n">
        <f aca="false">IF(AND($B676&lt;Input!$C$31,$B676&lt;Input!$G$31),Input!$G$48,0)</f>
        <v>0</v>
      </c>
      <c r="E676" s="78" t="n">
        <f aca="true">IF(AND($B676&gt;Input!$G$31,$B676&lt;Input!$G$25),PMT(Input!$G$47/(100*12),(OFFSET($A$4,MATCH(Input!$G$25,$B$4:$B$1004,1),0,1,1)-OFFSET($A$4,MATCH(Input!$G$31,$B$4:$B$1004,1),0,1,1)),$H$4,0,1),0)</f>
        <v>0</v>
      </c>
      <c r="F676" s="78" t="n">
        <f aca="false">($F675+$D676+$E676)*(1+Input!$G$47/(100*12))</f>
        <v>0</v>
      </c>
    </row>
    <row r="677" customFormat="false" ht="12.8" hidden="false" customHeight="false" outlineLevel="0" collapsed="false">
      <c r="A677" s="76" t="n">
        <v>673</v>
      </c>
      <c r="B677" s="77" t="n">
        <f aca="false">EOMONTH(Input!$C$7,A677)</f>
        <v>63401</v>
      </c>
      <c r="D677" s="78" t="n">
        <f aca="false">IF(AND($B677&lt;Input!$C$31,$B677&lt;Input!$G$31),Input!$G$48,0)</f>
        <v>0</v>
      </c>
      <c r="E677" s="78" t="n">
        <f aca="true">IF(AND($B677&gt;Input!$G$31,$B677&lt;Input!$G$25),PMT(Input!$G$47/(100*12),(OFFSET($A$4,MATCH(Input!$G$25,$B$4:$B$1004,1),0,1,1)-OFFSET($A$4,MATCH(Input!$G$31,$B$4:$B$1004,1),0,1,1)),$H$4,0,1),0)</f>
        <v>0</v>
      </c>
      <c r="F677" s="78" t="n">
        <f aca="false">($F676+$D677+$E677)*(1+Input!$G$47/(100*12))</f>
        <v>0</v>
      </c>
    </row>
    <row r="678" customFormat="false" ht="12.8" hidden="false" customHeight="false" outlineLevel="0" collapsed="false">
      <c r="A678" s="76" t="n">
        <v>674</v>
      </c>
      <c r="B678" s="77" t="n">
        <f aca="false">EOMONTH(Input!$C$7,A678)</f>
        <v>63432</v>
      </c>
      <c r="D678" s="78" t="n">
        <f aca="false">IF(AND($B678&lt;Input!$C$31,$B678&lt;Input!$G$31),Input!$G$48,0)</f>
        <v>0</v>
      </c>
      <c r="E678" s="78" t="n">
        <f aca="true">IF(AND($B678&gt;Input!$G$31,$B678&lt;Input!$G$25),PMT(Input!$G$47/(100*12),(OFFSET($A$4,MATCH(Input!$G$25,$B$4:$B$1004,1),0,1,1)-OFFSET($A$4,MATCH(Input!$G$31,$B$4:$B$1004,1),0,1,1)),$H$4,0,1),0)</f>
        <v>0</v>
      </c>
      <c r="F678" s="78" t="n">
        <f aca="false">($F677+$D678+$E678)*(1+Input!$G$47/(100*12))</f>
        <v>0</v>
      </c>
    </row>
    <row r="679" customFormat="false" ht="12.8" hidden="false" customHeight="false" outlineLevel="0" collapsed="false">
      <c r="A679" s="76" t="n">
        <v>675</v>
      </c>
      <c r="B679" s="77" t="n">
        <f aca="false">EOMONTH(Input!$C$7,A679)</f>
        <v>63462</v>
      </c>
      <c r="D679" s="78" t="n">
        <f aca="false">IF(AND($B679&lt;Input!$C$31,$B679&lt;Input!$G$31),Input!$G$48,0)</f>
        <v>0</v>
      </c>
      <c r="E679" s="78" t="n">
        <f aca="true">IF(AND($B679&gt;Input!$G$31,$B679&lt;Input!$G$25),PMT(Input!$G$47/(100*12),(OFFSET($A$4,MATCH(Input!$G$25,$B$4:$B$1004,1),0,1,1)-OFFSET($A$4,MATCH(Input!$G$31,$B$4:$B$1004,1),0,1,1)),$H$4,0,1),0)</f>
        <v>0</v>
      </c>
      <c r="F679" s="78" t="n">
        <f aca="false">($F678+$D679+$E679)*(1+Input!$G$47/(100*12))</f>
        <v>0</v>
      </c>
    </row>
    <row r="680" customFormat="false" ht="12.8" hidden="false" customHeight="false" outlineLevel="0" collapsed="false">
      <c r="A680" s="76" t="n">
        <v>676</v>
      </c>
      <c r="B680" s="77" t="n">
        <f aca="false">EOMONTH(Input!$C$7,A680)</f>
        <v>63493</v>
      </c>
      <c r="D680" s="78" t="n">
        <f aca="false">IF(AND($B680&lt;Input!$C$31,$B680&lt;Input!$G$31),Input!$G$48,0)</f>
        <v>0</v>
      </c>
      <c r="E680" s="78" t="n">
        <f aca="true">IF(AND($B680&gt;Input!$G$31,$B680&lt;Input!$G$25),PMT(Input!$G$47/(100*12),(OFFSET($A$4,MATCH(Input!$G$25,$B$4:$B$1004,1),0,1,1)-OFFSET($A$4,MATCH(Input!$G$31,$B$4:$B$1004,1),0,1,1)),$H$4,0,1),0)</f>
        <v>0</v>
      </c>
      <c r="F680" s="78" t="n">
        <f aca="false">($F679+$D680+$E680)*(1+Input!$G$47/(100*12))</f>
        <v>0</v>
      </c>
    </row>
    <row r="681" customFormat="false" ht="12.8" hidden="false" customHeight="false" outlineLevel="0" collapsed="false">
      <c r="A681" s="76" t="n">
        <v>677</v>
      </c>
      <c r="B681" s="77" t="n">
        <f aca="false">EOMONTH(Input!$C$7,A681)</f>
        <v>63523</v>
      </c>
      <c r="D681" s="78" t="n">
        <f aca="false">IF(AND($B681&lt;Input!$C$31,$B681&lt;Input!$G$31),Input!$G$48,0)</f>
        <v>0</v>
      </c>
      <c r="E681" s="78" t="n">
        <f aca="true">IF(AND($B681&gt;Input!$G$31,$B681&lt;Input!$G$25),PMT(Input!$G$47/(100*12),(OFFSET($A$4,MATCH(Input!$G$25,$B$4:$B$1004,1),0,1,1)-OFFSET($A$4,MATCH(Input!$G$31,$B$4:$B$1004,1),0,1,1)),$H$4,0,1),0)</f>
        <v>0</v>
      </c>
      <c r="F681" s="78" t="n">
        <f aca="false">($F680+$D681+$E681)*(1+Input!$G$47/(100*12))</f>
        <v>0</v>
      </c>
    </row>
    <row r="682" customFormat="false" ht="12.8" hidden="false" customHeight="false" outlineLevel="0" collapsed="false">
      <c r="A682" s="76" t="n">
        <v>678</v>
      </c>
      <c r="B682" s="77" t="n">
        <f aca="false">EOMONTH(Input!$C$7,A682)</f>
        <v>63554</v>
      </c>
      <c r="D682" s="78" t="n">
        <f aca="false">IF(AND($B682&lt;Input!$C$31,$B682&lt;Input!$G$31),Input!$G$48,0)</f>
        <v>0</v>
      </c>
      <c r="E682" s="78" t="n">
        <f aca="true">IF(AND($B682&gt;Input!$G$31,$B682&lt;Input!$G$25),PMT(Input!$G$47/(100*12),(OFFSET($A$4,MATCH(Input!$G$25,$B$4:$B$1004,1),0,1,1)-OFFSET($A$4,MATCH(Input!$G$31,$B$4:$B$1004,1),0,1,1)),$H$4,0,1),0)</f>
        <v>0</v>
      </c>
      <c r="F682" s="78" t="n">
        <f aca="false">($F681+$D682+$E682)*(1+Input!$G$47/(100*12))</f>
        <v>0</v>
      </c>
    </row>
    <row r="683" customFormat="false" ht="12.8" hidden="false" customHeight="false" outlineLevel="0" collapsed="false">
      <c r="A683" s="76" t="n">
        <v>679</v>
      </c>
      <c r="B683" s="77" t="n">
        <f aca="false">EOMONTH(Input!$C$7,A683)</f>
        <v>63585</v>
      </c>
      <c r="D683" s="78" t="n">
        <f aca="false">IF(AND($B683&lt;Input!$C$31,$B683&lt;Input!$G$31),Input!$G$48,0)</f>
        <v>0</v>
      </c>
      <c r="E683" s="78" t="n">
        <f aca="true">IF(AND($B683&gt;Input!$G$31,$B683&lt;Input!$G$25),PMT(Input!$G$47/(100*12),(OFFSET($A$4,MATCH(Input!$G$25,$B$4:$B$1004,1),0,1,1)-OFFSET($A$4,MATCH(Input!$G$31,$B$4:$B$1004,1),0,1,1)),$H$4,0,1),0)</f>
        <v>0</v>
      </c>
      <c r="F683" s="78" t="n">
        <f aca="false">($F682+$D683+$E683)*(1+Input!$G$47/(100*12))</f>
        <v>0</v>
      </c>
    </row>
    <row r="684" customFormat="false" ht="12.8" hidden="false" customHeight="false" outlineLevel="0" collapsed="false">
      <c r="A684" s="76" t="n">
        <v>680</v>
      </c>
      <c r="B684" s="77" t="n">
        <f aca="false">EOMONTH(Input!$C$7,A684)</f>
        <v>63613</v>
      </c>
      <c r="D684" s="78" t="n">
        <f aca="false">IF(AND($B684&lt;Input!$C$31,$B684&lt;Input!$G$31),Input!$G$48,0)</f>
        <v>0</v>
      </c>
      <c r="E684" s="78" t="n">
        <f aca="true">IF(AND($B684&gt;Input!$G$31,$B684&lt;Input!$G$25),PMT(Input!$G$47/(100*12),(OFFSET($A$4,MATCH(Input!$G$25,$B$4:$B$1004,1),0,1,1)-OFFSET($A$4,MATCH(Input!$G$31,$B$4:$B$1004,1),0,1,1)),$H$4,0,1),0)</f>
        <v>0</v>
      </c>
      <c r="F684" s="78" t="n">
        <f aca="false">($F683+$D684+$E684)*(1+Input!$G$47/(100*12))</f>
        <v>0</v>
      </c>
    </row>
    <row r="685" customFormat="false" ht="12.8" hidden="false" customHeight="false" outlineLevel="0" collapsed="false">
      <c r="A685" s="76" t="n">
        <v>681</v>
      </c>
      <c r="B685" s="77" t="n">
        <f aca="false">EOMONTH(Input!$C$7,A685)</f>
        <v>63644</v>
      </c>
      <c r="D685" s="78" t="n">
        <f aca="false">IF(AND($B685&lt;Input!$C$31,$B685&lt;Input!$G$31),Input!$G$48,0)</f>
        <v>0</v>
      </c>
      <c r="E685" s="78" t="n">
        <f aca="true">IF(AND($B685&gt;Input!$G$31,$B685&lt;Input!$G$25),PMT(Input!$G$47/(100*12),(OFFSET($A$4,MATCH(Input!$G$25,$B$4:$B$1004,1),0,1,1)-OFFSET($A$4,MATCH(Input!$G$31,$B$4:$B$1004,1),0,1,1)),$H$4,0,1),0)</f>
        <v>0</v>
      </c>
      <c r="F685" s="78" t="n">
        <f aca="false">($F684+$D685+$E685)*(1+Input!$G$47/(100*12))</f>
        <v>0</v>
      </c>
    </row>
    <row r="686" customFormat="false" ht="12.8" hidden="false" customHeight="false" outlineLevel="0" collapsed="false">
      <c r="A686" s="76" t="n">
        <v>682</v>
      </c>
      <c r="B686" s="77" t="n">
        <f aca="false">EOMONTH(Input!$C$7,A686)</f>
        <v>63674</v>
      </c>
      <c r="D686" s="78" t="n">
        <f aca="false">IF(AND($B686&lt;Input!$C$31,$B686&lt;Input!$G$31),Input!$G$48,0)</f>
        <v>0</v>
      </c>
      <c r="E686" s="78" t="n">
        <f aca="true">IF(AND($B686&gt;Input!$G$31,$B686&lt;Input!$G$25),PMT(Input!$G$47/(100*12),(OFFSET($A$4,MATCH(Input!$G$25,$B$4:$B$1004,1),0,1,1)-OFFSET($A$4,MATCH(Input!$G$31,$B$4:$B$1004,1),0,1,1)),$H$4,0,1),0)</f>
        <v>0</v>
      </c>
      <c r="F686" s="78" t="n">
        <f aca="false">($F685+$D686+$E686)*(1+Input!$G$47/(100*12))</f>
        <v>0</v>
      </c>
    </row>
    <row r="687" customFormat="false" ht="12.8" hidden="false" customHeight="false" outlineLevel="0" collapsed="false">
      <c r="A687" s="76" t="n">
        <v>683</v>
      </c>
      <c r="B687" s="77" t="n">
        <f aca="false">EOMONTH(Input!$C$7,A687)</f>
        <v>63705</v>
      </c>
      <c r="D687" s="78" t="n">
        <f aca="false">IF(AND($B687&lt;Input!$C$31,$B687&lt;Input!$G$31),Input!$G$48,0)</f>
        <v>0</v>
      </c>
      <c r="E687" s="78" t="n">
        <f aca="true">IF(AND($B687&gt;Input!$G$31,$B687&lt;Input!$G$25),PMT(Input!$G$47/(100*12),(OFFSET($A$4,MATCH(Input!$G$25,$B$4:$B$1004,1),0,1,1)-OFFSET($A$4,MATCH(Input!$G$31,$B$4:$B$1004,1),0,1,1)),$H$4,0,1),0)</f>
        <v>0</v>
      </c>
      <c r="F687" s="78" t="n">
        <f aca="false">($F686+$D687+$E687)*(1+Input!$G$47/(100*12))</f>
        <v>0</v>
      </c>
    </row>
    <row r="688" customFormat="false" ht="12.8" hidden="false" customHeight="false" outlineLevel="0" collapsed="false">
      <c r="A688" s="76" t="n">
        <v>684</v>
      </c>
      <c r="B688" s="77" t="n">
        <f aca="false">EOMONTH(Input!$C$7,A688)</f>
        <v>63735</v>
      </c>
      <c r="D688" s="78" t="n">
        <f aca="false">IF(AND($B688&lt;Input!$C$31,$B688&lt;Input!$G$31),Input!$G$48,0)</f>
        <v>0</v>
      </c>
      <c r="E688" s="78" t="n">
        <f aca="true">IF(AND($B688&gt;Input!$G$31,$B688&lt;Input!$G$25),PMT(Input!$G$47/(100*12),(OFFSET($A$4,MATCH(Input!$G$25,$B$4:$B$1004,1),0,1,1)-OFFSET($A$4,MATCH(Input!$G$31,$B$4:$B$1004,1),0,1,1)),$H$4,0,1),0)</f>
        <v>0</v>
      </c>
      <c r="F688" s="78" t="n">
        <f aca="false">($F687+$D688+$E688)*(1+Input!$G$47/(100*12))</f>
        <v>0</v>
      </c>
    </row>
    <row r="689" customFormat="false" ht="12.8" hidden="false" customHeight="false" outlineLevel="0" collapsed="false">
      <c r="A689" s="76" t="n">
        <v>685</v>
      </c>
      <c r="B689" s="77" t="n">
        <f aca="false">EOMONTH(Input!$C$7,A689)</f>
        <v>63766</v>
      </c>
      <c r="D689" s="78" t="n">
        <f aca="false">IF(AND($B689&lt;Input!$C$31,$B689&lt;Input!$G$31),Input!$G$48,0)</f>
        <v>0</v>
      </c>
      <c r="E689" s="78" t="n">
        <f aca="true">IF(AND($B689&gt;Input!$G$31,$B689&lt;Input!$G$25),PMT(Input!$G$47/(100*12),(OFFSET($A$4,MATCH(Input!$G$25,$B$4:$B$1004,1),0,1,1)-OFFSET($A$4,MATCH(Input!$G$31,$B$4:$B$1004,1),0,1,1)),$H$4,0,1),0)</f>
        <v>0</v>
      </c>
      <c r="F689" s="78" t="n">
        <f aca="false">($F688+$D689+$E689)*(1+Input!$G$47/(100*12))</f>
        <v>0</v>
      </c>
    </row>
    <row r="690" customFormat="false" ht="12.8" hidden="false" customHeight="false" outlineLevel="0" collapsed="false">
      <c r="A690" s="76" t="n">
        <v>686</v>
      </c>
      <c r="B690" s="77" t="n">
        <f aca="false">EOMONTH(Input!$C$7,A690)</f>
        <v>63797</v>
      </c>
      <c r="D690" s="78" t="n">
        <f aca="false">IF(AND($B690&lt;Input!$C$31,$B690&lt;Input!$G$31),Input!$G$48,0)</f>
        <v>0</v>
      </c>
      <c r="E690" s="78" t="n">
        <f aca="true">IF(AND($B690&gt;Input!$G$31,$B690&lt;Input!$G$25),PMT(Input!$G$47/(100*12),(OFFSET($A$4,MATCH(Input!$G$25,$B$4:$B$1004,1),0,1,1)-OFFSET($A$4,MATCH(Input!$G$31,$B$4:$B$1004,1),0,1,1)),$H$4,0,1),0)</f>
        <v>0</v>
      </c>
      <c r="F690" s="78" t="n">
        <f aca="false">($F689+$D690+$E690)*(1+Input!$G$47/(100*12))</f>
        <v>0</v>
      </c>
    </row>
    <row r="691" customFormat="false" ht="12.8" hidden="false" customHeight="false" outlineLevel="0" collapsed="false">
      <c r="A691" s="76" t="n">
        <v>687</v>
      </c>
      <c r="B691" s="77" t="n">
        <f aca="false">EOMONTH(Input!$C$7,A691)</f>
        <v>63827</v>
      </c>
      <c r="D691" s="78" t="n">
        <f aca="false">IF(AND($B691&lt;Input!$C$31,$B691&lt;Input!$G$31),Input!$G$48,0)</f>
        <v>0</v>
      </c>
      <c r="E691" s="78" t="n">
        <f aca="true">IF(AND($B691&gt;Input!$G$31,$B691&lt;Input!$G$25),PMT(Input!$G$47/(100*12),(OFFSET($A$4,MATCH(Input!$G$25,$B$4:$B$1004,1),0,1,1)-OFFSET($A$4,MATCH(Input!$G$31,$B$4:$B$1004,1),0,1,1)),$H$4,0,1),0)</f>
        <v>0</v>
      </c>
      <c r="F691" s="78" t="n">
        <f aca="false">($F690+$D691+$E691)*(1+Input!$G$47/(100*12))</f>
        <v>0</v>
      </c>
    </row>
    <row r="692" customFormat="false" ht="12.8" hidden="false" customHeight="false" outlineLevel="0" collapsed="false">
      <c r="A692" s="76" t="n">
        <v>688</v>
      </c>
      <c r="B692" s="77" t="n">
        <f aca="false">EOMONTH(Input!$C$7,A692)</f>
        <v>63858</v>
      </c>
      <c r="D692" s="78" t="n">
        <f aca="false">IF(AND($B692&lt;Input!$C$31,$B692&lt;Input!$G$31),Input!$G$48,0)</f>
        <v>0</v>
      </c>
      <c r="E692" s="78" t="n">
        <f aca="true">IF(AND($B692&gt;Input!$G$31,$B692&lt;Input!$G$25),PMT(Input!$G$47/(100*12),(OFFSET($A$4,MATCH(Input!$G$25,$B$4:$B$1004,1),0,1,1)-OFFSET($A$4,MATCH(Input!$G$31,$B$4:$B$1004,1),0,1,1)),$H$4,0,1),0)</f>
        <v>0</v>
      </c>
      <c r="F692" s="78" t="n">
        <f aca="false">($F691+$D692+$E692)*(1+Input!$G$47/(100*12))</f>
        <v>0</v>
      </c>
    </row>
    <row r="693" customFormat="false" ht="12.8" hidden="false" customHeight="false" outlineLevel="0" collapsed="false">
      <c r="A693" s="76" t="n">
        <v>689</v>
      </c>
      <c r="B693" s="77" t="n">
        <f aca="false">EOMONTH(Input!$C$7,A693)</f>
        <v>63888</v>
      </c>
      <c r="D693" s="78" t="n">
        <f aca="false">IF(AND($B693&lt;Input!$C$31,$B693&lt;Input!$G$31),Input!$G$48,0)</f>
        <v>0</v>
      </c>
      <c r="E693" s="78" t="n">
        <f aca="true">IF(AND($B693&gt;Input!$G$31,$B693&lt;Input!$G$25),PMT(Input!$G$47/(100*12),(OFFSET($A$4,MATCH(Input!$G$25,$B$4:$B$1004,1),0,1,1)-OFFSET($A$4,MATCH(Input!$G$31,$B$4:$B$1004,1),0,1,1)),$H$4,0,1),0)</f>
        <v>0</v>
      </c>
      <c r="F693" s="78" t="n">
        <f aca="false">($F692+$D693+$E693)*(1+Input!$G$47/(100*12))</f>
        <v>0</v>
      </c>
    </row>
    <row r="694" customFormat="false" ht="12.8" hidden="false" customHeight="false" outlineLevel="0" collapsed="false">
      <c r="A694" s="76" t="n">
        <v>690</v>
      </c>
      <c r="B694" s="77" t="n">
        <f aca="false">EOMONTH(Input!$C$7,A694)</f>
        <v>63919</v>
      </c>
      <c r="D694" s="78" t="n">
        <f aca="false">IF(AND($B694&lt;Input!$C$31,$B694&lt;Input!$G$31),Input!$G$48,0)</f>
        <v>0</v>
      </c>
      <c r="E694" s="78" t="n">
        <f aca="true">IF(AND($B694&gt;Input!$G$31,$B694&lt;Input!$G$25),PMT(Input!$G$47/(100*12),(OFFSET($A$4,MATCH(Input!$G$25,$B$4:$B$1004,1),0,1,1)-OFFSET($A$4,MATCH(Input!$G$31,$B$4:$B$1004,1),0,1,1)),$H$4,0,1),0)</f>
        <v>0</v>
      </c>
      <c r="F694" s="78" t="n">
        <f aca="false">($F693+$D694+$E694)*(1+Input!$G$47/(100*12))</f>
        <v>0</v>
      </c>
    </row>
    <row r="695" customFormat="false" ht="12.8" hidden="false" customHeight="false" outlineLevel="0" collapsed="false">
      <c r="A695" s="76" t="n">
        <v>691</v>
      </c>
      <c r="B695" s="77" t="n">
        <f aca="false">EOMONTH(Input!$C$7,A695)</f>
        <v>63950</v>
      </c>
      <c r="D695" s="78" t="n">
        <f aca="false">IF(AND($B695&lt;Input!$C$31,$B695&lt;Input!$G$31),Input!$G$48,0)</f>
        <v>0</v>
      </c>
      <c r="E695" s="78" t="n">
        <f aca="true">IF(AND($B695&gt;Input!$G$31,$B695&lt;Input!$G$25),PMT(Input!$G$47/(100*12),(OFFSET($A$4,MATCH(Input!$G$25,$B$4:$B$1004,1),0,1,1)-OFFSET($A$4,MATCH(Input!$G$31,$B$4:$B$1004,1),0,1,1)),$H$4,0,1),0)</f>
        <v>0</v>
      </c>
      <c r="F695" s="78" t="n">
        <f aca="false">($F694+$D695+$E695)*(1+Input!$G$47/(100*12))</f>
        <v>0</v>
      </c>
    </row>
    <row r="696" customFormat="false" ht="12.8" hidden="false" customHeight="false" outlineLevel="0" collapsed="false">
      <c r="A696" s="76" t="n">
        <v>692</v>
      </c>
      <c r="B696" s="77" t="n">
        <f aca="false">EOMONTH(Input!$C$7,A696)</f>
        <v>63978</v>
      </c>
      <c r="D696" s="78" t="n">
        <f aca="false">IF(AND($B696&lt;Input!$C$31,$B696&lt;Input!$G$31),Input!$G$48,0)</f>
        <v>0</v>
      </c>
      <c r="E696" s="78" t="n">
        <f aca="true">IF(AND($B696&gt;Input!$G$31,$B696&lt;Input!$G$25),PMT(Input!$G$47/(100*12),(OFFSET($A$4,MATCH(Input!$G$25,$B$4:$B$1004,1),0,1,1)-OFFSET($A$4,MATCH(Input!$G$31,$B$4:$B$1004,1),0,1,1)),$H$4,0,1),0)</f>
        <v>0</v>
      </c>
      <c r="F696" s="78" t="n">
        <f aca="false">($F695+$D696+$E696)*(1+Input!$G$47/(100*12))</f>
        <v>0</v>
      </c>
    </row>
    <row r="697" customFormat="false" ht="12.8" hidden="false" customHeight="false" outlineLevel="0" collapsed="false">
      <c r="A697" s="76" t="n">
        <v>693</v>
      </c>
      <c r="B697" s="77" t="n">
        <f aca="false">EOMONTH(Input!$C$7,A697)</f>
        <v>64009</v>
      </c>
      <c r="D697" s="78" t="n">
        <f aca="false">IF(AND($B697&lt;Input!$C$31,$B697&lt;Input!$G$31),Input!$G$48,0)</f>
        <v>0</v>
      </c>
      <c r="E697" s="78" t="n">
        <f aca="true">IF(AND($B697&gt;Input!$G$31,$B697&lt;Input!$G$25),PMT(Input!$G$47/(100*12),(OFFSET($A$4,MATCH(Input!$G$25,$B$4:$B$1004,1),0,1,1)-OFFSET($A$4,MATCH(Input!$G$31,$B$4:$B$1004,1),0,1,1)),$H$4,0,1),0)</f>
        <v>0</v>
      </c>
      <c r="F697" s="78" t="n">
        <f aca="false">($F696+$D697+$E697)*(1+Input!$G$47/(100*12))</f>
        <v>0</v>
      </c>
    </row>
    <row r="698" customFormat="false" ht="12.8" hidden="false" customHeight="false" outlineLevel="0" collapsed="false">
      <c r="A698" s="76" t="n">
        <v>694</v>
      </c>
      <c r="B698" s="77" t="n">
        <f aca="false">EOMONTH(Input!$C$7,A698)</f>
        <v>64039</v>
      </c>
      <c r="D698" s="78" t="n">
        <f aca="false">IF(AND($B698&lt;Input!$C$31,$B698&lt;Input!$G$31),Input!$G$48,0)</f>
        <v>0</v>
      </c>
      <c r="E698" s="78" t="n">
        <f aca="true">IF(AND($B698&gt;Input!$G$31,$B698&lt;Input!$G$25),PMT(Input!$G$47/(100*12),(OFFSET($A$4,MATCH(Input!$G$25,$B$4:$B$1004,1),0,1,1)-OFFSET($A$4,MATCH(Input!$G$31,$B$4:$B$1004,1),0,1,1)),$H$4,0,1),0)</f>
        <v>0</v>
      </c>
      <c r="F698" s="78" t="n">
        <f aca="false">($F697+$D698+$E698)*(1+Input!$G$47/(100*12))</f>
        <v>0</v>
      </c>
    </row>
    <row r="699" customFormat="false" ht="12.8" hidden="false" customHeight="false" outlineLevel="0" collapsed="false">
      <c r="A699" s="76" t="n">
        <v>695</v>
      </c>
      <c r="B699" s="77" t="n">
        <f aca="false">EOMONTH(Input!$C$7,A699)</f>
        <v>64070</v>
      </c>
      <c r="D699" s="78" t="n">
        <f aca="false">IF(AND($B699&lt;Input!$C$31,$B699&lt;Input!$G$31),Input!$G$48,0)</f>
        <v>0</v>
      </c>
      <c r="E699" s="78" t="n">
        <f aca="true">IF(AND($B699&gt;Input!$G$31,$B699&lt;Input!$G$25),PMT(Input!$G$47/(100*12),(OFFSET($A$4,MATCH(Input!$G$25,$B$4:$B$1004,1),0,1,1)-OFFSET($A$4,MATCH(Input!$G$31,$B$4:$B$1004,1),0,1,1)),$H$4,0,1),0)</f>
        <v>0</v>
      </c>
      <c r="F699" s="78" t="n">
        <f aca="false">($F698+$D699+$E699)*(1+Input!$G$47/(100*12))</f>
        <v>0</v>
      </c>
    </row>
    <row r="700" customFormat="false" ht="12.8" hidden="false" customHeight="false" outlineLevel="0" collapsed="false">
      <c r="A700" s="76" t="n">
        <v>696</v>
      </c>
      <c r="B700" s="77" t="n">
        <f aca="false">EOMONTH(Input!$C$7,A700)</f>
        <v>64100</v>
      </c>
      <c r="D700" s="78" t="n">
        <f aca="false">IF(AND($B700&lt;Input!$C$31,$B700&lt;Input!$G$31),Input!$G$48,0)</f>
        <v>0</v>
      </c>
      <c r="E700" s="78" t="n">
        <f aca="true">IF(AND($B700&gt;Input!$G$31,$B700&lt;Input!$G$25),PMT(Input!$G$47/(100*12),(OFFSET($A$4,MATCH(Input!$G$25,$B$4:$B$1004,1),0,1,1)-OFFSET($A$4,MATCH(Input!$G$31,$B$4:$B$1004,1),0,1,1)),$H$4,0,1),0)</f>
        <v>0</v>
      </c>
      <c r="F700" s="78" t="n">
        <f aca="false">($F699+$D700+$E700)*(1+Input!$G$47/(100*12))</f>
        <v>0</v>
      </c>
    </row>
    <row r="701" customFormat="false" ht="12.8" hidden="false" customHeight="false" outlineLevel="0" collapsed="false">
      <c r="A701" s="76" t="n">
        <v>697</v>
      </c>
      <c r="B701" s="77" t="n">
        <f aca="false">EOMONTH(Input!$C$7,A701)</f>
        <v>64131</v>
      </c>
      <c r="D701" s="78" t="n">
        <f aca="false">IF(AND($B701&lt;Input!$C$31,$B701&lt;Input!$G$31),Input!$G$48,0)</f>
        <v>0</v>
      </c>
      <c r="E701" s="78" t="n">
        <f aca="true">IF(AND($B701&gt;Input!$G$31,$B701&lt;Input!$G$25),PMT(Input!$G$47/(100*12),(OFFSET($A$4,MATCH(Input!$G$25,$B$4:$B$1004,1),0,1,1)-OFFSET($A$4,MATCH(Input!$G$31,$B$4:$B$1004,1),0,1,1)),$H$4,0,1),0)</f>
        <v>0</v>
      </c>
      <c r="F701" s="78" t="n">
        <f aca="false">($F700+$D701+$E701)*(1+Input!$G$47/(100*12))</f>
        <v>0</v>
      </c>
    </row>
    <row r="702" customFormat="false" ht="12.8" hidden="false" customHeight="false" outlineLevel="0" collapsed="false">
      <c r="A702" s="76" t="n">
        <v>698</v>
      </c>
      <c r="B702" s="77" t="n">
        <f aca="false">EOMONTH(Input!$C$7,A702)</f>
        <v>64162</v>
      </c>
      <c r="D702" s="78" t="n">
        <f aca="false">IF(AND($B702&lt;Input!$C$31,$B702&lt;Input!$G$31),Input!$G$48,0)</f>
        <v>0</v>
      </c>
      <c r="E702" s="78" t="n">
        <f aca="true">IF(AND($B702&gt;Input!$G$31,$B702&lt;Input!$G$25),PMT(Input!$G$47/(100*12),(OFFSET($A$4,MATCH(Input!$G$25,$B$4:$B$1004,1),0,1,1)-OFFSET($A$4,MATCH(Input!$G$31,$B$4:$B$1004,1),0,1,1)),$H$4,0,1),0)</f>
        <v>0</v>
      </c>
      <c r="F702" s="78" t="n">
        <f aca="false">($F701+$D702+$E702)*(1+Input!$G$47/(100*12))</f>
        <v>0</v>
      </c>
    </row>
    <row r="703" customFormat="false" ht="12.8" hidden="false" customHeight="false" outlineLevel="0" collapsed="false">
      <c r="A703" s="76" t="n">
        <v>699</v>
      </c>
      <c r="B703" s="77" t="n">
        <f aca="false">EOMONTH(Input!$C$7,A703)</f>
        <v>64192</v>
      </c>
      <c r="D703" s="78" t="n">
        <f aca="false">IF(AND($B703&lt;Input!$C$31,$B703&lt;Input!$G$31),Input!$G$48,0)</f>
        <v>0</v>
      </c>
      <c r="E703" s="78" t="n">
        <f aca="true">IF(AND($B703&gt;Input!$G$31,$B703&lt;Input!$G$25),PMT(Input!$G$47/(100*12),(OFFSET($A$4,MATCH(Input!$G$25,$B$4:$B$1004,1),0,1,1)-OFFSET($A$4,MATCH(Input!$G$31,$B$4:$B$1004,1),0,1,1)),$H$4,0,1),0)</f>
        <v>0</v>
      </c>
      <c r="F703" s="78" t="n">
        <f aca="false">($F702+$D703+$E703)*(1+Input!$G$47/(100*12))</f>
        <v>0</v>
      </c>
    </row>
    <row r="704" customFormat="false" ht="12.8" hidden="false" customHeight="false" outlineLevel="0" collapsed="false">
      <c r="A704" s="76" t="n">
        <v>700</v>
      </c>
      <c r="B704" s="77" t="n">
        <f aca="false">EOMONTH(Input!$C$7,A704)</f>
        <v>64223</v>
      </c>
      <c r="D704" s="78" t="n">
        <f aca="false">IF(AND($B704&lt;Input!$C$31,$B704&lt;Input!$G$31),Input!$G$48,0)</f>
        <v>0</v>
      </c>
      <c r="E704" s="78" t="n">
        <f aca="true">IF(AND($B704&gt;Input!$G$31,$B704&lt;Input!$G$25),PMT(Input!$G$47/(100*12),(OFFSET($A$4,MATCH(Input!$G$25,$B$4:$B$1004,1),0,1,1)-OFFSET($A$4,MATCH(Input!$G$31,$B$4:$B$1004,1),0,1,1)),$H$4,0,1),0)</f>
        <v>0</v>
      </c>
      <c r="F704" s="78" t="n">
        <f aca="false">($F703+$D704+$E704)*(1+Input!$G$47/(100*12))</f>
        <v>0</v>
      </c>
    </row>
    <row r="705" customFormat="false" ht="12.8" hidden="false" customHeight="false" outlineLevel="0" collapsed="false">
      <c r="A705" s="76" t="n">
        <v>701</v>
      </c>
      <c r="B705" s="77" t="n">
        <f aca="false">EOMONTH(Input!$C$7,A705)</f>
        <v>64253</v>
      </c>
      <c r="D705" s="78" t="n">
        <f aca="false">IF(AND($B705&lt;Input!$C$31,$B705&lt;Input!$G$31),Input!$G$48,0)</f>
        <v>0</v>
      </c>
      <c r="E705" s="78" t="n">
        <f aca="true">IF(AND($B705&gt;Input!$G$31,$B705&lt;Input!$G$25),PMT(Input!$G$47/(100*12),(OFFSET($A$4,MATCH(Input!$G$25,$B$4:$B$1004,1),0,1,1)-OFFSET($A$4,MATCH(Input!$G$31,$B$4:$B$1004,1),0,1,1)),$H$4,0,1),0)</f>
        <v>0</v>
      </c>
      <c r="F705" s="78" t="n">
        <f aca="false">($F704+$D705+$E705)*(1+Input!$G$47/(100*12))</f>
        <v>0</v>
      </c>
    </row>
    <row r="706" customFormat="false" ht="12.8" hidden="false" customHeight="false" outlineLevel="0" collapsed="false">
      <c r="A706" s="76" t="n">
        <v>702</v>
      </c>
      <c r="B706" s="77" t="n">
        <f aca="false">EOMONTH(Input!$C$7,A706)</f>
        <v>64284</v>
      </c>
      <c r="D706" s="78" t="n">
        <f aca="false">IF(AND($B706&lt;Input!$C$31,$B706&lt;Input!$G$31),Input!$G$48,0)</f>
        <v>0</v>
      </c>
      <c r="E706" s="78" t="n">
        <f aca="true">IF(AND($B706&gt;Input!$G$31,$B706&lt;Input!$G$25),PMT(Input!$G$47/(100*12),(OFFSET($A$4,MATCH(Input!$G$25,$B$4:$B$1004,1),0,1,1)-OFFSET($A$4,MATCH(Input!$G$31,$B$4:$B$1004,1),0,1,1)),$H$4,0,1),0)</f>
        <v>0</v>
      </c>
      <c r="F706" s="78" t="n">
        <f aca="false">($F705+$D706+$E706)*(1+Input!$G$47/(100*12))</f>
        <v>0</v>
      </c>
    </row>
    <row r="707" customFormat="false" ht="12.8" hidden="false" customHeight="false" outlineLevel="0" collapsed="false">
      <c r="A707" s="76" t="n">
        <v>703</v>
      </c>
      <c r="B707" s="77" t="n">
        <f aca="false">EOMONTH(Input!$C$7,A707)</f>
        <v>64315</v>
      </c>
      <c r="D707" s="78" t="n">
        <f aca="false">IF(AND($B707&lt;Input!$C$31,$B707&lt;Input!$G$31),Input!$G$48,0)</f>
        <v>0</v>
      </c>
      <c r="E707" s="78" t="n">
        <f aca="true">IF(AND($B707&gt;Input!$G$31,$B707&lt;Input!$G$25),PMT(Input!$G$47/(100*12),(OFFSET($A$4,MATCH(Input!$G$25,$B$4:$B$1004,1),0,1,1)-OFFSET($A$4,MATCH(Input!$G$31,$B$4:$B$1004,1),0,1,1)),$H$4,0,1),0)</f>
        <v>0</v>
      </c>
      <c r="F707" s="78" t="n">
        <f aca="false">($F706+$D707+$E707)*(1+Input!$G$47/(100*12))</f>
        <v>0</v>
      </c>
    </row>
    <row r="708" customFormat="false" ht="12.8" hidden="false" customHeight="false" outlineLevel="0" collapsed="false">
      <c r="A708" s="76" t="n">
        <v>704</v>
      </c>
      <c r="B708" s="77" t="n">
        <f aca="false">EOMONTH(Input!$C$7,A708)</f>
        <v>64344</v>
      </c>
      <c r="D708" s="78" t="n">
        <f aca="false">IF(AND($B708&lt;Input!$C$31,$B708&lt;Input!$G$31),Input!$G$48,0)</f>
        <v>0</v>
      </c>
      <c r="E708" s="78" t="n">
        <f aca="true">IF(AND($B708&gt;Input!$G$31,$B708&lt;Input!$G$25),PMT(Input!$G$47/(100*12),(OFFSET($A$4,MATCH(Input!$G$25,$B$4:$B$1004,1),0,1,1)-OFFSET($A$4,MATCH(Input!$G$31,$B$4:$B$1004,1),0,1,1)),$H$4,0,1),0)</f>
        <v>0</v>
      </c>
      <c r="F708" s="78" t="n">
        <f aca="false">($F707+$D708+$E708)*(1+Input!$G$47/(100*12))</f>
        <v>0</v>
      </c>
    </row>
    <row r="709" customFormat="false" ht="12.8" hidden="false" customHeight="false" outlineLevel="0" collapsed="false">
      <c r="A709" s="76" t="n">
        <v>705</v>
      </c>
      <c r="B709" s="77" t="n">
        <f aca="false">EOMONTH(Input!$C$7,A709)</f>
        <v>64375</v>
      </c>
      <c r="D709" s="78" t="n">
        <f aca="false">IF(AND($B709&lt;Input!$C$31,$B709&lt;Input!$G$31),Input!$G$48,0)</f>
        <v>0</v>
      </c>
      <c r="E709" s="78" t="n">
        <f aca="true">IF(AND($B709&gt;Input!$G$31,$B709&lt;Input!$G$25),PMT(Input!$G$47/(100*12),(OFFSET($A$4,MATCH(Input!$G$25,$B$4:$B$1004,1),0,1,1)-OFFSET($A$4,MATCH(Input!$G$31,$B$4:$B$1004,1),0,1,1)),$H$4,0,1),0)</f>
        <v>0</v>
      </c>
      <c r="F709" s="78" t="n">
        <f aca="false">($F708+$D709+$E709)*(1+Input!$G$47/(100*12))</f>
        <v>0</v>
      </c>
    </row>
    <row r="710" customFormat="false" ht="12.8" hidden="false" customHeight="false" outlineLevel="0" collapsed="false">
      <c r="A710" s="76" t="n">
        <v>706</v>
      </c>
      <c r="B710" s="77" t="n">
        <f aca="false">EOMONTH(Input!$C$7,A710)</f>
        <v>64405</v>
      </c>
      <c r="D710" s="78" t="n">
        <f aca="false">IF(AND($B710&lt;Input!$C$31,$B710&lt;Input!$G$31),Input!$G$48,0)</f>
        <v>0</v>
      </c>
      <c r="E710" s="78" t="n">
        <f aca="true">IF(AND($B710&gt;Input!$G$31,$B710&lt;Input!$G$25),PMT(Input!$G$47/(100*12),(OFFSET($A$4,MATCH(Input!$G$25,$B$4:$B$1004,1),0,1,1)-OFFSET($A$4,MATCH(Input!$G$31,$B$4:$B$1004,1),0,1,1)),$H$4,0,1),0)</f>
        <v>0</v>
      </c>
      <c r="F710" s="78" t="n">
        <f aca="false">($F709+$D710+$E710)*(1+Input!$G$47/(100*12))</f>
        <v>0</v>
      </c>
    </row>
    <row r="711" customFormat="false" ht="12.8" hidden="false" customHeight="false" outlineLevel="0" collapsed="false">
      <c r="A711" s="76" t="n">
        <v>707</v>
      </c>
      <c r="B711" s="77" t="n">
        <f aca="false">EOMONTH(Input!$C$7,A711)</f>
        <v>64436</v>
      </c>
      <c r="D711" s="78" t="n">
        <f aca="false">IF(AND($B711&lt;Input!$C$31,$B711&lt;Input!$G$31),Input!$G$48,0)</f>
        <v>0</v>
      </c>
      <c r="E711" s="78" t="n">
        <f aca="true">IF(AND($B711&gt;Input!$G$31,$B711&lt;Input!$G$25),PMT(Input!$G$47/(100*12),(OFFSET($A$4,MATCH(Input!$G$25,$B$4:$B$1004,1),0,1,1)-OFFSET($A$4,MATCH(Input!$G$31,$B$4:$B$1004,1),0,1,1)),$H$4,0,1),0)</f>
        <v>0</v>
      </c>
      <c r="F711" s="78" t="n">
        <f aca="false">($F710+$D711+$E711)*(1+Input!$G$47/(100*12))</f>
        <v>0</v>
      </c>
    </row>
    <row r="712" customFormat="false" ht="12.8" hidden="false" customHeight="false" outlineLevel="0" collapsed="false">
      <c r="A712" s="76" t="n">
        <v>708</v>
      </c>
      <c r="B712" s="77" t="n">
        <f aca="false">EOMONTH(Input!$C$7,A712)</f>
        <v>64466</v>
      </c>
      <c r="D712" s="78" t="n">
        <f aca="false">IF(AND($B712&lt;Input!$C$31,$B712&lt;Input!$G$31),Input!$G$48,0)</f>
        <v>0</v>
      </c>
      <c r="E712" s="78" t="n">
        <f aca="true">IF(AND($B712&gt;Input!$G$31,$B712&lt;Input!$G$25),PMT(Input!$G$47/(100*12),(OFFSET($A$4,MATCH(Input!$G$25,$B$4:$B$1004,1),0,1,1)-OFFSET($A$4,MATCH(Input!$G$31,$B$4:$B$1004,1),0,1,1)),$H$4,0,1),0)</f>
        <v>0</v>
      </c>
      <c r="F712" s="78" t="n">
        <f aca="false">($F711+$D712+$E712)*(1+Input!$G$47/(100*12))</f>
        <v>0</v>
      </c>
    </row>
    <row r="713" customFormat="false" ht="12.8" hidden="false" customHeight="false" outlineLevel="0" collapsed="false">
      <c r="A713" s="76" t="n">
        <v>709</v>
      </c>
      <c r="B713" s="77" t="n">
        <f aca="false">EOMONTH(Input!$C$7,A713)</f>
        <v>64497</v>
      </c>
      <c r="D713" s="78" t="n">
        <f aca="false">IF(AND($B713&lt;Input!$C$31,$B713&lt;Input!$G$31),Input!$G$48,0)</f>
        <v>0</v>
      </c>
      <c r="E713" s="78" t="n">
        <f aca="true">IF(AND($B713&gt;Input!$G$31,$B713&lt;Input!$G$25),PMT(Input!$G$47/(100*12),(OFFSET($A$4,MATCH(Input!$G$25,$B$4:$B$1004,1),0,1,1)-OFFSET($A$4,MATCH(Input!$G$31,$B$4:$B$1004,1),0,1,1)),$H$4,0,1),0)</f>
        <v>0</v>
      </c>
      <c r="F713" s="78" t="n">
        <f aca="false">($F712+$D713+$E713)*(1+Input!$G$47/(100*12))</f>
        <v>0</v>
      </c>
    </row>
    <row r="714" customFormat="false" ht="12.8" hidden="false" customHeight="false" outlineLevel="0" collapsed="false">
      <c r="A714" s="76" t="n">
        <v>710</v>
      </c>
      <c r="B714" s="77" t="n">
        <f aca="false">EOMONTH(Input!$C$7,A714)</f>
        <v>64528</v>
      </c>
      <c r="D714" s="78" t="n">
        <f aca="false">IF(AND($B714&lt;Input!$C$31,$B714&lt;Input!$G$31),Input!$G$48,0)</f>
        <v>0</v>
      </c>
      <c r="E714" s="78" t="n">
        <f aca="true">IF(AND($B714&gt;Input!$G$31,$B714&lt;Input!$G$25),PMT(Input!$G$47/(100*12),(OFFSET($A$4,MATCH(Input!$G$25,$B$4:$B$1004,1),0,1,1)-OFFSET($A$4,MATCH(Input!$G$31,$B$4:$B$1004,1),0,1,1)),$H$4,0,1),0)</f>
        <v>0</v>
      </c>
      <c r="F714" s="78" t="n">
        <f aca="false">($F713+$D714+$E714)*(1+Input!$G$47/(100*12))</f>
        <v>0</v>
      </c>
    </row>
    <row r="715" customFormat="false" ht="12.8" hidden="false" customHeight="false" outlineLevel="0" collapsed="false">
      <c r="A715" s="76" t="n">
        <v>711</v>
      </c>
      <c r="B715" s="77" t="n">
        <f aca="false">EOMONTH(Input!$C$7,A715)</f>
        <v>64558</v>
      </c>
      <c r="D715" s="78" t="n">
        <f aca="false">IF(AND($B715&lt;Input!$C$31,$B715&lt;Input!$G$31),Input!$G$48,0)</f>
        <v>0</v>
      </c>
      <c r="E715" s="78" t="n">
        <f aca="true">IF(AND($B715&gt;Input!$G$31,$B715&lt;Input!$G$25),PMT(Input!$G$47/(100*12),(OFFSET($A$4,MATCH(Input!$G$25,$B$4:$B$1004,1),0,1,1)-OFFSET($A$4,MATCH(Input!$G$31,$B$4:$B$1004,1),0,1,1)),$H$4,0,1),0)</f>
        <v>0</v>
      </c>
      <c r="F715" s="78" t="n">
        <f aca="false">($F714+$D715+$E715)*(1+Input!$G$47/(100*12))</f>
        <v>0</v>
      </c>
    </row>
    <row r="716" customFormat="false" ht="12.8" hidden="false" customHeight="false" outlineLevel="0" collapsed="false">
      <c r="A716" s="76" t="n">
        <v>712</v>
      </c>
      <c r="B716" s="77" t="n">
        <f aca="false">EOMONTH(Input!$C$7,A716)</f>
        <v>64589</v>
      </c>
      <c r="D716" s="78" t="n">
        <f aca="false">IF(AND($B716&lt;Input!$C$31,$B716&lt;Input!$G$31),Input!$G$48,0)</f>
        <v>0</v>
      </c>
      <c r="E716" s="78" t="n">
        <f aca="true">IF(AND($B716&gt;Input!$G$31,$B716&lt;Input!$G$25),PMT(Input!$G$47/(100*12),(OFFSET($A$4,MATCH(Input!$G$25,$B$4:$B$1004,1),0,1,1)-OFFSET($A$4,MATCH(Input!$G$31,$B$4:$B$1004,1),0,1,1)),$H$4,0,1),0)</f>
        <v>0</v>
      </c>
      <c r="F716" s="78" t="n">
        <f aca="false">($F715+$D716+$E716)*(1+Input!$G$47/(100*12))</f>
        <v>0</v>
      </c>
    </row>
    <row r="717" customFormat="false" ht="12.8" hidden="false" customHeight="false" outlineLevel="0" collapsed="false">
      <c r="A717" s="76" t="n">
        <v>713</v>
      </c>
      <c r="B717" s="77" t="n">
        <f aca="false">EOMONTH(Input!$C$7,A717)</f>
        <v>64619</v>
      </c>
      <c r="D717" s="78" t="n">
        <f aca="false">IF(AND($B717&lt;Input!$C$31,$B717&lt;Input!$G$31),Input!$G$48,0)</f>
        <v>0</v>
      </c>
      <c r="E717" s="78" t="n">
        <f aca="true">IF(AND($B717&gt;Input!$G$31,$B717&lt;Input!$G$25),PMT(Input!$G$47/(100*12),(OFFSET($A$4,MATCH(Input!$G$25,$B$4:$B$1004,1),0,1,1)-OFFSET($A$4,MATCH(Input!$G$31,$B$4:$B$1004,1),0,1,1)),$H$4,0,1),0)</f>
        <v>0</v>
      </c>
      <c r="F717" s="78" t="n">
        <f aca="false">($F716+$D717+$E717)*(1+Input!$G$47/(100*12))</f>
        <v>0</v>
      </c>
    </row>
    <row r="718" customFormat="false" ht="12.8" hidden="false" customHeight="false" outlineLevel="0" collapsed="false">
      <c r="A718" s="76" t="n">
        <v>714</v>
      </c>
      <c r="B718" s="77" t="n">
        <f aca="false">EOMONTH(Input!$C$7,A718)</f>
        <v>64650</v>
      </c>
      <c r="D718" s="78" t="n">
        <f aca="false">IF(AND($B718&lt;Input!$C$31,$B718&lt;Input!$G$31),Input!$G$48,0)</f>
        <v>0</v>
      </c>
      <c r="E718" s="78" t="n">
        <f aca="true">IF(AND($B718&gt;Input!$G$31,$B718&lt;Input!$G$25),PMT(Input!$G$47/(100*12),(OFFSET($A$4,MATCH(Input!$G$25,$B$4:$B$1004,1),0,1,1)-OFFSET($A$4,MATCH(Input!$G$31,$B$4:$B$1004,1),0,1,1)),$H$4,0,1),0)</f>
        <v>0</v>
      </c>
      <c r="F718" s="78" t="n">
        <f aca="false">($F717+$D718+$E718)*(1+Input!$G$47/(100*12))</f>
        <v>0</v>
      </c>
    </row>
    <row r="719" customFormat="false" ht="12.8" hidden="false" customHeight="false" outlineLevel="0" collapsed="false">
      <c r="A719" s="76" t="n">
        <v>715</v>
      </c>
      <c r="B719" s="77" t="n">
        <f aca="false">EOMONTH(Input!$C$7,A719)</f>
        <v>64681</v>
      </c>
      <c r="D719" s="78" t="n">
        <f aca="false">IF(AND($B719&lt;Input!$C$31,$B719&lt;Input!$G$31),Input!$G$48,0)</f>
        <v>0</v>
      </c>
      <c r="E719" s="78" t="n">
        <f aca="true">IF(AND($B719&gt;Input!$G$31,$B719&lt;Input!$G$25),PMT(Input!$G$47/(100*12),(OFFSET($A$4,MATCH(Input!$G$25,$B$4:$B$1004,1),0,1,1)-OFFSET($A$4,MATCH(Input!$G$31,$B$4:$B$1004,1),0,1,1)),$H$4,0,1),0)</f>
        <v>0</v>
      </c>
      <c r="F719" s="78" t="n">
        <f aca="false">($F718+$D719+$E719)*(1+Input!$G$47/(100*12))</f>
        <v>0</v>
      </c>
    </row>
    <row r="720" customFormat="false" ht="12.8" hidden="false" customHeight="false" outlineLevel="0" collapsed="false">
      <c r="A720" s="76" t="n">
        <v>716</v>
      </c>
      <c r="B720" s="77" t="n">
        <f aca="false">EOMONTH(Input!$C$7,A720)</f>
        <v>64709</v>
      </c>
      <c r="D720" s="78" t="n">
        <f aca="false">IF(AND($B720&lt;Input!$C$31,$B720&lt;Input!$G$31),Input!$G$48,0)</f>
        <v>0</v>
      </c>
      <c r="E720" s="78" t="n">
        <f aca="true">IF(AND($B720&gt;Input!$G$31,$B720&lt;Input!$G$25),PMT(Input!$G$47/(100*12),(OFFSET($A$4,MATCH(Input!$G$25,$B$4:$B$1004,1),0,1,1)-OFFSET($A$4,MATCH(Input!$G$31,$B$4:$B$1004,1),0,1,1)),$H$4,0,1),0)</f>
        <v>0</v>
      </c>
      <c r="F720" s="78" t="n">
        <f aca="false">($F719+$D720+$E720)*(1+Input!$G$47/(100*12))</f>
        <v>0</v>
      </c>
    </row>
    <row r="721" customFormat="false" ht="12.8" hidden="false" customHeight="false" outlineLevel="0" collapsed="false">
      <c r="A721" s="76" t="n">
        <v>717</v>
      </c>
      <c r="B721" s="77" t="n">
        <f aca="false">EOMONTH(Input!$C$7,A721)</f>
        <v>64740</v>
      </c>
      <c r="D721" s="78" t="n">
        <f aca="false">IF(AND($B721&lt;Input!$C$31,$B721&lt;Input!$G$31),Input!$G$48,0)</f>
        <v>0</v>
      </c>
      <c r="E721" s="78" t="n">
        <f aca="true">IF(AND($B721&gt;Input!$G$31,$B721&lt;Input!$G$25),PMT(Input!$G$47/(100*12),(OFFSET($A$4,MATCH(Input!$G$25,$B$4:$B$1004,1),0,1,1)-OFFSET($A$4,MATCH(Input!$G$31,$B$4:$B$1004,1),0,1,1)),$H$4,0,1),0)</f>
        <v>0</v>
      </c>
      <c r="F721" s="78" t="n">
        <f aca="false">($F720+$D721+$E721)*(1+Input!$G$47/(100*12))</f>
        <v>0</v>
      </c>
    </row>
    <row r="722" customFormat="false" ht="12.8" hidden="false" customHeight="false" outlineLevel="0" collapsed="false">
      <c r="A722" s="76" t="n">
        <v>718</v>
      </c>
      <c r="B722" s="77" t="n">
        <f aca="false">EOMONTH(Input!$C$7,A722)</f>
        <v>64770</v>
      </c>
      <c r="D722" s="78" t="n">
        <f aca="false">IF(AND($B722&lt;Input!$C$31,$B722&lt;Input!$G$31),Input!$G$48,0)</f>
        <v>0</v>
      </c>
      <c r="E722" s="78" t="n">
        <f aca="true">IF(AND($B722&gt;Input!$G$31,$B722&lt;Input!$G$25),PMT(Input!$G$47/(100*12),(OFFSET($A$4,MATCH(Input!$G$25,$B$4:$B$1004,1),0,1,1)-OFFSET($A$4,MATCH(Input!$G$31,$B$4:$B$1004,1),0,1,1)),$H$4,0,1),0)</f>
        <v>0</v>
      </c>
      <c r="F722" s="78" t="n">
        <f aca="false">($F721+$D722+$E722)*(1+Input!$G$47/(100*12))</f>
        <v>0</v>
      </c>
    </row>
    <row r="723" customFormat="false" ht="12.8" hidden="false" customHeight="false" outlineLevel="0" collapsed="false">
      <c r="A723" s="76" t="n">
        <v>719</v>
      </c>
      <c r="B723" s="77" t="n">
        <f aca="false">EOMONTH(Input!$C$7,A723)</f>
        <v>64801</v>
      </c>
      <c r="D723" s="78" t="n">
        <f aca="false">IF(AND($B723&lt;Input!$C$31,$B723&lt;Input!$G$31),Input!$G$48,0)</f>
        <v>0</v>
      </c>
      <c r="E723" s="78" t="n">
        <f aca="true">IF(AND($B723&gt;Input!$G$31,$B723&lt;Input!$G$25),PMT(Input!$G$47/(100*12),(OFFSET($A$4,MATCH(Input!$G$25,$B$4:$B$1004,1),0,1,1)-OFFSET($A$4,MATCH(Input!$G$31,$B$4:$B$1004,1),0,1,1)),$H$4,0,1),0)</f>
        <v>0</v>
      </c>
      <c r="F723" s="78" t="n">
        <f aca="false">($F722+$D723+$E723)*(1+Input!$G$47/(100*12))</f>
        <v>0</v>
      </c>
    </row>
    <row r="724" customFormat="false" ht="12.8" hidden="false" customHeight="false" outlineLevel="0" collapsed="false">
      <c r="A724" s="76" t="n">
        <v>720</v>
      </c>
      <c r="B724" s="77" t="n">
        <f aca="false">EOMONTH(Input!$C$7,A724)</f>
        <v>64831</v>
      </c>
      <c r="D724" s="78" t="n">
        <f aca="false">IF(AND($B724&lt;Input!$C$31,$B724&lt;Input!$G$31),Input!$G$48,0)</f>
        <v>0</v>
      </c>
      <c r="E724" s="78" t="n">
        <f aca="true">IF(AND($B724&gt;Input!$G$31,$B724&lt;Input!$G$25),PMT(Input!$G$47/(100*12),(OFFSET($A$4,MATCH(Input!$G$25,$B$4:$B$1004,1),0,1,1)-OFFSET($A$4,MATCH(Input!$G$31,$B$4:$B$1004,1),0,1,1)),$H$4,0,1),0)</f>
        <v>0</v>
      </c>
      <c r="F724" s="78" t="n">
        <f aca="false">($F723+$D724+$E724)*(1+Input!$G$47/(100*12))</f>
        <v>0</v>
      </c>
    </row>
    <row r="725" customFormat="false" ht="12.8" hidden="false" customHeight="false" outlineLevel="0" collapsed="false">
      <c r="A725" s="76" t="n">
        <v>721</v>
      </c>
      <c r="B725" s="77" t="n">
        <f aca="false">EOMONTH(Input!$C$7,A725)</f>
        <v>64862</v>
      </c>
      <c r="D725" s="78" t="n">
        <f aca="false">IF(AND($B725&lt;Input!$C$31,$B725&lt;Input!$G$31),Input!$G$48,0)</f>
        <v>0</v>
      </c>
      <c r="E725" s="78" t="n">
        <f aca="true">IF(AND($B725&gt;Input!$G$31,$B725&lt;Input!$G$25),PMT(Input!$G$47/(100*12),(OFFSET($A$4,MATCH(Input!$G$25,$B$4:$B$1004,1),0,1,1)-OFFSET($A$4,MATCH(Input!$G$31,$B$4:$B$1004,1),0,1,1)),$H$4,0,1),0)</f>
        <v>0</v>
      </c>
      <c r="F725" s="78" t="n">
        <f aca="false">($F724+$D725+$E725)*(1+Input!$G$47/(100*12))</f>
        <v>0</v>
      </c>
    </row>
    <row r="726" customFormat="false" ht="12.8" hidden="false" customHeight="false" outlineLevel="0" collapsed="false">
      <c r="A726" s="76" t="n">
        <v>722</v>
      </c>
      <c r="B726" s="77" t="n">
        <f aca="false">EOMONTH(Input!$C$7,A726)</f>
        <v>64893</v>
      </c>
      <c r="D726" s="78" t="n">
        <f aca="false">IF(AND($B726&lt;Input!$C$31,$B726&lt;Input!$G$31),Input!$G$48,0)</f>
        <v>0</v>
      </c>
      <c r="E726" s="78" t="n">
        <f aca="true">IF(AND($B726&gt;Input!$G$31,$B726&lt;Input!$G$25),PMT(Input!$G$47/(100*12),(OFFSET($A$4,MATCH(Input!$G$25,$B$4:$B$1004,1),0,1,1)-OFFSET($A$4,MATCH(Input!$G$31,$B$4:$B$1004,1),0,1,1)),$H$4,0,1),0)</f>
        <v>0</v>
      </c>
      <c r="F726" s="78" t="n">
        <f aca="false">($F725+$D726+$E726)*(1+Input!$G$47/(100*12))</f>
        <v>0</v>
      </c>
    </row>
    <row r="727" customFormat="false" ht="12.8" hidden="false" customHeight="false" outlineLevel="0" collapsed="false">
      <c r="A727" s="76" t="n">
        <v>723</v>
      </c>
      <c r="B727" s="77" t="n">
        <f aca="false">EOMONTH(Input!$C$7,A727)</f>
        <v>64923</v>
      </c>
      <c r="D727" s="78" t="n">
        <f aca="false">IF(AND($B727&lt;Input!$C$31,$B727&lt;Input!$G$31),Input!$G$48,0)</f>
        <v>0</v>
      </c>
      <c r="E727" s="78" t="n">
        <f aca="true">IF(AND($B727&gt;Input!$G$31,$B727&lt;Input!$G$25),PMT(Input!$G$47/(100*12),(OFFSET($A$4,MATCH(Input!$G$25,$B$4:$B$1004,1),0,1,1)-OFFSET($A$4,MATCH(Input!$G$31,$B$4:$B$1004,1),0,1,1)),$H$4,0,1),0)</f>
        <v>0</v>
      </c>
      <c r="F727" s="78" t="n">
        <f aca="false">($F726+$D727+$E727)*(1+Input!$G$47/(100*12))</f>
        <v>0</v>
      </c>
    </row>
    <row r="728" customFormat="false" ht="12.8" hidden="false" customHeight="false" outlineLevel="0" collapsed="false">
      <c r="A728" s="76" t="n">
        <v>724</v>
      </c>
      <c r="B728" s="77" t="n">
        <f aca="false">EOMONTH(Input!$C$7,A728)</f>
        <v>64954</v>
      </c>
      <c r="D728" s="78" t="n">
        <f aca="false">IF(AND($B728&lt;Input!$C$31,$B728&lt;Input!$G$31),Input!$G$48,0)</f>
        <v>0</v>
      </c>
      <c r="E728" s="78" t="n">
        <f aca="true">IF(AND($B728&gt;Input!$G$31,$B728&lt;Input!$G$25),PMT(Input!$G$47/(100*12),(OFFSET($A$4,MATCH(Input!$G$25,$B$4:$B$1004,1),0,1,1)-OFFSET($A$4,MATCH(Input!$G$31,$B$4:$B$1004,1),0,1,1)),$H$4,0,1),0)</f>
        <v>0</v>
      </c>
      <c r="F728" s="78" t="n">
        <f aca="false">($F727+$D728+$E728)*(1+Input!$G$47/(100*12))</f>
        <v>0</v>
      </c>
    </row>
    <row r="729" customFormat="false" ht="12.8" hidden="false" customHeight="false" outlineLevel="0" collapsed="false">
      <c r="A729" s="76" t="n">
        <v>725</v>
      </c>
      <c r="B729" s="77" t="n">
        <f aca="false">EOMONTH(Input!$C$7,A729)</f>
        <v>64984</v>
      </c>
      <c r="D729" s="78" t="n">
        <f aca="false">IF(AND($B729&lt;Input!$C$31,$B729&lt;Input!$G$31),Input!$G$48,0)</f>
        <v>0</v>
      </c>
      <c r="E729" s="78" t="n">
        <f aca="true">IF(AND($B729&gt;Input!$G$31,$B729&lt;Input!$G$25),PMT(Input!$G$47/(100*12),(OFFSET($A$4,MATCH(Input!$G$25,$B$4:$B$1004,1),0,1,1)-OFFSET($A$4,MATCH(Input!$G$31,$B$4:$B$1004,1),0,1,1)),$H$4,0,1),0)</f>
        <v>0</v>
      </c>
      <c r="F729" s="78" t="n">
        <f aca="false">($F728+$D729+$E729)*(1+Input!$G$47/(100*12))</f>
        <v>0</v>
      </c>
    </row>
    <row r="730" customFormat="false" ht="12.8" hidden="false" customHeight="false" outlineLevel="0" collapsed="false">
      <c r="A730" s="76" t="n">
        <v>726</v>
      </c>
      <c r="B730" s="77" t="n">
        <f aca="false">EOMONTH(Input!$C$7,A730)</f>
        <v>65015</v>
      </c>
      <c r="D730" s="78" t="n">
        <f aca="false">IF(AND($B730&lt;Input!$C$31,$B730&lt;Input!$G$31),Input!$G$48,0)</f>
        <v>0</v>
      </c>
      <c r="E730" s="78" t="n">
        <f aca="true">IF(AND($B730&gt;Input!$G$31,$B730&lt;Input!$G$25),PMT(Input!$G$47/(100*12),(OFFSET($A$4,MATCH(Input!$G$25,$B$4:$B$1004,1),0,1,1)-OFFSET($A$4,MATCH(Input!$G$31,$B$4:$B$1004,1),0,1,1)),$H$4,0,1),0)</f>
        <v>0</v>
      </c>
      <c r="F730" s="78" t="n">
        <f aca="false">($F729+$D730+$E730)*(1+Input!$G$47/(100*12))</f>
        <v>0</v>
      </c>
    </row>
    <row r="731" customFormat="false" ht="12.8" hidden="false" customHeight="false" outlineLevel="0" collapsed="false">
      <c r="A731" s="76" t="n">
        <v>727</v>
      </c>
      <c r="B731" s="77" t="n">
        <f aca="false">EOMONTH(Input!$C$7,A731)</f>
        <v>65046</v>
      </c>
      <c r="D731" s="78" t="n">
        <f aca="false">IF(AND($B731&lt;Input!$C$31,$B731&lt;Input!$G$31),Input!$G$48,0)</f>
        <v>0</v>
      </c>
      <c r="E731" s="78" t="n">
        <f aca="true">IF(AND($B731&gt;Input!$G$31,$B731&lt;Input!$G$25),PMT(Input!$G$47/(100*12),(OFFSET($A$4,MATCH(Input!$G$25,$B$4:$B$1004,1),0,1,1)-OFFSET($A$4,MATCH(Input!$G$31,$B$4:$B$1004,1),0,1,1)),$H$4,0,1),0)</f>
        <v>0</v>
      </c>
      <c r="F731" s="78" t="n">
        <f aca="false">($F730+$D731+$E731)*(1+Input!$G$47/(100*12))</f>
        <v>0</v>
      </c>
    </row>
    <row r="732" customFormat="false" ht="12.8" hidden="false" customHeight="false" outlineLevel="0" collapsed="false">
      <c r="A732" s="76" t="n">
        <v>728</v>
      </c>
      <c r="B732" s="77" t="n">
        <f aca="false">EOMONTH(Input!$C$7,A732)</f>
        <v>65074</v>
      </c>
      <c r="D732" s="78" t="n">
        <f aca="false">IF(AND($B732&lt;Input!$C$31,$B732&lt;Input!$G$31),Input!$G$48,0)</f>
        <v>0</v>
      </c>
      <c r="E732" s="78" t="n">
        <f aca="true">IF(AND($B732&gt;Input!$G$31,$B732&lt;Input!$G$25),PMT(Input!$G$47/(100*12),(OFFSET($A$4,MATCH(Input!$G$25,$B$4:$B$1004,1),0,1,1)-OFFSET($A$4,MATCH(Input!$G$31,$B$4:$B$1004,1),0,1,1)),$H$4,0,1),0)</f>
        <v>0</v>
      </c>
      <c r="F732" s="78" t="n">
        <f aca="false">($F731+$D732+$E732)*(1+Input!$G$47/(100*12))</f>
        <v>0</v>
      </c>
    </row>
    <row r="733" customFormat="false" ht="12.8" hidden="false" customHeight="false" outlineLevel="0" collapsed="false">
      <c r="A733" s="76" t="n">
        <v>729</v>
      </c>
      <c r="B733" s="77" t="n">
        <f aca="false">EOMONTH(Input!$C$7,A733)</f>
        <v>65105</v>
      </c>
      <c r="D733" s="78" t="n">
        <f aca="false">IF(AND($B733&lt;Input!$C$31,$B733&lt;Input!$G$31),Input!$G$48,0)</f>
        <v>0</v>
      </c>
      <c r="E733" s="78" t="n">
        <f aca="true">IF(AND($B733&gt;Input!$G$31,$B733&lt;Input!$G$25),PMT(Input!$G$47/(100*12),(OFFSET($A$4,MATCH(Input!$G$25,$B$4:$B$1004,1),0,1,1)-OFFSET($A$4,MATCH(Input!$G$31,$B$4:$B$1004,1),0,1,1)),$H$4,0,1),0)</f>
        <v>0</v>
      </c>
      <c r="F733" s="78" t="n">
        <f aca="false">($F732+$D733+$E733)*(1+Input!$G$47/(100*12))</f>
        <v>0</v>
      </c>
    </row>
    <row r="734" customFormat="false" ht="12.8" hidden="false" customHeight="false" outlineLevel="0" collapsed="false">
      <c r="A734" s="76" t="n">
        <v>730</v>
      </c>
      <c r="B734" s="77" t="n">
        <f aca="false">EOMONTH(Input!$C$7,A734)</f>
        <v>65135</v>
      </c>
      <c r="D734" s="78" t="n">
        <f aca="false">IF(AND($B734&lt;Input!$C$31,$B734&lt;Input!$G$31),Input!$G$48,0)</f>
        <v>0</v>
      </c>
      <c r="E734" s="78" t="n">
        <f aca="true">IF(AND($B734&gt;Input!$G$31,$B734&lt;Input!$G$25),PMT(Input!$G$47/(100*12),(OFFSET($A$4,MATCH(Input!$G$25,$B$4:$B$1004,1),0,1,1)-OFFSET($A$4,MATCH(Input!$G$31,$B$4:$B$1004,1),0,1,1)),$H$4,0,1),0)</f>
        <v>0</v>
      </c>
      <c r="F734" s="78" t="n">
        <f aca="false">($F733+$D734+$E734)*(1+Input!$G$47/(100*12))</f>
        <v>0</v>
      </c>
    </row>
    <row r="735" customFormat="false" ht="12.8" hidden="false" customHeight="false" outlineLevel="0" collapsed="false">
      <c r="A735" s="76" t="n">
        <v>731</v>
      </c>
      <c r="B735" s="77" t="n">
        <f aca="false">EOMONTH(Input!$C$7,A735)</f>
        <v>65166</v>
      </c>
      <c r="D735" s="78" t="n">
        <f aca="false">IF(AND($B735&lt;Input!$C$31,$B735&lt;Input!$G$31),Input!$G$48,0)</f>
        <v>0</v>
      </c>
      <c r="E735" s="78" t="n">
        <f aca="true">IF(AND($B735&gt;Input!$G$31,$B735&lt;Input!$G$25),PMT(Input!$G$47/(100*12),(OFFSET($A$4,MATCH(Input!$G$25,$B$4:$B$1004,1),0,1,1)-OFFSET($A$4,MATCH(Input!$G$31,$B$4:$B$1004,1),0,1,1)),$H$4,0,1),0)</f>
        <v>0</v>
      </c>
      <c r="F735" s="78" t="n">
        <f aca="false">($F734+$D735+$E735)*(1+Input!$G$47/(100*12))</f>
        <v>0</v>
      </c>
    </row>
    <row r="736" customFormat="false" ht="12.8" hidden="false" customHeight="false" outlineLevel="0" collapsed="false">
      <c r="A736" s="76" t="n">
        <v>732</v>
      </c>
      <c r="B736" s="77" t="n">
        <f aca="false">EOMONTH(Input!$C$7,A736)</f>
        <v>65196</v>
      </c>
      <c r="D736" s="78" t="n">
        <f aca="false">IF(AND($B736&lt;Input!$C$31,$B736&lt;Input!$G$31),Input!$G$48,0)</f>
        <v>0</v>
      </c>
      <c r="E736" s="78" t="n">
        <f aca="true">IF(AND($B736&gt;Input!$G$31,$B736&lt;Input!$G$25),PMT(Input!$G$47/(100*12),(OFFSET($A$4,MATCH(Input!$G$25,$B$4:$B$1004,1),0,1,1)-OFFSET($A$4,MATCH(Input!$G$31,$B$4:$B$1004,1),0,1,1)),$H$4,0,1),0)</f>
        <v>0</v>
      </c>
      <c r="F736" s="78" t="n">
        <f aca="false">($F735+$D736+$E736)*(1+Input!$G$47/(100*12))</f>
        <v>0</v>
      </c>
    </row>
    <row r="737" customFormat="false" ht="12.8" hidden="false" customHeight="false" outlineLevel="0" collapsed="false">
      <c r="A737" s="76" t="n">
        <v>733</v>
      </c>
      <c r="B737" s="77" t="n">
        <f aca="false">EOMONTH(Input!$C$7,A737)</f>
        <v>65227</v>
      </c>
      <c r="D737" s="78" t="n">
        <f aca="false">IF(AND($B737&lt;Input!$C$31,$B737&lt;Input!$G$31),Input!$G$48,0)</f>
        <v>0</v>
      </c>
      <c r="E737" s="78" t="n">
        <f aca="true">IF(AND($B737&gt;Input!$G$31,$B737&lt;Input!$G$25),PMT(Input!$G$47/(100*12),(OFFSET($A$4,MATCH(Input!$G$25,$B$4:$B$1004,1),0,1,1)-OFFSET($A$4,MATCH(Input!$G$31,$B$4:$B$1004,1),0,1,1)),$H$4,0,1),0)</f>
        <v>0</v>
      </c>
      <c r="F737" s="78" t="n">
        <f aca="false">($F736+$D737+$E737)*(1+Input!$G$47/(100*12))</f>
        <v>0</v>
      </c>
    </row>
    <row r="738" customFormat="false" ht="12.8" hidden="false" customHeight="false" outlineLevel="0" collapsed="false">
      <c r="A738" s="76" t="n">
        <v>734</v>
      </c>
      <c r="B738" s="77" t="n">
        <f aca="false">EOMONTH(Input!$C$7,A738)</f>
        <v>65258</v>
      </c>
      <c r="D738" s="78" t="n">
        <f aca="false">IF(AND($B738&lt;Input!$C$31,$B738&lt;Input!$G$31),Input!$G$48,0)</f>
        <v>0</v>
      </c>
      <c r="E738" s="78" t="n">
        <f aca="true">IF(AND($B738&gt;Input!$G$31,$B738&lt;Input!$G$25),PMT(Input!$G$47/(100*12),(OFFSET($A$4,MATCH(Input!$G$25,$B$4:$B$1004,1),0,1,1)-OFFSET($A$4,MATCH(Input!$G$31,$B$4:$B$1004,1),0,1,1)),$H$4,0,1),0)</f>
        <v>0</v>
      </c>
      <c r="F738" s="78" t="n">
        <f aca="false">($F737+$D738+$E738)*(1+Input!$G$47/(100*12))</f>
        <v>0</v>
      </c>
    </row>
    <row r="739" customFormat="false" ht="12.8" hidden="false" customHeight="false" outlineLevel="0" collapsed="false">
      <c r="A739" s="76" t="n">
        <v>735</v>
      </c>
      <c r="B739" s="77" t="n">
        <f aca="false">EOMONTH(Input!$C$7,A739)</f>
        <v>65288</v>
      </c>
      <c r="D739" s="78" t="n">
        <f aca="false">IF(AND($B739&lt;Input!$C$31,$B739&lt;Input!$G$31),Input!$G$48,0)</f>
        <v>0</v>
      </c>
      <c r="E739" s="78" t="n">
        <f aca="true">IF(AND($B739&gt;Input!$G$31,$B739&lt;Input!$G$25),PMT(Input!$G$47/(100*12),(OFFSET($A$4,MATCH(Input!$G$25,$B$4:$B$1004,1),0,1,1)-OFFSET($A$4,MATCH(Input!$G$31,$B$4:$B$1004,1),0,1,1)),$H$4,0,1),0)</f>
        <v>0</v>
      </c>
      <c r="F739" s="78" t="n">
        <f aca="false">($F738+$D739+$E739)*(1+Input!$G$47/(100*12))</f>
        <v>0</v>
      </c>
    </row>
    <row r="740" customFormat="false" ht="12.8" hidden="false" customHeight="false" outlineLevel="0" collapsed="false">
      <c r="A740" s="76" t="n">
        <v>736</v>
      </c>
      <c r="B740" s="77" t="n">
        <f aca="false">EOMONTH(Input!$C$7,A740)</f>
        <v>65319</v>
      </c>
      <c r="D740" s="78" t="n">
        <f aca="false">IF(AND($B740&lt;Input!$C$31,$B740&lt;Input!$G$31),Input!$G$48,0)</f>
        <v>0</v>
      </c>
      <c r="E740" s="78" t="n">
        <f aca="true">IF(AND($B740&gt;Input!$G$31,$B740&lt;Input!$G$25),PMT(Input!$G$47/(100*12),(OFFSET($A$4,MATCH(Input!$G$25,$B$4:$B$1004,1),0,1,1)-OFFSET($A$4,MATCH(Input!$G$31,$B$4:$B$1004,1),0,1,1)),$H$4,0,1),0)</f>
        <v>0</v>
      </c>
      <c r="F740" s="78" t="n">
        <f aca="false">($F739+$D740+$E740)*(1+Input!$G$47/(100*12))</f>
        <v>0</v>
      </c>
    </row>
    <row r="741" customFormat="false" ht="12.8" hidden="false" customHeight="false" outlineLevel="0" collapsed="false">
      <c r="A741" s="76" t="n">
        <v>737</v>
      </c>
      <c r="B741" s="77" t="n">
        <f aca="false">EOMONTH(Input!$C$7,A741)</f>
        <v>65349</v>
      </c>
      <c r="D741" s="78" t="n">
        <f aca="false">IF(AND($B741&lt;Input!$C$31,$B741&lt;Input!$G$31),Input!$G$48,0)</f>
        <v>0</v>
      </c>
      <c r="E741" s="78" t="n">
        <f aca="true">IF(AND($B741&gt;Input!$G$31,$B741&lt;Input!$G$25),PMT(Input!$G$47/(100*12),(OFFSET($A$4,MATCH(Input!$G$25,$B$4:$B$1004,1),0,1,1)-OFFSET($A$4,MATCH(Input!$G$31,$B$4:$B$1004,1),0,1,1)),$H$4,0,1),0)</f>
        <v>0</v>
      </c>
      <c r="F741" s="78" t="n">
        <f aca="false">($F740+$D741+$E741)*(1+Input!$G$47/(100*12))</f>
        <v>0</v>
      </c>
    </row>
    <row r="742" customFormat="false" ht="12.8" hidden="false" customHeight="false" outlineLevel="0" collapsed="false">
      <c r="A742" s="76" t="n">
        <v>738</v>
      </c>
      <c r="B742" s="77" t="n">
        <f aca="false">EOMONTH(Input!$C$7,A742)</f>
        <v>65380</v>
      </c>
      <c r="D742" s="78" t="n">
        <f aca="false">IF(AND($B742&lt;Input!$C$31,$B742&lt;Input!$G$31),Input!$G$48,0)</f>
        <v>0</v>
      </c>
      <c r="E742" s="78" t="n">
        <f aca="true">IF(AND($B742&gt;Input!$G$31,$B742&lt;Input!$G$25),PMT(Input!$G$47/(100*12),(OFFSET($A$4,MATCH(Input!$G$25,$B$4:$B$1004,1),0,1,1)-OFFSET($A$4,MATCH(Input!$G$31,$B$4:$B$1004,1),0,1,1)),$H$4,0,1),0)</f>
        <v>0</v>
      </c>
      <c r="F742" s="78" t="n">
        <f aca="false">($F741+$D742+$E742)*(1+Input!$G$47/(100*12))</f>
        <v>0</v>
      </c>
    </row>
    <row r="743" customFormat="false" ht="12.8" hidden="false" customHeight="false" outlineLevel="0" collapsed="false">
      <c r="A743" s="76" t="n">
        <v>739</v>
      </c>
      <c r="B743" s="77" t="n">
        <f aca="false">EOMONTH(Input!$C$7,A743)</f>
        <v>65411</v>
      </c>
      <c r="D743" s="78" t="n">
        <f aca="false">IF(AND($B743&lt;Input!$C$31,$B743&lt;Input!$G$31),Input!$G$48,0)</f>
        <v>0</v>
      </c>
      <c r="E743" s="78" t="n">
        <f aca="true">IF(AND($B743&gt;Input!$G$31,$B743&lt;Input!$G$25),PMT(Input!$G$47/(100*12),(OFFSET($A$4,MATCH(Input!$G$25,$B$4:$B$1004,1),0,1,1)-OFFSET($A$4,MATCH(Input!$G$31,$B$4:$B$1004,1),0,1,1)),$H$4,0,1),0)</f>
        <v>0</v>
      </c>
      <c r="F743" s="78" t="n">
        <f aca="false">($F742+$D743+$E743)*(1+Input!$G$47/(100*12))</f>
        <v>0</v>
      </c>
    </row>
    <row r="744" customFormat="false" ht="12.8" hidden="false" customHeight="false" outlineLevel="0" collapsed="false">
      <c r="A744" s="76" t="n">
        <v>740</v>
      </c>
      <c r="B744" s="77" t="n">
        <f aca="false">EOMONTH(Input!$C$7,A744)</f>
        <v>65439</v>
      </c>
      <c r="D744" s="78" t="n">
        <f aca="false">IF(AND($B744&lt;Input!$C$31,$B744&lt;Input!$G$31),Input!$G$48,0)</f>
        <v>0</v>
      </c>
      <c r="E744" s="78" t="n">
        <f aca="true">IF(AND($B744&gt;Input!$G$31,$B744&lt;Input!$G$25),PMT(Input!$G$47/(100*12),(OFFSET($A$4,MATCH(Input!$G$25,$B$4:$B$1004,1),0,1,1)-OFFSET($A$4,MATCH(Input!$G$31,$B$4:$B$1004,1),0,1,1)),$H$4,0,1),0)</f>
        <v>0</v>
      </c>
      <c r="F744" s="78" t="n">
        <f aca="false">($F743+$D744+$E744)*(1+Input!$G$47/(100*12))</f>
        <v>0</v>
      </c>
    </row>
    <row r="745" customFormat="false" ht="12.8" hidden="false" customHeight="false" outlineLevel="0" collapsed="false">
      <c r="A745" s="76" t="n">
        <v>741</v>
      </c>
      <c r="B745" s="77" t="n">
        <f aca="false">EOMONTH(Input!$C$7,A745)</f>
        <v>65470</v>
      </c>
      <c r="D745" s="78" t="n">
        <f aca="false">IF(AND($B745&lt;Input!$C$31,$B745&lt;Input!$G$31),Input!$G$48,0)</f>
        <v>0</v>
      </c>
      <c r="E745" s="78" t="n">
        <f aca="true">IF(AND($B745&gt;Input!$G$31,$B745&lt;Input!$G$25),PMT(Input!$G$47/(100*12),(OFFSET($A$4,MATCH(Input!$G$25,$B$4:$B$1004,1),0,1,1)-OFFSET($A$4,MATCH(Input!$G$31,$B$4:$B$1004,1),0,1,1)),$H$4,0,1),0)</f>
        <v>0</v>
      </c>
      <c r="F745" s="78" t="n">
        <f aca="false">($F744+$D745+$E745)*(1+Input!$G$47/(100*12))</f>
        <v>0</v>
      </c>
    </row>
    <row r="746" customFormat="false" ht="12.8" hidden="false" customHeight="false" outlineLevel="0" collapsed="false">
      <c r="A746" s="76" t="n">
        <v>742</v>
      </c>
      <c r="B746" s="77" t="n">
        <f aca="false">EOMONTH(Input!$C$7,A746)</f>
        <v>65500</v>
      </c>
      <c r="D746" s="78" t="n">
        <f aca="false">IF(AND($B746&lt;Input!$C$31,$B746&lt;Input!$G$31),Input!$G$48,0)</f>
        <v>0</v>
      </c>
      <c r="E746" s="78" t="n">
        <f aca="true">IF(AND($B746&gt;Input!$G$31,$B746&lt;Input!$G$25),PMT(Input!$G$47/(100*12),(OFFSET($A$4,MATCH(Input!$G$25,$B$4:$B$1004,1),0,1,1)-OFFSET($A$4,MATCH(Input!$G$31,$B$4:$B$1004,1),0,1,1)),$H$4,0,1),0)</f>
        <v>0</v>
      </c>
      <c r="F746" s="78" t="n">
        <f aca="false">($F745+$D746+$E746)*(1+Input!$G$47/(100*12))</f>
        <v>0</v>
      </c>
    </row>
    <row r="747" customFormat="false" ht="12.8" hidden="false" customHeight="false" outlineLevel="0" collapsed="false">
      <c r="A747" s="76" t="n">
        <v>743</v>
      </c>
      <c r="B747" s="77" t="n">
        <f aca="false">EOMONTH(Input!$C$7,A747)</f>
        <v>65531</v>
      </c>
      <c r="D747" s="78" t="n">
        <f aca="false">IF(AND($B747&lt;Input!$C$31,$B747&lt;Input!$G$31),Input!$G$48,0)</f>
        <v>0</v>
      </c>
      <c r="E747" s="78" t="n">
        <f aca="true">IF(AND($B747&gt;Input!$G$31,$B747&lt;Input!$G$25),PMT(Input!$G$47/(100*12),(OFFSET($A$4,MATCH(Input!$G$25,$B$4:$B$1004,1),0,1,1)-OFFSET($A$4,MATCH(Input!$G$31,$B$4:$B$1004,1),0,1,1)),$H$4,0,1),0)</f>
        <v>0</v>
      </c>
      <c r="F747" s="78" t="n">
        <f aca="false">($F746+$D747+$E747)*(1+Input!$G$47/(100*12))</f>
        <v>0</v>
      </c>
    </row>
    <row r="748" customFormat="false" ht="12.8" hidden="false" customHeight="false" outlineLevel="0" collapsed="false">
      <c r="A748" s="76" t="n">
        <v>744</v>
      </c>
      <c r="B748" s="77" t="n">
        <f aca="false">EOMONTH(Input!$C$7,A748)</f>
        <v>65561</v>
      </c>
      <c r="D748" s="78" t="n">
        <f aca="false">IF(AND($B748&lt;Input!$C$31,$B748&lt;Input!$G$31),Input!$G$48,0)</f>
        <v>0</v>
      </c>
      <c r="E748" s="78" t="n">
        <f aca="true">IF(AND($B748&gt;Input!$G$31,$B748&lt;Input!$G$25),PMT(Input!$G$47/(100*12),(OFFSET($A$4,MATCH(Input!$G$25,$B$4:$B$1004,1),0,1,1)-OFFSET($A$4,MATCH(Input!$G$31,$B$4:$B$1004,1),0,1,1)),$H$4,0,1),0)</f>
        <v>0</v>
      </c>
      <c r="F748" s="78" t="n">
        <f aca="false">($F747+$D748+$E748)*(1+Input!$G$47/(100*12))</f>
        <v>0</v>
      </c>
    </row>
    <row r="749" customFormat="false" ht="12.8" hidden="false" customHeight="false" outlineLevel="0" collapsed="false">
      <c r="A749" s="76" t="n">
        <v>745</v>
      </c>
      <c r="B749" s="77" t="n">
        <f aca="false">EOMONTH(Input!$C$7,A749)</f>
        <v>65592</v>
      </c>
      <c r="D749" s="78" t="n">
        <f aca="false">IF(AND($B749&lt;Input!$C$31,$B749&lt;Input!$G$31),Input!$G$48,0)</f>
        <v>0</v>
      </c>
      <c r="E749" s="78" t="n">
        <f aca="true">IF(AND($B749&gt;Input!$G$31,$B749&lt;Input!$G$25),PMT(Input!$G$47/(100*12),(OFFSET($A$4,MATCH(Input!$G$25,$B$4:$B$1004,1),0,1,1)-OFFSET($A$4,MATCH(Input!$G$31,$B$4:$B$1004,1),0,1,1)),$H$4,0,1),0)</f>
        <v>0</v>
      </c>
      <c r="F749" s="78" t="n">
        <f aca="false">($F748+$D749+$E749)*(1+Input!$G$47/(100*12))</f>
        <v>0</v>
      </c>
    </row>
    <row r="750" customFormat="false" ht="12.8" hidden="false" customHeight="false" outlineLevel="0" collapsed="false">
      <c r="A750" s="76" t="n">
        <v>746</v>
      </c>
      <c r="B750" s="77" t="n">
        <f aca="false">EOMONTH(Input!$C$7,A750)</f>
        <v>65623</v>
      </c>
      <c r="D750" s="78" t="n">
        <f aca="false">IF(AND($B750&lt;Input!$C$31,$B750&lt;Input!$G$31),Input!$G$48,0)</f>
        <v>0</v>
      </c>
      <c r="E750" s="78" t="n">
        <f aca="true">IF(AND($B750&gt;Input!$G$31,$B750&lt;Input!$G$25),PMT(Input!$G$47/(100*12),(OFFSET($A$4,MATCH(Input!$G$25,$B$4:$B$1004,1),0,1,1)-OFFSET($A$4,MATCH(Input!$G$31,$B$4:$B$1004,1),0,1,1)),$H$4,0,1),0)</f>
        <v>0</v>
      </c>
      <c r="F750" s="78" t="n">
        <f aca="false">($F749+$D750+$E750)*(1+Input!$G$47/(100*12))</f>
        <v>0</v>
      </c>
    </row>
    <row r="751" customFormat="false" ht="12.8" hidden="false" customHeight="false" outlineLevel="0" collapsed="false">
      <c r="A751" s="76" t="n">
        <v>747</v>
      </c>
      <c r="B751" s="77" t="n">
        <f aca="false">EOMONTH(Input!$C$7,A751)</f>
        <v>65653</v>
      </c>
      <c r="D751" s="78" t="n">
        <f aca="false">IF(AND($B751&lt;Input!$C$31,$B751&lt;Input!$G$31),Input!$G$48,0)</f>
        <v>0</v>
      </c>
      <c r="E751" s="78" t="n">
        <f aca="true">IF(AND($B751&gt;Input!$G$31,$B751&lt;Input!$G$25),PMT(Input!$G$47/(100*12),(OFFSET($A$4,MATCH(Input!$G$25,$B$4:$B$1004,1),0,1,1)-OFFSET($A$4,MATCH(Input!$G$31,$B$4:$B$1004,1),0,1,1)),$H$4,0,1),0)</f>
        <v>0</v>
      </c>
      <c r="F751" s="78" t="n">
        <f aca="false">($F750+$D751+$E751)*(1+Input!$G$47/(100*12))</f>
        <v>0</v>
      </c>
    </row>
    <row r="752" customFormat="false" ht="12.8" hidden="false" customHeight="false" outlineLevel="0" collapsed="false">
      <c r="A752" s="76" t="n">
        <v>748</v>
      </c>
      <c r="B752" s="77" t="n">
        <f aca="false">EOMONTH(Input!$C$7,A752)</f>
        <v>65684</v>
      </c>
      <c r="D752" s="78" t="n">
        <f aca="false">IF(AND($B752&lt;Input!$C$31,$B752&lt;Input!$G$31),Input!$G$48,0)</f>
        <v>0</v>
      </c>
      <c r="E752" s="78" t="n">
        <f aca="true">IF(AND($B752&gt;Input!$G$31,$B752&lt;Input!$G$25),PMT(Input!$G$47/(100*12),(OFFSET($A$4,MATCH(Input!$G$25,$B$4:$B$1004,1),0,1,1)-OFFSET($A$4,MATCH(Input!$G$31,$B$4:$B$1004,1),0,1,1)),$H$4,0,1),0)</f>
        <v>0</v>
      </c>
      <c r="F752" s="78" t="n">
        <f aca="false">($F751+$D752+$E752)*(1+Input!$G$47/(100*12))</f>
        <v>0</v>
      </c>
    </row>
    <row r="753" customFormat="false" ht="12.8" hidden="false" customHeight="false" outlineLevel="0" collapsed="false">
      <c r="A753" s="76" t="n">
        <v>749</v>
      </c>
      <c r="B753" s="77" t="n">
        <f aca="false">EOMONTH(Input!$C$7,A753)</f>
        <v>65714</v>
      </c>
      <c r="D753" s="78" t="n">
        <f aca="false">IF(AND($B753&lt;Input!$C$31,$B753&lt;Input!$G$31),Input!$G$48,0)</f>
        <v>0</v>
      </c>
      <c r="E753" s="78" t="n">
        <f aca="true">IF(AND($B753&gt;Input!$G$31,$B753&lt;Input!$G$25),PMT(Input!$G$47/(100*12),(OFFSET($A$4,MATCH(Input!$G$25,$B$4:$B$1004,1),0,1,1)-OFFSET($A$4,MATCH(Input!$G$31,$B$4:$B$1004,1),0,1,1)),$H$4,0,1),0)</f>
        <v>0</v>
      </c>
      <c r="F753" s="78" t="n">
        <f aca="false">($F752+$D753+$E753)*(1+Input!$G$47/(100*12))</f>
        <v>0</v>
      </c>
    </row>
    <row r="754" customFormat="false" ht="12.8" hidden="false" customHeight="false" outlineLevel="0" collapsed="false">
      <c r="A754" s="76" t="n">
        <v>750</v>
      </c>
      <c r="B754" s="77" t="n">
        <f aca="false">EOMONTH(Input!$C$7,A754)</f>
        <v>65745</v>
      </c>
      <c r="D754" s="78" t="n">
        <f aca="false">IF(AND($B754&lt;Input!$C$31,$B754&lt;Input!$G$31),Input!$G$48,0)</f>
        <v>0</v>
      </c>
      <c r="E754" s="78" t="n">
        <f aca="true">IF(AND($B754&gt;Input!$G$31,$B754&lt;Input!$G$25),PMT(Input!$G$47/(100*12),(OFFSET($A$4,MATCH(Input!$G$25,$B$4:$B$1004,1),0,1,1)-OFFSET($A$4,MATCH(Input!$G$31,$B$4:$B$1004,1),0,1,1)),$H$4,0,1),0)</f>
        <v>0</v>
      </c>
      <c r="F754" s="78" t="n">
        <f aca="false">($F753+$D754+$E754)*(1+Input!$G$47/(100*12))</f>
        <v>0</v>
      </c>
    </row>
    <row r="755" customFormat="false" ht="12.8" hidden="false" customHeight="false" outlineLevel="0" collapsed="false">
      <c r="A755" s="76" t="n">
        <v>751</v>
      </c>
      <c r="B755" s="77" t="n">
        <f aca="false">EOMONTH(Input!$C$7,A755)</f>
        <v>65776</v>
      </c>
      <c r="D755" s="78" t="n">
        <f aca="false">IF(AND($B755&lt;Input!$C$31,$B755&lt;Input!$G$31),Input!$G$48,0)</f>
        <v>0</v>
      </c>
      <c r="E755" s="78" t="n">
        <f aca="true">IF(AND($B755&gt;Input!$G$31,$B755&lt;Input!$G$25),PMT(Input!$G$47/(100*12),(OFFSET($A$4,MATCH(Input!$G$25,$B$4:$B$1004,1),0,1,1)-OFFSET($A$4,MATCH(Input!$G$31,$B$4:$B$1004,1),0,1,1)),$H$4,0,1),0)</f>
        <v>0</v>
      </c>
      <c r="F755" s="78" t="n">
        <f aca="false">($F754+$D755+$E755)*(1+Input!$G$47/(100*12))</f>
        <v>0</v>
      </c>
    </row>
    <row r="756" customFormat="false" ht="12.8" hidden="false" customHeight="false" outlineLevel="0" collapsed="false">
      <c r="A756" s="76" t="n">
        <v>752</v>
      </c>
      <c r="B756" s="77" t="n">
        <f aca="false">EOMONTH(Input!$C$7,A756)</f>
        <v>65805</v>
      </c>
      <c r="D756" s="78" t="n">
        <f aca="false">IF(AND($B756&lt;Input!$C$31,$B756&lt;Input!$G$31),Input!$G$48,0)</f>
        <v>0</v>
      </c>
      <c r="E756" s="78" t="n">
        <f aca="true">IF(AND($B756&gt;Input!$G$31,$B756&lt;Input!$G$25),PMT(Input!$G$47/(100*12),(OFFSET($A$4,MATCH(Input!$G$25,$B$4:$B$1004,1),0,1,1)-OFFSET($A$4,MATCH(Input!$G$31,$B$4:$B$1004,1),0,1,1)),$H$4,0,1),0)</f>
        <v>0</v>
      </c>
      <c r="F756" s="78" t="n">
        <f aca="false">($F755+$D756+$E756)*(1+Input!$G$47/(100*12))</f>
        <v>0</v>
      </c>
    </row>
    <row r="757" customFormat="false" ht="12.8" hidden="false" customHeight="false" outlineLevel="0" collapsed="false">
      <c r="A757" s="76" t="n">
        <v>753</v>
      </c>
      <c r="B757" s="77" t="n">
        <f aca="false">EOMONTH(Input!$C$7,A757)</f>
        <v>65836</v>
      </c>
      <c r="D757" s="78" t="n">
        <f aca="false">IF(AND($B757&lt;Input!$C$31,$B757&lt;Input!$G$31),Input!$G$48,0)</f>
        <v>0</v>
      </c>
      <c r="E757" s="78" t="n">
        <f aca="true">IF(AND($B757&gt;Input!$G$31,$B757&lt;Input!$G$25),PMT(Input!$G$47/(100*12),(OFFSET($A$4,MATCH(Input!$G$25,$B$4:$B$1004,1),0,1,1)-OFFSET($A$4,MATCH(Input!$G$31,$B$4:$B$1004,1),0,1,1)),$H$4,0,1),0)</f>
        <v>0</v>
      </c>
      <c r="F757" s="78" t="n">
        <f aca="false">($F756+$D757+$E757)*(1+Input!$G$47/(100*12))</f>
        <v>0</v>
      </c>
    </row>
    <row r="758" customFormat="false" ht="12.8" hidden="false" customHeight="false" outlineLevel="0" collapsed="false">
      <c r="A758" s="76" t="n">
        <v>754</v>
      </c>
      <c r="B758" s="77" t="n">
        <f aca="false">EOMONTH(Input!$C$7,A758)</f>
        <v>65866</v>
      </c>
      <c r="D758" s="78" t="n">
        <f aca="false">IF(AND($B758&lt;Input!$C$31,$B758&lt;Input!$G$31),Input!$G$48,0)</f>
        <v>0</v>
      </c>
      <c r="E758" s="78" t="n">
        <f aca="true">IF(AND($B758&gt;Input!$G$31,$B758&lt;Input!$G$25),PMT(Input!$G$47/(100*12),(OFFSET($A$4,MATCH(Input!$G$25,$B$4:$B$1004,1),0,1,1)-OFFSET($A$4,MATCH(Input!$G$31,$B$4:$B$1004,1),0,1,1)),$H$4,0,1),0)</f>
        <v>0</v>
      </c>
      <c r="F758" s="78" t="n">
        <f aca="false">($F757+$D758+$E758)*(1+Input!$G$47/(100*12))</f>
        <v>0</v>
      </c>
    </row>
    <row r="759" customFormat="false" ht="12.8" hidden="false" customHeight="false" outlineLevel="0" collapsed="false">
      <c r="A759" s="76" t="n">
        <v>755</v>
      </c>
      <c r="B759" s="77" t="n">
        <f aca="false">EOMONTH(Input!$C$7,A759)</f>
        <v>65897</v>
      </c>
      <c r="D759" s="78" t="n">
        <f aca="false">IF(AND($B759&lt;Input!$C$31,$B759&lt;Input!$G$31),Input!$G$48,0)</f>
        <v>0</v>
      </c>
      <c r="E759" s="78" t="n">
        <f aca="true">IF(AND($B759&gt;Input!$G$31,$B759&lt;Input!$G$25),PMT(Input!$G$47/(100*12),(OFFSET($A$4,MATCH(Input!$G$25,$B$4:$B$1004,1),0,1,1)-OFFSET($A$4,MATCH(Input!$G$31,$B$4:$B$1004,1),0,1,1)),$H$4,0,1),0)</f>
        <v>0</v>
      </c>
      <c r="F759" s="78" t="n">
        <f aca="false">($F758+$D759+$E759)*(1+Input!$G$47/(100*12))</f>
        <v>0</v>
      </c>
    </row>
    <row r="760" customFormat="false" ht="12.8" hidden="false" customHeight="false" outlineLevel="0" collapsed="false">
      <c r="A760" s="76" t="n">
        <v>756</v>
      </c>
      <c r="B760" s="77" t="n">
        <f aca="false">EOMONTH(Input!$C$7,A760)</f>
        <v>65927</v>
      </c>
      <c r="D760" s="78" t="n">
        <f aca="false">IF(AND($B760&lt;Input!$C$31,$B760&lt;Input!$G$31),Input!$G$48,0)</f>
        <v>0</v>
      </c>
      <c r="E760" s="78" t="n">
        <f aca="true">IF(AND($B760&gt;Input!$G$31,$B760&lt;Input!$G$25),PMT(Input!$G$47/(100*12),(OFFSET($A$4,MATCH(Input!$G$25,$B$4:$B$1004,1),0,1,1)-OFFSET($A$4,MATCH(Input!$G$31,$B$4:$B$1004,1),0,1,1)),$H$4,0,1),0)</f>
        <v>0</v>
      </c>
      <c r="F760" s="78" t="n">
        <f aca="false">($F759+$D760+$E760)*(1+Input!$G$47/(100*12))</f>
        <v>0</v>
      </c>
    </row>
    <row r="761" customFormat="false" ht="12.8" hidden="false" customHeight="false" outlineLevel="0" collapsed="false">
      <c r="A761" s="76" t="n">
        <v>757</v>
      </c>
      <c r="B761" s="77" t="n">
        <f aca="false">EOMONTH(Input!$C$7,A761)</f>
        <v>65958</v>
      </c>
      <c r="D761" s="78" t="n">
        <f aca="false">IF(AND($B761&lt;Input!$C$31,$B761&lt;Input!$G$31),Input!$G$48,0)</f>
        <v>0</v>
      </c>
      <c r="E761" s="78" t="n">
        <f aca="true">IF(AND($B761&gt;Input!$G$31,$B761&lt;Input!$G$25),PMT(Input!$G$47/(100*12),(OFFSET($A$4,MATCH(Input!$G$25,$B$4:$B$1004,1),0,1,1)-OFFSET($A$4,MATCH(Input!$G$31,$B$4:$B$1004,1),0,1,1)),$H$4,0,1),0)</f>
        <v>0</v>
      </c>
      <c r="F761" s="78" t="n">
        <f aca="false">($F760+$D761+$E761)*(1+Input!$G$47/(100*12))</f>
        <v>0</v>
      </c>
    </row>
    <row r="762" customFormat="false" ht="12.8" hidden="false" customHeight="false" outlineLevel="0" collapsed="false">
      <c r="A762" s="76" t="n">
        <v>758</v>
      </c>
      <c r="B762" s="77" t="n">
        <f aca="false">EOMONTH(Input!$C$7,A762)</f>
        <v>65989</v>
      </c>
      <c r="D762" s="78" t="n">
        <f aca="false">IF(AND($B762&lt;Input!$C$31,$B762&lt;Input!$G$31),Input!$G$48,0)</f>
        <v>0</v>
      </c>
      <c r="E762" s="78" t="n">
        <f aca="true">IF(AND($B762&gt;Input!$G$31,$B762&lt;Input!$G$25),PMT(Input!$G$47/(100*12),(OFFSET($A$4,MATCH(Input!$G$25,$B$4:$B$1004,1),0,1,1)-OFFSET($A$4,MATCH(Input!$G$31,$B$4:$B$1004,1),0,1,1)),$H$4,0,1),0)</f>
        <v>0</v>
      </c>
      <c r="F762" s="78" t="n">
        <f aca="false">($F761+$D762+$E762)*(1+Input!$G$47/(100*12))</f>
        <v>0</v>
      </c>
    </row>
    <row r="763" customFormat="false" ht="12.8" hidden="false" customHeight="false" outlineLevel="0" collapsed="false">
      <c r="A763" s="76" t="n">
        <v>759</v>
      </c>
      <c r="B763" s="77" t="n">
        <f aca="false">EOMONTH(Input!$C$7,A763)</f>
        <v>66019</v>
      </c>
      <c r="D763" s="78" t="n">
        <f aca="false">IF(AND($B763&lt;Input!$C$31,$B763&lt;Input!$G$31),Input!$G$48,0)</f>
        <v>0</v>
      </c>
      <c r="E763" s="78" t="n">
        <f aca="true">IF(AND($B763&gt;Input!$G$31,$B763&lt;Input!$G$25),PMT(Input!$G$47/(100*12),(OFFSET($A$4,MATCH(Input!$G$25,$B$4:$B$1004,1),0,1,1)-OFFSET($A$4,MATCH(Input!$G$31,$B$4:$B$1004,1),0,1,1)),$H$4,0,1),0)</f>
        <v>0</v>
      </c>
      <c r="F763" s="78" t="n">
        <f aca="false">($F762+$D763+$E763)*(1+Input!$G$47/(100*12))</f>
        <v>0</v>
      </c>
    </row>
    <row r="764" customFormat="false" ht="12.8" hidden="false" customHeight="false" outlineLevel="0" collapsed="false">
      <c r="A764" s="76" t="n">
        <v>760</v>
      </c>
      <c r="B764" s="77" t="n">
        <f aca="false">EOMONTH(Input!$C$7,A764)</f>
        <v>66050</v>
      </c>
      <c r="D764" s="78" t="n">
        <f aca="false">IF(AND($B764&lt;Input!$C$31,$B764&lt;Input!$G$31),Input!$G$48,0)</f>
        <v>0</v>
      </c>
      <c r="E764" s="78" t="n">
        <f aca="true">IF(AND($B764&gt;Input!$G$31,$B764&lt;Input!$G$25),PMT(Input!$G$47/(100*12),(OFFSET($A$4,MATCH(Input!$G$25,$B$4:$B$1004,1),0,1,1)-OFFSET($A$4,MATCH(Input!$G$31,$B$4:$B$1004,1),0,1,1)),$H$4,0,1),0)</f>
        <v>0</v>
      </c>
      <c r="F764" s="78" t="n">
        <f aca="false">($F763+$D764+$E764)*(1+Input!$G$47/(100*12))</f>
        <v>0</v>
      </c>
    </row>
    <row r="765" customFormat="false" ht="12.8" hidden="false" customHeight="false" outlineLevel="0" collapsed="false">
      <c r="A765" s="76" t="n">
        <v>761</v>
      </c>
      <c r="B765" s="77" t="n">
        <f aca="false">EOMONTH(Input!$C$7,A765)</f>
        <v>66080</v>
      </c>
      <c r="D765" s="78" t="n">
        <f aca="false">IF(AND($B765&lt;Input!$C$31,$B765&lt;Input!$G$31),Input!$G$48,0)</f>
        <v>0</v>
      </c>
      <c r="E765" s="78" t="n">
        <f aca="true">IF(AND($B765&gt;Input!$G$31,$B765&lt;Input!$G$25),PMT(Input!$G$47/(100*12),(OFFSET($A$4,MATCH(Input!$G$25,$B$4:$B$1004,1),0,1,1)-OFFSET($A$4,MATCH(Input!$G$31,$B$4:$B$1004,1),0,1,1)),$H$4,0,1),0)</f>
        <v>0</v>
      </c>
      <c r="F765" s="78" t="n">
        <f aca="false">($F764+$D765+$E765)*(1+Input!$G$47/(100*12))</f>
        <v>0</v>
      </c>
    </row>
    <row r="766" customFormat="false" ht="12.8" hidden="false" customHeight="false" outlineLevel="0" collapsed="false">
      <c r="A766" s="76" t="n">
        <v>762</v>
      </c>
      <c r="B766" s="77" t="n">
        <f aca="false">EOMONTH(Input!$C$7,A766)</f>
        <v>66111</v>
      </c>
      <c r="D766" s="78" t="n">
        <f aca="false">IF(AND($B766&lt;Input!$C$31,$B766&lt;Input!$G$31),Input!$G$48,0)</f>
        <v>0</v>
      </c>
      <c r="E766" s="78" t="n">
        <f aca="true">IF(AND($B766&gt;Input!$G$31,$B766&lt;Input!$G$25),PMT(Input!$G$47/(100*12),(OFFSET($A$4,MATCH(Input!$G$25,$B$4:$B$1004,1),0,1,1)-OFFSET($A$4,MATCH(Input!$G$31,$B$4:$B$1004,1),0,1,1)),$H$4,0,1),0)</f>
        <v>0</v>
      </c>
      <c r="F766" s="78" t="n">
        <f aca="false">($F765+$D766+$E766)*(1+Input!$G$47/(100*12))</f>
        <v>0</v>
      </c>
    </row>
    <row r="767" customFormat="false" ht="12.8" hidden="false" customHeight="false" outlineLevel="0" collapsed="false">
      <c r="A767" s="76" t="n">
        <v>763</v>
      </c>
      <c r="B767" s="77" t="n">
        <f aca="false">EOMONTH(Input!$C$7,A767)</f>
        <v>66142</v>
      </c>
      <c r="D767" s="78" t="n">
        <f aca="false">IF(AND($B767&lt;Input!$C$31,$B767&lt;Input!$G$31),Input!$G$48,0)</f>
        <v>0</v>
      </c>
      <c r="E767" s="78" t="n">
        <f aca="true">IF(AND($B767&gt;Input!$G$31,$B767&lt;Input!$G$25),PMT(Input!$G$47/(100*12),(OFFSET($A$4,MATCH(Input!$G$25,$B$4:$B$1004,1),0,1,1)-OFFSET($A$4,MATCH(Input!$G$31,$B$4:$B$1004,1),0,1,1)),$H$4,0,1),0)</f>
        <v>0</v>
      </c>
      <c r="F767" s="78" t="n">
        <f aca="false">($F766+$D767+$E767)*(1+Input!$G$47/(100*12))</f>
        <v>0</v>
      </c>
    </row>
    <row r="768" customFormat="false" ht="12.8" hidden="false" customHeight="false" outlineLevel="0" collapsed="false">
      <c r="A768" s="76" t="n">
        <v>764</v>
      </c>
      <c r="B768" s="77" t="n">
        <f aca="false">EOMONTH(Input!$C$7,A768)</f>
        <v>66170</v>
      </c>
      <c r="D768" s="78" t="n">
        <f aca="false">IF(AND($B768&lt;Input!$C$31,$B768&lt;Input!$G$31),Input!$G$48,0)</f>
        <v>0</v>
      </c>
      <c r="E768" s="78" t="n">
        <f aca="true">IF(AND($B768&gt;Input!$G$31,$B768&lt;Input!$G$25),PMT(Input!$G$47/(100*12),(OFFSET($A$4,MATCH(Input!$G$25,$B$4:$B$1004,1),0,1,1)-OFFSET($A$4,MATCH(Input!$G$31,$B$4:$B$1004,1),0,1,1)),$H$4,0,1),0)</f>
        <v>0</v>
      </c>
      <c r="F768" s="78" t="n">
        <f aca="false">($F767+$D768+$E768)*(1+Input!$G$47/(100*12))</f>
        <v>0</v>
      </c>
    </row>
    <row r="769" customFormat="false" ht="12.8" hidden="false" customHeight="false" outlineLevel="0" collapsed="false">
      <c r="A769" s="76" t="n">
        <v>765</v>
      </c>
      <c r="B769" s="77" t="n">
        <f aca="false">EOMONTH(Input!$C$7,A769)</f>
        <v>66201</v>
      </c>
      <c r="D769" s="78" t="n">
        <f aca="false">IF(AND($B769&lt;Input!$C$31,$B769&lt;Input!$G$31),Input!$G$48,0)</f>
        <v>0</v>
      </c>
      <c r="E769" s="78" t="n">
        <f aca="true">IF(AND($B769&gt;Input!$G$31,$B769&lt;Input!$G$25),PMT(Input!$G$47/(100*12),(OFFSET($A$4,MATCH(Input!$G$25,$B$4:$B$1004,1),0,1,1)-OFFSET($A$4,MATCH(Input!$G$31,$B$4:$B$1004,1),0,1,1)),$H$4,0,1),0)</f>
        <v>0</v>
      </c>
      <c r="F769" s="78" t="n">
        <f aca="false">($F768+$D769+$E769)*(1+Input!$G$47/(100*12))</f>
        <v>0</v>
      </c>
    </row>
    <row r="770" customFormat="false" ht="12.8" hidden="false" customHeight="false" outlineLevel="0" collapsed="false">
      <c r="A770" s="76" t="n">
        <v>766</v>
      </c>
      <c r="B770" s="77" t="n">
        <f aca="false">EOMONTH(Input!$C$7,A770)</f>
        <v>66231</v>
      </c>
      <c r="D770" s="78" t="n">
        <f aca="false">IF(AND($B770&lt;Input!$C$31,$B770&lt;Input!$G$31),Input!$G$48,0)</f>
        <v>0</v>
      </c>
      <c r="E770" s="78" t="n">
        <f aca="true">IF(AND($B770&gt;Input!$G$31,$B770&lt;Input!$G$25),PMT(Input!$G$47/(100*12),(OFFSET($A$4,MATCH(Input!$G$25,$B$4:$B$1004,1),0,1,1)-OFFSET($A$4,MATCH(Input!$G$31,$B$4:$B$1004,1),0,1,1)),$H$4,0,1),0)</f>
        <v>0</v>
      </c>
      <c r="F770" s="78" t="n">
        <f aca="false">($F769+$D770+$E770)*(1+Input!$G$47/(100*12))</f>
        <v>0</v>
      </c>
    </row>
    <row r="771" customFormat="false" ht="12.8" hidden="false" customHeight="false" outlineLevel="0" collapsed="false">
      <c r="A771" s="76" t="n">
        <v>767</v>
      </c>
      <c r="B771" s="77" t="n">
        <f aca="false">EOMONTH(Input!$C$7,A771)</f>
        <v>66262</v>
      </c>
      <c r="D771" s="78" t="n">
        <f aca="false">IF(AND($B771&lt;Input!$C$31,$B771&lt;Input!$G$31),Input!$G$48,0)</f>
        <v>0</v>
      </c>
      <c r="E771" s="78" t="n">
        <f aca="true">IF(AND($B771&gt;Input!$G$31,$B771&lt;Input!$G$25),PMT(Input!$G$47/(100*12),(OFFSET($A$4,MATCH(Input!$G$25,$B$4:$B$1004,1),0,1,1)-OFFSET($A$4,MATCH(Input!$G$31,$B$4:$B$1004,1),0,1,1)),$H$4,0,1),0)</f>
        <v>0</v>
      </c>
      <c r="F771" s="78" t="n">
        <f aca="false">($F770+$D771+$E771)*(1+Input!$G$47/(100*12))</f>
        <v>0</v>
      </c>
    </row>
    <row r="772" customFormat="false" ht="12.8" hidden="false" customHeight="false" outlineLevel="0" collapsed="false">
      <c r="A772" s="76" t="n">
        <v>768</v>
      </c>
      <c r="B772" s="77" t="n">
        <f aca="false">EOMONTH(Input!$C$7,A772)</f>
        <v>66292</v>
      </c>
      <c r="D772" s="78" t="n">
        <f aca="false">IF(AND($B772&lt;Input!$C$31,$B772&lt;Input!$G$31),Input!$G$48,0)</f>
        <v>0</v>
      </c>
      <c r="E772" s="78" t="n">
        <f aca="true">IF(AND($B772&gt;Input!$G$31,$B772&lt;Input!$G$25),PMT(Input!$G$47/(100*12),(OFFSET($A$4,MATCH(Input!$G$25,$B$4:$B$1004,1),0,1,1)-OFFSET($A$4,MATCH(Input!$G$31,$B$4:$B$1004,1),0,1,1)),$H$4,0,1),0)</f>
        <v>0</v>
      </c>
      <c r="F772" s="78" t="n">
        <f aca="false">($F771+$D772+$E772)*(1+Input!$G$47/(100*12))</f>
        <v>0</v>
      </c>
    </row>
    <row r="773" customFormat="false" ht="12.8" hidden="false" customHeight="false" outlineLevel="0" collapsed="false">
      <c r="A773" s="76" t="n">
        <v>769</v>
      </c>
      <c r="B773" s="77" t="n">
        <f aca="false">EOMONTH(Input!$C$7,A773)</f>
        <v>66323</v>
      </c>
      <c r="D773" s="78" t="n">
        <f aca="false">IF(AND($B773&lt;Input!$C$31,$B773&lt;Input!$G$31),Input!$G$48,0)</f>
        <v>0</v>
      </c>
      <c r="E773" s="78" t="n">
        <f aca="true">IF(AND($B773&gt;Input!$G$31,$B773&lt;Input!$G$25),PMT(Input!$G$47/(100*12),(OFFSET($A$4,MATCH(Input!$G$25,$B$4:$B$1004,1),0,1,1)-OFFSET($A$4,MATCH(Input!$G$31,$B$4:$B$1004,1),0,1,1)),$H$4,0,1),0)</f>
        <v>0</v>
      </c>
      <c r="F773" s="78" t="n">
        <f aca="false">($F772+$D773+$E773)*(1+Input!$G$47/(100*12))</f>
        <v>0</v>
      </c>
    </row>
    <row r="774" customFormat="false" ht="12.8" hidden="false" customHeight="false" outlineLevel="0" collapsed="false">
      <c r="A774" s="76" t="n">
        <v>770</v>
      </c>
      <c r="B774" s="77" t="n">
        <f aca="false">EOMONTH(Input!$C$7,A774)</f>
        <v>66354</v>
      </c>
      <c r="D774" s="78" t="n">
        <f aca="false">IF(AND($B774&lt;Input!$C$31,$B774&lt;Input!$G$31),Input!$G$48,0)</f>
        <v>0</v>
      </c>
      <c r="E774" s="78" t="n">
        <f aca="true">IF(AND($B774&gt;Input!$G$31,$B774&lt;Input!$G$25),PMT(Input!$G$47/(100*12),(OFFSET($A$4,MATCH(Input!$G$25,$B$4:$B$1004,1),0,1,1)-OFFSET($A$4,MATCH(Input!$G$31,$B$4:$B$1004,1),0,1,1)),$H$4,0,1),0)</f>
        <v>0</v>
      </c>
      <c r="F774" s="78" t="n">
        <f aca="false">($F773+$D774+$E774)*(1+Input!$G$47/(100*12))</f>
        <v>0</v>
      </c>
    </row>
    <row r="775" customFormat="false" ht="12.8" hidden="false" customHeight="false" outlineLevel="0" collapsed="false">
      <c r="A775" s="76" t="n">
        <v>771</v>
      </c>
      <c r="B775" s="77" t="n">
        <f aca="false">EOMONTH(Input!$C$7,A775)</f>
        <v>66384</v>
      </c>
      <c r="D775" s="78" t="n">
        <f aca="false">IF(AND($B775&lt;Input!$C$31,$B775&lt;Input!$G$31),Input!$G$48,0)</f>
        <v>0</v>
      </c>
      <c r="E775" s="78" t="n">
        <f aca="true">IF(AND($B775&gt;Input!$G$31,$B775&lt;Input!$G$25),PMT(Input!$G$47/(100*12),(OFFSET($A$4,MATCH(Input!$G$25,$B$4:$B$1004,1),0,1,1)-OFFSET($A$4,MATCH(Input!$G$31,$B$4:$B$1004,1),0,1,1)),$H$4,0,1),0)</f>
        <v>0</v>
      </c>
      <c r="F775" s="78" t="n">
        <f aca="false">($F774+$D775+$E775)*(1+Input!$G$47/(100*12))</f>
        <v>0</v>
      </c>
    </row>
    <row r="776" customFormat="false" ht="12.8" hidden="false" customHeight="false" outlineLevel="0" collapsed="false">
      <c r="A776" s="76" t="n">
        <v>772</v>
      </c>
      <c r="B776" s="77" t="n">
        <f aca="false">EOMONTH(Input!$C$7,A776)</f>
        <v>66415</v>
      </c>
      <c r="D776" s="78" t="n">
        <f aca="false">IF(AND($B776&lt;Input!$C$31,$B776&lt;Input!$G$31),Input!$G$48,0)</f>
        <v>0</v>
      </c>
      <c r="E776" s="78" t="n">
        <f aca="true">IF(AND($B776&gt;Input!$G$31,$B776&lt;Input!$G$25),PMT(Input!$G$47/(100*12),(OFFSET($A$4,MATCH(Input!$G$25,$B$4:$B$1004,1),0,1,1)-OFFSET($A$4,MATCH(Input!$G$31,$B$4:$B$1004,1),0,1,1)),$H$4,0,1),0)</f>
        <v>0</v>
      </c>
      <c r="F776" s="78" t="n">
        <f aca="false">($F775+$D776+$E776)*(1+Input!$G$47/(100*12))</f>
        <v>0</v>
      </c>
    </row>
    <row r="777" customFormat="false" ht="12.8" hidden="false" customHeight="false" outlineLevel="0" collapsed="false">
      <c r="A777" s="76" t="n">
        <v>773</v>
      </c>
      <c r="B777" s="77" t="n">
        <f aca="false">EOMONTH(Input!$C$7,A777)</f>
        <v>66445</v>
      </c>
      <c r="D777" s="78" t="n">
        <f aca="false">IF(AND($B777&lt;Input!$C$31,$B777&lt;Input!$G$31),Input!$G$48,0)</f>
        <v>0</v>
      </c>
      <c r="E777" s="78" t="n">
        <f aca="true">IF(AND($B777&gt;Input!$G$31,$B777&lt;Input!$G$25),PMT(Input!$G$47/(100*12),(OFFSET($A$4,MATCH(Input!$G$25,$B$4:$B$1004,1),0,1,1)-OFFSET($A$4,MATCH(Input!$G$31,$B$4:$B$1004,1),0,1,1)),$H$4,0,1),0)</f>
        <v>0</v>
      </c>
      <c r="F777" s="78" t="n">
        <f aca="false">($F776+$D777+$E777)*(1+Input!$G$47/(100*12))</f>
        <v>0</v>
      </c>
    </row>
    <row r="778" customFormat="false" ht="12.8" hidden="false" customHeight="false" outlineLevel="0" collapsed="false">
      <c r="A778" s="76" t="n">
        <v>774</v>
      </c>
      <c r="B778" s="77" t="n">
        <f aca="false">EOMONTH(Input!$C$7,A778)</f>
        <v>66476</v>
      </c>
      <c r="D778" s="78" t="n">
        <f aca="false">IF(AND($B778&lt;Input!$C$31,$B778&lt;Input!$G$31),Input!$G$48,0)</f>
        <v>0</v>
      </c>
      <c r="E778" s="78" t="n">
        <f aca="true">IF(AND($B778&gt;Input!$G$31,$B778&lt;Input!$G$25),PMT(Input!$G$47/(100*12),(OFFSET($A$4,MATCH(Input!$G$25,$B$4:$B$1004,1),0,1,1)-OFFSET($A$4,MATCH(Input!$G$31,$B$4:$B$1004,1),0,1,1)),$H$4,0,1),0)</f>
        <v>0</v>
      </c>
      <c r="F778" s="78" t="n">
        <f aca="false">($F777+$D778+$E778)*(1+Input!$G$47/(100*12))</f>
        <v>0</v>
      </c>
    </row>
    <row r="779" customFormat="false" ht="12.8" hidden="false" customHeight="false" outlineLevel="0" collapsed="false">
      <c r="A779" s="76" t="n">
        <v>775</v>
      </c>
      <c r="B779" s="77" t="n">
        <f aca="false">EOMONTH(Input!$C$7,A779)</f>
        <v>66507</v>
      </c>
      <c r="D779" s="78" t="n">
        <f aca="false">IF(AND($B779&lt;Input!$C$31,$B779&lt;Input!$G$31),Input!$G$48,0)</f>
        <v>0</v>
      </c>
      <c r="E779" s="78" t="n">
        <f aca="true">IF(AND($B779&gt;Input!$G$31,$B779&lt;Input!$G$25),PMT(Input!$G$47/(100*12),(OFFSET($A$4,MATCH(Input!$G$25,$B$4:$B$1004,1),0,1,1)-OFFSET($A$4,MATCH(Input!$G$31,$B$4:$B$1004,1),0,1,1)),$H$4,0,1),0)</f>
        <v>0</v>
      </c>
      <c r="F779" s="78" t="n">
        <f aca="false">($F778+$D779+$E779)*(1+Input!$G$47/(100*12))</f>
        <v>0</v>
      </c>
    </row>
    <row r="780" customFormat="false" ht="12.8" hidden="false" customHeight="false" outlineLevel="0" collapsed="false">
      <c r="A780" s="76" t="n">
        <v>776</v>
      </c>
      <c r="B780" s="77" t="n">
        <f aca="false">EOMONTH(Input!$C$7,A780)</f>
        <v>66535</v>
      </c>
      <c r="D780" s="78" t="n">
        <f aca="false">IF(AND($B780&lt;Input!$C$31,$B780&lt;Input!$G$31),Input!$G$48,0)</f>
        <v>0</v>
      </c>
      <c r="E780" s="78" t="n">
        <f aca="true">IF(AND($B780&gt;Input!$G$31,$B780&lt;Input!$G$25),PMT(Input!$G$47/(100*12),(OFFSET($A$4,MATCH(Input!$G$25,$B$4:$B$1004,1),0,1,1)-OFFSET($A$4,MATCH(Input!$G$31,$B$4:$B$1004,1),0,1,1)),$H$4,0,1),0)</f>
        <v>0</v>
      </c>
      <c r="F780" s="78" t="n">
        <f aca="false">($F779+$D780+$E780)*(1+Input!$G$47/(100*12))</f>
        <v>0</v>
      </c>
    </row>
    <row r="781" customFormat="false" ht="12.8" hidden="false" customHeight="false" outlineLevel="0" collapsed="false">
      <c r="A781" s="76" t="n">
        <v>777</v>
      </c>
      <c r="B781" s="77" t="n">
        <f aca="false">EOMONTH(Input!$C$7,A781)</f>
        <v>66566</v>
      </c>
      <c r="D781" s="78" t="n">
        <f aca="false">IF(AND($B781&lt;Input!$C$31,$B781&lt;Input!$G$31),Input!$G$48,0)</f>
        <v>0</v>
      </c>
      <c r="E781" s="78" t="n">
        <f aca="true">IF(AND($B781&gt;Input!$G$31,$B781&lt;Input!$G$25),PMT(Input!$G$47/(100*12),(OFFSET($A$4,MATCH(Input!$G$25,$B$4:$B$1004,1),0,1,1)-OFFSET($A$4,MATCH(Input!$G$31,$B$4:$B$1004,1),0,1,1)),$H$4,0,1),0)</f>
        <v>0</v>
      </c>
      <c r="F781" s="78" t="n">
        <f aca="false">($F780+$D781+$E781)*(1+Input!$G$47/(100*12))</f>
        <v>0</v>
      </c>
    </row>
    <row r="782" customFormat="false" ht="12.8" hidden="false" customHeight="false" outlineLevel="0" collapsed="false">
      <c r="A782" s="76" t="n">
        <v>778</v>
      </c>
      <c r="B782" s="77" t="n">
        <f aca="false">EOMONTH(Input!$C$7,A782)</f>
        <v>66596</v>
      </c>
      <c r="D782" s="78" t="n">
        <f aca="false">IF(AND($B782&lt;Input!$C$31,$B782&lt;Input!$G$31),Input!$G$48,0)</f>
        <v>0</v>
      </c>
      <c r="E782" s="78" t="n">
        <f aca="true">IF(AND($B782&gt;Input!$G$31,$B782&lt;Input!$G$25),PMT(Input!$G$47/(100*12),(OFFSET($A$4,MATCH(Input!$G$25,$B$4:$B$1004,1),0,1,1)-OFFSET($A$4,MATCH(Input!$G$31,$B$4:$B$1004,1),0,1,1)),$H$4,0,1),0)</f>
        <v>0</v>
      </c>
      <c r="F782" s="78" t="n">
        <f aca="false">($F781+$D782+$E782)*(1+Input!$G$47/(100*12))</f>
        <v>0</v>
      </c>
    </row>
    <row r="783" customFormat="false" ht="12.8" hidden="false" customHeight="false" outlineLevel="0" collapsed="false">
      <c r="A783" s="76" t="n">
        <v>779</v>
      </c>
      <c r="B783" s="77" t="n">
        <f aca="false">EOMONTH(Input!$C$7,A783)</f>
        <v>66627</v>
      </c>
      <c r="D783" s="78" t="n">
        <f aca="false">IF(AND($B783&lt;Input!$C$31,$B783&lt;Input!$G$31),Input!$G$48,0)</f>
        <v>0</v>
      </c>
      <c r="E783" s="78" t="n">
        <f aca="true">IF(AND($B783&gt;Input!$G$31,$B783&lt;Input!$G$25),PMT(Input!$G$47/(100*12),(OFFSET($A$4,MATCH(Input!$G$25,$B$4:$B$1004,1),0,1,1)-OFFSET($A$4,MATCH(Input!$G$31,$B$4:$B$1004,1),0,1,1)),$H$4,0,1),0)</f>
        <v>0</v>
      </c>
      <c r="F783" s="78" t="n">
        <f aca="false">($F782+$D783+$E783)*(1+Input!$G$47/(100*12))</f>
        <v>0</v>
      </c>
    </row>
    <row r="784" customFormat="false" ht="12.8" hidden="false" customHeight="false" outlineLevel="0" collapsed="false">
      <c r="A784" s="76" t="n">
        <v>780</v>
      </c>
      <c r="B784" s="77" t="n">
        <f aca="false">EOMONTH(Input!$C$7,A784)</f>
        <v>66657</v>
      </c>
      <c r="D784" s="78" t="n">
        <f aca="false">IF(AND($B784&lt;Input!$C$31,$B784&lt;Input!$G$31),Input!$G$48,0)</f>
        <v>0</v>
      </c>
      <c r="E784" s="78" t="n">
        <f aca="true">IF(AND($B784&gt;Input!$G$31,$B784&lt;Input!$G$25),PMT(Input!$G$47/(100*12),(OFFSET($A$4,MATCH(Input!$G$25,$B$4:$B$1004,1),0,1,1)-OFFSET($A$4,MATCH(Input!$G$31,$B$4:$B$1004,1),0,1,1)),$H$4,0,1),0)</f>
        <v>0</v>
      </c>
      <c r="F784" s="78" t="n">
        <f aca="false">($F783+$D784+$E784)*(1+Input!$G$47/(100*12))</f>
        <v>0</v>
      </c>
    </row>
    <row r="785" customFormat="false" ht="12.8" hidden="false" customHeight="false" outlineLevel="0" collapsed="false">
      <c r="A785" s="76" t="n">
        <v>781</v>
      </c>
      <c r="B785" s="77" t="n">
        <f aca="false">EOMONTH(Input!$C$7,A785)</f>
        <v>66688</v>
      </c>
      <c r="D785" s="78" t="n">
        <f aca="false">IF(AND($B785&lt;Input!$C$31,$B785&lt;Input!$G$31),Input!$G$48,0)</f>
        <v>0</v>
      </c>
      <c r="E785" s="78" t="n">
        <f aca="true">IF(AND($B785&gt;Input!$G$31,$B785&lt;Input!$G$25),PMT(Input!$G$47/(100*12),(OFFSET($A$4,MATCH(Input!$G$25,$B$4:$B$1004,1),0,1,1)-OFFSET($A$4,MATCH(Input!$G$31,$B$4:$B$1004,1),0,1,1)),$H$4,0,1),0)</f>
        <v>0</v>
      </c>
      <c r="F785" s="78" t="n">
        <f aca="false">($F784+$D785+$E785)*(1+Input!$G$47/(100*12))</f>
        <v>0</v>
      </c>
    </row>
    <row r="786" customFormat="false" ht="12.8" hidden="false" customHeight="false" outlineLevel="0" collapsed="false">
      <c r="A786" s="76" t="n">
        <v>782</v>
      </c>
      <c r="B786" s="77" t="n">
        <f aca="false">EOMONTH(Input!$C$7,A786)</f>
        <v>66719</v>
      </c>
      <c r="D786" s="78" t="n">
        <f aca="false">IF(AND($B786&lt;Input!$C$31,$B786&lt;Input!$G$31),Input!$G$48,0)</f>
        <v>0</v>
      </c>
      <c r="E786" s="78" t="n">
        <f aca="true">IF(AND($B786&gt;Input!$G$31,$B786&lt;Input!$G$25),PMT(Input!$G$47/(100*12),(OFFSET($A$4,MATCH(Input!$G$25,$B$4:$B$1004,1),0,1,1)-OFFSET($A$4,MATCH(Input!$G$31,$B$4:$B$1004,1),0,1,1)),$H$4,0,1),0)</f>
        <v>0</v>
      </c>
      <c r="F786" s="78" t="n">
        <f aca="false">($F785+$D786+$E786)*(1+Input!$G$47/(100*12))</f>
        <v>0</v>
      </c>
    </row>
    <row r="787" customFormat="false" ht="12.8" hidden="false" customHeight="false" outlineLevel="0" collapsed="false">
      <c r="A787" s="76" t="n">
        <v>783</v>
      </c>
      <c r="B787" s="77" t="n">
        <f aca="false">EOMONTH(Input!$C$7,A787)</f>
        <v>66749</v>
      </c>
      <c r="D787" s="78" t="n">
        <f aca="false">IF(AND($B787&lt;Input!$C$31,$B787&lt;Input!$G$31),Input!$G$48,0)</f>
        <v>0</v>
      </c>
      <c r="E787" s="78" t="n">
        <f aca="true">IF(AND($B787&gt;Input!$G$31,$B787&lt;Input!$G$25),PMT(Input!$G$47/(100*12),(OFFSET($A$4,MATCH(Input!$G$25,$B$4:$B$1004,1),0,1,1)-OFFSET($A$4,MATCH(Input!$G$31,$B$4:$B$1004,1),0,1,1)),$H$4,0,1),0)</f>
        <v>0</v>
      </c>
      <c r="F787" s="78" t="n">
        <f aca="false">($F786+$D787+$E787)*(1+Input!$G$47/(100*12))</f>
        <v>0</v>
      </c>
    </row>
    <row r="788" customFormat="false" ht="12.8" hidden="false" customHeight="false" outlineLevel="0" collapsed="false">
      <c r="A788" s="76" t="n">
        <v>784</v>
      </c>
      <c r="B788" s="77" t="n">
        <f aca="false">EOMONTH(Input!$C$7,A788)</f>
        <v>66780</v>
      </c>
      <c r="D788" s="78" t="n">
        <f aca="false">IF(AND($B788&lt;Input!$C$31,$B788&lt;Input!$G$31),Input!$G$48,0)</f>
        <v>0</v>
      </c>
      <c r="E788" s="78" t="n">
        <f aca="true">IF(AND($B788&gt;Input!$G$31,$B788&lt;Input!$G$25),PMT(Input!$G$47/(100*12),(OFFSET($A$4,MATCH(Input!$G$25,$B$4:$B$1004,1),0,1,1)-OFFSET($A$4,MATCH(Input!$G$31,$B$4:$B$1004,1),0,1,1)),$H$4,0,1),0)</f>
        <v>0</v>
      </c>
      <c r="F788" s="78" t="n">
        <f aca="false">($F787+$D788+$E788)*(1+Input!$G$47/(100*12))</f>
        <v>0</v>
      </c>
    </row>
    <row r="789" customFormat="false" ht="12.8" hidden="false" customHeight="false" outlineLevel="0" collapsed="false">
      <c r="A789" s="76" t="n">
        <v>785</v>
      </c>
      <c r="B789" s="77" t="n">
        <f aca="false">EOMONTH(Input!$C$7,A789)</f>
        <v>66810</v>
      </c>
      <c r="D789" s="78" t="n">
        <f aca="false">IF(AND($B789&lt;Input!$C$31,$B789&lt;Input!$G$31),Input!$G$48,0)</f>
        <v>0</v>
      </c>
      <c r="E789" s="78" t="n">
        <f aca="true">IF(AND($B789&gt;Input!$G$31,$B789&lt;Input!$G$25),PMT(Input!$G$47/(100*12),(OFFSET($A$4,MATCH(Input!$G$25,$B$4:$B$1004,1),0,1,1)-OFFSET($A$4,MATCH(Input!$G$31,$B$4:$B$1004,1),0,1,1)),$H$4,0,1),0)</f>
        <v>0</v>
      </c>
      <c r="F789" s="78" t="n">
        <f aca="false">($F788+$D789+$E789)*(1+Input!$G$47/(100*12))</f>
        <v>0</v>
      </c>
    </row>
    <row r="790" customFormat="false" ht="12.8" hidden="false" customHeight="false" outlineLevel="0" collapsed="false">
      <c r="A790" s="76" t="n">
        <v>786</v>
      </c>
      <c r="B790" s="77" t="n">
        <f aca="false">EOMONTH(Input!$C$7,A790)</f>
        <v>66841</v>
      </c>
      <c r="D790" s="78" t="n">
        <f aca="false">IF(AND($B790&lt;Input!$C$31,$B790&lt;Input!$G$31),Input!$G$48,0)</f>
        <v>0</v>
      </c>
      <c r="E790" s="78" t="n">
        <f aca="true">IF(AND($B790&gt;Input!$G$31,$B790&lt;Input!$G$25),PMT(Input!$G$47/(100*12),(OFFSET($A$4,MATCH(Input!$G$25,$B$4:$B$1004,1),0,1,1)-OFFSET($A$4,MATCH(Input!$G$31,$B$4:$B$1004,1),0,1,1)),$H$4,0,1),0)</f>
        <v>0</v>
      </c>
      <c r="F790" s="78" t="n">
        <f aca="false">($F789+$D790+$E790)*(1+Input!$G$47/(100*12))</f>
        <v>0</v>
      </c>
    </row>
    <row r="791" customFormat="false" ht="12.8" hidden="false" customHeight="false" outlineLevel="0" collapsed="false">
      <c r="A791" s="76" t="n">
        <v>787</v>
      </c>
      <c r="B791" s="77" t="n">
        <f aca="false">EOMONTH(Input!$C$7,A791)</f>
        <v>66872</v>
      </c>
      <c r="D791" s="78" t="n">
        <f aca="false">IF(AND($B791&lt;Input!$C$31,$B791&lt;Input!$G$31),Input!$G$48,0)</f>
        <v>0</v>
      </c>
      <c r="E791" s="78" t="n">
        <f aca="true">IF(AND($B791&gt;Input!$G$31,$B791&lt;Input!$G$25),PMT(Input!$G$47/(100*12),(OFFSET($A$4,MATCH(Input!$G$25,$B$4:$B$1004,1),0,1,1)-OFFSET($A$4,MATCH(Input!$G$31,$B$4:$B$1004,1),0,1,1)),$H$4,0,1),0)</f>
        <v>0</v>
      </c>
      <c r="F791" s="78" t="n">
        <f aca="false">($F790+$D791+$E791)*(1+Input!$G$47/(100*12))</f>
        <v>0</v>
      </c>
    </row>
    <row r="792" customFormat="false" ht="12.8" hidden="false" customHeight="false" outlineLevel="0" collapsed="false">
      <c r="A792" s="76" t="n">
        <v>788</v>
      </c>
      <c r="B792" s="77" t="n">
        <f aca="false">EOMONTH(Input!$C$7,A792)</f>
        <v>66900</v>
      </c>
      <c r="D792" s="78" t="n">
        <f aca="false">IF(AND($B792&lt;Input!$C$31,$B792&lt;Input!$G$31),Input!$G$48,0)</f>
        <v>0</v>
      </c>
      <c r="E792" s="78" t="n">
        <f aca="true">IF(AND($B792&gt;Input!$G$31,$B792&lt;Input!$G$25),PMT(Input!$G$47/(100*12),(OFFSET($A$4,MATCH(Input!$G$25,$B$4:$B$1004,1),0,1,1)-OFFSET($A$4,MATCH(Input!$G$31,$B$4:$B$1004,1),0,1,1)),$H$4,0,1),0)</f>
        <v>0</v>
      </c>
      <c r="F792" s="78" t="n">
        <f aca="false">($F791+$D792+$E792)*(1+Input!$G$47/(100*12))</f>
        <v>0</v>
      </c>
    </row>
    <row r="793" customFormat="false" ht="12.8" hidden="false" customHeight="false" outlineLevel="0" collapsed="false">
      <c r="A793" s="76" t="n">
        <v>789</v>
      </c>
      <c r="B793" s="77" t="n">
        <f aca="false">EOMONTH(Input!$C$7,A793)</f>
        <v>66931</v>
      </c>
      <c r="D793" s="78" t="n">
        <f aca="false">IF(AND($B793&lt;Input!$C$31,$B793&lt;Input!$G$31),Input!$G$48,0)</f>
        <v>0</v>
      </c>
      <c r="E793" s="78" t="n">
        <f aca="true">IF(AND($B793&gt;Input!$G$31,$B793&lt;Input!$G$25),PMT(Input!$G$47/(100*12),(OFFSET($A$4,MATCH(Input!$G$25,$B$4:$B$1004,1),0,1,1)-OFFSET($A$4,MATCH(Input!$G$31,$B$4:$B$1004,1),0,1,1)),$H$4,0,1),0)</f>
        <v>0</v>
      </c>
      <c r="F793" s="78" t="n">
        <f aca="false">($F792+$D793+$E793)*(1+Input!$G$47/(100*12))</f>
        <v>0</v>
      </c>
    </row>
    <row r="794" customFormat="false" ht="12.8" hidden="false" customHeight="false" outlineLevel="0" collapsed="false">
      <c r="A794" s="76" t="n">
        <v>790</v>
      </c>
      <c r="B794" s="77" t="n">
        <f aca="false">EOMONTH(Input!$C$7,A794)</f>
        <v>66961</v>
      </c>
      <c r="D794" s="78" t="n">
        <f aca="false">IF(AND($B794&lt;Input!$C$31,$B794&lt;Input!$G$31),Input!$G$48,0)</f>
        <v>0</v>
      </c>
      <c r="E794" s="78" t="n">
        <f aca="true">IF(AND($B794&gt;Input!$G$31,$B794&lt;Input!$G$25),PMT(Input!$G$47/(100*12),(OFFSET($A$4,MATCH(Input!$G$25,$B$4:$B$1004,1),0,1,1)-OFFSET($A$4,MATCH(Input!$G$31,$B$4:$B$1004,1),0,1,1)),$H$4,0,1),0)</f>
        <v>0</v>
      </c>
      <c r="F794" s="78" t="n">
        <f aca="false">($F793+$D794+$E794)*(1+Input!$G$47/(100*12))</f>
        <v>0</v>
      </c>
    </row>
    <row r="795" customFormat="false" ht="12.8" hidden="false" customHeight="false" outlineLevel="0" collapsed="false">
      <c r="A795" s="76" t="n">
        <v>791</v>
      </c>
      <c r="B795" s="77" t="n">
        <f aca="false">EOMONTH(Input!$C$7,A795)</f>
        <v>66992</v>
      </c>
      <c r="D795" s="78" t="n">
        <f aca="false">IF(AND($B795&lt;Input!$C$31,$B795&lt;Input!$G$31),Input!$G$48,0)</f>
        <v>0</v>
      </c>
      <c r="E795" s="78" t="n">
        <f aca="true">IF(AND($B795&gt;Input!$G$31,$B795&lt;Input!$G$25),PMT(Input!$G$47/(100*12),(OFFSET($A$4,MATCH(Input!$G$25,$B$4:$B$1004,1),0,1,1)-OFFSET($A$4,MATCH(Input!$G$31,$B$4:$B$1004,1),0,1,1)),$H$4,0,1),0)</f>
        <v>0</v>
      </c>
      <c r="F795" s="78" t="n">
        <f aca="false">($F794+$D795+$E795)*(1+Input!$G$47/(100*12))</f>
        <v>0</v>
      </c>
    </row>
    <row r="796" customFormat="false" ht="12.8" hidden="false" customHeight="false" outlineLevel="0" collapsed="false">
      <c r="A796" s="76" t="n">
        <v>792</v>
      </c>
      <c r="B796" s="77" t="n">
        <f aca="false">EOMONTH(Input!$C$7,A796)</f>
        <v>67022</v>
      </c>
      <c r="D796" s="78" t="n">
        <f aca="false">IF(AND($B796&lt;Input!$C$31,$B796&lt;Input!$G$31),Input!$G$48,0)</f>
        <v>0</v>
      </c>
      <c r="E796" s="78" t="n">
        <f aca="true">IF(AND($B796&gt;Input!$G$31,$B796&lt;Input!$G$25),PMT(Input!$G$47/(100*12),(OFFSET($A$4,MATCH(Input!$G$25,$B$4:$B$1004,1),0,1,1)-OFFSET($A$4,MATCH(Input!$G$31,$B$4:$B$1004,1),0,1,1)),$H$4,0,1),0)</f>
        <v>0</v>
      </c>
      <c r="F796" s="78" t="n">
        <f aca="false">($F795+$D796+$E796)*(1+Input!$G$47/(100*12))</f>
        <v>0</v>
      </c>
    </row>
    <row r="797" customFormat="false" ht="12.8" hidden="false" customHeight="false" outlineLevel="0" collapsed="false">
      <c r="A797" s="76" t="n">
        <v>793</v>
      </c>
      <c r="B797" s="77" t="n">
        <f aca="false">EOMONTH(Input!$C$7,A797)</f>
        <v>67053</v>
      </c>
      <c r="D797" s="78" t="n">
        <f aca="false">IF(AND($B797&lt;Input!$C$31,$B797&lt;Input!$G$31),Input!$G$48,0)</f>
        <v>0</v>
      </c>
      <c r="E797" s="78" t="n">
        <f aca="true">IF(AND($B797&gt;Input!$G$31,$B797&lt;Input!$G$25),PMT(Input!$G$47/(100*12),(OFFSET($A$4,MATCH(Input!$G$25,$B$4:$B$1004,1),0,1,1)-OFFSET($A$4,MATCH(Input!$G$31,$B$4:$B$1004,1),0,1,1)),$H$4,0,1),0)</f>
        <v>0</v>
      </c>
      <c r="F797" s="78" t="n">
        <f aca="false">($F796+$D797+$E797)*(1+Input!$G$47/(100*12))</f>
        <v>0</v>
      </c>
    </row>
    <row r="798" customFormat="false" ht="12.8" hidden="false" customHeight="false" outlineLevel="0" collapsed="false">
      <c r="A798" s="76" t="n">
        <v>794</v>
      </c>
      <c r="B798" s="77" t="n">
        <f aca="false">EOMONTH(Input!$C$7,A798)</f>
        <v>67084</v>
      </c>
      <c r="D798" s="78" t="n">
        <f aca="false">IF(AND($B798&lt;Input!$C$31,$B798&lt;Input!$G$31),Input!$G$48,0)</f>
        <v>0</v>
      </c>
      <c r="E798" s="78" t="n">
        <f aca="true">IF(AND($B798&gt;Input!$G$31,$B798&lt;Input!$G$25),PMT(Input!$G$47/(100*12),(OFFSET($A$4,MATCH(Input!$G$25,$B$4:$B$1004,1),0,1,1)-OFFSET($A$4,MATCH(Input!$G$31,$B$4:$B$1004,1),0,1,1)),$H$4,0,1),0)</f>
        <v>0</v>
      </c>
      <c r="F798" s="78" t="n">
        <f aca="false">($F797+$D798+$E798)*(1+Input!$G$47/(100*12))</f>
        <v>0</v>
      </c>
    </row>
    <row r="799" customFormat="false" ht="12.8" hidden="false" customHeight="false" outlineLevel="0" collapsed="false">
      <c r="A799" s="76" t="n">
        <v>795</v>
      </c>
      <c r="B799" s="77" t="n">
        <f aca="false">EOMONTH(Input!$C$7,A799)</f>
        <v>67114</v>
      </c>
      <c r="D799" s="78" t="n">
        <f aca="false">IF(AND($B799&lt;Input!$C$31,$B799&lt;Input!$G$31),Input!$G$48,0)</f>
        <v>0</v>
      </c>
      <c r="E799" s="78" t="n">
        <f aca="true">IF(AND($B799&gt;Input!$G$31,$B799&lt;Input!$G$25),PMT(Input!$G$47/(100*12),(OFFSET($A$4,MATCH(Input!$G$25,$B$4:$B$1004,1),0,1,1)-OFFSET($A$4,MATCH(Input!$G$31,$B$4:$B$1004,1),0,1,1)),$H$4,0,1),0)</f>
        <v>0</v>
      </c>
      <c r="F799" s="78" t="n">
        <f aca="false">($F798+$D799+$E799)*(1+Input!$G$47/(100*12))</f>
        <v>0</v>
      </c>
    </row>
    <row r="800" customFormat="false" ht="12.8" hidden="false" customHeight="false" outlineLevel="0" collapsed="false">
      <c r="A800" s="76" t="n">
        <v>796</v>
      </c>
      <c r="B800" s="77" t="n">
        <f aca="false">EOMONTH(Input!$C$7,A800)</f>
        <v>67145</v>
      </c>
      <c r="D800" s="78" t="n">
        <f aca="false">IF(AND($B800&lt;Input!$C$31,$B800&lt;Input!$G$31),Input!$G$48,0)</f>
        <v>0</v>
      </c>
      <c r="E800" s="78" t="n">
        <f aca="true">IF(AND($B800&gt;Input!$G$31,$B800&lt;Input!$G$25),PMT(Input!$G$47/(100*12),(OFFSET($A$4,MATCH(Input!$G$25,$B$4:$B$1004,1),0,1,1)-OFFSET($A$4,MATCH(Input!$G$31,$B$4:$B$1004,1),0,1,1)),$H$4,0,1),0)</f>
        <v>0</v>
      </c>
      <c r="F800" s="78" t="n">
        <f aca="false">($F799+$D800+$E800)*(1+Input!$G$47/(100*12))</f>
        <v>0</v>
      </c>
    </row>
    <row r="801" customFormat="false" ht="12.8" hidden="false" customHeight="false" outlineLevel="0" collapsed="false">
      <c r="A801" s="76" t="n">
        <v>797</v>
      </c>
      <c r="B801" s="77" t="n">
        <f aca="false">EOMONTH(Input!$C$7,A801)</f>
        <v>67175</v>
      </c>
      <c r="D801" s="78" t="n">
        <f aca="false">IF(AND($B801&lt;Input!$C$31,$B801&lt;Input!$G$31),Input!$G$48,0)</f>
        <v>0</v>
      </c>
      <c r="E801" s="78" t="n">
        <f aca="true">IF(AND($B801&gt;Input!$G$31,$B801&lt;Input!$G$25),PMT(Input!$G$47/(100*12),(OFFSET($A$4,MATCH(Input!$G$25,$B$4:$B$1004,1),0,1,1)-OFFSET($A$4,MATCH(Input!$G$31,$B$4:$B$1004,1),0,1,1)),$H$4,0,1),0)</f>
        <v>0</v>
      </c>
      <c r="F801" s="78" t="n">
        <f aca="false">($F800+$D801+$E801)*(1+Input!$G$47/(100*12))</f>
        <v>0</v>
      </c>
    </row>
    <row r="802" customFormat="false" ht="12.8" hidden="false" customHeight="false" outlineLevel="0" collapsed="false">
      <c r="A802" s="76" t="n">
        <v>798</v>
      </c>
      <c r="B802" s="77" t="n">
        <f aca="false">EOMONTH(Input!$C$7,A802)</f>
        <v>67206</v>
      </c>
      <c r="D802" s="78" t="n">
        <f aca="false">IF(AND($B802&lt;Input!$C$31,$B802&lt;Input!$G$31),Input!$G$48,0)</f>
        <v>0</v>
      </c>
      <c r="E802" s="78" t="n">
        <f aca="true">IF(AND($B802&gt;Input!$G$31,$B802&lt;Input!$G$25),PMT(Input!$G$47/(100*12),(OFFSET($A$4,MATCH(Input!$G$25,$B$4:$B$1004,1),0,1,1)-OFFSET($A$4,MATCH(Input!$G$31,$B$4:$B$1004,1),0,1,1)),$H$4,0,1),0)</f>
        <v>0</v>
      </c>
      <c r="F802" s="78" t="n">
        <f aca="false">($F801+$D802+$E802)*(1+Input!$G$47/(100*12))</f>
        <v>0</v>
      </c>
    </row>
    <row r="803" customFormat="false" ht="12.8" hidden="false" customHeight="false" outlineLevel="0" collapsed="false">
      <c r="A803" s="76" t="n">
        <v>799</v>
      </c>
      <c r="B803" s="77" t="n">
        <f aca="false">EOMONTH(Input!$C$7,A803)</f>
        <v>67237</v>
      </c>
      <c r="D803" s="78" t="n">
        <f aca="false">IF(AND($B803&lt;Input!$C$31,$B803&lt;Input!$G$31),Input!$G$48,0)</f>
        <v>0</v>
      </c>
      <c r="E803" s="78" t="n">
        <f aca="true">IF(AND($B803&gt;Input!$G$31,$B803&lt;Input!$G$25),PMT(Input!$G$47/(100*12),(OFFSET($A$4,MATCH(Input!$G$25,$B$4:$B$1004,1),0,1,1)-OFFSET($A$4,MATCH(Input!$G$31,$B$4:$B$1004,1),0,1,1)),$H$4,0,1),0)</f>
        <v>0</v>
      </c>
      <c r="F803" s="78" t="n">
        <f aca="false">($F802+$D803+$E803)*(1+Input!$G$47/(100*12))</f>
        <v>0</v>
      </c>
    </row>
    <row r="804" customFormat="false" ht="12.8" hidden="false" customHeight="false" outlineLevel="0" collapsed="false">
      <c r="A804" s="76" t="n">
        <v>800</v>
      </c>
      <c r="B804" s="77" t="n">
        <f aca="false">EOMONTH(Input!$C$7,A804)</f>
        <v>67266</v>
      </c>
      <c r="D804" s="78" t="n">
        <f aca="false">IF(AND($B804&lt;Input!$C$31,$B804&lt;Input!$G$31),Input!$G$48,0)</f>
        <v>0</v>
      </c>
      <c r="E804" s="78" t="n">
        <f aca="true">IF(AND($B804&gt;Input!$G$31,$B804&lt;Input!$G$25),PMT(Input!$G$47/(100*12),(OFFSET($A$4,MATCH(Input!$G$25,$B$4:$B$1004,1),0,1,1)-OFFSET($A$4,MATCH(Input!$G$31,$B$4:$B$1004,1),0,1,1)),$H$4,0,1),0)</f>
        <v>0</v>
      </c>
      <c r="F804" s="78" t="n">
        <f aca="false">($F803+$D804+$E804)*(1+Input!$G$47/(100*12))</f>
        <v>0</v>
      </c>
    </row>
    <row r="805" customFormat="false" ht="12.8" hidden="false" customHeight="false" outlineLevel="0" collapsed="false">
      <c r="A805" s="76" t="n">
        <v>801</v>
      </c>
      <c r="B805" s="77" t="n">
        <f aca="false">EOMONTH(Input!$C$7,A805)</f>
        <v>67297</v>
      </c>
      <c r="D805" s="78" t="n">
        <f aca="false">IF(AND($B805&lt;Input!$C$31,$B805&lt;Input!$G$31),Input!$G$48,0)</f>
        <v>0</v>
      </c>
      <c r="E805" s="78" t="n">
        <f aca="true">IF(AND($B805&gt;Input!$G$31,$B805&lt;Input!$G$25),PMT(Input!$G$47/(100*12),(OFFSET($A$4,MATCH(Input!$G$25,$B$4:$B$1004,1),0,1,1)-OFFSET($A$4,MATCH(Input!$G$31,$B$4:$B$1004,1),0,1,1)),$H$4,0,1),0)</f>
        <v>0</v>
      </c>
      <c r="F805" s="78" t="n">
        <f aca="false">($F804+$D805+$E805)*(1+Input!$G$47/(100*12))</f>
        <v>0</v>
      </c>
    </row>
    <row r="806" customFormat="false" ht="12.8" hidden="false" customHeight="false" outlineLevel="0" collapsed="false">
      <c r="A806" s="76" t="n">
        <v>802</v>
      </c>
      <c r="B806" s="77" t="n">
        <f aca="false">EOMONTH(Input!$C$7,A806)</f>
        <v>67327</v>
      </c>
      <c r="D806" s="78" t="n">
        <f aca="false">IF(AND($B806&lt;Input!$C$31,$B806&lt;Input!$G$31),Input!$G$48,0)</f>
        <v>0</v>
      </c>
      <c r="E806" s="78" t="n">
        <f aca="true">IF(AND($B806&gt;Input!$G$31,$B806&lt;Input!$G$25),PMT(Input!$G$47/(100*12),(OFFSET($A$4,MATCH(Input!$G$25,$B$4:$B$1004,1),0,1,1)-OFFSET($A$4,MATCH(Input!$G$31,$B$4:$B$1004,1),0,1,1)),$H$4,0,1),0)</f>
        <v>0</v>
      </c>
      <c r="F806" s="78" t="n">
        <f aca="false">($F805+$D806+$E806)*(1+Input!$G$47/(100*12))</f>
        <v>0</v>
      </c>
    </row>
    <row r="807" customFormat="false" ht="12.8" hidden="false" customHeight="false" outlineLevel="0" collapsed="false">
      <c r="A807" s="76" t="n">
        <v>803</v>
      </c>
      <c r="B807" s="77" t="n">
        <f aca="false">EOMONTH(Input!$C$7,A807)</f>
        <v>67358</v>
      </c>
      <c r="D807" s="78" t="n">
        <f aca="false">IF(AND($B807&lt;Input!$C$31,$B807&lt;Input!$G$31),Input!$G$48,0)</f>
        <v>0</v>
      </c>
      <c r="E807" s="78" t="n">
        <f aca="true">IF(AND($B807&gt;Input!$G$31,$B807&lt;Input!$G$25),PMT(Input!$G$47/(100*12),(OFFSET($A$4,MATCH(Input!$G$25,$B$4:$B$1004,1),0,1,1)-OFFSET($A$4,MATCH(Input!$G$31,$B$4:$B$1004,1),0,1,1)),$H$4,0,1),0)</f>
        <v>0</v>
      </c>
      <c r="F807" s="78" t="n">
        <f aca="false">($F806+$D807+$E807)*(1+Input!$G$47/(100*12))</f>
        <v>0</v>
      </c>
    </row>
    <row r="808" customFormat="false" ht="12.8" hidden="false" customHeight="false" outlineLevel="0" collapsed="false">
      <c r="A808" s="76" t="n">
        <v>804</v>
      </c>
      <c r="B808" s="77" t="n">
        <f aca="false">EOMONTH(Input!$C$7,A808)</f>
        <v>67388</v>
      </c>
      <c r="D808" s="78" t="n">
        <f aca="false">IF(AND($B808&lt;Input!$C$31,$B808&lt;Input!$G$31),Input!$G$48,0)</f>
        <v>0</v>
      </c>
      <c r="E808" s="78" t="n">
        <f aca="true">IF(AND($B808&gt;Input!$G$31,$B808&lt;Input!$G$25),PMT(Input!$G$47/(100*12),(OFFSET($A$4,MATCH(Input!$G$25,$B$4:$B$1004,1),0,1,1)-OFFSET($A$4,MATCH(Input!$G$31,$B$4:$B$1004,1),0,1,1)),$H$4,0,1),0)</f>
        <v>0</v>
      </c>
      <c r="F808" s="78" t="n">
        <f aca="false">($F807+$D808+$E808)*(1+Input!$G$47/(100*12))</f>
        <v>0</v>
      </c>
    </row>
    <row r="809" customFormat="false" ht="12.8" hidden="false" customHeight="false" outlineLevel="0" collapsed="false">
      <c r="A809" s="76" t="n">
        <v>805</v>
      </c>
      <c r="B809" s="77" t="n">
        <f aca="false">EOMONTH(Input!$C$7,A809)</f>
        <v>67419</v>
      </c>
      <c r="D809" s="78" t="n">
        <f aca="false">IF(AND($B809&lt;Input!$C$31,$B809&lt;Input!$G$31),Input!$G$48,0)</f>
        <v>0</v>
      </c>
      <c r="E809" s="78" t="n">
        <f aca="true">IF(AND($B809&gt;Input!$G$31,$B809&lt;Input!$G$25),PMT(Input!$G$47/(100*12),(OFFSET($A$4,MATCH(Input!$G$25,$B$4:$B$1004,1),0,1,1)-OFFSET($A$4,MATCH(Input!$G$31,$B$4:$B$1004,1),0,1,1)),$H$4,0,1),0)</f>
        <v>0</v>
      </c>
      <c r="F809" s="78" t="n">
        <f aca="false">($F808+$D809+$E809)*(1+Input!$G$47/(100*12))</f>
        <v>0</v>
      </c>
    </row>
    <row r="810" customFormat="false" ht="12.8" hidden="false" customHeight="false" outlineLevel="0" collapsed="false">
      <c r="A810" s="76" t="n">
        <v>806</v>
      </c>
      <c r="B810" s="77" t="n">
        <f aca="false">EOMONTH(Input!$C$7,A810)</f>
        <v>67450</v>
      </c>
      <c r="D810" s="78" t="n">
        <f aca="false">IF(AND($B810&lt;Input!$C$31,$B810&lt;Input!$G$31),Input!$G$48,0)</f>
        <v>0</v>
      </c>
      <c r="E810" s="78" t="n">
        <f aca="true">IF(AND($B810&gt;Input!$G$31,$B810&lt;Input!$G$25),PMT(Input!$G$47/(100*12),(OFFSET($A$4,MATCH(Input!$G$25,$B$4:$B$1004,1),0,1,1)-OFFSET($A$4,MATCH(Input!$G$31,$B$4:$B$1004,1),0,1,1)),$H$4,0,1),0)</f>
        <v>0</v>
      </c>
      <c r="F810" s="78" t="n">
        <f aca="false">($F809+$D810+$E810)*(1+Input!$G$47/(100*12))</f>
        <v>0</v>
      </c>
    </row>
    <row r="811" customFormat="false" ht="12.8" hidden="false" customHeight="false" outlineLevel="0" collapsed="false">
      <c r="A811" s="76" t="n">
        <v>807</v>
      </c>
      <c r="B811" s="77" t="n">
        <f aca="false">EOMONTH(Input!$C$7,A811)</f>
        <v>67480</v>
      </c>
      <c r="D811" s="78" t="n">
        <f aca="false">IF(AND($B811&lt;Input!$C$31,$B811&lt;Input!$G$31),Input!$G$48,0)</f>
        <v>0</v>
      </c>
      <c r="E811" s="78" t="n">
        <f aca="true">IF(AND($B811&gt;Input!$G$31,$B811&lt;Input!$G$25),PMT(Input!$G$47/(100*12),(OFFSET($A$4,MATCH(Input!$G$25,$B$4:$B$1004,1),0,1,1)-OFFSET($A$4,MATCH(Input!$G$31,$B$4:$B$1004,1),0,1,1)),$H$4,0,1),0)</f>
        <v>0</v>
      </c>
      <c r="F811" s="78" t="n">
        <f aca="false">($F810+$D811+$E811)*(1+Input!$G$47/(100*12))</f>
        <v>0</v>
      </c>
    </row>
    <row r="812" customFormat="false" ht="12.8" hidden="false" customHeight="false" outlineLevel="0" collapsed="false">
      <c r="A812" s="76" t="n">
        <v>808</v>
      </c>
      <c r="B812" s="77" t="n">
        <f aca="false">EOMONTH(Input!$C$7,A812)</f>
        <v>67511</v>
      </c>
      <c r="D812" s="78" t="n">
        <f aca="false">IF(AND($B812&lt;Input!$C$31,$B812&lt;Input!$G$31),Input!$G$48,0)</f>
        <v>0</v>
      </c>
      <c r="E812" s="78" t="n">
        <f aca="true">IF(AND($B812&gt;Input!$G$31,$B812&lt;Input!$G$25),PMT(Input!$G$47/(100*12),(OFFSET($A$4,MATCH(Input!$G$25,$B$4:$B$1004,1),0,1,1)-OFFSET($A$4,MATCH(Input!$G$31,$B$4:$B$1004,1),0,1,1)),$H$4,0,1),0)</f>
        <v>0</v>
      </c>
      <c r="F812" s="78" t="n">
        <f aca="false">($F811+$D812+$E812)*(1+Input!$G$47/(100*12))</f>
        <v>0</v>
      </c>
    </row>
    <row r="813" customFormat="false" ht="12.8" hidden="false" customHeight="false" outlineLevel="0" collapsed="false">
      <c r="A813" s="76" t="n">
        <v>809</v>
      </c>
      <c r="B813" s="77" t="n">
        <f aca="false">EOMONTH(Input!$C$7,A813)</f>
        <v>67541</v>
      </c>
      <c r="D813" s="78" t="n">
        <f aca="false">IF(AND($B813&lt;Input!$C$31,$B813&lt;Input!$G$31),Input!$G$48,0)</f>
        <v>0</v>
      </c>
      <c r="E813" s="78" t="n">
        <f aca="true">IF(AND($B813&gt;Input!$G$31,$B813&lt;Input!$G$25),PMT(Input!$G$47/(100*12),(OFFSET($A$4,MATCH(Input!$G$25,$B$4:$B$1004,1),0,1,1)-OFFSET($A$4,MATCH(Input!$G$31,$B$4:$B$1004,1),0,1,1)),$H$4,0,1),0)</f>
        <v>0</v>
      </c>
      <c r="F813" s="78" t="n">
        <f aca="false">($F812+$D813+$E813)*(1+Input!$G$47/(100*12))</f>
        <v>0</v>
      </c>
    </row>
    <row r="814" customFormat="false" ht="12.8" hidden="false" customHeight="false" outlineLevel="0" collapsed="false">
      <c r="A814" s="76" t="n">
        <v>810</v>
      </c>
      <c r="B814" s="77" t="n">
        <f aca="false">EOMONTH(Input!$C$7,A814)</f>
        <v>67572</v>
      </c>
      <c r="D814" s="78" t="n">
        <f aca="false">IF(AND($B814&lt;Input!$C$31,$B814&lt;Input!$G$31),Input!$G$48,0)</f>
        <v>0</v>
      </c>
      <c r="E814" s="78" t="n">
        <f aca="true">IF(AND($B814&gt;Input!$G$31,$B814&lt;Input!$G$25),PMT(Input!$G$47/(100*12),(OFFSET($A$4,MATCH(Input!$G$25,$B$4:$B$1004,1),0,1,1)-OFFSET($A$4,MATCH(Input!$G$31,$B$4:$B$1004,1),0,1,1)),$H$4,0,1),0)</f>
        <v>0</v>
      </c>
      <c r="F814" s="78" t="n">
        <f aca="false">($F813+$D814+$E814)*(1+Input!$G$47/(100*12))</f>
        <v>0</v>
      </c>
    </row>
    <row r="815" customFormat="false" ht="12.8" hidden="false" customHeight="false" outlineLevel="0" collapsed="false">
      <c r="A815" s="76" t="n">
        <v>811</v>
      </c>
      <c r="B815" s="77" t="n">
        <f aca="false">EOMONTH(Input!$C$7,A815)</f>
        <v>67603</v>
      </c>
      <c r="D815" s="78" t="n">
        <f aca="false">IF(AND($B815&lt;Input!$C$31,$B815&lt;Input!$G$31),Input!$G$48,0)</f>
        <v>0</v>
      </c>
      <c r="E815" s="78" t="n">
        <f aca="true">IF(AND($B815&gt;Input!$G$31,$B815&lt;Input!$G$25),PMT(Input!$G$47/(100*12),(OFFSET($A$4,MATCH(Input!$G$25,$B$4:$B$1004,1),0,1,1)-OFFSET($A$4,MATCH(Input!$G$31,$B$4:$B$1004,1),0,1,1)),$H$4,0,1),0)</f>
        <v>0</v>
      </c>
      <c r="F815" s="78" t="n">
        <f aca="false">($F814+$D815+$E815)*(1+Input!$G$47/(100*12))</f>
        <v>0</v>
      </c>
    </row>
    <row r="816" customFormat="false" ht="12.8" hidden="false" customHeight="false" outlineLevel="0" collapsed="false">
      <c r="A816" s="76" t="n">
        <v>812</v>
      </c>
      <c r="B816" s="77" t="n">
        <f aca="false">EOMONTH(Input!$C$7,A816)</f>
        <v>67631</v>
      </c>
      <c r="D816" s="78" t="n">
        <f aca="false">IF(AND($B816&lt;Input!$C$31,$B816&lt;Input!$G$31),Input!$G$48,0)</f>
        <v>0</v>
      </c>
      <c r="E816" s="78" t="n">
        <f aca="true">IF(AND($B816&gt;Input!$G$31,$B816&lt;Input!$G$25),PMT(Input!$G$47/(100*12),(OFFSET($A$4,MATCH(Input!$G$25,$B$4:$B$1004,1),0,1,1)-OFFSET($A$4,MATCH(Input!$G$31,$B$4:$B$1004,1),0,1,1)),$H$4,0,1),0)</f>
        <v>0</v>
      </c>
      <c r="F816" s="78" t="n">
        <f aca="false">($F815+$D816+$E816)*(1+Input!$G$47/(100*12))</f>
        <v>0</v>
      </c>
    </row>
    <row r="817" customFormat="false" ht="12.8" hidden="false" customHeight="false" outlineLevel="0" collapsed="false">
      <c r="A817" s="76" t="n">
        <v>813</v>
      </c>
      <c r="B817" s="77" t="n">
        <f aca="false">EOMONTH(Input!$C$7,A817)</f>
        <v>67662</v>
      </c>
      <c r="D817" s="78" t="n">
        <f aca="false">IF(AND($B817&lt;Input!$C$31,$B817&lt;Input!$G$31),Input!$G$48,0)</f>
        <v>0</v>
      </c>
      <c r="E817" s="78" t="n">
        <f aca="true">IF(AND($B817&gt;Input!$G$31,$B817&lt;Input!$G$25),PMT(Input!$G$47/(100*12),(OFFSET($A$4,MATCH(Input!$G$25,$B$4:$B$1004,1),0,1,1)-OFFSET($A$4,MATCH(Input!$G$31,$B$4:$B$1004,1),0,1,1)),$H$4,0,1),0)</f>
        <v>0</v>
      </c>
      <c r="F817" s="78" t="n">
        <f aca="false">($F816+$D817+$E817)*(1+Input!$G$47/(100*12))</f>
        <v>0</v>
      </c>
    </row>
    <row r="818" customFormat="false" ht="12.8" hidden="false" customHeight="false" outlineLevel="0" collapsed="false">
      <c r="A818" s="76" t="n">
        <v>814</v>
      </c>
      <c r="B818" s="77" t="n">
        <f aca="false">EOMONTH(Input!$C$7,A818)</f>
        <v>67692</v>
      </c>
      <c r="D818" s="78" t="n">
        <f aca="false">IF(AND($B818&lt;Input!$C$31,$B818&lt;Input!$G$31),Input!$G$48,0)</f>
        <v>0</v>
      </c>
      <c r="E818" s="78" t="n">
        <f aca="true">IF(AND($B818&gt;Input!$G$31,$B818&lt;Input!$G$25),PMT(Input!$G$47/(100*12),(OFFSET($A$4,MATCH(Input!$G$25,$B$4:$B$1004,1),0,1,1)-OFFSET($A$4,MATCH(Input!$G$31,$B$4:$B$1004,1),0,1,1)),$H$4,0,1),0)</f>
        <v>0</v>
      </c>
      <c r="F818" s="78" t="n">
        <f aca="false">($F817+$D818+$E818)*(1+Input!$G$47/(100*12))</f>
        <v>0</v>
      </c>
    </row>
    <row r="819" customFormat="false" ht="12.8" hidden="false" customHeight="false" outlineLevel="0" collapsed="false">
      <c r="A819" s="76" t="n">
        <v>815</v>
      </c>
      <c r="B819" s="77" t="n">
        <f aca="false">EOMONTH(Input!$C$7,A819)</f>
        <v>67723</v>
      </c>
      <c r="D819" s="78" t="n">
        <f aca="false">IF(AND($B819&lt;Input!$C$31,$B819&lt;Input!$G$31),Input!$G$48,0)</f>
        <v>0</v>
      </c>
      <c r="E819" s="78" t="n">
        <f aca="true">IF(AND($B819&gt;Input!$G$31,$B819&lt;Input!$G$25),PMT(Input!$G$47/(100*12),(OFFSET($A$4,MATCH(Input!$G$25,$B$4:$B$1004,1),0,1,1)-OFFSET($A$4,MATCH(Input!$G$31,$B$4:$B$1004,1),0,1,1)),$H$4,0,1),0)</f>
        <v>0</v>
      </c>
      <c r="F819" s="78" t="n">
        <f aca="false">($F818+$D819+$E819)*(1+Input!$G$47/(100*12))</f>
        <v>0</v>
      </c>
    </row>
    <row r="820" customFormat="false" ht="12.8" hidden="false" customHeight="false" outlineLevel="0" collapsed="false">
      <c r="A820" s="76" t="n">
        <v>816</v>
      </c>
      <c r="B820" s="77" t="n">
        <f aca="false">EOMONTH(Input!$C$7,A820)</f>
        <v>67753</v>
      </c>
      <c r="D820" s="78" t="n">
        <f aca="false">IF(AND($B820&lt;Input!$C$31,$B820&lt;Input!$G$31),Input!$G$48,0)</f>
        <v>0</v>
      </c>
      <c r="E820" s="78" t="n">
        <f aca="true">IF(AND($B820&gt;Input!$G$31,$B820&lt;Input!$G$25),PMT(Input!$G$47/(100*12),(OFFSET($A$4,MATCH(Input!$G$25,$B$4:$B$1004,1),0,1,1)-OFFSET($A$4,MATCH(Input!$G$31,$B$4:$B$1004,1),0,1,1)),$H$4,0,1),0)</f>
        <v>0</v>
      </c>
      <c r="F820" s="78" t="n">
        <f aca="false">($F819+$D820+$E820)*(1+Input!$G$47/(100*12))</f>
        <v>0</v>
      </c>
    </row>
    <row r="821" customFormat="false" ht="12.8" hidden="false" customHeight="false" outlineLevel="0" collapsed="false">
      <c r="A821" s="76" t="n">
        <v>817</v>
      </c>
      <c r="B821" s="77" t="n">
        <f aca="false">EOMONTH(Input!$C$7,A821)</f>
        <v>67784</v>
      </c>
      <c r="D821" s="78" t="n">
        <f aca="false">IF(AND($B821&lt;Input!$C$31,$B821&lt;Input!$G$31),Input!$G$48,0)</f>
        <v>0</v>
      </c>
      <c r="E821" s="78" t="n">
        <f aca="true">IF(AND($B821&gt;Input!$G$31,$B821&lt;Input!$G$25),PMT(Input!$G$47/(100*12),(OFFSET($A$4,MATCH(Input!$G$25,$B$4:$B$1004,1),0,1,1)-OFFSET($A$4,MATCH(Input!$G$31,$B$4:$B$1004,1),0,1,1)),$H$4,0,1),0)</f>
        <v>0</v>
      </c>
      <c r="F821" s="78" t="n">
        <f aca="false">($F820+$D821+$E821)*(1+Input!$G$47/(100*12))</f>
        <v>0</v>
      </c>
    </row>
    <row r="822" customFormat="false" ht="12.8" hidden="false" customHeight="false" outlineLevel="0" collapsed="false">
      <c r="A822" s="76" t="n">
        <v>818</v>
      </c>
      <c r="B822" s="77" t="n">
        <f aca="false">EOMONTH(Input!$C$7,A822)</f>
        <v>67815</v>
      </c>
      <c r="D822" s="78" t="n">
        <f aca="false">IF(AND($B822&lt;Input!$C$31,$B822&lt;Input!$G$31),Input!$G$48,0)</f>
        <v>0</v>
      </c>
      <c r="E822" s="78" t="n">
        <f aca="true">IF(AND($B822&gt;Input!$G$31,$B822&lt;Input!$G$25),PMT(Input!$G$47/(100*12),(OFFSET($A$4,MATCH(Input!$G$25,$B$4:$B$1004,1),0,1,1)-OFFSET($A$4,MATCH(Input!$G$31,$B$4:$B$1004,1),0,1,1)),$H$4,0,1),0)</f>
        <v>0</v>
      </c>
      <c r="F822" s="78" t="n">
        <f aca="false">($F821+$D822+$E822)*(1+Input!$G$47/(100*12))</f>
        <v>0</v>
      </c>
    </row>
    <row r="823" customFormat="false" ht="12.8" hidden="false" customHeight="false" outlineLevel="0" collapsed="false">
      <c r="A823" s="76" t="n">
        <v>819</v>
      </c>
      <c r="B823" s="77" t="n">
        <f aca="false">EOMONTH(Input!$C$7,A823)</f>
        <v>67845</v>
      </c>
      <c r="D823" s="78" t="n">
        <f aca="false">IF(AND($B823&lt;Input!$C$31,$B823&lt;Input!$G$31),Input!$G$48,0)</f>
        <v>0</v>
      </c>
      <c r="E823" s="78" t="n">
        <f aca="true">IF(AND($B823&gt;Input!$G$31,$B823&lt;Input!$G$25),PMT(Input!$G$47/(100*12),(OFFSET($A$4,MATCH(Input!$G$25,$B$4:$B$1004,1),0,1,1)-OFFSET($A$4,MATCH(Input!$G$31,$B$4:$B$1004,1),0,1,1)),$H$4,0,1),0)</f>
        <v>0</v>
      </c>
      <c r="F823" s="78" t="n">
        <f aca="false">($F822+$D823+$E823)*(1+Input!$G$47/(100*12))</f>
        <v>0</v>
      </c>
    </row>
    <row r="824" customFormat="false" ht="12.8" hidden="false" customHeight="false" outlineLevel="0" collapsed="false">
      <c r="A824" s="76" t="n">
        <v>820</v>
      </c>
      <c r="B824" s="77" t="n">
        <f aca="false">EOMONTH(Input!$C$7,A824)</f>
        <v>67876</v>
      </c>
      <c r="D824" s="78" t="n">
        <f aca="false">IF(AND($B824&lt;Input!$C$31,$B824&lt;Input!$G$31),Input!$G$48,0)</f>
        <v>0</v>
      </c>
      <c r="E824" s="78" t="n">
        <f aca="true">IF(AND($B824&gt;Input!$G$31,$B824&lt;Input!$G$25),PMT(Input!$G$47/(100*12),(OFFSET($A$4,MATCH(Input!$G$25,$B$4:$B$1004,1),0,1,1)-OFFSET($A$4,MATCH(Input!$G$31,$B$4:$B$1004,1),0,1,1)),$H$4,0,1),0)</f>
        <v>0</v>
      </c>
      <c r="F824" s="78" t="n">
        <f aca="false">($F823+$D824+$E824)*(1+Input!$G$47/(100*12))</f>
        <v>0</v>
      </c>
    </row>
    <row r="825" customFormat="false" ht="12.8" hidden="false" customHeight="false" outlineLevel="0" collapsed="false">
      <c r="A825" s="76" t="n">
        <v>821</v>
      </c>
      <c r="B825" s="77" t="n">
        <f aca="false">EOMONTH(Input!$C$7,A825)</f>
        <v>67906</v>
      </c>
      <c r="D825" s="78" t="n">
        <f aca="false">IF(AND($B825&lt;Input!$C$31,$B825&lt;Input!$G$31),Input!$G$48,0)</f>
        <v>0</v>
      </c>
      <c r="E825" s="78" t="n">
        <f aca="true">IF(AND($B825&gt;Input!$G$31,$B825&lt;Input!$G$25),PMT(Input!$G$47/(100*12),(OFFSET($A$4,MATCH(Input!$G$25,$B$4:$B$1004,1),0,1,1)-OFFSET($A$4,MATCH(Input!$G$31,$B$4:$B$1004,1),0,1,1)),$H$4,0,1),0)</f>
        <v>0</v>
      </c>
      <c r="F825" s="78" t="n">
        <f aca="false">($F824+$D825+$E825)*(1+Input!$G$47/(100*12))</f>
        <v>0</v>
      </c>
    </row>
    <row r="826" customFormat="false" ht="12.8" hidden="false" customHeight="false" outlineLevel="0" collapsed="false">
      <c r="A826" s="76" t="n">
        <v>822</v>
      </c>
      <c r="B826" s="77" t="n">
        <f aca="false">EOMONTH(Input!$C$7,A826)</f>
        <v>67937</v>
      </c>
      <c r="D826" s="78" t="n">
        <f aca="false">IF(AND($B826&lt;Input!$C$31,$B826&lt;Input!$G$31),Input!$G$48,0)</f>
        <v>0</v>
      </c>
      <c r="E826" s="78" t="n">
        <f aca="true">IF(AND($B826&gt;Input!$G$31,$B826&lt;Input!$G$25),PMT(Input!$G$47/(100*12),(OFFSET($A$4,MATCH(Input!$G$25,$B$4:$B$1004,1),0,1,1)-OFFSET($A$4,MATCH(Input!$G$31,$B$4:$B$1004,1),0,1,1)),$H$4,0,1),0)</f>
        <v>0</v>
      </c>
      <c r="F826" s="78" t="n">
        <f aca="false">($F825+$D826+$E826)*(1+Input!$G$47/(100*12))</f>
        <v>0</v>
      </c>
    </row>
    <row r="827" customFormat="false" ht="12.8" hidden="false" customHeight="false" outlineLevel="0" collapsed="false">
      <c r="A827" s="76" t="n">
        <v>823</v>
      </c>
      <c r="B827" s="77" t="n">
        <f aca="false">EOMONTH(Input!$C$7,A827)</f>
        <v>67968</v>
      </c>
      <c r="D827" s="78" t="n">
        <f aca="false">IF(AND($B827&lt;Input!$C$31,$B827&lt;Input!$G$31),Input!$G$48,0)</f>
        <v>0</v>
      </c>
      <c r="E827" s="78" t="n">
        <f aca="true">IF(AND($B827&gt;Input!$G$31,$B827&lt;Input!$G$25),PMT(Input!$G$47/(100*12),(OFFSET($A$4,MATCH(Input!$G$25,$B$4:$B$1004,1),0,1,1)-OFFSET($A$4,MATCH(Input!$G$31,$B$4:$B$1004,1),0,1,1)),$H$4,0,1),0)</f>
        <v>0</v>
      </c>
      <c r="F827" s="78" t="n">
        <f aca="false">($F826+$D827+$E827)*(1+Input!$G$47/(100*12))</f>
        <v>0</v>
      </c>
    </row>
    <row r="828" customFormat="false" ht="12.8" hidden="false" customHeight="false" outlineLevel="0" collapsed="false">
      <c r="A828" s="76" t="n">
        <v>824</v>
      </c>
      <c r="B828" s="77" t="n">
        <f aca="false">EOMONTH(Input!$C$7,A828)</f>
        <v>67996</v>
      </c>
      <c r="D828" s="78" t="n">
        <f aca="false">IF(AND($B828&lt;Input!$C$31,$B828&lt;Input!$G$31),Input!$G$48,0)</f>
        <v>0</v>
      </c>
      <c r="E828" s="78" t="n">
        <f aca="true">IF(AND($B828&gt;Input!$G$31,$B828&lt;Input!$G$25),PMT(Input!$G$47/(100*12),(OFFSET($A$4,MATCH(Input!$G$25,$B$4:$B$1004,1),0,1,1)-OFFSET($A$4,MATCH(Input!$G$31,$B$4:$B$1004,1),0,1,1)),$H$4,0,1),0)</f>
        <v>0</v>
      </c>
      <c r="F828" s="78" t="n">
        <f aca="false">($F827+$D828+$E828)*(1+Input!$G$47/(100*12))</f>
        <v>0</v>
      </c>
    </row>
    <row r="829" customFormat="false" ht="12.8" hidden="false" customHeight="false" outlineLevel="0" collapsed="false">
      <c r="A829" s="76" t="n">
        <v>825</v>
      </c>
      <c r="B829" s="77" t="n">
        <f aca="false">EOMONTH(Input!$C$7,A829)</f>
        <v>68027</v>
      </c>
      <c r="D829" s="78" t="n">
        <f aca="false">IF(AND($B829&lt;Input!$C$31,$B829&lt;Input!$G$31),Input!$G$48,0)</f>
        <v>0</v>
      </c>
      <c r="E829" s="78" t="n">
        <f aca="true">IF(AND($B829&gt;Input!$G$31,$B829&lt;Input!$G$25),PMT(Input!$G$47/(100*12),(OFFSET($A$4,MATCH(Input!$G$25,$B$4:$B$1004,1),0,1,1)-OFFSET($A$4,MATCH(Input!$G$31,$B$4:$B$1004,1),0,1,1)),$H$4,0,1),0)</f>
        <v>0</v>
      </c>
      <c r="F829" s="78" t="n">
        <f aca="false">($F828+$D829+$E829)*(1+Input!$G$47/(100*12))</f>
        <v>0</v>
      </c>
    </row>
    <row r="830" customFormat="false" ht="12.8" hidden="false" customHeight="false" outlineLevel="0" collapsed="false">
      <c r="A830" s="76" t="n">
        <v>826</v>
      </c>
      <c r="B830" s="77" t="n">
        <f aca="false">EOMONTH(Input!$C$7,A830)</f>
        <v>68057</v>
      </c>
      <c r="D830" s="78" t="n">
        <f aca="false">IF(AND($B830&lt;Input!$C$31,$B830&lt;Input!$G$31),Input!$G$48,0)</f>
        <v>0</v>
      </c>
      <c r="E830" s="78" t="n">
        <f aca="true">IF(AND($B830&gt;Input!$G$31,$B830&lt;Input!$G$25),PMT(Input!$G$47/(100*12),(OFFSET($A$4,MATCH(Input!$G$25,$B$4:$B$1004,1),0,1,1)-OFFSET($A$4,MATCH(Input!$G$31,$B$4:$B$1004,1),0,1,1)),$H$4,0,1),0)</f>
        <v>0</v>
      </c>
      <c r="F830" s="78" t="n">
        <f aca="false">($F829+$D830+$E830)*(1+Input!$G$47/(100*12))</f>
        <v>0</v>
      </c>
    </row>
    <row r="831" customFormat="false" ht="12.8" hidden="false" customHeight="false" outlineLevel="0" collapsed="false">
      <c r="A831" s="76" t="n">
        <v>827</v>
      </c>
      <c r="B831" s="77" t="n">
        <f aca="false">EOMONTH(Input!$C$7,A831)</f>
        <v>68088</v>
      </c>
      <c r="D831" s="78" t="n">
        <f aca="false">IF(AND($B831&lt;Input!$C$31,$B831&lt;Input!$G$31),Input!$G$48,0)</f>
        <v>0</v>
      </c>
      <c r="E831" s="78" t="n">
        <f aca="true">IF(AND($B831&gt;Input!$G$31,$B831&lt;Input!$G$25),PMT(Input!$G$47/(100*12),(OFFSET($A$4,MATCH(Input!$G$25,$B$4:$B$1004,1),0,1,1)-OFFSET($A$4,MATCH(Input!$G$31,$B$4:$B$1004,1),0,1,1)),$H$4,0,1),0)</f>
        <v>0</v>
      </c>
      <c r="F831" s="78" t="n">
        <f aca="false">($F830+$D831+$E831)*(1+Input!$G$47/(100*12))</f>
        <v>0</v>
      </c>
    </row>
    <row r="832" customFormat="false" ht="12.8" hidden="false" customHeight="false" outlineLevel="0" collapsed="false">
      <c r="A832" s="76" t="n">
        <v>828</v>
      </c>
      <c r="B832" s="77" t="n">
        <f aca="false">EOMONTH(Input!$C$7,A832)</f>
        <v>68118</v>
      </c>
      <c r="D832" s="78" t="n">
        <f aca="false">IF(AND($B832&lt;Input!$C$31,$B832&lt;Input!$G$31),Input!$G$48,0)</f>
        <v>0</v>
      </c>
      <c r="E832" s="78" t="n">
        <f aca="true">IF(AND($B832&gt;Input!$G$31,$B832&lt;Input!$G$25),PMT(Input!$G$47/(100*12),(OFFSET($A$4,MATCH(Input!$G$25,$B$4:$B$1004,1),0,1,1)-OFFSET($A$4,MATCH(Input!$G$31,$B$4:$B$1004,1),0,1,1)),$H$4,0,1),0)</f>
        <v>0</v>
      </c>
      <c r="F832" s="78" t="n">
        <f aca="false">($F831+$D832+$E832)*(1+Input!$G$47/(100*12))</f>
        <v>0</v>
      </c>
    </row>
    <row r="833" customFormat="false" ht="12.8" hidden="false" customHeight="false" outlineLevel="0" collapsed="false">
      <c r="A833" s="76" t="n">
        <v>829</v>
      </c>
      <c r="B833" s="77" t="n">
        <f aca="false">EOMONTH(Input!$C$7,A833)</f>
        <v>68149</v>
      </c>
      <c r="D833" s="78" t="n">
        <f aca="false">IF(AND($B833&lt;Input!$C$31,$B833&lt;Input!$G$31),Input!$G$48,0)</f>
        <v>0</v>
      </c>
      <c r="E833" s="78" t="n">
        <f aca="true">IF(AND($B833&gt;Input!$G$31,$B833&lt;Input!$G$25),PMT(Input!$G$47/(100*12),(OFFSET($A$4,MATCH(Input!$G$25,$B$4:$B$1004,1),0,1,1)-OFFSET($A$4,MATCH(Input!$G$31,$B$4:$B$1004,1),0,1,1)),$H$4,0,1),0)</f>
        <v>0</v>
      </c>
      <c r="F833" s="78" t="n">
        <f aca="false">($F832+$D833+$E833)*(1+Input!$G$47/(100*12))</f>
        <v>0</v>
      </c>
    </row>
    <row r="834" customFormat="false" ht="12.8" hidden="false" customHeight="false" outlineLevel="0" collapsed="false">
      <c r="A834" s="76" t="n">
        <v>830</v>
      </c>
      <c r="B834" s="77" t="n">
        <f aca="false">EOMONTH(Input!$C$7,A834)</f>
        <v>68180</v>
      </c>
      <c r="D834" s="78" t="n">
        <f aca="false">IF(AND($B834&lt;Input!$C$31,$B834&lt;Input!$G$31),Input!$G$48,0)</f>
        <v>0</v>
      </c>
      <c r="E834" s="78" t="n">
        <f aca="true">IF(AND($B834&gt;Input!$G$31,$B834&lt;Input!$G$25),PMT(Input!$G$47/(100*12),(OFFSET($A$4,MATCH(Input!$G$25,$B$4:$B$1004,1),0,1,1)-OFFSET($A$4,MATCH(Input!$G$31,$B$4:$B$1004,1),0,1,1)),$H$4,0,1),0)</f>
        <v>0</v>
      </c>
      <c r="F834" s="78" t="n">
        <f aca="false">($F833+$D834+$E834)*(1+Input!$G$47/(100*12))</f>
        <v>0</v>
      </c>
    </row>
    <row r="835" customFormat="false" ht="12.8" hidden="false" customHeight="false" outlineLevel="0" collapsed="false">
      <c r="A835" s="76" t="n">
        <v>831</v>
      </c>
      <c r="B835" s="77" t="n">
        <f aca="false">EOMONTH(Input!$C$7,A835)</f>
        <v>68210</v>
      </c>
      <c r="D835" s="78" t="n">
        <f aca="false">IF(AND($B835&lt;Input!$C$31,$B835&lt;Input!$G$31),Input!$G$48,0)</f>
        <v>0</v>
      </c>
      <c r="E835" s="78" t="n">
        <f aca="true">IF(AND($B835&gt;Input!$G$31,$B835&lt;Input!$G$25),PMT(Input!$G$47/(100*12),(OFFSET($A$4,MATCH(Input!$G$25,$B$4:$B$1004,1),0,1,1)-OFFSET($A$4,MATCH(Input!$G$31,$B$4:$B$1004,1),0,1,1)),$H$4,0,1),0)</f>
        <v>0</v>
      </c>
      <c r="F835" s="78" t="n">
        <f aca="false">($F834+$D835+$E835)*(1+Input!$G$47/(100*12))</f>
        <v>0</v>
      </c>
    </row>
    <row r="836" customFormat="false" ht="12.8" hidden="false" customHeight="false" outlineLevel="0" collapsed="false">
      <c r="A836" s="76" t="n">
        <v>832</v>
      </c>
      <c r="B836" s="77" t="n">
        <f aca="false">EOMONTH(Input!$C$7,A836)</f>
        <v>68241</v>
      </c>
      <c r="D836" s="78" t="n">
        <f aca="false">IF(AND($B836&lt;Input!$C$31,$B836&lt;Input!$G$31),Input!$G$48,0)</f>
        <v>0</v>
      </c>
      <c r="E836" s="78" t="n">
        <f aca="true">IF(AND($B836&gt;Input!$G$31,$B836&lt;Input!$G$25),PMT(Input!$G$47/(100*12),(OFFSET($A$4,MATCH(Input!$G$25,$B$4:$B$1004,1),0,1,1)-OFFSET($A$4,MATCH(Input!$G$31,$B$4:$B$1004,1),0,1,1)),$H$4,0,1),0)</f>
        <v>0</v>
      </c>
      <c r="F836" s="78" t="n">
        <f aca="false">($F835+$D836+$E836)*(1+Input!$G$47/(100*12))</f>
        <v>0</v>
      </c>
    </row>
    <row r="837" customFormat="false" ht="12.8" hidden="false" customHeight="false" outlineLevel="0" collapsed="false">
      <c r="A837" s="76" t="n">
        <v>833</v>
      </c>
      <c r="B837" s="77" t="n">
        <f aca="false">EOMONTH(Input!$C$7,A837)</f>
        <v>68271</v>
      </c>
      <c r="D837" s="78" t="n">
        <f aca="false">IF(AND($B837&lt;Input!$C$31,$B837&lt;Input!$G$31),Input!$G$48,0)</f>
        <v>0</v>
      </c>
      <c r="E837" s="78" t="n">
        <f aca="true">IF(AND($B837&gt;Input!$G$31,$B837&lt;Input!$G$25),PMT(Input!$G$47/(100*12),(OFFSET($A$4,MATCH(Input!$G$25,$B$4:$B$1004,1),0,1,1)-OFFSET($A$4,MATCH(Input!$G$31,$B$4:$B$1004,1),0,1,1)),$H$4,0,1),0)</f>
        <v>0</v>
      </c>
      <c r="F837" s="78" t="n">
        <f aca="false">($F836+$D837+$E837)*(1+Input!$G$47/(100*12))</f>
        <v>0</v>
      </c>
    </row>
    <row r="838" customFormat="false" ht="12.8" hidden="false" customHeight="false" outlineLevel="0" collapsed="false">
      <c r="A838" s="76" t="n">
        <v>834</v>
      </c>
      <c r="B838" s="77" t="n">
        <f aca="false">EOMONTH(Input!$C$7,A838)</f>
        <v>68302</v>
      </c>
      <c r="D838" s="78" t="n">
        <f aca="false">IF(AND($B838&lt;Input!$C$31,$B838&lt;Input!$G$31),Input!$G$48,0)</f>
        <v>0</v>
      </c>
      <c r="E838" s="78" t="n">
        <f aca="true">IF(AND($B838&gt;Input!$G$31,$B838&lt;Input!$G$25),PMT(Input!$G$47/(100*12),(OFFSET($A$4,MATCH(Input!$G$25,$B$4:$B$1004,1),0,1,1)-OFFSET($A$4,MATCH(Input!$G$31,$B$4:$B$1004,1),0,1,1)),$H$4,0,1),0)</f>
        <v>0</v>
      </c>
      <c r="F838" s="78" t="n">
        <f aca="false">($F837+$D838+$E838)*(1+Input!$G$47/(100*12))</f>
        <v>0</v>
      </c>
    </row>
    <row r="839" customFormat="false" ht="12.8" hidden="false" customHeight="false" outlineLevel="0" collapsed="false">
      <c r="A839" s="76" t="n">
        <v>835</v>
      </c>
      <c r="B839" s="77" t="n">
        <f aca="false">EOMONTH(Input!$C$7,A839)</f>
        <v>68333</v>
      </c>
      <c r="D839" s="78" t="n">
        <f aca="false">IF(AND($B839&lt;Input!$C$31,$B839&lt;Input!$G$31),Input!$G$48,0)</f>
        <v>0</v>
      </c>
      <c r="E839" s="78" t="n">
        <f aca="true">IF(AND($B839&gt;Input!$G$31,$B839&lt;Input!$G$25),PMT(Input!$G$47/(100*12),(OFFSET($A$4,MATCH(Input!$G$25,$B$4:$B$1004,1),0,1,1)-OFFSET($A$4,MATCH(Input!$G$31,$B$4:$B$1004,1),0,1,1)),$H$4,0,1),0)</f>
        <v>0</v>
      </c>
      <c r="F839" s="78" t="n">
        <f aca="false">($F838+$D839+$E839)*(1+Input!$G$47/(100*12))</f>
        <v>0</v>
      </c>
    </row>
    <row r="840" customFormat="false" ht="12.8" hidden="false" customHeight="false" outlineLevel="0" collapsed="false">
      <c r="A840" s="76" t="n">
        <v>836</v>
      </c>
      <c r="B840" s="77" t="n">
        <f aca="false">EOMONTH(Input!$C$7,A840)</f>
        <v>68361</v>
      </c>
      <c r="D840" s="78" t="n">
        <f aca="false">IF(AND($B840&lt;Input!$C$31,$B840&lt;Input!$G$31),Input!$G$48,0)</f>
        <v>0</v>
      </c>
      <c r="E840" s="78" t="n">
        <f aca="true">IF(AND($B840&gt;Input!$G$31,$B840&lt;Input!$G$25),PMT(Input!$G$47/(100*12),(OFFSET($A$4,MATCH(Input!$G$25,$B$4:$B$1004,1),0,1,1)-OFFSET($A$4,MATCH(Input!$G$31,$B$4:$B$1004,1),0,1,1)),$H$4,0,1),0)</f>
        <v>0</v>
      </c>
      <c r="F840" s="78" t="n">
        <f aca="false">($F839+$D840+$E840)*(1+Input!$G$47/(100*12))</f>
        <v>0</v>
      </c>
    </row>
    <row r="841" customFormat="false" ht="12.8" hidden="false" customHeight="false" outlineLevel="0" collapsed="false">
      <c r="A841" s="76" t="n">
        <v>837</v>
      </c>
      <c r="B841" s="77" t="n">
        <f aca="false">EOMONTH(Input!$C$7,A841)</f>
        <v>68392</v>
      </c>
      <c r="D841" s="78" t="n">
        <f aca="false">IF(AND($B841&lt;Input!$C$31,$B841&lt;Input!$G$31),Input!$G$48,0)</f>
        <v>0</v>
      </c>
      <c r="E841" s="78" t="n">
        <f aca="true">IF(AND($B841&gt;Input!$G$31,$B841&lt;Input!$G$25),PMT(Input!$G$47/(100*12),(OFFSET($A$4,MATCH(Input!$G$25,$B$4:$B$1004,1),0,1,1)-OFFSET($A$4,MATCH(Input!$G$31,$B$4:$B$1004,1),0,1,1)),$H$4,0,1),0)</f>
        <v>0</v>
      </c>
      <c r="F841" s="78" t="n">
        <f aca="false">($F840+$D841+$E841)*(1+Input!$G$47/(100*12))</f>
        <v>0</v>
      </c>
    </row>
    <row r="842" customFormat="false" ht="12.8" hidden="false" customHeight="false" outlineLevel="0" collapsed="false">
      <c r="A842" s="76" t="n">
        <v>838</v>
      </c>
      <c r="B842" s="77" t="n">
        <f aca="false">EOMONTH(Input!$C$7,A842)</f>
        <v>68422</v>
      </c>
      <c r="D842" s="78" t="n">
        <f aca="false">IF(AND($B842&lt;Input!$C$31,$B842&lt;Input!$G$31),Input!$G$48,0)</f>
        <v>0</v>
      </c>
      <c r="E842" s="78" t="n">
        <f aca="true">IF(AND($B842&gt;Input!$G$31,$B842&lt;Input!$G$25),PMT(Input!$G$47/(100*12),(OFFSET($A$4,MATCH(Input!$G$25,$B$4:$B$1004,1),0,1,1)-OFFSET($A$4,MATCH(Input!$G$31,$B$4:$B$1004,1),0,1,1)),$H$4,0,1),0)</f>
        <v>0</v>
      </c>
      <c r="F842" s="78" t="n">
        <f aca="false">($F841+$D842+$E842)*(1+Input!$G$47/(100*12))</f>
        <v>0</v>
      </c>
    </row>
    <row r="843" customFormat="false" ht="12.8" hidden="false" customHeight="false" outlineLevel="0" collapsed="false">
      <c r="A843" s="76" t="n">
        <v>839</v>
      </c>
      <c r="B843" s="77" t="n">
        <f aca="false">EOMONTH(Input!$C$7,A843)</f>
        <v>68453</v>
      </c>
      <c r="D843" s="78" t="n">
        <f aca="false">IF(AND($B843&lt;Input!$C$31,$B843&lt;Input!$G$31),Input!$G$48,0)</f>
        <v>0</v>
      </c>
      <c r="E843" s="78" t="n">
        <f aca="true">IF(AND($B843&gt;Input!$G$31,$B843&lt;Input!$G$25),PMT(Input!$G$47/(100*12),(OFFSET($A$4,MATCH(Input!$G$25,$B$4:$B$1004,1),0,1,1)-OFFSET($A$4,MATCH(Input!$G$31,$B$4:$B$1004,1),0,1,1)),$H$4,0,1),0)</f>
        <v>0</v>
      </c>
      <c r="F843" s="78" t="n">
        <f aca="false">($F842+$D843+$E843)*(1+Input!$G$47/(100*12))</f>
        <v>0</v>
      </c>
    </row>
    <row r="844" customFormat="false" ht="12.8" hidden="false" customHeight="false" outlineLevel="0" collapsed="false">
      <c r="A844" s="76" t="n">
        <v>840</v>
      </c>
      <c r="B844" s="77" t="n">
        <f aca="false">EOMONTH(Input!$C$7,A844)</f>
        <v>68483</v>
      </c>
      <c r="D844" s="78" t="n">
        <f aca="false">IF(AND($B844&lt;Input!$C$31,$B844&lt;Input!$G$31),Input!$G$48,0)</f>
        <v>0</v>
      </c>
      <c r="E844" s="78" t="n">
        <f aca="true">IF(AND($B844&gt;Input!$G$31,$B844&lt;Input!$G$25),PMT(Input!$G$47/(100*12),(OFFSET($A$4,MATCH(Input!$G$25,$B$4:$B$1004,1),0,1,1)-OFFSET($A$4,MATCH(Input!$G$31,$B$4:$B$1004,1),0,1,1)),$H$4,0,1),0)</f>
        <v>0</v>
      </c>
      <c r="F844" s="78" t="n">
        <f aca="false">($F843+$D844+$E844)*(1+Input!$G$47/(100*12))</f>
        <v>0</v>
      </c>
    </row>
    <row r="845" customFormat="false" ht="12.8" hidden="false" customHeight="false" outlineLevel="0" collapsed="false">
      <c r="A845" s="76" t="n">
        <v>841</v>
      </c>
      <c r="B845" s="77" t="n">
        <f aca="false">EOMONTH(Input!$C$7,A845)</f>
        <v>68514</v>
      </c>
      <c r="D845" s="78" t="n">
        <f aca="false">IF(AND($B845&lt;Input!$C$31,$B845&lt;Input!$G$31),Input!$G$48,0)</f>
        <v>0</v>
      </c>
      <c r="E845" s="78" t="n">
        <f aca="true">IF(AND($B845&gt;Input!$G$31,$B845&lt;Input!$G$25),PMT(Input!$G$47/(100*12),(OFFSET($A$4,MATCH(Input!$G$25,$B$4:$B$1004,1),0,1,1)-OFFSET($A$4,MATCH(Input!$G$31,$B$4:$B$1004,1),0,1,1)),$H$4,0,1),0)</f>
        <v>0</v>
      </c>
      <c r="F845" s="78" t="n">
        <f aca="false">($F844+$D845+$E845)*(1+Input!$G$47/(100*12))</f>
        <v>0</v>
      </c>
    </row>
    <row r="846" customFormat="false" ht="12.8" hidden="false" customHeight="false" outlineLevel="0" collapsed="false">
      <c r="A846" s="76" t="n">
        <v>842</v>
      </c>
      <c r="B846" s="77" t="n">
        <f aca="false">EOMONTH(Input!$C$7,A846)</f>
        <v>68545</v>
      </c>
      <c r="D846" s="78" t="n">
        <f aca="false">IF(AND($B846&lt;Input!$C$31,$B846&lt;Input!$G$31),Input!$G$48,0)</f>
        <v>0</v>
      </c>
      <c r="E846" s="78" t="n">
        <f aca="true">IF(AND($B846&gt;Input!$G$31,$B846&lt;Input!$G$25),PMT(Input!$G$47/(100*12),(OFFSET($A$4,MATCH(Input!$G$25,$B$4:$B$1004,1),0,1,1)-OFFSET($A$4,MATCH(Input!$G$31,$B$4:$B$1004,1),0,1,1)),$H$4,0,1),0)</f>
        <v>0</v>
      </c>
      <c r="F846" s="78" t="n">
        <f aca="false">($F845+$D846+$E846)*(1+Input!$G$47/(100*12))</f>
        <v>0</v>
      </c>
    </row>
    <row r="847" customFormat="false" ht="12.8" hidden="false" customHeight="false" outlineLevel="0" collapsed="false">
      <c r="A847" s="76" t="n">
        <v>843</v>
      </c>
      <c r="B847" s="77" t="n">
        <f aca="false">EOMONTH(Input!$C$7,A847)</f>
        <v>68575</v>
      </c>
      <c r="D847" s="78" t="n">
        <f aca="false">IF(AND($B847&lt;Input!$C$31,$B847&lt;Input!$G$31),Input!$G$48,0)</f>
        <v>0</v>
      </c>
      <c r="E847" s="78" t="n">
        <f aca="true">IF(AND($B847&gt;Input!$G$31,$B847&lt;Input!$G$25),PMT(Input!$G$47/(100*12),(OFFSET($A$4,MATCH(Input!$G$25,$B$4:$B$1004,1),0,1,1)-OFFSET($A$4,MATCH(Input!$G$31,$B$4:$B$1004,1),0,1,1)),$H$4,0,1),0)</f>
        <v>0</v>
      </c>
      <c r="F847" s="78" t="n">
        <f aca="false">($F846+$D847+$E847)*(1+Input!$G$47/(100*12))</f>
        <v>0</v>
      </c>
    </row>
    <row r="848" customFormat="false" ht="12.8" hidden="false" customHeight="false" outlineLevel="0" collapsed="false">
      <c r="A848" s="76" t="n">
        <v>844</v>
      </c>
      <c r="B848" s="77" t="n">
        <f aca="false">EOMONTH(Input!$C$7,A848)</f>
        <v>68606</v>
      </c>
      <c r="D848" s="78" t="n">
        <f aca="false">IF(AND($B848&lt;Input!$C$31,$B848&lt;Input!$G$31),Input!$G$48,0)</f>
        <v>0</v>
      </c>
      <c r="E848" s="78" t="n">
        <f aca="true">IF(AND($B848&gt;Input!$G$31,$B848&lt;Input!$G$25),PMT(Input!$G$47/(100*12),(OFFSET($A$4,MATCH(Input!$G$25,$B$4:$B$1004,1),0,1,1)-OFFSET($A$4,MATCH(Input!$G$31,$B$4:$B$1004,1),0,1,1)),$H$4,0,1),0)</f>
        <v>0</v>
      </c>
      <c r="F848" s="78" t="n">
        <f aca="false">($F847+$D848+$E848)*(1+Input!$G$47/(100*12))</f>
        <v>0</v>
      </c>
    </row>
    <row r="849" customFormat="false" ht="12.8" hidden="false" customHeight="false" outlineLevel="0" collapsed="false">
      <c r="A849" s="76" t="n">
        <v>845</v>
      </c>
      <c r="B849" s="77" t="n">
        <f aca="false">EOMONTH(Input!$C$7,A849)</f>
        <v>68636</v>
      </c>
      <c r="D849" s="78" t="n">
        <f aca="false">IF(AND($B849&lt;Input!$C$31,$B849&lt;Input!$G$31),Input!$G$48,0)</f>
        <v>0</v>
      </c>
      <c r="E849" s="78" t="n">
        <f aca="true">IF(AND($B849&gt;Input!$G$31,$B849&lt;Input!$G$25),PMT(Input!$G$47/(100*12),(OFFSET($A$4,MATCH(Input!$G$25,$B$4:$B$1004,1),0,1,1)-OFFSET($A$4,MATCH(Input!$G$31,$B$4:$B$1004,1),0,1,1)),$H$4,0,1),0)</f>
        <v>0</v>
      </c>
      <c r="F849" s="78" t="n">
        <f aca="false">($F848+$D849+$E849)*(1+Input!$G$47/(100*12))</f>
        <v>0</v>
      </c>
    </row>
    <row r="850" customFormat="false" ht="12.8" hidden="false" customHeight="false" outlineLevel="0" collapsed="false">
      <c r="A850" s="76" t="n">
        <v>846</v>
      </c>
      <c r="B850" s="77" t="n">
        <f aca="false">EOMONTH(Input!$C$7,A850)</f>
        <v>68667</v>
      </c>
      <c r="D850" s="78" t="n">
        <f aca="false">IF(AND($B850&lt;Input!$C$31,$B850&lt;Input!$G$31),Input!$G$48,0)</f>
        <v>0</v>
      </c>
      <c r="E850" s="78" t="n">
        <f aca="true">IF(AND($B850&gt;Input!$G$31,$B850&lt;Input!$G$25),PMT(Input!$G$47/(100*12),(OFFSET($A$4,MATCH(Input!$G$25,$B$4:$B$1004,1),0,1,1)-OFFSET($A$4,MATCH(Input!$G$31,$B$4:$B$1004,1),0,1,1)),$H$4,0,1),0)</f>
        <v>0</v>
      </c>
      <c r="F850" s="78" t="n">
        <f aca="false">($F849+$D850+$E850)*(1+Input!$G$47/(100*12))</f>
        <v>0</v>
      </c>
    </row>
    <row r="851" customFormat="false" ht="12.8" hidden="false" customHeight="false" outlineLevel="0" collapsed="false">
      <c r="A851" s="76" t="n">
        <v>847</v>
      </c>
      <c r="B851" s="77" t="n">
        <f aca="false">EOMONTH(Input!$C$7,A851)</f>
        <v>68698</v>
      </c>
      <c r="D851" s="78" t="n">
        <f aca="false">IF(AND($B851&lt;Input!$C$31,$B851&lt;Input!$G$31),Input!$G$48,0)</f>
        <v>0</v>
      </c>
      <c r="E851" s="78" t="n">
        <f aca="true">IF(AND($B851&gt;Input!$G$31,$B851&lt;Input!$G$25),PMT(Input!$G$47/(100*12),(OFFSET($A$4,MATCH(Input!$G$25,$B$4:$B$1004,1),0,1,1)-OFFSET($A$4,MATCH(Input!$G$31,$B$4:$B$1004,1),0,1,1)),$H$4,0,1),0)</f>
        <v>0</v>
      </c>
      <c r="F851" s="78" t="n">
        <f aca="false">($F850+$D851+$E851)*(1+Input!$G$47/(100*12))</f>
        <v>0</v>
      </c>
    </row>
    <row r="852" customFormat="false" ht="12.8" hidden="false" customHeight="false" outlineLevel="0" collapsed="false">
      <c r="A852" s="76" t="n">
        <v>848</v>
      </c>
      <c r="B852" s="77" t="n">
        <f aca="false">EOMONTH(Input!$C$7,A852)</f>
        <v>68727</v>
      </c>
      <c r="D852" s="78" t="n">
        <f aca="false">IF(AND($B852&lt;Input!$C$31,$B852&lt;Input!$G$31),Input!$G$48,0)</f>
        <v>0</v>
      </c>
      <c r="E852" s="78" t="n">
        <f aca="true">IF(AND($B852&gt;Input!$G$31,$B852&lt;Input!$G$25),PMT(Input!$G$47/(100*12),(OFFSET($A$4,MATCH(Input!$G$25,$B$4:$B$1004,1),0,1,1)-OFFSET($A$4,MATCH(Input!$G$31,$B$4:$B$1004,1),0,1,1)),$H$4,0,1),0)</f>
        <v>0</v>
      </c>
      <c r="F852" s="78" t="n">
        <f aca="false">($F851+$D852+$E852)*(1+Input!$G$47/(100*12))</f>
        <v>0</v>
      </c>
    </row>
    <row r="853" customFormat="false" ht="12.8" hidden="false" customHeight="false" outlineLevel="0" collapsed="false">
      <c r="A853" s="76" t="n">
        <v>849</v>
      </c>
      <c r="B853" s="77" t="n">
        <f aca="false">EOMONTH(Input!$C$7,A853)</f>
        <v>68758</v>
      </c>
      <c r="D853" s="78" t="n">
        <f aca="false">IF(AND($B853&lt;Input!$C$31,$B853&lt;Input!$G$31),Input!$G$48,0)</f>
        <v>0</v>
      </c>
      <c r="E853" s="78" t="n">
        <f aca="true">IF(AND($B853&gt;Input!$G$31,$B853&lt;Input!$G$25),PMT(Input!$G$47/(100*12),(OFFSET($A$4,MATCH(Input!$G$25,$B$4:$B$1004,1),0,1,1)-OFFSET($A$4,MATCH(Input!$G$31,$B$4:$B$1004,1),0,1,1)),$H$4,0,1),0)</f>
        <v>0</v>
      </c>
      <c r="F853" s="78" t="n">
        <f aca="false">($F852+$D853+$E853)*(1+Input!$G$47/(100*12))</f>
        <v>0</v>
      </c>
    </row>
    <row r="854" customFormat="false" ht="12.8" hidden="false" customHeight="false" outlineLevel="0" collapsed="false">
      <c r="A854" s="76" t="n">
        <v>850</v>
      </c>
      <c r="B854" s="77" t="n">
        <f aca="false">EOMONTH(Input!$C$7,A854)</f>
        <v>68788</v>
      </c>
      <c r="D854" s="78" t="n">
        <f aca="false">IF(AND($B854&lt;Input!$C$31,$B854&lt;Input!$G$31),Input!$G$48,0)</f>
        <v>0</v>
      </c>
      <c r="E854" s="78" t="n">
        <f aca="true">IF(AND($B854&gt;Input!$G$31,$B854&lt;Input!$G$25),PMT(Input!$G$47/(100*12),(OFFSET($A$4,MATCH(Input!$G$25,$B$4:$B$1004,1),0,1,1)-OFFSET($A$4,MATCH(Input!$G$31,$B$4:$B$1004,1),0,1,1)),$H$4,0,1),0)</f>
        <v>0</v>
      </c>
      <c r="F854" s="78" t="n">
        <f aca="false">($F853+$D854+$E854)*(1+Input!$G$47/(100*12))</f>
        <v>0</v>
      </c>
    </row>
    <row r="855" customFormat="false" ht="12.8" hidden="false" customHeight="false" outlineLevel="0" collapsed="false">
      <c r="A855" s="76" t="n">
        <v>851</v>
      </c>
      <c r="B855" s="77" t="n">
        <f aca="false">EOMONTH(Input!$C$7,A855)</f>
        <v>68819</v>
      </c>
      <c r="D855" s="78" t="n">
        <f aca="false">IF(AND($B855&lt;Input!$C$31,$B855&lt;Input!$G$31),Input!$G$48,0)</f>
        <v>0</v>
      </c>
      <c r="E855" s="78" t="n">
        <f aca="true">IF(AND($B855&gt;Input!$G$31,$B855&lt;Input!$G$25),PMT(Input!$G$47/(100*12),(OFFSET($A$4,MATCH(Input!$G$25,$B$4:$B$1004,1),0,1,1)-OFFSET($A$4,MATCH(Input!$G$31,$B$4:$B$1004,1),0,1,1)),$H$4,0,1),0)</f>
        <v>0</v>
      </c>
      <c r="F855" s="78" t="n">
        <f aca="false">($F854+$D855+$E855)*(1+Input!$G$47/(100*12))</f>
        <v>0</v>
      </c>
    </row>
    <row r="856" customFormat="false" ht="12.8" hidden="false" customHeight="false" outlineLevel="0" collapsed="false">
      <c r="A856" s="76" t="n">
        <v>852</v>
      </c>
      <c r="B856" s="77" t="n">
        <f aca="false">EOMONTH(Input!$C$7,A856)</f>
        <v>68849</v>
      </c>
      <c r="D856" s="78" t="n">
        <f aca="false">IF(AND($B856&lt;Input!$C$31,$B856&lt;Input!$G$31),Input!$G$48,0)</f>
        <v>0</v>
      </c>
      <c r="E856" s="78" t="n">
        <f aca="true">IF(AND($B856&gt;Input!$G$31,$B856&lt;Input!$G$25),PMT(Input!$G$47/(100*12),(OFFSET($A$4,MATCH(Input!$G$25,$B$4:$B$1004,1),0,1,1)-OFFSET($A$4,MATCH(Input!$G$31,$B$4:$B$1004,1),0,1,1)),$H$4,0,1),0)</f>
        <v>0</v>
      </c>
      <c r="F856" s="78" t="n">
        <f aca="false">($F855+$D856+$E856)*(1+Input!$G$47/(100*12))</f>
        <v>0</v>
      </c>
    </row>
    <row r="857" customFormat="false" ht="12.8" hidden="false" customHeight="false" outlineLevel="0" collapsed="false">
      <c r="A857" s="76" t="n">
        <v>853</v>
      </c>
      <c r="B857" s="77" t="n">
        <f aca="false">EOMONTH(Input!$C$7,A857)</f>
        <v>68880</v>
      </c>
      <c r="D857" s="78" t="n">
        <f aca="false">IF(AND($B857&lt;Input!$C$31,$B857&lt;Input!$G$31),Input!$G$48,0)</f>
        <v>0</v>
      </c>
      <c r="E857" s="78" t="n">
        <f aca="true">IF(AND($B857&gt;Input!$G$31,$B857&lt;Input!$G$25),PMT(Input!$G$47/(100*12),(OFFSET($A$4,MATCH(Input!$G$25,$B$4:$B$1004,1),0,1,1)-OFFSET($A$4,MATCH(Input!$G$31,$B$4:$B$1004,1),0,1,1)),$H$4,0,1),0)</f>
        <v>0</v>
      </c>
      <c r="F857" s="78" t="n">
        <f aca="false">($F856+$D857+$E857)*(1+Input!$G$47/(100*12))</f>
        <v>0</v>
      </c>
    </row>
    <row r="858" customFormat="false" ht="12.8" hidden="false" customHeight="false" outlineLevel="0" collapsed="false">
      <c r="A858" s="76" t="n">
        <v>854</v>
      </c>
      <c r="B858" s="77" t="n">
        <f aca="false">EOMONTH(Input!$C$7,A858)</f>
        <v>68911</v>
      </c>
      <c r="D858" s="78" t="n">
        <f aca="false">IF(AND($B858&lt;Input!$C$31,$B858&lt;Input!$G$31),Input!$G$48,0)</f>
        <v>0</v>
      </c>
      <c r="E858" s="78" t="n">
        <f aca="true">IF(AND($B858&gt;Input!$G$31,$B858&lt;Input!$G$25),PMT(Input!$G$47/(100*12),(OFFSET($A$4,MATCH(Input!$G$25,$B$4:$B$1004,1),0,1,1)-OFFSET($A$4,MATCH(Input!$G$31,$B$4:$B$1004,1),0,1,1)),$H$4,0,1),0)</f>
        <v>0</v>
      </c>
      <c r="F858" s="78" t="n">
        <f aca="false">($F857+$D858+$E858)*(1+Input!$G$47/(100*12))</f>
        <v>0</v>
      </c>
    </row>
    <row r="859" customFormat="false" ht="12.8" hidden="false" customHeight="false" outlineLevel="0" collapsed="false">
      <c r="A859" s="76" t="n">
        <v>855</v>
      </c>
      <c r="B859" s="77" t="n">
        <f aca="false">EOMONTH(Input!$C$7,A859)</f>
        <v>68941</v>
      </c>
      <c r="D859" s="78" t="n">
        <f aca="false">IF(AND($B859&lt;Input!$C$31,$B859&lt;Input!$G$31),Input!$G$48,0)</f>
        <v>0</v>
      </c>
      <c r="E859" s="78" t="n">
        <f aca="true">IF(AND($B859&gt;Input!$G$31,$B859&lt;Input!$G$25),PMT(Input!$G$47/(100*12),(OFFSET($A$4,MATCH(Input!$G$25,$B$4:$B$1004,1),0,1,1)-OFFSET($A$4,MATCH(Input!$G$31,$B$4:$B$1004,1),0,1,1)),$H$4,0,1),0)</f>
        <v>0</v>
      </c>
      <c r="F859" s="78" t="n">
        <f aca="false">($F858+$D859+$E859)*(1+Input!$G$47/(100*12))</f>
        <v>0</v>
      </c>
    </row>
    <row r="860" customFormat="false" ht="12.8" hidden="false" customHeight="false" outlineLevel="0" collapsed="false">
      <c r="A860" s="76" t="n">
        <v>856</v>
      </c>
      <c r="B860" s="77" t="n">
        <f aca="false">EOMONTH(Input!$C$7,A860)</f>
        <v>68972</v>
      </c>
      <c r="D860" s="78" t="n">
        <f aca="false">IF(AND($B860&lt;Input!$C$31,$B860&lt;Input!$G$31),Input!$G$48,0)</f>
        <v>0</v>
      </c>
      <c r="E860" s="78" t="n">
        <f aca="true">IF(AND($B860&gt;Input!$G$31,$B860&lt;Input!$G$25),PMT(Input!$G$47/(100*12),(OFFSET($A$4,MATCH(Input!$G$25,$B$4:$B$1004,1),0,1,1)-OFFSET($A$4,MATCH(Input!$G$31,$B$4:$B$1004,1),0,1,1)),$H$4,0,1),0)</f>
        <v>0</v>
      </c>
      <c r="F860" s="78" t="n">
        <f aca="false">($F859+$D860+$E860)*(1+Input!$G$47/(100*12))</f>
        <v>0</v>
      </c>
    </row>
    <row r="861" customFormat="false" ht="12.8" hidden="false" customHeight="false" outlineLevel="0" collapsed="false">
      <c r="A861" s="76" t="n">
        <v>857</v>
      </c>
      <c r="B861" s="77" t="n">
        <f aca="false">EOMONTH(Input!$C$7,A861)</f>
        <v>69002</v>
      </c>
      <c r="D861" s="78" t="n">
        <f aca="false">IF(AND($B861&lt;Input!$C$31,$B861&lt;Input!$G$31),Input!$G$48,0)</f>
        <v>0</v>
      </c>
      <c r="E861" s="78" t="n">
        <f aca="true">IF(AND($B861&gt;Input!$G$31,$B861&lt;Input!$G$25),PMT(Input!$G$47/(100*12),(OFFSET($A$4,MATCH(Input!$G$25,$B$4:$B$1004,1),0,1,1)-OFFSET($A$4,MATCH(Input!$G$31,$B$4:$B$1004,1),0,1,1)),$H$4,0,1),0)</f>
        <v>0</v>
      </c>
      <c r="F861" s="78" t="n">
        <f aca="false">($F860+$D861+$E861)*(1+Input!$G$47/(100*12))</f>
        <v>0</v>
      </c>
    </row>
    <row r="862" customFormat="false" ht="12.8" hidden="false" customHeight="false" outlineLevel="0" collapsed="false">
      <c r="A862" s="76" t="n">
        <v>858</v>
      </c>
      <c r="B862" s="77" t="n">
        <f aca="false">EOMONTH(Input!$C$7,A862)</f>
        <v>69033</v>
      </c>
      <c r="D862" s="78" t="n">
        <f aca="false">IF(AND($B862&lt;Input!$C$31,$B862&lt;Input!$G$31),Input!$G$48,0)</f>
        <v>0</v>
      </c>
      <c r="E862" s="78" t="n">
        <f aca="true">IF(AND($B862&gt;Input!$G$31,$B862&lt;Input!$G$25),PMT(Input!$G$47/(100*12),(OFFSET($A$4,MATCH(Input!$G$25,$B$4:$B$1004,1),0,1,1)-OFFSET($A$4,MATCH(Input!$G$31,$B$4:$B$1004,1),0,1,1)),$H$4,0,1),0)</f>
        <v>0</v>
      </c>
      <c r="F862" s="78" t="n">
        <f aca="false">($F861+$D862+$E862)*(1+Input!$G$47/(100*12))</f>
        <v>0</v>
      </c>
    </row>
    <row r="863" customFormat="false" ht="12.8" hidden="false" customHeight="false" outlineLevel="0" collapsed="false">
      <c r="A863" s="76" t="n">
        <v>859</v>
      </c>
      <c r="B863" s="77" t="n">
        <f aca="false">EOMONTH(Input!$C$7,A863)</f>
        <v>69064</v>
      </c>
      <c r="D863" s="78" t="n">
        <f aca="false">IF(AND($B863&lt;Input!$C$31,$B863&lt;Input!$G$31),Input!$G$48,0)</f>
        <v>0</v>
      </c>
      <c r="E863" s="78" t="n">
        <f aca="true">IF(AND($B863&gt;Input!$G$31,$B863&lt;Input!$G$25),PMT(Input!$G$47/(100*12),(OFFSET($A$4,MATCH(Input!$G$25,$B$4:$B$1004,1),0,1,1)-OFFSET($A$4,MATCH(Input!$G$31,$B$4:$B$1004,1),0,1,1)),$H$4,0,1),0)</f>
        <v>0</v>
      </c>
      <c r="F863" s="78" t="n">
        <f aca="false">($F862+$D863+$E863)*(1+Input!$G$47/(100*12))</f>
        <v>0</v>
      </c>
    </row>
    <row r="864" customFormat="false" ht="12.8" hidden="false" customHeight="false" outlineLevel="0" collapsed="false">
      <c r="A864" s="76" t="n">
        <v>860</v>
      </c>
      <c r="B864" s="77" t="n">
        <f aca="false">EOMONTH(Input!$C$7,A864)</f>
        <v>69092</v>
      </c>
      <c r="D864" s="78" t="n">
        <f aca="false">IF(AND($B864&lt;Input!$C$31,$B864&lt;Input!$G$31),Input!$G$48,0)</f>
        <v>0</v>
      </c>
      <c r="E864" s="78" t="n">
        <f aca="true">IF(AND($B864&gt;Input!$G$31,$B864&lt;Input!$G$25),PMT(Input!$G$47/(100*12),(OFFSET($A$4,MATCH(Input!$G$25,$B$4:$B$1004,1),0,1,1)-OFFSET($A$4,MATCH(Input!$G$31,$B$4:$B$1004,1),0,1,1)),$H$4,0,1),0)</f>
        <v>0</v>
      </c>
      <c r="F864" s="78" t="n">
        <f aca="false">($F863+$D864+$E864)*(1+Input!$G$47/(100*12))</f>
        <v>0</v>
      </c>
    </row>
    <row r="865" customFormat="false" ht="12.8" hidden="false" customHeight="false" outlineLevel="0" collapsed="false">
      <c r="A865" s="76" t="n">
        <v>861</v>
      </c>
      <c r="B865" s="77" t="n">
        <f aca="false">EOMONTH(Input!$C$7,A865)</f>
        <v>69123</v>
      </c>
      <c r="D865" s="78" t="n">
        <f aca="false">IF(AND($B865&lt;Input!$C$31,$B865&lt;Input!$G$31),Input!$G$48,0)</f>
        <v>0</v>
      </c>
      <c r="E865" s="78" t="n">
        <f aca="true">IF(AND($B865&gt;Input!$G$31,$B865&lt;Input!$G$25),PMT(Input!$G$47/(100*12),(OFFSET($A$4,MATCH(Input!$G$25,$B$4:$B$1004,1),0,1,1)-OFFSET($A$4,MATCH(Input!$G$31,$B$4:$B$1004,1),0,1,1)),$H$4,0,1),0)</f>
        <v>0</v>
      </c>
      <c r="F865" s="78" t="n">
        <f aca="false">($F864+$D865+$E865)*(1+Input!$G$47/(100*12))</f>
        <v>0</v>
      </c>
    </row>
    <row r="866" customFormat="false" ht="12.8" hidden="false" customHeight="false" outlineLevel="0" collapsed="false">
      <c r="A866" s="76" t="n">
        <v>862</v>
      </c>
      <c r="B866" s="77" t="n">
        <f aca="false">EOMONTH(Input!$C$7,A866)</f>
        <v>69153</v>
      </c>
      <c r="D866" s="78" t="n">
        <f aca="false">IF(AND($B866&lt;Input!$C$31,$B866&lt;Input!$G$31),Input!$G$48,0)</f>
        <v>0</v>
      </c>
      <c r="E866" s="78" t="n">
        <f aca="true">IF(AND($B866&gt;Input!$G$31,$B866&lt;Input!$G$25),PMT(Input!$G$47/(100*12),(OFFSET($A$4,MATCH(Input!$G$25,$B$4:$B$1004,1),0,1,1)-OFFSET($A$4,MATCH(Input!$G$31,$B$4:$B$1004,1),0,1,1)),$H$4,0,1),0)</f>
        <v>0</v>
      </c>
      <c r="F866" s="78" t="n">
        <f aca="false">($F865+$D866+$E866)*(1+Input!$G$47/(100*12))</f>
        <v>0</v>
      </c>
    </row>
    <row r="867" customFormat="false" ht="12.8" hidden="false" customHeight="false" outlineLevel="0" collapsed="false">
      <c r="A867" s="76" t="n">
        <v>863</v>
      </c>
      <c r="B867" s="77" t="n">
        <f aca="false">EOMONTH(Input!$C$7,A867)</f>
        <v>69184</v>
      </c>
      <c r="D867" s="78" t="n">
        <f aca="false">IF(AND($B867&lt;Input!$C$31,$B867&lt;Input!$G$31),Input!$G$48,0)</f>
        <v>0</v>
      </c>
      <c r="E867" s="78" t="n">
        <f aca="true">IF(AND($B867&gt;Input!$G$31,$B867&lt;Input!$G$25),PMT(Input!$G$47/(100*12),(OFFSET($A$4,MATCH(Input!$G$25,$B$4:$B$1004,1),0,1,1)-OFFSET($A$4,MATCH(Input!$G$31,$B$4:$B$1004,1),0,1,1)),$H$4,0,1),0)</f>
        <v>0</v>
      </c>
      <c r="F867" s="78" t="n">
        <f aca="false">($F866+$D867+$E867)*(1+Input!$G$47/(100*12))</f>
        <v>0</v>
      </c>
    </row>
    <row r="868" customFormat="false" ht="12.8" hidden="false" customHeight="false" outlineLevel="0" collapsed="false">
      <c r="A868" s="76" t="n">
        <v>864</v>
      </c>
      <c r="B868" s="77" t="n">
        <f aca="false">EOMONTH(Input!$C$7,A868)</f>
        <v>69214</v>
      </c>
      <c r="D868" s="78" t="n">
        <f aca="false">IF(AND($B868&lt;Input!$C$31,$B868&lt;Input!$G$31),Input!$G$48,0)</f>
        <v>0</v>
      </c>
      <c r="E868" s="78" t="n">
        <f aca="true">IF(AND($B868&gt;Input!$G$31,$B868&lt;Input!$G$25),PMT(Input!$G$47/(100*12),(OFFSET($A$4,MATCH(Input!$G$25,$B$4:$B$1004,1),0,1,1)-OFFSET($A$4,MATCH(Input!$G$31,$B$4:$B$1004,1),0,1,1)),$H$4,0,1),0)</f>
        <v>0</v>
      </c>
      <c r="F868" s="78" t="n">
        <f aca="false">($F867+$D868+$E868)*(1+Input!$G$47/(100*12))</f>
        <v>0</v>
      </c>
    </row>
    <row r="869" customFormat="false" ht="12.8" hidden="false" customHeight="false" outlineLevel="0" collapsed="false">
      <c r="A869" s="76" t="n">
        <v>865</v>
      </c>
      <c r="B869" s="77" t="n">
        <f aca="false">EOMONTH(Input!$C$7,A869)</f>
        <v>69245</v>
      </c>
      <c r="D869" s="78" t="n">
        <f aca="false">IF(AND($B869&lt;Input!$C$31,$B869&lt;Input!$G$31),Input!$G$48,0)</f>
        <v>0</v>
      </c>
      <c r="E869" s="78" t="n">
        <f aca="true">IF(AND($B869&gt;Input!$G$31,$B869&lt;Input!$G$25),PMT(Input!$G$47/(100*12),(OFFSET($A$4,MATCH(Input!$G$25,$B$4:$B$1004,1),0,1,1)-OFFSET($A$4,MATCH(Input!$G$31,$B$4:$B$1004,1),0,1,1)),$H$4,0,1),0)</f>
        <v>0</v>
      </c>
      <c r="F869" s="78" t="n">
        <f aca="false">($F868+$D869+$E869)*(1+Input!$G$47/(100*12))</f>
        <v>0</v>
      </c>
    </row>
    <row r="870" customFormat="false" ht="12.8" hidden="false" customHeight="false" outlineLevel="0" collapsed="false">
      <c r="A870" s="76" t="n">
        <v>866</v>
      </c>
      <c r="B870" s="77" t="n">
        <f aca="false">EOMONTH(Input!$C$7,A870)</f>
        <v>69276</v>
      </c>
      <c r="D870" s="78" t="n">
        <f aca="false">IF(AND($B870&lt;Input!$C$31,$B870&lt;Input!$G$31),Input!$G$48,0)</f>
        <v>0</v>
      </c>
      <c r="E870" s="78" t="n">
        <f aca="true">IF(AND($B870&gt;Input!$G$31,$B870&lt;Input!$G$25),PMT(Input!$G$47/(100*12),(OFFSET($A$4,MATCH(Input!$G$25,$B$4:$B$1004,1),0,1,1)-OFFSET($A$4,MATCH(Input!$G$31,$B$4:$B$1004,1),0,1,1)),$H$4,0,1),0)</f>
        <v>0</v>
      </c>
      <c r="F870" s="78" t="n">
        <f aca="false">($F869+$D870+$E870)*(1+Input!$G$47/(100*12))</f>
        <v>0</v>
      </c>
    </row>
    <row r="871" customFormat="false" ht="12.8" hidden="false" customHeight="false" outlineLevel="0" collapsed="false">
      <c r="A871" s="76" t="n">
        <v>867</v>
      </c>
      <c r="B871" s="77" t="n">
        <f aca="false">EOMONTH(Input!$C$7,A871)</f>
        <v>69306</v>
      </c>
      <c r="D871" s="78" t="n">
        <f aca="false">IF(AND($B871&lt;Input!$C$31,$B871&lt;Input!$G$31),Input!$G$48,0)</f>
        <v>0</v>
      </c>
      <c r="E871" s="78" t="n">
        <f aca="true">IF(AND($B871&gt;Input!$G$31,$B871&lt;Input!$G$25),PMT(Input!$G$47/(100*12),(OFFSET($A$4,MATCH(Input!$G$25,$B$4:$B$1004,1),0,1,1)-OFFSET($A$4,MATCH(Input!$G$31,$B$4:$B$1004,1),0,1,1)),$H$4,0,1),0)</f>
        <v>0</v>
      </c>
      <c r="F871" s="78" t="n">
        <f aca="false">($F870+$D871+$E871)*(1+Input!$G$47/(100*12))</f>
        <v>0</v>
      </c>
    </row>
    <row r="872" customFormat="false" ht="12.8" hidden="false" customHeight="false" outlineLevel="0" collapsed="false">
      <c r="A872" s="76" t="n">
        <v>868</v>
      </c>
      <c r="B872" s="77" t="n">
        <f aca="false">EOMONTH(Input!$C$7,A872)</f>
        <v>69337</v>
      </c>
      <c r="D872" s="78" t="n">
        <f aca="false">IF(AND($B872&lt;Input!$C$31,$B872&lt;Input!$G$31),Input!$G$48,0)</f>
        <v>0</v>
      </c>
      <c r="E872" s="78" t="n">
        <f aca="true">IF(AND($B872&gt;Input!$G$31,$B872&lt;Input!$G$25),PMT(Input!$G$47/(100*12),(OFFSET($A$4,MATCH(Input!$G$25,$B$4:$B$1004,1),0,1,1)-OFFSET($A$4,MATCH(Input!$G$31,$B$4:$B$1004,1),0,1,1)),$H$4,0,1),0)</f>
        <v>0</v>
      </c>
      <c r="F872" s="78" t="n">
        <f aca="false">($F871+$D872+$E872)*(1+Input!$G$47/(100*12))</f>
        <v>0</v>
      </c>
    </row>
    <row r="873" customFormat="false" ht="12.8" hidden="false" customHeight="false" outlineLevel="0" collapsed="false">
      <c r="A873" s="76" t="n">
        <v>869</v>
      </c>
      <c r="B873" s="77" t="n">
        <f aca="false">EOMONTH(Input!$C$7,A873)</f>
        <v>69367</v>
      </c>
      <c r="D873" s="78" t="n">
        <f aca="false">IF(AND($B873&lt;Input!$C$31,$B873&lt;Input!$G$31),Input!$G$48,0)</f>
        <v>0</v>
      </c>
      <c r="E873" s="78" t="n">
        <f aca="true">IF(AND($B873&gt;Input!$G$31,$B873&lt;Input!$G$25),PMT(Input!$G$47/(100*12),(OFFSET($A$4,MATCH(Input!$G$25,$B$4:$B$1004,1),0,1,1)-OFFSET($A$4,MATCH(Input!$G$31,$B$4:$B$1004,1),0,1,1)),$H$4,0,1),0)</f>
        <v>0</v>
      </c>
      <c r="F873" s="78" t="n">
        <f aca="false">($F872+$D873+$E873)*(1+Input!$G$47/(100*12))</f>
        <v>0</v>
      </c>
    </row>
    <row r="874" customFormat="false" ht="12.8" hidden="false" customHeight="false" outlineLevel="0" collapsed="false">
      <c r="A874" s="76" t="n">
        <v>870</v>
      </c>
      <c r="B874" s="77" t="n">
        <f aca="false">EOMONTH(Input!$C$7,A874)</f>
        <v>69398</v>
      </c>
      <c r="D874" s="78" t="n">
        <f aca="false">IF(AND($B874&lt;Input!$C$31,$B874&lt;Input!$G$31),Input!$G$48,0)</f>
        <v>0</v>
      </c>
      <c r="E874" s="78" t="n">
        <f aca="true">IF(AND($B874&gt;Input!$G$31,$B874&lt;Input!$G$25),PMT(Input!$G$47/(100*12),(OFFSET($A$4,MATCH(Input!$G$25,$B$4:$B$1004,1),0,1,1)-OFFSET($A$4,MATCH(Input!$G$31,$B$4:$B$1004,1),0,1,1)),$H$4,0,1),0)</f>
        <v>0</v>
      </c>
      <c r="F874" s="78" t="n">
        <f aca="false">($F873+$D874+$E874)*(1+Input!$G$47/(100*12))</f>
        <v>0</v>
      </c>
    </row>
    <row r="875" customFormat="false" ht="12.8" hidden="false" customHeight="false" outlineLevel="0" collapsed="false">
      <c r="A875" s="76" t="n">
        <v>871</v>
      </c>
      <c r="B875" s="77" t="n">
        <f aca="false">EOMONTH(Input!$C$7,A875)</f>
        <v>69429</v>
      </c>
      <c r="D875" s="78" t="n">
        <f aca="false">IF(AND($B875&lt;Input!$C$31,$B875&lt;Input!$G$31),Input!$G$48,0)</f>
        <v>0</v>
      </c>
      <c r="E875" s="78" t="n">
        <f aca="true">IF(AND($B875&gt;Input!$G$31,$B875&lt;Input!$G$25),PMT(Input!$G$47/(100*12),(OFFSET($A$4,MATCH(Input!$G$25,$B$4:$B$1004,1),0,1,1)-OFFSET($A$4,MATCH(Input!$G$31,$B$4:$B$1004,1),0,1,1)),$H$4,0,1),0)</f>
        <v>0</v>
      </c>
      <c r="F875" s="78" t="n">
        <f aca="false">($F874+$D875+$E875)*(1+Input!$G$47/(100*12))</f>
        <v>0</v>
      </c>
    </row>
    <row r="876" customFormat="false" ht="12.8" hidden="false" customHeight="false" outlineLevel="0" collapsed="false">
      <c r="A876" s="76" t="n">
        <v>872</v>
      </c>
      <c r="B876" s="77" t="n">
        <f aca="false">EOMONTH(Input!$C$7,A876)</f>
        <v>69457</v>
      </c>
      <c r="D876" s="78" t="n">
        <f aca="false">IF(AND($B876&lt;Input!$C$31,$B876&lt;Input!$G$31),Input!$G$48,0)</f>
        <v>0</v>
      </c>
      <c r="E876" s="78" t="n">
        <f aca="true">IF(AND($B876&gt;Input!$G$31,$B876&lt;Input!$G$25),PMT(Input!$G$47/(100*12),(OFFSET($A$4,MATCH(Input!$G$25,$B$4:$B$1004,1),0,1,1)-OFFSET($A$4,MATCH(Input!$G$31,$B$4:$B$1004,1),0,1,1)),$H$4,0,1),0)</f>
        <v>0</v>
      </c>
      <c r="F876" s="78" t="n">
        <f aca="false">($F875+$D876+$E876)*(1+Input!$G$47/(100*12))</f>
        <v>0</v>
      </c>
    </row>
    <row r="877" customFormat="false" ht="12.8" hidden="false" customHeight="false" outlineLevel="0" collapsed="false">
      <c r="A877" s="76" t="n">
        <v>873</v>
      </c>
      <c r="B877" s="77" t="n">
        <f aca="false">EOMONTH(Input!$C$7,A877)</f>
        <v>69488</v>
      </c>
      <c r="D877" s="78" t="n">
        <f aca="false">IF(AND($B877&lt;Input!$C$31,$B877&lt;Input!$G$31),Input!$G$48,0)</f>
        <v>0</v>
      </c>
      <c r="E877" s="78" t="n">
        <f aca="true">IF(AND($B877&gt;Input!$G$31,$B877&lt;Input!$G$25),PMT(Input!$G$47/(100*12),(OFFSET($A$4,MATCH(Input!$G$25,$B$4:$B$1004,1),0,1,1)-OFFSET($A$4,MATCH(Input!$G$31,$B$4:$B$1004,1),0,1,1)),$H$4,0,1),0)</f>
        <v>0</v>
      </c>
      <c r="F877" s="78" t="n">
        <f aca="false">($F876+$D877+$E877)*(1+Input!$G$47/(100*12))</f>
        <v>0</v>
      </c>
    </row>
    <row r="878" customFormat="false" ht="12.8" hidden="false" customHeight="false" outlineLevel="0" collapsed="false">
      <c r="A878" s="76" t="n">
        <v>874</v>
      </c>
      <c r="B878" s="77" t="n">
        <f aca="false">EOMONTH(Input!$C$7,A878)</f>
        <v>69518</v>
      </c>
      <c r="D878" s="78" t="n">
        <f aca="false">IF(AND($B878&lt;Input!$C$31,$B878&lt;Input!$G$31),Input!$G$48,0)</f>
        <v>0</v>
      </c>
      <c r="E878" s="78" t="n">
        <f aca="true">IF(AND($B878&gt;Input!$G$31,$B878&lt;Input!$G$25),PMT(Input!$G$47/(100*12),(OFFSET($A$4,MATCH(Input!$G$25,$B$4:$B$1004,1),0,1,1)-OFFSET($A$4,MATCH(Input!$G$31,$B$4:$B$1004,1),0,1,1)),$H$4,0,1),0)</f>
        <v>0</v>
      </c>
      <c r="F878" s="78" t="n">
        <f aca="false">($F877+$D878+$E878)*(1+Input!$G$47/(100*12))</f>
        <v>0</v>
      </c>
    </row>
    <row r="879" customFormat="false" ht="12.8" hidden="false" customHeight="false" outlineLevel="0" collapsed="false">
      <c r="A879" s="76" t="n">
        <v>875</v>
      </c>
      <c r="B879" s="77" t="n">
        <f aca="false">EOMONTH(Input!$C$7,A879)</f>
        <v>69549</v>
      </c>
      <c r="D879" s="78" t="n">
        <f aca="false">IF(AND($B879&lt;Input!$C$31,$B879&lt;Input!$G$31),Input!$G$48,0)</f>
        <v>0</v>
      </c>
      <c r="E879" s="78" t="n">
        <f aca="true">IF(AND($B879&gt;Input!$G$31,$B879&lt;Input!$G$25),PMT(Input!$G$47/(100*12),(OFFSET($A$4,MATCH(Input!$G$25,$B$4:$B$1004,1),0,1,1)-OFFSET($A$4,MATCH(Input!$G$31,$B$4:$B$1004,1),0,1,1)),$H$4,0,1),0)</f>
        <v>0</v>
      </c>
      <c r="F879" s="78" t="n">
        <f aca="false">($F878+$D879+$E879)*(1+Input!$G$47/(100*12))</f>
        <v>0</v>
      </c>
    </row>
    <row r="880" customFormat="false" ht="12.8" hidden="false" customHeight="false" outlineLevel="0" collapsed="false">
      <c r="A880" s="76" t="n">
        <v>876</v>
      </c>
      <c r="B880" s="77" t="n">
        <f aca="false">EOMONTH(Input!$C$7,A880)</f>
        <v>69579</v>
      </c>
      <c r="D880" s="78" t="n">
        <f aca="false">IF(AND($B880&lt;Input!$C$31,$B880&lt;Input!$G$31),Input!$G$48,0)</f>
        <v>0</v>
      </c>
      <c r="E880" s="78" t="n">
        <f aca="true">IF(AND($B880&gt;Input!$G$31,$B880&lt;Input!$G$25),PMT(Input!$G$47/(100*12),(OFFSET($A$4,MATCH(Input!$G$25,$B$4:$B$1004,1),0,1,1)-OFFSET($A$4,MATCH(Input!$G$31,$B$4:$B$1004,1),0,1,1)),$H$4,0,1),0)</f>
        <v>0</v>
      </c>
      <c r="F880" s="78" t="n">
        <f aca="false">($F879+$D880+$E880)*(1+Input!$G$47/(100*12))</f>
        <v>0</v>
      </c>
    </row>
    <row r="881" customFormat="false" ht="12.8" hidden="false" customHeight="false" outlineLevel="0" collapsed="false">
      <c r="A881" s="76" t="n">
        <v>877</v>
      </c>
      <c r="B881" s="77" t="n">
        <f aca="false">EOMONTH(Input!$C$7,A881)</f>
        <v>69610</v>
      </c>
      <c r="D881" s="78" t="n">
        <f aca="false">IF(AND($B881&lt;Input!$C$31,$B881&lt;Input!$G$31),Input!$G$48,0)</f>
        <v>0</v>
      </c>
      <c r="E881" s="78" t="n">
        <f aca="true">IF(AND($B881&gt;Input!$G$31,$B881&lt;Input!$G$25),PMT(Input!$G$47/(100*12),(OFFSET($A$4,MATCH(Input!$G$25,$B$4:$B$1004,1),0,1,1)-OFFSET($A$4,MATCH(Input!$G$31,$B$4:$B$1004,1),0,1,1)),$H$4,0,1),0)</f>
        <v>0</v>
      </c>
      <c r="F881" s="78" t="n">
        <f aca="false">($F880+$D881+$E881)*(1+Input!$G$47/(100*12))</f>
        <v>0</v>
      </c>
    </row>
    <row r="882" customFormat="false" ht="12.8" hidden="false" customHeight="false" outlineLevel="0" collapsed="false">
      <c r="A882" s="76" t="n">
        <v>878</v>
      </c>
      <c r="B882" s="77" t="n">
        <f aca="false">EOMONTH(Input!$C$7,A882)</f>
        <v>69641</v>
      </c>
      <c r="D882" s="78" t="n">
        <f aca="false">IF(AND($B882&lt;Input!$C$31,$B882&lt;Input!$G$31),Input!$G$48,0)</f>
        <v>0</v>
      </c>
      <c r="E882" s="78" t="n">
        <f aca="true">IF(AND($B882&gt;Input!$G$31,$B882&lt;Input!$G$25),PMT(Input!$G$47/(100*12),(OFFSET($A$4,MATCH(Input!$G$25,$B$4:$B$1004,1),0,1,1)-OFFSET($A$4,MATCH(Input!$G$31,$B$4:$B$1004,1),0,1,1)),$H$4,0,1),0)</f>
        <v>0</v>
      </c>
      <c r="F882" s="78" t="n">
        <f aca="false">($F881+$D882+$E882)*(1+Input!$G$47/(100*12))</f>
        <v>0</v>
      </c>
    </row>
    <row r="883" customFormat="false" ht="12.8" hidden="false" customHeight="false" outlineLevel="0" collapsed="false">
      <c r="A883" s="76" t="n">
        <v>879</v>
      </c>
      <c r="B883" s="77" t="n">
        <f aca="false">EOMONTH(Input!$C$7,A883)</f>
        <v>69671</v>
      </c>
      <c r="D883" s="78" t="n">
        <f aca="false">IF(AND($B883&lt;Input!$C$31,$B883&lt;Input!$G$31),Input!$G$48,0)</f>
        <v>0</v>
      </c>
      <c r="E883" s="78" t="n">
        <f aca="true">IF(AND($B883&gt;Input!$G$31,$B883&lt;Input!$G$25),PMT(Input!$G$47/(100*12),(OFFSET($A$4,MATCH(Input!$G$25,$B$4:$B$1004,1),0,1,1)-OFFSET($A$4,MATCH(Input!$G$31,$B$4:$B$1004,1),0,1,1)),$H$4,0,1),0)</f>
        <v>0</v>
      </c>
      <c r="F883" s="78" t="n">
        <f aca="false">($F882+$D883+$E883)*(1+Input!$G$47/(100*12))</f>
        <v>0</v>
      </c>
    </row>
    <row r="884" customFormat="false" ht="12.8" hidden="false" customHeight="false" outlineLevel="0" collapsed="false">
      <c r="A884" s="76" t="n">
        <v>880</v>
      </c>
      <c r="B884" s="77" t="n">
        <f aca="false">EOMONTH(Input!$C$7,A884)</f>
        <v>69702</v>
      </c>
      <c r="D884" s="78" t="n">
        <f aca="false">IF(AND($B884&lt;Input!$C$31,$B884&lt;Input!$G$31),Input!$G$48,0)</f>
        <v>0</v>
      </c>
      <c r="E884" s="78" t="n">
        <f aca="true">IF(AND($B884&gt;Input!$G$31,$B884&lt;Input!$G$25),PMT(Input!$G$47/(100*12),(OFFSET($A$4,MATCH(Input!$G$25,$B$4:$B$1004,1),0,1,1)-OFFSET($A$4,MATCH(Input!$G$31,$B$4:$B$1004,1),0,1,1)),$H$4,0,1),0)</f>
        <v>0</v>
      </c>
      <c r="F884" s="78" t="n">
        <f aca="false">($F883+$D884+$E884)*(1+Input!$G$47/(100*12))</f>
        <v>0</v>
      </c>
    </row>
    <row r="885" customFormat="false" ht="12.8" hidden="false" customHeight="false" outlineLevel="0" collapsed="false">
      <c r="A885" s="76" t="n">
        <v>881</v>
      </c>
      <c r="B885" s="77" t="n">
        <f aca="false">EOMONTH(Input!$C$7,A885)</f>
        <v>69732</v>
      </c>
      <c r="D885" s="78" t="n">
        <f aca="false">IF(AND($B885&lt;Input!$C$31,$B885&lt;Input!$G$31),Input!$G$48,0)</f>
        <v>0</v>
      </c>
      <c r="E885" s="78" t="n">
        <f aca="true">IF(AND($B885&gt;Input!$G$31,$B885&lt;Input!$G$25),PMT(Input!$G$47/(100*12),(OFFSET($A$4,MATCH(Input!$G$25,$B$4:$B$1004,1),0,1,1)-OFFSET($A$4,MATCH(Input!$G$31,$B$4:$B$1004,1),0,1,1)),$H$4,0,1),0)</f>
        <v>0</v>
      </c>
      <c r="F885" s="78" t="n">
        <f aca="false">($F884+$D885+$E885)*(1+Input!$G$47/(100*12))</f>
        <v>0</v>
      </c>
    </row>
    <row r="886" customFormat="false" ht="12.8" hidden="false" customHeight="false" outlineLevel="0" collapsed="false">
      <c r="A886" s="76" t="n">
        <v>882</v>
      </c>
      <c r="B886" s="77" t="n">
        <f aca="false">EOMONTH(Input!$C$7,A886)</f>
        <v>69763</v>
      </c>
      <c r="D886" s="78" t="n">
        <f aca="false">IF(AND($B886&lt;Input!$C$31,$B886&lt;Input!$G$31),Input!$G$48,0)</f>
        <v>0</v>
      </c>
      <c r="E886" s="78" t="n">
        <f aca="true">IF(AND($B886&gt;Input!$G$31,$B886&lt;Input!$G$25),PMT(Input!$G$47/(100*12),(OFFSET($A$4,MATCH(Input!$G$25,$B$4:$B$1004,1),0,1,1)-OFFSET($A$4,MATCH(Input!$G$31,$B$4:$B$1004,1),0,1,1)),$H$4,0,1),0)</f>
        <v>0</v>
      </c>
      <c r="F886" s="78" t="n">
        <f aca="false">($F885+$D886+$E886)*(1+Input!$G$47/(100*12))</f>
        <v>0</v>
      </c>
    </row>
    <row r="887" customFormat="false" ht="12.8" hidden="false" customHeight="false" outlineLevel="0" collapsed="false">
      <c r="A887" s="76" t="n">
        <v>883</v>
      </c>
      <c r="B887" s="77" t="n">
        <f aca="false">EOMONTH(Input!$C$7,A887)</f>
        <v>69794</v>
      </c>
      <c r="D887" s="78" t="n">
        <f aca="false">IF(AND($B887&lt;Input!$C$31,$B887&lt;Input!$G$31),Input!$G$48,0)</f>
        <v>0</v>
      </c>
      <c r="E887" s="78" t="n">
        <f aca="true">IF(AND($B887&gt;Input!$G$31,$B887&lt;Input!$G$25),PMT(Input!$G$47/(100*12),(OFFSET($A$4,MATCH(Input!$G$25,$B$4:$B$1004,1),0,1,1)-OFFSET($A$4,MATCH(Input!$G$31,$B$4:$B$1004,1),0,1,1)),$H$4,0,1),0)</f>
        <v>0</v>
      </c>
      <c r="F887" s="78" t="n">
        <f aca="false">($F886+$D887+$E887)*(1+Input!$G$47/(100*12))</f>
        <v>0</v>
      </c>
    </row>
    <row r="888" customFormat="false" ht="12.8" hidden="false" customHeight="false" outlineLevel="0" collapsed="false">
      <c r="A888" s="76" t="n">
        <v>884</v>
      </c>
      <c r="B888" s="77" t="n">
        <f aca="false">EOMONTH(Input!$C$7,A888)</f>
        <v>69822</v>
      </c>
      <c r="D888" s="78" t="n">
        <f aca="false">IF(AND($B888&lt;Input!$C$31,$B888&lt;Input!$G$31),Input!$G$48,0)</f>
        <v>0</v>
      </c>
      <c r="E888" s="78" t="n">
        <f aca="true">IF(AND($B888&gt;Input!$G$31,$B888&lt;Input!$G$25),PMT(Input!$G$47/(100*12),(OFFSET($A$4,MATCH(Input!$G$25,$B$4:$B$1004,1),0,1,1)-OFFSET($A$4,MATCH(Input!$G$31,$B$4:$B$1004,1),0,1,1)),$H$4,0,1),0)</f>
        <v>0</v>
      </c>
      <c r="F888" s="78" t="n">
        <f aca="false">($F887+$D888+$E888)*(1+Input!$G$47/(100*12))</f>
        <v>0</v>
      </c>
    </row>
    <row r="889" customFormat="false" ht="12.8" hidden="false" customHeight="false" outlineLevel="0" collapsed="false">
      <c r="A889" s="76" t="n">
        <v>885</v>
      </c>
      <c r="B889" s="77" t="n">
        <f aca="false">EOMONTH(Input!$C$7,A889)</f>
        <v>69853</v>
      </c>
      <c r="D889" s="78" t="n">
        <f aca="false">IF(AND($B889&lt;Input!$C$31,$B889&lt;Input!$G$31),Input!$G$48,0)</f>
        <v>0</v>
      </c>
      <c r="E889" s="78" t="n">
        <f aca="true">IF(AND($B889&gt;Input!$G$31,$B889&lt;Input!$G$25),PMT(Input!$G$47/(100*12),(OFFSET($A$4,MATCH(Input!$G$25,$B$4:$B$1004,1),0,1,1)-OFFSET($A$4,MATCH(Input!$G$31,$B$4:$B$1004,1),0,1,1)),$H$4,0,1),0)</f>
        <v>0</v>
      </c>
      <c r="F889" s="78" t="n">
        <f aca="false">($F888+$D889+$E889)*(1+Input!$G$47/(100*12))</f>
        <v>0</v>
      </c>
    </row>
    <row r="890" customFormat="false" ht="12.8" hidden="false" customHeight="false" outlineLevel="0" collapsed="false">
      <c r="A890" s="76" t="n">
        <v>886</v>
      </c>
      <c r="B890" s="77" t="n">
        <f aca="false">EOMONTH(Input!$C$7,A890)</f>
        <v>69883</v>
      </c>
      <c r="D890" s="78" t="n">
        <f aca="false">IF(AND($B890&lt;Input!$C$31,$B890&lt;Input!$G$31),Input!$G$48,0)</f>
        <v>0</v>
      </c>
      <c r="E890" s="78" t="n">
        <f aca="true">IF(AND($B890&gt;Input!$G$31,$B890&lt;Input!$G$25),PMT(Input!$G$47/(100*12),(OFFSET($A$4,MATCH(Input!$G$25,$B$4:$B$1004,1),0,1,1)-OFFSET($A$4,MATCH(Input!$G$31,$B$4:$B$1004,1),0,1,1)),$H$4,0,1),0)</f>
        <v>0</v>
      </c>
      <c r="F890" s="78" t="n">
        <f aca="false">($F889+$D890+$E890)*(1+Input!$G$47/(100*12))</f>
        <v>0</v>
      </c>
    </row>
    <row r="891" customFormat="false" ht="12.8" hidden="false" customHeight="false" outlineLevel="0" collapsed="false">
      <c r="A891" s="76" t="n">
        <v>887</v>
      </c>
      <c r="B891" s="77" t="n">
        <f aca="false">EOMONTH(Input!$C$7,A891)</f>
        <v>69914</v>
      </c>
      <c r="D891" s="78" t="n">
        <f aca="false">IF(AND($B891&lt;Input!$C$31,$B891&lt;Input!$G$31),Input!$G$48,0)</f>
        <v>0</v>
      </c>
      <c r="E891" s="78" t="n">
        <f aca="true">IF(AND($B891&gt;Input!$G$31,$B891&lt;Input!$G$25),PMT(Input!$G$47/(100*12),(OFFSET($A$4,MATCH(Input!$G$25,$B$4:$B$1004,1),0,1,1)-OFFSET($A$4,MATCH(Input!$G$31,$B$4:$B$1004,1),0,1,1)),$H$4,0,1),0)</f>
        <v>0</v>
      </c>
      <c r="F891" s="78" t="n">
        <f aca="false">($F890+$D891+$E891)*(1+Input!$G$47/(100*12))</f>
        <v>0</v>
      </c>
    </row>
    <row r="892" customFormat="false" ht="12.8" hidden="false" customHeight="false" outlineLevel="0" collapsed="false">
      <c r="A892" s="76" t="n">
        <v>888</v>
      </c>
      <c r="B892" s="77" t="n">
        <f aca="false">EOMONTH(Input!$C$7,A892)</f>
        <v>69944</v>
      </c>
      <c r="D892" s="78" t="n">
        <f aca="false">IF(AND($B892&lt;Input!$C$31,$B892&lt;Input!$G$31),Input!$G$48,0)</f>
        <v>0</v>
      </c>
      <c r="E892" s="78" t="n">
        <f aca="true">IF(AND($B892&gt;Input!$G$31,$B892&lt;Input!$G$25),PMT(Input!$G$47/(100*12),(OFFSET($A$4,MATCH(Input!$G$25,$B$4:$B$1004,1),0,1,1)-OFFSET($A$4,MATCH(Input!$G$31,$B$4:$B$1004,1),0,1,1)),$H$4,0,1),0)</f>
        <v>0</v>
      </c>
      <c r="F892" s="78" t="n">
        <f aca="false">($F891+$D892+$E892)*(1+Input!$G$47/(100*12))</f>
        <v>0</v>
      </c>
    </row>
    <row r="893" customFormat="false" ht="12.8" hidden="false" customHeight="false" outlineLevel="0" collapsed="false">
      <c r="A893" s="76" t="n">
        <v>889</v>
      </c>
      <c r="B893" s="77" t="n">
        <f aca="false">EOMONTH(Input!$C$7,A893)</f>
        <v>69975</v>
      </c>
      <c r="D893" s="78" t="n">
        <f aca="false">IF(AND($B893&lt;Input!$C$31,$B893&lt;Input!$G$31),Input!$G$48,0)</f>
        <v>0</v>
      </c>
      <c r="E893" s="78" t="n">
        <f aca="true">IF(AND($B893&gt;Input!$G$31,$B893&lt;Input!$G$25),PMT(Input!$G$47/(100*12),(OFFSET($A$4,MATCH(Input!$G$25,$B$4:$B$1004,1),0,1,1)-OFFSET($A$4,MATCH(Input!$G$31,$B$4:$B$1004,1),0,1,1)),$H$4,0,1),0)</f>
        <v>0</v>
      </c>
      <c r="F893" s="78" t="n">
        <f aca="false">($F892+$D893+$E893)*(1+Input!$G$47/(100*12))</f>
        <v>0</v>
      </c>
    </row>
    <row r="894" customFormat="false" ht="12.8" hidden="false" customHeight="false" outlineLevel="0" collapsed="false">
      <c r="A894" s="76" t="n">
        <v>890</v>
      </c>
      <c r="B894" s="77" t="n">
        <f aca="false">EOMONTH(Input!$C$7,A894)</f>
        <v>70006</v>
      </c>
      <c r="D894" s="78" t="n">
        <f aca="false">IF(AND($B894&lt;Input!$C$31,$B894&lt;Input!$G$31),Input!$G$48,0)</f>
        <v>0</v>
      </c>
      <c r="E894" s="78" t="n">
        <f aca="true">IF(AND($B894&gt;Input!$G$31,$B894&lt;Input!$G$25),PMT(Input!$G$47/(100*12),(OFFSET($A$4,MATCH(Input!$G$25,$B$4:$B$1004,1),0,1,1)-OFFSET($A$4,MATCH(Input!$G$31,$B$4:$B$1004,1),0,1,1)),$H$4,0,1),0)</f>
        <v>0</v>
      </c>
      <c r="F894" s="78" t="n">
        <f aca="false">($F893+$D894+$E894)*(1+Input!$G$47/(100*12))</f>
        <v>0</v>
      </c>
    </row>
    <row r="895" customFormat="false" ht="12.8" hidden="false" customHeight="false" outlineLevel="0" collapsed="false">
      <c r="A895" s="76" t="n">
        <v>891</v>
      </c>
      <c r="B895" s="77" t="n">
        <f aca="false">EOMONTH(Input!$C$7,A895)</f>
        <v>70036</v>
      </c>
      <c r="D895" s="78" t="n">
        <f aca="false">IF(AND($B895&lt;Input!$C$31,$B895&lt;Input!$G$31),Input!$G$48,0)</f>
        <v>0</v>
      </c>
      <c r="E895" s="78" t="n">
        <f aca="true">IF(AND($B895&gt;Input!$G$31,$B895&lt;Input!$G$25),PMT(Input!$G$47/(100*12),(OFFSET($A$4,MATCH(Input!$G$25,$B$4:$B$1004,1),0,1,1)-OFFSET($A$4,MATCH(Input!$G$31,$B$4:$B$1004,1),0,1,1)),$H$4,0,1),0)</f>
        <v>0</v>
      </c>
      <c r="F895" s="78" t="n">
        <f aca="false">($F894+$D895+$E895)*(1+Input!$G$47/(100*12))</f>
        <v>0</v>
      </c>
    </row>
    <row r="896" customFormat="false" ht="12.8" hidden="false" customHeight="false" outlineLevel="0" collapsed="false">
      <c r="A896" s="76" t="n">
        <v>892</v>
      </c>
      <c r="B896" s="77" t="n">
        <f aca="false">EOMONTH(Input!$C$7,A896)</f>
        <v>70067</v>
      </c>
      <c r="D896" s="78" t="n">
        <f aca="false">IF(AND($B896&lt;Input!$C$31,$B896&lt;Input!$G$31),Input!$G$48,0)</f>
        <v>0</v>
      </c>
      <c r="E896" s="78" t="n">
        <f aca="true">IF(AND($B896&gt;Input!$G$31,$B896&lt;Input!$G$25),PMT(Input!$G$47/(100*12),(OFFSET($A$4,MATCH(Input!$G$25,$B$4:$B$1004,1),0,1,1)-OFFSET($A$4,MATCH(Input!$G$31,$B$4:$B$1004,1),0,1,1)),$H$4,0,1),0)</f>
        <v>0</v>
      </c>
      <c r="F896" s="78" t="n">
        <f aca="false">($F895+$D896+$E896)*(1+Input!$G$47/(100*12))</f>
        <v>0</v>
      </c>
    </row>
    <row r="897" customFormat="false" ht="12.8" hidden="false" customHeight="false" outlineLevel="0" collapsed="false">
      <c r="A897" s="76" t="n">
        <v>893</v>
      </c>
      <c r="B897" s="77" t="n">
        <f aca="false">EOMONTH(Input!$C$7,A897)</f>
        <v>70097</v>
      </c>
      <c r="D897" s="78" t="n">
        <f aca="false">IF(AND($B897&lt;Input!$C$31,$B897&lt;Input!$G$31),Input!$G$48,0)</f>
        <v>0</v>
      </c>
      <c r="E897" s="78" t="n">
        <f aca="true">IF(AND($B897&gt;Input!$G$31,$B897&lt;Input!$G$25),PMT(Input!$G$47/(100*12),(OFFSET($A$4,MATCH(Input!$G$25,$B$4:$B$1004,1),0,1,1)-OFFSET($A$4,MATCH(Input!$G$31,$B$4:$B$1004,1),0,1,1)),$H$4,0,1),0)</f>
        <v>0</v>
      </c>
      <c r="F897" s="78" t="n">
        <f aca="false">($F896+$D897+$E897)*(1+Input!$G$47/(100*12))</f>
        <v>0</v>
      </c>
    </row>
    <row r="898" customFormat="false" ht="12.8" hidden="false" customHeight="false" outlineLevel="0" collapsed="false">
      <c r="A898" s="76" t="n">
        <v>894</v>
      </c>
      <c r="B898" s="77" t="n">
        <f aca="false">EOMONTH(Input!$C$7,A898)</f>
        <v>70128</v>
      </c>
      <c r="D898" s="78" t="n">
        <f aca="false">IF(AND($B898&lt;Input!$C$31,$B898&lt;Input!$G$31),Input!$G$48,0)</f>
        <v>0</v>
      </c>
      <c r="E898" s="78" t="n">
        <f aca="true">IF(AND($B898&gt;Input!$G$31,$B898&lt;Input!$G$25),PMT(Input!$G$47/(100*12),(OFFSET($A$4,MATCH(Input!$G$25,$B$4:$B$1004,1),0,1,1)-OFFSET($A$4,MATCH(Input!$G$31,$B$4:$B$1004,1),0,1,1)),$H$4,0,1),0)</f>
        <v>0</v>
      </c>
      <c r="F898" s="78" t="n">
        <f aca="false">($F897+$D898+$E898)*(1+Input!$G$47/(100*12))</f>
        <v>0</v>
      </c>
    </row>
    <row r="899" customFormat="false" ht="12.8" hidden="false" customHeight="false" outlineLevel="0" collapsed="false">
      <c r="A899" s="76" t="n">
        <v>895</v>
      </c>
      <c r="B899" s="77" t="n">
        <f aca="false">EOMONTH(Input!$C$7,A899)</f>
        <v>70159</v>
      </c>
      <c r="D899" s="78" t="n">
        <f aca="false">IF(AND($B899&lt;Input!$C$31,$B899&lt;Input!$G$31),Input!$G$48,0)</f>
        <v>0</v>
      </c>
      <c r="E899" s="78" t="n">
        <f aca="true">IF(AND($B899&gt;Input!$G$31,$B899&lt;Input!$G$25),PMT(Input!$G$47/(100*12),(OFFSET($A$4,MATCH(Input!$G$25,$B$4:$B$1004,1),0,1,1)-OFFSET($A$4,MATCH(Input!$G$31,$B$4:$B$1004,1),0,1,1)),$H$4,0,1),0)</f>
        <v>0</v>
      </c>
      <c r="F899" s="78" t="n">
        <f aca="false">($F898+$D899+$E899)*(1+Input!$G$47/(100*12))</f>
        <v>0</v>
      </c>
    </row>
    <row r="900" customFormat="false" ht="12.8" hidden="false" customHeight="false" outlineLevel="0" collapsed="false">
      <c r="A900" s="76" t="n">
        <v>896</v>
      </c>
      <c r="B900" s="77" t="n">
        <f aca="false">EOMONTH(Input!$C$7,A900)</f>
        <v>70188</v>
      </c>
      <c r="D900" s="78" t="n">
        <f aca="false">IF(AND($B900&lt;Input!$C$31,$B900&lt;Input!$G$31),Input!$G$48,0)</f>
        <v>0</v>
      </c>
      <c r="E900" s="78" t="n">
        <f aca="true">IF(AND($B900&gt;Input!$G$31,$B900&lt;Input!$G$25),PMT(Input!$G$47/(100*12),(OFFSET($A$4,MATCH(Input!$G$25,$B$4:$B$1004,1),0,1,1)-OFFSET($A$4,MATCH(Input!$G$31,$B$4:$B$1004,1),0,1,1)),$H$4,0,1),0)</f>
        <v>0</v>
      </c>
      <c r="F900" s="78" t="n">
        <f aca="false">($F899+$D900+$E900)*(1+Input!$G$47/(100*12))</f>
        <v>0</v>
      </c>
    </row>
    <row r="901" customFormat="false" ht="12.8" hidden="false" customHeight="false" outlineLevel="0" collapsed="false">
      <c r="A901" s="76" t="n">
        <v>897</v>
      </c>
      <c r="B901" s="77" t="n">
        <f aca="false">EOMONTH(Input!$C$7,A901)</f>
        <v>70219</v>
      </c>
      <c r="D901" s="78" t="n">
        <f aca="false">IF(AND($B901&lt;Input!$C$31,$B901&lt;Input!$G$31),Input!$G$48,0)</f>
        <v>0</v>
      </c>
      <c r="E901" s="78" t="n">
        <f aca="true">IF(AND($B901&gt;Input!$G$31,$B901&lt;Input!$G$25),PMT(Input!$G$47/(100*12),(OFFSET($A$4,MATCH(Input!$G$25,$B$4:$B$1004,1),0,1,1)-OFFSET($A$4,MATCH(Input!$G$31,$B$4:$B$1004,1),0,1,1)),$H$4,0,1),0)</f>
        <v>0</v>
      </c>
      <c r="F901" s="78" t="n">
        <f aca="false">($F900+$D901+$E901)*(1+Input!$G$47/(100*12))</f>
        <v>0</v>
      </c>
    </row>
    <row r="902" customFormat="false" ht="12.8" hidden="false" customHeight="false" outlineLevel="0" collapsed="false">
      <c r="A902" s="76" t="n">
        <v>898</v>
      </c>
      <c r="B902" s="77" t="n">
        <f aca="false">EOMONTH(Input!$C$7,A902)</f>
        <v>70249</v>
      </c>
      <c r="D902" s="78" t="n">
        <f aca="false">IF(AND($B902&lt;Input!$C$31,$B902&lt;Input!$G$31),Input!$G$48,0)</f>
        <v>0</v>
      </c>
      <c r="E902" s="78" t="n">
        <f aca="true">IF(AND($B902&gt;Input!$G$31,$B902&lt;Input!$G$25),PMT(Input!$G$47/(100*12),(OFFSET($A$4,MATCH(Input!$G$25,$B$4:$B$1004,1),0,1,1)-OFFSET($A$4,MATCH(Input!$G$31,$B$4:$B$1004,1),0,1,1)),$H$4,0,1),0)</f>
        <v>0</v>
      </c>
      <c r="F902" s="78" t="n">
        <f aca="false">($F901+$D902+$E902)*(1+Input!$G$47/(100*12))</f>
        <v>0</v>
      </c>
    </row>
    <row r="903" customFormat="false" ht="12.8" hidden="false" customHeight="false" outlineLevel="0" collapsed="false">
      <c r="A903" s="76" t="n">
        <v>899</v>
      </c>
      <c r="B903" s="77" t="n">
        <f aca="false">EOMONTH(Input!$C$7,A903)</f>
        <v>70280</v>
      </c>
      <c r="D903" s="78" t="n">
        <f aca="false">IF(AND($B903&lt;Input!$C$31,$B903&lt;Input!$G$31),Input!$G$48,0)</f>
        <v>0</v>
      </c>
      <c r="E903" s="78" t="n">
        <f aca="true">IF(AND($B903&gt;Input!$G$31,$B903&lt;Input!$G$25),PMT(Input!$G$47/(100*12),(OFFSET($A$4,MATCH(Input!$G$25,$B$4:$B$1004,1),0,1,1)-OFFSET($A$4,MATCH(Input!$G$31,$B$4:$B$1004,1),0,1,1)),$H$4,0,1),0)</f>
        <v>0</v>
      </c>
      <c r="F903" s="78" t="n">
        <f aca="false">($F902+$D903+$E903)*(1+Input!$G$47/(100*12))</f>
        <v>0</v>
      </c>
    </row>
    <row r="904" customFormat="false" ht="12.8" hidden="false" customHeight="false" outlineLevel="0" collapsed="false">
      <c r="A904" s="76" t="n">
        <v>900</v>
      </c>
      <c r="B904" s="77" t="n">
        <f aca="false">EOMONTH(Input!$C$7,A904)</f>
        <v>70310</v>
      </c>
      <c r="D904" s="78" t="n">
        <f aca="false">IF(AND($B904&lt;Input!$C$31,$B904&lt;Input!$G$31),Input!$G$48,0)</f>
        <v>0</v>
      </c>
      <c r="E904" s="78" t="n">
        <f aca="true">IF(AND($B904&gt;Input!$G$31,$B904&lt;Input!$G$25),PMT(Input!$G$47/(100*12),(OFFSET($A$4,MATCH(Input!$G$25,$B$4:$B$1004,1),0,1,1)-OFFSET($A$4,MATCH(Input!$G$31,$B$4:$B$1004,1),0,1,1)),$H$4,0,1),0)</f>
        <v>0</v>
      </c>
      <c r="F904" s="78" t="n">
        <f aca="false">($F903+$D904+$E904)*(1+Input!$G$47/(100*12))</f>
        <v>0</v>
      </c>
    </row>
    <row r="905" customFormat="false" ht="12.8" hidden="false" customHeight="false" outlineLevel="0" collapsed="false">
      <c r="A905" s="76" t="n">
        <v>901</v>
      </c>
      <c r="B905" s="77" t="n">
        <f aca="false">EOMONTH(Input!$C$7,A905)</f>
        <v>70341</v>
      </c>
      <c r="D905" s="78" t="n">
        <f aca="false">IF(AND($B905&lt;Input!$C$31,$B905&lt;Input!$G$31),Input!$G$48,0)</f>
        <v>0</v>
      </c>
      <c r="E905" s="78" t="n">
        <f aca="true">IF(AND($B905&gt;Input!$G$31,$B905&lt;Input!$G$25),PMT(Input!$G$47/(100*12),(OFFSET($A$4,MATCH(Input!$G$25,$B$4:$B$1004,1),0,1,1)-OFFSET($A$4,MATCH(Input!$G$31,$B$4:$B$1004,1),0,1,1)),$H$4,0,1),0)</f>
        <v>0</v>
      </c>
      <c r="F905" s="78" t="n">
        <f aca="false">($F904+$D905+$E905)*(1+Input!$G$47/(100*12))</f>
        <v>0</v>
      </c>
    </row>
    <row r="906" customFormat="false" ht="12.8" hidden="false" customHeight="false" outlineLevel="0" collapsed="false">
      <c r="A906" s="76" t="n">
        <v>902</v>
      </c>
      <c r="B906" s="77" t="n">
        <f aca="false">EOMONTH(Input!$C$7,A906)</f>
        <v>70372</v>
      </c>
      <c r="D906" s="78" t="n">
        <f aca="false">IF(AND($B906&lt;Input!$C$31,$B906&lt;Input!$G$31),Input!$G$48,0)</f>
        <v>0</v>
      </c>
      <c r="E906" s="78" t="n">
        <f aca="true">IF(AND($B906&gt;Input!$G$31,$B906&lt;Input!$G$25),PMT(Input!$G$47/(100*12),(OFFSET($A$4,MATCH(Input!$G$25,$B$4:$B$1004,1),0,1,1)-OFFSET($A$4,MATCH(Input!$G$31,$B$4:$B$1004,1),0,1,1)),$H$4,0,1),0)</f>
        <v>0</v>
      </c>
      <c r="F906" s="78" t="n">
        <f aca="false">($F905+$D906+$E906)*(1+Input!$G$47/(100*12))</f>
        <v>0</v>
      </c>
    </row>
    <row r="907" customFormat="false" ht="12.8" hidden="false" customHeight="false" outlineLevel="0" collapsed="false">
      <c r="A907" s="76" t="n">
        <v>903</v>
      </c>
      <c r="B907" s="77" t="n">
        <f aca="false">EOMONTH(Input!$C$7,A907)</f>
        <v>70402</v>
      </c>
      <c r="D907" s="78" t="n">
        <f aca="false">IF(AND($B907&lt;Input!$C$31,$B907&lt;Input!$G$31),Input!$G$48,0)</f>
        <v>0</v>
      </c>
      <c r="E907" s="78" t="n">
        <f aca="true">IF(AND($B907&gt;Input!$G$31,$B907&lt;Input!$G$25),PMT(Input!$G$47/(100*12),(OFFSET($A$4,MATCH(Input!$G$25,$B$4:$B$1004,1),0,1,1)-OFFSET($A$4,MATCH(Input!$G$31,$B$4:$B$1004,1),0,1,1)),$H$4,0,1),0)</f>
        <v>0</v>
      </c>
      <c r="F907" s="78" t="n">
        <f aca="false">($F906+$D907+$E907)*(1+Input!$G$47/(100*12))</f>
        <v>0</v>
      </c>
    </row>
    <row r="908" customFormat="false" ht="12.8" hidden="false" customHeight="false" outlineLevel="0" collapsed="false">
      <c r="A908" s="76" t="n">
        <v>904</v>
      </c>
      <c r="B908" s="77" t="n">
        <f aca="false">EOMONTH(Input!$C$7,A908)</f>
        <v>70433</v>
      </c>
      <c r="D908" s="78" t="n">
        <f aca="false">IF(AND($B908&lt;Input!$C$31,$B908&lt;Input!$G$31),Input!$G$48,0)</f>
        <v>0</v>
      </c>
      <c r="E908" s="78" t="n">
        <f aca="true">IF(AND($B908&gt;Input!$G$31,$B908&lt;Input!$G$25),PMT(Input!$G$47/(100*12),(OFFSET($A$4,MATCH(Input!$G$25,$B$4:$B$1004,1),0,1,1)-OFFSET($A$4,MATCH(Input!$G$31,$B$4:$B$1004,1),0,1,1)),$H$4,0,1),0)</f>
        <v>0</v>
      </c>
      <c r="F908" s="78" t="n">
        <f aca="false">($F907+$D908+$E908)*(1+Input!$G$47/(100*12))</f>
        <v>0</v>
      </c>
    </row>
    <row r="909" customFormat="false" ht="12.8" hidden="false" customHeight="false" outlineLevel="0" collapsed="false">
      <c r="A909" s="76" t="n">
        <v>905</v>
      </c>
      <c r="B909" s="77" t="n">
        <f aca="false">EOMONTH(Input!$C$7,A909)</f>
        <v>70463</v>
      </c>
      <c r="D909" s="78" t="n">
        <f aca="false">IF(AND($B909&lt;Input!$C$31,$B909&lt;Input!$G$31),Input!$G$48,0)</f>
        <v>0</v>
      </c>
      <c r="E909" s="78" t="n">
        <f aca="true">IF(AND($B909&gt;Input!$G$31,$B909&lt;Input!$G$25),PMT(Input!$G$47/(100*12),(OFFSET($A$4,MATCH(Input!$G$25,$B$4:$B$1004,1),0,1,1)-OFFSET($A$4,MATCH(Input!$G$31,$B$4:$B$1004,1),0,1,1)),$H$4,0,1),0)</f>
        <v>0</v>
      </c>
      <c r="F909" s="78" t="n">
        <f aca="false">($F908+$D909+$E909)*(1+Input!$G$47/(100*12))</f>
        <v>0</v>
      </c>
    </row>
    <row r="910" customFormat="false" ht="12.8" hidden="false" customHeight="false" outlineLevel="0" collapsed="false">
      <c r="A910" s="76" t="n">
        <v>906</v>
      </c>
      <c r="B910" s="77" t="n">
        <f aca="false">EOMONTH(Input!$C$7,A910)</f>
        <v>70494</v>
      </c>
      <c r="D910" s="78" t="n">
        <f aca="false">IF(AND($B910&lt;Input!$C$31,$B910&lt;Input!$G$31),Input!$G$48,0)</f>
        <v>0</v>
      </c>
      <c r="E910" s="78" t="n">
        <f aca="true">IF(AND($B910&gt;Input!$G$31,$B910&lt;Input!$G$25),PMT(Input!$G$47/(100*12),(OFFSET($A$4,MATCH(Input!$G$25,$B$4:$B$1004,1),0,1,1)-OFFSET($A$4,MATCH(Input!$G$31,$B$4:$B$1004,1),0,1,1)),$H$4,0,1),0)</f>
        <v>0</v>
      </c>
      <c r="F910" s="78" t="n">
        <f aca="false">($F909+$D910+$E910)*(1+Input!$G$47/(100*12))</f>
        <v>0</v>
      </c>
    </row>
    <row r="911" customFormat="false" ht="12.8" hidden="false" customHeight="false" outlineLevel="0" collapsed="false">
      <c r="A911" s="76" t="n">
        <v>907</v>
      </c>
      <c r="B911" s="77" t="n">
        <f aca="false">EOMONTH(Input!$C$7,A911)</f>
        <v>70525</v>
      </c>
      <c r="D911" s="78" t="n">
        <f aca="false">IF(AND($B911&lt;Input!$C$31,$B911&lt;Input!$G$31),Input!$G$48,0)</f>
        <v>0</v>
      </c>
      <c r="E911" s="78" t="n">
        <f aca="true">IF(AND($B911&gt;Input!$G$31,$B911&lt;Input!$G$25),PMT(Input!$G$47/(100*12),(OFFSET($A$4,MATCH(Input!$G$25,$B$4:$B$1004,1),0,1,1)-OFFSET($A$4,MATCH(Input!$G$31,$B$4:$B$1004,1),0,1,1)),$H$4,0,1),0)</f>
        <v>0</v>
      </c>
      <c r="F911" s="78" t="n">
        <f aca="false">($F910+$D911+$E911)*(1+Input!$G$47/(100*12))</f>
        <v>0</v>
      </c>
    </row>
    <row r="912" customFormat="false" ht="12.8" hidden="false" customHeight="false" outlineLevel="0" collapsed="false">
      <c r="A912" s="76" t="n">
        <v>908</v>
      </c>
      <c r="B912" s="77" t="n">
        <f aca="false">EOMONTH(Input!$C$7,A912)</f>
        <v>70553</v>
      </c>
      <c r="D912" s="78" t="n">
        <f aca="false">IF(AND($B912&lt;Input!$C$31,$B912&lt;Input!$G$31),Input!$G$48,0)</f>
        <v>0</v>
      </c>
      <c r="E912" s="78" t="n">
        <f aca="true">IF(AND($B912&gt;Input!$G$31,$B912&lt;Input!$G$25),PMT(Input!$G$47/(100*12),(OFFSET($A$4,MATCH(Input!$G$25,$B$4:$B$1004,1),0,1,1)-OFFSET($A$4,MATCH(Input!$G$31,$B$4:$B$1004,1),0,1,1)),$H$4,0,1),0)</f>
        <v>0</v>
      </c>
      <c r="F912" s="78" t="n">
        <f aca="false">($F911+$D912+$E912)*(1+Input!$G$47/(100*12))</f>
        <v>0</v>
      </c>
    </row>
    <row r="913" customFormat="false" ht="12.8" hidden="false" customHeight="false" outlineLevel="0" collapsed="false">
      <c r="A913" s="76" t="n">
        <v>909</v>
      </c>
      <c r="B913" s="77" t="n">
        <f aca="false">EOMONTH(Input!$C$7,A913)</f>
        <v>70584</v>
      </c>
      <c r="D913" s="78" t="n">
        <f aca="false">IF(AND($B913&lt;Input!$C$31,$B913&lt;Input!$G$31),Input!$G$48,0)</f>
        <v>0</v>
      </c>
      <c r="E913" s="78" t="n">
        <f aca="true">IF(AND($B913&gt;Input!$G$31,$B913&lt;Input!$G$25),PMT(Input!$G$47/(100*12),(OFFSET($A$4,MATCH(Input!$G$25,$B$4:$B$1004,1),0,1,1)-OFFSET($A$4,MATCH(Input!$G$31,$B$4:$B$1004,1),0,1,1)),$H$4,0,1),0)</f>
        <v>0</v>
      </c>
      <c r="F913" s="78" t="n">
        <f aca="false">($F912+$D913+$E913)*(1+Input!$G$47/(100*12))</f>
        <v>0</v>
      </c>
    </row>
    <row r="914" customFormat="false" ht="12.8" hidden="false" customHeight="false" outlineLevel="0" collapsed="false">
      <c r="A914" s="76" t="n">
        <v>910</v>
      </c>
      <c r="B914" s="77" t="n">
        <f aca="false">EOMONTH(Input!$C$7,A914)</f>
        <v>70614</v>
      </c>
      <c r="D914" s="78" t="n">
        <f aca="false">IF(AND($B914&lt;Input!$C$31,$B914&lt;Input!$G$31),Input!$G$48,0)</f>
        <v>0</v>
      </c>
      <c r="E914" s="78" t="n">
        <f aca="true">IF(AND($B914&gt;Input!$G$31,$B914&lt;Input!$G$25),PMT(Input!$G$47/(100*12),(OFFSET($A$4,MATCH(Input!$G$25,$B$4:$B$1004,1),0,1,1)-OFFSET($A$4,MATCH(Input!$G$31,$B$4:$B$1004,1),0,1,1)),$H$4,0,1),0)</f>
        <v>0</v>
      </c>
      <c r="F914" s="78" t="n">
        <f aca="false">($F913+$D914+$E914)*(1+Input!$G$47/(100*12))</f>
        <v>0</v>
      </c>
    </row>
    <row r="915" customFormat="false" ht="12.8" hidden="false" customHeight="false" outlineLevel="0" collapsed="false">
      <c r="A915" s="76" t="n">
        <v>911</v>
      </c>
      <c r="B915" s="77" t="n">
        <f aca="false">EOMONTH(Input!$C$7,A915)</f>
        <v>70645</v>
      </c>
      <c r="D915" s="78" t="n">
        <f aca="false">IF(AND($B915&lt;Input!$C$31,$B915&lt;Input!$G$31),Input!$G$48,0)</f>
        <v>0</v>
      </c>
      <c r="E915" s="78" t="n">
        <f aca="true">IF(AND($B915&gt;Input!$G$31,$B915&lt;Input!$G$25),PMT(Input!$G$47/(100*12),(OFFSET($A$4,MATCH(Input!$G$25,$B$4:$B$1004,1),0,1,1)-OFFSET($A$4,MATCH(Input!$G$31,$B$4:$B$1004,1),0,1,1)),$H$4,0,1),0)</f>
        <v>0</v>
      </c>
      <c r="F915" s="78" t="n">
        <f aca="false">($F914+$D915+$E915)*(1+Input!$G$47/(100*12))</f>
        <v>0</v>
      </c>
    </row>
    <row r="916" customFormat="false" ht="12.8" hidden="false" customHeight="false" outlineLevel="0" collapsed="false">
      <c r="A916" s="76" t="n">
        <v>912</v>
      </c>
      <c r="B916" s="77" t="n">
        <f aca="false">EOMONTH(Input!$C$7,A916)</f>
        <v>70675</v>
      </c>
      <c r="D916" s="78" t="n">
        <f aca="false">IF(AND($B916&lt;Input!$C$31,$B916&lt;Input!$G$31),Input!$G$48,0)</f>
        <v>0</v>
      </c>
      <c r="E916" s="78" t="n">
        <f aca="true">IF(AND($B916&gt;Input!$G$31,$B916&lt;Input!$G$25),PMT(Input!$G$47/(100*12),(OFFSET($A$4,MATCH(Input!$G$25,$B$4:$B$1004,1),0,1,1)-OFFSET($A$4,MATCH(Input!$G$31,$B$4:$B$1004,1),0,1,1)),$H$4,0,1),0)</f>
        <v>0</v>
      </c>
      <c r="F916" s="78" t="n">
        <f aca="false">($F915+$D916+$E916)*(1+Input!$G$47/(100*12))</f>
        <v>0</v>
      </c>
    </row>
    <row r="917" customFormat="false" ht="12.8" hidden="false" customHeight="false" outlineLevel="0" collapsed="false">
      <c r="A917" s="76" t="n">
        <v>913</v>
      </c>
      <c r="B917" s="77" t="n">
        <f aca="false">EOMONTH(Input!$C$7,A917)</f>
        <v>70706</v>
      </c>
      <c r="D917" s="78" t="n">
        <f aca="false">IF(AND($B917&lt;Input!$C$31,$B917&lt;Input!$G$31),Input!$G$48,0)</f>
        <v>0</v>
      </c>
      <c r="E917" s="78" t="n">
        <f aca="true">IF(AND($B917&gt;Input!$G$31,$B917&lt;Input!$G$25),PMT(Input!$G$47/(100*12),(OFFSET($A$4,MATCH(Input!$G$25,$B$4:$B$1004,1),0,1,1)-OFFSET($A$4,MATCH(Input!$G$31,$B$4:$B$1004,1),0,1,1)),$H$4,0,1),0)</f>
        <v>0</v>
      </c>
      <c r="F917" s="78" t="n">
        <f aca="false">($F916+$D917+$E917)*(1+Input!$G$47/(100*12))</f>
        <v>0</v>
      </c>
    </row>
    <row r="918" customFormat="false" ht="12.8" hidden="false" customHeight="false" outlineLevel="0" collapsed="false">
      <c r="A918" s="76" t="n">
        <v>914</v>
      </c>
      <c r="B918" s="77" t="n">
        <f aca="false">EOMONTH(Input!$C$7,A918)</f>
        <v>70737</v>
      </c>
      <c r="D918" s="78" t="n">
        <f aca="false">IF(AND($B918&lt;Input!$C$31,$B918&lt;Input!$G$31),Input!$G$48,0)</f>
        <v>0</v>
      </c>
      <c r="E918" s="78" t="n">
        <f aca="true">IF(AND($B918&gt;Input!$G$31,$B918&lt;Input!$G$25),PMT(Input!$G$47/(100*12),(OFFSET($A$4,MATCH(Input!$G$25,$B$4:$B$1004,1),0,1,1)-OFFSET($A$4,MATCH(Input!$G$31,$B$4:$B$1004,1),0,1,1)),$H$4,0,1),0)</f>
        <v>0</v>
      </c>
      <c r="F918" s="78" t="n">
        <f aca="false">($F917+$D918+$E918)*(1+Input!$G$47/(100*12))</f>
        <v>0</v>
      </c>
    </row>
    <row r="919" customFormat="false" ht="12.8" hidden="false" customHeight="false" outlineLevel="0" collapsed="false">
      <c r="A919" s="76" t="n">
        <v>915</v>
      </c>
      <c r="B919" s="77" t="n">
        <f aca="false">EOMONTH(Input!$C$7,A919)</f>
        <v>70767</v>
      </c>
      <c r="D919" s="78" t="n">
        <f aca="false">IF(AND($B919&lt;Input!$C$31,$B919&lt;Input!$G$31),Input!$G$48,0)</f>
        <v>0</v>
      </c>
      <c r="E919" s="78" t="n">
        <f aca="true">IF(AND($B919&gt;Input!$G$31,$B919&lt;Input!$G$25),PMT(Input!$G$47/(100*12),(OFFSET($A$4,MATCH(Input!$G$25,$B$4:$B$1004,1),0,1,1)-OFFSET($A$4,MATCH(Input!$G$31,$B$4:$B$1004,1),0,1,1)),$H$4,0,1),0)</f>
        <v>0</v>
      </c>
      <c r="F919" s="78" t="n">
        <f aca="false">($F918+$D919+$E919)*(1+Input!$G$47/(100*12))</f>
        <v>0</v>
      </c>
    </row>
    <row r="920" customFormat="false" ht="12.8" hidden="false" customHeight="false" outlineLevel="0" collapsed="false">
      <c r="A920" s="76" t="n">
        <v>916</v>
      </c>
      <c r="B920" s="77" t="n">
        <f aca="false">EOMONTH(Input!$C$7,A920)</f>
        <v>70798</v>
      </c>
      <c r="D920" s="78" t="n">
        <f aca="false">IF(AND($B920&lt;Input!$C$31,$B920&lt;Input!$G$31),Input!$G$48,0)</f>
        <v>0</v>
      </c>
      <c r="E920" s="78" t="n">
        <f aca="true">IF(AND($B920&gt;Input!$G$31,$B920&lt;Input!$G$25),PMT(Input!$G$47/(100*12),(OFFSET($A$4,MATCH(Input!$G$25,$B$4:$B$1004,1),0,1,1)-OFFSET($A$4,MATCH(Input!$G$31,$B$4:$B$1004,1),0,1,1)),$H$4,0,1),0)</f>
        <v>0</v>
      </c>
      <c r="F920" s="78" t="n">
        <f aca="false">($F919+$D920+$E920)*(1+Input!$G$47/(100*12))</f>
        <v>0</v>
      </c>
    </row>
    <row r="921" customFormat="false" ht="12.8" hidden="false" customHeight="false" outlineLevel="0" collapsed="false">
      <c r="A921" s="76" t="n">
        <v>917</v>
      </c>
      <c r="B921" s="77" t="n">
        <f aca="false">EOMONTH(Input!$C$7,A921)</f>
        <v>70828</v>
      </c>
      <c r="D921" s="78" t="n">
        <f aca="false">IF(AND($B921&lt;Input!$C$31,$B921&lt;Input!$G$31),Input!$G$48,0)</f>
        <v>0</v>
      </c>
      <c r="E921" s="78" t="n">
        <f aca="true">IF(AND($B921&gt;Input!$G$31,$B921&lt;Input!$G$25),PMT(Input!$G$47/(100*12),(OFFSET($A$4,MATCH(Input!$G$25,$B$4:$B$1004,1),0,1,1)-OFFSET($A$4,MATCH(Input!$G$31,$B$4:$B$1004,1),0,1,1)),$H$4,0,1),0)</f>
        <v>0</v>
      </c>
      <c r="F921" s="78" t="n">
        <f aca="false">($F920+$D921+$E921)*(1+Input!$G$47/(100*12))</f>
        <v>0</v>
      </c>
    </row>
    <row r="922" customFormat="false" ht="12.8" hidden="false" customHeight="false" outlineLevel="0" collapsed="false">
      <c r="A922" s="76" t="n">
        <v>918</v>
      </c>
      <c r="B922" s="77" t="n">
        <f aca="false">EOMONTH(Input!$C$7,A922)</f>
        <v>70859</v>
      </c>
      <c r="D922" s="78" t="n">
        <f aca="false">IF(AND($B922&lt;Input!$C$31,$B922&lt;Input!$G$31),Input!$G$48,0)</f>
        <v>0</v>
      </c>
      <c r="E922" s="78" t="n">
        <f aca="true">IF(AND($B922&gt;Input!$G$31,$B922&lt;Input!$G$25),PMT(Input!$G$47/(100*12),(OFFSET($A$4,MATCH(Input!$G$25,$B$4:$B$1004,1),0,1,1)-OFFSET($A$4,MATCH(Input!$G$31,$B$4:$B$1004,1),0,1,1)),$H$4,0,1),0)</f>
        <v>0</v>
      </c>
      <c r="F922" s="78" t="n">
        <f aca="false">($F921+$D922+$E922)*(1+Input!$G$47/(100*12))</f>
        <v>0</v>
      </c>
    </row>
    <row r="923" customFormat="false" ht="12.8" hidden="false" customHeight="false" outlineLevel="0" collapsed="false">
      <c r="A923" s="76" t="n">
        <v>919</v>
      </c>
      <c r="B923" s="77" t="n">
        <f aca="false">EOMONTH(Input!$C$7,A923)</f>
        <v>70890</v>
      </c>
      <c r="D923" s="78" t="n">
        <f aca="false">IF(AND($B923&lt;Input!$C$31,$B923&lt;Input!$G$31),Input!$G$48,0)</f>
        <v>0</v>
      </c>
      <c r="E923" s="78" t="n">
        <f aca="true">IF(AND($B923&gt;Input!$G$31,$B923&lt;Input!$G$25),PMT(Input!$G$47/(100*12),(OFFSET($A$4,MATCH(Input!$G$25,$B$4:$B$1004,1),0,1,1)-OFFSET($A$4,MATCH(Input!$G$31,$B$4:$B$1004,1),0,1,1)),$H$4,0,1),0)</f>
        <v>0</v>
      </c>
      <c r="F923" s="78" t="n">
        <f aca="false">($F922+$D923+$E923)*(1+Input!$G$47/(100*12))</f>
        <v>0</v>
      </c>
    </row>
    <row r="924" customFormat="false" ht="12.8" hidden="false" customHeight="false" outlineLevel="0" collapsed="false">
      <c r="A924" s="76" t="n">
        <v>920</v>
      </c>
      <c r="B924" s="77" t="n">
        <f aca="false">EOMONTH(Input!$C$7,A924)</f>
        <v>70918</v>
      </c>
      <c r="D924" s="78" t="n">
        <f aca="false">IF(AND($B924&lt;Input!$C$31,$B924&lt;Input!$G$31),Input!$G$48,0)</f>
        <v>0</v>
      </c>
      <c r="E924" s="78" t="n">
        <f aca="true">IF(AND($B924&gt;Input!$G$31,$B924&lt;Input!$G$25),PMT(Input!$G$47/(100*12),(OFFSET($A$4,MATCH(Input!$G$25,$B$4:$B$1004,1),0,1,1)-OFFSET($A$4,MATCH(Input!$G$31,$B$4:$B$1004,1),0,1,1)),$H$4,0,1),0)</f>
        <v>0</v>
      </c>
      <c r="F924" s="78" t="n">
        <f aca="false">($F923+$D924+$E924)*(1+Input!$G$47/(100*12))</f>
        <v>0</v>
      </c>
    </row>
    <row r="925" customFormat="false" ht="12.8" hidden="false" customHeight="false" outlineLevel="0" collapsed="false">
      <c r="A925" s="76" t="n">
        <v>921</v>
      </c>
      <c r="B925" s="77" t="n">
        <f aca="false">EOMONTH(Input!$C$7,A925)</f>
        <v>70949</v>
      </c>
      <c r="D925" s="78" t="n">
        <f aca="false">IF(AND($B925&lt;Input!$C$31,$B925&lt;Input!$G$31),Input!$G$48,0)</f>
        <v>0</v>
      </c>
      <c r="E925" s="78" t="n">
        <f aca="true">IF(AND($B925&gt;Input!$G$31,$B925&lt;Input!$G$25),PMT(Input!$G$47/(100*12),(OFFSET($A$4,MATCH(Input!$G$25,$B$4:$B$1004,1),0,1,1)-OFFSET($A$4,MATCH(Input!$G$31,$B$4:$B$1004,1),0,1,1)),$H$4,0,1),0)</f>
        <v>0</v>
      </c>
      <c r="F925" s="78" t="n">
        <f aca="false">($F924+$D925+$E925)*(1+Input!$G$47/(100*12))</f>
        <v>0</v>
      </c>
    </row>
    <row r="926" customFormat="false" ht="12.8" hidden="false" customHeight="false" outlineLevel="0" collapsed="false">
      <c r="A926" s="76" t="n">
        <v>922</v>
      </c>
      <c r="B926" s="77" t="n">
        <f aca="false">EOMONTH(Input!$C$7,A926)</f>
        <v>70979</v>
      </c>
      <c r="D926" s="78" t="n">
        <f aca="false">IF(AND($B926&lt;Input!$C$31,$B926&lt;Input!$G$31),Input!$G$48,0)</f>
        <v>0</v>
      </c>
      <c r="E926" s="78" t="n">
        <f aca="true">IF(AND($B926&gt;Input!$G$31,$B926&lt;Input!$G$25),PMT(Input!$G$47/(100*12),(OFFSET($A$4,MATCH(Input!$G$25,$B$4:$B$1004,1),0,1,1)-OFFSET($A$4,MATCH(Input!$G$31,$B$4:$B$1004,1),0,1,1)),$H$4,0,1),0)</f>
        <v>0</v>
      </c>
      <c r="F926" s="78" t="n">
        <f aca="false">($F925+$D926+$E926)*(1+Input!$G$47/(100*12))</f>
        <v>0</v>
      </c>
    </row>
    <row r="927" customFormat="false" ht="12.8" hidden="false" customHeight="false" outlineLevel="0" collapsed="false">
      <c r="A927" s="76" t="n">
        <v>923</v>
      </c>
      <c r="B927" s="77" t="n">
        <f aca="false">EOMONTH(Input!$C$7,A927)</f>
        <v>71010</v>
      </c>
      <c r="D927" s="78" t="n">
        <f aca="false">IF(AND($B927&lt;Input!$C$31,$B927&lt;Input!$G$31),Input!$G$48,0)</f>
        <v>0</v>
      </c>
      <c r="E927" s="78" t="n">
        <f aca="true">IF(AND($B927&gt;Input!$G$31,$B927&lt;Input!$G$25),PMT(Input!$G$47/(100*12),(OFFSET($A$4,MATCH(Input!$G$25,$B$4:$B$1004,1),0,1,1)-OFFSET($A$4,MATCH(Input!$G$31,$B$4:$B$1004,1),0,1,1)),$H$4,0,1),0)</f>
        <v>0</v>
      </c>
      <c r="F927" s="78" t="n">
        <f aca="false">($F926+$D927+$E927)*(1+Input!$G$47/(100*12))</f>
        <v>0</v>
      </c>
    </row>
    <row r="928" customFormat="false" ht="12.8" hidden="false" customHeight="false" outlineLevel="0" collapsed="false">
      <c r="A928" s="76" t="n">
        <v>924</v>
      </c>
      <c r="B928" s="77" t="n">
        <f aca="false">EOMONTH(Input!$C$7,A928)</f>
        <v>71040</v>
      </c>
      <c r="D928" s="78" t="n">
        <f aca="false">IF(AND($B928&lt;Input!$C$31,$B928&lt;Input!$G$31),Input!$G$48,0)</f>
        <v>0</v>
      </c>
      <c r="E928" s="78" t="n">
        <f aca="true">IF(AND($B928&gt;Input!$G$31,$B928&lt;Input!$G$25),PMT(Input!$G$47/(100*12),(OFFSET($A$4,MATCH(Input!$G$25,$B$4:$B$1004,1),0,1,1)-OFFSET($A$4,MATCH(Input!$G$31,$B$4:$B$1004,1),0,1,1)),$H$4,0,1),0)</f>
        <v>0</v>
      </c>
      <c r="F928" s="78" t="n">
        <f aca="false">($F927+$D928+$E928)*(1+Input!$G$47/(100*12))</f>
        <v>0</v>
      </c>
    </row>
    <row r="929" customFormat="false" ht="12.8" hidden="false" customHeight="false" outlineLevel="0" collapsed="false">
      <c r="A929" s="76" t="n">
        <v>925</v>
      </c>
      <c r="B929" s="77" t="n">
        <f aca="false">EOMONTH(Input!$C$7,A929)</f>
        <v>71071</v>
      </c>
      <c r="D929" s="78" t="n">
        <f aca="false">IF(AND($B929&lt;Input!$C$31,$B929&lt;Input!$G$31),Input!$G$48,0)</f>
        <v>0</v>
      </c>
      <c r="E929" s="78" t="n">
        <f aca="true">IF(AND($B929&gt;Input!$G$31,$B929&lt;Input!$G$25),PMT(Input!$G$47/(100*12),(OFFSET($A$4,MATCH(Input!$G$25,$B$4:$B$1004,1),0,1,1)-OFFSET($A$4,MATCH(Input!$G$31,$B$4:$B$1004,1),0,1,1)),$H$4,0,1),0)</f>
        <v>0</v>
      </c>
      <c r="F929" s="78" t="n">
        <f aca="false">($F928+$D929+$E929)*(1+Input!$G$47/(100*12))</f>
        <v>0</v>
      </c>
    </row>
    <row r="930" customFormat="false" ht="12.8" hidden="false" customHeight="false" outlineLevel="0" collapsed="false">
      <c r="A930" s="76" t="n">
        <v>926</v>
      </c>
      <c r="B930" s="77" t="n">
        <f aca="false">EOMONTH(Input!$C$7,A930)</f>
        <v>71102</v>
      </c>
      <c r="D930" s="78" t="n">
        <f aca="false">IF(AND($B930&lt;Input!$C$31,$B930&lt;Input!$G$31),Input!$G$48,0)</f>
        <v>0</v>
      </c>
      <c r="E930" s="78" t="n">
        <f aca="true">IF(AND($B930&gt;Input!$G$31,$B930&lt;Input!$G$25),PMT(Input!$G$47/(100*12),(OFFSET($A$4,MATCH(Input!$G$25,$B$4:$B$1004,1),0,1,1)-OFFSET($A$4,MATCH(Input!$G$31,$B$4:$B$1004,1),0,1,1)),$H$4,0,1),0)</f>
        <v>0</v>
      </c>
      <c r="F930" s="78" t="n">
        <f aca="false">($F929+$D930+$E930)*(1+Input!$G$47/(100*12))</f>
        <v>0</v>
      </c>
    </row>
    <row r="931" customFormat="false" ht="12.8" hidden="false" customHeight="false" outlineLevel="0" collapsed="false">
      <c r="A931" s="76" t="n">
        <v>927</v>
      </c>
      <c r="B931" s="77" t="n">
        <f aca="false">EOMONTH(Input!$C$7,A931)</f>
        <v>71132</v>
      </c>
      <c r="D931" s="78" t="n">
        <f aca="false">IF(AND($B931&lt;Input!$C$31,$B931&lt;Input!$G$31),Input!$G$48,0)</f>
        <v>0</v>
      </c>
      <c r="E931" s="78" t="n">
        <f aca="true">IF(AND($B931&gt;Input!$G$31,$B931&lt;Input!$G$25),PMT(Input!$G$47/(100*12),(OFFSET($A$4,MATCH(Input!$G$25,$B$4:$B$1004,1),0,1,1)-OFFSET($A$4,MATCH(Input!$G$31,$B$4:$B$1004,1),0,1,1)),$H$4,0,1),0)</f>
        <v>0</v>
      </c>
      <c r="F931" s="78" t="n">
        <f aca="false">($F930+$D931+$E931)*(1+Input!$G$47/(100*12))</f>
        <v>0</v>
      </c>
    </row>
    <row r="932" customFormat="false" ht="12.8" hidden="false" customHeight="false" outlineLevel="0" collapsed="false">
      <c r="A932" s="76" t="n">
        <v>928</v>
      </c>
      <c r="B932" s="77" t="n">
        <f aca="false">EOMONTH(Input!$C$7,A932)</f>
        <v>71163</v>
      </c>
      <c r="D932" s="78" t="n">
        <f aca="false">IF(AND($B932&lt;Input!$C$31,$B932&lt;Input!$G$31),Input!$G$48,0)</f>
        <v>0</v>
      </c>
      <c r="E932" s="78" t="n">
        <f aca="true">IF(AND($B932&gt;Input!$G$31,$B932&lt;Input!$G$25),PMT(Input!$G$47/(100*12),(OFFSET($A$4,MATCH(Input!$G$25,$B$4:$B$1004,1),0,1,1)-OFFSET($A$4,MATCH(Input!$G$31,$B$4:$B$1004,1),0,1,1)),$H$4,0,1),0)</f>
        <v>0</v>
      </c>
      <c r="F932" s="78" t="n">
        <f aca="false">($F931+$D932+$E932)*(1+Input!$G$47/(100*12))</f>
        <v>0</v>
      </c>
    </row>
    <row r="933" customFormat="false" ht="12.8" hidden="false" customHeight="false" outlineLevel="0" collapsed="false">
      <c r="A933" s="76" t="n">
        <v>929</v>
      </c>
      <c r="B933" s="77" t="n">
        <f aca="false">EOMONTH(Input!$C$7,A933)</f>
        <v>71193</v>
      </c>
      <c r="D933" s="78" t="n">
        <f aca="false">IF(AND($B933&lt;Input!$C$31,$B933&lt;Input!$G$31),Input!$G$48,0)</f>
        <v>0</v>
      </c>
      <c r="E933" s="78" t="n">
        <f aca="true">IF(AND($B933&gt;Input!$G$31,$B933&lt;Input!$G$25),PMT(Input!$G$47/(100*12),(OFFSET($A$4,MATCH(Input!$G$25,$B$4:$B$1004,1),0,1,1)-OFFSET($A$4,MATCH(Input!$G$31,$B$4:$B$1004,1),0,1,1)),$H$4,0,1),0)</f>
        <v>0</v>
      </c>
      <c r="F933" s="78" t="n">
        <f aca="false">($F932+$D933+$E933)*(1+Input!$G$47/(100*12))</f>
        <v>0</v>
      </c>
    </row>
    <row r="934" customFormat="false" ht="12.8" hidden="false" customHeight="false" outlineLevel="0" collapsed="false">
      <c r="A934" s="76" t="n">
        <v>930</v>
      </c>
      <c r="B934" s="77" t="n">
        <f aca="false">EOMONTH(Input!$C$7,A934)</f>
        <v>71224</v>
      </c>
      <c r="D934" s="78" t="n">
        <f aca="false">IF(AND($B934&lt;Input!$C$31,$B934&lt;Input!$G$31),Input!$G$48,0)</f>
        <v>0</v>
      </c>
      <c r="E934" s="78" t="n">
        <f aca="true">IF(AND($B934&gt;Input!$G$31,$B934&lt;Input!$G$25),PMT(Input!$G$47/(100*12),(OFFSET($A$4,MATCH(Input!$G$25,$B$4:$B$1004,1),0,1,1)-OFFSET($A$4,MATCH(Input!$G$31,$B$4:$B$1004,1),0,1,1)),$H$4,0,1),0)</f>
        <v>0</v>
      </c>
      <c r="F934" s="78" t="n">
        <f aca="false">($F933+$D934+$E934)*(1+Input!$G$47/(100*12))</f>
        <v>0</v>
      </c>
    </row>
    <row r="935" customFormat="false" ht="12.8" hidden="false" customHeight="false" outlineLevel="0" collapsed="false">
      <c r="A935" s="76" t="n">
        <v>931</v>
      </c>
      <c r="B935" s="77" t="n">
        <f aca="false">EOMONTH(Input!$C$7,A935)</f>
        <v>71255</v>
      </c>
      <c r="D935" s="78" t="n">
        <f aca="false">IF(AND($B935&lt;Input!$C$31,$B935&lt;Input!$G$31),Input!$G$48,0)</f>
        <v>0</v>
      </c>
      <c r="E935" s="78" t="n">
        <f aca="true">IF(AND($B935&gt;Input!$G$31,$B935&lt;Input!$G$25),PMT(Input!$G$47/(100*12),(OFFSET($A$4,MATCH(Input!$G$25,$B$4:$B$1004,1),0,1,1)-OFFSET($A$4,MATCH(Input!$G$31,$B$4:$B$1004,1),0,1,1)),$H$4,0,1),0)</f>
        <v>0</v>
      </c>
      <c r="F935" s="78" t="n">
        <f aca="false">($F934+$D935+$E935)*(1+Input!$G$47/(100*12))</f>
        <v>0</v>
      </c>
    </row>
    <row r="936" customFormat="false" ht="12.8" hidden="false" customHeight="false" outlineLevel="0" collapsed="false">
      <c r="A936" s="76" t="n">
        <v>932</v>
      </c>
      <c r="B936" s="77" t="n">
        <f aca="false">EOMONTH(Input!$C$7,A936)</f>
        <v>71283</v>
      </c>
      <c r="D936" s="78" t="n">
        <f aca="false">IF(AND($B936&lt;Input!$C$31,$B936&lt;Input!$G$31),Input!$G$48,0)</f>
        <v>0</v>
      </c>
      <c r="E936" s="78" t="n">
        <f aca="true">IF(AND($B936&gt;Input!$G$31,$B936&lt;Input!$G$25),PMT(Input!$G$47/(100*12),(OFFSET($A$4,MATCH(Input!$G$25,$B$4:$B$1004,1),0,1,1)-OFFSET($A$4,MATCH(Input!$G$31,$B$4:$B$1004,1),0,1,1)),$H$4,0,1),0)</f>
        <v>0</v>
      </c>
      <c r="F936" s="78" t="n">
        <f aca="false">($F935+$D936+$E936)*(1+Input!$G$47/(100*12))</f>
        <v>0</v>
      </c>
    </row>
    <row r="937" customFormat="false" ht="12.8" hidden="false" customHeight="false" outlineLevel="0" collapsed="false">
      <c r="A937" s="76" t="n">
        <v>933</v>
      </c>
      <c r="B937" s="77" t="n">
        <f aca="false">EOMONTH(Input!$C$7,A937)</f>
        <v>71314</v>
      </c>
      <c r="D937" s="78" t="n">
        <f aca="false">IF(AND($B937&lt;Input!$C$31,$B937&lt;Input!$G$31),Input!$G$48,0)</f>
        <v>0</v>
      </c>
      <c r="E937" s="78" t="n">
        <f aca="true">IF(AND($B937&gt;Input!$G$31,$B937&lt;Input!$G$25),PMT(Input!$G$47/(100*12),(OFFSET($A$4,MATCH(Input!$G$25,$B$4:$B$1004,1),0,1,1)-OFFSET($A$4,MATCH(Input!$G$31,$B$4:$B$1004,1),0,1,1)),$H$4,0,1),0)</f>
        <v>0</v>
      </c>
      <c r="F937" s="78" t="n">
        <f aca="false">($F936+$D937+$E937)*(1+Input!$G$47/(100*12))</f>
        <v>0</v>
      </c>
    </row>
    <row r="938" customFormat="false" ht="12.8" hidden="false" customHeight="false" outlineLevel="0" collapsed="false">
      <c r="A938" s="76" t="n">
        <v>934</v>
      </c>
      <c r="B938" s="77" t="n">
        <f aca="false">EOMONTH(Input!$C$7,A938)</f>
        <v>71344</v>
      </c>
      <c r="D938" s="78" t="n">
        <f aca="false">IF(AND($B938&lt;Input!$C$31,$B938&lt;Input!$G$31),Input!$G$48,0)</f>
        <v>0</v>
      </c>
      <c r="E938" s="78" t="n">
        <f aca="true">IF(AND($B938&gt;Input!$G$31,$B938&lt;Input!$G$25),PMT(Input!$G$47/(100*12),(OFFSET($A$4,MATCH(Input!$G$25,$B$4:$B$1004,1),0,1,1)-OFFSET($A$4,MATCH(Input!$G$31,$B$4:$B$1004,1),0,1,1)),$H$4,0,1),0)</f>
        <v>0</v>
      </c>
      <c r="F938" s="78" t="n">
        <f aca="false">($F937+$D938+$E938)*(1+Input!$G$47/(100*12))</f>
        <v>0</v>
      </c>
    </row>
    <row r="939" customFormat="false" ht="12.8" hidden="false" customHeight="false" outlineLevel="0" collapsed="false">
      <c r="A939" s="76" t="n">
        <v>935</v>
      </c>
      <c r="B939" s="77" t="n">
        <f aca="false">EOMONTH(Input!$C$7,A939)</f>
        <v>71375</v>
      </c>
      <c r="D939" s="78" t="n">
        <f aca="false">IF(AND($B939&lt;Input!$C$31,$B939&lt;Input!$G$31),Input!$G$48,0)</f>
        <v>0</v>
      </c>
      <c r="E939" s="78" t="n">
        <f aca="true">IF(AND($B939&gt;Input!$G$31,$B939&lt;Input!$G$25),PMT(Input!$G$47/(100*12),(OFFSET($A$4,MATCH(Input!$G$25,$B$4:$B$1004,1),0,1,1)-OFFSET($A$4,MATCH(Input!$G$31,$B$4:$B$1004,1),0,1,1)),$H$4,0,1),0)</f>
        <v>0</v>
      </c>
      <c r="F939" s="78" t="n">
        <f aca="false">($F938+$D939+$E939)*(1+Input!$G$47/(100*12))</f>
        <v>0</v>
      </c>
    </row>
    <row r="940" customFormat="false" ht="12.8" hidden="false" customHeight="false" outlineLevel="0" collapsed="false">
      <c r="A940" s="76" t="n">
        <v>936</v>
      </c>
      <c r="B940" s="77" t="n">
        <f aca="false">EOMONTH(Input!$C$7,A940)</f>
        <v>71405</v>
      </c>
      <c r="D940" s="78" t="n">
        <f aca="false">IF(AND($B940&lt;Input!$C$31,$B940&lt;Input!$G$31),Input!$G$48,0)</f>
        <v>0</v>
      </c>
      <c r="E940" s="78" t="n">
        <f aca="true">IF(AND($B940&gt;Input!$G$31,$B940&lt;Input!$G$25),PMT(Input!$G$47/(100*12),(OFFSET($A$4,MATCH(Input!$G$25,$B$4:$B$1004,1),0,1,1)-OFFSET($A$4,MATCH(Input!$G$31,$B$4:$B$1004,1),0,1,1)),$H$4,0,1),0)</f>
        <v>0</v>
      </c>
      <c r="F940" s="78" t="n">
        <f aca="false">($F939+$D940+$E940)*(1+Input!$G$47/(100*12))</f>
        <v>0</v>
      </c>
    </row>
    <row r="941" customFormat="false" ht="12.8" hidden="false" customHeight="false" outlineLevel="0" collapsed="false">
      <c r="A941" s="76" t="n">
        <v>937</v>
      </c>
      <c r="B941" s="77" t="n">
        <f aca="false">EOMONTH(Input!$C$7,A941)</f>
        <v>71436</v>
      </c>
      <c r="D941" s="78" t="n">
        <f aca="false">IF(AND($B941&lt;Input!$C$31,$B941&lt;Input!$G$31),Input!$G$48,0)</f>
        <v>0</v>
      </c>
      <c r="E941" s="78" t="n">
        <f aca="true">IF(AND($B941&gt;Input!$G$31,$B941&lt;Input!$G$25),PMT(Input!$G$47/(100*12),(OFFSET($A$4,MATCH(Input!$G$25,$B$4:$B$1004,1),0,1,1)-OFFSET($A$4,MATCH(Input!$G$31,$B$4:$B$1004,1),0,1,1)),$H$4,0,1),0)</f>
        <v>0</v>
      </c>
      <c r="F941" s="78" t="n">
        <f aca="false">($F940+$D941+$E941)*(1+Input!$G$47/(100*12))</f>
        <v>0</v>
      </c>
    </row>
    <row r="942" customFormat="false" ht="12.8" hidden="false" customHeight="false" outlineLevel="0" collapsed="false">
      <c r="A942" s="76" t="n">
        <v>938</v>
      </c>
      <c r="B942" s="77" t="n">
        <f aca="false">EOMONTH(Input!$C$7,A942)</f>
        <v>71467</v>
      </c>
      <c r="D942" s="78" t="n">
        <f aca="false">IF(AND($B942&lt;Input!$C$31,$B942&lt;Input!$G$31),Input!$G$48,0)</f>
        <v>0</v>
      </c>
      <c r="E942" s="78" t="n">
        <f aca="true">IF(AND($B942&gt;Input!$G$31,$B942&lt;Input!$G$25),PMT(Input!$G$47/(100*12),(OFFSET($A$4,MATCH(Input!$G$25,$B$4:$B$1004,1),0,1,1)-OFFSET($A$4,MATCH(Input!$G$31,$B$4:$B$1004,1),0,1,1)),$H$4,0,1),0)</f>
        <v>0</v>
      </c>
      <c r="F942" s="78" t="n">
        <f aca="false">($F941+$D942+$E942)*(1+Input!$G$47/(100*12))</f>
        <v>0</v>
      </c>
    </row>
    <row r="943" customFormat="false" ht="12.8" hidden="false" customHeight="false" outlineLevel="0" collapsed="false">
      <c r="A943" s="76" t="n">
        <v>939</v>
      </c>
      <c r="B943" s="77" t="n">
        <f aca="false">EOMONTH(Input!$C$7,A943)</f>
        <v>71497</v>
      </c>
      <c r="D943" s="78" t="n">
        <f aca="false">IF(AND($B943&lt;Input!$C$31,$B943&lt;Input!$G$31),Input!$G$48,0)</f>
        <v>0</v>
      </c>
      <c r="E943" s="78" t="n">
        <f aca="true">IF(AND($B943&gt;Input!$G$31,$B943&lt;Input!$G$25),PMT(Input!$G$47/(100*12),(OFFSET($A$4,MATCH(Input!$G$25,$B$4:$B$1004,1),0,1,1)-OFFSET($A$4,MATCH(Input!$G$31,$B$4:$B$1004,1),0,1,1)),$H$4,0,1),0)</f>
        <v>0</v>
      </c>
      <c r="F943" s="78" t="n">
        <f aca="false">($F942+$D943+$E943)*(1+Input!$G$47/(100*12))</f>
        <v>0</v>
      </c>
    </row>
    <row r="944" customFormat="false" ht="12.8" hidden="false" customHeight="false" outlineLevel="0" collapsed="false">
      <c r="A944" s="76" t="n">
        <v>940</v>
      </c>
      <c r="B944" s="77" t="n">
        <f aca="false">EOMONTH(Input!$C$7,A944)</f>
        <v>71528</v>
      </c>
      <c r="D944" s="78" t="n">
        <f aca="false">IF(AND($B944&lt;Input!$C$31,$B944&lt;Input!$G$31),Input!$G$48,0)</f>
        <v>0</v>
      </c>
      <c r="E944" s="78" t="n">
        <f aca="true">IF(AND($B944&gt;Input!$G$31,$B944&lt;Input!$G$25),PMT(Input!$G$47/(100*12),(OFFSET($A$4,MATCH(Input!$G$25,$B$4:$B$1004,1),0,1,1)-OFFSET($A$4,MATCH(Input!$G$31,$B$4:$B$1004,1),0,1,1)),$H$4,0,1),0)</f>
        <v>0</v>
      </c>
      <c r="F944" s="78" t="n">
        <f aca="false">($F943+$D944+$E944)*(1+Input!$G$47/(100*12))</f>
        <v>0</v>
      </c>
    </row>
    <row r="945" customFormat="false" ht="12.8" hidden="false" customHeight="false" outlineLevel="0" collapsed="false">
      <c r="A945" s="76" t="n">
        <v>941</v>
      </c>
      <c r="B945" s="77" t="n">
        <f aca="false">EOMONTH(Input!$C$7,A945)</f>
        <v>71558</v>
      </c>
      <c r="D945" s="78" t="n">
        <f aca="false">IF(AND($B945&lt;Input!$C$31,$B945&lt;Input!$G$31),Input!$G$48,0)</f>
        <v>0</v>
      </c>
      <c r="E945" s="78" t="n">
        <f aca="true">IF(AND($B945&gt;Input!$G$31,$B945&lt;Input!$G$25),PMT(Input!$G$47/(100*12),(OFFSET($A$4,MATCH(Input!$G$25,$B$4:$B$1004,1),0,1,1)-OFFSET($A$4,MATCH(Input!$G$31,$B$4:$B$1004,1),0,1,1)),$H$4,0,1),0)</f>
        <v>0</v>
      </c>
      <c r="F945" s="78" t="n">
        <f aca="false">($F944+$D945+$E945)*(1+Input!$G$47/(100*12))</f>
        <v>0</v>
      </c>
    </row>
    <row r="946" customFormat="false" ht="12.8" hidden="false" customHeight="false" outlineLevel="0" collapsed="false">
      <c r="A946" s="76" t="n">
        <v>942</v>
      </c>
      <c r="B946" s="77" t="n">
        <f aca="false">EOMONTH(Input!$C$7,A946)</f>
        <v>71589</v>
      </c>
      <c r="D946" s="78" t="n">
        <f aca="false">IF(AND($B946&lt;Input!$C$31,$B946&lt;Input!$G$31),Input!$G$48,0)</f>
        <v>0</v>
      </c>
      <c r="E946" s="78" t="n">
        <f aca="true">IF(AND($B946&gt;Input!$G$31,$B946&lt;Input!$G$25),PMT(Input!$G$47/(100*12),(OFFSET($A$4,MATCH(Input!$G$25,$B$4:$B$1004,1),0,1,1)-OFFSET($A$4,MATCH(Input!$G$31,$B$4:$B$1004,1),0,1,1)),$H$4,0,1),0)</f>
        <v>0</v>
      </c>
      <c r="F946" s="78" t="n">
        <f aca="false">($F945+$D946+$E946)*(1+Input!$G$47/(100*12))</f>
        <v>0</v>
      </c>
    </row>
    <row r="947" customFormat="false" ht="12.8" hidden="false" customHeight="false" outlineLevel="0" collapsed="false">
      <c r="A947" s="76" t="n">
        <v>943</v>
      </c>
      <c r="B947" s="77" t="n">
        <f aca="false">EOMONTH(Input!$C$7,A947)</f>
        <v>71620</v>
      </c>
      <c r="D947" s="78" t="n">
        <f aca="false">IF(AND($B947&lt;Input!$C$31,$B947&lt;Input!$G$31),Input!$G$48,0)</f>
        <v>0</v>
      </c>
      <c r="E947" s="78" t="n">
        <f aca="true">IF(AND($B947&gt;Input!$G$31,$B947&lt;Input!$G$25),PMT(Input!$G$47/(100*12),(OFFSET($A$4,MATCH(Input!$G$25,$B$4:$B$1004,1),0,1,1)-OFFSET($A$4,MATCH(Input!$G$31,$B$4:$B$1004,1),0,1,1)),$H$4,0,1),0)</f>
        <v>0</v>
      </c>
      <c r="F947" s="78" t="n">
        <f aca="false">($F946+$D947+$E947)*(1+Input!$G$47/(100*12))</f>
        <v>0</v>
      </c>
    </row>
    <row r="948" customFormat="false" ht="12.8" hidden="false" customHeight="false" outlineLevel="0" collapsed="false">
      <c r="A948" s="76" t="n">
        <v>944</v>
      </c>
      <c r="B948" s="77" t="n">
        <f aca="false">EOMONTH(Input!$C$7,A948)</f>
        <v>71649</v>
      </c>
      <c r="D948" s="78" t="n">
        <f aca="false">IF(AND($B948&lt;Input!$C$31,$B948&lt;Input!$G$31),Input!$G$48,0)</f>
        <v>0</v>
      </c>
      <c r="E948" s="78" t="n">
        <f aca="true">IF(AND($B948&gt;Input!$G$31,$B948&lt;Input!$G$25),PMT(Input!$G$47/(100*12),(OFFSET($A$4,MATCH(Input!$G$25,$B$4:$B$1004,1),0,1,1)-OFFSET($A$4,MATCH(Input!$G$31,$B$4:$B$1004,1),0,1,1)),$H$4,0,1),0)</f>
        <v>0</v>
      </c>
      <c r="F948" s="78" t="n">
        <f aca="false">($F947+$D948+$E948)*(1+Input!$G$47/(100*12))</f>
        <v>0</v>
      </c>
    </row>
    <row r="949" customFormat="false" ht="12.8" hidden="false" customHeight="false" outlineLevel="0" collapsed="false">
      <c r="A949" s="76" t="n">
        <v>945</v>
      </c>
      <c r="B949" s="77" t="n">
        <f aca="false">EOMONTH(Input!$C$7,A949)</f>
        <v>71680</v>
      </c>
      <c r="D949" s="78" t="n">
        <f aca="false">IF(AND($B949&lt;Input!$C$31,$B949&lt;Input!$G$31),Input!$G$48,0)</f>
        <v>0</v>
      </c>
      <c r="E949" s="78" t="n">
        <f aca="true">IF(AND($B949&gt;Input!$G$31,$B949&lt;Input!$G$25),PMT(Input!$G$47/(100*12),(OFFSET($A$4,MATCH(Input!$G$25,$B$4:$B$1004,1),0,1,1)-OFFSET($A$4,MATCH(Input!$G$31,$B$4:$B$1004,1),0,1,1)),$H$4,0,1),0)</f>
        <v>0</v>
      </c>
      <c r="F949" s="78" t="n">
        <f aca="false">($F948+$D949+$E949)*(1+Input!$G$47/(100*12))</f>
        <v>0</v>
      </c>
    </row>
    <row r="950" customFormat="false" ht="12.8" hidden="false" customHeight="false" outlineLevel="0" collapsed="false">
      <c r="A950" s="76" t="n">
        <v>946</v>
      </c>
      <c r="B950" s="77" t="n">
        <f aca="false">EOMONTH(Input!$C$7,A950)</f>
        <v>71710</v>
      </c>
      <c r="D950" s="78" t="n">
        <f aca="false">IF(AND($B950&lt;Input!$C$31,$B950&lt;Input!$G$31),Input!$G$48,0)</f>
        <v>0</v>
      </c>
      <c r="E950" s="78" t="n">
        <f aca="true">IF(AND($B950&gt;Input!$G$31,$B950&lt;Input!$G$25),PMT(Input!$G$47/(100*12),(OFFSET($A$4,MATCH(Input!$G$25,$B$4:$B$1004,1),0,1,1)-OFFSET($A$4,MATCH(Input!$G$31,$B$4:$B$1004,1),0,1,1)),$H$4,0,1),0)</f>
        <v>0</v>
      </c>
      <c r="F950" s="78" t="n">
        <f aca="false">($F949+$D950+$E950)*(1+Input!$G$47/(100*12))</f>
        <v>0</v>
      </c>
    </row>
    <row r="951" customFormat="false" ht="12.8" hidden="false" customHeight="false" outlineLevel="0" collapsed="false">
      <c r="A951" s="76" t="n">
        <v>947</v>
      </c>
      <c r="B951" s="77" t="n">
        <f aca="false">EOMONTH(Input!$C$7,A951)</f>
        <v>71741</v>
      </c>
      <c r="D951" s="78" t="n">
        <f aca="false">IF(AND($B951&lt;Input!$C$31,$B951&lt;Input!$G$31),Input!$G$48,0)</f>
        <v>0</v>
      </c>
      <c r="E951" s="78" t="n">
        <f aca="true">IF(AND($B951&gt;Input!$G$31,$B951&lt;Input!$G$25),PMT(Input!$G$47/(100*12),(OFFSET($A$4,MATCH(Input!$G$25,$B$4:$B$1004,1),0,1,1)-OFFSET($A$4,MATCH(Input!$G$31,$B$4:$B$1004,1),0,1,1)),$H$4,0,1),0)</f>
        <v>0</v>
      </c>
      <c r="F951" s="78" t="n">
        <f aca="false">($F950+$D951+$E951)*(1+Input!$G$47/(100*12))</f>
        <v>0</v>
      </c>
    </row>
    <row r="952" customFormat="false" ht="12.8" hidden="false" customHeight="false" outlineLevel="0" collapsed="false">
      <c r="A952" s="76" t="n">
        <v>948</v>
      </c>
      <c r="B952" s="77" t="n">
        <f aca="false">EOMONTH(Input!$C$7,A952)</f>
        <v>71771</v>
      </c>
      <c r="D952" s="78" t="n">
        <f aca="false">IF(AND($B952&lt;Input!$C$31,$B952&lt;Input!$G$31),Input!$G$48,0)</f>
        <v>0</v>
      </c>
      <c r="E952" s="78" t="n">
        <f aca="true">IF(AND($B952&gt;Input!$G$31,$B952&lt;Input!$G$25),PMT(Input!$G$47/(100*12),(OFFSET($A$4,MATCH(Input!$G$25,$B$4:$B$1004,1),0,1,1)-OFFSET($A$4,MATCH(Input!$G$31,$B$4:$B$1004,1),0,1,1)),$H$4,0,1),0)</f>
        <v>0</v>
      </c>
      <c r="F952" s="78" t="n">
        <f aca="false">($F951+$D952+$E952)*(1+Input!$G$47/(100*12))</f>
        <v>0</v>
      </c>
    </row>
    <row r="953" customFormat="false" ht="12.8" hidden="false" customHeight="false" outlineLevel="0" collapsed="false">
      <c r="A953" s="76" t="n">
        <v>949</v>
      </c>
      <c r="B953" s="77" t="n">
        <f aca="false">EOMONTH(Input!$C$7,A953)</f>
        <v>71802</v>
      </c>
      <c r="D953" s="78" t="n">
        <f aca="false">IF(AND($B953&lt;Input!$C$31,$B953&lt;Input!$G$31),Input!$G$48,0)</f>
        <v>0</v>
      </c>
      <c r="E953" s="78" t="n">
        <f aca="true">IF(AND($B953&gt;Input!$G$31,$B953&lt;Input!$G$25),PMT(Input!$G$47/(100*12),(OFFSET($A$4,MATCH(Input!$G$25,$B$4:$B$1004,1),0,1,1)-OFFSET($A$4,MATCH(Input!$G$31,$B$4:$B$1004,1),0,1,1)),$H$4,0,1),0)</f>
        <v>0</v>
      </c>
      <c r="F953" s="78" t="n">
        <f aca="false">($F952+$D953+$E953)*(1+Input!$G$47/(100*12))</f>
        <v>0</v>
      </c>
    </row>
    <row r="954" customFormat="false" ht="12.8" hidden="false" customHeight="false" outlineLevel="0" collapsed="false">
      <c r="A954" s="76" t="n">
        <v>950</v>
      </c>
      <c r="B954" s="77" t="n">
        <f aca="false">EOMONTH(Input!$C$7,A954)</f>
        <v>71833</v>
      </c>
      <c r="D954" s="78" t="n">
        <f aca="false">IF(AND($B954&lt;Input!$C$31,$B954&lt;Input!$G$31),Input!$G$48,0)</f>
        <v>0</v>
      </c>
      <c r="E954" s="78" t="n">
        <f aca="true">IF(AND($B954&gt;Input!$G$31,$B954&lt;Input!$G$25),PMT(Input!$G$47/(100*12),(OFFSET($A$4,MATCH(Input!$G$25,$B$4:$B$1004,1),0,1,1)-OFFSET($A$4,MATCH(Input!$G$31,$B$4:$B$1004,1),0,1,1)),$H$4,0,1),0)</f>
        <v>0</v>
      </c>
      <c r="F954" s="78" t="n">
        <f aca="false">($F953+$D954+$E954)*(1+Input!$G$47/(100*12))</f>
        <v>0</v>
      </c>
    </row>
    <row r="955" customFormat="false" ht="12.8" hidden="false" customHeight="false" outlineLevel="0" collapsed="false">
      <c r="A955" s="76" t="n">
        <v>951</v>
      </c>
      <c r="B955" s="77" t="n">
        <f aca="false">EOMONTH(Input!$C$7,A955)</f>
        <v>71863</v>
      </c>
      <c r="D955" s="78" t="n">
        <f aca="false">IF(AND($B955&lt;Input!$C$31,$B955&lt;Input!$G$31),Input!$G$48,0)</f>
        <v>0</v>
      </c>
      <c r="E955" s="78" t="n">
        <f aca="true">IF(AND($B955&gt;Input!$G$31,$B955&lt;Input!$G$25),PMT(Input!$G$47/(100*12),(OFFSET($A$4,MATCH(Input!$G$25,$B$4:$B$1004,1),0,1,1)-OFFSET($A$4,MATCH(Input!$G$31,$B$4:$B$1004,1),0,1,1)),$H$4,0,1),0)</f>
        <v>0</v>
      </c>
      <c r="F955" s="78" t="n">
        <f aca="false">($F954+$D955+$E955)*(1+Input!$G$47/(100*12))</f>
        <v>0</v>
      </c>
    </row>
    <row r="956" customFormat="false" ht="12.8" hidden="false" customHeight="false" outlineLevel="0" collapsed="false">
      <c r="A956" s="76" t="n">
        <v>952</v>
      </c>
      <c r="B956" s="77" t="n">
        <f aca="false">EOMONTH(Input!$C$7,A956)</f>
        <v>71894</v>
      </c>
      <c r="D956" s="78" t="n">
        <f aca="false">IF(AND($B956&lt;Input!$C$31,$B956&lt;Input!$G$31),Input!$G$48,0)</f>
        <v>0</v>
      </c>
      <c r="E956" s="78" t="n">
        <f aca="true">IF(AND($B956&gt;Input!$G$31,$B956&lt;Input!$G$25),PMT(Input!$G$47/(100*12),(OFFSET($A$4,MATCH(Input!$G$25,$B$4:$B$1004,1),0,1,1)-OFFSET($A$4,MATCH(Input!$G$31,$B$4:$B$1004,1),0,1,1)),$H$4,0,1),0)</f>
        <v>0</v>
      </c>
      <c r="F956" s="78" t="n">
        <f aca="false">($F955+$D956+$E956)*(1+Input!$G$47/(100*12))</f>
        <v>0</v>
      </c>
    </row>
    <row r="957" customFormat="false" ht="12.8" hidden="false" customHeight="false" outlineLevel="0" collapsed="false">
      <c r="A957" s="76" t="n">
        <v>953</v>
      </c>
      <c r="B957" s="77" t="n">
        <f aca="false">EOMONTH(Input!$C$7,A957)</f>
        <v>71924</v>
      </c>
      <c r="D957" s="78" t="n">
        <f aca="false">IF(AND($B957&lt;Input!$C$31,$B957&lt;Input!$G$31),Input!$G$48,0)</f>
        <v>0</v>
      </c>
      <c r="E957" s="78" t="n">
        <f aca="true">IF(AND($B957&gt;Input!$G$31,$B957&lt;Input!$G$25),PMT(Input!$G$47/(100*12),(OFFSET($A$4,MATCH(Input!$G$25,$B$4:$B$1004,1),0,1,1)-OFFSET($A$4,MATCH(Input!$G$31,$B$4:$B$1004,1),0,1,1)),$H$4,0,1),0)</f>
        <v>0</v>
      </c>
      <c r="F957" s="78" t="n">
        <f aca="false">($F956+$D957+$E957)*(1+Input!$G$47/(100*12))</f>
        <v>0</v>
      </c>
    </row>
    <row r="958" customFormat="false" ht="12.8" hidden="false" customHeight="false" outlineLevel="0" collapsed="false">
      <c r="A958" s="76" t="n">
        <v>954</v>
      </c>
      <c r="B958" s="77" t="n">
        <f aca="false">EOMONTH(Input!$C$7,A958)</f>
        <v>71955</v>
      </c>
      <c r="D958" s="78" t="n">
        <f aca="false">IF(AND($B958&lt;Input!$C$31,$B958&lt;Input!$G$31),Input!$G$48,0)</f>
        <v>0</v>
      </c>
      <c r="E958" s="78" t="n">
        <f aca="true">IF(AND($B958&gt;Input!$G$31,$B958&lt;Input!$G$25),PMT(Input!$G$47/(100*12),(OFFSET($A$4,MATCH(Input!$G$25,$B$4:$B$1004,1),0,1,1)-OFFSET($A$4,MATCH(Input!$G$31,$B$4:$B$1004,1),0,1,1)),$H$4,0,1),0)</f>
        <v>0</v>
      </c>
      <c r="F958" s="78" t="n">
        <f aca="false">($F957+$D958+$E958)*(1+Input!$G$47/(100*12))</f>
        <v>0</v>
      </c>
    </row>
    <row r="959" customFormat="false" ht="12.8" hidden="false" customHeight="false" outlineLevel="0" collapsed="false">
      <c r="A959" s="76" t="n">
        <v>955</v>
      </c>
      <c r="B959" s="77" t="n">
        <f aca="false">EOMONTH(Input!$C$7,A959)</f>
        <v>71986</v>
      </c>
      <c r="D959" s="78" t="n">
        <f aca="false">IF(AND($B959&lt;Input!$C$31,$B959&lt;Input!$G$31),Input!$G$48,0)</f>
        <v>0</v>
      </c>
      <c r="E959" s="78" t="n">
        <f aca="true">IF(AND($B959&gt;Input!$G$31,$B959&lt;Input!$G$25),PMT(Input!$G$47/(100*12),(OFFSET($A$4,MATCH(Input!$G$25,$B$4:$B$1004,1),0,1,1)-OFFSET($A$4,MATCH(Input!$G$31,$B$4:$B$1004,1),0,1,1)),$H$4,0,1),0)</f>
        <v>0</v>
      </c>
      <c r="F959" s="78" t="n">
        <f aca="false">($F958+$D959+$E959)*(1+Input!$G$47/(100*12))</f>
        <v>0</v>
      </c>
    </row>
    <row r="960" customFormat="false" ht="12.8" hidden="false" customHeight="false" outlineLevel="0" collapsed="false">
      <c r="A960" s="76" t="n">
        <v>956</v>
      </c>
      <c r="B960" s="77" t="n">
        <f aca="false">EOMONTH(Input!$C$7,A960)</f>
        <v>72014</v>
      </c>
      <c r="D960" s="78" t="n">
        <f aca="false">IF(AND($B960&lt;Input!$C$31,$B960&lt;Input!$G$31),Input!$G$48,0)</f>
        <v>0</v>
      </c>
      <c r="E960" s="78" t="n">
        <f aca="true">IF(AND($B960&gt;Input!$G$31,$B960&lt;Input!$G$25),PMT(Input!$G$47/(100*12),(OFFSET($A$4,MATCH(Input!$G$25,$B$4:$B$1004,1),0,1,1)-OFFSET($A$4,MATCH(Input!$G$31,$B$4:$B$1004,1),0,1,1)),$H$4,0,1),0)</f>
        <v>0</v>
      </c>
      <c r="F960" s="78" t="n">
        <f aca="false">($F959+$D960+$E960)*(1+Input!$G$47/(100*12))</f>
        <v>0</v>
      </c>
    </row>
    <row r="961" customFormat="false" ht="12.8" hidden="false" customHeight="false" outlineLevel="0" collapsed="false">
      <c r="A961" s="76" t="n">
        <v>957</v>
      </c>
      <c r="B961" s="77" t="n">
        <f aca="false">EOMONTH(Input!$C$7,A961)</f>
        <v>72045</v>
      </c>
      <c r="D961" s="78" t="n">
        <f aca="false">IF(AND($B961&lt;Input!$C$31,$B961&lt;Input!$G$31),Input!$G$48,0)</f>
        <v>0</v>
      </c>
      <c r="E961" s="78" t="n">
        <f aca="true">IF(AND($B961&gt;Input!$G$31,$B961&lt;Input!$G$25),PMT(Input!$G$47/(100*12),(OFFSET($A$4,MATCH(Input!$G$25,$B$4:$B$1004,1),0,1,1)-OFFSET($A$4,MATCH(Input!$G$31,$B$4:$B$1004,1),0,1,1)),$H$4,0,1),0)</f>
        <v>0</v>
      </c>
      <c r="F961" s="78" t="n">
        <f aca="false">($F960+$D961+$E961)*(1+Input!$G$47/(100*12))</f>
        <v>0</v>
      </c>
    </row>
    <row r="962" customFormat="false" ht="12.8" hidden="false" customHeight="false" outlineLevel="0" collapsed="false">
      <c r="A962" s="76" t="n">
        <v>958</v>
      </c>
      <c r="B962" s="77" t="n">
        <f aca="false">EOMONTH(Input!$C$7,A962)</f>
        <v>72075</v>
      </c>
      <c r="D962" s="78" t="n">
        <f aca="false">IF(AND($B962&lt;Input!$C$31,$B962&lt;Input!$G$31),Input!$G$48,0)</f>
        <v>0</v>
      </c>
      <c r="E962" s="78" t="n">
        <f aca="true">IF(AND($B962&gt;Input!$G$31,$B962&lt;Input!$G$25),PMT(Input!$G$47/(100*12),(OFFSET($A$4,MATCH(Input!$G$25,$B$4:$B$1004,1),0,1,1)-OFFSET($A$4,MATCH(Input!$G$31,$B$4:$B$1004,1),0,1,1)),$H$4,0,1),0)</f>
        <v>0</v>
      </c>
      <c r="F962" s="78" t="n">
        <f aca="false">($F961+$D962+$E962)*(1+Input!$G$47/(100*12))</f>
        <v>0</v>
      </c>
    </row>
    <row r="963" customFormat="false" ht="12.8" hidden="false" customHeight="false" outlineLevel="0" collapsed="false">
      <c r="A963" s="76" t="n">
        <v>959</v>
      </c>
      <c r="B963" s="77" t="n">
        <f aca="false">EOMONTH(Input!$C$7,A963)</f>
        <v>72106</v>
      </c>
      <c r="D963" s="78" t="n">
        <f aca="false">IF(AND($B963&lt;Input!$C$31,$B963&lt;Input!$G$31),Input!$G$48,0)</f>
        <v>0</v>
      </c>
      <c r="E963" s="78" t="n">
        <f aca="true">IF(AND($B963&gt;Input!$G$31,$B963&lt;Input!$G$25),PMT(Input!$G$47/(100*12),(OFFSET($A$4,MATCH(Input!$G$25,$B$4:$B$1004,1),0,1,1)-OFFSET($A$4,MATCH(Input!$G$31,$B$4:$B$1004,1),0,1,1)),$H$4,0,1),0)</f>
        <v>0</v>
      </c>
      <c r="F963" s="78" t="n">
        <f aca="false">($F962+$D963+$E963)*(1+Input!$G$47/(100*12))</f>
        <v>0</v>
      </c>
    </row>
    <row r="964" customFormat="false" ht="12.8" hidden="false" customHeight="false" outlineLevel="0" collapsed="false">
      <c r="A964" s="76" t="n">
        <v>960</v>
      </c>
      <c r="B964" s="77" t="n">
        <f aca="false">EOMONTH(Input!$C$7,A964)</f>
        <v>72136</v>
      </c>
      <c r="D964" s="78" t="n">
        <f aca="false">IF(AND($B964&lt;Input!$C$31,$B964&lt;Input!$G$31),Input!$G$48,0)</f>
        <v>0</v>
      </c>
      <c r="E964" s="78" t="n">
        <f aca="true">IF(AND($B964&gt;Input!$G$31,$B964&lt;Input!$G$25),PMT(Input!$G$47/(100*12),(OFFSET($A$4,MATCH(Input!$G$25,$B$4:$B$1004,1),0,1,1)-OFFSET($A$4,MATCH(Input!$G$31,$B$4:$B$1004,1),0,1,1)),$H$4,0,1),0)</f>
        <v>0</v>
      </c>
      <c r="F964" s="78" t="n">
        <f aca="false">($F963+$D964+$E964)*(1+Input!$G$47/(100*12))</f>
        <v>0</v>
      </c>
    </row>
    <row r="965" customFormat="false" ht="12.8" hidden="false" customHeight="false" outlineLevel="0" collapsed="false">
      <c r="A965" s="76" t="n">
        <v>961</v>
      </c>
      <c r="B965" s="77" t="n">
        <f aca="false">EOMONTH(Input!$C$7,A965)</f>
        <v>72167</v>
      </c>
      <c r="D965" s="78" t="n">
        <f aca="false">IF(AND($B965&lt;Input!$C$31,$B965&lt;Input!$G$31),Input!$G$48,0)</f>
        <v>0</v>
      </c>
      <c r="E965" s="78" t="n">
        <f aca="true">IF(AND($B965&gt;Input!$G$31,$B965&lt;Input!$G$25),PMT(Input!$G$47/(100*12),(OFFSET($A$4,MATCH(Input!$G$25,$B$4:$B$1004,1),0,1,1)-OFFSET($A$4,MATCH(Input!$G$31,$B$4:$B$1004,1),0,1,1)),$H$4,0,1),0)</f>
        <v>0</v>
      </c>
      <c r="F965" s="78" t="n">
        <f aca="false">($F964+$D965+$E965)*(1+Input!$G$47/(100*12))</f>
        <v>0</v>
      </c>
    </row>
    <row r="966" customFormat="false" ht="12.8" hidden="false" customHeight="false" outlineLevel="0" collapsed="false">
      <c r="A966" s="76" t="n">
        <v>962</v>
      </c>
      <c r="B966" s="77" t="n">
        <f aca="false">EOMONTH(Input!$C$7,A966)</f>
        <v>72198</v>
      </c>
      <c r="D966" s="78" t="n">
        <f aca="false">IF(AND($B966&lt;Input!$C$31,$B966&lt;Input!$G$31),Input!$G$48,0)</f>
        <v>0</v>
      </c>
      <c r="E966" s="78" t="n">
        <f aca="true">IF(AND($B966&gt;Input!$G$31,$B966&lt;Input!$G$25),PMT(Input!$G$47/(100*12),(OFFSET($A$4,MATCH(Input!$G$25,$B$4:$B$1004,1),0,1,1)-OFFSET($A$4,MATCH(Input!$G$31,$B$4:$B$1004,1),0,1,1)),$H$4,0,1),0)</f>
        <v>0</v>
      </c>
      <c r="F966" s="78" t="n">
        <f aca="false">($F965+$D966+$E966)*(1+Input!$G$47/(100*12))</f>
        <v>0</v>
      </c>
    </row>
    <row r="967" customFormat="false" ht="12.8" hidden="false" customHeight="false" outlineLevel="0" collapsed="false">
      <c r="A967" s="76" t="n">
        <v>963</v>
      </c>
      <c r="B967" s="77" t="n">
        <f aca="false">EOMONTH(Input!$C$7,A967)</f>
        <v>72228</v>
      </c>
      <c r="D967" s="78" t="n">
        <f aca="false">IF(AND($B967&lt;Input!$C$31,$B967&lt;Input!$G$31),Input!$G$48,0)</f>
        <v>0</v>
      </c>
      <c r="E967" s="78" t="n">
        <f aca="true">IF(AND($B967&gt;Input!$G$31,$B967&lt;Input!$G$25),PMT(Input!$G$47/(100*12),(OFFSET($A$4,MATCH(Input!$G$25,$B$4:$B$1004,1),0,1,1)-OFFSET($A$4,MATCH(Input!$G$31,$B$4:$B$1004,1),0,1,1)),$H$4,0,1),0)</f>
        <v>0</v>
      </c>
      <c r="F967" s="78" t="n">
        <f aca="false">($F966+$D967+$E967)*(1+Input!$G$47/(100*12))</f>
        <v>0</v>
      </c>
    </row>
    <row r="968" customFormat="false" ht="12.8" hidden="false" customHeight="false" outlineLevel="0" collapsed="false">
      <c r="A968" s="76" t="n">
        <v>964</v>
      </c>
      <c r="B968" s="77" t="n">
        <f aca="false">EOMONTH(Input!$C$7,A968)</f>
        <v>72259</v>
      </c>
      <c r="D968" s="78" t="n">
        <f aca="false">IF(AND($B968&lt;Input!$C$31,$B968&lt;Input!$G$31),Input!$G$48,0)</f>
        <v>0</v>
      </c>
      <c r="E968" s="78" t="n">
        <f aca="true">IF(AND($B968&gt;Input!$G$31,$B968&lt;Input!$G$25),PMT(Input!$G$47/(100*12),(OFFSET($A$4,MATCH(Input!$G$25,$B$4:$B$1004,1),0,1,1)-OFFSET($A$4,MATCH(Input!$G$31,$B$4:$B$1004,1),0,1,1)),$H$4,0,1),0)</f>
        <v>0</v>
      </c>
      <c r="F968" s="78" t="n">
        <f aca="false">($F967+$D968+$E968)*(1+Input!$G$47/(100*12))</f>
        <v>0</v>
      </c>
    </row>
    <row r="969" customFormat="false" ht="12.8" hidden="false" customHeight="false" outlineLevel="0" collapsed="false">
      <c r="A969" s="76" t="n">
        <v>965</v>
      </c>
      <c r="B969" s="77" t="n">
        <f aca="false">EOMONTH(Input!$C$7,A969)</f>
        <v>72289</v>
      </c>
      <c r="D969" s="78" t="n">
        <f aca="false">IF(AND($B969&lt;Input!$C$31,$B969&lt;Input!$G$31),Input!$G$48,0)</f>
        <v>0</v>
      </c>
      <c r="E969" s="78" t="n">
        <f aca="true">IF(AND($B969&gt;Input!$G$31,$B969&lt;Input!$G$25),PMT(Input!$G$47/(100*12),(OFFSET($A$4,MATCH(Input!$G$25,$B$4:$B$1004,1),0,1,1)-OFFSET($A$4,MATCH(Input!$G$31,$B$4:$B$1004,1),0,1,1)),$H$4,0,1),0)</f>
        <v>0</v>
      </c>
      <c r="F969" s="78" t="n">
        <f aca="false">($F968+$D969+$E969)*(1+Input!$G$47/(100*12))</f>
        <v>0</v>
      </c>
    </row>
    <row r="970" customFormat="false" ht="12.8" hidden="false" customHeight="false" outlineLevel="0" collapsed="false">
      <c r="A970" s="76" t="n">
        <v>966</v>
      </c>
      <c r="B970" s="77" t="n">
        <f aca="false">EOMONTH(Input!$C$7,A970)</f>
        <v>72320</v>
      </c>
      <c r="D970" s="78" t="n">
        <f aca="false">IF(AND($B970&lt;Input!$C$31,$B970&lt;Input!$G$31),Input!$G$48,0)</f>
        <v>0</v>
      </c>
      <c r="E970" s="78" t="n">
        <f aca="true">IF(AND($B970&gt;Input!$G$31,$B970&lt;Input!$G$25),PMT(Input!$G$47/(100*12),(OFFSET($A$4,MATCH(Input!$G$25,$B$4:$B$1004,1),0,1,1)-OFFSET($A$4,MATCH(Input!$G$31,$B$4:$B$1004,1),0,1,1)),$H$4,0,1),0)</f>
        <v>0</v>
      </c>
      <c r="F970" s="78" t="n">
        <f aca="false">($F969+$D970+$E970)*(1+Input!$G$47/(100*12))</f>
        <v>0</v>
      </c>
    </row>
    <row r="971" customFormat="false" ht="12.8" hidden="false" customHeight="false" outlineLevel="0" collapsed="false">
      <c r="A971" s="76" t="n">
        <v>967</v>
      </c>
      <c r="B971" s="77" t="n">
        <f aca="false">EOMONTH(Input!$C$7,A971)</f>
        <v>72351</v>
      </c>
      <c r="D971" s="78" t="n">
        <f aca="false">IF(AND($B971&lt;Input!$C$31,$B971&lt;Input!$G$31),Input!$G$48,0)</f>
        <v>0</v>
      </c>
      <c r="E971" s="78" t="n">
        <f aca="true">IF(AND($B971&gt;Input!$G$31,$B971&lt;Input!$G$25),PMT(Input!$G$47/(100*12),(OFFSET($A$4,MATCH(Input!$G$25,$B$4:$B$1004,1),0,1,1)-OFFSET($A$4,MATCH(Input!$G$31,$B$4:$B$1004,1),0,1,1)),$H$4,0,1),0)</f>
        <v>0</v>
      </c>
      <c r="F971" s="78" t="n">
        <f aca="false">($F970+$D971+$E971)*(1+Input!$G$47/(100*12))</f>
        <v>0</v>
      </c>
    </row>
    <row r="972" customFormat="false" ht="12.8" hidden="false" customHeight="false" outlineLevel="0" collapsed="false">
      <c r="A972" s="76" t="n">
        <v>968</v>
      </c>
      <c r="B972" s="77" t="n">
        <f aca="false">EOMONTH(Input!$C$7,A972)</f>
        <v>72379</v>
      </c>
      <c r="D972" s="78" t="n">
        <f aca="false">IF(AND($B972&lt;Input!$C$31,$B972&lt;Input!$G$31),Input!$G$48,0)</f>
        <v>0</v>
      </c>
      <c r="E972" s="78" t="n">
        <f aca="true">IF(AND($B972&gt;Input!$G$31,$B972&lt;Input!$G$25),PMT(Input!$G$47/(100*12),(OFFSET($A$4,MATCH(Input!$G$25,$B$4:$B$1004,1),0,1,1)-OFFSET($A$4,MATCH(Input!$G$31,$B$4:$B$1004,1),0,1,1)),$H$4,0,1),0)</f>
        <v>0</v>
      </c>
      <c r="F972" s="78" t="n">
        <f aca="false">($F971+$D972+$E972)*(1+Input!$G$47/(100*12))</f>
        <v>0</v>
      </c>
    </row>
    <row r="973" customFormat="false" ht="12.8" hidden="false" customHeight="false" outlineLevel="0" collapsed="false">
      <c r="A973" s="76" t="n">
        <v>969</v>
      </c>
      <c r="B973" s="77" t="n">
        <f aca="false">EOMONTH(Input!$C$7,A973)</f>
        <v>72410</v>
      </c>
      <c r="D973" s="78" t="n">
        <f aca="false">IF(AND($B973&lt;Input!$C$31,$B973&lt;Input!$G$31),Input!$G$48,0)</f>
        <v>0</v>
      </c>
      <c r="E973" s="78" t="n">
        <f aca="true">IF(AND($B973&gt;Input!$G$31,$B973&lt;Input!$G$25),PMT(Input!$G$47/(100*12),(OFFSET($A$4,MATCH(Input!$G$25,$B$4:$B$1004,1),0,1,1)-OFFSET($A$4,MATCH(Input!$G$31,$B$4:$B$1004,1),0,1,1)),$H$4,0,1),0)</f>
        <v>0</v>
      </c>
      <c r="F973" s="78" t="n">
        <f aca="false">($F972+$D973+$E973)*(1+Input!$G$47/(100*12))</f>
        <v>0</v>
      </c>
    </row>
    <row r="974" customFormat="false" ht="12.8" hidden="false" customHeight="false" outlineLevel="0" collapsed="false">
      <c r="A974" s="76" t="n">
        <v>970</v>
      </c>
      <c r="B974" s="77" t="n">
        <f aca="false">EOMONTH(Input!$C$7,A974)</f>
        <v>72440</v>
      </c>
      <c r="D974" s="78" t="n">
        <f aca="false">IF(AND($B974&lt;Input!$C$31,$B974&lt;Input!$G$31),Input!$G$48,0)</f>
        <v>0</v>
      </c>
      <c r="E974" s="78" t="n">
        <f aca="true">IF(AND($B974&gt;Input!$G$31,$B974&lt;Input!$G$25),PMT(Input!$G$47/(100*12),(OFFSET($A$4,MATCH(Input!$G$25,$B$4:$B$1004,1),0,1,1)-OFFSET($A$4,MATCH(Input!$G$31,$B$4:$B$1004,1),0,1,1)),$H$4,0,1),0)</f>
        <v>0</v>
      </c>
      <c r="F974" s="78" t="n">
        <f aca="false">($F973+$D974+$E974)*(1+Input!$G$47/(100*12))</f>
        <v>0</v>
      </c>
    </row>
    <row r="975" customFormat="false" ht="12.8" hidden="false" customHeight="false" outlineLevel="0" collapsed="false">
      <c r="A975" s="76" t="n">
        <v>971</v>
      </c>
      <c r="B975" s="77" t="n">
        <f aca="false">EOMONTH(Input!$C$7,A975)</f>
        <v>72471</v>
      </c>
      <c r="D975" s="78" t="n">
        <f aca="false">IF(AND($B975&lt;Input!$C$31,$B975&lt;Input!$G$31),Input!$G$48,0)</f>
        <v>0</v>
      </c>
      <c r="E975" s="78" t="n">
        <f aca="true">IF(AND($B975&gt;Input!$G$31,$B975&lt;Input!$G$25),PMT(Input!$G$47/(100*12),(OFFSET($A$4,MATCH(Input!$G$25,$B$4:$B$1004,1),0,1,1)-OFFSET($A$4,MATCH(Input!$G$31,$B$4:$B$1004,1),0,1,1)),$H$4,0,1),0)</f>
        <v>0</v>
      </c>
      <c r="F975" s="78" t="n">
        <f aca="false">($F974+$D975+$E975)*(1+Input!$G$47/(100*12))</f>
        <v>0</v>
      </c>
    </row>
    <row r="976" customFormat="false" ht="12.8" hidden="false" customHeight="false" outlineLevel="0" collapsed="false">
      <c r="A976" s="76" t="n">
        <v>972</v>
      </c>
      <c r="B976" s="77" t="n">
        <f aca="false">EOMONTH(Input!$C$7,A976)</f>
        <v>72501</v>
      </c>
      <c r="D976" s="78" t="n">
        <f aca="false">IF(AND($B976&lt;Input!$C$31,$B976&lt;Input!$G$31),Input!$G$48,0)</f>
        <v>0</v>
      </c>
      <c r="E976" s="78" t="n">
        <f aca="true">IF(AND($B976&gt;Input!$G$31,$B976&lt;Input!$G$25),PMT(Input!$G$47/(100*12),(OFFSET($A$4,MATCH(Input!$G$25,$B$4:$B$1004,1),0,1,1)-OFFSET($A$4,MATCH(Input!$G$31,$B$4:$B$1004,1),0,1,1)),$H$4,0,1),0)</f>
        <v>0</v>
      </c>
      <c r="F976" s="78" t="n">
        <f aca="false">($F975+$D976+$E976)*(1+Input!$G$47/(100*12))</f>
        <v>0</v>
      </c>
    </row>
    <row r="977" customFormat="false" ht="12.8" hidden="false" customHeight="false" outlineLevel="0" collapsed="false">
      <c r="A977" s="76" t="n">
        <v>973</v>
      </c>
      <c r="B977" s="77" t="n">
        <f aca="false">EOMONTH(Input!$C$7,A977)</f>
        <v>72532</v>
      </c>
      <c r="D977" s="78" t="n">
        <f aca="false">IF(AND($B977&lt;Input!$C$31,$B977&lt;Input!$G$31),Input!$G$48,0)</f>
        <v>0</v>
      </c>
      <c r="E977" s="78" t="n">
        <f aca="true">IF(AND($B977&gt;Input!$G$31,$B977&lt;Input!$G$25),PMT(Input!$G$47/(100*12),(OFFSET($A$4,MATCH(Input!$G$25,$B$4:$B$1004,1),0,1,1)-OFFSET($A$4,MATCH(Input!$G$31,$B$4:$B$1004,1),0,1,1)),$H$4,0,1),0)</f>
        <v>0</v>
      </c>
      <c r="F977" s="78" t="n">
        <f aca="false">($F976+$D977+$E977)*(1+Input!$G$47/(100*12))</f>
        <v>0</v>
      </c>
    </row>
    <row r="978" customFormat="false" ht="12.8" hidden="false" customHeight="false" outlineLevel="0" collapsed="false">
      <c r="A978" s="76" t="n">
        <v>974</v>
      </c>
      <c r="B978" s="77" t="n">
        <f aca="false">EOMONTH(Input!$C$7,A978)</f>
        <v>72563</v>
      </c>
      <c r="D978" s="78" t="n">
        <f aca="false">IF(AND($B978&lt;Input!$C$31,$B978&lt;Input!$G$31),Input!$G$48,0)</f>
        <v>0</v>
      </c>
      <c r="E978" s="78" t="n">
        <f aca="true">IF(AND($B978&gt;Input!$G$31,$B978&lt;Input!$G$25),PMT(Input!$G$47/(100*12),(OFFSET($A$4,MATCH(Input!$G$25,$B$4:$B$1004,1),0,1,1)-OFFSET($A$4,MATCH(Input!$G$31,$B$4:$B$1004,1),0,1,1)),$H$4,0,1),0)</f>
        <v>0</v>
      </c>
      <c r="F978" s="78" t="n">
        <f aca="false">($F977+$D978+$E978)*(1+Input!$G$47/(100*12))</f>
        <v>0</v>
      </c>
    </row>
    <row r="979" customFormat="false" ht="12.8" hidden="false" customHeight="false" outlineLevel="0" collapsed="false">
      <c r="A979" s="76" t="n">
        <v>975</v>
      </c>
      <c r="B979" s="77" t="n">
        <f aca="false">EOMONTH(Input!$C$7,A979)</f>
        <v>72593</v>
      </c>
      <c r="D979" s="78" t="n">
        <f aca="false">IF(AND($B979&lt;Input!$C$31,$B979&lt;Input!$G$31),Input!$G$48,0)</f>
        <v>0</v>
      </c>
      <c r="E979" s="78" t="n">
        <f aca="true">IF(AND($B979&gt;Input!$G$31,$B979&lt;Input!$G$25),PMT(Input!$G$47/(100*12),(OFFSET($A$4,MATCH(Input!$G$25,$B$4:$B$1004,1),0,1,1)-OFFSET($A$4,MATCH(Input!$G$31,$B$4:$B$1004,1),0,1,1)),$H$4,0,1),0)</f>
        <v>0</v>
      </c>
      <c r="F979" s="78" t="n">
        <f aca="false">($F978+$D979+$E979)*(1+Input!$G$47/(100*12))</f>
        <v>0</v>
      </c>
    </row>
    <row r="980" customFormat="false" ht="12.8" hidden="false" customHeight="false" outlineLevel="0" collapsed="false">
      <c r="A980" s="76" t="n">
        <v>976</v>
      </c>
      <c r="B980" s="77" t="n">
        <f aca="false">EOMONTH(Input!$C$7,A980)</f>
        <v>72624</v>
      </c>
      <c r="D980" s="78" t="n">
        <f aca="false">IF(AND($B980&lt;Input!$C$31,$B980&lt;Input!$G$31),Input!$G$48,0)</f>
        <v>0</v>
      </c>
      <c r="E980" s="78" t="n">
        <f aca="true">IF(AND($B980&gt;Input!$G$31,$B980&lt;Input!$G$25),PMT(Input!$G$47/(100*12),(OFFSET($A$4,MATCH(Input!$G$25,$B$4:$B$1004,1),0,1,1)-OFFSET($A$4,MATCH(Input!$G$31,$B$4:$B$1004,1),0,1,1)),$H$4,0,1),0)</f>
        <v>0</v>
      </c>
      <c r="F980" s="78" t="n">
        <f aca="false">($F979+$D980+$E980)*(1+Input!$G$47/(100*12))</f>
        <v>0</v>
      </c>
    </row>
    <row r="981" customFormat="false" ht="12.8" hidden="false" customHeight="false" outlineLevel="0" collapsed="false">
      <c r="A981" s="76" t="n">
        <v>977</v>
      </c>
      <c r="B981" s="77" t="n">
        <f aca="false">EOMONTH(Input!$C$7,A981)</f>
        <v>72654</v>
      </c>
      <c r="D981" s="78" t="n">
        <f aca="false">IF(AND($B981&lt;Input!$C$31,$B981&lt;Input!$G$31),Input!$G$48,0)</f>
        <v>0</v>
      </c>
      <c r="E981" s="78" t="n">
        <f aca="true">IF(AND($B981&gt;Input!$G$31,$B981&lt;Input!$G$25),PMT(Input!$G$47/(100*12),(OFFSET($A$4,MATCH(Input!$G$25,$B$4:$B$1004,1),0,1,1)-OFFSET($A$4,MATCH(Input!$G$31,$B$4:$B$1004,1),0,1,1)),$H$4,0,1),0)</f>
        <v>0</v>
      </c>
      <c r="F981" s="78" t="n">
        <f aca="false">($F980+$D981+$E981)*(1+Input!$G$47/(100*12))</f>
        <v>0</v>
      </c>
    </row>
    <row r="982" customFormat="false" ht="12.8" hidden="false" customHeight="false" outlineLevel="0" collapsed="false">
      <c r="A982" s="76" t="n">
        <v>978</v>
      </c>
      <c r="B982" s="77" t="n">
        <f aca="false">EOMONTH(Input!$C$7,A982)</f>
        <v>72685</v>
      </c>
      <c r="D982" s="78" t="n">
        <f aca="false">IF(AND($B982&lt;Input!$C$31,$B982&lt;Input!$G$31),Input!$G$48,0)</f>
        <v>0</v>
      </c>
      <c r="E982" s="78" t="n">
        <f aca="true">IF(AND($B982&gt;Input!$G$31,$B982&lt;Input!$G$25),PMT(Input!$G$47/(100*12),(OFFSET($A$4,MATCH(Input!$G$25,$B$4:$B$1004,1),0,1,1)-OFFSET($A$4,MATCH(Input!$G$31,$B$4:$B$1004,1),0,1,1)),$H$4,0,1),0)</f>
        <v>0</v>
      </c>
      <c r="F982" s="78" t="n">
        <f aca="false">($F981+$D982+$E982)*(1+Input!$G$47/(100*12))</f>
        <v>0</v>
      </c>
    </row>
    <row r="983" customFormat="false" ht="12.8" hidden="false" customHeight="false" outlineLevel="0" collapsed="false">
      <c r="A983" s="76" t="n">
        <v>979</v>
      </c>
      <c r="B983" s="77" t="n">
        <f aca="false">EOMONTH(Input!$C$7,A983)</f>
        <v>72716</v>
      </c>
      <c r="D983" s="78" t="n">
        <f aca="false">IF(AND($B983&lt;Input!$C$31,$B983&lt;Input!$G$31),Input!$G$48,0)</f>
        <v>0</v>
      </c>
      <c r="E983" s="78" t="n">
        <f aca="true">IF(AND($B983&gt;Input!$G$31,$B983&lt;Input!$G$25),PMT(Input!$G$47/(100*12),(OFFSET($A$4,MATCH(Input!$G$25,$B$4:$B$1004,1),0,1,1)-OFFSET($A$4,MATCH(Input!$G$31,$B$4:$B$1004,1),0,1,1)),$H$4,0,1),0)</f>
        <v>0</v>
      </c>
      <c r="F983" s="78" t="n">
        <f aca="false">($F982+$D983+$E983)*(1+Input!$G$47/(100*12))</f>
        <v>0</v>
      </c>
    </row>
    <row r="984" customFormat="false" ht="12.8" hidden="false" customHeight="false" outlineLevel="0" collapsed="false">
      <c r="A984" s="76" t="n">
        <v>980</v>
      </c>
      <c r="B984" s="77" t="n">
        <f aca="false">EOMONTH(Input!$C$7,A984)</f>
        <v>72744</v>
      </c>
      <c r="D984" s="78" t="n">
        <f aca="false">IF(AND($B984&lt;Input!$C$31,$B984&lt;Input!$G$31),Input!$G$48,0)</f>
        <v>0</v>
      </c>
      <c r="E984" s="78" t="n">
        <f aca="true">IF(AND($B984&gt;Input!$G$31,$B984&lt;Input!$G$25),PMT(Input!$G$47/(100*12),(OFFSET($A$4,MATCH(Input!$G$25,$B$4:$B$1004,1),0,1,1)-OFFSET($A$4,MATCH(Input!$G$31,$B$4:$B$1004,1),0,1,1)),$H$4,0,1),0)</f>
        <v>0</v>
      </c>
      <c r="F984" s="78" t="n">
        <f aca="false">($F983+$D984+$E984)*(1+Input!$G$47/(100*12))</f>
        <v>0</v>
      </c>
    </row>
    <row r="985" customFormat="false" ht="12.8" hidden="false" customHeight="false" outlineLevel="0" collapsed="false">
      <c r="A985" s="76" t="n">
        <v>981</v>
      </c>
      <c r="B985" s="77" t="n">
        <f aca="false">EOMONTH(Input!$C$7,A985)</f>
        <v>72775</v>
      </c>
      <c r="D985" s="78" t="n">
        <f aca="false">IF(AND($B985&lt;Input!$C$31,$B985&lt;Input!$G$31),Input!$G$48,0)</f>
        <v>0</v>
      </c>
      <c r="E985" s="78" t="n">
        <f aca="true">IF(AND($B985&gt;Input!$G$31,$B985&lt;Input!$G$25),PMT(Input!$G$47/(100*12),(OFFSET($A$4,MATCH(Input!$G$25,$B$4:$B$1004,1),0,1,1)-OFFSET($A$4,MATCH(Input!$G$31,$B$4:$B$1004,1),0,1,1)),$H$4,0,1),0)</f>
        <v>0</v>
      </c>
      <c r="F985" s="78" t="n">
        <f aca="false">($F984+$D985+$E985)*(1+Input!$G$47/(100*12))</f>
        <v>0</v>
      </c>
    </row>
    <row r="986" customFormat="false" ht="12.8" hidden="false" customHeight="false" outlineLevel="0" collapsed="false">
      <c r="A986" s="76" t="n">
        <v>982</v>
      </c>
      <c r="B986" s="77" t="n">
        <f aca="false">EOMONTH(Input!$C$7,A986)</f>
        <v>72805</v>
      </c>
      <c r="D986" s="78" t="n">
        <f aca="false">IF(AND($B986&lt;Input!$C$31,$B986&lt;Input!$G$31),Input!$G$48,0)</f>
        <v>0</v>
      </c>
      <c r="E986" s="78" t="n">
        <f aca="true">IF(AND($B986&gt;Input!$G$31,$B986&lt;Input!$G$25),PMT(Input!$G$47/(100*12),(OFFSET($A$4,MATCH(Input!$G$25,$B$4:$B$1004,1),0,1,1)-OFFSET($A$4,MATCH(Input!$G$31,$B$4:$B$1004,1),0,1,1)),$H$4,0,1),0)</f>
        <v>0</v>
      </c>
      <c r="F986" s="78" t="n">
        <f aca="false">($F985+$D986+$E986)*(1+Input!$G$47/(100*12))</f>
        <v>0</v>
      </c>
    </row>
    <row r="987" customFormat="false" ht="12.8" hidden="false" customHeight="false" outlineLevel="0" collapsed="false">
      <c r="A987" s="76" t="n">
        <v>983</v>
      </c>
      <c r="B987" s="77" t="n">
        <f aca="false">EOMONTH(Input!$C$7,A987)</f>
        <v>72836</v>
      </c>
      <c r="D987" s="78" t="n">
        <f aca="false">IF(AND($B987&lt;Input!$C$31,$B987&lt;Input!$G$31),Input!$G$48,0)</f>
        <v>0</v>
      </c>
      <c r="E987" s="78" t="n">
        <f aca="true">IF(AND($B987&gt;Input!$G$31,$B987&lt;Input!$G$25),PMT(Input!$G$47/(100*12),(OFFSET($A$4,MATCH(Input!$G$25,$B$4:$B$1004,1),0,1,1)-OFFSET($A$4,MATCH(Input!$G$31,$B$4:$B$1004,1),0,1,1)),$H$4,0,1),0)</f>
        <v>0</v>
      </c>
      <c r="F987" s="78" t="n">
        <f aca="false">($F986+$D987+$E987)*(1+Input!$G$47/(100*12))</f>
        <v>0</v>
      </c>
    </row>
    <row r="988" customFormat="false" ht="12.8" hidden="false" customHeight="false" outlineLevel="0" collapsed="false">
      <c r="A988" s="76" t="n">
        <v>984</v>
      </c>
      <c r="B988" s="77" t="n">
        <f aca="false">EOMONTH(Input!$C$7,A988)</f>
        <v>72866</v>
      </c>
      <c r="D988" s="78" t="n">
        <f aca="false">IF(AND($B988&lt;Input!$C$31,$B988&lt;Input!$G$31),Input!$G$48,0)</f>
        <v>0</v>
      </c>
      <c r="E988" s="78" t="n">
        <f aca="true">IF(AND($B988&gt;Input!$G$31,$B988&lt;Input!$G$25),PMT(Input!$G$47/(100*12),(OFFSET($A$4,MATCH(Input!$G$25,$B$4:$B$1004,1),0,1,1)-OFFSET($A$4,MATCH(Input!$G$31,$B$4:$B$1004,1),0,1,1)),$H$4,0,1),0)</f>
        <v>0</v>
      </c>
      <c r="F988" s="78" t="n">
        <f aca="false">($F987+$D988+$E988)*(1+Input!$G$47/(100*12))</f>
        <v>0</v>
      </c>
    </row>
    <row r="989" customFormat="false" ht="12.8" hidden="false" customHeight="false" outlineLevel="0" collapsed="false">
      <c r="A989" s="76" t="n">
        <v>985</v>
      </c>
      <c r="B989" s="77" t="n">
        <f aca="false">EOMONTH(Input!$C$7,A989)</f>
        <v>72897</v>
      </c>
      <c r="D989" s="78" t="n">
        <f aca="false">IF(AND($B989&lt;Input!$C$31,$B989&lt;Input!$G$31),Input!$G$48,0)</f>
        <v>0</v>
      </c>
      <c r="E989" s="78" t="n">
        <f aca="true">IF(AND($B989&gt;Input!$G$31,$B989&lt;Input!$G$25),PMT(Input!$G$47/(100*12),(OFFSET($A$4,MATCH(Input!$G$25,$B$4:$B$1004,1),0,1,1)-OFFSET($A$4,MATCH(Input!$G$31,$B$4:$B$1004,1),0,1,1)),$H$4,0,1),0)</f>
        <v>0</v>
      </c>
      <c r="F989" s="78" t="n">
        <f aca="false">($F988+$D989+$E989)*(1+Input!$G$47/(100*12))</f>
        <v>0</v>
      </c>
    </row>
    <row r="990" customFormat="false" ht="12.8" hidden="false" customHeight="false" outlineLevel="0" collapsed="false">
      <c r="A990" s="76" t="n">
        <v>986</v>
      </c>
      <c r="B990" s="77" t="n">
        <f aca="false">EOMONTH(Input!$C$7,A990)</f>
        <v>72928</v>
      </c>
      <c r="D990" s="78" t="n">
        <f aca="false">IF(AND($B990&lt;Input!$C$31,$B990&lt;Input!$G$31),Input!$G$48,0)</f>
        <v>0</v>
      </c>
      <c r="E990" s="78" t="n">
        <f aca="true">IF(AND($B990&gt;Input!$G$31,$B990&lt;Input!$G$25),PMT(Input!$G$47/(100*12),(OFFSET($A$4,MATCH(Input!$G$25,$B$4:$B$1004,1),0,1,1)-OFFSET($A$4,MATCH(Input!$G$31,$B$4:$B$1004,1),0,1,1)),$H$4,0,1),0)</f>
        <v>0</v>
      </c>
      <c r="F990" s="78" t="n">
        <f aca="false">($F989+$D990+$E990)*(1+Input!$G$47/(100*12))</f>
        <v>0</v>
      </c>
    </row>
    <row r="991" customFormat="false" ht="12.8" hidden="false" customHeight="false" outlineLevel="0" collapsed="false">
      <c r="A991" s="76" t="n">
        <v>987</v>
      </c>
      <c r="B991" s="77" t="n">
        <f aca="false">EOMONTH(Input!$C$7,A991)</f>
        <v>72958</v>
      </c>
      <c r="D991" s="78" t="n">
        <f aca="false">IF(AND($B991&lt;Input!$C$31,$B991&lt;Input!$G$31),Input!$G$48,0)</f>
        <v>0</v>
      </c>
      <c r="E991" s="78" t="n">
        <f aca="true">IF(AND($B991&gt;Input!$G$31,$B991&lt;Input!$G$25),PMT(Input!$G$47/(100*12),(OFFSET($A$4,MATCH(Input!$G$25,$B$4:$B$1004,1),0,1,1)-OFFSET($A$4,MATCH(Input!$G$31,$B$4:$B$1004,1),0,1,1)),$H$4,0,1),0)</f>
        <v>0</v>
      </c>
      <c r="F991" s="78" t="n">
        <f aca="false">($F990+$D991+$E991)*(1+Input!$G$47/(100*12))</f>
        <v>0</v>
      </c>
    </row>
    <row r="992" customFormat="false" ht="12.8" hidden="false" customHeight="false" outlineLevel="0" collapsed="false">
      <c r="A992" s="76" t="n">
        <v>988</v>
      </c>
      <c r="B992" s="77" t="n">
        <f aca="false">EOMONTH(Input!$C$7,A992)</f>
        <v>72989</v>
      </c>
      <c r="D992" s="78" t="n">
        <f aca="false">IF(AND($B992&lt;Input!$C$31,$B992&lt;Input!$G$31),Input!$G$48,0)</f>
        <v>0</v>
      </c>
      <c r="E992" s="78" t="n">
        <f aca="true">IF(AND($B992&gt;Input!$G$31,$B992&lt;Input!$G$25),PMT(Input!$G$47/(100*12),(OFFSET($A$4,MATCH(Input!$G$25,$B$4:$B$1004,1),0,1,1)-OFFSET($A$4,MATCH(Input!$G$31,$B$4:$B$1004,1),0,1,1)),$H$4,0,1),0)</f>
        <v>0</v>
      </c>
      <c r="F992" s="78" t="n">
        <f aca="false">($F991+$D992+$E992)*(1+Input!$G$47/(100*12))</f>
        <v>0</v>
      </c>
    </row>
    <row r="993" customFormat="false" ht="12.8" hidden="false" customHeight="false" outlineLevel="0" collapsed="false">
      <c r="A993" s="76" t="n">
        <v>989</v>
      </c>
      <c r="B993" s="77" t="n">
        <f aca="false">EOMONTH(Input!$C$7,A993)</f>
        <v>73019</v>
      </c>
      <c r="D993" s="78" t="n">
        <f aca="false">IF(AND($B993&lt;Input!$C$31,$B993&lt;Input!$G$31),Input!$G$48,0)</f>
        <v>0</v>
      </c>
      <c r="E993" s="78" t="n">
        <f aca="true">IF(AND($B993&gt;Input!$G$31,$B993&lt;Input!$G$25),PMT(Input!$G$47/(100*12),(OFFSET($A$4,MATCH(Input!$G$25,$B$4:$B$1004,1),0,1,1)-OFFSET($A$4,MATCH(Input!$G$31,$B$4:$B$1004,1),0,1,1)),$H$4,0,1),0)</f>
        <v>0</v>
      </c>
      <c r="F993" s="78" t="n">
        <f aca="false">($F992+$D993+$E993)*(1+Input!$G$47/(100*12))</f>
        <v>0</v>
      </c>
    </row>
    <row r="994" customFormat="false" ht="12.8" hidden="false" customHeight="false" outlineLevel="0" collapsed="false">
      <c r="A994" s="76" t="n">
        <v>990</v>
      </c>
      <c r="B994" s="77" t="n">
        <f aca="false">EOMONTH(Input!$C$7,A994)</f>
        <v>73050</v>
      </c>
      <c r="D994" s="78" t="n">
        <f aca="false">IF(AND($B994&lt;Input!$C$31,$B994&lt;Input!$G$31),Input!$G$48,0)</f>
        <v>0</v>
      </c>
      <c r="E994" s="78" t="n">
        <f aca="true">IF(AND($B994&gt;Input!$G$31,$B994&lt;Input!$G$25),PMT(Input!$G$47/(100*12),(OFFSET($A$4,MATCH(Input!$G$25,$B$4:$B$1004,1),0,1,1)-OFFSET($A$4,MATCH(Input!$G$31,$B$4:$B$1004,1),0,1,1)),$H$4,0,1),0)</f>
        <v>0</v>
      </c>
      <c r="F994" s="78" t="n">
        <f aca="false">($F993+$D994+$E994)*(1+Input!$G$47/(100*12))</f>
        <v>0</v>
      </c>
    </row>
    <row r="995" customFormat="false" ht="12.8" hidden="false" customHeight="false" outlineLevel="0" collapsed="false">
      <c r="A995" s="76" t="n">
        <v>991</v>
      </c>
      <c r="B995" s="77" t="n">
        <f aca="false">EOMONTH(Input!$C$7,A995)</f>
        <v>73081</v>
      </c>
      <c r="D995" s="78" t="n">
        <f aca="false">IF(AND($B995&lt;Input!$C$31,$B995&lt;Input!$G$31),Input!$G$48,0)</f>
        <v>0</v>
      </c>
      <c r="E995" s="78" t="n">
        <f aca="true">IF(AND($B995&gt;Input!$G$31,$B995&lt;Input!$G$25),PMT(Input!$G$47/(100*12),(OFFSET($A$4,MATCH(Input!$G$25,$B$4:$B$1004,1),0,1,1)-OFFSET($A$4,MATCH(Input!$G$31,$B$4:$B$1004,1),0,1,1)),$H$4,0,1),0)</f>
        <v>0</v>
      </c>
      <c r="F995" s="78" t="n">
        <f aca="false">($F994+$D995+$E995)*(1+Input!$G$47/(100*12))</f>
        <v>0</v>
      </c>
    </row>
    <row r="996" customFormat="false" ht="12.8" hidden="false" customHeight="false" outlineLevel="0" collapsed="false">
      <c r="A996" s="76" t="n">
        <v>992</v>
      </c>
      <c r="B996" s="77" t="n">
        <f aca="false">EOMONTH(Input!$C$7,A996)</f>
        <v>73109</v>
      </c>
      <c r="D996" s="78" t="n">
        <f aca="false">IF(AND($B996&lt;Input!$C$31,$B996&lt;Input!$G$31),Input!$G$48,0)</f>
        <v>0</v>
      </c>
      <c r="E996" s="78" t="n">
        <f aca="true">IF(AND($B996&gt;Input!$G$31,$B996&lt;Input!$G$25),PMT(Input!$G$47/(100*12),(OFFSET($A$4,MATCH(Input!$G$25,$B$4:$B$1004,1),0,1,1)-OFFSET($A$4,MATCH(Input!$G$31,$B$4:$B$1004,1),0,1,1)),$H$4,0,1),0)</f>
        <v>0</v>
      </c>
      <c r="F996" s="78" t="n">
        <f aca="false">($F995+$D996+$E996)*(1+Input!$G$47/(100*12))</f>
        <v>0</v>
      </c>
    </row>
    <row r="997" customFormat="false" ht="12.8" hidden="false" customHeight="false" outlineLevel="0" collapsed="false">
      <c r="A997" s="76" t="n">
        <v>993</v>
      </c>
      <c r="B997" s="77" t="n">
        <f aca="false">EOMONTH(Input!$C$7,A997)</f>
        <v>73140</v>
      </c>
      <c r="D997" s="78" t="n">
        <f aca="false">IF(AND($B997&lt;Input!$C$31,$B997&lt;Input!$G$31),Input!$G$48,0)</f>
        <v>0</v>
      </c>
      <c r="E997" s="78" t="n">
        <f aca="true">IF(AND($B997&gt;Input!$G$31,$B997&lt;Input!$G$25),PMT(Input!$G$47/(100*12),(OFFSET($A$4,MATCH(Input!$G$25,$B$4:$B$1004,1),0,1,1)-OFFSET($A$4,MATCH(Input!$G$31,$B$4:$B$1004,1),0,1,1)),$H$4,0,1),0)</f>
        <v>0</v>
      </c>
      <c r="F997" s="78" t="n">
        <f aca="false">($F996+$D997+$E997)*(1+Input!$G$47/(100*12))</f>
        <v>0</v>
      </c>
    </row>
    <row r="998" customFormat="false" ht="12.8" hidden="false" customHeight="false" outlineLevel="0" collapsed="false">
      <c r="A998" s="76" t="n">
        <v>994</v>
      </c>
      <c r="B998" s="77" t="n">
        <f aca="false">EOMONTH(Input!$C$7,A998)</f>
        <v>73170</v>
      </c>
      <c r="D998" s="78" t="n">
        <f aca="false">IF(AND($B998&lt;Input!$C$31,$B998&lt;Input!$G$31),Input!$G$48,0)</f>
        <v>0</v>
      </c>
      <c r="E998" s="78" t="n">
        <f aca="true">IF(AND($B998&gt;Input!$G$31,$B998&lt;Input!$G$25),PMT(Input!$G$47/(100*12),(OFFSET($A$4,MATCH(Input!$G$25,$B$4:$B$1004,1),0,1,1)-OFFSET($A$4,MATCH(Input!$G$31,$B$4:$B$1004,1),0,1,1)),$H$4,0,1),0)</f>
        <v>0</v>
      </c>
      <c r="F998" s="78" t="n">
        <f aca="false">($F997+$D998+$E998)*(1+Input!$G$47/(100*12))</f>
        <v>0</v>
      </c>
    </row>
    <row r="999" customFormat="false" ht="12.8" hidden="false" customHeight="false" outlineLevel="0" collapsed="false">
      <c r="A999" s="76" t="n">
        <v>995</v>
      </c>
      <c r="B999" s="77" t="n">
        <f aca="false">EOMONTH(Input!$C$7,A999)</f>
        <v>73201</v>
      </c>
      <c r="D999" s="78" t="n">
        <f aca="false">IF(AND($B999&lt;Input!$C$31,$B999&lt;Input!$G$31),Input!$G$48,0)</f>
        <v>0</v>
      </c>
      <c r="E999" s="78" t="n">
        <f aca="true">IF(AND($B999&gt;Input!$G$31,$B999&lt;Input!$G$25),PMT(Input!$G$47/(100*12),(OFFSET($A$4,MATCH(Input!$G$25,$B$4:$B$1004,1),0,1,1)-OFFSET($A$4,MATCH(Input!$G$31,$B$4:$B$1004,1),0,1,1)),$H$4,0,1),0)</f>
        <v>0</v>
      </c>
      <c r="F999" s="78" t="n">
        <f aca="false">($F998+$D999+$E999)*(1+Input!$G$47/(100*12))</f>
        <v>0</v>
      </c>
    </row>
    <row r="1000" customFormat="false" ht="12.8" hidden="false" customHeight="false" outlineLevel="0" collapsed="false">
      <c r="A1000" s="76" t="n">
        <v>996</v>
      </c>
      <c r="B1000" s="77" t="n">
        <f aca="false">EOMONTH(Input!$C$7,A1000)</f>
        <v>73231</v>
      </c>
      <c r="D1000" s="78" t="n">
        <f aca="false">IF(AND($B1000&lt;Input!$C$31,$B1000&lt;Input!$G$31),Input!$G$48,0)</f>
        <v>0</v>
      </c>
      <c r="E1000" s="78" t="n">
        <f aca="true">IF(AND($B1000&gt;Input!$G$31,$B1000&lt;Input!$G$25),PMT(Input!$G$47/(100*12),(OFFSET($A$4,MATCH(Input!$G$25,$B$4:$B$1004,1),0,1,1)-OFFSET($A$4,MATCH(Input!$G$31,$B$4:$B$1004,1),0,1,1)),$H$4,0,1),0)</f>
        <v>0</v>
      </c>
      <c r="F1000" s="78" t="n">
        <f aca="false">($F999+$D1000+$E1000)*(1+Input!$G$47/(100*12))</f>
        <v>0</v>
      </c>
    </row>
    <row r="1001" customFormat="false" ht="12.8" hidden="false" customHeight="false" outlineLevel="0" collapsed="false">
      <c r="A1001" s="76" t="n">
        <v>997</v>
      </c>
      <c r="B1001" s="77" t="n">
        <f aca="false">EOMONTH(Input!$C$7,A1001)</f>
        <v>73262</v>
      </c>
      <c r="D1001" s="78" t="n">
        <f aca="false">IF(AND($B1001&lt;Input!$C$31,$B1001&lt;Input!$G$31),Input!$G$48,0)</f>
        <v>0</v>
      </c>
      <c r="E1001" s="78" t="n">
        <f aca="true">IF(AND($B1001&gt;Input!$G$31,$B1001&lt;Input!$G$25),PMT(Input!$G$47/(100*12),(OFFSET($A$4,MATCH(Input!$G$25,$B$4:$B$1004,1),0,1,1)-OFFSET($A$4,MATCH(Input!$G$31,$B$4:$B$1004,1),0,1,1)),$H$4,0,1),0)</f>
        <v>0</v>
      </c>
      <c r="F1001" s="78" t="n">
        <f aca="false">($F1000+$D1001+$E1001)*(1+Input!$G$47/(100*12))</f>
        <v>0</v>
      </c>
    </row>
    <row r="1002" customFormat="false" ht="12.8" hidden="false" customHeight="false" outlineLevel="0" collapsed="false">
      <c r="A1002" s="76" t="n">
        <v>998</v>
      </c>
      <c r="B1002" s="77" t="n">
        <f aca="false">EOMONTH(Input!$C$7,A1002)</f>
        <v>73293</v>
      </c>
      <c r="D1002" s="78" t="n">
        <f aca="false">IF(AND($B1002&lt;Input!$C$31,$B1002&lt;Input!$G$31),Input!$G$48,0)</f>
        <v>0</v>
      </c>
      <c r="E1002" s="78" t="n">
        <f aca="true">IF(AND($B1002&gt;Input!$G$31,$B1002&lt;Input!$G$25),PMT(Input!$G$47/(100*12),(OFFSET($A$4,MATCH(Input!$G$25,$B$4:$B$1004,1),0,1,1)-OFFSET($A$4,MATCH(Input!$G$31,$B$4:$B$1004,1),0,1,1)),$H$4,0,1),0)</f>
        <v>0</v>
      </c>
      <c r="F1002" s="78" t="n">
        <f aca="false">($F1001+$D1002+$E1002)*(1+Input!$G$47/(100*12))</f>
        <v>0</v>
      </c>
    </row>
    <row r="1003" customFormat="false" ht="12.8" hidden="false" customHeight="false" outlineLevel="0" collapsed="false">
      <c r="A1003" s="76" t="n">
        <v>999</v>
      </c>
      <c r="B1003" s="77" t="n">
        <f aca="false">EOMONTH(Input!$C$7,A1003)</f>
        <v>73323</v>
      </c>
      <c r="D1003" s="78" t="n">
        <f aca="false">IF(AND($B1003&lt;Input!$C$31,$B1003&lt;Input!$G$31),Input!$G$48,0)</f>
        <v>0</v>
      </c>
      <c r="E1003" s="78" t="n">
        <f aca="true">IF(AND($B1003&gt;Input!$G$31,$B1003&lt;Input!$G$25),PMT(Input!$G$47/(100*12),(OFFSET($A$4,MATCH(Input!$G$25,$B$4:$B$1004,1),0,1,1)-OFFSET($A$4,MATCH(Input!$G$31,$B$4:$B$1004,1),0,1,1)),$H$4,0,1),0)</f>
        <v>0</v>
      </c>
      <c r="F1003" s="78" t="n">
        <f aca="false">($F1002+$D1003+$E1003)*(1+Input!$G$47/(100*12))</f>
        <v>0</v>
      </c>
    </row>
    <row r="1004" customFormat="false" ht="12.8" hidden="false" customHeight="false" outlineLevel="0" collapsed="false">
      <c r="A1004" s="76" t="n">
        <v>1000</v>
      </c>
      <c r="B1004" s="77" t="n">
        <f aca="false">EOMONTH(Input!$C$7,A1004)</f>
        <v>73354</v>
      </c>
      <c r="D1004" s="78" t="n">
        <f aca="false">IF(AND($B1004&lt;Input!$C$31,$B1004&lt;Input!$G$31),Input!$G$48,0)</f>
        <v>0</v>
      </c>
      <c r="E1004" s="78" t="n">
        <f aca="true">IF(AND($B1004&gt;Input!$G$31,$B1004&lt;Input!$G$25),PMT(Input!$G$47/(100*12),(OFFSET($A$4,MATCH(Input!$G$25,$B$4:$B$1004,1),0,1,1)-OFFSET($A$4,MATCH(Input!$G$31,$B$4:$B$1004,1),0,1,1)),$H$4,0,1),0)</f>
        <v>0</v>
      </c>
      <c r="F1004" s="78" t="n">
        <f aca="false">($F1003+$D1004+$E1004)*(1+Input!$G$47/(100*12))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Input!$C$22</f>
        <v>Tina</v>
      </c>
      <c r="B1" s="79" t="s">
        <v>233</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234</v>
      </c>
    </row>
    <row r="4" customFormat="false" ht="12.8" hidden="false" customHeight="false" outlineLevel="0" collapsed="false">
      <c r="A4" s="76" t="n">
        <v>0</v>
      </c>
      <c r="B4" s="77" t="n">
        <f aca="false">EOMONTH(Input!$C$7,A4)</f>
        <v>42916</v>
      </c>
      <c r="C4" s="76" t="n">
        <f aca="false">DATEDIF(Input!$C$23,$B4,"Y")</f>
        <v>40</v>
      </c>
      <c r="E4" s="78" t="n">
        <f aca="false">IF(AND($B4&gt;Input!$C$50,$B4&lt;Input!$C$25),Input!$C$51,0)</f>
        <v>0</v>
      </c>
    </row>
    <row r="5" customFormat="false" ht="12.8" hidden="false" customHeight="false" outlineLevel="0" collapsed="false">
      <c r="A5" s="76" t="n">
        <v>1</v>
      </c>
      <c r="B5" s="77" t="n">
        <f aca="false">EOMONTH(Input!$C$7,A5)</f>
        <v>42947</v>
      </c>
      <c r="C5" s="76" t="n">
        <f aca="false">DATEDIF(Input!$C$23,$B5,"Y")</f>
        <v>40</v>
      </c>
      <c r="E5" s="78" t="n">
        <f aca="false">IF(AND($B5&gt;Input!$C$50,$B5&lt;Input!$C$25),Input!$C$51,0)</f>
        <v>0</v>
      </c>
    </row>
    <row r="6" customFormat="false" ht="12.8" hidden="false" customHeight="false" outlineLevel="0" collapsed="false">
      <c r="A6" s="76" t="n">
        <v>2</v>
      </c>
      <c r="B6" s="77" t="n">
        <f aca="false">EOMONTH(Input!$C$7,A6)</f>
        <v>42978</v>
      </c>
      <c r="C6" s="76" t="n">
        <f aca="false">DATEDIF(Input!$C$23,$B6,"Y")</f>
        <v>40</v>
      </c>
      <c r="E6" s="78" t="n">
        <f aca="false">IF(AND($B6&gt;Input!$C$50,$B6&lt;Input!$C$25),Input!$C$51,0)</f>
        <v>0</v>
      </c>
    </row>
    <row r="7" customFormat="false" ht="12.8" hidden="false" customHeight="false" outlineLevel="0" collapsed="false">
      <c r="A7" s="76" t="n">
        <v>3</v>
      </c>
      <c r="B7" s="77" t="n">
        <f aca="false">EOMONTH(Input!$C$7,A7)</f>
        <v>43008</v>
      </c>
      <c r="C7" s="76" t="n">
        <f aca="false">DATEDIF(Input!$C$23,$B7,"Y")</f>
        <v>40</v>
      </c>
      <c r="E7" s="78" t="n">
        <f aca="false">IF(AND($B7&gt;Input!$C$50,$B7&lt;Input!$C$25),Input!$C$51,0)</f>
        <v>0</v>
      </c>
    </row>
    <row r="8" customFormat="false" ht="12.8" hidden="false" customHeight="false" outlineLevel="0" collapsed="false">
      <c r="A8" s="76" t="n">
        <v>4</v>
      </c>
      <c r="B8" s="77" t="n">
        <f aca="false">EOMONTH(Input!$C$7,A8)</f>
        <v>43039</v>
      </c>
      <c r="C8" s="76" t="n">
        <f aca="false">DATEDIF(Input!$C$23,$B8,"Y")</f>
        <v>40</v>
      </c>
      <c r="E8" s="78" t="n">
        <f aca="false">IF(AND($B8&gt;Input!$C$50,$B8&lt;Input!$C$25),Input!$C$51,0)</f>
        <v>0</v>
      </c>
    </row>
    <row r="9" customFormat="false" ht="12.8" hidden="false" customHeight="false" outlineLevel="0" collapsed="false">
      <c r="A9" s="76" t="n">
        <v>5</v>
      </c>
      <c r="B9" s="77" t="n">
        <f aca="false">EOMONTH(Input!$C$7,A9)</f>
        <v>43069</v>
      </c>
      <c r="C9" s="76" t="n">
        <f aca="false">DATEDIF(Input!$C$23,$B9,"Y")</f>
        <v>40</v>
      </c>
      <c r="E9" s="78" t="n">
        <f aca="false">IF(AND($B9&gt;Input!$C$50,$B9&lt;Input!$C$25),Input!$C$51,0)</f>
        <v>0</v>
      </c>
    </row>
    <row r="10" customFormat="false" ht="12.8" hidden="false" customHeight="false" outlineLevel="0" collapsed="false">
      <c r="A10" s="76" t="n">
        <v>6</v>
      </c>
      <c r="B10" s="77" t="n">
        <f aca="false">EOMONTH(Input!$C$7,A10)</f>
        <v>43100</v>
      </c>
      <c r="C10" s="76" t="n">
        <f aca="false">DATEDIF(Input!$C$23,$B10,"Y")</f>
        <v>40</v>
      </c>
      <c r="E10" s="78" t="n">
        <f aca="false">IF(AND($B10&gt;Input!$C$50,$B10&lt;Input!$C$25),Input!$C$51,0)</f>
        <v>0</v>
      </c>
    </row>
    <row r="11" customFormat="false" ht="12.8" hidden="false" customHeight="false" outlineLevel="0" collapsed="false">
      <c r="A11" s="76" t="n">
        <v>7</v>
      </c>
      <c r="B11" s="77" t="n">
        <f aca="false">EOMONTH(Input!$C$7,A11)</f>
        <v>43131</v>
      </c>
      <c r="C11" s="76" t="n">
        <f aca="false">DATEDIF(Input!$C$23,$B11,"Y")</f>
        <v>40</v>
      </c>
      <c r="E11" s="78" t="n">
        <f aca="false">IF(AND($B11&gt;Input!$C$50,$B11&lt;Input!$C$25),Input!$C$51,0)</f>
        <v>0</v>
      </c>
    </row>
    <row r="12" customFormat="false" ht="12.8" hidden="false" customHeight="false" outlineLevel="0" collapsed="false">
      <c r="A12" s="76" t="n">
        <v>8</v>
      </c>
      <c r="B12" s="77" t="n">
        <f aca="false">EOMONTH(Input!$C$7,A12)</f>
        <v>43159</v>
      </c>
      <c r="C12" s="76" t="n">
        <f aca="false">DATEDIF(Input!$C$23,$B12,"Y")</f>
        <v>40</v>
      </c>
      <c r="E12" s="78" t="n">
        <f aca="false">IF(AND($B12&gt;Input!$C$50,$B12&lt;Input!$C$25),Input!$C$51,0)</f>
        <v>0</v>
      </c>
    </row>
    <row r="13" customFormat="false" ht="12.8" hidden="false" customHeight="false" outlineLevel="0" collapsed="false">
      <c r="A13" s="76" t="n">
        <v>9</v>
      </c>
      <c r="B13" s="77" t="n">
        <f aca="false">EOMONTH(Input!$C$7,A13)</f>
        <v>43190</v>
      </c>
      <c r="C13" s="76" t="n">
        <f aca="false">DATEDIF(Input!$C$23,$B13,"Y")</f>
        <v>40</v>
      </c>
      <c r="E13" s="78" t="n">
        <f aca="false">IF(AND($B13&gt;Input!$C$50,$B13&lt;Input!$C$25),Input!$C$51,0)</f>
        <v>0</v>
      </c>
    </row>
    <row r="14" customFormat="false" ht="12.8" hidden="false" customHeight="false" outlineLevel="0" collapsed="false">
      <c r="A14" s="76" t="n">
        <v>10</v>
      </c>
      <c r="B14" s="77" t="n">
        <f aca="false">EOMONTH(Input!$C$7,A14)</f>
        <v>43220</v>
      </c>
      <c r="C14" s="76" t="n">
        <f aca="false">DATEDIF(Input!$C$23,$B14,"Y")</f>
        <v>40</v>
      </c>
      <c r="E14" s="78" t="n">
        <f aca="false">IF(AND($B14&gt;Input!$C$50,$B14&lt;Input!$C$25),Input!$C$51,0)</f>
        <v>0</v>
      </c>
    </row>
    <row r="15" customFormat="false" ht="12.8" hidden="false" customHeight="false" outlineLevel="0" collapsed="false">
      <c r="A15" s="76" t="n">
        <v>11</v>
      </c>
      <c r="B15" s="77" t="n">
        <f aca="false">EOMONTH(Input!$C$7,A15)</f>
        <v>43251</v>
      </c>
      <c r="C15" s="76" t="n">
        <f aca="false">DATEDIF(Input!$C$23,$B15,"Y")</f>
        <v>41</v>
      </c>
      <c r="E15" s="78" t="n">
        <f aca="false">IF(AND($B15&gt;Input!$C$50,$B15&lt;Input!$C$25),Input!$C$51,0)</f>
        <v>0</v>
      </c>
    </row>
    <row r="16" customFormat="false" ht="12.8" hidden="false" customHeight="false" outlineLevel="0" collapsed="false">
      <c r="A16" s="76" t="n">
        <v>12</v>
      </c>
      <c r="B16" s="77" t="n">
        <f aca="false">EOMONTH(Input!$C$7,A16)</f>
        <v>43281</v>
      </c>
      <c r="C16" s="76" t="n">
        <f aca="false">DATEDIF(Input!$C$23,$B16,"Y")</f>
        <v>41</v>
      </c>
      <c r="E16" s="78" t="n">
        <f aca="false">IF(AND($B16&gt;Input!$C$50,$B16&lt;Input!$C$25),Input!$C$51,0)</f>
        <v>0</v>
      </c>
    </row>
    <row r="17" customFormat="false" ht="12.8" hidden="false" customHeight="false" outlineLevel="0" collapsed="false">
      <c r="A17" s="76" t="n">
        <v>13</v>
      </c>
      <c r="B17" s="77" t="n">
        <f aca="false">EOMONTH(Input!$C$7,A17)</f>
        <v>43312</v>
      </c>
      <c r="C17" s="76" t="n">
        <f aca="false">DATEDIF(Input!$C$23,$B17,"Y")</f>
        <v>41</v>
      </c>
      <c r="E17" s="78" t="n">
        <f aca="false">IF(AND($B17&gt;Input!$C$50,$B17&lt;Input!$C$25),Input!$C$51,0)</f>
        <v>0</v>
      </c>
    </row>
    <row r="18" customFormat="false" ht="12.8" hidden="false" customHeight="false" outlineLevel="0" collapsed="false">
      <c r="A18" s="76" t="n">
        <v>14</v>
      </c>
      <c r="B18" s="77" t="n">
        <f aca="false">EOMONTH(Input!$C$7,A18)</f>
        <v>43343</v>
      </c>
      <c r="C18" s="76" t="n">
        <f aca="false">DATEDIF(Input!$C$23,$B18,"Y")</f>
        <v>41</v>
      </c>
      <c r="E18" s="78" t="n">
        <f aca="false">IF(AND($B18&gt;Input!$C$50,$B18&lt;Input!$C$25),Input!$C$51,0)</f>
        <v>0</v>
      </c>
    </row>
    <row r="19" customFormat="false" ht="12.8" hidden="false" customHeight="false" outlineLevel="0" collapsed="false">
      <c r="A19" s="76" t="n">
        <v>15</v>
      </c>
      <c r="B19" s="77" t="n">
        <f aca="false">EOMONTH(Input!$C$7,A19)</f>
        <v>43373</v>
      </c>
      <c r="C19" s="76" t="n">
        <f aca="false">DATEDIF(Input!$C$23,$B19,"Y")</f>
        <v>41</v>
      </c>
      <c r="E19" s="78" t="n">
        <f aca="false">IF(AND($B19&gt;Input!$C$50,$B19&lt;Input!$C$25),Input!$C$51,0)</f>
        <v>0</v>
      </c>
    </row>
    <row r="20" customFormat="false" ht="12.8" hidden="false" customHeight="false" outlineLevel="0" collapsed="false">
      <c r="A20" s="76" t="n">
        <v>16</v>
      </c>
      <c r="B20" s="77" t="n">
        <f aca="false">EOMONTH(Input!$C$7,A20)</f>
        <v>43404</v>
      </c>
      <c r="C20" s="76" t="n">
        <f aca="false">DATEDIF(Input!$C$23,$B20,"Y")</f>
        <v>41</v>
      </c>
      <c r="E20" s="78" t="n">
        <f aca="false">IF(AND($B20&gt;Input!$C$50,$B20&lt;Input!$C$25),Input!$C$51,0)</f>
        <v>0</v>
      </c>
    </row>
    <row r="21" customFormat="false" ht="12.8" hidden="false" customHeight="false" outlineLevel="0" collapsed="false">
      <c r="A21" s="76" t="n">
        <v>17</v>
      </c>
      <c r="B21" s="77" t="n">
        <f aca="false">EOMONTH(Input!$C$7,A21)</f>
        <v>43434</v>
      </c>
      <c r="C21" s="76" t="n">
        <f aca="false">DATEDIF(Input!$C$23,$B21,"Y")</f>
        <v>41</v>
      </c>
      <c r="E21" s="78" t="n">
        <f aca="false">IF(AND($B21&gt;Input!$C$50,$B21&lt;Input!$C$25),Input!$C$51,0)</f>
        <v>0</v>
      </c>
    </row>
    <row r="22" customFormat="false" ht="12.8" hidden="false" customHeight="false" outlineLevel="0" collapsed="false">
      <c r="A22" s="76" t="n">
        <v>18</v>
      </c>
      <c r="B22" s="77" t="n">
        <f aca="false">EOMONTH(Input!$C$7,A22)</f>
        <v>43465</v>
      </c>
      <c r="C22" s="76" t="n">
        <f aca="false">DATEDIF(Input!$C$23,$B22,"Y")</f>
        <v>41</v>
      </c>
      <c r="E22" s="78" t="n">
        <f aca="false">IF(AND($B22&gt;Input!$C$50,$B22&lt;Input!$C$25),Input!$C$51,0)</f>
        <v>0</v>
      </c>
    </row>
    <row r="23" customFormat="false" ht="12.8" hidden="false" customHeight="false" outlineLevel="0" collapsed="false">
      <c r="A23" s="76" t="n">
        <v>19</v>
      </c>
      <c r="B23" s="77" t="n">
        <f aca="false">EOMONTH(Input!$C$7,A23)</f>
        <v>43496</v>
      </c>
      <c r="C23" s="76" t="n">
        <f aca="false">DATEDIF(Input!$C$23,$B23,"Y")</f>
        <v>41</v>
      </c>
      <c r="E23" s="78" t="n">
        <f aca="false">IF(AND($B23&gt;Input!$C$50,$B23&lt;Input!$C$25),Input!$C$51,0)</f>
        <v>0</v>
      </c>
    </row>
    <row r="24" customFormat="false" ht="12.8" hidden="false" customHeight="false" outlineLevel="0" collapsed="false">
      <c r="A24" s="76" t="n">
        <v>20</v>
      </c>
      <c r="B24" s="77" t="n">
        <f aca="false">EOMONTH(Input!$C$7,A24)</f>
        <v>43524</v>
      </c>
      <c r="C24" s="76" t="n">
        <f aca="false">DATEDIF(Input!$C$23,$B24,"Y")</f>
        <v>41</v>
      </c>
      <c r="E24" s="78" t="n">
        <f aca="false">IF(AND($B24&gt;Input!$C$50,$B24&lt;Input!$C$25),Input!$C$51,0)</f>
        <v>0</v>
      </c>
    </row>
    <row r="25" customFormat="false" ht="12.8" hidden="false" customHeight="false" outlineLevel="0" collapsed="false">
      <c r="A25" s="76" t="n">
        <v>21</v>
      </c>
      <c r="B25" s="77" t="n">
        <f aca="false">EOMONTH(Input!$C$7,A25)</f>
        <v>43555</v>
      </c>
      <c r="C25" s="76" t="n">
        <f aca="false">DATEDIF(Input!$C$23,$B25,"Y")</f>
        <v>41</v>
      </c>
      <c r="E25" s="78" t="n">
        <f aca="false">IF(AND($B25&gt;Input!$C$50,$B25&lt;Input!$C$25),Input!$C$51,0)</f>
        <v>0</v>
      </c>
    </row>
    <row r="26" customFormat="false" ht="12.8" hidden="false" customHeight="false" outlineLevel="0" collapsed="false">
      <c r="A26" s="76" t="n">
        <v>22</v>
      </c>
      <c r="B26" s="77" t="n">
        <f aca="false">EOMONTH(Input!$C$7,A26)</f>
        <v>43585</v>
      </c>
      <c r="C26" s="76" t="n">
        <f aca="false">DATEDIF(Input!$C$23,$B26,"Y")</f>
        <v>41</v>
      </c>
      <c r="E26" s="78" t="n">
        <f aca="false">IF(AND($B26&gt;Input!$C$50,$B26&lt;Input!$C$25),Input!$C$51,0)</f>
        <v>0</v>
      </c>
    </row>
    <row r="27" customFormat="false" ht="12.8" hidden="false" customHeight="false" outlineLevel="0" collapsed="false">
      <c r="A27" s="76" t="n">
        <v>23</v>
      </c>
      <c r="B27" s="77" t="n">
        <f aca="false">EOMONTH(Input!$C$7,A27)</f>
        <v>43616</v>
      </c>
      <c r="C27" s="76" t="n">
        <f aca="false">DATEDIF(Input!$C$23,$B27,"Y")</f>
        <v>42</v>
      </c>
      <c r="E27" s="78" t="n">
        <f aca="false">IF(AND($B27&gt;Input!$C$50,$B27&lt;Input!$C$25),Input!$C$51,0)</f>
        <v>0</v>
      </c>
    </row>
    <row r="28" customFormat="false" ht="12.8" hidden="false" customHeight="false" outlineLevel="0" collapsed="false">
      <c r="A28" s="76" t="n">
        <v>24</v>
      </c>
      <c r="B28" s="77" t="n">
        <f aca="false">EOMONTH(Input!$C$7,A28)</f>
        <v>43646</v>
      </c>
      <c r="C28" s="76" t="n">
        <f aca="false">DATEDIF(Input!$C$23,$B28,"Y")</f>
        <v>42</v>
      </c>
      <c r="E28" s="78" t="n">
        <f aca="false">IF(AND($B28&gt;Input!$C$50,$B28&lt;Input!$C$25),Input!$C$51,0)</f>
        <v>0</v>
      </c>
    </row>
    <row r="29" customFormat="false" ht="12.8" hidden="false" customHeight="false" outlineLevel="0" collapsed="false">
      <c r="A29" s="76" t="n">
        <v>25</v>
      </c>
      <c r="B29" s="77" t="n">
        <f aca="false">EOMONTH(Input!$C$7,A29)</f>
        <v>43677</v>
      </c>
      <c r="C29" s="76" t="n">
        <f aca="false">DATEDIF(Input!$C$23,$B29,"Y")</f>
        <v>42</v>
      </c>
      <c r="E29" s="78" t="n">
        <f aca="false">IF(AND($B29&gt;Input!$C$50,$B29&lt;Input!$C$25),Input!$C$51,0)</f>
        <v>0</v>
      </c>
    </row>
    <row r="30" customFormat="false" ht="12.8" hidden="false" customHeight="false" outlineLevel="0" collapsed="false">
      <c r="A30" s="76" t="n">
        <v>26</v>
      </c>
      <c r="B30" s="77" t="n">
        <f aca="false">EOMONTH(Input!$C$7,A30)</f>
        <v>43708</v>
      </c>
      <c r="C30" s="76" t="n">
        <f aca="false">DATEDIF(Input!$C$23,$B30,"Y")</f>
        <v>42</v>
      </c>
      <c r="E30" s="78" t="n">
        <f aca="false">IF(AND($B30&gt;Input!$C$50,$B30&lt;Input!$C$25),Input!$C$51,0)</f>
        <v>0</v>
      </c>
    </row>
    <row r="31" customFormat="false" ht="12.8" hidden="false" customHeight="false" outlineLevel="0" collapsed="false">
      <c r="A31" s="76" t="n">
        <v>27</v>
      </c>
      <c r="B31" s="77" t="n">
        <f aca="false">EOMONTH(Input!$C$7,A31)</f>
        <v>43738</v>
      </c>
      <c r="C31" s="76" t="n">
        <f aca="false">DATEDIF(Input!$C$23,$B31,"Y")</f>
        <v>42</v>
      </c>
      <c r="E31" s="78" t="n">
        <f aca="false">IF(AND($B31&gt;Input!$C$50,$B31&lt;Input!$C$25),Input!$C$51,0)</f>
        <v>0</v>
      </c>
    </row>
    <row r="32" customFormat="false" ht="12.8" hidden="false" customHeight="false" outlineLevel="0" collapsed="false">
      <c r="A32" s="76" t="n">
        <v>28</v>
      </c>
      <c r="B32" s="77" t="n">
        <f aca="false">EOMONTH(Input!$C$7,A32)</f>
        <v>43769</v>
      </c>
      <c r="C32" s="76" t="n">
        <f aca="false">DATEDIF(Input!$C$23,$B32,"Y")</f>
        <v>42</v>
      </c>
      <c r="E32" s="78" t="n">
        <f aca="false">IF(AND($B32&gt;Input!$C$50,$B32&lt;Input!$C$25),Input!$C$51,0)</f>
        <v>0</v>
      </c>
    </row>
    <row r="33" customFormat="false" ht="12.8" hidden="false" customHeight="false" outlineLevel="0" collapsed="false">
      <c r="A33" s="76" t="n">
        <v>29</v>
      </c>
      <c r="B33" s="77" t="n">
        <f aca="false">EOMONTH(Input!$C$7,A33)</f>
        <v>43799</v>
      </c>
      <c r="C33" s="76" t="n">
        <f aca="false">DATEDIF(Input!$C$23,$B33,"Y")</f>
        <v>42</v>
      </c>
      <c r="E33" s="78" t="n">
        <f aca="false">IF(AND($B33&gt;Input!$C$50,$B33&lt;Input!$C$25),Input!$C$51,0)</f>
        <v>0</v>
      </c>
    </row>
    <row r="34" customFormat="false" ht="12.8" hidden="false" customHeight="false" outlineLevel="0" collapsed="false">
      <c r="A34" s="76" t="n">
        <v>30</v>
      </c>
      <c r="B34" s="77" t="n">
        <f aca="false">EOMONTH(Input!$C$7,A34)</f>
        <v>43830</v>
      </c>
      <c r="C34" s="76" t="n">
        <f aca="false">DATEDIF(Input!$C$23,$B34,"Y")</f>
        <v>42</v>
      </c>
      <c r="E34" s="78" t="n">
        <f aca="false">IF(AND($B34&gt;Input!$C$50,$B34&lt;Input!$C$25),Input!$C$51,0)</f>
        <v>0</v>
      </c>
    </row>
    <row r="35" customFormat="false" ht="12.8" hidden="false" customHeight="false" outlineLevel="0" collapsed="false">
      <c r="A35" s="76" t="n">
        <v>31</v>
      </c>
      <c r="B35" s="77" t="n">
        <f aca="false">EOMONTH(Input!$C$7,A35)</f>
        <v>43861</v>
      </c>
      <c r="C35" s="76" t="n">
        <f aca="false">DATEDIF(Input!$C$23,$B35,"Y")</f>
        <v>42</v>
      </c>
      <c r="E35" s="78" t="n">
        <f aca="false">IF(AND($B35&gt;Input!$C$50,$B35&lt;Input!$C$25),Input!$C$51,0)</f>
        <v>0</v>
      </c>
    </row>
    <row r="36" customFormat="false" ht="12.8" hidden="false" customHeight="false" outlineLevel="0" collapsed="false">
      <c r="A36" s="76" t="n">
        <v>32</v>
      </c>
      <c r="B36" s="77" t="n">
        <f aca="false">EOMONTH(Input!$C$7,A36)</f>
        <v>43890</v>
      </c>
      <c r="C36" s="76" t="n">
        <f aca="false">DATEDIF(Input!$C$23,$B36,"Y")</f>
        <v>42</v>
      </c>
      <c r="E36" s="78" t="n">
        <f aca="false">IF(AND($B36&gt;Input!$C$50,$B36&lt;Input!$C$25),Input!$C$51,0)</f>
        <v>0</v>
      </c>
    </row>
    <row r="37" customFormat="false" ht="12.8" hidden="false" customHeight="false" outlineLevel="0" collapsed="false">
      <c r="A37" s="76" t="n">
        <v>33</v>
      </c>
      <c r="B37" s="77" t="n">
        <f aca="false">EOMONTH(Input!$C$7,A37)</f>
        <v>43921</v>
      </c>
      <c r="C37" s="76" t="n">
        <f aca="false">DATEDIF(Input!$C$23,$B37,"Y")</f>
        <v>42</v>
      </c>
      <c r="E37" s="78" t="n">
        <f aca="false">IF(AND($B37&gt;Input!$C$50,$B37&lt;Input!$C$25),Input!$C$51,0)</f>
        <v>0</v>
      </c>
    </row>
    <row r="38" customFormat="false" ht="12.8" hidden="false" customHeight="false" outlineLevel="0" collapsed="false">
      <c r="A38" s="76" t="n">
        <v>34</v>
      </c>
      <c r="B38" s="77" t="n">
        <f aca="false">EOMONTH(Input!$C$7,A38)</f>
        <v>43951</v>
      </c>
      <c r="C38" s="76" t="n">
        <f aca="false">DATEDIF(Input!$C$23,$B38,"Y")</f>
        <v>42</v>
      </c>
      <c r="E38" s="78" t="n">
        <f aca="false">IF(AND($B38&gt;Input!$C$50,$B38&lt;Input!$C$25),Input!$C$51,0)</f>
        <v>0</v>
      </c>
    </row>
    <row r="39" customFormat="false" ht="12.8" hidden="false" customHeight="false" outlineLevel="0" collapsed="false">
      <c r="A39" s="76" t="n">
        <v>35</v>
      </c>
      <c r="B39" s="77" t="n">
        <f aca="false">EOMONTH(Input!$C$7,A39)</f>
        <v>43982</v>
      </c>
      <c r="C39" s="76" t="n">
        <f aca="false">DATEDIF(Input!$C$23,$B39,"Y")</f>
        <v>43</v>
      </c>
      <c r="E39" s="78" t="n">
        <f aca="false">IF(AND($B39&gt;Input!$C$50,$B39&lt;Input!$C$25),Input!$C$51,0)</f>
        <v>0</v>
      </c>
    </row>
    <row r="40" customFormat="false" ht="12.8" hidden="false" customHeight="false" outlineLevel="0" collapsed="false">
      <c r="A40" s="76" t="n">
        <v>36</v>
      </c>
      <c r="B40" s="77" t="n">
        <f aca="false">EOMONTH(Input!$C$7,A40)</f>
        <v>44012</v>
      </c>
      <c r="C40" s="76" t="n">
        <f aca="false">DATEDIF(Input!$C$23,$B40,"Y")</f>
        <v>43</v>
      </c>
      <c r="E40" s="78" t="n">
        <f aca="false">IF(AND($B40&gt;Input!$C$50,$B40&lt;Input!$C$25),Input!$C$51,0)</f>
        <v>0</v>
      </c>
    </row>
    <row r="41" customFormat="false" ht="12.8" hidden="false" customHeight="false" outlineLevel="0" collapsed="false">
      <c r="A41" s="76" t="n">
        <v>37</v>
      </c>
      <c r="B41" s="77" t="n">
        <f aca="false">EOMONTH(Input!$C$7,A41)</f>
        <v>44043</v>
      </c>
      <c r="C41" s="76" t="n">
        <f aca="false">DATEDIF(Input!$C$23,$B41,"Y")</f>
        <v>43</v>
      </c>
      <c r="E41" s="78" t="n">
        <f aca="false">IF(AND($B41&gt;Input!$C$50,$B41&lt;Input!$C$25),Input!$C$51,0)</f>
        <v>0</v>
      </c>
    </row>
    <row r="42" customFormat="false" ht="12.8" hidden="false" customHeight="false" outlineLevel="0" collapsed="false">
      <c r="A42" s="76" t="n">
        <v>38</v>
      </c>
      <c r="B42" s="77" t="n">
        <f aca="false">EOMONTH(Input!$C$7,A42)</f>
        <v>44074</v>
      </c>
      <c r="C42" s="76" t="n">
        <f aca="false">DATEDIF(Input!$C$23,$B42,"Y")</f>
        <v>43</v>
      </c>
      <c r="E42" s="78" t="n">
        <f aca="false">IF(AND($B42&gt;Input!$C$50,$B42&lt;Input!$C$25),Input!$C$51,0)</f>
        <v>0</v>
      </c>
    </row>
    <row r="43" customFormat="false" ht="12.8" hidden="false" customHeight="false" outlineLevel="0" collapsed="false">
      <c r="A43" s="76" t="n">
        <v>39</v>
      </c>
      <c r="B43" s="77" t="n">
        <f aca="false">EOMONTH(Input!$C$7,A43)</f>
        <v>44104</v>
      </c>
      <c r="C43" s="76" t="n">
        <f aca="false">DATEDIF(Input!$C$23,$B43,"Y")</f>
        <v>43</v>
      </c>
      <c r="E43" s="78" t="n">
        <f aca="false">IF(AND($B43&gt;Input!$C$50,$B43&lt;Input!$C$25),Input!$C$51,0)</f>
        <v>0</v>
      </c>
    </row>
    <row r="44" customFormat="false" ht="12.8" hidden="false" customHeight="false" outlineLevel="0" collapsed="false">
      <c r="A44" s="76" t="n">
        <v>40</v>
      </c>
      <c r="B44" s="77" t="n">
        <f aca="false">EOMONTH(Input!$C$7,A44)</f>
        <v>44135</v>
      </c>
      <c r="C44" s="76" t="n">
        <f aca="false">DATEDIF(Input!$C$23,$B44,"Y")</f>
        <v>43</v>
      </c>
      <c r="E44" s="78" t="n">
        <f aca="false">IF(AND($B44&gt;Input!$C$50,$B44&lt;Input!$C$25),Input!$C$51,0)</f>
        <v>0</v>
      </c>
    </row>
    <row r="45" customFormat="false" ht="12.8" hidden="false" customHeight="false" outlineLevel="0" collapsed="false">
      <c r="A45" s="76" t="n">
        <v>41</v>
      </c>
      <c r="B45" s="77" t="n">
        <f aca="false">EOMONTH(Input!$C$7,A45)</f>
        <v>44165</v>
      </c>
      <c r="C45" s="76" t="n">
        <f aca="false">DATEDIF(Input!$C$23,$B45,"Y")</f>
        <v>43</v>
      </c>
      <c r="E45" s="78" t="n">
        <f aca="false">IF(AND($B45&gt;Input!$C$50,$B45&lt;Input!$C$25),Input!$C$51,0)</f>
        <v>0</v>
      </c>
    </row>
    <row r="46" customFormat="false" ht="12.8" hidden="false" customHeight="false" outlineLevel="0" collapsed="false">
      <c r="A46" s="76" t="n">
        <v>42</v>
      </c>
      <c r="B46" s="77" t="n">
        <f aca="false">EOMONTH(Input!$C$7,A46)</f>
        <v>44196</v>
      </c>
      <c r="C46" s="76" t="n">
        <f aca="false">DATEDIF(Input!$C$23,$B46,"Y")</f>
        <v>43</v>
      </c>
      <c r="E46" s="78" t="n">
        <f aca="false">IF(AND($B46&gt;Input!$C$50,$B46&lt;Input!$C$25),Input!$C$51,0)</f>
        <v>0</v>
      </c>
    </row>
    <row r="47" customFormat="false" ht="12.8" hidden="false" customHeight="false" outlineLevel="0" collapsed="false">
      <c r="A47" s="76" t="n">
        <v>43</v>
      </c>
      <c r="B47" s="77" t="n">
        <f aca="false">EOMONTH(Input!$C$7,A47)</f>
        <v>44227</v>
      </c>
      <c r="C47" s="76" t="n">
        <f aca="false">DATEDIF(Input!$C$23,$B47,"Y")</f>
        <v>43</v>
      </c>
      <c r="E47" s="78" t="n">
        <f aca="false">IF(AND($B47&gt;Input!$C$50,$B47&lt;Input!$C$25),Input!$C$51,0)</f>
        <v>0</v>
      </c>
    </row>
    <row r="48" customFormat="false" ht="12.8" hidden="false" customHeight="false" outlineLevel="0" collapsed="false">
      <c r="A48" s="76" t="n">
        <v>44</v>
      </c>
      <c r="B48" s="77" t="n">
        <f aca="false">EOMONTH(Input!$C$7,A48)</f>
        <v>44255</v>
      </c>
      <c r="C48" s="76" t="n">
        <f aca="false">DATEDIF(Input!$C$23,$B48,"Y")</f>
        <v>43</v>
      </c>
      <c r="E48" s="78" t="n">
        <f aca="false">IF(AND($B48&gt;Input!$C$50,$B48&lt;Input!$C$25),Input!$C$51,0)</f>
        <v>0</v>
      </c>
    </row>
    <row r="49" customFormat="false" ht="12.8" hidden="false" customHeight="false" outlineLevel="0" collapsed="false">
      <c r="A49" s="76" t="n">
        <v>45</v>
      </c>
      <c r="B49" s="77" t="n">
        <f aca="false">EOMONTH(Input!$C$7,A49)</f>
        <v>44286</v>
      </c>
      <c r="C49" s="76" t="n">
        <f aca="false">DATEDIF(Input!$C$23,$B49,"Y")</f>
        <v>43</v>
      </c>
      <c r="E49" s="78" t="n">
        <f aca="false">IF(AND($B49&gt;Input!$C$50,$B49&lt;Input!$C$25),Input!$C$51,0)</f>
        <v>0</v>
      </c>
    </row>
    <row r="50" customFormat="false" ht="12.8" hidden="false" customHeight="false" outlineLevel="0" collapsed="false">
      <c r="A50" s="76" t="n">
        <v>46</v>
      </c>
      <c r="B50" s="77" t="n">
        <f aca="false">EOMONTH(Input!$C$7,A50)</f>
        <v>44316</v>
      </c>
      <c r="C50" s="76" t="n">
        <f aca="false">DATEDIF(Input!$C$23,$B50,"Y")</f>
        <v>43</v>
      </c>
      <c r="E50" s="78" t="n">
        <f aca="false">IF(AND($B50&gt;Input!$C$50,$B50&lt;Input!$C$25),Input!$C$51,0)</f>
        <v>0</v>
      </c>
    </row>
    <row r="51" customFormat="false" ht="12.8" hidden="false" customHeight="false" outlineLevel="0" collapsed="false">
      <c r="A51" s="76" t="n">
        <v>47</v>
      </c>
      <c r="B51" s="77" t="n">
        <f aca="false">EOMONTH(Input!$C$7,A51)</f>
        <v>44347</v>
      </c>
      <c r="C51" s="76" t="n">
        <f aca="false">DATEDIF(Input!$C$23,$B51,"Y")</f>
        <v>44</v>
      </c>
      <c r="E51" s="78" t="n">
        <f aca="false">IF(AND($B51&gt;Input!$C$50,$B51&lt;Input!$C$25),Input!$C$51,0)</f>
        <v>0</v>
      </c>
    </row>
    <row r="52" customFormat="false" ht="12.8" hidden="false" customHeight="false" outlineLevel="0" collapsed="false">
      <c r="A52" s="76" t="n">
        <v>48</v>
      </c>
      <c r="B52" s="77" t="n">
        <f aca="false">EOMONTH(Input!$C$7,A52)</f>
        <v>44377</v>
      </c>
      <c r="C52" s="76" t="n">
        <f aca="false">DATEDIF(Input!$C$23,$B52,"Y")</f>
        <v>44</v>
      </c>
      <c r="E52" s="78" t="n">
        <f aca="false">IF(AND($B52&gt;Input!$C$50,$B52&lt;Input!$C$25),Input!$C$51,0)</f>
        <v>0</v>
      </c>
    </row>
    <row r="53" customFormat="false" ht="12.8" hidden="false" customHeight="false" outlineLevel="0" collapsed="false">
      <c r="A53" s="76" t="n">
        <v>49</v>
      </c>
      <c r="B53" s="77" t="n">
        <f aca="false">EOMONTH(Input!$C$7,A53)</f>
        <v>44408</v>
      </c>
      <c r="C53" s="76" t="n">
        <f aca="false">DATEDIF(Input!$C$23,$B53,"Y")</f>
        <v>44</v>
      </c>
      <c r="E53" s="78" t="n">
        <f aca="false">IF(AND($B53&gt;Input!$C$50,$B53&lt;Input!$C$25),Input!$C$51,0)</f>
        <v>0</v>
      </c>
    </row>
    <row r="54" customFormat="false" ht="12.8" hidden="false" customHeight="false" outlineLevel="0" collapsed="false">
      <c r="A54" s="76" t="n">
        <v>50</v>
      </c>
      <c r="B54" s="77" t="n">
        <f aca="false">EOMONTH(Input!$C$7,A54)</f>
        <v>44439</v>
      </c>
      <c r="C54" s="76" t="n">
        <f aca="false">DATEDIF(Input!$C$23,$B54,"Y")</f>
        <v>44</v>
      </c>
      <c r="E54" s="78" t="n">
        <f aca="false">IF(AND($B54&gt;Input!$C$50,$B54&lt;Input!$C$25),Input!$C$51,0)</f>
        <v>0</v>
      </c>
    </row>
    <row r="55" customFormat="false" ht="12.8" hidden="false" customHeight="false" outlineLevel="0" collapsed="false">
      <c r="A55" s="76" t="n">
        <v>51</v>
      </c>
      <c r="B55" s="77" t="n">
        <f aca="false">EOMONTH(Input!$C$7,A55)</f>
        <v>44469</v>
      </c>
      <c r="C55" s="76" t="n">
        <f aca="false">DATEDIF(Input!$C$23,$B55,"Y")</f>
        <v>44</v>
      </c>
      <c r="E55" s="78" t="n">
        <f aca="false">IF(AND($B55&gt;Input!$C$50,$B55&lt;Input!$C$25),Input!$C$51,0)</f>
        <v>0</v>
      </c>
    </row>
    <row r="56" customFormat="false" ht="12.8" hidden="false" customHeight="false" outlineLevel="0" collapsed="false">
      <c r="A56" s="76" t="n">
        <v>52</v>
      </c>
      <c r="B56" s="77" t="n">
        <f aca="false">EOMONTH(Input!$C$7,A56)</f>
        <v>44500</v>
      </c>
      <c r="C56" s="76" t="n">
        <f aca="false">DATEDIF(Input!$C$23,$B56,"Y")</f>
        <v>44</v>
      </c>
      <c r="E56" s="78" t="n">
        <f aca="false">IF(AND($B56&gt;Input!$C$50,$B56&lt;Input!$C$25),Input!$C$51,0)</f>
        <v>0</v>
      </c>
    </row>
    <row r="57" customFormat="false" ht="12.8" hidden="false" customHeight="false" outlineLevel="0" collapsed="false">
      <c r="A57" s="76" t="n">
        <v>53</v>
      </c>
      <c r="B57" s="77" t="n">
        <f aca="false">EOMONTH(Input!$C$7,A57)</f>
        <v>44530</v>
      </c>
      <c r="C57" s="76" t="n">
        <f aca="false">DATEDIF(Input!$C$23,$B57,"Y")</f>
        <v>44</v>
      </c>
      <c r="E57" s="78" t="n">
        <f aca="false">IF(AND($B57&gt;Input!$C$50,$B57&lt;Input!$C$25),Input!$C$51,0)</f>
        <v>0</v>
      </c>
    </row>
    <row r="58" customFormat="false" ht="12.8" hidden="false" customHeight="false" outlineLevel="0" collapsed="false">
      <c r="A58" s="76" t="n">
        <v>54</v>
      </c>
      <c r="B58" s="77" t="n">
        <f aca="false">EOMONTH(Input!$C$7,A58)</f>
        <v>44561</v>
      </c>
      <c r="C58" s="76" t="n">
        <f aca="false">DATEDIF(Input!$C$23,$B58,"Y")</f>
        <v>44</v>
      </c>
      <c r="E58" s="78" t="n">
        <f aca="false">IF(AND($B58&gt;Input!$C$50,$B58&lt;Input!$C$25),Input!$C$51,0)</f>
        <v>0</v>
      </c>
    </row>
    <row r="59" customFormat="false" ht="12.8" hidden="false" customHeight="false" outlineLevel="0" collapsed="false">
      <c r="A59" s="76" t="n">
        <v>55</v>
      </c>
      <c r="B59" s="77" t="n">
        <f aca="false">EOMONTH(Input!$C$7,A59)</f>
        <v>44592</v>
      </c>
      <c r="C59" s="76" t="n">
        <f aca="false">DATEDIF(Input!$C$23,$B59,"Y")</f>
        <v>44</v>
      </c>
      <c r="E59" s="78" t="n">
        <f aca="false">IF(AND($B59&gt;Input!$C$50,$B59&lt;Input!$C$25),Input!$C$51,0)</f>
        <v>0</v>
      </c>
    </row>
    <row r="60" customFormat="false" ht="12.8" hidden="false" customHeight="false" outlineLevel="0" collapsed="false">
      <c r="A60" s="76" t="n">
        <v>56</v>
      </c>
      <c r="B60" s="77" t="n">
        <f aca="false">EOMONTH(Input!$C$7,A60)</f>
        <v>44620</v>
      </c>
      <c r="C60" s="76" t="n">
        <f aca="false">DATEDIF(Input!$C$23,$B60,"Y")</f>
        <v>44</v>
      </c>
      <c r="E60" s="78" t="n">
        <f aca="false">IF(AND($B60&gt;Input!$C$50,$B60&lt;Input!$C$25),Input!$C$51,0)</f>
        <v>0</v>
      </c>
    </row>
    <row r="61" customFormat="false" ht="12.8" hidden="false" customHeight="false" outlineLevel="0" collapsed="false">
      <c r="A61" s="76" t="n">
        <v>57</v>
      </c>
      <c r="B61" s="77" t="n">
        <f aca="false">EOMONTH(Input!$C$7,A61)</f>
        <v>44651</v>
      </c>
      <c r="C61" s="76" t="n">
        <f aca="false">DATEDIF(Input!$C$23,$B61,"Y")</f>
        <v>44</v>
      </c>
      <c r="E61" s="78" t="n">
        <f aca="false">IF(AND($B61&gt;Input!$C$50,$B61&lt;Input!$C$25),Input!$C$51,0)</f>
        <v>0</v>
      </c>
    </row>
    <row r="62" customFormat="false" ht="12.8" hidden="false" customHeight="false" outlineLevel="0" collapsed="false">
      <c r="A62" s="76" t="n">
        <v>58</v>
      </c>
      <c r="B62" s="77" t="n">
        <f aca="false">EOMONTH(Input!$C$7,A62)</f>
        <v>44681</v>
      </c>
      <c r="C62" s="76" t="n">
        <f aca="false">DATEDIF(Input!$C$23,$B62,"Y")</f>
        <v>44</v>
      </c>
      <c r="E62" s="78" t="n">
        <f aca="false">IF(AND($B62&gt;Input!$C$50,$B62&lt;Input!$C$25),Input!$C$51,0)</f>
        <v>0</v>
      </c>
    </row>
    <row r="63" customFormat="false" ht="12.8" hidden="false" customHeight="false" outlineLevel="0" collapsed="false">
      <c r="A63" s="76" t="n">
        <v>59</v>
      </c>
      <c r="B63" s="77" t="n">
        <f aca="false">EOMONTH(Input!$C$7,A63)</f>
        <v>44712</v>
      </c>
      <c r="C63" s="76" t="n">
        <f aca="false">DATEDIF(Input!$C$23,$B63,"Y")</f>
        <v>45</v>
      </c>
      <c r="E63" s="78" t="n">
        <f aca="false">IF(AND($B63&gt;Input!$C$50,$B63&lt;Input!$C$25),Input!$C$51,0)</f>
        <v>0</v>
      </c>
    </row>
    <row r="64" customFormat="false" ht="12.8" hidden="false" customHeight="false" outlineLevel="0" collapsed="false">
      <c r="A64" s="76" t="n">
        <v>60</v>
      </c>
      <c r="B64" s="77" t="n">
        <f aca="false">EOMONTH(Input!$C$7,A64)</f>
        <v>44742</v>
      </c>
      <c r="C64" s="76" t="n">
        <f aca="false">DATEDIF(Input!$C$23,$B64,"Y")</f>
        <v>45</v>
      </c>
      <c r="E64" s="78" t="n">
        <f aca="false">IF(AND($B64&gt;Input!$C$50,$B64&lt;Input!$C$25),Input!$C$51,0)</f>
        <v>0</v>
      </c>
    </row>
    <row r="65" customFormat="false" ht="12.8" hidden="false" customHeight="false" outlineLevel="0" collapsed="false">
      <c r="A65" s="76" t="n">
        <v>61</v>
      </c>
      <c r="B65" s="77" t="n">
        <f aca="false">EOMONTH(Input!$C$7,A65)</f>
        <v>44773</v>
      </c>
      <c r="C65" s="76" t="n">
        <f aca="false">DATEDIF(Input!$C$23,$B65,"Y")</f>
        <v>45</v>
      </c>
      <c r="E65" s="78" t="n">
        <f aca="false">IF(AND($B65&gt;Input!$C$50,$B65&lt;Input!$C$25),Input!$C$51,0)</f>
        <v>0</v>
      </c>
    </row>
    <row r="66" customFormat="false" ht="12.8" hidden="false" customHeight="false" outlineLevel="0" collapsed="false">
      <c r="A66" s="76" t="n">
        <v>62</v>
      </c>
      <c r="B66" s="77" t="n">
        <f aca="false">EOMONTH(Input!$C$7,A66)</f>
        <v>44804</v>
      </c>
      <c r="C66" s="76" t="n">
        <f aca="false">DATEDIF(Input!$C$23,$B66,"Y")</f>
        <v>45</v>
      </c>
      <c r="E66" s="78" t="n">
        <f aca="false">IF(AND($B66&gt;Input!$C$50,$B66&lt;Input!$C$25),Input!$C$51,0)</f>
        <v>0</v>
      </c>
    </row>
    <row r="67" customFormat="false" ht="12.8" hidden="false" customHeight="false" outlineLevel="0" collapsed="false">
      <c r="A67" s="76" t="n">
        <v>63</v>
      </c>
      <c r="B67" s="77" t="n">
        <f aca="false">EOMONTH(Input!$C$7,A67)</f>
        <v>44834</v>
      </c>
      <c r="C67" s="76" t="n">
        <f aca="false">DATEDIF(Input!$C$23,$B67,"Y")</f>
        <v>45</v>
      </c>
      <c r="E67" s="78" t="n">
        <f aca="false">IF(AND($B67&gt;Input!$C$50,$B67&lt;Input!$C$25),Input!$C$51,0)</f>
        <v>0</v>
      </c>
    </row>
    <row r="68" customFormat="false" ht="12.8" hidden="false" customHeight="false" outlineLevel="0" collapsed="false">
      <c r="A68" s="76" t="n">
        <v>64</v>
      </c>
      <c r="B68" s="77" t="n">
        <f aca="false">EOMONTH(Input!$C$7,A68)</f>
        <v>44865</v>
      </c>
      <c r="C68" s="76" t="n">
        <f aca="false">DATEDIF(Input!$C$23,$B68,"Y")</f>
        <v>45</v>
      </c>
      <c r="E68" s="78" t="n">
        <f aca="false">IF(AND($B68&gt;Input!$C$50,$B68&lt;Input!$C$25),Input!$C$51,0)</f>
        <v>0</v>
      </c>
    </row>
    <row r="69" customFormat="false" ht="12.8" hidden="false" customHeight="false" outlineLevel="0" collapsed="false">
      <c r="A69" s="76" t="n">
        <v>65</v>
      </c>
      <c r="B69" s="77" t="n">
        <f aca="false">EOMONTH(Input!$C$7,A69)</f>
        <v>44895</v>
      </c>
      <c r="C69" s="76" t="n">
        <f aca="false">DATEDIF(Input!$C$23,$B69,"Y")</f>
        <v>45</v>
      </c>
      <c r="E69" s="78" t="n">
        <f aca="false">IF(AND($B69&gt;Input!$C$50,$B69&lt;Input!$C$25),Input!$C$51,0)</f>
        <v>0</v>
      </c>
    </row>
    <row r="70" customFormat="false" ht="12.8" hidden="false" customHeight="false" outlineLevel="0" collapsed="false">
      <c r="A70" s="76" t="n">
        <v>66</v>
      </c>
      <c r="B70" s="77" t="n">
        <f aca="false">EOMONTH(Input!$C$7,A70)</f>
        <v>44926</v>
      </c>
      <c r="C70" s="76" t="n">
        <f aca="false">DATEDIF(Input!$C$23,$B70,"Y")</f>
        <v>45</v>
      </c>
      <c r="E70" s="78" t="n">
        <f aca="false">IF(AND($B70&gt;Input!$C$50,$B70&lt;Input!$C$25),Input!$C$51,0)</f>
        <v>0</v>
      </c>
    </row>
    <row r="71" customFormat="false" ht="12.8" hidden="false" customHeight="false" outlineLevel="0" collapsed="false">
      <c r="A71" s="76" t="n">
        <v>67</v>
      </c>
      <c r="B71" s="77" t="n">
        <f aca="false">EOMONTH(Input!$C$7,A71)</f>
        <v>44957</v>
      </c>
      <c r="C71" s="76" t="n">
        <f aca="false">DATEDIF(Input!$C$23,$B71,"Y")</f>
        <v>45</v>
      </c>
      <c r="E71" s="78" t="n">
        <f aca="false">IF(AND($B71&gt;Input!$C$50,$B71&lt;Input!$C$25),Input!$C$51,0)</f>
        <v>0</v>
      </c>
    </row>
    <row r="72" customFormat="false" ht="12.8" hidden="false" customHeight="false" outlineLevel="0" collapsed="false">
      <c r="A72" s="76" t="n">
        <v>68</v>
      </c>
      <c r="B72" s="77" t="n">
        <f aca="false">EOMONTH(Input!$C$7,A72)</f>
        <v>44985</v>
      </c>
      <c r="C72" s="76" t="n">
        <f aca="false">DATEDIF(Input!$C$23,$B72,"Y")</f>
        <v>45</v>
      </c>
      <c r="E72" s="78" t="n">
        <f aca="false">IF(AND($B72&gt;Input!$C$50,$B72&lt;Input!$C$25),Input!$C$51,0)</f>
        <v>0</v>
      </c>
    </row>
    <row r="73" customFormat="false" ht="12.8" hidden="false" customHeight="false" outlineLevel="0" collapsed="false">
      <c r="A73" s="76" t="n">
        <v>69</v>
      </c>
      <c r="B73" s="77" t="n">
        <f aca="false">EOMONTH(Input!$C$7,A73)</f>
        <v>45016</v>
      </c>
      <c r="C73" s="76" t="n">
        <f aca="false">DATEDIF(Input!$C$23,$B73,"Y")</f>
        <v>45</v>
      </c>
      <c r="E73" s="78" t="n">
        <f aca="false">IF(AND($B73&gt;Input!$C$50,$B73&lt;Input!$C$25),Input!$C$51,0)</f>
        <v>0</v>
      </c>
    </row>
    <row r="74" customFormat="false" ht="12.8" hidden="false" customHeight="false" outlineLevel="0" collapsed="false">
      <c r="A74" s="76" t="n">
        <v>70</v>
      </c>
      <c r="B74" s="77" t="n">
        <f aca="false">EOMONTH(Input!$C$7,A74)</f>
        <v>45046</v>
      </c>
      <c r="C74" s="76" t="n">
        <f aca="false">DATEDIF(Input!$C$23,$B74,"Y")</f>
        <v>45</v>
      </c>
      <c r="E74" s="78" t="n">
        <f aca="false">IF(AND($B74&gt;Input!$C$50,$B74&lt;Input!$C$25),Input!$C$51,0)</f>
        <v>0</v>
      </c>
    </row>
    <row r="75" customFormat="false" ht="12.8" hidden="false" customHeight="false" outlineLevel="0" collapsed="false">
      <c r="A75" s="76" t="n">
        <v>71</v>
      </c>
      <c r="B75" s="77" t="n">
        <f aca="false">EOMONTH(Input!$C$7,A75)</f>
        <v>45077</v>
      </c>
      <c r="C75" s="76" t="n">
        <f aca="false">DATEDIF(Input!$C$23,$B75,"Y")</f>
        <v>46</v>
      </c>
      <c r="E75" s="78" t="n">
        <f aca="false">IF(AND($B75&gt;Input!$C$50,$B75&lt;Input!$C$25),Input!$C$51,0)</f>
        <v>0</v>
      </c>
    </row>
    <row r="76" customFormat="false" ht="12.8" hidden="false" customHeight="false" outlineLevel="0" collapsed="false">
      <c r="A76" s="76" t="n">
        <v>72</v>
      </c>
      <c r="B76" s="77" t="n">
        <f aca="false">EOMONTH(Input!$C$7,A76)</f>
        <v>45107</v>
      </c>
      <c r="C76" s="76" t="n">
        <f aca="false">DATEDIF(Input!$C$23,$B76,"Y")</f>
        <v>46</v>
      </c>
      <c r="E76" s="78" t="n">
        <f aca="false">IF(AND($B76&gt;Input!$C$50,$B76&lt;Input!$C$25),Input!$C$51,0)</f>
        <v>0</v>
      </c>
    </row>
    <row r="77" customFormat="false" ht="12.8" hidden="false" customHeight="false" outlineLevel="0" collapsed="false">
      <c r="A77" s="76" t="n">
        <v>73</v>
      </c>
      <c r="B77" s="77" t="n">
        <f aca="false">EOMONTH(Input!$C$7,A77)</f>
        <v>45138</v>
      </c>
      <c r="C77" s="76" t="n">
        <f aca="false">DATEDIF(Input!$C$23,$B77,"Y")</f>
        <v>46</v>
      </c>
      <c r="E77" s="78" t="n">
        <f aca="false">IF(AND($B77&gt;Input!$C$50,$B77&lt;Input!$C$25),Input!$C$51,0)</f>
        <v>0</v>
      </c>
    </row>
    <row r="78" customFormat="false" ht="12.8" hidden="false" customHeight="false" outlineLevel="0" collapsed="false">
      <c r="A78" s="76" t="n">
        <v>74</v>
      </c>
      <c r="B78" s="77" t="n">
        <f aca="false">EOMONTH(Input!$C$7,A78)</f>
        <v>45169</v>
      </c>
      <c r="C78" s="76" t="n">
        <f aca="false">DATEDIF(Input!$C$23,$B78,"Y")</f>
        <v>46</v>
      </c>
      <c r="E78" s="78" t="n">
        <f aca="false">IF(AND($B78&gt;Input!$C$50,$B78&lt;Input!$C$25),Input!$C$51,0)</f>
        <v>0</v>
      </c>
    </row>
    <row r="79" customFormat="false" ht="12.8" hidden="false" customHeight="false" outlineLevel="0" collapsed="false">
      <c r="A79" s="76" t="n">
        <v>75</v>
      </c>
      <c r="B79" s="77" t="n">
        <f aca="false">EOMONTH(Input!$C$7,A79)</f>
        <v>45199</v>
      </c>
      <c r="C79" s="76" t="n">
        <f aca="false">DATEDIF(Input!$C$23,$B79,"Y")</f>
        <v>46</v>
      </c>
      <c r="E79" s="78" t="n">
        <f aca="false">IF(AND($B79&gt;Input!$C$50,$B79&lt;Input!$C$25),Input!$C$51,0)</f>
        <v>0</v>
      </c>
    </row>
    <row r="80" customFormat="false" ht="12.8" hidden="false" customHeight="false" outlineLevel="0" collapsed="false">
      <c r="A80" s="76" t="n">
        <v>76</v>
      </c>
      <c r="B80" s="77" t="n">
        <f aca="false">EOMONTH(Input!$C$7,A80)</f>
        <v>45230</v>
      </c>
      <c r="C80" s="76" t="n">
        <f aca="false">DATEDIF(Input!$C$23,$B80,"Y")</f>
        <v>46</v>
      </c>
      <c r="E80" s="78" t="n">
        <f aca="false">IF(AND($B80&gt;Input!$C$50,$B80&lt;Input!$C$25),Input!$C$51,0)</f>
        <v>0</v>
      </c>
    </row>
    <row r="81" customFormat="false" ht="12.8" hidden="false" customHeight="false" outlineLevel="0" collapsed="false">
      <c r="A81" s="76" t="n">
        <v>77</v>
      </c>
      <c r="B81" s="77" t="n">
        <f aca="false">EOMONTH(Input!$C$7,A81)</f>
        <v>45260</v>
      </c>
      <c r="C81" s="76" t="n">
        <f aca="false">DATEDIF(Input!$C$23,$B81,"Y")</f>
        <v>46</v>
      </c>
      <c r="E81" s="78" t="n">
        <f aca="false">IF(AND($B81&gt;Input!$C$50,$B81&lt;Input!$C$25),Input!$C$51,0)</f>
        <v>0</v>
      </c>
    </row>
    <row r="82" customFormat="false" ht="12.8" hidden="false" customHeight="false" outlineLevel="0" collapsed="false">
      <c r="A82" s="76" t="n">
        <v>78</v>
      </c>
      <c r="B82" s="77" t="n">
        <f aca="false">EOMONTH(Input!$C$7,A82)</f>
        <v>45291</v>
      </c>
      <c r="C82" s="76" t="n">
        <f aca="false">DATEDIF(Input!$C$23,$B82,"Y")</f>
        <v>46</v>
      </c>
      <c r="E82" s="78" t="n">
        <f aca="false">IF(AND($B82&gt;Input!$C$50,$B82&lt;Input!$C$25),Input!$C$51,0)</f>
        <v>0</v>
      </c>
    </row>
    <row r="83" customFormat="false" ht="12.8" hidden="false" customHeight="false" outlineLevel="0" collapsed="false">
      <c r="A83" s="76" t="n">
        <v>79</v>
      </c>
      <c r="B83" s="77" t="n">
        <f aca="false">EOMONTH(Input!$C$7,A83)</f>
        <v>45322</v>
      </c>
      <c r="C83" s="76" t="n">
        <f aca="false">DATEDIF(Input!$C$23,$B83,"Y")</f>
        <v>46</v>
      </c>
      <c r="E83" s="78" t="n">
        <f aca="false">IF(AND($B83&gt;Input!$C$50,$B83&lt;Input!$C$25),Input!$C$51,0)</f>
        <v>0</v>
      </c>
    </row>
    <row r="84" customFormat="false" ht="12.8" hidden="false" customHeight="false" outlineLevel="0" collapsed="false">
      <c r="A84" s="76" t="n">
        <v>80</v>
      </c>
      <c r="B84" s="77" t="n">
        <f aca="false">EOMONTH(Input!$C$7,A84)</f>
        <v>45351</v>
      </c>
      <c r="C84" s="76" t="n">
        <f aca="false">DATEDIF(Input!$C$23,$B84,"Y")</f>
        <v>46</v>
      </c>
      <c r="E84" s="78" t="n">
        <f aca="false">IF(AND($B84&gt;Input!$C$50,$B84&lt;Input!$C$25),Input!$C$51,0)</f>
        <v>0</v>
      </c>
    </row>
    <row r="85" customFormat="false" ht="12.8" hidden="false" customHeight="false" outlineLevel="0" collapsed="false">
      <c r="A85" s="76" t="n">
        <v>81</v>
      </c>
      <c r="B85" s="77" t="n">
        <f aca="false">EOMONTH(Input!$C$7,A85)</f>
        <v>45382</v>
      </c>
      <c r="C85" s="76" t="n">
        <f aca="false">DATEDIF(Input!$C$23,$B85,"Y")</f>
        <v>46</v>
      </c>
      <c r="E85" s="78" t="n">
        <f aca="false">IF(AND($B85&gt;Input!$C$50,$B85&lt;Input!$C$25),Input!$C$51,0)</f>
        <v>0</v>
      </c>
    </row>
    <row r="86" customFormat="false" ht="12.8" hidden="false" customHeight="false" outlineLevel="0" collapsed="false">
      <c r="A86" s="76" t="n">
        <v>82</v>
      </c>
      <c r="B86" s="77" t="n">
        <f aca="false">EOMONTH(Input!$C$7,A86)</f>
        <v>45412</v>
      </c>
      <c r="C86" s="76" t="n">
        <f aca="false">DATEDIF(Input!$C$23,$B86,"Y")</f>
        <v>46</v>
      </c>
      <c r="E86" s="78" t="n">
        <f aca="false">IF(AND($B86&gt;Input!$C$50,$B86&lt;Input!$C$25),Input!$C$51,0)</f>
        <v>0</v>
      </c>
    </row>
    <row r="87" customFormat="false" ht="12.8" hidden="false" customHeight="false" outlineLevel="0" collapsed="false">
      <c r="A87" s="76" t="n">
        <v>83</v>
      </c>
      <c r="B87" s="77" t="n">
        <f aca="false">EOMONTH(Input!$C$7,A87)</f>
        <v>45443</v>
      </c>
      <c r="C87" s="76" t="n">
        <f aca="false">DATEDIF(Input!$C$23,$B87,"Y")</f>
        <v>47</v>
      </c>
      <c r="E87" s="78" t="n">
        <f aca="false">IF(AND($B87&gt;Input!$C$50,$B87&lt;Input!$C$25),Input!$C$51,0)</f>
        <v>0</v>
      </c>
    </row>
    <row r="88" customFormat="false" ht="12.8" hidden="false" customHeight="false" outlineLevel="0" collapsed="false">
      <c r="A88" s="76" t="n">
        <v>84</v>
      </c>
      <c r="B88" s="77" t="n">
        <f aca="false">EOMONTH(Input!$C$7,A88)</f>
        <v>45473</v>
      </c>
      <c r="C88" s="76" t="n">
        <f aca="false">DATEDIF(Input!$C$23,$B88,"Y")</f>
        <v>47</v>
      </c>
      <c r="E88" s="78" t="n">
        <f aca="false">IF(AND($B88&gt;Input!$C$50,$B88&lt;Input!$C$25),Input!$C$51,0)</f>
        <v>0</v>
      </c>
    </row>
    <row r="89" customFormat="false" ht="12.8" hidden="false" customHeight="false" outlineLevel="0" collapsed="false">
      <c r="A89" s="76" t="n">
        <v>85</v>
      </c>
      <c r="B89" s="77" t="n">
        <f aca="false">EOMONTH(Input!$C$7,A89)</f>
        <v>45504</v>
      </c>
      <c r="C89" s="76" t="n">
        <f aca="false">DATEDIF(Input!$C$23,$B89,"Y")</f>
        <v>47</v>
      </c>
      <c r="E89" s="78" t="n">
        <f aca="false">IF(AND($B89&gt;Input!$C$50,$B89&lt;Input!$C$25),Input!$C$51,0)</f>
        <v>0</v>
      </c>
    </row>
    <row r="90" customFormat="false" ht="12.8" hidden="false" customHeight="false" outlineLevel="0" collapsed="false">
      <c r="A90" s="76" t="n">
        <v>86</v>
      </c>
      <c r="B90" s="77" t="n">
        <f aca="false">EOMONTH(Input!$C$7,A90)</f>
        <v>45535</v>
      </c>
      <c r="C90" s="76" t="n">
        <f aca="false">DATEDIF(Input!$C$23,$B90,"Y")</f>
        <v>47</v>
      </c>
      <c r="E90" s="78" t="n">
        <f aca="false">IF(AND($B90&gt;Input!$C$50,$B90&lt;Input!$C$25),Input!$C$51,0)</f>
        <v>0</v>
      </c>
    </row>
    <row r="91" customFormat="false" ht="12.8" hidden="false" customHeight="false" outlineLevel="0" collapsed="false">
      <c r="A91" s="76" t="n">
        <v>87</v>
      </c>
      <c r="B91" s="77" t="n">
        <f aca="false">EOMONTH(Input!$C$7,A91)</f>
        <v>45565</v>
      </c>
      <c r="C91" s="76" t="n">
        <f aca="false">DATEDIF(Input!$C$23,$B91,"Y")</f>
        <v>47</v>
      </c>
      <c r="E91" s="78" t="n">
        <f aca="false">IF(AND($B91&gt;Input!$C$50,$B91&lt;Input!$C$25),Input!$C$51,0)</f>
        <v>0</v>
      </c>
    </row>
    <row r="92" customFormat="false" ht="12.8" hidden="false" customHeight="false" outlineLevel="0" collapsed="false">
      <c r="A92" s="76" t="n">
        <v>88</v>
      </c>
      <c r="B92" s="77" t="n">
        <f aca="false">EOMONTH(Input!$C$7,A92)</f>
        <v>45596</v>
      </c>
      <c r="C92" s="76" t="n">
        <f aca="false">DATEDIF(Input!$C$23,$B92,"Y")</f>
        <v>47</v>
      </c>
      <c r="E92" s="78" t="n">
        <f aca="false">IF(AND($B92&gt;Input!$C$50,$B92&lt;Input!$C$25),Input!$C$51,0)</f>
        <v>0</v>
      </c>
    </row>
    <row r="93" customFormat="false" ht="12.8" hidden="false" customHeight="false" outlineLevel="0" collapsed="false">
      <c r="A93" s="76" t="n">
        <v>89</v>
      </c>
      <c r="B93" s="77" t="n">
        <f aca="false">EOMONTH(Input!$C$7,A93)</f>
        <v>45626</v>
      </c>
      <c r="C93" s="76" t="n">
        <f aca="false">DATEDIF(Input!$C$23,$B93,"Y")</f>
        <v>47</v>
      </c>
      <c r="E93" s="78" t="n">
        <f aca="false">IF(AND($B93&gt;Input!$C$50,$B93&lt;Input!$C$25),Input!$C$51,0)</f>
        <v>0</v>
      </c>
    </row>
    <row r="94" customFormat="false" ht="12.8" hidden="false" customHeight="false" outlineLevel="0" collapsed="false">
      <c r="A94" s="76" t="n">
        <v>90</v>
      </c>
      <c r="B94" s="77" t="n">
        <f aca="false">EOMONTH(Input!$C$7,A94)</f>
        <v>45657</v>
      </c>
      <c r="C94" s="76" t="n">
        <f aca="false">DATEDIF(Input!$C$23,$B94,"Y")</f>
        <v>47</v>
      </c>
      <c r="E94" s="78" t="n">
        <f aca="false">IF(AND($B94&gt;Input!$C$50,$B94&lt;Input!$C$25),Input!$C$51,0)</f>
        <v>0</v>
      </c>
    </row>
    <row r="95" customFormat="false" ht="12.8" hidden="false" customHeight="false" outlineLevel="0" collapsed="false">
      <c r="A95" s="76" t="n">
        <v>91</v>
      </c>
      <c r="B95" s="77" t="n">
        <f aca="false">EOMONTH(Input!$C$7,A95)</f>
        <v>45688</v>
      </c>
      <c r="C95" s="76" t="n">
        <f aca="false">DATEDIF(Input!$C$23,$B95,"Y")</f>
        <v>47</v>
      </c>
      <c r="E95" s="78" t="n">
        <f aca="false">IF(AND($B95&gt;Input!$C$50,$B95&lt;Input!$C$25),Input!$C$51,0)</f>
        <v>0</v>
      </c>
    </row>
    <row r="96" customFormat="false" ht="12.8" hidden="false" customHeight="false" outlineLevel="0" collapsed="false">
      <c r="A96" s="76" t="n">
        <v>92</v>
      </c>
      <c r="B96" s="77" t="n">
        <f aca="false">EOMONTH(Input!$C$7,A96)</f>
        <v>45716</v>
      </c>
      <c r="C96" s="76" t="n">
        <f aca="false">DATEDIF(Input!$C$23,$B96,"Y")</f>
        <v>47</v>
      </c>
      <c r="E96" s="78" t="n">
        <f aca="false">IF(AND($B96&gt;Input!$C$50,$B96&lt;Input!$C$25),Input!$C$51,0)</f>
        <v>0</v>
      </c>
    </row>
    <row r="97" customFormat="false" ht="12.8" hidden="false" customHeight="false" outlineLevel="0" collapsed="false">
      <c r="A97" s="76" t="n">
        <v>93</v>
      </c>
      <c r="B97" s="77" t="n">
        <f aca="false">EOMONTH(Input!$C$7,A97)</f>
        <v>45747</v>
      </c>
      <c r="C97" s="76" t="n">
        <f aca="false">DATEDIF(Input!$C$23,$B97,"Y")</f>
        <v>47</v>
      </c>
      <c r="E97" s="78" t="n">
        <f aca="false">IF(AND($B97&gt;Input!$C$50,$B97&lt;Input!$C$25),Input!$C$51,0)</f>
        <v>0</v>
      </c>
    </row>
    <row r="98" customFormat="false" ht="12.8" hidden="false" customHeight="false" outlineLevel="0" collapsed="false">
      <c r="A98" s="76" t="n">
        <v>94</v>
      </c>
      <c r="B98" s="77" t="n">
        <f aca="false">EOMONTH(Input!$C$7,A98)</f>
        <v>45777</v>
      </c>
      <c r="C98" s="76" t="n">
        <f aca="false">DATEDIF(Input!$C$23,$B98,"Y")</f>
        <v>47</v>
      </c>
      <c r="E98" s="78" t="n">
        <f aca="false">IF(AND($B98&gt;Input!$C$50,$B98&lt;Input!$C$25),Input!$C$51,0)</f>
        <v>0</v>
      </c>
    </row>
    <row r="99" customFormat="false" ht="12.8" hidden="false" customHeight="false" outlineLevel="0" collapsed="false">
      <c r="A99" s="76" t="n">
        <v>95</v>
      </c>
      <c r="B99" s="77" t="n">
        <f aca="false">EOMONTH(Input!$C$7,A99)</f>
        <v>45808</v>
      </c>
      <c r="C99" s="76" t="n">
        <f aca="false">DATEDIF(Input!$C$23,$B99,"Y")</f>
        <v>48</v>
      </c>
      <c r="E99" s="78" t="n">
        <f aca="false">IF(AND($B99&gt;Input!$C$50,$B99&lt;Input!$C$25),Input!$C$51,0)</f>
        <v>0</v>
      </c>
    </row>
    <row r="100" customFormat="false" ht="12.8" hidden="false" customHeight="false" outlineLevel="0" collapsed="false">
      <c r="A100" s="76" t="n">
        <v>96</v>
      </c>
      <c r="B100" s="77" t="n">
        <f aca="false">EOMONTH(Input!$C$7,A100)</f>
        <v>45838</v>
      </c>
      <c r="C100" s="76" t="n">
        <f aca="false">DATEDIF(Input!$C$23,$B100,"Y")</f>
        <v>48</v>
      </c>
      <c r="E100" s="78" t="n">
        <f aca="false">IF(AND($B100&gt;Input!$C$50,$B100&lt;Input!$C$25),Input!$C$51,0)</f>
        <v>0</v>
      </c>
    </row>
    <row r="101" customFormat="false" ht="12.8" hidden="false" customHeight="false" outlineLevel="0" collapsed="false">
      <c r="A101" s="76" t="n">
        <v>97</v>
      </c>
      <c r="B101" s="77" t="n">
        <f aca="false">EOMONTH(Input!$C$7,A101)</f>
        <v>45869</v>
      </c>
      <c r="C101" s="76" t="n">
        <f aca="false">DATEDIF(Input!$C$23,$B101,"Y")</f>
        <v>48</v>
      </c>
      <c r="E101" s="78" t="n">
        <f aca="false">IF(AND($B101&gt;Input!$C$50,$B101&lt;Input!$C$25),Input!$C$51,0)</f>
        <v>0</v>
      </c>
    </row>
    <row r="102" customFormat="false" ht="12.8" hidden="false" customHeight="false" outlineLevel="0" collapsed="false">
      <c r="A102" s="76" t="n">
        <v>98</v>
      </c>
      <c r="B102" s="77" t="n">
        <f aca="false">EOMONTH(Input!$C$7,A102)</f>
        <v>45900</v>
      </c>
      <c r="C102" s="76" t="n">
        <f aca="false">DATEDIF(Input!$C$23,$B102,"Y")</f>
        <v>48</v>
      </c>
      <c r="E102" s="78" t="n">
        <f aca="false">IF(AND($B102&gt;Input!$C$50,$B102&lt;Input!$C$25),Input!$C$51,0)</f>
        <v>0</v>
      </c>
    </row>
    <row r="103" customFormat="false" ht="12.8" hidden="false" customHeight="false" outlineLevel="0" collapsed="false">
      <c r="A103" s="76" t="n">
        <v>99</v>
      </c>
      <c r="B103" s="77" t="n">
        <f aca="false">EOMONTH(Input!$C$7,A103)</f>
        <v>45930</v>
      </c>
      <c r="C103" s="76" t="n">
        <f aca="false">DATEDIF(Input!$C$23,$B103,"Y")</f>
        <v>48</v>
      </c>
      <c r="E103" s="78" t="n">
        <f aca="false">IF(AND($B103&gt;Input!$C$50,$B103&lt;Input!$C$25),Input!$C$51,0)</f>
        <v>0</v>
      </c>
    </row>
    <row r="104" customFormat="false" ht="12.8" hidden="false" customHeight="false" outlineLevel="0" collapsed="false">
      <c r="A104" s="76" t="n">
        <v>100</v>
      </c>
      <c r="B104" s="77" t="n">
        <f aca="false">EOMONTH(Input!$C$7,A104)</f>
        <v>45961</v>
      </c>
      <c r="C104" s="76" t="n">
        <f aca="false">DATEDIF(Input!$C$23,$B104,"Y")</f>
        <v>48</v>
      </c>
      <c r="E104" s="78" t="n">
        <f aca="false">IF(AND($B104&gt;Input!$C$50,$B104&lt;Input!$C$25),Input!$C$51,0)</f>
        <v>0</v>
      </c>
    </row>
    <row r="105" customFormat="false" ht="12.8" hidden="false" customHeight="false" outlineLevel="0" collapsed="false">
      <c r="A105" s="76" t="n">
        <v>101</v>
      </c>
      <c r="B105" s="77" t="n">
        <f aca="false">EOMONTH(Input!$C$7,A105)</f>
        <v>45991</v>
      </c>
      <c r="C105" s="76" t="n">
        <f aca="false">DATEDIF(Input!$C$23,$B105,"Y")</f>
        <v>48</v>
      </c>
      <c r="E105" s="78" t="n">
        <f aca="false">IF(AND($B105&gt;Input!$C$50,$B105&lt;Input!$C$25),Input!$C$51,0)</f>
        <v>0</v>
      </c>
    </row>
    <row r="106" customFormat="false" ht="12.8" hidden="false" customHeight="false" outlineLevel="0" collapsed="false">
      <c r="A106" s="76" t="n">
        <v>102</v>
      </c>
      <c r="B106" s="77" t="n">
        <f aca="false">EOMONTH(Input!$C$7,A106)</f>
        <v>46022</v>
      </c>
      <c r="C106" s="76" t="n">
        <f aca="false">DATEDIF(Input!$C$23,$B106,"Y")</f>
        <v>48</v>
      </c>
      <c r="E106" s="78" t="n">
        <f aca="false">IF(AND($B106&gt;Input!$C$50,$B106&lt;Input!$C$25),Input!$C$51,0)</f>
        <v>0</v>
      </c>
    </row>
    <row r="107" customFormat="false" ht="12.8" hidden="false" customHeight="false" outlineLevel="0" collapsed="false">
      <c r="A107" s="76" t="n">
        <v>103</v>
      </c>
      <c r="B107" s="77" t="n">
        <f aca="false">EOMONTH(Input!$C$7,A107)</f>
        <v>46053</v>
      </c>
      <c r="C107" s="76" t="n">
        <f aca="false">DATEDIF(Input!$C$23,$B107,"Y")</f>
        <v>48</v>
      </c>
      <c r="E107" s="78" t="n">
        <f aca="false">IF(AND($B107&gt;Input!$C$50,$B107&lt;Input!$C$25),Input!$C$51,0)</f>
        <v>0</v>
      </c>
    </row>
    <row r="108" customFormat="false" ht="12.8" hidden="false" customHeight="false" outlineLevel="0" collapsed="false">
      <c r="A108" s="76" t="n">
        <v>104</v>
      </c>
      <c r="B108" s="77" t="n">
        <f aca="false">EOMONTH(Input!$C$7,A108)</f>
        <v>46081</v>
      </c>
      <c r="C108" s="76" t="n">
        <f aca="false">DATEDIF(Input!$C$23,$B108,"Y")</f>
        <v>48</v>
      </c>
      <c r="E108" s="78" t="n">
        <f aca="false">IF(AND($B108&gt;Input!$C$50,$B108&lt;Input!$C$25),Input!$C$51,0)</f>
        <v>0</v>
      </c>
    </row>
    <row r="109" customFormat="false" ht="12.8" hidden="false" customHeight="false" outlineLevel="0" collapsed="false">
      <c r="A109" s="76" t="n">
        <v>105</v>
      </c>
      <c r="B109" s="77" t="n">
        <f aca="false">EOMONTH(Input!$C$7,A109)</f>
        <v>46112</v>
      </c>
      <c r="C109" s="76" t="n">
        <f aca="false">DATEDIF(Input!$C$23,$B109,"Y")</f>
        <v>48</v>
      </c>
      <c r="E109" s="78" t="n">
        <f aca="false">IF(AND($B109&gt;Input!$C$50,$B109&lt;Input!$C$25),Input!$C$51,0)</f>
        <v>0</v>
      </c>
    </row>
    <row r="110" customFormat="false" ht="12.8" hidden="false" customHeight="false" outlineLevel="0" collapsed="false">
      <c r="A110" s="76" t="n">
        <v>106</v>
      </c>
      <c r="B110" s="77" t="n">
        <f aca="false">EOMONTH(Input!$C$7,A110)</f>
        <v>46142</v>
      </c>
      <c r="C110" s="76" t="n">
        <f aca="false">DATEDIF(Input!$C$23,$B110,"Y")</f>
        <v>48</v>
      </c>
      <c r="E110" s="78" t="n">
        <f aca="false">IF(AND($B110&gt;Input!$C$50,$B110&lt;Input!$C$25),Input!$C$51,0)</f>
        <v>0</v>
      </c>
    </row>
    <row r="111" customFormat="false" ht="12.8" hidden="false" customHeight="false" outlineLevel="0" collapsed="false">
      <c r="A111" s="76" t="n">
        <v>107</v>
      </c>
      <c r="B111" s="77" t="n">
        <f aca="false">EOMONTH(Input!$C$7,A111)</f>
        <v>46173</v>
      </c>
      <c r="C111" s="76" t="n">
        <f aca="false">DATEDIF(Input!$C$23,$B111,"Y")</f>
        <v>49</v>
      </c>
      <c r="E111" s="78" t="n">
        <f aca="false">IF(AND($B111&gt;Input!$C$50,$B111&lt;Input!$C$25),Input!$C$51,0)</f>
        <v>0</v>
      </c>
    </row>
    <row r="112" customFormat="false" ht="12.8" hidden="false" customHeight="false" outlineLevel="0" collapsed="false">
      <c r="A112" s="76" t="n">
        <v>108</v>
      </c>
      <c r="B112" s="77" t="n">
        <f aca="false">EOMONTH(Input!$C$7,A112)</f>
        <v>46203</v>
      </c>
      <c r="C112" s="76" t="n">
        <f aca="false">DATEDIF(Input!$C$23,$B112,"Y")</f>
        <v>49</v>
      </c>
      <c r="E112" s="78" t="n">
        <f aca="false">IF(AND($B112&gt;Input!$C$50,$B112&lt;Input!$C$25),Input!$C$51,0)</f>
        <v>0</v>
      </c>
    </row>
    <row r="113" customFormat="false" ht="12.8" hidden="false" customHeight="false" outlineLevel="0" collapsed="false">
      <c r="A113" s="76" t="n">
        <v>109</v>
      </c>
      <c r="B113" s="77" t="n">
        <f aca="false">EOMONTH(Input!$C$7,A113)</f>
        <v>46234</v>
      </c>
      <c r="C113" s="76" t="n">
        <f aca="false">DATEDIF(Input!$C$23,$B113,"Y")</f>
        <v>49</v>
      </c>
      <c r="E113" s="78" t="n">
        <f aca="false">IF(AND($B113&gt;Input!$C$50,$B113&lt;Input!$C$25),Input!$C$51,0)</f>
        <v>0</v>
      </c>
    </row>
    <row r="114" customFormat="false" ht="12.8" hidden="false" customHeight="false" outlineLevel="0" collapsed="false">
      <c r="A114" s="76" t="n">
        <v>110</v>
      </c>
      <c r="B114" s="77" t="n">
        <f aca="false">EOMONTH(Input!$C$7,A114)</f>
        <v>46265</v>
      </c>
      <c r="C114" s="76" t="n">
        <f aca="false">DATEDIF(Input!$C$23,$B114,"Y")</f>
        <v>49</v>
      </c>
      <c r="E114" s="78" t="n">
        <f aca="false">IF(AND($B114&gt;Input!$C$50,$B114&lt;Input!$C$25),Input!$C$51,0)</f>
        <v>0</v>
      </c>
    </row>
    <row r="115" customFormat="false" ht="12.8" hidden="false" customHeight="false" outlineLevel="0" collapsed="false">
      <c r="A115" s="76" t="n">
        <v>111</v>
      </c>
      <c r="B115" s="77" t="n">
        <f aca="false">EOMONTH(Input!$C$7,A115)</f>
        <v>46295</v>
      </c>
      <c r="C115" s="76" t="n">
        <f aca="false">DATEDIF(Input!$C$23,$B115,"Y")</f>
        <v>49</v>
      </c>
      <c r="E115" s="78" t="n">
        <f aca="false">IF(AND($B115&gt;Input!$C$50,$B115&lt;Input!$C$25),Input!$C$51,0)</f>
        <v>0</v>
      </c>
    </row>
    <row r="116" customFormat="false" ht="12.8" hidden="false" customHeight="false" outlineLevel="0" collapsed="false">
      <c r="A116" s="76" t="n">
        <v>112</v>
      </c>
      <c r="B116" s="77" t="n">
        <f aca="false">EOMONTH(Input!$C$7,A116)</f>
        <v>46326</v>
      </c>
      <c r="C116" s="76" t="n">
        <f aca="false">DATEDIF(Input!$C$23,$B116,"Y")</f>
        <v>49</v>
      </c>
      <c r="E116" s="78" t="n">
        <f aca="false">IF(AND($B116&gt;Input!$C$50,$B116&lt;Input!$C$25),Input!$C$51,0)</f>
        <v>0</v>
      </c>
    </row>
    <row r="117" customFormat="false" ht="12.8" hidden="false" customHeight="false" outlineLevel="0" collapsed="false">
      <c r="A117" s="76" t="n">
        <v>113</v>
      </c>
      <c r="B117" s="77" t="n">
        <f aca="false">EOMONTH(Input!$C$7,A117)</f>
        <v>46356</v>
      </c>
      <c r="C117" s="76" t="n">
        <f aca="false">DATEDIF(Input!$C$23,$B117,"Y")</f>
        <v>49</v>
      </c>
      <c r="E117" s="78" t="n">
        <f aca="false">IF(AND($B117&gt;Input!$C$50,$B117&lt;Input!$C$25),Input!$C$51,0)</f>
        <v>0</v>
      </c>
    </row>
    <row r="118" customFormat="false" ht="12.8" hidden="false" customHeight="false" outlineLevel="0" collapsed="false">
      <c r="A118" s="76" t="n">
        <v>114</v>
      </c>
      <c r="B118" s="77" t="n">
        <f aca="false">EOMONTH(Input!$C$7,A118)</f>
        <v>46387</v>
      </c>
      <c r="C118" s="76" t="n">
        <f aca="false">DATEDIF(Input!$C$23,$B118,"Y")</f>
        <v>49</v>
      </c>
      <c r="E118" s="78" t="n">
        <f aca="false">IF(AND($B118&gt;Input!$C$50,$B118&lt;Input!$C$25),Input!$C$51,0)</f>
        <v>0</v>
      </c>
    </row>
    <row r="119" customFormat="false" ht="12.8" hidden="false" customHeight="false" outlineLevel="0" collapsed="false">
      <c r="A119" s="76" t="n">
        <v>115</v>
      </c>
      <c r="B119" s="77" t="n">
        <f aca="false">EOMONTH(Input!$C$7,A119)</f>
        <v>46418</v>
      </c>
      <c r="C119" s="76" t="n">
        <f aca="false">DATEDIF(Input!$C$23,$B119,"Y")</f>
        <v>49</v>
      </c>
      <c r="E119" s="78" t="n">
        <f aca="false">IF(AND($B119&gt;Input!$C$50,$B119&lt;Input!$C$25),Input!$C$51,0)</f>
        <v>0</v>
      </c>
    </row>
    <row r="120" customFormat="false" ht="12.8" hidden="false" customHeight="false" outlineLevel="0" collapsed="false">
      <c r="A120" s="76" t="n">
        <v>116</v>
      </c>
      <c r="B120" s="77" t="n">
        <f aca="false">EOMONTH(Input!$C$7,A120)</f>
        <v>46446</v>
      </c>
      <c r="C120" s="76" t="n">
        <f aca="false">DATEDIF(Input!$C$23,$B120,"Y")</f>
        <v>49</v>
      </c>
      <c r="E120" s="78" t="n">
        <f aca="false">IF(AND($B120&gt;Input!$C$50,$B120&lt;Input!$C$25),Input!$C$51,0)</f>
        <v>0</v>
      </c>
    </row>
    <row r="121" customFormat="false" ht="12.8" hidden="false" customHeight="false" outlineLevel="0" collapsed="false">
      <c r="A121" s="76" t="n">
        <v>117</v>
      </c>
      <c r="B121" s="77" t="n">
        <f aca="false">EOMONTH(Input!$C$7,A121)</f>
        <v>46477</v>
      </c>
      <c r="C121" s="76" t="n">
        <f aca="false">DATEDIF(Input!$C$23,$B121,"Y")</f>
        <v>49</v>
      </c>
      <c r="E121" s="78" t="n">
        <f aca="false">IF(AND($B121&gt;Input!$C$50,$B121&lt;Input!$C$25),Input!$C$51,0)</f>
        <v>0</v>
      </c>
    </row>
    <row r="122" customFormat="false" ht="12.8" hidden="false" customHeight="false" outlineLevel="0" collapsed="false">
      <c r="A122" s="76" t="n">
        <v>118</v>
      </c>
      <c r="B122" s="77" t="n">
        <f aca="false">EOMONTH(Input!$C$7,A122)</f>
        <v>46507</v>
      </c>
      <c r="C122" s="76" t="n">
        <f aca="false">DATEDIF(Input!$C$23,$B122,"Y")</f>
        <v>49</v>
      </c>
      <c r="E122" s="78" t="n">
        <f aca="false">IF(AND($B122&gt;Input!$C$50,$B122&lt;Input!$C$25),Input!$C$51,0)</f>
        <v>0</v>
      </c>
    </row>
    <row r="123" customFormat="false" ht="12.8" hidden="false" customHeight="false" outlineLevel="0" collapsed="false">
      <c r="A123" s="76" t="n">
        <v>119</v>
      </c>
      <c r="B123" s="77" t="n">
        <f aca="false">EOMONTH(Input!$C$7,A123)</f>
        <v>46538</v>
      </c>
      <c r="C123" s="76" t="n">
        <f aca="false">DATEDIF(Input!$C$23,$B123,"Y")</f>
        <v>50</v>
      </c>
      <c r="E123" s="78" t="n">
        <f aca="false">IF(AND($B123&gt;Input!$C$50,$B123&lt;Input!$C$25),Input!$C$51,0)</f>
        <v>0</v>
      </c>
    </row>
    <row r="124" customFormat="false" ht="12.8" hidden="false" customHeight="false" outlineLevel="0" collapsed="false">
      <c r="A124" s="76" t="n">
        <v>120</v>
      </c>
      <c r="B124" s="77" t="n">
        <f aca="false">EOMONTH(Input!$C$7,A124)</f>
        <v>46568</v>
      </c>
      <c r="C124" s="76" t="n">
        <f aca="false">DATEDIF(Input!$C$23,$B124,"Y")</f>
        <v>50</v>
      </c>
      <c r="E124" s="78" t="n">
        <f aca="false">IF(AND($B124&gt;Input!$C$50,$B124&lt;Input!$C$25),Input!$C$51,0)</f>
        <v>0</v>
      </c>
    </row>
    <row r="125" customFormat="false" ht="12.8" hidden="false" customHeight="false" outlineLevel="0" collapsed="false">
      <c r="A125" s="76" t="n">
        <v>121</v>
      </c>
      <c r="B125" s="77" t="n">
        <f aca="false">EOMONTH(Input!$C$7,A125)</f>
        <v>46599</v>
      </c>
      <c r="C125" s="76" t="n">
        <f aca="false">DATEDIF(Input!$C$23,$B125,"Y")</f>
        <v>50</v>
      </c>
      <c r="E125" s="78" t="n">
        <f aca="false">IF(AND($B125&gt;Input!$C$50,$B125&lt;Input!$C$25),Input!$C$51,0)</f>
        <v>0</v>
      </c>
    </row>
    <row r="126" customFormat="false" ht="12.8" hidden="false" customHeight="false" outlineLevel="0" collapsed="false">
      <c r="A126" s="76" t="n">
        <v>122</v>
      </c>
      <c r="B126" s="77" t="n">
        <f aca="false">EOMONTH(Input!$C$7,A126)</f>
        <v>46630</v>
      </c>
      <c r="C126" s="76" t="n">
        <f aca="false">DATEDIF(Input!$C$23,$B126,"Y")</f>
        <v>50</v>
      </c>
      <c r="E126" s="78" t="n">
        <f aca="false">IF(AND($B126&gt;Input!$C$50,$B126&lt;Input!$C$25),Input!$C$51,0)</f>
        <v>0</v>
      </c>
    </row>
    <row r="127" customFormat="false" ht="12.8" hidden="false" customHeight="false" outlineLevel="0" collapsed="false">
      <c r="A127" s="76" t="n">
        <v>123</v>
      </c>
      <c r="B127" s="77" t="n">
        <f aca="false">EOMONTH(Input!$C$7,A127)</f>
        <v>46660</v>
      </c>
      <c r="C127" s="76" t="n">
        <f aca="false">DATEDIF(Input!$C$23,$B127,"Y")</f>
        <v>50</v>
      </c>
      <c r="E127" s="78" t="n">
        <f aca="false">IF(AND($B127&gt;Input!$C$50,$B127&lt;Input!$C$25),Input!$C$51,0)</f>
        <v>0</v>
      </c>
    </row>
    <row r="128" customFormat="false" ht="12.8" hidden="false" customHeight="false" outlineLevel="0" collapsed="false">
      <c r="A128" s="76" t="n">
        <v>124</v>
      </c>
      <c r="B128" s="77" t="n">
        <f aca="false">EOMONTH(Input!$C$7,A128)</f>
        <v>46691</v>
      </c>
      <c r="C128" s="76" t="n">
        <f aca="false">DATEDIF(Input!$C$23,$B128,"Y")</f>
        <v>50</v>
      </c>
      <c r="E128" s="78" t="n">
        <f aca="false">IF(AND($B128&gt;Input!$C$50,$B128&lt;Input!$C$25),Input!$C$51,0)</f>
        <v>0</v>
      </c>
    </row>
    <row r="129" customFormat="false" ht="12.8" hidden="false" customHeight="false" outlineLevel="0" collapsed="false">
      <c r="A129" s="76" t="n">
        <v>125</v>
      </c>
      <c r="B129" s="77" t="n">
        <f aca="false">EOMONTH(Input!$C$7,A129)</f>
        <v>46721</v>
      </c>
      <c r="C129" s="76" t="n">
        <f aca="false">DATEDIF(Input!$C$23,$B129,"Y")</f>
        <v>50</v>
      </c>
      <c r="E129" s="78" t="n">
        <f aca="false">IF(AND($B129&gt;Input!$C$50,$B129&lt;Input!$C$25),Input!$C$51,0)</f>
        <v>0</v>
      </c>
    </row>
    <row r="130" customFormat="false" ht="12.8" hidden="false" customHeight="false" outlineLevel="0" collapsed="false">
      <c r="A130" s="76" t="n">
        <v>126</v>
      </c>
      <c r="B130" s="77" t="n">
        <f aca="false">EOMONTH(Input!$C$7,A130)</f>
        <v>46752</v>
      </c>
      <c r="C130" s="76" t="n">
        <f aca="false">DATEDIF(Input!$C$23,$B130,"Y")</f>
        <v>50</v>
      </c>
      <c r="E130" s="78" t="n">
        <f aca="false">IF(AND($B130&gt;Input!$C$50,$B130&lt;Input!$C$25),Input!$C$51,0)</f>
        <v>0</v>
      </c>
    </row>
    <row r="131" customFormat="false" ht="12.8" hidden="false" customHeight="false" outlineLevel="0" collapsed="false">
      <c r="A131" s="76" t="n">
        <v>127</v>
      </c>
      <c r="B131" s="77" t="n">
        <f aca="false">EOMONTH(Input!$C$7,A131)</f>
        <v>46783</v>
      </c>
      <c r="C131" s="76" t="n">
        <f aca="false">DATEDIF(Input!$C$23,$B131,"Y")</f>
        <v>50</v>
      </c>
      <c r="E131" s="78" t="n">
        <f aca="false">IF(AND($B131&gt;Input!$C$50,$B131&lt;Input!$C$25),Input!$C$51,0)</f>
        <v>0</v>
      </c>
    </row>
    <row r="132" customFormat="false" ht="12.8" hidden="false" customHeight="false" outlineLevel="0" collapsed="false">
      <c r="A132" s="76" t="n">
        <v>128</v>
      </c>
      <c r="B132" s="77" t="n">
        <f aca="false">EOMONTH(Input!$C$7,A132)</f>
        <v>46812</v>
      </c>
      <c r="C132" s="76" t="n">
        <f aca="false">DATEDIF(Input!$C$23,$B132,"Y")</f>
        <v>50</v>
      </c>
      <c r="E132" s="78" t="n">
        <f aca="false">IF(AND($B132&gt;Input!$C$50,$B132&lt;Input!$C$25),Input!$C$51,0)</f>
        <v>0</v>
      </c>
    </row>
    <row r="133" customFormat="false" ht="12.8" hidden="false" customHeight="false" outlineLevel="0" collapsed="false">
      <c r="A133" s="76" t="n">
        <v>129</v>
      </c>
      <c r="B133" s="77" t="n">
        <f aca="false">EOMONTH(Input!$C$7,A133)</f>
        <v>46843</v>
      </c>
      <c r="C133" s="76" t="n">
        <f aca="false">DATEDIF(Input!$C$23,$B133,"Y")</f>
        <v>50</v>
      </c>
      <c r="E133" s="78" t="n">
        <f aca="false">IF(AND($B133&gt;Input!$C$50,$B133&lt;Input!$C$25),Input!$C$51,0)</f>
        <v>0</v>
      </c>
    </row>
    <row r="134" customFormat="false" ht="12.8" hidden="false" customHeight="false" outlineLevel="0" collapsed="false">
      <c r="A134" s="76" t="n">
        <v>130</v>
      </c>
      <c r="B134" s="77" t="n">
        <f aca="false">EOMONTH(Input!$C$7,A134)</f>
        <v>46873</v>
      </c>
      <c r="C134" s="76" t="n">
        <f aca="false">DATEDIF(Input!$C$23,$B134,"Y")</f>
        <v>50</v>
      </c>
      <c r="E134" s="78" t="n">
        <f aca="false">IF(AND($B134&gt;Input!$C$50,$B134&lt;Input!$C$25),Input!$C$51,0)</f>
        <v>0</v>
      </c>
    </row>
    <row r="135" customFormat="false" ht="12.8" hidden="false" customHeight="false" outlineLevel="0" collapsed="false">
      <c r="A135" s="76" t="n">
        <v>131</v>
      </c>
      <c r="B135" s="77" t="n">
        <f aca="false">EOMONTH(Input!$C$7,A135)</f>
        <v>46904</v>
      </c>
      <c r="C135" s="76" t="n">
        <f aca="false">DATEDIF(Input!$C$23,$B135,"Y")</f>
        <v>51</v>
      </c>
      <c r="E135" s="78" t="n">
        <f aca="false">IF(AND($B135&gt;Input!$C$50,$B135&lt;Input!$C$25),Input!$C$51,0)</f>
        <v>0</v>
      </c>
    </row>
    <row r="136" customFormat="false" ht="12.8" hidden="false" customHeight="false" outlineLevel="0" collapsed="false">
      <c r="A136" s="76" t="n">
        <v>132</v>
      </c>
      <c r="B136" s="77" t="n">
        <f aca="false">EOMONTH(Input!$C$7,A136)</f>
        <v>46934</v>
      </c>
      <c r="C136" s="76" t="n">
        <f aca="false">DATEDIF(Input!$C$23,$B136,"Y")</f>
        <v>51</v>
      </c>
      <c r="E136" s="78" t="n">
        <f aca="false">IF(AND($B136&gt;Input!$C$50,$B136&lt;Input!$C$25),Input!$C$51,0)</f>
        <v>0</v>
      </c>
    </row>
    <row r="137" customFormat="false" ht="12.8" hidden="false" customHeight="false" outlineLevel="0" collapsed="false">
      <c r="A137" s="76" t="n">
        <v>133</v>
      </c>
      <c r="B137" s="77" t="n">
        <f aca="false">EOMONTH(Input!$C$7,A137)</f>
        <v>46965</v>
      </c>
      <c r="C137" s="76" t="n">
        <f aca="false">DATEDIF(Input!$C$23,$B137,"Y")</f>
        <v>51</v>
      </c>
      <c r="E137" s="78" t="n">
        <f aca="false">IF(AND($B137&gt;Input!$C$50,$B137&lt;Input!$C$25),Input!$C$51,0)</f>
        <v>0</v>
      </c>
    </row>
    <row r="138" customFormat="false" ht="12.8" hidden="false" customHeight="false" outlineLevel="0" collapsed="false">
      <c r="A138" s="76" t="n">
        <v>134</v>
      </c>
      <c r="B138" s="77" t="n">
        <f aca="false">EOMONTH(Input!$C$7,A138)</f>
        <v>46996</v>
      </c>
      <c r="C138" s="76" t="n">
        <f aca="false">DATEDIF(Input!$C$23,$B138,"Y")</f>
        <v>51</v>
      </c>
      <c r="E138" s="78" t="n">
        <f aca="false">IF(AND($B138&gt;Input!$C$50,$B138&lt;Input!$C$25),Input!$C$51,0)</f>
        <v>0</v>
      </c>
    </row>
    <row r="139" customFormat="false" ht="12.8" hidden="false" customHeight="false" outlineLevel="0" collapsed="false">
      <c r="A139" s="76" t="n">
        <v>135</v>
      </c>
      <c r="B139" s="77" t="n">
        <f aca="false">EOMONTH(Input!$C$7,A139)</f>
        <v>47026</v>
      </c>
      <c r="C139" s="76" t="n">
        <f aca="false">DATEDIF(Input!$C$23,$B139,"Y")</f>
        <v>51</v>
      </c>
      <c r="E139" s="78" t="n">
        <f aca="false">IF(AND($B139&gt;Input!$C$50,$B139&lt;Input!$C$25),Input!$C$51,0)</f>
        <v>0</v>
      </c>
    </row>
    <row r="140" customFormat="false" ht="12.8" hidden="false" customHeight="false" outlineLevel="0" collapsed="false">
      <c r="A140" s="76" t="n">
        <v>136</v>
      </c>
      <c r="B140" s="77" t="n">
        <f aca="false">EOMONTH(Input!$C$7,A140)</f>
        <v>47057</v>
      </c>
      <c r="C140" s="76" t="n">
        <f aca="false">DATEDIF(Input!$C$23,$B140,"Y")</f>
        <v>51</v>
      </c>
      <c r="E140" s="78" t="n">
        <f aca="false">IF(AND($B140&gt;Input!$C$50,$B140&lt;Input!$C$25),Input!$C$51,0)</f>
        <v>0</v>
      </c>
    </row>
    <row r="141" customFormat="false" ht="12.8" hidden="false" customHeight="false" outlineLevel="0" collapsed="false">
      <c r="A141" s="76" t="n">
        <v>137</v>
      </c>
      <c r="B141" s="77" t="n">
        <f aca="false">EOMONTH(Input!$C$7,A141)</f>
        <v>47087</v>
      </c>
      <c r="C141" s="76" t="n">
        <f aca="false">DATEDIF(Input!$C$23,$B141,"Y")</f>
        <v>51</v>
      </c>
      <c r="E141" s="78" t="n">
        <f aca="false">IF(AND($B141&gt;Input!$C$50,$B141&lt;Input!$C$25),Input!$C$51,0)</f>
        <v>0</v>
      </c>
    </row>
    <row r="142" customFormat="false" ht="12.8" hidden="false" customHeight="false" outlineLevel="0" collapsed="false">
      <c r="A142" s="76" t="n">
        <v>138</v>
      </c>
      <c r="B142" s="77" t="n">
        <f aca="false">EOMONTH(Input!$C$7,A142)</f>
        <v>47118</v>
      </c>
      <c r="C142" s="76" t="n">
        <f aca="false">DATEDIF(Input!$C$23,$B142,"Y")</f>
        <v>51</v>
      </c>
      <c r="E142" s="78" t="n">
        <f aca="false">IF(AND($B142&gt;Input!$C$50,$B142&lt;Input!$C$25),Input!$C$51,0)</f>
        <v>0</v>
      </c>
    </row>
    <row r="143" customFormat="false" ht="12.8" hidden="false" customHeight="false" outlineLevel="0" collapsed="false">
      <c r="A143" s="76" t="n">
        <v>139</v>
      </c>
      <c r="B143" s="77" t="n">
        <f aca="false">EOMONTH(Input!$C$7,A143)</f>
        <v>47149</v>
      </c>
      <c r="C143" s="76" t="n">
        <f aca="false">DATEDIF(Input!$C$23,$B143,"Y")</f>
        <v>51</v>
      </c>
      <c r="E143" s="78" t="n">
        <f aca="false">IF(AND($B143&gt;Input!$C$50,$B143&lt;Input!$C$25),Input!$C$51,0)</f>
        <v>0</v>
      </c>
    </row>
    <row r="144" customFormat="false" ht="12.8" hidden="false" customHeight="false" outlineLevel="0" collapsed="false">
      <c r="A144" s="76" t="n">
        <v>140</v>
      </c>
      <c r="B144" s="77" t="n">
        <f aca="false">EOMONTH(Input!$C$7,A144)</f>
        <v>47177</v>
      </c>
      <c r="C144" s="76" t="n">
        <f aca="false">DATEDIF(Input!$C$23,$B144,"Y")</f>
        <v>51</v>
      </c>
      <c r="E144" s="78" t="n">
        <f aca="false">IF(AND($B144&gt;Input!$C$50,$B144&lt;Input!$C$25),Input!$C$51,0)</f>
        <v>0</v>
      </c>
    </row>
    <row r="145" customFormat="false" ht="12.8" hidden="false" customHeight="false" outlineLevel="0" collapsed="false">
      <c r="A145" s="76" t="n">
        <v>141</v>
      </c>
      <c r="B145" s="77" t="n">
        <f aca="false">EOMONTH(Input!$C$7,A145)</f>
        <v>47208</v>
      </c>
      <c r="C145" s="76" t="n">
        <f aca="false">DATEDIF(Input!$C$23,$B145,"Y")</f>
        <v>51</v>
      </c>
      <c r="E145" s="78" t="n">
        <f aca="false">IF(AND($B145&gt;Input!$C$50,$B145&lt;Input!$C$25),Input!$C$51,0)</f>
        <v>0</v>
      </c>
    </row>
    <row r="146" customFormat="false" ht="12.8" hidden="false" customHeight="false" outlineLevel="0" collapsed="false">
      <c r="A146" s="76" t="n">
        <v>142</v>
      </c>
      <c r="B146" s="77" t="n">
        <f aca="false">EOMONTH(Input!$C$7,A146)</f>
        <v>47238</v>
      </c>
      <c r="C146" s="76" t="n">
        <f aca="false">DATEDIF(Input!$C$23,$B146,"Y")</f>
        <v>51</v>
      </c>
      <c r="E146" s="78" t="n">
        <f aca="false">IF(AND($B146&gt;Input!$C$50,$B146&lt;Input!$C$25),Input!$C$51,0)</f>
        <v>0</v>
      </c>
    </row>
    <row r="147" customFormat="false" ht="12.8" hidden="false" customHeight="false" outlineLevel="0" collapsed="false">
      <c r="A147" s="76" t="n">
        <v>143</v>
      </c>
      <c r="B147" s="77" t="n">
        <f aca="false">EOMONTH(Input!$C$7,A147)</f>
        <v>47269</v>
      </c>
      <c r="C147" s="76" t="n">
        <f aca="false">DATEDIF(Input!$C$23,$B147,"Y")</f>
        <v>52</v>
      </c>
      <c r="E147" s="78" t="n">
        <f aca="false">IF(AND($B147&gt;Input!$C$50,$B147&lt;Input!$C$25),Input!$C$51,0)</f>
        <v>0</v>
      </c>
    </row>
    <row r="148" customFormat="false" ht="12.8" hidden="false" customHeight="false" outlineLevel="0" collapsed="false">
      <c r="A148" s="76" t="n">
        <v>144</v>
      </c>
      <c r="B148" s="77" t="n">
        <f aca="false">EOMONTH(Input!$C$7,A148)</f>
        <v>47299</v>
      </c>
      <c r="C148" s="76" t="n">
        <f aca="false">DATEDIF(Input!$C$23,$B148,"Y")</f>
        <v>52</v>
      </c>
      <c r="E148" s="78" t="n">
        <f aca="false">IF(AND($B148&gt;Input!$C$50,$B148&lt;Input!$C$25),Input!$C$51,0)</f>
        <v>0</v>
      </c>
    </row>
    <row r="149" customFormat="false" ht="12.8" hidden="false" customHeight="false" outlineLevel="0" collapsed="false">
      <c r="A149" s="76" t="n">
        <v>145</v>
      </c>
      <c r="B149" s="77" t="n">
        <f aca="false">EOMONTH(Input!$C$7,A149)</f>
        <v>47330</v>
      </c>
      <c r="C149" s="76" t="n">
        <f aca="false">DATEDIF(Input!$C$23,$B149,"Y")</f>
        <v>52</v>
      </c>
      <c r="E149" s="78" t="n">
        <f aca="false">IF(AND($B149&gt;Input!$C$50,$B149&lt;Input!$C$25),Input!$C$51,0)</f>
        <v>0</v>
      </c>
    </row>
    <row r="150" customFormat="false" ht="12.8" hidden="false" customHeight="false" outlineLevel="0" collapsed="false">
      <c r="A150" s="76" t="n">
        <v>146</v>
      </c>
      <c r="B150" s="77" t="n">
        <f aca="false">EOMONTH(Input!$C$7,A150)</f>
        <v>47361</v>
      </c>
      <c r="C150" s="76" t="n">
        <f aca="false">DATEDIF(Input!$C$23,$B150,"Y")</f>
        <v>52</v>
      </c>
      <c r="E150" s="78" t="n">
        <f aca="false">IF(AND($B150&gt;Input!$C$50,$B150&lt;Input!$C$25),Input!$C$51,0)</f>
        <v>0</v>
      </c>
    </row>
    <row r="151" customFormat="false" ht="12.8" hidden="false" customHeight="false" outlineLevel="0" collapsed="false">
      <c r="A151" s="76" t="n">
        <v>147</v>
      </c>
      <c r="B151" s="77" t="n">
        <f aca="false">EOMONTH(Input!$C$7,A151)</f>
        <v>47391</v>
      </c>
      <c r="C151" s="76" t="n">
        <f aca="false">DATEDIF(Input!$C$23,$B151,"Y")</f>
        <v>52</v>
      </c>
      <c r="E151" s="78" t="n">
        <f aca="false">IF(AND($B151&gt;Input!$C$50,$B151&lt;Input!$C$25),Input!$C$51,0)</f>
        <v>0</v>
      </c>
    </row>
    <row r="152" customFormat="false" ht="12.8" hidden="false" customHeight="false" outlineLevel="0" collapsed="false">
      <c r="A152" s="76" t="n">
        <v>148</v>
      </c>
      <c r="B152" s="77" t="n">
        <f aca="false">EOMONTH(Input!$C$7,A152)</f>
        <v>47422</v>
      </c>
      <c r="C152" s="76" t="n">
        <f aca="false">DATEDIF(Input!$C$23,$B152,"Y")</f>
        <v>52</v>
      </c>
      <c r="E152" s="78" t="n">
        <f aca="false">IF(AND($B152&gt;Input!$C$50,$B152&lt;Input!$C$25),Input!$C$51,0)</f>
        <v>0</v>
      </c>
    </row>
    <row r="153" customFormat="false" ht="12.8" hidden="false" customHeight="false" outlineLevel="0" collapsed="false">
      <c r="A153" s="76" t="n">
        <v>149</v>
      </c>
      <c r="B153" s="77" t="n">
        <f aca="false">EOMONTH(Input!$C$7,A153)</f>
        <v>47452</v>
      </c>
      <c r="C153" s="76" t="n">
        <f aca="false">DATEDIF(Input!$C$23,$B153,"Y")</f>
        <v>52</v>
      </c>
      <c r="E153" s="78" t="n">
        <f aca="false">IF(AND($B153&gt;Input!$C$50,$B153&lt;Input!$C$25),Input!$C$51,0)</f>
        <v>0</v>
      </c>
    </row>
    <row r="154" customFormat="false" ht="12.8" hidden="false" customHeight="false" outlineLevel="0" collapsed="false">
      <c r="A154" s="76" t="n">
        <v>150</v>
      </c>
      <c r="B154" s="77" t="n">
        <f aca="false">EOMONTH(Input!$C$7,A154)</f>
        <v>47483</v>
      </c>
      <c r="C154" s="76" t="n">
        <f aca="false">DATEDIF(Input!$C$23,$B154,"Y")</f>
        <v>52</v>
      </c>
      <c r="E154" s="78" t="n">
        <f aca="false">IF(AND($B154&gt;Input!$C$50,$B154&lt;Input!$C$25),Input!$C$51,0)</f>
        <v>0</v>
      </c>
    </row>
    <row r="155" customFormat="false" ht="12.8" hidden="false" customHeight="false" outlineLevel="0" collapsed="false">
      <c r="A155" s="76" t="n">
        <v>151</v>
      </c>
      <c r="B155" s="77" t="n">
        <f aca="false">EOMONTH(Input!$C$7,A155)</f>
        <v>47514</v>
      </c>
      <c r="C155" s="76" t="n">
        <f aca="false">DATEDIF(Input!$C$23,$B155,"Y")</f>
        <v>52</v>
      </c>
      <c r="E155" s="78" t="n">
        <f aca="false">IF(AND($B155&gt;Input!$C$50,$B155&lt;Input!$C$25),Input!$C$51,0)</f>
        <v>0</v>
      </c>
    </row>
    <row r="156" customFormat="false" ht="12.8" hidden="false" customHeight="false" outlineLevel="0" collapsed="false">
      <c r="A156" s="76" t="n">
        <v>152</v>
      </c>
      <c r="B156" s="77" t="n">
        <f aca="false">EOMONTH(Input!$C$7,A156)</f>
        <v>47542</v>
      </c>
      <c r="C156" s="76" t="n">
        <f aca="false">DATEDIF(Input!$C$23,$B156,"Y")</f>
        <v>52</v>
      </c>
      <c r="E156" s="78" t="n">
        <f aca="false">IF(AND($B156&gt;Input!$C$50,$B156&lt;Input!$C$25),Input!$C$51,0)</f>
        <v>0</v>
      </c>
    </row>
    <row r="157" customFormat="false" ht="12.8" hidden="false" customHeight="false" outlineLevel="0" collapsed="false">
      <c r="A157" s="76" t="n">
        <v>153</v>
      </c>
      <c r="B157" s="77" t="n">
        <f aca="false">EOMONTH(Input!$C$7,A157)</f>
        <v>47573</v>
      </c>
      <c r="C157" s="76" t="n">
        <f aca="false">DATEDIF(Input!$C$23,$B157,"Y")</f>
        <v>52</v>
      </c>
      <c r="E157" s="78" t="n">
        <f aca="false">IF(AND($B157&gt;Input!$C$50,$B157&lt;Input!$C$25),Input!$C$51,0)</f>
        <v>0</v>
      </c>
    </row>
    <row r="158" customFormat="false" ht="12.8" hidden="false" customHeight="false" outlineLevel="0" collapsed="false">
      <c r="A158" s="76" t="n">
        <v>154</v>
      </c>
      <c r="B158" s="77" t="n">
        <f aca="false">EOMONTH(Input!$C$7,A158)</f>
        <v>47603</v>
      </c>
      <c r="C158" s="76" t="n">
        <f aca="false">DATEDIF(Input!$C$23,$B158,"Y")</f>
        <v>52</v>
      </c>
      <c r="E158" s="78" t="n">
        <f aca="false">IF(AND($B158&gt;Input!$C$50,$B158&lt;Input!$C$25),Input!$C$51,0)</f>
        <v>0</v>
      </c>
    </row>
    <row r="159" customFormat="false" ht="12.8" hidden="false" customHeight="false" outlineLevel="0" collapsed="false">
      <c r="A159" s="76" t="n">
        <v>155</v>
      </c>
      <c r="B159" s="77" t="n">
        <f aca="false">EOMONTH(Input!$C$7,A159)</f>
        <v>47634</v>
      </c>
      <c r="C159" s="76" t="n">
        <f aca="false">DATEDIF(Input!$C$23,$B159,"Y")</f>
        <v>53</v>
      </c>
      <c r="E159" s="78" t="n">
        <f aca="false">IF(AND($B159&gt;Input!$C$50,$B159&lt;Input!$C$25),Input!$C$51,0)</f>
        <v>0</v>
      </c>
    </row>
    <row r="160" customFormat="false" ht="12.8" hidden="false" customHeight="false" outlineLevel="0" collapsed="false">
      <c r="A160" s="76" t="n">
        <v>156</v>
      </c>
      <c r="B160" s="77" t="n">
        <f aca="false">EOMONTH(Input!$C$7,A160)</f>
        <v>47664</v>
      </c>
      <c r="C160" s="76" t="n">
        <f aca="false">DATEDIF(Input!$C$23,$B160,"Y")</f>
        <v>53</v>
      </c>
      <c r="E160" s="78" t="n">
        <f aca="false">IF(AND($B160&gt;Input!$C$50,$B160&lt;Input!$C$25),Input!$C$51,0)</f>
        <v>0</v>
      </c>
    </row>
    <row r="161" customFormat="false" ht="12.8" hidden="false" customHeight="false" outlineLevel="0" collapsed="false">
      <c r="A161" s="76" t="n">
        <v>157</v>
      </c>
      <c r="B161" s="77" t="n">
        <f aca="false">EOMONTH(Input!$C$7,A161)</f>
        <v>47695</v>
      </c>
      <c r="C161" s="76" t="n">
        <f aca="false">DATEDIF(Input!$C$23,$B161,"Y")</f>
        <v>53</v>
      </c>
      <c r="E161" s="78" t="n">
        <f aca="false">IF(AND($B161&gt;Input!$C$50,$B161&lt;Input!$C$25),Input!$C$51,0)</f>
        <v>0</v>
      </c>
    </row>
    <row r="162" customFormat="false" ht="12.8" hidden="false" customHeight="false" outlineLevel="0" collapsed="false">
      <c r="A162" s="76" t="n">
        <v>158</v>
      </c>
      <c r="B162" s="77" t="n">
        <f aca="false">EOMONTH(Input!$C$7,A162)</f>
        <v>47726</v>
      </c>
      <c r="C162" s="76" t="n">
        <f aca="false">DATEDIF(Input!$C$23,$B162,"Y")</f>
        <v>53</v>
      </c>
      <c r="E162" s="78" t="n">
        <f aca="false">IF(AND($B162&gt;Input!$C$50,$B162&lt;Input!$C$25),Input!$C$51,0)</f>
        <v>0</v>
      </c>
    </row>
    <row r="163" customFormat="false" ht="12.8" hidden="false" customHeight="false" outlineLevel="0" collapsed="false">
      <c r="A163" s="76" t="n">
        <v>159</v>
      </c>
      <c r="B163" s="77" t="n">
        <f aca="false">EOMONTH(Input!$C$7,A163)</f>
        <v>47756</v>
      </c>
      <c r="C163" s="76" t="n">
        <f aca="false">DATEDIF(Input!$C$23,$B163,"Y")</f>
        <v>53</v>
      </c>
      <c r="E163" s="78" t="n">
        <f aca="false">IF(AND($B163&gt;Input!$C$50,$B163&lt;Input!$C$25),Input!$C$51,0)</f>
        <v>0</v>
      </c>
    </row>
    <row r="164" customFormat="false" ht="12.8" hidden="false" customHeight="false" outlineLevel="0" collapsed="false">
      <c r="A164" s="76" t="n">
        <v>160</v>
      </c>
      <c r="B164" s="77" t="n">
        <f aca="false">EOMONTH(Input!$C$7,A164)</f>
        <v>47787</v>
      </c>
      <c r="C164" s="76" t="n">
        <f aca="false">DATEDIF(Input!$C$23,$B164,"Y")</f>
        <v>53</v>
      </c>
      <c r="E164" s="78" t="n">
        <f aca="false">IF(AND($B164&gt;Input!$C$50,$B164&lt;Input!$C$25),Input!$C$51,0)</f>
        <v>0</v>
      </c>
    </row>
    <row r="165" customFormat="false" ht="12.8" hidden="false" customHeight="false" outlineLevel="0" collapsed="false">
      <c r="A165" s="76" t="n">
        <v>161</v>
      </c>
      <c r="B165" s="77" t="n">
        <f aca="false">EOMONTH(Input!$C$7,A165)</f>
        <v>47817</v>
      </c>
      <c r="C165" s="76" t="n">
        <f aca="false">DATEDIF(Input!$C$23,$B165,"Y")</f>
        <v>53</v>
      </c>
      <c r="E165" s="78" t="n">
        <f aca="false">IF(AND($B165&gt;Input!$C$50,$B165&lt;Input!$C$25),Input!$C$51,0)</f>
        <v>0</v>
      </c>
    </row>
    <row r="166" customFormat="false" ht="12.8" hidden="false" customHeight="false" outlineLevel="0" collapsed="false">
      <c r="A166" s="76" t="n">
        <v>162</v>
      </c>
      <c r="B166" s="77" t="n">
        <f aca="false">EOMONTH(Input!$C$7,A166)</f>
        <v>47848</v>
      </c>
      <c r="C166" s="76" t="n">
        <f aca="false">DATEDIF(Input!$C$23,$B166,"Y")</f>
        <v>53</v>
      </c>
      <c r="E166" s="78" t="n">
        <f aca="false">IF(AND($B166&gt;Input!$C$50,$B166&lt;Input!$C$25),Input!$C$51,0)</f>
        <v>0</v>
      </c>
    </row>
    <row r="167" customFormat="false" ht="12.8" hidden="false" customHeight="false" outlineLevel="0" collapsed="false">
      <c r="A167" s="76" t="n">
        <v>163</v>
      </c>
      <c r="B167" s="77" t="n">
        <f aca="false">EOMONTH(Input!$C$7,A167)</f>
        <v>47879</v>
      </c>
      <c r="C167" s="76" t="n">
        <f aca="false">DATEDIF(Input!$C$23,$B167,"Y")</f>
        <v>53</v>
      </c>
      <c r="E167" s="78" t="n">
        <f aca="false">IF(AND($B167&gt;Input!$C$50,$B167&lt;Input!$C$25),Input!$C$51,0)</f>
        <v>0</v>
      </c>
    </row>
    <row r="168" customFormat="false" ht="12.8" hidden="false" customHeight="false" outlineLevel="0" collapsed="false">
      <c r="A168" s="76" t="n">
        <v>164</v>
      </c>
      <c r="B168" s="77" t="n">
        <f aca="false">EOMONTH(Input!$C$7,A168)</f>
        <v>47907</v>
      </c>
      <c r="C168" s="76" t="n">
        <f aca="false">DATEDIF(Input!$C$23,$B168,"Y")</f>
        <v>53</v>
      </c>
      <c r="E168" s="78" t="n">
        <f aca="false">IF(AND($B168&gt;Input!$C$50,$B168&lt;Input!$C$25),Input!$C$51,0)</f>
        <v>0</v>
      </c>
    </row>
    <row r="169" customFormat="false" ht="12.8" hidden="false" customHeight="false" outlineLevel="0" collapsed="false">
      <c r="A169" s="76" t="n">
        <v>165</v>
      </c>
      <c r="B169" s="77" t="n">
        <f aca="false">EOMONTH(Input!$C$7,A169)</f>
        <v>47938</v>
      </c>
      <c r="C169" s="76" t="n">
        <f aca="false">DATEDIF(Input!$C$23,$B169,"Y")</f>
        <v>53</v>
      </c>
      <c r="E169" s="78" t="n">
        <f aca="false">IF(AND($B169&gt;Input!$C$50,$B169&lt;Input!$C$25),Input!$C$51,0)</f>
        <v>0</v>
      </c>
    </row>
    <row r="170" customFormat="false" ht="12.8" hidden="false" customHeight="false" outlineLevel="0" collapsed="false">
      <c r="A170" s="76" t="n">
        <v>166</v>
      </c>
      <c r="B170" s="77" t="n">
        <f aca="false">EOMONTH(Input!$C$7,A170)</f>
        <v>47968</v>
      </c>
      <c r="C170" s="76" t="n">
        <f aca="false">DATEDIF(Input!$C$23,$B170,"Y")</f>
        <v>53</v>
      </c>
      <c r="E170" s="78" t="n">
        <f aca="false">IF(AND($B170&gt;Input!$C$50,$B170&lt;Input!$C$25),Input!$C$51,0)</f>
        <v>0</v>
      </c>
    </row>
    <row r="171" customFormat="false" ht="12.8" hidden="false" customHeight="false" outlineLevel="0" collapsed="false">
      <c r="A171" s="76" t="n">
        <v>167</v>
      </c>
      <c r="B171" s="77" t="n">
        <f aca="false">EOMONTH(Input!$C$7,A171)</f>
        <v>47999</v>
      </c>
      <c r="C171" s="76" t="n">
        <f aca="false">DATEDIF(Input!$C$23,$B171,"Y")</f>
        <v>54</v>
      </c>
      <c r="E171" s="78" t="n">
        <f aca="false">IF(AND($B171&gt;Input!$C$50,$B171&lt;Input!$C$25),Input!$C$51,0)</f>
        <v>0</v>
      </c>
    </row>
    <row r="172" customFormat="false" ht="12.8" hidden="false" customHeight="false" outlineLevel="0" collapsed="false">
      <c r="A172" s="76" t="n">
        <v>168</v>
      </c>
      <c r="B172" s="77" t="n">
        <f aca="false">EOMONTH(Input!$C$7,A172)</f>
        <v>48029</v>
      </c>
      <c r="C172" s="76" t="n">
        <f aca="false">DATEDIF(Input!$C$23,$B172,"Y")</f>
        <v>54</v>
      </c>
      <c r="E172" s="78" t="n">
        <f aca="false">IF(AND($B172&gt;Input!$C$50,$B172&lt;Input!$C$25),Input!$C$51,0)</f>
        <v>0</v>
      </c>
    </row>
    <row r="173" customFormat="false" ht="12.8" hidden="false" customHeight="false" outlineLevel="0" collapsed="false">
      <c r="A173" s="76" t="n">
        <v>169</v>
      </c>
      <c r="B173" s="77" t="n">
        <f aca="false">EOMONTH(Input!$C$7,A173)</f>
        <v>48060</v>
      </c>
      <c r="C173" s="76" t="n">
        <f aca="false">DATEDIF(Input!$C$23,$B173,"Y")</f>
        <v>54</v>
      </c>
      <c r="E173" s="78" t="n">
        <f aca="false">IF(AND($B173&gt;Input!$C$50,$B173&lt;Input!$C$25),Input!$C$51,0)</f>
        <v>0</v>
      </c>
    </row>
    <row r="174" customFormat="false" ht="12.8" hidden="false" customHeight="false" outlineLevel="0" collapsed="false">
      <c r="A174" s="76" t="n">
        <v>170</v>
      </c>
      <c r="B174" s="77" t="n">
        <f aca="false">EOMONTH(Input!$C$7,A174)</f>
        <v>48091</v>
      </c>
      <c r="C174" s="76" t="n">
        <f aca="false">DATEDIF(Input!$C$23,$B174,"Y")</f>
        <v>54</v>
      </c>
      <c r="E174" s="78" t="n">
        <f aca="false">IF(AND($B174&gt;Input!$C$50,$B174&lt;Input!$C$25),Input!$C$51,0)</f>
        <v>0</v>
      </c>
    </row>
    <row r="175" customFormat="false" ht="12.8" hidden="false" customHeight="false" outlineLevel="0" collapsed="false">
      <c r="A175" s="76" t="n">
        <v>171</v>
      </c>
      <c r="B175" s="77" t="n">
        <f aca="false">EOMONTH(Input!$C$7,A175)</f>
        <v>48121</v>
      </c>
      <c r="C175" s="76" t="n">
        <f aca="false">DATEDIF(Input!$C$23,$B175,"Y")</f>
        <v>54</v>
      </c>
      <c r="E175" s="78" t="n">
        <f aca="false">IF(AND($B175&gt;Input!$C$50,$B175&lt;Input!$C$25),Input!$C$51,0)</f>
        <v>0</v>
      </c>
    </row>
    <row r="176" customFormat="false" ht="12.8" hidden="false" customHeight="false" outlineLevel="0" collapsed="false">
      <c r="A176" s="76" t="n">
        <v>172</v>
      </c>
      <c r="B176" s="77" t="n">
        <f aca="false">EOMONTH(Input!$C$7,A176)</f>
        <v>48152</v>
      </c>
      <c r="C176" s="76" t="n">
        <f aca="false">DATEDIF(Input!$C$23,$B176,"Y")</f>
        <v>54</v>
      </c>
      <c r="E176" s="78" t="n">
        <f aca="false">IF(AND($B176&gt;Input!$C$50,$B176&lt;Input!$C$25),Input!$C$51,0)</f>
        <v>0</v>
      </c>
    </row>
    <row r="177" customFormat="false" ht="12.8" hidden="false" customHeight="false" outlineLevel="0" collapsed="false">
      <c r="A177" s="76" t="n">
        <v>173</v>
      </c>
      <c r="B177" s="77" t="n">
        <f aca="false">EOMONTH(Input!$C$7,A177)</f>
        <v>48182</v>
      </c>
      <c r="C177" s="76" t="n">
        <f aca="false">DATEDIF(Input!$C$23,$B177,"Y")</f>
        <v>54</v>
      </c>
      <c r="E177" s="78" t="n">
        <f aca="false">IF(AND($B177&gt;Input!$C$50,$B177&lt;Input!$C$25),Input!$C$51,0)</f>
        <v>0</v>
      </c>
    </row>
    <row r="178" customFormat="false" ht="12.8" hidden="false" customHeight="false" outlineLevel="0" collapsed="false">
      <c r="A178" s="76" t="n">
        <v>174</v>
      </c>
      <c r="B178" s="77" t="n">
        <f aca="false">EOMONTH(Input!$C$7,A178)</f>
        <v>48213</v>
      </c>
      <c r="C178" s="76" t="n">
        <f aca="false">DATEDIF(Input!$C$23,$B178,"Y")</f>
        <v>54</v>
      </c>
      <c r="E178" s="78" t="n">
        <f aca="false">IF(AND($B178&gt;Input!$C$50,$B178&lt;Input!$C$25),Input!$C$51,0)</f>
        <v>0</v>
      </c>
    </row>
    <row r="179" customFormat="false" ht="12.8" hidden="false" customHeight="false" outlineLevel="0" collapsed="false">
      <c r="A179" s="76" t="n">
        <v>175</v>
      </c>
      <c r="B179" s="77" t="n">
        <f aca="false">EOMONTH(Input!$C$7,A179)</f>
        <v>48244</v>
      </c>
      <c r="C179" s="76" t="n">
        <f aca="false">DATEDIF(Input!$C$23,$B179,"Y")</f>
        <v>54</v>
      </c>
      <c r="E179" s="78" t="n">
        <f aca="false">IF(AND($B179&gt;Input!$C$50,$B179&lt;Input!$C$25),Input!$C$51,0)</f>
        <v>0</v>
      </c>
    </row>
    <row r="180" customFormat="false" ht="12.8" hidden="false" customHeight="false" outlineLevel="0" collapsed="false">
      <c r="A180" s="76" t="n">
        <v>176</v>
      </c>
      <c r="B180" s="77" t="n">
        <f aca="false">EOMONTH(Input!$C$7,A180)</f>
        <v>48273</v>
      </c>
      <c r="C180" s="76" t="n">
        <f aca="false">DATEDIF(Input!$C$23,$B180,"Y")</f>
        <v>54</v>
      </c>
      <c r="E180" s="78" t="n">
        <f aca="false">IF(AND($B180&gt;Input!$C$50,$B180&lt;Input!$C$25),Input!$C$51,0)</f>
        <v>0</v>
      </c>
    </row>
    <row r="181" customFormat="false" ht="12.8" hidden="false" customHeight="false" outlineLevel="0" collapsed="false">
      <c r="A181" s="76" t="n">
        <v>177</v>
      </c>
      <c r="B181" s="77" t="n">
        <f aca="false">EOMONTH(Input!$C$7,A181)</f>
        <v>48304</v>
      </c>
      <c r="C181" s="76" t="n">
        <f aca="false">DATEDIF(Input!$C$23,$B181,"Y")</f>
        <v>54</v>
      </c>
      <c r="E181" s="78" t="n">
        <f aca="false">IF(AND($B181&gt;Input!$C$50,$B181&lt;Input!$C$25),Input!$C$51,0)</f>
        <v>0</v>
      </c>
    </row>
    <row r="182" customFormat="false" ht="12.8" hidden="false" customHeight="false" outlineLevel="0" collapsed="false">
      <c r="A182" s="76" t="n">
        <v>178</v>
      </c>
      <c r="B182" s="77" t="n">
        <f aca="false">EOMONTH(Input!$C$7,A182)</f>
        <v>48334</v>
      </c>
      <c r="C182" s="76" t="n">
        <f aca="false">DATEDIF(Input!$C$23,$B182,"Y")</f>
        <v>54</v>
      </c>
      <c r="E182" s="78" t="n">
        <f aca="false">IF(AND($B182&gt;Input!$C$50,$B182&lt;Input!$C$25),Input!$C$51,0)</f>
        <v>0</v>
      </c>
    </row>
    <row r="183" customFormat="false" ht="12.8" hidden="false" customHeight="false" outlineLevel="0" collapsed="false">
      <c r="A183" s="76" t="n">
        <v>179</v>
      </c>
      <c r="B183" s="77" t="n">
        <f aca="false">EOMONTH(Input!$C$7,A183)</f>
        <v>48365</v>
      </c>
      <c r="C183" s="76" t="n">
        <f aca="false">DATEDIF(Input!$C$23,$B183,"Y")</f>
        <v>55</v>
      </c>
      <c r="E183" s="78" t="n">
        <f aca="false">IF(AND($B183&gt;Input!$C$50,$B183&lt;Input!$C$25),Input!$C$51,0)</f>
        <v>0</v>
      </c>
    </row>
    <row r="184" customFormat="false" ht="12.8" hidden="false" customHeight="false" outlineLevel="0" collapsed="false">
      <c r="A184" s="76" t="n">
        <v>180</v>
      </c>
      <c r="B184" s="77" t="n">
        <f aca="false">EOMONTH(Input!$C$7,A184)</f>
        <v>48395</v>
      </c>
      <c r="C184" s="76" t="n">
        <f aca="false">DATEDIF(Input!$C$23,$B184,"Y")</f>
        <v>55</v>
      </c>
      <c r="E184" s="78" t="n">
        <f aca="false">IF(AND($B184&gt;Input!$C$50,$B184&lt;Input!$C$25),Input!$C$51,0)</f>
        <v>0</v>
      </c>
    </row>
    <row r="185" customFormat="false" ht="12.8" hidden="false" customHeight="false" outlineLevel="0" collapsed="false">
      <c r="A185" s="76" t="n">
        <v>181</v>
      </c>
      <c r="B185" s="77" t="n">
        <f aca="false">EOMONTH(Input!$C$7,A185)</f>
        <v>48426</v>
      </c>
      <c r="C185" s="76" t="n">
        <f aca="false">DATEDIF(Input!$C$23,$B185,"Y")</f>
        <v>55</v>
      </c>
      <c r="E185" s="78" t="n">
        <f aca="false">IF(AND($B185&gt;Input!$C$50,$B185&lt;Input!$C$25),Input!$C$51,0)</f>
        <v>0</v>
      </c>
    </row>
    <row r="186" customFormat="false" ht="12.8" hidden="false" customHeight="false" outlineLevel="0" collapsed="false">
      <c r="A186" s="76" t="n">
        <v>182</v>
      </c>
      <c r="B186" s="77" t="n">
        <f aca="false">EOMONTH(Input!$C$7,A186)</f>
        <v>48457</v>
      </c>
      <c r="C186" s="76" t="n">
        <f aca="false">DATEDIF(Input!$C$23,$B186,"Y")</f>
        <v>55</v>
      </c>
      <c r="E186" s="78" t="n">
        <f aca="false">IF(AND($B186&gt;Input!$C$50,$B186&lt;Input!$C$25),Input!$C$51,0)</f>
        <v>0</v>
      </c>
    </row>
    <row r="187" customFormat="false" ht="12.8" hidden="false" customHeight="false" outlineLevel="0" collapsed="false">
      <c r="A187" s="76" t="n">
        <v>183</v>
      </c>
      <c r="B187" s="77" t="n">
        <f aca="false">EOMONTH(Input!$C$7,A187)</f>
        <v>48487</v>
      </c>
      <c r="C187" s="76" t="n">
        <f aca="false">DATEDIF(Input!$C$23,$B187,"Y")</f>
        <v>55</v>
      </c>
      <c r="E187" s="78" t="n">
        <f aca="false">IF(AND($B187&gt;Input!$C$50,$B187&lt;Input!$C$25),Input!$C$51,0)</f>
        <v>0</v>
      </c>
    </row>
    <row r="188" customFormat="false" ht="12.8" hidden="false" customHeight="false" outlineLevel="0" collapsed="false">
      <c r="A188" s="76" t="n">
        <v>184</v>
      </c>
      <c r="B188" s="77" t="n">
        <f aca="false">EOMONTH(Input!$C$7,A188)</f>
        <v>48518</v>
      </c>
      <c r="C188" s="76" t="n">
        <f aca="false">DATEDIF(Input!$C$23,$B188,"Y")</f>
        <v>55</v>
      </c>
      <c r="E188" s="78" t="n">
        <f aca="false">IF(AND($B188&gt;Input!$C$50,$B188&lt;Input!$C$25),Input!$C$51,0)</f>
        <v>0</v>
      </c>
    </row>
    <row r="189" customFormat="false" ht="12.8" hidden="false" customHeight="false" outlineLevel="0" collapsed="false">
      <c r="A189" s="76" t="n">
        <v>185</v>
      </c>
      <c r="B189" s="77" t="n">
        <f aca="false">EOMONTH(Input!$C$7,A189)</f>
        <v>48548</v>
      </c>
      <c r="C189" s="76" t="n">
        <f aca="false">DATEDIF(Input!$C$23,$B189,"Y")</f>
        <v>55</v>
      </c>
      <c r="E189" s="78" t="n">
        <f aca="false">IF(AND($B189&gt;Input!$C$50,$B189&lt;Input!$C$25),Input!$C$51,0)</f>
        <v>0</v>
      </c>
    </row>
    <row r="190" customFormat="false" ht="12.8" hidden="false" customHeight="false" outlineLevel="0" collapsed="false">
      <c r="A190" s="76" t="n">
        <v>186</v>
      </c>
      <c r="B190" s="77" t="n">
        <f aca="false">EOMONTH(Input!$C$7,A190)</f>
        <v>48579</v>
      </c>
      <c r="C190" s="76" t="n">
        <f aca="false">DATEDIF(Input!$C$23,$B190,"Y")</f>
        <v>55</v>
      </c>
      <c r="E190" s="78" t="n">
        <f aca="false">IF(AND($B190&gt;Input!$C$50,$B190&lt;Input!$C$25),Input!$C$51,0)</f>
        <v>0</v>
      </c>
    </row>
    <row r="191" customFormat="false" ht="12.8" hidden="false" customHeight="false" outlineLevel="0" collapsed="false">
      <c r="A191" s="76" t="n">
        <v>187</v>
      </c>
      <c r="B191" s="77" t="n">
        <f aca="false">EOMONTH(Input!$C$7,A191)</f>
        <v>48610</v>
      </c>
      <c r="C191" s="76" t="n">
        <f aca="false">DATEDIF(Input!$C$23,$B191,"Y")</f>
        <v>55</v>
      </c>
      <c r="E191" s="78" t="n">
        <f aca="false">IF(AND($B191&gt;Input!$C$50,$B191&lt;Input!$C$25),Input!$C$51,0)</f>
        <v>0</v>
      </c>
    </row>
    <row r="192" customFormat="false" ht="12.8" hidden="false" customHeight="false" outlineLevel="0" collapsed="false">
      <c r="A192" s="76" t="n">
        <v>188</v>
      </c>
      <c r="B192" s="77" t="n">
        <f aca="false">EOMONTH(Input!$C$7,A192)</f>
        <v>48638</v>
      </c>
      <c r="C192" s="76" t="n">
        <f aca="false">DATEDIF(Input!$C$23,$B192,"Y")</f>
        <v>55</v>
      </c>
      <c r="E192" s="78" t="n">
        <f aca="false">IF(AND($B192&gt;Input!$C$50,$B192&lt;Input!$C$25),Input!$C$51,0)</f>
        <v>0</v>
      </c>
    </row>
    <row r="193" customFormat="false" ht="12.8" hidden="false" customHeight="false" outlineLevel="0" collapsed="false">
      <c r="A193" s="76" t="n">
        <v>189</v>
      </c>
      <c r="B193" s="77" t="n">
        <f aca="false">EOMONTH(Input!$C$7,A193)</f>
        <v>48669</v>
      </c>
      <c r="C193" s="76" t="n">
        <f aca="false">DATEDIF(Input!$C$23,$B193,"Y")</f>
        <v>55</v>
      </c>
      <c r="E193" s="78" t="n">
        <f aca="false">IF(AND($B193&gt;Input!$C$50,$B193&lt;Input!$C$25),Input!$C$51,0)</f>
        <v>0</v>
      </c>
    </row>
    <row r="194" customFormat="false" ht="12.8" hidden="false" customHeight="false" outlineLevel="0" collapsed="false">
      <c r="A194" s="76" t="n">
        <v>190</v>
      </c>
      <c r="B194" s="77" t="n">
        <f aca="false">EOMONTH(Input!$C$7,A194)</f>
        <v>48699</v>
      </c>
      <c r="C194" s="76" t="n">
        <f aca="false">DATEDIF(Input!$C$23,$B194,"Y")</f>
        <v>55</v>
      </c>
      <c r="E194" s="78" t="n">
        <f aca="false">IF(AND($B194&gt;Input!$C$50,$B194&lt;Input!$C$25),Input!$C$51,0)</f>
        <v>0</v>
      </c>
    </row>
    <row r="195" customFormat="false" ht="12.8" hidden="false" customHeight="false" outlineLevel="0" collapsed="false">
      <c r="A195" s="76" t="n">
        <v>191</v>
      </c>
      <c r="B195" s="77" t="n">
        <f aca="false">EOMONTH(Input!$C$7,A195)</f>
        <v>48730</v>
      </c>
      <c r="C195" s="76" t="n">
        <f aca="false">DATEDIF(Input!$C$23,$B195,"Y")</f>
        <v>56</v>
      </c>
      <c r="E195" s="78" t="n">
        <f aca="false">IF(AND($B195&gt;Input!$C$50,$B195&lt;Input!$C$25),Input!$C$51,0)</f>
        <v>0</v>
      </c>
    </row>
    <row r="196" customFormat="false" ht="12.8" hidden="false" customHeight="false" outlineLevel="0" collapsed="false">
      <c r="A196" s="76" t="n">
        <v>192</v>
      </c>
      <c r="B196" s="77" t="n">
        <f aca="false">EOMONTH(Input!$C$7,A196)</f>
        <v>48760</v>
      </c>
      <c r="C196" s="76" t="n">
        <f aca="false">DATEDIF(Input!$C$23,$B196,"Y")</f>
        <v>56</v>
      </c>
      <c r="E196" s="78" t="n">
        <f aca="false">IF(AND($B196&gt;Input!$C$50,$B196&lt;Input!$C$25),Input!$C$51,0)</f>
        <v>0</v>
      </c>
    </row>
    <row r="197" customFormat="false" ht="12.8" hidden="false" customHeight="false" outlineLevel="0" collapsed="false">
      <c r="A197" s="76" t="n">
        <v>193</v>
      </c>
      <c r="B197" s="77" t="n">
        <f aca="false">EOMONTH(Input!$C$7,A197)</f>
        <v>48791</v>
      </c>
      <c r="C197" s="76" t="n">
        <f aca="false">DATEDIF(Input!$C$23,$B197,"Y")</f>
        <v>56</v>
      </c>
      <c r="E197" s="78" t="n">
        <f aca="false">IF(AND($B197&gt;Input!$C$50,$B197&lt;Input!$C$25),Input!$C$51,0)</f>
        <v>0</v>
      </c>
    </row>
    <row r="198" customFormat="false" ht="12.8" hidden="false" customHeight="false" outlineLevel="0" collapsed="false">
      <c r="A198" s="76" t="n">
        <v>194</v>
      </c>
      <c r="B198" s="77" t="n">
        <f aca="false">EOMONTH(Input!$C$7,A198)</f>
        <v>48822</v>
      </c>
      <c r="C198" s="76" t="n">
        <f aca="false">DATEDIF(Input!$C$23,$B198,"Y")</f>
        <v>56</v>
      </c>
      <c r="E198" s="78" t="n">
        <f aca="false">IF(AND($B198&gt;Input!$C$50,$B198&lt;Input!$C$25),Input!$C$51,0)</f>
        <v>0</v>
      </c>
    </row>
    <row r="199" customFormat="false" ht="12.8" hidden="false" customHeight="false" outlineLevel="0" collapsed="false">
      <c r="A199" s="76" t="n">
        <v>195</v>
      </c>
      <c r="B199" s="77" t="n">
        <f aca="false">EOMONTH(Input!$C$7,A199)</f>
        <v>48852</v>
      </c>
      <c r="C199" s="76" t="n">
        <f aca="false">DATEDIF(Input!$C$23,$B199,"Y")</f>
        <v>56</v>
      </c>
      <c r="E199" s="78" t="n">
        <f aca="false">IF(AND($B199&gt;Input!$C$50,$B199&lt;Input!$C$25),Input!$C$51,0)</f>
        <v>0</v>
      </c>
    </row>
    <row r="200" customFormat="false" ht="12.8" hidden="false" customHeight="false" outlineLevel="0" collapsed="false">
      <c r="A200" s="76" t="n">
        <v>196</v>
      </c>
      <c r="B200" s="77" t="n">
        <f aca="false">EOMONTH(Input!$C$7,A200)</f>
        <v>48883</v>
      </c>
      <c r="C200" s="76" t="n">
        <f aca="false">DATEDIF(Input!$C$23,$B200,"Y")</f>
        <v>56</v>
      </c>
      <c r="E200" s="78" t="n">
        <f aca="false">IF(AND($B200&gt;Input!$C$50,$B200&lt;Input!$C$25),Input!$C$51,0)</f>
        <v>0</v>
      </c>
    </row>
    <row r="201" customFormat="false" ht="12.8" hidden="false" customHeight="false" outlineLevel="0" collapsed="false">
      <c r="A201" s="76" t="n">
        <v>197</v>
      </c>
      <c r="B201" s="77" t="n">
        <f aca="false">EOMONTH(Input!$C$7,A201)</f>
        <v>48913</v>
      </c>
      <c r="C201" s="76" t="n">
        <f aca="false">DATEDIF(Input!$C$23,$B201,"Y")</f>
        <v>56</v>
      </c>
      <c r="E201" s="78" t="n">
        <f aca="false">IF(AND($B201&gt;Input!$C$50,$B201&lt;Input!$C$25),Input!$C$51,0)</f>
        <v>0</v>
      </c>
    </row>
    <row r="202" customFormat="false" ht="12.8" hidden="false" customHeight="false" outlineLevel="0" collapsed="false">
      <c r="A202" s="76" t="n">
        <v>198</v>
      </c>
      <c r="B202" s="77" t="n">
        <f aca="false">EOMONTH(Input!$C$7,A202)</f>
        <v>48944</v>
      </c>
      <c r="C202" s="76" t="n">
        <f aca="false">DATEDIF(Input!$C$23,$B202,"Y")</f>
        <v>56</v>
      </c>
      <c r="E202" s="78" t="n">
        <f aca="false">IF(AND($B202&gt;Input!$C$50,$B202&lt;Input!$C$25),Input!$C$51,0)</f>
        <v>0</v>
      </c>
    </row>
    <row r="203" customFormat="false" ht="12.8" hidden="false" customHeight="false" outlineLevel="0" collapsed="false">
      <c r="A203" s="76" t="n">
        <v>199</v>
      </c>
      <c r="B203" s="77" t="n">
        <f aca="false">EOMONTH(Input!$C$7,A203)</f>
        <v>48975</v>
      </c>
      <c r="C203" s="76" t="n">
        <f aca="false">DATEDIF(Input!$C$23,$B203,"Y")</f>
        <v>56</v>
      </c>
      <c r="E203" s="78" t="n">
        <f aca="false">IF(AND($B203&gt;Input!$C$50,$B203&lt;Input!$C$25),Input!$C$51,0)</f>
        <v>0</v>
      </c>
    </row>
    <row r="204" customFormat="false" ht="12.8" hidden="false" customHeight="false" outlineLevel="0" collapsed="false">
      <c r="A204" s="76" t="n">
        <v>200</v>
      </c>
      <c r="B204" s="77" t="n">
        <f aca="false">EOMONTH(Input!$C$7,A204)</f>
        <v>49003</v>
      </c>
      <c r="C204" s="76" t="n">
        <f aca="false">DATEDIF(Input!$C$23,$B204,"Y")</f>
        <v>56</v>
      </c>
      <c r="E204" s="78" t="n">
        <f aca="false">IF(AND($B204&gt;Input!$C$50,$B204&lt;Input!$C$25),Input!$C$51,0)</f>
        <v>0</v>
      </c>
    </row>
    <row r="205" customFormat="false" ht="12.8" hidden="false" customHeight="false" outlineLevel="0" collapsed="false">
      <c r="A205" s="76" t="n">
        <v>201</v>
      </c>
      <c r="B205" s="77" t="n">
        <f aca="false">EOMONTH(Input!$C$7,A205)</f>
        <v>49034</v>
      </c>
      <c r="C205" s="76" t="n">
        <f aca="false">DATEDIF(Input!$C$23,$B205,"Y")</f>
        <v>56</v>
      </c>
      <c r="E205" s="78" t="n">
        <f aca="false">IF(AND($B205&gt;Input!$C$50,$B205&lt;Input!$C$25),Input!$C$51,0)</f>
        <v>0</v>
      </c>
    </row>
    <row r="206" customFormat="false" ht="12.8" hidden="false" customHeight="false" outlineLevel="0" collapsed="false">
      <c r="A206" s="76" t="n">
        <v>202</v>
      </c>
      <c r="B206" s="77" t="n">
        <f aca="false">EOMONTH(Input!$C$7,A206)</f>
        <v>49064</v>
      </c>
      <c r="C206" s="76" t="n">
        <f aca="false">DATEDIF(Input!$C$23,$B206,"Y")</f>
        <v>56</v>
      </c>
      <c r="E206" s="78" t="n">
        <f aca="false">IF(AND($B206&gt;Input!$C$50,$B206&lt;Input!$C$25),Input!$C$51,0)</f>
        <v>0</v>
      </c>
    </row>
    <row r="207" customFormat="false" ht="12.8" hidden="false" customHeight="false" outlineLevel="0" collapsed="false">
      <c r="A207" s="76" t="n">
        <v>203</v>
      </c>
      <c r="B207" s="77" t="n">
        <f aca="false">EOMONTH(Input!$C$7,A207)</f>
        <v>49095</v>
      </c>
      <c r="C207" s="76" t="n">
        <f aca="false">DATEDIF(Input!$C$23,$B207,"Y")</f>
        <v>57</v>
      </c>
      <c r="E207" s="78" t="n">
        <f aca="false">IF(AND($B207&gt;Input!$C$50,$B207&lt;Input!$C$25),Input!$C$51,0)</f>
        <v>0</v>
      </c>
    </row>
    <row r="208" customFormat="false" ht="12.8" hidden="false" customHeight="false" outlineLevel="0" collapsed="false">
      <c r="A208" s="76" t="n">
        <v>204</v>
      </c>
      <c r="B208" s="77" t="n">
        <f aca="false">EOMONTH(Input!$C$7,A208)</f>
        <v>49125</v>
      </c>
      <c r="C208" s="76" t="n">
        <f aca="false">DATEDIF(Input!$C$23,$B208,"Y")</f>
        <v>57</v>
      </c>
      <c r="E208" s="78" t="n">
        <f aca="false">IF(AND($B208&gt;Input!$C$50,$B208&lt;Input!$C$25),Input!$C$51,0)</f>
        <v>0</v>
      </c>
    </row>
    <row r="209" customFormat="false" ht="12.8" hidden="false" customHeight="false" outlineLevel="0" collapsed="false">
      <c r="A209" s="76" t="n">
        <v>205</v>
      </c>
      <c r="B209" s="77" t="n">
        <f aca="false">EOMONTH(Input!$C$7,A209)</f>
        <v>49156</v>
      </c>
      <c r="C209" s="76" t="n">
        <f aca="false">DATEDIF(Input!$C$23,$B209,"Y")</f>
        <v>57</v>
      </c>
      <c r="E209" s="78" t="n">
        <f aca="false">IF(AND($B209&gt;Input!$C$50,$B209&lt;Input!$C$25),Input!$C$51,0)</f>
        <v>0</v>
      </c>
    </row>
    <row r="210" customFormat="false" ht="12.8" hidden="false" customHeight="false" outlineLevel="0" collapsed="false">
      <c r="A210" s="76" t="n">
        <v>206</v>
      </c>
      <c r="B210" s="77" t="n">
        <f aca="false">EOMONTH(Input!$C$7,A210)</f>
        <v>49187</v>
      </c>
      <c r="C210" s="76" t="n">
        <f aca="false">DATEDIF(Input!$C$23,$B210,"Y")</f>
        <v>57</v>
      </c>
      <c r="E210" s="78" t="n">
        <f aca="false">IF(AND($B210&gt;Input!$C$50,$B210&lt;Input!$C$25),Input!$C$51,0)</f>
        <v>0</v>
      </c>
    </row>
    <row r="211" customFormat="false" ht="12.8" hidden="false" customHeight="false" outlineLevel="0" collapsed="false">
      <c r="A211" s="76" t="n">
        <v>207</v>
      </c>
      <c r="B211" s="77" t="n">
        <f aca="false">EOMONTH(Input!$C$7,A211)</f>
        <v>49217</v>
      </c>
      <c r="C211" s="76" t="n">
        <f aca="false">DATEDIF(Input!$C$23,$B211,"Y")</f>
        <v>57</v>
      </c>
      <c r="E211" s="78" t="n">
        <f aca="false">IF(AND($B211&gt;Input!$C$50,$B211&lt;Input!$C$25),Input!$C$51,0)</f>
        <v>0</v>
      </c>
    </row>
    <row r="212" customFormat="false" ht="12.8" hidden="false" customHeight="false" outlineLevel="0" collapsed="false">
      <c r="A212" s="76" t="n">
        <v>208</v>
      </c>
      <c r="B212" s="77" t="n">
        <f aca="false">EOMONTH(Input!$C$7,A212)</f>
        <v>49248</v>
      </c>
      <c r="C212" s="76" t="n">
        <f aca="false">DATEDIF(Input!$C$23,$B212,"Y")</f>
        <v>57</v>
      </c>
      <c r="E212" s="78" t="n">
        <f aca="false">IF(AND($B212&gt;Input!$C$50,$B212&lt;Input!$C$25),Input!$C$51,0)</f>
        <v>0</v>
      </c>
    </row>
    <row r="213" customFormat="false" ht="12.8" hidden="false" customHeight="false" outlineLevel="0" collapsed="false">
      <c r="A213" s="76" t="n">
        <v>209</v>
      </c>
      <c r="B213" s="77" t="n">
        <f aca="false">EOMONTH(Input!$C$7,A213)</f>
        <v>49278</v>
      </c>
      <c r="C213" s="76" t="n">
        <f aca="false">DATEDIF(Input!$C$23,$B213,"Y")</f>
        <v>57</v>
      </c>
      <c r="E213" s="78" t="n">
        <f aca="false">IF(AND($B213&gt;Input!$C$50,$B213&lt;Input!$C$25),Input!$C$51,0)</f>
        <v>0</v>
      </c>
    </row>
    <row r="214" customFormat="false" ht="12.8" hidden="false" customHeight="false" outlineLevel="0" collapsed="false">
      <c r="A214" s="76" t="n">
        <v>210</v>
      </c>
      <c r="B214" s="77" t="n">
        <f aca="false">EOMONTH(Input!$C$7,A214)</f>
        <v>49309</v>
      </c>
      <c r="C214" s="76" t="n">
        <f aca="false">DATEDIF(Input!$C$23,$B214,"Y")</f>
        <v>57</v>
      </c>
      <c r="E214" s="78" t="n">
        <f aca="false">IF(AND($B214&gt;Input!$C$50,$B214&lt;Input!$C$25),Input!$C$51,0)</f>
        <v>0</v>
      </c>
    </row>
    <row r="215" customFormat="false" ht="12.8" hidden="false" customHeight="false" outlineLevel="0" collapsed="false">
      <c r="A215" s="76" t="n">
        <v>211</v>
      </c>
      <c r="B215" s="77" t="n">
        <f aca="false">EOMONTH(Input!$C$7,A215)</f>
        <v>49340</v>
      </c>
      <c r="C215" s="76" t="n">
        <f aca="false">DATEDIF(Input!$C$23,$B215,"Y")</f>
        <v>57</v>
      </c>
      <c r="E215" s="78" t="n">
        <f aca="false">IF(AND($B215&gt;Input!$C$50,$B215&lt;Input!$C$25),Input!$C$51,0)</f>
        <v>0</v>
      </c>
    </row>
    <row r="216" customFormat="false" ht="12.8" hidden="false" customHeight="false" outlineLevel="0" collapsed="false">
      <c r="A216" s="76" t="n">
        <v>212</v>
      </c>
      <c r="B216" s="77" t="n">
        <f aca="false">EOMONTH(Input!$C$7,A216)</f>
        <v>49368</v>
      </c>
      <c r="C216" s="76" t="n">
        <f aca="false">DATEDIF(Input!$C$23,$B216,"Y")</f>
        <v>57</v>
      </c>
      <c r="E216" s="78" t="n">
        <f aca="false">IF(AND($B216&gt;Input!$C$50,$B216&lt;Input!$C$25),Input!$C$51,0)</f>
        <v>0</v>
      </c>
    </row>
    <row r="217" customFormat="false" ht="12.8" hidden="false" customHeight="false" outlineLevel="0" collapsed="false">
      <c r="A217" s="76" t="n">
        <v>213</v>
      </c>
      <c r="B217" s="77" t="n">
        <f aca="false">EOMONTH(Input!$C$7,A217)</f>
        <v>49399</v>
      </c>
      <c r="C217" s="76" t="n">
        <f aca="false">DATEDIF(Input!$C$23,$B217,"Y")</f>
        <v>57</v>
      </c>
      <c r="E217" s="78" t="n">
        <f aca="false">IF(AND($B217&gt;Input!$C$50,$B217&lt;Input!$C$25),Input!$C$51,0)</f>
        <v>0</v>
      </c>
    </row>
    <row r="218" customFormat="false" ht="12.8" hidden="false" customHeight="false" outlineLevel="0" collapsed="false">
      <c r="A218" s="76" t="n">
        <v>214</v>
      </c>
      <c r="B218" s="77" t="n">
        <f aca="false">EOMONTH(Input!$C$7,A218)</f>
        <v>49429</v>
      </c>
      <c r="C218" s="76" t="n">
        <f aca="false">DATEDIF(Input!$C$23,$B218,"Y")</f>
        <v>57</v>
      </c>
      <c r="E218" s="78" t="n">
        <f aca="false">IF(AND($B218&gt;Input!$C$50,$B218&lt;Input!$C$25),Input!$C$51,0)</f>
        <v>0</v>
      </c>
    </row>
    <row r="219" customFormat="false" ht="12.8" hidden="false" customHeight="false" outlineLevel="0" collapsed="false">
      <c r="A219" s="76" t="n">
        <v>215</v>
      </c>
      <c r="B219" s="77" t="n">
        <f aca="false">EOMONTH(Input!$C$7,A219)</f>
        <v>49460</v>
      </c>
      <c r="C219" s="76" t="n">
        <f aca="false">DATEDIF(Input!$C$23,$B219,"Y")</f>
        <v>58</v>
      </c>
      <c r="E219" s="78" t="n">
        <f aca="false">IF(AND($B219&gt;Input!$C$50,$B219&lt;Input!$C$25),Input!$C$51,0)</f>
        <v>0</v>
      </c>
    </row>
    <row r="220" customFormat="false" ht="12.8" hidden="false" customHeight="false" outlineLevel="0" collapsed="false">
      <c r="A220" s="76" t="n">
        <v>216</v>
      </c>
      <c r="B220" s="77" t="n">
        <f aca="false">EOMONTH(Input!$C$7,A220)</f>
        <v>49490</v>
      </c>
      <c r="C220" s="76" t="n">
        <f aca="false">DATEDIF(Input!$C$23,$B220,"Y")</f>
        <v>58</v>
      </c>
      <c r="E220" s="78" t="n">
        <f aca="false">IF(AND($B220&gt;Input!$C$50,$B220&lt;Input!$C$25),Input!$C$51,0)</f>
        <v>0</v>
      </c>
    </row>
    <row r="221" customFormat="false" ht="12.8" hidden="false" customHeight="false" outlineLevel="0" collapsed="false">
      <c r="A221" s="76" t="n">
        <v>217</v>
      </c>
      <c r="B221" s="77" t="n">
        <f aca="false">EOMONTH(Input!$C$7,A221)</f>
        <v>49521</v>
      </c>
      <c r="C221" s="76" t="n">
        <f aca="false">DATEDIF(Input!$C$23,$B221,"Y")</f>
        <v>58</v>
      </c>
      <c r="E221" s="78" t="n">
        <f aca="false">IF(AND($B221&gt;Input!$C$50,$B221&lt;Input!$C$25),Input!$C$51,0)</f>
        <v>0</v>
      </c>
    </row>
    <row r="222" customFormat="false" ht="12.8" hidden="false" customHeight="false" outlineLevel="0" collapsed="false">
      <c r="A222" s="76" t="n">
        <v>218</v>
      </c>
      <c r="B222" s="77" t="n">
        <f aca="false">EOMONTH(Input!$C$7,A222)</f>
        <v>49552</v>
      </c>
      <c r="C222" s="76" t="n">
        <f aca="false">DATEDIF(Input!$C$23,$B222,"Y")</f>
        <v>58</v>
      </c>
      <c r="E222" s="78" t="n">
        <f aca="false">IF(AND($B222&gt;Input!$C$50,$B222&lt;Input!$C$25),Input!$C$51,0)</f>
        <v>0</v>
      </c>
    </row>
    <row r="223" customFormat="false" ht="12.8" hidden="false" customHeight="false" outlineLevel="0" collapsed="false">
      <c r="A223" s="76" t="n">
        <v>219</v>
      </c>
      <c r="B223" s="77" t="n">
        <f aca="false">EOMONTH(Input!$C$7,A223)</f>
        <v>49582</v>
      </c>
      <c r="C223" s="76" t="n">
        <f aca="false">DATEDIF(Input!$C$23,$B223,"Y")</f>
        <v>58</v>
      </c>
      <c r="E223" s="78" t="n">
        <f aca="false">IF(AND($B223&gt;Input!$C$50,$B223&lt;Input!$C$25),Input!$C$51,0)</f>
        <v>0</v>
      </c>
    </row>
    <row r="224" customFormat="false" ht="12.8" hidden="false" customHeight="false" outlineLevel="0" collapsed="false">
      <c r="A224" s="76" t="n">
        <v>220</v>
      </c>
      <c r="B224" s="77" t="n">
        <f aca="false">EOMONTH(Input!$C$7,A224)</f>
        <v>49613</v>
      </c>
      <c r="C224" s="76" t="n">
        <f aca="false">DATEDIF(Input!$C$23,$B224,"Y")</f>
        <v>58</v>
      </c>
      <c r="E224" s="78" t="n">
        <f aca="false">IF(AND($B224&gt;Input!$C$50,$B224&lt;Input!$C$25),Input!$C$51,0)</f>
        <v>0</v>
      </c>
    </row>
    <row r="225" customFormat="false" ht="12.8" hidden="false" customHeight="false" outlineLevel="0" collapsed="false">
      <c r="A225" s="76" t="n">
        <v>221</v>
      </c>
      <c r="B225" s="77" t="n">
        <f aca="false">EOMONTH(Input!$C$7,A225)</f>
        <v>49643</v>
      </c>
      <c r="C225" s="76" t="n">
        <f aca="false">DATEDIF(Input!$C$23,$B225,"Y")</f>
        <v>58</v>
      </c>
      <c r="E225" s="78" t="n">
        <f aca="false">IF(AND($B225&gt;Input!$C$50,$B225&lt;Input!$C$25),Input!$C$51,0)</f>
        <v>0</v>
      </c>
    </row>
    <row r="226" customFormat="false" ht="12.8" hidden="false" customHeight="false" outlineLevel="0" collapsed="false">
      <c r="A226" s="76" t="n">
        <v>222</v>
      </c>
      <c r="B226" s="77" t="n">
        <f aca="false">EOMONTH(Input!$C$7,A226)</f>
        <v>49674</v>
      </c>
      <c r="C226" s="76" t="n">
        <f aca="false">DATEDIF(Input!$C$23,$B226,"Y")</f>
        <v>58</v>
      </c>
      <c r="E226" s="78" t="n">
        <f aca="false">IF(AND($B226&gt;Input!$C$50,$B226&lt;Input!$C$25),Input!$C$51,0)</f>
        <v>0</v>
      </c>
    </row>
    <row r="227" customFormat="false" ht="12.8" hidden="false" customHeight="false" outlineLevel="0" collapsed="false">
      <c r="A227" s="76" t="n">
        <v>223</v>
      </c>
      <c r="B227" s="77" t="n">
        <f aca="false">EOMONTH(Input!$C$7,A227)</f>
        <v>49705</v>
      </c>
      <c r="C227" s="76" t="n">
        <f aca="false">DATEDIF(Input!$C$23,$B227,"Y")</f>
        <v>58</v>
      </c>
      <c r="E227" s="78" t="n">
        <f aca="false">IF(AND($B227&gt;Input!$C$50,$B227&lt;Input!$C$25),Input!$C$51,0)</f>
        <v>0</v>
      </c>
    </row>
    <row r="228" customFormat="false" ht="12.8" hidden="false" customHeight="false" outlineLevel="0" collapsed="false">
      <c r="A228" s="76" t="n">
        <v>224</v>
      </c>
      <c r="B228" s="77" t="n">
        <f aca="false">EOMONTH(Input!$C$7,A228)</f>
        <v>49734</v>
      </c>
      <c r="C228" s="76" t="n">
        <f aca="false">DATEDIF(Input!$C$23,$B228,"Y")</f>
        <v>58</v>
      </c>
      <c r="E228" s="78" t="n">
        <f aca="false">IF(AND($B228&gt;Input!$C$50,$B228&lt;Input!$C$25),Input!$C$51,0)</f>
        <v>0</v>
      </c>
    </row>
    <row r="229" customFormat="false" ht="12.8" hidden="false" customHeight="false" outlineLevel="0" collapsed="false">
      <c r="A229" s="76" t="n">
        <v>225</v>
      </c>
      <c r="B229" s="77" t="n">
        <f aca="false">EOMONTH(Input!$C$7,A229)</f>
        <v>49765</v>
      </c>
      <c r="C229" s="76" t="n">
        <f aca="false">DATEDIF(Input!$C$23,$B229,"Y")</f>
        <v>58</v>
      </c>
      <c r="E229" s="78" t="n">
        <f aca="false">IF(AND($B229&gt;Input!$C$50,$B229&lt;Input!$C$25),Input!$C$51,0)</f>
        <v>0</v>
      </c>
    </row>
    <row r="230" customFormat="false" ht="12.8" hidden="false" customHeight="false" outlineLevel="0" collapsed="false">
      <c r="A230" s="76" t="n">
        <v>226</v>
      </c>
      <c r="B230" s="77" t="n">
        <f aca="false">EOMONTH(Input!$C$7,A230)</f>
        <v>49795</v>
      </c>
      <c r="C230" s="76" t="n">
        <f aca="false">DATEDIF(Input!$C$23,$B230,"Y")</f>
        <v>58</v>
      </c>
      <c r="E230" s="78" t="n">
        <f aca="false">IF(AND($B230&gt;Input!$C$50,$B230&lt;Input!$C$25),Input!$C$51,0)</f>
        <v>0</v>
      </c>
    </row>
    <row r="231" customFormat="false" ht="12.8" hidden="false" customHeight="false" outlineLevel="0" collapsed="false">
      <c r="A231" s="76" t="n">
        <v>227</v>
      </c>
      <c r="B231" s="77" t="n">
        <f aca="false">EOMONTH(Input!$C$7,A231)</f>
        <v>49826</v>
      </c>
      <c r="C231" s="76" t="n">
        <f aca="false">DATEDIF(Input!$C$23,$B231,"Y")</f>
        <v>59</v>
      </c>
      <c r="E231" s="78" t="n">
        <f aca="false">IF(AND($B231&gt;Input!$C$50,$B231&lt;Input!$C$25),Input!$C$51,0)</f>
        <v>0</v>
      </c>
    </row>
    <row r="232" customFormat="false" ht="12.8" hidden="false" customHeight="false" outlineLevel="0" collapsed="false">
      <c r="A232" s="76" t="n">
        <v>228</v>
      </c>
      <c r="B232" s="77" t="n">
        <f aca="false">EOMONTH(Input!$C$7,A232)</f>
        <v>49856</v>
      </c>
      <c r="C232" s="76" t="n">
        <f aca="false">DATEDIF(Input!$C$23,$B232,"Y")</f>
        <v>59</v>
      </c>
      <c r="E232" s="78" t="n">
        <f aca="false">IF(AND($B232&gt;Input!$C$50,$B232&lt;Input!$C$25),Input!$C$51,0)</f>
        <v>0</v>
      </c>
    </row>
    <row r="233" customFormat="false" ht="12.8" hidden="false" customHeight="false" outlineLevel="0" collapsed="false">
      <c r="A233" s="76" t="n">
        <v>229</v>
      </c>
      <c r="B233" s="77" t="n">
        <f aca="false">EOMONTH(Input!$C$7,A233)</f>
        <v>49887</v>
      </c>
      <c r="C233" s="76" t="n">
        <f aca="false">DATEDIF(Input!$C$23,$B233,"Y")</f>
        <v>59</v>
      </c>
      <c r="E233" s="78" t="n">
        <f aca="false">IF(AND($B233&gt;Input!$C$50,$B233&lt;Input!$C$25),Input!$C$51,0)</f>
        <v>0</v>
      </c>
    </row>
    <row r="234" customFormat="false" ht="12.8" hidden="false" customHeight="false" outlineLevel="0" collapsed="false">
      <c r="A234" s="76" t="n">
        <v>230</v>
      </c>
      <c r="B234" s="77" t="n">
        <f aca="false">EOMONTH(Input!$C$7,A234)</f>
        <v>49918</v>
      </c>
      <c r="C234" s="76" t="n">
        <f aca="false">DATEDIF(Input!$C$23,$B234,"Y")</f>
        <v>59</v>
      </c>
      <c r="E234" s="78" t="n">
        <f aca="false">IF(AND($B234&gt;Input!$C$50,$B234&lt;Input!$C$25),Input!$C$51,0)</f>
        <v>0</v>
      </c>
    </row>
    <row r="235" customFormat="false" ht="12.8" hidden="false" customHeight="false" outlineLevel="0" collapsed="false">
      <c r="A235" s="76" t="n">
        <v>231</v>
      </c>
      <c r="B235" s="77" t="n">
        <f aca="false">EOMONTH(Input!$C$7,A235)</f>
        <v>49948</v>
      </c>
      <c r="C235" s="76" t="n">
        <f aca="false">DATEDIF(Input!$C$23,$B235,"Y")</f>
        <v>59</v>
      </c>
      <c r="E235" s="78" t="n">
        <f aca="false">IF(AND($B235&gt;Input!$C$50,$B235&lt;Input!$C$25),Input!$C$51,0)</f>
        <v>0</v>
      </c>
    </row>
    <row r="236" customFormat="false" ht="12.8" hidden="false" customHeight="false" outlineLevel="0" collapsed="false">
      <c r="A236" s="76" t="n">
        <v>232</v>
      </c>
      <c r="B236" s="77" t="n">
        <f aca="false">EOMONTH(Input!$C$7,A236)</f>
        <v>49979</v>
      </c>
      <c r="C236" s="76" t="n">
        <f aca="false">DATEDIF(Input!$C$23,$B236,"Y")</f>
        <v>59</v>
      </c>
      <c r="E236" s="78" t="n">
        <f aca="false">IF(AND($B236&gt;Input!$C$50,$B236&lt;Input!$C$25),Input!$C$51,0)</f>
        <v>0</v>
      </c>
    </row>
    <row r="237" customFormat="false" ht="12.8" hidden="false" customHeight="false" outlineLevel="0" collapsed="false">
      <c r="A237" s="76" t="n">
        <v>233</v>
      </c>
      <c r="B237" s="77" t="n">
        <f aca="false">EOMONTH(Input!$C$7,A237)</f>
        <v>50009</v>
      </c>
      <c r="C237" s="76" t="n">
        <f aca="false">DATEDIF(Input!$C$23,$B237,"Y")</f>
        <v>59</v>
      </c>
      <c r="E237" s="78" t="n">
        <f aca="false">IF(AND($B237&gt;Input!$C$50,$B237&lt;Input!$C$25),Input!$C$51,0)</f>
        <v>0</v>
      </c>
    </row>
    <row r="238" customFormat="false" ht="12.8" hidden="false" customHeight="false" outlineLevel="0" collapsed="false">
      <c r="A238" s="76" t="n">
        <v>234</v>
      </c>
      <c r="B238" s="77" t="n">
        <f aca="false">EOMONTH(Input!$C$7,A238)</f>
        <v>50040</v>
      </c>
      <c r="C238" s="76" t="n">
        <f aca="false">DATEDIF(Input!$C$23,$B238,"Y")</f>
        <v>59</v>
      </c>
      <c r="E238" s="78" t="n">
        <f aca="false">IF(AND($B238&gt;Input!$C$50,$B238&lt;Input!$C$25),Input!$C$51,0)</f>
        <v>0</v>
      </c>
    </row>
    <row r="239" customFormat="false" ht="12.8" hidden="false" customHeight="false" outlineLevel="0" collapsed="false">
      <c r="A239" s="76" t="n">
        <v>235</v>
      </c>
      <c r="B239" s="77" t="n">
        <f aca="false">EOMONTH(Input!$C$7,A239)</f>
        <v>50071</v>
      </c>
      <c r="C239" s="76" t="n">
        <f aca="false">DATEDIF(Input!$C$23,$B239,"Y")</f>
        <v>59</v>
      </c>
      <c r="E239" s="78" t="n">
        <f aca="false">IF(AND($B239&gt;Input!$C$50,$B239&lt;Input!$C$25),Input!$C$51,0)</f>
        <v>0</v>
      </c>
    </row>
    <row r="240" customFormat="false" ht="12.8" hidden="false" customHeight="false" outlineLevel="0" collapsed="false">
      <c r="A240" s="76" t="n">
        <v>236</v>
      </c>
      <c r="B240" s="77" t="n">
        <f aca="false">EOMONTH(Input!$C$7,A240)</f>
        <v>50099</v>
      </c>
      <c r="C240" s="76" t="n">
        <f aca="false">DATEDIF(Input!$C$23,$B240,"Y")</f>
        <v>59</v>
      </c>
      <c r="E240" s="78" t="n">
        <f aca="false">IF(AND($B240&gt;Input!$C$50,$B240&lt;Input!$C$25),Input!$C$51,0)</f>
        <v>0</v>
      </c>
    </row>
    <row r="241" customFormat="false" ht="12.8" hidden="false" customHeight="false" outlineLevel="0" collapsed="false">
      <c r="A241" s="76" t="n">
        <v>237</v>
      </c>
      <c r="B241" s="77" t="n">
        <f aca="false">EOMONTH(Input!$C$7,A241)</f>
        <v>50130</v>
      </c>
      <c r="C241" s="76" t="n">
        <f aca="false">DATEDIF(Input!$C$23,$B241,"Y")</f>
        <v>59</v>
      </c>
      <c r="E241" s="78" t="n">
        <f aca="false">IF(AND($B241&gt;Input!$C$50,$B241&lt;Input!$C$25),Input!$C$51,0)</f>
        <v>0</v>
      </c>
    </row>
    <row r="242" customFormat="false" ht="12.8" hidden="false" customHeight="false" outlineLevel="0" collapsed="false">
      <c r="A242" s="76" t="n">
        <v>238</v>
      </c>
      <c r="B242" s="77" t="n">
        <f aca="false">EOMONTH(Input!$C$7,A242)</f>
        <v>50160</v>
      </c>
      <c r="C242" s="76" t="n">
        <f aca="false">DATEDIF(Input!$C$23,$B242,"Y")</f>
        <v>59</v>
      </c>
      <c r="E242" s="78" t="n">
        <f aca="false">IF(AND($B242&gt;Input!$C$50,$B242&lt;Input!$C$25),Input!$C$51,0)</f>
        <v>0</v>
      </c>
    </row>
    <row r="243" customFormat="false" ht="12.8" hidden="false" customHeight="false" outlineLevel="0" collapsed="false">
      <c r="A243" s="76" t="n">
        <v>239</v>
      </c>
      <c r="B243" s="77" t="n">
        <f aca="false">EOMONTH(Input!$C$7,A243)</f>
        <v>50191</v>
      </c>
      <c r="C243" s="76" t="n">
        <f aca="false">DATEDIF(Input!$C$23,$B243,"Y")</f>
        <v>60</v>
      </c>
      <c r="E243" s="78" t="n">
        <f aca="false">IF(AND($B243&gt;Input!$C$50,$B243&lt;Input!$C$25),Input!$C$51,0)</f>
        <v>0</v>
      </c>
    </row>
    <row r="244" customFormat="false" ht="12.8" hidden="false" customHeight="false" outlineLevel="0" collapsed="false">
      <c r="A244" s="76" t="n">
        <v>240</v>
      </c>
      <c r="B244" s="77" t="n">
        <f aca="false">EOMONTH(Input!$C$7,A244)</f>
        <v>50221</v>
      </c>
      <c r="C244" s="76" t="n">
        <f aca="false">DATEDIF(Input!$C$23,$B244,"Y")</f>
        <v>60</v>
      </c>
      <c r="E244" s="78" t="n">
        <f aca="false">IF(AND($B244&gt;Input!$C$50,$B244&lt;Input!$C$25),Input!$C$51,0)</f>
        <v>0</v>
      </c>
    </row>
    <row r="245" customFormat="false" ht="12.8" hidden="false" customHeight="false" outlineLevel="0" collapsed="false">
      <c r="A245" s="76" t="n">
        <v>241</v>
      </c>
      <c r="B245" s="77" t="n">
        <f aca="false">EOMONTH(Input!$C$7,A245)</f>
        <v>50252</v>
      </c>
      <c r="C245" s="76" t="n">
        <f aca="false">DATEDIF(Input!$C$23,$B245,"Y")</f>
        <v>60</v>
      </c>
      <c r="E245" s="78" t="n">
        <f aca="false">IF(AND($B245&gt;Input!$C$50,$B245&lt;Input!$C$25),Input!$C$51,0)</f>
        <v>0</v>
      </c>
    </row>
    <row r="246" customFormat="false" ht="12.8" hidden="false" customHeight="false" outlineLevel="0" collapsed="false">
      <c r="A246" s="76" t="n">
        <v>242</v>
      </c>
      <c r="B246" s="77" t="n">
        <f aca="false">EOMONTH(Input!$C$7,A246)</f>
        <v>50283</v>
      </c>
      <c r="C246" s="76" t="n">
        <f aca="false">DATEDIF(Input!$C$23,$B246,"Y")</f>
        <v>60</v>
      </c>
      <c r="E246" s="78" t="n">
        <f aca="false">IF(AND($B246&gt;Input!$C$50,$B246&lt;Input!$C$25),Input!$C$51,0)</f>
        <v>0</v>
      </c>
    </row>
    <row r="247" customFormat="false" ht="12.8" hidden="false" customHeight="false" outlineLevel="0" collapsed="false">
      <c r="A247" s="76" t="n">
        <v>243</v>
      </c>
      <c r="B247" s="77" t="n">
        <f aca="false">EOMONTH(Input!$C$7,A247)</f>
        <v>50313</v>
      </c>
      <c r="C247" s="76" t="n">
        <f aca="false">DATEDIF(Input!$C$23,$B247,"Y")</f>
        <v>60</v>
      </c>
      <c r="E247" s="78" t="n">
        <f aca="false">IF(AND($B247&gt;Input!$C$50,$B247&lt;Input!$C$25),Input!$C$51,0)</f>
        <v>0</v>
      </c>
    </row>
    <row r="248" customFormat="false" ht="12.8" hidden="false" customHeight="false" outlineLevel="0" collapsed="false">
      <c r="A248" s="76" t="n">
        <v>244</v>
      </c>
      <c r="B248" s="77" t="n">
        <f aca="false">EOMONTH(Input!$C$7,A248)</f>
        <v>50344</v>
      </c>
      <c r="C248" s="76" t="n">
        <f aca="false">DATEDIF(Input!$C$23,$B248,"Y")</f>
        <v>60</v>
      </c>
      <c r="E248" s="78" t="n">
        <f aca="false">IF(AND($B248&gt;Input!$C$50,$B248&lt;Input!$C$25),Input!$C$51,0)</f>
        <v>0</v>
      </c>
    </row>
    <row r="249" customFormat="false" ht="12.8" hidden="false" customHeight="false" outlineLevel="0" collapsed="false">
      <c r="A249" s="76" t="n">
        <v>245</v>
      </c>
      <c r="B249" s="77" t="n">
        <f aca="false">EOMONTH(Input!$C$7,A249)</f>
        <v>50374</v>
      </c>
      <c r="C249" s="76" t="n">
        <f aca="false">DATEDIF(Input!$C$23,$B249,"Y")</f>
        <v>60</v>
      </c>
      <c r="E249" s="78" t="n">
        <f aca="false">IF(AND($B249&gt;Input!$C$50,$B249&lt;Input!$C$25),Input!$C$51,0)</f>
        <v>0</v>
      </c>
    </row>
    <row r="250" customFormat="false" ht="12.8" hidden="false" customHeight="false" outlineLevel="0" collapsed="false">
      <c r="A250" s="76" t="n">
        <v>246</v>
      </c>
      <c r="B250" s="77" t="n">
        <f aca="false">EOMONTH(Input!$C$7,A250)</f>
        <v>50405</v>
      </c>
      <c r="C250" s="76" t="n">
        <f aca="false">DATEDIF(Input!$C$23,$B250,"Y")</f>
        <v>60</v>
      </c>
      <c r="E250" s="78" t="n">
        <f aca="false">IF(AND($B250&gt;Input!$C$50,$B250&lt;Input!$C$25),Input!$C$51,0)</f>
        <v>0</v>
      </c>
    </row>
    <row r="251" customFormat="false" ht="12.8" hidden="false" customHeight="false" outlineLevel="0" collapsed="false">
      <c r="A251" s="76" t="n">
        <v>247</v>
      </c>
      <c r="B251" s="77" t="n">
        <f aca="false">EOMONTH(Input!$C$7,A251)</f>
        <v>50436</v>
      </c>
      <c r="C251" s="76" t="n">
        <f aca="false">DATEDIF(Input!$C$23,$B251,"Y")</f>
        <v>60</v>
      </c>
      <c r="E251" s="78" t="n">
        <f aca="false">IF(AND($B251&gt;Input!$C$50,$B251&lt;Input!$C$25),Input!$C$51,0)</f>
        <v>0</v>
      </c>
    </row>
    <row r="252" customFormat="false" ht="12.8" hidden="false" customHeight="false" outlineLevel="0" collapsed="false">
      <c r="A252" s="76" t="n">
        <v>248</v>
      </c>
      <c r="B252" s="77" t="n">
        <f aca="false">EOMONTH(Input!$C$7,A252)</f>
        <v>50464</v>
      </c>
      <c r="C252" s="76" t="n">
        <f aca="false">DATEDIF(Input!$C$23,$B252,"Y")</f>
        <v>60</v>
      </c>
      <c r="E252" s="78" t="n">
        <f aca="false">IF(AND($B252&gt;Input!$C$50,$B252&lt;Input!$C$25),Input!$C$51,0)</f>
        <v>0</v>
      </c>
    </row>
    <row r="253" customFormat="false" ht="12.8" hidden="false" customHeight="false" outlineLevel="0" collapsed="false">
      <c r="A253" s="76" t="n">
        <v>249</v>
      </c>
      <c r="B253" s="77" t="n">
        <f aca="false">EOMONTH(Input!$C$7,A253)</f>
        <v>50495</v>
      </c>
      <c r="C253" s="76" t="n">
        <f aca="false">DATEDIF(Input!$C$23,$B253,"Y")</f>
        <v>60</v>
      </c>
      <c r="E253" s="78" t="n">
        <f aca="false">IF(AND($B253&gt;Input!$C$50,$B253&lt;Input!$C$25),Input!$C$51,0)</f>
        <v>0</v>
      </c>
    </row>
    <row r="254" customFormat="false" ht="12.8" hidden="false" customHeight="false" outlineLevel="0" collapsed="false">
      <c r="A254" s="76" t="n">
        <v>250</v>
      </c>
      <c r="B254" s="77" t="n">
        <f aca="false">EOMONTH(Input!$C$7,A254)</f>
        <v>50525</v>
      </c>
      <c r="C254" s="76" t="n">
        <f aca="false">DATEDIF(Input!$C$23,$B254,"Y")</f>
        <v>60</v>
      </c>
      <c r="E254" s="78" t="n">
        <f aca="false">IF(AND($B254&gt;Input!$C$50,$B254&lt;Input!$C$25),Input!$C$51,0)</f>
        <v>0</v>
      </c>
    </row>
    <row r="255" customFormat="false" ht="12.8" hidden="false" customHeight="false" outlineLevel="0" collapsed="false">
      <c r="A255" s="76" t="n">
        <v>251</v>
      </c>
      <c r="B255" s="77" t="n">
        <f aca="false">EOMONTH(Input!$C$7,A255)</f>
        <v>50556</v>
      </c>
      <c r="C255" s="76" t="n">
        <f aca="false">DATEDIF(Input!$C$23,$B255,"Y")</f>
        <v>61</v>
      </c>
      <c r="E255" s="78" t="n">
        <f aca="false">IF(AND($B255&gt;Input!$C$50,$B255&lt;Input!$C$25),Input!$C$51,0)</f>
        <v>0</v>
      </c>
    </row>
    <row r="256" customFormat="false" ht="12.8" hidden="false" customHeight="false" outlineLevel="0" collapsed="false">
      <c r="A256" s="76" t="n">
        <v>252</v>
      </c>
      <c r="B256" s="77" t="n">
        <f aca="false">EOMONTH(Input!$C$7,A256)</f>
        <v>50586</v>
      </c>
      <c r="C256" s="76" t="n">
        <f aca="false">DATEDIF(Input!$C$23,$B256,"Y")</f>
        <v>61</v>
      </c>
      <c r="E256" s="78" t="n">
        <f aca="false">IF(AND($B256&gt;Input!$C$50,$B256&lt;Input!$C$25),Input!$C$51,0)</f>
        <v>0</v>
      </c>
    </row>
    <row r="257" customFormat="false" ht="12.8" hidden="false" customHeight="false" outlineLevel="0" collapsed="false">
      <c r="A257" s="76" t="n">
        <v>253</v>
      </c>
      <c r="B257" s="77" t="n">
        <f aca="false">EOMONTH(Input!$C$7,A257)</f>
        <v>50617</v>
      </c>
      <c r="C257" s="76" t="n">
        <f aca="false">DATEDIF(Input!$C$23,$B257,"Y")</f>
        <v>61</v>
      </c>
      <c r="E257" s="78" t="n">
        <f aca="false">IF(AND($B257&gt;Input!$C$50,$B257&lt;Input!$C$25),Input!$C$51,0)</f>
        <v>0</v>
      </c>
    </row>
    <row r="258" customFormat="false" ht="12.8" hidden="false" customHeight="false" outlineLevel="0" collapsed="false">
      <c r="A258" s="76" t="n">
        <v>254</v>
      </c>
      <c r="B258" s="77" t="n">
        <f aca="false">EOMONTH(Input!$C$7,A258)</f>
        <v>50648</v>
      </c>
      <c r="C258" s="76" t="n">
        <f aca="false">DATEDIF(Input!$C$23,$B258,"Y")</f>
        <v>61</v>
      </c>
      <c r="E258" s="78" t="n">
        <f aca="false">IF(AND($B258&gt;Input!$C$50,$B258&lt;Input!$C$25),Input!$C$51,0)</f>
        <v>0</v>
      </c>
    </row>
    <row r="259" customFormat="false" ht="12.8" hidden="false" customHeight="false" outlineLevel="0" collapsed="false">
      <c r="A259" s="76" t="n">
        <v>255</v>
      </c>
      <c r="B259" s="77" t="n">
        <f aca="false">EOMONTH(Input!$C$7,A259)</f>
        <v>50678</v>
      </c>
      <c r="C259" s="76" t="n">
        <f aca="false">DATEDIF(Input!$C$23,$B259,"Y")</f>
        <v>61</v>
      </c>
      <c r="E259" s="78" t="n">
        <f aca="false">IF(AND($B259&gt;Input!$C$50,$B259&lt;Input!$C$25),Input!$C$51,0)</f>
        <v>0</v>
      </c>
    </row>
    <row r="260" customFormat="false" ht="12.8" hidden="false" customHeight="false" outlineLevel="0" collapsed="false">
      <c r="A260" s="76" t="n">
        <v>256</v>
      </c>
      <c r="B260" s="77" t="n">
        <f aca="false">EOMONTH(Input!$C$7,A260)</f>
        <v>50709</v>
      </c>
      <c r="C260" s="76" t="n">
        <f aca="false">DATEDIF(Input!$C$23,$B260,"Y")</f>
        <v>61</v>
      </c>
      <c r="E260" s="78" t="n">
        <f aca="false">IF(AND($B260&gt;Input!$C$50,$B260&lt;Input!$C$25),Input!$C$51,0)</f>
        <v>0</v>
      </c>
    </row>
    <row r="261" customFormat="false" ht="12.8" hidden="false" customHeight="false" outlineLevel="0" collapsed="false">
      <c r="A261" s="76" t="n">
        <v>257</v>
      </c>
      <c r="B261" s="77" t="n">
        <f aca="false">EOMONTH(Input!$C$7,A261)</f>
        <v>50739</v>
      </c>
      <c r="C261" s="76" t="n">
        <f aca="false">DATEDIF(Input!$C$23,$B261,"Y")</f>
        <v>61</v>
      </c>
      <c r="E261" s="78" t="n">
        <f aca="false">IF(AND($B261&gt;Input!$C$50,$B261&lt;Input!$C$25),Input!$C$51,0)</f>
        <v>0</v>
      </c>
    </row>
    <row r="262" customFormat="false" ht="12.8" hidden="false" customHeight="false" outlineLevel="0" collapsed="false">
      <c r="A262" s="76" t="n">
        <v>258</v>
      </c>
      <c r="B262" s="77" t="n">
        <f aca="false">EOMONTH(Input!$C$7,A262)</f>
        <v>50770</v>
      </c>
      <c r="C262" s="76" t="n">
        <f aca="false">DATEDIF(Input!$C$23,$B262,"Y")</f>
        <v>61</v>
      </c>
      <c r="E262" s="78" t="n">
        <f aca="false">IF(AND($B262&gt;Input!$C$50,$B262&lt;Input!$C$25),Input!$C$51,0)</f>
        <v>0</v>
      </c>
    </row>
    <row r="263" customFormat="false" ht="12.8" hidden="false" customHeight="false" outlineLevel="0" collapsed="false">
      <c r="A263" s="76" t="n">
        <v>259</v>
      </c>
      <c r="B263" s="77" t="n">
        <f aca="false">EOMONTH(Input!$C$7,A263)</f>
        <v>50801</v>
      </c>
      <c r="C263" s="76" t="n">
        <f aca="false">DATEDIF(Input!$C$23,$B263,"Y")</f>
        <v>61</v>
      </c>
      <c r="E263" s="78" t="n">
        <f aca="false">IF(AND($B263&gt;Input!$C$50,$B263&lt;Input!$C$25),Input!$C$51,0)</f>
        <v>0</v>
      </c>
    </row>
    <row r="264" customFormat="false" ht="12.8" hidden="false" customHeight="false" outlineLevel="0" collapsed="false">
      <c r="A264" s="76" t="n">
        <v>260</v>
      </c>
      <c r="B264" s="77" t="n">
        <f aca="false">EOMONTH(Input!$C$7,A264)</f>
        <v>50829</v>
      </c>
      <c r="C264" s="76" t="n">
        <f aca="false">DATEDIF(Input!$C$23,$B264,"Y")</f>
        <v>61</v>
      </c>
      <c r="E264" s="78" t="n">
        <f aca="false">IF(AND($B264&gt;Input!$C$50,$B264&lt;Input!$C$25),Input!$C$51,0)</f>
        <v>0</v>
      </c>
    </row>
    <row r="265" customFormat="false" ht="12.8" hidden="false" customHeight="false" outlineLevel="0" collapsed="false">
      <c r="A265" s="76" t="n">
        <v>261</v>
      </c>
      <c r="B265" s="77" t="n">
        <f aca="false">EOMONTH(Input!$C$7,A265)</f>
        <v>50860</v>
      </c>
      <c r="C265" s="76" t="n">
        <f aca="false">DATEDIF(Input!$C$23,$B265,"Y")</f>
        <v>61</v>
      </c>
      <c r="E265" s="78" t="n">
        <f aca="false">IF(AND($B265&gt;Input!$C$50,$B265&lt;Input!$C$25),Input!$C$51,0)</f>
        <v>0</v>
      </c>
    </row>
    <row r="266" customFormat="false" ht="12.8" hidden="false" customHeight="false" outlineLevel="0" collapsed="false">
      <c r="A266" s="76" t="n">
        <v>262</v>
      </c>
      <c r="B266" s="77" t="n">
        <f aca="false">EOMONTH(Input!$C$7,A266)</f>
        <v>50890</v>
      </c>
      <c r="C266" s="76" t="n">
        <f aca="false">DATEDIF(Input!$C$23,$B266,"Y")</f>
        <v>61</v>
      </c>
      <c r="E266" s="78" t="n">
        <f aca="false">IF(AND($B266&gt;Input!$C$50,$B266&lt;Input!$C$25),Input!$C$51,0)</f>
        <v>0</v>
      </c>
    </row>
    <row r="267" customFormat="false" ht="12.8" hidden="false" customHeight="false" outlineLevel="0" collapsed="false">
      <c r="A267" s="76" t="n">
        <v>263</v>
      </c>
      <c r="B267" s="77" t="n">
        <f aca="false">EOMONTH(Input!$C$7,A267)</f>
        <v>50921</v>
      </c>
      <c r="C267" s="76" t="n">
        <f aca="false">DATEDIF(Input!$C$23,$B267,"Y")</f>
        <v>62</v>
      </c>
      <c r="E267" s="78" t="n">
        <f aca="false">IF(AND($B267&gt;Input!$C$50,$B267&lt;Input!$C$25),Input!$C$51,0)</f>
        <v>0</v>
      </c>
    </row>
    <row r="268" customFormat="false" ht="12.8" hidden="false" customHeight="false" outlineLevel="0" collapsed="false">
      <c r="A268" s="76" t="n">
        <v>264</v>
      </c>
      <c r="B268" s="77" t="n">
        <f aca="false">EOMONTH(Input!$C$7,A268)</f>
        <v>50951</v>
      </c>
      <c r="C268" s="76" t="n">
        <f aca="false">DATEDIF(Input!$C$23,$B268,"Y")</f>
        <v>62</v>
      </c>
      <c r="E268" s="78" t="n">
        <f aca="false">IF(AND($B268&gt;Input!$C$50,$B268&lt;Input!$C$25),Input!$C$51,0)</f>
        <v>0</v>
      </c>
    </row>
    <row r="269" customFormat="false" ht="12.8" hidden="false" customHeight="false" outlineLevel="0" collapsed="false">
      <c r="A269" s="76" t="n">
        <v>265</v>
      </c>
      <c r="B269" s="77" t="n">
        <f aca="false">EOMONTH(Input!$C$7,A269)</f>
        <v>50982</v>
      </c>
      <c r="C269" s="76" t="n">
        <f aca="false">DATEDIF(Input!$C$23,$B269,"Y")</f>
        <v>62</v>
      </c>
      <c r="E269" s="78" t="n">
        <f aca="false">IF(AND($B269&gt;Input!$C$50,$B269&lt;Input!$C$25),Input!$C$51,0)</f>
        <v>0</v>
      </c>
    </row>
    <row r="270" customFormat="false" ht="12.8" hidden="false" customHeight="false" outlineLevel="0" collapsed="false">
      <c r="A270" s="76" t="n">
        <v>266</v>
      </c>
      <c r="B270" s="77" t="n">
        <f aca="false">EOMONTH(Input!$C$7,A270)</f>
        <v>51013</v>
      </c>
      <c r="C270" s="76" t="n">
        <f aca="false">DATEDIF(Input!$C$23,$B270,"Y")</f>
        <v>62</v>
      </c>
      <c r="E270" s="78" t="n">
        <f aca="false">IF(AND($B270&gt;Input!$C$50,$B270&lt;Input!$C$25),Input!$C$51,0)</f>
        <v>0</v>
      </c>
    </row>
    <row r="271" customFormat="false" ht="12.8" hidden="false" customHeight="false" outlineLevel="0" collapsed="false">
      <c r="A271" s="76" t="n">
        <v>267</v>
      </c>
      <c r="B271" s="77" t="n">
        <f aca="false">EOMONTH(Input!$C$7,A271)</f>
        <v>51043</v>
      </c>
      <c r="C271" s="76" t="n">
        <f aca="false">DATEDIF(Input!$C$23,$B271,"Y")</f>
        <v>62</v>
      </c>
      <c r="E271" s="78" t="n">
        <f aca="false">IF(AND($B271&gt;Input!$C$50,$B271&lt;Input!$C$25),Input!$C$51,0)</f>
        <v>0</v>
      </c>
    </row>
    <row r="272" customFormat="false" ht="12.8" hidden="false" customHeight="false" outlineLevel="0" collapsed="false">
      <c r="A272" s="76" t="n">
        <v>268</v>
      </c>
      <c r="B272" s="77" t="n">
        <f aca="false">EOMONTH(Input!$C$7,A272)</f>
        <v>51074</v>
      </c>
      <c r="C272" s="76" t="n">
        <f aca="false">DATEDIF(Input!$C$23,$B272,"Y")</f>
        <v>62</v>
      </c>
      <c r="E272" s="78" t="n">
        <f aca="false">IF(AND($B272&gt;Input!$C$50,$B272&lt;Input!$C$25),Input!$C$51,0)</f>
        <v>0</v>
      </c>
    </row>
    <row r="273" customFormat="false" ht="12.8" hidden="false" customHeight="false" outlineLevel="0" collapsed="false">
      <c r="A273" s="76" t="n">
        <v>269</v>
      </c>
      <c r="B273" s="77" t="n">
        <f aca="false">EOMONTH(Input!$C$7,A273)</f>
        <v>51104</v>
      </c>
      <c r="C273" s="76" t="n">
        <f aca="false">DATEDIF(Input!$C$23,$B273,"Y")</f>
        <v>62</v>
      </c>
      <c r="E273" s="78" t="n">
        <f aca="false">IF(AND($B273&gt;Input!$C$50,$B273&lt;Input!$C$25),Input!$C$51,0)</f>
        <v>0</v>
      </c>
    </row>
    <row r="274" customFormat="false" ht="12.8" hidden="false" customHeight="false" outlineLevel="0" collapsed="false">
      <c r="A274" s="76" t="n">
        <v>270</v>
      </c>
      <c r="B274" s="77" t="n">
        <f aca="false">EOMONTH(Input!$C$7,A274)</f>
        <v>51135</v>
      </c>
      <c r="C274" s="76" t="n">
        <f aca="false">DATEDIF(Input!$C$23,$B274,"Y")</f>
        <v>62</v>
      </c>
      <c r="E274" s="78" t="n">
        <f aca="false">IF(AND($B274&gt;Input!$C$50,$B274&lt;Input!$C$25),Input!$C$51,0)</f>
        <v>0</v>
      </c>
    </row>
    <row r="275" customFormat="false" ht="12.8" hidden="false" customHeight="false" outlineLevel="0" collapsed="false">
      <c r="A275" s="76" t="n">
        <v>271</v>
      </c>
      <c r="B275" s="77" t="n">
        <f aca="false">EOMONTH(Input!$C$7,A275)</f>
        <v>51166</v>
      </c>
      <c r="C275" s="76" t="n">
        <f aca="false">DATEDIF(Input!$C$23,$B275,"Y")</f>
        <v>62</v>
      </c>
      <c r="E275" s="78" t="n">
        <f aca="false">IF(AND($B275&gt;Input!$C$50,$B275&lt;Input!$C$25),Input!$C$51,0)</f>
        <v>0</v>
      </c>
    </row>
    <row r="276" customFormat="false" ht="12.8" hidden="false" customHeight="false" outlineLevel="0" collapsed="false">
      <c r="A276" s="76" t="n">
        <v>272</v>
      </c>
      <c r="B276" s="77" t="n">
        <f aca="false">EOMONTH(Input!$C$7,A276)</f>
        <v>51195</v>
      </c>
      <c r="C276" s="76" t="n">
        <f aca="false">DATEDIF(Input!$C$23,$B276,"Y")</f>
        <v>62</v>
      </c>
      <c r="E276" s="78" t="n">
        <f aca="false">IF(AND($B276&gt;Input!$C$50,$B276&lt;Input!$C$25),Input!$C$51,0)</f>
        <v>0</v>
      </c>
    </row>
    <row r="277" customFormat="false" ht="12.8" hidden="false" customHeight="false" outlineLevel="0" collapsed="false">
      <c r="A277" s="76" t="n">
        <v>273</v>
      </c>
      <c r="B277" s="77" t="n">
        <f aca="false">EOMONTH(Input!$C$7,A277)</f>
        <v>51226</v>
      </c>
      <c r="C277" s="76" t="n">
        <f aca="false">DATEDIF(Input!$C$23,$B277,"Y")</f>
        <v>62</v>
      </c>
      <c r="E277" s="78" t="n">
        <f aca="false">IF(AND($B277&gt;Input!$C$50,$B277&lt;Input!$C$25),Input!$C$51,0)</f>
        <v>0</v>
      </c>
    </row>
    <row r="278" customFormat="false" ht="12.8" hidden="false" customHeight="false" outlineLevel="0" collapsed="false">
      <c r="A278" s="76" t="n">
        <v>274</v>
      </c>
      <c r="B278" s="77" t="n">
        <f aca="false">EOMONTH(Input!$C$7,A278)</f>
        <v>51256</v>
      </c>
      <c r="C278" s="76" t="n">
        <f aca="false">DATEDIF(Input!$C$23,$B278,"Y")</f>
        <v>62</v>
      </c>
      <c r="E278" s="78" t="n">
        <f aca="false">IF(AND($B278&gt;Input!$C$50,$B278&lt;Input!$C$25),Input!$C$51,0)</f>
        <v>0</v>
      </c>
    </row>
    <row r="279" customFormat="false" ht="12.8" hidden="false" customHeight="false" outlineLevel="0" collapsed="false">
      <c r="A279" s="76" t="n">
        <v>275</v>
      </c>
      <c r="B279" s="77" t="n">
        <f aca="false">EOMONTH(Input!$C$7,A279)</f>
        <v>51287</v>
      </c>
      <c r="C279" s="76" t="n">
        <f aca="false">DATEDIF(Input!$C$23,$B279,"Y")</f>
        <v>63</v>
      </c>
      <c r="E279" s="78" t="n">
        <f aca="false">IF(AND($B279&gt;Input!$C$50,$B279&lt;Input!$C$25),Input!$C$51,0)</f>
        <v>0</v>
      </c>
    </row>
    <row r="280" customFormat="false" ht="12.8" hidden="false" customHeight="false" outlineLevel="0" collapsed="false">
      <c r="A280" s="76" t="n">
        <v>276</v>
      </c>
      <c r="B280" s="77" t="n">
        <f aca="false">EOMONTH(Input!$C$7,A280)</f>
        <v>51317</v>
      </c>
      <c r="C280" s="76" t="n">
        <f aca="false">DATEDIF(Input!$C$23,$B280,"Y")</f>
        <v>63</v>
      </c>
      <c r="E280" s="78" t="n">
        <f aca="false">IF(AND($B280&gt;Input!$C$50,$B280&lt;Input!$C$25),Input!$C$51,0)</f>
        <v>0</v>
      </c>
    </row>
    <row r="281" customFormat="false" ht="12.8" hidden="false" customHeight="false" outlineLevel="0" collapsed="false">
      <c r="A281" s="76" t="n">
        <v>277</v>
      </c>
      <c r="B281" s="77" t="n">
        <f aca="false">EOMONTH(Input!$C$7,A281)</f>
        <v>51348</v>
      </c>
      <c r="C281" s="76" t="n">
        <f aca="false">DATEDIF(Input!$C$23,$B281,"Y")</f>
        <v>63</v>
      </c>
      <c r="E281" s="78" t="n">
        <f aca="false">IF(AND($B281&gt;Input!$C$50,$B281&lt;Input!$C$25),Input!$C$51,0)</f>
        <v>0</v>
      </c>
    </row>
    <row r="282" customFormat="false" ht="12.8" hidden="false" customHeight="false" outlineLevel="0" collapsed="false">
      <c r="A282" s="76" t="n">
        <v>278</v>
      </c>
      <c r="B282" s="77" t="n">
        <f aca="false">EOMONTH(Input!$C$7,A282)</f>
        <v>51379</v>
      </c>
      <c r="C282" s="76" t="n">
        <f aca="false">DATEDIF(Input!$C$23,$B282,"Y")</f>
        <v>63</v>
      </c>
      <c r="E282" s="78" t="n">
        <f aca="false">IF(AND($B282&gt;Input!$C$50,$B282&lt;Input!$C$25),Input!$C$51,0)</f>
        <v>0</v>
      </c>
    </row>
    <row r="283" customFormat="false" ht="12.8" hidden="false" customHeight="false" outlineLevel="0" collapsed="false">
      <c r="A283" s="76" t="n">
        <v>279</v>
      </c>
      <c r="B283" s="77" t="n">
        <f aca="false">EOMONTH(Input!$C$7,A283)</f>
        <v>51409</v>
      </c>
      <c r="C283" s="76" t="n">
        <f aca="false">DATEDIF(Input!$C$23,$B283,"Y")</f>
        <v>63</v>
      </c>
      <c r="E283" s="78" t="n">
        <f aca="false">IF(AND($B283&gt;Input!$C$50,$B283&lt;Input!$C$25),Input!$C$51,0)</f>
        <v>0</v>
      </c>
    </row>
    <row r="284" customFormat="false" ht="12.8" hidden="false" customHeight="false" outlineLevel="0" collapsed="false">
      <c r="A284" s="76" t="n">
        <v>280</v>
      </c>
      <c r="B284" s="77" t="n">
        <f aca="false">EOMONTH(Input!$C$7,A284)</f>
        <v>51440</v>
      </c>
      <c r="C284" s="76" t="n">
        <f aca="false">DATEDIF(Input!$C$23,$B284,"Y")</f>
        <v>63</v>
      </c>
      <c r="E284" s="78" t="n">
        <f aca="false">IF(AND($B284&gt;Input!$C$50,$B284&lt;Input!$C$25),Input!$C$51,0)</f>
        <v>0</v>
      </c>
    </row>
    <row r="285" customFormat="false" ht="12.8" hidden="false" customHeight="false" outlineLevel="0" collapsed="false">
      <c r="A285" s="76" t="n">
        <v>281</v>
      </c>
      <c r="B285" s="77" t="n">
        <f aca="false">EOMONTH(Input!$C$7,A285)</f>
        <v>51470</v>
      </c>
      <c r="C285" s="76" t="n">
        <f aca="false">DATEDIF(Input!$C$23,$B285,"Y")</f>
        <v>63</v>
      </c>
      <c r="E285" s="78" t="n">
        <f aca="false">IF(AND($B285&gt;Input!$C$50,$B285&lt;Input!$C$25),Input!$C$51,0)</f>
        <v>0</v>
      </c>
    </row>
    <row r="286" customFormat="false" ht="12.8" hidden="false" customHeight="false" outlineLevel="0" collapsed="false">
      <c r="A286" s="76" t="n">
        <v>282</v>
      </c>
      <c r="B286" s="77" t="n">
        <f aca="false">EOMONTH(Input!$C$7,A286)</f>
        <v>51501</v>
      </c>
      <c r="C286" s="76" t="n">
        <f aca="false">DATEDIF(Input!$C$23,$B286,"Y")</f>
        <v>63</v>
      </c>
      <c r="E286" s="78" t="n">
        <f aca="false">IF(AND($B286&gt;Input!$C$50,$B286&lt;Input!$C$25),Input!$C$51,0)</f>
        <v>0</v>
      </c>
    </row>
    <row r="287" customFormat="false" ht="12.8" hidden="false" customHeight="false" outlineLevel="0" collapsed="false">
      <c r="A287" s="76" t="n">
        <v>283</v>
      </c>
      <c r="B287" s="77" t="n">
        <f aca="false">EOMONTH(Input!$C$7,A287)</f>
        <v>51532</v>
      </c>
      <c r="C287" s="76" t="n">
        <f aca="false">DATEDIF(Input!$C$23,$B287,"Y")</f>
        <v>63</v>
      </c>
      <c r="E287" s="78" t="n">
        <f aca="false">IF(AND($B287&gt;Input!$C$50,$B287&lt;Input!$C$25),Input!$C$51,0)</f>
        <v>0</v>
      </c>
    </row>
    <row r="288" customFormat="false" ht="12.8" hidden="false" customHeight="false" outlineLevel="0" collapsed="false">
      <c r="A288" s="76" t="n">
        <v>284</v>
      </c>
      <c r="B288" s="77" t="n">
        <f aca="false">EOMONTH(Input!$C$7,A288)</f>
        <v>51560</v>
      </c>
      <c r="C288" s="76" t="n">
        <f aca="false">DATEDIF(Input!$C$23,$B288,"Y")</f>
        <v>63</v>
      </c>
      <c r="E288" s="78" t="n">
        <f aca="false">IF(AND($B288&gt;Input!$C$50,$B288&lt;Input!$C$25),Input!$C$51,0)</f>
        <v>0</v>
      </c>
    </row>
    <row r="289" customFormat="false" ht="12.8" hidden="false" customHeight="false" outlineLevel="0" collapsed="false">
      <c r="A289" s="76" t="n">
        <v>285</v>
      </c>
      <c r="B289" s="77" t="n">
        <f aca="false">EOMONTH(Input!$C$7,A289)</f>
        <v>51591</v>
      </c>
      <c r="C289" s="76" t="n">
        <f aca="false">DATEDIF(Input!$C$23,$B289,"Y")</f>
        <v>63</v>
      </c>
      <c r="E289" s="78" t="n">
        <f aca="false">IF(AND($B289&gt;Input!$C$50,$B289&lt;Input!$C$25),Input!$C$51,0)</f>
        <v>0</v>
      </c>
    </row>
    <row r="290" customFormat="false" ht="12.8" hidden="false" customHeight="false" outlineLevel="0" collapsed="false">
      <c r="A290" s="76" t="n">
        <v>286</v>
      </c>
      <c r="B290" s="77" t="n">
        <f aca="false">EOMONTH(Input!$C$7,A290)</f>
        <v>51621</v>
      </c>
      <c r="C290" s="76" t="n">
        <f aca="false">DATEDIF(Input!$C$23,$B290,"Y")</f>
        <v>63</v>
      </c>
      <c r="E290" s="78" t="n">
        <f aca="false">IF(AND($B290&gt;Input!$C$50,$B290&lt;Input!$C$25),Input!$C$51,0)</f>
        <v>0</v>
      </c>
    </row>
    <row r="291" customFormat="false" ht="12.8" hidden="false" customHeight="false" outlineLevel="0" collapsed="false">
      <c r="A291" s="76" t="n">
        <v>287</v>
      </c>
      <c r="B291" s="77" t="n">
        <f aca="false">EOMONTH(Input!$C$7,A291)</f>
        <v>51652</v>
      </c>
      <c r="C291" s="76" t="n">
        <f aca="false">DATEDIF(Input!$C$23,$B291,"Y")</f>
        <v>64</v>
      </c>
      <c r="E291" s="78" t="n">
        <f aca="false">IF(AND($B291&gt;Input!$C$50,$B291&lt;Input!$C$25),Input!$C$51,0)</f>
        <v>0</v>
      </c>
    </row>
    <row r="292" customFormat="false" ht="12.8" hidden="false" customHeight="false" outlineLevel="0" collapsed="false">
      <c r="A292" s="76" t="n">
        <v>288</v>
      </c>
      <c r="B292" s="77" t="n">
        <f aca="false">EOMONTH(Input!$C$7,A292)</f>
        <v>51682</v>
      </c>
      <c r="C292" s="76" t="n">
        <f aca="false">DATEDIF(Input!$C$23,$B292,"Y")</f>
        <v>64</v>
      </c>
      <c r="E292" s="78" t="n">
        <f aca="false">IF(AND($B292&gt;Input!$C$50,$B292&lt;Input!$C$25),Input!$C$51,0)</f>
        <v>0</v>
      </c>
    </row>
    <row r="293" customFormat="false" ht="12.8" hidden="false" customHeight="false" outlineLevel="0" collapsed="false">
      <c r="A293" s="76" t="n">
        <v>289</v>
      </c>
      <c r="B293" s="77" t="n">
        <f aca="false">EOMONTH(Input!$C$7,A293)</f>
        <v>51713</v>
      </c>
      <c r="C293" s="76" t="n">
        <f aca="false">DATEDIF(Input!$C$23,$B293,"Y")</f>
        <v>64</v>
      </c>
      <c r="E293" s="78" t="n">
        <f aca="false">IF(AND($B293&gt;Input!$C$50,$B293&lt;Input!$C$25),Input!$C$51,0)</f>
        <v>0</v>
      </c>
    </row>
    <row r="294" customFormat="false" ht="12.8" hidden="false" customHeight="false" outlineLevel="0" collapsed="false">
      <c r="A294" s="76" t="n">
        <v>290</v>
      </c>
      <c r="B294" s="77" t="n">
        <f aca="false">EOMONTH(Input!$C$7,A294)</f>
        <v>51744</v>
      </c>
      <c r="C294" s="76" t="n">
        <f aca="false">DATEDIF(Input!$C$23,$B294,"Y")</f>
        <v>64</v>
      </c>
      <c r="E294" s="78" t="n">
        <f aca="false">IF(AND($B294&gt;Input!$C$50,$B294&lt;Input!$C$25),Input!$C$51,0)</f>
        <v>0</v>
      </c>
    </row>
    <row r="295" customFormat="false" ht="12.8" hidden="false" customHeight="false" outlineLevel="0" collapsed="false">
      <c r="A295" s="76" t="n">
        <v>291</v>
      </c>
      <c r="B295" s="77" t="n">
        <f aca="false">EOMONTH(Input!$C$7,A295)</f>
        <v>51774</v>
      </c>
      <c r="C295" s="76" t="n">
        <f aca="false">DATEDIF(Input!$C$23,$B295,"Y")</f>
        <v>64</v>
      </c>
      <c r="E295" s="78" t="n">
        <f aca="false">IF(AND($B295&gt;Input!$C$50,$B295&lt;Input!$C$25),Input!$C$51,0)</f>
        <v>0</v>
      </c>
    </row>
    <row r="296" customFormat="false" ht="12.8" hidden="false" customHeight="false" outlineLevel="0" collapsed="false">
      <c r="A296" s="76" t="n">
        <v>292</v>
      </c>
      <c r="B296" s="77" t="n">
        <f aca="false">EOMONTH(Input!$C$7,A296)</f>
        <v>51805</v>
      </c>
      <c r="C296" s="76" t="n">
        <f aca="false">DATEDIF(Input!$C$23,$B296,"Y")</f>
        <v>64</v>
      </c>
      <c r="E296" s="78" t="n">
        <f aca="false">IF(AND($B296&gt;Input!$C$50,$B296&lt;Input!$C$25),Input!$C$51,0)</f>
        <v>0</v>
      </c>
    </row>
    <row r="297" customFormat="false" ht="12.8" hidden="false" customHeight="false" outlineLevel="0" collapsed="false">
      <c r="A297" s="76" t="n">
        <v>293</v>
      </c>
      <c r="B297" s="77" t="n">
        <f aca="false">EOMONTH(Input!$C$7,A297)</f>
        <v>51835</v>
      </c>
      <c r="C297" s="76" t="n">
        <f aca="false">DATEDIF(Input!$C$23,$B297,"Y")</f>
        <v>64</v>
      </c>
      <c r="E297" s="78" t="n">
        <f aca="false">IF(AND($B297&gt;Input!$C$50,$B297&lt;Input!$C$25),Input!$C$51,0)</f>
        <v>0</v>
      </c>
    </row>
    <row r="298" customFormat="false" ht="12.8" hidden="false" customHeight="false" outlineLevel="0" collapsed="false">
      <c r="A298" s="76" t="n">
        <v>294</v>
      </c>
      <c r="B298" s="77" t="n">
        <f aca="false">EOMONTH(Input!$C$7,A298)</f>
        <v>51866</v>
      </c>
      <c r="C298" s="76" t="n">
        <f aca="false">DATEDIF(Input!$C$23,$B298,"Y")</f>
        <v>64</v>
      </c>
      <c r="E298" s="78" t="n">
        <f aca="false">IF(AND($B298&gt;Input!$C$50,$B298&lt;Input!$C$25),Input!$C$51,0)</f>
        <v>0</v>
      </c>
    </row>
    <row r="299" customFormat="false" ht="12.8" hidden="false" customHeight="false" outlineLevel="0" collapsed="false">
      <c r="A299" s="76" t="n">
        <v>295</v>
      </c>
      <c r="B299" s="77" t="n">
        <f aca="false">EOMONTH(Input!$C$7,A299)</f>
        <v>51897</v>
      </c>
      <c r="C299" s="76" t="n">
        <f aca="false">DATEDIF(Input!$C$23,$B299,"Y")</f>
        <v>64</v>
      </c>
      <c r="E299" s="78" t="n">
        <f aca="false">IF(AND($B299&gt;Input!$C$50,$B299&lt;Input!$C$25),Input!$C$51,0)</f>
        <v>0</v>
      </c>
    </row>
    <row r="300" customFormat="false" ht="12.8" hidden="false" customHeight="false" outlineLevel="0" collapsed="false">
      <c r="A300" s="76" t="n">
        <v>296</v>
      </c>
      <c r="B300" s="77" t="n">
        <f aca="false">EOMONTH(Input!$C$7,A300)</f>
        <v>51925</v>
      </c>
      <c r="C300" s="76" t="n">
        <f aca="false">DATEDIF(Input!$C$23,$B300,"Y")</f>
        <v>64</v>
      </c>
      <c r="E300" s="78" t="n">
        <f aca="false">IF(AND($B300&gt;Input!$C$50,$B300&lt;Input!$C$25),Input!$C$51,0)</f>
        <v>0</v>
      </c>
    </row>
    <row r="301" customFormat="false" ht="12.8" hidden="false" customHeight="false" outlineLevel="0" collapsed="false">
      <c r="A301" s="76" t="n">
        <v>297</v>
      </c>
      <c r="B301" s="77" t="n">
        <f aca="false">EOMONTH(Input!$C$7,A301)</f>
        <v>51956</v>
      </c>
      <c r="C301" s="76" t="n">
        <f aca="false">DATEDIF(Input!$C$23,$B301,"Y")</f>
        <v>64</v>
      </c>
      <c r="E301" s="78" t="n">
        <f aca="false">IF(AND($B301&gt;Input!$C$50,$B301&lt;Input!$C$25),Input!$C$51,0)</f>
        <v>0</v>
      </c>
    </row>
    <row r="302" customFormat="false" ht="12.8" hidden="false" customHeight="false" outlineLevel="0" collapsed="false">
      <c r="A302" s="76" t="n">
        <v>298</v>
      </c>
      <c r="B302" s="77" t="n">
        <f aca="false">EOMONTH(Input!$C$7,A302)</f>
        <v>51986</v>
      </c>
      <c r="C302" s="76" t="n">
        <f aca="false">DATEDIF(Input!$C$23,$B302,"Y")</f>
        <v>64</v>
      </c>
      <c r="E302" s="78" t="n">
        <f aca="false">IF(AND($B302&gt;Input!$C$50,$B302&lt;Input!$C$25),Input!$C$51,0)</f>
        <v>0</v>
      </c>
    </row>
    <row r="303" customFormat="false" ht="12.8" hidden="false" customHeight="false" outlineLevel="0" collapsed="false">
      <c r="A303" s="76" t="n">
        <v>299</v>
      </c>
      <c r="B303" s="77" t="n">
        <f aca="false">EOMONTH(Input!$C$7,A303)</f>
        <v>52017</v>
      </c>
      <c r="C303" s="76" t="n">
        <f aca="false">DATEDIF(Input!$C$23,$B303,"Y")</f>
        <v>65</v>
      </c>
      <c r="E303" s="78" t="n">
        <f aca="false">IF(AND($B303&gt;Input!$C$50,$B303&lt;Input!$C$25),Input!$C$51,0)</f>
        <v>0</v>
      </c>
    </row>
    <row r="304" customFormat="false" ht="12.8" hidden="false" customHeight="false" outlineLevel="0" collapsed="false">
      <c r="A304" s="76" t="n">
        <v>300</v>
      </c>
      <c r="B304" s="77" t="n">
        <f aca="false">EOMONTH(Input!$C$7,A304)</f>
        <v>52047</v>
      </c>
      <c r="C304" s="76" t="n">
        <f aca="false">DATEDIF(Input!$C$23,$B304,"Y")</f>
        <v>65</v>
      </c>
      <c r="E304" s="78" t="n">
        <f aca="false">IF(AND($B304&gt;Input!$C$50,$B304&lt;Input!$C$25),Input!$C$51,0)</f>
        <v>0</v>
      </c>
    </row>
    <row r="305" customFormat="false" ht="12.8" hidden="false" customHeight="false" outlineLevel="0" collapsed="false">
      <c r="A305" s="76" t="n">
        <v>301</v>
      </c>
      <c r="B305" s="77" t="n">
        <f aca="false">EOMONTH(Input!$C$7,A305)</f>
        <v>52078</v>
      </c>
      <c r="C305" s="76" t="n">
        <f aca="false">DATEDIF(Input!$C$23,$B305,"Y")</f>
        <v>65</v>
      </c>
      <c r="E305" s="78" t="n">
        <f aca="false">IF(AND($B305&gt;Input!$C$50,$B305&lt;Input!$C$25),Input!$C$51,0)</f>
        <v>0</v>
      </c>
    </row>
    <row r="306" customFormat="false" ht="12.8" hidden="false" customHeight="false" outlineLevel="0" collapsed="false">
      <c r="A306" s="76" t="n">
        <v>302</v>
      </c>
      <c r="B306" s="77" t="n">
        <f aca="false">EOMONTH(Input!$C$7,A306)</f>
        <v>52109</v>
      </c>
      <c r="C306" s="76" t="n">
        <f aca="false">DATEDIF(Input!$C$23,$B306,"Y")</f>
        <v>65</v>
      </c>
      <c r="E306" s="78" t="n">
        <f aca="false">IF(AND($B306&gt;Input!$C$50,$B306&lt;Input!$C$25),Input!$C$51,0)</f>
        <v>0</v>
      </c>
    </row>
    <row r="307" customFormat="false" ht="12.8" hidden="false" customHeight="false" outlineLevel="0" collapsed="false">
      <c r="A307" s="76" t="n">
        <v>303</v>
      </c>
      <c r="B307" s="77" t="n">
        <f aca="false">EOMONTH(Input!$C$7,A307)</f>
        <v>52139</v>
      </c>
      <c r="C307" s="76" t="n">
        <f aca="false">DATEDIF(Input!$C$23,$B307,"Y")</f>
        <v>65</v>
      </c>
      <c r="E307" s="78" t="n">
        <f aca="false">IF(AND($B307&gt;Input!$C$50,$B307&lt;Input!$C$25),Input!$C$51,0)</f>
        <v>0</v>
      </c>
    </row>
    <row r="308" customFormat="false" ht="12.8" hidden="false" customHeight="false" outlineLevel="0" collapsed="false">
      <c r="A308" s="76" t="n">
        <v>304</v>
      </c>
      <c r="B308" s="77" t="n">
        <f aca="false">EOMONTH(Input!$C$7,A308)</f>
        <v>52170</v>
      </c>
      <c r="C308" s="76" t="n">
        <f aca="false">DATEDIF(Input!$C$23,$B308,"Y")</f>
        <v>65</v>
      </c>
      <c r="E308" s="78" t="n">
        <f aca="false">IF(AND($B308&gt;Input!$C$50,$B308&lt;Input!$C$25),Input!$C$51,0)</f>
        <v>0</v>
      </c>
    </row>
    <row r="309" customFormat="false" ht="12.8" hidden="false" customHeight="false" outlineLevel="0" collapsed="false">
      <c r="A309" s="76" t="n">
        <v>305</v>
      </c>
      <c r="B309" s="77" t="n">
        <f aca="false">EOMONTH(Input!$C$7,A309)</f>
        <v>52200</v>
      </c>
      <c r="C309" s="76" t="n">
        <f aca="false">DATEDIF(Input!$C$23,$B309,"Y")</f>
        <v>65</v>
      </c>
      <c r="E309" s="78" t="n">
        <f aca="false">IF(AND($B309&gt;Input!$C$50,$B309&lt;Input!$C$25),Input!$C$51,0)</f>
        <v>0</v>
      </c>
    </row>
    <row r="310" customFormat="false" ht="12.8" hidden="false" customHeight="false" outlineLevel="0" collapsed="false">
      <c r="A310" s="76" t="n">
        <v>306</v>
      </c>
      <c r="B310" s="77" t="n">
        <f aca="false">EOMONTH(Input!$C$7,A310)</f>
        <v>52231</v>
      </c>
      <c r="C310" s="76" t="n">
        <f aca="false">DATEDIF(Input!$C$23,$B310,"Y")</f>
        <v>65</v>
      </c>
      <c r="E310" s="78" t="n">
        <f aca="false">IF(AND($B310&gt;Input!$C$50,$B310&lt;Input!$C$25),Input!$C$51,0)</f>
        <v>0</v>
      </c>
    </row>
    <row r="311" customFormat="false" ht="12.8" hidden="false" customHeight="false" outlineLevel="0" collapsed="false">
      <c r="A311" s="76" t="n">
        <v>307</v>
      </c>
      <c r="B311" s="77" t="n">
        <f aca="false">EOMONTH(Input!$C$7,A311)</f>
        <v>52262</v>
      </c>
      <c r="C311" s="76" t="n">
        <f aca="false">DATEDIF(Input!$C$23,$B311,"Y")</f>
        <v>65</v>
      </c>
      <c r="E311" s="78" t="n">
        <f aca="false">IF(AND($B311&gt;Input!$C$50,$B311&lt;Input!$C$25),Input!$C$51,0)</f>
        <v>0</v>
      </c>
    </row>
    <row r="312" customFormat="false" ht="12.8" hidden="false" customHeight="false" outlineLevel="0" collapsed="false">
      <c r="A312" s="76" t="n">
        <v>308</v>
      </c>
      <c r="B312" s="77" t="n">
        <f aca="false">EOMONTH(Input!$C$7,A312)</f>
        <v>52290</v>
      </c>
      <c r="C312" s="76" t="n">
        <f aca="false">DATEDIF(Input!$C$23,$B312,"Y")</f>
        <v>65</v>
      </c>
      <c r="E312" s="78" t="n">
        <f aca="false">IF(AND($B312&gt;Input!$C$50,$B312&lt;Input!$C$25),Input!$C$51,0)</f>
        <v>0</v>
      </c>
    </row>
    <row r="313" customFormat="false" ht="12.8" hidden="false" customHeight="false" outlineLevel="0" collapsed="false">
      <c r="A313" s="76" t="n">
        <v>309</v>
      </c>
      <c r="B313" s="77" t="n">
        <f aca="false">EOMONTH(Input!$C$7,A313)</f>
        <v>52321</v>
      </c>
      <c r="C313" s="76" t="n">
        <f aca="false">DATEDIF(Input!$C$23,$B313,"Y")</f>
        <v>65</v>
      </c>
      <c r="E313" s="78" t="n">
        <f aca="false">IF(AND($B313&gt;Input!$C$50,$B313&lt;Input!$C$25),Input!$C$51,0)</f>
        <v>0</v>
      </c>
    </row>
    <row r="314" customFormat="false" ht="12.8" hidden="false" customHeight="false" outlineLevel="0" collapsed="false">
      <c r="A314" s="76" t="n">
        <v>310</v>
      </c>
      <c r="B314" s="77" t="n">
        <f aca="false">EOMONTH(Input!$C$7,A314)</f>
        <v>52351</v>
      </c>
      <c r="C314" s="76" t="n">
        <f aca="false">DATEDIF(Input!$C$23,$B314,"Y")</f>
        <v>65</v>
      </c>
      <c r="E314" s="78" t="n">
        <f aca="false">IF(AND($B314&gt;Input!$C$50,$B314&lt;Input!$C$25),Input!$C$51,0)</f>
        <v>0</v>
      </c>
    </row>
    <row r="315" customFormat="false" ht="12.8" hidden="false" customHeight="false" outlineLevel="0" collapsed="false">
      <c r="A315" s="76" t="n">
        <v>311</v>
      </c>
      <c r="B315" s="77" t="n">
        <f aca="false">EOMONTH(Input!$C$7,A315)</f>
        <v>52382</v>
      </c>
      <c r="C315" s="76" t="n">
        <f aca="false">DATEDIF(Input!$C$23,$B315,"Y")</f>
        <v>66</v>
      </c>
      <c r="E315" s="78" t="n">
        <f aca="false">IF(AND($B315&gt;Input!$C$50,$B315&lt;Input!$C$25),Input!$C$51,0)</f>
        <v>0</v>
      </c>
    </row>
    <row r="316" customFormat="false" ht="12.8" hidden="false" customHeight="false" outlineLevel="0" collapsed="false">
      <c r="A316" s="76" t="n">
        <v>312</v>
      </c>
      <c r="B316" s="77" t="n">
        <f aca="false">EOMONTH(Input!$C$7,A316)</f>
        <v>52412</v>
      </c>
      <c r="C316" s="76" t="n">
        <f aca="false">DATEDIF(Input!$C$23,$B316,"Y")</f>
        <v>66</v>
      </c>
      <c r="E316" s="78" t="n">
        <f aca="false">IF(AND($B316&gt;Input!$C$50,$B316&lt;Input!$C$25),Input!$C$51,0)</f>
        <v>0</v>
      </c>
    </row>
    <row r="317" customFormat="false" ht="12.8" hidden="false" customHeight="false" outlineLevel="0" collapsed="false">
      <c r="A317" s="76" t="n">
        <v>313</v>
      </c>
      <c r="B317" s="77" t="n">
        <f aca="false">EOMONTH(Input!$C$7,A317)</f>
        <v>52443</v>
      </c>
      <c r="C317" s="76" t="n">
        <f aca="false">DATEDIF(Input!$C$23,$B317,"Y")</f>
        <v>66</v>
      </c>
      <c r="E317" s="78" t="n">
        <f aca="false">IF(AND($B317&gt;Input!$C$50,$B317&lt;Input!$C$25),Input!$C$51,0)</f>
        <v>0</v>
      </c>
    </row>
    <row r="318" customFormat="false" ht="12.8" hidden="false" customHeight="false" outlineLevel="0" collapsed="false">
      <c r="A318" s="76" t="n">
        <v>314</v>
      </c>
      <c r="B318" s="77" t="n">
        <f aca="false">EOMONTH(Input!$C$7,A318)</f>
        <v>52474</v>
      </c>
      <c r="C318" s="76" t="n">
        <f aca="false">DATEDIF(Input!$C$23,$B318,"Y")</f>
        <v>66</v>
      </c>
      <c r="E318" s="78" t="n">
        <f aca="false">IF(AND($B318&gt;Input!$C$50,$B318&lt;Input!$C$25),Input!$C$51,0)</f>
        <v>0</v>
      </c>
    </row>
    <row r="319" customFormat="false" ht="12.8" hidden="false" customHeight="false" outlineLevel="0" collapsed="false">
      <c r="A319" s="76" t="n">
        <v>315</v>
      </c>
      <c r="B319" s="77" t="n">
        <f aca="false">EOMONTH(Input!$C$7,A319)</f>
        <v>52504</v>
      </c>
      <c r="C319" s="76" t="n">
        <f aca="false">DATEDIF(Input!$C$23,$B319,"Y")</f>
        <v>66</v>
      </c>
      <c r="E319" s="78" t="n">
        <f aca="false">IF(AND($B319&gt;Input!$C$50,$B319&lt;Input!$C$25),Input!$C$51,0)</f>
        <v>0</v>
      </c>
    </row>
    <row r="320" customFormat="false" ht="12.8" hidden="false" customHeight="false" outlineLevel="0" collapsed="false">
      <c r="A320" s="76" t="n">
        <v>316</v>
      </c>
      <c r="B320" s="77" t="n">
        <f aca="false">EOMONTH(Input!$C$7,A320)</f>
        <v>52535</v>
      </c>
      <c r="C320" s="76" t="n">
        <f aca="false">DATEDIF(Input!$C$23,$B320,"Y")</f>
        <v>66</v>
      </c>
      <c r="E320" s="78" t="n">
        <f aca="false">IF(AND($B320&gt;Input!$C$50,$B320&lt;Input!$C$25),Input!$C$51,0)</f>
        <v>0</v>
      </c>
    </row>
    <row r="321" customFormat="false" ht="12.8" hidden="false" customHeight="false" outlineLevel="0" collapsed="false">
      <c r="A321" s="76" t="n">
        <v>317</v>
      </c>
      <c r="B321" s="77" t="n">
        <f aca="false">EOMONTH(Input!$C$7,A321)</f>
        <v>52565</v>
      </c>
      <c r="C321" s="76" t="n">
        <f aca="false">DATEDIF(Input!$C$23,$B321,"Y")</f>
        <v>66</v>
      </c>
      <c r="E321" s="78" t="n">
        <f aca="false">IF(AND($B321&gt;Input!$C$50,$B321&lt;Input!$C$25),Input!$C$51,0)</f>
        <v>0</v>
      </c>
    </row>
    <row r="322" customFormat="false" ht="12.8" hidden="false" customHeight="false" outlineLevel="0" collapsed="false">
      <c r="A322" s="76" t="n">
        <v>318</v>
      </c>
      <c r="B322" s="77" t="n">
        <f aca="false">EOMONTH(Input!$C$7,A322)</f>
        <v>52596</v>
      </c>
      <c r="C322" s="76" t="n">
        <f aca="false">DATEDIF(Input!$C$23,$B322,"Y")</f>
        <v>66</v>
      </c>
      <c r="E322" s="78" t="n">
        <f aca="false">IF(AND($B322&gt;Input!$C$50,$B322&lt;Input!$C$25),Input!$C$51,0)</f>
        <v>0</v>
      </c>
    </row>
    <row r="323" customFormat="false" ht="12.8" hidden="false" customHeight="false" outlineLevel="0" collapsed="false">
      <c r="A323" s="76" t="n">
        <v>319</v>
      </c>
      <c r="B323" s="77" t="n">
        <f aca="false">EOMONTH(Input!$C$7,A323)</f>
        <v>52627</v>
      </c>
      <c r="C323" s="76" t="n">
        <f aca="false">DATEDIF(Input!$C$23,$B323,"Y")</f>
        <v>66</v>
      </c>
      <c r="E323" s="78" t="n">
        <f aca="false">IF(AND($B323&gt;Input!$C$50,$B323&lt;Input!$C$25),Input!$C$51,0)</f>
        <v>0</v>
      </c>
    </row>
    <row r="324" customFormat="false" ht="12.8" hidden="false" customHeight="false" outlineLevel="0" collapsed="false">
      <c r="A324" s="76" t="n">
        <v>320</v>
      </c>
      <c r="B324" s="77" t="n">
        <f aca="false">EOMONTH(Input!$C$7,A324)</f>
        <v>52656</v>
      </c>
      <c r="C324" s="76" t="n">
        <f aca="false">DATEDIF(Input!$C$23,$B324,"Y")</f>
        <v>66</v>
      </c>
      <c r="E324" s="78" t="n">
        <f aca="false">IF(AND($B324&gt;Input!$C$50,$B324&lt;Input!$C$25),Input!$C$51,0)</f>
        <v>0</v>
      </c>
    </row>
    <row r="325" customFormat="false" ht="12.8" hidden="false" customHeight="false" outlineLevel="0" collapsed="false">
      <c r="A325" s="76" t="n">
        <v>321</v>
      </c>
      <c r="B325" s="77" t="n">
        <f aca="false">EOMONTH(Input!$C$7,A325)</f>
        <v>52687</v>
      </c>
      <c r="C325" s="76" t="n">
        <f aca="false">DATEDIF(Input!$C$23,$B325,"Y")</f>
        <v>66</v>
      </c>
      <c r="E325" s="78" t="n">
        <f aca="false">IF(AND($B325&gt;Input!$C$50,$B325&lt;Input!$C$25),Input!$C$51,0)</f>
        <v>0</v>
      </c>
    </row>
    <row r="326" customFormat="false" ht="12.8" hidden="false" customHeight="false" outlineLevel="0" collapsed="false">
      <c r="A326" s="76" t="n">
        <v>322</v>
      </c>
      <c r="B326" s="77" t="n">
        <f aca="false">EOMONTH(Input!$C$7,A326)</f>
        <v>52717</v>
      </c>
      <c r="C326" s="76" t="n">
        <f aca="false">DATEDIF(Input!$C$23,$B326,"Y")</f>
        <v>66</v>
      </c>
      <c r="E326" s="78" t="n">
        <f aca="false">IF(AND($B326&gt;Input!$C$50,$B326&lt;Input!$C$25),Input!$C$51,0)</f>
        <v>0</v>
      </c>
    </row>
    <row r="327" customFormat="false" ht="12.8" hidden="false" customHeight="false" outlineLevel="0" collapsed="false">
      <c r="A327" s="76" t="n">
        <v>323</v>
      </c>
      <c r="B327" s="77" t="n">
        <f aca="false">EOMONTH(Input!$C$7,A327)</f>
        <v>52748</v>
      </c>
      <c r="C327" s="76" t="n">
        <f aca="false">DATEDIF(Input!$C$23,$B327,"Y")</f>
        <v>67</v>
      </c>
      <c r="E327" s="78" t="n">
        <f aca="false">IF(AND($B327&gt;Input!$C$50,$B327&lt;Input!$C$25),Input!$C$51,0)</f>
        <v>1500</v>
      </c>
    </row>
    <row r="328" customFormat="false" ht="12.8" hidden="false" customHeight="false" outlineLevel="0" collapsed="false">
      <c r="A328" s="76" t="n">
        <v>324</v>
      </c>
      <c r="B328" s="77" t="n">
        <f aca="false">EOMONTH(Input!$C$7,A328)</f>
        <v>52778</v>
      </c>
      <c r="C328" s="76" t="n">
        <f aca="false">DATEDIF(Input!$C$23,$B328,"Y")</f>
        <v>67</v>
      </c>
      <c r="E328" s="78" t="n">
        <f aca="false">IF(AND($B328&gt;Input!$C$50,$B328&lt;Input!$C$25),Input!$C$51,0)</f>
        <v>1500</v>
      </c>
    </row>
    <row r="329" customFormat="false" ht="12.8" hidden="false" customHeight="false" outlineLevel="0" collapsed="false">
      <c r="A329" s="76" t="n">
        <v>325</v>
      </c>
      <c r="B329" s="77" t="n">
        <f aca="false">EOMONTH(Input!$C$7,A329)</f>
        <v>52809</v>
      </c>
      <c r="C329" s="76" t="n">
        <f aca="false">DATEDIF(Input!$C$23,$B329,"Y")</f>
        <v>67</v>
      </c>
      <c r="E329" s="78" t="n">
        <f aca="false">IF(AND($B329&gt;Input!$C$50,$B329&lt;Input!$C$25),Input!$C$51,0)</f>
        <v>1500</v>
      </c>
    </row>
    <row r="330" customFormat="false" ht="12.8" hidden="false" customHeight="false" outlineLevel="0" collapsed="false">
      <c r="A330" s="76" t="n">
        <v>326</v>
      </c>
      <c r="B330" s="77" t="n">
        <f aca="false">EOMONTH(Input!$C$7,A330)</f>
        <v>52840</v>
      </c>
      <c r="C330" s="76" t="n">
        <f aca="false">DATEDIF(Input!$C$23,$B330,"Y")</f>
        <v>67</v>
      </c>
      <c r="E330" s="78" t="n">
        <f aca="false">IF(AND($B330&gt;Input!$C$50,$B330&lt;Input!$C$25),Input!$C$51,0)</f>
        <v>1500</v>
      </c>
    </row>
    <row r="331" customFormat="false" ht="12.8" hidden="false" customHeight="false" outlineLevel="0" collapsed="false">
      <c r="A331" s="76" t="n">
        <v>327</v>
      </c>
      <c r="B331" s="77" t="n">
        <f aca="false">EOMONTH(Input!$C$7,A331)</f>
        <v>52870</v>
      </c>
      <c r="C331" s="76" t="n">
        <f aca="false">DATEDIF(Input!$C$23,$B331,"Y")</f>
        <v>67</v>
      </c>
      <c r="E331" s="78" t="n">
        <f aca="false">IF(AND($B331&gt;Input!$C$50,$B331&lt;Input!$C$25),Input!$C$51,0)</f>
        <v>1500</v>
      </c>
    </row>
    <row r="332" customFormat="false" ht="12.8" hidden="false" customHeight="false" outlineLevel="0" collapsed="false">
      <c r="A332" s="76" t="n">
        <v>328</v>
      </c>
      <c r="B332" s="77" t="n">
        <f aca="false">EOMONTH(Input!$C$7,A332)</f>
        <v>52901</v>
      </c>
      <c r="C332" s="76" t="n">
        <f aca="false">DATEDIF(Input!$C$23,$B332,"Y")</f>
        <v>67</v>
      </c>
      <c r="E332" s="78" t="n">
        <f aca="false">IF(AND($B332&gt;Input!$C$50,$B332&lt;Input!$C$25),Input!$C$51,0)</f>
        <v>1500</v>
      </c>
    </row>
    <row r="333" customFormat="false" ht="12.8" hidden="false" customHeight="false" outlineLevel="0" collapsed="false">
      <c r="A333" s="76" t="n">
        <v>329</v>
      </c>
      <c r="B333" s="77" t="n">
        <f aca="false">EOMONTH(Input!$C$7,A333)</f>
        <v>52931</v>
      </c>
      <c r="C333" s="76" t="n">
        <f aca="false">DATEDIF(Input!$C$23,$B333,"Y")</f>
        <v>67</v>
      </c>
      <c r="E333" s="78" t="n">
        <f aca="false">IF(AND($B333&gt;Input!$C$50,$B333&lt;Input!$C$25),Input!$C$51,0)</f>
        <v>1500</v>
      </c>
    </row>
    <row r="334" customFormat="false" ht="12.8" hidden="false" customHeight="false" outlineLevel="0" collapsed="false">
      <c r="A334" s="76" t="n">
        <v>330</v>
      </c>
      <c r="B334" s="77" t="n">
        <f aca="false">EOMONTH(Input!$C$7,A334)</f>
        <v>52962</v>
      </c>
      <c r="C334" s="76" t="n">
        <f aca="false">DATEDIF(Input!$C$23,$B334,"Y")</f>
        <v>67</v>
      </c>
      <c r="E334" s="78" t="n">
        <f aca="false">IF(AND($B334&gt;Input!$C$50,$B334&lt;Input!$C$25),Input!$C$51,0)</f>
        <v>1500</v>
      </c>
    </row>
    <row r="335" customFormat="false" ht="12.8" hidden="false" customHeight="false" outlineLevel="0" collapsed="false">
      <c r="A335" s="76" t="n">
        <v>331</v>
      </c>
      <c r="B335" s="77" t="n">
        <f aca="false">EOMONTH(Input!$C$7,A335)</f>
        <v>52993</v>
      </c>
      <c r="C335" s="76" t="n">
        <f aca="false">DATEDIF(Input!$C$23,$B335,"Y")</f>
        <v>67</v>
      </c>
      <c r="E335" s="78" t="n">
        <f aca="false">IF(AND($B335&gt;Input!$C$50,$B335&lt;Input!$C$25),Input!$C$51,0)</f>
        <v>1500</v>
      </c>
    </row>
    <row r="336" customFormat="false" ht="12.8" hidden="false" customHeight="false" outlineLevel="0" collapsed="false">
      <c r="A336" s="76" t="n">
        <v>332</v>
      </c>
      <c r="B336" s="77" t="n">
        <f aca="false">EOMONTH(Input!$C$7,A336)</f>
        <v>53021</v>
      </c>
      <c r="C336" s="76" t="n">
        <f aca="false">DATEDIF(Input!$C$23,$B336,"Y")</f>
        <v>67</v>
      </c>
      <c r="E336" s="78" t="n">
        <f aca="false">IF(AND($B336&gt;Input!$C$50,$B336&lt;Input!$C$25),Input!$C$51,0)</f>
        <v>1500</v>
      </c>
    </row>
    <row r="337" customFormat="false" ht="12.8" hidden="false" customHeight="false" outlineLevel="0" collapsed="false">
      <c r="A337" s="76" t="n">
        <v>333</v>
      </c>
      <c r="B337" s="77" t="n">
        <f aca="false">EOMONTH(Input!$C$7,A337)</f>
        <v>53052</v>
      </c>
      <c r="C337" s="76" t="n">
        <f aca="false">DATEDIF(Input!$C$23,$B337,"Y")</f>
        <v>67</v>
      </c>
      <c r="E337" s="78" t="n">
        <f aca="false">IF(AND($B337&gt;Input!$C$50,$B337&lt;Input!$C$25),Input!$C$51,0)</f>
        <v>1500</v>
      </c>
    </row>
    <row r="338" customFormat="false" ht="12.8" hidden="false" customHeight="false" outlineLevel="0" collapsed="false">
      <c r="A338" s="76" t="n">
        <v>334</v>
      </c>
      <c r="B338" s="77" t="n">
        <f aca="false">EOMONTH(Input!$C$7,A338)</f>
        <v>53082</v>
      </c>
      <c r="C338" s="76" t="n">
        <f aca="false">DATEDIF(Input!$C$23,$B338,"Y")</f>
        <v>67</v>
      </c>
      <c r="E338" s="78" t="n">
        <f aca="false">IF(AND($B338&gt;Input!$C$50,$B338&lt;Input!$C$25),Input!$C$51,0)</f>
        <v>1500</v>
      </c>
    </row>
    <row r="339" customFormat="false" ht="12.8" hidden="false" customHeight="false" outlineLevel="0" collapsed="false">
      <c r="A339" s="76" t="n">
        <v>335</v>
      </c>
      <c r="B339" s="77" t="n">
        <f aca="false">EOMONTH(Input!$C$7,A339)</f>
        <v>53113</v>
      </c>
      <c r="C339" s="76" t="n">
        <f aca="false">DATEDIF(Input!$C$23,$B339,"Y")</f>
        <v>68</v>
      </c>
      <c r="E339" s="78" t="n">
        <f aca="false">IF(AND($B339&gt;Input!$C$50,$B339&lt;Input!$C$25),Input!$C$51,0)</f>
        <v>1500</v>
      </c>
    </row>
    <row r="340" customFormat="false" ht="12.8" hidden="false" customHeight="false" outlineLevel="0" collapsed="false">
      <c r="A340" s="76" t="n">
        <v>336</v>
      </c>
      <c r="B340" s="77" t="n">
        <f aca="false">EOMONTH(Input!$C$7,A340)</f>
        <v>53143</v>
      </c>
      <c r="C340" s="76" t="n">
        <f aca="false">DATEDIF(Input!$C$23,$B340,"Y")</f>
        <v>68</v>
      </c>
      <c r="E340" s="78" t="n">
        <f aca="false">IF(AND($B340&gt;Input!$C$50,$B340&lt;Input!$C$25),Input!$C$51,0)</f>
        <v>1500</v>
      </c>
    </row>
    <row r="341" customFormat="false" ht="12.8" hidden="false" customHeight="false" outlineLevel="0" collapsed="false">
      <c r="A341" s="76" t="n">
        <v>337</v>
      </c>
      <c r="B341" s="77" t="n">
        <f aca="false">EOMONTH(Input!$C$7,A341)</f>
        <v>53174</v>
      </c>
      <c r="C341" s="76" t="n">
        <f aca="false">DATEDIF(Input!$C$23,$B341,"Y")</f>
        <v>68</v>
      </c>
      <c r="E341" s="78" t="n">
        <f aca="false">IF(AND($B341&gt;Input!$C$50,$B341&lt;Input!$C$25),Input!$C$51,0)</f>
        <v>1500</v>
      </c>
    </row>
    <row r="342" customFormat="false" ht="12.8" hidden="false" customHeight="false" outlineLevel="0" collapsed="false">
      <c r="A342" s="76" t="n">
        <v>338</v>
      </c>
      <c r="B342" s="77" t="n">
        <f aca="false">EOMONTH(Input!$C$7,A342)</f>
        <v>53205</v>
      </c>
      <c r="C342" s="76" t="n">
        <f aca="false">DATEDIF(Input!$C$23,$B342,"Y")</f>
        <v>68</v>
      </c>
      <c r="E342" s="78" t="n">
        <f aca="false">IF(AND($B342&gt;Input!$C$50,$B342&lt;Input!$C$25),Input!$C$51,0)</f>
        <v>1500</v>
      </c>
    </row>
    <row r="343" customFormat="false" ht="12.8" hidden="false" customHeight="false" outlineLevel="0" collapsed="false">
      <c r="A343" s="76" t="n">
        <v>339</v>
      </c>
      <c r="B343" s="77" t="n">
        <f aca="false">EOMONTH(Input!$C$7,A343)</f>
        <v>53235</v>
      </c>
      <c r="C343" s="76" t="n">
        <f aca="false">DATEDIF(Input!$C$23,$B343,"Y")</f>
        <v>68</v>
      </c>
      <c r="E343" s="78" t="n">
        <f aca="false">IF(AND($B343&gt;Input!$C$50,$B343&lt;Input!$C$25),Input!$C$51,0)</f>
        <v>1500</v>
      </c>
    </row>
    <row r="344" customFormat="false" ht="12.8" hidden="false" customHeight="false" outlineLevel="0" collapsed="false">
      <c r="A344" s="76" t="n">
        <v>340</v>
      </c>
      <c r="B344" s="77" t="n">
        <f aca="false">EOMONTH(Input!$C$7,A344)</f>
        <v>53266</v>
      </c>
      <c r="C344" s="76" t="n">
        <f aca="false">DATEDIF(Input!$C$23,$B344,"Y")</f>
        <v>68</v>
      </c>
      <c r="E344" s="78" t="n">
        <f aca="false">IF(AND($B344&gt;Input!$C$50,$B344&lt;Input!$C$25),Input!$C$51,0)</f>
        <v>1500</v>
      </c>
    </row>
    <row r="345" customFormat="false" ht="12.8" hidden="false" customHeight="false" outlineLevel="0" collapsed="false">
      <c r="A345" s="76" t="n">
        <v>341</v>
      </c>
      <c r="B345" s="77" t="n">
        <f aca="false">EOMONTH(Input!$C$7,A345)</f>
        <v>53296</v>
      </c>
      <c r="C345" s="76" t="n">
        <f aca="false">DATEDIF(Input!$C$23,$B345,"Y")</f>
        <v>68</v>
      </c>
      <c r="E345" s="78" t="n">
        <f aca="false">IF(AND($B345&gt;Input!$C$50,$B345&lt;Input!$C$25),Input!$C$51,0)</f>
        <v>1500</v>
      </c>
    </row>
    <row r="346" customFormat="false" ht="12.8" hidden="false" customHeight="false" outlineLevel="0" collapsed="false">
      <c r="A346" s="76" t="n">
        <v>342</v>
      </c>
      <c r="B346" s="77" t="n">
        <f aca="false">EOMONTH(Input!$C$7,A346)</f>
        <v>53327</v>
      </c>
      <c r="C346" s="76" t="n">
        <f aca="false">DATEDIF(Input!$C$23,$B346,"Y")</f>
        <v>68</v>
      </c>
      <c r="E346" s="78" t="n">
        <f aca="false">IF(AND($B346&gt;Input!$C$50,$B346&lt;Input!$C$25),Input!$C$51,0)</f>
        <v>1500</v>
      </c>
    </row>
    <row r="347" customFormat="false" ht="12.8" hidden="false" customHeight="false" outlineLevel="0" collapsed="false">
      <c r="A347" s="76" t="n">
        <v>343</v>
      </c>
      <c r="B347" s="77" t="n">
        <f aca="false">EOMONTH(Input!$C$7,A347)</f>
        <v>53358</v>
      </c>
      <c r="C347" s="76" t="n">
        <f aca="false">DATEDIF(Input!$C$23,$B347,"Y")</f>
        <v>68</v>
      </c>
      <c r="E347" s="78" t="n">
        <f aca="false">IF(AND($B347&gt;Input!$C$50,$B347&lt;Input!$C$25),Input!$C$51,0)</f>
        <v>1500</v>
      </c>
    </row>
    <row r="348" customFormat="false" ht="12.8" hidden="false" customHeight="false" outlineLevel="0" collapsed="false">
      <c r="A348" s="76" t="n">
        <v>344</v>
      </c>
      <c r="B348" s="77" t="n">
        <f aca="false">EOMONTH(Input!$C$7,A348)</f>
        <v>53386</v>
      </c>
      <c r="C348" s="76" t="n">
        <f aca="false">DATEDIF(Input!$C$23,$B348,"Y")</f>
        <v>68</v>
      </c>
      <c r="E348" s="78" t="n">
        <f aca="false">IF(AND($B348&gt;Input!$C$50,$B348&lt;Input!$C$25),Input!$C$51,0)</f>
        <v>1500</v>
      </c>
    </row>
    <row r="349" customFormat="false" ht="12.8" hidden="false" customHeight="false" outlineLevel="0" collapsed="false">
      <c r="A349" s="76" t="n">
        <v>345</v>
      </c>
      <c r="B349" s="77" t="n">
        <f aca="false">EOMONTH(Input!$C$7,A349)</f>
        <v>53417</v>
      </c>
      <c r="C349" s="76" t="n">
        <f aca="false">DATEDIF(Input!$C$23,$B349,"Y")</f>
        <v>68</v>
      </c>
      <c r="E349" s="78" t="n">
        <f aca="false">IF(AND($B349&gt;Input!$C$50,$B349&lt;Input!$C$25),Input!$C$51,0)</f>
        <v>1500</v>
      </c>
    </row>
    <row r="350" customFormat="false" ht="12.8" hidden="false" customHeight="false" outlineLevel="0" collapsed="false">
      <c r="A350" s="76" t="n">
        <v>346</v>
      </c>
      <c r="B350" s="77" t="n">
        <f aca="false">EOMONTH(Input!$C$7,A350)</f>
        <v>53447</v>
      </c>
      <c r="C350" s="76" t="n">
        <f aca="false">DATEDIF(Input!$C$23,$B350,"Y")</f>
        <v>68</v>
      </c>
      <c r="E350" s="78" t="n">
        <f aca="false">IF(AND($B350&gt;Input!$C$50,$B350&lt;Input!$C$25),Input!$C$51,0)</f>
        <v>1500</v>
      </c>
    </row>
    <row r="351" customFormat="false" ht="12.8" hidden="false" customHeight="false" outlineLevel="0" collapsed="false">
      <c r="A351" s="76" t="n">
        <v>347</v>
      </c>
      <c r="B351" s="77" t="n">
        <f aca="false">EOMONTH(Input!$C$7,A351)</f>
        <v>53478</v>
      </c>
      <c r="C351" s="76" t="n">
        <f aca="false">DATEDIF(Input!$C$23,$B351,"Y")</f>
        <v>69</v>
      </c>
      <c r="E351" s="78" t="n">
        <f aca="false">IF(AND($B351&gt;Input!$C$50,$B351&lt;Input!$C$25),Input!$C$51,0)</f>
        <v>1500</v>
      </c>
    </row>
    <row r="352" customFormat="false" ht="12.8" hidden="false" customHeight="false" outlineLevel="0" collapsed="false">
      <c r="A352" s="76" t="n">
        <v>348</v>
      </c>
      <c r="B352" s="77" t="n">
        <f aca="false">EOMONTH(Input!$C$7,A352)</f>
        <v>53508</v>
      </c>
      <c r="C352" s="76" t="n">
        <f aca="false">DATEDIF(Input!$C$23,$B352,"Y")</f>
        <v>69</v>
      </c>
      <c r="E352" s="78" t="n">
        <f aca="false">IF(AND($B352&gt;Input!$C$50,$B352&lt;Input!$C$25),Input!$C$51,0)</f>
        <v>1500</v>
      </c>
    </row>
    <row r="353" customFormat="false" ht="12.8" hidden="false" customHeight="false" outlineLevel="0" collapsed="false">
      <c r="A353" s="76" t="n">
        <v>349</v>
      </c>
      <c r="B353" s="77" t="n">
        <f aca="false">EOMONTH(Input!$C$7,A353)</f>
        <v>53539</v>
      </c>
      <c r="C353" s="76" t="n">
        <f aca="false">DATEDIF(Input!$C$23,$B353,"Y")</f>
        <v>69</v>
      </c>
      <c r="E353" s="78" t="n">
        <f aca="false">IF(AND($B353&gt;Input!$C$50,$B353&lt;Input!$C$25),Input!$C$51,0)</f>
        <v>1500</v>
      </c>
    </row>
    <row r="354" customFormat="false" ht="12.8" hidden="false" customHeight="false" outlineLevel="0" collapsed="false">
      <c r="A354" s="76" t="n">
        <v>350</v>
      </c>
      <c r="B354" s="77" t="n">
        <f aca="false">EOMONTH(Input!$C$7,A354)</f>
        <v>53570</v>
      </c>
      <c r="C354" s="76" t="n">
        <f aca="false">DATEDIF(Input!$C$23,$B354,"Y")</f>
        <v>69</v>
      </c>
      <c r="E354" s="78" t="n">
        <f aca="false">IF(AND($B354&gt;Input!$C$50,$B354&lt;Input!$C$25),Input!$C$51,0)</f>
        <v>1500</v>
      </c>
    </row>
    <row r="355" customFormat="false" ht="12.8" hidden="false" customHeight="false" outlineLevel="0" collapsed="false">
      <c r="A355" s="76" t="n">
        <v>351</v>
      </c>
      <c r="B355" s="77" t="n">
        <f aca="false">EOMONTH(Input!$C$7,A355)</f>
        <v>53600</v>
      </c>
      <c r="C355" s="76" t="n">
        <f aca="false">DATEDIF(Input!$C$23,$B355,"Y")</f>
        <v>69</v>
      </c>
      <c r="E355" s="78" t="n">
        <f aca="false">IF(AND($B355&gt;Input!$C$50,$B355&lt;Input!$C$25),Input!$C$51,0)</f>
        <v>1500</v>
      </c>
    </row>
    <row r="356" customFormat="false" ht="12.8" hidden="false" customHeight="false" outlineLevel="0" collapsed="false">
      <c r="A356" s="76" t="n">
        <v>352</v>
      </c>
      <c r="B356" s="77" t="n">
        <f aca="false">EOMONTH(Input!$C$7,A356)</f>
        <v>53631</v>
      </c>
      <c r="C356" s="76" t="n">
        <f aca="false">DATEDIF(Input!$C$23,$B356,"Y")</f>
        <v>69</v>
      </c>
      <c r="E356" s="78" t="n">
        <f aca="false">IF(AND($B356&gt;Input!$C$50,$B356&lt;Input!$C$25),Input!$C$51,0)</f>
        <v>1500</v>
      </c>
    </row>
    <row r="357" customFormat="false" ht="12.8" hidden="false" customHeight="false" outlineLevel="0" collapsed="false">
      <c r="A357" s="76" t="n">
        <v>353</v>
      </c>
      <c r="B357" s="77" t="n">
        <f aca="false">EOMONTH(Input!$C$7,A357)</f>
        <v>53661</v>
      </c>
      <c r="C357" s="76" t="n">
        <f aca="false">DATEDIF(Input!$C$23,$B357,"Y")</f>
        <v>69</v>
      </c>
      <c r="E357" s="78" t="n">
        <f aca="false">IF(AND($B357&gt;Input!$C$50,$B357&lt;Input!$C$25),Input!$C$51,0)</f>
        <v>1500</v>
      </c>
    </row>
    <row r="358" customFormat="false" ht="12.8" hidden="false" customHeight="false" outlineLevel="0" collapsed="false">
      <c r="A358" s="76" t="n">
        <v>354</v>
      </c>
      <c r="B358" s="77" t="n">
        <f aca="false">EOMONTH(Input!$C$7,A358)</f>
        <v>53692</v>
      </c>
      <c r="C358" s="76" t="n">
        <f aca="false">DATEDIF(Input!$C$23,$B358,"Y")</f>
        <v>69</v>
      </c>
      <c r="E358" s="78" t="n">
        <f aca="false">IF(AND($B358&gt;Input!$C$50,$B358&lt;Input!$C$25),Input!$C$51,0)</f>
        <v>1500</v>
      </c>
    </row>
    <row r="359" customFormat="false" ht="12.8" hidden="false" customHeight="false" outlineLevel="0" collapsed="false">
      <c r="A359" s="76" t="n">
        <v>355</v>
      </c>
      <c r="B359" s="77" t="n">
        <f aca="false">EOMONTH(Input!$C$7,A359)</f>
        <v>53723</v>
      </c>
      <c r="C359" s="76" t="n">
        <f aca="false">DATEDIF(Input!$C$23,$B359,"Y")</f>
        <v>69</v>
      </c>
      <c r="E359" s="78" t="n">
        <f aca="false">IF(AND($B359&gt;Input!$C$50,$B359&lt;Input!$C$25),Input!$C$51,0)</f>
        <v>1500</v>
      </c>
    </row>
    <row r="360" customFormat="false" ht="12.8" hidden="false" customHeight="false" outlineLevel="0" collapsed="false">
      <c r="A360" s="76" t="n">
        <v>356</v>
      </c>
      <c r="B360" s="77" t="n">
        <f aca="false">EOMONTH(Input!$C$7,A360)</f>
        <v>53751</v>
      </c>
      <c r="C360" s="76" t="n">
        <f aca="false">DATEDIF(Input!$C$23,$B360,"Y")</f>
        <v>69</v>
      </c>
      <c r="E360" s="78" t="n">
        <f aca="false">IF(AND($B360&gt;Input!$C$50,$B360&lt;Input!$C$25),Input!$C$51,0)</f>
        <v>1500</v>
      </c>
    </row>
    <row r="361" customFormat="false" ht="12.8" hidden="false" customHeight="false" outlineLevel="0" collapsed="false">
      <c r="A361" s="76" t="n">
        <v>357</v>
      </c>
      <c r="B361" s="77" t="n">
        <f aca="false">EOMONTH(Input!$C$7,A361)</f>
        <v>53782</v>
      </c>
      <c r="C361" s="76" t="n">
        <f aca="false">DATEDIF(Input!$C$23,$B361,"Y")</f>
        <v>69</v>
      </c>
      <c r="E361" s="78" t="n">
        <f aca="false">IF(AND($B361&gt;Input!$C$50,$B361&lt;Input!$C$25),Input!$C$51,0)</f>
        <v>1500</v>
      </c>
    </row>
    <row r="362" customFormat="false" ht="12.8" hidden="false" customHeight="false" outlineLevel="0" collapsed="false">
      <c r="A362" s="76" t="n">
        <v>358</v>
      </c>
      <c r="B362" s="77" t="n">
        <f aca="false">EOMONTH(Input!$C$7,A362)</f>
        <v>53812</v>
      </c>
      <c r="C362" s="76" t="n">
        <f aca="false">DATEDIF(Input!$C$23,$B362,"Y")</f>
        <v>69</v>
      </c>
      <c r="E362" s="78" t="n">
        <f aca="false">IF(AND($B362&gt;Input!$C$50,$B362&lt;Input!$C$25),Input!$C$51,0)</f>
        <v>1500</v>
      </c>
    </row>
    <row r="363" customFormat="false" ht="12.8" hidden="false" customHeight="false" outlineLevel="0" collapsed="false">
      <c r="A363" s="76" t="n">
        <v>359</v>
      </c>
      <c r="B363" s="77" t="n">
        <f aca="false">EOMONTH(Input!$C$7,A363)</f>
        <v>53843</v>
      </c>
      <c r="C363" s="76" t="n">
        <f aca="false">DATEDIF(Input!$C$23,$B363,"Y")</f>
        <v>70</v>
      </c>
      <c r="E363" s="78" t="n">
        <f aca="false">IF(AND($B363&gt;Input!$C$50,$B363&lt;Input!$C$25),Input!$C$51,0)</f>
        <v>1500</v>
      </c>
    </row>
    <row r="364" customFormat="false" ht="12.8" hidden="false" customHeight="false" outlineLevel="0" collapsed="false">
      <c r="A364" s="76" t="n">
        <v>360</v>
      </c>
      <c r="B364" s="77" t="n">
        <f aca="false">EOMONTH(Input!$C$7,A364)</f>
        <v>53873</v>
      </c>
      <c r="C364" s="76" t="n">
        <f aca="false">DATEDIF(Input!$C$23,$B364,"Y")</f>
        <v>70</v>
      </c>
      <c r="E364" s="78" t="n">
        <f aca="false">IF(AND($B364&gt;Input!$C$50,$B364&lt;Input!$C$25),Input!$C$51,0)</f>
        <v>1500</v>
      </c>
    </row>
    <row r="365" customFormat="false" ht="12.8" hidden="false" customHeight="false" outlineLevel="0" collapsed="false">
      <c r="A365" s="76" t="n">
        <v>361</v>
      </c>
      <c r="B365" s="77" t="n">
        <f aca="false">EOMONTH(Input!$C$7,A365)</f>
        <v>53904</v>
      </c>
      <c r="C365" s="76" t="n">
        <f aca="false">DATEDIF(Input!$C$23,$B365,"Y")</f>
        <v>70</v>
      </c>
      <c r="E365" s="78" t="n">
        <f aca="false">IF(AND($B365&gt;Input!$C$50,$B365&lt;Input!$C$25),Input!$C$51,0)</f>
        <v>1500</v>
      </c>
    </row>
    <row r="366" customFormat="false" ht="12.8" hidden="false" customHeight="false" outlineLevel="0" collapsed="false">
      <c r="A366" s="76" t="n">
        <v>362</v>
      </c>
      <c r="B366" s="77" t="n">
        <f aca="false">EOMONTH(Input!$C$7,A366)</f>
        <v>53935</v>
      </c>
      <c r="C366" s="76" t="n">
        <f aca="false">DATEDIF(Input!$C$23,$B366,"Y")</f>
        <v>70</v>
      </c>
      <c r="E366" s="78" t="n">
        <f aca="false">IF(AND($B366&gt;Input!$C$50,$B366&lt;Input!$C$25),Input!$C$51,0)</f>
        <v>1500</v>
      </c>
    </row>
    <row r="367" customFormat="false" ht="12.8" hidden="false" customHeight="false" outlineLevel="0" collapsed="false">
      <c r="A367" s="76" t="n">
        <v>363</v>
      </c>
      <c r="B367" s="77" t="n">
        <f aca="false">EOMONTH(Input!$C$7,A367)</f>
        <v>53965</v>
      </c>
      <c r="C367" s="76" t="n">
        <f aca="false">DATEDIF(Input!$C$23,$B367,"Y")</f>
        <v>70</v>
      </c>
      <c r="E367" s="78" t="n">
        <f aca="false">IF(AND($B367&gt;Input!$C$50,$B367&lt;Input!$C$25),Input!$C$51,0)</f>
        <v>1500</v>
      </c>
    </row>
    <row r="368" customFormat="false" ht="12.8" hidden="false" customHeight="false" outlineLevel="0" collapsed="false">
      <c r="A368" s="76" t="n">
        <v>364</v>
      </c>
      <c r="B368" s="77" t="n">
        <f aca="false">EOMONTH(Input!$C$7,A368)</f>
        <v>53996</v>
      </c>
      <c r="C368" s="76" t="n">
        <f aca="false">DATEDIF(Input!$C$23,$B368,"Y")</f>
        <v>70</v>
      </c>
      <c r="E368" s="78" t="n">
        <f aca="false">IF(AND($B368&gt;Input!$C$50,$B368&lt;Input!$C$25),Input!$C$51,0)</f>
        <v>1500</v>
      </c>
    </row>
    <row r="369" customFormat="false" ht="12.8" hidden="false" customHeight="false" outlineLevel="0" collapsed="false">
      <c r="A369" s="76" t="n">
        <v>365</v>
      </c>
      <c r="B369" s="77" t="n">
        <f aca="false">EOMONTH(Input!$C$7,A369)</f>
        <v>54026</v>
      </c>
      <c r="C369" s="76" t="n">
        <f aca="false">DATEDIF(Input!$C$23,$B369,"Y")</f>
        <v>70</v>
      </c>
      <c r="E369" s="78" t="n">
        <f aca="false">IF(AND($B369&gt;Input!$C$50,$B369&lt;Input!$C$25),Input!$C$51,0)</f>
        <v>1500</v>
      </c>
    </row>
    <row r="370" customFormat="false" ht="12.8" hidden="false" customHeight="false" outlineLevel="0" collapsed="false">
      <c r="A370" s="76" t="n">
        <v>366</v>
      </c>
      <c r="B370" s="77" t="n">
        <f aca="false">EOMONTH(Input!$C$7,A370)</f>
        <v>54057</v>
      </c>
      <c r="C370" s="76" t="n">
        <f aca="false">DATEDIF(Input!$C$23,$B370,"Y")</f>
        <v>70</v>
      </c>
      <c r="E370" s="78" t="n">
        <f aca="false">IF(AND($B370&gt;Input!$C$50,$B370&lt;Input!$C$25),Input!$C$51,0)</f>
        <v>1500</v>
      </c>
    </row>
    <row r="371" customFormat="false" ht="12.8" hidden="false" customHeight="false" outlineLevel="0" collapsed="false">
      <c r="A371" s="76" t="n">
        <v>367</v>
      </c>
      <c r="B371" s="77" t="n">
        <f aca="false">EOMONTH(Input!$C$7,A371)</f>
        <v>54088</v>
      </c>
      <c r="C371" s="76" t="n">
        <f aca="false">DATEDIF(Input!$C$23,$B371,"Y")</f>
        <v>70</v>
      </c>
      <c r="E371" s="78" t="n">
        <f aca="false">IF(AND($B371&gt;Input!$C$50,$B371&lt;Input!$C$25),Input!$C$51,0)</f>
        <v>1500</v>
      </c>
    </row>
    <row r="372" customFormat="false" ht="12.8" hidden="false" customHeight="false" outlineLevel="0" collapsed="false">
      <c r="A372" s="76" t="n">
        <v>368</v>
      </c>
      <c r="B372" s="77" t="n">
        <f aca="false">EOMONTH(Input!$C$7,A372)</f>
        <v>54117</v>
      </c>
      <c r="C372" s="76" t="n">
        <f aca="false">DATEDIF(Input!$C$23,$B372,"Y")</f>
        <v>70</v>
      </c>
      <c r="E372" s="78" t="n">
        <f aca="false">IF(AND($B372&gt;Input!$C$50,$B372&lt;Input!$C$25),Input!$C$51,0)</f>
        <v>1500</v>
      </c>
    </row>
    <row r="373" customFormat="false" ht="12.8" hidden="false" customHeight="false" outlineLevel="0" collapsed="false">
      <c r="A373" s="76" t="n">
        <v>369</v>
      </c>
      <c r="B373" s="77" t="n">
        <f aca="false">EOMONTH(Input!$C$7,A373)</f>
        <v>54148</v>
      </c>
      <c r="C373" s="76" t="n">
        <f aca="false">DATEDIF(Input!$C$23,$B373,"Y")</f>
        <v>70</v>
      </c>
      <c r="E373" s="78" t="n">
        <f aca="false">IF(AND($B373&gt;Input!$C$50,$B373&lt;Input!$C$25),Input!$C$51,0)</f>
        <v>1500</v>
      </c>
    </row>
    <row r="374" customFormat="false" ht="12.8" hidden="false" customHeight="false" outlineLevel="0" collapsed="false">
      <c r="A374" s="76" t="n">
        <v>370</v>
      </c>
      <c r="B374" s="77" t="n">
        <f aca="false">EOMONTH(Input!$C$7,A374)</f>
        <v>54178</v>
      </c>
      <c r="C374" s="76" t="n">
        <f aca="false">DATEDIF(Input!$C$23,$B374,"Y")</f>
        <v>70</v>
      </c>
      <c r="E374" s="78" t="n">
        <f aca="false">IF(AND($B374&gt;Input!$C$50,$B374&lt;Input!$C$25),Input!$C$51,0)</f>
        <v>1500</v>
      </c>
    </row>
    <row r="375" customFormat="false" ht="12.8" hidden="false" customHeight="false" outlineLevel="0" collapsed="false">
      <c r="A375" s="76" t="n">
        <v>371</v>
      </c>
      <c r="B375" s="77" t="n">
        <f aca="false">EOMONTH(Input!$C$7,A375)</f>
        <v>54209</v>
      </c>
      <c r="C375" s="76" t="n">
        <f aca="false">DATEDIF(Input!$C$23,$B375,"Y")</f>
        <v>71</v>
      </c>
      <c r="E375" s="78" t="n">
        <f aca="false">IF(AND($B375&gt;Input!$C$50,$B375&lt;Input!$C$25),Input!$C$51,0)</f>
        <v>1500</v>
      </c>
    </row>
    <row r="376" customFormat="false" ht="12.8" hidden="false" customHeight="false" outlineLevel="0" collapsed="false">
      <c r="A376" s="76" t="n">
        <v>372</v>
      </c>
      <c r="B376" s="77" t="n">
        <f aca="false">EOMONTH(Input!$C$7,A376)</f>
        <v>54239</v>
      </c>
      <c r="C376" s="76" t="n">
        <f aca="false">DATEDIF(Input!$C$23,$B376,"Y")</f>
        <v>71</v>
      </c>
      <c r="E376" s="78" t="n">
        <f aca="false">IF(AND($B376&gt;Input!$C$50,$B376&lt;Input!$C$25),Input!$C$51,0)</f>
        <v>1500</v>
      </c>
    </row>
    <row r="377" customFormat="false" ht="12.8" hidden="false" customHeight="false" outlineLevel="0" collapsed="false">
      <c r="A377" s="76" t="n">
        <v>373</v>
      </c>
      <c r="B377" s="77" t="n">
        <f aca="false">EOMONTH(Input!$C$7,A377)</f>
        <v>54270</v>
      </c>
      <c r="C377" s="76" t="n">
        <f aca="false">DATEDIF(Input!$C$23,$B377,"Y")</f>
        <v>71</v>
      </c>
      <c r="E377" s="78" t="n">
        <f aca="false">IF(AND($B377&gt;Input!$C$50,$B377&lt;Input!$C$25),Input!$C$51,0)</f>
        <v>1500</v>
      </c>
    </row>
    <row r="378" customFormat="false" ht="12.8" hidden="false" customHeight="false" outlineLevel="0" collapsed="false">
      <c r="A378" s="76" t="n">
        <v>374</v>
      </c>
      <c r="B378" s="77" t="n">
        <f aca="false">EOMONTH(Input!$C$7,A378)</f>
        <v>54301</v>
      </c>
      <c r="C378" s="76" t="n">
        <f aca="false">DATEDIF(Input!$C$23,$B378,"Y")</f>
        <v>71</v>
      </c>
      <c r="E378" s="78" t="n">
        <f aca="false">IF(AND($B378&gt;Input!$C$50,$B378&lt;Input!$C$25),Input!$C$51,0)</f>
        <v>1500</v>
      </c>
    </row>
    <row r="379" customFormat="false" ht="12.8" hidden="false" customHeight="false" outlineLevel="0" collapsed="false">
      <c r="A379" s="76" t="n">
        <v>375</v>
      </c>
      <c r="B379" s="77" t="n">
        <f aca="false">EOMONTH(Input!$C$7,A379)</f>
        <v>54331</v>
      </c>
      <c r="C379" s="76" t="n">
        <f aca="false">DATEDIF(Input!$C$23,$B379,"Y")</f>
        <v>71</v>
      </c>
      <c r="E379" s="78" t="n">
        <f aca="false">IF(AND($B379&gt;Input!$C$50,$B379&lt;Input!$C$25),Input!$C$51,0)</f>
        <v>1500</v>
      </c>
    </row>
    <row r="380" customFormat="false" ht="12.8" hidden="false" customHeight="false" outlineLevel="0" collapsed="false">
      <c r="A380" s="76" t="n">
        <v>376</v>
      </c>
      <c r="B380" s="77" t="n">
        <f aca="false">EOMONTH(Input!$C$7,A380)</f>
        <v>54362</v>
      </c>
      <c r="C380" s="76" t="n">
        <f aca="false">DATEDIF(Input!$C$23,$B380,"Y")</f>
        <v>71</v>
      </c>
      <c r="E380" s="78" t="n">
        <f aca="false">IF(AND($B380&gt;Input!$C$50,$B380&lt;Input!$C$25),Input!$C$51,0)</f>
        <v>1500</v>
      </c>
    </row>
    <row r="381" customFormat="false" ht="12.8" hidden="false" customHeight="false" outlineLevel="0" collapsed="false">
      <c r="A381" s="76" t="n">
        <v>377</v>
      </c>
      <c r="B381" s="77" t="n">
        <f aca="false">EOMONTH(Input!$C$7,A381)</f>
        <v>54392</v>
      </c>
      <c r="C381" s="76" t="n">
        <f aca="false">DATEDIF(Input!$C$23,$B381,"Y")</f>
        <v>71</v>
      </c>
      <c r="E381" s="78" t="n">
        <f aca="false">IF(AND($B381&gt;Input!$C$50,$B381&lt;Input!$C$25),Input!$C$51,0)</f>
        <v>1500</v>
      </c>
    </row>
    <row r="382" customFormat="false" ht="12.8" hidden="false" customHeight="false" outlineLevel="0" collapsed="false">
      <c r="A382" s="76" t="n">
        <v>378</v>
      </c>
      <c r="B382" s="77" t="n">
        <f aca="false">EOMONTH(Input!$C$7,A382)</f>
        <v>54423</v>
      </c>
      <c r="C382" s="76" t="n">
        <f aca="false">DATEDIF(Input!$C$23,$B382,"Y")</f>
        <v>71</v>
      </c>
      <c r="E382" s="78" t="n">
        <f aca="false">IF(AND($B382&gt;Input!$C$50,$B382&lt;Input!$C$25),Input!$C$51,0)</f>
        <v>1500</v>
      </c>
    </row>
    <row r="383" customFormat="false" ht="12.8" hidden="false" customHeight="false" outlineLevel="0" collapsed="false">
      <c r="A383" s="76" t="n">
        <v>379</v>
      </c>
      <c r="B383" s="77" t="n">
        <f aca="false">EOMONTH(Input!$C$7,A383)</f>
        <v>54454</v>
      </c>
      <c r="C383" s="76" t="n">
        <f aca="false">DATEDIF(Input!$C$23,$B383,"Y")</f>
        <v>71</v>
      </c>
      <c r="E383" s="78" t="n">
        <f aca="false">IF(AND($B383&gt;Input!$C$50,$B383&lt;Input!$C$25),Input!$C$51,0)</f>
        <v>1500</v>
      </c>
    </row>
    <row r="384" customFormat="false" ht="12.8" hidden="false" customHeight="false" outlineLevel="0" collapsed="false">
      <c r="A384" s="76" t="n">
        <v>380</v>
      </c>
      <c r="B384" s="77" t="n">
        <f aca="false">EOMONTH(Input!$C$7,A384)</f>
        <v>54482</v>
      </c>
      <c r="C384" s="76" t="n">
        <f aca="false">DATEDIF(Input!$C$23,$B384,"Y")</f>
        <v>71</v>
      </c>
      <c r="E384" s="78" t="n">
        <f aca="false">IF(AND($B384&gt;Input!$C$50,$B384&lt;Input!$C$25),Input!$C$51,0)</f>
        <v>1500</v>
      </c>
    </row>
    <row r="385" customFormat="false" ht="12.8" hidden="false" customHeight="false" outlineLevel="0" collapsed="false">
      <c r="A385" s="76" t="n">
        <v>381</v>
      </c>
      <c r="B385" s="77" t="n">
        <f aca="false">EOMONTH(Input!$C$7,A385)</f>
        <v>54513</v>
      </c>
      <c r="C385" s="76" t="n">
        <f aca="false">DATEDIF(Input!$C$23,$B385,"Y")</f>
        <v>71</v>
      </c>
      <c r="E385" s="78" t="n">
        <f aca="false">IF(AND($B385&gt;Input!$C$50,$B385&lt;Input!$C$25),Input!$C$51,0)</f>
        <v>1500</v>
      </c>
    </row>
    <row r="386" customFormat="false" ht="12.8" hidden="false" customHeight="false" outlineLevel="0" collapsed="false">
      <c r="A386" s="76" t="n">
        <v>382</v>
      </c>
      <c r="B386" s="77" t="n">
        <f aca="false">EOMONTH(Input!$C$7,A386)</f>
        <v>54543</v>
      </c>
      <c r="C386" s="76" t="n">
        <f aca="false">DATEDIF(Input!$C$23,$B386,"Y")</f>
        <v>71</v>
      </c>
      <c r="E386" s="78" t="n">
        <f aca="false">IF(AND($B386&gt;Input!$C$50,$B386&lt;Input!$C$25),Input!$C$51,0)</f>
        <v>1500</v>
      </c>
    </row>
    <row r="387" customFormat="false" ht="12.8" hidden="false" customHeight="false" outlineLevel="0" collapsed="false">
      <c r="A387" s="76" t="n">
        <v>383</v>
      </c>
      <c r="B387" s="77" t="n">
        <f aca="false">EOMONTH(Input!$C$7,A387)</f>
        <v>54574</v>
      </c>
      <c r="C387" s="76" t="n">
        <f aca="false">DATEDIF(Input!$C$23,$B387,"Y")</f>
        <v>72</v>
      </c>
      <c r="E387" s="78" t="n">
        <f aca="false">IF(AND($B387&gt;Input!$C$50,$B387&lt;Input!$C$25),Input!$C$51,0)</f>
        <v>1500</v>
      </c>
    </row>
    <row r="388" customFormat="false" ht="12.8" hidden="false" customHeight="false" outlineLevel="0" collapsed="false">
      <c r="A388" s="76" t="n">
        <v>384</v>
      </c>
      <c r="B388" s="77" t="n">
        <f aca="false">EOMONTH(Input!$C$7,A388)</f>
        <v>54604</v>
      </c>
      <c r="C388" s="76" t="n">
        <f aca="false">DATEDIF(Input!$C$23,$B388,"Y")</f>
        <v>72</v>
      </c>
      <c r="E388" s="78" t="n">
        <f aca="false">IF(AND($B388&gt;Input!$C$50,$B388&lt;Input!$C$25),Input!$C$51,0)</f>
        <v>1500</v>
      </c>
    </row>
    <row r="389" customFormat="false" ht="12.8" hidden="false" customHeight="false" outlineLevel="0" collapsed="false">
      <c r="A389" s="76" t="n">
        <v>385</v>
      </c>
      <c r="B389" s="77" t="n">
        <f aca="false">EOMONTH(Input!$C$7,A389)</f>
        <v>54635</v>
      </c>
      <c r="C389" s="76" t="n">
        <f aca="false">DATEDIF(Input!$C$23,$B389,"Y")</f>
        <v>72</v>
      </c>
      <c r="E389" s="78" t="n">
        <f aca="false">IF(AND($B389&gt;Input!$C$50,$B389&lt;Input!$C$25),Input!$C$51,0)</f>
        <v>1500</v>
      </c>
    </row>
    <row r="390" customFormat="false" ht="12.8" hidden="false" customHeight="false" outlineLevel="0" collapsed="false">
      <c r="A390" s="76" t="n">
        <v>386</v>
      </c>
      <c r="B390" s="77" t="n">
        <f aca="false">EOMONTH(Input!$C$7,A390)</f>
        <v>54666</v>
      </c>
      <c r="C390" s="76" t="n">
        <f aca="false">DATEDIF(Input!$C$23,$B390,"Y")</f>
        <v>72</v>
      </c>
      <c r="E390" s="78" t="n">
        <f aca="false">IF(AND($B390&gt;Input!$C$50,$B390&lt;Input!$C$25),Input!$C$51,0)</f>
        <v>1500</v>
      </c>
    </row>
    <row r="391" customFormat="false" ht="12.8" hidden="false" customHeight="false" outlineLevel="0" collapsed="false">
      <c r="A391" s="76" t="n">
        <v>387</v>
      </c>
      <c r="B391" s="77" t="n">
        <f aca="false">EOMONTH(Input!$C$7,A391)</f>
        <v>54696</v>
      </c>
      <c r="C391" s="76" t="n">
        <f aca="false">DATEDIF(Input!$C$23,$B391,"Y")</f>
        <v>72</v>
      </c>
      <c r="E391" s="78" t="n">
        <f aca="false">IF(AND($B391&gt;Input!$C$50,$B391&lt;Input!$C$25),Input!$C$51,0)</f>
        <v>1500</v>
      </c>
    </row>
    <row r="392" customFormat="false" ht="12.8" hidden="false" customHeight="false" outlineLevel="0" collapsed="false">
      <c r="A392" s="76" t="n">
        <v>388</v>
      </c>
      <c r="B392" s="77" t="n">
        <f aca="false">EOMONTH(Input!$C$7,A392)</f>
        <v>54727</v>
      </c>
      <c r="C392" s="76" t="n">
        <f aca="false">DATEDIF(Input!$C$23,$B392,"Y")</f>
        <v>72</v>
      </c>
      <c r="E392" s="78" t="n">
        <f aca="false">IF(AND($B392&gt;Input!$C$50,$B392&lt;Input!$C$25),Input!$C$51,0)</f>
        <v>1500</v>
      </c>
    </row>
    <row r="393" customFormat="false" ht="12.8" hidden="false" customHeight="false" outlineLevel="0" collapsed="false">
      <c r="A393" s="76" t="n">
        <v>389</v>
      </c>
      <c r="B393" s="77" t="n">
        <f aca="false">EOMONTH(Input!$C$7,A393)</f>
        <v>54757</v>
      </c>
      <c r="C393" s="76" t="n">
        <f aca="false">DATEDIF(Input!$C$23,$B393,"Y")</f>
        <v>72</v>
      </c>
      <c r="E393" s="78" t="n">
        <f aca="false">IF(AND($B393&gt;Input!$C$50,$B393&lt;Input!$C$25),Input!$C$51,0)</f>
        <v>1500</v>
      </c>
    </row>
    <row r="394" customFormat="false" ht="12.8" hidden="false" customHeight="false" outlineLevel="0" collapsed="false">
      <c r="A394" s="76" t="n">
        <v>390</v>
      </c>
      <c r="B394" s="77" t="n">
        <f aca="false">EOMONTH(Input!$C$7,A394)</f>
        <v>54788</v>
      </c>
      <c r="C394" s="76" t="n">
        <f aca="false">DATEDIF(Input!$C$23,$B394,"Y")</f>
        <v>72</v>
      </c>
      <c r="E394" s="78" t="n">
        <f aca="false">IF(AND($B394&gt;Input!$C$50,$B394&lt;Input!$C$25),Input!$C$51,0)</f>
        <v>1500</v>
      </c>
    </row>
    <row r="395" customFormat="false" ht="12.8" hidden="false" customHeight="false" outlineLevel="0" collapsed="false">
      <c r="A395" s="76" t="n">
        <v>391</v>
      </c>
      <c r="B395" s="77" t="n">
        <f aca="false">EOMONTH(Input!$C$7,A395)</f>
        <v>54819</v>
      </c>
      <c r="C395" s="76" t="n">
        <f aca="false">DATEDIF(Input!$C$23,$B395,"Y")</f>
        <v>72</v>
      </c>
      <c r="E395" s="78" t="n">
        <f aca="false">IF(AND($B395&gt;Input!$C$50,$B395&lt;Input!$C$25),Input!$C$51,0)</f>
        <v>1500</v>
      </c>
    </row>
    <row r="396" customFormat="false" ht="12.8" hidden="false" customHeight="false" outlineLevel="0" collapsed="false">
      <c r="A396" s="76" t="n">
        <v>392</v>
      </c>
      <c r="B396" s="77" t="n">
        <f aca="false">EOMONTH(Input!$C$7,A396)</f>
        <v>54847</v>
      </c>
      <c r="C396" s="76" t="n">
        <f aca="false">DATEDIF(Input!$C$23,$B396,"Y")</f>
        <v>72</v>
      </c>
      <c r="E396" s="78" t="n">
        <f aca="false">IF(AND($B396&gt;Input!$C$50,$B396&lt;Input!$C$25),Input!$C$51,0)</f>
        <v>1500</v>
      </c>
    </row>
    <row r="397" customFormat="false" ht="12.8" hidden="false" customHeight="false" outlineLevel="0" collapsed="false">
      <c r="A397" s="76" t="n">
        <v>393</v>
      </c>
      <c r="B397" s="77" t="n">
        <f aca="false">EOMONTH(Input!$C$7,A397)</f>
        <v>54878</v>
      </c>
      <c r="C397" s="76" t="n">
        <f aca="false">DATEDIF(Input!$C$23,$B397,"Y")</f>
        <v>72</v>
      </c>
      <c r="E397" s="78" t="n">
        <f aca="false">IF(AND($B397&gt;Input!$C$50,$B397&lt;Input!$C$25),Input!$C$51,0)</f>
        <v>1500</v>
      </c>
    </row>
    <row r="398" customFormat="false" ht="12.8" hidden="false" customHeight="false" outlineLevel="0" collapsed="false">
      <c r="A398" s="76" t="n">
        <v>394</v>
      </c>
      <c r="B398" s="77" t="n">
        <f aca="false">EOMONTH(Input!$C$7,A398)</f>
        <v>54908</v>
      </c>
      <c r="C398" s="76" t="n">
        <f aca="false">DATEDIF(Input!$C$23,$B398,"Y")</f>
        <v>72</v>
      </c>
      <c r="E398" s="78" t="n">
        <f aca="false">IF(AND($B398&gt;Input!$C$50,$B398&lt;Input!$C$25),Input!$C$51,0)</f>
        <v>1500</v>
      </c>
    </row>
    <row r="399" customFormat="false" ht="12.8" hidden="false" customHeight="false" outlineLevel="0" collapsed="false">
      <c r="A399" s="76" t="n">
        <v>395</v>
      </c>
      <c r="B399" s="77" t="n">
        <f aca="false">EOMONTH(Input!$C$7,A399)</f>
        <v>54939</v>
      </c>
      <c r="C399" s="76" t="n">
        <f aca="false">DATEDIF(Input!$C$23,$B399,"Y")</f>
        <v>73</v>
      </c>
      <c r="E399" s="78" t="n">
        <f aca="false">IF(AND($B399&gt;Input!$C$50,$B399&lt;Input!$C$25),Input!$C$51,0)</f>
        <v>1500</v>
      </c>
    </row>
    <row r="400" customFormat="false" ht="12.8" hidden="false" customHeight="false" outlineLevel="0" collapsed="false">
      <c r="A400" s="76" t="n">
        <v>396</v>
      </c>
      <c r="B400" s="77" t="n">
        <f aca="false">EOMONTH(Input!$C$7,A400)</f>
        <v>54969</v>
      </c>
      <c r="C400" s="76" t="n">
        <f aca="false">DATEDIF(Input!$C$23,$B400,"Y")</f>
        <v>73</v>
      </c>
      <c r="E400" s="78" t="n">
        <f aca="false">IF(AND($B400&gt;Input!$C$50,$B400&lt;Input!$C$25),Input!$C$51,0)</f>
        <v>1500</v>
      </c>
    </row>
    <row r="401" customFormat="false" ht="12.8" hidden="false" customHeight="false" outlineLevel="0" collapsed="false">
      <c r="A401" s="76" t="n">
        <v>397</v>
      </c>
      <c r="B401" s="77" t="n">
        <f aca="false">EOMONTH(Input!$C$7,A401)</f>
        <v>55000</v>
      </c>
      <c r="C401" s="76" t="n">
        <f aca="false">DATEDIF(Input!$C$23,$B401,"Y")</f>
        <v>73</v>
      </c>
      <c r="E401" s="78" t="n">
        <f aca="false">IF(AND($B401&gt;Input!$C$50,$B401&lt;Input!$C$25),Input!$C$51,0)</f>
        <v>1500</v>
      </c>
    </row>
    <row r="402" customFormat="false" ht="12.8" hidden="false" customHeight="false" outlineLevel="0" collapsed="false">
      <c r="A402" s="76" t="n">
        <v>398</v>
      </c>
      <c r="B402" s="77" t="n">
        <f aca="false">EOMONTH(Input!$C$7,A402)</f>
        <v>55031</v>
      </c>
      <c r="C402" s="76" t="n">
        <f aca="false">DATEDIF(Input!$C$23,$B402,"Y")</f>
        <v>73</v>
      </c>
      <c r="E402" s="78" t="n">
        <f aca="false">IF(AND($B402&gt;Input!$C$50,$B402&lt;Input!$C$25),Input!$C$51,0)</f>
        <v>1500</v>
      </c>
    </row>
    <row r="403" customFormat="false" ht="12.8" hidden="false" customHeight="false" outlineLevel="0" collapsed="false">
      <c r="A403" s="76" t="n">
        <v>399</v>
      </c>
      <c r="B403" s="77" t="n">
        <f aca="false">EOMONTH(Input!$C$7,A403)</f>
        <v>55061</v>
      </c>
      <c r="C403" s="76" t="n">
        <f aca="false">DATEDIF(Input!$C$23,$B403,"Y")</f>
        <v>73</v>
      </c>
      <c r="E403" s="78" t="n">
        <f aca="false">IF(AND($B403&gt;Input!$C$50,$B403&lt;Input!$C$25),Input!$C$51,0)</f>
        <v>1500</v>
      </c>
    </row>
    <row r="404" customFormat="false" ht="12.8" hidden="false" customHeight="false" outlineLevel="0" collapsed="false">
      <c r="A404" s="76" t="n">
        <v>400</v>
      </c>
      <c r="B404" s="77" t="n">
        <f aca="false">EOMONTH(Input!$C$7,A404)</f>
        <v>55092</v>
      </c>
      <c r="C404" s="76" t="n">
        <f aca="false">DATEDIF(Input!$C$23,$B404,"Y")</f>
        <v>73</v>
      </c>
      <c r="E404" s="78" t="n">
        <f aca="false">IF(AND($B404&gt;Input!$C$50,$B404&lt;Input!$C$25),Input!$C$51,0)</f>
        <v>1500</v>
      </c>
    </row>
    <row r="405" customFormat="false" ht="12.8" hidden="false" customHeight="false" outlineLevel="0" collapsed="false">
      <c r="A405" s="76" t="n">
        <v>401</v>
      </c>
      <c r="B405" s="77" t="n">
        <f aca="false">EOMONTH(Input!$C$7,A405)</f>
        <v>55122</v>
      </c>
      <c r="C405" s="76" t="n">
        <f aca="false">DATEDIF(Input!$C$23,$B405,"Y")</f>
        <v>73</v>
      </c>
      <c r="E405" s="78" t="n">
        <f aca="false">IF(AND($B405&gt;Input!$C$50,$B405&lt;Input!$C$25),Input!$C$51,0)</f>
        <v>1500</v>
      </c>
    </row>
    <row r="406" customFormat="false" ht="12.8" hidden="false" customHeight="false" outlineLevel="0" collapsed="false">
      <c r="A406" s="76" t="n">
        <v>402</v>
      </c>
      <c r="B406" s="77" t="n">
        <f aca="false">EOMONTH(Input!$C$7,A406)</f>
        <v>55153</v>
      </c>
      <c r="C406" s="76" t="n">
        <f aca="false">DATEDIF(Input!$C$23,$B406,"Y")</f>
        <v>73</v>
      </c>
      <c r="E406" s="78" t="n">
        <f aca="false">IF(AND($B406&gt;Input!$C$50,$B406&lt;Input!$C$25),Input!$C$51,0)</f>
        <v>1500</v>
      </c>
    </row>
    <row r="407" customFormat="false" ht="12.8" hidden="false" customHeight="false" outlineLevel="0" collapsed="false">
      <c r="A407" s="76" t="n">
        <v>403</v>
      </c>
      <c r="B407" s="77" t="n">
        <f aca="false">EOMONTH(Input!$C$7,A407)</f>
        <v>55184</v>
      </c>
      <c r="C407" s="76" t="n">
        <f aca="false">DATEDIF(Input!$C$23,$B407,"Y")</f>
        <v>73</v>
      </c>
      <c r="E407" s="78" t="n">
        <f aca="false">IF(AND($B407&gt;Input!$C$50,$B407&lt;Input!$C$25),Input!$C$51,0)</f>
        <v>1500</v>
      </c>
    </row>
    <row r="408" customFormat="false" ht="12.8" hidden="false" customHeight="false" outlineLevel="0" collapsed="false">
      <c r="A408" s="76" t="n">
        <v>404</v>
      </c>
      <c r="B408" s="77" t="n">
        <f aca="false">EOMONTH(Input!$C$7,A408)</f>
        <v>55212</v>
      </c>
      <c r="C408" s="76" t="n">
        <f aca="false">DATEDIF(Input!$C$23,$B408,"Y")</f>
        <v>73</v>
      </c>
      <c r="E408" s="78" t="n">
        <f aca="false">IF(AND($B408&gt;Input!$C$50,$B408&lt;Input!$C$25),Input!$C$51,0)</f>
        <v>1500</v>
      </c>
    </row>
    <row r="409" customFormat="false" ht="12.8" hidden="false" customHeight="false" outlineLevel="0" collapsed="false">
      <c r="A409" s="76" t="n">
        <v>405</v>
      </c>
      <c r="B409" s="77" t="n">
        <f aca="false">EOMONTH(Input!$C$7,A409)</f>
        <v>55243</v>
      </c>
      <c r="C409" s="76" t="n">
        <f aca="false">DATEDIF(Input!$C$23,$B409,"Y")</f>
        <v>73</v>
      </c>
      <c r="E409" s="78" t="n">
        <f aca="false">IF(AND($B409&gt;Input!$C$50,$B409&lt;Input!$C$25),Input!$C$51,0)</f>
        <v>1500</v>
      </c>
    </row>
    <row r="410" customFormat="false" ht="12.8" hidden="false" customHeight="false" outlineLevel="0" collapsed="false">
      <c r="A410" s="76" t="n">
        <v>406</v>
      </c>
      <c r="B410" s="77" t="n">
        <f aca="false">EOMONTH(Input!$C$7,A410)</f>
        <v>55273</v>
      </c>
      <c r="C410" s="76" t="n">
        <f aca="false">DATEDIF(Input!$C$23,$B410,"Y")</f>
        <v>73</v>
      </c>
      <c r="E410" s="78" t="n">
        <f aca="false">IF(AND($B410&gt;Input!$C$50,$B410&lt;Input!$C$25),Input!$C$51,0)</f>
        <v>1500</v>
      </c>
    </row>
    <row r="411" customFormat="false" ht="12.8" hidden="false" customHeight="false" outlineLevel="0" collapsed="false">
      <c r="A411" s="76" t="n">
        <v>407</v>
      </c>
      <c r="B411" s="77" t="n">
        <f aca="false">EOMONTH(Input!$C$7,A411)</f>
        <v>55304</v>
      </c>
      <c r="C411" s="76" t="n">
        <f aca="false">DATEDIF(Input!$C$23,$B411,"Y")</f>
        <v>74</v>
      </c>
      <c r="E411" s="78" t="n">
        <f aca="false">IF(AND($B411&gt;Input!$C$50,$B411&lt;Input!$C$25),Input!$C$51,0)</f>
        <v>1500</v>
      </c>
    </row>
    <row r="412" customFormat="false" ht="12.8" hidden="false" customHeight="false" outlineLevel="0" collapsed="false">
      <c r="A412" s="76" t="n">
        <v>408</v>
      </c>
      <c r="B412" s="77" t="n">
        <f aca="false">EOMONTH(Input!$C$7,A412)</f>
        <v>55334</v>
      </c>
      <c r="C412" s="76" t="n">
        <f aca="false">DATEDIF(Input!$C$23,$B412,"Y")</f>
        <v>74</v>
      </c>
      <c r="E412" s="78" t="n">
        <f aca="false">IF(AND($B412&gt;Input!$C$50,$B412&lt;Input!$C$25),Input!$C$51,0)</f>
        <v>1500</v>
      </c>
    </row>
    <row r="413" customFormat="false" ht="12.8" hidden="false" customHeight="false" outlineLevel="0" collapsed="false">
      <c r="A413" s="76" t="n">
        <v>409</v>
      </c>
      <c r="B413" s="77" t="n">
        <f aca="false">EOMONTH(Input!$C$7,A413)</f>
        <v>55365</v>
      </c>
      <c r="C413" s="76" t="n">
        <f aca="false">DATEDIF(Input!$C$23,$B413,"Y")</f>
        <v>74</v>
      </c>
      <c r="E413" s="78" t="n">
        <f aca="false">IF(AND($B413&gt;Input!$C$50,$B413&lt;Input!$C$25),Input!$C$51,0)</f>
        <v>1500</v>
      </c>
    </row>
    <row r="414" customFormat="false" ht="12.8" hidden="false" customHeight="false" outlineLevel="0" collapsed="false">
      <c r="A414" s="76" t="n">
        <v>410</v>
      </c>
      <c r="B414" s="77" t="n">
        <f aca="false">EOMONTH(Input!$C$7,A414)</f>
        <v>55396</v>
      </c>
      <c r="C414" s="76" t="n">
        <f aca="false">DATEDIF(Input!$C$23,$B414,"Y")</f>
        <v>74</v>
      </c>
      <c r="E414" s="78" t="n">
        <f aca="false">IF(AND($B414&gt;Input!$C$50,$B414&lt;Input!$C$25),Input!$C$51,0)</f>
        <v>1500</v>
      </c>
    </row>
    <row r="415" customFormat="false" ht="12.8" hidden="false" customHeight="false" outlineLevel="0" collapsed="false">
      <c r="A415" s="76" t="n">
        <v>411</v>
      </c>
      <c r="B415" s="77" t="n">
        <f aca="false">EOMONTH(Input!$C$7,A415)</f>
        <v>55426</v>
      </c>
      <c r="C415" s="76" t="n">
        <f aca="false">DATEDIF(Input!$C$23,$B415,"Y")</f>
        <v>74</v>
      </c>
      <c r="E415" s="78" t="n">
        <f aca="false">IF(AND($B415&gt;Input!$C$50,$B415&lt;Input!$C$25),Input!$C$51,0)</f>
        <v>1500</v>
      </c>
    </row>
    <row r="416" customFormat="false" ht="12.8" hidden="false" customHeight="false" outlineLevel="0" collapsed="false">
      <c r="A416" s="76" t="n">
        <v>412</v>
      </c>
      <c r="B416" s="77" t="n">
        <f aca="false">EOMONTH(Input!$C$7,A416)</f>
        <v>55457</v>
      </c>
      <c r="C416" s="76" t="n">
        <f aca="false">DATEDIF(Input!$C$23,$B416,"Y")</f>
        <v>74</v>
      </c>
      <c r="E416" s="78" t="n">
        <f aca="false">IF(AND($B416&gt;Input!$C$50,$B416&lt;Input!$C$25),Input!$C$51,0)</f>
        <v>1500</v>
      </c>
    </row>
    <row r="417" customFormat="false" ht="12.8" hidden="false" customHeight="false" outlineLevel="0" collapsed="false">
      <c r="A417" s="76" t="n">
        <v>413</v>
      </c>
      <c r="B417" s="77" t="n">
        <f aca="false">EOMONTH(Input!$C$7,A417)</f>
        <v>55487</v>
      </c>
      <c r="C417" s="76" t="n">
        <f aca="false">DATEDIF(Input!$C$23,$B417,"Y")</f>
        <v>74</v>
      </c>
      <c r="E417" s="78" t="n">
        <f aca="false">IF(AND($B417&gt;Input!$C$50,$B417&lt;Input!$C$25),Input!$C$51,0)</f>
        <v>1500</v>
      </c>
    </row>
    <row r="418" customFormat="false" ht="12.8" hidden="false" customHeight="false" outlineLevel="0" collapsed="false">
      <c r="A418" s="76" t="n">
        <v>414</v>
      </c>
      <c r="B418" s="77" t="n">
        <f aca="false">EOMONTH(Input!$C$7,A418)</f>
        <v>55518</v>
      </c>
      <c r="C418" s="76" t="n">
        <f aca="false">DATEDIF(Input!$C$23,$B418,"Y")</f>
        <v>74</v>
      </c>
      <c r="E418" s="78" t="n">
        <f aca="false">IF(AND($B418&gt;Input!$C$50,$B418&lt;Input!$C$25),Input!$C$51,0)</f>
        <v>1500</v>
      </c>
    </row>
    <row r="419" customFormat="false" ht="12.8" hidden="false" customHeight="false" outlineLevel="0" collapsed="false">
      <c r="A419" s="76" t="n">
        <v>415</v>
      </c>
      <c r="B419" s="77" t="n">
        <f aca="false">EOMONTH(Input!$C$7,A419)</f>
        <v>55549</v>
      </c>
      <c r="C419" s="76" t="n">
        <f aca="false">DATEDIF(Input!$C$23,$B419,"Y")</f>
        <v>74</v>
      </c>
      <c r="E419" s="78" t="n">
        <f aca="false">IF(AND($B419&gt;Input!$C$50,$B419&lt;Input!$C$25),Input!$C$51,0)</f>
        <v>1500</v>
      </c>
    </row>
    <row r="420" customFormat="false" ht="12.8" hidden="false" customHeight="false" outlineLevel="0" collapsed="false">
      <c r="A420" s="76" t="n">
        <v>416</v>
      </c>
      <c r="B420" s="77" t="n">
        <f aca="false">EOMONTH(Input!$C$7,A420)</f>
        <v>55578</v>
      </c>
      <c r="C420" s="76" t="n">
        <f aca="false">DATEDIF(Input!$C$23,$B420,"Y")</f>
        <v>74</v>
      </c>
      <c r="E420" s="78" t="n">
        <f aca="false">IF(AND($B420&gt;Input!$C$50,$B420&lt;Input!$C$25),Input!$C$51,0)</f>
        <v>1500</v>
      </c>
    </row>
    <row r="421" customFormat="false" ht="12.8" hidden="false" customHeight="false" outlineLevel="0" collapsed="false">
      <c r="A421" s="76" t="n">
        <v>417</v>
      </c>
      <c r="B421" s="77" t="n">
        <f aca="false">EOMONTH(Input!$C$7,A421)</f>
        <v>55609</v>
      </c>
      <c r="C421" s="76" t="n">
        <f aca="false">DATEDIF(Input!$C$23,$B421,"Y")</f>
        <v>74</v>
      </c>
      <c r="E421" s="78" t="n">
        <f aca="false">IF(AND($B421&gt;Input!$C$50,$B421&lt;Input!$C$25),Input!$C$51,0)</f>
        <v>1500</v>
      </c>
    </row>
    <row r="422" customFormat="false" ht="12.8" hidden="false" customHeight="false" outlineLevel="0" collapsed="false">
      <c r="A422" s="76" t="n">
        <v>418</v>
      </c>
      <c r="B422" s="77" t="n">
        <f aca="false">EOMONTH(Input!$C$7,A422)</f>
        <v>55639</v>
      </c>
      <c r="C422" s="76" t="n">
        <f aca="false">DATEDIF(Input!$C$23,$B422,"Y")</f>
        <v>74</v>
      </c>
      <c r="E422" s="78" t="n">
        <f aca="false">IF(AND($B422&gt;Input!$C$50,$B422&lt;Input!$C$25),Input!$C$51,0)</f>
        <v>1500</v>
      </c>
    </row>
    <row r="423" customFormat="false" ht="12.8" hidden="false" customHeight="false" outlineLevel="0" collapsed="false">
      <c r="A423" s="76" t="n">
        <v>419</v>
      </c>
      <c r="B423" s="77" t="n">
        <f aca="false">EOMONTH(Input!$C$7,A423)</f>
        <v>55670</v>
      </c>
      <c r="C423" s="76" t="n">
        <f aca="false">DATEDIF(Input!$C$23,$B423,"Y")</f>
        <v>75</v>
      </c>
      <c r="E423" s="78" t="n">
        <f aca="false">IF(AND($B423&gt;Input!$C$50,$B423&lt;Input!$C$25),Input!$C$51,0)</f>
        <v>1500</v>
      </c>
    </row>
    <row r="424" customFormat="false" ht="12.8" hidden="false" customHeight="false" outlineLevel="0" collapsed="false">
      <c r="A424" s="76" t="n">
        <v>420</v>
      </c>
      <c r="B424" s="77" t="n">
        <f aca="false">EOMONTH(Input!$C$7,A424)</f>
        <v>55700</v>
      </c>
      <c r="C424" s="76" t="n">
        <f aca="false">DATEDIF(Input!$C$23,$B424,"Y")</f>
        <v>75</v>
      </c>
      <c r="E424" s="78" t="n">
        <f aca="false">IF(AND($B424&gt;Input!$C$50,$B424&lt;Input!$C$25),Input!$C$51,0)</f>
        <v>1500</v>
      </c>
    </row>
    <row r="425" customFormat="false" ht="12.8" hidden="false" customHeight="false" outlineLevel="0" collapsed="false">
      <c r="A425" s="76" t="n">
        <v>421</v>
      </c>
      <c r="B425" s="77" t="n">
        <f aca="false">EOMONTH(Input!$C$7,A425)</f>
        <v>55731</v>
      </c>
      <c r="C425" s="76" t="n">
        <f aca="false">DATEDIF(Input!$C$23,$B425,"Y")</f>
        <v>75</v>
      </c>
      <c r="E425" s="78" t="n">
        <f aca="false">IF(AND($B425&gt;Input!$C$50,$B425&lt;Input!$C$25),Input!$C$51,0)</f>
        <v>1500</v>
      </c>
    </row>
    <row r="426" customFormat="false" ht="12.8" hidden="false" customHeight="false" outlineLevel="0" collapsed="false">
      <c r="A426" s="76" t="n">
        <v>422</v>
      </c>
      <c r="B426" s="77" t="n">
        <f aca="false">EOMONTH(Input!$C$7,A426)</f>
        <v>55762</v>
      </c>
      <c r="C426" s="76" t="n">
        <f aca="false">DATEDIF(Input!$C$23,$B426,"Y")</f>
        <v>75</v>
      </c>
      <c r="E426" s="78" t="n">
        <f aca="false">IF(AND($B426&gt;Input!$C$50,$B426&lt;Input!$C$25),Input!$C$51,0)</f>
        <v>1500</v>
      </c>
    </row>
    <row r="427" customFormat="false" ht="12.8" hidden="false" customHeight="false" outlineLevel="0" collapsed="false">
      <c r="A427" s="76" t="n">
        <v>423</v>
      </c>
      <c r="B427" s="77" t="n">
        <f aca="false">EOMONTH(Input!$C$7,A427)</f>
        <v>55792</v>
      </c>
      <c r="C427" s="76" t="n">
        <f aca="false">DATEDIF(Input!$C$23,$B427,"Y")</f>
        <v>75</v>
      </c>
      <c r="E427" s="78" t="n">
        <f aca="false">IF(AND($B427&gt;Input!$C$50,$B427&lt;Input!$C$25),Input!$C$51,0)</f>
        <v>1500</v>
      </c>
    </row>
    <row r="428" customFormat="false" ht="12.8" hidden="false" customHeight="false" outlineLevel="0" collapsed="false">
      <c r="A428" s="76" t="n">
        <v>424</v>
      </c>
      <c r="B428" s="77" t="n">
        <f aca="false">EOMONTH(Input!$C$7,A428)</f>
        <v>55823</v>
      </c>
      <c r="C428" s="76" t="n">
        <f aca="false">DATEDIF(Input!$C$23,$B428,"Y")</f>
        <v>75</v>
      </c>
      <c r="E428" s="78" t="n">
        <f aca="false">IF(AND($B428&gt;Input!$C$50,$B428&lt;Input!$C$25),Input!$C$51,0)</f>
        <v>1500</v>
      </c>
    </row>
    <row r="429" customFormat="false" ht="12.8" hidden="false" customHeight="false" outlineLevel="0" collapsed="false">
      <c r="A429" s="76" t="n">
        <v>425</v>
      </c>
      <c r="B429" s="77" t="n">
        <f aca="false">EOMONTH(Input!$C$7,A429)</f>
        <v>55853</v>
      </c>
      <c r="C429" s="76" t="n">
        <f aca="false">DATEDIF(Input!$C$23,$B429,"Y")</f>
        <v>75</v>
      </c>
      <c r="E429" s="78" t="n">
        <f aca="false">IF(AND($B429&gt;Input!$C$50,$B429&lt;Input!$C$25),Input!$C$51,0)</f>
        <v>1500</v>
      </c>
    </row>
    <row r="430" customFormat="false" ht="12.8" hidden="false" customHeight="false" outlineLevel="0" collapsed="false">
      <c r="A430" s="76" t="n">
        <v>426</v>
      </c>
      <c r="B430" s="77" t="n">
        <f aca="false">EOMONTH(Input!$C$7,A430)</f>
        <v>55884</v>
      </c>
      <c r="C430" s="76" t="n">
        <f aca="false">DATEDIF(Input!$C$23,$B430,"Y")</f>
        <v>75</v>
      </c>
      <c r="E430" s="78" t="n">
        <f aca="false">IF(AND($B430&gt;Input!$C$50,$B430&lt;Input!$C$25),Input!$C$51,0)</f>
        <v>1500</v>
      </c>
    </row>
    <row r="431" customFormat="false" ht="12.8" hidden="false" customHeight="false" outlineLevel="0" collapsed="false">
      <c r="A431" s="76" t="n">
        <v>427</v>
      </c>
      <c r="B431" s="77" t="n">
        <f aca="false">EOMONTH(Input!$C$7,A431)</f>
        <v>55915</v>
      </c>
      <c r="C431" s="76" t="n">
        <f aca="false">DATEDIF(Input!$C$23,$B431,"Y")</f>
        <v>75</v>
      </c>
      <c r="E431" s="78" t="n">
        <f aca="false">IF(AND($B431&gt;Input!$C$50,$B431&lt;Input!$C$25),Input!$C$51,0)</f>
        <v>1500</v>
      </c>
    </row>
    <row r="432" customFormat="false" ht="12.8" hidden="false" customHeight="false" outlineLevel="0" collapsed="false">
      <c r="A432" s="76" t="n">
        <v>428</v>
      </c>
      <c r="B432" s="77" t="n">
        <f aca="false">EOMONTH(Input!$C$7,A432)</f>
        <v>55943</v>
      </c>
      <c r="C432" s="76" t="n">
        <f aca="false">DATEDIF(Input!$C$23,$B432,"Y")</f>
        <v>75</v>
      </c>
      <c r="E432" s="78" t="n">
        <f aca="false">IF(AND($B432&gt;Input!$C$50,$B432&lt;Input!$C$25),Input!$C$51,0)</f>
        <v>1500</v>
      </c>
    </row>
    <row r="433" customFormat="false" ht="12.8" hidden="false" customHeight="false" outlineLevel="0" collapsed="false">
      <c r="A433" s="76" t="n">
        <v>429</v>
      </c>
      <c r="B433" s="77" t="n">
        <f aca="false">EOMONTH(Input!$C$7,A433)</f>
        <v>55974</v>
      </c>
      <c r="C433" s="76" t="n">
        <f aca="false">DATEDIF(Input!$C$23,$B433,"Y")</f>
        <v>75</v>
      </c>
      <c r="E433" s="78" t="n">
        <f aca="false">IF(AND($B433&gt;Input!$C$50,$B433&lt;Input!$C$25),Input!$C$51,0)</f>
        <v>1500</v>
      </c>
    </row>
    <row r="434" customFormat="false" ht="12.8" hidden="false" customHeight="false" outlineLevel="0" collapsed="false">
      <c r="A434" s="76" t="n">
        <v>430</v>
      </c>
      <c r="B434" s="77" t="n">
        <f aca="false">EOMONTH(Input!$C$7,A434)</f>
        <v>56004</v>
      </c>
      <c r="C434" s="76" t="n">
        <f aca="false">DATEDIF(Input!$C$23,$B434,"Y")</f>
        <v>75</v>
      </c>
      <c r="E434" s="78" t="n">
        <f aca="false">IF(AND($B434&gt;Input!$C$50,$B434&lt;Input!$C$25),Input!$C$51,0)</f>
        <v>1500</v>
      </c>
    </row>
    <row r="435" customFormat="false" ht="12.8" hidden="false" customHeight="false" outlineLevel="0" collapsed="false">
      <c r="A435" s="76" t="n">
        <v>431</v>
      </c>
      <c r="B435" s="77" t="n">
        <f aca="false">EOMONTH(Input!$C$7,A435)</f>
        <v>56035</v>
      </c>
      <c r="C435" s="76" t="n">
        <f aca="false">DATEDIF(Input!$C$23,$B435,"Y")</f>
        <v>76</v>
      </c>
      <c r="E435" s="78" t="n">
        <f aca="false">IF(AND($B435&gt;Input!$C$50,$B435&lt;Input!$C$25),Input!$C$51,0)</f>
        <v>1500</v>
      </c>
    </row>
    <row r="436" customFormat="false" ht="12.8" hidden="false" customHeight="false" outlineLevel="0" collapsed="false">
      <c r="A436" s="76" t="n">
        <v>432</v>
      </c>
      <c r="B436" s="77" t="n">
        <f aca="false">EOMONTH(Input!$C$7,A436)</f>
        <v>56065</v>
      </c>
      <c r="C436" s="76" t="n">
        <f aca="false">DATEDIF(Input!$C$23,$B436,"Y")</f>
        <v>76</v>
      </c>
      <c r="E436" s="78" t="n">
        <f aca="false">IF(AND($B436&gt;Input!$C$50,$B436&lt;Input!$C$25),Input!$C$51,0)</f>
        <v>1500</v>
      </c>
    </row>
    <row r="437" customFormat="false" ht="12.8" hidden="false" customHeight="false" outlineLevel="0" collapsed="false">
      <c r="A437" s="76" t="n">
        <v>433</v>
      </c>
      <c r="B437" s="77" t="n">
        <f aca="false">EOMONTH(Input!$C$7,A437)</f>
        <v>56096</v>
      </c>
      <c r="C437" s="76" t="n">
        <f aca="false">DATEDIF(Input!$C$23,$B437,"Y")</f>
        <v>76</v>
      </c>
      <c r="E437" s="78" t="n">
        <f aca="false">IF(AND($B437&gt;Input!$C$50,$B437&lt;Input!$C$25),Input!$C$51,0)</f>
        <v>1500</v>
      </c>
    </row>
    <row r="438" customFormat="false" ht="12.8" hidden="false" customHeight="false" outlineLevel="0" collapsed="false">
      <c r="A438" s="76" t="n">
        <v>434</v>
      </c>
      <c r="B438" s="77" t="n">
        <f aca="false">EOMONTH(Input!$C$7,A438)</f>
        <v>56127</v>
      </c>
      <c r="C438" s="76" t="n">
        <f aca="false">DATEDIF(Input!$C$23,$B438,"Y")</f>
        <v>76</v>
      </c>
      <c r="E438" s="78" t="n">
        <f aca="false">IF(AND($B438&gt;Input!$C$50,$B438&lt;Input!$C$25),Input!$C$51,0)</f>
        <v>1500</v>
      </c>
    </row>
    <row r="439" customFormat="false" ht="12.8" hidden="false" customHeight="false" outlineLevel="0" collapsed="false">
      <c r="A439" s="76" t="n">
        <v>435</v>
      </c>
      <c r="B439" s="77" t="n">
        <f aca="false">EOMONTH(Input!$C$7,A439)</f>
        <v>56157</v>
      </c>
      <c r="C439" s="76" t="n">
        <f aca="false">DATEDIF(Input!$C$23,$B439,"Y")</f>
        <v>76</v>
      </c>
      <c r="E439" s="78" t="n">
        <f aca="false">IF(AND($B439&gt;Input!$C$50,$B439&lt;Input!$C$25),Input!$C$51,0)</f>
        <v>1500</v>
      </c>
    </row>
    <row r="440" customFormat="false" ht="12.8" hidden="false" customHeight="false" outlineLevel="0" collapsed="false">
      <c r="A440" s="76" t="n">
        <v>436</v>
      </c>
      <c r="B440" s="77" t="n">
        <f aca="false">EOMONTH(Input!$C$7,A440)</f>
        <v>56188</v>
      </c>
      <c r="C440" s="76" t="n">
        <f aca="false">DATEDIF(Input!$C$23,$B440,"Y")</f>
        <v>76</v>
      </c>
      <c r="E440" s="78" t="n">
        <f aca="false">IF(AND($B440&gt;Input!$C$50,$B440&lt;Input!$C$25),Input!$C$51,0)</f>
        <v>1500</v>
      </c>
    </row>
    <row r="441" customFormat="false" ht="12.8" hidden="false" customHeight="false" outlineLevel="0" collapsed="false">
      <c r="A441" s="76" t="n">
        <v>437</v>
      </c>
      <c r="B441" s="77" t="n">
        <f aca="false">EOMONTH(Input!$C$7,A441)</f>
        <v>56218</v>
      </c>
      <c r="C441" s="76" t="n">
        <f aca="false">DATEDIF(Input!$C$23,$B441,"Y")</f>
        <v>76</v>
      </c>
      <c r="E441" s="78" t="n">
        <f aca="false">IF(AND($B441&gt;Input!$C$50,$B441&lt;Input!$C$25),Input!$C$51,0)</f>
        <v>1500</v>
      </c>
    </row>
    <row r="442" customFormat="false" ht="12.8" hidden="false" customHeight="false" outlineLevel="0" collapsed="false">
      <c r="A442" s="76" t="n">
        <v>438</v>
      </c>
      <c r="B442" s="77" t="n">
        <f aca="false">EOMONTH(Input!$C$7,A442)</f>
        <v>56249</v>
      </c>
      <c r="C442" s="76" t="n">
        <f aca="false">DATEDIF(Input!$C$23,$B442,"Y")</f>
        <v>76</v>
      </c>
      <c r="E442" s="78" t="n">
        <f aca="false">IF(AND($B442&gt;Input!$C$50,$B442&lt;Input!$C$25),Input!$C$51,0)</f>
        <v>1500</v>
      </c>
    </row>
    <row r="443" customFormat="false" ht="12.8" hidden="false" customHeight="false" outlineLevel="0" collapsed="false">
      <c r="A443" s="76" t="n">
        <v>439</v>
      </c>
      <c r="B443" s="77" t="n">
        <f aca="false">EOMONTH(Input!$C$7,A443)</f>
        <v>56280</v>
      </c>
      <c r="C443" s="76" t="n">
        <f aca="false">DATEDIF(Input!$C$23,$B443,"Y")</f>
        <v>76</v>
      </c>
      <c r="E443" s="78" t="n">
        <f aca="false">IF(AND($B443&gt;Input!$C$50,$B443&lt;Input!$C$25),Input!$C$51,0)</f>
        <v>1500</v>
      </c>
    </row>
    <row r="444" customFormat="false" ht="12.8" hidden="false" customHeight="false" outlineLevel="0" collapsed="false">
      <c r="A444" s="76" t="n">
        <v>440</v>
      </c>
      <c r="B444" s="77" t="n">
        <f aca="false">EOMONTH(Input!$C$7,A444)</f>
        <v>56308</v>
      </c>
      <c r="C444" s="76" t="n">
        <f aca="false">DATEDIF(Input!$C$23,$B444,"Y")</f>
        <v>76</v>
      </c>
      <c r="E444" s="78" t="n">
        <f aca="false">IF(AND($B444&gt;Input!$C$50,$B444&lt;Input!$C$25),Input!$C$51,0)</f>
        <v>1500</v>
      </c>
    </row>
    <row r="445" customFormat="false" ht="12.8" hidden="false" customHeight="false" outlineLevel="0" collapsed="false">
      <c r="A445" s="76" t="n">
        <v>441</v>
      </c>
      <c r="B445" s="77" t="n">
        <f aca="false">EOMONTH(Input!$C$7,A445)</f>
        <v>56339</v>
      </c>
      <c r="C445" s="76" t="n">
        <f aca="false">DATEDIF(Input!$C$23,$B445,"Y")</f>
        <v>76</v>
      </c>
      <c r="E445" s="78" t="n">
        <f aca="false">IF(AND($B445&gt;Input!$C$50,$B445&lt;Input!$C$25),Input!$C$51,0)</f>
        <v>1500</v>
      </c>
    </row>
    <row r="446" customFormat="false" ht="12.8" hidden="false" customHeight="false" outlineLevel="0" collapsed="false">
      <c r="A446" s="76" t="n">
        <v>442</v>
      </c>
      <c r="B446" s="77" t="n">
        <f aca="false">EOMONTH(Input!$C$7,A446)</f>
        <v>56369</v>
      </c>
      <c r="C446" s="76" t="n">
        <f aca="false">DATEDIF(Input!$C$23,$B446,"Y")</f>
        <v>76</v>
      </c>
      <c r="E446" s="78" t="n">
        <f aca="false">IF(AND($B446&gt;Input!$C$50,$B446&lt;Input!$C$25),Input!$C$51,0)</f>
        <v>1500</v>
      </c>
    </row>
    <row r="447" customFormat="false" ht="12.8" hidden="false" customHeight="false" outlineLevel="0" collapsed="false">
      <c r="A447" s="76" t="n">
        <v>443</v>
      </c>
      <c r="B447" s="77" t="n">
        <f aca="false">EOMONTH(Input!$C$7,A447)</f>
        <v>56400</v>
      </c>
      <c r="C447" s="76" t="n">
        <f aca="false">DATEDIF(Input!$C$23,$B447,"Y")</f>
        <v>77</v>
      </c>
      <c r="E447" s="78" t="n">
        <f aca="false">IF(AND($B447&gt;Input!$C$50,$B447&lt;Input!$C$25),Input!$C$51,0)</f>
        <v>1500</v>
      </c>
    </row>
    <row r="448" customFormat="false" ht="12.8" hidden="false" customHeight="false" outlineLevel="0" collapsed="false">
      <c r="A448" s="76" t="n">
        <v>444</v>
      </c>
      <c r="B448" s="77" t="n">
        <f aca="false">EOMONTH(Input!$C$7,A448)</f>
        <v>56430</v>
      </c>
      <c r="C448" s="76" t="n">
        <f aca="false">DATEDIF(Input!$C$23,$B448,"Y")</f>
        <v>77</v>
      </c>
      <c r="E448" s="78" t="n">
        <f aca="false">IF(AND($B448&gt;Input!$C$50,$B448&lt;Input!$C$25),Input!$C$51,0)</f>
        <v>1500</v>
      </c>
    </row>
    <row r="449" customFormat="false" ht="12.8" hidden="false" customHeight="false" outlineLevel="0" collapsed="false">
      <c r="A449" s="76" t="n">
        <v>445</v>
      </c>
      <c r="B449" s="77" t="n">
        <f aca="false">EOMONTH(Input!$C$7,A449)</f>
        <v>56461</v>
      </c>
      <c r="C449" s="76" t="n">
        <f aca="false">DATEDIF(Input!$C$23,$B449,"Y")</f>
        <v>77</v>
      </c>
      <c r="E449" s="78" t="n">
        <f aca="false">IF(AND($B449&gt;Input!$C$50,$B449&lt;Input!$C$25),Input!$C$51,0)</f>
        <v>1500</v>
      </c>
    </row>
    <row r="450" customFormat="false" ht="12.8" hidden="false" customHeight="false" outlineLevel="0" collapsed="false">
      <c r="A450" s="76" t="n">
        <v>446</v>
      </c>
      <c r="B450" s="77" t="n">
        <f aca="false">EOMONTH(Input!$C$7,A450)</f>
        <v>56492</v>
      </c>
      <c r="C450" s="76" t="n">
        <f aca="false">DATEDIF(Input!$C$23,$B450,"Y")</f>
        <v>77</v>
      </c>
      <c r="E450" s="78" t="n">
        <f aca="false">IF(AND($B450&gt;Input!$C$50,$B450&lt;Input!$C$25),Input!$C$51,0)</f>
        <v>1500</v>
      </c>
    </row>
    <row r="451" customFormat="false" ht="12.8" hidden="false" customHeight="false" outlineLevel="0" collapsed="false">
      <c r="A451" s="76" t="n">
        <v>447</v>
      </c>
      <c r="B451" s="77" t="n">
        <f aca="false">EOMONTH(Input!$C$7,A451)</f>
        <v>56522</v>
      </c>
      <c r="C451" s="76" t="n">
        <f aca="false">DATEDIF(Input!$C$23,$B451,"Y")</f>
        <v>77</v>
      </c>
      <c r="E451" s="78" t="n">
        <f aca="false">IF(AND($B451&gt;Input!$C$50,$B451&lt;Input!$C$25),Input!$C$51,0)</f>
        <v>1500</v>
      </c>
    </row>
    <row r="452" customFormat="false" ht="12.8" hidden="false" customHeight="false" outlineLevel="0" collapsed="false">
      <c r="A452" s="76" t="n">
        <v>448</v>
      </c>
      <c r="B452" s="77" t="n">
        <f aca="false">EOMONTH(Input!$C$7,A452)</f>
        <v>56553</v>
      </c>
      <c r="C452" s="76" t="n">
        <f aca="false">DATEDIF(Input!$C$23,$B452,"Y")</f>
        <v>77</v>
      </c>
      <c r="E452" s="78" t="n">
        <f aca="false">IF(AND($B452&gt;Input!$C$50,$B452&lt;Input!$C$25),Input!$C$51,0)</f>
        <v>1500</v>
      </c>
    </row>
    <row r="453" customFormat="false" ht="12.8" hidden="false" customHeight="false" outlineLevel="0" collapsed="false">
      <c r="A453" s="76" t="n">
        <v>449</v>
      </c>
      <c r="B453" s="77" t="n">
        <f aca="false">EOMONTH(Input!$C$7,A453)</f>
        <v>56583</v>
      </c>
      <c r="C453" s="76" t="n">
        <f aca="false">DATEDIF(Input!$C$23,$B453,"Y")</f>
        <v>77</v>
      </c>
      <c r="E453" s="78" t="n">
        <f aca="false">IF(AND($B453&gt;Input!$C$50,$B453&lt;Input!$C$25),Input!$C$51,0)</f>
        <v>1500</v>
      </c>
    </row>
    <row r="454" customFormat="false" ht="12.8" hidden="false" customHeight="false" outlineLevel="0" collapsed="false">
      <c r="A454" s="76" t="n">
        <v>450</v>
      </c>
      <c r="B454" s="77" t="n">
        <f aca="false">EOMONTH(Input!$C$7,A454)</f>
        <v>56614</v>
      </c>
      <c r="C454" s="76" t="n">
        <f aca="false">DATEDIF(Input!$C$23,$B454,"Y")</f>
        <v>77</v>
      </c>
      <c r="E454" s="78" t="n">
        <f aca="false">IF(AND($B454&gt;Input!$C$50,$B454&lt;Input!$C$25),Input!$C$51,0)</f>
        <v>1500</v>
      </c>
    </row>
    <row r="455" customFormat="false" ht="12.8" hidden="false" customHeight="false" outlineLevel="0" collapsed="false">
      <c r="A455" s="76" t="n">
        <v>451</v>
      </c>
      <c r="B455" s="77" t="n">
        <f aca="false">EOMONTH(Input!$C$7,A455)</f>
        <v>56645</v>
      </c>
      <c r="C455" s="76" t="n">
        <f aca="false">DATEDIF(Input!$C$23,$B455,"Y")</f>
        <v>77</v>
      </c>
      <c r="E455" s="78" t="n">
        <f aca="false">IF(AND($B455&gt;Input!$C$50,$B455&lt;Input!$C$25),Input!$C$51,0)</f>
        <v>1500</v>
      </c>
    </row>
    <row r="456" customFormat="false" ht="12.8" hidden="false" customHeight="false" outlineLevel="0" collapsed="false">
      <c r="A456" s="76" t="n">
        <v>452</v>
      </c>
      <c r="B456" s="77" t="n">
        <f aca="false">EOMONTH(Input!$C$7,A456)</f>
        <v>56673</v>
      </c>
      <c r="C456" s="76" t="n">
        <f aca="false">DATEDIF(Input!$C$23,$B456,"Y")</f>
        <v>77</v>
      </c>
      <c r="E456" s="78" t="n">
        <f aca="false">IF(AND($B456&gt;Input!$C$50,$B456&lt;Input!$C$25),Input!$C$51,0)</f>
        <v>1500</v>
      </c>
    </row>
    <row r="457" customFormat="false" ht="12.8" hidden="false" customHeight="false" outlineLevel="0" collapsed="false">
      <c r="A457" s="76" t="n">
        <v>453</v>
      </c>
      <c r="B457" s="77" t="n">
        <f aca="false">EOMONTH(Input!$C$7,A457)</f>
        <v>56704</v>
      </c>
      <c r="C457" s="76" t="n">
        <f aca="false">DATEDIF(Input!$C$23,$B457,"Y")</f>
        <v>77</v>
      </c>
      <c r="E457" s="78" t="n">
        <f aca="false">IF(AND($B457&gt;Input!$C$50,$B457&lt;Input!$C$25),Input!$C$51,0)</f>
        <v>1500</v>
      </c>
    </row>
    <row r="458" customFormat="false" ht="12.8" hidden="false" customHeight="false" outlineLevel="0" collapsed="false">
      <c r="A458" s="76" t="n">
        <v>454</v>
      </c>
      <c r="B458" s="77" t="n">
        <f aca="false">EOMONTH(Input!$C$7,A458)</f>
        <v>56734</v>
      </c>
      <c r="C458" s="76" t="n">
        <f aca="false">DATEDIF(Input!$C$23,$B458,"Y")</f>
        <v>77</v>
      </c>
      <c r="E458" s="78" t="n">
        <f aca="false">IF(AND($B458&gt;Input!$C$50,$B458&lt;Input!$C$25),Input!$C$51,0)</f>
        <v>1500</v>
      </c>
    </row>
    <row r="459" customFormat="false" ht="12.8" hidden="false" customHeight="false" outlineLevel="0" collapsed="false">
      <c r="A459" s="76" t="n">
        <v>455</v>
      </c>
      <c r="B459" s="77" t="n">
        <f aca="false">EOMONTH(Input!$C$7,A459)</f>
        <v>56765</v>
      </c>
      <c r="C459" s="76" t="n">
        <f aca="false">DATEDIF(Input!$C$23,$B459,"Y")</f>
        <v>78</v>
      </c>
      <c r="E459" s="78" t="n">
        <f aca="false">IF(AND($B459&gt;Input!$C$50,$B459&lt;Input!$C$25),Input!$C$51,0)</f>
        <v>1500</v>
      </c>
    </row>
    <row r="460" customFormat="false" ht="12.8" hidden="false" customHeight="false" outlineLevel="0" collapsed="false">
      <c r="A460" s="76" t="n">
        <v>456</v>
      </c>
      <c r="B460" s="77" t="n">
        <f aca="false">EOMONTH(Input!$C$7,A460)</f>
        <v>56795</v>
      </c>
      <c r="C460" s="76" t="n">
        <f aca="false">DATEDIF(Input!$C$23,$B460,"Y")</f>
        <v>78</v>
      </c>
      <c r="E460" s="78" t="n">
        <f aca="false">IF(AND($B460&gt;Input!$C$50,$B460&lt;Input!$C$25),Input!$C$51,0)</f>
        <v>1500</v>
      </c>
    </row>
    <row r="461" customFormat="false" ht="12.8" hidden="false" customHeight="false" outlineLevel="0" collapsed="false">
      <c r="A461" s="76" t="n">
        <v>457</v>
      </c>
      <c r="B461" s="77" t="n">
        <f aca="false">EOMONTH(Input!$C$7,A461)</f>
        <v>56826</v>
      </c>
      <c r="C461" s="76" t="n">
        <f aca="false">DATEDIF(Input!$C$23,$B461,"Y")</f>
        <v>78</v>
      </c>
      <c r="E461" s="78" t="n">
        <f aca="false">IF(AND($B461&gt;Input!$C$50,$B461&lt;Input!$C$25),Input!$C$51,0)</f>
        <v>1500</v>
      </c>
    </row>
    <row r="462" customFormat="false" ht="12.8" hidden="false" customHeight="false" outlineLevel="0" collapsed="false">
      <c r="A462" s="76" t="n">
        <v>458</v>
      </c>
      <c r="B462" s="77" t="n">
        <f aca="false">EOMONTH(Input!$C$7,A462)</f>
        <v>56857</v>
      </c>
      <c r="C462" s="76" t="n">
        <f aca="false">DATEDIF(Input!$C$23,$B462,"Y")</f>
        <v>78</v>
      </c>
      <c r="E462" s="78" t="n">
        <f aca="false">IF(AND($B462&gt;Input!$C$50,$B462&lt;Input!$C$25),Input!$C$51,0)</f>
        <v>1500</v>
      </c>
    </row>
    <row r="463" customFormat="false" ht="12.8" hidden="false" customHeight="false" outlineLevel="0" collapsed="false">
      <c r="A463" s="76" t="n">
        <v>459</v>
      </c>
      <c r="B463" s="77" t="n">
        <f aca="false">EOMONTH(Input!$C$7,A463)</f>
        <v>56887</v>
      </c>
      <c r="C463" s="76" t="n">
        <f aca="false">DATEDIF(Input!$C$23,$B463,"Y")</f>
        <v>78</v>
      </c>
      <c r="E463" s="78" t="n">
        <f aca="false">IF(AND($B463&gt;Input!$C$50,$B463&lt;Input!$C$25),Input!$C$51,0)</f>
        <v>1500</v>
      </c>
    </row>
    <row r="464" customFormat="false" ht="12.8" hidden="false" customHeight="false" outlineLevel="0" collapsed="false">
      <c r="A464" s="76" t="n">
        <v>460</v>
      </c>
      <c r="B464" s="77" t="n">
        <f aca="false">EOMONTH(Input!$C$7,A464)</f>
        <v>56918</v>
      </c>
      <c r="C464" s="76" t="n">
        <f aca="false">DATEDIF(Input!$C$23,$B464,"Y")</f>
        <v>78</v>
      </c>
      <c r="E464" s="78" t="n">
        <f aca="false">IF(AND($B464&gt;Input!$C$50,$B464&lt;Input!$C$25),Input!$C$51,0)</f>
        <v>1500</v>
      </c>
    </row>
    <row r="465" customFormat="false" ht="12.8" hidden="false" customHeight="false" outlineLevel="0" collapsed="false">
      <c r="A465" s="76" t="n">
        <v>461</v>
      </c>
      <c r="B465" s="77" t="n">
        <f aca="false">EOMONTH(Input!$C$7,A465)</f>
        <v>56948</v>
      </c>
      <c r="C465" s="76" t="n">
        <f aca="false">DATEDIF(Input!$C$23,$B465,"Y")</f>
        <v>78</v>
      </c>
      <c r="E465" s="78" t="n">
        <f aca="false">IF(AND($B465&gt;Input!$C$50,$B465&lt;Input!$C$25),Input!$C$51,0)</f>
        <v>1500</v>
      </c>
    </row>
    <row r="466" customFormat="false" ht="12.8" hidden="false" customHeight="false" outlineLevel="0" collapsed="false">
      <c r="A466" s="76" t="n">
        <v>462</v>
      </c>
      <c r="B466" s="77" t="n">
        <f aca="false">EOMONTH(Input!$C$7,A466)</f>
        <v>56979</v>
      </c>
      <c r="C466" s="76" t="n">
        <f aca="false">DATEDIF(Input!$C$23,$B466,"Y")</f>
        <v>78</v>
      </c>
      <c r="E466" s="78" t="n">
        <f aca="false">IF(AND($B466&gt;Input!$C$50,$B466&lt;Input!$C$25),Input!$C$51,0)</f>
        <v>1500</v>
      </c>
    </row>
    <row r="467" customFormat="false" ht="12.8" hidden="false" customHeight="false" outlineLevel="0" collapsed="false">
      <c r="A467" s="76" t="n">
        <v>463</v>
      </c>
      <c r="B467" s="77" t="n">
        <f aca="false">EOMONTH(Input!$C$7,A467)</f>
        <v>57010</v>
      </c>
      <c r="C467" s="76" t="n">
        <f aca="false">DATEDIF(Input!$C$23,$B467,"Y")</f>
        <v>78</v>
      </c>
      <c r="E467" s="78" t="n">
        <f aca="false">IF(AND($B467&gt;Input!$C$50,$B467&lt;Input!$C$25),Input!$C$51,0)</f>
        <v>1500</v>
      </c>
    </row>
    <row r="468" customFormat="false" ht="12.8" hidden="false" customHeight="false" outlineLevel="0" collapsed="false">
      <c r="A468" s="76" t="n">
        <v>464</v>
      </c>
      <c r="B468" s="77" t="n">
        <f aca="false">EOMONTH(Input!$C$7,A468)</f>
        <v>57039</v>
      </c>
      <c r="C468" s="76" t="n">
        <f aca="false">DATEDIF(Input!$C$23,$B468,"Y")</f>
        <v>78</v>
      </c>
      <c r="E468" s="78" t="n">
        <f aca="false">IF(AND($B468&gt;Input!$C$50,$B468&lt;Input!$C$25),Input!$C$51,0)</f>
        <v>1500</v>
      </c>
    </row>
    <row r="469" customFormat="false" ht="12.8" hidden="false" customHeight="false" outlineLevel="0" collapsed="false">
      <c r="A469" s="76" t="n">
        <v>465</v>
      </c>
      <c r="B469" s="77" t="n">
        <f aca="false">EOMONTH(Input!$C$7,A469)</f>
        <v>57070</v>
      </c>
      <c r="C469" s="76" t="n">
        <f aca="false">DATEDIF(Input!$C$23,$B469,"Y")</f>
        <v>78</v>
      </c>
      <c r="E469" s="78" t="n">
        <f aca="false">IF(AND($B469&gt;Input!$C$50,$B469&lt;Input!$C$25),Input!$C$51,0)</f>
        <v>1500</v>
      </c>
    </row>
    <row r="470" customFormat="false" ht="12.8" hidden="false" customHeight="false" outlineLevel="0" collapsed="false">
      <c r="A470" s="76" t="n">
        <v>466</v>
      </c>
      <c r="B470" s="77" t="n">
        <f aca="false">EOMONTH(Input!$C$7,A470)</f>
        <v>57100</v>
      </c>
      <c r="C470" s="76" t="n">
        <f aca="false">DATEDIF(Input!$C$23,$B470,"Y")</f>
        <v>78</v>
      </c>
      <c r="E470" s="78" t="n">
        <f aca="false">IF(AND($B470&gt;Input!$C$50,$B470&lt;Input!$C$25),Input!$C$51,0)</f>
        <v>1500</v>
      </c>
    </row>
    <row r="471" customFormat="false" ht="12.8" hidden="false" customHeight="false" outlineLevel="0" collapsed="false">
      <c r="A471" s="76" t="n">
        <v>467</v>
      </c>
      <c r="B471" s="77" t="n">
        <f aca="false">EOMONTH(Input!$C$7,A471)</f>
        <v>57131</v>
      </c>
      <c r="C471" s="76" t="n">
        <f aca="false">DATEDIF(Input!$C$23,$B471,"Y")</f>
        <v>79</v>
      </c>
      <c r="E471" s="78" t="n">
        <f aca="false">IF(AND($B471&gt;Input!$C$50,$B471&lt;Input!$C$25),Input!$C$51,0)</f>
        <v>1500</v>
      </c>
    </row>
    <row r="472" customFormat="false" ht="12.8" hidden="false" customHeight="false" outlineLevel="0" collapsed="false">
      <c r="A472" s="76" t="n">
        <v>468</v>
      </c>
      <c r="B472" s="77" t="n">
        <f aca="false">EOMONTH(Input!$C$7,A472)</f>
        <v>57161</v>
      </c>
      <c r="C472" s="76" t="n">
        <f aca="false">DATEDIF(Input!$C$23,$B472,"Y")</f>
        <v>79</v>
      </c>
      <c r="E472" s="78" t="n">
        <f aca="false">IF(AND($B472&gt;Input!$C$50,$B472&lt;Input!$C$25),Input!$C$51,0)</f>
        <v>1500</v>
      </c>
    </row>
    <row r="473" customFormat="false" ht="12.8" hidden="false" customHeight="false" outlineLevel="0" collapsed="false">
      <c r="A473" s="76" t="n">
        <v>469</v>
      </c>
      <c r="B473" s="77" t="n">
        <f aca="false">EOMONTH(Input!$C$7,A473)</f>
        <v>57192</v>
      </c>
      <c r="C473" s="76" t="n">
        <f aca="false">DATEDIF(Input!$C$23,$B473,"Y")</f>
        <v>79</v>
      </c>
      <c r="E473" s="78" t="n">
        <f aca="false">IF(AND($B473&gt;Input!$C$50,$B473&lt;Input!$C$25),Input!$C$51,0)</f>
        <v>1500</v>
      </c>
    </row>
    <row r="474" customFormat="false" ht="12.8" hidden="false" customHeight="false" outlineLevel="0" collapsed="false">
      <c r="A474" s="76" t="n">
        <v>470</v>
      </c>
      <c r="B474" s="77" t="n">
        <f aca="false">EOMONTH(Input!$C$7,A474)</f>
        <v>57223</v>
      </c>
      <c r="C474" s="76" t="n">
        <f aca="false">DATEDIF(Input!$C$23,$B474,"Y")</f>
        <v>79</v>
      </c>
      <c r="E474" s="78" t="n">
        <f aca="false">IF(AND($B474&gt;Input!$C$50,$B474&lt;Input!$C$25),Input!$C$51,0)</f>
        <v>1500</v>
      </c>
    </row>
    <row r="475" customFormat="false" ht="12.8" hidden="false" customHeight="false" outlineLevel="0" collapsed="false">
      <c r="A475" s="76" t="n">
        <v>471</v>
      </c>
      <c r="B475" s="77" t="n">
        <f aca="false">EOMONTH(Input!$C$7,A475)</f>
        <v>57253</v>
      </c>
      <c r="C475" s="76" t="n">
        <f aca="false">DATEDIF(Input!$C$23,$B475,"Y")</f>
        <v>79</v>
      </c>
      <c r="E475" s="78" t="n">
        <f aca="false">IF(AND($B475&gt;Input!$C$50,$B475&lt;Input!$C$25),Input!$C$51,0)</f>
        <v>1500</v>
      </c>
    </row>
    <row r="476" customFormat="false" ht="12.8" hidden="false" customHeight="false" outlineLevel="0" collapsed="false">
      <c r="A476" s="76" t="n">
        <v>472</v>
      </c>
      <c r="B476" s="77" t="n">
        <f aca="false">EOMONTH(Input!$C$7,A476)</f>
        <v>57284</v>
      </c>
      <c r="C476" s="76" t="n">
        <f aca="false">DATEDIF(Input!$C$23,$B476,"Y")</f>
        <v>79</v>
      </c>
      <c r="E476" s="78" t="n">
        <f aca="false">IF(AND($B476&gt;Input!$C$50,$B476&lt;Input!$C$25),Input!$C$51,0)</f>
        <v>1500</v>
      </c>
    </row>
    <row r="477" customFormat="false" ht="12.8" hidden="false" customHeight="false" outlineLevel="0" collapsed="false">
      <c r="A477" s="76" t="n">
        <v>473</v>
      </c>
      <c r="B477" s="77" t="n">
        <f aca="false">EOMONTH(Input!$C$7,A477)</f>
        <v>57314</v>
      </c>
      <c r="C477" s="76" t="n">
        <f aca="false">DATEDIF(Input!$C$23,$B477,"Y")</f>
        <v>79</v>
      </c>
      <c r="E477" s="78" t="n">
        <f aca="false">IF(AND($B477&gt;Input!$C$50,$B477&lt;Input!$C$25),Input!$C$51,0)</f>
        <v>1500</v>
      </c>
    </row>
    <row r="478" customFormat="false" ht="12.8" hidden="false" customHeight="false" outlineLevel="0" collapsed="false">
      <c r="A478" s="76" t="n">
        <v>474</v>
      </c>
      <c r="B478" s="77" t="n">
        <f aca="false">EOMONTH(Input!$C$7,A478)</f>
        <v>57345</v>
      </c>
      <c r="C478" s="76" t="n">
        <f aca="false">DATEDIF(Input!$C$23,$B478,"Y")</f>
        <v>79</v>
      </c>
      <c r="E478" s="78" t="n">
        <f aca="false">IF(AND($B478&gt;Input!$C$50,$B478&lt;Input!$C$25),Input!$C$51,0)</f>
        <v>1500</v>
      </c>
    </row>
    <row r="479" customFormat="false" ht="12.8" hidden="false" customHeight="false" outlineLevel="0" collapsed="false">
      <c r="A479" s="76" t="n">
        <v>475</v>
      </c>
      <c r="B479" s="77" t="n">
        <f aca="false">EOMONTH(Input!$C$7,A479)</f>
        <v>57376</v>
      </c>
      <c r="C479" s="76" t="n">
        <f aca="false">DATEDIF(Input!$C$23,$B479,"Y")</f>
        <v>79</v>
      </c>
      <c r="E479" s="78" t="n">
        <f aca="false">IF(AND($B479&gt;Input!$C$50,$B479&lt;Input!$C$25),Input!$C$51,0)</f>
        <v>1500</v>
      </c>
    </row>
    <row r="480" customFormat="false" ht="12.8" hidden="false" customHeight="false" outlineLevel="0" collapsed="false">
      <c r="A480" s="76" t="n">
        <v>476</v>
      </c>
      <c r="B480" s="77" t="n">
        <f aca="false">EOMONTH(Input!$C$7,A480)</f>
        <v>57404</v>
      </c>
      <c r="C480" s="76" t="n">
        <f aca="false">DATEDIF(Input!$C$23,$B480,"Y")</f>
        <v>79</v>
      </c>
      <c r="E480" s="78" t="n">
        <f aca="false">IF(AND($B480&gt;Input!$C$50,$B480&lt;Input!$C$25),Input!$C$51,0)</f>
        <v>1500</v>
      </c>
    </row>
    <row r="481" customFormat="false" ht="12.8" hidden="false" customHeight="false" outlineLevel="0" collapsed="false">
      <c r="A481" s="76" t="n">
        <v>477</v>
      </c>
      <c r="B481" s="77" t="n">
        <f aca="false">EOMONTH(Input!$C$7,A481)</f>
        <v>57435</v>
      </c>
      <c r="C481" s="76" t="n">
        <f aca="false">DATEDIF(Input!$C$23,$B481,"Y")</f>
        <v>79</v>
      </c>
      <c r="E481" s="78" t="n">
        <f aca="false">IF(AND($B481&gt;Input!$C$50,$B481&lt;Input!$C$25),Input!$C$51,0)</f>
        <v>1500</v>
      </c>
    </row>
    <row r="482" customFormat="false" ht="12.8" hidden="false" customHeight="false" outlineLevel="0" collapsed="false">
      <c r="A482" s="76" t="n">
        <v>478</v>
      </c>
      <c r="B482" s="77" t="n">
        <f aca="false">EOMONTH(Input!$C$7,A482)</f>
        <v>57465</v>
      </c>
      <c r="C482" s="76" t="n">
        <f aca="false">DATEDIF(Input!$C$23,$B482,"Y")</f>
        <v>79</v>
      </c>
      <c r="E482" s="78" t="n">
        <f aca="false">IF(AND($B482&gt;Input!$C$50,$B482&lt;Input!$C$25),Input!$C$51,0)</f>
        <v>1500</v>
      </c>
    </row>
    <row r="483" customFormat="false" ht="12.8" hidden="false" customHeight="false" outlineLevel="0" collapsed="false">
      <c r="A483" s="76" t="n">
        <v>479</v>
      </c>
      <c r="B483" s="77" t="n">
        <f aca="false">EOMONTH(Input!$C$7,A483)</f>
        <v>57496</v>
      </c>
      <c r="C483" s="76" t="n">
        <f aca="false">DATEDIF(Input!$C$23,$B483,"Y")</f>
        <v>80</v>
      </c>
      <c r="E483" s="78" t="n">
        <f aca="false">IF(AND($B483&gt;Input!$C$50,$B483&lt;Input!$C$25),Input!$C$51,0)</f>
        <v>1500</v>
      </c>
    </row>
    <row r="484" customFormat="false" ht="12.8" hidden="false" customHeight="false" outlineLevel="0" collapsed="false">
      <c r="A484" s="76" t="n">
        <v>480</v>
      </c>
      <c r="B484" s="77" t="n">
        <f aca="false">EOMONTH(Input!$C$7,A484)</f>
        <v>57526</v>
      </c>
      <c r="C484" s="76" t="n">
        <f aca="false">DATEDIF(Input!$C$23,$B484,"Y")</f>
        <v>80</v>
      </c>
      <c r="E484" s="78" t="n">
        <f aca="false">IF(AND($B484&gt;Input!$C$50,$B484&lt;Input!$C$25),Input!$C$51,0)</f>
        <v>1500</v>
      </c>
    </row>
    <row r="485" customFormat="false" ht="12.8" hidden="false" customHeight="false" outlineLevel="0" collapsed="false">
      <c r="A485" s="76" t="n">
        <v>481</v>
      </c>
      <c r="B485" s="77" t="n">
        <f aca="false">EOMONTH(Input!$C$7,A485)</f>
        <v>57557</v>
      </c>
      <c r="C485" s="76" t="n">
        <f aca="false">DATEDIF(Input!$C$23,$B485,"Y")</f>
        <v>80</v>
      </c>
      <c r="E485" s="78" t="n">
        <f aca="false">IF(AND($B485&gt;Input!$C$50,$B485&lt;Input!$C$25),Input!$C$51,0)</f>
        <v>1500</v>
      </c>
    </row>
    <row r="486" customFormat="false" ht="12.8" hidden="false" customHeight="false" outlineLevel="0" collapsed="false">
      <c r="A486" s="76" t="n">
        <v>482</v>
      </c>
      <c r="B486" s="77" t="n">
        <f aca="false">EOMONTH(Input!$C$7,A486)</f>
        <v>57588</v>
      </c>
      <c r="C486" s="76" t="n">
        <f aca="false">DATEDIF(Input!$C$23,$B486,"Y")</f>
        <v>80</v>
      </c>
      <c r="E486" s="78" t="n">
        <f aca="false">IF(AND($B486&gt;Input!$C$50,$B486&lt;Input!$C$25),Input!$C$51,0)</f>
        <v>1500</v>
      </c>
    </row>
    <row r="487" customFormat="false" ht="12.8" hidden="false" customHeight="false" outlineLevel="0" collapsed="false">
      <c r="A487" s="76" t="n">
        <v>483</v>
      </c>
      <c r="B487" s="77" t="n">
        <f aca="false">EOMONTH(Input!$C$7,A487)</f>
        <v>57618</v>
      </c>
      <c r="C487" s="76" t="n">
        <f aca="false">DATEDIF(Input!$C$23,$B487,"Y")</f>
        <v>80</v>
      </c>
      <c r="E487" s="78" t="n">
        <f aca="false">IF(AND($B487&gt;Input!$C$50,$B487&lt;Input!$C$25),Input!$C$51,0)</f>
        <v>1500</v>
      </c>
    </row>
    <row r="488" customFormat="false" ht="12.8" hidden="false" customHeight="false" outlineLevel="0" collapsed="false">
      <c r="A488" s="76" t="n">
        <v>484</v>
      </c>
      <c r="B488" s="77" t="n">
        <f aca="false">EOMONTH(Input!$C$7,A488)</f>
        <v>57649</v>
      </c>
      <c r="C488" s="76" t="n">
        <f aca="false">DATEDIF(Input!$C$23,$B488,"Y")</f>
        <v>80</v>
      </c>
      <c r="E488" s="78" t="n">
        <f aca="false">IF(AND($B488&gt;Input!$C$50,$B488&lt;Input!$C$25),Input!$C$51,0)</f>
        <v>1500</v>
      </c>
    </row>
    <row r="489" customFormat="false" ht="12.8" hidden="false" customHeight="false" outlineLevel="0" collapsed="false">
      <c r="A489" s="76" t="n">
        <v>485</v>
      </c>
      <c r="B489" s="77" t="n">
        <f aca="false">EOMONTH(Input!$C$7,A489)</f>
        <v>57679</v>
      </c>
      <c r="C489" s="76" t="n">
        <f aca="false">DATEDIF(Input!$C$23,$B489,"Y")</f>
        <v>80</v>
      </c>
      <c r="E489" s="78" t="n">
        <f aca="false">IF(AND($B489&gt;Input!$C$50,$B489&lt;Input!$C$25),Input!$C$51,0)</f>
        <v>1500</v>
      </c>
    </row>
    <row r="490" customFormat="false" ht="12.8" hidden="false" customHeight="false" outlineLevel="0" collapsed="false">
      <c r="A490" s="76" t="n">
        <v>486</v>
      </c>
      <c r="B490" s="77" t="n">
        <f aca="false">EOMONTH(Input!$C$7,A490)</f>
        <v>57710</v>
      </c>
      <c r="C490" s="76" t="n">
        <f aca="false">DATEDIF(Input!$C$23,$B490,"Y")</f>
        <v>80</v>
      </c>
      <c r="E490" s="78" t="n">
        <f aca="false">IF(AND($B490&gt;Input!$C$50,$B490&lt;Input!$C$25),Input!$C$51,0)</f>
        <v>1500</v>
      </c>
    </row>
    <row r="491" customFormat="false" ht="12.8" hidden="false" customHeight="false" outlineLevel="0" collapsed="false">
      <c r="A491" s="76" t="n">
        <v>487</v>
      </c>
      <c r="B491" s="77" t="n">
        <f aca="false">EOMONTH(Input!$C$7,A491)</f>
        <v>57741</v>
      </c>
      <c r="C491" s="76" t="n">
        <f aca="false">DATEDIF(Input!$C$23,$B491,"Y")</f>
        <v>80</v>
      </c>
      <c r="E491" s="78" t="n">
        <f aca="false">IF(AND($B491&gt;Input!$C$50,$B491&lt;Input!$C$25),Input!$C$51,0)</f>
        <v>1500</v>
      </c>
    </row>
    <row r="492" customFormat="false" ht="12.8" hidden="false" customHeight="false" outlineLevel="0" collapsed="false">
      <c r="A492" s="76" t="n">
        <v>488</v>
      </c>
      <c r="B492" s="77" t="n">
        <f aca="false">EOMONTH(Input!$C$7,A492)</f>
        <v>57769</v>
      </c>
      <c r="C492" s="76" t="n">
        <f aca="false">DATEDIF(Input!$C$23,$B492,"Y")</f>
        <v>80</v>
      </c>
      <c r="E492" s="78" t="n">
        <f aca="false">IF(AND($B492&gt;Input!$C$50,$B492&lt;Input!$C$25),Input!$C$51,0)</f>
        <v>1500</v>
      </c>
    </row>
    <row r="493" customFormat="false" ht="12.8" hidden="false" customHeight="false" outlineLevel="0" collapsed="false">
      <c r="A493" s="76" t="n">
        <v>489</v>
      </c>
      <c r="B493" s="77" t="n">
        <f aca="false">EOMONTH(Input!$C$7,A493)</f>
        <v>57800</v>
      </c>
      <c r="C493" s="76" t="n">
        <f aca="false">DATEDIF(Input!$C$23,$B493,"Y")</f>
        <v>80</v>
      </c>
      <c r="E493" s="78" t="n">
        <f aca="false">IF(AND($B493&gt;Input!$C$50,$B493&lt;Input!$C$25),Input!$C$51,0)</f>
        <v>1500</v>
      </c>
    </row>
    <row r="494" customFormat="false" ht="12.8" hidden="false" customHeight="false" outlineLevel="0" collapsed="false">
      <c r="A494" s="76" t="n">
        <v>490</v>
      </c>
      <c r="B494" s="77" t="n">
        <f aca="false">EOMONTH(Input!$C$7,A494)</f>
        <v>57830</v>
      </c>
      <c r="C494" s="76" t="n">
        <f aca="false">DATEDIF(Input!$C$23,$B494,"Y")</f>
        <v>80</v>
      </c>
      <c r="E494" s="78" t="n">
        <f aca="false">IF(AND($B494&gt;Input!$C$50,$B494&lt;Input!$C$25),Input!$C$51,0)</f>
        <v>1500</v>
      </c>
    </row>
    <row r="495" customFormat="false" ht="12.8" hidden="false" customHeight="false" outlineLevel="0" collapsed="false">
      <c r="A495" s="76" t="n">
        <v>491</v>
      </c>
      <c r="B495" s="77" t="n">
        <f aca="false">EOMONTH(Input!$C$7,A495)</f>
        <v>57861</v>
      </c>
      <c r="C495" s="76" t="n">
        <f aca="false">DATEDIF(Input!$C$23,$B495,"Y")</f>
        <v>81</v>
      </c>
      <c r="E495" s="78" t="n">
        <f aca="false">IF(AND($B495&gt;Input!$C$50,$B495&lt;Input!$C$25),Input!$C$51,0)</f>
        <v>1500</v>
      </c>
    </row>
    <row r="496" customFormat="false" ht="12.8" hidden="false" customHeight="false" outlineLevel="0" collapsed="false">
      <c r="A496" s="76" t="n">
        <v>492</v>
      </c>
      <c r="B496" s="77" t="n">
        <f aca="false">EOMONTH(Input!$C$7,A496)</f>
        <v>57891</v>
      </c>
      <c r="C496" s="76" t="n">
        <f aca="false">DATEDIF(Input!$C$23,$B496,"Y")</f>
        <v>81</v>
      </c>
      <c r="E496" s="78" t="n">
        <f aca="false">IF(AND($B496&gt;Input!$C$50,$B496&lt;Input!$C$25),Input!$C$51,0)</f>
        <v>1500</v>
      </c>
    </row>
    <row r="497" customFormat="false" ht="12.8" hidden="false" customHeight="false" outlineLevel="0" collapsed="false">
      <c r="A497" s="76" t="n">
        <v>493</v>
      </c>
      <c r="B497" s="77" t="n">
        <f aca="false">EOMONTH(Input!$C$7,A497)</f>
        <v>57922</v>
      </c>
      <c r="C497" s="76" t="n">
        <f aca="false">DATEDIF(Input!$C$23,$B497,"Y")</f>
        <v>81</v>
      </c>
      <c r="E497" s="78" t="n">
        <f aca="false">IF(AND($B497&gt;Input!$C$50,$B497&lt;Input!$C$25),Input!$C$51,0)</f>
        <v>1500</v>
      </c>
    </row>
    <row r="498" customFormat="false" ht="12.8" hidden="false" customHeight="false" outlineLevel="0" collapsed="false">
      <c r="A498" s="76" t="n">
        <v>494</v>
      </c>
      <c r="B498" s="77" t="n">
        <f aca="false">EOMONTH(Input!$C$7,A498)</f>
        <v>57953</v>
      </c>
      <c r="C498" s="76" t="n">
        <f aca="false">DATEDIF(Input!$C$23,$B498,"Y")</f>
        <v>81</v>
      </c>
      <c r="E498" s="78" t="n">
        <f aca="false">IF(AND($B498&gt;Input!$C$50,$B498&lt;Input!$C$25),Input!$C$51,0)</f>
        <v>1500</v>
      </c>
    </row>
    <row r="499" customFormat="false" ht="12.8" hidden="false" customHeight="false" outlineLevel="0" collapsed="false">
      <c r="A499" s="76" t="n">
        <v>495</v>
      </c>
      <c r="B499" s="77" t="n">
        <f aca="false">EOMONTH(Input!$C$7,A499)</f>
        <v>57983</v>
      </c>
      <c r="C499" s="76" t="n">
        <f aca="false">DATEDIF(Input!$C$23,$B499,"Y")</f>
        <v>81</v>
      </c>
      <c r="E499" s="78" t="n">
        <f aca="false">IF(AND($B499&gt;Input!$C$50,$B499&lt;Input!$C$25),Input!$C$51,0)</f>
        <v>1500</v>
      </c>
    </row>
    <row r="500" customFormat="false" ht="12.8" hidden="false" customHeight="false" outlineLevel="0" collapsed="false">
      <c r="A500" s="76" t="n">
        <v>496</v>
      </c>
      <c r="B500" s="77" t="n">
        <f aca="false">EOMONTH(Input!$C$7,A500)</f>
        <v>58014</v>
      </c>
      <c r="C500" s="76" t="n">
        <f aca="false">DATEDIF(Input!$C$23,$B500,"Y")</f>
        <v>81</v>
      </c>
      <c r="E500" s="78" t="n">
        <f aca="false">IF(AND($B500&gt;Input!$C$50,$B500&lt;Input!$C$25),Input!$C$51,0)</f>
        <v>1500</v>
      </c>
    </row>
    <row r="501" customFormat="false" ht="12.8" hidden="false" customHeight="false" outlineLevel="0" collapsed="false">
      <c r="A501" s="76" t="n">
        <v>497</v>
      </c>
      <c r="B501" s="77" t="n">
        <f aca="false">EOMONTH(Input!$C$7,A501)</f>
        <v>58044</v>
      </c>
      <c r="C501" s="76" t="n">
        <f aca="false">DATEDIF(Input!$C$23,$B501,"Y")</f>
        <v>81</v>
      </c>
      <c r="E501" s="78" t="n">
        <f aca="false">IF(AND($B501&gt;Input!$C$50,$B501&lt;Input!$C$25),Input!$C$51,0)</f>
        <v>1500</v>
      </c>
    </row>
    <row r="502" customFormat="false" ht="12.8" hidden="false" customHeight="false" outlineLevel="0" collapsed="false">
      <c r="A502" s="76" t="n">
        <v>498</v>
      </c>
      <c r="B502" s="77" t="n">
        <f aca="false">EOMONTH(Input!$C$7,A502)</f>
        <v>58075</v>
      </c>
      <c r="C502" s="76" t="n">
        <f aca="false">DATEDIF(Input!$C$23,$B502,"Y")</f>
        <v>81</v>
      </c>
      <c r="E502" s="78" t="n">
        <f aca="false">IF(AND($B502&gt;Input!$C$50,$B502&lt;Input!$C$25),Input!$C$51,0)</f>
        <v>1500</v>
      </c>
    </row>
    <row r="503" customFormat="false" ht="12.8" hidden="false" customHeight="false" outlineLevel="0" collapsed="false">
      <c r="A503" s="76" t="n">
        <v>499</v>
      </c>
      <c r="B503" s="77" t="n">
        <f aca="false">EOMONTH(Input!$C$7,A503)</f>
        <v>58106</v>
      </c>
      <c r="C503" s="76" t="n">
        <f aca="false">DATEDIF(Input!$C$23,$B503,"Y")</f>
        <v>81</v>
      </c>
      <c r="E503" s="78" t="n">
        <f aca="false">IF(AND($B503&gt;Input!$C$50,$B503&lt;Input!$C$25),Input!$C$51,0)</f>
        <v>1500</v>
      </c>
    </row>
    <row r="504" customFormat="false" ht="12.8" hidden="false" customHeight="false" outlineLevel="0" collapsed="false">
      <c r="A504" s="76" t="n">
        <v>500</v>
      </c>
      <c r="B504" s="77" t="n">
        <f aca="false">EOMONTH(Input!$C$7,A504)</f>
        <v>58134</v>
      </c>
      <c r="C504" s="76" t="n">
        <f aca="false">DATEDIF(Input!$C$23,$B504,"Y")</f>
        <v>81</v>
      </c>
      <c r="E504" s="78" t="n">
        <f aca="false">IF(AND($B504&gt;Input!$C$50,$B504&lt;Input!$C$25),Input!$C$51,0)</f>
        <v>1500</v>
      </c>
    </row>
    <row r="505" customFormat="false" ht="12.8" hidden="false" customHeight="false" outlineLevel="0" collapsed="false">
      <c r="A505" s="76" t="n">
        <v>501</v>
      </c>
      <c r="B505" s="77" t="n">
        <f aca="false">EOMONTH(Input!$C$7,A505)</f>
        <v>58165</v>
      </c>
      <c r="C505" s="76" t="n">
        <f aca="false">DATEDIF(Input!$C$23,$B505,"Y")</f>
        <v>81</v>
      </c>
      <c r="E505" s="78" t="n">
        <f aca="false">IF(AND($B505&gt;Input!$C$50,$B505&lt;Input!$C$25),Input!$C$51,0)</f>
        <v>1500</v>
      </c>
    </row>
    <row r="506" customFormat="false" ht="12.8" hidden="false" customHeight="false" outlineLevel="0" collapsed="false">
      <c r="A506" s="76" t="n">
        <v>502</v>
      </c>
      <c r="B506" s="77" t="n">
        <f aca="false">EOMONTH(Input!$C$7,A506)</f>
        <v>58195</v>
      </c>
      <c r="C506" s="76" t="n">
        <f aca="false">DATEDIF(Input!$C$23,$B506,"Y")</f>
        <v>81</v>
      </c>
      <c r="E506" s="78" t="n">
        <f aca="false">IF(AND($B506&gt;Input!$C$50,$B506&lt;Input!$C$25),Input!$C$51,0)</f>
        <v>1500</v>
      </c>
    </row>
    <row r="507" customFormat="false" ht="12.8" hidden="false" customHeight="false" outlineLevel="0" collapsed="false">
      <c r="A507" s="76" t="n">
        <v>503</v>
      </c>
      <c r="B507" s="77" t="n">
        <f aca="false">EOMONTH(Input!$C$7,A507)</f>
        <v>58226</v>
      </c>
      <c r="C507" s="76" t="n">
        <f aca="false">DATEDIF(Input!$C$23,$B507,"Y")</f>
        <v>82</v>
      </c>
      <c r="E507" s="78" t="n">
        <f aca="false">IF(AND($B507&gt;Input!$C$50,$B507&lt;Input!$C$25),Input!$C$51,0)</f>
        <v>1500</v>
      </c>
    </row>
    <row r="508" customFormat="false" ht="12.8" hidden="false" customHeight="false" outlineLevel="0" collapsed="false">
      <c r="A508" s="76" t="n">
        <v>504</v>
      </c>
      <c r="B508" s="77" t="n">
        <f aca="false">EOMONTH(Input!$C$7,A508)</f>
        <v>58256</v>
      </c>
      <c r="C508" s="76" t="n">
        <f aca="false">DATEDIF(Input!$C$23,$B508,"Y")</f>
        <v>82</v>
      </c>
      <c r="E508" s="78" t="n">
        <f aca="false">IF(AND($B508&gt;Input!$C$50,$B508&lt;Input!$C$25),Input!$C$51,0)</f>
        <v>1500</v>
      </c>
    </row>
    <row r="509" customFormat="false" ht="12.8" hidden="false" customHeight="false" outlineLevel="0" collapsed="false">
      <c r="A509" s="76" t="n">
        <v>505</v>
      </c>
      <c r="B509" s="77" t="n">
        <f aca="false">EOMONTH(Input!$C$7,A509)</f>
        <v>58287</v>
      </c>
      <c r="C509" s="76" t="n">
        <f aca="false">DATEDIF(Input!$C$23,$B509,"Y")</f>
        <v>82</v>
      </c>
      <c r="E509" s="78" t="n">
        <f aca="false">IF(AND($B509&gt;Input!$C$50,$B509&lt;Input!$C$25),Input!$C$51,0)</f>
        <v>1500</v>
      </c>
    </row>
    <row r="510" customFormat="false" ht="12.8" hidden="false" customHeight="false" outlineLevel="0" collapsed="false">
      <c r="A510" s="76" t="n">
        <v>506</v>
      </c>
      <c r="B510" s="77" t="n">
        <f aca="false">EOMONTH(Input!$C$7,A510)</f>
        <v>58318</v>
      </c>
      <c r="C510" s="76" t="n">
        <f aca="false">DATEDIF(Input!$C$23,$B510,"Y")</f>
        <v>82</v>
      </c>
      <c r="E510" s="78" t="n">
        <f aca="false">IF(AND($B510&gt;Input!$C$50,$B510&lt;Input!$C$25),Input!$C$51,0)</f>
        <v>1500</v>
      </c>
    </row>
    <row r="511" customFormat="false" ht="12.8" hidden="false" customHeight="false" outlineLevel="0" collapsed="false">
      <c r="A511" s="76" t="n">
        <v>507</v>
      </c>
      <c r="B511" s="77" t="n">
        <f aca="false">EOMONTH(Input!$C$7,A511)</f>
        <v>58348</v>
      </c>
      <c r="C511" s="76" t="n">
        <f aca="false">DATEDIF(Input!$C$23,$B511,"Y")</f>
        <v>82</v>
      </c>
      <c r="E511" s="78" t="n">
        <f aca="false">IF(AND($B511&gt;Input!$C$50,$B511&lt;Input!$C$25),Input!$C$51,0)</f>
        <v>1500</v>
      </c>
    </row>
    <row r="512" customFormat="false" ht="12.8" hidden="false" customHeight="false" outlineLevel="0" collapsed="false">
      <c r="A512" s="76" t="n">
        <v>508</v>
      </c>
      <c r="B512" s="77" t="n">
        <f aca="false">EOMONTH(Input!$C$7,A512)</f>
        <v>58379</v>
      </c>
      <c r="C512" s="76" t="n">
        <f aca="false">DATEDIF(Input!$C$23,$B512,"Y")</f>
        <v>82</v>
      </c>
      <c r="E512" s="78" t="n">
        <f aca="false">IF(AND($B512&gt;Input!$C$50,$B512&lt;Input!$C$25),Input!$C$51,0)</f>
        <v>1500</v>
      </c>
    </row>
    <row r="513" customFormat="false" ht="12.8" hidden="false" customHeight="false" outlineLevel="0" collapsed="false">
      <c r="A513" s="76" t="n">
        <v>509</v>
      </c>
      <c r="B513" s="77" t="n">
        <f aca="false">EOMONTH(Input!$C$7,A513)</f>
        <v>58409</v>
      </c>
      <c r="C513" s="76" t="n">
        <f aca="false">DATEDIF(Input!$C$23,$B513,"Y")</f>
        <v>82</v>
      </c>
      <c r="E513" s="78" t="n">
        <f aca="false">IF(AND($B513&gt;Input!$C$50,$B513&lt;Input!$C$25),Input!$C$51,0)</f>
        <v>1500</v>
      </c>
    </row>
    <row r="514" customFormat="false" ht="12.8" hidden="false" customHeight="false" outlineLevel="0" collapsed="false">
      <c r="A514" s="76" t="n">
        <v>510</v>
      </c>
      <c r="B514" s="77" t="n">
        <f aca="false">EOMONTH(Input!$C$7,A514)</f>
        <v>58440</v>
      </c>
      <c r="C514" s="76" t="n">
        <f aca="false">DATEDIF(Input!$C$23,$B514,"Y")</f>
        <v>82</v>
      </c>
      <c r="E514" s="78" t="n">
        <f aca="false">IF(AND($B514&gt;Input!$C$50,$B514&lt;Input!$C$25),Input!$C$51,0)</f>
        <v>1500</v>
      </c>
    </row>
    <row r="515" customFormat="false" ht="12.8" hidden="false" customHeight="false" outlineLevel="0" collapsed="false">
      <c r="A515" s="76" t="n">
        <v>511</v>
      </c>
      <c r="B515" s="77" t="n">
        <f aca="false">EOMONTH(Input!$C$7,A515)</f>
        <v>58471</v>
      </c>
      <c r="C515" s="76" t="n">
        <f aca="false">DATEDIF(Input!$C$23,$B515,"Y")</f>
        <v>82</v>
      </c>
      <c r="E515" s="78" t="n">
        <f aca="false">IF(AND($B515&gt;Input!$C$50,$B515&lt;Input!$C$25),Input!$C$51,0)</f>
        <v>1500</v>
      </c>
    </row>
    <row r="516" customFormat="false" ht="12.8" hidden="false" customHeight="false" outlineLevel="0" collapsed="false">
      <c r="A516" s="76" t="n">
        <v>512</v>
      </c>
      <c r="B516" s="77" t="n">
        <f aca="false">EOMONTH(Input!$C$7,A516)</f>
        <v>58500</v>
      </c>
      <c r="C516" s="76" t="n">
        <f aca="false">DATEDIF(Input!$C$23,$B516,"Y")</f>
        <v>82</v>
      </c>
      <c r="E516" s="78" t="n">
        <f aca="false">IF(AND($B516&gt;Input!$C$50,$B516&lt;Input!$C$25),Input!$C$51,0)</f>
        <v>1500</v>
      </c>
    </row>
    <row r="517" customFormat="false" ht="12.8" hidden="false" customHeight="false" outlineLevel="0" collapsed="false">
      <c r="A517" s="76" t="n">
        <v>513</v>
      </c>
      <c r="B517" s="77" t="n">
        <f aca="false">EOMONTH(Input!$C$7,A517)</f>
        <v>58531</v>
      </c>
      <c r="C517" s="76" t="n">
        <f aca="false">DATEDIF(Input!$C$23,$B517,"Y")</f>
        <v>82</v>
      </c>
      <c r="E517" s="78" t="n">
        <f aca="false">IF(AND($B517&gt;Input!$C$50,$B517&lt;Input!$C$25),Input!$C$51,0)</f>
        <v>1500</v>
      </c>
    </row>
    <row r="518" customFormat="false" ht="12.8" hidden="false" customHeight="false" outlineLevel="0" collapsed="false">
      <c r="A518" s="76" t="n">
        <v>514</v>
      </c>
      <c r="B518" s="77" t="n">
        <f aca="false">EOMONTH(Input!$C$7,A518)</f>
        <v>58561</v>
      </c>
      <c r="C518" s="76" t="n">
        <f aca="false">DATEDIF(Input!$C$23,$B518,"Y")</f>
        <v>82</v>
      </c>
      <c r="E518" s="78" t="n">
        <f aca="false">IF(AND($B518&gt;Input!$C$50,$B518&lt;Input!$C$25),Input!$C$51,0)</f>
        <v>1500</v>
      </c>
    </row>
    <row r="519" customFormat="false" ht="12.8" hidden="false" customHeight="false" outlineLevel="0" collapsed="false">
      <c r="A519" s="76" t="n">
        <v>515</v>
      </c>
      <c r="B519" s="77" t="n">
        <f aca="false">EOMONTH(Input!$C$7,A519)</f>
        <v>58592</v>
      </c>
      <c r="C519" s="76" t="n">
        <f aca="false">DATEDIF(Input!$C$23,$B519,"Y")</f>
        <v>83</v>
      </c>
      <c r="E519" s="78" t="n">
        <f aca="false">IF(AND($B519&gt;Input!$C$50,$B519&lt;Input!$C$25),Input!$C$51,0)</f>
        <v>1500</v>
      </c>
    </row>
    <row r="520" customFormat="false" ht="12.8" hidden="false" customHeight="false" outlineLevel="0" collapsed="false">
      <c r="A520" s="76" t="n">
        <v>516</v>
      </c>
      <c r="B520" s="77" t="n">
        <f aca="false">EOMONTH(Input!$C$7,A520)</f>
        <v>58622</v>
      </c>
      <c r="C520" s="76" t="n">
        <f aca="false">DATEDIF(Input!$C$23,$B520,"Y")</f>
        <v>83</v>
      </c>
      <c r="E520" s="78" t="n">
        <f aca="false">IF(AND($B520&gt;Input!$C$50,$B520&lt;Input!$C$25),Input!$C$51,0)</f>
        <v>1500</v>
      </c>
    </row>
    <row r="521" customFormat="false" ht="12.8" hidden="false" customHeight="false" outlineLevel="0" collapsed="false">
      <c r="A521" s="76" t="n">
        <v>517</v>
      </c>
      <c r="B521" s="77" t="n">
        <f aca="false">EOMONTH(Input!$C$7,A521)</f>
        <v>58653</v>
      </c>
      <c r="C521" s="76" t="n">
        <f aca="false">DATEDIF(Input!$C$23,$B521,"Y")</f>
        <v>83</v>
      </c>
      <c r="E521" s="78" t="n">
        <f aca="false">IF(AND($B521&gt;Input!$C$50,$B521&lt;Input!$C$25),Input!$C$51,0)</f>
        <v>1500</v>
      </c>
    </row>
    <row r="522" customFormat="false" ht="12.8" hidden="false" customHeight="false" outlineLevel="0" collapsed="false">
      <c r="A522" s="76" t="n">
        <v>518</v>
      </c>
      <c r="B522" s="77" t="n">
        <f aca="false">EOMONTH(Input!$C$7,A522)</f>
        <v>58684</v>
      </c>
      <c r="C522" s="76" t="n">
        <f aca="false">DATEDIF(Input!$C$23,$B522,"Y")</f>
        <v>83</v>
      </c>
      <c r="E522" s="78" t="n">
        <f aca="false">IF(AND($B522&gt;Input!$C$50,$B522&lt;Input!$C$25),Input!$C$51,0)</f>
        <v>1500</v>
      </c>
    </row>
    <row r="523" customFormat="false" ht="12.8" hidden="false" customHeight="false" outlineLevel="0" collapsed="false">
      <c r="A523" s="76" t="n">
        <v>519</v>
      </c>
      <c r="B523" s="77" t="n">
        <f aca="false">EOMONTH(Input!$C$7,A523)</f>
        <v>58714</v>
      </c>
      <c r="C523" s="76" t="n">
        <f aca="false">DATEDIF(Input!$C$23,$B523,"Y")</f>
        <v>83</v>
      </c>
      <c r="E523" s="78" t="n">
        <f aca="false">IF(AND($B523&gt;Input!$C$50,$B523&lt;Input!$C$25),Input!$C$51,0)</f>
        <v>1500</v>
      </c>
    </row>
    <row r="524" customFormat="false" ht="12.8" hidden="false" customHeight="false" outlineLevel="0" collapsed="false">
      <c r="A524" s="76" t="n">
        <v>520</v>
      </c>
      <c r="B524" s="77" t="n">
        <f aca="false">EOMONTH(Input!$C$7,A524)</f>
        <v>58745</v>
      </c>
      <c r="C524" s="76" t="n">
        <f aca="false">DATEDIF(Input!$C$23,$B524,"Y")</f>
        <v>83</v>
      </c>
      <c r="E524" s="78" t="n">
        <f aca="false">IF(AND($B524&gt;Input!$C$50,$B524&lt;Input!$C$25),Input!$C$51,0)</f>
        <v>1500</v>
      </c>
    </row>
    <row r="525" customFormat="false" ht="12.8" hidden="false" customHeight="false" outlineLevel="0" collapsed="false">
      <c r="A525" s="76" t="n">
        <v>521</v>
      </c>
      <c r="B525" s="77" t="n">
        <f aca="false">EOMONTH(Input!$C$7,A525)</f>
        <v>58775</v>
      </c>
      <c r="C525" s="76" t="n">
        <f aca="false">DATEDIF(Input!$C$23,$B525,"Y")</f>
        <v>83</v>
      </c>
      <c r="E525" s="78" t="n">
        <f aca="false">IF(AND($B525&gt;Input!$C$50,$B525&lt;Input!$C$25),Input!$C$51,0)</f>
        <v>1500</v>
      </c>
    </row>
    <row r="526" customFormat="false" ht="12.8" hidden="false" customHeight="false" outlineLevel="0" collapsed="false">
      <c r="A526" s="76" t="n">
        <v>522</v>
      </c>
      <c r="B526" s="77" t="n">
        <f aca="false">EOMONTH(Input!$C$7,A526)</f>
        <v>58806</v>
      </c>
      <c r="C526" s="76" t="n">
        <f aca="false">DATEDIF(Input!$C$23,$B526,"Y")</f>
        <v>83</v>
      </c>
      <c r="E526" s="78" t="n">
        <f aca="false">IF(AND($B526&gt;Input!$C$50,$B526&lt;Input!$C$25),Input!$C$51,0)</f>
        <v>1500</v>
      </c>
    </row>
    <row r="527" customFormat="false" ht="12.8" hidden="false" customHeight="false" outlineLevel="0" collapsed="false">
      <c r="A527" s="76" t="n">
        <v>523</v>
      </c>
      <c r="B527" s="77" t="n">
        <f aca="false">EOMONTH(Input!$C$7,A527)</f>
        <v>58837</v>
      </c>
      <c r="C527" s="76" t="n">
        <f aca="false">DATEDIF(Input!$C$23,$B527,"Y")</f>
        <v>83</v>
      </c>
      <c r="E527" s="78" t="n">
        <f aca="false">IF(AND($B527&gt;Input!$C$50,$B527&lt;Input!$C$25),Input!$C$51,0)</f>
        <v>1500</v>
      </c>
    </row>
    <row r="528" customFormat="false" ht="12.8" hidden="false" customHeight="false" outlineLevel="0" collapsed="false">
      <c r="A528" s="76" t="n">
        <v>524</v>
      </c>
      <c r="B528" s="77" t="n">
        <f aca="false">EOMONTH(Input!$C$7,A528)</f>
        <v>58865</v>
      </c>
      <c r="C528" s="76" t="n">
        <f aca="false">DATEDIF(Input!$C$23,$B528,"Y")</f>
        <v>83</v>
      </c>
      <c r="E528" s="78" t="n">
        <f aca="false">IF(AND($B528&gt;Input!$C$50,$B528&lt;Input!$C$25),Input!$C$51,0)</f>
        <v>1500</v>
      </c>
    </row>
    <row r="529" customFormat="false" ht="12.8" hidden="false" customHeight="false" outlineLevel="0" collapsed="false">
      <c r="A529" s="76" t="n">
        <v>525</v>
      </c>
      <c r="B529" s="77" t="n">
        <f aca="false">EOMONTH(Input!$C$7,A529)</f>
        <v>58896</v>
      </c>
      <c r="C529" s="76" t="n">
        <f aca="false">DATEDIF(Input!$C$23,$B529,"Y")</f>
        <v>83</v>
      </c>
      <c r="E529" s="78" t="n">
        <f aca="false">IF(AND($B529&gt;Input!$C$50,$B529&lt;Input!$C$25),Input!$C$51,0)</f>
        <v>1500</v>
      </c>
    </row>
    <row r="530" customFormat="false" ht="12.8" hidden="false" customHeight="false" outlineLevel="0" collapsed="false">
      <c r="A530" s="76" t="n">
        <v>526</v>
      </c>
      <c r="B530" s="77" t="n">
        <f aca="false">EOMONTH(Input!$C$7,A530)</f>
        <v>58926</v>
      </c>
      <c r="C530" s="76" t="n">
        <f aca="false">DATEDIF(Input!$C$23,$B530,"Y")</f>
        <v>83</v>
      </c>
      <c r="E530" s="78" t="n">
        <f aca="false">IF(AND($B530&gt;Input!$C$50,$B530&lt;Input!$C$25),Input!$C$51,0)</f>
        <v>1500</v>
      </c>
    </row>
    <row r="531" customFormat="false" ht="12.8" hidden="false" customHeight="false" outlineLevel="0" collapsed="false">
      <c r="A531" s="76" t="n">
        <v>527</v>
      </c>
      <c r="B531" s="77" t="n">
        <f aca="false">EOMONTH(Input!$C$7,A531)</f>
        <v>58957</v>
      </c>
      <c r="C531" s="76" t="n">
        <f aca="false">DATEDIF(Input!$C$23,$B531,"Y")</f>
        <v>84</v>
      </c>
      <c r="E531" s="78" t="n">
        <f aca="false">IF(AND($B531&gt;Input!$C$50,$B531&lt;Input!$C$25),Input!$C$51,0)</f>
        <v>1500</v>
      </c>
    </row>
    <row r="532" customFormat="false" ht="12.8" hidden="false" customHeight="false" outlineLevel="0" collapsed="false">
      <c r="A532" s="76" t="n">
        <v>528</v>
      </c>
      <c r="B532" s="77" t="n">
        <f aca="false">EOMONTH(Input!$C$7,A532)</f>
        <v>58987</v>
      </c>
      <c r="C532" s="76" t="n">
        <f aca="false">DATEDIF(Input!$C$23,$B532,"Y")</f>
        <v>84</v>
      </c>
      <c r="E532" s="78" t="n">
        <f aca="false">IF(AND($B532&gt;Input!$C$50,$B532&lt;Input!$C$25),Input!$C$51,0)</f>
        <v>1500</v>
      </c>
    </row>
    <row r="533" customFormat="false" ht="12.8" hidden="false" customHeight="false" outlineLevel="0" collapsed="false">
      <c r="A533" s="76" t="n">
        <v>529</v>
      </c>
      <c r="B533" s="77" t="n">
        <f aca="false">EOMONTH(Input!$C$7,A533)</f>
        <v>59018</v>
      </c>
      <c r="C533" s="76" t="n">
        <f aca="false">DATEDIF(Input!$C$23,$B533,"Y")</f>
        <v>84</v>
      </c>
      <c r="E533" s="78" t="n">
        <f aca="false">IF(AND($B533&gt;Input!$C$50,$B533&lt;Input!$C$25),Input!$C$51,0)</f>
        <v>1500</v>
      </c>
    </row>
    <row r="534" customFormat="false" ht="12.8" hidden="false" customHeight="false" outlineLevel="0" collapsed="false">
      <c r="A534" s="76" t="n">
        <v>530</v>
      </c>
      <c r="B534" s="77" t="n">
        <f aca="false">EOMONTH(Input!$C$7,A534)</f>
        <v>59049</v>
      </c>
      <c r="C534" s="76" t="n">
        <f aca="false">DATEDIF(Input!$C$23,$B534,"Y")</f>
        <v>84</v>
      </c>
      <c r="E534" s="78" t="n">
        <f aca="false">IF(AND($B534&gt;Input!$C$50,$B534&lt;Input!$C$25),Input!$C$51,0)</f>
        <v>1500</v>
      </c>
    </row>
    <row r="535" customFormat="false" ht="12.8" hidden="false" customHeight="false" outlineLevel="0" collapsed="false">
      <c r="A535" s="76" t="n">
        <v>531</v>
      </c>
      <c r="B535" s="77" t="n">
        <f aca="false">EOMONTH(Input!$C$7,A535)</f>
        <v>59079</v>
      </c>
      <c r="C535" s="76" t="n">
        <f aca="false">DATEDIF(Input!$C$23,$B535,"Y")</f>
        <v>84</v>
      </c>
      <c r="E535" s="78" t="n">
        <f aca="false">IF(AND($B535&gt;Input!$C$50,$B535&lt;Input!$C$25),Input!$C$51,0)</f>
        <v>1500</v>
      </c>
    </row>
    <row r="536" customFormat="false" ht="12.8" hidden="false" customHeight="false" outlineLevel="0" collapsed="false">
      <c r="A536" s="76" t="n">
        <v>532</v>
      </c>
      <c r="B536" s="77" t="n">
        <f aca="false">EOMONTH(Input!$C$7,A536)</f>
        <v>59110</v>
      </c>
      <c r="C536" s="76" t="n">
        <f aca="false">DATEDIF(Input!$C$23,$B536,"Y")</f>
        <v>84</v>
      </c>
      <c r="E536" s="78" t="n">
        <f aca="false">IF(AND($B536&gt;Input!$C$50,$B536&lt;Input!$C$25),Input!$C$51,0)</f>
        <v>1500</v>
      </c>
    </row>
    <row r="537" customFormat="false" ht="12.8" hidden="false" customHeight="false" outlineLevel="0" collapsed="false">
      <c r="A537" s="76" t="n">
        <v>533</v>
      </c>
      <c r="B537" s="77" t="n">
        <f aca="false">EOMONTH(Input!$C$7,A537)</f>
        <v>59140</v>
      </c>
      <c r="C537" s="76" t="n">
        <f aca="false">DATEDIF(Input!$C$23,$B537,"Y")</f>
        <v>84</v>
      </c>
      <c r="E537" s="78" t="n">
        <f aca="false">IF(AND($B537&gt;Input!$C$50,$B537&lt;Input!$C$25),Input!$C$51,0)</f>
        <v>1500</v>
      </c>
    </row>
    <row r="538" customFormat="false" ht="12.8" hidden="false" customHeight="false" outlineLevel="0" collapsed="false">
      <c r="A538" s="76" t="n">
        <v>534</v>
      </c>
      <c r="B538" s="77" t="n">
        <f aca="false">EOMONTH(Input!$C$7,A538)</f>
        <v>59171</v>
      </c>
      <c r="C538" s="76" t="n">
        <f aca="false">DATEDIF(Input!$C$23,$B538,"Y")</f>
        <v>84</v>
      </c>
      <c r="E538" s="78" t="n">
        <f aca="false">IF(AND($B538&gt;Input!$C$50,$B538&lt;Input!$C$25),Input!$C$51,0)</f>
        <v>1500</v>
      </c>
    </row>
    <row r="539" customFormat="false" ht="12.8" hidden="false" customHeight="false" outlineLevel="0" collapsed="false">
      <c r="A539" s="76" t="n">
        <v>535</v>
      </c>
      <c r="B539" s="77" t="n">
        <f aca="false">EOMONTH(Input!$C$7,A539)</f>
        <v>59202</v>
      </c>
      <c r="C539" s="76" t="n">
        <f aca="false">DATEDIF(Input!$C$23,$B539,"Y")</f>
        <v>84</v>
      </c>
      <c r="E539" s="78" t="n">
        <f aca="false">IF(AND($B539&gt;Input!$C$50,$B539&lt;Input!$C$25),Input!$C$51,0)</f>
        <v>1500</v>
      </c>
    </row>
    <row r="540" customFormat="false" ht="12.8" hidden="false" customHeight="false" outlineLevel="0" collapsed="false">
      <c r="A540" s="76" t="n">
        <v>536</v>
      </c>
      <c r="B540" s="77" t="n">
        <f aca="false">EOMONTH(Input!$C$7,A540)</f>
        <v>59230</v>
      </c>
      <c r="C540" s="76" t="n">
        <f aca="false">DATEDIF(Input!$C$23,$B540,"Y")</f>
        <v>84</v>
      </c>
      <c r="E540" s="78" t="n">
        <f aca="false">IF(AND($B540&gt;Input!$C$50,$B540&lt;Input!$C$25),Input!$C$51,0)</f>
        <v>1500</v>
      </c>
    </row>
    <row r="541" customFormat="false" ht="12.8" hidden="false" customHeight="false" outlineLevel="0" collapsed="false">
      <c r="A541" s="76" t="n">
        <v>537</v>
      </c>
      <c r="B541" s="77" t="n">
        <f aca="false">EOMONTH(Input!$C$7,A541)</f>
        <v>59261</v>
      </c>
      <c r="C541" s="76" t="n">
        <f aca="false">DATEDIF(Input!$C$23,$B541,"Y")</f>
        <v>84</v>
      </c>
      <c r="E541" s="78" t="n">
        <f aca="false">IF(AND($B541&gt;Input!$C$50,$B541&lt;Input!$C$25),Input!$C$51,0)</f>
        <v>1500</v>
      </c>
    </row>
    <row r="542" customFormat="false" ht="12.8" hidden="false" customHeight="false" outlineLevel="0" collapsed="false">
      <c r="A542" s="76" t="n">
        <v>538</v>
      </c>
      <c r="B542" s="77" t="n">
        <f aca="false">EOMONTH(Input!$C$7,A542)</f>
        <v>59291</v>
      </c>
      <c r="C542" s="76" t="n">
        <f aca="false">DATEDIF(Input!$C$23,$B542,"Y")</f>
        <v>84</v>
      </c>
      <c r="E542" s="78" t="n">
        <f aca="false">IF(AND($B542&gt;Input!$C$50,$B542&lt;Input!$C$25),Input!$C$51,0)</f>
        <v>1500</v>
      </c>
    </row>
    <row r="543" customFormat="false" ht="12.8" hidden="false" customHeight="false" outlineLevel="0" collapsed="false">
      <c r="A543" s="76" t="n">
        <v>539</v>
      </c>
      <c r="B543" s="77" t="n">
        <f aca="false">EOMONTH(Input!$C$7,A543)</f>
        <v>59322</v>
      </c>
      <c r="C543" s="76" t="n">
        <f aca="false">DATEDIF(Input!$C$23,$B543,"Y")</f>
        <v>85</v>
      </c>
      <c r="E543" s="78" t="n">
        <f aca="false">IF(AND($B543&gt;Input!$C$50,$B543&lt;Input!$C$25),Input!$C$51,0)</f>
        <v>0</v>
      </c>
    </row>
    <row r="544" customFormat="false" ht="12.8" hidden="false" customHeight="false" outlineLevel="0" collapsed="false">
      <c r="A544" s="76" t="n">
        <v>540</v>
      </c>
      <c r="B544" s="77" t="n">
        <f aca="false">EOMONTH(Input!$C$7,A544)</f>
        <v>59352</v>
      </c>
      <c r="C544" s="76" t="n">
        <f aca="false">DATEDIF(Input!$C$23,$B544,"Y")</f>
        <v>85</v>
      </c>
      <c r="E544" s="78" t="n">
        <f aca="false">IF(AND($B544&gt;Input!$C$50,$B544&lt;Input!$C$25),Input!$C$51,0)</f>
        <v>0</v>
      </c>
    </row>
    <row r="545" customFormat="false" ht="12.8" hidden="false" customHeight="false" outlineLevel="0" collapsed="false">
      <c r="A545" s="76" t="n">
        <v>541</v>
      </c>
      <c r="B545" s="77" t="n">
        <f aca="false">EOMONTH(Input!$C$7,A545)</f>
        <v>59383</v>
      </c>
      <c r="C545" s="76" t="n">
        <f aca="false">DATEDIF(Input!$C$23,$B545,"Y")</f>
        <v>85</v>
      </c>
      <c r="E545" s="78" t="n">
        <f aca="false">IF(AND($B545&gt;Input!$C$50,$B545&lt;Input!$C$25),Input!$C$51,0)</f>
        <v>0</v>
      </c>
    </row>
    <row r="546" customFormat="false" ht="12.8" hidden="false" customHeight="false" outlineLevel="0" collapsed="false">
      <c r="A546" s="76" t="n">
        <v>542</v>
      </c>
      <c r="B546" s="77" t="n">
        <f aca="false">EOMONTH(Input!$C$7,A546)</f>
        <v>59414</v>
      </c>
      <c r="C546" s="76" t="n">
        <f aca="false">DATEDIF(Input!$C$23,$B546,"Y")</f>
        <v>85</v>
      </c>
      <c r="E546" s="78" t="n">
        <f aca="false">IF(AND($B546&gt;Input!$C$50,$B546&lt;Input!$C$25),Input!$C$51,0)</f>
        <v>0</v>
      </c>
    </row>
    <row r="547" customFormat="false" ht="12.8" hidden="false" customHeight="false" outlineLevel="0" collapsed="false">
      <c r="A547" s="76" t="n">
        <v>543</v>
      </c>
      <c r="B547" s="77" t="n">
        <f aca="false">EOMONTH(Input!$C$7,A547)</f>
        <v>59444</v>
      </c>
      <c r="C547" s="76" t="n">
        <f aca="false">DATEDIF(Input!$C$23,$B547,"Y")</f>
        <v>85</v>
      </c>
      <c r="E547" s="78" t="n">
        <f aca="false">IF(AND($B547&gt;Input!$C$50,$B547&lt;Input!$C$25),Input!$C$51,0)</f>
        <v>0</v>
      </c>
    </row>
    <row r="548" customFormat="false" ht="12.8" hidden="false" customHeight="false" outlineLevel="0" collapsed="false">
      <c r="A548" s="76" t="n">
        <v>544</v>
      </c>
      <c r="B548" s="77" t="n">
        <f aca="false">EOMONTH(Input!$C$7,A548)</f>
        <v>59475</v>
      </c>
      <c r="C548" s="76" t="n">
        <f aca="false">DATEDIF(Input!$C$23,$B548,"Y")</f>
        <v>85</v>
      </c>
      <c r="E548" s="78" t="n">
        <f aca="false">IF(AND($B548&gt;Input!$C$50,$B548&lt;Input!$C$25),Input!$C$51,0)</f>
        <v>0</v>
      </c>
    </row>
    <row r="549" customFormat="false" ht="12.8" hidden="false" customHeight="false" outlineLevel="0" collapsed="false">
      <c r="A549" s="76" t="n">
        <v>545</v>
      </c>
      <c r="B549" s="77" t="n">
        <f aca="false">EOMONTH(Input!$C$7,A549)</f>
        <v>59505</v>
      </c>
      <c r="C549" s="76" t="n">
        <f aca="false">DATEDIF(Input!$C$23,$B549,"Y")</f>
        <v>85</v>
      </c>
      <c r="E549" s="78" t="n">
        <f aca="false">IF(AND($B549&gt;Input!$C$50,$B549&lt;Input!$C$25),Input!$C$51,0)</f>
        <v>0</v>
      </c>
    </row>
    <row r="550" customFormat="false" ht="12.8" hidden="false" customHeight="false" outlineLevel="0" collapsed="false">
      <c r="A550" s="76" t="n">
        <v>546</v>
      </c>
      <c r="B550" s="77" t="n">
        <f aca="false">EOMONTH(Input!$C$7,A550)</f>
        <v>59536</v>
      </c>
      <c r="C550" s="76" t="n">
        <f aca="false">DATEDIF(Input!$C$23,$B550,"Y")</f>
        <v>85</v>
      </c>
      <c r="E550" s="78" t="n">
        <f aca="false">IF(AND($B550&gt;Input!$C$50,$B550&lt;Input!$C$25),Input!$C$51,0)</f>
        <v>0</v>
      </c>
    </row>
    <row r="551" customFormat="false" ht="12.8" hidden="false" customHeight="false" outlineLevel="0" collapsed="false">
      <c r="A551" s="76" t="n">
        <v>547</v>
      </c>
      <c r="B551" s="77" t="n">
        <f aca="false">EOMONTH(Input!$C$7,A551)</f>
        <v>59567</v>
      </c>
      <c r="C551" s="76" t="n">
        <f aca="false">DATEDIF(Input!$C$23,$B551,"Y")</f>
        <v>85</v>
      </c>
      <c r="E551" s="78" t="n">
        <f aca="false">IF(AND($B551&gt;Input!$C$50,$B551&lt;Input!$C$25),Input!$C$51,0)</f>
        <v>0</v>
      </c>
    </row>
    <row r="552" customFormat="false" ht="12.8" hidden="false" customHeight="false" outlineLevel="0" collapsed="false">
      <c r="A552" s="76" t="n">
        <v>548</v>
      </c>
      <c r="B552" s="77" t="n">
        <f aca="false">EOMONTH(Input!$C$7,A552)</f>
        <v>59595</v>
      </c>
      <c r="C552" s="76" t="n">
        <f aca="false">DATEDIF(Input!$C$23,$B552,"Y")</f>
        <v>85</v>
      </c>
      <c r="E552" s="78" t="n">
        <f aca="false">IF(AND($B552&gt;Input!$C$50,$B552&lt;Input!$C$25),Input!$C$51,0)</f>
        <v>0</v>
      </c>
    </row>
    <row r="553" customFormat="false" ht="12.8" hidden="false" customHeight="false" outlineLevel="0" collapsed="false">
      <c r="A553" s="76" t="n">
        <v>549</v>
      </c>
      <c r="B553" s="77" t="n">
        <f aca="false">EOMONTH(Input!$C$7,A553)</f>
        <v>59626</v>
      </c>
      <c r="C553" s="76" t="n">
        <f aca="false">DATEDIF(Input!$C$23,$B553,"Y")</f>
        <v>85</v>
      </c>
      <c r="E553" s="78" t="n">
        <f aca="false">IF(AND($B553&gt;Input!$C$50,$B553&lt;Input!$C$25),Input!$C$51,0)</f>
        <v>0</v>
      </c>
    </row>
    <row r="554" customFormat="false" ht="12.8" hidden="false" customHeight="false" outlineLevel="0" collapsed="false">
      <c r="A554" s="76" t="n">
        <v>550</v>
      </c>
      <c r="B554" s="77" t="n">
        <f aca="false">EOMONTH(Input!$C$7,A554)</f>
        <v>59656</v>
      </c>
      <c r="C554" s="76" t="n">
        <f aca="false">DATEDIF(Input!$C$23,$B554,"Y")</f>
        <v>85</v>
      </c>
      <c r="E554" s="78" t="n">
        <f aca="false">IF(AND($B554&gt;Input!$C$50,$B554&lt;Input!$C$25),Input!$C$51,0)</f>
        <v>0</v>
      </c>
    </row>
    <row r="555" customFormat="false" ht="12.8" hidden="false" customHeight="false" outlineLevel="0" collapsed="false">
      <c r="A555" s="76" t="n">
        <v>551</v>
      </c>
      <c r="B555" s="77" t="n">
        <f aca="false">EOMONTH(Input!$C$7,A555)</f>
        <v>59687</v>
      </c>
      <c r="C555" s="76" t="n">
        <f aca="false">DATEDIF(Input!$C$23,$B555,"Y")</f>
        <v>86</v>
      </c>
      <c r="E555" s="78" t="n">
        <f aca="false">IF(AND($B555&gt;Input!$C$50,$B555&lt;Input!$C$25),Input!$C$51,0)</f>
        <v>0</v>
      </c>
    </row>
    <row r="556" customFormat="false" ht="12.8" hidden="false" customHeight="false" outlineLevel="0" collapsed="false">
      <c r="A556" s="76" t="n">
        <v>552</v>
      </c>
      <c r="B556" s="77" t="n">
        <f aca="false">EOMONTH(Input!$C$7,A556)</f>
        <v>59717</v>
      </c>
      <c r="C556" s="76" t="n">
        <f aca="false">DATEDIF(Input!$C$23,$B556,"Y")</f>
        <v>86</v>
      </c>
      <c r="E556" s="78" t="n">
        <f aca="false">IF(AND($B556&gt;Input!$C$50,$B556&lt;Input!$C$25),Input!$C$51,0)</f>
        <v>0</v>
      </c>
    </row>
    <row r="557" customFormat="false" ht="12.8" hidden="false" customHeight="false" outlineLevel="0" collapsed="false">
      <c r="A557" s="76" t="n">
        <v>553</v>
      </c>
      <c r="B557" s="77" t="n">
        <f aca="false">EOMONTH(Input!$C$7,A557)</f>
        <v>59748</v>
      </c>
      <c r="C557" s="76" t="n">
        <f aca="false">DATEDIF(Input!$C$23,$B557,"Y")</f>
        <v>86</v>
      </c>
      <c r="E557" s="78" t="n">
        <f aca="false">IF(AND($B557&gt;Input!$C$50,$B557&lt;Input!$C$25),Input!$C$51,0)</f>
        <v>0</v>
      </c>
    </row>
    <row r="558" customFormat="false" ht="12.8" hidden="false" customHeight="false" outlineLevel="0" collapsed="false">
      <c r="A558" s="76" t="n">
        <v>554</v>
      </c>
      <c r="B558" s="77" t="n">
        <f aca="false">EOMONTH(Input!$C$7,A558)</f>
        <v>59779</v>
      </c>
      <c r="C558" s="76" t="n">
        <f aca="false">DATEDIF(Input!$C$23,$B558,"Y")</f>
        <v>86</v>
      </c>
      <c r="E558" s="78" t="n">
        <f aca="false">IF(AND($B558&gt;Input!$C$50,$B558&lt;Input!$C$25),Input!$C$51,0)</f>
        <v>0</v>
      </c>
    </row>
    <row r="559" customFormat="false" ht="12.8" hidden="false" customHeight="false" outlineLevel="0" collapsed="false">
      <c r="A559" s="76" t="n">
        <v>555</v>
      </c>
      <c r="B559" s="77" t="n">
        <f aca="false">EOMONTH(Input!$C$7,A559)</f>
        <v>59809</v>
      </c>
      <c r="C559" s="76" t="n">
        <f aca="false">DATEDIF(Input!$C$23,$B559,"Y")</f>
        <v>86</v>
      </c>
      <c r="E559" s="78" t="n">
        <f aca="false">IF(AND($B559&gt;Input!$C$50,$B559&lt;Input!$C$25),Input!$C$51,0)</f>
        <v>0</v>
      </c>
    </row>
    <row r="560" customFormat="false" ht="12.8" hidden="false" customHeight="false" outlineLevel="0" collapsed="false">
      <c r="A560" s="76" t="n">
        <v>556</v>
      </c>
      <c r="B560" s="77" t="n">
        <f aca="false">EOMONTH(Input!$C$7,A560)</f>
        <v>59840</v>
      </c>
      <c r="C560" s="76" t="n">
        <f aca="false">DATEDIF(Input!$C$23,$B560,"Y")</f>
        <v>86</v>
      </c>
      <c r="E560" s="78" t="n">
        <f aca="false">IF(AND($B560&gt;Input!$C$50,$B560&lt;Input!$C$25),Input!$C$51,0)</f>
        <v>0</v>
      </c>
    </row>
    <row r="561" customFormat="false" ht="12.8" hidden="false" customHeight="false" outlineLevel="0" collapsed="false">
      <c r="A561" s="76" t="n">
        <v>557</v>
      </c>
      <c r="B561" s="77" t="n">
        <f aca="false">EOMONTH(Input!$C$7,A561)</f>
        <v>59870</v>
      </c>
      <c r="C561" s="76" t="n">
        <f aca="false">DATEDIF(Input!$C$23,$B561,"Y")</f>
        <v>86</v>
      </c>
      <c r="E561" s="78" t="n">
        <f aca="false">IF(AND($B561&gt;Input!$C$50,$B561&lt;Input!$C$25),Input!$C$51,0)</f>
        <v>0</v>
      </c>
    </row>
    <row r="562" customFormat="false" ht="12.8" hidden="false" customHeight="false" outlineLevel="0" collapsed="false">
      <c r="A562" s="76" t="n">
        <v>558</v>
      </c>
      <c r="B562" s="77" t="n">
        <f aca="false">EOMONTH(Input!$C$7,A562)</f>
        <v>59901</v>
      </c>
      <c r="C562" s="76" t="n">
        <f aca="false">DATEDIF(Input!$C$23,$B562,"Y")</f>
        <v>86</v>
      </c>
      <c r="E562" s="78" t="n">
        <f aca="false">IF(AND($B562&gt;Input!$C$50,$B562&lt;Input!$C$25),Input!$C$51,0)</f>
        <v>0</v>
      </c>
    </row>
    <row r="563" customFormat="false" ht="12.8" hidden="false" customHeight="false" outlineLevel="0" collapsed="false">
      <c r="A563" s="76" t="n">
        <v>559</v>
      </c>
      <c r="B563" s="77" t="n">
        <f aca="false">EOMONTH(Input!$C$7,A563)</f>
        <v>59932</v>
      </c>
      <c r="C563" s="76" t="n">
        <f aca="false">DATEDIF(Input!$C$23,$B563,"Y")</f>
        <v>86</v>
      </c>
      <c r="E563" s="78" t="n">
        <f aca="false">IF(AND($B563&gt;Input!$C$50,$B563&lt;Input!$C$25),Input!$C$51,0)</f>
        <v>0</v>
      </c>
    </row>
    <row r="564" customFormat="false" ht="12.8" hidden="false" customHeight="false" outlineLevel="0" collapsed="false">
      <c r="A564" s="76" t="n">
        <v>560</v>
      </c>
      <c r="B564" s="77" t="n">
        <f aca="false">EOMONTH(Input!$C$7,A564)</f>
        <v>59961</v>
      </c>
      <c r="C564" s="76" t="n">
        <f aca="false">DATEDIF(Input!$C$23,$B564,"Y")</f>
        <v>86</v>
      </c>
      <c r="E564" s="78" t="n">
        <f aca="false">IF(AND($B564&gt;Input!$C$50,$B564&lt;Input!$C$25),Input!$C$51,0)</f>
        <v>0</v>
      </c>
    </row>
    <row r="565" customFormat="false" ht="12.8" hidden="false" customHeight="false" outlineLevel="0" collapsed="false">
      <c r="A565" s="76" t="n">
        <v>561</v>
      </c>
      <c r="B565" s="77" t="n">
        <f aca="false">EOMONTH(Input!$C$7,A565)</f>
        <v>59992</v>
      </c>
      <c r="C565" s="76" t="n">
        <f aca="false">DATEDIF(Input!$C$23,$B565,"Y")</f>
        <v>86</v>
      </c>
      <c r="E565" s="78" t="n">
        <f aca="false">IF(AND($B565&gt;Input!$C$50,$B565&lt;Input!$C$25),Input!$C$51,0)</f>
        <v>0</v>
      </c>
    </row>
    <row r="566" customFormat="false" ht="12.8" hidden="false" customHeight="false" outlineLevel="0" collapsed="false">
      <c r="A566" s="76" t="n">
        <v>562</v>
      </c>
      <c r="B566" s="77" t="n">
        <f aca="false">EOMONTH(Input!$C$7,A566)</f>
        <v>60022</v>
      </c>
      <c r="C566" s="76" t="n">
        <f aca="false">DATEDIF(Input!$C$23,$B566,"Y")</f>
        <v>86</v>
      </c>
      <c r="E566" s="78" t="n">
        <f aca="false">IF(AND($B566&gt;Input!$C$50,$B566&lt;Input!$C$25),Input!$C$51,0)</f>
        <v>0</v>
      </c>
    </row>
    <row r="567" customFormat="false" ht="12.8" hidden="false" customHeight="false" outlineLevel="0" collapsed="false">
      <c r="A567" s="76" t="n">
        <v>563</v>
      </c>
      <c r="B567" s="77" t="n">
        <f aca="false">EOMONTH(Input!$C$7,A567)</f>
        <v>60053</v>
      </c>
      <c r="C567" s="76" t="n">
        <f aca="false">DATEDIF(Input!$C$23,$B567,"Y")</f>
        <v>87</v>
      </c>
      <c r="E567" s="78" t="n">
        <f aca="false">IF(AND($B567&gt;Input!$C$50,$B567&lt;Input!$C$25),Input!$C$51,0)</f>
        <v>0</v>
      </c>
    </row>
    <row r="568" customFormat="false" ht="12.8" hidden="false" customHeight="false" outlineLevel="0" collapsed="false">
      <c r="A568" s="76" t="n">
        <v>564</v>
      </c>
      <c r="B568" s="77" t="n">
        <f aca="false">EOMONTH(Input!$C$7,A568)</f>
        <v>60083</v>
      </c>
      <c r="C568" s="76" t="n">
        <f aca="false">DATEDIF(Input!$C$23,$B568,"Y")</f>
        <v>87</v>
      </c>
      <c r="E568" s="78" t="n">
        <f aca="false">IF(AND($B568&gt;Input!$C$50,$B568&lt;Input!$C$25),Input!$C$51,0)</f>
        <v>0</v>
      </c>
    </row>
    <row r="569" customFormat="false" ht="12.8" hidden="false" customHeight="false" outlineLevel="0" collapsed="false">
      <c r="A569" s="76" t="n">
        <v>565</v>
      </c>
      <c r="B569" s="77" t="n">
        <f aca="false">EOMONTH(Input!$C$7,A569)</f>
        <v>60114</v>
      </c>
      <c r="C569" s="76" t="n">
        <f aca="false">DATEDIF(Input!$C$23,$B569,"Y")</f>
        <v>87</v>
      </c>
      <c r="E569" s="78" t="n">
        <f aca="false">IF(AND($B569&gt;Input!$C$50,$B569&lt;Input!$C$25),Input!$C$51,0)</f>
        <v>0</v>
      </c>
    </row>
    <row r="570" customFormat="false" ht="12.8" hidden="false" customHeight="false" outlineLevel="0" collapsed="false">
      <c r="A570" s="76" t="n">
        <v>566</v>
      </c>
      <c r="B570" s="77" t="n">
        <f aca="false">EOMONTH(Input!$C$7,A570)</f>
        <v>60145</v>
      </c>
      <c r="C570" s="76" t="n">
        <f aca="false">DATEDIF(Input!$C$23,$B570,"Y")</f>
        <v>87</v>
      </c>
      <c r="E570" s="78" t="n">
        <f aca="false">IF(AND($B570&gt;Input!$C$50,$B570&lt;Input!$C$25),Input!$C$51,0)</f>
        <v>0</v>
      </c>
    </row>
    <row r="571" customFormat="false" ht="12.8" hidden="false" customHeight="false" outlineLevel="0" collapsed="false">
      <c r="A571" s="76" t="n">
        <v>567</v>
      </c>
      <c r="B571" s="77" t="n">
        <f aca="false">EOMONTH(Input!$C$7,A571)</f>
        <v>60175</v>
      </c>
      <c r="C571" s="76" t="n">
        <f aca="false">DATEDIF(Input!$C$23,$B571,"Y")</f>
        <v>87</v>
      </c>
      <c r="E571" s="78" t="n">
        <f aca="false">IF(AND($B571&gt;Input!$C$50,$B571&lt;Input!$C$25),Input!$C$51,0)</f>
        <v>0</v>
      </c>
    </row>
    <row r="572" customFormat="false" ht="12.8" hidden="false" customHeight="false" outlineLevel="0" collapsed="false">
      <c r="A572" s="76" t="n">
        <v>568</v>
      </c>
      <c r="B572" s="77" t="n">
        <f aca="false">EOMONTH(Input!$C$7,A572)</f>
        <v>60206</v>
      </c>
      <c r="C572" s="76" t="n">
        <f aca="false">DATEDIF(Input!$C$23,$B572,"Y")</f>
        <v>87</v>
      </c>
      <c r="E572" s="78" t="n">
        <f aca="false">IF(AND($B572&gt;Input!$C$50,$B572&lt;Input!$C$25),Input!$C$51,0)</f>
        <v>0</v>
      </c>
    </row>
    <row r="573" customFormat="false" ht="12.8" hidden="false" customHeight="false" outlineLevel="0" collapsed="false">
      <c r="A573" s="76" t="n">
        <v>569</v>
      </c>
      <c r="B573" s="77" t="n">
        <f aca="false">EOMONTH(Input!$C$7,A573)</f>
        <v>60236</v>
      </c>
      <c r="C573" s="76" t="n">
        <f aca="false">DATEDIF(Input!$C$23,$B573,"Y")</f>
        <v>87</v>
      </c>
      <c r="E573" s="78" t="n">
        <f aca="false">IF(AND($B573&gt;Input!$C$50,$B573&lt;Input!$C$25),Input!$C$51,0)</f>
        <v>0</v>
      </c>
    </row>
    <row r="574" customFormat="false" ht="12.8" hidden="false" customHeight="false" outlineLevel="0" collapsed="false">
      <c r="A574" s="76" t="n">
        <v>570</v>
      </c>
      <c r="B574" s="77" t="n">
        <f aca="false">EOMONTH(Input!$C$7,A574)</f>
        <v>60267</v>
      </c>
      <c r="C574" s="76" t="n">
        <f aca="false">DATEDIF(Input!$C$23,$B574,"Y")</f>
        <v>87</v>
      </c>
      <c r="E574" s="78" t="n">
        <f aca="false">IF(AND($B574&gt;Input!$C$50,$B574&lt;Input!$C$25),Input!$C$51,0)</f>
        <v>0</v>
      </c>
    </row>
    <row r="575" customFormat="false" ht="12.8" hidden="false" customHeight="false" outlineLevel="0" collapsed="false">
      <c r="A575" s="76" t="n">
        <v>571</v>
      </c>
      <c r="B575" s="77" t="n">
        <f aca="false">EOMONTH(Input!$C$7,A575)</f>
        <v>60298</v>
      </c>
      <c r="C575" s="76" t="n">
        <f aca="false">DATEDIF(Input!$C$23,$B575,"Y")</f>
        <v>87</v>
      </c>
      <c r="E575" s="78" t="n">
        <f aca="false">IF(AND($B575&gt;Input!$C$50,$B575&lt;Input!$C$25),Input!$C$51,0)</f>
        <v>0</v>
      </c>
    </row>
    <row r="576" customFormat="false" ht="12.8" hidden="false" customHeight="false" outlineLevel="0" collapsed="false">
      <c r="A576" s="76" t="n">
        <v>572</v>
      </c>
      <c r="B576" s="77" t="n">
        <f aca="false">EOMONTH(Input!$C$7,A576)</f>
        <v>60326</v>
      </c>
      <c r="C576" s="76" t="n">
        <f aca="false">DATEDIF(Input!$C$23,$B576,"Y")</f>
        <v>87</v>
      </c>
      <c r="E576" s="78" t="n">
        <f aca="false">IF(AND($B576&gt;Input!$C$50,$B576&lt;Input!$C$25),Input!$C$51,0)</f>
        <v>0</v>
      </c>
    </row>
    <row r="577" customFormat="false" ht="12.8" hidden="false" customHeight="false" outlineLevel="0" collapsed="false">
      <c r="A577" s="76" t="n">
        <v>573</v>
      </c>
      <c r="B577" s="77" t="n">
        <f aca="false">EOMONTH(Input!$C$7,A577)</f>
        <v>60357</v>
      </c>
      <c r="C577" s="76" t="n">
        <f aca="false">DATEDIF(Input!$C$23,$B577,"Y")</f>
        <v>87</v>
      </c>
      <c r="E577" s="78" t="n">
        <f aca="false">IF(AND($B577&gt;Input!$C$50,$B577&lt;Input!$C$25),Input!$C$51,0)</f>
        <v>0</v>
      </c>
    </row>
    <row r="578" customFormat="false" ht="12.8" hidden="false" customHeight="false" outlineLevel="0" collapsed="false">
      <c r="A578" s="76" t="n">
        <v>574</v>
      </c>
      <c r="B578" s="77" t="n">
        <f aca="false">EOMONTH(Input!$C$7,A578)</f>
        <v>60387</v>
      </c>
      <c r="C578" s="76" t="n">
        <f aca="false">DATEDIF(Input!$C$23,$B578,"Y")</f>
        <v>87</v>
      </c>
      <c r="E578" s="78" t="n">
        <f aca="false">IF(AND($B578&gt;Input!$C$50,$B578&lt;Input!$C$25),Input!$C$51,0)</f>
        <v>0</v>
      </c>
    </row>
    <row r="579" customFormat="false" ht="12.8" hidden="false" customHeight="false" outlineLevel="0" collapsed="false">
      <c r="A579" s="76" t="n">
        <v>575</v>
      </c>
      <c r="B579" s="77" t="n">
        <f aca="false">EOMONTH(Input!$C$7,A579)</f>
        <v>60418</v>
      </c>
      <c r="C579" s="76" t="n">
        <f aca="false">DATEDIF(Input!$C$23,$B579,"Y")</f>
        <v>88</v>
      </c>
      <c r="E579" s="78" t="n">
        <f aca="false">IF(AND($B579&gt;Input!$C$50,$B579&lt;Input!$C$25),Input!$C$51,0)</f>
        <v>0</v>
      </c>
    </row>
    <row r="580" customFormat="false" ht="12.8" hidden="false" customHeight="false" outlineLevel="0" collapsed="false">
      <c r="A580" s="76" t="n">
        <v>576</v>
      </c>
      <c r="B580" s="77" t="n">
        <f aca="false">EOMONTH(Input!$C$7,A580)</f>
        <v>60448</v>
      </c>
      <c r="C580" s="76" t="n">
        <f aca="false">DATEDIF(Input!$C$23,$B580,"Y")</f>
        <v>88</v>
      </c>
      <c r="E580" s="78" t="n">
        <f aca="false">IF(AND($B580&gt;Input!$C$50,$B580&lt;Input!$C$25),Input!$C$51,0)</f>
        <v>0</v>
      </c>
    </row>
    <row r="581" customFormat="false" ht="12.8" hidden="false" customHeight="false" outlineLevel="0" collapsed="false">
      <c r="A581" s="76" t="n">
        <v>577</v>
      </c>
      <c r="B581" s="77" t="n">
        <f aca="false">EOMONTH(Input!$C$7,A581)</f>
        <v>60479</v>
      </c>
      <c r="C581" s="76" t="n">
        <f aca="false">DATEDIF(Input!$C$23,$B581,"Y")</f>
        <v>88</v>
      </c>
      <c r="E581" s="78" t="n">
        <f aca="false">IF(AND($B581&gt;Input!$C$50,$B581&lt;Input!$C$25),Input!$C$51,0)</f>
        <v>0</v>
      </c>
    </row>
    <row r="582" customFormat="false" ht="12.8" hidden="false" customHeight="false" outlineLevel="0" collapsed="false">
      <c r="A582" s="76" t="n">
        <v>578</v>
      </c>
      <c r="B582" s="77" t="n">
        <f aca="false">EOMONTH(Input!$C$7,A582)</f>
        <v>60510</v>
      </c>
      <c r="C582" s="76" t="n">
        <f aca="false">DATEDIF(Input!$C$23,$B582,"Y")</f>
        <v>88</v>
      </c>
      <c r="E582" s="78" t="n">
        <f aca="false">IF(AND($B582&gt;Input!$C$50,$B582&lt;Input!$C$25),Input!$C$51,0)</f>
        <v>0</v>
      </c>
    </row>
    <row r="583" customFormat="false" ht="12.8" hidden="false" customHeight="false" outlineLevel="0" collapsed="false">
      <c r="A583" s="76" t="n">
        <v>579</v>
      </c>
      <c r="B583" s="77" t="n">
        <f aca="false">EOMONTH(Input!$C$7,A583)</f>
        <v>60540</v>
      </c>
      <c r="C583" s="76" t="n">
        <f aca="false">DATEDIF(Input!$C$23,$B583,"Y")</f>
        <v>88</v>
      </c>
      <c r="E583" s="78" t="n">
        <f aca="false">IF(AND($B583&gt;Input!$C$50,$B583&lt;Input!$C$25),Input!$C$51,0)</f>
        <v>0</v>
      </c>
    </row>
    <row r="584" customFormat="false" ht="12.8" hidden="false" customHeight="false" outlineLevel="0" collapsed="false">
      <c r="A584" s="76" t="n">
        <v>580</v>
      </c>
      <c r="B584" s="77" t="n">
        <f aca="false">EOMONTH(Input!$C$7,A584)</f>
        <v>60571</v>
      </c>
      <c r="C584" s="76" t="n">
        <f aca="false">DATEDIF(Input!$C$23,$B584,"Y")</f>
        <v>88</v>
      </c>
      <c r="E584" s="78" t="n">
        <f aca="false">IF(AND($B584&gt;Input!$C$50,$B584&lt;Input!$C$25),Input!$C$51,0)</f>
        <v>0</v>
      </c>
    </row>
    <row r="585" customFormat="false" ht="12.8" hidden="false" customHeight="false" outlineLevel="0" collapsed="false">
      <c r="A585" s="76" t="n">
        <v>581</v>
      </c>
      <c r="B585" s="77" t="n">
        <f aca="false">EOMONTH(Input!$C$7,A585)</f>
        <v>60601</v>
      </c>
      <c r="C585" s="76" t="n">
        <f aca="false">DATEDIF(Input!$C$23,$B585,"Y")</f>
        <v>88</v>
      </c>
      <c r="E585" s="78" t="n">
        <f aca="false">IF(AND($B585&gt;Input!$C$50,$B585&lt;Input!$C$25),Input!$C$51,0)</f>
        <v>0</v>
      </c>
    </row>
    <row r="586" customFormat="false" ht="12.8" hidden="false" customHeight="false" outlineLevel="0" collapsed="false">
      <c r="A586" s="76" t="n">
        <v>582</v>
      </c>
      <c r="B586" s="77" t="n">
        <f aca="false">EOMONTH(Input!$C$7,A586)</f>
        <v>60632</v>
      </c>
      <c r="C586" s="76" t="n">
        <f aca="false">DATEDIF(Input!$C$23,$B586,"Y")</f>
        <v>88</v>
      </c>
      <c r="E586" s="78" t="n">
        <f aca="false">IF(AND($B586&gt;Input!$C$50,$B586&lt;Input!$C$25),Input!$C$51,0)</f>
        <v>0</v>
      </c>
    </row>
    <row r="587" customFormat="false" ht="12.8" hidden="false" customHeight="false" outlineLevel="0" collapsed="false">
      <c r="A587" s="76" t="n">
        <v>583</v>
      </c>
      <c r="B587" s="77" t="n">
        <f aca="false">EOMONTH(Input!$C$7,A587)</f>
        <v>60663</v>
      </c>
      <c r="C587" s="76" t="n">
        <f aca="false">DATEDIF(Input!$C$23,$B587,"Y")</f>
        <v>88</v>
      </c>
      <c r="E587" s="78" t="n">
        <f aca="false">IF(AND($B587&gt;Input!$C$50,$B587&lt;Input!$C$25),Input!$C$51,0)</f>
        <v>0</v>
      </c>
    </row>
    <row r="588" customFormat="false" ht="12.8" hidden="false" customHeight="false" outlineLevel="0" collapsed="false">
      <c r="A588" s="76" t="n">
        <v>584</v>
      </c>
      <c r="B588" s="77" t="n">
        <f aca="false">EOMONTH(Input!$C$7,A588)</f>
        <v>60691</v>
      </c>
      <c r="C588" s="76" t="n">
        <f aca="false">DATEDIF(Input!$C$23,$B588,"Y")</f>
        <v>88</v>
      </c>
      <c r="E588" s="78" t="n">
        <f aca="false">IF(AND($B588&gt;Input!$C$50,$B588&lt;Input!$C$25),Input!$C$51,0)</f>
        <v>0</v>
      </c>
    </row>
    <row r="589" customFormat="false" ht="12.8" hidden="false" customHeight="false" outlineLevel="0" collapsed="false">
      <c r="A589" s="76" t="n">
        <v>585</v>
      </c>
      <c r="B589" s="77" t="n">
        <f aca="false">EOMONTH(Input!$C$7,A589)</f>
        <v>60722</v>
      </c>
      <c r="C589" s="76" t="n">
        <f aca="false">DATEDIF(Input!$C$23,$B589,"Y")</f>
        <v>88</v>
      </c>
      <c r="E589" s="78" t="n">
        <f aca="false">IF(AND($B589&gt;Input!$C$50,$B589&lt;Input!$C$25),Input!$C$51,0)</f>
        <v>0</v>
      </c>
    </row>
    <row r="590" customFormat="false" ht="12.8" hidden="false" customHeight="false" outlineLevel="0" collapsed="false">
      <c r="A590" s="76" t="n">
        <v>586</v>
      </c>
      <c r="B590" s="77" t="n">
        <f aca="false">EOMONTH(Input!$C$7,A590)</f>
        <v>60752</v>
      </c>
      <c r="C590" s="76" t="n">
        <f aca="false">DATEDIF(Input!$C$23,$B590,"Y")</f>
        <v>88</v>
      </c>
      <c r="E590" s="78" t="n">
        <f aca="false">IF(AND($B590&gt;Input!$C$50,$B590&lt;Input!$C$25),Input!$C$51,0)</f>
        <v>0</v>
      </c>
    </row>
    <row r="591" customFormat="false" ht="12.8" hidden="false" customHeight="false" outlineLevel="0" collapsed="false">
      <c r="A591" s="76" t="n">
        <v>587</v>
      </c>
      <c r="B591" s="77" t="n">
        <f aca="false">EOMONTH(Input!$C$7,A591)</f>
        <v>60783</v>
      </c>
      <c r="C591" s="76" t="n">
        <f aca="false">DATEDIF(Input!$C$23,$B591,"Y")</f>
        <v>89</v>
      </c>
      <c r="E591" s="78" t="n">
        <f aca="false">IF(AND($B591&gt;Input!$C$50,$B591&lt;Input!$C$25),Input!$C$51,0)</f>
        <v>0</v>
      </c>
    </row>
    <row r="592" customFormat="false" ht="12.8" hidden="false" customHeight="false" outlineLevel="0" collapsed="false">
      <c r="A592" s="76" t="n">
        <v>588</v>
      </c>
      <c r="B592" s="77" t="n">
        <f aca="false">EOMONTH(Input!$C$7,A592)</f>
        <v>60813</v>
      </c>
      <c r="C592" s="76" t="n">
        <f aca="false">DATEDIF(Input!$C$23,$B592,"Y")</f>
        <v>89</v>
      </c>
      <c r="E592" s="78" t="n">
        <f aca="false">IF(AND($B592&gt;Input!$C$50,$B592&lt;Input!$C$25),Input!$C$51,0)</f>
        <v>0</v>
      </c>
    </row>
    <row r="593" customFormat="false" ht="12.8" hidden="false" customHeight="false" outlineLevel="0" collapsed="false">
      <c r="A593" s="76" t="n">
        <v>589</v>
      </c>
      <c r="B593" s="77" t="n">
        <f aca="false">EOMONTH(Input!$C$7,A593)</f>
        <v>60844</v>
      </c>
      <c r="C593" s="76" t="n">
        <f aca="false">DATEDIF(Input!$C$23,$B593,"Y")</f>
        <v>89</v>
      </c>
      <c r="E593" s="78" t="n">
        <f aca="false">IF(AND($B593&gt;Input!$C$50,$B593&lt;Input!$C$25),Input!$C$51,0)</f>
        <v>0</v>
      </c>
    </row>
    <row r="594" customFormat="false" ht="12.8" hidden="false" customHeight="false" outlineLevel="0" collapsed="false">
      <c r="A594" s="76" t="n">
        <v>590</v>
      </c>
      <c r="B594" s="77" t="n">
        <f aca="false">EOMONTH(Input!$C$7,A594)</f>
        <v>60875</v>
      </c>
      <c r="C594" s="76" t="n">
        <f aca="false">DATEDIF(Input!$C$23,$B594,"Y")</f>
        <v>89</v>
      </c>
      <c r="E594" s="78" t="n">
        <f aca="false">IF(AND($B594&gt;Input!$C$50,$B594&lt;Input!$C$25),Input!$C$51,0)</f>
        <v>0</v>
      </c>
    </row>
    <row r="595" customFormat="false" ht="12.8" hidden="false" customHeight="false" outlineLevel="0" collapsed="false">
      <c r="A595" s="76" t="n">
        <v>591</v>
      </c>
      <c r="B595" s="77" t="n">
        <f aca="false">EOMONTH(Input!$C$7,A595)</f>
        <v>60905</v>
      </c>
      <c r="C595" s="76" t="n">
        <f aca="false">DATEDIF(Input!$C$23,$B595,"Y")</f>
        <v>89</v>
      </c>
      <c r="E595" s="78" t="n">
        <f aca="false">IF(AND($B595&gt;Input!$C$50,$B595&lt;Input!$C$25),Input!$C$51,0)</f>
        <v>0</v>
      </c>
    </row>
    <row r="596" customFormat="false" ht="12.8" hidden="false" customHeight="false" outlineLevel="0" collapsed="false">
      <c r="A596" s="76" t="n">
        <v>592</v>
      </c>
      <c r="B596" s="77" t="n">
        <f aca="false">EOMONTH(Input!$C$7,A596)</f>
        <v>60936</v>
      </c>
      <c r="C596" s="76" t="n">
        <f aca="false">DATEDIF(Input!$C$23,$B596,"Y")</f>
        <v>89</v>
      </c>
      <c r="E596" s="78" t="n">
        <f aca="false">IF(AND($B596&gt;Input!$C$50,$B596&lt;Input!$C$25),Input!$C$51,0)</f>
        <v>0</v>
      </c>
    </row>
    <row r="597" customFormat="false" ht="12.8" hidden="false" customHeight="false" outlineLevel="0" collapsed="false">
      <c r="A597" s="76" t="n">
        <v>593</v>
      </c>
      <c r="B597" s="77" t="n">
        <f aca="false">EOMONTH(Input!$C$7,A597)</f>
        <v>60966</v>
      </c>
      <c r="C597" s="76" t="n">
        <f aca="false">DATEDIF(Input!$C$23,$B597,"Y")</f>
        <v>89</v>
      </c>
      <c r="E597" s="78" t="n">
        <f aca="false">IF(AND($B597&gt;Input!$C$50,$B597&lt;Input!$C$25),Input!$C$51,0)</f>
        <v>0</v>
      </c>
    </row>
    <row r="598" customFormat="false" ht="12.8" hidden="false" customHeight="false" outlineLevel="0" collapsed="false">
      <c r="A598" s="76" t="n">
        <v>594</v>
      </c>
      <c r="B598" s="77" t="n">
        <f aca="false">EOMONTH(Input!$C$7,A598)</f>
        <v>60997</v>
      </c>
      <c r="C598" s="76" t="n">
        <f aca="false">DATEDIF(Input!$C$23,$B598,"Y")</f>
        <v>89</v>
      </c>
      <c r="E598" s="78" t="n">
        <f aca="false">IF(AND($B598&gt;Input!$C$50,$B598&lt;Input!$C$25),Input!$C$51,0)</f>
        <v>0</v>
      </c>
    </row>
    <row r="599" customFormat="false" ht="12.8" hidden="false" customHeight="false" outlineLevel="0" collapsed="false">
      <c r="A599" s="76" t="n">
        <v>595</v>
      </c>
      <c r="B599" s="77" t="n">
        <f aca="false">EOMONTH(Input!$C$7,A599)</f>
        <v>61028</v>
      </c>
      <c r="C599" s="76" t="n">
        <f aca="false">DATEDIF(Input!$C$23,$B599,"Y")</f>
        <v>89</v>
      </c>
      <c r="E599" s="78" t="n">
        <f aca="false">IF(AND($B599&gt;Input!$C$50,$B599&lt;Input!$C$25),Input!$C$51,0)</f>
        <v>0</v>
      </c>
    </row>
    <row r="600" customFormat="false" ht="12.8" hidden="false" customHeight="false" outlineLevel="0" collapsed="false">
      <c r="A600" s="76" t="n">
        <v>596</v>
      </c>
      <c r="B600" s="77" t="n">
        <f aca="false">EOMONTH(Input!$C$7,A600)</f>
        <v>61056</v>
      </c>
      <c r="C600" s="76" t="n">
        <f aca="false">DATEDIF(Input!$C$23,$B600,"Y")</f>
        <v>89</v>
      </c>
      <c r="E600" s="78" t="n">
        <f aca="false">IF(AND($B600&gt;Input!$C$50,$B600&lt;Input!$C$25),Input!$C$51,0)</f>
        <v>0</v>
      </c>
    </row>
    <row r="601" customFormat="false" ht="12.8" hidden="false" customHeight="false" outlineLevel="0" collapsed="false">
      <c r="A601" s="76" t="n">
        <v>597</v>
      </c>
      <c r="B601" s="77" t="n">
        <f aca="false">EOMONTH(Input!$C$7,A601)</f>
        <v>61087</v>
      </c>
      <c r="C601" s="76" t="n">
        <f aca="false">DATEDIF(Input!$C$23,$B601,"Y")</f>
        <v>89</v>
      </c>
      <c r="E601" s="78" t="n">
        <f aca="false">IF(AND($B601&gt;Input!$C$50,$B601&lt;Input!$C$25),Input!$C$51,0)</f>
        <v>0</v>
      </c>
    </row>
    <row r="602" customFormat="false" ht="12.8" hidden="false" customHeight="false" outlineLevel="0" collapsed="false">
      <c r="A602" s="76" t="n">
        <v>598</v>
      </c>
      <c r="B602" s="77" t="n">
        <f aca="false">EOMONTH(Input!$C$7,A602)</f>
        <v>61117</v>
      </c>
      <c r="C602" s="76" t="n">
        <f aca="false">DATEDIF(Input!$C$23,$B602,"Y")</f>
        <v>89</v>
      </c>
      <c r="E602" s="78" t="n">
        <f aca="false">IF(AND($B602&gt;Input!$C$50,$B602&lt;Input!$C$25),Input!$C$51,0)</f>
        <v>0</v>
      </c>
    </row>
    <row r="603" customFormat="false" ht="12.8" hidden="false" customHeight="false" outlineLevel="0" collapsed="false">
      <c r="A603" s="76" t="n">
        <v>599</v>
      </c>
      <c r="B603" s="77" t="n">
        <f aca="false">EOMONTH(Input!$C$7,A603)</f>
        <v>61148</v>
      </c>
      <c r="C603" s="76" t="n">
        <f aca="false">DATEDIF(Input!$C$23,$B603,"Y")</f>
        <v>90</v>
      </c>
      <c r="E603" s="78" t="n">
        <f aca="false">IF(AND($B603&gt;Input!$C$50,$B603&lt;Input!$C$25),Input!$C$51,0)</f>
        <v>0</v>
      </c>
    </row>
    <row r="604" customFormat="false" ht="12.8" hidden="false" customHeight="false" outlineLevel="0" collapsed="false">
      <c r="A604" s="76" t="n">
        <v>600</v>
      </c>
      <c r="B604" s="77" t="n">
        <f aca="false">EOMONTH(Input!$C$7,A604)</f>
        <v>61178</v>
      </c>
      <c r="C604" s="76" t="n">
        <f aca="false">DATEDIF(Input!$C$23,$B604,"Y")</f>
        <v>90</v>
      </c>
      <c r="E604" s="78" t="n">
        <f aca="false">IF(AND($B604&gt;Input!$C$50,$B604&lt;Input!$C$25),Input!$C$51,0)</f>
        <v>0</v>
      </c>
    </row>
    <row r="605" customFormat="false" ht="12.8" hidden="false" customHeight="false" outlineLevel="0" collapsed="false">
      <c r="A605" s="76" t="n">
        <v>601</v>
      </c>
      <c r="B605" s="77" t="n">
        <f aca="false">EOMONTH(Input!$C$7,A605)</f>
        <v>61209</v>
      </c>
      <c r="C605" s="76" t="n">
        <f aca="false">DATEDIF(Input!$C$23,$B605,"Y")</f>
        <v>90</v>
      </c>
      <c r="E605" s="78" t="n">
        <f aca="false">IF(AND($B605&gt;Input!$C$50,$B605&lt;Input!$C$25),Input!$C$51,0)</f>
        <v>0</v>
      </c>
    </row>
    <row r="606" customFormat="false" ht="12.8" hidden="false" customHeight="false" outlineLevel="0" collapsed="false">
      <c r="A606" s="76" t="n">
        <v>602</v>
      </c>
      <c r="B606" s="77" t="n">
        <f aca="false">EOMONTH(Input!$C$7,A606)</f>
        <v>61240</v>
      </c>
      <c r="C606" s="76" t="n">
        <f aca="false">DATEDIF(Input!$C$23,$B606,"Y")</f>
        <v>90</v>
      </c>
      <c r="E606" s="78" t="n">
        <f aca="false">IF(AND($B606&gt;Input!$C$50,$B606&lt;Input!$C$25),Input!$C$51,0)</f>
        <v>0</v>
      </c>
    </row>
    <row r="607" customFormat="false" ht="12.8" hidden="false" customHeight="false" outlineLevel="0" collapsed="false">
      <c r="A607" s="76" t="n">
        <v>603</v>
      </c>
      <c r="B607" s="77" t="n">
        <f aca="false">EOMONTH(Input!$C$7,A607)</f>
        <v>61270</v>
      </c>
      <c r="C607" s="76" t="n">
        <f aca="false">DATEDIF(Input!$C$23,$B607,"Y")</f>
        <v>90</v>
      </c>
      <c r="E607" s="78" t="n">
        <f aca="false">IF(AND($B607&gt;Input!$C$50,$B607&lt;Input!$C$25),Input!$C$51,0)</f>
        <v>0</v>
      </c>
    </row>
    <row r="608" customFormat="false" ht="12.8" hidden="false" customHeight="false" outlineLevel="0" collapsed="false">
      <c r="A608" s="76" t="n">
        <v>604</v>
      </c>
      <c r="B608" s="77" t="n">
        <f aca="false">EOMONTH(Input!$C$7,A608)</f>
        <v>61301</v>
      </c>
      <c r="C608" s="76" t="n">
        <f aca="false">DATEDIF(Input!$C$23,$B608,"Y")</f>
        <v>90</v>
      </c>
      <c r="E608" s="78" t="n">
        <f aca="false">IF(AND($B608&gt;Input!$C$50,$B608&lt;Input!$C$25),Input!$C$51,0)</f>
        <v>0</v>
      </c>
    </row>
    <row r="609" customFormat="false" ht="12.8" hidden="false" customHeight="false" outlineLevel="0" collapsed="false">
      <c r="A609" s="76" t="n">
        <v>605</v>
      </c>
      <c r="B609" s="77" t="n">
        <f aca="false">EOMONTH(Input!$C$7,A609)</f>
        <v>61331</v>
      </c>
      <c r="C609" s="76" t="n">
        <f aca="false">DATEDIF(Input!$C$23,$B609,"Y")</f>
        <v>90</v>
      </c>
      <c r="E609" s="78" t="n">
        <f aca="false">IF(AND($B609&gt;Input!$C$50,$B609&lt;Input!$C$25),Input!$C$51,0)</f>
        <v>0</v>
      </c>
    </row>
    <row r="610" customFormat="false" ht="12.8" hidden="false" customHeight="false" outlineLevel="0" collapsed="false">
      <c r="A610" s="76" t="n">
        <v>606</v>
      </c>
      <c r="B610" s="77" t="n">
        <f aca="false">EOMONTH(Input!$C$7,A610)</f>
        <v>61362</v>
      </c>
      <c r="C610" s="76" t="n">
        <f aca="false">DATEDIF(Input!$C$23,$B610,"Y")</f>
        <v>90</v>
      </c>
      <c r="E610" s="78" t="n">
        <f aca="false">IF(AND($B610&gt;Input!$C$50,$B610&lt;Input!$C$25),Input!$C$51,0)</f>
        <v>0</v>
      </c>
    </row>
    <row r="611" customFormat="false" ht="12.8" hidden="false" customHeight="false" outlineLevel="0" collapsed="false">
      <c r="A611" s="76" t="n">
        <v>607</v>
      </c>
      <c r="B611" s="77" t="n">
        <f aca="false">EOMONTH(Input!$C$7,A611)</f>
        <v>61393</v>
      </c>
      <c r="C611" s="76" t="n">
        <f aca="false">DATEDIF(Input!$C$23,$B611,"Y")</f>
        <v>90</v>
      </c>
      <c r="E611" s="78" t="n">
        <f aca="false">IF(AND($B611&gt;Input!$C$50,$B611&lt;Input!$C$25),Input!$C$51,0)</f>
        <v>0</v>
      </c>
    </row>
    <row r="612" customFormat="false" ht="12.8" hidden="false" customHeight="false" outlineLevel="0" collapsed="false">
      <c r="A612" s="76" t="n">
        <v>608</v>
      </c>
      <c r="B612" s="77" t="n">
        <f aca="false">EOMONTH(Input!$C$7,A612)</f>
        <v>61422</v>
      </c>
      <c r="C612" s="76" t="n">
        <f aca="false">DATEDIF(Input!$C$23,$B612,"Y")</f>
        <v>90</v>
      </c>
      <c r="E612" s="78" t="n">
        <f aca="false">IF(AND($B612&gt;Input!$C$50,$B612&lt;Input!$C$25),Input!$C$51,0)</f>
        <v>0</v>
      </c>
    </row>
    <row r="613" customFormat="false" ht="12.8" hidden="false" customHeight="false" outlineLevel="0" collapsed="false">
      <c r="A613" s="76" t="n">
        <v>609</v>
      </c>
      <c r="B613" s="77" t="n">
        <f aca="false">EOMONTH(Input!$C$7,A613)</f>
        <v>61453</v>
      </c>
      <c r="C613" s="76" t="n">
        <f aca="false">DATEDIF(Input!$C$23,$B613,"Y")</f>
        <v>90</v>
      </c>
      <c r="E613" s="78" t="n">
        <f aca="false">IF(AND($B613&gt;Input!$C$50,$B613&lt;Input!$C$25),Input!$C$51,0)</f>
        <v>0</v>
      </c>
    </row>
    <row r="614" customFormat="false" ht="12.8" hidden="false" customHeight="false" outlineLevel="0" collapsed="false">
      <c r="A614" s="76" t="n">
        <v>610</v>
      </c>
      <c r="B614" s="77" t="n">
        <f aca="false">EOMONTH(Input!$C$7,A614)</f>
        <v>61483</v>
      </c>
      <c r="C614" s="76" t="n">
        <f aca="false">DATEDIF(Input!$C$23,$B614,"Y")</f>
        <v>90</v>
      </c>
      <c r="E614" s="78" t="n">
        <f aca="false">IF(AND($B614&gt;Input!$C$50,$B614&lt;Input!$C$25),Input!$C$51,0)</f>
        <v>0</v>
      </c>
    </row>
    <row r="615" customFormat="false" ht="12.8" hidden="false" customHeight="false" outlineLevel="0" collapsed="false">
      <c r="A615" s="76" t="n">
        <v>611</v>
      </c>
      <c r="B615" s="77" t="n">
        <f aca="false">EOMONTH(Input!$C$7,A615)</f>
        <v>61514</v>
      </c>
      <c r="C615" s="76" t="n">
        <f aca="false">DATEDIF(Input!$C$23,$B615,"Y")</f>
        <v>91</v>
      </c>
      <c r="E615" s="78" t="n">
        <f aca="false">IF(AND($B615&gt;Input!$C$50,$B615&lt;Input!$C$25),Input!$C$51,0)</f>
        <v>0</v>
      </c>
    </row>
    <row r="616" customFormat="false" ht="12.8" hidden="false" customHeight="false" outlineLevel="0" collapsed="false">
      <c r="A616" s="76" t="n">
        <v>612</v>
      </c>
      <c r="B616" s="77" t="n">
        <f aca="false">EOMONTH(Input!$C$7,A616)</f>
        <v>61544</v>
      </c>
      <c r="C616" s="76" t="n">
        <f aca="false">DATEDIF(Input!$C$23,$B616,"Y")</f>
        <v>91</v>
      </c>
      <c r="E616" s="78" t="n">
        <f aca="false">IF(AND($B616&gt;Input!$C$50,$B616&lt;Input!$C$25),Input!$C$51,0)</f>
        <v>0</v>
      </c>
    </row>
    <row r="617" customFormat="false" ht="12.8" hidden="false" customHeight="false" outlineLevel="0" collapsed="false">
      <c r="A617" s="76" t="n">
        <v>613</v>
      </c>
      <c r="B617" s="77" t="n">
        <f aca="false">EOMONTH(Input!$C$7,A617)</f>
        <v>61575</v>
      </c>
      <c r="C617" s="76" t="n">
        <f aca="false">DATEDIF(Input!$C$23,$B617,"Y")</f>
        <v>91</v>
      </c>
      <c r="E617" s="78" t="n">
        <f aca="false">IF(AND($B617&gt;Input!$C$50,$B617&lt;Input!$C$25),Input!$C$51,0)</f>
        <v>0</v>
      </c>
    </row>
    <row r="618" customFormat="false" ht="12.8" hidden="false" customHeight="false" outlineLevel="0" collapsed="false">
      <c r="A618" s="76" t="n">
        <v>614</v>
      </c>
      <c r="B618" s="77" t="n">
        <f aca="false">EOMONTH(Input!$C$7,A618)</f>
        <v>61606</v>
      </c>
      <c r="C618" s="76" t="n">
        <f aca="false">DATEDIF(Input!$C$23,$B618,"Y")</f>
        <v>91</v>
      </c>
      <c r="E618" s="78" t="n">
        <f aca="false">IF(AND($B618&gt;Input!$C$50,$B618&lt;Input!$C$25),Input!$C$51,0)</f>
        <v>0</v>
      </c>
    </row>
    <row r="619" customFormat="false" ht="12.8" hidden="false" customHeight="false" outlineLevel="0" collapsed="false">
      <c r="A619" s="76" t="n">
        <v>615</v>
      </c>
      <c r="B619" s="77" t="n">
        <f aca="false">EOMONTH(Input!$C$7,A619)</f>
        <v>61636</v>
      </c>
      <c r="C619" s="76" t="n">
        <f aca="false">DATEDIF(Input!$C$23,$B619,"Y")</f>
        <v>91</v>
      </c>
      <c r="E619" s="78" t="n">
        <f aca="false">IF(AND($B619&gt;Input!$C$50,$B619&lt;Input!$C$25),Input!$C$51,0)</f>
        <v>0</v>
      </c>
    </row>
    <row r="620" customFormat="false" ht="12.8" hidden="false" customHeight="false" outlineLevel="0" collapsed="false">
      <c r="A620" s="76" t="n">
        <v>616</v>
      </c>
      <c r="B620" s="77" t="n">
        <f aca="false">EOMONTH(Input!$C$7,A620)</f>
        <v>61667</v>
      </c>
      <c r="C620" s="76" t="n">
        <f aca="false">DATEDIF(Input!$C$23,$B620,"Y")</f>
        <v>91</v>
      </c>
      <c r="E620" s="78" t="n">
        <f aca="false">IF(AND($B620&gt;Input!$C$50,$B620&lt;Input!$C$25),Input!$C$51,0)</f>
        <v>0</v>
      </c>
    </row>
    <row r="621" customFormat="false" ht="12.8" hidden="false" customHeight="false" outlineLevel="0" collapsed="false">
      <c r="A621" s="76" t="n">
        <v>617</v>
      </c>
      <c r="B621" s="77" t="n">
        <f aca="false">EOMONTH(Input!$C$7,A621)</f>
        <v>61697</v>
      </c>
      <c r="C621" s="76" t="n">
        <f aca="false">DATEDIF(Input!$C$23,$B621,"Y")</f>
        <v>91</v>
      </c>
      <c r="E621" s="78" t="n">
        <f aca="false">IF(AND($B621&gt;Input!$C$50,$B621&lt;Input!$C$25),Input!$C$51,0)</f>
        <v>0</v>
      </c>
    </row>
    <row r="622" customFormat="false" ht="12.8" hidden="false" customHeight="false" outlineLevel="0" collapsed="false">
      <c r="A622" s="76" t="n">
        <v>618</v>
      </c>
      <c r="B622" s="77" t="n">
        <f aca="false">EOMONTH(Input!$C$7,A622)</f>
        <v>61728</v>
      </c>
      <c r="C622" s="76" t="n">
        <f aca="false">DATEDIF(Input!$C$23,$B622,"Y")</f>
        <v>91</v>
      </c>
      <c r="E622" s="78" t="n">
        <f aca="false">IF(AND($B622&gt;Input!$C$50,$B622&lt;Input!$C$25),Input!$C$51,0)</f>
        <v>0</v>
      </c>
    </row>
    <row r="623" customFormat="false" ht="12.8" hidden="false" customHeight="false" outlineLevel="0" collapsed="false">
      <c r="A623" s="76" t="n">
        <v>619</v>
      </c>
      <c r="B623" s="77" t="n">
        <f aca="false">EOMONTH(Input!$C$7,A623)</f>
        <v>61759</v>
      </c>
      <c r="C623" s="76" t="n">
        <f aca="false">DATEDIF(Input!$C$23,$B623,"Y")</f>
        <v>91</v>
      </c>
      <c r="E623" s="78" t="n">
        <f aca="false">IF(AND($B623&gt;Input!$C$50,$B623&lt;Input!$C$25),Input!$C$51,0)</f>
        <v>0</v>
      </c>
    </row>
    <row r="624" customFormat="false" ht="12.8" hidden="false" customHeight="false" outlineLevel="0" collapsed="false">
      <c r="A624" s="76" t="n">
        <v>620</v>
      </c>
      <c r="B624" s="77" t="n">
        <f aca="false">EOMONTH(Input!$C$7,A624)</f>
        <v>61787</v>
      </c>
      <c r="C624" s="76" t="n">
        <f aca="false">DATEDIF(Input!$C$23,$B624,"Y")</f>
        <v>91</v>
      </c>
      <c r="E624" s="78" t="n">
        <f aca="false">IF(AND($B624&gt;Input!$C$50,$B624&lt;Input!$C$25),Input!$C$51,0)</f>
        <v>0</v>
      </c>
    </row>
    <row r="625" customFormat="false" ht="12.8" hidden="false" customHeight="false" outlineLevel="0" collapsed="false">
      <c r="A625" s="76" t="n">
        <v>621</v>
      </c>
      <c r="B625" s="77" t="n">
        <f aca="false">EOMONTH(Input!$C$7,A625)</f>
        <v>61818</v>
      </c>
      <c r="C625" s="76" t="n">
        <f aca="false">DATEDIF(Input!$C$23,$B625,"Y")</f>
        <v>91</v>
      </c>
      <c r="E625" s="78" t="n">
        <f aca="false">IF(AND($B625&gt;Input!$C$50,$B625&lt;Input!$C$25),Input!$C$51,0)</f>
        <v>0</v>
      </c>
    </row>
    <row r="626" customFormat="false" ht="12.8" hidden="false" customHeight="false" outlineLevel="0" collapsed="false">
      <c r="A626" s="76" t="n">
        <v>622</v>
      </c>
      <c r="B626" s="77" t="n">
        <f aca="false">EOMONTH(Input!$C$7,A626)</f>
        <v>61848</v>
      </c>
      <c r="C626" s="76" t="n">
        <f aca="false">DATEDIF(Input!$C$23,$B626,"Y")</f>
        <v>91</v>
      </c>
      <c r="E626" s="78" t="n">
        <f aca="false">IF(AND($B626&gt;Input!$C$50,$B626&lt;Input!$C$25),Input!$C$51,0)</f>
        <v>0</v>
      </c>
    </row>
    <row r="627" customFormat="false" ht="12.8" hidden="false" customHeight="false" outlineLevel="0" collapsed="false">
      <c r="A627" s="76" t="n">
        <v>623</v>
      </c>
      <c r="B627" s="77" t="n">
        <f aca="false">EOMONTH(Input!$C$7,A627)</f>
        <v>61879</v>
      </c>
      <c r="C627" s="76" t="n">
        <f aca="false">DATEDIF(Input!$C$23,$B627,"Y")</f>
        <v>92</v>
      </c>
      <c r="E627" s="78" t="n">
        <f aca="false">IF(AND($B627&gt;Input!$C$50,$B627&lt;Input!$C$25),Input!$C$51,0)</f>
        <v>0</v>
      </c>
    </row>
    <row r="628" customFormat="false" ht="12.8" hidden="false" customHeight="false" outlineLevel="0" collapsed="false">
      <c r="A628" s="76" t="n">
        <v>624</v>
      </c>
      <c r="B628" s="77" t="n">
        <f aca="false">EOMONTH(Input!$C$7,A628)</f>
        <v>61909</v>
      </c>
      <c r="C628" s="76" t="n">
        <f aca="false">DATEDIF(Input!$C$23,$B628,"Y")</f>
        <v>92</v>
      </c>
      <c r="E628" s="78" t="n">
        <f aca="false">IF(AND($B628&gt;Input!$C$50,$B628&lt;Input!$C$25),Input!$C$51,0)</f>
        <v>0</v>
      </c>
    </row>
    <row r="629" customFormat="false" ht="12.8" hidden="false" customHeight="false" outlineLevel="0" collapsed="false">
      <c r="A629" s="76" t="n">
        <v>625</v>
      </c>
      <c r="B629" s="77" t="n">
        <f aca="false">EOMONTH(Input!$C$7,A629)</f>
        <v>61940</v>
      </c>
      <c r="C629" s="76" t="n">
        <f aca="false">DATEDIF(Input!$C$23,$B629,"Y")</f>
        <v>92</v>
      </c>
      <c r="E629" s="78" t="n">
        <f aca="false">IF(AND($B629&gt;Input!$C$50,$B629&lt;Input!$C$25),Input!$C$51,0)</f>
        <v>0</v>
      </c>
    </row>
    <row r="630" customFormat="false" ht="12.8" hidden="false" customHeight="false" outlineLevel="0" collapsed="false">
      <c r="A630" s="76" t="n">
        <v>626</v>
      </c>
      <c r="B630" s="77" t="n">
        <f aca="false">EOMONTH(Input!$C$7,A630)</f>
        <v>61971</v>
      </c>
      <c r="C630" s="76" t="n">
        <f aca="false">DATEDIF(Input!$C$23,$B630,"Y")</f>
        <v>92</v>
      </c>
      <c r="E630" s="78" t="n">
        <f aca="false">IF(AND($B630&gt;Input!$C$50,$B630&lt;Input!$C$25),Input!$C$51,0)</f>
        <v>0</v>
      </c>
    </row>
    <row r="631" customFormat="false" ht="12.8" hidden="false" customHeight="false" outlineLevel="0" collapsed="false">
      <c r="A631" s="76" t="n">
        <v>627</v>
      </c>
      <c r="B631" s="77" t="n">
        <f aca="false">EOMONTH(Input!$C$7,A631)</f>
        <v>62001</v>
      </c>
      <c r="C631" s="76" t="n">
        <f aca="false">DATEDIF(Input!$C$23,$B631,"Y")</f>
        <v>92</v>
      </c>
      <c r="E631" s="78" t="n">
        <f aca="false">IF(AND($B631&gt;Input!$C$50,$B631&lt;Input!$C$25),Input!$C$51,0)</f>
        <v>0</v>
      </c>
    </row>
    <row r="632" customFormat="false" ht="12.8" hidden="false" customHeight="false" outlineLevel="0" collapsed="false">
      <c r="A632" s="76" t="n">
        <v>628</v>
      </c>
      <c r="B632" s="77" t="n">
        <f aca="false">EOMONTH(Input!$C$7,A632)</f>
        <v>62032</v>
      </c>
      <c r="C632" s="76" t="n">
        <f aca="false">DATEDIF(Input!$C$23,$B632,"Y")</f>
        <v>92</v>
      </c>
      <c r="E632" s="78" t="n">
        <f aca="false">IF(AND($B632&gt;Input!$C$50,$B632&lt;Input!$C$25),Input!$C$51,0)</f>
        <v>0</v>
      </c>
    </row>
    <row r="633" customFormat="false" ht="12.8" hidden="false" customHeight="false" outlineLevel="0" collapsed="false">
      <c r="A633" s="76" t="n">
        <v>629</v>
      </c>
      <c r="B633" s="77" t="n">
        <f aca="false">EOMONTH(Input!$C$7,A633)</f>
        <v>62062</v>
      </c>
      <c r="C633" s="76" t="n">
        <f aca="false">DATEDIF(Input!$C$23,$B633,"Y")</f>
        <v>92</v>
      </c>
      <c r="E633" s="78" t="n">
        <f aca="false">IF(AND($B633&gt;Input!$C$50,$B633&lt;Input!$C$25),Input!$C$51,0)</f>
        <v>0</v>
      </c>
    </row>
    <row r="634" customFormat="false" ht="12.8" hidden="false" customHeight="false" outlineLevel="0" collapsed="false">
      <c r="A634" s="76" t="n">
        <v>630</v>
      </c>
      <c r="B634" s="77" t="n">
        <f aca="false">EOMONTH(Input!$C$7,A634)</f>
        <v>62093</v>
      </c>
      <c r="C634" s="76" t="n">
        <f aca="false">DATEDIF(Input!$C$23,$B634,"Y")</f>
        <v>92</v>
      </c>
      <c r="E634" s="78" t="n">
        <f aca="false">IF(AND($B634&gt;Input!$C$50,$B634&lt;Input!$C$25),Input!$C$51,0)</f>
        <v>0</v>
      </c>
    </row>
    <row r="635" customFormat="false" ht="12.8" hidden="false" customHeight="false" outlineLevel="0" collapsed="false">
      <c r="A635" s="76" t="n">
        <v>631</v>
      </c>
      <c r="B635" s="77" t="n">
        <f aca="false">EOMONTH(Input!$C$7,A635)</f>
        <v>62124</v>
      </c>
      <c r="C635" s="76" t="n">
        <f aca="false">DATEDIF(Input!$C$23,$B635,"Y")</f>
        <v>92</v>
      </c>
      <c r="E635" s="78" t="n">
        <f aca="false">IF(AND($B635&gt;Input!$C$50,$B635&lt;Input!$C$25),Input!$C$51,0)</f>
        <v>0</v>
      </c>
    </row>
    <row r="636" customFormat="false" ht="12.8" hidden="false" customHeight="false" outlineLevel="0" collapsed="false">
      <c r="A636" s="76" t="n">
        <v>632</v>
      </c>
      <c r="B636" s="77" t="n">
        <f aca="false">EOMONTH(Input!$C$7,A636)</f>
        <v>62152</v>
      </c>
      <c r="C636" s="76" t="n">
        <f aca="false">DATEDIF(Input!$C$23,$B636,"Y")</f>
        <v>92</v>
      </c>
      <c r="E636" s="78" t="n">
        <f aca="false">IF(AND($B636&gt;Input!$C$50,$B636&lt;Input!$C$25),Input!$C$51,0)</f>
        <v>0</v>
      </c>
    </row>
    <row r="637" customFormat="false" ht="12.8" hidden="false" customHeight="false" outlineLevel="0" collapsed="false">
      <c r="A637" s="76" t="n">
        <v>633</v>
      </c>
      <c r="B637" s="77" t="n">
        <f aca="false">EOMONTH(Input!$C$7,A637)</f>
        <v>62183</v>
      </c>
      <c r="C637" s="76" t="n">
        <f aca="false">DATEDIF(Input!$C$23,$B637,"Y")</f>
        <v>92</v>
      </c>
      <c r="E637" s="78" t="n">
        <f aca="false">IF(AND($B637&gt;Input!$C$50,$B637&lt;Input!$C$25),Input!$C$51,0)</f>
        <v>0</v>
      </c>
    </row>
    <row r="638" customFormat="false" ht="12.8" hidden="false" customHeight="false" outlineLevel="0" collapsed="false">
      <c r="A638" s="76" t="n">
        <v>634</v>
      </c>
      <c r="B638" s="77" t="n">
        <f aca="false">EOMONTH(Input!$C$7,A638)</f>
        <v>62213</v>
      </c>
      <c r="C638" s="76" t="n">
        <f aca="false">DATEDIF(Input!$C$23,$B638,"Y")</f>
        <v>92</v>
      </c>
      <c r="E638" s="78" t="n">
        <f aca="false">IF(AND($B638&gt;Input!$C$50,$B638&lt;Input!$C$25),Input!$C$51,0)</f>
        <v>0</v>
      </c>
    </row>
    <row r="639" customFormat="false" ht="12.8" hidden="false" customHeight="false" outlineLevel="0" collapsed="false">
      <c r="A639" s="76" t="n">
        <v>635</v>
      </c>
      <c r="B639" s="77" t="n">
        <f aca="false">EOMONTH(Input!$C$7,A639)</f>
        <v>62244</v>
      </c>
      <c r="C639" s="76" t="n">
        <f aca="false">DATEDIF(Input!$C$23,$B639,"Y")</f>
        <v>93</v>
      </c>
      <c r="E639" s="78" t="n">
        <f aca="false">IF(AND($B639&gt;Input!$C$50,$B639&lt;Input!$C$25),Input!$C$51,0)</f>
        <v>0</v>
      </c>
    </row>
    <row r="640" customFormat="false" ht="12.8" hidden="false" customHeight="false" outlineLevel="0" collapsed="false">
      <c r="A640" s="76" t="n">
        <v>636</v>
      </c>
      <c r="B640" s="77" t="n">
        <f aca="false">EOMONTH(Input!$C$7,A640)</f>
        <v>62274</v>
      </c>
      <c r="C640" s="76" t="n">
        <f aca="false">DATEDIF(Input!$C$23,$B640,"Y")</f>
        <v>93</v>
      </c>
      <c r="E640" s="78" t="n">
        <f aca="false">IF(AND($B640&gt;Input!$C$50,$B640&lt;Input!$C$25),Input!$C$51,0)</f>
        <v>0</v>
      </c>
    </row>
    <row r="641" customFormat="false" ht="12.8" hidden="false" customHeight="false" outlineLevel="0" collapsed="false">
      <c r="A641" s="76" t="n">
        <v>637</v>
      </c>
      <c r="B641" s="77" t="n">
        <f aca="false">EOMONTH(Input!$C$7,A641)</f>
        <v>62305</v>
      </c>
      <c r="C641" s="76" t="n">
        <f aca="false">DATEDIF(Input!$C$23,$B641,"Y")</f>
        <v>93</v>
      </c>
      <c r="E641" s="78" t="n">
        <f aca="false">IF(AND($B641&gt;Input!$C$50,$B641&lt;Input!$C$25),Input!$C$51,0)</f>
        <v>0</v>
      </c>
    </row>
    <row r="642" customFormat="false" ht="12.8" hidden="false" customHeight="false" outlineLevel="0" collapsed="false">
      <c r="A642" s="76" t="n">
        <v>638</v>
      </c>
      <c r="B642" s="77" t="n">
        <f aca="false">EOMONTH(Input!$C$7,A642)</f>
        <v>62336</v>
      </c>
      <c r="C642" s="76" t="n">
        <f aca="false">DATEDIF(Input!$C$23,$B642,"Y")</f>
        <v>93</v>
      </c>
      <c r="E642" s="78" t="n">
        <f aca="false">IF(AND($B642&gt;Input!$C$50,$B642&lt;Input!$C$25),Input!$C$51,0)</f>
        <v>0</v>
      </c>
    </row>
    <row r="643" customFormat="false" ht="12.8" hidden="false" customHeight="false" outlineLevel="0" collapsed="false">
      <c r="A643" s="76" t="n">
        <v>639</v>
      </c>
      <c r="B643" s="77" t="n">
        <f aca="false">EOMONTH(Input!$C$7,A643)</f>
        <v>62366</v>
      </c>
      <c r="C643" s="76" t="n">
        <f aca="false">DATEDIF(Input!$C$23,$B643,"Y")</f>
        <v>93</v>
      </c>
      <c r="E643" s="78" t="n">
        <f aca="false">IF(AND($B643&gt;Input!$C$50,$B643&lt;Input!$C$25),Input!$C$51,0)</f>
        <v>0</v>
      </c>
    </row>
    <row r="644" customFormat="false" ht="12.8" hidden="false" customHeight="false" outlineLevel="0" collapsed="false">
      <c r="A644" s="76" t="n">
        <v>640</v>
      </c>
      <c r="B644" s="77" t="n">
        <f aca="false">EOMONTH(Input!$C$7,A644)</f>
        <v>62397</v>
      </c>
      <c r="C644" s="76" t="n">
        <f aca="false">DATEDIF(Input!$C$23,$B644,"Y")</f>
        <v>93</v>
      </c>
      <c r="E644" s="78" t="n">
        <f aca="false">IF(AND($B644&gt;Input!$C$50,$B644&lt;Input!$C$25),Input!$C$51,0)</f>
        <v>0</v>
      </c>
    </row>
    <row r="645" customFormat="false" ht="12.8" hidden="false" customHeight="false" outlineLevel="0" collapsed="false">
      <c r="A645" s="76" t="n">
        <v>641</v>
      </c>
      <c r="B645" s="77" t="n">
        <f aca="false">EOMONTH(Input!$C$7,A645)</f>
        <v>62427</v>
      </c>
      <c r="C645" s="76" t="n">
        <f aca="false">DATEDIF(Input!$C$23,$B645,"Y")</f>
        <v>93</v>
      </c>
      <c r="E645" s="78" t="n">
        <f aca="false">IF(AND($B645&gt;Input!$C$50,$B645&lt;Input!$C$25),Input!$C$51,0)</f>
        <v>0</v>
      </c>
    </row>
    <row r="646" customFormat="false" ht="12.8" hidden="false" customHeight="false" outlineLevel="0" collapsed="false">
      <c r="A646" s="76" t="n">
        <v>642</v>
      </c>
      <c r="B646" s="77" t="n">
        <f aca="false">EOMONTH(Input!$C$7,A646)</f>
        <v>62458</v>
      </c>
      <c r="C646" s="76" t="n">
        <f aca="false">DATEDIF(Input!$C$23,$B646,"Y")</f>
        <v>93</v>
      </c>
      <c r="E646" s="78" t="n">
        <f aca="false">IF(AND($B646&gt;Input!$C$50,$B646&lt;Input!$C$25),Input!$C$51,0)</f>
        <v>0</v>
      </c>
    </row>
    <row r="647" customFormat="false" ht="12.8" hidden="false" customHeight="false" outlineLevel="0" collapsed="false">
      <c r="A647" s="76" t="n">
        <v>643</v>
      </c>
      <c r="B647" s="77" t="n">
        <f aca="false">EOMONTH(Input!$C$7,A647)</f>
        <v>62489</v>
      </c>
      <c r="C647" s="76" t="n">
        <f aca="false">DATEDIF(Input!$C$23,$B647,"Y")</f>
        <v>93</v>
      </c>
      <c r="E647" s="78" t="n">
        <f aca="false">IF(AND($B647&gt;Input!$C$50,$B647&lt;Input!$C$25),Input!$C$51,0)</f>
        <v>0</v>
      </c>
    </row>
    <row r="648" customFormat="false" ht="12.8" hidden="false" customHeight="false" outlineLevel="0" collapsed="false">
      <c r="A648" s="76" t="n">
        <v>644</v>
      </c>
      <c r="B648" s="77" t="n">
        <f aca="false">EOMONTH(Input!$C$7,A648)</f>
        <v>62517</v>
      </c>
      <c r="C648" s="76" t="n">
        <f aca="false">DATEDIF(Input!$C$23,$B648,"Y")</f>
        <v>93</v>
      </c>
      <c r="E648" s="78" t="n">
        <f aca="false">IF(AND($B648&gt;Input!$C$50,$B648&lt;Input!$C$25),Input!$C$51,0)</f>
        <v>0</v>
      </c>
    </row>
    <row r="649" customFormat="false" ht="12.8" hidden="false" customHeight="false" outlineLevel="0" collapsed="false">
      <c r="A649" s="76" t="n">
        <v>645</v>
      </c>
      <c r="B649" s="77" t="n">
        <f aca="false">EOMONTH(Input!$C$7,A649)</f>
        <v>62548</v>
      </c>
      <c r="C649" s="76" t="n">
        <f aca="false">DATEDIF(Input!$C$23,$B649,"Y")</f>
        <v>93</v>
      </c>
      <c r="E649" s="78" t="n">
        <f aca="false">IF(AND($B649&gt;Input!$C$50,$B649&lt;Input!$C$25),Input!$C$51,0)</f>
        <v>0</v>
      </c>
    </row>
    <row r="650" customFormat="false" ht="12.8" hidden="false" customHeight="false" outlineLevel="0" collapsed="false">
      <c r="A650" s="76" t="n">
        <v>646</v>
      </c>
      <c r="B650" s="77" t="n">
        <f aca="false">EOMONTH(Input!$C$7,A650)</f>
        <v>62578</v>
      </c>
      <c r="C650" s="76" t="n">
        <f aca="false">DATEDIF(Input!$C$23,$B650,"Y")</f>
        <v>93</v>
      </c>
      <c r="E650" s="78" t="n">
        <f aca="false">IF(AND($B650&gt;Input!$C$50,$B650&lt;Input!$C$25),Input!$C$51,0)</f>
        <v>0</v>
      </c>
    </row>
    <row r="651" customFormat="false" ht="12.8" hidden="false" customHeight="false" outlineLevel="0" collapsed="false">
      <c r="A651" s="76" t="n">
        <v>647</v>
      </c>
      <c r="B651" s="77" t="n">
        <f aca="false">EOMONTH(Input!$C$7,A651)</f>
        <v>62609</v>
      </c>
      <c r="C651" s="76" t="n">
        <f aca="false">DATEDIF(Input!$C$23,$B651,"Y")</f>
        <v>94</v>
      </c>
      <c r="E651" s="78" t="n">
        <f aca="false">IF(AND($B651&gt;Input!$C$50,$B651&lt;Input!$C$25),Input!$C$51,0)</f>
        <v>0</v>
      </c>
    </row>
    <row r="652" customFormat="false" ht="12.8" hidden="false" customHeight="false" outlineLevel="0" collapsed="false">
      <c r="A652" s="76" t="n">
        <v>648</v>
      </c>
      <c r="B652" s="77" t="n">
        <f aca="false">EOMONTH(Input!$C$7,A652)</f>
        <v>62639</v>
      </c>
      <c r="C652" s="76" t="n">
        <f aca="false">DATEDIF(Input!$C$23,$B652,"Y")</f>
        <v>94</v>
      </c>
      <c r="E652" s="78" t="n">
        <f aca="false">IF(AND($B652&gt;Input!$C$50,$B652&lt;Input!$C$25),Input!$C$51,0)</f>
        <v>0</v>
      </c>
    </row>
    <row r="653" customFormat="false" ht="12.8" hidden="false" customHeight="false" outlineLevel="0" collapsed="false">
      <c r="A653" s="76" t="n">
        <v>649</v>
      </c>
      <c r="B653" s="77" t="n">
        <f aca="false">EOMONTH(Input!$C$7,A653)</f>
        <v>62670</v>
      </c>
      <c r="C653" s="76" t="n">
        <f aca="false">DATEDIF(Input!$C$23,$B653,"Y")</f>
        <v>94</v>
      </c>
      <c r="E653" s="78" t="n">
        <f aca="false">IF(AND($B653&gt;Input!$C$50,$B653&lt;Input!$C$25),Input!$C$51,0)</f>
        <v>0</v>
      </c>
    </row>
    <row r="654" customFormat="false" ht="12.8" hidden="false" customHeight="false" outlineLevel="0" collapsed="false">
      <c r="A654" s="76" t="n">
        <v>650</v>
      </c>
      <c r="B654" s="77" t="n">
        <f aca="false">EOMONTH(Input!$C$7,A654)</f>
        <v>62701</v>
      </c>
      <c r="C654" s="76" t="n">
        <f aca="false">DATEDIF(Input!$C$23,$B654,"Y")</f>
        <v>94</v>
      </c>
      <c r="E654" s="78" t="n">
        <f aca="false">IF(AND($B654&gt;Input!$C$50,$B654&lt;Input!$C$25),Input!$C$51,0)</f>
        <v>0</v>
      </c>
    </row>
    <row r="655" customFormat="false" ht="12.8" hidden="false" customHeight="false" outlineLevel="0" collapsed="false">
      <c r="A655" s="76" t="n">
        <v>651</v>
      </c>
      <c r="B655" s="77" t="n">
        <f aca="false">EOMONTH(Input!$C$7,A655)</f>
        <v>62731</v>
      </c>
      <c r="C655" s="76" t="n">
        <f aca="false">DATEDIF(Input!$C$23,$B655,"Y")</f>
        <v>94</v>
      </c>
      <c r="E655" s="78" t="n">
        <f aca="false">IF(AND($B655&gt;Input!$C$50,$B655&lt;Input!$C$25),Input!$C$51,0)</f>
        <v>0</v>
      </c>
    </row>
    <row r="656" customFormat="false" ht="12.8" hidden="false" customHeight="false" outlineLevel="0" collapsed="false">
      <c r="A656" s="76" t="n">
        <v>652</v>
      </c>
      <c r="B656" s="77" t="n">
        <f aca="false">EOMONTH(Input!$C$7,A656)</f>
        <v>62762</v>
      </c>
      <c r="C656" s="76" t="n">
        <f aca="false">DATEDIF(Input!$C$23,$B656,"Y")</f>
        <v>94</v>
      </c>
      <c r="E656" s="78" t="n">
        <f aca="false">IF(AND($B656&gt;Input!$C$50,$B656&lt;Input!$C$25),Input!$C$51,0)</f>
        <v>0</v>
      </c>
    </row>
    <row r="657" customFormat="false" ht="12.8" hidden="false" customHeight="false" outlineLevel="0" collapsed="false">
      <c r="A657" s="76" t="n">
        <v>653</v>
      </c>
      <c r="B657" s="77" t="n">
        <f aca="false">EOMONTH(Input!$C$7,A657)</f>
        <v>62792</v>
      </c>
      <c r="C657" s="76" t="n">
        <f aca="false">DATEDIF(Input!$C$23,$B657,"Y")</f>
        <v>94</v>
      </c>
      <c r="E657" s="78" t="n">
        <f aca="false">IF(AND($B657&gt;Input!$C$50,$B657&lt;Input!$C$25),Input!$C$51,0)</f>
        <v>0</v>
      </c>
    </row>
    <row r="658" customFormat="false" ht="12.8" hidden="false" customHeight="false" outlineLevel="0" collapsed="false">
      <c r="A658" s="76" t="n">
        <v>654</v>
      </c>
      <c r="B658" s="77" t="n">
        <f aca="false">EOMONTH(Input!$C$7,A658)</f>
        <v>62823</v>
      </c>
      <c r="C658" s="76" t="n">
        <f aca="false">DATEDIF(Input!$C$23,$B658,"Y")</f>
        <v>94</v>
      </c>
      <c r="E658" s="78" t="n">
        <f aca="false">IF(AND($B658&gt;Input!$C$50,$B658&lt;Input!$C$25),Input!$C$51,0)</f>
        <v>0</v>
      </c>
    </row>
    <row r="659" customFormat="false" ht="12.8" hidden="false" customHeight="false" outlineLevel="0" collapsed="false">
      <c r="A659" s="76" t="n">
        <v>655</v>
      </c>
      <c r="B659" s="77" t="n">
        <f aca="false">EOMONTH(Input!$C$7,A659)</f>
        <v>62854</v>
      </c>
      <c r="C659" s="76" t="n">
        <f aca="false">DATEDIF(Input!$C$23,$B659,"Y")</f>
        <v>94</v>
      </c>
      <c r="E659" s="78" t="n">
        <f aca="false">IF(AND($B659&gt;Input!$C$50,$B659&lt;Input!$C$25),Input!$C$51,0)</f>
        <v>0</v>
      </c>
    </row>
    <row r="660" customFormat="false" ht="12.8" hidden="false" customHeight="false" outlineLevel="0" collapsed="false">
      <c r="A660" s="76" t="n">
        <v>656</v>
      </c>
      <c r="B660" s="77" t="n">
        <f aca="false">EOMONTH(Input!$C$7,A660)</f>
        <v>62883</v>
      </c>
      <c r="C660" s="76" t="n">
        <f aca="false">DATEDIF(Input!$C$23,$B660,"Y")</f>
        <v>94</v>
      </c>
      <c r="E660" s="78" t="n">
        <f aca="false">IF(AND($B660&gt;Input!$C$50,$B660&lt;Input!$C$25),Input!$C$51,0)</f>
        <v>0</v>
      </c>
    </row>
    <row r="661" customFormat="false" ht="12.8" hidden="false" customHeight="false" outlineLevel="0" collapsed="false">
      <c r="A661" s="76" t="n">
        <v>657</v>
      </c>
      <c r="B661" s="77" t="n">
        <f aca="false">EOMONTH(Input!$C$7,A661)</f>
        <v>62914</v>
      </c>
      <c r="C661" s="76" t="n">
        <f aca="false">DATEDIF(Input!$C$23,$B661,"Y")</f>
        <v>94</v>
      </c>
      <c r="E661" s="78" t="n">
        <f aca="false">IF(AND($B661&gt;Input!$C$50,$B661&lt;Input!$C$25),Input!$C$51,0)</f>
        <v>0</v>
      </c>
    </row>
    <row r="662" customFormat="false" ht="12.8" hidden="false" customHeight="false" outlineLevel="0" collapsed="false">
      <c r="A662" s="76" t="n">
        <v>658</v>
      </c>
      <c r="B662" s="77" t="n">
        <f aca="false">EOMONTH(Input!$C$7,A662)</f>
        <v>62944</v>
      </c>
      <c r="C662" s="76" t="n">
        <f aca="false">DATEDIF(Input!$C$23,$B662,"Y")</f>
        <v>94</v>
      </c>
      <c r="E662" s="78" t="n">
        <f aca="false">IF(AND($B662&gt;Input!$C$50,$B662&lt;Input!$C$25),Input!$C$51,0)</f>
        <v>0</v>
      </c>
    </row>
    <row r="663" customFormat="false" ht="12.8" hidden="false" customHeight="false" outlineLevel="0" collapsed="false">
      <c r="A663" s="76" t="n">
        <v>659</v>
      </c>
      <c r="B663" s="77" t="n">
        <f aca="false">EOMONTH(Input!$C$7,A663)</f>
        <v>62975</v>
      </c>
      <c r="C663" s="76" t="n">
        <f aca="false">DATEDIF(Input!$C$23,$B663,"Y")</f>
        <v>95</v>
      </c>
      <c r="E663" s="78" t="n">
        <f aca="false">IF(AND($B663&gt;Input!$C$50,$B663&lt;Input!$C$25),Input!$C$51,0)</f>
        <v>0</v>
      </c>
    </row>
    <row r="664" customFormat="false" ht="12.8" hidden="false" customHeight="false" outlineLevel="0" collapsed="false">
      <c r="A664" s="76" t="n">
        <v>660</v>
      </c>
      <c r="B664" s="77" t="n">
        <f aca="false">EOMONTH(Input!$C$7,A664)</f>
        <v>63005</v>
      </c>
      <c r="C664" s="76" t="n">
        <f aca="false">DATEDIF(Input!$C$23,$B664,"Y")</f>
        <v>95</v>
      </c>
      <c r="E664" s="78" t="n">
        <f aca="false">IF(AND($B664&gt;Input!$C$50,$B664&lt;Input!$C$25),Input!$C$51,0)</f>
        <v>0</v>
      </c>
    </row>
    <row r="665" customFormat="false" ht="12.8" hidden="false" customHeight="false" outlineLevel="0" collapsed="false">
      <c r="A665" s="76" t="n">
        <v>661</v>
      </c>
      <c r="B665" s="77" t="n">
        <f aca="false">EOMONTH(Input!$C$7,A665)</f>
        <v>63036</v>
      </c>
      <c r="C665" s="76" t="n">
        <f aca="false">DATEDIF(Input!$C$23,$B665,"Y")</f>
        <v>95</v>
      </c>
      <c r="E665" s="78" t="n">
        <f aca="false">IF(AND($B665&gt;Input!$C$50,$B665&lt;Input!$C$25),Input!$C$51,0)</f>
        <v>0</v>
      </c>
    </row>
    <row r="666" customFormat="false" ht="12.8" hidden="false" customHeight="false" outlineLevel="0" collapsed="false">
      <c r="A666" s="76" t="n">
        <v>662</v>
      </c>
      <c r="B666" s="77" t="n">
        <f aca="false">EOMONTH(Input!$C$7,A666)</f>
        <v>63067</v>
      </c>
      <c r="C666" s="76" t="n">
        <f aca="false">DATEDIF(Input!$C$23,$B666,"Y")</f>
        <v>95</v>
      </c>
      <c r="E666" s="78" t="n">
        <f aca="false">IF(AND($B666&gt;Input!$C$50,$B666&lt;Input!$C$25),Input!$C$51,0)</f>
        <v>0</v>
      </c>
    </row>
    <row r="667" customFormat="false" ht="12.8" hidden="false" customHeight="false" outlineLevel="0" collapsed="false">
      <c r="A667" s="76" t="n">
        <v>663</v>
      </c>
      <c r="B667" s="77" t="n">
        <f aca="false">EOMONTH(Input!$C$7,A667)</f>
        <v>63097</v>
      </c>
      <c r="C667" s="76" t="n">
        <f aca="false">DATEDIF(Input!$C$23,$B667,"Y")</f>
        <v>95</v>
      </c>
      <c r="E667" s="78" t="n">
        <f aca="false">IF(AND($B667&gt;Input!$C$50,$B667&lt;Input!$C$25),Input!$C$51,0)</f>
        <v>0</v>
      </c>
    </row>
    <row r="668" customFormat="false" ht="12.8" hidden="false" customHeight="false" outlineLevel="0" collapsed="false">
      <c r="A668" s="76" t="n">
        <v>664</v>
      </c>
      <c r="B668" s="77" t="n">
        <f aca="false">EOMONTH(Input!$C$7,A668)</f>
        <v>63128</v>
      </c>
      <c r="C668" s="76" t="n">
        <f aca="false">DATEDIF(Input!$C$23,$B668,"Y")</f>
        <v>95</v>
      </c>
      <c r="E668" s="78" t="n">
        <f aca="false">IF(AND($B668&gt;Input!$C$50,$B668&lt;Input!$C$25),Input!$C$51,0)</f>
        <v>0</v>
      </c>
    </row>
    <row r="669" customFormat="false" ht="12.8" hidden="false" customHeight="false" outlineLevel="0" collapsed="false">
      <c r="A669" s="76" t="n">
        <v>665</v>
      </c>
      <c r="B669" s="77" t="n">
        <f aca="false">EOMONTH(Input!$C$7,A669)</f>
        <v>63158</v>
      </c>
      <c r="C669" s="76" t="n">
        <f aca="false">DATEDIF(Input!$C$23,$B669,"Y")</f>
        <v>95</v>
      </c>
      <c r="E669" s="78" t="n">
        <f aca="false">IF(AND($B669&gt;Input!$C$50,$B669&lt;Input!$C$25),Input!$C$51,0)</f>
        <v>0</v>
      </c>
    </row>
    <row r="670" customFormat="false" ht="12.8" hidden="false" customHeight="false" outlineLevel="0" collapsed="false">
      <c r="A670" s="76" t="n">
        <v>666</v>
      </c>
      <c r="B670" s="77" t="n">
        <f aca="false">EOMONTH(Input!$C$7,A670)</f>
        <v>63189</v>
      </c>
      <c r="C670" s="76" t="n">
        <f aca="false">DATEDIF(Input!$C$23,$B670,"Y")</f>
        <v>95</v>
      </c>
      <c r="E670" s="78" t="n">
        <f aca="false">IF(AND($B670&gt;Input!$C$50,$B670&lt;Input!$C$25),Input!$C$51,0)</f>
        <v>0</v>
      </c>
    </row>
    <row r="671" customFormat="false" ht="12.8" hidden="false" customHeight="false" outlineLevel="0" collapsed="false">
      <c r="A671" s="76" t="n">
        <v>667</v>
      </c>
      <c r="B671" s="77" t="n">
        <f aca="false">EOMONTH(Input!$C$7,A671)</f>
        <v>63220</v>
      </c>
      <c r="C671" s="76" t="n">
        <f aca="false">DATEDIF(Input!$C$23,$B671,"Y")</f>
        <v>95</v>
      </c>
      <c r="E671" s="78" t="n">
        <f aca="false">IF(AND($B671&gt;Input!$C$50,$B671&lt;Input!$C$25),Input!$C$51,0)</f>
        <v>0</v>
      </c>
    </row>
    <row r="672" customFormat="false" ht="12.8" hidden="false" customHeight="false" outlineLevel="0" collapsed="false">
      <c r="A672" s="76" t="n">
        <v>668</v>
      </c>
      <c r="B672" s="77" t="n">
        <f aca="false">EOMONTH(Input!$C$7,A672)</f>
        <v>63248</v>
      </c>
      <c r="C672" s="76" t="n">
        <f aca="false">DATEDIF(Input!$C$23,$B672,"Y")</f>
        <v>95</v>
      </c>
      <c r="E672" s="78" t="n">
        <f aca="false">IF(AND($B672&gt;Input!$C$50,$B672&lt;Input!$C$25),Input!$C$51,0)</f>
        <v>0</v>
      </c>
    </row>
    <row r="673" customFormat="false" ht="12.8" hidden="false" customHeight="false" outlineLevel="0" collapsed="false">
      <c r="A673" s="76" t="n">
        <v>669</v>
      </c>
      <c r="B673" s="77" t="n">
        <f aca="false">EOMONTH(Input!$C$7,A673)</f>
        <v>63279</v>
      </c>
      <c r="C673" s="76" t="n">
        <f aca="false">DATEDIF(Input!$C$23,$B673,"Y")</f>
        <v>95</v>
      </c>
      <c r="E673" s="78" t="n">
        <f aca="false">IF(AND($B673&gt;Input!$C$50,$B673&lt;Input!$C$25),Input!$C$51,0)</f>
        <v>0</v>
      </c>
    </row>
    <row r="674" customFormat="false" ht="12.8" hidden="false" customHeight="false" outlineLevel="0" collapsed="false">
      <c r="A674" s="76" t="n">
        <v>670</v>
      </c>
      <c r="B674" s="77" t="n">
        <f aca="false">EOMONTH(Input!$C$7,A674)</f>
        <v>63309</v>
      </c>
      <c r="C674" s="76" t="n">
        <f aca="false">DATEDIF(Input!$C$23,$B674,"Y")</f>
        <v>95</v>
      </c>
      <c r="E674" s="78" t="n">
        <f aca="false">IF(AND($B674&gt;Input!$C$50,$B674&lt;Input!$C$25),Input!$C$51,0)</f>
        <v>0</v>
      </c>
    </row>
    <row r="675" customFormat="false" ht="12.8" hidden="false" customHeight="false" outlineLevel="0" collapsed="false">
      <c r="A675" s="76" t="n">
        <v>671</v>
      </c>
      <c r="B675" s="77" t="n">
        <f aca="false">EOMONTH(Input!$C$7,A675)</f>
        <v>63340</v>
      </c>
      <c r="C675" s="76" t="n">
        <f aca="false">DATEDIF(Input!$C$23,$B675,"Y")</f>
        <v>96</v>
      </c>
      <c r="E675" s="78" t="n">
        <f aca="false">IF(AND($B675&gt;Input!$C$50,$B675&lt;Input!$C$25),Input!$C$51,0)</f>
        <v>0</v>
      </c>
    </row>
    <row r="676" customFormat="false" ht="12.8" hidden="false" customHeight="false" outlineLevel="0" collapsed="false">
      <c r="A676" s="76" t="n">
        <v>672</v>
      </c>
      <c r="B676" s="77" t="n">
        <f aca="false">EOMONTH(Input!$C$7,A676)</f>
        <v>63370</v>
      </c>
      <c r="C676" s="76" t="n">
        <f aca="false">DATEDIF(Input!$C$23,$B676,"Y")</f>
        <v>96</v>
      </c>
      <c r="E676" s="78" t="n">
        <f aca="false">IF(AND($B676&gt;Input!$C$50,$B676&lt;Input!$C$25),Input!$C$51,0)</f>
        <v>0</v>
      </c>
    </row>
    <row r="677" customFormat="false" ht="12.8" hidden="false" customHeight="false" outlineLevel="0" collapsed="false">
      <c r="A677" s="76" t="n">
        <v>673</v>
      </c>
      <c r="B677" s="77" t="n">
        <f aca="false">EOMONTH(Input!$C$7,A677)</f>
        <v>63401</v>
      </c>
      <c r="C677" s="76" t="n">
        <f aca="false">DATEDIF(Input!$C$23,$B677,"Y")</f>
        <v>96</v>
      </c>
      <c r="E677" s="78" t="n">
        <f aca="false">IF(AND($B677&gt;Input!$C$50,$B677&lt;Input!$C$25),Input!$C$51,0)</f>
        <v>0</v>
      </c>
    </row>
    <row r="678" customFormat="false" ht="12.8" hidden="false" customHeight="false" outlineLevel="0" collapsed="false">
      <c r="A678" s="76" t="n">
        <v>674</v>
      </c>
      <c r="B678" s="77" t="n">
        <f aca="false">EOMONTH(Input!$C$7,A678)</f>
        <v>63432</v>
      </c>
      <c r="C678" s="76" t="n">
        <f aca="false">DATEDIF(Input!$C$23,$B678,"Y")</f>
        <v>96</v>
      </c>
      <c r="E678" s="78" t="n">
        <f aca="false">IF(AND($B678&gt;Input!$C$50,$B678&lt;Input!$C$25),Input!$C$51,0)</f>
        <v>0</v>
      </c>
    </row>
    <row r="679" customFormat="false" ht="12.8" hidden="false" customHeight="false" outlineLevel="0" collapsed="false">
      <c r="A679" s="76" t="n">
        <v>675</v>
      </c>
      <c r="B679" s="77" t="n">
        <f aca="false">EOMONTH(Input!$C$7,A679)</f>
        <v>63462</v>
      </c>
      <c r="C679" s="76" t="n">
        <f aca="false">DATEDIF(Input!$C$23,$B679,"Y")</f>
        <v>96</v>
      </c>
      <c r="E679" s="78" t="n">
        <f aca="false">IF(AND($B679&gt;Input!$C$50,$B679&lt;Input!$C$25),Input!$C$51,0)</f>
        <v>0</v>
      </c>
    </row>
    <row r="680" customFormat="false" ht="12.8" hidden="false" customHeight="false" outlineLevel="0" collapsed="false">
      <c r="A680" s="76" t="n">
        <v>676</v>
      </c>
      <c r="B680" s="77" t="n">
        <f aca="false">EOMONTH(Input!$C$7,A680)</f>
        <v>63493</v>
      </c>
      <c r="C680" s="76" t="n">
        <f aca="false">DATEDIF(Input!$C$23,$B680,"Y")</f>
        <v>96</v>
      </c>
      <c r="E680" s="78" t="n">
        <f aca="false">IF(AND($B680&gt;Input!$C$50,$B680&lt;Input!$C$25),Input!$C$51,0)</f>
        <v>0</v>
      </c>
    </row>
    <row r="681" customFormat="false" ht="12.8" hidden="false" customHeight="false" outlineLevel="0" collapsed="false">
      <c r="A681" s="76" t="n">
        <v>677</v>
      </c>
      <c r="B681" s="77" t="n">
        <f aca="false">EOMONTH(Input!$C$7,A681)</f>
        <v>63523</v>
      </c>
      <c r="C681" s="76" t="n">
        <f aca="false">DATEDIF(Input!$C$23,$B681,"Y")</f>
        <v>96</v>
      </c>
      <c r="E681" s="78" t="n">
        <f aca="false">IF(AND($B681&gt;Input!$C$50,$B681&lt;Input!$C$25),Input!$C$51,0)</f>
        <v>0</v>
      </c>
    </row>
    <row r="682" customFormat="false" ht="12.8" hidden="false" customHeight="false" outlineLevel="0" collapsed="false">
      <c r="A682" s="76" t="n">
        <v>678</v>
      </c>
      <c r="B682" s="77" t="n">
        <f aca="false">EOMONTH(Input!$C$7,A682)</f>
        <v>63554</v>
      </c>
      <c r="C682" s="76" t="n">
        <f aca="false">DATEDIF(Input!$C$23,$B682,"Y")</f>
        <v>96</v>
      </c>
      <c r="E682" s="78" t="n">
        <f aca="false">IF(AND($B682&gt;Input!$C$50,$B682&lt;Input!$C$25),Input!$C$51,0)</f>
        <v>0</v>
      </c>
    </row>
    <row r="683" customFormat="false" ht="12.8" hidden="false" customHeight="false" outlineLevel="0" collapsed="false">
      <c r="A683" s="76" t="n">
        <v>679</v>
      </c>
      <c r="B683" s="77" t="n">
        <f aca="false">EOMONTH(Input!$C$7,A683)</f>
        <v>63585</v>
      </c>
      <c r="C683" s="76" t="n">
        <f aca="false">DATEDIF(Input!$C$23,$B683,"Y")</f>
        <v>96</v>
      </c>
      <c r="E683" s="78" t="n">
        <f aca="false">IF(AND($B683&gt;Input!$C$50,$B683&lt;Input!$C$25),Input!$C$51,0)</f>
        <v>0</v>
      </c>
    </row>
    <row r="684" customFormat="false" ht="12.8" hidden="false" customHeight="false" outlineLevel="0" collapsed="false">
      <c r="A684" s="76" t="n">
        <v>680</v>
      </c>
      <c r="B684" s="77" t="n">
        <f aca="false">EOMONTH(Input!$C$7,A684)</f>
        <v>63613</v>
      </c>
      <c r="C684" s="76" t="n">
        <f aca="false">DATEDIF(Input!$C$23,$B684,"Y")</f>
        <v>96</v>
      </c>
      <c r="E684" s="78" t="n">
        <f aca="false">IF(AND($B684&gt;Input!$C$50,$B684&lt;Input!$C$25),Input!$C$51,0)</f>
        <v>0</v>
      </c>
    </row>
    <row r="685" customFormat="false" ht="12.8" hidden="false" customHeight="false" outlineLevel="0" collapsed="false">
      <c r="A685" s="76" t="n">
        <v>681</v>
      </c>
      <c r="B685" s="77" t="n">
        <f aca="false">EOMONTH(Input!$C$7,A685)</f>
        <v>63644</v>
      </c>
      <c r="C685" s="76" t="n">
        <f aca="false">DATEDIF(Input!$C$23,$B685,"Y")</f>
        <v>96</v>
      </c>
      <c r="E685" s="78" t="n">
        <f aca="false">IF(AND($B685&gt;Input!$C$50,$B685&lt;Input!$C$25),Input!$C$51,0)</f>
        <v>0</v>
      </c>
    </row>
    <row r="686" customFormat="false" ht="12.8" hidden="false" customHeight="false" outlineLevel="0" collapsed="false">
      <c r="A686" s="76" t="n">
        <v>682</v>
      </c>
      <c r="B686" s="77" t="n">
        <f aca="false">EOMONTH(Input!$C$7,A686)</f>
        <v>63674</v>
      </c>
      <c r="C686" s="76" t="n">
        <f aca="false">DATEDIF(Input!$C$23,$B686,"Y")</f>
        <v>96</v>
      </c>
      <c r="E686" s="78" t="n">
        <f aca="false">IF(AND($B686&gt;Input!$C$50,$B686&lt;Input!$C$25),Input!$C$51,0)</f>
        <v>0</v>
      </c>
    </row>
    <row r="687" customFormat="false" ht="12.8" hidden="false" customHeight="false" outlineLevel="0" collapsed="false">
      <c r="A687" s="76" t="n">
        <v>683</v>
      </c>
      <c r="B687" s="77" t="n">
        <f aca="false">EOMONTH(Input!$C$7,A687)</f>
        <v>63705</v>
      </c>
      <c r="C687" s="76" t="n">
        <f aca="false">DATEDIF(Input!$C$23,$B687,"Y")</f>
        <v>97</v>
      </c>
      <c r="E687" s="78" t="n">
        <f aca="false">IF(AND($B687&gt;Input!$C$50,$B687&lt;Input!$C$25),Input!$C$51,0)</f>
        <v>0</v>
      </c>
    </row>
    <row r="688" customFormat="false" ht="12.8" hidden="false" customHeight="false" outlineLevel="0" collapsed="false">
      <c r="A688" s="76" t="n">
        <v>684</v>
      </c>
      <c r="B688" s="77" t="n">
        <f aca="false">EOMONTH(Input!$C$7,A688)</f>
        <v>63735</v>
      </c>
      <c r="C688" s="76" t="n">
        <f aca="false">DATEDIF(Input!$C$23,$B688,"Y")</f>
        <v>97</v>
      </c>
      <c r="E688" s="78" t="n">
        <f aca="false">IF(AND($B688&gt;Input!$C$50,$B688&lt;Input!$C$25),Input!$C$51,0)</f>
        <v>0</v>
      </c>
    </row>
    <row r="689" customFormat="false" ht="12.8" hidden="false" customHeight="false" outlineLevel="0" collapsed="false">
      <c r="A689" s="76" t="n">
        <v>685</v>
      </c>
      <c r="B689" s="77" t="n">
        <f aca="false">EOMONTH(Input!$C$7,A689)</f>
        <v>63766</v>
      </c>
      <c r="C689" s="76" t="n">
        <f aca="false">DATEDIF(Input!$C$23,$B689,"Y")</f>
        <v>97</v>
      </c>
      <c r="E689" s="78" t="n">
        <f aca="false">IF(AND($B689&gt;Input!$C$50,$B689&lt;Input!$C$25),Input!$C$51,0)</f>
        <v>0</v>
      </c>
    </row>
    <row r="690" customFormat="false" ht="12.8" hidden="false" customHeight="false" outlineLevel="0" collapsed="false">
      <c r="A690" s="76" t="n">
        <v>686</v>
      </c>
      <c r="B690" s="77" t="n">
        <f aca="false">EOMONTH(Input!$C$7,A690)</f>
        <v>63797</v>
      </c>
      <c r="C690" s="76" t="n">
        <f aca="false">DATEDIF(Input!$C$23,$B690,"Y")</f>
        <v>97</v>
      </c>
      <c r="E690" s="78" t="n">
        <f aca="false">IF(AND($B690&gt;Input!$C$50,$B690&lt;Input!$C$25),Input!$C$51,0)</f>
        <v>0</v>
      </c>
    </row>
    <row r="691" customFormat="false" ht="12.8" hidden="false" customHeight="false" outlineLevel="0" collapsed="false">
      <c r="A691" s="76" t="n">
        <v>687</v>
      </c>
      <c r="B691" s="77" t="n">
        <f aca="false">EOMONTH(Input!$C$7,A691)</f>
        <v>63827</v>
      </c>
      <c r="C691" s="76" t="n">
        <f aca="false">DATEDIF(Input!$C$23,$B691,"Y")</f>
        <v>97</v>
      </c>
      <c r="E691" s="78" t="n">
        <f aca="false">IF(AND($B691&gt;Input!$C$50,$B691&lt;Input!$C$25),Input!$C$51,0)</f>
        <v>0</v>
      </c>
    </row>
    <row r="692" customFormat="false" ht="12.8" hidden="false" customHeight="false" outlineLevel="0" collapsed="false">
      <c r="A692" s="76" t="n">
        <v>688</v>
      </c>
      <c r="B692" s="77" t="n">
        <f aca="false">EOMONTH(Input!$C$7,A692)</f>
        <v>63858</v>
      </c>
      <c r="C692" s="76" t="n">
        <f aca="false">DATEDIF(Input!$C$23,$B692,"Y")</f>
        <v>97</v>
      </c>
      <c r="E692" s="78" t="n">
        <f aca="false">IF(AND($B692&gt;Input!$C$50,$B692&lt;Input!$C$25),Input!$C$51,0)</f>
        <v>0</v>
      </c>
    </row>
    <row r="693" customFormat="false" ht="12.8" hidden="false" customHeight="false" outlineLevel="0" collapsed="false">
      <c r="A693" s="76" t="n">
        <v>689</v>
      </c>
      <c r="B693" s="77" t="n">
        <f aca="false">EOMONTH(Input!$C$7,A693)</f>
        <v>63888</v>
      </c>
      <c r="C693" s="76" t="n">
        <f aca="false">DATEDIF(Input!$C$23,$B693,"Y")</f>
        <v>97</v>
      </c>
      <c r="E693" s="78" t="n">
        <f aca="false">IF(AND($B693&gt;Input!$C$50,$B693&lt;Input!$C$25),Input!$C$51,0)</f>
        <v>0</v>
      </c>
    </row>
    <row r="694" customFormat="false" ht="12.8" hidden="false" customHeight="false" outlineLevel="0" collapsed="false">
      <c r="A694" s="76" t="n">
        <v>690</v>
      </c>
      <c r="B694" s="77" t="n">
        <f aca="false">EOMONTH(Input!$C$7,A694)</f>
        <v>63919</v>
      </c>
      <c r="C694" s="76" t="n">
        <f aca="false">DATEDIF(Input!$C$23,$B694,"Y")</f>
        <v>97</v>
      </c>
      <c r="E694" s="78" t="n">
        <f aca="false">IF(AND($B694&gt;Input!$C$50,$B694&lt;Input!$C$25),Input!$C$51,0)</f>
        <v>0</v>
      </c>
    </row>
    <row r="695" customFormat="false" ht="12.8" hidden="false" customHeight="false" outlineLevel="0" collapsed="false">
      <c r="A695" s="76" t="n">
        <v>691</v>
      </c>
      <c r="B695" s="77" t="n">
        <f aca="false">EOMONTH(Input!$C$7,A695)</f>
        <v>63950</v>
      </c>
      <c r="C695" s="76" t="n">
        <f aca="false">DATEDIF(Input!$C$23,$B695,"Y")</f>
        <v>97</v>
      </c>
      <c r="E695" s="78" t="n">
        <f aca="false">IF(AND($B695&gt;Input!$C$50,$B695&lt;Input!$C$25),Input!$C$51,0)</f>
        <v>0</v>
      </c>
    </row>
    <row r="696" customFormat="false" ht="12.8" hidden="false" customHeight="false" outlineLevel="0" collapsed="false">
      <c r="A696" s="76" t="n">
        <v>692</v>
      </c>
      <c r="B696" s="77" t="n">
        <f aca="false">EOMONTH(Input!$C$7,A696)</f>
        <v>63978</v>
      </c>
      <c r="C696" s="76" t="n">
        <f aca="false">DATEDIF(Input!$C$23,$B696,"Y")</f>
        <v>97</v>
      </c>
      <c r="E696" s="78" t="n">
        <f aca="false">IF(AND($B696&gt;Input!$C$50,$B696&lt;Input!$C$25),Input!$C$51,0)</f>
        <v>0</v>
      </c>
    </row>
    <row r="697" customFormat="false" ht="12.8" hidden="false" customHeight="false" outlineLevel="0" collapsed="false">
      <c r="A697" s="76" t="n">
        <v>693</v>
      </c>
      <c r="B697" s="77" t="n">
        <f aca="false">EOMONTH(Input!$C$7,A697)</f>
        <v>64009</v>
      </c>
      <c r="C697" s="76" t="n">
        <f aca="false">DATEDIF(Input!$C$23,$B697,"Y")</f>
        <v>97</v>
      </c>
      <c r="E697" s="78" t="n">
        <f aca="false">IF(AND($B697&gt;Input!$C$50,$B697&lt;Input!$C$25),Input!$C$51,0)</f>
        <v>0</v>
      </c>
    </row>
    <row r="698" customFormat="false" ht="12.8" hidden="false" customHeight="false" outlineLevel="0" collapsed="false">
      <c r="A698" s="76" t="n">
        <v>694</v>
      </c>
      <c r="B698" s="77" t="n">
        <f aca="false">EOMONTH(Input!$C$7,A698)</f>
        <v>64039</v>
      </c>
      <c r="C698" s="76" t="n">
        <f aca="false">DATEDIF(Input!$C$23,$B698,"Y")</f>
        <v>97</v>
      </c>
      <c r="E698" s="78" t="n">
        <f aca="false">IF(AND($B698&gt;Input!$C$50,$B698&lt;Input!$C$25),Input!$C$51,0)</f>
        <v>0</v>
      </c>
    </row>
    <row r="699" customFormat="false" ht="12.8" hidden="false" customHeight="false" outlineLevel="0" collapsed="false">
      <c r="A699" s="76" t="n">
        <v>695</v>
      </c>
      <c r="B699" s="77" t="n">
        <f aca="false">EOMONTH(Input!$C$7,A699)</f>
        <v>64070</v>
      </c>
      <c r="C699" s="76" t="n">
        <f aca="false">DATEDIF(Input!$C$23,$B699,"Y")</f>
        <v>98</v>
      </c>
      <c r="E699" s="78" t="n">
        <f aca="false">IF(AND($B699&gt;Input!$C$50,$B699&lt;Input!$C$25),Input!$C$51,0)</f>
        <v>0</v>
      </c>
    </row>
    <row r="700" customFormat="false" ht="12.8" hidden="false" customHeight="false" outlineLevel="0" collapsed="false">
      <c r="A700" s="76" t="n">
        <v>696</v>
      </c>
      <c r="B700" s="77" t="n">
        <f aca="false">EOMONTH(Input!$C$7,A700)</f>
        <v>64100</v>
      </c>
      <c r="C700" s="76" t="n">
        <f aca="false">DATEDIF(Input!$C$23,$B700,"Y")</f>
        <v>98</v>
      </c>
      <c r="E700" s="78" t="n">
        <f aca="false">IF(AND($B700&gt;Input!$C$50,$B700&lt;Input!$C$25),Input!$C$51,0)</f>
        <v>0</v>
      </c>
    </row>
    <row r="701" customFormat="false" ht="12.8" hidden="false" customHeight="false" outlineLevel="0" collapsed="false">
      <c r="A701" s="76" t="n">
        <v>697</v>
      </c>
      <c r="B701" s="77" t="n">
        <f aca="false">EOMONTH(Input!$C$7,A701)</f>
        <v>64131</v>
      </c>
      <c r="C701" s="76" t="n">
        <f aca="false">DATEDIF(Input!$C$23,$B701,"Y")</f>
        <v>98</v>
      </c>
      <c r="E701" s="78" t="n">
        <f aca="false">IF(AND($B701&gt;Input!$C$50,$B701&lt;Input!$C$25),Input!$C$51,0)</f>
        <v>0</v>
      </c>
    </row>
    <row r="702" customFormat="false" ht="12.8" hidden="false" customHeight="false" outlineLevel="0" collapsed="false">
      <c r="A702" s="76" t="n">
        <v>698</v>
      </c>
      <c r="B702" s="77" t="n">
        <f aca="false">EOMONTH(Input!$C$7,A702)</f>
        <v>64162</v>
      </c>
      <c r="C702" s="76" t="n">
        <f aca="false">DATEDIF(Input!$C$23,$B702,"Y")</f>
        <v>98</v>
      </c>
      <c r="E702" s="78" t="n">
        <f aca="false">IF(AND($B702&gt;Input!$C$50,$B702&lt;Input!$C$25),Input!$C$51,0)</f>
        <v>0</v>
      </c>
    </row>
    <row r="703" customFormat="false" ht="12.8" hidden="false" customHeight="false" outlineLevel="0" collapsed="false">
      <c r="A703" s="76" t="n">
        <v>699</v>
      </c>
      <c r="B703" s="77" t="n">
        <f aca="false">EOMONTH(Input!$C$7,A703)</f>
        <v>64192</v>
      </c>
      <c r="C703" s="76" t="n">
        <f aca="false">DATEDIF(Input!$C$23,$B703,"Y")</f>
        <v>98</v>
      </c>
      <c r="E703" s="78" t="n">
        <f aca="false">IF(AND($B703&gt;Input!$C$50,$B703&lt;Input!$C$25),Input!$C$51,0)</f>
        <v>0</v>
      </c>
    </row>
    <row r="704" customFormat="false" ht="12.8" hidden="false" customHeight="false" outlineLevel="0" collapsed="false">
      <c r="A704" s="76" t="n">
        <v>700</v>
      </c>
      <c r="B704" s="77" t="n">
        <f aca="false">EOMONTH(Input!$C$7,A704)</f>
        <v>64223</v>
      </c>
      <c r="C704" s="76" t="n">
        <f aca="false">DATEDIF(Input!$C$23,$B704,"Y")</f>
        <v>98</v>
      </c>
      <c r="E704" s="78" t="n">
        <f aca="false">IF(AND($B704&gt;Input!$C$50,$B704&lt;Input!$C$25),Input!$C$51,0)</f>
        <v>0</v>
      </c>
    </row>
    <row r="705" customFormat="false" ht="12.8" hidden="false" customHeight="false" outlineLevel="0" collapsed="false">
      <c r="A705" s="76" t="n">
        <v>701</v>
      </c>
      <c r="B705" s="77" t="n">
        <f aca="false">EOMONTH(Input!$C$7,A705)</f>
        <v>64253</v>
      </c>
      <c r="C705" s="76" t="n">
        <f aca="false">DATEDIF(Input!$C$23,$B705,"Y")</f>
        <v>98</v>
      </c>
      <c r="E705" s="78" t="n">
        <f aca="false">IF(AND($B705&gt;Input!$C$50,$B705&lt;Input!$C$25),Input!$C$51,0)</f>
        <v>0</v>
      </c>
    </row>
    <row r="706" customFormat="false" ht="12.8" hidden="false" customHeight="false" outlineLevel="0" collapsed="false">
      <c r="A706" s="76" t="n">
        <v>702</v>
      </c>
      <c r="B706" s="77" t="n">
        <f aca="false">EOMONTH(Input!$C$7,A706)</f>
        <v>64284</v>
      </c>
      <c r="C706" s="76" t="n">
        <f aca="false">DATEDIF(Input!$C$23,$B706,"Y")</f>
        <v>98</v>
      </c>
      <c r="E706" s="78" t="n">
        <f aca="false">IF(AND($B706&gt;Input!$C$50,$B706&lt;Input!$C$25),Input!$C$51,0)</f>
        <v>0</v>
      </c>
    </row>
    <row r="707" customFormat="false" ht="12.8" hidden="false" customHeight="false" outlineLevel="0" collapsed="false">
      <c r="A707" s="76" t="n">
        <v>703</v>
      </c>
      <c r="B707" s="77" t="n">
        <f aca="false">EOMONTH(Input!$C$7,A707)</f>
        <v>64315</v>
      </c>
      <c r="C707" s="76" t="n">
        <f aca="false">DATEDIF(Input!$C$23,$B707,"Y")</f>
        <v>98</v>
      </c>
      <c r="E707" s="78" t="n">
        <f aca="false">IF(AND($B707&gt;Input!$C$50,$B707&lt;Input!$C$25),Input!$C$51,0)</f>
        <v>0</v>
      </c>
    </row>
    <row r="708" customFormat="false" ht="12.8" hidden="false" customHeight="false" outlineLevel="0" collapsed="false">
      <c r="A708" s="76" t="n">
        <v>704</v>
      </c>
      <c r="B708" s="77" t="n">
        <f aca="false">EOMONTH(Input!$C$7,A708)</f>
        <v>64344</v>
      </c>
      <c r="C708" s="76" t="n">
        <f aca="false">DATEDIF(Input!$C$23,$B708,"Y")</f>
        <v>98</v>
      </c>
      <c r="E708" s="78" t="n">
        <f aca="false">IF(AND($B708&gt;Input!$C$50,$B708&lt;Input!$C$25),Input!$C$51,0)</f>
        <v>0</v>
      </c>
    </row>
    <row r="709" customFormat="false" ht="12.8" hidden="false" customHeight="false" outlineLevel="0" collapsed="false">
      <c r="A709" s="76" t="n">
        <v>705</v>
      </c>
      <c r="B709" s="77" t="n">
        <f aca="false">EOMONTH(Input!$C$7,A709)</f>
        <v>64375</v>
      </c>
      <c r="C709" s="76" t="n">
        <f aca="false">DATEDIF(Input!$C$23,$B709,"Y")</f>
        <v>98</v>
      </c>
      <c r="E709" s="78" t="n">
        <f aca="false">IF(AND($B709&gt;Input!$C$50,$B709&lt;Input!$C$25),Input!$C$51,0)</f>
        <v>0</v>
      </c>
    </row>
    <row r="710" customFormat="false" ht="12.8" hidden="false" customHeight="false" outlineLevel="0" collapsed="false">
      <c r="A710" s="76" t="n">
        <v>706</v>
      </c>
      <c r="B710" s="77" t="n">
        <f aca="false">EOMONTH(Input!$C$7,A710)</f>
        <v>64405</v>
      </c>
      <c r="C710" s="76" t="n">
        <f aca="false">DATEDIF(Input!$C$23,$B710,"Y")</f>
        <v>98</v>
      </c>
      <c r="E710" s="78" t="n">
        <f aca="false">IF(AND($B710&gt;Input!$C$50,$B710&lt;Input!$C$25),Input!$C$51,0)</f>
        <v>0</v>
      </c>
    </row>
    <row r="711" customFormat="false" ht="12.8" hidden="false" customHeight="false" outlineLevel="0" collapsed="false">
      <c r="A711" s="76" t="n">
        <v>707</v>
      </c>
      <c r="B711" s="77" t="n">
        <f aca="false">EOMONTH(Input!$C$7,A711)</f>
        <v>64436</v>
      </c>
      <c r="C711" s="76" t="n">
        <f aca="false">DATEDIF(Input!$C$23,$B711,"Y")</f>
        <v>99</v>
      </c>
      <c r="E711" s="78" t="n">
        <f aca="false">IF(AND($B711&gt;Input!$C$50,$B711&lt;Input!$C$25),Input!$C$51,0)</f>
        <v>0</v>
      </c>
    </row>
    <row r="712" customFormat="false" ht="12.8" hidden="false" customHeight="false" outlineLevel="0" collapsed="false">
      <c r="A712" s="76" t="n">
        <v>708</v>
      </c>
      <c r="B712" s="77" t="n">
        <f aca="false">EOMONTH(Input!$C$7,A712)</f>
        <v>64466</v>
      </c>
      <c r="C712" s="76" t="n">
        <f aca="false">DATEDIF(Input!$C$23,$B712,"Y")</f>
        <v>99</v>
      </c>
      <c r="E712" s="78" t="n">
        <f aca="false">IF(AND($B712&gt;Input!$C$50,$B712&lt;Input!$C$25),Input!$C$51,0)</f>
        <v>0</v>
      </c>
    </row>
    <row r="713" customFormat="false" ht="12.8" hidden="false" customHeight="false" outlineLevel="0" collapsed="false">
      <c r="A713" s="76" t="n">
        <v>709</v>
      </c>
      <c r="B713" s="77" t="n">
        <f aca="false">EOMONTH(Input!$C$7,A713)</f>
        <v>64497</v>
      </c>
      <c r="C713" s="76" t="n">
        <f aca="false">DATEDIF(Input!$C$23,$B713,"Y")</f>
        <v>99</v>
      </c>
      <c r="E713" s="78" t="n">
        <f aca="false">IF(AND($B713&gt;Input!$C$50,$B713&lt;Input!$C$25),Input!$C$51,0)</f>
        <v>0</v>
      </c>
    </row>
    <row r="714" customFormat="false" ht="12.8" hidden="false" customHeight="false" outlineLevel="0" collapsed="false">
      <c r="A714" s="76" t="n">
        <v>710</v>
      </c>
      <c r="B714" s="77" t="n">
        <f aca="false">EOMONTH(Input!$C$7,A714)</f>
        <v>64528</v>
      </c>
      <c r="C714" s="76" t="n">
        <f aca="false">DATEDIF(Input!$C$23,$B714,"Y")</f>
        <v>99</v>
      </c>
      <c r="E714" s="78" t="n">
        <f aca="false">IF(AND($B714&gt;Input!$C$50,$B714&lt;Input!$C$25),Input!$C$51,0)</f>
        <v>0</v>
      </c>
    </row>
    <row r="715" customFormat="false" ht="12.8" hidden="false" customHeight="false" outlineLevel="0" collapsed="false">
      <c r="A715" s="76" t="n">
        <v>711</v>
      </c>
      <c r="B715" s="77" t="n">
        <f aca="false">EOMONTH(Input!$C$7,A715)</f>
        <v>64558</v>
      </c>
      <c r="C715" s="76" t="n">
        <f aca="false">DATEDIF(Input!$C$23,$B715,"Y")</f>
        <v>99</v>
      </c>
      <c r="E715" s="78" t="n">
        <f aca="false">IF(AND($B715&gt;Input!$C$50,$B715&lt;Input!$C$25),Input!$C$51,0)</f>
        <v>0</v>
      </c>
    </row>
    <row r="716" customFormat="false" ht="12.8" hidden="false" customHeight="false" outlineLevel="0" collapsed="false">
      <c r="A716" s="76" t="n">
        <v>712</v>
      </c>
      <c r="B716" s="77" t="n">
        <f aca="false">EOMONTH(Input!$C$7,A716)</f>
        <v>64589</v>
      </c>
      <c r="C716" s="76" t="n">
        <f aca="false">DATEDIF(Input!$C$23,$B716,"Y")</f>
        <v>99</v>
      </c>
      <c r="E716" s="78" t="n">
        <f aca="false">IF(AND($B716&gt;Input!$C$50,$B716&lt;Input!$C$25),Input!$C$51,0)</f>
        <v>0</v>
      </c>
    </row>
    <row r="717" customFormat="false" ht="12.8" hidden="false" customHeight="false" outlineLevel="0" collapsed="false">
      <c r="A717" s="76" t="n">
        <v>713</v>
      </c>
      <c r="B717" s="77" t="n">
        <f aca="false">EOMONTH(Input!$C$7,A717)</f>
        <v>64619</v>
      </c>
      <c r="C717" s="76" t="n">
        <f aca="false">DATEDIF(Input!$C$23,$B717,"Y")</f>
        <v>99</v>
      </c>
      <c r="E717" s="78" t="n">
        <f aca="false">IF(AND($B717&gt;Input!$C$50,$B717&lt;Input!$C$25),Input!$C$51,0)</f>
        <v>0</v>
      </c>
    </row>
    <row r="718" customFormat="false" ht="12.8" hidden="false" customHeight="false" outlineLevel="0" collapsed="false">
      <c r="A718" s="76" t="n">
        <v>714</v>
      </c>
      <c r="B718" s="77" t="n">
        <f aca="false">EOMONTH(Input!$C$7,A718)</f>
        <v>64650</v>
      </c>
      <c r="C718" s="76" t="n">
        <f aca="false">DATEDIF(Input!$C$23,$B718,"Y")</f>
        <v>99</v>
      </c>
      <c r="E718" s="78" t="n">
        <f aca="false">IF(AND($B718&gt;Input!$C$50,$B718&lt;Input!$C$25),Input!$C$51,0)</f>
        <v>0</v>
      </c>
    </row>
    <row r="719" customFormat="false" ht="12.8" hidden="false" customHeight="false" outlineLevel="0" collapsed="false">
      <c r="A719" s="76" t="n">
        <v>715</v>
      </c>
      <c r="B719" s="77" t="n">
        <f aca="false">EOMONTH(Input!$C$7,A719)</f>
        <v>64681</v>
      </c>
      <c r="C719" s="76" t="n">
        <f aca="false">DATEDIF(Input!$C$23,$B719,"Y")</f>
        <v>99</v>
      </c>
      <c r="E719" s="78" t="n">
        <f aca="false">IF(AND($B719&gt;Input!$C$50,$B719&lt;Input!$C$25),Input!$C$51,0)</f>
        <v>0</v>
      </c>
    </row>
    <row r="720" customFormat="false" ht="12.8" hidden="false" customHeight="false" outlineLevel="0" collapsed="false">
      <c r="A720" s="76" t="n">
        <v>716</v>
      </c>
      <c r="B720" s="77" t="n">
        <f aca="false">EOMONTH(Input!$C$7,A720)</f>
        <v>64709</v>
      </c>
      <c r="C720" s="76" t="n">
        <f aca="false">DATEDIF(Input!$C$23,$B720,"Y")</f>
        <v>99</v>
      </c>
      <c r="E720" s="78" t="n">
        <f aca="false">IF(AND($B720&gt;Input!$C$50,$B720&lt;Input!$C$25),Input!$C$51,0)</f>
        <v>0</v>
      </c>
    </row>
    <row r="721" customFormat="false" ht="12.8" hidden="false" customHeight="false" outlineLevel="0" collapsed="false">
      <c r="A721" s="76" t="n">
        <v>717</v>
      </c>
      <c r="B721" s="77" t="n">
        <f aca="false">EOMONTH(Input!$C$7,A721)</f>
        <v>64740</v>
      </c>
      <c r="C721" s="76" t="n">
        <f aca="false">DATEDIF(Input!$C$23,$B721,"Y")</f>
        <v>99</v>
      </c>
      <c r="E721" s="78" t="n">
        <f aca="false">IF(AND($B721&gt;Input!$C$50,$B721&lt;Input!$C$25),Input!$C$51,0)</f>
        <v>0</v>
      </c>
    </row>
    <row r="722" customFormat="false" ht="12.8" hidden="false" customHeight="false" outlineLevel="0" collapsed="false">
      <c r="A722" s="76" t="n">
        <v>718</v>
      </c>
      <c r="B722" s="77" t="n">
        <f aca="false">EOMONTH(Input!$C$7,A722)</f>
        <v>64770</v>
      </c>
      <c r="C722" s="76" t="n">
        <f aca="false">DATEDIF(Input!$C$23,$B722,"Y")</f>
        <v>99</v>
      </c>
      <c r="E722" s="78" t="n">
        <f aca="false">IF(AND($B722&gt;Input!$C$50,$B722&lt;Input!$C$25),Input!$C$51,0)</f>
        <v>0</v>
      </c>
    </row>
    <row r="723" customFormat="false" ht="12.8" hidden="false" customHeight="false" outlineLevel="0" collapsed="false">
      <c r="A723" s="76" t="n">
        <v>719</v>
      </c>
      <c r="B723" s="77" t="n">
        <f aca="false">EOMONTH(Input!$C$7,A723)</f>
        <v>64801</v>
      </c>
      <c r="C723" s="76" t="n">
        <f aca="false">DATEDIF(Input!$C$23,$B723,"Y")</f>
        <v>100</v>
      </c>
      <c r="E723" s="78" t="n">
        <f aca="false">IF(AND($B723&gt;Input!$C$50,$B723&lt;Input!$C$25),Input!$C$51,0)</f>
        <v>0</v>
      </c>
    </row>
    <row r="724" customFormat="false" ht="12.8" hidden="false" customHeight="false" outlineLevel="0" collapsed="false">
      <c r="A724" s="76" t="n">
        <v>720</v>
      </c>
      <c r="B724" s="77" t="n">
        <f aca="false">EOMONTH(Input!$C$7,A724)</f>
        <v>64831</v>
      </c>
      <c r="C724" s="76" t="n">
        <f aca="false">DATEDIF(Input!$C$23,$B724,"Y")</f>
        <v>100</v>
      </c>
      <c r="E724" s="78" t="n">
        <f aca="false">IF(AND($B724&gt;Input!$C$50,$B724&lt;Input!$C$25),Input!$C$51,0)</f>
        <v>0</v>
      </c>
    </row>
    <row r="725" customFormat="false" ht="12.8" hidden="false" customHeight="false" outlineLevel="0" collapsed="false">
      <c r="A725" s="76" t="n">
        <v>721</v>
      </c>
      <c r="B725" s="77" t="n">
        <f aca="false">EOMONTH(Input!$C$7,A725)</f>
        <v>64862</v>
      </c>
      <c r="C725" s="76" t="n">
        <f aca="false">DATEDIF(Input!$C$23,$B725,"Y")</f>
        <v>100</v>
      </c>
      <c r="E725" s="78" t="n">
        <f aca="false">IF(AND($B725&gt;Input!$C$50,$B725&lt;Input!$C$25),Input!$C$51,0)</f>
        <v>0</v>
      </c>
    </row>
    <row r="726" customFormat="false" ht="12.8" hidden="false" customHeight="false" outlineLevel="0" collapsed="false">
      <c r="A726" s="76" t="n">
        <v>722</v>
      </c>
      <c r="B726" s="77" t="n">
        <f aca="false">EOMONTH(Input!$C$7,A726)</f>
        <v>64893</v>
      </c>
      <c r="C726" s="76" t="n">
        <f aca="false">DATEDIF(Input!$C$23,$B726,"Y")</f>
        <v>100</v>
      </c>
      <c r="E726" s="78" t="n">
        <f aca="false">IF(AND($B726&gt;Input!$C$50,$B726&lt;Input!$C$25),Input!$C$51,0)</f>
        <v>0</v>
      </c>
    </row>
    <row r="727" customFormat="false" ht="12.8" hidden="false" customHeight="false" outlineLevel="0" collapsed="false">
      <c r="A727" s="76" t="n">
        <v>723</v>
      </c>
      <c r="B727" s="77" t="n">
        <f aca="false">EOMONTH(Input!$C$7,A727)</f>
        <v>64923</v>
      </c>
      <c r="C727" s="76" t="n">
        <f aca="false">DATEDIF(Input!$C$23,$B727,"Y")</f>
        <v>100</v>
      </c>
      <c r="E727" s="78" t="n">
        <f aca="false">IF(AND($B727&gt;Input!$C$50,$B727&lt;Input!$C$25),Input!$C$51,0)</f>
        <v>0</v>
      </c>
    </row>
    <row r="728" customFormat="false" ht="12.8" hidden="false" customHeight="false" outlineLevel="0" collapsed="false">
      <c r="A728" s="76" t="n">
        <v>724</v>
      </c>
      <c r="B728" s="77" t="n">
        <f aca="false">EOMONTH(Input!$C$7,A728)</f>
        <v>64954</v>
      </c>
      <c r="C728" s="76" t="n">
        <f aca="false">DATEDIF(Input!$C$23,$B728,"Y")</f>
        <v>100</v>
      </c>
      <c r="E728" s="78" t="n">
        <f aca="false">IF(AND($B728&gt;Input!$C$50,$B728&lt;Input!$C$25),Input!$C$51,0)</f>
        <v>0</v>
      </c>
    </row>
    <row r="729" customFormat="false" ht="12.8" hidden="false" customHeight="false" outlineLevel="0" collapsed="false">
      <c r="A729" s="76" t="n">
        <v>725</v>
      </c>
      <c r="B729" s="77" t="n">
        <f aca="false">EOMONTH(Input!$C$7,A729)</f>
        <v>64984</v>
      </c>
      <c r="C729" s="76" t="n">
        <f aca="false">DATEDIF(Input!$C$23,$B729,"Y")</f>
        <v>100</v>
      </c>
      <c r="E729" s="78" t="n">
        <f aca="false">IF(AND($B729&gt;Input!$C$50,$B729&lt;Input!$C$25),Input!$C$51,0)</f>
        <v>0</v>
      </c>
    </row>
    <row r="730" customFormat="false" ht="12.8" hidden="false" customHeight="false" outlineLevel="0" collapsed="false">
      <c r="A730" s="76" t="n">
        <v>726</v>
      </c>
      <c r="B730" s="77" t="n">
        <f aca="false">EOMONTH(Input!$C$7,A730)</f>
        <v>65015</v>
      </c>
      <c r="C730" s="76" t="n">
        <f aca="false">DATEDIF(Input!$C$23,$B730,"Y")</f>
        <v>100</v>
      </c>
      <c r="E730" s="78" t="n">
        <f aca="false">IF(AND($B730&gt;Input!$C$50,$B730&lt;Input!$C$25),Input!$C$51,0)</f>
        <v>0</v>
      </c>
    </row>
    <row r="731" customFormat="false" ht="12.8" hidden="false" customHeight="false" outlineLevel="0" collapsed="false">
      <c r="A731" s="76" t="n">
        <v>727</v>
      </c>
      <c r="B731" s="77" t="n">
        <f aca="false">EOMONTH(Input!$C$7,A731)</f>
        <v>65046</v>
      </c>
      <c r="C731" s="76" t="n">
        <f aca="false">DATEDIF(Input!$C$23,$B731,"Y")</f>
        <v>100</v>
      </c>
      <c r="E731" s="78" t="n">
        <f aca="false">IF(AND($B731&gt;Input!$C$50,$B731&lt;Input!$C$25),Input!$C$51,0)</f>
        <v>0</v>
      </c>
    </row>
    <row r="732" customFormat="false" ht="12.8" hidden="false" customHeight="false" outlineLevel="0" collapsed="false">
      <c r="A732" s="76" t="n">
        <v>728</v>
      </c>
      <c r="B732" s="77" t="n">
        <f aca="false">EOMONTH(Input!$C$7,A732)</f>
        <v>65074</v>
      </c>
      <c r="C732" s="76" t="n">
        <f aca="false">DATEDIF(Input!$C$23,$B732,"Y")</f>
        <v>100</v>
      </c>
      <c r="E732" s="78" t="n">
        <f aca="false">IF(AND($B732&gt;Input!$C$50,$B732&lt;Input!$C$25),Input!$C$51,0)</f>
        <v>0</v>
      </c>
    </row>
    <row r="733" customFormat="false" ht="12.8" hidden="false" customHeight="false" outlineLevel="0" collapsed="false">
      <c r="A733" s="76" t="n">
        <v>729</v>
      </c>
      <c r="B733" s="77" t="n">
        <f aca="false">EOMONTH(Input!$C$7,A733)</f>
        <v>65105</v>
      </c>
      <c r="C733" s="76" t="n">
        <f aca="false">DATEDIF(Input!$C$23,$B733,"Y")</f>
        <v>100</v>
      </c>
      <c r="E733" s="78" t="n">
        <f aca="false">IF(AND($B733&gt;Input!$C$50,$B733&lt;Input!$C$25),Input!$C$51,0)</f>
        <v>0</v>
      </c>
    </row>
    <row r="734" customFormat="false" ht="12.8" hidden="false" customHeight="false" outlineLevel="0" collapsed="false">
      <c r="A734" s="76" t="n">
        <v>730</v>
      </c>
      <c r="B734" s="77" t="n">
        <f aca="false">EOMONTH(Input!$C$7,A734)</f>
        <v>65135</v>
      </c>
      <c r="C734" s="76" t="n">
        <f aca="false">DATEDIF(Input!$C$23,$B734,"Y")</f>
        <v>100</v>
      </c>
      <c r="E734" s="78" t="n">
        <f aca="false">IF(AND($B734&gt;Input!$C$50,$B734&lt;Input!$C$25),Input!$C$51,0)</f>
        <v>0</v>
      </c>
    </row>
    <row r="735" customFormat="false" ht="12.8" hidden="false" customHeight="false" outlineLevel="0" collapsed="false">
      <c r="A735" s="76" t="n">
        <v>731</v>
      </c>
      <c r="B735" s="77" t="n">
        <f aca="false">EOMONTH(Input!$C$7,A735)</f>
        <v>65166</v>
      </c>
      <c r="C735" s="76" t="n">
        <f aca="false">DATEDIF(Input!$C$23,$B735,"Y")</f>
        <v>101</v>
      </c>
      <c r="E735" s="78" t="n">
        <f aca="false">IF(AND($B735&gt;Input!$C$50,$B735&lt;Input!$C$25),Input!$C$51,0)</f>
        <v>0</v>
      </c>
    </row>
    <row r="736" customFormat="false" ht="12.8" hidden="false" customHeight="false" outlineLevel="0" collapsed="false">
      <c r="A736" s="76" t="n">
        <v>732</v>
      </c>
      <c r="B736" s="77" t="n">
        <f aca="false">EOMONTH(Input!$C$7,A736)</f>
        <v>65196</v>
      </c>
      <c r="C736" s="76" t="n">
        <f aca="false">DATEDIF(Input!$C$23,$B736,"Y")</f>
        <v>101</v>
      </c>
      <c r="E736" s="78" t="n">
        <f aca="false">IF(AND($B736&gt;Input!$C$50,$B736&lt;Input!$C$25),Input!$C$51,0)</f>
        <v>0</v>
      </c>
    </row>
    <row r="737" customFormat="false" ht="12.8" hidden="false" customHeight="false" outlineLevel="0" collapsed="false">
      <c r="A737" s="76" t="n">
        <v>733</v>
      </c>
      <c r="B737" s="77" t="n">
        <f aca="false">EOMONTH(Input!$C$7,A737)</f>
        <v>65227</v>
      </c>
      <c r="C737" s="76" t="n">
        <f aca="false">DATEDIF(Input!$C$23,$B737,"Y")</f>
        <v>101</v>
      </c>
      <c r="E737" s="78" t="n">
        <f aca="false">IF(AND($B737&gt;Input!$C$50,$B737&lt;Input!$C$25),Input!$C$51,0)</f>
        <v>0</v>
      </c>
    </row>
    <row r="738" customFormat="false" ht="12.8" hidden="false" customHeight="false" outlineLevel="0" collapsed="false">
      <c r="A738" s="76" t="n">
        <v>734</v>
      </c>
      <c r="B738" s="77" t="n">
        <f aca="false">EOMONTH(Input!$C$7,A738)</f>
        <v>65258</v>
      </c>
      <c r="C738" s="76" t="n">
        <f aca="false">DATEDIF(Input!$C$23,$B738,"Y")</f>
        <v>101</v>
      </c>
      <c r="E738" s="78" t="n">
        <f aca="false">IF(AND($B738&gt;Input!$C$50,$B738&lt;Input!$C$25),Input!$C$51,0)</f>
        <v>0</v>
      </c>
    </row>
    <row r="739" customFormat="false" ht="12.8" hidden="false" customHeight="false" outlineLevel="0" collapsed="false">
      <c r="A739" s="76" t="n">
        <v>735</v>
      </c>
      <c r="B739" s="77" t="n">
        <f aca="false">EOMONTH(Input!$C$7,A739)</f>
        <v>65288</v>
      </c>
      <c r="C739" s="76" t="n">
        <f aca="false">DATEDIF(Input!$C$23,$B739,"Y")</f>
        <v>101</v>
      </c>
      <c r="E739" s="78" t="n">
        <f aca="false">IF(AND($B739&gt;Input!$C$50,$B739&lt;Input!$C$25),Input!$C$51,0)</f>
        <v>0</v>
      </c>
    </row>
    <row r="740" customFormat="false" ht="12.8" hidden="false" customHeight="false" outlineLevel="0" collapsed="false">
      <c r="A740" s="76" t="n">
        <v>736</v>
      </c>
      <c r="B740" s="77" t="n">
        <f aca="false">EOMONTH(Input!$C$7,A740)</f>
        <v>65319</v>
      </c>
      <c r="C740" s="76" t="n">
        <f aca="false">DATEDIF(Input!$C$23,$B740,"Y")</f>
        <v>101</v>
      </c>
      <c r="E740" s="78" t="n">
        <f aca="false">IF(AND($B740&gt;Input!$C$50,$B740&lt;Input!$C$25),Input!$C$51,0)</f>
        <v>0</v>
      </c>
    </row>
    <row r="741" customFormat="false" ht="12.8" hidden="false" customHeight="false" outlineLevel="0" collapsed="false">
      <c r="A741" s="76" t="n">
        <v>737</v>
      </c>
      <c r="B741" s="77" t="n">
        <f aca="false">EOMONTH(Input!$C$7,A741)</f>
        <v>65349</v>
      </c>
      <c r="C741" s="76" t="n">
        <f aca="false">DATEDIF(Input!$C$23,$B741,"Y")</f>
        <v>101</v>
      </c>
      <c r="E741" s="78" t="n">
        <f aca="false">IF(AND($B741&gt;Input!$C$50,$B741&lt;Input!$C$25),Input!$C$51,0)</f>
        <v>0</v>
      </c>
    </row>
    <row r="742" customFormat="false" ht="12.8" hidden="false" customHeight="false" outlineLevel="0" collapsed="false">
      <c r="A742" s="76" t="n">
        <v>738</v>
      </c>
      <c r="B742" s="77" t="n">
        <f aca="false">EOMONTH(Input!$C$7,A742)</f>
        <v>65380</v>
      </c>
      <c r="C742" s="76" t="n">
        <f aca="false">DATEDIF(Input!$C$23,$B742,"Y")</f>
        <v>101</v>
      </c>
      <c r="E742" s="78" t="n">
        <f aca="false">IF(AND($B742&gt;Input!$C$50,$B742&lt;Input!$C$25),Input!$C$51,0)</f>
        <v>0</v>
      </c>
    </row>
    <row r="743" customFormat="false" ht="12.8" hidden="false" customHeight="false" outlineLevel="0" collapsed="false">
      <c r="A743" s="76" t="n">
        <v>739</v>
      </c>
      <c r="B743" s="77" t="n">
        <f aca="false">EOMONTH(Input!$C$7,A743)</f>
        <v>65411</v>
      </c>
      <c r="C743" s="76" t="n">
        <f aca="false">DATEDIF(Input!$C$23,$B743,"Y")</f>
        <v>101</v>
      </c>
      <c r="E743" s="78" t="n">
        <f aca="false">IF(AND($B743&gt;Input!$C$50,$B743&lt;Input!$C$25),Input!$C$51,0)</f>
        <v>0</v>
      </c>
    </row>
    <row r="744" customFormat="false" ht="12.8" hidden="false" customHeight="false" outlineLevel="0" collapsed="false">
      <c r="A744" s="76" t="n">
        <v>740</v>
      </c>
      <c r="B744" s="77" t="n">
        <f aca="false">EOMONTH(Input!$C$7,A744)</f>
        <v>65439</v>
      </c>
      <c r="C744" s="76" t="n">
        <f aca="false">DATEDIF(Input!$C$23,$B744,"Y")</f>
        <v>101</v>
      </c>
      <c r="E744" s="78" t="n">
        <f aca="false">IF(AND($B744&gt;Input!$C$50,$B744&lt;Input!$C$25),Input!$C$51,0)</f>
        <v>0</v>
      </c>
    </row>
    <row r="745" customFormat="false" ht="12.8" hidden="false" customHeight="false" outlineLevel="0" collapsed="false">
      <c r="A745" s="76" t="n">
        <v>741</v>
      </c>
      <c r="B745" s="77" t="n">
        <f aca="false">EOMONTH(Input!$C$7,A745)</f>
        <v>65470</v>
      </c>
      <c r="C745" s="76" t="n">
        <f aca="false">DATEDIF(Input!$C$23,$B745,"Y")</f>
        <v>101</v>
      </c>
      <c r="E745" s="78" t="n">
        <f aca="false">IF(AND($B745&gt;Input!$C$50,$B745&lt;Input!$C$25),Input!$C$51,0)</f>
        <v>0</v>
      </c>
    </row>
    <row r="746" customFormat="false" ht="12.8" hidden="false" customHeight="false" outlineLevel="0" collapsed="false">
      <c r="A746" s="76" t="n">
        <v>742</v>
      </c>
      <c r="B746" s="77" t="n">
        <f aca="false">EOMONTH(Input!$C$7,A746)</f>
        <v>65500</v>
      </c>
      <c r="C746" s="76" t="n">
        <f aca="false">DATEDIF(Input!$C$23,$B746,"Y")</f>
        <v>101</v>
      </c>
      <c r="E746" s="78" t="n">
        <f aca="false">IF(AND($B746&gt;Input!$C$50,$B746&lt;Input!$C$25),Input!$C$51,0)</f>
        <v>0</v>
      </c>
    </row>
    <row r="747" customFormat="false" ht="12.8" hidden="false" customHeight="false" outlineLevel="0" collapsed="false">
      <c r="A747" s="76" t="n">
        <v>743</v>
      </c>
      <c r="B747" s="77" t="n">
        <f aca="false">EOMONTH(Input!$C$7,A747)</f>
        <v>65531</v>
      </c>
      <c r="C747" s="76" t="n">
        <f aca="false">DATEDIF(Input!$C$23,$B747,"Y")</f>
        <v>102</v>
      </c>
      <c r="E747" s="78" t="n">
        <f aca="false">IF(AND($B747&gt;Input!$C$50,$B747&lt;Input!$C$25),Input!$C$51,0)</f>
        <v>0</v>
      </c>
    </row>
    <row r="748" customFormat="false" ht="12.8" hidden="false" customHeight="false" outlineLevel="0" collapsed="false">
      <c r="A748" s="76" t="n">
        <v>744</v>
      </c>
      <c r="B748" s="77" t="n">
        <f aca="false">EOMONTH(Input!$C$7,A748)</f>
        <v>65561</v>
      </c>
      <c r="C748" s="76" t="n">
        <f aca="false">DATEDIF(Input!$C$23,$B748,"Y")</f>
        <v>102</v>
      </c>
      <c r="E748" s="78" t="n">
        <f aca="false">IF(AND($B748&gt;Input!$C$50,$B748&lt;Input!$C$25),Input!$C$51,0)</f>
        <v>0</v>
      </c>
    </row>
    <row r="749" customFormat="false" ht="12.8" hidden="false" customHeight="false" outlineLevel="0" collapsed="false">
      <c r="A749" s="76" t="n">
        <v>745</v>
      </c>
      <c r="B749" s="77" t="n">
        <f aca="false">EOMONTH(Input!$C$7,A749)</f>
        <v>65592</v>
      </c>
      <c r="C749" s="76" t="n">
        <f aca="false">DATEDIF(Input!$C$23,$B749,"Y")</f>
        <v>102</v>
      </c>
      <c r="E749" s="78" t="n">
        <f aca="false">IF(AND($B749&gt;Input!$C$50,$B749&lt;Input!$C$25),Input!$C$51,0)</f>
        <v>0</v>
      </c>
    </row>
    <row r="750" customFormat="false" ht="12.8" hidden="false" customHeight="false" outlineLevel="0" collapsed="false">
      <c r="A750" s="76" t="n">
        <v>746</v>
      </c>
      <c r="B750" s="77" t="n">
        <f aca="false">EOMONTH(Input!$C$7,A750)</f>
        <v>65623</v>
      </c>
      <c r="C750" s="76" t="n">
        <f aca="false">DATEDIF(Input!$C$23,$B750,"Y")</f>
        <v>102</v>
      </c>
      <c r="E750" s="78" t="n">
        <f aca="false">IF(AND($B750&gt;Input!$C$50,$B750&lt;Input!$C$25),Input!$C$51,0)</f>
        <v>0</v>
      </c>
    </row>
    <row r="751" customFormat="false" ht="12.8" hidden="false" customHeight="false" outlineLevel="0" collapsed="false">
      <c r="A751" s="76" t="n">
        <v>747</v>
      </c>
      <c r="B751" s="77" t="n">
        <f aca="false">EOMONTH(Input!$C$7,A751)</f>
        <v>65653</v>
      </c>
      <c r="C751" s="76" t="n">
        <f aca="false">DATEDIF(Input!$C$23,$B751,"Y")</f>
        <v>102</v>
      </c>
      <c r="E751" s="78" t="n">
        <f aca="false">IF(AND($B751&gt;Input!$C$50,$B751&lt;Input!$C$25),Input!$C$51,0)</f>
        <v>0</v>
      </c>
    </row>
    <row r="752" customFormat="false" ht="12.8" hidden="false" customHeight="false" outlineLevel="0" collapsed="false">
      <c r="A752" s="76" t="n">
        <v>748</v>
      </c>
      <c r="B752" s="77" t="n">
        <f aca="false">EOMONTH(Input!$C$7,A752)</f>
        <v>65684</v>
      </c>
      <c r="C752" s="76" t="n">
        <f aca="false">DATEDIF(Input!$C$23,$B752,"Y")</f>
        <v>102</v>
      </c>
      <c r="E752" s="78" t="n">
        <f aca="false">IF(AND($B752&gt;Input!$C$50,$B752&lt;Input!$C$25),Input!$C$51,0)</f>
        <v>0</v>
      </c>
    </row>
    <row r="753" customFormat="false" ht="12.8" hidden="false" customHeight="false" outlineLevel="0" collapsed="false">
      <c r="A753" s="76" t="n">
        <v>749</v>
      </c>
      <c r="B753" s="77" t="n">
        <f aca="false">EOMONTH(Input!$C$7,A753)</f>
        <v>65714</v>
      </c>
      <c r="C753" s="76" t="n">
        <f aca="false">DATEDIF(Input!$C$23,$B753,"Y")</f>
        <v>102</v>
      </c>
      <c r="E753" s="78" t="n">
        <f aca="false">IF(AND($B753&gt;Input!$C$50,$B753&lt;Input!$C$25),Input!$C$51,0)</f>
        <v>0</v>
      </c>
    </row>
    <row r="754" customFormat="false" ht="12.8" hidden="false" customHeight="false" outlineLevel="0" collapsed="false">
      <c r="A754" s="76" t="n">
        <v>750</v>
      </c>
      <c r="B754" s="77" t="n">
        <f aca="false">EOMONTH(Input!$C$7,A754)</f>
        <v>65745</v>
      </c>
      <c r="C754" s="76" t="n">
        <f aca="false">DATEDIF(Input!$C$23,$B754,"Y")</f>
        <v>102</v>
      </c>
      <c r="E754" s="78" t="n">
        <f aca="false">IF(AND($B754&gt;Input!$C$50,$B754&lt;Input!$C$25),Input!$C$51,0)</f>
        <v>0</v>
      </c>
    </row>
    <row r="755" customFormat="false" ht="12.8" hidden="false" customHeight="false" outlineLevel="0" collapsed="false">
      <c r="A755" s="76" t="n">
        <v>751</v>
      </c>
      <c r="B755" s="77" t="n">
        <f aca="false">EOMONTH(Input!$C$7,A755)</f>
        <v>65776</v>
      </c>
      <c r="C755" s="76" t="n">
        <f aca="false">DATEDIF(Input!$C$23,$B755,"Y")</f>
        <v>102</v>
      </c>
      <c r="E755" s="78" t="n">
        <f aca="false">IF(AND($B755&gt;Input!$C$50,$B755&lt;Input!$C$25),Input!$C$51,0)</f>
        <v>0</v>
      </c>
    </row>
    <row r="756" customFormat="false" ht="12.8" hidden="false" customHeight="false" outlineLevel="0" collapsed="false">
      <c r="A756" s="76" t="n">
        <v>752</v>
      </c>
      <c r="B756" s="77" t="n">
        <f aca="false">EOMONTH(Input!$C$7,A756)</f>
        <v>65805</v>
      </c>
      <c r="C756" s="76" t="n">
        <f aca="false">DATEDIF(Input!$C$23,$B756,"Y")</f>
        <v>102</v>
      </c>
      <c r="E756" s="78" t="n">
        <f aca="false">IF(AND($B756&gt;Input!$C$50,$B756&lt;Input!$C$25),Input!$C$51,0)</f>
        <v>0</v>
      </c>
    </row>
    <row r="757" customFormat="false" ht="12.8" hidden="false" customHeight="false" outlineLevel="0" collapsed="false">
      <c r="A757" s="76" t="n">
        <v>753</v>
      </c>
      <c r="B757" s="77" t="n">
        <f aca="false">EOMONTH(Input!$C$7,A757)</f>
        <v>65836</v>
      </c>
      <c r="C757" s="76" t="n">
        <f aca="false">DATEDIF(Input!$C$23,$B757,"Y")</f>
        <v>102</v>
      </c>
      <c r="E757" s="78" t="n">
        <f aca="false">IF(AND($B757&gt;Input!$C$50,$B757&lt;Input!$C$25),Input!$C$51,0)</f>
        <v>0</v>
      </c>
    </row>
    <row r="758" customFormat="false" ht="12.8" hidden="false" customHeight="false" outlineLevel="0" collapsed="false">
      <c r="A758" s="76" t="n">
        <v>754</v>
      </c>
      <c r="B758" s="77" t="n">
        <f aca="false">EOMONTH(Input!$C$7,A758)</f>
        <v>65866</v>
      </c>
      <c r="C758" s="76" t="n">
        <f aca="false">DATEDIF(Input!$C$23,$B758,"Y")</f>
        <v>102</v>
      </c>
      <c r="E758" s="78" t="n">
        <f aca="false">IF(AND($B758&gt;Input!$C$50,$B758&lt;Input!$C$25),Input!$C$51,0)</f>
        <v>0</v>
      </c>
    </row>
    <row r="759" customFormat="false" ht="12.8" hidden="false" customHeight="false" outlineLevel="0" collapsed="false">
      <c r="A759" s="76" t="n">
        <v>755</v>
      </c>
      <c r="B759" s="77" t="n">
        <f aca="false">EOMONTH(Input!$C$7,A759)</f>
        <v>65897</v>
      </c>
      <c r="C759" s="76" t="n">
        <f aca="false">DATEDIF(Input!$C$23,$B759,"Y")</f>
        <v>103</v>
      </c>
      <c r="E759" s="78" t="n">
        <f aca="false">IF(AND($B759&gt;Input!$C$50,$B759&lt;Input!$C$25),Input!$C$51,0)</f>
        <v>0</v>
      </c>
    </row>
    <row r="760" customFormat="false" ht="12.8" hidden="false" customHeight="false" outlineLevel="0" collapsed="false">
      <c r="A760" s="76" t="n">
        <v>756</v>
      </c>
      <c r="B760" s="77" t="n">
        <f aca="false">EOMONTH(Input!$C$7,A760)</f>
        <v>65927</v>
      </c>
      <c r="C760" s="76" t="n">
        <f aca="false">DATEDIF(Input!$C$23,$B760,"Y")</f>
        <v>103</v>
      </c>
      <c r="E760" s="78" t="n">
        <f aca="false">IF(AND($B760&gt;Input!$C$50,$B760&lt;Input!$C$25),Input!$C$51,0)</f>
        <v>0</v>
      </c>
    </row>
    <row r="761" customFormat="false" ht="12.8" hidden="false" customHeight="false" outlineLevel="0" collapsed="false">
      <c r="A761" s="76" t="n">
        <v>757</v>
      </c>
      <c r="B761" s="77" t="n">
        <f aca="false">EOMONTH(Input!$C$7,A761)</f>
        <v>65958</v>
      </c>
      <c r="C761" s="76" t="n">
        <f aca="false">DATEDIF(Input!$C$23,$B761,"Y")</f>
        <v>103</v>
      </c>
      <c r="E761" s="78" t="n">
        <f aca="false">IF(AND($B761&gt;Input!$C$50,$B761&lt;Input!$C$25),Input!$C$51,0)</f>
        <v>0</v>
      </c>
    </row>
    <row r="762" customFormat="false" ht="12.8" hidden="false" customHeight="false" outlineLevel="0" collapsed="false">
      <c r="A762" s="76" t="n">
        <v>758</v>
      </c>
      <c r="B762" s="77" t="n">
        <f aca="false">EOMONTH(Input!$C$7,A762)</f>
        <v>65989</v>
      </c>
      <c r="C762" s="76" t="n">
        <f aca="false">DATEDIF(Input!$C$23,$B762,"Y")</f>
        <v>103</v>
      </c>
      <c r="E762" s="78" t="n">
        <f aca="false">IF(AND($B762&gt;Input!$C$50,$B762&lt;Input!$C$25),Input!$C$51,0)</f>
        <v>0</v>
      </c>
    </row>
    <row r="763" customFormat="false" ht="12.8" hidden="false" customHeight="false" outlineLevel="0" collapsed="false">
      <c r="A763" s="76" t="n">
        <v>759</v>
      </c>
      <c r="B763" s="77" t="n">
        <f aca="false">EOMONTH(Input!$C$7,A763)</f>
        <v>66019</v>
      </c>
      <c r="C763" s="76" t="n">
        <f aca="false">DATEDIF(Input!$C$23,$B763,"Y")</f>
        <v>103</v>
      </c>
      <c r="E763" s="78" t="n">
        <f aca="false">IF(AND($B763&gt;Input!$C$50,$B763&lt;Input!$C$25),Input!$C$51,0)</f>
        <v>0</v>
      </c>
    </row>
    <row r="764" customFormat="false" ht="12.8" hidden="false" customHeight="false" outlineLevel="0" collapsed="false">
      <c r="A764" s="76" t="n">
        <v>760</v>
      </c>
      <c r="B764" s="77" t="n">
        <f aca="false">EOMONTH(Input!$C$7,A764)</f>
        <v>66050</v>
      </c>
      <c r="C764" s="76" t="n">
        <f aca="false">DATEDIF(Input!$C$23,$B764,"Y")</f>
        <v>103</v>
      </c>
      <c r="E764" s="78" t="n">
        <f aca="false">IF(AND($B764&gt;Input!$C$50,$B764&lt;Input!$C$25),Input!$C$51,0)</f>
        <v>0</v>
      </c>
    </row>
    <row r="765" customFormat="false" ht="12.8" hidden="false" customHeight="false" outlineLevel="0" collapsed="false">
      <c r="A765" s="76" t="n">
        <v>761</v>
      </c>
      <c r="B765" s="77" t="n">
        <f aca="false">EOMONTH(Input!$C$7,A765)</f>
        <v>66080</v>
      </c>
      <c r="C765" s="76" t="n">
        <f aca="false">DATEDIF(Input!$C$23,$B765,"Y")</f>
        <v>103</v>
      </c>
      <c r="E765" s="78" t="n">
        <f aca="false">IF(AND($B765&gt;Input!$C$50,$B765&lt;Input!$C$25),Input!$C$51,0)</f>
        <v>0</v>
      </c>
    </row>
    <row r="766" customFormat="false" ht="12.8" hidden="false" customHeight="false" outlineLevel="0" collapsed="false">
      <c r="A766" s="76" t="n">
        <v>762</v>
      </c>
      <c r="B766" s="77" t="n">
        <f aca="false">EOMONTH(Input!$C$7,A766)</f>
        <v>66111</v>
      </c>
      <c r="C766" s="76" t="n">
        <f aca="false">DATEDIF(Input!$C$23,$B766,"Y")</f>
        <v>103</v>
      </c>
      <c r="E766" s="78" t="n">
        <f aca="false">IF(AND($B766&gt;Input!$C$50,$B766&lt;Input!$C$25),Input!$C$51,0)</f>
        <v>0</v>
      </c>
    </row>
    <row r="767" customFormat="false" ht="12.8" hidden="false" customHeight="false" outlineLevel="0" collapsed="false">
      <c r="A767" s="76" t="n">
        <v>763</v>
      </c>
      <c r="B767" s="77" t="n">
        <f aca="false">EOMONTH(Input!$C$7,A767)</f>
        <v>66142</v>
      </c>
      <c r="C767" s="76" t="n">
        <f aca="false">DATEDIF(Input!$C$23,$B767,"Y")</f>
        <v>103</v>
      </c>
      <c r="E767" s="78" t="n">
        <f aca="false">IF(AND($B767&gt;Input!$C$50,$B767&lt;Input!$C$25),Input!$C$51,0)</f>
        <v>0</v>
      </c>
    </row>
    <row r="768" customFormat="false" ht="12.8" hidden="false" customHeight="false" outlineLevel="0" collapsed="false">
      <c r="A768" s="76" t="n">
        <v>764</v>
      </c>
      <c r="B768" s="77" t="n">
        <f aca="false">EOMONTH(Input!$C$7,A768)</f>
        <v>66170</v>
      </c>
      <c r="C768" s="76" t="n">
        <f aca="false">DATEDIF(Input!$C$23,$B768,"Y")</f>
        <v>103</v>
      </c>
      <c r="E768" s="78" t="n">
        <f aca="false">IF(AND($B768&gt;Input!$C$50,$B768&lt;Input!$C$25),Input!$C$51,0)</f>
        <v>0</v>
      </c>
    </row>
    <row r="769" customFormat="false" ht="12.8" hidden="false" customHeight="false" outlineLevel="0" collapsed="false">
      <c r="A769" s="76" t="n">
        <v>765</v>
      </c>
      <c r="B769" s="77" t="n">
        <f aca="false">EOMONTH(Input!$C$7,A769)</f>
        <v>66201</v>
      </c>
      <c r="C769" s="76" t="n">
        <f aca="false">DATEDIF(Input!$C$23,$B769,"Y")</f>
        <v>103</v>
      </c>
      <c r="E769" s="78" t="n">
        <f aca="false">IF(AND($B769&gt;Input!$C$50,$B769&lt;Input!$C$25),Input!$C$51,0)</f>
        <v>0</v>
      </c>
    </row>
    <row r="770" customFormat="false" ht="12.8" hidden="false" customHeight="false" outlineLevel="0" collapsed="false">
      <c r="A770" s="76" t="n">
        <v>766</v>
      </c>
      <c r="B770" s="77" t="n">
        <f aca="false">EOMONTH(Input!$C$7,A770)</f>
        <v>66231</v>
      </c>
      <c r="C770" s="76" t="n">
        <f aca="false">DATEDIF(Input!$C$23,$B770,"Y")</f>
        <v>103</v>
      </c>
      <c r="E770" s="78" t="n">
        <f aca="false">IF(AND($B770&gt;Input!$C$50,$B770&lt;Input!$C$25),Input!$C$51,0)</f>
        <v>0</v>
      </c>
    </row>
    <row r="771" customFormat="false" ht="12.8" hidden="false" customHeight="false" outlineLevel="0" collapsed="false">
      <c r="A771" s="76" t="n">
        <v>767</v>
      </c>
      <c r="B771" s="77" t="n">
        <f aca="false">EOMONTH(Input!$C$7,A771)</f>
        <v>66262</v>
      </c>
      <c r="C771" s="76" t="n">
        <f aca="false">DATEDIF(Input!$C$23,$B771,"Y")</f>
        <v>104</v>
      </c>
      <c r="E771" s="78" t="n">
        <f aca="false">IF(AND($B771&gt;Input!$C$50,$B771&lt;Input!$C$25),Input!$C$51,0)</f>
        <v>0</v>
      </c>
    </row>
    <row r="772" customFormat="false" ht="12.8" hidden="false" customHeight="false" outlineLevel="0" collapsed="false">
      <c r="A772" s="76" t="n">
        <v>768</v>
      </c>
      <c r="B772" s="77" t="n">
        <f aca="false">EOMONTH(Input!$C$7,A772)</f>
        <v>66292</v>
      </c>
      <c r="C772" s="76" t="n">
        <f aca="false">DATEDIF(Input!$C$23,$B772,"Y")</f>
        <v>104</v>
      </c>
      <c r="E772" s="78" t="n">
        <f aca="false">IF(AND($B772&gt;Input!$C$50,$B772&lt;Input!$C$25),Input!$C$51,0)</f>
        <v>0</v>
      </c>
    </row>
    <row r="773" customFormat="false" ht="12.8" hidden="false" customHeight="false" outlineLevel="0" collapsed="false">
      <c r="A773" s="76" t="n">
        <v>769</v>
      </c>
      <c r="B773" s="77" t="n">
        <f aca="false">EOMONTH(Input!$C$7,A773)</f>
        <v>66323</v>
      </c>
      <c r="C773" s="76" t="n">
        <f aca="false">DATEDIF(Input!$C$23,$B773,"Y")</f>
        <v>104</v>
      </c>
      <c r="E773" s="78" t="n">
        <f aca="false">IF(AND($B773&gt;Input!$C$50,$B773&lt;Input!$C$25),Input!$C$51,0)</f>
        <v>0</v>
      </c>
    </row>
    <row r="774" customFormat="false" ht="12.8" hidden="false" customHeight="false" outlineLevel="0" collapsed="false">
      <c r="A774" s="76" t="n">
        <v>770</v>
      </c>
      <c r="B774" s="77" t="n">
        <f aca="false">EOMONTH(Input!$C$7,A774)</f>
        <v>66354</v>
      </c>
      <c r="C774" s="76" t="n">
        <f aca="false">DATEDIF(Input!$C$23,$B774,"Y")</f>
        <v>104</v>
      </c>
      <c r="E774" s="78" t="n">
        <f aca="false">IF(AND($B774&gt;Input!$C$50,$B774&lt;Input!$C$25),Input!$C$51,0)</f>
        <v>0</v>
      </c>
    </row>
    <row r="775" customFormat="false" ht="12.8" hidden="false" customHeight="false" outlineLevel="0" collapsed="false">
      <c r="A775" s="76" t="n">
        <v>771</v>
      </c>
      <c r="B775" s="77" t="n">
        <f aca="false">EOMONTH(Input!$C$7,A775)</f>
        <v>66384</v>
      </c>
      <c r="C775" s="76" t="n">
        <f aca="false">DATEDIF(Input!$C$23,$B775,"Y")</f>
        <v>104</v>
      </c>
      <c r="E775" s="78" t="n">
        <f aca="false">IF(AND($B775&gt;Input!$C$50,$B775&lt;Input!$C$25),Input!$C$51,0)</f>
        <v>0</v>
      </c>
    </row>
    <row r="776" customFormat="false" ht="12.8" hidden="false" customHeight="false" outlineLevel="0" collapsed="false">
      <c r="A776" s="76" t="n">
        <v>772</v>
      </c>
      <c r="B776" s="77" t="n">
        <f aca="false">EOMONTH(Input!$C$7,A776)</f>
        <v>66415</v>
      </c>
      <c r="C776" s="76" t="n">
        <f aca="false">DATEDIF(Input!$C$23,$B776,"Y")</f>
        <v>104</v>
      </c>
      <c r="E776" s="78" t="n">
        <f aca="false">IF(AND($B776&gt;Input!$C$50,$B776&lt;Input!$C$25),Input!$C$51,0)</f>
        <v>0</v>
      </c>
    </row>
    <row r="777" customFormat="false" ht="12.8" hidden="false" customHeight="false" outlineLevel="0" collapsed="false">
      <c r="A777" s="76" t="n">
        <v>773</v>
      </c>
      <c r="B777" s="77" t="n">
        <f aca="false">EOMONTH(Input!$C$7,A777)</f>
        <v>66445</v>
      </c>
      <c r="C777" s="76" t="n">
        <f aca="false">DATEDIF(Input!$C$23,$B777,"Y")</f>
        <v>104</v>
      </c>
      <c r="E777" s="78" t="n">
        <f aca="false">IF(AND($B777&gt;Input!$C$50,$B777&lt;Input!$C$25),Input!$C$51,0)</f>
        <v>0</v>
      </c>
    </row>
    <row r="778" customFormat="false" ht="12.8" hidden="false" customHeight="false" outlineLevel="0" collapsed="false">
      <c r="A778" s="76" t="n">
        <v>774</v>
      </c>
      <c r="B778" s="77" t="n">
        <f aca="false">EOMONTH(Input!$C$7,A778)</f>
        <v>66476</v>
      </c>
      <c r="C778" s="76" t="n">
        <f aca="false">DATEDIF(Input!$C$23,$B778,"Y")</f>
        <v>104</v>
      </c>
      <c r="E778" s="78" t="n">
        <f aca="false">IF(AND($B778&gt;Input!$C$50,$B778&lt;Input!$C$25),Input!$C$51,0)</f>
        <v>0</v>
      </c>
    </row>
    <row r="779" customFormat="false" ht="12.8" hidden="false" customHeight="false" outlineLevel="0" collapsed="false">
      <c r="A779" s="76" t="n">
        <v>775</v>
      </c>
      <c r="B779" s="77" t="n">
        <f aca="false">EOMONTH(Input!$C$7,A779)</f>
        <v>66507</v>
      </c>
      <c r="C779" s="76" t="n">
        <f aca="false">DATEDIF(Input!$C$23,$B779,"Y")</f>
        <v>104</v>
      </c>
      <c r="E779" s="78" t="n">
        <f aca="false">IF(AND($B779&gt;Input!$C$50,$B779&lt;Input!$C$25),Input!$C$51,0)</f>
        <v>0</v>
      </c>
    </row>
    <row r="780" customFormat="false" ht="12.8" hidden="false" customHeight="false" outlineLevel="0" collapsed="false">
      <c r="A780" s="76" t="n">
        <v>776</v>
      </c>
      <c r="B780" s="77" t="n">
        <f aca="false">EOMONTH(Input!$C$7,A780)</f>
        <v>66535</v>
      </c>
      <c r="C780" s="76" t="n">
        <f aca="false">DATEDIF(Input!$C$23,$B780,"Y")</f>
        <v>104</v>
      </c>
      <c r="E780" s="78" t="n">
        <f aca="false">IF(AND($B780&gt;Input!$C$50,$B780&lt;Input!$C$25),Input!$C$51,0)</f>
        <v>0</v>
      </c>
    </row>
    <row r="781" customFormat="false" ht="12.8" hidden="false" customHeight="false" outlineLevel="0" collapsed="false">
      <c r="A781" s="76" t="n">
        <v>777</v>
      </c>
      <c r="B781" s="77" t="n">
        <f aca="false">EOMONTH(Input!$C$7,A781)</f>
        <v>66566</v>
      </c>
      <c r="C781" s="76" t="n">
        <f aca="false">DATEDIF(Input!$C$23,$B781,"Y")</f>
        <v>104</v>
      </c>
      <c r="E781" s="78" t="n">
        <f aca="false">IF(AND($B781&gt;Input!$C$50,$B781&lt;Input!$C$25),Input!$C$51,0)</f>
        <v>0</v>
      </c>
    </row>
    <row r="782" customFormat="false" ht="12.8" hidden="false" customHeight="false" outlineLevel="0" collapsed="false">
      <c r="A782" s="76" t="n">
        <v>778</v>
      </c>
      <c r="B782" s="77" t="n">
        <f aca="false">EOMONTH(Input!$C$7,A782)</f>
        <v>66596</v>
      </c>
      <c r="C782" s="76" t="n">
        <f aca="false">DATEDIF(Input!$C$23,$B782,"Y")</f>
        <v>104</v>
      </c>
      <c r="E782" s="78" t="n">
        <f aca="false">IF(AND($B782&gt;Input!$C$50,$B782&lt;Input!$C$25),Input!$C$51,0)</f>
        <v>0</v>
      </c>
    </row>
    <row r="783" customFormat="false" ht="12.8" hidden="false" customHeight="false" outlineLevel="0" collapsed="false">
      <c r="A783" s="76" t="n">
        <v>779</v>
      </c>
      <c r="B783" s="77" t="n">
        <f aca="false">EOMONTH(Input!$C$7,A783)</f>
        <v>66627</v>
      </c>
      <c r="C783" s="76" t="n">
        <f aca="false">DATEDIF(Input!$C$23,$B783,"Y")</f>
        <v>105</v>
      </c>
      <c r="E783" s="78" t="n">
        <f aca="false">IF(AND($B783&gt;Input!$C$50,$B783&lt;Input!$C$25),Input!$C$51,0)</f>
        <v>0</v>
      </c>
    </row>
    <row r="784" customFormat="false" ht="12.8" hidden="false" customHeight="false" outlineLevel="0" collapsed="false">
      <c r="A784" s="76" t="n">
        <v>780</v>
      </c>
      <c r="B784" s="77" t="n">
        <f aca="false">EOMONTH(Input!$C$7,A784)</f>
        <v>66657</v>
      </c>
      <c r="C784" s="76" t="n">
        <f aca="false">DATEDIF(Input!$C$23,$B784,"Y")</f>
        <v>105</v>
      </c>
      <c r="E784" s="78" t="n">
        <f aca="false">IF(AND($B784&gt;Input!$C$50,$B784&lt;Input!$C$25),Input!$C$51,0)</f>
        <v>0</v>
      </c>
    </row>
    <row r="785" customFormat="false" ht="12.8" hidden="false" customHeight="false" outlineLevel="0" collapsed="false">
      <c r="A785" s="76" t="n">
        <v>781</v>
      </c>
      <c r="B785" s="77" t="n">
        <f aca="false">EOMONTH(Input!$C$7,A785)</f>
        <v>66688</v>
      </c>
      <c r="C785" s="76" t="n">
        <f aca="false">DATEDIF(Input!$C$23,$B785,"Y")</f>
        <v>105</v>
      </c>
      <c r="E785" s="78" t="n">
        <f aca="false">IF(AND($B785&gt;Input!$C$50,$B785&lt;Input!$C$25),Input!$C$51,0)</f>
        <v>0</v>
      </c>
    </row>
    <row r="786" customFormat="false" ht="12.8" hidden="false" customHeight="false" outlineLevel="0" collapsed="false">
      <c r="A786" s="76" t="n">
        <v>782</v>
      </c>
      <c r="B786" s="77" t="n">
        <f aca="false">EOMONTH(Input!$C$7,A786)</f>
        <v>66719</v>
      </c>
      <c r="C786" s="76" t="n">
        <f aca="false">DATEDIF(Input!$C$23,$B786,"Y")</f>
        <v>105</v>
      </c>
      <c r="E786" s="78" t="n">
        <f aca="false">IF(AND($B786&gt;Input!$C$50,$B786&lt;Input!$C$25),Input!$C$51,0)</f>
        <v>0</v>
      </c>
    </row>
    <row r="787" customFormat="false" ht="12.8" hidden="false" customHeight="false" outlineLevel="0" collapsed="false">
      <c r="A787" s="76" t="n">
        <v>783</v>
      </c>
      <c r="B787" s="77" t="n">
        <f aca="false">EOMONTH(Input!$C$7,A787)</f>
        <v>66749</v>
      </c>
      <c r="C787" s="76" t="n">
        <f aca="false">DATEDIF(Input!$C$23,$B787,"Y")</f>
        <v>105</v>
      </c>
      <c r="E787" s="78" t="n">
        <f aca="false">IF(AND($B787&gt;Input!$C$50,$B787&lt;Input!$C$25),Input!$C$51,0)</f>
        <v>0</v>
      </c>
    </row>
    <row r="788" customFormat="false" ht="12.8" hidden="false" customHeight="false" outlineLevel="0" collapsed="false">
      <c r="A788" s="76" t="n">
        <v>784</v>
      </c>
      <c r="B788" s="77" t="n">
        <f aca="false">EOMONTH(Input!$C$7,A788)</f>
        <v>66780</v>
      </c>
      <c r="C788" s="76" t="n">
        <f aca="false">DATEDIF(Input!$C$23,$B788,"Y")</f>
        <v>105</v>
      </c>
      <c r="E788" s="78" t="n">
        <f aca="false">IF(AND($B788&gt;Input!$C$50,$B788&lt;Input!$C$25),Input!$C$51,0)</f>
        <v>0</v>
      </c>
    </row>
    <row r="789" customFormat="false" ht="12.8" hidden="false" customHeight="false" outlineLevel="0" collapsed="false">
      <c r="A789" s="76" t="n">
        <v>785</v>
      </c>
      <c r="B789" s="77" t="n">
        <f aca="false">EOMONTH(Input!$C$7,A789)</f>
        <v>66810</v>
      </c>
      <c r="C789" s="76" t="n">
        <f aca="false">DATEDIF(Input!$C$23,$B789,"Y")</f>
        <v>105</v>
      </c>
      <c r="E789" s="78" t="n">
        <f aca="false">IF(AND($B789&gt;Input!$C$50,$B789&lt;Input!$C$25),Input!$C$51,0)</f>
        <v>0</v>
      </c>
    </row>
    <row r="790" customFormat="false" ht="12.8" hidden="false" customHeight="false" outlineLevel="0" collapsed="false">
      <c r="A790" s="76" t="n">
        <v>786</v>
      </c>
      <c r="B790" s="77" t="n">
        <f aca="false">EOMONTH(Input!$C$7,A790)</f>
        <v>66841</v>
      </c>
      <c r="C790" s="76" t="n">
        <f aca="false">DATEDIF(Input!$C$23,$B790,"Y")</f>
        <v>105</v>
      </c>
      <c r="E790" s="78" t="n">
        <f aca="false">IF(AND($B790&gt;Input!$C$50,$B790&lt;Input!$C$25),Input!$C$51,0)</f>
        <v>0</v>
      </c>
    </row>
    <row r="791" customFormat="false" ht="12.8" hidden="false" customHeight="false" outlineLevel="0" collapsed="false">
      <c r="A791" s="76" t="n">
        <v>787</v>
      </c>
      <c r="B791" s="77" t="n">
        <f aca="false">EOMONTH(Input!$C$7,A791)</f>
        <v>66872</v>
      </c>
      <c r="C791" s="76" t="n">
        <f aca="false">DATEDIF(Input!$C$23,$B791,"Y")</f>
        <v>105</v>
      </c>
      <c r="E791" s="78" t="n">
        <f aca="false">IF(AND($B791&gt;Input!$C$50,$B791&lt;Input!$C$25),Input!$C$51,0)</f>
        <v>0</v>
      </c>
    </row>
    <row r="792" customFormat="false" ht="12.8" hidden="false" customHeight="false" outlineLevel="0" collapsed="false">
      <c r="A792" s="76" t="n">
        <v>788</v>
      </c>
      <c r="B792" s="77" t="n">
        <f aca="false">EOMONTH(Input!$C$7,A792)</f>
        <v>66900</v>
      </c>
      <c r="C792" s="76" t="n">
        <f aca="false">DATEDIF(Input!$C$23,$B792,"Y")</f>
        <v>105</v>
      </c>
      <c r="E792" s="78" t="n">
        <f aca="false">IF(AND($B792&gt;Input!$C$50,$B792&lt;Input!$C$25),Input!$C$51,0)</f>
        <v>0</v>
      </c>
    </row>
    <row r="793" customFormat="false" ht="12.8" hidden="false" customHeight="false" outlineLevel="0" collapsed="false">
      <c r="A793" s="76" t="n">
        <v>789</v>
      </c>
      <c r="B793" s="77" t="n">
        <f aca="false">EOMONTH(Input!$C$7,A793)</f>
        <v>66931</v>
      </c>
      <c r="C793" s="76" t="n">
        <f aca="false">DATEDIF(Input!$C$23,$B793,"Y")</f>
        <v>105</v>
      </c>
      <c r="E793" s="78" t="n">
        <f aca="false">IF(AND($B793&gt;Input!$C$50,$B793&lt;Input!$C$25),Input!$C$51,0)</f>
        <v>0</v>
      </c>
    </row>
    <row r="794" customFormat="false" ht="12.8" hidden="false" customHeight="false" outlineLevel="0" collapsed="false">
      <c r="A794" s="76" t="n">
        <v>790</v>
      </c>
      <c r="B794" s="77" t="n">
        <f aca="false">EOMONTH(Input!$C$7,A794)</f>
        <v>66961</v>
      </c>
      <c r="C794" s="76" t="n">
        <f aca="false">DATEDIF(Input!$C$23,$B794,"Y")</f>
        <v>105</v>
      </c>
      <c r="E794" s="78" t="n">
        <f aca="false">IF(AND($B794&gt;Input!$C$50,$B794&lt;Input!$C$25),Input!$C$51,0)</f>
        <v>0</v>
      </c>
    </row>
    <row r="795" customFormat="false" ht="12.8" hidden="false" customHeight="false" outlineLevel="0" collapsed="false">
      <c r="A795" s="76" t="n">
        <v>791</v>
      </c>
      <c r="B795" s="77" t="n">
        <f aca="false">EOMONTH(Input!$C$7,A795)</f>
        <v>66992</v>
      </c>
      <c r="C795" s="76" t="n">
        <f aca="false">DATEDIF(Input!$C$23,$B795,"Y")</f>
        <v>106</v>
      </c>
      <c r="E795" s="78" t="n">
        <f aca="false">IF(AND($B795&gt;Input!$C$50,$B795&lt;Input!$C$25),Input!$C$51,0)</f>
        <v>0</v>
      </c>
    </row>
    <row r="796" customFormat="false" ht="12.8" hidden="false" customHeight="false" outlineLevel="0" collapsed="false">
      <c r="A796" s="76" t="n">
        <v>792</v>
      </c>
      <c r="B796" s="77" t="n">
        <f aca="false">EOMONTH(Input!$C$7,A796)</f>
        <v>67022</v>
      </c>
      <c r="C796" s="76" t="n">
        <f aca="false">DATEDIF(Input!$C$23,$B796,"Y")</f>
        <v>106</v>
      </c>
      <c r="E796" s="78" t="n">
        <f aca="false">IF(AND($B796&gt;Input!$C$50,$B796&lt;Input!$C$25),Input!$C$51,0)</f>
        <v>0</v>
      </c>
    </row>
    <row r="797" customFormat="false" ht="12.8" hidden="false" customHeight="false" outlineLevel="0" collapsed="false">
      <c r="A797" s="76" t="n">
        <v>793</v>
      </c>
      <c r="B797" s="77" t="n">
        <f aca="false">EOMONTH(Input!$C$7,A797)</f>
        <v>67053</v>
      </c>
      <c r="C797" s="76" t="n">
        <f aca="false">DATEDIF(Input!$C$23,$B797,"Y")</f>
        <v>106</v>
      </c>
      <c r="E797" s="78" t="n">
        <f aca="false">IF(AND($B797&gt;Input!$C$50,$B797&lt;Input!$C$25),Input!$C$51,0)</f>
        <v>0</v>
      </c>
    </row>
    <row r="798" customFormat="false" ht="12.8" hidden="false" customHeight="false" outlineLevel="0" collapsed="false">
      <c r="A798" s="76" t="n">
        <v>794</v>
      </c>
      <c r="B798" s="77" t="n">
        <f aca="false">EOMONTH(Input!$C$7,A798)</f>
        <v>67084</v>
      </c>
      <c r="C798" s="76" t="n">
        <f aca="false">DATEDIF(Input!$C$23,$B798,"Y")</f>
        <v>106</v>
      </c>
      <c r="E798" s="78" t="n">
        <f aca="false">IF(AND($B798&gt;Input!$C$50,$B798&lt;Input!$C$25),Input!$C$51,0)</f>
        <v>0</v>
      </c>
    </row>
    <row r="799" customFormat="false" ht="12.8" hidden="false" customHeight="false" outlineLevel="0" collapsed="false">
      <c r="A799" s="76" t="n">
        <v>795</v>
      </c>
      <c r="B799" s="77" t="n">
        <f aca="false">EOMONTH(Input!$C$7,A799)</f>
        <v>67114</v>
      </c>
      <c r="C799" s="76" t="n">
        <f aca="false">DATEDIF(Input!$C$23,$B799,"Y")</f>
        <v>106</v>
      </c>
      <c r="E799" s="78" t="n">
        <f aca="false">IF(AND($B799&gt;Input!$C$50,$B799&lt;Input!$C$25),Input!$C$51,0)</f>
        <v>0</v>
      </c>
    </row>
    <row r="800" customFormat="false" ht="12.8" hidden="false" customHeight="false" outlineLevel="0" collapsed="false">
      <c r="A800" s="76" t="n">
        <v>796</v>
      </c>
      <c r="B800" s="77" t="n">
        <f aca="false">EOMONTH(Input!$C$7,A800)</f>
        <v>67145</v>
      </c>
      <c r="C800" s="76" t="n">
        <f aca="false">DATEDIF(Input!$C$23,$B800,"Y")</f>
        <v>106</v>
      </c>
      <c r="E800" s="78" t="n">
        <f aca="false">IF(AND($B800&gt;Input!$C$50,$B800&lt;Input!$C$25),Input!$C$51,0)</f>
        <v>0</v>
      </c>
    </row>
    <row r="801" customFormat="false" ht="12.8" hidden="false" customHeight="false" outlineLevel="0" collapsed="false">
      <c r="A801" s="76" t="n">
        <v>797</v>
      </c>
      <c r="B801" s="77" t="n">
        <f aca="false">EOMONTH(Input!$C$7,A801)</f>
        <v>67175</v>
      </c>
      <c r="C801" s="76" t="n">
        <f aca="false">DATEDIF(Input!$C$23,$B801,"Y")</f>
        <v>106</v>
      </c>
      <c r="E801" s="78" t="n">
        <f aca="false">IF(AND($B801&gt;Input!$C$50,$B801&lt;Input!$C$25),Input!$C$51,0)</f>
        <v>0</v>
      </c>
    </row>
    <row r="802" customFormat="false" ht="12.8" hidden="false" customHeight="false" outlineLevel="0" collapsed="false">
      <c r="A802" s="76" t="n">
        <v>798</v>
      </c>
      <c r="B802" s="77" t="n">
        <f aca="false">EOMONTH(Input!$C$7,A802)</f>
        <v>67206</v>
      </c>
      <c r="C802" s="76" t="n">
        <f aca="false">DATEDIF(Input!$C$23,$B802,"Y")</f>
        <v>106</v>
      </c>
      <c r="E802" s="78" t="n">
        <f aca="false">IF(AND($B802&gt;Input!$C$50,$B802&lt;Input!$C$25),Input!$C$51,0)</f>
        <v>0</v>
      </c>
    </row>
    <row r="803" customFormat="false" ht="12.8" hidden="false" customHeight="false" outlineLevel="0" collapsed="false">
      <c r="A803" s="76" t="n">
        <v>799</v>
      </c>
      <c r="B803" s="77" t="n">
        <f aca="false">EOMONTH(Input!$C$7,A803)</f>
        <v>67237</v>
      </c>
      <c r="C803" s="76" t="n">
        <f aca="false">DATEDIF(Input!$C$23,$B803,"Y")</f>
        <v>106</v>
      </c>
      <c r="E803" s="78" t="n">
        <f aca="false">IF(AND($B803&gt;Input!$C$50,$B803&lt;Input!$C$25),Input!$C$51,0)</f>
        <v>0</v>
      </c>
    </row>
    <row r="804" customFormat="false" ht="12.8" hidden="false" customHeight="false" outlineLevel="0" collapsed="false">
      <c r="A804" s="76" t="n">
        <v>800</v>
      </c>
      <c r="B804" s="77" t="n">
        <f aca="false">EOMONTH(Input!$C$7,A804)</f>
        <v>67266</v>
      </c>
      <c r="C804" s="76" t="n">
        <f aca="false">DATEDIF(Input!$C$23,$B804,"Y")</f>
        <v>106</v>
      </c>
      <c r="E804" s="78" t="n">
        <f aca="false">IF(AND($B804&gt;Input!$C$50,$B804&lt;Input!$C$25),Input!$C$51,0)</f>
        <v>0</v>
      </c>
    </row>
    <row r="805" customFormat="false" ht="12.8" hidden="false" customHeight="false" outlineLevel="0" collapsed="false">
      <c r="A805" s="76" t="n">
        <v>801</v>
      </c>
      <c r="B805" s="77" t="n">
        <f aca="false">EOMONTH(Input!$C$7,A805)</f>
        <v>67297</v>
      </c>
      <c r="C805" s="76" t="n">
        <f aca="false">DATEDIF(Input!$C$23,$B805,"Y")</f>
        <v>106</v>
      </c>
      <c r="E805" s="78" t="n">
        <f aca="false">IF(AND($B805&gt;Input!$C$50,$B805&lt;Input!$C$25),Input!$C$51,0)</f>
        <v>0</v>
      </c>
    </row>
    <row r="806" customFormat="false" ht="12.8" hidden="false" customHeight="false" outlineLevel="0" collapsed="false">
      <c r="A806" s="76" t="n">
        <v>802</v>
      </c>
      <c r="B806" s="77" t="n">
        <f aca="false">EOMONTH(Input!$C$7,A806)</f>
        <v>67327</v>
      </c>
      <c r="C806" s="76" t="n">
        <f aca="false">DATEDIF(Input!$C$23,$B806,"Y")</f>
        <v>106</v>
      </c>
      <c r="E806" s="78" t="n">
        <f aca="false">IF(AND($B806&gt;Input!$C$50,$B806&lt;Input!$C$25),Input!$C$51,0)</f>
        <v>0</v>
      </c>
    </row>
    <row r="807" customFormat="false" ht="12.8" hidden="false" customHeight="false" outlineLevel="0" collapsed="false">
      <c r="A807" s="76" t="n">
        <v>803</v>
      </c>
      <c r="B807" s="77" t="n">
        <f aca="false">EOMONTH(Input!$C$7,A807)</f>
        <v>67358</v>
      </c>
      <c r="C807" s="76" t="n">
        <f aca="false">DATEDIF(Input!$C$23,$B807,"Y")</f>
        <v>107</v>
      </c>
      <c r="E807" s="78" t="n">
        <f aca="false">IF(AND($B807&gt;Input!$C$50,$B807&lt;Input!$C$25),Input!$C$51,0)</f>
        <v>0</v>
      </c>
    </row>
    <row r="808" customFormat="false" ht="12.8" hidden="false" customHeight="false" outlineLevel="0" collapsed="false">
      <c r="A808" s="76" t="n">
        <v>804</v>
      </c>
      <c r="B808" s="77" t="n">
        <f aca="false">EOMONTH(Input!$C$7,A808)</f>
        <v>67388</v>
      </c>
      <c r="C808" s="76" t="n">
        <f aca="false">DATEDIF(Input!$C$23,$B808,"Y")</f>
        <v>107</v>
      </c>
      <c r="E808" s="78" t="n">
        <f aca="false">IF(AND($B808&gt;Input!$C$50,$B808&lt;Input!$C$25),Input!$C$51,0)</f>
        <v>0</v>
      </c>
    </row>
    <row r="809" customFormat="false" ht="12.8" hidden="false" customHeight="false" outlineLevel="0" collapsed="false">
      <c r="A809" s="76" t="n">
        <v>805</v>
      </c>
      <c r="B809" s="77" t="n">
        <f aca="false">EOMONTH(Input!$C$7,A809)</f>
        <v>67419</v>
      </c>
      <c r="C809" s="76" t="n">
        <f aca="false">DATEDIF(Input!$C$23,$B809,"Y")</f>
        <v>107</v>
      </c>
      <c r="E809" s="78" t="n">
        <f aca="false">IF(AND($B809&gt;Input!$C$50,$B809&lt;Input!$C$25),Input!$C$51,0)</f>
        <v>0</v>
      </c>
    </row>
    <row r="810" customFormat="false" ht="12.8" hidden="false" customHeight="false" outlineLevel="0" collapsed="false">
      <c r="A810" s="76" t="n">
        <v>806</v>
      </c>
      <c r="B810" s="77" t="n">
        <f aca="false">EOMONTH(Input!$C$7,A810)</f>
        <v>67450</v>
      </c>
      <c r="C810" s="76" t="n">
        <f aca="false">DATEDIF(Input!$C$23,$B810,"Y")</f>
        <v>107</v>
      </c>
      <c r="E810" s="78" t="n">
        <f aca="false">IF(AND($B810&gt;Input!$C$50,$B810&lt;Input!$C$25),Input!$C$51,0)</f>
        <v>0</v>
      </c>
    </row>
    <row r="811" customFormat="false" ht="12.8" hidden="false" customHeight="false" outlineLevel="0" collapsed="false">
      <c r="A811" s="76" t="n">
        <v>807</v>
      </c>
      <c r="B811" s="77" t="n">
        <f aca="false">EOMONTH(Input!$C$7,A811)</f>
        <v>67480</v>
      </c>
      <c r="C811" s="76" t="n">
        <f aca="false">DATEDIF(Input!$C$23,$B811,"Y")</f>
        <v>107</v>
      </c>
      <c r="E811" s="78" t="n">
        <f aca="false">IF(AND($B811&gt;Input!$C$50,$B811&lt;Input!$C$25),Input!$C$51,0)</f>
        <v>0</v>
      </c>
    </row>
    <row r="812" customFormat="false" ht="12.8" hidden="false" customHeight="false" outlineLevel="0" collapsed="false">
      <c r="A812" s="76" t="n">
        <v>808</v>
      </c>
      <c r="B812" s="77" t="n">
        <f aca="false">EOMONTH(Input!$C$7,A812)</f>
        <v>67511</v>
      </c>
      <c r="C812" s="76" t="n">
        <f aca="false">DATEDIF(Input!$C$23,$B812,"Y")</f>
        <v>107</v>
      </c>
      <c r="E812" s="78" t="n">
        <f aca="false">IF(AND($B812&gt;Input!$C$50,$B812&lt;Input!$C$25),Input!$C$51,0)</f>
        <v>0</v>
      </c>
    </row>
    <row r="813" customFormat="false" ht="12.8" hidden="false" customHeight="false" outlineLevel="0" collapsed="false">
      <c r="A813" s="76" t="n">
        <v>809</v>
      </c>
      <c r="B813" s="77" t="n">
        <f aca="false">EOMONTH(Input!$C$7,A813)</f>
        <v>67541</v>
      </c>
      <c r="C813" s="76" t="n">
        <f aca="false">DATEDIF(Input!$C$23,$B813,"Y")</f>
        <v>107</v>
      </c>
      <c r="E813" s="78" t="n">
        <f aca="false">IF(AND($B813&gt;Input!$C$50,$B813&lt;Input!$C$25),Input!$C$51,0)</f>
        <v>0</v>
      </c>
    </row>
    <row r="814" customFormat="false" ht="12.8" hidden="false" customHeight="false" outlineLevel="0" collapsed="false">
      <c r="A814" s="76" t="n">
        <v>810</v>
      </c>
      <c r="B814" s="77" t="n">
        <f aca="false">EOMONTH(Input!$C$7,A814)</f>
        <v>67572</v>
      </c>
      <c r="C814" s="76" t="n">
        <f aca="false">DATEDIF(Input!$C$23,$B814,"Y")</f>
        <v>107</v>
      </c>
      <c r="E814" s="78" t="n">
        <f aca="false">IF(AND($B814&gt;Input!$C$50,$B814&lt;Input!$C$25),Input!$C$51,0)</f>
        <v>0</v>
      </c>
    </row>
    <row r="815" customFormat="false" ht="12.8" hidden="false" customHeight="false" outlineLevel="0" collapsed="false">
      <c r="A815" s="76" t="n">
        <v>811</v>
      </c>
      <c r="B815" s="77" t="n">
        <f aca="false">EOMONTH(Input!$C$7,A815)</f>
        <v>67603</v>
      </c>
      <c r="C815" s="76" t="n">
        <f aca="false">DATEDIF(Input!$C$23,$B815,"Y")</f>
        <v>107</v>
      </c>
      <c r="E815" s="78" t="n">
        <f aca="false">IF(AND($B815&gt;Input!$C$50,$B815&lt;Input!$C$25),Input!$C$51,0)</f>
        <v>0</v>
      </c>
    </row>
    <row r="816" customFormat="false" ht="12.8" hidden="false" customHeight="false" outlineLevel="0" collapsed="false">
      <c r="A816" s="76" t="n">
        <v>812</v>
      </c>
      <c r="B816" s="77" t="n">
        <f aca="false">EOMONTH(Input!$C$7,A816)</f>
        <v>67631</v>
      </c>
      <c r="C816" s="76" t="n">
        <f aca="false">DATEDIF(Input!$C$23,$B816,"Y")</f>
        <v>107</v>
      </c>
      <c r="E816" s="78" t="n">
        <f aca="false">IF(AND($B816&gt;Input!$C$50,$B816&lt;Input!$C$25),Input!$C$51,0)</f>
        <v>0</v>
      </c>
    </row>
    <row r="817" customFormat="false" ht="12.8" hidden="false" customHeight="false" outlineLevel="0" collapsed="false">
      <c r="A817" s="76" t="n">
        <v>813</v>
      </c>
      <c r="B817" s="77" t="n">
        <f aca="false">EOMONTH(Input!$C$7,A817)</f>
        <v>67662</v>
      </c>
      <c r="C817" s="76" t="n">
        <f aca="false">DATEDIF(Input!$C$23,$B817,"Y")</f>
        <v>107</v>
      </c>
      <c r="E817" s="78" t="n">
        <f aca="false">IF(AND($B817&gt;Input!$C$50,$B817&lt;Input!$C$25),Input!$C$51,0)</f>
        <v>0</v>
      </c>
    </row>
    <row r="818" customFormat="false" ht="12.8" hidden="false" customHeight="false" outlineLevel="0" collapsed="false">
      <c r="A818" s="76" t="n">
        <v>814</v>
      </c>
      <c r="B818" s="77" t="n">
        <f aca="false">EOMONTH(Input!$C$7,A818)</f>
        <v>67692</v>
      </c>
      <c r="C818" s="76" t="n">
        <f aca="false">DATEDIF(Input!$C$23,$B818,"Y")</f>
        <v>107</v>
      </c>
      <c r="E818" s="78" t="n">
        <f aca="false">IF(AND($B818&gt;Input!$C$50,$B818&lt;Input!$C$25),Input!$C$51,0)</f>
        <v>0</v>
      </c>
    </row>
    <row r="819" customFormat="false" ht="12.8" hidden="false" customHeight="false" outlineLevel="0" collapsed="false">
      <c r="A819" s="76" t="n">
        <v>815</v>
      </c>
      <c r="B819" s="77" t="n">
        <f aca="false">EOMONTH(Input!$C$7,A819)</f>
        <v>67723</v>
      </c>
      <c r="C819" s="76" t="n">
        <f aca="false">DATEDIF(Input!$C$23,$B819,"Y")</f>
        <v>108</v>
      </c>
      <c r="E819" s="78" t="n">
        <f aca="false">IF(AND($B819&gt;Input!$C$50,$B819&lt;Input!$C$25),Input!$C$51,0)</f>
        <v>0</v>
      </c>
    </row>
    <row r="820" customFormat="false" ht="12.8" hidden="false" customHeight="false" outlineLevel="0" collapsed="false">
      <c r="A820" s="76" t="n">
        <v>816</v>
      </c>
      <c r="B820" s="77" t="n">
        <f aca="false">EOMONTH(Input!$C$7,A820)</f>
        <v>67753</v>
      </c>
      <c r="C820" s="76" t="n">
        <f aca="false">DATEDIF(Input!$C$23,$B820,"Y")</f>
        <v>108</v>
      </c>
      <c r="E820" s="78" t="n">
        <f aca="false">IF(AND($B820&gt;Input!$C$50,$B820&lt;Input!$C$25),Input!$C$51,0)</f>
        <v>0</v>
      </c>
    </row>
    <row r="821" customFormat="false" ht="12.8" hidden="false" customHeight="false" outlineLevel="0" collapsed="false">
      <c r="A821" s="76" t="n">
        <v>817</v>
      </c>
      <c r="B821" s="77" t="n">
        <f aca="false">EOMONTH(Input!$C$7,A821)</f>
        <v>67784</v>
      </c>
      <c r="C821" s="76" t="n">
        <f aca="false">DATEDIF(Input!$C$23,$B821,"Y")</f>
        <v>108</v>
      </c>
      <c r="E821" s="78" t="n">
        <f aca="false">IF(AND($B821&gt;Input!$C$50,$B821&lt;Input!$C$25),Input!$C$51,0)</f>
        <v>0</v>
      </c>
    </row>
    <row r="822" customFormat="false" ht="12.8" hidden="false" customHeight="false" outlineLevel="0" collapsed="false">
      <c r="A822" s="76" t="n">
        <v>818</v>
      </c>
      <c r="B822" s="77" t="n">
        <f aca="false">EOMONTH(Input!$C$7,A822)</f>
        <v>67815</v>
      </c>
      <c r="C822" s="76" t="n">
        <f aca="false">DATEDIF(Input!$C$23,$B822,"Y")</f>
        <v>108</v>
      </c>
      <c r="E822" s="78" t="n">
        <f aca="false">IF(AND($B822&gt;Input!$C$50,$B822&lt;Input!$C$25),Input!$C$51,0)</f>
        <v>0</v>
      </c>
    </row>
    <row r="823" customFormat="false" ht="12.8" hidden="false" customHeight="false" outlineLevel="0" collapsed="false">
      <c r="A823" s="76" t="n">
        <v>819</v>
      </c>
      <c r="B823" s="77" t="n">
        <f aca="false">EOMONTH(Input!$C$7,A823)</f>
        <v>67845</v>
      </c>
      <c r="C823" s="76" t="n">
        <f aca="false">DATEDIF(Input!$C$23,$B823,"Y")</f>
        <v>108</v>
      </c>
      <c r="E823" s="78" t="n">
        <f aca="false">IF(AND($B823&gt;Input!$C$50,$B823&lt;Input!$C$25),Input!$C$51,0)</f>
        <v>0</v>
      </c>
    </row>
    <row r="824" customFormat="false" ht="12.8" hidden="false" customHeight="false" outlineLevel="0" collapsed="false">
      <c r="A824" s="76" t="n">
        <v>820</v>
      </c>
      <c r="B824" s="77" t="n">
        <f aca="false">EOMONTH(Input!$C$7,A824)</f>
        <v>67876</v>
      </c>
      <c r="C824" s="76" t="n">
        <f aca="false">DATEDIF(Input!$C$23,$B824,"Y")</f>
        <v>108</v>
      </c>
      <c r="E824" s="78" t="n">
        <f aca="false">IF(AND($B824&gt;Input!$C$50,$B824&lt;Input!$C$25),Input!$C$51,0)</f>
        <v>0</v>
      </c>
    </row>
    <row r="825" customFormat="false" ht="12.8" hidden="false" customHeight="false" outlineLevel="0" collapsed="false">
      <c r="A825" s="76" t="n">
        <v>821</v>
      </c>
      <c r="B825" s="77" t="n">
        <f aca="false">EOMONTH(Input!$C$7,A825)</f>
        <v>67906</v>
      </c>
      <c r="C825" s="76" t="n">
        <f aca="false">DATEDIF(Input!$C$23,$B825,"Y")</f>
        <v>108</v>
      </c>
      <c r="E825" s="78" t="n">
        <f aca="false">IF(AND($B825&gt;Input!$C$50,$B825&lt;Input!$C$25),Input!$C$51,0)</f>
        <v>0</v>
      </c>
    </row>
    <row r="826" customFormat="false" ht="12.8" hidden="false" customHeight="false" outlineLevel="0" collapsed="false">
      <c r="A826" s="76" t="n">
        <v>822</v>
      </c>
      <c r="B826" s="77" t="n">
        <f aca="false">EOMONTH(Input!$C$7,A826)</f>
        <v>67937</v>
      </c>
      <c r="C826" s="76" t="n">
        <f aca="false">DATEDIF(Input!$C$23,$B826,"Y")</f>
        <v>108</v>
      </c>
      <c r="E826" s="78" t="n">
        <f aca="false">IF(AND($B826&gt;Input!$C$50,$B826&lt;Input!$C$25),Input!$C$51,0)</f>
        <v>0</v>
      </c>
    </row>
    <row r="827" customFormat="false" ht="12.8" hidden="false" customHeight="false" outlineLevel="0" collapsed="false">
      <c r="A827" s="76" t="n">
        <v>823</v>
      </c>
      <c r="B827" s="77" t="n">
        <f aca="false">EOMONTH(Input!$C$7,A827)</f>
        <v>67968</v>
      </c>
      <c r="C827" s="76" t="n">
        <f aca="false">DATEDIF(Input!$C$23,$B827,"Y")</f>
        <v>108</v>
      </c>
      <c r="E827" s="78" t="n">
        <f aca="false">IF(AND($B827&gt;Input!$C$50,$B827&lt;Input!$C$25),Input!$C$51,0)</f>
        <v>0</v>
      </c>
    </row>
    <row r="828" customFormat="false" ht="12.8" hidden="false" customHeight="false" outlineLevel="0" collapsed="false">
      <c r="A828" s="76" t="n">
        <v>824</v>
      </c>
      <c r="B828" s="77" t="n">
        <f aca="false">EOMONTH(Input!$C$7,A828)</f>
        <v>67996</v>
      </c>
      <c r="C828" s="76" t="n">
        <f aca="false">DATEDIF(Input!$C$23,$B828,"Y")</f>
        <v>108</v>
      </c>
      <c r="E828" s="78" t="n">
        <f aca="false">IF(AND($B828&gt;Input!$C$50,$B828&lt;Input!$C$25),Input!$C$51,0)</f>
        <v>0</v>
      </c>
    </row>
    <row r="829" customFormat="false" ht="12.8" hidden="false" customHeight="false" outlineLevel="0" collapsed="false">
      <c r="A829" s="76" t="n">
        <v>825</v>
      </c>
      <c r="B829" s="77" t="n">
        <f aca="false">EOMONTH(Input!$C$7,A829)</f>
        <v>68027</v>
      </c>
      <c r="C829" s="76" t="n">
        <f aca="false">DATEDIF(Input!$C$23,$B829,"Y")</f>
        <v>108</v>
      </c>
      <c r="E829" s="78" t="n">
        <f aca="false">IF(AND($B829&gt;Input!$C$50,$B829&lt;Input!$C$25),Input!$C$51,0)</f>
        <v>0</v>
      </c>
    </row>
    <row r="830" customFormat="false" ht="12.8" hidden="false" customHeight="false" outlineLevel="0" collapsed="false">
      <c r="A830" s="76" t="n">
        <v>826</v>
      </c>
      <c r="B830" s="77" t="n">
        <f aca="false">EOMONTH(Input!$C$7,A830)</f>
        <v>68057</v>
      </c>
      <c r="C830" s="76" t="n">
        <f aca="false">DATEDIF(Input!$C$23,$B830,"Y")</f>
        <v>108</v>
      </c>
      <c r="E830" s="78" t="n">
        <f aca="false">IF(AND($B830&gt;Input!$C$50,$B830&lt;Input!$C$25),Input!$C$51,0)</f>
        <v>0</v>
      </c>
    </row>
    <row r="831" customFormat="false" ht="12.8" hidden="false" customHeight="false" outlineLevel="0" collapsed="false">
      <c r="A831" s="76" t="n">
        <v>827</v>
      </c>
      <c r="B831" s="77" t="n">
        <f aca="false">EOMONTH(Input!$C$7,A831)</f>
        <v>68088</v>
      </c>
      <c r="C831" s="76" t="n">
        <f aca="false">DATEDIF(Input!$C$23,$B831,"Y")</f>
        <v>109</v>
      </c>
      <c r="E831" s="78" t="n">
        <f aca="false">IF(AND($B831&gt;Input!$C$50,$B831&lt;Input!$C$25),Input!$C$51,0)</f>
        <v>0</v>
      </c>
    </row>
    <row r="832" customFormat="false" ht="12.8" hidden="false" customHeight="false" outlineLevel="0" collapsed="false">
      <c r="A832" s="76" t="n">
        <v>828</v>
      </c>
      <c r="B832" s="77" t="n">
        <f aca="false">EOMONTH(Input!$C$7,A832)</f>
        <v>68118</v>
      </c>
      <c r="C832" s="76" t="n">
        <f aca="false">DATEDIF(Input!$C$23,$B832,"Y")</f>
        <v>109</v>
      </c>
      <c r="E832" s="78" t="n">
        <f aca="false">IF(AND($B832&gt;Input!$C$50,$B832&lt;Input!$C$25),Input!$C$51,0)</f>
        <v>0</v>
      </c>
    </row>
    <row r="833" customFormat="false" ht="12.8" hidden="false" customHeight="false" outlineLevel="0" collapsed="false">
      <c r="A833" s="76" t="n">
        <v>829</v>
      </c>
      <c r="B833" s="77" t="n">
        <f aca="false">EOMONTH(Input!$C$7,A833)</f>
        <v>68149</v>
      </c>
      <c r="C833" s="76" t="n">
        <f aca="false">DATEDIF(Input!$C$23,$B833,"Y")</f>
        <v>109</v>
      </c>
      <c r="E833" s="78" t="n">
        <f aca="false">IF(AND($B833&gt;Input!$C$50,$B833&lt;Input!$C$25),Input!$C$51,0)</f>
        <v>0</v>
      </c>
    </row>
    <row r="834" customFormat="false" ht="12.8" hidden="false" customHeight="false" outlineLevel="0" collapsed="false">
      <c r="A834" s="76" t="n">
        <v>830</v>
      </c>
      <c r="B834" s="77" t="n">
        <f aca="false">EOMONTH(Input!$C$7,A834)</f>
        <v>68180</v>
      </c>
      <c r="C834" s="76" t="n">
        <f aca="false">DATEDIF(Input!$C$23,$B834,"Y")</f>
        <v>109</v>
      </c>
      <c r="E834" s="78" t="n">
        <f aca="false">IF(AND($B834&gt;Input!$C$50,$B834&lt;Input!$C$25),Input!$C$51,0)</f>
        <v>0</v>
      </c>
    </row>
    <row r="835" customFormat="false" ht="12.8" hidden="false" customHeight="false" outlineLevel="0" collapsed="false">
      <c r="A835" s="76" t="n">
        <v>831</v>
      </c>
      <c r="B835" s="77" t="n">
        <f aca="false">EOMONTH(Input!$C$7,A835)</f>
        <v>68210</v>
      </c>
      <c r="C835" s="76" t="n">
        <f aca="false">DATEDIF(Input!$C$23,$B835,"Y")</f>
        <v>109</v>
      </c>
      <c r="E835" s="78" t="n">
        <f aca="false">IF(AND($B835&gt;Input!$C$50,$B835&lt;Input!$C$25),Input!$C$51,0)</f>
        <v>0</v>
      </c>
    </row>
    <row r="836" customFormat="false" ht="12.8" hidden="false" customHeight="false" outlineLevel="0" collapsed="false">
      <c r="A836" s="76" t="n">
        <v>832</v>
      </c>
      <c r="B836" s="77" t="n">
        <f aca="false">EOMONTH(Input!$C$7,A836)</f>
        <v>68241</v>
      </c>
      <c r="C836" s="76" t="n">
        <f aca="false">DATEDIF(Input!$C$23,$B836,"Y")</f>
        <v>109</v>
      </c>
      <c r="E836" s="78" t="n">
        <f aca="false">IF(AND($B836&gt;Input!$C$50,$B836&lt;Input!$C$25),Input!$C$51,0)</f>
        <v>0</v>
      </c>
    </row>
    <row r="837" customFormat="false" ht="12.8" hidden="false" customHeight="false" outlineLevel="0" collapsed="false">
      <c r="A837" s="76" t="n">
        <v>833</v>
      </c>
      <c r="B837" s="77" t="n">
        <f aca="false">EOMONTH(Input!$C$7,A837)</f>
        <v>68271</v>
      </c>
      <c r="C837" s="76" t="n">
        <f aca="false">DATEDIF(Input!$C$23,$B837,"Y")</f>
        <v>109</v>
      </c>
      <c r="E837" s="78" t="n">
        <f aca="false">IF(AND($B837&gt;Input!$C$50,$B837&lt;Input!$C$25),Input!$C$51,0)</f>
        <v>0</v>
      </c>
    </row>
    <row r="838" customFormat="false" ht="12.8" hidden="false" customHeight="false" outlineLevel="0" collapsed="false">
      <c r="A838" s="76" t="n">
        <v>834</v>
      </c>
      <c r="B838" s="77" t="n">
        <f aca="false">EOMONTH(Input!$C$7,A838)</f>
        <v>68302</v>
      </c>
      <c r="C838" s="76" t="n">
        <f aca="false">DATEDIF(Input!$C$23,$B838,"Y")</f>
        <v>109</v>
      </c>
      <c r="E838" s="78" t="n">
        <f aca="false">IF(AND($B838&gt;Input!$C$50,$B838&lt;Input!$C$25),Input!$C$51,0)</f>
        <v>0</v>
      </c>
    </row>
    <row r="839" customFormat="false" ht="12.8" hidden="false" customHeight="false" outlineLevel="0" collapsed="false">
      <c r="A839" s="76" t="n">
        <v>835</v>
      </c>
      <c r="B839" s="77" t="n">
        <f aca="false">EOMONTH(Input!$C$7,A839)</f>
        <v>68333</v>
      </c>
      <c r="C839" s="76" t="n">
        <f aca="false">DATEDIF(Input!$C$23,$B839,"Y")</f>
        <v>109</v>
      </c>
      <c r="E839" s="78" t="n">
        <f aca="false">IF(AND($B839&gt;Input!$C$50,$B839&lt;Input!$C$25),Input!$C$51,0)</f>
        <v>0</v>
      </c>
    </row>
    <row r="840" customFormat="false" ht="12.8" hidden="false" customHeight="false" outlineLevel="0" collapsed="false">
      <c r="A840" s="76" t="n">
        <v>836</v>
      </c>
      <c r="B840" s="77" t="n">
        <f aca="false">EOMONTH(Input!$C$7,A840)</f>
        <v>68361</v>
      </c>
      <c r="C840" s="76" t="n">
        <f aca="false">DATEDIF(Input!$C$23,$B840,"Y")</f>
        <v>109</v>
      </c>
      <c r="E840" s="78" t="n">
        <f aca="false">IF(AND($B840&gt;Input!$C$50,$B840&lt;Input!$C$25),Input!$C$51,0)</f>
        <v>0</v>
      </c>
    </row>
    <row r="841" customFormat="false" ht="12.8" hidden="false" customHeight="false" outlineLevel="0" collapsed="false">
      <c r="A841" s="76" t="n">
        <v>837</v>
      </c>
      <c r="B841" s="77" t="n">
        <f aca="false">EOMONTH(Input!$C$7,A841)</f>
        <v>68392</v>
      </c>
      <c r="C841" s="76" t="n">
        <f aca="false">DATEDIF(Input!$C$23,$B841,"Y")</f>
        <v>109</v>
      </c>
      <c r="E841" s="78" t="n">
        <f aca="false">IF(AND($B841&gt;Input!$C$50,$B841&lt;Input!$C$25),Input!$C$51,0)</f>
        <v>0</v>
      </c>
    </row>
    <row r="842" customFormat="false" ht="12.8" hidden="false" customHeight="false" outlineLevel="0" collapsed="false">
      <c r="A842" s="76" t="n">
        <v>838</v>
      </c>
      <c r="B842" s="77" t="n">
        <f aca="false">EOMONTH(Input!$C$7,A842)</f>
        <v>68422</v>
      </c>
      <c r="C842" s="76" t="n">
        <f aca="false">DATEDIF(Input!$C$23,$B842,"Y")</f>
        <v>109</v>
      </c>
      <c r="E842" s="78" t="n">
        <f aca="false">IF(AND($B842&gt;Input!$C$50,$B842&lt;Input!$C$25),Input!$C$51,0)</f>
        <v>0</v>
      </c>
    </row>
    <row r="843" customFormat="false" ht="12.8" hidden="false" customHeight="false" outlineLevel="0" collapsed="false">
      <c r="A843" s="76" t="n">
        <v>839</v>
      </c>
      <c r="B843" s="77" t="n">
        <f aca="false">EOMONTH(Input!$C$7,A843)</f>
        <v>68453</v>
      </c>
      <c r="C843" s="76" t="n">
        <f aca="false">DATEDIF(Input!$C$23,$B843,"Y")</f>
        <v>110</v>
      </c>
      <c r="E843" s="78" t="n">
        <f aca="false">IF(AND($B843&gt;Input!$C$50,$B843&lt;Input!$C$25),Input!$C$51,0)</f>
        <v>0</v>
      </c>
    </row>
    <row r="844" customFormat="false" ht="12.8" hidden="false" customHeight="false" outlineLevel="0" collapsed="false">
      <c r="A844" s="76" t="n">
        <v>840</v>
      </c>
      <c r="B844" s="77" t="n">
        <f aca="false">EOMONTH(Input!$C$7,A844)</f>
        <v>68483</v>
      </c>
      <c r="C844" s="76" t="n">
        <f aca="false">DATEDIF(Input!$C$23,$B844,"Y")</f>
        <v>110</v>
      </c>
      <c r="E844" s="78" t="n">
        <f aca="false">IF(AND($B844&gt;Input!$C$50,$B844&lt;Input!$C$25),Input!$C$51,0)</f>
        <v>0</v>
      </c>
    </row>
    <row r="845" customFormat="false" ht="12.8" hidden="false" customHeight="false" outlineLevel="0" collapsed="false">
      <c r="A845" s="76" t="n">
        <v>841</v>
      </c>
      <c r="B845" s="77" t="n">
        <f aca="false">EOMONTH(Input!$C$7,A845)</f>
        <v>68514</v>
      </c>
      <c r="C845" s="76" t="n">
        <f aca="false">DATEDIF(Input!$C$23,$B845,"Y")</f>
        <v>110</v>
      </c>
      <c r="E845" s="78" t="n">
        <f aca="false">IF(AND($B845&gt;Input!$C$50,$B845&lt;Input!$C$25),Input!$C$51,0)</f>
        <v>0</v>
      </c>
    </row>
    <row r="846" customFormat="false" ht="12.8" hidden="false" customHeight="false" outlineLevel="0" collapsed="false">
      <c r="A846" s="76" t="n">
        <v>842</v>
      </c>
      <c r="B846" s="77" t="n">
        <f aca="false">EOMONTH(Input!$C$7,A846)</f>
        <v>68545</v>
      </c>
      <c r="C846" s="76" t="n">
        <f aca="false">DATEDIF(Input!$C$23,$B846,"Y")</f>
        <v>110</v>
      </c>
      <c r="E846" s="78" t="n">
        <f aca="false">IF(AND($B846&gt;Input!$C$50,$B846&lt;Input!$C$25),Input!$C$51,0)</f>
        <v>0</v>
      </c>
    </row>
    <row r="847" customFormat="false" ht="12.8" hidden="false" customHeight="false" outlineLevel="0" collapsed="false">
      <c r="A847" s="76" t="n">
        <v>843</v>
      </c>
      <c r="B847" s="77" t="n">
        <f aca="false">EOMONTH(Input!$C$7,A847)</f>
        <v>68575</v>
      </c>
      <c r="C847" s="76" t="n">
        <f aca="false">DATEDIF(Input!$C$23,$B847,"Y")</f>
        <v>110</v>
      </c>
      <c r="E847" s="78" t="n">
        <f aca="false">IF(AND($B847&gt;Input!$C$50,$B847&lt;Input!$C$25),Input!$C$51,0)</f>
        <v>0</v>
      </c>
    </row>
    <row r="848" customFormat="false" ht="12.8" hidden="false" customHeight="false" outlineLevel="0" collapsed="false">
      <c r="A848" s="76" t="n">
        <v>844</v>
      </c>
      <c r="B848" s="77" t="n">
        <f aca="false">EOMONTH(Input!$C$7,A848)</f>
        <v>68606</v>
      </c>
      <c r="C848" s="76" t="n">
        <f aca="false">DATEDIF(Input!$C$23,$B848,"Y")</f>
        <v>110</v>
      </c>
      <c r="E848" s="78" t="n">
        <f aca="false">IF(AND($B848&gt;Input!$C$50,$B848&lt;Input!$C$25),Input!$C$51,0)</f>
        <v>0</v>
      </c>
    </row>
    <row r="849" customFormat="false" ht="12.8" hidden="false" customHeight="false" outlineLevel="0" collapsed="false">
      <c r="A849" s="76" t="n">
        <v>845</v>
      </c>
      <c r="B849" s="77" t="n">
        <f aca="false">EOMONTH(Input!$C$7,A849)</f>
        <v>68636</v>
      </c>
      <c r="C849" s="76" t="n">
        <f aca="false">DATEDIF(Input!$C$23,$B849,"Y")</f>
        <v>110</v>
      </c>
      <c r="E849" s="78" t="n">
        <f aca="false">IF(AND($B849&gt;Input!$C$50,$B849&lt;Input!$C$25),Input!$C$51,0)</f>
        <v>0</v>
      </c>
    </row>
    <row r="850" customFormat="false" ht="12.8" hidden="false" customHeight="false" outlineLevel="0" collapsed="false">
      <c r="A850" s="76" t="n">
        <v>846</v>
      </c>
      <c r="B850" s="77" t="n">
        <f aca="false">EOMONTH(Input!$C$7,A850)</f>
        <v>68667</v>
      </c>
      <c r="C850" s="76" t="n">
        <f aca="false">DATEDIF(Input!$C$23,$B850,"Y")</f>
        <v>110</v>
      </c>
      <c r="E850" s="78" t="n">
        <f aca="false">IF(AND($B850&gt;Input!$C$50,$B850&lt;Input!$C$25),Input!$C$51,0)</f>
        <v>0</v>
      </c>
    </row>
    <row r="851" customFormat="false" ht="12.8" hidden="false" customHeight="false" outlineLevel="0" collapsed="false">
      <c r="A851" s="76" t="n">
        <v>847</v>
      </c>
      <c r="B851" s="77" t="n">
        <f aca="false">EOMONTH(Input!$C$7,A851)</f>
        <v>68698</v>
      </c>
      <c r="C851" s="76" t="n">
        <f aca="false">DATEDIF(Input!$C$23,$B851,"Y")</f>
        <v>110</v>
      </c>
      <c r="E851" s="78" t="n">
        <f aca="false">IF(AND($B851&gt;Input!$C$50,$B851&lt;Input!$C$25),Input!$C$51,0)</f>
        <v>0</v>
      </c>
    </row>
    <row r="852" customFormat="false" ht="12.8" hidden="false" customHeight="false" outlineLevel="0" collapsed="false">
      <c r="A852" s="76" t="n">
        <v>848</v>
      </c>
      <c r="B852" s="77" t="n">
        <f aca="false">EOMONTH(Input!$C$7,A852)</f>
        <v>68727</v>
      </c>
      <c r="C852" s="76" t="n">
        <f aca="false">DATEDIF(Input!$C$23,$B852,"Y")</f>
        <v>110</v>
      </c>
      <c r="E852" s="78" t="n">
        <f aca="false">IF(AND($B852&gt;Input!$C$50,$B852&lt;Input!$C$25),Input!$C$51,0)</f>
        <v>0</v>
      </c>
    </row>
    <row r="853" customFormat="false" ht="12.8" hidden="false" customHeight="false" outlineLevel="0" collapsed="false">
      <c r="A853" s="76" t="n">
        <v>849</v>
      </c>
      <c r="B853" s="77" t="n">
        <f aca="false">EOMONTH(Input!$C$7,A853)</f>
        <v>68758</v>
      </c>
      <c r="C853" s="76" t="n">
        <f aca="false">DATEDIF(Input!$C$23,$B853,"Y")</f>
        <v>110</v>
      </c>
      <c r="E853" s="78" t="n">
        <f aca="false">IF(AND($B853&gt;Input!$C$50,$B853&lt;Input!$C$25),Input!$C$51,0)</f>
        <v>0</v>
      </c>
    </row>
    <row r="854" customFormat="false" ht="12.8" hidden="false" customHeight="false" outlineLevel="0" collapsed="false">
      <c r="A854" s="76" t="n">
        <v>850</v>
      </c>
      <c r="B854" s="77" t="n">
        <f aca="false">EOMONTH(Input!$C$7,A854)</f>
        <v>68788</v>
      </c>
      <c r="C854" s="76" t="n">
        <f aca="false">DATEDIF(Input!$C$23,$B854,"Y")</f>
        <v>110</v>
      </c>
      <c r="E854" s="78" t="n">
        <f aca="false">IF(AND($B854&gt;Input!$C$50,$B854&lt;Input!$C$25),Input!$C$51,0)</f>
        <v>0</v>
      </c>
    </row>
    <row r="855" customFormat="false" ht="12.8" hidden="false" customHeight="false" outlineLevel="0" collapsed="false">
      <c r="A855" s="76" t="n">
        <v>851</v>
      </c>
      <c r="B855" s="77" t="n">
        <f aca="false">EOMONTH(Input!$C$7,A855)</f>
        <v>68819</v>
      </c>
      <c r="C855" s="76" t="n">
        <f aca="false">DATEDIF(Input!$C$23,$B855,"Y")</f>
        <v>111</v>
      </c>
      <c r="E855" s="78" t="n">
        <f aca="false">IF(AND($B855&gt;Input!$C$50,$B855&lt;Input!$C$25),Input!$C$51,0)</f>
        <v>0</v>
      </c>
    </row>
    <row r="856" customFormat="false" ht="12.8" hidden="false" customHeight="false" outlineLevel="0" collapsed="false">
      <c r="A856" s="76" t="n">
        <v>852</v>
      </c>
      <c r="B856" s="77" t="n">
        <f aca="false">EOMONTH(Input!$C$7,A856)</f>
        <v>68849</v>
      </c>
      <c r="C856" s="76" t="n">
        <f aca="false">DATEDIF(Input!$C$23,$B856,"Y")</f>
        <v>111</v>
      </c>
      <c r="E856" s="78" t="n">
        <f aca="false">IF(AND($B856&gt;Input!$C$50,$B856&lt;Input!$C$25),Input!$C$51,0)</f>
        <v>0</v>
      </c>
    </row>
    <row r="857" customFormat="false" ht="12.8" hidden="false" customHeight="false" outlineLevel="0" collapsed="false">
      <c r="A857" s="76" t="n">
        <v>853</v>
      </c>
      <c r="B857" s="77" t="n">
        <f aca="false">EOMONTH(Input!$C$7,A857)</f>
        <v>68880</v>
      </c>
      <c r="C857" s="76" t="n">
        <f aca="false">DATEDIF(Input!$C$23,$B857,"Y")</f>
        <v>111</v>
      </c>
      <c r="E857" s="78" t="n">
        <f aca="false">IF(AND($B857&gt;Input!$C$50,$B857&lt;Input!$C$25),Input!$C$51,0)</f>
        <v>0</v>
      </c>
    </row>
    <row r="858" customFormat="false" ht="12.8" hidden="false" customHeight="false" outlineLevel="0" collapsed="false">
      <c r="A858" s="76" t="n">
        <v>854</v>
      </c>
      <c r="B858" s="77" t="n">
        <f aca="false">EOMONTH(Input!$C$7,A858)</f>
        <v>68911</v>
      </c>
      <c r="C858" s="76" t="n">
        <f aca="false">DATEDIF(Input!$C$23,$B858,"Y")</f>
        <v>111</v>
      </c>
      <c r="E858" s="78" t="n">
        <f aca="false">IF(AND($B858&gt;Input!$C$50,$B858&lt;Input!$C$25),Input!$C$51,0)</f>
        <v>0</v>
      </c>
    </row>
    <row r="859" customFormat="false" ht="12.8" hidden="false" customHeight="false" outlineLevel="0" collapsed="false">
      <c r="A859" s="76" t="n">
        <v>855</v>
      </c>
      <c r="B859" s="77" t="n">
        <f aca="false">EOMONTH(Input!$C$7,A859)</f>
        <v>68941</v>
      </c>
      <c r="C859" s="76" t="n">
        <f aca="false">DATEDIF(Input!$C$23,$B859,"Y")</f>
        <v>111</v>
      </c>
      <c r="E859" s="78" t="n">
        <f aca="false">IF(AND($B859&gt;Input!$C$50,$B859&lt;Input!$C$25),Input!$C$51,0)</f>
        <v>0</v>
      </c>
    </row>
    <row r="860" customFormat="false" ht="12.8" hidden="false" customHeight="false" outlineLevel="0" collapsed="false">
      <c r="A860" s="76" t="n">
        <v>856</v>
      </c>
      <c r="B860" s="77" t="n">
        <f aca="false">EOMONTH(Input!$C$7,A860)</f>
        <v>68972</v>
      </c>
      <c r="C860" s="76" t="n">
        <f aca="false">DATEDIF(Input!$C$23,$B860,"Y")</f>
        <v>111</v>
      </c>
      <c r="E860" s="78" t="n">
        <f aca="false">IF(AND($B860&gt;Input!$C$50,$B860&lt;Input!$C$25),Input!$C$51,0)</f>
        <v>0</v>
      </c>
    </row>
    <row r="861" customFormat="false" ht="12.8" hidden="false" customHeight="false" outlineLevel="0" collapsed="false">
      <c r="A861" s="76" t="n">
        <v>857</v>
      </c>
      <c r="B861" s="77" t="n">
        <f aca="false">EOMONTH(Input!$C$7,A861)</f>
        <v>69002</v>
      </c>
      <c r="C861" s="76" t="n">
        <f aca="false">DATEDIF(Input!$C$23,$B861,"Y")</f>
        <v>111</v>
      </c>
      <c r="E861" s="78" t="n">
        <f aca="false">IF(AND($B861&gt;Input!$C$50,$B861&lt;Input!$C$25),Input!$C$51,0)</f>
        <v>0</v>
      </c>
    </row>
    <row r="862" customFormat="false" ht="12.8" hidden="false" customHeight="false" outlineLevel="0" collapsed="false">
      <c r="A862" s="76" t="n">
        <v>858</v>
      </c>
      <c r="B862" s="77" t="n">
        <f aca="false">EOMONTH(Input!$C$7,A862)</f>
        <v>69033</v>
      </c>
      <c r="C862" s="76" t="n">
        <f aca="false">DATEDIF(Input!$C$23,$B862,"Y")</f>
        <v>111</v>
      </c>
      <c r="E862" s="78" t="n">
        <f aca="false">IF(AND($B862&gt;Input!$C$50,$B862&lt;Input!$C$25),Input!$C$51,0)</f>
        <v>0</v>
      </c>
    </row>
    <row r="863" customFormat="false" ht="12.8" hidden="false" customHeight="false" outlineLevel="0" collapsed="false">
      <c r="A863" s="76" t="n">
        <v>859</v>
      </c>
      <c r="B863" s="77" t="n">
        <f aca="false">EOMONTH(Input!$C$7,A863)</f>
        <v>69064</v>
      </c>
      <c r="C863" s="76" t="n">
        <f aca="false">DATEDIF(Input!$C$23,$B863,"Y")</f>
        <v>111</v>
      </c>
      <c r="E863" s="78" t="n">
        <f aca="false">IF(AND($B863&gt;Input!$C$50,$B863&lt;Input!$C$25),Input!$C$51,0)</f>
        <v>0</v>
      </c>
    </row>
    <row r="864" customFormat="false" ht="12.8" hidden="false" customHeight="false" outlineLevel="0" collapsed="false">
      <c r="A864" s="76" t="n">
        <v>860</v>
      </c>
      <c r="B864" s="77" t="n">
        <f aca="false">EOMONTH(Input!$C$7,A864)</f>
        <v>69092</v>
      </c>
      <c r="C864" s="76" t="n">
        <f aca="false">DATEDIF(Input!$C$23,$B864,"Y")</f>
        <v>111</v>
      </c>
      <c r="E864" s="78" t="n">
        <f aca="false">IF(AND($B864&gt;Input!$C$50,$B864&lt;Input!$C$25),Input!$C$51,0)</f>
        <v>0</v>
      </c>
    </row>
    <row r="865" customFormat="false" ht="12.8" hidden="false" customHeight="false" outlineLevel="0" collapsed="false">
      <c r="A865" s="76" t="n">
        <v>861</v>
      </c>
      <c r="B865" s="77" t="n">
        <f aca="false">EOMONTH(Input!$C$7,A865)</f>
        <v>69123</v>
      </c>
      <c r="C865" s="76" t="n">
        <f aca="false">DATEDIF(Input!$C$23,$B865,"Y")</f>
        <v>111</v>
      </c>
      <c r="E865" s="78" t="n">
        <f aca="false">IF(AND($B865&gt;Input!$C$50,$B865&lt;Input!$C$25),Input!$C$51,0)</f>
        <v>0</v>
      </c>
    </row>
    <row r="866" customFormat="false" ht="12.8" hidden="false" customHeight="false" outlineLevel="0" collapsed="false">
      <c r="A866" s="76" t="n">
        <v>862</v>
      </c>
      <c r="B866" s="77" t="n">
        <f aca="false">EOMONTH(Input!$C$7,A866)</f>
        <v>69153</v>
      </c>
      <c r="C866" s="76" t="n">
        <f aca="false">DATEDIF(Input!$C$23,$B866,"Y")</f>
        <v>111</v>
      </c>
      <c r="E866" s="78" t="n">
        <f aca="false">IF(AND($B866&gt;Input!$C$50,$B866&lt;Input!$C$25),Input!$C$51,0)</f>
        <v>0</v>
      </c>
    </row>
    <row r="867" customFormat="false" ht="12.8" hidden="false" customHeight="false" outlineLevel="0" collapsed="false">
      <c r="A867" s="76" t="n">
        <v>863</v>
      </c>
      <c r="B867" s="77" t="n">
        <f aca="false">EOMONTH(Input!$C$7,A867)</f>
        <v>69184</v>
      </c>
      <c r="C867" s="76" t="n">
        <f aca="false">DATEDIF(Input!$C$23,$B867,"Y")</f>
        <v>112</v>
      </c>
      <c r="E867" s="78" t="n">
        <f aca="false">IF(AND($B867&gt;Input!$C$50,$B867&lt;Input!$C$25),Input!$C$51,0)</f>
        <v>0</v>
      </c>
    </row>
    <row r="868" customFormat="false" ht="12.8" hidden="false" customHeight="false" outlineLevel="0" collapsed="false">
      <c r="A868" s="76" t="n">
        <v>864</v>
      </c>
      <c r="B868" s="77" t="n">
        <f aca="false">EOMONTH(Input!$C$7,A868)</f>
        <v>69214</v>
      </c>
      <c r="C868" s="76" t="n">
        <f aca="false">DATEDIF(Input!$C$23,$B868,"Y")</f>
        <v>112</v>
      </c>
      <c r="E868" s="78" t="n">
        <f aca="false">IF(AND($B868&gt;Input!$C$50,$B868&lt;Input!$C$25),Input!$C$51,0)</f>
        <v>0</v>
      </c>
    </row>
    <row r="869" customFormat="false" ht="12.8" hidden="false" customHeight="false" outlineLevel="0" collapsed="false">
      <c r="A869" s="76" t="n">
        <v>865</v>
      </c>
      <c r="B869" s="77" t="n">
        <f aca="false">EOMONTH(Input!$C$7,A869)</f>
        <v>69245</v>
      </c>
      <c r="C869" s="76" t="n">
        <f aca="false">DATEDIF(Input!$C$23,$B869,"Y")</f>
        <v>112</v>
      </c>
      <c r="E869" s="78" t="n">
        <f aca="false">IF(AND($B869&gt;Input!$C$50,$B869&lt;Input!$C$25),Input!$C$51,0)</f>
        <v>0</v>
      </c>
    </row>
    <row r="870" customFormat="false" ht="12.8" hidden="false" customHeight="false" outlineLevel="0" collapsed="false">
      <c r="A870" s="76" t="n">
        <v>866</v>
      </c>
      <c r="B870" s="77" t="n">
        <f aca="false">EOMONTH(Input!$C$7,A870)</f>
        <v>69276</v>
      </c>
      <c r="C870" s="76" t="n">
        <f aca="false">DATEDIF(Input!$C$23,$B870,"Y")</f>
        <v>112</v>
      </c>
      <c r="E870" s="78" t="n">
        <f aca="false">IF(AND($B870&gt;Input!$C$50,$B870&lt;Input!$C$25),Input!$C$51,0)</f>
        <v>0</v>
      </c>
    </row>
    <row r="871" customFormat="false" ht="12.8" hidden="false" customHeight="false" outlineLevel="0" collapsed="false">
      <c r="A871" s="76" t="n">
        <v>867</v>
      </c>
      <c r="B871" s="77" t="n">
        <f aca="false">EOMONTH(Input!$C$7,A871)</f>
        <v>69306</v>
      </c>
      <c r="C871" s="76" t="n">
        <f aca="false">DATEDIF(Input!$C$23,$B871,"Y")</f>
        <v>112</v>
      </c>
      <c r="E871" s="78" t="n">
        <f aca="false">IF(AND($B871&gt;Input!$C$50,$B871&lt;Input!$C$25),Input!$C$51,0)</f>
        <v>0</v>
      </c>
    </row>
    <row r="872" customFormat="false" ht="12.8" hidden="false" customHeight="false" outlineLevel="0" collapsed="false">
      <c r="A872" s="76" t="n">
        <v>868</v>
      </c>
      <c r="B872" s="77" t="n">
        <f aca="false">EOMONTH(Input!$C$7,A872)</f>
        <v>69337</v>
      </c>
      <c r="C872" s="76" t="n">
        <f aca="false">DATEDIF(Input!$C$23,$B872,"Y")</f>
        <v>112</v>
      </c>
      <c r="E872" s="78" t="n">
        <f aca="false">IF(AND($B872&gt;Input!$C$50,$B872&lt;Input!$C$25),Input!$C$51,0)</f>
        <v>0</v>
      </c>
    </row>
    <row r="873" customFormat="false" ht="12.8" hidden="false" customHeight="false" outlineLevel="0" collapsed="false">
      <c r="A873" s="76" t="n">
        <v>869</v>
      </c>
      <c r="B873" s="77" t="n">
        <f aca="false">EOMONTH(Input!$C$7,A873)</f>
        <v>69367</v>
      </c>
      <c r="C873" s="76" t="n">
        <f aca="false">DATEDIF(Input!$C$23,$B873,"Y")</f>
        <v>112</v>
      </c>
      <c r="E873" s="78" t="n">
        <f aca="false">IF(AND($B873&gt;Input!$C$50,$B873&lt;Input!$C$25),Input!$C$51,0)</f>
        <v>0</v>
      </c>
    </row>
    <row r="874" customFormat="false" ht="12.8" hidden="false" customHeight="false" outlineLevel="0" collapsed="false">
      <c r="A874" s="76" t="n">
        <v>870</v>
      </c>
      <c r="B874" s="77" t="n">
        <f aca="false">EOMONTH(Input!$C$7,A874)</f>
        <v>69398</v>
      </c>
      <c r="C874" s="76" t="n">
        <f aca="false">DATEDIF(Input!$C$23,$B874,"Y")</f>
        <v>112</v>
      </c>
      <c r="E874" s="78" t="n">
        <f aca="false">IF(AND($B874&gt;Input!$C$50,$B874&lt;Input!$C$25),Input!$C$51,0)</f>
        <v>0</v>
      </c>
    </row>
    <row r="875" customFormat="false" ht="12.8" hidden="false" customHeight="false" outlineLevel="0" collapsed="false">
      <c r="A875" s="76" t="n">
        <v>871</v>
      </c>
      <c r="B875" s="77" t="n">
        <f aca="false">EOMONTH(Input!$C$7,A875)</f>
        <v>69429</v>
      </c>
      <c r="C875" s="76" t="n">
        <f aca="false">DATEDIF(Input!$C$23,$B875,"Y")</f>
        <v>112</v>
      </c>
      <c r="E875" s="78" t="n">
        <f aca="false">IF(AND($B875&gt;Input!$C$50,$B875&lt;Input!$C$25),Input!$C$51,0)</f>
        <v>0</v>
      </c>
    </row>
    <row r="876" customFormat="false" ht="12.8" hidden="false" customHeight="false" outlineLevel="0" collapsed="false">
      <c r="A876" s="76" t="n">
        <v>872</v>
      </c>
      <c r="B876" s="77" t="n">
        <f aca="false">EOMONTH(Input!$C$7,A876)</f>
        <v>69457</v>
      </c>
      <c r="C876" s="76" t="n">
        <f aca="false">DATEDIF(Input!$C$23,$B876,"Y")</f>
        <v>112</v>
      </c>
      <c r="E876" s="78" t="n">
        <f aca="false">IF(AND($B876&gt;Input!$C$50,$B876&lt;Input!$C$25),Input!$C$51,0)</f>
        <v>0</v>
      </c>
    </row>
    <row r="877" customFormat="false" ht="12.8" hidden="false" customHeight="false" outlineLevel="0" collapsed="false">
      <c r="A877" s="76" t="n">
        <v>873</v>
      </c>
      <c r="B877" s="77" t="n">
        <f aca="false">EOMONTH(Input!$C$7,A877)</f>
        <v>69488</v>
      </c>
      <c r="C877" s="76" t="n">
        <f aca="false">DATEDIF(Input!$C$23,$B877,"Y")</f>
        <v>112</v>
      </c>
      <c r="E877" s="78" t="n">
        <f aca="false">IF(AND($B877&gt;Input!$C$50,$B877&lt;Input!$C$25),Input!$C$51,0)</f>
        <v>0</v>
      </c>
    </row>
    <row r="878" customFormat="false" ht="12.8" hidden="false" customHeight="false" outlineLevel="0" collapsed="false">
      <c r="A878" s="76" t="n">
        <v>874</v>
      </c>
      <c r="B878" s="77" t="n">
        <f aca="false">EOMONTH(Input!$C$7,A878)</f>
        <v>69518</v>
      </c>
      <c r="C878" s="76" t="n">
        <f aca="false">DATEDIF(Input!$C$23,$B878,"Y")</f>
        <v>112</v>
      </c>
      <c r="E878" s="78" t="n">
        <f aca="false">IF(AND($B878&gt;Input!$C$50,$B878&lt;Input!$C$25),Input!$C$51,0)</f>
        <v>0</v>
      </c>
    </row>
    <row r="879" customFormat="false" ht="12.8" hidden="false" customHeight="false" outlineLevel="0" collapsed="false">
      <c r="A879" s="76" t="n">
        <v>875</v>
      </c>
      <c r="B879" s="77" t="n">
        <f aca="false">EOMONTH(Input!$C$7,A879)</f>
        <v>69549</v>
      </c>
      <c r="C879" s="76" t="n">
        <f aca="false">DATEDIF(Input!$C$23,$B879,"Y")</f>
        <v>113</v>
      </c>
      <c r="E879" s="78" t="n">
        <f aca="false">IF(AND($B879&gt;Input!$C$50,$B879&lt;Input!$C$25),Input!$C$51,0)</f>
        <v>0</v>
      </c>
    </row>
    <row r="880" customFormat="false" ht="12.8" hidden="false" customHeight="false" outlineLevel="0" collapsed="false">
      <c r="A880" s="76" t="n">
        <v>876</v>
      </c>
      <c r="B880" s="77" t="n">
        <f aca="false">EOMONTH(Input!$C$7,A880)</f>
        <v>69579</v>
      </c>
      <c r="C880" s="76" t="n">
        <f aca="false">DATEDIF(Input!$C$23,$B880,"Y")</f>
        <v>113</v>
      </c>
      <c r="E880" s="78" t="n">
        <f aca="false">IF(AND($B880&gt;Input!$C$50,$B880&lt;Input!$C$25),Input!$C$51,0)</f>
        <v>0</v>
      </c>
    </row>
    <row r="881" customFormat="false" ht="12.8" hidden="false" customHeight="false" outlineLevel="0" collapsed="false">
      <c r="A881" s="76" t="n">
        <v>877</v>
      </c>
      <c r="B881" s="77" t="n">
        <f aca="false">EOMONTH(Input!$C$7,A881)</f>
        <v>69610</v>
      </c>
      <c r="C881" s="76" t="n">
        <f aca="false">DATEDIF(Input!$C$23,$B881,"Y")</f>
        <v>113</v>
      </c>
      <c r="E881" s="78" t="n">
        <f aca="false">IF(AND($B881&gt;Input!$C$50,$B881&lt;Input!$C$25),Input!$C$51,0)</f>
        <v>0</v>
      </c>
    </row>
    <row r="882" customFormat="false" ht="12.8" hidden="false" customHeight="false" outlineLevel="0" collapsed="false">
      <c r="A882" s="76" t="n">
        <v>878</v>
      </c>
      <c r="B882" s="77" t="n">
        <f aca="false">EOMONTH(Input!$C$7,A882)</f>
        <v>69641</v>
      </c>
      <c r="C882" s="76" t="n">
        <f aca="false">DATEDIF(Input!$C$23,$B882,"Y")</f>
        <v>113</v>
      </c>
      <c r="E882" s="78" t="n">
        <f aca="false">IF(AND($B882&gt;Input!$C$50,$B882&lt;Input!$C$25),Input!$C$51,0)</f>
        <v>0</v>
      </c>
    </row>
    <row r="883" customFormat="false" ht="12.8" hidden="false" customHeight="false" outlineLevel="0" collapsed="false">
      <c r="A883" s="76" t="n">
        <v>879</v>
      </c>
      <c r="B883" s="77" t="n">
        <f aca="false">EOMONTH(Input!$C$7,A883)</f>
        <v>69671</v>
      </c>
      <c r="C883" s="76" t="n">
        <f aca="false">DATEDIF(Input!$C$23,$B883,"Y")</f>
        <v>113</v>
      </c>
      <c r="E883" s="78" t="n">
        <f aca="false">IF(AND($B883&gt;Input!$C$50,$B883&lt;Input!$C$25),Input!$C$51,0)</f>
        <v>0</v>
      </c>
    </row>
    <row r="884" customFormat="false" ht="12.8" hidden="false" customHeight="false" outlineLevel="0" collapsed="false">
      <c r="A884" s="76" t="n">
        <v>880</v>
      </c>
      <c r="B884" s="77" t="n">
        <f aca="false">EOMONTH(Input!$C$7,A884)</f>
        <v>69702</v>
      </c>
      <c r="C884" s="76" t="n">
        <f aca="false">DATEDIF(Input!$C$23,$B884,"Y")</f>
        <v>113</v>
      </c>
      <c r="E884" s="78" t="n">
        <f aca="false">IF(AND($B884&gt;Input!$C$50,$B884&lt;Input!$C$25),Input!$C$51,0)</f>
        <v>0</v>
      </c>
    </row>
    <row r="885" customFormat="false" ht="12.8" hidden="false" customHeight="false" outlineLevel="0" collapsed="false">
      <c r="A885" s="76" t="n">
        <v>881</v>
      </c>
      <c r="B885" s="77" t="n">
        <f aca="false">EOMONTH(Input!$C$7,A885)</f>
        <v>69732</v>
      </c>
      <c r="C885" s="76" t="n">
        <f aca="false">DATEDIF(Input!$C$23,$B885,"Y")</f>
        <v>113</v>
      </c>
      <c r="E885" s="78" t="n">
        <f aca="false">IF(AND($B885&gt;Input!$C$50,$B885&lt;Input!$C$25),Input!$C$51,0)</f>
        <v>0</v>
      </c>
    </row>
    <row r="886" customFormat="false" ht="12.8" hidden="false" customHeight="false" outlineLevel="0" collapsed="false">
      <c r="A886" s="76" t="n">
        <v>882</v>
      </c>
      <c r="B886" s="77" t="n">
        <f aca="false">EOMONTH(Input!$C$7,A886)</f>
        <v>69763</v>
      </c>
      <c r="C886" s="76" t="n">
        <f aca="false">DATEDIF(Input!$C$23,$B886,"Y")</f>
        <v>113</v>
      </c>
      <c r="E886" s="78" t="n">
        <f aca="false">IF(AND($B886&gt;Input!$C$50,$B886&lt;Input!$C$25),Input!$C$51,0)</f>
        <v>0</v>
      </c>
    </row>
    <row r="887" customFormat="false" ht="12.8" hidden="false" customHeight="false" outlineLevel="0" collapsed="false">
      <c r="A887" s="76" t="n">
        <v>883</v>
      </c>
      <c r="B887" s="77" t="n">
        <f aca="false">EOMONTH(Input!$C$7,A887)</f>
        <v>69794</v>
      </c>
      <c r="C887" s="76" t="n">
        <f aca="false">DATEDIF(Input!$C$23,$B887,"Y")</f>
        <v>113</v>
      </c>
      <c r="E887" s="78" t="n">
        <f aca="false">IF(AND($B887&gt;Input!$C$50,$B887&lt;Input!$C$25),Input!$C$51,0)</f>
        <v>0</v>
      </c>
    </row>
    <row r="888" customFormat="false" ht="12.8" hidden="false" customHeight="false" outlineLevel="0" collapsed="false">
      <c r="A888" s="76" t="n">
        <v>884</v>
      </c>
      <c r="B888" s="77" t="n">
        <f aca="false">EOMONTH(Input!$C$7,A888)</f>
        <v>69822</v>
      </c>
      <c r="C888" s="76" t="n">
        <f aca="false">DATEDIF(Input!$C$23,$B888,"Y")</f>
        <v>113</v>
      </c>
      <c r="E888" s="78" t="n">
        <f aca="false">IF(AND($B888&gt;Input!$C$50,$B888&lt;Input!$C$25),Input!$C$51,0)</f>
        <v>0</v>
      </c>
    </row>
    <row r="889" customFormat="false" ht="12.8" hidden="false" customHeight="false" outlineLevel="0" collapsed="false">
      <c r="A889" s="76" t="n">
        <v>885</v>
      </c>
      <c r="B889" s="77" t="n">
        <f aca="false">EOMONTH(Input!$C$7,A889)</f>
        <v>69853</v>
      </c>
      <c r="C889" s="76" t="n">
        <f aca="false">DATEDIF(Input!$C$23,$B889,"Y")</f>
        <v>113</v>
      </c>
      <c r="E889" s="78" t="n">
        <f aca="false">IF(AND($B889&gt;Input!$C$50,$B889&lt;Input!$C$25),Input!$C$51,0)</f>
        <v>0</v>
      </c>
    </row>
    <row r="890" customFormat="false" ht="12.8" hidden="false" customHeight="false" outlineLevel="0" collapsed="false">
      <c r="A890" s="76" t="n">
        <v>886</v>
      </c>
      <c r="B890" s="77" t="n">
        <f aca="false">EOMONTH(Input!$C$7,A890)</f>
        <v>69883</v>
      </c>
      <c r="C890" s="76" t="n">
        <f aca="false">DATEDIF(Input!$C$23,$B890,"Y")</f>
        <v>113</v>
      </c>
      <c r="E890" s="78" t="n">
        <f aca="false">IF(AND($B890&gt;Input!$C$50,$B890&lt;Input!$C$25),Input!$C$51,0)</f>
        <v>0</v>
      </c>
    </row>
    <row r="891" customFormat="false" ht="12.8" hidden="false" customHeight="false" outlineLevel="0" collapsed="false">
      <c r="A891" s="76" t="n">
        <v>887</v>
      </c>
      <c r="B891" s="77" t="n">
        <f aca="false">EOMONTH(Input!$C$7,A891)</f>
        <v>69914</v>
      </c>
      <c r="C891" s="76" t="n">
        <f aca="false">DATEDIF(Input!$C$23,$B891,"Y")</f>
        <v>114</v>
      </c>
      <c r="E891" s="78" t="n">
        <f aca="false">IF(AND($B891&gt;Input!$C$50,$B891&lt;Input!$C$25),Input!$C$51,0)</f>
        <v>0</v>
      </c>
    </row>
    <row r="892" customFormat="false" ht="12.8" hidden="false" customHeight="false" outlineLevel="0" collapsed="false">
      <c r="A892" s="76" t="n">
        <v>888</v>
      </c>
      <c r="B892" s="77" t="n">
        <f aca="false">EOMONTH(Input!$C$7,A892)</f>
        <v>69944</v>
      </c>
      <c r="C892" s="76" t="n">
        <f aca="false">DATEDIF(Input!$C$23,$B892,"Y")</f>
        <v>114</v>
      </c>
      <c r="E892" s="78" t="n">
        <f aca="false">IF(AND($B892&gt;Input!$C$50,$B892&lt;Input!$C$25),Input!$C$51,0)</f>
        <v>0</v>
      </c>
    </row>
    <row r="893" customFormat="false" ht="12.8" hidden="false" customHeight="false" outlineLevel="0" collapsed="false">
      <c r="A893" s="76" t="n">
        <v>889</v>
      </c>
      <c r="B893" s="77" t="n">
        <f aca="false">EOMONTH(Input!$C$7,A893)</f>
        <v>69975</v>
      </c>
      <c r="C893" s="76" t="n">
        <f aca="false">DATEDIF(Input!$C$23,$B893,"Y")</f>
        <v>114</v>
      </c>
      <c r="E893" s="78" t="n">
        <f aca="false">IF(AND($B893&gt;Input!$C$50,$B893&lt;Input!$C$25),Input!$C$51,0)</f>
        <v>0</v>
      </c>
    </row>
    <row r="894" customFormat="false" ht="12.8" hidden="false" customHeight="false" outlineLevel="0" collapsed="false">
      <c r="A894" s="76" t="n">
        <v>890</v>
      </c>
      <c r="B894" s="77" t="n">
        <f aca="false">EOMONTH(Input!$C$7,A894)</f>
        <v>70006</v>
      </c>
      <c r="C894" s="76" t="n">
        <f aca="false">DATEDIF(Input!$C$23,$B894,"Y")</f>
        <v>114</v>
      </c>
      <c r="E894" s="78" t="n">
        <f aca="false">IF(AND($B894&gt;Input!$C$50,$B894&lt;Input!$C$25),Input!$C$51,0)</f>
        <v>0</v>
      </c>
    </row>
    <row r="895" customFormat="false" ht="12.8" hidden="false" customHeight="false" outlineLevel="0" collapsed="false">
      <c r="A895" s="76" t="n">
        <v>891</v>
      </c>
      <c r="B895" s="77" t="n">
        <f aca="false">EOMONTH(Input!$C$7,A895)</f>
        <v>70036</v>
      </c>
      <c r="C895" s="76" t="n">
        <f aca="false">DATEDIF(Input!$C$23,$B895,"Y")</f>
        <v>114</v>
      </c>
      <c r="E895" s="78" t="n">
        <f aca="false">IF(AND($B895&gt;Input!$C$50,$B895&lt;Input!$C$25),Input!$C$51,0)</f>
        <v>0</v>
      </c>
    </row>
    <row r="896" customFormat="false" ht="12.8" hidden="false" customHeight="false" outlineLevel="0" collapsed="false">
      <c r="A896" s="76" t="n">
        <v>892</v>
      </c>
      <c r="B896" s="77" t="n">
        <f aca="false">EOMONTH(Input!$C$7,A896)</f>
        <v>70067</v>
      </c>
      <c r="C896" s="76" t="n">
        <f aca="false">DATEDIF(Input!$C$23,$B896,"Y")</f>
        <v>114</v>
      </c>
      <c r="E896" s="78" t="n">
        <f aca="false">IF(AND($B896&gt;Input!$C$50,$B896&lt;Input!$C$25),Input!$C$51,0)</f>
        <v>0</v>
      </c>
    </row>
    <row r="897" customFormat="false" ht="12.8" hidden="false" customHeight="false" outlineLevel="0" collapsed="false">
      <c r="A897" s="76" t="n">
        <v>893</v>
      </c>
      <c r="B897" s="77" t="n">
        <f aca="false">EOMONTH(Input!$C$7,A897)</f>
        <v>70097</v>
      </c>
      <c r="C897" s="76" t="n">
        <f aca="false">DATEDIF(Input!$C$23,$B897,"Y")</f>
        <v>114</v>
      </c>
      <c r="E897" s="78" t="n">
        <f aca="false">IF(AND($B897&gt;Input!$C$50,$B897&lt;Input!$C$25),Input!$C$51,0)</f>
        <v>0</v>
      </c>
    </row>
    <row r="898" customFormat="false" ht="12.8" hidden="false" customHeight="false" outlineLevel="0" collapsed="false">
      <c r="A898" s="76" t="n">
        <v>894</v>
      </c>
      <c r="B898" s="77" t="n">
        <f aca="false">EOMONTH(Input!$C$7,A898)</f>
        <v>70128</v>
      </c>
      <c r="C898" s="76" t="n">
        <f aca="false">DATEDIF(Input!$C$23,$B898,"Y")</f>
        <v>114</v>
      </c>
      <c r="E898" s="78" t="n">
        <f aca="false">IF(AND($B898&gt;Input!$C$50,$B898&lt;Input!$C$25),Input!$C$51,0)</f>
        <v>0</v>
      </c>
    </row>
    <row r="899" customFormat="false" ht="12.8" hidden="false" customHeight="false" outlineLevel="0" collapsed="false">
      <c r="A899" s="76" t="n">
        <v>895</v>
      </c>
      <c r="B899" s="77" t="n">
        <f aca="false">EOMONTH(Input!$C$7,A899)</f>
        <v>70159</v>
      </c>
      <c r="C899" s="76" t="n">
        <f aca="false">DATEDIF(Input!$C$23,$B899,"Y")</f>
        <v>114</v>
      </c>
      <c r="E899" s="78" t="n">
        <f aca="false">IF(AND($B899&gt;Input!$C$50,$B899&lt;Input!$C$25),Input!$C$51,0)</f>
        <v>0</v>
      </c>
    </row>
    <row r="900" customFormat="false" ht="12.8" hidden="false" customHeight="false" outlineLevel="0" collapsed="false">
      <c r="A900" s="76" t="n">
        <v>896</v>
      </c>
      <c r="B900" s="77" t="n">
        <f aca="false">EOMONTH(Input!$C$7,A900)</f>
        <v>70188</v>
      </c>
      <c r="C900" s="76" t="n">
        <f aca="false">DATEDIF(Input!$C$23,$B900,"Y")</f>
        <v>114</v>
      </c>
      <c r="E900" s="78" t="n">
        <f aca="false">IF(AND($B900&gt;Input!$C$50,$B900&lt;Input!$C$25),Input!$C$51,0)</f>
        <v>0</v>
      </c>
    </row>
    <row r="901" customFormat="false" ht="12.8" hidden="false" customHeight="false" outlineLevel="0" collapsed="false">
      <c r="A901" s="76" t="n">
        <v>897</v>
      </c>
      <c r="B901" s="77" t="n">
        <f aca="false">EOMONTH(Input!$C$7,A901)</f>
        <v>70219</v>
      </c>
      <c r="C901" s="76" t="n">
        <f aca="false">DATEDIF(Input!$C$23,$B901,"Y")</f>
        <v>114</v>
      </c>
      <c r="E901" s="78" t="n">
        <f aca="false">IF(AND($B901&gt;Input!$C$50,$B901&lt;Input!$C$25),Input!$C$51,0)</f>
        <v>0</v>
      </c>
    </row>
    <row r="902" customFormat="false" ht="12.8" hidden="false" customHeight="false" outlineLevel="0" collapsed="false">
      <c r="A902" s="76" t="n">
        <v>898</v>
      </c>
      <c r="B902" s="77" t="n">
        <f aca="false">EOMONTH(Input!$C$7,A902)</f>
        <v>70249</v>
      </c>
      <c r="C902" s="76" t="n">
        <f aca="false">DATEDIF(Input!$C$23,$B902,"Y")</f>
        <v>114</v>
      </c>
      <c r="E902" s="78" t="n">
        <f aca="false">IF(AND($B902&gt;Input!$C$50,$B902&lt;Input!$C$25),Input!$C$51,0)</f>
        <v>0</v>
      </c>
    </row>
    <row r="903" customFormat="false" ht="12.8" hidden="false" customHeight="false" outlineLevel="0" collapsed="false">
      <c r="A903" s="76" t="n">
        <v>899</v>
      </c>
      <c r="B903" s="77" t="n">
        <f aca="false">EOMONTH(Input!$C$7,A903)</f>
        <v>70280</v>
      </c>
      <c r="C903" s="76" t="n">
        <f aca="false">DATEDIF(Input!$C$23,$B903,"Y")</f>
        <v>115</v>
      </c>
      <c r="E903" s="78" t="n">
        <f aca="false">IF(AND($B903&gt;Input!$C$50,$B903&lt;Input!$C$25),Input!$C$51,0)</f>
        <v>0</v>
      </c>
    </row>
    <row r="904" customFormat="false" ht="12.8" hidden="false" customHeight="false" outlineLevel="0" collapsed="false">
      <c r="A904" s="76" t="n">
        <v>900</v>
      </c>
      <c r="B904" s="77" t="n">
        <f aca="false">EOMONTH(Input!$C$7,A904)</f>
        <v>70310</v>
      </c>
      <c r="C904" s="76" t="n">
        <f aca="false">DATEDIF(Input!$C$23,$B904,"Y")</f>
        <v>115</v>
      </c>
      <c r="E904" s="78" t="n">
        <f aca="false">IF(AND($B904&gt;Input!$C$50,$B904&lt;Input!$C$25),Input!$C$51,0)</f>
        <v>0</v>
      </c>
    </row>
    <row r="905" customFormat="false" ht="12.8" hidden="false" customHeight="false" outlineLevel="0" collapsed="false">
      <c r="A905" s="76" t="n">
        <v>901</v>
      </c>
      <c r="B905" s="77" t="n">
        <f aca="false">EOMONTH(Input!$C$7,A905)</f>
        <v>70341</v>
      </c>
      <c r="C905" s="76" t="n">
        <f aca="false">DATEDIF(Input!$C$23,$B905,"Y")</f>
        <v>115</v>
      </c>
      <c r="E905" s="78" t="n">
        <f aca="false">IF(AND($B905&gt;Input!$C$50,$B905&lt;Input!$C$25),Input!$C$51,0)</f>
        <v>0</v>
      </c>
    </row>
    <row r="906" customFormat="false" ht="12.8" hidden="false" customHeight="false" outlineLevel="0" collapsed="false">
      <c r="A906" s="76" t="n">
        <v>902</v>
      </c>
      <c r="B906" s="77" t="n">
        <f aca="false">EOMONTH(Input!$C$7,A906)</f>
        <v>70372</v>
      </c>
      <c r="C906" s="76" t="n">
        <f aca="false">DATEDIF(Input!$C$23,$B906,"Y")</f>
        <v>115</v>
      </c>
      <c r="E906" s="78" t="n">
        <f aca="false">IF(AND($B906&gt;Input!$C$50,$B906&lt;Input!$C$25),Input!$C$51,0)</f>
        <v>0</v>
      </c>
    </row>
    <row r="907" customFormat="false" ht="12.8" hidden="false" customHeight="false" outlineLevel="0" collapsed="false">
      <c r="A907" s="76" t="n">
        <v>903</v>
      </c>
      <c r="B907" s="77" t="n">
        <f aca="false">EOMONTH(Input!$C$7,A907)</f>
        <v>70402</v>
      </c>
      <c r="C907" s="76" t="n">
        <f aca="false">DATEDIF(Input!$C$23,$B907,"Y")</f>
        <v>115</v>
      </c>
      <c r="E907" s="78" t="n">
        <f aca="false">IF(AND($B907&gt;Input!$C$50,$B907&lt;Input!$C$25),Input!$C$51,0)</f>
        <v>0</v>
      </c>
    </row>
    <row r="908" customFormat="false" ht="12.8" hidden="false" customHeight="false" outlineLevel="0" collapsed="false">
      <c r="A908" s="76" t="n">
        <v>904</v>
      </c>
      <c r="B908" s="77" t="n">
        <f aca="false">EOMONTH(Input!$C$7,A908)</f>
        <v>70433</v>
      </c>
      <c r="C908" s="76" t="n">
        <f aca="false">DATEDIF(Input!$C$23,$B908,"Y")</f>
        <v>115</v>
      </c>
      <c r="E908" s="78" t="n">
        <f aca="false">IF(AND($B908&gt;Input!$C$50,$B908&lt;Input!$C$25),Input!$C$51,0)</f>
        <v>0</v>
      </c>
    </row>
    <row r="909" customFormat="false" ht="12.8" hidden="false" customHeight="false" outlineLevel="0" collapsed="false">
      <c r="A909" s="76" t="n">
        <v>905</v>
      </c>
      <c r="B909" s="77" t="n">
        <f aca="false">EOMONTH(Input!$C$7,A909)</f>
        <v>70463</v>
      </c>
      <c r="C909" s="76" t="n">
        <f aca="false">DATEDIF(Input!$C$23,$B909,"Y")</f>
        <v>115</v>
      </c>
      <c r="E909" s="78" t="n">
        <f aca="false">IF(AND($B909&gt;Input!$C$50,$B909&lt;Input!$C$25),Input!$C$51,0)</f>
        <v>0</v>
      </c>
    </row>
    <row r="910" customFormat="false" ht="12.8" hidden="false" customHeight="false" outlineLevel="0" collapsed="false">
      <c r="A910" s="76" t="n">
        <v>906</v>
      </c>
      <c r="B910" s="77" t="n">
        <f aca="false">EOMONTH(Input!$C$7,A910)</f>
        <v>70494</v>
      </c>
      <c r="C910" s="76" t="n">
        <f aca="false">DATEDIF(Input!$C$23,$B910,"Y")</f>
        <v>115</v>
      </c>
      <c r="E910" s="78" t="n">
        <f aca="false">IF(AND($B910&gt;Input!$C$50,$B910&lt;Input!$C$25),Input!$C$51,0)</f>
        <v>0</v>
      </c>
    </row>
    <row r="911" customFormat="false" ht="12.8" hidden="false" customHeight="false" outlineLevel="0" collapsed="false">
      <c r="A911" s="76" t="n">
        <v>907</v>
      </c>
      <c r="B911" s="77" t="n">
        <f aca="false">EOMONTH(Input!$C$7,A911)</f>
        <v>70525</v>
      </c>
      <c r="C911" s="76" t="n">
        <f aca="false">DATEDIF(Input!$C$23,$B911,"Y")</f>
        <v>115</v>
      </c>
      <c r="E911" s="78" t="n">
        <f aca="false">IF(AND($B911&gt;Input!$C$50,$B911&lt;Input!$C$25),Input!$C$51,0)</f>
        <v>0</v>
      </c>
    </row>
    <row r="912" customFormat="false" ht="12.8" hidden="false" customHeight="false" outlineLevel="0" collapsed="false">
      <c r="A912" s="76" t="n">
        <v>908</v>
      </c>
      <c r="B912" s="77" t="n">
        <f aca="false">EOMONTH(Input!$C$7,A912)</f>
        <v>70553</v>
      </c>
      <c r="C912" s="76" t="n">
        <f aca="false">DATEDIF(Input!$C$23,$B912,"Y")</f>
        <v>115</v>
      </c>
      <c r="E912" s="78" t="n">
        <f aca="false">IF(AND($B912&gt;Input!$C$50,$B912&lt;Input!$C$25),Input!$C$51,0)</f>
        <v>0</v>
      </c>
    </row>
    <row r="913" customFormat="false" ht="12.8" hidden="false" customHeight="false" outlineLevel="0" collapsed="false">
      <c r="A913" s="76" t="n">
        <v>909</v>
      </c>
      <c r="B913" s="77" t="n">
        <f aca="false">EOMONTH(Input!$C$7,A913)</f>
        <v>70584</v>
      </c>
      <c r="C913" s="76" t="n">
        <f aca="false">DATEDIF(Input!$C$23,$B913,"Y")</f>
        <v>115</v>
      </c>
      <c r="E913" s="78" t="n">
        <f aca="false">IF(AND($B913&gt;Input!$C$50,$B913&lt;Input!$C$25),Input!$C$51,0)</f>
        <v>0</v>
      </c>
    </row>
    <row r="914" customFormat="false" ht="12.8" hidden="false" customHeight="false" outlineLevel="0" collapsed="false">
      <c r="A914" s="76" t="n">
        <v>910</v>
      </c>
      <c r="B914" s="77" t="n">
        <f aca="false">EOMONTH(Input!$C$7,A914)</f>
        <v>70614</v>
      </c>
      <c r="C914" s="76" t="n">
        <f aca="false">DATEDIF(Input!$C$23,$B914,"Y")</f>
        <v>115</v>
      </c>
      <c r="E914" s="78" t="n">
        <f aca="false">IF(AND($B914&gt;Input!$C$50,$B914&lt;Input!$C$25),Input!$C$51,0)</f>
        <v>0</v>
      </c>
    </row>
    <row r="915" customFormat="false" ht="12.8" hidden="false" customHeight="false" outlineLevel="0" collapsed="false">
      <c r="A915" s="76" t="n">
        <v>911</v>
      </c>
      <c r="B915" s="77" t="n">
        <f aca="false">EOMONTH(Input!$C$7,A915)</f>
        <v>70645</v>
      </c>
      <c r="C915" s="76" t="n">
        <f aca="false">DATEDIF(Input!$C$23,$B915,"Y")</f>
        <v>116</v>
      </c>
      <c r="E915" s="78" t="n">
        <f aca="false">IF(AND($B915&gt;Input!$C$50,$B915&lt;Input!$C$25),Input!$C$51,0)</f>
        <v>0</v>
      </c>
    </row>
    <row r="916" customFormat="false" ht="12.8" hidden="false" customHeight="false" outlineLevel="0" collapsed="false">
      <c r="A916" s="76" t="n">
        <v>912</v>
      </c>
      <c r="B916" s="77" t="n">
        <f aca="false">EOMONTH(Input!$C$7,A916)</f>
        <v>70675</v>
      </c>
      <c r="C916" s="76" t="n">
        <f aca="false">DATEDIF(Input!$C$23,$B916,"Y")</f>
        <v>116</v>
      </c>
      <c r="E916" s="78" t="n">
        <f aca="false">IF(AND($B916&gt;Input!$C$50,$B916&lt;Input!$C$25),Input!$C$51,0)</f>
        <v>0</v>
      </c>
    </row>
    <row r="917" customFormat="false" ht="12.8" hidden="false" customHeight="false" outlineLevel="0" collapsed="false">
      <c r="A917" s="76" t="n">
        <v>913</v>
      </c>
      <c r="B917" s="77" t="n">
        <f aca="false">EOMONTH(Input!$C$7,A917)</f>
        <v>70706</v>
      </c>
      <c r="C917" s="76" t="n">
        <f aca="false">DATEDIF(Input!$C$23,$B917,"Y")</f>
        <v>116</v>
      </c>
      <c r="E917" s="78" t="n">
        <f aca="false">IF(AND($B917&gt;Input!$C$50,$B917&lt;Input!$C$25),Input!$C$51,0)</f>
        <v>0</v>
      </c>
    </row>
    <row r="918" customFormat="false" ht="12.8" hidden="false" customHeight="false" outlineLevel="0" collapsed="false">
      <c r="A918" s="76" t="n">
        <v>914</v>
      </c>
      <c r="B918" s="77" t="n">
        <f aca="false">EOMONTH(Input!$C$7,A918)</f>
        <v>70737</v>
      </c>
      <c r="C918" s="76" t="n">
        <f aca="false">DATEDIF(Input!$C$23,$B918,"Y")</f>
        <v>116</v>
      </c>
      <c r="E918" s="78" t="n">
        <f aca="false">IF(AND($B918&gt;Input!$C$50,$B918&lt;Input!$C$25),Input!$C$51,0)</f>
        <v>0</v>
      </c>
    </row>
    <row r="919" customFormat="false" ht="12.8" hidden="false" customHeight="false" outlineLevel="0" collapsed="false">
      <c r="A919" s="76" t="n">
        <v>915</v>
      </c>
      <c r="B919" s="77" t="n">
        <f aca="false">EOMONTH(Input!$C$7,A919)</f>
        <v>70767</v>
      </c>
      <c r="C919" s="76" t="n">
        <f aca="false">DATEDIF(Input!$C$23,$B919,"Y")</f>
        <v>116</v>
      </c>
      <c r="E919" s="78" t="n">
        <f aca="false">IF(AND($B919&gt;Input!$C$50,$B919&lt;Input!$C$25),Input!$C$51,0)</f>
        <v>0</v>
      </c>
    </row>
    <row r="920" customFormat="false" ht="12.8" hidden="false" customHeight="false" outlineLevel="0" collapsed="false">
      <c r="A920" s="76" t="n">
        <v>916</v>
      </c>
      <c r="B920" s="77" t="n">
        <f aca="false">EOMONTH(Input!$C$7,A920)</f>
        <v>70798</v>
      </c>
      <c r="C920" s="76" t="n">
        <f aca="false">DATEDIF(Input!$C$23,$B920,"Y")</f>
        <v>116</v>
      </c>
      <c r="E920" s="78" t="n">
        <f aca="false">IF(AND($B920&gt;Input!$C$50,$B920&lt;Input!$C$25),Input!$C$51,0)</f>
        <v>0</v>
      </c>
    </row>
    <row r="921" customFormat="false" ht="12.8" hidden="false" customHeight="false" outlineLevel="0" collapsed="false">
      <c r="A921" s="76" t="n">
        <v>917</v>
      </c>
      <c r="B921" s="77" t="n">
        <f aca="false">EOMONTH(Input!$C$7,A921)</f>
        <v>70828</v>
      </c>
      <c r="C921" s="76" t="n">
        <f aca="false">DATEDIF(Input!$C$23,$B921,"Y")</f>
        <v>116</v>
      </c>
      <c r="E921" s="78" t="n">
        <f aca="false">IF(AND($B921&gt;Input!$C$50,$B921&lt;Input!$C$25),Input!$C$51,0)</f>
        <v>0</v>
      </c>
    </row>
    <row r="922" customFormat="false" ht="12.8" hidden="false" customHeight="false" outlineLevel="0" collapsed="false">
      <c r="A922" s="76" t="n">
        <v>918</v>
      </c>
      <c r="B922" s="77" t="n">
        <f aca="false">EOMONTH(Input!$C$7,A922)</f>
        <v>70859</v>
      </c>
      <c r="C922" s="76" t="n">
        <f aca="false">DATEDIF(Input!$C$23,$B922,"Y")</f>
        <v>116</v>
      </c>
      <c r="E922" s="78" t="n">
        <f aca="false">IF(AND($B922&gt;Input!$C$50,$B922&lt;Input!$C$25),Input!$C$51,0)</f>
        <v>0</v>
      </c>
    </row>
    <row r="923" customFormat="false" ht="12.8" hidden="false" customHeight="false" outlineLevel="0" collapsed="false">
      <c r="A923" s="76" t="n">
        <v>919</v>
      </c>
      <c r="B923" s="77" t="n">
        <f aca="false">EOMONTH(Input!$C$7,A923)</f>
        <v>70890</v>
      </c>
      <c r="C923" s="76" t="n">
        <f aca="false">DATEDIF(Input!$C$23,$B923,"Y")</f>
        <v>116</v>
      </c>
      <c r="E923" s="78" t="n">
        <f aca="false">IF(AND($B923&gt;Input!$C$50,$B923&lt;Input!$C$25),Input!$C$51,0)</f>
        <v>0</v>
      </c>
    </row>
    <row r="924" customFormat="false" ht="12.8" hidden="false" customHeight="false" outlineLevel="0" collapsed="false">
      <c r="A924" s="76" t="n">
        <v>920</v>
      </c>
      <c r="B924" s="77" t="n">
        <f aca="false">EOMONTH(Input!$C$7,A924)</f>
        <v>70918</v>
      </c>
      <c r="C924" s="76" t="n">
        <f aca="false">DATEDIF(Input!$C$23,$B924,"Y")</f>
        <v>116</v>
      </c>
      <c r="E924" s="78" t="n">
        <f aca="false">IF(AND($B924&gt;Input!$C$50,$B924&lt;Input!$C$25),Input!$C$51,0)</f>
        <v>0</v>
      </c>
    </row>
    <row r="925" customFormat="false" ht="12.8" hidden="false" customHeight="false" outlineLevel="0" collapsed="false">
      <c r="A925" s="76" t="n">
        <v>921</v>
      </c>
      <c r="B925" s="77" t="n">
        <f aca="false">EOMONTH(Input!$C$7,A925)</f>
        <v>70949</v>
      </c>
      <c r="C925" s="76" t="n">
        <f aca="false">DATEDIF(Input!$C$23,$B925,"Y")</f>
        <v>116</v>
      </c>
      <c r="E925" s="78" t="n">
        <f aca="false">IF(AND($B925&gt;Input!$C$50,$B925&lt;Input!$C$25),Input!$C$51,0)</f>
        <v>0</v>
      </c>
    </row>
    <row r="926" customFormat="false" ht="12.8" hidden="false" customHeight="false" outlineLevel="0" collapsed="false">
      <c r="A926" s="76" t="n">
        <v>922</v>
      </c>
      <c r="B926" s="77" t="n">
        <f aca="false">EOMONTH(Input!$C$7,A926)</f>
        <v>70979</v>
      </c>
      <c r="C926" s="76" t="n">
        <f aca="false">DATEDIF(Input!$C$23,$B926,"Y")</f>
        <v>116</v>
      </c>
      <c r="E926" s="78" t="n">
        <f aca="false">IF(AND($B926&gt;Input!$C$50,$B926&lt;Input!$C$25),Input!$C$51,0)</f>
        <v>0</v>
      </c>
    </row>
    <row r="927" customFormat="false" ht="12.8" hidden="false" customHeight="false" outlineLevel="0" collapsed="false">
      <c r="A927" s="76" t="n">
        <v>923</v>
      </c>
      <c r="B927" s="77" t="n">
        <f aca="false">EOMONTH(Input!$C$7,A927)</f>
        <v>71010</v>
      </c>
      <c r="C927" s="76" t="n">
        <f aca="false">DATEDIF(Input!$C$23,$B927,"Y")</f>
        <v>117</v>
      </c>
      <c r="E927" s="78" t="n">
        <f aca="false">IF(AND($B927&gt;Input!$C$50,$B927&lt;Input!$C$25),Input!$C$51,0)</f>
        <v>0</v>
      </c>
    </row>
    <row r="928" customFormat="false" ht="12.8" hidden="false" customHeight="false" outlineLevel="0" collapsed="false">
      <c r="A928" s="76" t="n">
        <v>924</v>
      </c>
      <c r="B928" s="77" t="n">
        <f aca="false">EOMONTH(Input!$C$7,A928)</f>
        <v>71040</v>
      </c>
      <c r="C928" s="76" t="n">
        <f aca="false">DATEDIF(Input!$C$23,$B928,"Y")</f>
        <v>117</v>
      </c>
      <c r="E928" s="78" t="n">
        <f aca="false">IF(AND($B928&gt;Input!$C$50,$B928&lt;Input!$C$25),Input!$C$51,0)</f>
        <v>0</v>
      </c>
    </row>
    <row r="929" customFormat="false" ht="12.8" hidden="false" customHeight="false" outlineLevel="0" collapsed="false">
      <c r="A929" s="76" t="n">
        <v>925</v>
      </c>
      <c r="B929" s="77" t="n">
        <f aca="false">EOMONTH(Input!$C$7,A929)</f>
        <v>71071</v>
      </c>
      <c r="C929" s="76" t="n">
        <f aca="false">DATEDIF(Input!$C$23,$B929,"Y")</f>
        <v>117</v>
      </c>
      <c r="E929" s="78" t="n">
        <f aca="false">IF(AND($B929&gt;Input!$C$50,$B929&lt;Input!$C$25),Input!$C$51,0)</f>
        <v>0</v>
      </c>
    </row>
    <row r="930" customFormat="false" ht="12.8" hidden="false" customHeight="false" outlineLevel="0" collapsed="false">
      <c r="A930" s="76" t="n">
        <v>926</v>
      </c>
      <c r="B930" s="77" t="n">
        <f aca="false">EOMONTH(Input!$C$7,A930)</f>
        <v>71102</v>
      </c>
      <c r="C930" s="76" t="n">
        <f aca="false">DATEDIF(Input!$C$23,$B930,"Y")</f>
        <v>117</v>
      </c>
      <c r="E930" s="78" t="n">
        <f aca="false">IF(AND($B930&gt;Input!$C$50,$B930&lt;Input!$C$25),Input!$C$51,0)</f>
        <v>0</v>
      </c>
    </row>
    <row r="931" customFormat="false" ht="12.8" hidden="false" customHeight="false" outlineLevel="0" collapsed="false">
      <c r="A931" s="76" t="n">
        <v>927</v>
      </c>
      <c r="B931" s="77" t="n">
        <f aca="false">EOMONTH(Input!$C$7,A931)</f>
        <v>71132</v>
      </c>
      <c r="C931" s="76" t="n">
        <f aca="false">DATEDIF(Input!$C$23,$B931,"Y")</f>
        <v>117</v>
      </c>
      <c r="E931" s="78" t="n">
        <f aca="false">IF(AND($B931&gt;Input!$C$50,$B931&lt;Input!$C$25),Input!$C$51,0)</f>
        <v>0</v>
      </c>
    </row>
    <row r="932" customFormat="false" ht="12.8" hidden="false" customHeight="false" outlineLevel="0" collapsed="false">
      <c r="A932" s="76" t="n">
        <v>928</v>
      </c>
      <c r="B932" s="77" t="n">
        <f aca="false">EOMONTH(Input!$C$7,A932)</f>
        <v>71163</v>
      </c>
      <c r="C932" s="76" t="n">
        <f aca="false">DATEDIF(Input!$C$23,$B932,"Y")</f>
        <v>117</v>
      </c>
      <c r="E932" s="78" t="n">
        <f aca="false">IF(AND($B932&gt;Input!$C$50,$B932&lt;Input!$C$25),Input!$C$51,0)</f>
        <v>0</v>
      </c>
    </row>
    <row r="933" customFormat="false" ht="12.8" hidden="false" customHeight="false" outlineLevel="0" collapsed="false">
      <c r="A933" s="76" t="n">
        <v>929</v>
      </c>
      <c r="B933" s="77" t="n">
        <f aca="false">EOMONTH(Input!$C$7,A933)</f>
        <v>71193</v>
      </c>
      <c r="C933" s="76" t="n">
        <f aca="false">DATEDIF(Input!$C$23,$B933,"Y")</f>
        <v>117</v>
      </c>
      <c r="E933" s="78" t="n">
        <f aca="false">IF(AND($B933&gt;Input!$C$50,$B933&lt;Input!$C$25),Input!$C$51,0)</f>
        <v>0</v>
      </c>
    </row>
    <row r="934" customFormat="false" ht="12.8" hidden="false" customHeight="false" outlineLevel="0" collapsed="false">
      <c r="A934" s="76" t="n">
        <v>930</v>
      </c>
      <c r="B934" s="77" t="n">
        <f aca="false">EOMONTH(Input!$C$7,A934)</f>
        <v>71224</v>
      </c>
      <c r="C934" s="76" t="n">
        <f aca="false">DATEDIF(Input!$C$23,$B934,"Y")</f>
        <v>117</v>
      </c>
      <c r="E934" s="78" t="n">
        <f aca="false">IF(AND($B934&gt;Input!$C$50,$B934&lt;Input!$C$25),Input!$C$51,0)</f>
        <v>0</v>
      </c>
    </row>
    <row r="935" customFormat="false" ht="12.8" hidden="false" customHeight="false" outlineLevel="0" collapsed="false">
      <c r="A935" s="76" t="n">
        <v>931</v>
      </c>
      <c r="B935" s="77" t="n">
        <f aca="false">EOMONTH(Input!$C$7,A935)</f>
        <v>71255</v>
      </c>
      <c r="C935" s="76" t="n">
        <f aca="false">DATEDIF(Input!$C$23,$B935,"Y")</f>
        <v>117</v>
      </c>
      <c r="E935" s="78" t="n">
        <f aca="false">IF(AND($B935&gt;Input!$C$50,$B935&lt;Input!$C$25),Input!$C$51,0)</f>
        <v>0</v>
      </c>
    </row>
    <row r="936" customFormat="false" ht="12.8" hidden="false" customHeight="false" outlineLevel="0" collapsed="false">
      <c r="A936" s="76" t="n">
        <v>932</v>
      </c>
      <c r="B936" s="77" t="n">
        <f aca="false">EOMONTH(Input!$C$7,A936)</f>
        <v>71283</v>
      </c>
      <c r="C936" s="76" t="n">
        <f aca="false">DATEDIF(Input!$C$23,$B936,"Y")</f>
        <v>117</v>
      </c>
      <c r="E936" s="78" t="n">
        <f aca="false">IF(AND($B936&gt;Input!$C$50,$B936&lt;Input!$C$25),Input!$C$51,0)</f>
        <v>0</v>
      </c>
    </row>
    <row r="937" customFormat="false" ht="12.8" hidden="false" customHeight="false" outlineLevel="0" collapsed="false">
      <c r="A937" s="76" t="n">
        <v>933</v>
      </c>
      <c r="B937" s="77" t="n">
        <f aca="false">EOMONTH(Input!$C$7,A937)</f>
        <v>71314</v>
      </c>
      <c r="C937" s="76" t="n">
        <f aca="false">DATEDIF(Input!$C$23,$B937,"Y")</f>
        <v>117</v>
      </c>
      <c r="E937" s="78" t="n">
        <f aca="false">IF(AND($B937&gt;Input!$C$50,$B937&lt;Input!$C$25),Input!$C$51,0)</f>
        <v>0</v>
      </c>
    </row>
    <row r="938" customFormat="false" ht="12.8" hidden="false" customHeight="false" outlineLevel="0" collapsed="false">
      <c r="A938" s="76" t="n">
        <v>934</v>
      </c>
      <c r="B938" s="77" t="n">
        <f aca="false">EOMONTH(Input!$C$7,A938)</f>
        <v>71344</v>
      </c>
      <c r="C938" s="76" t="n">
        <f aca="false">DATEDIF(Input!$C$23,$B938,"Y")</f>
        <v>117</v>
      </c>
      <c r="E938" s="78" t="n">
        <f aca="false">IF(AND($B938&gt;Input!$C$50,$B938&lt;Input!$C$25),Input!$C$51,0)</f>
        <v>0</v>
      </c>
    </row>
    <row r="939" customFormat="false" ht="12.8" hidden="false" customHeight="false" outlineLevel="0" collapsed="false">
      <c r="A939" s="76" t="n">
        <v>935</v>
      </c>
      <c r="B939" s="77" t="n">
        <f aca="false">EOMONTH(Input!$C$7,A939)</f>
        <v>71375</v>
      </c>
      <c r="C939" s="76" t="n">
        <f aca="false">DATEDIF(Input!$C$23,$B939,"Y")</f>
        <v>118</v>
      </c>
      <c r="E939" s="78" t="n">
        <f aca="false">IF(AND($B939&gt;Input!$C$50,$B939&lt;Input!$C$25),Input!$C$51,0)</f>
        <v>0</v>
      </c>
    </row>
    <row r="940" customFormat="false" ht="12.8" hidden="false" customHeight="false" outlineLevel="0" collapsed="false">
      <c r="A940" s="76" t="n">
        <v>936</v>
      </c>
      <c r="B940" s="77" t="n">
        <f aca="false">EOMONTH(Input!$C$7,A940)</f>
        <v>71405</v>
      </c>
      <c r="C940" s="76" t="n">
        <f aca="false">DATEDIF(Input!$C$23,$B940,"Y")</f>
        <v>118</v>
      </c>
      <c r="E940" s="78" t="n">
        <f aca="false">IF(AND($B940&gt;Input!$C$50,$B940&lt;Input!$C$25),Input!$C$51,0)</f>
        <v>0</v>
      </c>
    </row>
    <row r="941" customFormat="false" ht="12.8" hidden="false" customHeight="false" outlineLevel="0" collapsed="false">
      <c r="A941" s="76" t="n">
        <v>937</v>
      </c>
      <c r="B941" s="77" t="n">
        <f aca="false">EOMONTH(Input!$C$7,A941)</f>
        <v>71436</v>
      </c>
      <c r="C941" s="76" t="n">
        <f aca="false">DATEDIF(Input!$C$23,$B941,"Y")</f>
        <v>118</v>
      </c>
      <c r="E941" s="78" t="n">
        <f aca="false">IF(AND($B941&gt;Input!$C$50,$B941&lt;Input!$C$25),Input!$C$51,0)</f>
        <v>0</v>
      </c>
    </row>
    <row r="942" customFormat="false" ht="12.8" hidden="false" customHeight="false" outlineLevel="0" collapsed="false">
      <c r="A942" s="76" t="n">
        <v>938</v>
      </c>
      <c r="B942" s="77" t="n">
        <f aca="false">EOMONTH(Input!$C$7,A942)</f>
        <v>71467</v>
      </c>
      <c r="C942" s="76" t="n">
        <f aca="false">DATEDIF(Input!$C$23,$B942,"Y")</f>
        <v>118</v>
      </c>
      <c r="E942" s="78" t="n">
        <f aca="false">IF(AND($B942&gt;Input!$C$50,$B942&lt;Input!$C$25),Input!$C$51,0)</f>
        <v>0</v>
      </c>
    </row>
    <row r="943" customFormat="false" ht="12.8" hidden="false" customHeight="false" outlineLevel="0" collapsed="false">
      <c r="A943" s="76" t="n">
        <v>939</v>
      </c>
      <c r="B943" s="77" t="n">
        <f aca="false">EOMONTH(Input!$C$7,A943)</f>
        <v>71497</v>
      </c>
      <c r="C943" s="76" t="n">
        <f aca="false">DATEDIF(Input!$C$23,$B943,"Y")</f>
        <v>118</v>
      </c>
      <c r="E943" s="78" t="n">
        <f aca="false">IF(AND($B943&gt;Input!$C$50,$B943&lt;Input!$C$25),Input!$C$51,0)</f>
        <v>0</v>
      </c>
    </row>
    <row r="944" customFormat="false" ht="12.8" hidden="false" customHeight="false" outlineLevel="0" collapsed="false">
      <c r="A944" s="76" t="n">
        <v>940</v>
      </c>
      <c r="B944" s="77" t="n">
        <f aca="false">EOMONTH(Input!$C$7,A944)</f>
        <v>71528</v>
      </c>
      <c r="C944" s="76" t="n">
        <f aca="false">DATEDIF(Input!$C$23,$B944,"Y")</f>
        <v>118</v>
      </c>
      <c r="E944" s="78" t="n">
        <f aca="false">IF(AND($B944&gt;Input!$C$50,$B944&lt;Input!$C$25),Input!$C$51,0)</f>
        <v>0</v>
      </c>
    </row>
    <row r="945" customFormat="false" ht="12.8" hidden="false" customHeight="false" outlineLevel="0" collapsed="false">
      <c r="A945" s="76" t="n">
        <v>941</v>
      </c>
      <c r="B945" s="77" t="n">
        <f aca="false">EOMONTH(Input!$C$7,A945)</f>
        <v>71558</v>
      </c>
      <c r="C945" s="76" t="n">
        <f aca="false">DATEDIF(Input!$C$23,$B945,"Y")</f>
        <v>118</v>
      </c>
      <c r="E945" s="78" t="n">
        <f aca="false">IF(AND($B945&gt;Input!$C$50,$B945&lt;Input!$C$25),Input!$C$51,0)</f>
        <v>0</v>
      </c>
    </row>
    <row r="946" customFormat="false" ht="12.8" hidden="false" customHeight="false" outlineLevel="0" collapsed="false">
      <c r="A946" s="76" t="n">
        <v>942</v>
      </c>
      <c r="B946" s="77" t="n">
        <f aca="false">EOMONTH(Input!$C$7,A946)</f>
        <v>71589</v>
      </c>
      <c r="C946" s="76" t="n">
        <f aca="false">DATEDIF(Input!$C$23,$B946,"Y")</f>
        <v>118</v>
      </c>
      <c r="E946" s="78" t="n">
        <f aca="false">IF(AND($B946&gt;Input!$C$50,$B946&lt;Input!$C$25),Input!$C$51,0)</f>
        <v>0</v>
      </c>
    </row>
    <row r="947" customFormat="false" ht="12.8" hidden="false" customHeight="false" outlineLevel="0" collapsed="false">
      <c r="A947" s="76" t="n">
        <v>943</v>
      </c>
      <c r="B947" s="77" t="n">
        <f aca="false">EOMONTH(Input!$C$7,A947)</f>
        <v>71620</v>
      </c>
      <c r="C947" s="76" t="n">
        <f aca="false">DATEDIF(Input!$C$23,$B947,"Y")</f>
        <v>118</v>
      </c>
      <c r="E947" s="78" t="n">
        <f aca="false">IF(AND($B947&gt;Input!$C$50,$B947&lt;Input!$C$25),Input!$C$51,0)</f>
        <v>0</v>
      </c>
    </row>
    <row r="948" customFormat="false" ht="12.8" hidden="false" customHeight="false" outlineLevel="0" collapsed="false">
      <c r="A948" s="76" t="n">
        <v>944</v>
      </c>
      <c r="B948" s="77" t="n">
        <f aca="false">EOMONTH(Input!$C$7,A948)</f>
        <v>71649</v>
      </c>
      <c r="C948" s="76" t="n">
        <f aca="false">DATEDIF(Input!$C$23,$B948,"Y")</f>
        <v>118</v>
      </c>
      <c r="E948" s="78" t="n">
        <f aca="false">IF(AND($B948&gt;Input!$C$50,$B948&lt;Input!$C$25),Input!$C$51,0)</f>
        <v>0</v>
      </c>
    </row>
    <row r="949" customFormat="false" ht="12.8" hidden="false" customHeight="false" outlineLevel="0" collapsed="false">
      <c r="A949" s="76" t="n">
        <v>945</v>
      </c>
      <c r="B949" s="77" t="n">
        <f aca="false">EOMONTH(Input!$C$7,A949)</f>
        <v>71680</v>
      </c>
      <c r="C949" s="76" t="n">
        <f aca="false">DATEDIF(Input!$C$23,$B949,"Y")</f>
        <v>118</v>
      </c>
      <c r="E949" s="78" t="n">
        <f aca="false">IF(AND($B949&gt;Input!$C$50,$B949&lt;Input!$C$25),Input!$C$51,0)</f>
        <v>0</v>
      </c>
    </row>
    <row r="950" customFormat="false" ht="12.8" hidden="false" customHeight="false" outlineLevel="0" collapsed="false">
      <c r="A950" s="76" t="n">
        <v>946</v>
      </c>
      <c r="B950" s="77" t="n">
        <f aca="false">EOMONTH(Input!$C$7,A950)</f>
        <v>71710</v>
      </c>
      <c r="C950" s="76" t="n">
        <f aca="false">DATEDIF(Input!$C$23,$B950,"Y")</f>
        <v>118</v>
      </c>
      <c r="E950" s="78" t="n">
        <f aca="false">IF(AND($B950&gt;Input!$C$50,$B950&lt;Input!$C$25),Input!$C$51,0)</f>
        <v>0</v>
      </c>
    </row>
    <row r="951" customFormat="false" ht="12.8" hidden="false" customHeight="false" outlineLevel="0" collapsed="false">
      <c r="A951" s="76" t="n">
        <v>947</v>
      </c>
      <c r="B951" s="77" t="n">
        <f aca="false">EOMONTH(Input!$C$7,A951)</f>
        <v>71741</v>
      </c>
      <c r="C951" s="76" t="n">
        <f aca="false">DATEDIF(Input!$C$23,$B951,"Y")</f>
        <v>119</v>
      </c>
      <c r="E951" s="78" t="n">
        <f aca="false">IF(AND($B951&gt;Input!$C$50,$B951&lt;Input!$C$25),Input!$C$51,0)</f>
        <v>0</v>
      </c>
    </row>
    <row r="952" customFormat="false" ht="12.8" hidden="false" customHeight="false" outlineLevel="0" collapsed="false">
      <c r="A952" s="76" t="n">
        <v>948</v>
      </c>
      <c r="B952" s="77" t="n">
        <f aca="false">EOMONTH(Input!$C$7,A952)</f>
        <v>71771</v>
      </c>
      <c r="C952" s="76" t="n">
        <f aca="false">DATEDIF(Input!$C$23,$B952,"Y")</f>
        <v>119</v>
      </c>
      <c r="E952" s="78" t="n">
        <f aca="false">IF(AND($B952&gt;Input!$C$50,$B952&lt;Input!$C$25),Input!$C$51,0)</f>
        <v>0</v>
      </c>
    </row>
    <row r="953" customFormat="false" ht="12.8" hidden="false" customHeight="false" outlineLevel="0" collapsed="false">
      <c r="A953" s="76" t="n">
        <v>949</v>
      </c>
      <c r="B953" s="77" t="n">
        <f aca="false">EOMONTH(Input!$C$7,A953)</f>
        <v>71802</v>
      </c>
      <c r="C953" s="76" t="n">
        <f aca="false">DATEDIF(Input!$C$23,$B953,"Y")</f>
        <v>119</v>
      </c>
      <c r="E953" s="78" t="n">
        <f aca="false">IF(AND($B953&gt;Input!$C$50,$B953&lt;Input!$C$25),Input!$C$51,0)</f>
        <v>0</v>
      </c>
    </row>
    <row r="954" customFormat="false" ht="12.8" hidden="false" customHeight="false" outlineLevel="0" collapsed="false">
      <c r="A954" s="76" t="n">
        <v>950</v>
      </c>
      <c r="B954" s="77" t="n">
        <f aca="false">EOMONTH(Input!$C$7,A954)</f>
        <v>71833</v>
      </c>
      <c r="C954" s="76" t="n">
        <f aca="false">DATEDIF(Input!$C$23,$B954,"Y")</f>
        <v>119</v>
      </c>
      <c r="E954" s="78" t="n">
        <f aca="false">IF(AND($B954&gt;Input!$C$50,$B954&lt;Input!$C$25),Input!$C$51,0)</f>
        <v>0</v>
      </c>
    </row>
    <row r="955" customFormat="false" ht="12.8" hidden="false" customHeight="false" outlineLevel="0" collapsed="false">
      <c r="A955" s="76" t="n">
        <v>951</v>
      </c>
      <c r="B955" s="77" t="n">
        <f aca="false">EOMONTH(Input!$C$7,A955)</f>
        <v>71863</v>
      </c>
      <c r="C955" s="76" t="n">
        <f aca="false">DATEDIF(Input!$C$23,$B955,"Y")</f>
        <v>119</v>
      </c>
      <c r="E955" s="78" t="n">
        <f aca="false">IF(AND($B955&gt;Input!$C$50,$B955&lt;Input!$C$25),Input!$C$51,0)</f>
        <v>0</v>
      </c>
    </row>
    <row r="956" customFormat="false" ht="12.8" hidden="false" customHeight="false" outlineLevel="0" collapsed="false">
      <c r="A956" s="76" t="n">
        <v>952</v>
      </c>
      <c r="B956" s="77" t="n">
        <f aca="false">EOMONTH(Input!$C$7,A956)</f>
        <v>71894</v>
      </c>
      <c r="C956" s="76" t="n">
        <f aca="false">DATEDIF(Input!$C$23,$B956,"Y")</f>
        <v>119</v>
      </c>
      <c r="E956" s="78" t="n">
        <f aca="false">IF(AND($B956&gt;Input!$C$50,$B956&lt;Input!$C$25),Input!$C$51,0)</f>
        <v>0</v>
      </c>
    </row>
    <row r="957" customFormat="false" ht="12.8" hidden="false" customHeight="false" outlineLevel="0" collapsed="false">
      <c r="A957" s="76" t="n">
        <v>953</v>
      </c>
      <c r="B957" s="77" t="n">
        <f aca="false">EOMONTH(Input!$C$7,A957)</f>
        <v>71924</v>
      </c>
      <c r="C957" s="76" t="n">
        <f aca="false">DATEDIF(Input!$C$23,$B957,"Y")</f>
        <v>119</v>
      </c>
      <c r="E957" s="78" t="n">
        <f aca="false">IF(AND($B957&gt;Input!$C$50,$B957&lt;Input!$C$25),Input!$C$51,0)</f>
        <v>0</v>
      </c>
    </row>
    <row r="958" customFormat="false" ht="12.8" hidden="false" customHeight="false" outlineLevel="0" collapsed="false">
      <c r="A958" s="76" t="n">
        <v>954</v>
      </c>
      <c r="B958" s="77" t="n">
        <f aca="false">EOMONTH(Input!$C$7,A958)</f>
        <v>71955</v>
      </c>
      <c r="C958" s="76" t="n">
        <f aca="false">DATEDIF(Input!$C$23,$B958,"Y")</f>
        <v>119</v>
      </c>
      <c r="E958" s="78" t="n">
        <f aca="false">IF(AND($B958&gt;Input!$C$50,$B958&lt;Input!$C$25),Input!$C$51,0)</f>
        <v>0</v>
      </c>
    </row>
    <row r="959" customFormat="false" ht="12.8" hidden="false" customHeight="false" outlineLevel="0" collapsed="false">
      <c r="A959" s="76" t="n">
        <v>955</v>
      </c>
      <c r="B959" s="77" t="n">
        <f aca="false">EOMONTH(Input!$C$7,A959)</f>
        <v>71986</v>
      </c>
      <c r="C959" s="76" t="n">
        <f aca="false">DATEDIF(Input!$C$23,$B959,"Y")</f>
        <v>119</v>
      </c>
      <c r="E959" s="78" t="n">
        <f aca="false">IF(AND($B959&gt;Input!$C$50,$B959&lt;Input!$C$25),Input!$C$51,0)</f>
        <v>0</v>
      </c>
    </row>
    <row r="960" customFormat="false" ht="12.8" hidden="false" customHeight="false" outlineLevel="0" collapsed="false">
      <c r="A960" s="76" t="n">
        <v>956</v>
      </c>
      <c r="B960" s="77" t="n">
        <f aca="false">EOMONTH(Input!$C$7,A960)</f>
        <v>72014</v>
      </c>
      <c r="C960" s="76" t="n">
        <f aca="false">DATEDIF(Input!$C$23,$B960,"Y")</f>
        <v>119</v>
      </c>
      <c r="E960" s="78" t="n">
        <f aca="false">IF(AND($B960&gt;Input!$C$50,$B960&lt;Input!$C$25),Input!$C$51,0)</f>
        <v>0</v>
      </c>
    </row>
    <row r="961" customFormat="false" ht="12.8" hidden="false" customHeight="false" outlineLevel="0" collapsed="false">
      <c r="A961" s="76" t="n">
        <v>957</v>
      </c>
      <c r="B961" s="77" t="n">
        <f aca="false">EOMONTH(Input!$C$7,A961)</f>
        <v>72045</v>
      </c>
      <c r="C961" s="76" t="n">
        <f aca="false">DATEDIF(Input!$C$23,$B961,"Y")</f>
        <v>119</v>
      </c>
      <c r="E961" s="78" t="n">
        <f aca="false">IF(AND($B961&gt;Input!$C$50,$B961&lt;Input!$C$25),Input!$C$51,0)</f>
        <v>0</v>
      </c>
    </row>
    <row r="962" customFormat="false" ht="12.8" hidden="false" customHeight="false" outlineLevel="0" collapsed="false">
      <c r="A962" s="76" t="n">
        <v>958</v>
      </c>
      <c r="B962" s="77" t="n">
        <f aca="false">EOMONTH(Input!$C$7,A962)</f>
        <v>72075</v>
      </c>
      <c r="C962" s="76" t="n">
        <f aca="false">DATEDIF(Input!$C$23,$B962,"Y")</f>
        <v>119</v>
      </c>
      <c r="E962" s="78" t="n">
        <f aca="false">IF(AND($B962&gt;Input!$C$50,$B962&lt;Input!$C$25),Input!$C$51,0)</f>
        <v>0</v>
      </c>
    </row>
    <row r="963" customFormat="false" ht="12.8" hidden="false" customHeight="false" outlineLevel="0" collapsed="false">
      <c r="A963" s="76" t="n">
        <v>959</v>
      </c>
      <c r="B963" s="77" t="n">
        <f aca="false">EOMONTH(Input!$C$7,A963)</f>
        <v>72106</v>
      </c>
      <c r="C963" s="76" t="n">
        <f aca="false">DATEDIF(Input!$C$23,$B963,"Y")</f>
        <v>120</v>
      </c>
      <c r="E963" s="78" t="n">
        <f aca="false">IF(AND($B963&gt;Input!$C$50,$B963&lt;Input!$C$25),Input!$C$51,0)</f>
        <v>0</v>
      </c>
    </row>
    <row r="964" customFormat="false" ht="12.8" hidden="false" customHeight="false" outlineLevel="0" collapsed="false">
      <c r="A964" s="76" t="n">
        <v>960</v>
      </c>
      <c r="B964" s="77" t="n">
        <f aca="false">EOMONTH(Input!$C$7,A964)</f>
        <v>72136</v>
      </c>
      <c r="C964" s="76" t="n">
        <f aca="false">DATEDIF(Input!$C$23,$B964,"Y")</f>
        <v>120</v>
      </c>
      <c r="E964" s="78" t="n">
        <f aca="false">IF(AND($B964&gt;Input!$C$50,$B964&lt;Input!$C$25),Input!$C$51,0)</f>
        <v>0</v>
      </c>
    </row>
    <row r="965" customFormat="false" ht="12.8" hidden="false" customHeight="false" outlineLevel="0" collapsed="false">
      <c r="A965" s="76" t="n">
        <v>961</v>
      </c>
      <c r="B965" s="77" t="n">
        <f aca="false">EOMONTH(Input!$C$7,A965)</f>
        <v>72167</v>
      </c>
      <c r="C965" s="76" t="n">
        <f aca="false">DATEDIF(Input!$C$23,$B965,"Y")</f>
        <v>120</v>
      </c>
      <c r="E965" s="78" t="n">
        <f aca="false">IF(AND($B965&gt;Input!$C$50,$B965&lt;Input!$C$25),Input!$C$51,0)</f>
        <v>0</v>
      </c>
    </row>
    <row r="966" customFormat="false" ht="12.8" hidden="false" customHeight="false" outlineLevel="0" collapsed="false">
      <c r="A966" s="76" t="n">
        <v>962</v>
      </c>
      <c r="B966" s="77" t="n">
        <f aca="false">EOMONTH(Input!$C$7,A966)</f>
        <v>72198</v>
      </c>
      <c r="C966" s="76" t="n">
        <f aca="false">DATEDIF(Input!$C$23,$B966,"Y")</f>
        <v>120</v>
      </c>
      <c r="E966" s="78" t="n">
        <f aca="false">IF(AND($B966&gt;Input!$C$50,$B966&lt;Input!$C$25),Input!$C$51,0)</f>
        <v>0</v>
      </c>
    </row>
    <row r="967" customFormat="false" ht="12.8" hidden="false" customHeight="false" outlineLevel="0" collapsed="false">
      <c r="A967" s="76" t="n">
        <v>963</v>
      </c>
      <c r="B967" s="77" t="n">
        <f aca="false">EOMONTH(Input!$C$7,A967)</f>
        <v>72228</v>
      </c>
      <c r="C967" s="76" t="n">
        <f aca="false">DATEDIF(Input!$C$23,$B967,"Y")</f>
        <v>120</v>
      </c>
      <c r="E967" s="78" t="n">
        <f aca="false">IF(AND($B967&gt;Input!$C$50,$B967&lt;Input!$C$25),Input!$C$51,0)</f>
        <v>0</v>
      </c>
    </row>
    <row r="968" customFormat="false" ht="12.8" hidden="false" customHeight="false" outlineLevel="0" collapsed="false">
      <c r="A968" s="76" t="n">
        <v>964</v>
      </c>
      <c r="B968" s="77" t="n">
        <f aca="false">EOMONTH(Input!$C$7,A968)</f>
        <v>72259</v>
      </c>
      <c r="C968" s="76" t="n">
        <f aca="false">DATEDIF(Input!$C$23,$B968,"Y")</f>
        <v>120</v>
      </c>
      <c r="E968" s="78" t="n">
        <f aca="false">IF(AND($B968&gt;Input!$C$50,$B968&lt;Input!$C$25),Input!$C$51,0)</f>
        <v>0</v>
      </c>
    </row>
    <row r="969" customFormat="false" ht="12.8" hidden="false" customHeight="false" outlineLevel="0" collapsed="false">
      <c r="A969" s="76" t="n">
        <v>965</v>
      </c>
      <c r="B969" s="77" t="n">
        <f aca="false">EOMONTH(Input!$C$7,A969)</f>
        <v>72289</v>
      </c>
      <c r="C969" s="76" t="n">
        <f aca="false">DATEDIF(Input!$C$23,$B969,"Y")</f>
        <v>120</v>
      </c>
      <c r="E969" s="78" t="n">
        <f aca="false">IF(AND($B969&gt;Input!$C$50,$B969&lt;Input!$C$25),Input!$C$51,0)</f>
        <v>0</v>
      </c>
    </row>
    <row r="970" customFormat="false" ht="12.8" hidden="false" customHeight="false" outlineLevel="0" collapsed="false">
      <c r="A970" s="76" t="n">
        <v>966</v>
      </c>
      <c r="B970" s="77" t="n">
        <f aca="false">EOMONTH(Input!$C$7,A970)</f>
        <v>72320</v>
      </c>
      <c r="C970" s="76" t="n">
        <f aca="false">DATEDIF(Input!$C$23,$B970,"Y")</f>
        <v>120</v>
      </c>
      <c r="E970" s="78" t="n">
        <f aca="false">IF(AND($B970&gt;Input!$C$50,$B970&lt;Input!$C$25),Input!$C$51,0)</f>
        <v>0</v>
      </c>
    </row>
    <row r="971" customFormat="false" ht="12.8" hidden="false" customHeight="false" outlineLevel="0" collapsed="false">
      <c r="A971" s="76" t="n">
        <v>967</v>
      </c>
      <c r="B971" s="77" t="n">
        <f aca="false">EOMONTH(Input!$C$7,A971)</f>
        <v>72351</v>
      </c>
      <c r="C971" s="76" t="n">
        <f aca="false">DATEDIF(Input!$C$23,$B971,"Y")</f>
        <v>120</v>
      </c>
      <c r="E971" s="78" t="n">
        <f aca="false">IF(AND($B971&gt;Input!$C$50,$B971&lt;Input!$C$25),Input!$C$51,0)</f>
        <v>0</v>
      </c>
    </row>
    <row r="972" customFormat="false" ht="12.8" hidden="false" customHeight="false" outlineLevel="0" collapsed="false">
      <c r="A972" s="76" t="n">
        <v>968</v>
      </c>
      <c r="B972" s="77" t="n">
        <f aca="false">EOMONTH(Input!$C$7,A972)</f>
        <v>72379</v>
      </c>
      <c r="C972" s="76" t="n">
        <f aca="false">DATEDIF(Input!$C$23,$B972,"Y")</f>
        <v>120</v>
      </c>
      <c r="E972" s="78" t="n">
        <f aca="false">IF(AND($B972&gt;Input!$C$50,$B972&lt;Input!$C$25),Input!$C$51,0)</f>
        <v>0</v>
      </c>
    </row>
    <row r="973" customFormat="false" ht="12.8" hidden="false" customHeight="false" outlineLevel="0" collapsed="false">
      <c r="A973" s="76" t="n">
        <v>969</v>
      </c>
      <c r="B973" s="77" t="n">
        <f aca="false">EOMONTH(Input!$C$7,A973)</f>
        <v>72410</v>
      </c>
      <c r="C973" s="76" t="n">
        <f aca="false">DATEDIF(Input!$C$23,$B973,"Y")</f>
        <v>120</v>
      </c>
      <c r="E973" s="78" t="n">
        <f aca="false">IF(AND($B973&gt;Input!$C$50,$B973&lt;Input!$C$25),Input!$C$51,0)</f>
        <v>0</v>
      </c>
    </row>
    <row r="974" customFormat="false" ht="12.8" hidden="false" customHeight="false" outlineLevel="0" collapsed="false">
      <c r="A974" s="76" t="n">
        <v>970</v>
      </c>
      <c r="B974" s="77" t="n">
        <f aca="false">EOMONTH(Input!$C$7,A974)</f>
        <v>72440</v>
      </c>
      <c r="C974" s="76" t="n">
        <f aca="false">DATEDIF(Input!$C$23,$B974,"Y")</f>
        <v>120</v>
      </c>
      <c r="E974" s="78" t="n">
        <f aca="false">IF(AND($B974&gt;Input!$C$50,$B974&lt;Input!$C$25),Input!$C$51,0)</f>
        <v>0</v>
      </c>
    </row>
    <row r="975" customFormat="false" ht="12.8" hidden="false" customHeight="false" outlineLevel="0" collapsed="false">
      <c r="A975" s="76" t="n">
        <v>971</v>
      </c>
      <c r="B975" s="77" t="n">
        <f aca="false">EOMONTH(Input!$C$7,A975)</f>
        <v>72471</v>
      </c>
      <c r="C975" s="76" t="n">
        <f aca="false">DATEDIF(Input!$C$23,$B975,"Y")</f>
        <v>121</v>
      </c>
      <c r="E975" s="78" t="n">
        <f aca="false">IF(AND($B975&gt;Input!$C$50,$B975&lt;Input!$C$25),Input!$C$51,0)</f>
        <v>0</v>
      </c>
    </row>
    <row r="976" customFormat="false" ht="12.8" hidden="false" customHeight="false" outlineLevel="0" collapsed="false">
      <c r="A976" s="76" t="n">
        <v>972</v>
      </c>
      <c r="B976" s="77" t="n">
        <f aca="false">EOMONTH(Input!$C$7,A976)</f>
        <v>72501</v>
      </c>
      <c r="C976" s="76" t="n">
        <f aca="false">DATEDIF(Input!$C$23,$B976,"Y")</f>
        <v>121</v>
      </c>
      <c r="E976" s="78" t="n">
        <f aca="false">IF(AND($B976&gt;Input!$C$50,$B976&lt;Input!$C$25),Input!$C$51,0)</f>
        <v>0</v>
      </c>
    </row>
    <row r="977" customFormat="false" ht="12.8" hidden="false" customHeight="false" outlineLevel="0" collapsed="false">
      <c r="A977" s="76" t="n">
        <v>973</v>
      </c>
      <c r="B977" s="77" t="n">
        <f aca="false">EOMONTH(Input!$C$7,A977)</f>
        <v>72532</v>
      </c>
      <c r="C977" s="76" t="n">
        <f aca="false">DATEDIF(Input!$C$23,$B977,"Y")</f>
        <v>121</v>
      </c>
      <c r="E977" s="78" t="n">
        <f aca="false">IF(AND($B977&gt;Input!$C$50,$B977&lt;Input!$C$25),Input!$C$51,0)</f>
        <v>0</v>
      </c>
    </row>
    <row r="978" customFormat="false" ht="12.8" hidden="false" customHeight="false" outlineLevel="0" collapsed="false">
      <c r="A978" s="76" t="n">
        <v>974</v>
      </c>
      <c r="B978" s="77" t="n">
        <f aca="false">EOMONTH(Input!$C$7,A978)</f>
        <v>72563</v>
      </c>
      <c r="C978" s="76" t="n">
        <f aca="false">DATEDIF(Input!$C$23,$B978,"Y")</f>
        <v>121</v>
      </c>
      <c r="E978" s="78" t="n">
        <f aca="false">IF(AND($B978&gt;Input!$C$50,$B978&lt;Input!$C$25),Input!$C$51,0)</f>
        <v>0</v>
      </c>
    </row>
    <row r="979" customFormat="false" ht="12.8" hidden="false" customHeight="false" outlineLevel="0" collapsed="false">
      <c r="A979" s="76" t="n">
        <v>975</v>
      </c>
      <c r="B979" s="77" t="n">
        <f aca="false">EOMONTH(Input!$C$7,A979)</f>
        <v>72593</v>
      </c>
      <c r="C979" s="76" t="n">
        <f aca="false">DATEDIF(Input!$C$23,$B979,"Y")</f>
        <v>121</v>
      </c>
      <c r="E979" s="78" t="n">
        <f aca="false">IF(AND($B979&gt;Input!$C$50,$B979&lt;Input!$C$25),Input!$C$51,0)</f>
        <v>0</v>
      </c>
    </row>
    <row r="980" customFormat="false" ht="12.8" hidden="false" customHeight="false" outlineLevel="0" collapsed="false">
      <c r="A980" s="76" t="n">
        <v>976</v>
      </c>
      <c r="B980" s="77" t="n">
        <f aca="false">EOMONTH(Input!$C$7,A980)</f>
        <v>72624</v>
      </c>
      <c r="C980" s="76" t="n">
        <f aca="false">DATEDIF(Input!$C$23,$B980,"Y")</f>
        <v>121</v>
      </c>
      <c r="E980" s="78" t="n">
        <f aca="false">IF(AND($B980&gt;Input!$C$50,$B980&lt;Input!$C$25),Input!$C$51,0)</f>
        <v>0</v>
      </c>
    </row>
    <row r="981" customFormat="false" ht="12.8" hidden="false" customHeight="false" outlineLevel="0" collapsed="false">
      <c r="A981" s="76" t="n">
        <v>977</v>
      </c>
      <c r="B981" s="77" t="n">
        <f aca="false">EOMONTH(Input!$C$7,A981)</f>
        <v>72654</v>
      </c>
      <c r="C981" s="76" t="n">
        <f aca="false">DATEDIF(Input!$C$23,$B981,"Y")</f>
        <v>121</v>
      </c>
      <c r="E981" s="78" t="n">
        <f aca="false">IF(AND($B981&gt;Input!$C$50,$B981&lt;Input!$C$25),Input!$C$51,0)</f>
        <v>0</v>
      </c>
    </row>
    <row r="982" customFormat="false" ht="12.8" hidden="false" customHeight="false" outlineLevel="0" collapsed="false">
      <c r="A982" s="76" t="n">
        <v>978</v>
      </c>
      <c r="B982" s="77" t="n">
        <f aca="false">EOMONTH(Input!$C$7,A982)</f>
        <v>72685</v>
      </c>
      <c r="C982" s="76" t="n">
        <f aca="false">DATEDIF(Input!$C$23,$B982,"Y")</f>
        <v>121</v>
      </c>
      <c r="E982" s="78" t="n">
        <f aca="false">IF(AND($B982&gt;Input!$C$50,$B982&lt;Input!$C$25),Input!$C$51,0)</f>
        <v>0</v>
      </c>
    </row>
    <row r="983" customFormat="false" ht="12.8" hidden="false" customHeight="false" outlineLevel="0" collapsed="false">
      <c r="A983" s="76" t="n">
        <v>979</v>
      </c>
      <c r="B983" s="77" t="n">
        <f aca="false">EOMONTH(Input!$C$7,A983)</f>
        <v>72716</v>
      </c>
      <c r="C983" s="76" t="n">
        <f aca="false">DATEDIF(Input!$C$23,$B983,"Y")</f>
        <v>121</v>
      </c>
      <c r="E983" s="78" t="n">
        <f aca="false">IF(AND($B983&gt;Input!$C$50,$B983&lt;Input!$C$25),Input!$C$51,0)</f>
        <v>0</v>
      </c>
    </row>
    <row r="984" customFormat="false" ht="12.8" hidden="false" customHeight="false" outlineLevel="0" collapsed="false">
      <c r="A984" s="76" t="n">
        <v>980</v>
      </c>
      <c r="B984" s="77" t="n">
        <f aca="false">EOMONTH(Input!$C$7,A984)</f>
        <v>72744</v>
      </c>
      <c r="C984" s="76" t="n">
        <f aca="false">DATEDIF(Input!$C$23,$B984,"Y")</f>
        <v>121</v>
      </c>
      <c r="E984" s="78" t="n">
        <f aca="false">IF(AND($B984&gt;Input!$C$50,$B984&lt;Input!$C$25),Input!$C$51,0)</f>
        <v>0</v>
      </c>
    </row>
    <row r="985" customFormat="false" ht="12.8" hidden="false" customHeight="false" outlineLevel="0" collapsed="false">
      <c r="A985" s="76" t="n">
        <v>981</v>
      </c>
      <c r="B985" s="77" t="n">
        <f aca="false">EOMONTH(Input!$C$7,A985)</f>
        <v>72775</v>
      </c>
      <c r="C985" s="76" t="n">
        <f aca="false">DATEDIF(Input!$C$23,$B985,"Y")</f>
        <v>121</v>
      </c>
      <c r="E985" s="78" t="n">
        <f aca="false">IF(AND($B985&gt;Input!$C$50,$B985&lt;Input!$C$25),Input!$C$51,0)</f>
        <v>0</v>
      </c>
    </row>
    <row r="986" customFormat="false" ht="12.8" hidden="false" customHeight="false" outlineLevel="0" collapsed="false">
      <c r="A986" s="76" t="n">
        <v>982</v>
      </c>
      <c r="B986" s="77" t="n">
        <f aca="false">EOMONTH(Input!$C$7,A986)</f>
        <v>72805</v>
      </c>
      <c r="C986" s="76" t="n">
        <f aca="false">DATEDIF(Input!$C$23,$B986,"Y")</f>
        <v>121</v>
      </c>
      <c r="E986" s="78" t="n">
        <f aca="false">IF(AND($B986&gt;Input!$C$50,$B986&lt;Input!$C$25),Input!$C$51,0)</f>
        <v>0</v>
      </c>
    </row>
    <row r="987" customFormat="false" ht="12.8" hidden="false" customHeight="false" outlineLevel="0" collapsed="false">
      <c r="A987" s="76" t="n">
        <v>983</v>
      </c>
      <c r="B987" s="77" t="n">
        <f aca="false">EOMONTH(Input!$C$7,A987)</f>
        <v>72836</v>
      </c>
      <c r="C987" s="76" t="n">
        <f aca="false">DATEDIF(Input!$C$23,$B987,"Y")</f>
        <v>122</v>
      </c>
      <c r="E987" s="78" t="n">
        <f aca="false">IF(AND($B987&gt;Input!$C$50,$B987&lt;Input!$C$25),Input!$C$51,0)</f>
        <v>0</v>
      </c>
    </row>
    <row r="988" customFormat="false" ht="12.8" hidden="false" customHeight="false" outlineLevel="0" collapsed="false">
      <c r="A988" s="76" t="n">
        <v>984</v>
      </c>
      <c r="B988" s="77" t="n">
        <f aca="false">EOMONTH(Input!$C$7,A988)</f>
        <v>72866</v>
      </c>
      <c r="C988" s="76" t="n">
        <f aca="false">DATEDIF(Input!$C$23,$B988,"Y")</f>
        <v>122</v>
      </c>
      <c r="E988" s="78" t="n">
        <f aca="false">IF(AND($B988&gt;Input!$C$50,$B988&lt;Input!$C$25),Input!$C$51,0)</f>
        <v>0</v>
      </c>
    </row>
    <row r="989" customFormat="false" ht="12.8" hidden="false" customHeight="false" outlineLevel="0" collapsed="false">
      <c r="A989" s="76" t="n">
        <v>985</v>
      </c>
      <c r="B989" s="77" t="n">
        <f aca="false">EOMONTH(Input!$C$7,A989)</f>
        <v>72897</v>
      </c>
      <c r="C989" s="76" t="n">
        <f aca="false">DATEDIF(Input!$C$23,$B989,"Y")</f>
        <v>122</v>
      </c>
      <c r="E989" s="78" t="n">
        <f aca="false">IF(AND($B989&gt;Input!$C$50,$B989&lt;Input!$C$25),Input!$C$51,0)</f>
        <v>0</v>
      </c>
    </row>
    <row r="990" customFormat="false" ht="12.8" hidden="false" customHeight="false" outlineLevel="0" collapsed="false">
      <c r="A990" s="76" t="n">
        <v>986</v>
      </c>
      <c r="B990" s="77" t="n">
        <f aca="false">EOMONTH(Input!$C$7,A990)</f>
        <v>72928</v>
      </c>
      <c r="C990" s="76" t="n">
        <f aca="false">DATEDIF(Input!$C$23,$B990,"Y")</f>
        <v>122</v>
      </c>
      <c r="E990" s="78" t="n">
        <f aca="false">IF(AND($B990&gt;Input!$C$50,$B990&lt;Input!$C$25),Input!$C$51,0)</f>
        <v>0</v>
      </c>
    </row>
    <row r="991" customFormat="false" ht="12.8" hidden="false" customHeight="false" outlineLevel="0" collapsed="false">
      <c r="A991" s="76" t="n">
        <v>987</v>
      </c>
      <c r="B991" s="77" t="n">
        <f aca="false">EOMONTH(Input!$C$7,A991)</f>
        <v>72958</v>
      </c>
      <c r="C991" s="76" t="n">
        <f aca="false">DATEDIF(Input!$C$23,$B991,"Y")</f>
        <v>122</v>
      </c>
      <c r="E991" s="78" t="n">
        <f aca="false">IF(AND($B991&gt;Input!$C$50,$B991&lt;Input!$C$25),Input!$C$51,0)</f>
        <v>0</v>
      </c>
    </row>
    <row r="992" customFormat="false" ht="12.8" hidden="false" customHeight="false" outlineLevel="0" collapsed="false">
      <c r="A992" s="76" t="n">
        <v>988</v>
      </c>
      <c r="B992" s="77" t="n">
        <f aca="false">EOMONTH(Input!$C$7,A992)</f>
        <v>72989</v>
      </c>
      <c r="C992" s="76" t="n">
        <f aca="false">DATEDIF(Input!$C$23,$B992,"Y")</f>
        <v>122</v>
      </c>
      <c r="E992" s="78" t="n">
        <f aca="false">IF(AND($B992&gt;Input!$C$50,$B992&lt;Input!$C$25),Input!$C$51,0)</f>
        <v>0</v>
      </c>
    </row>
    <row r="993" customFormat="false" ht="12.8" hidden="false" customHeight="false" outlineLevel="0" collapsed="false">
      <c r="A993" s="76" t="n">
        <v>989</v>
      </c>
      <c r="B993" s="77" t="n">
        <f aca="false">EOMONTH(Input!$C$7,A993)</f>
        <v>73019</v>
      </c>
      <c r="C993" s="76" t="n">
        <f aca="false">DATEDIF(Input!$C$23,$B993,"Y")</f>
        <v>122</v>
      </c>
      <c r="E993" s="78" t="n">
        <f aca="false">IF(AND($B993&gt;Input!$C$50,$B993&lt;Input!$C$25),Input!$C$51,0)</f>
        <v>0</v>
      </c>
    </row>
    <row r="994" customFormat="false" ht="12.8" hidden="false" customHeight="false" outlineLevel="0" collapsed="false">
      <c r="A994" s="76" t="n">
        <v>990</v>
      </c>
      <c r="B994" s="77" t="n">
        <f aca="false">EOMONTH(Input!$C$7,A994)</f>
        <v>73050</v>
      </c>
      <c r="C994" s="76" t="n">
        <f aca="false">DATEDIF(Input!$C$23,$B994,"Y")</f>
        <v>122</v>
      </c>
      <c r="E994" s="78" t="n">
        <f aca="false">IF(AND($B994&gt;Input!$C$50,$B994&lt;Input!$C$25),Input!$C$51,0)</f>
        <v>0</v>
      </c>
    </row>
    <row r="995" customFormat="false" ht="12.8" hidden="false" customHeight="false" outlineLevel="0" collapsed="false">
      <c r="A995" s="76" t="n">
        <v>991</v>
      </c>
      <c r="B995" s="77" t="n">
        <f aca="false">EOMONTH(Input!$C$7,A995)</f>
        <v>73081</v>
      </c>
      <c r="C995" s="76" t="n">
        <f aca="false">DATEDIF(Input!$C$23,$B995,"Y")</f>
        <v>122</v>
      </c>
      <c r="E995" s="78" t="n">
        <f aca="false">IF(AND($B995&gt;Input!$C$50,$B995&lt;Input!$C$25),Input!$C$51,0)</f>
        <v>0</v>
      </c>
    </row>
    <row r="996" customFormat="false" ht="12.8" hidden="false" customHeight="false" outlineLevel="0" collapsed="false">
      <c r="A996" s="76" t="n">
        <v>992</v>
      </c>
      <c r="B996" s="77" t="n">
        <f aca="false">EOMONTH(Input!$C$7,A996)</f>
        <v>73109</v>
      </c>
      <c r="C996" s="76" t="n">
        <f aca="false">DATEDIF(Input!$C$23,$B996,"Y")</f>
        <v>122</v>
      </c>
      <c r="E996" s="78" t="n">
        <f aca="false">IF(AND($B996&gt;Input!$C$50,$B996&lt;Input!$C$25),Input!$C$51,0)</f>
        <v>0</v>
      </c>
    </row>
    <row r="997" customFormat="false" ht="12.8" hidden="false" customHeight="false" outlineLevel="0" collapsed="false">
      <c r="A997" s="76" t="n">
        <v>993</v>
      </c>
      <c r="B997" s="77" t="n">
        <f aca="false">EOMONTH(Input!$C$7,A997)</f>
        <v>73140</v>
      </c>
      <c r="C997" s="76" t="n">
        <f aca="false">DATEDIF(Input!$C$23,$B997,"Y")</f>
        <v>122</v>
      </c>
      <c r="E997" s="78" t="n">
        <f aca="false">IF(AND($B997&gt;Input!$C$50,$B997&lt;Input!$C$25),Input!$C$51,0)</f>
        <v>0</v>
      </c>
    </row>
    <row r="998" customFormat="false" ht="12.8" hidden="false" customHeight="false" outlineLevel="0" collapsed="false">
      <c r="A998" s="76" t="n">
        <v>994</v>
      </c>
      <c r="B998" s="77" t="n">
        <f aca="false">EOMONTH(Input!$C$7,A998)</f>
        <v>73170</v>
      </c>
      <c r="C998" s="76" t="n">
        <f aca="false">DATEDIF(Input!$C$23,$B998,"Y")</f>
        <v>122</v>
      </c>
      <c r="E998" s="78" t="n">
        <f aca="false">IF(AND($B998&gt;Input!$C$50,$B998&lt;Input!$C$25),Input!$C$51,0)</f>
        <v>0</v>
      </c>
    </row>
    <row r="999" customFormat="false" ht="12.8" hidden="false" customHeight="false" outlineLevel="0" collapsed="false">
      <c r="A999" s="76" t="n">
        <v>995</v>
      </c>
      <c r="B999" s="77" t="n">
        <f aca="false">EOMONTH(Input!$C$7,A999)</f>
        <v>73201</v>
      </c>
      <c r="C999" s="76" t="n">
        <f aca="false">DATEDIF(Input!$C$23,$B999,"Y")</f>
        <v>123</v>
      </c>
      <c r="E999" s="78" t="n">
        <f aca="false">IF(AND($B999&gt;Input!$C$50,$B999&lt;Input!$C$25),Input!$C$51,0)</f>
        <v>0</v>
      </c>
    </row>
    <row r="1000" customFormat="false" ht="12.8" hidden="false" customHeight="false" outlineLevel="0" collapsed="false">
      <c r="A1000" s="76" t="n">
        <v>996</v>
      </c>
      <c r="B1000" s="77" t="n">
        <f aca="false">EOMONTH(Input!$C$7,A1000)</f>
        <v>73231</v>
      </c>
      <c r="C1000" s="76" t="n">
        <f aca="false">DATEDIF(Input!$C$23,$B1000,"Y")</f>
        <v>123</v>
      </c>
      <c r="E1000" s="78" t="n">
        <f aca="false">IF(AND($B1000&gt;Input!$C$50,$B1000&lt;Input!$C$25),Input!$C$51,0)</f>
        <v>0</v>
      </c>
    </row>
    <row r="1001" customFormat="false" ht="12.8" hidden="false" customHeight="false" outlineLevel="0" collapsed="false">
      <c r="A1001" s="76" t="n">
        <v>997</v>
      </c>
      <c r="B1001" s="77" t="n">
        <f aca="false">EOMONTH(Input!$C$7,A1001)</f>
        <v>73262</v>
      </c>
      <c r="C1001" s="76" t="n">
        <f aca="false">DATEDIF(Input!$C$23,$B1001,"Y")</f>
        <v>123</v>
      </c>
      <c r="E1001" s="78" t="n">
        <f aca="false">IF(AND($B1001&gt;Input!$C$50,$B1001&lt;Input!$C$25),Input!$C$51,0)</f>
        <v>0</v>
      </c>
    </row>
    <row r="1002" customFormat="false" ht="12.8" hidden="false" customHeight="false" outlineLevel="0" collapsed="false">
      <c r="A1002" s="76" t="n">
        <v>998</v>
      </c>
      <c r="B1002" s="77" t="n">
        <f aca="false">EOMONTH(Input!$C$7,A1002)</f>
        <v>73293</v>
      </c>
      <c r="C1002" s="76" t="n">
        <f aca="false">DATEDIF(Input!$C$23,$B1002,"Y")</f>
        <v>123</v>
      </c>
      <c r="E1002" s="78" t="n">
        <f aca="false">IF(AND($B1002&gt;Input!$C$50,$B1002&lt;Input!$C$25),Input!$C$51,0)</f>
        <v>0</v>
      </c>
    </row>
    <row r="1003" customFormat="false" ht="12.8" hidden="false" customHeight="false" outlineLevel="0" collapsed="false">
      <c r="A1003" s="76" t="n">
        <v>999</v>
      </c>
      <c r="B1003" s="77" t="n">
        <f aca="false">EOMONTH(Input!$C$7,A1003)</f>
        <v>73323</v>
      </c>
      <c r="C1003" s="76" t="n">
        <f aca="false">DATEDIF(Input!$C$23,$B1003,"Y")</f>
        <v>123</v>
      </c>
      <c r="E1003" s="78" t="n">
        <f aca="false">IF(AND($B1003&gt;Input!$C$50,$B1003&lt;Input!$C$25),Input!$C$51,0)</f>
        <v>0</v>
      </c>
    </row>
    <row r="1004" customFormat="false" ht="12.8" hidden="false" customHeight="false" outlineLevel="0" collapsed="false">
      <c r="A1004" s="76" t="n">
        <v>1000</v>
      </c>
      <c r="B1004" s="77" t="n">
        <f aca="false">EOMONTH(Input!$C$7,A1004)</f>
        <v>73354</v>
      </c>
      <c r="C1004" s="76" t="n">
        <f aca="false">DATEDIF(Input!$C$23,$B1004,"Y")</f>
        <v>123</v>
      </c>
      <c r="E1004" s="78" t="n">
        <f aca="false">IF(AND($B1004&gt;Input!$C$50,$B1004&lt;Input!$C$25),Input!$C$51,0)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Input!$G$22</f>
        <v>Timmy</v>
      </c>
      <c r="B1" s="79" t="s">
        <v>233</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234</v>
      </c>
    </row>
    <row r="4" customFormat="false" ht="12.8" hidden="false" customHeight="false" outlineLevel="0" collapsed="false">
      <c r="A4" s="76" t="n">
        <v>0</v>
      </c>
      <c r="B4" s="77" t="n">
        <f aca="false">EOMONTH(Input!$C$7,A4)</f>
        <v>42916</v>
      </c>
      <c r="C4" s="76" t="n">
        <f aca="false">DATEDIF(Input!$C$23,$B4,"Y")</f>
        <v>40</v>
      </c>
      <c r="E4" s="78" t="n">
        <f aca="false">IF(AND($B4&gt;Input!$G$50,$B4&lt;Input!$G$25),Input!$G$51,0)</f>
        <v>0</v>
      </c>
    </row>
    <row r="5" customFormat="false" ht="12.8" hidden="false" customHeight="false" outlineLevel="0" collapsed="false">
      <c r="A5" s="76" t="n">
        <v>1</v>
      </c>
      <c r="B5" s="77" t="n">
        <f aca="false">EOMONTH(Input!$C$7,A5)</f>
        <v>42947</v>
      </c>
      <c r="C5" s="76" t="n">
        <f aca="false">DATEDIF(Input!$C$23,$B5,"Y")</f>
        <v>40</v>
      </c>
      <c r="E5" s="78" t="n">
        <f aca="false">IF(AND($B5&gt;Input!$G$50,$B5&lt;Input!$G$25),Input!$G$51,0)</f>
        <v>0</v>
      </c>
    </row>
    <row r="6" customFormat="false" ht="12.8" hidden="false" customHeight="false" outlineLevel="0" collapsed="false">
      <c r="A6" s="76" t="n">
        <v>2</v>
      </c>
      <c r="B6" s="77" t="n">
        <f aca="false">EOMONTH(Input!$C$7,A6)</f>
        <v>42978</v>
      </c>
      <c r="C6" s="76" t="n">
        <f aca="false">DATEDIF(Input!$C$23,$B6,"Y")</f>
        <v>40</v>
      </c>
      <c r="E6" s="78" t="n">
        <f aca="false">IF(AND($B6&gt;Input!$G$50,$B6&lt;Input!$G$25),Input!$G$51,0)</f>
        <v>0</v>
      </c>
    </row>
    <row r="7" customFormat="false" ht="12.8" hidden="false" customHeight="false" outlineLevel="0" collapsed="false">
      <c r="A7" s="76" t="n">
        <v>3</v>
      </c>
      <c r="B7" s="77" t="n">
        <f aca="false">EOMONTH(Input!$C$7,A7)</f>
        <v>43008</v>
      </c>
      <c r="C7" s="76" t="n">
        <f aca="false">DATEDIF(Input!$C$23,$B7,"Y")</f>
        <v>40</v>
      </c>
      <c r="E7" s="78" t="n">
        <f aca="false">IF(AND($B7&gt;Input!$G$50,$B7&lt;Input!$G$25),Input!$G$51,0)</f>
        <v>0</v>
      </c>
    </row>
    <row r="8" customFormat="false" ht="12.8" hidden="false" customHeight="false" outlineLevel="0" collapsed="false">
      <c r="A8" s="76" t="n">
        <v>4</v>
      </c>
      <c r="B8" s="77" t="n">
        <f aca="false">EOMONTH(Input!$C$7,A8)</f>
        <v>43039</v>
      </c>
      <c r="C8" s="76" t="n">
        <f aca="false">DATEDIF(Input!$C$23,$B8,"Y")</f>
        <v>40</v>
      </c>
      <c r="E8" s="78" t="n">
        <f aca="false">IF(AND($B8&gt;Input!$G$50,$B8&lt;Input!$G$25),Input!$G$51,0)</f>
        <v>0</v>
      </c>
    </row>
    <row r="9" customFormat="false" ht="12.8" hidden="false" customHeight="false" outlineLevel="0" collapsed="false">
      <c r="A9" s="76" t="n">
        <v>5</v>
      </c>
      <c r="B9" s="77" t="n">
        <f aca="false">EOMONTH(Input!$C$7,A9)</f>
        <v>43069</v>
      </c>
      <c r="C9" s="76" t="n">
        <f aca="false">DATEDIF(Input!$C$23,$B9,"Y")</f>
        <v>40</v>
      </c>
      <c r="E9" s="78" t="n">
        <f aca="false">IF(AND($B9&gt;Input!$G$50,$B9&lt;Input!$G$25),Input!$G$51,0)</f>
        <v>0</v>
      </c>
    </row>
    <row r="10" customFormat="false" ht="12.8" hidden="false" customHeight="false" outlineLevel="0" collapsed="false">
      <c r="A10" s="76" t="n">
        <v>6</v>
      </c>
      <c r="B10" s="77" t="n">
        <f aca="false">EOMONTH(Input!$C$7,A10)</f>
        <v>43100</v>
      </c>
      <c r="C10" s="76" t="n">
        <f aca="false">DATEDIF(Input!$C$23,$B10,"Y")</f>
        <v>40</v>
      </c>
      <c r="E10" s="78" t="n">
        <f aca="false">IF(AND($B10&gt;Input!$G$50,$B10&lt;Input!$G$25),Input!$G$51,0)</f>
        <v>0</v>
      </c>
    </row>
    <row r="11" customFormat="false" ht="12.8" hidden="false" customHeight="false" outlineLevel="0" collapsed="false">
      <c r="A11" s="76" t="n">
        <v>7</v>
      </c>
      <c r="B11" s="77" t="n">
        <f aca="false">EOMONTH(Input!$C$7,A11)</f>
        <v>43131</v>
      </c>
      <c r="C11" s="76" t="n">
        <f aca="false">DATEDIF(Input!$C$23,$B11,"Y")</f>
        <v>40</v>
      </c>
      <c r="E11" s="78" t="n">
        <f aca="false">IF(AND($B11&gt;Input!$G$50,$B11&lt;Input!$G$25),Input!$G$51,0)</f>
        <v>0</v>
      </c>
    </row>
    <row r="12" customFormat="false" ht="12.8" hidden="false" customHeight="false" outlineLevel="0" collapsed="false">
      <c r="A12" s="76" t="n">
        <v>8</v>
      </c>
      <c r="B12" s="77" t="n">
        <f aca="false">EOMONTH(Input!$C$7,A12)</f>
        <v>43159</v>
      </c>
      <c r="C12" s="76" t="n">
        <f aca="false">DATEDIF(Input!$C$23,$B12,"Y")</f>
        <v>40</v>
      </c>
      <c r="E12" s="78" t="n">
        <f aca="false">IF(AND($B12&gt;Input!$G$50,$B12&lt;Input!$G$25),Input!$G$51,0)</f>
        <v>0</v>
      </c>
    </row>
    <row r="13" customFormat="false" ht="12.8" hidden="false" customHeight="false" outlineLevel="0" collapsed="false">
      <c r="A13" s="76" t="n">
        <v>9</v>
      </c>
      <c r="B13" s="77" t="n">
        <f aca="false">EOMONTH(Input!$C$7,A13)</f>
        <v>43190</v>
      </c>
      <c r="C13" s="76" t="n">
        <f aca="false">DATEDIF(Input!$C$23,$B13,"Y")</f>
        <v>40</v>
      </c>
      <c r="E13" s="78" t="n">
        <f aca="false">IF(AND($B13&gt;Input!$G$50,$B13&lt;Input!$G$25),Input!$G$51,0)</f>
        <v>0</v>
      </c>
    </row>
    <row r="14" customFormat="false" ht="12.8" hidden="false" customHeight="false" outlineLevel="0" collapsed="false">
      <c r="A14" s="76" t="n">
        <v>10</v>
      </c>
      <c r="B14" s="77" t="n">
        <f aca="false">EOMONTH(Input!$C$7,A14)</f>
        <v>43220</v>
      </c>
      <c r="C14" s="76" t="n">
        <f aca="false">DATEDIF(Input!$C$23,$B14,"Y")</f>
        <v>40</v>
      </c>
      <c r="E14" s="78" t="n">
        <f aca="false">IF(AND($B14&gt;Input!$G$50,$B14&lt;Input!$G$25),Input!$G$51,0)</f>
        <v>0</v>
      </c>
    </row>
    <row r="15" customFormat="false" ht="12.8" hidden="false" customHeight="false" outlineLevel="0" collapsed="false">
      <c r="A15" s="76" t="n">
        <v>11</v>
      </c>
      <c r="B15" s="77" t="n">
        <f aca="false">EOMONTH(Input!$C$7,A15)</f>
        <v>43251</v>
      </c>
      <c r="C15" s="76" t="n">
        <f aca="false">DATEDIF(Input!$C$23,$B15,"Y")</f>
        <v>41</v>
      </c>
      <c r="E15" s="78" t="n">
        <f aca="false">IF(AND($B15&gt;Input!$G$50,$B15&lt;Input!$G$25),Input!$G$51,0)</f>
        <v>0</v>
      </c>
    </row>
    <row r="16" customFormat="false" ht="12.8" hidden="false" customHeight="false" outlineLevel="0" collapsed="false">
      <c r="A16" s="76" t="n">
        <v>12</v>
      </c>
      <c r="B16" s="77" t="n">
        <f aca="false">EOMONTH(Input!$C$7,A16)</f>
        <v>43281</v>
      </c>
      <c r="C16" s="76" t="n">
        <f aca="false">DATEDIF(Input!$C$23,$B16,"Y")</f>
        <v>41</v>
      </c>
      <c r="E16" s="78" t="n">
        <f aca="false">IF(AND($B16&gt;Input!$G$50,$B16&lt;Input!$G$25),Input!$G$51,0)</f>
        <v>0</v>
      </c>
    </row>
    <row r="17" customFormat="false" ht="12.8" hidden="false" customHeight="false" outlineLevel="0" collapsed="false">
      <c r="A17" s="76" t="n">
        <v>13</v>
      </c>
      <c r="B17" s="77" t="n">
        <f aca="false">EOMONTH(Input!$C$7,A17)</f>
        <v>43312</v>
      </c>
      <c r="C17" s="76" t="n">
        <f aca="false">DATEDIF(Input!$C$23,$B17,"Y")</f>
        <v>41</v>
      </c>
      <c r="E17" s="78" t="n">
        <f aca="false">IF(AND($B17&gt;Input!$G$50,$B17&lt;Input!$G$25),Input!$G$51,0)</f>
        <v>0</v>
      </c>
    </row>
    <row r="18" customFormat="false" ht="12.8" hidden="false" customHeight="false" outlineLevel="0" collapsed="false">
      <c r="A18" s="76" t="n">
        <v>14</v>
      </c>
      <c r="B18" s="77" t="n">
        <f aca="false">EOMONTH(Input!$C$7,A18)</f>
        <v>43343</v>
      </c>
      <c r="C18" s="76" t="n">
        <f aca="false">DATEDIF(Input!$C$23,$B18,"Y")</f>
        <v>41</v>
      </c>
      <c r="E18" s="78" t="n">
        <f aca="false">IF(AND($B18&gt;Input!$G$50,$B18&lt;Input!$G$25),Input!$G$51,0)</f>
        <v>0</v>
      </c>
    </row>
    <row r="19" customFormat="false" ht="12.8" hidden="false" customHeight="false" outlineLevel="0" collapsed="false">
      <c r="A19" s="76" t="n">
        <v>15</v>
      </c>
      <c r="B19" s="77" t="n">
        <f aca="false">EOMONTH(Input!$C$7,A19)</f>
        <v>43373</v>
      </c>
      <c r="C19" s="76" t="n">
        <f aca="false">DATEDIF(Input!$C$23,$B19,"Y")</f>
        <v>41</v>
      </c>
      <c r="E19" s="78" t="n">
        <f aca="false">IF(AND($B19&gt;Input!$G$50,$B19&lt;Input!$G$25),Input!$G$51,0)</f>
        <v>0</v>
      </c>
    </row>
    <row r="20" customFormat="false" ht="12.8" hidden="false" customHeight="false" outlineLevel="0" collapsed="false">
      <c r="A20" s="76" t="n">
        <v>16</v>
      </c>
      <c r="B20" s="77" t="n">
        <f aca="false">EOMONTH(Input!$C$7,A20)</f>
        <v>43404</v>
      </c>
      <c r="C20" s="76" t="n">
        <f aca="false">DATEDIF(Input!$C$23,$B20,"Y")</f>
        <v>41</v>
      </c>
      <c r="E20" s="78" t="n">
        <f aca="false">IF(AND($B20&gt;Input!$G$50,$B20&lt;Input!$G$25),Input!$G$51,0)</f>
        <v>0</v>
      </c>
    </row>
    <row r="21" customFormat="false" ht="12.8" hidden="false" customHeight="false" outlineLevel="0" collapsed="false">
      <c r="A21" s="76" t="n">
        <v>17</v>
      </c>
      <c r="B21" s="77" t="n">
        <f aca="false">EOMONTH(Input!$C$7,A21)</f>
        <v>43434</v>
      </c>
      <c r="C21" s="76" t="n">
        <f aca="false">DATEDIF(Input!$C$23,$B21,"Y")</f>
        <v>41</v>
      </c>
      <c r="E21" s="78" t="n">
        <f aca="false">IF(AND($B21&gt;Input!$G$50,$B21&lt;Input!$G$25),Input!$G$51,0)</f>
        <v>0</v>
      </c>
    </row>
    <row r="22" customFormat="false" ht="12.8" hidden="false" customHeight="false" outlineLevel="0" collapsed="false">
      <c r="A22" s="76" t="n">
        <v>18</v>
      </c>
      <c r="B22" s="77" t="n">
        <f aca="false">EOMONTH(Input!$C$7,A22)</f>
        <v>43465</v>
      </c>
      <c r="C22" s="76" t="n">
        <f aca="false">DATEDIF(Input!$C$23,$B22,"Y")</f>
        <v>41</v>
      </c>
      <c r="E22" s="78" t="n">
        <f aca="false">IF(AND($B22&gt;Input!$G$50,$B22&lt;Input!$G$25),Input!$G$51,0)</f>
        <v>0</v>
      </c>
    </row>
    <row r="23" customFormat="false" ht="12.8" hidden="false" customHeight="false" outlineLevel="0" collapsed="false">
      <c r="A23" s="76" t="n">
        <v>19</v>
      </c>
      <c r="B23" s="77" t="n">
        <f aca="false">EOMONTH(Input!$C$7,A23)</f>
        <v>43496</v>
      </c>
      <c r="C23" s="76" t="n">
        <f aca="false">DATEDIF(Input!$C$23,$B23,"Y")</f>
        <v>41</v>
      </c>
      <c r="E23" s="78" t="n">
        <f aca="false">IF(AND($B23&gt;Input!$G$50,$B23&lt;Input!$G$25),Input!$G$51,0)</f>
        <v>0</v>
      </c>
    </row>
    <row r="24" customFormat="false" ht="12.8" hidden="false" customHeight="false" outlineLevel="0" collapsed="false">
      <c r="A24" s="76" t="n">
        <v>20</v>
      </c>
      <c r="B24" s="77" t="n">
        <f aca="false">EOMONTH(Input!$C$7,A24)</f>
        <v>43524</v>
      </c>
      <c r="C24" s="76" t="n">
        <f aca="false">DATEDIF(Input!$C$23,$B24,"Y")</f>
        <v>41</v>
      </c>
      <c r="E24" s="78" t="n">
        <f aca="false">IF(AND($B24&gt;Input!$G$50,$B24&lt;Input!$G$25),Input!$G$51,0)</f>
        <v>0</v>
      </c>
    </row>
    <row r="25" customFormat="false" ht="12.8" hidden="false" customHeight="false" outlineLevel="0" collapsed="false">
      <c r="A25" s="76" t="n">
        <v>21</v>
      </c>
      <c r="B25" s="77" t="n">
        <f aca="false">EOMONTH(Input!$C$7,A25)</f>
        <v>43555</v>
      </c>
      <c r="C25" s="76" t="n">
        <f aca="false">DATEDIF(Input!$C$23,$B25,"Y")</f>
        <v>41</v>
      </c>
      <c r="E25" s="78" t="n">
        <f aca="false">IF(AND($B25&gt;Input!$G$50,$B25&lt;Input!$G$25),Input!$G$51,0)</f>
        <v>0</v>
      </c>
    </row>
    <row r="26" customFormat="false" ht="12.8" hidden="false" customHeight="false" outlineLevel="0" collapsed="false">
      <c r="A26" s="76" t="n">
        <v>22</v>
      </c>
      <c r="B26" s="77" t="n">
        <f aca="false">EOMONTH(Input!$C$7,A26)</f>
        <v>43585</v>
      </c>
      <c r="C26" s="76" t="n">
        <f aca="false">DATEDIF(Input!$C$23,$B26,"Y")</f>
        <v>41</v>
      </c>
      <c r="E26" s="78" t="n">
        <f aca="false">IF(AND($B26&gt;Input!$G$50,$B26&lt;Input!$G$25),Input!$G$51,0)</f>
        <v>0</v>
      </c>
    </row>
    <row r="27" customFormat="false" ht="12.8" hidden="false" customHeight="false" outlineLevel="0" collapsed="false">
      <c r="A27" s="76" t="n">
        <v>23</v>
      </c>
      <c r="B27" s="77" t="n">
        <f aca="false">EOMONTH(Input!$C$7,A27)</f>
        <v>43616</v>
      </c>
      <c r="C27" s="76" t="n">
        <f aca="false">DATEDIF(Input!$C$23,$B27,"Y")</f>
        <v>42</v>
      </c>
      <c r="E27" s="78" t="n">
        <f aca="false">IF(AND($B27&gt;Input!$G$50,$B27&lt;Input!$G$25),Input!$G$51,0)</f>
        <v>0</v>
      </c>
    </row>
    <row r="28" customFormat="false" ht="12.8" hidden="false" customHeight="false" outlineLevel="0" collapsed="false">
      <c r="A28" s="76" t="n">
        <v>24</v>
      </c>
      <c r="B28" s="77" t="n">
        <f aca="false">EOMONTH(Input!$C$7,A28)</f>
        <v>43646</v>
      </c>
      <c r="C28" s="76" t="n">
        <f aca="false">DATEDIF(Input!$C$23,$B28,"Y")</f>
        <v>42</v>
      </c>
      <c r="E28" s="78" t="n">
        <f aca="false">IF(AND($B28&gt;Input!$G$50,$B28&lt;Input!$G$25),Input!$G$51,0)</f>
        <v>0</v>
      </c>
    </row>
    <row r="29" customFormat="false" ht="12.8" hidden="false" customHeight="false" outlineLevel="0" collapsed="false">
      <c r="A29" s="76" t="n">
        <v>25</v>
      </c>
      <c r="B29" s="77" t="n">
        <f aca="false">EOMONTH(Input!$C$7,A29)</f>
        <v>43677</v>
      </c>
      <c r="C29" s="76" t="n">
        <f aca="false">DATEDIF(Input!$C$23,$B29,"Y")</f>
        <v>42</v>
      </c>
      <c r="E29" s="78" t="n">
        <f aca="false">IF(AND($B29&gt;Input!$G$50,$B29&lt;Input!$G$25),Input!$G$51,0)</f>
        <v>0</v>
      </c>
    </row>
    <row r="30" customFormat="false" ht="12.8" hidden="false" customHeight="false" outlineLevel="0" collapsed="false">
      <c r="A30" s="76" t="n">
        <v>26</v>
      </c>
      <c r="B30" s="77" t="n">
        <f aca="false">EOMONTH(Input!$C$7,A30)</f>
        <v>43708</v>
      </c>
      <c r="C30" s="76" t="n">
        <f aca="false">DATEDIF(Input!$C$23,$B30,"Y")</f>
        <v>42</v>
      </c>
      <c r="E30" s="78" t="n">
        <f aca="false">IF(AND($B30&gt;Input!$G$50,$B30&lt;Input!$G$25),Input!$G$51,0)</f>
        <v>0</v>
      </c>
    </row>
    <row r="31" customFormat="false" ht="12.8" hidden="false" customHeight="false" outlineLevel="0" collapsed="false">
      <c r="A31" s="76" t="n">
        <v>27</v>
      </c>
      <c r="B31" s="77" t="n">
        <f aca="false">EOMONTH(Input!$C$7,A31)</f>
        <v>43738</v>
      </c>
      <c r="C31" s="76" t="n">
        <f aca="false">DATEDIF(Input!$C$23,$B31,"Y")</f>
        <v>42</v>
      </c>
      <c r="E31" s="78" t="n">
        <f aca="false">IF(AND($B31&gt;Input!$G$50,$B31&lt;Input!$G$25),Input!$G$51,0)</f>
        <v>0</v>
      </c>
    </row>
    <row r="32" customFormat="false" ht="12.8" hidden="false" customHeight="false" outlineLevel="0" collapsed="false">
      <c r="A32" s="76" t="n">
        <v>28</v>
      </c>
      <c r="B32" s="77" t="n">
        <f aca="false">EOMONTH(Input!$C$7,A32)</f>
        <v>43769</v>
      </c>
      <c r="C32" s="76" t="n">
        <f aca="false">DATEDIF(Input!$C$23,$B32,"Y")</f>
        <v>42</v>
      </c>
      <c r="E32" s="78" t="n">
        <f aca="false">IF(AND($B32&gt;Input!$G$50,$B32&lt;Input!$G$25),Input!$G$51,0)</f>
        <v>0</v>
      </c>
    </row>
    <row r="33" customFormat="false" ht="12.8" hidden="false" customHeight="false" outlineLevel="0" collapsed="false">
      <c r="A33" s="76" t="n">
        <v>29</v>
      </c>
      <c r="B33" s="77" t="n">
        <f aca="false">EOMONTH(Input!$C$7,A33)</f>
        <v>43799</v>
      </c>
      <c r="C33" s="76" t="n">
        <f aca="false">DATEDIF(Input!$C$23,$B33,"Y")</f>
        <v>42</v>
      </c>
      <c r="E33" s="78" t="n">
        <f aca="false">IF(AND($B33&gt;Input!$G$50,$B33&lt;Input!$G$25),Input!$G$51,0)</f>
        <v>0</v>
      </c>
    </row>
    <row r="34" customFormat="false" ht="12.8" hidden="false" customHeight="false" outlineLevel="0" collapsed="false">
      <c r="A34" s="76" t="n">
        <v>30</v>
      </c>
      <c r="B34" s="77" t="n">
        <f aca="false">EOMONTH(Input!$C$7,A34)</f>
        <v>43830</v>
      </c>
      <c r="C34" s="76" t="n">
        <f aca="false">DATEDIF(Input!$C$23,$B34,"Y")</f>
        <v>42</v>
      </c>
      <c r="E34" s="78" t="n">
        <f aca="false">IF(AND($B34&gt;Input!$G$50,$B34&lt;Input!$G$25),Input!$G$51,0)</f>
        <v>0</v>
      </c>
    </row>
    <row r="35" customFormat="false" ht="12.8" hidden="false" customHeight="false" outlineLevel="0" collapsed="false">
      <c r="A35" s="76" t="n">
        <v>31</v>
      </c>
      <c r="B35" s="77" t="n">
        <f aca="false">EOMONTH(Input!$C$7,A35)</f>
        <v>43861</v>
      </c>
      <c r="C35" s="76" t="n">
        <f aca="false">DATEDIF(Input!$C$23,$B35,"Y")</f>
        <v>42</v>
      </c>
      <c r="E35" s="78" t="n">
        <f aca="false">IF(AND($B35&gt;Input!$G$50,$B35&lt;Input!$G$25),Input!$G$51,0)</f>
        <v>0</v>
      </c>
    </row>
    <row r="36" customFormat="false" ht="12.8" hidden="false" customHeight="false" outlineLevel="0" collapsed="false">
      <c r="A36" s="76" t="n">
        <v>32</v>
      </c>
      <c r="B36" s="77" t="n">
        <f aca="false">EOMONTH(Input!$C$7,A36)</f>
        <v>43890</v>
      </c>
      <c r="C36" s="76" t="n">
        <f aca="false">DATEDIF(Input!$C$23,$B36,"Y")</f>
        <v>42</v>
      </c>
      <c r="E36" s="78" t="n">
        <f aca="false">IF(AND($B36&gt;Input!$G$50,$B36&lt;Input!$G$25),Input!$G$51,0)</f>
        <v>0</v>
      </c>
    </row>
    <row r="37" customFormat="false" ht="12.8" hidden="false" customHeight="false" outlineLevel="0" collapsed="false">
      <c r="A37" s="76" t="n">
        <v>33</v>
      </c>
      <c r="B37" s="77" t="n">
        <f aca="false">EOMONTH(Input!$C$7,A37)</f>
        <v>43921</v>
      </c>
      <c r="C37" s="76" t="n">
        <f aca="false">DATEDIF(Input!$C$23,$B37,"Y")</f>
        <v>42</v>
      </c>
      <c r="E37" s="78" t="n">
        <f aca="false">IF(AND($B37&gt;Input!$G$50,$B37&lt;Input!$G$25),Input!$G$51,0)</f>
        <v>0</v>
      </c>
    </row>
    <row r="38" customFormat="false" ht="12.8" hidden="false" customHeight="false" outlineLevel="0" collapsed="false">
      <c r="A38" s="76" t="n">
        <v>34</v>
      </c>
      <c r="B38" s="77" t="n">
        <f aca="false">EOMONTH(Input!$C$7,A38)</f>
        <v>43951</v>
      </c>
      <c r="C38" s="76" t="n">
        <f aca="false">DATEDIF(Input!$C$23,$B38,"Y")</f>
        <v>42</v>
      </c>
      <c r="E38" s="78" t="n">
        <f aca="false">IF(AND($B38&gt;Input!$G$50,$B38&lt;Input!$G$25),Input!$G$51,0)</f>
        <v>0</v>
      </c>
    </row>
    <row r="39" customFormat="false" ht="12.8" hidden="false" customHeight="false" outlineLevel="0" collapsed="false">
      <c r="A39" s="76" t="n">
        <v>35</v>
      </c>
      <c r="B39" s="77" t="n">
        <f aca="false">EOMONTH(Input!$C$7,A39)</f>
        <v>43982</v>
      </c>
      <c r="C39" s="76" t="n">
        <f aca="false">DATEDIF(Input!$C$23,$B39,"Y")</f>
        <v>43</v>
      </c>
      <c r="E39" s="78" t="n">
        <f aca="false">IF(AND($B39&gt;Input!$G$50,$B39&lt;Input!$G$25),Input!$G$51,0)</f>
        <v>0</v>
      </c>
    </row>
    <row r="40" customFormat="false" ht="12.8" hidden="false" customHeight="false" outlineLevel="0" collapsed="false">
      <c r="A40" s="76" t="n">
        <v>36</v>
      </c>
      <c r="B40" s="77" t="n">
        <f aca="false">EOMONTH(Input!$C$7,A40)</f>
        <v>44012</v>
      </c>
      <c r="C40" s="76" t="n">
        <f aca="false">DATEDIF(Input!$C$23,$B40,"Y")</f>
        <v>43</v>
      </c>
      <c r="E40" s="78" t="n">
        <f aca="false">IF(AND($B40&gt;Input!$G$50,$B40&lt;Input!$G$25),Input!$G$51,0)</f>
        <v>0</v>
      </c>
    </row>
    <row r="41" customFormat="false" ht="12.8" hidden="false" customHeight="false" outlineLevel="0" collapsed="false">
      <c r="A41" s="76" t="n">
        <v>37</v>
      </c>
      <c r="B41" s="77" t="n">
        <f aca="false">EOMONTH(Input!$C$7,A41)</f>
        <v>44043</v>
      </c>
      <c r="C41" s="76" t="n">
        <f aca="false">DATEDIF(Input!$C$23,$B41,"Y")</f>
        <v>43</v>
      </c>
      <c r="E41" s="78" t="n">
        <f aca="false">IF(AND($B41&gt;Input!$G$50,$B41&lt;Input!$G$25),Input!$G$51,0)</f>
        <v>0</v>
      </c>
    </row>
    <row r="42" customFormat="false" ht="12.8" hidden="false" customHeight="false" outlineLevel="0" collapsed="false">
      <c r="A42" s="76" t="n">
        <v>38</v>
      </c>
      <c r="B42" s="77" t="n">
        <f aca="false">EOMONTH(Input!$C$7,A42)</f>
        <v>44074</v>
      </c>
      <c r="C42" s="76" t="n">
        <f aca="false">DATEDIF(Input!$C$23,$B42,"Y")</f>
        <v>43</v>
      </c>
      <c r="E42" s="78" t="n">
        <f aca="false">IF(AND($B42&gt;Input!$G$50,$B42&lt;Input!$G$25),Input!$G$51,0)</f>
        <v>0</v>
      </c>
    </row>
    <row r="43" customFormat="false" ht="12.8" hidden="false" customHeight="false" outlineLevel="0" collapsed="false">
      <c r="A43" s="76" t="n">
        <v>39</v>
      </c>
      <c r="B43" s="77" t="n">
        <f aca="false">EOMONTH(Input!$C$7,A43)</f>
        <v>44104</v>
      </c>
      <c r="C43" s="76" t="n">
        <f aca="false">DATEDIF(Input!$C$23,$B43,"Y")</f>
        <v>43</v>
      </c>
      <c r="E43" s="78" t="n">
        <f aca="false">IF(AND($B43&gt;Input!$G$50,$B43&lt;Input!$G$25),Input!$G$51,0)</f>
        <v>0</v>
      </c>
    </row>
    <row r="44" customFormat="false" ht="12.8" hidden="false" customHeight="false" outlineLevel="0" collapsed="false">
      <c r="A44" s="76" t="n">
        <v>40</v>
      </c>
      <c r="B44" s="77" t="n">
        <f aca="false">EOMONTH(Input!$C$7,A44)</f>
        <v>44135</v>
      </c>
      <c r="C44" s="76" t="n">
        <f aca="false">DATEDIF(Input!$C$23,$B44,"Y")</f>
        <v>43</v>
      </c>
      <c r="E44" s="78" t="n">
        <f aca="false">IF(AND($B44&gt;Input!$G$50,$B44&lt;Input!$G$25),Input!$G$51,0)</f>
        <v>0</v>
      </c>
    </row>
    <row r="45" customFormat="false" ht="12.8" hidden="false" customHeight="false" outlineLevel="0" collapsed="false">
      <c r="A45" s="76" t="n">
        <v>41</v>
      </c>
      <c r="B45" s="77" t="n">
        <f aca="false">EOMONTH(Input!$C$7,A45)</f>
        <v>44165</v>
      </c>
      <c r="C45" s="76" t="n">
        <f aca="false">DATEDIF(Input!$C$23,$B45,"Y")</f>
        <v>43</v>
      </c>
      <c r="E45" s="78" t="n">
        <f aca="false">IF(AND($B45&gt;Input!$G$50,$B45&lt;Input!$G$25),Input!$G$51,0)</f>
        <v>0</v>
      </c>
    </row>
    <row r="46" customFormat="false" ht="12.8" hidden="false" customHeight="false" outlineLevel="0" collapsed="false">
      <c r="A46" s="76" t="n">
        <v>42</v>
      </c>
      <c r="B46" s="77" t="n">
        <f aca="false">EOMONTH(Input!$C$7,A46)</f>
        <v>44196</v>
      </c>
      <c r="C46" s="76" t="n">
        <f aca="false">DATEDIF(Input!$C$23,$B46,"Y")</f>
        <v>43</v>
      </c>
      <c r="E46" s="78" t="n">
        <f aca="false">IF(AND($B46&gt;Input!$G$50,$B46&lt;Input!$G$25),Input!$G$51,0)</f>
        <v>0</v>
      </c>
    </row>
    <row r="47" customFormat="false" ht="12.8" hidden="false" customHeight="false" outlineLevel="0" collapsed="false">
      <c r="A47" s="76" t="n">
        <v>43</v>
      </c>
      <c r="B47" s="77" t="n">
        <f aca="false">EOMONTH(Input!$C$7,A47)</f>
        <v>44227</v>
      </c>
      <c r="C47" s="76" t="n">
        <f aca="false">DATEDIF(Input!$C$23,$B47,"Y")</f>
        <v>43</v>
      </c>
      <c r="E47" s="78" t="n">
        <f aca="false">IF(AND($B47&gt;Input!$G$50,$B47&lt;Input!$G$25),Input!$G$51,0)</f>
        <v>0</v>
      </c>
    </row>
    <row r="48" customFormat="false" ht="12.8" hidden="false" customHeight="false" outlineLevel="0" collapsed="false">
      <c r="A48" s="76" t="n">
        <v>44</v>
      </c>
      <c r="B48" s="77" t="n">
        <f aca="false">EOMONTH(Input!$C$7,A48)</f>
        <v>44255</v>
      </c>
      <c r="C48" s="76" t="n">
        <f aca="false">DATEDIF(Input!$C$23,$B48,"Y")</f>
        <v>43</v>
      </c>
      <c r="E48" s="78" t="n">
        <f aca="false">IF(AND($B48&gt;Input!$G$50,$B48&lt;Input!$G$25),Input!$G$51,0)</f>
        <v>0</v>
      </c>
    </row>
    <row r="49" customFormat="false" ht="12.8" hidden="false" customHeight="false" outlineLevel="0" collapsed="false">
      <c r="A49" s="76" t="n">
        <v>45</v>
      </c>
      <c r="B49" s="77" t="n">
        <f aca="false">EOMONTH(Input!$C$7,A49)</f>
        <v>44286</v>
      </c>
      <c r="C49" s="76" t="n">
        <f aca="false">DATEDIF(Input!$C$23,$B49,"Y")</f>
        <v>43</v>
      </c>
      <c r="E49" s="78" t="n">
        <f aca="false">IF(AND($B49&gt;Input!$G$50,$B49&lt;Input!$G$25),Input!$G$51,0)</f>
        <v>0</v>
      </c>
    </row>
    <row r="50" customFormat="false" ht="12.8" hidden="false" customHeight="false" outlineLevel="0" collapsed="false">
      <c r="A50" s="76" t="n">
        <v>46</v>
      </c>
      <c r="B50" s="77" t="n">
        <f aca="false">EOMONTH(Input!$C$7,A50)</f>
        <v>44316</v>
      </c>
      <c r="C50" s="76" t="n">
        <f aca="false">DATEDIF(Input!$C$23,$B50,"Y")</f>
        <v>43</v>
      </c>
      <c r="E50" s="78" t="n">
        <f aca="false">IF(AND($B50&gt;Input!$G$50,$B50&lt;Input!$G$25),Input!$G$51,0)</f>
        <v>0</v>
      </c>
    </row>
    <row r="51" customFormat="false" ht="12.8" hidden="false" customHeight="false" outlineLevel="0" collapsed="false">
      <c r="A51" s="76" t="n">
        <v>47</v>
      </c>
      <c r="B51" s="77" t="n">
        <f aca="false">EOMONTH(Input!$C$7,A51)</f>
        <v>44347</v>
      </c>
      <c r="C51" s="76" t="n">
        <f aca="false">DATEDIF(Input!$C$23,$B51,"Y")</f>
        <v>44</v>
      </c>
      <c r="E51" s="78" t="n">
        <f aca="false">IF(AND($B51&gt;Input!$G$50,$B51&lt;Input!$G$25),Input!$G$51,0)</f>
        <v>0</v>
      </c>
    </row>
    <row r="52" customFormat="false" ht="12.8" hidden="false" customHeight="false" outlineLevel="0" collapsed="false">
      <c r="A52" s="76" t="n">
        <v>48</v>
      </c>
      <c r="B52" s="77" t="n">
        <f aca="false">EOMONTH(Input!$C$7,A52)</f>
        <v>44377</v>
      </c>
      <c r="C52" s="76" t="n">
        <f aca="false">DATEDIF(Input!$C$23,$B52,"Y")</f>
        <v>44</v>
      </c>
      <c r="E52" s="78" t="n">
        <f aca="false">IF(AND($B52&gt;Input!$G$50,$B52&lt;Input!$G$25),Input!$G$51,0)</f>
        <v>0</v>
      </c>
    </row>
    <row r="53" customFormat="false" ht="12.8" hidden="false" customHeight="false" outlineLevel="0" collapsed="false">
      <c r="A53" s="76" t="n">
        <v>49</v>
      </c>
      <c r="B53" s="77" t="n">
        <f aca="false">EOMONTH(Input!$C$7,A53)</f>
        <v>44408</v>
      </c>
      <c r="C53" s="76" t="n">
        <f aca="false">DATEDIF(Input!$C$23,$B53,"Y")</f>
        <v>44</v>
      </c>
      <c r="E53" s="78" t="n">
        <f aca="false">IF(AND($B53&gt;Input!$G$50,$B53&lt;Input!$G$25),Input!$G$51,0)</f>
        <v>0</v>
      </c>
    </row>
    <row r="54" customFormat="false" ht="12.8" hidden="false" customHeight="false" outlineLevel="0" collapsed="false">
      <c r="A54" s="76" t="n">
        <v>50</v>
      </c>
      <c r="B54" s="77" t="n">
        <f aca="false">EOMONTH(Input!$C$7,A54)</f>
        <v>44439</v>
      </c>
      <c r="C54" s="76" t="n">
        <f aca="false">DATEDIF(Input!$C$23,$B54,"Y")</f>
        <v>44</v>
      </c>
      <c r="E54" s="78" t="n">
        <f aca="false">IF(AND($B54&gt;Input!$G$50,$B54&lt;Input!$G$25),Input!$G$51,0)</f>
        <v>0</v>
      </c>
    </row>
    <row r="55" customFormat="false" ht="12.8" hidden="false" customHeight="false" outlineLevel="0" collapsed="false">
      <c r="A55" s="76" t="n">
        <v>51</v>
      </c>
      <c r="B55" s="77" t="n">
        <f aca="false">EOMONTH(Input!$C$7,A55)</f>
        <v>44469</v>
      </c>
      <c r="C55" s="76" t="n">
        <f aca="false">DATEDIF(Input!$C$23,$B55,"Y")</f>
        <v>44</v>
      </c>
      <c r="E55" s="78" t="n">
        <f aca="false">IF(AND($B55&gt;Input!$G$50,$B55&lt;Input!$G$25),Input!$G$51,0)</f>
        <v>0</v>
      </c>
    </row>
    <row r="56" customFormat="false" ht="12.8" hidden="false" customHeight="false" outlineLevel="0" collapsed="false">
      <c r="A56" s="76" t="n">
        <v>52</v>
      </c>
      <c r="B56" s="77" t="n">
        <f aca="false">EOMONTH(Input!$C$7,A56)</f>
        <v>44500</v>
      </c>
      <c r="C56" s="76" t="n">
        <f aca="false">DATEDIF(Input!$C$23,$B56,"Y")</f>
        <v>44</v>
      </c>
      <c r="E56" s="78" t="n">
        <f aca="false">IF(AND($B56&gt;Input!$G$50,$B56&lt;Input!$G$25),Input!$G$51,0)</f>
        <v>0</v>
      </c>
    </row>
    <row r="57" customFormat="false" ht="12.8" hidden="false" customHeight="false" outlineLevel="0" collapsed="false">
      <c r="A57" s="76" t="n">
        <v>53</v>
      </c>
      <c r="B57" s="77" t="n">
        <f aca="false">EOMONTH(Input!$C$7,A57)</f>
        <v>44530</v>
      </c>
      <c r="C57" s="76" t="n">
        <f aca="false">DATEDIF(Input!$C$23,$B57,"Y")</f>
        <v>44</v>
      </c>
      <c r="E57" s="78" t="n">
        <f aca="false">IF(AND($B57&gt;Input!$G$50,$B57&lt;Input!$G$25),Input!$G$51,0)</f>
        <v>0</v>
      </c>
    </row>
    <row r="58" customFormat="false" ht="12.8" hidden="false" customHeight="false" outlineLevel="0" collapsed="false">
      <c r="A58" s="76" t="n">
        <v>54</v>
      </c>
      <c r="B58" s="77" t="n">
        <f aca="false">EOMONTH(Input!$C$7,A58)</f>
        <v>44561</v>
      </c>
      <c r="C58" s="76" t="n">
        <f aca="false">DATEDIF(Input!$C$23,$B58,"Y")</f>
        <v>44</v>
      </c>
      <c r="E58" s="78" t="n">
        <f aca="false">IF(AND($B58&gt;Input!$G$50,$B58&lt;Input!$G$25),Input!$G$51,0)</f>
        <v>0</v>
      </c>
    </row>
    <row r="59" customFormat="false" ht="12.8" hidden="false" customHeight="false" outlineLevel="0" collapsed="false">
      <c r="A59" s="76" t="n">
        <v>55</v>
      </c>
      <c r="B59" s="77" t="n">
        <f aca="false">EOMONTH(Input!$C$7,A59)</f>
        <v>44592</v>
      </c>
      <c r="C59" s="76" t="n">
        <f aca="false">DATEDIF(Input!$C$23,$B59,"Y")</f>
        <v>44</v>
      </c>
      <c r="E59" s="78" t="n">
        <f aca="false">IF(AND($B59&gt;Input!$G$50,$B59&lt;Input!$G$25),Input!$G$51,0)</f>
        <v>0</v>
      </c>
    </row>
    <row r="60" customFormat="false" ht="12.8" hidden="false" customHeight="false" outlineLevel="0" collapsed="false">
      <c r="A60" s="76" t="n">
        <v>56</v>
      </c>
      <c r="B60" s="77" t="n">
        <f aca="false">EOMONTH(Input!$C$7,A60)</f>
        <v>44620</v>
      </c>
      <c r="C60" s="76" t="n">
        <f aca="false">DATEDIF(Input!$C$23,$B60,"Y")</f>
        <v>44</v>
      </c>
      <c r="E60" s="78" t="n">
        <f aca="false">IF(AND($B60&gt;Input!$G$50,$B60&lt;Input!$G$25),Input!$G$51,0)</f>
        <v>0</v>
      </c>
    </row>
    <row r="61" customFormat="false" ht="12.8" hidden="false" customHeight="false" outlineLevel="0" collapsed="false">
      <c r="A61" s="76" t="n">
        <v>57</v>
      </c>
      <c r="B61" s="77" t="n">
        <f aca="false">EOMONTH(Input!$C$7,A61)</f>
        <v>44651</v>
      </c>
      <c r="C61" s="76" t="n">
        <f aca="false">DATEDIF(Input!$C$23,$B61,"Y")</f>
        <v>44</v>
      </c>
      <c r="E61" s="78" t="n">
        <f aca="false">IF(AND($B61&gt;Input!$G$50,$B61&lt;Input!$G$25),Input!$G$51,0)</f>
        <v>0</v>
      </c>
    </row>
    <row r="62" customFormat="false" ht="12.8" hidden="false" customHeight="false" outlineLevel="0" collapsed="false">
      <c r="A62" s="76" t="n">
        <v>58</v>
      </c>
      <c r="B62" s="77" t="n">
        <f aca="false">EOMONTH(Input!$C$7,A62)</f>
        <v>44681</v>
      </c>
      <c r="C62" s="76" t="n">
        <f aca="false">DATEDIF(Input!$C$23,$B62,"Y")</f>
        <v>44</v>
      </c>
      <c r="E62" s="78" t="n">
        <f aca="false">IF(AND($B62&gt;Input!$G$50,$B62&lt;Input!$G$25),Input!$G$51,0)</f>
        <v>0</v>
      </c>
    </row>
    <row r="63" customFormat="false" ht="12.8" hidden="false" customHeight="false" outlineLevel="0" collapsed="false">
      <c r="A63" s="76" t="n">
        <v>59</v>
      </c>
      <c r="B63" s="77" t="n">
        <f aca="false">EOMONTH(Input!$C$7,A63)</f>
        <v>44712</v>
      </c>
      <c r="C63" s="76" t="n">
        <f aca="false">DATEDIF(Input!$C$23,$B63,"Y")</f>
        <v>45</v>
      </c>
      <c r="E63" s="78" t="n">
        <f aca="false">IF(AND($B63&gt;Input!$G$50,$B63&lt;Input!$G$25),Input!$G$51,0)</f>
        <v>0</v>
      </c>
    </row>
    <row r="64" customFormat="false" ht="12.8" hidden="false" customHeight="false" outlineLevel="0" collapsed="false">
      <c r="A64" s="76" t="n">
        <v>60</v>
      </c>
      <c r="B64" s="77" t="n">
        <f aca="false">EOMONTH(Input!$C$7,A64)</f>
        <v>44742</v>
      </c>
      <c r="C64" s="76" t="n">
        <f aca="false">DATEDIF(Input!$C$23,$B64,"Y")</f>
        <v>45</v>
      </c>
      <c r="E64" s="78" t="n">
        <f aca="false">IF(AND($B64&gt;Input!$G$50,$B64&lt;Input!$G$25),Input!$G$51,0)</f>
        <v>0</v>
      </c>
    </row>
    <row r="65" customFormat="false" ht="12.8" hidden="false" customHeight="false" outlineLevel="0" collapsed="false">
      <c r="A65" s="76" t="n">
        <v>61</v>
      </c>
      <c r="B65" s="77" t="n">
        <f aca="false">EOMONTH(Input!$C$7,A65)</f>
        <v>44773</v>
      </c>
      <c r="C65" s="76" t="n">
        <f aca="false">DATEDIF(Input!$C$23,$B65,"Y")</f>
        <v>45</v>
      </c>
      <c r="E65" s="78" t="n">
        <f aca="false">IF(AND($B65&gt;Input!$G$50,$B65&lt;Input!$G$25),Input!$G$51,0)</f>
        <v>0</v>
      </c>
    </row>
    <row r="66" customFormat="false" ht="12.8" hidden="false" customHeight="false" outlineLevel="0" collapsed="false">
      <c r="A66" s="76" t="n">
        <v>62</v>
      </c>
      <c r="B66" s="77" t="n">
        <f aca="false">EOMONTH(Input!$C$7,A66)</f>
        <v>44804</v>
      </c>
      <c r="C66" s="76" t="n">
        <f aca="false">DATEDIF(Input!$C$23,$B66,"Y")</f>
        <v>45</v>
      </c>
      <c r="E66" s="78" t="n">
        <f aca="false">IF(AND($B66&gt;Input!$G$50,$B66&lt;Input!$G$25),Input!$G$51,0)</f>
        <v>0</v>
      </c>
    </row>
    <row r="67" customFormat="false" ht="12.8" hidden="false" customHeight="false" outlineLevel="0" collapsed="false">
      <c r="A67" s="76" t="n">
        <v>63</v>
      </c>
      <c r="B67" s="77" t="n">
        <f aca="false">EOMONTH(Input!$C$7,A67)</f>
        <v>44834</v>
      </c>
      <c r="C67" s="76" t="n">
        <f aca="false">DATEDIF(Input!$C$23,$B67,"Y")</f>
        <v>45</v>
      </c>
      <c r="E67" s="78" t="n">
        <f aca="false">IF(AND($B67&gt;Input!$G$50,$B67&lt;Input!$G$25),Input!$G$51,0)</f>
        <v>0</v>
      </c>
    </row>
    <row r="68" customFormat="false" ht="12.8" hidden="false" customHeight="false" outlineLevel="0" collapsed="false">
      <c r="A68" s="76" t="n">
        <v>64</v>
      </c>
      <c r="B68" s="77" t="n">
        <f aca="false">EOMONTH(Input!$C$7,A68)</f>
        <v>44865</v>
      </c>
      <c r="C68" s="76" t="n">
        <f aca="false">DATEDIF(Input!$C$23,$B68,"Y")</f>
        <v>45</v>
      </c>
      <c r="E68" s="78" t="n">
        <f aca="false">IF(AND($B68&gt;Input!$G$50,$B68&lt;Input!$G$25),Input!$G$51,0)</f>
        <v>0</v>
      </c>
    </row>
    <row r="69" customFormat="false" ht="12.8" hidden="false" customHeight="false" outlineLevel="0" collapsed="false">
      <c r="A69" s="76" t="n">
        <v>65</v>
      </c>
      <c r="B69" s="77" t="n">
        <f aca="false">EOMONTH(Input!$C$7,A69)</f>
        <v>44895</v>
      </c>
      <c r="C69" s="76" t="n">
        <f aca="false">DATEDIF(Input!$C$23,$B69,"Y")</f>
        <v>45</v>
      </c>
      <c r="E69" s="78" t="n">
        <f aca="false">IF(AND($B69&gt;Input!$G$50,$B69&lt;Input!$G$25),Input!$G$51,0)</f>
        <v>0</v>
      </c>
    </row>
    <row r="70" customFormat="false" ht="12.8" hidden="false" customHeight="false" outlineLevel="0" collapsed="false">
      <c r="A70" s="76" t="n">
        <v>66</v>
      </c>
      <c r="B70" s="77" t="n">
        <f aca="false">EOMONTH(Input!$C$7,A70)</f>
        <v>44926</v>
      </c>
      <c r="C70" s="76" t="n">
        <f aca="false">DATEDIF(Input!$C$23,$B70,"Y")</f>
        <v>45</v>
      </c>
      <c r="E70" s="78" t="n">
        <f aca="false">IF(AND($B70&gt;Input!$G$50,$B70&lt;Input!$G$25),Input!$G$51,0)</f>
        <v>0</v>
      </c>
    </row>
    <row r="71" customFormat="false" ht="12.8" hidden="false" customHeight="false" outlineLevel="0" collapsed="false">
      <c r="A71" s="76" t="n">
        <v>67</v>
      </c>
      <c r="B71" s="77" t="n">
        <f aca="false">EOMONTH(Input!$C$7,A71)</f>
        <v>44957</v>
      </c>
      <c r="C71" s="76" t="n">
        <f aca="false">DATEDIF(Input!$C$23,$B71,"Y")</f>
        <v>45</v>
      </c>
      <c r="E71" s="78" t="n">
        <f aca="false">IF(AND($B71&gt;Input!$G$50,$B71&lt;Input!$G$25),Input!$G$51,0)</f>
        <v>0</v>
      </c>
    </row>
    <row r="72" customFormat="false" ht="12.8" hidden="false" customHeight="false" outlineLevel="0" collapsed="false">
      <c r="A72" s="76" t="n">
        <v>68</v>
      </c>
      <c r="B72" s="77" t="n">
        <f aca="false">EOMONTH(Input!$C$7,A72)</f>
        <v>44985</v>
      </c>
      <c r="C72" s="76" t="n">
        <f aca="false">DATEDIF(Input!$C$23,$B72,"Y")</f>
        <v>45</v>
      </c>
      <c r="E72" s="78" t="n">
        <f aca="false">IF(AND($B72&gt;Input!$G$50,$B72&lt;Input!$G$25),Input!$G$51,0)</f>
        <v>0</v>
      </c>
    </row>
    <row r="73" customFormat="false" ht="12.8" hidden="false" customHeight="false" outlineLevel="0" collapsed="false">
      <c r="A73" s="76" t="n">
        <v>69</v>
      </c>
      <c r="B73" s="77" t="n">
        <f aca="false">EOMONTH(Input!$C$7,A73)</f>
        <v>45016</v>
      </c>
      <c r="C73" s="76" t="n">
        <f aca="false">DATEDIF(Input!$C$23,$B73,"Y")</f>
        <v>45</v>
      </c>
      <c r="E73" s="78" t="n">
        <f aca="false">IF(AND($B73&gt;Input!$G$50,$B73&lt;Input!$G$25),Input!$G$51,0)</f>
        <v>0</v>
      </c>
    </row>
    <row r="74" customFormat="false" ht="12.8" hidden="false" customHeight="false" outlineLevel="0" collapsed="false">
      <c r="A74" s="76" t="n">
        <v>70</v>
      </c>
      <c r="B74" s="77" t="n">
        <f aca="false">EOMONTH(Input!$C$7,A74)</f>
        <v>45046</v>
      </c>
      <c r="C74" s="76" t="n">
        <f aca="false">DATEDIF(Input!$C$23,$B74,"Y")</f>
        <v>45</v>
      </c>
      <c r="E74" s="78" t="n">
        <f aca="false">IF(AND($B74&gt;Input!$G$50,$B74&lt;Input!$G$25),Input!$G$51,0)</f>
        <v>0</v>
      </c>
    </row>
    <row r="75" customFormat="false" ht="12.8" hidden="false" customHeight="false" outlineLevel="0" collapsed="false">
      <c r="A75" s="76" t="n">
        <v>71</v>
      </c>
      <c r="B75" s="77" t="n">
        <f aca="false">EOMONTH(Input!$C$7,A75)</f>
        <v>45077</v>
      </c>
      <c r="C75" s="76" t="n">
        <f aca="false">DATEDIF(Input!$C$23,$B75,"Y")</f>
        <v>46</v>
      </c>
      <c r="E75" s="78" t="n">
        <f aca="false">IF(AND($B75&gt;Input!$G$50,$B75&lt;Input!$G$25),Input!$G$51,0)</f>
        <v>0</v>
      </c>
    </row>
    <row r="76" customFormat="false" ht="12.8" hidden="false" customHeight="false" outlineLevel="0" collapsed="false">
      <c r="A76" s="76" t="n">
        <v>72</v>
      </c>
      <c r="B76" s="77" t="n">
        <f aca="false">EOMONTH(Input!$C$7,A76)</f>
        <v>45107</v>
      </c>
      <c r="C76" s="76" t="n">
        <f aca="false">DATEDIF(Input!$C$23,$B76,"Y")</f>
        <v>46</v>
      </c>
      <c r="E76" s="78" t="n">
        <f aca="false">IF(AND($B76&gt;Input!$G$50,$B76&lt;Input!$G$25),Input!$G$51,0)</f>
        <v>0</v>
      </c>
    </row>
    <row r="77" customFormat="false" ht="12.8" hidden="false" customHeight="false" outlineLevel="0" collapsed="false">
      <c r="A77" s="76" t="n">
        <v>73</v>
      </c>
      <c r="B77" s="77" t="n">
        <f aca="false">EOMONTH(Input!$C$7,A77)</f>
        <v>45138</v>
      </c>
      <c r="C77" s="76" t="n">
        <f aca="false">DATEDIF(Input!$C$23,$B77,"Y")</f>
        <v>46</v>
      </c>
      <c r="E77" s="78" t="n">
        <f aca="false">IF(AND($B77&gt;Input!$G$50,$B77&lt;Input!$G$25),Input!$G$51,0)</f>
        <v>0</v>
      </c>
    </row>
    <row r="78" customFormat="false" ht="12.8" hidden="false" customHeight="false" outlineLevel="0" collapsed="false">
      <c r="A78" s="76" t="n">
        <v>74</v>
      </c>
      <c r="B78" s="77" t="n">
        <f aca="false">EOMONTH(Input!$C$7,A78)</f>
        <v>45169</v>
      </c>
      <c r="C78" s="76" t="n">
        <f aca="false">DATEDIF(Input!$C$23,$B78,"Y")</f>
        <v>46</v>
      </c>
      <c r="E78" s="78" t="n">
        <f aca="false">IF(AND($B78&gt;Input!$G$50,$B78&lt;Input!$G$25),Input!$G$51,0)</f>
        <v>0</v>
      </c>
    </row>
    <row r="79" customFormat="false" ht="12.8" hidden="false" customHeight="false" outlineLevel="0" collapsed="false">
      <c r="A79" s="76" t="n">
        <v>75</v>
      </c>
      <c r="B79" s="77" t="n">
        <f aca="false">EOMONTH(Input!$C$7,A79)</f>
        <v>45199</v>
      </c>
      <c r="C79" s="76" t="n">
        <f aca="false">DATEDIF(Input!$C$23,$B79,"Y")</f>
        <v>46</v>
      </c>
      <c r="E79" s="78" t="n">
        <f aca="false">IF(AND($B79&gt;Input!$G$50,$B79&lt;Input!$G$25),Input!$G$51,0)</f>
        <v>0</v>
      </c>
    </row>
    <row r="80" customFormat="false" ht="12.8" hidden="false" customHeight="false" outlineLevel="0" collapsed="false">
      <c r="A80" s="76" t="n">
        <v>76</v>
      </c>
      <c r="B80" s="77" t="n">
        <f aca="false">EOMONTH(Input!$C$7,A80)</f>
        <v>45230</v>
      </c>
      <c r="C80" s="76" t="n">
        <f aca="false">DATEDIF(Input!$C$23,$B80,"Y")</f>
        <v>46</v>
      </c>
      <c r="E80" s="78" t="n">
        <f aca="false">IF(AND($B80&gt;Input!$G$50,$B80&lt;Input!$G$25),Input!$G$51,0)</f>
        <v>0</v>
      </c>
    </row>
    <row r="81" customFormat="false" ht="12.8" hidden="false" customHeight="false" outlineLevel="0" collapsed="false">
      <c r="A81" s="76" t="n">
        <v>77</v>
      </c>
      <c r="B81" s="77" t="n">
        <f aca="false">EOMONTH(Input!$C$7,A81)</f>
        <v>45260</v>
      </c>
      <c r="C81" s="76" t="n">
        <f aca="false">DATEDIF(Input!$C$23,$B81,"Y")</f>
        <v>46</v>
      </c>
      <c r="E81" s="78" t="n">
        <f aca="false">IF(AND($B81&gt;Input!$G$50,$B81&lt;Input!$G$25),Input!$G$51,0)</f>
        <v>0</v>
      </c>
    </row>
    <row r="82" customFormat="false" ht="12.8" hidden="false" customHeight="false" outlineLevel="0" collapsed="false">
      <c r="A82" s="76" t="n">
        <v>78</v>
      </c>
      <c r="B82" s="77" t="n">
        <f aca="false">EOMONTH(Input!$C$7,A82)</f>
        <v>45291</v>
      </c>
      <c r="C82" s="76" t="n">
        <f aca="false">DATEDIF(Input!$C$23,$B82,"Y")</f>
        <v>46</v>
      </c>
      <c r="E82" s="78" t="n">
        <f aca="false">IF(AND($B82&gt;Input!$G$50,$B82&lt;Input!$G$25),Input!$G$51,0)</f>
        <v>0</v>
      </c>
    </row>
    <row r="83" customFormat="false" ht="12.8" hidden="false" customHeight="false" outlineLevel="0" collapsed="false">
      <c r="A83" s="76" t="n">
        <v>79</v>
      </c>
      <c r="B83" s="77" t="n">
        <f aca="false">EOMONTH(Input!$C$7,A83)</f>
        <v>45322</v>
      </c>
      <c r="C83" s="76" t="n">
        <f aca="false">DATEDIF(Input!$C$23,$B83,"Y")</f>
        <v>46</v>
      </c>
      <c r="E83" s="78" t="n">
        <f aca="false">IF(AND($B83&gt;Input!$G$50,$B83&lt;Input!$G$25),Input!$G$51,0)</f>
        <v>0</v>
      </c>
    </row>
    <row r="84" customFormat="false" ht="12.8" hidden="false" customHeight="false" outlineLevel="0" collapsed="false">
      <c r="A84" s="76" t="n">
        <v>80</v>
      </c>
      <c r="B84" s="77" t="n">
        <f aca="false">EOMONTH(Input!$C$7,A84)</f>
        <v>45351</v>
      </c>
      <c r="C84" s="76" t="n">
        <f aca="false">DATEDIF(Input!$C$23,$B84,"Y")</f>
        <v>46</v>
      </c>
      <c r="E84" s="78" t="n">
        <f aca="false">IF(AND($B84&gt;Input!$G$50,$B84&lt;Input!$G$25),Input!$G$51,0)</f>
        <v>0</v>
      </c>
    </row>
    <row r="85" customFormat="false" ht="12.8" hidden="false" customHeight="false" outlineLevel="0" collapsed="false">
      <c r="A85" s="76" t="n">
        <v>81</v>
      </c>
      <c r="B85" s="77" t="n">
        <f aca="false">EOMONTH(Input!$C$7,A85)</f>
        <v>45382</v>
      </c>
      <c r="C85" s="76" t="n">
        <f aca="false">DATEDIF(Input!$C$23,$B85,"Y")</f>
        <v>46</v>
      </c>
      <c r="E85" s="78" t="n">
        <f aca="false">IF(AND($B85&gt;Input!$G$50,$B85&lt;Input!$G$25),Input!$G$51,0)</f>
        <v>0</v>
      </c>
    </row>
    <row r="86" customFormat="false" ht="12.8" hidden="false" customHeight="false" outlineLevel="0" collapsed="false">
      <c r="A86" s="76" t="n">
        <v>82</v>
      </c>
      <c r="B86" s="77" t="n">
        <f aca="false">EOMONTH(Input!$C$7,A86)</f>
        <v>45412</v>
      </c>
      <c r="C86" s="76" t="n">
        <f aca="false">DATEDIF(Input!$C$23,$B86,"Y")</f>
        <v>46</v>
      </c>
      <c r="E86" s="78" t="n">
        <f aca="false">IF(AND($B86&gt;Input!$G$50,$B86&lt;Input!$G$25),Input!$G$51,0)</f>
        <v>0</v>
      </c>
    </row>
    <row r="87" customFormat="false" ht="12.8" hidden="false" customHeight="false" outlineLevel="0" collapsed="false">
      <c r="A87" s="76" t="n">
        <v>83</v>
      </c>
      <c r="B87" s="77" t="n">
        <f aca="false">EOMONTH(Input!$C$7,A87)</f>
        <v>45443</v>
      </c>
      <c r="C87" s="76" t="n">
        <f aca="false">DATEDIF(Input!$C$23,$B87,"Y")</f>
        <v>47</v>
      </c>
      <c r="E87" s="78" t="n">
        <f aca="false">IF(AND($B87&gt;Input!$G$50,$B87&lt;Input!$G$25),Input!$G$51,0)</f>
        <v>0</v>
      </c>
    </row>
    <row r="88" customFormat="false" ht="12.8" hidden="false" customHeight="false" outlineLevel="0" collapsed="false">
      <c r="A88" s="76" t="n">
        <v>84</v>
      </c>
      <c r="B88" s="77" t="n">
        <f aca="false">EOMONTH(Input!$C$7,A88)</f>
        <v>45473</v>
      </c>
      <c r="C88" s="76" t="n">
        <f aca="false">DATEDIF(Input!$C$23,$B88,"Y")</f>
        <v>47</v>
      </c>
      <c r="E88" s="78" t="n">
        <f aca="false">IF(AND($B88&gt;Input!$G$50,$B88&lt;Input!$G$25),Input!$G$51,0)</f>
        <v>0</v>
      </c>
    </row>
    <row r="89" customFormat="false" ht="12.8" hidden="false" customHeight="false" outlineLevel="0" collapsed="false">
      <c r="A89" s="76" t="n">
        <v>85</v>
      </c>
      <c r="B89" s="77" t="n">
        <f aca="false">EOMONTH(Input!$C$7,A89)</f>
        <v>45504</v>
      </c>
      <c r="C89" s="76" t="n">
        <f aca="false">DATEDIF(Input!$C$23,$B89,"Y")</f>
        <v>47</v>
      </c>
      <c r="E89" s="78" t="n">
        <f aca="false">IF(AND($B89&gt;Input!$G$50,$B89&lt;Input!$G$25),Input!$G$51,0)</f>
        <v>0</v>
      </c>
    </row>
    <row r="90" customFormat="false" ht="12.8" hidden="false" customHeight="false" outlineLevel="0" collapsed="false">
      <c r="A90" s="76" t="n">
        <v>86</v>
      </c>
      <c r="B90" s="77" t="n">
        <f aca="false">EOMONTH(Input!$C$7,A90)</f>
        <v>45535</v>
      </c>
      <c r="C90" s="76" t="n">
        <f aca="false">DATEDIF(Input!$C$23,$B90,"Y")</f>
        <v>47</v>
      </c>
      <c r="E90" s="78" t="n">
        <f aca="false">IF(AND($B90&gt;Input!$G$50,$B90&lt;Input!$G$25),Input!$G$51,0)</f>
        <v>0</v>
      </c>
    </row>
    <row r="91" customFormat="false" ht="12.8" hidden="false" customHeight="false" outlineLevel="0" collapsed="false">
      <c r="A91" s="76" t="n">
        <v>87</v>
      </c>
      <c r="B91" s="77" t="n">
        <f aca="false">EOMONTH(Input!$C$7,A91)</f>
        <v>45565</v>
      </c>
      <c r="C91" s="76" t="n">
        <f aca="false">DATEDIF(Input!$C$23,$B91,"Y")</f>
        <v>47</v>
      </c>
      <c r="E91" s="78" t="n">
        <f aca="false">IF(AND($B91&gt;Input!$G$50,$B91&lt;Input!$G$25),Input!$G$51,0)</f>
        <v>0</v>
      </c>
    </row>
    <row r="92" customFormat="false" ht="12.8" hidden="false" customHeight="false" outlineLevel="0" collapsed="false">
      <c r="A92" s="76" t="n">
        <v>88</v>
      </c>
      <c r="B92" s="77" t="n">
        <f aca="false">EOMONTH(Input!$C$7,A92)</f>
        <v>45596</v>
      </c>
      <c r="C92" s="76" t="n">
        <f aca="false">DATEDIF(Input!$C$23,$B92,"Y")</f>
        <v>47</v>
      </c>
      <c r="E92" s="78" t="n">
        <f aca="false">IF(AND($B92&gt;Input!$G$50,$B92&lt;Input!$G$25),Input!$G$51,0)</f>
        <v>0</v>
      </c>
    </row>
    <row r="93" customFormat="false" ht="12.8" hidden="false" customHeight="false" outlineLevel="0" collapsed="false">
      <c r="A93" s="76" t="n">
        <v>89</v>
      </c>
      <c r="B93" s="77" t="n">
        <f aca="false">EOMONTH(Input!$C$7,A93)</f>
        <v>45626</v>
      </c>
      <c r="C93" s="76" t="n">
        <f aca="false">DATEDIF(Input!$C$23,$B93,"Y")</f>
        <v>47</v>
      </c>
      <c r="E93" s="78" t="n">
        <f aca="false">IF(AND($B93&gt;Input!$G$50,$B93&lt;Input!$G$25),Input!$G$51,0)</f>
        <v>0</v>
      </c>
    </row>
    <row r="94" customFormat="false" ht="12.8" hidden="false" customHeight="false" outlineLevel="0" collapsed="false">
      <c r="A94" s="76" t="n">
        <v>90</v>
      </c>
      <c r="B94" s="77" t="n">
        <f aca="false">EOMONTH(Input!$C$7,A94)</f>
        <v>45657</v>
      </c>
      <c r="C94" s="76" t="n">
        <f aca="false">DATEDIF(Input!$C$23,$B94,"Y")</f>
        <v>47</v>
      </c>
      <c r="E94" s="78" t="n">
        <f aca="false">IF(AND($B94&gt;Input!$G$50,$B94&lt;Input!$G$25),Input!$G$51,0)</f>
        <v>0</v>
      </c>
    </row>
    <row r="95" customFormat="false" ht="12.8" hidden="false" customHeight="false" outlineLevel="0" collapsed="false">
      <c r="A95" s="76" t="n">
        <v>91</v>
      </c>
      <c r="B95" s="77" t="n">
        <f aca="false">EOMONTH(Input!$C$7,A95)</f>
        <v>45688</v>
      </c>
      <c r="C95" s="76" t="n">
        <f aca="false">DATEDIF(Input!$C$23,$B95,"Y")</f>
        <v>47</v>
      </c>
      <c r="E95" s="78" t="n">
        <f aca="false">IF(AND($B95&gt;Input!$G$50,$B95&lt;Input!$G$25),Input!$G$51,0)</f>
        <v>0</v>
      </c>
    </row>
    <row r="96" customFormat="false" ht="12.8" hidden="false" customHeight="false" outlineLevel="0" collapsed="false">
      <c r="A96" s="76" t="n">
        <v>92</v>
      </c>
      <c r="B96" s="77" t="n">
        <f aca="false">EOMONTH(Input!$C$7,A96)</f>
        <v>45716</v>
      </c>
      <c r="C96" s="76" t="n">
        <f aca="false">DATEDIF(Input!$C$23,$B96,"Y")</f>
        <v>47</v>
      </c>
      <c r="E96" s="78" t="n">
        <f aca="false">IF(AND($B96&gt;Input!$G$50,$B96&lt;Input!$G$25),Input!$G$51,0)</f>
        <v>0</v>
      </c>
    </row>
    <row r="97" customFormat="false" ht="12.8" hidden="false" customHeight="false" outlineLevel="0" collapsed="false">
      <c r="A97" s="76" t="n">
        <v>93</v>
      </c>
      <c r="B97" s="77" t="n">
        <f aca="false">EOMONTH(Input!$C$7,A97)</f>
        <v>45747</v>
      </c>
      <c r="C97" s="76" t="n">
        <f aca="false">DATEDIF(Input!$C$23,$B97,"Y")</f>
        <v>47</v>
      </c>
      <c r="E97" s="78" t="n">
        <f aca="false">IF(AND($B97&gt;Input!$G$50,$B97&lt;Input!$G$25),Input!$G$51,0)</f>
        <v>0</v>
      </c>
    </row>
    <row r="98" customFormat="false" ht="12.8" hidden="false" customHeight="false" outlineLevel="0" collapsed="false">
      <c r="A98" s="76" t="n">
        <v>94</v>
      </c>
      <c r="B98" s="77" t="n">
        <f aca="false">EOMONTH(Input!$C$7,A98)</f>
        <v>45777</v>
      </c>
      <c r="C98" s="76" t="n">
        <f aca="false">DATEDIF(Input!$C$23,$B98,"Y")</f>
        <v>47</v>
      </c>
      <c r="E98" s="78" t="n">
        <f aca="false">IF(AND($B98&gt;Input!$G$50,$B98&lt;Input!$G$25),Input!$G$51,0)</f>
        <v>0</v>
      </c>
    </row>
    <row r="99" customFormat="false" ht="12.8" hidden="false" customHeight="false" outlineLevel="0" collapsed="false">
      <c r="A99" s="76" t="n">
        <v>95</v>
      </c>
      <c r="B99" s="77" t="n">
        <f aca="false">EOMONTH(Input!$C$7,A99)</f>
        <v>45808</v>
      </c>
      <c r="C99" s="76" t="n">
        <f aca="false">DATEDIF(Input!$C$23,$B99,"Y")</f>
        <v>48</v>
      </c>
      <c r="E99" s="78" t="n">
        <f aca="false">IF(AND($B99&gt;Input!$G$50,$B99&lt;Input!$G$25),Input!$G$51,0)</f>
        <v>0</v>
      </c>
    </row>
    <row r="100" customFormat="false" ht="12.8" hidden="false" customHeight="false" outlineLevel="0" collapsed="false">
      <c r="A100" s="76" t="n">
        <v>96</v>
      </c>
      <c r="B100" s="77" t="n">
        <f aca="false">EOMONTH(Input!$C$7,A100)</f>
        <v>45838</v>
      </c>
      <c r="C100" s="76" t="n">
        <f aca="false">DATEDIF(Input!$C$23,$B100,"Y")</f>
        <v>48</v>
      </c>
      <c r="E100" s="78" t="n">
        <f aca="false">IF(AND($B100&gt;Input!$G$50,$B100&lt;Input!$G$25),Input!$G$51,0)</f>
        <v>0</v>
      </c>
    </row>
    <row r="101" customFormat="false" ht="12.8" hidden="false" customHeight="false" outlineLevel="0" collapsed="false">
      <c r="A101" s="76" t="n">
        <v>97</v>
      </c>
      <c r="B101" s="77" t="n">
        <f aca="false">EOMONTH(Input!$C$7,A101)</f>
        <v>45869</v>
      </c>
      <c r="C101" s="76" t="n">
        <f aca="false">DATEDIF(Input!$C$23,$B101,"Y")</f>
        <v>48</v>
      </c>
      <c r="E101" s="78" t="n">
        <f aca="false">IF(AND($B101&gt;Input!$G$50,$B101&lt;Input!$G$25),Input!$G$51,0)</f>
        <v>0</v>
      </c>
    </row>
    <row r="102" customFormat="false" ht="12.8" hidden="false" customHeight="false" outlineLevel="0" collapsed="false">
      <c r="A102" s="76" t="n">
        <v>98</v>
      </c>
      <c r="B102" s="77" t="n">
        <f aca="false">EOMONTH(Input!$C$7,A102)</f>
        <v>45900</v>
      </c>
      <c r="C102" s="76" t="n">
        <f aca="false">DATEDIF(Input!$C$23,$B102,"Y")</f>
        <v>48</v>
      </c>
      <c r="E102" s="78" t="n">
        <f aca="false">IF(AND($B102&gt;Input!$G$50,$B102&lt;Input!$G$25),Input!$G$51,0)</f>
        <v>0</v>
      </c>
    </row>
    <row r="103" customFormat="false" ht="12.8" hidden="false" customHeight="false" outlineLevel="0" collapsed="false">
      <c r="A103" s="76" t="n">
        <v>99</v>
      </c>
      <c r="B103" s="77" t="n">
        <f aca="false">EOMONTH(Input!$C$7,A103)</f>
        <v>45930</v>
      </c>
      <c r="C103" s="76" t="n">
        <f aca="false">DATEDIF(Input!$C$23,$B103,"Y")</f>
        <v>48</v>
      </c>
      <c r="E103" s="78" t="n">
        <f aca="false">IF(AND($B103&gt;Input!$G$50,$B103&lt;Input!$G$25),Input!$G$51,0)</f>
        <v>0</v>
      </c>
    </row>
    <row r="104" customFormat="false" ht="12.8" hidden="false" customHeight="false" outlineLevel="0" collapsed="false">
      <c r="A104" s="76" t="n">
        <v>100</v>
      </c>
      <c r="B104" s="77" t="n">
        <f aca="false">EOMONTH(Input!$C$7,A104)</f>
        <v>45961</v>
      </c>
      <c r="C104" s="76" t="n">
        <f aca="false">DATEDIF(Input!$C$23,$B104,"Y")</f>
        <v>48</v>
      </c>
      <c r="E104" s="78" t="n">
        <f aca="false">IF(AND($B104&gt;Input!$G$50,$B104&lt;Input!$G$25),Input!$G$51,0)</f>
        <v>0</v>
      </c>
    </row>
    <row r="105" customFormat="false" ht="12.8" hidden="false" customHeight="false" outlineLevel="0" collapsed="false">
      <c r="A105" s="76" t="n">
        <v>101</v>
      </c>
      <c r="B105" s="77" t="n">
        <f aca="false">EOMONTH(Input!$C$7,A105)</f>
        <v>45991</v>
      </c>
      <c r="C105" s="76" t="n">
        <f aca="false">DATEDIF(Input!$C$23,$B105,"Y")</f>
        <v>48</v>
      </c>
      <c r="E105" s="78" t="n">
        <f aca="false">IF(AND($B105&gt;Input!$G$50,$B105&lt;Input!$G$25),Input!$G$51,0)</f>
        <v>0</v>
      </c>
    </row>
    <row r="106" customFormat="false" ht="12.8" hidden="false" customHeight="false" outlineLevel="0" collapsed="false">
      <c r="A106" s="76" t="n">
        <v>102</v>
      </c>
      <c r="B106" s="77" t="n">
        <f aca="false">EOMONTH(Input!$C$7,A106)</f>
        <v>46022</v>
      </c>
      <c r="C106" s="76" t="n">
        <f aca="false">DATEDIF(Input!$C$23,$B106,"Y")</f>
        <v>48</v>
      </c>
      <c r="E106" s="78" t="n">
        <f aca="false">IF(AND($B106&gt;Input!$G$50,$B106&lt;Input!$G$25),Input!$G$51,0)</f>
        <v>0</v>
      </c>
    </row>
    <row r="107" customFormat="false" ht="12.8" hidden="false" customHeight="false" outlineLevel="0" collapsed="false">
      <c r="A107" s="76" t="n">
        <v>103</v>
      </c>
      <c r="B107" s="77" t="n">
        <f aca="false">EOMONTH(Input!$C$7,A107)</f>
        <v>46053</v>
      </c>
      <c r="C107" s="76" t="n">
        <f aca="false">DATEDIF(Input!$C$23,$B107,"Y")</f>
        <v>48</v>
      </c>
      <c r="E107" s="78" t="n">
        <f aca="false">IF(AND($B107&gt;Input!$G$50,$B107&lt;Input!$G$25),Input!$G$51,0)</f>
        <v>0</v>
      </c>
    </row>
    <row r="108" customFormat="false" ht="12.8" hidden="false" customHeight="false" outlineLevel="0" collapsed="false">
      <c r="A108" s="76" t="n">
        <v>104</v>
      </c>
      <c r="B108" s="77" t="n">
        <f aca="false">EOMONTH(Input!$C$7,A108)</f>
        <v>46081</v>
      </c>
      <c r="C108" s="76" t="n">
        <f aca="false">DATEDIF(Input!$C$23,$B108,"Y")</f>
        <v>48</v>
      </c>
      <c r="E108" s="78" t="n">
        <f aca="false">IF(AND($B108&gt;Input!$G$50,$B108&lt;Input!$G$25),Input!$G$51,0)</f>
        <v>0</v>
      </c>
    </row>
    <row r="109" customFormat="false" ht="12.8" hidden="false" customHeight="false" outlineLevel="0" collapsed="false">
      <c r="A109" s="76" t="n">
        <v>105</v>
      </c>
      <c r="B109" s="77" t="n">
        <f aca="false">EOMONTH(Input!$C$7,A109)</f>
        <v>46112</v>
      </c>
      <c r="C109" s="76" t="n">
        <f aca="false">DATEDIF(Input!$C$23,$B109,"Y")</f>
        <v>48</v>
      </c>
      <c r="E109" s="78" t="n">
        <f aca="false">IF(AND($B109&gt;Input!$G$50,$B109&lt;Input!$G$25),Input!$G$51,0)</f>
        <v>0</v>
      </c>
    </row>
    <row r="110" customFormat="false" ht="12.8" hidden="false" customHeight="false" outlineLevel="0" collapsed="false">
      <c r="A110" s="76" t="n">
        <v>106</v>
      </c>
      <c r="B110" s="77" t="n">
        <f aca="false">EOMONTH(Input!$C$7,A110)</f>
        <v>46142</v>
      </c>
      <c r="C110" s="76" t="n">
        <f aca="false">DATEDIF(Input!$C$23,$B110,"Y")</f>
        <v>48</v>
      </c>
      <c r="E110" s="78" t="n">
        <f aca="false">IF(AND($B110&gt;Input!$G$50,$B110&lt;Input!$G$25),Input!$G$51,0)</f>
        <v>0</v>
      </c>
    </row>
    <row r="111" customFormat="false" ht="12.8" hidden="false" customHeight="false" outlineLevel="0" collapsed="false">
      <c r="A111" s="76" t="n">
        <v>107</v>
      </c>
      <c r="B111" s="77" t="n">
        <f aca="false">EOMONTH(Input!$C$7,A111)</f>
        <v>46173</v>
      </c>
      <c r="C111" s="76" t="n">
        <f aca="false">DATEDIF(Input!$C$23,$B111,"Y")</f>
        <v>49</v>
      </c>
      <c r="E111" s="78" t="n">
        <f aca="false">IF(AND($B111&gt;Input!$G$50,$B111&lt;Input!$G$25),Input!$G$51,0)</f>
        <v>0</v>
      </c>
    </row>
    <row r="112" customFormat="false" ht="12.8" hidden="false" customHeight="false" outlineLevel="0" collapsed="false">
      <c r="A112" s="76" t="n">
        <v>108</v>
      </c>
      <c r="B112" s="77" t="n">
        <f aca="false">EOMONTH(Input!$C$7,A112)</f>
        <v>46203</v>
      </c>
      <c r="C112" s="76" t="n">
        <f aca="false">DATEDIF(Input!$C$23,$B112,"Y")</f>
        <v>49</v>
      </c>
      <c r="E112" s="78" t="n">
        <f aca="false">IF(AND($B112&gt;Input!$G$50,$B112&lt;Input!$G$25),Input!$G$51,0)</f>
        <v>0</v>
      </c>
    </row>
    <row r="113" customFormat="false" ht="12.8" hidden="false" customHeight="false" outlineLevel="0" collapsed="false">
      <c r="A113" s="76" t="n">
        <v>109</v>
      </c>
      <c r="B113" s="77" t="n">
        <f aca="false">EOMONTH(Input!$C$7,A113)</f>
        <v>46234</v>
      </c>
      <c r="C113" s="76" t="n">
        <f aca="false">DATEDIF(Input!$C$23,$B113,"Y")</f>
        <v>49</v>
      </c>
      <c r="E113" s="78" t="n">
        <f aca="false">IF(AND($B113&gt;Input!$G$50,$B113&lt;Input!$G$25),Input!$G$51,0)</f>
        <v>0</v>
      </c>
    </row>
    <row r="114" customFormat="false" ht="12.8" hidden="false" customHeight="false" outlineLevel="0" collapsed="false">
      <c r="A114" s="76" t="n">
        <v>110</v>
      </c>
      <c r="B114" s="77" t="n">
        <f aca="false">EOMONTH(Input!$C$7,A114)</f>
        <v>46265</v>
      </c>
      <c r="C114" s="76" t="n">
        <f aca="false">DATEDIF(Input!$C$23,$B114,"Y")</f>
        <v>49</v>
      </c>
      <c r="E114" s="78" t="n">
        <f aca="false">IF(AND($B114&gt;Input!$G$50,$B114&lt;Input!$G$25),Input!$G$51,0)</f>
        <v>0</v>
      </c>
    </row>
    <row r="115" customFormat="false" ht="12.8" hidden="false" customHeight="false" outlineLevel="0" collapsed="false">
      <c r="A115" s="76" t="n">
        <v>111</v>
      </c>
      <c r="B115" s="77" t="n">
        <f aca="false">EOMONTH(Input!$C$7,A115)</f>
        <v>46295</v>
      </c>
      <c r="C115" s="76" t="n">
        <f aca="false">DATEDIF(Input!$C$23,$B115,"Y")</f>
        <v>49</v>
      </c>
      <c r="E115" s="78" t="n">
        <f aca="false">IF(AND($B115&gt;Input!$G$50,$B115&lt;Input!$G$25),Input!$G$51,0)</f>
        <v>0</v>
      </c>
    </row>
    <row r="116" customFormat="false" ht="12.8" hidden="false" customHeight="false" outlineLevel="0" collapsed="false">
      <c r="A116" s="76" t="n">
        <v>112</v>
      </c>
      <c r="B116" s="77" t="n">
        <f aca="false">EOMONTH(Input!$C$7,A116)</f>
        <v>46326</v>
      </c>
      <c r="C116" s="76" t="n">
        <f aca="false">DATEDIF(Input!$C$23,$B116,"Y")</f>
        <v>49</v>
      </c>
      <c r="E116" s="78" t="n">
        <f aca="false">IF(AND($B116&gt;Input!$G$50,$B116&lt;Input!$G$25),Input!$G$51,0)</f>
        <v>0</v>
      </c>
    </row>
    <row r="117" customFormat="false" ht="12.8" hidden="false" customHeight="false" outlineLevel="0" collapsed="false">
      <c r="A117" s="76" t="n">
        <v>113</v>
      </c>
      <c r="B117" s="77" t="n">
        <f aca="false">EOMONTH(Input!$C$7,A117)</f>
        <v>46356</v>
      </c>
      <c r="C117" s="76" t="n">
        <f aca="false">DATEDIF(Input!$C$23,$B117,"Y")</f>
        <v>49</v>
      </c>
      <c r="E117" s="78" t="n">
        <f aca="false">IF(AND($B117&gt;Input!$G$50,$B117&lt;Input!$G$25),Input!$G$51,0)</f>
        <v>0</v>
      </c>
    </row>
    <row r="118" customFormat="false" ht="12.8" hidden="false" customHeight="false" outlineLevel="0" collapsed="false">
      <c r="A118" s="76" t="n">
        <v>114</v>
      </c>
      <c r="B118" s="77" t="n">
        <f aca="false">EOMONTH(Input!$C$7,A118)</f>
        <v>46387</v>
      </c>
      <c r="C118" s="76" t="n">
        <f aca="false">DATEDIF(Input!$C$23,$B118,"Y")</f>
        <v>49</v>
      </c>
      <c r="E118" s="78" t="n">
        <f aca="false">IF(AND($B118&gt;Input!$G$50,$B118&lt;Input!$G$25),Input!$G$51,0)</f>
        <v>0</v>
      </c>
    </row>
    <row r="119" customFormat="false" ht="12.8" hidden="false" customHeight="false" outlineLevel="0" collapsed="false">
      <c r="A119" s="76" t="n">
        <v>115</v>
      </c>
      <c r="B119" s="77" t="n">
        <f aca="false">EOMONTH(Input!$C$7,A119)</f>
        <v>46418</v>
      </c>
      <c r="C119" s="76" t="n">
        <f aca="false">DATEDIF(Input!$C$23,$B119,"Y")</f>
        <v>49</v>
      </c>
      <c r="E119" s="78" t="n">
        <f aca="false">IF(AND($B119&gt;Input!$G$50,$B119&lt;Input!$G$25),Input!$G$51,0)</f>
        <v>0</v>
      </c>
    </row>
    <row r="120" customFormat="false" ht="12.8" hidden="false" customHeight="false" outlineLevel="0" collapsed="false">
      <c r="A120" s="76" t="n">
        <v>116</v>
      </c>
      <c r="B120" s="77" t="n">
        <f aca="false">EOMONTH(Input!$C$7,A120)</f>
        <v>46446</v>
      </c>
      <c r="C120" s="76" t="n">
        <f aca="false">DATEDIF(Input!$C$23,$B120,"Y")</f>
        <v>49</v>
      </c>
      <c r="E120" s="78" t="n">
        <f aca="false">IF(AND($B120&gt;Input!$G$50,$B120&lt;Input!$G$25),Input!$G$51,0)</f>
        <v>0</v>
      </c>
    </row>
    <row r="121" customFormat="false" ht="12.8" hidden="false" customHeight="false" outlineLevel="0" collapsed="false">
      <c r="A121" s="76" t="n">
        <v>117</v>
      </c>
      <c r="B121" s="77" t="n">
        <f aca="false">EOMONTH(Input!$C$7,A121)</f>
        <v>46477</v>
      </c>
      <c r="C121" s="76" t="n">
        <f aca="false">DATEDIF(Input!$C$23,$B121,"Y")</f>
        <v>49</v>
      </c>
      <c r="E121" s="78" t="n">
        <f aca="false">IF(AND($B121&gt;Input!$G$50,$B121&lt;Input!$G$25),Input!$G$51,0)</f>
        <v>0</v>
      </c>
    </row>
    <row r="122" customFormat="false" ht="12.8" hidden="false" customHeight="false" outlineLevel="0" collapsed="false">
      <c r="A122" s="76" t="n">
        <v>118</v>
      </c>
      <c r="B122" s="77" t="n">
        <f aca="false">EOMONTH(Input!$C$7,A122)</f>
        <v>46507</v>
      </c>
      <c r="C122" s="76" t="n">
        <f aca="false">DATEDIF(Input!$C$23,$B122,"Y")</f>
        <v>49</v>
      </c>
      <c r="E122" s="78" t="n">
        <f aca="false">IF(AND($B122&gt;Input!$G$50,$B122&lt;Input!$G$25),Input!$G$51,0)</f>
        <v>0</v>
      </c>
    </row>
    <row r="123" customFormat="false" ht="12.8" hidden="false" customHeight="false" outlineLevel="0" collapsed="false">
      <c r="A123" s="76" t="n">
        <v>119</v>
      </c>
      <c r="B123" s="77" t="n">
        <f aca="false">EOMONTH(Input!$C$7,A123)</f>
        <v>46538</v>
      </c>
      <c r="C123" s="76" t="n">
        <f aca="false">DATEDIF(Input!$C$23,$B123,"Y")</f>
        <v>50</v>
      </c>
      <c r="E123" s="78" t="n">
        <f aca="false">IF(AND($B123&gt;Input!$G$50,$B123&lt;Input!$G$25),Input!$G$51,0)</f>
        <v>0</v>
      </c>
    </row>
    <row r="124" customFormat="false" ht="12.8" hidden="false" customHeight="false" outlineLevel="0" collapsed="false">
      <c r="A124" s="76" t="n">
        <v>120</v>
      </c>
      <c r="B124" s="77" t="n">
        <f aca="false">EOMONTH(Input!$C$7,A124)</f>
        <v>46568</v>
      </c>
      <c r="C124" s="76" t="n">
        <f aca="false">DATEDIF(Input!$C$23,$B124,"Y")</f>
        <v>50</v>
      </c>
      <c r="E124" s="78" t="n">
        <f aca="false">IF(AND($B124&gt;Input!$G$50,$B124&lt;Input!$G$25),Input!$G$51,0)</f>
        <v>0</v>
      </c>
    </row>
    <row r="125" customFormat="false" ht="12.8" hidden="false" customHeight="false" outlineLevel="0" collapsed="false">
      <c r="A125" s="76" t="n">
        <v>121</v>
      </c>
      <c r="B125" s="77" t="n">
        <f aca="false">EOMONTH(Input!$C$7,A125)</f>
        <v>46599</v>
      </c>
      <c r="C125" s="76" t="n">
        <f aca="false">DATEDIF(Input!$C$23,$B125,"Y")</f>
        <v>50</v>
      </c>
      <c r="E125" s="78" t="n">
        <f aca="false">IF(AND($B125&gt;Input!$G$50,$B125&lt;Input!$G$25),Input!$G$51,0)</f>
        <v>0</v>
      </c>
    </row>
    <row r="126" customFormat="false" ht="12.8" hidden="false" customHeight="false" outlineLevel="0" collapsed="false">
      <c r="A126" s="76" t="n">
        <v>122</v>
      </c>
      <c r="B126" s="77" t="n">
        <f aca="false">EOMONTH(Input!$C$7,A126)</f>
        <v>46630</v>
      </c>
      <c r="C126" s="76" t="n">
        <f aca="false">DATEDIF(Input!$C$23,$B126,"Y")</f>
        <v>50</v>
      </c>
      <c r="E126" s="78" t="n">
        <f aca="false">IF(AND($B126&gt;Input!$G$50,$B126&lt;Input!$G$25),Input!$G$51,0)</f>
        <v>0</v>
      </c>
    </row>
    <row r="127" customFormat="false" ht="12.8" hidden="false" customHeight="false" outlineLevel="0" collapsed="false">
      <c r="A127" s="76" t="n">
        <v>123</v>
      </c>
      <c r="B127" s="77" t="n">
        <f aca="false">EOMONTH(Input!$C$7,A127)</f>
        <v>46660</v>
      </c>
      <c r="C127" s="76" t="n">
        <f aca="false">DATEDIF(Input!$C$23,$B127,"Y")</f>
        <v>50</v>
      </c>
      <c r="E127" s="78" t="n">
        <f aca="false">IF(AND($B127&gt;Input!$G$50,$B127&lt;Input!$G$25),Input!$G$51,0)</f>
        <v>0</v>
      </c>
    </row>
    <row r="128" customFormat="false" ht="12.8" hidden="false" customHeight="false" outlineLevel="0" collapsed="false">
      <c r="A128" s="76" t="n">
        <v>124</v>
      </c>
      <c r="B128" s="77" t="n">
        <f aca="false">EOMONTH(Input!$C$7,A128)</f>
        <v>46691</v>
      </c>
      <c r="C128" s="76" t="n">
        <f aca="false">DATEDIF(Input!$C$23,$B128,"Y")</f>
        <v>50</v>
      </c>
      <c r="E128" s="78" t="n">
        <f aca="false">IF(AND($B128&gt;Input!$G$50,$B128&lt;Input!$G$25),Input!$G$51,0)</f>
        <v>0</v>
      </c>
    </row>
    <row r="129" customFormat="false" ht="12.8" hidden="false" customHeight="false" outlineLevel="0" collapsed="false">
      <c r="A129" s="76" t="n">
        <v>125</v>
      </c>
      <c r="B129" s="77" t="n">
        <f aca="false">EOMONTH(Input!$C$7,A129)</f>
        <v>46721</v>
      </c>
      <c r="C129" s="76" t="n">
        <f aca="false">DATEDIF(Input!$C$23,$B129,"Y")</f>
        <v>50</v>
      </c>
      <c r="E129" s="78" t="n">
        <f aca="false">IF(AND($B129&gt;Input!$G$50,$B129&lt;Input!$G$25),Input!$G$51,0)</f>
        <v>0</v>
      </c>
    </row>
    <row r="130" customFormat="false" ht="12.8" hidden="false" customHeight="false" outlineLevel="0" collapsed="false">
      <c r="A130" s="76" t="n">
        <v>126</v>
      </c>
      <c r="B130" s="77" t="n">
        <f aca="false">EOMONTH(Input!$C$7,A130)</f>
        <v>46752</v>
      </c>
      <c r="C130" s="76" t="n">
        <f aca="false">DATEDIF(Input!$C$23,$B130,"Y")</f>
        <v>50</v>
      </c>
      <c r="E130" s="78" t="n">
        <f aca="false">IF(AND($B130&gt;Input!$G$50,$B130&lt;Input!$G$25),Input!$G$51,0)</f>
        <v>0</v>
      </c>
    </row>
    <row r="131" customFormat="false" ht="12.8" hidden="false" customHeight="false" outlineLevel="0" collapsed="false">
      <c r="A131" s="76" t="n">
        <v>127</v>
      </c>
      <c r="B131" s="77" t="n">
        <f aca="false">EOMONTH(Input!$C$7,A131)</f>
        <v>46783</v>
      </c>
      <c r="C131" s="76" t="n">
        <f aca="false">DATEDIF(Input!$C$23,$B131,"Y")</f>
        <v>50</v>
      </c>
      <c r="E131" s="78" t="n">
        <f aca="false">IF(AND($B131&gt;Input!$G$50,$B131&lt;Input!$G$25),Input!$G$51,0)</f>
        <v>0</v>
      </c>
    </row>
    <row r="132" customFormat="false" ht="12.8" hidden="false" customHeight="false" outlineLevel="0" collapsed="false">
      <c r="A132" s="76" t="n">
        <v>128</v>
      </c>
      <c r="B132" s="77" t="n">
        <f aca="false">EOMONTH(Input!$C$7,A132)</f>
        <v>46812</v>
      </c>
      <c r="C132" s="76" t="n">
        <f aca="false">DATEDIF(Input!$C$23,$B132,"Y")</f>
        <v>50</v>
      </c>
      <c r="E132" s="78" t="n">
        <f aca="false">IF(AND($B132&gt;Input!$G$50,$B132&lt;Input!$G$25),Input!$G$51,0)</f>
        <v>0</v>
      </c>
    </row>
    <row r="133" customFormat="false" ht="12.8" hidden="false" customHeight="false" outlineLevel="0" collapsed="false">
      <c r="A133" s="76" t="n">
        <v>129</v>
      </c>
      <c r="B133" s="77" t="n">
        <f aca="false">EOMONTH(Input!$C$7,A133)</f>
        <v>46843</v>
      </c>
      <c r="C133" s="76" t="n">
        <f aca="false">DATEDIF(Input!$C$23,$B133,"Y")</f>
        <v>50</v>
      </c>
      <c r="E133" s="78" t="n">
        <f aca="false">IF(AND($B133&gt;Input!$G$50,$B133&lt;Input!$G$25),Input!$G$51,0)</f>
        <v>0</v>
      </c>
    </row>
    <row r="134" customFormat="false" ht="12.8" hidden="false" customHeight="false" outlineLevel="0" collapsed="false">
      <c r="A134" s="76" t="n">
        <v>130</v>
      </c>
      <c r="B134" s="77" t="n">
        <f aca="false">EOMONTH(Input!$C$7,A134)</f>
        <v>46873</v>
      </c>
      <c r="C134" s="76" t="n">
        <f aca="false">DATEDIF(Input!$C$23,$B134,"Y")</f>
        <v>50</v>
      </c>
      <c r="E134" s="78" t="n">
        <f aca="false">IF(AND($B134&gt;Input!$G$50,$B134&lt;Input!$G$25),Input!$G$51,0)</f>
        <v>0</v>
      </c>
    </row>
    <row r="135" customFormat="false" ht="12.8" hidden="false" customHeight="false" outlineLevel="0" collapsed="false">
      <c r="A135" s="76" t="n">
        <v>131</v>
      </c>
      <c r="B135" s="77" t="n">
        <f aca="false">EOMONTH(Input!$C$7,A135)</f>
        <v>46904</v>
      </c>
      <c r="C135" s="76" t="n">
        <f aca="false">DATEDIF(Input!$C$23,$B135,"Y")</f>
        <v>51</v>
      </c>
      <c r="E135" s="78" t="n">
        <f aca="false">IF(AND($B135&gt;Input!$G$50,$B135&lt;Input!$G$25),Input!$G$51,0)</f>
        <v>0</v>
      </c>
    </row>
    <row r="136" customFormat="false" ht="12.8" hidden="false" customHeight="false" outlineLevel="0" collapsed="false">
      <c r="A136" s="76" t="n">
        <v>132</v>
      </c>
      <c r="B136" s="77" t="n">
        <f aca="false">EOMONTH(Input!$C$7,A136)</f>
        <v>46934</v>
      </c>
      <c r="C136" s="76" t="n">
        <f aca="false">DATEDIF(Input!$C$23,$B136,"Y")</f>
        <v>51</v>
      </c>
      <c r="E136" s="78" t="n">
        <f aca="false">IF(AND($B136&gt;Input!$G$50,$B136&lt;Input!$G$25),Input!$G$51,0)</f>
        <v>0</v>
      </c>
    </row>
    <row r="137" customFormat="false" ht="12.8" hidden="false" customHeight="false" outlineLevel="0" collapsed="false">
      <c r="A137" s="76" t="n">
        <v>133</v>
      </c>
      <c r="B137" s="77" t="n">
        <f aca="false">EOMONTH(Input!$C$7,A137)</f>
        <v>46965</v>
      </c>
      <c r="C137" s="76" t="n">
        <f aca="false">DATEDIF(Input!$C$23,$B137,"Y")</f>
        <v>51</v>
      </c>
      <c r="E137" s="78" t="n">
        <f aca="false">IF(AND($B137&gt;Input!$G$50,$B137&lt;Input!$G$25),Input!$G$51,0)</f>
        <v>0</v>
      </c>
    </row>
    <row r="138" customFormat="false" ht="12.8" hidden="false" customHeight="false" outlineLevel="0" collapsed="false">
      <c r="A138" s="76" t="n">
        <v>134</v>
      </c>
      <c r="B138" s="77" t="n">
        <f aca="false">EOMONTH(Input!$C$7,A138)</f>
        <v>46996</v>
      </c>
      <c r="C138" s="76" t="n">
        <f aca="false">DATEDIF(Input!$C$23,$B138,"Y")</f>
        <v>51</v>
      </c>
      <c r="E138" s="78" t="n">
        <f aca="false">IF(AND($B138&gt;Input!$G$50,$B138&lt;Input!$G$25),Input!$G$51,0)</f>
        <v>0</v>
      </c>
    </row>
    <row r="139" customFormat="false" ht="12.8" hidden="false" customHeight="false" outlineLevel="0" collapsed="false">
      <c r="A139" s="76" t="n">
        <v>135</v>
      </c>
      <c r="B139" s="77" t="n">
        <f aca="false">EOMONTH(Input!$C$7,A139)</f>
        <v>47026</v>
      </c>
      <c r="C139" s="76" t="n">
        <f aca="false">DATEDIF(Input!$C$23,$B139,"Y")</f>
        <v>51</v>
      </c>
      <c r="E139" s="78" t="n">
        <f aca="false">IF(AND($B139&gt;Input!$G$50,$B139&lt;Input!$G$25),Input!$G$51,0)</f>
        <v>0</v>
      </c>
    </row>
    <row r="140" customFormat="false" ht="12.8" hidden="false" customHeight="false" outlineLevel="0" collapsed="false">
      <c r="A140" s="76" t="n">
        <v>136</v>
      </c>
      <c r="B140" s="77" t="n">
        <f aca="false">EOMONTH(Input!$C$7,A140)</f>
        <v>47057</v>
      </c>
      <c r="C140" s="76" t="n">
        <f aca="false">DATEDIF(Input!$C$23,$B140,"Y")</f>
        <v>51</v>
      </c>
      <c r="E140" s="78" t="n">
        <f aca="false">IF(AND($B140&gt;Input!$G$50,$B140&lt;Input!$G$25),Input!$G$51,0)</f>
        <v>0</v>
      </c>
    </row>
    <row r="141" customFormat="false" ht="12.8" hidden="false" customHeight="false" outlineLevel="0" collapsed="false">
      <c r="A141" s="76" t="n">
        <v>137</v>
      </c>
      <c r="B141" s="77" t="n">
        <f aca="false">EOMONTH(Input!$C$7,A141)</f>
        <v>47087</v>
      </c>
      <c r="C141" s="76" t="n">
        <f aca="false">DATEDIF(Input!$C$23,$B141,"Y")</f>
        <v>51</v>
      </c>
      <c r="E141" s="78" t="n">
        <f aca="false">IF(AND($B141&gt;Input!$G$50,$B141&lt;Input!$G$25),Input!$G$51,0)</f>
        <v>0</v>
      </c>
    </row>
    <row r="142" customFormat="false" ht="12.8" hidden="false" customHeight="false" outlineLevel="0" collapsed="false">
      <c r="A142" s="76" t="n">
        <v>138</v>
      </c>
      <c r="B142" s="77" t="n">
        <f aca="false">EOMONTH(Input!$C$7,A142)</f>
        <v>47118</v>
      </c>
      <c r="C142" s="76" t="n">
        <f aca="false">DATEDIF(Input!$C$23,$B142,"Y")</f>
        <v>51</v>
      </c>
      <c r="E142" s="78" t="n">
        <f aca="false">IF(AND($B142&gt;Input!$G$50,$B142&lt;Input!$G$25),Input!$G$51,0)</f>
        <v>0</v>
      </c>
    </row>
    <row r="143" customFormat="false" ht="12.8" hidden="false" customHeight="false" outlineLevel="0" collapsed="false">
      <c r="A143" s="76" t="n">
        <v>139</v>
      </c>
      <c r="B143" s="77" t="n">
        <f aca="false">EOMONTH(Input!$C$7,A143)</f>
        <v>47149</v>
      </c>
      <c r="C143" s="76" t="n">
        <f aca="false">DATEDIF(Input!$C$23,$B143,"Y")</f>
        <v>51</v>
      </c>
      <c r="E143" s="78" t="n">
        <f aca="false">IF(AND($B143&gt;Input!$G$50,$B143&lt;Input!$G$25),Input!$G$51,0)</f>
        <v>0</v>
      </c>
    </row>
    <row r="144" customFormat="false" ht="12.8" hidden="false" customHeight="false" outlineLevel="0" collapsed="false">
      <c r="A144" s="76" t="n">
        <v>140</v>
      </c>
      <c r="B144" s="77" t="n">
        <f aca="false">EOMONTH(Input!$C$7,A144)</f>
        <v>47177</v>
      </c>
      <c r="C144" s="76" t="n">
        <f aca="false">DATEDIF(Input!$C$23,$B144,"Y")</f>
        <v>51</v>
      </c>
      <c r="E144" s="78" t="n">
        <f aca="false">IF(AND($B144&gt;Input!$G$50,$B144&lt;Input!$G$25),Input!$G$51,0)</f>
        <v>0</v>
      </c>
    </row>
    <row r="145" customFormat="false" ht="12.8" hidden="false" customHeight="false" outlineLevel="0" collapsed="false">
      <c r="A145" s="76" t="n">
        <v>141</v>
      </c>
      <c r="B145" s="77" t="n">
        <f aca="false">EOMONTH(Input!$C$7,A145)</f>
        <v>47208</v>
      </c>
      <c r="C145" s="76" t="n">
        <f aca="false">DATEDIF(Input!$C$23,$B145,"Y")</f>
        <v>51</v>
      </c>
      <c r="E145" s="78" t="n">
        <f aca="false">IF(AND($B145&gt;Input!$G$50,$B145&lt;Input!$G$25),Input!$G$51,0)</f>
        <v>0</v>
      </c>
    </row>
    <row r="146" customFormat="false" ht="12.8" hidden="false" customHeight="false" outlineLevel="0" collapsed="false">
      <c r="A146" s="76" t="n">
        <v>142</v>
      </c>
      <c r="B146" s="77" t="n">
        <f aca="false">EOMONTH(Input!$C$7,A146)</f>
        <v>47238</v>
      </c>
      <c r="C146" s="76" t="n">
        <f aca="false">DATEDIF(Input!$C$23,$B146,"Y")</f>
        <v>51</v>
      </c>
      <c r="E146" s="78" t="n">
        <f aca="false">IF(AND($B146&gt;Input!$G$50,$B146&lt;Input!$G$25),Input!$G$51,0)</f>
        <v>0</v>
      </c>
    </row>
    <row r="147" customFormat="false" ht="12.8" hidden="false" customHeight="false" outlineLevel="0" collapsed="false">
      <c r="A147" s="76" t="n">
        <v>143</v>
      </c>
      <c r="B147" s="77" t="n">
        <f aca="false">EOMONTH(Input!$C$7,A147)</f>
        <v>47269</v>
      </c>
      <c r="C147" s="76" t="n">
        <f aca="false">DATEDIF(Input!$C$23,$B147,"Y")</f>
        <v>52</v>
      </c>
      <c r="E147" s="78" t="n">
        <f aca="false">IF(AND($B147&gt;Input!$G$50,$B147&lt;Input!$G$25),Input!$G$51,0)</f>
        <v>0</v>
      </c>
    </row>
    <row r="148" customFormat="false" ht="12.8" hidden="false" customHeight="false" outlineLevel="0" collapsed="false">
      <c r="A148" s="76" t="n">
        <v>144</v>
      </c>
      <c r="B148" s="77" t="n">
        <f aca="false">EOMONTH(Input!$C$7,A148)</f>
        <v>47299</v>
      </c>
      <c r="C148" s="76" t="n">
        <f aca="false">DATEDIF(Input!$C$23,$B148,"Y")</f>
        <v>52</v>
      </c>
      <c r="E148" s="78" t="n">
        <f aca="false">IF(AND($B148&gt;Input!$G$50,$B148&lt;Input!$G$25),Input!$G$51,0)</f>
        <v>0</v>
      </c>
    </row>
    <row r="149" customFormat="false" ht="12.8" hidden="false" customHeight="false" outlineLevel="0" collapsed="false">
      <c r="A149" s="76" t="n">
        <v>145</v>
      </c>
      <c r="B149" s="77" t="n">
        <f aca="false">EOMONTH(Input!$C$7,A149)</f>
        <v>47330</v>
      </c>
      <c r="C149" s="76" t="n">
        <f aca="false">DATEDIF(Input!$C$23,$B149,"Y")</f>
        <v>52</v>
      </c>
      <c r="E149" s="78" t="n">
        <f aca="false">IF(AND($B149&gt;Input!$G$50,$B149&lt;Input!$G$25),Input!$G$51,0)</f>
        <v>0</v>
      </c>
    </row>
    <row r="150" customFormat="false" ht="12.8" hidden="false" customHeight="false" outlineLevel="0" collapsed="false">
      <c r="A150" s="76" t="n">
        <v>146</v>
      </c>
      <c r="B150" s="77" t="n">
        <f aca="false">EOMONTH(Input!$C$7,A150)</f>
        <v>47361</v>
      </c>
      <c r="C150" s="76" t="n">
        <f aca="false">DATEDIF(Input!$C$23,$B150,"Y")</f>
        <v>52</v>
      </c>
      <c r="E150" s="78" t="n">
        <f aca="false">IF(AND($B150&gt;Input!$G$50,$B150&lt;Input!$G$25),Input!$G$51,0)</f>
        <v>0</v>
      </c>
    </row>
    <row r="151" customFormat="false" ht="12.8" hidden="false" customHeight="false" outlineLevel="0" collapsed="false">
      <c r="A151" s="76" t="n">
        <v>147</v>
      </c>
      <c r="B151" s="77" t="n">
        <f aca="false">EOMONTH(Input!$C$7,A151)</f>
        <v>47391</v>
      </c>
      <c r="C151" s="76" t="n">
        <f aca="false">DATEDIF(Input!$C$23,$B151,"Y")</f>
        <v>52</v>
      </c>
      <c r="E151" s="78" t="n">
        <f aca="false">IF(AND($B151&gt;Input!$G$50,$B151&lt;Input!$G$25),Input!$G$51,0)</f>
        <v>0</v>
      </c>
    </row>
    <row r="152" customFormat="false" ht="12.8" hidden="false" customHeight="false" outlineLevel="0" collapsed="false">
      <c r="A152" s="76" t="n">
        <v>148</v>
      </c>
      <c r="B152" s="77" t="n">
        <f aca="false">EOMONTH(Input!$C$7,A152)</f>
        <v>47422</v>
      </c>
      <c r="C152" s="76" t="n">
        <f aca="false">DATEDIF(Input!$C$23,$B152,"Y")</f>
        <v>52</v>
      </c>
      <c r="E152" s="78" t="n">
        <f aca="false">IF(AND($B152&gt;Input!$G$50,$B152&lt;Input!$G$25),Input!$G$51,0)</f>
        <v>0</v>
      </c>
    </row>
    <row r="153" customFormat="false" ht="12.8" hidden="false" customHeight="false" outlineLevel="0" collapsed="false">
      <c r="A153" s="76" t="n">
        <v>149</v>
      </c>
      <c r="B153" s="77" t="n">
        <f aca="false">EOMONTH(Input!$C$7,A153)</f>
        <v>47452</v>
      </c>
      <c r="C153" s="76" t="n">
        <f aca="false">DATEDIF(Input!$C$23,$B153,"Y")</f>
        <v>52</v>
      </c>
      <c r="E153" s="78" t="n">
        <f aca="false">IF(AND($B153&gt;Input!$G$50,$B153&lt;Input!$G$25),Input!$G$51,0)</f>
        <v>0</v>
      </c>
    </row>
    <row r="154" customFormat="false" ht="12.8" hidden="false" customHeight="false" outlineLevel="0" collapsed="false">
      <c r="A154" s="76" t="n">
        <v>150</v>
      </c>
      <c r="B154" s="77" t="n">
        <f aca="false">EOMONTH(Input!$C$7,A154)</f>
        <v>47483</v>
      </c>
      <c r="C154" s="76" t="n">
        <f aca="false">DATEDIF(Input!$C$23,$B154,"Y")</f>
        <v>52</v>
      </c>
      <c r="E154" s="78" t="n">
        <f aca="false">IF(AND($B154&gt;Input!$G$50,$B154&lt;Input!$G$25),Input!$G$51,0)</f>
        <v>0</v>
      </c>
    </row>
    <row r="155" customFormat="false" ht="12.8" hidden="false" customHeight="false" outlineLevel="0" collapsed="false">
      <c r="A155" s="76" t="n">
        <v>151</v>
      </c>
      <c r="B155" s="77" t="n">
        <f aca="false">EOMONTH(Input!$C$7,A155)</f>
        <v>47514</v>
      </c>
      <c r="C155" s="76" t="n">
        <f aca="false">DATEDIF(Input!$C$23,$B155,"Y")</f>
        <v>52</v>
      </c>
      <c r="E155" s="78" t="n">
        <f aca="false">IF(AND($B155&gt;Input!$G$50,$B155&lt;Input!$G$25),Input!$G$51,0)</f>
        <v>0</v>
      </c>
    </row>
    <row r="156" customFormat="false" ht="12.8" hidden="false" customHeight="false" outlineLevel="0" collapsed="false">
      <c r="A156" s="76" t="n">
        <v>152</v>
      </c>
      <c r="B156" s="77" t="n">
        <f aca="false">EOMONTH(Input!$C$7,A156)</f>
        <v>47542</v>
      </c>
      <c r="C156" s="76" t="n">
        <f aca="false">DATEDIF(Input!$C$23,$B156,"Y")</f>
        <v>52</v>
      </c>
      <c r="E156" s="78" t="n">
        <f aca="false">IF(AND($B156&gt;Input!$G$50,$B156&lt;Input!$G$25),Input!$G$51,0)</f>
        <v>0</v>
      </c>
    </row>
    <row r="157" customFormat="false" ht="12.8" hidden="false" customHeight="false" outlineLevel="0" collapsed="false">
      <c r="A157" s="76" t="n">
        <v>153</v>
      </c>
      <c r="B157" s="77" t="n">
        <f aca="false">EOMONTH(Input!$C$7,A157)</f>
        <v>47573</v>
      </c>
      <c r="C157" s="76" t="n">
        <f aca="false">DATEDIF(Input!$C$23,$B157,"Y")</f>
        <v>52</v>
      </c>
      <c r="E157" s="78" t="n">
        <f aca="false">IF(AND($B157&gt;Input!$G$50,$B157&lt;Input!$G$25),Input!$G$51,0)</f>
        <v>0</v>
      </c>
    </row>
    <row r="158" customFormat="false" ht="12.8" hidden="false" customHeight="false" outlineLevel="0" collapsed="false">
      <c r="A158" s="76" t="n">
        <v>154</v>
      </c>
      <c r="B158" s="77" t="n">
        <f aca="false">EOMONTH(Input!$C$7,A158)</f>
        <v>47603</v>
      </c>
      <c r="C158" s="76" t="n">
        <f aca="false">DATEDIF(Input!$C$23,$B158,"Y")</f>
        <v>52</v>
      </c>
      <c r="E158" s="78" t="n">
        <f aca="false">IF(AND($B158&gt;Input!$G$50,$B158&lt;Input!$G$25),Input!$G$51,0)</f>
        <v>0</v>
      </c>
    </row>
    <row r="159" customFormat="false" ht="12.8" hidden="false" customHeight="false" outlineLevel="0" collapsed="false">
      <c r="A159" s="76" t="n">
        <v>155</v>
      </c>
      <c r="B159" s="77" t="n">
        <f aca="false">EOMONTH(Input!$C$7,A159)</f>
        <v>47634</v>
      </c>
      <c r="C159" s="76" t="n">
        <f aca="false">DATEDIF(Input!$C$23,$B159,"Y")</f>
        <v>53</v>
      </c>
      <c r="E159" s="78" t="n">
        <f aca="false">IF(AND($B159&gt;Input!$G$50,$B159&lt;Input!$G$25),Input!$G$51,0)</f>
        <v>0</v>
      </c>
    </row>
    <row r="160" customFormat="false" ht="12.8" hidden="false" customHeight="false" outlineLevel="0" collapsed="false">
      <c r="A160" s="76" t="n">
        <v>156</v>
      </c>
      <c r="B160" s="77" t="n">
        <f aca="false">EOMONTH(Input!$C$7,A160)</f>
        <v>47664</v>
      </c>
      <c r="C160" s="76" t="n">
        <f aca="false">DATEDIF(Input!$C$23,$B160,"Y")</f>
        <v>53</v>
      </c>
      <c r="E160" s="78" t="n">
        <f aca="false">IF(AND($B160&gt;Input!$G$50,$B160&lt;Input!$G$25),Input!$G$51,0)</f>
        <v>0</v>
      </c>
    </row>
    <row r="161" customFormat="false" ht="12.8" hidden="false" customHeight="false" outlineLevel="0" collapsed="false">
      <c r="A161" s="76" t="n">
        <v>157</v>
      </c>
      <c r="B161" s="77" t="n">
        <f aca="false">EOMONTH(Input!$C$7,A161)</f>
        <v>47695</v>
      </c>
      <c r="C161" s="76" t="n">
        <f aca="false">DATEDIF(Input!$C$23,$B161,"Y")</f>
        <v>53</v>
      </c>
      <c r="E161" s="78" t="n">
        <f aca="false">IF(AND($B161&gt;Input!$G$50,$B161&lt;Input!$G$25),Input!$G$51,0)</f>
        <v>0</v>
      </c>
    </row>
    <row r="162" customFormat="false" ht="12.8" hidden="false" customHeight="false" outlineLevel="0" collapsed="false">
      <c r="A162" s="76" t="n">
        <v>158</v>
      </c>
      <c r="B162" s="77" t="n">
        <f aca="false">EOMONTH(Input!$C$7,A162)</f>
        <v>47726</v>
      </c>
      <c r="C162" s="76" t="n">
        <f aca="false">DATEDIF(Input!$C$23,$B162,"Y")</f>
        <v>53</v>
      </c>
      <c r="E162" s="78" t="n">
        <f aca="false">IF(AND($B162&gt;Input!$G$50,$B162&lt;Input!$G$25),Input!$G$51,0)</f>
        <v>0</v>
      </c>
    </row>
    <row r="163" customFormat="false" ht="12.8" hidden="false" customHeight="false" outlineLevel="0" collapsed="false">
      <c r="A163" s="76" t="n">
        <v>159</v>
      </c>
      <c r="B163" s="77" t="n">
        <f aca="false">EOMONTH(Input!$C$7,A163)</f>
        <v>47756</v>
      </c>
      <c r="C163" s="76" t="n">
        <f aca="false">DATEDIF(Input!$C$23,$B163,"Y")</f>
        <v>53</v>
      </c>
      <c r="E163" s="78" t="n">
        <f aca="false">IF(AND($B163&gt;Input!$G$50,$B163&lt;Input!$G$25),Input!$G$51,0)</f>
        <v>0</v>
      </c>
    </row>
    <row r="164" customFormat="false" ht="12.8" hidden="false" customHeight="false" outlineLevel="0" collapsed="false">
      <c r="A164" s="76" t="n">
        <v>160</v>
      </c>
      <c r="B164" s="77" t="n">
        <f aca="false">EOMONTH(Input!$C$7,A164)</f>
        <v>47787</v>
      </c>
      <c r="C164" s="76" t="n">
        <f aca="false">DATEDIF(Input!$C$23,$B164,"Y")</f>
        <v>53</v>
      </c>
      <c r="E164" s="78" t="n">
        <f aca="false">IF(AND($B164&gt;Input!$G$50,$B164&lt;Input!$G$25),Input!$G$51,0)</f>
        <v>0</v>
      </c>
    </row>
    <row r="165" customFormat="false" ht="12.8" hidden="false" customHeight="false" outlineLevel="0" collapsed="false">
      <c r="A165" s="76" t="n">
        <v>161</v>
      </c>
      <c r="B165" s="77" t="n">
        <f aca="false">EOMONTH(Input!$C$7,A165)</f>
        <v>47817</v>
      </c>
      <c r="C165" s="76" t="n">
        <f aca="false">DATEDIF(Input!$C$23,$B165,"Y")</f>
        <v>53</v>
      </c>
      <c r="E165" s="78" t="n">
        <f aca="false">IF(AND($B165&gt;Input!$G$50,$B165&lt;Input!$G$25),Input!$G$51,0)</f>
        <v>0</v>
      </c>
    </row>
    <row r="166" customFormat="false" ht="12.8" hidden="false" customHeight="false" outlineLevel="0" collapsed="false">
      <c r="A166" s="76" t="n">
        <v>162</v>
      </c>
      <c r="B166" s="77" t="n">
        <f aca="false">EOMONTH(Input!$C$7,A166)</f>
        <v>47848</v>
      </c>
      <c r="C166" s="76" t="n">
        <f aca="false">DATEDIF(Input!$C$23,$B166,"Y")</f>
        <v>53</v>
      </c>
      <c r="E166" s="78" t="n">
        <f aca="false">IF(AND($B166&gt;Input!$G$50,$B166&lt;Input!$G$25),Input!$G$51,0)</f>
        <v>0</v>
      </c>
    </row>
    <row r="167" customFormat="false" ht="12.8" hidden="false" customHeight="false" outlineLevel="0" collapsed="false">
      <c r="A167" s="76" t="n">
        <v>163</v>
      </c>
      <c r="B167" s="77" t="n">
        <f aca="false">EOMONTH(Input!$C$7,A167)</f>
        <v>47879</v>
      </c>
      <c r="C167" s="76" t="n">
        <f aca="false">DATEDIF(Input!$C$23,$B167,"Y")</f>
        <v>53</v>
      </c>
      <c r="E167" s="78" t="n">
        <f aca="false">IF(AND($B167&gt;Input!$G$50,$B167&lt;Input!$G$25),Input!$G$51,0)</f>
        <v>0</v>
      </c>
    </row>
    <row r="168" customFormat="false" ht="12.8" hidden="false" customHeight="false" outlineLevel="0" collapsed="false">
      <c r="A168" s="76" t="n">
        <v>164</v>
      </c>
      <c r="B168" s="77" t="n">
        <f aca="false">EOMONTH(Input!$C$7,A168)</f>
        <v>47907</v>
      </c>
      <c r="C168" s="76" t="n">
        <f aca="false">DATEDIF(Input!$C$23,$B168,"Y")</f>
        <v>53</v>
      </c>
      <c r="E168" s="78" t="n">
        <f aca="false">IF(AND($B168&gt;Input!$G$50,$B168&lt;Input!$G$25),Input!$G$51,0)</f>
        <v>0</v>
      </c>
    </row>
    <row r="169" customFormat="false" ht="12.8" hidden="false" customHeight="false" outlineLevel="0" collapsed="false">
      <c r="A169" s="76" t="n">
        <v>165</v>
      </c>
      <c r="B169" s="77" t="n">
        <f aca="false">EOMONTH(Input!$C$7,A169)</f>
        <v>47938</v>
      </c>
      <c r="C169" s="76" t="n">
        <f aca="false">DATEDIF(Input!$C$23,$B169,"Y")</f>
        <v>53</v>
      </c>
      <c r="E169" s="78" t="n">
        <f aca="false">IF(AND($B169&gt;Input!$G$50,$B169&lt;Input!$G$25),Input!$G$51,0)</f>
        <v>0</v>
      </c>
    </row>
    <row r="170" customFormat="false" ht="12.8" hidden="false" customHeight="false" outlineLevel="0" collapsed="false">
      <c r="A170" s="76" t="n">
        <v>166</v>
      </c>
      <c r="B170" s="77" t="n">
        <f aca="false">EOMONTH(Input!$C$7,A170)</f>
        <v>47968</v>
      </c>
      <c r="C170" s="76" t="n">
        <f aca="false">DATEDIF(Input!$C$23,$B170,"Y")</f>
        <v>53</v>
      </c>
      <c r="E170" s="78" t="n">
        <f aca="false">IF(AND($B170&gt;Input!$G$50,$B170&lt;Input!$G$25),Input!$G$51,0)</f>
        <v>0</v>
      </c>
    </row>
    <row r="171" customFormat="false" ht="12.8" hidden="false" customHeight="false" outlineLevel="0" collapsed="false">
      <c r="A171" s="76" t="n">
        <v>167</v>
      </c>
      <c r="B171" s="77" t="n">
        <f aca="false">EOMONTH(Input!$C$7,A171)</f>
        <v>47999</v>
      </c>
      <c r="C171" s="76" t="n">
        <f aca="false">DATEDIF(Input!$C$23,$B171,"Y")</f>
        <v>54</v>
      </c>
      <c r="E171" s="78" t="n">
        <f aca="false">IF(AND($B171&gt;Input!$G$50,$B171&lt;Input!$G$25),Input!$G$51,0)</f>
        <v>0</v>
      </c>
    </row>
    <row r="172" customFormat="false" ht="12.8" hidden="false" customHeight="false" outlineLevel="0" collapsed="false">
      <c r="A172" s="76" t="n">
        <v>168</v>
      </c>
      <c r="B172" s="77" t="n">
        <f aca="false">EOMONTH(Input!$C$7,A172)</f>
        <v>48029</v>
      </c>
      <c r="C172" s="76" t="n">
        <f aca="false">DATEDIF(Input!$C$23,$B172,"Y")</f>
        <v>54</v>
      </c>
      <c r="E172" s="78" t="n">
        <f aca="false">IF(AND($B172&gt;Input!$G$50,$B172&lt;Input!$G$25),Input!$G$51,0)</f>
        <v>0</v>
      </c>
    </row>
    <row r="173" customFormat="false" ht="12.8" hidden="false" customHeight="false" outlineLevel="0" collapsed="false">
      <c r="A173" s="76" t="n">
        <v>169</v>
      </c>
      <c r="B173" s="77" t="n">
        <f aca="false">EOMONTH(Input!$C$7,A173)</f>
        <v>48060</v>
      </c>
      <c r="C173" s="76" t="n">
        <f aca="false">DATEDIF(Input!$C$23,$B173,"Y")</f>
        <v>54</v>
      </c>
      <c r="E173" s="78" t="n">
        <f aca="false">IF(AND($B173&gt;Input!$G$50,$B173&lt;Input!$G$25),Input!$G$51,0)</f>
        <v>0</v>
      </c>
    </row>
    <row r="174" customFormat="false" ht="12.8" hidden="false" customHeight="false" outlineLevel="0" collapsed="false">
      <c r="A174" s="76" t="n">
        <v>170</v>
      </c>
      <c r="B174" s="77" t="n">
        <f aca="false">EOMONTH(Input!$C$7,A174)</f>
        <v>48091</v>
      </c>
      <c r="C174" s="76" t="n">
        <f aca="false">DATEDIF(Input!$C$23,$B174,"Y")</f>
        <v>54</v>
      </c>
      <c r="E174" s="78" t="n">
        <f aca="false">IF(AND($B174&gt;Input!$G$50,$B174&lt;Input!$G$25),Input!$G$51,0)</f>
        <v>0</v>
      </c>
    </row>
    <row r="175" customFormat="false" ht="12.8" hidden="false" customHeight="false" outlineLevel="0" collapsed="false">
      <c r="A175" s="76" t="n">
        <v>171</v>
      </c>
      <c r="B175" s="77" t="n">
        <f aca="false">EOMONTH(Input!$C$7,A175)</f>
        <v>48121</v>
      </c>
      <c r="C175" s="76" t="n">
        <f aca="false">DATEDIF(Input!$C$23,$B175,"Y")</f>
        <v>54</v>
      </c>
      <c r="E175" s="78" t="n">
        <f aca="false">IF(AND($B175&gt;Input!$G$50,$B175&lt;Input!$G$25),Input!$G$51,0)</f>
        <v>0</v>
      </c>
    </row>
    <row r="176" customFormat="false" ht="12.8" hidden="false" customHeight="false" outlineLevel="0" collapsed="false">
      <c r="A176" s="76" t="n">
        <v>172</v>
      </c>
      <c r="B176" s="77" t="n">
        <f aca="false">EOMONTH(Input!$C$7,A176)</f>
        <v>48152</v>
      </c>
      <c r="C176" s="76" t="n">
        <f aca="false">DATEDIF(Input!$C$23,$B176,"Y")</f>
        <v>54</v>
      </c>
      <c r="E176" s="78" t="n">
        <f aca="false">IF(AND($B176&gt;Input!$G$50,$B176&lt;Input!$G$25),Input!$G$51,0)</f>
        <v>0</v>
      </c>
    </row>
    <row r="177" customFormat="false" ht="12.8" hidden="false" customHeight="false" outlineLevel="0" collapsed="false">
      <c r="A177" s="76" t="n">
        <v>173</v>
      </c>
      <c r="B177" s="77" t="n">
        <f aca="false">EOMONTH(Input!$C$7,A177)</f>
        <v>48182</v>
      </c>
      <c r="C177" s="76" t="n">
        <f aca="false">DATEDIF(Input!$C$23,$B177,"Y")</f>
        <v>54</v>
      </c>
      <c r="E177" s="78" t="n">
        <f aca="false">IF(AND($B177&gt;Input!$G$50,$B177&lt;Input!$G$25),Input!$G$51,0)</f>
        <v>0</v>
      </c>
    </row>
    <row r="178" customFormat="false" ht="12.8" hidden="false" customHeight="false" outlineLevel="0" collapsed="false">
      <c r="A178" s="76" t="n">
        <v>174</v>
      </c>
      <c r="B178" s="77" t="n">
        <f aca="false">EOMONTH(Input!$C$7,A178)</f>
        <v>48213</v>
      </c>
      <c r="C178" s="76" t="n">
        <f aca="false">DATEDIF(Input!$C$23,$B178,"Y")</f>
        <v>54</v>
      </c>
      <c r="E178" s="78" t="n">
        <f aca="false">IF(AND($B178&gt;Input!$G$50,$B178&lt;Input!$G$25),Input!$G$51,0)</f>
        <v>0</v>
      </c>
    </row>
    <row r="179" customFormat="false" ht="12.8" hidden="false" customHeight="false" outlineLevel="0" collapsed="false">
      <c r="A179" s="76" t="n">
        <v>175</v>
      </c>
      <c r="B179" s="77" t="n">
        <f aca="false">EOMONTH(Input!$C$7,A179)</f>
        <v>48244</v>
      </c>
      <c r="C179" s="76" t="n">
        <f aca="false">DATEDIF(Input!$C$23,$B179,"Y")</f>
        <v>54</v>
      </c>
      <c r="E179" s="78" t="n">
        <f aca="false">IF(AND($B179&gt;Input!$G$50,$B179&lt;Input!$G$25),Input!$G$51,0)</f>
        <v>0</v>
      </c>
    </row>
    <row r="180" customFormat="false" ht="12.8" hidden="false" customHeight="false" outlineLevel="0" collapsed="false">
      <c r="A180" s="76" t="n">
        <v>176</v>
      </c>
      <c r="B180" s="77" t="n">
        <f aca="false">EOMONTH(Input!$C$7,A180)</f>
        <v>48273</v>
      </c>
      <c r="C180" s="76" t="n">
        <f aca="false">DATEDIF(Input!$C$23,$B180,"Y")</f>
        <v>54</v>
      </c>
      <c r="E180" s="78" t="n">
        <f aca="false">IF(AND($B180&gt;Input!$G$50,$B180&lt;Input!$G$25),Input!$G$51,0)</f>
        <v>0</v>
      </c>
    </row>
    <row r="181" customFormat="false" ht="12.8" hidden="false" customHeight="false" outlineLevel="0" collapsed="false">
      <c r="A181" s="76" t="n">
        <v>177</v>
      </c>
      <c r="B181" s="77" t="n">
        <f aca="false">EOMONTH(Input!$C$7,A181)</f>
        <v>48304</v>
      </c>
      <c r="C181" s="76" t="n">
        <f aca="false">DATEDIF(Input!$C$23,$B181,"Y")</f>
        <v>54</v>
      </c>
      <c r="E181" s="78" t="n">
        <f aca="false">IF(AND($B181&gt;Input!$G$50,$B181&lt;Input!$G$25),Input!$G$51,0)</f>
        <v>0</v>
      </c>
    </row>
    <row r="182" customFormat="false" ht="12.8" hidden="false" customHeight="false" outlineLevel="0" collapsed="false">
      <c r="A182" s="76" t="n">
        <v>178</v>
      </c>
      <c r="B182" s="77" t="n">
        <f aca="false">EOMONTH(Input!$C$7,A182)</f>
        <v>48334</v>
      </c>
      <c r="C182" s="76" t="n">
        <f aca="false">DATEDIF(Input!$C$23,$B182,"Y")</f>
        <v>54</v>
      </c>
      <c r="E182" s="78" t="n">
        <f aca="false">IF(AND($B182&gt;Input!$G$50,$B182&lt;Input!$G$25),Input!$G$51,0)</f>
        <v>0</v>
      </c>
    </row>
    <row r="183" customFormat="false" ht="12.8" hidden="false" customHeight="false" outlineLevel="0" collapsed="false">
      <c r="A183" s="76" t="n">
        <v>179</v>
      </c>
      <c r="B183" s="77" t="n">
        <f aca="false">EOMONTH(Input!$C$7,A183)</f>
        <v>48365</v>
      </c>
      <c r="C183" s="76" t="n">
        <f aca="false">DATEDIF(Input!$C$23,$B183,"Y")</f>
        <v>55</v>
      </c>
      <c r="E183" s="78" t="n">
        <f aca="false">IF(AND($B183&gt;Input!$G$50,$B183&lt;Input!$G$25),Input!$G$51,0)</f>
        <v>0</v>
      </c>
    </row>
    <row r="184" customFormat="false" ht="12.8" hidden="false" customHeight="false" outlineLevel="0" collapsed="false">
      <c r="A184" s="76" t="n">
        <v>180</v>
      </c>
      <c r="B184" s="77" t="n">
        <f aca="false">EOMONTH(Input!$C$7,A184)</f>
        <v>48395</v>
      </c>
      <c r="C184" s="76" t="n">
        <f aca="false">DATEDIF(Input!$C$23,$B184,"Y")</f>
        <v>55</v>
      </c>
      <c r="E184" s="78" t="n">
        <f aca="false">IF(AND($B184&gt;Input!$G$50,$B184&lt;Input!$G$25),Input!$G$51,0)</f>
        <v>0</v>
      </c>
    </row>
    <row r="185" customFormat="false" ht="12.8" hidden="false" customHeight="false" outlineLevel="0" collapsed="false">
      <c r="A185" s="76" t="n">
        <v>181</v>
      </c>
      <c r="B185" s="77" t="n">
        <f aca="false">EOMONTH(Input!$C$7,A185)</f>
        <v>48426</v>
      </c>
      <c r="C185" s="76" t="n">
        <f aca="false">DATEDIF(Input!$C$23,$B185,"Y")</f>
        <v>55</v>
      </c>
      <c r="E185" s="78" t="n">
        <f aca="false">IF(AND($B185&gt;Input!$G$50,$B185&lt;Input!$G$25),Input!$G$51,0)</f>
        <v>0</v>
      </c>
    </row>
    <row r="186" customFormat="false" ht="12.8" hidden="false" customHeight="false" outlineLevel="0" collapsed="false">
      <c r="A186" s="76" t="n">
        <v>182</v>
      </c>
      <c r="B186" s="77" t="n">
        <f aca="false">EOMONTH(Input!$C$7,A186)</f>
        <v>48457</v>
      </c>
      <c r="C186" s="76" t="n">
        <f aca="false">DATEDIF(Input!$C$23,$B186,"Y")</f>
        <v>55</v>
      </c>
      <c r="E186" s="78" t="n">
        <f aca="false">IF(AND($B186&gt;Input!$G$50,$B186&lt;Input!$G$25),Input!$G$51,0)</f>
        <v>0</v>
      </c>
    </row>
    <row r="187" customFormat="false" ht="12.8" hidden="false" customHeight="false" outlineLevel="0" collapsed="false">
      <c r="A187" s="76" t="n">
        <v>183</v>
      </c>
      <c r="B187" s="77" t="n">
        <f aca="false">EOMONTH(Input!$C$7,A187)</f>
        <v>48487</v>
      </c>
      <c r="C187" s="76" t="n">
        <f aca="false">DATEDIF(Input!$C$23,$B187,"Y")</f>
        <v>55</v>
      </c>
      <c r="E187" s="78" t="n">
        <f aca="false">IF(AND($B187&gt;Input!$G$50,$B187&lt;Input!$G$25),Input!$G$51,0)</f>
        <v>0</v>
      </c>
    </row>
    <row r="188" customFormat="false" ht="12.8" hidden="false" customHeight="false" outlineLevel="0" collapsed="false">
      <c r="A188" s="76" t="n">
        <v>184</v>
      </c>
      <c r="B188" s="77" t="n">
        <f aca="false">EOMONTH(Input!$C$7,A188)</f>
        <v>48518</v>
      </c>
      <c r="C188" s="76" t="n">
        <f aca="false">DATEDIF(Input!$C$23,$B188,"Y")</f>
        <v>55</v>
      </c>
      <c r="E188" s="78" t="n">
        <f aca="false">IF(AND($B188&gt;Input!$G$50,$B188&lt;Input!$G$25),Input!$G$51,0)</f>
        <v>0</v>
      </c>
    </row>
    <row r="189" customFormat="false" ht="12.8" hidden="false" customHeight="false" outlineLevel="0" collapsed="false">
      <c r="A189" s="76" t="n">
        <v>185</v>
      </c>
      <c r="B189" s="77" t="n">
        <f aca="false">EOMONTH(Input!$C$7,A189)</f>
        <v>48548</v>
      </c>
      <c r="C189" s="76" t="n">
        <f aca="false">DATEDIF(Input!$C$23,$B189,"Y")</f>
        <v>55</v>
      </c>
      <c r="E189" s="78" t="n">
        <f aca="false">IF(AND($B189&gt;Input!$G$50,$B189&lt;Input!$G$25),Input!$G$51,0)</f>
        <v>0</v>
      </c>
    </row>
    <row r="190" customFormat="false" ht="12.8" hidden="false" customHeight="false" outlineLevel="0" collapsed="false">
      <c r="A190" s="76" t="n">
        <v>186</v>
      </c>
      <c r="B190" s="77" t="n">
        <f aca="false">EOMONTH(Input!$C$7,A190)</f>
        <v>48579</v>
      </c>
      <c r="C190" s="76" t="n">
        <f aca="false">DATEDIF(Input!$C$23,$B190,"Y")</f>
        <v>55</v>
      </c>
      <c r="E190" s="78" t="n">
        <f aca="false">IF(AND($B190&gt;Input!$G$50,$B190&lt;Input!$G$25),Input!$G$51,0)</f>
        <v>0</v>
      </c>
    </row>
    <row r="191" customFormat="false" ht="12.8" hidden="false" customHeight="false" outlineLevel="0" collapsed="false">
      <c r="A191" s="76" t="n">
        <v>187</v>
      </c>
      <c r="B191" s="77" t="n">
        <f aca="false">EOMONTH(Input!$C$7,A191)</f>
        <v>48610</v>
      </c>
      <c r="C191" s="76" t="n">
        <f aca="false">DATEDIF(Input!$C$23,$B191,"Y")</f>
        <v>55</v>
      </c>
      <c r="E191" s="78" t="n">
        <f aca="false">IF(AND($B191&gt;Input!$G$50,$B191&lt;Input!$G$25),Input!$G$51,0)</f>
        <v>0</v>
      </c>
    </row>
    <row r="192" customFormat="false" ht="12.8" hidden="false" customHeight="false" outlineLevel="0" collapsed="false">
      <c r="A192" s="76" t="n">
        <v>188</v>
      </c>
      <c r="B192" s="77" t="n">
        <f aca="false">EOMONTH(Input!$C$7,A192)</f>
        <v>48638</v>
      </c>
      <c r="C192" s="76" t="n">
        <f aca="false">DATEDIF(Input!$C$23,$B192,"Y")</f>
        <v>55</v>
      </c>
      <c r="E192" s="78" t="n">
        <f aca="false">IF(AND($B192&gt;Input!$G$50,$B192&lt;Input!$G$25),Input!$G$51,0)</f>
        <v>0</v>
      </c>
    </row>
    <row r="193" customFormat="false" ht="12.8" hidden="false" customHeight="false" outlineLevel="0" collapsed="false">
      <c r="A193" s="76" t="n">
        <v>189</v>
      </c>
      <c r="B193" s="77" t="n">
        <f aca="false">EOMONTH(Input!$C$7,A193)</f>
        <v>48669</v>
      </c>
      <c r="C193" s="76" t="n">
        <f aca="false">DATEDIF(Input!$C$23,$B193,"Y")</f>
        <v>55</v>
      </c>
      <c r="E193" s="78" t="n">
        <f aca="false">IF(AND($B193&gt;Input!$G$50,$B193&lt;Input!$G$25),Input!$G$51,0)</f>
        <v>0</v>
      </c>
    </row>
    <row r="194" customFormat="false" ht="12.8" hidden="false" customHeight="false" outlineLevel="0" collapsed="false">
      <c r="A194" s="76" t="n">
        <v>190</v>
      </c>
      <c r="B194" s="77" t="n">
        <f aca="false">EOMONTH(Input!$C$7,A194)</f>
        <v>48699</v>
      </c>
      <c r="C194" s="76" t="n">
        <f aca="false">DATEDIF(Input!$C$23,$B194,"Y")</f>
        <v>55</v>
      </c>
      <c r="E194" s="78" t="n">
        <f aca="false">IF(AND($B194&gt;Input!$G$50,$B194&lt;Input!$G$25),Input!$G$51,0)</f>
        <v>0</v>
      </c>
    </row>
    <row r="195" customFormat="false" ht="12.8" hidden="false" customHeight="false" outlineLevel="0" collapsed="false">
      <c r="A195" s="76" t="n">
        <v>191</v>
      </c>
      <c r="B195" s="77" t="n">
        <f aca="false">EOMONTH(Input!$C$7,A195)</f>
        <v>48730</v>
      </c>
      <c r="C195" s="76" t="n">
        <f aca="false">DATEDIF(Input!$C$23,$B195,"Y")</f>
        <v>56</v>
      </c>
      <c r="E195" s="78" t="n">
        <f aca="false">IF(AND($B195&gt;Input!$G$50,$B195&lt;Input!$G$25),Input!$G$51,0)</f>
        <v>0</v>
      </c>
    </row>
    <row r="196" customFormat="false" ht="12.8" hidden="false" customHeight="false" outlineLevel="0" collapsed="false">
      <c r="A196" s="76" t="n">
        <v>192</v>
      </c>
      <c r="B196" s="77" t="n">
        <f aca="false">EOMONTH(Input!$C$7,A196)</f>
        <v>48760</v>
      </c>
      <c r="C196" s="76" t="n">
        <f aca="false">DATEDIF(Input!$C$23,$B196,"Y")</f>
        <v>56</v>
      </c>
      <c r="E196" s="78" t="n">
        <f aca="false">IF(AND($B196&gt;Input!$G$50,$B196&lt;Input!$G$25),Input!$G$51,0)</f>
        <v>0</v>
      </c>
    </row>
    <row r="197" customFormat="false" ht="12.8" hidden="false" customHeight="false" outlineLevel="0" collapsed="false">
      <c r="A197" s="76" t="n">
        <v>193</v>
      </c>
      <c r="B197" s="77" t="n">
        <f aca="false">EOMONTH(Input!$C$7,A197)</f>
        <v>48791</v>
      </c>
      <c r="C197" s="76" t="n">
        <f aca="false">DATEDIF(Input!$C$23,$B197,"Y")</f>
        <v>56</v>
      </c>
      <c r="E197" s="78" t="n">
        <f aca="false">IF(AND($B197&gt;Input!$G$50,$B197&lt;Input!$G$25),Input!$G$51,0)</f>
        <v>0</v>
      </c>
    </row>
    <row r="198" customFormat="false" ht="12.8" hidden="false" customHeight="false" outlineLevel="0" collapsed="false">
      <c r="A198" s="76" t="n">
        <v>194</v>
      </c>
      <c r="B198" s="77" t="n">
        <f aca="false">EOMONTH(Input!$C$7,A198)</f>
        <v>48822</v>
      </c>
      <c r="C198" s="76" t="n">
        <f aca="false">DATEDIF(Input!$C$23,$B198,"Y")</f>
        <v>56</v>
      </c>
      <c r="E198" s="78" t="n">
        <f aca="false">IF(AND($B198&gt;Input!$G$50,$B198&lt;Input!$G$25),Input!$G$51,0)</f>
        <v>0</v>
      </c>
    </row>
    <row r="199" customFormat="false" ht="12.8" hidden="false" customHeight="false" outlineLevel="0" collapsed="false">
      <c r="A199" s="76" t="n">
        <v>195</v>
      </c>
      <c r="B199" s="77" t="n">
        <f aca="false">EOMONTH(Input!$C$7,A199)</f>
        <v>48852</v>
      </c>
      <c r="C199" s="76" t="n">
        <f aca="false">DATEDIF(Input!$C$23,$B199,"Y")</f>
        <v>56</v>
      </c>
      <c r="E199" s="78" t="n">
        <f aca="false">IF(AND($B199&gt;Input!$G$50,$B199&lt;Input!$G$25),Input!$G$51,0)</f>
        <v>0</v>
      </c>
    </row>
    <row r="200" customFormat="false" ht="12.8" hidden="false" customHeight="false" outlineLevel="0" collapsed="false">
      <c r="A200" s="76" t="n">
        <v>196</v>
      </c>
      <c r="B200" s="77" t="n">
        <f aca="false">EOMONTH(Input!$C$7,A200)</f>
        <v>48883</v>
      </c>
      <c r="C200" s="76" t="n">
        <f aca="false">DATEDIF(Input!$C$23,$B200,"Y")</f>
        <v>56</v>
      </c>
      <c r="E200" s="78" t="n">
        <f aca="false">IF(AND($B200&gt;Input!$G$50,$B200&lt;Input!$G$25),Input!$G$51,0)</f>
        <v>0</v>
      </c>
    </row>
    <row r="201" customFormat="false" ht="12.8" hidden="false" customHeight="false" outlineLevel="0" collapsed="false">
      <c r="A201" s="76" t="n">
        <v>197</v>
      </c>
      <c r="B201" s="77" t="n">
        <f aca="false">EOMONTH(Input!$C$7,A201)</f>
        <v>48913</v>
      </c>
      <c r="C201" s="76" t="n">
        <f aca="false">DATEDIF(Input!$C$23,$B201,"Y")</f>
        <v>56</v>
      </c>
      <c r="E201" s="78" t="n">
        <f aca="false">IF(AND($B201&gt;Input!$G$50,$B201&lt;Input!$G$25),Input!$G$51,0)</f>
        <v>0</v>
      </c>
    </row>
    <row r="202" customFormat="false" ht="12.8" hidden="false" customHeight="false" outlineLevel="0" collapsed="false">
      <c r="A202" s="76" t="n">
        <v>198</v>
      </c>
      <c r="B202" s="77" t="n">
        <f aca="false">EOMONTH(Input!$C$7,A202)</f>
        <v>48944</v>
      </c>
      <c r="C202" s="76" t="n">
        <f aca="false">DATEDIF(Input!$C$23,$B202,"Y")</f>
        <v>56</v>
      </c>
      <c r="E202" s="78" t="n">
        <f aca="false">IF(AND($B202&gt;Input!$G$50,$B202&lt;Input!$G$25),Input!$G$51,0)</f>
        <v>0</v>
      </c>
    </row>
    <row r="203" customFormat="false" ht="12.8" hidden="false" customHeight="false" outlineLevel="0" collapsed="false">
      <c r="A203" s="76" t="n">
        <v>199</v>
      </c>
      <c r="B203" s="77" t="n">
        <f aca="false">EOMONTH(Input!$C$7,A203)</f>
        <v>48975</v>
      </c>
      <c r="C203" s="76" t="n">
        <f aca="false">DATEDIF(Input!$C$23,$B203,"Y")</f>
        <v>56</v>
      </c>
      <c r="E203" s="78" t="n">
        <f aca="false">IF(AND($B203&gt;Input!$G$50,$B203&lt;Input!$G$25),Input!$G$51,0)</f>
        <v>0</v>
      </c>
    </row>
    <row r="204" customFormat="false" ht="12.8" hidden="false" customHeight="false" outlineLevel="0" collapsed="false">
      <c r="A204" s="76" t="n">
        <v>200</v>
      </c>
      <c r="B204" s="77" t="n">
        <f aca="false">EOMONTH(Input!$C$7,A204)</f>
        <v>49003</v>
      </c>
      <c r="C204" s="76" t="n">
        <f aca="false">DATEDIF(Input!$C$23,$B204,"Y")</f>
        <v>56</v>
      </c>
      <c r="E204" s="78" t="n">
        <f aca="false">IF(AND($B204&gt;Input!$G$50,$B204&lt;Input!$G$25),Input!$G$51,0)</f>
        <v>0</v>
      </c>
    </row>
    <row r="205" customFormat="false" ht="12.8" hidden="false" customHeight="false" outlineLevel="0" collapsed="false">
      <c r="A205" s="76" t="n">
        <v>201</v>
      </c>
      <c r="B205" s="77" t="n">
        <f aca="false">EOMONTH(Input!$C$7,A205)</f>
        <v>49034</v>
      </c>
      <c r="C205" s="76" t="n">
        <f aca="false">DATEDIF(Input!$C$23,$B205,"Y")</f>
        <v>56</v>
      </c>
      <c r="E205" s="78" t="n">
        <f aca="false">IF(AND($B205&gt;Input!$G$50,$B205&lt;Input!$G$25),Input!$G$51,0)</f>
        <v>0</v>
      </c>
    </row>
    <row r="206" customFormat="false" ht="12.8" hidden="false" customHeight="false" outlineLevel="0" collapsed="false">
      <c r="A206" s="76" t="n">
        <v>202</v>
      </c>
      <c r="B206" s="77" t="n">
        <f aca="false">EOMONTH(Input!$C$7,A206)</f>
        <v>49064</v>
      </c>
      <c r="C206" s="76" t="n">
        <f aca="false">DATEDIF(Input!$C$23,$B206,"Y")</f>
        <v>56</v>
      </c>
      <c r="E206" s="78" t="n">
        <f aca="false">IF(AND($B206&gt;Input!$G$50,$B206&lt;Input!$G$25),Input!$G$51,0)</f>
        <v>0</v>
      </c>
    </row>
    <row r="207" customFormat="false" ht="12.8" hidden="false" customHeight="false" outlineLevel="0" collapsed="false">
      <c r="A207" s="76" t="n">
        <v>203</v>
      </c>
      <c r="B207" s="77" t="n">
        <f aca="false">EOMONTH(Input!$C$7,A207)</f>
        <v>49095</v>
      </c>
      <c r="C207" s="76" t="n">
        <f aca="false">DATEDIF(Input!$C$23,$B207,"Y")</f>
        <v>57</v>
      </c>
      <c r="E207" s="78" t="n">
        <f aca="false">IF(AND($B207&gt;Input!$G$50,$B207&lt;Input!$G$25),Input!$G$51,0)</f>
        <v>0</v>
      </c>
    </row>
    <row r="208" customFormat="false" ht="12.8" hidden="false" customHeight="false" outlineLevel="0" collapsed="false">
      <c r="A208" s="76" t="n">
        <v>204</v>
      </c>
      <c r="B208" s="77" t="n">
        <f aca="false">EOMONTH(Input!$C$7,A208)</f>
        <v>49125</v>
      </c>
      <c r="C208" s="76" t="n">
        <f aca="false">DATEDIF(Input!$C$23,$B208,"Y")</f>
        <v>57</v>
      </c>
      <c r="E208" s="78" t="n">
        <f aca="false">IF(AND($B208&gt;Input!$G$50,$B208&lt;Input!$G$25),Input!$G$51,0)</f>
        <v>0</v>
      </c>
    </row>
    <row r="209" customFormat="false" ht="12.8" hidden="false" customHeight="false" outlineLevel="0" collapsed="false">
      <c r="A209" s="76" t="n">
        <v>205</v>
      </c>
      <c r="B209" s="77" t="n">
        <f aca="false">EOMONTH(Input!$C$7,A209)</f>
        <v>49156</v>
      </c>
      <c r="C209" s="76" t="n">
        <f aca="false">DATEDIF(Input!$C$23,$B209,"Y")</f>
        <v>57</v>
      </c>
      <c r="E209" s="78" t="n">
        <f aca="false">IF(AND($B209&gt;Input!$G$50,$B209&lt;Input!$G$25),Input!$G$51,0)</f>
        <v>0</v>
      </c>
    </row>
    <row r="210" customFormat="false" ht="12.8" hidden="false" customHeight="false" outlineLevel="0" collapsed="false">
      <c r="A210" s="76" t="n">
        <v>206</v>
      </c>
      <c r="B210" s="77" t="n">
        <f aca="false">EOMONTH(Input!$C$7,A210)</f>
        <v>49187</v>
      </c>
      <c r="C210" s="76" t="n">
        <f aca="false">DATEDIF(Input!$C$23,$B210,"Y")</f>
        <v>57</v>
      </c>
      <c r="E210" s="78" t="n">
        <f aca="false">IF(AND($B210&gt;Input!$G$50,$B210&lt;Input!$G$25),Input!$G$51,0)</f>
        <v>0</v>
      </c>
    </row>
    <row r="211" customFormat="false" ht="12.8" hidden="false" customHeight="false" outlineLevel="0" collapsed="false">
      <c r="A211" s="76" t="n">
        <v>207</v>
      </c>
      <c r="B211" s="77" t="n">
        <f aca="false">EOMONTH(Input!$C$7,A211)</f>
        <v>49217</v>
      </c>
      <c r="C211" s="76" t="n">
        <f aca="false">DATEDIF(Input!$C$23,$B211,"Y")</f>
        <v>57</v>
      </c>
      <c r="E211" s="78" t="n">
        <f aca="false">IF(AND($B211&gt;Input!$G$50,$B211&lt;Input!$G$25),Input!$G$51,0)</f>
        <v>0</v>
      </c>
    </row>
    <row r="212" customFormat="false" ht="12.8" hidden="false" customHeight="false" outlineLevel="0" collapsed="false">
      <c r="A212" s="76" t="n">
        <v>208</v>
      </c>
      <c r="B212" s="77" t="n">
        <f aca="false">EOMONTH(Input!$C$7,A212)</f>
        <v>49248</v>
      </c>
      <c r="C212" s="76" t="n">
        <f aca="false">DATEDIF(Input!$C$23,$B212,"Y")</f>
        <v>57</v>
      </c>
      <c r="E212" s="78" t="n">
        <f aca="false">IF(AND($B212&gt;Input!$G$50,$B212&lt;Input!$G$25),Input!$G$51,0)</f>
        <v>0</v>
      </c>
    </row>
    <row r="213" customFormat="false" ht="12.8" hidden="false" customHeight="false" outlineLevel="0" collapsed="false">
      <c r="A213" s="76" t="n">
        <v>209</v>
      </c>
      <c r="B213" s="77" t="n">
        <f aca="false">EOMONTH(Input!$C$7,A213)</f>
        <v>49278</v>
      </c>
      <c r="C213" s="76" t="n">
        <f aca="false">DATEDIF(Input!$C$23,$B213,"Y")</f>
        <v>57</v>
      </c>
      <c r="E213" s="78" t="n">
        <f aca="false">IF(AND($B213&gt;Input!$G$50,$B213&lt;Input!$G$25),Input!$G$51,0)</f>
        <v>0</v>
      </c>
    </row>
    <row r="214" customFormat="false" ht="12.8" hidden="false" customHeight="false" outlineLevel="0" collapsed="false">
      <c r="A214" s="76" t="n">
        <v>210</v>
      </c>
      <c r="B214" s="77" t="n">
        <f aca="false">EOMONTH(Input!$C$7,A214)</f>
        <v>49309</v>
      </c>
      <c r="C214" s="76" t="n">
        <f aca="false">DATEDIF(Input!$C$23,$B214,"Y")</f>
        <v>57</v>
      </c>
      <c r="E214" s="78" t="n">
        <f aca="false">IF(AND($B214&gt;Input!$G$50,$B214&lt;Input!$G$25),Input!$G$51,0)</f>
        <v>0</v>
      </c>
    </row>
    <row r="215" customFormat="false" ht="12.8" hidden="false" customHeight="false" outlineLevel="0" collapsed="false">
      <c r="A215" s="76" t="n">
        <v>211</v>
      </c>
      <c r="B215" s="77" t="n">
        <f aca="false">EOMONTH(Input!$C$7,A215)</f>
        <v>49340</v>
      </c>
      <c r="C215" s="76" t="n">
        <f aca="false">DATEDIF(Input!$C$23,$B215,"Y")</f>
        <v>57</v>
      </c>
      <c r="E215" s="78" t="n">
        <f aca="false">IF(AND($B215&gt;Input!$G$50,$B215&lt;Input!$G$25),Input!$G$51,0)</f>
        <v>0</v>
      </c>
    </row>
    <row r="216" customFormat="false" ht="12.8" hidden="false" customHeight="false" outlineLevel="0" collapsed="false">
      <c r="A216" s="76" t="n">
        <v>212</v>
      </c>
      <c r="B216" s="77" t="n">
        <f aca="false">EOMONTH(Input!$C$7,A216)</f>
        <v>49368</v>
      </c>
      <c r="C216" s="76" t="n">
        <f aca="false">DATEDIF(Input!$C$23,$B216,"Y")</f>
        <v>57</v>
      </c>
      <c r="E216" s="78" t="n">
        <f aca="false">IF(AND($B216&gt;Input!$G$50,$B216&lt;Input!$G$25),Input!$G$51,0)</f>
        <v>0</v>
      </c>
    </row>
    <row r="217" customFormat="false" ht="12.8" hidden="false" customHeight="false" outlineLevel="0" collapsed="false">
      <c r="A217" s="76" t="n">
        <v>213</v>
      </c>
      <c r="B217" s="77" t="n">
        <f aca="false">EOMONTH(Input!$C$7,A217)</f>
        <v>49399</v>
      </c>
      <c r="C217" s="76" t="n">
        <f aca="false">DATEDIF(Input!$C$23,$B217,"Y")</f>
        <v>57</v>
      </c>
      <c r="E217" s="78" t="n">
        <f aca="false">IF(AND($B217&gt;Input!$G$50,$B217&lt;Input!$G$25),Input!$G$51,0)</f>
        <v>0</v>
      </c>
    </row>
    <row r="218" customFormat="false" ht="12.8" hidden="false" customHeight="false" outlineLevel="0" collapsed="false">
      <c r="A218" s="76" t="n">
        <v>214</v>
      </c>
      <c r="B218" s="77" t="n">
        <f aca="false">EOMONTH(Input!$C$7,A218)</f>
        <v>49429</v>
      </c>
      <c r="C218" s="76" t="n">
        <f aca="false">DATEDIF(Input!$C$23,$B218,"Y")</f>
        <v>57</v>
      </c>
      <c r="E218" s="78" t="n">
        <f aca="false">IF(AND($B218&gt;Input!$G$50,$B218&lt;Input!$G$25),Input!$G$51,0)</f>
        <v>0</v>
      </c>
    </row>
    <row r="219" customFormat="false" ht="12.8" hidden="false" customHeight="false" outlineLevel="0" collapsed="false">
      <c r="A219" s="76" t="n">
        <v>215</v>
      </c>
      <c r="B219" s="77" t="n">
        <f aca="false">EOMONTH(Input!$C$7,A219)</f>
        <v>49460</v>
      </c>
      <c r="C219" s="76" t="n">
        <f aca="false">DATEDIF(Input!$C$23,$B219,"Y")</f>
        <v>58</v>
      </c>
      <c r="E219" s="78" t="n">
        <f aca="false">IF(AND($B219&gt;Input!$G$50,$B219&lt;Input!$G$25),Input!$G$51,0)</f>
        <v>0</v>
      </c>
    </row>
    <row r="220" customFormat="false" ht="12.8" hidden="false" customHeight="false" outlineLevel="0" collapsed="false">
      <c r="A220" s="76" t="n">
        <v>216</v>
      </c>
      <c r="B220" s="77" t="n">
        <f aca="false">EOMONTH(Input!$C$7,A220)</f>
        <v>49490</v>
      </c>
      <c r="C220" s="76" t="n">
        <f aca="false">DATEDIF(Input!$C$23,$B220,"Y")</f>
        <v>58</v>
      </c>
      <c r="E220" s="78" t="n">
        <f aca="false">IF(AND($B220&gt;Input!$G$50,$B220&lt;Input!$G$25),Input!$G$51,0)</f>
        <v>0</v>
      </c>
    </row>
    <row r="221" customFormat="false" ht="12.8" hidden="false" customHeight="false" outlineLevel="0" collapsed="false">
      <c r="A221" s="76" t="n">
        <v>217</v>
      </c>
      <c r="B221" s="77" t="n">
        <f aca="false">EOMONTH(Input!$C$7,A221)</f>
        <v>49521</v>
      </c>
      <c r="C221" s="76" t="n">
        <f aca="false">DATEDIF(Input!$C$23,$B221,"Y")</f>
        <v>58</v>
      </c>
      <c r="E221" s="78" t="n">
        <f aca="false">IF(AND($B221&gt;Input!$G$50,$B221&lt;Input!$G$25),Input!$G$51,0)</f>
        <v>0</v>
      </c>
    </row>
    <row r="222" customFormat="false" ht="12.8" hidden="false" customHeight="false" outlineLevel="0" collapsed="false">
      <c r="A222" s="76" t="n">
        <v>218</v>
      </c>
      <c r="B222" s="77" t="n">
        <f aca="false">EOMONTH(Input!$C$7,A222)</f>
        <v>49552</v>
      </c>
      <c r="C222" s="76" t="n">
        <f aca="false">DATEDIF(Input!$C$23,$B222,"Y")</f>
        <v>58</v>
      </c>
      <c r="E222" s="78" t="n">
        <f aca="false">IF(AND($B222&gt;Input!$G$50,$B222&lt;Input!$G$25),Input!$G$51,0)</f>
        <v>0</v>
      </c>
    </row>
    <row r="223" customFormat="false" ht="12.8" hidden="false" customHeight="false" outlineLevel="0" collapsed="false">
      <c r="A223" s="76" t="n">
        <v>219</v>
      </c>
      <c r="B223" s="77" t="n">
        <f aca="false">EOMONTH(Input!$C$7,A223)</f>
        <v>49582</v>
      </c>
      <c r="C223" s="76" t="n">
        <f aca="false">DATEDIF(Input!$C$23,$B223,"Y")</f>
        <v>58</v>
      </c>
      <c r="E223" s="78" t="n">
        <f aca="false">IF(AND($B223&gt;Input!$G$50,$B223&lt;Input!$G$25),Input!$G$51,0)</f>
        <v>0</v>
      </c>
    </row>
    <row r="224" customFormat="false" ht="12.8" hidden="false" customHeight="false" outlineLevel="0" collapsed="false">
      <c r="A224" s="76" t="n">
        <v>220</v>
      </c>
      <c r="B224" s="77" t="n">
        <f aca="false">EOMONTH(Input!$C$7,A224)</f>
        <v>49613</v>
      </c>
      <c r="C224" s="76" t="n">
        <f aca="false">DATEDIF(Input!$C$23,$B224,"Y")</f>
        <v>58</v>
      </c>
      <c r="E224" s="78" t="n">
        <f aca="false">IF(AND($B224&gt;Input!$G$50,$B224&lt;Input!$G$25),Input!$G$51,0)</f>
        <v>0</v>
      </c>
    </row>
    <row r="225" customFormat="false" ht="12.8" hidden="false" customHeight="false" outlineLevel="0" collapsed="false">
      <c r="A225" s="76" t="n">
        <v>221</v>
      </c>
      <c r="B225" s="77" t="n">
        <f aca="false">EOMONTH(Input!$C$7,A225)</f>
        <v>49643</v>
      </c>
      <c r="C225" s="76" t="n">
        <f aca="false">DATEDIF(Input!$C$23,$B225,"Y")</f>
        <v>58</v>
      </c>
      <c r="E225" s="78" t="n">
        <f aca="false">IF(AND($B225&gt;Input!$G$50,$B225&lt;Input!$G$25),Input!$G$51,0)</f>
        <v>0</v>
      </c>
    </row>
    <row r="226" customFormat="false" ht="12.8" hidden="false" customHeight="false" outlineLevel="0" collapsed="false">
      <c r="A226" s="76" t="n">
        <v>222</v>
      </c>
      <c r="B226" s="77" t="n">
        <f aca="false">EOMONTH(Input!$C$7,A226)</f>
        <v>49674</v>
      </c>
      <c r="C226" s="76" t="n">
        <f aca="false">DATEDIF(Input!$C$23,$B226,"Y")</f>
        <v>58</v>
      </c>
      <c r="E226" s="78" t="n">
        <f aca="false">IF(AND($B226&gt;Input!$G$50,$B226&lt;Input!$G$25),Input!$G$51,0)</f>
        <v>0</v>
      </c>
    </row>
    <row r="227" customFormat="false" ht="12.8" hidden="false" customHeight="false" outlineLevel="0" collapsed="false">
      <c r="A227" s="76" t="n">
        <v>223</v>
      </c>
      <c r="B227" s="77" t="n">
        <f aca="false">EOMONTH(Input!$C$7,A227)</f>
        <v>49705</v>
      </c>
      <c r="C227" s="76" t="n">
        <f aca="false">DATEDIF(Input!$C$23,$B227,"Y")</f>
        <v>58</v>
      </c>
      <c r="E227" s="78" t="n">
        <f aca="false">IF(AND($B227&gt;Input!$G$50,$B227&lt;Input!$G$25),Input!$G$51,0)</f>
        <v>0</v>
      </c>
    </row>
    <row r="228" customFormat="false" ht="12.8" hidden="false" customHeight="false" outlineLevel="0" collapsed="false">
      <c r="A228" s="76" t="n">
        <v>224</v>
      </c>
      <c r="B228" s="77" t="n">
        <f aca="false">EOMONTH(Input!$C$7,A228)</f>
        <v>49734</v>
      </c>
      <c r="C228" s="76" t="n">
        <f aca="false">DATEDIF(Input!$C$23,$B228,"Y")</f>
        <v>58</v>
      </c>
      <c r="E228" s="78" t="n">
        <f aca="false">IF(AND($B228&gt;Input!$G$50,$B228&lt;Input!$G$25),Input!$G$51,0)</f>
        <v>0</v>
      </c>
    </row>
    <row r="229" customFormat="false" ht="12.8" hidden="false" customHeight="false" outlineLevel="0" collapsed="false">
      <c r="A229" s="76" t="n">
        <v>225</v>
      </c>
      <c r="B229" s="77" t="n">
        <f aca="false">EOMONTH(Input!$C$7,A229)</f>
        <v>49765</v>
      </c>
      <c r="C229" s="76" t="n">
        <f aca="false">DATEDIF(Input!$C$23,$B229,"Y")</f>
        <v>58</v>
      </c>
      <c r="E229" s="78" t="n">
        <f aca="false">IF(AND($B229&gt;Input!$G$50,$B229&lt;Input!$G$25),Input!$G$51,0)</f>
        <v>0</v>
      </c>
    </row>
    <row r="230" customFormat="false" ht="12.8" hidden="false" customHeight="false" outlineLevel="0" collapsed="false">
      <c r="A230" s="76" t="n">
        <v>226</v>
      </c>
      <c r="B230" s="77" t="n">
        <f aca="false">EOMONTH(Input!$C$7,A230)</f>
        <v>49795</v>
      </c>
      <c r="C230" s="76" t="n">
        <f aca="false">DATEDIF(Input!$C$23,$B230,"Y")</f>
        <v>58</v>
      </c>
      <c r="E230" s="78" t="n">
        <f aca="false">IF(AND($B230&gt;Input!$G$50,$B230&lt;Input!$G$25),Input!$G$51,0)</f>
        <v>0</v>
      </c>
    </row>
    <row r="231" customFormat="false" ht="12.8" hidden="false" customHeight="false" outlineLevel="0" collapsed="false">
      <c r="A231" s="76" t="n">
        <v>227</v>
      </c>
      <c r="B231" s="77" t="n">
        <f aca="false">EOMONTH(Input!$C$7,A231)</f>
        <v>49826</v>
      </c>
      <c r="C231" s="76" t="n">
        <f aca="false">DATEDIF(Input!$C$23,$B231,"Y")</f>
        <v>59</v>
      </c>
      <c r="E231" s="78" t="n">
        <f aca="false">IF(AND($B231&gt;Input!$G$50,$B231&lt;Input!$G$25),Input!$G$51,0)</f>
        <v>0</v>
      </c>
    </row>
    <row r="232" customFormat="false" ht="12.8" hidden="false" customHeight="false" outlineLevel="0" collapsed="false">
      <c r="A232" s="76" t="n">
        <v>228</v>
      </c>
      <c r="B232" s="77" t="n">
        <f aca="false">EOMONTH(Input!$C$7,A232)</f>
        <v>49856</v>
      </c>
      <c r="C232" s="76" t="n">
        <f aca="false">DATEDIF(Input!$C$23,$B232,"Y")</f>
        <v>59</v>
      </c>
      <c r="E232" s="78" t="n">
        <f aca="false">IF(AND($B232&gt;Input!$G$50,$B232&lt;Input!$G$25),Input!$G$51,0)</f>
        <v>0</v>
      </c>
    </row>
    <row r="233" customFormat="false" ht="12.8" hidden="false" customHeight="false" outlineLevel="0" collapsed="false">
      <c r="A233" s="76" t="n">
        <v>229</v>
      </c>
      <c r="B233" s="77" t="n">
        <f aca="false">EOMONTH(Input!$C$7,A233)</f>
        <v>49887</v>
      </c>
      <c r="C233" s="76" t="n">
        <f aca="false">DATEDIF(Input!$C$23,$B233,"Y")</f>
        <v>59</v>
      </c>
      <c r="E233" s="78" t="n">
        <f aca="false">IF(AND($B233&gt;Input!$G$50,$B233&lt;Input!$G$25),Input!$G$51,0)</f>
        <v>0</v>
      </c>
    </row>
    <row r="234" customFormat="false" ht="12.8" hidden="false" customHeight="false" outlineLevel="0" collapsed="false">
      <c r="A234" s="76" t="n">
        <v>230</v>
      </c>
      <c r="B234" s="77" t="n">
        <f aca="false">EOMONTH(Input!$C$7,A234)</f>
        <v>49918</v>
      </c>
      <c r="C234" s="76" t="n">
        <f aca="false">DATEDIF(Input!$C$23,$B234,"Y")</f>
        <v>59</v>
      </c>
      <c r="E234" s="78" t="n">
        <f aca="false">IF(AND($B234&gt;Input!$G$50,$B234&lt;Input!$G$25),Input!$G$51,0)</f>
        <v>0</v>
      </c>
    </row>
    <row r="235" customFormat="false" ht="12.8" hidden="false" customHeight="false" outlineLevel="0" collapsed="false">
      <c r="A235" s="76" t="n">
        <v>231</v>
      </c>
      <c r="B235" s="77" t="n">
        <f aca="false">EOMONTH(Input!$C$7,A235)</f>
        <v>49948</v>
      </c>
      <c r="C235" s="76" t="n">
        <f aca="false">DATEDIF(Input!$C$23,$B235,"Y")</f>
        <v>59</v>
      </c>
      <c r="E235" s="78" t="n">
        <f aca="false">IF(AND($B235&gt;Input!$G$50,$B235&lt;Input!$G$25),Input!$G$51,0)</f>
        <v>0</v>
      </c>
    </row>
    <row r="236" customFormat="false" ht="12.8" hidden="false" customHeight="false" outlineLevel="0" collapsed="false">
      <c r="A236" s="76" t="n">
        <v>232</v>
      </c>
      <c r="B236" s="77" t="n">
        <f aca="false">EOMONTH(Input!$C$7,A236)</f>
        <v>49979</v>
      </c>
      <c r="C236" s="76" t="n">
        <f aca="false">DATEDIF(Input!$C$23,$B236,"Y")</f>
        <v>59</v>
      </c>
      <c r="E236" s="78" t="n">
        <f aca="false">IF(AND($B236&gt;Input!$G$50,$B236&lt;Input!$G$25),Input!$G$51,0)</f>
        <v>0</v>
      </c>
    </row>
    <row r="237" customFormat="false" ht="12.8" hidden="false" customHeight="false" outlineLevel="0" collapsed="false">
      <c r="A237" s="76" t="n">
        <v>233</v>
      </c>
      <c r="B237" s="77" t="n">
        <f aca="false">EOMONTH(Input!$C$7,A237)</f>
        <v>50009</v>
      </c>
      <c r="C237" s="76" t="n">
        <f aca="false">DATEDIF(Input!$C$23,$B237,"Y")</f>
        <v>59</v>
      </c>
      <c r="E237" s="78" t="n">
        <f aca="false">IF(AND($B237&gt;Input!$G$50,$B237&lt;Input!$G$25),Input!$G$51,0)</f>
        <v>0</v>
      </c>
    </row>
    <row r="238" customFormat="false" ht="12.8" hidden="false" customHeight="false" outlineLevel="0" collapsed="false">
      <c r="A238" s="76" t="n">
        <v>234</v>
      </c>
      <c r="B238" s="77" t="n">
        <f aca="false">EOMONTH(Input!$C$7,A238)</f>
        <v>50040</v>
      </c>
      <c r="C238" s="76" t="n">
        <f aca="false">DATEDIF(Input!$C$23,$B238,"Y")</f>
        <v>59</v>
      </c>
      <c r="E238" s="78" t="n">
        <f aca="false">IF(AND($B238&gt;Input!$G$50,$B238&lt;Input!$G$25),Input!$G$51,0)</f>
        <v>0</v>
      </c>
    </row>
    <row r="239" customFormat="false" ht="12.8" hidden="false" customHeight="false" outlineLevel="0" collapsed="false">
      <c r="A239" s="76" t="n">
        <v>235</v>
      </c>
      <c r="B239" s="77" t="n">
        <f aca="false">EOMONTH(Input!$C$7,A239)</f>
        <v>50071</v>
      </c>
      <c r="C239" s="76" t="n">
        <f aca="false">DATEDIF(Input!$C$23,$B239,"Y")</f>
        <v>59</v>
      </c>
      <c r="E239" s="78" t="n">
        <f aca="false">IF(AND($B239&gt;Input!$G$50,$B239&lt;Input!$G$25),Input!$G$51,0)</f>
        <v>0</v>
      </c>
    </row>
    <row r="240" customFormat="false" ht="12.8" hidden="false" customHeight="false" outlineLevel="0" collapsed="false">
      <c r="A240" s="76" t="n">
        <v>236</v>
      </c>
      <c r="B240" s="77" t="n">
        <f aca="false">EOMONTH(Input!$C$7,A240)</f>
        <v>50099</v>
      </c>
      <c r="C240" s="76" t="n">
        <f aca="false">DATEDIF(Input!$C$23,$B240,"Y")</f>
        <v>59</v>
      </c>
      <c r="E240" s="78" t="n">
        <f aca="false">IF(AND($B240&gt;Input!$G$50,$B240&lt;Input!$G$25),Input!$G$51,0)</f>
        <v>0</v>
      </c>
    </row>
    <row r="241" customFormat="false" ht="12.8" hidden="false" customHeight="false" outlineLevel="0" collapsed="false">
      <c r="A241" s="76" t="n">
        <v>237</v>
      </c>
      <c r="B241" s="77" t="n">
        <f aca="false">EOMONTH(Input!$C$7,A241)</f>
        <v>50130</v>
      </c>
      <c r="C241" s="76" t="n">
        <f aca="false">DATEDIF(Input!$C$23,$B241,"Y")</f>
        <v>59</v>
      </c>
      <c r="E241" s="78" t="n">
        <f aca="false">IF(AND($B241&gt;Input!$G$50,$B241&lt;Input!$G$25),Input!$G$51,0)</f>
        <v>0</v>
      </c>
    </row>
    <row r="242" customFormat="false" ht="12.8" hidden="false" customHeight="false" outlineLevel="0" collapsed="false">
      <c r="A242" s="76" t="n">
        <v>238</v>
      </c>
      <c r="B242" s="77" t="n">
        <f aca="false">EOMONTH(Input!$C$7,A242)</f>
        <v>50160</v>
      </c>
      <c r="C242" s="76" t="n">
        <f aca="false">DATEDIF(Input!$C$23,$B242,"Y")</f>
        <v>59</v>
      </c>
      <c r="E242" s="78" t="n">
        <f aca="false">IF(AND($B242&gt;Input!$G$50,$B242&lt;Input!$G$25),Input!$G$51,0)</f>
        <v>0</v>
      </c>
    </row>
    <row r="243" customFormat="false" ht="12.8" hidden="false" customHeight="false" outlineLevel="0" collapsed="false">
      <c r="A243" s="76" t="n">
        <v>239</v>
      </c>
      <c r="B243" s="77" t="n">
        <f aca="false">EOMONTH(Input!$C$7,A243)</f>
        <v>50191</v>
      </c>
      <c r="C243" s="76" t="n">
        <f aca="false">DATEDIF(Input!$C$23,$B243,"Y")</f>
        <v>60</v>
      </c>
      <c r="E243" s="78" t="n">
        <f aca="false">IF(AND($B243&gt;Input!$G$50,$B243&lt;Input!$G$25),Input!$G$51,0)</f>
        <v>0</v>
      </c>
    </row>
    <row r="244" customFormat="false" ht="12.8" hidden="false" customHeight="false" outlineLevel="0" collapsed="false">
      <c r="A244" s="76" t="n">
        <v>240</v>
      </c>
      <c r="B244" s="77" t="n">
        <f aca="false">EOMONTH(Input!$C$7,A244)</f>
        <v>50221</v>
      </c>
      <c r="C244" s="76" t="n">
        <f aca="false">DATEDIF(Input!$C$23,$B244,"Y")</f>
        <v>60</v>
      </c>
      <c r="E244" s="78" t="n">
        <f aca="false">IF(AND($B244&gt;Input!$G$50,$B244&lt;Input!$G$25),Input!$G$51,0)</f>
        <v>0</v>
      </c>
    </row>
    <row r="245" customFormat="false" ht="12.8" hidden="false" customHeight="false" outlineLevel="0" collapsed="false">
      <c r="A245" s="76" t="n">
        <v>241</v>
      </c>
      <c r="B245" s="77" t="n">
        <f aca="false">EOMONTH(Input!$C$7,A245)</f>
        <v>50252</v>
      </c>
      <c r="C245" s="76" t="n">
        <f aca="false">DATEDIF(Input!$C$23,$B245,"Y")</f>
        <v>60</v>
      </c>
      <c r="E245" s="78" t="n">
        <f aca="false">IF(AND($B245&gt;Input!$G$50,$B245&lt;Input!$G$25),Input!$G$51,0)</f>
        <v>0</v>
      </c>
    </row>
    <row r="246" customFormat="false" ht="12.8" hidden="false" customHeight="false" outlineLevel="0" collapsed="false">
      <c r="A246" s="76" t="n">
        <v>242</v>
      </c>
      <c r="B246" s="77" t="n">
        <f aca="false">EOMONTH(Input!$C$7,A246)</f>
        <v>50283</v>
      </c>
      <c r="C246" s="76" t="n">
        <f aca="false">DATEDIF(Input!$C$23,$B246,"Y")</f>
        <v>60</v>
      </c>
      <c r="E246" s="78" t="n">
        <f aca="false">IF(AND($B246&gt;Input!$G$50,$B246&lt;Input!$G$25),Input!$G$51,0)</f>
        <v>0</v>
      </c>
    </row>
    <row r="247" customFormat="false" ht="12.8" hidden="false" customHeight="false" outlineLevel="0" collapsed="false">
      <c r="A247" s="76" t="n">
        <v>243</v>
      </c>
      <c r="B247" s="77" t="n">
        <f aca="false">EOMONTH(Input!$C$7,A247)</f>
        <v>50313</v>
      </c>
      <c r="C247" s="76" t="n">
        <f aca="false">DATEDIF(Input!$C$23,$B247,"Y")</f>
        <v>60</v>
      </c>
      <c r="E247" s="78" t="n">
        <f aca="false">IF(AND($B247&gt;Input!$G$50,$B247&lt;Input!$G$25),Input!$G$51,0)</f>
        <v>0</v>
      </c>
    </row>
    <row r="248" customFormat="false" ht="12.8" hidden="false" customHeight="false" outlineLevel="0" collapsed="false">
      <c r="A248" s="76" t="n">
        <v>244</v>
      </c>
      <c r="B248" s="77" t="n">
        <f aca="false">EOMONTH(Input!$C$7,A248)</f>
        <v>50344</v>
      </c>
      <c r="C248" s="76" t="n">
        <f aca="false">DATEDIF(Input!$C$23,$B248,"Y")</f>
        <v>60</v>
      </c>
      <c r="E248" s="78" t="n">
        <f aca="false">IF(AND($B248&gt;Input!$G$50,$B248&lt;Input!$G$25),Input!$G$51,0)</f>
        <v>0</v>
      </c>
    </row>
    <row r="249" customFormat="false" ht="12.8" hidden="false" customHeight="false" outlineLevel="0" collapsed="false">
      <c r="A249" s="76" t="n">
        <v>245</v>
      </c>
      <c r="B249" s="77" t="n">
        <f aca="false">EOMONTH(Input!$C$7,A249)</f>
        <v>50374</v>
      </c>
      <c r="C249" s="76" t="n">
        <f aca="false">DATEDIF(Input!$C$23,$B249,"Y")</f>
        <v>60</v>
      </c>
      <c r="E249" s="78" t="n">
        <f aca="false">IF(AND($B249&gt;Input!$G$50,$B249&lt;Input!$G$25),Input!$G$51,0)</f>
        <v>0</v>
      </c>
    </row>
    <row r="250" customFormat="false" ht="12.8" hidden="false" customHeight="false" outlineLevel="0" collapsed="false">
      <c r="A250" s="76" t="n">
        <v>246</v>
      </c>
      <c r="B250" s="77" t="n">
        <f aca="false">EOMONTH(Input!$C$7,A250)</f>
        <v>50405</v>
      </c>
      <c r="C250" s="76" t="n">
        <f aca="false">DATEDIF(Input!$C$23,$B250,"Y")</f>
        <v>60</v>
      </c>
      <c r="E250" s="78" t="n">
        <f aca="false">IF(AND($B250&gt;Input!$G$50,$B250&lt;Input!$G$25),Input!$G$51,0)</f>
        <v>0</v>
      </c>
    </row>
    <row r="251" customFormat="false" ht="12.8" hidden="false" customHeight="false" outlineLevel="0" collapsed="false">
      <c r="A251" s="76" t="n">
        <v>247</v>
      </c>
      <c r="B251" s="77" t="n">
        <f aca="false">EOMONTH(Input!$C$7,A251)</f>
        <v>50436</v>
      </c>
      <c r="C251" s="76" t="n">
        <f aca="false">DATEDIF(Input!$C$23,$B251,"Y")</f>
        <v>60</v>
      </c>
      <c r="E251" s="78" t="n">
        <f aca="false">IF(AND($B251&gt;Input!$G$50,$B251&lt;Input!$G$25),Input!$G$51,0)</f>
        <v>0</v>
      </c>
    </row>
    <row r="252" customFormat="false" ht="12.8" hidden="false" customHeight="false" outlineLevel="0" collapsed="false">
      <c r="A252" s="76" t="n">
        <v>248</v>
      </c>
      <c r="B252" s="77" t="n">
        <f aca="false">EOMONTH(Input!$C$7,A252)</f>
        <v>50464</v>
      </c>
      <c r="C252" s="76" t="n">
        <f aca="false">DATEDIF(Input!$C$23,$B252,"Y")</f>
        <v>60</v>
      </c>
      <c r="E252" s="78" t="n">
        <f aca="false">IF(AND($B252&gt;Input!$G$50,$B252&lt;Input!$G$25),Input!$G$51,0)</f>
        <v>0</v>
      </c>
    </row>
    <row r="253" customFormat="false" ht="12.8" hidden="false" customHeight="false" outlineLevel="0" collapsed="false">
      <c r="A253" s="76" t="n">
        <v>249</v>
      </c>
      <c r="B253" s="77" t="n">
        <f aca="false">EOMONTH(Input!$C$7,A253)</f>
        <v>50495</v>
      </c>
      <c r="C253" s="76" t="n">
        <f aca="false">DATEDIF(Input!$C$23,$B253,"Y")</f>
        <v>60</v>
      </c>
      <c r="E253" s="78" t="n">
        <f aca="false">IF(AND($B253&gt;Input!$G$50,$B253&lt;Input!$G$25),Input!$G$51,0)</f>
        <v>0</v>
      </c>
    </row>
    <row r="254" customFormat="false" ht="12.8" hidden="false" customHeight="false" outlineLevel="0" collapsed="false">
      <c r="A254" s="76" t="n">
        <v>250</v>
      </c>
      <c r="B254" s="77" t="n">
        <f aca="false">EOMONTH(Input!$C$7,A254)</f>
        <v>50525</v>
      </c>
      <c r="C254" s="76" t="n">
        <f aca="false">DATEDIF(Input!$C$23,$B254,"Y")</f>
        <v>60</v>
      </c>
      <c r="E254" s="78" t="n">
        <f aca="false">IF(AND($B254&gt;Input!$G$50,$B254&lt;Input!$G$25),Input!$G$51,0)</f>
        <v>0</v>
      </c>
    </row>
    <row r="255" customFormat="false" ht="12.8" hidden="false" customHeight="false" outlineLevel="0" collapsed="false">
      <c r="A255" s="76" t="n">
        <v>251</v>
      </c>
      <c r="B255" s="77" t="n">
        <f aca="false">EOMONTH(Input!$C$7,A255)</f>
        <v>50556</v>
      </c>
      <c r="C255" s="76" t="n">
        <f aca="false">DATEDIF(Input!$C$23,$B255,"Y")</f>
        <v>61</v>
      </c>
      <c r="E255" s="78" t="n">
        <f aca="false">IF(AND($B255&gt;Input!$G$50,$B255&lt;Input!$G$25),Input!$G$51,0)</f>
        <v>0</v>
      </c>
    </row>
    <row r="256" customFormat="false" ht="12.8" hidden="false" customHeight="false" outlineLevel="0" collapsed="false">
      <c r="A256" s="76" t="n">
        <v>252</v>
      </c>
      <c r="B256" s="77" t="n">
        <f aca="false">EOMONTH(Input!$C$7,A256)</f>
        <v>50586</v>
      </c>
      <c r="C256" s="76" t="n">
        <f aca="false">DATEDIF(Input!$C$23,$B256,"Y")</f>
        <v>61</v>
      </c>
      <c r="E256" s="78" t="n">
        <f aca="false">IF(AND($B256&gt;Input!$G$50,$B256&lt;Input!$G$25),Input!$G$51,0)</f>
        <v>0</v>
      </c>
    </row>
    <row r="257" customFormat="false" ht="12.8" hidden="false" customHeight="false" outlineLevel="0" collapsed="false">
      <c r="A257" s="76" t="n">
        <v>253</v>
      </c>
      <c r="B257" s="77" t="n">
        <f aca="false">EOMONTH(Input!$C$7,A257)</f>
        <v>50617</v>
      </c>
      <c r="C257" s="76" t="n">
        <f aca="false">DATEDIF(Input!$C$23,$B257,"Y")</f>
        <v>61</v>
      </c>
      <c r="E257" s="78" t="n">
        <f aca="false">IF(AND($B257&gt;Input!$G$50,$B257&lt;Input!$G$25),Input!$G$51,0)</f>
        <v>0</v>
      </c>
    </row>
    <row r="258" customFormat="false" ht="12.8" hidden="false" customHeight="false" outlineLevel="0" collapsed="false">
      <c r="A258" s="76" t="n">
        <v>254</v>
      </c>
      <c r="B258" s="77" t="n">
        <f aca="false">EOMONTH(Input!$C$7,A258)</f>
        <v>50648</v>
      </c>
      <c r="C258" s="76" t="n">
        <f aca="false">DATEDIF(Input!$C$23,$B258,"Y")</f>
        <v>61</v>
      </c>
      <c r="E258" s="78" t="n">
        <f aca="false">IF(AND($B258&gt;Input!$G$50,$B258&lt;Input!$G$25),Input!$G$51,0)</f>
        <v>0</v>
      </c>
    </row>
    <row r="259" customFormat="false" ht="12.8" hidden="false" customHeight="false" outlineLevel="0" collapsed="false">
      <c r="A259" s="76" t="n">
        <v>255</v>
      </c>
      <c r="B259" s="77" t="n">
        <f aca="false">EOMONTH(Input!$C$7,A259)</f>
        <v>50678</v>
      </c>
      <c r="C259" s="76" t="n">
        <f aca="false">DATEDIF(Input!$C$23,$B259,"Y")</f>
        <v>61</v>
      </c>
      <c r="E259" s="78" t="n">
        <f aca="false">IF(AND($B259&gt;Input!$G$50,$B259&lt;Input!$G$25),Input!$G$51,0)</f>
        <v>0</v>
      </c>
    </row>
    <row r="260" customFormat="false" ht="12.8" hidden="false" customHeight="false" outlineLevel="0" collapsed="false">
      <c r="A260" s="76" t="n">
        <v>256</v>
      </c>
      <c r="B260" s="77" t="n">
        <f aca="false">EOMONTH(Input!$C$7,A260)</f>
        <v>50709</v>
      </c>
      <c r="C260" s="76" t="n">
        <f aca="false">DATEDIF(Input!$C$23,$B260,"Y")</f>
        <v>61</v>
      </c>
      <c r="E260" s="78" t="n">
        <f aca="false">IF(AND($B260&gt;Input!$G$50,$B260&lt;Input!$G$25),Input!$G$51,0)</f>
        <v>0</v>
      </c>
    </row>
    <row r="261" customFormat="false" ht="12.8" hidden="false" customHeight="false" outlineLevel="0" collapsed="false">
      <c r="A261" s="76" t="n">
        <v>257</v>
      </c>
      <c r="B261" s="77" t="n">
        <f aca="false">EOMONTH(Input!$C$7,A261)</f>
        <v>50739</v>
      </c>
      <c r="C261" s="76" t="n">
        <f aca="false">DATEDIF(Input!$C$23,$B261,"Y")</f>
        <v>61</v>
      </c>
      <c r="E261" s="78" t="n">
        <f aca="false">IF(AND($B261&gt;Input!$G$50,$B261&lt;Input!$G$25),Input!$G$51,0)</f>
        <v>0</v>
      </c>
    </row>
    <row r="262" customFormat="false" ht="12.8" hidden="false" customHeight="false" outlineLevel="0" collapsed="false">
      <c r="A262" s="76" t="n">
        <v>258</v>
      </c>
      <c r="B262" s="77" t="n">
        <f aca="false">EOMONTH(Input!$C$7,A262)</f>
        <v>50770</v>
      </c>
      <c r="C262" s="76" t="n">
        <f aca="false">DATEDIF(Input!$C$23,$B262,"Y")</f>
        <v>61</v>
      </c>
      <c r="E262" s="78" t="n">
        <f aca="false">IF(AND($B262&gt;Input!$G$50,$B262&lt;Input!$G$25),Input!$G$51,0)</f>
        <v>0</v>
      </c>
    </row>
    <row r="263" customFormat="false" ht="12.8" hidden="false" customHeight="false" outlineLevel="0" collapsed="false">
      <c r="A263" s="76" t="n">
        <v>259</v>
      </c>
      <c r="B263" s="77" t="n">
        <f aca="false">EOMONTH(Input!$C$7,A263)</f>
        <v>50801</v>
      </c>
      <c r="C263" s="76" t="n">
        <f aca="false">DATEDIF(Input!$C$23,$B263,"Y")</f>
        <v>61</v>
      </c>
      <c r="E263" s="78" t="n">
        <f aca="false">IF(AND($B263&gt;Input!$G$50,$B263&lt;Input!$G$25),Input!$G$51,0)</f>
        <v>0</v>
      </c>
    </row>
    <row r="264" customFormat="false" ht="12.8" hidden="false" customHeight="false" outlineLevel="0" collapsed="false">
      <c r="A264" s="76" t="n">
        <v>260</v>
      </c>
      <c r="B264" s="77" t="n">
        <f aca="false">EOMONTH(Input!$C$7,A264)</f>
        <v>50829</v>
      </c>
      <c r="C264" s="76" t="n">
        <f aca="false">DATEDIF(Input!$C$23,$B264,"Y")</f>
        <v>61</v>
      </c>
      <c r="E264" s="78" t="n">
        <f aca="false">IF(AND($B264&gt;Input!$G$50,$B264&lt;Input!$G$25),Input!$G$51,0)</f>
        <v>0</v>
      </c>
    </row>
    <row r="265" customFormat="false" ht="12.8" hidden="false" customHeight="false" outlineLevel="0" collapsed="false">
      <c r="A265" s="76" t="n">
        <v>261</v>
      </c>
      <c r="B265" s="77" t="n">
        <f aca="false">EOMONTH(Input!$C$7,A265)</f>
        <v>50860</v>
      </c>
      <c r="C265" s="76" t="n">
        <f aca="false">DATEDIF(Input!$C$23,$B265,"Y")</f>
        <v>61</v>
      </c>
      <c r="E265" s="78" t="n">
        <f aca="false">IF(AND($B265&gt;Input!$G$50,$B265&lt;Input!$G$25),Input!$G$51,0)</f>
        <v>0</v>
      </c>
    </row>
    <row r="266" customFormat="false" ht="12.8" hidden="false" customHeight="false" outlineLevel="0" collapsed="false">
      <c r="A266" s="76" t="n">
        <v>262</v>
      </c>
      <c r="B266" s="77" t="n">
        <f aca="false">EOMONTH(Input!$C$7,A266)</f>
        <v>50890</v>
      </c>
      <c r="C266" s="76" t="n">
        <f aca="false">DATEDIF(Input!$C$23,$B266,"Y")</f>
        <v>61</v>
      </c>
      <c r="E266" s="78" t="n">
        <f aca="false">IF(AND($B266&gt;Input!$G$50,$B266&lt;Input!$G$25),Input!$G$51,0)</f>
        <v>0</v>
      </c>
    </row>
    <row r="267" customFormat="false" ht="12.8" hidden="false" customHeight="false" outlineLevel="0" collapsed="false">
      <c r="A267" s="76" t="n">
        <v>263</v>
      </c>
      <c r="B267" s="77" t="n">
        <f aca="false">EOMONTH(Input!$C$7,A267)</f>
        <v>50921</v>
      </c>
      <c r="C267" s="76" t="n">
        <f aca="false">DATEDIF(Input!$C$23,$B267,"Y")</f>
        <v>62</v>
      </c>
      <c r="E267" s="78" t="n">
        <f aca="false">IF(AND($B267&gt;Input!$G$50,$B267&lt;Input!$G$25),Input!$G$51,0)</f>
        <v>0</v>
      </c>
    </row>
    <row r="268" customFormat="false" ht="12.8" hidden="false" customHeight="false" outlineLevel="0" collapsed="false">
      <c r="A268" s="76" t="n">
        <v>264</v>
      </c>
      <c r="B268" s="77" t="n">
        <f aca="false">EOMONTH(Input!$C$7,A268)</f>
        <v>50951</v>
      </c>
      <c r="C268" s="76" t="n">
        <f aca="false">DATEDIF(Input!$C$23,$B268,"Y")</f>
        <v>62</v>
      </c>
      <c r="E268" s="78" t="n">
        <f aca="false">IF(AND($B268&gt;Input!$G$50,$B268&lt;Input!$G$25),Input!$G$51,0)</f>
        <v>0</v>
      </c>
    </row>
    <row r="269" customFormat="false" ht="12.8" hidden="false" customHeight="false" outlineLevel="0" collapsed="false">
      <c r="A269" s="76" t="n">
        <v>265</v>
      </c>
      <c r="B269" s="77" t="n">
        <f aca="false">EOMONTH(Input!$C$7,A269)</f>
        <v>50982</v>
      </c>
      <c r="C269" s="76" t="n">
        <f aca="false">DATEDIF(Input!$C$23,$B269,"Y")</f>
        <v>62</v>
      </c>
      <c r="E269" s="78" t="n">
        <f aca="false">IF(AND($B269&gt;Input!$G$50,$B269&lt;Input!$G$25),Input!$G$51,0)</f>
        <v>0</v>
      </c>
    </row>
    <row r="270" customFormat="false" ht="12.8" hidden="false" customHeight="false" outlineLevel="0" collapsed="false">
      <c r="A270" s="76" t="n">
        <v>266</v>
      </c>
      <c r="B270" s="77" t="n">
        <f aca="false">EOMONTH(Input!$C$7,A270)</f>
        <v>51013</v>
      </c>
      <c r="C270" s="76" t="n">
        <f aca="false">DATEDIF(Input!$C$23,$B270,"Y")</f>
        <v>62</v>
      </c>
      <c r="E270" s="78" t="n">
        <f aca="false">IF(AND($B270&gt;Input!$G$50,$B270&lt;Input!$G$25),Input!$G$51,0)</f>
        <v>0</v>
      </c>
    </row>
    <row r="271" customFormat="false" ht="12.8" hidden="false" customHeight="false" outlineLevel="0" collapsed="false">
      <c r="A271" s="76" t="n">
        <v>267</v>
      </c>
      <c r="B271" s="77" t="n">
        <f aca="false">EOMONTH(Input!$C$7,A271)</f>
        <v>51043</v>
      </c>
      <c r="C271" s="76" t="n">
        <f aca="false">DATEDIF(Input!$C$23,$B271,"Y")</f>
        <v>62</v>
      </c>
      <c r="E271" s="78" t="n">
        <f aca="false">IF(AND($B271&gt;Input!$G$50,$B271&lt;Input!$G$25),Input!$G$51,0)</f>
        <v>0</v>
      </c>
    </row>
    <row r="272" customFormat="false" ht="12.8" hidden="false" customHeight="false" outlineLevel="0" collapsed="false">
      <c r="A272" s="76" t="n">
        <v>268</v>
      </c>
      <c r="B272" s="77" t="n">
        <f aca="false">EOMONTH(Input!$C$7,A272)</f>
        <v>51074</v>
      </c>
      <c r="C272" s="76" t="n">
        <f aca="false">DATEDIF(Input!$C$23,$B272,"Y")</f>
        <v>62</v>
      </c>
      <c r="E272" s="78" t="n">
        <f aca="false">IF(AND($B272&gt;Input!$G$50,$B272&lt;Input!$G$25),Input!$G$51,0)</f>
        <v>0</v>
      </c>
    </row>
    <row r="273" customFormat="false" ht="12.8" hidden="false" customHeight="false" outlineLevel="0" collapsed="false">
      <c r="A273" s="76" t="n">
        <v>269</v>
      </c>
      <c r="B273" s="77" t="n">
        <f aca="false">EOMONTH(Input!$C$7,A273)</f>
        <v>51104</v>
      </c>
      <c r="C273" s="76" t="n">
        <f aca="false">DATEDIF(Input!$C$23,$B273,"Y")</f>
        <v>62</v>
      </c>
      <c r="E273" s="78" t="n">
        <f aca="false">IF(AND($B273&gt;Input!$G$50,$B273&lt;Input!$G$25),Input!$G$51,0)</f>
        <v>0</v>
      </c>
    </row>
    <row r="274" customFormat="false" ht="12.8" hidden="false" customHeight="false" outlineLevel="0" collapsed="false">
      <c r="A274" s="76" t="n">
        <v>270</v>
      </c>
      <c r="B274" s="77" t="n">
        <f aca="false">EOMONTH(Input!$C$7,A274)</f>
        <v>51135</v>
      </c>
      <c r="C274" s="76" t="n">
        <f aca="false">DATEDIF(Input!$C$23,$B274,"Y")</f>
        <v>62</v>
      </c>
      <c r="E274" s="78" t="n">
        <f aca="false">IF(AND($B274&gt;Input!$G$50,$B274&lt;Input!$G$25),Input!$G$51,0)</f>
        <v>0</v>
      </c>
    </row>
    <row r="275" customFormat="false" ht="12.8" hidden="false" customHeight="false" outlineLevel="0" collapsed="false">
      <c r="A275" s="76" t="n">
        <v>271</v>
      </c>
      <c r="B275" s="77" t="n">
        <f aca="false">EOMONTH(Input!$C$7,A275)</f>
        <v>51166</v>
      </c>
      <c r="C275" s="76" t="n">
        <f aca="false">DATEDIF(Input!$C$23,$B275,"Y")</f>
        <v>62</v>
      </c>
      <c r="E275" s="78" t="n">
        <f aca="false">IF(AND($B275&gt;Input!$G$50,$B275&lt;Input!$G$25),Input!$G$51,0)</f>
        <v>0</v>
      </c>
    </row>
    <row r="276" customFormat="false" ht="12.8" hidden="false" customHeight="false" outlineLevel="0" collapsed="false">
      <c r="A276" s="76" t="n">
        <v>272</v>
      </c>
      <c r="B276" s="77" t="n">
        <f aca="false">EOMONTH(Input!$C$7,A276)</f>
        <v>51195</v>
      </c>
      <c r="C276" s="76" t="n">
        <f aca="false">DATEDIF(Input!$C$23,$B276,"Y")</f>
        <v>62</v>
      </c>
      <c r="E276" s="78" t="n">
        <f aca="false">IF(AND($B276&gt;Input!$G$50,$B276&lt;Input!$G$25),Input!$G$51,0)</f>
        <v>0</v>
      </c>
    </row>
    <row r="277" customFormat="false" ht="12.8" hidden="false" customHeight="false" outlineLevel="0" collapsed="false">
      <c r="A277" s="76" t="n">
        <v>273</v>
      </c>
      <c r="B277" s="77" t="n">
        <f aca="false">EOMONTH(Input!$C$7,A277)</f>
        <v>51226</v>
      </c>
      <c r="C277" s="76" t="n">
        <f aca="false">DATEDIF(Input!$C$23,$B277,"Y")</f>
        <v>62</v>
      </c>
      <c r="E277" s="78" t="n">
        <f aca="false">IF(AND($B277&gt;Input!$G$50,$B277&lt;Input!$G$25),Input!$G$51,0)</f>
        <v>0</v>
      </c>
    </row>
    <row r="278" customFormat="false" ht="12.8" hidden="false" customHeight="false" outlineLevel="0" collapsed="false">
      <c r="A278" s="76" t="n">
        <v>274</v>
      </c>
      <c r="B278" s="77" t="n">
        <f aca="false">EOMONTH(Input!$C$7,A278)</f>
        <v>51256</v>
      </c>
      <c r="C278" s="76" t="n">
        <f aca="false">DATEDIF(Input!$C$23,$B278,"Y")</f>
        <v>62</v>
      </c>
      <c r="E278" s="78" t="n">
        <f aca="false">IF(AND($B278&gt;Input!$G$50,$B278&lt;Input!$G$25),Input!$G$51,0)</f>
        <v>0</v>
      </c>
    </row>
    <row r="279" customFormat="false" ht="12.8" hidden="false" customHeight="false" outlineLevel="0" collapsed="false">
      <c r="A279" s="76" t="n">
        <v>275</v>
      </c>
      <c r="B279" s="77" t="n">
        <f aca="false">EOMONTH(Input!$C$7,A279)</f>
        <v>51287</v>
      </c>
      <c r="C279" s="76" t="n">
        <f aca="false">DATEDIF(Input!$C$23,$B279,"Y")</f>
        <v>63</v>
      </c>
      <c r="E279" s="78" t="n">
        <f aca="false">IF(AND($B279&gt;Input!$G$50,$B279&lt;Input!$G$25),Input!$G$51,0)</f>
        <v>0</v>
      </c>
    </row>
    <row r="280" customFormat="false" ht="12.8" hidden="false" customHeight="false" outlineLevel="0" collapsed="false">
      <c r="A280" s="76" t="n">
        <v>276</v>
      </c>
      <c r="B280" s="77" t="n">
        <f aca="false">EOMONTH(Input!$C$7,A280)</f>
        <v>51317</v>
      </c>
      <c r="C280" s="76" t="n">
        <f aca="false">DATEDIF(Input!$C$23,$B280,"Y")</f>
        <v>63</v>
      </c>
      <c r="E280" s="78" t="n">
        <f aca="false">IF(AND($B280&gt;Input!$G$50,$B280&lt;Input!$G$25),Input!$G$51,0)</f>
        <v>0</v>
      </c>
    </row>
    <row r="281" customFormat="false" ht="12.8" hidden="false" customHeight="false" outlineLevel="0" collapsed="false">
      <c r="A281" s="76" t="n">
        <v>277</v>
      </c>
      <c r="B281" s="77" t="n">
        <f aca="false">EOMONTH(Input!$C$7,A281)</f>
        <v>51348</v>
      </c>
      <c r="C281" s="76" t="n">
        <f aca="false">DATEDIF(Input!$C$23,$B281,"Y")</f>
        <v>63</v>
      </c>
      <c r="E281" s="78" t="n">
        <f aca="false">IF(AND($B281&gt;Input!$G$50,$B281&lt;Input!$G$25),Input!$G$51,0)</f>
        <v>0</v>
      </c>
    </row>
    <row r="282" customFormat="false" ht="12.8" hidden="false" customHeight="false" outlineLevel="0" collapsed="false">
      <c r="A282" s="76" t="n">
        <v>278</v>
      </c>
      <c r="B282" s="77" t="n">
        <f aca="false">EOMONTH(Input!$C$7,A282)</f>
        <v>51379</v>
      </c>
      <c r="C282" s="76" t="n">
        <f aca="false">DATEDIF(Input!$C$23,$B282,"Y")</f>
        <v>63</v>
      </c>
      <c r="E282" s="78" t="n">
        <f aca="false">IF(AND($B282&gt;Input!$G$50,$B282&lt;Input!$G$25),Input!$G$51,0)</f>
        <v>0</v>
      </c>
    </row>
    <row r="283" customFormat="false" ht="12.8" hidden="false" customHeight="false" outlineLevel="0" collapsed="false">
      <c r="A283" s="76" t="n">
        <v>279</v>
      </c>
      <c r="B283" s="77" t="n">
        <f aca="false">EOMONTH(Input!$C$7,A283)</f>
        <v>51409</v>
      </c>
      <c r="C283" s="76" t="n">
        <f aca="false">DATEDIF(Input!$C$23,$B283,"Y")</f>
        <v>63</v>
      </c>
      <c r="E283" s="78" t="n">
        <f aca="false">IF(AND($B283&gt;Input!$G$50,$B283&lt;Input!$G$25),Input!$G$51,0)</f>
        <v>0</v>
      </c>
    </row>
    <row r="284" customFormat="false" ht="12.8" hidden="false" customHeight="false" outlineLevel="0" collapsed="false">
      <c r="A284" s="76" t="n">
        <v>280</v>
      </c>
      <c r="B284" s="77" t="n">
        <f aca="false">EOMONTH(Input!$C$7,A284)</f>
        <v>51440</v>
      </c>
      <c r="C284" s="76" t="n">
        <f aca="false">DATEDIF(Input!$C$23,$B284,"Y")</f>
        <v>63</v>
      </c>
      <c r="E284" s="78" t="n">
        <f aca="false">IF(AND($B284&gt;Input!$G$50,$B284&lt;Input!$G$25),Input!$G$51,0)</f>
        <v>0</v>
      </c>
    </row>
    <row r="285" customFormat="false" ht="12.8" hidden="false" customHeight="false" outlineLevel="0" collapsed="false">
      <c r="A285" s="76" t="n">
        <v>281</v>
      </c>
      <c r="B285" s="77" t="n">
        <f aca="false">EOMONTH(Input!$C$7,A285)</f>
        <v>51470</v>
      </c>
      <c r="C285" s="76" t="n">
        <f aca="false">DATEDIF(Input!$C$23,$B285,"Y")</f>
        <v>63</v>
      </c>
      <c r="E285" s="78" t="n">
        <f aca="false">IF(AND($B285&gt;Input!$G$50,$B285&lt;Input!$G$25),Input!$G$51,0)</f>
        <v>0</v>
      </c>
    </row>
    <row r="286" customFormat="false" ht="12.8" hidden="false" customHeight="false" outlineLevel="0" collapsed="false">
      <c r="A286" s="76" t="n">
        <v>282</v>
      </c>
      <c r="B286" s="77" t="n">
        <f aca="false">EOMONTH(Input!$C$7,A286)</f>
        <v>51501</v>
      </c>
      <c r="C286" s="76" t="n">
        <f aca="false">DATEDIF(Input!$C$23,$B286,"Y")</f>
        <v>63</v>
      </c>
      <c r="E286" s="78" t="n">
        <f aca="false">IF(AND($B286&gt;Input!$G$50,$B286&lt;Input!$G$25),Input!$G$51,0)</f>
        <v>0</v>
      </c>
    </row>
    <row r="287" customFormat="false" ht="12.8" hidden="false" customHeight="false" outlineLevel="0" collapsed="false">
      <c r="A287" s="76" t="n">
        <v>283</v>
      </c>
      <c r="B287" s="77" t="n">
        <f aca="false">EOMONTH(Input!$C$7,A287)</f>
        <v>51532</v>
      </c>
      <c r="C287" s="76" t="n">
        <f aca="false">DATEDIF(Input!$C$23,$B287,"Y")</f>
        <v>63</v>
      </c>
      <c r="E287" s="78" t="n">
        <f aca="false">IF(AND($B287&gt;Input!$G$50,$B287&lt;Input!$G$25),Input!$G$51,0)</f>
        <v>0</v>
      </c>
    </row>
    <row r="288" customFormat="false" ht="12.8" hidden="false" customHeight="false" outlineLevel="0" collapsed="false">
      <c r="A288" s="76" t="n">
        <v>284</v>
      </c>
      <c r="B288" s="77" t="n">
        <f aca="false">EOMONTH(Input!$C$7,A288)</f>
        <v>51560</v>
      </c>
      <c r="C288" s="76" t="n">
        <f aca="false">DATEDIF(Input!$C$23,$B288,"Y")</f>
        <v>63</v>
      </c>
      <c r="E288" s="78" t="n">
        <f aca="false">IF(AND($B288&gt;Input!$G$50,$B288&lt;Input!$G$25),Input!$G$51,0)</f>
        <v>0</v>
      </c>
    </row>
    <row r="289" customFormat="false" ht="12.8" hidden="false" customHeight="false" outlineLevel="0" collapsed="false">
      <c r="A289" s="76" t="n">
        <v>285</v>
      </c>
      <c r="B289" s="77" t="n">
        <f aca="false">EOMONTH(Input!$C$7,A289)</f>
        <v>51591</v>
      </c>
      <c r="C289" s="76" t="n">
        <f aca="false">DATEDIF(Input!$C$23,$B289,"Y")</f>
        <v>63</v>
      </c>
      <c r="E289" s="78" t="n">
        <f aca="false">IF(AND($B289&gt;Input!$G$50,$B289&lt;Input!$G$25),Input!$G$51,0)</f>
        <v>0</v>
      </c>
    </row>
    <row r="290" customFormat="false" ht="12.8" hidden="false" customHeight="false" outlineLevel="0" collapsed="false">
      <c r="A290" s="76" t="n">
        <v>286</v>
      </c>
      <c r="B290" s="77" t="n">
        <f aca="false">EOMONTH(Input!$C$7,A290)</f>
        <v>51621</v>
      </c>
      <c r="C290" s="76" t="n">
        <f aca="false">DATEDIF(Input!$C$23,$B290,"Y")</f>
        <v>63</v>
      </c>
      <c r="E290" s="78" t="n">
        <f aca="false">IF(AND($B290&gt;Input!$G$50,$B290&lt;Input!$G$25),Input!$G$51,0)</f>
        <v>0</v>
      </c>
    </row>
    <row r="291" customFormat="false" ht="12.8" hidden="false" customHeight="false" outlineLevel="0" collapsed="false">
      <c r="A291" s="76" t="n">
        <v>287</v>
      </c>
      <c r="B291" s="77" t="n">
        <f aca="false">EOMONTH(Input!$C$7,A291)</f>
        <v>51652</v>
      </c>
      <c r="C291" s="76" t="n">
        <f aca="false">DATEDIF(Input!$C$23,$B291,"Y")</f>
        <v>64</v>
      </c>
      <c r="E291" s="78" t="n">
        <f aca="false">IF(AND($B291&gt;Input!$G$50,$B291&lt;Input!$G$25),Input!$G$51,0)</f>
        <v>0</v>
      </c>
    </row>
    <row r="292" customFormat="false" ht="12.8" hidden="false" customHeight="false" outlineLevel="0" collapsed="false">
      <c r="A292" s="76" t="n">
        <v>288</v>
      </c>
      <c r="B292" s="77" t="n">
        <f aca="false">EOMONTH(Input!$C$7,A292)</f>
        <v>51682</v>
      </c>
      <c r="C292" s="76" t="n">
        <f aca="false">DATEDIF(Input!$C$23,$B292,"Y")</f>
        <v>64</v>
      </c>
      <c r="E292" s="78" t="n">
        <f aca="false">IF(AND($B292&gt;Input!$G$50,$B292&lt;Input!$G$25),Input!$G$51,0)</f>
        <v>0</v>
      </c>
    </row>
    <row r="293" customFormat="false" ht="12.8" hidden="false" customHeight="false" outlineLevel="0" collapsed="false">
      <c r="A293" s="76" t="n">
        <v>289</v>
      </c>
      <c r="B293" s="77" t="n">
        <f aca="false">EOMONTH(Input!$C$7,A293)</f>
        <v>51713</v>
      </c>
      <c r="C293" s="76" t="n">
        <f aca="false">DATEDIF(Input!$C$23,$B293,"Y")</f>
        <v>64</v>
      </c>
      <c r="E293" s="78" t="n">
        <f aca="false">IF(AND($B293&gt;Input!$G$50,$B293&lt;Input!$G$25),Input!$G$51,0)</f>
        <v>0</v>
      </c>
    </row>
    <row r="294" customFormat="false" ht="12.8" hidden="false" customHeight="false" outlineLevel="0" collapsed="false">
      <c r="A294" s="76" t="n">
        <v>290</v>
      </c>
      <c r="B294" s="77" t="n">
        <f aca="false">EOMONTH(Input!$C$7,A294)</f>
        <v>51744</v>
      </c>
      <c r="C294" s="76" t="n">
        <f aca="false">DATEDIF(Input!$C$23,$B294,"Y")</f>
        <v>64</v>
      </c>
      <c r="E294" s="78" t="n">
        <f aca="false">IF(AND($B294&gt;Input!$G$50,$B294&lt;Input!$G$25),Input!$G$51,0)</f>
        <v>0</v>
      </c>
    </row>
    <row r="295" customFormat="false" ht="12.8" hidden="false" customHeight="false" outlineLevel="0" collapsed="false">
      <c r="A295" s="76" t="n">
        <v>291</v>
      </c>
      <c r="B295" s="77" t="n">
        <f aca="false">EOMONTH(Input!$C$7,A295)</f>
        <v>51774</v>
      </c>
      <c r="C295" s="76" t="n">
        <f aca="false">DATEDIF(Input!$C$23,$B295,"Y")</f>
        <v>64</v>
      </c>
      <c r="E295" s="78" t="n">
        <f aca="false">IF(AND($B295&gt;Input!$G$50,$B295&lt;Input!$G$25),Input!$G$51,0)</f>
        <v>0</v>
      </c>
    </row>
    <row r="296" customFormat="false" ht="12.8" hidden="false" customHeight="false" outlineLevel="0" collapsed="false">
      <c r="A296" s="76" t="n">
        <v>292</v>
      </c>
      <c r="B296" s="77" t="n">
        <f aca="false">EOMONTH(Input!$C$7,A296)</f>
        <v>51805</v>
      </c>
      <c r="C296" s="76" t="n">
        <f aca="false">DATEDIF(Input!$C$23,$B296,"Y")</f>
        <v>64</v>
      </c>
      <c r="E296" s="78" t="n">
        <f aca="false">IF(AND($B296&gt;Input!$G$50,$B296&lt;Input!$G$25),Input!$G$51,0)</f>
        <v>0</v>
      </c>
    </row>
    <row r="297" customFormat="false" ht="12.8" hidden="false" customHeight="false" outlineLevel="0" collapsed="false">
      <c r="A297" s="76" t="n">
        <v>293</v>
      </c>
      <c r="B297" s="77" t="n">
        <f aca="false">EOMONTH(Input!$C$7,A297)</f>
        <v>51835</v>
      </c>
      <c r="C297" s="76" t="n">
        <f aca="false">DATEDIF(Input!$C$23,$B297,"Y")</f>
        <v>64</v>
      </c>
      <c r="E297" s="78" t="n">
        <f aca="false">IF(AND($B297&gt;Input!$G$50,$B297&lt;Input!$G$25),Input!$G$51,0)</f>
        <v>0</v>
      </c>
    </row>
    <row r="298" customFormat="false" ht="12.8" hidden="false" customHeight="false" outlineLevel="0" collapsed="false">
      <c r="A298" s="76" t="n">
        <v>294</v>
      </c>
      <c r="B298" s="77" t="n">
        <f aca="false">EOMONTH(Input!$C$7,A298)</f>
        <v>51866</v>
      </c>
      <c r="C298" s="76" t="n">
        <f aca="false">DATEDIF(Input!$C$23,$B298,"Y")</f>
        <v>64</v>
      </c>
      <c r="E298" s="78" t="n">
        <f aca="false">IF(AND($B298&gt;Input!$G$50,$B298&lt;Input!$G$25),Input!$G$51,0)</f>
        <v>0</v>
      </c>
    </row>
    <row r="299" customFormat="false" ht="12.8" hidden="false" customHeight="false" outlineLevel="0" collapsed="false">
      <c r="A299" s="76" t="n">
        <v>295</v>
      </c>
      <c r="B299" s="77" t="n">
        <f aca="false">EOMONTH(Input!$C$7,A299)</f>
        <v>51897</v>
      </c>
      <c r="C299" s="76" t="n">
        <f aca="false">DATEDIF(Input!$C$23,$B299,"Y")</f>
        <v>64</v>
      </c>
      <c r="E299" s="78" t="n">
        <f aca="false">IF(AND($B299&gt;Input!$G$50,$B299&lt;Input!$G$25),Input!$G$51,0)</f>
        <v>0</v>
      </c>
    </row>
    <row r="300" customFormat="false" ht="12.8" hidden="false" customHeight="false" outlineLevel="0" collapsed="false">
      <c r="A300" s="76" t="n">
        <v>296</v>
      </c>
      <c r="B300" s="77" t="n">
        <f aca="false">EOMONTH(Input!$C$7,A300)</f>
        <v>51925</v>
      </c>
      <c r="C300" s="76" t="n">
        <f aca="false">DATEDIF(Input!$C$23,$B300,"Y")</f>
        <v>64</v>
      </c>
      <c r="E300" s="78" t="n">
        <f aca="false">IF(AND($B300&gt;Input!$G$50,$B300&lt;Input!$G$25),Input!$G$51,0)</f>
        <v>0</v>
      </c>
    </row>
    <row r="301" customFormat="false" ht="12.8" hidden="false" customHeight="false" outlineLevel="0" collapsed="false">
      <c r="A301" s="76" t="n">
        <v>297</v>
      </c>
      <c r="B301" s="77" t="n">
        <f aca="false">EOMONTH(Input!$C$7,A301)</f>
        <v>51956</v>
      </c>
      <c r="C301" s="76" t="n">
        <f aca="false">DATEDIF(Input!$C$23,$B301,"Y")</f>
        <v>64</v>
      </c>
      <c r="E301" s="78" t="n">
        <f aca="false">IF(AND($B301&gt;Input!$G$50,$B301&lt;Input!$G$25),Input!$G$51,0)</f>
        <v>0</v>
      </c>
    </row>
    <row r="302" customFormat="false" ht="12.8" hidden="false" customHeight="false" outlineLevel="0" collapsed="false">
      <c r="A302" s="76" t="n">
        <v>298</v>
      </c>
      <c r="B302" s="77" t="n">
        <f aca="false">EOMONTH(Input!$C$7,A302)</f>
        <v>51986</v>
      </c>
      <c r="C302" s="76" t="n">
        <f aca="false">DATEDIF(Input!$C$23,$B302,"Y")</f>
        <v>64</v>
      </c>
      <c r="E302" s="78" t="n">
        <f aca="false">IF(AND($B302&gt;Input!$G$50,$B302&lt;Input!$G$25),Input!$G$51,0)</f>
        <v>0</v>
      </c>
    </row>
    <row r="303" customFormat="false" ht="12.8" hidden="false" customHeight="false" outlineLevel="0" collapsed="false">
      <c r="A303" s="76" t="n">
        <v>299</v>
      </c>
      <c r="B303" s="77" t="n">
        <f aca="false">EOMONTH(Input!$C$7,A303)</f>
        <v>52017</v>
      </c>
      <c r="C303" s="76" t="n">
        <f aca="false">DATEDIF(Input!$C$23,$B303,"Y")</f>
        <v>65</v>
      </c>
      <c r="E303" s="78" t="n">
        <f aca="false">IF(AND($B303&gt;Input!$G$50,$B303&lt;Input!$G$25),Input!$G$51,0)</f>
        <v>0</v>
      </c>
    </row>
    <row r="304" customFormat="false" ht="12.8" hidden="false" customHeight="false" outlineLevel="0" collapsed="false">
      <c r="A304" s="76" t="n">
        <v>300</v>
      </c>
      <c r="B304" s="77" t="n">
        <f aca="false">EOMONTH(Input!$C$7,A304)</f>
        <v>52047</v>
      </c>
      <c r="C304" s="76" t="n">
        <f aca="false">DATEDIF(Input!$C$23,$B304,"Y")</f>
        <v>65</v>
      </c>
      <c r="E304" s="78" t="n">
        <f aca="false">IF(AND($B304&gt;Input!$G$50,$B304&lt;Input!$G$25),Input!$G$51,0)</f>
        <v>0</v>
      </c>
    </row>
    <row r="305" customFormat="false" ht="12.8" hidden="false" customHeight="false" outlineLevel="0" collapsed="false">
      <c r="A305" s="76" t="n">
        <v>301</v>
      </c>
      <c r="B305" s="77" t="n">
        <f aca="false">EOMONTH(Input!$C$7,A305)</f>
        <v>52078</v>
      </c>
      <c r="C305" s="76" t="n">
        <f aca="false">DATEDIF(Input!$C$23,$B305,"Y")</f>
        <v>65</v>
      </c>
      <c r="E305" s="78" t="n">
        <f aca="false">IF(AND($B305&gt;Input!$G$50,$B305&lt;Input!$G$25),Input!$G$51,0)</f>
        <v>0</v>
      </c>
    </row>
    <row r="306" customFormat="false" ht="12.8" hidden="false" customHeight="false" outlineLevel="0" collapsed="false">
      <c r="A306" s="76" t="n">
        <v>302</v>
      </c>
      <c r="B306" s="77" t="n">
        <f aca="false">EOMONTH(Input!$C$7,A306)</f>
        <v>52109</v>
      </c>
      <c r="C306" s="76" t="n">
        <f aca="false">DATEDIF(Input!$C$23,$B306,"Y")</f>
        <v>65</v>
      </c>
      <c r="E306" s="78" t="n">
        <f aca="false">IF(AND($B306&gt;Input!$G$50,$B306&lt;Input!$G$25),Input!$G$51,0)</f>
        <v>0</v>
      </c>
    </row>
    <row r="307" customFormat="false" ht="12.8" hidden="false" customHeight="false" outlineLevel="0" collapsed="false">
      <c r="A307" s="76" t="n">
        <v>303</v>
      </c>
      <c r="B307" s="77" t="n">
        <f aca="false">EOMONTH(Input!$C$7,A307)</f>
        <v>52139</v>
      </c>
      <c r="C307" s="76" t="n">
        <f aca="false">DATEDIF(Input!$C$23,$B307,"Y")</f>
        <v>65</v>
      </c>
      <c r="E307" s="78" t="n">
        <f aca="false">IF(AND($B307&gt;Input!$G$50,$B307&lt;Input!$G$25),Input!$G$51,0)</f>
        <v>0</v>
      </c>
    </row>
    <row r="308" customFormat="false" ht="12.8" hidden="false" customHeight="false" outlineLevel="0" collapsed="false">
      <c r="A308" s="76" t="n">
        <v>304</v>
      </c>
      <c r="B308" s="77" t="n">
        <f aca="false">EOMONTH(Input!$C$7,A308)</f>
        <v>52170</v>
      </c>
      <c r="C308" s="76" t="n">
        <f aca="false">DATEDIF(Input!$C$23,$B308,"Y")</f>
        <v>65</v>
      </c>
      <c r="E308" s="78" t="n">
        <f aca="false">IF(AND($B308&gt;Input!$G$50,$B308&lt;Input!$G$25),Input!$G$51,0)</f>
        <v>0</v>
      </c>
    </row>
    <row r="309" customFormat="false" ht="12.8" hidden="false" customHeight="false" outlineLevel="0" collapsed="false">
      <c r="A309" s="76" t="n">
        <v>305</v>
      </c>
      <c r="B309" s="77" t="n">
        <f aca="false">EOMONTH(Input!$C$7,A309)</f>
        <v>52200</v>
      </c>
      <c r="C309" s="76" t="n">
        <f aca="false">DATEDIF(Input!$C$23,$B309,"Y")</f>
        <v>65</v>
      </c>
      <c r="E309" s="78" t="n">
        <f aca="false">IF(AND($B309&gt;Input!$G$50,$B309&lt;Input!$G$25),Input!$G$51,0)</f>
        <v>0</v>
      </c>
    </row>
    <row r="310" customFormat="false" ht="12.8" hidden="false" customHeight="false" outlineLevel="0" collapsed="false">
      <c r="A310" s="76" t="n">
        <v>306</v>
      </c>
      <c r="B310" s="77" t="n">
        <f aca="false">EOMONTH(Input!$C$7,A310)</f>
        <v>52231</v>
      </c>
      <c r="C310" s="76" t="n">
        <f aca="false">DATEDIF(Input!$C$23,$B310,"Y")</f>
        <v>65</v>
      </c>
      <c r="E310" s="78" t="n">
        <f aca="false">IF(AND($B310&gt;Input!$G$50,$B310&lt;Input!$G$25),Input!$G$51,0)</f>
        <v>0</v>
      </c>
    </row>
    <row r="311" customFormat="false" ht="12.8" hidden="false" customHeight="false" outlineLevel="0" collapsed="false">
      <c r="A311" s="76" t="n">
        <v>307</v>
      </c>
      <c r="B311" s="77" t="n">
        <f aca="false">EOMONTH(Input!$C$7,A311)</f>
        <v>52262</v>
      </c>
      <c r="C311" s="76" t="n">
        <f aca="false">DATEDIF(Input!$C$23,$B311,"Y")</f>
        <v>65</v>
      </c>
      <c r="E311" s="78" t="n">
        <f aca="false">IF(AND($B311&gt;Input!$G$50,$B311&lt;Input!$G$25),Input!$G$51,0)</f>
        <v>0</v>
      </c>
    </row>
    <row r="312" customFormat="false" ht="12.8" hidden="false" customHeight="false" outlineLevel="0" collapsed="false">
      <c r="A312" s="76" t="n">
        <v>308</v>
      </c>
      <c r="B312" s="77" t="n">
        <f aca="false">EOMONTH(Input!$C$7,A312)</f>
        <v>52290</v>
      </c>
      <c r="C312" s="76" t="n">
        <f aca="false">DATEDIF(Input!$C$23,$B312,"Y")</f>
        <v>65</v>
      </c>
      <c r="E312" s="78" t="n">
        <f aca="false">IF(AND($B312&gt;Input!$G$50,$B312&lt;Input!$G$25),Input!$G$51,0)</f>
        <v>0</v>
      </c>
    </row>
    <row r="313" customFormat="false" ht="12.8" hidden="false" customHeight="false" outlineLevel="0" collapsed="false">
      <c r="A313" s="76" t="n">
        <v>309</v>
      </c>
      <c r="B313" s="77" t="n">
        <f aca="false">EOMONTH(Input!$C$7,A313)</f>
        <v>52321</v>
      </c>
      <c r="C313" s="76" t="n">
        <f aca="false">DATEDIF(Input!$C$23,$B313,"Y")</f>
        <v>65</v>
      </c>
      <c r="E313" s="78" t="n">
        <f aca="false">IF(AND($B313&gt;Input!$G$50,$B313&lt;Input!$G$25),Input!$G$51,0)</f>
        <v>0</v>
      </c>
    </row>
    <row r="314" customFormat="false" ht="12.8" hidden="false" customHeight="false" outlineLevel="0" collapsed="false">
      <c r="A314" s="76" t="n">
        <v>310</v>
      </c>
      <c r="B314" s="77" t="n">
        <f aca="false">EOMONTH(Input!$C$7,A314)</f>
        <v>52351</v>
      </c>
      <c r="C314" s="76" t="n">
        <f aca="false">DATEDIF(Input!$C$23,$B314,"Y")</f>
        <v>65</v>
      </c>
      <c r="E314" s="78" t="n">
        <f aca="false">IF(AND($B314&gt;Input!$G$50,$B314&lt;Input!$G$25),Input!$G$51,0)</f>
        <v>0</v>
      </c>
    </row>
    <row r="315" customFormat="false" ht="12.8" hidden="false" customHeight="false" outlineLevel="0" collapsed="false">
      <c r="A315" s="76" t="n">
        <v>311</v>
      </c>
      <c r="B315" s="77" t="n">
        <f aca="false">EOMONTH(Input!$C$7,A315)</f>
        <v>52382</v>
      </c>
      <c r="C315" s="76" t="n">
        <f aca="false">DATEDIF(Input!$C$23,$B315,"Y")</f>
        <v>66</v>
      </c>
      <c r="E315" s="78" t="n">
        <f aca="false">IF(AND($B315&gt;Input!$G$50,$B315&lt;Input!$G$25),Input!$G$51,0)</f>
        <v>0</v>
      </c>
    </row>
    <row r="316" customFormat="false" ht="12.8" hidden="false" customHeight="false" outlineLevel="0" collapsed="false">
      <c r="A316" s="76" t="n">
        <v>312</v>
      </c>
      <c r="B316" s="77" t="n">
        <f aca="false">EOMONTH(Input!$C$7,A316)</f>
        <v>52412</v>
      </c>
      <c r="C316" s="76" t="n">
        <f aca="false">DATEDIF(Input!$C$23,$B316,"Y")</f>
        <v>66</v>
      </c>
      <c r="E316" s="78" t="n">
        <f aca="false">IF(AND($B316&gt;Input!$G$50,$B316&lt;Input!$G$25),Input!$G$51,0)</f>
        <v>0</v>
      </c>
    </row>
    <row r="317" customFormat="false" ht="12.8" hidden="false" customHeight="false" outlineLevel="0" collapsed="false">
      <c r="A317" s="76" t="n">
        <v>313</v>
      </c>
      <c r="B317" s="77" t="n">
        <f aca="false">EOMONTH(Input!$C$7,A317)</f>
        <v>52443</v>
      </c>
      <c r="C317" s="76" t="n">
        <f aca="false">DATEDIF(Input!$C$23,$B317,"Y")</f>
        <v>66</v>
      </c>
      <c r="E317" s="78" t="n">
        <f aca="false">IF(AND($B317&gt;Input!$G$50,$B317&lt;Input!$G$25),Input!$G$51,0)</f>
        <v>0</v>
      </c>
    </row>
    <row r="318" customFormat="false" ht="12.8" hidden="false" customHeight="false" outlineLevel="0" collapsed="false">
      <c r="A318" s="76" t="n">
        <v>314</v>
      </c>
      <c r="B318" s="77" t="n">
        <f aca="false">EOMONTH(Input!$C$7,A318)</f>
        <v>52474</v>
      </c>
      <c r="C318" s="76" t="n">
        <f aca="false">DATEDIF(Input!$C$23,$B318,"Y")</f>
        <v>66</v>
      </c>
      <c r="E318" s="78" t="n">
        <f aca="false">IF(AND($B318&gt;Input!$G$50,$B318&lt;Input!$G$25),Input!$G$51,0)</f>
        <v>0</v>
      </c>
    </row>
    <row r="319" customFormat="false" ht="12.8" hidden="false" customHeight="false" outlineLevel="0" collapsed="false">
      <c r="A319" s="76" t="n">
        <v>315</v>
      </c>
      <c r="B319" s="77" t="n">
        <f aca="false">EOMONTH(Input!$C$7,A319)</f>
        <v>52504</v>
      </c>
      <c r="C319" s="76" t="n">
        <f aca="false">DATEDIF(Input!$C$23,$B319,"Y")</f>
        <v>66</v>
      </c>
      <c r="E319" s="78" t="n">
        <f aca="false">IF(AND($B319&gt;Input!$G$50,$B319&lt;Input!$G$25),Input!$G$51,0)</f>
        <v>0</v>
      </c>
    </row>
    <row r="320" customFormat="false" ht="12.8" hidden="false" customHeight="false" outlineLevel="0" collapsed="false">
      <c r="A320" s="76" t="n">
        <v>316</v>
      </c>
      <c r="B320" s="77" t="n">
        <f aca="false">EOMONTH(Input!$C$7,A320)</f>
        <v>52535</v>
      </c>
      <c r="C320" s="76" t="n">
        <f aca="false">DATEDIF(Input!$C$23,$B320,"Y")</f>
        <v>66</v>
      </c>
      <c r="E320" s="78" t="n">
        <f aca="false">IF(AND($B320&gt;Input!$G$50,$B320&lt;Input!$G$25),Input!$G$51,0)</f>
        <v>0</v>
      </c>
    </row>
    <row r="321" customFormat="false" ht="12.8" hidden="false" customHeight="false" outlineLevel="0" collapsed="false">
      <c r="A321" s="76" t="n">
        <v>317</v>
      </c>
      <c r="B321" s="77" t="n">
        <f aca="false">EOMONTH(Input!$C$7,A321)</f>
        <v>52565</v>
      </c>
      <c r="C321" s="76" t="n">
        <f aca="false">DATEDIF(Input!$C$23,$B321,"Y")</f>
        <v>66</v>
      </c>
      <c r="E321" s="78" t="n">
        <f aca="false">IF(AND($B321&gt;Input!$G$50,$B321&lt;Input!$G$25),Input!$G$51,0)</f>
        <v>0</v>
      </c>
    </row>
    <row r="322" customFormat="false" ht="12.8" hidden="false" customHeight="false" outlineLevel="0" collapsed="false">
      <c r="A322" s="76" t="n">
        <v>318</v>
      </c>
      <c r="B322" s="77" t="n">
        <f aca="false">EOMONTH(Input!$C$7,A322)</f>
        <v>52596</v>
      </c>
      <c r="C322" s="76" t="n">
        <f aca="false">DATEDIF(Input!$C$23,$B322,"Y")</f>
        <v>66</v>
      </c>
      <c r="E322" s="78" t="n">
        <f aca="false">IF(AND($B322&gt;Input!$G$50,$B322&lt;Input!$G$25),Input!$G$51,0)</f>
        <v>0</v>
      </c>
    </row>
    <row r="323" customFormat="false" ht="12.8" hidden="false" customHeight="false" outlineLevel="0" collapsed="false">
      <c r="A323" s="76" t="n">
        <v>319</v>
      </c>
      <c r="B323" s="77" t="n">
        <f aca="false">EOMONTH(Input!$C$7,A323)</f>
        <v>52627</v>
      </c>
      <c r="C323" s="76" t="n">
        <f aca="false">DATEDIF(Input!$C$23,$B323,"Y")</f>
        <v>66</v>
      </c>
      <c r="E323" s="78" t="n">
        <f aca="false">IF(AND($B323&gt;Input!$G$50,$B323&lt;Input!$G$25),Input!$G$51,0)</f>
        <v>0</v>
      </c>
    </row>
    <row r="324" customFormat="false" ht="12.8" hidden="false" customHeight="false" outlineLevel="0" collapsed="false">
      <c r="A324" s="76" t="n">
        <v>320</v>
      </c>
      <c r="B324" s="77" t="n">
        <f aca="false">EOMONTH(Input!$C$7,A324)</f>
        <v>52656</v>
      </c>
      <c r="C324" s="76" t="n">
        <f aca="false">DATEDIF(Input!$C$23,$B324,"Y")</f>
        <v>66</v>
      </c>
      <c r="E324" s="78" t="n">
        <f aca="false">IF(AND($B324&gt;Input!$G$50,$B324&lt;Input!$G$25),Input!$G$51,0)</f>
        <v>0</v>
      </c>
    </row>
    <row r="325" customFormat="false" ht="12.8" hidden="false" customHeight="false" outlineLevel="0" collapsed="false">
      <c r="A325" s="76" t="n">
        <v>321</v>
      </c>
      <c r="B325" s="77" t="n">
        <f aca="false">EOMONTH(Input!$C$7,A325)</f>
        <v>52687</v>
      </c>
      <c r="C325" s="76" t="n">
        <f aca="false">DATEDIF(Input!$C$23,$B325,"Y")</f>
        <v>66</v>
      </c>
      <c r="E325" s="78" t="n">
        <f aca="false">IF(AND($B325&gt;Input!$G$50,$B325&lt;Input!$G$25),Input!$G$51,0)</f>
        <v>0</v>
      </c>
    </row>
    <row r="326" customFormat="false" ht="12.8" hidden="false" customHeight="false" outlineLevel="0" collapsed="false">
      <c r="A326" s="76" t="n">
        <v>322</v>
      </c>
      <c r="B326" s="77" t="n">
        <f aca="false">EOMONTH(Input!$C$7,A326)</f>
        <v>52717</v>
      </c>
      <c r="C326" s="76" t="n">
        <f aca="false">DATEDIF(Input!$C$23,$B326,"Y")</f>
        <v>66</v>
      </c>
      <c r="E326" s="78" t="n">
        <f aca="false">IF(AND($B326&gt;Input!$G$50,$B326&lt;Input!$G$25),Input!$G$51,0)</f>
        <v>0</v>
      </c>
    </row>
    <row r="327" customFormat="false" ht="12.8" hidden="false" customHeight="false" outlineLevel="0" collapsed="false">
      <c r="A327" s="76" t="n">
        <v>323</v>
      </c>
      <c r="B327" s="77" t="n">
        <f aca="false">EOMONTH(Input!$C$7,A327)</f>
        <v>52748</v>
      </c>
      <c r="C327" s="76" t="n">
        <f aca="false">DATEDIF(Input!$C$23,$B327,"Y")</f>
        <v>67</v>
      </c>
      <c r="E327" s="78" t="n">
        <f aca="false">IF(AND($B327&gt;Input!$G$50,$B327&lt;Input!$G$25),Input!$G$51,0)</f>
        <v>1800</v>
      </c>
    </row>
    <row r="328" customFormat="false" ht="12.8" hidden="false" customHeight="false" outlineLevel="0" collapsed="false">
      <c r="A328" s="76" t="n">
        <v>324</v>
      </c>
      <c r="B328" s="77" t="n">
        <f aca="false">EOMONTH(Input!$C$7,A328)</f>
        <v>52778</v>
      </c>
      <c r="C328" s="76" t="n">
        <f aca="false">DATEDIF(Input!$C$23,$B328,"Y")</f>
        <v>67</v>
      </c>
      <c r="E328" s="78" t="n">
        <f aca="false">IF(AND($B328&gt;Input!$G$50,$B328&lt;Input!$G$25),Input!$G$51,0)</f>
        <v>1800</v>
      </c>
    </row>
    <row r="329" customFormat="false" ht="12.8" hidden="false" customHeight="false" outlineLevel="0" collapsed="false">
      <c r="A329" s="76" t="n">
        <v>325</v>
      </c>
      <c r="B329" s="77" t="n">
        <f aca="false">EOMONTH(Input!$C$7,A329)</f>
        <v>52809</v>
      </c>
      <c r="C329" s="76" t="n">
        <f aca="false">DATEDIF(Input!$C$23,$B329,"Y")</f>
        <v>67</v>
      </c>
      <c r="E329" s="78" t="n">
        <f aca="false">IF(AND($B329&gt;Input!$G$50,$B329&lt;Input!$G$25),Input!$G$51,0)</f>
        <v>1800</v>
      </c>
    </row>
    <row r="330" customFormat="false" ht="12.8" hidden="false" customHeight="false" outlineLevel="0" collapsed="false">
      <c r="A330" s="76" t="n">
        <v>326</v>
      </c>
      <c r="B330" s="77" t="n">
        <f aca="false">EOMONTH(Input!$C$7,A330)</f>
        <v>52840</v>
      </c>
      <c r="C330" s="76" t="n">
        <f aca="false">DATEDIF(Input!$C$23,$B330,"Y")</f>
        <v>67</v>
      </c>
      <c r="E330" s="78" t="n">
        <f aca="false">IF(AND($B330&gt;Input!$G$50,$B330&lt;Input!$G$25),Input!$G$51,0)</f>
        <v>1800</v>
      </c>
    </row>
    <row r="331" customFormat="false" ht="12.8" hidden="false" customHeight="false" outlineLevel="0" collapsed="false">
      <c r="A331" s="76" t="n">
        <v>327</v>
      </c>
      <c r="B331" s="77" t="n">
        <f aca="false">EOMONTH(Input!$C$7,A331)</f>
        <v>52870</v>
      </c>
      <c r="C331" s="76" t="n">
        <f aca="false">DATEDIF(Input!$C$23,$B331,"Y")</f>
        <v>67</v>
      </c>
      <c r="E331" s="78" t="n">
        <f aca="false">IF(AND($B331&gt;Input!$G$50,$B331&lt;Input!$G$25),Input!$G$51,0)</f>
        <v>1800</v>
      </c>
    </row>
    <row r="332" customFormat="false" ht="12.8" hidden="false" customHeight="false" outlineLevel="0" collapsed="false">
      <c r="A332" s="76" t="n">
        <v>328</v>
      </c>
      <c r="B332" s="77" t="n">
        <f aca="false">EOMONTH(Input!$C$7,A332)</f>
        <v>52901</v>
      </c>
      <c r="C332" s="76" t="n">
        <f aca="false">DATEDIF(Input!$C$23,$B332,"Y")</f>
        <v>67</v>
      </c>
      <c r="E332" s="78" t="n">
        <f aca="false">IF(AND($B332&gt;Input!$G$50,$B332&lt;Input!$G$25),Input!$G$51,0)</f>
        <v>1800</v>
      </c>
    </row>
    <row r="333" customFormat="false" ht="12.8" hidden="false" customHeight="false" outlineLevel="0" collapsed="false">
      <c r="A333" s="76" t="n">
        <v>329</v>
      </c>
      <c r="B333" s="77" t="n">
        <f aca="false">EOMONTH(Input!$C$7,A333)</f>
        <v>52931</v>
      </c>
      <c r="C333" s="76" t="n">
        <f aca="false">DATEDIF(Input!$C$23,$B333,"Y")</f>
        <v>67</v>
      </c>
      <c r="E333" s="78" t="n">
        <f aca="false">IF(AND($B333&gt;Input!$G$50,$B333&lt;Input!$G$25),Input!$G$51,0)</f>
        <v>1800</v>
      </c>
    </row>
    <row r="334" customFormat="false" ht="12.8" hidden="false" customHeight="false" outlineLevel="0" collapsed="false">
      <c r="A334" s="76" t="n">
        <v>330</v>
      </c>
      <c r="B334" s="77" t="n">
        <f aca="false">EOMONTH(Input!$C$7,A334)</f>
        <v>52962</v>
      </c>
      <c r="C334" s="76" t="n">
        <f aca="false">DATEDIF(Input!$C$23,$B334,"Y")</f>
        <v>67</v>
      </c>
      <c r="E334" s="78" t="n">
        <f aca="false">IF(AND($B334&gt;Input!$G$50,$B334&lt;Input!$G$25),Input!$G$51,0)</f>
        <v>1800</v>
      </c>
    </row>
    <row r="335" customFormat="false" ht="12.8" hidden="false" customHeight="false" outlineLevel="0" collapsed="false">
      <c r="A335" s="76" t="n">
        <v>331</v>
      </c>
      <c r="B335" s="77" t="n">
        <f aca="false">EOMONTH(Input!$C$7,A335)</f>
        <v>52993</v>
      </c>
      <c r="C335" s="76" t="n">
        <f aca="false">DATEDIF(Input!$C$23,$B335,"Y")</f>
        <v>67</v>
      </c>
      <c r="E335" s="78" t="n">
        <f aca="false">IF(AND($B335&gt;Input!$G$50,$B335&lt;Input!$G$25),Input!$G$51,0)</f>
        <v>1800</v>
      </c>
    </row>
    <row r="336" customFormat="false" ht="12.8" hidden="false" customHeight="false" outlineLevel="0" collapsed="false">
      <c r="A336" s="76" t="n">
        <v>332</v>
      </c>
      <c r="B336" s="77" t="n">
        <f aca="false">EOMONTH(Input!$C$7,A336)</f>
        <v>53021</v>
      </c>
      <c r="C336" s="76" t="n">
        <f aca="false">DATEDIF(Input!$C$23,$B336,"Y")</f>
        <v>67</v>
      </c>
      <c r="E336" s="78" t="n">
        <f aca="false">IF(AND($B336&gt;Input!$G$50,$B336&lt;Input!$G$25),Input!$G$51,0)</f>
        <v>1800</v>
      </c>
    </row>
    <row r="337" customFormat="false" ht="12.8" hidden="false" customHeight="false" outlineLevel="0" collapsed="false">
      <c r="A337" s="76" t="n">
        <v>333</v>
      </c>
      <c r="B337" s="77" t="n">
        <f aca="false">EOMONTH(Input!$C$7,A337)</f>
        <v>53052</v>
      </c>
      <c r="C337" s="76" t="n">
        <f aca="false">DATEDIF(Input!$C$23,$B337,"Y")</f>
        <v>67</v>
      </c>
      <c r="E337" s="78" t="n">
        <f aca="false">IF(AND($B337&gt;Input!$G$50,$B337&lt;Input!$G$25),Input!$G$51,0)</f>
        <v>1800</v>
      </c>
    </row>
    <row r="338" customFormat="false" ht="12.8" hidden="false" customHeight="false" outlineLevel="0" collapsed="false">
      <c r="A338" s="76" t="n">
        <v>334</v>
      </c>
      <c r="B338" s="77" t="n">
        <f aca="false">EOMONTH(Input!$C$7,A338)</f>
        <v>53082</v>
      </c>
      <c r="C338" s="76" t="n">
        <f aca="false">DATEDIF(Input!$C$23,$B338,"Y")</f>
        <v>67</v>
      </c>
      <c r="E338" s="78" t="n">
        <f aca="false">IF(AND($B338&gt;Input!$G$50,$B338&lt;Input!$G$25),Input!$G$51,0)</f>
        <v>1800</v>
      </c>
    </row>
    <row r="339" customFormat="false" ht="12.8" hidden="false" customHeight="false" outlineLevel="0" collapsed="false">
      <c r="A339" s="76" t="n">
        <v>335</v>
      </c>
      <c r="B339" s="77" t="n">
        <f aca="false">EOMONTH(Input!$C$7,A339)</f>
        <v>53113</v>
      </c>
      <c r="C339" s="76" t="n">
        <f aca="false">DATEDIF(Input!$C$23,$B339,"Y")</f>
        <v>68</v>
      </c>
      <c r="E339" s="78" t="n">
        <f aca="false">IF(AND($B339&gt;Input!$G$50,$B339&lt;Input!$G$25),Input!$G$51,0)</f>
        <v>1800</v>
      </c>
    </row>
    <row r="340" customFormat="false" ht="12.8" hidden="false" customHeight="false" outlineLevel="0" collapsed="false">
      <c r="A340" s="76" t="n">
        <v>336</v>
      </c>
      <c r="B340" s="77" t="n">
        <f aca="false">EOMONTH(Input!$C$7,A340)</f>
        <v>53143</v>
      </c>
      <c r="C340" s="76" t="n">
        <f aca="false">DATEDIF(Input!$C$23,$B340,"Y")</f>
        <v>68</v>
      </c>
      <c r="E340" s="78" t="n">
        <f aca="false">IF(AND($B340&gt;Input!$G$50,$B340&lt;Input!$G$25),Input!$G$51,0)</f>
        <v>1800</v>
      </c>
    </row>
    <row r="341" customFormat="false" ht="12.8" hidden="false" customHeight="false" outlineLevel="0" collapsed="false">
      <c r="A341" s="76" t="n">
        <v>337</v>
      </c>
      <c r="B341" s="77" t="n">
        <f aca="false">EOMONTH(Input!$C$7,A341)</f>
        <v>53174</v>
      </c>
      <c r="C341" s="76" t="n">
        <f aca="false">DATEDIF(Input!$C$23,$B341,"Y")</f>
        <v>68</v>
      </c>
      <c r="E341" s="78" t="n">
        <f aca="false">IF(AND($B341&gt;Input!$G$50,$B341&lt;Input!$G$25),Input!$G$51,0)</f>
        <v>1800</v>
      </c>
    </row>
    <row r="342" customFormat="false" ht="12.8" hidden="false" customHeight="false" outlineLevel="0" collapsed="false">
      <c r="A342" s="76" t="n">
        <v>338</v>
      </c>
      <c r="B342" s="77" t="n">
        <f aca="false">EOMONTH(Input!$C$7,A342)</f>
        <v>53205</v>
      </c>
      <c r="C342" s="76" t="n">
        <f aca="false">DATEDIF(Input!$C$23,$B342,"Y")</f>
        <v>68</v>
      </c>
      <c r="E342" s="78" t="n">
        <f aca="false">IF(AND($B342&gt;Input!$G$50,$B342&lt;Input!$G$25),Input!$G$51,0)</f>
        <v>1800</v>
      </c>
    </row>
    <row r="343" customFormat="false" ht="12.8" hidden="false" customHeight="false" outlineLevel="0" collapsed="false">
      <c r="A343" s="76" t="n">
        <v>339</v>
      </c>
      <c r="B343" s="77" t="n">
        <f aca="false">EOMONTH(Input!$C$7,A343)</f>
        <v>53235</v>
      </c>
      <c r="C343" s="76" t="n">
        <f aca="false">DATEDIF(Input!$C$23,$B343,"Y")</f>
        <v>68</v>
      </c>
      <c r="E343" s="78" t="n">
        <f aca="false">IF(AND($B343&gt;Input!$G$50,$B343&lt;Input!$G$25),Input!$G$51,0)</f>
        <v>1800</v>
      </c>
    </row>
    <row r="344" customFormat="false" ht="12.8" hidden="false" customHeight="false" outlineLevel="0" collapsed="false">
      <c r="A344" s="76" t="n">
        <v>340</v>
      </c>
      <c r="B344" s="77" t="n">
        <f aca="false">EOMONTH(Input!$C$7,A344)</f>
        <v>53266</v>
      </c>
      <c r="C344" s="76" t="n">
        <f aca="false">DATEDIF(Input!$C$23,$B344,"Y")</f>
        <v>68</v>
      </c>
      <c r="E344" s="78" t="n">
        <f aca="false">IF(AND($B344&gt;Input!$G$50,$B344&lt;Input!$G$25),Input!$G$51,0)</f>
        <v>1800</v>
      </c>
    </row>
    <row r="345" customFormat="false" ht="12.8" hidden="false" customHeight="false" outlineLevel="0" collapsed="false">
      <c r="A345" s="76" t="n">
        <v>341</v>
      </c>
      <c r="B345" s="77" t="n">
        <f aca="false">EOMONTH(Input!$C$7,A345)</f>
        <v>53296</v>
      </c>
      <c r="C345" s="76" t="n">
        <f aca="false">DATEDIF(Input!$C$23,$B345,"Y")</f>
        <v>68</v>
      </c>
      <c r="E345" s="78" t="n">
        <f aca="false">IF(AND($B345&gt;Input!$G$50,$B345&lt;Input!$G$25),Input!$G$51,0)</f>
        <v>1800</v>
      </c>
    </row>
    <row r="346" customFormat="false" ht="12.8" hidden="false" customHeight="false" outlineLevel="0" collapsed="false">
      <c r="A346" s="76" t="n">
        <v>342</v>
      </c>
      <c r="B346" s="77" t="n">
        <f aca="false">EOMONTH(Input!$C$7,A346)</f>
        <v>53327</v>
      </c>
      <c r="C346" s="76" t="n">
        <f aca="false">DATEDIF(Input!$C$23,$B346,"Y")</f>
        <v>68</v>
      </c>
      <c r="E346" s="78" t="n">
        <f aca="false">IF(AND($B346&gt;Input!$G$50,$B346&lt;Input!$G$25),Input!$G$51,0)</f>
        <v>1800</v>
      </c>
    </row>
    <row r="347" customFormat="false" ht="12.8" hidden="false" customHeight="false" outlineLevel="0" collapsed="false">
      <c r="A347" s="76" t="n">
        <v>343</v>
      </c>
      <c r="B347" s="77" t="n">
        <f aca="false">EOMONTH(Input!$C$7,A347)</f>
        <v>53358</v>
      </c>
      <c r="C347" s="76" t="n">
        <f aca="false">DATEDIF(Input!$C$23,$B347,"Y")</f>
        <v>68</v>
      </c>
      <c r="E347" s="78" t="n">
        <f aca="false">IF(AND($B347&gt;Input!$G$50,$B347&lt;Input!$G$25),Input!$G$51,0)</f>
        <v>1800</v>
      </c>
    </row>
    <row r="348" customFormat="false" ht="12.8" hidden="false" customHeight="false" outlineLevel="0" collapsed="false">
      <c r="A348" s="76" t="n">
        <v>344</v>
      </c>
      <c r="B348" s="77" t="n">
        <f aca="false">EOMONTH(Input!$C$7,A348)</f>
        <v>53386</v>
      </c>
      <c r="C348" s="76" t="n">
        <f aca="false">DATEDIF(Input!$C$23,$B348,"Y")</f>
        <v>68</v>
      </c>
      <c r="E348" s="78" t="n">
        <f aca="false">IF(AND($B348&gt;Input!$G$50,$B348&lt;Input!$G$25),Input!$G$51,0)</f>
        <v>1800</v>
      </c>
    </row>
    <row r="349" customFormat="false" ht="12.8" hidden="false" customHeight="false" outlineLevel="0" collapsed="false">
      <c r="A349" s="76" t="n">
        <v>345</v>
      </c>
      <c r="B349" s="77" t="n">
        <f aca="false">EOMONTH(Input!$C$7,A349)</f>
        <v>53417</v>
      </c>
      <c r="C349" s="76" t="n">
        <f aca="false">DATEDIF(Input!$C$23,$B349,"Y")</f>
        <v>68</v>
      </c>
      <c r="E349" s="78" t="n">
        <f aca="false">IF(AND($B349&gt;Input!$G$50,$B349&lt;Input!$G$25),Input!$G$51,0)</f>
        <v>1800</v>
      </c>
    </row>
    <row r="350" customFormat="false" ht="12.8" hidden="false" customHeight="false" outlineLevel="0" collapsed="false">
      <c r="A350" s="76" t="n">
        <v>346</v>
      </c>
      <c r="B350" s="77" t="n">
        <f aca="false">EOMONTH(Input!$C$7,A350)</f>
        <v>53447</v>
      </c>
      <c r="C350" s="76" t="n">
        <f aca="false">DATEDIF(Input!$C$23,$B350,"Y")</f>
        <v>68</v>
      </c>
      <c r="E350" s="78" t="n">
        <f aca="false">IF(AND($B350&gt;Input!$G$50,$B350&lt;Input!$G$25),Input!$G$51,0)</f>
        <v>1800</v>
      </c>
    </row>
    <row r="351" customFormat="false" ht="12.8" hidden="false" customHeight="false" outlineLevel="0" collapsed="false">
      <c r="A351" s="76" t="n">
        <v>347</v>
      </c>
      <c r="B351" s="77" t="n">
        <f aca="false">EOMONTH(Input!$C$7,A351)</f>
        <v>53478</v>
      </c>
      <c r="C351" s="76" t="n">
        <f aca="false">DATEDIF(Input!$C$23,$B351,"Y")</f>
        <v>69</v>
      </c>
      <c r="E351" s="78" t="n">
        <f aca="false">IF(AND($B351&gt;Input!$G$50,$B351&lt;Input!$G$25),Input!$G$51,0)</f>
        <v>1800</v>
      </c>
    </row>
    <row r="352" customFormat="false" ht="12.8" hidden="false" customHeight="false" outlineLevel="0" collapsed="false">
      <c r="A352" s="76" t="n">
        <v>348</v>
      </c>
      <c r="B352" s="77" t="n">
        <f aca="false">EOMONTH(Input!$C$7,A352)</f>
        <v>53508</v>
      </c>
      <c r="C352" s="76" t="n">
        <f aca="false">DATEDIF(Input!$C$23,$B352,"Y")</f>
        <v>69</v>
      </c>
      <c r="E352" s="78" t="n">
        <f aca="false">IF(AND($B352&gt;Input!$G$50,$B352&lt;Input!$G$25),Input!$G$51,0)</f>
        <v>1800</v>
      </c>
    </row>
    <row r="353" customFormat="false" ht="12.8" hidden="false" customHeight="false" outlineLevel="0" collapsed="false">
      <c r="A353" s="76" t="n">
        <v>349</v>
      </c>
      <c r="B353" s="77" t="n">
        <f aca="false">EOMONTH(Input!$C$7,A353)</f>
        <v>53539</v>
      </c>
      <c r="C353" s="76" t="n">
        <f aca="false">DATEDIF(Input!$C$23,$B353,"Y")</f>
        <v>69</v>
      </c>
      <c r="E353" s="78" t="n">
        <f aca="false">IF(AND($B353&gt;Input!$G$50,$B353&lt;Input!$G$25),Input!$G$51,0)</f>
        <v>1800</v>
      </c>
    </row>
    <row r="354" customFormat="false" ht="12.8" hidden="false" customHeight="false" outlineLevel="0" collapsed="false">
      <c r="A354" s="76" t="n">
        <v>350</v>
      </c>
      <c r="B354" s="77" t="n">
        <f aca="false">EOMONTH(Input!$C$7,A354)</f>
        <v>53570</v>
      </c>
      <c r="C354" s="76" t="n">
        <f aca="false">DATEDIF(Input!$C$23,$B354,"Y")</f>
        <v>69</v>
      </c>
      <c r="E354" s="78" t="n">
        <f aca="false">IF(AND($B354&gt;Input!$G$50,$B354&lt;Input!$G$25),Input!$G$51,0)</f>
        <v>1800</v>
      </c>
    </row>
    <row r="355" customFormat="false" ht="12.8" hidden="false" customHeight="false" outlineLevel="0" collapsed="false">
      <c r="A355" s="76" t="n">
        <v>351</v>
      </c>
      <c r="B355" s="77" t="n">
        <f aca="false">EOMONTH(Input!$C$7,A355)</f>
        <v>53600</v>
      </c>
      <c r="C355" s="76" t="n">
        <f aca="false">DATEDIF(Input!$C$23,$B355,"Y")</f>
        <v>69</v>
      </c>
      <c r="E355" s="78" t="n">
        <f aca="false">IF(AND($B355&gt;Input!$G$50,$B355&lt;Input!$G$25),Input!$G$51,0)</f>
        <v>1800</v>
      </c>
    </row>
    <row r="356" customFormat="false" ht="12.8" hidden="false" customHeight="false" outlineLevel="0" collapsed="false">
      <c r="A356" s="76" t="n">
        <v>352</v>
      </c>
      <c r="B356" s="77" t="n">
        <f aca="false">EOMONTH(Input!$C$7,A356)</f>
        <v>53631</v>
      </c>
      <c r="C356" s="76" t="n">
        <f aca="false">DATEDIF(Input!$C$23,$B356,"Y")</f>
        <v>69</v>
      </c>
      <c r="E356" s="78" t="n">
        <f aca="false">IF(AND($B356&gt;Input!$G$50,$B356&lt;Input!$G$25),Input!$G$51,0)</f>
        <v>1800</v>
      </c>
    </row>
    <row r="357" customFormat="false" ht="12.8" hidden="false" customHeight="false" outlineLevel="0" collapsed="false">
      <c r="A357" s="76" t="n">
        <v>353</v>
      </c>
      <c r="B357" s="77" t="n">
        <f aca="false">EOMONTH(Input!$C$7,A357)</f>
        <v>53661</v>
      </c>
      <c r="C357" s="76" t="n">
        <f aca="false">DATEDIF(Input!$C$23,$B357,"Y")</f>
        <v>69</v>
      </c>
      <c r="E357" s="78" t="n">
        <f aca="false">IF(AND($B357&gt;Input!$G$50,$B357&lt;Input!$G$25),Input!$G$51,0)</f>
        <v>1800</v>
      </c>
    </row>
    <row r="358" customFormat="false" ht="12.8" hidden="false" customHeight="false" outlineLevel="0" collapsed="false">
      <c r="A358" s="76" t="n">
        <v>354</v>
      </c>
      <c r="B358" s="77" t="n">
        <f aca="false">EOMONTH(Input!$C$7,A358)</f>
        <v>53692</v>
      </c>
      <c r="C358" s="76" t="n">
        <f aca="false">DATEDIF(Input!$C$23,$B358,"Y")</f>
        <v>69</v>
      </c>
      <c r="E358" s="78" t="n">
        <f aca="false">IF(AND($B358&gt;Input!$G$50,$B358&lt;Input!$G$25),Input!$G$51,0)</f>
        <v>1800</v>
      </c>
    </row>
    <row r="359" customFormat="false" ht="12.8" hidden="false" customHeight="false" outlineLevel="0" collapsed="false">
      <c r="A359" s="76" t="n">
        <v>355</v>
      </c>
      <c r="B359" s="77" t="n">
        <f aca="false">EOMONTH(Input!$C$7,A359)</f>
        <v>53723</v>
      </c>
      <c r="C359" s="76" t="n">
        <f aca="false">DATEDIF(Input!$C$23,$B359,"Y")</f>
        <v>69</v>
      </c>
      <c r="E359" s="78" t="n">
        <f aca="false">IF(AND($B359&gt;Input!$G$50,$B359&lt;Input!$G$25),Input!$G$51,0)</f>
        <v>1800</v>
      </c>
    </row>
    <row r="360" customFormat="false" ht="12.8" hidden="false" customHeight="false" outlineLevel="0" collapsed="false">
      <c r="A360" s="76" t="n">
        <v>356</v>
      </c>
      <c r="B360" s="77" t="n">
        <f aca="false">EOMONTH(Input!$C$7,A360)</f>
        <v>53751</v>
      </c>
      <c r="C360" s="76" t="n">
        <f aca="false">DATEDIF(Input!$C$23,$B360,"Y")</f>
        <v>69</v>
      </c>
      <c r="E360" s="78" t="n">
        <f aca="false">IF(AND($B360&gt;Input!$G$50,$B360&lt;Input!$G$25),Input!$G$51,0)</f>
        <v>1800</v>
      </c>
    </row>
    <row r="361" customFormat="false" ht="12.8" hidden="false" customHeight="false" outlineLevel="0" collapsed="false">
      <c r="A361" s="76" t="n">
        <v>357</v>
      </c>
      <c r="B361" s="77" t="n">
        <f aca="false">EOMONTH(Input!$C$7,A361)</f>
        <v>53782</v>
      </c>
      <c r="C361" s="76" t="n">
        <f aca="false">DATEDIF(Input!$C$23,$B361,"Y")</f>
        <v>69</v>
      </c>
      <c r="E361" s="78" t="n">
        <f aca="false">IF(AND($B361&gt;Input!$G$50,$B361&lt;Input!$G$25),Input!$G$51,0)</f>
        <v>1800</v>
      </c>
    </row>
    <row r="362" customFormat="false" ht="12.8" hidden="false" customHeight="false" outlineLevel="0" collapsed="false">
      <c r="A362" s="76" t="n">
        <v>358</v>
      </c>
      <c r="B362" s="77" t="n">
        <f aca="false">EOMONTH(Input!$C$7,A362)</f>
        <v>53812</v>
      </c>
      <c r="C362" s="76" t="n">
        <f aca="false">DATEDIF(Input!$C$23,$B362,"Y")</f>
        <v>69</v>
      </c>
      <c r="E362" s="78" t="n">
        <f aca="false">IF(AND($B362&gt;Input!$G$50,$B362&lt;Input!$G$25),Input!$G$51,0)</f>
        <v>1800</v>
      </c>
    </row>
    <row r="363" customFormat="false" ht="12.8" hidden="false" customHeight="false" outlineLevel="0" collapsed="false">
      <c r="A363" s="76" t="n">
        <v>359</v>
      </c>
      <c r="B363" s="77" t="n">
        <f aca="false">EOMONTH(Input!$C$7,A363)</f>
        <v>53843</v>
      </c>
      <c r="C363" s="76" t="n">
        <f aca="false">DATEDIF(Input!$C$23,$B363,"Y")</f>
        <v>70</v>
      </c>
      <c r="E363" s="78" t="n">
        <f aca="false">IF(AND($B363&gt;Input!$G$50,$B363&lt;Input!$G$25),Input!$G$51,0)</f>
        <v>1800</v>
      </c>
    </row>
    <row r="364" customFormat="false" ht="12.8" hidden="false" customHeight="false" outlineLevel="0" collapsed="false">
      <c r="A364" s="76" t="n">
        <v>360</v>
      </c>
      <c r="B364" s="77" t="n">
        <f aca="false">EOMONTH(Input!$C$7,A364)</f>
        <v>53873</v>
      </c>
      <c r="C364" s="76" t="n">
        <f aca="false">DATEDIF(Input!$C$23,$B364,"Y")</f>
        <v>70</v>
      </c>
      <c r="E364" s="78" t="n">
        <f aca="false">IF(AND($B364&gt;Input!$G$50,$B364&lt;Input!$G$25),Input!$G$51,0)</f>
        <v>1800</v>
      </c>
    </row>
    <row r="365" customFormat="false" ht="12.8" hidden="false" customHeight="false" outlineLevel="0" collapsed="false">
      <c r="A365" s="76" t="n">
        <v>361</v>
      </c>
      <c r="B365" s="77" t="n">
        <f aca="false">EOMONTH(Input!$C$7,A365)</f>
        <v>53904</v>
      </c>
      <c r="C365" s="76" t="n">
        <f aca="false">DATEDIF(Input!$C$23,$B365,"Y")</f>
        <v>70</v>
      </c>
      <c r="E365" s="78" t="n">
        <f aca="false">IF(AND($B365&gt;Input!$G$50,$B365&lt;Input!$G$25),Input!$G$51,0)</f>
        <v>1800</v>
      </c>
    </row>
    <row r="366" customFormat="false" ht="12.8" hidden="false" customHeight="false" outlineLevel="0" collapsed="false">
      <c r="A366" s="76" t="n">
        <v>362</v>
      </c>
      <c r="B366" s="77" t="n">
        <f aca="false">EOMONTH(Input!$C$7,A366)</f>
        <v>53935</v>
      </c>
      <c r="C366" s="76" t="n">
        <f aca="false">DATEDIF(Input!$C$23,$B366,"Y")</f>
        <v>70</v>
      </c>
      <c r="E366" s="78" t="n">
        <f aca="false">IF(AND($B366&gt;Input!$G$50,$B366&lt;Input!$G$25),Input!$G$51,0)</f>
        <v>1800</v>
      </c>
    </row>
    <row r="367" customFormat="false" ht="12.8" hidden="false" customHeight="false" outlineLevel="0" collapsed="false">
      <c r="A367" s="76" t="n">
        <v>363</v>
      </c>
      <c r="B367" s="77" t="n">
        <f aca="false">EOMONTH(Input!$C$7,A367)</f>
        <v>53965</v>
      </c>
      <c r="C367" s="76" t="n">
        <f aca="false">DATEDIF(Input!$C$23,$B367,"Y")</f>
        <v>70</v>
      </c>
      <c r="E367" s="78" t="n">
        <f aca="false">IF(AND($B367&gt;Input!$G$50,$B367&lt;Input!$G$25),Input!$G$51,0)</f>
        <v>1800</v>
      </c>
    </row>
    <row r="368" customFormat="false" ht="12.8" hidden="false" customHeight="false" outlineLevel="0" collapsed="false">
      <c r="A368" s="76" t="n">
        <v>364</v>
      </c>
      <c r="B368" s="77" t="n">
        <f aca="false">EOMONTH(Input!$C$7,A368)</f>
        <v>53996</v>
      </c>
      <c r="C368" s="76" t="n">
        <f aca="false">DATEDIF(Input!$C$23,$B368,"Y")</f>
        <v>70</v>
      </c>
      <c r="E368" s="78" t="n">
        <f aca="false">IF(AND($B368&gt;Input!$G$50,$B368&lt;Input!$G$25),Input!$G$51,0)</f>
        <v>1800</v>
      </c>
    </row>
    <row r="369" customFormat="false" ht="12.8" hidden="false" customHeight="false" outlineLevel="0" collapsed="false">
      <c r="A369" s="76" t="n">
        <v>365</v>
      </c>
      <c r="B369" s="77" t="n">
        <f aca="false">EOMONTH(Input!$C$7,A369)</f>
        <v>54026</v>
      </c>
      <c r="C369" s="76" t="n">
        <f aca="false">DATEDIF(Input!$C$23,$B369,"Y")</f>
        <v>70</v>
      </c>
      <c r="E369" s="78" t="n">
        <f aca="false">IF(AND($B369&gt;Input!$G$50,$B369&lt;Input!$G$25),Input!$G$51,0)</f>
        <v>1800</v>
      </c>
    </row>
    <row r="370" customFormat="false" ht="12.8" hidden="false" customHeight="false" outlineLevel="0" collapsed="false">
      <c r="A370" s="76" t="n">
        <v>366</v>
      </c>
      <c r="B370" s="77" t="n">
        <f aca="false">EOMONTH(Input!$C$7,A370)</f>
        <v>54057</v>
      </c>
      <c r="C370" s="76" t="n">
        <f aca="false">DATEDIF(Input!$C$23,$B370,"Y")</f>
        <v>70</v>
      </c>
      <c r="E370" s="78" t="n">
        <f aca="false">IF(AND($B370&gt;Input!$G$50,$B370&lt;Input!$G$25),Input!$G$51,0)</f>
        <v>1800</v>
      </c>
    </row>
    <row r="371" customFormat="false" ht="12.8" hidden="false" customHeight="false" outlineLevel="0" collapsed="false">
      <c r="A371" s="76" t="n">
        <v>367</v>
      </c>
      <c r="B371" s="77" t="n">
        <f aca="false">EOMONTH(Input!$C$7,A371)</f>
        <v>54088</v>
      </c>
      <c r="C371" s="76" t="n">
        <f aca="false">DATEDIF(Input!$C$23,$B371,"Y")</f>
        <v>70</v>
      </c>
      <c r="E371" s="78" t="n">
        <f aca="false">IF(AND($B371&gt;Input!$G$50,$B371&lt;Input!$G$25),Input!$G$51,0)</f>
        <v>1800</v>
      </c>
    </row>
    <row r="372" customFormat="false" ht="12.8" hidden="false" customHeight="false" outlineLevel="0" collapsed="false">
      <c r="A372" s="76" t="n">
        <v>368</v>
      </c>
      <c r="B372" s="77" t="n">
        <f aca="false">EOMONTH(Input!$C$7,A372)</f>
        <v>54117</v>
      </c>
      <c r="C372" s="76" t="n">
        <f aca="false">DATEDIF(Input!$C$23,$B372,"Y")</f>
        <v>70</v>
      </c>
      <c r="E372" s="78" t="n">
        <f aca="false">IF(AND($B372&gt;Input!$G$50,$B372&lt;Input!$G$25),Input!$G$51,0)</f>
        <v>1800</v>
      </c>
    </row>
    <row r="373" customFormat="false" ht="12.8" hidden="false" customHeight="false" outlineLevel="0" collapsed="false">
      <c r="A373" s="76" t="n">
        <v>369</v>
      </c>
      <c r="B373" s="77" t="n">
        <f aca="false">EOMONTH(Input!$C$7,A373)</f>
        <v>54148</v>
      </c>
      <c r="C373" s="76" t="n">
        <f aca="false">DATEDIF(Input!$C$23,$B373,"Y")</f>
        <v>70</v>
      </c>
      <c r="E373" s="78" t="n">
        <f aca="false">IF(AND($B373&gt;Input!$G$50,$B373&lt;Input!$G$25),Input!$G$51,0)</f>
        <v>1800</v>
      </c>
    </row>
    <row r="374" customFormat="false" ht="12.8" hidden="false" customHeight="false" outlineLevel="0" collapsed="false">
      <c r="A374" s="76" t="n">
        <v>370</v>
      </c>
      <c r="B374" s="77" t="n">
        <f aca="false">EOMONTH(Input!$C$7,A374)</f>
        <v>54178</v>
      </c>
      <c r="C374" s="76" t="n">
        <f aca="false">DATEDIF(Input!$C$23,$B374,"Y")</f>
        <v>70</v>
      </c>
      <c r="E374" s="78" t="n">
        <f aca="false">IF(AND($B374&gt;Input!$G$50,$B374&lt;Input!$G$25),Input!$G$51,0)</f>
        <v>1800</v>
      </c>
    </row>
    <row r="375" customFormat="false" ht="12.8" hidden="false" customHeight="false" outlineLevel="0" collapsed="false">
      <c r="A375" s="76" t="n">
        <v>371</v>
      </c>
      <c r="B375" s="77" t="n">
        <f aca="false">EOMONTH(Input!$C$7,A375)</f>
        <v>54209</v>
      </c>
      <c r="C375" s="76" t="n">
        <f aca="false">DATEDIF(Input!$C$23,$B375,"Y")</f>
        <v>71</v>
      </c>
      <c r="E375" s="78" t="n">
        <f aca="false">IF(AND($B375&gt;Input!$G$50,$B375&lt;Input!$G$25),Input!$G$51,0)</f>
        <v>1800</v>
      </c>
    </row>
    <row r="376" customFormat="false" ht="12.8" hidden="false" customHeight="false" outlineLevel="0" collapsed="false">
      <c r="A376" s="76" t="n">
        <v>372</v>
      </c>
      <c r="B376" s="77" t="n">
        <f aca="false">EOMONTH(Input!$C$7,A376)</f>
        <v>54239</v>
      </c>
      <c r="C376" s="76" t="n">
        <f aca="false">DATEDIF(Input!$C$23,$B376,"Y")</f>
        <v>71</v>
      </c>
      <c r="E376" s="78" t="n">
        <f aca="false">IF(AND($B376&gt;Input!$G$50,$B376&lt;Input!$G$25),Input!$G$51,0)</f>
        <v>1800</v>
      </c>
    </row>
    <row r="377" customFormat="false" ht="12.8" hidden="false" customHeight="false" outlineLevel="0" collapsed="false">
      <c r="A377" s="76" t="n">
        <v>373</v>
      </c>
      <c r="B377" s="77" t="n">
        <f aca="false">EOMONTH(Input!$C$7,A377)</f>
        <v>54270</v>
      </c>
      <c r="C377" s="76" t="n">
        <f aca="false">DATEDIF(Input!$C$23,$B377,"Y")</f>
        <v>71</v>
      </c>
      <c r="E377" s="78" t="n">
        <f aca="false">IF(AND($B377&gt;Input!$G$50,$B377&lt;Input!$G$25),Input!$G$51,0)</f>
        <v>1800</v>
      </c>
    </row>
    <row r="378" customFormat="false" ht="12.8" hidden="false" customHeight="false" outlineLevel="0" collapsed="false">
      <c r="A378" s="76" t="n">
        <v>374</v>
      </c>
      <c r="B378" s="77" t="n">
        <f aca="false">EOMONTH(Input!$C$7,A378)</f>
        <v>54301</v>
      </c>
      <c r="C378" s="76" t="n">
        <f aca="false">DATEDIF(Input!$C$23,$B378,"Y")</f>
        <v>71</v>
      </c>
      <c r="E378" s="78" t="n">
        <f aca="false">IF(AND($B378&gt;Input!$G$50,$B378&lt;Input!$G$25),Input!$G$51,0)</f>
        <v>1800</v>
      </c>
    </row>
    <row r="379" customFormat="false" ht="12.8" hidden="false" customHeight="false" outlineLevel="0" collapsed="false">
      <c r="A379" s="76" t="n">
        <v>375</v>
      </c>
      <c r="B379" s="77" t="n">
        <f aca="false">EOMONTH(Input!$C$7,A379)</f>
        <v>54331</v>
      </c>
      <c r="C379" s="76" t="n">
        <f aca="false">DATEDIF(Input!$C$23,$B379,"Y")</f>
        <v>71</v>
      </c>
      <c r="E379" s="78" t="n">
        <f aca="false">IF(AND($B379&gt;Input!$G$50,$B379&lt;Input!$G$25),Input!$G$51,0)</f>
        <v>1800</v>
      </c>
    </row>
    <row r="380" customFormat="false" ht="12.8" hidden="false" customHeight="false" outlineLevel="0" collapsed="false">
      <c r="A380" s="76" t="n">
        <v>376</v>
      </c>
      <c r="B380" s="77" t="n">
        <f aca="false">EOMONTH(Input!$C$7,A380)</f>
        <v>54362</v>
      </c>
      <c r="C380" s="76" t="n">
        <f aca="false">DATEDIF(Input!$C$23,$B380,"Y")</f>
        <v>71</v>
      </c>
      <c r="E380" s="78" t="n">
        <f aca="false">IF(AND($B380&gt;Input!$G$50,$B380&lt;Input!$G$25),Input!$G$51,0)</f>
        <v>1800</v>
      </c>
    </row>
    <row r="381" customFormat="false" ht="12.8" hidden="false" customHeight="false" outlineLevel="0" collapsed="false">
      <c r="A381" s="76" t="n">
        <v>377</v>
      </c>
      <c r="B381" s="77" t="n">
        <f aca="false">EOMONTH(Input!$C$7,A381)</f>
        <v>54392</v>
      </c>
      <c r="C381" s="76" t="n">
        <f aca="false">DATEDIF(Input!$C$23,$B381,"Y")</f>
        <v>71</v>
      </c>
      <c r="E381" s="78" t="n">
        <f aca="false">IF(AND($B381&gt;Input!$G$50,$B381&lt;Input!$G$25),Input!$G$51,0)</f>
        <v>1800</v>
      </c>
    </row>
    <row r="382" customFormat="false" ht="12.8" hidden="false" customHeight="false" outlineLevel="0" collapsed="false">
      <c r="A382" s="76" t="n">
        <v>378</v>
      </c>
      <c r="B382" s="77" t="n">
        <f aca="false">EOMONTH(Input!$C$7,A382)</f>
        <v>54423</v>
      </c>
      <c r="C382" s="76" t="n">
        <f aca="false">DATEDIF(Input!$C$23,$B382,"Y")</f>
        <v>71</v>
      </c>
      <c r="E382" s="78" t="n">
        <f aca="false">IF(AND($B382&gt;Input!$G$50,$B382&lt;Input!$G$25),Input!$G$51,0)</f>
        <v>1800</v>
      </c>
    </row>
    <row r="383" customFormat="false" ht="12.8" hidden="false" customHeight="false" outlineLevel="0" collapsed="false">
      <c r="A383" s="76" t="n">
        <v>379</v>
      </c>
      <c r="B383" s="77" t="n">
        <f aca="false">EOMONTH(Input!$C$7,A383)</f>
        <v>54454</v>
      </c>
      <c r="C383" s="76" t="n">
        <f aca="false">DATEDIF(Input!$C$23,$B383,"Y")</f>
        <v>71</v>
      </c>
      <c r="E383" s="78" t="n">
        <f aca="false">IF(AND($B383&gt;Input!$G$50,$B383&lt;Input!$G$25),Input!$G$51,0)</f>
        <v>1800</v>
      </c>
    </row>
    <row r="384" customFormat="false" ht="12.8" hidden="false" customHeight="false" outlineLevel="0" collapsed="false">
      <c r="A384" s="76" t="n">
        <v>380</v>
      </c>
      <c r="B384" s="77" t="n">
        <f aca="false">EOMONTH(Input!$C$7,A384)</f>
        <v>54482</v>
      </c>
      <c r="C384" s="76" t="n">
        <f aca="false">DATEDIF(Input!$C$23,$B384,"Y")</f>
        <v>71</v>
      </c>
      <c r="E384" s="78" t="n">
        <f aca="false">IF(AND($B384&gt;Input!$G$50,$B384&lt;Input!$G$25),Input!$G$51,0)</f>
        <v>1800</v>
      </c>
    </row>
    <row r="385" customFormat="false" ht="12.8" hidden="false" customHeight="false" outlineLevel="0" collapsed="false">
      <c r="A385" s="76" t="n">
        <v>381</v>
      </c>
      <c r="B385" s="77" t="n">
        <f aca="false">EOMONTH(Input!$C$7,A385)</f>
        <v>54513</v>
      </c>
      <c r="C385" s="76" t="n">
        <f aca="false">DATEDIF(Input!$C$23,$B385,"Y")</f>
        <v>71</v>
      </c>
      <c r="E385" s="78" t="n">
        <f aca="false">IF(AND($B385&gt;Input!$G$50,$B385&lt;Input!$G$25),Input!$G$51,0)</f>
        <v>1800</v>
      </c>
    </row>
    <row r="386" customFormat="false" ht="12.8" hidden="false" customHeight="false" outlineLevel="0" collapsed="false">
      <c r="A386" s="76" t="n">
        <v>382</v>
      </c>
      <c r="B386" s="77" t="n">
        <f aca="false">EOMONTH(Input!$C$7,A386)</f>
        <v>54543</v>
      </c>
      <c r="C386" s="76" t="n">
        <f aca="false">DATEDIF(Input!$C$23,$B386,"Y")</f>
        <v>71</v>
      </c>
      <c r="E386" s="78" t="n">
        <f aca="false">IF(AND($B386&gt;Input!$G$50,$B386&lt;Input!$G$25),Input!$G$51,0)</f>
        <v>1800</v>
      </c>
    </row>
    <row r="387" customFormat="false" ht="12.8" hidden="false" customHeight="false" outlineLevel="0" collapsed="false">
      <c r="A387" s="76" t="n">
        <v>383</v>
      </c>
      <c r="B387" s="77" t="n">
        <f aca="false">EOMONTH(Input!$C$7,A387)</f>
        <v>54574</v>
      </c>
      <c r="C387" s="76" t="n">
        <f aca="false">DATEDIF(Input!$C$23,$B387,"Y")</f>
        <v>72</v>
      </c>
      <c r="E387" s="78" t="n">
        <f aca="false">IF(AND($B387&gt;Input!$G$50,$B387&lt;Input!$G$25),Input!$G$51,0)</f>
        <v>1800</v>
      </c>
    </row>
    <row r="388" customFormat="false" ht="12.8" hidden="false" customHeight="false" outlineLevel="0" collapsed="false">
      <c r="A388" s="76" t="n">
        <v>384</v>
      </c>
      <c r="B388" s="77" t="n">
        <f aca="false">EOMONTH(Input!$C$7,A388)</f>
        <v>54604</v>
      </c>
      <c r="C388" s="76" t="n">
        <f aca="false">DATEDIF(Input!$C$23,$B388,"Y")</f>
        <v>72</v>
      </c>
      <c r="E388" s="78" t="n">
        <f aca="false">IF(AND($B388&gt;Input!$G$50,$B388&lt;Input!$G$25),Input!$G$51,0)</f>
        <v>1800</v>
      </c>
    </row>
    <row r="389" customFormat="false" ht="12.8" hidden="false" customHeight="false" outlineLevel="0" collapsed="false">
      <c r="A389" s="76" t="n">
        <v>385</v>
      </c>
      <c r="B389" s="77" t="n">
        <f aca="false">EOMONTH(Input!$C$7,A389)</f>
        <v>54635</v>
      </c>
      <c r="C389" s="76" t="n">
        <f aca="false">DATEDIF(Input!$C$23,$B389,"Y")</f>
        <v>72</v>
      </c>
      <c r="E389" s="78" t="n">
        <f aca="false">IF(AND($B389&gt;Input!$G$50,$B389&lt;Input!$G$25),Input!$G$51,0)</f>
        <v>1800</v>
      </c>
    </row>
    <row r="390" customFormat="false" ht="12.8" hidden="false" customHeight="false" outlineLevel="0" collapsed="false">
      <c r="A390" s="76" t="n">
        <v>386</v>
      </c>
      <c r="B390" s="77" t="n">
        <f aca="false">EOMONTH(Input!$C$7,A390)</f>
        <v>54666</v>
      </c>
      <c r="C390" s="76" t="n">
        <f aca="false">DATEDIF(Input!$C$23,$B390,"Y")</f>
        <v>72</v>
      </c>
      <c r="E390" s="78" t="n">
        <f aca="false">IF(AND($B390&gt;Input!$G$50,$B390&lt;Input!$G$25),Input!$G$51,0)</f>
        <v>1800</v>
      </c>
    </row>
    <row r="391" customFormat="false" ht="12.8" hidden="false" customHeight="false" outlineLevel="0" collapsed="false">
      <c r="A391" s="76" t="n">
        <v>387</v>
      </c>
      <c r="B391" s="77" t="n">
        <f aca="false">EOMONTH(Input!$C$7,A391)</f>
        <v>54696</v>
      </c>
      <c r="C391" s="76" t="n">
        <f aca="false">DATEDIF(Input!$C$23,$B391,"Y")</f>
        <v>72</v>
      </c>
      <c r="E391" s="78" t="n">
        <f aca="false">IF(AND($B391&gt;Input!$G$50,$B391&lt;Input!$G$25),Input!$G$51,0)</f>
        <v>1800</v>
      </c>
    </row>
    <row r="392" customFormat="false" ht="12.8" hidden="false" customHeight="false" outlineLevel="0" collapsed="false">
      <c r="A392" s="76" t="n">
        <v>388</v>
      </c>
      <c r="B392" s="77" t="n">
        <f aca="false">EOMONTH(Input!$C$7,A392)</f>
        <v>54727</v>
      </c>
      <c r="C392" s="76" t="n">
        <f aca="false">DATEDIF(Input!$C$23,$B392,"Y")</f>
        <v>72</v>
      </c>
      <c r="E392" s="78" t="n">
        <f aca="false">IF(AND($B392&gt;Input!$G$50,$B392&lt;Input!$G$25),Input!$G$51,0)</f>
        <v>1800</v>
      </c>
    </row>
    <row r="393" customFormat="false" ht="12.8" hidden="false" customHeight="false" outlineLevel="0" collapsed="false">
      <c r="A393" s="76" t="n">
        <v>389</v>
      </c>
      <c r="B393" s="77" t="n">
        <f aca="false">EOMONTH(Input!$C$7,A393)</f>
        <v>54757</v>
      </c>
      <c r="C393" s="76" t="n">
        <f aca="false">DATEDIF(Input!$C$23,$B393,"Y")</f>
        <v>72</v>
      </c>
      <c r="E393" s="78" t="n">
        <f aca="false">IF(AND($B393&gt;Input!$G$50,$B393&lt;Input!$G$25),Input!$G$51,0)</f>
        <v>1800</v>
      </c>
    </row>
    <row r="394" customFormat="false" ht="12.8" hidden="false" customHeight="false" outlineLevel="0" collapsed="false">
      <c r="A394" s="76" t="n">
        <v>390</v>
      </c>
      <c r="B394" s="77" t="n">
        <f aca="false">EOMONTH(Input!$C$7,A394)</f>
        <v>54788</v>
      </c>
      <c r="C394" s="76" t="n">
        <f aca="false">DATEDIF(Input!$C$23,$B394,"Y")</f>
        <v>72</v>
      </c>
      <c r="E394" s="78" t="n">
        <f aca="false">IF(AND($B394&gt;Input!$G$50,$B394&lt;Input!$G$25),Input!$G$51,0)</f>
        <v>1800</v>
      </c>
    </row>
    <row r="395" customFormat="false" ht="12.8" hidden="false" customHeight="false" outlineLevel="0" collapsed="false">
      <c r="A395" s="76" t="n">
        <v>391</v>
      </c>
      <c r="B395" s="77" t="n">
        <f aca="false">EOMONTH(Input!$C$7,A395)</f>
        <v>54819</v>
      </c>
      <c r="C395" s="76" t="n">
        <f aca="false">DATEDIF(Input!$C$23,$B395,"Y")</f>
        <v>72</v>
      </c>
      <c r="E395" s="78" t="n">
        <f aca="false">IF(AND($B395&gt;Input!$G$50,$B395&lt;Input!$G$25),Input!$G$51,0)</f>
        <v>1800</v>
      </c>
    </row>
    <row r="396" customFormat="false" ht="12.8" hidden="false" customHeight="false" outlineLevel="0" collapsed="false">
      <c r="A396" s="76" t="n">
        <v>392</v>
      </c>
      <c r="B396" s="77" t="n">
        <f aca="false">EOMONTH(Input!$C$7,A396)</f>
        <v>54847</v>
      </c>
      <c r="C396" s="76" t="n">
        <f aca="false">DATEDIF(Input!$C$23,$B396,"Y")</f>
        <v>72</v>
      </c>
      <c r="E396" s="78" t="n">
        <f aca="false">IF(AND($B396&gt;Input!$G$50,$B396&lt;Input!$G$25),Input!$G$51,0)</f>
        <v>1800</v>
      </c>
    </row>
    <row r="397" customFormat="false" ht="12.8" hidden="false" customHeight="false" outlineLevel="0" collapsed="false">
      <c r="A397" s="76" t="n">
        <v>393</v>
      </c>
      <c r="B397" s="77" t="n">
        <f aca="false">EOMONTH(Input!$C$7,A397)</f>
        <v>54878</v>
      </c>
      <c r="C397" s="76" t="n">
        <f aca="false">DATEDIF(Input!$C$23,$B397,"Y")</f>
        <v>72</v>
      </c>
      <c r="E397" s="78" t="n">
        <f aca="false">IF(AND($B397&gt;Input!$G$50,$B397&lt;Input!$G$25),Input!$G$51,0)</f>
        <v>1800</v>
      </c>
    </row>
    <row r="398" customFormat="false" ht="12.8" hidden="false" customHeight="false" outlineLevel="0" collapsed="false">
      <c r="A398" s="76" t="n">
        <v>394</v>
      </c>
      <c r="B398" s="77" t="n">
        <f aca="false">EOMONTH(Input!$C$7,A398)</f>
        <v>54908</v>
      </c>
      <c r="C398" s="76" t="n">
        <f aca="false">DATEDIF(Input!$C$23,$B398,"Y")</f>
        <v>72</v>
      </c>
      <c r="E398" s="78" t="n">
        <f aca="false">IF(AND($B398&gt;Input!$G$50,$B398&lt;Input!$G$25),Input!$G$51,0)</f>
        <v>1800</v>
      </c>
    </row>
    <row r="399" customFormat="false" ht="12.8" hidden="false" customHeight="false" outlineLevel="0" collapsed="false">
      <c r="A399" s="76" t="n">
        <v>395</v>
      </c>
      <c r="B399" s="77" t="n">
        <f aca="false">EOMONTH(Input!$C$7,A399)</f>
        <v>54939</v>
      </c>
      <c r="C399" s="76" t="n">
        <f aca="false">DATEDIF(Input!$C$23,$B399,"Y")</f>
        <v>73</v>
      </c>
      <c r="E399" s="78" t="n">
        <f aca="false">IF(AND($B399&gt;Input!$G$50,$B399&lt;Input!$G$25),Input!$G$51,0)</f>
        <v>1800</v>
      </c>
    </row>
    <row r="400" customFormat="false" ht="12.8" hidden="false" customHeight="false" outlineLevel="0" collapsed="false">
      <c r="A400" s="76" t="n">
        <v>396</v>
      </c>
      <c r="B400" s="77" t="n">
        <f aca="false">EOMONTH(Input!$C$7,A400)</f>
        <v>54969</v>
      </c>
      <c r="C400" s="76" t="n">
        <f aca="false">DATEDIF(Input!$C$23,$B400,"Y")</f>
        <v>73</v>
      </c>
      <c r="E400" s="78" t="n">
        <f aca="false">IF(AND($B400&gt;Input!$G$50,$B400&lt;Input!$G$25),Input!$G$51,0)</f>
        <v>1800</v>
      </c>
    </row>
    <row r="401" customFormat="false" ht="12.8" hidden="false" customHeight="false" outlineLevel="0" collapsed="false">
      <c r="A401" s="76" t="n">
        <v>397</v>
      </c>
      <c r="B401" s="77" t="n">
        <f aca="false">EOMONTH(Input!$C$7,A401)</f>
        <v>55000</v>
      </c>
      <c r="C401" s="76" t="n">
        <f aca="false">DATEDIF(Input!$C$23,$B401,"Y")</f>
        <v>73</v>
      </c>
      <c r="E401" s="78" t="n">
        <f aca="false">IF(AND($B401&gt;Input!$G$50,$B401&lt;Input!$G$25),Input!$G$51,0)</f>
        <v>1800</v>
      </c>
    </row>
    <row r="402" customFormat="false" ht="12.8" hidden="false" customHeight="false" outlineLevel="0" collapsed="false">
      <c r="A402" s="76" t="n">
        <v>398</v>
      </c>
      <c r="B402" s="77" t="n">
        <f aca="false">EOMONTH(Input!$C$7,A402)</f>
        <v>55031</v>
      </c>
      <c r="C402" s="76" t="n">
        <f aca="false">DATEDIF(Input!$C$23,$B402,"Y")</f>
        <v>73</v>
      </c>
      <c r="E402" s="78" t="n">
        <f aca="false">IF(AND($B402&gt;Input!$G$50,$B402&lt;Input!$G$25),Input!$G$51,0)</f>
        <v>1800</v>
      </c>
    </row>
    <row r="403" customFormat="false" ht="12.8" hidden="false" customHeight="false" outlineLevel="0" collapsed="false">
      <c r="A403" s="76" t="n">
        <v>399</v>
      </c>
      <c r="B403" s="77" t="n">
        <f aca="false">EOMONTH(Input!$C$7,A403)</f>
        <v>55061</v>
      </c>
      <c r="C403" s="76" t="n">
        <f aca="false">DATEDIF(Input!$C$23,$B403,"Y")</f>
        <v>73</v>
      </c>
      <c r="E403" s="78" t="n">
        <f aca="false">IF(AND($B403&gt;Input!$G$50,$B403&lt;Input!$G$25),Input!$G$51,0)</f>
        <v>1800</v>
      </c>
    </row>
    <row r="404" customFormat="false" ht="12.8" hidden="false" customHeight="false" outlineLevel="0" collapsed="false">
      <c r="A404" s="76" t="n">
        <v>400</v>
      </c>
      <c r="B404" s="77" t="n">
        <f aca="false">EOMONTH(Input!$C$7,A404)</f>
        <v>55092</v>
      </c>
      <c r="C404" s="76" t="n">
        <f aca="false">DATEDIF(Input!$C$23,$B404,"Y")</f>
        <v>73</v>
      </c>
      <c r="E404" s="78" t="n">
        <f aca="false">IF(AND($B404&gt;Input!$G$50,$B404&lt;Input!$G$25),Input!$G$51,0)</f>
        <v>1800</v>
      </c>
    </row>
    <row r="405" customFormat="false" ht="12.8" hidden="false" customHeight="false" outlineLevel="0" collapsed="false">
      <c r="A405" s="76" t="n">
        <v>401</v>
      </c>
      <c r="B405" s="77" t="n">
        <f aca="false">EOMONTH(Input!$C$7,A405)</f>
        <v>55122</v>
      </c>
      <c r="C405" s="76" t="n">
        <f aca="false">DATEDIF(Input!$C$23,$B405,"Y")</f>
        <v>73</v>
      </c>
      <c r="E405" s="78" t="n">
        <f aca="false">IF(AND($B405&gt;Input!$G$50,$B405&lt;Input!$G$25),Input!$G$51,0)</f>
        <v>1800</v>
      </c>
    </row>
    <row r="406" customFormat="false" ht="12.8" hidden="false" customHeight="false" outlineLevel="0" collapsed="false">
      <c r="A406" s="76" t="n">
        <v>402</v>
      </c>
      <c r="B406" s="77" t="n">
        <f aca="false">EOMONTH(Input!$C$7,A406)</f>
        <v>55153</v>
      </c>
      <c r="C406" s="76" t="n">
        <f aca="false">DATEDIF(Input!$C$23,$B406,"Y")</f>
        <v>73</v>
      </c>
      <c r="E406" s="78" t="n">
        <f aca="false">IF(AND($B406&gt;Input!$G$50,$B406&lt;Input!$G$25),Input!$G$51,0)</f>
        <v>1800</v>
      </c>
    </row>
    <row r="407" customFormat="false" ht="12.8" hidden="false" customHeight="false" outlineLevel="0" collapsed="false">
      <c r="A407" s="76" t="n">
        <v>403</v>
      </c>
      <c r="B407" s="77" t="n">
        <f aca="false">EOMONTH(Input!$C$7,A407)</f>
        <v>55184</v>
      </c>
      <c r="C407" s="76" t="n">
        <f aca="false">DATEDIF(Input!$C$23,$B407,"Y")</f>
        <v>73</v>
      </c>
      <c r="E407" s="78" t="n">
        <f aca="false">IF(AND($B407&gt;Input!$G$50,$B407&lt;Input!$G$25),Input!$G$51,0)</f>
        <v>1800</v>
      </c>
    </row>
    <row r="408" customFormat="false" ht="12.8" hidden="false" customHeight="false" outlineLevel="0" collapsed="false">
      <c r="A408" s="76" t="n">
        <v>404</v>
      </c>
      <c r="B408" s="77" t="n">
        <f aca="false">EOMONTH(Input!$C$7,A408)</f>
        <v>55212</v>
      </c>
      <c r="C408" s="76" t="n">
        <f aca="false">DATEDIF(Input!$C$23,$B408,"Y")</f>
        <v>73</v>
      </c>
      <c r="E408" s="78" t="n">
        <f aca="false">IF(AND($B408&gt;Input!$G$50,$B408&lt;Input!$G$25),Input!$G$51,0)</f>
        <v>1800</v>
      </c>
    </row>
    <row r="409" customFormat="false" ht="12.8" hidden="false" customHeight="false" outlineLevel="0" collapsed="false">
      <c r="A409" s="76" t="n">
        <v>405</v>
      </c>
      <c r="B409" s="77" t="n">
        <f aca="false">EOMONTH(Input!$C$7,A409)</f>
        <v>55243</v>
      </c>
      <c r="C409" s="76" t="n">
        <f aca="false">DATEDIF(Input!$C$23,$B409,"Y")</f>
        <v>73</v>
      </c>
      <c r="E409" s="78" t="n">
        <f aca="false">IF(AND($B409&gt;Input!$G$50,$B409&lt;Input!$G$25),Input!$G$51,0)</f>
        <v>1800</v>
      </c>
    </row>
    <row r="410" customFormat="false" ht="12.8" hidden="false" customHeight="false" outlineLevel="0" collapsed="false">
      <c r="A410" s="76" t="n">
        <v>406</v>
      </c>
      <c r="B410" s="77" t="n">
        <f aca="false">EOMONTH(Input!$C$7,A410)</f>
        <v>55273</v>
      </c>
      <c r="C410" s="76" t="n">
        <f aca="false">DATEDIF(Input!$C$23,$B410,"Y")</f>
        <v>73</v>
      </c>
      <c r="E410" s="78" t="n">
        <f aca="false">IF(AND($B410&gt;Input!$G$50,$B410&lt;Input!$G$25),Input!$G$51,0)</f>
        <v>1800</v>
      </c>
    </row>
    <row r="411" customFormat="false" ht="12.8" hidden="false" customHeight="false" outlineLevel="0" collapsed="false">
      <c r="A411" s="76" t="n">
        <v>407</v>
      </c>
      <c r="B411" s="77" t="n">
        <f aca="false">EOMONTH(Input!$C$7,A411)</f>
        <v>55304</v>
      </c>
      <c r="C411" s="76" t="n">
        <f aca="false">DATEDIF(Input!$C$23,$B411,"Y")</f>
        <v>74</v>
      </c>
      <c r="E411" s="78" t="n">
        <f aca="false">IF(AND($B411&gt;Input!$G$50,$B411&lt;Input!$G$25),Input!$G$51,0)</f>
        <v>1800</v>
      </c>
    </row>
    <row r="412" customFormat="false" ht="12.8" hidden="false" customHeight="false" outlineLevel="0" collapsed="false">
      <c r="A412" s="76" t="n">
        <v>408</v>
      </c>
      <c r="B412" s="77" t="n">
        <f aca="false">EOMONTH(Input!$C$7,A412)</f>
        <v>55334</v>
      </c>
      <c r="C412" s="76" t="n">
        <f aca="false">DATEDIF(Input!$C$23,$B412,"Y")</f>
        <v>74</v>
      </c>
      <c r="E412" s="78" t="n">
        <f aca="false">IF(AND($B412&gt;Input!$G$50,$B412&lt;Input!$G$25),Input!$G$51,0)</f>
        <v>1800</v>
      </c>
    </row>
    <row r="413" customFormat="false" ht="12.8" hidden="false" customHeight="false" outlineLevel="0" collapsed="false">
      <c r="A413" s="76" t="n">
        <v>409</v>
      </c>
      <c r="B413" s="77" t="n">
        <f aca="false">EOMONTH(Input!$C$7,A413)</f>
        <v>55365</v>
      </c>
      <c r="C413" s="76" t="n">
        <f aca="false">DATEDIF(Input!$C$23,$B413,"Y")</f>
        <v>74</v>
      </c>
      <c r="E413" s="78" t="n">
        <f aca="false">IF(AND($B413&gt;Input!$G$50,$B413&lt;Input!$G$25),Input!$G$51,0)</f>
        <v>1800</v>
      </c>
    </row>
    <row r="414" customFormat="false" ht="12.8" hidden="false" customHeight="false" outlineLevel="0" collapsed="false">
      <c r="A414" s="76" t="n">
        <v>410</v>
      </c>
      <c r="B414" s="77" t="n">
        <f aca="false">EOMONTH(Input!$C$7,A414)</f>
        <v>55396</v>
      </c>
      <c r="C414" s="76" t="n">
        <f aca="false">DATEDIF(Input!$C$23,$B414,"Y")</f>
        <v>74</v>
      </c>
      <c r="E414" s="78" t="n">
        <f aca="false">IF(AND($B414&gt;Input!$G$50,$B414&lt;Input!$G$25),Input!$G$51,0)</f>
        <v>1800</v>
      </c>
    </row>
    <row r="415" customFormat="false" ht="12.8" hidden="false" customHeight="false" outlineLevel="0" collapsed="false">
      <c r="A415" s="76" t="n">
        <v>411</v>
      </c>
      <c r="B415" s="77" t="n">
        <f aca="false">EOMONTH(Input!$C$7,A415)</f>
        <v>55426</v>
      </c>
      <c r="C415" s="76" t="n">
        <f aca="false">DATEDIF(Input!$C$23,$B415,"Y")</f>
        <v>74</v>
      </c>
      <c r="E415" s="78" t="n">
        <f aca="false">IF(AND($B415&gt;Input!$G$50,$B415&lt;Input!$G$25),Input!$G$51,0)</f>
        <v>1800</v>
      </c>
    </row>
    <row r="416" customFormat="false" ht="12.8" hidden="false" customHeight="false" outlineLevel="0" collapsed="false">
      <c r="A416" s="76" t="n">
        <v>412</v>
      </c>
      <c r="B416" s="77" t="n">
        <f aca="false">EOMONTH(Input!$C$7,A416)</f>
        <v>55457</v>
      </c>
      <c r="C416" s="76" t="n">
        <f aca="false">DATEDIF(Input!$C$23,$B416,"Y")</f>
        <v>74</v>
      </c>
      <c r="E416" s="78" t="n">
        <f aca="false">IF(AND($B416&gt;Input!$G$50,$B416&lt;Input!$G$25),Input!$G$51,0)</f>
        <v>1800</v>
      </c>
    </row>
    <row r="417" customFormat="false" ht="12.8" hidden="false" customHeight="false" outlineLevel="0" collapsed="false">
      <c r="A417" s="76" t="n">
        <v>413</v>
      </c>
      <c r="B417" s="77" t="n">
        <f aca="false">EOMONTH(Input!$C$7,A417)</f>
        <v>55487</v>
      </c>
      <c r="C417" s="76" t="n">
        <f aca="false">DATEDIF(Input!$C$23,$B417,"Y")</f>
        <v>74</v>
      </c>
      <c r="E417" s="78" t="n">
        <f aca="false">IF(AND($B417&gt;Input!$G$50,$B417&lt;Input!$G$25),Input!$G$51,0)</f>
        <v>1800</v>
      </c>
    </row>
    <row r="418" customFormat="false" ht="12.8" hidden="false" customHeight="false" outlineLevel="0" collapsed="false">
      <c r="A418" s="76" t="n">
        <v>414</v>
      </c>
      <c r="B418" s="77" t="n">
        <f aca="false">EOMONTH(Input!$C$7,A418)</f>
        <v>55518</v>
      </c>
      <c r="C418" s="76" t="n">
        <f aca="false">DATEDIF(Input!$C$23,$B418,"Y")</f>
        <v>74</v>
      </c>
      <c r="E418" s="78" t="n">
        <f aca="false">IF(AND($B418&gt;Input!$G$50,$B418&lt;Input!$G$25),Input!$G$51,0)</f>
        <v>1800</v>
      </c>
    </row>
    <row r="419" customFormat="false" ht="12.8" hidden="false" customHeight="false" outlineLevel="0" collapsed="false">
      <c r="A419" s="76" t="n">
        <v>415</v>
      </c>
      <c r="B419" s="77" t="n">
        <f aca="false">EOMONTH(Input!$C$7,A419)</f>
        <v>55549</v>
      </c>
      <c r="C419" s="76" t="n">
        <f aca="false">DATEDIF(Input!$C$23,$B419,"Y")</f>
        <v>74</v>
      </c>
      <c r="E419" s="78" t="n">
        <f aca="false">IF(AND($B419&gt;Input!$G$50,$B419&lt;Input!$G$25),Input!$G$51,0)</f>
        <v>1800</v>
      </c>
    </row>
    <row r="420" customFormat="false" ht="12.8" hidden="false" customHeight="false" outlineLevel="0" collapsed="false">
      <c r="A420" s="76" t="n">
        <v>416</v>
      </c>
      <c r="B420" s="77" t="n">
        <f aca="false">EOMONTH(Input!$C$7,A420)</f>
        <v>55578</v>
      </c>
      <c r="C420" s="76" t="n">
        <f aca="false">DATEDIF(Input!$C$23,$B420,"Y")</f>
        <v>74</v>
      </c>
      <c r="E420" s="78" t="n">
        <f aca="false">IF(AND($B420&gt;Input!$G$50,$B420&lt;Input!$G$25),Input!$G$51,0)</f>
        <v>1800</v>
      </c>
    </row>
    <row r="421" customFormat="false" ht="12.8" hidden="false" customHeight="false" outlineLevel="0" collapsed="false">
      <c r="A421" s="76" t="n">
        <v>417</v>
      </c>
      <c r="B421" s="77" t="n">
        <f aca="false">EOMONTH(Input!$C$7,A421)</f>
        <v>55609</v>
      </c>
      <c r="C421" s="76" t="n">
        <f aca="false">DATEDIF(Input!$C$23,$B421,"Y")</f>
        <v>74</v>
      </c>
      <c r="E421" s="78" t="n">
        <f aca="false">IF(AND($B421&gt;Input!$G$50,$B421&lt;Input!$G$25),Input!$G$51,0)</f>
        <v>1800</v>
      </c>
    </row>
    <row r="422" customFormat="false" ht="12.8" hidden="false" customHeight="false" outlineLevel="0" collapsed="false">
      <c r="A422" s="76" t="n">
        <v>418</v>
      </c>
      <c r="B422" s="77" t="n">
        <f aca="false">EOMONTH(Input!$C$7,A422)</f>
        <v>55639</v>
      </c>
      <c r="C422" s="76" t="n">
        <f aca="false">DATEDIF(Input!$C$23,$B422,"Y")</f>
        <v>74</v>
      </c>
      <c r="E422" s="78" t="n">
        <f aca="false">IF(AND($B422&gt;Input!$G$50,$B422&lt;Input!$G$25),Input!$G$51,0)</f>
        <v>1800</v>
      </c>
    </row>
    <row r="423" customFormat="false" ht="12.8" hidden="false" customHeight="false" outlineLevel="0" collapsed="false">
      <c r="A423" s="76" t="n">
        <v>419</v>
      </c>
      <c r="B423" s="77" t="n">
        <f aca="false">EOMONTH(Input!$C$7,A423)</f>
        <v>55670</v>
      </c>
      <c r="C423" s="76" t="n">
        <f aca="false">DATEDIF(Input!$C$23,$B423,"Y")</f>
        <v>75</v>
      </c>
      <c r="E423" s="78" t="n">
        <f aca="false">IF(AND($B423&gt;Input!$G$50,$B423&lt;Input!$G$25),Input!$G$51,0)</f>
        <v>1800</v>
      </c>
    </row>
    <row r="424" customFormat="false" ht="12.8" hidden="false" customHeight="false" outlineLevel="0" collapsed="false">
      <c r="A424" s="76" t="n">
        <v>420</v>
      </c>
      <c r="B424" s="77" t="n">
        <f aca="false">EOMONTH(Input!$C$7,A424)</f>
        <v>55700</v>
      </c>
      <c r="C424" s="76" t="n">
        <f aca="false">DATEDIF(Input!$C$23,$B424,"Y")</f>
        <v>75</v>
      </c>
      <c r="E424" s="78" t="n">
        <f aca="false">IF(AND($B424&gt;Input!$G$50,$B424&lt;Input!$G$25),Input!$G$51,0)</f>
        <v>1800</v>
      </c>
    </row>
    <row r="425" customFormat="false" ht="12.8" hidden="false" customHeight="false" outlineLevel="0" collapsed="false">
      <c r="A425" s="76" t="n">
        <v>421</v>
      </c>
      <c r="B425" s="77" t="n">
        <f aca="false">EOMONTH(Input!$C$7,A425)</f>
        <v>55731</v>
      </c>
      <c r="C425" s="76" t="n">
        <f aca="false">DATEDIF(Input!$C$23,$B425,"Y")</f>
        <v>75</v>
      </c>
      <c r="E425" s="78" t="n">
        <f aca="false">IF(AND($B425&gt;Input!$G$50,$B425&lt;Input!$G$25),Input!$G$51,0)</f>
        <v>1800</v>
      </c>
    </row>
    <row r="426" customFormat="false" ht="12.8" hidden="false" customHeight="false" outlineLevel="0" collapsed="false">
      <c r="A426" s="76" t="n">
        <v>422</v>
      </c>
      <c r="B426" s="77" t="n">
        <f aca="false">EOMONTH(Input!$C$7,A426)</f>
        <v>55762</v>
      </c>
      <c r="C426" s="76" t="n">
        <f aca="false">DATEDIF(Input!$C$23,$B426,"Y")</f>
        <v>75</v>
      </c>
      <c r="E426" s="78" t="n">
        <f aca="false">IF(AND($B426&gt;Input!$G$50,$B426&lt;Input!$G$25),Input!$G$51,0)</f>
        <v>1800</v>
      </c>
    </row>
    <row r="427" customFormat="false" ht="12.8" hidden="false" customHeight="false" outlineLevel="0" collapsed="false">
      <c r="A427" s="76" t="n">
        <v>423</v>
      </c>
      <c r="B427" s="77" t="n">
        <f aca="false">EOMONTH(Input!$C$7,A427)</f>
        <v>55792</v>
      </c>
      <c r="C427" s="76" t="n">
        <f aca="false">DATEDIF(Input!$C$23,$B427,"Y")</f>
        <v>75</v>
      </c>
      <c r="E427" s="78" t="n">
        <f aca="false">IF(AND($B427&gt;Input!$G$50,$B427&lt;Input!$G$25),Input!$G$51,0)</f>
        <v>1800</v>
      </c>
    </row>
    <row r="428" customFormat="false" ht="12.8" hidden="false" customHeight="false" outlineLevel="0" collapsed="false">
      <c r="A428" s="76" t="n">
        <v>424</v>
      </c>
      <c r="B428" s="77" t="n">
        <f aca="false">EOMONTH(Input!$C$7,A428)</f>
        <v>55823</v>
      </c>
      <c r="C428" s="76" t="n">
        <f aca="false">DATEDIF(Input!$C$23,$B428,"Y")</f>
        <v>75</v>
      </c>
      <c r="E428" s="78" t="n">
        <f aca="false">IF(AND($B428&gt;Input!$G$50,$B428&lt;Input!$G$25),Input!$G$51,0)</f>
        <v>1800</v>
      </c>
    </row>
    <row r="429" customFormat="false" ht="12.8" hidden="false" customHeight="false" outlineLevel="0" collapsed="false">
      <c r="A429" s="76" t="n">
        <v>425</v>
      </c>
      <c r="B429" s="77" t="n">
        <f aca="false">EOMONTH(Input!$C$7,A429)</f>
        <v>55853</v>
      </c>
      <c r="C429" s="76" t="n">
        <f aca="false">DATEDIF(Input!$C$23,$B429,"Y")</f>
        <v>75</v>
      </c>
      <c r="E429" s="78" t="n">
        <f aca="false">IF(AND($B429&gt;Input!$G$50,$B429&lt;Input!$G$25),Input!$G$51,0)</f>
        <v>1800</v>
      </c>
    </row>
    <row r="430" customFormat="false" ht="12.8" hidden="false" customHeight="false" outlineLevel="0" collapsed="false">
      <c r="A430" s="76" t="n">
        <v>426</v>
      </c>
      <c r="B430" s="77" t="n">
        <f aca="false">EOMONTH(Input!$C$7,A430)</f>
        <v>55884</v>
      </c>
      <c r="C430" s="76" t="n">
        <f aca="false">DATEDIF(Input!$C$23,$B430,"Y")</f>
        <v>75</v>
      </c>
      <c r="E430" s="78" t="n">
        <f aca="false">IF(AND($B430&gt;Input!$G$50,$B430&lt;Input!$G$25),Input!$G$51,0)</f>
        <v>1800</v>
      </c>
    </row>
    <row r="431" customFormat="false" ht="12.8" hidden="false" customHeight="false" outlineLevel="0" collapsed="false">
      <c r="A431" s="76" t="n">
        <v>427</v>
      </c>
      <c r="B431" s="77" t="n">
        <f aca="false">EOMONTH(Input!$C$7,A431)</f>
        <v>55915</v>
      </c>
      <c r="C431" s="76" t="n">
        <f aca="false">DATEDIF(Input!$C$23,$B431,"Y")</f>
        <v>75</v>
      </c>
      <c r="E431" s="78" t="n">
        <f aca="false">IF(AND($B431&gt;Input!$G$50,$B431&lt;Input!$G$25),Input!$G$51,0)</f>
        <v>1800</v>
      </c>
    </row>
    <row r="432" customFormat="false" ht="12.8" hidden="false" customHeight="false" outlineLevel="0" collapsed="false">
      <c r="A432" s="76" t="n">
        <v>428</v>
      </c>
      <c r="B432" s="77" t="n">
        <f aca="false">EOMONTH(Input!$C$7,A432)</f>
        <v>55943</v>
      </c>
      <c r="C432" s="76" t="n">
        <f aca="false">DATEDIF(Input!$C$23,$B432,"Y")</f>
        <v>75</v>
      </c>
      <c r="E432" s="78" t="n">
        <f aca="false">IF(AND($B432&gt;Input!$G$50,$B432&lt;Input!$G$25),Input!$G$51,0)</f>
        <v>1800</v>
      </c>
    </row>
    <row r="433" customFormat="false" ht="12.8" hidden="false" customHeight="false" outlineLevel="0" collapsed="false">
      <c r="A433" s="76" t="n">
        <v>429</v>
      </c>
      <c r="B433" s="77" t="n">
        <f aca="false">EOMONTH(Input!$C$7,A433)</f>
        <v>55974</v>
      </c>
      <c r="C433" s="76" t="n">
        <f aca="false">DATEDIF(Input!$C$23,$B433,"Y")</f>
        <v>75</v>
      </c>
      <c r="E433" s="78" t="n">
        <f aca="false">IF(AND($B433&gt;Input!$G$50,$B433&lt;Input!$G$25),Input!$G$51,0)</f>
        <v>1800</v>
      </c>
    </row>
    <row r="434" customFormat="false" ht="12.8" hidden="false" customHeight="false" outlineLevel="0" collapsed="false">
      <c r="A434" s="76" t="n">
        <v>430</v>
      </c>
      <c r="B434" s="77" t="n">
        <f aca="false">EOMONTH(Input!$C$7,A434)</f>
        <v>56004</v>
      </c>
      <c r="C434" s="76" t="n">
        <f aca="false">DATEDIF(Input!$C$23,$B434,"Y")</f>
        <v>75</v>
      </c>
      <c r="E434" s="78" t="n">
        <f aca="false">IF(AND($B434&gt;Input!$G$50,$B434&lt;Input!$G$25),Input!$G$51,0)</f>
        <v>1800</v>
      </c>
    </row>
    <row r="435" customFormat="false" ht="12.8" hidden="false" customHeight="false" outlineLevel="0" collapsed="false">
      <c r="A435" s="76" t="n">
        <v>431</v>
      </c>
      <c r="B435" s="77" t="n">
        <f aca="false">EOMONTH(Input!$C$7,A435)</f>
        <v>56035</v>
      </c>
      <c r="C435" s="76" t="n">
        <f aca="false">DATEDIF(Input!$C$23,$B435,"Y")</f>
        <v>76</v>
      </c>
      <c r="E435" s="78" t="n">
        <f aca="false">IF(AND($B435&gt;Input!$G$50,$B435&lt;Input!$G$25),Input!$G$51,0)</f>
        <v>1800</v>
      </c>
    </row>
    <row r="436" customFormat="false" ht="12.8" hidden="false" customHeight="false" outlineLevel="0" collapsed="false">
      <c r="A436" s="76" t="n">
        <v>432</v>
      </c>
      <c r="B436" s="77" t="n">
        <f aca="false">EOMONTH(Input!$C$7,A436)</f>
        <v>56065</v>
      </c>
      <c r="C436" s="76" t="n">
        <f aca="false">DATEDIF(Input!$C$23,$B436,"Y")</f>
        <v>76</v>
      </c>
      <c r="E436" s="78" t="n">
        <f aca="false">IF(AND($B436&gt;Input!$G$50,$B436&lt;Input!$G$25),Input!$G$51,0)</f>
        <v>1800</v>
      </c>
    </row>
    <row r="437" customFormat="false" ht="12.8" hidden="false" customHeight="false" outlineLevel="0" collapsed="false">
      <c r="A437" s="76" t="n">
        <v>433</v>
      </c>
      <c r="B437" s="77" t="n">
        <f aca="false">EOMONTH(Input!$C$7,A437)</f>
        <v>56096</v>
      </c>
      <c r="C437" s="76" t="n">
        <f aca="false">DATEDIF(Input!$C$23,$B437,"Y")</f>
        <v>76</v>
      </c>
      <c r="E437" s="78" t="n">
        <f aca="false">IF(AND($B437&gt;Input!$G$50,$B437&lt;Input!$G$25),Input!$G$51,0)</f>
        <v>1800</v>
      </c>
    </row>
    <row r="438" customFormat="false" ht="12.8" hidden="false" customHeight="false" outlineLevel="0" collapsed="false">
      <c r="A438" s="76" t="n">
        <v>434</v>
      </c>
      <c r="B438" s="77" t="n">
        <f aca="false">EOMONTH(Input!$C$7,A438)</f>
        <v>56127</v>
      </c>
      <c r="C438" s="76" t="n">
        <f aca="false">DATEDIF(Input!$C$23,$B438,"Y")</f>
        <v>76</v>
      </c>
      <c r="E438" s="78" t="n">
        <f aca="false">IF(AND($B438&gt;Input!$G$50,$B438&lt;Input!$G$25),Input!$G$51,0)</f>
        <v>1800</v>
      </c>
    </row>
    <row r="439" customFormat="false" ht="12.8" hidden="false" customHeight="false" outlineLevel="0" collapsed="false">
      <c r="A439" s="76" t="n">
        <v>435</v>
      </c>
      <c r="B439" s="77" t="n">
        <f aca="false">EOMONTH(Input!$C$7,A439)</f>
        <v>56157</v>
      </c>
      <c r="C439" s="76" t="n">
        <f aca="false">DATEDIF(Input!$C$23,$B439,"Y")</f>
        <v>76</v>
      </c>
      <c r="E439" s="78" t="n">
        <f aca="false">IF(AND($B439&gt;Input!$G$50,$B439&lt;Input!$G$25),Input!$G$51,0)</f>
        <v>1800</v>
      </c>
    </row>
    <row r="440" customFormat="false" ht="12.8" hidden="false" customHeight="false" outlineLevel="0" collapsed="false">
      <c r="A440" s="76" t="n">
        <v>436</v>
      </c>
      <c r="B440" s="77" t="n">
        <f aca="false">EOMONTH(Input!$C$7,A440)</f>
        <v>56188</v>
      </c>
      <c r="C440" s="76" t="n">
        <f aca="false">DATEDIF(Input!$C$23,$B440,"Y")</f>
        <v>76</v>
      </c>
      <c r="E440" s="78" t="n">
        <f aca="false">IF(AND($B440&gt;Input!$G$50,$B440&lt;Input!$G$25),Input!$G$51,0)</f>
        <v>1800</v>
      </c>
    </row>
    <row r="441" customFormat="false" ht="12.8" hidden="false" customHeight="false" outlineLevel="0" collapsed="false">
      <c r="A441" s="76" t="n">
        <v>437</v>
      </c>
      <c r="B441" s="77" t="n">
        <f aca="false">EOMONTH(Input!$C$7,A441)</f>
        <v>56218</v>
      </c>
      <c r="C441" s="76" t="n">
        <f aca="false">DATEDIF(Input!$C$23,$B441,"Y")</f>
        <v>76</v>
      </c>
      <c r="E441" s="78" t="n">
        <f aca="false">IF(AND($B441&gt;Input!$G$50,$B441&lt;Input!$G$25),Input!$G$51,0)</f>
        <v>1800</v>
      </c>
    </row>
    <row r="442" customFormat="false" ht="12.8" hidden="false" customHeight="false" outlineLevel="0" collapsed="false">
      <c r="A442" s="76" t="n">
        <v>438</v>
      </c>
      <c r="B442" s="77" t="n">
        <f aca="false">EOMONTH(Input!$C$7,A442)</f>
        <v>56249</v>
      </c>
      <c r="C442" s="76" t="n">
        <f aca="false">DATEDIF(Input!$C$23,$B442,"Y")</f>
        <v>76</v>
      </c>
      <c r="E442" s="78" t="n">
        <f aca="false">IF(AND($B442&gt;Input!$G$50,$B442&lt;Input!$G$25),Input!$G$51,0)</f>
        <v>1800</v>
      </c>
    </row>
    <row r="443" customFormat="false" ht="12.8" hidden="false" customHeight="false" outlineLevel="0" collapsed="false">
      <c r="A443" s="76" t="n">
        <v>439</v>
      </c>
      <c r="B443" s="77" t="n">
        <f aca="false">EOMONTH(Input!$C$7,A443)</f>
        <v>56280</v>
      </c>
      <c r="C443" s="76" t="n">
        <f aca="false">DATEDIF(Input!$C$23,$B443,"Y")</f>
        <v>76</v>
      </c>
      <c r="E443" s="78" t="n">
        <f aca="false">IF(AND($B443&gt;Input!$G$50,$B443&lt;Input!$G$25),Input!$G$51,0)</f>
        <v>1800</v>
      </c>
    </row>
    <row r="444" customFormat="false" ht="12.8" hidden="false" customHeight="false" outlineLevel="0" collapsed="false">
      <c r="A444" s="76" t="n">
        <v>440</v>
      </c>
      <c r="B444" s="77" t="n">
        <f aca="false">EOMONTH(Input!$C$7,A444)</f>
        <v>56308</v>
      </c>
      <c r="C444" s="76" t="n">
        <f aca="false">DATEDIF(Input!$C$23,$B444,"Y")</f>
        <v>76</v>
      </c>
      <c r="E444" s="78" t="n">
        <f aca="false">IF(AND($B444&gt;Input!$G$50,$B444&lt;Input!$G$25),Input!$G$51,0)</f>
        <v>1800</v>
      </c>
    </row>
    <row r="445" customFormat="false" ht="12.8" hidden="false" customHeight="false" outlineLevel="0" collapsed="false">
      <c r="A445" s="76" t="n">
        <v>441</v>
      </c>
      <c r="B445" s="77" t="n">
        <f aca="false">EOMONTH(Input!$C$7,A445)</f>
        <v>56339</v>
      </c>
      <c r="C445" s="76" t="n">
        <f aca="false">DATEDIF(Input!$C$23,$B445,"Y")</f>
        <v>76</v>
      </c>
      <c r="E445" s="78" t="n">
        <f aca="false">IF(AND($B445&gt;Input!$G$50,$B445&lt;Input!$G$25),Input!$G$51,0)</f>
        <v>1800</v>
      </c>
    </row>
    <row r="446" customFormat="false" ht="12.8" hidden="false" customHeight="false" outlineLevel="0" collapsed="false">
      <c r="A446" s="76" t="n">
        <v>442</v>
      </c>
      <c r="B446" s="77" t="n">
        <f aca="false">EOMONTH(Input!$C$7,A446)</f>
        <v>56369</v>
      </c>
      <c r="C446" s="76" t="n">
        <f aca="false">DATEDIF(Input!$C$23,$B446,"Y")</f>
        <v>76</v>
      </c>
      <c r="E446" s="78" t="n">
        <f aca="false">IF(AND($B446&gt;Input!$G$50,$B446&lt;Input!$G$25),Input!$G$51,0)</f>
        <v>1800</v>
      </c>
    </row>
    <row r="447" customFormat="false" ht="12.8" hidden="false" customHeight="false" outlineLevel="0" collapsed="false">
      <c r="A447" s="76" t="n">
        <v>443</v>
      </c>
      <c r="B447" s="77" t="n">
        <f aca="false">EOMONTH(Input!$C$7,A447)</f>
        <v>56400</v>
      </c>
      <c r="C447" s="76" t="n">
        <f aca="false">DATEDIF(Input!$C$23,$B447,"Y")</f>
        <v>77</v>
      </c>
      <c r="E447" s="78" t="n">
        <f aca="false">IF(AND($B447&gt;Input!$G$50,$B447&lt;Input!$G$25),Input!$G$51,0)</f>
        <v>1800</v>
      </c>
    </row>
    <row r="448" customFormat="false" ht="12.8" hidden="false" customHeight="false" outlineLevel="0" collapsed="false">
      <c r="A448" s="76" t="n">
        <v>444</v>
      </c>
      <c r="B448" s="77" t="n">
        <f aca="false">EOMONTH(Input!$C$7,A448)</f>
        <v>56430</v>
      </c>
      <c r="C448" s="76" t="n">
        <f aca="false">DATEDIF(Input!$C$23,$B448,"Y")</f>
        <v>77</v>
      </c>
      <c r="E448" s="78" t="n">
        <f aca="false">IF(AND($B448&gt;Input!$G$50,$B448&lt;Input!$G$25),Input!$G$51,0)</f>
        <v>1800</v>
      </c>
    </row>
    <row r="449" customFormat="false" ht="12.8" hidden="false" customHeight="false" outlineLevel="0" collapsed="false">
      <c r="A449" s="76" t="n">
        <v>445</v>
      </c>
      <c r="B449" s="77" t="n">
        <f aca="false">EOMONTH(Input!$C$7,A449)</f>
        <v>56461</v>
      </c>
      <c r="C449" s="76" t="n">
        <f aca="false">DATEDIF(Input!$C$23,$B449,"Y")</f>
        <v>77</v>
      </c>
      <c r="E449" s="78" t="n">
        <f aca="false">IF(AND($B449&gt;Input!$G$50,$B449&lt;Input!$G$25),Input!$G$51,0)</f>
        <v>1800</v>
      </c>
    </row>
    <row r="450" customFormat="false" ht="12.8" hidden="false" customHeight="false" outlineLevel="0" collapsed="false">
      <c r="A450" s="76" t="n">
        <v>446</v>
      </c>
      <c r="B450" s="77" t="n">
        <f aca="false">EOMONTH(Input!$C$7,A450)</f>
        <v>56492</v>
      </c>
      <c r="C450" s="76" t="n">
        <f aca="false">DATEDIF(Input!$C$23,$B450,"Y")</f>
        <v>77</v>
      </c>
      <c r="E450" s="78" t="n">
        <f aca="false">IF(AND($B450&gt;Input!$G$50,$B450&lt;Input!$G$25),Input!$G$51,0)</f>
        <v>1800</v>
      </c>
    </row>
    <row r="451" customFormat="false" ht="12.8" hidden="false" customHeight="false" outlineLevel="0" collapsed="false">
      <c r="A451" s="76" t="n">
        <v>447</v>
      </c>
      <c r="B451" s="77" t="n">
        <f aca="false">EOMONTH(Input!$C$7,A451)</f>
        <v>56522</v>
      </c>
      <c r="C451" s="76" t="n">
        <f aca="false">DATEDIF(Input!$C$23,$B451,"Y")</f>
        <v>77</v>
      </c>
      <c r="E451" s="78" t="n">
        <f aca="false">IF(AND($B451&gt;Input!$G$50,$B451&lt;Input!$G$25),Input!$G$51,0)</f>
        <v>1800</v>
      </c>
    </row>
    <row r="452" customFormat="false" ht="12.8" hidden="false" customHeight="false" outlineLevel="0" collapsed="false">
      <c r="A452" s="76" t="n">
        <v>448</v>
      </c>
      <c r="B452" s="77" t="n">
        <f aca="false">EOMONTH(Input!$C$7,A452)</f>
        <v>56553</v>
      </c>
      <c r="C452" s="76" t="n">
        <f aca="false">DATEDIF(Input!$C$23,$B452,"Y")</f>
        <v>77</v>
      </c>
      <c r="E452" s="78" t="n">
        <f aca="false">IF(AND($B452&gt;Input!$G$50,$B452&lt;Input!$G$25),Input!$G$51,0)</f>
        <v>1800</v>
      </c>
    </row>
    <row r="453" customFormat="false" ht="12.8" hidden="false" customHeight="false" outlineLevel="0" collapsed="false">
      <c r="A453" s="76" t="n">
        <v>449</v>
      </c>
      <c r="B453" s="77" t="n">
        <f aca="false">EOMONTH(Input!$C$7,A453)</f>
        <v>56583</v>
      </c>
      <c r="C453" s="76" t="n">
        <f aca="false">DATEDIF(Input!$C$23,$B453,"Y")</f>
        <v>77</v>
      </c>
      <c r="E453" s="78" t="n">
        <f aca="false">IF(AND($B453&gt;Input!$G$50,$B453&lt;Input!$G$25),Input!$G$51,0)</f>
        <v>1800</v>
      </c>
    </row>
    <row r="454" customFormat="false" ht="12.8" hidden="false" customHeight="false" outlineLevel="0" collapsed="false">
      <c r="A454" s="76" t="n">
        <v>450</v>
      </c>
      <c r="B454" s="77" t="n">
        <f aca="false">EOMONTH(Input!$C$7,A454)</f>
        <v>56614</v>
      </c>
      <c r="C454" s="76" t="n">
        <f aca="false">DATEDIF(Input!$C$23,$B454,"Y")</f>
        <v>77</v>
      </c>
      <c r="E454" s="78" t="n">
        <f aca="false">IF(AND($B454&gt;Input!$G$50,$B454&lt;Input!$G$25),Input!$G$51,0)</f>
        <v>1800</v>
      </c>
    </row>
    <row r="455" customFormat="false" ht="12.8" hidden="false" customHeight="false" outlineLevel="0" collapsed="false">
      <c r="A455" s="76" t="n">
        <v>451</v>
      </c>
      <c r="B455" s="77" t="n">
        <f aca="false">EOMONTH(Input!$C$7,A455)</f>
        <v>56645</v>
      </c>
      <c r="C455" s="76" t="n">
        <f aca="false">DATEDIF(Input!$C$23,$B455,"Y")</f>
        <v>77</v>
      </c>
      <c r="E455" s="78" t="n">
        <f aca="false">IF(AND($B455&gt;Input!$G$50,$B455&lt;Input!$G$25),Input!$G$51,0)</f>
        <v>1800</v>
      </c>
    </row>
    <row r="456" customFormat="false" ht="12.8" hidden="false" customHeight="false" outlineLevel="0" collapsed="false">
      <c r="A456" s="76" t="n">
        <v>452</v>
      </c>
      <c r="B456" s="77" t="n">
        <f aca="false">EOMONTH(Input!$C$7,A456)</f>
        <v>56673</v>
      </c>
      <c r="C456" s="76" t="n">
        <f aca="false">DATEDIF(Input!$C$23,$B456,"Y")</f>
        <v>77</v>
      </c>
      <c r="E456" s="78" t="n">
        <f aca="false">IF(AND($B456&gt;Input!$G$50,$B456&lt;Input!$G$25),Input!$G$51,0)</f>
        <v>1800</v>
      </c>
    </row>
    <row r="457" customFormat="false" ht="12.8" hidden="false" customHeight="false" outlineLevel="0" collapsed="false">
      <c r="A457" s="76" t="n">
        <v>453</v>
      </c>
      <c r="B457" s="77" t="n">
        <f aca="false">EOMONTH(Input!$C$7,A457)</f>
        <v>56704</v>
      </c>
      <c r="C457" s="76" t="n">
        <f aca="false">DATEDIF(Input!$C$23,$B457,"Y")</f>
        <v>77</v>
      </c>
      <c r="E457" s="78" t="n">
        <f aca="false">IF(AND($B457&gt;Input!$G$50,$B457&lt;Input!$G$25),Input!$G$51,0)</f>
        <v>1800</v>
      </c>
    </row>
    <row r="458" customFormat="false" ht="12.8" hidden="false" customHeight="false" outlineLevel="0" collapsed="false">
      <c r="A458" s="76" t="n">
        <v>454</v>
      </c>
      <c r="B458" s="77" t="n">
        <f aca="false">EOMONTH(Input!$C$7,A458)</f>
        <v>56734</v>
      </c>
      <c r="C458" s="76" t="n">
        <f aca="false">DATEDIF(Input!$C$23,$B458,"Y")</f>
        <v>77</v>
      </c>
      <c r="E458" s="78" t="n">
        <f aca="false">IF(AND($B458&gt;Input!$G$50,$B458&lt;Input!$G$25),Input!$G$51,0)</f>
        <v>1800</v>
      </c>
    </row>
    <row r="459" customFormat="false" ht="12.8" hidden="false" customHeight="false" outlineLevel="0" collapsed="false">
      <c r="A459" s="76" t="n">
        <v>455</v>
      </c>
      <c r="B459" s="77" t="n">
        <f aca="false">EOMONTH(Input!$C$7,A459)</f>
        <v>56765</v>
      </c>
      <c r="C459" s="76" t="n">
        <f aca="false">DATEDIF(Input!$C$23,$B459,"Y")</f>
        <v>78</v>
      </c>
      <c r="E459" s="78" t="n">
        <f aca="false">IF(AND($B459&gt;Input!$G$50,$B459&lt;Input!$G$25),Input!$G$51,0)</f>
        <v>1800</v>
      </c>
    </row>
    <row r="460" customFormat="false" ht="12.8" hidden="false" customHeight="false" outlineLevel="0" collapsed="false">
      <c r="A460" s="76" t="n">
        <v>456</v>
      </c>
      <c r="B460" s="77" t="n">
        <f aca="false">EOMONTH(Input!$C$7,A460)</f>
        <v>56795</v>
      </c>
      <c r="C460" s="76" t="n">
        <f aca="false">DATEDIF(Input!$C$23,$B460,"Y")</f>
        <v>78</v>
      </c>
      <c r="E460" s="78" t="n">
        <f aca="false">IF(AND($B460&gt;Input!$G$50,$B460&lt;Input!$G$25),Input!$G$51,0)</f>
        <v>1800</v>
      </c>
    </row>
    <row r="461" customFormat="false" ht="12.8" hidden="false" customHeight="false" outlineLevel="0" collapsed="false">
      <c r="A461" s="76" t="n">
        <v>457</v>
      </c>
      <c r="B461" s="77" t="n">
        <f aca="false">EOMONTH(Input!$C$7,A461)</f>
        <v>56826</v>
      </c>
      <c r="C461" s="76" t="n">
        <f aca="false">DATEDIF(Input!$C$23,$B461,"Y")</f>
        <v>78</v>
      </c>
      <c r="E461" s="78" t="n">
        <f aca="false">IF(AND($B461&gt;Input!$G$50,$B461&lt;Input!$G$25),Input!$G$51,0)</f>
        <v>1800</v>
      </c>
    </row>
    <row r="462" customFormat="false" ht="12.8" hidden="false" customHeight="false" outlineLevel="0" collapsed="false">
      <c r="A462" s="76" t="n">
        <v>458</v>
      </c>
      <c r="B462" s="77" t="n">
        <f aca="false">EOMONTH(Input!$C$7,A462)</f>
        <v>56857</v>
      </c>
      <c r="C462" s="76" t="n">
        <f aca="false">DATEDIF(Input!$C$23,$B462,"Y")</f>
        <v>78</v>
      </c>
      <c r="E462" s="78" t="n">
        <f aca="false">IF(AND($B462&gt;Input!$G$50,$B462&lt;Input!$G$25),Input!$G$51,0)</f>
        <v>1800</v>
      </c>
    </row>
    <row r="463" customFormat="false" ht="12.8" hidden="false" customHeight="false" outlineLevel="0" collapsed="false">
      <c r="A463" s="76" t="n">
        <v>459</v>
      </c>
      <c r="B463" s="77" t="n">
        <f aca="false">EOMONTH(Input!$C$7,A463)</f>
        <v>56887</v>
      </c>
      <c r="C463" s="76" t="n">
        <f aca="false">DATEDIF(Input!$C$23,$B463,"Y")</f>
        <v>78</v>
      </c>
      <c r="E463" s="78" t="n">
        <f aca="false">IF(AND($B463&gt;Input!$G$50,$B463&lt;Input!$G$25),Input!$G$51,0)</f>
        <v>1800</v>
      </c>
    </row>
    <row r="464" customFormat="false" ht="12.8" hidden="false" customHeight="false" outlineLevel="0" collapsed="false">
      <c r="A464" s="76" t="n">
        <v>460</v>
      </c>
      <c r="B464" s="77" t="n">
        <f aca="false">EOMONTH(Input!$C$7,A464)</f>
        <v>56918</v>
      </c>
      <c r="C464" s="76" t="n">
        <f aca="false">DATEDIF(Input!$C$23,$B464,"Y")</f>
        <v>78</v>
      </c>
      <c r="E464" s="78" t="n">
        <f aca="false">IF(AND($B464&gt;Input!$G$50,$B464&lt;Input!$G$25),Input!$G$51,0)</f>
        <v>1800</v>
      </c>
    </row>
    <row r="465" customFormat="false" ht="12.8" hidden="false" customHeight="false" outlineLevel="0" collapsed="false">
      <c r="A465" s="76" t="n">
        <v>461</v>
      </c>
      <c r="B465" s="77" t="n">
        <f aca="false">EOMONTH(Input!$C$7,A465)</f>
        <v>56948</v>
      </c>
      <c r="C465" s="76" t="n">
        <f aca="false">DATEDIF(Input!$C$23,$B465,"Y")</f>
        <v>78</v>
      </c>
      <c r="E465" s="78" t="n">
        <f aca="false">IF(AND($B465&gt;Input!$G$50,$B465&lt;Input!$G$25),Input!$G$51,0)</f>
        <v>1800</v>
      </c>
    </row>
    <row r="466" customFormat="false" ht="12.8" hidden="false" customHeight="false" outlineLevel="0" collapsed="false">
      <c r="A466" s="76" t="n">
        <v>462</v>
      </c>
      <c r="B466" s="77" t="n">
        <f aca="false">EOMONTH(Input!$C$7,A466)</f>
        <v>56979</v>
      </c>
      <c r="C466" s="76" t="n">
        <f aca="false">DATEDIF(Input!$C$23,$B466,"Y")</f>
        <v>78</v>
      </c>
      <c r="E466" s="78" t="n">
        <f aca="false">IF(AND($B466&gt;Input!$G$50,$B466&lt;Input!$G$25),Input!$G$51,0)</f>
        <v>1800</v>
      </c>
    </row>
    <row r="467" customFormat="false" ht="12.8" hidden="false" customHeight="false" outlineLevel="0" collapsed="false">
      <c r="A467" s="76" t="n">
        <v>463</v>
      </c>
      <c r="B467" s="77" t="n">
        <f aca="false">EOMONTH(Input!$C$7,A467)</f>
        <v>57010</v>
      </c>
      <c r="C467" s="76" t="n">
        <f aca="false">DATEDIF(Input!$C$23,$B467,"Y")</f>
        <v>78</v>
      </c>
      <c r="E467" s="78" t="n">
        <f aca="false">IF(AND($B467&gt;Input!$G$50,$B467&lt;Input!$G$25),Input!$G$51,0)</f>
        <v>1800</v>
      </c>
    </row>
    <row r="468" customFormat="false" ht="12.8" hidden="false" customHeight="false" outlineLevel="0" collapsed="false">
      <c r="A468" s="76" t="n">
        <v>464</v>
      </c>
      <c r="B468" s="77" t="n">
        <f aca="false">EOMONTH(Input!$C$7,A468)</f>
        <v>57039</v>
      </c>
      <c r="C468" s="76" t="n">
        <f aca="false">DATEDIF(Input!$C$23,$B468,"Y")</f>
        <v>78</v>
      </c>
      <c r="E468" s="78" t="n">
        <f aca="false">IF(AND($B468&gt;Input!$G$50,$B468&lt;Input!$G$25),Input!$G$51,0)</f>
        <v>1800</v>
      </c>
    </row>
    <row r="469" customFormat="false" ht="12.8" hidden="false" customHeight="false" outlineLevel="0" collapsed="false">
      <c r="A469" s="76" t="n">
        <v>465</v>
      </c>
      <c r="B469" s="77" t="n">
        <f aca="false">EOMONTH(Input!$C$7,A469)</f>
        <v>57070</v>
      </c>
      <c r="C469" s="76" t="n">
        <f aca="false">DATEDIF(Input!$C$23,$B469,"Y")</f>
        <v>78</v>
      </c>
      <c r="E469" s="78" t="n">
        <f aca="false">IF(AND($B469&gt;Input!$G$50,$B469&lt;Input!$G$25),Input!$G$51,0)</f>
        <v>1800</v>
      </c>
    </row>
    <row r="470" customFormat="false" ht="12.8" hidden="false" customHeight="false" outlineLevel="0" collapsed="false">
      <c r="A470" s="76" t="n">
        <v>466</v>
      </c>
      <c r="B470" s="77" t="n">
        <f aca="false">EOMONTH(Input!$C$7,A470)</f>
        <v>57100</v>
      </c>
      <c r="C470" s="76" t="n">
        <f aca="false">DATEDIF(Input!$C$23,$B470,"Y")</f>
        <v>78</v>
      </c>
      <c r="E470" s="78" t="n">
        <f aca="false">IF(AND($B470&gt;Input!$G$50,$B470&lt;Input!$G$25),Input!$G$51,0)</f>
        <v>1800</v>
      </c>
    </row>
    <row r="471" customFormat="false" ht="12.8" hidden="false" customHeight="false" outlineLevel="0" collapsed="false">
      <c r="A471" s="76" t="n">
        <v>467</v>
      </c>
      <c r="B471" s="77" t="n">
        <f aca="false">EOMONTH(Input!$C$7,A471)</f>
        <v>57131</v>
      </c>
      <c r="C471" s="76" t="n">
        <f aca="false">DATEDIF(Input!$C$23,$B471,"Y")</f>
        <v>79</v>
      </c>
      <c r="E471" s="78" t="n">
        <f aca="false">IF(AND($B471&gt;Input!$G$50,$B471&lt;Input!$G$25),Input!$G$51,0)</f>
        <v>1800</v>
      </c>
    </row>
    <row r="472" customFormat="false" ht="12.8" hidden="false" customHeight="false" outlineLevel="0" collapsed="false">
      <c r="A472" s="76" t="n">
        <v>468</v>
      </c>
      <c r="B472" s="77" t="n">
        <f aca="false">EOMONTH(Input!$C$7,A472)</f>
        <v>57161</v>
      </c>
      <c r="C472" s="76" t="n">
        <f aca="false">DATEDIF(Input!$C$23,$B472,"Y")</f>
        <v>79</v>
      </c>
      <c r="E472" s="78" t="n">
        <f aca="false">IF(AND($B472&gt;Input!$G$50,$B472&lt;Input!$G$25),Input!$G$51,0)</f>
        <v>1800</v>
      </c>
    </row>
    <row r="473" customFormat="false" ht="12.8" hidden="false" customHeight="false" outlineLevel="0" collapsed="false">
      <c r="A473" s="76" t="n">
        <v>469</v>
      </c>
      <c r="B473" s="77" t="n">
        <f aca="false">EOMONTH(Input!$C$7,A473)</f>
        <v>57192</v>
      </c>
      <c r="C473" s="76" t="n">
        <f aca="false">DATEDIF(Input!$C$23,$B473,"Y")</f>
        <v>79</v>
      </c>
      <c r="E473" s="78" t="n">
        <f aca="false">IF(AND($B473&gt;Input!$G$50,$B473&lt;Input!$G$25),Input!$G$51,0)</f>
        <v>1800</v>
      </c>
    </row>
    <row r="474" customFormat="false" ht="12.8" hidden="false" customHeight="false" outlineLevel="0" collapsed="false">
      <c r="A474" s="76" t="n">
        <v>470</v>
      </c>
      <c r="B474" s="77" t="n">
        <f aca="false">EOMONTH(Input!$C$7,A474)</f>
        <v>57223</v>
      </c>
      <c r="C474" s="76" t="n">
        <f aca="false">DATEDIF(Input!$C$23,$B474,"Y")</f>
        <v>79</v>
      </c>
      <c r="E474" s="78" t="n">
        <f aca="false">IF(AND($B474&gt;Input!$G$50,$B474&lt;Input!$G$25),Input!$G$51,0)</f>
        <v>1800</v>
      </c>
    </row>
    <row r="475" customFormat="false" ht="12.8" hidden="false" customHeight="false" outlineLevel="0" collapsed="false">
      <c r="A475" s="76" t="n">
        <v>471</v>
      </c>
      <c r="B475" s="77" t="n">
        <f aca="false">EOMONTH(Input!$C$7,A475)</f>
        <v>57253</v>
      </c>
      <c r="C475" s="76" t="n">
        <f aca="false">DATEDIF(Input!$C$23,$B475,"Y")</f>
        <v>79</v>
      </c>
      <c r="E475" s="78" t="n">
        <f aca="false">IF(AND($B475&gt;Input!$G$50,$B475&lt;Input!$G$25),Input!$G$51,0)</f>
        <v>1800</v>
      </c>
    </row>
    <row r="476" customFormat="false" ht="12.8" hidden="false" customHeight="false" outlineLevel="0" collapsed="false">
      <c r="A476" s="76" t="n">
        <v>472</v>
      </c>
      <c r="B476" s="77" t="n">
        <f aca="false">EOMONTH(Input!$C$7,A476)</f>
        <v>57284</v>
      </c>
      <c r="C476" s="76" t="n">
        <f aca="false">DATEDIF(Input!$C$23,$B476,"Y")</f>
        <v>79</v>
      </c>
      <c r="E476" s="78" t="n">
        <f aca="false">IF(AND($B476&gt;Input!$G$50,$B476&lt;Input!$G$25),Input!$G$51,0)</f>
        <v>1800</v>
      </c>
    </row>
    <row r="477" customFormat="false" ht="12.8" hidden="false" customHeight="false" outlineLevel="0" collapsed="false">
      <c r="A477" s="76" t="n">
        <v>473</v>
      </c>
      <c r="B477" s="77" t="n">
        <f aca="false">EOMONTH(Input!$C$7,A477)</f>
        <v>57314</v>
      </c>
      <c r="C477" s="76" t="n">
        <f aca="false">DATEDIF(Input!$C$23,$B477,"Y")</f>
        <v>79</v>
      </c>
      <c r="E477" s="78" t="n">
        <f aca="false">IF(AND($B477&gt;Input!$G$50,$B477&lt;Input!$G$25),Input!$G$51,0)</f>
        <v>1800</v>
      </c>
    </row>
    <row r="478" customFormat="false" ht="12.8" hidden="false" customHeight="false" outlineLevel="0" collapsed="false">
      <c r="A478" s="76" t="n">
        <v>474</v>
      </c>
      <c r="B478" s="77" t="n">
        <f aca="false">EOMONTH(Input!$C$7,A478)</f>
        <v>57345</v>
      </c>
      <c r="C478" s="76" t="n">
        <f aca="false">DATEDIF(Input!$C$23,$B478,"Y")</f>
        <v>79</v>
      </c>
      <c r="E478" s="78" t="n">
        <f aca="false">IF(AND($B478&gt;Input!$G$50,$B478&lt;Input!$G$25),Input!$G$51,0)</f>
        <v>1800</v>
      </c>
    </row>
    <row r="479" customFormat="false" ht="12.8" hidden="false" customHeight="false" outlineLevel="0" collapsed="false">
      <c r="A479" s="76" t="n">
        <v>475</v>
      </c>
      <c r="B479" s="77" t="n">
        <f aca="false">EOMONTH(Input!$C$7,A479)</f>
        <v>57376</v>
      </c>
      <c r="C479" s="76" t="n">
        <f aca="false">DATEDIF(Input!$C$23,$B479,"Y")</f>
        <v>79</v>
      </c>
      <c r="E479" s="78" t="n">
        <f aca="false">IF(AND($B479&gt;Input!$G$50,$B479&lt;Input!$G$25),Input!$G$51,0)</f>
        <v>1800</v>
      </c>
    </row>
    <row r="480" customFormat="false" ht="12.8" hidden="false" customHeight="false" outlineLevel="0" collapsed="false">
      <c r="A480" s="76" t="n">
        <v>476</v>
      </c>
      <c r="B480" s="77" t="n">
        <f aca="false">EOMONTH(Input!$C$7,A480)</f>
        <v>57404</v>
      </c>
      <c r="C480" s="76" t="n">
        <f aca="false">DATEDIF(Input!$C$23,$B480,"Y")</f>
        <v>79</v>
      </c>
      <c r="E480" s="78" t="n">
        <f aca="false">IF(AND($B480&gt;Input!$G$50,$B480&lt;Input!$G$25),Input!$G$51,0)</f>
        <v>1800</v>
      </c>
    </row>
    <row r="481" customFormat="false" ht="12.8" hidden="false" customHeight="false" outlineLevel="0" collapsed="false">
      <c r="A481" s="76" t="n">
        <v>477</v>
      </c>
      <c r="B481" s="77" t="n">
        <f aca="false">EOMONTH(Input!$C$7,A481)</f>
        <v>57435</v>
      </c>
      <c r="C481" s="76" t="n">
        <f aca="false">DATEDIF(Input!$C$23,$B481,"Y")</f>
        <v>79</v>
      </c>
      <c r="E481" s="78" t="n">
        <f aca="false">IF(AND($B481&gt;Input!$G$50,$B481&lt;Input!$G$25),Input!$G$51,0)</f>
        <v>1800</v>
      </c>
    </row>
    <row r="482" customFormat="false" ht="12.8" hidden="false" customHeight="false" outlineLevel="0" collapsed="false">
      <c r="A482" s="76" t="n">
        <v>478</v>
      </c>
      <c r="B482" s="77" t="n">
        <f aca="false">EOMONTH(Input!$C$7,A482)</f>
        <v>57465</v>
      </c>
      <c r="C482" s="76" t="n">
        <f aca="false">DATEDIF(Input!$C$23,$B482,"Y")</f>
        <v>79</v>
      </c>
      <c r="E482" s="78" t="n">
        <f aca="false">IF(AND($B482&gt;Input!$G$50,$B482&lt;Input!$G$25),Input!$G$51,0)</f>
        <v>1800</v>
      </c>
    </row>
    <row r="483" customFormat="false" ht="12.8" hidden="false" customHeight="false" outlineLevel="0" collapsed="false">
      <c r="A483" s="76" t="n">
        <v>479</v>
      </c>
      <c r="B483" s="77" t="n">
        <f aca="false">EOMONTH(Input!$C$7,A483)</f>
        <v>57496</v>
      </c>
      <c r="C483" s="76" t="n">
        <f aca="false">DATEDIF(Input!$C$23,$B483,"Y")</f>
        <v>80</v>
      </c>
      <c r="E483" s="78" t="n">
        <f aca="false">IF(AND($B483&gt;Input!$G$50,$B483&lt;Input!$G$25),Input!$G$51,0)</f>
        <v>1800</v>
      </c>
    </row>
    <row r="484" customFormat="false" ht="12.8" hidden="false" customHeight="false" outlineLevel="0" collapsed="false">
      <c r="A484" s="76" t="n">
        <v>480</v>
      </c>
      <c r="B484" s="77" t="n">
        <f aca="false">EOMONTH(Input!$C$7,A484)</f>
        <v>57526</v>
      </c>
      <c r="C484" s="76" t="n">
        <f aca="false">DATEDIF(Input!$C$23,$B484,"Y")</f>
        <v>80</v>
      </c>
      <c r="E484" s="78" t="n">
        <f aca="false">IF(AND($B484&gt;Input!$G$50,$B484&lt;Input!$G$25),Input!$G$51,0)</f>
        <v>1800</v>
      </c>
    </row>
    <row r="485" customFormat="false" ht="12.8" hidden="false" customHeight="false" outlineLevel="0" collapsed="false">
      <c r="A485" s="76" t="n">
        <v>481</v>
      </c>
      <c r="B485" s="77" t="n">
        <f aca="false">EOMONTH(Input!$C$7,A485)</f>
        <v>57557</v>
      </c>
      <c r="C485" s="76" t="n">
        <f aca="false">DATEDIF(Input!$C$23,$B485,"Y")</f>
        <v>80</v>
      </c>
      <c r="E485" s="78" t="n">
        <f aca="false">IF(AND($B485&gt;Input!$G$50,$B485&lt;Input!$G$25),Input!$G$51,0)</f>
        <v>1800</v>
      </c>
    </row>
    <row r="486" customFormat="false" ht="12.8" hidden="false" customHeight="false" outlineLevel="0" collapsed="false">
      <c r="A486" s="76" t="n">
        <v>482</v>
      </c>
      <c r="B486" s="77" t="n">
        <f aca="false">EOMONTH(Input!$C$7,A486)</f>
        <v>57588</v>
      </c>
      <c r="C486" s="76" t="n">
        <f aca="false">DATEDIF(Input!$C$23,$B486,"Y")</f>
        <v>80</v>
      </c>
      <c r="E486" s="78" t="n">
        <f aca="false">IF(AND($B486&gt;Input!$G$50,$B486&lt;Input!$G$25),Input!$G$51,0)</f>
        <v>1800</v>
      </c>
    </row>
    <row r="487" customFormat="false" ht="12.8" hidden="false" customHeight="false" outlineLevel="0" collapsed="false">
      <c r="A487" s="76" t="n">
        <v>483</v>
      </c>
      <c r="B487" s="77" t="n">
        <f aca="false">EOMONTH(Input!$C$7,A487)</f>
        <v>57618</v>
      </c>
      <c r="C487" s="76" t="n">
        <f aca="false">DATEDIF(Input!$C$23,$B487,"Y")</f>
        <v>80</v>
      </c>
      <c r="E487" s="78" t="n">
        <f aca="false">IF(AND($B487&gt;Input!$G$50,$B487&lt;Input!$G$25),Input!$G$51,0)</f>
        <v>1800</v>
      </c>
    </row>
    <row r="488" customFormat="false" ht="12.8" hidden="false" customHeight="false" outlineLevel="0" collapsed="false">
      <c r="A488" s="76" t="n">
        <v>484</v>
      </c>
      <c r="B488" s="77" t="n">
        <f aca="false">EOMONTH(Input!$C$7,A488)</f>
        <v>57649</v>
      </c>
      <c r="C488" s="76" t="n">
        <f aca="false">DATEDIF(Input!$C$23,$B488,"Y")</f>
        <v>80</v>
      </c>
      <c r="E488" s="78" t="n">
        <f aca="false">IF(AND($B488&gt;Input!$G$50,$B488&lt;Input!$G$25),Input!$G$51,0)</f>
        <v>1800</v>
      </c>
    </row>
    <row r="489" customFormat="false" ht="12.8" hidden="false" customHeight="false" outlineLevel="0" collapsed="false">
      <c r="A489" s="76" t="n">
        <v>485</v>
      </c>
      <c r="B489" s="77" t="n">
        <f aca="false">EOMONTH(Input!$C$7,A489)</f>
        <v>57679</v>
      </c>
      <c r="C489" s="76" t="n">
        <f aca="false">DATEDIF(Input!$C$23,$B489,"Y")</f>
        <v>80</v>
      </c>
      <c r="E489" s="78" t="n">
        <f aca="false">IF(AND($B489&gt;Input!$G$50,$B489&lt;Input!$G$25),Input!$G$51,0)</f>
        <v>1800</v>
      </c>
    </row>
    <row r="490" customFormat="false" ht="12.8" hidden="false" customHeight="false" outlineLevel="0" collapsed="false">
      <c r="A490" s="76" t="n">
        <v>486</v>
      </c>
      <c r="B490" s="77" t="n">
        <f aca="false">EOMONTH(Input!$C$7,A490)</f>
        <v>57710</v>
      </c>
      <c r="C490" s="76" t="n">
        <f aca="false">DATEDIF(Input!$C$23,$B490,"Y")</f>
        <v>80</v>
      </c>
      <c r="E490" s="78" t="n">
        <f aca="false">IF(AND($B490&gt;Input!$G$50,$B490&lt;Input!$G$25),Input!$G$51,0)</f>
        <v>1800</v>
      </c>
    </row>
    <row r="491" customFormat="false" ht="12.8" hidden="false" customHeight="false" outlineLevel="0" collapsed="false">
      <c r="A491" s="76" t="n">
        <v>487</v>
      </c>
      <c r="B491" s="77" t="n">
        <f aca="false">EOMONTH(Input!$C$7,A491)</f>
        <v>57741</v>
      </c>
      <c r="C491" s="76" t="n">
        <f aca="false">DATEDIF(Input!$C$23,$B491,"Y")</f>
        <v>80</v>
      </c>
      <c r="E491" s="78" t="n">
        <f aca="false">IF(AND($B491&gt;Input!$G$50,$B491&lt;Input!$G$25),Input!$G$51,0)</f>
        <v>1800</v>
      </c>
    </row>
    <row r="492" customFormat="false" ht="12.8" hidden="false" customHeight="false" outlineLevel="0" collapsed="false">
      <c r="A492" s="76" t="n">
        <v>488</v>
      </c>
      <c r="B492" s="77" t="n">
        <f aca="false">EOMONTH(Input!$C$7,A492)</f>
        <v>57769</v>
      </c>
      <c r="C492" s="76" t="n">
        <f aca="false">DATEDIF(Input!$C$23,$B492,"Y")</f>
        <v>80</v>
      </c>
      <c r="E492" s="78" t="n">
        <f aca="false">IF(AND($B492&gt;Input!$G$50,$B492&lt;Input!$G$25),Input!$G$51,0)</f>
        <v>1800</v>
      </c>
    </row>
    <row r="493" customFormat="false" ht="12.8" hidden="false" customHeight="false" outlineLevel="0" collapsed="false">
      <c r="A493" s="76" t="n">
        <v>489</v>
      </c>
      <c r="B493" s="77" t="n">
        <f aca="false">EOMONTH(Input!$C$7,A493)</f>
        <v>57800</v>
      </c>
      <c r="C493" s="76" t="n">
        <f aca="false">DATEDIF(Input!$C$23,$B493,"Y")</f>
        <v>80</v>
      </c>
      <c r="E493" s="78" t="n">
        <f aca="false">IF(AND($B493&gt;Input!$G$50,$B493&lt;Input!$G$25),Input!$G$51,0)</f>
        <v>1800</v>
      </c>
    </row>
    <row r="494" customFormat="false" ht="12.8" hidden="false" customHeight="false" outlineLevel="0" collapsed="false">
      <c r="A494" s="76" t="n">
        <v>490</v>
      </c>
      <c r="B494" s="77" t="n">
        <f aca="false">EOMONTH(Input!$C$7,A494)</f>
        <v>57830</v>
      </c>
      <c r="C494" s="76" t="n">
        <f aca="false">DATEDIF(Input!$C$23,$B494,"Y")</f>
        <v>80</v>
      </c>
      <c r="E494" s="78" t="n">
        <f aca="false">IF(AND($B494&gt;Input!$G$50,$B494&lt;Input!$G$25),Input!$G$51,0)</f>
        <v>1800</v>
      </c>
    </row>
    <row r="495" customFormat="false" ht="12.8" hidden="false" customHeight="false" outlineLevel="0" collapsed="false">
      <c r="A495" s="76" t="n">
        <v>491</v>
      </c>
      <c r="B495" s="77" t="n">
        <f aca="false">EOMONTH(Input!$C$7,A495)</f>
        <v>57861</v>
      </c>
      <c r="C495" s="76" t="n">
        <f aca="false">DATEDIF(Input!$C$23,$B495,"Y")</f>
        <v>81</v>
      </c>
      <c r="E495" s="78" t="n">
        <f aca="false">IF(AND($B495&gt;Input!$G$50,$B495&lt;Input!$G$25),Input!$G$51,0)</f>
        <v>1800</v>
      </c>
    </row>
    <row r="496" customFormat="false" ht="12.8" hidden="false" customHeight="false" outlineLevel="0" collapsed="false">
      <c r="A496" s="76" t="n">
        <v>492</v>
      </c>
      <c r="B496" s="77" t="n">
        <f aca="false">EOMONTH(Input!$C$7,A496)</f>
        <v>57891</v>
      </c>
      <c r="C496" s="76" t="n">
        <f aca="false">DATEDIF(Input!$C$23,$B496,"Y")</f>
        <v>81</v>
      </c>
      <c r="E496" s="78" t="n">
        <f aca="false">IF(AND($B496&gt;Input!$G$50,$B496&lt;Input!$G$25),Input!$G$51,0)</f>
        <v>1800</v>
      </c>
    </row>
    <row r="497" customFormat="false" ht="12.8" hidden="false" customHeight="false" outlineLevel="0" collapsed="false">
      <c r="A497" s="76" t="n">
        <v>493</v>
      </c>
      <c r="B497" s="77" t="n">
        <f aca="false">EOMONTH(Input!$C$7,A497)</f>
        <v>57922</v>
      </c>
      <c r="C497" s="76" t="n">
        <f aca="false">DATEDIF(Input!$C$23,$B497,"Y")</f>
        <v>81</v>
      </c>
      <c r="E497" s="78" t="n">
        <f aca="false">IF(AND($B497&gt;Input!$G$50,$B497&lt;Input!$G$25),Input!$G$51,0)</f>
        <v>1800</v>
      </c>
    </row>
    <row r="498" customFormat="false" ht="12.8" hidden="false" customHeight="false" outlineLevel="0" collapsed="false">
      <c r="A498" s="76" t="n">
        <v>494</v>
      </c>
      <c r="B498" s="77" t="n">
        <f aca="false">EOMONTH(Input!$C$7,A498)</f>
        <v>57953</v>
      </c>
      <c r="C498" s="76" t="n">
        <f aca="false">DATEDIF(Input!$C$23,$B498,"Y")</f>
        <v>81</v>
      </c>
      <c r="E498" s="78" t="n">
        <f aca="false">IF(AND($B498&gt;Input!$G$50,$B498&lt;Input!$G$25),Input!$G$51,0)</f>
        <v>1800</v>
      </c>
    </row>
    <row r="499" customFormat="false" ht="12.8" hidden="false" customHeight="false" outlineLevel="0" collapsed="false">
      <c r="A499" s="76" t="n">
        <v>495</v>
      </c>
      <c r="B499" s="77" t="n">
        <f aca="false">EOMONTH(Input!$C$7,A499)</f>
        <v>57983</v>
      </c>
      <c r="C499" s="76" t="n">
        <f aca="false">DATEDIF(Input!$C$23,$B499,"Y")</f>
        <v>81</v>
      </c>
      <c r="E499" s="78" t="n">
        <f aca="false">IF(AND($B499&gt;Input!$G$50,$B499&lt;Input!$G$25),Input!$G$51,0)</f>
        <v>1800</v>
      </c>
    </row>
    <row r="500" customFormat="false" ht="12.8" hidden="false" customHeight="false" outlineLevel="0" collapsed="false">
      <c r="A500" s="76" t="n">
        <v>496</v>
      </c>
      <c r="B500" s="77" t="n">
        <f aca="false">EOMONTH(Input!$C$7,A500)</f>
        <v>58014</v>
      </c>
      <c r="C500" s="76" t="n">
        <f aca="false">DATEDIF(Input!$C$23,$B500,"Y")</f>
        <v>81</v>
      </c>
      <c r="E500" s="78" t="n">
        <f aca="false">IF(AND($B500&gt;Input!$G$50,$B500&lt;Input!$G$25),Input!$G$51,0)</f>
        <v>1800</v>
      </c>
    </row>
    <row r="501" customFormat="false" ht="12.8" hidden="false" customHeight="false" outlineLevel="0" collapsed="false">
      <c r="A501" s="76" t="n">
        <v>497</v>
      </c>
      <c r="B501" s="77" t="n">
        <f aca="false">EOMONTH(Input!$C$7,A501)</f>
        <v>58044</v>
      </c>
      <c r="C501" s="76" t="n">
        <f aca="false">DATEDIF(Input!$C$23,$B501,"Y")</f>
        <v>81</v>
      </c>
      <c r="E501" s="78" t="n">
        <f aca="false">IF(AND($B501&gt;Input!$G$50,$B501&lt;Input!$G$25),Input!$G$51,0)</f>
        <v>1800</v>
      </c>
    </row>
    <row r="502" customFormat="false" ht="12.8" hidden="false" customHeight="false" outlineLevel="0" collapsed="false">
      <c r="A502" s="76" t="n">
        <v>498</v>
      </c>
      <c r="B502" s="77" t="n">
        <f aca="false">EOMONTH(Input!$C$7,A502)</f>
        <v>58075</v>
      </c>
      <c r="C502" s="76" t="n">
        <f aca="false">DATEDIF(Input!$C$23,$B502,"Y")</f>
        <v>81</v>
      </c>
      <c r="E502" s="78" t="n">
        <f aca="false">IF(AND($B502&gt;Input!$G$50,$B502&lt;Input!$G$25),Input!$G$51,0)</f>
        <v>1800</v>
      </c>
    </row>
    <row r="503" customFormat="false" ht="12.8" hidden="false" customHeight="false" outlineLevel="0" collapsed="false">
      <c r="A503" s="76" t="n">
        <v>499</v>
      </c>
      <c r="B503" s="77" t="n">
        <f aca="false">EOMONTH(Input!$C$7,A503)</f>
        <v>58106</v>
      </c>
      <c r="C503" s="76" t="n">
        <f aca="false">DATEDIF(Input!$C$23,$B503,"Y")</f>
        <v>81</v>
      </c>
      <c r="E503" s="78" t="n">
        <f aca="false">IF(AND($B503&gt;Input!$G$50,$B503&lt;Input!$G$25),Input!$G$51,0)</f>
        <v>1800</v>
      </c>
    </row>
    <row r="504" customFormat="false" ht="12.8" hidden="false" customHeight="false" outlineLevel="0" collapsed="false">
      <c r="A504" s="76" t="n">
        <v>500</v>
      </c>
      <c r="B504" s="77" t="n">
        <f aca="false">EOMONTH(Input!$C$7,A504)</f>
        <v>58134</v>
      </c>
      <c r="C504" s="76" t="n">
        <f aca="false">DATEDIF(Input!$C$23,$B504,"Y")</f>
        <v>81</v>
      </c>
      <c r="E504" s="78" t="n">
        <f aca="false">IF(AND($B504&gt;Input!$G$50,$B504&lt;Input!$G$25),Input!$G$51,0)</f>
        <v>1800</v>
      </c>
    </row>
    <row r="505" customFormat="false" ht="12.8" hidden="false" customHeight="false" outlineLevel="0" collapsed="false">
      <c r="A505" s="76" t="n">
        <v>501</v>
      </c>
      <c r="B505" s="77" t="n">
        <f aca="false">EOMONTH(Input!$C$7,A505)</f>
        <v>58165</v>
      </c>
      <c r="C505" s="76" t="n">
        <f aca="false">DATEDIF(Input!$C$23,$B505,"Y")</f>
        <v>81</v>
      </c>
      <c r="E505" s="78" t="n">
        <f aca="false">IF(AND($B505&gt;Input!$G$50,$B505&lt;Input!$G$25),Input!$G$51,0)</f>
        <v>1800</v>
      </c>
    </row>
    <row r="506" customFormat="false" ht="12.8" hidden="false" customHeight="false" outlineLevel="0" collapsed="false">
      <c r="A506" s="76" t="n">
        <v>502</v>
      </c>
      <c r="B506" s="77" t="n">
        <f aca="false">EOMONTH(Input!$C$7,A506)</f>
        <v>58195</v>
      </c>
      <c r="C506" s="76" t="n">
        <f aca="false">DATEDIF(Input!$C$23,$B506,"Y")</f>
        <v>81</v>
      </c>
      <c r="E506" s="78" t="n">
        <f aca="false">IF(AND($B506&gt;Input!$G$50,$B506&lt;Input!$G$25),Input!$G$51,0)</f>
        <v>1800</v>
      </c>
    </row>
    <row r="507" customFormat="false" ht="12.8" hidden="false" customHeight="false" outlineLevel="0" collapsed="false">
      <c r="A507" s="76" t="n">
        <v>503</v>
      </c>
      <c r="B507" s="77" t="n">
        <f aca="false">EOMONTH(Input!$C$7,A507)</f>
        <v>58226</v>
      </c>
      <c r="C507" s="76" t="n">
        <f aca="false">DATEDIF(Input!$C$23,$B507,"Y")</f>
        <v>82</v>
      </c>
      <c r="E507" s="78" t="n">
        <f aca="false">IF(AND($B507&gt;Input!$G$50,$B507&lt;Input!$G$25),Input!$G$51,0)</f>
        <v>1800</v>
      </c>
    </row>
    <row r="508" customFormat="false" ht="12.8" hidden="false" customHeight="false" outlineLevel="0" collapsed="false">
      <c r="A508" s="76" t="n">
        <v>504</v>
      </c>
      <c r="B508" s="77" t="n">
        <f aca="false">EOMONTH(Input!$C$7,A508)</f>
        <v>58256</v>
      </c>
      <c r="C508" s="76" t="n">
        <f aca="false">DATEDIF(Input!$C$23,$B508,"Y")</f>
        <v>82</v>
      </c>
      <c r="E508" s="78" t="n">
        <f aca="false">IF(AND($B508&gt;Input!$G$50,$B508&lt;Input!$G$25),Input!$G$51,0)</f>
        <v>1800</v>
      </c>
    </row>
    <row r="509" customFormat="false" ht="12.8" hidden="false" customHeight="false" outlineLevel="0" collapsed="false">
      <c r="A509" s="76" t="n">
        <v>505</v>
      </c>
      <c r="B509" s="77" t="n">
        <f aca="false">EOMONTH(Input!$C$7,A509)</f>
        <v>58287</v>
      </c>
      <c r="C509" s="76" t="n">
        <f aca="false">DATEDIF(Input!$C$23,$B509,"Y")</f>
        <v>82</v>
      </c>
      <c r="E509" s="78" t="n">
        <f aca="false">IF(AND($B509&gt;Input!$G$50,$B509&lt;Input!$G$25),Input!$G$51,0)</f>
        <v>1800</v>
      </c>
    </row>
    <row r="510" customFormat="false" ht="12.8" hidden="false" customHeight="false" outlineLevel="0" collapsed="false">
      <c r="A510" s="76" t="n">
        <v>506</v>
      </c>
      <c r="B510" s="77" t="n">
        <f aca="false">EOMONTH(Input!$C$7,A510)</f>
        <v>58318</v>
      </c>
      <c r="C510" s="76" t="n">
        <f aca="false">DATEDIF(Input!$C$23,$B510,"Y")</f>
        <v>82</v>
      </c>
      <c r="E510" s="78" t="n">
        <f aca="false">IF(AND($B510&gt;Input!$G$50,$B510&lt;Input!$G$25),Input!$G$51,0)</f>
        <v>1800</v>
      </c>
    </row>
    <row r="511" customFormat="false" ht="12.8" hidden="false" customHeight="false" outlineLevel="0" collapsed="false">
      <c r="A511" s="76" t="n">
        <v>507</v>
      </c>
      <c r="B511" s="77" t="n">
        <f aca="false">EOMONTH(Input!$C$7,A511)</f>
        <v>58348</v>
      </c>
      <c r="C511" s="76" t="n">
        <f aca="false">DATEDIF(Input!$C$23,$B511,"Y")</f>
        <v>82</v>
      </c>
      <c r="E511" s="78" t="n">
        <f aca="false">IF(AND($B511&gt;Input!$G$50,$B511&lt;Input!$G$25),Input!$G$51,0)</f>
        <v>1800</v>
      </c>
    </row>
    <row r="512" customFormat="false" ht="12.8" hidden="false" customHeight="false" outlineLevel="0" collapsed="false">
      <c r="A512" s="76" t="n">
        <v>508</v>
      </c>
      <c r="B512" s="77" t="n">
        <f aca="false">EOMONTH(Input!$C$7,A512)</f>
        <v>58379</v>
      </c>
      <c r="C512" s="76" t="n">
        <f aca="false">DATEDIF(Input!$C$23,$B512,"Y")</f>
        <v>82</v>
      </c>
      <c r="E512" s="78" t="n">
        <f aca="false">IF(AND($B512&gt;Input!$G$50,$B512&lt;Input!$G$25),Input!$G$51,0)</f>
        <v>1800</v>
      </c>
    </row>
    <row r="513" customFormat="false" ht="12.8" hidden="false" customHeight="false" outlineLevel="0" collapsed="false">
      <c r="A513" s="76" t="n">
        <v>509</v>
      </c>
      <c r="B513" s="77" t="n">
        <f aca="false">EOMONTH(Input!$C$7,A513)</f>
        <v>58409</v>
      </c>
      <c r="C513" s="76" t="n">
        <f aca="false">DATEDIF(Input!$C$23,$B513,"Y")</f>
        <v>82</v>
      </c>
      <c r="E513" s="78" t="n">
        <f aca="false">IF(AND($B513&gt;Input!$G$50,$B513&lt;Input!$G$25),Input!$G$51,0)</f>
        <v>1800</v>
      </c>
    </row>
    <row r="514" customFormat="false" ht="12.8" hidden="false" customHeight="false" outlineLevel="0" collapsed="false">
      <c r="A514" s="76" t="n">
        <v>510</v>
      </c>
      <c r="B514" s="77" t="n">
        <f aca="false">EOMONTH(Input!$C$7,A514)</f>
        <v>58440</v>
      </c>
      <c r="C514" s="76" t="n">
        <f aca="false">DATEDIF(Input!$C$23,$B514,"Y")</f>
        <v>82</v>
      </c>
      <c r="E514" s="78" t="n">
        <f aca="false">IF(AND($B514&gt;Input!$G$50,$B514&lt;Input!$G$25),Input!$G$51,0)</f>
        <v>1800</v>
      </c>
    </row>
    <row r="515" customFormat="false" ht="12.8" hidden="false" customHeight="false" outlineLevel="0" collapsed="false">
      <c r="A515" s="76" t="n">
        <v>511</v>
      </c>
      <c r="B515" s="77" t="n">
        <f aca="false">EOMONTH(Input!$C$7,A515)</f>
        <v>58471</v>
      </c>
      <c r="C515" s="76" t="n">
        <f aca="false">DATEDIF(Input!$C$23,$B515,"Y")</f>
        <v>82</v>
      </c>
      <c r="E515" s="78" t="n">
        <f aca="false">IF(AND($B515&gt;Input!$G$50,$B515&lt;Input!$G$25),Input!$G$51,0)</f>
        <v>1800</v>
      </c>
    </row>
    <row r="516" customFormat="false" ht="12.8" hidden="false" customHeight="false" outlineLevel="0" collapsed="false">
      <c r="A516" s="76" t="n">
        <v>512</v>
      </c>
      <c r="B516" s="77" t="n">
        <f aca="false">EOMONTH(Input!$C$7,A516)</f>
        <v>58500</v>
      </c>
      <c r="C516" s="76" t="n">
        <f aca="false">DATEDIF(Input!$C$23,$B516,"Y")</f>
        <v>82</v>
      </c>
      <c r="E516" s="78" t="n">
        <f aca="false">IF(AND($B516&gt;Input!$G$50,$B516&lt;Input!$G$25),Input!$G$51,0)</f>
        <v>1800</v>
      </c>
    </row>
    <row r="517" customFormat="false" ht="12.8" hidden="false" customHeight="false" outlineLevel="0" collapsed="false">
      <c r="A517" s="76" t="n">
        <v>513</v>
      </c>
      <c r="B517" s="77" t="n">
        <f aca="false">EOMONTH(Input!$C$7,A517)</f>
        <v>58531</v>
      </c>
      <c r="C517" s="76" t="n">
        <f aca="false">DATEDIF(Input!$C$23,$B517,"Y")</f>
        <v>82</v>
      </c>
      <c r="E517" s="78" t="n">
        <f aca="false">IF(AND($B517&gt;Input!$G$50,$B517&lt;Input!$G$25),Input!$G$51,0)</f>
        <v>1800</v>
      </c>
    </row>
    <row r="518" customFormat="false" ht="12.8" hidden="false" customHeight="false" outlineLevel="0" collapsed="false">
      <c r="A518" s="76" t="n">
        <v>514</v>
      </c>
      <c r="B518" s="77" t="n">
        <f aca="false">EOMONTH(Input!$C$7,A518)</f>
        <v>58561</v>
      </c>
      <c r="C518" s="76" t="n">
        <f aca="false">DATEDIF(Input!$C$23,$B518,"Y")</f>
        <v>82</v>
      </c>
      <c r="E518" s="78" t="n">
        <f aca="false">IF(AND($B518&gt;Input!$G$50,$B518&lt;Input!$G$25),Input!$G$51,0)</f>
        <v>1800</v>
      </c>
    </row>
    <row r="519" customFormat="false" ht="12.8" hidden="false" customHeight="false" outlineLevel="0" collapsed="false">
      <c r="A519" s="76" t="n">
        <v>515</v>
      </c>
      <c r="B519" s="77" t="n">
        <f aca="false">EOMONTH(Input!$C$7,A519)</f>
        <v>58592</v>
      </c>
      <c r="C519" s="76" t="n">
        <f aca="false">DATEDIF(Input!$C$23,$B519,"Y")</f>
        <v>83</v>
      </c>
      <c r="E519" s="78" t="n">
        <f aca="false">IF(AND($B519&gt;Input!$G$50,$B519&lt;Input!$G$25),Input!$G$51,0)</f>
        <v>1800</v>
      </c>
    </row>
    <row r="520" customFormat="false" ht="12.8" hidden="false" customHeight="false" outlineLevel="0" collapsed="false">
      <c r="A520" s="76" t="n">
        <v>516</v>
      </c>
      <c r="B520" s="77" t="n">
        <f aca="false">EOMONTH(Input!$C$7,A520)</f>
        <v>58622</v>
      </c>
      <c r="C520" s="76" t="n">
        <f aca="false">DATEDIF(Input!$C$23,$B520,"Y")</f>
        <v>83</v>
      </c>
      <c r="E520" s="78" t="n">
        <f aca="false">IF(AND($B520&gt;Input!$G$50,$B520&lt;Input!$G$25),Input!$G$51,0)</f>
        <v>1800</v>
      </c>
    </row>
    <row r="521" customFormat="false" ht="12.8" hidden="false" customHeight="false" outlineLevel="0" collapsed="false">
      <c r="A521" s="76" t="n">
        <v>517</v>
      </c>
      <c r="B521" s="77" t="n">
        <f aca="false">EOMONTH(Input!$C$7,A521)</f>
        <v>58653</v>
      </c>
      <c r="C521" s="76" t="n">
        <f aca="false">DATEDIF(Input!$C$23,$B521,"Y")</f>
        <v>83</v>
      </c>
      <c r="E521" s="78" t="n">
        <f aca="false">IF(AND($B521&gt;Input!$G$50,$B521&lt;Input!$G$25),Input!$G$51,0)</f>
        <v>1800</v>
      </c>
    </row>
    <row r="522" customFormat="false" ht="12.8" hidden="false" customHeight="false" outlineLevel="0" collapsed="false">
      <c r="A522" s="76" t="n">
        <v>518</v>
      </c>
      <c r="B522" s="77" t="n">
        <f aca="false">EOMONTH(Input!$C$7,A522)</f>
        <v>58684</v>
      </c>
      <c r="C522" s="76" t="n">
        <f aca="false">DATEDIF(Input!$C$23,$B522,"Y")</f>
        <v>83</v>
      </c>
      <c r="E522" s="78" t="n">
        <f aca="false">IF(AND($B522&gt;Input!$G$50,$B522&lt;Input!$G$25),Input!$G$51,0)</f>
        <v>1800</v>
      </c>
    </row>
    <row r="523" customFormat="false" ht="12.8" hidden="false" customHeight="false" outlineLevel="0" collapsed="false">
      <c r="A523" s="76" t="n">
        <v>519</v>
      </c>
      <c r="B523" s="77" t="n">
        <f aca="false">EOMONTH(Input!$C$7,A523)</f>
        <v>58714</v>
      </c>
      <c r="C523" s="76" t="n">
        <f aca="false">DATEDIF(Input!$C$23,$B523,"Y")</f>
        <v>83</v>
      </c>
      <c r="E523" s="78" t="n">
        <f aca="false">IF(AND($B523&gt;Input!$G$50,$B523&lt;Input!$G$25),Input!$G$51,0)</f>
        <v>1800</v>
      </c>
    </row>
    <row r="524" customFormat="false" ht="12.8" hidden="false" customHeight="false" outlineLevel="0" collapsed="false">
      <c r="A524" s="76" t="n">
        <v>520</v>
      </c>
      <c r="B524" s="77" t="n">
        <f aca="false">EOMONTH(Input!$C$7,A524)</f>
        <v>58745</v>
      </c>
      <c r="C524" s="76" t="n">
        <f aca="false">DATEDIF(Input!$C$23,$B524,"Y")</f>
        <v>83</v>
      </c>
      <c r="E524" s="78" t="n">
        <f aca="false">IF(AND($B524&gt;Input!$G$50,$B524&lt;Input!$G$25),Input!$G$51,0)</f>
        <v>1800</v>
      </c>
    </row>
    <row r="525" customFormat="false" ht="12.8" hidden="false" customHeight="false" outlineLevel="0" collapsed="false">
      <c r="A525" s="76" t="n">
        <v>521</v>
      </c>
      <c r="B525" s="77" t="n">
        <f aca="false">EOMONTH(Input!$C$7,A525)</f>
        <v>58775</v>
      </c>
      <c r="C525" s="76" t="n">
        <f aca="false">DATEDIF(Input!$C$23,$B525,"Y")</f>
        <v>83</v>
      </c>
      <c r="E525" s="78" t="n">
        <f aca="false">IF(AND($B525&gt;Input!$G$50,$B525&lt;Input!$G$25),Input!$G$51,0)</f>
        <v>1800</v>
      </c>
    </row>
    <row r="526" customFormat="false" ht="12.8" hidden="false" customHeight="false" outlineLevel="0" collapsed="false">
      <c r="A526" s="76" t="n">
        <v>522</v>
      </c>
      <c r="B526" s="77" t="n">
        <f aca="false">EOMONTH(Input!$C$7,A526)</f>
        <v>58806</v>
      </c>
      <c r="C526" s="76" t="n">
        <f aca="false">DATEDIF(Input!$C$23,$B526,"Y")</f>
        <v>83</v>
      </c>
      <c r="E526" s="78" t="n">
        <f aca="false">IF(AND($B526&gt;Input!$G$50,$B526&lt;Input!$G$25),Input!$G$51,0)</f>
        <v>1800</v>
      </c>
    </row>
    <row r="527" customFormat="false" ht="12.8" hidden="false" customHeight="false" outlineLevel="0" collapsed="false">
      <c r="A527" s="76" t="n">
        <v>523</v>
      </c>
      <c r="B527" s="77" t="n">
        <f aca="false">EOMONTH(Input!$C$7,A527)</f>
        <v>58837</v>
      </c>
      <c r="C527" s="76" t="n">
        <f aca="false">DATEDIF(Input!$C$23,$B527,"Y")</f>
        <v>83</v>
      </c>
      <c r="E527" s="78" t="n">
        <f aca="false">IF(AND($B527&gt;Input!$G$50,$B527&lt;Input!$G$25),Input!$G$51,0)</f>
        <v>1800</v>
      </c>
    </row>
    <row r="528" customFormat="false" ht="12.8" hidden="false" customHeight="false" outlineLevel="0" collapsed="false">
      <c r="A528" s="76" t="n">
        <v>524</v>
      </c>
      <c r="B528" s="77" t="n">
        <f aca="false">EOMONTH(Input!$C$7,A528)</f>
        <v>58865</v>
      </c>
      <c r="C528" s="76" t="n">
        <f aca="false">DATEDIF(Input!$C$23,$B528,"Y")</f>
        <v>83</v>
      </c>
      <c r="E528" s="78" t="n">
        <f aca="false">IF(AND($B528&gt;Input!$G$50,$B528&lt;Input!$G$25),Input!$G$51,0)</f>
        <v>1800</v>
      </c>
    </row>
    <row r="529" customFormat="false" ht="12.8" hidden="false" customHeight="false" outlineLevel="0" collapsed="false">
      <c r="A529" s="76" t="n">
        <v>525</v>
      </c>
      <c r="B529" s="77" t="n">
        <f aca="false">EOMONTH(Input!$C$7,A529)</f>
        <v>58896</v>
      </c>
      <c r="C529" s="76" t="n">
        <f aca="false">DATEDIF(Input!$C$23,$B529,"Y")</f>
        <v>83</v>
      </c>
      <c r="E529" s="78" t="n">
        <f aca="false">IF(AND($B529&gt;Input!$G$50,$B529&lt;Input!$G$25),Input!$G$51,0)</f>
        <v>1800</v>
      </c>
    </row>
    <row r="530" customFormat="false" ht="12.8" hidden="false" customHeight="false" outlineLevel="0" collapsed="false">
      <c r="A530" s="76" t="n">
        <v>526</v>
      </c>
      <c r="B530" s="77" t="n">
        <f aca="false">EOMONTH(Input!$C$7,A530)</f>
        <v>58926</v>
      </c>
      <c r="C530" s="76" t="n">
        <f aca="false">DATEDIF(Input!$C$23,$B530,"Y")</f>
        <v>83</v>
      </c>
      <c r="E530" s="78" t="n">
        <f aca="false">IF(AND($B530&gt;Input!$G$50,$B530&lt;Input!$G$25),Input!$G$51,0)</f>
        <v>1800</v>
      </c>
    </row>
    <row r="531" customFormat="false" ht="12.8" hidden="false" customHeight="false" outlineLevel="0" collapsed="false">
      <c r="A531" s="76" t="n">
        <v>527</v>
      </c>
      <c r="B531" s="77" t="n">
        <f aca="false">EOMONTH(Input!$C$7,A531)</f>
        <v>58957</v>
      </c>
      <c r="C531" s="76" t="n">
        <f aca="false">DATEDIF(Input!$C$23,$B531,"Y")</f>
        <v>84</v>
      </c>
      <c r="E531" s="78" t="n">
        <f aca="false">IF(AND($B531&gt;Input!$G$50,$B531&lt;Input!$G$25),Input!$G$51,0)</f>
        <v>1800</v>
      </c>
    </row>
    <row r="532" customFormat="false" ht="12.8" hidden="false" customHeight="false" outlineLevel="0" collapsed="false">
      <c r="A532" s="76" t="n">
        <v>528</v>
      </c>
      <c r="B532" s="77" t="n">
        <f aca="false">EOMONTH(Input!$C$7,A532)</f>
        <v>58987</v>
      </c>
      <c r="C532" s="76" t="n">
        <f aca="false">DATEDIF(Input!$C$23,$B532,"Y")</f>
        <v>84</v>
      </c>
      <c r="E532" s="78" t="n">
        <f aca="false">IF(AND($B532&gt;Input!$G$50,$B532&lt;Input!$G$25),Input!$G$51,0)</f>
        <v>1800</v>
      </c>
    </row>
    <row r="533" customFormat="false" ht="12.8" hidden="false" customHeight="false" outlineLevel="0" collapsed="false">
      <c r="A533" s="76" t="n">
        <v>529</v>
      </c>
      <c r="B533" s="77" t="n">
        <f aca="false">EOMONTH(Input!$C$7,A533)</f>
        <v>59018</v>
      </c>
      <c r="C533" s="76" t="n">
        <f aca="false">DATEDIF(Input!$C$23,$B533,"Y")</f>
        <v>84</v>
      </c>
      <c r="E533" s="78" t="n">
        <f aca="false">IF(AND($B533&gt;Input!$G$50,$B533&lt;Input!$G$25),Input!$G$51,0)</f>
        <v>1800</v>
      </c>
    </row>
    <row r="534" customFormat="false" ht="12.8" hidden="false" customHeight="false" outlineLevel="0" collapsed="false">
      <c r="A534" s="76" t="n">
        <v>530</v>
      </c>
      <c r="B534" s="77" t="n">
        <f aca="false">EOMONTH(Input!$C$7,A534)</f>
        <v>59049</v>
      </c>
      <c r="C534" s="76" t="n">
        <f aca="false">DATEDIF(Input!$C$23,$B534,"Y")</f>
        <v>84</v>
      </c>
      <c r="E534" s="78" t="n">
        <f aca="false">IF(AND($B534&gt;Input!$G$50,$B534&lt;Input!$G$25),Input!$G$51,0)</f>
        <v>1800</v>
      </c>
    </row>
    <row r="535" customFormat="false" ht="12.8" hidden="false" customHeight="false" outlineLevel="0" collapsed="false">
      <c r="A535" s="76" t="n">
        <v>531</v>
      </c>
      <c r="B535" s="77" t="n">
        <f aca="false">EOMONTH(Input!$C$7,A535)</f>
        <v>59079</v>
      </c>
      <c r="C535" s="76" t="n">
        <f aca="false">DATEDIF(Input!$C$23,$B535,"Y")</f>
        <v>84</v>
      </c>
      <c r="E535" s="78" t="n">
        <f aca="false">IF(AND($B535&gt;Input!$G$50,$B535&lt;Input!$G$25),Input!$G$51,0)</f>
        <v>1800</v>
      </c>
    </row>
    <row r="536" customFormat="false" ht="12.8" hidden="false" customHeight="false" outlineLevel="0" collapsed="false">
      <c r="A536" s="76" t="n">
        <v>532</v>
      </c>
      <c r="B536" s="77" t="n">
        <f aca="false">EOMONTH(Input!$C$7,A536)</f>
        <v>59110</v>
      </c>
      <c r="C536" s="76" t="n">
        <f aca="false">DATEDIF(Input!$C$23,$B536,"Y")</f>
        <v>84</v>
      </c>
      <c r="E536" s="78" t="n">
        <f aca="false">IF(AND($B536&gt;Input!$G$50,$B536&lt;Input!$G$25),Input!$G$51,0)</f>
        <v>1800</v>
      </c>
    </row>
    <row r="537" customFormat="false" ht="12.8" hidden="false" customHeight="false" outlineLevel="0" collapsed="false">
      <c r="A537" s="76" t="n">
        <v>533</v>
      </c>
      <c r="B537" s="77" t="n">
        <f aca="false">EOMONTH(Input!$C$7,A537)</f>
        <v>59140</v>
      </c>
      <c r="C537" s="76" t="n">
        <f aca="false">DATEDIF(Input!$C$23,$B537,"Y")</f>
        <v>84</v>
      </c>
      <c r="E537" s="78" t="n">
        <f aca="false">IF(AND($B537&gt;Input!$G$50,$B537&lt;Input!$G$25),Input!$G$51,0)</f>
        <v>1800</v>
      </c>
    </row>
    <row r="538" customFormat="false" ht="12.8" hidden="false" customHeight="false" outlineLevel="0" collapsed="false">
      <c r="A538" s="76" t="n">
        <v>534</v>
      </c>
      <c r="B538" s="77" t="n">
        <f aca="false">EOMONTH(Input!$C$7,A538)</f>
        <v>59171</v>
      </c>
      <c r="C538" s="76" t="n">
        <f aca="false">DATEDIF(Input!$C$23,$B538,"Y")</f>
        <v>84</v>
      </c>
      <c r="E538" s="78" t="n">
        <f aca="false">IF(AND($B538&gt;Input!$G$50,$B538&lt;Input!$G$25),Input!$G$51,0)</f>
        <v>1800</v>
      </c>
    </row>
    <row r="539" customFormat="false" ht="12.8" hidden="false" customHeight="false" outlineLevel="0" collapsed="false">
      <c r="A539" s="76" t="n">
        <v>535</v>
      </c>
      <c r="B539" s="77" t="n">
        <f aca="false">EOMONTH(Input!$C$7,A539)</f>
        <v>59202</v>
      </c>
      <c r="C539" s="76" t="n">
        <f aca="false">DATEDIF(Input!$C$23,$B539,"Y")</f>
        <v>84</v>
      </c>
      <c r="E539" s="78" t="n">
        <f aca="false">IF(AND($B539&gt;Input!$G$50,$B539&lt;Input!$G$25),Input!$G$51,0)</f>
        <v>1800</v>
      </c>
    </row>
    <row r="540" customFormat="false" ht="12.8" hidden="false" customHeight="false" outlineLevel="0" collapsed="false">
      <c r="A540" s="76" t="n">
        <v>536</v>
      </c>
      <c r="B540" s="77" t="n">
        <f aca="false">EOMONTH(Input!$C$7,A540)</f>
        <v>59230</v>
      </c>
      <c r="C540" s="76" t="n">
        <f aca="false">DATEDIF(Input!$C$23,$B540,"Y")</f>
        <v>84</v>
      </c>
      <c r="E540" s="78" t="n">
        <f aca="false">IF(AND($B540&gt;Input!$G$50,$B540&lt;Input!$G$25),Input!$G$51,0)</f>
        <v>1800</v>
      </c>
    </row>
    <row r="541" customFormat="false" ht="12.8" hidden="false" customHeight="false" outlineLevel="0" collapsed="false">
      <c r="A541" s="76" t="n">
        <v>537</v>
      </c>
      <c r="B541" s="77" t="n">
        <f aca="false">EOMONTH(Input!$C$7,A541)</f>
        <v>59261</v>
      </c>
      <c r="C541" s="76" t="n">
        <f aca="false">DATEDIF(Input!$C$23,$B541,"Y")</f>
        <v>84</v>
      </c>
      <c r="E541" s="78" t="n">
        <f aca="false">IF(AND($B541&gt;Input!$G$50,$B541&lt;Input!$G$25),Input!$G$51,0)</f>
        <v>1800</v>
      </c>
    </row>
    <row r="542" customFormat="false" ht="12.8" hidden="false" customHeight="false" outlineLevel="0" collapsed="false">
      <c r="A542" s="76" t="n">
        <v>538</v>
      </c>
      <c r="B542" s="77" t="n">
        <f aca="false">EOMONTH(Input!$C$7,A542)</f>
        <v>59291</v>
      </c>
      <c r="C542" s="76" t="n">
        <f aca="false">DATEDIF(Input!$C$23,$B542,"Y")</f>
        <v>84</v>
      </c>
      <c r="E542" s="78" t="n">
        <f aca="false">IF(AND($B542&gt;Input!$G$50,$B542&lt;Input!$G$25),Input!$G$51,0)</f>
        <v>1800</v>
      </c>
    </row>
    <row r="543" customFormat="false" ht="12.8" hidden="false" customHeight="false" outlineLevel="0" collapsed="false">
      <c r="A543" s="76" t="n">
        <v>539</v>
      </c>
      <c r="B543" s="77" t="n">
        <f aca="false">EOMONTH(Input!$C$7,A543)</f>
        <v>59322</v>
      </c>
      <c r="C543" s="76" t="n">
        <f aca="false">DATEDIF(Input!$C$23,$B543,"Y")</f>
        <v>85</v>
      </c>
      <c r="E543" s="78" t="n">
        <f aca="false">IF(AND($B543&gt;Input!$G$50,$B543&lt;Input!$G$25),Input!$G$51,0)</f>
        <v>0</v>
      </c>
    </row>
    <row r="544" customFormat="false" ht="12.8" hidden="false" customHeight="false" outlineLevel="0" collapsed="false">
      <c r="A544" s="76" t="n">
        <v>540</v>
      </c>
      <c r="B544" s="77" t="n">
        <f aca="false">EOMONTH(Input!$C$7,A544)</f>
        <v>59352</v>
      </c>
      <c r="C544" s="76" t="n">
        <f aca="false">DATEDIF(Input!$C$23,$B544,"Y")</f>
        <v>85</v>
      </c>
      <c r="E544" s="78" t="n">
        <f aca="false">IF(AND($B544&gt;Input!$G$50,$B544&lt;Input!$G$25),Input!$G$51,0)</f>
        <v>0</v>
      </c>
    </row>
    <row r="545" customFormat="false" ht="12.8" hidden="false" customHeight="false" outlineLevel="0" collapsed="false">
      <c r="A545" s="76" t="n">
        <v>541</v>
      </c>
      <c r="B545" s="77" t="n">
        <f aca="false">EOMONTH(Input!$C$7,A545)</f>
        <v>59383</v>
      </c>
      <c r="C545" s="76" t="n">
        <f aca="false">DATEDIF(Input!$C$23,$B545,"Y")</f>
        <v>85</v>
      </c>
      <c r="E545" s="78" t="n">
        <f aca="false">IF(AND($B545&gt;Input!$G$50,$B545&lt;Input!$G$25),Input!$G$51,0)</f>
        <v>0</v>
      </c>
    </row>
    <row r="546" customFormat="false" ht="12.8" hidden="false" customHeight="false" outlineLevel="0" collapsed="false">
      <c r="A546" s="76" t="n">
        <v>542</v>
      </c>
      <c r="B546" s="77" t="n">
        <f aca="false">EOMONTH(Input!$C$7,A546)</f>
        <v>59414</v>
      </c>
      <c r="C546" s="76" t="n">
        <f aca="false">DATEDIF(Input!$C$23,$B546,"Y")</f>
        <v>85</v>
      </c>
      <c r="E546" s="78" t="n">
        <f aca="false">IF(AND($B546&gt;Input!$G$50,$B546&lt;Input!$G$25),Input!$G$51,0)</f>
        <v>0</v>
      </c>
    </row>
    <row r="547" customFormat="false" ht="12.8" hidden="false" customHeight="false" outlineLevel="0" collapsed="false">
      <c r="A547" s="76" t="n">
        <v>543</v>
      </c>
      <c r="B547" s="77" t="n">
        <f aca="false">EOMONTH(Input!$C$7,A547)</f>
        <v>59444</v>
      </c>
      <c r="C547" s="76" t="n">
        <f aca="false">DATEDIF(Input!$C$23,$B547,"Y")</f>
        <v>85</v>
      </c>
      <c r="E547" s="78" t="n">
        <f aca="false">IF(AND($B547&gt;Input!$G$50,$B547&lt;Input!$G$25),Input!$G$51,0)</f>
        <v>0</v>
      </c>
    </row>
    <row r="548" customFormat="false" ht="12.8" hidden="false" customHeight="false" outlineLevel="0" collapsed="false">
      <c r="A548" s="76" t="n">
        <v>544</v>
      </c>
      <c r="B548" s="77" t="n">
        <f aca="false">EOMONTH(Input!$C$7,A548)</f>
        <v>59475</v>
      </c>
      <c r="C548" s="76" t="n">
        <f aca="false">DATEDIF(Input!$C$23,$B548,"Y")</f>
        <v>85</v>
      </c>
      <c r="E548" s="78" t="n">
        <f aca="false">IF(AND($B548&gt;Input!$G$50,$B548&lt;Input!$G$25),Input!$G$51,0)</f>
        <v>0</v>
      </c>
    </row>
    <row r="549" customFormat="false" ht="12.8" hidden="false" customHeight="false" outlineLevel="0" collapsed="false">
      <c r="A549" s="76" t="n">
        <v>545</v>
      </c>
      <c r="B549" s="77" t="n">
        <f aca="false">EOMONTH(Input!$C$7,A549)</f>
        <v>59505</v>
      </c>
      <c r="C549" s="76" t="n">
        <f aca="false">DATEDIF(Input!$C$23,$B549,"Y")</f>
        <v>85</v>
      </c>
      <c r="E549" s="78" t="n">
        <f aca="false">IF(AND($B549&gt;Input!$G$50,$B549&lt;Input!$G$25),Input!$G$51,0)</f>
        <v>0</v>
      </c>
    </row>
    <row r="550" customFormat="false" ht="12.8" hidden="false" customHeight="false" outlineLevel="0" collapsed="false">
      <c r="A550" s="76" t="n">
        <v>546</v>
      </c>
      <c r="B550" s="77" t="n">
        <f aca="false">EOMONTH(Input!$C$7,A550)</f>
        <v>59536</v>
      </c>
      <c r="C550" s="76" t="n">
        <f aca="false">DATEDIF(Input!$C$23,$B550,"Y")</f>
        <v>85</v>
      </c>
      <c r="E550" s="78" t="n">
        <f aca="false">IF(AND($B550&gt;Input!$G$50,$B550&lt;Input!$G$25),Input!$G$51,0)</f>
        <v>0</v>
      </c>
    </row>
    <row r="551" customFormat="false" ht="12.8" hidden="false" customHeight="false" outlineLevel="0" collapsed="false">
      <c r="A551" s="76" t="n">
        <v>547</v>
      </c>
      <c r="B551" s="77" t="n">
        <f aca="false">EOMONTH(Input!$C$7,A551)</f>
        <v>59567</v>
      </c>
      <c r="C551" s="76" t="n">
        <f aca="false">DATEDIF(Input!$C$23,$B551,"Y")</f>
        <v>85</v>
      </c>
      <c r="E551" s="78" t="n">
        <f aca="false">IF(AND($B551&gt;Input!$G$50,$B551&lt;Input!$G$25),Input!$G$51,0)</f>
        <v>0</v>
      </c>
    </row>
    <row r="552" customFormat="false" ht="12.8" hidden="false" customHeight="false" outlineLevel="0" collapsed="false">
      <c r="A552" s="76" t="n">
        <v>548</v>
      </c>
      <c r="B552" s="77" t="n">
        <f aca="false">EOMONTH(Input!$C$7,A552)</f>
        <v>59595</v>
      </c>
      <c r="C552" s="76" t="n">
        <f aca="false">DATEDIF(Input!$C$23,$B552,"Y")</f>
        <v>85</v>
      </c>
      <c r="E552" s="78" t="n">
        <f aca="false">IF(AND($B552&gt;Input!$G$50,$B552&lt;Input!$G$25),Input!$G$51,0)</f>
        <v>0</v>
      </c>
    </row>
    <row r="553" customFormat="false" ht="12.8" hidden="false" customHeight="false" outlineLevel="0" collapsed="false">
      <c r="A553" s="76" t="n">
        <v>549</v>
      </c>
      <c r="B553" s="77" t="n">
        <f aca="false">EOMONTH(Input!$C$7,A553)</f>
        <v>59626</v>
      </c>
      <c r="C553" s="76" t="n">
        <f aca="false">DATEDIF(Input!$C$23,$B553,"Y")</f>
        <v>85</v>
      </c>
      <c r="E553" s="78" t="n">
        <f aca="false">IF(AND($B553&gt;Input!$G$50,$B553&lt;Input!$G$25),Input!$G$51,0)</f>
        <v>0</v>
      </c>
    </row>
    <row r="554" customFormat="false" ht="12.8" hidden="false" customHeight="false" outlineLevel="0" collapsed="false">
      <c r="A554" s="76" t="n">
        <v>550</v>
      </c>
      <c r="B554" s="77" t="n">
        <f aca="false">EOMONTH(Input!$C$7,A554)</f>
        <v>59656</v>
      </c>
      <c r="C554" s="76" t="n">
        <f aca="false">DATEDIF(Input!$C$23,$B554,"Y")</f>
        <v>85</v>
      </c>
      <c r="E554" s="78" t="n">
        <f aca="false">IF(AND($B554&gt;Input!$G$50,$B554&lt;Input!$G$25),Input!$G$51,0)</f>
        <v>0</v>
      </c>
    </row>
    <row r="555" customFormat="false" ht="12.8" hidden="false" customHeight="false" outlineLevel="0" collapsed="false">
      <c r="A555" s="76" t="n">
        <v>551</v>
      </c>
      <c r="B555" s="77" t="n">
        <f aca="false">EOMONTH(Input!$C$7,A555)</f>
        <v>59687</v>
      </c>
      <c r="C555" s="76" t="n">
        <f aca="false">DATEDIF(Input!$C$23,$B555,"Y")</f>
        <v>86</v>
      </c>
      <c r="E555" s="78" t="n">
        <f aca="false">IF(AND($B555&gt;Input!$G$50,$B555&lt;Input!$G$25),Input!$G$51,0)</f>
        <v>0</v>
      </c>
    </row>
    <row r="556" customFormat="false" ht="12.8" hidden="false" customHeight="false" outlineLevel="0" collapsed="false">
      <c r="A556" s="76" t="n">
        <v>552</v>
      </c>
      <c r="B556" s="77" t="n">
        <f aca="false">EOMONTH(Input!$C$7,A556)</f>
        <v>59717</v>
      </c>
      <c r="C556" s="76" t="n">
        <f aca="false">DATEDIF(Input!$C$23,$B556,"Y")</f>
        <v>86</v>
      </c>
      <c r="E556" s="78" t="n">
        <f aca="false">IF(AND($B556&gt;Input!$G$50,$B556&lt;Input!$G$25),Input!$G$51,0)</f>
        <v>0</v>
      </c>
    </row>
    <row r="557" customFormat="false" ht="12.8" hidden="false" customHeight="false" outlineLevel="0" collapsed="false">
      <c r="A557" s="76" t="n">
        <v>553</v>
      </c>
      <c r="B557" s="77" t="n">
        <f aca="false">EOMONTH(Input!$C$7,A557)</f>
        <v>59748</v>
      </c>
      <c r="C557" s="76" t="n">
        <f aca="false">DATEDIF(Input!$C$23,$B557,"Y")</f>
        <v>86</v>
      </c>
      <c r="E557" s="78" t="n">
        <f aca="false">IF(AND($B557&gt;Input!$G$50,$B557&lt;Input!$G$25),Input!$G$51,0)</f>
        <v>0</v>
      </c>
    </row>
    <row r="558" customFormat="false" ht="12.8" hidden="false" customHeight="false" outlineLevel="0" collapsed="false">
      <c r="A558" s="76" t="n">
        <v>554</v>
      </c>
      <c r="B558" s="77" t="n">
        <f aca="false">EOMONTH(Input!$C$7,A558)</f>
        <v>59779</v>
      </c>
      <c r="C558" s="76" t="n">
        <f aca="false">DATEDIF(Input!$C$23,$B558,"Y")</f>
        <v>86</v>
      </c>
      <c r="E558" s="78" t="n">
        <f aca="false">IF(AND($B558&gt;Input!$G$50,$B558&lt;Input!$G$25),Input!$G$51,0)</f>
        <v>0</v>
      </c>
    </row>
    <row r="559" customFormat="false" ht="12.8" hidden="false" customHeight="false" outlineLevel="0" collapsed="false">
      <c r="A559" s="76" t="n">
        <v>555</v>
      </c>
      <c r="B559" s="77" t="n">
        <f aca="false">EOMONTH(Input!$C$7,A559)</f>
        <v>59809</v>
      </c>
      <c r="C559" s="76" t="n">
        <f aca="false">DATEDIF(Input!$C$23,$B559,"Y")</f>
        <v>86</v>
      </c>
      <c r="E559" s="78" t="n">
        <f aca="false">IF(AND($B559&gt;Input!$G$50,$B559&lt;Input!$G$25),Input!$G$51,0)</f>
        <v>0</v>
      </c>
    </row>
    <row r="560" customFormat="false" ht="12.8" hidden="false" customHeight="false" outlineLevel="0" collapsed="false">
      <c r="A560" s="76" t="n">
        <v>556</v>
      </c>
      <c r="B560" s="77" t="n">
        <f aca="false">EOMONTH(Input!$C$7,A560)</f>
        <v>59840</v>
      </c>
      <c r="C560" s="76" t="n">
        <f aca="false">DATEDIF(Input!$C$23,$B560,"Y")</f>
        <v>86</v>
      </c>
      <c r="E560" s="78" t="n">
        <f aca="false">IF(AND($B560&gt;Input!$G$50,$B560&lt;Input!$G$25),Input!$G$51,0)</f>
        <v>0</v>
      </c>
    </row>
    <row r="561" customFormat="false" ht="12.8" hidden="false" customHeight="false" outlineLevel="0" collapsed="false">
      <c r="A561" s="76" t="n">
        <v>557</v>
      </c>
      <c r="B561" s="77" t="n">
        <f aca="false">EOMONTH(Input!$C$7,A561)</f>
        <v>59870</v>
      </c>
      <c r="C561" s="76" t="n">
        <f aca="false">DATEDIF(Input!$C$23,$B561,"Y")</f>
        <v>86</v>
      </c>
      <c r="E561" s="78" t="n">
        <f aca="false">IF(AND($B561&gt;Input!$G$50,$B561&lt;Input!$G$25),Input!$G$51,0)</f>
        <v>0</v>
      </c>
    </row>
    <row r="562" customFormat="false" ht="12.8" hidden="false" customHeight="false" outlineLevel="0" collapsed="false">
      <c r="A562" s="76" t="n">
        <v>558</v>
      </c>
      <c r="B562" s="77" t="n">
        <f aca="false">EOMONTH(Input!$C$7,A562)</f>
        <v>59901</v>
      </c>
      <c r="C562" s="76" t="n">
        <f aca="false">DATEDIF(Input!$C$23,$B562,"Y")</f>
        <v>86</v>
      </c>
      <c r="E562" s="78" t="n">
        <f aca="false">IF(AND($B562&gt;Input!$G$50,$B562&lt;Input!$G$25),Input!$G$51,0)</f>
        <v>0</v>
      </c>
    </row>
    <row r="563" customFormat="false" ht="12.8" hidden="false" customHeight="false" outlineLevel="0" collapsed="false">
      <c r="A563" s="76" t="n">
        <v>559</v>
      </c>
      <c r="B563" s="77" t="n">
        <f aca="false">EOMONTH(Input!$C$7,A563)</f>
        <v>59932</v>
      </c>
      <c r="C563" s="76" t="n">
        <f aca="false">DATEDIF(Input!$C$23,$B563,"Y")</f>
        <v>86</v>
      </c>
      <c r="E563" s="78" t="n">
        <f aca="false">IF(AND($B563&gt;Input!$G$50,$B563&lt;Input!$G$25),Input!$G$51,0)</f>
        <v>0</v>
      </c>
    </row>
    <row r="564" customFormat="false" ht="12.8" hidden="false" customHeight="false" outlineLevel="0" collapsed="false">
      <c r="A564" s="76" t="n">
        <v>560</v>
      </c>
      <c r="B564" s="77" t="n">
        <f aca="false">EOMONTH(Input!$C$7,A564)</f>
        <v>59961</v>
      </c>
      <c r="C564" s="76" t="n">
        <f aca="false">DATEDIF(Input!$C$23,$B564,"Y")</f>
        <v>86</v>
      </c>
      <c r="E564" s="78" t="n">
        <f aca="false">IF(AND($B564&gt;Input!$G$50,$B564&lt;Input!$G$25),Input!$G$51,0)</f>
        <v>0</v>
      </c>
    </row>
    <row r="565" customFormat="false" ht="12.8" hidden="false" customHeight="false" outlineLevel="0" collapsed="false">
      <c r="A565" s="76" t="n">
        <v>561</v>
      </c>
      <c r="B565" s="77" t="n">
        <f aca="false">EOMONTH(Input!$C$7,A565)</f>
        <v>59992</v>
      </c>
      <c r="C565" s="76" t="n">
        <f aca="false">DATEDIF(Input!$C$23,$B565,"Y")</f>
        <v>86</v>
      </c>
      <c r="E565" s="78" t="n">
        <f aca="false">IF(AND($B565&gt;Input!$G$50,$B565&lt;Input!$G$25),Input!$G$51,0)</f>
        <v>0</v>
      </c>
    </row>
    <row r="566" customFormat="false" ht="12.8" hidden="false" customHeight="false" outlineLevel="0" collapsed="false">
      <c r="A566" s="76" t="n">
        <v>562</v>
      </c>
      <c r="B566" s="77" t="n">
        <f aca="false">EOMONTH(Input!$C$7,A566)</f>
        <v>60022</v>
      </c>
      <c r="C566" s="76" t="n">
        <f aca="false">DATEDIF(Input!$C$23,$B566,"Y")</f>
        <v>86</v>
      </c>
      <c r="E566" s="78" t="n">
        <f aca="false">IF(AND($B566&gt;Input!$G$50,$B566&lt;Input!$G$25),Input!$G$51,0)</f>
        <v>0</v>
      </c>
    </row>
    <row r="567" customFormat="false" ht="12.8" hidden="false" customHeight="false" outlineLevel="0" collapsed="false">
      <c r="A567" s="76" t="n">
        <v>563</v>
      </c>
      <c r="B567" s="77" t="n">
        <f aca="false">EOMONTH(Input!$C$7,A567)</f>
        <v>60053</v>
      </c>
      <c r="C567" s="76" t="n">
        <f aca="false">DATEDIF(Input!$C$23,$B567,"Y")</f>
        <v>87</v>
      </c>
      <c r="E567" s="78" t="n">
        <f aca="false">IF(AND($B567&gt;Input!$G$50,$B567&lt;Input!$G$25),Input!$G$51,0)</f>
        <v>0</v>
      </c>
    </row>
    <row r="568" customFormat="false" ht="12.8" hidden="false" customHeight="false" outlineLevel="0" collapsed="false">
      <c r="A568" s="76" t="n">
        <v>564</v>
      </c>
      <c r="B568" s="77" t="n">
        <f aca="false">EOMONTH(Input!$C$7,A568)</f>
        <v>60083</v>
      </c>
      <c r="C568" s="76" t="n">
        <f aca="false">DATEDIF(Input!$C$23,$B568,"Y")</f>
        <v>87</v>
      </c>
      <c r="E568" s="78" t="n">
        <f aca="false">IF(AND($B568&gt;Input!$G$50,$B568&lt;Input!$G$25),Input!$G$51,0)</f>
        <v>0</v>
      </c>
    </row>
    <row r="569" customFormat="false" ht="12.8" hidden="false" customHeight="false" outlineLevel="0" collapsed="false">
      <c r="A569" s="76" t="n">
        <v>565</v>
      </c>
      <c r="B569" s="77" t="n">
        <f aca="false">EOMONTH(Input!$C$7,A569)</f>
        <v>60114</v>
      </c>
      <c r="C569" s="76" t="n">
        <f aca="false">DATEDIF(Input!$C$23,$B569,"Y")</f>
        <v>87</v>
      </c>
      <c r="E569" s="78" t="n">
        <f aca="false">IF(AND($B569&gt;Input!$G$50,$B569&lt;Input!$G$25),Input!$G$51,0)</f>
        <v>0</v>
      </c>
    </row>
    <row r="570" customFormat="false" ht="12.8" hidden="false" customHeight="false" outlineLevel="0" collapsed="false">
      <c r="A570" s="76" t="n">
        <v>566</v>
      </c>
      <c r="B570" s="77" t="n">
        <f aca="false">EOMONTH(Input!$C$7,A570)</f>
        <v>60145</v>
      </c>
      <c r="C570" s="76" t="n">
        <f aca="false">DATEDIF(Input!$C$23,$B570,"Y")</f>
        <v>87</v>
      </c>
      <c r="E570" s="78" t="n">
        <f aca="false">IF(AND($B570&gt;Input!$G$50,$B570&lt;Input!$G$25),Input!$G$51,0)</f>
        <v>0</v>
      </c>
    </row>
    <row r="571" customFormat="false" ht="12.8" hidden="false" customHeight="false" outlineLevel="0" collapsed="false">
      <c r="A571" s="76" t="n">
        <v>567</v>
      </c>
      <c r="B571" s="77" t="n">
        <f aca="false">EOMONTH(Input!$C$7,A571)</f>
        <v>60175</v>
      </c>
      <c r="C571" s="76" t="n">
        <f aca="false">DATEDIF(Input!$C$23,$B571,"Y")</f>
        <v>87</v>
      </c>
      <c r="E571" s="78" t="n">
        <f aca="false">IF(AND($B571&gt;Input!$G$50,$B571&lt;Input!$G$25),Input!$G$51,0)</f>
        <v>0</v>
      </c>
    </row>
    <row r="572" customFormat="false" ht="12.8" hidden="false" customHeight="false" outlineLevel="0" collapsed="false">
      <c r="A572" s="76" t="n">
        <v>568</v>
      </c>
      <c r="B572" s="77" t="n">
        <f aca="false">EOMONTH(Input!$C$7,A572)</f>
        <v>60206</v>
      </c>
      <c r="C572" s="76" t="n">
        <f aca="false">DATEDIF(Input!$C$23,$B572,"Y")</f>
        <v>87</v>
      </c>
      <c r="E572" s="78" t="n">
        <f aca="false">IF(AND($B572&gt;Input!$G$50,$B572&lt;Input!$G$25),Input!$G$51,0)</f>
        <v>0</v>
      </c>
    </row>
    <row r="573" customFormat="false" ht="12.8" hidden="false" customHeight="false" outlineLevel="0" collapsed="false">
      <c r="A573" s="76" t="n">
        <v>569</v>
      </c>
      <c r="B573" s="77" t="n">
        <f aca="false">EOMONTH(Input!$C$7,A573)</f>
        <v>60236</v>
      </c>
      <c r="C573" s="76" t="n">
        <f aca="false">DATEDIF(Input!$C$23,$B573,"Y")</f>
        <v>87</v>
      </c>
      <c r="E573" s="78" t="n">
        <f aca="false">IF(AND($B573&gt;Input!$G$50,$B573&lt;Input!$G$25),Input!$G$51,0)</f>
        <v>0</v>
      </c>
    </row>
    <row r="574" customFormat="false" ht="12.8" hidden="false" customHeight="false" outlineLevel="0" collapsed="false">
      <c r="A574" s="76" t="n">
        <v>570</v>
      </c>
      <c r="B574" s="77" t="n">
        <f aca="false">EOMONTH(Input!$C$7,A574)</f>
        <v>60267</v>
      </c>
      <c r="C574" s="76" t="n">
        <f aca="false">DATEDIF(Input!$C$23,$B574,"Y")</f>
        <v>87</v>
      </c>
      <c r="E574" s="78" t="n">
        <f aca="false">IF(AND($B574&gt;Input!$G$50,$B574&lt;Input!$G$25),Input!$G$51,0)</f>
        <v>0</v>
      </c>
    </row>
    <row r="575" customFormat="false" ht="12.8" hidden="false" customHeight="false" outlineLevel="0" collapsed="false">
      <c r="A575" s="76" t="n">
        <v>571</v>
      </c>
      <c r="B575" s="77" t="n">
        <f aca="false">EOMONTH(Input!$C$7,A575)</f>
        <v>60298</v>
      </c>
      <c r="C575" s="76" t="n">
        <f aca="false">DATEDIF(Input!$C$23,$B575,"Y")</f>
        <v>87</v>
      </c>
      <c r="E575" s="78" t="n">
        <f aca="false">IF(AND($B575&gt;Input!$G$50,$B575&lt;Input!$G$25),Input!$G$51,0)</f>
        <v>0</v>
      </c>
    </row>
    <row r="576" customFormat="false" ht="12.8" hidden="false" customHeight="false" outlineLevel="0" collapsed="false">
      <c r="A576" s="76" t="n">
        <v>572</v>
      </c>
      <c r="B576" s="77" t="n">
        <f aca="false">EOMONTH(Input!$C$7,A576)</f>
        <v>60326</v>
      </c>
      <c r="C576" s="76" t="n">
        <f aca="false">DATEDIF(Input!$C$23,$B576,"Y")</f>
        <v>87</v>
      </c>
      <c r="E576" s="78" t="n">
        <f aca="false">IF(AND($B576&gt;Input!$G$50,$B576&lt;Input!$G$25),Input!$G$51,0)</f>
        <v>0</v>
      </c>
    </row>
    <row r="577" customFormat="false" ht="12.8" hidden="false" customHeight="false" outlineLevel="0" collapsed="false">
      <c r="A577" s="76" t="n">
        <v>573</v>
      </c>
      <c r="B577" s="77" t="n">
        <f aca="false">EOMONTH(Input!$C$7,A577)</f>
        <v>60357</v>
      </c>
      <c r="C577" s="76" t="n">
        <f aca="false">DATEDIF(Input!$C$23,$B577,"Y")</f>
        <v>87</v>
      </c>
      <c r="E577" s="78" t="n">
        <f aca="false">IF(AND($B577&gt;Input!$G$50,$B577&lt;Input!$G$25),Input!$G$51,0)</f>
        <v>0</v>
      </c>
    </row>
    <row r="578" customFormat="false" ht="12.8" hidden="false" customHeight="false" outlineLevel="0" collapsed="false">
      <c r="A578" s="76" t="n">
        <v>574</v>
      </c>
      <c r="B578" s="77" t="n">
        <f aca="false">EOMONTH(Input!$C$7,A578)</f>
        <v>60387</v>
      </c>
      <c r="C578" s="76" t="n">
        <f aca="false">DATEDIF(Input!$C$23,$B578,"Y")</f>
        <v>87</v>
      </c>
      <c r="E578" s="78" t="n">
        <f aca="false">IF(AND($B578&gt;Input!$G$50,$B578&lt;Input!$G$25),Input!$G$51,0)</f>
        <v>0</v>
      </c>
    </row>
    <row r="579" customFormat="false" ht="12.8" hidden="false" customHeight="false" outlineLevel="0" collapsed="false">
      <c r="A579" s="76" t="n">
        <v>575</v>
      </c>
      <c r="B579" s="77" t="n">
        <f aca="false">EOMONTH(Input!$C$7,A579)</f>
        <v>60418</v>
      </c>
      <c r="C579" s="76" t="n">
        <f aca="false">DATEDIF(Input!$C$23,$B579,"Y")</f>
        <v>88</v>
      </c>
      <c r="E579" s="78" t="n">
        <f aca="false">IF(AND($B579&gt;Input!$G$50,$B579&lt;Input!$G$25),Input!$G$51,0)</f>
        <v>0</v>
      </c>
    </row>
    <row r="580" customFormat="false" ht="12.8" hidden="false" customHeight="false" outlineLevel="0" collapsed="false">
      <c r="A580" s="76" t="n">
        <v>576</v>
      </c>
      <c r="B580" s="77" t="n">
        <f aca="false">EOMONTH(Input!$C$7,A580)</f>
        <v>60448</v>
      </c>
      <c r="C580" s="76" t="n">
        <f aca="false">DATEDIF(Input!$C$23,$B580,"Y")</f>
        <v>88</v>
      </c>
      <c r="E580" s="78" t="n">
        <f aca="false">IF(AND($B580&gt;Input!$G$50,$B580&lt;Input!$G$25),Input!$G$51,0)</f>
        <v>0</v>
      </c>
    </row>
    <row r="581" customFormat="false" ht="12.8" hidden="false" customHeight="false" outlineLevel="0" collapsed="false">
      <c r="A581" s="76" t="n">
        <v>577</v>
      </c>
      <c r="B581" s="77" t="n">
        <f aca="false">EOMONTH(Input!$C$7,A581)</f>
        <v>60479</v>
      </c>
      <c r="C581" s="76" t="n">
        <f aca="false">DATEDIF(Input!$C$23,$B581,"Y")</f>
        <v>88</v>
      </c>
      <c r="E581" s="78" t="n">
        <f aca="false">IF(AND($B581&gt;Input!$G$50,$B581&lt;Input!$G$25),Input!$G$51,0)</f>
        <v>0</v>
      </c>
    </row>
    <row r="582" customFormat="false" ht="12.8" hidden="false" customHeight="false" outlineLevel="0" collapsed="false">
      <c r="A582" s="76" t="n">
        <v>578</v>
      </c>
      <c r="B582" s="77" t="n">
        <f aca="false">EOMONTH(Input!$C$7,A582)</f>
        <v>60510</v>
      </c>
      <c r="C582" s="76" t="n">
        <f aca="false">DATEDIF(Input!$C$23,$B582,"Y")</f>
        <v>88</v>
      </c>
      <c r="E582" s="78" t="n">
        <f aca="false">IF(AND($B582&gt;Input!$G$50,$B582&lt;Input!$G$25),Input!$G$51,0)</f>
        <v>0</v>
      </c>
    </row>
    <row r="583" customFormat="false" ht="12.8" hidden="false" customHeight="false" outlineLevel="0" collapsed="false">
      <c r="A583" s="76" t="n">
        <v>579</v>
      </c>
      <c r="B583" s="77" t="n">
        <f aca="false">EOMONTH(Input!$C$7,A583)</f>
        <v>60540</v>
      </c>
      <c r="C583" s="76" t="n">
        <f aca="false">DATEDIF(Input!$C$23,$B583,"Y")</f>
        <v>88</v>
      </c>
      <c r="E583" s="78" t="n">
        <f aca="false">IF(AND($B583&gt;Input!$G$50,$B583&lt;Input!$G$25),Input!$G$51,0)</f>
        <v>0</v>
      </c>
    </row>
    <row r="584" customFormat="false" ht="12.8" hidden="false" customHeight="false" outlineLevel="0" collapsed="false">
      <c r="A584" s="76" t="n">
        <v>580</v>
      </c>
      <c r="B584" s="77" t="n">
        <f aca="false">EOMONTH(Input!$C$7,A584)</f>
        <v>60571</v>
      </c>
      <c r="C584" s="76" t="n">
        <f aca="false">DATEDIF(Input!$C$23,$B584,"Y")</f>
        <v>88</v>
      </c>
      <c r="E584" s="78" t="n">
        <f aca="false">IF(AND($B584&gt;Input!$G$50,$B584&lt;Input!$G$25),Input!$G$51,0)</f>
        <v>0</v>
      </c>
    </row>
    <row r="585" customFormat="false" ht="12.8" hidden="false" customHeight="false" outlineLevel="0" collapsed="false">
      <c r="A585" s="76" t="n">
        <v>581</v>
      </c>
      <c r="B585" s="77" t="n">
        <f aca="false">EOMONTH(Input!$C$7,A585)</f>
        <v>60601</v>
      </c>
      <c r="C585" s="76" t="n">
        <f aca="false">DATEDIF(Input!$C$23,$B585,"Y")</f>
        <v>88</v>
      </c>
      <c r="E585" s="78" t="n">
        <f aca="false">IF(AND($B585&gt;Input!$G$50,$B585&lt;Input!$G$25),Input!$G$51,0)</f>
        <v>0</v>
      </c>
    </row>
    <row r="586" customFormat="false" ht="12.8" hidden="false" customHeight="false" outlineLevel="0" collapsed="false">
      <c r="A586" s="76" t="n">
        <v>582</v>
      </c>
      <c r="B586" s="77" t="n">
        <f aca="false">EOMONTH(Input!$C$7,A586)</f>
        <v>60632</v>
      </c>
      <c r="C586" s="76" t="n">
        <f aca="false">DATEDIF(Input!$C$23,$B586,"Y")</f>
        <v>88</v>
      </c>
      <c r="E586" s="78" t="n">
        <f aca="false">IF(AND($B586&gt;Input!$G$50,$B586&lt;Input!$G$25),Input!$G$51,0)</f>
        <v>0</v>
      </c>
    </row>
    <row r="587" customFormat="false" ht="12.8" hidden="false" customHeight="false" outlineLevel="0" collapsed="false">
      <c r="A587" s="76" t="n">
        <v>583</v>
      </c>
      <c r="B587" s="77" t="n">
        <f aca="false">EOMONTH(Input!$C$7,A587)</f>
        <v>60663</v>
      </c>
      <c r="C587" s="76" t="n">
        <f aca="false">DATEDIF(Input!$C$23,$B587,"Y")</f>
        <v>88</v>
      </c>
      <c r="E587" s="78" t="n">
        <f aca="false">IF(AND($B587&gt;Input!$G$50,$B587&lt;Input!$G$25),Input!$G$51,0)</f>
        <v>0</v>
      </c>
    </row>
    <row r="588" customFormat="false" ht="12.8" hidden="false" customHeight="false" outlineLevel="0" collapsed="false">
      <c r="A588" s="76" t="n">
        <v>584</v>
      </c>
      <c r="B588" s="77" t="n">
        <f aca="false">EOMONTH(Input!$C$7,A588)</f>
        <v>60691</v>
      </c>
      <c r="C588" s="76" t="n">
        <f aca="false">DATEDIF(Input!$C$23,$B588,"Y")</f>
        <v>88</v>
      </c>
      <c r="E588" s="78" t="n">
        <f aca="false">IF(AND($B588&gt;Input!$G$50,$B588&lt;Input!$G$25),Input!$G$51,0)</f>
        <v>0</v>
      </c>
    </row>
    <row r="589" customFormat="false" ht="12.8" hidden="false" customHeight="false" outlineLevel="0" collapsed="false">
      <c r="A589" s="76" t="n">
        <v>585</v>
      </c>
      <c r="B589" s="77" t="n">
        <f aca="false">EOMONTH(Input!$C$7,A589)</f>
        <v>60722</v>
      </c>
      <c r="C589" s="76" t="n">
        <f aca="false">DATEDIF(Input!$C$23,$B589,"Y")</f>
        <v>88</v>
      </c>
      <c r="E589" s="78" t="n">
        <f aca="false">IF(AND($B589&gt;Input!$G$50,$B589&lt;Input!$G$25),Input!$G$51,0)</f>
        <v>0</v>
      </c>
    </row>
    <row r="590" customFormat="false" ht="12.8" hidden="false" customHeight="false" outlineLevel="0" collapsed="false">
      <c r="A590" s="76" t="n">
        <v>586</v>
      </c>
      <c r="B590" s="77" t="n">
        <f aca="false">EOMONTH(Input!$C$7,A590)</f>
        <v>60752</v>
      </c>
      <c r="C590" s="76" t="n">
        <f aca="false">DATEDIF(Input!$C$23,$B590,"Y")</f>
        <v>88</v>
      </c>
      <c r="E590" s="78" t="n">
        <f aca="false">IF(AND($B590&gt;Input!$G$50,$B590&lt;Input!$G$25),Input!$G$51,0)</f>
        <v>0</v>
      </c>
    </row>
    <row r="591" customFormat="false" ht="12.8" hidden="false" customHeight="false" outlineLevel="0" collapsed="false">
      <c r="A591" s="76" t="n">
        <v>587</v>
      </c>
      <c r="B591" s="77" t="n">
        <f aca="false">EOMONTH(Input!$C$7,A591)</f>
        <v>60783</v>
      </c>
      <c r="C591" s="76" t="n">
        <f aca="false">DATEDIF(Input!$C$23,$B591,"Y")</f>
        <v>89</v>
      </c>
      <c r="E591" s="78" t="n">
        <f aca="false">IF(AND($B591&gt;Input!$G$50,$B591&lt;Input!$G$25),Input!$G$51,0)</f>
        <v>0</v>
      </c>
    </row>
    <row r="592" customFormat="false" ht="12.8" hidden="false" customHeight="false" outlineLevel="0" collapsed="false">
      <c r="A592" s="76" t="n">
        <v>588</v>
      </c>
      <c r="B592" s="77" t="n">
        <f aca="false">EOMONTH(Input!$C$7,A592)</f>
        <v>60813</v>
      </c>
      <c r="C592" s="76" t="n">
        <f aca="false">DATEDIF(Input!$C$23,$B592,"Y")</f>
        <v>89</v>
      </c>
      <c r="E592" s="78" t="n">
        <f aca="false">IF(AND($B592&gt;Input!$G$50,$B592&lt;Input!$G$25),Input!$G$51,0)</f>
        <v>0</v>
      </c>
    </row>
    <row r="593" customFormat="false" ht="12.8" hidden="false" customHeight="false" outlineLevel="0" collapsed="false">
      <c r="A593" s="76" t="n">
        <v>589</v>
      </c>
      <c r="B593" s="77" t="n">
        <f aca="false">EOMONTH(Input!$C$7,A593)</f>
        <v>60844</v>
      </c>
      <c r="C593" s="76" t="n">
        <f aca="false">DATEDIF(Input!$C$23,$B593,"Y")</f>
        <v>89</v>
      </c>
      <c r="E593" s="78" t="n">
        <f aca="false">IF(AND($B593&gt;Input!$G$50,$B593&lt;Input!$G$25),Input!$G$51,0)</f>
        <v>0</v>
      </c>
    </row>
    <row r="594" customFormat="false" ht="12.8" hidden="false" customHeight="false" outlineLevel="0" collapsed="false">
      <c r="A594" s="76" t="n">
        <v>590</v>
      </c>
      <c r="B594" s="77" t="n">
        <f aca="false">EOMONTH(Input!$C$7,A594)</f>
        <v>60875</v>
      </c>
      <c r="C594" s="76" t="n">
        <f aca="false">DATEDIF(Input!$C$23,$B594,"Y")</f>
        <v>89</v>
      </c>
      <c r="E594" s="78" t="n">
        <f aca="false">IF(AND($B594&gt;Input!$G$50,$B594&lt;Input!$G$25),Input!$G$51,0)</f>
        <v>0</v>
      </c>
    </row>
    <row r="595" customFormat="false" ht="12.8" hidden="false" customHeight="false" outlineLevel="0" collapsed="false">
      <c r="A595" s="76" t="n">
        <v>591</v>
      </c>
      <c r="B595" s="77" t="n">
        <f aca="false">EOMONTH(Input!$C$7,A595)</f>
        <v>60905</v>
      </c>
      <c r="C595" s="76" t="n">
        <f aca="false">DATEDIF(Input!$C$23,$B595,"Y")</f>
        <v>89</v>
      </c>
      <c r="E595" s="78" t="n">
        <f aca="false">IF(AND($B595&gt;Input!$G$50,$B595&lt;Input!$G$25),Input!$G$51,0)</f>
        <v>0</v>
      </c>
    </row>
    <row r="596" customFormat="false" ht="12.8" hidden="false" customHeight="false" outlineLevel="0" collapsed="false">
      <c r="A596" s="76" t="n">
        <v>592</v>
      </c>
      <c r="B596" s="77" t="n">
        <f aca="false">EOMONTH(Input!$C$7,A596)</f>
        <v>60936</v>
      </c>
      <c r="C596" s="76" t="n">
        <f aca="false">DATEDIF(Input!$C$23,$B596,"Y")</f>
        <v>89</v>
      </c>
      <c r="E596" s="78" t="n">
        <f aca="false">IF(AND($B596&gt;Input!$G$50,$B596&lt;Input!$G$25),Input!$G$51,0)</f>
        <v>0</v>
      </c>
    </row>
    <row r="597" customFormat="false" ht="12.8" hidden="false" customHeight="false" outlineLevel="0" collapsed="false">
      <c r="A597" s="76" t="n">
        <v>593</v>
      </c>
      <c r="B597" s="77" t="n">
        <f aca="false">EOMONTH(Input!$C$7,A597)</f>
        <v>60966</v>
      </c>
      <c r="C597" s="76" t="n">
        <f aca="false">DATEDIF(Input!$C$23,$B597,"Y")</f>
        <v>89</v>
      </c>
      <c r="E597" s="78" t="n">
        <f aca="false">IF(AND($B597&gt;Input!$G$50,$B597&lt;Input!$G$25),Input!$G$51,0)</f>
        <v>0</v>
      </c>
    </row>
    <row r="598" customFormat="false" ht="12.8" hidden="false" customHeight="false" outlineLevel="0" collapsed="false">
      <c r="A598" s="76" t="n">
        <v>594</v>
      </c>
      <c r="B598" s="77" t="n">
        <f aca="false">EOMONTH(Input!$C$7,A598)</f>
        <v>60997</v>
      </c>
      <c r="C598" s="76" t="n">
        <f aca="false">DATEDIF(Input!$C$23,$B598,"Y")</f>
        <v>89</v>
      </c>
      <c r="E598" s="78" t="n">
        <f aca="false">IF(AND($B598&gt;Input!$G$50,$B598&lt;Input!$G$25),Input!$G$51,0)</f>
        <v>0</v>
      </c>
    </row>
    <row r="599" customFormat="false" ht="12.8" hidden="false" customHeight="false" outlineLevel="0" collapsed="false">
      <c r="A599" s="76" t="n">
        <v>595</v>
      </c>
      <c r="B599" s="77" t="n">
        <f aca="false">EOMONTH(Input!$C$7,A599)</f>
        <v>61028</v>
      </c>
      <c r="C599" s="76" t="n">
        <f aca="false">DATEDIF(Input!$C$23,$B599,"Y")</f>
        <v>89</v>
      </c>
      <c r="E599" s="78" t="n">
        <f aca="false">IF(AND($B599&gt;Input!$G$50,$B599&lt;Input!$G$25),Input!$G$51,0)</f>
        <v>0</v>
      </c>
    </row>
    <row r="600" customFormat="false" ht="12.8" hidden="false" customHeight="false" outlineLevel="0" collapsed="false">
      <c r="A600" s="76" t="n">
        <v>596</v>
      </c>
      <c r="B600" s="77" t="n">
        <f aca="false">EOMONTH(Input!$C$7,A600)</f>
        <v>61056</v>
      </c>
      <c r="C600" s="76" t="n">
        <f aca="false">DATEDIF(Input!$C$23,$B600,"Y")</f>
        <v>89</v>
      </c>
      <c r="E600" s="78" t="n">
        <f aca="false">IF(AND($B600&gt;Input!$G$50,$B600&lt;Input!$G$25),Input!$G$51,0)</f>
        <v>0</v>
      </c>
    </row>
    <row r="601" customFormat="false" ht="12.8" hidden="false" customHeight="false" outlineLevel="0" collapsed="false">
      <c r="A601" s="76" t="n">
        <v>597</v>
      </c>
      <c r="B601" s="77" t="n">
        <f aca="false">EOMONTH(Input!$C$7,A601)</f>
        <v>61087</v>
      </c>
      <c r="C601" s="76" t="n">
        <f aca="false">DATEDIF(Input!$C$23,$B601,"Y")</f>
        <v>89</v>
      </c>
      <c r="E601" s="78" t="n">
        <f aca="false">IF(AND($B601&gt;Input!$G$50,$B601&lt;Input!$G$25),Input!$G$51,0)</f>
        <v>0</v>
      </c>
    </row>
    <row r="602" customFormat="false" ht="12.8" hidden="false" customHeight="false" outlineLevel="0" collapsed="false">
      <c r="A602" s="76" t="n">
        <v>598</v>
      </c>
      <c r="B602" s="77" t="n">
        <f aca="false">EOMONTH(Input!$C$7,A602)</f>
        <v>61117</v>
      </c>
      <c r="C602" s="76" t="n">
        <f aca="false">DATEDIF(Input!$C$23,$B602,"Y")</f>
        <v>89</v>
      </c>
      <c r="E602" s="78" t="n">
        <f aca="false">IF(AND($B602&gt;Input!$G$50,$B602&lt;Input!$G$25),Input!$G$51,0)</f>
        <v>0</v>
      </c>
    </row>
    <row r="603" customFormat="false" ht="12.8" hidden="false" customHeight="false" outlineLevel="0" collapsed="false">
      <c r="A603" s="76" t="n">
        <v>599</v>
      </c>
      <c r="B603" s="77" t="n">
        <f aca="false">EOMONTH(Input!$C$7,A603)</f>
        <v>61148</v>
      </c>
      <c r="C603" s="76" t="n">
        <f aca="false">DATEDIF(Input!$C$23,$B603,"Y")</f>
        <v>90</v>
      </c>
      <c r="E603" s="78" t="n">
        <f aca="false">IF(AND($B603&gt;Input!$G$50,$B603&lt;Input!$G$25),Input!$G$51,0)</f>
        <v>0</v>
      </c>
    </row>
    <row r="604" customFormat="false" ht="12.8" hidden="false" customHeight="false" outlineLevel="0" collapsed="false">
      <c r="A604" s="76" t="n">
        <v>600</v>
      </c>
      <c r="B604" s="77" t="n">
        <f aca="false">EOMONTH(Input!$C$7,A604)</f>
        <v>61178</v>
      </c>
      <c r="C604" s="76" t="n">
        <f aca="false">DATEDIF(Input!$C$23,$B604,"Y")</f>
        <v>90</v>
      </c>
      <c r="E604" s="78" t="n">
        <f aca="false">IF(AND($B604&gt;Input!$G$50,$B604&lt;Input!$G$25),Input!$G$51,0)</f>
        <v>0</v>
      </c>
    </row>
    <row r="605" customFormat="false" ht="12.8" hidden="false" customHeight="false" outlineLevel="0" collapsed="false">
      <c r="A605" s="76" t="n">
        <v>601</v>
      </c>
      <c r="B605" s="77" t="n">
        <f aca="false">EOMONTH(Input!$C$7,A605)</f>
        <v>61209</v>
      </c>
      <c r="C605" s="76" t="n">
        <f aca="false">DATEDIF(Input!$C$23,$B605,"Y")</f>
        <v>90</v>
      </c>
      <c r="E605" s="78" t="n">
        <f aca="false">IF(AND($B605&gt;Input!$G$50,$B605&lt;Input!$G$25),Input!$G$51,0)</f>
        <v>0</v>
      </c>
    </row>
    <row r="606" customFormat="false" ht="12.8" hidden="false" customHeight="false" outlineLevel="0" collapsed="false">
      <c r="A606" s="76" t="n">
        <v>602</v>
      </c>
      <c r="B606" s="77" t="n">
        <f aca="false">EOMONTH(Input!$C$7,A606)</f>
        <v>61240</v>
      </c>
      <c r="C606" s="76" t="n">
        <f aca="false">DATEDIF(Input!$C$23,$B606,"Y")</f>
        <v>90</v>
      </c>
      <c r="E606" s="78" t="n">
        <f aca="false">IF(AND($B606&gt;Input!$G$50,$B606&lt;Input!$G$25),Input!$G$51,0)</f>
        <v>0</v>
      </c>
    </row>
    <row r="607" customFormat="false" ht="12.8" hidden="false" customHeight="false" outlineLevel="0" collapsed="false">
      <c r="A607" s="76" t="n">
        <v>603</v>
      </c>
      <c r="B607" s="77" t="n">
        <f aca="false">EOMONTH(Input!$C$7,A607)</f>
        <v>61270</v>
      </c>
      <c r="C607" s="76" t="n">
        <f aca="false">DATEDIF(Input!$C$23,$B607,"Y")</f>
        <v>90</v>
      </c>
      <c r="E607" s="78" t="n">
        <f aca="false">IF(AND($B607&gt;Input!$G$50,$B607&lt;Input!$G$25),Input!$G$51,0)</f>
        <v>0</v>
      </c>
    </row>
    <row r="608" customFormat="false" ht="12.8" hidden="false" customHeight="false" outlineLevel="0" collapsed="false">
      <c r="A608" s="76" t="n">
        <v>604</v>
      </c>
      <c r="B608" s="77" t="n">
        <f aca="false">EOMONTH(Input!$C$7,A608)</f>
        <v>61301</v>
      </c>
      <c r="C608" s="76" t="n">
        <f aca="false">DATEDIF(Input!$C$23,$B608,"Y")</f>
        <v>90</v>
      </c>
      <c r="E608" s="78" t="n">
        <f aca="false">IF(AND($B608&gt;Input!$G$50,$B608&lt;Input!$G$25),Input!$G$51,0)</f>
        <v>0</v>
      </c>
    </row>
    <row r="609" customFormat="false" ht="12.8" hidden="false" customHeight="false" outlineLevel="0" collapsed="false">
      <c r="A609" s="76" t="n">
        <v>605</v>
      </c>
      <c r="B609" s="77" t="n">
        <f aca="false">EOMONTH(Input!$C$7,A609)</f>
        <v>61331</v>
      </c>
      <c r="C609" s="76" t="n">
        <f aca="false">DATEDIF(Input!$C$23,$B609,"Y")</f>
        <v>90</v>
      </c>
      <c r="E609" s="78" t="n">
        <f aca="false">IF(AND($B609&gt;Input!$G$50,$B609&lt;Input!$G$25),Input!$G$51,0)</f>
        <v>0</v>
      </c>
    </row>
    <row r="610" customFormat="false" ht="12.8" hidden="false" customHeight="false" outlineLevel="0" collapsed="false">
      <c r="A610" s="76" t="n">
        <v>606</v>
      </c>
      <c r="B610" s="77" t="n">
        <f aca="false">EOMONTH(Input!$C$7,A610)</f>
        <v>61362</v>
      </c>
      <c r="C610" s="76" t="n">
        <f aca="false">DATEDIF(Input!$C$23,$B610,"Y")</f>
        <v>90</v>
      </c>
      <c r="E610" s="78" t="n">
        <f aca="false">IF(AND($B610&gt;Input!$G$50,$B610&lt;Input!$G$25),Input!$G$51,0)</f>
        <v>0</v>
      </c>
    </row>
    <row r="611" customFormat="false" ht="12.8" hidden="false" customHeight="false" outlineLevel="0" collapsed="false">
      <c r="A611" s="76" t="n">
        <v>607</v>
      </c>
      <c r="B611" s="77" t="n">
        <f aca="false">EOMONTH(Input!$C$7,A611)</f>
        <v>61393</v>
      </c>
      <c r="C611" s="76" t="n">
        <f aca="false">DATEDIF(Input!$C$23,$B611,"Y")</f>
        <v>90</v>
      </c>
      <c r="E611" s="78" t="n">
        <f aca="false">IF(AND($B611&gt;Input!$G$50,$B611&lt;Input!$G$25),Input!$G$51,0)</f>
        <v>0</v>
      </c>
    </row>
    <row r="612" customFormat="false" ht="12.8" hidden="false" customHeight="false" outlineLevel="0" collapsed="false">
      <c r="A612" s="76" t="n">
        <v>608</v>
      </c>
      <c r="B612" s="77" t="n">
        <f aca="false">EOMONTH(Input!$C$7,A612)</f>
        <v>61422</v>
      </c>
      <c r="C612" s="76" t="n">
        <f aca="false">DATEDIF(Input!$C$23,$B612,"Y")</f>
        <v>90</v>
      </c>
      <c r="E612" s="78" t="n">
        <f aca="false">IF(AND($B612&gt;Input!$G$50,$B612&lt;Input!$G$25),Input!$G$51,0)</f>
        <v>0</v>
      </c>
    </row>
    <row r="613" customFormat="false" ht="12.8" hidden="false" customHeight="false" outlineLevel="0" collapsed="false">
      <c r="A613" s="76" t="n">
        <v>609</v>
      </c>
      <c r="B613" s="77" t="n">
        <f aca="false">EOMONTH(Input!$C$7,A613)</f>
        <v>61453</v>
      </c>
      <c r="C613" s="76" t="n">
        <f aca="false">DATEDIF(Input!$C$23,$B613,"Y")</f>
        <v>90</v>
      </c>
      <c r="E613" s="78" t="n">
        <f aca="false">IF(AND($B613&gt;Input!$G$50,$B613&lt;Input!$G$25),Input!$G$51,0)</f>
        <v>0</v>
      </c>
    </row>
    <row r="614" customFormat="false" ht="12.8" hidden="false" customHeight="false" outlineLevel="0" collapsed="false">
      <c r="A614" s="76" t="n">
        <v>610</v>
      </c>
      <c r="B614" s="77" t="n">
        <f aca="false">EOMONTH(Input!$C$7,A614)</f>
        <v>61483</v>
      </c>
      <c r="C614" s="76" t="n">
        <f aca="false">DATEDIF(Input!$C$23,$B614,"Y")</f>
        <v>90</v>
      </c>
      <c r="E614" s="78" t="n">
        <f aca="false">IF(AND($B614&gt;Input!$G$50,$B614&lt;Input!$G$25),Input!$G$51,0)</f>
        <v>0</v>
      </c>
    </row>
    <row r="615" customFormat="false" ht="12.8" hidden="false" customHeight="false" outlineLevel="0" collapsed="false">
      <c r="A615" s="76" t="n">
        <v>611</v>
      </c>
      <c r="B615" s="77" t="n">
        <f aca="false">EOMONTH(Input!$C$7,A615)</f>
        <v>61514</v>
      </c>
      <c r="C615" s="76" t="n">
        <f aca="false">DATEDIF(Input!$C$23,$B615,"Y")</f>
        <v>91</v>
      </c>
      <c r="E615" s="78" t="n">
        <f aca="false">IF(AND($B615&gt;Input!$G$50,$B615&lt;Input!$G$25),Input!$G$51,0)</f>
        <v>0</v>
      </c>
    </row>
    <row r="616" customFormat="false" ht="12.8" hidden="false" customHeight="false" outlineLevel="0" collapsed="false">
      <c r="A616" s="76" t="n">
        <v>612</v>
      </c>
      <c r="B616" s="77" t="n">
        <f aca="false">EOMONTH(Input!$C$7,A616)</f>
        <v>61544</v>
      </c>
      <c r="C616" s="76" t="n">
        <f aca="false">DATEDIF(Input!$C$23,$B616,"Y")</f>
        <v>91</v>
      </c>
      <c r="E616" s="78" t="n">
        <f aca="false">IF(AND($B616&gt;Input!$G$50,$B616&lt;Input!$G$25),Input!$G$51,0)</f>
        <v>0</v>
      </c>
    </row>
    <row r="617" customFormat="false" ht="12.8" hidden="false" customHeight="false" outlineLevel="0" collapsed="false">
      <c r="A617" s="76" t="n">
        <v>613</v>
      </c>
      <c r="B617" s="77" t="n">
        <f aca="false">EOMONTH(Input!$C$7,A617)</f>
        <v>61575</v>
      </c>
      <c r="C617" s="76" t="n">
        <f aca="false">DATEDIF(Input!$C$23,$B617,"Y")</f>
        <v>91</v>
      </c>
      <c r="E617" s="78" t="n">
        <f aca="false">IF(AND($B617&gt;Input!$G$50,$B617&lt;Input!$G$25),Input!$G$51,0)</f>
        <v>0</v>
      </c>
    </row>
    <row r="618" customFormat="false" ht="12.8" hidden="false" customHeight="false" outlineLevel="0" collapsed="false">
      <c r="A618" s="76" t="n">
        <v>614</v>
      </c>
      <c r="B618" s="77" t="n">
        <f aca="false">EOMONTH(Input!$C$7,A618)</f>
        <v>61606</v>
      </c>
      <c r="C618" s="76" t="n">
        <f aca="false">DATEDIF(Input!$C$23,$B618,"Y")</f>
        <v>91</v>
      </c>
      <c r="E618" s="78" t="n">
        <f aca="false">IF(AND($B618&gt;Input!$G$50,$B618&lt;Input!$G$25),Input!$G$51,0)</f>
        <v>0</v>
      </c>
    </row>
    <row r="619" customFormat="false" ht="12.8" hidden="false" customHeight="false" outlineLevel="0" collapsed="false">
      <c r="A619" s="76" t="n">
        <v>615</v>
      </c>
      <c r="B619" s="77" t="n">
        <f aca="false">EOMONTH(Input!$C$7,A619)</f>
        <v>61636</v>
      </c>
      <c r="C619" s="76" t="n">
        <f aca="false">DATEDIF(Input!$C$23,$B619,"Y")</f>
        <v>91</v>
      </c>
      <c r="E619" s="78" t="n">
        <f aca="false">IF(AND($B619&gt;Input!$G$50,$B619&lt;Input!$G$25),Input!$G$51,0)</f>
        <v>0</v>
      </c>
    </row>
    <row r="620" customFormat="false" ht="12.8" hidden="false" customHeight="false" outlineLevel="0" collapsed="false">
      <c r="A620" s="76" t="n">
        <v>616</v>
      </c>
      <c r="B620" s="77" t="n">
        <f aca="false">EOMONTH(Input!$C$7,A620)</f>
        <v>61667</v>
      </c>
      <c r="C620" s="76" t="n">
        <f aca="false">DATEDIF(Input!$C$23,$B620,"Y")</f>
        <v>91</v>
      </c>
      <c r="E620" s="78" t="n">
        <f aca="false">IF(AND($B620&gt;Input!$G$50,$B620&lt;Input!$G$25),Input!$G$51,0)</f>
        <v>0</v>
      </c>
    </row>
    <row r="621" customFormat="false" ht="12.8" hidden="false" customHeight="false" outlineLevel="0" collapsed="false">
      <c r="A621" s="76" t="n">
        <v>617</v>
      </c>
      <c r="B621" s="77" t="n">
        <f aca="false">EOMONTH(Input!$C$7,A621)</f>
        <v>61697</v>
      </c>
      <c r="C621" s="76" t="n">
        <f aca="false">DATEDIF(Input!$C$23,$B621,"Y")</f>
        <v>91</v>
      </c>
      <c r="E621" s="78" t="n">
        <f aca="false">IF(AND($B621&gt;Input!$G$50,$B621&lt;Input!$G$25),Input!$G$51,0)</f>
        <v>0</v>
      </c>
    </row>
    <row r="622" customFormat="false" ht="12.8" hidden="false" customHeight="false" outlineLevel="0" collapsed="false">
      <c r="A622" s="76" t="n">
        <v>618</v>
      </c>
      <c r="B622" s="77" t="n">
        <f aca="false">EOMONTH(Input!$C$7,A622)</f>
        <v>61728</v>
      </c>
      <c r="C622" s="76" t="n">
        <f aca="false">DATEDIF(Input!$C$23,$B622,"Y")</f>
        <v>91</v>
      </c>
      <c r="E622" s="78" t="n">
        <f aca="false">IF(AND($B622&gt;Input!$G$50,$B622&lt;Input!$G$25),Input!$G$51,0)</f>
        <v>0</v>
      </c>
    </row>
    <row r="623" customFormat="false" ht="12.8" hidden="false" customHeight="false" outlineLevel="0" collapsed="false">
      <c r="A623" s="76" t="n">
        <v>619</v>
      </c>
      <c r="B623" s="77" t="n">
        <f aca="false">EOMONTH(Input!$C$7,A623)</f>
        <v>61759</v>
      </c>
      <c r="C623" s="76" t="n">
        <f aca="false">DATEDIF(Input!$C$23,$B623,"Y")</f>
        <v>91</v>
      </c>
      <c r="E623" s="78" t="n">
        <f aca="false">IF(AND($B623&gt;Input!$G$50,$B623&lt;Input!$G$25),Input!$G$51,0)</f>
        <v>0</v>
      </c>
    </row>
    <row r="624" customFormat="false" ht="12.8" hidden="false" customHeight="false" outlineLevel="0" collapsed="false">
      <c r="A624" s="76" t="n">
        <v>620</v>
      </c>
      <c r="B624" s="77" t="n">
        <f aca="false">EOMONTH(Input!$C$7,A624)</f>
        <v>61787</v>
      </c>
      <c r="C624" s="76" t="n">
        <f aca="false">DATEDIF(Input!$C$23,$B624,"Y")</f>
        <v>91</v>
      </c>
      <c r="E624" s="78" t="n">
        <f aca="false">IF(AND($B624&gt;Input!$G$50,$B624&lt;Input!$G$25),Input!$G$51,0)</f>
        <v>0</v>
      </c>
    </row>
    <row r="625" customFormat="false" ht="12.8" hidden="false" customHeight="false" outlineLevel="0" collapsed="false">
      <c r="A625" s="76" t="n">
        <v>621</v>
      </c>
      <c r="B625" s="77" t="n">
        <f aca="false">EOMONTH(Input!$C$7,A625)</f>
        <v>61818</v>
      </c>
      <c r="C625" s="76" t="n">
        <f aca="false">DATEDIF(Input!$C$23,$B625,"Y")</f>
        <v>91</v>
      </c>
      <c r="E625" s="78" t="n">
        <f aca="false">IF(AND($B625&gt;Input!$G$50,$B625&lt;Input!$G$25),Input!$G$51,0)</f>
        <v>0</v>
      </c>
    </row>
    <row r="626" customFormat="false" ht="12.8" hidden="false" customHeight="false" outlineLevel="0" collapsed="false">
      <c r="A626" s="76" t="n">
        <v>622</v>
      </c>
      <c r="B626" s="77" t="n">
        <f aca="false">EOMONTH(Input!$C$7,A626)</f>
        <v>61848</v>
      </c>
      <c r="C626" s="76" t="n">
        <f aca="false">DATEDIF(Input!$C$23,$B626,"Y")</f>
        <v>91</v>
      </c>
      <c r="E626" s="78" t="n">
        <f aca="false">IF(AND($B626&gt;Input!$G$50,$B626&lt;Input!$G$25),Input!$G$51,0)</f>
        <v>0</v>
      </c>
    </row>
    <row r="627" customFormat="false" ht="12.8" hidden="false" customHeight="false" outlineLevel="0" collapsed="false">
      <c r="A627" s="76" t="n">
        <v>623</v>
      </c>
      <c r="B627" s="77" t="n">
        <f aca="false">EOMONTH(Input!$C$7,A627)</f>
        <v>61879</v>
      </c>
      <c r="C627" s="76" t="n">
        <f aca="false">DATEDIF(Input!$C$23,$B627,"Y")</f>
        <v>92</v>
      </c>
      <c r="E627" s="78" t="n">
        <f aca="false">IF(AND($B627&gt;Input!$G$50,$B627&lt;Input!$G$25),Input!$G$51,0)</f>
        <v>0</v>
      </c>
    </row>
    <row r="628" customFormat="false" ht="12.8" hidden="false" customHeight="false" outlineLevel="0" collapsed="false">
      <c r="A628" s="76" t="n">
        <v>624</v>
      </c>
      <c r="B628" s="77" t="n">
        <f aca="false">EOMONTH(Input!$C$7,A628)</f>
        <v>61909</v>
      </c>
      <c r="C628" s="76" t="n">
        <f aca="false">DATEDIF(Input!$C$23,$B628,"Y")</f>
        <v>92</v>
      </c>
      <c r="E628" s="78" t="n">
        <f aca="false">IF(AND($B628&gt;Input!$G$50,$B628&lt;Input!$G$25),Input!$G$51,0)</f>
        <v>0</v>
      </c>
    </row>
    <row r="629" customFormat="false" ht="12.8" hidden="false" customHeight="false" outlineLevel="0" collapsed="false">
      <c r="A629" s="76" t="n">
        <v>625</v>
      </c>
      <c r="B629" s="77" t="n">
        <f aca="false">EOMONTH(Input!$C$7,A629)</f>
        <v>61940</v>
      </c>
      <c r="C629" s="76" t="n">
        <f aca="false">DATEDIF(Input!$C$23,$B629,"Y")</f>
        <v>92</v>
      </c>
      <c r="E629" s="78" t="n">
        <f aca="false">IF(AND($B629&gt;Input!$G$50,$B629&lt;Input!$G$25),Input!$G$51,0)</f>
        <v>0</v>
      </c>
    </row>
    <row r="630" customFormat="false" ht="12.8" hidden="false" customHeight="false" outlineLevel="0" collapsed="false">
      <c r="A630" s="76" t="n">
        <v>626</v>
      </c>
      <c r="B630" s="77" t="n">
        <f aca="false">EOMONTH(Input!$C$7,A630)</f>
        <v>61971</v>
      </c>
      <c r="C630" s="76" t="n">
        <f aca="false">DATEDIF(Input!$C$23,$B630,"Y")</f>
        <v>92</v>
      </c>
      <c r="E630" s="78" t="n">
        <f aca="false">IF(AND($B630&gt;Input!$G$50,$B630&lt;Input!$G$25),Input!$G$51,0)</f>
        <v>0</v>
      </c>
    </row>
    <row r="631" customFormat="false" ht="12.8" hidden="false" customHeight="false" outlineLevel="0" collapsed="false">
      <c r="A631" s="76" t="n">
        <v>627</v>
      </c>
      <c r="B631" s="77" t="n">
        <f aca="false">EOMONTH(Input!$C$7,A631)</f>
        <v>62001</v>
      </c>
      <c r="C631" s="76" t="n">
        <f aca="false">DATEDIF(Input!$C$23,$B631,"Y")</f>
        <v>92</v>
      </c>
      <c r="E631" s="78" t="n">
        <f aca="false">IF(AND($B631&gt;Input!$G$50,$B631&lt;Input!$G$25),Input!$G$51,0)</f>
        <v>0</v>
      </c>
    </row>
    <row r="632" customFormat="false" ht="12.8" hidden="false" customHeight="false" outlineLevel="0" collapsed="false">
      <c r="A632" s="76" t="n">
        <v>628</v>
      </c>
      <c r="B632" s="77" t="n">
        <f aca="false">EOMONTH(Input!$C$7,A632)</f>
        <v>62032</v>
      </c>
      <c r="C632" s="76" t="n">
        <f aca="false">DATEDIF(Input!$C$23,$B632,"Y")</f>
        <v>92</v>
      </c>
      <c r="E632" s="78" t="n">
        <f aca="false">IF(AND($B632&gt;Input!$G$50,$B632&lt;Input!$G$25),Input!$G$51,0)</f>
        <v>0</v>
      </c>
    </row>
    <row r="633" customFormat="false" ht="12.8" hidden="false" customHeight="false" outlineLevel="0" collapsed="false">
      <c r="A633" s="76" t="n">
        <v>629</v>
      </c>
      <c r="B633" s="77" t="n">
        <f aca="false">EOMONTH(Input!$C$7,A633)</f>
        <v>62062</v>
      </c>
      <c r="C633" s="76" t="n">
        <f aca="false">DATEDIF(Input!$C$23,$B633,"Y")</f>
        <v>92</v>
      </c>
      <c r="E633" s="78" t="n">
        <f aca="false">IF(AND($B633&gt;Input!$G$50,$B633&lt;Input!$G$25),Input!$G$51,0)</f>
        <v>0</v>
      </c>
    </row>
    <row r="634" customFormat="false" ht="12.8" hidden="false" customHeight="false" outlineLevel="0" collapsed="false">
      <c r="A634" s="76" t="n">
        <v>630</v>
      </c>
      <c r="B634" s="77" t="n">
        <f aca="false">EOMONTH(Input!$C$7,A634)</f>
        <v>62093</v>
      </c>
      <c r="C634" s="76" t="n">
        <f aca="false">DATEDIF(Input!$C$23,$B634,"Y")</f>
        <v>92</v>
      </c>
      <c r="E634" s="78" t="n">
        <f aca="false">IF(AND($B634&gt;Input!$G$50,$B634&lt;Input!$G$25),Input!$G$51,0)</f>
        <v>0</v>
      </c>
    </row>
    <row r="635" customFormat="false" ht="12.8" hidden="false" customHeight="false" outlineLevel="0" collapsed="false">
      <c r="A635" s="76" t="n">
        <v>631</v>
      </c>
      <c r="B635" s="77" t="n">
        <f aca="false">EOMONTH(Input!$C$7,A635)</f>
        <v>62124</v>
      </c>
      <c r="C635" s="76" t="n">
        <f aca="false">DATEDIF(Input!$C$23,$B635,"Y")</f>
        <v>92</v>
      </c>
      <c r="E635" s="78" t="n">
        <f aca="false">IF(AND($B635&gt;Input!$G$50,$B635&lt;Input!$G$25),Input!$G$51,0)</f>
        <v>0</v>
      </c>
    </row>
    <row r="636" customFormat="false" ht="12.8" hidden="false" customHeight="false" outlineLevel="0" collapsed="false">
      <c r="A636" s="76" t="n">
        <v>632</v>
      </c>
      <c r="B636" s="77" t="n">
        <f aca="false">EOMONTH(Input!$C$7,A636)</f>
        <v>62152</v>
      </c>
      <c r="C636" s="76" t="n">
        <f aca="false">DATEDIF(Input!$C$23,$B636,"Y")</f>
        <v>92</v>
      </c>
      <c r="E636" s="78" t="n">
        <f aca="false">IF(AND($B636&gt;Input!$G$50,$B636&lt;Input!$G$25),Input!$G$51,0)</f>
        <v>0</v>
      </c>
    </row>
    <row r="637" customFormat="false" ht="12.8" hidden="false" customHeight="false" outlineLevel="0" collapsed="false">
      <c r="A637" s="76" t="n">
        <v>633</v>
      </c>
      <c r="B637" s="77" t="n">
        <f aca="false">EOMONTH(Input!$C$7,A637)</f>
        <v>62183</v>
      </c>
      <c r="C637" s="76" t="n">
        <f aca="false">DATEDIF(Input!$C$23,$B637,"Y")</f>
        <v>92</v>
      </c>
      <c r="E637" s="78" t="n">
        <f aca="false">IF(AND($B637&gt;Input!$G$50,$B637&lt;Input!$G$25),Input!$G$51,0)</f>
        <v>0</v>
      </c>
    </row>
    <row r="638" customFormat="false" ht="12.8" hidden="false" customHeight="false" outlineLevel="0" collapsed="false">
      <c r="A638" s="76" t="n">
        <v>634</v>
      </c>
      <c r="B638" s="77" t="n">
        <f aca="false">EOMONTH(Input!$C$7,A638)</f>
        <v>62213</v>
      </c>
      <c r="C638" s="76" t="n">
        <f aca="false">DATEDIF(Input!$C$23,$B638,"Y")</f>
        <v>92</v>
      </c>
      <c r="E638" s="78" t="n">
        <f aca="false">IF(AND($B638&gt;Input!$G$50,$B638&lt;Input!$G$25),Input!$G$51,0)</f>
        <v>0</v>
      </c>
    </row>
    <row r="639" customFormat="false" ht="12.8" hidden="false" customHeight="false" outlineLevel="0" collapsed="false">
      <c r="A639" s="76" t="n">
        <v>635</v>
      </c>
      <c r="B639" s="77" t="n">
        <f aca="false">EOMONTH(Input!$C$7,A639)</f>
        <v>62244</v>
      </c>
      <c r="C639" s="76" t="n">
        <f aca="false">DATEDIF(Input!$C$23,$B639,"Y")</f>
        <v>93</v>
      </c>
      <c r="E639" s="78" t="n">
        <f aca="false">IF(AND($B639&gt;Input!$G$50,$B639&lt;Input!$G$25),Input!$G$51,0)</f>
        <v>0</v>
      </c>
    </row>
    <row r="640" customFormat="false" ht="12.8" hidden="false" customHeight="false" outlineLevel="0" collapsed="false">
      <c r="A640" s="76" t="n">
        <v>636</v>
      </c>
      <c r="B640" s="77" t="n">
        <f aca="false">EOMONTH(Input!$C$7,A640)</f>
        <v>62274</v>
      </c>
      <c r="C640" s="76" t="n">
        <f aca="false">DATEDIF(Input!$C$23,$B640,"Y")</f>
        <v>93</v>
      </c>
      <c r="E640" s="78" t="n">
        <f aca="false">IF(AND($B640&gt;Input!$G$50,$B640&lt;Input!$G$25),Input!$G$51,0)</f>
        <v>0</v>
      </c>
    </row>
    <row r="641" customFormat="false" ht="12.8" hidden="false" customHeight="false" outlineLevel="0" collapsed="false">
      <c r="A641" s="76" t="n">
        <v>637</v>
      </c>
      <c r="B641" s="77" t="n">
        <f aca="false">EOMONTH(Input!$C$7,A641)</f>
        <v>62305</v>
      </c>
      <c r="C641" s="76" t="n">
        <f aca="false">DATEDIF(Input!$C$23,$B641,"Y")</f>
        <v>93</v>
      </c>
      <c r="E641" s="78" t="n">
        <f aca="false">IF(AND($B641&gt;Input!$G$50,$B641&lt;Input!$G$25),Input!$G$51,0)</f>
        <v>0</v>
      </c>
    </row>
    <row r="642" customFormat="false" ht="12.8" hidden="false" customHeight="false" outlineLevel="0" collapsed="false">
      <c r="A642" s="76" t="n">
        <v>638</v>
      </c>
      <c r="B642" s="77" t="n">
        <f aca="false">EOMONTH(Input!$C$7,A642)</f>
        <v>62336</v>
      </c>
      <c r="C642" s="76" t="n">
        <f aca="false">DATEDIF(Input!$C$23,$B642,"Y")</f>
        <v>93</v>
      </c>
      <c r="E642" s="78" t="n">
        <f aca="false">IF(AND($B642&gt;Input!$G$50,$B642&lt;Input!$G$25),Input!$G$51,0)</f>
        <v>0</v>
      </c>
    </row>
    <row r="643" customFormat="false" ht="12.8" hidden="false" customHeight="false" outlineLevel="0" collapsed="false">
      <c r="A643" s="76" t="n">
        <v>639</v>
      </c>
      <c r="B643" s="77" t="n">
        <f aca="false">EOMONTH(Input!$C$7,A643)</f>
        <v>62366</v>
      </c>
      <c r="C643" s="76" t="n">
        <f aca="false">DATEDIF(Input!$C$23,$B643,"Y")</f>
        <v>93</v>
      </c>
      <c r="E643" s="78" t="n">
        <f aca="false">IF(AND($B643&gt;Input!$G$50,$B643&lt;Input!$G$25),Input!$G$51,0)</f>
        <v>0</v>
      </c>
    </row>
    <row r="644" customFormat="false" ht="12.8" hidden="false" customHeight="false" outlineLevel="0" collapsed="false">
      <c r="A644" s="76" t="n">
        <v>640</v>
      </c>
      <c r="B644" s="77" t="n">
        <f aca="false">EOMONTH(Input!$C$7,A644)</f>
        <v>62397</v>
      </c>
      <c r="C644" s="76" t="n">
        <f aca="false">DATEDIF(Input!$C$23,$B644,"Y")</f>
        <v>93</v>
      </c>
      <c r="E644" s="78" t="n">
        <f aca="false">IF(AND($B644&gt;Input!$G$50,$B644&lt;Input!$G$25),Input!$G$51,0)</f>
        <v>0</v>
      </c>
    </row>
    <row r="645" customFormat="false" ht="12.8" hidden="false" customHeight="false" outlineLevel="0" collapsed="false">
      <c r="A645" s="76" t="n">
        <v>641</v>
      </c>
      <c r="B645" s="77" t="n">
        <f aca="false">EOMONTH(Input!$C$7,A645)</f>
        <v>62427</v>
      </c>
      <c r="C645" s="76" t="n">
        <f aca="false">DATEDIF(Input!$C$23,$B645,"Y")</f>
        <v>93</v>
      </c>
      <c r="E645" s="78" t="n">
        <f aca="false">IF(AND($B645&gt;Input!$G$50,$B645&lt;Input!$G$25),Input!$G$51,0)</f>
        <v>0</v>
      </c>
    </row>
    <row r="646" customFormat="false" ht="12.8" hidden="false" customHeight="false" outlineLevel="0" collapsed="false">
      <c r="A646" s="76" t="n">
        <v>642</v>
      </c>
      <c r="B646" s="77" t="n">
        <f aca="false">EOMONTH(Input!$C$7,A646)</f>
        <v>62458</v>
      </c>
      <c r="C646" s="76" t="n">
        <f aca="false">DATEDIF(Input!$C$23,$B646,"Y")</f>
        <v>93</v>
      </c>
      <c r="E646" s="78" t="n">
        <f aca="false">IF(AND($B646&gt;Input!$G$50,$B646&lt;Input!$G$25),Input!$G$51,0)</f>
        <v>0</v>
      </c>
    </row>
    <row r="647" customFormat="false" ht="12.8" hidden="false" customHeight="false" outlineLevel="0" collapsed="false">
      <c r="A647" s="76" t="n">
        <v>643</v>
      </c>
      <c r="B647" s="77" t="n">
        <f aca="false">EOMONTH(Input!$C$7,A647)</f>
        <v>62489</v>
      </c>
      <c r="C647" s="76" t="n">
        <f aca="false">DATEDIF(Input!$C$23,$B647,"Y")</f>
        <v>93</v>
      </c>
      <c r="E647" s="78" t="n">
        <f aca="false">IF(AND($B647&gt;Input!$G$50,$B647&lt;Input!$G$25),Input!$G$51,0)</f>
        <v>0</v>
      </c>
    </row>
    <row r="648" customFormat="false" ht="12.8" hidden="false" customHeight="false" outlineLevel="0" collapsed="false">
      <c r="A648" s="76" t="n">
        <v>644</v>
      </c>
      <c r="B648" s="77" t="n">
        <f aca="false">EOMONTH(Input!$C$7,A648)</f>
        <v>62517</v>
      </c>
      <c r="C648" s="76" t="n">
        <f aca="false">DATEDIF(Input!$C$23,$B648,"Y")</f>
        <v>93</v>
      </c>
      <c r="E648" s="78" t="n">
        <f aca="false">IF(AND($B648&gt;Input!$G$50,$B648&lt;Input!$G$25),Input!$G$51,0)</f>
        <v>0</v>
      </c>
    </row>
    <row r="649" customFormat="false" ht="12.8" hidden="false" customHeight="false" outlineLevel="0" collapsed="false">
      <c r="A649" s="76" t="n">
        <v>645</v>
      </c>
      <c r="B649" s="77" t="n">
        <f aca="false">EOMONTH(Input!$C$7,A649)</f>
        <v>62548</v>
      </c>
      <c r="C649" s="76" t="n">
        <f aca="false">DATEDIF(Input!$C$23,$B649,"Y")</f>
        <v>93</v>
      </c>
      <c r="E649" s="78" t="n">
        <f aca="false">IF(AND($B649&gt;Input!$G$50,$B649&lt;Input!$G$25),Input!$G$51,0)</f>
        <v>0</v>
      </c>
    </row>
    <row r="650" customFormat="false" ht="12.8" hidden="false" customHeight="false" outlineLevel="0" collapsed="false">
      <c r="A650" s="76" t="n">
        <v>646</v>
      </c>
      <c r="B650" s="77" t="n">
        <f aca="false">EOMONTH(Input!$C$7,A650)</f>
        <v>62578</v>
      </c>
      <c r="C650" s="76" t="n">
        <f aca="false">DATEDIF(Input!$C$23,$B650,"Y")</f>
        <v>93</v>
      </c>
      <c r="E650" s="78" t="n">
        <f aca="false">IF(AND($B650&gt;Input!$G$50,$B650&lt;Input!$G$25),Input!$G$51,0)</f>
        <v>0</v>
      </c>
    </row>
    <row r="651" customFormat="false" ht="12.8" hidden="false" customHeight="false" outlineLevel="0" collapsed="false">
      <c r="A651" s="76" t="n">
        <v>647</v>
      </c>
      <c r="B651" s="77" t="n">
        <f aca="false">EOMONTH(Input!$C$7,A651)</f>
        <v>62609</v>
      </c>
      <c r="C651" s="76" t="n">
        <f aca="false">DATEDIF(Input!$C$23,$B651,"Y")</f>
        <v>94</v>
      </c>
      <c r="E651" s="78" t="n">
        <f aca="false">IF(AND($B651&gt;Input!$G$50,$B651&lt;Input!$G$25),Input!$G$51,0)</f>
        <v>0</v>
      </c>
    </row>
    <row r="652" customFormat="false" ht="12.8" hidden="false" customHeight="false" outlineLevel="0" collapsed="false">
      <c r="A652" s="76" t="n">
        <v>648</v>
      </c>
      <c r="B652" s="77" t="n">
        <f aca="false">EOMONTH(Input!$C$7,A652)</f>
        <v>62639</v>
      </c>
      <c r="C652" s="76" t="n">
        <f aca="false">DATEDIF(Input!$C$23,$B652,"Y")</f>
        <v>94</v>
      </c>
      <c r="E652" s="78" t="n">
        <f aca="false">IF(AND($B652&gt;Input!$G$50,$B652&lt;Input!$G$25),Input!$G$51,0)</f>
        <v>0</v>
      </c>
    </row>
    <row r="653" customFormat="false" ht="12.8" hidden="false" customHeight="false" outlineLevel="0" collapsed="false">
      <c r="A653" s="76" t="n">
        <v>649</v>
      </c>
      <c r="B653" s="77" t="n">
        <f aca="false">EOMONTH(Input!$C$7,A653)</f>
        <v>62670</v>
      </c>
      <c r="C653" s="76" t="n">
        <f aca="false">DATEDIF(Input!$C$23,$B653,"Y")</f>
        <v>94</v>
      </c>
      <c r="E653" s="78" t="n">
        <f aca="false">IF(AND($B653&gt;Input!$G$50,$B653&lt;Input!$G$25),Input!$G$51,0)</f>
        <v>0</v>
      </c>
    </row>
    <row r="654" customFormat="false" ht="12.8" hidden="false" customHeight="false" outlineLevel="0" collapsed="false">
      <c r="A654" s="76" t="n">
        <v>650</v>
      </c>
      <c r="B654" s="77" t="n">
        <f aca="false">EOMONTH(Input!$C$7,A654)</f>
        <v>62701</v>
      </c>
      <c r="C654" s="76" t="n">
        <f aca="false">DATEDIF(Input!$C$23,$B654,"Y")</f>
        <v>94</v>
      </c>
      <c r="E654" s="78" t="n">
        <f aca="false">IF(AND($B654&gt;Input!$G$50,$B654&lt;Input!$G$25),Input!$G$51,0)</f>
        <v>0</v>
      </c>
    </row>
    <row r="655" customFormat="false" ht="12.8" hidden="false" customHeight="false" outlineLevel="0" collapsed="false">
      <c r="A655" s="76" t="n">
        <v>651</v>
      </c>
      <c r="B655" s="77" t="n">
        <f aca="false">EOMONTH(Input!$C$7,A655)</f>
        <v>62731</v>
      </c>
      <c r="C655" s="76" t="n">
        <f aca="false">DATEDIF(Input!$C$23,$B655,"Y")</f>
        <v>94</v>
      </c>
      <c r="E655" s="78" t="n">
        <f aca="false">IF(AND($B655&gt;Input!$G$50,$B655&lt;Input!$G$25),Input!$G$51,0)</f>
        <v>0</v>
      </c>
    </row>
    <row r="656" customFormat="false" ht="12.8" hidden="false" customHeight="false" outlineLevel="0" collapsed="false">
      <c r="A656" s="76" t="n">
        <v>652</v>
      </c>
      <c r="B656" s="77" t="n">
        <f aca="false">EOMONTH(Input!$C$7,A656)</f>
        <v>62762</v>
      </c>
      <c r="C656" s="76" t="n">
        <f aca="false">DATEDIF(Input!$C$23,$B656,"Y")</f>
        <v>94</v>
      </c>
      <c r="E656" s="78" t="n">
        <f aca="false">IF(AND($B656&gt;Input!$G$50,$B656&lt;Input!$G$25),Input!$G$51,0)</f>
        <v>0</v>
      </c>
    </row>
    <row r="657" customFormat="false" ht="12.8" hidden="false" customHeight="false" outlineLevel="0" collapsed="false">
      <c r="A657" s="76" t="n">
        <v>653</v>
      </c>
      <c r="B657" s="77" t="n">
        <f aca="false">EOMONTH(Input!$C$7,A657)</f>
        <v>62792</v>
      </c>
      <c r="C657" s="76" t="n">
        <f aca="false">DATEDIF(Input!$C$23,$B657,"Y")</f>
        <v>94</v>
      </c>
      <c r="E657" s="78" t="n">
        <f aca="false">IF(AND($B657&gt;Input!$G$50,$B657&lt;Input!$G$25),Input!$G$51,0)</f>
        <v>0</v>
      </c>
    </row>
    <row r="658" customFormat="false" ht="12.8" hidden="false" customHeight="false" outlineLevel="0" collapsed="false">
      <c r="A658" s="76" t="n">
        <v>654</v>
      </c>
      <c r="B658" s="77" t="n">
        <f aca="false">EOMONTH(Input!$C$7,A658)</f>
        <v>62823</v>
      </c>
      <c r="C658" s="76" t="n">
        <f aca="false">DATEDIF(Input!$C$23,$B658,"Y")</f>
        <v>94</v>
      </c>
      <c r="E658" s="78" t="n">
        <f aca="false">IF(AND($B658&gt;Input!$G$50,$B658&lt;Input!$G$25),Input!$G$51,0)</f>
        <v>0</v>
      </c>
    </row>
    <row r="659" customFormat="false" ht="12.8" hidden="false" customHeight="false" outlineLevel="0" collapsed="false">
      <c r="A659" s="76" t="n">
        <v>655</v>
      </c>
      <c r="B659" s="77" t="n">
        <f aca="false">EOMONTH(Input!$C$7,A659)</f>
        <v>62854</v>
      </c>
      <c r="C659" s="76" t="n">
        <f aca="false">DATEDIF(Input!$C$23,$B659,"Y")</f>
        <v>94</v>
      </c>
      <c r="E659" s="78" t="n">
        <f aca="false">IF(AND($B659&gt;Input!$G$50,$B659&lt;Input!$G$25),Input!$G$51,0)</f>
        <v>0</v>
      </c>
    </row>
    <row r="660" customFormat="false" ht="12.8" hidden="false" customHeight="false" outlineLevel="0" collapsed="false">
      <c r="A660" s="76" t="n">
        <v>656</v>
      </c>
      <c r="B660" s="77" t="n">
        <f aca="false">EOMONTH(Input!$C$7,A660)</f>
        <v>62883</v>
      </c>
      <c r="C660" s="76" t="n">
        <f aca="false">DATEDIF(Input!$C$23,$B660,"Y")</f>
        <v>94</v>
      </c>
      <c r="E660" s="78" t="n">
        <f aca="false">IF(AND($B660&gt;Input!$G$50,$B660&lt;Input!$G$25),Input!$G$51,0)</f>
        <v>0</v>
      </c>
    </row>
    <row r="661" customFormat="false" ht="12.8" hidden="false" customHeight="false" outlineLevel="0" collapsed="false">
      <c r="A661" s="76" t="n">
        <v>657</v>
      </c>
      <c r="B661" s="77" t="n">
        <f aca="false">EOMONTH(Input!$C$7,A661)</f>
        <v>62914</v>
      </c>
      <c r="C661" s="76" t="n">
        <f aca="false">DATEDIF(Input!$C$23,$B661,"Y")</f>
        <v>94</v>
      </c>
      <c r="E661" s="78" t="n">
        <f aca="false">IF(AND($B661&gt;Input!$G$50,$B661&lt;Input!$G$25),Input!$G$51,0)</f>
        <v>0</v>
      </c>
    </row>
    <row r="662" customFormat="false" ht="12.8" hidden="false" customHeight="false" outlineLevel="0" collapsed="false">
      <c r="A662" s="76" t="n">
        <v>658</v>
      </c>
      <c r="B662" s="77" t="n">
        <f aca="false">EOMONTH(Input!$C$7,A662)</f>
        <v>62944</v>
      </c>
      <c r="C662" s="76" t="n">
        <f aca="false">DATEDIF(Input!$C$23,$B662,"Y")</f>
        <v>94</v>
      </c>
      <c r="E662" s="78" t="n">
        <f aca="false">IF(AND($B662&gt;Input!$G$50,$B662&lt;Input!$G$25),Input!$G$51,0)</f>
        <v>0</v>
      </c>
    </row>
    <row r="663" customFormat="false" ht="12.8" hidden="false" customHeight="false" outlineLevel="0" collapsed="false">
      <c r="A663" s="76" t="n">
        <v>659</v>
      </c>
      <c r="B663" s="77" t="n">
        <f aca="false">EOMONTH(Input!$C$7,A663)</f>
        <v>62975</v>
      </c>
      <c r="C663" s="76" t="n">
        <f aca="false">DATEDIF(Input!$C$23,$B663,"Y")</f>
        <v>95</v>
      </c>
      <c r="E663" s="78" t="n">
        <f aca="false">IF(AND($B663&gt;Input!$G$50,$B663&lt;Input!$G$25),Input!$G$51,0)</f>
        <v>0</v>
      </c>
    </row>
    <row r="664" customFormat="false" ht="12.8" hidden="false" customHeight="false" outlineLevel="0" collapsed="false">
      <c r="A664" s="76" t="n">
        <v>660</v>
      </c>
      <c r="B664" s="77" t="n">
        <f aca="false">EOMONTH(Input!$C$7,A664)</f>
        <v>63005</v>
      </c>
      <c r="C664" s="76" t="n">
        <f aca="false">DATEDIF(Input!$C$23,$B664,"Y")</f>
        <v>95</v>
      </c>
      <c r="E664" s="78" t="n">
        <f aca="false">IF(AND($B664&gt;Input!$G$50,$B664&lt;Input!$G$25),Input!$G$51,0)</f>
        <v>0</v>
      </c>
    </row>
    <row r="665" customFormat="false" ht="12.8" hidden="false" customHeight="false" outlineLevel="0" collapsed="false">
      <c r="A665" s="76" t="n">
        <v>661</v>
      </c>
      <c r="B665" s="77" t="n">
        <f aca="false">EOMONTH(Input!$C$7,A665)</f>
        <v>63036</v>
      </c>
      <c r="C665" s="76" t="n">
        <f aca="false">DATEDIF(Input!$C$23,$B665,"Y")</f>
        <v>95</v>
      </c>
      <c r="E665" s="78" t="n">
        <f aca="false">IF(AND($B665&gt;Input!$G$50,$B665&lt;Input!$G$25),Input!$G$51,0)</f>
        <v>0</v>
      </c>
    </row>
    <row r="666" customFormat="false" ht="12.8" hidden="false" customHeight="false" outlineLevel="0" collapsed="false">
      <c r="A666" s="76" t="n">
        <v>662</v>
      </c>
      <c r="B666" s="77" t="n">
        <f aca="false">EOMONTH(Input!$C$7,A666)</f>
        <v>63067</v>
      </c>
      <c r="C666" s="76" t="n">
        <f aca="false">DATEDIF(Input!$C$23,$B666,"Y")</f>
        <v>95</v>
      </c>
      <c r="E666" s="78" t="n">
        <f aca="false">IF(AND($B666&gt;Input!$G$50,$B666&lt;Input!$G$25),Input!$G$51,0)</f>
        <v>0</v>
      </c>
    </row>
    <row r="667" customFormat="false" ht="12.8" hidden="false" customHeight="false" outlineLevel="0" collapsed="false">
      <c r="A667" s="76" t="n">
        <v>663</v>
      </c>
      <c r="B667" s="77" t="n">
        <f aca="false">EOMONTH(Input!$C$7,A667)</f>
        <v>63097</v>
      </c>
      <c r="C667" s="76" t="n">
        <f aca="false">DATEDIF(Input!$C$23,$B667,"Y")</f>
        <v>95</v>
      </c>
      <c r="E667" s="78" t="n">
        <f aca="false">IF(AND($B667&gt;Input!$G$50,$B667&lt;Input!$G$25),Input!$G$51,0)</f>
        <v>0</v>
      </c>
    </row>
    <row r="668" customFormat="false" ht="12.8" hidden="false" customHeight="false" outlineLevel="0" collapsed="false">
      <c r="A668" s="76" t="n">
        <v>664</v>
      </c>
      <c r="B668" s="77" t="n">
        <f aca="false">EOMONTH(Input!$C$7,A668)</f>
        <v>63128</v>
      </c>
      <c r="C668" s="76" t="n">
        <f aca="false">DATEDIF(Input!$C$23,$B668,"Y")</f>
        <v>95</v>
      </c>
      <c r="E668" s="78" t="n">
        <f aca="false">IF(AND($B668&gt;Input!$G$50,$B668&lt;Input!$G$25),Input!$G$51,0)</f>
        <v>0</v>
      </c>
    </row>
    <row r="669" customFormat="false" ht="12.8" hidden="false" customHeight="false" outlineLevel="0" collapsed="false">
      <c r="A669" s="76" t="n">
        <v>665</v>
      </c>
      <c r="B669" s="77" t="n">
        <f aca="false">EOMONTH(Input!$C$7,A669)</f>
        <v>63158</v>
      </c>
      <c r="C669" s="76" t="n">
        <f aca="false">DATEDIF(Input!$C$23,$B669,"Y")</f>
        <v>95</v>
      </c>
      <c r="E669" s="78" t="n">
        <f aca="false">IF(AND($B669&gt;Input!$G$50,$B669&lt;Input!$G$25),Input!$G$51,0)</f>
        <v>0</v>
      </c>
    </row>
    <row r="670" customFormat="false" ht="12.8" hidden="false" customHeight="false" outlineLevel="0" collapsed="false">
      <c r="A670" s="76" t="n">
        <v>666</v>
      </c>
      <c r="B670" s="77" t="n">
        <f aca="false">EOMONTH(Input!$C$7,A670)</f>
        <v>63189</v>
      </c>
      <c r="C670" s="76" t="n">
        <f aca="false">DATEDIF(Input!$C$23,$B670,"Y")</f>
        <v>95</v>
      </c>
      <c r="E670" s="78" t="n">
        <f aca="false">IF(AND($B670&gt;Input!$G$50,$B670&lt;Input!$G$25),Input!$G$51,0)</f>
        <v>0</v>
      </c>
    </row>
    <row r="671" customFormat="false" ht="12.8" hidden="false" customHeight="false" outlineLevel="0" collapsed="false">
      <c r="A671" s="76" t="n">
        <v>667</v>
      </c>
      <c r="B671" s="77" t="n">
        <f aca="false">EOMONTH(Input!$C$7,A671)</f>
        <v>63220</v>
      </c>
      <c r="C671" s="76" t="n">
        <f aca="false">DATEDIF(Input!$C$23,$B671,"Y")</f>
        <v>95</v>
      </c>
      <c r="E671" s="78" t="n">
        <f aca="false">IF(AND($B671&gt;Input!$G$50,$B671&lt;Input!$G$25),Input!$G$51,0)</f>
        <v>0</v>
      </c>
    </row>
    <row r="672" customFormat="false" ht="12.8" hidden="false" customHeight="false" outlineLevel="0" collapsed="false">
      <c r="A672" s="76" t="n">
        <v>668</v>
      </c>
      <c r="B672" s="77" t="n">
        <f aca="false">EOMONTH(Input!$C$7,A672)</f>
        <v>63248</v>
      </c>
      <c r="C672" s="76" t="n">
        <f aca="false">DATEDIF(Input!$C$23,$B672,"Y")</f>
        <v>95</v>
      </c>
      <c r="E672" s="78" t="n">
        <f aca="false">IF(AND($B672&gt;Input!$G$50,$B672&lt;Input!$G$25),Input!$G$51,0)</f>
        <v>0</v>
      </c>
    </row>
    <row r="673" customFormat="false" ht="12.8" hidden="false" customHeight="false" outlineLevel="0" collapsed="false">
      <c r="A673" s="76" t="n">
        <v>669</v>
      </c>
      <c r="B673" s="77" t="n">
        <f aca="false">EOMONTH(Input!$C$7,A673)</f>
        <v>63279</v>
      </c>
      <c r="C673" s="76" t="n">
        <f aca="false">DATEDIF(Input!$C$23,$B673,"Y")</f>
        <v>95</v>
      </c>
      <c r="E673" s="78" t="n">
        <f aca="false">IF(AND($B673&gt;Input!$G$50,$B673&lt;Input!$G$25),Input!$G$51,0)</f>
        <v>0</v>
      </c>
    </row>
    <row r="674" customFormat="false" ht="12.8" hidden="false" customHeight="false" outlineLevel="0" collapsed="false">
      <c r="A674" s="76" t="n">
        <v>670</v>
      </c>
      <c r="B674" s="77" t="n">
        <f aca="false">EOMONTH(Input!$C$7,A674)</f>
        <v>63309</v>
      </c>
      <c r="C674" s="76" t="n">
        <f aca="false">DATEDIF(Input!$C$23,$B674,"Y")</f>
        <v>95</v>
      </c>
      <c r="E674" s="78" t="n">
        <f aca="false">IF(AND($B674&gt;Input!$G$50,$B674&lt;Input!$G$25),Input!$G$51,0)</f>
        <v>0</v>
      </c>
    </row>
    <row r="675" customFormat="false" ht="12.8" hidden="false" customHeight="false" outlineLevel="0" collapsed="false">
      <c r="A675" s="76" t="n">
        <v>671</v>
      </c>
      <c r="B675" s="77" t="n">
        <f aca="false">EOMONTH(Input!$C$7,A675)</f>
        <v>63340</v>
      </c>
      <c r="C675" s="76" t="n">
        <f aca="false">DATEDIF(Input!$C$23,$B675,"Y")</f>
        <v>96</v>
      </c>
      <c r="E675" s="78" t="n">
        <f aca="false">IF(AND($B675&gt;Input!$G$50,$B675&lt;Input!$G$25),Input!$G$51,0)</f>
        <v>0</v>
      </c>
    </row>
    <row r="676" customFormat="false" ht="12.8" hidden="false" customHeight="false" outlineLevel="0" collapsed="false">
      <c r="A676" s="76" t="n">
        <v>672</v>
      </c>
      <c r="B676" s="77" t="n">
        <f aca="false">EOMONTH(Input!$C$7,A676)</f>
        <v>63370</v>
      </c>
      <c r="C676" s="76" t="n">
        <f aca="false">DATEDIF(Input!$C$23,$B676,"Y")</f>
        <v>96</v>
      </c>
      <c r="E676" s="78" t="n">
        <f aca="false">IF(AND($B676&gt;Input!$G$50,$B676&lt;Input!$G$25),Input!$G$51,0)</f>
        <v>0</v>
      </c>
    </row>
    <row r="677" customFormat="false" ht="12.8" hidden="false" customHeight="false" outlineLevel="0" collapsed="false">
      <c r="A677" s="76" t="n">
        <v>673</v>
      </c>
      <c r="B677" s="77" t="n">
        <f aca="false">EOMONTH(Input!$C$7,A677)</f>
        <v>63401</v>
      </c>
      <c r="C677" s="76" t="n">
        <f aca="false">DATEDIF(Input!$C$23,$B677,"Y")</f>
        <v>96</v>
      </c>
      <c r="E677" s="78" t="n">
        <f aca="false">IF(AND($B677&gt;Input!$G$50,$B677&lt;Input!$G$25),Input!$G$51,0)</f>
        <v>0</v>
      </c>
    </row>
    <row r="678" customFormat="false" ht="12.8" hidden="false" customHeight="false" outlineLevel="0" collapsed="false">
      <c r="A678" s="76" t="n">
        <v>674</v>
      </c>
      <c r="B678" s="77" t="n">
        <f aca="false">EOMONTH(Input!$C$7,A678)</f>
        <v>63432</v>
      </c>
      <c r="C678" s="76" t="n">
        <f aca="false">DATEDIF(Input!$C$23,$B678,"Y")</f>
        <v>96</v>
      </c>
      <c r="E678" s="78" t="n">
        <f aca="false">IF(AND($B678&gt;Input!$G$50,$B678&lt;Input!$G$25),Input!$G$51,0)</f>
        <v>0</v>
      </c>
    </row>
    <row r="679" customFormat="false" ht="12.8" hidden="false" customHeight="false" outlineLevel="0" collapsed="false">
      <c r="A679" s="76" t="n">
        <v>675</v>
      </c>
      <c r="B679" s="77" t="n">
        <f aca="false">EOMONTH(Input!$C$7,A679)</f>
        <v>63462</v>
      </c>
      <c r="C679" s="76" t="n">
        <f aca="false">DATEDIF(Input!$C$23,$B679,"Y")</f>
        <v>96</v>
      </c>
      <c r="E679" s="78" t="n">
        <f aca="false">IF(AND($B679&gt;Input!$G$50,$B679&lt;Input!$G$25),Input!$G$51,0)</f>
        <v>0</v>
      </c>
    </row>
    <row r="680" customFormat="false" ht="12.8" hidden="false" customHeight="false" outlineLevel="0" collapsed="false">
      <c r="A680" s="76" t="n">
        <v>676</v>
      </c>
      <c r="B680" s="77" t="n">
        <f aca="false">EOMONTH(Input!$C$7,A680)</f>
        <v>63493</v>
      </c>
      <c r="C680" s="76" t="n">
        <f aca="false">DATEDIF(Input!$C$23,$B680,"Y")</f>
        <v>96</v>
      </c>
      <c r="E680" s="78" t="n">
        <f aca="false">IF(AND($B680&gt;Input!$G$50,$B680&lt;Input!$G$25),Input!$G$51,0)</f>
        <v>0</v>
      </c>
    </row>
    <row r="681" customFormat="false" ht="12.8" hidden="false" customHeight="false" outlineLevel="0" collapsed="false">
      <c r="A681" s="76" t="n">
        <v>677</v>
      </c>
      <c r="B681" s="77" t="n">
        <f aca="false">EOMONTH(Input!$C$7,A681)</f>
        <v>63523</v>
      </c>
      <c r="C681" s="76" t="n">
        <f aca="false">DATEDIF(Input!$C$23,$B681,"Y")</f>
        <v>96</v>
      </c>
      <c r="E681" s="78" t="n">
        <f aca="false">IF(AND($B681&gt;Input!$G$50,$B681&lt;Input!$G$25),Input!$G$51,0)</f>
        <v>0</v>
      </c>
    </row>
    <row r="682" customFormat="false" ht="12.8" hidden="false" customHeight="false" outlineLevel="0" collapsed="false">
      <c r="A682" s="76" t="n">
        <v>678</v>
      </c>
      <c r="B682" s="77" t="n">
        <f aca="false">EOMONTH(Input!$C$7,A682)</f>
        <v>63554</v>
      </c>
      <c r="C682" s="76" t="n">
        <f aca="false">DATEDIF(Input!$C$23,$B682,"Y")</f>
        <v>96</v>
      </c>
      <c r="E682" s="78" t="n">
        <f aca="false">IF(AND($B682&gt;Input!$G$50,$B682&lt;Input!$G$25),Input!$G$51,0)</f>
        <v>0</v>
      </c>
    </row>
    <row r="683" customFormat="false" ht="12.8" hidden="false" customHeight="false" outlineLevel="0" collapsed="false">
      <c r="A683" s="76" t="n">
        <v>679</v>
      </c>
      <c r="B683" s="77" t="n">
        <f aca="false">EOMONTH(Input!$C$7,A683)</f>
        <v>63585</v>
      </c>
      <c r="C683" s="76" t="n">
        <f aca="false">DATEDIF(Input!$C$23,$B683,"Y")</f>
        <v>96</v>
      </c>
      <c r="E683" s="78" t="n">
        <f aca="false">IF(AND($B683&gt;Input!$G$50,$B683&lt;Input!$G$25),Input!$G$51,0)</f>
        <v>0</v>
      </c>
    </row>
    <row r="684" customFormat="false" ht="12.8" hidden="false" customHeight="false" outlineLevel="0" collapsed="false">
      <c r="A684" s="76" t="n">
        <v>680</v>
      </c>
      <c r="B684" s="77" t="n">
        <f aca="false">EOMONTH(Input!$C$7,A684)</f>
        <v>63613</v>
      </c>
      <c r="C684" s="76" t="n">
        <f aca="false">DATEDIF(Input!$C$23,$B684,"Y")</f>
        <v>96</v>
      </c>
      <c r="E684" s="78" t="n">
        <f aca="false">IF(AND($B684&gt;Input!$G$50,$B684&lt;Input!$G$25),Input!$G$51,0)</f>
        <v>0</v>
      </c>
    </row>
    <row r="685" customFormat="false" ht="12.8" hidden="false" customHeight="false" outlineLevel="0" collapsed="false">
      <c r="A685" s="76" t="n">
        <v>681</v>
      </c>
      <c r="B685" s="77" t="n">
        <f aca="false">EOMONTH(Input!$C$7,A685)</f>
        <v>63644</v>
      </c>
      <c r="C685" s="76" t="n">
        <f aca="false">DATEDIF(Input!$C$23,$B685,"Y")</f>
        <v>96</v>
      </c>
      <c r="E685" s="78" t="n">
        <f aca="false">IF(AND($B685&gt;Input!$G$50,$B685&lt;Input!$G$25),Input!$G$51,0)</f>
        <v>0</v>
      </c>
    </row>
    <row r="686" customFormat="false" ht="12.8" hidden="false" customHeight="false" outlineLevel="0" collapsed="false">
      <c r="A686" s="76" t="n">
        <v>682</v>
      </c>
      <c r="B686" s="77" t="n">
        <f aca="false">EOMONTH(Input!$C$7,A686)</f>
        <v>63674</v>
      </c>
      <c r="C686" s="76" t="n">
        <f aca="false">DATEDIF(Input!$C$23,$B686,"Y")</f>
        <v>96</v>
      </c>
      <c r="E686" s="78" t="n">
        <f aca="false">IF(AND($B686&gt;Input!$G$50,$B686&lt;Input!$G$25),Input!$G$51,0)</f>
        <v>0</v>
      </c>
    </row>
    <row r="687" customFormat="false" ht="12.8" hidden="false" customHeight="false" outlineLevel="0" collapsed="false">
      <c r="A687" s="76" t="n">
        <v>683</v>
      </c>
      <c r="B687" s="77" t="n">
        <f aca="false">EOMONTH(Input!$C$7,A687)</f>
        <v>63705</v>
      </c>
      <c r="C687" s="76" t="n">
        <f aca="false">DATEDIF(Input!$C$23,$B687,"Y")</f>
        <v>97</v>
      </c>
      <c r="E687" s="78" t="n">
        <f aca="false">IF(AND($B687&gt;Input!$G$50,$B687&lt;Input!$G$25),Input!$G$51,0)</f>
        <v>0</v>
      </c>
    </row>
    <row r="688" customFormat="false" ht="12.8" hidden="false" customHeight="false" outlineLevel="0" collapsed="false">
      <c r="A688" s="76" t="n">
        <v>684</v>
      </c>
      <c r="B688" s="77" t="n">
        <f aca="false">EOMONTH(Input!$C$7,A688)</f>
        <v>63735</v>
      </c>
      <c r="C688" s="76" t="n">
        <f aca="false">DATEDIF(Input!$C$23,$B688,"Y")</f>
        <v>97</v>
      </c>
      <c r="E688" s="78" t="n">
        <f aca="false">IF(AND($B688&gt;Input!$G$50,$B688&lt;Input!$G$25),Input!$G$51,0)</f>
        <v>0</v>
      </c>
    </row>
    <row r="689" customFormat="false" ht="12.8" hidden="false" customHeight="false" outlineLevel="0" collapsed="false">
      <c r="A689" s="76" t="n">
        <v>685</v>
      </c>
      <c r="B689" s="77" t="n">
        <f aca="false">EOMONTH(Input!$C$7,A689)</f>
        <v>63766</v>
      </c>
      <c r="C689" s="76" t="n">
        <f aca="false">DATEDIF(Input!$C$23,$B689,"Y")</f>
        <v>97</v>
      </c>
      <c r="E689" s="78" t="n">
        <f aca="false">IF(AND($B689&gt;Input!$G$50,$B689&lt;Input!$G$25),Input!$G$51,0)</f>
        <v>0</v>
      </c>
    </row>
    <row r="690" customFormat="false" ht="12.8" hidden="false" customHeight="false" outlineLevel="0" collapsed="false">
      <c r="A690" s="76" t="n">
        <v>686</v>
      </c>
      <c r="B690" s="77" t="n">
        <f aca="false">EOMONTH(Input!$C$7,A690)</f>
        <v>63797</v>
      </c>
      <c r="C690" s="76" t="n">
        <f aca="false">DATEDIF(Input!$C$23,$B690,"Y")</f>
        <v>97</v>
      </c>
      <c r="E690" s="78" t="n">
        <f aca="false">IF(AND($B690&gt;Input!$G$50,$B690&lt;Input!$G$25),Input!$G$51,0)</f>
        <v>0</v>
      </c>
    </row>
    <row r="691" customFormat="false" ht="12.8" hidden="false" customHeight="false" outlineLevel="0" collapsed="false">
      <c r="A691" s="76" t="n">
        <v>687</v>
      </c>
      <c r="B691" s="77" t="n">
        <f aca="false">EOMONTH(Input!$C$7,A691)</f>
        <v>63827</v>
      </c>
      <c r="C691" s="76" t="n">
        <f aca="false">DATEDIF(Input!$C$23,$B691,"Y")</f>
        <v>97</v>
      </c>
      <c r="E691" s="78" t="n">
        <f aca="false">IF(AND($B691&gt;Input!$G$50,$B691&lt;Input!$G$25),Input!$G$51,0)</f>
        <v>0</v>
      </c>
    </row>
    <row r="692" customFormat="false" ht="12.8" hidden="false" customHeight="false" outlineLevel="0" collapsed="false">
      <c r="A692" s="76" t="n">
        <v>688</v>
      </c>
      <c r="B692" s="77" t="n">
        <f aca="false">EOMONTH(Input!$C$7,A692)</f>
        <v>63858</v>
      </c>
      <c r="C692" s="76" t="n">
        <f aca="false">DATEDIF(Input!$C$23,$B692,"Y")</f>
        <v>97</v>
      </c>
      <c r="E692" s="78" t="n">
        <f aca="false">IF(AND($B692&gt;Input!$G$50,$B692&lt;Input!$G$25),Input!$G$51,0)</f>
        <v>0</v>
      </c>
    </row>
    <row r="693" customFormat="false" ht="12.8" hidden="false" customHeight="false" outlineLevel="0" collapsed="false">
      <c r="A693" s="76" t="n">
        <v>689</v>
      </c>
      <c r="B693" s="77" t="n">
        <f aca="false">EOMONTH(Input!$C$7,A693)</f>
        <v>63888</v>
      </c>
      <c r="C693" s="76" t="n">
        <f aca="false">DATEDIF(Input!$C$23,$B693,"Y")</f>
        <v>97</v>
      </c>
      <c r="E693" s="78" t="n">
        <f aca="false">IF(AND($B693&gt;Input!$G$50,$B693&lt;Input!$G$25),Input!$G$51,0)</f>
        <v>0</v>
      </c>
    </row>
    <row r="694" customFormat="false" ht="12.8" hidden="false" customHeight="false" outlineLevel="0" collapsed="false">
      <c r="A694" s="76" t="n">
        <v>690</v>
      </c>
      <c r="B694" s="77" t="n">
        <f aca="false">EOMONTH(Input!$C$7,A694)</f>
        <v>63919</v>
      </c>
      <c r="C694" s="76" t="n">
        <f aca="false">DATEDIF(Input!$C$23,$B694,"Y")</f>
        <v>97</v>
      </c>
      <c r="E694" s="78" t="n">
        <f aca="false">IF(AND($B694&gt;Input!$G$50,$B694&lt;Input!$G$25),Input!$G$51,0)</f>
        <v>0</v>
      </c>
    </row>
    <row r="695" customFormat="false" ht="12.8" hidden="false" customHeight="false" outlineLevel="0" collapsed="false">
      <c r="A695" s="76" t="n">
        <v>691</v>
      </c>
      <c r="B695" s="77" t="n">
        <f aca="false">EOMONTH(Input!$C$7,A695)</f>
        <v>63950</v>
      </c>
      <c r="C695" s="76" t="n">
        <f aca="false">DATEDIF(Input!$C$23,$B695,"Y")</f>
        <v>97</v>
      </c>
      <c r="E695" s="78" t="n">
        <f aca="false">IF(AND($B695&gt;Input!$G$50,$B695&lt;Input!$G$25),Input!$G$51,0)</f>
        <v>0</v>
      </c>
    </row>
    <row r="696" customFormat="false" ht="12.8" hidden="false" customHeight="false" outlineLevel="0" collapsed="false">
      <c r="A696" s="76" t="n">
        <v>692</v>
      </c>
      <c r="B696" s="77" t="n">
        <f aca="false">EOMONTH(Input!$C$7,A696)</f>
        <v>63978</v>
      </c>
      <c r="C696" s="76" t="n">
        <f aca="false">DATEDIF(Input!$C$23,$B696,"Y")</f>
        <v>97</v>
      </c>
      <c r="E696" s="78" t="n">
        <f aca="false">IF(AND($B696&gt;Input!$G$50,$B696&lt;Input!$G$25),Input!$G$51,0)</f>
        <v>0</v>
      </c>
    </row>
    <row r="697" customFormat="false" ht="12.8" hidden="false" customHeight="false" outlineLevel="0" collapsed="false">
      <c r="A697" s="76" t="n">
        <v>693</v>
      </c>
      <c r="B697" s="77" t="n">
        <f aca="false">EOMONTH(Input!$C$7,A697)</f>
        <v>64009</v>
      </c>
      <c r="C697" s="76" t="n">
        <f aca="false">DATEDIF(Input!$C$23,$B697,"Y")</f>
        <v>97</v>
      </c>
      <c r="E697" s="78" t="n">
        <f aca="false">IF(AND($B697&gt;Input!$G$50,$B697&lt;Input!$G$25),Input!$G$51,0)</f>
        <v>0</v>
      </c>
    </row>
    <row r="698" customFormat="false" ht="12.8" hidden="false" customHeight="false" outlineLevel="0" collapsed="false">
      <c r="A698" s="76" t="n">
        <v>694</v>
      </c>
      <c r="B698" s="77" t="n">
        <f aca="false">EOMONTH(Input!$C$7,A698)</f>
        <v>64039</v>
      </c>
      <c r="C698" s="76" t="n">
        <f aca="false">DATEDIF(Input!$C$23,$B698,"Y")</f>
        <v>97</v>
      </c>
      <c r="E698" s="78" t="n">
        <f aca="false">IF(AND($B698&gt;Input!$G$50,$B698&lt;Input!$G$25),Input!$G$51,0)</f>
        <v>0</v>
      </c>
    </row>
    <row r="699" customFormat="false" ht="12.8" hidden="false" customHeight="false" outlineLevel="0" collapsed="false">
      <c r="A699" s="76" t="n">
        <v>695</v>
      </c>
      <c r="B699" s="77" t="n">
        <f aca="false">EOMONTH(Input!$C$7,A699)</f>
        <v>64070</v>
      </c>
      <c r="C699" s="76" t="n">
        <f aca="false">DATEDIF(Input!$C$23,$B699,"Y")</f>
        <v>98</v>
      </c>
      <c r="E699" s="78" t="n">
        <f aca="false">IF(AND($B699&gt;Input!$G$50,$B699&lt;Input!$G$25),Input!$G$51,0)</f>
        <v>0</v>
      </c>
    </row>
    <row r="700" customFormat="false" ht="12.8" hidden="false" customHeight="false" outlineLevel="0" collapsed="false">
      <c r="A700" s="76" t="n">
        <v>696</v>
      </c>
      <c r="B700" s="77" t="n">
        <f aca="false">EOMONTH(Input!$C$7,A700)</f>
        <v>64100</v>
      </c>
      <c r="C700" s="76" t="n">
        <f aca="false">DATEDIF(Input!$C$23,$B700,"Y")</f>
        <v>98</v>
      </c>
      <c r="E700" s="78" t="n">
        <f aca="false">IF(AND($B700&gt;Input!$G$50,$B700&lt;Input!$G$25),Input!$G$51,0)</f>
        <v>0</v>
      </c>
    </row>
    <row r="701" customFormat="false" ht="12.8" hidden="false" customHeight="false" outlineLevel="0" collapsed="false">
      <c r="A701" s="76" t="n">
        <v>697</v>
      </c>
      <c r="B701" s="77" t="n">
        <f aca="false">EOMONTH(Input!$C$7,A701)</f>
        <v>64131</v>
      </c>
      <c r="C701" s="76" t="n">
        <f aca="false">DATEDIF(Input!$C$23,$B701,"Y")</f>
        <v>98</v>
      </c>
      <c r="E701" s="78" t="n">
        <f aca="false">IF(AND($B701&gt;Input!$G$50,$B701&lt;Input!$G$25),Input!$G$51,0)</f>
        <v>0</v>
      </c>
    </row>
    <row r="702" customFormat="false" ht="12.8" hidden="false" customHeight="false" outlineLevel="0" collapsed="false">
      <c r="A702" s="76" t="n">
        <v>698</v>
      </c>
      <c r="B702" s="77" t="n">
        <f aca="false">EOMONTH(Input!$C$7,A702)</f>
        <v>64162</v>
      </c>
      <c r="C702" s="76" t="n">
        <f aca="false">DATEDIF(Input!$C$23,$B702,"Y")</f>
        <v>98</v>
      </c>
      <c r="E702" s="78" t="n">
        <f aca="false">IF(AND($B702&gt;Input!$G$50,$B702&lt;Input!$G$25),Input!$G$51,0)</f>
        <v>0</v>
      </c>
    </row>
    <row r="703" customFormat="false" ht="12.8" hidden="false" customHeight="false" outlineLevel="0" collapsed="false">
      <c r="A703" s="76" t="n">
        <v>699</v>
      </c>
      <c r="B703" s="77" t="n">
        <f aca="false">EOMONTH(Input!$C$7,A703)</f>
        <v>64192</v>
      </c>
      <c r="C703" s="76" t="n">
        <f aca="false">DATEDIF(Input!$C$23,$B703,"Y")</f>
        <v>98</v>
      </c>
      <c r="E703" s="78" t="n">
        <f aca="false">IF(AND($B703&gt;Input!$G$50,$B703&lt;Input!$G$25),Input!$G$51,0)</f>
        <v>0</v>
      </c>
    </row>
    <row r="704" customFormat="false" ht="12.8" hidden="false" customHeight="false" outlineLevel="0" collapsed="false">
      <c r="A704" s="76" t="n">
        <v>700</v>
      </c>
      <c r="B704" s="77" t="n">
        <f aca="false">EOMONTH(Input!$C$7,A704)</f>
        <v>64223</v>
      </c>
      <c r="C704" s="76" t="n">
        <f aca="false">DATEDIF(Input!$C$23,$B704,"Y")</f>
        <v>98</v>
      </c>
      <c r="E704" s="78" t="n">
        <f aca="false">IF(AND($B704&gt;Input!$G$50,$B704&lt;Input!$G$25),Input!$G$51,0)</f>
        <v>0</v>
      </c>
    </row>
    <row r="705" customFormat="false" ht="12.8" hidden="false" customHeight="false" outlineLevel="0" collapsed="false">
      <c r="A705" s="76" t="n">
        <v>701</v>
      </c>
      <c r="B705" s="77" t="n">
        <f aca="false">EOMONTH(Input!$C$7,A705)</f>
        <v>64253</v>
      </c>
      <c r="C705" s="76" t="n">
        <f aca="false">DATEDIF(Input!$C$23,$B705,"Y")</f>
        <v>98</v>
      </c>
      <c r="E705" s="78" t="n">
        <f aca="false">IF(AND($B705&gt;Input!$G$50,$B705&lt;Input!$G$25),Input!$G$51,0)</f>
        <v>0</v>
      </c>
    </row>
    <row r="706" customFormat="false" ht="12.8" hidden="false" customHeight="false" outlineLevel="0" collapsed="false">
      <c r="A706" s="76" t="n">
        <v>702</v>
      </c>
      <c r="B706" s="77" t="n">
        <f aca="false">EOMONTH(Input!$C$7,A706)</f>
        <v>64284</v>
      </c>
      <c r="C706" s="76" t="n">
        <f aca="false">DATEDIF(Input!$C$23,$B706,"Y")</f>
        <v>98</v>
      </c>
      <c r="E706" s="78" t="n">
        <f aca="false">IF(AND($B706&gt;Input!$G$50,$B706&lt;Input!$G$25),Input!$G$51,0)</f>
        <v>0</v>
      </c>
    </row>
    <row r="707" customFormat="false" ht="12.8" hidden="false" customHeight="false" outlineLevel="0" collapsed="false">
      <c r="A707" s="76" t="n">
        <v>703</v>
      </c>
      <c r="B707" s="77" t="n">
        <f aca="false">EOMONTH(Input!$C$7,A707)</f>
        <v>64315</v>
      </c>
      <c r="C707" s="76" t="n">
        <f aca="false">DATEDIF(Input!$C$23,$B707,"Y")</f>
        <v>98</v>
      </c>
      <c r="E707" s="78" t="n">
        <f aca="false">IF(AND($B707&gt;Input!$G$50,$B707&lt;Input!$G$25),Input!$G$51,0)</f>
        <v>0</v>
      </c>
    </row>
    <row r="708" customFormat="false" ht="12.8" hidden="false" customHeight="false" outlineLevel="0" collapsed="false">
      <c r="A708" s="76" t="n">
        <v>704</v>
      </c>
      <c r="B708" s="77" t="n">
        <f aca="false">EOMONTH(Input!$C$7,A708)</f>
        <v>64344</v>
      </c>
      <c r="C708" s="76" t="n">
        <f aca="false">DATEDIF(Input!$C$23,$B708,"Y")</f>
        <v>98</v>
      </c>
      <c r="E708" s="78" t="n">
        <f aca="false">IF(AND($B708&gt;Input!$G$50,$B708&lt;Input!$G$25),Input!$G$51,0)</f>
        <v>0</v>
      </c>
    </row>
    <row r="709" customFormat="false" ht="12.8" hidden="false" customHeight="false" outlineLevel="0" collapsed="false">
      <c r="A709" s="76" t="n">
        <v>705</v>
      </c>
      <c r="B709" s="77" t="n">
        <f aca="false">EOMONTH(Input!$C$7,A709)</f>
        <v>64375</v>
      </c>
      <c r="C709" s="76" t="n">
        <f aca="false">DATEDIF(Input!$C$23,$B709,"Y")</f>
        <v>98</v>
      </c>
      <c r="E709" s="78" t="n">
        <f aca="false">IF(AND($B709&gt;Input!$G$50,$B709&lt;Input!$G$25),Input!$G$51,0)</f>
        <v>0</v>
      </c>
    </row>
    <row r="710" customFormat="false" ht="12.8" hidden="false" customHeight="false" outlineLevel="0" collapsed="false">
      <c r="A710" s="76" t="n">
        <v>706</v>
      </c>
      <c r="B710" s="77" t="n">
        <f aca="false">EOMONTH(Input!$C$7,A710)</f>
        <v>64405</v>
      </c>
      <c r="C710" s="76" t="n">
        <f aca="false">DATEDIF(Input!$C$23,$B710,"Y")</f>
        <v>98</v>
      </c>
      <c r="E710" s="78" t="n">
        <f aca="false">IF(AND($B710&gt;Input!$G$50,$B710&lt;Input!$G$25),Input!$G$51,0)</f>
        <v>0</v>
      </c>
    </row>
    <row r="711" customFormat="false" ht="12.8" hidden="false" customHeight="false" outlineLevel="0" collapsed="false">
      <c r="A711" s="76" t="n">
        <v>707</v>
      </c>
      <c r="B711" s="77" t="n">
        <f aca="false">EOMONTH(Input!$C$7,A711)</f>
        <v>64436</v>
      </c>
      <c r="C711" s="76" t="n">
        <f aca="false">DATEDIF(Input!$C$23,$B711,"Y")</f>
        <v>99</v>
      </c>
      <c r="E711" s="78" t="n">
        <f aca="false">IF(AND($B711&gt;Input!$G$50,$B711&lt;Input!$G$25),Input!$G$51,0)</f>
        <v>0</v>
      </c>
    </row>
    <row r="712" customFormat="false" ht="12.8" hidden="false" customHeight="false" outlineLevel="0" collapsed="false">
      <c r="A712" s="76" t="n">
        <v>708</v>
      </c>
      <c r="B712" s="77" t="n">
        <f aca="false">EOMONTH(Input!$C$7,A712)</f>
        <v>64466</v>
      </c>
      <c r="C712" s="76" t="n">
        <f aca="false">DATEDIF(Input!$C$23,$B712,"Y")</f>
        <v>99</v>
      </c>
      <c r="E712" s="78" t="n">
        <f aca="false">IF(AND($B712&gt;Input!$G$50,$B712&lt;Input!$G$25),Input!$G$51,0)</f>
        <v>0</v>
      </c>
    </row>
    <row r="713" customFormat="false" ht="12.8" hidden="false" customHeight="false" outlineLevel="0" collapsed="false">
      <c r="A713" s="76" t="n">
        <v>709</v>
      </c>
      <c r="B713" s="77" t="n">
        <f aca="false">EOMONTH(Input!$C$7,A713)</f>
        <v>64497</v>
      </c>
      <c r="C713" s="76" t="n">
        <f aca="false">DATEDIF(Input!$C$23,$B713,"Y")</f>
        <v>99</v>
      </c>
      <c r="E713" s="78" t="n">
        <f aca="false">IF(AND($B713&gt;Input!$G$50,$B713&lt;Input!$G$25),Input!$G$51,0)</f>
        <v>0</v>
      </c>
    </row>
    <row r="714" customFormat="false" ht="12.8" hidden="false" customHeight="false" outlineLevel="0" collapsed="false">
      <c r="A714" s="76" t="n">
        <v>710</v>
      </c>
      <c r="B714" s="77" t="n">
        <f aca="false">EOMONTH(Input!$C$7,A714)</f>
        <v>64528</v>
      </c>
      <c r="C714" s="76" t="n">
        <f aca="false">DATEDIF(Input!$C$23,$B714,"Y")</f>
        <v>99</v>
      </c>
      <c r="E714" s="78" t="n">
        <f aca="false">IF(AND($B714&gt;Input!$G$50,$B714&lt;Input!$G$25),Input!$G$51,0)</f>
        <v>0</v>
      </c>
    </row>
    <row r="715" customFormat="false" ht="12.8" hidden="false" customHeight="false" outlineLevel="0" collapsed="false">
      <c r="A715" s="76" t="n">
        <v>711</v>
      </c>
      <c r="B715" s="77" t="n">
        <f aca="false">EOMONTH(Input!$C$7,A715)</f>
        <v>64558</v>
      </c>
      <c r="C715" s="76" t="n">
        <f aca="false">DATEDIF(Input!$C$23,$B715,"Y")</f>
        <v>99</v>
      </c>
      <c r="E715" s="78" t="n">
        <f aca="false">IF(AND($B715&gt;Input!$G$50,$B715&lt;Input!$G$25),Input!$G$51,0)</f>
        <v>0</v>
      </c>
    </row>
    <row r="716" customFormat="false" ht="12.8" hidden="false" customHeight="false" outlineLevel="0" collapsed="false">
      <c r="A716" s="76" t="n">
        <v>712</v>
      </c>
      <c r="B716" s="77" t="n">
        <f aca="false">EOMONTH(Input!$C$7,A716)</f>
        <v>64589</v>
      </c>
      <c r="C716" s="76" t="n">
        <f aca="false">DATEDIF(Input!$C$23,$B716,"Y")</f>
        <v>99</v>
      </c>
      <c r="E716" s="78" t="n">
        <f aca="false">IF(AND($B716&gt;Input!$G$50,$B716&lt;Input!$G$25),Input!$G$51,0)</f>
        <v>0</v>
      </c>
    </row>
    <row r="717" customFormat="false" ht="12.8" hidden="false" customHeight="false" outlineLevel="0" collapsed="false">
      <c r="A717" s="76" t="n">
        <v>713</v>
      </c>
      <c r="B717" s="77" t="n">
        <f aca="false">EOMONTH(Input!$C$7,A717)</f>
        <v>64619</v>
      </c>
      <c r="C717" s="76" t="n">
        <f aca="false">DATEDIF(Input!$C$23,$B717,"Y")</f>
        <v>99</v>
      </c>
      <c r="E717" s="78" t="n">
        <f aca="false">IF(AND($B717&gt;Input!$G$50,$B717&lt;Input!$G$25),Input!$G$51,0)</f>
        <v>0</v>
      </c>
    </row>
    <row r="718" customFormat="false" ht="12.8" hidden="false" customHeight="false" outlineLevel="0" collapsed="false">
      <c r="A718" s="76" t="n">
        <v>714</v>
      </c>
      <c r="B718" s="77" t="n">
        <f aca="false">EOMONTH(Input!$C$7,A718)</f>
        <v>64650</v>
      </c>
      <c r="C718" s="76" t="n">
        <f aca="false">DATEDIF(Input!$C$23,$B718,"Y")</f>
        <v>99</v>
      </c>
      <c r="E718" s="78" t="n">
        <f aca="false">IF(AND($B718&gt;Input!$G$50,$B718&lt;Input!$G$25),Input!$G$51,0)</f>
        <v>0</v>
      </c>
    </row>
    <row r="719" customFormat="false" ht="12.8" hidden="false" customHeight="false" outlineLevel="0" collapsed="false">
      <c r="A719" s="76" t="n">
        <v>715</v>
      </c>
      <c r="B719" s="77" t="n">
        <f aca="false">EOMONTH(Input!$C$7,A719)</f>
        <v>64681</v>
      </c>
      <c r="C719" s="76" t="n">
        <f aca="false">DATEDIF(Input!$C$23,$B719,"Y")</f>
        <v>99</v>
      </c>
      <c r="E719" s="78" t="n">
        <f aca="false">IF(AND($B719&gt;Input!$G$50,$B719&lt;Input!$G$25),Input!$G$51,0)</f>
        <v>0</v>
      </c>
    </row>
    <row r="720" customFormat="false" ht="12.8" hidden="false" customHeight="false" outlineLevel="0" collapsed="false">
      <c r="A720" s="76" t="n">
        <v>716</v>
      </c>
      <c r="B720" s="77" t="n">
        <f aca="false">EOMONTH(Input!$C$7,A720)</f>
        <v>64709</v>
      </c>
      <c r="C720" s="76" t="n">
        <f aca="false">DATEDIF(Input!$C$23,$B720,"Y")</f>
        <v>99</v>
      </c>
      <c r="E720" s="78" t="n">
        <f aca="false">IF(AND($B720&gt;Input!$G$50,$B720&lt;Input!$G$25),Input!$G$51,0)</f>
        <v>0</v>
      </c>
    </row>
    <row r="721" customFormat="false" ht="12.8" hidden="false" customHeight="false" outlineLevel="0" collapsed="false">
      <c r="A721" s="76" t="n">
        <v>717</v>
      </c>
      <c r="B721" s="77" t="n">
        <f aca="false">EOMONTH(Input!$C$7,A721)</f>
        <v>64740</v>
      </c>
      <c r="C721" s="76" t="n">
        <f aca="false">DATEDIF(Input!$C$23,$B721,"Y")</f>
        <v>99</v>
      </c>
      <c r="E721" s="78" t="n">
        <f aca="false">IF(AND($B721&gt;Input!$G$50,$B721&lt;Input!$G$25),Input!$G$51,0)</f>
        <v>0</v>
      </c>
    </row>
    <row r="722" customFormat="false" ht="12.8" hidden="false" customHeight="false" outlineLevel="0" collapsed="false">
      <c r="A722" s="76" t="n">
        <v>718</v>
      </c>
      <c r="B722" s="77" t="n">
        <f aca="false">EOMONTH(Input!$C$7,A722)</f>
        <v>64770</v>
      </c>
      <c r="C722" s="76" t="n">
        <f aca="false">DATEDIF(Input!$C$23,$B722,"Y")</f>
        <v>99</v>
      </c>
      <c r="E722" s="78" t="n">
        <f aca="false">IF(AND($B722&gt;Input!$G$50,$B722&lt;Input!$G$25),Input!$G$51,0)</f>
        <v>0</v>
      </c>
    </row>
    <row r="723" customFormat="false" ht="12.8" hidden="false" customHeight="false" outlineLevel="0" collapsed="false">
      <c r="A723" s="76" t="n">
        <v>719</v>
      </c>
      <c r="B723" s="77" t="n">
        <f aca="false">EOMONTH(Input!$C$7,A723)</f>
        <v>64801</v>
      </c>
      <c r="C723" s="76" t="n">
        <f aca="false">DATEDIF(Input!$C$23,$B723,"Y")</f>
        <v>100</v>
      </c>
      <c r="E723" s="78" t="n">
        <f aca="false">IF(AND($B723&gt;Input!$G$50,$B723&lt;Input!$G$25),Input!$G$51,0)</f>
        <v>0</v>
      </c>
    </row>
    <row r="724" customFormat="false" ht="12.8" hidden="false" customHeight="false" outlineLevel="0" collapsed="false">
      <c r="A724" s="76" t="n">
        <v>720</v>
      </c>
      <c r="B724" s="77" t="n">
        <f aca="false">EOMONTH(Input!$C$7,A724)</f>
        <v>64831</v>
      </c>
      <c r="C724" s="76" t="n">
        <f aca="false">DATEDIF(Input!$C$23,$B724,"Y")</f>
        <v>100</v>
      </c>
      <c r="E724" s="78" t="n">
        <f aca="false">IF(AND($B724&gt;Input!$G$50,$B724&lt;Input!$G$25),Input!$G$51,0)</f>
        <v>0</v>
      </c>
    </row>
    <row r="725" customFormat="false" ht="12.8" hidden="false" customHeight="false" outlineLevel="0" collapsed="false">
      <c r="A725" s="76" t="n">
        <v>721</v>
      </c>
      <c r="B725" s="77" t="n">
        <f aca="false">EOMONTH(Input!$C$7,A725)</f>
        <v>64862</v>
      </c>
      <c r="C725" s="76" t="n">
        <f aca="false">DATEDIF(Input!$C$23,$B725,"Y")</f>
        <v>100</v>
      </c>
      <c r="E725" s="78" t="n">
        <f aca="false">IF(AND($B725&gt;Input!$G$50,$B725&lt;Input!$G$25),Input!$G$51,0)</f>
        <v>0</v>
      </c>
    </row>
    <row r="726" customFormat="false" ht="12.8" hidden="false" customHeight="false" outlineLevel="0" collapsed="false">
      <c r="A726" s="76" t="n">
        <v>722</v>
      </c>
      <c r="B726" s="77" t="n">
        <f aca="false">EOMONTH(Input!$C$7,A726)</f>
        <v>64893</v>
      </c>
      <c r="C726" s="76" t="n">
        <f aca="false">DATEDIF(Input!$C$23,$B726,"Y")</f>
        <v>100</v>
      </c>
      <c r="E726" s="78" t="n">
        <f aca="false">IF(AND($B726&gt;Input!$G$50,$B726&lt;Input!$G$25),Input!$G$51,0)</f>
        <v>0</v>
      </c>
    </row>
    <row r="727" customFormat="false" ht="12.8" hidden="false" customHeight="false" outlineLevel="0" collapsed="false">
      <c r="A727" s="76" t="n">
        <v>723</v>
      </c>
      <c r="B727" s="77" t="n">
        <f aca="false">EOMONTH(Input!$C$7,A727)</f>
        <v>64923</v>
      </c>
      <c r="C727" s="76" t="n">
        <f aca="false">DATEDIF(Input!$C$23,$B727,"Y")</f>
        <v>100</v>
      </c>
      <c r="E727" s="78" t="n">
        <f aca="false">IF(AND($B727&gt;Input!$G$50,$B727&lt;Input!$G$25),Input!$G$51,0)</f>
        <v>0</v>
      </c>
    </row>
    <row r="728" customFormat="false" ht="12.8" hidden="false" customHeight="false" outlineLevel="0" collapsed="false">
      <c r="A728" s="76" t="n">
        <v>724</v>
      </c>
      <c r="B728" s="77" t="n">
        <f aca="false">EOMONTH(Input!$C$7,A728)</f>
        <v>64954</v>
      </c>
      <c r="C728" s="76" t="n">
        <f aca="false">DATEDIF(Input!$C$23,$B728,"Y")</f>
        <v>100</v>
      </c>
      <c r="E728" s="78" t="n">
        <f aca="false">IF(AND($B728&gt;Input!$G$50,$B728&lt;Input!$G$25),Input!$G$51,0)</f>
        <v>0</v>
      </c>
    </row>
    <row r="729" customFormat="false" ht="12.8" hidden="false" customHeight="false" outlineLevel="0" collapsed="false">
      <c r="A729" s="76" t="n">
        <v>725</v>
      </c>
      <c r="B729" s="77" t="n">
        <f aca="false">EOMONTH(Input!$C$7,A729)</f>
        <v>64984</v>
      </c>
      <c r="C729" s="76" t="n">
        <f aca="false">DATEDIF(Input!$C$23,$B729,"Y")</f>
        <v>100</v>
      </c>
      <c r="E729" s="78" t="n">
        <f aca="false">IF(AND($B729&gt;Input!$G$50,$B729&lt;Input!$G$25),Input!$G$51,0)</f>
        <v>0</v>
      </c>
    </row>
    <row r="730" customFormat="false" ht="12.8" hidden="false" customHeight="false" outlineLevel="0" collapsed="false">
      <c r="A730" s="76" t="n">
        <v>726</v>
      </c>
      <c r="B730" s="77" t="n">
        <f aca="false">EOMONTH(Input!$C$7,A730)</f>
        <v>65015</v>
      </c>
      <c r="C730" s="76" t="n">
        <f aca="false">DATEDIF(Input!$C$23,$B730,"Y")</f>
        <v>100</v>
      </c>
      <c r="E730" s="78" t="n">
        <f aca="false">IF(AND($B730&gt;Input!$G$50,$B730&lt;Input!$G$25),Input!$G$51,0)</f>
        <v>0</v>
      </c>
    </row>
    <row r="731" customFormat="false" ht="12.8" hidden="false" customHeight="false" outlineLevel="0" collapsed="false">
      <c r="A731" s="76" t="n">
        <v>727</v>
      </c>
      <c r="B731" s="77" t="n">
        <f aca="false">EOMONTH(Input!$C$7,A731)</f>
        <v>65046</v>
      </c>
      <c r="C731" s="76" t="n">
        <f aca="false">DATEDIF(Input!$C$23,$B731,"Y")</f>
        <v>100</v>
      </c>
      <c r="E731" s="78" t="n">
        <f aca="false">IF(AND($B731&gt;Input!$G$50,$B731&lt;Input!$G$25),Input!$G$51,0)</f>
        <v>0</v>
      </c>
    </row>
    <row r="732" customFormat="false" ht="12.8" hidden="false" customHeight="false" outlineLevel="0" collapsed="false">
      <c r="A732" s="76" t="n">
        <v>728</v>
      </c>
      <c r="B732" s="77" t="n">
        <f aca="false">EOMONTH(Input!$C$7,A732)</f>
        <v>65074</v>
      </c>
      <c r="C732" s="76" t="n">
        <f aca="false">DATEDIF(Input!$C$23,$B732,"Y")</f>
        <v>100</v>
      </c>
      <c r="E732" s="78" t="n">
        <f aca="false">IF(AND($B732&gt;Input!$G$50,$B732&lt;Input!$G$25),Input!$G$51,0)</f>
        <v>0</v>
      </c>
    </row>
    <row r="733" customFormat="false" ht="12.8" hidden="false" customHeight="false" outlineLevel="0" collapsed="false">
      <c r="A733" s="76" t="n">
        <v>729</v>
      </c>
      <c r="B733" s="77" t="n">
        <f aca="false">EOMONTH(Input!$C$7,A733)</f>
        <v>65105</v>
      </c>
      <c r="C733" s="76" t="n">
        <f aca="false">DATEDIF(Input!$C$23,$B733,"Y")</f>
        <v>100</v>
      </c>
      <c r="E733" s="78" t="n">
        <f aca="false">IF(AND($B733&gt;Input!$G$50,$B733&lt;Input!$G$25),Input!$G$51,0)</f>
        <v>0</v>
      </c>
    </row>
    <row r="734" customFormat="false" ht="12.8" hidden="false" customHeight="false" outlineLevel="0" collapsed="false">
      <c r="A734" s="76" t="n">
        <v>730</v>
      </c>
      <c r="B734" s="77" t="n">
        <f aca="false">EOMONTH(Input!$C$7,A734)</f>
        <v>65135</v>
      </c>
      <c r="C734" s="76" t="n">
        <f aca="false">DATEDIF(Input!$C$23,$B734,"Y")</f>
        <v>100</v>
      </c>
      <c r="E734" s="78" t="n">
        <f aca="false">IF(AND($B734&gt;Input!$G$50,$B734&lt;Input!$G$25),Input!$G$51,0)</f>
        <v>0</v>
      </c>
    </row>
    <row r="735" customFormat="false" ht="12.8" hidden="false" customHeight="false" outlineLevel="0" collapsed="false">
      <c r="A735" s="76" t="n">
        <v>731</v>
      </c>
      <c r="B735" s="77" t="n">
        <f aca="false">EOMONTH(Input!$C$7,A735)</f>
        <v>65166</v>
      </c>
      <c r="C735" s="76" t="n">
        <f aca="false">DATEDIF(Input!$C$23,$B735,"Y")</f>
        <v>101</v>
      </c>
      <c r="E735" s="78" t="n">
        <f aca="false">IF(AND($B735&gt;Input!$G$50,$B735&lt;Input!$G$25),Input!$G$51,0)</f>
        <v>0</v>
      </c>
    </row>
    <row r="736" customFormat="false" ht="12.8" hidden="false" customHeight="false" outlineLevel="0" collapsed="false">
      <c r="A736" s="76" t="n">
        <v>732</v>
      </c>
      <c r="B736" s="77" t="n">
        <f aca="false">EOMONTH(Input!$C$7,A736)</f>
        <v>65196</v>
      </c>
      <c r="C736" s="76" t="n">
        <f aca="false">DATEDIF(Input!$C$23,$B736,"Y")</f>
        <v>101</v>
      </c>
      <c r="E736" s="78" t="n">
        <f aca="false">IF(AND($B736&gt;Input!$G$50,$B736&lt;Input!$G$25),Input!$G$51,0)</f>
        <v>0</v>
      </c>
    </row>
    <row r="737" customFormat="false" ht="12.8" hidden="false" customHeight="false" outlineLevel="0" collapsed="false">
      <c r="A737" s="76" t="n">
        <v>733</v>
      </c>
      <c r="B737" s="77" t="n">
        <f aca="false">EOMONTH(Input!$C$7,A737)</f>
        <v>65227</v>
      </c>
      <c r="C737" s="76" t="n">
        <f aca="false">DATEDIF(Input!$C$23,$B737,"Y")</f>
        <v>101</v>
      </c>
      <c r="E737" s="78" t="n">
        <f aca="false">IF(AND($B737&gt;Input!$G$50,$B737&lt;Input!$G$25),Input!$G$51,0)</f>
        <v>0</v>
      </c>
    </row>
    <row r="738" customFormat="false" ht="12.8" hidden="false" customHeight="false" outlineLevel="0" collapsed="false">
      <c r="A738" s="76" t="n">
        <v>734</v>
      </c>
      <c r="B738" s="77" t="n">
        <f aca="false">EOMONTH(Input!$C$7,A738)</f>
        <v>65258</v>
      </c>
      <c r="C738" s="76" t="n">
        <f aca="false">DATEDIF(Input!$C$23,$B738,"Y")</f>
        <v>101</v>
      </c>
      <c r="E738" s="78" t="n">
        <f aca="false">IF(AND($B738&gt;Input!$G$50,$B738&lt;Input!$G$25),Input!$G$51,0)</f>
        <v>0</v>
      </c>
    </row>
    <row r="739" customFormat="false" ht="12.8" hidden="false" customHeight="false" outlineLevel="0" collapsed="false">
      <c r="A739" s="76" t="n">
        <v>735</v>
      </c>
      <c r="B739" s="77" t="n">
        <f aca="false">EOMONTH(Input!$C$7,A739)</f>
        <v>65288</v>
      </c>
      <c r="C739" s="76" t="n">
        <f aca="false">DATEDIF(Input!$C$23,$B739,"Y")</f>
        <v>101</v>
      </c>
      <c r="E739" s="78" t="n">
        <f aca="false">IF(AND($B739&gt;Input!$G$50,$B739&lt;Input!$G$25),Input!$G$51,0)</f>
        <v>0</v>
      </c>
    </row>
    <row r="740" customFormat="false" ht="12.8" hidden="false" customHeight="false" outlineLevel="0" collapsed="false">
      <c r="A740" s="76" t="n">
        <v>736</v>
      </c>
      <c r="B740" s="77" t="n">
        <f aca="false">EOMONTH(Input!$C$7,A740)</f>
        <v>65319</v>
      </c>
      <c r="C740" s="76" t="n">
        <f aca="false">DATEDIF(Input!$C$23,$B740,"Y")</f>
        <v>101</v>
      </c>
      <c r="E740" s="78" t="n">
        <f aca="false">IF(AND($B740&gt;Input!$G$50,$B740&lt;Input!$G$25),Input!$G$51,0)</f>
        <v>0</v>
      </c>
    </row>
    <row r="741" customFormat="false" ht="12.8" hidden="false" customHeight="false" outlineLevel="0" collapsed="false">
      <c r="A741" s="76" t="n">
        <v>737</v>
      </c>
      <c r="B741" s="77" t="n">
        <f aca="false">EOMONTH(Input!$C$7,A741)</f>
        <v>65349</v>
      </c>
      <c r="C741" s="76" t="n">
        <f aca="false">DATEDIF(Input!$C$23,$B741,"Y")</f>
        <v>101</v>
      </c>
      <c r="E741" s="78" t="n">
        <f aca="false">IF(AND($B741&gt;Input!$G$50,$B741&lt;Input!$G$25),Input!$G$51,0)</f>
        <v>0</v>
      </c>
    </row>
    <row r="742" customFormat="false" ht="12.8" hidden="false" customHeight="false" outlineLevel="0" collapsed="false">
      <c r="A742" s="76" t="n">
        <v>738</v>
      </c>
      <c r="B742" s="77" t="n">
        <f aca="false">EOMONTH(Input!$C$7,A742)</f>
        <v>65380</v>
      </c>
      <c r="C742" s="76" t="n">
        <f aca="false">DATEDIF(Input!$C$23,$B742,"Y")</f>
        <v>101</v>
      </c>
      <c r="E742" s="78" t="n">
        <f aca="false">IF(AND($B742&gt;Input!$G$50,$B742&lt;Input!$G$25),Input!$G$51,0)</f>
        <v>0</v>
      </c>
    </row>
    <row r="743" customFormat="false" ht="12.8" hidden="false" customHeight="false" outlineLevel="0" collapsed="false">
      <c r="A743" s="76" t="n">
        <v>739</v>
      </c>
      <c r="B743" s="77" t="n">
        <f aca="false">EOMONTH(Input!$C$7,A743)</f>
        <v>65411</v>
      </c>
      <c r="C743" s="76" t="n">
        <f aca="false">DATEDIF(Input!$C$23,$B743,"Y")</f>
        <v>101</v>
      </c>
      <c r="E743" s="78" t="n">
        <f aca="false">IF(AND($B743&gt;Input!$G$50,$B743&lt;Input!$G$25),Input!$G$51,0)</f>
        <v>0</v>
      </c>
    </row>
    <row r="744" customFormat="false" ht="12.8" hidden="false" customHeight="false" outlineLevel="0" collapsed="false">
      <c r="A744" s="76" t="n">
        <v>740</v>
      </c>
      <c r="B744" s="77" t="n">
        <f aca="false">EOMONTH(Input!$C$7,A744)</f>
        <v>65439</v>
      </c>
      <c r="C744" s="76" t="n">
        <f aca="false">DATEDIF(Input!$C$23,$B744,"Y")</f>
        <v>101</v>
      </c>
      <c r="E744" s="78" t="n">
        <f aca="false">IF(AND($B744&gt;Input!$G$50,$B744&lt;Input!$G$25),Input!$G$51,0)</f>
        <v>0</v>
      </c>
    </row>
    <row r="745" customFormat="false" ht="12.8" hidden="false" customHeight="false" outlineLevel="0" collapsed="false">
      <c r="A745" s="76" t="n">
        <v>741</v>
      </c>
      <c r="B745" s="77" t="n">
        <f aca="false">EOMONTH(Input!$C$7,A745)</f>
        <v>65470</v>
      </c>
      <c r="C745" s="76" t="n">
        <f aca="false">DATEDIF(Input!$C$23,$B745,"Y")</f>
        <v>101</v>
      </c>
      <c r="E745" s="78" t="n">
        <f aca="false">IF(AND($B745&gt;Input!$G$50,$B745&lt;Input!$G$25),Input!$G$51,0)</f>
        <v>0</v>
      </c>
    </row>
    <row r="746" customFormat="false" ht="12.8" hidden="false" customHeight="false" outlineLevel="0" collapsed="false">
      <c r="A746" s="76" t="n">
        <v>742</v>
      </c>
      <c r="B746" s="77" t="n">
        <f aca="false">EOMONTH(Input!$C$7,A746)</f>
        <v>65500</v>
      </c>
      <c r="C746" s="76" t="n">
        <f aca="false">DATEDIF(Input!$C$23,$B746,"Y")</f>
        <v>101</v>
      </c>
      <c r="E746" s="78" t="n">
        <f aca="false">IF(AND($B746&gt;Input!$G$50,$B746&lt;Input!$G$25),Input!$G$51,0)</f>
        <v>0</v>
      </c>
    </row>
    <row r="747" customFormat="false" ht="12.8" hidden="false" customHeight="false" outlineLevel="0" collapsed="false">
      <c r="A747" s="76" t="n">
        <v>743</v>
      </c>
      <c r="B747" s="77" t="n">
        <f aca="false">EOMONTH(Input!$C$7,A747)</f>
        <v>65531</v>
      </c>
      <c r="C747" s="76" t="n">
        <f aca="false">DATEDIF(Input!$C$23,$B747,"Y")</f>
        <v>102</v>
      </c>
      <c r="E747" s="78" t="n">
        <f aca="false">IF(AND($B747&gt;Input!$G$50,$B747&lt;Input!$G$25),Input!$G$51,0)</f>
        <v>0</v>
      </c>
    </row>
    <row r="748" customFormat="false" ht="12.8" hidden="false" customHeight="false" outlineLevel="0" collapsed="false">
      <c r="A748" s="76" t="n">
        <v>744</v>
      </c>
      <c r="B748" s="77" t="n">
        <f aca="false">EOMONTH(Input!$C$7,A748)</f>
        <v>65561</v>
      </c>
      <c r="C748" s="76" t="n">
        <f aca="false">DATEDIF(Input!$C$23,$B748,"Y")</f>
        <v>102</v>
      </c>
      <c r="E748" s="78" t="n">
        <f aca="false">IF(AND($B748&gt;Input!$G$50,$B748&lt;Input!$G$25),Input!$G$51,0)</f>
        <v>0</v>
      </c>
    </row>
    <row r="749" customFormat="false" ht="12.8" hidden="false" customHeight="false" outlineLevel="0" collapsed="false">
      <c r="A749" s="76" t="n">
        <v>745</v>
      </c>
      <c r="B749" s="77" t="n">
        <f aca="false">EOMONTH(Input!$C$7,A749)</f>
        <v>65592</v>
      </c>
      <c r="C749" s="76" t="n">
        <f aca="false">DATEDIF(Input!$C$23,$B749,"Y")</f>
        <v>102</v>
      </c>
      <c r="E749" s="78" t="n">
        <f aca="false">IF(AND($B749&gt;Input!$G$50,$B749&lt;Input!$G$25),Input!$G$51,0)</f>
        <v>0</v>
      </c>
    </row>
    <row r="750" customFormat="false" ht="12.8" hidden="false" customHeight="false" outlineLevel="0" collapsed="false">
      <c r="A750" s="76" t="n">
        <v>746</v>
      </c>
      <c r="B750" s="77" t="n">
        <f aca="false">EOMONTH(Input!$C$7,A750)</f>
        <v>65623</v>
      </c>
      <c r="C750" s="76" t="n">
        <f aca="false">DATEDIF(Input!$C$23,$B750,"Y")</f>
        <v>102</v>
      </c>
      <c r="E750" s="78" t="n">
        <f aca="false">IF(AND($B750&gt;Input!$G$50,$B750&lt;Input!$G$25),Input!$G$51,0)</f>
        <v>0</v>
      </c>
    </row>
    <row r="751" customFormat="false" ht="12.8" hidden="false" customHeight="false" outlineLevel="0" collapsed="false">
      <c r="A751" s="76" t="n">
        <v>747</v>
      </c>
      <c r="B751" s="77" t="n">
        <f aca="false">EOMONTH(Input!$C$7,A751)</f>
        <v>65653</v>
      </c>
      <c r="C751" s="76" t="n">
        <f aca="false">DATEDIF(Input!$C$23,$B751,"Y")</f>
        <v>102</v>
      </c>
      <c r="E751" s="78" t="n">
        <f aca="false">IF(AND($B751&gt;Input!$G$50,$B751&lt;Input!$G$25),Input!$G$51,0)</f>
        <v>0</v>
      </c>
    </row>
    <row r="752" customFormat="false" ht="12.8" hidden="false" customHeight="false" outlineLevel="0" collapsed="false">
      <c r="A752" s="76" t="n">
        <v>748</v>
      </c>
      <c r="B752" s="77" t="n">
        <f aca="false">EOMONTH(Input!$C$7,A752)</f>
        <v>65684</v>
      </c>
      <c r="C752" s="76" t="n">
        <f aca="false">DATEDIF(Input!$C$23,$B752,"Y")</f>
        <v>102</v>
      </c>
      <c r="E752" s="78" t="n">
        <f aca="false">IF(AND($B752&gt;Input!$G$50,$B752&lt;Input!$G$25),Input!$G$51,0)</f>
        <v>0</v>
      </c>
    </row>
    <row r="753" customFormat="false" ht="12.8" hidden="false" customHeight="false" outlineLevel="0" collapsed="false">
      <c r="A753" s="76" t="n">
        <v>749</v>
      </c>
      <c r="B753" s="77" t="n">
        <f aca="false">EOMONTH(Input!$C$7,A753)</f>
        <v>65714</v>
      </c>
      <c r="C753" s="76" t="n">
        <f aca="false">DATEDIF(Input!$C$23,$B753,"Y")</f>
        <v>102</v>
      </c>
      <c r="E753" s="78" t="n">
        <f aca="false">IF(AND($B753&gt;Input!$G$50,$B753&lt;Input!$G$25),Input!$G$51,0)</f>
        <v>0</v>
      </c>
    </row>
    <row r="754" customFormat="false" ht="12.8" hidden="false" customHeight="false" outlineLevel="0" collapsed="false">
      <c r="A754" s="76" t="n">
        <v>750</v>
      </c>
      <c r="B754" s="77" t="n">
        <f aca="false">EOMONTH(Input!$C$7,A754)</f>
        <v>65745</v>
      </c>
      <c r="C754" s="76" t="n">
        <f aca="false">DATEDIF(Input!$C$23,$B754,"Y")</f>
        <v>102</v>
      </c>
      <c r="E754" s="78" t="n">
        <f aca="false">IF(AND($B754&gt;Input!$G$50,$B754&lt;Input!$G$25),Input!$G$51,0)</f>
        <v>0</v>
      </c>
    </row>
    <row r="755" customFormat="false" ht="12.8" hidden="false" customHeight="false" outlineLevel="0" collapsed="false">
      <c r="A755" s="76" t="n">
        <v>751</v>
      </c>
      <c r="B755" s="77" t="n">
        <f aca="false">EOMONTH(Input!$C$7,A755)</f>
        <v>65776</v>
      </c>
      <c r="C755" s="76" t="n">
        <f aca="false">DATEDIF(Input!$C$23,$B755,"Y")</f>
        <v>102</v>
      </c>
      <c r="E755" s="78" t="n">
        <f aca="false">IF(AND($B755&gt;Input!$G$50,$B755&lt;Input!$G$25),Input!$G$51,0)</f>
        <v>0</v>
      </c>
    </row>
    <row r="756" customFormat="false" ht="12.8" hidden="false" customHeight="false" outlineLevel="0" collapsed="false">
      <c r="A756" s="76" t="n">
        <v>752</v>
      </c>
      <c r="B756" s="77" t="n">
        <f aca="false">EOMONTH(Input!$C$7,A756)</f>
        <v>65805</v>
      </c>
      <c r="C756" s="76" t="n">
        <f aca="false">DATEDIF(Input!$C$23,$B756,"Y")</f>
        <v>102</v>
      </c>
      <c r="E756" s="78" t="n">
        <f aca="false">IF(AND($B756&gt;Input!$G$50,$B756&lt;Input!$G$25),Input!$G$51,0)</f>
        <v>0</v>
      </c>
    </row>
    <row r="757" customFormat="false" ht="12.8" hidden="false" customHeight="false" outlineLevel="0" collapsed="false">
      <c r="A757" s="76" t="n">
        <v>753</v>
      </c>
      <c r="B757" s="77" t="n">
        <f aca="false">EOMONTH(Input!$C$7,A757)</f>
        <v>65836</v>
      </c>
      <c r="C757" s="76" t="n">
        <f aca="false">DATEDIF(Input!$C$23,$B757,"Y")</f>
        <v>102</v>
      </c>
      <c r="E757" s="78" t="n">
        <f aca="false">IF(AND($B757&gt;Input!$G$50,$B757&lt;Input!$G$25),Input!$G$51,0)</f>
        <v>0</v>
      </c>
    </row>
    <row r="758" customFormat="false" ht="12.8" hidden="false" customHeight="false" outlineLevel="0" collapsed="false">
      <c r="A758" s="76" t="n">
        <v>754</v>
      </c>
      <c r="B758" s="77" t="n">
        <f aca="false">EOMONTH(Input!$C$7,A758)</f>
        <v>65866</v>
      </c>
      <c r="C758" s="76" t="n">
        <f aca="false">DATEDIF(Input!$C$23,$B758,"Y")</f>
        <v>102</v>
      </c>
      <c r="E758" s="78" t="n">
        <f aca="false">IF(AND($B758&gt;Input!$G$50,$B758&lt;Input!$G$25),Input!$G$51,0)</f>
        <v>0</v>
      </c>
    </row>
    <row r="759" customFormat="false" ht="12.8" hidden="false" customHeight="false" outlineLevel="0" collapsed="false">
      <c r="A759" s="76" t="n">
        <v>755</v>
      </c>
      <c r="B759" s="77" t="n">
        <f aca="false">EOMONTH(Input!$C$7,A759)</f>
        <v>65897</v>
      </c>
      <c r="C759" s="76" t="n">
        <f aca="false">DATEDIF(Input!$C$23,$B759,"Y")</f>
        <v>103</v>
      </c>
      <c r="E759" s="78" t="n">
        <f aca="false">IF(AND($B759&gt;Input!$G$50,$B759&lt;Input!$G$25),Input!$G$51,0)</f>
        <v>0</v>
      </c>
    </row>
    <row r="760" customFormat="false" ht="12.8" hidden="false" customHeight="false" outlineLevel="0" collapsed="false">
      <c r="A760" s="76" t="n">
        <v>756</v>
      </c>
      <c r="B760" s="77" t="n">
        <f aca="false">EOMONTH(Input!$C$7,A760)</f>
        <v>65927</v>
      </c>
      <c r="C760" s="76" t="n">
        <f aca="false">DATEDIF(Input!$C$23,$B760,"Y")</f>
        <v>103</v>
      </c>
      <c r="E760" s="78" t="n">
        <f aca="false">IF(AND($B760&gt;Input!$G$50,$B760&lt;Input!$G$25),Input!$G$51,0)</f>
        <v>0</v>
      </c>
    </row>
    <row r="761" customFormat="false" ht="12.8" hidden="false" customHeight="false" outlineLevel="0" collapsed="false">
      <c r="A761" s="76" t="n">
        <v>757</v>
      </c>
      <c r="B761" s="77" t="n">
        <f aca="false">EOMONTH(Input!$C$7,A761)</f>
        <v>65958</v>
      </c>
      <c r="C761" s="76" t="n">
        <f aca="false">DATEDIF(Input!$C$23,$B761,"Y")</f>
        <v>103</v>
      </c>
      <c r="E761" s="78" t="n">
        <f aca="false">IF(AND($B761&gt;Input!$G$50,$B761&lt;Input!$G$25),Input!$G$51,0)</f>
        <v>0</v>
      </c>
    </row>
    <row r="762" customFormat="false" ht="12.8" hidden="false" customHeight="false" outlineLevel="0" collapsed="false">
      <c r="A762" s="76" t="n">
        <v>758</v>
      </c>
      <c r="B762" s="77" t="n">
        <f aca="false">EOMONTH(Input!$C$7,A762)</f>
        <v>65989</v>
      </c>
      <c r="C762" s="76" t="n">
        <f aca="false">DATEDIF(Input!$C$23,$B762,"Y")</f>
        <v>103</v>
      </c>
      <c r="E762" s="78" t="n">
        <f aca="false">IF(AND($B762&gt;Input!$G$50,$B762&lt;Input!$G$25),Input!$G$51,0)</f>
        <v>0</v>
      </c>
    </row>
    <row r="763" customFormat="false" ht="12.8" hidden="false" customHeight="false" outlineLevel="0" collapsed="false">
      <c r="A763" s="76" t="n">
        <v>759</v>
      </c>
      <c r="B763" s="77" t="n">
        <f aca="false">EOMONTH(Input!$C$7,A763)</f>
        <v>66019</v>
      </c>
      <c r="C763" s="76" t="n">
        <f aca="false">DATEDIF(Input!$C$23,$B763,"Y")</f>
        <v>103</v>
      </c>
      <c r="E763" s="78" t="n">
        <f aca="false">IF(AND($B763&gt;Input!$G$50,$B763&lt;Input!$G$25),Input!$G$51,0)</f>
        <v>0</v>
      </c>
    </row>
    <row r="764" customFormat="false" ht="12.8" hidden="false" customHeight="false" outlineLevel="0" collapsed="false">
      <c r="A764" s="76" t="n">
        <v>760</v>
      </c>
      <c r="B764" s="77" t="n">
        <f aca="false">EOMONTH(Input!$C$7,A764)</f>
        <v>66050</v>
      </c>
      <c r="C764" s="76" t="n">
        <f aca="false">DATEDIF(Input!$C$23,$B764,"Y")</f>
        <v>103</v>
      </c>
      <c r="E764" s="78" t="n">
        <f aca="false">IF(AND($B764&gt;Input!$G$50,$B764&lt;Input!$G$25),Input!$G$51,0)</f>
        <v>0</v>
      </c>
    </row>
    <row r="765" customFormat="false" ht="12.8" hidden="false" customHeight="false" outlineLevel="0" collapsed="false">
      <c r="A765" s="76" t="n">
        <v>761</v>
      </c>
      <c r="B765" s="77" t="n">
        <f aca="false">EOMONTH(Input!$C$7,A765)</f>
        <v>66080</v>
      </c>
      <c r="C765" s="76" t="n">
        <f aca="false">DATEDIF(Input!$C$23,$B765,"Y")</f>
        <v>103</v>
      </c>
      <c r="E765" s="78" t="n">
        <f aca="false">IF(AND($B765&gt;Input!$G$50,$B765&lt;Input!$G$25),Input!$G$51,0)</f>
        <v>0</v>
      </c>
    </row>
    <row r="766" customFormat="false" ht="12.8" hidden="false" customHeight="false" outlineLevel="0" collapsed="false">
      <c r="A766" s="76" t="n">
        <v>762</v>
      </c>
      <c r="B766" s="77" t="n">
        <f aca="false">EOMONTH(Input!$C$7,A766)</f>
        <v>66111</v>
      </c>
      <c r="C766" s="76" t="n">
        <f aca="false">DATEDIF(Input!$C$23,$B766,"Y")</f>
        <v>103</v>
      </c>
      <c r="E766" s="78" t="n">
        <f aca="false">IF(AND($B766&gt;Input!$G$50,$B766&lt;Input!$G$25),Input!$G$51,0)</f>
        <v>0</v>
      </c>
    </row>
    <row r="767" customFormat="false" ht="12.8" hidden="false" customHeight="false" outlineLevel="0" collapsed="false">
      <c r="A767" s="76" t="n">
        <v>763</v>
      </c>
      <c r="B767" s="77" t="n">
        <f aca="false">EOMONTH(Input!$C$7,A767)</f>
        <v>66142</v>
      </c>
      <c r="C767" s="76" t="n">
        <f aca="false">DATEDIF(Input!$C$23,$B767,"Y")</f>
        <v>103</v>
      </c>
      <c r="E767" s="78" t="n">
        <f aca="false">IF(AND($B767&gt;Input!$G$50,$B767&lt;Input!$G$25),Input!$G$51,0)</f>
        <v>0</v>
      </c>
    </row>
    <row r="768" customFormat="false" ht="12.8" hidden="false" customHeight="false" outlineLevel="0" collapsed="false">
      <c r="A768" s="76" t="n">
        <v>764</v>
      </c>
      <c r="B768" s="77" t="n">
        <f aca="false">EOMONTH(Input!$C$7,A768)</f>
        <v>66170</v>
      </c>
      <c r="C768" s="76" t="n">
        <f aca="false">DATEDIF(Input!$C$23,$B768,"Y")</f>
        <v>103</v>
      </c>
      <c r="E768" s="78" t="n">
        <f aca="false">IF(AND($B768&gt;Input!$G$50,$B768&lt;Input!$G$25),Input!$G$51,0)</f>
        <v>0</v>
      </c>
    </row>
    <row r="769" customFormat="false" ht="12.8" hidden="false" customHeight="false" outlineLevel="0" collapsed="false">
      <c r="A769" s="76" t="n">
        <v>765</v>
      </c>
      <c r="B769" s="77" t="n">
        <f aca="false">EOMONTH(Input!$C$7,A769)</f>
        <v>66201</v>
      </c>
      <c r="C769" s="76" t="n">
        <f aca="false">DATEDIF(Input!$C$23,$B769,"Y")</f>
        <v>103</v>
      </c>
      <c r="E769" s="78" t="n">
        <f aca="false">IF(AND($B769&gt;Input!$G$50,$B769&lt;Input!$G$25),Input!$G$51,0)</f>
        <v>0</v>
      </c>
    </row>
    <row r="770" customFormat="false" ht="12.8" hidden="false" customHeight="false" outlineLevel="0" collapsed="false">
      <c r="A770" s="76" t="n">
        <v>766</v>
      </c>
      <c r="B770" s="77" t="n">
        <f aca="false">EOMONTH(Input!$C$7,A770)</f>
        <v>66231</v>
      </c>
      <c r="C770" s="76" t="n">
        <f aca="false">DATEDIF(Input!$C$23,$B770,"Y")</f>
        <v>103</v>
      </c>
      <c r="E770" s="78" t="n">
        <f aca="false">IF(AND($B770&gt;Input!$G$50,$B770&lt;Input!$G$25),Input!$G$51,0)</f>
        <v>0</v>
      </c>
    </row>
    <row r="771" customFormat="false" ht="12.8" hidden="false" customHeight="false" outlineLevel="0" collapsed="false">
      <c r="A771" s="76" t="n">
        <v>767</v>
      </c>
      <c r="B771" s="77" t="n">
        <f aca="false">EOMONTH(Input!$C$7,A771)</f>
        <v>66262</v>
      </c>
      <c r="C771" s="76" t="n">
        <f aca="false">DATEDIF(Input!$C$23,$B771,"Y")</f>
        <v>104</v>
      </c>
      <c r="E771" s="78" t="n">
        <f aca="false">IF(AND($B771&gt;Input!$G$50,$B771&lt;Input!$G$25),Input!$G$51,0)</f>
        <v>0</v>
      </c>
    </row>
    <row r="772" customFormat="false" ht="12.8" hidden="false" customHeight="false" outlineLevel="0" collapsed="false">
      <c r="A772" s="76" t="n">
        <v>768</v>
      </c>
      <c r="B772" s="77" t="n">
        <f aca="false">EOMONTH(Input!$C$7,A772)</f>
        <v>66292</v>
      </c>
      <c r="C772" s="76" t="n">
        <f aca="false">DATEDIF(Input!$C$23,$B772,"Y")</f>
        <v>104</v>
      </c>
      <c r="E772" s="78" t="n">
        <f aca="false">IF(AND($B772&gt;Input!$G$50,$B772&lt;Input!$G$25),Input!$G$51,0)</f>
        <v>0</v>
      </c>
    </row>
    <row r="773" customFormat="false" ht="12.8" hidden="false" customHeight="false" outlineLevel="0" collapsed="false">
      <c r="A773" s="76" t="n">
        <v>769</v>
      </c>
      <c r="B773" s="77" t="n">
        <f aca="false">EOMONTH(Input!$C$7,A773)</f>
        <v>66323</v>
      </c>
      <c r="C773" s="76" t="n">
        <f aca="false">DATEDIF(Input!$C$23,$B773,"Y")</f>
        <v>104</v>
      </c>
      <c r="E773" s="78" t="n">
        <f aca="false">IF(AND($B773&gt;Input!$G$50,$B773&lt;Input!$G$25),Input!$G$51,0)</f>
        <v>0</v>
      </c>
    </row>
    <row r="774" customFormat="false" ht="12.8" hidden="false" customHeight="false" outlineLevel="0" collapsed="false">
      <c r="A774" s="76" t="n">
        <v>770</v>
      </c>
      <c r="B774" s="77" t="n">
        <f aca="false">EOMONTH(Input!$C$7,A774)</f>
        <v>66354</v>
      </c>
      <c r="C774" s="76" t="n">
        <f aca="false">DATEDIF(Input!$C$23,$B774,"Y")</f>
        <v>104</v>
      </c>
      <c r="E774" s="78" t="n">
        <f aca="false">IF(AND($B774&gt;Input!$G$50,$B774&lt;Input!$G$25),Input!$G$51,0)</f>
        <v>0</v>
      </c>
    </row>
    <row r="775" customFormat="false" ht="12.8" hidden="false" customHeight="false" outlineLevel="0" collapsed="false">
      <c r="A775" s="76" t="n">
        <v>771</v>
      </c>
      <c r="B775" s="77" t="n">
        <f aca="false">EOMONTH(Input!$C$7,A775)</f>
        <v>66384</v>
      </c>
      <c r="C775" s="76" t="n">
        <f aca="false">DATEDIF(Input!$C$23,$B775,"Y")</f>
        <v>104</v>
      </c>
      <c r="E775" s="78" t="n">
        <f aca="false">IF(AND($B775&gt;Input!$G$50,$B775&lt;Input!$G$25),Input!$G$51,0)</f>
        <v>0</v>
      </c>
    </row>
    <row r="776" customFormat="false" ht="12.8" hidden="false" customHeight="false" outlineLevel="0" collapsed="false">
      <c r="A776" s="76" t="n">
        <v>772</v>
      </c>
      <c r="B776" s="77" t="n">
        <f aca="false">EOMONTH(Input!$C$7,A776)</f>
        <v>66415</v>
      </c>
      <c r="C776" s="76" t="n">
        <f aca="false">DATEDIF(Input!$C$23,$B776,"Y")</f>
        <v>104</v>
      </c>
      <c r="E776" s="78" t="n">
        <f aca="false">IF(AND($B776&gt;Input!$G$50,$B776&lt;Input!$G$25),Input!$G$51,0)</f>
        <v>0</v>
      </c>
    </row>
    <row r="777" customFormat="false" ht="12.8" hidden="false" customHeight="false" outlineLevel="0" collapsed="false">
      <c r="A777" s="76" t="n">
        <v>773</v>
      </c>
      <c r="B777" s="77" t="n">
        <f aca="false">EOMONTH(Input!$C$7,A777)</f>
        <v>66445</v>
      </c>
      <c r="C777" s="76" t="n">
        <f aca="false">DATEDIF(Input!$C$23,$B777,"Y")</f>
        <v>104</v>
      </c>
      <c r="E777" s="78" t="n">
        <f aca="false">IF(AND($B777&gt;Input!$G$50,$B777&lt;Input!$G$25),Input!$G$51,0)</f>
        <v>0</v>
      </c>
    </row>
    <row r="778" customFormat="false" ht="12.8" hidden="false" customHeight="false" outlineLevel="0" collapsed="false">
      <c r="A778" s="76" t="n">
        <v>774</v>
      </c>
      <c r="B778" s="77" t="n">
        <f aca="false">EOMONTH(Input!$C$7,A778)</f>
        <v>66476</v>
      </c>
      <c r="C778" s="76" t="n">
        <f aca="false">DATEDIF(Input!$C$23,$B778,"Y")</f>
        <v>104</v>
      </c>
      <c r="E778" s="78" t="n">
        <f aca="false">IF(AND($B778&gt;Input!$G$50,$B778&lt;Input!$G$25),Input!$G$51,0)</f>
        <v>0</v>
      </c>
    </row>
    <row r="779" customFormat="false" ht="12.8" hidden="false" customHeight="false" outlineLevel="0" collapsed="false">
      <c r="A779" s="76" t="n">
        <v>775</v>
      </c>
      <c r="B779" s="77" t="n">
        <f aca="false">EOMONTH(Input!$C$7,A779)</f>
        <v>66507</v>
      </c>
      <c r="C779" s="76" t="n">
        <f aca="false">DATEDIF(Input!$C$23,$B779,"Y")</f>
        <v>104</v>
      </c>
      <c r="E779" s="78" t="n">
        <f aca="false">IF(AND($B779&gt;Input!$G$50,$B779&lt;Input!$G$25),Input!$G$51,0)</f>
        <v>0</v>
      </c>
    </row>
    <row r="780" customFormat="false" ht="12.8" hidden="false" customHeight="false" outlineLevel="0" collapsed="false">
      <c r="A780" s="76" t="n">
        <v>776</v>
      </c>
      <c r="B780" s="77" t="n">
        <f aca="false">EOMONTH(Input!$C$7,A780)</f>
        <v>66535</v>
      </c>
      <c r="C780" s="76" t="n">
        <f aca="false">DATEDIF(Input!$C$23,$B780,"Y")</f>
        <v>104</v>
      </c>
      <c r="E780" s="78" t="n">
        <f aca="false">IF(AND($B780&gt;Input!$G$50,$B780&lt;Input!$G$25),Input!$G$51,0)</f>
        <v>0</v>
      </c>
    </row>
    <row r="781" customFormat="false" ht="12.8" hidden="false" customHeight="false" outlineLevel="0" collapsed="false">
      <c r="A781" s="76" t="n">
        <v>777</v>
      </c>
      <c r="B781" s="77" t="n">
        <f aca="false">EOMONTH(Input!$C$7,A781)</f>
        <v>66566</v>
      </c>
      <c r="C781" s="76" t="n">
        <f aca="false">DATEDIF(Input!$C$23,$B781,"Y")</f>
        <v>104</v>
      </c>
      <c r="E781" s="78" t="n">
        <f aca="false">IF(AND($B781&gt;Input!$G$50,$B781&lt;Input!$G$25),Input!$G$51,0)</f>
        <v>0</v>
      </c>
    </row>
    <row r="782" customFormat="false" ht="12.8" hidden="false" customHeight="false" outlineLevel="0" collapsed="false">
      <c r="A782" s="76" t="n">
        <v>778</v>
      </c>
      <c r="B782" s="77" t="n">
        <f aca="false">EOMONTH(Input!$C$7,A782)</f>
        <v>66596</v>
      </c>
      <c r="C782" s="76" t="n">
        <f aca="false">DATEDIF(Input!$C$23,$B782,"Y")</f>
        <v>104</v>
      </c>
      <c r="E782" s="78" t="n">
        <f aca="false">IF(AND($B782&gt;Input!$G$50,$B782&lt;Input!$G$25),Input!$G$51,0)</f>
        <v>0</v>
      </c>
    </row>
    <row r="783" customFormat="false" ht="12.8" hidden="false" customHeight="false" outlineLevel="0" collapsed="false">
      <c r="A783" s="76" t="n">
        <v>779</v>
      </c>
      <c r="B783" s="77" t="n">
        <f aca="false">EOMONTH(Input!$C$7,A783)</f>
        <v>66627</v>
      </c>
      <c r="C783" s="76" t="n">
        <f aca="false">DATEDIF(Input!$C$23,$B783,"Y")</f>
        <v>105</v>
      </c>
      <c r="E783" s="78" t="n">
        <f aca="false">IF(AND($B783&gt;Input!$G$50,$B783&lt;Input!$G$25),Input!$G$51,0)</f>
        <v>0</v>
      </c>
    </row>
    <row r="784" customFormat="false" ht="12.8" hidden="false" customHeight="false" outlineLevel="0" collapsed="false">
      <c r="A784" s="76" t="n">
        <v>780</v>
      </c>
      <c r="B784" s="77" t="n">
        <f aca="false">EOMONTH(Input!$C$7,A784)</f>
        <v>66657</v>
      </c>
      <c r="C784" s="76" t="n">
        <f aca="false">DATEDIF(Input!$C$23,$B784,"Y")</f>
        <v>105</v>
      </c>
      <c r="E784" s="78" t="n">
        <f aca="false">IF(AND($B784&gt;Input!$G$50,$B784&lt;Input!$G$25),Input!$G$51,0)</f>
        <v>0</v>
      </c>
    </row>
    <row r="785" customFormat="false" ht="12.8" hidden="false" customHeight="false" outlineLevel="0" collapsed="false">
      <c r="A785" s="76" t="n">
        <v>781</v>
      </c>
      <c r="B785" s="77" t="n">
        <f aca="false">EOMONTH(Input!$C$7,A785)</f>
        <v>66688</v>
      </c>
      <c r="C785" s="76" t="n">
        <f aca="false">DATEDIF(Input!$C$23,$B785,"Y")</f>
        <v>105</v>
      </c>
      <c r="E785" s="78" t="n">
        <f aca="false">IF(AND($B785&gt;Input!$G$50,$B785&lt;Input!$G$25),Input!$G$51,0)</f>
        <v>0</v>
      </c>
    </row>
    <row r="786" customFormat="false" ht="12.8" hidden="false" customHeight="false" outlineLevel="0" collapsed="false">
      <c r="A786" s="76" t="n">
        <v>782</v>
      </c>
      <c r="B786" s="77" t="n">
        <f aca="false">EOMONTH(Input!$C$7,A786)</f>
        <v>66719</v>
      </c>
      <c r="C786" s="76" t="n">
        <f aca="false">DATEDIF(Input!$C$23,$B786,"Y")</f>
        <v>105</v>
      </c>
      <c r="E786" s="78" t="n">
        <f aca="false">IF(AND($B786&gt;Input!$G$50,$B786&lt;Input!$G$25),Input!$G$51,0)</f>
        <v>0</v>
      </c>
    </row>
    <row r="787" customFormat="false" ht="12.8" hidden="false" customHeight="false" outlineLevel="0" collapsed="false">
      <c r="A787" s="76" t="n">
        <v>783</v>
      </c>
      <c r="B787" s="77" t="n">
        <f aca="false">EOMONTH(Input!$C$7,A787)</f>
        <v>66749</v>
      </c>
      <c r="C787" s="76" t="n">
        <f aca="false">DATEDIF(Input!$C$23,$B787,"Y")</f>
        <v>105</v>
      </c>
      <c r="E787" s="78" t="n">
        <f aca="false">IF(AND($B787&gt;Input!$G$50,$B787&lt;Input!$G$25),Input!$G$51,0)</f>
        <v>0</v>
      </c>
    </row>
    <row r="788" customFormat="false" ht="12.8" hidden="false" customHeight="false" outlineLevel="0" collapsed="false">
      <c r="A788" s="76" t="n">
        <v>784</v>
      </c>
      <c r="B788" s="77" t="n">
        <f aca="false">EOMONTH(Input!$C$7,A788)</f>
        <v>66780</v>
      </c>
      <c r="C788" s="76" t="n">
        <f aca="false">DATEDIF(Input!$C$23,$B788,"Y")</f>
        <v>105</v>
      </c>
      <c r="E788" s="78" t="n">
        <f aca="false">IF(AND($B788&gt;Input!$G$50,$B788&lt;Input!$G$25),Input!$G$51,0)</f>
        <v>0</v>
      </c>
    </row>
    <row r="789" customFormat="false" ht="12.8" hidden="false" customHeight="false" outlineLevel="0" collapsed="false">
      <c r="A789" s="76" t="n">
        <v>785</v>
      </c>
      <c r="B789" s="77" t="n">
        <f aca="false">EOMONTH(Input!$C$7,A789)</f>
        <v>66810</v>
      </c>
      <c r="C789" s="76" t="n">
        <f aca="false">DATEDIF(Input!$C$23,$B789,"Y")</f>
        <v>105</v>
      </c>
      <c r="E789" s="78" t="n">
        <f aca="false">IF(AND($B789&gt;Input!$G$50,$B789&lt;Input!$G$25),Input!$G$51,0)</f>
        <v>0</v>
      </c>
    </row>
    <row r="790" customFormat="false" ht="12.8" hidden="false" customHeight="false" outlineLevel="0" collapsed="false">
      <c r="A790" s="76" t="n">
        <v>786</v>
      </c>
      <c r="B790" s="77" t="n">
        <f aca="false">EOMONTH(Input!$C$7,A790)</f>
        <v>66841</v>
      </c>
      <c r="C790" s="76" t="n">
        <f aca="false">DATEDIF(Input!$C$23,$B790,"Y")</f>
        <v>105</v>
      </c>
      <c r="E790" s="78" t="n">
        <f aca="false">IF(AND($B790&gt;Input!$G$50,$B790&lt;Input!$G$25),Input!$G$51,0)</f>
        <v>0</v>
      </c>
    </row>
    <row r="791" customFormat="false" ht="12.8" hidden="false" customHeight="false" outlineLevel="0" collapsed="false">
      <c r="A791" s="76" t="n">
        <v>787</v>
      </c>
      <c r="B791" s="77" t="n">
        <f aca="false">EOMONTH(Input!$C$7,A791)</f>
        <v>66872</v>
      </c>
      <c r="C791" s="76" t="n">
        <f aca="false">DATEDIF(Input!$C$23,$B791,"Y")</f>
        <v>105</v>
      </c>
      <c r="E791" s="78" t="n">
        <f aca="false">IF(AND($B791&gt;Input!$G$50,$B791&lt;Input!$G$25),Input!$G$51,0)</f>
        <v>0</v>
      </c>
    </row>
    <row r="792" customFormat="false" ht="12.8" hidden="false" customHeight="false" outlineLevel="0" collapsed="false">
      <c r="A792" s="76" t="n">
        <v>788</v>
      </c>
      <c r="B792" s="77" t="n">
        <f aca="false">EOMONTH(Input!$C$7,A792)</f>
        <v>66900</v>
      </c>
      <c r="C792" s="76" t="n">
        <f aca="false">DATEDIF(Input!$C$23,$B792,"Y")</f>
        <v>105</v>
      </c>
      <c r="E792" s="78" t="n">
        <f aca="false">IF(AND($B792&gt;Input!$G$50,$B792&lt;Input!$G$25),Input!$G$51,0)</f>
        <v>0</v>
      </c>
    </row>
    <row r="793" customFormat="false" ht="12.8" hidden="false" customHeight="false" outlineLevel="0" collapsed="false">
      <c r="A793" s="76" t="n">
        <v>789</v>
      </c>
      <c r="B793" s="77" t="n">
        <f aca="false">EOMONTH(Input!$C$7,A793)</f>
        <v>66931</v>
      </c>
      <c r="C793" s="76" t="n">
        <f aca="false">DATEDIF(Input!$C$23,$B793,"Y")</f>
        <v>105</v>
      </c>
      <c r="E793" s="78" t="n">
        <f aca="false">IF(AND($B793&gt;Input!$G$50,$B793&lt;Input!$G$25),Input!$G$51,0)</f>
        <v>0</v>
      </c>
    </row>
    <row r="794" customFormat="false" ht="12.8" hidden="false" customHeight="false" outlineLevel="0" collapsed="false">
      <c r="A794" s="76" t="n">
        <v>790</v>
      </c>
      <c r="B794" s="77" t="n">
        <f aca="false">EOMONTH(Input!$C$7,A794)</f>
        <v>66961</v>
      </c>
      <c r="C794" s="76" t="n">
        <f aca="false">DATEDIF(Input!$C$23,$B794,"Y")</f>
        <v>105</v>
      </c>
      <c r="E794" s="78" t="n">
        <f aca="false">IF(AND($B794&gt;Input!$G$50,$B794&lt;Input!$G$25),Input!$G$51,0)</f>
        <v>0</v>
      </c>
    </row>
    <row r="795" customFormat="false" ht="12.8" hidden="false" customHeight="false" outlineLevel="0" collapsed="false">
      <c r="A795" s="76" t="n">
        <v>791</v>
      </c>
      <c r="B795" s="77" t="n">
        <f aca="false">EOMONTH(Input!$C$7,A795)</f>
        <v>66992</v>
      </c>
      <c r="C795" s="76" t="n">
        <f aca="false">DATEDIF(Input!$C$23,$B795,"Y")</f>
        <v>106</v>
      </c>
      <c r="E795" s="78" t="n">
        <f aca="false">IF(AND($B795&gt;Input!$G$50,$B795&lt;Input!$G$25),Input!$G$51,0)</f>
        <v>0</v>
      </c>
    </row>
    <row r="796" customFormat="false" ht="12.8" hidden="false" customHeight="false" outlineLevel="0" collapsed="false">
      <c r="A796" s="76" t="n">
        <v>792</v>
      </c>
      <c r="B796" s="77" t="n">
        <f aca="false">EOMONTH(Input!$C$7,A796)</f>
        <v>67022</v>
      </c>
      <c r="C796" s="76" t="n">
        <f aca="false">DATEDIF(Input!$C$23,$B796,"Y")</f>
        <v>106</v>
      </c>
      <c r="E796" s="78" t="n">
        <f aca="false">IF(AND($B796&gt;Input!$G$50,$B796&lt;Input!$G$25),Input!$G$51,0)</f>
        <v>0</v>
      </c>
    </row>
    <row r="797" customFormat="false" ht="12.8" hidden="false" customHeight="false" outlineLevel="0" collapsed="false">
      <c r="A797" s="76" t="n">
        <v>793</v>
      </c>
      <c r="B797" s="77" t="n">
        <f aca="false">EOMONTH(Input!$C$7,A797)</f>
        <v>67053</v>
      </c>
      <c r="C797" s="76" t="n">
        <f aca="false">DATEDIF(Input!$C$23,$B797,"Y")</f>
        <v>106</v>
      </c>
      <c r="E797" s="78" t="n">
        <f aca="false">IF(AND($B797&gt;Input!$G$50,$B797&lt;Input!$G$25),Input!$G$51,0)</f>
        <v>0</v>
      </c>
    </row>
    <row r="798" customFormat="false" ht="12.8" hidden="false" customHeight="false" outlineLevel="0" collapsed="false">
      <c r="A798" s="76" t="n">
        <v>794</v>
      </c>
      <c r="B798" s="77" t="n">
        <f aca="false">EOMONTH(Input!$C$7,A798)</f>
        <v>67084</v>
      </c>
      <c r="C798" s="76" t="n">
        <f aca="false">DATEDIF(Input!$C$23,$B798,"Y")</f>
        <v>106</v>
      </c>
      <c r="E798" s="78" t="n">
        <f aca="false">IF(AND($B798&gt;Input!$G$50,$B798&lt;Input!$G$25),Input!$G$51,0)</f>
        <v>0</v>
      </c>
    </row>
    <row r="799" customFormat="false" ht="12.8" hidden="false" customHeight="false" outlineLevel="0" collapsed="false">
      <c r="A799" s="76" t="n">
        <v>795</v>
      </c>
      <c r="B799" s="77" t="n">
        <f aca="false">EOMONTH(Input!$C$7,A799)</f>
        <v>67114</v>
      </c>
      <c r="C799" s="76" t="n">
        <f aca="false">DATEDIF(Input!$C$23,$B799,"Y")</f>
        <v>106</v>
      </c>
      <c r="E799" s="78" t="n">
        <f aca="false">IF(AND($B799&gt;Input!$G$50,$B799&lt;Input!$G$25),Input!$G$51,0)</f>
        <v>0</v>
      </c>
    </row>
    <row r="800" customFormat="false" ht="12.8" hidden="false" customHeight="false" outlineLevel="0" collapsed="false">
      <c r="A800" s="76" t="n">
        <v>796</v>
      </c>
      <c r="B800" s="77" t="n">
        <f aca="false">EOMONTH(Input!$C$7,A800)</f>
        <v>67145</v>
      </c>
      <c r="C800" s="76" t="n">
        <f aca="false">DATEDIF(Input!$C$23,$B800,"Y")</f>
        <v>106</v>
      </c>
      <c r="E800" s="78" t="n">
        <f aca="false">IF(AND($B800&gt;Input!$G$50,$B800&lt;Input!$G$25),Input!$G$51,0)</f>
        <v>0</v>
      </c>
    </row>
    <row r="801" customFormat="false" ht="12.8" hidden="false" customHeight="false" outlineLevel="0" collapsed="false">
      <c r="A801" s="76" t="n">
        <v>797</v>
      </c>
      <c r="B801" s="77" t="n">
        <f aca="false">EOMONTH(Input!$C$7,A801)</f>
        <v>67175</v>
      </c>
      <c r="C801" s="76" t="n">
        <f aca="false">DATEDIF(Input!$C$23,$B801,"Y")</f>
        <v>106</v>
      </c>
      <c r="E801" s="78" t="n">
        <f aca="false">IF(AND($B801&gt;Input!$G$50,$B801&lt;Input!$G$25),Input!$G$51,0)</f>
        <v>0</v>
      </c>
    </row>
    <row r="802" customFormat="false" ht="12.8" hidden="false" customHeight="false" outlineLevel="0" collapsed="false">
      <c r="A802" s="76" t="n">
        <v>798</v>
      </c>
      <c r="B802" s="77" t="n">
        <f aca="false">EOMONTH(Input!$C$7,A802)</f>
        <v>67206</v>
      </c>
      <c r="C802" s="76" t="n">
        <f aca="false">DATEDIF(Input!$C$23,$B802,"Y")</f>
        <v>106</v>
      </c>
      <c r="E802" s="78" t="n">
        <f aca="false">IF(AND($B802&gt;Input!$G$50,$B802&lt;Input!$G$25),Input!$G$51,0)</f>
        <v>0</v>
      </c>
    </row>
    <row r="803" customFormat="false" ht="12.8" hidden="false" customHeight="false" outlineLevel="0" collapsed="false">
      <c r="A803" s="76" t="n">
        <v>799</v>
      </c>
      <c r="B803" s="77" t="n">
        <f aca="false">EOMONTH(Input!$C$7,A803)</f>
        <v>67237</v>
      </c>
      <c r="C803" s="76" t="n">
        <f aca="false">DATEDIF(Input!$C$23,$B803,"Y")</f>
        <v>106</v>
      </c>
      <c r="E803" s="78" t="n">
        <f aca="false">IF(AND($B803&gt;Input!$G$50,$B803&lt;Input!$G$25),Input!$G$51,0)</f>
        <v>0</v>
      </c>
    </row>
    <row r="804" customFormat="false" ht="12.8" hidden="false" customHeight="false" outlineLevel="0" collapsed="false">
      <c r="A804" s="76" t="n">
        <v>800</v>
      </c>
      <c r="B804" s="77" t="n">
        <f aca="false">EOMONTH(Input!$C$7,A804)</f>
        <v>67266</v>
      </c>
      <c r="C804" s="76" t="n">
        <f aca="false">DATEDIF(Input!$C$23,$B804,"Y")</f>
        <v>106</v>
      </c>
      <c r="E804" s="78" t="n">
        <f aca="false">IF(AND($B804&gt;Input!$G$50,$B804&lt;Input!$G$25),Input!$G$51,0)</f>
        <v>0</v>
      </c>
    </row>
    <row r="805" customFormat="false" ht="12.8" hidden="false" customHeight="false" outlineLevel="0" collapsed="false">
      <c r="A805" s="76" t="n">
        <v>801</v>
      </c>
      <c r="B805" s="77" t="n">
        <f aca="false">EOMONTH(Input!$C$7,A805)</f>
        <v>67297</v>
      </c>
      <c r="C805" s="76" t="n">
        <f aca="false">DATEDIF(Input!$C$23,$B805,"Y")</f>
        <v>106</v>
      </c>
      <c r="E805" s="78" t="n">
        <f aca="false">IF(AND($B805&gt;Input!$G$50,$B805&lt;Input!$G$25),Input!$G$51,0)</f>
        <v>0</v>
      </c>
    </row>
    <row r="806" customFormat="false" ht="12.8" hidden="false" customHeight="false" outlineLevel="0" collapsed="false">
      <c r="A806" s="76" t="n">
        <v>802</v>
      </c>
      <c r="B806" s="77" t="n">
        <f aca="false">EOMONTH(Input!$C$7,A806)</f>
        <v>67327</v>
      </c>
      <c r="C806" s="76" t="n">
        <f aca="false">DATEDIF(Input!$C$23,$B806,"Y")</f>
        <v>106</v>
      </c>
      <c r="E806" s="78" t="n">
        <f aca="false">IF(AND($B806&gt;Input!$G$50,$B806&lt;Input!$G$25),Input!$G$51,0)</f>
        <v>0</v>
      </c>
    </row>
    <row r="807" customFormat="false" ht="12.8" hidden="false" customHeight="false" outlineLevel="0" collapsed="false">
      <c r="A807" s="76" t="n">
        <v>803</v>
      </c>
      <c r="B807" s="77" t="n">
        <f aca="false">EOMONTH(Input!$C$7,A807)</f>
        <v>67358</v>
      </c>
      <c r="C807" s="76" t="n">
        <f aca="false">DATEDIF(Input!$C$23,$B807,"Y")</f>
        <v>107</v>
      </c>
      <c r="E807" s="78" t="n">
        <f aca="false">IF(AND($B807&gt;Input!$G$50,$B807&lt;Input!$G$25),Input!$G$51,0)</f>
        <v>0</v>
      </c>
    </row>
    <row r="808" customFormat="false" ht="12.8" hidden="false" customHeight="false" outlineLevel="0" collapsed="false">
      <c r="A808" s="76" t="n">
        <v>804</v>
      </c>
      <c r="B808" s="77" t="n">
        <f aca="false">EOMONTH(Input!$C$7,A808)</f>
        <v>67388</v>
      </c>
      <c r="C808" s="76" t="n">
        <f aca="false">DATEDIF(Input!$C$23,$B808,"Y")</f>
        <v>107</v>
      </c>
      <c r="E808" s="78" t="n">
        <f aca="false">IF(AND($B808&gt;Input!$G$50,$B808&lt;Input!$G$25),Input!$G$51,0)</f>
        <v>0</v>
      </c>
    </row>
    <row r="809" customFormat="false" ht="12.8" hidden="false" customHeight="false" outlineLevel="0" collapsed="false">
      <c r="A809" s="76" t="n">
        <v>805</v>
      </c>
      <c r="B809" s="77" t="n">
        <f aca="false">EOMONTH(Input!$C$7,A809)</f>
        <v>67419</v>
      </c>
      <c r="C809" s="76" t="n">
        <f aca="false">DATEDIF(Input!$C$23,$B809,"Y")</f>
        <v>107</v>
      </c>
      <c r="E809" s="78" t="n">
        <f aca="false">IF(AND($B809&gt;Input!$G$50,$B809&lt;Input!$G$25),Input!$G$51,0)</f>
        <v>0</v>
      </c>
    </row>
    <row r="810" customFormat="false" ht="12.8" hidden="false" customHeight="false" outlineLevel="0" collapsed="false">
      <c r="A810" s="76" t="n">
        <v>806</v>
      </c>
      <c r="B810" s="77" t="n">
        <f aca="false">EOMONTH(Input!$C$7,A810)</f>
        <v>67450</v>
      </c>
      <c r="C810" s="76" t="n">
        <f aca="false">DATEDIF(Input!$C$23,$B810,"Y")</f>
        <v>107</v>
      </c>
      <c r="E810" s="78" t="n">
        <f aca="false">IF(AND($B810&gt;Input!$G$50,$B810&lt;Input!$G$25),Input!$G$51,0)</f>
        <v>0</v>
      </c>
    </row>
    <row r="811" customFormat="false" ht="12.8" hidden="false" customHeight="false" outlineLevel="0" collapsed="false">
      <c r="A811" s="76" t="n">
        <v>807</v>
      </c>
      <c r="B811" s="77" t="n">
        <f aca="false">EOMONTH(Input!$C$7,A811)</f>
        <v>67480</v>
      </c>
      <c r="C811" s="76" t="n">
        <f aca="false">DATEDIF(Input!$C$23,$B811,"Y")</f>
        <v>107</v>
      </c>
      <c r="E811" s="78" t="n">
        <f aca="false">IF(AND($B811&gt;Input!$G$50,$B811&lt;Input!$G$25),Input!$G$51,0)</f>
        <v>0</v>
      </c>
    </row>
    <row r="812" customFormat="false" ht="12.8" hidden="false" customHeight="false" outlineLevel="0" collapsed="false">
      <c r="A812" s="76" t="n">
        <v>808</v>
      </c>
      <c r="B812" s="77" t="n">
        <f aca="false">EOMONTH(Input!$C$7,A812)</f>
        <v>67511</v>
      </c>
      <c r="C812" s="76" t="n">
        <f aca="false">DATEDIF(Input!$C$23,$B812,"Y")</f>
        <v>107</v>
      </c>
      <c r="E812" s="78" t="n">
        <f aca="false">IF(AND($B812&gt;Input!$G$50,$B812&lt;Input!$G$25),Input!$G$51,0)</f>
        <v>0</v>
      </c>
    </row>
    <row r="813" customFormat="false" ht="12.8" hidden="false" customHeight="false" outlineLevel="0" collapsed="false">
      <c r="A813" s="76" t="n">
        <v>809</v>
      </c>
      <c r="B813" s="77" t="n">
        <f aca="false">EOMONTH(Input!$C$7,A813)</f>
        <v>67541</v>
      </c>
      <c r="C813" s="76" t="n">
        <f aca="false">DATEDIF(Input!$C$23,$B813,"Y")</f>
        <v>107</v>
      </c>
      <c r="E813" s="78" t="n">
        <f aca="false">IF(AND($B813&gt;Input!$G$50,$B813&lt;Input!$G$25),Input!$G$51,0)</f>
        <v>0</v>
      </c>
    </row>
    <row r="814" customFormat="false" ht="12.8" hidden="false" customHeight="false" outlineLevel="0" collapsed="false">
      <c r="A814" s="76" t="n">
        <v>810</v>
      </c>
      <c r="B814" s="77" t="n">
        <f aca="false">EOMONTH(Input!$C$7,A814)</f>
        <v>67572</v>
      </c>
      <c r="C814" s="76" t="n">
        <f aca="false">DATEDIF(Input!$C$23,$B814,"Y")</f>
        <v>107</v>
      </c>
      <c r="E814" s="78" t="n">
        <f aca="false">IF(AND($B814&gt;Input!$G$50,$B814&lt;Input!$G$25),Input!$G$51,0)</f>
        <v>0</v>
      </c>
    </row>
    <row r="815" customFormat="false" ht="12.8" hidden="false" customHeight="false" outlineLevel="0" collapsed="false">
      <c r="A815" s="76" t="n">
        <v>811</v>
      </c>
      <c r="B815" s="77" t="n">
        <f aca="false">EOMONTH(Input!$C$7,A815)</f>
        <v>67603</v>
      </c>
      <c r="C815" s="76" t="n">
        <f aca="false">DATEDIF(Input!$C$23,$B815,"Y")</f>
        <v>107</v>
      </c>
      <c r="E815" s="78" t="n">
        <f aca="false">IF(AND($B815&gt;Input!$G$50,$B815&lt;Input!$G$25),Input!$G$51,0)</f>
        <v>0</v>
      </c>
    </row>
    <row r="816" customFormat="false" ht="12.8" hidden="false" customHeight="false" outlineLevel="0" collapsed="false">
      <c r="A816" s="76" t="n">
        <v>812</v>
      </c>
      <c r="B816" s="77" t="n">
        <f aca="false">EOMONTH(Input!$C$7,A816)</f>
        <v>67631</v>
      </c>
      <c r="C816" s="76" t="n">
        <f aca="false">DATEDIF(Input!$C$23,$B816,"Y")</f>
        <v>107</v>
      </c>
      <c r="E816" s="78" t="n">
        <f aca="false">IF(AND($B816&gt;Input!$G$50,$B816&lt;Input!$G$25),Input!$G$51,0)</f>
        <v>0</v>
      </c>
    </row>
    <row r="817" customFormat="false" ht="12.8" hidden="false" customHeight="false" outlineLevel="0" collapsed="false">
      <c r="A817" s="76" t="n">
        <v>813</v>
      </c>
      <c r="B817" s="77" t="n">
        <f aca="false">EOMONTH(Input!$C$7,A817)</f>
        <v>67662</v>
      </c>
      <c r="C817" s="76" t="n">
        <f aca="false">DATEDIF(Input!$C$23,$B817,"Y")</f>
        <v>107</v>
      </c>
      <c r="E817" s="78" t="n">
        <f aca="false">IF(AND($B817&gt;Input!$G$50,$B817&lt;Input!$G$25),Input!$G$51,0)</f>
        <v>0</v>
      </c>
    </row>
    <row r="818" customFormat="false" ht="12.8" hidden="false" customHeight="false" outlineLevel="0" collapsed="false">
      <c r="A818" s="76" t="n">
        <v>814</v>
      </c>
      <c r="B818" s="77" t="n">
        <f aca="false">EOMONTH(Input!$C$7,A818)</f>
        <v>67692</v>
      </c>
      <c r="C818" s="76" t="n">
        <f aca="false">DATEDIF(Input!$C$23,$B818,"Y")</f>
        <v>107</v>
      </c>
      <c r="E818" s="78" t="n">
        <f aca="false">IF(AND($B818&gt;Input!$G$50,$B818&lt;Input!$G$25),Input!$G$51,0)</f>
        <v>0</v>
      </c>
    </row>
    <row r="819" customFormat="false" ht="12.8" hidden="false" customHeight="false" outlineLevel="0" collapsed="false">
      <c r="A819" s="76" t="n">
        <v>815</v>
      </c>
      <c r="B819" s="77" t="n">
        <f aca="false">EOMONTH(Input!$C$7,A819)</f>
        <v>67723</v>
      </c>
      <c r="C819" s="76" t="n">
        <f aca="false">DATEDIF(Input!$C$23,$B819,"Y")</f>
        <v>108</v>
      </c>
      <c r="E819" s="78" t="n">
        <f aca="false">IF(AND($B819&gt;Input!$G$50,$B819&lt;Input!$G$25),Input!$G$51,0)</f>
        <v>0</v>
      </c>
    </row>
    <row r="820" customFormat="false" ht="12.8" hidden="false" customHeight="false" outlineLevel="0" collapsed="false">
      <c r="A820" s="76" t="n">
        <v>816</v>
      </c>
      <c r="B820" s="77" t="n">
        <f aca="false">EOMONTH(Input!$C$7,A820)</f>
        <v>67753</v>
      </c>
      <c r="C820" s="76" t="n">
        <f aca="false">DATEDIF(Input!$C$23,$B820,"Y")</f>
        <v>108</v>
      </c>
      <c r="E820" s="78" t="n">
        <f aca="false">IF(AND($B820&gt;Input!$G$50,$B820&lt;Input!$G$25),Input!$G$51,0)</f>
        <v>0</v>
      </c>
    </row>
    <row r="821" customFormat="false" ht="12.8" hidden="false" customHeight="false" outlineLevel="0" collapsed="false">
      <c r="A821" s="76" t="n">
        <v>817</v>
      </c>
      <c r="B821" s="77" t="n">
        <f aca="false">EOMONTH(Input!$C$7,A821)</f>
        <v>67784</v>
      </c>
      <c r="C821" s="76" t="n">
        <f aca="false">DATEDIF(Input!$C$23,$B821,"Y")</f>
        <v>108</v>
      </c>
      <c r="E821" s="78" t="n">
        <f aca="false">IF(AND($B821&gt;Input!$G$50,$B821&lt;Input!$G$25),Input!$G$51,0)</f>
        <v>0</v>
      </c>
    </row>
    <row r="822" customFormat="false" ht="12.8" hidden="false" customHeight="false" outlineLevel="0" collapsed="false">
      <c r="A822" s="76" t="n">
        <v>818</v>
      </c>
      <c r="B822" s="77" t="n">
        <f aca="false">EOMONTH(Input!$C$7,A822)</f>
        <v>67815</v>
      </c>
      <c r="C822" s="76" t="n">
        <f aca="false">DATEDIF(Input!$C$23,$B822,"Y")</f>
        <v>108</v>
      </c>
      <c r="E822" s="78" t="n">
        <f aca="false">IF(AND($B822&gt;Input!$G$50,$B822&lt;Input!$G$25),Input!$G$51,0)</f>
        <v>0</v>
      </c>
    </row>
    <row r="823" customFormat="false" ht="12.8" hidden="false" customHeight="false" outlineLevel="0" collapsed="false">
      <c r="A823" s="76" t="n">
        <v>819</v>
      </c>
      <c r="B823" s="77" t="n">
        <f aca="false">EOMONTH(Input!$C$7,A823)</f>
        <v>67845</v>
      </c>
      <c r="C823" s="76" t="n">
        <f aca="false">DATEDIF(Input!$C$23,$B823,"Y")</f>
        <v>108</v>
      </c>
      <c r="E823" s="78" t="n">
        <f aca="false">IF(AND($B823&gt;Input!$G$50,$B823&lt;Input!$G$25),Input!$G$51,0)</f>
        <v>0</v>
      </c>
    </row>
    <row r="824" customFormat="false" ht="12.8" hidden="false" customHeight="false" outlineLevel="0" collapsed="false">
      <c r="A824" s="76" t="n">
        <v>820</v>
      </c>
      <c r="B824" s="77" t="n">
        <f aca="false">EOMONTH(Input!$C$7,A824)</f>
        <v>67876</v>
      </c>
      <c r="C824" s="76" t="n">
        <f aca="false">DATEDIF(Input!$C$23,$B824,"Y")</f>
        <v>108</v>
      </c>
      <c r="E824" s="78" t="n">
        <f aca="false">IF(AND($B824&gt;Input!$G$50,$B824&lt;Input!$G$25),Input!$G$51,0)</f>
        <v>0</v>
      </c>
    </row>
    <row r="825" customFormat="false" ht="12.8" hidden="false" customHeight="false" outlineLevel="0" collapsed="false">
      <c r="A825" s="76" t="n">
        <v>821</v>
      </c>
      <c r="B825" s="77" t="n">
        <f aca="false">EOMONTH(Input!$C$7,A825)</f>
        <v>67906</v>
      </c>
      <c r="C825" s="76" t="n">
        <f aca="false">DATEDIF(Input!$C$23,$B825,"Y")</f>
        <v>108</v>
      </c>
      <c r="E825" s="78" t="n">
        <f aca="false">IF(AND($B825&gt;Input!$G$50,$B825&lt;Input!$G$25),Input!$G$51,0)</f>
        <v>0</v>
      </c>
    </row>
    <row r="826" customFormat="false" ht="12.8" hidden="false" customHeight="false" outlineLevel="0" collapsed="false">
      <c r="A826" s="76" t="n">
        <v>822</v>
      </c>
      <c r="B826" s="77" t="n">
        <f aca="false">EOMONTH(Input!$C$7,A826)</f>
        <v>67937</v>
      </c>
      <c r="C826" s="76" t="n">
        <f aca="false">DATEDIF(Input!$C$23,$B826,"Y")</f>
        <v>108</v>
      </c>
      <c r="E826" s="78" t="n">
        <f aca="false">IF(AND($B826&gt;Input!$G$50,$B826&lt;Input!$G$25),Input!$G$51,0)</f>
        <v>0</v>
      </c>
    </row>
    <row r="827" customFormat="false" ht="12.8" hidden="false" customHeight="false" outlineLevel="0" collapsed="false">
      <c r="A827" s="76" t="n">
        <v>823</v>
      </c>
      <c r="B827" s="77" t="n">
        <f aca="false">EOMONTH(Input!$C$7,A827)</f>
        <v>67968</v>
      </c>
      <c r="C827" s="76" t="n">
        <f aca="false">DATEDIF(Input!$C$23,$B827,"Y")</f>
        <v>108</v>
      </c>
      <c r="E827" s="78" t="n">
        <f aca="false">IF(AND($B827&gt;Input!$G$50,$B827&lt;Input!$G$25),Input!$G$51,0)</f>
        <v>0</v>
      </c>
    </row>
    <row r="828" customFormat="false" ht="12.8" hidden="false" customHeight="false" outlineLevel="0" collapsed="false">
      <c r="A828" s="76" t="n">
        <v>824</v>
      </c>
      <c r="B828" s="77" t="n">
        <f aca="false">EOMONTH(Input!$C$7,A828)</f>
        <v>67996</v>
      </c>
      <c r="C828" s="76" t="n">
        <f aca="false">DATEDIF(Input!$C$23,$B828,"Y")</f>
        <v>108</v>
      </c>
      <c r="E828" s="78" t="n">
        <f aca="false">IF(AND($B828&gt;Input!$G$50,$B828&lt;Input!$G$25),Input!$G$51,0)</f>
        <v>0</v>
      </c>
    </row>
    <row r="829" customFormat="false" ht="12.8" hidden="false" customHeight="false" outlineLevel="0" collapsed="false">
      <c r="A829" s="76" t="n">
        <v>825</v>
      </c>
      <c r="B829" s="77" t="n">
        <f aca="false">EOMONTH(Input!$C$7,A829)</f>
        <v>68027</v>
      </c>
      <c r="C829" s="76" t="n">
        <f aca="false">DATEDIF(Input!$C$23,$B829,"Y")</f>
        <v>108</v>
      </c>
      <c r="E829" s="78" t="n">
        <f aca="false">IF(AND($B829&gt;Input!$G$50,$B829&lt;Input!$G$25),Input!$G$51,0)</f>
        <v>0</v>
      </c>
    </row>
    <row r="830" customFormat="false" ht="12.8" hidden="false" customHeight="false" outlineLevel="0" collapsed="false">
      <c r="A830" s="76" t="n">
        <v>826</v>
      </c>
      <c r="B830" s="77" t="n">
        <f aca="false">EOMONTH(Input!$C$7,A830)</f>
        <v>68057</v>
      </c>
      <c r="C830" s="76" t="n">
        <f aca="false">DATEDIF(Input!$C$23,$B830,"Y")</f>
        <v>108</v>
      </c>
      <c r="E830" s="78" t="n">
        <f aca="false">IF(AND($B830&gt;Input!$G$50,$B830&lt;Input!$G$25),Input!$G$51,0)</f>
        <v>0</v>
      </c>
    </row>
    <row r="831" customFormat="false" ht="12.8" hidden="false" customHeight="false" outlineLevel="0" collapsed="false">
      <c r="A831" s="76" t="n">
        <v>827</v>
      </c>
      <c r="B831" s="77" t="n">
        <f aca="false">EOMONTH(Input!$C$7,A831)</f>
        <v>68088</v>
      </c>
      <c r="C831" s="76" t="n">
        <f aca="false">DATEDIF(Input!$C$23,$B831,"Y")</f>
        <v>109</v>
      </c>
      <c r="E831" s="78" t="n">
        <f aca="false">IF(AND($B831&gt;Input!$G$50,$B831&lt;Input!$G$25),Input!$G$51,0)</f>
        <v>0</v>
      </c>
    </row>
    <row r="832" customFormat="false" ht="12.8" hidden="false" customHeight="false" outlineLevel="0" collapsed="false">
      <c r="A832" s="76" t="n">
        <v>828</v>
      </c>
      <c r="B832" s="77" t="n">
        <f aca="false">EOMONTH(Input!$C$7,A832)</f>
        <v>68118</v>
      </c>
      <c r="C832" s="76" t="n">
        <f aca="false">DATEDIF(Input!$C$23,$B832,"Y")</f>
        <v>109</v>
      </c>
      <c r="E832" s="78" t="n">
        <f aca="false">IF(AND($B832&gt;Input!$G$50,$B832&lt;Input!$G$25),Input!$G$51,0)</f>
        <v>0</v>
      </c>
    </row>
    <row r="833" customFormat="false" ht="12.8" hidden="false" customHeight="false" outlineLevel="0" collapsed="false">
      <c r="A833" s="76" t="n">
        <v>829</v>
      </c>
      <c r="B833" s="77" t="n">
        <f aca="false">EOMONTH(Input!$C$7,A833)</f>
        <v>68149</v>
      </c>
      <c r="C833" s="76" t="n">
        <f aca="false">DATEDIF(Input!$C$23,$B833,"Y")</f>
        <v>109</v>
      </c>
      <c r="E833" s="78" t="n">
        <f aca="false">IF(AND($B833&gt;Input!$G$50,$B833&lt;Input!$G$25),Input!$G$51,0)</f>
        <v>0</v>
      </c>
    </row>
    <row r="834" customFormat="false" ht="12.8" hidden="false" customHeight="false" outlineLevel="0" collapsed="false">
      <c r="A834" s="76" t="n">
        <v>830</v>
      </c>
      <c r="B834" s="77" t="n">
        <f aca="false">EOMONTH(Input!$C$7,A834)</f>
        <v>68180</v>
      </c>
      <c r="C834" s="76" t="n">
        <f aca="false">DATEDIF(Input!$C$23,$B834,"Y")</f>
        <v>109</v>
      </c>
      <c r="E834" s="78" t="n">
        <f aca="false">IF(AND($B834&gt;Input!$G$50,$B834&lt;Input!$G$25),Input!$G$51,0)</f>
        <v>0</v>
      </c>
    </row>
    <row r="835" customFormat="false" ht="12.8" hidden="false" customHeight="false" outlineLevel="0" collapsed="false">
      <c r="A835" s="76" t="n">
        <v>831</v>
      </c>
      <c r="B835" s="77" t="n">
        <f aca="false">EOMONTH(Input!$C$7,A835)</f>
        <v>68210</v>
      </c>
      <c r="C835" s="76" t="n">
        <f aca="false">DATEDIF(Input!$C$23,$B835,"Y")</f>
        <v>109</v>
      </c>
      <c r="E835" s="78" t="n">
        <f aca="false">IF(AND($B835&gt;Input!$G$50,$B835&lt;Input!$G$25),Input!$G$51,0)</f>
        <v>0</v>
      </c>
    </row>
    <row r="836" customFormat="false" ht="12.8" hidden="false" customHeight="false" outlineLevel="0" collapsed="false">
      <c r="A836" s="76" t="n">
        <v>832</v>
      </c>
      <c r="B836" s="77" t="n">
        <f aca="false">EOMONTH(Input!$C$7,A836)</f>
        <v>68241</v>
      </c>
      <c r="C836" s="76" t="n">
        <f aca="false">DATEDIF(Input!$C$23,$B836,"Y")</f>
        <v>109</v>
      </c>
      <c r="E836" s="78" t="n">
        <f aca="false">IF(AND($B836&gt;Input!$G$50,$B836&lt;Input!$G$25),Input!$G$51,0)</f>
        <v>0</v>
      </c>
    </row>
    <row r="837" customFormat="false" ht="12.8" hidden="false" customHeight="false" outlineLevel="0" collapsed="false">
      <c r="A837" s="76" t="n">
        <v>833</v>
      </c>
      <c r="B837" s="77" t="n">
        <f aca="false">EOMONTH(Input!$C$7,A837)</f>
        <v>68271</v>
      </c>
      <c r="C837" s="76" t="n">
        <f aca="false">DATEDIF(Input!$C$23,$B837,"Y")</f>
        <v>109</v>
      </c>
      <c r="E837" s="78" t="n">
        <f aca="false">IF(AND($B837&gt;Input!$G$50,$B837&lt;Input!$G$25),Input!$G$51,0)</f>
        <v>0</v>
      </c>
    </row>
    <row r="838" customFormat="false" ht="12.8" hidden="false" customHeight="false" outlineLevel="0" collapsed="false">
      <c r="A838" s="76" t="n">
        <v>834</v>
      </c>
      <c r="B838" s="77" t="n">
        <f aca="false">EOMONTH(Input!$C$7,A838)</f>
        <v>68302</v>
      </c>
      <c r="C838" s="76" t="n">
        <f aca="false">DATEDIF(Input!$C$23,$B838,"Y")</f>
        <v>109</v>
      </c>
      <c r="E838" s="78" t="n">
        <f aca="false">IF(AND($B838&gt;Input!$G$50,$B838&lt;Input!$G$25),Input!$G$51,0)</f>
        <v>0</v>
      </c>
    </row>
    <row r="839" customFormat="false" ht="12.8" hidden="false" customHeight="false" outlineLevel="0" collapsed="false">
      <c r="A839" s="76" t="n">
        <v>835</v>
      </c>
      <c r="B839" s="77" t="n">
        <f aca="false">EOMONTH(Input!$C$7,A839)</f>
        <v>68333</v>
      </c>
      <c r="C839" s="76" t="n">
        <f aca="false">DATEDIF(Input!$C$23,$B839,"Y")</f>
        <v>109</v>
      </c>
      <c r="E839" s="78" t="n">
        <f aca="false">IF(AND($B839&gt;Input!$G$50,$B839&lt;Input!$G$25),Input!$G$51,0)</f>
        <v>0</v>
      </c>
    </row>
    <row r="840" customFormat="false" ht="12.8" hidden="false" customHeight="false" outlineLevel="0" collapsed="false">
      <c r="A840" s="76" t="n">
        <v>836</v>
      </c>
      <c r="B840" s="77" t="n">
        <f aca="false">EOMONTH(Input!$C$7,A840)</f>
        <v>68361</v>
      </c>
      <c r="C840" s="76" t="n">
        <f aca="false">DATEDIF(Input!$C$23,$B840,"Y")</f>
        <v>109</v>
      </c>
      <c r="E840" s="78" t="n">
        <f aca="false">IF(AND($B840&gt;Input!$G$50,$B840&lt;Input!$G$25),Input!$G$51,0)</f>
        <v>0</v>
      </c>
    </row>
    <row r="841" customFormat="false" ht="12.8" hidden="false" customHeight="false" outlineLevel="0" collapsed="false">
      <c r="A841" s="76" t="n">
        <v>837</v>
      </c>
      <c r="B841" s="77" t="n">
        <f aca="false">EOMONTH(Input!$C$7,A841)</f>
        <v>68392</v>
      </c>
      <c r="C841" s="76" t="n">
        <f aca="false">DATEDIF(Input!$C$23,$B841,"Y")</f>
        <v>109</v>
      </c>
      <c r="E841" s="78" t="n">
        <f aca="false">IF(AND($B841&gt;Input!$G$50,$B841&lt;Input!$G$25),Input!$G$51,0)</f>
        <v>0</v>
      </c>
    </row>
    <row r="842" customFormat="false" ht="12.8" hidden="false" customHeight="false" outlineLevel="0" collapsed="false">
      <c r="A842" s="76" t="n">
        <v>838</v>
      </c>
      <c r="B842" s="77" t="n">
        <f aca="false">EOMONTH(Input!$C$7,A842)</f>
        <v>68422</v>
      </c>
      <c r="C842" s="76" t="n">
        <f aca="false">DATEDIF(Input!$C$23,$B842,"Y")</f>
        <v>109</v>
      </c>
      <c r="E842" s="78" t="n">
        <f aca="false">IF(AND($B842&gt;Input!$G$50,$B842&lt;Input!$G$25),Input!$G$51,0)</f>
        <v>0</v>
      </c>
    </row>
    <row r="843" customFormat="false" ht="12.8" hidden="false" customHeight="false" outlineLevel="0" collapsed="false">
      <c r="A843" s="76" t="n">
        <v>839</v>
      </c>
      <c r="B843" s="77" t="n">
        <f aca="false">EOMONTH(Input!$C$7,A843)</f>
        <v>68453</v>
      </c>
      <c r="C843" s="76" t="n">
        <f aca="false">DATEDIF(Input!$C$23,$B843,"Y")</f>
        <v>110</v>
      </c>
      <c r="E843" s="78" t="n">
        <f aca="false">IF(AND($B843&gt;Input!$G$50,$B843&lt;Input!$G$25),Input!$G$51,0)</f>
        <v>0</v>
      </c>
    </row>
    <row r="844" customFormat="false" ht="12.8" hidden="false" customHeight="false" outlineLevel="0" collapsed="false">
      <c r="A844" s="76" t="n">
        <v>840</v>
      </c>
      <c r="B844" s="77" t="n">
        <f aca="false">EOMONTH(Input!$C$7,A844)</f>
        <v>68483</v>
      </c>
      <c r="C844" s="76" t="n">
        <f aca="false">DATEDIF(Input!$C$23,$B844,"Y")</f>
        <v>110</v>
      </c>
      <c r="E844" s="78" t="n">
        <f aca="false">IF(AND($B844&gt;Input!$G$50,$B844&lt;Input!$G$25),Input!$G$51,0)</f>
        <v>0</v>
      </c>
    </row>
    <row r="845" customFormat="false" ht="12.8" hidden="false" customHeight="false" outlineLevel="0" collapsed="false">
      <c r="A845" s="76" t="n">
        <v>841</v>
      </c>
      <c r="B845" s="77" t="n">
        <f aca="false">EOMONTH(Input!$C$7,A845)</f>
        <v>68514</v>
      </c>
      <c r="C845" s="76" t="n">
        <f aca="false">DATEDIF(Input!$C$23,$B845,"Y")</f>
        <v>110</v>
      </c>
      <c r="E845" s="78" t="n">
        <f aca="false">IF(AND($B845&gt;Input!$G$50,$B845&lt;Input!$G$25),Input!$G$51,0)</f>
        <v>0</v>
      </c>
    </row>
    <row r="846" customFormat="false" ht="12.8" hidden="false" customHeight="false" outlineLevel="0" collapsed="false">
      <c r="A846" s="76" t="n">
        <v>842</v>
      </c>
      <c r="B846" s="77" t="n">
        <f aca="false">EOMONTH(Input!$C$7,A846)</f>
        <v>68545</v>
      </c>
      <c r="C846" s="76" t="n">
        <f aca="false">DATEDIF(Input!$C$23,$B846,"Y")</f>
        <v>110</v>
      </c>
      <c r="E846" s="78" t="n">
        <f aca="false">IF(AND($B846&gt;Input!$G$50,$B846&lt;Input!$G$25),Input!$G$51,0)</f>
        <v>0</v>
      </c>
    </row>
    <row r="847" customFormat="false" ht="12.8" hidden="false" customHeight="false" outlineLevel="0" collapsed="false">
      <c r="A847" s="76" t="n">
        <v>843</v>
      </c>
      <c r="B847" s="77" t="n">
        <f aca="false">EOMONTH(Input!$C$7,A847)</f>
        <v>68575</v>
      </c>
      <c r="C847" s="76" t="n">
        <f aca="false">DATEDIF(Input!$C$23,$B847,"Y")</f>
        <v>110</v>
      </c>
      <c r="E847" s="78" t="n">
        <f aca="false">IF(AND($B847&gt;Input!$G$50,$B847&lt;Input!$G$25),Input!$G$51,0)</f>
        <v>0</v>
      </c>
    </row>
    <row r="848" customFormat="false" ht="12.8" hidden="false" customHeight="false" outlineLevel="0" collapsed="false">
      <c r="A848" s="76" t="n">
        <v>844</v>
      </c>
      <c r="B848" s="77" t="n">
        <f aca="false">EOMONTH(Input!$C$7,A848)</f>
        <v>68606</v>
      </c>
      <c r="C848" s="76" t="n">
        <f aca="false">DATEDIF(Input!$C$23,$B848,"Y")</f>
        <v>110</v>
      </c>
      <c r="E848" s="78" t="n">
        <f aca="false">IF(AND($B848&gt;Input!$G$50,$B848&lt;Input!$G$25),Input!$G$51,0)</f>
        <v>0</v>
      </c>
    </row>
    <row r="849" customFormat="false" ht="12.8" hidden="false" customHeight="false" outlineLevel="0" collapsed="false">
      <c r="A849" s="76" t="n">
        <v>845</v>
      </c>
      <c r="B849" s="77" t="n">
        <f aca="false">EOMONTH(Input!$C$7,A849)</f>
        <v>68636</v>
      </c>
      <c r="C849" s="76" t="n">
        <f aca="false">DATEDIF(Input!$C$23,$B849,"Y")</f>
        <v>110</v>
      </c>
      <c r="E849" s="78" t="n">
        <f aca="false">IF(AND($B849&gt;Input!$G$50,$B849&lt;Input!$G$25),Input!$G$51,0)</f>
        <v>0</v>
      </c>
    </row>
    <row r="850" customFormat="false" ht="12.8" hidden="false" customHeight="false" outlineLevel="0" collapsed="false">
      <c r="A850" s="76" t="n">
        <v>846</v>
      </c>
      <c r="B850" s="77" t="n">
        <f aca="false">EOMONTH(Input!$C$7,A850)</f>
        <v>68667</v>
      </c>
      <c r="C850" s="76" t="n">
        <f aca="false">DATEDIF(Input!$C$23,$B850,"Y")</f>
        <v>110</v>
      </c>
      <c r="E850" s="78" t="n">
        <f aca="false">IF(AND($B850&gt;Input!$G$50,$B850&lt;Input!$G$25),Input!$G$51,0)</f>
        <v>0</v>
      </c>
    </row>
    <row r="851" customFormat="false" ht="12.8" hidden="false" customHeight="false" outlineLevel="0" collapsed="false">
      <c r="A851" s="76" t="n">
        <v>847</v>
      </c>
      <c r="B851" s="77" t="n">
        <f aca="false">EOMONTH(Input!$C$7,A851)</f>
        <v>68698</v>
      </c>
      <c r="C851" s="76" t="n">
        <f aca="false">DATEDIF(Input!$C$23,$B851,"Y")</f>
        <v>110</v>
      </c>
      <c r="E851" s="78" t="n">
        <f aca="false">IF(AND($B851&gt;Input!$G$50,$B851&lt;Input!$G$25),Input!$G$51,0)</f>
        <v>0</v>
      </c>
    </row>
    <row r="852" customFormat="false" ht="12.8" hidden="false" customHeight="false" outlineLevel="0" collapsed="false">
      <c r="A852" s="76" t="n">
        <v>848</v>
      </c>
      <c r="B852" s="77" t="n">
        <f aca="false">EOMONTH(Input!$C$7,A852)</f>
        <v>68727</v>
      </c>
      <c r="C852" s="76" t="n">
        <f aca="false">DATEDIF(Input!$C$23,$B852,"Y")</f>
        <v>110</v>
      </c>
      <c r="E852" s="78" t="n">
        <f aca="false">IF(AND($B852&gt;Input!$G$50,$B852&lt;Input!$G$25),Input!$G$51,0)</f>
        <v>0</v>
      </c>
    </row>
    <row r="853" customFormat="false" ht="12.8" hidden="false" customHeight="false" outlineLevel="0" collapsed="false">
      <c r="A853" s="76" t="n">
        <v>849</v>
      </c>
      <c r="B853" s="77" t="n">
        <f aca="false">EOMONTH(Input!$C$7,A853)</f>
        <v>68758</v>
      </c>
      <c r="C853" s="76" t="n">
        <f aca="false">DATEDIF(Input!$C$23,$B853,"Y")</f>
        <v>110</v>
      </c>
      <c r="E853" s="78" t="n">
        <f aca="false">IF(AND($B853&gt;Input!$G$50,$B853&lt;Input!$G$25),Input!$G$51,0)</f>
        <v>0</v>
      </c>
    </row>
    <row r="854" customFormat="false" ht="12.8" hidden="false" customHeight="false" outlineLevel="0" collapsed="false">
      <c r="A854" s="76" t="n">
        <v>850</v>
      </c>
      <c r="B854" s="77" t="n">
        <f aca="false">EOMONTH(Input!$C$7,A854)</f>
        <v>68788</v>
      </c>
      <c r="C854" s="76" t="n">
        <f aca="false">DATEDIF(Input!$C$23,$B854,"Y")</f>
        <v>110</v>
      </c>
      <c r="E854" s="78" t="n">
        <f aca="false">IF(AND($B854&gt;Input!$G$50,$B854&lt;Input!$G$25),Input!$G$51,0)</f>
        <v>0</v>
      </c>
    </row>
    <row r="855" customFormat="false" ht="12.8" hidden="false" customHeight="false" outlineLevel="0" collapsed="false">
      <c r="A855" s="76" t="n">
        <v>851</v>
      </c>
      <c r="B855" s="77" t="n">
        <f aca="false">EOMONTH(Input!$C$7,A855)</f>
        <v>68819</v>
      </c>
      <c r="C855" s="76" t="n">
        <f aca="false">DATEDIF(Input!$C$23,$B855,"Y")</f>
        <v>111</v>
      </c>
      <c r="E855" s="78" t="n">
        <f aca="false">IF(AND($B855&gt;Input!$G$50,$B855&lt;Input!$G$25),Input!$G$51,0)</f>
        <v>0</v>
      </c>
    </row>
    <row r="856" customFormat="false" ht="12.8" hidden="false" customHeight="false" outlineLevel="0" collapsed="false">
      <c r="A856" s="76" t="n">
        <v>852</v>
      </c>
      <c r="B856" s="77" t="n">
        <f aca="false">EOMONTH(Input!$C$7,A856)</f>
        <v>68849</v>
      </c>
      <c r="C856" s="76" t="n">
        <f aca="false">DATEDIF(Input!$C$23,$B856,"Y")</f>
        <v>111</v>
      </c>
      <c r="E856" s="78" t="n">
        <f aca="false">IF(AND($B856&gt;Input!$G$50,$B856&lt;Input!$G$25),Input!$G$51,0)</f>
        <v>0</v>
      </c>
    </row>
    <row r="857" customFormat="false" ht="12.8" hidden="false" customHeight="false" outlineLevel="0" collapsed="false">
      <c r="A857" s="76" t="n">
        <v>853</v>
      </c>
      <c r="B857" s="77" t="n">
        <f aca="false">EOMONTH(Input!$C$7,A857)</f>
        <v>68880</v>
      </c>
      <c r="C857" s="76" t="n">
        <f aca="false">DATEDIF(Input!$C$23,$B857,"Y")</f>
        <v>111</v>
      </c>
      <c r="E857" s="78" t="n">
        <f aca="false">IF(AND($B857&gt;Input!$G$50,$B857&lt;Input!$G$25),Input!$G$51,0)</f>
        <v>0</v>
      </c>
    </row>
    <row r="858" customFormat="false" ht="12.8" hidden="false" customHeight="false" outlineLevel="0" collapsed="false">
      <c r="A858" s="76" t="n">
        <v>854</v>
      </c>
      <c r="B858" s="77" t="n">
        <f aca="false">EOMONTH(Input!$C$7,A858)</f>
        <v>68911</v>
      </c>
      <c r="C858" s="76" t="n">
        <f aca="false">DATEDIF(Input!$C$23,$B858,"Y")</f>
        <v>111</v>
      </c>
      <c r="E858" s="78" t="n">
        <f aca="false">IF(AND($B858&gt;Input!$G$50,$B858&lt;Input!$G$25),Input!$G$51,0)</f>
        <v>0</v>
      </c>
    </row>
    <row r="859" customFormat="false" ht="12.8" hidden="false" customHeight="false" outlineLevel="0" collapsed="false">
      <c r="A859" s="76" t="n">
        <v>855</v>
      </c>
      <c r="B859" s="77" t="n">
        <f aca="false">EOMONTH(Input!$C$7,A859)</f>
        <v>68941</v>
      </c>
      <c r="C859" s="76" t="n">
        <f aca="false">DATEDIF(Input!$C$23,$B859,"Y")</f>
        <v>111</v>
      </c>
      <c r="E859" s="78" t="n">
        <f aca="false">IF(AND($B859&gt;Input!$G$50,$B859&lt;Input!$G$25),Input!$G$51,0)</f>
        <v>0</v>
      </c>
    </row>
    <row r="860" customFormat="false" ht="12.8" hidden="false" customHeight="false" outlineLevel="0" collapsed="false">
      <c r="A860" s="76" t="n">
        <v>856</v>
      </c>
      <c r="B860" s="77" t="n">
        <f aca="false">EOMONTH(Input!$C$7,A860)</f>
        <v>68972</v>
      </c>
      <c r="C860" s="76" t="n">
        <f aca="false">DATEDIF(Input!$C$23,$B860,"Y")</f>
        <v>111</v>
      </c>
      <c r="E860" s="78" t="n">
        <f aca="false">IF(AND($B860&gt;Input!$G$50,$B860&lt;Input!$G$25),Input!$G$51,0)</f>
        <v>0</v>
      </c>
    </row>
    <row r="861" customFormat="false" ht="12.8" hidden="false" customHeight="false" outlineLevel="0" collapsed="false">
      <c r="A861" s="76" t="n">
        <v>857</v>
      </c>
      <c r="B861" s="77" t="n">
        <f aca="false">EOMONTH(Input!$C$7,A861)</f>
        <v>69002</v>
      </c>
      <c r="C861" s="76" t="n">
        <f aca="false">DATEDIF(Input!$C$23,$B861,"Y")</f>
        <v>111</v>
      </c>
      <c r="E861" s="78" t="n">
        <f aca="false">IF(AND($B861&gt;Input!$G$50,$B861&lt;Input!$G$25),Input!$G$51,0)</f>
        <v>0</v>
      </c>
    </row>
    <row r="862" customFormat="false" ht="12.8" hidden="false" customHeight="false" outlineLevel="0" collapsed="false">
      <c r="A862" s="76" t="n">
        <v>858</v>
      </c>
      <c r="B862" s="77" t="n">
        <f aca="false">EOMONTH(Input!$C$7,A862)</f>
        <v>69033</v>
      </c>
      <c r="C862" s="76" t="n">
        <f aca="false">DATEDIF(Input!$C$23,$B862,"Y")</f>
        <v>111</v>
      </c>
      <c r="E862" s="78" t="n">
        <f aca="false">IF(AND($B862&gt;Input!$G$50,$B862&lt;Input!$G$25),Input!$G$51,0)</f>
        <v>0</v>
      </c>
    </row>
    <row r="863" customFormat="false" ht="12.8" hidden="false" customHeight="false" outlineLevel="0" collapsed="false">
      <c r="A863" s="76" t="n">
        <v>859</v>
      </c>
      <c r="B863" s="77" t="n">
        <f aca="false">EOMONTH(Input!$C$7,A863)</f>
        <v>69064</v>
      </c>
      <c r="C863" s="76" t="n">
        <f aca="false">DATEDIF(Input!$C$23,$B863,"Y")</f>
        <v>111</v>
      </c>
      <c r="E863" s="78" t="n">
        <f aca="false">IF(AND($B863&gt;Input!$G$50,$B863&lt;Input!$G$25),Input!$G$51,0)</f>
        <v>0</v>
      </c>
    </row>
    <row r="864" customFormat="false" ht="12.8" hidden="false" customHeight="false" outlineLevel="0" collapsed="false">
      <c r="A864" s="76" t="n">
        <v>860</v>
      </c>
      <c r="B864" s="77" t="n">
        <f aca="false">EOMONTH(Input!$C$7,A864)</f>
        <v>69092</v>
      </c>
      <c r="C864" s="76" t="n">
        <f aca="false">DATEDIF(Input!$C$23,$B864,"Y")</f>
        <v>111</v>
      </c>
      <c r="E864" s="78" t="n">
        <f aca="false">IF(AND($B864&gt;Input!$G$50,$B864&lt;Input!$G$25),Input!$G$51,0)</f>
        <v>0</v>
      </c>
    </row>
    <row r="865" customFormat="false" ht="12.8" hidden="false" customHeight="false" outlineLevel="0" collapsed="false">
      <c r="A865" s="76" t="n">
        <v>861</v>
      </c>
      <c r="B865" s="77" t="n">
        <f aca="false">EOMONTH(Input!$C$7,A865)</f>
        <v>69123</v>
      </c>
      <c r="C865" s="76" t="n">
        <f aca="false">DATEDIF(Input!$C$23,$B865,"Y")</f>
        <v>111</v>
      </c>
      <c r="E865" s="78" t="n">
        <f aca="false">IF(AND($B865&gt;Input!$G$50,$B865&lt;Input!$G$25),Input!$G$51,0)</f>
        <v>0</v>
      </c>
    </row>
    <row r="866" customFormat="false" ht="12.8" hidden="false" customHeight="false" outlineLevel="0" collapsed="false">
      <c r="A866" s="76" t="n">
        <v>862</v>
      </c>
      <c r="B866" s="77" t="n">
        <f aca="false">EOMONTH(Input!$C$7,A866)</f>
        <v>69153</v>
      </c>
      <c r="C866" s="76" t="n">
        <f aca="false">DATEDIF(Input!$C$23,$B866,"Y")</f>
        <v>111</v>
      </c>
      <c r="E866" s="78" t="n">
        <f aca="false">IF(AND($B866&gt;Input!$G$50,$B866&lt;Input!$G$25),Input!$G$51,0)</f>
        <v>0</v>
      </c>
    </row>
    <row r="867" customFormat="false" ht="12.8" hidden="false" customHeight="false" outlineLevel="0" collapsed="false">
      <c r="A867" s="76" t="n">
        <v>863</v>
      </c>
      <c r="B867" s="77" t="n">
        <f aca="false">EOMONTH(Input!$C$7,A867)</f>
        <v>69184</v>
      </c>
      <c r="C867" s="76" t="n">
        <f aca="false">DATEDIF(Input!$C$23,$B867,"Y")</f>
        <v>112</v>
      </c>
      <c r="E867" s="78" t="n">
        <f aca="false">IF(AND($B867&gt;Input!$G$50,$B867&lt;Input!$G$25),Input!$G$51,0)</f>
        <v>0</v>
      </c>
    </row>
    <row r="868" customFormat="false" ht="12.8" hidden="false" customHeight="false" outlineLevel="0" collapsed="false">
      <c r="A868" s="76" t="n">
        <v>864</v>
      </c>
      <c r="B868" s="77" t="n">
        <f aca="false">EOMONTH(Input!$C$7,A868)</f>
        <v>69214</v>
      </c>
      <c r="C868" s="76" t="n">
        <f aca="false">DATEDIF(Input!$C$23,$B868,"Y")</f>
        <v>112</v>
      </c>
      <c r="E868" s="78" t="n">
        <f aca="false">IF(AND($B868&gt;Input!$G$50,$B868&lt;Input!$G$25),Input!$G$51,0)</f>
        <v>0</v>
      </c>
    </row>
    <row r="869" customFormat="false" ht="12.8" hidden="false" customHeight="false" outlineLevel="0" collapsed="false">
      <c r="A869" s="76" t="n">
        <v>865</v>
      </c>
      <c r="B869" s="77" t="n">
        <f aca="false">EOMONTH(Input!$C$7,A869)</f>
        <v>69245</v>
      </c>
      <c r="C869" s="76" t="n">
        <f aca="false">DATEDIF(Input!$C$23,$B869,"Y")</f>
        <v>112</v>
      </c>
      <c r="E869" s="78" t="n">
        <f aca="false">IF(AND($B869&gt;Input!$G$50,$B869&lt;Input!$G$25),Input!$G$51,0)</f>
        <v>0</v>
      </c>
    </row>
    <row r="870" customFormat="false" ht="12.8" hidden="false" customHeight="false" outlineLevel="0" collapsed="false">
      <c r="A870" s="76" t="n">
        <v>866</v>
      </c>
      <c r="B870" s="77" t="n">
        <f aca="false">EOMONTH(Input!$C$7,A870)</f>
        <v>69276</v>
      </c>
      <c r="C870" s="76" t="n">
        <f aca="false">DATEDIF(Input!$C$23,$B870,"Y")</f>
        <v>112</v>
      </c>
      <c r="E870" s="78" t="n">
        <f aca="false">IF(AND($B870&gt;Input!$G$50,$B870&lt;Input!$G$25),Input!$G$51,0)</f>
        <v>0</v>
      </c>
    </row>
    <row r="871" customFormat="false" ht="12.8" hidden="false" customHeight="false" outlineLevel="0" collapsed="false">
      <c r="A871" s="76" t="n">
        <v>867</v>
      </c>
      <c r="B871" s="77" t="n">
        <f aca="false">EOMONTH(Input!$C$7,A871)</f>
        <v>69306</v>
      </c>
      <c r="C871" s="76" t="n">
        <f aca="false">DATEDIF(Input!$C$23,$B871,"Y")</f>
        <v>112</v>
      </c>
      <c r="E871" s="78" t="n">
        <f aca="false">IF(AND($B871&gt;Input!$G$50,$B871&lt;Input!$G$25),Input!$G$51,0)</f>
        <v>0</v>
      </c>
    </row>
    <row r="872" customFormat="false" ht="12.8" hidden="false" customHeight="false" outlineLevel="0" collapsed="false">
      <c r="A872" s="76" t="n">
        <v>868</v>
      </c>
      <c r="B872" s="77" t="n">
        <f aca="false">EOMONTH(Input!$C$7,A872)</f>
        <v>69337</v>
      </c>
      <c r="C872" s="76" t="n">
        <f aca="false">DATEDIF(Input!$C$23,$B872,"Y")</f>
        <v>112</v>
      </c>
      <c r="E872" s="78" t="n">
        <f aca="false">IF(AND($B872&gt;Input!$G$50,$B872&lt;Input!$G$25),Input!$G$51,0)</f>
        <v>0</v>
      </c>
    </row>
    <row r="873" customFormat="false" ht="12.8" hidden="false" customHeight="false" outlineLevel="0" collapsed="false">
      <c r="A873" s="76" t="n">
        <v>869</v>
      </c>
      <c r="B873" s="77" t="n">
        <f aca="false">EOMONTH(Input!$C$7,A873)</f>
        <v>69367</v>
      </c>
      <c r="C873" s="76" t="n">
        <f aca="false">DATEDIF(Input!$C$23,$B873,"Y")</f>
        <v>112</v>
      </c>
      <c r="E873" s="78" t="n">
        <f aca="false">IF(AND($B873&gt;Input!$G$50,$B873&lt;Input!$G$25),Input!$G$51,0)</f>
        <v>0</v>
      </c>
    </row>
    <row r="874" customFormat="false" ht="12.8" hidden="false" customHeight="false" outlineLevel="0" collapsed="false">
      <c r="A874" s="76" t="n">
        <v>870</v>
      </c>
      <c r="B874" s="77" t="n">
        <f aca="false">EOMONTH(Input!$C$7,A874)</f>
        <v>69398</v>
      </c>
      <c r="C874" s="76" t="n">
        <f aca="false">DATEDIF(Input!$C$23,$B874,"Y")</f>
        <v>112</v>
      </c>
      <c r="E874" s="78" t="n">
        <f aca="false">IF(AND($B874&gt;Input!$G$50,$B874&lt;Input!$G$25),Input!$G$51,0)</f>
        <v>0</v>
      </c>
    </row>
    <row r="875" customFormat="false" ht="12.8" hidden="false" customHeight="false" outlineLevel="0" collapsed="false">
      <c r="A875" s="76" t="n">
        <v>871</v>
      </c>
      <c r="B875" s="77" t="n">
        <f aca="false">EOMONTH(Input!$C$7,A875)</f>
        <v>69429</v>
      </c>
      <c r="C875" s="76" t="n">
        <f aca="false">DATEDIF(Input!$C$23,$B875,"Y")</f>
        <v>112</v>
      </c>
      <c r="E875" s="78" t="n">
        <f aca="false">IF(AND($B875&gt;Input!$G$50,$B875&lt;Input!$G$25),Input!$G$51,0)</f>
        <v>0</v>
      </c>
    </row>
    <row r="876" customFormat="false" ht="12.8" hidden="false" customHeight="false" outlineLevel="0" collapsed="false">
      <c r="A876" s="76" t="n">
        <v>872</v>
      </c>
      <c r="B876" s="77" t="n">
        <f aca="false">EOMONTH(Input!$C$7,A876)</f>
        <v>69457</v>
      </c>
      <c r="C876" s="76" t="n">
        <f aca="false">DATEDIF(Input!$C$23,$B876,"Y")</f>
        <v>112</v>
      </c>
      <c r="E876" s="78" t="n">
        <f aca="false">IF(AND($B876&gt;Input!$G$50,$B876&lt;Input!$G$25),Input!$G$51,0)</f>
        <v>0</v>
      </c>
    </row>
    <row r="877" customFormat="false" ht="12.8" hidden="false" customHeight="false" outlineLevel="0" collapsed="false">
      <c r="A877" s="76" t="n">
        <v>873</v>
      </c>
      <c r="B877" s="77" t="n">
        <f aca="false">EOMONTH(Input!$C$7,A877)</f>
        <v>69488</v>
      </c>
      <c r="C877" s="76" t="n">
        <f aca="false">DATEDIF(Input!$C$23,$B877,"Y")</f>
        <v>112</v>
      </c>
      <c r="E877" s="78" t="n">
        <f aca="false">IF(AND($B877&gt;Input!$G$50,$B877&lt;Input!$G$25),Input!$G$51,0)</f>
        <v>0</v>
      </c>
    </row>
    <row r="878" customFormat="false" ht="12.8" hidden="false" customHeight="false" outlineLevel="0" collapsed="false">
      <c r="A878" s="76" t="n">
        <v>874</v>
      </c>
      <c r="B878" s="77" t="n">
        <f aca="false">EOMONTH(Input!$C$7,A878)</f>
        <v>69518</v>
      </c>
      <c r="C878" s="76" t="n">
        <f aca="false">DATEDIF(Input!$C$23,$B878,"Y")</f>
        <v>112</v>
      </c>
      <c r="E878" s="78" t="n">
        <f aca="false">IF(AND($B878&gt;Input!$G$50,$B878&lt;Input!$G$25),Input!$G$51,0)</f>
        <v>0</v>
      </c>
    </row>
    <row r="879" customFormat="false" ht="12.8" hidden="false" customHeight="false" outlineLevel="0" collapsed="false">
      <c r="A879" s="76" t="n">
        <v>875</v>
      </c>
      <c r="B879" s="77" t="n">
        <f aca="false">EOMONTH(Input!$C$7,A879)</f>
        <v>69549</v>
      </c>
      <c r="C879" s="76" t="n">
        <f aca="false">DATEDIF(Input!$C$23,$B879,"Y")</f>
        <v>113</v>
      </c>
      <c r="E879" s="78" t="n">
        <f aca="false">IF(AND($B879&gt;Input!$G$50,$B879&lt;Input!$G$25),Input!$G$51,0)</f>
        <v>0</v>
      </c>
    </row>
    <row r="880" customFormat="false" ht="12.8" hidden="false" customHeight="false" outlineLevel="0" collapsed="false">
      <c r="A880" s="76" t="n">
        <v>876</v>
      </c>
      <c r="B880" s="77" t="n">
        <f aca="false">EOMONTH(Input!$C$7,A880)</f>
        <v>69579</v>
      </c>
      <c r="C880" s="76" t="n">
        <f aca="false">DATEDIF(Input!$C$23,$B880,"Y")</f>
        <v>113</v>
      </c>
      <c r="E880" s="78" t="n">
        <f aca="false">IF(AND($B880&gt;Input!$G$50,$B880&lt;Input!$G$25),Input!$G$51,0)</f>
        <v>0</v>
      </c>
    </row>
    <row r="881" customFormat="false" ht="12.8" hidden="false" customHeight="false" outlineLevel="0" collapsed="false">
      <c r="A881" s="76" t="n">
        <v>877</v>
      </c>
      <c r="B881" s="77" t="n">
        <f aca="false">EOMONTH(Input!$C$7,A881)</f>
        <v>69610</v>
      </c>
      <c r="C881" s="76" t="n">
        <f aca="false">DATEDIF(Input!$C$23,$B881,"Y")</f>
        <v>113</v>
      </c>
      <c r="E881" s="78" t="n">
        <f aca="false">IF(AND($B881&gt;Input!$G$50,$B881&lt;Input!$G$25),Input!$G$51,0)</f>
        <v>0</v>
      </c>
    </row>
    <row r="882" customFormat="false" ht="12.8" hidden="false" customHeight="false" outlineLevel="0" collapsed="false">
      <c r="A882" s="76" t="n">
        <v>878</v>
      </c>
      <c r="B882" s="77" t="n">
        <f aca="false">EOMONTH(Input!$C$7,A882)</f>
        <v>69641</v>
      </c>
      <c r="C882" s="76" t="n">
        <f aca="false">DATEDIF(Input!$C$23,$B882,"Y")</f>
        <v>113</v>
      </c>
      <c r="E882" s="78" t="n">
        <f aca="false">IF(AND($B882&gt;Input!$G$50,$B882&lt;Input!$G$25),Input!$G$51,0)</f>
        <v>0</v>
      </c>
    </row>
    <row r="883" customFormat="false" ht="12.8" hidden="false" customHeight="false" outlineLevel="0" collapsed="false">
      <c r="A883" s="76" t="n">
        <v>879</v>
      </c>
      <c r="B883" s="77" t="n">
        <f aca="false">EOMONTH(Input!$C$7,A883)</f>
        <v>69671</v>
      </c>
      <c r="C883" s="76" t="n">
        <f aca="false">DATEDIF(Input!$C$23,$B883,"Y")</f>
        <v>113</v>
      </c>
      <c r="E883" s="78" t="n">
        <f aca="false">IF(AND($B883&gt;Input!$G$50,$B883&lt;Input!$G$25),Input!$G$51,0)</f>
        <v>0</v>
      </c>
    </row>
    <row r="884" customFormat="false" ht="12.8" hidden="false" customHeight="false" outlineLevel="0" collapsed="false">
      <c r="A884" s="76" t="n">
        <v>880</v>
      </c>
      <c r="B884" s="77" t="n">
        <f aca="false">EOMONTH(Input!$C$7,A884)</f>
        <v>69702</v>
      </c>
      <c r="C884" s="76" t="n">
        <f aca="false">DATEDIF(Input!$C$23,$B884,"Y")</f>
        <v>113</v>
      </c>
      <c r="E884" s="78" t="n">
        <f aca="false">IF(AND($B884&gt;Input!$G$50,$B884&lt;Input!$G$25),Input!$G$51,0)</f>
        <v>0</v>
      </c>
    </row>
    <row r="885" customFormat="false" ht="12.8" hidden="false" customHeight="false" outlineLevel="0" collapsed="false">
      <c r="A885" s="76" t="n">
        <v>881</v>
      </c>
      <c r="B885" s="77" t="n">
        <f aca="false">EOMONTH(Input!$C$7,A885)</f>
        <v>69732</v>
      </c>
      <c r="C885" s="76" t="n">
        <f aca="false">DATEDIF(Input!$C$23,$B885,"Y")</f>
        <v>113</v>
      </c>
      <c r="E885" s="78" t="n">
        <f aca="false">IF(AND($B885&gt;Input!$G$50,$B885&lt;Input!$G$25),Input!$G$51,0)</f>
        <v>0</v>
      </c>
    </row>
    <row r="886" customFormat="false" ht="12.8" hidden="false" customHeight="false" outlineLevel="0" collapsed="false">
      <c r="A886" s="76" t="n">
        <v>882</v>
      </c>
      <c r="B886" s="77" t="n">
        <f aca="false">EOMONTH(Input!$C$7,A886)</f>
        <v>69763</v>
      </c>
      <c r="C886" s="76" t="n">
        <f aca="false">DATEDIF(Input!$C$23,$B886,"Y")</f>
        <v>113</v>
      </c>
      <c r="E886" s="78" t="n">
        <f aca="false">IF(AND($B886&gt;Input!$G$50,$B886&lt;Input!$G$25),Input!$G$51,0)</f>
        <v>0</v>
      </c>
    </row>
    <row r="887" customFormat="false" ht="12.8" hidden="false" customHeight="false" outlineLevel="0" collapsed="false">
      <c r="A887" s="76" t="n">
        <v>883</v>
      </c>
      <c r="B887" s="77" t="n">
        <f aca="false">EOMONTH(Input!$C$7,A887)</f>
        <v>69794</v>
      </c>
      <c r="C887" s="76" t="n">
        <f aca="false">DATEDIF(Input!$C$23,$B887,"Y")</f>
        <v>113</v>
      </c>
      <c r="E887" s="78" t="n">
        <f aca="false">IF(AND($B887&gt;Input!$G$50,$B887&lt;Input!$G$25),Input!$G$51,0)</f>
        <v>0</v>
      </c>
    </row>
    <row r="888" customFormat="false" ht="12.8" hidden="false" customHeight="false" outlineLevel="0" collapsed="false">
      <c r="A888" s="76" t="n">
        <v>884</v>
      </c>
      <c r="B888" s="77" t="n">
        <f aca="false">EOMONTH(Input!$C$7,A888)</f>
        <v>69822</v>
      </c>
      <c r="C888" s="76" t="n">
        <f aca="false">DATEDIF(Input!$C$23,$B888,"Y")</f>
        <v>113</v>
      </c>
      <c r="E888" s="78" t="n">
        <f aca="false">IF(AND($B888&gt;Input!$G$50,$B888&lt;Input!$G$25),Input!$G$51,0)</f>
        <v>0</v>
      </c>
    </row>
    <row r="889" customFormat="false" ht="12.8" hidden="false" customHeight="false" outlineLevel="0" collapsed="false">
      <c r="A889" s="76" t="n">
        <v>885</v>
      </c>
      <c r="B889" s="77" t="n">
        <f aca="false">EOMONTH(Input!$C$7,A889)</f>
        <v>69853</v>
      </c>
      <c r="C889" s="76" t="n">
        <f aca="false">DATEDIF(Input!$C$23,$B889,"Y")</f>
        <v>113</v>
      </c>
      <c r="E889" s="78" t="n">
        <f aca="false">IF(AND($B889&gt;Input!$G$50,$B889&lt;Input!$G$25),Input!$G$51,0)</f>
        <v>0</v>
      </c>
    </row>
    <row r="890" customFormat="false" ht="12.8" hidden="false" customHeight="false" outlineLevel="0" collapsed="false">
      <c r="A890" s="76" t="n">
        <v>886</v>
      </c>
      <c r="B890" s="77" t="n">
        <f aca="false">EOMONTH(Input!$C$7,A890)</f>
        <v>69883</v>
      </c>
      <c r="C890" s="76" t="n">
        <f aca="false">DATEDIF(Input!$C$23,$B890,"Y")</f>
        <v>113</v>
      </c>
      <c r="E890" s="78" t="n">
        <f aca="false">IF(AND($B890&gt;Input!$G$50,$B890&lt;Input!$G$25),Input!$G$51,0)</f>
        <v>0</v>
      </c>
    </row>
    <row r="891" customFormat="false" ht="12.8" hidden="false" customHeight="false" outlineLevel="0" collapsed="false">
      <c r="A891" s="76" t="n">
        <v>887</v>
      </c>
      <c r="B891" s="77" t="n">
        <f aca="false">EOMONTH(Input!$C$7,A891)</f>
        <v>69914</v>
      </c>
      <c r="C891" s="76" t="n">
        <f aca="false">DATEDIF(Input!$C$23,$B891,"Y")</f>
        <v>114</v>
      </c>
      <c r="E891" s="78" t="n">
        <f aca="false">IF(AND($B891&gt;Input!$G$50,$B891&lt;Input!$G$25),Input!$G$51,0)</f>
        <v>0</v>
      </c>
    </row>
    <row r="892" customFormat="false" ht="12.8" hidden="false" customHeight="false" outlineLevel="0" collapsed="false">
      <c r="A892" s="76" t="n">
        <v>888</v>
      </c>
      <c r="B892" s="77" t="n">
        <f aca="false">EOMONTH(Input!$C$7,A892)</f>
        <v>69944</v>
      </c>
      <c r="C892" s="76" t="n">
        <f aca="false">DATEDIF(Input!$C$23,$B892,"Y")</f>
        <v>114</v>
      </c>
      <c r="E892" s="78" t="n">
        <f aca="false">IF(AND($B892&gt;Input!$G$50,$B892&lt;Input!$G$25),Input!$G$51,0)</f>
        <v>0</v>
      </c>
    </row>
    <row r="893" customFormat="false" ht="12.8" hidden="false" customHeight="false" outlineLevel="0" collapsed="false">
      <c r="A893" s="76" t="n">
        <v>889</v>
      </c>
      <c r="B893" s="77" t="n">
        <f aca="false">EOMONTH(Input!$C$7,A893)</f>
        <v>69975</v>
      </c>
      <c r="C893" s="76" t="n">
        <f aca="false">DATEDIF(Input!$C$23,$B893,"Y")</f>
        <v>114</v>
      </c>
      <c r="E893" s="78" t="n">
        <f aca="false">IF(AND($B893&gt;Input!$G$50,$B893&lt;Input!$G$25),Input!$G$51,0)</f>
        <v>0</v>
      </c>
    </row>
    <row r="894" customFormat="false" ht="12.8" hidden="false" customHeight="false" outlineLevel="0" collapsed="false">
      <c r="A894" s="76" t="n">
        <v>890</v>
      </c>
      <c r="B894" s="77" t="n">
        <f aca="false">EOMONTH(Input!$C$7,A894)</f>
        <v>70006</v>
      </c>
      <c r="C894" s="76" t="n">
        <f aca="false">DATEDIF(Input!$C$23,$B894,"Y")</f>
        <v>114</v>
      </c>
      <c r="E894" s="78" t="n">
        <f aca="false">IF(AND($B894&gt;Input!$G$50,$B894&lt;Input!$G$25),Input!$G$51,0)</f>
        <v>0</v>
      </c>
    </row>
    <row r="895" customFormat="false" ht="12.8" hidden="false" customHeight="false" outlineLevel="0" collapsed="false">
      <c r="A895" s="76" t="n">
        <v>891</v>
      </c>
      <c r="B895" s="77" t="n">
        <f aca="false">EOMONTH(Input!$C$7,A895)</f>
        <v>70036</v>
      </c>
      <c r="C895" s="76" t="n">
        <f aca="false">DATEDIF(Input!$C$23,$B895,"Y")</f>
        <v>114</v>
      </c>
      <c r="E895" s="78" t="n">
        <f aca="false">IF(AND($B895&gt;Input!$G$50,$B895&lt;Input!$G$25),Input!$G$51,0)</f>
        <v>0</v>
      </c>
    </row>
    <row r="896" customFormat="false" ht="12.8" hidden="false" customHeight="false" outlineLevel="0" collapsed="false">
      <c r="A896" s="76" t="n">
        <v>892</v>
      </c>
      <c r="B896" s="77" t="n">
        <f aca="false">EOMONTH(Input!$C$7,A896)</f>
        <v>70067</v>
      </c>
      <c r="C896" s="76" t="n">
        <f aca="false">DATEDIF(Input!$C$23,$B896,"Y")</f>
        <v>114</v>
      </c>
      <c r="E896" s="78" t="n">
        <f aca="false">IF(AND($B896&gt;Input!$G$50,$B896&lt;Input!$G$25),Input!$G$51,0)</f>
        <v>0</v>
      </c>
    </row>
    <row r="897" customFormat="false" ht="12.8" hidden="false" customHeight="false" outlineLevel="0" collapsed="false">
      <c r="A897" s="76" t="n">
        <v>893</v>
      </c>
      <c r="B897" s="77" t="n">
        <f aca="false">EOMONTH(Input!$C$7,A897)</f>
        <v>70097</v>
      </c>
      <c r="C897" s="76" t="n">
        <f aca="false">DATEDIF(Input!$C$23,$B897,"Y")</f>
        <v>114</v>
      </c>
      <c r="E897" s="78" t="n">
        <f aca="false">IF(AND($B897&gt;Input!$G$50,$B897&lt;Input!$G$25),Input!$G$51,0)</f>
        <v>0</v>
      </c>
    </row>
    <row r="898" customFormat="false" ht="12.8" hidden="false" customHeight="false" outlineLevel="0" collapsed="false">
      <c r="A898" s="76" t="n">
        <v>894</v>
      </c>
      <c r="B898" s="77" t="n">
        <f aca="false">EOMONTH(Input!$C$7,A898)</f>
        <v>70128</v>
      </c>
      <c r="C898" s="76" t="n">
        <f aca="false">DATEDIF(Input!$C$23,$B898,"Y")</f>
        <v>114</v>
      </c>
      <c r="E898" s="78" t="n">
        <f aca="false">IF(AND($B898&gt;Input!$G$50,$B898&lt;Input!$G$25),Input!$G$51,0)</f>
        <v>0</v>
      </c>
    </row>
    <row r="899" customFormat="false" ht="12.8" hidden="false" customHeight="false" outlineLevel="0" collapsed="false">
      <c r="A899" s="76" t="n">
        <v>895</v>
      </c>
      <c r="B899" s="77" t="n">
        <f aca="false">EOMONTH(Input!$C$7,A899)</f>
        <v>70159</v>
      </c>
      <c r="C899" s="76" t="n">
        <f aca="false">DATEDIF(Input!$C$23,$B899,"Y")</f>
        <v>114</v>
      </c>
      <c r="E899" s="78" t="n">
        <f aca="false">IF(AND($B899&gt;Input!$G$50,$B899&lt;Input!$G$25),Input!$G$51,0)</f>
        <v>0</v>
      </c>
    </row>
    <row r="900" customFormat="false" ht="12.8" hidden="false" customHeight="false" outlineLevel="0" collapsed="false">
      <c r="A900" s="76" t="n">
        <v>896</v>
      </c>
      <c r="B900" s="77" t="n">
        <f aca="false">EOMONTH(Input!$C$7,A900)</f>
        <v>70188</v>
      </c>
      <c r="C900" s="76" t="n">
        <f aca="false">DATEDIF(Input!$C$23,$B900,"Y")</f>
        <v>114</v>
      </c>
      <c r="E900" s="78" t="n">
        <f aca="false">IF(AND($B900&gt;Input!$G$50,$B900&lt;Input!$G$25),Input!$G$51,0)</f>
        <v>0</v>
      </c>
    </row>
    <row r="901" customFormat="false" ht="12.8" hidden="false" customHeight="false" outlineLevel="0" collapsed="false">
      <c r="A901" s="76" t="n">
        <v>897</v>
      </c>
      <c r="B901" s="77" t="n">
        <f aca="false">EOMONTH(Input!$C$7,A901)</f>
        <v>70219</v>
      </c>
      <c r="C901" s="76" t="n">
        <f aca="false">DATEDIF(Input!$C$23,$B901,"Y")</f>
        <v>114</v>
      </c>
      <c r="E901" s="78" t="n">
        <f aca="false">IF(AND($B901&gt;Input!$G$50,$B901&lt;Input!$G$25),Input!$G$51,0)</f>
        <v>0</v>
      </c>
    </row>
    <row r="902" customFormat="false" ht="12.8" hidden="false" customHeight="false" outlineLevel="0" collapsed="false">
      <c r="A902" s="76" t="n">
        <v>898</v>
      </c>
      <c r="B902" s="77" t="n">
        <f aca="false">EOMONTH(Input!$C$7,A902)</f>
        <v>70249</v>
      </c>
      <c r="C902" s="76" t="n">
        <f aca="false">DATEDIF(Input!$C$23,$B902,"Y")</f>
        <v>114</v>
      </c>
      <c r="E902" s="78" t="n">
        <f aca="false">IF(AND($B902&gt;Input!$G$50,$B902&lt;Input!$G$25),Input!$G$51,0)</f>
        <v>0</v>
      </c>
    </row>
    <row r="903" customFormat="false" ht="12.8" hidden="false" customHeight="false" outlineLevel="0" collapsed="false">
      <c r="A903" s="76" t="n">
        <v>899</v>
      </c>
      <c r="B903" s="77" t="n">
        <f aca="false">EOMONTH(Input!$C$7,A903)</f>
        <v>70280</v>
      </c>
      <c r="C903" s="76" t="n">
        <f aca="false">DATEDIF(Input!$C$23,$B903,"Y")</f>
        <v>115</v>
      </c>
      <c r="E903" s="78" t="n">
        <f aca="false">IF(AND($B903&gt;Input!$G$50,$B903&lt;Input!$G$25),Input!$G$51,0)</f>
        <v>0</v>
      </c>
    </row>
    <row r="904" customFormat="false" ht="12.8" hidden="false" customHeight="false" outlineLevel="0" collapsed="false">
      <c r="A904" s="76" t="n">
        <v>900</v>
      </c>
      <c r="B904" s="77" t="n">
        <f aca="false">EOMONTH(Input!$C$7,A904)</f>
        <v>70310</v>
      </c>
      <c r="C904" s="76" t="n">
        <f aca="false">DATEDIF(Input!$C$23,$B904,"Y")</f>
        <v>115</v>
      </c>
      <c r="E904" s="78" t="n">
        <f aca="false">IF(AND($B904&gt;Input!$G$50,$B904&lt;Input!$G$25),Input!$G$51,0)</f>
        <v>0</v>
      </c>
    </row>
    <row r="905" customFormat="false" ht="12.8" hidden="false" customHeight="false" outlineLevel="0" collapsed="false">
      <c r="A905" s="76" t="n">
        <v>901</v>
      </c>
      <c r="B905" s="77" t="n">
        <f aca="false">EOMONTH(Input!$C$7,A905)</f>
        <v>70341</v>
      </c>
      <c r="C905" s="76" t="n">
        <f aca="false">DATEDIF(Input!$C$23,$B905,"Y")</f>
        <v>115</v>
      </c>
      <c r="E905" s="78" t="n">
        <f aca="false">IF(AND($B905&gt;Input!$G$50,$B905&lt;Input!$G$25),Input!$G$51,0)</f>
        <v>0</v>
      </c>
    </row>
    <row r="906" customFormat="false" ht="12.8" hidden="false" customHeight="false" outlineLevel="0" collapsed="false">
      <c r="A906" s="76" t="n">
        <v>902</v>
      </c>
      <c r="B906" s="77" t="n">
        <f aca="false">EOMONTH(Input!$C$7,A906)</f>
        <v>70372</v>
      </c>
      <c r="C906" s="76" t="n">
        <f aca="false">DATEDIF(Input!$C$23,$B906,"Y")</f>
        <v>115</v>
      </c>
      <c r="E906" s="78" t="n">
        <f aca="false">IF(AND($B906&gt;Input!$G$50,$B906&lt;Input!$G$25),Input!$G$51,0)</f>
        <v>0</v>
      </c>
    </row>
    <row r="907" customFormat="false" ht="12.8" hidden="false" customHeight="false" outlineLevel="0" collapsed="false">
      <c r="A907" s="76" t="n">
        <v>903</v>
      </c>
      <c r="B907" s="77" t="n">
        <f aca="false">EOMONTH(Input!$C$7,A907)</f>
        <v>70402</v>
      </c>
      <c r="C907" s="76" t="n">
        <f aca="false">DATEDIF(Input!$C$23,$B907,"Y")</f>
        <v>115</v>
      </c>
      <c r="E907" s="78" t="n">
        <f aca="false">IF(AND($B907&gt;Input!$G$50,$B907&lt;Input!$G$25),Input!$G$51,0)</f>
        <v>0</v>
      </c>
    </row>
    <row r="908" customFormat="false" ht="12.8" hidden="false" customHeight="false" outlineLevel="0" collapsed="false">
      <c r="A908" s="76" t="n">
        <v>904</v>
      </c>
      <c r="B908" s="77" t="n">
        <f aca="false">EOMONTH(Input!$C$7,A908)</f>
        <v>70433</v>
      </c>
      <c r="C908" s="76" t="n">
        <f aca="false">DATEDIF(Input!$C$23,$B908,"Y")</f>
        <v>115</v>
      </c>
      <c r="E908" s="78" t="n">
        <f aca="false">IF(AND($B908&gt;Input!$G$50,$B908&lt;Input!$G$25),Input!$G$51,0)</f>
        <v>0</v>
      </c>
    </row>
    <row r="909" customFormat="false" ht="12.8" hidden="false" customHeight="false" outlineLevel="0" collapsed="false">
      <c r="A909" s="76" t="n">
        <v>905</v>
      </c>
      <c r="B909" s="77" t="n">
        <f aca="false">EOMONTH(Input!$C$7,A909)</f>
        <v>70463</v>
      </c>
      <c r="C909" s="76" t="n">
        <f aca="false">DATEDIF(Input!$C$23,$B909,"Y")</f>
        <v>115</v>
      </c>
      <c r="E909" s="78" t="n">
        <f aca="false">IF(AND($B909&gt;Input!$G$50,$B909&lt;Input!$G$25),Input!$G$51,0)</f>
        <v>0</v>
      </c>
    </row>
    <row r="910" customFormat="false" ht="12.8" hidden="false" customHeight="false" outlineLevel="0" collapsed="false">
      <c r="A910" s="76" t="n">
        <v>906</v>
      </c>
      <c r="B910" s="77" t="n">
        <f aca="false">EOMONTH(Input!$C$7,A910)</f>
        <v>70494</v>
      </c>
      <c r="C910" s="76" t="n">
        <f aca="false">DATEDIF(Input!$C$23,$B910,"Y")</f>
        <v>115</v>
      </c>
      <c r="E910" s="78" t="n">
        <f aca="false">IF(AND($B910&gt;Input!$G$50,$B910&lt;Input!$G$25),Input!$G$51,0)</f>
        <v>0</v>
      </c>
    </row>
    <row r="911" customFormat="false" ht="12.8" hidden="false" customHeight="false" outlineLevel="0" collapsed="false">
      <c r="A911" s="76" t="n">
        <v>907</v>
      </c>
      <c r="B911" s="77" t="n">
        <f aca="false">EOMONTH(Input!$C$7,A911)</f>
        <v>70525</v>
      </c>
      <c r="C911" s="76" t="n">
        <f aca="false">DATEDIF(Input!$C$23,$B911,"Y")</f>
        <v>115</v>
      </c>
      <c r="E911" s="78" t="n">
        <f aca="false">IF(AND($B911&gt;Input!$G$50,$B911&lt;Input!$G$25),Input!$G$51,0)</f>
        <v>0</v>
      </c>
    </row>
    <row r="912" customFormat="false" ht="12.8" hidden="false" customHeight="false" outlineLevel="0" collapsed="false">
      <c r="A912" s="76" t="n">
        <v>908</v>
      </c>
      <c r="B912" s="77" t="n">
        <f aca="false">EOMONTH(Input!$C$7,A912)</f>
        <v>70553</v>
      </c>
      <c r="C912" s="76" t="n">
        <f aca="false">DATEDIF(Input!$C$23,$B912,"Y")</f>
        <v>115</v>
      </c>
      <c r="E912" s="78" t="n">
        <f aca="false">IF(AND($B912&gt;Input!$G$50,$B912&lt;Input!$G$25),Input!$G$51,0)</f>
        <v>0</v>
      </c>
    </row>
    <row r="913" customFormat="false" ht="12.8" hidden="false" customHeight="false" outlineLevel="0" collapsed="false">
      <c r="A913" s="76" t="n">
        <v>909</v>
      </c>
      <c r="B913" s="77" t="n">
        <f aca="false">EOMONTH(Input!$C$7,A913)</f>
        <v>70584</v>
      </c>
      <c r="C913" s="76" t="n">
        <f aca="false">DATEDIF(Input!$C$23,$B913,"Y")</f>
        <v>115</v>
      </c>
      <c r="E913" s="78" t="n">
        <f aca="false">IF(AND($B913&gt;Input!$G$50,$B913&lt;Input!$G$25),Input!$G$51,0)</f>
        <v>0</v>
      </c>
    </row>
    <row r="914" customFormat="false" ht="12.8" hidden="false" customHeight="false" outlineLevel="0" collapsed="false">
      <c r="A914" s="76" t="n">
        <v>910</v>
      </c>
      <c r="B914" s="77" t="n">
        <f aca="false">EOMONTH(Input!$C$7,A914)</f>
        <v>70614</v>
      </c>
      <c r="C914" s="76" t="n">
        <f aca="false">DATEDIF(Input!$C$23,$B914,"Y")</f>
        <v>115</v>
      </c>
      <c r="E914" s="78" t="n">
        <f aca="false">IF(AND($B914&gt;Input!$G$50,$B914&lt;Input!$G$25),Input!$G$51,0)</f>
        <v>0</v>
      </c>
    </row>
    <row r="915" customFormat="false" ht="12.8" hidden="false" customHeight="false" outlineLevel="0" collapsed="false">
      <c r="A915" s="76" t="n">
        <v>911</v>
      </c>
      <c r="B915" s="77" t="n">
        <f aca="false">EOMONTH(Input!$C$7,A915)</f>
        <v>70645</v>
      </c>
      <c r="C915" s="76" t="n">
        <f aca="false">DATEDIF(Input!$C$23,$B915,"Y")</f>
        <v>116</v>
      </c>
      <c r="E915" s="78" t="n">
        <f aca="false">IF(AND($B915&gt;Input!$G$50,$B915&lt;Input!$G$25),Input!$G$51,0)</f>
        <v>0</v>
      </c>
    </row>
    <row r="916" customFormat="false" ht="12.8" hidden="false" customHeight="false" outlineLevel="0" collapsed="false">
      <c r="A916" s="76" t="n">
        <v>912</v>
      </c>
      <c r="B916" s="77" t="n">
        <f aca="false">EOMONTH(Input!$C$7,A916)</f>
        <v>70675</v>
      </c>
      <c r="C916" s="76" t="n">
        <f aca="false">DATEDIF(Input!$C$23,$B916,"Y")</f>
        <v>116</v>
      </c>
      <c r="E916" s="78" t="n">
        <f aca="false">IF(AND($B916&gt;Input!$G$50,$B916&lt;Input!$G$25),Input!$G$51,0)</f>
        <v>0</v>
      </c>
    </row>
    <row r="917" customFormat="false" ht="12.8" hidden="false" customHeight="false" outlineLevel="0" collapsed="false">
      <c r="A917" s="76" t="n">
        <v>913</v>
      </c>
      <c r="B917" s="77" t="n">
        <f aca="false">EOMONTH(Input!$C$7,A917)</f>
        <v>70706</v>
      </c>
      <c r="C917" s="76" t="n">
        <f aca="false">DATEDIF(Input!$C$23,$B917,"Y")</f>
        <v>116</v>
      </c>
      <c r="E917" s="78" t="n">
        <f aca="false">IF(AND($B917&gt;Input!$G$50,$B917&lt;Input!$G$25),Input!$G$51,0)</f>
        <v>0</v>
      </c>
    </row>
    <row r="918" customFormat="false" ht="12.8" hidden="false" customHeight="false" outlineLevel="0" collapsed="false">
      <c r="A918" s="76" t="n">
        <v>914</v>
      </c>
      <c r="B918" s="77" t="n">
        <f aca="false">EOMONTH(Input!$C$7,A918)</f>
        <v>70737</v>
      </c>
      <c r="C918" s="76" t="n">
        <f aca="false">DATEDIF(Input!$C$23,$B918,"Y")</f>
        <v>116</v>
      </c>
      <c r="E918" s="78" t="n">
        <f aca="false">IF(AND($B918&gt;Input!$G$50,$B918&lt;Input!$G$25),Input!$G$51,0)</f>
        <v>0</v>
      </c>
    </row>
    <row r="919" customFormat="false" ht="12.8" hidden="false" customHeight="false" outlineLevel="0" collapsed="false">
      <c r="A919" s="76" t="n">
        <v>915</v>
      </c>
      <c r="B919" s="77" t="n">
        <f aca="false">EOMONTH(Input!$C$7,A919)</f>
        <v>70767</v>
      </c>
      <c r="C919" s="76" t="n">
        <f aca="false">DATEDIF(Input!$C$23,$B919,"Y")</f>
        <v>116</v>
      </c>
      <c r="E919" s="78" t="n">
        <f aca="false">IF(AND($B919&gt;Input!$G$50,$B919&lt;Input!$G$25),Input!$G$51,0)</f>
        <v>0</v>
      </c>
    </row>
    <row r="920" customFormat="false" ht="12.8" hidden="false" customHeight="false" outlineLevel="0" collapsed="false">
      <c r="A920" s="76" t="n">
        <v>916</v>
      </c>
      <c r="B920" s="77" t="n">
        <f aca="false">EOMONTH(Input!$C$7,A920)</f>
        <v>70798</v>
      </c>
      <c r="C920" s="76" t="n">
        <f aca="false">DATEDIF(Input!$C$23,$B920,"Y")</f>
        <v>116</v>
      </c>
      <c r="E920" s="78" t="n">
        <f aca="false">IF(AND($B920&gt;Input!$G$50,$B920&lt;Input!$G$25),Input!$G$51,0)</f>
        <v>0</v>
      </c>
    </row>
    <row r="921" customFormat="false" ht="12.8" hidden="false" customHeight="false" outlineLevel="0" collapsed="false">
      <c r="A921" s="76" t="n">
        <v>917</v>
      </c>
      <c r="B921" s="77" t="n">
        <f aca="false">EOMONTH(Input!$C$7,A921)</f>
        <v>70828</v>
      </c>
      <c r="C921" s="76" t="n">
        <f aca="false">DATEDIF(Input!$C$23,$B921,"Y")</f>
        <v>116</v>
      </c>
      <c r="E921" s="78" t="n">
        <f aca="false">IF(AND($B921&gt;Input!$G$50,$B921&lt;Input!$G$25),Input!$G$51,0)</f>
        <v>0</v>
      </c>
    </row>
    <row r="922" customFormat="false" ht="12.8" hidden="false" customHeight="false" outlineLevel="0" collapsed="false">
      <c r="A922" s="76" t="n">
        <v>918</v>
      </c>
      <c r="B922" s="77" t="n">
        <f aca="false">EOMONTH(Input!$C$7,A922)</f>
        <v>70859</v>
      </c>
      <c r="C922" s="76" t="n">
        <f aca="false">DATEDIF(Input!$C$23,$B922,"Y")</f>
        <v>116</v>
      </c>
      <c r="E922" s="78" t="n">
        <f aca="false">IF(AND($B922&gt;Input!$G$50,$B922&lt;Input!$G$25),Input!$G$51,0)</f>
        <v>0</v>
      </c>
    </row>
    <row r="923" customFormat="false" ht="12.8" hidden="false" customHeight="false" outlineLevel="0" collapsed="false">
      <c r="A923" s="76" t="n">
        <v>919</v>
      </c>
      <c r="B923" s="77" t="n">
        <f aca="false">EOMONTH(Input!$C$7,A923)</f>
        <v>70890</v>
      </c>
      <c r="C923" s="76" t="n">
        <f aca="false">DATEDIF(Input!$C$23,$B923,"Y")</f>
        <v>116</v>
      </c>
      <c r="E923" s="78" t="n">
        <f aca="false">IF(AND($B923&gt;Input!$G$50,$B923&lt;Input!$G$25),Input!$G$51,0)</f>
        <v>0</v>
      </c>
    </row>
    <row r="924" customFormat="false" ht="12.8" hidden="false" customHeight="false" outlineLevel="0" collapsed="false">
      <c r="A924" s="76" t="n">
        <v>920</v>
      </c>
      <c r="B924" s="77" t="n">
        <f aca="false">EOMONTH(Input!$C$7,A924)</f>
        <v>70918</v>
      </c>
      <c r="C924" s="76" t="n">
        <f aca="false">DATEDIF(Input!$C$23,$B924,"Y")</f>
        <v>116</v>
      </c>
      <c r="E924" s="78" t="n">
        <f aca="false">IF(AND($B924&gt;Input!$G$50,$B924&lt;Input!$G$25),Input!$G$51,0)</f>
        <v>0</v>
      </c>
    </row>
    <row r="925" customFormat="false" ht="12.8" hidden="false" customHeight="false" outlineLevel="0" collapsed="false">
      <c r="A925" s="76" t="n">
        <v>921</v>
      </c>
      <c r="B925" s="77" t="n">
        <f aca="false">EOMONTH(Input!$C$7,A925)</f>
        <v>70949</v>
      </c>
      <c r="C925" s="76" t="n">
        <f aca="false">DATEDIF(Input!$C$23,$B925,"Y")</f>
        <v>116</v>
      </c>
      <c r="E925" s="78" t="n">
        <f aca="false">IF(AND($B925&gt;Input!$G$50,$B925&lt;Input!$G$25),Input!$G$51,0)</f>
        <v>0</v>
      </c>
    </row>
    <row r="926" customFormat="false" ht="12.8" hidden="false" customHeight="false" outlineLevel="0" collapsed="false">
      <c r="A926" s="76" t="n">
        <v>922</v>
      </c>
      <c r="B926" s="77" t="n">
        <f aca="false">EOMONTH(Input!$C$7,A926)</f>
        <v>70979</v>
      </c>
      <c r="C926" s="76" t="n">
        <f aca="false">DATEDIF(Input!$C$23,$B926,"Y")</f>
        <v>116</v>
      </c>
      <c r="E926" s="78" t="n">
        <f aca="false">IF(AND($B926&gt;Input!$G$50,$B926&lt;Input!$G$25),Input!$G$51,0)</f>
        <v>0</v>
      </c>
    </row>
    <row r="927" customFormat="false" ht="12.8" hidden="false" customHeight="false" outlineLevel="0" collapsed="false">
      <c r="A927" s="76" t="n">
        <v>923</v>
      </c>
      <c r="B927" s="77" t="n">
        <f aca="false">EOMONTH(Input!$C$7,A927)</f>
        <v>71010</v>
      </c>
      <c r="C927" s="76" t="n">
        <f aca="false">DATEDIF(Input!$C$23,$B927,"Y")</f>
        <v>117</v>
      </c>
      <c r="E927" s="78" t="n">
        <f aca="false">IF(AND($B927&gt;Input!$G$50,$B927&lt;Input!$G$25),Input!$G$51,0)</f>
        <v>0</v>
      </c>
    </row>
    <row r="928" customFormat="false" ht="12.8" hidden="false" customHeight="false" outlineLevel="0" collapsed="false">
      <c r="A928" s="76" t="n">
        <v>924</v>
      </c>
      <c r="B928" s="77" t="n">
        <f aca="false">EOMONTH(Input!$C$7,A928)</f>
        <v>71040</v>
      </c>
      <c r="C928" s="76" t="n">
        <f aca="false">DATEDIF(Input!$C$23,$B928,"Y")</f>
        <v>117</v>
      </c>
      <c r="E928" s="78" t="n">
        <f aca="false">IF(AND($B928&gt;Input!$G$50,$B928&lt;Input!$G$25),Input!$G$51,0)</f>
        <v>0</v>
      </c>
    </row>
    <row r="929" customFormat="false" ht="12.8" hidden="false" customHeight="false" outlineLevel="0" collapsed="false">
      <c r="A929" s="76" t="n">
        <v>925</v>
      </c>
      <c r="B929" s="77" t="n">
        <f aca="false">EOMONTH(Input!$C$7,A929)</f>
        <v>71071</v>
      </c>
      <c r="C929" s="76" t="n">
        <f aca="false">DATEDIF(Input!$C$23,$B929,"Y")</f>
        <v>117</v>
      </c>
      <c r="E929" s="78" t="n">
        <f aca="false">IF(AND($B929&gt;Input!$G$50,$B929&lt;Input!$G$25),Input!$G$51,0)</f>
        <v>0</v>
      </c>
    </row>
    <row r="930" customFormat="false" ht="12.8" hidden="false" customHeight="false" outlineLevel="0" collapsed="false">
      <c r="A930" s="76" t="n">
        <v>926</v>
      </c>
      <c r="B930" s="77" t="n">
        <f aca="false">EOMONTH(Input!$C$7,A930)</f>
        <v>71102</v>
      </c>
      <c r="C930" s="76" t="n">
        <f aca="false">DATEDIF(Input!$C$23,$B930,"Y")</f>
        <v>117</v>
      </c>
      <c r="E930" s="78" t="n">
        <f aca="false">IF(AND($B930&gt;Input!$G$50,$B930&lt;Input!$G$25),Input!$G$51,0)</f>
        <v>0</v>
      </c>
    </row>
    <row r="931" customFormat="false" ht="12.8" hidden="false" customHeight="false" outlineLevel="0" collapsed="false">
      <c r="A931" s="76" t="n">
        <v>927</v>
      </c>
      <c r="B931" s="77" t="n">
        <f aca="false">EOMONTH(Input!$C$7,A931)</f>
        <v>71132</v>
      </c>
      <c r="C931" s="76" t="n">
        <f aca="false">DATEDIF(Input!$C$23,$B931,"Y")</f>
        <v>117</v>
      </c>
      <c r="E931" s="78" t="n">
        <f aca="false">IF(AND($B931&gt;Input!$G$50,$B931&lt;Input!$G$25),Input!$G$51,0)</f>
        <v>0</v>
      </c>
    </row>
    <row r="932" customFormat="false" ht="12.8" hidden="false" customHeight="false" outlineLevel="0" collapsed="false">
      <c r="A932" s="76" t="n">
        <v>928</v>
      </c>
      <c r="B932" s="77" t="n">
        <f aca="false">EOMONTH(Input!$C$7,A932)</f>
        <v>71163</v>
      </c>
      <c r="C932" s="76" t="n">
        <f aca="false">DATEDIF(Input!$C$23,$B932,"Y")</f>
        <v>117</v>
      </c>
      <c r="E932" s="78" t="n">
        <f aca="false">IF(AND($B932&gt;Input!$G$50,$B932&lt;Input!$G$25),Input!$G$51,0)</f>
        <v>0</v>
      </c>
    </row>
    <row r="933" customFormat="false" ht="12.8" hidden="false" customHeight="false" outlineLevel="0" collapsed="false">
      <c r="A933" s="76" t="n">
        <v>929</v>
      </c>
      <c r="B933" s="77" t="n">
        <f aca="false">EOMONTH(Input!$C$7,A933)</f>
        <v>71193</v>
      </c>
      <c r="C933" s="76" t="n">
        <f aca="false">DATEDIF(Input!$C$23,$B933,"Y")</f>
        <v>117</v>
      </c>
      <c r="E933" s="78" t="n">
        <f aca="false">IF(AND($B933&gt;Input!$G$50,$B933&lt;Input!$G$25),Input!$G$51,0)</f>
        <v>0</v>
      </c>
    </row>
    <row r="934" customFormat="false" ht="12.8" hidden="false" customHeight="false" outlineLevel="0" collapsed="false">
      <c r="A934" s="76" t="n">
        <v>930</v>
      </c>
      <c r="B934" s="77" t="n">
        <f aca="false">EOMONTH(Input!$C$7,A934)</f>
        <v>71224</v>
      </c>
      <c r="C934" s="76" t="n">
        <f aca="false">DATEDIF(Input!$C$23,$B934,"Y")</f>
        <v>117</v>
      </c>
      <c r="E934" s="78" t="n">
        <f aca="false">IF(AND($B934&gt;Input!$G$50,$B934&lt;Input!$G$25),Input!$G$51,0)</f>
        <v>0</v>
      </c>
    </row>
    <row r="935" customFormat="false" ht="12.8" hidden="false" customHeight="false" outlineLevel="0" collapsed="false">
      <c r="A935" s="76" t="n">
        <v>931</v>
      </c>
      <c r="B935" s="77" t="n">
        <f aca="false">EOMONTH(Input!$C$7,A935)</f>
        <v>71255</v>
      </c>
      <c r="C935" s="76" t="n">
        <f aca="false">DATEDIF(Input!$C$23,$B935,"Y")</f>
        <v>117</v>
      </c>
      <c r="E935" s="78" t="n">
        <f aca="false">IF(AND($B935&gt;Input!$G$50,$B935&lt;Input!$G$25),Input!$G$51,0)</f>
        <v>0</v>
      </c>
    </row>
    <row r="936" customFormat="false" ht="12.8" hidden="false" customHeight="false" outlineLevel="0" collapsed="false">
      <c r="A936" s="76" t="n">
        <v>932</v>
      </c>
      <c r="B936" s="77" t="n">
        <f aca="false">EOMONTH(Input!$C$7,A936)</f>
        <v>71283</v>
      </c>
      <c r="C936" s="76" t="n">
        <f aca="false">DATEDIF(Input!$C$23,$B936,"Y")</f>
        <v>117</v>
      </c>
      <c r="E936" s="78" t="n">
        <f aca="false">IF(AND($B936&gt;Input!$G$50,$B936&lt;Input!$G$25),Input!$G$51,0)</f>
        <v>0</v>
      </c>
    </row>
    <row r="937" customFormat="false" ht="12.8" hidden="false" customHeight="false" outlineLevel="0" collapsed="false">
      <c r="A937" s="76" t="n">
        <v>933</v>
      </c>
      <c r="B937" s="77" t="n">
        <f aca="false">EOMONTH(Input!$C$7,A937)</f>
        <v>71314</v>
      </c>
      <c r="C937" s="76" t="n">
        <f aca="false">DATEDIF(Input!$C$23,$B937,"Y")</f>
        <v>117</v>
      </c>
      <c r="E937" s="78" t="n">
        <f aca="false">IF(AND($B937&gt;Input!$G$50,$B937&lt;Input!$G$25),Input!$G$51,0)</f>
        <v>0</v>
      </c>
    </row>
    <row r="938" customFormat="false" ht="12.8" hidden="false" customHeight="false" outlineLevel="0" collapsed="false">
      <c r="A938" s="76" t="n">
        <v>934</v>
      </c>
      <c r="B938" s="77" t="n">
        <f aca="false">EOMONTH(Input!$C$7,A938)</f>
        <v>71344</v>
      </c>
      <c r="C938" s="76" t="n">
        <f aca="false">DATEDIF(Input!$C$23,$B938,"Y")</f>
        <v>117</v>
      </c>
      <c r="E938" s="78" t="n">
        <f aca="false">IF(AND($B938&gt;Input!$G$50,$B938&lt;Input!$G$25),Input!$G$51,0)</f>
        <v>0</v>
      </c>
    </row>
    <row r="939" customFormat="false" ht="12.8" hidden="false" customHeight="false" outlineLevel="0" collapsed="false">
      <c r="A939" s="76" t="n">
        <v>935</v>
      </c>
      <c r="B939" s="77" t="n">
        <f aca="false">EOMONTH(Input!$C$7,A939)</f>
        <v>71375</v>
      </c>
      <c r="C939" s="76" t="n">
        <f aca="false">DATEDIF(Input!$C$23,$B939,"Y")</f>
        <v>118</v>
      </c>
      <c r="E939" s="78" t="n">
        <f aca="false">IF(AND($B939&gt;Input!$G$50,$B939&lt;Input!$G$25),Input!$G$51,0)</f>
        <v>0</v>
      </c>
    </row>
    <row r="940" customFormat="false" ht="12.8" hidden="false" customHeight="false" outlineLevel="0" collapsed="false">
      <c r="A940" s="76" t="n">
        <v>936</v>
      </c>
      <c r="B940" s="77" t="n">
        <f aca="false">EOMONTH(Input!$C$7,A940)</f>
        <v>71405</v>
      </c>
      <c r="C940" s="76" t="n">
        <f aca="false">DATEDIF(Input!$C$23,$B940,"Y")</f>
        <v>118</v>
      </c>
      <c r="E940" s="78" t="n">
        <f aca="false">IF(AND($B940&gt;Input!$G$50,$B940&lt;Input!$G$25),Input!$G$51,0)</f>
        <v>0</v>
      </c>
    </row>
    <row r="941" customFormat="false" ht="12.8" hidden="false" customHeight="false" outlineLevel="0" collapsed="false">
      <c r="A941" s="76" t="n">
        <v>937</v>
      </c>
      <c r="B941" s="77" t="n">
        <f aca="false">EOMONTH(Input!$C$7,A941)</f>
        <v>71436</v>
      </c>
      <c r="C941" s="76" t="n">
        <f aca="false">DATEDIF(Input!$C$23,$B941,"Y")</f>
        <v>118</v>
      </c>
      <c r="E941" s="78" t="n">
        <f aca="false">IF(AND($B941&gt;Input!$G$50,$B941&lt;Input!$G$25),Input!$G$51,0)</f>
        <v>0</v>
      </c>
    </row>
    <row r="942" customFormat="false" ht="12.8" hidden="false" customHeight="false" outlineLevel="0" collapsed="false">
      <c r="A942" s="76" t="n">
        <v>938</v>
      </c>
      <c r="B942" s="77" t="n">
        <f aca="false">EOMONTH(Input!$C$7,A942)</f>
        <v>71467</v>
      </c>
      <c r="C942" s="76" t="n">
        <f aca="false">DATEDIF(Input!$C$23,$B942,"Y")</f>
        <v>118</v>
      </c>
      <c r="E942" s="78" t="n">
        <f aca="false">IF(AND($B942&gt;Input!$G$50,$B942&lt;Input!$G$25),Input!$G$51,0)</f>
        <v>0</v>
      </c>
    </row>
    <row r="943" customFormat="false" ht="12.8" hidden="false" customHeight="false" outlineLevel="0" collapsed="false">
      <c r="A943" s="76" t="n">
        <v>939</v>
      </c>
      <c r="B943" s="77" t="n">
        <f aca="false">EOMONTH(Input!$C$7,A943)</f>
        <v>71497</v>
      </c>
      <c r="C943" s="76" t="n">
        <f aca="false">DATEDIF(Input!$C$23,$B943,"Y")</f>
        <v>118</v>
      </c>
      <c r="E943" s="78" t="n">
        <f aca="false">IF(AND($B943&gt;Input!$G$50,$B943&lt;Input!$G$25),Input!$G$51,0)</f>
        <v>0</v>
      </c>
    </row>
    <row r="944" customFormat="false" ht="12.8" hidden="false" customHeight="false" outlineLevel="0" collapsed="false">
      <c r="A944" s="76" t="n">
        <v>940</v>
      </c>
      <c r="B944" s="77" t="n">
        <f aca="false">EOMONTH(Input!$C$7,A944)</f>
        <v>71528</v>
      </c>
      <c r="C944" s="76" t="n">
        <f aca="false">DATEDIF(Input!$C$23,$B944,"Y")</f>
        <v>118</v>
      </c>
      <c r="E944" s="78" t="n">
        <f aca="false">IF(AND($B944&gt;Input!$G$50,$B944&lt;Input!$G$25),Input!$G$51,0)</f>
        <v>0</v>
      </c>
    </row>
    <row r="945" customFormat="false" ht="12.8" hidden="false" customHeight="false" outlineLevel="0" collapsed="false">
      <c r="A945" s="76" t="n">
        <v>941</v>
      </c>
      <c r="B945" s="77" t="n">
        <f aca="false">EOMONTH(Input!$C$7,A945)</f>
        <v>71558</v>
      </c>
      <c r="C945" s="76" t="n">
        <f aca="false">DATEDIF(Input!$C$23,$B945,"Y")</f>
        <v>118</v>
      </c>
      <c r="E945" s="78" t="n">
        <f aca="false">IF(AND($B945&gt;Input!$G$50,$B945&lt;Input!$G$25),Input!$G$51,0)</f>
        <v>0</v>
      </c>
    </row>
    <row r="946" customFormat="false" ht="12.8" hidden="false" customHeight="false" outlineLevel="0" collapsed="false">
      <c r="A946" s="76" t="n">
        <v>942</v>
      </c>
      <c r="B946" s="77" t="n">
        <f aca="false">EOMONTH(Input!$C$7,A946)</f>
        <v>71589</v>
      </c>
      <c r="C946" s="76" t="n">
        <f aca="false">DATEDIF(Input!$C$23,$B946,"Y")</f>
        <v>118</v>
      </c>
      <c r="E946" s="78" t="n">
        <f aca="false">IF(AND($B946&gt;Input!$G$50,$B946&lt;Input!$G$25),Input!$G$51,0)</f>
        <v>0</v>
      </c>
    </row>
    <row r="947" customFormat="false" ht="12.8" hidden="false" customHeight="false" outlineLevel="0" collapsed="false">
      <c r="A947" s="76" t="n">
        <v>943</v>
      </c>
      <c r="B947" s="77" t="n">
        <f aca="false">EOMONTH(Input!$C$7,A947)</f>
        <v>71620</v>
      </c>
      <c r="C947" s="76" t="n">
        <f aca="false">DATEDIF(Input!$C$23,$B947,"Y")</f>
        <v>118</v>
      </c>
      <c r="E947" s="78" t="n">
        <f aca="false">IF(AND($B947&gt;Input!$G$50,$B947&lt;Input!$G$25),Input!$G$51,0)</f>
        <v>0</v>
      </c>
    </row>
    <row r="948" customFormat="false" ht="12.8" hidden="false" customHeight="false" outlineLevel="0" collapsed="false">
      <c r="A948" s="76" t="n">
        <v>944</v>
      </c>
      <c r="B948" s="77" t="n">
        <f aca="false">EOMONTH(Input!$C$7,A948)</f>
        <v>71649</v>
      </c>
      <c r="C948" s="76" t="n">
        <f aca="false">DATEDIF(Input!$C$23,$B948,"Y")</f>
        <v>118</v>
      </c>
      <c r="E948" s="78" t="n">
        <f aca="false">IF(AND($B948&gt;Input!$G$50,$B948&lt;Input!$G$25),Input!$G$51,0)</f>
        <v>0</v>
      </c>
    </row>
    <row r="949" customFormat="false" ht="12.8" hidden="false" customHeight="false" outlineLevel="0" collapsed="false">
      <c r="A949" s="76" t="n">
        <v>945</v>
      </c>
      <c r="B949" s="77" t="n">
        <f aca="false">EOMONTH(Input!$C$7,A949)</f>
        <v>71680</v>
      </c>
      <c r="C949" s="76" t="n">
        <f aca="false">DATEDIF(Input!$C$23,$B949,"Y")</f>
        <v>118</v>
      </c>
      <c r="E949" s="78" t="n">
        <f aca="false">IF(AND($B949&gt;Input!$G$50,$B949&lt;Input!$G$25),Input!$G$51,0)</f>
        <v>0</v>
      </c>
    </row>
    <row r="950" customFormat="false" ht="12.8" hidden="false" customHeight="false" outlineLevel="0" collapsed="false">
      <c r="A950" s="76" t="n">
        <v>946</v>
      </c>
      <c r="B950" s="77" t="n">
        <f aca="false">EOMONTH(Input!$C$7,A950)</f>
        <v>71710</v>
      </c>
      <c r="C950" s="76" t="n">
        <f aca="false">DATEDIF(Input!$C$23,$B950,"Y")</f>
        <v>118</v>
      </c>
      <c r="E950" s="78" t="n">
        <f aca="false">IF(AND($B950&gt;Input!$G$50,$B950&lt;Input!$G$25),Input!$G$51,0)</f>
        <v>0</v>
      </c>
    </row>
    <row r="951" customFormat="false" ht="12.8" hidden="false" customHeight="false" outlineLevel="0" collapsed="false">
      <c r="A951" s="76" t="n">
        <v>947</v>
      </c>
      <c r="B951" s="77" t="n">
        <f aca="false">EOMONTH(Input!$C$7,A951)</f>
        <v>71741</v>
      </c>
      <c r="C951" s="76" t="n">
        <f aca="false">DATEDIF(Input!$C$23,$B951,"Y")</f>
        <v>119</v>
      </c>
      <c r="E951" s="78" t="n">
        <f aca="false">IF(AND($B951&gt;Input!$G$50,$B951&lt;Input!$G$25),Input!$G$51,0)</f>
        <v>0</v>
      </c>
    </row>
    <row r="952" customFormat="false" ht="12.8" hidden="false" customHeight="false" outlineLevel="0" collapsed="false">
      <c r="A952" s="76" t="n">
        <v>948</v>
      </c>
      <c r="B952" s="77" t="n">
        <f aca="false">EOMONTH(Input!$C$7,A952)</f>
        <v>71771</v>
      </c>
      <c r="C952" s="76" t="n">
        <f aca="false">DATEDIF(Input!$C$23,$B952,"Y")</f>
        <v>119</v>
      </c>
      <c r="E952" s="78" t="n">
        <f aca="false">IF(AND($B952&gt;Input!$G$50,$B952&lt;Input!$G$25),Input!$G$51,0)</f>
        <v>0</v>
      </c>
    </row>
    <row r="953" customFormat="false" ht="12.8" hidden="false" customHeight="false" outlineLevel="0" collapsed="false">
      <c r="A953" s="76" t="n">
        <v>949</v>
      </c>
      <c r="B953" s="77" t="n">
        <f aca="false">EOMONTH(Input!$C$7,A953)</f>
        <v>71802</v>
      </c>
      <c r="C953" s="76" t="n">
        <f aca="false">DATEDIF(Input!$C$23,$B953,"Y")</f>
        <v>119</v>
      </c>
      <c r="E953" s="78" t="n">
        <f aca="false">IF(AND($B953&gt;Input!$G$50,$B953&lt;Input!$G$25),Input!$G$51,0)</f>
        <v>0</v>
      </c>
    </row>
    <row r="954" customFormat="false" ht="12.8" hidden="false" customHeight="false" outlineLevel="0" collapsed="false">
      <c r="A954" s="76" t="n">
        <v>950</v>
      </c>
      <c r="B954" s="77" t="n">
        <f aca="false">EOMONTH(Input!$C$7,A954)</f>
        <v>71833</v>
      </c>
      <c r="C954" s="76" t="n">
        <f aca="false">DATEDIF(Input!$C$23,$B954,"Y")</f>
        <v>119</v>
      </c>
      <c r="E954" s="78" t="n">
        <f aca="false">IF(AND($B954&gt;Input!$G$50,$B954&lt;Input!$G$25),Input!$G$51,0)</f>
        <v>0</v>
      </c>
    </row>
    <row r="955" customFormat="false" ht="12.8" hidden="false" customHeight="false" outlineLevel="0" collapsed="false">
      <c r="A955" s="76" t="n">
        <v>951</v>
      </c>
      <c r="B955" s="77" t="n">
        <f aca="false">EOMONTH(Input!$C$7,A955)</f>
        <v>71863</v>
      </c>
      <c r="C955" s="76" t="n">
        <f aca="false">DATEDIF(Input!$C$23,$B955,"Y")</f>
        <v>119</v>
      </c>
      <c r="E955" s="78" t="n">
        <f aca="false">IF(AND($B955&gt;Input!$G$50,$B955&lt;Input!$G$25),Input!$G$51,0)</f>
        <v>0</v>
      </c>
    </row>
    <row r="956" customFormat="false" ht="12.8" hidden="false" customHeight="false" outlineLevel="0" collapsed="false">
      <c r="A956" s="76" t="n">
        <v>952</v>
      </c>
      <c r="B956" s="77" t="n">
        <f aca="false">EOMONTH(Input!$C$7,A956)</f>
        <v>71894</v>
      </c>
      <c r="C956" s="76" t="n">
        <f aca="false">DATEDIF(Input!$C$23,$B956,"Y")</f>
        <v>119</v>
      </c>
      <c r="E956" s="78" t="n">
        <f aca="false">IF(AND($B956&gt;Input!$G$50,$B956&lt;Input!$G$25),Input!$G$51,0)</f>
        <v>0</v>
      </c>
    </row>
    <row r="957" customFormat="false" ht="12.8" hidden="false" customHeight="false" outlineLevel="0" collapsed="false">
      <c r="A957" s="76" t="n">
        <v>953</v>
      </c>
      <c r="B957" s="77" t="n">
        <f aca="false">EOMONTH(Input!$C$7,A957)</f>
        <v>71924</v>
      </c>
      <c r="C957" s="76" t="n">
        <f aca="false">DATEDIF(Input!$C$23,$B957,"Y")</f>
        <v>119</v>
      </c>
      <c r="E957" s="78" t="n">
        <f aca="false">IF(AND($B957&gt;Input!$G$50,$B957&lt;Input!$G$25),Input!$G$51,0)</f>
        <v>0</v>
      </c>
    </row>
    <row r="958" customFormat="false" ht="12.8" hidden="false" customHeight="false" outlineLevel="0" collapsed="false">
      <c r="A958" s="76" t="n">
        <v>954</v>
      </c>
      <c r="B958" s="77" t="n">
        <f aca="false">EOMONTH(Input!$C$7,A958)</f>
        <v>71955</v>
      </c>
      <c r="C958" s="76" t="n">
        <f aca="false">DATEDIF(Input!$C$23,$B958,"Y")</f>
        <v>119</v>
      </c>
      <c r="E958" s="78" t="n">
        <f aca="false">IF(AND($B958&gt;Input!$G$50,$B958&lt;Input!$G$25),Input!$G$51,0)</f>
        <v>0</v>
      </c>
    </row>
    <row r="959" customFormat="false" ht="12.8" hidden="false" customHeight="false" outlineLevel="0" collapsed="false">
      <c r="A959" s="76" t="n">
        <v>955</v>
      </c>
      <c r="B959" s="77" t="n">
        <f aca="false">EOMONTH(Input!$C$7,A959)</f>
        <v>71986</v>
      </c>
      <c r="C959" s="76" t="n">
        <f aca="false">DATEDIF(Input!$C$23,$B959,"Y")</f>
        <v>119</v>
      </c>
      <c r="E959" s="78" t="n">
        <f aca="false">IF(AND($B959&gt;Input!$G$50,$B959&lt;Input!$G$25),Input!$G$51,0)</f>
        <v>0</v>
      </c>
    </row>
    <row r="960" customFormat="false" ht="12.8" hidden="false" customHeight="false" outlineLevel="0" collapsed="false">
      <c r="A960" s="76" t="n">
        <v>956</v>
      </c>
      <c r="B960" s="77" t="n">
        <f aca="false">EOMONTH(Input!$C$7,A960)</f>
        <v>72014</v>
      </c>
      <c r="C960" s="76" t="n">
        <f aca="false">DATEDIF(Input!$C$23,$B960,"Y")</f>
        <v>119</v>
      </c>
      <c r="E960" s="78" t="n">
        <f aca="false">IF(AND($B960&gt;Input!$G$50,$B960&lt;Input!$G$25),Input!$G$51,0)</f>
        <v>0</v>
      </c>
    </row>
    <row r="961" customFormat="false" ht="12.8" hidden="false" customHeight="false" outlineLevel="0" collapsed="false">
      <c r="A961" s="76" t="n">
        <v>957</v>
      </c>
      <c r="B961" s="77" t="n">
        <f aca="false">EOMONTH(Input!$C$7,A961)</f>
        <v>72045</v>
      </c>
      <c r="C961" s="76" t="n">
        <f aca="false">DATEDIF(Input!$C$23,$B961,"Y")</f>
        <v>119</v>
      </c>
      <c r="E961" s="78" t="n">
        <f aca="false">IF(AND($B961&gt;Input!$G$50,$B961&lt;Input!$G$25),Input!$G$51,0)</f>
        <v>0</v>
      </c>
    </row>
    <row r="962" customFormat="false" ht="12.8" hidden="false" customHeight="false" outlineLevel="0" collapsed="false">
      <c r="A962" s="76" t="n">
        <v>958</v>
      </c>
      <c r="B962" s="77" t="n">
        <f aca="false">EOMONTH(Input!$C$7,A962)</f>
        <v>72075</v>
      </c>
      <c r="C962" s="76" t="n">
        <f aca="false">DATEDIF(Input!$C$23,$B962,"Y")</f>
        <v>119</v>
      </c>
      <c r="E962" s="78" t="n">
        <f aca="false">IF(AND($B962&gt;Input!$G$50,$B962&lt;Input!$G$25),Input!$G$51,0)</f>
        <v>0</v>
      </c>
    </row>
    <row r="963" customFormat="false" ht="12.8" hidden="false" customHeight="false" outlineLevel="0" collapsed="false">
      <c r="A963" s="76" t="n">
        <v>959</v>
      </c>
      <c r="B963" s="77" t="n">
        <f aca="false">EOMONTH(Input!$C$7,A963)</f>
        <v>72106</v>
      </c>
      <c r="C963" s="76" t="n">
        <f aca="false">DATEDIF(Input!$C$23,$B963,"Y")</f>
        <v>120</v>
      </c>
      <c r="E963" s="78" t="n">
        <f aca="false">IF(AND($B963&gt;Input!$G$50,$B963&lt;Input!$G$25),Input!$G$51,0)</f>
        <v>0</v>
      </c>
    </row>
    <row r="964" customFormat="false" ht="12.8" hidden="false" customHeight="false" outlineLevel="0" collapsed="false">
      <c r="A964" s="76" t="n">
        <v>960</v>
      </c>
      <c r="B964" s="77" t="n">
        <f aca="false">EOMONTH(Input!$C$7,A964)</f>
        <v>72136</v>
      </c>
      <c r="C964" s="76" t="n">
        <f aca="false">DATEDIF(Input!$C$23,$B964,"Y")</f>
        <v>120</v>
      </c>
      <c r="E964" s="78" t="n">
        <f aca="false">IF(AND($B964&gt;Input!$G$50,$B964&lt;Input!$G$25),Input!$G$51,0)</f>
        <v>0</v>
      </c>
    </row>
    <row r="965" customFormat="false" ht="12.8" hidden="false" customHeight="false" outlineLevel="0" collapsed="false">
      <c r="A965" s="76" t="n">
        <v>961</v>
      </c>
      <c r="B965" s="77" t="n">
        <f aca="false">EOMONTH(Input!$C$7,A965)</f>
        <v>72167</v>
      </c>
      <c r="C965" s="76" t="n">
        <f aca="false">DATEDIF(Input!$C$23,$B965,"Y")</f>
        <v>120</v>
      </c>
      <c r="E965" s="78" t="n">
        <f aca="false">IF(AND($B965&gt;Input!$G$50,$B965&lt;Input!$G$25),Input!$G$51,0)</f>
        <v>0</v>
      </c>
    </row>
    <row r="966" customFormat="false" ht="12.8" hidden="false" customHeight="false" outlineLevel="0" collapsed="false">
      <c r="A966" s="76" t="n">
        <v>962</v>
      </c>
      <c r="B966" s="77" t="n">
        <f aca="false">EOMONTH(Input!$C$7,A966)</f>
        <v>72198</v>
      </c>
      <c r="C966" s="76" t="n">
        <f aca="false">DATEDIF(Input!$C$23,$B966,"Y")</f>
        <v>120</v>
      </c>
      <c r="E966" s="78" t="n">
        <f aca="false">IF(AND($B966&gt;Input!$G$50,$B966&lt;Input!$G$25),Input!$G$51,0)</f>
        <v>0</v>
      </c>
    </row>
    <row r="967" customFormat="false" ht="12.8" hidden="false" customHeight="false" outlineLevel="0" collapsed="false">
      <c r="A967" s="76" t="n">
        <v>963</v>
      </c>
      <c r="B967" s="77" t="n">
        <f aca="false">EOMONTH(Input!$C$7,A967)</f>
        <v>72228</v>
      </c>
      <c r="C967" s="76" t="n">
        <f aca="false">DATEDIF(Input!$C$23,$B967,"Y")</f>
        <v>120</v>
      </c>
      <c r="E967" s="78" t="n">
        <f aca="false">IF(AND($B967&gt;Input!$G$50,$B967&lt;Input!$G$25),Input!$G$51,0)</f>
        <v>0</v>
      </c>
    </row>
    <row r="968" customFormat="false" ht="12.8" hidden="false" customHeight="false" outlineLevel="0" collapsed="false">
      <c r="A968" s="76" t="n">
        <v>964</v>
      </c>
      <c r="B968" s="77" t="n">
        <f aca="false">EOMONTH(Input!$C$7,A968)</f>
        <v>72259</v>
      </c>
      <c r="C968" s="76" t="n">
        <f aca="false">DATEDIF(Input!$C$23,$B968,"Y")</f>
        <v>120</v>
      </c>
      <c r="E968" s="78" t="n">
        <f aca="false">IF(AND($B968&gt;Input!$G$50,$B968&lt;Input!$G$25),Input!$G$51,0)</f>
        <v>0</v>
      </c>
    </row>
    <row r="969" customFormat="false" ht="12.8" hidden="false" customHeight="false" outlineLevel="0" collapsed="false">
      <c r="A969" s="76" t="n">
        <v>965</v>
      </c>
      <c r="B969" s="77" t="n">
        <f aca="false">EOMONTH(Input!$C$7,A969)</f>
        <v>72289</v>
      </c>
      <c r="C969" s="76" t="n">
        <f aca="false">DATEDIF(Input!$C$23,$B969,"Y")</f>
        <v>120</v>
      </c>
      <c r="E969" s="78" t="n">
        <f aca="false">IF(AND($B969&gt;Input!$G$50,$B969&lt;Input!$G$25),Input!$G$51,0)</f>
        <v>0</v>
      </c>
    </row>
    <row r="970" customFormat="false" ht="12.8" hidden="false" customHeight="false" outlineLevel="0" collapsed="false">
      <c r="A970" s="76" t="n">
        <v>966</v>
      </c>
      <c r="B970" s="77" t="n">
        <f aca="false">EOMONTH(Input!$C$7,A970)</f>
        <v>72320</v>
      </c>
      <c r="C970" s="76" t="n">
        <f aca="false">DATEDIF(Input!$C$23,$B970,"Y")</f>
        <v>120</v>
      </c>
      <c r="E970" s="78" t="n">
        <f aca="false">IF(AND($B970&gt;Input!$G$50,$B970&lt;Input!$G$25),Input!$G$51,0)</f>
        <v>0</v>
      </c>
    </row>
    <row r="971" customFormat="false" ht="12.8" hidden="false" customHeight="false" outlineLevel="0" collapsed="false">
      <c r="A971" s="76" t="n">
        <v>967</v>
      </c>
      <c r="B971" s="77" t="n">
        <f aca="false">EOMONTH(Input!$C$7,A971)</f>
        <v>72351</v>
      </c>
      <c r="C971" s="76" t="n">
        <f aca="false">DATEDIF(Input!$C$23,$B971,"Y")</f>
        <v>120</v>
      </c>
      <c r="E971" s="78" t="n">
        <f aca="false">IF(AND($B971&gt;Input!$G$50,$B971&lt;Input!$G$25),Input!$G$51,0)</f>
        <v>0</v>
      </c>
    </row>
    <row r="972" customFormat="false" ht="12.8" hidden="false" customHeight="false" outlineLevel="0" collapsed="false">
      <c r="A972" s="76" t="n">
        <v>968</v>
      </c>
      <c r="B972" s="77" t="n">
        <f aca="false">EOMONTH(Input!$C$7,A972)</f>
        <v>72379</v>
      </c>
      <c r="C972" s="76" t="n">
        <f aca="false">DATEDIF(Input!$C$23,$B972,"Y")</f>
        <v>120</v>
      </c>
      <c r="E972" s="78" t="n">
        <f aca="false">IF(AND($B972&gt;Input!$G$50,$B972&lt;Input!$G$25),Input!$G$51,0)</f>
        <v>0</v>
      </c>
    </row>
    <row r="973" customFormat="false" ht="12.8" hidden="false" customHeight="false" outlineLevel="0" collapsed="false">
      <c r="A973" s="76" t="n">
        <v>969</v>
      </c>
      <c r="B973" s="77" t="n">
        <f aca="false">EOMONTH(Input!$C$7,A973)</f>
        <v>72410</v>
      </c>
      <c r="C973" s="76" t="n">
        <f aca="false">DATEDIF(Input!$C$23,$B973,"Y")</f>
        <v>120</v>
      </c>
      <c r="E973" s="78" t="n">
        <f aca="false">IF(AND($B973&gt;Input!$G$50,$B973&lt;Input!$G$25),Input!$G$51,0)</f>
        <v>0</v>
      </c>
    </row>
    <row r="974" customFormat="false" ht="12.8" hidden="false" customHeight="false" outlineLevel="0" collapsed="false">
      <c r="A974" s="76" t="n">
        <v>970</v>
      </c>
      <c r="B974" s="77" t="n">
        <f aca="false">EOMONTH(Input!$C$7,A974)</f>
        <v>72440</v>
      </c>
      <c r="C974" s="76" t="n">
        <f aca="false">DATEDIF(Input!$C$23,$B974,"Y")</f>
        <v>120</v>
      </c>
      <c r="E974" s="78" t="n">
        <f aca="false">IF(AND($B974&gt;Input!$G$50,$B974&lt;Input!$G$25),Input!$G$51,0)</f>
        <v>0</v>
      </c>
    </row>
    <row r="975" customFormat="false" ht="12.8" hidden="false" customHeight="false" outlineLevel="0" collapsed="false">
      <c r="A975" s="76" t="n">
        <v>971</v>
      </c>
      <c r="B975" s="77" t="n">
        <f aca="false">EOMONTH(Input!$C$7,A975)</f>
        <v>72471</v>
      </c>
      <c r="C975" s="76" t="n">
        <f aca="false">DATEDIF(Input!$C$23,$B975,"Y")</f>
        <v>121</v>
      </c>
      <c r="E975" s="78" t="n">
        <f aca="false">IF(AND($B975&gt;Input!$G$50,$B975&lt;Input!$G$25),Input!$G$51,0)</f>
        <v>0</v>
      </c>
    </row>
    <row r="976" customFormat="false" ht="12.8" hidden="false" customHeight="false" outlineLevel="0" collapsed="false">
      <c r="A976" s="76" t="n">
        <v>972</v>
      </c>
      <c r="B976" s="77" t="n">
        <f aca="false">EOMONTH(Input!$C$7,A976)</f>
        <v>72501</v>
      </c>
      <c r="C976" s="76" t="n">
        <f aca="false">DATEDIF(Input!$C$23,$B976,"Y")</f>
        <v>121</v>
      </c>
      <c r="E976" s="78" t="n">
        <f aca="false">IF(AND($B976&gt;Input!$G$50,$B976&lt;Input!$G$25),Input!$G$51,0)</f>
        <v>0</v>
      </c>
    </row>
    <row r="977" customFormat="false" ht="12.8" hidden="false" customHeight="false" outlineLevel="0" collapsed="false">
      <c r="A977" s="76" t="n">
        <v>973</v>
      </c>
      <c r="B977" s="77" t="n">
        <f aca="false">EOMONTH(Input!$C$7,A977)</f>
        <v>72532</v>
      </c>
      <c r="C977" s="76" t="n">
        <f aca="false">DATEDIF(Input!$C$23,$B977,"Y")</f>
        <v>121</v>
      </c>
      <c r="E977" s="78" t="n">
        <f aca="false">IF(AND($B977&gt;Input!$G$50,$B977&lt;Input!$G$25),Input!$G$51,0)</f>
        <v>0</v>
      </c>
    </row>
    <row r="978" customFormat="false" ht="12.8" hidden="false" customHeight="false" outlineLevel="0" collapsed="false">
      <c r="A978" s="76" t="n">
        <v>974</v>
      </c>
      <c r="B978" s="77" t="n">
        <f aca="false">EOMONTH(Input!$C$7,A978)</f>
        <v>72563</v>
      </c>
      <c r="C978" s="76" t="n">
        <f aca="false">DATEDIF(Input!$C$23,$B978,"Y")</f>
        <v>121</v>
      </c>
      <c r="E978" s="78" t="n">
        <f aca="false">IF(AND($B978&gt;Input!$G$50,$B978&lt;Input!$G$25),Input!$G$51,0)</f>
        <v>0</v>
      </c>
    </row>
    <row r="979" customFormat="false" ht="12.8" hidden="false" customHeight="false" outlineLevel="0" collapsed="false">
      <c r="A979" s="76" t="n">
        <v>975</v>
      </c>
      <c r="B979" s="77" t="n">
        <f aca="false">EOMONTH(Input!$C$7,A979)</f>
        <v>72593</v>
      </c>
      <c r="C979" s="76" t="n">
        <f aca="false">DATEDIF(Input!$C$23,$B979,"Y")</f>
        <v>121</v>
      </c>
      <c r="E979" s="78" t="n">
        <f aca="false">IF(AND($B979&gt;Input!$G$50,$B979&lt;Input!$G$25),Input!$G$51,0)</f>
        <v>0</v>
      </c>
    </row>
    <row r="980" customFormat="false" ht="12.8" hidden="false" customHeight="false" outlineLevel="0" collapsed="false">
      <c r="A980" s="76" t="n">
        <v>976</v>
      </c>
      <c r="B980" s="77" t="n">
        <f aca="false">EOMONTH(Input!$C$7,A980)</f>
        <v>72624</v>
      </c>
      <c r="C980" s="76" t="n">
        <f aca="false">DATEDIF(Input!$C$23,$B980,"Y")</f>
        <v>121</v>
      </c>
      <c r="E980" s="78" t="n">
        <f aca="false">IF(AND($B980&gt;Input!$G$50,$B980&lt;Input!$G$25),Input!$G$51,0)</f>
        <v>0</v>
      </c>
    </row>
    <row r="981" customFormat="false" ht="12.8" hidden="false" customHeight="false" outlineLevel="0" collapsed="false">
      <c r="A981" s="76" t="n">
        <v>977</v>
      </c>
      <c r="B981" s="77" t="n">
        <f aca="false">EOMONTH(Input!$C$7,A981)</f>
        <v>72654</v>
      </c>
      <c r="C981" s="76" t="n">
        <f aca="false">DATEDIF(Input!$C$23,$B981,"Y")</f>
        <v>121</v>
      </c>
      <c r="E981" s="78" t="n">
        <f aca="false">IF(AND($B981&gt;Input!$G$50,$B981&lt;Input!$G$25),Input!$G$51,0)</f>
        <v>0</v>
      </c>
    </row>
    <row r="982" customFormat="false" ht="12.8" hidden="false" customHeight="false" outlineLevel="0" collapsed="false">
      <c r="A982" s="76" t="n">
        <v>978</v>
      </c>
      <c r="B982" s="77" t="n">
        <f aca="false">EOMONTH(Input!$C$7,A982)</f>
        <v>72685</v>
      </c>
      <c r="C982" s="76" t="n">
        <f aca="false">DATEDIF(Input!$C$23,$B982,"Y")</f>
        <v>121</v>
      </c>
      <c r="E982" s="78" t="n">
        <f aca="false">IF(AND($B982&gt;Input!$G$50,$B982&lt;Input!$G$25),Input!$G$51,0)</f>
        <v>0</v>
      </c>
    </row>
    <row r="983" customFormat="false" ht="12.8" hidden="false" customHeight="false" outlineLevel="0" collapsed="false">
      <c r="A983" s="76" t="n">
        <v>979</v>
      </c>
      <c r="B983" s="77" t="n">
        <f aca="false">EOMONTH(Input!$C$7,A983)</f>
        <v>72716</v>
      </c>
      <c r="C983" s="76" t="n">
        <f aca="false">DATEDIF(Input!$C$23,$B983,"Y")</f>
        <v>121</v>
      </c>
      <c r="E983" s="78" t="n">
        <f aca="false">IF(AND($B983&gt;Input!$G$50,$B983&lt;Input!$G$25),Input!$G$51,0)</f>
        <v>0</v>
      </c>
    </row>
    <row r="984" customFormat="false" ht="12.8" hidden="false" customHeight="false" outlineLevel="0" collapsed="false">
      <c r="A984" s="76" t="n">
        <v>980</v>
      </c>
      <c r="B984" s="77" t="n">
        <f aca="false">EOMONTH(Input!$C$7,A984)</f>
        <v>72744</v>
      </c>
      <c r="C984" s="76" t="n">
        <f aca="false">DATEDIF(Input!$C$23,$B984,"Y")</f>
        <v>121</v>
      </c>
      <c r="E984" s="78" t="n">
        <f aca="false">IF(AND($B984&gt;Input!$G$50,$B984&lt;Input!$G$25),Input!$G$51,0)</f>
        <v>0</v>
      </c>
    </row>
    <row r="985" customFormat="false" ht="12.8" hidden="false" customHeight="false" outlineLevel="0" collapsed="false">
      <c r="A985" s="76" t="n">
        <v>981</v>
      </c>
      <c r="B985" s="77" t="n">
        <f aca="false">EOMONTH(Input!$C$7,A985)</f>
        <v>72775</v>
      </c>
      <c r="C985" s="76" t="n">
        <f aca="false">DATEDIF(Input!$C$23,$B985,"Y")</f>
        <v>121</v>
      </c>
      <c r="E985" s="78" t="n">
        <f aca="false">IF(AND($B985&gt;Input!$G$50,$B985&lt;Input!$G$25),Input!$G$51,0)</f>
        <v>0</v>
      </c>
    </row>
    <row r="986" customFormat="false" ht="12.8" hidden="false" customHeight="false" outlineLevel="0" collapsed="false">
      <c r="A986" s="76" t="n">
        <v>982</v>
      </c>
      <c r="B986" s="77" t="n">
        <f aca="false">EOMONTH(Input!$C$7,A986)</f>
        <v>72805</v>
      </c>
      <c r="C986" s="76" t="n">
        <f aca="false">DATEDIF(Input!$C$23,$B986,"Y")</f>
        <v>121</v>
      </c>
      <c r="E986" s="78" t="n">
        <f aca="false">IF(AND($B986&gt;Input!$G$50,$B986&lt;Input!$G$25),Input!$G$51,0)</f>
        <v>0</v>
      </c>
    </row>
    <row r="987" customFormat="false" ht="12.8" hidden="false" customHeight="false" outlineLevel="0" collapsed="false">
      <c r="A987" s="76" t="n">
        <v>983</v>
      </c>
      <c r="B987" s="77" t="n">
        <f aca="false">EOMONTH(Input!$C$7,A987)</f>
        <v>72836</v>
      </c>
      <c r="C987" s="76" t="n">
        <f aca="false">DATEDIF(Input!$C$23,$B987,"Y")</f>
        <v>122</v>
      </c>
      <c r="E987" s="78" t="n">
        <f aca="false">IF(AND($B987&gt;Input!$G$50,$B987&lt;Input!$G$25),Input!$G$51,0)</f>
        <v>0</v>
      </c>
    </row>
    <row r="988" customFormat="false" ht="12.8" hidden="false" customHeight="false" outlineLevel="0" collapsed="false">
      <c r="A988" s="76" t="n">
        <v>984</v>
      </c>
      <c r="B988" s="77" t="n">
        <f aca="false">EOMONTH(Input!$C$7,A988)</f>
        <v>72866</v>
      </c>
      <c r="C988" s="76" t="n">
        <f aca="false">DATEDIF(Input!$C$23,$B988,"Y")</f>
        <v>122</v>
      </c>
      <c r="E988" s="78" t="n">
        <f aca="false">IF(AND($B988&gt;Input!$G$50,$B988&lt;Input!$G$25),Input!$G$51,0)</f>
        <v>0</v>
      </c>
    </row>
    <row r="989" customFormat="false" ht="12.8" hidden="false" customHeight="false" outlineLevel="0" collapsed="false">
      <c r="A989" s="76" t="n">
        <v>985</v>
      </c>
      <c r="B989" s="77" t="n">
        <f aca="false">EOMONTH(Input!$C$7,A989)</f>
        <v>72897</v>
      </c>
      <c r="C989" s="76" t="n">
        <f aca="false">DATEDIF(Input!$C$23,$B989,"Y")</f>
        <v>122</v>
      </c>
      <c r="E989" s="78" t="n">
        <f aca="false">IF(AND($B989&gt;Input!$G$50,$B989&lt;Input!$G$25),Input!$G$51,0)</f>
        <v>0</v>
      </c>
    </row>
    <row r="990" customFormat="false" ht="12.8" hidden="false" customHeight="false" outlineLevel="0" collapsed="false">
      <c r="A990" s="76" t="n">
        <v>986</v>
      </c>
      <c r="B990" s="77" t="n">
        <f aca="false">EOMONTH(Input!$C$7,A990)</f>
        <v>72928</v>
      </c>
      <c r="C990" s="76" t="n">
        <f aca="false">DATEDIF(Input!$C$23,$B990,"Y")</f>
        <v>122</v>
      </c>
      <c r="E990" s="78" t="n">
        <f aca="false">IF(AND($B990&gt;Input!$G$50,$B990&lt;Input!$G$25),Input!$G$51,0)</f>
        <v>0</v>
      </c>
    </row>
    <row r="991" customFormat="false" ht="12.8" hidden="false" customHeight="false" outlineLevel="0" collapsed="false">
      <c r="A991" s="76" t="n">
        <v>987</v>
      </c>
      <c r="B991" s="77" t="n">
        <f aca="false">EOMONTH(Input!$C$7,A991)</f>
        <v>72958</v>
      </c>
      <c r="C991" s="76" t="n">
        <f aca="false">DATEDIF(Input!$C$23,$B991,"Y")</f>
        <v>122</v>
      </c>
      <c r="E991" s="78" t="n">
        <f aca="false">IF(AND($B991&gt;Input!$G$50,$B991&lt;Input!$G$25),Input!$G$51,0)</f>
        <v>0</v>
      </c>
    </row>
    <row r="992" customFormat="false" ht="12.8" hidden="false" customHeight="false" outlineLevel="0" collapsed="false">
      <c r="A992" s="76" t="n">
        <v>988</v>
      </c>
      <c r="B992" s="77" t="n">
        <f aca="false">EOMONTH(Input!$C$7,A992)</f>
        <v>72989</v>
      </c>
      <c r="C992" s="76" t="n">
        <f aca="false">DATEDIF(Input!$C$23,$B992,"Y")</f>
        <v>122</v>
      </c>
      <c r="E992" s="78" t="n">
        <f aca="false">IF(AND($B992&gt;Input!$G$50,$B992&lt;Input!$G$25),Input!$G$51,0)</f>
        <v>0</v>
      </c>
    </row>
    <row r="993" customFormat="false" ht="12.8" hidden="false" customHeight="false" outlineLevel="0" collapsed="false">
      <c r="A993" s="76" t="n">
        <v>989</v>
      </c>
      <c r="B993" s="77" t="n">
        <f aca="false">EOMONTH(Input!$C$7,A993)</f>
        <v>73019</v>
      </c>
      <c r="C993" s="76" t="n">
        <f aca="false">DATEDIF(Input!$C$23,$B993,"Y")</f>
        <v>122</v>
      </c>
      <c r="E993" s="78" t="n">
        <f aca="false">IF(AND($B993&gt;Input!$G$50,$B993&lt;Input!$G$25),Input!$G$51,0)</f>
        <v>0</v>
      </c>
    </row>
    <row r="994" customFormat="false" ht="12.8" hidden="false" customHeight="false" outlineLevel="0" collapsed="false">
      <c r="A994" s="76" t="n">
        <v>990</v>
      </c>
      <c r="B994" s="77" t="n">
        <f aca="false">EOMONTH(Input!$C$7,A994)</f>
        <v>73050</v>
      </c>
      <c r="C994" s="76" t="n">
        <f aca="false">DATEDIF(Input!$C$23,$B994,"Y")</f>
        <v>122</v>
      </c>
      <c r="E994" s="78" t="n">
        <f aca="false">IF(AND($B994&gt;Input!$G$50,$B994&lt;Input!$G$25),Input!$G$51,0)</f>
        <v>0</v>
      </c>
    </row>
    <row r="995" customFormat="false" ht="12.8" hidden="false" customHeight="false" outlineLevel="0" collapsed="false">
      <c r="A995" s="76" t="n">
        <v>991</v>
      </c>
      <c r="B995" s="77" t="n">
        <f aca="false">EOMONTH(Input!$C$7,A995)</f>
        <v>73081</v>
      </c>
      <c r="C995" s="76" t="n">
        <f aca="false">DATEDIF(Input!$C$23,$B995,"Y")</f>
        <v>122</v>
      </c>
      <c r="E995" s="78" t="n">
        <f aca="false">IF(AND($B995&gt;Input!$G$50,$B995&lt;Input!$G$25),Input!$G$51,0)</f>
        <v>0</v>
      </c>
    </row>
    <row r="996" customFormat="false" ht="12.8" hidden="false" customHeight="false" outlineLevel="0" collapsed="false">
      <c r="A996" s="76" t="n">
        <v>992</v>
      </c>
      <c r="B996" s="77" t="n">
        <f aca="false">EOMONTH(Input!$C$7,A996)</f>
        <v>73109</v>
      </c>
      <c r="C996" s="76" t="n">
        <f aca="false">DATEDIF(Input!$C$23,$B996,"Y")</f>
        <v>122</v>
      </c>
      <c r="E996" s="78" t="n">
        <f aca="false">IF(AND($B996&gt;Input!$G$50,$B996&lt;Input!$G$25),Input!$G$51,0)</f>
        <v>0</v>
      </c>
    </row>
    <row r="997" customFormat="false" ht="12.8" hidden="false" customHeight="false" outlineLevel="0" collapsed="false">
      <c r="A997" s="76" t="n">
        <v>993</v>
      </c>
      <c r="B997" s="77" t="n">
        <f aca="false">EOMONTH(Input!$C$7,A997)</f>
        <v>73140</v>
      </c>
      <c r="C997" s="76" t="n">
        <f aca="false">DATEDIF(Input!$C$23,$B997,"Y")</f>
        <v>122</v>
      </c>
      <c r="E997" s="78" t="n">
        <f aca="false">IF(AND($B997&gt;Input!$G$50,$B997&lt;Input!$G$25),Input!$G$51,0)</f>
        <v>0</v>
      </c>
    </row>
    <row r="998" customFormat="false" ht="12.8" hidden="false" customHeight="false" outlineLevel="0" collapsed="false">
      <c r="A998" s="76" t="n">
        <v>994</v>
      </c>
      <c r="B998" s="77" t="n">
        <f aca="false">EOMONTH(Input!$C$7,A998)</f>
        <v>73170</v>
      </c>
      <c r="C998" s="76" t="n">
        <f aca="false">DATEDIF(Input!$C$23,$B998,"Y")</f>
        <v>122</v>
      </c>
      <c r="E998" s="78" t="n">
        <f aca="false">IF(AND($B998&gt;Input!$G$50,$B998&lt;Input!$G$25),Input!$G$51,0)</f>
        <v>0</v>
      </c>
    </row>
    <row r="999" customFormat="false" ht="12.8" hidden="false" customHeight="false" outlineLevel="0" collapsed="false">
      <c r="A999" s="76" t="n">
        <v>995</v>
      </c>
      <c r="B999" s="77" t="n">
        <f aca="false">EOMONTH(Input!$C$7,A999)</f>
        <v>73201</v>
      </c>
      <c r="C999" s="76" t="n">
        <f aca="false">DATEDIF(Input!$C$23,$B999,"Y")</f>
        <v>123</v>
      </c>
      <c r="E999" s="78" t="n">
        <f aca="false">IF(AND($B999&gt;Input!$G$50,$B999&lt;Input!$G$25),Input!$G$51,0)</f>
        <v>0</v>
      </c>
    </row>
    <row r="1000" customFormat="false" ht="12.8" hidden="false" customHeight="false" outlineLevel="0" collapsed="false">
      <c r="A1000" s="76" t="n">
        <v>996</v>
      </c>
      <c r="B1000" s="77" t="n">
        <f aca="false">EOMONTH(Input!$C$7,A1000)</f>
        <v>73231</v>
      </c>
      <c r="C1000" s="76" t="n">
        <f aca="false">DATEDIF(Input!$C$23,$B1000,"Y")</f>
        <v>123</v>
      </c>
      <c r="E1000" s="78" t="n">
        <f aca="false">IF(AND($B1000&gt;Input!$G$50,$B1000&lt;Input!$G$25),Input!$G$51,0)</f>
        <v>0</v>
      </c>
    </row>
    <row r="1001" customFormat="false" ht="12.8" hidden="false" customHeight="false" outlineLevel="0" collapsed="false">
      <c r="A1001" s="76" t="n">
        <v>997</v>
      </c>
      <c r="B1001" s="77" t="n">
        <f aca="false">EOMONTH(Input!$C$7,A1001)</f>
        <v>73262</v>
      </c>
      <c r="C1001" s="76" t="n">
        <f aca="false">DATEDIF(Input!$C$23,$B1001,"Y")</f>
        <v>123</v>
      </c>
      <c r="E1001" s="78" t="n">
        <f aca="false">IF(AND($B1001&gt;Input!$G$50,$B1001&lt;Input!$G$25),Input!$G$51,0)</f>
        <v>0</v>
      </c>
    </row>
    <row r="1002" customFormat="false" ht="12.8" hidden="false" customHeight="false" outlineLevel="0" collapsed="false">
      <c r="A1002" s="76" t="n">
        <v>998</v>
      </c>
      <c r="B1002" s="77" t="n">
        <f aca="false">EOMONTH(Input!$C$7,A1002)</f>
        <v>73293</v>
      </c>
      <c r="C1002" s="76" t="n">
        <f aca="false">DATEDIF(Input!$C$23,$B1002,"Y")</f>
        <v>123</v>
      </c>
      <c r="E1002" s="78" t="n">
        <f aca="false">IF(AND($B1002&gt;Input!$G$50,$B1002&lt;Input!$G$25),Input!$G$51,0)</f>
        <v>0</v>
      </c>
    </row>
    <row r="1003" customFormat="false" ht="12.8" hidden="false" customHeight="false" outlineLevel="0" collapsed="false">
      <c r="A1003" s="76" t="n">
        <v>999</v>
      </c>
      <c r="B1003" s="77" t="n">
        <f aca="false">EOMONTH(Input!$C$7,A1003)</f>
        <v>73323</v>
      </c>
      <c r="C1003" s="76" t="n">
        <f aca="false">DATEDIF(Input!$C$23,$B1003,"Y")</f>
        <v>123</v>
      </c>
      <c r="E1003" s="78" t="n">
        <f aca="false">IF(AND($B1003&gt;Input!$G$50,$B1003&lt;Input!$G$25),Input!$G$51,0)</f>
        <v>0</v>
      </c>
    </row>
    <row r="1004" customFormat="false" ht="12.8" hidden="false" customHeight="false" outlineLevel="0" collapsed="false">
      <c r="A1004" s="76" t="n">
        <v>1000</v>
      </c>
      <c r="B1004" s="77" t="n">
        <f aca="false">EOMONTH(Input!$C$7,A1004)</f>
        <v>73354</v>
      </c>
      <c r="C1004" s="76" t="n">
        <f aca="false">DATEDIF(Input!$C$23,$B1004,"Y")</f>
        <v>123</v>
      </c>
      <c r="E1004" s="78" t="n">
        <f aca="false">IF(AND($B1004&gt;Input!$G$50,$B1004&lt;Input!$G$25),Input!$G$51,0)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Input!$C$22</f>
        <v>Tina</v>
      </c>
      <c r="B1" s="79" t="s">
        <v>235</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234</v>
      </c>
    </row>
    <row r="4" customFormat="false" ht="12.8" hidden="false" customHeight="false" outlineLevel="0" collapsed="false">
      <c r="A4" s="76" t="n">
        <v>0</v>
      </c>
      <c r="B4" s="77" t="n">
        <f aca="false">EOMONTH(Input!$C$7,A4)</f>
        <v>42916</v>
      </c>
      <c r="C4" s="76" t="n">
        <f aca="false">DATEDIF(Input!$C$23,$B4,"Y")</f>
        <v>40</v>
      </c>
      <c r="E4" s="78" t="n">
        <f aca="false">IF(AND($B4&gt;Input!$C$53,$B4&lt;Input!$C$25),Input!$C$54,0)</f>
        <v>0</v>
      </c>
    </row>
    <row r="5" customFormat="false" ht="12.8" hidden="false" customHeight="false" outlineLevel="0" collapsed="false">
      <c r="A5" s="76" t="n">
        <v>1</v>
      </c>
      <c r="B5" s="77" t="n">
        <f aca="false">EOMONTH(Input!$C$7,A5)</f>
        <v>42947</v>
      </c>
      <c r="C5" s="76" t="n">
        <f aca="false">DATEDIF(Input!$C$23,$B5,"Y")</f>
        <v>40</v>
      </c>
      <c r="E5" s="78" t="n">
        <f aca="false">IF(AND($B5&gt;Input!$C$53,$B5&lt;Input!$C$25),Input!$C$54,0)</f>
        <v>0</v>
      </c>
    </row>
    <row r="6" customFormat="false" ht="12.8" hidden="false" customHeight="false" outlineLevel="0" collapsed="false">
      <c r="A6" s="76" t="n">
        <v>2</v>
      </c>
      <c r="B6" s="77" t="n">
        <f aca="false">EOMONTH(Input!$C$7,A6)</f>
        <v>42978</v>
      </c>
      <c r="C6" s="76" t="n">
        <f aca="false">DATEDIF(Input!$C$23,$B6,"Y")</f>
        <v>40</v>
      </c>
      <c r="E6" s="78" t="n">
        <f aca="false">IF(AND($B6&gt;Input!$C$53,$B6&lt;Input!$C$25),Input!$C$54,0)</f>
        <v>0</v>
      </c>
    </row>
    <row r="7" customFormat="false" ht="12.8" hidden="false" customHeight="false" outlineLevel="0" collapsed="false">
      <c r="A7" s="76" t="n">
        <v>3</v>
      </c>
      <c r="B7" s="77" t="n">
        <f aca="false">EOMONTH(Input!$C$7,A7)</f>
        <v>43008</v>
      </c>
      <c r="C7" s="76" t="n">
        <f aca="false">DATEDIF(Input!$C$23,$B7,"Y")</f>
        <v>40</v>
      </c>
      <c r="E7" s="78" t="n">
        <f aca="false">IF(AND($B7&gt;Input!$C$53,$B7&lt;Input!$C$25),Input!$C$54,0)</f>
        <v>0</v>
      </c>
    </row>
    <row r="8" customFormat="false" ht="12.8" hidden="false" customHeight="false" outlineLevel="0" collapsed="false">
      <c r="A8" s="76" t="n">
        <v>4</v>
      </c>
      <c r="B8" s="77" t="n">
        <f aca="false">EOMONTH(Input!$C$7,A8)</f>
        <v>43039</v>
      </c>
      <c r="C8" s="76" t="n">
        <f aca="false">DATEDIF(Input!$C$23,$B8,"Y")</f>
        <v>40</v>
      </c>
      <c r="E8" s="78" t="n">
        <f aca="false">IF(AND($B8&gt;Input!$C$53,$B8&lt;Input!$C$25),Input!$C$54,0)</f>
        <v>0</v>
      </c>
    </row>
    <row r="9" customFormat="false" ht="12.8" hidden="false" customHeight="false" outlineLevel="0" collapsed="false">
      <c r="A9" s="76" t="n">
        <v>5</v>
      </c>
      <c r="B9" s="77" t="n">
        <f aca="false">EOMONTH(Input!$C$7,A9)</f>
        <v>43069</v>
      </c>
      <c r="C9" s="76" t="n">
        <f aca="false">DATEDIF(Input!$C$23,$B9,"Y")</f>
        <v>40</v>
      </c>
      <c r="E9" s="78" t="n">
        <f aca="false">IF(AND($B9&gt;Input!$C$53,$B9&lt;Input!$C$25),Input!$C$54,0)</f>
        <v>0</v>
      </c>
    </row>
    <row r="10" customFormat="false" ht="12.8" hidden="false" customHeight="false" outlineLevel="0" collapsed="false">
      <c r="A10" s="76" t="n">
        <v>6</v>
      </c>
      <c r="B10" s="77" t="n">
        <f aca="false">EOMONTH(Input!$C$7,A10)</f>
        <v>43100</v>
      </c>
      <c r="C10" s="76" t="n">
        <f aca="false">DATEDIF(Input!$C$23,$B10,"Y")</f>
        <v>40</v>
      </c>
      <c r="E10" s="78" t="n">
        <f aca="false">IF(AND($B10&gt;Input!$C$53,$B10&lt;Input!$C$25),Input!$C$54,0)</f>
        <v>0</v>
      </c>
    </row>
    <row r="11" customFormat="false" ht="12.8" hidden="false" customHeight="false" outlineLevel="0" collapsed="false">
      <c r="A11" s="76" t="n">
        <v>7</v>
      </c>
      <c r="B11" s="77" t="n">
        <f aca="false">EOMONTH(Input!$C$7,A11)</f>
        <v>43131</v>
      </c>
      <c r="C11" s="76" t="n">
        <f aca="false">DATEDIF(Input!$C$23,$B11,"Y")</f>
        <v>40</v>
      </c>
      <c r="E11" s="78" t="n">
        <f aca="false">IF(AND($B11&gt;Input!$C$53,$B11&lt;Input!$C$25),Input!$C$54,0)</f>
        <v>0</v>
      </c>
    </row>
    <row r="12" customFormat="false" ht="12.8" hidden="false" customHeight="false" outlineLevel="0" collapsed="false">
      <c r="A12" s="76" t="n">
        <v>8</v>
      </c>
      <c r="B12" s="77" t="n">
        <f aca="false">EOMONTH(Input!$C$7,A12)</f>
        <v>43159</v>
      </c>
      <c r="C12" s="76" t="n">
        <f aca="false">DATEDIF(Input!$C$23,$B12,"Y")</f>
        <v>40</v>
      </c>
      <c r="E12" s="78" t="n">
        <f aca="false">IF(AND($B12&gt;Input!$C$53,$B12&lt;Input!$C$25),Input!$C$54,0)</f>
        <v>0</v>
      </c>
    </row>
    <row r="13" customFormat="false" ht="12.8" hidden="false" customHeight="false" outlineLevel="0" collapsed="false">
      <c r="A13" s="76" t="n">
        <v>9</v>
      </c>
      <c r="B13" s="77" t="n">
        <f aca="false">EOMONTH(Input!$C$7,A13)</f>
        <v>43190</v>
      </c>
      <c r="C13" s="76" t="n">
        <f aca="false">DATEDIF(Input!$C$23,$B13,"Y")</f>
        <v>40</v>
      </c>
      <c r="E13" s="78" t="n">
        <f aca="false">IF(AND($B13&gt;Input!$C$53,$B13&lt;Input!$C$25),Input!$C$54,0)</f>
        <v>0</v>
      </c>
    </row>
    <row r="14" customFormat="false" ht="12.8" hidden="false" customHeight="false" outlineLevel="0" collapsed="false">
      <c r="A14" s="76" t="n">
        <v>10</v>
      </c>
      <c r="B14" s="77" t="n">
        <f aca="false">EOMONTH(Input!$C$7,A14)</f>
        <v>43220</v>
      </c>
      <c r="C14" s="76" t="n">
        <f aca="false">DATEDIF(Input!$C$23,$B14,"Y")</f>
        <v>40</v>
      </c>
      <c r="E14" s="78" t="n">
        <f aca="false">IF(AND($B14&gt;Input!$C$53,$B14&lt;Input!$C$25),Input!$C$54,0)</f>
        <v>0</v>
      </c>
    </row>
    <row r="15" customFormat="false" ht="12.8" hidden="false" customHeight="false" outlineLevel="0" collapsed="false">
      <c r="A15" s="76" t="n">
        <v>11</v>
      </c>
      <c r="B15" s="77" t="n">
        <f aca="false">EOMONTH(Input!$C$7,A15)</f>
        <v>43251</v>
      </c>
      <c r="C15" s="76" t="n">
        <f aca="false">DATEDIF(Input!$C$23,$B15,"Y")</f>
        <v>41</v>
      </c>
      <c r="E15" s="78" t="n">
        <f aca="false">IF(AND($B15&gt;Input!$C$53,$B15&lt;Input!$C$25),Input!$C$54,0)</f>
        <v>0</v>
      </c>
    </row>
    <row r="16" customFormat="false" ht="12.8" hidden="false" customHeight="false" outlineLevel="0" collapsed="false">
      <c r="A16" s="76" t="n">
        <v>12</v>
      </c>
      <c r="B16" s="77" t="n">
        <f aca="false">EOMONTH(Input!$C$7,A16)</f>
        <v>43281</v>
      </c>
      <c r="C16" s="76" t="n">
        <f aca="false">DATEDIF(Input!$C$23,$B16,"Y")</f>
        <v>41</v>
      </c>
      <c r="E16" s="78" t="n">
        <f aca="false">IF(AND($B16&gt;Input!$C$53,$B16&lt;Input!$C$25),Input!$C$54,0)</f>
        <v>0</v>
      </c>
    </row>
    <row r="17" customFormat="false" ht="12.8" hidden="false" customHeight="false" outlineLevel="0" collapsed="false">
      <c r="A17" s="76" t="n">
        <v>13</v>
      </c>
      <c r="B17" s="77" t="n">
        <f aca="false">EOMONTH(Input!$C$7,A17)</f>
        <v>43312</v>
      </c>
      <c r="C17" s="76" t="n">
        <f aca="false">DATEDIF(Input!$C$23,$B17,"Y")</f>
        <v>41</v>
      </c>
      <c r="E17" s="78" t="n">
        <f aca="false">IF(AND($B17&gt;Input!$C$53,$B17&lt;Input!$C$25),Input!$C$54,0)</f>
        <v>0</v>
      </c>
    </row>
    <row r="18" customFormat="false" ht="12.8" hidden="false" customHeight="false" outlineLevel="0" collapsed="false">
      <c r="A18" s="76" t="n">
        <v>14</v>
      </c>
      <c r="B18" s="77" t="n">
        <f aca="false">EOMONTH(Input!$C$7,A18)</f>
        <v>43343</v>
      </c>
      <c r="C18" s="76" t="n">
        <f aca="false">DATEDIF(Input!$C$23,$B18,"Y")</f>
        <v>41</v>
      </c>
      <c r="E18" s="78" t="n">
        <f aca="false">IF(AND($B18&gt;Input!$C$53,$B18&lt;Input!$C$25),Input!$C$54,0)</f>
        <v>0</v>
      </c>
    </row>
    <row r="19" customFormat="false" ht="12.8" hidden="false" customHeight="false" outlineLevel="0" collapsed="false">
      <c r="A19" s="76" t="n">
        <v>15</v>
      </c>
      <c r="B19" s="77" t="n">
        <f aca="false">EOMONTH(Input!$C$7,A19)</f>
        <v>43373</v>
      </c>
      <c r="C19" s="76" t="n">
        <f aca="false">DATEDIF(Input!$C$23,$B19,"Y")</f>
        <v>41</v>
      </c>
      <c r="E19" s="78" t="n">
        <f aca="false">IF(AND($B19&gt;Input!$C$53,$B19&lt;Input!$C$25),Input!$C$54,0)</f>
        <v>0</v>
      </c>
    </row>
    <row r="20" customFormat="false" ht="12.8" hidden="false" customHeight="false" outlineLevel="0" collapsed="false">
      <c r="A20" s="76" t="n">
        <v>16</v>
      </c>
      <c r="B20" s="77" t="n">
        <f aca="false">EOMONTH(Input!$C$7,A20)</f>
        <v>43404</v>
      </c>
      <c r="C20" s="76" t="n">
        <f aca="false">DATEDIF(Input!$C$23,$B20,"Y")</f>
        <v>41</v>
      </c>
      <c r="E20" s="78" t="n">
        <f aca="false">IF(AND($B20&gt;Input!$C$53,$B20&lt;Input!$C$25),Input!$C$54,0)</f>
        <v>0</v>
      </c>
    </row>
    <row r="21" customFormat="false" ht="12.8" hidden="false" customHeight="false" outlineLevel="0" collapsed="false">
      <c r="A21" s="76" t="n">
        <v>17</v>
      </c>
      <c r="B21" s="77" t="n">
        <f aca="false">EOMONTH(Input!$C$7,A21)</f>
        <v>43434</v>
      </c>
      <c r="C21" s="76" t="n">
        <f aca="false">DATEDIF(Input!$C$23,$B21,"Y")</f>
        <v>41</v>
      </c>
      <c r="E21" s="78" t="n">
        <f aca="false">IF(AND($B21&gt;Input!$C$53,$B21&lt;Input!$C$25),Input!$C$54,0)</f>
        <v>0</v>
      </c>
    </row>
    <row r="22" customFormat="false" ht="12.8" hidden="false" customHeight="false" outlineLevel="0" collapsed="false">
      <c r="A22" s="76" t="n">
        <v>18</v>
      </c>
      <c r="B22" s="77" t="n">
        <f aca="false">EOMONTH(Input!$C$7,A22)</f>
        <v>43465</v>
      </c>
      <c r="C22" s="76" t="n">
        <f aca="false">DATEDIF(Input!$C$23,$B22,"Y")</f>
        <v>41</v>
      </c>
      <c r="E22" s="78" t="n">
        <f aca="false">IF(AND($B22&gt;Input!$C$53,$B22&lt;Input!$C$25),Input!$C$54,0)</f>
        <v>0</v>
      </c>
    </row>
    <row r="23" customFormat="false" ht="12.8" hidden="false" customHeight="false" outlineLevel="0" collapsed="false">
      <c r="A23" s="76" t="n">
        <v>19</v>
      </c>
      <c r="B23" s="77" t="n">
        <f aca="false">EOMONTH(Input!$C$7,A23)</f>
        <v>43496</v>
      </c>
      <c r="C23" s="76" t="n">
        <f aca="false">DATEDIF(Input!$C$23,$B23,"Y")</f>
        <v>41</v>
      </c>
      <c r="E23" s="78" t="n">
        <f aca="false">IF(AND($B23&gt;Input!$C$53,$B23&lt;Input!$C$25),Input!$C$54,0)</f>
        <v>0</v>
      </c>
    </row>
    <row r="24" customFormat="false" ht="12.8" hidden="false" customHeight="false" outlineLevel="0" collapsed="false">
      <c r="A24" s="76" t="n">
        <v>20</v>
      </c>
      <c r="B24" s="77" t="n">
        <f aca="false">EOMONTH(Input!$C$7,A24)</f>
        <v>43524</v>
      </c>
      <c r="C24" s="76" t="n">
        <f aca="false">DATEDIF(Input!$C$23,$B24,"Y")</f>
        <v>41</v>
      </c>
      <c r="E24" s="78" t="n">
        <f aca="false">IF(AND($B24&gt;Input!$C$53,$B24&lt;Input!$C$25),Input!$C$54,0)</f>
        <v>0</v>
      </c>
    </row>
    <row r="25" customFormat="false" ht="12.8" hidden="false" customHeight="false" outlineLevel="0" collapsed="false">
      <c r="A25" s="76" t="n">
        <v>21</v>
      </c>
      <c r="B25" s="77" t="n">
        <f aca="false">EOMONTH(Input!$C$7,A25)</f>
        <v>43555</v>
      </c>
      <c r="C25" s="76" t="n">
        <f aca="false">DATEDIF(Input!$C$23,$B25,"Y")</f>
        <v>41</v>
      </c>
      <c r="E25" s="78" t="n">
        <f aca="false">IF(AND($B25&gt;Input!$C$53,$B25&lt;Input!$C$25),Input!$C$54,0)</f>
        <v>0</v>
      </c>
    </row>
    <row r="26" customFormat="false" ht="12.8" hidden="false" customHeight="false" outlineLevel="0" collapsed="false">
      <c r="A26" s="76" t="n">
        <v>22</v>
      </c>
      <c r="B26" s="77" t="n">
        <f aca="false">EOMONTH(Input!$C$7,A26)</f>
        <v>43585</v>
      </c>
      <c r="C26" s="76" t="n">
        <f aca="false">DATEDIF(Input!$C$23,$B26,"Y")</f>
        <v>41</v>
      </c>
      <c r="E26" s="78" t="n">
        <f aca="false">IF(AND($B26&gt;Input!$C$53,$B26&lt;Input!$C$25),Input!$C$54,0)</f>
        <v>0</v>
      </c>
    </row>
    <row r="27" customFormat="false" ht="12.8" hidden="false" customHeight="false" outlineLevel="0" collapsed="false">
      <c r="A27" s="76" t="n">
        <v>23</v>
      </c>
      <c r="B27" s="77" t="n">
        <f aca="false">EOMONTH(Input!$C$7,A27)</f>
        <v>43616</v>
      </c>
      <c r="C27" s="76" t="n">
        <f aca="false">DATEDIF(Input!$C$23,$B27,"Y")</f>
        <v>42</v>
      </c>
      <c r="E27" s="78" t="n">
        <f aca="false">IF(AND($B27&gt;Input!$C$53,$B27&lt;Input!$C$25),Input!$C$54,0)</f>
        <v>0</v>
      </c>
    </row>
    <row r="28" customFormat="false" ht="12.8" hidden="false" customHeight="false" outlineLevel="0" collapsed="false">
      <c r="A28" s="76" t="n">
        <v>24</v>
      </c>
      <c r="B28" s="77" t="n">
        <f aca="false">EOMONTH(Input!$C$7,A28)</f>
        <v>43646</v>
      </c>
      <c r="C28" s="76" t="n">
        <f aca="false">DATEDIF(Input!$C$23,$B28,"Y")</f>
        <v>42</v>
      </c>
      <c r="E28" s="78" t="n">
        <f aca="false">IF(AND($B28&gt;Input!$C$53,$B28&lt;Input!$C$25),Input!$C$54,0)</f>
        <v>0</v>
      </c>
    </row>
    <row r="29" customFormat="false" ht="12.8" hidden="false" customHeight="false" outlineLevel="0" collapsed="false">
      <c r="A29" s="76" t="n">
        <v>25</v>
      </c>
      <c r="B29" s="77" t="n">
        <f aca="false">EOMONTH(Input!$C$7,A29)</f>
        <v>43677</v>
      </c>
      <c r="C29" s="76" t="n">
        <f aca="false">DATEDIF(Input!$C$23,$B29,"Y")</f>
        <v>42</v>
      </c>
      <c r="E29" s="78" t="n">
        <f aca="false">IF(AND($B29&gt;Input!$C$53,$B29&lt;Input!$C$25),Input!$C$54,0)</f>
        <v>0</v>
      </c>
    </row>
    <row r="30" customFormat="false" ht="12.8" hidden="false" customHeight="false" outlineLevel="0" collapsed="false">
      <c r="A30" s="76" t="n">
        <v>26</v>
      </c>
      <c r="B30" s="77" t="n">
        <f aca="false">EOMONTH(Input!$C$7,A30)</f>
        <v>43708</v>
      </c>
      <c r="C30" s="76" t="n">
        <f aca="false">DATEDIF(Input!$C$23,$B30,"Y")</f>
        <v>42</v>
      </c>
      <c r="E30" s="78" t="n">
        <f aca="false">IF(AND($B30&gt;Input!$C$53,$B30&lt;Input!$C$25),Input!$C$54,0)</f>
        <v>0</v>
      </c>
    </row>
    <row r="31" customFormat="false" ht="12.8" hidden="false" customHeight="false" outlineLevel="0" collapsed="false">
      <c r="A31" s="76" t="n">
        <v>27</v>
      </c>
      <c r="B31" s="77" t="n">
        <f aca="false">EOMONTH(Input!$C$7,A31)</f>
        <v>43738</v>
      </c>
      <c r="C31" s="76" t="n">
        <f aca="false">DATEDIF(Input!$C$23,$B31,"Y")</f>
        <v>42</v>
      </c>
      <c r="E31" s="78" t="n">
        <f aca="false">IF(AND($B31&gt;Input!$C$53,$B31&lt;Input!$C$25),Input!$C$54,0)</f>
        <v>0</v>
      </c>
    </row>
    <row r="32" customFormat="false" ht="12.8" hidden="false" customHeight="false" outlineLevel="0" collapsed="false">
      <c r="A32" s="76" t="n">
        <v>28</v>
      </c>
      <c r="B32" s="77" t="n">
        <f aca="false">EOMONTH(Input!$C$7,A32)</f>
        <v>43769</v>
      </c>
      <c r="C32" s="76" t="n">
        <f aca="false">DATEDIF(Input!$C$23,$B32,"Y")</f>
        <v>42</v>
      </c>
      <c r="E32" s="78" t="n">
        <f aca="false">IF(AND($B32&gt;Input!$C$53,$B32&lt;Input!$C$25),Input!$C$54,0)</f>
        <v>0</v>
      </c>
    </row>
    <row r="33" customFormat="false" ht="12.8" hidden="false" customHeight="false" outlineLevel="0" collapsed="false">
      <c r="A33" s="76" t="n">
        <v>29</v>
      </c>
      <c r="B33" s="77" t="n">
        <f aca="false">EOMONTH(Input!$C$7,A33)</f>
        <v>43799</v>
      </c>
      <c r="C33" s="76" t="n">
        <f aca="false">DATEDIF(Input!$C$23,$B33,"Y")</f>
        <v>42</v>
      </c>
      <c r="E33" s="78" t="n">
        <f aca="false">IF(AND($B33&gt;Input!$C$53,$B33&lt;Input!$C$25),Input!$C$54,0)</f>
        <v>0</v>
      </c>
    </row>
    <row r="34" customFormat="false" ht="12.8" hidden="false" customHeight="false" outlineLevel="0" collapsed="false">
      <c r="A34" s="76" t="n">
        <v>30</v>
      </c>
      <c r="B34" s="77" t="n">
        <f aca="false">EOMONTH(Input!$C$7,A34)</f>
        <v>43830</v>
      </c>
      <c r="C34" s="76" t="n">
        <f aca="false">DATEDIF(Input!$C$23,$B34,"Y")</f>
        <v>42</v>
      </c>
      <c r="E34" s="78" t="n">
        <f aca="false">IF(AND($B34&gt;Input!$C$53,$B34&lt;Input!$C$25),Input!$C$54,0)</f>
        <v>0</v>
      </c>
    </row>
    <row r="35" customFormat="false" ht="12.8" hidden="false" customHeight="false" outlineLevel="0" collapsed="false">
      <c r="A35" s="76" t="n">
        <v>31</v>
      </c>
      <c r="B35" s="77" t="n">
        <f aca="false">EOMONTH(Input!$C$7,A35)</f>
        <v>43861</v>
      </c>
      <c r="C35" s="76" t="n">
        <f aca="false">DATEDIF(Input!$C$23,$B35,"Y")</f>
        <v>42</v>
      </c>
      <c r="E35" s="78" t="n">
        <f aca="false">IF(AND($B35&gt;Input!$C$53,$B35&lt;Input!$C$25),Input!$C$54,0)</f>
        <v>0</v>
      </c>
    </row>
    <row r="36" customFormat="false" ht="12.8" hidden="false" customHeight="false" outlineLevel="0" collapsed="false">
      <c r="A36" s="76" t="n">
        <v>32</v>
      </c>
      <c r="B36" s="77" t="n">
        <f aca="false">EOMONTH(Input!$C$7,A36)</f>
        <v>43890</v>
      </c>
      <c r="C36" s="76" t="n">
        <f aca="false">DATEDIF(Input!$C$23,$B36,"Y")</f>
        <v>42</v>
      </c>
      <c r="E36" s="78" t="n">
        <f aca="false">IF(AND($B36&gt;Input!$C$53,$B36&lt;Input!$C$25),Input!$C$54,0)</f>
        <v>0</v>
      </c>
    </row>
    <row r="37" customFormat="false" ht="12.8" hidden="false" customHeight="false" outlineLevel="0" collapsed="false">
      <c r="A37" s="76" t="n">
        <v>33</v>
      </c>
      <c r="B37" s="77" t="n">
        <f aca="false">EOMONTH(Input!$C$7,A37)</f>
        <v>43921</v>
      </c>
      <c r="C37" s="76" t="n">
        <f aca="false">DATEDIF(Input!$C$23,$B37,"Y")</f>
        <v>42</v>
      </c>
      <c r="E37" s="78" t="n">
        <f aca="false">IF(AND($B37&gt;Input!$C$53,$B37&lt;Input!$C$25),Input!$C$54,0)</f>
        <v>0</v>
      </c>
    </row>
    <row r="38" customFormat="false" ht="12.8" hidden="false" customHeight="false" outlineLevel="0" collapsed="false">
      <c r="A38" s="76" t="n">
        <v>34</v>
      </c>
      <c r="B38" s="77" t="n">
        <f aca="false">EOMONTH(Input!$C$7,A38)</f>
        <v>43951</v>
      </c>
      <c r="C38" s="76" t="n">
        <f aca="false">DATEDIF(Input!$C$23,$B38,"Y")</f>
        <v>42</v>
      </c>
      <c r="E38" s="78" t="n">
        <f aca="false">IF(AND($B38&gt;Input!$C$53,$B38&lt;Input!$C$25),Input!$C$54,0)</f>
        <v>0</v>
      </c>
    </row>
    <row r="39" customFormat="false" ht="12.8" hidden="false" customHeight="false" outlineLevel="0" collapsed="false">
      <c r="A39" s="76" t="n">
        <v>35</v>
      </c>
      <c r="B39" s="77" t="n">
        <f aca="false">EOMONTH(Input!$C$7,A39)</f>
        <v>43982</v>
      </c>
      <c r="C39" s="76" t="n">
        <f aca="false">DATEDIF(Input!$C$23,$B39,"Y")</f>
        <v>43</v>
      </c>
      <c r="E39" s="78" t="n">
        <f aca="false">IF(AND($B39&gt;Input!$C$53,$B39&lt;Input!$C$25),Input!$C$54,0)</f>
        <v>0</v>
      </c>
    </row>
    <row r="40" customFormat="false" ht="12.8" hidden="false" customHeight="false" outlineLevel="0" collapsed="false">
      <c r="A40" s="76" t="n">
        <v>36</v>
      </c>
      <c r="B40" s="77" t="n">
        <f aca="false">EOMONTH(Input!$C$7,A40)</f>
        <v>44012</v>
      </c>
      <c r="C40" s="76" t="n">
        <f aca="false">DATEDIF(Input!$C$23,$B40,"Y")</f>
        <v>43</v>
      </c>
      <c r="E40" s="78" t="n">
        <f aca="false">IF(AND($B40&gt;Input!$C$53,$B40&lt;Input!$C$25),Input!$C$54,0)</f>
        <v>0</v>
      </c>
    </row>
    <row r="41" customFormat="false" ht="12.8" hidden="false" customHeight="false" outlineLevel="0" collapsed="false">
      <c r="A41" s="76" t="n">
        <v>37</v>
      </c>
      <c r="B41" s="77" t="n">
        <f aca="false">EOMONTH(Input!$C$7,A41)</f>
        <v>44043</v>
      </c>
      <c r="C41" s="76" t="n">
        <f aca="false">DATEDIF(Input!$C$23,$B41,"Y")</f>
        <v>43</v>
      </c>
      <c r="E41" s="78" t="n">
        <f aca="false">IF(AND($B41&gt;Input!$C$53,$B41&lt;Input!$C$25),Input!$C$54,0)</f>
        <v>0</v>
      </c>
    </row>
    <row r="42" customFormat="false" ht="12.8" hidden="false" customHeight="false" outlineLevel="0" collapsed="false">
      <c r="A42" s="76" t="n">
        <v>38</v>
      </c>
      <c r="B42" s="77" t="n">
        <f aca="false">EOMONTH(Input!$C$7,A42)</f>
        <v>44074</v>
      </c>
      <c r="C42" s="76" t="n">
        <f aca="false">DATEDIF(Input!$C$23,$B42,"Y")</f>
        <v>43</v>
      </c>
      <c r="E42" s="78" t="n">
        <f aca="false">IF(AND($B42&gt;Input!$C$53,$B42&lt;Input!$C$25),Input!$C$54,0)</f>
        <v>0</v>
      </c>
    </row>
    <row r="43" customFormat="false" ht="12.8" hidden="false" customHeight="false" outlineLevel="0" collapsed="false">
      <c r="A43" s="76" t="n">
        <v>39</v>
      </c>
      <c r="B43" s="77" t="n">
        <f aca="false">EOMONTH(Input!$C$7,A43)</f>
        <v>44104</v>
      </c>
      <c r="C43" s="76" t="n">
        <f aca="false">DATEDIF(Input!$C$23,$B43,"Y")</f>
        <v>43</v>
      </c>
      <c r="E43" s="78" t="n">
        <f aca="false">IF(AND($B43&gt;Input!$C$53,$B43&lt;Input!$C$25),Input!$C$54,0)</f>
        <v>0</v>
      </c>
    </row>
    <row r="44" customFormat="false" ht="12.8" hidden="false" customHeight="false" outlineLevel="0" collapsed="false">
      <c r="A44" s="76" t="n">
        <v>40</v>
      </c>
      <c r="B44" s="77" t="n">
        <f aca="false">EOMONTH(Input!$C$7,A44)</f>
        <v>44135</v>
      </c>
      <c r="C44" s="76" t="n">
        <f aca="false">DATEDIF(Input!$C$23,$B44,"Y")</f>
        <v>43</v>
      </c>
      <c r="E44" s="78" t="n">
        <f aca="false">IF(AND($B44&gt;Input!$C$53,$B44&lt;Input!$C$25),Input!$C$54,0)</f>
        <v>0</v>
      </c>
    </row>
    <row r="45" customFormat="false" ht="12.8" hidden="false" customHeight="false" outlineLevel="0" collapsed="false">
      <c r="A45" s="76" t="n">
        <v>41</v>
      </c>
      <c r="B45" s="77" t="n">
        <f aca="false">EOMONTH(Input!$C$7,A45)</f>
        <v>44165</v>
      </c>
      <c r="C45" s="76" t="n">
        <f aca="false">DATEDIF(Input!$C$23,$B45,"Y")</f>
        <v>43</v>
      </c>
      <c r="E45" s="78" t="n">
        <f aca="false">IF(AND($B45&gt;Input!$C$53,$B45&lt;Input!$C$25),Input!$C$54,0)</f>
        <v>0</v>
      </c>
    </row>
    <row r="46" customFormat="false" ht="12.8" hidden="false" customHeight="false" outlineLevel="0" collapsed="false">
      <c r="A46" s="76" t="n">
        <v>42</v>
      </c>
      <c r="B46" s="77" t="n">
        <f aca="false">EOMONTH(Input!$C$7,A46)</f>
        <v>44196</v>
      </c>
      <c r="C46" s="76" t="n">
        <f aca="false">DATEDIF(Input!$C$23,$B46,"Y")</f>
        <v>43</v>
      </c>
      <c r="E46" s="78" t="n">
        <f aca="false">IF(AND($B46&gt;Input!$C$53,$B46&lt;Input!$C$25),Input!$C$54,0)</f>
        <v>0</v>
      </c>
    </row>
    <row r="47" customFormat="false" ht="12.8" hidden="false" customHeight="false" outlineLevel="0" collapsed="false">
      <c r="A47" s="76" t="n">
        <v>43</v>
      </c>
      <c r="B47" s="77" t="n">
        <f aca="false">EOMONTH(Input!$C$7,A47)</f>
        <v>44227</v>
      </c>
      <c r="C47" s="76" t="n">
        <f aca="false">DATEDIF(Input!$C$23,$B47,"Y")</f>
        <v>43</v>
      </c>
      <c r="E47" s="78" t="n">
        <f aca="false">IF(AND($B47&gt;Input!$C$53,$B47&lt;Input!$C$25),Input!$C$54,0)</f>
        <v>0</v>
      </c>
    </row>
    <row r="48" customFormat="false" ht="12.8" hidden="false" customHeight="false" outlineLevel="0" collapsed="false">
      <c r="A48" s="76" t="n">
        <v>44</v>
      </c>
      <c r="B48" s="77" t="n">
        <f aca="false">EOMONTH(Input!$C$7,A48)</f>
        <v>44255</v>
      </c>
      <c r="C48" s="76" t="n">
        <f aca="false">DATEDIF(Input!$C$23,$B48,"Y")</f>
        <v>43</v>
      </c>
      <c r="E48" s="78" t="n">
        <f aca="false">IF(AND($B48&gt;Input!$C$53,$B48&lt;Input!$C$25),Input!$C$54,0)</f>
        <v>0</v>
      </c>
    </row>
    <row r="49" customFormat="false" ht="12.8" hidden="false" customHeight="false" outlineLevel="0" collapsed="false">
      <c r="A49" s="76" t="n">
        <v>45</v>
      </c>
      <c r="B49" s="77" t="n">
        <f aca="false">EOMONTH(Input!$C$7,A49)</f>
        <v>44286</v>
      </c>
      <c r="C49" s="76" t="n">
        <f aca="false">DATEDIF(Input!$C$23,$B49,"Y")</f>
        <v>43</v>
      </c>
      <c r="E49" s="78" t="n">
        <f aca="false">IF(AND($B49&gt;Input!$C$53,$B49&lt;Input!$C$25),Input!$C$54,0)</f>
        <v>0</v>
      </c>
    </row>
    <row r="50" customFormat="false" ht="12.8" hidden="false" customHeight="false" outlineLevel="0" collapsed="false">
      <c r="A50" s="76" t="n">
        <v>46</v>
      </c>
      <c r="B50" s="77" t="n">
        <f aca="false">EOMONTH(Input!$C$7,A50)</f>
        <v>44316</v>
      </c>
      <c r="C50" s="76" t="n">
        <f aca="false">DATEDIF(Input!$C$23,$B50,"Y")</f>
        <v>43</v>
      </c>
      <c r="E50" s="78" t="n">
        <f aca="false">IF(AND($B50&gt;Input!$C$53,$B50&lt;Input!$C$25),Input!$C$54,0)</f>
        <v>0</v>
      </c>
    </row>
    <row r="51" customFormat="false" ht="12.8" hidden="false" customHeight="false" outlineLevel="0" collapsed="false">
      <c r="A51" s="76" t="n">
        <v>47</v>
      </c>
      <c r="B51" s="77" t="n">
        <f aca="false">EOMONTH(Input!$C$7,A51)</f>
        <v>44347</v>
      </c>
      <c r="C51" s="76" t="n">
        <f aca="false">DATEDIF(Input!$C$23,$B51,"Y")</f>
        <v>44</v>
      </c>
      <c r="E51" s="78" t="n">
        <f aca="false">IF(AND($B51&gt;Input!$C$53,$B51&lt;Input!$C$25),Input!$C$54,0)</f>
        <v>0</v>
      </c>
    </row>
    <row r="52" customFormat="false" ht="12.8" hidden="false" customHeight="false" outlineLevel="0" collapsed="false">
      <c r="A52" s="76" t="n">
        <v>48</v>
      </c>
      <c r="B52" s="77" t="n">
        <f aca="false">EOMONTH(Input!$C$7,A52)</f>
        <v>44377</v>
      </c>
      <c r="C52" s="76" t="n">
        <f aca="false">DATEDIF(Input!$C$23,$B52,"Y")</f>
        <v>44</v>
      </c>
      <c r="E52" s="78" t="n">
        <f aca="false">IF(AND($B52&gt;Input!$C$53,$B52&lt;Input!$C$25),Input!$C$54,0)</f>
        <v>0</v>
      </c>
    </row>
    <row r="53" customFormat="false" ht="12.8" hidden="false" customHeight="false" outlineLevel="0" collapsed="false">
      <c r="A53" s="76" t="n">
        <v>49</v>
      </c>
      <c r="B53" s="77" t="n">
        <f aca="false">EOMONTH(Input!$C$7,A53)</f>
        <v>44408</v>
      </c>
      <c r="C53" s="76" t="n">
        <f aca="false">DATEDIF(Input!$C$23,$B53,"Y")</f>
        <v>44</v>
      </c>
      <c r="E53" s="78" t="n">
        <f aca="false">IF(AND($B53&gt;Input!$C$53,$B53&lt;Input!$C$25),Input!$C$54,0)</f>
        <v>0</v>
      </c>
    </row>
    <row r="54" customFormat="false" ht="12.8" hidden="false" customHeight="false" outlineLevel="0" collapsed="false">
      <c r="A54" s="76" t="n">
        <v>50</v>
      </c>
      <c r="B54" s="77" t="n">
        <f aca="false">EOMONTH(Input!$C$7,A54)</f>
        <v>44439</v>
      </c>
      <c r="C54" s="76" t="n">
        <f aca="false">DATEDIF(Input!$C$23,$B54,"Y")</f>
        <v>44</v>
      </c>
      <c r="E54" s="78" t="n">
        <f aca="false">IF(AND($B54&gt;Input!$C$53,$B54&lt;Input!$C$25),Input!$C$54,0)</f>
        <v>0</v>
      </c>
    </row>
    <row r="55" customFormat="false" ht="12.8" hidden="false" customHeight="false" outlineLevel="0" collapsed="false">
      <c r="A55" s="76" t="n">
        <v>51</v>
      </c>
      <c r="B55" s="77" t="n">
        <f aca="false">EOMONTH(Input!$C$7,A55)</f>
        <v>44469</v>
      </c>
      <c r="C55" s="76" t="n">
        <f aca="false">DATEDIF(Input!$C$23,$B55,"Y")</f>
        <v>44</v>
      </c>
      <c r="E55" s="78" t="n">
        <f aca="false">IF(AND($B55&gt;Input!$C$53,$B55&lt;Input!$C$25),Input!$C$54,0)</f>
        <v>0</v>
      </c>
    </row>
    <row r="56" customFormat="false" ht="12.8" hidden="false" customHeight="false" outlineLevel="0" collapsed="false">
      <c r="A56" s="76" t="n">
        <v>52</v>
      </c>
      <c r="B56" s="77" t="n">
        <f aca="false">EOMONTH(Input!$C$7,A56)</f>
        <v>44500</v>
      </c>
      <c r="C56" s="76" t="n">
        <f aca="false">DATEDIF(Input!$C$23,$B56,"Y")</f>
        <v>44</v>
      </c>
      <c r="E56" s="78" t="n">
        <f aca="false">IF(AND($B56&gt;Input!$C$53,$B56&lt;Input!$C$25),Input!$C$54,0)</f>
        <v>0</v>
      </c>
    </row>
    <row r="57" customFormat="false" ht="12.8" hidden="false" customHeight="false" outlineLevel="0" collapsed="false">
      <c r="A57" s="76" t="n">
        <v>53</v>
      </c>
      <c r="B57" s="77" t="n">
        <f aca="false">EOMONTH(Input!$C$7,A57)</f>
        <v>44530</v>
      </c>
      <c r="C57" s="76" t="n">
        <f aca="false">DATEDIF(Input!$C$23,$B57,"Y")</f>
        <v>44</v>
      </c>
      <c r="E57" s="78" t="n">
        <f aca="false">IF(AND($B57&gt;Input!$C$53,$B57&lt;Input!$C$25),Input!$C$54,0)</f>
        <v>0</v>
      </c>
    </row>
    <row r="58" customFormat="false" ht="12.8" hidden="false" customHeight="false" outlineLevel="0" collapsed="false">
      <c r="A58" s="76" t="n">
        <v>54</v>
      </c>
      <c r="B58" s="77" t="n">
        <f aca="false">EOMONTH(Input!$C$7,A58)</f>
        <v>44561</v>
      </c>
      <c r="C58" s="76" t="n">
        <f aca="false">DATEDIF(Input!$C$23,$B58,"Y")</f>
        <v>44</v>
      </c>
      <c r="E58" s="78" t="n">
        <f aca="false">IF(AND($B58&gt;Input!$C$53,$B58&lt;Input!$C$25),Input!$C$54,0)</f>
        <v>0</v>
      </c>
    </row>
    <row r="59" customFormat="false" ht="12.8" hidden="false" customHeight="false" outlineLevel="0" collapsed="false">
      <c r="A59" s="76" t="n">
        <v>55</v>
      </c>
      <c r="B59" s="77" t="n">
        <f aca="false">EOMONTH(Input!$C$7,A59)</f>
        <v>44592</v>
      </c>
      <c r="C59" s="76" t="n">
        <f aca="false">DATEDIF(Input!$C$23,$B59,"Y")</f>
        <v>44</v>
      </c>
      <c r="E59" s="78" t="n">
        <f aca="false">IF(AND($B59&gt;Input!$C$53,$B59&lt;Input!$C$25),Input!$C$54,0)</f>
        <v>0</v>
      </c>
    </row>
    <row r="60" customFormat="false" ht="12.8" hidden="false" customHeight="false" outlineLevel="0" collapsed="false">
      <c r="A60" s="76" t="n">
        <v>56</v>
      </c>
      <c r="B60" s="77" t="n">
        <f aca="false">EOMONTH(Input!$C$7,A60)</f>
        <v>44620</v>
      </c>
      <c r="C60" s="76" t="n">
        <f aca="false">DATEDIF(Input!$C$23,$B60,"Y")</f>
        <v>44</v>
      </c>
      <c r="E60" s="78" t="n">
        <f aca="false">IF(AND($B60&gt;Input!$C$53,$B60&lt;Input!$C$25),Input!$C$54,0)</f>
        <v>0</v>
      </c>
    </row>
    <row r="61" customFormat="false" ht="12.8" hidden="false" customHeight="false" outlineLevel="0" collapsed="false">
      <c r="A61" s="76" t="n">
        <v>57</v>
      </c>
      <c r="B61" s="77" t="n">
        <f aca="false">EOMONTH(Input!$C$7,A61)</f>
        <v>44651</v>
      </c>
      <c r="C61" s="76" t="n">
        <f aca="false">DATEDIF(Input!$C$23,$B61,"Y")</f>
        <v>44</v>
      </c>
      <c r="E61" s="78" t="n">
        <f aca="false">IF(AND($B61&gt;Input!$C$53,$B61&lt;Input!$C$25),Input!$C$54,0)</f>
        <v>0</v>
      </c>
    </row>
    <row r="62" customFormat="false" ht="12.8" hidden="false" customHeight="false" outlineLevel="0" collapsed="false">
      <c r="A62" s="76" t="n">
        <v>58</v>
      </c>
      <c r="B62" s="77" t="n">
        <f aca="false">EOMONTH(Input!$C$7,A62)</f>
        <v>44681</v>
      </c>
      <c r="C62" s="76" t="n">
        <f aca="false">DATEDIF(Input!$C$23,$B62,"Y")</f>
        <v>44</v>
      </c>
      <c r="E62" s="78" t="n">
        <f aca="false">IF(AND($B62&gt;Input!$C$53,$B62&lt;Input!$C$25),Input!$C$54,0)</f>
        <v>0</v>
      </c>
    </row>
    <row r="63" customFormat="false" ht="12.8" hidden="false" customHeight="false" outlineLevel="0" collapsed="false">
      <c r="A63" s="76" t="n">
        <v>59</v>
      </c>
      <c r="B63" s="77" t="n">
        <f aca="false">EOMONTH(Input!$C$7,A63)</f>
        <v>44712</v>
      </c>
      <c r="C63" s="76" t="n">
        <f aca="false">DATEDIF(Input!$C$23,$B63,"Y")</f>
        <v>45</v>
      </c>
      <c r="E63" s="78" t="n">
        <f aca="false">IF(AND($B63&gt;Input!$C$53,$B63&lt;Input!$C$25),Input!$C$54,0)</f>
        <v>0</v>
      </c>
    </row>
    <row r="64" customFormat="false" ht="12.8" hidden="false" customHeight="false" outlineLevel="0" collapsed="false">
      <c r="A64" s="76" t="n">
        <v>60</v>
      </c>
      <c r="B64" s="77" t="n">
        <f aca="false">EOMONTH(Input!$C$7,A64)</f>
        <v>44742</v>
      </c>
      <c r="C64" s="76" t="n">
        <f aca="false">DATEDIF(Input!$C$23,$B64,"Y")</f>
        <v>45</v>
      </c>
      <c r="E64" s="78" t="n">
        <f aca="false">IF(AND($B64&gt;Input!$C$53,$B64&lt;Input!$C$25),Input!$C$54,0)</f>
        <v>0</v>
      </c>
    </row>
    <row r="65" customFormat="false" ht="12.8" hidden="false" customHeight="false" outlineLevel="0" collapsed="false">
      <c r="A65" s="76" t="n">
        <v>61</v>
      </c>
      <c r="B65" s="77" t="n">
        <f aca="false">EOMONTH(Input!$C$7,A65)</f>
        <v>44773</v>
      </c>
      <c r="C65" s="76" t="n">
        <f aca="false">DATEDIF(Input!$C$23,$B65,"Y")</f>
        <v>45</v>
      </c>
      <c r="E65" s="78" t="n">
        <f aca="false">IF(AND($B65&gt;Input!$C$53,$B65&lt;Input!$C$25),Input!$C$54,0)</f>
        <v>0</v>
      </c>
    </row>
    <row r="66" customFormat="false" ht="12.8" hidden="false" customHeight="false" outlineLevel="0" collapsed="false">
      <c r="A66" s="76" t="n">
        <v>62</v>
      </c>
      <c r="B66" s="77" t="n">
        <f aca="false">EOMONTH(Input!$C$7,A66)</f>
        <v>44804</v>
      </c>
      <c r="C66" s="76" t="n">
        <f aca="false">DATEDIF(Input!$C$23,$B66,"Y")</f>
        <v>45</v>
      </c>
      <c r="E66" s="78" t="n">
        <f aca="false">IF(AND($B66&gt;Input!$C$53,$B66&lt;Input!$C$25),Input!$C$54,0)</f>
        <v>0</v>
      </c>
    </row>
    <row r="67" customFormat="false" ht="12.8" hidden="false" customHeight="false" outlineLevel="0" collapsed="false">
      <c r="A67" s="76" t="n">
        <v>63</v>
      </c>
      <c r="B67" s="77" t="n">
        <f aca="false">EOMONTH(Input!$C$7,A67)</f>
        <v>44834</v>
      </c>
      <c r="C67" s="76" t="n">
        <f aca="false">DATEDIF(Input!$C$23,$B67,"Y")</f>
        <v>45</v>
      </c>
      <c r="E67" s="78" t="n">
        <f aca="false">IF(AND($B67&gt;Input!$C$53,$B67&lt;Input!$C$25),Input!$C$54,0)</f>
        <v>0</v>
      </c>
    </row>
    <row r="68" customFormat="false" ht="12.8" hidden="false" customHeight="false" outlineLevel="0" collapsed="false">
      <c r="A68" s="76" t="n">
        <v>64</v>
      </c>
      <c r="B68" s="77" t="n">
        <f aca="false">EOMONTH(Input!$C$7,A68)</f>
        <v>44865</v>
      </c>
      <c r="C68" s="76" t="n">
        <f aca="false">DATEDIF(Input!$C$23,$B68,"Y")</f>
        <v>45</v>
      </c>
      <c r="E68" s="78" t="n">
        <f aca="false">IF(AND($B68&gt;Input!$C$53,$B68&lt;Input!$C$25),Input!$C$54,0)</f>
        <v>0</v>
      </c>
    </row>
    <row r="69" customFormat="false" ht="12.8" hidden="false" customHeight="false" outlineLevel="0" collapsed="false">
      <c r="A69" s="76" t="n">
        <v>65</v>
      </c>
      <c r="B69" s="77" t="n">
        <f aca="false">EOMONTH(Input!$C$7,A69)</f>
        <v>44895</v>
      </c>
      <c r="C69" s="76" t="n">
        <f aca="false">DATEDIF(Input!$C$23,$B69,"Y")</f>
        <v>45</v>
      </c>
      <c r="E69" s="78" t="n">
        <f aca="false">IF(AND($B69&gt;Input!$C$53,$B69&lt;Input!$C$25),Input!$C$54,0)</f>
        <v>0</v>
      </c>
    </row>
    <row r="70" customFormat="false" ht="12.8" hidden="false" customHeight="false" outlineLevel="0" collapsed="false">
      <c r="A70" s="76" t="n">
        <v>66</v>
      </c>
      <c r="B70" s="77" t="n">
        <f aca="false">EOMONTH(Input!$C$7,A70)</f>
        <v>44926</v>
      </c>
      <c r="C70" s="76" t="n">
        <f aca="false">DATEDIF(Input!$C$23,$B70,"Y")</f>
        <v>45</v>
      </c>
      <c r="E70" s="78" t="n">
        <f aca="false">IF(AND($B70&gt;Input!$C$53,$B70&lt;Input!$C$25),Input!$C$54,0)</f>
        <v>0</v>
      </c>
    </row>
    <row r="71" customFormat="false" ht="12.8" hidden="false" customHeight="false" outlineLevel="0" collapsed="false">
      <c r="A71" s="76" t="n">
        <v>67</v>
      </c>
      <c r="B71" s="77" t="n">
        <f aca="false">EOMONTH(Input!$C$7,A71)</f>
        <v>44957</v>
      </c>
      <c r="C71" s="76" t="n">
        <f aca="false">DATEDIF(Input!$C$23,$B71,"Y")</f>
        <v>45</v>
      </c>
      <c r="E71" s="78" t="n">
        <f aca="false">IF(AND($B71&gt;Input!$C$53,$B71&lt;Input!$C$25),Input!$C$54,0)</f>
        <v>0</v>
      </c>
    </row>
    <row r="72" customFormat="false" ht="12.8" hidden="false" customHeight="false" outlineLevel="0" collapsed="false">
      <c r="A72" s="76" t="n">
        <v>68</v>
      </c>
      <c r="B72" s="77" t="n">
        <f aca="false">EOMONTH(Input!$C$7,A72)</f>
        <v>44985</v>
      </c>
      <c r="C72" s="76" t="n">
        <f aca="false">DATEDIF(Input!$C$23,$B72,"Y")</f>
        <v>45</v>
      </c>
      <c r="E72" s="78" t="n">
        <f aca="false">IF(AND($B72&gt;Input!$C$53,$B72&lt;Input!$C$25),Input!$C$54,0)</f>
        <v>0</v>
      </c>
    </row>
    <row r="73" customFormat="false" ht="12.8" hidden="false" customHeight="false" outlineLevel="0" collapsed="false">
      <c r="A73" s="76" t="n">
        <v>69</v>
      </c>
      <c r="B73" s="77" t="n">
        <f aca="false">EOMONTH(Input!$C$7,A73)</f>
        <v>45016</v>
      </c>
      <c r="C73" s="76" t="n">
        <f aca="false">DATEDIF(Input!$C$23,$B73,"Y")</f>
        <v>45</v>
      </c>
      <c r="E73" s="78" t="n">
        <f aca="false">IF(AND($B73&gt;Input!$C$53,$B73&lt;Input!$C$25),Input!$C$54,0)</f>
        <v>0</v>
      </c>
    </row>
    <row r="74" customFormat="false" ht="12.8" hidden="false" customHeight="false" outlineLevel="0" collapsed="false">
      <c r="A74" s="76" t="n">
        <v>70</v>
      </c>
      <c r="B74" s="77" t="n">
        <f aca="false">EOMONTH(Input!$C$7,A74)</f>
        <v>45046</v>
      </c>
      <c r="C74" s="76" t="n">
        <f aca="false">DATEDIF(Input!$C$23,$B74,"Y")</f>
        <v>45</v>
      </c>
      <c r="E74" s="78" t="n">
        <f aca="false">IF(AND($B74&gt;Input!$C$53,$B74&lt;Input!$C$25),Input!$C$54,0)</f>
        <v>0</v>
      </c>
    </row>
    <row r="75" customFormat="false" ht="12.8" hidden="false" customHeight="false" outlineLevel="0" collapsed="false">
      <c r="A75" s="76" t="n">
        <v>71</v>
      </c>
      <c r="B75" s="77" t="n">
        <f aca="false">EOMONTH(Input!$C$7,A75)</f>
        <v>45077</v>
      </c>
      <c r="C75" s="76" t="n">
        <f aca="false">DATEDIF(Input!$C$23,$B75,"Y")</f>
        <v>46</v>
      </c>
      <c r="E75" s="78" t="n">
        <f aca="false">IF(AND($B75&gt;Input!$C$53,$B75&lt;Input!$C$25),Input!$C$54,0)</f>
        <v>0</v>
      </c>
    </row>
    <row r="76" customFormat="false" ht="12.8" hidden="false" customHeight="false" outlineLevel="0" collapsed="false">
      <c r="A76" s="76" t="n">
        <v>72</v>
      </c>
      <c r="B76" s="77" t="n">
        <f aca="false">EOMONTH(Input!$C$7,A76)</f>
        <v>45107</v>
      </c>
      <c r="C76" s="76" t="n">
        <f aca="false">DATEDIF(Input!$C$23,$B76,"Y")</f>
        <v>46</v>
      </c>
      <c r="E76" s="78" t="n">
        <f aca="false">IF(AND($B76&gt;Input!$C$53,$B76&lt;Input!$C$25),Input!$C$54,0)</f>
        <v>0</v>
      </c>
    </row>
    <row r="77" customFormat="false" ht="12.8" hidden="false" customHeight="false" outlineLevel="0" collapsed="false">
      <c r="A77" s="76" t="n">
        <v>73</v>
      </c>
      <c r="B77" s="77" t="n">
        <f aca="false">EOMONTH(Input!$C$7,A77)</f>
        <v>45138</v>
      </c>
      <c r="C77" s="76" t="n">
        <f aca="false">DATEDIF(Input!$C$23,$B77,"Y")</f>
        <v>46</v>
      </c>
      <c r="E77" s="78" t="n">
        <f aca="false">IF(AND($B77&gt;Input!$C$53,$B77&lt;Input!$C$25),Input!$C$54,0)</f>
        <v>0</v>
      </c>
    </row>
    <row r="78" customFormat="false" ht="12.8" hidden="false" customHeight="false" outlineLevel="0" collapsed="false">
      <c r="A78" s="76" t="n">
        <v>74</v>
      </c>
      <c r="B78" s="77" t="n">
        <f aca="false">EOMONTH(Input!$C$7,A78)</f>
        <v>45169</v>
      </c>
      <c r="C78" s="76" t="n">
        <f aca="false">DATEDIF(Input!$C$23,$B78,"Y")</f>
        <v>46</v>
      </c>
      <c r="E78" s="78" t="n">
        <f aca="false">IF(AND($B78&gt;Input!$C$53,$B78&lt;Input!$C$25),Input!$C$54,0)</f>
        <v>0</v>
      </c>
    </row>
    <row r="79" customFormat="false" ht="12.8" hidden="false" customHeight="false" outlineLevel="0" collapsed="false">
      <c r="A79" s="76" t="n">
        <v>75</v>
      </c>
      <c r="B79" s="77" t="n">
        <f aca="false">EOMONTH(Input!$C$7,A79)</f>
        <v>45199</v>
      </c>
      <c r="C79" s="76" t="n">
        <f aca="false">DATEDIF(Input!$C$23,$B79,"Y")</f>
        <v>46</v>
      </c>
      <c r="E79" s="78" t="n">
        <f aca="false">IF(AND($B79&gt;Input!$C$53,$B79&lt;Input!$C$25),Input!$C$54,0)</f>
        <v>0</v>
      </c>
    </row>
    <row r="80" customFormat="false" ht="12.8" hidden="false" customHeight="false" outlineLevel="0" collapsed="false">
      <c r="A80" s="76" t="n">
        <v>76</v>
      </c>
      <c r="B80" s="77" t="n">
        <f aca="false">EOMONTH(Input!$C$7,A80)</f>
        <v>45230</v>
      </c>
      <c r="C80" s="76" t="n">
        <f aca="false">DATEDIF(Input!$C$23,$B80,"Y")</f>
        <v>46</v>
      </c>
      <c r="E80" s="78" t="n">
        <f aca="false">IF(AND($B80&gt;Input!$C$53,$B80&lt;Input!$C$25),Input!$C$54,0)</f>
        <v>0</v>
      </c>
    </row>
    <row r="81" customFormat="false" ht="12.8" hidden="false" customHeight="false" outlineLevel="0" collapsed="false">
      <c r="A81" s="76" t="n">
        <v>77</v>
      </c>
      <c r="B81" s="77" t="n">
        <f aca="false">EOMONTH(Input!$C$7,A81)</f>
        <v>45260</v>
      </c>
      <c r="C81" s="76" t="n">
        <f aca="false">DATEDIF(Input!$C$23,$B81,"Y")</f>
        <v>46</v>
      </c>
      <c r="E81" s="78" t="n">
        <f aca="false">IF(AND($B81&gt;Input!$C$53,$B81&lt;Input!$C$25),Input!$C$54,0)</f>
        <v>0</v>
      </c>
    </row>
    <row r="82" customFormat="false" ht="12.8" hidden="false" customHeight="false" outlineLevel="0" collapsed="false">
      <c r="A82" s="76" t="n">
        <v>78</v>
      </c>
      <c r="B82" s="77" t="n">
        <f aca="false">EOMONTH(Input!$C$7,A82)</f>
        <v>45291</v>
      </c>
      <c r="C82" s="76" t="n">
        <f aca="false">DATEDIF(Input!$C$23,$B82,"Y")</f>
        <v>46</v>
      </c>
      <c r="E82" s="78" t="n">
        <f aca="false">IF(AND($B82&gt;Input!$C$53,$B82&lt;Input!$C$25),Input!$C$54,0)</f>
        <v>0</v>
      </c>
    </row>
    <row r="83" customFormat="false" ht="12.8" hidden="false" customHeight="false" outlineLevel="0" collapsed="false">
      <c r="A83" s="76" t="n">
        <v>79</v>
      </c>
      <c r="B83" s="77" t="n">
        <f aca="false">EOMONTH(Input!$C$7,A83)</f>
        <v>45322</v>
      </c>
      <c r="C83" s="76" t="n">
        <f aca="false">DATEDIF(Input!$C$23,$B83,"Y")</f>
        <v>46</v>
      </c>
      <c r="E83" s="78" t="n">
        <f aca="false">IF(AND($B83&gt;Input!$C$53,$B83&lt;Input!$C$25),Input!$C$54,0)</f>
        <v>0</v>
      </c>
    </row>
    <row r="84" customFormat="false" ht="12.8" hidden="false" customHeight="false" outlineLevel="0" collapsed="false">
      <c r="A84" s="76" t="n">
        <v>80</v>
      </c>
      <c r="B84" s="77" t="n">
        <f aca="false">EOMONTH(Input!$C$7,A84)</f>
        <v>45351</v>
      </c>
      <c r="C84" s="76" t="n">
        <f aca="false">DATEDIF(Input!$C$23,$B84,"Y")</f>
        <v>46</v>
      </c>
      <c r="E84" s="78" t="n">
        <f aca="false">IF(AND($B84&gt;Input!$C$53,$B84&lt;Input!$C$25),Input!$C$54,0)</f>
        <v>0</v>
      </c>
    </row>
    <row r="85" customFormat="false" ht="12.8" hidden="false" customHeight="false" outlineLevel="0" collapsed="false">
      <c r="A85" s="76" t="n">
        <v>81</v>
      </c>
      <c r="B85" s="77" t="n">
        <f aca="false">EOMONTH(Input!$C$7,A85)</f>
        <v>45382</v>
      </c>
      <c r="C85" s="76" t="n">
        <f aca="false">DATEDIF(Input!$C$23,$B85,"Y")</f>
        <v>46</v>
      </c>
      <c r="E85" s="78" t="n">
        <f aca="false">IF(AND($B85&gt;Input!$C$53,$B85&lt;Input!$C$25),Input!$C$54,0)</f>
        <v>0</v>
      </c>
    </row>
    <row r="86" customFormat="false" ht="12.8" hidden="false" customHeight="false" outlineLevel="0" collapsed="false">
      <c r="A86" s="76" t="n">
        <v>82</v>
      </c>
      <c r="B86" s="77" t="n">
        <f aca="false">EOMONTH(Input!$C$7,A86)</f>
        <v>45412</v>
      </c>
      <c r="C86" s="76" t="n">
        <f aca="false">DATEDIF(Input!$C$23,$B86,"Y")</f>
        <v>46</v>
      </c>
      <c r="E86" s="78" t="n">
        <f aca="false">IF(AND($B86&gt;Input!$C$53,$B86&lt;Input!$C$25),Input!$C$54,0)</f>
        <v>0</v>
      </c>
    </row>
    <row r="87" customFormat="false" ht="12.8" hidden="false" customHeight="false" outlineLevel="0" collapsed="false">
      <c r="A87" s="76" t="n">
        <v>83</v>
      </c>
      <c r="B87" s="77" t="n">
        <f aca="false">EOMONTH(Input!$C$7,A87)</f>
        <v>45443</v>
      </c>
      <c r="C87" s="76" t="n">
        <f aca="false">DATEDIF(Input!$C$23,$B87,"Y")</f>
        <v>47</v>
      </c>
      <c r="E87" s="78" t="n">
        <f aca="false">IF(AND($B87&gt;Input!$C$53,$B87&lt;Input!$C$25),Input!$C$54,0)</f>
        <v>0</v>
      </c>
    </row>
    <row r="88" customFormat="false" ht="12.8" hidden="false" customHeight="false" outlineLevel="0" collapsed="false">
      <c r="A88" s="76" t="n">
        <v>84</v>
      </c>
      <c r="B88" s="77" t="n">
        <f aca="false">EOMONTH(Input!$C$7,A88)</f>
        <v>45473</v>
      </c>
      <c r="C88" s="76" t="n">
        <f aca="false">DATEDIF(Input!$C$23,$B88,"Y")</f>
        <v>47</v>
      </c>
      <c r="E88" s="78" t="n">
        <f aca="false">IF(AND($B88&gt;Input!$C$53,$B88&lt;Input!$C$25),Input!$C$54,0)</f>
        <v>0</v>
      </c>
    </row>
    <row r="89" customFormat="false" ht="12.8" hidden="false" customHeight="false" outlineLevel="0" collapsed="false">
      <c r="A89" s="76" t="n">
        <v>85</v>
      </c>
      <c r="B89" s="77" t="n">
        <f aca="false">EOMONTH(Input!$C$7,A89)</f>
        <v>45504</v>
      </c>
      <c r="C89" s="76" t="n">
        <f aca="false">DATEDIF(Input!$C$23,$B89,"Y")</f>
        <v>47</v>
      </c>
      <c r="E89" s="78" t="n">
        <f aca="false">IF(AND($B89&gt;Input!$C$53,$B89&lt;Input!$C$25),Input!$C$54,0)</f>
        <v>0</v>
      </c>
    </row>
    <row r="90" customFormat="false" ht="12.8" hidden="false" customHeight="false" outlineLevel="0" collapsed="false">
      <c r="A90" s="76" t="n">
        <v>86</v>
      </c>
      <c r="B90" s="77" t="n">
        <f aca="false">EOMONTH(Input!$C$7,A90)</f>
        <v>45535</v>
      </c>
      <c r="C90" s="76" t="n">
        <f aca="false">DATEDIF(Input!$C$23,$B90,"Y")</f>
        <v>47</v>
      </c>
      <c r="E90" s="78" t="n">
        <f aca="false">IF(AND($B90&gt;Input!$C$53,$B90&lt;Input!$C$25),Input!$C$54,0)</f>
        <v>0</v>
      </c>
    </row>
    <row r="91" customFormat="false" ht="12.8" hidden="false" customHeight="false" outlineLevel="0" collapsed="false">
      <c r="A91" s="76" t="n">
        <v>87</v>
      </c>
      <c r="B91" s="77" t="n">
        <f aca="false">EOMONTH(Input!$C$7,A91)</f>
        <v>45565</v>
      </c>
      <c r="C91" s="76" t="n">
        <f aca="false">DATEDIF(Input!$C$23,$B91,"Y")</f>
        <v>47</v>
      </c>
      <c r="E91" s="78" t="n">
        <f aca="false">IF(AND($B91&gt;Input!$C$53,$B91&lt;Input!$C$25),Input!$C$54,0)</f>
        <v>0</v>
      </c>
    </row>
    <row r="92" customFormat="false" ht="12.8" hidden="false" customHeight="false" outlineLevel="0" collapsed="false">
      <c r="A92" s="76" t="n">
        <v>88</v>
      </c>
      <c r="B92" s="77" t="n">
        <f aca="false">EOMONTH(Input!$C$7,A92)</f>
        <v>45596</v>
      </c>
      <c r="C92" s="76" t="n">
        <f aca="false">DATEDIF(Input!$C$23,$B92,"Y")</f>
        <v>47</v>
      </c>
      <c r="E92" s="78" t="n">
        <f aca="false">IF(AND($B92&gt;Input!$C$53,$B92&lt;Input!$C$25),Input!$C$54,0)</f>
        <v>0</v>
      </c>
    </row>
    <row r="93" customFormat="false" ht="12.8" hidden="false" customHeight="false" outlineLevel="0" collapsed="false">
      <c r="A93" s="76" t="n">
        <v>89</v>
      </c>
      <c r="B93" s="77" t="n">
        <f aca="false">EOMONTH(Input!$C$7,A93)</f>
        <v>45626</v>
      </c>
      <c r="C93" s="76" t="n">
        <f aca="false">DATEDIF(Input!$C$23,$B93,"Y")</f>
        <v>47</v>
      </c>
      <c r="E93" s="78" t="n">
        <f aca="false">IF(AND($B93&gt;Input!$C$53,$B93&lt;Input!$C$25),Input!$C$54,0)</f>
        <v>0</v>
      </c>
    </row>
    <row r="94" customFormat="false" ht="12.8" hidden="false" customHeight="false" outlineLevel="0" collapsed="false">
      <c r="A94" s="76" t="n">
        <v>90</v>
      </c>
      <c r="B94" s="77" t="n">
        <f aca="false">EOMONTH(Input!$C$7,A94)</f>
        <v>45657</v>
      </c>
      <c r="C94" s="76" t="n">
        <f aca="false">DATEDIF(Input!$C$23,$B94,"Y")</f>
        <v>47</v>
      </c>
      <c r="E94" s="78" t="n">
        <f aca="false">IF(AND($B94&gt;Input!$C$53,$B94&lt;Input!$C$25),Input!$C$54,0)</f>
        <v>0</v>
      </c>
    </row>
    <row r="95" customFormat="false" ht="12.8" hidden="false" customHeight="false" outlineLevel="0" collapsed="false">
      <c r="A95" s="76" t="n">
        <v>91</v>
      </c>
      <c r="B95" s="77" t="n">
        <f aca="false">EOMONTH(Input!$C$7,A95)</f>
        <v>45688</v>
      </c>
      <c r="C95" s="76" t="n">
        <f aca="false">DATEDIF(Input!$C$23,$B95,"Y")</f>
        <v>47</v>
      </c>
      <c r="E95" s="78" t="n">
        <f aca="false">IF(AND($B95&gt;Input!$C$53,$B95&lt;Input!$C$25),Input!$C$54,0)</f>
        <v>0</v>
      </c>
    </row>
    <row r="96" customFormat="false" ht="12.8" hidden="false" customHeight="false" outlineLevel="0" collapsed="false">
      <c r="A96" s="76" t="n">
        <v>92</v>
      </c>
      <c r="B96" s="77" t="n">
        <f aca="false">EOMONTH(Input!$C$7,A96)</f>
        <v>45716</v>
      </c>
      <c r="C96" s="76" t="n">
        <f aca="false">DATEDIF(Input!$C$23,$B96,"Y")</f>
        <v>47</v>
      </c>
      <c r="E96" s="78" t="n">
        <f aca="false">IF(AND($B96&gt;Input!$C$53,$B96&lt;Input!$C$25),Input!$C$54,0)</f>
        <v>0</v>
      </c>
    </row>
    <row r="97" customFormat="false" ht="12.8" hidden="false" customHeight="false" outlineLevel="0" collapsed="false">
      <c r="A97" s="76" t="n">
        <v>93</v>
      </c>
      <c r="B97" s="77" t="n">
        <f aca="false">EOMONTH(Input!$C$7,A97)</f>
        <v>45747</v>
      </c>
      <c r="C97" s="76" t="n">
        <f aca="false">DATEDIF(Input!$C$23,$B97,"Y")</f>
        <v>47</v>
      </c>
      <c r="E97" s="78" t="n">
        <f aca="false">IF(AND($B97&gt;Input!$C$53,$B97&lt;Input!$C$25),Input!$C$54,0)</f>
        <v>0</v>
      </c>
    </row>
    <row r="98" customFormat="false" ht="12.8" hidden="false" customHeight="false" outlineLevel="0" collapsed="false">
      <c r="A98" s="76" t="n">
        <v>94</v>
      </c>
      <c r="B98" s="77" t="n">
        <f aca="false">EOMONTH(Input!$C$7,A98)</f>
        <v>45777</v>
      </c>
      <c r="C98" s="76" t="n">
        <f aca="false">DATEDIF(Input!$C$23,$B98,"Y")</f>
        <v>47</v>
      </c>
      <c r="E98" s="78" t="n">
        <f aca="false">IF(AND($B98&gt;Input!$C$53,$B98&lt;Input!$C$25),Input!$C$54,0)</f>
        <v>0</v>
      </c>
    </row>
    <row r="99" customFormat="false" ht="12.8" hidden="false" customHeight="false" outlineLevel="0" collapsed="false">
      <c r="A99" s="76" t="n">
        <v>95</v>
      </c>
      <c r="B99" s="77" t="n">
        <f aca="false">EOMONTH(Input!$C$7,A99)</f>
        <v>45808</v>
      </c>
      <c r="C99" s="76" t="n">
        <f aca="false">DATEDIF(Input!$C$23,$B99,"Y")</f>
        <v>48</v>
      </c>
      <c r="E99" s="78" t="n">
        <f aca="false">IF(AND($B99&gt;Input!$C$53,$B99&lt;Input!$C$25),Input!$C$54,0)</f>
        <v>0</v>
      </c>
    </row>
    <row r="100" customFormat="false" ht="12.8" hidden="false" customHeight="false" outlineLevel="0" collapsed="false">
      <c r="A100" s="76" t="n">
        <v>96</v>
      </c>
      <c r="B100" s="77" t="n">
        <f aca="false">EOMONTH(Input!$C$7,A100)</f>
        <v>45838</v>
      </c>
      <c r="C100" s="76" t="n">
        <f aca="false">DATEDIF(Input!$C$23,$B100,"Y")</f>
        <v>48</v>
      </c>
      <c r="E100" s="78" t="n">
        <f aca="false">IF(AND($B100&gt;Input!$C$53,$B100&lt;Input!$C$25),Input!$C$54,0)</f>
        <v>0</v>
      </c>
    </row>
    <row r="101" customFormat="false" ht="12.8" hidden="false" customHeight="false" outlineLevel="0" collapsed="false">
      <c r="A101" s="76" t="n">
        <v>97</v>
      </c>
      <c r="B101" s="77" t="n">
        <f aca="false">EOMONTH(Input!$C$7,A101)</f>
        <v>45869</v>
      </c>
      <c r="C101" s="76" t="n">
        <f aca="false">DATEDIF(Input!$C$23,$B101,"Y")</f>
        <v>48</v>
      </c>
      <c r="E101" s="78" t="n">
        <f aca="false">IF(AND($B101&gt;Input!$C$53,$B101&lt;Input!$C$25),Input!$C$54,0)</f>
        <v>0</v>
      </c>
    </row>
    <row r="102" customFormat="false" ht="12.8" hidden="false" customHeight="false" outlineLevel="0" collapsed="false">
      <c r="A102" s="76" t="n">
        <v>98</v>
      </c>
      <c r="B102" s="77" t="n">
        <f aca="false">EOMONTH(Input!$C$7,A102)</f>
        <v>45900</v>
      </c>
      <c r="C102" s="76" t="n">
        <f aca="false">DATEDIF(Input!$C$23,$B102,"Y")</f>
        <v>48</v>
      </c>
      <c r="E102" s="78" t="n">
        <f aca="false">IF(AND($B102&gt;Input!$C$53,$B102&lt;Input!$C$25),Input!$C$54,0)</f>
        <v>0</v>
      </c>
    </row>
    <row r="103" customFormat="false" ht="12.8" hidden="false" customHeight="false" outlineLevel="0" collapsed="false">
      <c r="A103" s="76" t="n">
        <v>99</v>
      </c>
      <c r="B103" s="77" t="n">
        <f aca="false">EOMONTH(Input!$C$7,A103)</f>
        <v>45930</v>
      </c>
      <c r="C103" s="76" t="n">
        <f aca="false">DATEDIF(Input!$C$23,$B103,"Y")</f>
        <v>48</v>
      </c>
      <c r="E103" s="78" t="n">
        <f aca="false">IF(AND($B103&gt;Input!$C$53,$B103&lt;Input!$C$25),Input!$C$54,0)</f>
        <v>0</v>
      </c>
    </row>
    <row r="104" customFormat="false" ht="12.8" hidden="false" customHeight="false" outlineLevel="0" collapsed="false">
      <c r="A104" s="76" t="n">
        <v>100</v>
      </c>
      <c r="B104" s="77" t="n">
        <f aca="false">EOMONTH(Input!$C$7,A104)</f>
        <v>45961</v>
      </c>
      <c r="C104" s="76" t="n">
        <f aca="false">DATEDIF(Input!$C$23,$B104,"Y")</f>
        <v>48</v>
      </c>
      <c r="E104" s="78" t="n">
        <f aca="false">IF(AND($B104&gt;Input!$C$53,$B104&lt;Input!$C$25),Input!$C$54,0)</f>
        <v>0</v>
      </c>
    </row>
    <row r="105" customFormat="false" ht="12.8" hidden="false" customHeight="false" outlineLevel="0" collapsed="false">
      <c r="A105" s="76" t="n">
        <v>101</v>
      </c>
      <c r="B105" s="77" t="n">
        <f aca="false">EOMONTH(Input!$C$7,A105)</f>
        <v>45991</v>
      </c>
      <c r="C105" s="76" t="n">
        <f aca="false">DATEDIF(Input!$C$23,$B105,"Y")</f>
        <v>48</v>
      </c>
      <c r="E105" s="78" t="n">
        <f aca="false">IF(AND($B105&gt;Input!$C$53,$B105&lt;Input!$C$25),Input!$C$54,0)</f>
        <v>0</v>
      </c>
    </row>
    <row r="106" customFormat="false" ht="12.8" hidden="false" customHeight="false" outlineLevel="0" collapsed="false">
      <c r="A106" s="76" t="n">
        <v>102</v>
      </c>
      <c r="B106" s="77" t="n">
        <f aca="false">EOMONTH(Input!$C$7,A106)</f>
        <v>46022</v>
      </c>
      <c r="C106" s="76" t="n">
        <f aca="false">DATEDIF(Input!$C$23,$B106,"Y")</f>
        <v>48</v>
      </c>
      <c r="E106" s="78" t="n">
        <f aca="false">IF(AND($B106&gt;Input!$C$53,$B106&lt;Input!$C$25),Input!$C$54,0)</f>
        <v>0</v>
      </c>
    </row>
    <row r="107" customFormat="false" ht="12.8" hidden="false" customHeight="false" outlineLevel="0" collapsed="false">
      <c r="A107" s="76" t="n">
        <v>103</v>
      </c>
      <c r="B107" s="77" t="n">
        <f aca="false">EOMONTH(Input!$C$7,A107)</f>
        <v>46053</v>
      </c>
      <c r="C107" s="76" t="n">
        <f aca="false">DATEDIF(Input!$C$23,$B107,"Y")</f>
        <v>48</v>
      </c>
      <c r="E107" s="78" t="n">
        <f aca="false">IF(AND($B107&gt;Input!$C$53,$B107&lt;Input!$C$25),Input!$C$54,0)</f>
        <v>0</v>
      </c>
    </row>
    <row r="108" customFormat="false" ht="12.8" hidden="false" customHeight="false" outlineLevel="0" collapsed="false">
      <c r="A108" s="76" t="n">
        <v>104</v>
      </c>
      <c r="B108" s="77" t="n">
        <f aca="false">EOMONTH(Input!$C$7,A108)</f>
        <v>46081</v>
      </c>
      <c r="C108" s="76" t="n">
        <f aca="false">DATEDIF(Input!$C$23,$B108,"Y")</f>
        <v>48</v>
      </c>
      <c r="E108" s="78" t="n">
        <f aca="false">IF(AND($B108&gt;Input!$C$53,$B108&lt;Input!$C$25),Input!$C$54,0)</f>
        <v>0</v>
      </c>
    </row>
    <row r="109" customFormat="false" ht="12.8" hidden="false" customHeight="false" outlineLevel="0" collapsed="false">
      <c r="A109" s="76" t="n">
        <v>105</v>
      </c>
      <c r="B109" s="77" t="n">
        <f aca="false">EOMONTH(Input!$C$7,A109)</f>
        <v>46112</v>
      </c>
      <c r="C109" s="76" t="n">
        <f aca="false">DATEDIF(Input!$C$23,$B109,"Y")</f>
        <v>48</v>
      </c>
      <c r="E109" s="78" t="n">
        <f aca="false">IF(AND($B109&gt;Input!$C$53,$B109&lt;Input!$C$25),Input!$C$54,0)</f>
        <v>0</v>
      </c>
    </row>
    <row r="110" customFormat="false" ht="12.8" hidden="false" customHeight="false" outlineLevel="0" collapsed="false">
      <c r="A110" s="76" t="n">
        <v>106</v>
      </c>
      <c r="B110" s="77" t="n">
        <f aca="false">EOMONTH(Input!$C$7,A110)</f>
        <v>46142</v>
      </c>
      <c r="C110" s="76" t="n">
        <f aca="false">DATEDIF(Input!$C$23,$B110,"Y")</f>
        <v>48</v>
      </c>
      <c r="E110" s="78" t="n">
        <f aca="false">IF(AND($B110&gt;Input!$C$53,$B110&lt;Input!$C$25),Input!$C$54,0)</f>
        <v>0</v>
      </c>
    </row>
    <row r="111" customFormat="false" ht="12.8" hidden="false" customHeight="false" outlineLevel="0" collapsed="false">
      <c r="A111" s="76" t="n">
        <v>107</v>
      </c>
      <c r="B111" s="77" t="n">
        <f aca="false">EOMONTH(Input!$C$7,A111)</f>
        <v>46173</v>
      </c>
      <c r="C111" s="76" t="n">
        <f aca="false">DATEDIF(Input!$C$23,$B111,"Y")</f>
        <v>49</v>
      </c>
      <c r="E111" s="78" t="n">
        <f aca="false">IF(AND($B111&gt;Input!$C$53,$B111&lt;Input!$C$25),Input!$C$54,0)</f>
        <v>0</v>
      </c>
    </row>
    <row r="112" customFormat="false" ht="12.8" hidden="false" customHeight="false" outlineLevel="0" collapsed="false">
      <c r="A112" s="76" t="n">
        <v>108</v>
      </c>
      <c r="B112" s="77" t="n">
        <f aca="false">EOMONTH(Input!$C$7,A112)</f>
        <v>46203</v>
      </c>
      <c r="C112" s="76" t="n">
        <f aca="false">DATEDIF(Input!$C$23,$B112,"Y")</f>
        <v>49</v>
      </c>
      <c r="E112" s="78" t="n">
        <f aca="false">IF(AND($B112&gt;Input!$C$53,$B112&lt;Input!$C$25),Input!$C$54,0)</f>
        <v>0</v>
      </c>
    </row>
    <row r="113" customFormat="false" ht="12.8" hidden="false" customHeight="false" outlineLevel="0" collapsed="false">
      <c r="A113" s="76" t="n">
        <v>109</v>
      </c>
      <c r="B113" s="77" t="n">
        <f aca="false">EOMONTH(Input!$C$7,A113)</f>
        <v>46234</v>
      </c>
      <c r="C113" s="76" t="n">
        <f aca="false">DATEDIF(Input!$C$23,$B113,"Y")</f>
        <v>49</v>
      </c>
      <c r="E113" s="78" t="n">
        <f aca="false">IF(AND($B113&gt;Input!$C$53,$B113&lt;Input!$C$25),Input!$C$54,0)</f>
        <v>0</v>
      </c>
    </row>
    <row r="114" customFormat="false" ht="12.8" hidden="false" customHeight="false" outlineLevel="0" collapsed="false">
      <c r="A114" s="76" t="n">
        <v>110</v>
      </c>
      <c r="B114" s="77" t="n">
        <f aca="false">EOMONTH(Input!$C$7,A114)</f>
        <v>46265</v>
      </c>
      <c r="C114" s="76" t="n">
        <f aca="false">DATEDIF(Input!$C$23,$B114,"Y")</f>
        <v>49</v>
      </c>
      <c r="E114" s="78" t="n">
        <f aca="false">IF(AND($B114&gt;Input!$C$53,$B114&lt;Input!$C$25),Input!$C$54,0)</f>
        <v>0</v>
      </c>
    </row>
    <row r="115" customFormat="false" ht="12.8" hidden="false" customHeight="false" outlineLevel="0" collapsed="false">
      <c r="A115" s="76" t="n">
        <v>111</v>
      </c>
      <c r="B115" s="77" t="n">
        <f aca="false">EOMONTH(Input!$C$7,A115)</f>
        <v>46295</v>
      </c>
      <c r="C115" s="76" t="n">
        <f aca="false">DATEDIF(Input!$C$23,$B115,"Y")</f>
        <v>49</v>
      </c>
      <c r="E115" s="78" t="n">
        <f aca="false">IF(AND($B115&gt;Input!$C$53,$B115&lt;Input!$C$25),Input!$C$54,0)</f>
        <v>0</v>
      </c>
    </row>
    <row r="116" customFormat="false" ht="12.8" hidden="false" customHeight="false" outlineLevel="0" collapsed="false">
      <c r="A116" s="76" t="n">
        <v>112</v>
      </c>
      <c r="B116" s="77" t="n">
        <f aca="false">EOMONTH(Input!$C$7,A116)</f>
        <v>46326</v>
      </c>
      <c r="C116" s="76" t="n">
        <f aca="false">DATEDIF(Input!$C$23,$B116,"Y")</f>
        <v>49</v>
      </c>
      <c r="E116" s="78" t="n">
        <f aca="false">IF(AND($B116&gt;Input!$C$53,$B116&lt;Input!$C$25),Input!$C$54,0)</f>
        <v>0</v>
      </c>
    </row>
    <row r="117" customFormat="false" ht="12.8" hidden="false" customHeight="false" outlineLevel="0" collapsed="false">
      <c r="A117" s="76" t="n">
        <v>113</v>
      </c>
      <c r="B117" s="77" t="n">
        <f aca="false">EOMONTH(Input!$C$7,A117)</f>
        <v>46356</v>
      </c>
      <c r="C117" s="76" t="n">
        <f aca="false">DATEDIF(Input!$C$23,$B117,"Y")</f>
        <v>49</v>
      </c>
      <c r="E117" s="78" t="n">
        <f aca="false">IF(AND($B117&gt;Input!$C$53,$B117&lt;Input!$C$25),Input!$C$54,0)</f>
        <v>0</v>
      </c>
    </row>
    <row r="118" customFormat="false" ht="12.8" hidden="false" customHeight="false" outlineLevel="0" collapsed="false">
      <c r="A118" s="76" t="n">
        <v>114</v>
      </c>
      <c r="B118" s="77" t="n">
        <f aca="false">EOMONTH(Input!$C$7,A118)</f>
        <v>46387</v>
      </c>
      <c r="C118" s="76" t="n">
        <f aca="false">DATEDIF(Input!$C$23,$B118,"Y")</f>
        <v>49</v>
      </c>
      <c r="E118" s="78" t="n">
        <f aca="false">IF(AND($B118&gt;Input!$C$53,$B118&lt;Input!$C$25),Input!$C$54,0)</f>
        <v>0</v>
      </c>
    </row>
    <row r="119" customFormat="false" ht="12.8" hidden="false" customHeight="false" outlineLevel="0" collapsed="false">
      <c r="A119" s="76" t="n">
        <v>115</v>
      </c>
      <c r="B119" s="77" t="n">
        <f aca="false">EOMONTH(Input!$C$7,A119)</f>
        <v>46418</v>
      </c>
      <c r="C119" s="76" t="n">
        <f aca="false">DATEDIF(Input!$C$23,$B119,"Y")</f>
        <v>49</v>
      </c>
      <c r="E119" s="78" t="n">
        <f aca="false">IF(AND($B119&gt;Input!$C$53,$B119&lt;Input!$C$25),Input!$C$54,0)</f>
        <v>0</v>
      </c>
    </row>
    <row r="120" customFormat="false" ht="12.8" hidden="false" customHeight="false" outlineLevel="0" collapsed="false">
      <c r="A120" s="76" t="n">
        <v>116</v>
      </c>
      <c r="B120" s="77" t="n">
        <f aca="false">EOMONTH(Input!$C$7,A120)</f>
        <v>46446</v>
      </c>
      <c r="C120" s="76" t="n">
        <f aca="false">DATEDIF(Input!$C$23,$B120,"Y")</f>
        <v>49</v>
      </c>
      <c r="E120" s="78" t="n">
        <f aca="false">IF(AND($B120&gt;Input!$C$53,$B120&lt;Input!$C$25),Input!$C$54,0)</f>
        <v>0</v>
      </c>
    </row>
    <row r="121" customFormat="false" ht="12.8" hidden="false" customHeight="false" outlineLevel="0" collapsed="false">
      <c r="A121" s="76" t="n">
        <v>117</v>
      </c>
      <c r="B121" s="77" t="n">
        <f aca="false">EOMONTH(Input!$C$7,A121)</f>
        <v>46477</v>
      </c>
      <c r="C121" s="76" t="n">
        <f aca="false">DATEDIF(Input!$C$23,$B121,"Y")</f>
        <v>49</v>
      </c>
      <c r="E121" s="78" t="n">
        <f aca="false">IF(AND($B121&gt;Input!$C$53,$B121&lt;Input!$C$25),Input!$C$54,0)</f>
        <v>0</v>
      </c>
    </row>
    <row r="122" customFormat="false" ht="12.8" hidden="false" customHeight="false" outlineLevel="0" collapsed="false">
      <c r="A122" s="76" t="n">
        <v>118</v>
      </c>
      <c r="B122" s="77" t="n">
        <f aca="false">EOMONTH(Input!$C$7,A122)</f>
        <v>46507</v>
      </c>
      <c r="C122" s="76" t="n">
        <f aca="false">DATEDIF(Input!$C$23,$B122,"Y")</f>
        <v>49</v>
      </c>
      <c r="E122" s="78" t="n">
        <f aca="false">IF(AND($B122&gt;Input!$C$53,$B122&lt;Input!$C$25),Input!$C$54,0)</f>
        <v>0</v>
      </c>
    </row>
    <row r="123" customFormat="false" ht="12.8" hidden="false" customHeight="false" outlineLevel="0" collapsed="false">
      <c r="A123" s="76" t="n">
        <v>119</v>
      </c>
      <c r="B123" s="77" t="n">
        <f aca="false">EOMONTH(Input!$C$7,A123)</f>
        <v>46538</v>
      </c>
      <c r="C123" s="76" t="n">
        <f aca="false">DATEDIF(Input!$C$23,$B123,"Y")</f>
        <v>50</v>
      </c>
      <c r="E123" s="78" t="n">
        <f aca="false">IF(AND($B123&gt;Input!$C$53,$B123&lt;Input!$C$25),Input!$C$54,0)</f>
        <v>0</v>
      </c>
    </row>
    <row r="124" customFormat="false" ht="12.8" hidden="false" customHeight="false" outlineLevel="0" collapsed="false">
      <c r="A124" s="76" t="n">
        <v>120</v>
      </c>
      <c r="B124" s="77" t="n">
        <f aca="false">EOMONTH(Input!$C$7,A124)</f>
        <v>46568</v>
      </c>
      <c r="C124" s="76" t="n">
        <f aca="false">DATEDIF(Input!$C$23,$B124,"Y")</f>
        <v>50</v>
      </c>
      <c r="E124" s="78" t="n">
        <f aca="false">IF(AND($B124&gt;Input!$C$53,$B124&lt;Input!$C$25),Input!$C$54,0)</f>
        <v>0</v>
      </c>
    </row>
    <row r="125" customFormat="false" ht="12.8" hidden="false" customHeight="false" outlineLevel="0" collapsed="false">
      <c r="A125" s="76" t="n">
        <v>121</v>
      </c>
      <c r="B125" s="77" t="n">
        <f aca="false">EOMONTH(Input!$C$7,A125)</f>
        <v>46599</v>
      </c>
      <c r="C125" s="76" t="n">
        <f aca="false">DATEDIF(Input!$C$23,$B125,"Y")</f>
        <v>50</v>
      </c>
      <c r="E125" s="78" t="n">
        <f aca="false">IF(AND($B125&gt;Input!$C$53,$B125&lt;Input!$C$25),Input!$C$54,0)</f>
        <v>0</v>
      </c>
    </row>
    <row r="126" customFormat="false" ht="12.8" hidden="false" customHeight="false" outlineLevel="0" collapsed="false">
      <c r="A126" s="76" t="n">
        <v>122</v>
      </c>
      <c r="B126" s="77" t="n">
        <f aca="false">EOMONTH(Input!$C$7,A126)</f>
        <v>46630</v>
      </c>
      <c r="C126" s="76" t="n">
        <f aca="false">DATEDIF(Input!$C$23,$B126,"Y")</f>
        <v>50</v>
      </c>
      <c r="E126" s="78" t="n">
        <f aca="false">IF(AND($B126&gt;Input!$C$53,$B126&lt;Input!$C$25),Input!$C$54,0)</f>
        <v>0</v>
      </c>
    </row>
    <row r="127" customFormat="false" ht="12.8" hidden="false" customHeight="false" outlineLevel="0" collapsed="false">
      <c r="A127" s="76" t="n">
        <v>123</v>
      </c>
      <c r="B127" s="77" t="n">
        <f aca="false">EOMONTH(Input!$C$7,A127)</f>
        <v>46660</v>
      </c>
      <c r="C127" s="76" t="n">
        <f aca="false">DATEDIF(Input!$C$23,$B127,"Y")</f>
        <v>50</v>
      </c>
      <c r="E127" s="78" t="n">
        <f aca="false">IF(AND($B127&gt;Input!$C$53,$B127&lt;Input!$C$25),Input!$C$54,0)</f>
        <v>0</v>
      </c>
    </row>
    <row r="128" customFormat="false" ht="12.8" hidden="false" customHeight="false" outlineLevel="0" collapsed="false">
      <c r="A128" s="76" t="n">
        <v>124</v>
      </c>
      <c r="B128" s="77" t="n">
        <f aca="false">EOMONTH(Input!$C$7,A128)</f>
        <v>46691</v>
      </c>
      <c r="C128" s="76" t="n">
        <f aca="false">DATEDIF(Input!$C$23,$B128,"Y")</f>
        <v>50</v>
      </c>
      <c r="E128" s="78" t="n">
        <f aca="false">IF(AND($B128&gt;Input!$C$53,$B128&lt;Input!$C$25),Input!$C$54,0)</f>
        <v>0</v>
      </c>
    </row>
    <row r="129" customFormat="false" ht="12.8" hidden="false" customHeight="false" outlineLevel="0" collapsed="false">
      <c r="A129" s="76" t="n">
        <v>125</v>
      </c>
      <c r="B129" s="77" t="n">
        <f aca="false">EOMONTH(Input!$C$7,A129)</f>
        <v>46721</v>
      </c>
      <c r="C129" s="76" t="n">
        <f aca="false">DATEDIF(Input!$C$23,$B129,"Y")</f>
        <v>50</v>
      </c>
      <c r="E129" s="78" t="n">
        <f aca="false">IF(AND($B129&gt;Input!$C$53,$B129&lt;Input!$C$25),Input!$C$54,0)</f>
        <v>0</v>
      </c>
    </row>
    <row r="130" customFormat="false" ht="12.8" hidden="false" customHeight="false" outlineLevel="0" collapsed="false">
      <c r="A130" s="76" t="n">
        <v>126</v>
      </c>
      <c r="B130" s="77" t="n">
        <f aca="false">EOMONTH(Input!$C$7,A130)</f>
        <v>46752</v>
      </c>
      <c r="C130" s="76" t="n">
        <f aca="false">DATEDIF(Input!$C$23,$B130,"Y")</f>
        <v>50</v>
      </c>
      <c r="E130" s="78" t="n">
        <f aca="false">IF(AND($B130&gt;Input!$C$53,$B130&lt;Input!$C$25),Input!$C$54,0)</f>
        <v>0</v>
      </c>
    </row>
    <row r="131" customFormat="false" ht="12.8" hidden="false" customHeight="false" outlineLevel="0" collapsed="false">
      <c r="A131" s="76" t="n">
        <v>127</v>
      </c>
      <c r="B131" s="77" t="n">
        <f aca="false">EOMONTH(Input!$C$7,A131)</f>
        <v>46783</v>
      </c>
      <c r="C131" s="76" t="n">
        <f aca="false">DATEDIF(Input!$C$23,$B131,"Y")</f>
        <v>50</v>
      </c>
      <c r="E131" s="78" t="n">
        <f aca="false">IF(AND($B131&gt;Input!$C$53,$B131&lt;Input!$C$25),Input!$C$54,0)</f>
        <v>0</v>
      </c>
    </row>
    <row r="132" customFormat="false" ht="12.8" hidden="false" customHeight="false" outlineLevel="0" collapsed="false">
      <c r="A132" s="76" t="n">
        <v>128</v>
      </c>
      <c r="B132" s="77" t="n">
        <f aca="false">EOMONTH(Input!$C$7,A132)</f>
        <v>46812</v>
      </c>
      <c r="C132" s="76" t="n">
        <f aca="false">DATEDIF(Input!$C$23,$B132,"Y")</f>
        <v>50</v>
      </c>
      <c r="E132" s="78" t="n">
        <f aca="false">IF(AND($B132&gt;Input!$C$53,$B132&lt;Input!$C$25),Input!$C$54,0)</f>
        <v>0</v>
      </c>
    </row>
    <row r="133" customFormat="false" ht="12.8" hidden="false" customHeight="false" outlineLevel="0" collapsed="false">
      <c r="A133" s="76" t="n">
        <v>129</v>
      </c>
      <c r="B133" s="77" t="n">
        <f aca="false">EOMONTH(Input!$C$7,A133)</f>
        <v>46843</v>
      </c>
      <c r="C133" s="76" t="n">
        <f aca="false">DATEDIF(Input!$C$23,$B133,"Y")</f>
        <v>50</v>
      </c>
      <c r="E133" s="78" t="n">
        <f aca="false">IF(AND($B133&gt;Input!$C$53,$B133&lt;Input!$C$25),Input!$C$54,0)</f>
        <v>0</v>
      </c>
    </row>
    <row r="134" customFormat="false" ht="12.8" hidden="false" customHeight="false" outlineLevel="0" collapsed="false">
      <c r="A134" s="76" t="n">
        <v>130</v>
      </c>
      <c r="B134" s="77" t="n">
        <f aca="false">EOMONTH(Input!$C$7,A134)</f>
        <v>46873</v>
      </c>
      <c r="C134" s="76" t="n">
        <f aca="false">DATEDIF(Input!$C$23,$B134,"Y")</f>
        <v>50</v>
      </c>
      <c r="E134" s="78" t="n">
        <f aca="false">IF(AND($B134&gt;Input!$C$53,$B134&lt;Input!$C$25),Input!$C$54,0)</f>
        <v>0</v>
      </c>
    </row>
    <row r="135" customFormat="false" ht="12.8" hidden="false" customHeight="false" outlineLevel="0" collapsed="false">
      <c r="A135" s="76" t="n">
        <v>131</v>
      </c>
      <c r="B135" s="77" t="n">
        <f aca="false">EOMONTH(Input!$C$7,A135)</f>
        <v>46904</v>
      </c>
      <c r="C135" s="76" t="n">
        <f aca="false">DATEDIF(Input!$C$23,$B135,"Y")</f>
        <v>51</v>
      </c>
      <c r="E135" s="78" t="n">
        <f aca="false">IF(AND($B135&gt;Input!$C$53,$B135&lt;Input!$C$25),Input!$C$54,0)</f>
        <v>0</v>
      </c>
    </row>
    <row r="136" customFormat="false" ht="12.8" hidden="false" customHeight="false" outlineLevel="0" collapsed="false">
      <c r="A136" s="76" t="n">
        <v>132</v>
      </c>
      <c r="B136" s="77" t="n">
        <f aca="false">EOMONTH(Input!$C$7,A136)</f>
        <v>46934</v>
      </c>
      <c r="C136" s="76" t="n">
        <f aca="false">DATEDIF(Input!$C$23,$B136,"Y")</f>
        <v>51</v>
      </c>
      <c r="E136" s="78" t="n">
        <f aca="false">IF(AND($B136&gt;Input!$C$53,$B136&lt;Input!$C$25),Input!$C$54,0)</f>
        <v>0</v>
      </c>
    </row>
    <row r="137" customFormat="false" ht="12.8" hidden="false" customHeight="false" outlineLevel="0" collapsed="false">
      <c r="A137" s="76" t="n">
        <v>133</v>
      </c>
      <c r="B137" s="77" t="n">
        <f aca="false">EOMONTH(Input!$C$7,A137)</f>
        <v>46965</v>
      </c>
      <c r="C137" s="76" t="n">
        <f aca="false">DATEDIF(Input!$C$23,$B137,"Y")</f>
        <v>51</v>
      </c>
      <c r="E137" s="78" t="n">
        <f aca="false">IF(AND($B137&gt;Input!$C$53,$B137&lt;Input!$C$25),Input!$C$54,0)</f>
        <v>0</v>
      </c>
    </row>
    <row r="138" customFormat="false" ht="12.8" hidden="false" customHeight="false" outlineLevel="0" collapsed="false">
      <c r="A138" s="76" t="n">
        <v>134</v>
      </c>
      <c r="B138" s="77" t="n">
        <f aca="false">EOMONTH(Input!$C$7,A138)</f>
        <v>46996</v>
      </c>
      <c r="C138" s="76" t="n">
        <f aca="false">DATEDIF(Input!$C$23,$B138,"Y")</f>
        <v>51</v>
      </c>
      <c r="E138" s="78" t="n">
        <f aca="false">IF(AND($B138&gt;Input!$C$53,$B138&lt;Input!$C$25),Input!$C$54,0)</f>
        <v>0</v>
      </c>
    </row>
    <row r="139" customFormat="false" ht="12.8" hidden="false" customHeight="false" outlineLevel="0" collapsed="false">
      <c r="A139" s="76" t="n">
        <v>135</v>
      </c>
      <c r="B139" s="77" t="n">
        <f aca="false">EOMONTH(Input!$C$7,A139)</f>
        <v>47026</v>
      </c>
      <c r="C139" s="76" t="n">
        <f aca="false">DATEDIF(Input!$C$23,$B139,"Y")</f>
        <v>51</v>
      </c>
      <c r="E139" s="78" t="n">
        <f aca="false">IF(AND($B139&gt;Input!$C$53,$B139&lt;Input!$C$25),Input!$C$54,0)</f>
        <v>0</v>
      </c>
    </row>
    <row r="140" customFormat="false" ht="12.8" hidden="false" customHeight="false" outlineLevel="0" collapsed="false">
      <c r="A140" s="76" t="n">
        <v>136</v>
      </c>
      <c r="B140" s="77" t="n">
        <f aca="false">EOMONTH(Input!$C$7,A140)</f>
        <v>47057</v>
      </c>
      <c r="C140" s="76" t="n">
        <f aca="false">DATEDIF(Input!$C$23,$B140,"Y")</f>
        <v>51</v>
      </c>
      <c r="E140" s="78" t="n">
        <f aca="false">IF(AND($B140&gt;Input!$C$53,$B140&lt;Input!$C$25),Input!$C$54,0)</f>
        <v>0</v>
      </c>
    </row>
    <row r="141" customFormat="false" ht="12.8" hidden="false" customHeight="false" outlineLevel="0" collapsed="false">
      <c r="A141" s="76" t="n">
        <v>137</v>
      </c>
      <c r="B141" s="77" t="n">
        <f aca="false">EOMONTH(Input!$C$7,A141)</f>
        <v>47087</v>
      </c>
      <c r="C141" s="76" t="n">
        <f aca="false">DATEDIF(Input!$C$23,$B141,"Y")</f>
        <v>51</v>
      </c>
      <c r="E141" s="78" t="n">
        <f aca="false">IF(AND($B141&gt;Input!$C$53,$B141&lt;Input!$C$25),Input!$C$54,0)</f>
        <v>0</v>
      </c>
    </row>
    <row r="142" customFormat="false" ht="12.8" hidden="false" customHeight="false" outlineLevel="0" collapsed="false">
      <c r="A142" s="76" t="n">
        <v>138</v>
      </c>
      <c r="B142" s="77" t="n">
        <f aca="false">EOMONTH(Input!$C$7,A142)</f>
        <v>47118</v>
      </c>
      <c r="C142" s="76" t="n">
        <f aca="false">DATEDIF(Input!$C$23,$B142,"Y")</f>
        <v>51</v>
      </c>
      <c r="E142" s="78" t="n">
        <f aca="false">IF(AND($B142&gt;Input!$C$53,$B142&lt;Input!$C$25),Input!$C$54,0)</f>
        <v>0</v>
      </c>
    </row>
    <row r="143" customFormat="false" ht="12.8" hidden="false" customHeight="false" outlineLevel="0" collapsed="false">
      <c r="A143" s="76" t="n">
        <v>139</v>
      </c>
      <c r="B143" s="77" t="n">
        <f aca="false">EOMONTH(Input!$C$7,A143)</f>
        <v>47149</v>
      </c>
      <c r="C143" s="76" t="n">
        <f aca="false">DATEDIF(Input!$C$23,$B143,"Y")</f>
        <v>51</v>
      </c>
      <c r="E143" s="78" t="n">
        <f aca="false">IF(AND($B143&gt;Input!$C$53,$B143&lt;Input!$C$25),Input!$C$54,0)</f>
        <v>0</v>
      </c>
    </row>
    <row r="144" customFormat="false" ht="12.8" hidden="false" customHeight="false" outlineLevel="0" collapsed="false">
      <c r="A144" s="76" t="n">
        <v>140</v>
      </c>
      <c r="B144" s="77" t="n">
        <f aca="false">EOMONTH(Input!$C$7,A144)</f>
        <v>47177</v>
      </c>
      <c r="C144" s="76" t="n">
        <f aca="false">DATEDIF(Input!$C$23,$B144,"Y")</f>
        <v>51</v>
      </c>
      <c r="E144" s="78" t="n">
        <f aca="false">IF(AND($B144&gt;Input!$C$53,$B144&lt;Input!$C$25),Input!$C$54,0)</f>
        <v>0</v>
      </c>
    </row>
    <row r="145" customFormat="false" ht="12.8" hidden="false" customHeight="false" outlineLevel="0" collapsed="false">
      <c r="A145" s="76" t="n">
        <v>141</v>
      </c>
      <c r="B145" s="77" t="n">
        <f aca="false">EOMONTH(Input!$C$7,A145)</f>
        <v>47208</v>
      </c>
      <c r="C145" s="76" t="n">
        <f aca="false">DATEDIF(Input!$C$23,$B145,"Y")</f>
        <v>51</v>
      </c>
      <c r="E145" s="78" t="n">
        <f aca="false">IF(AND($B145&gt;Input!$C$53,$B145&lt;Input!$C$25),Input!$C$54,0)</f>
        <v>0</v>
      </c>
    </row>
    <row r="146" customFormat="false" ht="12.8" hidden="false" customHeight="false" outlineLevel="0" collapsed="false">
      <c r="A146" s="76" t="n">
        <v>142</v>
      </c>
      <c r="B146" s="77" t="n">
        <f aca="false">EOMONTH(Input!$C$7,A146)</f>
        <v>47238</v>
      </c>
      <c r="C146" s="76" t="n">
        <f aca="false">DATEDIF(Input!$C$23,$B146,"Y")</f>
        <v>51</v>
      </c>
      <c r="E146" s="78" t="n">
        <f aca="false">IF(AND($B146&gt;Input!$C$53,$B146&lt;Input!$C$25),Input!$C$54,0)</f>
        <v>0</v>
      </c>
    </row>
    <row r="147" customFormat="false" ht="12.8" hidden="false" customHeight="false" outlineLevel="0" collapsed="false">
      <c r="A147" s="76" t="n">
        <v>143</v>
      </c>
      <c r="B147" s="77" t="n">
        <f aca="false">EOMONTH(Input!$C$7,A147)</f>
        <v>47269</v>
      </c>
      <c r="C147" s="76" t="n">
        <f aca="false">DATEDIF(Input!$C$23,$B147,"Y")</f>
        <v>52</v>
      </c>
      <c r="E147" s="78" t="n">
        <f aca="false">IF(AND($B147&gt;Input!$C$53,$B147&lt;Input!$C$25),Input!$C$54,0)</f>
        <v>0</v>
      </c>
    </row>
    <row r="148" customFormat="false" ht="12.8" hidden="false" customHeight="false" outlineLevel="0" collapsed="false">
      <c r="A148" s="76" t="n">
        <v>144</v>
      </c>
      <c r="B148" s="77" t="n">
        <f aca="false">EOMONTH(Input!$C$7,A148)</f>
        <v>47299</v>
      </c>
      <c r="C148" s="76" t="n">
        <f aca="false">DATEDIF(Input!$C$23,$B148,"Y")</f>
        <v>52</v>
      </c>
      <c r="E148" s="78" t="n">
        <f aca="false">IF(AND($B148&gt;Input!$C$53,$B148&lt;Input!$C$25),Input!$C$54,0)</f>
        <v>0</v>
      </c>
    </row>
    <row r="149" customFormat="false" ht="12.8" hidden="false" customHeight="false" outlineLevel="0" collapsed="false">
      <c r="A149" s="76" t="n">
        <v>145</v>
      </c>
      <c r="B149" s="77" t="n">
        <f aca="false">EOMONTH(Input!$C$7,A149)</f>
        <v>47330</v>
      </c>
      <c r="C149" s="76" t="n">
        <f aca="false">DATEDIF(Input!$C$23,$B149,"Y")</f>
        <v>52</v>
      </c>
      <c r="E149" s="78" t="n">
        <f aca="false">IF(AND($B149&gt;Input!$C$53,$B149&lt;Input!$C$25),Input!$C$54,0)</f>
        <v>0</v>
      </c>
    </row>
    <row r="150" customFormat="false" ht="12.8" hidden="false" customHeight="false" outlineLevel="0" collapsed="false">
      <c r="A150" s="76" t="n">
        <v>146</v>
      </c>
      <c r="B150" s="77" t="n">
        <f aca="false">EOMONTH(Input!$C$7,A150)</f>
        <v>47361</v>
      </c>
      <c r="C150" s="76" t="n">
        <f aca="false">DATEDIF(Input!$C$23,$B150,"Y")</f>
        <v>52</v>
      </c>
      <c r="E150" s="78" t="n">
        <f aca="false">IF(AND($B150&gt;Input!$C$53,$B150&lt;Input!$C$25),Input!$C$54,0)</f>
        <v>0</v>
      </c>
    </row>
    <row r="151" customFormat="false" ht="12.8" hidden="false" customHeight="false" outlineLevel="0" collapsed="false">
      <c r="A151" s="76" t="n">
        <v>147</v>
      </c>
      <c r="B151" s="77" t="n">
        <f aca="false">EOMONTH(Input!$C$7,A151)</f>
        <v>47391</v>
      </c>
      <c r="C151" s="76" t="n">
        <f aca="false">DATEDIF(Input!$C$23,$B151,"Y")</f>
        <v>52</v>
      </c>
      <c r="E151" s="78" t="n">
        <f aca="false">IF(AND($B151&gt;Input!$C$53,$B151&lt;Input!$C$25),Input!$C$54,0)</f>
        <v>0</v>
      </c>
    </row>
    <row r="152" customFormat="false" ht="12.8" hidden="false" customHeight="false" outlineLevel="0" collapsed="false">
      <c r="A152" s="76" t="n">
        <v>148</v>
      </c>
      <c r="B152" s="77" t="n">
        <f aca="false">EOMONTH(Input!$C$7,A152)</f>
        <v>47422</v>
      </c>
      <c r="C152" s="76" t="n">
        <f aca="false">DATEDIF(Input!$C$23,$B152,"Y")</f>
        <v>52</v>
      </c>
      <c r="E152" s="78" t="n">
        <f aca="false">IF(AND($B152&gt;Input!$C$53,$B152&lt;Input!$C$25),Input!$C$54,0)</f>
        <v>0</v>
      </c>
    </row>
    <row r="153" customFormat="false" ht="12.8" hidden="false" customHeight="false" outlineLevel="0" collapsed="false">
      <c r="A153" s="76" t="n">
        <v>149</v>
      </c>
      <c r="B153" s="77" t="n">
        <f aca="false">EOMONTH(Input!$C$7,A153)</f>
        <v>47452</v>
      </c>
      <c r="C153" s="76" t="n">
        <f aca="false">DATEDIF(Input!$C$23,$B153,"Y")</f>
        <v>52</v>
      </c>
      <c r="E153" s="78" t="n">
        <f aca="false">IF(AND($B153&gt;Input!$C$53,$B153&lt;Input!$C$25),Input!$C$54,0)</f>
        <v>0</v>
      </c>
    </row>
    <row r="154" customFormat="false" ht="12.8" hidden="false" customHeight="false" outlineLevel="0" collapsed="false">
      <c r="A154" s="76" t="n">
        <v>150</v>
      </c>
      <c r="B154" s="77" t="n">
        <f aca="false">EOMONTH(Input!$C$7,A154)</f>
        <v>47483</v>
      </c>
      <c r="C154" s="76" t="n">
        <f aca="false">DATEDIF(Input!$C$23,$B154,"Y")</f>
        <v>52</v>
      </c>
      <c r="E154" s="78" t="n">
        <f aca="false">IF(AND($B154&gt;Input!$C$53,$B154&lt;Input!$C$25),Input!$C$54,0)</f>
        <v>0</v>
      </c>
    </row>
    <row r="155" customFormat="false" ht="12.8" hidden="false" customHeight="false" outlineLevel="0" collapsed="false">
      <c r="A155" s="76" t="n">
        <v>151</v>
      </c>
      <c r="B155" s="77" t="n">
        <f aca="false">EOMONTH(Input!$C$7,A155)</f>
        <v>47514</v>
      </c>
      <c r="C155" s="76" t="n">
        <f aca="false">DATEDIF(Input!$C$23,$B155,"Y")</f>
        <v>52</v>
      </c>
      <c r="E155" s="78" t="n">
        <f aca="false">IF(AND($B155&gt;Input!$C$53,$B155&lt;Input!$C$25),Input!$C$54,0)</f>
        <v>0</v>
      </c>
    </row>
    <row r="156" customFormat="false" ht="12.8" hidden="false" customHeight="false" outlineLevel="0" collapsed="false">
      <c r="A156" s="76" t="n">
        <v>152</v>
      </c>
      <c r="B156" s="77" t="n">
        <f aca="false">EOMONTH(Input!$C$7,A156)</f>
        <v>47542</v>
      </c>
      <c r="C156" s="76" t="n">
        <f aca="false">DATEDIF(Input!$C$23,$B156,"Y")</f>
        <v>52</v>
      </c>
      <c r="E156" s="78" t="n">
        <f aca="false">IF(AND($B156&gt;Input!$C$53,$B156&lt;Input!$C$25),Input!$C$54,0)</f>
        <v>0</v>
      </c>
    </row>
    <row r="157" customFormat="false" ht="12.8" hidden="false" customHeight="false" outlineLevel="0" collapsed="false">
      <c r="A157" s="76" t="n">
        <v>153</v>
      </c>
      <c r="B157" s="77" t="n">
        <f aca="false">EOMONTH(Input!$C$7,A157)</f>
        <v>47573</v>
      </c>
      <c r="C157" s="76" t="n">
        <f aca="false">DATEDIF(Input!$C$23,$B157,"Y")</f>
        <v>52</v>
      </c>
      <c r="E157" s="78" t="n">
        <f aca="false">IF(AND($B157&gt;Input!$C$53,$B157&lt;Input!$C$25),Input!$C$54,0)</f>
        <v>0</v>
      </c>
    </row>
    <row r="158" customFormat="false" ht="12.8" hidden="false" customHeight="false" outlineLevel="0" collapsed="false">
      <c r="A158" s="76" t="n">
        <v>154</v>
      </c>
      <c r="B158" s="77" t="n">
        <f aca="false">EOMONTH(Input!$C$7,A158)</f>
        <v>47603</v>
      </c>
      <c r="C158" s="76" t="n">
        <f aca="false">DATEDIF(Input!$C$23,$B158,"Y")</f>
        <v>52</v>
      </c>
      <c r="E158" s="78" t="n">
        <f aca="false">IF(AND($B158&gt;Input!$C$53,$B158&lt;Input!$C$25),Input!$C$54,0)</f>
        <v>0</v>
      </c>
    </row>
    <row r="159" customFormat="false" ht="12.8" hidden="false" customHeight="false" outlineLevel="0" collapsed="false">
      <c r="A159" s="76" t="n">
        <v>155</v>
      </c>
      <c r="B159" s="77" t="n">
        <f aca="false">EOMONTH(Input!$C$7,A159)</f>
        <v>47634</v>
      </c>
      <c r="C159" s="76" t="n">
        <f aca="false">DATEDIF(Input!$C$23,$B159,"Y")</f>
        <v>53</v>
      </c>
      <c r="E159" s="78" t="n">
        <f aca="false">IF(AND($B159&gt;Input!$C$53,$B159&lt;Input!$C$25),Input!$C$54,0)</f>
        <v>0</v>
      </c>
    </row>
    <row r="160" customFormat="false" ht="12.8" hidden="false" customHeight="false" outlineLevel="0" collapsed="false">
      <c r="A160" s="76" t="n">
        <v>156</v>
      </c>
      <c r="B160" s="77" t="n">
        <f aca="false">EOMONTH(Input!$C$7,A160)</f>
        <v>47664</v>
      </c>
      <c r="C160" s="76" t="n">
        <f aca="false">DATEDIF(Input!$C$23,$B160,"Y")</f>
        <v>53</v>
      </c>
      <c r="E160" s="78" t="n">
        <f aca="false">IF(AND($B160&gt;Input!$C$53,$B160&lt;Input!$C$25),Input!$C$54,0)</f>
        <v>0</v>
      </c>
    </row>
    <row r="161" customFormat="false" ht="12.8" hidden="false" customHeight="false" outlineLevel="0" collapsed="false">
      <c r="A161" s="76" t="n">
        <v>157</v>
      </c>
      <c r="B161" s="77" t="n">
        <f aca="false">EOMONTH(Input!$C$7,A161)</f>
        <v>47695</v>
      </c>
      <c r="C161" s="76" t="n">
        <f aca="false">DATEDIF(Input!$C$23,$B161,"Y")</f>
        <v>53</v>
      </c>
      <c r="E161" s="78" t="n">
        <f aca="false">IF(AND($B161&gt;Input!$C$53,$B161&lt;Input!$C$25),Input!$C$54,0)</f>
        <v>0</v>
      </c>
    </row>
    <row r="162" customFormat="false" ht="12.8" hidden="false" customHeight="false" outlineLevel="0" collapsed="false">
      <c r="A162" s="76" t="n">
        <v>158</v>
      </c>
      <c r="B162" s="77" t="n">
        <f aca="false">EOMONTH(Input!$C$7,A162)</f>
        <v>47726</v>
      </c>
      <c r="C162" s="76" t="n">
        <f aca="false">DATEDIF(Input!$C$23,$B162,"Y")</f>
        <v>53</v>
      </c>
      <c r="E162" s="78" t="n">
        <f aca="false">IF(AND($B162&gt;Input!$C$53,$B162&lt;Input!$C$25),Input!$C$54,0)</f>
        <v>0</v>
      </c>
    </row>
    <row r="163" customFormat="false" ht="12.8" hidden="false" customHeight="false" outlineLevel="0" collapsed="false">
      <c r="A163" s="76" t="n">
        <v>159</v>
      </c>
      <c r="B163" s="77" t="n">
        <f aca="false">EOMONTH(Input!$C$7,A163)</f>
        <v>47756</v>
      </c>
      <c r="C163" s="76" t="n">
        <f aca="false">DATEDIF(Input!$C$23,$B163,"Y")</f>
        <v>53</v>
      </c>
      <c r="E163" s="78" t="n">
        <f aca="false">IF(AND($B163&gt;Input!$C$53,$B163&lt;Input!$C$25),Input!$C$54,0)</f>
        <v>0</v>
      </c>
    </row>
    <row r="164" customFormat="false" ht="12.8" hidden="false" customHeight="false" outlineLevel="0" collapsed="false">
      <c r="A164" s="76" t="n">
        <v>160</v>
      </c>
      <c r="B164" s="77" t="n">
        <f aca="false">EOMONTH(Input!$C$7,A164)</f>
        <v>47787</v>
      </c>
      <c r="C164" s="76" t="n">
        <f aca="false">DATEDIF(Input!$C$23,$B164,"Y")</f>
        <v>53</v>
      </c>
      <c r="E164" s="78" t="n">
        <f aca="false">IF(AND($B164&gt;Input!$C$53,$B164&lt;Input!$C$25),Input!$C$54,0)</f>
        <v>0</v>
      </c>
    </row>
    <row r="165" customFormat="false" ht="12.8" hidden="false" customHeight="false" outlineLevel="0" collapsed="false">
      <c r="A165" s="76" t="n">
        <v>161</v>
      </c>
      <c r="B165" s="77" t="n">
        <f aca="false">EOMONTH(Input!$C$7,A165)</f>
        <v>47817</v>
      </c>
      <c r="C165" s="76" t="n">
        <f aca="false">DATEDIF(Input!$C$23,$B165,"Y")</f>
        <v>53</v>
      </c>
      <c r="E165" s="78" t="n">
        <f aca="false">IF(AND($B165&gt;Input!$C$53,$B165&lt;Input!$C$25),Input!$C$54,0)</f>
        <v>0</v>
      </c>
    </row>
    <row r="166" customFormat="false" ht="12.8" hidden="false" customHeight="false" outlineLevel="0" collapsed="false">
      <c r="A166" s="76" t="n">
        <v>162</v>
      </c>
      <c r="B166" s="77" t="n">
        <f aca="false">EOMONTH(Input!$C$7,A166)</f>
        <v>47848</v>
      </c>
      <c r="C166" s="76" t="n">
        <f aca="false">DATEDIF(Input!$C$23,$B166,"Y")</f>
        <v>53</v>
      </c>
      <c r="E166" s="78" t="n">
        <f aca="false">IF(AND($B166&gt;Input!$C$53,$B166&lt;Input!$C$25),Input!$C$54,0)</f>
        <v>0</v>
      </c>
    </row>
    <row r="167" customFormat="false" ht="12.8" hidden="false" customHeight="false" outlineLevel="0" collapsed="false">
      <c r="A167" s="76" t="n">
        <v>163</v>
      </c>
      <c r="B167" s="77" t="n">
        <f aca="false">EOMONTH(Input!$C$7,A167)</f>
        <v>47879</v>
      </c>
      <c r="C167" s="76" t="n">
        <f aca="false">DATEDIF(Input!$C$23,$B167,"Y")</f>
        <v>53</v>
      </c>
      <c r="E167" s="78" t="n">
        <f aca="false">IF(AND($B167&gt;Input!$C$53,$B167&lt;Input!$C$25),Input!$C$54,0)</f>
        <v>0</v>
      </c>
    </row>
    <row r="168" customFormat="false" ht="12.8" hidden="false" customHeight="false" outlineLevel="0" collapsed="false">
      <c r="A168" s="76" t="n">
        <v>164</v>
      </c>
      <c r="B168" s="77" t="n">
        <f aca="false">EOMONTH(Input!$C$7,A168)</f>
        <v>47907</v>
      </c>
      <c r="C168" s="76" t="n">
        <f aca="false">DATEDIF(Input!$C$23,$B168,"Y")</f>
        <v>53</v>
      </c>
      <c r="E168" s="78" t="n">
        <f aca="false">IF(AND($B168&gt;Input!$C$53,$B168&lt;Input!$C$25),Input!$C$54,0)</f>
        <v>0</v>
      </c>
    </row>
    <row r="169" customFormat="false" ht="12.8" hidden="false" customHeight="false" outlineLevel="0" collapsed="false">
      <c r="A169" s="76" t="n">
        <v>165</v>
      </c>
      <c r="B169" s="77" t="n">
        <f aca="false">EOMONTH(Input!$C$7,A169)</f>
        <v>47938</v>
      </c>
      <c r="C169" s="76" t="n">
        <f aca="false">DATEDIF(Input!$C$23,$B169,"Y")</f>
        <v>53</v>
      </c>
      <c r="E169" s="78" t="n">
        <f aca="false">IF(AND($B169&gt;Input!$C$53,$B169&lt;Input!$C$25),Input!$C$54,0)</f>
        <v>0</v>
      </c>
    </row>
    <row r="170" customFormat="false" ht="12.8" hidden="false" customHeight="false" outlineLevel="0" collapsed="false">
      <c r="A170" s="76" t="n">
        <v>166</v>
      </c>
      <c r="B170" s="77" t="n">
        <f aca="false">EOMONTH(Input!$C$7,A170)</f>
        <v>47968</v>
      </c>
      <c r="C170" s="76" t="n">
        <f aca="false">DATEDIF(Input!$C$23,$B170,"Y")</f>
        <v>53</v>
      </c>
      <c r="E170" s="78" t="n">
        <f aca="false">IF(AND($B170&gt;Input!$C$53,$B170&lt;Input!$C$25),Input!$C$54,0)</f>
        <v>0</v>
      </c>
    </row>
    <row r="171" customFormat="false" ht="12.8" hidden="false" customHeight="false" outlineLevel="0" collapsed="false">
      <c r="A171" s="76" t="n">
        <v>167</v>
      </c>
      <c r="B171" s="77" t="n">
        <f aca="false">EOMONTH(Input!$C$7,A171)</f>
        <v>47999</v>
      </c>
      <c r="C171" s="76" t="n">
        <f aca="false">DATEDIF(Input!$C$23,$B171,"Y")</f>
        <v>54</v>
      </c>
      <c r="E171" s="78" t="n">
        <f aca="false">IF(AND($B171&gt;Input!$C$53,$B171&lt;Input!$C$25),Input!$C$54,0)</f>
        <v>0</v>
      </c>
    </row>
    <row r="172" customFormat="false" ht="12.8" hidden="false" customHeight="false" outlineLevel="0" collapsed="false">
      <c r="A172" s="76" t="n">
        <v>168</v>
      </c>
      <c r="B172" s="77" t="n">
        <f aca="false">EOMONTH(Input!$C$7,A172)</f>
        <v>48029</v>
      </c>
      <c r="C172" s="76" t="n">
        <f aca="false">DATEDIF(Input!$C$23,$B172,"Y")</f>
        <v>54</v>
      </c>
      <c r="E172" s="78" t="n">
        <f aca="false">IF(AND($B172&gt;Input!$C$53,$B172&lt;Input!$C$25),Input!$C$54,0)</f>
        <v>0</v>
      </c>
    </row>
    <row r="173" customFormat="false" ht="12.8" hidden="false" customHeight="false" outlineLevel="0" collapsed="false">
      <c r="A173" s="76" t="n">
        <v>169</v>
      </c>
      <c r="B173" s="77" t="n">
        <f aca="false">EOMONTH(Input!$C$7,A173)</f>
        <v>48060</v>
      </c>
      <c r="C173" s="76" t="n">
        <f aca="false">DATEDIF(Input!$C$23,$B173,"Y")</f>
        <v>54</v>
      </c>
      <c r="E173" s="78" t="n">
        <f aca="false">IF(AND($B173&gt;Input!$C$53,$B173&lt;Input!$C$25),Input!$C$54,0)</f>
        <v>0</v>
      </c>
    </row>
    <row r="174" customFormat="false" ht="12.8" hidden="false" customHeight="false" outlineLevel="0" collapsed="false">
      <c r="A174" s="76" t="n">
        <v>170</v>
      </c>
      <c r="B174" s="77" t="n">
        <f aca="false">EOMONTH(Input!$C$7,A174)</f>
        <v>48091</v>
      </c>
      <c r="C174" s="76" t="n">
        <f aca="false">DATEDIF(Input!$C$23,$B174,"Y")</f>
        <v>54</v>
      </c>
      <c r="E174" s="78" t="n">
        <f aca="false">IF(AND($B174&gt;Input!$C$53,$B174&lt;Input!$C$25),Input!$C$54,0)</f>
        <v>0</v>
      </c>
    </row>
    <row r="175" customFormat="false" ht="12.8" hidden="false" customHeight="false" outlineLevel="0" collapsed="false">
      <c r="A175" s="76" t="n">
        <v>171</v>
      </c>
      <c r="B175" s="77" t="n">
        <f aca="false">EOMONTH(Input!$C$7,A175)</f>
        <v>48121</v>
      </c>
      <c r="C175" s="76" t="n">
        <f aca="false">DATEDIF(Input!$C$23,$B175,"Y")</f>
        <v>54</v>
      </c>
      <c r="E175" s="78" t="n">
        <f aca="false">IF(AND($B175&gt;Input!$C$53,$B175&lt;Input!$C$25),Input!$C$54,0)</f>
        <v>0</v>
      </c>
    </row>
    <row r="176" customFormat="false" ht="12.8" hidden="false" customHeight="false" outlineLevel="0" collapsed="false">
      <c r="A176" s="76" t="n">
        <v>172</v>
      </c>
      <c r="B176" s="77" t="n">
        <f aca="false">EOMONTH(Input!$C$7,A176)</f>
        <v>48152</v>
      </c>
      <c r="C176" s="76" t="n">
        <f aca="false">DATEDIF(Input!$C$23,$B176,"Y")</f>
        <v>54</v>
      </c>
      <c r="E176" s="78" t="n">
        <f aca="false">IF(AND($B176&gt;Input!$C$53,$B176&lt;Input!$C$25),Input!$C$54,0)</f>
        <v>0</v>
      </c>
    </row>
    <row r="177" customFormat="false" ht="12.8" hidden="false" customHeight="false" outlineLevel="0" collapsed="false">
      <c r="A177" s="76" t="n">
        <v>173</v>
      </c>
      <c r="B177" s="77" t="n">
        <f aca="false">EOMONTH(Input!$C$7,A177)</f>
        <v>48182</v>
      </c>
      <c r="C177" s="76" t="n">
        <f aca="false">DATEDIF(Input!$C$23,$B177,"Y")</f>
        <v>54</v>
      </c>
      <c r="E177" s="78" t="n">
        <f aca="false">IF(AND($B177&gt;Input!$C$53,$B177&lt;Input!$C$25),Input!$C$54,0)</f>
        <v>0</v>
      </c>
    </row>
    <row r="178" customFormat="false" ht="12.8" hidden="false" customHeight="false" outlineLevel="0" collapsed="false">
      <c r="A178" s="76" t="n">
        <v>174</v>
      </c>
      <c r="B178" s="77" t="n">
        <f aca="false">EOMONTH(Input!$C$7,A178)</f>
        <v>48213</v>
      </c>
      <c r="C178" s="76" t="n">
        <f aca="false">DATEDIF(Input!$C$23,$B178,"Y")</f>
        <v>54</v>
      </c>
      <c r="E178" s="78" t="n">
        <f aca="false">IF(AND($B178&gt;Input!$C$53,$B178&lt;Input!$C$25),Input!$C$54,0)</f>
        <v>0</v>
      </c>
    </row>
    <row r="179" customFormat="false" ht="12.8" hidden="false" customHeight="false" outlineLevel="0" collapsed="false">
      <c r="A179" s="76" t="n">
        <v>175</v>
      </c>
      <c r="B179" s="77" t="n">
        <f aca="false">EOMONTH(Input!$C$7,A179)</f>
        <v>48244</v>
      </c>
      <c r="C179" s="76" t="n">
        <f aca="false">DATEDIF(Input!$C$23,$B179,"Y")</f>
        <v>54</v>
      </c>
      <c r="E179" s="78" t="n">
        <f aca="false">IF(AND($B179&gt;Input!$C$53,$B179&lt;Input!$C$25),Input!$C$54,0)</f>
        <v>0</v>
      </c>
    </row>
    <row r="180" customFormat="false" ht="12.8" hidden="false" customHeight="false" outlineLevel="0" collapsed="false">
      <c r="A180" s="76" t="n">
        <v>176</v>
      </c>
      <c r="B180" s="77" t="n">
        <f aca="false">EOMONTH(Input!$C$7,A180)</f>
        <v>48273</v>
      </c>
      <c r="C180" s="76" t="n">
        <f aca="false">DATEDIF(Input!$C$23,$B180,"Y")</f>
        <v>54</v>
      </c>
      <c r="E180" s="78" t="n">
        <f aca="false">IF(AND($B180&gt;Input!$C$53,$B180&lt;Input!$C$25),Input!$C$54,0)</f>
        <v>0</v>
      </c>
    </row>
    <row r="181" customFormat="false" ht="12.8" hidden="false" customHeight="false" outlineLevel="0" collapsed="false">
      <c r="A181" s="76" t="n">
        <v>177</v>
      </c>
      <c r="B181" s="77" t="n">
        <f aca="false">EOMONTH(Input!$C$7,A181)</f>
        <v>48304</v>
      </c>
      <c r="C181" s="76" t="n">
        <f aca="false">DATEDIF(Input!$C$23,$B181,"Y")</f>
        <v>54</v>
      </c>
      <c r="E181" s="78" t="n">
        <f aca="false">IF(AND($B181&gt;Input!$C$53,$B181&lt;Input!$C$25),Input!$C$54,0)</f>
        <v>0</v>
      </c>
    </row>
    <row r="182" customFormat="false" ht="12.8" hidden="false" customHeight="false" outlineLevel="0" collapsed="false">
      <c r="A182" s="76" t="n">
        <v>178</v>
      </c>
      <c r="B182" s="77" t="n">
        <f aca="false">EOMONTH(Input!$C$7,A182)</f>
        <v>48334</v>
      </c>
      <c r="C182" s="76" t="n">
        <f aca="false">DATEDIF(Input!$C$23,$B182,"Y")</f>
        <v>54</v>
      </c>
      <c r="E182" s="78" t="n">
        <f aca="false">IF(AND($B182&gt;Input!$C$53,$B182&lt;Input!$C$25),Input!$C$54,0)</f>
        <v>0</v>
      </c>
    </row>
    <row r="183" customFormat="false" ht="12.8" hidden="false" customHeight="false" outlineLevel="0" collapsed="false">
      <c r="A183" s="76" t="n">
        <v>179</v>
      </c>
      <c r="B183" s="77" t="n">
        <f aca="false">EOMONTH(Input!$C$7,A183)</f>
        <v>48365</v>
      </c>
      <c r="C183" s="76" t="n">
        <f aca="false">DATEDIF(Input!$C$23,$B183,"Y")</f>
        <v>55</v>
      </c>
      <c r="E183" s="78" t="n">
        <f aca="false">IF(AND($B183&gt;Input!$C$53,$B183&lt;Input!$C$25),Input!$C$54,0)</f>
        <v>0</v>
      </c>
    </row>
    <row r="184" customFormat="false" ht="12.8" hidden="false" customHeight="false" outlineLevel="0" collapsed="false">
      <c r="A184" s="76" t="n">
        <v>180</v>
      </c>
      <c r="B184" s="77" t="n">
        <f aca="false">EOMONTH(Input!$C$7,A184)</f>
        <v>48395</v>
      </c>
      <c r="C184" s="76" t="n">
        <f aca="false">DATEDIF(Input!$C$23,$B184,"Y")</f>
        <v>55</v>
      </c>
      <c r="E184" s="78" t="n">
        <f aca="false">IF(AND($B184&gt;Input!$C$53,$B184&lt;Input!$C$25),Input!$C$54,0)</f>
        <v>0</v>
      </c>
    </row>
    <row r="185" customFormat="false" ht="12.8" hidden="false" customHeight="false" outlineLevel="0" collapsed="false">
      <c r="A185" s="76" t="n">
        <v>181</v>
      </c>
      <c r="B185" s="77" t="n">
        <f aca="false">EOMONTH(Input!$C$7,A185)</f>
        <v>48426</v>
      </c>
      <c r="C185" s="76" t="n">
        <f aca="false">DATEDIF(Input!$C$23,$B185,"Y")</f>
        <v>55</v>
      </c>
      <c r="E185" s="78" t="n">
        <f aca="false">IF(AND($B185&gt;Input!$C$53,$B185&lt;Input!$C$25),Input!$C$54,0)</f>
        <v>0</v>
      </c>
    </row>
    <row r="186" customFormat="false" ht="12.8" hidden="false" customHeight="false" outlineLevel="0" collapsed="false">
      <c r="A186" s="76" t="n">
        <v>182</v>
      </c>
      <c r="B186" s="77" t="n">
        <f aca="false">EOMONTH(Input!$C$7,A186)</f>
        <v>48457</v>
      </c>
      <c r="C186" s="76" t="n">
        <f aca="false">DATEDIF(Input!$C$23,$B186,"Y")</f>
        <v>55</v>
      </c>
      <c r="E186" s="78" t="n">
        <f aca="false">IF(AND($B186&gt;Input!$C$53,$B186&lt;Input!$C$25),Input!$C$54,0)</f>
        <v>0</v>
      </c>
    </row>
    <row r="187" customFormat="false" ht="12.8" hidden="false" customHeight="false" outlineLevel="0" collapsed="false">
      <c r="A187" s="76" t="n">
        <v>183</v>
      </c>
      <c r="B187" s="77" t="n">
        <f aca="false">EOMONTH(Input!$C$7,A187)</f>
        <v>48487</v>
      </c>
      <c r="C187" s="76" t="n">
        <f aca="false">DATEDIF(Input!$C$23,$B187,"Y")</f>
        <v>55</v>
      </c>
      <c r="E187" s="78" t="n">
        <f aca="false">IF(AND($B187&gt;Input!$C$53,$B187&lt;Input!$C$25),Input!$C$54,0)</f>
        <v>0</v>
      </c>
    </row>
    <row r="188" customFormat="false" ht="12.8" hidden="false" customHeight="false" outlineLevel="0" collapsed="false">
      <c r="A188" s="76" t="n">
        <v>184</v>
      </c>
      <c r="B188" s="77" t="n">
        <f aca="false">EOMONTH(Input!$C$7,A188)</f>
        <v>48518</v>
      </c>
      <c r="C188" s="76" t="n">
        <f aca="false">DATEDIF(Input!$C$23,$B188,"Y")</f>
        <v>55</v>
      </c>
      <c r="E188" s="78" t="n">
        <f aca="false">IF(AND($B188&gt;Input!$C$53,$B188&lt;Input!$C$25),Input!$C$54,0)</f>
        <v>0</v>
      </c>
    </row>
    <row r="189" customFormat="false" ht="12.8" hidden="false" customHeight="false" outlineLevel="0" collapsed="false">
      <c r="A189" s="76" t="n">
        <v>185</v>
      </c>
      <c r="B189" s="77" t="n">
        <f aca="false">EOMONTH(Input!$C$7,A189)</f>
        <v>48548</v>
      </c>
      <c r="C189" s="76" t="n">
        <f aca="false">DATEDIF(Input!$C$23,$B189,"Y")</f>
        <v>55</v>
      </c>
      <c r="E189" s="78" t="n">
        <f aca="false">IF(AND($B189&gt;Input!$C$53,$B189&lt;Input!$C$25),Input!$C$54,0)</f>
        <v>0</v>
      </c>
    </row>
    <row r="190" customFormat="false" ht="12.8" hidden="false" customHeight="false" outlineLevel="0" collapsed="false">
      <c r="A190" s="76" t="n">
        <v>186</v>
      </c>
      <c r="B190" s="77" t="n">
        <f aca="false">EOMONTH(Input!$C$7,A190)</f>
        <v>48579</v>
      </c>
      <c r="C190" s="76" t="n">
        <f aca="false">DATEDIF(Input!$C$23,$B190,"Y")</f>
        <v>55</v>
      </c>
      <c r="E190" s="78" t="n">
        <f aca="false">IF(AND($B190&gt;Input!$C$53,$B190&lt;Input!$C$25),Input!$C$54,0)</f>
        <v>0</v>
      </c>
    </row>
    <row r="191" customFormat="false" ht="12.8" hidden="false" customHeight="false" outlineLevel="0" collapsed="false">
      <c r="A191" s="76" t="n">
        <v>187</v>
      </c>
      <c r="B191" s="77" t="n">
        <f aca="false">EOMONTH(Input!$C$7,A191)</f>
        <v>48610</v>
      </c>
      <c r="C191" s="76" t="n">
        <f aca="false">DATEDIF(Input!$C$23,$B191,"Y")</f>
        <v>55</v>
      </c>
      <c r="E191" s="78" t="n">
        <f aca="false">IF(AND($B191&gt;Input!$C$53,$B191&lt;Input!$C$25),Input!$C$54,0)</f>
        <v>0</v>
      </c>
    </row>
    <row r="192" customFormat="false" ht="12.8" hidden="false" customHeight="false" outlineLevel="0" collapsed="false">
      <c r="A192" s="76" t="n">
        <v>188</v>
      </c>
      <c r="B192" s="77" t="n">
        <f aca="false">EOMONTH(Input!$C$7,A192)</f>
        <v>48638</v>
      </c>
      <c r="C192" s="76" t="n">
        <f aca="false">DATEDIF(Input!$C$23,$B192,"Y")</f>
        <v>55</v>
      </c>
      <c r="E192" s="78" t="n">
        <f aca="false">IF(AND($B192&gt;Input!$C$53,$B192&lt;Input!$C$25),Input!$C$54,0)</f>
        <v>0</v>
      </c>
    </row>
    <row r="193" customFormat="false" ht="12.8" hidden="false" customHeight="false" outlineLevel="0" collapsed="false">
      <c r="A193" s="76" t="n">
        <v>189</v>
      </c>
      <c r="B193" s="77" t="n">
        <f aca="false">EOMONTH(Input!$C$7,A193)</f>
        <v>48669</v>
      </c>
      <c r="C193" s="76" t="n">
        <f aca="false">DATEDIF(Input!$C$23,$B193,"Y")</f>
        <v>55</v>
      </c>
      <c r="E193" s="78" t="n">
        <f aca="false">IF(AND($B193&gt;Input!$C$53,$B193&lt;Input!$C$25),Input!$C$54,0)</f>
        <v>0</v>
      </c>
    </row>
    <row r="194" customFormat="false" ht="12.8" hidden="false" customHeight="false" outlineLevel="0" collapsed="false">
      <c r="A194" s="76" t="n">
        <v>190</v>
      </c>
      <c r="B194" s="77" t="n">
        <f aca="false">EOMONTH(Input!$C$7,A194)</f>
        <v>48699</v>
      </c>
      <c r="C194" s="76" t="n">
        <f aca="false">DATEDIF(Input!$C$23,$B194,"Y")</f>
        <v>55</v>
      </c>
      <c r="E194" s="78" t="n">
        <f aca="false">IF(AND($B194&gt;Input!$C$53,$B194&lt;Input!$C$25),Input!$C$54,0)</f>
        <v>0</v>
      </c>
    </row>
    <row r="195" customFormat="false" ht="12.8" hidden="false" customHeight="false" outlineLevel="0" collapsed="false">
      <c r="A195" s="76" t="n">
        <v>191</v>
      </c>
      <c r="B195" s="77" t="n">
        <f aca="false">EOMONTH(Input!$C$7,A195)</f>
        <v>48730</v>
      </c>
      <c r="C195" s="76" t="n">
        <f aca="false">DATEDIF(Input!$C$23,$B195,"Y")</f>
        <v>56</v>
      </c>
      <c r="E195" s="78" t="n">
        <f aca="false">IF(AND($B195&gt;Input!$C$53,$B195&lt;Input!$C$25),Input!$C$54,0)</f>
        <v>0</v>
      </c>
    </row>
    <row r="196" customFormat="false" ht="12.8" hidden="false" customHeight="false" outlineLevel="0" collapsed="false">
      <c r="A196" s="76" t="n">
        <v>192</v>
      </c>
      <c r="B196" s="77" t="n">
        <f aca="false">EOMONTH(Input!$C$7,A196)</f>
        <v>48760</v>
      </c>
      <c r="C196" s="76" t="n">
        <f aca="false">DATEDIF(Input!$C$23,$B196,"Y")</f>
        <v>56</v>
      </c>
      <c r="E196" s="78" t="n">
        <f aca="false">IF(AND($B196&gt;Input!$C$53,$B196&lt;Input!$C$25),Input!$C$54,0)</f>
        <v>0</v>
      </c>
    </row>
    <row r="197" customFormat="false" ht="12.8" hidden="false" customHeight="false" outlineLevel="0" collapsed="false">
      <c r="A197" s="76" t="n">
        <v>193</v>
      </c>
      <c r="B197" s="77" t="n">
        <f aca="false">EOMONTH(Input!$C$7,A197)</f>
        <v>48791</v>
      </c>
      <c r="C197" s="76" t="n">
        <f aca="false">DATEDIF(Input!$C$23,$B197,"Y")</f>
        <v>56</v>
      </c>
      <c r="E197" s="78" t="n">
        <f aca="false">IF(AND($B197&gt;Input!$C$53,$B197&lt;Input!$C$25),Input!$C$54,0)</f>
        <v>0</v>
      </c>
    </row>
    <row r="198" customFormat="false" ht="12.8" hidden="false" customHeight="false" outlineLevel="0" collapsed="false">
      <c r="A198" s="76" t="n">
        <v>194</v>
      </c>
      <c r="B198" s="77" t="n">
        <f aca="false">EOMONTH(Input!$C$7,A198)</f>
        <v>48822</v>
      </c>
      <c r="C198" s="76" t="n">
        <f aca="false">DATEDIF(Input!$C$23,$B198,"Y")</f>
        <v>56</v>
      </c>
      <c r="E198" s="78" t="n">
        <f aca="false">IF(AND($B198&gt;Input!$C$53,$B198&lt;Input!$C$25),Input!$C$54,0)</f>
        <v>0</v>
      </c>
    </row>
    <row r="199" customFormat="false" ht="12.8" hidden="false" customHeight="false" outlineLevel="0" collapsed="false">
      <c r="A199" s="76" t="n">
        <v>195</v>
      </c>
      <c r="B199" s="77" t="n">
        <f aca="false">EOMONTH(Input!$C$7,A199)</f>
        <v>48852</v>
      </c>
      <c r="C199" s="76" t="n">
        <f aca="false">DATEDIF(Input!$C$23,$B199,"Y")</f>
        <v>56</v>
      </c>
      <c r="E199" s="78" t="n">
        <f aca="false">IF(AND($B199&gt;Input!$C$53,$B199&lt;Input!$C$25),Input!$C$54,0)</f>
        <v>0</v>
      </c>
    </row>
    <row r="200" customFormat="false" ht="12.8" hidden="false" customHeight="false" outlineLevel="0" collapsed="false">
      <c r="A200" s="76" t="n">
        <v>196</v>
      </c>
      <c r="B200" s="77" t="n">
        <f aca="false">EOMONTH(Input!$C$7,A200)</f>
        <v>48883</v>
      </c>
      <c r="C200" s="76" t="n">
        <f aca="false">DATEDIF(Input!$C$23,$B200,"Y")</f>
        <v>56</v>
      </c>
      <c r="E200" s="78" t="n">
        <f aca="false">IF(AND($B200&gt;Input!$C$53,$B200&lt;Input!$C$25),Input!$C$54,0)</f>
        <v>0</v>
      </c>
    </row>
    <row r="201" customFormat="false" ht="12.8" hidden="false" customHeight="false" outlineLevel="0" collapsed="false">
      <c r="A201" s="76" t="n">
        <v>197</v>
      </c>
      <c r="B201" s="77" t="n">
        <f aca="false">EOMONTH(Input!$C$7,A201)</f>
        <v>48913</v>
      </c>
      <c r="C201" s="76" t="n">
        <f aca="false">DATEDIF(Input!$C$23,$B201,"Y")</f>
        <v>56</v>
      </c>
      <c r="E201" s="78" t="n">
        <f aca="false">IF(AND($B201&gt;Input!$C$53,$B201&lt;Input!$C$25),Input!$C$54,0)</f>
        <v>0</v>
      </c>
    </row>
    <row r="202" customFormat="false" ht="12.8" hidden="false" customHeight="false" outlineLevel="0" collapsed="false">
      <c r="A202" s="76" t="n">
        <v>198</v>
      </c>
      <c r="B202" s="77" t="n">
        <f aca="false">EOMONTH(Input!$C$7,A202)</f>
        <v>48944</v>
      </c>
      <c r="C202" s="76" t="n">
        <f aca="false">DATEDIF(Input!$C$23,$B202,"Y")</f>
        <v>56</v>
      </c>
      <c r="E202" s="78" t="n">
        <f aca="false">IF(AND($B202&gt;Input!$C$53,$B202&lt;Input!$C$25),Input!$C$54,0)</f>
        <v>0</v>
      </c>
    </row>
    <row r="203" customFormat="false" ht="12.8" hidden="false" customHeight="false" outlineLevel="0" collapsed="false">
      <c r="A203" s="76" t="n">
        <v>199</v>
      </c>
      <c r="B203" s="77" t="n">
        <f aca="false">EOMONTH(Input!$C$7,A203)</f>
        <v>48975</v>
      </c>
      <c r="C203" s="76" t="n">
        <f aca="false">DATEDIF(Input!$C$23,$B203,"Y")</f>
        <v>56</v>
      </c>
      <c r="E203" s="78" t="n">
        <f aca="false">IF(AND($B203&gt;Input!$C$53,$B203&lt;Input!$C$25),Input!$C$54,0)</f>
        <v>0</v>
      </c>
    </row>
    <row r="204" customFormat="false" ht="12.8" hidden="false" customHeight="false" outlineLevel="0" collapsed="false">
      <c r="A204" s="76" t="n">
        <v>200</v>
      </c>
      <c r="B204" s="77" t="n">
        <f aca="false">EOMONTH(Input!$C$7,A204)</f>
        <v>49003</v>
      </c>
      <c r="C204" s="76" t="n">
        <f aca="false">DATEDIF(Input!$C$23,$B204,"Y")</f>
        <v>56</v>
      </c>
      <c r="E204" s="78" t="n">
        <f aca="false">IF(AND($B204&gt;Input!$C$53,$B204&lt;Input!$C$25),Input!$C$54,0)</f>
        <v>0</v>
      </c>
    </row>
    <row r="205" customFormat="false" ht="12.8" hidden="false" customHeight="false" outlineLevel="0" collapsed="false">
      <c r="A205" s="76" t="n">
        <v>201</v>
      </c>
      <c r="B205" s="77" t="n">
        <f aca="false">EOMONTH(Input!$C$7,A205)</f>
        <v>49034</v>
      </c>
      <c r="C205" s="76" t="n">
        <f aca="false">DATEDIF(Input!$C$23,$B205,"Y")</f>
        <v>56</v>
      </c>
      <c r="E205" s="78" t="n">
        <f aca="false">IF(AND($B205&gt;Input!$C$53,$B205&lt;Input!$C$25),Input!$C$54,0)</f>
        <v>0</v>
      </c>
    </row>
    <row r="206" customFormat="false" ht="12.8" hidden="false" customHeight="false" outlineLevel="0" collapsed="false">
      <c r="A206" s="76" t="n">
        <v>202</v>
      </c>
      <c r="B206" s="77" t="n">
        <f aca="false">EOMONTH(Input!$C$7,A206)</f>
        <v>49064</v>
      </c>
      <c r="C206" s="76" t="n">
        <f aca="false">DATEDIF(Input!$C$23,$B206,"Y")</f>
        <v>56</v>
      </c>
      <c r="E206" s="78" t="n">
        <f aca="false">IF(AND($B206&gt;Input!$C$53,$B206&lt;Input!$C$25),Input!$C$54,0)</f>
        <v>0</v>
      </c>
    </row>
    <row r="207" customFormat="false" ht="12.8" hidden="false" customHeight="false" outlineLevel="0" collapsed="false">
      <c r="A207" s="76" t="n">
        <v>203</v>
      </c>
      <c r="B207" s="77" t="n">
        <f aca="false">EOMONTH(Input!$C$7,A207)</f>
        <v>49095</v>
      </c>
      <c r="C207" s="76" t="n">
        <f aca="false">DATEDIF(Input!$C$23,$B207,"Y")</f>
        <v>57</v>
      </c>
      <c r="E207" s="78" t="n">
        <f aca="false">IF(AND($B207&gt;Input!$C$53,$B207&lt;Input!$C$25),Input!$C$54,0)</f>
        <v>0</v>
      </c>
    </row>
    <row r="208" customFormat="false" ht="12.8" hidden="false" customHeight="false" outlineLevel="0" collapsed="false">
      <c r="A208" s="76" t="n">
        <v>204</v>
      </c>
      <c r="B208" s="77" t="n">
        <f aca="false">EOMONTH(Input!$C$7,A208)</f>
        <v>49125</v>
      </c>
      <c r="C208" s="76" t="n">
        <f aca="false">DATEDIF(Input!$C$23,$B208,"Y")</f>
        <v>57</v>
      </c>
      <c r="E208" s="78" t="n">
        <f aca="false">IF(AND($B208&gt;Input!$C$53,$B208&lt;Input!$C$25),Input!$C$54,0)</f>
        <v>0</v>
      </c>
    </row>
    <row r="209" customFormat="false" ht="12.8" hidden="false" customHeight="false" outlineLevel="0" collapsed="false">
      <c r="A209" s="76" t="n">
        <v>205</v>
      </c>
      <c r="B209" s="77" t="n">
        <f aca="false">EOMONTH(Input!$C$7,A209)</f>
        <v>49156</v>
      </c>
      <c r="C209" s="76" t="n">
        <f aca="false">DATEDIF(Input!$C$23,$B209,"Y")</f>
        <v>57</v>
      </c>
      <c r="E209" s="78" t="n">
        <f aca="false">IF(AND($B209&gt;Input!$C$53,$B209&lt;Input!$C$25),Input!$C$54,0)</f>
        <v>0</v>
      </c>
    </row>
    <row r="210" customFormat="false" ht="12.8" hidden="false" customHeight="false" outlineLevel="0" collapsed="false">
      <c r="A210" s="76" t="n">
        <v>206</v>
      </c>
      <c r="B210" s="77" t="n">
        <f aca="false">EOMONTH(Input!$C$7,A210)</f>
        <v>49187</v>
      </c>
      <c r="C210" s="76" t="n">
        <f aca="false">DATEDIF(Input!$C$23,$B210,"Y")</f>
        <v>57</v>
      </c>
      <c r="E210" s="78" t="n">
        <f aca="false">IF(AND($B210&gt;Input!$C$53,$B210&lt;Input!$C$25),Input!$C$54,0)</f>
        <v>0</v>
      </c>
    </row>
    <row r="211" customFormat="false" ht="12.8" hidden="false" customHeight="false" outlineLevel="0" collapsed="false">
      <c r="A211" s="76" t="n">
        <v>207</v>
      </c>
      <c r="B211" s="77" t="n">
        <f aca="false">EOMONTH(Input!$C$7,A211)</f>
        <v>49217</v>
      </c>
      <c r="C211" s="76" t="n">
        <f aca="false">DATEDIF(Input!$C$23,$B211,"Y")</f>
        <v>57</v>
      </c>
      <c r="E211" s="78" t="n">
        <f aca="false">IF(AND($B211&gt;Input!$C$53,$B211&lt;Input!$C$25),Input!$C$54,0)</f>
        <v>0</v>
      </c>
    </row>
    <row r="212" customFormat="false" ht="12.8" hidden="false" customHeight="false" outlineLevel="0" collapsed="false">
      <c r="A212" s="76" t="n">
        <v>208</v>
      </c>
      <c r="B212" s="77" t="n">
        <f aca="false">EOMONTH(Input!$C$7,A212)</f>
        <v>49248</v>
      </c>
      <c r="C212" s="76" t="n">
        <f aca="false">DATEDIF(Input!$C$23,$B212,"Y")</f>
        <v>57</v>
      </c>
      <c r="E212" s="78" t="n">
        <f aca="false">IF(AND($B212&gt;Input!$C$53,$B212&lt;Input!$C$25),Input!$C$54,0)</f>
        <v>0</v>
      </c>
    </row>
    <row r="213" customFormat="false" ht="12.8" hidden="false" customHeight="false" outlineLevel="0" collapsed="false">
      <c r="A213" s="76" t="n">
        <v>209</v>
      </c>
      <c r="B213" s="77" t="n">
        <f aca="false">EOMONTH(Input!$C$7,A213)</f>
        <v>49278</v>
      </c>
      <c r="C213" s="76" t="n">
        <f aca="false">DATEDIF(Input!$C$23,$B213,"Y")</f>
        <v>57</v>
      </c>
      <c r="E213" s="78" t="n">
        <f aca="false">IF(AND($B213&gt;Input!$C$53,$B213&lt;Input!$C$25),Input!$C$54,0)</f>
        <v>0</v>
      </c>
    </row>
    <row r="214" customFormat="false" ht="12.8" hidden="false" customHeight="false" outlineLevel="0" collapsed="false">
      <c r="A214" s="76" t="n">
        <v>210</v>
      </c>
      <c r="B214" s="77" t="n">
        <f aca="false">EOMONTH(Input!$C$7,A214)</f>
        <v>49309</v>
      </c>
      <c r="C214" s="76" t="n">
        <f aca="false">DATEDIF(Input!$C$23,$B214,"Y")</f>
        <v>57</v>
      </c>
      <c r="E214" s="78" t="n">
        <f aca="false">IF(AND($B214&gt;Input!$C$53,$B214&lt;Input!$C$25),Input!$C$54,0)</f>
        <v>0</v>
      </c>
    </row>
    <row r="215" customFormat="false" ht="12.8" hidden="false" customHeight="false" outlineLevel="0" collapsed="false">
      <c r="A215" s="76" t="n">
        <v>211</v>
      </c>
      <c r="B215" s="77" t="n">
        <f aca="false">EOMONTH(Input!$C$7,A215)</f>
        <v>49340</v>
      </c>
      <c r="C215" s="76" t="n">
        <f aca="false">DATEDIF(Input!$C$23,$B215,"Y")</f>
        <v>57</v>
      </c>
      <c r="E215" s="78" t="n">
        <f aca="false">IF(AND($B215&gt;Input!$C$53,$B215&lt;Input!$C$25),Input!$C$54,0)</f>
        <v>0</v>
      </c>
    </row>
    <row r="216" customFormat="false" ht="12.8" hidden="false" customHeight="false" outlineLevel="0" collapsed="false">
      <c r="A216" s="76" t="n">
        <v>212</v>
      </c>
      <c r="B216" s="77" t="n">
        <f aca="false">EOMONTH(Input!$C$7,A216)</f>
        <v>49368</v>
      </c>
      <c r="C216" s="76" t="n">
        <f aca="false">DATEDIF(Input!$C$23,$B216,"Y")</f>
        <v>57</v>
      </c>
      <c r="E216" s="78" t="n">
        <f aca="false">IF(AND($B216&gt;Input!$C$53,$B216&lt;Input!$C$25),Input!$C$54,0)</f>
        <v>0</v>
      </c>
    </row>
    <row r="217" customFormat="false" ht="12.8" hidden="false" customHeight="false" outlineLevel="0" collapsed="false">
      <c r="A217" s="76" t="n">
        <v>213</v>
      </c>
      <c r="B217" s="77" t="n">
        <f aca="false">EOMONTH(Input!$C$7,A217)</f>
        <v>49399</v>
      </c>
      <c r="C217" s="76" t="n">
        <f aca="false">DATEDIF(Input!$C$23,$B217,"Y")</f>
        <v>57</v>
      </c>
      <c r="E217" s="78" t="n">
        <f aca="false">IF(AND($B217&gt;Input!$C$53,$B217&lt;Input!$C$25),Input!$C$54,0)</f>
        <v>0</v>
      </c>
    </row>
    <row r="218" customFormat="false" ht="12.8" hidden="false" customHeight="false" outlineLevel="0" collapsed="false">
      <c r="A218" s="76" t="n">
        <v>214</v>
      </c>
      <c r="B218" s="77" t="n">
        <f aca="false">EOMONTH(Input!$C$7,A218)</f>
        <v>49429</v>
      </c>
      <c r="C218" s="76" t="n">
        <f aca="false">DATEDIF(Input!$C$23,$B218,"Y")</f>
        <v>57</v>
      </c>
      <c r="E218" s="78" t="n">
        <f aca="false">IF(AND($B218&gt;Input!$C$53,$B218&lt;Input!$C$25),Input!$C$54,0)</f>
        <v>0</v>
      </c>
    </row>
    <row r="219" customFormat="false" ht="12.8" hidden="false" customHeight="false" outlineLevel="0" collapsed="false">
      <c r="A219" s="76" t="n">
        <v>215</v>
      </c>
      <c r="B219" s="77" t="n">
        <f aca="false">EOMONTH(Input!$C$7,A219)</f>
        <v>49460</v>
      </c>
      <c r="C219" s="76" t="n">
        <f aca="false">DATEDIF(Input!$C$23,$B219,"Y")</f>
        <v>58</v>
      </c>
      <c r="E219" s="78" t="n">
        <f aca="false">IF(AND($B219&gt;Input!$C$53,$B219&lt;Input!$C$25),Input!$C$54,0)</f>
        <v>0</v>
      </c>
    </row>
    <row r="220" customFormat="false" ht="12.8" hidden="false" customHeight="false" outlineLevel="0" collapsed="false">
      <c r="A220" s="76" t="n">
        <v>216</v>
      </c>
      <c r="B220" s="77" t="n">
        <f aca="false">EOMONTH(Input!$C$7,A220)</f>
        <v>49490</v>
      </c>
      <c r="C220" s="76" t="n">
        <f aca="false">DATEDIF(Input!$C$23,$B220,"Y")</f>
        <v>58</v>
      </c>
      <c r="E220" s="78" t="n">
        <f aca="false">IF(AND($B220&gt;Input!$C$53,$B220&lt;Input!$C$25),Input!$C$54,0)</f>
        <v>0</v>
      </c>
    </row>
    <row r="221" customFormat="false" ht="12.8" hidden="false" customHeight="false" outlineLevel="0" collapsed="false">
      <c r="A221" s="76" t="n">
        <v>217</v>
      </c>
      <c r="B221" s="77" t="n">
        <f aca="false">EOMONTH(Input!$C$7,A221)</f>
        <v>49521</v>
      </c>
      <c r="C221" s="76" t="n">
        <f aca="false">DATEDIF(Input!$C$23,$B221,"Y")</f>
        <v>58</v>
      </c>
      <c r="E221" s="78" t="n">
        <f aca="false">IF(AND($B221&gt;Input!$C$53,$B221&lt;Input!$C$25),Input!$C$54,0)</f>
        <v>0</v>
      </c>
    </row>
    <row r="222" customFormat="false" ht="12.8" hidden="false" customHeight="false" outlineLevel="0" collapsed="false">
      <c r="A222" s="76" t="n">
        <v>218</v>
      </c>
      <c r="B222" s="77" t="n">
        <f aca="false">EOMONTH(Input!$C$7,A222)</f>
        <v>49552</v>
      </c>
      <c r="C222" s="76" t="n">
        <f aca="false">DATEDIF(Input!$C$23,$B222,"Y")</f>
        <v>58</v>
      </c>
      <c r="E222" s="78" t="n">
        <f aca="false">IF(AND($B222&gt;Input!$C$53,$B222&lt;Input!$C$25),Input!$C$54,0)</f>
        <v>0</v>
      </c>
    </row>
    <row r="223" customFormat="false" ht="12.8" hidden="false" customHeight="false" outlineLevel="0" collapsed="false">
      <c r="A223" s="76" t="n">
        <v>219</v>
      </c>
      <c r="B223" s="77" t="n">
        <f aca="false">EOMONTH(Input!$C$7,A223)</f>
        <v>49582</v>
      </c>
      <c r="C223" s="76" t="n">
        <f aca="false">DATEDIF(Input!$C$23,$B223,"Y")</f>
        <v>58</v>
      </c>
      <c r="E223" s="78" t="n">
        <f aca="false">IF(AND($B223&gt;Input!$C$53,$B223&lt;Input!$C$25),Input!$C$54,0)</f>
        <v>0</v>
      </c>
    </row>
    <row r="224" customFormat="false" ht="12.8" hidden="false" customHeight="false" outlineLevel="0" collapsed="false">
      <c r="A224" s="76" t="n">
        <v>220</v>
      </c>
      <c r="B224" s="77" t="n">
        <f aca="false">EOMONTH(Input!$C$7,A224)</f>
        <v>49613</v>
      </c>
      <c r="C224" s="76" t="n">
        <f aca="false">DATEDIF(Input!$C$23,$B224,"Y")</f>
        <v>58</v>
      </c>
      <c r="E224" s="78" t="n">
        <f aca="false">IF(AND($B224&gt;Input!$C$53,$B224&lt;Input!$C$25),Input!$C$54,0)</f>
        <v>0</v>
      </c>
    </row>
    <row r="225" customFormat="false" ht="12.8" hidden="false" customHeight="false" outlineLevel="0" collapsed="false">
      <c r="A225" s="76" t="n">
        <v>221</v>
      </c>
      <c r="B225" s="77" t="n">
        <f aca="false">EOMONTH(Input!$C$7,A225)</f>
        <v>49643</v>
      </c>
      <c r="C225" s="76" t="n">
        <f aca="false">DATEDIF(Input!$C$23,$B225,"Y")</f>
        <v>58</v>
      </c>
      <c r="E225" s="78" t="n">
        <f aca="false">IF(AND($B225&gt;Input!$C$53,$B225&lt;Input!$C$25),Input!$C$54,0)</f>
        <v>0</v>
      </c>
    </row>
    <row r="226" customFormat="false" ht="12.8" hidden="false" customHeight="false" outlineLevel="0" collapsed="false">
      <c r="A226" s="76" t="n">
        <v>222</v>
      </c>
      <c r="B226" s="77" t="n">
        <f aca="false">EOMONTH(Input!$C$7,A226)</f>
        <v>49674</v>
      </c>
      <c r="C226" s="76" t="n">
        <f aca="false">DATEDIF(Input!$C$23,$B226,"Y")</f>
        <v>58</v>
      </c>
      <c r="E226" s="78" t="n">
        <f aca="false">IF(AND($B226&gt;Input!$C$53,$B226&lt;Input!$C$25),Input!$C$54,0)</f>
        <v>0</v>
      </c>
    </row>
    <row r="227" customFormat="false" ht="12.8" hidden="false" customHeight="false" outlineLevel="0" collapsed="false">
      <c r="A227" s="76" t="n">
        <v>223</v>
      </c>
      <c r="B227" s="77" t="n">
        <f aca="false">EOMONTH(Input!$C$7,A227)</f>
        <v>49705</v>
      </c>
      <c r="C227" s="76" t="n">
        <f aca="false">DATEDIF(Input!$C$23,$B227,"Y")</f>
        <v>58</v>
      </c>
      <c r="E227" s="78" t="n">
        <f aca="false">IF(AND($B227&gt;Input!$C$53,$B227&lt;Input!$C$25),Input!$C$54,0)</f>
        <v>0</v>
      </c>
    </row>
    <row r="228" customFormat="false" ht="12.8" hidden="false" customHeight="false" outlineLevel="0" collapsed="false">
      <c r="A228" s="76" t="n">
        <v>224</v>
      </c>
      <c r="B228" s="77" t="n">
        <f aca="false">EOMONTH(Input!$C$7,A228)</f>
        <v>49734</v>
      </c>
      <c r="C228" s="76" t="n">
        <f aca="false">DATEDIF(Input!$C$23,$B228,"Y")</f>
        <v>58</v>
      </c>
      <c r="E228" s="78" t="n">
        <f aca="false">IF(AND($B228&gt;Input!$C$53,$B228&lt;Input!$C$25),Input!$C$54,0)</f>
        <v>0</v>
      </c>
    </row>
    <row r="229" customFormat="false" ht="12.8" hidden="false" customHeight="false" outlineLevel="0" collapsed="false">
      <c r="A229" s="76" t="n">
        <v>225</v>
      </c>
      <c r="B229" s="77" t="n">
        <f aca="false">EOMONTH(Input!$C$7,A229)</f>
        <v>49765</v>
      </c>
      <c r="C229" s="76" t="n">
        <f aca="false">DATEDIF(Input!$C$23,$B229,"Y")</f>
        <v>58</v>
      </c>
      <c r="E229" s="78" t="n">
        <f aca="false">IF(AND($B229&gt;Input!$C$53,$B229&lt;Input!$C$25),Input!$C$54,0)</f>
        <v>0</v>
      </c>
    </row>
    <row r="230" customFormat="false" ht="12.8" hidden="false" customHeight="false" outlineLevel="0" collapsed="false">
      <c r="A230" s="76" t="n">
        <v>226</v>
      </c>
      <c r="B230" s="77" t="n">
        <f aca="false">EOMONTH(Input!$C$7,A230)</f>
        <v>49795</v>
      </c>
      <c r="C230" s="76" t="n">
        <f aca="false">DATEDIF(Input!$C$23,$B230,"Y")</f>
        <v>58</v>
      </c>
      <c r="E230" s="78" t="n">
        <f aca="false">IF(AND($B230&gt;Input!$C$53,$B230&lt;Input!$C$25),Input!$C$54,0)</f>
        <v>0</v>
      </c>
    </row>
    <row r="231" customFormat="false" ht="12.8" hidden="false" customHeight="false" outlineLevel="0" collapsed="false">
      <c r="A231" s="76" t="n">
        <v>227</v>
      </c>
      <c r="B231" s="77" t="n">
        <f aca="false">EOMONTH(Input!$C$7,A231)</f>
        <v>49826</v>
      </c>
      <c r="C231" s="76" t="n">
        <f aca="false">DATEDIF(Input!$C$23,$B231,"Y")</f>
        <v>59</v>
      </c>
      <c r="E231" s="78" t="n">
        <f aca="false">IF(AND($B231&gt;Input!$C$53,$B231&lt;Input!$C$25),Input!$C$54,0)</f>
        <v>0</v>
      </c>
    </row>
    <row r="232" customFormat="false" ht="12.8" hidden="false" customHeight="false" outlineLevel="0" collapsed="false">
      <c r="A232" s="76" t="n">
        <v>228</v>
      </c>
      <c r="B232" s="77" t="n">
        <f aca="false">EOMONTH(Input!$C$7,A232)</f>
        <v>49856</v>
      </c>
      <c r="C232" s="76" t="n">
        <f aca="false">DATEDIF(Input!$C$23,$B232,"Y")</f>
        <v>59</v>
      </c>
      <c r="E232" s="78" t="n">
        <f aca="false">IF(AND($B232&gt;Input!$C$53,$B232&lt;Input!$C$25),Input!$C$54,0)</f>
        <v>0</v>
      </c>
    </row>
    <row r="233" customFormat="false" ht="12.8" hidden="false" customHeight="false" outlineLevel="0" collapsed="false">
      <c r="A233" s="76" t="n">
        <v>229</v>
      </c>
      <c r="B233" s="77" t="n">
        <f aca="false">EOMONTH(Input!$C$7,A233)</f>
        <v>49887</v>
      </c>
      <c r="C233" s="76" t="n">
        <f aca="false">DATEDIF(Input!$C$23,$B233,"Y")</f>
        <v>59</v>
      </c>
      <c r="E233" s="78" t="n">
        <f aca="false">IF(AND($B233&gt;Input!$C$53,$B233&lt;Input!$C$25),Input!$C$54,0)</f>
        <v>0</v>
      </c>
    </row>
    <row r="234" customFormat="false" ht="12.8" hidden="false" customHeight="false" outlineLevel="0" collapsed="false">
      <c r="A234" s="76" t="n">
        <v>230</v>
      </c>
      <c r="B234" s="77" t="n">
        <f aca="false">EOMONTH(Input!$C$7,A234)</f>
        <v>49918</v>
      </c>
      <c r="C234" s="76" t="n">
        <f aca="false">DATEDIF(Input!$C$23,$B234,"Y")</f>
        <v>59</v>
      </c>
      <c r="E234" s="78" t="n">
        <f aca="false">IF(AND($B234&gt;Input!$C$53,$B234&lt;Input!$C$25),Input!$C$54,0)</f>
        <v>0</v>
      </c>
    </row>
    <row r="235" customFormat="false" ht="12.8" hidden="false" customHeight="false" outlineLevel="0" collapsed="false">
      <c r="A235" s="76" t="n">
        <v>231</v>
      </c>
      <c r="B235" s="77" t="n">
        <f aca="false">EOMONTH(Input!$C$7,A235)</f>
        <v>49948</v>
      </c>
      <c r="C235" s="76" t="n">
        <f aca="false">DATEDIF(Input!$C$23,$B235,"Y")</f>
        <v>59</v>
      </c>
      <c r="E235" s="78" t="n">
        <f aca="false">IF(AND($B235&gt;Input!$C$53,$B235&lt;Input!$C$25),Input!$C$54,0)</f>
        <v>0</v>
      </c>
    </row>
    <row r="236" customFormat="false" ht="12.8" hidden="false" customHeight="false" outlineLevel="0" collapsed="false">
      <c r="A236" s="76" t="n">
        <v>232</v>
      </c>
      <c r="B236" s="77" t="n">
        <f aca="false">EOMONTH(Input!$C$7,A236)</f>
        <v>49979</v>
      </c>
      <c r="C236" s="76" t="n">
        <f aca="false">DATEDIF(Input!$C$23,$B236,"Y")</f>
        <v>59</v>
      </c>
      <c r="E236" s="78" t="n">
        <f aca="false">IF(AND($B236&gt;Input!$C$53,$B236&lt;Input!$C$25),Input!$C$54,0)</f>
        <v>0</v>
      </c>
    </row>
    <row r="237" customFormat="false" ht="12.8" hidden="false" customHeight="false" outlineLevel="0" collapsed="false">
      <c r="A237" s="76" t="n">
        <v>233</v>
      </c>
      <c r="B237" s="77" t="n">
        <f aca="false">EOMONTH(Input!$C$7,A237)</f>
        <v>50009</v>
      </c>
      <c r="C237" s="76" t="n">
        <f aca="false">DATEDIF(Input!$C$23,$B237,"Y")</f>
        <v>59</v>
      </c>
      <c r="E237" s="78" t="n">
        <f aca="false">IF(AND($B237&gt;Input!$C$53,$B237&lt;Input!$C$25),Input!$C$54,0)</f>
        <v>0</v>
      </c>
    </row>
    <row r="238" customFormat="false" ht="12.8" hidden="false" customHeight="false" outlineLevel="0" collapsed="false">
      <c r="A238" s="76" t="n">
        <v>234</v>
      </c>
      <c r="B238" s="77" t="n">
        <f aca="false">EOMONTH(Input!$C$7,A238)</f>
        <v>50040</v>
      </c>
      <c r="C238" s="76" t="n">
        <f aca="false">DATEDIF(Input!$C$23,$B238,"Y")</f>
        <v>59</v>
      </c>
      <c r="E238" s="78" t="n">
        <f aca="false">IF(AND($B238&gt;Input!$C$53,$B238&lt;Input!$C$25),Input!$C$54,0)</f>
        <v>0</v>
      </c>
    </row>
    <row r="239" customFormat="false" ht="12.8" hidden="false" customHeight="false" outlineLevel="0" collapsed="false">
      <c r="A239" s="76" t="n">
        <v>235</v>
      </c>
      <c r="B239" s="77" t="n">
        <f aca="false">EOMONTH(Input!$C$7,A239)</f>
        <v>50071</v>
      </c>
      <c r="C239" s="76" t="n">
        <f aca="false">DATEDIF(Input!$C$23,$B239,"Y")</f>
        <v>59</v>
      </c>
      <c r="E239" s="78" t="n">
        <f aca="false">IF(AND($B239&gt;Input!$C$53,$B239&lt;Input!$C$25),Input!$C$54,0)</f>
        <v>0</v>
      </c>
    </row>
    <row r="240" customFormat="false" ht="12.8" hidden="false" customHeight="false" outlineLevel="0" collapsed="false">
      <c r="A240" s="76" t="n">
        <v>236</v>
      </c>
      <c r="B240" s="77" t="n">
        <f aca="false">EOMONTH(Input!$C$7,A240)</f>
        <v>50099</v>
      </c>
      <c r="C240" s="76" t="n">
        <f aca="false">DATEDIF(Input!$C$23,$B240,"Y")</f>
        <v>59</v>
      </c>
      <c r="E240" s="78" t="n">
        <f aca="false">IF(AND($B240&gt;Input!$C$53,$B240&lt;Input!$C$25),Input!$C$54,0)</f>
        <v>0</v>
      </c>
    </row>
    <row r="241" customFormat="false" ht="12.8" hidden="false" customHeight="false" outlineLevel="0" collapsed="false">
      <c r="A241" s="76" t="n">
        <v>237</v>
      </c>
      <c r="B241" s="77" t="n">
        <f aca="false">EOMONTH(Input!$C$7,A241)</f>
        <v>50130</v>
      </c>
      <c r="C241" s="76" t="n">
        <f aca="false">DATEDIF(Input!$C$23,$B241,"Y")</f>
        <v>59</v>
      </c>
      <c r="E241" s="78" t="n">
        <f aca="false">IF(AND($B241&gt;Input!$C$53,$B241&lt;Input!$C$25),Input!$C$54,0)</f>
        <v>0</v>
      </c>
    </row>
    <row r="242" customFormat="false" ht="12.8" hidden="false" customHeight="false" outlineLevel="0" collapsed="false">
      <c r="A242" s="76" t="n">
        <v>238</v>
      </c>
      <c r="B242" s="77" t="n">
        <f aca="false">EOMONTH(Input!$C$7,A242)</f>
        <v>50160</v>
      </c>
      <c r="C242" s="76" t="n">
        <f aca="false">DATEDIF(Input!$C$23,$B242,"Y")</f>
        <v>59</v>
      </c>
      <c r="E242" s="78" t="n">
        <f aca="false">IF(AND($B242&gt;Input!$C$53,$B242&lt;Input!$C$25),Input!$C$54,0)</f>
        <v>0</v>
      </c>
    </row>
    <row r="243" customFormat="false" ht="12.8" hidden="false" customHeight="false" outlineLevel="0" collapsed="false">
      <c r="A243" s="76" t="n">
        <v>239</v>
      </c>
      <c r="B243" s="77" t="n">
        <f aca="false">EOMONTH(Input!$C$7,A243)</f>
        <v>50191</v>
      </c>
      <c r="C243" s="76" t="n">
        <f aca="false">DATEDIF(Input!$C$23,$B243,"Y")</f>
        <v>60</v>
      </c>
      <c r="E243" s="78" t="n">
        <f aca="false">IF(AND($B243&gt;Input!$C$53,$B243&lt;Input!$C$25),Input!$C$54,0)</f>
        <v>0</v>
      </c>
    </row>
    <row r="244" customFormat="false" ht="12.8" hidden="false" customHeight="false" outlineLevel="0" collapsed="false">
      <c r="A244" s="76" t="n">
        <v>240</v>
      </c>
      <c r="B244" s="77" t="n">
        <f aca="false">EOMONTH(Input!$C$7,A244)</f>
        <v>50221</v>
      </c>
      <c r="C244" s="76" t="n">
        <f aca="false">DATEDIF(Input!$C$23,$B244,"Y")</f>
        <v>60</v>
      </c>
      <c r="E244" s="78" t="n">
        <f aca="false">IF(AND($B244&gt;Input!$C$53,$B244&lt;Input!$C$25),Input!$C$54,0)</f>
        <v>0</v>
      </c>
    </row>
    <row r="245" customFormat="false" ht="12.8" hidden="false" customHeight="false" outlineLevel="0" collapsed="false">
      <c r="A245" s="76" t="n">
        <v>241</v>
      </c>
      <c r="B245" s="77" t="n">
        <f aca="false">EOMONTH(Input!$C$7,A245)</f>
        <v>50252</v>
      </c>
      <c r="C245" s="76" t="n">
        <f aca="false">DATEDIF(Input!$C$23,$B245,"Y")</f>
        <v>60</v>
      </c>
      <c r="E245" s="78" t="n">
        <f aca="false">IF(AND($B245&gt;Input!$C$53,$B245&lt;Input!$C$25),Input!$C$54,0)</f>
        <v>0</v>
      </c>
    </row>
    <row r="246" customFormat="false" ht="12.8" hidden="false" customHeight="false" outlineLevel="0" collapsed="false">
      <c r="A246" s="76" t="n">
        <v>242</v>
      </c>
      <c r="B246" s="77" t="n">
        <f aca="false">EOMONTH(Input!$C$7,A246)</f>
        <v>50283</v>
      </c>
      <c r="C246" s="76" t="n">
        <f aca="false">DATEDIF(Input!$C$23,$B246,"Y")</f>
        <v>60</v>
      </c>
      <c r="E246" s="78" t="n">
        <f aca="false">IF(AND($B246&gt;Input!$C$53,$B246&lt;Input!$C$25),Input!$C$54,0)</f>
        <v>0</v>
      </c>
    </row>
    <row r="247" customFormat="false" ht="12.8" hidden="false" customHeight="false" outlineLevel="0" collapsed="false">
      <c r="A247" s="76" t="n">
        <v>243</v>
      </c>
      <c r="B247" s="77" t="n">
        <f aca="false">EOMONTH(Input!$C$7,A247)</f>
        <v>50313</v>
      </c>
      <c r="C247" s="76" t="n">
        <f aca="false">DATEDIF(Input!$C$23,$B247,"Y")</f>
        <v>60</v>
      </c>
      <c r="E247" s="78" t="n">
        <f aca="false">IF(AND($B247&gt;Input!$C$53,$B247&lt;Input!$C$25),Input!$C$54,0)</f>
        <v>0</v>
      </c>
    </row>
    <row r="248" customFormat="false" ht="12.8" hidden="false" customHeight="false" outlineLevel="0" collapsed="false">
      <c r="A248" s="76" t="n">
        <v>244</v>
      </c>
      <c r="B248" s="77" t="n">
        <f aca="false">EOMONTH(Input!$C$7,A248)</f>
        <v>50344</v>
      </c>
      <c r="C248" s="76" t="n">
        <f aca="false">DATEDIF(Input!$C$23,$B248,"Y")</f>
        <v>60</v>
      </c>
      <c r="E248" s="78" t="n">
        <f aca="false">IF(AND($B248&gt;Input!$C$53,$B248&lt;Input!$C$25),Input!$C$54,0)</f>
        <v>0</v>
      </c>
    </row>
    <row r="249" customFormat="false" ht="12.8" hidden="false" customHeight="false" outlineLevel="0" collapsed="false">
      <c r="A249" s="76" t="n">
        <v>245</v>
      </c>
      <c r="B249" s="77" t="n">
        <f aca="false">EOMONTH(Input!$C$7,A249)</f>
        <v>50374</v>
      </c>
      <c r="C249" s="76" t="n">
        <f aca="false">DATEDIF(Input!$C$23,$B249,"Y")</f>
        <v>60</v>
      </c>
      <c r="E249" s="78" t="n">
        <f aca="false">IF(AND($B249&gt;Input!$C$53,$B249&lt;Input!$C$25),Input!$C$54,0)</f>
        <v>0</v>
      </c>
    </row>
    <row r="250" customFormat="false" ht="12.8" hidden="false" customHeight="false" outlineLevel="0" collapsed="false">
      <c r="A250" s="76" t="n">
        <v>246</v>
      </c>
      <c r="B250" s="77" t="n">
        <f aca="false">EOMONTH(Input!$C$7,A250)</f>
        <v>50405</v>
      </c>
      <c r="C250" s="76" t="n">
        <f aca="false">DATEDIF(Input!$C$23,$B250,"Y")</f>
        <v>60</v>
      </c>
      <c r="E250" s="78" t="n">
        <f aca="false">IF(AND($B250&gt;Input!$C$53,$B250&lt;Input!$C$25),Input!$C$54,0)</f>
        <v>0</v>
      </c>
    </row>
    <row r="251" customFormat="false" ht="12.8" hidden="false" customHeight="false" outlineLevel="0" collapsed="false">
      <c r="A251" s="76" t="n">
        <v>247</v>
      </c>
      <c r="B251" s="77" t="n">
        <f aca="false">EOMONTH(Input!$C$7,A251)</f>
        <v>50436</v>
      </c>
      <c r="C251" s="76" t="n">
        <f aca="false">DATEDIF(Input!$C$23,$B251,"Y")</f>
        <v>60</v>
      </c>
      <c r="E251" s="78" t="n">
        <f aca="false">IF(AND($B251&gt;Input!$C$53,$B251&lt;Input!$C$25),Input!$C$54,0)</f>
        <v>0</v>
      </c>
    </row>
    <row r="252" customFormat="false" ht="12.8" hidden="false" customHeight="false" outlineLevel="0" collapsed="false">
      <c r="A252" s="76" t="n">
        <v>248</v>
      </c>
      <c r="B252" s="77" t="n">
        <f aca="false">EOMONTH(Input!$C$7,A252)</f>
        <v>50464</v>
      </c>
      <c r="C252" s="76" t="n">
        <f aca="false">DATEDIF(Input!$C$23,$B252,"Y")</f>
        <v>60</v>
      </c>
      <c r="E252" s="78" t="n">
        <f aca="false">IF(AND($B252&gt;Input!$C$53,$B252&lt;Input!$C$25),Input!$C$54,0)</f>
        <v>0</v>
      </c>
    </row>
    <row r="253" customFormat="false" ht="12.8" hidden="false" customHeight="false" outlineLevel="0" collapsed="false">
      <c r="A253" s="76" t="n">
        <v>249</v>
      </c>
      <c r="B253" s="77" t="n">
        <f aca="false">EOMONTH(Input!$C$7,A253)</f>
        <v>50495</v>
      </c>
      <c r="C253" s="76" t="n">
        <f aca="false">DATEDIF(Input!$C$23,$B253,"Y")</f>
        <v>60</v>
      </c>
      <c r="E253" s="78" t="n">
        <f aca="false">IF(AND($B253&gt;Input!$C$53,$B253&lt;Input!$C$25),Input!$C$54,0)</f>
        <v>0</v>
      </c>
    </row>
    <row r="254" customFormat="false" ht="12.8" hidden="false" customHeight="false" outlineLevel="0" collapsed="false">
      <c r="A254" s="76" t="n">
        <v>250</v>
      </c>
      <c r="B254" s="77" t="n">
        <f aca="false">EOMONTH(Input!$C$7,A254)</f>
        <v>50525</v>
      </c>
      <c r="C254" s="76" t="n">
        <f aca="false">DATEDIF(Input!$C$23,$B254,"Y")</f>
        <v>60</v>
      </c>
      <c r="E254" s="78" t="n">
        <f aca="false">IF(AND($B254&gt;Input!$C$53,$B254&lt;Input!$C$25),Input!$C$54,0)</f>
        <v>0</v>
      </c>
    </row>
    <row r="255" customFormat="false" ht="12.8" hidden="false" customHeight="false" outlineLevel="0" collapsed="false">
      <c r="A255" s="76" t="n">
        <v>251</v>
      </c>
      <c r="B255" s="77" t="n">
        <f aca="false">EOMONTH(Input!$C$7,A255)</f>
        <v>50556</v>
      </c>
      <c r="C255" s="76" t="n">
        <f aca="false">DATEDIF(Input!$C$23,$B255,"Y")</f>
        <v>61</v>
      </c>
      <c r="E255" s="78" t="n">
        <f aca="false">IF(AND($B255&gt;Input!$C$53,$B255&lt;Input!$C$25),Input!$C$54,0)</f>
        <v>0</v>
      </c>
    </row>
    <row r="256" customFormat="false" ht="12.8" hidden="false" customHeight="false" outlineLevel="0" collapsed="false">
      <c r="A256" s="76" t="n">
        <v>252</v>
      </c>
      <c r="B256" s="77" t="n">
        <f aca="false">EOMONTH(Input!$C$7,A256)</f>
        <v>50586</v>
      </c>
      <c r="C256" s="76" t="n">
        <f aca="false">DATEDIF(Input!$C$23,$B256,"Y")</f>
        <v>61</v>
      </c>
      <c r="E256" s="78" t="n">
        <f aca="false">IF(AND($B256&gt;Input!$C$53,$B256&lt;Input!$C$25),Input!$C$54,0)</f>
        <v>0</v>
      </c>
    </row>
    <row r="257" customFormat="false" ht="12.8" hidden="false" customHeight="false" outlineLevel="0" collapsed="false">
      <c r="A257" s="76" t="n">
        <v>253</v>
      </c>
      <c r="B257" s="77" t="n">
        <f aca="false">EOMONTH(Input!$C$7,A257)</f>
        <v>50617</v>
      </c>
      <c r="C257" s="76" t="n">
        <f aca="false">DATEDIF(Input!$C$23,$B257,"Y")</f>
        <v>61</v>
      </c>
      <c r="E257" s="78" t="n">
        <f aca="false">IF(AND($B257&gt;Input!$C$53,$B257&lt;Input!$C$25),Input!$C$54,0)</f>
        <v>0</v>
      </c>
    </row>
    <row r="258" customFormat="false" ht="12.8" hidden="false" customHeight="false" outlineLevel="0" collapsed="false">
      <c r="A258" s="76" t="n">
        <v>254</v>
      </c>
      <c r="B258" s="77" t="n">
        <f aca="false">EOMONTH(Input!$C$7,A258)</f>
        <v>50648</v>
      </c>
      <c r="C258" s="76" t="n">
        <f aca="false">DATEDIF(Input!$C$23,$B258,"Y")</f>
        <v>61</v>
      </c>
      <c r="E258" s="78" t="n">
        <f aca="false">IF(AND($B258&gt;Input!$C$53,$B258&lt;Input!$C$25),Input!$C$54,0)</f>
        <v>0</v>
      </c>
    </row>
    <row r="259" customFormat="false" ht="12.8" hidden="false" customHeight="false" outlineLevel="0" collapsed="false">
      <c r="A259" s="76" t="n">
        <v>255</v>
      </c>
      <c r="B259" s="77" t="n">
        <f aca="false">EOMONTH(Input!$C$7,A259)</f>
        <v>50678</v>
      </c>
      <c r="C259" s="76" t="n">
        <f aca="false">DATEDIF(Input!$C$23,$B259,"Y")</f>
        <v>61</v>
      </c>
      <c r="E259" s="78" t="n">
        <f aca="false">IF(AND($B259&gt;Input!$C$53,$B259&lt;Input!$C$25),Input!$C$54,0)</f>
        <v>0</v>
      </c>
    </row>
    <row r="260" customFormat="false" ht="12.8" hidden="false" customHeight="false" outlineLevel="0" collapsed="false">
      <c r="A260" s="76" t="n">
        <v>256</v>
      </c>
      <c r="B260" s="77" t="n">
        <f aca="false">EOMONTH(Input!$C$7,A260)</f>
        <v>50709</v>
      </c>
      <c r="C260" s="76" t="n">
        <f aca="false">DATEDIF(Input!$C$23,$B260,"Y")</f>
        <v>61</v>
      </c>
      <c r="E260" s="78" t="n">
        <f aca="false">IF(AND($B260&gt;Input!$C$53,$B260&lt;Input!$C$25),Input!$C$54,0)</f>
        <v>0</v>
      </c>
    </row>
    <row r="261" customFormat="false" ht="12.8" hidden="false" customHeight="false" outlineLevel="0" collapsed="false">
      <c r="A261" s="76" t="n">
        <v>257</v>
      </c>
      <c r="B261" s="77" t="n">
        <f aca="false">EOMONTH(Input!$C$7,A261)</f>
        <v>50739</v>
      </c>
      <c r="C261" s="76" t="n">
        <f aca="false">DATEDIF(Input!$C$23,$B261,"Y")</f>
        <v>61</v>
      </c>
      <c r="E261" s="78" t="n">
        <f aca="false">IF(AND($B261&gt;Input!$C$53,$B261&lt;Input!$C$25),Input!$C$54,0)</f>
        <v>0</v>
      </c>
    </row>
    <row r="262" customFormat="false" ht="12.8" hidden="false" customHeight="false" outlineLevel="0" collapsed="false">
      <c r="A262" s="76" t="n">
        <v>258</v>
      </c>
      <c r="B262" s="77" t="n">
        <f aca="false">EOMONTH(Input!$C$7,A262)</f>
        <v>50770</v>
      </c>
      <c r="C262" s="76" t="n">
        <f aca="false">DATEDIF(Input!$C$23,$B262,"Y")</f>
        <v>61</v>
      </c>
      <c r="E262" s="78" t="n">
        <f aca="false">IF(AND($B262&gt;Input!$C$53,$B262&lt;Input!$C$25),Input!$C$54,0)</f>
        <v>0</v>
      </c>
    </row>
    <row r="263" customFormat="false" ht="12.8" hidden="false" customHeight="false" outlineLevel="0" collapsed="false">
      <c r="A263" s="76" t="n">
        <v>259</v>
      </c>
      <c r="B263" s="77" t="n">
        <f aca="false">EOMONTH(Input!$C$7,A263)</f>
        <v>50801</v>
      </c>
      <c r="C263" s="76" t="n">
        <f aca="false">DATEDIF(Input!$C$23,$B263,"Y")</f>
        <v>61</v>
      </c>
      <c r="E263" s="78" t="n">
        <f aca="false">IF(AND($B263&gt;Input!$C$53,$B263&lt;Input!$C$25),Input!$C$54,0)</f>
        <v>0</v>
      </c>
    </row>
    <row r="264" customFormat="false" ht="12.8" hidden="false" customHeight="false" outlineLevel="0" collapsed="false">
      <c r="A264" s="76" t="n">
        <v>260</v>
      </c>
      <c r="B264" s="77" t="n">
        <f aca="false">EOMONTH(Input!$C$7,A264)</f>
        <v>50829</v>
      </c>
      <c r="C264" s="76" t="n">
        <f aca="false">DATEDIF(Input!$C$23,$B264,"Y")</f>
        <v>61</v>
      </c>
      <c r="E264" s="78" t="n">
        <f aca="false">IF(AND($B264&gt;Input!$C$53,$B264&lt;Input!$C$25),Input!$C$54,0)</f>
        <v>0</v>
      </c>
    </row>
    <row r="265" customFormat="false" ht="12.8" hidden="false" customHeight="false" outlineLevel="0" collapsed="false">
      <c r="A265" s="76" t="n">
        <v>261</v>
      </c>
      <c r="B265" s="77" t="n">
        <f aca="false">EOMONTH(Input!$C$7,A265)</f>
        <v>50860</v>
      </c>
      <c r="C265" s="76" t="n">
        <f aca="false">DATEDIF(Input!$C$23,$B265,"Y")</f>
        <v>61</v>
      </c>
      <c r="E265" s="78" t="n">
        <f aca="false">IF(AND($B265&gt;Input!$C$53,$B265&lt;Input!$C$25),Input!$C$54,0)</f>
        <v>0</v>
      </c>
    </row>
    <row r="266" customFormat="false" ht="12.8" hidden="false" customHeight="false" outlineLevel="0" collapsed="false">
      <c r="A266" s="76" t="n">
        <v>262</v>
      </c>
      <c r="B266" s="77" t="n">
        <f aca="false">EOMONTH(Input!$C$7,A266)</f>
        <v>50890</v>
      </c>
      <c r="C266" s="76" t="n">
        <f aca="false">DATEDIF(Input!$C$23,$B266,"Y")</f>
        <v>61</v>
      </c>
      <c r="E266" s="78" t="n">
        <f aca="false">IF(AND($B266&gt;Input!$C$53,$B266&lt;Input!$C$25),Input!$C$54,0)</f>
        <v>0</v>
      </c>
    </row>
    <row r="267" customFormat="false" ht="12.8" hidden="false" customHeight="false" outlineLevel="0" collapsed="false">
      <c r="A267" s="76" t="n">
        <v>263</v>
      </c>
      <c r="B267" s="77" t="n">
        <f aca="false">EOMONTH(Input!$C$7,A267)</f>
        <v>50921</v>
      </c>
      <c r="C267" s="76" t="n">
        <f aca="false">DATEDIF(Input!$C$23,$B267,"Y")</f>
        <v>62</v>
      </c>
      <c r="E267" s="78" t="n">
        <f aca="false">IF(AND($B267&gt;Input!$C$53,$B267&lt;Input!$C$25),Input!$C$54,0)</f>
        <v>0</v>
      </c>
    </row>
    <row r="268" customFormat="false" ht="12.8" hidden="false" customHeight="false" outlineLevel="0" collapsed="false">
      <c r="A268" s="76" t="n">
        <v>264</v>
      </c>
      <c r="B268" s="77" t="n">
        <f aca="false">EOMONTH(Input!$C$7,A268)</f>
        <v>50951</v>
      </c>
      <c r="C268" s="76" t="n">
        <f aca="false">DATEDIF(Input!$C$23,$B268,"Y")</f>
        <v>62</v>
      </c>
      <c r="E268" s="78" t="n">
        <f aca="false">IF(AND($B268&gt;Input!$C$53,$B268&lt;Input!$C$25),Input!$C$54,0)</f>
        <v>0</v>
      </c>
    </row>
    <row r="269" customFormat="false" ht="12.8" hidden="false" customHeight="false" outlineLevel="0" collapsed="false">
      <c r="A269" s="76" t="n">
        <v>265</v>
      </c>
      <c r="B269" s="77" t="n">
        <f aca="false">EOMONTH(Input!$C$7,A269)</f>
        <v>50982</v>
      </c>
      <c r="C269" s="76" t="n">
        <f aca="false">DATEDIF(Input!$C$23,$B269,"Y")</f>
        <v>62</v>
      </c>
      <c r="E269" s="78" t="n">
        <f aca="false">IF(AND($B269&gt;Input!$C$53,$B269&lt;Input!$C$25),Input!$C$54,0)</f>
        <v>0</v>
      </c>
    </row>
    <row r="270" customFormat="false" ht="12.8" hidden="false" customHeight="false" outlineLevel="0" collapsed="false">
      <c r="A270" s="76" t="n">
        <v>266</v>
      </c>
      <c r="B270" s="77" t="n">
        <f aca="false">EOMONTH(Input!$C$7,A270)</f>
        <v>51013</v>
      </c>
      <c r="C270" s="76" t="n">
        <f aca="false">DATEDIF(Input!$C$23,$B270,"Y")</f>
        <v>62</v>
      </c>
      <c r="E270" s="78" t="n">
        <f aca="false">IF(AND($B270&gt;Input!$C$53,$B270&lt;Input!$C$25),Input!$C$54,0)</f>
        <v>0</v>
      </c>
    </row>
    <row r="271" customFormat="false" ht="12.8" hidden="false" customHeight="false" outlineLevel="0" collapsed="false">
      <c r="A271" s="76" t="n">
        <v>267</v>
      </c>
      <c r="B271" s="77" t="n">
        <f aca="false">EOMONTH(Input!$C$7,A271)</f>
        <v>51043</v>
      </c>
      <c r="C271" s="76" t="n">
        <f aca="false">DATEDIF(Input!$C$23,$B271,"Y")</f>
        <v>62</v>
      </c>
      <c r="E271" s="78" t="n">
        <f aca="false">IF(AND($B271&gt;Input!$C$53,$B271&lt;Input!$C$25),Input!$C$54,0)</f>
        <v>0</v>
      </c>
    </row>
    <row r="272" customFormat="false" ht="12.8" hidden="false" customHeight="false" outlineLevel="0" collapsed="false">
      <c r="A272" s="76" t="n">
        <v>268</v>
      </c>
      <c r="B272" s="77" t="n">
        <f aca="false">EOMONTH(Input!$C$7,A272)</f>
        <v>51074</v>
      </c>
      <c r="C272" s="76" t="n">
        <f aca="false">DATEDIF(Input!$C$23,$B272,"Y")</f>
        <v>62</v>
      </c>
      <c r="E272" s="78" t="n">
        <f aca="false">IF(AND($B272&gt;Input!$C$53,$B272&lt;Input!$C$25),Input!$C$54,0)</f>
        <v>0</v>
      </c>
    </row>
    <row r="273" customFormat="false" ht="12.8" hidden="false" customHeight="false" outlineLevel="0" collapsed="false">
      <c r="A273" s="76" t="n">
        <v>269</v>
      </c>
      <c r="B273" s="77" t="n">
        <f aca="false">EOMONTH(Input!$C$7,A273)</f>
        <v>51104</v>
      </c>
      <c r="C273" s="76" t="n">
        <f aca="false">DATEDIF(Input!$C$23,$B273,"Y")</f>
        <v>62</v>
      </c>
      <c r="E273" s="78" t="n">
        <f aca="false">IF(AND($B273&gt;Input!$C$53,$B273&lt;Input!$C$25),Input!$C$54,0)</f>
        <v>0</v>
      </c>
    </row>
    <row r="274" customFormat="false" ht="12.8" hidden="false" customHeight="false" outlineLevel="0" collapsed="false">
      <c r="A274" s="76" t="n">
        <v>270</v>
      </c>
      <c r="B274" s="77" t="n">
        <f aca="false">EOMONTH(Input!$C$7,A274)</f>
        <v>51135</v>
      </c>
      <c r="C274" s="76" t="n">
        <f aca="false">DATEDIF(Input!$C$23,$B274,"Y")</f>
        <v>62</v>
      </c>
      <c r="E274" s="78" t="n">
        <f aca="false">IF(AND($B274&gt;Input!$C$53,$B274&lt;Input!$C$25),Input!$C$54,0)</f>
        <v>0</v>
      </c>
    </row>
    <row r="275" customFormat="false" ht="12.8" hidden="false" customHeight="false" outlineLevel="0" collapsed="false">
      <c r="A275" s="76" t="n">
        <v>271</v>
      </c>
      <c r="B275" s="77" t="n">
        <f aca="false">EOMONTH(Input!$C$7,A275)</f>
        <v>51166</v>
      </c>
      <c r="C275" s="76" t="n">
        <f aca="false">DATEDIF(Input!$C$23,$B275,"Y")</f>
        <v>62</v>
      </c>
      <c r="E275" s="78" t="n">
        <f aca="false">IF(AND($B275&gt;Input!$C$53,$B275&lt;Input!$C$25),Input!$C$54,0)</f>
        <v>0</v>
      </c>
    </row>
    <row r="276" customFormat="false" ht="12.8" hidden="false" customHeight="false" outlineLevel="0" collapsed="false">
      <c r="A276" s="76" t="n">
        <v>272</v>
      </c>
      <c r="B276" s="77" t="n">
        <f aca="false">EOMONTH(Input!$C$7,A276)</f>
        <v>51195</v>
      </c>
      <c r="C276" s="76" t="n">
        <f aca="false">DATEDIF(Input!$C$23,$B276,"Y")</f>
        <v>62</v>
      </c>
      <c r="E276" s="78" t="n">
        <f aca="false">IF(AND($B276&gt;Input!$C$53,$B276&lt;Input!$C$25),Input!$C$54,0)</f>
        <v>0</v>
      </c>
    </row>
    <row r="277" customFormat="false" ht="12.8" hidden="false" customHeight="false" outlineLevel="0" collapsed="false">
      <c r="A277" s="76" t="n">
        <v>273</v>
      </c>
      <c r="B277" s="77" t="n">
        <f aca="false">EOMONTH(Input!$C$7,A277)</f>
        <v>51226</v>
      </c>
      <c r="C277" s="76" t="n">
        <f aca="false">DATEDIF(Input!$C$23,$B277,"Y")</f>
        <v>62</v>
      </c>
      <c r="E277" s="78" t="n">
        <f aca="false">IF(AND($B277&gt;Input!$C$53,$B277&lt;Input!$C$25),Input!$C$54,0)</f>
        <v>0</v>
      </c>
    </row>
    <row r="278" customFormat="false" ht="12.8" hidden="false" customHeight="false" outlineLevel="0" collapsed="false">
      <c r="A278" s="76" t="n">
        <v>274</v>
      </c>
      <c r="B278" s="77" t="n">
        <f aca="false">EOMONTH(Input!$C$7,A278)</f>
        <v>51256</v>
      </c>
      <c r="C278" s="76" t="n">
        <f aca="false">DATEDIF(Input!$C$23,$B278,"Y")</f>
        <v>62</v>
      </c>
      <c r="E278" s="78" t="n">
        <f aca="false">IF(AND($B278&gt;Input!$C$53,$B278&lt;Input!$C$25),Input!$C$54,0)</f>
        <v>0</v>
      </c>
    </row>
    <row r="279" customFormat="false" ht="12.8" hidden="false" customHeight="false" outlineLevel="0" collapsed="false">
      <c r="A279" s="76" t="n">
        <v>275</v>
      </c>
      <c r="B279" s="77" t="n">
        <f aca="false">EOMONTH(Input!$C$7,A279)</f>
        <v>51287</v>
      </c>
      <c r="C279" s="76" t="n">
        <f aca="false">DATEDIF(Input!$C$23,$B279,"Y")</f>
        <v>63</v>
      </c>
      <c r="E279" s="78" t="n">
        <f aca="false">IF(AND($B279&gt;Input!$C$53,$B279&lt;Input!$C$25),Input!$C$54,0)</f>
        <v>0</v>
      </c>
    </row>
    <row r="280" customFormat="false" ht="12.8" hidden="false" customHeight="false" outlineLevel="0" collapsed="false">
      <c r="A280" s="76" t="n">
        <v>276</v>
      </c>
      <c r="B280" s="77" t="n">
        <f aca="false">EOMONTH(Input!$C$7,A280)</f>
        <v>51317</v>
      </c>
      <c r="C280" s="76" t="n">
        <f aca="false">DATEDIF(Input!$C$23,$B280,"Y")</f>
        <v>63</v>
      </c>
      <c r="E280" s="78" t="n">
        <f aca="false">IF(AND($B280&gt;Input!$C$53,$B280&lt;Input!$C$25),Input!$C$54,0)</f>
        <v>0</v>
      </c>
    </row>
    <row r="281" customFormat="false" ht="12.8" hidden="false" customHeight="false" outlineLevel="0" collapsed="false">
      <c r="A281" s="76" t="n">
        <v>277</v>
      </c>
      <c r="B281" s="77" t="n">
        <f aca="false">EOMONTH(Input!$C$7,A281)</f>
        <v>51348</v>
      </c>
      <c r="C281" s="76" t="n">
        <f aca="false">DATEDIF(Input!$C$23,$B281,"Y")</f>
        <v>63</v>
      </c>
      <c r="E281" s="78" t="n">
        <f aca="false">IF(AND($B281&gt;Input!$C$53,$B281&lt;Input!$C$25),Input!$C$54,0)</f>
        <v>0</v>
      </c>
    </row>
    <row r="282" customFormat="false" ht="12.8" hidden="false" customHeight="false" outlineLevel="0" collapsed="false">
      <c r="A282" s="76" t="n">
        <v>278</v>
      </c>
      <c r="B282" s="77" t="n">
        <f aca="false">EOMONTH(Input!$C$7,A282)</f>
        <v>51379</v>
      </c>
      <c r="C282" s="76" t="n">
        <f aca="false">DATEDIF(Input!$C$23,$B282,"Y")</f>
        <v>63</v>
      </c>
      <c r="E282" s="78" t="n">
        <f aca="false">IF(AND($B282&gt;Input!$C$53,$B282&lt;Input!$C$25),Input!$C$54,0)</f>
        <v>0</v>
      </c>
    </row>
    <row r="283" customFormat="false" ht="12.8" hidden="false" customHeight="false" outlineLevel="0" collapsed="false">
      <c r="A283" s="76" t="n">
        <v>279</v>
      </c>
      <c r="B283" s="77" t="n">
        <f aca="false">EOMONTH(Input!$C$7,A283)</f>
        <v>51409</v>
      </c>
      <c r="C283" s="76" t="n">
        <f aca="false">DATEDIF(Input!$C$23,$B283,"Y")</f>
        <v>63</v>
      </c>
      <c r="E283" s="78" t="n">
        <f aca="false">IF(AND($B283&gt;Input!$C$53,$B283&lt;Input!$C$25),Input!$C$54,0)</f>
        <v>0</v>
      </c>
    </row>
    <row r="284" customFormat="false" ht="12.8" hidden="false" customHeight="false" outlineLevel="0" collapsed="false">
      <c r="A284" s="76" t="n">
        <v>280</v>
      </c>
      <c r="B284" s="77" t="n">
        <f aca="false">EOMONTH(Input!$C$7,A284)</f>
        <v>51440</v>
      </c>
      <c r="C284" s="76" t="n">
        <f aca="false">DATEDIF(Input!$C$23,$B284,"Y")</f>
        <v>63</v>
      </c>
      <c r="E284" s="78" t="n">
        <f aca="false">IF(AND($B284&gt;Input!$C$53,$B284&lt;Input!$C$25),Input!$C$54,0)</f>
        <v>0</v>
      </c>
    </row>
    <row r="285" customFormat="false" ht="12.8" hidden="false" customHeight="false" outlineLevel="0" collapsed="false">
      <c r="A285" s="76" t="n">
        <v>281</v>
      </c>
      <c r="B285" s="77" t="n">
        <f aca="false">EOMONTH(Input!$C$7,A285)</f>
        <v>51470</v>
      </c>
      <c r="C285" s="76" t="n">
        <f aca="false">DATEDIF(Input!$C$23,$B285,"Y")</f>
        <v>63</v>
      </c>
      <c r="E285" s="78" t="n">
        <f aca="false">IF(AND($B285&gt;Input!$C$53,$B285&lt;Input!$C$25),Input!$C$54,0)</f>
        <v>0</v>
      </c>
    </row>
    <row r="286" customFormat="false" ht="12.8" hidden="false" customHeight="false" outlineLevel="0" collapsed="false">
      <c r="A286" s="76" t="n">
        <v>282</v>
      </c>
      <c r="B286" s="77" t="n">
        <f aca="false">EOMONTH(Input!$C$7,A286)</f>
        <v>51501</v>
      </c>
      <c r="C286" s="76" t="n">
        <f aca="false">DATEDIF(Input!$C$23,$B286,"Y")</f>
        <v>63</v>
      </c>
      <c r="E286" s="78" t="n">
        <f aca="false">IF(AND($B286&gt;Input!$C$53,$B286&lt;Input!$C$25),Input!$C$54,0)</f>
        <v>0</v>
      </c>
    </row>
    <row r="287" customFormat="false" ht="12.8" hidden="false" customHeight="false" outlineLevel="0" collapsed="false">
      <c r="A287" s="76" t="n">
        <v>283</v>
      </c>
      <c r="B287" s="77" t="n">
        <f aca="false">EOMONTH(Input!$C$7,A287)</f>
        <v>51532</v>
      </c>
      <c r="C287" s="76" t="n">
        <f aca="false">DATEDIF(Input!$C$23,$B287,"Y")</f>
        <v>63</v>
      </c>
      <c r="E287" s="78" t="n">
        <f aca="false">IF(AND($B287&gt;Input!$C$53,$B287&lt;Input!$C$25),Input!$C$54,0)</f>
        <v>0</v>
      </c>
    </row>
    <row r="288" customFormat="false" ht="12.8" hidden="false" customHeight="false" outlineLevel="0" collapsed="false">
      <c r="A288" s="76" t="n">
        <v>284</v>
      </c>
      <c r="B288" s="77" t="n">
        <f aca="false">EOMONTH(Input!$C$7,A288)</f>
        <v>51560</v>
      </c>
      <c r="C288" s="76" t="n">
        <f aca="false">DATEDIF(Input!$C$23,$B288,"Y")</f>
        <v>63</v>
      </c>
      <c r="E288" s="78" t="n">
        <f aca="false">IF(AND($B288&gt;Input!$C$53,$B288&lt;Input!$C$25),Input!$C$54,0)</f>
        <v>0</v>
      </c>
    </row>
    <row r="289" customFormat="false" ht="12.8" hidden="false" customHeight="false" outlineLevel="0" collapsed="false">
      <c r="A289" s="76" t="n">
        <v>285</v>
      </c>
      <c r="B289" s="77" t="n">
        <f aca="false">EOMONTH(Input!$C$7,A289)</f>
        <v>51591</v>
      </c>
      <c r="C289" s="76" t="n">
        <f aca="false">DATEDIF(Input!$C$23,$B289,"Y")</f>
        <v>63</v>
      </c>
      <c r="E289" s="78" t="n">
        <f aca="false">IF(AND($B289&gt;Input!$C$53,$B289&lt;Input!$C$25),Input!$C$54,0)</f>
        <v>0</v>
      </c>
    </row>
    <row r="290" customFormat="false" ht="12.8" hidden="false" customHeight="false" outlineLevel="0" collapsed="false">
      <c r="A290" s="76" t="n">
        <v>286</v>
      </c>
      <c r="B290" s="77" t="n">
        <f aca="false">EOMONTH(Input!$C$7,A290)</f>
        <v>51621</v>
      </c>
      <c r="C290" s="76" t="n">
        <f aca="false">DATEDIF(Input!$C$23,$B290,"Y")</f>
        <v>63</v>
      </c>
      <c r="E290" s="78" t="n">
        <f aca="false">IF(AND($B290&gt;Input!$C$53,$B290&lt;Input!$C$25),Input!$C$54,0)</f>
        <v>0</v>
      </c>
    </row>
    <row r="291" customFormat="false" ht="12.8" hidden="false" customHeight="false" outlineLevel="0" collapsed="false">
      <c r="A291" s="76" t="n">
        <v>287</v>
      </c>
      <c r="B291" s="77" t="n">
        <f aca="false">EOMONTH(Input!$C$7,A291)</f>
        <v>51652</v>
      </c>
      <c r="C291" s="76" t="n">
        <f aca="false">DATEDIF(Input!$C$23,$B291,"Y")</f>
        <v>64</v>
      </c>
      <c r="E291" s="78" t="n">
        <f aca="false">IF(AND($B291&gt;Input!$C$53,$B291&lt;Input!$C$25),Input!$C$54,0)</f>
        <v>0</v>
      </c>
    </row>
    <row r="292" customFormat="false" ht="12.8" hidden="false" customHeight="false" outlineLevel="0" collapsed="false">
      <c r="A292" s="76" t="n">
        <v>288</v>
      </c>
      <c r="B292" s="77" t="n">
        <f aca="false">EOMONTH(Input!$C$7,A292)</f>
        <v>51682</v>
      </c>
      <c r="C292" s="76" t="n">
        <f aca="false">DATEDIF(Input!$C$23,$B292,"Y")</f>
        <v>64</v>
      </c>
      <c r="E292" s="78" t="n">
        <f aca="false">IF(AND($B292&gt;Input!$C$53,$B292&lt;Input!$C$25),Input!$C$54,0)</f>
        <v>0</v>
      </c>
    </row>
    <row r="293" customFormat="false" ht="12.8" hidden="false" customHeight="false" outlineLevel="0" collapsed="false">
      <c r="A293" s="76" t="n">
        <v>289</v>
      </c>
      <c r="B293" s="77" t="n">
        <f aca="false">EOMONTH(Input!$C$7,A293)</f>
        <v>51713</v>
      </c>
      <c r="C293" s="76" t="n">
        <f aca="false">DATEDIF(Input!$C$23,$B293,"Y")</f>
        <v>64</v>
      </c>
      <c r="E293" s="78" t="n">
        <f aca="false">IF(AND($B293&gt;Input!$C$53,$B293&lt;Input!$C$25),Input!$C$54,0)</f>
        <v>0</v>
      </c>
    </row>
    <row r="294" customFormat="false" ht="12.8" hidden="false" customHeight="false" outlineLevel="0" collapsed="false">
      <c r="A294" s="76" t="n">
        <v>290</v>
      </c>
      <c r="B294" s="77" t="n">
        <f aca="false">EOMONTH(Input!$C$7,A294)</f>
        <v>51744</v>
      </c>
      <c r="C294" s="76" t="n">
        <f aca="false">DATEDIF(Input!$C$23,$B294,"Y")</f>
        <v>64</v>
      </c>
      <c r="E294" s="78" t="n">
        <f aca="false">IF(AND($B294&gt;Input!$C$53,$B294&lt;Input!$C$25),Input!$C$54,0)</f>
        <v>0</v>
      </c>
    </row>
    <row r="295" customFormat="false" ht="12.8" hidden="false" customHeight="false" outlineLevel="0" collapsed="false">
      <c r="A295" s="76" t="n">
        <v>291</v>
      </c>
      <c r="B295" s="77" t="n">
        <f aca="false">EOMONTH(Input!$C$7,A295)</f>
        <v>51774</v>
      </c>
      <c r="C295" s="76" t="n">
        <f aca="false">DATEDIF(Input!$C$23,$B295,"Y")</f>
        <v>64</v>
      </c>
      <c r="E295" s="78" t="n">
        <f aca="false">IF(AND($B295&gt;Input!$C$53,$B295&lt;Input!$C$25),Input!$C$54,0)</f>
        <v>0</v>
      </c>
    </row>
    <row r="296" customFormat="false" ht="12.8" hidden="false" customHeight="false" outlineLevel="0" collapsed="false">
      <c r="A296" s="76" t="n">
        <v>292</v>
      </c>
      <c r="B296" s="77" t="n">
        <f aca="false">EOMONTH(Input!$C$7,A296)</f>
        <v>51805</v>
      </c>
      <c r="C296" s="76" t="n">
        <f aca="false">DATEDIF(Input!$C$23,$B296,"Y")</f>
        <v>64</v>
      </c>
      <c r="E296" s="78" t="n">
        <f aca="false">IF(AND($B296&gt;Input!$C$53,$B296&lt;Input!$C$25),Input!$C$54,0)</f>
        <v>0</v>
      </c>
    </row>
    <row r="297" customFormat="false" ht="12.8" hidden="false" customHeight="false" outlineLevel="0" collapsed="false">
      <c r="A297" s="76" t="n">
        <v>293</v>
      </c>
      <c r="B297" s="77" t="n">
        <f aca="false">EOMONTH(Input!$C$7,A297)</f>
        <v>51835</v>
      </c>
      <c r="C297" s="76" t="n">
        <f aca="false">DATEDIF(Input!$C$23,$B297,"Y")</f>
        <v>64</v>
      </c>
      <c r="E297" s="78" t="n">
        <f aca="false">IF(AND($B297&gt;Input!$C$53,$B297&lt;Input!$C$25),Input!$C$54,0)</f>
        <v>0</v>
      </c>
    </row>
    <row r="298" customFormat="false" ht="12.8" hidden="false" customHeight="false" outlineLevel="0" collapsed="false">
      <c r="A298" s="76" t="n">
        <v>294</v>
      </c>
      <c r="B298" s="77" t="n">
        <f aca="false">EOMONTH(Input!$C$7,A298)</f>
        <v>51866</v>
      </c>
      <c r="C298" s="76" t="n">
        <f aca="false">DATEDIF(Input!$C$23,$B298,"Y")</f>
        <v>64</v>
      </c>
      <c r="E298" s="78" t="n">
        <f aca="false">IF(AND($B298&gt;Input!$C$53,$B298&lt;Input!$C$25),Input!$C$54,0)</f>
        <v>0</v>
      </c>
    </row>
    <row r="299" customFormat="false" ht="12.8" hidden="false" customHeight="false" outlineLevel="0" collapsed="false">
      <c r="A299" s="76" t="n">
        <v>295</v>
      </c>
      <c r="B299" s="77" t="n">
        <f aca="false">EOMONTH(Input!$C$7,A299)</f>
        <v>51897</v>
      </c>
      <c r="C299" s="76" t="n">
        <f aca="false">DATEDIF(Input!$C$23,$B299,"Y")</f>
        <v>64</v>
      </c>
      <c r="E299" s="78" t="n">
        <f aca="false">IF(AND($B299&gt;Input!$C$53,$B299&lt;Input!$C$25),Input!$C$54,0)</f>
        <v>0</v>
      </c>
    </row>
    <row r="300" customFormat="false" ht="12.8" hidden="false" customHeight="false" outlineLevel="0" collapsed="false">
      <c r="A300" s="76" t="n">
        <v>296</v>
      </c>
      <c r="B300" s="77" t="n">
        <f aca="false">EOMONTH(Input!$C$7,A300)</f>
        <v>51925</v>
      </c>
      <c r="C300" s="76" t="n">
        <f aca="false">DATEDIF(Input!$C$23,$B300,"Y")</f>
        <v>64</v>
      </c>
      <c r="E300" s="78" t="n">
        <f aca="false">IF(AND($B300&gt;Input!$C$53,$B300&lt;Input!$C$25),Input!$C$54,0)</f>
        <v>0</v>
      </c>
    </row>
    <row r="301" customFormat="false" ht="12.8" hidden="false" customHeight="false" outlineLevel="0" collapsed="false">
      <c r="A301" s="76" t="n">
        <v>297</v>
      </c>
      <c r="B301" s="77" t="n">
        <f aca="false">EOMONTH(Input!$C$7,A301)</f>
        <v>51956</v>
      </c>
      <c r="C301" s="76" t="n">
        <f aca="false">DATEDIF(Input!$C$23,$B301,"Y")</f>
        <v>64</v>
      </c>
      <c r="E301" s="78" t="n">
        <f aca="false">IF(AND($B301&gt;Input!$C$53,$B301&lt;Input!$C$25),Input!$C$54,0)</f>
        <v>0</v>
      </c>
    </row>
    <row r="302" customFormat="false" ht="12.8" hidden="false" customHeight="false" outlineLevel="0" collapsed="false">
      <c r="A302" s="76" t="n">
        <v>298</v>
      </c>
      <c r="B302" s="77" t="n">
        <f aca="false">EOMONTH(Input!$C$7,A302)</f>
        <v>51986</v>
      </c>
      <c r="C302" s="76" t="n">
        <f aca="false">DATEDIF(Input!$C$23,$B302,"Y")</f>
        <v>64</v>
      </c>
      <c r="E302" s="78" t="n">
        <f aca="false">IF(AND($B302&gt;Input!$C$53,$B302&lt;Input!$C$25),Input!$C$54,0)</f>
        <v>0</v>
      </c>
    </row>
    <row r="303" customFormat="false" ht="12.8" hidden="false" customHeight="false" outlineLevel="0" collapsed="false">
      <c r="A303" s="76" t="n">
        <v>299</v>
      </c>
      <c r="B303" s="77" t="n">
        <f aca="false">EOMONTH(Input!$C$7,A303)</f>
        <v>52017</v>
      </c>
      <c r="C303" s="76" t="n">
        <f aca="false">DATEDIF(Input!$C$23,$B303,"Y")</f>
        <v>65</v>
      </c>
      <c r="E303" s="78" t="n">
        <f aca="false">IF(AND($B303&gt;Input!$C$53,$B303&lt;Input!$C$25),Input!$C$54,0)</f>
        <v>500</v>
      </c>
    </row>
    <row r="304" customFormat="false" ht="12.8" hidden="false" customHeight="false" outlineLevel="0" collapsed="false">
      <c r="A304" s="76" t="n">
        <v>300</v>
      </c>
      <c r="B304" s="77" t="n">
        <f aca="false">EOMONTH(Input!$C$7,A304)</f>
        <v>52047</v>
      </c>
      <c r="C304" s="76" t="n">
        <f aca="false">DATEDIF(Input!$C$23,$B304,"Y")</f>
        <v>65</v>
      </c>
      <c r="E304" s="78" t="n">
        <f aca="false">IF(AND($B304&gt;Input!$C$53,$B304&lt;Input!$C$25),Input!$C$54,0)</f>
        <v>500</v>
      </c>
    </row>
    <row r="305" customFormat="false" ht="12.8" hidden="false" customHeight="false" outlineLevel="0" collapsed="false">
      <c r="A305" s="76" t="n">
        <v>301</v>
      </c>
      <c r="B305" s="77" t="n">
        <f aca="false">EOMONTH(Input!$C$7,A305)</f>
        <v>52078</v>
      </c>
      <c r="C305" s="76" t="n">
        <f aca="false">DATEDIF(Input!$C$23,$B305,"Y")</f>
        <v>65</v>
      </c>
      <c r="E305" s="78" t="n">
        <f aca="false">IF(AND($B305&gt;Input!$C$53,$B305&lt;Input!$C$25),Input!$C$54,0)</f>
        <v>500</v>
      </c>
    </row>
    <row r="306" customFormat="false" ht="12.8" hidden="false" customHeight="false" outlineLevel="0" collapsed="false">
      <c r="A306" s="76" t="n">
        <v>302</v>
      </c>
      <c r="B306" s="77" t="n">
        <f aca="false">EOMONTH(Input!$C$7,A306)</f>
        <v>52109</v>
      </c>
      <c r="C306" s="76" t="n">
        <f aca="false">DATEDIF(Input!$C$23,$B306,"Y")</f>
        <v>65</v>
      </c>
      <c r="E306" s="78" t="n">
        <f aca="false">IF(AND($B306&gt;Input!$C$53,$B306&lt;Input!$C$25),Input!$C$54,0)</f>
        <v>500</v>
      </c>
    </row>
    <row r="307" customFormat="false" ht="12.8" hidden="false" customHeight="false" outlineLevel="0" collapsed="false">
      <c r="A307" s="76" t="n">
        <v>303</v>
      </c>
      <c r="B307" s="77" t="n">
        <f aca="false">EOMONTH(Input!$C$7,A307)</f>
        <v>52139</v>
      </c>
      <c r="C307" s="76" t="n">
        <f aca="false">DATEDIF(Input!$C$23,$B307,"Y")</f>
        <v>65</v>
      </c>
      <c r="E307" s="78" t="n">
        <f aca="false">IF(AND($B307&gt;Input!$C$53,$B307&lt;Input!$C$25),Input!$C$54,0)</f>
        <v>500</v>
      </c>
    </row>
    <row r="308" customFormat="false" ht="12.8" hidden="false" customHeight="false" outlineLevel="0" collapsed="false">
      <c r="A308" s="76" t="n">
        <v>304</v>
      </c>
      <c r="B308" s="77" t="n">
        <f aca="false">EOMONTH(Input!$C$7,A308)</f>
        <v>52170</v>
      </c>
      <c r="C308" s="76" t="n">
        <f aca="false">DATEDIF(Input!$C$23,$B308,"Y")</f>
        <v>65</v>
      </c>
      <c r="E308" s="78" t="n">
        <f aca="false">IF(AND($B308&gt;Input!$C$53,$B308&lt;Input!$C$25),Input!$C$54,0)</f>
        <v>500</v>
      </c>
    </row>
    <row r="309" customFormat="false" ht="12.8" hidden="false" customHeight="false" outlineLevel="0" collapsed="false">
      <c r="A309" s="76" t="n">
        <v>305</v>
      </c>
      <c r="B309" s="77" t="n">
        <f aca="false">EOMONTH(Input!$C$7,A309)</f>
        <v>52200</v>
      </c>
      <c r="C309" s="76" t="n">
        <f aca="false">DATEDIF(Input!$C$23,$B309,"Y")</f>
        <v>65</v>
      </c>
      <c r="E309" s="78" t="n">
        <f aca="false">IF(AND($B309&gt;Input!$C$53,$B309&lt;Input!$C$25),Input!$C$54,0)</f>
        <v>500</v>
      </c>
    </row>
    <row r="310" customFormat="false" ht="12.8" hidden="false" customHeight="false" outlineLevel="0" collapsed="false">
      <c r="A310" s="76" t="n">
        <v>306</v>
      </c>
      <c r="B310" s="77" t="n">
        <f aca="false">EOMONTH(Input!$C$7,A310)</f>
        <v>52231</v>
      </c>
      <c r="C310" s="76" t="n">
        <f aca="false">DATEDIF(Input!$C$23,$B310,"Y")</f>
        <v>65</v>
      </c>
      <c r="E310" s="78" t="n">
        <f aca="false">IF(AND($B310&gt;Input!$C$53,$B310&lt;Input!$C$25),Input!$C$54,0)</f>
        <v>500</v>
      </c>
    </row>
    <row r="311" customFormat="false" ht="12.8" hidden="false" customHeight="false" outlineLevel="0" collapsed="false">
      <c r="A311" s="76" t="n">
        <v>307</v>
      </c>
      <c r="B311" s="77" t="n">
        <f aca="false">EOMONTH(Input!$C$7,A311)</f>
        <v>52262</v>
      </c>
      <c r="C311" s="76" t="n">
        <f aca="false">DATEDIF(Input!$C$23,$B311,"Y")</f>
        <v>65</v>
      </c>
      <c r="E311" s="78" t="n">
        <f aca="false">IF(AND($B311&gt;Input!$C$53,$B311&lt;Input!$C$25),Input!$C$54,0)</f>
        <v>500</v>
      </c>
    </row>
    <row r="312" customFormat="false" ht="12.8" hidden="false" customHeight="false" outlineLevel="0" collapsed="false">
      <c r="A312" s="76" t="n">
        <v>308</v>
      </c>
      <c r="B312" s="77" t="n">
        <f aca="false">EOMONTH(Input!$C$7,A312)</f>
        <v>52290</v>
      </c>
      <c r="C312" s="76" t="n">
        <f aca="false">DATEDIF(Input!$C$23,$B312,"Y")</f>
        <v>65</v>
      </c>
      <c r="E312" s="78" t="n">
        <f aca="false">IF(AND($B312&gt;Input!$C$53,$B312&lt;Input!$C$25),Input!$C$54,0)</f>
        <v>500</v>
      </c>
    </row>
    <row r="313" customFormat="false" ht="12.8" hidden="false" customHeight="false" outlineLevel="0" collapsed="false">
      <c r="A313" s="76" t="n">
        <v>309</v>
      </c>
      <c r="B313" s="77" t="n">
        <f aca="false">EOMONTH(Input!$C$7,A313)</f>
        <v>52321</v>
      </c>
      <c r="C313" s="76" t="n">
        <f aca="false">DATEDIF(Input!$C$23,$B313,"Y")</f>
        <v>65</v>
      </c>
      <c r="E313" s="78" t="n">
        <f aca="false">IF(AND($B313&gt;Input!$C$53,$B313&lt;Input!$C$25),Input!$C$54,0)</f>
        <v>500</v>
      </c>
    </row>
    <row r="314" customFormat="false" ht="12.8" hidden="false" customHeight="false" outlineLevel="0" collapsed="false">
      <c r="A314" s="76" t="n">
        <v>310</v>
      </c>
      <c r="B314" s="77" t="n">
        <f aca="false">EOMONTH(Input!$C$7,A314)</f>
        <v>52351</v>
      </c>
      <c r="C314" s="76" t="n">
        <f aca="false">DATEDIF(Input!$C$23,$B314,"Y")</f>
        <v>65</v>
      </c>
      <c r="E314" s="78" t="n">
        <f aca="false">IF(AND($B314&gt;Input!$C$53,$B314&lt;Input!$C$25),Input!$C$54,0)</f>
        <v>500</v>
      </c>
    </row>
    <row r="315" customFormat="false" ht="12.8" hidden="false" customHeight="false" outlineLevel="0" collapsed="false">
      <c r="A315" s="76" t="n">
        <v>311</v>
      </c>
      <c r="B315" s="77" t="n">
        <f aca="false">EOMONTH(Input!$C$7,A315)</f>
        <v>52382</v>
      </c>
      <c r="C315" s="76" t="n">
        <f aca="false">DATEDIF(Input!$C$23,$B315,"Y")</f>
        <v>66</v>
      </c>
      <c r="E315" s="78" t="n">
        <f aca="false">IF(AND($B315&gt;Input!$C$53,$B315&lt;Input!$C$25),Input!$C$54,0)</f>
        <v>500</v>
      </c>
    </row>
    <row r="316" customFormat="false" ht="12.8" hidden="false" customHeight="false" outlineLevel="0" collapsed="false">
      <c r="A316" s="76" t="n">
        <v>312</v>
      </c>
      <c r="B316" s="77" t="n">
        <f aca="false">EOMONTH(Input!$C$7,A316)</f>
        <v>52412</v>
      </c>
      <c r="C316" s="76" t="n">
        <f aca="false">DATEDIF(Input!$C$23,$B316,"Y")</f>
        <v>66</v>
      </c>
      <c r="E316" s="78" t="n">
        <f aca="false">IF(AND($B316&gt;Input!$C$53,$B316&lt;Input!$C$25),Input!$C$54,0)</f>
        <v>500</v>
      </c>
    </row>
    <row r="317" customFormat="false" ht="12.8" hidden="false" customHeight="false" outlineLevel="0" collapsed="false">
      <c r="A317" s="76" t="n">
        <v>313</v>
      </c>
      <c r="B317" s="77" t="n">
        <f aca="false">EOMONTH(Input!$C$7,A317)</f>
        <v>52443</v>
      </c>
      <c r="C317" s="76" t="n">
        <f aca="false">DATEDIF(Input!$C$23,$B317,"Y")</f>
        <v>66</v>
      </c>
      <c r="E317" s="78" t="n">
        <f aca="false">IF(AND($B317&gt;Input!$C$53,$B317&lt;Input!$C$25),Input!$C$54,0)</f>
        <v>500</v>
      </c>
    </row>
    <row r="318" customFormat="false" ht="12.8" hidden="false" customHeight="false" outlineLevel="0" collapsed="false">
      <c r="A318" s="76" t="n">
        <v>314</v>
      </c>
      <c r="B318" s="77" t="n">
        <f aca="false">EOMONTH(Input!$C$7,A318)</f>
        <v>52474</v>
      </c>
      <c r="C318" s="76" t="n">
        <f aca="false">DATEDIF(Input!$C$23,$B318,"Y")</f>
        <v>66</v>
      </c>
      <c r="E318" s="78" t="n">
        <f aca="false">IF(AND($B318&gt;Input!$C$53,$B318&lt;Input!$C$25),Input!$C$54,0)</f>
        <v>500</v>
      </c>
    </row>
    <row r="319" customFormat="false" ht="12.8" hidden="false" customHeight="false" outlineLevel="0" collapsed="false">
      <c r="A319" s="76" t="n">
        <v>315</v>
      </c>
      <c r="B319" s="77" t="n">
        <f aca="false">EOMONTH(Input!$C$7,A319)</f>
        <v>52504</v>
      </c>
      <c r="C319" s="76" t="n">
        <f aca="false">DATEDIF(Input!$C$23,$B319,"Y")</f>
        <v>66</v>
      </c>
      <c r="E319" s="78" t="n">
        <f aca="false">IF(AND($B319&gt;Input!$C$53,$B319&lt;Input!$C$25),Input!$C$54,0)</f>
        <v>500</v>
      </c>
    </row>
    <row r="320" customFormat="false" ht="12.8" hidden="false" customHeight="false" outlineLevel="0" collapsed="false">
      <c r="A320" s="76" t="n">
        <v>316</v>
      </c>
      <c r="B320" s="77" t="n">
        <f aca="false">EOMONTH(Input!$C$7,A320)</f>
        <v>52535</v>
      </c>
      <c r="C320" s="76" t="n">
        <f aca="false">DATEDIF(Input!$C$23,$B320,"Y")</f>
        <v>66</v>
      </c>
      <c r="E320" s="78" t="n">
        <f aca="false">IF(AND($B320&gt;Input!$C$53,$B320&lt;Input!$C$25),Input!$C$54,0)</f>
        <v>500</v>
      </c>
    </row>
    <row r="321" customFormat="false" ht="12.8" hidden="false" customHeight="false" outlineLevel="0" collapsed="false">
      <c r="A321" s="76" t="n">
        <v>317</v>
      </c>
      <c r="B321" s="77" t="n">
        <f aca="false">EOMONTH(Input!$C$7,A321)</f>
        <v>52565</v>
      </c>
      <c r="C321" s="76" t="n">
        <f aca="false">DATEDIF(Input!$C$23,$B321,"Y")</f>
        <v>66</v>
      </c>
      <c r="E321" s="78" t="n">
        <f aca="false">IF(AND($B321&gt;Input!$C$53,$B321&lt;Input!$C$25),Input!$C$54,0)</f>
        <v>500</v>
      </c>
    </row>
    <row r="322" customFormat="false" ht="12.8" hidden="false" customHeight="false" outlineLevel="0" collapsed="false">
      <c r="A322" s="76" t="n">
        <v>318</v>
      </c>
      <c r="B322" s="77" t="n">
        <f aca="false">EOMONTH(Input!$C$7,A322)</f>
        <v>52596</v>
      </c>
      <c r="C322" s="76" t="n">
        <f aca="false">DATEDIF(Input!$C$23,$B322,"Y")</f>
        <v>66</v>
      </c>
      <c r="E322" s="78" t="n">
        <f aca="false">IF(AND($B322&gt;Input!$C$53,$B322&lt;Input!$C$25),Input!$C$54,0)</f>
        <v>500</v>
      </c>
    </row>
    <row r="323" customFormat="false" ht="12.8" hidden="false" customHeight="false" outlineLevel="0" collapsed="false">
      <c r="A323" s="76" t="n">
        <v>319</v>
      </c>
      <c r="B323" s="77" t="n">
        <f aca="false">EOMONTH(Input!$C$7,A323)</f>
        <v>52627</v>
      </c>
      <c r="C323" s="76" t="n">
        <f aca="false">DATEDIF(Input!$C$23,$B323,"Y")</f>
        <v>66</v>
      </c>
      <c r="E323" s="78" t="n">
        <f aca="false">IF(AND($B323&gt;Input!$C$53,$B323&lt;Input!$C$25),Input!$C$54,0)</f>
        <v>500</v>
      </c>
    </row>
    <row r="324" customFormat="false" ht="12.8" hidden="false" customHeight="false" outlineLevel="0" collapsed="false">
      <c r="A324" s="76" t="n">
        <v>320</v>
      </c>
      <c r="B324" s="77" t="n">
        <f aca="false">EOMONTH(Input!$C$7,A324)</f>
        <v>52656</v>
      </c>
      <c r="C324" s="76" t="n">
        <f aca="false">DATEDIF(Input!$C$23,$B324,"Y")</f>
        <v>66</v>
      </c>
      <c r="E324" s="78" t="n">
        <f aca="false">IF(AND($B324&gt;Input!$C$53,$B324&lt;Input!$C$25),Input!$C$54,0)</f>
        <v>500</v>
      </c>
    </row>
    <row r="325" customFormat="false" ht="12.8" hidden="false" customHeight="false" outlineLevel="0" collapsed="false">
      <c r="A325" s="76" t="n">
        <v>321</v>
      </c>
      <c r="B325" s="77" t="n">
        <f aca="false">EOMONTH(Input!$C$7,A325)</f>
        <v>52687</v>
      </c>
      <c r="C325" s="76" t="n">
        <f aca="false">DATEDIF(Input!$C$23,$B325,"Y")</f>
        <v>66</v>
      </c>
      <c r="E325" s="78" t="n">
        <f aca="false">IF(AND($B325&gt;Input!$C$53,$B325&lt;Input!$C$25),Input!$C$54,0)</f>
        <v>500</v>
      </c>
    </row>
    <row r="326" customFormat="false" ht="12.8" hidden="false" customHeight="false" outlineLevel="0" collapsed="false">
      <c r="A326" s="76" t="n">
        <v>322</v>
      </c>
      <c r="B326" s="77" t="n">
        <f aca="false">EOMONTH(Input!$C$7,A326)</f>
        <v>52717</v>
      </c>
      <c r="C326" s="76" t="n">
        <f aca="false">DATEDIF(Input!$C$23,$B326,"Y")</f>
        <v>66</v>
      </c>
      <c r="E326" s="78" t="n">
        <f aca="false">IF(AND($B326&gt;Input!$C$53,$B326&lt;Input!$C$25),Input!$C$54,0)</f>
        <v>500</v>
      </c>
    </row>
    <row r="327" customFormat="false" ht="12.8" hidden="false" customHeight="false" outlineLevel="0" collapsed="false">
      <c r="A327" s="76" t="n">
        <v>323</v>
      </c>
      <c r="B327" s="77" t="n">
        <f aca="false">EOMONTH(Input!$C$7,A327)</f>
        <v>52748</v>
      </c>
      <c r="C327" s="76" t="n">
        <f aca="false">DATEDIF(Input!$C$23,$B327,"Y")</f>
        <v>67</v>
      </c>
      <c r="E327" s="78" t="n">
        <f aca="false">IF(AND($B327&gt;Input!$C$53,$B327&lt;Input!$C$25),Input!$C$54,0)</f>
        <v>500</v>
      </c>
    </row>
    <row r="328" customFormat="false" ht="12.8" hidden="false" customHeight="false" outlineLevel="0" collapsed="false">
      <c r="A328" s="76" t="n">
        <v>324</v>
      </c>
      <c r="B328" s="77" t="n">
        <f aca="false">EOMONTH(Input!$C$7,A328)</f>
        <v>52778</v>
      </c>
      <c r="C328" s="76" t="n">
        <f aca="false">DATEDIF(Input!$C$23,$B328,"Y")</f>
        <v>67</v>
      </c>
      <c r="E328" s="78" t="n">
        <f aca="false">IF(AND($B328&gt;Input!$C$53,$B328&lt;Input!$C$25),Input!$C$54,0)</f>
        <v>500</v>
      </c>
    </row>
    <row r="329" customFormat="false" ht="12.8" hidden="false" customHeight="false" outlineLevel="0" collapsed="false">
      <c r="A329" s="76" t="n">
        <v>325</v>
      </c>
      <c r="B329" s="77" t="n">
        <f aca="false">EOMONTH(Input!$C$7,A329)</f>
        <v>52809</v>
      </c>
      <c r="C329" s="76" t="n">
        <f aca="false">DATEDIF(Input!$C$23,$B329,"Y")</f>
        <v>67</v>
      </c>
      <c r="E329" s="78" t="n">
        <f aca="false">IF(AND($B329&gt;Input!$C$53,$B329&lt;Input!$C$25),Input!$C$54,0)</f>
        <v>500</v>
      </c>
    </row>
    <row r="330" customFormat="false" ht="12.8" hidden="false" customHeight="false" outlineLevel="0" collapsed="false">
      <c r="A330" s="76" t="n">
        <v>326</v>
      </c>
      <c r="B330" s="77" t="n">
        <f aca="false">EOMONTH(Input!$C$7,A330)</f>
        <v>52840</v>
      </c>
      <c r="C330" s="76" t="n">
        <f aca="false">DATEDIF(Input!$C$23,$B330,"Y")</f>
        <v>67</v>
      </c>
      <c r="E330" s="78" t="n">
        <f aca="false">IF(AND($B330&gt;Input!$C$53,$B330&lt;Input!$C$25),Input!$C$54,0)</f>
        <v>500</v>
      </c>
    </row>
    <row r="331" customFormat="false" ht="12.8" hidden="false" customHeight="false" outlineLevel="0" collapsed="false">
      <c r="A331" s="76" t="n">
        <v>327</v>
      </c>
      <c r="B331" s="77" t="n">
        <f aca="false">EOMONTH(Input!$C$7,A331)</f>
        <v>52870</v>
      </c>
      <c r="C331" s="76" t="n">
        <f aca="false">DATEDIF(Input!$C$23,$B331,"Y")</f>
        <v>67</v>
      </c>
      <c r="E331" s="78" t="n">
        <f aca="false">IF(AND($B331&gt;Input!$C$53,$B331&lt;Input!$C$25),Input!$C$54,0)</f>
        <v>500</v>
      </c>
    </row>
    <row r="332" customFormat="false" ht="12.8" hidden="false" customHeight="false" outlineLevel="0" collapsed="false">
      <c r="A332" s="76" t="n">
        <v>328</v>
      </c>
      <c r="B332" s="77" t="n">
        <f aca="false">EOMONTH(Input!$C$7,A332)</f>
        <v>52901</v>
      </c>
      <c r="C332" s="76" t="n">
        <f aca="false">DATEDIF(Input!$C$23,$B332,"Y")</f>
        <v>67</v>
      </c>
      <c r="E332" s="78" t="n">
        <f aca="false">IF(AND($B332&gt;Input!$C$53,$B332&lt;Input!$C$25),Input!$C$54,0)</f>
        <v>500</v>
      </c>
    </row>
    <row r="333" customFormat="false" ht="12.8" hidden="false" customHeight="false" outlineLevel="0" collapsed="false">
      <c r="A333" s="76" t="n">
        <v>329</v>
      </c>
      <c r="B333" s="77" t="n">
        <f aca="false">EOMONTH(Input!$C$7,A333)</f>
        <v>52931</v>
      </c>
      <c r="C333" s="76" t="n">
        <f aca="false">DATEDIF(Input!$C$23,$B333,"Y")</f>
        <v>67</v>
      </c>
      <c r="E333" s="78" t="n">
        <f aca="false">IF(AND($B333&gt;Input!$C$53,$B333&lt;Input!$C$25),Input!$C$54,0)</f>
        <v>500</v>
      </c>
    </row>
    <row r="334" customFormat="false" ht="12.8" hidden="false" customHeight="false" outlineLevel="0" collapsed="false">
      <c r="A334" s="76" t="n">
        <v>330</v>
      </c>
      <c r="B334" s="77" t="n">
        <f aca="false">EOMONTH(Input!$C$7,A334)</f>
        <v>52962</v>
      </c>
      <c r="C334" s="76" t="n">
        <f aca="false">DATEDIF(Input!$C$23,$B334,"Y")</f>
        <v>67</v>
      </c>
      <c r="E334" s="78" t="n">
        <f aca="false">IF(AND($B334&gt;Input!$C$53,$B334&lt;Input!$C$25),Input!$C$54,0)</f>
        <v>500</v>
      </c>
    </row>
    <row r="335" customFormat="false" ht="12.8" hidden="false" customHeight="false" outlineLevel="0" collapsed="false">
      <c r="A335" s="76" t="n">
        <v>331</v>
      </c>
      <c r="B335" s="77" t="n">
        <f aca="false">EOMONTH(Input!$C$7,A335)</f>
        <v>52993</v>
      </c>
      <c r="C335" s="76" t="n">
        <f aca="false">DATEDIF(Input!$C$23,$B335,"Y")</f>
        <v>67</v>
      </c>
      <c r="E335" s="78" t="n">
        <f aca="false">IF(AND($B335&gt;Input!$C$53,$B335&lt;Input!$C$25),Input!$C$54,0)</f>
        <v>500</v>
      </c>
    </row>
    <row r="336" customFormat="false" ht="12.8" hidden="false" customHeight="false" outlineLevel="0" collapsed="false">
      <c r="A336" s="76" t="n">
        <v>332</v>
      </c>
      <c r="B336" s="77" t="n">
        <f aca="false">EOMONTH(Input!$C$7,A336)</f>
        <v>53021</v>
      </c>
      <c r="C336" s="76" t="n">
        <f aca="false">DATEDIF(Input!$C$23,$B336,"Y")</f>
        <v>67</v>
      </c>
      <c r="E336" s="78" t="n">
        <f aca="false">IF(AND($B336&gt;Input!$C$53,$B336&lt;Input!$C$25),Input!$C$54,0)</f>
        <v>500</v>
      </c>
    </row>
    <row r="337" customFormat="false" ht="12.8" hidden="false" customHeight="false" outlineLevel="0" collapsed="false">
      <c r="A337" s="76" t="n">
        <v>333</v>
      </c>
      <c r="B337" s="77" t="n">
        <f aca="false">EOMONTH(Input!$C$7,A337)</f>
        <v>53052</v>
      </c>
      <c r="C337" s="76" t="n">
        <f aca="false">DATEDIF(Input!$C$23,$B337,"Y")</f>
        <v>67</v>
      </c>
      <c r="E337" s="78" t="n">
        <f aca="false">IF(AND($B337&gt;Input!$C$53,$B337&lt;Input!$C$25),Input!$C$54,0)</f>
        <v>500</v>
      </c>
    </row>
    <row r="338" customFormat="false" ht="12.8" hidden="false" customHeight="false" outlineLevel="0" collapsed="false">
      <c r="A338" s="76" t="n">
        <v>334</v>
      </c>
      <c r="B338" s="77" t="n">
        <f aca="false">EOMONTH(Input!$C$7,A338)</f>
        <v>53082</v>
      </c>
      <c r="C338" s="76" t="n">
        <f aca="false">DATEDIF(Input!$C$23,$B338,"Y")</f>
        <v>67</v>
      </c>
      <c r="E338" s="78" t="n">
        <f aca="false">IF(AND($B338&gt;Input!$C$53,$B338&lt;Input!$C$25),Input!$C$54,0)</f>
        <v>500</v>
      </c>
    </row>
    <row r="339" customFormat="false" ht="12.8" hidden="false" customHeight="false" outlineLevel="0" collapsed="false">
      <c r="A339" s="76" t="n">
        <v>335</v>
      </c>
      <c r="B339" s="77" t="n">
        <f aca="false">EOMONTH(Input!$C$7,A339)</f>
        <v>53113</v>
      </c>
      <c r="C339" s="76" t="n">
        <f aca="false">DATEDIF(Input!$C$23,$B339,"Y")</f>
        <v>68</v>
      </c>
      <c r="E339" s="78" t="n">
        <f aca="false">IF(AND($B339&gt;Input!$C$53,$B339&lt;Input!$C$25),Input!$C$54,0)</f>
        <v>500</v>
      </c>
    </row>
    <row r="340" customFormat="false" ht="12.8" hidden="false" customHeight="false" outlineLevel="0" collapsed="false">
      <c r="A340" s="76" t="n">
        <v>336</v>
      </c>
      <c r="B340" s="77" t="n">
        <f aca="false">EOMONTH(Input!$C$7,A340)</f>
        <v>53143</v>
      </c>
      <c r="C340" s="76" t="n">
        <f aca="false">DATEDIF(Input!$C$23,$B340,"Y")</f>
        <v>68</v>
      </c>
      <c r="E340" s="78" t="n">
        <f aca="false">IF(AND($B340&gt;Input!$C$53,$B340&lt;Input!$C$25),Input!$C$54,0)</f>
        <v>500</v>
      </c>
    </row>
    <row r="341" customFormat="false" ht="12.8" hidden="false" customHeight="false" outlineLevel="0" collapsed="false">
      <c r="A341" s="76" t="n">
        <v>337</v>
      </c>
      <c r="B341" s="77" t="n">
        <f aca="false">EOMONTH(Input!$C$7,A341)</f>
        <v>53174</v>
      </c>
      <c r="C341" s="76" t="n">
        <f aca="false">DATEDIF(Input!$C$23,$B341,"Y")</f>
        <v>68</v>
      </c>
      <c r="E341" s="78" t="n">
        <f aca="false">IF(AND($B341&gt;Input!$C$53,$B341&lt;Input!$C$25),Input!$C$54,0)</f>
        <v>500</v>
      </c>
    </row>
    <row r="342" customFormat="false" ht="12.8" hidden="false" customHeight="false" outlineLevel="0" collapsed="false">
      <c r="A342" s="76" t="n">
        <v>338</v>
      </c>
      <c r="B342" s="77" t="n">
        <f aca="false">EOMONTH(Input!$C$7,A342)</f>
        <v>53205</v>
      </c>
      <c r="C342" s="76" t="n">
        <f aca="false">DATEDIF(Input!$C$23,$B342,"Y")</f>
        <v>68</v>
      </c>
      <c r="E342" s="78" t="n">
        <f aca="false">IF(AND($B342&gt;Input!$C$53,$B342&lt;Input!$C$25),Input!$C$54,0)</f>
        <v>500</v>
      </c>
    </row>
    <row r="343" customFormat="false" ht="12.8" hidden="false" customHeight="false" outlineLevel="0" collapsed="false">
      <c r="A343" s="76" t="n">
        <v>339</v>
      </c>
      <c r="B343" s="77" t="n">
        <f aca="false">EOMONTH(Input!$C$7,A343)</f>
        <v>53235</v>
      </c>
      <c r="C343" s="76" t="n">
        <f aca="false">DATEDIF(Input!$C$23,$B343,"Y")</f>
        <v>68</v>
      </c>
      <c r="E343" s="78" t="n">
        <f aca="false">IF(AND($B343&gt;Input!$C$53,$B343&lt;Input!$C$25),Input!$C$54,0)</f>
        <v>500</v>
      </c>
    </row>
    <row r="344" customFormat="false" ht="12.8" hidden="false" customHeight="false" outlineLevel="0" collapsed="false">
      <c r="A344" s="76" t="n">
        <v>340</v>
      </c>
      <c r="B344" s="77" t="n">
        <f aca="false">EOMONTH(Input!$C$7,A344)</f>
        <v>53266</v>
      </c>
      <c r="C344" s="76" t="n">
        <f aca="false">DATEDIF(Input!$C$23,$B344,"Y")</f>
        <v>68</v>
      </c>
      <c r="E344" s="78" t="n">
        <f aca="false">IF(AND($B344&gt;Input!$C$53,$B344&lt;Input!$C$25),Input!$C$54,0)</f>
        <v>500</v>
      </c>
    </row>
    <row r="345" customFormat="false" ht="12.8" hidden="false" customHeight="false" outlineLevel="0" collapsed="false">
      <c r="A345" s="76" t="n">
        <v>341</v>
      </c>
      <c r="B345" s="77" t="n">
        <f aca="false">EOMONTH(Input!$C$7,A345)</f>
        <v>53296</v>
      </c>
      <c r="C345" s="76" t="n">
        <f aca="false">DATEDIF(Input!$C$23,$B345,"Y")</f>
        <v>68</v>
      </c>
      <c r="E345" s="78" t="n">
        <f aca="false">IF(AND($B345&gt;Input!$C$53,$B345&lt;Input!$C$25),Input!$C$54,0)</f>
        <v>500</v>
      </c>
    </row>
    <row r="346" customFormat="false" ht="12.8" hidden="false" customHeight="false" outlineLevel="0" collapsed="false">
      <c r="A346" s="76" t="n">
        <v>342</v>
      </c>
      <c r="B346" s="77" t="n">
        <f aca="false">EOMONTH(Input!$C$7,A346)</f>
        <v>53327</v>
      </c>
      <c r="C346" s="76" t="n">
        <f aca="false">DATEDIF(Input!$C$23,$B346,"Y")</f>
        <v>68</v>
      </c>
      <c r="E346" s="78" t="n">
        <f aca="false">IF(AND($B346&gt;Input!$C$53,$B346&lt;Input!$C$25),Input!$C$54,0)</f>
        <v>500</v>
      </c>
    </row>
    <row r="347" customFormat="false" ht="12.8" hidden="false" customHeight="false" outlineLevel="0" collapsed="false">
      <c r="A347" s="76" t="n">
        <v>343</v>
      </c>
      <c r="B347" s="77" t="n">
        <f aca="false">EOMONTH(Input!$C$7,A347)</f>
        <v>53358</v>
      </c>
      <c r="C347" s="76" t="n">
        <f aca="false">DATEDIF(Input!$C$23,$B347,"Y")</f>
        <v>68</v>
      </c>
      <c r="E347" s="78" t="n">
        <f aca="false">IF(AND($B347&gt;Input!$C$53,$B347&lt;Input!$C$25),Input!$C$54,0)</f>
        <v>500</v>
      </c>
    </row>
    <row r="348" customFormat="false" ht="12.8" hidden="false" customHeight="false" outlineLevel="0" collapsed="false">
      <c r="A348" s="76" t="n">
        <v>344</v>
      </c>
      <c r="B348" s="77" t="n">
        <f aca="false">EOMONTH(Input!$C$7,A348)</f>
        <v>53386</v>
      </c>
      <c r="C348" s="76" t="n">
        <f aca="false">DATEDIF(Input!$C$23,$B348,"Y")</f>
        <v>68</v>
      </c>
      <c r="E348" s="78" t="n">
        <f aca="false">IF(AND($B348&gt;Input!$C$53,$B348&lt;Input!$C$25),Input!$C$54,0)</f>
        <v>500</v>
      </c>
    </row>
    <row r="349" customFormat="false" ht="12.8" hidden="false" customHeight="false" outlineLevel="0" collapsed="false">
      <c r="A349" s="76" t="n">
        <v>345</v>
      </c>
      <c r="B349" s="77" t="n">
        <f aca="false">EOMONTH(Input!$C$7,A349)</f>
        <v>53417</v>
      </c>
      <c r="C349" s="76" t="n">
        <f aca="false">DATEDIF(Input!$C$23,$B349,"Y")</f>
        <v>68</v>
      </c>
      <c r="E349" s="78" t="n">
        <f aca="false">IF(AND($B349&gt;Input!$C$53,$B349&lt;Input!$C$25),Input!$C$54,0)</f>
        <v>500</v>
      </c>
    </row>
    <row r="350" customFormat="false" ht="12.8" hidden="false" customHeight="false" outlineLevel="0" collapsed="false">
      <c r="A350" s="76" t="n">
        <v>346</v>
      </c>
      <c r="B350" s="77" t="n">
        <f aca="false">EOMONTH(Input!$C$7,A350)</f>
        <v>53447</v>
      </c>
      <c r="C350" s="76" t="n">
        <f aca="false">DATEDIF(Input!$C$23,$B350,"Y")</f>
        <v>68</v>
      </c>
      <c r="E350" s="78" t="n">
        <f aca="false">IF(AND($B350&gt;Input!$C$53,$B350&lt;Input!$C$25),Input!$C$54,0)</f>
        <v>500</v>
      </c>
    </row>
    <row r="351" customFormat="false" ht="12.8" hidden="false" customHeight="false" outlineLevel="0" collapsed="false">
      <c r="A351" s="76" t="n">
        <v>347</v>
      </c>
      <c r="B351" s="77" t="n">
        <f aca="false">EOMONTH(Input!$C$7,A351)</f>
        <v>53478</v>
      </c>
      <c r="C351" s="76" t="n">
        <f aca="false">DATEDIF(Input!$C$23,$B351,"Y")</f>
        <v>69</v>
      </c>
      <c r="E351" s="78" t="n">
        <f aca="false">IF(AND($B351&gt;Input!$C$53,$B351&lt;Input!$C$25),Input!$C$54,0)</f>
        <v>500</v>
      </c>
    </row>
    <row r="352" customFormat="false" ht="12.8" hidden="false" customHeight="false" outlineLevel="0" collapsed="false">
      <c r="A352" s="76" t="n">
        <v>348</v>
      </c>
      <c r="B352" s="77" t="n">
        <f aca="false">EOMONTH(Input!$C$7,A352)</f>
        <v>53508</v>
      </c>
      <c r="C352" s="76" t="n">
        <f aca="false">DATEDIF(Input!$C$23,$B352,"Y")</f>
        <v>69</v>
      </c>
      <c r="E352" s="78" t="n">
        <f aca="false">IF(AND($B352&gt;Input!$C$53,$B352&lt;Input!$C$25),Input!$C$54,0)</f>
        <v>500</v>
      </c>
    </row>
    <row r="353" customFormat="false" ht="12.8" hidden="false" customHeight="false" outlineLevel="0" collapsed="false">
      <c r="A353" s="76" t="n">
        <v>349</v>
      </c>
      <c r="B353" s="77" t="n">
        <f aca="false">EOMONTH(Input!$C$7,A353)</f>
        <v>53539</v>
      </c>
      <c r="C353" s="76" t="n">
        <f aca="false">DATEDIF(Input!$C$23,$B353,"Y")</f>
        <v>69</v>
      </c>
      <c r="E353" s="78" t="n">
        <f aca="false">IF(AND($B353&gt;Input!$C$53,$B353&lt;Input!$C$25),Input!$C$54,0)</f>
        <v>500</v>
      </c>
    </row>
    <row r="354" customFormat="false" ht="12.8" hidden="false" customHeight="false" outlineLevel="0" collapsed="false">
      <c r="A354" s="76" t="n">
        <v>350</v>
      </c>
      <c r="B354" s="77" t="n">
        <f aca="false">EOMONTH(Input!$C$7,A354)</f>
        <v>53570</v>
      </c>
      <c r="C354" s="76" t="n">
        <f aca="false">DATEDIF(Input!$C$23,$B354,"Y")</f>
        <v>69</v>
      </c>
      <c r="E354" s="78" t="n">
        <f aca="false">IF(AND($B354&gt;Input!$C$53,$B354&lt;Input!$C$25),Input!$C$54,0)</f>
        <v>500</v>
      </c>
    </row>
    <row r="355" customFormat="false" ht="12.8" hidden="false" customHeight="false" outlineLevel="0" collapsed="false">
      <c r="A355" s="76" t="n">
        <v>351</v>
      </c>
      <c r="B355" s="77" t="n">
        <f aca="false">EOMONTH(Input!$C$7,A355)</f>
        <v>53600</v>
      </c>
      <c r="C355" s="76" t="n">
        <f aca="false">DATEDIF(Input!$C$23,$B355,"Y")</f>
        <v>69</v>
      </c>
      <c r="E355" s="78" t="n">
        <f aca="false">IF(AND($B355&gt;Input!$C$53,$B355&lt;Input!$C$25),Input!$C$54,0)</f>
        <v>500</v>
      </c>
    </row>
    <row r="356" customFormat="false" ht="12.8" hidden="false" customHeight="false" outlineLevel="0" collapsed="false">
      <c r="A356" s="76" t="n">
        <v>352</v>
      </c>
      <c r="B356" s="77" t="n">
        <f aca="false">EOMONTH(Input!$C$7,A356)</f>
        <v>53631</v>
      </c>
      <c r="C356" s="76" t="n">
        <f aca="false">DATEDIF(Input!$C$23,$B356,"Y")</f>
        <v>69</v>
      </c>
      <c r="E356" s="78" t="n">
        <f aca="false">IF(AND($B356&gt;Input!$C$53,$B356&lt;Input!$C$25),Input!$C$54,0)</f>
        <v>500</v>
      </c>
    </row>
    <row r="357" customFormat="false" ht="12.8" hidden="false" customHeight="false" outlineLevel="0" collapsed="false">
      <c r="A357" s="76" t="n">
        <v>353</v>
      </c>
      <c r="B357" s="77" t="n">
        <f aca="false">EOMONTH(Input!$C$7,A357)</f>
        <v>53661</v>
      </c>
      <c r="C357" s="76" t="n">
        <f aca="false">DATEDIF(Input!$C$23,$B357,"Y")</f>
        <v>69</v>
      </c>
      <c r="E357" s="78" t="n">
        <f aca="false">IF(AND($B357&gt;Input!$C$53,$B357&lt;Input!$C$25),Input!$C$54,0)</f>
        <v>500</v>
      </c>
    </row>
    <row r="358" customFormat="false" ht="12.8" hidden="false" customHeight="false" outlineLevel="0" collapsed="false">
      <c r="A358" s="76" t="n">
        <v>354</v>
      </c>
      <c r="B358" s="77" t="n">
        <f aca="false">EOMONTH(Input!$C$7,A358)</f>
        <v>53692</v>
      </c>
      <c r="C358" s="76" t="n">
        <f aca="false">DATEDIF(Input!$C$23,$B358,"Y")</f>
        <v>69</v>
      </c>
      <c r="E358" s="78" t="n">
        <f aca="false">IF(AND($B358&gt;Input!$C$53,$B358&lt;Input!$C$25),Input!$C$54,0)</f>
        <v>500</v>
      </c>
    </row>
    <row r="359" customFormat="false" ht="12.8" hidden="false" customHeight="false" outlineLevel="0" collapsed="false">
      <c r="A359" s="76" t="n">
        <v>355</v>
      </c>
      <c r="B359" s="77" t="n">
        <f aca="false">EOMONTH(Input!$C$7,A359)</f>
        <v>53723</v>
      </c>
      <c r="C359" s="76" t="n">
        <f aca="false">DATEDIF(Input!$C$23,$B359,"Y")</f>
        <v>69</v>
      </c>
      <c r="E359" s="78" t="n">
        <f aca="false">IF(AND($B359&gt;Input!$C$53,$B359&lt;Input!$C$25),Input!$C$54,0)</f>
        <v>500</v>
      </c>
    </row>
    <row r="360" customFormat="false" ht="12.8" hidden="false" customHeight="false" outlineLevel="0" collapsed="false">
      <c r="A360" s="76" t="n">
        <v>356</v>
      </c>
      <c r="B360" s="77" t="n">
        <f aca="false">EOMONTH(Input!$C$7,A360)</f>
        <v>53751</v>
      </c>
      <c r="C360" s="76" t="n">
        <f aca="false">DATEDIF(Input!$C$23,$B360,"Y")</f>
        <v>69</v>
      </c>
      <c r="E360" s="78" t="n">
        <f aca="false">IF(AND($B360&gt;Input!$C$53,$B360&lt;Input!$C$25),Input!$C$54,0)</f>
        <v>500</v>
      </c>
    </row>
    <row r="361" customFormat="false" ht="12.8" hidden="false" customHeight="false" outlineLevel="0" collapsed="false">
      <c r="A361" s="76" t="n">
        <v>357</v>
      </c>
      <c r="B361" s="77" t="n">
        <f aca="false">EOMONTH(Input!$C$7,A361)</f>
        <v>53782</v>
      </c>
      <c r="C361" s="76" t="n">
        <f aca="false">DATEDIF(Input!$C$23,$B361,"Y")</f>
        <v>69</v>
      </c>
      <c r="E361" s="78" t="n">
        <f aca="false">IF(AND($B361&gt;Input!$C$53,$B361&lt;Input!$C$25),Input!$C$54,0)</f>
        <v>500</v>
      </c>
    </row>
    <row r="362" customFormat="false" ht="12.8" hidden="false" customHeight="false" outlineLevel="0" collapsed="false">
      <c r="A362" s="76" t="n">
        <v>358</v>
      </c>
      <c r="B362" s="77" t="n">
        <f aca="false">EOMONTH(Input!$C$7,A362)</f>
        <v>53812</v>
      </c>
      <c r="C362" s="76" t="n">
        <f aca="false">DATEDIF(Input!$C$23,$B362,"Y")</f>
        <v>69</v>
      </c>
      <c r="E362" s="78" t="n">
        <f aca="false">IF(AND($B362&gt;Input!$C$53,$B362&lt;Input!$C$25),Input!$C$54,0)</f>
        <v>500</v>
      </c>
    </row>
    <row r="363" customFormat="false" ht="12.8" hidden="false" customHeight="false" outlineLevel="0" collapsed="false">
      <c r="A363" s="76" t="n">
        <v>359</v>
      </c>
      <c r="B363" s="77" t="n">
        <f aca="false">EOMONTH(Input!$C$7,A363)</f>
        <v>53843</v>
      </c>
      <c r="C363" s="76" t="n">
        <f aca="false">DATEDIF(Input!$C$23,$B363,"Y")</f>
        <v>70</v>
      </c>
      <c r="E363" s="78" t="n">
        <f aca="false">IF(AND($B363&gt;Input!$C$53,$B363&lt;Input!$C$25),Input!$C$54,0)</f>
        <v>500</v>
      </c>
    </row>
    <row r="364" customFormat="false" ht="12.8" hidden="false" customHeight="false" outlineLevel="0" collapsed="false">
      <c r="A364" s="76" t="n">
        <v>360</v>
      </c>
      <c r="B364" s="77" t="n">
        <f aca="false">EOMONTH(Input!$C$7,A364)</f>
        <v>53873</v>
      </c>
      <c r="C364" s="76" t="n">
        <f aca="false">DATEDIF(Input!$C$23,$B364,"Y")</f>
        <v>70</v>
      </c>
      <c r="E364" s="78" t="n">
        <f aca="false">IF(AND($B364&gt;Input!$C$53,$B364&lt;Input!$C$25),Input!$C$54,0)</f>
        <v>500</v>
      </c>
    </row>
    <row r="365" customFormat="false" ht="12.8" hidden="false" customHeight="false" outlineLevel="0" collapsed="false">
      <c r="A365" s="76" t="n">
        <v>361</v>
      </c>
      <c r="B365" s="77" t="n">
        <f aca="false">EOMONTH(Input!$C$7,A365)</f>
        <v>53904</v>
      </c>
      <c r="C365" s="76" t="n">
        <f aca="false">DATEDIF(Input!$C$23,$B365,"Y")</f>
        <v>70</v>
      </c>
      <c r="E365" s="78" t="n">
        <f aca="false">IF(AND($B365&gt;Input!$C$53,$B365&lt;Input!$C$25),Input!$C$54,0)</f>
        <v>500</v>
      </c>
    </row>
    <row r="366" customFormat="false" ht="12.8" hidden="false" customHeight="false" outlineLevel="0" collapsed="false">
      <c r="A366" s="76" t="n">
        <v>362</v>
      </c>
      <c r="B366" s="77" t="n">
        <f aca="false">EOMONTH(Input!$C$7,A366)</f>
        <v>53935</v>
      </c>
      <c r="C366" s="76" t="n">
        <f aca="false">DATEDIF(Input!$C$23,$B366,"Y")</f>
        <v>70</v>
      </c>
      <c r="E366" s="78" t="n">
        <f aca="false">IF(AND($B366&gt;Input!$C$53,$B366&lt;Input!$C$25),Input!$C$54,0)</f>
        <v>500</v>
      </c>
    </row>
    <row r="367" customFormat="false" ht="12.8" hidden="false" customHeight="false" outlineLevel="0" collapsed="false">
      <c r="A367" s="76" t="n">
        <v>363</v>
      </c>
      <c r="B367" s="77" t="n">
        <f aca="false">EOMONTH(Input!$C$7,A367)</f>
        <v>53965</v>
      </c>
      <c r="C367" s="76" t="n">
        <f aca="false">DATEDIF(Input!$C$23,$B367,"Y")</f>
        <v>70</v>
      </c>
      <c r="E367" s="78" t="n">
        <f aca="false">IF(AND($B367&gt;Input!$C$53,$B367&lt;Input!$C$25),Input!$C$54,0)</f>
        <v>500</v>
      </c>
    </row>
    <row r="368" customFormat="false" ht="12.8" hidden="false" customHeight="false" outlineLevel="0" collapsed="false">
      <c r="A368" s="76" t="n">
        <v>364</v>
      </c>
      <c r="B368" s="77" t="n">
        <f aca="false">EOMONTH(Input!$C$7,A368)</f>
        <v>53996</v>
      </c>
      <c r="C368" s="76" t="n">
        <f aca="false">DATEDIF(Input!$C$23,$B368,"Y")</f>
        <v>70</v>
      </c>
      <c r="E368" s="78" t="n">
        <f aca="false">IF(AND($B368&gt;Input!$C$53,$B368&lt;Input!$C$25),Input!$C$54,0)</f>
        <v>500</v>
      </c>
    </row>
    <row r="369" customFormat="false" ht="12.8" hidden="false" customHeight="false" outlineLevel="0" collapsed="false">
      <c r="A369" s="76" t="n">
        <v>365</v>
      </c>
      <c r="B369" s="77" t="n">
        <f aca="false">EOMONTH(Input!$C$7,A369)</f>
        <v>54026</v>
      </c>
      <c r="C369" s="76" t="n">
        <f aca="false">DATEDIF(Input!$C$23,$B369,"Y")</f>
        <v>70</v>
      </c>
      <c r="E369" s="78" t="n">
        <f aca="false">IF(AND($B369&gt;Input!$C$53,$B369&lt;Input!$C$25),Input!$C$54,0)</f>
        <v>500</v>
      </c>
    </row>
    <row r="370" customFormat="false" ht="12.8" hidden="false" customHeight="false" outlineLevel="0" collapsed="false">
      <c r="A370" s="76" t="n">
        <v>366</v>
      </c>
      <c r="B370" s="77" t="n">
        <f aca="false">EOMONTH(Input!$C$7,A370)</f>
        <v>54057</v>
      </c>
      <c r="C370" s="76" t="n">
        <f aca="false">DATEDIF(Input!$C$23,$B370,"Y")</f>
        <v>70</v>
      </c>
      <c r="E370" s="78" t="n">
        <f aca="false">IF(AND($B370&gt;Input!$C$53,$B370&lt;Input!$C$25),Input!$C$54,0)</f>
        <v>500</v>
      </c>
    </row>
    <row r="371" customFormat="false" ht="12.8" hidden="false" customHeight="false" outlineLevel="0" collapsed="false">
      <c r="A371" s="76" t="n">
        <v>367</v>
      </c>
      <c r="B371" s="77" t="n">
        <f aca="false">EOMONTH(Input!$C$7,A371)</f>
        <v>54088</v>
      </c>
      <c r="C371" s="76" t="n">
        <f aca="false">DATEDIF(Input!$C$23,$B371,"Y")</f>
        <v>70</v>
      </c>
      <c r="E371" s="78" t="n">
        <f aca="false">IF(AND($B371&gt;Input!$C$53,$B371&lt;Input!$C$25),Input!$C$54,0)</f>
        <v>500</v>
      </c>
    </row>
    <row r="372" customFormat="false" ht="12.8" hidden="false" customHeight="false" outlineLevel="0" collapsed="false">
      <c r="A372" s="76" t="n">
        <v>368</v>
      </c>
      <c r="B372" s="77" t="n">
        <f aca="false">EOMONTH(Input!$C$7,A372)</f>
        <v>54117</v>
      </c>
      <c r="C372" s="76" t="n">
        <f aca="false">DATEDIF(Input!$C$23,$B372,"Y")</f>
        <v>70</v>
      </c>
      <c r="E372" s="78" t="n">
        <f aca="false">IF(AND($B372&gt;Input!$C$53,$B372&lt;Input!$C$25),Input!$C$54,0)</f>
        <v>500</v>
      </c>
    </row>
    <row r="373" customFormat="false" ht="12.8" hidden="false" customHeight="false" outlineLevel="0" collapsed="false">
      <c r="A373" s="76" t="n">
        <v>369</v>
      </c>
      <c r="B373" s="77" t="n">
        <f aca="false">EOMONTH(Input!$C$7,A373)</f>
        <v>54148</v>
      </c>
      <c r="C373" s="76" t="n">
        <f aca="false">DATEDIF(Input!$C$23,$B373,"Y")</f>
        <v>70</v>
      </c>
      <c r="E373" s="78" t="n">
        <f aca="false">IF(AND($B373&gt;Input!$C$53,$B373&lt;Input!$C$25),Input!$C$54,0)</f>
        <v>500</v>
      </c>
    </row>
    <row r="374" customFormat="false" ht="12.8" hidden="false" customHeight="false" outlineLevel="0" collapsed="false">
      <c r="A374" s="76" t="n">
        <v>370</v>
      </c>
      <c r="B374" s="77" t="n">
        <f aca="false">EOMONTH(Input!$C$7,A374)</f>
        <v>54178</v>
      </c>
      <c r="C374" s="76" t="n">
        <f aca="false">DATEDIF(Input!$C$23,$B374,"Y")</f>
        <v>70</v>
      </c>
      <c r="E374" s="78" t="n">
        <f aca="false">IF(AND($B374&gt;Input!$C$53,$B374&lt;Input!$C$25),Input!$C$54,0)</f>
        <v>500</v>
      </c>
    </row>
    <row r="375" customFormat="false" ht="12.8" hidden="false" customHeight="false" outlineLevel="0" collapsed="false">
      <c r="A375" s="76" t="n">
        <v>371</v>
      </c>
      <c r="B375" s="77" t="n">
        <f aca="false">EOMONTH(Input!$C$7,A375)</f>
        <v>54209</v>
      </c>
      <c r="C375" s="76" t="n">
        <f aca="false">DATEDIF(Input!$C$23,$B375,"Y")</f>
        <v>71</v>
      </c>
      <c r="E375" s="78" t="n">
        <f aca="false">IF(AND($B375&gt;Input!$C$53,$B375&lt;Input!$C$25),Input!$C$54,0)</f>
        <v>500</v>
      </c>
    </row>
    <row r="376" customFormat="false" ht="12.8" hidden="false" customHeight="false" outlineLevel="0" collapsed="false">
      <c r="A376" s="76" t="n">
        <v>372</v>
      </c>
      <c r="B376" s="77" t="n">
        <f aca="false">EOMONTH(Input!$C$7,A376)</f>
        <v>54239</v>
      </c>
      <c r="C376" s="76" t="n">
        <f aca="false">DATEDIF(Input!$C$23,$B376,"Y")</f>
        <v>71</v>
      </c>
      <c r="E376" s="78" t="n">
        <f aca="false">IF(AND($B376&gt;Input!$C$53,$B376&lt;Input!$C$25),Input!$C$54,0)</f>
        <v>500</v>
      </c>
    </row>
    <row r="377" customFormat="false" ht="12.8" hidden="false" customHeight="false" outlineLevel="0" collapsed="false">
      <c r="A377" s="76" t="n">
        <v>373</v>
      </c>
      <c r="B377" s="77" t="n">
        <f aca="false">EOMONTH(Input!$C$7,A377)</f>
        <v>54270</v>
      </c>
      <c r="C377" s="76" t="n">
        <f aca="false">DATEDIF(Input!$C$23,$B377,"Y")</f>
        <v>71</v>
      </c>
      <c r="E377" s="78" t="n">
        <f aca="false">IF(AND($B377&gt;Input!$C$53,$B377&lt;Input!$C$25),Input!$C$54,0)</f>
        <v>500</v>
      </c>
    </row>
    <row r="378" customFormat="false" ht="12.8" hidden="false" customHeight="false" outlineLevel="0" collapsed="false">
      <c r="A378" s="76" t="n">
        <v>374</v>
      </c>
      <c r="B378" s="77" t="n">
        <f aca="false">EOMONTH(Input!$C$7,A378)</f>
        <v>54301</v>
      </c>
      <c r="C378" s="76" t="n">
        <f aca="false">DATEDIF(Input!$C$23,$B378,"Y")</f>
        <v>71</v>
      </c>
      <c r="E378" s="78" t="n">
        <f aca="false">IF(AND($B378&gt;Input!$C$53,$B378&lt;Input!$C$25),Input!$C$54,0)</f>
        <v>500</v>
      </c>
    </row>
    <row r="379" customFormat="false" ht="12.8" hidden="false" customHeight="false" outlineLevel="0" collapsed="false">
      <c r="A379" s="76" t="n">
        <v>375</v>
      </c>
      <c r="B379" s="77" t="n">
        <f aca="false">EOMONTH(Input!$C$7,A379)</f>
        <v>54331</v>
      </c>
      <c r="C379" s="76" t="n">
        <f aca="false">DATEDIF(Input!$C$23,$B379,"Y")</f>
        <v>71</v>
      </c>
      <c r="E379" s="78" t="n">
        <f aca="false">IF(AND($B379&gt;Input!$C$53,$B379&lt;Input!$C$25),Input!$C$54,0)</f>
        <v>500</v>
      </c>
    </row>
    <row r="380" customFormat="false" ht="12.8" hidden="false" customHeight="false" outlineLevel="0" collapsed="false">
      <c r="A380" s="76" t="n">
        <v>376</v>
      </c>
      <c r="B380" s="77" t="n">
        <f aca="false">EOMONTH(Input!$C$7,A380)</f>
        <v>54362</v>
      </c>
      <c r="C380" s="76" t="n">
        <f aca="false">DATEDIF(Input!$C$23,$B380,"Y")</f>
        <v>71</v>
      </c>
      <c r="E380" s="78" t="n">
        <f aca="false">IF(AND($B380&gt;Input!$C$53,$B380&lt;Input!$C$25),Input!$C$54,0)</f>
        <v>500</v>
      </c>
    </row>
    <row r="381" customFormat="false" ht="12.8" hidden="false" customHeight="false" outlineLevel="0" collapsed="false">
      <c r="A381" s="76" t="n">
        <v>377</v>
      </c>
      <c r="B381" s="77" t="n">
        <f aca="false">EOMONTH(Input!$C$7,A381)</f>
        <v>54392</v>
      </c>
      <c r="C381" s="76" t="n">
        <f aca="false">DATEDIF(Input!$C$23,$B381,"Y")</f>
        <v>71</v>
      </c>
      <c r="E381" s="78" t="n">
        <f aca="false">IF(AND($B381&gt;Input!$C$53,$B381&lt;Input!$C$25),Input!$C$54,0)</f>
        <v>500</v>
      </c>
    </row>
    <row r="382" customFormat="false" ht="12.8" hidden="false" customHeight="false" outlineLevel="0" collapsed="false">
      <c r="A382" s="76" t="n">
        <v>378</v>
      </c>
      <c r="B382" s="77" t="n">
        <f aca="false">EOMONTH(Input!$C$7,A382)</f>
        <v>54423</v>
      </c>
      <c r="C382" s="76" t="n">
        <f aca="false">DATEDIF(Input!$C$23,$B382,"Y")</f>
        <v>71</v>
      </c>
      <c r="E382" s="78" t="n">
        <f aca="false">IF(AND($B382&gt;Input!$C$53,$B382&lt;Input!$C$25),Input!$C$54,0)</f>
        <v>500</v>
      </c>
    </row>
    <row r="383" customFormat="false" ht="12.8" hidden="false" customHeight="false" outlineLevel="0" collapsed="false">
      <c r="A383" s="76" t="n">
        <v>379</v>
      </c>
      <c r="B383" s="77" t="n">
        <f aca="false">EOMONTH(Input!$C$7,A383)</f>
        <v>54454</v>
      </c>
      <c r="C383" s="76" t="n">
        <f aca="false">DATEDIF(Input!$C$23,$B383,"Y")</f>
        <v>71</v>
      </c>
      <c r="E383" s="78" t="n">
        <f aca="false">IF(AND($B383&gt;Input!$C$53,$B383&lt;Input!$C$25),Input!$C$54,0)</f>
        <v>500</v>
      </c>
    </row>
    <row r="384" customFormat="false" ht="12.8" hidden="false" customHeight="false" outlineLevel="0" collapsed="false">
      <c r="A384" s="76" t="n">
        <v>380</v>
      </c>
      <c r="B384" s="77" t="n">
        <f aca="false">EOMONTH(Input!$C$7,A384)</f>
        <v>54482</v>
      </c>
      <c r="C384" s="76" t="n">
        <f aca="false">DATEDIF(Input!$C$23,$B384,"Y")</f>
        <v>71</v>
      </c>
      <c r="E384" s="78" t="n">
        <f aca="false">IF(AND($B384&gt;Input!$C$53,$B384&lt;Input!$C$25),Input!$C$54,0)</f>
        <v>500</v>
      </c>
    </row>
    <row r="385" customFormat="false" ht="12.8" hidden="false" customHeight="false" outlineLevel="0" collapsed="false">
      <c r="A385" s="76" t="n">
        <v>381</v>
      </c>
      <c r="B385" s="77" t="n">
        <f aca="false">EOMONTH(Input!$C$7,A385)</f>
        <v>54513</v>
      </c>
      <c r="C385" s="76" t="n">
        <f aca="false">DATEDIF(Input!$C$23,$B385,"Y")</f>
        <v>71</v>
      </c>
      <c r="E385" s="78" t="n">
        <f aca="false">IF(AND($B385&gt;Input!$C$53,$B385&lt;Input!$C$25),Input!$C$54,0)</f>
        <v>500</v>
      </c>
    </row>
    <row r="386" customFormat="false" ht="12.8" hidden="false" customHeight="false" outlineLevel="0" collapsed="false">
      <c r="A386" s="76" t="n">
        <v>382</v>
      </c>
      <c r="B386" s="77" t="n">
        <f aca="false">EOMONTH(Input!$C$7,A386)</f>
        <v>54543</v>
      </c>
      <c r="C386" s="76" t="n">
        <f aca="false">DATEDIF(Input!$C$23,$B386,"Y")</f>
        <v>71</v>
      </c>
      <c r="E386" s="78" t="n">
        <f aca="false">IF(AND($B386&gt;Input!$C$53,$B386&lt;Input!$C$25),Input!$C$54,0)</f>
        <v>500</v>
      </c>
    </row>
    <row r="387" customFormat="false" ht="12.8" hidden="false" customHeight="false" outlineLevel="0" collapsed="false">
      <c r="A387" s="76" t="n">
        <v>383</v>
      </c>
      <c r="B387" s="77" t="n">
        <f aca="false">EOMONTH(Input!$C$7,A387)</f>
        <v>54574</v>
      </c>
      <c r="C387" s="76" t="n">
        <f aca="false">DATEDIF(Input!$C$23,$B387,"Y")</f>
        <v>72</v>
      </c>
      <c r="E387" s="78" t="n">
        <f aca="false">IF(AND($B387&gt;Input!$C$53,$B387&lt;Input!$C$25),Input!$C$54,0)</f>
        <v>500</v>
      </c>
    </row>
    <row r="388" customFormat="false" ht="12.8" hidden="false" customHeight="false" outlineLevel="0" collapsed="false">
      <c r="A388" s="76" t="n">
        <v>384</v>
      </c>
      <c r="B388" s="77" t="n">
        <f aca="false">EOMONTH(Input!$C$7,A388)</f>
        <v>54604</v>
      </c>
      <c r="C388" s="76" t="n">
        <f aca="false">DATEDIF(Input!$C$23,$B388,"Y")</f>
        <v>72</v>
      </c>
      <c r="E388" s="78" t="n">
        <f aca="false">IF(AND($B388&gt;Input!$C$53,$B388&lt;Input!$C$25),Input!$C$54,0)</f>
        <v>500</v>
      </c>
    </row>
    <row r="389" customFormat="false" ht="12.8" hidden="false" customHeight="false" outlineLevel="0" collapsed="false">
      <c r="A389" s="76" t="n">
        <v>385</v>
      </c>
      <c r="B389" s="77" t="n">
        <f aca="false">EOMONTH(Input!$C$7,A389)</f>
        <v>54635</v>
      </c>
      <c r="C389" s="76" t="n">
        <f aca="false">DATEDIF(Input!$C$23,$B389,"Y")</f>
        <v>72</v>
      </c>
      <c r="E389" s="78" t="n">
        <f aca="false">IF(AND($B389&gt;Input!$C$53,$B389&lt;Input!$C$25),Input!$C$54,0)</f>
        <v>500</v>
      </c>
    </row>
    <row r="390" customFormat="false" ht="12.8" hidden="false" customHeight="false" outlineLevel="0" collapsed="false">
      <c r="A390" s="76" t="n">
        <v>386</v>
      </c>
      <c r="B390" s="77" t="n">
        <f aca="false">EOMONTH(Input!$C$7,A390)</f>
        <v>54666</v>
      </c>
      <c r="C390" s="76" t="n">
        <f aca="false">DATEDIF(Input!$C$23,$B390,"Y")</f>
        <v>72</v>
      </c>
      <c r="E390" s="78" t="n">
        <f aca="false">IF(AND($B390&gt;Input!$C$53,$B390&lt;Input!$C$25),Input!$C$54,0)</f>
        <v>500</v>
      </c>
    </row>
    <row r="391" customFormat="false" ht="12.8" hidden="false" customHeight="false" outlineLevel="0" collapsed="false">
      <c r="A391" s="76" t="n">
        <v>387</v>
      </c>
      <c r="B391" s="77" t="n">
        <f aca="false">EOMONTH(Input!$C$7,A391)</f>
        <v>54696</v>
      </c>
      <c r="C391" s="76" t="n">
        <f aca="false">DATEDIF(Input!$C$23,$B391,"Y")</f>
        <v>72</v>
      </c>
      <c r="E391" s="78" t="n">
        <f aca="false">IF(AND($B391&gt;Input!$C$53,$B391&lt;Input!$C$25),Input!$C$54,0)</f>
        <v>500</v>
      </c>
    </row>
    <row r="392" customFormat="false" ht="12.8" hidden="false" customHeight="false" outlineLevel="0" collapsed="false">
      <c r="A392" s="76" t="n">
        <v>388</v>
      </c>
      <c r="B392" s="77" t="n">
        <f aca="false">EOMONTH(Input!$C$7,A392)</f>
        <v>54727</v>
      </c>
      <c r="C392" s="76" t="n">
        <f aca="false">DATEDIF(Input!$C$23,$B392,"Y")</f>
        <v>72</v>
      </c>
      <c r="E392" s="78" t="n">
        <f aca="false">IF(AND($B392&gt;Input!$C$53,$B392&lt;Input!$C$25),Input!$C$54,0)</f>
        <v>500</v>
      </c>
    </row>
    <row r="393" customFormat="false" ht="12.8" hidden="false" customHeight="false" outlineLevel="0" collapsed="false">
      <c r="A393" s="76" t="n">
        <v>389</v>
      </c>
      <c r="B393" s="77" t="n">
        <f aca="false">EOMONTH(Input!$C$7,A393)</f>
        <v>54757</v>
      </c>
      <c r="C393" s="76" t="n">
        <f aca="false">DATEDIF(Input!$C$23,$B393,"Y")</f>
        <v>72</v>
      </c>
      <c r="E393" s="78" t="n">
        <f aca="false">IF(AND($B393&gt;Input!$C$53,$B393&lt;Input!$C$25),Input!$C$54,0)</f>
        <v>500</v>
      </c>
    </row>
    <row r="394" customFormat="false" ht="12.8" hidden="false" customHeight="false" outlineLevel="0" collapsed="false">
      <c r="A394" s="76" t="n">
        <v>390</v>
      </c>
      <c r="B394" s="77" t="n">
        <f aca="false">EOMONTH(Input!$C$7,A394)</f>
        <v>54788</v>
      </c>
      <c r="C394" s="76" t="n">
        <f aca="false">DATEDIF(Input!$C$23,$B394,"Y")</f>
        <v>72</v>
      </c>
      <c r="E394" s="78" t="n">
        <f aca="false">IF(AND($B394&gt;Input!$C$53,$B394&lt;Input!$C$25),Input!$C$54,0)</f>
        <v>500</v>
      </c>
    </row>
    <row r="395" customFormat="false" ht="12.8" hidden="false" customHeight="false" outlineLevel="0" collapsed="false">
      <c r="A395" s="76" t="n">
        <v>391</v>
      </c>
      <c r="B395" s="77" t="n">
        <f aca="false">EOMONTH(Input!$C$7,A395)</f>
        <v>54819</v>
      </c>
      <c r="C395" s="76" t="n">
        <f aca="false">DATEDIF(Input!$C$23,$B395,"Y")</f>
        <v>72</v>
      </c>
      <c r="E395" s="78" t="n">
        <f aca="false">IF(AND($B395&gt;Input!$C$53,$B395&lt;Input!$C$25),Input!$C$54,0)</f>
        <v>500</v>
      </c>
    </row>
    <row r="396" customFormat="false" ht="12.8" hidden="false" customHeight="false" outlineLevel="0" collapsed="false">
      <c r="A396" s="76" t="n">
        <v>392</v>
      </c>
      <c r="B396" s="77" t="n">
        <f aca="false">EOMONTH(Input!$C$7,A396)</f>
        <v>54847</v>
      </c>
      <c r="C396" s="76" t="n">
        <f aca="false">DATEDIF(Input!$C$23,$B396,"Y")</f>
        <v>72</v>
      </c>
      <c r="E396" s="78" t="n">
        <f aca="false">IF(AND($B396&gt;Input!$C$53,$B396&lt;Input!$C$25),Input!$C$54,0)</f>
        <v>500</v>
      </c>
    </row>
    <row r="397" customFormat="false" ht="12.8" hidden="false" customHeight="false" outlineLevel="0" collapsed="false">
      <c r="A397" s="76" t="n">
        <v>393</v>
      </c>
      <c r="B397" s="77" t="n">
        <f aca="false">EOMONTH(Input!$C$7,A397)</f>
        <v>54878</v>
      </c>
      <c r="C397" s="76" t="n">
        <f aca="false">DATEDIF(Input!$C$23,$B397,"Y")</f>
        <v>72</v>
      </c>
      <c r="E397" s="78" t="n">
        <f aca="false">IF(AND($B397&gt;Input!$C$53,$B397&lt;Input!$C$25),Input!$C$54,0)</f>
        <v>500</v>
      </c>
    </row>
    <row r="398" customFormat="false" ht="12.8" hidden="false" customHeight="false" outlineLevel="0" collapsed="false">
      <c r="A398" s="76" t="n">
        <v>394</v>
      </c>
      <c r="B398" s="77" t="n">
        <f aca="false">EOMONTH(Input!$C$7,A398)</f>
        <v>54908</v>
      </c>
      <c r="C398" s="76" t="n">
        <f aca="false">DATEDIF(Input!$C$23,$B398,"Y")</f>
        <v>72</v>
      </c>
      <c r="E398" s="78" t="n">
        <f aca="false">IF(AND($B398&gt;Input!$C$53,$B398&lt;Input!$C$25),Input!$C$54,0)</f>
        <v>500</v>
      </c>
    </row>
    <row r="399" customFormat="false" ht="12.8" hidden="false" customHeight="false" outlineLevel="0" collapsed="false">
      <c r="A399" s="76" t="n">
        <v>395</v>
      </c>
      <c r="B399" s="77" t="n">
        <f aca="false">EOMONTH(Input!$C$7,A399)</f>
        <v>54939</v>
      </c>
      <c r="C399" s="76" t="n">
        <f aca="false">DATEDIF(Input!$C$23,$B399,"Y")</f>
        <v>73</v>
      </c>
      <c r="E399" s="78" t="n">
        <f aca="false">IF(AND($B399&gt;Input!$C$53,$B399&lt;Input!$C$25),Input!$C$54,0)</f>
        <v>500</v>
      </c>
    </row>
    <row r="400" customFormat="false" ht="12.8" hidden="false" customHeight="false" outlineLevel="0" collapsed="false">
      <c r="A400" s="76" t="n">
        <v>396</v>
      </c>
      <c r="B400" s="77" t="n">
        <f aca="false">EOMONTH(Input!$C$7,A400)</f>
        <v>54969</v>
      </c>
      <c r="C400" s="76" t="n">
        <f aca="false">DATEDIF(Input!$C$23,$B400,"Y")</f>
        <v>73</v>
      </c>
      <c r="E400" s="78" t="n">
        <f aca="false">IF(AND($B400&gt;Input!$C$53,$B400&lt;Input!$C$25),Input!$C$54,0)</f>
        <v>500</v>
      </c>
    </row>
    <row r="401" customFormat="false" ht="12.8" hidden="false" customHeight="false" outlineLevel="0" collapsed="false">
      <c r="A401" s="76" t="n">
        <v>397</v>
      </c>
      <c r="B401" s="77" t="n">
        <f aca="false">EOMONTH(Input!$C$7,A401)</f>
        <v>55000</v>
      </c>
      <c r="C401" s="76" t="n">
        <f aca="false">DATEDIF(Input!$C$23,$B401,"Y")</f>
        <v>73</v>
      </c>
      <c r="E401" s="78" t="n">
        <f aca="false">IF(AND($B401&gt;Input!$C$53,$B401&lt;Input!$C$25),Input!$C$54,0)</f>
        <v>500</v>
      </c>
    </row>
    <row r="402" customFormat="false" ht="12.8" hidden="false" customHeight="false" outlineLevel="0" collapsed="false">
      <c r="A402" s="76" t="n">
        <v>398</v>
      </c>
      <c r="B402" s="77" t="n">
        <f aca="false">EOMONTH(Input!$C$7,A402)</f>
        <v>55031</v>
      </c>
      <c r="C402" s="76" t="n">
        <f aca="false">DATEDIF(Input!$C$23,$B402,"Y")</f>
        <v>73</v>
      </c>
      <c r="E402" s="78" t="n">
        <f aca="false">IF(AND($B402&gt;Input!$C$53,$B402&lt;Input!$C$25),Input!$C$54,0)</f>
        <v>500</v>
      </c>
    </row>
    <row r="403" customFormat="false" ht="12.8" hidden="false" customHeight="false" outlineLevel="0" collapsed="false">
      <c r="A403" s="76" t="n">
        <v>399</v>
      </c>
      <c r="B403" s="77" t="n">
        <f aca="false">EOMONTH(Input!$C$7,A403)</f>
        <v>55061</v>
      </c>
      <c r="C403" s="76" t="n">
        <f aca="false">DATEDIF(Input!$C$23,$B403,"Y")</f>
        <v>73</v>
      </c>
      <c r="E403" s="78" t="n">
        <f aca="false">IF(AND($B403&gt;Input!$C$53,$B403&lt;Input!$C$25),Input!$C$54,0)</f>
        <v>500</v>
      </c>
    </row>
    <row r="404" customFormat="false" ht="12.8" hidden="false" customHeight="false" outlineLevel="0" collapsed="false">
      <c r="A404" s="76" t="n">
        <v>400</v>
      </c>
      <c r="B404" s="77" t="n">
        <f aca="false">EOMONTH(Input!$C$7,A404)</f>
        <v>55092</v>
      </c>
      <c r="C404" s="76" t="n">
        <f aca="false">DATEDIF(Input!$C$23,$B404,"Y")</f>
        <v>73</v>
      </c>
      <c r="E404" s="78" t="n">
        <f aca="false">IF(AND($B404&gt;Input!$C$53,$B404&lt;Input!$C$25),Input!$C$54,0)</f>
        <v>500</v>
      </c>
    </row>
    <row r="405" customFormat="false" ht="12.8" hidden="false" customHeight="false" outlineLevel="0" collapsed="false">
      <c r="A405" s="76" t="n">
        <v>401</v>
      </c>
      <c r="B405" s="77" t="n">
        <f aca="false">EOMONTH(Input!$C$7,A405)</f>
        <v>55122</v>
      </c>
      <c r="C405" s="76" t="n">
        <f aca="false">DATEDIF(Input!$C$23,$B405,"Y")</f>
        <v>73</v>
      </c>
      <c r="E405" s="78" t="n">
        <f aca="false">IF(AND($B405&gt;Input!$C$53,$B405&lt;Input!$C$25),Input!$C$54,0)</f>
        <v>500</v>
      </c>
    </row>
    <row r="406" customFormat="false" ht="12.8" hidden="false" customHeight="false" outlineLevel="0" collapsed="false">
      <c r="A406" s="76" t="n">
        <v>402</v>
      </c>
      <c r="B406" s="77" t="n">
        <f aca="false">EOMONTH(Input!$C$7,A406)</f>
        <v>55153</v>
      </c>
      <c r="C406" s="76" t="n">
        <f aca="false">DATEDIF(Input!$C$23,$B406,"Y")</f>
        <v>73</v>
      </c>
      <c r="E406" s="78" t="n">
        <f aca="false">IF(AND($B406&gt;Input!$C$53,$B406&lt;Input!$C$25),Input!$C$54,0)</f>
        <v>500</v>
      </c>
    </row>
    <row r="407" customFormat="false" ht="12.8" hidden="false" customHeight="false" outlineLevel="0" collapsed="false">
      <c r="A407" s="76" t="n">
        <v>403</v>
      </c>
      <c r="B407" s="77" t="n">
        <f aca="false">EOMONTH(Input!$C$7,A407)</f>
        <v>55184</v>
      </c>
      <c r="C407" s="76" t="n">
        <f aca="false">DATEDIF(Input!$C$23,$B407,"Y")</f>
        <v>73</v>
      </c>
      <c r="E407" s="78" t="n">
        <f aca="false">IF(AND($B407&gt;Input!$C$53,$B407&lt;Input!$C$25),Input!$C$54,0)</f>
        <v>500</v>
      </c>
    </row>
    <row r="408" customFormat="false" ht="12.8" hidden="false" customHeight="false" outlineLevel="0" collapsed="false">
      <c r="A408" s="76" t="n">
        <v>404</v>
      </c>
      <c r="B408" s="77" t="n">
        <f aca="false">EOMONTH(Input!$C$7,A408)</f>
        <v>55212</v>
      </c>
      <c r="C408" s="76" t="n">
        <f aca="false">DATEDIF(Input!$C$23,$B408,"Y")</f>
        <v>73</v>
      </c>
      <c r="E408" s="78" t="n">
        <f aca="false">IF(AND($B408&gt;Input!$C$53,$B408&lt;Input!$C$25),Input!$C$54,0)</f>
        <v>500</v>
      </c>
    </row>
    <row r="409" customFormat="false" ht="12.8" hidden="false" customHeight="false" outlineLevel="0" collapsed="false">
      <c r="A409" s="76" t="n">
        <v>405</v>
      </c>
      <c r="B409" s="77" t="n">
        <f aca="false">EOMONTH(Input!$C$7,A409)</f>
        <v>55243</v>
      </c>
      <c r="C409" s="76" t="n">
        <f aca="false">DATEDIF(Input!$C$23,$B409,"Y")</f>
        <v>73</v>
      </c>
      <c r="E409" s="78" t="n">
        <f aca="false">IF(AND($B409&gt;Input!$C$53,$B409&lt;Input!$C$25),Input!$C$54,0)</f>
        <v>500</v>
      </c>
    </row>
    <row r="410" customFormat="false" ht="12.8" hidden="false" customHeight="false" outlineLevel="0" collapsed="false">
      <c r="A410" s="76" t="n">
        <v>406</v>
      </c>
      <c r="B410" s="77" t="n">
        <f aca="false">EOMONTH(Input!$C$7,A410)</f>
        <v>55273</v>
      </c>
      <c r="C410" s="76" t="n">
        <f aca="false">DATEDIF(Input!$C$23,$B410,"Y")</f>
        <v>73</v>
      </c>
      <c r="E410" s="78" t="n">
        <f aca="false">IF(AND($B410&gt;Input!$C$53,$B410&lt;Input!$C$25),Input!$C$54,0)</f>
        <v>500</v>
      </c>
    </row>
    <row r="411" customFormat="false" ht="12.8" hidden="false" customHeight="false" outlineLevel="0" collapsed="false">
      <c r="A411" s="76" t="n">
        <v>407</v>
      </c>
      <c r="B411" s="77" t="n">
        <f aca="false">EOMONTH(Input!$C$7,A411)</f>
        <v>55304</v>
      </c>
      <c r="C411" s="76" t="n">
        <f aca="false">DATEDIF(Input!$C$23,$B411,"Y")</f>
        <v>74</v>
      </c>
      <c r="E411" s="78" t="n">
        <f aca="false">IF(AND($B411&gt;Input!$C$53,$B411&lt;Input!$C$25),Input!$C$54,0)</f>
        <v>500</v>
      </c>
    </row>
    <row r="412" customFormat="false" ht="12.8" hidden="false" customHeight="false" outlineLevel="0" collapsed="false">
      <c r="A412" s="76" t="n">
        <v>408</v>
      </c>
      <c r="B412" s="77" t="n">
        <f aca="false">EOMONTH(Input!$C$7,A412)</f>
        <v>55334</v>
      </c>
      <c r="C412" s="76" t="n">
        <f aca="false">DATEDIF(Input!$C$23,$B412,"Y")</f>
        <v>74</v>
      </c>
      <c r="E412" s="78" t="n">
        <f aca="false">IF(AND($B412&gt;Input!$C$53,$B412&lt;Input!$C$25),Input!$C$54,0)</f>
        <v>500</v>
      </c>
    </row>
    <row r="413" customFormat="false" ht="12.8" hidden="false" customHeight="false" outlineLevel="0" collapsed="false">
      <c r="A413" s="76" t="n">
        <v>409</v>
      </c>
      <c r="B413" s="77" t="n">
        <f aca="false">EOMONTH(Input!$C$7,A413)</f>
        <v>55365</v>
      </c>
      <c r="C413" s="76" t="n">
        <f aca="false">DATEDIF(Input!$C$23,$B413,"Y")</f>
        <v>74</v>
      </c>
      <c r="E413" s="78" t="n">
        <f aca="false">IF(AND($B413&gt;Input!$C$53,$B413&lt;Input!$C$25),Input!$C$54,0)</f>
        <v>500</v>
      </c>
    </row>
    <row r="414" customFormat="false" ht="12.8" hidden="false" customHeight="false" outlineLevel="0" collapsed="false">
      <c r="A414" s="76" t="n">
        <v>410</v>
      </c>
      <c r="B414" s="77" t="n">
        <f aca="false">EOMONTH(Input!$C$7,A414)</f>
        <v>55396</v>
      </c>
      <c r="C414" s="76" t="n">
        <f aca="false">DATEDIF(Input!$C$23,$B414,"Y")</f>
        <v>74</v>
      </c>
      <c r="E414" s="78" t="n">
        <f aca="false">IF(AND($B414&gt;Input!$C$53,$B414&lt;Input!$C$25),Input!$C$54,0)</f>
        <v>500</v>
      </c>
    </row>
    <row r="415" customFormat="false" ht="12.8" hidden="false" customHeight="false" outlineLevel="0" collapsed="false">
      <c r="A415" s="76" t="n">
        <v>411</v>
      </c>
      <c r="B415" s="77" t="n">
        <f aca="false">EOMONTH(Input!$C$7,A415)</f>
        <v>55426</v>
      </c>
      <c r="C415" s="76" t="n">
        <f aca="false">DATEDIF(Input!$C$23,$B415,"Y")</f>
        <v>74</v>
      </c>
      <c r="E415" s="78" t="n">
        <f aca="false">IF(AND($B415&gt;Input!$C$53,$B415&lt;Input!$C$25),Input!$C$54,0)</f>
        <v>500</v>
      </c>
    </row>
    <row r="416" customFormat="false" ht="12.8" hidden="false" customHeight="false" outlineLevel="0" collapsed="false">
      <c r="A416" s="76" t="n">
        <v>412</v>
      </c>
      <c r="B416" s="77" t="n">
        <f aca="false">EOMONTH(Input!$C$7,A416)</f>
        <v>55457</v>
      </c>
      <c r="C416" s="76" t="n">
        <f aca="false">DATEDIF(Input!$C$23,$B416,"Y")</f>
        <v>74</v>
      </c>
      <c r="E416" s="78" t="n">
        <f aca="false">IF(AND($B416&gt;Input!$C$53,$B416&lt;Input!$C$25),Input!$C$54,0)</f>
        <v>500</v>
      </c>
    </row>
    <row r="417" customFormat="false" ht="12.8" hidden="false" customHeight="false" outlineLevel="0" collapsed="false">
      <c r="A417" s="76" t="n">
        <v>413</v>
      </c>
      <c r="B417" s="77" t="n">
        <f aca="false">EOMONTH(Input!$C$7,A417)</f>
        <v>55487</v>
      </c>
      <c r="C417" s="76" t="n">
        <f aca="false">DATEDIF(Input!$C$23,$B417,"Y")</f>
        <v>74</v>
      </c>
      <c r="E417" s="78" t="n">
        <f aca="false">IF(AND($B417&gt;Input!$C$53,$B417&lt;Input!$C$25),Input!$C$54,0)</f>
        <v>500</v>
      </c>
    </row>
    <row r="418" customFormat="false" ht="12.8" hidden="false" customHeight="false" outlineLevel="0" collapsed="false">
      <c r="A418" s="76" t="n">
        <v>414</v>
      </c>
      <c r="B418" s="77" t="n">
        <f aca="false">EOMONTH(Input!$C$7,A418)</f>
        <v>55518</v>
      </c>
      <c r="C418" s="76" t="n">
        <f aca="false">DATEDIF(Input!$C$23,$B418,"Y")</f>
        <v>74</v>
      </c>
      <c r="E418" s="78" t="n">
        <f aca="false">IF(AND($B418&gt;Input!$C$53,$B418&lt;Input!$C$25),Input!$C$54,0)</f>
        <v>500</v>
      </c>
    </row>
    <row r="419" customFormat="false" ht="12.8" hidden="false" customHeight="false" outlineLevel="0" collapsed="false">
      <c r="A419" s="76" t="n">
        <v>415</v>
      </c>
      <c r="B419" s="77" t="n">
        <f aca="false">EOMONTH(Input!$C$7,A419)</f>
        <v>55549</v>
      </c>
      <c r="C419" s="76" t="n">
        <f aca="false">DATEDIF(Input!$C$23,$B419,"Y")</f>
        <v>74</v>
      </c>
      <c r="E419" s="78" t="n">
        <f aca="false">IF(AND($B419&gt;Input!$C$53,$B419&lt;Input!$C$25),Input!$C$54,0)</f>
        <v>500</v>
      </c>
    </row>
    <row r="420" customFormat="false" ht="12.8" hidden="false" customHeight="false" outlineLevel="0" collapsed="false">
      <c r="A420" s="76" t="n">
        <v>416</v>
      </c>
      <c r="B420" s="77" t="n">
        <f aca="false">EOMONTH(Input!$C$7,A420)</f>
        <v>55578</v>
      </c>
      <c r="C420" s="76" t="n">
        <f aca="false">DATEDIF(Input!$C$23,$B420,"Y")</f>
        <v>74</v>
      </c>
      <c r="E420" s="78" t="n">
        <f aca="false">IF(AND($B420&gt;Input!$C$53,$B420&lt;Input!$C$25),Input!$C$54,0)</f>
        <v>500</v>
      </c>
    </row>
    <row r="421" customFormat="false" ht="12.8" hidden="false" customHeight="false" outlineLevel="0" collapsed="false">
      <c r="A421" s="76" t="n">
        <v>417</v>
      </c>
      <c r="B421" s="77" t="n">
        <f aca="false">EOMONTH(Input!$C$7,A421)</f>
        <v>55609</v>
      </c>
      <c r="C421" s="76" t="n">
        <f aca="false">DATEDIF(Input!$C$23,$B421,"Y")</f>
        <v>74</v>
      </c>
      <c r="E421" s="78" t="n">
        <f aca="false">IF(AND($B421&gt;Input!$C$53,$B421&lt;Input!$C$25),Input!$C$54,0)</f>
        <v>500</v>
      </c>
    </row>
    <row r="422" customFormat="false" ht="12.8" hidden="false" customHeight="false" outlineLevel="0" collapsed="false">
      <c r="A422" s="76" t="n">
        <v>418</v>
      </c>
      <c r="B422" s="77" t="n">
        <f aca="false">EOMONTH(Input!$C$7,A422)</f>
        <v>55639</v>
      </c>
      <c r="C422" s="76" t="n">
        <f aca="false">DATEDIF(Input!$C$23,$B422,"Y")</f>
        <v>74</v>
      </c>
      <c r="E422" s="78" t="n">
        <f aca="false">IF(AND($B422&gt;Input!$C$53,$B422&lt;Input!$C$25),Input!$C$54,0)</f>
        <v>500</v>
      </c>
    </row>
    <row r="423" customFormat="false" ht="12.8" hidden="false" customHeight="false" outlineLevel="0" collapsed="false">
      <c r="A423" s="76" t="n">
        <v>419</v>
      </c>
      <c r="B423" s="77" t="n">
        <f aca="false">EOMONTH(Input!$C$7,A423)</f>
        <v>55670</v>
      </c>
      <c r="C423" s="76" t="n">
        <f aca="false">DATEDIF(Input!$C$23,$B423,"Y")</f>
        <v>75</v>
      </c>
      <c r="E423" s="78" t="n">
        <f aca="false">IF(AND($B423&gt;Input!$C$53,$B423&lt;Input!$C$25),Input!$C$54,0)</f>
        <v>500</v>
      </c>
    </row>
    <row r="424" customFormat="false" ht="12.8" hidden="false" customHeight="false" outlineLevel="0" collapsed="false">
      <c r="A424" s="76" t="n">
        <v>420</v>
      </c>
      <c r="B424" s="77" t="n">
        <f aca="false">EOMONTH(Input!$C$7,A424)</f>
        <v>55700</v>
      </c>
      <c r="C424" s="76" t="n">
        <f aca="false">DATEDIF(Input!$C$23,$B424,"Y")</f>
        <v>75</v>
      </c>
      <c r="E424" s="78" t="n">
        <f aca="false">IF(AND($B424&gt;Input!$C$53,$B424&lt;Input!$C$25),Input!$C$54,0)</f>
        <v>500</v>
      </c>
    </row>
    <row r="425" customFormat="false" ht="12.8" hidden="false" customHeight="false" outlineLevel="0" collapsed="false">
      <c r="A425" s="76" t="n">
        <v>421</v>
      </c>
      <c r="B425" s="77" t="n">
        <f aca="false">EOMONTH(Input!$C$7,A425)</f>
        <v>55731</v>
      </c>
      <c r="C425" s="76" t="n">
        <f aca="false">DATEDIF(Input!$C$23,$B425,"Y")</f>
        <v>75</v>
      </c>
      <c r="E425" s="78" t="n">
        <f aca="false">IF(AND($B425&gt;Input!$C$53,$B425&lt;Input!$C$25),Input!$C$54,0)</f>
        <v>500</v>
      </c>
    </row>
    <row r="426" customFormat="false" ht="12.8" hidden="false" customHeight="false" outlineLevel="0" collapsed="false">
      <c r="A426" s="76" t="n">
        <v>422</v>
      </c>
      <c r="B426" s="77" t="n">
        <f aca="false">EOMONTH(Input!$C$7,A426)</f>
        <v>55762</v>
      </c>
      <c r="C426" s="76" t="n">
        <f aca="false">DATEDIF(Input!$C$23,$B426,"Y")</f>
        <v>75</v>
      </c>
      <c r="E426" s="78" t="n">
        <f aca="false">IF(AND($B426&gt;Input!$C$53,$B426&lt;Input!$C$25),Input!$C$54,0)</f>
        <v>500</v>
      </c>
    </row>
    <row r="427" customFormat="false" ht="12.8" hidden="false" customHeight="false" outlineLevel="0" collapsed="false">
      <c r="A427" s="76" t="n">
        <v>423</v>
      </c>
      <c r="B427" s="77" t="n">
        <f aca="false">EOMONTH(Input!$C$7,A427)</f>
        <v>55792</v>
      </c>
      <c r="C427" s="76" t="n">
        <f aca="false">DATEDIF(Input!$C$23,$B427,"Y")</f>
        <v>75</v>
      </c>
      <c r="E427" s="78" t="n">
        <f aca="false">IF(AND($B427&gt;Input!$C$53,$B427&lt;Input!$C$25),Input!$C$54,0)</f>
        <v>500</v>
      </c>
    </row>
    <row r="428" customFormat="false" ht="12.8" hidden="false" customHeight="false" outlineLevel="0" collapsed="false">
      <c r="A428" s="76" t="n">
        <v>424</v>
      </c>
      <c r="B428" s="77" t="n">
        <f aca="false">EOMONTH(Input!$C$7,A428)</f>
        <v>55823</v>
      </c>
      <c r="C428" s="76" t="n">
        <f aca="false">DATEDIF(Input!$C$23,$B428,"Y")</f>
        <v>75</v>
      </c>
      <c r="E428" s="78" t="n">
        <f aca="false">IF(AND($B428&gt;Input!$C$53,$B428&lt;Input!$C$25),Input!$C$54,0)</f>
        <v>500</v>
      </c>
    </row>
    <row r="429" customFormat="false" ht="12.8" hidden="false" customHeight="false" outlineLevel="0" collapsed="false">
      <c r="A429" s="76" t="n">
        <v>425</v>
      </c>
      <c r="B429" s="77" t="n">
        <f aca="false">EOMONTH(Input!$C$7,A429)</f>
        <v>55853</v>
      </c>
      <c r="C429" s="76" t="n">
        <f aca="false">DATEDIF(Input!$C$23,$B429,"Y")</f>
        <v>75</v>
      </c>
      <c r="E429" s="78" t="n">
        <f aca="false">IF(AND($B429&gt;Input!$C$53,$B429&lt;Input!$C$25),Input!$C$54,0)</f>
        <v>500</v>
      </c>
    </row>
    <row r="430" customFormat="false" ht="12.8" hidden="false" customHeight="false" outlineLevel="0" collapsed="false">
      <c r="A430" s="76" t="n">
        <v>426</v>
      </c>
      <c r="B430" s="77" t="n">
        <f aca="false">EOMONTH(Input!$C$7,A430)</f>
        <v>55884</v>
      </c>
      <c r="C430" s="76" t="n">
        <f aca="false">DATEDIF(Input!$C$23,$B430,"Y")</f>
        <v>75</v>
      </c>
      <c r="E430" s="78" t="n">
        <f aca="false">IF(AND($B430&gt;Input!$C$53,$B430&lt;Input!$C$25),Input!$C$54,0)</f>
        <v>500</v>
      </c>
    </row>
    <row r="431" customFormat="false" ht="12.8" hidden="false" customHeight="false" outlineLevel="0" collapsed="false">
      <c r="A431" s="76" t="n">
        <v>427</v>
      </c>
      <c r="B431" s="77" t="n">
        <f aca="false">EOMONTH(Input!$C$7,A431)</f>
        <v>55915</v>
      </c>
      <c r="C431" s="76" t="n">
        <f aca="false">DATEDIF(Input!$C$23,$B431,"Y")</f>
        <v>75</v>
      </c>
      <c r="E431" s="78" t="n">
        <f aca="false">IF(AND($B431&gt;Input!$C$53,$B431&lt;Input!$C$25),Input!$C$54,0)</f>
        <v>500</v>
      </c>
    </row>
    <row r="432" customFormat="false" ht="12.8" hidden="false" customHeight="false" outlineLevel="0" collapsed="false">
      <c r="A432" s="76" t="n">
        <v>428</v>
      </c>
      <c r="B432" s="77" t="n">
        <f aca="false">EOMONTH(Input!$C$7,A432)</f>
        <v>55943</v>
      </c>
      <c r="C432" s="76" t="n">
        <f aca="false">DATEDIF(Input!$C$23,$B432,"Y")</f>
        <v>75</v>
      </c>
      <c r="E432" s="78" t="n">
        <f aca="false">IF(AND($B432&gt;Input!$C$53,$B432&lt;Input!$C$25),Input!$C$54,0)</f>
        <v>500</v>
      </c>
    </row>
    <row r="433" customFormat="false" ht="12.8" hidden="false" customHeight="false" outlineLevel="0" collapsed="false">
      <c r="A433" s="76" t="n">
        <v>429</v>
      </c>
      <c r="B433" s="77" t="n">
        <f aca="false">EOMONTH(Input!$C$7,A433)</f>
        <v>55974</v>
      </c>
      <c r="C433" s="76" t="n">
        <f aca="false">DATEDIF(Input!$C$23,$B433,"Y")</f>
        <v>75</v>
      </c>
      <c r="E433" s="78" t="n">
        <f aca="false">IF(AND($B433&gt;Input!$C$53,$B433&lt;Input!$C$25),Input!$C$54,0)</f>
        <v>500</v>
      </c>
    </row>
    <row r="434" customFormat="false" ht="12.8" hidden="false" customHeight="false" outlineLevel="0" collapsed="false">
      <c r="A434" s="76" t="n">
        <v>430</v>
      </c>
      <c r="B434" s="77" t="n">
        <f aca="false">EOMONTH(Input!$C$7,A434)</f>
        <v>56004</v>
      </c>
      <c r="C434" s="76" t="n">
        <f aca="false">DATEDIF(Input!$C$23,$B434,"Y")</f>
        <v>75</v>
      </c>
      <c r="E434" s="78" t="n">
        <f aca="false">IF(AND($B434&gt;Input!$C$53,$B434&lt;Input!$C$25),Input!$C$54,0)</f>
        <v>500</v>
      </c>
    </row>
    <row r="435" customFormat="false" ht="12.8" hidden="false" customHeight="false" outlineLevel="0" collapsed="false">
      <c r="A435" s="76" t="n">
        <v>431</v>
      </c>
      <c r="B435" s="77" t="n">
        <f aca="false">EOMONTH(Input!$C$7,A435)</f>
        <v>56035</v>
      </c>
      <c r="C435" s="76" t="n">
        <f aca="false">DATEDIF(Input!$C$23,$B435,"Y")</f>
        <v>76</v>
      </c>
      <c r="E435" s="78" t="n">
        <f aca="false">IF(AND($B435&gt;Input!$C$53,$B435&lt;Input!$C$25),Input!$C$54,0)</f>
        <v>500</v>
      </c>
    </row>
    <row r="436" customFormat="false" ht="12.8" hidden="false" customHeight="false" outlineLevel="0" collapsed="false">
      <c r="A436" s="76" t="n">
        <v>432</v>
      </c>
      <c r="B436" s="77" t="n">
        <f aca="false">EOMONTH(Input!$C$7,A436)</f>
        <v>56065</v>
      </c>
      <c r="C436" s="76" t="n">
        <f aca="false">DATEDIF(Input!$C$23,$B436,"Y")</f>
        <v>76</v>
      </c>
      <c r="E436" s="78" t="n">
        <f aca="false">IF(AND($B436&gt;Input!$C$53,$B436&lt;Input!$C$25),Input!$C$54,0)</f>
        <v>500</v>
      </c>
    </row>
    <row r="437" customFormat="false" ht="12.8" hidden="false" customHeight="false" outlineLevel="0" collapsed="false">
      <c r="A437" s="76" t="n">
        <v>433</v>
      </c>
      <c r="B437" s="77" t="n">
        <f aca="false">EOMONTH(Input!$C$7,A437)</f>
        <v>56096</v>
      </c>
      <c r="C437" s="76" t="n">
        <f aca="false">DATEDIF(Input!$C$23,$B437,"Y")</f>
        <v>76</v>
      </c>
      <c r="E437" s="78" t="n">
        <f aca="false">IF(AND($B437&gt;Input!$C$53,$B437&lt;Input!$C$25),Input!$C$54,0)</f>
        <v>500</v>
      </c>
    </row>
    <row r="438" customFormat="false" ht="12.8" hidden="false" customHeight="false" outlineLevel="0" collapsed="false">
      <c r="A438" s="76" t="n">
        <v>434</v>
      </c>
      <c r="B438" s="77" t="n">
        <f aca="false">EOMONTH(Input!$C$7,A438)</f>
        <v>56127</v>
      </c>
      <c r="C438" s="76" t="n">
        <f aca="false">DATEDIF(Input!$C$23,$B438,"Y")</f>
        <v>76</v>
      </c>
      <c r="E438" s="78" t="n">
        <f aca="false">IF(AND($B438&gt;Input!$C$53,$B438&lt;Input!$C$25),Input!$C$54,0)</f>
        <v>500</v>
      </c>
    </row>
    <row r="439" customFormat="false" ht="12.8" hidden="false" customHeight="false" outlineLevel="0" collapsed="false">
      <c r="A439" s="76" t="n">
        <v>435</v>
      </c>
      <c r="B439" s="77" t="n">
        <f aca="false">EOMONTH(Input!$C$7,A439)</f>
        <v>56157</v>
      </c>
      <c r="C439" s="76" t="n">
        <f aca="false">DATEDIF(Input!$C$23,$B439,"Y")</f>
        <v>76</v>
      </c>
      <c r="E439" s="78" t="n">
        <f aca="false">IF(AND($B439&gt;Input!$C$53,$B439&lt;Input!$C$25),Input!$C$54,0)</f>
        <v>500</v>
      </c>
    </row>
    <row r="440" customFormat="false" ht="12.8" hidden="false" customHeight="false" outlineLevel="0" collapsed="false">
      <c r="A440" s="76" t="n">
        <v>436</v>
      </c>
      <c r="B440" s="77" t="n">
        <f aca="false">EOMONTH(Input!$C$7,A440)</f>
        <v>56188</v>
      </c>
      <c r="C440" s="76" t="n">
        <f aca="false">DATEDIF(Input!$C$23,$B440,"Y")</f>
        <v>76</v>
      </c>
      <c r="E440" s="78" t="n">
        <f aca="false">IF(AND($B440&gt;Input!$C$53,$B440&lt;Input!$C$25),Input!$C$54,0)</f>
        <v>500</v>
      </c>
    </row>
    <row r="441" customFormat="false" ht="12.8" hidden="false" customHeight="false" outlineLevel="0" collapsed="false">
      <c r="A441" s="76" t="n">
        <v>437</v>
      </c>
      <c r="B441" s="77" t="n">
        <f aca="false">EOMONTH(Input!$C$7,A441)</f>
        <v>56218</v>
      </c>
      <c r="C441" s="76" t="n">
        <f aca="false">DATEDIF(Input!$C$23,$B441,"Y")</f>
        <v>76</v>
      </c>
      <c r="E441" s="78" t="n">
        <f aca="false">IF(AND($B441&gt;Input!$C$53,$B441&lt;Input!$C$25),Input!$C$54,0)</f>
        <v>500</v>
      </c>
    </row>
    <row r="442" customFormat="false" ht="12.8" hidden="false" customHeight="false" outlineLevel="0" collapsed="false">
      <c r="A442" s="76" t="n">
        <v>438</v>
      </c>
      <c r="B442" s="77" t="n">
        <f aca="false">EOMONTH(Input!$C$7,A442)</f>
        <v>56249</v>
      </c>
      <c r="C442" s="76" t="n">
        <f aca="false">DATEDIF(Input!$C$23,$B442,"Y")</f>
        <v>76</v>
      </c>
      <c r="E442" s="78" t="n">
        <f aca="false">IF(AND($B442&gt;Input!$C$53,$B442&lt;Input!$C$25),Input!$C$54,0)</f>
        <v>500</v>
      </c>
    </row>
    <row r="443" customFormat="false" ht="12.8" hidden="false" customHeight="false" outlineLevel="0" collapsed="false">
      <c r="A443" s="76" t="n">
        <v>439</v>
      </c>
      <c r="B443" s="77" t="n">
        <f aca="false">EOMONTH(Input!$C$7,A443)</f>
        <v>56280</v>
      </c>
      <c r="C443" s="76" t="n">
        <f aca="false">DATEDIF(Input!$C$23,$B443,"Y")</f>
        <v>76</v>
      </c>
      <c r="E443" s="78" t="n">
        <f aca="false">IF(AND($B443&gt;Input!$C$53,$B443&lt;Input!$C$25),Input!$C$54,0)</f>
        <v>500</v>
      </c>
    </row>
    <row r="444" customFormat="false" ht="12.8" hidden="false" customHeight="false" outlineLevel="0" collapsed="false">
      <c r="A444" s="76" t="n">
        <v>440</v>
      </c>
      <c r="B444" s="77" t="n">
        <f aca="false">EOMONTH(Input!$C$7,A444)</f>
        <v>56308</v>
      </c>
      <c r="C444" s="76" t="n">
        <f aca="false">DATEDIF(Input!$C$23,$B444,"Y")</f>
        <v>76</v>
      </c>
      <c r="E444" s="78" t="n">
        <f aca="false">IF(AND($B444&gt;Input!$C$53,$B444&lt;Input!$C$25),Input!$C$54,0)</f>
        <v>500</v>
      </c>
    </row>
    <row r="445" customFormat="false" ht="12.8" hidden="false" customHeight="false" outlineLevel="0" collapsed="false">
      <c r="A445" s="76" t="n">
        <v>441</v>
      </c>
      <c r="B445" s="77" t="n">
        <f aca="false">EOMONTH(Input!$C$7,A445)</f>
        <v>56339</v>
      </c>
      <c r="C445" s="76" t="n">
        <f aca="false">DATEDIF(Input!$C$23,$B445,"Y")</f>
        <v>76</v>
      </c>
      <c r="E445" s="78" t="n">
        <f aca="false">IF(AND($B445&gt;Input!$C$53,$B445&lt;Input!$C$25),Input!$C$54,0)</f>
        <v>500</v>
      </c>
    </row>
    <row r="446" customFormat="false" ht="12.8" hidden="false" customHeight="false" outlineLevel="0" collapsed="false">
      <c r="A446" s="76" t="n">
        <v>442</v>
      </c>
      <c r="B446" s="77" t="n">
        <f aca="false">EOMONTH(Input!$C$7,A446)</f>
        <v>56369</v>
      </c>
      <c r="C446" s="76" t="n">
        <f aca="false">DATEDIF(Input!$C$23,$B446,"Y")</f>
        <v>76</v>
      </c>
      <c r="E446" s="78" t="n">
        <f aca="false">IF(AND($B446&gt;Input!$C$53,$B446&lt;Input!$C$25),Input!$C$54,0)</f>
        <v>500</v>
      </c>
    </row>
    <row r="447" customFormat="false" ht="12.8" hidden="false" customHeight="false" outlineLevel="0" collapsed="false">
      <c r="A447" s="76" t="n">
        <v>443</v>
      </c>
      <c r="B447" s="77" t="n">
        <f aca="false">EOMONTH(Input!$C$7,A447)</f>
        <v>56400</v>
      </c>
      <c r="C447" s="76" t="n">
        <f aca="false">DATEDIF(Input!$C$23,$B447,"Y")</f>
        <v>77</v>
      </c>
      <c r="E447" s="78" t="n">
        <f aca="false">IF(AND($B447&gt;Input!$C$53,$B447&lt;Input!$C$25),Input!$C$54,0)</f>
        <v>500</v>
      </c>
    </row>
    <row r="448" customFormat="false" ht="12.8" hidden="false" customHeight="false" outlineLevel="0" collapsed="false">
      <c r="A448" s="76" t="n">
        <v>444</v>
      </c>
      <c r="B448" s="77" t="n">
        <f aca="false">EOMONTH(Input!$C$7,A448)</f>
        <v>56430</v>
      </c>
      <c r="C448" s="76" t="n">
        <f aca="false">DATEDIF(Input!$C$23,$B448,"Y")</f>
        <v>77</v>
      </c>
      <c r="E448" s="78" t="n">
        <f aca="false">IF(AND($B448&gt;Input!$C$53,$B448&lt;Input!$C$25),Input!$C$54,0)</f>
        <v>500</v>
      </c>
    </row>
    <row r="449" customFormat="false" ht="12.8" hidden="false" customHeight="false" outlineLevel="0" collapsed="false">
      <c r="A449" s="76" t="n">
        <v>445</v>
      </c>
      <c r="B449" s="77" t="n">
        <f aca="false">EOMONTH(Input!$C$7,A449)</f>
        <v>56461</v>
      </c>
      <c r="C449" s="76" t="n">
        <f aca="false">DATEDIF(Input!$C$23,$B449,"Y")</f>
        <v>77</v>
      </c>
      <c r="E449" s="78" t="n">
        <f aca="false">IF(AND($B449&gt;Input!$C$53,$B449&lt;Input!$C$25),Input!$C$54,0)</f>
        <v>500</v>
      </c>
    </row>
    <row r="450" customFormat="false" ht="12.8" hidden="false" customHeight="false" outlineLevel="0" collapsed="false">
      <c r="A450" s="76" t="n">
        <v>446</v>
      </c>
      <c r="B450" s="77" t="n">
        <f aca="false">EOMONTH(Input!$C$7,A450)</f>
        <v>56492</v>
      </c>
      <c r="C450" s="76" t="n">
        <f aca="false">DATEDIF(Input!$C$23,$B450,"Y")</f>
        <v>77</v>
      </c>
      <c r="E450" s="78" t="n">
        <f aca="false">IF(AND($B450&gt;Input!$C$53,$B450&lt;Input!$C$25),Input!$C$54,0)</f>
        <v>500</v>
      </c>
    </row>
    <row r="451" customFormat="false" ht="12.8" hidden="false" customHeight="false" outlineLevel="0" collapsed="false">
      <c r="A451" s="76" t="n">
        <v>447</v>
      </c>
      <c r="B451" s="77" t="n">
        <f aca="false">EOMONTH(Input!$C$7,A451)</f>
        <v>56522</v>
      </c>
      <c r="C451" s="76" t="n">
        <f aca="false">DATEDIF(Input!$C$23,$B451,"Y")</f>
        <v>77</v>
      </c>
      <c r="E451" s="78" t="n">
        <f aca="false">IF(AND($B451&gt;Input!$C$53,$B451&lt;Input!$C$25),Input!$C$54,0)</f>
        <v>500</v>
      </c>
    </row>
    <row r="452" customFormat="false" ht="12.8" hidden="false" customHeight="false" outlineLevel="0" collapsed="false">
      <c r="A452" s="76" t="n">
        <v>448</v>
      </c>
      <c r="B452" s="77" t="n">
        <f aca="false">EOMONTH(Input!$C$7,A452)</f>
        <v>56553</v>
      </c>
      <c r="C452" s="76" t="n">
        <f aca="false">DATEDIF(Input!$C$23,$B452,"Y")</f>
        <v>77</v>
      </c>
      <c r="E452" s="78" t="n">
        <f aca="false">IF(AND($B452&gt;Input!$C$53,$B452&lt;Input!$C$25),Input!$C$54,0)</f>
        <v>500</v>
      </c>
    </row>
    <row r="453" customFormat="false" ht="12.8" hidden="false" customHeight="false" outlineLevel="0" collapsed="false">
      <c r="A453" s="76" t="n">
        <v>449</v>
      </c>
      <c r="B453" s="77" t="n">
        <f aca="false">EOMONTH(Input!$C$7,A453)</f>
        <v>56583</v>
      </c>
      <c r="C453" s="76" t="n">
        <f aca="false">DATEDIF(Input!$C$23,$B453,"Y")</f>
        <v>77</v>
      </c>
      <c r="E453" s="78" t="n">
        <f aca="false">IF(AND($B453&gt;Input!$C$53,$B453&lt;Input!$C$25),Input!$C$54,0)</f>
        <v>500</v>
      </c>
    </row>
    <row r="454" customFormat="false" ht="12.8" hidden="false" customHeight="false" outlineLevel="0" collapsed="false">
      <c r="A454" s="76" t="n">
        <v>450</v>
      </c>
      <c r="B454" s="77" t="n">
        <f aca="false">EOMONTH(Input!$C$7,A454)</f>
        <v>56614</v>
      </c>
      <c r="C454" s="76" t="n">
        <f aca="false">DATEDIF(Input!$C$23,$B454,"Y")</f>
        <v>77</v>
      </c>
      <c r="E454" s="78" t="n">
        <f aca="false">IF(AND($B454&gt;Input!$C$53,$B454&lt;Input!$C$25),Input!$C$54,0)</f>
        <v>500</v>
      </c>
    </row>
    <row r="455" customFormat="false" ht="12.8" hidden="false" customHeight="false" outlineLevel="0" collapsed="false">
      <c r="A455" s="76" t="n">
        <v>451</v>
      </c>
      <c r="B455" s="77" t="n">
        <f aca="false">EOMONTH(Input!$C$7,A455)</f>
        <v>56645</v>
      </c>
      <c r="C455" s="76" t="n">
        <f aca="false">DATEDIF(Input!$C$23,$B455,"Y")</f>
        <v>77</v>
      </c>
      <c r="E455" s="78" t="n">
        <f aca="false">IF(AND($B455&gt;Input!$C$53,$B455&lt;Input!$C$25),Input!$C$54,0)</f>
        <v>500</v>
      </c>
    </row>
    <row r="456" customFormat="false" ht="12.8" hidden="false" customHeight="false" outlineLevel="0" collapsed="false">
      <c r="A456" s="76" t="n">
        <v>452</v>
      </c>
      <c r="B456" s="77" t="n">
        <f aca="false">EOMONTH(Input!$C$7,A456)</f>
        <v>56673</v>
      </c>
      <c r="C456" s="76" t="n">
        <f aca="false">DATEDIF(Input!$C$23,$B456,"Y")</f>
        <v>77</v>
      </c>
      <c r="E456" s="78" t="n">
        <f aca="false">IF(AND($B456&gt;Input!$C$53,$B456&lt;Input!$C$25),Input!$C$54,0)</f>
        <v>500</v>
      </c>
    </row>
    <row r="457" customFormat="false" ht="12.8" hidden="false" customHeight="false" outlineLevel="0" collapsed="false">
      <c r="A457" s="76" t="n">
        <v>453</v>
      </c>
      <c r="B457" s="77" t="n">
        <f aca="false">EOMONTH(Input!$C$7,A457)</f>
        <v>56704</v>
      </c>
      <c r="C457" s="76" t="n">
        <f aca="false">DATEDIF(Input!$C$23,$B457,"Y")</f>
        <v>77</v>
      </c>
      <c r="E457" s="78" t="n">
        <f aca="false">IF(AND($B457&gt;Input!$C$53,$B457&lt;Input!$C$25),Input!$C$54,0)</f>
        <v>500</v>
      </c>
    </row>
    <row r="458" customFormat="false" ht="12.8" hidden="false" customHeight="false" outlineLevel="0" collapsed="false">
      <c r="A458" s="76" t="n">
        <v>454</v>
      </c>
      <c r="B458" s="77" t="n">
        <f aca="false">EOMONTH(Input!$C$7,A458)</f>
        <v>56734</v>
      </c>
      <c r="C458" s="76" t="n">
        <f aca="false">DATEDIF(Input!$C$23,$B458,"Y")</f>
        <v>77</v>
      </c>
      <c r="E458" s="78" t="n">
        <f aca="false">IF(AND($B458&gt;Input!$C$53,$B458&lt;Input!$C$25),Input!$C$54,0)</f>
        <v>500</v>
      </c>
    </row>
    <row r="459" customFormat="false" ht="12.8" hidden="false" customHeight="false" outlineLevel="0" collapsed="false">
      <c r="A459" s="76" t="n">
        <v>455</v>
      </c>
      <c r="B459" s="77" t="n">
        <f aca="false">EOMONTH(Input!$C$7,A459)</f>
        <v>56765</v>
      </c>
      <c r="C459" s="76" t="n">
        <f aca="false">DATEDIF(Input!$C$23,$B459,"Y")</f>
        <v>78</v>
      </c>
      <c r="E459" s="78" t="n">
        <f aca="false">IF(AND($B459&gt;Input!$C$53,$B459&lt;Input!$C$25),Input!$C$54,0)</f>
        <v>500</v>
      </c>
    </row>
    <row r="460" customFormat="false" ht="12.8" hidden="false" customHeight="false" outlineLevel="0" collapsed="false">
      <c r="A460" s="76" t="n">
        <v>456</v>
      </c>
      <c r="B460" s="77" t="n">
        <f aca="false">EOMONTH(Input!$C$7,A460)</f>
        <v>56795</v>
      </c>
      <c r="C460" s="76" t="n">
        <f aca="false">DATEDIF(Input!$C$23,$B460,"Y")</f>
        <v>78</v>
      </c>
      <c r="E460" s="78" t="n">
        <f aca="false">IF(AND($B460&gt;Input!$C$53,$B460&lt;Input!$C$25),Input!$C$54,0)</f>
        <v>500</v>
      </c>
    </row>
    <row r="461" customFormat="false" ht="12.8" hidden="false" customHeight="false" outlineLevel="0" collapsed="false">
      <c r="A461" s="76" t="n">
        <v>457</v>
      </c>
      <c r="B461" s="77" t="n">
        <f aca="false">EOMONTH(Input!$C$7,A461)</f>
        <v>56826</v>
      </c>
      <c r="C461" s="76" t="n">
        <f aca="false">DATEDIF(Input!$C$23,$B461,"Y")</f>
        <v>78</v>
      </c>
      <c r="E461" s="78" t="n">
        <f aca="false">IF(AND($B461&gt;Input!$C$53,$B461&lt;Input!$C$25),Input!$C$54,0)</f>
        <v>500</v>
      </c>
    </row>
    <row r="462" customFormat="false" ht="12.8" hidden="false" customHeight="false" outlineLevel="0" collapsed="false">
      <c r="A462" s="76" t="n">
        <v>458</v>
      </c>
      <c r="B462" s="77" t="n">
        <f aca="false">EOMONTH(Input!$C$7,A462)</f>
        <v>56857</v>
      </c>
      <c r="C462" s="76" t="n">
        <f aca="false">DATEDIF(Input!$C$23,$B462,"Y")</f>
        <v>78</v>
      </c>
      <c r="E462" s="78" t="n">
        <f aca="false">IF(AND($B462&gt;Input!$C$53,$B462&lt;Input!$C$25),Input!$C$54,0)</f>
        <v>500</v>
      </c>
    </row>
    <row r="463" customFormat="false" ht="12.8" hidden="false" customHeight="false" outlineLevel="0" collapsed="false">
      <c r="A463" s="76" t="n">
        <v>459</v>
      </c>
      <c r="B463" s="77" t="n">
        <f aca="false">EOMONTH(Input!$C$7,A463)</f>
        <v>56887</v>
      </c>
      <c r="C463" s="76" t="n">
        <f aca="false">DATEDIF(Input!$C$23,$B463,"Y")</f>
        <v>78</v>
      </c>
      <c r="E463" s="78" t="n">
        <f aca="false">IF(AND($B463&gt;Input!$C$53,$B463&lt;Input!$C$25),Input!$C$54,0)</f>
        <v>500</v>
      </c>
    </row>
    <row r="464" customFormat="false" ht="12.8" hidden="false" customHeight="false" outlineLevel="0" collapsed="false">
      <c r="A464" s="76" t="n">
        <v>460</v>
      </c>
      <c r="B464" s="77" t="n">
        <f aca="false">EOMONTH(Input!$C$7,A464)</f>
        <v>56918</v>
      </c>
      <c r="C464" s="76" t="n">
        <f aca="false">DATEDIF(Input!$C$23,$B464,"Y")</f>
        <v>78</v>
      </c>
      <c r="E464" s="78" t="n">
        <f aca="false">IF(AND($B464&gt;Input!$C$53,$B464&lt;Input!$C$25),Input!$C$54,0)</f>
        <v>500</v>
      </c>
    </row>
    <row r="465" customFormat="false" ht="12.8" hidden="false" customHeight="false" outlineLevel="0" collapsed="false">
      <c r="A465" s="76" t="n">
        <v>461</v>
      </c>
      <c r="B465" s="77" t="n">
        <f aca="false">EOMONTH(Input!$C$7,A465)</f>
        <v>56948</v>
      </c>
      <c r="C465" s="76" t="n">
        <f aca="false">DATEDIF(Input!$C$23,$B465,"Y")</f>
        <v>78</v>
      </c>
      <c r="E465" s="78" t="n">
        <f aca="false">IF(AND($B465&gt;Input!$C$53,$B465&lt;Input!$C$25),Input!$C$54,0)</f>
        <v>500</v>
      </c>
    </row>
    <row r="466" customFormat="false" ht="12.8" hidden="false" customHeight="false" outlineLevel="0" collapsed="false">
      <c r="A466" s="76" t="n">
        <v>462</v>
      </c>
      <c r="B466" s="77" t="n">
        <f aca="false">EOMONTH(Input!$C$7,A466)</f>
        <v>56979</v>
      </c>
      <c r="C466" s="76" t="n">
        <f aca="false">DATEDIF(Input!$C$23,$B466,"Y")</f>
        <v>78</v>
      </c>
      <c r="E466" s="78" t="n">
        <f aca="false">IF(AND($B466&gt;Input!$C$53,$B466&lt;Input!$C$25),Input!$C$54,0)</f>
        <v>500</v>
      </c>
    </row>
    <row r="467" customFormat="false" ht="12.8" hidden="false" customHeight="false" outlineLevel="0" collapsed="false">
      <c r="A467" s="76" t="n">
        <v>463</v>
      </c>
      <c r="B467" s="77" t="n">
        <f aca="false">EOMONTH(Input!$C$7,A467)</f>
        <v>57010</v>
      </c>
      <c r="C467" s="76" t="n">
        <f aca="false">DATEDIF(Input!$C$23,$B467,"Y")</f>
        <v>78</v>
      </c>
      <c r="E467" s="78" t="n">
        <f aca="false">IF(AND($B467&gt;Input!$C$53,$B467&lt;Input!$C$25),Input!$C$54,0)</f>
        <v>500</v>
      </c>
    </row>
    <row r="468" customFormat="false" ht="12.8" hidden="false" customHeight="false" outlineLevel="0" collapsed="false">
      <c r="A468" s="76" t="n">
        <v>464</v>
      </c>
      <c r="B468" s="77" t="n">
        <f aca="false">EOMONTH(Input!$C$7,A468)</f>
        <v>57039</v>
      </c>
      <c r="C468" s="76" t="n">
        <f aca="false">DATEDIF(Input!$C$23,$B468,"Y")</f>
        <v>78</v>
      </c>
      <c r="E468" s="78" t="n">
        <f aca="false">IF(AND($B468&gt;Input!$C$53,$B468&lt;Input!$C$25),Input!$C$54,0)</f>
        <v>500</v>
      </c>
    </row>
    <row r="469" customFormat="false" ht="12.8" hidden="false" customHeight="false" outlineLevel="0" collapsed="false">
      <c r="A469" s="76" t="n">
        <v>465</v>
      </c>
      <c r="B469" s="77" t="n">
        <f aca="false">EOMONTH(Input!$C$7,A469)</f>
        <v>57070</v>
      </c>
      <c r="C469" s="76" t="n">
        <f aca="false">DATEDIF(Input!$C$23,$B469,"Y")</f>
        <v>78</v>
      </c>
      <c r="E469" s="78" t="n">
        <f aca="false">IF(AND($B469&gt;Input!$C$53,$B469&lt;Input!$C$25),Input!$C$54,0)</f>
        <v>500</v>
      </c>
    </row>
    <row r="470" customFormat="false" ht="12.8" hidden="false" customHeight="false" outlineLevel="0" collapsed="false">
      <c r="A470" s="76" t="n">
        <v>466</v>
      </c>
      <c r="B470" s="77" t="n">
        <f aca="false">EOMONTH(Input!$C$7,A470)</f>
        <v>57100</v>
      </c>
      <c r="C470" s="76" t="n">
        <f aca="false">DATEDIF(Input!$C$23,$B470,"Y")</f>
        <v>78</v>
      </c>
      <c r="E470" s="78" t="n">
        <f aca="false">IF(AND($B470&gt;Input!$C$53,$B470&lt;Input!$C$25),Input!$C$54,0)</f>
        <v>500</v>
      </c>
    </row>
    <row r="471" customFormat="false" ht="12.8" hidden="false" customHeight="false" outlineLevel="0" collapsed="false">
      <c r="A471" s="76" t="n">
        <v>467</v>
      </c>
      <c r="B471" s="77" t="n">
        <f aca="false">EOMONTH(Input!$C$7,A471)</f>
        <v>57131</v>
      </c>
      <c r="C471" s="76" t="n">
        <f aca="false">DATEDIF(Input!$C$23,$B471,"Y")</f>
        <v>79</v>
      </c>
      <c r="E471" s="78" t="n">
        <f aca="false">IF(AND($B471&gt;Input!$C$53,$B471&lt;Input!$C$25),Input!$C$54,0)</f>
        <v>500</v>
      </c>
    </row>
    <row r="472" customFormat="false" ht="12.8" hidden="false" customHeight="false" outlineLevel="0" collapsed="false">
      <c r="A472" s="76" t="n">
        <v>468</v>
      </c>
      <c r="B472" s="77" t="n">
        <f aca="false">EOMONTH(Input!$C$7,A472)</f>
        <v>57161</v>
      </c>
      <c r="C472" s="76" t="n">
        <f aca="false">DATEDIF(Input!$C$23,$B472,"Y")</f>
        <v>79</v>
      </c>
      <c r="E472" s="78" t="n">
        <f aca="false">IF(AND($B472&gt;Input!$C$53,$B472&lt;Input!$C$25),Input!$C$54,0)</f>
        <v>500</v>
      </c>
    </row>
    <row r="473" customFormat="false" ht="12.8" hidden="false" customHeight="false" outlineLevel="0" collapsed="false">
      <c r="A473" s="76" t="n">
        <v>469</v>
      </c>
      <c r="B473" s="77" t="n">
        <f aca="false">EOMONTH(Input!$C$7,A473)</f>
        <v>57192</v>
      </c>
      <c r="C473" s="76" t="n">
        <f aca="false">DATEDIF(Input!$C$23,$B473,"Y")</f>
        <v>79</v>
      </c>
      <c r="E473" s="78" t="n">
        <f aca="false">IF(AND($B473&gt;Input!$C$53,$B473&lt;Input!$C$25),Input!$C$54,0)</f>
        <v>500</v>
      </c>
    </row>
    <row r="474" customFormat="false" ht="12.8" hidden="false" customHeight="false" outlineLevel="0" collapsed="false">
      <c r="A474" s="76" t="n">
        <v>470</v>
      </c>
      <c r="B474" s="77" t="n">
        <f aca="false">EOMONTH(Input!$C$7,A474)</f>
        <v>57223</v>
      </c>
      <c r="C474" s="76" t="n">
        <f aca="false">DATEDIF(Input!$C$23,$B474,"Y")</f>
        <v>79</v>
      </c>
      <c r="E474" s="78" t="n">
        <f aca="false">IF(AND($B474&gt;Input!$C$53,$B474&lt;Input!$C$25),Input!$C$54,0)</f>
        <v>500</v>
      </c>
    </row>
    <row r="475" customFormat="false" ht="12.8" hidden="false" customHeight="false" outlineLevel="0" collapsed="false">
      <c r="A475" s="76" t="n">
        <v>471</v>
      </c>
      <c r="B475" s="77" t="n">
        <f aca="false">EOMONTH(Input!$C$7,A475)</f>
        <v>57253</v>
      </c>
      <c r="C475" s="76" t="n">
        <f aca="false">DATEDIF(Input!$C$23,$B475,"Y")</f>
        <v>79</v>
      </c>
      <c r="E475" s="78" t="n">
        <f aca="false">IF(AND($B475&gt;Input!$C$53,$B475&lt;Input!$C$25),Input!$C$54,0)</f>
        <v>500</v>
      </c>
    </row>
    <row r="476" customFormat="false" ht="12.8" hidden="false" customHeight="false" outlineLevel="0" collapsed="false">
      <c r="A476" s="76" t="n">
        <v>472</v>
      </c>
      <c r="B476" s="77" t="n">
        <f aca="false">EOMONTH(Input!$C$7,A476)</f>
        <v>57284</v>
      </c>
      <c r="C476" s="76" t="n">
        <f aca="false">DATEDIF(Input!$C$23,$B476,"Y")</f>
        <v>79</v>
      </c>
      <c r="E476" s="78" t="n">
        <f aca="false">IF(AND($B476&gt;Input!$C$53,$B476&lt;Input!$C$25),Input!$C$54,0)</f>
        <v>500</v>
      </c>
    </row>
    <row r="477" customFormat="false" ht="12.8" hidden="false" customHeight="false" outlineLevel="0" collapsed="false">
      <c r="A477" s="76" t="n">
        <v>473</v>
      </c>
      <c r="B477" s="77" t="n">
        <f aca="false">EOMONTH(Input!$C$7,A477)</f>
        <v>57314</v>
      </c>
      <c r="C477" s="76" t="n">
        <f aca="false">DATEDIF(Input!$C$23,$B477,"Y")</f>
        <v>79</v>
      </c>
      <c r="E477" s="78" t="n">
        <f aca="false">IF(AND($B477&gt;Input!$C$53,$B477&lt;Input!$C$25),Input!$C$54,0)</f>
        <v>500</v>
      </c>
    </row>
    <row r="478" customFormat="false" ht="12.8" hidden="false" customHeight="false" outlineLevel="0" collapsed="false">
      <c r="A478" s="76" t="n">
        <v>474</v>
      </c>
      <c r="B478" s="77" t="n">
        <f aca="false">EOMONTH(Input!$C$7,A478)</f>
        <v>57345</v>
      </c>
      <c r="C478" s="76" t="n">
        <f aca="false">DATEDIF(Input!$C$23,$B478,"Y")</f>
        <v>79</v>
      </c>
      <c r="E478" s="78" t="n">
        <f aca="false">IF(AND($B478&gt;Input!$C$53,$B478&lt;Input!$C$25),Input!$C$54,0)</f>
        <v>500</v>
      </c>
    </row>
    <row r="479" customFormat="false" ht="12.8" hidden="false" customHeight="false" outlineLevel="0" collapsed="false">
      <c r="A479" s="76" t="n">
        <v>475</v>
      </c>
      <c r="B479" s="77" t="n">
        <f aca="false">EOMONTH(Input!$C$7,A479)</f>
        <v>57376</v>
      </c>
      <c r="C479" s="76" t="n">
        <f aca="false">DATEDIF(Input!$C$23,$B479,"Y")</f>
        <v>79</v>
      </c>
      <c r="E479" s="78" t="n">
        <f aca="false">IF(AND($B479&gt;Input!$C$53,$B479&lt;Input!$C$25),Input!$C$54,0)</f>
        <v>500</v>
      </c>
    </row>
    <row r="480" customFormat="false" ht="12.8" hidden="false" customHeight="false" outlineLevel="0" collapsed="false">
      <c r="A480" s="76" t="n">
        <v>476</v>
      </c>
      <c r="B480" s="77" t="n">
        <f aca="false">EOMONTH(Input!$C$7,A480)</f>
        <v>57404</v>
      </c>
      <c r="C480" s="76" t="n">
        <f aca="false">DATEDIF(Input!$C$23,$B480,"Y")</f>
        <v>79</v>
      </c>
      <c r="E480" s="78" t="n">
        <f aca="false">IF(AND($B480&gt;Input!$C$53,$B480&lt;Input!$C$25),Input!$C$54,0)</f>
        <v>500</v>
      </c>
    </row>
    <row r="481" customFormat="false" ht="12.8" hidden="false" customHeight="false" outlineLevel="0" collapsed="false">
      <c r="A481" s="76" t="n">
        <v>477</v>
      </c>
      <c r="B481" s="77" t="n">
        <f aca="false">EOMONTH(Input!$C$7,A481)</f>
        <v>57435</v>
      </c>
      <c r="C481" s="76" t="n">
        <f aca="false">DATEDIF(Input!$C$23,$B481,"Y")</f>
        <v>79</v>
      </c>
      <c r="E481" s="78" t="n">
        <f aca="false">IF(AND($B481&gt;Input!$C$53,$B481&lt;Input!$C$25),Input!$C$54,0)</f>
        <v>500</v>
      </c>
    </row>
    <row r="482" customFormat="false" ht="12.8" hidden="false" customHeight="false" outlineLevel="0" collapsed="false">
      <c r="A482" s="76" t="n">
        <v>478</v>
      </c>
      <c r="B482" s="77" t="n">
        <f aca="false">EOMONTH(Input!$C$7,A482)</f>
        <v>57465</v>
      </c>
      <c r="C482" s="76" t="n">
        <f aca="false">DATEDIF(Input!$C$23,$B482,"Y")</f>
        <v>79</v>
      </c>
      <c r="E482" s="78" t="n">
        <f aca="false">IF(AND($B482&gt;Input!$C$53,$B482&lt;Input!$C$25),Input!$C$54,0)</f>
        <v>500</v>
      </c>
    </row>
    <row r="483" customFormat="false" ht="12.8" hidden="false" customHeight="false" outlineLevel="0" collapsed="false">
      <c r="A483" s="76" t="n">
        <v>479</v>
      </c>
      <c r="B483" s="77" t="n">
        <f aca="false">EOMONTH(Input!$C$7,A483)</f>
        <v>57496</v>
      </c>
      <c r="C483" s="76" t="n">
        <f aca="false">DATEDIF(Input!$C$23,$B483,"Y")</f>
        <v>80</v>
      </c>
      <c r="E483" s="78" t="n">
        <f aca="false">IF(AND($B483&gt;Input!$C$53,$B483&lt;Input!$C$25),Input!$C$54,0)</f>
        <v>500</v>
      </c>
    </row>
    <row r="484" customFormat="false" ht="12.8" hidden="false" customHeight="false" outlineLevel="0" collapsed="false">
      <c r="A484" s="76" t="n">
        <v>480</v>
      </c>
      <c r="B484" s="77" t="n">
        <f aca="false">EOMONTH(Input!$C$7,A484)</f>
        <v>57526</v>
      </c>
      <c r="C484" s="76" t="n">
        <f aca="false">DATEDIF(Input!$C$23,$B484,"Y")</f>
        <v>80</v>
      </c>
      <c r="E484" s="78" t="n">
        <f aca="false">IF(AND($B484&gt;Input!$C$53,$B484&lt;Input!$C$25),Input!$C$54,0)</f>
        <v>500</v>
      </c>
    </row>
    <row r="485" customFormat="false" ht="12.8" hidden="false" customHeight="false" outlineLevel="0" collapsed="false">
      <c r="A485" s="76" t="n">
        <v>481</v>
      </c>
      <c r="B485" s="77" t="n">
        <f aca="false">EOMONTH(Input!$C$7,A485)</f>
        <v>57557</v>
      </c>
      <c r="C485" s="76" t="n">
        <f aca="false">DATEDIF(Input!$C$23,$B485,"Y")</f>
        <v>80</v>
      </c>
      <c r="E485" s="78" t="n">
        <f aca="false">IF(AND($B485&gt;Input!$C$53,$B485&lt;Input!$C$25),Input!$C$54,0)</f>
        <v>500</v>
      </c>
    </row>
    <row r="486" customFormat="false" ht="12.8" hidden="false" customHeight="false" outlineLevel="0" collapsed="false">
      <c r="A486" s="76" t="n">
        <v>482</v>
      </c>
      <c r="B486" s="77" t="n">
        <f aca="false">EOMONTH(Input!$C$7,A486)</f>
        <v>57588</v>
      </c>
      <c r="C486" s="76" t="n">
        <f aca="false">DATEDIF(Input!$C$23,$B486,"Y")</f>
        <v>80</v>
      </c>
      <c r="E486" s="78" t="n">
        <f aca="false">IF(AND($B486&gt;Input!$C$53,$B486&lt;Input!$C$25),Input!$C$54,0)</f>
        <v>500</v>
      </c>
    </row>
    <row r="487" customFormat="false" ht="12.8" hidden="false" customHeight="false" outlineLevel="0" collapsed="false">
      <c r="A487" s="76" t="n">
        <v>483</v>
      </c>
      <c r="B487" s="77" t="n">
        <f aca="false">EOMONTH(Input!$C$7,A487)</f>
        <v>57618</v>
      </c>
      <c r="C487" s="76" t="n">
        <f aca="false">DATEDIF(Input!$C$23,$B487,"Y")</f>
        <v>80</v>
      </c>
      <c r="E487" s="78" t="n">
        <f aca="false">IF(AND($B487&gt;Input!$C$53,$B487&lt;Input!$C$25),Input!$C$54,0)</f>
        <v>500</v>
      </c>
    </row>
    <row r="488" customFormat="false" ht="12.8" hidden="false" customHeight="false" outlineLevel="0" collapsed="false">
      <c r="A488" s="76" t="n">
        <v>484</v>
      </c>
      <c r="B488" s="77" t="n">
        <f aca="false">EOMONTH(Input!$C$7,A488)</f>
        <v>57649</v>
      </c>
      <c r="C488" s="76" t="n">
        <f aca="false">DATEDIF(Input!$C$23,$B488,"Y")</f>
        <v>80</v>
      </c>
      <c r="E488" s="78" t="n">
        <f aca="false">IF(AND($B488&gt;Input!$C$53,$B488&lt;Input!$C$25),Input!$C$54,0)</f>
        <v>500</v>
      </c>
    </row>
    <row r="489" customFormat="false" ht="12.8" hidden="false" customHeight="false" outlineLevel="0" collapsed="false">
      <c r="A489" s="76" t="n">
        <v>485</v>
      </c>
      <c r="B489" s="77" t="n">
        <f aca="false">EOMONTH(Input!$C$7,A489)</f>
        <v>57679</v>
      </c>
      <c r="C489" s="76" t="n">
        <f aca="false">DATEDIF(Input!$C$23,$B489,"Y")</f>
        <v>80</v>
      </c>
      <c r="E489" s="78" t="n">
        <f aca="false">IF(AND($B489&gt;Input!$C$53,$B489&lt;Input!$C$25),Input!$C$54,0)</f>
        <v>500</v>
      </c>
    </row>
    <row r="490" customFormat="false" ht="12.8" hidden="false" customHeight="false" outlineLevel="0" collapsed="false">
      <c r="A490" s="76" t="n">
        <v>486</v>
      </c>
      <c r="B490" s="77" t="n">
        <f aca="false">EOMONTH(Input!$C$7,A490)</f>
        <v>57710</v>
      </c>
      <c r="C490" s="76" t="n">
        <f aca="false">DATEDIF(Input!$C$23,$B490,"Y")</f>
        <v>80</v>
      </c>
      <c r="E490" s="78" t="n">
        <f aca="false">IF(AND($B490&gt;Input!$C$53,$B490&lt;Input!$C$25),Input!$C$54,0)</f>
        <v>500</v>
      </c>
    </row>
    <row r="491" customFormat="false" ht="12.8" hidden="false" customHeight="false" outlineLevel="0" collapsed="false">
      <c r="A491" s="76" t="n">
        <v>487</v>
      </c>
      <c r="B491" s="77" t="n">
        <f aca="false">EOMONTH(Input!$C$7,A491)</f>
        <v>57741</v>
      </c>
      <c r="C491" s="76" t="n">
        <f aca="false">DATEDIF(Input!$C$23,$B491,"Y")</f>
        <v>80</v>
      </c>
      <c r="E491" s="78" t="n">
        <f aca="false">IF(AND($B491&gt;Input!$C$53,$B491&lt;Input!$C$25),Input!$C$54,0)</f>
        <v>500</v>
      </c>
    </row>
    <row r="492" customFormat="false" ht="12.8" hidden="false" customHeight="false" outlineLevel="0" collapsed="false">
      <c r="A492" s="76" t="n">
        <v>488</v>
      </c>
      <c r="B492" s="77" t="n">
        <f aca="false">EOMONTH(Input!$C$7,A492)</f>
        <v>57769</v>
      </c>
      <c r="C492" s="76" t="n">
        <f aca="false">DATEDIF(Input!$C$23,$B492,"Y")</f>
        <v>80</v>
      </c>
      <c r="E492" s="78" t="n">
        <f aca="false">IF(AND($B492&gt;Input!$C$53,$B492&lt;Input!$C$25),Input!$C$54,0)</f>
        <v>500</v>
      </c>
    </row>
    <row r="493" customFormat="false" ht="12.8" hidden="false" customHeight="false" outlineLevel="0" collapsed="false">
      <c r="A493" s="76" t="n">
        <v>489</v>
      </c>
      <c r="B493" s="77" t="n">
        <f aca="false">EOMONTH(Input!$C$7,A493)</f>
        <v>57800</v>
      </c>
      <c r="C493" s="76" t="n">
        <f aca="false">DATEDIF(Input!$C$23,$B493,"Y")</f>
        <v>80</v>
      </c>
      <c r="E493" s="78" t="n">
        <f aca="false">IF(AND($B493&gt;Input!$C$53,$B493&lt;Input!$C$25),Input!$C$54,0)</f>
        <v>500</v>
      </c>
    </row>
    <row r="494" customFormat="false" ht="12.8" hidden="false" customHeight="false" outlineLevel="0" collapsed="false">
      <c r="A494" s="76" t="n">
        <v>490</v>
      </c>
      <c r="B494" s="77" t="n">
        <f aca="false">EOMONTH(Input!$C$7,A494)</f>
        <v>57830</v>
      </c>
      <c r="C494" s="76" t="n">
        <f aca="false">DATEDIF(Input!$C$23,$B494,"Y")</f>
        <v>80</v>
      </c>
      <c r="E494" s="78" t="n">
        <f aca="false">IF(AND($B494&gt;Input!$C$53,$B494&lt;Input!$C$25),Input!$C$54,0)</f>
        <v>500</v>
      </c>
    </row>
    <row r="495" customFormat="false" ht="12.8" hidden="false" customHeight="false" outlineLevel="0" collapsed="false">
      <c r="A495" s="76" t="n">
        <v>491</v>
      </c>
      <c r="B495" s="77" t="n">
        <f aca="false">EOMONTH(Input!$C$7,A495)</f>
        <v>57861</v>
      </c>
      <c r="C495" s="76" t="n">
        <f aca="false">DATEDIF(Input!$C$23,$B495,"Y")</f>
        <v>81</v>
      </c>
      <c r="E495" s="78" t="n">
        <f aca="false">IF(AND($B495&gt;Input!$C$53,$B495&lt;Input!$C$25),Input!$C$54,0)</f>
        <v>500</v>
      </c>
    </row>
    <row r="496" customFormat="false" ht="12.8" hidden="false" customHeight="false" outlineLevel="0" collapsed="false">
      <c r="A496" s="76" t="n">
        <v>492</v>
      </c>
      <c r="B496" s="77" t="n">
        <f aca="false">EOMONTH(Input!$C$7,A496)</f>
        <v>57891</v>
      </c>
      <c r="C496" s="76" t="n">
        <f aca="false">DATEDIF(Input!$C$23,$B496,"Y")</f>
        <v>81</v>
      </c>
      <c r="E496" s="78" t="n">
        <f aca="false">IF(AND($B496&gt;Input!$C$53,$B496&lt;Input!$C$25),Input!$C$54,0)</f>
        <v>500</v>
      </c>
    </row>
    <row r="497" customFormat="false" ht="12.8" hidden="false" customHeight="false" outlineLevel="0" collapsed="false">
      <c r="A497" s="76" t="n">
        <v>493</v>
      </c>
      <c r="B497" s="77" t="n">
        <f aca="false">EOMONTH(Input!$C$7,A497)</f>
        <v>57922</v>
      </c>
      <c r="C497" s="76" t="n">
        <f aca="false">DATEDIF(Input!$C$23,$B497,"Y")</f>
        <v>81</v>
      </c>
      <c r="E497" s="78" t="n">
        <f aca="false">IF(AND($B497&gt;Input!$C$53,$B497&lt;Input!$C$25),Input!$C$54,0)</f>
        <v>500</v>
      </c>
    </row>
    <row r="498" customFormat="false" ht="12.8" hidden="false" customHeight="false" outlineLevel="0" collapsed="false">
      <c r="A498" s="76" t="n">
        <v>494</v>
      </c>
      <c r="B498" s="77" t="n">
        <f aca="false">EOMONTH(Input!$C$7,A498)</f>
        <v>57953</v>
      </c>
      <c r="C498" s="76" t="n">
        <f aca="false">DATEDIF(Input!$C$23,$B498,"Y")</f>
        <v>81</v>
      </c>
      <c r="E498" s="78" t="n">
        <f aca="false">IF(AND($B498&gt;Input!$C$53,$B498&lt;Input!$C$25),Input!$C$54,0)</f>
        <v>500</v>
      </c>
    </row>
    <row r="499" customFormat="false" ht="12.8" hidden="false" customHeight="false" outlineLevel="0" collapsed="false">
      <c r="A499" s="76" t="n">
        <v>495</v>
      </c>
      <c r="B499" s="77" t="n">
        <f aca="false">EOMONTH(Input!$C$7,A499)</f>
        <v>57983</v>
      </c>
      <c r="C499" s="76" t="n">
        <f aca="false">DATEDIF(Input!$C$23,$B499,"Y")</f>
        <v>81</v>
      </c>
      <c r="E499" s="78" t="n">
        <f aca="false">IF(AND($B499&gt;Input!$C$53,$B499&lt;Input!$C$25),Input!$C$54,0)</f>
        <v>500</v>
      </c>
    </row>
    <row r="500" customFormat="false" ht="12.8" hidden="false" customHeight="false" outlineLevel="0" collapsed="false">
      <c r="A500" s="76" t="n">
        <v>496</v>
      </c>
      <c r="B500" s="77" t="n">
        <f aca="false">EOMONTH(Input!$C$7,A500)</f>
        <v>58014</v>
      </c>
      <c r="C500" s="76" t="n">
        <f aca="false">DATEDIF(Input!$C$23,$B500,"Y")</f>
        <v>81</v>
      </c>
      <c r="E500" s="78" t="n">
        <f aca="false">IF(AND($B500&gt;Input!$C$53,$B500&lt;Input!$C$25),Input!$C$54,0)</f>
        <v>500</v>
      </c>
    </row>
    <row r="501" customFormat="false" ht="12.8" hidden="false" customHeight="false" outlineLevel="0" collapsed="false">
      <c r="A501" s="76" t="n">
        <v>497</v>
      </c>
      <c r="B501" s="77" t="n">
        <f aca="false">EOMONTH(Input!$C$7,A501)</f>
        <v>58044</v>
      </c>
      <c r="C501" s="76" t="n">
        <f aca="false">DATEDIF(Input!$C$23,$B501,"Y")</f>
        <v>81</v>
      </c>
      <c r="E501" s="78" t="n">
        <f aca="false">IF(AND($B501&gt;Input!$C$53,$B501&lt;Input!$C$25),Input!$C$54,0)</f>
        <v>500</v>
      </c>
    </row>
    <row r="502" customFormat="false" ht="12.8" hidden="false" customHeight="false" outlineLevel="0" collapsed="false">
      <c r="A502" s="76" t="n">
        <v>498</v>
      </c>
      <c r="B502" s="77" t="n">
        <f aca="false">EOMONTH(Input!$C$7,A502)</f>
        <v>58075</v>
      </c>
      <c r="C502" s="76" t="n">
        <f aca="false">DATEDIF(Input!$C$23,$B502,"Y")</f>
        <v>81</v>
      </c>
      <c r="E502" s="78" t="n">
        <f aca="false">IF(AND($B502&gt;Input!$C$53,$B502&lt;Input!$C$25),Input!$C$54,0)</f>
        <v>500</v>
      </c>
    </row>
    <row r="503" customFormat="false" ht="12.8" hidden="false" customHeight="false" outlineLevel="0" collapsed="false">
      <c r="A503" s="76" t="n">
        <v>499</v>
      </c>
      <c r="B503" s="77" t="n">
        <f aca="false">EOMONTH(Input!$C$7,A503)</f>
        <v>58106</v>
      </c>
      <c r="C503" s="76" t="n">
        <f aca="false">DATEDIF(Input!$C$23,$B503,"Y")</f>
        <v>81</v>
      </c>
      <c r="E503" s="78" t="n">
        <f aca="false">IF(AND($B503&gt;Input!$C$53,$B503&lt;Input!$C$25),Input!$C$54,0)</f>
        <v>500</v>
      </c>
    </row>
    <row r="504" customFormat="false" ht="12.8" hidden="false" customHeight="false" outlineLevel="0" collapsed="false">
      <c r="A504" s="76" t="n">
        <v>500</v>
      </c>
      <c r="B504" s="77" t="n">
        <f aca="false">EOMONTH(Input!$C$7,A504)</f>
        <v>58134</v>
      </c>
      <c r="C504" s="76" t="n">
        <f aca="false">DATEDIF(Input!$C$23,$B504,"Y")</f>
        <v>81</v>
      </c>
      <c r="E504" s="78" t="n">
        <f aca="false">IF(AND($B504&gt;Input!$C$53,$B504&lt;Input!$C$25),Input!$C$54,0)</f>
        <v>500</v>
      </c>
    </row>
    <row r="505" customFormat="false" ht="12.8" hidden="false" customHeight="false" outlineLevel="0" collapsed="false">
      <c r="A505" s="76" t="n">
        <v>501</v>
      </c>
      <c r="B505" s="77" t="n">
        <f aca="false">EOMONTH(Input!$C$7,A505)</f>
        <v>58165</v>
      </c>
      <c r="C505" s="76" t="n">
        <f aca="false">DATEDIF(Input!$C$23,$B505,"Y")</f>
        <v>81</v>
      </c>
      <c r="E505" s="78" t="n">
        <f aca="false">IF(AND($B505&gt;Input!$C$53,$B505&lt;Input!$C$25),Input!$C$54,0)</f>
        <v>500</v>
      </c>
    </row>
    <row r="506" customFormat="false" ht="12.8" hidden="false" customHeight="false" outlineLevel="0" collapsed="false">
      <c r="A506" s="76" t="n">
        <v>502</v>
      </c>
      <c r="B506" s="77" t="n">
        <f aca="false">EOMONTH(Input!$C$7,A506)</f>
        <v>58195</v>
      </c>
      <c r="C506" s="76" t="n">
        <f aca="false">DATEDIF(Input!$C$23,$B506,"Y")</f>
        <v>81</v>
      </c>
      <c r="E506" s="78" t="n">
        <f aca="false">IF(AND($B506&gt;Input!$C$53,$B506&lt;Input!$C$25),Input!$C$54,0)</f>
        <v>500</v>
      </c>
    </row>
    <row r="507" customFormat="false" ht="12.8" hidden="false" customHeight="false" outlineLevel="0" collapsed="false">
      <c r="A507" s="76" t="n">
        <v>503</v>
      </c>
      <c r="B507" s="77" t="n">
        <f aca="false">EOMONTH(Input!$C$7,A507)</f>
        <v>58226</v>
      </c>
      <c r="C507" s="76" t="n">
        <f aca="false">DATEDIF(Input!$C$23,$B507,"Y")</f>
        <v>82</v>
      </c>
      <c r="E507" s="78" t="n">
        <f aca="false">IF(AND($B507&gt;Input!$C$53,$B507&lt;Input!$C$25),Input!$C$54,0)</f>
        <v>500</v>
      </c>
    </row>
    <row r="508" customFormat="false" ht="12.8" hidden="false" customHeight="false" outlineLevel="0" collapsed="false">
      <c r="A508" s="76" t="n">
        <v>504</v>
      </c>
      <c r="B508" s="77" t="n">
        <f aca="false">EOMONTH(Input!$C$7,A508)</f>
        <v>58256</v>
      </c>
      <c r="C508" s="76" t="n">
        <f aca="false">DATEDIF(Input!$C$23,$B508,"Y")</f>
        <v>82</v>
      </c>
      <c r="E508" s="78" t="n">
        <f aca="false">IF(AND($B508&gt;Input!$C$53,$B508&lt;Input!$C$25),Input!$C$54,0)</f>
        <v>500</v>
      </c>
    </row>
    <row r="509" customFormat="false" ht="12.8" hidden="false" customHeight="false" outlineLevel="0" collapsed="false">
      <c r="A509" s="76" t="n">
        <v>505</v>
      </c>
      <c r="B509" s="77" t="n">
        <f aca="false">EOMONTH(Input!$C$7,A509)</f>
        <v>58287</v>
      </c>
      <c r="C509" s="76" t="n">
        <f aca="false">DATEDIF(Input!$C$23,$B509,"Y")</f>
        <v>82</v>
      </c>
      <c r="E509" s="78" t="n">
        <f aca="false">IF(AND($B509&gt;Input!$C$53,$B509&lt;Input!$C$25),Input!$C$54,0)</f>
        <v>500</v>
      </c>
    </row>
    <row r="510" customFormat="false" ht="12.8" hidden="false" customHeight="false" outlineLevel="0" collapsed="false">
      <c r="A510" s="76" t="n">
        <v>506</v>
      </c>
      <c r="B510" s="77" t="n">
        <f aca="false">EOMONTH(Input!$C$7,A510)</f>
        <v>58318</v>
      </c>
      <c r="C510" s="76" t="n">
        <f aca="false">DATEDIF(Input!$C$23,$B510,"Y")</f>
        <v>82</v>
      </c>
      <c r="E510" s="78" t="n">
        <f aca="false">IF(AND($B510&gt;Input!$C$53,$B510&lt;Input!$C$25),Input!$C$54,0)</f>
        <v>500</v>
      </c>
    </row>
    <row r="511" customFormat="false" ht="12.8" hidden="false" customHeight="false" outlineLevel="0" collapsed="false">
      <c r="A511" s="76" t="n">
        <v>507</v>
      </c>
      <c r="B511" s="77" t="n">
        <f aca="false">EOMONTH(Input!$C$7,A511)</f>
        <v>58348</v>
      </c>
      <c r="C511" s="76" t="n">
        <f aca="false">DATEDIF(Input!$C$23,$B511,"Y")</f>
        <v>82</v>
      </c>
      <c r="E511" s="78" t="n">
        <f aca="false">IF(AND($B511&gt;Input!$C$53,$B511&lt;Input!$C$25),Input!$C$54,0)</f>
        <v>500</v>
      </c>
    </row>
    <row r="512" customFormat="false" ht="12.8" hidden="false" customHeight="false" outlineLevel="0" collapsed="false">
      <c r="A512" s="76" t="n">
        <v>508</v>
      </c>
      <c r="B512" s="77" t="n">
        <f aca="false">EOMONTH(Input!$C$7,A512)</f>
        <v>58379</v>
      </c>
      <c r="C512" s="76" t="n">
        <f aca="false">DATEDIF(Input!$C$23,$B512,"Y")</f>
        <v>82</v>
      </c>
      <c r="E512" s="78" t="n">
        <f aca="false">IF(AND($B512&gt;Input!$C$53,$B512&lt;Input!$C$25),Input!$C$54,0)</f>
        <v>500</v>
      </c>
    </row>
    <row r="513" customFormat="false" ht="12.8" hidden="false" customHeight="false" outlineLevel="0" collapsed="false">
      <c r="A513" s="76" t="n">
        <v>509</v>
      </c>
      <c r="B513" s="77" t="n">
        <f aca="false">EOMONTH(Input!$C$7,A513)</f>
        <v>58409</v>
      </c>
      <c r="C513" s="76" t="n">
        <f aca="false">DATEDIF(Input!$C$23,$B513,"Y")</f>
        <v>82</v>
      </c>
      <c r="E513" s="78" t="n">
        <f aca="false">IF(AND($B513&gt;Input!$C$53,$B513&lt;Input!$C$25),Input!$C$54,0)</f>
        <v>500</v>
      </c>
    </row>
    <row r="514" customFormat="false" ht="12.8" hidden="false" customHeight="false" outlineLevel="0" collapsed="false">
      <c r="A514" s="76" t="n">
        <v>510</v>
      </c>
      <c r="B514" s="77" t="n">
        <f aca="false">EOMONTH(Input!$C$7,A514)</f>
        <v>58440</v>
      </c>
      <c r="C514" s="76" t="n">
        <f aca="false">DATEDIF(Input!$C$23,$B514,"Y")</f>
        <v>82</v>
      </c>
      <c r="E514" s="78" t="n">
        <f aca="false">IF(AND($B514&gt;Input!$C$53,$B514&lt;Input!$C$25),Input!$C$54,0)</f>
        <v>500</v>
      </c>
    </row>
    <row r="515" customFormat="false" ht="12.8" hidden="false" customHeight="false" outlineLevel="0" collapsed="false">
      <c r="A515" s="76" t="n">
        <v>511</v>
      </c>
      <c r="B515" s="77" t="n">
        <f aca="false">EOMONTH(Input!$C$7,A515)</f>
        <v>58471</v>
      </c>
      <c r="C515" s="76" t="n">
        <f aca="false">DATEDIF(Input!$C$23,$B515,"Y")</f>
        <v>82</v>
      </c>
      <c r="E515" s="78" t="n">
        <f aca="false">IF(AND($B515&gt;Input!$C$53,$B515&lt;Input!$C$25),Input!$C$54,0)</f>
        <v>500</v>
      </c>
    </row>
    <row r="516" customFormat="false" ht="12.8" hidden="false" customHeight="false" outlineLevel="0" collapsed="false">
      <c r="A516" s="76" t="n">
        <v>512</v>
      </c>
      <c r="B516" s="77" t="n">
        <f aca="false">EOMONTH(Input!$C$7,A516)</f>
        <v>58500</v>
      </c>
      <c r="C516" s="76" t="n">
        <f aca="false">DATEDIF(Input!$C$23,$B516,"Y")</f>
        <v>82</v>
      </c>
      <c r="E516" s="78" t="n">
        <f aca="false">IF(AND($B516&gt;Input!$C$53,$B516&lt;Input!$C$25),Input!$C$54,0)</f>
        <v>500</v>
      </c>
    </row>
    <row r="517" customFormat="false" ht="12.8" hidden="false" customHeight="false" outlineLevel="0" collapsed="false">
      <c r="A517" s="76" t="n">
        <v>513</v>
      </c>
      <c r="B517" s="77" t="n">
        <f aca="false">EOMONTH(Input!$C$7,A517)</f>
        <v>58531</v>
      </c>
      <c r="C517" s="76" t="n">
        <f aca="false">DATEDIF(Input!$C$23,$B517,"Y")</f>
        <v>82</v>
      </c>
      <c r="E517" s="78" t="n">
        <f aca="false">IF(AND($B517&gt;Input!$C$53,$B517&lt;Input!$C$25),Input!$C$54,0)</f>
        <v>500</v>
      </c>
    </row>
    <row r="518" customFormat="false" ht="12.8" hidden="false" customHeight="false" outlineLevel="0" collapsed="false">
      <c r="A518" s="76" t="n">
        <v>514</v>
      </c>
      <c r="B518" s="77" t="n">
        <f aca="false">EOMONTH(Input!$C$7,A518)</f>
        <v>58561</v>
      </c>
      <c r="C518" s="76" t="n">
        <f aca="false">DATEDIF(Input!$C$23,$B518,"Y")</f>
        <v>82</v>
      </c>
      <c r="E518" s="78" t="n">
        <f aca="false">IF(AND($B518&gt;Input!$C$53,$B518&lt;Input!$C$25),Input!$C$54,0)</f>
        <v>500</v>
      </c>
    </row>
    <row r="519" customFormat="false" ht="12.8" hidden="false" customHeight="false" outlineLevel="0" collapsed="false">
      <c r="A519" s="76" t="n">
        <v>515</v>
      </c>
      <c r="B519" s="77" t="n">
        <f aca="false">EOMONTH(Input!$C$7,A519)</f>
        <v>58592</v>
      </c>
      <c r="C519" s="76" t="n">
        <f aca="false">DATEDIF(Input!$C$23,$B519,"Y")</f>
        <v>83</v>
      </c>
      <c r="E519" s="78" t="n">
        <f aca="false">IF(AND($B519&gt;Input!$C$53,$B519&lt;Input!$C$25),Input!$C$54,0)</f>
        <v>500</v>
      </c>
    </row>
    <row r="520" customFormat="false" ht="12.8" hidden="false" customHeight="false" outlineLevel="0" collapsed="false">
      <c r="A520" s="76" t="n">
        <v>516</v>
      </c>
      <c r="B520" s="77" t="n">
        <f aca="false">EOMONTH(Input!$C$7,A520)</f>
        <v>58622</v>
      </c>
      <c r="C520" s="76" t="n">
        <f aca="false">DATEDIF(Input!$C$23,$B520,"Y")</f>
        <v>83</v>
      </c>
      <c r="E520" s="78" t="n">
        <f aca="false">IF(AND($B520&gt;Input!$C$53,$B520&lt;Input!$C$25),Input!$C$54,0)</f>
        <v>500</v>
      </c>
    </row>
    <row r="521" customFormat="false" ht="12.8" hidden="false" customHeight="false" outlineLevel="0" collapsed="false">
      <c r="A521" s="76" t="n">
        <v>517</v>
      </c>
      <c r="B521" s="77" t="n">
        <f aca="false">EOMONTH(Input!$C$7,A521)</f>
        <v>58653</v>
      </c>
      <c r="C521" s="76" t="n">
        <f aca="false">DATEDIF(Input!$C$23,$B521,"Y")</f>
        <v>83</v>
      </c>
      <c r="E521" s="78" t="n">
        <f aca="false">IF(AND($B521&gt;Input!$C$53,$B521&lt;Input!$C$25),Input!$C$54,0)</f>
        <v>500</v>
      </c>
    </row>
    <row r="522" customFormat="false" ht="12.8" hidden="false" customHeight="false" outlineLevel="0" collapsed="false">
      <c r="A522" s="76" t="n">
        <v>518</v>
      </c>
      <c r="B522" s="77" t="n">
        <f aca="false">EOMONTH(Input!$C$7,A522)</f>
        <v>58684</v>
      </c>
      <c r="C522" s="76" t="n">
        <f aca="false">DATEDIF(Input!$C$23,$B522,"Y")</f>
        <v>83</v>
      </c>
      <c r="E522" s="78" t="n">
        <f aca="false">IF(AND($B522&gt;Input!$C$53,$B522&lt;Input!$C$25),Input!$C$54,0)</f>
        <v>500</v>
      </c>
    </row>
    <row r="523" customFormat="false" ht="12.8" hidden="false" customHeight="false" outlineLevel="0" collapsed="false">
      <c r="A523" s="76" t="n">
        <v>519</v>
      </c>
      <c r="B523" s="77" t="n">
        <f aca="false">EOMONTH(Input!$C$7,A523)</f>
        <v>58714</v>
      </c>
      <c r="C523" s="76" t="n">
        <f aca="false">DATEDIF(Input!$C$23,$B523,"Y")</f>
        <v>83</v>
      </c>
      <c r="E523" s="78" t="n">
        <f aca="false">IF(AND($B523&gt;Input!$C$53,$B523&lt;Input!$C$25),Input!$C$54,0)</f>
        <v>500</v>
      </c>
    </row>
    <row r="524" customFormat="false" ht="12.8" hidden="false" customHeight="false" outlineLevel="0" collapsed="false">
      <c r="A524" s="76" t="n">
        <v>520</v>
      </c>
      <c r="B524" s="77" t="n">
        <f aca="false">EOMONTH(Input!$C$7,A524)</f>
        <v>58745</v>
      </c>
      <c r="C524" s="76" t="n">
        <f aca="false">DATEDIF(Input!$C$23,$B524,"Y")</f>
        <v>83</v>
      </c>
      <c r="E524" s="78" t="n">
        <f aca="false">IF(AND($B524&gt;Input!$C$53,$B524&lt;Input!$C$25),Input!$C$54,0)</f>
        <v>500</v>
      </c>
    </row>
    <row r="525" customFormat="false" ht="12.8" hidden="false" customHeight="false" outlineLevel="0" collapsed="false">
      <c r="A525" s="76" t="n">
        <v>521</v>
      </c>
      <c r="B525" s="77" t="n">
        <f aca="false">EOMONTH(Input!$C$7,A525)</f>
        <v>58775</v>
      </c>
      <c r="C525" s="76" t="n">
        <f aca="false">DATEDIF(Input!$C$23,$B525,"Y")</f>
        <v>83</v>
      </c>
      <c r="E525" s="78" t="n">
        <f aca="false">IF(AND($B525&gt;Input!$C$53,$B525&lt;Input!$C$25),Input!$C$54,0)</f>
        <v>500</v>
      </c>
    </row>
    <row r="526" customFormat="false" ht="12.8" hidden="false" customHeight="false" outlineLevel="0" collapsed="false">
      <c r="A526" s="76" t="n">
        <v>522</v>
      </c>
      <c r="B526" s="77" t="n">
        <f aca="false">EOMONTH(Input!$C$7,A526)</f>
        <v>58806</v>
      </c>
      <c r="C526" s="76" t="n">
        <f aca="false">DATEDIF(Input!$C$23,$B526,"Y")</f>
        <v>83</v>
      </c>
      <c r="E526" s="78" t="n">
        <f aca="false">IF(AND($B526&gt;Input!$C$53,$B526&lt;Input!$C$25),Input!$C$54,0)</f>
        <v>500</v>
      </c>
    </row>
    <row r="527" customFormat="false" ht="12.8" hidden="false" customHeight="false" outlineLevel="0" collapsed="false">
      <c r="A527" s="76" t="n">
        <v>523</v>
      </c>
      <c r="B527" s="77" t="n">
        <f aca="false">EOMONTH(Input!$C$7,A527)</f>
        <v>58837</v>
      </c>
      <c r="C527" s="76" t="n">
        <f aca="false">DATEDIF(Input!$C$23,$B527,"Y")</f>
        <v>83</v>
      </c>
      <c r="E527" s="78" t="n">
        <f aca="false">IF(AND($B527&gt;Input!$C$53,$B527&lt;Input!$C$25),Input!$C$54,0)</f>
        <v>500</v>
      </c>
    </row>
    <row r="528" customFormat="false" ht="12.8" hidden="false" customHeight="false" outlineLevel="0" collapsed="false">
      <c r="A528" s="76" t="n">
        <v>524</v>
      </c>
      <c r="B528" s="77" t="n">
        <f aca="false">EOMONTH(Input!$C$7,A528)</f>
        <v>58865</v>
      </c>
      <c r="C528" s="76" t="n">
        <f aca="false">DATEDIF(Input!$C$23,$B528,"Y")</f>
        <v>83</v>
      </c>
      <c r="E528" s="78" t="n">
        <f aca="false">IF(AND($B528&gt;Input!$C$53,$B528&lt;Input!$C$25),Input!$C$54,0)</f>
        <v>500</v>
      </c>
    </row>
    <row r="529" customFormat="false" ht="12.8" hidden="false" customHeight="false" outlineLevel="0" collapsed="false">
      <c r="A529" s="76" t="n">
        <v>525</v>
      </c>
      <c r="B529" s="77" t="n">
        <f aca="false">EOMONTH(Input!$C$7,A529)</f>
        <v>58896</v>
      </c>
      <c r="C529" s="76" t="n">
        <f aca="false">DATEDIF(Input!$C$23,$B529,"Y")</f>
        <v>83</v>
      </c>
      <c r="E529" s="78" t="n">
        <f aca="false">IF(AND($B529&gt;Input!$C$53,$B529&lt;Input!$C$25),Input!$C$54,0)</f>
        <v>500</v>
      </c>
    </row>
    <row r="530" customFormat="false" ht="12.8" hidden="false" customHeight="false" outlineLevel="0" collapsed="false">
      <c r="A530" s="76" t="n">
        <v>526</v>
      </c>
      <c r="B530" s="77" t="n">
        <f aca="false">EOMONTH(Input!$C$7,A530)</f>
        <v>58926</v>
      </c>
      <c r="C530" s="76" t="n">
        <f aca="false">DATEDIF(Input!$C$23,$B530,"Y")</f>
        <v>83</v>
      </c>
      <c r="E530" s="78" t="n">
        <f aca="false">IF(AND($B530&gt;Input!$C$53,$B530&lt;Input!$C$25),Input!$C$54,0)</f>
        <v>500</v>
      </c>
    </row>
    <row r="531" customFormat="false" ht="12.8" hidden="false" customHeight="false" outlineLevel="0" collapsed="false">
      <c r="A531" s="76" t="n">
        <v>527</v>
      </c>
      <c r="B531" s="77" t="n">
        <f aca="false">EOMONTH(Input!$C$7,A531)</f>
        <v>58957</v>
      </c>
      <c r="C531" s="76" t="n">
        <f aca="false">DATEDIF(Input!$C$23,$B531,"Y")</f>
        <v>84</v>
      </c>
      <c r="E531" s="78" t="n">
        <f aca="false">IF(AND($B531&gt;Input!$C$53,$B531&lt;Input!$C$25),Input!$C$54,0)</f>
        <v>500</v>
      </c>
    </row>
    <row r="532" customFormat="false" ht="12.8" hidden="false" customHeight="false" outlineLevel="0" collapsed="false">
      <c r="A532" s="76" t="n">
        <v>528</v>
      </c>
      <c r="B532" s="77" t="n">
        <f aca="false">EOMONTH(Input!$C$7,A532)</f>
        <v>58987</v>
      </c>
      <c r="C532" s="76" t="n">
        <f aca="false">DATEDIF(Input!$C$23,$B532,"Y")</f>
        <v>84</v>
      </c>
      <c r="E532" s="78" t="n">
        <f aca="false">IF(AND($B532&gt;Input!$C$53,$B532&lt;Input!$C$25),Input!$C$54,0)</f>
        <v>500</v>
      </c>
    </row>
    <row r="533" customFormat="false" ht="12.8" hidden="false" customHeight="false" outlineLevel="0" collapsed="false">
      <c r="A533" s="76" t="n">
        <v>529</v>
      </c>
      <c r="B533" s="77" t="n">
        <f aca="false">EOMONTH(Input!$C$7,A533)</f>
        <v>59018</v>
      </c>
      <c r="C533" s="76" t="n">
        <f aca="false">DATEDIF(Input!$C$23,$B533,"Y")</f>
        <v>84</v>
      </c>
      <c r="E533" s="78" t="n">
        <f aca="false">IF(AND($B533&gt;Input!$C$53,$B533&lt;Input!$C$25),Input!$C$54,0)</f>
        <v>500</v>
      </c>
    </row>
    <row r="534" customFormat="false" ht="12.8" hidden="false" customHeight="false" outlineLevel="0" collapsed="false">
      <c r="A534" s="76" t="n">
        <v>530</v>
      </c>
      <c r="B534" s="77" t="n">
        <f aca="false">EOMONTH(Input!$C$7,A534)</f>
        <v>59049</v>
      </c>
      <c r="C534" s="76" t="n">
        <f aca="false">DATEDIF(Input!$C$23,$B534,"Y")</f>
        <v>84</v>
      </c>
      <c r="E534" s="78" t="n">
        <f aca="false">IF(AND($B534&gt;Input!$C$53,$B534&lt;Input!$C$25),Input!$C$54,0)</f>
        <v>500</v>
      </c>
    </row>
    <row r="535" customFormat="false" ht="12.8" hidden="false" customHeight="false" outlineLevel="0" collapsed="false">
      <c r="A535" s="76" t="n">
        <v>531</v>
      </c>
      <c r="B535" s="77" t="n">
        <f aca="false">EOMONTH(Input!$C$7,A535)</f>
        <v>59079</v>
      </c>
      <c r="C535" s="76" t="n">
        <f aca="false">DATEDIF(Input!$C$23,$B535,"Y")</f>
        <v>84</v>
      </c>
      <c r="E535" s="78" t="n">
        <f aca="false">IF(AND($B535&gt;Input!$C$53,$B535&lt;Input!$C$25),Input!$C$54,0)</f>
        <v>500</v>
      </c>
    </row>
    <row r="536" customFormat="false" ht="12.8" hidden="false" customHeight="false" outlineLevel="0" collapsed="false">
      <c r="A536" s="76" t="n">
        <v>532</v>
      </c>
      <c r="B536" s="77" t="n">
        <f aca="false">EOMONTH(Input!$C$7,A536)</f>
        <v>59110</v>
      </c>
      <c r="C536" s="76" t="n">
        <f aca="false">DATEDIF(Input!$C$23,$B536,"Y")</f>
        <v>84</v>
      </c>
      <c r="E536" s="78" t="n">
        <f aca="false">IF(AND($B536&gt;Input!$C$53,$B536&lt;Input!$C$25),Input!$C$54,0)</f>
        <v>500</v>
      </c>
    </row>
    <row r="537" customFormat="false" ht="12.8" hidden="false" customHeight="false" outlineLevel="0" collapsed="false">
      <c r="A537" s="76" t="n">
        <v>533</v>
      </c>
      <c r="B537" s="77" t="n">
        <f aca="false">EOMONTH(Input!$C$7,A537)</f>
        <v>59140</v>
      </c>
      <c r="C537" s="76" t="n">
        <f aca="false">DATEDIF(Input!$C$23,$B537,"Y")</f>
        <v>84</v>
      </c>
      <c r="E537" s="78" t="n">
        <f aca="false">IF(AND($B537&gt;Input!$C$53,$B537&lt;Input!$C$25),Input!$C$54,0)</f>
        <v>500</v>
      </c>
    </row>
    <row r="538" customFormat="false" ht="12.8" hidden="false" customHeight="false" outlineLevel="0" collapsed="false">
      <c r="A538" s="76" t="n">
        <v>534</v>
      </c>
      <c r="B538" s="77" t="n">
        <f aca="false">EOMONTH(Input!$C$7,A538)</f>
        <v>59171</v>
      </c>
      <c r="C538" s="76" t="n">
        <f aca="false">DATEDIF(Input!$C$23,$B538,"Y")</f>
        <v>84</v>
      </c>
      <c r="E538" s="78" t="n">
        <f aca="false">IF(AND($B538&gt;Input!$C$53,$B538&lt;Input!$C$25),Input!$C$54,0)</f>
        <v>500</v>
      </c>
    </row>
    <row r="539" customFormat="false" ht="12.8" hidden="false" customHeight="false" outlineLevel="0" collapsed="false">
      <c r="A539" s="76" t="n">
        <v>535</v>
      </c>
      <c r="B539" s="77" t="n">
        <f aca="false">EOMONTH(Input!$C$7,A539)</f>
        <v>59202</v>
      </c>
      <c r="C539" s="76" t="n">
        <f aca="false">DATEDIF(Input!$C$23,$B539,"Y")</f>
        <v>84</v>
      </c>
      <c r="E539" s="78" t="n">
        <f aca="false">IF(AND($B539&gt;Input!$C$53,$B539&lt;Input!$C$25),Input!$C$54,0)</f>
        <v>500</v>
      </c>
    </row>
    <row r="540" customFormat="false" ht="12.8" hidden="false" customHeight="false" outlineLevel="0" collapsed="false">
      <c r="A540" s="76" t="n">
        <v>536</v>
      </c>
      <c r="B540" s="77" t="n">
        <f aca="false">EOMONTH(Input!$C$7,A540)</f>
        <v>59230</v>
      </c>
      <c r="C540" s="76" t="n">
        <f aca="false">DATEDIF(Input!$C$23,$B540,"Y")</f>
        <v>84</v>
      </c>
      <c r="E540" s="78" t="n">
        <f aca="false">IF(AND($B540&gt;Input!$C$53,$B540&lt;Input!$C$25),Input!$C$54,0)</f>
        <v>500</v>
      </c>
    </row>
    <row r="541" customFormat="false" ht="12.8" hidden="false" customHeight="false" outlineLevel="0" collapsed="false">
      <c r="A541" s="76" t="n">
        <v>537</v>
      </c>
      <c r="B541" s="77" t="n">
        <f aca="false">EOMONTH(Input!$C$7,A541)</f>
        <v>59261</v>
      </c>
      <c r="C541" s="76" t="n">
        <f aca="false">DATEDIF(Input!$C$23,$B541,"Y")</f>
        <v>84</v>
      </c>
      <c r="E541" s="78" t="n">
        <f aca="false">IF(AND($B541&gt;Input!$C$53,$B541&lt;Input!$C$25),Input!$C$54,0)</f>
        <v>500</v>
      </c>
    </row>
    <row r="542" customFormat="false" ht="12.8" hidden="false" customHeight="false" outlineLevel="0" collapsed="false">
      <c r="A542" s="76" t="n">
        <v>538</v>
      </c>
      <c r="B542" s="77" t="n">
        <f aca="false">EOMONTH(Input!$C$7,A542)</f>
        <v>59291</v>
      </c>
      <c r="C542" s="76" t="n">
        <f aca="false">DATEDIF(Input!$C$23,$B542,"Y")</f>
        <v>84</v>
      </c>
      <c r="E542" s="78" t="n">
        <f aca="false">IF(AND($B542&gt;Input!$C$53,$B542&lt;Input!$C$25),Input!$C$54,0)</f>
        <v>500</v>
      </c>
    </row>
    <row r="543" customFormat="false" ht="12.8" hidden="false" customHeight="false" outlineLevel="0" collapsed="false">
      <c r="A543" s="76" t="n">
        <v>539</v>
      </c>
      <c r="B543" s="77" t="n">
        <f aca="false">EOMONTH(Input!$C$7,A543)</f>
        <v>59322</v>
      </c>
      <c r="C543" s="76" t="n">
        <f aca="false">DATEDIF(Input!$C$23,$B543,"Y")</f>
        <v>85</v>
      </c>
      <c r="E543" s="78" t="n">
        <f aca="false">IF(AND($B543&gt;Input!$C$53,$B543&lt;Input!$C$25),Input!$C$54,0)</f>
        <v>0</v>
      </c>
    </row>
    <row r="544" customFormat="false" ht="12.8" hidden="false" customHeight="false" outlineLevel="0" collapsed="false">
      <c r="A544" s="76" t="n">
        <v>540</v>
      </c>
      <c r="B544" s="77" t="n">
        <f aca="false">EOMONTH(Input!$C$7,A544)</f>
        <v>59352</v>
      </c>
      <c r="C544" s="76" t="n">
        <f aca="false">DATEDIF(Input!$C$23,$B544,"Y")</f>
        <v>85</v>
      </c>
      <c r="E544" s="78" t="n">
        <f aca="false">IF(AND($B544&gt;Input!$C$53,$B544&lt;Input!$C$25),Input!$C$54,0)</f>
        <v>0</v>
      </c>
    </row>
    <row r="545" customFormat="false" ht="12.8" hidden="false" customHeight="false" outlineLevel="0" collapsed="false">
      <c r="A545" s="76" t="n">
        <v>541</v>
      </c>
      <c r="B545" s="77" t="n">
        <f aca="false">EOMONTH(Input!$C$7,A545)</f>
        <v>59383</v>
      </c>
      <c r="C545" s="76" t="n">
        <f aca="false">DATEDIF(Input!$C$23,$B545,"Y")</f>
        <v>85</v>
      </c>
      <c r="E545" s="78" t="n">
        <f aca="false">IF(AND($B545&gt;Input!$C$53,$B545&lt;Input!$C$25),Input!$C$54,0)</f>
        <v>0</v>
      </c>
    </row>
    <row r="546" customFormat="false" ht="12.8" hidden="false" customHeight="false" outlineLevel="0" collapsed="false">
      <c r="A546" s="76" t="n">
        <v>542</v>
      </c>
      <c r="B546" s="77" t="n">
        <f aca="false">EOMONTH(Input!$C$7,A546)</f>
        <v>59414</v>
      </c>
      <c r="C546" s="76" t="n">
        <f aca="false">DATEDIF(Input!$C$23,$B546,"Y")</f>
        <v>85</v>
      </c>
      <c r="E546" s="78" t="n">
        <f aca="false">IF(AND($B546&gt;Input!$C$53,$B546&lt;Input!$C$25),Input!$C$54,0)</f>
        <v>0</v>
      </c>
    </row>
    <row r="547" customFormat="false" ht="12.8" hidden="false" customHeight="false" outlineLevel="0" collapsed="false">
      <c r="A547" s="76" t="n">
        <v>543</v>
      </c>
      <c r="B547" s="77" t="n">
        <f aca="false">EOMONTH(Input!$C$7,A547)</f>
        <v>59444</v>
      </c>
      <c r="C547" s="76" t="n">
        <f aca="false">DATEDIF(Input!$C$23,$B547,"Y")</f>
        <v>85</v>
      </c>
      <c r="E547" s="78" t="n">
        <f aca="false">IF(AND($B547&gt;Input!$C$53,$B547&lt;Input!$C$25),Input!$C$54,0)</f>
        <v>0</v>
      </c>
    </row>
    <row r="548" customFormat="false" ht="12.8" hidden="false" customHeight="false" outlineLevel="0" collapsed="false">
      <c r="A548" s="76" t="n">
        <v>544</v>
      </c>
      <c r="B548" s="77" t="n">
        <f aca="false">EOMONTH(Input!$C$7,A548)</f>
        <v>59475</v>
      </c>
      <c r="C548" s="76" t="n">
        <f aca="false">DATEDIF(Input!$C$23,$B548,"Y")</f>
        <v>85</v>
      </c>
      <c r="E548" s="78" t="n">
        <f aca="false">IF(AND($B548&gt;Input!$C$53,$B548&lt;Input!$C$25),Input!$C$54,0)</f>
        <v>0</v>
      </c>
    </row>
    <row r="549" customFormat="false" ht="12.8" hidden="false" customHeight="false" outlineLevel="0" collapsed="false">
      <c r="A549" s="76" t="n">
        <v>545</v>
      </c>
      <c r="B549" s="77" t="n">
        <f aca="false">EOMONTH(Input!$C$7,A549)</f>
        <v>59505</v>
      </c>
      <c r="C549" s="76" t="n">
        <f aca="false">DATEDIF(Input!$C$23,$B549,"Y")</f>
        <v>85</v>
      </c>
      <c r="E549" s="78" t="n">
        <f aca="false">IF(AND($B549&gt;Input!$C$53,$B549&lt;Input!$C$25),Input!$C$54,0)</f>
        <v>0</v>
      </c>
    </row>
    <row r="550" customFormat="false" ht="12.8" hidden="false" customHeight="false" outlineLevel="0" collapsed="false">
      <c r="A550" s="76" t="n">
        <v>546</v>
      </c>
      <c r="B550" s="77" t="n">
        <f aca="false">EOMONTH(Input!$C$7,A550)</f>
        <v>59536</v>
      </c>
      <c r="C550" s="76" t="n">
        <f aca="false">DATEDIF(Input!$C$23,$B550,"Y")</f>
        <v>85</v>
      </c>
      <c r="E550" s="78" t="n">
        <f aca="false">IF(AND($B550&gt;Input!$C$53,$B550&lt;Input!$C$25),Input!$C$54,0)</f>
        <v>0</v>
      </c>
    </row>
    <row r="551" customFormat="false" ht="12.8" hidden="false" customHeight="false" outlineLevel="0" collapsed="false">
      <c r="A551" s="76" t="n">
        <v>547</v>
      </c>
      <c r="B551" s="77" t="n">
        <f aca="false">EOMONTH(Input!$C$7,A551)</f>
        <v>59567</v>
      </c>
      <c r="C551" s="76" t="n">
        <f aca="false">DATEDIF(Input!$C$23,$B551,"Y")</f>
        <v>85</v>
      </c>
      <c r="E551" s="78" t="n">
        <f aca="false">IF(AND($B551&gt;Input!$C$53,$B551&lt;Input!$C$25),Input!$C$54,0)</f>
        <v>0</v>
      </c>
    </row>
    <row r="552" customFormat="false" ht="12.8" hidden="false" customHeight="false" outlineLevel="0" collapsed="false">
      <c r="A552" s="76" t="n">
        <v>548</v>
      </c>
      <c r="B552" s="77" t="n">
        <f aca="false">EOMONTH(Input!$C$7,A552)</f>
        <v>59595</v>
      </c>
      <c r="C552" s="76" t="n">
        <f aca="false">DATEDIF(Input!$C$23,$B552,"Y")</f>
        <v>85</v>
      </c>
      <c r="E552" s="78" t="n">
        <f aca="false">IF(AND($B552&gt;Input!$C$53,$B552&lt;Input!$C$25),Input!$C$54,0)</f>
        <v>0</v>
      </c>
    </row>
    <row r="553" customFormat="false" ht="12.8" hidden="false" customHeight="false" outlineLevel="0" collapsed="false">
      <c r="A553" s="76" t="n">
        <v>549</v>
      </c>
      <c r="B553" s="77" t="n">
        <f aca="false">EOMONTH(Input!$C$7,A553)</f>
        <v>59626</v>
      </c>
      <c r="C553" s="76" t="n">
        <f aca="false">DATEDIF(Input!$C$23,$B553,"Y")</f>
        <v>85</v>
      </c>
      <c r="E553" s="78" t="n">
        <f aca="false">IF(AND($B553&gt;Input!$C$53,$B553&lt;Input!$C$25),Input!$C$54,0)</f>
        <v>0</v>
      </c>
    </row>
    <row r="554" customFormat="false" ht="12.8" hidden="false" customHeight="false" outlineLevel="0" collapsed="false">
      <c r="A554" s="76" t="n">
        <v>550</v>
      </c>
      <c r="B554" s="77" t="n">
        <f aca="false">EOMONTH(Input!$C$7,A554)</f>
        <v>59656</v>
      </c>
      <c r="C554" s="76" t="n">
        <f aca="false">DATEDIF(Input!$C$23,$B554,"Y")</f>
        <v>85</v>
      </c>
      <c r="E554" s="78" t="n">
        <f aca="false">IF(AND($B554&gt;Input!$C$53,$B554&lt;Input!$C$25),Input!$C$54,0)</f>
        <v>0</v>
      </c>
    </row>
    <row r="555" customFormat="false" ht="12.8" hidden="false" customHeight="false" outlineLevel="0" collapsed="false">
      <c r="A555" s="76" t="n">
        <v>551</v>
      </c>
      <c r="B555" s="77" t="n">
        <f aca="false">EOMONTH(Input!$C$7,A555)</f>
        <v>59687</v>
      </c>
      <c r="C555" s="76" t="n">
        <f aca="false">DATEDIF(Input!$C$23,$B555,"Y")</f>
        <v>86</v>
      </c>
      <c r="E555" s="78" t="n">
        <f aca="false">IF(AND($B555&gt;Input!$C$53,$B555&lt;Input!$C$25),Input!$C$54,0)</f>
        <v>0</v>
      </c>
    </row>
    <row r="556" customFormat="false" ht="12.8" hidden="false" customHeight="false" outlineLevel="0" collapsed="false">
      <c r="A556" s="76" t="n">
        <v>552</v>
      </c>
      <c r="B556" s="77" t="n">
        <f aca="false">EOMONTH(Input!$C$7,A556)</f>
        <v>59717</v>
      </c>
      <c r="C556" s="76" t="n">
        <f aca="false">DATEDIF(Input!$C$23,$B556,"Y")</f>
        <v>86</v>
      </c>
      <c r="E556" s="78" t="n">
        <f aca="false">IF(AND($B556&gt;Input!$C$53,$B556&lt;Input!$C$25),Input!$C$54,0)</f>
        <v>0</v>
      </c>
    </row>
    <row r="557" customFormat="false" ht="12.8" hidden="false" customHeight="false" outlineLevel="0" collapsed="false">
      <c r="A557" s="76" t="n">
        <v>553</v>
      </c>
      <c r="B557" s="77" t="n">
        <f aca="false">EOMONTH(Input!$C$7,A557)</f>
        <v>59748</v>
      </c>
      <c r="C557" s="76" t="n">
        <f aca="false">DATEDIF(Input!$C$23,$B557,"Y")</f>
        <v>86</v>
      </c>
      <c r="E557" s="78" t="n">
        <f aca="false">IF(AND($B557&gt;Input!$C$53,$B557&lt;Input!$C$25),Input!$C$54,0)</f>
        <v>0</v>
      </c>
    </row>
    <row r="558" customFormat="false" ht="12.8" hidden="false" customHeight="false" outlineLevel="0" collapsed="false">
      <c r="A558" s="76" t="n">
        <v>554</v>
      </c>
      <c r="B558" s="77" t="n">
        <f aca="false">EOMONTH(Input!$C$7,A558)</f>
        <v>59779</v>
      </c>
      <c r="C558" s="76" t="n">
        <f aca="false">DATEDIF(Input!$C$23,$B558,"Y")</f>
        <v>86</v>
      </c>
      <c r="E558" s="78" t="n">
        <f aca="false">IF(AND($B558&gt;Input!$C$53,$B558&lt;Input!$C$25),Input!$C$54,0)</f>
        <v>0</v>
      </c>
    </row>
    <row r="559" customFormat="false" ht="12.8" hidden="false" customHeight="false" outlineLevel="0" collapsed="false">
      <c r="A559" s="76" t="n">
        <v>555</v>
      </c>
      <c r="B559" s="77" t="n">
        <f aca="false">EOMONTH(Input!$C$7,A559)</f>
        <v>59809</v>
      </c>
      <c r="C559" s="76" t="n">
        <f aca="false">DATEDIF(Input!$C$23,$B559,"Y")</f>
        <v>86</v>
      </c>
      <c r="E559" s="78" t="n">
        <f aca="false">IF(AND($B559&gt;Input!$C$53,$B559&lt;Input!$C$25),Input!$C$54,0)</f>
        <v>0</v>
      </c>
    </row>
    <row r="560" customFormat="false" ht="12.8" hidden="false" customHeight="false" outlineLevel="0" collapsed="false">
      <c r="A560" s="76" t="n">
        <v>556</v>
      </c>
      <c r="B560" s="77" t="n">
        <f aca="false">EOMONTH(Input!$C$7,A560)</f>
        <v>59840</v>
      </c>
      <c r="C560" s="76" t="n">
        <f aca="false">DATEDIF(Input!$C$23,$B560,"Y")</f>
        <v>86</v>
      </c>
      <c r="E560" s="78" t="n">
        <f aca="false">IF(AND($B560&gt;Input!$C$53,$B560&lt;Input!$C$25),Input!$C$54,0)</f>
        <v>0</v>
      </c>
    </row>
    <row r="561" customFormat="false" ht="12.8" hidden="false" customHeight="false" outlineLevel="0" collapsed="false">
      <c r="A561" s="76" t="n">
        <v>557</v>
      </c>
      <c r="B561" s="77" t="n">
        <f aca="false">EOMONTH(Input!$C$7,A561)</f>
        <v>59870</v>
      </c>
      <c r="C561" s="76" t="n">
        <f aca="false">DATEDIF(Input!$C$23,$B561,"Y")</f>
        <v>86</v>
      </c>
      <c r="E561" s="78" t="n">
        <f aca="false">IF(AND($B561&gt;Input!$C$53,$B561&lt;Input!$C$25),Input!$C$54,0)</f>
        <v>0</v>
      </c>
    </row>
    <row r="562" customFormat="false" ht="12.8" hidden="false" customHeight="false" outlineLevel="0" collapsed="false">
      <c r="A562" s="76" t="n">
        <v>558</v>
      </c>
      <c r="B562" s="77" t="n">
        <f aca="false">EOMONTH(Input!$C$7,A562)</f>
        <v>59901</v>
      </c>
      <c r="C562" s="76" t="n">
        <f aca="false">DATEDIF(Input!$C$23,$B562,"Y")</f>
        <v>86</v>
      </c>
      <c r="E562" s="78" t="n">
        <f aca="false">IF(AND($B562&gt;Input!$C$53,$B562&lt;Input!$C$25),Input!$C$54,0)</f>
        <v>0</v>
      </c>
    </row>
    <row r="563" customFormat="false" ht="12.8" hidden="false" customHeight="false" outlineLevel="0" collapsed="false">
      <c r="A563" s="76" t="n">
        <v>559</v>
      </c>
      <c r="B563" s="77" t="n">
        <f aca="false">EOMONTH(Input!$C$7,A563)</f>
        <v>59932</v>
      </c>
      <c r="C563" s="76" t="n">
        <f aca="false">DATEDIF(Input!$C$23,$B563,"Y")</f>
        <v>86</v>
      </c>
      <c r="E563" s="78" t="n">
        <f aca="false">IF(AND($B563&gt;Input!$C$53,$B563&lt;Input!$C$25),Input!$C$54,0)</f>
        <v>0</v>
      </c>
    </row>
    <row r="564" customFormat="false" ht="12.8" hidden="false" customHeight="false" outlineLevel="0" collapsed="false">
      <c r="A564" s="76" t="n">
        <v>560</v>
      </c>
      <c r="B564" s="77" t="n">
        <f aca="false">EOMONTH(Input!$C$7,A564)</f>
        <v>59961</v>
      </c>
      <c r="C564" s="76" t="n">
        <f aca="false">DATEDIF(Input!$C$23,$B564,"Y")</f>
        <v>86</v>
      </c>
      <c r="E564" s="78" t="n">
        <f aca="false">IF(AND($B564&gt;Input!$C$53,$B564&lt;Input!$C$25),Input!$C$54,0)</f>
        <v>0</v>
      </c>
    </row>
    <row r="565" customFormat="false" ht="12.8" hidden="false" customHeight="false" outlineLevel="0" collapsed="false">
      <c r="A565" s="76" t="n">
        <v>561</v>
      </c>
      <c r="B565" s="77" t="n">
        <f aca="false">EOMONTH(Input!$C$7,A565)</f>
        <v>59992</v>
      </c>
      <c r="C565" s="76" t="n">
        <f aca="false">DATEDIF(Input!$C$23,$B565,"Y")</f>
        <v>86</v>
      </c>
      <c r="E565" s="78" t="n">
        <f aca="false">IF(AND($B565&gt;Input!$C$53,$B565&lt;Input!$C$25),Input!$C$54,0)</f>
        <v>0</v>
      </c>
    </row>
    <row r="566" customFormat="false" ht="12.8" hidden="false" customHeight="false" outlineLevel="0" collapsed="false">
      <c r="A566" s="76" t="n">
        <v>562</v>
      </c>
      <c r="B566" s="77" t="n">
        <f aca="false">EOMONTH(Input!$C$7,A566)</f>
        <v>60022</v>
      </c>
      <c r="C566" s="76" t="n">
        <f aca="false">DATEDIF(Input!$C$23,$B566,"Y")</f>
        <v>86</v>
      </c>
      <c r="E566" s="78" t="n">
        <f aca="false">IF(AND($B566&gt;Input!$C$53,$B566&lt;Input!$C$25),Input!$C$54,0)</f>
        <v>0</v>
      </c>
    </row>
    <row r="567" customFormat="false" ht="12.8" hidden="false" customHeight="false" outlineLevel="0" collapsed="false">
      <c r="A567" s="76" t="n">
        <v>563</v>
      </c>
      <c r="B567" s="77" t="n">
        <f aca="false">EOMONTH(Input!$C$7,A567)</f>
        <v>60053</v>
      </c>
      <c r="C567" s="76" t="n">
        <f aca="false">DATEDIF(Input!$C$23,$B567,"Y")</f>
        <v>87</v>
      </c>
      <c r="E567" s="78" t="n">
        <f aca="false">IF(AND($B567&gt;Input!$C$53,$B567&lt;Input!$C$25),Input!$C$54,0)</f>
        <v>0</v>
      </c>
    </row>
    <row r="568" customFormat="false" ht="12.8" hidden="false" customHeight="false" outlineLevel="0" collapsed="false">
      <c r="A568" s="76" t="n">
        <v>564</v>
      </c>
      <c r="B568" s="77" t="n">
        <f aca="false">EOMONTH(Input!$C$7,A568)</f>
        <v>60083</v>
      </c>
      <c r="C568" s="76" t="n">
        <f aca="false">DATEDIF(Input!$C$23,$B568,"Y")</f>
        <v>87</v>
      </c>
      <c r="E568" s="78" t="n">
        <f aca="false">IF(AND($B568&gt;Input!$C$53,$B568&lt;Input!$C$25),Input!$C$54,0)</f>
        <v>0</v>
      </c>
    </row>
    <row r="569" customFormat="false" ht="12.8" hidden="false" customHeight="false" outlineLevel="0" collapsed="false">
      <c r="A569" s="76" t="n">
        <v>565</v>
      </c>
      <c r="B569" s="77" t="n">
        <f aca="false">EOMONTH(Input!$C$7,A569)</f>
        <v>60114</v>
      </c>
      <c r="C569" s="76" t="n">
        <f aca="false">DATEDIF(Input!$C$23,$B569,"Y")</f>
        <v>87</v>
      </c>
      <c r="E569" s="78" t="n">
        <f aca="false">IF(AND($B569&gt;Input!$C$53,$B569&lt;Input!$C$25),Input!$C$54,0)</f>
        <v>0</v>
      </c>
    </row>
    <row r="570" customFormat="false" ht="12.8" hidden="false" customHeight="false" outlineLevel="0" collapsed="false">
      <c r="A570" s="76" t="n">
        <v>566</v>
      </c>
      <c r="B570" s="77" t="n">
        <f aca="false">EOMONTH(Input!$C$7,A570)</f>
        <v>60145</v>
      </c>
      <c r="C570" s="76" t="n">
        <f aca="false">DATEDIF(Input!$C$23,$B570,"Y")</f>
        <v>87</v>
      </c>
      <c r="E570" s="78" t="n">
        <f aca="false">IF(AND($B570&gt;Input!$C$53,$B570&lt;Input!$C$25),Input!$C$54,0)</f>
        <v>0</v>
      </c>
    </row>
    <row r="571" customFormat="false" ht="12.8" hidden="false" customHeight="false" outlineLevel="0" collapsed="false">
      <c r="A571" s="76" t="n">
        <v>567</v>
      </c>
      <c r="B571" s="77" t="n">
        <f aca="false">EOMONTH(Input!$C$7,A571)</f>
        <v>60175</v>
      </c>
      <c r="C571" s="76" t="n">
        <f aca="false">DATEDIF(Input!$C$23,$B571,"Y")</f>
        <v>87</v>
      </c>
      <c r="E571" s="78" t="n">
        <f aca="false">IF(AND($B571&gt;Input!$C$53,$B571&lt;Input!$C$25),Input!$C$54,0)</f>
        <v>0</v>
      </c>
    </row>
    <row r="572" customFormat="false" ht="12.8" hidden="false" customHeight="false" outlineLevel="0" collapsed="false">
      <c r="A572" s="76" t="n">
        <v>568</v>
      </c>
      <c r="B572" s="77" t="n">
        <f aca="false">EOMONTH(Input!$C$7,A572)</f>
        <v>60206</v>
      </c>
      <c r="C572" s="76" t="n">
        <f aca="false">DATEDIF(Input!$C$23,$B572,"Y")</f>
        <v>87</v>
      </c>
      <c r="E572" s="78" t="n">
        <f aca="false">IF(AND($B572&gt;Input!$C$53,$B572&lt;Input!$C$25),Input!$C$54,0)</f>
        <v>0</v>
      </c>
    </row>
    <row r="573" customFormat="false" ht="12.8" hidden="false" customHeight="false" outlineLevel="0" collapsed="false">
      <c r="A573" s="76" t="n">
        <v>569</v>
      </c>
      <c r="B573" s="77" t="n">
        <f aca="false">EOMONTH(Input!$C$7,A573)</f>
        <v>60236</v>
      </c>
      <c r="C573" s="76" t="n">
        <f aca="false">DATEDIF(Input!$C$23,$B573,"Y")</f>
        <v>87</v>
      </c>
      <c r="E573" s="78" t="n">
        <f aca="false">IF(AND($B573&gt;Input!$C$53,$B573&lt;Input!$C$25),Input!$C$54,0)</f>
        <v>0</v>
      </c>
    </row>
    <row r="574" customFormat="false" ht="12.8" hidden="false" customHeight="false" outlineLevel="0" collapsed="false">
      <c r="A574" s="76" t="n">
        <v>570</v>
      </c>
      <c r="B574" s="77" t="n">
        <f aca="false">EOMONTH(Input!$C$7,A574)</f>
        <v>60267</v>
      </c>
      <c r="C574" s="76" t="n">
        <f aca="false">DATEDIF(Input!$C$23,$B574,"Y")</f>
        <v>87</v>
      </c>
      <c r="E574" s="78" t="n">
        <f aca="false">IF(AND($B574&gt;Input!$C$53,$B574&lt;Input!$C$25),Input!$C$54,0)</f>
        <v>0</v>
      </c>
    </row>
    <row r="575" customFormat="false" ht="12.8" hidden="false" customHeight="false" outlineLevel="0" collapsed="false">
      <c r="A575" s="76" t="n">
        <v>571</v>
      </c>
      <c r="B575" s="77" t="n">
        <f aca="false">EOMONTH(Input!$C$7,A575)</f>
        <v>60298</v>
      </c>
      <c r="C575" s="76" t="n">
        <f aca="false">DATEDIF(Input!$C$23,$B575,"Y")</f>
        <v>87</v>
      </c>
      <c r="E575" s="78" t="n">
        <f aca="false">IF(AND($B575&gt;Input!$C$53,$B575&lt;Input!$C$25),Input!$C$54,0)</f>
        <v>0</v>
      </c>
    </row>
    <row r="576" customFormat="false" ht="12.8" hidden="false" customHeight="false" outlineLevel="0" collapsed="false">
      <c r="A576" s="76" t="n">
        <v>572</v>
      </c>
      <c r="B576" s="77" t="n">
        <f aca="false">EOMONTH(Input!$C$7,A576)</f>
        <v>60326</v>
      </c>
      <c r="C576" s="76" t="n">
        <f aca="false">DATEDIF(Input!$C$23,$B576,"Y")</f>
        <v>87</v>
      </c>
      <c r="E576" s="78" t="n">
        <f aca="false">IF(AND($B576&gt;Input!$C$53,$B576&lt;Input!$C$25),Input!$C$54,0)</f>
        <v>0</v>
      </c>
    </row>
    <row r="577" customFormat="false" ht="12.8" hidden="false" customHeight="false" outlineLevel="0" collapsed="false">
      <c r="A577" s="76" t="n">
        <v>573</v>
      </c>
      <c r="B577" s="77" t="n">
        <f aca="false">EOMONTH(Input!$C$7,A577)</f>
        <v>60357</v>
      </c>
      <c r="C577" s="76" t="n">
        <f aca="false">DATEDIF(Input!$C$23,$B577,"Y")</f>
        <v>87</v>
      </c>
      <c r="E577" s="78" t="n">
        <f aca="false">IF(AND($B577&gt;Input!$C$53,$B577&lt;Input!$C$25),Input!$C$54,0)</f>
        <v>0</v>
      </c>
    </row>
    <row r="578" customFormat="false" ht="12.8" hidden="false" customHeight="false" outlineLevel="0" collapsed="false">
      <c r="A578" s="76" t="n">
        <v>574</v>
      </c>
      <c r="B578" s="77" t="n">
        <f aca="false">EOMONTH(Input!$C$7,A578)</f>
        <v>60387</v>
      </c>
      <c r="C578" s="76" t="n">
        <f aca="false">DATEDIF(Input!$C$23,$B578,"Y")</f>
        <v>87</v>
      </c>
      <c r="E578" s="78" t="n">
        <f aca="false">IF(AND($B578&gt;Input!$C$53,$B578&lt;Input!$C$25),Input!$C$54,0)</f>
        <v>0</v>
      </c>
    </row>
    <row r="579" customFormat="false" ht="12.8" hidden="false" customHeight="false" outlineLevel="0" collapsed="false">
      <c r="A579" s="76" t="n">
        <v>575</v>
      </c>
      <c r="B579" s="77" t="n">
        <f aca="false">EOMONTH(Input!$C$7,A579)</f>
        <v>60418</v>
      </c>
      <c r="C579" s="76" t="n">
        <f aca="false">DATEDIF(Input!$C$23,$B579,"Y")</f>
        <v>88</v>
      </c>
      <c r="E579" s="78" t="n">
        <f aca="false">IF(AND($B579&gt;Input!$C$53,$B579&lt;Input!$C$25),Input!$C$54,0)</f>
        <v>0</v>
      </c>
    </row>
    <row r="580" customFormat="false" ht="12.8" hidden="false" customHeight="false" outlineLevel="0" collapsed="false">
      <c r="A580" s="76" t="n">
        <v>576</v>
      </c>
      <c r="B580" s="77" t="n">
        <f aca="false">EOMONTH(Input!$C$7,A580)</f>
        <v>60448</v>
      </c>
      <c r="C580" s="76" t="n">
        <f aca="false">DATEDIF(Input!$C$23,$B580,"Y")</f>
        <v>88</v>
      </c>
      <c r="E580" s="78" t="n">
        <f aca="false">IF(AND($B580&gt;Input!$C$53,$B580&lt;Input!$C$25),Input!$C$54,0)</f>
        <v>0</v>
      </c>
    </row>
    <row r="581" customFormat="false" ht="12.8" hidden="false" customHeight="false" outlineLevel="0" collapsed="false">
      <c r="A581" s="76" t="n">
        <v>577</v>
      </c>
      <c r="B581" s="77" t="n">
        <f aca="false">EOMONTH(Input!$C$7,A581)</f>
        <v>60479</v>
      </c>
      <c r="C581" s="76" t="n">
        <f aca="false">DATEDIF(Input!$C$23,$B581,"Y")</f>
        <v>88</v>
      </c>
      <c r="E581" s="78" t="n">
        <f aca="false">IF(AND($B581&gt;Input!$C$53,$B581&lt;Input!$C$25),Input!$C$54,0)</f>
        <v>0</v>
      </c>
    </row>
    <row r="582" customFormat="false" ht="12.8" hidden="false" customHeight="false" outlineLevel="0" collapsed="false">
      <c r="A582" s="76" t="n">
        <v>578</v>
      </c>
      <c r="B582" s="77" t="n">
        <f aca="false">EOMONTH(Input!$C$7,A582)</f>
        <v>60510</v>
      </c>
      <c r="C582" s="76" t="n">
        <f aca="false">DATEDIF(Input!$C$23,$B582,"Y")</f>
        <v>88</v>
      </c>
      <c r="E582" s="78" t="n">
        <f aca="false">IF(AND($B582&gt;Input!$C$53,$B582&lt;Input!$C$25),Input!$C$54,0)</f>
        <v>0</v>
      </c>
    </row>
    <row r="583" customFormat="false" ht="12.8" hidden="false" customHeight="false" outlineLevel="0" collapsed="false">
      <c r="A583" s="76" t="n">
        <v>579</v>
      </c>
      <c r="B583" s="77" t="n">
        <f aca="false">EOMONTH(Input!$C$7,A583)</f>
        <v>60540</v>
      </c>
      <c r="C583" s="76" t="n">
        <f aca="false">DATEDIF(Input!$C$23,$B583,"Y")</f>
        <v>88</v>
      </c>
      <c r="E583" s="78" t="n">
        <f aca="false">IF(AND($B583&gt;Input!$C$53,$B583&lt;Input!$C$25),Input!$C$54,0)</f>
        <v>0</v>
      </c>
    </row>
    <row r="584" customFormat="false" ht="12.8" hidden="false" customHeight="false" outlineLevel="0" collapsed="false">
      <c r="A584" s="76" t="n">
        <v>580</v>
      </c>
      <c r="B584" s="77" t="n">
        <f aca="false">EOMONTH(Input!$C$7,A584)</f>
        <v>60571</v>
      </c>
      <c r="C584" s="76" t="n">
        <f aca="false">DATEDIF(Input!$C$23,$B584,"Y")</f>
        <v>88</v>
      </c>
      <c r="E584" s="78" t="n">
        <f aca="false">IF(AND($B584&gt;Input!$C$53,$B584&lt;Input!$C$25),Input!$C$54,0)</f>
        <v>0</v>
      </c>
    </row>
    <row r="585" customFormat="false" ht="12.8" hidden="false" customHeight="false" outlineLevel="0" collapsed="false">
      <c r="A585" s="76" t="n">
        <v>581</v>
      </c>
      <c r="B585" s="77" t="n">
        <f aca="false">EOMONTH(Input!$C$7,A585)</f>
        <v>60601</v>
      </c>
      <c r="C585" s="76" t="n">
        <f aca="false">DATEDIF(Input!$C$23,$B585,"Y")</f>
        <v>88</v>
      </c>
      <c r="E585" s="78" t="n">
        <f aca="false">IF(AND($B585&gt;Input!$C$53,$B585&lt;Input!$C$25),Input!$C$54,0)</f>
        <v>0</v>
      </c>
    </row>
    <row r="586" customFormat="false" ht="12.8" hidden="false" customHeight="false" outlineLevel="0" collapsed="false">
      <c r="A586" s="76" t="n">
        <v>582</v>
      </c>
      <c r="B586" s="77" t="n">
        <f aca="false">EOMONTH(Input!$C$7,A586)</f>
        <v>60632</v>
      </c>
      <c r="C586" s="76" t="n">
        <f aca="false">DATEDIF(Input!$C$23,$B586,"Y")</f>
        <v>88</v>
      </c>
      <c r="E586" s="78" t="n">
        <f aca="false">IF(AND($B586&gt;Input!$C$53,$B586&lt;Input!$C$25),Input!$C$54,0)</f>
        <v>0</v>
      </c>
    </row>
    <row r="587" customFormat="false" ht="12.8" hidden="false" customHeight="false" outlineLevel="0" collapsed="false">
      <c r="A587" s="76" t="n">
        <v>583</v>
      </c>
      <c r="B587" s="77" t="n">
        <f aca="false">EOMONTH(Input!$C$7,A587)</f>
        <v>60663</v>
      </c>
      <c r="C587" s="76" t="n">
        <f aca="false">DATEDIF(Input!$C$23,$B587,"Y")</f>
        <v>88</v>
      </c>
      <c r="E587" s="78" t="n">
        <f aca="false">IF(AND($B587&gt;Input!$C$53,$B587&lt;Input!$C$25),Input!$C$54,0)</f>
        <v>0</v>
      </c>
    </row>
    <row r="588" customFormat="false" ht="12.8" hidden="false" customHeight="false" outlineLevel="0" collapsed="false">
      <c r="A588" s="76" t="n">
        <v>584</v>
      </c>
      <c r="B588" s="77" t="n">
        <f aca="false">EOMONTH(Input!$C$7,A588)</f>
        <v>60691</v>
      </c>
      <c r="C588" s="76" t="n">
        <f aca="false">DATEDIF(Input!$C$23,$B588,"Y")</f>
        <v>88</v>
      </c>
      <c r="E588" s="78" t="n">
        <f aca="false">IF(AND($B588&gt;Input!$C$53,$B588&lt;Input!$C$25),Input!$C$54,0)</f>
        <v>0</v>
      </c>
    </row>
    <row r="589" customFormat="false" ht="12.8" hidden="false" customHeight="false" outlineLevel="0" collapsed="false">
      <c r="A589" s="76" t="n">
        <v>585</v>
      </c>
      <c r="B589" s="77" t="n">
        <f aca="false">EOMONTH(Input!$C$7,A589)</f>
        <v>60722</v>
      </c>
      <c r="C589" s="76" t="n">
        <f aca="false">DATEDIF(Input!$C$23,$B589,"Y")</f>
        <v>88</v>
      </c>
      <c r="E589" s="78" t="n">
        <f aca="false">IF(AND($B589&gt;Input!$C$53,$B589&lt;Input!$C$25),Input!$C$54,0)</f>
        <v>0</v>
      </c>
    </row>
    <row r="590" customFormat="false" ht="12.8" hidden="false" customHeight="false" outlineLevel="0" collapsed="false">
      <c r="A590" s="76" t="n">
        <v>586</v>
      </c>
      <c r="B590" s="77" t="n">
        <f aca="false">EOMONTH(Input!$C$7,A590)</f>
        <v>60752</v>
      </c>
      <c r="C590" s="76" t="n">
        <f aca="false">DATEDIF(Input!$C$23,$B590,"Y")</f>
        <v>88</v>
      </c>
      <c r="E590" s="78" t="n">
        <f aca="false">IF(AND($B590&gt;Input!$C$53,$B590&lt;Input!$C$25),Input!$C$54,0)</f>
        <v>0</v>
      </c>
    </row>
    <row r="591" customFormat="false" ht="12.8" hidden="false" customHeight="false" outlineLevel="0" collapsed="false">
      <c r="A591" s="76" t="n">
        <v>587</v>
      </c>
      <c r="B591" s="77" t="n">
        <f aca="false">EOMONTH(Input!$C$7,A591)</f>
        <v>60783</v>
      </c>
      <c r="C591" s="76" t="n">
        <f aca="false">DATEDIF(Input!$C$23,$B591,"Y")</f>
        <v>89</v>
      </c>
      <c r="E591" s="78" t="n">
        <f aca="false">IF(AND($B591&gt;Input!$C$53,$B591&lt;Input!$C$25),Input!$C$54,0)</f>
        <v>0</v>
      </c>
    </row>
    <row r="592" customFormat="false" ht="12.8" hidden="false" customHeight="false" outlineLevel="0" collapsed="false">
      <c r="A592" s="76" t="n">
        <v>588</v>
      </c>
      <c r="B592" s="77" t="n">
        <f aca="false">EOMONTH(Input!$C$7,A592)</f>
        <v>60813</v>
      </c>
      <c r="C592" s="76" t="n">
        <f aca="false">DATEDIF(Input!$C$23,$B592,"Y")</f>
        <v>89</v>
      </c>
      <c r="E592" s="78" t="n">
        <f aca="false">IF(AND($B592&gt;Input!$C$53,$B592&lt;Input!$C$25),Input!$C$54,0)</f>
        <v>0</v>
      </c>
    </row>
    <row r="593" customFormat="false" ht="12.8" hidden="false" customHeight="false" outlineLevel="0" collapsed="false">
      <c r="A593" s="76" t="n">
        <v>589</v>
      </c>
      <c r="B593" s="77" t="n">
        <f aca="false">EOMONTH(Input!$C$7,A593)</f>
        <v>60844</v>
      </c>
      <c r="C593" s="76" t="n">
        <f aca="false">DATEDIF(Input!$C$23,$B593,"Y")</f>
        <v>89</v>
      </c>
      <c r="E593" s="78" t="n">
        <f aca="false">IF(AND($B593&gt;Input!$C$53,$B593&lt;Input!$C$25),Input!$C$54,0)</f>
        <v>0</v>
      </c>
    </row>
    <row r="594" customFormat="false" ht="12.8" hidden="false" customHeight="false" outlineLevel="0" collapsed="false">
      <c r="A594" s="76" t="n">
        <v>590</v>
      </c>
      <c r="B594" s="77" t="n">
        <f aca="false">EOMONTH(Input!$C$7,A594)</f>
        <v>60875</v>
      </c>
      <c r="C594" s="76" t="n">
        <f aca="false">DATEDIF(Input!$C$23,$B594,"Y")</f>
        <v>89</v>
      </c>
      <c r="E594" s="78" t="n">
        <f aca="false">IF(AND($B594&gt;Input!$C$53,$B594&lt;Input!$C$25),Input!$C$54,0)</f>
        <v>0</v>
      </c>
    </row>
    <row r="595" customFormat="false" ht="12.8" hidden="false" customHeight="false" outlineLevel="0" collapsed="false">
      <c r="A595" s="76" t="n">
        <v>591</v>
      </c>
      <c r="B595" s="77" t="n">
        <f aca="false">EOMONTH(Input!$C$7,A595)</f>
        <v>60905</v>
      </c>
      <c r="C595" s="76" t="n">
        <f aca="false">DATEDIF(Input!$C$23,$B595,"Y")</f>
        <v>89</v>
      </c>
      <c r="E595" s="78" t="n">
        <f aca="false">IF(AND($B595&gt;Input!$C$53,$B595&lt;Input!$C$25),Input!$C$54,0)</f>
        <v>0</v>
      </c>
    </row>
    <row r="596" customFormat="false" ht="12.8" hidden="false" customHeight="false" outlineLevel="0" collapsed="false">
      <c r="A596" s="76" t="n">
        <v>592</v>
      </c>
      <c r="B596" s="77" t="n">
        <f aca="false">EOMONTH(Input!$C$7,A596)</f>
        <v>60936</v>
      </c>
      <c r="C596" s="76" t="n">
        <f aca="false">DATEDIF(Input!$C$23,$B596,"Y")</f>
        <v>89</v>
      </c>
      <c r="E596" s="78" t="n">
        <f aca="false">IF(AND($B596&gt;Input!$C$53,$B596&lt;Input!$C$25),Input!$C$54,0)</f>
        <v>0</v>
      </c>
    </row>
    <row r="597" customFormat="false" ht="12.8" hidden="false" customHeight="false" outlineLevel="0" collapsed="false">
      <c r="A597" s="76" t="n">
        <v>593</v>
      </c>
      <c r="B597" s="77" t="n">
        <f aca="false">EOMONTH(Input!$C$7,A597)</f>
        <v>60966</v>
      </c>
      <c r="C597" s="76" t="n">
        <f aca="false">DATEDIF(Input!$C$23,$B597,"Y")</f>
        <v>89</v>
      </c>
      <c r="E597" s="78" t="n">
        <f aca="false">IF(AND($B597&gt;Input!$C$53,$B597&lt;Input!$C$25),Input!$C$54,0)</f>
        <v>0</v>
      </c>
    </row>
    <row r="598" customFormat="false" ht="12.8" hidden="false" customHeight="false" outlineLevel="0" collapsed="false">
      <c r="A598" s="76" t="n">
        <v>594</v>
      </c>
      <c r="B598" s="77" t="n">
        <f aca="false">EOMONTH(Input!$C$7,A598)</f>
        <v>60997</v>
      </c>
      <c r="C598" s="76" t="n">
        <f aca="false">DATEDIF(Input!$C$23,$B598,"Y")</f>
        <v>89</v>
      </c>
      <c r="E598" s="78" t="n">
        <f aca="false">IF(AND($B598&gt;Input!$C$53,$B598&lt;Input!$C$25),Input!$C$54,0)</f>
        <v>0</v>
      </c>
    </row>
    <row r="599" customFormat="false" ht="12.8" hidden="false" customHeight="false" outlineLevel="0" collapsed="false">
      <c r="A599" s="76" t="n">
        <v>595</v>
      </c>
      <c r="B599" s="77" t="n">
        <f aca="false">EOMONTH(Input!$C$7,A599)</f>
        <v>61028</v>
      </c>
      <c r="C599" s="76" t="n">
        <f aca="false">DATEDIF(Input!$C$23,$B599,"Y")</f>
        <v>89</v>
      </c>
      <c r="E599" s="78" t="n">
        <f aca="false">IF(AND($B599&gt;Input!$C$53,$B599&lt;Input!$C$25),Input!$C$54,0)</f>
        <v>0</v>
      </c>
    </row>
    <row r="600" customFormat="false" ht="12.8" hidden="false" customHeight="false" outlineLevel="0" collapsed="false">
      <c r="A600" s="76" t="n">
        <v>596</v>
      </c>
      <c r="B600" s="77" t="n">
        <f aca="false">EOMONTH(Input!$C$7,A600)</f>
        <v>61056</v>
      </c>
      <c r="C600" s="76" t="n">
        <f aca="false">DATEDIF(Input!$C$23,$B600,"Y")</f>
        <v>89</v>
      </c>
      <c r="E600" s="78" t="n">
        <f aca="false">IF(AND($B600&gt;Input!$C$53,$B600&lt;Input!$C$25),Input!$C$54,0)</f>
        <v>0</v>
      </c>
    </row>
    <row r="601" customFormat="false" ht="12.8" hidden="false" customHeight="false" outlineLevel="0" collapsed="false">
      <c r="A601" s="76" t="n">
        <v>597</v>
      </c>
      <c r="B601" s="77" t="n">
        <f aca="false">EOMONTH(Input!$C$7,A601)</f>
        <v>61087</v>
      </c>
      <c r="C601" s="76" t="n">
        <f aca="false">DATEDIF(Input!$C$23,$B601,"Y")</f>
        <v>89</v>
      </c>
      <c r="E601" s="78" t="n">
        <f aca="false">IF(AND($B601&gt;Input!$C$53,$B601&lt;Input!$C$25),Input!$C$54,0)</f>
        <v>0</v>
      </c>
    </row>
    <row r="602" customFormat="false" ht="12.8" hidden="false" customHeight="false" outlineLevel="0" collapsed="false">
      <c r="A602" s="76" t="n">
        <v>598</v>
      </c>
      <c r="B602" s="77" t="n">
        <f aca="false">EOMONTH(Input!$C$7,A602)</f>
        <v>61117</v>
      </c>
      <c r="C602" s="76" t="n">
        <f aca="false">DATEDIF(Input!$C$23,$B602,"Y")</f>
        <v>89</v>
      </c>
      <c r="E602" s="78" t="n">
        <f aca="false">IF(AND($B602&gt;Input!$C$53,$B602&lt;Input!$C$25),Input!$C$54,0)</f>
        <v>0</v>
      </c>
    </row>
    <row r="603" customFormat="false" ht="12.8" hidden="false" customHeight="false" outlineLevel="0" collapsed="false">
      <c r="A603" s="76" t="n">
        <v>599</v>
      </c>
      <c r="B603" s="77" t="n">
        <f aca="false">EOMONTH(Input!$C$7,A603)</f>
        <v>61148</v>
      </c>
      <c r="C603" s="76" t="n">
        <f aca="false">DATEDIF(Input!$C$23,$B603,"Y")</f>
        <v>90</v>
      </c>
      <c r="E603" s="78" t="n">
        <f aca="false">IF(AND($B603&gt;Input!$C$53,$B603&lt;Input!$C$25),Input!$C$54,0)</f>
        <v>0</v>
      </c>
    </row>
    <row r="604" customFormat="false" ht="12.8" hidden="false" customHeight="false" outlineLevel="0" collapsed="false">
      <c r="A604" s="76" t="n">
        <v>600</v>
      </c>
      <c r="B604" s="77" t="n">
        <f aca="false">EOMONTH(Input!$C$7,A604)</f>
        <v>61178</v>
      </c>
      <c r="C604" s="76" t="n">
        <f aca="false">DATEDIF(Input!$C$23,$B604,"Y")</f>
        <v>90</v>
      </c>
      <c r="E604" s="78" t="n">
        <f aca="false">IF(AND($B604&gt;Input!$C$53,$B604&lt;Input!$C$25),Input!$C$54,0)</f>
        <v>0</v>
      </c>
    </row>
    <row r="605" customFormat="false" ht="12.8" hidden="false" customHeight="false" outlineLevel="0" collapsed="false">
      <c r="A605" s="76" t="n">
        <v>601</v>
      </c>
      <c r="B605" s="77" t="n">
        <f aca="false">EOMONTH(Input!$C$7,A605)</f>
        <v>61209</v>
      </c>
      <c r="C605" s="76" t="n">
        <f aca="false">DATEDIF(Input!$C$23,$B605,"Y")</f>
        <v>90</v>
      </c>
      <c r="E605" s="78" t="n">
        <f aca="false">IF(AND($B605&gt;Input!$C$53,$B605&lt;Input!$C$25),Input!$C$54,0)</f>
        <v>0</v>
      </c>
    </row>
    <row r="606" customFormat="false" ht="12.8" hidden="false" customHeight="false" outlineLevel="0" collapsed="false">
      <c r="A606" s="76" t="n">
        <v>602</v>
      </c>
      <c r="B606" s="77" t="n">
        <f aca="false">EOMONTH(Input!$C$7,A606)</f>
        <v>61240</v>
      </c>
      <c r="C606" s="76" t="n">
        <f aca="false">DATEDIF(Input!$C$23,$B606,"Y")</f>
        <v>90</v>
      </c>
      <c r="E606" s="78" t="n">
        <f aca="false">IF(AND($B606&gt;Input!$C$53,$B606&lt;Input!$C$25),Input!$C$54,0)</f>
        <v>0</v>
      </c>
    </row>
    <row r="607" customFormat="false" ht="12.8" hidden="false" customHeight="false" outlineLevel="0" collapsed="false">
      <c r="A607" s="76" t="n">
        <v>603</v>
      </c>
      <c r="B607" s="77" t="n">
        <f aca="false">EOMONTH(Input!$C$7,A607)</f>
        <v>61270</v>
      </c>
      <c r="C607" s="76" t="n">
        <f aca="false">DATEDIF(Input!$C$23,$B607,"Y")</f>
        <v>90</v>
      </c>
      <c r="E607" s="78" t="n">
        <f aca="false">IF(AND($B607&gt;Input!$C$53,$B607&lt;Input!$C$25),Input!$C$54,0)</f>
        <v>0</v>
      </c>
    </row>
    <row r="608" customFormat="false" ht="12.8" hidden="false" customHeight="false" outlineLevel="0" collapsed="false">
      <c r="A608" s="76" t="n">
        <v>604</v>
      </c>
      <c r="B608" s="77" t="n">
        <f aca="false">EOMONTH(Input!$C$7,A608)</f>
        <v>61301</v>
      </c>
      <c r="C608" s="76" t="n">
        <f aca="false">DATEDIF(Input!$C$23,$B608,"Y")</f>
        <v>90</v>
      </c>
      <c r="E608" s="78" t="n">
        <f aca="false">IF(AND($B608&gt;Input!$C$53,$B608&lt;Input!$C$25),Input!$C$54,0)</f>
        <v>0</v>
      </c>
    </row>
    <row r="609" customFormat="false" ht="12.8" hidden="false" customHeight="false" outlineLevel="0" collapsed="false">
      <c r="A609" s="76" t="n">
        <v>605</v>
      </c>
      <c r="B609" s="77" t="n">
        <f aca="false">EOMONTH(Input!$C$7,A609)</f>
        <v>61331</v>
      </c>
      <c r="C609" s="76" t="n">
        <f aca="false">DATEDIF(Input!$C$23,$B609,"Y")</f>
        <v>90</v>
      </c>
      <c r="E609" s="78" t="n">
        <f aca="false">IF(AND($B609&gt;Input!$C$53,$B609&lt;Input!$C$25),Input!$C$54,0)</f>
        <v>0</v>
      </c>
    </row>
    <row r="610" customFormat="false" ht="12.8" hidden="false" customHeight="false" outlineLevel="0" collapsed="false">
      <c r="A610" s="76" t="n">
        <v>606</v>
      </c>
      <c r="B610" s="77" t="n">
        <f aca="false">EOMONTH(Input!$C$7,A610)</f>
        <v>61362</v>
      </c>
      <c r="C610" s="76" t="n">
        <f aca="false">DATEDIF(Input!$C$23,$B610,"Y")</f>
        <v>90</v>
      </c>
      <c r="E610" s="78" t="n">
        <f aca="false">IF(AND($B610&gt;Input!$C$53,$B610&lt;Input!$C$25),Input!$C$54,0)</f>
        <v>0</v>
      </c>
    </row>
    <row r="611" customFormat="false" ht="12.8" hidden="false" customHeight="false" outlineLevel="0" collapsed="false">
      <c r="A611" s="76" t="n">
        <v>607</v>
      </c>
      <c r="B611" s="77" t="n">
        <f aca="false">EOMONTH(Input!$C$7,A611)</f>
        <v>61393</v>
      </c>
      <c r="C611" s="76" t="n">
        <f aca="false">DATEDIF(Input!$C$23,$B611,"Y")</f>
        <v>90</v>
      </c>
      <c r="E611" s="78" t="n">
        <f aca="false">IF(AND($B611&gt;Input!$C$53,$B611&lt;Input!$C$25),Input!$C$54,0)</f>
        <v>0</v>
      </c>
    </row>
    <row r="612" customFormat="false" ht="12.8" hidden="false" customHeight="false" outlineLevel="0" collapsed="false">
      <c r="A612" s="76" t="n">
        <v>608</v>
      </c>
      <c r="B612" s="77" t="n">
        <f aca="false">EOMONTH(Input!$C$7,A612)</f>
        <v>61422</v>
      </c>
      <c r="C612" s="76" t="n">
        <f aca="false">DATEDIF(Input!$C$23,$B612,"Y")</f>
        <v>90</v>
      </c>
      <c r="E612" s="78" t="n">
        <f aca="false">IF(AND($B612&gt;Input!$C$53,$B612&lt;Input!$C$25),Input!$C$54,0)</f>
        <v>0</v>
      </c>
    </row>
    <row r="613" customFormat="false" ht="12.8" hidden="false" customHeight="false" outlineLevel="0" collapsed="false">
      <c r="A613" s="76" t="n">
        <v>609</v>
      </c>
      <c r="B613" s="77" t="n">
        <f aca="false">EOMONTH(Input!$C$7,A613)</f>
        <v>61453</v>
      </c>
      <c r="C613" s="76" t="n">
        <f aca="false">DATEDIF(Input!$C$23,$B613,"Y")</f>
        <v>90</v>
      </c>
      <c r="E613" s="78" t="n">
        <f aca="false">IF(AND($B613&gt;Input!$C$53,$B613&lt;Input!$C$25),Input!$C$54,0)</f>
        <v>0</v>
      </c>
    </row>
    <row r="614" customFormat="false" ht="12.8" hidden="false" customHeight="false" outlineLevel="0" collapsed="false">
      <c r="A614" s="76" t="n">
        <v>610</v>
      </c>
      <c r="B614" s="77" t="n">
        <f aca="false">EOMONTH(Input!$C$7,A614)</f>
        <v>61483</v>
      </c>
      <c r="C614" s="76" t="n">
        <f aca="false">DATEDIF(Input!$C$23,$B614,"Y")</f>
        <v>90</v>
      </c>
      <c r="E614" s="78" t="n">
        <f aca="false">IF(AND($B614&gt;Input!$C$53,$B614&lt;Input!$C$25),Input!$C$54,0)</f>
        <v>0</v>
      </c>
    </row>
    <row r="615" customFormat="false" ht="12.8" hidden="false" customHeight="false" outlineLevel="0" collapsed="false">
      <c r="A615" s="76" t="n">
        <v>611</v>
      </c>
      <c r="B615" s="77" t="n">
        <f aca="false">EOMONTH(Input!$C$7,A615)</f>
        <v>61514</v>
      </c>
      <c r="C615" s="76" t="n">
        <f aca="false">DATEDIF(Input!$C$23,$B615,"Y")</f>
        <v>91</v>
      </c>
      <c r="E615" s="78" t="n">
        <f aca="false">IF(AND($B615&gt;Input!$C$53,$B615&lt;Input!$C$25),Input!$C$54,0)</f>
        <v>0</v>
      </c>
    </row>
    <row r="616" customFormat="false" ht="12.8" hidden="false" customHeight="false" outlineLevel="0" collapsed="false">
      <c r="A616" s="76" t="n">
        <v>612</v>
      </c>
      <c r="B616" s="77" t="n">
        <f aca="false">EOMONTH(Input!$C$7,A616)</f>
        <v>61544</v>
      </c>
      <c r="C616" s="76" t="n">
        <f aca="false">DATEDIF(Input!$C$23,$B616,"Y")</f>
        <v>91</v>
      </c>
      <c r="E616" s="78" t="n">
        <f aca="false">IF(AND($B616&gt;Input!$C$53,$B616&lt;Input!$C$25),Input!$C$54,0)</f>
        <v>0</v>
      </c>
    </row>
    <row r="617" customFormat="false" ht="12.8" hidden="false" customHeight="false" outlineLevel="0" collapsed="false">
      <c r="A617" s="76" t="n">
        <v>613</v>
      </c>
      <c r="B617" s="77" t="n">
        <f aca="false">EOMONTH(Input!$C$7,A617)</f>
        <v>61575</v>
      </c>
      <c r="C617" s="76" t="n">
        <f aca="false">DATEDIF(Input!$C$23,$B617,"Y")</f>
        <v>91</v>
      </c>
      <c r="E617" s="78" t="n">
        <f aca="false">IF(AND($B617&gt;Input!$C$53,$B617&lt;Input!$C$25),Input!$C$54,0)</f>
        <v>0</v>
      </c>
    </row>
    <row r="618" customFormat="false" ht="12.8" hidden="false" customHeight="false" outlineLevel="0" collapsed="false">
      <c r="A618" s="76" t="n">
        <v>614</v>
      </c>
      <c r="B618" s="77" t="n">
        <f aca="false">EOMONTH(Input!$C$7,A618)</f>
        <v>61606</v>
      </c>
      <c r="C618" s="76" t="n">
        <f aca="false">DATEDIF(Input!$C$23,$B618,"Y")</f>
        <v>91</v>
      </c>
      <c r="E618" s="78" t="n">
        <f aca="false">IF(AND($B618&gt;Input!$C$53,$B618&lt;Input!$C$25),Input!$C$54,0)</f>
        <v>0</v>
      </c>
    </row>
    <row r="619" customFormat="false" ht="12.8" hidden="false" customHeight="false" outlineLevel="0" collapsed="false">
      <c r="A619" s="76" t="n">
        <v>615</v>
      </c>
      <c r="B619" s="77" t="n">
        <f aca="false">EOMONTH(Input!$C$7,A619)</f>
        <v>61636</v>
      </c>
      <c r="C619" s="76" t="n">
        <f aca="false">DATEDIF(Input!$C$23,$B619,"Y")</f>
        <v>91</v>
      </c>
      <c r="E619" s="78" t="n">
        <f aca="false">IF(AND($B619&gt;Input!$C$53,$B619&lt;Input!$C$25),Input!$C$54,0)</f>
        <v>0</v>
      </c>
    </row>
    <row r="620" customFormat="false" ht="12.8" hidden="false" customHeight="false" outlineLevel="0" collapsed="false">
      <c r="A620" s="76" t="n">
        <v>616</v>
      </c>
      <c r="B620" s="77" t="n">
        <f aca="false">EOMONTH(Input!$C$7,A620)</f>
        <v>61667</v>
      </c>
      <c r="C620" s="76" t="n">
        <f aca="false">DATEDIF(Input!$C$23,$B620,"Y")</f>
        <v>91</v>
      </c>
      <c r="E620" s="78" t="n">
        <f aca="false">IF(AND($B620&gt;Input!$C$53,$B620&lt;Input!$C$25),Input!$C$54,0)</f>
        <v>0</v>
      </c>
    </row>
    <row r="621" customFormat="false" ht="12.8" hidden="false" customHeight="false" outlineLevel="0" collapsed="false">
      <c r="A621" s="76" t="n">
        <v>617</v>
      </c>
      <c r="B621" s="77" t="n">
        <f aca="false">EOMONTH(Input!$C$7,A621)</f>
        <v>61697</v>
      </c>
      <c r="C621" s="76" t="n">
        <f aca="false">DATEDIF(Input!$C$23,$B621,"Y")</f>
        <v>91</v>
      </c>
      <c r="E621" s="78" t="n">
        <f aca="false">IF(AND($B621&gt;Input!$C$53,$B621&lt;Input!$C$25),Input!$C$54,0)</f>
        <v>0</v>
      </c>
    </row>
    <row r="622" customFormat="false" ht="12.8" hidden="false" customHeight="false" outlineLevel="0" collapsed="false">
      <c r="A622" s="76" t="n">
        <v>618</v>
      </c>
      <c r="B622" s="77" t="n">
        <f aca="false">EOMONTH(Input!$C$7,A622)</f>
        <v>61728</v>
      </c>
      <c r="C622" s="76" t="n">
        <f aca="false">DATEDIF(Input!$C$23,$B622,"Y")</f>
        <v>91</v>
      </c>
      <c r="E622" s="78" t="n">
        <f aca="false">IF(AND($B622&gt;Input!$C$53,$B622&lt;Input!$C$25),Input!$C$54,0)</f>
        <v>0</v>
      </c>
    </row>
    <row r="623" customFormat="false" ht="12.8" hidden="false" customHeight="false" outlineLevel="0" collapsed="false">
      <c r="A623" s="76" t="n">
        <v>619</v>
      </c>
      <c r="B623" s="77" t="n">
        <f aca="false">EOMONTH(Input!$C$7,A623)</f>
        <v>61759</v>
      </c>
      <c r="C623" s="76" t="n">
        <f aca="false">DATEDIF(Input!$C$23,$B623,"Y")</f>
        <v>91</v>
      </c>
      <c r="E623" s="78" t="n">
        <f aca="false">IF(AND($B623&gt;Input!$C$53,$B623&lt;Input!$C$25),Input!$C$54,0)</f>
        <v>0</v>
      </c>
    </row>
    <row r="624" customFormat="false" ht="12.8" hidden="false" customHeight="false" outlineLevel="0" collapsed="false">
      <c r="A624" s="76" t="n">
        <v>620</v>
      </c>
      <c r="B624" s="77" t="n">
        <f aca="false">EOMONTH(Input!$C$7,A624)</f>
        <v>61787</v>
      </c>
      <c r="C624" s="76" t="n">
        <f aca="false">DATEDIF(Input!$C$23,$B624,"Y")</f>
        <v>91</v>
      </c>
      <c r="E624" s="78" t="n">
        <f aca="false">IF(AND($B624&gt;Input!$C$53,$B624&lt;Input!$C$25),Input!$C$54,0)</f>
        <v>0</v>
      </c>
    </row>
    <row r="625" customFormat="false" ht="12.8" hidden="false" customHeight="false" outlineLevel="0" collapsed="false">
      <c r="A625" s="76" t="n">
        <v>621</v>
      </c>
      <c r="B625" s="77" t="n">
        <f aca="false">EOMONTH(Input!$C$7,A625)</f>
        <v>61818</v>
      </c>
      <c r="C625" s="76" t="n">
        <f aca="false">DATEDIF(Input!$C$23,$B625,"Y")</f>
        <v>91</v>
      </c>
      <c r="E625" s="78" t="n">
        <f aca="false">IF(AND($B625&gt;Input!$C$53,$B625&lt;Input!$C$25),Input!$C$54,0)</f>
        <v>0</v>
      </c>
    </row>
    <row r="626" customFormat="false" ht="12.8" hidden="false" customHeight="false" outlineLevel="0" collapsed="false">
      <c r="A626" s="76" t="n">
        <v>622</v>
      </c>
      <c r="B626" s="77" t="n">
        <f aca="false">EOMONTH(Input!$C$7,A626)</f>
        <v>61848</v>
      </c>
      <c r="C626" s="76" t="n">
        <f aca="false">DATEDIF(Input!$C$23,$B626,"Y")</f>
        <v>91</v>
      </c>
      <c r="E626" s="78" t="n">
        <f aca="false">IF(AND($B626&gt;Input!$C$53,$B626&lt;Input!$C$25),Input!$C$54,0)</f>
        <v>0</v>
      </c>
    </row>
    <row r="627" customFormat="false" ht="12.8" hidden="false" customHeight="false" outlineLevel="0" collapsed="false">
      <c r="A627" s="76" t="n">
        <v>623</v>
      </c>
      <c r="B627" s="77" t="n">
        <f aca="false">EOMONTH(Input!$C$7,A627)</f>
        <v>61879</v>
      </c>
      <c r="C627" s="76" t="n">
        <f aca="false">DATEDIF(Input!$C$23,$B627,"Y")</f>
        <v>92</v>
      </c>
      <c r="E627" s="78" t="n">
        <f aca="false">IF(AND($B627&gt;Input!$C$53,$B627&lt;Input!$C$25),Input!$C$54,0)</f>
        <v>0</v>
      </c>
    </row>
    <row r="628" customFormat="false" ht="12.8" hidden="false" customHeight="false" outlineLevel="0" collapsed="false">
      <c r="A628" s="76" t="n">
        <v>624</v>
      </c>
      <c r="B628" s="77" t="n">
        <f aca="false">EOMONTH(Input!$C$7,A628)</f>
        <v>61909</v>
      </c>
      <c r="C628" s="76" t="n">
        <f aca="false">DATEDIF(Input!$C$23,$B628,"Y")</f>
        <v>92</v>
      </c>
      <c r="E628" s="78" t="n">
        <f aca="false">IF(AND($B628&gt;Input!$C$53,$B628&lt;Input!$C$25),Input!$C$54,0)</f>
        <v>0</v>
      </c>
    </row>
    <row r="629" customFormat="false" ht="12.8" hidden="false" customHeight="false" outlineLevel="0" collapsed="false">
      <c r="A629" s="76" t="n">
        <v>625</v>
      </c>
      <c r="B629" s="77" t="n">
        <f aca="false">EOMONTH(Input!$C$7,A629)</f>
        <v>61940</v>
      </c>
      <c r="C629" s="76" t="n">
        <f aca="false">DATEDIF(Input!$C$23,$B629,"Y")</f>
        <v>92</v>
      </c>
      <c r="E629" s="78" t="n">
        <f aca="false">IF(AND($B629&gt;Input!$C$53,$B629&lt;Input!$C$25),Input!$C$54,0)</f>
        <v>0</v>
      </c>
    </row>
    <row r="630" customFormat="false" ht="12.8" hidden="false" customHeight="false" outlineLevel="0" collapsed="false">
      <c r="A630" s="76" t="n">
        <v>626</v>
      </c>
      <c r="B630" s="77" t="n">
        <f aca="false">EOMONTH(Input!$C$7,A630)</f>
        <v>61971</v>
      </c>
      <c r="C630" s="76" t="n">
        <f aca="false">DATEDIF(Input!$C$23,$B630,"Y")</f>
        <v>92</v>
      </c>
      <c r="E630" s="78" t="n">
        <f aca="false">IF(AND($B630&gt;Input!$C$53,$B630&lt;Input!$C$25),Input!$C$54,0)</f>
        <v>0</v>
      </c>
    </row>
    <row r="631" customFormat="false" ht="12.8" hidden="false" customHeight="false" outlineLevel="0" collapsed="false">
      <c r="A631" s="76" t="n">
        <v>627</v>
      </c>
      <c r="B631" s="77" t="n">
        <f aca="false">EOMONTH(Input!$C$7,A631)</f>
        <v>62001</v>
      </c>
      <c r="C631" s="76" t="n">
        <f aca="false">DATEDIF(Input!$C$23,$B631,"Y")</f>
        <v>92</v>
      </c>
      <c r="E631" s="78" t="n">
        <f aca="false">IF(AND($B631&gt;Input!$C$53,$B631&lt;Input!$C$25),Input!$C$54,0)</f>
        <v>0</v>
      </c>
    </row>
    <row r="632" customFormat="false" ht="12.8" hidden="false" customHeight="false" outlineLevel="0" collapsed="false">
      <c r="A632" s="76" t="n">
        <v>628</v>
      </c>
      <c r="B632" s="77" t="n">
        <f aca="false">EOMONTH(Input!$C$7,A632)</f>
        <v>62032</v>
      </c>
      <c r="C632" s="76" t="n">
        <f aca="false">DATEDIF(Input!$C$23,$B632,"Y")</f>
        <v>92</v>
      </c>
      <c r="E632" s="78" t="n">
        <f aca="false">IF(AND($B632&gt;Input!$C$53,$B632&lt;Input!$C$25),Input!$C$54,0)</f>
        <v>0</v>
      </c>
    </row>
    <row r="633" customFormat="false" ht="12.8" hidden="false" customHeight="false" outlineLevel="0" collapsed="false">
      <c r="A633" s="76" t="n">
        <v>629</v>
      </c>
      <c r="B633" s="77" t="n">
        <f aca="false">EOMONTH(Input!$C$7,A633)</f>
        <v>62062</v>
      </c>
      <c r="C633" s="76" t="n">
        <f aca="false">DATEDIF(Input!$C$23,$B633,"Y")</f>
        <v>92</v>
      </c>
      <c r="E633" s="78" t="n">
        <f aca="false">IF(AND($B633&gt;Input!$C$53,$B633&lt;Input!$C$25),Input!$C$54,0)</f>
        <v>0</v>
      </c>
    </row>
    <row r="634" customFormat="false" ht="12.8" hidden="false" customHeight="false" outlineLevel="0" collapsed="false">
      <c r="A634" s="76" t="n">
        <v>630</v>
      </c>
      <c r="B634" s="77" t="n">
        <f aca="false">EOMONTH(Input!$C$7,A634)</f>
        <v>62093</v>
      </c>
      <c r="C634" s="76" t="n">
        <f aca="false">DATEDIF(Input!$C$23,$B634,"Y")</f>
        <v>92</v>
      </c>
      <c r="E634" s="78" t="n">
        <f aca="false">IF(AND($B634&gt;Input!$C$53,$B634&lt;Input!$C$25),Input!$C$54,0)</f>
        <v>0</v>
      </c>
    </row>
    <row r="635" customFormat="false" ht="12.8" hidden="false" customHeight="false" outlineLevel="0" collapsed="false">
      <c r="A635" s="76" t="n">
        <v>631</v>
      </c>
      <c r="B635" s="77" t="n">
        <f aca="false">EOMONTH(Input!$C$7,A635)</f>
        <v>62124</v>
      </c>
      <c r="C635" s="76" t="n">
        <f aca="false">DATEDIF(Input!$C$23,$B635,"Y")</f>
        <v>92</v>
      </c>
      <c r="E635" s="78" t="n">
        <f aca="false">IF(AND($B635&gt;Input!$C$53,$B635&lt;Input!$C$25),Input!$C$54,0)</f>
        <v>0</v>
      </c>
    </row>
    <row r="636" customFormat="false" ht="12.8" hidden="false" customHeight="false" outlineLevel="0" collapsed="false">
      <c r="A636" s="76" t="n">
        <v>632</v>
      </c>
      <c r="B636" s="77" t="n">
        <f aca="false">EOMONTH(Input!$C$7,A636)</f>
        <v>62152</v>
      </c>
      <c r="C636" s="76" t="n">
        <f aca="false">DATEDIF(Input!$C$23,$B636,"Y")</f>
        <v>92</v>
      </c>
      <c r="E636" s="78" t="n">
        <f aca="false">IF(AND($B636&gt;Input!$C$53,$B636&lt;Input!$C$25),Input!$C$54,0)</f>
        <v>0</v>
      </c>
    </row>
    <row r="637" customFormat="false" ht="12.8" hidden="false" customHeight="false" outlineLevel="0" collapsed="false">
      <c r="A637" s="76" t="n">
        <v>633</v>
      </c>
      <c r="B637" s="77" t="n">
        <f aca="false">EOMONTH(Input!$C$7,A637)</f>
        <v>62183</v>
      </c>
      <c r="C637" s="76" t="n">
        <f aca="false">DATEDIF(Input!$C$23,$B637,"Y")</f>
        <v>92</v>
      </c>
      <c r="E637" s="78" t="n">
        <f aca="false">IF(AND($B637&gt;Input!$C$53,$B637&lt;Input!$C$25),Input!$C$54,0)</f>
        <v>0</v>
      </c>
    </row>
    <row r="638" customFormat="false" ht="12.8" hidden="false" customHeight="false" outlineLevel="0" collapsed="false">
      <c r="A638" s="76" t="n">
        <v>634</v>
      </c>
      <c r="B638" s="77" t="n">
        <f aca="false">EOMONTH(Input!$C$7,A638)</f>
        <v>62213</v>
      </c>
      <c r="C638" s="76" t="n">
        <f aca="false">DATEDIF(Input!$C$23,$B638,"Y")</f>
        <v>92</v>
      </c>
      <c r="E638" s="78" t="n">
        <f aca="false">IF(AND($B638&gt;Input!$C$53,$B638&lt;Input!$C$25),Input!$C$54,0)</f>
        <v>0</v>
      </c>
    </row>
    <row r="639" customFormat="false" ht="12.8" hidden="false" customHeight="false" outlineLevel="0" collapsed="false">
      <c r="A639" s="76" t="n">
        <v>635</v>
      </c>
      <c r="B639" s="77" t="n">
        <f aca="false">EOMONTH(Input!$C$7,A639)</f>
        <v>62244</v>
      </c>
      <c r="C639" s="76" t="n">
        <f aca="false">DATEDIF(Input!$C$23,$B639,"Y")</f>
        <v>93</v>
      </c>
      <c r="E639" s="78" t="n">
        <f aca="false">IF(AND($B639&gt;Input!$C$53,$B639&lt;Input!$C$25),Input!$C$54,0)</f>
        <v>0</v>
      </c>
    </row>
    <row r="640" customFormat="false" ht="12.8" hidden="false" customHeight="false" outlineLevel="0" collapsed="false">
      <c r="A640" s="76" t="n">
        <v>636</v>
      </c>
      <c r="B640" s="77" t="n">
        <f aca="false">EOMONTH(Input!$C$7,A640)</f>
        <v>62274</v>
      </c>
      <c r="C640" s="76" t="n">
        <f aca="false">DATEDIF(Input!$C$23,$B640,"Y")</f>
        <v>93</v>
      </c>
      <c r="E640" s="78" t="n">
        <f aca="false">IF(AND($B640&gt;Input!$C$53,$B640&lt;Input!$C$25),Input!$C$54,0)</f>
        <v>0</v>
      </c>
    </row>
    <row r="641" customFormat="false" ht="12.8" hidden="false" customHeight="false" outlineLevel="0" collapsed="false">
      <c r="A641" s="76" t="n">
        <v>637</v>
      </c>
      <c r="B641" s="77" t="n">
        <f aca="false">EOMONTH(Input!$C$7,A641)</f>
        <v>62305</v>
      </c>
      <c r="C641" s="76" t="n">
        <f aca="false">DATEDIF(Input!$C$23,$B641,"Y")</f>
        <v>93</v>
      </c>
      <c r="E641" s="78" t="n">
        <f aca="false">IF(AND($B641&gt;Input!$C$53,$B641&lt;Input!$C$25),Input!$C$54,0)</f>
        <v>0</v>
      </c>
    </row>
    <row r="642" customFormat="false" ht="12.8" hidden="false" customHeight="false" outlineLevel="0" collapsed="false">
      <c r="A642" s="76" t="n">
        <v>638</v>
      </c>
      <c r="B642" s="77" t="n">
        <f aca="false">EOMONTH(Input!$C$7,A642)</f>
        <v>62336</v>
      </c>
      <c r="C642" s="76" t="n">
        <f aca="false">DATEDIF(Input!$C$23,$B642,"Y")</f>
        <v>93</v>
      </c>
      <c r="E642" s="78" t="n">
        <f aca="false">IF(AND($B642&gt;Input!$C$53,$B642&lt;Input!$C$25),Input!$C$54,0)</f>
        <v>0</v>
      </c>
    </row>
    <row r="643" customFormat="false" ht="12.8" hidden="false" customHeight="false" outlineLevel="0" collapsed="false">
      <c r="A643" s="76" t="n">
        <v>639</v>
      </c>
      <c r="B643" s="77" t="n">
        <f aca="false">EOMONTH(Input!$C$7,A643)</f>
        <v>62366</v>
      </c>
      <c r="C643" s="76" t="n">
        <f aca="false">DATEDIF(Input!$C$23,$B643,"Y")</f>
        <v>93</v>
      </c>
      <c r="E643" s="78" t="n">
        <f aca="false">IF(AND($B643&gt;Input!$C$53,$B643&lt;Input!$C$25),Input!$C$54,0)</f>
        <v>0</v>
      </c>
    </row>
    <row r="644" customFormat="false" ht="12.8" hidden="false" customHeight="false" outlineLevel="0" collapsed="false">
      <c r="A644" s="76" t="n">
        <v>640</v>
      </c>
      <c r="B644" s="77" t="n">
        <f aca="false">EOMONTH(Input!$C$7,A644)</f>
        <v>62397</v>
      </c>
      <c r="C644" s="76" t="n">
        <f aca="false">DATEDIF(Input!$C$23,$B644,"Y")</f>
        <v>93</v>
      </c>
      <c r="E644" s="78" t="n">
        <f aca="false">IF(AND($B644&gt;Input!$C$53,$B644&lt;Input!$C$25),Input!$C$54,0)</f>
        <v>0</v>
      </c>
    </row>
    <row r="645" customFormat="false" ht="12.8" hidden="false" customHeight="false" outlineLevel="0" collapsed="false">
      <c r="A645" s="76" t="n">
        <v>641</v>
      </c>
      <c r="B645" s="77" t="n">
        <f aca="false">EOMONTH(Input!$C$7,A645)</f>
        <v>62427</v>
      </c>
      <c r="C645" s="76" t="n">
        <f aca="false">DATEDIF(Input!$C$23,$B645,"Y")</f>
        <v>93</v>
      </c>
      <c r="E645" s="78" t="n">
        <f aca="false">IF(AND($B645&gt;Input!$C$53,$B645&lt;Input!$C$25),Input!$C$54,0)</f>
        <v>0</v>
      </c>
    </row>
    <row r="646" customFormat="false" ht="12.8" hidden="false" customHeight="false" outlineLevel="0" collapsed="false">
      <c r="A646" s="76" t="n">
        <v>642</v>
      </c>
      <c r="B646" s="77" t="n">
        <f aca="false">EOMONTH(Input!$C$7,A646)</f>
        <v>62458</v>
      </c>
      <c r="C646" s="76" t="n">
        <f aca="false">DATEDIF(Input!$C$23,$B646,"Y")</f>
        <v>93</v>
      </c>
      <c r="E646" s="78" t="n">
        <f aca="false">IF(AND($B646&gt;Input!$C$53,$B646&lt;Input!$C$25),Input!$C$54,0)</f>
        <v>0</v>
      </c>
    </row>
    <row r="647" customFormat="false" ht="12.8" hidden="false" customHeight="false" outlineLevel="0" collapsed="false">
      <c r="A647" s="76" t="n">
        <v>643</v>
      </c>
      <c r="B647" s="77" t="n">
        <f aca="false">EOMONTH(Input!$C$7,A647)</f>
        <v>62489</v>
      </c>
      <c r="C647" s="76" t="n">
        <f aca="false">DATEDIF(Input!$C$23,$B647,"Y")</f>
        <v>93</v>
      </c>
      <c r="E647" s="78" t="n">
        <f aca="false">IF(AND($B647&gt;Input!$C$53,$B647&lt;Input!$C$25),Input!$C$54,0)</f>
        <v>0</v>
      </c>
    </row>
    <row r="648" customFormat="false" ht="12.8" hidden="false" customHeight="false" outlineLevel="0" collapsed="false">
      <c r="A648" s="76" t="n">
        <v>644</v>
      </c>
      <c r="B648" s="77" t="n">
        <f aca="false">EOMONTH(Input!$C$7,A648)</f>
        <v>62517</v>
      </c>
      <c r="C648" s="76" t="n">
        <f aca="false">DATEDIF(Input!$C$23,$B648,"Y")</f>
        <v>93</v>
      </c>
      <c r="E648" s="78" t="n">
        <f aca="false">IF(AND($B648&gt;Input!$C$53,$B648&lt;Input!$C$25),Input!$C$54,0)</f>
        <v>0</v>
      </c>
    </row>
    <row r="649" customFormat="false" ht="12.8" hidden="false" customHeight="false" outlineLevel="0" collapsed="false">
      <c r="A649" s="76" t="n">
        <v>645</v>
      </c>
      <c r="B649" s="77" t="n">
        <f aca="false">EOMONTH(Input!$C$7,A649)</f>
        <v>62548</v>
      </c>
      <c r="C649" s="76" t="n">
        <f aca="false">DATEDIF(Input!$C$23,$B649,"Y")</f>
        <v>93</v>
      </c>
      <c r="E649" s="78" t="n">
        <f aca="false">IF(AND($B649&gt;Input!$C$53,$B649&lt;Input!$C$25),Input!$C$54,0)</f>
        <v>0</v>
      </c>
    </row>
    <row r="650" customFormat="false" ht="12.8" hidden="false" customHeight="false" outlineLevel="0" collapsed="false">
      <c r="A650" s="76" t="n">
        <v>646</v>
      </c>
      <c r="B650" s="77" t="n">
        <f aca="false">EOMONTH(Input!$C$7,A650)</f>
        <v>62578</v>
      </c>
      <c r="C650" s="76" t="n">
        <f aca="false">DATEDIF(Input!$C$23,$B650,"Y")</f>
        <v>93</v>
      </c>
      <c r="E650" s="78" t="n">
        <f aca="false">IF(AND($B650&gt;Input!$C$53,$B650&lt;Input!$C$25),Input!$C$54,0)</f>
        <v>0</v>
      </c>
    </row>
    <row r="651" customFormat="false" ht="12.8" hidden="false" customHeight="false" outlineLevel="0" collapsed="false">
      <c r="A651" s="76" t="n">
        <v>647</v>
      </c>
      <c r="B651" s="77" t="n">
        <f aca="false">EOMONTH(Input!$C$7,A651)</f>
        <v>62609</v>
      </c>
      <c r="C651" s="76" t="n">
        <f aca="false">DATEDIF(Input!$C$23,$B651,"Y")</f>
        <v>94</v>
      </c>
      <c r="E651" s="78" t="n">
        <f aca="false">IF(AND($B651&gt;Input!$C$53,$B651&lt;Input!$C$25),Input!$C$54,0)</f>
        <v>0</v>
      </c>
    </row>
    <row r="652" customFormat="false" ht="12.8" hidden="false" customHeight="false" outlineLevel="0" collapsed="false">
      <c r="A652" s="76" t="n">
        <v>648</v>
      </c>
      <c r="B652" s="77" t="n">
        <f aca="false">EOMONTH(Input!$C$7,A652)</f>
        <v>62639</v>
      </c>
      <c r="C652" s="76" t="n">
        <f aca="false">DATEDIF(Input!$C$23,$B652,"Y")</f>
        <v>94</v>
      </c>
      <c r="E652" s="78" t="n">
        <f aca="false">IF(AND($B652&gt;Input!$C$53,$B652&lt;Input!$C$25),Input!$C$54,0)</f>
        <v>0</v>
      </c>
    </row>
    <row r="653" customFormat="false" ht="12.8" hidden="false" customHeight="false" outlineLevel="0" collapsed="false">
      <c r="A653" s="76" t="n">
        <v>649</v>
      </c>
      <c r="B653" s="77" t="n">
        <f aca="false">EOMONTH(Input!$C$7,A653)</f>
        <v>62670</v>
      </c>
      <c r="C653" s="76" t="n">
        <f aca="false">DATEDIF(Input!$C$23,$B653,"Y")</f>
        <v>94</v>
      </c>
      <c r="E653" s="78" t="n">
        <f aca="false">IF(AND($B653&gt;Input!$C$53,$B653&lt;Input!$C$25),Input!$C$54,0)</f>
        <v>0</v>
      </c>
    </row>
    <row r="654" customFormat="false" ht="12.8" hidden="false" customHeight="false" outlineLevel="0" collapsed="false">
      <c r="A654" s="76" t="n">
        <v>650</v>
      </c>
      <c r="B654" s="77" t="n">
        <f aca="false">EOMONTH(Input!$C$7,A654)</f>
        <v>62701</v>
      </c>
      <c r="C654" s="76" t="n">
        <f aca="false">DATEDIF(Input!$C$23,$B654,"Y")</f>
        <v>94</v>
      </c>
      <c r="E654" s="78" t="n">
        <f aca="false">IF(AND($B654&gt;Input!$C$53,$B654&lt;Input!$C$25),Input!$C$54,0)</f>
        <v>0</v>
      </c>
    </row>
    <row r="655" customFormat="false" ht="12.8" hidden="false" customHeight="false" outlineLevel="0" collapsed="false">
      <c r="A655" s="76" t="n">
        <v>651</v>
      </c>
      <c r="B655" s="77" t="n">
        <f aca="false">EOMONTH(Input!$C$7,A655)</f>
        <v>62731</v>
      </c>
      <c r="C655" s="76" t="n">
        <f aca="false">DATEDIF(Input!$C$23,$B655,"Y")</f>
        <v>94</v>
      </c>
      <c r="E655" s="78" t="n">
        <f aca="false">IF(AND($B655&gt;Input!$C$53,$B655&lt;Input!$C$25),Input!$C$54,0)</f>
        <v>0</v>
      </c>
    </row>
    <row r="656" customFormat="false" ht="12.8" hidden="false" customHeight="false" outlineLevel="0" collapsed="false">
      <c r="A656" s="76" t="n">
        <v>652</v>
      </c>
      <c r="B656" s="77" t="n">
        <f aca="false">EOMONTH(Input!$C$7,A656)</f>
        <v>62762</v>
      </c>
      <c r="C656" s="76" t="n">
        <f aca="false">DATEDIF(Input!$C$23,$B656,"Y")</f>
        <v>94</v>
      </c>
      <c r="E656" s="78" t="n">
        <f aca="false">IF(AND($B656&gt;Input!$C$53,$B656&lt;Input!$C$25),Input!$C$54,0)</f>
        <v>0</v>
      </c>
    </row>
    <row r="657" customFormat="false" ht="12.8" hidden="false" customHeight="false" outlineLevel="0" collapsed="false">
      <c r="A657" s="76" t="n">
        <v>653</v>
      </c>
      <c r="B657" s="77" t="n">
        <f aca="false">EOMONTH(Input!$C$7,A657)</f>
        <v>62792</v>
      </c>
      <c r="C657" s="76" t="n">
        <f aca="false">DATEDIF(Input!$C$23,$B657,"Y")</f>
        <v>94</v>
      </c>
      <c r="E657" s="78" t="n">
        <f aca="false">IF(AND($B657&gt;Input!$C$53,$B657&lt;Input!$C$25),Input!$C$54,0)</f>
        <v>0</v>
      </c>
    </row>
    <row r="658" customFormat="false" ht="12.8" hidden="false" customHeight="false" outlineLevel="0" collapsed="false">
      <c r="A658" s="76" t="n">
        <v>654</v>
      </c>
      <c r="B658" s="77" t="n">
        <f aca="false">EOMONTH(Input!$C$7,A658)</f>
        <v>62823</v>
      </c>
      <c r="C658" s="76" t="n">
        <f aca="false">DATEDIF(Input!$C$23,$B658,"Y")</f>
        <v>94</v>
      </c>
      <c r="E658" s="78" t="n">
        <f aca="false">IF(AND($B658&gt;Input!$C$53,$B658&lt;Input!$C$25),Input!$C$54,0)</f>
        <v>0</v>
      </c>
    </row>
    <row r="659" customFormat="false" ht="12.8" hidden="false" customHeight="false" outlineLevel="0" collapsed="false">
      <c r="A659" s="76" t="n">
        <v>655</v>
      </c>
      <c r="B659" s="77" t="n">
        <f aca="false">EOMONTH(Input!$C$7,A659)</f>
        <v>62854</v>
      </c>
      <c r="C659" s="76" t="n">
        <f aca="false">DATEDIF(Input!$C$23,$B659,"Y")</f>
        <v>94</v>
      </c>
      <c r="E659" s="78" t="n">
        <f aca="false">IF(AND($B659&gt;Input!$C$53,$B659&lt;Input!$C$25),Input!$C$54,0)</f>
        <v>0</v>
      </c>
    </row>
    <row r="660" customFormat="false" ht="12.8" hidden="false" customHeight="false" outlineLevel="0" collapsed="false">
      <c r="A660" s="76" t="n">
        <v>656</v>
      </c>
      <c r="B660" s="77" t="n">
        <f aca="false">EOMONTH(Input!$C$7,A660)</f>
        <v>62883</v>
      </c>
      <c r="C660" s="76" t="n">
        <f aca="false">DATEDIF(Input!$C$23,$B660,"Y")</f>
        <v>94</v>
      </c>
      <c r="E660" s="78" t="n">
        <f aca="false">IF(AND($B660&gt;Input!$C$53,$B660&lt;Input!$C$25),Input!$C$54,0)</f>
        <v>0</v>
      </c>
    </row>
    <row r="661" customFormat="false" ht="12.8" hidden="false" customHeight="false" outlineLevel="0" collapsed="false">
      <c r="A661" s="76" t="n">
        <v>657</v>
      </c>
      <c r="B661" s="77" t="n">
        <f aca="false">EOMONTH(Input!$C$7,A661)</f>
        <v>62914</v>
      </c>
      <c r="C661" s="76" t="n">
        <f aca="false">DATEDIF(Input!$C$23,$B661,"Y")</f>
        <v>94</v>
      </c>
      <c r="E661" s="78" t="n">
        <f aca="false">IF(AND($B661&gt;Input!$C$53,$B661&lt;Input!$C$25),Input!$C$54,0)</f>
        <v>0</v>
      </c>
    </row>
    <row r="662" customFormat="false" ht="12.8" hidden="false" customHeight="false" outlineLevel="0" collapsed="false">
      <c r="A662" s="76" t="n">
        <v>658</v>
      </c>
      <c r="B662" s="77" t="n">
        <f aca="false">EOMONTH(Input!$C$7,A662)</f>
        <v>62944</v>
      </c>
      <c r="C662" s="76" t="n">
        <f aca="false">DATEDIF(Input!$C$23,$B662,"Y")</f>
        <v>94</v>
      </c>
      <c r="E662" s="78" t="n">
        <f aca="false">IF(AND($B662&gt;Input!$C$53,$B662&lt;Input!$C$25),Input!$C$54,0)</f>
        <v>0</v>
      </c>
    </row>
    <row r="663" customFormat="false" ht="12.8" hidden="false" customHeight="false" outlineLevel="0" collapsed="false">
      <c r="A663" s="76" t="n">
        <v>659</v>
      </c>
      <c r="B663" s="77" t="n">
        <f aca="false">EOMONTH(Input!$C$7,A663)</f>
        <v>62975</v>
      </c>
      <c r="C663" s="76" t="n">
        <f aca="false">DATEDIF(Input!$C$23,$B663,"Y")</f>
        <v>95</v>
      </c>
      <c r="E663" s="78" t="n">
        <f aca="false">IF(AND($B663&gt;Input!$C$53,$B663&lt;Input!$C$25),Input!$C$54,0)</f>
        <v>0</v>
      </c>
    </row>
    <row r="664" customFormat="false" ht="12.8" hidden="false" customHeight="false" outlineLevel="0" collapsed="false">
      <c r="A664" s="76" t="n">
        <v>660</v>
      </c>
      <c r="B664" s="77" t="n">
        <f aca="false">EOMONTH(Input!$C$7,A664)</f>
        <v>63005</v>
      </c>
      <c r="C664" s="76" t="n">
        <f aca="false">DATEDIF(Input!$C$23,$B664,"Y")</f>
        <v>95</v>
      </c>
      <c r="E664" s="78" t="n">
        <f aca="false">IF(AND($B664&gt;Input!$C$53,$B664&lt;Input!$C$25),Input!$C$54,0)</f>
        <v>0</v>
      </c>
    </row>
    <row r="665" customFormat="false" ht="12.8" hidden="false" customHeight="false" outlineLevel="0" collapsed="false">
      <c r="A665" s="76" t="n">
        <v>661</v>
      </c>
      <c r="B665" s="77" t="n">
        <f aca="false">EOMONTH(Input!$C$7,A665)</f>
        <v>63036</v>
      </c>
      <c r="C665" s="76" t="n">
        <f aca="false">DATEDIF(Input!$C$23,$B665,"Y")</f>
        <v>95</v>
      </c>
      <c r="E665" s="78" t="n">
        <f aca="false">IF(AND($B665&gt;Input!$C$53,$B665&lt;Input!$C$25),Input!$C$54,0)</f>
        <v>0</v>
      </c>
    </row>
    <row r="666" customFormat="false" ht="12.8" hidden="false" customHeight="false" outlineLevel="0" collapsed="false">
      <c r="A666" s="76" t="n">
        <v>662</v>
      </c>
      <c r="B666" s="77" t="n">
        <f aca="false">EOMONTH(Input!$C$7,A666)</f>
        <v>63067</v>
      </c>
      <c r="C666" s="76" t="n">
        <f aca="false">DATEDIF(Input!$C$23,$B666,"Y")</f>
        <v>95</v>
      </c>
      <c r="E666" s="78" t="n">
        <f aca="false">IF(AND($B666&gt;Input!$C$53,$B666&lt;Input!$C$25),Input!$C$54,0)</f>
        <v>0</v>
      </c>
    </row>
    <row r="667" customFormat="false" ht="12.8" hidden="false" customHeight="false" outlineLevel="0" collapsed="false">
      <c r="A667" s="76" t="n">
        <v>663</v>
      </c>
      <c r="B667" s="77" t="n">
        <f aca="false">EOMONTH(Input!$C$7,A667)</f>
        <v>63097</v>
      </c>
      <c r="C667" s="76" t="n">
        <f aca="false">DATEDIF(Input!$C$23,$B667,"Y")</f>
        <v>95</v>
      </c>
      <c r="E667" s="78" t="n">
        <f aca="false">IF(AND($B667&gt;Input!$C$53,$B667&lt;Input!$C$25),Input!$C$54,0)</f>
        <v>0</v>
      </c>
    </row>
    <row r="668" customFormat="false" ht="12.8" hidden="false" customHeight="false" outlineLevel="0" collapsed="false">
      <c r="A668" s="76" t="n">
        <v>664</v>
      </c>
      <c r="B668" s="77" t="n">
        <f aca="false">EOMONTH(Input!$C$7,A668)</f>
        <v>63128</v>
      </c>
      <c r="C668" s="76" t="n">
        <f aca="false">DATEDIF(Input!$C$23,$B668,"Y")</f>
        <v>95</v>
      </c>
      <c r="E668" s="78" t="n">
        <f aca="false">IF(AND($B668&gt;Input!$C$53,$B668&lt;Input!$C$25),Input!$C$54,0)</f>
        <v>0</v>
      </c>
    </row>
    <row r="669" customFormat="false" ht="12.8" hidden="false" customHeight="false" outlineLevel="0" collapsed="false">
      <c r="A669" s="76" t="n">
        <v>665</v>
      </c>
      <c r="B669" s="77" t="n">
        <f aca="false">EOMONTH(Input!$C$7,A669)</f>
        <v>63158</v>
      </c>
      <c r="C669" s="76" t="n">
        <f aca="false">DATEDIF(Input!$C$23,$B669,"Y")</f>
        <v>95</v>
      </c>
      <c r="E669" s="78" t="n">
        <f aca="false">IF(AND($B669&gt;Input!$C$53,$B669&lt;Input!$C$25),Input!$C$54,0)</f>
        <v>0</v>
      </c>
    </row>
    <row r="670" customFormat="false" ht="12.8" hidden="false" customHeight="false" outlineLevel="0" collapsed="false">
      <c r="A670" s="76" t="n">
        <v>666</v>
      </c>
      <c r="B670" s="77" t="n">
        <f aca="false">EOMONTH(Input!$C$7,A670)</f>
        <v>63189</v>
      </c>
      <c r="C670" s="76" t="n">
        <f aca="false">DATEDIF(Input!$C$23,$B670,"Y")</f>
        <v>95</v>
      </c>
      <c r="E670" s="78" t="n">
        <f aca="false">IF(AND($B670&gt;Input!$C$53,$B670&lt;Input!$C$25),Input!$C$54,0)</f>
        <v>0</v>
      </c>
    </row>
    <row r="671" customFormat="false" ht="12.8" hidden="false" customHeight="false" outlineLevel="0" collapsed="false">
      <c r="A671" s="76" t="n">
        <v>667</v>
      </c>
      <c r="B671" s="77" t="n">
        <f aca="false">EOMONTH(Input!$C$7,A671)</f>
        <v>63220</v>
      </c>
      <c r="C671" s="76" t="n">
        <f aca="false">DATEDIF(Input!$C$23,$B671,"Y")</f>
        <v>95</v>
      </c>
      <c r="E671" s="78" t="n">
        <f aca="false">IF(AND($B671&gt;Input!$C$53,$B671&lt;Input!$C$25),Input!$C$54,0)</f>
        <v>0</v>
      </c>
    </row>
    <row r="672" customFormat="false" ht="12.8" hidden="false" customHeight="false" outlineLevel="0" collapsed="false">
      <c r="A672" s="76" t="n">
        <v>668</v>
      </c>
      <c r="B672" s="77" t="n">
        <f aca="false">EOMONTH(Input!$C$7,A672)</f>
        <v>63248</v>
      </c>
      <c r="C672" s="76" t="n">
        <f aca="false">DATEDIF(Input!$C$23,$B672,"Y")</f>
        <v>95</v>
      </c>
      <c r="E672" s="78" t="n">
        <f aca="false">IF(AND($B672&gt;Input!$C$53,$B672&lt;Input!$C$25),Input!$C$54,0)</f>
        <v>0</v>
      </c>
    </row>
    <row r="673" customFormat="false" ht="12.8" hidden="false" customHeight="false" outlineLevel="0" collapsed="false">
      <c r="A673" s="76" t="n">
        <v>669</v>
      </c>
      <c r="B673" s="77" t="n">
        <f aca="false">EOMONTH(Input!$C$7,A673)</f>
        <v>63279</v>
      </c>
      <c r="C673" s="76" t="n">
        <f aca="false">DATEDIF(Input!$C$23,$B673,"Y")</f>
        <v>95</v>
      </c>
      <c r="E673" s="78" t="n">
        <f aca="false">IF(AND($B673&gt;Input!$C$53,$B673&lt;Input!$C$25),Input!$C$54,0)</f>
        <v>0</v>
      </c>
    </row>
    <row r="674" customFormat="false" ht="12.8" hidden="false" customHeight="false" outlineLevel="0" collapsed="false">
      <c r="A674" s="76" t="n">
        <v>670</v>
      </c>
      <c r="B674" s="77" t="n">
        <f aca="false">EOMONTH(Input!$C$7,A674)</f>
        <v>63309</v>
      </c>
      <c r="C674" s="76" t="n">
        <f aca="false">DATEDIF(Input!$C$23,$B674,"Y")</f>
        <v>95</v>
      </c>
      <c r="E674" s="78" t="n">
        <f aca="false">IF(AND($B674&gt;Input!$C$53,$B674&lt;Input!$C$25),Input!$C$54,0)</f>
        <v>0</v>
      </c>
    </row>
    <row r="675" customFormat="false" ht="12.8" hidden="false" customHeight="false" outlineLevel="0" collapsed="false">
      <c r="A675" s="76" t="n">
        <v>671</v>
      </c>
      <c r="B675" s="77" t="n">
        <f aca="false">EOMONTH(Input!$C$7,A675)</f>
        <v>63340</v>
      </c>
      <c r="C675" s="76" t="n">
        <f aca="false">DATEDIF(Input!$C$23,$B675,"Y")</f>
        <v>96</v>
      </c>
      <c r="E675" s="78" t="n">
        <f aca="false">IF(AND($B675&gt;Input!$C$53,$B675&lt;Input!$C$25),Input!$C$54,0)</f>
        <v>0</v>
      </c>
    </row>
    <row r="676" customFormat="false" ht="12.8" hidden="false" customHeight="false" outlineLevel="0" collapsed="false">
      <c r="A676" s="76" t="n">
        <v>672</v>
      </c>
      <c r="B676" s="77" t="n">
        <f aca="false">EOMONTH(Input!$C$7,A676)</f>
        <v>63370</v>
      </c>
      <c r="C676" s="76" t="n">
        <f aca="false">DATEDIF(Input!$C$23,$B676,"Y")</f>
        <v>96</v>
      </c>
      <c r="E676" s="78" t="n">
        <f aca="false">IF(AND($B676&gt;Input!$C$53,$B676&lt;Input!$C$25),Input!$C$54,0)</f>
        <v>0</v>
      </c>
    </row>
    <row r="677" customFormat="false" ht="12.8" hidden="false" customHeight="false" outlineLevel="0" collapsed="false">
      <c r="A677" s="76" t="n">
        <v>673</v>
      </c>
      <c r="B677" s="77" t="n">
        <f aca="false">EOMONTH(Input!$C$7,A677)</f>
        <v>63401</v>
      </c>
      <c r="C677" s="76" t="n">
        <f aca="false">DATEDIF(Input!$C$23,$B677,"Y")</f>
        <v>96</v>
      </c>
      <c r="E677" s="78" t="n">
        <f aca="false">IF(AND($B677&gt;Input!$C$53,$B677&lt;Input!$C$25),Input!$C$54,0)</f>
        <v>0</v>
      </c>
    </row>
    <row r="678" customFormat="false" ht="12.8" hidden="false" customHeight="false" outlineLevel="0" collapsed="false">
      <c r="A678" s="76" t="n">
        <v>674</v>
      </c>
      <c r="B678" s="77" t="n">
        <f aca="false">EOMONTH(Input!$C$7,A678)</f>
        <v>63432</v>
      </c>
      <c r="C678" s="76" t="n">
        <f aca="false">DATEDIF(Input!$C$23,$B678,"Y")</f>
        <v>96</v>
      </c>
      <c r="E678" s="78" t="n">
        <f aca="false">IF(AND($B678&gt;Input!$C$53,$B678&lt;Input!$C$25),Input!$C$54,0)</f>
        <v>0</v>
      </c>
    </row>
    <row r="679" customFormat="false" ht="12.8" hidden="false" customHeight="false" outlineLevel="0" collapsed="false">
      <c r="A679" s="76" t="n">
        <v>675</v>
      </c>
      <c r="B679" s="77" t="n">
        <f aca="false">EOMONTH(Input!$C$7,A679)</f>
        <v>63462</v>
      </c>
      <c r="C679" s="76" t="n">
        <f aca="false">DATEDIF(Input!$C$23,$B679,"Y")</f>
        <v>96</v>
      </c>
      <c r="E679" s="78" t="n">
        <f aca="false">IF(AND($B679&gt;Input!$C$53,$B679&lt;Input!$C$25),Input!$C$54,0)</f>
        <v>0</v>
      </c>
    </row>
    <row r="680" customFormat="false" ht="12.8" hidden="false" customHeight="false" outlineLevel="0" collapsed="false">
      <c r="A680" s="76" t="n">
        <v>676</v>
      </c>
      <c r="B680" s="77" t="n">
        <f aca="false">EOMONTH(Input!$C$7,A680)</f>
        <v>63493</v>
      </c>
      <c r="C680" s="76" t="n">
        <f aca="false">DATEDIF(Input!$C$23,$B680,"Y")</f>
        <v>96</v>
      </c>
      <c r="E680" s="78" t="n">
        <f aca="false">IF(AND($B680&gt;Input!$C$53,$B680&lt;Input!$C$25),Input!$C$54,0)</f>
        <v>0</v>
      </c>
    </row>
    <row r="681" customFormat="false" ht="12.8" hidden="false" customHeight="false" outlineLevel="0" collapsed="false">
      <c r="A681" s="76" t="n">
        <v>677</v>
      </c>
      <c r="B681" s="77" t="n">
        <f aca="false">EOMONTH(Input!$C$7,A681)</f>
        <v>63523</v>
      </c>
      <c r="C681" s="76" t="n">
        <f aca="false">DATEDIF(Input!$C$23,$B681,"Y")</f>
        <v>96</v>
      </c>
      <c r="E681" s="78" t="n">
        <f aca="false">IF(AND($B681&gt;Input!$C$53,$B681&lt;Input!$C$25),Input!$C$54,0)</f>
        <v>0</v>
      </c>
    </row>
    <row r="682" customFormat="false" ht="12.8" hidden="false" customHeight="false" outlineLevel="0" collapsed="false">
      <c r="A682" s="76" t="n">
        <v>678</v>
      </c>
      <c r="B682" s="77" t="n">
        <f aca="false">EOMONTH(Input!$C$7,A682)</f>
        <v>63554</v>
      </c>
      <c r="C682" s="76" t="n">
        <f aca="false">DATEDIF(Input!$C$23,$B682,"Y")</f>
        <v>96</v>
      </c>
      <c r="E682" s="78" t="n">
        <f aca="false">IF(AND($B682&gt;Input!$C$53,$B682&lt;Input!$C$25),Input!$C$54,0)</f>
        <v>0</v>
      </c>
    </row>
    <row r="683" customFormat="false" ht="12.8" hidden="false" customHeight="false" outlineLevel="0" collapsed="false">
      <c r="A683" s="76" t="n">
        <v>679</v>
      </c>
      <c r="B683" s="77" t="n">
        <f aca="false">EOMONTH(Input!$C$7,A683)</f>
        <v>63585</v>
      </c>
      <c r="C683" s="76" t="n">
        <f aca="false">DATEDIF(Input!$C$23,$B683,"Y")</f>
        <v>96</v>
      </c>
      <c r="E683" s="78" t="n">
        <f aca="false">IF(AND($B683&gt;Input!$C$53,$B683&lt;Input!$C$25),Input!$C$54,0)</f>
        <v>0</v>
      </c>
    </row>
    <row r="684" customFormat="false" ht="12.8" hidden="false" customHeight="false" outlineLevel="0" collapsed="false">
      <c r="A684" s="76" t="n">
        <v>680</v>
      </c>
      <c r="B684" s="77" t="n">
        <f aca="false">EOMONTH(Input!$C$7,A684)</f>
        <v>63613</v>
      </c>
      <c r="C684" s="76" t="n">
        <f aca="false">DATEDIF(Input!$C$23,$B684,"Y")</f>
        <v>96</v>
      </c>
      <c r="E684" s="78" t="n">
        <f aca="false">IF(AND($B684&gt;Input!$C$53,$B684&lt;Input!$C$25),Input!$C$54,0)</f>
        <v>0</v>
      </c>
    </row>
    <row r="685" customFormat="false" ht="12.8" hidden="false" customHeight="false" outlineLevel="0" collapsed="false">
      <c r="A685" s="76" t="n">
        <v>681</v>
      </c>
      <c r="B685" s="77" t="n">
        <f aca="false">EOMONTH(Input!$C$7,A685)</f>
        <v>63644</v>
      </c>
      <c r="C685" s="76" t="n">
        <f aca="false">DATEDIF(Input!$C$23,$B685,"Y")</f>
        <v>96</v>
      </c>
      <c r="E685" s="78" t="n">
        <f aca="false">IF(AND($B685&gt;Input!$C$53,$B685&lt;Input!$C$25),Input!$C$54,0)</f>
        <v>0</v>
      </c>
    </row>
    <row r="686" customFormat="false" ht="12.8" hidden="false" customHeight="false" outlineLevel="0" collapsed="false">
      <c r="A686" s="76" t="n">
        <v>682</v>
      </c>
      <c r="B686" s="77" t="n">
        <f aca="false">EOMONTH(Input!$C$7,A686)</f>
        <v>63674</v>
      </c>
      <c r="C686" s="76" t="n">
        <f aca="false">DATEDIF(Input!$C$23,$B686,"Y")</f>
        <v>96</v>
      </c>
      <c r="E686" s="78" t="n">
        <f aca="false">IF(AND($B686&gt;Input!$C$53,$B686&lt;Input!$C$25),Input!$C$54,0)</f>
        <v>0</v>
      </c>
    </row>
    <row r="687" customFormat="false" ht="12.8" hidden="false" customHeight="false" outlineLevel="0" collapsed="false">
      <c r="A687" s="76" t="n">
        <v>683</v>
      </c>
      <c r="B687" s="77" t="n">
        <f aca="false">EOMONTH(Input!$C$7,A687)</f>
        <v>63705</v>
      </c>
      <c r="C687" s="76" t="n">
        <f aca="false">DATEDIF(Input!$C$23,$B687,"Y")</f>
        <v>97</v>
      </c>
      <c r="E687" s="78" t="n">
        <f aca="false">IF(AND($B687&gt;Input!$C$53,$B687&lt;Input!$C$25),Input!$C$54,0)</f>
        <v>0</v>
      </c>
    </row>
    <row r="688" customFormat="false" ht="12.8" hidden="false" customHeight="false" outlineLevel="0" collapsed="false">
      <c r="A688" s="76" t="n">
        <v>684</v>
      </c>
      <c r="B688" s="77" t="n">
        <f aca="false">EOMONTH(Input!$C$7,A688)</f>
        <v>63735</v>
      </c>
      <c r="C688" s="76" t="n">
        <f aca="false">DATEDIF(Input!$C$23,$B688,"Y")</f>
        <v>97</v>
      </c>
      <c r="E688" s="78" t="n">
        <f aca="false">IF(AND($B688&gt;Input!$C$53,$B688&lt;Input!$C$25),Input!$C$54,0)</f>
        <v>0</v>
      </c>
    </row>
    <row r="689" customFormat="false" ht="12.8" hidden="false" customHeight="false" outlineLevel="0" collapsed="false">
      <c r="A689" s="76" t="n">
        <v>685</v>
      </c>
      <c r="B689" s="77" t="n">
        <f aca="false">EOMONTH(Input!$C$7,A689)</f>
        <v>63766</v>
      </c>
      <c r="C689" s="76" t="n">
        <f aca="false">DATEDIF(Input!$C$23,$B689,"Y")</f>
        <v>97</v>
      </c>
      <c r="E689" s="78" t="n">
        <f aca="false">IF(AND($B689&gt;Input!$C$53,$B689&lt;Input!$C$25),Input!$C$54,0)</f>
        <v>0</v>
      </c>
    </row>
    <row r="690" customFormat="false" ht="12.8" hidden="false" customHeight="false" outlineLevel="0" collapsed="false">
      <c r="A690" s="76" t="n">
        <v>686</v>
      </c>
      <c r="B690" s="77" t="n">
        <f aca="false">EOMONTH(Input!$C$7,A690)</f>
        <v>63797</v>
      </c>
      <c r="C690" s="76" t="n">
        <f aca="false">DATEDIF(Input!$C$23,$B690,"Y")</f>
        <v>97</v>
      </c>
      <c r="E690" s="78" t="n">
        <f aca="false">IF(AND($B690&gt;Input!$C$53,$B690&lt;Input!$C$25),Input!$C$54,0)</f>
        <v>0</v>
      </c>
    </row>
    <row r="691" customFormat="false" ht="12.8" hidden="false" customHeight="false" outlineLevel="0" collapsed="false">
      <c r="A691" s="76" t="n">
        <v>687</v>
      </c>
      <c r="B691" s="77" t="n">
        <f aca="false">EOMONTH(Input!$C$7,A691)</f>
        <v>63827</v>
      </c>
      <c r="C691" s="76" t="n">
        <f aca="false">DATEDIF(Input!$C$23,$B691,"Y")</f>
        <v>97</v>
      </c>
      <c r="E691" s="78" t="n">
        <f aca="false">IF(AND($B691&gt;Input!$C$53,$B691&lt;Input!$C$25),Input!$C$54,0)</f>
        <v>0</v>
      </c>
    </row>
    <row r="692" customFormat="false" ht="12.8" hidden="false" customHeight="false" outlineLevel="0" collapsed="false">
      <c r="A692" s="76" t="n">
        <v>688</v>
      </c>
      <c r="B692" s="77" t="n">
        <f aca="false">EOMONTH(Input!$C$7,A692)</f>
        <v>63858</v>
      </c>
      <c r="C692" s="76" t="n">
        <f aca="false">DATEDIF(Input!$C$23,$B692,"Y")</f>
        <v>97</v>
      </c>
      <c r="E692" s="78" t="n">
        <f aca="false">IF(AND($B692&gt;Input!$C$53,$B692&lt;Input!$C$25),Input!$C$54,0)</f>
        <v>0</v>
      </c>
    </row>
    <row r="693" customFormat="false" ht="12.8" hidden="false" customHeight="false" outlineLevel="0" collapsed="false">
      <c r="A693" s="76" t="n">
        <v>689</v>
      </c>
      <c r="B693" s="77" t="n">
        <f aca="false">EOMONTH(Input!$C$7,A693)</f>
        <v>63888</v>
      </c>
      <c r="C693" s="76" t="n">
        <f aca="false">DATEDIF(Input!$C$23,$B693,"Y")</f>
        <v>97</v>
      </c>
      <c r="E693" s="78" t="n">
        <f aca="false">IF(AND($B693&gt;Input!$C$53,$B693&lt;Input!$C$25),Input!$C$54,0)</f>
        <v>0</v>
      </c>
    </row>
    <row r="694" customFormat="false" ht="12.8" hidden="false" customHeight="false" outlineLevel="0" collapsed="false">
      <c r="A694" s="76" t="n">
        <v>690</v>
      </c>
      <c r="B694" s="77" t="n">
        <f aca="false">EOMONTH(Input!$C$7,A694)</f>
        <v>63919</v>
      </c>
      <c r="C694" s="76" t="n">
        <f aca="false">DATEDIF(Input!$C$23,$B694,"Y")</f>
        <v>97</v>
      </c>
      <c r="E694" s="78" t="n">
        <f aca="false">IF(AND($B694&gt;Input!$C$53,$B694&lt;Input!$C$25),Input!$C$54,0)</f>
        <v>0</v>
      </c>
    </row>
    <row r="695" customFormat="false" ht="12.8" hidden="false" customHeight="false" outlineLevel="0" collapsed="false">
      <c r="A695" s="76" t="n">
        <v>691</v>
      </c>
      <c r="B695" s="77" t="n">
        <f aca="false">EOMONTH(Input!$C$7,A695)</f>
        <v>63950</v>
      </c>
      <c r="C695" s="76" t="n">
        <f aca="false">DATEDIF(Input!$C$23,$B695,"Y")</f>
        <v>97</v>
      </c>
      <c r="E695" s="78" t="n">
        <f aca="false">IF(AND($B695&gt;Input!$C$53,$B695&lt;Input!$C$25),Input!$C$54,0)</f>
        <v>0</v>
      </c>
    </row>
    <row r="696" customFormat="false" ht="12.8" hidden="false" customHeight="false" outlineLevel="0" collapsed="false">
      <c r="A696" s="76" t="n">
        <v>692</v>
      </c>
      <c r="B696" s="77" t="n">
        <f aca="false">EOMONTH(Input!$C$7,A696)</f>
        <v>63978</v>
      </c>
      <c r="C696" s="76" t="n">
        <f aca="false">DATEDIF(Input!$C$23,$B696,"Y")</f>
        <v>97</v>
      </c>
      <c r="E696" s="78" t="n">
        <f aca="false">IF(AND($B696&gt;Input!$C$53,$B696&lt;Input!$C$25),Input!$C$54,0)</f>
        <v>0</v>
      </c>
    </row>
    <row r="697" customFormat="false" ht="12.8" hidden="false" customHeight="false" outlineLevel="0" collapsed="false">
      <c r="A697" s="76" t="n">
        <v>693</v>
      </c>
      <c r="B697" s="77" t="n">
        <f aca="false">EOMONTH(Input!$C$7,A697)</f>
        <v>64009</v>
      </c>
      <c r="C697" s="76" t="n">
        <f aca="false">DATEDIF(Input!$C$23,$B697,"Y")</f>
        <v>97</v>
      </c>
      <c r="E697" s="78" t="n">
        <f aca="false">IF(AND($B697&gt;Input!$C$53,$B697&lt;Input!$C$25),Input!$C$54,0)</f>
        <v>0</v>
      </c>
    </row>
    <row r="698" customFormat="false" ht="12.8" hidden="false" customHeight="false" outlineLevel="0" collapsed="false">
      <c r="A698" s="76" t="n">
        <v>694</v>
      </c>
      <c r="B698" s="77" t="n">
        <f aca="false">EOMONTH(Input!$C$7,A698)</f>
        <v>64039</v>
      </c>
      <c r="C698" s="76" t="n">
        <f aca="false">DATEDIF(Input!$C$23,$B698,"Y")</f>
        <v>97</v>
      </c>
      <c r="E698" s="78" t="n">
        <f aca="false">IF(AND($B698&gt;Input!$C$53,$B698&lt;Input!$C$25),Input!$C$54,0)</f>
        <v>0</v>
      </c>
    </row>
    <row r="699" customFormat="false" ht="12.8" hidden="false" customHeight="false" outlineLevel="0" collapsed="false">
      <c r="A699" s="76" t="n">
        <v>695</v>
      </c>
      <c r="B699" s="77" t="n">
        <f aca="false">EOMONTH(Input!$C$7,A699)</f>
        <v>64070</v>
      </c>
      <c r="C699" s="76" t="n">
        <f aca="false">DATEDIF(Input!$C$23,$B699,"Y")</f>
        <v>98</v>
      </c>
      <c r="E699" s="78" t="n">
        <f aca="false">IF(AND($B699&gt;Input!$C$53,$B699&lt;Input!$C$25),Input!$C$54,0)</f>
        <v>0</v>
      </c>
    </row>
    <row r="700" customFormat="false" ht="12.8" hidden="false" customHeight="false" outlineLevel="0" collapsed="false">
      <c r="A700" s="76" t="n">
        <v>696</v>
      </c>
      <c r="B700" s="77" t="n">
        <f aca="false">EOMONTH(Input!$C$7,A700)</f>
        <v>64100</v>
      </c>
      <c r="C700" s="76" t="n">
        <f aca="false">DATEDIF(Input!$C$23,$B700,"Y")</f>
        <v>98</v>
      </c>
      <c r="E700" s="78" t="n">
        <f aca="false">IF(AND($B700&gt;Input!$C$53,$B700&lt;Input!$C$25),Input!$C$54,0)</f>
        <v>0</v>
      </c>
    </row>
    <row r="701" customFormat="false" ht="12.8" hidden="false" customHeight="false" outlineLevel="0" collapsed="false">
      <c r="A701" s="76" t="n">
        <v>697</v>
      </c>
      <c r="B701" s="77" t="n">
        <f aca="false">EOMONTH(Input!$C$7,A701)</f>
        <v>64131</v>
      </c>
      <c r="C701" s="76" t="n">
        <f aca="false">DATEDIF(Input!$C$23,$B701,"Y")</f>
        <v>98</v>
      </c>
      <c r="E701" s="78" t="n">
        <f aca="false">IF(AND($B701&gt;Input!$C$53,$B701&lt;Input!$C$25),Input!$C$54,0)</f>
        <v>0</v>
      </c>
    </row>
    <row r="702" customFormat="false" ht="12.8" hidden="false" customHeight="false" outlineLevel="0" collapsed="false">
      <c r="A702" s="76" t="n">
        <v>698</v>
      </c>
      <c r="B702" s="77" t="n">
        <f aca="false">EOMONTH(Input!$C$7,A702)</f>
        <v>64162</v>
      </c>
      <c r="C702" s="76" t="n">
        <f aca="false">DATEDIF(Input!$C$23,$B702,"Y")</f>
        <v>98</v>
      </c>
      <c r="E702" s="78" t="n">
        <f aca="false">IF(AND($B702&gt;Input!$C$53,$B702&lt;Input!$C$25),Input!$C$54,0)</f>
        <v>0</v>
      </c>
    </row>
    <row r="703" customFormat="false" ht="12.8" hidden="false" customHeight="false" outlineLevel="0" collapsed="false">
      <c r="A703" s="76" t="n">
        <v>699</v>
      </c>
      <c r="B703" s="77" t="n">
        <f aca="false">EOMONTH(Input!$C$7,A703)</f>
        <v>64192</v>
      </c>
      <c r="C703" s="76" t="n">
        <f aca="false">DATEDIF(Input!$C$23,$B703,"Y")</f>
        <v>98</v>
      </c>
      <c r="E703" s="78" t="n">
        <f aca="false">IF(AND($B703&gt;Input!$C$53,$B703&lt;Input!$C$25),Input!$C$54,0)</f>
        <v>0</v>
      </c>
    </row>
    <row r="704" customFormat="false" ht="12.8" hidden="false" customHeight="false" outlineLevel="0" collapsed="false">
      <c r="A704" s="76" t="n">
        <v>700</v>
      </c>
      <c r="B704" s="77" t="n">
        <f aca="false">EOMONTH(Input!$C$7,A704)</f>
        <v>64223</v>
      </c>
      <c r="C704" s="76" t="n">
        <f aca="false">DATEDIF(Input!$C$23,$B704,"Y")</f>
        <v>98</v>
      </c>
      <c r="E704" s="78" t="n">
        <f aca="false">IF(AND($B704&gt;Input!$C$53,$B704&lt;Input!$C$25),Input!$C$54,0)</f>
        <v>0</v>
      </c>
    </row>
    <row r="705" customFormat="false" ht="12.8" hidden="false" customHeight="false" outlineLevel="0" collapsed="false">
      <c r="A705" s="76" t="n">
        <v>701</v>
      </c>
      <c r="B705" s="77" t="n">
        <f aca="false">EOMONTH(Input!$C$7,A705)</f>
        <v>64253</v>
      </c>
      <c r="C705" s="76" t="n">
        <f aca="false">DATEDIF(Input!$C$23,$B705,"Y")</f>
        <v>98</v>
      </c>
      <c r="E705" s="78" t="n">
        <f aca="false">IF(AND($B705&gt;Input!$C$53,$B705&lt;Input!$C$25),Input!$C$54,0)</f>
        <v>0</v>
      </c>
    </row>
    <row r="706" customFormat="false" ht="12.8" hidden="false" customHeight="false" outlineLevel="0" collapsed="false">
      <c r="A706" s="76" t="n">
        <v>702</v>
      </c>
      <c r="B706" s="77" t="n">
        <f aca="false">EOMONTH(Input!$C$7,A706)</f>
        <v>64284</v>
      </c>
      <c r="C706" s="76" t="n">
        <f aca="false">DATEDIF(Input!$C$23,$B706,"Y")</f>
        <v>98</v>
      </c>
      <c r="E706" s="78" t="n">
        <f aca="false">IF(AND($B706&gt;Input!$C$53,$B706&lt;Input!$C$25),Input!$C$54,0)</f>
        <v>0</v>
      </c>
    </row>
    <row r="707" customFormat="false" ht="12.8" hidden="false" customHeight="false" outlineLevel="0" collapsed="false">
      <c r="A707" s="76" t="n">
        <v>703</v>
      </c>
      <c r="B707" s="77" t="n">
        <f aca="false">EOMONTH(Input!$C$7,A707)</f>
        <v>64315</v>
      </c>
      <c r="C707" s="76" t="n">
        <f aca="false">DATEDIF(Input!$C$23,$B707,"Y")</f>
        <v>98</v>
      </c>
      <c r="E707" s="78" t="n">
        <f aca="false">IF(AND($B707&gt;Input!$C$53,$B707&lt;Input!$C$25),Input!$C$54,0)</f>
        <v>0</v>
      </c>
    </row>
    <row r="708" customFormat="false" ht="12.8" hidden="false" customHeight="false" outlineLevel="0" collapsed="false">
      <c r="A708" s="76" t="n">
        <v>704</v>
      </c>
      <c r="B708" s="77" t="n">
        <f aca="false">EOMONTH(Input!$C$7,A708)</f>
        <v>64344</v>
      </c>
      <c r="C708" s="76" t="n">
        <f aca="false">DATEDIF(Input!$C$23,$B708,"Y")</f>
        <v>98</v>
      </c>
      <c r="E708" s="78" t="n">
        <f aca="false">IF(AND($B708&gt;Input!$C$53,$B708&lt;Input!$C$25),Input!$C$54,0)</f>
        <v>0</v>
      </c>
    </row>
    <row r="709" customFormat="false" ht="12.8" hidden="false" customHeight="false" outlineLevel="0" collapsed="false">
      <c r="A709" s="76" t="n">
        <v>705</v>
      </c>
      <c r="B709" s="77" t="n">
        <f aca="false">EOMONTH(Input!$C$7,A709)</f>
        <v>64375</v>
      </c>
      <c r="C709" s="76" t="n">
        <f aca="false">DATEDIF(Input!$C$23,$B709,"Y")</f>
        <v>98</v>
      </c>
      <c r="E709" s="78" t="n">
        <f aca="false">IF(AND($B709&gt;Input!$C$53,$B709&lt;Input!$C$25),Input!$C$54,0)</f>
        <v>0</v>
      </c>
    </row>
    <row r="710" customFormat="false" ht="12.8" hidden="false" customHeight="false" outlineLevel="0" collapsed="false">
      <c r="A710" s="76" t="n">
        <v>706</v>
      </c>
      <c r="B710" s="77" t="n">
        <f aca="false">EOMONTH(Input!$C$7,A710)</f>
        <v>64405</v>
      </c>
      <c r="C710" s="76" t="n">
        <f aca="false">DATEDIF(Input!$C$23,$B710,"Y")</f>
        <v>98</v>
      </c>
      <c r="E710" s="78" t="n">
        <f aca="false">IF(AND($B710&gt;Input!$C$53,$B710&lt;Input!$C$25),Input!$C$54,0)</f>
        <v>0</v>
      </c>
    </row>
    <row r="711" customFormat="false" ht="12.8" hidden="false" customHeight="false" outlineLevel="0" collapsed="false">
      <c r="A711" s="76" t="n">
        <v>707</v>
      </c>
      <c r="B711" s="77" t="n">
        <f aca="false">EOMONTH(Input!$C$7,A711)</f>
        <v>64436</v>
      </c>
      <c r="C711" s="76" t="n">
        <f aca="false">DATEDIF(Input!$C$23,$B711,"Y")</f>
        <v>99</v>
      </c>
      <c r="E711" s="78" t="n">
        <f aca="false">IF(AND($B711&gt;Input!$C$53,$B711&lt;Input!$C$25),Input!$C$54,0)</f>
        <v>0</v>
      </c>
    </row>
    <row r="712" customFormat="false" ht="12.8" hidden="false" customHeight="false" outlineLevel="0" collapsed="false">
      <c r="A712" s="76" t="n">
        <v>708</v>
      </c>
      <c r="B712" s="77" t="n">
        <f aca="false">EOMONTH(Input!$C$7,A712)</f>
        <v>64466</v>
      </c>
      <c r="C712" s="76" t="n">
        <f aca="false">DATEDIF(Input!$C$23,$B712,"Y")</f>
        <v>99</v>
      </c>
      <c r="E712" s="78" t="n">
        <f aca="false">IF(AND($B712&gt;Input!$C$53,$B712&lt;Input!$C$25),Input!$C$54,0)</f>
        <v>0</v>
      </c>
    </row>
    <row r="713" customFormat="false" ht="12.8" hidden="false" customHeight="false" outlineLevel="0" collapsed="false">
      <c r="A713" s="76" t="n">
        <v>709</v>
      </c>
      <c r="B713" s="77" t="n">
        <f aca="false">EOMONTH(Input!$C$7,A713)</f>
        <v>64497</v>
      </c>
      <c r="C713" s="76" t="n">
        <f aca="false">DATEDIF(Input!$C$23,$B713,"Y")</f>
        <v>99</v>
      </c>
      <c r="E713" s="78" t="n">
        <f aca="false">IF(AND($B713&gt;Input!$C$53,$B713&lt;Input!$C$25),Input!$C$54,0)</f>
        <v>0</v>
      </c>
    </row>
    <row r="714" customFormat="false" ht="12.8" hidden="false" customHeight="false" outlineLevel="0" collapsed="false">
      <c r="A714" s="76" t="n">
        <v>710</v>
      </c>
      <c r="B714" s="77" t="n">
        <f aca="false">EOMONTH(Input!$C$7,A714)</f>
        <v>64528</v>
      </c>
      <c r="C714" s="76" t="n">
        <f aca="false">DATEDIF(Input!$C$23,$B714,"Y")</f>
        <v>99</v>
      </c>
      <c r="E714" s="78" t="n">
        <f aca="false">IF(AND($B714&gt;Input!$C$53,$B714&lt;Input!$C$25),Input!$C$54,0)</f>
        <v>0</v>
      </c>
    </row>
    <row r="715" customFormat="false" ht="12.8" hidden="false" customHeight="false" outlineLevel="0" collapsed="false">
      <c r="A715" s="76" t="n">
        <v>711</v>
      </c>
      <c r="B715" s="77" t="n">
        <f aca="false">EOMONTH(Input!$C$7,A715)</f>
        <v>64558</v>
      </c>
      <c r="C715" s="76" t="n">
        <f aca="false">DATEDIF(Input!$C$23,$B715,"Y")</f>
        <v>99</v>
      </c>
      <c r="E715" s="78" t="n">
        <f aca="false">IF(AND($B715&gt;Input!$C$53,$B715&lt;Input!$C$25),Input!$C$54,0)</f>
        <v>0</v>
      </c>
    </row>
    <row r="716" customFormat="false" ht="12.8" hidden="false" customHeight="false" outlineLevel="0" collapsed="false">
      <c r="A716" s="76" t="n">
        <v>712</v>
      </c>
      <c r="B716" s="77" t="n">
        <f aca="false">EOMONTH(Input!$C$7,A716)</f>
        <v>64589</v>
      </c>
      <c r="C716" s="76" t="n">
        <f aca="false">DATEDIF(Input!$C$23,$B716,"Y")</f>
        <v>99</v>
      </c>
      <c r="E716" s="78" t="n">
        <f aca="false">IF(AND($B716&gt;Input!$C$53,$B716&lt;Input!$C$25),Input!$C$54,0)</f>
        <v>0</v>
      </c>
    </row>
    <row r="717" customFormat="false" ht="12.8" hidden="false" customHeight="false" outlineLevel="0" collapsed="false">
      <c r="A717" s="76" t="n">
        <v>713</v>
      </c>
      <c r="B717" s="77" t="n">
        <f aca="false">EOMONTH(Input!$C$7,A717)</f>
        <v>64619</v>
      </c>
      <c r="C717" s="76" t="n">
        <f aca="false">DATEDIF(Input!$C$23,$B717,"Y")</f>
        <v>99</v>
      </c>
      <c r="E717" s="78" t="n">
        <f aca="false">IF(AND($B717&gt;Input!$C$53,$B717&lt;Input!$C$25),Input!$C$54,0)</f>
        <v>0</v>
      </c>
    </row>
    <row r="718" customFormat="false" ht="12.8" hidden="false" customHeight="false" outlineLevel="0" collapsed="false">
      <c r="A718" s="76" t="n">
        <v>714</v>
      </c>
      <c r="B718" s="77" t="n">
        <f aca="false">EOMONTH(Input!$C$7,A718)</f>
        <v>64650</v>
      </c>
      <c r="C718" s="76" t="n">
        <f aca="false">DATEDIF(Input!$C$23,$B718,"Y")</f>
        <v>99</v>
      </c>
      <c r="E718" s="78" t="n">
        <f aca="false">IF(AND($B718&gt;Input!$C$53,$B718&lt;Input!$C$25),Input!$C$54,0)</f>
        <v>0</v>
      </c>
    </row>
    <row r="719" customFormat="false" ht="12.8" hidden="false" customHeight="false" outlineLevel="0" collapsed="false">
      <c r="A719" s="76" t="n">
        <v>715</v>
      </c>
      <c r="B719" s="77" t="n">
        <f aca="false">EOMONTH(Input!$C$7,A719)</f>
        <v>64681</v>
      </c>
      <c r="C719" s="76" t="n">
        <f aca="false">DATEDIF(Input!$C$23,$B719,"Y")</f>
        <v>99</v>
      </c>
      <c r="E719" s="78" t="n">
        <f aca="false">IF(AND($B719&gt;Input!$C$53,$B719&lt;Input!$C$25),Input!$C$54,0)</f>
        <v>0</v>
      </c>
    </row>
    <row r="720" customFormat="false" ht="12.8" hidden="false" customHeight="false" outlineLevel="0" collapsed="false">
      <c r="A720" s="76" t="n">
        <v>716</v>
      </c>
      <c r="B720" s="77" t="n">
        <f aca="false">EOMONTH(Input!$C$7,A720)</f>
        <v>64709</v>
      </c>
      <c r="C720" s="76" t="n">
        <f aca="false">DATEDIF(Input!$C$23,$B720,"Y")</f>
        <v>99</v>
      </c>
      <c r="E720" s="78" t="n">
        <f aca="false">IF(AND($B720&gt;Input!$C$53,$B720&lt;Input!$C$25),Input!$C$54,0)</f>
        <v>0</v>
      </c>
    </row>
    <row r="721" customFormat="false" ht="12.8" hidden="false" customHeight="false" outlineLevel="0" collapsed="false">
      <c r="A721" s="76" t="n">
        <v>717</v>
      </c>
      <c r="B721" s="77" t="n">
        <f aca="false">EOMONTH(Input!$C$7,A721)</f>
        <v>64740</v>
      </c>
      <c r="C721" s="76" t="n">
        <f aca="false">DATEDIF(Input!$C$23,$B721,"Y")</f>
        <v>99</v>
      </c>
      <c r="E721" s="78" t="n">
        <f aca="false">IF(AND($B721&gt;Input!$C$53,$B721&lt;Input!$C$25),Input!$C$54,0)</f>
        <v>0</v>
      </c>
    </row>
    <row r="722" customFormat="false" ht="12.8" hidden="false" customHeight="false" outlineLevel="0" collapsed="false">
      <c r="A722" s="76" t="n">
        <v>718</v>
      </c>
      <c r="B722" s="77" t="n">
        <f aca="false">EOMONTH(Input!$C$7,A722)</f>
        <v>64770</v>
      </c>
      <c r="C722" s="76" t="n">
        <f aca="false">DATEDIF(Input!$C$23,$B722,"Y")</f>
        <v>99</v>
      </c>
      <c r="E722" s="78" t="n">
        <f aca="false">IF(AND($B722&gt;Input!$C$53,$B722&lt;Input!$C$25),Input!$C$54,0)</f>
        <v>0</v>
      </c>
    </row>
    <row r="723" customFormat="false" ht="12.8" hidden="false" customHeight="false" outlineLevel="0" collapsed="false">
      <c r="A723" s="76" t="n">
        <v>719</v>
      </c>
      <c r="B723" s="77" t="n">
        <f aca="false">EOMONTH(Input!$C$7,A723)</f>
        <v>64801</v>
      </c>
      <c r="C723" s="76" t="n">
        <f aca="false">DATEDIF(Input!$C$23,$B723,"Y")</f>
        <v>100</v>
      </c>
      <c r="E723" s="78" t="n">
        <f aca="false">IF(AND($B723&gt;Input!$C$53,$B723&lt;Input!$C$25),Input!$C$54,0)</f>
        <v>0</v>
      </c>
    </row>
    <row r="724" customFormat="false" ht="12.8" hidden="false" customHeight="false" outlineLevel="0" collapsed="false">
      <c r="A724" s="76" t="n">
        <v>720</v>
      </c>
      <c r="B724" s="77" t="n">
        <f aca="false">EOMONTH(Input!$C$7,A724)</f>
        <v>64831</v>
      </c>
      <c r="C724" s="76" t="n">
        <f aca="false">DATEDIF(Input!$C$23,$B724,"Y")</f>
        <v>100</v>
      </c>
      <c r="E724" s="78" t="n">
        <f aca="false">IF(AND($B724&gt;Input!$C$53,$B724&lt;Input!$C$25),Input!$C$54,0)</f>
        <v>0</v>
      </c>
    </row>
    <row r="725" customFormat="false" ht="12.8" hidden="false" customHeight="false" outlineLevel="0" collapsed="false">
      <c r="A725" s="76" t="n">
        <v>721</v>
      </c>
      <c r="B725" s="77" t="n">
        <f aca="false">EOMONTH(Input!$C$7,A725)</f>
        <v>64862</v>
      </c>
      <c r="C725" s="76" t="n">
        <f aca="false">DATEDIF(Input!$C$23,$B725,"Y")</f>
        <v>100</v>
      </c>
      <c r="E725" s="78" t="n">
        <f aca="false">IF(AND($B725&gt;Input!$C$53,$B725&lt;Input!$C$25),Input!$C$54,0)</f>
        <v>0</v>
      </c>
    </row>
    <row r="726" customFormat="false" ht="12.8" hidden="false" customHeight="false" outlineLevel="0" collapsed="false">
      <c r="A726" s="76" t="n">
        <v>722</v>
      </c>
      <c r="B726" s="77" t="n">
        <f aca="false">EOMONTH(Input!$C$7,A726)</f>
        <v>64893</v>
      </c>
      <c r="C726" s="76" t="n">
        <f aca="false">DATEDIF(Input!$C$23,$B726,"Y")</f>
        <v>100</v>
      </c>
      <c r="E726" s="78" t="n">
        <f aca="false">IF(AND($B726&gt;Input!$C$53,$B726&lt;Input!$C$25),Input!$C$54,0)</f>
        <v>0</v>
      </c>
    </row>
    <row r="727" customFormat="false" ht="12.8" hidden="false" customHeight="false" outlineLevel="0" collapsed="false">
      <c r="A727" s="76" t="n">
        <v>723</v>
      </c>
      <c r="B727" s="77" t="n">
        <f aca="false">EOMONTH(Input!$C$7,A727)</f>
        <v>64923</v>
      </c>
      <c r="C727" s="76" t="n">
        <f aca="false">DATEDIF(Input!$C$23,$B727,"Y")</f>
        <v>100</v>
      </c>
      <c r="E727" s="78" t="n">
        <f aca="false">IF(AND($B727&gt;Input!$C$53,$B727&lt;Input!$C$25),Input!$C$54,0)</f>
        <v>0</v>
      </c>
    </row>
    <row r="728" customFormat="false" ht="12.8" hidden="false" customHeight="false" outlineLevel="0" collapsed="false">
      <c r="A728" s="76" t="n">
        <v>724</v>
      </c>
      <c r="B728" s="77" t="n">
        <f aca="false">EOMONTH(Input!$C$7,A728)</f>
        <v>64954</v>
      </c>
      <c r="C728" s="76" t="n">
        <f aca="false">DATEDIF(Input!$C$23,$B728,"Y")</f>
        <v>100</v>
      </c>
      <c r="E728" s="78" t="n">
        <f aca="false">IF(AND($B728&gt;Input!$C$53,$B728&lt;Input!$C$25),Input!$C$54,0)</f>
        <v>0</v>
      </c>
    </row>
    <row r="729" customFormat="false" ht="12.8" hidden="false" customHeight="false" outlineLevel="0" collapsed="false">
      <c r="A729" s="76" t="n">
        <v>725</v>
      </c>
      <c r="B729" s="77" t="n">
        <f aca="false">EOMONTH(Input!$C$7,A729)</f>
        <v>64984</v>
      </c>
      <c r="C729" s="76" t="n">
        <f aca="false">DATEDIF(Input!$C$23,$B729,"Y")</f>
        <v>100</v>
      </c>
      <c r="E729" s="78" t="n">
        <f aca="false">IF(AND($B729&gt;Input!$C$53,$B729&lt;Input!$C$25),Input!$C$54,0)</f>
        <v>0</v>
      </c>
    </row>
    <row r="730" customFormat="false" ht="12.8" hidden="false" customHeight="false" outlineLevel="0" collapsed="false">
      <c r="A730" s="76" t="n">
        <v>726</v>
      </c>
      <c r="B730" s="77" t="n">
        <f aca="false">EOMONTH(Input!$C$7,A730)</f>
        <v>65015</v>
      </c>
      <c r="C730" s="76" t="n">
        <f aca="false">DATEDIF(Input!$C$23,$B730,"Y")</f>
        <v>100</v>
      </c>
      <c r="E730" s="78" t="n">
        <f aca="false">IF(AND($B730&gt;Input!$C$53,$B730&lt;Input!$C$25),Input!$C$54,0)</f>
        <v>0</v>
      </c>
    </row>
    <row r="731" customFormat="false" ht="12.8" hidden="false" customHeight="false" outlineLevel="0" collapsed="false">
      <c r="A731" s="76" t="n">
        <v>727</v>
      </c>
      <c r="B731" s="77" t="n">
        <f aca="false">EOMONTH(Input!$C$7,A731)</f>
        <v>65046</v>
      </c>
      <c r="C731" s="76" t="n">
        <f aca="false">DATEDIF(Input!$C$23,$B731,"Y")</f>
        <v>100</v>
      </c>
      <c r="E731" s="78" t="n">
        <f aca="false">IF(AND($B731&gt;Input!$C$53,$B731&lt;Input!$C$25),Input!$C$54,0)</f>
        <v>0</v>
      </c>
    </row>
    <row r="732" customFormat="false" ht="12.8" hidden="false" customHeight="false" outlineLevel="0" collapsed="false">
      <c r="A732" s="76" t="n">
        <v>728</v>
      </c>
      <c r="B732" s="77" t="n">
        <f aca="false">EOMONTH(Input!$C$7,A732)</f>
        <v>65074</v>
      </c>
      <c r="C732" s="76" t="n">
        <f aca="false">DATEDIF(Input!$C$23,$B732,"Y")</f>
        <v>100</v>
      </c>
      <c r="E732" s="78" t="n">
        <f aca="false">IF(AND($B732&gt;Input!$C$53,$B732&lt;Input!$C$25),Input!$C$54,0)</f>
        <v>0</v>
      </c>
    </row>
    <row r="733" customFormat="false" ht="12.8" hidden="false" customHeight="false" outlineLevel="0" collapsed="false">
      <c r="A733" s="76" t="n">
        <v>729</v>
      </c>
      <c r="B733" s="77" t="n">
        <f aca="false">EOMONTH(Input!$C$7,A733)</f>
        <v>65105</v>
      </c>
      <c r="C733" s="76" t="n">
        <f aca="false">DATEDIF(Input!$C$23,$B733,"Y")</f>
        <v>100</v>
      </c>
      <c r="E733" s="78" t="n">
        <f aca="false">IF(AND($B733&gt;Input!$C$53,$B733&lt;Input!$C$25),Input!$C$54,0)</f>
        <v>0</v>
      </c>
    </row>
    <row r="734" customFormat="false" ht="12.8" hidden="false" customHeight="false" outlineLevel="0" collapsed="false">
      <c r="A734" s="76" t="n">
        <v>730</v>
      </c>
      <c r="B734" s="77" t="n">
        <f aca="false">EOMONTH(Input!$C$7,A734)</f>
        <v>65135</v>
      </c>
      <c r="C734" s="76" t="n">
        <f aca="false">DATEDIF(Input!$C$23,$B734,"Y")</f>
        <v>100</v>
      </c>
      <c r="E734" s="78" t="n">
        <f aca="false">IF(AND($B734&gt;Input!$C$53,$B734&lt;Input!$C$25),Input!$C$54,0)</f>
        <v>0</v>
      </c>
    </row>
    <row r="735" customFormat="false" ht="12.8" hidden="false" customHeight="false" outlineLevel="0" collapsed="false">
      <c r="A735" s="76" t="n">
        <v>731</v>
      </c>
      <c r="B735" s="77" t="n">
        <f aca="false">EOMONTH(Input!$C$7,A735)</f>
        <v>65166</v>
      </c>
      <c r="C735" s="76" t="n">
        <f aca="false">DATEDIF(Input!$C$23,$B735,"Y")</f>
        <v>101</v>
      </c>
      <c r="E735" s="78" t="n">
        <f aca="false">IF(AND($B735&gt;Input!$C$53,$B735&lt;Input!$C$25),Input!$C$54,0)</f>
        <v>0</v>
      </c>
    </row>
    <row r="736" customFormat="false" ht="12.8" hidden="false" customHeight="false" outlineLevel="0" collapsed="false">
      <c r="A736" s="76" t="n">
        <v>732</v>
      </c>
      <c r="B736" s="77" t="n">
        <f aca="false">EOMONTH(Input!$C$7,A736)</f>
        <v>65196</v>
      </c>
      <c r="C736" s="76" t="n">
        <f aca="false">DATEDIF(Input!$C$23,$B736,"Y")</f>
        <v>101</v>
      </c>
      <c r="E736" s="78" t="n">
        <f aca="false">IF(AND($B736&gt;Input!$C$53,$B736&lt;Input!$C$25),Input!$C$54,0)</f>
        <v>0</v>
      </c>
    </row>
    <row r="737" customFormat="false" ht="12.8" hidden="false" customHeight="false" outlineLevel="0" collapsed="false">
      <c r="A737" s="76" t="n">
        <v>733</v>
      </c>
      <c r="B737" s="77" t="n">
        <f aca="false">EOMONTH(Input!$C$7,A737)</f>
        <v>65227</v>
      </c>
      <c r="C737" s="76" t="n">
        <f aca="false">DATEDIF(Input!$C$23,$B737,"Y")</f>
        <v>101</v>
      </c>
      <c r="E737" s="78" t="n">
        <f aca="false">IF(AND($B737&gt;Input!$C$53,$B737&lt;Input!$C$25),Input!$C$54,0)</f>
        <v>0</v>
      </c>
    </row>
    <row r="738" customFormat="false" ht="12.8" hidden="false" customHeight="false" outlineLevel="0" collapsed="false">
      <c r="A738" s="76" t="n">
        <v>734</v>
      </c>
      <c r="B738" s="77" t="n">
        <f aca="false">EOMONTH(Input!$C$7,A738)</f>
        <v>65258</v>
      </c>
      <c r="C738" s="76" t="n">
        <f aca="false">DATEDIF(Input!$C$23,$B738,"Y")</f>
        <v>101</v>
      </c>
      <c r="E738" s="78" t="n">
        <f aca="false">IF(AND($B738&gt;Input!$C$53,$B738&lt;Input!$C$25),Input!$C$54,0)</f>
        <v>0</v>
      </c>
    </row>
    <row r="739" customFormat="false" ht="12.8" hidden="false" customHeight="false" outlineLevel="0" collapsed="false">
      <c r="A739" s="76" t="n">
        <v>735</v>
      </c>
      <c r="B739" s="77" t="n">
        <f aca="false">EOMONTH(Input!$C$7,A739)</f>
        <v>65288</v>
      </c>
      <c r="C739" s="76" t="n">
        <f aca="false">DATEDIF(Input!$C$23,$B739,"Y")</f>
        <v>101</v>
      </c>
      <c r="E739" s="78" t="n">
        <f aca="false">IF(AND($B739&gt;Input!$C$53,$B739&lt;Input!$C$25),Input!$C$54,0)</f>
        <v>0</v>
      </c>
    </row>
    <row r="740" customFormat="false" ht="12.8" hidden="false" customHeight="false" outlineLevel="0" collapsed="false">
      <c r="A740" s="76" t="n">
        <v>736</v>
      </c>
      <c r="B740" s="77" t="n">
        <f aca="false">EOMONTH(Input!$C$7,A740)</f>
        <v>65319</v>
      </c>
      <c r="C740" s="76" t="n">
        <f aca="false">DATEDIF(Input!$C$23,$B740,"Y")</f>
        <v>101</v>
      </c>
      <c r="E740" s="78" t="n">
        <f aca="false">IF(AND($B740&gt;Input!$C$53,$B740&lt;Input!$C$25),Input!$C$54,0)</f>
        <v>0</v>
      </c>
    </row>
    <row r="741" customFormat="false" ht="12.8" hidden="false" customHeight="false" outlineLevel="0" collapsed="false">
      <c r="A741" s="76" t="n">
        <v>737</v>
      </c>
      <c r="B741" s="77" t="n">
        <f aca="false">EOMONTH(Input!$C$7,A741)</f>
        <v>65349</v>
      </c>
      <c r="C741" s="76" t="n">
        <f aca="false">DATEDIF(Input!$C$23,$B741,"Y")</f>
        <v>101</v>
      </c>
      <c r="E741" s="78" t="n">
        <f aca="false">IF(AND($B741&gt;Input!$C$53,$B741&lt;Input!$C$25),Input!$C$54,0)</f>
        <v>0</v>
      </c>
    </row>
    <row r="742" customFormat="false" ht="12.8" hidden="false" customHeight="false" outlineLevel="0" collapsed="false">
      <c r="A742" s="76" t="n">
        <v>738</v>
      </c>
      <c r="B742" s="77" t="n">
        <f aca="false">EOMONTH(Input!$C$7,A742)</f>
        <v>65380</v>
      </c>
      <c r="C742" s="76" t="n">
        <f aca="false">DATEDIF(Input!$C$23,$B742,"Y")</f>
        <v>101</v>
      </c>
      <c r="E742" s="78" t="n">
        <f aca="false">IF(AND($B742&gt;Input!$C$53,$B742&lt;Input!$C$25),Input!$C$54,0)</f>
        <v>0</v>
      </c>
    </row>
    <row r="743" customFormat="false" ht="12.8" hidden="false" customHeight="false" outlineLevel="0" collapsed="false">
      <c r="A743" s="76" t="n">
        <v>739</v>
      </c>
      <c r="B743" s="77" t="n">
        <f aca="false">EOMONTH(Input!$C$7,A743)</f>
        <v>65411</v>
      </c>
      <c r="C743" s="76" t="n">
        <f aca="false">DATEDIF(Input!$C$23,$B743,"Y")</f>
        <v>101</v>
      </c>
      <c r="E743" s="78" t="n">
        <f aca="false">IF(AND($B743&gt;Input!$C$53,$B743&lt;Input!$C$25),Input!$C$54,0)</f>
        <v>0</v>
      </c>
    </row>
    <row r="744" customFormat="false" ht="12.8" hidden="false" customHeight="false" outlineLevel="0" collapsed="false">
      <c r="A744" s="76" t="n">
        <v>740</v>
      </c>
      <c r="B744" s="77" t="n">
        <f aca="false">EOMONTH(Input!$C$7,A744)</f>
        <v>65439</v>
      </c>
      <c r="C744" s="76" t="n">
        <f aca="false">DATEDIF(Input!$C$23,$B744,"Y")</f>
        <v>101</v>
      </c>
      <c r="E744" s="78" t="n">
        <f aca="false">IF(AND($B744&gt;Input!$C$53,$B744&lt;Input!$C$25),Input!$C$54,0)</f>
        <v>0</v>
      </c>
    </row>
    <row r="745" customFormat="false" ht="12.8" hidden="false" customHeight="false" outlineLevel="0" collapsed="false">
      <c r="A745" s="76" t="n">
        <v>741</v>
      </c>
      <c r="B745" s="77" t="n">
        <f aca="false">EOMONTH(Input!$C$7,A745)</f>
        <v>65470</v>
      </c>
      <c r="C745" s="76" t="n">
        <f aca="false">DATEDIF(Input!$C$23,$B745,"Y")</f>
        <v>101</v>
      </c>
      <c r="E745" s="78" t="n">
        <f aca="false">IF(AND($B745&gt;Input!$C$53,$B745&lt;Input!$C$25),Input!$C$54,0)</f>
        <v>0</v>
      </c>
    </row>
    <row r="746" customFormat="false" ht="12.8" hidden="false" customHeight="false" outlineLevel="0" collapsed="false">
      <c r="A746" s="76" t="n">
        <v>742</v>
      </c>
      <c r="B746" s="77" t="n">
        <f aca="false">EOMONTH(Input!$C$7,A746)</f>
        <v>65500</v>
      </c>
      <c r="C746" s="76" t="n">
        <f aca="false">DATEDIF(Input!$C$23,$B746,"Y")</f>
        <v>101</v>
      </c>
      <c r="E746" s="78" t="n">
        <f aca="false">IF(AND($B746&gt;Input!$C$53,$B746&lt;Input!$C$25),Input!$C$54,0)</f>
        <v>0</v>
      </c>
    </row>
    <row r="747" customFormat="false" ht="12.8" hidden="false" customHeight="false" outlineLevel="0" collapsed="false">
      <c r="A747" s="76" t="n">
        <v>743</v>
      </c>
      <c r="B747" s="77" t="n">
        <f aca="false">EOMONTH(Input!$C$7,A747)</f>
        <v>65531</v>
      </c>
      <c r="C747" s="76" t="n">
        <f aca="false">DATEDIF(Input!$C$23,$B747,"Y")</f>
        <v>102</v>
      </c>
      <c r="E747" s="78" t="n">
        <f aca="false">IF(AND($B747&gt;Input!$C$53,$B747&lt;Input!$C$25),Input!$C$54,0)</f>
        <v>0</v>
      </c>
    </row>
    <row r="748" customFormat="false" ht="12.8" hidden="false" customHeight="false" outlineLevel="0" collapsed="false">
      <c r="A748" s="76" t="n">
        <v>744</v>
      </c>
      <c r="B748" s="77" t="n">
        <f aca="false">EOMONTH(Input!$C$7,A748)</f>
        <v>65561</v>
      </c>
      <c r="C748" s="76" t="n">
        <f aca="false">DATEDIF(Input!$C$23,$B748,"Y")</f>
        <v>102</v>
      </c>
      <c r="E748" s="78" t="n">
        <f aca="false">IF(AND($B748&gt;Input!$C$53,$B748&lt;Input!$C$25),Input!$C$54,0)</f>
        <v>0</v>
      </c>
    </row>
    <row r="749" customFormat="false" ht="12.8" hidden="false" customHeight="false" outlineLevel="0" collapsed="false">
      <c r="A749" s="76" t="n">
        <v>745</v>
      </c>
      <c r="B749" s="77" t="n">
        <f aca="false">EOMONTH(Input!$C$7,A749)</f>
        <v>65592</v>
      </c>
      <c r="C749" s="76" t="n">
        <f aca="false">DATEDIF(Input!$C$23,$B749,"Y")</f>
        <v>102</v>
      </c>
      <c r="E749" s="78" t="n">
        <f aca="false">IF(AND($B749&gt;Input!$C$53,$B749&lt;Input!$C$25),Input!$C$54,0)</f>
        <v>0</v>
      </c>
    </row>
    <row r="750" customFormat="false" ht="12.8" hidden="false" customHeight="false" outlineLevel="0" collapsed="false">
      <c r="A750" s="76" t="n">
        <v>746</v>
      </c>
      <c r="B750" s="77" t="n">
        <f aca="false">EOMONTH(Input!$C$7,A750)</f>
        <v>65623</v>
      </c>
      <c r="C750" s="76" t="n">
        <f aca="false">DATEDIF(Input!$C$23,$B750,"Y")</f>
        <v>102</v>
      </c>
      <c r="E750" s="78" t="n">
        <f aca="false">IF(AND($B750&gt;Input!$C$53,$B750&lt;Input!$C$25),Input!$C$54,0)</f>
        <v>0</v>
      </c>
    </row>
    <row r="751" customFormat="false" ht="12.8" hidden="false" customHeight="false" outlineLevel="0" collapsed="false">
      <c r="A751" s="76" t="n">
        <v>747</v>
      </c>
      <c r="B751" s="77" t="n">
        <f aca="false">EOMONTH(Input!$C$7,A751)</f>
        <v>65653</v>
      </c>
      <c r="C751" s="76" t="n">
        <f aca="false">DATEDIF(Input!$C$23,$B751,"Y")</f>
        <v>102</v>
      </c>
      <c r="E751" s="78" t="n">
        <f aca="false">IF(AND($B751&gt;Input!$C$53,$B751&lt;Input!$C$25),Input!$C$54,0)</f>
        <v>0</v>
      </c>
    </row>
    <row r="752" customFormat="false" ht="12.8" hidden="false" customHeight="false" outlineLevel="0" collapsed="false">
      <c r="A752" s="76" t="n">
        <v>748</v>
      </c>
      <c r="B752" s="77" t="n">
        <f aca="false">EOMONTH(Input!$C$7,A752)</f>
        <v>65684</v>
      </c>
      <c r="C752" s="76" t="n">
        <f aca="false">DATEDIF(Input!$C$23,$B752,"Y")</f>
        <v>102</v>
      </c>
      <c r="E752" s="78" t="n">
        <f aca="false">IF(AND($B752&gt;Input!$C$53,$B752&lt;Input!$C$25),Input!$C$54,0)</f>
        <v>0</v>
      </c>
    </row>
    <row r="753" customFormat="false" ht="12.8" hidden="false" customHeight="false" outlineLevel="0" collapsed="false">
      <c r="A753" s="76" t="n">
        <v>749</v>
      </c>
      <c r="B753" s="77" t="n">
        <f aca="false">EOMONTH(Input!$C$7,A753)</f>
        <v>65714</v>
      </c>
      <c r="C753" s="76" t="n">
        <f aca="false">DATEDIF(Input!$C$23,$B753,"Y")</f>
        <v>102</v>
      </c>
      <c r="E753" s="78" t="n">
        <f aca="false">IF(AND($B753&gt;Input!$C$53,$B753&lt;Input!$C$25),Input!$C$54,0)</f>
        <v>0</v>
      </c>
    </row>
    <row r="754" customFormat="false" ht="12.8" hidden="false" customHeight="false" outlineLevel="0" collapsed="false">
      <c r="A754" s="76" t="n">
        <v>750</v>
      </c>
      <c r="B754" s="77" t="n">
        <f aca="false">EOMONTH(Input!$C$7,A754)</f>
        <v>65745</v>
      </c>
      <c r="C754" s="76" t="n">
        <f aca="false">DATEDIF(Input!$C$23,$B754,"Y")</f>
        <v>102</v>
      </c>
      <c r="E754" s="78" t="n">
        <f aca="false">IF(AND($B754&gt;Input!$C$53,$B754&lt;Input!$C$25),Input!$C$54,0)</f>
        <v>0</v>
      </c>
    </row>
    <row r="755" customFormat="false" ht="12.8" hidden="false" customHeight="false" outlineLevel="0" collapsed="false">
      <c r="A755" s="76" t="n">
        <v>751</v>
      </c>
      <c r="B755" s="77" t="n">
        <f aca="false">EOMONTH(Input!$C$7,A755)</f>
        <v>65776</v>
      </c>
      <c r="C755" s="76" t="n">
        <f aca="false">DATEDIF(Input!$C$23,$B755,"Y")</f>
        <v>102</v>
      </c>
      <c r="E755" s="78" t="n">
        <f aca="false">IF(AND($B755&gt;Input!$C$53,$B755&lt;Input!$C$25),Input!$C$54,0)</f>
        <v>0</v>
      </c>
    </row>
    <row r="756" customFormat="false" ht="12.8" hidden="false" customHeight="false" outlineLevel="0" collapsed="false">
      <c r="A756" s="76" t="n">
        <v>752</v>
      </c>
      <c r="B756" s="77" t="n">
        <f aca="false">EOMONTH(Input!$C$7,A756)</f>
        <v>65805</v>
      </c>
      <c r="C756" s="76" t="n">
        <f aca="false">DATEDIF(Input!$C$23,$B756,"Y")</f>
        <v>102</v>
      </c>
      <c r="E756" s="78" t="n">
        <f aca="false">IF(AND($B756&gt;Input!$C$53,$B756&lt;Input!$C$25),Input!$C$54,0)</f>
        <v>0</v>
      </c>
    </row>
    <row r="757" customFormat="false" ht="12.8" hidden="false" customHeight="false" outlineLevel="0" collapsed="false">
      <c r="A757" s="76" t="n">
        <v>753</v>
      </c>
      <c r="B757" s="77" t="n">
        <f aca="false">EOMONTH(Input!$C$7,A757)</f>
        <v>65836</v>
      </c>
      <c r="C757" s="76" t="n">
        <f aca="false">DATEDIF(Input!$C$23,$B757,"Y")</f>
        <v>102</v>
      </c>
      <c r="E757" s="78" t="n">
        <f aca="false">IF(AND($B757&gt;Input!$C$53,$B757&lt;Input!$C$25),Input!$C$54,0)</f>
        <v>0</v>
      </c>
    </row>
    <row r="758" customFormat="false" ht="12.8" hidden="false" customHeight="false" outlineLevel="0" collapsed="false">
      <c r="A758" s="76" t="n">
        <v>754</v>
      </c>
      <c r="B758" s="77" t="n">
        <f aca="false">EOMONTH(Input!$C$7,A758)</f>
        <v>65866</v>
      </c>
      <c r="C758" s="76" t="n">
        <f aca="false">DATEDIF(Input!$C$23,$B758,"Y")</f>
        <v>102</v>
      </c>
      <c r="E758" s="78" t="n">
        <f aca="false">IF(AND($B758&gt;Input!$C$53,$B758&lt;Input!$C$25),Input!$C$54,0)</f>
        <v>0</v>
      </c>
    </row>
    <row r="759" customFormat="false" ht="12.8" hidden="false" customHeight="false" outlineLevel="0" collapsed="false">
      <c r="A759" s="76" t="n">
        <v>755</v>
      </c>
      <c r="B759" s="77" t="n">
        <f aca="false">EOMONTH(Input!$C$7,A759)</f>
        <v>65897</v>
      </c>
      <c r="C759" s="76" t="n">
        <f aca="false">DATEDIF(Input!$C$23,$B759,"Y")</f>
        <v>103</v>
      </c>
      <c r="E759" s="78" t="n">
        <f aca="false">IF(AND($B759&gt;Input!$C$53,$B759&lt;Input!$C$25),Input!$C$54,0)</f>
        <v>0</v>
      </c>
    </row>
    <row r="760" customFormat="false" ht="12.8" hidden="false" customHeight="false" outlineLevel="0" collapsed="false">
      <c r="A760" s="76" t="n">
        <v>756</v>
      </c>
      <c r="B760" s="77" t="n">
        <f aca="false">EOMONTH(Input!$C$7,A760)</f>
        <v>65927</v>
      </c>
      <c r="C760" s="76" t="n">
        <f aca="false">DATEDIF(Input!$C$23,$B760,"Y")</f>
        <v>103</v>
      </c>
      <c r="E760" s="78" t="n">
        <f aca="false">IF(AND($B760&gt;Input!$C$53,$B760&lt;Input!$C$25),Input!$C$54,0)</f>
        <v>0</v>
      </c>
    </row>
    <row r="761" customFormat="false" ht="12.8" hidden="false" customHeight="false" outlineLevel="0" collapsed="false">
      <c r="A761" s="76" t="n">
        <v>757</v>
      </c>
      <c r="B761" s="77" t="n">
        <f aca="false">EOMONTH(Input!$C$7,A761)</f>
        <v>65958</v>
      </c>
      <c r="C761" s="76" t="n">
        <f aca="false">DATEDIF(Input!$C$23,$B761,"Y")</f>
        <v>103</v>
      </c>
      <c r="E761" s="78" t="n">
        <f aca="false">IF(AND($B761&gt;Input!$C$53,$B761&lt;Input!$C$25),Input!$C$54,0)</f>
        <v>0</v>
      </c>
    </row>
    <row r="762" customFormat="false" ht="12.8" hidden="false" customHeight="false" outlineLevel="0" collapsed="false">
      <c r="A762" s="76" t="n">
        <v>758</v>
      </c>
      <c r="B762" s="77" t="n">
        <f aca="false">EOMONTH(Input!$C$7,A762)</f>
        <v>65989</v>
      </c>
      <c r="C762" s="76" t="n">
        <f aca="false">DATEDIF(Input!$C$23,$B762,"Y")</f>
        <v>103</v>
      </c>
      <c r="E762" s="78" t="n">
        <f aca="false">IF(AND($B762&gt;Input!$C$53,$B762&lt;Input!$C$25),Input!$C$54,0)</f>
        <v>0</v>
      </c>
    </row>
    <row r="763" customFormat="false" ht="12.8" hidden="false" customHeight="false" outlineLevel="0" collapsed="false">
      <c r="A763" s="76" t="n">
        <v>759</v>
      </c>
      <c r="B763" s="77" t="n">
        <f aca="false">EOMONTH(Input!$C$7,A763)</f>
        <v>66019</v>
      </c>
      <c r="C763" s="76" t="n">
        <f aca="false">DATEDIF(Input!$C$23,$B763,"Y")</f>
        <v>103</v>
      </c>
      <c r="E763" s="78" t="n">
        <f aca="false">IF(AND($B763&gt;Input!$C$53,$B763&lt;Input!$C$25),Input!$C$54,0)</f>
        <v>0</v>
      </c>
    </row>
    <row r="764" customFormat="false" ht="12.8" hidden="false" customHeight="false" outlineLevel="0" collapsed="false">
      <c r="A764" s="76" t="n">
        <v>760</v>
      </c>
      <c r="B764" s="77" t="n">
        <f aca="false">EOMONTH(Input!$C$7,A764)</f>
        <v>66050</v>
      </c>
      <c r="C764" s="76" t="n">
        <f aca="false">DATEDIF(Input!$C$23,$B764,"Y")</f>
        <v>103</v>
      </c>
      <c r="E764" s="78" t="n">
        <f aca="false">IF(AND($B764&gt;Input!$C$53,$B764&lt;Input!$C$25),Input!$C$54,0)</f>
        <v>0</v>
      </c>
    </row>
    <row r="765" customFormat="false" ht="12.8" hidden="false" customHeight="false" outlineLevel="0" collapsed="false">
      <c r="A765" s="76" t="n">
        <v>761</v>
      </c>
      <c r="B765" s="77" t="n">
        <f aca="false">EOMONTH(Input!$C$7,A765)</f>
        <v>66080</v>
      </c>
      <c r="C765" s="76" t="n">
        <f aca="false">DATEDIF(Input!$C$23,$B765,"Y")</f>
        <v>103</v>
      </c>
      <c r="E765" s="78" t="n">
        <f aca="false">IF(AND($B765&gt;Input!$C$53,$B765&lt;Input!$C$25),Input!$C$54,0)</f>
        <v>0</v>
      </c>
    </row>
    <row r="766" customFormat="false" ht="12.8" hidden="false" customHeight="false" outlineLevel="0" collapsed="false">
      <c r="A766" s="76" t="n">
        <v>762</v>
      </c>
      <c r="B766" s="77" t="n">
        <f aca="false">EOMONTH(Input!$C$7,A766)</f>
        <v>66111</v>
      </c>
      <c r="C766" s="76" t="n">
        <f aca="false">DATEDIF(Input!$C$23,$B766,"Y")</f>
        <v>103</v>
      </c>
      <c r="E766" s="78" t="n">
        <f aca="false">IF(AND($B766&gt;Input!$C$53,$B766&lt;Input!$C$25),Input!$C$54,0)</f>
        <v>0</v>
      </c>
    </row>
    <row r="767" customFormat="false" ht="12.8" hidden="false" customHeight="false" outlineLevel="0" collapsed="false">
      <c r="A767" s="76" t="n">
        <v>763</v>
      </c>
      <c r="B767" s="77" t="n">
        <f aca="false">EOMONTH(Input!$C$7,A767)</f>
        <v>66142</v>
      </c>
      <c r="C767" s="76" t="n">
        <f aca="false">DATEDIF(Input!$C$23,$B767,"Y")</f>
        <v>103</v>
      </c>
      <c r="E767" s="78" t="n">
        <f aca="false">IF(AND($B767&gt;Input!$C$53,$B767&lt;Input!$C$25),Input!$C$54,0)</f>
        <v>0</v>
      </c>
    </row>
    <row r="768" customFormat="false" ht="12.8" hidden="false" customHeight="false" outlineLevel="0" collapsed="false">
      <c r="A768" s="76" t="n">
        <v>764</v>
      </c>
      <c r="B768" s="77" t="n">
        <f aca="false">EOMONTH(Input!$C$7,A768)</f>
        <v>66170</v>
      </c>
      <c r="C768" s="76" t="n">
        <f aca="false">DATEDIF(Input!$C$23,$B768,"Y")</f>
        <v>103</v>
      </c>
      <c r="E768" s="78" t="n">
        <f aca="false">IF(AND($B768&gt;Input!$C$53,$B768&lt;Input!$C$25),Input!$C$54,0)</f>
        <v>0</v>
      </c>
    </row>
    <row r="769" customFormat="false" ht="12.8" hidden="false" customHeight="false" outlineLevel="0" collapsed="false">
      <c r="A769" s="76" t="n">
        <v>765</v>
      </c>
      <c r="B769" s="77" t="n">
        <f aca="false">EOMONTH(Input!$C$7,A769)</f>
        <v>66201</v>
      </c>
      <c r="C769" s="76" t="n">
        <f aca="false">DATEDIF(Input!$C$23,$B769,"Y")</f>
        <v>103</v>
      </c>
      <c r="E769" s="78" t="n">
        <f aca="false">IF(AND($B769&gt;Input!$C$53,$B769&lt;Input!$C$25),Input!$C$54,0)</f>
        <v>0</v>
      </c>
    </row>
    <row r="770" customFormat="false" ht="12.8" hidden="false" customHeight="false" outlineLevel="0" collapsed="false">
      <c r="A770" s="76" t="n">
        <v>766</v>
      </c>
      <c r="B770" s="77" t="n">
        <f aca="false">EOMONTH(Input!$C$7,A770)</f>
        <v>66231</v>
      </c>
      <c r="C770" s="76" t="n">
        <f aca="false">DATEDIF(Input!$C$23,$B770,"Y")</f>
        <v>103</v>
      </c>
      <c r="E770" s="78" t="n">
        <f aca="false">IF(AND($B770&gt;Input!$C$53,$B770&lt;Input!$C$25),Input!$C$54,0)</f>
        <v>0</v>
      </c>
    </row>
    <row r="771" customFormat="false" ht="12.8" hidden="false" customHeight="false" outlineLevel="0" collapsed="false">
      <c r="A771" s="76" t="n">
        <v>767</v>
      </c>
      <c r="B771" s="77" t="n">
        <f aca="false">EOMONTH(Input!$C$7,A771)</f>
        <v>66262</v>
      </c>
      <c r="C771" s="76" t="n">
        <f aca="false">DATEDIF(Input!$C$23,$B771,"Y")</f>
        <v>104</v>
      </c>
      <c r="E771" s="78" t="n">
        <f aca="false">IF(AND($B771&gt;Input!$C$53,$B771&lt;Input!$C$25),Input!$C$54,0)</f>
        <v>0</v>
      </c>
    </row>
    <row r="772" customFormat="false" ht="12.8" hidden="false" customHeight="false" outlineLevel="0" collapsed="false">
      <c r="A772" s="76" t="n">
        <v>768</v>
      </c>
      <c r="B772" s="77" t="n">
        <f aca="false">EOMONTH(Input!$C$7,A772)</f>
        <v>66292</v>
      </c>
      <c r="C772" s="76" t="n">
        <f aca="false">DATEDIF(Input!$C$23,$B772,"Y")</f>
        <v>104</v>
      </c>
      <c r="E772" s="78" t="n">
        <f aca="false">IF(AND($B772&gt;Input!$C$53,$B772&lt;Input!$C$25),Input!$C$54,0)</f>
        <v>0</v>
      </c>
    </row>
    <row r="773" customFormat="false" ht="12.8" hidden="false" customHeight="false" outlineLevel="0" collapsed="false">
      <c r="A773" s="76" t="n">
        <v>769</v>
      </c>
      <c r="B773" s="77" t="n">
        <f aca="false">EOMONTH(Input!$C$7,A773)</f>
        <v>66323</v>
      </c>
      <c r="C773" s="76" t="n">
        <f aca="false">DATEDIF(Input!$C$23,$B773,"Y")</f>
        <v>104</v>
      </c>
      <c r="E773" s="78" t="n">
        <f aca="false">IF(AND($B773&gt;Input!$C$53,$B773&lt;Input!$C$25),Input!$C$54,0)</f>
        <v>0</v>
      </c>
    </row>
    <row r="774" customFormat="false" ht="12.8" hidden="false" customHeight="false" outlineLevel="0" collapsed="false">
      <c r="A774" s="76" t="n">
        <v>770</v>
      </c>
      <c r="B774" s="77" t="n">
        <f aca="false">EOMONTH(Input!$C$7,A774)</f>
        <v>66354</v>
      </c>
      <c r="C774" s="76" t="n">
        <f aca="false">DATEDIF(Input!$C$23,$B774,"Y")</f>
        <v>104</v>
      </c>
      <c r="E774" s="78" t="n">
        <f aca="false">IF(AND($B774&gt;Input!$C$53,$B774&lt;Input!$C$25),Input!$C$54,0)</f>
        <v>0</v>
      </c>
    </row>
    <row r="775" customFormat="false" ht="12.8" hidden="false" customHeight="false" outlineLevel="0" collapsed="false">
      <c r="A775" s="76" t="n">
        <v>771</v>
      </c>
      <c r="B775" s="77" t="n">
        <f aca="false">EOMONTH(Input!$C$7,A775)</f>
        <v>66384</v>
      </c>
      <c r="C775" s="76" t="n">
        <f aca="false">DATEDIF(Input!$C$23,$B775,"Y")</f>
        <v>104</v>
      </c>
      <c r="E775" s="78" t="n">
        <f aca="false">IF(AND($B775&gt;Input!$C$53,$B775&lt;Input!$C$25),Input!$C$54,0)</f>
        <v>0</v>
      </c>
    </row>
    <row r="776" customFormat="false" ht="12.8" hidden="false" customHeight="false" outlineLevel="0" collapsed="false">
      <c r="A776" s="76" t="n">
        <v>772</v>
      </c>
      <c r="B776" s="77" t="n">
        <f aca="false">EOMONTH(Input!$C$7,A776)</f>
        <v>66415</v>
      </c>
      <c r="C776" s="76" t="n">
        <f aca="false">DATEDIF(Input!$C$23,$B776,"Y")</f>
        <v>104</v>
      </c>
      <c r="E776" s="78" t="n">
        <f aca="false">IF(AND($B776&gt;Input!$C$53,$B776&lt;Input!$C$25),Input!$C$54,0)</f>
        <v>0</v>
      </c>
    </row>
    <row r="777" customFormat="false" ht="12.8" hidden="false" customHeight="false" outlineLevel="0" collapsed="false">
      <c r="A777" s="76" t="n">
        <v>773</v>
      </c>
      <c r="B777" s="77" t="n">
        <f aca="false">EOMONTH(Input!$C$7,A777)</f>
        <v>66445</v>
      </c>
      <c r="C777" s="76" t="n">
        <f aca="false">DATEDIF(Input!$C$23,$B777,"Y")</f>
        <v>104</v>
      </c>
      <c r="E777" s="78" t="n">
        <f aca="false">IF(AND($B777&gt;Input!$C$53,$B777&lt;Input!$C$25),Input!$C$54,0)</f>
        <v>0</v>
      </c>
    </row>
    <row r="778" customFormat="false" ht="12.8" hidden="false" customHeight="false" outlineLevel="0" collapsed="false">
      <c r="A778" s="76" t="n">
        <v>774</v>
      </c>
      <c r="B778" s="77" t="n">
        <f aca="false">EOMONTH(Input!$C$7,A778)</f>
        <v>66476</v>
      </c>
      <c r="C778" s="76" t="n">
        <f aca="false">DATEDIF(Input!$C$23,$B778,"Y")</f>
        <v>104</v>
      </c>
      <c r="E778" s="78" t="n">
        <f aca="false">IF(AND($B778&gt;Input!$C$53,$B778&lt;Input!$C$25),Input!$C$54,0)</f>
        <v>0</v>
      </c>
    </row>
    <row r="779" customFormat="false" ht="12.8" hidden="false" customHeight="false" outlineLevel="0" collapsed="false">
      <c r="A779" s="76" t="n">
        <v>775</v>
      </c>
      <c r="B779" s="77" t="n">
        <f aca="false">EOMONTH(Input!$C$7,A779)</f>
        <v>66507</v>
      </c>
      <c r="C779" s="76" t="n">
        <f aca="false">DATEDIF(Input!$C$23,$B779,"Y")</f>
        <v>104</v>
      </c>
      <c r="E779" s="78" t="n">
        <f aca="false">IF(AND($B779&gt;Input!$C$53,$B779&lt;Input!$C$25),Input!$C$54,0)</f>
        <v>0</v>
      </c>
    </row>
    <row r="780" customFormat="false" ht="12.8" hidden="false" customHeight="false" outlineLevel="0" collapsed="false">
      <c r="A780" s="76" t="n">
        <v>776</v>
      </c>
      <c r="B780" s="77" t="n">
        <f aca="false">EOMONTH(Input!$C$7,A780)</f>
        <v>66535</v>
      </c>
      <c r="C780" s="76" t="n">
        <f aca="false">DATEDIF(Input!$C$23,$B780,"Y")</f>
        <v>104</v>
      </c>
      <c r="E780" s="78" t="n">
        <f aca="false">IF(AND($B780&gt;Input!$C$53,$B780&lt;Input!$C$25),Input!$C$54,0)</f>
        <v>0</v>
      </c>
    </row>
    <row r="781" customFormat="false" ht="12.8" hidden="false" customHeight="false" outlineLevel="0" collapsed="false">
      <c r="A781" s="76" t="n">
        <v>777</v>
      </c>
      <c r="B781" s="77" t="n">
        <f aca="false">EOMONTH(Input!$C$7,A781)</f>
        <v>66566</v>
      </c>
      <c r="C781" s="76" t="n">
        <f aca="false">DATEDIF(Input!$C$23,$B781,"Y")</f>
        <v>104</v>
      </c>
      <c r="E781" s="78" t="n">
        <f aca="false">IF(AND($B781&gt;Input!$C$53,$B781&lt;Input!$C$25),Input!$C$54,0)</f>
        <v>0</v>
      </c>
    </row>
    <row r="782" customFormat="false" ht="12.8" hidden="false" customHeight="false" outlineLevel="0" collapsed="false">
      <c r="A782" s="76" t="n">
        <v>778</v>
      </c>
      <c r="B782" s="77" t="n">
        <f aca="false">EOMONTH(Input!$C$7,A782)</f>
        <v>66596</v>
      </c>
      <c r="C782" s="76" t="n">
        <f aca="false">DATEDIF(Input!$C$23,$B782,"Y")</f>
        <v>104</v>
      </c>
      <c r="E782" s="78" t="n">
        <f aca="false">IF(AND($B782&gt;Input!$C$53,$B782&lt;Input!$C$25),Input!$C$54,0)</f>
        <v>0</v>
      </c>
    </row>
    <row r="783" customFormat="false" ht="12.8" hidden="false" customHeight="false" outlineLevel="0" collapsed="false">
      <c r="A783" s="76" t="n">
        <v>779</v>
      </c>
      <c r="B783" s="77" t="n">
        <f aca="false">EOMONTH(Input!$C$7,A783)</f>
        <v>66627</v>
      </c>
      <c r="C783" s="76" t="n">
        <f aca="false">DATEDIF(Input!$C$23,$B783,"Y")</f>
        <v>105</v>
      </c>
      <c r="E783" s="78" t="n">
        <f aca="false">IF(AND($B783&gt;Input!$C$53,$B783&lt;Input!$C$25),Input!$C$54,0)</f>
        <v>0</v>
      </c>
    </row>
    <row r="784" customFormat="false" ht="12.8" hidden="false" customHeight="false" outlineLevel="0" collapsed="false">
      <c r="A784" s="76" t="n">
        <v>780</v>
      </c>
      <c r="B784" s="77" t="n">
        <f aca="false">EOMONTH(Input!$C$7,A784)</f>
        <v>66657</v>
      </c>
      <c r="C784" s="76" t="n">
        <f aca="false">DATEDIF(Input!$C$23,$B784,"Y")</f>
        <v>105</v>
      </c>
      <c r="E784" s="78" t="n">
        <f aca="false">IF(AND($B784&gt;Input!$C$53,$B784&lt;Input!$C$25),Input!$C$54,0)</f>
        <v>0</v>
      </c>
    </row>
    <row r="785" customFormat="false" ht="12.8" hidden="false" customHeight="false" outlineLevel="0" collapsed="false">
      <c r="A785" s="76" t="n">
        <v>781</v>
      </c>
      <c r="B785" s="77" t="n">
        <f aca="false">EOMONTH(Input!$C$7,A785)</f>
        <v>66688</v>
      </c>
      <c r="C785" s="76" t="n">
        <f aca="false">DATEDIF(Input!$C$23,$B785,"Y")</f>
        <v>105</v>
      </c>
      <c r="E785" s="78" t="n">
        <f aca="false">IF(AND($B785&gt;Input!$C$53,$B785&lt;Input!$C$25),Input!$C$54,0)</f>
        <v>0</v>
      </c>
    </row>
    <row r="786" customFormat="false" ht="12.8" hidden="false" customHeight="false" outlineLevel="0" collapsed="false">
      <c r="A786" s="76" t="n">
        <v>782</v>
      </c>
      <c r="B786" s="77" t="n">
        <f aca="false">EOMONTH(Input!$C$7,A786)</f>
        <v>66719</v>
      </c>
      <c r="C786" s="76" t="n">
        <f aca="false">DATEDIF(Input!$C$23,$B786,"Y")</f>
        <v>105</v>
      </c>
      <c r="E786" s="78" t="n">
        <f aca="false">IF(AND($B786&gt;Input!$C$53,$B786&lt;Input!$C$25),Input!$C$54,0)</f>
        <v>0</v>
      </c>
    </row>
    <row r="787" customFormat="false" ht="12.8" hidden="false" customHeight="false" outlineLevel="0" collapsed="false">
      <c r="A787" s="76" t="n">
        <v>783</v>
      </c>
      <c r="B787" s="77" t="n">
        <f aca="false">EOMONTH(Input!$C$7,A787)</f>
        <v>66749</v>
      </c>
      <c r="C787" s="76" t="n">
        <f aca="false">DATEDIF(Input!$C$23,$B787,"Y")</f>
        <v>105</v>
      </c>
      <c r="E787" s="78" t="n">
        <f aca="false">IF(AND($B787&gt;Input!$C$53,$B787&lt;Input!$C$25),Input!$C$54,0)</f>
        <v>0</v>
      </c>
    </row>
    <row r="788" customFormat="false" ht="12.8" hidden="false" customHeight="false" outlineLevel="0" collapsed="false">
      <c r="A788" s="76" t="n">
        <v>784</v>
      </c>
      <c r="B788" s="77" t="n">
        <f aca="false">EOMONTH(Input!$C$7,A788)</f>
        <v>66780</v>
      </c>
      <c r="C788" s="76" t="n">
        <f aca="false">DATEDIF(Input!$C$23,$B788,"Y")</f>
        <v>105</v>
      </c>
      <c r="E788" s="78" t="n">
        <f aca="false">IF(AND($B788&gt;Input!$C$53,$B788&lt;Input!$C$25),Input!$C$54,0)</f>
        <v>0</v>
      </c>
    </row>
    <row r="789" customFormat="false" ht="12.8" hidden="false" customHeight="false" outlineLevel="0" collapsed="false">
      <c r="A789" s="76" t="n">
        <v>785</v>
      </c>
      <c r="B789" s="77" t="n">
        <f aca="false">EOMONTH(Input!$C$7,A789)</f>
        <v>66810</v>
      </c>
      <c r="C789" s="76" t="n">
        <f aca="false">DATEDIF(Input!$C$23,$B789,"Y")</f>
        <v>105</v>
      </c>
      <c r="E789" s="78" t="n">
        <f aca="false">IF(AND($B789&gt;Input!$C$53,$B789&lt;Input!$C$25),Input!$C$54,0)</f>
        <v>0</v>
      </c>
    </row>
    <row r="790" customFormat="false" ht="12.8" hidden="false" customHeight="false" outlineLevel="0" collapsed="false">
      <c r="A790" s="76" t="n">
        <v>786</v>
      </c>
      <c r="B790" s="77" t="n">
        <f aca="false">EOMONTH(Input!$C$7,A790)</f>
        <v>66841</v>
      </c>
      <c r="C790" s="76" t="n">
        <f aca="false">DATEDIF(Input!$C$23,$B790,"Y")</f>
        <v>105</v>
      </c>
      <c r="E790" s="78" t="n">
        <f aca="false">IF(AND($B790&gt;Input!$C$53,$B790&lt;Input!$C$25),Input!$C$54,0)</f>
        <v>0</v>
      </c>
    </row>
    <row r="791" customFormat="false" ht="12.8" hidden="false" customHeight="false" outlineLevel="0" collapsed="false">
      <c r="A791" s="76" t="n">
        <v>787</v>
      </c>
      <c r="B791" s="77" t="n">
        <f aca="false">EOMONTH(Input!$C$7,A791)</f>
        <v>66872</v>
      </c>
      <c r="C791" s="76" t="n">
        <f aca="false">DATEDIF(Input!$C$23,$B791,"Y")</f>
        <v>105</v>
      </c>
      <c r="E791" s="78" t="n">
        <f aca="false">IF(AND($B791&gt;Input!$C$53,$B791&lt;Input!$C$25),Input!$C$54,0)</f>
        <v>0</v>
      </c>
    </row>
    <row r="792" customFormat="false" ht="12.8" hidden="false" customHeight="false" outlineLevel="0" collapsed="false">
      <c r="A792" s="76" t="n">
        <v>788</v>
      </c>
      <c r="B792" s="77" t="n">
        <f aca="false">EOMONTH(Input!$C$7,A792)</f>
        <v>66900</v>
      </c>
      <c r="C792" s="76" t="n">
        <f aca="false">DATEDIF(Input!$C$23,$B792,"Y")</f>
        <v>105</v>
      </c>
      <c r="E792" s="78" t="n">
        <f aca="false">IF(AND($B792&gt;Input!$C$53,$B792&lt;Input!$C$25),Input!$C$54,0)</f>
        <v>0</v>
      </c>
    </row>
    <row r="793" customFormat="false" ht="12.8" hidden="false" customHeight="false" outlineLevel="0" collapsed="false">
      <c r="A793" s="76" t="n">
        <v>789</v>
      </c>
      <c r="B793" s="77" t="n">
        <f aca="false">EOMONTH(Input!$C$7,A793)</f>
        <v>66931</v>
      </c>
      <c r="C793" s="76" t="n">
        <f aca="false">DATEDIF(Input!$C$23,$B793,"Y")</f>
        <v>105</v>
      </c>
      <c r="E793" s="78" t="n">
        <f aca="false">IF(AND($B793&gt;Input!$C$53,$B793&lt;Input!$C$25),Input!$C$54,0)</f>
        <v>0</v>
      </c>
    </row>
    <row r="794" customFormat="false" ht="12.8" hidden="false" customHeight="false" outlineLevel="0" collapsed="false">
      <c r="A794" s="76" t="n">
        <v>790</v>
      </c>
      <c r="B794" s="77" t="n">
        <f aca="false">EOMONTH(Input!$C$7,A794)</f>
        <v>66961</v>
      </c>
      <c r="C794" s="76" t="n">
        <f aca="false">DATEDIF(Input!$C$23,$B794,"Y")</f>
        <v>105</v>
      </c>
      <c r="E794" s="78" t="n">
        <f aca="false">IF(AND($B794&gt;Input!$C$53,$B794&lt;Input!$C$25),Input!$C$54,0)</f>
        <v>0</v>
      </c>
    </row>
    <row r="795" customFormat="false" ht="12.8" hidden="false" customHeight="false" outlineLevel="0" collapsed="false">
      <c r="A795" s="76" t="n">
        <v>791</v>
      </c>
      <c r="B795" s="77" t="n">
        <f aca="false">EOMONTH(Input!$C$7,A795)</f>
        <v>66992</v>
      </c>
      <c r="C795" s="76" t="n">
        <f aca="false">DATEDIF(Input!$C$23,$B795,"Y")</f>
        <v>106</v>
      </c>
      <c r="E795" s="78" t="n">
        <f aca="false">IF(AND($B795&gt;Input!$C$53,$B795&lt;Input!$C$25),Input!$C$54,0)</f>
        <v>0</v>
      </c>
    </row>
    <row r="796" customFormat="false" ht="12.8" hidden="false" customHeight="false" outlineLevel="0" collapsed="false">
      <c r="A796" s="76" t="n">
        <v>792</v>
      </c>
      <c r="B796" s="77" t="n">
        <f aca="false">EOMONTH(Input!$C$7,A796)</f>
        <v>67022</v>
      </c>
      <c r="C796" s="76" t="n">
        <f aca="false">DATEDIF(Input!$C$23,$B796,"Y")</f>
        <v>106</v>
      </c>
      <c r="E796" s="78" t="n">
        <f aca="false">IF(AND($B796&gt;Input!$C$53,$B796&lt;Input!$C$25),Input!$C$54,0)</f>
        <v>0</v>
      </c>
    </row>
    <row r="797" customFormat="false" ht="12.8" hidden="false" customHeight="false" outlineLevel="0" collapsed="false">
      <c r="A797" s="76" t="n">
        <v>793</v>
      </c>
      <c r="B797" s="77" t="n">
        <f aca="false">EOMONTH(Input!$C$7,A797)</f>
        <v>67053</v>
      </c>
      <c r="C797" s="76" t="n">
        <f aca="false">DATEDIF(Input!$C$23,$B797,"Y")</f>
        <v>106</v>
      </c>
      <c r="E797" s="78" t="n">
        <f aca="false">IF(AND($B797&gt;Input!$C$53,$B797&lt;Input!$C$25),Input!$C$54,0)</f>
        <v>0</v>
      </c>
    </row>
    <row r="798" customFormat="false" ht="12.8" hidden="false" customHeight="false" outlineLevel="0" collapsed="false">
      <c r="A798" s="76" t="n">
        <v>794</v>
      </c>
      <c r="B798" s="77" t="n">
        <f aca="false">EOMONTH(Input!$C$7,A798)</f>
        <v>67084</v>
      </c>
      <c r="C798" s="76" t="n">
        <f aca="false">DATEDIF(Input!$C$23,$B798,"Y")</f>
        <v>106</v>
      </c>
      <c r="E798" s="78" t="n">
        <f aca="false">IF(AND($B798&gt;Input!$C$53,$B798&lt;Input!$C$25),Input!$C$54,0)</f>
        <v>0</v>
      </c>
    </row>
    <row r="799" customFormat="false" ht="12.8" hidden="false" customHeight="false" outlineLevel="0" collapsed="false">
      <c r="A799" s="76" t="n">
        <v>795</v>
      </c>
      <c r="B799" s="77" t="n">
        <f aca="false">EOMONTH(Input!$C$7,A799)</f>
        <v>67114</v>
      </c>
      <c r="C799" s="76" t="n">
        <f aca="false">DATEDIF(Input!$C$23,$B799,"Y")</f>
        <v>106</v>
      </c>
      <c r="E799" s="78" t="n">
        <f aca="false">IF(AND($B799&gt;Input!$C$53,$B799&lt;Input!$C$25),Input!$C$54,0)</f>
        <v>0</v>
      </c>
    </row>
    <row r="800" customFormat="false" ht="12.8" hidden="false" customHeight="false" outlineLevel="0" collapsed="false">
      <c r="A800" s="76" t="n">
        <v>796</v>
      </c>
      <c r="B800" s="77" t="n">
        <f aca="false">EOMONTH(Input!$C$7,A800)</f>
        <v>67145</v>
      </c>
      <c r="C800" s="76" t="n">
        <f aca="false">DATEDIF(Input!$C$23,$B800,"Y")</f>
        <v>106</v>
      </c>
      <c r="E800" s="78" t="n">
        <f aca="false">IF(AND($B800&gt;Input!$C$53,$B800&lt;Input!$C$25),Input!$C$54,0)</f>
        <v>0</v>
      </c>
    </row>
    <row r="801" customFormat="false" ht="12.8" hidden="false" customHeight="false" outlineLevel="0" collapsed="false">
      <c r="A801" s="76" t="n">
        <v>797</v>
      </c>
      <c r="B801" s="77" t="n">
        <f aca="false">EOMONTH(Input!$C$7,A801)</f>
        <v>67175</v>
      </c>
      <c r="C801" s="76" t="n">
        <f aca="false">DATEDIF(Input!$C$23,$B801,"Y")</f>
        <v>106</v>
      </c>
      <c r="E801" s="78" t="n">
        <f aca="false">IF(AND($B801&gt;Input!$C$53,$B801&lt;Input!$C$25),Input!$C$54,0)</f>
        <v>0</v>
      </c>
    </row>
    <row r="802" customFormat="false" ht="12.8" hidden="false" customHeight="false" outlineLevel="0" collapsed="false">
      <c r="A802" s="76" t="n">
        <v>798</v>
      </c>
      <c r="B802" s="77" t="n">
        <f aca="false">EOMONTH(Input!$C$7,A802)</f>
        <v>67206</v>
      </c>
      <c r="C802" s="76" t="n">
        <f aca="false">DATEDIF(Input!$C$23,$B802,"Y")</f>
        <v>106</v>
      </c>
      <c r="E802" s="78" t="n">
        <f aca="false">IF(AND($B802&gt;Input!$C$53,$B802&lt;Input!$C$25),Input!$C$54,0)</f>
        <v>0</v>
      </c>
    </row>
    <row r="803" customFormat="false" ht="12.8" hidden="false" customHeight="false" outlineLevel="0" collapsed="false">
      <c r="A803" s="76" t="n">
        <v>799</v>
      </c>
      <c r="B803" s="77" t="n">
        <f aca="false">EOMONTH(Input!$C$7,A803)</f>
        <v>67237</v>
      </c>
      <c r="C803" s="76" t="n">
        <f aca="false">DATEDIF(Input!$C$23,$B803,"Y")</f>
        <v>106</v>
      </c>
      <c r="E803" s="78" t="n">
        <f aca="false">IF(AND($B803&gt;Input!$C$53,$B803&lt;Input!$C$25),Input!$C$54,0)</f>
        <v>0</v>
      </c>
    </row>
    <row r="804" customFormat="false" ht="12.8" hidden="false" customHeight="false" outlineLevel="0" collapsed="false">
      <c r="A804" s="76" t="n">
        <v>800</v>
      </c>
      <c r="B804" s="77" t="n">
        <f aca="false">EOMONTH(Input!$C$7,A804)</f>
        <v>67266</v>
      </c>
      <c r="C804" s="76" t="n">
        <f aca="false">DATEDIF(Input!$C$23,$B804,"Y")</f>
        <v>106</v>
      </c>
      <c r="E804" s="78" t="n">
        <f aca="false">IF(AND($B804&gt;Input!$C$53,$B804&lt;Input!$C$25),Input!$C$54,0)</f>
        <v>0</v>
      </c>
    </row>
    <row r="805" customFormat="false" ht="12.8" hidden="false" customHeight="false" outlineLevel="0" collapsed="false">
      <c r="A805" s="76" t="n">
        <v>801</v>
      </c>
      <c r="B805" s="77" t="n">
        <f aca="false">EOMONTH(Input!$C$7,A805)</f>
        <v>67297</v>
      </c>
      <c r="C805" s="76" t="n">
        <f aca="false">DATEDIF(Input!$C$23,$B805,"Y")</f>
        <v>106</v>
      </c>
      <c r="E805" s="78" t="n">
        <f aca="false">IF(AND($B805&gt;Input!$C$53,$B805&lt;Input!$C$25),Input!$C$54,0)</f>
        <v>0</v>
      </c>
    </row>
    <row r="806" customFormat="false" ht="12.8" hidden="false" customHeight="false" outlineLevel="0" collapsed="false">
      <c r="A806" s="76" t="n">
        <v>802</v>
      </c>
      <c r="B806" s="77" t="n">
        <f aca="false">EOMONTH(Input!$C$7,A806)</f>
        <v>67327</v>
      </c>
      <c r="C806" s="76" t="n">
        <f aca="false">DATEDIF(Input!$C$23,$B806,"Y")</f>
        <v>106</v>
      </c>
      <c r="E806" s="78" t="n">
        <f aca="false">IF(AND($B806&gt;Input!$C$53,$B806&lt;Input!$C$25),Input!$C$54,0)</f>
        <v>0</v>
      </c>
    </row>
    <row r="807" customFormat="false" ht="12.8" hidden="false" customHeight="false" outlineLevel="0" collapsed="false">
      <c r="A807" s="76" t="n">
        <v>803</v>
      </c>
      <c r="B807" s="77" t="n">
        <f aca="false">EOMONTH(Input!$C$7,A807)</f>
        <v>67358</v>
      </c>
      <c r="C807" s="76" t="n">
        <f aca="false">DATEDIF(Input!$C$23,$B807,"Y")</f>
        <v>107</v>
      </c>
      <c r="E807" s="78" t="n">
        <f aca="false">IF(AND($B807&gt;Input!$C$53,$B807&lt;Input!$C$25),Input!$C$54,0)</f>
        <v>0</v>
      </c>
    </row>
    <row r="808" customFormat="false" ht="12.8" hidden="false" customHeight="false" outlineLevel="0" collapsed="false">
      <c r="A808" s="76" t="n">
        <v>804</v>
      </c>
      <c r="B808" s="77" t="n">
        <f aca="false">EOMONTH(Input!$C$7,A808)</f>
        <v>67388</v>
      </c>
      <c r="C808" s="76" t="n">
        <f aca="false">DATEDIF(Input!$C$23,$B808,"Y")</f>
        <v>107</v>
      </c>
      <c r="E808" s="78" t="n">
        <f aca="false">IF(AND($B808&gt;Input!$C$53,$B808&lt;Input!$C$25),Input!$C$54,0)</f>
        <v>0</v>
      </c>
    </row>
    <row r="809" customFormat="false" ht="12.8" hidden="false" customHeight="false" outlineLevel="0" collapsed="false">
      <c r="A809" s="76" t="n">
        <v>805</v>
      </c>
      <c r="B809" s="77" t="n">
        <f aca="false">EOMONTH(Input!$C$7,A809)</f>
        <v>67419</v>
      </c>
      <c r="C809" s="76" t="n">
        <f aca="false">DATEDIF(Input!$C$23,$B809,"Y")</f>
        <v>107</v>
      </c>
      <c r="E809" s="78" t="n">
        <f aca="false">IF(AND($B809&gt;Input!$C$53,$B809&lt;Input!$C$25),Input!$C$54,0)</f>
        <v>0</v>
      </c>
    </row>
    <row r="810" customFormat="false" ht="12.8" hidden="false" customHeight="false" outlineLevel="0" collapsed="false">
      <c r="A810" s="76" t="n">
        <v>806</v>
      </c>
      <c r="B810" s="77" t="n">
        <f aca="false">EOMONTH(Input!$C$7,A810)</f>
        <v>67450</v>
      </c>
      <c r="C810" s="76" t="n">
        <f aca="false">DATEDIF(Input!$C$23,$B810,"Y")</f>
        <v>107</v>
      </c>
      <c r="E810" s="78" t="n">
        <f aca="false">IF(AND($B810&gt;Input!$C$53,$B810&lt;Input!$C$25),Input!$C$54,0)</f>
        <v>0</v>
      </c>
    </row>
    <row r="811" customFormat="false" ht="12.8" hidden="false" customHeight="false" outlineLevel="0" collapsed="false">
      <c r="A811" s="76" t="n">
        <v>807</v>
      </c>
      <c r="B811" s="77" t="n">
        <f aca="false">EOMONTH(Input!$C$7,A811)</f>
        <v>67480</v>
      </c>
      <c r="C811" s="76" t="n">
        <f aca="false">DATEDIF(Input!$C$23,$B811,"Y")</f>
        <v>107</v>
      </c>
      <c r="E811" s="78" t="n">
        <f aca="false">IF(AND($B811&gt;Input!$C$53,$B811&lt;Input!$C$25),Input!$C$54,0)</f>
        <v>0</v>
      </c>
    </row>
    <row r="812" customFormat="false" ht="12.8" hidden="false" customHeight="false" outlineLevel="0" collapsed="false">
      <c r="A812" s="76" t="n">
        <v>808</v>
      </c>
      <c r="B812" s="77" t="n">
        <f aca="false">EOMONTH(Input!$C$7,A812)</f>
        <v>67511</v>
      </c>
      <c r="C812" s="76" t="n">
        <f aca="false">DATEDIF(Input!$C$23,$B812,"Y")</f>
        <v>107</v>
      </c>
      <c r="E812" s="78" t="n">
        <f aca="false">IF(AND($B812&gt;Input!$C$53,$B812&lt;Input!$C$25),Input!$C$54,0)</f>
        <v>0</v>
      </c>
    </row>
    <row r="813" customFormat="false" ht="12.8" hidden="false" customHeight="false" outlineLevel="0" collapsed="false">
      <c r="A813" s="76" t="n">
        <v>809</v>
      </c>
      <c r="B813" s="77" t="n">
        <f aca="false">EOMONTH(Input!$C$7,A813)</f>
        <v>67541</v>
      </c>
      <c r="C813" s="76" t="n">
        <f aca="false">DATEDIF(Input!$C$23,$B813,"Y")</f>
        <v>107</v>
      </c>
      <c r="E813" s="78" t="n">
        <f aca="false">IF(AND($B813&gt;Input!$C$53,$B813&lt;Input!$C$25),Input!$C$54,0)</f>
        <v>0</v>
      </c>
    </row>
    <row r="814" customFormat="false" ht="12.8" hidden="false" customHeight="false" outlineLevel="0" collapsed="false">
      <c r="A814" s="76" t="n">
        <v>810</v>
      </c>
      <c r="B814" s="77" t="n">
        <f aca="false">EOMONTH(Input!$C$7,A814)</f>
        <v>67572</v>
      </c>
      <c r="C814" s="76" t="n">
        <f aca="false">DATEDIF(Input!$C$23,$B814,"Y")</f>
        <v>107</v>
      </c>
      <c r="E814" s="78" t="n">
        <f aca="false">IF(AND($B814&gt;Input!$C$53,$B814&lt;Input!$C$25),Input!$C$54,0)</f>
        <v>0</v>
      </c>
    </row>
    <row r="815" customFormat="false" ht="12.8" hidden="false" customHeight="false" outlineLevel="0" collapsed="false">
      <c r="A815" s="76" t="n">
        <v>811</v>
      </c>
      <c r="B815" s="77" t="n">
        <f aca="false">EOMONTH(Input!$C$7,A815)</f>
        <v>67603</v>
      </c>
      <c r="C815" s="76" t="n">
        <f aca="false">DATEDIF(Input!$C$23,$B815,"Y")</f>
        <v>107</v>
      </c>
      <c r="E815" s="78" t="n">
        <f aca="false">IF(AND($B815&gt;Input!$C$53,$B815&lt;Input!$C$25),Input!$C$54,0)</f>
        <v>0</v>
      </c>
    </row>
    <row r="816" customFormat="false" ht="12.8" hidden="false" customHeight="false" outlineLevel="0" collapsed="false">
      <c r="A816" s="76" t="n">
        <v>812</v>
      </c>
      <c r="B816" s="77" t="n">
        <f aca="false">EOMONTH(Input!$C$7,A816)</f>
        <v>67631</v>
      </c>
      <c r="C816" s="76" t="n">
        <f aca="false">DATEDIF(Input!$C$23,$B816,"Y")</f>
        <v>107</v>
      </c>
      <c r="E816" s="78" t="n">
        <f aca="false">IF(AND($B816&gt;Input!$C$53,$B816&lt;Input!$C$25),Input!$C$54,0)</f>
        <v>0</v>
      </c>
    </row>
    <row r="817" customFormat="false" ht="12.8" hidden="false" customHeight="false" outlineLevel="0" collapsed="false">
      <c r="A817" s="76" t="n">
        <v>813</v>
      </c>
      <c r="B817" s="77" t="n">
        <f aca="false">EOMONTH(Input!$C$7,A817)</f>
        <v>67662</v>
      </c>
      <c r="C817" s="76" t="n">
        <f aca="false">DATEDIF(Input!$C$23,$B817,"Y")</f>
        <v>107</v>
      </c>
      <c r="E817" s="78" t="n">
        <f aca="false">IF(AND($B817&gt;Input!$C$53,$B817&lt;Input!$C$25),Input!$C$54,0)</f>
        <v>0</v>
      </c>
    </row>
    <row r="818" customFormat="false" ht="12.8" hidden="false" customHeight="false" outlineLevel="0" collapsed="false">
      <c r="A818" s="76" t="n">
        <v>814</v>
      </c>
      <c r="B818" s="77" t="n">
        <f aca="false">EOMONTH(Input!$C$7,A818)</f>
        <v>67692</v>
      </c>
      <c r="C818" s="76" t="n">
        <f aca="false">DATEDIF(Input!$C$23,$B818,"Y")</f>
        <v>107</v>
      </c>
      <c r="E818" s="78" t="n">
        <f aca="false">IF(AND($B818&gt;Input!$C$53,$B818&lt;Input!$C$25),Input!$C$54,0)</f>
        <v>0</v>
      </c>
    </row>
    <row r="819" customFormat="false" ht="12.8" hidden="false" customHeight="false" outlineLevel="0" collapsed="false">
      <c r="A819" s="76" t="n">
        <v>815</v>
      </c>
      <c r="B819" s="77" t="n">
        <f aca="false">EOMONTH(Input!$C$7,A819)</f>
        <v>67723</v>
      </c>
      <c r="C819" s="76" t="n">
        <f aca="false">DATEDIF(Input!$C$23,$B819,"Y")</f>
        <v>108</v>
      </c>
      <c r="E819" s="78" t="n">
        <f aca="false">IF(AND($B819&gt;Input!$C$53,$B819&lt;Input!$C$25),Input!$C$54,0)</f>
        <v>0</v>
      </c>
    </row>
    <row r="820" customFormat="false" ht="12.8" hidden="false" customHeight="false" outlineLevel="0" collapsed="false">
      <c r="A820" s="76" t="n">
        <v>816</v>
      </c>
      <c r="B820" s="77" t="n">
        <f aca="false">EOMONTH(Input!$C$7,A820)</f>
        <v>67753</v>
      </c>
      <c r="C820" s="76" t="n">
        <f aca="false">DATEDIF(Input!$C$23,$B820,"Y")</f>
        <v>108</v>
      </c>
      <c r="E820" s="78" t="n">
        <f aca="false">IF(AND($B820&gt;Input!$C$53,$B820&lt;Input!$C$25),Input!$C$54,0)</f>
        <v>0</v>
      </c>
    </row>
    <row r="821" customFormat="false" ht="12.8" hidden="false" customHeight="false" outlineLevel="0" collapsed="false">
      <c r="A821" s="76" t="n">
        <v>817</v>
      </c>
      <c r="B821" s="77" t="n">
        <f aca="false">EOMONTH(Input!$C$7,A821)</f>
        <v>67784</v>
      </c>
      <c r="C821" s="76" t="n">
        <f aca="false">DATEDIF(Input!$C$23,$B821,"Y")</f>
        <v>108</v>
      </c>
      <c r="E821" s="78" t="n">
        <f aca="false">IF(AND($B821&gt;Input!$C$53,$B821&lt;Input!$C$25),Input!$C$54,0)</f>
        <v>0</v>
      </c>
    </row>
    <row r="822" customFormat="false" ht="12.8" hidden="false" customHeight="false" outlineLevel="0" collapsed="false">
      <c r="A822" s="76" t="n">
        <v>818</v>
      </c>
      <c r="B822" s="77" t="n">
        <f aca="false">EOMONTH(Input!$C$7,A822)</f>
        <v>67815</v>
      </c>
      <c r="C822" s="76" t="n">
        <f aca="false">DATEDIF(Input!$C$23,$B822,"Y")</f>
        <v>108</v>
      </c>
      <c r="E822" s="78" t="n">
        <f aca="false">IF(AND($B822&gt;Input!$C$53,$B822&lt;Input!$C$25),Input!$C$54,0)</f>
        <v>0</v>
      </c>
    </row>
    <row r="823" customFormat="false" ht="12.8" hidden="false" customHeight="false" outlineLevel="0" collapsed="false">
      <c r="A823" s="76" t="n">
        <v>819</v>
      </c>
      <c r="B823" s="77" t="n">
        <f aca="false">EOMONTH(Input!$C$7,A823)</f>
        <v>67845</v>
      </c>
      <c r="C823" s="76" t="n">
        <f aca="false">DATEDIF(Input!$C$23,$B823,"Y")</f>
        <v>108</v>
      </c>
      <c r="E823" s="78" t="n">
        <f aca="false">IF(AND($B823&gt;Input!$C$53,$B823&lt;Input!$C$25),Input!$C$54,0)</f>
        <v>0</v>
      </c>
    </row>
    <row r="824" customFormat="false" ht="12.8" hidden="false" customHeight="false" outlineLevel="0" collapsed="false">
      <c r="A824" s="76" t="n">
        <v>820</v>
      </c>
      <c r="B824" s="77" t="n">
        <f aca="false">EOMONTH(Input!$C$7,A824)</f>
        <v>67876</v>
      </c>
      <c r="C824" s="76" t="n">
        <f aca="false">DATEDIF(Input!$C$23,$B824,"Y")</f>
        <v>108</v>
      </c>
      <c r="E824" s="78" t="n">
        <f aca="false">IF(AND($B824&gt;Input!$C$53,$B824&lt;Input!$C$25),Input!$C$54,0)</f>
        <v>0</v>
      </c>
    </row>
    <row r="825" customFormat="false" ht="12.8" hidden="false" customHeight="false" outlineLevel="0" collapsed="false">
      <c r="A825" s="76" t="n">
        <v>821</v>
      </c>
      <c r="B825" s="77" t="n">
        <f aca="false">EOMONTH(Input!$C$7,A825)</f>
        <v>67906</v>
      </c>
      <c r="C825" s="76" t="n">
        <f aca="false">DATEDIF(Input!$C$23,$B825,"Y")</f>
        <v>108</v>
      </c>
      <c r="E825" s="78" t="n">
        <f aca="false">IF(AND($B825&gt;Input!$C$53,$B825&lt;Input!$C$25),Input!$C$54,0)</f>
        <v>0</v>
      </c>
    </row>
    <row r="826" customFormat="false" ht="12.8" hidden="false" customHeight="false" outlineLevel="0" collapsed="false">
      <c r="A826" s="76" t="n">
        <v>822</v>
      </c>
      <c r="B826" s="77" t="n">
        <f aca="false">EOMONTH(Input!$C$7,A826)</f>
        <v>67937</v>
      </c>
      <c r="C826" s="76" t="n">
        <f aca="false">DATEDIF(Input!$C$23,$B826,"Y")</f>
        <v>108</v>
      </c>
      <c r="E826" s="78" t="n">
        <f aca="false">IF(AND($B826&gt;Input!$C$53,$B826&lt;Input!$C$25),Input!$C$54,0)</f>
        <v>0</v>
      </c>
    </row>
    <row r="827" customFormat="false" ht="12.8" hidden="false" customHeight="false" outlineLevel="0" collapsed="false">
      <c r="A827" s="76" t="n">
        <v>823</v>
      </c>
      <c r="B827" s="77" t="n">
        <f aca="false">EOMONTH(Input!$C$7,A827)</f>
        <v>67968</v>
      </c>
      <c r="C827" s="76" t="n">
        <f aca="false">DATEDIF(Input!$C$23,$B827,"Y")</f>
        <v>108</v>
      </c>
      <c r="E827" s="78" t="n">
        <f aca="false">IF(AND($B827&gt;Input!$C$53,$B827&lt;Input!$C$25),Input!$C$54,0)</f>
        <v>0</v>
      </c>
    </row>
    <row r="828" customFormat="false" ht="12.8" hidden="false" customHeight="false" outlineLevel="0" collapsed="false">
      <c r="A828" s="76" t="n">
        <v>824</v>
      </c>
      <c r="B828" s="77" t="n">
        <f aca="false">EOMONTH(Input!$C$7,A828)</f>
        <v>67996</v>
      </c>
      <c r="C828" s="76" t="n">
        <f aca="false">DATEDIF(Input!$C$23,$B828,"Y")</f>
        <v>108</v>
      </c>
      <c r="E828" s="78" t="n">
        <f aca="false">IF(AND($B828&gt;Input!$C$53,$B828&lt;Input!$C$25),Input!$C$54,0)</f>
        <v>0</v>
      </c>
    </row>
    <row r="829" customFormat="false" ht="12.8" hidden="false" customHeight="false" outlineLevel="0" collapsed="false">
      <c r="A829" s="76" t="n">
        <v>825</v>
      </c>
      <c r="B829" s="77" t="n">
        <f aca="false">EOMONTH(Input!$C$7,A829)</f>
        <v>68027</v>
      </c>
      <c r="C829" s="76" t="n">
        <f aca="false">DATEDIF(Input!$C$23,$B829,"Y")</f>
        <v>108</v>
      </c>
      <c r="E829" s="78" t="n">
        <f aca="false">IF(AND($B829&gt;Input!$C$53,$B829&lt;Input!$C$25),Input!$C$54,0)</f>
        <v>0</v>
      </c>
    </row>
    <row r="830" customFormat="false" ht="12.8" hidden="false" customHeight="false" outlineLevel="0" collapsed="false">
      <c r="A830" s="76" t="n">
        <v>826</v>
      </c>
      <c r="B830" s="77" t="n">
        <f aca="false">EOMONTH(Input!$C$7,A830)</f>
        <v>68057</v>
      </c>
      <c r="C830" s="76" t="n">
        <f aca="false">DATEDIF(Input!$C$23,$B830,"Y")</f>
        <v>108</v>
      </c>
      <c r="E830" s="78" t="n">
        <f aca="false">IF(AND($B830&gt;Input!$C$53,$B830&lt;Input!$C$25),Input!$C$54,0)</f>
        <v>0</v>
      </c>
    </row>
    <row r="831" customFormat="false" ht="12.8" hidden="false" customHeight="false" outlineLevel="0" collapsed="false">
      <c r="A831" s="76" t="n">
        <v>827</v>
      </c>
      <c r="B831" s="77" t="n">
        <f aca="false">EOMONTH(Input!$C$7,A831)</f>
        <v>68088</v>
      </c>
      <c r="C831" s="76" t="n">
        <f aca="false">DATEDIF(Input!$C$23,$B831,"Y")</f>
        <v>109</v>
      </c>
      <c r="E831" s="78" t="n">
        <f aca="false">IF(AND($B831&gt;Input!$C$53,$B831&lt;Input!$C$25),Input!$C$54,0)</f>
        <v>0</v>
      </c>
    </row>
    <row r="832" customFormat="false" ht="12.8" hidden="false" customHeight="false" outlineLevel="0" collapsed="false">
      <c r="A832" s="76" t="n">
        <v>828</v>
      </c>
      <c r="B832" s="77" t="n">
        <f aca="false">EOMONTH(Input!$C$7,A832)</f>
        <v>68118</v>
      </c>
      <c r="C832" s="76" t="n">
        <f aca="false">DATEDIF(Input!$C$23,$B832,"Y")</f>
        <v>109</v>
      </c>
      <c r="E832" s="78" t="n">
        <f aca="false">IF(AND($B832&gt;Input!$C$53,$B832&lt;Input!$C$25),Input!$C$54,0)</f>
        <v>0</v>
      </c>
    </row>
    <row r="833" customFormat="false" ht="12.8" hidden="false" customHeight="false" outlineLevel="0" collapsed="false">
      <c r="A833" s="76" t="n">
        <v>829</v>
      </c>
      <c r="B833" s="77" t="n">
        <f aca="false">EOMONTH(Input!$C$7,A833)</f>
        <v>68149</v>
      </c>
      <c r="C833" s="76" t="n">
        <f aca="false">DATEDIF(Input!$C$23,$B833,"Y")</f>
        <v>109</v>
      </c>
      <c r="E833" s="78" t="n">
        <f aca="false">IF(AND($B833&gt;Input!$C$53,$B833&lt;Input!$C$25),Input!$C$54,0)</f>
        <v>0</v>
      </c>
    </row>
    <row r="834" customFormat="false" ht="12.8" hidden="false" customHeight="false" outlineLevel="0" collapsed="false">
      <c r="A834" s="76" t="n">
        <v>830</v>
      </c>
      <c r="B834" s="77" t="n">
        <f aca="false">EOMONTH(Input!$C$7,A834)</f>
        <v>68180</v>
      </c>
      <c r="C834" s="76" t="n">
        <f aca="false">DATEDIF(Input!$C$23,$B834,"Y")</f>
        <v>109</v>
      </c>
      <c r="E834" s="78" t="n">
        <f aca="false">IF(AND($B834&gt;Input!$C$53,$B834&lt;Input!$C$25),Input!$C$54,0)</f>
        <v>0</v>
      </c>
    </row>
    <row r="835" customFormat="false" ht="12.8" hidden="false" customHeight="false" outlineLevel="0" collapsed="false">
      <c r="A835" s="76" t="n">
        <v>831</v>
      </c>
      <c r="B835" s="77" t="n">
        <f aca="false">EOMONTH(Input!$C$7,A835)</f>
        <v>68210</v>
      </c>
      <c r="C835" s="76" t="n">
        <f aca="false">DATEDIF(Input!$C$23,$B835,"Y")</f>
        <v>109</v>
      </c>
      <c r="E835" s="78" t="n">
        <f aca="false">IF(AND($B835&gt;Input!$C$53,$B835&lt;Input!$C$25),Input!$C$54,0)</f>
        <v>0</v>
      </c>
    </row>
    <row r="836" customFormat="false" ht="12.8" hidden="false" customHeight="false" outlineLevel="0" collapsed="false">
      <c r="A836" s="76" t="n">
        <v>832</v>
      </c>
      <c r="B836" s="77" t="n">
        <f aca="false">EOMONTH(Input!$C$7,A836)</f>
        <v>68241</v>
      </c>
      <c r="C836" s="76" t="n">
        <f aca="false">DATEDIF(Input!$C$23,$B836,"Y")</f>
        <v>109</v>
      </c>
      <c r="E836" s="78" t="n">
        <f aca="false">IF(AND($B836&gt;Input!$C$53,$B836&lt;Input!$C$25),Input!$C$54,0)</f>
        <v>0</v>
      </c>
    </row>
    <row r="837" customFormat="false" ht="12.8" hidden="false" customHeight="false" outlineLevel="0" collapsed="false">
      <c r="A837" s="76" t="n">
        <v>833</v>
      </c>
      <c r="B837" s="77" t="n">
        <f aca="false">EOMONTH(Input!$C$7,A837)</f>
        <v>68271</v>
      </c>
      <c r="C837" s="76" t="n">
        <f aca="false">DATEDIF(Input!$C$23,$B837,"Y")</f>
        <v>109</v>
      </c>
      <c r="E837" s="78" t="n">
        <f aca="false">IF(AND($B837&gt;Input!$C$53,$B837&lt;Input!$C$25),Input!$C$54,0)</f>
        <v>0</v>
      </c>
    </row>
    <row r="838" customFormat="false" ht="12.8" hidden="false" customHeight="false" outlineLevel="0" collapsed="false">
      <c r="A838" s="76" t="n">
        <v>834</v>
      </c>
      <c r="B838" s="77" t="n">
        <f aca="false">EOMONTH(Input!$C$7,A838)</f>
        <v>68302</v>
      </c>
      <c r="C838" s="76" t="n">
        <f aca="false">DATEDIF(Input!$C$23,$B838,"Y")</f>
        <v>109</v>
      </c>
      <c r="E838" s="78" t="n">
        <f aca="false">IF(AND($B838&gt;Input!$C$53,$B838&lt;Input!$C$25),Input!$C$54,0)</f>
        <v>0</v>
      </c>
    </row>
    <row r="839" customFormat="false" ht="12.8" hidden="false" customHeight="false" outlineLevel="0" collapsed="false">
      <c r="A839" s="76" t="n">
        <v>835</v>
      </c>
      <c r="B839" s="77" t="n">
        <f aca="false">EOMONTH(Input!$C$7,A839)</f>
        <v>68333</v>
      </c>
      <c r="C839" s="76" t="n">
        <f aca="false">DATEDIF(Input!$C$23,$B839,"Y")</f>
        <v>109</v>
      </c>
      <c r="E839" s="78" t="n">
        <f aca="false">IF(AND($B839&gt;Input!$C$53,$B839&lt;Input!$C$25),Input!$C$54,0)</f>
        <v>0</v>
      </c>
    </row>
    <row r="840" customFormat="false" ht="12.8" hidden="false" customHeight="false" outlineLevel="0" collapsed="false">
      <c r="A840" s="76" t="n">
        <v>836</v>
      </c>
      <c r="B840" s="77" t="n">
        <f aca="false">EOMONTH(Input!$C$7,A840)</f>
        <v>68361</v>
      </c>
      <c r="C840" s="76" t="n">
        <f aca="false">DATEDIF(Input!$C$23,$B840,"Y")</f>
        <v>109</v>
      </c>
      <c r="E840" s="78" t="n">
        <f aca="false">IF(AND($B840&gt;Input!$C$53,$B840&lt;Input!$C$25),Input!$C$54,0)</f>
        <v>0</v>
      </c>
    </row>
    <row r="841" customFormat="false" ht="12.8" hidden="false" customHeight="false" outlineLevel="0" collapsed="false">
      <c r="A841" s="76" t="n">
        <v>837</v>
      </c>
      <c r="B841" s="77" t="n">
        <f aca="false">EOMONTH(Input!$C$7,A841)</f>
        <v>68392</v>
      </c>
      <c r="C841" s="76" t="n">
        <f aca="false">DATEDIF(Input!$C$23,$B841,"Y")</f>
        <v>109</v>
      </c>
      <c r="E841" s="78" t="n">
        <f aca="false">IF(AND($B841&gt;Input!$C$53,$B841&lt;Input!$C$25),Input!$C$54,0)</f>
        <v>0</v>
      </c>
    </row>
    <row r="842" customFormat="false" ht="12.8" hidden="false" customHeight="false" outlineLevel="0" collapsed="false">
      <c r="A842" s="76" t="n">
        <v>838</v>
      </c>
      <c r="B842" s="77" t="n">
        <f aca="false">EOMONTH(Input!$C$7,A842)</f>
        <v>68422</v>
      </c>
      <c r="C842" s="76" t="n">
        <f aca="false">DATEDIF(Input!$C$23,$B842,"Y")</f>
        <v>109</v>
      </c>
      <c r="E842" s="78" t="n">
        <f aca="false">IF(AND($B842&gt;Input!$C$53,$B842&lt;Input!$C$25),Input!$C$54,0)</f>
        <v>0</v>
      </c>
    </row>
    <row r="843" customFormat="false" ht="12.8" hidden="false" customHeight="false" outlineLevel="0" collapsed="false">
      <c r="A843" s="76" t="n">
        <v>839</v>
      </c>
      <c r="B843" s="77" t="n">
        <f aca="false">EOMONTH(Input!$C$7,A843)</f>
        <v>68453</v>
      </c>
      <c r="C843" s="76" t="n">
        <f aca="false">DATEDIF(Input!$C$23,$B843,"Y")</f>
        <v>110</v>
      </c>
      <c r="E843" s="78" t="n">
        <f aca="false">IF(AND($B843&gt;Input!$C$53,$B843&lt;Input!$C$25),Input!$C$54,0)</f>
        <v>0</v>
      </c>
    </row>
    <row r="844" customFormat="false" ht="12.8" hidden="false" customHeight="false" outlineLevel="0" collapsed="false">
      <c r="A844" s="76" t="n">
        <v>840</v>
      </c>
      <c r="B844" s="77" t="n">
        <f aca="false">EOMONTH(Input!$C$7,A844)</f>
        <v>68483</v>
      </c>
      <c r="C844" s="76" t="n">
        <f aca="false">DATEDIF(Input!$C$23,$B844,"Y")</f>
        <v>110</v>
      </c>
      <c r="E844" s="78" t="n">
        <f aca="false">IF(AND($B844&gt;Input!$C$53,$B844&lt;Input!$C$25),Input!$C$54,0)</f>
        <v>0</v>
      </c>
    </row>
    <row r="845" customFormat="false" ht="12.8" hidden="false" customHeight="false" outlineLevel="0" collapsed="false">
      <c r="A845" s="76" t="n">
        <v>841</v>
      </c>
      <c r="B845" s="77" t="n">
        <f aca="false">EOMONTH(Input!$C$7,A845)</f>
        <v>68514</v>
      </c>
      <c r="C845" s="76" t="n">
        <f aca="false">DATEDIF(Input!$C$23,$B845,"Y")</f>
        <v>110</v>
      </c>
      <c r="E845" s="78" t="n">
        <f aca="false">IF(AND($B845&gt;Input!$C$53,$B845&lt;Input!$C$25),Input!$C$54,0)</f>
        <v>0</v>
      </c>
    </row>
    <row r="846" customFormat="false" ht="12.8" hidden="false" customHeight="false" outlineLevel="0" collapsed="false">
      <c r="A846" s="76" t="n">
        <v>842</v>
      </c>
      <c r="B846" s="77" t="n">
        <f aca="false">EOMONTH(Input!$C$7,A846)</f>
        <v>68545</v>
      </c>
      <c r="C846" s="76" t="n">
        <f aca="false">DATEDIF(Input!$C$23,$B846,"Y")</f>
        <v>110</v>
      </c>
      <c r="E846" s="78" t="n">
        <f aca="false">IF(AND($B846&gt;Input!$C$53,$B846&lt;Input!$C$25),Input!$C$54,0)</f>
        <v>0</v>
      </c>
    </row>
    <row r="847" customFormat="false" ht="12.8" hidden="false" customHeight="false" outlineLevel="0" collapsed="false">
      <c r="A847" s="76" t="n">
        <v>843</v>
      </c>
      <c r="B847" s="77" t="n">
        <f aca="false">EOMONTH(Input!$C$7,A847)</f>
        <v>68575</v>
      </c>
      <c r="C847" s="76" t="n">
        <f aca="false">DATEDIF(Input!$C$23,$B847,"Y")</f>
        <v>110</v>
      </c>
      <c r="E847" s="78" t="n">
        <f aca="false">IF(AND($B847&gt;Input!$C$53,$B847&lt;Input!$C$25),Input!$C$54,0)</f>
        <v>0</v>
      </c>
    </row>
    <row r="848" customFormat="false" ht="12.8" hidden="false" customHeight="false" outlineLevel="0" collapsed="false">
      <c r="A848" s="76" t="n">
        <v>844</v>
      </c>
      <c r="B848" s="77" t="n">
        <f aca="false">EOMONTH(Input!$C$7,A848)</f>
        <v>68606</v>
      </c>
      <c r="C848" s="76" t="n">
        <f aca="false">DATEDIF(Input!$C$23,$B848,"Y")</f>
        <v>110</v>
      </c>
      <c r="E848" s="78" t="n">
        <f aca="false">IF(AND($B848&gt;Input!$C$53,$B848&lt;Input!$C$25),Input!$C$54,0)</f>
        <v>0</v>
      </c>
    </row>
    <row r="849" customFormat="false" ht="12.8" hidden="false" customHeight="false" outlineLevel="0" collapsed="false">
      <c r="A849" s="76" t="n">
        <v>845</v>
      </c>
      <c r="B849" s="77" t="n">
        <f aca="false">EOMONTH(Input!$C$7,A849)</f>
        <v>68636</v>
      </c>
      <c r="C849" s="76" t="n">
        <f aca="false">DATEDIF(Input!$C$23,$B849,"Y")</f>
        <v>110</v>
      </c>
      <c r="E849" s="78" t="n">
        <f aca="false">IF(AND($B849&gt;Input!$C$53,$B849&lt;Input!$C$25),Input!$C$54,0)</f>
        <v>0</v>
      </c>
    </row>
    <row r="850" customFormat="false" ht="12.8" hidden="false" customHeight="false" outlineLevel="0" collapsed="false">
      <c r="A850" s="76" t="n">
        <v>846</v>
      </c>
      <c r="B850" s="77" t="n">
        <f aca="false">EOMONTH(Input!$C$7,A850)</f>
        <v>68667</v>
      </c>
      <c r="C850" s="76" t="n">
        <f aca="false">DATEDIF(Input!$C$23,$B850,"Y")</f>
        <v>110</v>
      </c>
      <c r="E850" s="78" t="n">
        <f aca="false">IF(AND($B850&gt;Input!$C$53,$B850&lt;Input!$C$25),Input!$C$54,0)</f>
        <v>0</v>
      </c>
    </row>
    <row r="851" customFormat="false" ht="12.8" hidden="false" customHeight="false" outlineLevel="0" collapsed="false">
      <c r="A851" s="76" t="n">
        <v>847</v>
      </c>
      <c r="B851" s="77" t="n">
        <f aca="false">EOMONTH(Input!$C$7,A851)</f>
        <v>68698</v>
      </c>
      <c r="C851" s="76" t="n">
        <f aca="false">DATEDIF(Input!$C$23,$B851,"Y")</f>
        <v>110</v>
      </c>
      <c r="E851" s="78" t="n">
        <f aca="false">IF(AND($B851&gt;Input!$C$53,$B851&lt;Input!$C$25),Input!$C$54,0)</f>
        <v>0</v>
      </c>
    </row>
    <row r="852" customFormat="false" ht="12.8" hidden="false" customHeight="false" outlineLevel="0" collapsed="false">
      <c r="A852" s="76" t="n">
        <v>848</v>
      </c>
      <c r="B852" s="77" t="n">
        <f aca="false">EOMONTH(Input!$C$7,A852)</f>
        <v>68727</v>
      </c>
      <c r="C852" s="76" t="n">
        <f aca="false">DATEDIF(Input!$C$23,$B852,"Y")</f>
        <v>110</v>
      </c>
      <c r="E852" s="78" t="n">
        <f aca="false">IF(AND($B852&gt;Input!$C$53,$B852&lt;Input!$C$25),Input!$C$54,0)</f>
        <v>0</v>
      </c>
    </row>
    <row r="853" customFormat="false" ht="12.8" hidden="false" customHeight="false" outlineLevel="0" collapsed="false">
      <c r="A853" s="76" t="n">
        <v>849</v>
      </c>
      <c r="B853" s="77" t="n">
        <f aca="false">EOMONTH(Input!$C$7,A853)</f>
        <v>68758</v>
      </c>
      <c r="C853" s="76" t="n">
        <f aca="false">DATEDIF(Input!$C$23,$B853,"Y")</f>
        <v>110</v>
      </c>
      <c r="E853" s="78" t="n">
        <f aca="false">IF(AND($B853&gt;Input!$C$53,$B853&lt;Input!$C$25),Input!$C$54,0)</f>
        <v>0</v>
      </c>
    </row>
    <row r="854" customFormat="false" ht="12.8" hidden="false" customHeight="false" outlineLevel="0" collapsed="false">
      <c r="A854" s="76" t="n">
        <v>850</v>
      </c>
      <c r="B854" s="77" t="n">
        <f aca="false">EOMONTH(Input!$C$7,A854)</f>
        <v>68788</v>
      </c>
      <c r="C854" s="76" t="n">
        <f aca="false">DATEDIF(Input!$C$23,$B854,"Y")</f>
        <v>110</v>
      </c>
      <c r="E854" s="78" t="n">
        <f aca="false">IF(AND($B854&gt;Input!$C$53,$B854&lt;Input!$C$25),Input!$C$54,0)</f>
        <v>0</v>
      </c>
    </row>
    <row r="855" customFormat="false" ht="12.8" hidden="false" customHeight="false" outlineLevel="0" collapsed="false">
      <c r="A855" s="76" t="n">
        <v>851</v>
      </c>
      <c r="B855" s="77" t="n">
        <f aca="false">EOMONTH(Input!$C$7,A855)</f>
        <v>68819</v>
      </c>
      <c r="C855" s="76" t="n">
        <f aca="false">DATEDIF(Input!$C$23,$B855,"Y")</f>
        <v>111</v>
      </c>
      <c r="E855" s="78" t="n">
        <f aca="false">IF(AND($B855&gt;Input!$C$53,$B855&lt;Input!$C$25),Input!$C$54,0)</f>
        <v>0</v>
      </c>
    </row>
    <row r="856" customFormat="false" ht="12.8" hidden="false" customHeight="false" outlineLevel="0" collapsed="false">
      <c r="A856" s="76" t="n">
        <v>852</v>
      </c>
      <c r="B856" s="77" t="n">
        <f aca="false">EOMONTH(Input!$C$7,A856)</f>
        <v>68849</v>
      </c>
      <c r="C856" s="76" t="n">
        <f aca="false">DATEDIF(Input!$C$23,$B856,"Y")</f>
        <v>111</v>
      </c>
      <c r="E856" s="78" t="n">
        <f aca="false">IF(AND($B856&gt;Input!$C$53,$B856&lt;Input!$C$25),Input!$C$54,0)</f>
        <v>0</v>
      </c>
    </row>
    <row r="857" customFormat="false" ht="12.8" hidden="false" customHeight="false" outlineLevel="0" collapsed="false">
      <c r="A857" s="76" t="n">
        <v>853</v>
      </c>
      <c r="B857" s="77" t="n">
        <f aca="false">EOMONTH(Input!$C$7,A857)</f>
        <v>68880</v>
      </c>
      <c r="C857" s="76" t="n">
        <f aca="false">DATEDIF(Input!$C$23,$B857,"Y")</f>
        <v>111</v>
      </c>
      <c r="E857" s="78" t="n">
        <f aca="false">IF(AND($B857&gt;Input!$C$53,$B857&lt;Input!$C$25),Input!$C$54,0)</f>
        <v>0</v>
      </c>
    </row>
    <row r="858" customFormat="false" ht="12.8" hidden="false" customHeight="false" outlineLevel="0" collapsed="false">
      <c r="A858" s="76" t="n">
        <v>854</v>
      </c>
      <c r="B858" s="77" t="n">
        <f aca="false">EOMONTH(Input!$C$7,A858)</f>
        <v>68911</v>
      </c>
      <c r="C858" s="76" t="n">
        <f aca="false">DATEDIF(Input!$C$23,$B858,"Y")</f>
        <v>111</v>
      </c>
      <c r="E858" s="78" t="n">
        <f aca="false">IF(AND($B858&gt;Input!$C$53,$B858&lt;Input!$C$25),Input!$C$54,0)</f>
        <v>0</v>
      </c>
    </row>
    <row r="859" customFormat="false" ht="12.8" hidden="false" customHeight="false" outlineLevel="0" collapsed="false">
      <c r="A859" s="76" t="n">
        <v>855</v>
      </c>
      <c r="B859" s="77" t="n">
        <f aca="false">EOMONTH(Input!$C$7,A859)</f>
        <v>68941</v>
      </c>
      <c r="C859" s="76" t="n">
        <f aca="false">DATEDIF(Input!$C$23,$B859,"Y")</f>
        <v>111</v>
      </c>
      <c r="E859" s="78" t="n">
        <f aca="false">IF(AND($B859&gt;Input!$C$53,$B859&lt;Input!$C$25),Input!$C$54,0)</f>
        <v>0</v>
      </c>
    </row>
    <row r="860" customFormat="false" ht="12.8" hidden="false" customHeight="false" outlineLevel="0" collapsed="false">
      <c r="A860" s="76" t="n">
        <v>856</v>
      </c>
      <c r="B860" s="77" t="n">
        <f aca="false">EOMONTH(Input!$C$7,A860)</f>
        <v>68972</v>
      </c>
      <c r="C860" s="76" t="n">
        <f aca="false">DATEDIF(Input!$C$23,$B860,"Y")</f>
        <v>111</v>
      </c>
      <c r="E860" s="78" t="n">
        <f aca="false">IF(AND($B860&gt;Input!$C$53,$B860&lt;Input!$C$25),Input!$C$54,0)</f>
        <v>0</v>
      </c>
    </row>
    <row r="861" customFormat="false" ht="12.8" hidden="false" customHeight="false" outlineLevel="0" collapsed="false">
      <c r="A861" s="76" t="n">
        <v>857</v>
      </c>
      <c r="B861" s="77" t="n">
        <f aca="false">EOMONTH(Input!$C$7,A861)</f>
        <v>69002</v>
      </c>
      <c r="C861" s="76" t="n">
        <f aca="false">DATEDIF(Input!$C$23,$B861,"Y")</f>
        <v>111</v>
      </c>
      <c r="E861" s="78" t="n">
        <f aca="false">IF(AND($B861&gt;Input!$C$53,$B861&lt;Input!$C$25),Input!$C$54,0)</f>
        <v>0</v>
      </c>
    </row>
    <row r="862" customFormat="false" ht="12.8" hidden="false" customHeight="false" outlineLevel="0" collapsed="false">
      <c r="A862" s="76" t="n">
        <v>858</v>
      </c>
      <c r="B862" s="77" t="n">
        <f aca="false">EOMONTH(Input!$C$7,A862)</f>
        <v>69033</v>
      </c>
      <c r="C862" s="76" t="n">
        <f aca="false">DATEDIF(Input!$C$23,$B862,"Y")</f>
        <v>111</v>
      </c>
      <c r="E862" s="78" t="n">
        <f aca="false">IF(AND($B862&gt;Input!$C$53,$B862&lt;Input!$C$25),Input!$C$54,0)</f>
        <v>0</v>
      </c>
    </row>
    <row r="863" customFormat="false" ht="12.8" hidden="false" customHeight="false" outlineLevel="0" collapsed="false">
      <c r="A863" s="76" t="n">
        <v>859</v>
      </c>
      <c r="B863" s="77" t="n">
        <f aca="false">EOMONTH(Input!$C$7,A863)</f>
        <v>69064</v>
      </c>
      <c r="C863" s="76" t="n">
        <f aca="false">DATEDIF(Input!$C$23,$B863,"Y")</f>
        <v>111</v>
      </c>
      <c r="E863" s="78" t="n">
        <f aca="false">IF(AND($B863&gt;Input!$C$53,$B863&lt;Input!$C$25),Input!$C$54,0)</f>
        <v>0</v>
      </c>
    </row>
    <row r="864" customFormat="false" ht="12.8" hidden="false" customHeight="false" outlineLevel="0" collapsed="false">
      <c r="A864" s="76" t="n">
        <v>860</v>
      </c>
      <c r="B864" s="77" t="n">
        <f aca="false">EOMONTH(Input!$C$7,A864)</f>
        <v>69092</v>
      </c>
      <c r="C864" s="76" t="n">
        <f aca="false">DATEDIF(Input!$C$23,$B864,"Y")</f>
        <v>111</v>
      </c>
      <c r="E864" s="78" t="n">
        <f aca="false">IF(AND($B864&gt;Input!$C$53,$B864&lt;Input!$C$25),Input!$C$54,0)</f>
        <v>0</v>
      </c>
    </row>
    <row r="865" customFormat="false" ht="12.8" hidden="false" customHeight="false" outlineLevel="0" collapsed="false">
      <c r="A865" s="76" t="n">
        <v>861</v>
      </c>
      <c r="B865" s="77" t="n">
        <f aca="false">EOMONTH(Input!$C$7,A865)</f>
        <v>69123</v>
      </c>
      <c r="C865" s="76" t="n">
        <f aca="false">DATEDIF(Input!$C$23,$B865,"Y")</f>
        <v>111</v>
      </c>
      <c r="E865" s="78" t="n">
        <f aca="false">IF(AND($B865&gt;Input!$C$53,$B865&lt;Input!$C$25),Input!$C$54,0)</f>
        <v>0</v>
      </c>
    </row>
    <row r="866" customFormat="false" ht="12.8" hidden="false" customHeight="false" outlineLevel="0" collapsed="false">
      <c r="A866" s="76" t="n">
        <v>862</v>
      </c>
      <c r="B866" s="77" t="n">
        <f aca="false">EOMONTH(Input!$C$7,A866)</f>
        <v>69153</v>
      </c>
      <c r="C866" s="76" t="n">
        <f aca="false">DATEDIF(Input!$C$23,$B866,"Y")</f>
        <v>111</v>
      </c>
      <c r="E866" s="78" t="n">
        <f aca="false">IF(AND($B866&gt;Input!$C$53,$B866&lt;Input!$C$25),Input!$C$54,0)</f>
        <v>0</v>
      </c>
    </row>
    <row r="867" customFormat="false" ht="12.8" hidden="false" customHeight="false" outlineLevel="0" collapsed="false">
      <c r="A867" s="76" t="n">
        <v>863</v>
      </c>
      <c r="B867" s="77" t="n">
        <f aca="false">EOMONTH(Input!$C$7,A867)</f>
        <v>69184</v>
      </c>
      <c r="C867" s="76" t="n">
        <f aca="false">DATEDIF(Input!$C$23,$B867,"Y")</f>
        <v>112</v>
      </c>
      <c r="E867" s="78" t="n">
        <f aca="false">IF(AND($B867&gt;Input!$C$53,$B867&lt;Input!$C$25),Input!$C$54,0)</f>
        <v>0</v>
      </c>
    </row>
    <row r="868" customFormat="false" ht="12.8" hidden="false" customHeight="false" outlineLevel="0" collapsed="false">
      <c r="A868" s="76" t="n">
        <v>864</v>
      </c>
      <c r="B868" s="77" t="n">
        <f aca="false">EOMONTH(Input!$C$7,A868)</f>
        <v>69214</v>
      </c>
      <c r="C868" s="76" t="n">
        <f aca="false">DATEDIF(Input!$C$23,$B868,"Y")</f>
        <v>112</v>
      </c>
      <c r="E868" s="78" t="n">
        <f aca="false">IF(AND($B868&gt;Input!$C$53,$B868&lt;Input!$C$25),Input!$C$54,0)</f>
        <v>0</v>
      </c>
    </row>
    <row r="869" customFormat="false" ht="12.8" hidden="false" customHeight="false" outlineLevel="0" collapsed="false">
      <c r="A869" s="76" t="n">
        <v>865</v>
      </c>
      <c r="B869" s="77" t="n">
        <f aca="false">EOMONTH(Input!$C$7,A869)</f>
        <v>69245</v>
      </c>
      <c r="C869" s="76" t="n">
        <f aca="false">DATEDIF(Input!$C$23,$B869,"Y")</f>
        <v>112</v>
      </c>
      <c r="E869" s="78" t="n">
        <f aca="false">IF(AND($B869&gt;Input!$C$53,$B869&lt;Input!$C$25),Input!$C$54,0)</f>
        <v>0</v>
      </c>
    </row>
    <row r="870" customFormat="false" ht="12.8" hidden="false" customHeight="false" outlineLevel="0" collapsed="false">
      <c r="A870" s="76" t="n">
        <v>866</v>
      </c>
      <c r="B870" s="77" t="n">
        <f aca="false">EOMONTH(Input!$C$7,A870)</f>
        <v>69276</v>
      </c>
      <c r="C870" s="76" t="n">
        <f aca="false">DATEDIF(Input!$C$23,$B870,"Y")</f>
        <v>112</v>
      </c>
      <c r="E870" s="78" t="n">
        <f aca="false">IF(AND($B870&gt;Input!$C$53,$B870&lt;Input!$C$25),Input!$C$54,0)</f>
        <v>0</v>
      </c>
    </row>
    <row r="871" customFormat="false" ht="12.8" hidden="false" customHeight="false" outlineLevel="0" collapsed="false">
      <c r="A871" s="76" t="n">
        <v>867</v>
      </c>
      <c r="B871" s="77" t="n">
        <f aca="false">EOMONTH(Input!$C$7,A871)</f>
        <v>69306</v>
      </c>
      <c r="C871" s="76" t="n">
        <f aca="false">DATEDIF(Input!$C$23,$B871,"Y")</f>
        <v>112</v>
      </c>
      <c r="E871" s="78" t="n">
        <f aca="false">IF(AND($B871&gt;Input!$C$53,$B871&lt;Input!$C$25),Input!$C$54,0)</f>
        <v>0</v>
      </c>
    </row>
    <row r="872" customFormat="false" ht="12.8" hidden="false" customHeight="false" outlineLevel="0" collapsed="false">
      <c r="A872" s="76" t="n">
        <v>868</v>
      </c>
      <c r="B872" s="77" t="n">
        <f aca="false">EOMONTH(Input!$C$7,A872)</f>
        <v>69337</v>
      </c>
      <c r="C872" s="76" t="n">
        <f aca="false">DATEDIF(Input!$C$23,$B872,"Y")</f>
        <v>112</v>
      </c>
      <c r="E872" s="78" t="n">
        <f aca="false">IF(AND($B872&gt;Input!$C$53,$B872&lt;Input!$C$25),Input!$C$54,0)</f>
        <v>0</v>
      </c>
    </row>
    <row r="873" customFormat="false" ht="12.8" hidden="false" customHeight="false" outlineLevel="0" collapsed="false">
      <c r="A873" s="76" t="n">
        <v>869</v>
      </c>
      <c r="B873" s="77" t="n">
        <f aca="false">EOMONTH(Input!$C$7,A873)</f>
        <v>69367</v>
      </c>
      <c r="C873" s="76" t="n">
        <f aca="false">DATEDIF(Input!$C$23,$B873,"Y")</f>
        <v>112</v>
      </c>
      <c r="E873" s="78" t="n">
        <f aca="false">IF(AND($B873&gt;Input!$C$53,$B873&lt;Input!$C$25),Input!$C$54,0)</f>
        <v>0</v>
      </c>
    </row>
    <row r="874" customFormat="false" ht="12.8" hidden="false" customHeight="false" outlineLevel="0" collapsed="false">
      <c r="A874" s="76" t="n">
        <v>870</v>
      </c>
      <c r="B874" s="77" t="n">
        <f aca="false">EOMONTH(Input!$C$7,A874)</f>
        <v>69398</v>
      </c>
      <c r="C874" s="76" t="n">
        <f aca="false">DATEDIF(Input!$C$23,$B874,"Y")</f>
        <v>112</v>
      </c>
      <c r="E874" s="78" t="n">
        <f aca="false">IF(AND($B874&gt;Input!$C$53,$B874&lt;Input!$C$25),Input!$C$54,0)</f>
        <v>0</v>
      </c>
    </row>
    <row r="875" customFormat="false" ht="12.8" hidden="false" customHeight="false" outlineLevel="0" collapsed="false">
      <c r="A875" s="76" t="n">
        <v>871</v>
      </c>
      <c r="B875" s="77" t="n">
        <f aca="false">EOMONTH(Input!$C$7,A875)</f>
        <v>69429</v>
      </c>
      <c r="C875" s="76" t="n">
        <f aca="false">DATEDIF(Input!$C$23,$B875,"Y")</f>
        <v>112</v>
      </c>
      <c r="E875" s="78" t="n">
        <f aca="false">IF(AND($B875&gt;Input!$C$53,$B875&lt;Input!$C$25),Input!$C$54,0)</f>
        <v>0</v>
      </c>
    </row>
    <row r="876" customFormat="false" ht="12.8" hidden="false" customHeight="false" outlineLevel="0" collapsed="false">
      <c r="A876" s="76" t="n">
        <v>872</v>
      </c>
      <c r="B876" s="77" t="n">
        <f aca="false">EOMONTH(Input!$C$7,A876)</f>
        <v>69457</v>
      </c>
      <c r="C876" s="76" t="n">
        <f aca="false">DATEDIF(Input!$C$23,$B876,"Y")</f>
        <v>112</v>
      </c>
      <c r="E876" s="78" t="n">
        <f aca="false">IF(AND($B876&gt;Input!$C$53,$B876&lt;Input!$C$25),Input!$C$54,0)</f>
        <v>0</v>
      </c>
    </row>
    <row r="877" customFormat="false" ht="12.8" hidden="false" customHeight="false" outlineLevel="0" collapsed="false">
      <c r="A877" s="76" t="n">
        <v>873</v>
      </c>
      <c r="B877" s="77" t="n">
        <f aca="false">EOMONTH(Input!$C$7,A877)</f>
        <v>69488</v>
      </c>
      <c r="C877" s="76" t="n">
        <f aca="false">DATEDIF(Input!$C$23,$B877,"Y")</f>
        <v>112</v>
      </c>
      <c r="E877" s="78" t="n">
        <f aca="false">IF(AND($B877&gt;Input!$C$53,$B877&lt;Input!$C$25),Input!$C$54,0)</f>
        <v>0</v>
      </c>
    </row>
    <row r="878" customFormat="false" ht="12.8" hidden="false" customHeight="false" outlineLevel="0" collapsed="false">
      <c r="A878" s="76" t="n">
        <v>874</v>
      </c>
      <c r="B878" s="77" t="n">
        <f aca="false">EOMONTH(Input!$C$7,A878)</f>
        <v>69518</v>
      </c>
      <c r="C878" s="76" t="n">
        <f aca="false">DATEDIF(Input!$C$23,$B878,"Y")</f>
        <v>112</v>
      </c>
      <c r="E878" s="78" t="n">
        <f aca="false">IF(AND($B878&gt;Input!$C$53,$B878&lt;Input!$C$25),Input!$C$54,0)</f>
        <v>0</v>
      </c>
    </row>
    <row r="879" customFormat="false" ht="12.8" hidden="false" customHeight="false" outlineLevel="0" collapsed="false">
      <c r="A879" s="76" t="n">
        <v>875</v>
      </c>
      <c r="B879" s="77" t="n">
        <f aca="false">EOMONTH(Input!$C$7,A879)</f>
        <v>69549</v>
      </c>
      <c r="C879" s="76" t="n">
        <f aca="false">DATEDIF(Input!$C$23,$B879,"Y")</f>
        <v>113</v>
      </c>
      <c r="E879" s="78" t="n">
        <f aca="false">IF(AND($B879&gt;Input!$C$53,$B879&lt;Input!$C$25),Input!$C$54,0)</f>
        <v>0</v>
      </c>
    </row>
    <row r="880" customFormat="false" ht="12.8" hidden="false" customHeight="false" outlineLevel="0" collapsed="false">
      <c r="A880" s="76" t="n">
        <v>876</v>
      </c>
      <c r="B880" s="77" t="n">
        <f aca="false">EOMONTH(Input!$C$7,A880)</f>
        <v>69579</v>
      </c>
      <c r="C880" s="76" t="n">
        <f aca="false">DATEDIF(Input!$C$23,$B880,"Y")</f>
        <v>113</v>
      </c>
      <c r="E880" s="78" t="n">
        <f aca="false">IF(AND($B880&gt;Input!$C$53,$B880&lt;Input!$C$25),Input!$C$54,0)</f>
        <v>0</v>
      </c>
    </row>
    <row r="881" customFormat="false" ht="12.8" hidden="false" customHeight="false" outlineLevel="0" collapsed="false">
      <c r="A881" s="76" t="n">
        <v>877</v>
      </c>
      <c r="B881" s="77" t="n">
        <f aca="false">EOMONTH(Input!$C$7,A881)</f>
        <v>69610</v>
      </c>
      <c r="C881" s="76" t="n">
        <f aca="false">DATEDIF(Input!$C$23,$B881,"Y")</f>
        <v>113</v>
      </c>
      <c r="E881" s="78" t="n">
        <f aca="false">IF(AND($B881&gt;Input!$C$53,$B881&lt;Input!$C$25),Input!$C$54,0)</f>
        <v>0</v>
      </c>
    </row>
    <row r="882" customFormat="false" ht="12.8" hidden="false" customHeight="false" outlineLevel="0" collapsed="false">
      <c r="A882" s="76" t="n">
        <v>878</v>
      </c>
      <c r="B882" s="77" t="n">
        <f aca="false">EOMONTH(Input!$C$7,A882)</f>
        <v>69641</v>
      </c>
      <c r="C882" s="76" t="n">
        <f aca="false">DATEDIF(Input!$C$23,$B882,"Y")</f>
        <v>113</v>
      </c>
      <c r="E882" s="78" t="n">
        <f aca="false">IF(AND($B882&gt;Input!$C$53,$B882&lt;Input!$C$25),Input!$C$54,0)</f>
        <v>0</v>
      </c>
    </row>
    <row r="883" customFormat="false" ht="12.8" hidden="false" customHeight="false" outlineLevel="0" collapsed="false">
      <c r="A883" s="76" t="n">
        <v>879</v>
      </c>
      <c r="B883" s="77" t="n">
        <f aca="false">EOMONTH(Input!$C$7,A883)</f>
        <v>69671</v>
      </c>
      <c r="C883" s="76" t="n">
        <f aca="false">DATEDIF(Input!$C$23,$B883,"Y")</f>
        <v>113</v>
      </c>
      <c r="E883" s="78" t="n">
        <f aca="false">IF(AND($B883&gt;Input!$C$53,$B883&lt;Input!$C$25),Input!$C$54,0)</f>
        <v>0</v>
      </c>
    </row>
    <row r="884" customFormat="false" ht="12.8" hidden="false" customHeight="false" outlineLevel="0" collapsed="false">
      <c r="A884" s="76" t="n">
        <v>880</v>
      </c>
      <c r="B884" s="77" t="n">
        <f aca="false">EOMONTH(Input!$C$7,A884)</f>
        <v>69702</v>
      </c>
      <c r="C884" s="76" t="n">
        <f aca="false">DATEDIF(Input!$C$23,$B884,"Y")</f>
        <v>113</v>
      </c>
      <c r="E884" s="78" t="n">
        <f aca="false">IF(AND($B884&gt;Input!$C$53,$B884&lt;Input!$C$25),Input!$C$54,0)</f>
        <v>0</v>
      </c>
    </row>
    <row r="885" customFormat="false" ht="12.8" hidden="false" customHeight="false" outlineLevel="0" collapsed="false">
      <c r="A885" s="76" t="n">
        <v>881</v>
      </c>
      <c r="B885" s="77" t="n">
        <f aca="false">EOMONTH(Input!$C$7,A885)</f>
        <v>69732</v>
      </c>
      <c r="C885" s="76" t="n">
        <f aca="false">DATEDIF(Input!$C$23,$B885,"Y")</f>
        <v>113</v>
      </c>
      <c r="E885" s="78" t="n">
        <f aca="false">IF(AND($B885&gt;Input!$C$53,$B885&lt;Input!$C$25),Input!$C$54,0)</f>
        <v>0</v>
      </c>
    </row>
    <row r="886" customFormat="false" ht="12.8" hidden="false" customHeight="false" outlineLevel="0" collapsed="false">
      <c r="A886" s="76" t="n">
        <v>882</v>
      </c>
      <c r="B886" s="77" t="n">
        <f aca="false">EOMONTH(Input!$C$7,A886)</f>
        <v>69763</v>
      </c>
      <c r="C886" s="76" t="n">
        <f aca="false">DATEDIF(Input!$C$23,$B886,"Y")</f>
        <v>113</v>
      </c>
      <c r="E886" s="78" t="n">
        <f aca="false">IF(AND($B886&gt;Input!$C$53,$B886&lt;Input!$C$25),Input!$C$54,0)</f>
        <v>0</v>
      </c>
    </row>
    <row r="887" customFormat="false" ht="12.8" hidden="false" customHeight="false" outlineLevel="0" collapsed="false">
      <c r="A887" s="76" t="n">
        <v>883</v>
      </c>
      <c r="B887" s="77" t="n">
        <f aca="false">EOMONTH(Input!$C$7,A887)</f>
        <v>69794</v>
      </c>
      <c r="C887" s="76" t="n">
        <f aca="false">DATEDIF(Input!$C$23,$B887,"Y")</f>
        <v>113</v>
      </c>
      <c r="E887" s="78" t="n">
        <f aca="false">IF(AND($B887&gt;Input!$C$53,$B887&lt;Input!$C$25),Input!$C$54,0)</f>
        <v>0</v>
      </c>
    </row>
    <row r="888" customFormat="false" ht="12.8" hidden="false" customHeight="false" outlineLevel="0" collapsed="false">
      <c r="A888" s="76" t="n">
        <v>884</v>
      </c>
      <c r="B888" s="77" t="n">
        <f aca="false">EOMONTH(Input!$C$7,A888)</f>
        <v>69822</v>
      </c>
      <c r="C888" s="76" t="n">
        <f aca="false">DATEDIF(Input!$C$23,$B888,"Y")</f>
        <v>113</v>
      </c>
      <c r="E888" s="78" t="n">
        <f aca="false">IF(AND($B888&gt;Input!$C$53,$B888&lt;Input!$C$25),Input!$C$54,0)</f>
        <v>0</v>
      </c>
    </row>
    <row r="889" customFormat="false" ht="12.8" hidden="false" customHeight="false" outlineLevel="0" collapsed="false">
      <c r="A889" s="76" t="n">
        <v>885</v>
      </c>
      <c r="B889" s="77" t="n">
        <f aca="false">EOMONTH(Input!$C$7,A889)</f>
        <v>69853</v>
      </c>
      <c r="C889" s="76" t="n">
        <f aca="false">DATEDIF(Input!$C$23,$B889,"Y")</f>
        <v>113</v>
      </c>
      <c r="E889" s="78" t="n">
        <f aca="false">IF(AND($B889&gt;Input!$C$53,$B889&lt;Input!$C$25),Input!$C$54,0)</f>
        <v>0</v>
      </c>
    </row>
    <row r="890" customFormat="false" ht="12.8" hidden="false" customHeight="false" outlineLevel="0" collapsed="false">
      <c r="A890" s="76" t="n">
        <v>886</v>
      </c>
      <c r="B890" s="77" t="n">
        <f aca="false">EOMONTH(Input!$C$7,A890)</f>
        <v>69883</v>
      </c>
      <c r="C890" s="76" t="n">
        <f aca="false">DATEDIF(Input!$C$23,$B890,"Y")</f>
        <v>113</v>
      </c>
      <c r="E890" s="78" t="n">
        <f aca="false">IF(AND($B890&gt;Input!$C$53,$B890&lt;Input!$C$25),Input!$C$54,0)</f>
        <v>0</v>
      </c>
    </row>
    <row r="891" customFormat="false" ht="12.8" hidden="false" customHeight="false" outlineLevel="0" collapsed="false">
      <c r="A891" s="76" t="n">
        <v>887</v>
      </c>
      <c r="B891" s="77" t="n">
        <f aca="false">EOMONTH(Input!$C$7,A891)</f>
        <v>69914</v>
      </c>
      <c r="C891" s="76" t="n">
        <f aca="false">DATEDIF(Input!$C$23,$B891,"Y")</f>
        <v>114</v>
      </c>
      <c r="E891" s="78" t="n">
        <f aca="false">IF(AND($B891&gt;Input!$C$53,$B891&lt;Input!$C$25),Input!$C$54,0)</f>
        <v>0</v>
      </c>
    </row>
    <row r="892" customFormat="false" ht="12.8" hidden="false" customHeight="false" outlineLevel="0" collapsed="false">
      <c r="A892" s="76" t="n">
        <v>888</v>
      </c>
      <c r="B892" s="77" t="n">
        <f aca="false">EOMONTH(Input!$C$7,A892)</f>
        <v>69944</v>
      </c>
      <c r="C892" s="76" t="n">
        <f aca="false">DATEDIF(Input!$C$23,$B892,"Y")</f>
        <v>114</v>
      </c>
      <c r="E892" s="78" t="n">
        <f aca="false">IF(AND($B892&gt;Input!$C$53,$B892&lt;Input!$C$25),Input!$C$54,0)</f>
        <v>0</v>
      </c>
    </row>
    <row r="893" customFormat="false" ht="12.8" hidden="false" customHeight="false" outlineLevel="0" collapsed="false">
      <c r="A893" s="76" t="n">
        <v>889</v>
      </c>
      <c r="B893" s="77" t="n">
        <f aca="false">EOMONTH(Input!$C$7,A893)</f>
        <v>69975</v>
      </c>
      <c r="C893" s="76" t="n">
        <f aca="false">DATEDIF(Input!$C$23,$B893,"Y")</f>
        <v>114</v>
      </c>
      <c r="E893" s="78" t="n">
        <f aca="false">IF(AND($B893&gt;Input!$C$53,$B893&lt;Input!$C$25),Input!$C$54,0)</f>
        <v>0</v>
      </c>
    </row>
    <row r="894" customFormat="false" ht="12.8" hidden="false" customHeight="false" outlineLevel="0" collapsed="false">
      <c r="A894" s="76" t="n">
        <v>890</v>
      </c>
      <c r="B894" s="77" t="n">
        <f aca="false">EOMONTH(Input!$C$7,A894)</f>
        <v>70006</v>
      </c>
      <c r="C894" s="76" t="n">
        <f aca="false">DATEDIF(Input!$C$23,$B894,"Y")</f>
        <v>114</v>
      </c>
      <c r="E894" s="78" t="n">
        <f aca="false">IF(AND($B894&gt;Input!$C$53,$B894&lt;Input!$C$25),Input!$C$54,0)</f>
        <v>0</v>
      </c>
    </row>
    <row r="895" customFormat="false" ht="12.8" hidden="false" customHeight="false" outlineLevel="0" collapsed="false">
      <c r="A895" s="76" t="n">
        <v>891</v>
      </c>
      <c r="B895" s="77" t="n">
        <f aca="false">EOMONTH(Input!$C$7,A895)</f>
        <v>70036</v>
      </c>
      <c r="C895" s="76" t="n">
        <f aca="false">DATEDIF(Input!$C$23,$B895,"Y")</f>
        <v>114</v>
      </c>
      <c r="E895" s="78" t="n">
        <f aca="false">IF(AND($B895&gt;Input!$C$53,$B895&lt;Input!$C$25),Input!$C$54,0)</f>
        <v>0</v>
      </c>
    </row>
    <row r="896" customFormat="false" ht="12.8" hidden="false" customHeight="false" outlineLevel="0" collapsed="false">
      <c r="A896" s="76" t="n">
        <v>892</v>
      </c>
      <c r="B896" s="77" t="n">
        <f aca="false">EOMONTH(Input!$C$7,A896)</f>
        <v>70067</v>
      </c>
      <c r="C896" s="76" t="n">
        <f aca="false">DATEDIF(Input!$C$23,$B896,"Y")</f>
        <v>114</v>
      </c>
      <c r="E896" s="78" t="n">
        <f aca="false">IF(AND($B896&gt;Input!$C$53,$B896&lt;Input!$C$25),Input!$C$54,0)</f>
        <v>0</v>
      </c>
    </row>
    <row r="897" customFormat="false" ht="12.8" hidden="false" customHeight="false" outlineLevel="0" collapsed="false">
      <c r="A897" s="76" t="n">
        <v>893</v>
      </c>
      <c r="B897" s="77" t="n">
        <f aca="false">EOMONTH(Input!$C$7,A897)</f>
        <v>70097</v>
      </c>
      <c r="C897" s="76" t="n">
        <f aca="false">DATEDIF(Input!$C$23,$B897,"Y")</f>
        <v>114</v>
      </c>
      <c r="E897" s="78" t="n">
        <f aca="false">IF(AND($B897&gt;Input!$C$53,$B897&lt;Input!$C$25),Input!$C$54,0)</f>
        <v>0</v>
      </c>
    </row>
    <row r="898" customFormat="false" ht="12.8" hidden="false" customHeight="false" outlineLevel="0" collapsed="false">
      <c r="A898" s="76" t="n">
        <v>894</v>
      </c>
      <c r="B898" s="77" t="n">
        <f aca="false">EOMONTH(Input!$C$7,A898)</f>
        <v>70128</v>
      </c>
      <c r="C898" s="76" t="n">
        <f aca="false">DATEDIF(Input!$C$23,$B898,"Y")</f>
        <v>114</v>
      </c>
      <c r="E898" s="78" t="n">
        <f aca="false">IF(AND($B898&gt;Input!$C$53,$B898&lt;Input!$C$25),Input!$C$54,0)</f>
        <v>0</v>
      </c>
    </row>
    <row r="899" customFormat="false" ht="12.8" hidden="false" customHeight="false" outlineLevel="0" collapsed="false">
      <c r="A899" s="76" t="n">
        <v>895</v>
      </c>
      <c r="B899" s="77" t="n">
        <f aca="false">EOMONTH(Input!$C$7,A899)</f>
        <v>70159</v>
      </c>
      <c r="C899" s="76" t="n">
        <f aca="false">DATEDIF(Input!$C$23,$B899,"Y")</f>
        <v>114</v>
      </c>
      <c r="E899" s="78" t="n">
        <f aca="false">IF(AND($B899&gt;Input!$C$53,$B899&lt;Input!$C$25),Input!$C$54,0)</f>
        <v>0</v>
      </c>
    </row>
    <row r="900" customFormat="false" ht="12.8" hidden="false" customHeight="false" outlineLevel="0" collapsed="false">
      <c r="A900" s="76" t="n">
        <v>896</v>
      </c>
      <c r="B900" s="77" t="n">
        <f aca="false">EOMONTH(Input!$C$7,A900)</f>
        <v>70188</v>
      </c>
      <c r="C900" s="76" t="n">
        <f aca="false">DATEDIF(Input!$C$23,$B900,"Y")</f>
        <v>114</v>
      </c>
      <c r="E900" s="78" t="n">
        <f aca="false">IF(AND($B900&gt;Input!$C$53,$B900&lt;Input!$C$25),Input!$C$54,0)</f>
        <v>0</v>
      </c>
    </row>
    <row r="901" customFormat="false" ht="12.8" hidden="false" customHeight="false" outlineLevel="0" collapsed="false">
      <c r="A901" s="76" t="n">
        <v>897</v>
      </c>
      <c r="B901" s="77" t="n">
        <f aca="false">EOMONTH(Input!$C$7,A901)</f>
        <v>70219</v>
      </c>
      <c r="C901" s="76" t="n">
        <f aca="false">DATEDIF(Input!$C$23,$B901,"Y")</f>
        <v>114</v>
      </c>
      <c r="E901" s="78" t="n">
        <f aca="false">IF(AND($B901&gt;Input!$C$53,$B901&lt;Input!$C$25),Input!$C$54,0)</f>
        <v>0</v>
      </c>
    </row>
    <row r="902" customFormat="false" ht="12.8" hidden="false" customHeight="false" outlineLevel="0" collapsed="false">
      <c r="A902" s="76" t="n">
        <v>898</v>
      </c>
      <c r="B902" s="77" t="n">
        <f aca="false">EOMONTH(Input!$C$7,A902)</f>
        <v>70249</v>
      </c>
      <c r="C902" s="76" t="n">
        <f aca="false">DATEDIF(Input!$C$23,$B902,"Y")</f>
        <v>114</v>
      </c>
      <c r="E902" s="78" t="n">
        <f aca="false">IF(AND($B902&gt;Input!$C$53,$B902&lt;Input!$C$25),Input!$C$54,0)</f>
        <v>0</v>
      </c>
    </row>
    <row r="903" customFormat="false" ht="12.8" hidden="false" customHeight="false" outlineLevel="0" collapsed="false">
      <c r="A903" s="76" t="n">
        <v>899</v>
      </c>
      <c r="B903" s="77" t="n">
        <f aca="false">EOMONTH(Input!$C$7,A903)</f>
        <v>70280</v>
      </c>
      <c r="C903" s="76" t="n">
        <f aca="false">DATEDIF(Input!$C$23,$B903,"Y")</f>
        <v>115</v>
      </c>
      <c r="E903" s="78" t="n">
        <f aca="false">IF(AND($B903&gt;Input!$C$53,$B903&lt;Input!$C$25),Input!$C$54,0)</f>
        <v>0</v>
      </c>
    </row>
    <row r="904" customFormat="false" ht="12.8" hidden="false" customHeight="false" outlineLevel="0" collapsed="false">
      <c r="A904" s="76" t="n">
        <v>900</v>
      </c>
      <c r="B904" s="77" t="n">
        <f aca="false">EOMONTH(Input!$C$7,A904)</f>
        <v>70310</v>
      </c>
      <c r="C904" s="76" t="n">
        <f aca="false">DATEDIF(Input!$C$23,$B904,"Y")</f>
        <v>115</v>
      </c>
      <c r="E904" s="78" t="n">
        <f aca="false">IF(AND($B904&gt;Input!$C$53,$B904&lt;Input!$C$25),Input!$C$54,0)</f>
        <v>0</v>
      </c>
    </row>
    <row r="905" customFormat="false" ht="12.8" hidden="false" customHeight="false" outlineLevel="0" collapsed="false">
      <c r="A905" s="76" t="n">
        <v>901</v>
      </c>
      <c r="B905" s="77" t="n">
        <f aca="false">EOMONTH(Input!$C$7,A905)</f>
        <v>70341</v>
      </c>
      <c r="C905" s="76" t="n">
        <f aca="false">DATEDIF(Input!$C$23,$B905,"Y")</f>
        <v>115</v>
      </c>
      <c r="E905" s="78" t="n">
        <f aca="false">IF(AND($B905&gt;Input!$C$53,$B905&lt;Input!$C$25),Input!$C$54,0)</f>
        <v>0</v>
      </c>
    </row>
    <row r="906" customFormat="false" ht="12.8" hidden="false" customHeight="false" outlineLevel="0" collapsed="false">
      <c r="A906" s="76" t="n">
        <v>902</v>
      </c>
      <c r="B906" s="77" t="n">
        <f aca="false">EOMONTH(Input!$C$7,A906)</f>
        <v>70372</v>
      </c>
      <c r="C906" s="76" t="n">
        <f aca="false">DATEDIF(Input!$C$23,$B906,"Y")</f>
        <v>115</v>
      </c>
      <c r="E906" s="78" t="n">
        <f aca="false">IF(AND($B906&gt;Input!$C$53,$B906&lt;Input!$C$25),Input!$C$54,0)</f>
        <v>0</v>
      </c>
    </row>
    <row r="907" customFormat="false" ht="12.8" hidden="false" customHeight="false" outlineLevel="0" collapsed="false">
      <c r="A907" s="76" t="n">
        <v>903</v>
      </c>
      <c r="B907" s="77" t="n">
        <f aca="false">EOMONTH(Input!$C$7,A907)</f>
        <v>70402</v>
      </c>
      <c r="C907" s="76" t="n">
        <f aca="false">DATEDIF(Input!$C$23,$B907,"Y")</f>
        <v>115</v>
      </c>
      <c r="E907" s="78" t="n">
        <f aca="false">IF(AND($B907&gt;Input!$C$53,$B907&lt;Input!$C$25),Input!$C$54,0)</f>
        <v>0</v>
      </c>
    </row>
    <row r="908" customFormat="false" ht="12.8" hidden="false" customHeight="false" outlineLevel="0" collapsed="false">
      <c r="A908" s="76" t="n">
        <v>904</v>
      </c>
      <c r="B908" s="77" t="n">
        <f aca="false">EOMONTH(Input!$C$7,A908)</f>
        <v>70433</v>
      </c>
      <c r="C908" s="76" t="n">
        <f aca="false">DATEDIF(Input!$C$23,$B908,"Y")</f>
        <v>115</v>
      </c>
      <c r="E908" s="78" t="n">
        <f aca="false">IF(AND($B908&gt;Input!$C$53,$B908&lt;Input!$C$25),Input!$C$54,0)</f>
        <v>0</v>
      </c>
    </row>
    <row r="909" customFormat="false" ht="12.8" hidden="false" customHeight="false" outlineLevel="0" collapsed="false">
      <c r="A909" s="76" t="n">
        <v>905</v>
      </c>
      <c r="B909" s="77" t="n">
        <f aca="false">EOMONTH(Input!$C$7,A909)</f>
        <v>70463</v>
      </c>
      <c r="C909" s="76" t="n">
        <f aca="false">DATEDIF(Input!$C$23,$B909,"Y")</f>
        <v>115</v>
      </c>
      <c r="E909" s="78" t="n">
        <f aca="false">IF(AND($B909&gt;Input!$C$53,$B909&lt;Input!$C$25),Input!$C$54,0)</f>
        <v>0</v>
      </c>
    </row>
    <row r="910" customFormat="false" ht="12.8" hidden="false" customHeight="false" outlineLevel="0" collapsed="false">
      <c r="A910" s="76" t="n">
        <v>906</v>
      </c>
      <c r="B910" s="77" t="n">
        <f aca="false">EOMONTH(Input!$C$7,A910)</f>
        <v>70494</v>
      </c>
      <c r="C910" s="76" t="n">
        <f aca="false">DATEDIF(Input!$C$23,$B910,"Y")</f>
        <v>115</v>
      </c>
      <c r="E910" s="78" t="n">
        <f aca="false">IF(AND($B910&gt;Input!$C$53,$B910&lt;Input!$C$25),Input!$C$54,0)</f>
        <v>0</v>
      </c>
    </row>
    <row r="911" customFormat="false" ht="12.8" hidden="false" customHeight="false" outlineLevel="0" collapsed="false">
      <c r="A911" s="76" t="n">
        <v>907</v>
      </c>
      <c r="B911" s="77" t="n">
        <f aca="false">EOMONTH(Input!$C$7,A911)</f>
        <v>70525</v>
      </c>
      <c r="C911" s="76" t="n">
        <f aca="false">DATEDIF(Input!$C$23,$B911,"Y")</f>
        <v>115</v>
      </c>
      <c r="E911" s="78" t="n">
        <f aca="false">IF(AND($B911&gt;Input!$C$53,$B911&lt;Input!$C$25),Input!$C$54,0)</f>
        <v>0</v>
      </c>
    </row>
    <row r="912" customFormat="false" ht="12.8" hidden="false" customHeight="false" outlineLevel="0" collapsed="false">
      <c r="A912" s="76" t="n">
        <v>908</v>
      </c>
      <c r="B912" s="77" t="n">
        <f aca="false">EOMONTH(Input!$C$7,A912)</f>
        <v>70553</v>
      </c>
      <c r="C912" s="76" t="n">
        <f aca="false">DATEDIF(Input!$C$23,$B912,"Y")</f>
        <v>115</v>
      </c>
      <c r="E912" s="78" t="n">
        <f aca="false">IF(AND($B912&gt;Input!$C$53,$B912&lt;Input!$C$25),Input!$C$54,0)</f>
        <v>0</v>
      </c>
    </row>
    <row r="913" customFormat="false" ht="12.8" hidden="false" customHeight="false" outlineLevel="0" collapsed="false">
      <c r="A913" s="76" t="n">
        <v>909</v>
      </c>
      <c r="B913" s="77" t="n">
        <f aca="false">EOMONTH(Input!$C$7,A913)</f>
        <v>70584</v>
      </c>
      <c r="C913" s="76" t="n">
        <f aca="false">DATEDIF(Input!$C$23,$B913,"Y")</f>
        <v>115</v>
      </c>
      <c r="E913" s="78" t="n">
        <f aca="false">IF(AND($B913&gt;Input!$C$53,$B913&lt;Input!$C$25),Input!$C$54,0)</f>
        <v>0</v>
      </c>
    </row>
    <row r="914" customFormat="false" ht="12.8" hidden="false" customHeight="false" outlineLevel="0" collapsed="false">
      <c r="A914" s="76" t="n">
        <v>910</v>
      </c>
      <c r="B914" s="77" t="n">
        <f aca="false">EOMONTH(Input!$C$7,A914)</f>
        <v>70614</v>
      </c>
      <c r="C914" s="76" t="n">
        <f aca="false">DATEDIF(Input!$C$23,$B914,"Y")</f>
        <v>115</v>
      </c>
      <c r="E914" s="78" t="n">
        <f aca="false">IF(AND($B914&gt;Input!$C$53,$B914&lt;Input!$C$25),Input!$C$54,0)</f>
        <v>0</v>
      </c>
    </row>
    <row r="915" customFormat="false" ht="12.8" hidden="false" customHeight="false" outlineLevel="0" collapsed="false">
      <c r="A915" s="76" t="n">
        <v>911</v>
      </c>
      <c r="B915" s="77" t="n">
        <f aca="false">EOMONTH(Input!$C$7,A915)</f>
        <v>70645</v>
      </c>
      <c r="C915" s="76" t="n">
        <f aca="false">DATEDIF(Input!$C$23,$B915,"Y")</f>
        <v>116</v>
      </c>
      <c r="E915" s="78" t="n">
        <f aca="false">IF(AND($B915&gt;Input!$C$53,$B915&lt;Input!$C$25),Input!$C$54,0)</f>
        <v>0</v>
      </c>
    </row>
    <row r="916" customFormat="false" ht="12.8" hidden="false" customHeight="false" outlineLevel="0" collapsed="false">
      <c r="A916" s="76" t="n">
        <v>912</v>
      </c>
      <c r="B916" s="77" t="n">
        <f aca="false">EOMONTH(Input!$C$7,A916)</f>
        <v>70675</v>
      </c>
      <c r="C916" s="76" t="n">
        <f aca="false">DATEDIF(Input!$C$23,$B916,"Y")</f>
        <v>116</v>
      </c>
      <c r="E916" s="78" t="n">
        <f aca="false">IF(AND($B916&gt;Input!$C$53,$B916&lt;Input!$C$25),Input!$C$54,0)</f>
        <v>0</v>
      </c>
    </row>
    <row r="917" customFormat="false" ht="12.8" hidden="false" customHeight="false" outlineLevel="0" collapsed="false">
      <c r="A917" s="76" t="n">
        <v>913</v>
      </c>
      <c r="B917" s="77" t="n">
        <f aca="false">EOMONTH(Input!$C$7,A917)</f>
        <v>70706</v>
      </c>
      <c r="C917" s="76" t="n">
        <f aca="false">DATEDIF(Input!$C$23,$B917,"Y")</f>
        <v>116</v>
      </c>
      <c r="E917" s="78" t="n">
        <f aca="false">IF(AND($B917&gt;Input!$C$53,$B917&lt;Input!$C$25),Input!$C$54,0)</f>
        <v>0</v>
      </c>
    </row>
    <row r="918" customFormat="false" ht="12.8" hidden="false" customHeight="false" outlineLevel="0" collapsed="false">
      <c r="A918" s="76" t="n">
        <v>914</v>
      </c>
      <c r="B918" s="77" t="n">
        <f aca="false">EOMONTH(Input!$C$7,A918)</f>
        <v>70737</v>
      </c>
      <c r="C918" s="76" t="n">
        <f aca="false">DATEDIF(Input!$C$23,$B918,"Y")</f>
        <v>116</v>
      </c>
      <c r="E918" s="78" t="n">
        <f aca="false">IF(AND($B918&gt;Input!$C$53,$B918&lt;Input!$C$25),Input!$C$54,0)</f>
        <v>0</v>
      </c>
    </row>
    <row r="919" customFormat="false" ht="12.8" hidden="false" customHeight="false" outlineLevel="0" collapsed="false">
      <c r="A919" s="76" t="n">
        <v>915</v>
      </c>
      <c r="B919" s="77" t="n">
        <f aca="false">EOMONTH(Input!$C$7,A919)</f>
        <v>70767</v>
      </c>
      <c r="C919" s="76" t="n">
        <f aca="false">DATEDIF(Input!$C$23,$B919,"Y")</f>
        <v>116</v>
      </c>
      <c r="E919" s="78" t="n">
        <f aca="false">IF(AND($B919&gt;Input!$C$53,$B919&lt;Input!$C$25),Input!$C$54,0)</f>
        <v>0</v>
      </c>
    </row>
    <row r="920" customFormat="false" ht="12.8" hidden="false" customHeight="false" outlineLevel="0" collapsed="false">
      <c r="A920" s="76" t="n">
        <v>916</v>
      </c>
      <c r="B920" s="77" t="n">
        <f aca="false">EOMONTH(Input!$C$7,A920)</f>
        <v>70798</v>
      </c>
      <c r="C920" s="76" t="n">
        <f aca="false">DATEDIF(Input!$C$23,$B920,"Y")</f>
        <v>116</v>
      </c>
      <c r="E920" s="78" t="n">
        <f aca="false">IF(AND($B920&gt;Input!$C$53,$B920&lt;Input!$C$25),Input!$C$54,0)</f>
        <v>0</v>
      </c>
    </row>
    <row r="921" customFormat="false" ht="12.8" hidden="false" customHeight="false" outlineLevel="0" collapsed="false">
      <c r="A921" s="76" t="n">
        <v>917</v>
      </c>
      <c r="B921" s="77" t="n">
        <f aca="false">EOMONTH(Input!$C$7,A921)</f>
        <v>70828</v>
      </c>
      <c r="C921" s="76" t="n">
        <f aca="false">DATEDIF(Input!$C$23,$B921,"Y")</f>
        <v>116</v>
      </c>
      <c r="E921" s="78" t="n">
        <f aca="false">IF(AND($B921&gt;Input!$C$53,$B921&lt;Input!$C$25),Input!$C$54,0)</f>
        <v>0</v>
      </c>
    </row>
    <row r="922" customFormat="false" ht="12.8" hidden="false" customHeight="false" outlineLevel="0" collapsed="false">
      <c r="A922" s="76" t="n">
        <v>918</v>
      </c>
      <c r="B922" s="77" t="n">
        <f aca="false">EOMONTH(Input!$C$7,A922)</f>
        <v>70859</v>
      </c>
      <c r="C922" s="76" t="n">
        <f aca="false">DATEDIF(Input!$C$23,$B922,"Y")</f>
        <v>116</v>
      </c>
      <c r="E922" s="78" t="n">
        <f aca="false">IF(AND($B922&gt;Input!$C$53,$B922&lt;Input!$C$25),Input!$C$54,0)</f>
        <v>0</v>
      </c>
    </row>
    <row r="923" customFormat="false" ht="12.8" hidden="false" customHeight="false" outlineLevel="0" collapsed="false">
      <c r="A923" s="76" t="n">
        <v>919</v>
      </c>
      <c r="B923" s="77" t="n">
        <f aca="false">EOMONTH(Input!$C$7,A923)</f>
        <v>70890</v>
      </c>
      <c r="C923" s="76" t="n">
        <f aca="false">DATEDIF(Input!$C$23,$B923,"Y")</f>
        <v>116</v>
      </c>
      <c r="E923" s="78" t="n">
        <f aca="false">IF(AND($B923&gt;Input!$C$53,$B923&lt;Input!$C$25),Input!$C$54,0)</f>
        <v>0</v>
      </c>
    </row>
    <row r="924" customFormat="false" ht="12.8" hidden="false" customHeight="false" outlineLevel="0" collapsed="false">
      <c r="A924" s="76" t="n">
        <v>920</v>
      </c>
      <c r="B924" s="77" t="n">
        <f aca="false">EOMONTH(Input!$C$7,A924)</f>
        <v>70918</v>
      </c>
      <c r="C924" s="76" t="n">
        <f aca="false">DATEDIF(Input!$C$23,$B924,"Y")</f>
        <v>116</v>
      </c>
      <c r="E924" s="78" t="n">
        <f aca="false">IF(AND($B924&gt;Input!$C$53,$B924&lt;Input!$C$25),Input!$C$54,0)</f>
        <v>0</v>
      </c>
    </row>
    <row r="925" customFormat="false" ht="12.8" hidden="false" customHeight="false" outlineLevel="0" collapsed="false">
      <c r="A925" s="76" t="n">
        <v>921</v>
      </c>
      <c r="B925" s="77" t="n">
        <f aca="false">EOMONTH(Input!$C$7,A925)</f>
        <v>70949</v>
      </c>
      <c r="C925" s="76" t="n">
        <f aca="false">DATEDIF(Input!$C$23,$B925,"Y")</f>
        <v>116</v>
      </c>
      <c r="E925" s="78" t="n">
        <f aca="false">IF(AND($B925&gt;Input!$C$53,$B925&lt;Input!$C$25),Input!$C$54,0)</f>
        <v>0</v>
      </c>
    </row>
    <row r="926" customFormat="false" ht="12.8" hidden="false" customHeight="false" outlineLevel="0" collapsed="false">
      <c r="A926" s="76" t="n">
        <v>922</v>
      </c>
      <c r="B926" s="77" t="n">
        <f aca="false">EOMONTH(Input!$C$7,A926)</f>
        <v>70979</v>
      </c>
      <c r="C926" s="76" t="n">
        <f aca="false">DATEDIF(Input!$C$23,$B926,"Y")</f>
        <v>116</v>
      </c>
      <c r="E926" s="78" t="n">
        <f aca="false">IF(AND($B926&gt;Input!$C$53,$B926&lt;Input!$C$25),Input!$C$54,0)</f>
        <v>0</v>
      </c>
    </row>
    <row r="927" customFormat="false" ht="12.8" hidden="false" customHeight="false" outlineLevel="0" collapsed="false">
      <c r="A927" s="76" t="n">
        <v>923</v>
      </c>
      <c r="B927" s="77" t="n">
        <f aca="false">EOMONTH(Input!$C$7,A927)</f>
        <v>71010</v>
      </c>
      <c r="C927" s="76" t="n">
        <f aca="false">DATEDIF(Input!$C$23,$B927,"Y")</f>
        <v>117</v>
      </c>
      <c r="E927" s="78" t="n">
        <f aca="false">IF(AND($B927&gt;Input!$C$53,$B927&lt;Input!$C$25),Input!$C$54,0)</f>
        <v>0</v>
      </c>
    </row>
    <row r="928" customFormat="false" ht="12.8" hidden="false" customHeight="false" outlineLevel="0" collapsed="false">
      <c r="A928" s="76" t="n">
        <v>924</v>
      </c>
      <c r="B928" s="77" t="n">
        <f aca="false">EOMONTH(Input!$C$7,A928)</f>
        <v>71040</v>
      </c>
      <c r="C928" s="76" t="n">
        <f aca="false">DATEDIF(Input!$C$23,$B928,"Y")</f>
        <v>117</v>
      </c>
      <c r="E928" s="78" t="n">
        <f aca="false">IF(AND($B928&gt;Input!$C$53,$B928&lt;Input!$C$25),Input!$C$54,0)</f>
        <v>0</v>
      </c>
    </row>
    <row r="929" customFormat="false" ht="12.8" hidden="false" customHeight="false" outlineLevel="0" collapsed="false">
      <c r="A929" s="76" t="n">
        <v>925</v>
      </c>
      <c r="B929" s="77" t="n">
        <f aca="false">EOMONTH(Input!$C$7,A929)</f>
        <v>71071</v>
      </c>
      <c r="C929" s="76" t="n">
        <f aca="false">DATEDIF(Input!$C$23,$B929,"Y")</f>
        <v>117</v>
      </c>
      <c r="E929" s="78" t="n">
        <f aca="false">IF(AND($B929&gt;Input!$C$53,$B929&lt;Input!$C$25),Input!$C$54,0)</f>
        <v>0</v>
      </c>
    </row>
    <row r="930" customFormat="false" ht="12.8" hidden="false" customHeight="false" outlineLevel="0" collapsed="false">
      <c r="A930" s="76" t="n">
        <v>926</v>
      </c>
      <c r="B930" s="77" t="n">
        <f aca="false">EOMONTH(Input!$C$7,A930)</f>
        <v>71102</v>
      </c>
      <c r="C930" s="76" t="n">
        <f aca="false">DATEDIF(Input!$C$23,$B930,"Y")</f>
        <v>117</v>
      </c>
      <c r="E930" s="78" t="n">
        <f aca="false">IF(AND($B930&gt;Input!$C$53,$B930&lt;Input!$C$25),Input!$C$54,0)</f>
        <v>0</v>
      </c>
    </row>
    <row r="931" customFormat="false" ht="12.8" hidden="false" customHeight="false" outlineLevel="0" collapsed="false">
      <c r="A931" s="76" t="n">
        <v>927</v>
      </c>
      <c r="B931" s="77" t="n">
        <f aca="false">EOMONTH(Input!$C$7,A931)</f>
        <v>71132</v>
      </c>
      <c r="C931" s="76" t="n">
        <f aca="false">DATEDIF(Input!$C$23,$B931,"Y")</f>
        <v>117</v>
      </c>
      <c r="E931" s="78" t="n">
        <f aca="false">IF(AND($B931&gt;Input!$C$53,$B931&lt;Input!$C$25),Input!$C$54,0)</f>
        <v>0</v>
      </c>
    </row>
    <row r="932" customFormat="false" ht="12.8" hidden="false" customHeight="false" outlineLevel="0" collapsed="false">
      <c r="A932" s="76" t="n">
        <v>928</v>
      </c>
      <c r="B932" s="77" t="n">
        <f aca="false">EOMONTH(Input!$C$7,A932)</f>
        <v>71163</v>
      </c>
      <c r="C932" s="76" t="n">
        <f aca="false">DATEDIF(Input!$C$23,$B932,"Y")</f>
        <v>117</v>
      </c>
      <c r="E932" s="78" t="n">
        <f aca="false">IF(AND($B932&gt;Input!$C$53,$B932&lt;Input!$C$25),Input!$C$54,0)</f>
        <v>0</v>
      </c>
    </row>
    <row r="933" customFormat="false" ht="12.8" hidden="false" customHeight="false" outlineLevel="0" collapsed="false">
      <c r="A933" s="76" t="n">
        <v>929</v>
      </c>
      <c r="B933" s="77" t="n">
        <f aca="false">EOMONTH(Input!$C$7,A933)</f>
        <v>71193</v>
      </c>
      <c r="C933" s="76" t="n">
        <f aca="false">DATEDIF(Input!$C$23,$B933,"Y")</f>
        <v>117</v>
      </c>
      <c r="E933" s="78" t="n">
        <f aca="false">IF(AND($B933&gt;Input!$C$53,$B933&lt;Input!$C$25),Input!$C$54,0)</f>
        <v>0</v>
      </c>
    </row>
    <row r="934" customFormat="false" ht="12.8" hidden="false" customHeight="false" outlineLevel="0" collapsed="false">
      <c r="A934" s="76" t="n">
        <v>930</v>
      </c>
      <c r="B934" s="77" t="n">
        <f aca="false">EOMONTH(Input!$C$7,A934)</f>
        <v>71224</v>
      </c>
      <c r="C934" s="76" t="n">
        <f aca="false">DATEDIF(Input!$C$23,$B934,"Y")</f>
        <v>117</v>
      </c>
      <c r="E934" s="78" t="n">
        <f aca="false">IF(AND($B934&gt;Input!$C$53,$B934&lt;Input!$C$25),Input!$C$54,0)</f>
        <v>0</v>
      </c>
    </row>
    <row r="935" customFormat="false" ht="12.8" hidden="false" customHeight="false" outlineLevel="0" collapsed="false">
      <c r="A935" s="76" t="n">
        <v>931</v>
      </c>
      <c r="B935" s="77" t="n">
        <f aca="false">EOMONTH(Input!$C$7,A935)</f>
        <v>71255</v>
      </c>
      <c r="C935" s="76" t="n">
        <f aca="false">DATEDIF(Input!$C$23,$B935,"Y")</f>
        <v>117</v>
      </c>
      <c r="E935" s="78" t="n">
        <f aca="false">IF(AND($B935&gt;Input!$C$53,$B935&lt;Input!$C$25),Input!$C$54,0)</f>
        <v>0</v>
      </c>
    </row>
    <row r="936" customFormat="false" ht="12.8" hidden="false" customHeight="false" outlineLevel="0" collapsed="false">
      <c r="A936" s="76" t="n">
        <v>932</v>
      </c>
      <c r="B936" s="77" t="n">
        <f aca="false">EOMONTH(Input!$C$7,A936)</f>
        <v>71283</v>
      </c>
      <c r="C936" s="76" t="n">
        <f aca="false">DATEDIF(Input!$C$23,$B936,"Y")</f>
        <v>117</v>
      </c>
      <c r="E936" s="78" t="n">
        <f aca="false">IF(AND($B936&gt;Input!$C$53,$B936&lt;Input!$C$25),Input!$C$54,0)</f>
        <v>0</v>
      </c>
    </row>
    <row r="937" customFormat="false" ht="12.8" hidden="false" customHeight="false" outlineLevel="0" collapsed="false">
      <c r="A937" s="76" t="n">
        <v>933</v>
      </c>
      <c r="B937" s="77" t="n">
        <f aca="false">EOMONTH(Input!$C$7,A937)</f>
        <v>71314</v>
      </c>
      <c r="C937" s="76" t="n">
        <f aca="false">DATEDIF(Input!$C$23,$B937,"Y")</f>
        <v>117</v>
      </c>
      <c r="E937" s="78" t="n">
        <f aca="false">IF(AND($B937&gt;Input!$C$53,$B937&lt;Input!$C$25),Input!$C$54,0)</f>
        <v>0</v>
      </c>
    </row>
    <row r="938" customFormat="false" ht="12.8" hidden="false" customHeight="false" outlineLevel="0" collapsed="false">
      <c r="A938" s="76" t="n">
        <v>934</v>
      </c>
      <c r="B938" s="77" t="n">
        <f aca="false">EOMONTH(Input!$C$7,A938)</f>
        <v>71344</v>
      </c>
      <c r="C938" s="76" t="n">
        <f aca="false">DATEDIF(Input!$C$23,$B938,"Y")</f>
        <v>117</v>
      </c>
      <c r="E938" s="78" t="n">
        <f aca="false">IF(AND($B938&gt;Input!$C$53,$B938&lt;Input!$C$25),Input!$C$54,0)</f>
        <v>0</v>
      </c>
    </row>
    <row r="939" customFormat="false" ht="12.8" hidden="false" customHeight="false" outlineLevel="0" collapsed="false">
      <c r="A939" s="76" t="n">
        <v>935</v>
      </c>
      <c r="B939" s="77" t="n">
        <f aca="false">EOMONTH(Input!$C$7,A939)</f>
        <v>71375</v>
      </c>
      <c r="C939" s="76" t="n">
        <f aca="false">DATEDIF(Input!$C$23,$B939,"Y")</f>
        <v>118</v>
      </c>
      <c r="E939" s="78" t="n">
        <f aca="false">IF(AND($B939&gt;Input!$C$53,$B939&lt;Input!$C$25),Input!$C$54,0)</f>
        <v>0</v>
      </c>
    </row>
    <row r="940" customFormat="false" ht="12.8" hidden="false" customHeight="false" outlineLevel="0" collapsed="false">
      <c r="A940" s="76" t="n">
        <v>936</v>
      </c>
      <c r="B940" s="77" t="n">
        <f aca="false">EOMONTH(Input!$C$7,A940)</f>
        <v>71405</v>
      </c>
      <c r="C940" s="76" t="n">
        <f aca="false">DATEDIF(Input!$C$23,$B940,"Y")</f>
        <v>118</v>
      </c>
      <c r="E940" s="78" t="n">
        <f aca="false">IF(AND($B940&gt;Input!$C$53,$B940&lt;Input!$C$25),Input!$C$54,0)</f>
        <v>0</v>
      </c>
    </row>
    <row r="941" customFormat="false" ht="12.8" hidden="false" customHeight="false" outlineLevel="0" collapsed="false">
      <c r="A941" s="76" t="n">
        <v>937</v>
      </c>
      <c r="B941" s="77" t="n">
        <f aca="false">EOMONTH(Input!$C$7,A941)</f>
        <v>71436</v>
      </c>
      <c r="C941" s="76" t="n">
        <f aca="false">DATEDIF(Input!$C$23,$B941,"Y")</f>
        <v>118</v>
      </c>
      <c r="E941" s="78" t="n">
        <f aca="false">IF(AND($B941&gt;Input!$C$53,$B941&lt;Input!$C$25),Input!$C$54,0)</f>
        <v>0</v>
      </c>
    </row>
    <row r="942" customFormat="false" ht="12.8" hidden="false" customHeight="false" outlineLevel="0" collapsed="false">
      <c r="A942" s="76" t="n">
        <v>938</v>
      </c>
      <c r="B942" s="77" t="n">
        <f aca="false">EOMONTH(Input!$C$7,A942)</f>
        <v>71467</v>
      </c>
      <c r="C942" s="76" t="n">
        <f aca="false">DATEDIF(Input!$C$23,$B942,"Y")</f>
        <v>118</v>
      </c>
      <c r="E942" s="78" t="n">
        <f aca="false">IF(AND($B942&gt;Input!$C$53,$B942&lt;Input!$C$25),Input!$C$54,0)</f>
        <v>0</v>
      </c>
    </row>
    <row r="943" customFormat="false" ht="12.8" hidden="false" customHeight="false" outlineLevel="0" collapsed="false">
      <c r="A943" s="76" t="n">
        <v>939</v>
      </c>
      <c r="B943" s="77" t="n">
        <f aca="false">EOMONTH(Input!$C$7,A943)</f>
        <v>71497</v>
      </c>
      <c r="C943" s="76" t="n">
        <f aca="false">DATEDIF(Input!$C$23,$B943,"Y")</f>
        <v>118</v>
      </c>
      <c r="E943" s="78" t="n">
        <f aca="false">IF(AND($B943&gt;Input!$C$53,$B943&lt;Input!$C$25),Input!$C$54,0)</f>
        <v>0</v>
      </c>
    </row>
    <row r="944" customFormat="false" ht="12.8" hidden="false" customHeight="false" outlineLevel="0" collapsed="false">
      <c r="A944" s="76" t="n">
        <v>940</v>
      </c>
      <c r="B944" s="77" t="n">
        <f aca="false">EOMONTH(Input!$C$7,A944)</f>
        <v>71528</v>
      </c>
      <c r="C944" s="76" t="n">
        <f aca="false">DATEDIF(Input!$C$23,$B944,"Y")</f>
        <v>118</v>
      </c>
      <c r="E944" s="78" t="n">
        <f aca="false">IF(AND($B944&gt;Input!$C$53,$B944&lt;Input!$C$25),Input!$C$54,0)</f>
        <v>0</v>
      </c>
    </row>
    <row r="945" customFormat="false" ht="12.8" hidden="false" customHeight="false" outlineLevel="0" collapsed="false">
      <c r="A945" s="76" t="n">
        <v>941</v>
      </c>
      <c r="B945" s="77" t="n">
        <f aca="false">EOMONTH(Input!$C$7,A945)</f>
        <v>71558</v>
      </c>
      <c r="C945" s="76" t="n">
        <f aca="false">DATEDIF(Input!$C$23,$B945,"Y")</f>
        <v>118</v>
      </c>
      <c r="E945" s="78" t="n">
        <f aca="false">IF(AND($B945&gt;Input!$C$53,$B945&lt;Input!$C$25),Input!$C$54,0)</f>
        <v>0</v>
      </c>
    </row>
    <row r="946" customFormat="false" ht="12.8" hidden="false" customHeight="false" outlineLevel="0" collapsed="false">
      <c r="A946" s="76" t="n">
        <v>942</v>
      </c>
      <c r="B946" s="77" t="n">
        <f aca="false">EOMONTH(Input!$C$7,A946)</f>
        <v>71589</v>
      </c>
      <c r="C946" s="76" t="n">
        <f aca="false">DATEDIF(Input!$C$23,$B946,"Y")</f>
        <v>118</v>
      </c>
      <c r="E946" s="78" t="n">
        <f aca="false">IF(AND($B946&gt;Input!$C$53,$B946&lt;Input!$C$25),Input!$C$54,0)</f>
        <v>0</v>
      </c>
    </row>
    <row r="947" customFormat="false" ht="12.8" hidden="false" customHeight="false" outlineLevel="0" collapsed="false">
      <c r="A947" s="76" t="n">
        <v>943</v>
      </c>
      <c r="B947" s="77" t="n">
        <f aca="false">EOMONTH(Input!$C$7,A947)</f>
        <v>71620</v>
      </c>
      <c r="C947" s="76" t="n">
        <f aca="false">DATEDIF(Input!$C$23,$B947,"Y")</f>
        <v>118</v>
      </c>
      <c r="E947" s="78" t="n">
        <f aca="false">IF(AND($B947&gt;Input!$C$53,$B947&lt;Input!$C$25),Input!$C$54,0)</f>
        <v>0</v>
      </c>
    </row>
    <row r="948" customFormat="false" ht="12.8" hidden="false" customHeight="false" outlineLevel="0" collapsed="false">
      <c r="A948" s="76" t="n">
        <v>944</v>
      </c>
      <c r="B948" s="77" t="n">
        <f aca="false">EOMONTH(Input!$C$7,A948)</f>
        <v>71649</v>
      </c>
      <c r="C948" s="76" t="n">
        <f aca="false">DATEDIF(Input!$C$23,$B948,"Y")</f>
        <v>118</v>
      </c>
      <c r="E948" s="78" t="n">
        <f aca="false">IF(AND($B948&gt;Input!$C$53,$B948&lt;Input!$C$25),Input!$C$54,0)</f>
        <v>0</v>
      </c>
    </row>
    <row r="949" customFormat="false" ht="12.8" hidden="false" customHeight="false" outlineLevel="0" collapsed="false">
      <c r="A949" s="76" t="n">
        <v>945</v>
      </c>
      <c r="B949" s="77" t="n">
        <f aca="false">EOMONTH(Input!$C$7,A949)</f>
        <v>71680</v>
      </c>
      <c r="C949" s="76" t="n">
        <f aca="false">DATEDIF(Input!$C$23,$B949,"Y")</f>
        <v>118</v>
      </c>
      <c r="E949" s="78" t="n">
        <f aca="false">IF(AND($B949&gt;Input!$C$53,$B949&lt;Input!$C$25),Input!$C$54,0)</f>
        <v>0</v>
      </c>
    </row>
    <row r="950" customFormat="false" ht="12.8" hidden="false" customHeight="false" outlineLevel="0" collapsed="false">
      <c r="A950" s="76" t="n">
        <v>946</v>
      </c>
      <c r="B950" s="77" t="n">
        <f aca="false">EOMONTH(Input!$C$7,A950)</f>
        <v>71710</v>
      </c>
      <c r="C950" s="76" t="n">
        <f aca="false">DATEDIF(Input!$C$23,$B950,"Y")</f>
        <v>118</v>
      </c>
      <c r="E950" s="78" t="n">
        <f aca="false">IF(AND($B950&gt;Input!$C$53,$B950&lt;Input!$C$25),Input!$C$54,0)</f>
        <v>0</v>
      </c>
    </row>
    <row r="951" customFormat="false" ht="12.8" hidden="false" customHeight="false" outlineLevel="0" collapsed="false">
      <c r="A951" s="76" t="n">
        <v>947</v>
      </c>
      <c r="B951" s="77" t="n">
        <f aca="false">EOMONTH(Input!$C$7,A951)</f>
        <v>71741</v>
      </c>
      <c r="C951" s="76" t="n">
        <f aca="false">DATEDIF(Input!$C$23,$B951,"Y")</f>
        <v>119</v>
      </c>
      <c r="E951" s="78" t="n">
        <f aca="false">IF(AND($B951&gt;Input!$C$53,$B951&lt;Input!$C$25),Input!$C$54,0)</f>
        <v>0</v>
      </c>
    </row>
    <row r="952" customFormat="false" ht="12.8" hidden="false" customHeight="false" outlineLevel="0" collapsed="false">
      <c r="A952" s="76" t="n">
        <v>948</v>
      </c>
      <c r="B952" s="77" t="n">
        <f aca="false">EOMONTH(Input!$C$7,A952)</f>
        <v>71771</v>
      </c>
      <c r="C952" s="76" t="n">
        <f aca="false">DATEDIF(Input!$C$23,$B952,"Y")</f>
        <v>119</v>
      </c>
      <c r="E952" s="78" t="n">
        <f aca="false">IF(AND($B952&gt;Input!$C$53,$B952&lt;Input!$C$25),Input!$C$54,0)</f>
        <v>0</v>
      </c>
    </row>
    <row r="953" customFormat="false" ht="12.8" hidden="false" customHeight="false" outlineLevel="0" collapsed="false">
      <c r="A953" s="76" t="n">
        <v>949</v>
      </c>
      <c r="B953" s="77" t="n">
        <f aca="false">EOMONTH(Input!$C$7,A953)</f>
        <v>71802</v>
      </c>
      <c r="C953" s="76" t="n">
        <f aca="false">DATEDIF(Input!$C$23,$B953,"Y")</f>
        <v>119</v>
      </c>
      <c r="E953" s="78" t="n">
        <f aca="false">IF(AND($B953&gt;Input!$C$53,$B953&lt;Input!$C$25),Input!$C$54,0)</f>
        <v>0</v>
      </c>
    </row>
    <row r="954" customFormat="false" ht="12.8" hidden="false" customHeight="false" outlineLevel="0" collapsed="false">
      <c r="A954" s="76" t="n">
        <v>950</v>
      </c>
      <c r="B954" s="77" t="n">
        <f aca="false">EOMONTH(Input!$C$7,A954)</f>
        <v>71833</v>
      </c>
      <c r="C954" s="76" t="n">
        <f aca="false">DATEDIF(Input!$C$23,$B954,"Y")</f>
        <v>119</v>
      </c>
      <c r="E954" s="78" t="n">
        <f aca="false">IF(AND($B954&gt;Input!$C$53,$B954&lt;Input!$C$25),Input!$C$54,0)</f>
        <v>0</v>
      </c>
    </row>
    <row r="955" customFormat="false" ht="12.8" hidden="false" customHeight="false" outlineLevel="0" collapsed="false">
      <c r="A955" s="76" t="n">
        <v>951</v>
      </c>
      <c r="B955" s="77" t="n">
        <f aca="false">EOMONTH(Input!$C$7,A955)</f>
        <v>71863</v>
      </c>
      <c r="C955" s="76" t="n">
        <f aca="false">DATEDIF(Input!$C$23,$B955,"Y")</f>
        <v>119</v>
      </c>
      <c r="E955" s="78" t="n">
        <f aca="false">IF(AND($B955&gt;Input!$C$53,$B955&lt;Input!$C$25),Input!$C$54,0)</f>
        <v>0</v>
      </c>
    </row>
    <row r="956" customFormat="false" ht="12.8" hidden="false" customHeight="false" outlineLevel="0" collapsed="false">
      <c r="A956" s="76" t="n">
        <v>952</v>
      </c>
      <c r="B956" s="77" t="n">
        <f aca="false">EOMONTH(Input!$C$7,A956)</f>
        <v>71894</v>
      </c>
      <c r="C956" s="76" t="n">
        <f aca="false">DATEDIF(Input!$C$23,$B956,"Y")</f>
        <v>119</v>
      </c>
      <c r="E956" s="78" t="n">
        <f aca="false">IF(AND($B956&gt;Input!$C$53,$B956&lt;Input!$C$25),Input!$C$54,0)</f>
        <v>0</v>
      </c>
    </row>
    <row r="957" customFormat="false" ht="12.8" hidden="false" customHeight="false" outlineLevel="0" collapsed="false">
      <c r="A957" s="76" t="n">
        <v>953</v>
      </c>
      <c r="B957" s="77" t="n">
        <f aca="false">EOMONTH(Input!$C$7,A957)</f>
        <v>71924</v>
      </c>
      <c r="C957" s="76" t="n">
        <f aca="false">DATEDIF(Input!$C$23,$B957,"Y")</f>
        <v>119</v>
      </c>
      <c r="E957" s="78" t="n">
        <f aca="false">IF(AND($B957&gt;Input!$C$53,$B957&lt;Input!$C$25),Input!$C$54,0)</f>
        <v>0</v>
      </c>
    </row>
    <row r="958" customFormat="false" ht="12.8" hidden="false" customHeight="false" outlineLevel="0" collapsed="false">
      <c r="A958" s="76" t="n">
        <v>954</v>
      </c>
      <c r="B958" s="77" t="n">
        <f aca="false">EOMONTH(Input!$C$7,A958)</f>
        <v>71955</v>
      </c>
      <c r="C958" s="76" t="n">
        <f aca="false">DATEDIF(Input!$C$23,$B958,"Y")</f>
        <v>119</v>
      </c>
      <c r="E958" s="78" t="n">
        <f aca="false">IF(AND($B958&gt;Input!$C$53,$B958&lt;Input!$C$25),Input!$C$54,0)</f>
        <v>0</v>
      </c>
    </row>
    <row r="959" customFormat="false" ht="12.8" hidden="false" customHeight="false" outlineLevel="0" collapsed="false">
      <c r="A959" s="76" t="n">
        <v>955</v>
      </c>
      <c r="B959" s="77" t="n">
        <f aca="false">EOMONTH(Input!$C$7,A959)</f>
        <v>71986</v>
      </c>
      <c r="C959" s="76" t="n">
        <f aca="false">DATEDIF(Input!$C$23,$B959,"Y")</f>
        <v>119</v>
      </c>
      <c r="E959" s="78" t="n">
        <f aca="false">IF(AND($B959&gt;Input!$C$53,$B959&lt;Input!$C$25),Input!$C$54,0)</f>
        <v>0</v>
      </c>
    </row>
    <row r="960" customFormat="false" ht="12.8" hidden="false" customHeight="false" outlineLevel="0" collapsed="false">
      <c r="A960" s="76" t="n">
        <v>956</v>
      </c>
      <c r="B960" s="77" t="n">
        <f aca="false">EOMONTH(Input!$C$7,A960)</f>
        <v>72014</v>
      </c>
      <c r="C960" s="76" t="n">
        <f aca="false">DATEDIF(Input!$C$23,$B960,"Y")</f>
        <v>119</v>
      </c>
      <c r="E960" s="78" t="n">
        <f aca="false">IF(AND($B960&gt;Input!$C$53,$B960&lt;Input!$C$25),Input!$C$54,0)</f>
        <v>0</v>
      </c>
    </row>
    <row r="961" customFormat="false" ht="12.8" hidden="false" customHeight="false" outlineLevel="0" collapsed="false">
      <c r="A961" s="76" t="n">
        <v>957</v>
      </c>
      <c r="B961" s="77" t="n">
        <f aca="false">EOMONTH(Input!$C$7,A961)</f>
        <v>72045</v>
      </c>
      <c r="C961" s="76" t="n">
        <f aca="false">DATEDIF(Input!$C$23,$B961,"Y")</f>
        <v>119</v>
      </c>
      <c r="E961" s="78" t="n">
        <f aca="false">IF(AND($B961&gt;Input!$C$53,$B961&lt;Input!$C$25),Input!$C$54,0)</f>
        <v>0</v>
      </c>
    </row>
    <row r="962" customFormat="false" ht="12.8" hidden="false" customHeight="false" outlineLevel="0" collapsed="false">
      <c r="A962" s="76" t="n">
        <v>958</v>
      </c>
      <c r="B962" s="77" t="n">
        <f aca="false">EOMONTH(Input!$C$7,A962)</f>
        <v>72075</v>
      </c>
      <c r="C962" s="76" t="n">
        <f aca="false">DATEDIF(Input!$C$23,$B962,"Y")</f>
        <v>119</v>
      </c>
      <c r="E962" s="78" t="n">
        <f aca="false">IF(AND($B962&gt;Input!$C$53,$B962&lt;Input!$C$25),Input!$C$54,0)</f>
        <v>0</v>
      </c>
    </row>
    <row r="963" customFormat="false" ht="12.8" hidden="false" customHeight="false" outlineLevel="0" collapsed="false">
      <c r="A963" s="76" t="n">
        <v>959</v>
      </c>
      <c r="B963" s="77" t="n">
        <f aca="false">EOMONTH(Input!$C$7,A963)</f>
        <v>72106</v>
      </c>
      <c r="C963" s="76" t="n">
        <f aca="false">DATEDIF(Input!$C$23,$B963,"Y")</f>
        <v>120</v>
      </c>
      <c r="E963" s="78" t="n">
        <f aca="false">IF(AND($B963&gt;Input!$C$53,$B963&lt;Input!$C$25),Input!$C$54,0)</f>
        <v>0</v>
      </c>
    </row>
    <row r="964" customFormat="false" ht="12.8" hidden="false" customHeight="false" outlineLevel="0" collapsed="false">
      <c r="A964" s="76" t="n">
        <v>960</v>
      </c>
      <c r="B964" s="77" t="n">
        <f aca="false">EOMONTH(Input!$C$7,A964)</f>
        <v>72136</v>
      </c>
      <c r="C964" s="76" t="n">
        <f aca="false">DATEDIF(Input!$C$23,$B964,"Y")</f>
        <v>120</v>
      </c>
      <c r="E964" s="78" t="n">
        <f aca="false">IF(AND($B964&gt;Input!$C$53,$B964&lt;Input!$C$25),Input!$C$54,0)</f>
        <v>0</v>
      </c>
    </row>
    <row r="965" customFormat="false" ht="12.8" hidden="false" customHeight="false" outlineLevel="0" collapsed="false">
      <c r="A965" s="76" t="n">
        <v>961</v>
      </c>
      <c r="B965" s="77" t="n">
        <f aca="false">EOMONTH(Input!$C$7,A965)</f>
        <v>72167</v>
      </c>
      <c r="C965" s="76" t="n">
        <f aca="false">DATEDIF(Input!$C$23,$B965,"Y")</f>
        <v>120</v>
      </c>
      <c r="E965" s="78" t="n">
        <f aca="false">IF(AND($B965&gt;Input!$C$53,$B965&lt;Input!$C$25),Input!$C$54,0)</f>
        <v>0</v>
      </c>
    </row>
    <row r="966" customFormat="false" ht="12.8" hidden="false" customHeight="false" outlineLevel="0" collapsed="false">
      <c r="A966" s="76" t="n">
        <v>962</v>
      </c>
      <c r="B966" s="77" t="n">
        <f aca="false">EOMONTH(Input!$C$7,A966)</f>
        <v>72198</v>
      </c>
      <c r="C966" s="76" t="n">
        <f aca="false">DATEDIF(Input!$C$23,$B966,"Y")</f>
        <v>120</v>
      </c>
      <c r="E966" s="78" t="n">
        <f aca="false">IF(AND($B966&gt;Input!$C$53,$B966&lt;Input!$C$25),Input!$C$54,0)</f>
        <v>0</v>
      </c>
    </row>
    <row r="967" customFormat="false" ht="12.8" hidden="false" customHeight="false" outlineLevel="0" collapsed="false">
      <c r="A967" s="76" t="n">
        <v>963</v>
      </c>
      <c r="B967" s="77" t="n">
        <f aca="false">EOMONTH(Input!$C$7,A967)</f>
        <v>72228</v>
      </c>
      <c r="C967" s="76" t="n">
        <f aca="false">DATEDIF(Input!$C$23,$B967,"Y")</f>
        <v>120</v>
      </c>
      <c r="E967" s="78" t="n">
        <f aca="false">IF(AND($B967&gt;Input!$C$53,$B967&lt;Input!$C$25),Input!$C$54,0)</f>
        <v>0</v>
      </c>
    </row>
    <row r="968" customFormat="false" ht="12.8" hidden="false" customHeight="false" outlineLevel="0" collapsed="false">
      <c r="A968" s="76" t="n">
        <v>964</v>
      </c>
      <c r="B968" s="77" t="n">
        <f aca="false">EOMONTH(Input!$C$7,A968)</f>
        <v>72259</v>
      </c>
      <c r="C968" s="76" t="n">
        <f aca="false">DATEDIF(Input!$C$23,$B968,"Y")</f>
        <v>120</v>
      </c>
      <c r="E968" s="78" t="n">
        <f aca="false">IF(AND($B968&gt;Input!$C$53,$B968&lt;Input!$C$25),Input!$C$54,0)</f>
        <v>0</v>
      </c>
    </row>
    <row r="969" customFormat="false" ht="12.8" hidden="false" customHeight="false" outlineLevel="0" collapsed="false">
      <c r="A969" s="76" t="n">
        <v>965</v>
      </c>
      <c r="B969" s="77" t="n">
        <f aca="false">EOMONTH(Input!$C$7,A969)</f>
        <v>72289</v>
      </c>
      <c r="C969" s="76" t="n">
        <f aca="false">DATEDIF(Input!$C$23,$B969,"Y")</f>
        <v>120</v>
      </c>
      <c r="E969" s="78" t="n">
        <f aca="false">IF(AND($B969&gt;Input!$C$53,$B969&lt;Input!$C$25),Input!$C$54,0)</f>
        <v>0</v>
      </c>
    </row>
    <row r="970" customFormat="false" ht="12.8" hidden="false" customHeight="false" outlineLevel="0" collapsed="false">
      <c r="A970" s="76" t="n">
        <v>966</v>
      </c>
      <c r="B970" s="77" t="n">
        <f aca="false">EOMONTH(Input!$C$7,A970)</f>
        <v>72320</v>
      </c>
      <c r="C970" s="76" t="n">
        <f aca="false">DATEDIF(Input!$C$23,$B970,"Y")</f>
        <v>120</v>
      </c>
      <c r="E970" s="78" t="n">
        <f aca="false">IF(AND($B970&gt;Input!$C$53,$B970&lt;Input!$C$25),Input!$C$54,0)</f>
        <v>0</v>
      </c>
    </row>
    <row r="971" customFormat="false" ht="12.8" hidden="false" customHeight="false" outlineLevel="0" collapsed="false">
      <c r="A971" s="76" t="n">
        <v>967</v>
      </c>
      <c r="B971" s="77" t="n">
        <f aca="false">EOMONTH(Input!$C$7,A971)</f>
        <v>72351</v>
      </c>
      <c r="C971" s="76" t="n">
        <f aca="false">DATEDIF(Input!$C$23,$B971,"Y")</f>
        <v>120</v>
      </c>
      <c r="E971" s="78" t="n">
        <f aca="false">IF(AND($B971&gt;Input!$C$53,$B971&lt;Input!$C$25),Input!$C$54,0)</f>
        <v>0</v>
      </c>
    </row>
    <row r="972" customFormat="false" ht="12.8" hidden="false" customHeight="false" outlineLevel="0" collapsed="false">
      <c r="A972" s="76" t="n">
        <v>968</v>
      </c>
      <c r="B972" s="77" t="n">
        <f aca="false">EOMONTH(Input!$C$7,A972)</f>
        <v>72379</v>
      </c>
      <c r="C972" s="76" t="n">
        <f aca="false">DATEDIF(Input!$C$23,$B972,"Y")</f>
        <v>120</v>
      </c>
      <c r="E972" s="78" t="n">
        <f aca="false">IF(AND($B972&gt;Input!$C$53,$B972&lt;Input!$C$25),Input!$C$54,0)</f>
        <v>0</v>
      </c>
    </row>
    <row r="973" customFormat="false" ht="12.8" hidden="false" customHeight="false" outlineLevel="0" collapsed="false">
      <c r="A973" s="76" t="n">
        <v>969</v>
      </c>
      <c r="B973" s="77" t="n">
        <f aca="false">EOMONTH(Input!$C$7,A973)</f>
        <v>72410</v>
      </c>
      <c r="C973" s="76" t="n">
        <f aca="false">DATEDIF(Input!$C$23,$B973,"Y")</f>
        <v>120</v>
      </c>
      <c r="E973" s="78" t="n">
        <f aca="false">IF(AND($B973&gt;Input!$C$53,$B973&lt;Input!$C$25),Input!$C$54,0)</f>
        <v>0</v>
      </c>
    </row>
    <row r="974" customFormat="false" ht="12.8" hidden="false" customHeight="false" outlineLevel="0" collapsed="false">
      <c r="A974" s="76" t="n">
        <v>970</v>
      </c>
      <c r="B974" s="77" t="n">
        <f aca="false">EOMONTH(Input!$C$7,A974)</f>
        <v>72440</v>
      </c>
      <c r="C974" s="76" t="n">
        <f aca="false">DATEDIF(Input!$C$23,$B974,"Y")</f>
        <v>120</v>
      </c>
      <c r="E974" s="78" t="n">
        <f aca="false">IF(AND($B974&gt;Input!$C$53,$B974&lt;Input!$C$25),Input!$C$54,0)</f>
        <v>0</v>
      </c>
    </row>
    <row r="975" customFormat="false" ht="12.8" hidden="false" customHeight="false" outlineLevel="0" collapsed="false">
      <c r="A975" s="76" t="n">
        <v>971</v>
      </c>
      <c r="B975" s="77" t="n">
        <f aca="false">EOMONTH(Input!$C$7,A975)</f>
        <v>72471</v>
      </c>
      <c r="C975" s="76" t="n">
        <f aca="false">DATEDIF(Input!$C$23,$B975,"Y")</f>
        <v>121</v>
      </c>
      <c r="E975" s="78" t="n">
        <f aca="false">IF(AND($B975&gt;Input!$C$53,$B975&lt;Input!$C$25),Input!$C$54,0)</f>
        <v>0</v>
      </c>
    </row>
    <row r="976" customFormat="false" ht="12.8" hidden="false" customHeight="false" outlineLevel="0" collapsed="false">
      <c r="A976" s="76" t="n">
        <v>972</v>
      </c>
      <c r="B976" s="77" t="n">
        <f aca="false">EOMONTH(Input!$C$7,A976)</f>
        <v>72501</v>
      </c>
      <c r="C976" s="76" t="n">
        <f aca="false">DATEDIF(Input!$C$23,$B976,"Y")</f>
        <v>121</v>
      </c>
      <c r="E976" s="78" t="n">
        <f aca="false">IF(AND($B976&gt;Input!$C$53,$B976&lt;Input!$C$25),Input!$C$54,0)</f>
        <v>0</v>
      </c>
    </row>
    <row r="977" customFormat="false" ht="12.8" hidden="false" customHeight="false" outlineLevel="0" collapsed="false">
      <c r="A977" s="76" t="n">
        <v>973</v>
      </c>
      <c r="B977" s="77" t="n">
        <f aca="false">EOMONTH(Input!$C$7,A977)</f>
        <v>72532</v>
      </c>
      <c r="C977" s="76" t="n">
        <f aca="false">DATEDIF(Input!$C$23,$B977,"Y")</f>
        <v>121</v>
      </c>
      <c r="E977" s="78" t="n">
        <f aca="false">IF(AND($B977&gt;Input!$C$53,$B977&lt;Input!$C$25),Input!$C$54,0)</f>
        <v>0</v>
      </c>
    </row>
    <row r="978" customFormat="false" ht="12.8" hidden="false" customHeight="false" outlineLevel="0" collapsed="false">
      <c r="A978" s="76" t="n">
        <v>974</v>
      </c>
      <c r="B978" s="77" t="n">
        <f aca="false">EOMONTH(Input!$C$7,A978)</f>
        <v>72563</v>
      </c>
      <c r="C978" s="76" t="n">
        <f aca="false">DATEDIF(Input!$C$23,$B978,"Y")</f>
        <v>121</v>
      </c>
      <c r="E978" s="78" t="n">
        <f aca="false">IF(AND($B978&gt;Input!$C$53,$B978&lt;Input!$C$25),Input!$C$54,0)</f>
        <v>0</v>
      </c>
    </row>
    <row r="979" customFormat="false" ht="12.8" hidden="false" customHeight="false" outlineLevel="0" collapsed="false">
      <c r="A979" s="76" t="n">
        <v>975</v>
      </c>
      <c r="B979" s="77" t="n">
        <f aca="false">EOMONTH(Input!$C$7,A979)</f>
        <v>72593</v>
      </c>
      <c r="C979" s="76" t="n">
        <f aca="false">DATEDIF(Input!$C$23,$B979,"Y")</f>
        <v>121</v>
      </c>
      <c r="E979" s="78" t="n">
        <f aca="false">IF(AND($B979&gt;Input!$C$53,$B979&lt;Input!$C$25),Input!$C$54,0)</f>
        <v>0</v>
      </c>
    </row>
    <row r="980" customFormat="false" ht="12.8" hidden="false" customHeight="false" outlineLevel="0" collapsed="false">
      <c r="A980" s="76" t="n">
        <v>976</v>
      </c>
      <c r="B980" s="77" t="n">
        <f aca="false">EOMONTH(Input!$C$7,A980)</f>
        <v>72624</v>
      </c>
      <c r="C980" s="76" t="n">
        <f aca="false">DATEDIF(Input!$C$23,$B980,"Y")</f>
        <v>121</v>
      </c>
      <c r="E980" s="78" t="n">
        <f aca="false">IF(AND($B980&gt;Input!$C$53,$B980&lt;Input!$C$25),Input!$C$54,0)</f>
        <v>0</v>
      </c>
    </row>
    <row r="981" customFormat="false" ht="12.8" hidden="false" customHeight="false" outlineLevel="0" collapsed="false">
      <c r="A981" s="76" t="n">
        <v>977</v>
      </c>
      <c r="B981" s="77" t="n">
        <f aca="false">EOMONTH(Input!$C$7,A981)</f>
        <v>72654</v>
      </c>
      <c r="C981" s="76" t="n">
        <f aca="false">DATEDIF(Input!$C$23,$B981,"Y")</f>
        <v>121</v>
      </c>
      <c r="E981" s="78" t="n">
        <f aca="false">IF(AND($B981&gt;Input!$C$53,$B981&lt;Input!$C$25),Input!$C$54,0)</f>
        <v>0</v>
      </c>
    </row>
    <row r="982" customFormat="false" ht="12.8" hidden="false" customHeight="false" outlineLevel="0" collapsed="false">
      <c r="A982" s="76" t="n">
        <v>978</v>
      </c>
      <c r="B982" s="77" t="n">
        <f aca="false">EOMONTH(Input!$C$7,A982)</f>
        <v>72685</v>
      </c>
      <c r="C982" s="76" t="n">
        <f aca="false">DATEDIF(Input!$C$23,$B982,"Y")</f>
        <v>121</v>
      </c>
      <c r="E982" s="78" t="n">
        <f aca="false">IF(AND($B982&gt;Input!$C$53,$B982&lt;Input!$C$25),Input!$C$54,0)</f>
        <v>0</v>
      </c>
    </row>
    <row r="983" customFormat="false" ht="12.8" hidden="false" customHeight="false" outlineLevel="0" collapsed="false">
      <c r="A983" s="76" t="n">
        <v>979</v>
      </c>
      <c r="B983" s="77" t="n">
        <f aca="false">EOMONTH(Input!$C$7,A983)</f>
        <v>72716</v>
      </c>
      <c r="C983" s="76" t="n">
        <f aca="false">DATEDIF(Input!$C$23,$B983,"Y")</f>
        <v>121</v>
      </c>
      <c r="E983" s="78" t="n">
        <f aca="false">IF(AND($B983&gt;Input!$C$53,$B983&lt;Input!$C$25),Input!$C$54,0)</f>
        <v>0</v>
      </c>
    </row>
    <row r="984" customFormat="false" ht="12.8" hidden="false" customHeight="false" outlineLevel="0" collapsed="false">
      <c r="A984" s="76" t="n">
        <v>980</v>
      </c>
      <c r="B984" s="77" t="n">
        <f aca="false">EOMONTH(Input!$C$7,A984)</f>
        <v>72744</v>
      </c>
      <c r="C984" s="76" t="n">
        <f aca="false">DATEDIF(Input!$C$23,$B984,"Y")</f>
        <v>121</v>
      </c>
      <c r="E984" s="78" t="n">
        <f aca="false">IF(AND($B984&gt;Input!$C$53,$B984&lt;Input!$C$25),Input!$C$54,0)</f>
        <v>0</v>
      </c>
    </row>
    <row r="985" customFormat="false" ht="12.8" hidden="false" customHeight="false" outlineLevel="0" collapsed="false">
      <c r="A985" s="76" t="n">
        <v>981</v>
      </c>
      <c r="B985" s="77" t="n">
        <f aca="false">EOMONTH(Input!$C$7,A985)</f>
        <v>72775</v>
      </c>
      <c r="C985" s="76" t="n">
        <f aca="false">DATEDIF(Input!$C$23,$B985,"Y")</f>
        <v>121</v>
      </c>
      <c r="E985" s="78" t="n">
        <f aca="false">IF(AND($B985&gt;Input!$C$53,$B985&lt;Input!$C$25),Input!$C$54,0)</f>
        <v>0</v>
      </c>
    </row>
    <row r="986" customFormat="false" ht="12.8" hidden="false" customHeight="false" outlineLevel="0" collapsed="false">
      <c r="A986" s="76" t="n">
        <v>982</v>
      </c>
      <c r="B986" s="77" t="n">
        <f aca="false">EOMONTH(Input!$C$7,A986)</f>
        <v>72805</v>
      </c>
      <c r="C986" s="76" t="n">
        <f aca="false">DATEDIF(Input!$C$23,$B986,"Y")</f>
        <v>121</v>
      </c>
      <c r="E986" s="78" t="n">
        <f aca="false">IF(AND($B986&gt;Input!$C$53,$B986&lt;Input!$C$25),Input!$C$54,0)</f>
        <v>0</v>
      </c>
    </row>
    <row r="987" customFormat="false" ht="12.8" hidden="false" customHeight="false" outlineLevel="0" collapsed="false">
      <c r="A987" s="76" t="n">
        <v>983</v>
      </c>
      <c r="B987" s="77" t="n">
        <f aca="false">EOMONTH(Input!$C$7,A987)</f>
        <v>72836</v>
      </c>
      <c r="C987" s="76" t="n">
        <f aca="false">DATEDIF(Input!$C$23,$B987,"Y")</f>
        <v>122</v>
      </c>
      <c r="E987" s="78" t="n">
        <f aca="false">IF(AND($B987&gt;Input!$C$53,$B987&lt;Input!$C$25),Input!$C$54,0)</f>
        <v>0</v>
      </c>
    </row>
    <row r="988" customFormat="false" ht="12.8" hidden="false" customHeight="false" outlineLevel="0" collapsed="false">
      <c r="A988" s="76" t="n">
        <v>984</v>
      </c>
      <c r="B988" s="77" t="n">
        <f aca="false">EOMONTH(Input!$C$7,A988)</f>
        <v>72866</v>
      </c>
      <c r="C988" s="76" t="n">
        <f aca="false">DATEDIF(Input!$C$23,$B988,"Y")</f>
        <v>122</v>
      </c>
      <c r="E988" s="78" t="n">
        <f aca="false">IF(AND($B988&gt;Input!$C$53,$B988&lt;Input!$C$25),Input!$C$54,0)</f>
        <v>0</v>
      </c>
    </row>
    <row r="989" customFormat="false" ht="12.8" hidden="false" customHeight="false" outlineLevel="0" collapsed="false">
      <c r="A989" s="76" t="n">
        <v>985</v>
      </c>
      <c r="B989" s="77" t="n">
        <f aca="false">EOMONTH(Input!$C$7,A989)</f>
        <v>72897</v>
      </c>
      <c r="C989" s="76" t="n">
        <f aca="false">DATEDIF(Input!$C$23,$B989,"Y")</f>
        <v>122</v>
      </c>
      <c r="E989" s="78" t="n">
        <f aca="false">IF(AND($B989&gt;Input!$C$53,$B989&lt;Input!$C$25),Input!$C$54,0)</f>
        <v>0</v>
      </c>
    </row>
    <row r="990" customFormat="false" ht="12.8" hidden="false" customHeight="false" outlineLevel="0" collapsed="false">
      <c r="A990" s="76" t="n">
        <v>986</v>
      </c>
      <c r="B990" s="77" t="n">
        <f aca="false">EOMONTH(Input!$C$7,A990)</f>
        <v>72928</v>
      </c>
      <c r="C990" s="76" t="n">
        <f aca="false">DATEDIF(Input!$C$23,$B990,"Y")</f>
        <v>122</v>
      </c>
      <c r="E990" s="78" t="n">
        <f aca="false">IF(AND($B990&gt;Input!$C$53,$B990&lt;Input!$C$25),Input!$C$54,0)</f>
        <v>0</v>
      </c>
    </row>
    <row r="991" customFormat="false" ht="12.8" hidden="false" customHeight="false" outlineLevel="0" collapsed="false">
      <c r="A991" s="76" t="n">
        <v>987</v>
      </c>
      <c r="B991" s="77" t="n">
        <f aca="false">EOMONTH(Input!$C$7,A991)</f>
        <v>72958</v>
      </c>
      <c r="C991" s="76" t="n">
        <f aca="false">DATEDIF(Input!$C$23,$B991,"Y")</f>
        <v>122</v>
      </c>
      <c r="E991" s="78" t="n">
        <f aca="false">IF(AND($B991&gt;Input!$C$53,$B991&lt;Input!$C$25),Input!$C$54,0)</f>
        <v>0</v>
      </c>
    </row>
    <row r="992" customFormat="false" ht="12.8" hidden="false" customHeight="false" outlineLevel="0" collapsed="false">
      <c r="A992" s="76" t="n">
        <v>988</v>
      </c>
      <c r="B992" s="77" t="n">
        <f aca="false">EOMONTH(Input!$C$7,A992)</f>
        <v>72989</v>
      </c>
      <c r="C992" s="76" t="n">
        <f aca="false">DATEDIF(Input!$C$23,$B992,"Y")</f>
        <v>122</v>
      </c>
      <c r="E992" s="78" t="n">
        <f aca="false">IF(AND($B992&gt;Input!$C$53,$B992&lt;Input!$C$25),Input!$C$54,0)</f>
        <v>0</v>
      </c>
    </row>
    <row r="993" customFormat="false" ht="12.8" hidden="false" customHeight="false" outlineLevel="0" collapsed="false">
      <c r="A993" s="76" t="n">
        <v>989</v>
      </c>
      <c r="B993" s="77" t="n">
        <f aca="false">EOMONTH(Input!$C$7,A993)</f>
        <v>73019</v>
      </c>
      <c r="C993" s="76" t="n">
        <f aca="false">DATEDIF(Input!$C$23,$B993,"Y")</f>
        <v>122</v>
      </c>
      <c r="E993" s="78" t="n">
        <f aca="false">IF(AND($B993&gt;Input!$C$53,$B993&lt;Input!$C$25),Input!$C$54,0)</f>
        <v>0</v>
      </c>
    </row>
    <row r="994" customFormat="false" ht="12.8" hidden="false" customHeight="false" outlineLevel="0" collapsed="false">
      <c r="A994" s="76" t="n">
        <v>990</v>
      </c>
      <c r="B994" s="77" t="n">
        <f aca="false">EOMONTH(Input!$C$7,A994)</f>
        <v>73050</v>
      </c>
      <c r="C994" s="76" t="n">
        <f aca="false">DATEDIF(Input!$C$23,$B994,"Y")</f>
        <v>122</v>
      </c>
      <c r="E994" s="78" t="n">
        <f aca="false">IF(AND($B994&gt;Input!$C$53,$B994&lt;Input!$C$25),Input!$C$54,0)</f>
        <v>0</v>
      </c>
    </row>
    <row r="995" customFormat="false" ht="12.8" hidden="false" customHeight="false" outlineLevel="0" collapsed="false">
      <c r="A995" s="76" t="n">
        <v>991</v>
      </c>
      <c r="B995" s="77" t="n">
        <f aca="false">EOMONTH(Input!$C$7,A995)</f>
        <v>73081</v>
      </c>
      <c r="C995" s="76" t="n">
        <f aca="false">DATEDIF(Input!$C$23,$B995,"Y")</f>
        <v>122</v>
      </c>
      <c r="E995" s="78" t="n">
        <f aca="false">IF(AND($B995&gt;Input!$C$53,$B995&lt;Input!$C$25),Input!$C$54,0)</f>
        <v>0</v>
      </c>
    </row>
    <row r="996" customFormat="false" ht="12.8" hidden="false" customHeight="false" outlineLevel="0" collapsed="false">
      <c r="A996" s="76" t="n">
        <v>992</v>
      </c>
      <c r="B996" s="77" t="n">
        <f aca="false">EOMONTH(Input!$C$7,A996)</f>
        <v>73109</v>
      </c>
      <c r="C996" s="76" t="n">
        <f aca="false">DATEDIF(Input!$C$23,$B996,"Y")</f>
        <v>122</v>
      </c>
      <c r="E996" s="78" t="n">
        <f aca="false">IF(AND($B996&gt;Input!$C$53,$B996&lt;Input!$C$25),Input!$C$54,0)</f>
        <v>0</v>
      </c>
    </row>
    <row r="997" customFormat="false" ht="12.8" hidden="false" customHeight="false" outlineLevel="0" collapsed="false">
      <c r="A997" s="76" t="n">
        <v>993</v>
      </c>
      <c r="B997" s="77" t="n">
        <f aca="false">EOMONTH(Input!$C$7,A997)</f>
        <v>73140</v>
      </c>
      <c r="C997" s="76" t="n">
        <f aca="false">DATEDIF(Input!$C$23,$B997,"Y")</f>
        <v>122</v>
      </c>
      <c r="E997" s="78" t="n">
        <f aca="false">IF(AND($B997&gt;Input!$C$53,$B997&lt;Input!$C$25),Input!$C$54,0)</f>
        <v>0</v>
      </c>
    </row>
    <row r="998" customFormat="false" ht="12.8" hidden="false" customHeight="false" outlineLevel="0" collapsed="false">
      <c r="A998" s="76" t="n">
        <v>994</v>
      </c>
      <c r="B998" s="77" t="n">
        <f aca="false">EOMONTH(Input!$C$7,A998)</f>
        <v>73170</v>
      </c>
      <c r="C998" s="76" t="n">
        <f aca="false">DATEDIF(Input!$C$23,$B998,"Y")</f>
        <v>122</v>
      </c>
      <c r="E998" s="78" t="n">
        <f aca="false">IF(AND($B998&gt;Input!$C$53,$B998&lt;Input!$C$25),Input!$C$54,0)</f>
        <v>0</v>
      </c>
    </row>
    <row r="999" customFormat="false" ht="12.8" hidden="false" customHeight="false" outlineLevel="0" collapsed="false">
      <c r="A999" s="76" t="n">
        <v>995</v>
      </c>
      <c r="B999" s="77" t="n">
        <f aca="false">EOMONTH(Input!$C$7,A999)</f>
        <v>73201</v>
      </c>
      <c r="C999" s="76" t="n">
        <f aca="false">DATEDIF(Input!$C$23,$B999,"Y")</f>
        <v>123</v>
      </c>
      <c r="E999" s="78" t="n">
        <f aca="false">IF(AND($B999&gt;Input!$C$53,$B999&lt;Input!$C$25),Input!$C$54,0)</f>
        <v>0</v>
      </c>
    </row>
    <row r="1000" customFormat="false" ht="12.8" hidden="false" customHeight="false" outlineLevel="0" collapsed="false">
      <c r="A1000" s="76" t="n">
        <v>996</v>
      </c>
      <c r="B1000" s="77" t="n">
        <f aca="false">EOMONTH(Input!$C$7,A1000)</f>
        <v>73231</v>
      </c>
      <c r="C1000" s="76" t="n">
        <f aca="false">DATEDIF(Input!$C$23,$B1000,"Y")</f>
        <v>123</v>
      </c>
      <c r="E1000" s="78" t="n">
        <f aca="false">IF(AND($B1000&gt;Input!$C$53,$B1000&lt;Input!$C$25),Input!$C$54,0)</f>
        <v>0</v>
      </c>
    </row>
    <row r="1001" customFormat="false" ht="12.8" hidden="false" customHeight="false" outlineLevel="0" collapsed="false">
      <c r="A1001" s="76" t="n">
        <v>997</v>
      </c>
      <c r="B1001" s="77" t="n">
        <f aca="false">EOMONTH(Input!$C$7,A1001)</f>
        <v>73262</v>
      </c>
      <c r="C1001" s="76" t="n">
        <f aca="false">DATEDIF(Input!$C$23,$B1001,"Y")</f>
        <v>123</v>
      </c>
      <c r="E1001" s="78" t="n">
        <f aca="false">IF(AND($B1001&gt;Input!$C$53,$B1001&lt;Input!$C$25),Input!$C$54,0)</f>
        <v>0</v>
      </c>
    </row>
    <row r="1002" customFormat="false" ht="12.8" hidden="false" customHeight="false" outlineLevel="0" collapsed="false">
      <c r="A1002" s="76" t="n">
        <v>998</v>
      </c>
      <c r="B1002" s="77" t="n">
        <f aca="false">EOMONTH(Input!$C$7,A1002)</f>
        <v>73293</v>
      </c>
      <c r="C1002" s="76" t="n">
        <f aca="false">DATEDIF(Input!$C$23,$B1002,"Y")</f>
        <v>123</v>
      </c>
      <c r="E1002" s="78" t="n">
        <f aca="false">IF(AND($B1002&gt;Input!$C$53,$B1002&lt;Input!$C$25),Input!$C$54,0)</f>
        <v>0</v>
      </c>
    </row>
    <row r="1003" customFormat="false" ht="12.8" hidden="false" customHeight="false" outlineLevel="0" collapsed="false">
      <c r="A1003" s="76" t="n">
        <v>999</v>
      </c>
      <c r="B1003" s="77" t="n">
        <f aca="false">EOMONTH(Input!$C$7,A1003)</f>
        <v>73323</v>
      </c>
      <c r="C1003" s="76" t="n">
        <f aca="false">DATEDIF(Input!$C$23,$B1003,"Y")</f>
        <v>123</v>
      </c>
      <c r="E1003" s="78" t="n">
        <f aca="false">IF(AND($B1003&gt;Input!$C$53,$B1003&lt;Input!$C$25),Input!$C$54,0)</f>
        <v>0</v>
      </c>
    </row>
    <row r="1004" customFormat="false" ht="12.8" hidden="false" customHeight="false" outlineLevel="0" collapsed="false">
      <c r="A1004" s="76" t="n">
        <v>1000</v>
      </c>
      <c r="B1004" s="77" t="n">
        <f aca="false">EOMONTH(Input!$C$7,A1004)</f>
        <v>73354</v>
      </c>
      <c r="C1004" s="76" t="n">
        <f aca="false">DATEDIF(Input!$C$23,$B1004,"Y")</f>
        <v>123</v>
      </c>
      <c r="E1004" s="78" t="n">
        <f aca="false">IF(AND($B1004&gt;Input!$C$53,$B1004&lt;Input!$C$25),Input!$C$54,0)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6" width="13.02"/>
    <col collapsed="false" customWidth="true" hidden="false" outlineLevel="0" max="3" min="3" style="76" width="4.89"/>
    <col collapsed="false" customWidth="true" hidden="false" outlineLevel="0" max="4" min="4" style="0" width="1.29"/>
    <col collapsed="false" customWidth="true" hidden="false" outlineLevel="0" max="5" min="5" style="78" width="10.31"/>
  </cols>
  <sheetData>
    <row r="1" s="76" customFormat="true" ht="19.7" hidden="false" customHeight="false" outlineLevel="0" collapsed="false">
      <c r="A1" s="79" t="str">
        <f aca="false">Input!$G$22</f>
        <v>Timmy</v>
      </c>
      <c r="B1" s="79" t="s">
        <v>235</v>
      </c>
      <c r="E1" s="78"/>
      <c r="F1" s="78"/>
      <c r="G1" s="78"/>
    </row>
    <row r="2" customFormat="false" ht="12.8" hidden="false" customHeight="false" outlineLevel="0" collapsed="false">
      <c r="B2" s="77"/>
    </row>
    <row r="3" s="83" customFormat="true" ht="12.8" hidden="false" customHeight="false" outlineLevel="0" collapsed="false">
      <c r="A3" s="83" t="s">
        <v>177</v>
      </c>
      <c r="B3" s="84" t="s">
        <v>178</v>
      </c>
      <c r="C3" s="83" t="s">
        <v>179</v>
      </c>
      <c r="E3" s="85" t="s">
        <v>234</v>
      </c>
    </row>
    <row r="4" customFormat="false" ht="12.8" hidden="false" customHeight="false" outlineLevel="0" collapsed="false">
      <c r="A4" s="76" t="n">
        <v>0</v>
      </c>
      <c r="B4" s="77" t="n">
        <f aca="false">EOMONTH(Input!$C$7,A4)</f>
        <v>42916</v>
      </c>
      <c r="C4" s="76" t="n">
        <f aca="false">DATEDIF(Input!$G$23,$B4,"Y")</f>
        <v>40</v>
      </c>
      <c r="E4" s="78" t="n">
        <f aca="false">IF(AND($B4&gt;Input!$G$53,$B4&lt;Input!$G$25),Input!$G$54,0)</f>
        <v>0</v>
      </c>
    </row>
    <row r="5" customFormat="false" ht="12.8" hidden="false" customHeight="false" outlineLevel="0" collapsed="false">
      <c r="A5" s="76" t="n">
        <v>1</v>
      </c>
      <c r="B5" s="77" t="n">
        <f aca="false">EOMONTH(Input!$C$7,A5)</f>
        <v>42947</v>
      </c>
      <c r="C5" s="76" t="n">
        <f aca="false">DATEDIF(Input!$G$23,$B5,"Y")</f>
        <v>40</v>
      </c>
      <c r="E5" s="78" t="n">
        <f aca="false">IF(AND($B5&gt;Input!$G$53,$B5&lt;Input!$G$25),Input!$G$54,0)</f>
        <v>0</v>
      </c>
    </row>
    <row r="6" customFormat="false" ht="12.8" hidden="false" customHeight="false" outlineLevel="0" collapsed="false">
      <c r="A6" s="76" t="n">
        <v>2</v>
      </c>
      <c r="B6" s="77" t="n">
        <f aca="false">EOMONTH(Input!$C$7,A6)</f>
        <v>42978</v>
      </c>
      <c r="C6" s="76" t="n">
        <f aca="false">DATEDIF(Input!$G$23,$B6,"Y")</f>
        <v>40</v>
      </c>
      <c r="E6" s="78" t="n">
        <f aca="false">IF(AND($B6&gt;Input!$G$53,$B6&lt;Input!$G$25),Input!$G$54,0)</f>
        <v>0</v>
      </c>
    </row>
    <row r="7" customFormat="false" ht="12.8" hidden="false" customHeight="false" outlineLevel="0" collapsed="false">
      <c r="A7" s="76" t="n">
        <v>3</v>
      </c>
      <c r="B7" s="77" t="n">
        <f aca="false">EOMONTH(Input!$C$7,A7)</f>
        <v>43008</v>
      </c>
      <c r="C7" s="76" t="n">
        <f aca="false">DATEDIF(Input!$G$23,$B7,"Y")</f>
        <v>40</v>
      </c>
      <c r="E7" s="78" t="n">
        <f aca="false">IF(AND($B7&gt;Input!$G$53,$B7&lt;Input!$G$25),Input!$G$54,0)</f>
        <v>0</v>
      </c>
    </row>
    <row r="8" customFormat="false" ht="12.8" hidden="false" customHeight="false" outlineLevel="0" collapsed="false">
      <c r="A8" s="76" t="n">
        <v>4</v>
      </c>
      <c r="B8" s="77" t="n">
        <f aca="false">EOMONTH(Input!$C$7,A8)</f>
        <v>43039</v>
      </c>
      <c r="C8" s="76" t="n">
        <f aca="false">DATEDIF(Input!$G$23,$B8,"Y")</f>
        <v>40</v>
      </c>
      <c r="E8" s="78" t="n">
        <f aca="false">IF(AND($B8&gt;Input!$G$53,$B8&lt;Input!$G$25),Input!$G$54,0)</f>
        <v>0</v>
      </c>
    </row>
    <row r="9" customFormat="false" ht="12.8" hidden="false" customHeight="false" outlineLevel="0" collapsed="false">
      <c r="A9" s="76" t="n">
        <v>5</v>
      </c>
      <c r="B9" s="77" t="n">
        <f aca="false">EOMONTH(Input!$C$7,A9)</f>
        <v>43069</v>
      </c>
      <c r="C9" s="76" t="n">
        <f aca="false">DATEDIF(Input!$G$23,$B9,"Y")</f>
        <v>40</v>
      </c>
      <c r="E9" s="78" t="n">
        <f aca="false">IF(AND($B9&gt;Input!$G$53,$B9&lt;Input!$G$25),Input!$G$54,0)</f>
        <v>0</v>
      </c>
    </row>
    <row r="10" customFormat="false" ht="12.8" hidden="false" customHeight="false" outlineLevel="0" collapsed="false">
      <c r="A10" s="76" t="n">
        <v>6</v>
      </c>
      <c r="B10" s="77" t="n">
        <f aca="false">EOMONTH(Input!$C$7,A10)</f>
        <v>43100</v>
      </c>
      <c r="C10" s="76" t="n">
        <f aca="false">DATEDIF(Input!$G$23,$B10,"Y")</f>
        <v>40</v>
      </c>
      <c r="E10" s="78" t="n">
        <f aca="false">IF(AND($B10&gt;Input!$G$53,$B10&lt;Input!$G$25),Input!$G$54,0)</f>
        <v>0</v>
      </c>
    </row>
    <row r="11" customFormat="false" ht="12.8" hidden="false" customHeight="false" outlineLevel="0" collapsed="false">
      <c r="A11" s="76" t="n">
        <v>7</v>
      </c>
      <c r="B11" s="77" t="n">
        <f aca="false">EOMONTH(Input!$C$7,A11)</f>
        <v>43131</v>
      </c>
      <c r="C11" s="76" t="n">
        <f aca="false">DATEDIF(Input!$G$23,$B11,"Y")</f>
        <v>40</v>
      </c>
      <c r="E11" s="78" t="n">
        <f aca="false">IF(AND($B11&gt;Input!$G$53,$B11&lt;Input!$G$25),Input!$G$54,0)</f>
        <v>0</v>
      </c>
    </row>
    <row r="12" customFormat="false" ht="12.8" hidden="false" customHeight="false" outlineLevel="0" collapsed="false">
      <c r="A12" s="76" t="n">
        <v>8</v>
      </c>
      <c r="B12" s="77" t="n">
        <f aca="false">EOMONTH(Input!$C$7,A12)</f>
        <v>43159</v>
      </c>
      <c r="C12" s="76" t="n">
        <f aca="false">DATEDIF(Input!$G$23,$B12,"Y")</f>
        <v>40</v>
      </c>
      <c r="E12" s="78" t="n">
        <f aca="false">IF(AND($B12&gt;Input!$G$53,$B12&lt;Input!$G$25),Input!$G$54,0)</f>
        <v>0</v>
      </c>
    </row>
    <row r="13" customFormat="false" ht="12.8" hidden="false" customHeight="false" outlineLevel="0" collapsed="false">
      <c r="A13" s="76" t="n">
        <v>9</v>
      </c>
      <c r="B13" s="77" t="n">
        <f aca="false">EOMONTH(Input!$C$7,A13)</f>
        <v>43190</v>
      </c>
      <c r="C13" s="76" t="n">
        <f aca="false">DATEDIF(Input!$G$23,$B13,"Y")</f>
        <v>40</v>
      </c>
      <c r="E13" s="78" t="n">
        <f aca="false">IF(AND($B13&gt;Input!$G$53,$B13&lt;Input!$G$25),Input!$G$54,0)</f>
        <v>0</v>
      </c>
    </row>
    <row r="14" customFormat="false" ht="12.8" hidden="false" customHeight="false" outlineLevel="0" collapsed="false">
      <c r="A14" s="76" t="n">
        <v>10</v>
      </c>
      <c r="B14" s="77" t="n">
        <f aca="false">EOMONTH(Input!$C$7,A14)</f>
        <v>43220</v>
      </c>
      <c r="C14" s="76" t="n">
        <f aca="false">DATEDIF(Input!$G$23,$B14,"Y")</f>
        <v>40</v>
      </c>
      <c r="E14" s="78" t="n">
        <f aca="false">IF(AND($B14&gt;Input!$G$53,$B14&lt;Input!$G$25),Input!$G$54,0)</f>
        <v>0</v>
      </c>
    </row>
    <row r="15" customFormat="false" ht="12.8" hidden="false" customHeight="false" outlineLevel="0" collapsed="false">
      <c r="A15" s="76" t="n">
        <v>11</v>
      </c>
      <c r="B15" s="77" t="n">
        <f aca="false">EOMONTH(Input!$C$7,A15)</f>
        <v>43251</v>
      </c>
      <c r="C15" s="76" t="n">
        <f aca="false">DATEDIF(Input!$G$23,$B15,"Y")</f>
        <v>41</v>
      </c>
      <c r="E15" s="78" t="n">
        <f aca="false">IF(AND($B15&gt;Input!$G$53,$B15&lt;Input!$G$25),Input!$G$54,0)</f>
        <v>0</v>
      </c>
    </row>
    <row r="16" customFormat="false" ht="12.8" hidden="false" customHeight="false" outlineLevel="0" collapsed="false">
      <c r="A16" s="76" t="n">
        <v>12</v>
      </c>
      <c r="B16" s="77" t="n">
        <f aca="false">EOMONTH(Input!$C$7,A16)</f>
        <v>43281</v>
      </c>
      <c r="C16" s="76" t="n">
        <f aca="false">DATEDIF(Input!$G$23,$B16,"Y")</f>
        <v>41</v>
      </c>
      <c r="E16" s="78" t="n">
        <f aca="false">IF(AND($B16&gt;Input!$G$53,$B16&lt;Input!$G$25),Input!$G$54,0)</f>
        <v>0</v>
      </c>
    </row>
    <row r="17" customFormat="false" ht="12.8" hidden="false" customHeight="false" outlineLevel="0" collapsed="false">
      <c r="A17" s="76" t="n">
        <v>13</v>
      </c>
      <c r="B17" s="77" t="n">
        <f aca="false">EOMONTH(Input!$C$7,A17)</f>
        <v>43312</v>
      </c>
      <c r="C17" s="76" t="n">
        <f aca="false">DATEDIF(Input!$G$23,$B17,"Y")</f>
        <v>41</v>
      </c>
      <c r="E17" s="78" t="n">
        <f aca="false">IF(AND($B17&gt;Input!$G$53,$B17&lt;Input!$G$25),Input!$G$54,0)</f>
        <v>0</v>
      </c>
    </row>
    <row r="18" customFormat="false" ht="12.8" hidden="false" customHeight="false" outlineLevel="0" collapsed="false">
      <c r="A18" s="76" t="n">
        <v>14</v>
      </c>
      <c r="B18" s="77" t="n">
        <f aca="false">EOMONTH(Input!$C$7,A18)</f>
        <v>43343</v>
      </c>
      <c r="C18" s="76" t="n">
        <f aca="false">DATEDIF(Input!$G$23,$B18,"Y")</f>
        <v>41</v>
      </c>
      <c r="E18" s="78" t="n">
        <f aca="false">IF(AND($B18&gt;Input!$G$53,$B18&lt;Input!$G$25),Input!$G$54,0)</f>
        <v>0</v>
      </c>
    </row>
    <row r="19" customFormat="false" ht="12.8" hidden="false" customHeight="false" outlineLevel="0" collapsed="false">
      <c r="A19" s="76" t="n">
        <v>15</v>
      </c>
      <c r="B19" s="77" t="n">
        <f aca="false">EOMONTH(Input!$C$7,A19)</f>
        <v>43373</v>
      </c>
      <c r="C19" s="76" t="n">
        <f aca="false">DATEDIF(Input!$G$23,$B19,"Y")</f>
        <v>41</v>
      </c>
      <c r="E19" s="78" t="n">
        <f aca="false">IF(AND($B19&gt;Input!$G$53,$B19&lt;Input!$G$25),Input!$G$54,0)</f>
        <v>0</v>
      </c>
    </row>
    <row r="20" customFormat="false" ht="12.8" hidden="false" customHeight="false" outlineLevel="0" collapsed="false">
      <c r="A20" s="76" t="n">
        <v>16</v>
      </c>
      <c r="B20" s="77" t="n">
        <f aca="false">EOMONTH(Input!$C$7,A20)</f>
        <v>43404</v>
      </c>
      <c r="C20" s="76" t="n">
        <f aca="false">DATEDIF(Input!$G$23,$B20,"Y")</f>
        <v>41</v>
      </c>
      <c r="E20" s="78" t="n">
        <f aca="false">IF(AND($B20&gt;Input!$G$53,$B20&lt;Input!$G$25),Input!$G$54,0)</f>
        <v>0</v>
      </c>
    </row>
    <row r="21" customFormat="false" ht="12.8" hidden="false" customHeight="false" outlineLevel="0" collapsed="false">
      <c r="A21" s="76" t="n">
        <v>17</v>
      </c>
      <c r="B21" s="77" t="n">
        <f aca="false">EOMONTH(Input!$C$7,A21)</f>
        <v>43434</v>
      </c>
      <c r="C21" s="76" t="n">
        <f aca="false">DATEDIF(Input!$G$23,$B21,"Y")</f>
        <v>41</v>
      </c>
      <c r="E21" s="78" t="n">
        <f aca="false">IF(AND($B21&gt;Input!$G$53,$B21&lt;Input!$G$25),Input!$G$54,0)</f>
        <v>0</v>
      </c>
    </row>
    <row r="22" customFormat="false" ht="12.8" hidden="false" customHeight="false" outlineLevel="0" collapsed="false">
      <c r="A22" s="76" t="n">
        <v>18</v>
      </c>
      <c r="B22" s="77" t="n">
        <f aca="false">EOMONTH(Input!$C$7,A22)</f>
        <v>43465</v>
      </c>
      <c r="C22" s="76" t="n">
        <f aca="false">DATEDIF(Input!$G$23,$B22,"Y")</f>
        <v>41</v>
      </c>
      <c r="E22" s="78" t="n">
        <f aca="false">IF(AND($B22&gt;Input!$G$53,$B22&lt;Input!$G$25),Input!$G$54,0)</f>
        <v>0</v>
      </c>
    </row>
    <row r="23" customFormat="false" ht="12.8" hidden="false" customHeight="false" outlineLevel="0" collapsed="false">
      <c r="A23" s="76" t="n">
        <v>19</v>
      </c>
      <c r="B23" s="77" t="n">
        <f aca="false">EOMONTH(Input!$C$7,A23)</f>
        <v>43496</v>
      </c>
      <c r="C23" s="76" t="n">
        <f aca="false">DATEDIF(Input!$G$23,$B23,"Y")</f>
        <v>41</v>
      </c>
      <c r="E23" s="78" t="n">
        <f aca="false">IF(AND($B23&gt;Input!$G$53,$B23&lt;Input!$G$25),Input!$G$54,0)</f>
        <v>0</v>
      </c>
    </row>
    <row r="24" customFormat="false" ht="12.8" hidden="false" customHeight="false" outlineLevel="0" collapsed="false">
      <c r="A24" s="76" t="n">
        <v>20</v>
      </c>
      <c r="B24" s="77" t="n">
        <f aca="false">EOMONTH(Input!$C$7,A24)</f>
        <v>43524</v>
      </c>
      <c r="C24" s="76" t="n">
        <f aca="false">DATEDIF(Input!$G$23,$B24,"Y")</f>
        <v>41</v>
      </c>
      <c r="E24" s="78" t="n">
        <f aca="false">IF(AND($B24&gt;Input!$G$53,$B24&lt;Input!$G$25),Input!$G$54,0)</f>
        <v>0</v>
      </c>
    </row>
    <row r="25" customFormat="false" ht="12.8" hidden="false" customHeight="false" outlineLevel="0" collapsed="false">
      <c r="A25" s="76" t="n">
        <v>21</v>
      </c>
      <c r="B25" s="77" t="n">
        <f aca="false">EOMONTH(Input!$C$7,A25)</f>
        <v>43555</v>
      </c>
      <c r="C25" s="76" t="n">
        <f aca="false">DATEDIF(Input!$G$23,$B25,"Y")</f>
        <v>41</v>
      </c>
      <c r="E25" s="78" t="n">
        <f aca="false">IF(AND($B25&gt;Input!$G$53,$B25&lt;Input!$G$25),Input!$G$54,0)</f>
        <v>0</v>
      </c>
    </row>
    <row r="26" customFormat="false" ht="12.8" hidden="false" customHeight="false" outlineLevel="0" collapsed="false">
      <c r="A26" s="76" t="n">
        <v>22</v>
      </c>
      <c r="B26" s="77" t="n">
        <f aca="false">EOMONTH(Input!$C$7,A26)</f>
        <v>43585</v>
      </c>
      <c r="C26" s="76" t="n">
        <f aca="false">DATEDIF(Input!$G$23,$B26,"Y")</f>
        <v>41</v>
      </c>
      <c r="E26" s="78" t="n">
        <f aca="false">IF(AND($B26&gt;Input!$G$53,$B26&lt;Input!$G$25),Input!$G$54,0)</f>
        <v>0</v>
      </c>
    </row>
    <row r="27" customFormat="false" ht="12.8" hidden="false" customHeight="false" outlineLevel="0" collapsed="false">
      <c r="A27" s="76" t="n">
        <v>23</v>
      </c>
      <c r="B27" s="77" t="n">
        <f aca="false">EOMONTH(Input!$C$7,A27)</f>
        <v>43616</v>
      </c>
      <c r="C27" s="76" t="n">
        <f aca="false">DATEDIF(Input!$G$23,$B27,"Y")</f>
        <v>42</v>
      </c>
      <c r="E27" s="78" t="n">
        <f aca="false">IF(AND($B27&gt;Input!$G$53,$B27&lt;Input!$G$25),Input!$G$54,0)</f>
        <v>0</v>
      </c>
    </row>
    <row r="28" customFormat="false" ht="12.8" hidden="false" customHeight="false" outlineLevel="0" collapsed="false">
      <c r="A28" s="76" t="n">
        <v>24</v>
      </c>
      <c r="B28" s="77" t="n">
        <f aca="false">EOMONTH(Input!$C$7,A28)</f>
        <v>43646</v>
      </c>
      <c r="C28" s="76" t="n">
        <f aca="false">DATEDIF(Input!$G$23,$B28,"Y")</f>
        <v>42</v>
      </c>
      <c r="E28" s="78" t="n">
        <f aca="false">IF(AND($B28&gt;Input!$G$53,$B28&lt;Input!$G$25),Input!$G$54,0)</f>
        <v>0</v>
      </c>
    </row>
    <row r="29" customFormat="false" ht="12.8" hidden="false" customHeight="false" outlineLevel="0" collapsed="false">
      <c r="A29" s="76" t="n">
        <v>25</v>
      </c>
      <c r="B29" s="77" t="n">
        <f aca="false">EOMONTH(Input!$C$7,A29)</f>
        <v>43677</v>
      </c>
      <c r="C29" s="76" t="n">
        <f aca="false">DATEDIF(Input!$G$23,$B29,"Y")</f>
        <v>42</v>
      </c>
      <c r="E29" s="78" t="n">
        <f aca="false">IF(AND($B29&gt;Input!$G$53,$B29&lt;Input!$G$25),Input!$G$54,0)</f>
        <v>0</v>
      </c>
    </row>
    <row r="30" customFormat="false" ht="12.8" hidden="false" customHeight="false" outlineLevel="0" collapsed="false">
      <c r="A30" s="76" t="n">
        <v>26</v>
      </c>
      <c r="B30" s="77" t="n">
        <f aca="false">EOMONTH(Input!$C$7,A30)</f>
        <v>43708</v>
      </c>
      <c r="C30" s="76" t="n">
        <f aca="false">DATEDIF(Input!$G$23,$B30,"Y")</f>
        <v>42</v>
      </c>
      <c r="E30" s="78" t="n">
        <f aca="false">IF(AND($B30&gt;Input!$G$53,$B30&lt;Input!$G$25),Input!$G$54,0)</f>
        <v>0</v>
      </c>
    </row>
    <row r="31" customFormat="false" ht="12.8" hidden="false" customHeight="false" outlineLevel="0" collapsed="false">
      <c r="A31" s="76" t="n">
        <v>27</v>
      </c>
      <c r="B31" s="77" t="n">
        <f aca="false">EOMONTH(Input!$C$7,A31)</f>
        <v>43738</v>
      </c>
      <c r="C31" s="76" t="n">
        <f aca="false">DATEDIF(Input!$G$23,$B31,"Y")</f>
        <v>42</v>
      </c>
      <c r="E31" s="78" t="n">
        <f aca="false">IF(AND($B31&gt;Input!$G$53,$B31&lt;Input!$G$25),Input!$G$54,0)</f>
        <v>0</v>
      </c>
    </row>
    <row r="32" customFormat="false" ht="12.8" hidden="false" customHeight="false" outlineLevel="0" collapsed="false">
      <c r="A32" s="76" t="n">
        <v>28</v>
      </c>
      <c r="B32" s="77" t="n">
        <f aca="false">EOMONTH(Input!$C$7,A32)</f>
        <v>43769</v>
      </c>
      <c r="C32" s="76" t="n">
        <f aca="false">DATEDIF(Input!$G$23,$B32,"Y")</f>
        <v>42</v>
      </c>
      <c r="E32" s="78" t="n">
        <f aca="false">IF(AND($B32&gt;Input!$G$53,$B32&lt;Input!$G$25),Input!$G$54,0)</f>
        <v>0</v>
      </c>
    </row>
    <row r="33" customFormat="false" ht="12.8" hidden="false" customHeight="false" outlineLevel="0" collapsed="false">
      <c r="A33" s="76" t="n">
        <v>29</v>
      </c>
      <c r="B33" s="77" t="n">
        <f aca="false">EOMONTH(Input!$C$7,A33)</f>
        <v>43799</v>
      </c>
      <c r="C33" s="76" t="n">
        <f aca="false">DATEDIF(Input!$G$23,$B33,"Y")</f>
        <v>42</v>
      </c>
      <c r="E33" s="78" t="n">
        <f aca="false">IF(AND($B33&gt;Input!$G$53,$B33&lt;Input!$G$25),Input!$G$54,0)</f>
        <v>0</v>
      </c>
    </row>
    <row r="34" customFormat="false" ht="12.8" hidden="false" customHeight="false" outlineLevel="0" collapsed="false">
      <c r="A34" s="76" t="n">
        <v>30</v>
      </c>
      <c r="B34" s="77" t="n">
        <f aca="false">EOMONTH(Input!$C$7,A34)</f>
        <v>43830</v>
      </c>
      <c r="C34" s="76" t="n">
        <f aca="false">DATEDIF(Input!$G$23,$B34,"Y")</f>
        <v>42</v>
      </c>
      <c r="E34" s="78" t="n">
        <f aca="false">IF(AND($B34&gt;Input!$G$53,$B34&lt;Input!$G$25),Input!$G$54,0)</f>
        <v>0</v>
      </c>
    </row>
    <row r="35" customFormat="false" ht="12.8" hidden="false" customHeight="false" outlineLevel="0" collapsed="false">
      <c r="A35" s="76" t="n">
        <v>31</v>
      </c>
      <c r="B35" s="77" t="n">
        <f aca="false">EOMONTH(Input!$C$7,A35)</f>
        <v>43861</v>
      </c>
      <c r="C35" s="76" t="n">
        <f aca="false">DATEDIF(Input!$G$23,$B35,"Y")</f>
        <v>42</v>
      </c>
      <c r="E35" s="78" t="n">
        <f aca="false">IF(AND($B35&gt;Input!$G$53,$B35&lt;Input!$G$25),Input!$G$54,0)</f>
        <v>0</v>
      </c>
    </row>
    <row r="36" customFormat="false" ht="12.8" hidden="false" customHeight="false" outlineLevel="0" collapsed="false">
      <c r="A36" s="76" t="n">
        <v>32</v>
      </c>
      <c r="B36" s="77" t="n">
        <f aca="false">EOMONTH(Input!$C$7,A36)</f>
        <v>43890</v>
      </c>
      <c r="C36" s="76" t="n">
        <f aca="false">DATEDIF(Input!$G$23,$B36,"Y")</f>
        <v>42</v>
      </c>
      <c r="E36" s="78" t="n">
        <f aca="false">IF(AND($B36&gt;Input!$G$53,$B36&lt;Input!$G$25),Input!$G$54,0)</f>
        <v>0</v>
      </c>
    </row>
    <row r="37" customFormat="false" ht="12.8" hidden="false" customHeight="false" outlineLevel="0" collapsed="false">
      <c r="A37" s="76" t="n">
        <v>33</v>
      </c>
      <c r="B37" s="77" t="n">
        <f aca="false">EOMONTH(Input!$C$7,A37)</f>
        <v>43921</v>
      </c>
      <c r="C37" s="76" t="n">
        <f aca="false">DATEDIF(Input!$G$23,$B37,"Y")</f>
        <v>42</v>
      </c>
      <c r="E37" s="78" t="n">
        <f aca="false">IF(AND($B37&gt;Input!$G$53,$B37&lt;Input!$G$25),Input!$G$54,0)</f>
        <v>0</v>
      </c>
    </row>
    <row r="38" customFormat="false" ht="12.8" hidden="false" customHeight="false" outlineLevel="0" collapsed="false">
      <c r="A38" s="76" t="n">
        <v>34</v>
      </c>
      <c r="B38" s="77" t="n">
        <f aca="false">EOMONTH(Input!$C$7,A38)</f>
        <v>43951</v>
      </c>
      <c r="C38" s="76" t="n">
        <f aca="false">DATEDIF(Input!$G$23,$B38,"Y")</f>
        <v>42</v>
      </c>
      <c r="E38" s="78" t="n">
        <f aca="false">IF(AND($B38&gt;Input!$G$53,$B38&lt;Input!$G$25),Input!$G$54,0)</f>
        <v>0</v>
      </c>
    </row>
    <row r="39" customFormat="false" ht="12.8" hidden="false" customHeight="false" outlineLevel="0" collapsed="false">
      <c r="A39" s="76" t="n">
        <v>35</v>
      </c>
      <c r="B39" s="77" t="n">
        <f aca="false">EOMONTH(Input!$C$7,A39)</f>
        <v>43982</v>
      </c>
      <c r="C39" s="76" t="n">
        <f aca="false">DATEDIF(Input!$G$23,$B39,"Y")</f>
        <v>43</v>
      </c>
      <c r="E39" s="78" t="n">
        <f aca="false">IF(AND($B39&gt;Input!$G$53,$B39&lt;Input!$G$25),Input!$G$54,0)</f>
        <v>0</v>
      </c>
    </row>
    <row r="40" customFormat="false" ht="12.8" hidden="false" customHeight="false" outlineLevel="0" collapsed="false">
      <c r="A40" s="76" t="n">
        <v>36</v>
      </c>
      <c r="B40" s="77" t="n">
        <f aca="false">EOMONTH(Input!$C$7,A40)</f>
        <v>44012</v>
      </c>
      <c r="C40" s="76" t="n">
        <f aca="false">DATEDIF(Input!$G$23,$B40,"Y")</f>
        <v>43</v>
      </c>
      <c r="E40" s="78" t="n">
        <f aca="false">IF(AND($B40&gt;Input!$G$53,$B40&lt;Input!$G$25),Input!$G$54,0)</f>
        <v>0</v>
      </c>
    </row>
    <row r="41" customFormat="false" ht="12.8" hidden="false" customHeight="false" outlineLevel="0" collapsed="false">
      <c r="A41" s="76" t="n">
        <v>37</v>
      </c>
      <c r="B41" s="77" t="n">
        <f aca="false">EOMONTH(Input!$C$7,A41)</f>
        <v>44043</v>
      </c>
      <c r="C41" s="76" t="n">
        <f aca="false">DATEDIF(Input!$G$23,$B41,"Y")</f>
        <v>43</v>
      </c>
      <c r="E41" s="78" t="n">
        <f aca="false">IF(AND($B41&gt;Input!$G$53,$B41&lt;Input!$G$25),Input!$G$54,0)</f>
        <v>0</v>
      </c>
    </row>
    <row r="42" customFormat="false" ht="12.8" hidden="false" customHeight="false" outlineLevel="0" collapsed="false">
      <c r="A42" s="76" t="n">
        <v>38</v>
      </c>
      <c r="B42" s="77" t="n">
        <f aca="false">EOMONTH(Input!$C$7,A42)</f>
        <v>44074</v>
      </c>
      <c r="C42" s="76" t="n">
        <f aca="false">DATEDIF(Input!$G$23,$B42,"Y")</f>
        <v>43</v>
      </c>
      <c r="E42" s="78" t="n">
        <f aca="false">IF(AND($B42&gt;Input!$G$53,$B42&lt;Input!$G$25),Input!$G$54,0)</f>
        <v>0</v>
      </c>
    </row>
    <row r="43" customFormat="false" ht="12.8" hidden="false" customHeight="false" outlineLevel="0" collapsed="false">
      <c r="A43" s="76" t="n">
        <v>39</v>
      </c>
      <c r="B43" s="77" t="n">
        <f aca="false">EOMONTH(Input!$C$7,A43)</f>
        <v>44104</v>
      </c>
      <c r="C43" s="76" t="n">
        <f aca="false">DATEDIF(Input!$G$23,$B43,"Y")</f>
        <v>43</v>
      </c>
      <c r="E43" s="78" t="n">
        <f aca="false">IF(AND($B43&gt;Input!$G$53,$B43&lt;Input!$G$25),Input!$G$54,0)</f>
        <v>0</v>
      </c>
    </row>
    <row r="44" customFormat="false" ht="12.8" hidden="false" customHeight="false" outlineLevel="0" collapsed="false">
      <c r="A44" s="76" t="n">
        <v>40</v>
      </c>
      <c r="B44" s="77" t="n">
        <f aca="false">EOMONTH(Input!$C$7,A44)</f>
        <v>44135</v>
      </c>
      <c r="C44" s="76" t="n">
        <f aca="false">DATEDIF(Input!$G$23,$B44,"Y")</f>
        <v>43</v>
      </c>
      <c r="E44" s="78" t="n">
        <f aca="false">IF(AND($B44&gt;Input!$G$53,$B44&lt;Input!$G$25),Input!$G$54,0)</f>
        <v>0</v>
      </c>
    </row>
    <row r="45" customFormat="false" ht="12.8" hidden="false" customHeight="false" outlineLevel="0" collapsed="false">
      <c r="A45" s="76" t="n">
        <v>41</v>
      </c>
      <c r="B45" s="77" t="n">
        <f aca="false">EOMONTH(Input!$C$7,A45)</f>
        <v>44165</v>
      </c>
      <c r="C45" s="76" t="n">
        <f aca="false">DATEDIF(Input!$G$23,$B45,"Y")</f>
        <v>43</v>
      </c>
      <c r="E45" s="78" t="n">
        <f aca="false">IF(AND($B45&gt;Input!$G$53,$B45&lt;Input!$G$25),Input!$G$54,0)</f>
        <v>0</v>
      </c>
    </row>
    <row r="46" customFormat="false" ht="12.8" hidden="false" customHeight="false" outlineLevel="0" collapsed="false">
      <c r="A46" s="76" t="n">
        <v>42</v>
      </c>
      <c r="B46" s="77" t="n">
        <f aca="false">EOMONTH(Input!$C$7,A46)</f>
        <v>44196</v>
      </c>
      <c r="C46" s="76" t="n">
        <f aca="false">DATEDIF(Input!$G$23,$B46,"Y")</f>
        <v>43</v>
      </c>
      <c r="E46" s="78" t="n">
        <f aca="false">IF(AND($B46&gt;Input!$G$53,$B46&lt;Input!$G$25),Input!$G$54,0)</f>
        <v>0</v>
      </c>
    </row>
    <row r="47" customFormat="false" ht="12.8" hidden="false" customHeight="false" outlineLevel="0" collapsed="false">
      <c r="A47" s="76" t="n">
        <v>43</v>
      </c>
      <c r="B47" s="77" t="n">
        <f aca="false">EOMONTH(Input!$C$7,A47)</f>
        <v>44227</v>
      </c>
      <c r="C47" s="76" t="n">
        <f aca="false">DATEDIF(Input!$G$23,$B47,"Y")</f>
        <v>43</v>
      </c>
      <c r="E47" s="78" t="n">
        <f aca="false">IF(AND($B47&gt;Input!$G$53,$B47&lt;Input!$G$25),Input!$G$54,0)</f>
        <v>0</v>
      </c>
    </row>
    <row r="48" customFormat="false" ht="12.8" hidden="false" customHeight="false" outlineLevel="0" collapsed="false">
      <c r="A48" s="76" t="n">
        <v>44</v>
      </c>
      <c r="B48" s="77" t="n">
        <f aca="false">EOMONTH(Input!$C$7,A48)</f>
        <v>44255</v>
      </c>
      <c r="C48" s="76" t="n">
        <f aca="false">DATEDIF(Input!$G$23,$B48,"Y")</f>
        <v>43</v>
      </c>
      <c r="E48" s="78" t="n">
        <f aca="false">IF(AND($B48&gt;Input!$G$53,$B48&lt;Input!$G$25),Input!$G$54,0)</f>
        <v>0</v>
      </c>
    </row>
    <row r="49" customFormat="false" ht="12.8" hidden="false" customHeight="false" outlineLevel="0" collapsed="false">
      <c r="A49" s="76" t="n">
        <v>45</v>
      </c>
      <c r="B49" s="77" t="n">
        <f aca="false">EOMONTH(Input!$C$7,A49)</f>
        <v>44286</v>
      </c>
      <c r="C49" s="76" t="n">
        <f aca="false">DATEDIF(Input!$G$23,$B49,"Y")</f>
        <v>43</v>
      </c>
      <c r="E49" s="78" t="n">
        <f aca="false">IF(AND($B49&gt;Input!$G$53,$B49&lt;Input!$G$25),Input!$G$54,0)</f>
        <v>0</v>
      </c>
    </row>
    <row r="50" customFormat="false" ht="12.8" hidden="false" customHeight="false" outlineLevel="0" collapsed="false">
      <c r="A50" s="76" t="n">
        <v>46</v>
      </c>
      <c r="B50" s="77" t="n">
        <f aca="false">EOMONTH(Input!$C$7,A50)</f>
        <v>44316</v>
      </c>
      <c r="C50" s="76" t="n">
        <f aca="false">DATEDIF(Input!$G$23,$B50,"Y")</f>
        <v>43</v>
      </c>
      <c r="E50" s="78" t="n">
        <f aca="false">IF(AND($B50&gt;Input!$G$53,$B50&lt;Input!$G$25),Input!$G$54,0)</f>
        <v>0</v>
      </c>
    </row>
    <row r="51" customFormat="false" ht="12.8" hidden="false" customHeight="false" outlineLevel="0" collapsed="false">
      <c r="A51" s="76" t="n">
        <v>47</v>
      </c>
      <c r="B51" s="77" t="n">
        <f aca="false">EOMONTH(Input!$C$7,A51)</f>
        <v>44347</v>
      </c>
      <c r="C51" s="76" t="n">
        <f aca="false">DATEDIF(Input!$G$23,$B51,"Y")</f>
        <v>44</v>
      </c>
      <c r="E51" s="78" t="n">
        <f aca="false">IF(AND($B51&gt;Input!$G$53,$B51&lt;Input!$G$25),Input!$G$54,0)</f>
        <v>0</v>
      </c>
    </row>
    <row r="52" customFormat="false" ht="12.8" hidden="false" customHeight="false" outlineLevel="0" collapsed="false">
      <c r="A52" s="76" t="n">
        <v>48</v>
      </c>
      <c r="B52" s="77" t="n">
        <f aca="false">EOMONTH(Input!$C$7,A52)</f>
        <v>44377</v>
      </c>
      <c r="C52" s="76" t="n">
        <f aca="false">DATEDIF(Input!$G$23,$B52,"Y")</f>
        <v>44</v>
      </c>
      <c r="E52" s="78" t="n">
        <f aca="false">IF(AND($B52&gt;Input!$G$53,$B52&lt;Input!$G$25),Input!$G$54,0)</f>
        <v>0</v>
      </c>
    </row>
    <row r="53" customFormat="false" ht="12.8" hidden="false" customHeight="false" outlineLevel="0" collapsed="false">
      <c r="A53" s="76" t="n">
        <v>49</v>
      </c>
      <c r="B53" s="77" t="n">
        <f aca="false">EOMONTH(Input!$C$7,A53)</f>
        <v>44408</v>
      </c>
      <c r="C53" s="76" t="n">
        <f aca="false">DATEDIF(Input!$G$23,$B53,"Y")</f>
        <v>44</v>
      </c>
      <c r="E53" s="78" t="n">
        <f aca="false">IF(AND($B53&gt;Input!$G$53,$B53&lt;Input!$G$25),Input!$G$54,0)</f>
        <v>0</v>
      </c>
    </row>
    <row r="54" customFormat="false" ht="12.8" hidden="false" customHeight="false" outlineLevel="0" collapsed="false">
      <c r="A54" s="76" t="n">
        <v>50</v>
      </c>
      <c r="B54" s="77" t="n">
        <f aca="false">EOMONTH(Input!$C$7,A54)</f>
        <v>44439</v>
      </c>
      <c r="C54" s="76" t="n">
        <f aca="false">DATEDIF(Input!$G$23,$B54,"Y")</f>
        <v>44</v>
      </c>
      <c r="E54" s="78" t="n">
        <f aca="false">IF(AND($B54&gt;Input!$G$53,$B54&lt;Input!$G$25),Input!$G$54,0)</f>
        <v>0</v>
      </c>
    </row>
    <row r="55" customFormat="false" ht="12.8" hidden="false" customHeight="false" outlineLevel="0" collapsed="false">
      <c r="A55" s="76" t="n">
        <v>51</v>
      </c>
      <c r="B55" s="77" t="n">
        <f aca="false">EOMONTH(Input!$C$7,A55)</f>
        <v>44469</v>
      </c>
      <c r="C55" s="76" t="n">
        <f aca="false">DATEDIF(Input!$G$23,$B55,"Y")</f>
        <v>44</v>
      </c>
      <c r="E55" s="78" t="n">
        <f aca="false">IF(AND($B55&gt;Input!$G$53,$B55&lt;Input!$G$25),Input!$G$54,0)</f>
        <v>0</v>
      </c>
    </row>
    <row r="56" customFormat="false" ht="12.8" hidden="false" customHeight="false" outlineLevel="0" collapsed="false">
      <c r="A56" s="76" t="n">
        <v>52</v>
      </c>
      <c r="B56" s="77" t="n">
        <f aca="false">EOMONTH(Input!$C$7,A56)</f>
        <v>44500</v>
      </c>
      <c r="C56" s="76" t="n">
        <f aca="false">DATEDIF(Input!$G$23,$B56,"Y")</f>
        <v>44</v>
      </c>
      <c r="E56" s="78" t="n">
        <f aca="false">IF(AND($B56&gt;Input!$G$53,$B56&lt;Input!$G$25),Input!$G$54,0)</f>
        <v>0</v>
      </c>
    </row>
    <row r="57" customFormat="false" ht="12.8" hidden="false" customHeight="false" outlineLevel="0" collapsed="false">
      <c r="A57" s="76" t="n">
        <v>53</v>
      </c>
      <c r="B57" s="77" t="n">
        <f aca="false">EOMONTH(Input!$C$7,A57)</f>
        <v>44530</v>
      </c>
      <c r="C57" s="76" t="n">
        <f aca="false">DATEDIF(Input!$G$23,$B57,"Y")</f>
        <v>44</v>
      </c>
      <c r="E57" s="78" t="n">
        <f aca="false">IF(AND($B57&gt;Input!$G$53,$B57&lt;Input!$G$25),Input!$G$54,0)</f>
        <v>0</v>
      </c>
    </row>
    <row r="58" customFormat="false" ht="12.8" hidden="false" customHeight="false" outlineLevel="0" collapsed="false">
      <c r="A58" s="76" t="n">
        <v>54</v>
      </c>
      <c r="B58" s="77" t="n">
        <f aca="false">EOMONTH(Input!$C$7,A58)</f>
        <v>44561</v>
      </c>
      <c r="C58" s="76" t="n">
        <f aca="false">DATEDIF(Input!$G$23,$B58,"Y")</f>
        <v>44</v>
      </c>
      <c r="E58" s="78" t="n">
        <f aca="false">IF(AND($B58&gt;Input!$G$53,$B58&lt;Input!$G$25),Input!$G$54,0)</f>
        <v>0</v>
      </c>
    </row>
    <row r="59" customFormat="false" ht="12.8" hidden="false" customHeight="false" outlineLevel="0" collapsed="false">
      <c r="A59" s="76" t="n">
        <v>55</v>
      </c>
      <c r="B59" s="77" t="n">
        <f aca="false">EOMONTH(Input!$C$7,A59)</f>
        <v>44592</v>
      </c>
      <c r="C59" s="76" t="n">
        <f aca="false">DATEDIF(Input!$G$23,$B59,"Y")</f>
        <v>44</v>
      </c>
      <c r="E59" s="78" t="n">
        <f aca="false">IF(AND($B59&gt;Input!$G$53,$B59&lt;Input!$G$25),Input!$G$54,0)</f>
        <v>0</v>
      </c>
    </row>
    <row r="60" customFormat="false" ht="12.8" hidden="false" customHeight="false" outlineLevel="0" collapsed="false">
      <c r="A60" s="76" t="n">
        <v>56</v>
      </c>
      <c r="B60" s="77" t="n">
        <f aca="false">EOMONTH(Input!$C$7,A60)</f>
        <v>44620</v>
      </c>
      <c r="C60" s="76" t="n">
        <f aca="false">DATEDIF(Input!$G$23,$B60,"Y")</f>
        <v>44</v>
      </c>
      <c r="E60" s="78" t="n">
        <f aca="false">IF(AND($B60&gt;Input!$G$53,$B60&lt;Input!$G$25),Input!$G$54,0)</f>
        <v>0</v>
      </c>
    </row>
    <row r="61" customFormat="false" ht="12.8" hidden="false" customHeight="false" outlineLevel="0" collapsed="false">
      <c r="A61" s="76" t="n">
        <v>57</v>
      </c>
      <c r="B61" s="77" t="n">
        <f aca="false">EOMONTH(Input!$C$7,A61)</f>
        <v>44651</v>
      </c>
      <c r="C61" s="76" t="n">
        <f aca="false">DATEDIF(Input!$G$23,$B61,"Y")</f>
        <v>44</v>
      </c>
      <c r="E61" s="78" t="n">
        <f aca="false">IF(AND($B61&gt;Input!$G$53,$B61&lt;Input!$G$25),Input!$G$54,0)</f>
        <v>0</v>
      </c>
    </row>
    <row r="62" customFormat="false" ht="12.8" hidden="false" customHeight="false" outlineLevel="0" collapsed="false">
      <c r="A62" s="76" t="n">
        <v>58</v>
      </c>
      <c r="B62" s="77" t="n">
        <f aca="false">EOMONTH(Input!$C$7,A62)</f>
        <v>44681</v>
      </c>
      <c r="C62" s="76" t="n">
        <f aca="false">DATEDIF(Input!$G$23,$B62,"Y")</f>
        <v>44</v>
      </c>
      <c r="E62" s="78" t="n">
        <f aca="false">IF(AND($B62&gt;Input!$G$53,$B62&lt;Input!$G$25),Input!$G$54,0)</f>
        <v>0</v>
      </c>
    </row>
    <row r="63" customFormat="false" ht="12.8" hidden="false" customHeight="false" outlineLevel="0" collapsed="false">
      <c r="A63" s="76" t="n">
        <v>59</v>
      </c>
      <c r="B63" s="77" t="n">
        <f aca="false">EOMONTH(Input!$C$7,A63)</f>
        <v>44712</v>
      </c>
      <c r="C63" s="76" t="n">
        <f aca="false">DATEDIF(Input!$G$23,$B63,"Y")</f>
        <v>45</v>
      </c>
      <c r="E63" s="78" t="n">
        <f aca="false">IF(AND($B63&gt;Input!$G$53,$B63&lt;Input!$G$25),Input!$G$54,0)</f>
        <v>0</v>
      </c>
    </row>
    <row r="64" customFormat="false" ht="12.8" hidden="false" customHeight="false" outlineLevel="0" collapsed="false">
      <c r="A64" s="76" t="n">
        <v>60</v>
      </c>
      <c r="B64" s="77" t="n">
        <f aca="false">EOMONTH(Input!$C$7,A64)</f>
        <v>44742</v>
      </c>
      <c r="C64" s="76" t="n">
        <f aca="false">DATEDIF(Input!$G$23,$B64,"Y")</f>
        <v>45</v>
      </c>
      <c r="E64" s="78" t="n">
        <f aca="false">IF(AND($B64&gt;Input!$G$53,$B64&lt;Input!$G$25),Input!$G$54,0)</f>
        <v>0</v>
      </c>
    </row>
    <row r="65" customFormat="false" ht="12.8" hidden="false" customHeight="false" outlineLevel="0" collapsed="false">
      <c r="A65" s="76" t="n">
        <v>61</v>
      </c>
      <c r="B65" s="77" t="n">
        <f aca="false">EOMONTH(Input!$C$7,A65)</f>
        <v>44773</v>
      </c>
      <c r="C65" s="76" t="n">
        <f aca="false">DATEDIF(Input!$G$23,$B65,"Y")</f>
        <v>45</v>
      </c>
      <c r="E65" s="78" t="n">
        <f aca="false">IF(AND($B65&gt;Input!$G$53,$B65&lt;Input!$G$25),Input!$G$54,0)</f>
        <v>0</v>
      </c>
    </row>
    <row r="66" customFormat="false" ht="12.8" hidden="false" customHeight="false" outlineLevel="0" collapsed="false">
      <c r="A66" s="76" t="n">
        <v>62</v>
      </c>
      <c r="B66" s="77" t="n">
        <f aca="false">EOMONTH(Input!$C$7,A66)</f>
        <v>44804</v>
      </c>
      <c r="C66" s="76" t="n">
        <f aca="false">DATEDIF(Input!$G$23,$B66,"Y")</f>
        <v>45</v>
      </c>
      <c r="E66" s="78" t="n">
        <f aca="false">IF(AND($B66&gt;Input!$G$53,$B66&lt;Input!$G$25),Input!$G$54,0)</f>
        <v>0</v>
      </c>
    </row>
    <row r="67" customFormat="false" ht="12.8" hidden="false" customHeight="false" outlineLevel="0" collapsed="false">
      <c r="A67" s="76" t="n">
        <v>63</v>
      </c>
      <c r="B67" s="77" t="n">
        <f aca="false">EOMONTH(Input!$C$7,A67)</f>
        <v>44834</v>
      </c>
      <c r="C67" s="76" t="n">
        <f aca="false">DATEDIF(Input!$G$23,$B67,"Y")</f>
        <v>45</v>
      </c>
      <c r="E67" s="78" t="n">
        <f aca="false">IF(AND($B67&gt;Input!$G$53,$B67&lt;Input!$G$25),Input!$G$54,0)</f>
        <v>0</v>
      </c>
    </row>
    <row r="68" customFormat="false" ht="12.8" hidden="false" customHeight="false" outlineLevel="0" collapsed="false">
      <c r="A68" s="76" t="n">
        <v>64</v>
      </c>
      <c r="B68" s="77" t="n">
        <f aca="false">EOMONTH(Input!$C$7,A68)</f>
        <v>44865</v>
      </c>
      <c r="C68" s="76" t="n">
        <f aca="false">DATEDIF(Input!$G$23,$B68,"Y")</f>
        <v>45</v>
      </c>
      <c r="E68" s="78" t="n">
        <f aca="false">IF(AND($B68&gt;Input!$G$53,$B68&lt;Input!$G$25),Input!$G$54,0)</f>
        <v>0</v>
      </c>
    </row>
    <row r="69" customFormat="false" ht="12.8" hidden="false" customHeight="false" outlineLevel="0" collapsed="false">
      <c r="A69" s="76" t="n">
        <v>65</v>
      </c>
      <c r="B69" s="77" t="n">
        <f aca="false">EOMONTH(Input!$C$7,A69)</f>
        <v>44895</v>
      </c>
      <c r="C69" s="76" t="n">
        <f aca="false">DATEDIF(Input!$G$23,$B69,"Y")</f>
        <v>45</v>
      </c>
      <c r="E69" s="78" t="n">
        <f aca="false">IF(AND($B69&gt;Input!$G$53,$B69&lt;Input!$G$25),Input!$G$54,0)</f>
        <v>0</v>
      </c>
    </row>
    <row r="70" customFormat="false" ht="12.8" hidden="false" customHeight="false" outlineLevel="0" collapsed="false">
      <c r="A70" s="76" t="n">
        <v>66</v>
      </c>
      <c r="B70" s="77" t="n">
        <f aca="false">EOMONTH(Input!$C$7,A70)</f>
        <v>44926</v>
      </c>
      <c r="C70" s="76" t="n">
        <f aca="false">DATEDIF(Input!$G$23,$B70,"Y")</f>
        <v>45</v>
      </c>
      <c r="E70" s="78" t="n">
        <f aca="false">IF(AND($B70&gt;Input!$G$53,$B70&lt;Input!$G$25),Input!$G$54,0)</f>
        <v>0</v>
      </c>
    </row>
    <row r="71" customFormat="false" ht="12.8" hidden="false" customHeight="false" outlineLevel="0" collapsed="false">
      <c r="A71" s="76" t="n">
        <v>67</v>
      </c>
      <c r="B71" s="77" t="n">
        <f aca="false">EOMONTH(Input!$C$7,A71)</f>
        <v>44957</v>
      </c>
      <c r="C71" s="76" t="n">
        <f aca="false">DATEDIF(Input!$G$23,$B71,"Y")</f>
        <v>45</v>
      </c>
      <c r="E71" s="78" t="n">
        <f aca="false">IF(AND($B71&gt;Input!$G$53,$B71&lt;Input!$G$25),Input!$G$54,0)</f>
        <v>0</v>
      </c>
    </row>
    <row r="72" customFormat="false" ht="12.8" hidden="false" customHeight="false" outlineLevel="0" collapsed="false">
      <c r="A72" s="76" t="n">
        <v>68</v>
      </c>
      <c r="B72" s="77" t="n">
        <f aca="false">EOMONTH(Input!$C$7,A72)</f>
        <v>44985</v>
      </c>
      <c r="C72" s="76" t="n">
        <f aca="false">DATEDIF(Input!$G$23,$B72,"Y")</f>
        <v>45</v>
      </c>
      <c r="E72" s="78" t="n">
        <f aca="false">IF(AND($B72&gt;Input!$G$53,$B72&lt;Input!$G$25),Input!$G$54,0)</f>
        <v>0</v>
      </c>
    </row>
    <row r="73" customFormat="false" ht="12.8" hidden="false" customHeight="false" outlineLevel="0" collapsed="false">
      <c r="A73" s="76" t="n">
        <v>69</v>
      </c>
      <c r="B73" s="77" t="n">
        <f aca="false">EOMONTH(Input!$C$7,A73)</f>
        <v>45016</v>
      </c>
      <c r="C73" s="76" t="n">
        <f aca="false">DATEDIF(Input!$G$23,$B73,"Y")</f>
        <v>45</v>
      </c>
      <c r="E73" s="78" t="n">
        <f aca="false">IF(AND($B73&gt;Input!$G$53,$B73&lt;Input!$G$25),Input!$G$54,0)</f>
        <v>0</v>
      </c>
    </row>
    <row r="74" customFormat="false" ht="12.8" hidden="false" customHeight="false" outlineLevel="0" collapsed="false">
      <c r="A74" s="76" t="n">
        <v>70</v>
      </c>
      <c r="B74" s="77" t="n">
        <f aca="false">EOMONTH(Input!$C$7,A74)</f>
        <v>45046</v>
      </c>
      <c r="C74" s="76" t="n">
        <f aca="false">DATEDIF(Input!$G$23,$B74,"Y")</f>
        <v>45</v>
      </c>
      <c r="E74" s="78" t="n">
        <f aca="false">IF(AND($B74&gt;Input!$G$53,$B74&lt;Input!$G$25),Input!$G$54,0)</f>
        <v>0</v>
      </c>
    </row>
    <row r="75" customFormat="false" ht="12.8" hidden="false" customHeight="false" outlineLevel="0" collapsed="false">
      <c r="A75" s="76" t="n">
        <v>71</v>
      </c>
      <c r="B75" s="77" t="n">
        <f aca="false">EOMONTH(Input!$C$7,A75)</f>
        <v>45077</v>
      </c>
      <c r="C75" s="76" t="n">
        <f aca="false">DATEDIF(Input!$G$23,$B75,"Y")</f>
        <v>46</v>
      </c>
      <c r="E75" s="78" t="n">
        <f aca="false">IF(AND($B75&gt;Input!$G$53,$B75&lt;Input!$G$25),Input!$G$54,0)</f>
        <v>0</v>
      </c>
    </row>
    <row r="76" customFormat="false" ht="12.8" hidden="false" customHeight="false" outlineLevel="0" collapsed="false">
      <c r="A76" s="76" t="n">
        <v>72</v>
      </c>
      <c r="B76" s="77" t="n">
        <f aca="false">EOMONTH(Input!$C$7,A76)</f>
        <v>45107</v>
      </c>
      <c r="C76" s="76" t="n">
        <f aca="false">DATEDIF(Input!$G$23,$B76,"Y")</f>
        <v>46</v>
      </c>
      <c r="E76" s="78" t="n">
        <f aca="false">IF(AND($B76&gt;Input!$G$53,$B76&lt;Input!$G$25),Input!$G$54,0)</f>
        <v>0</v>
      </c>
    </row>
    <row r="77" customFormat="false" ht="12.8" hidden="false" customHeight="false" outlineLevel="0" collapsed="false">
      <c r="A77" s="76" t="n">
        <v>73</v>
      </c>
      <c r="B77" s="77" t="n">
        <f aca="false">EOMONTH(Input!$C$7,A77)</f>
        <v>45138</v>
      </c>
      <c r="C77" s="76" t="n">
        <f aca="false">DATEDIF(Input!$G$23,$B77,"Y")</f>
        <v>46</v>
      </c>
      <c r="E77" s="78" t="n">
        <f aca="false">IF(AND($B77&gt;Input!$G$53,$B77&lt;Input!$G$25),Input!$G$54,0)</f>
        <v>0</v>
      </c>
    </row>
    <row r="78" customFormat="false" ht="12.8" hidden="false" customHeight="false" outlineLevel="0" collapsed="false">
      <c r="A78" s="76" t="n">
        <v>74</v>
      </c>
      <c r="B78" s="77" t="n">
        <f aca="false">EOMONTH(Input!$C$7,A78)</f>
        <v>45169</v>
      </c>
      <c r="C78" s="76" t="n">
        <f aca="false">DATEDIF(Input!$G$23,$B78,"Y")</f>
        <v>46</v>
      </c>
      <c r="E78" s="78" t="n">
        <f aca="false">IF(AND($B78&gt;Input!$G$53,$B78&lt;Input!$G$25),Input!$G$54,0)</f>
        <v>0</v>
      </c>
    </row>
    <row r="79" customFormat="false" ht="12.8" hidden="false" customHeight="false" outlineLevel="0" collapsed="false">
      <c r="A79" s="76" t="n">
        <v>75</v>
      </c>
      <c r="B79" s="77" t="n">
        <f aca="false">EOMONTH(Input!$C$7,A79)</f>
        <v>45199</v>
      </c>
      <c r="C79" s="76" t="n">
        <f aca="false">DATEDIF(Input!$G$23,$B79,"Y")</f>
        <v>46</v>
      </c>
      <c r="E79" s="78" t="n">
        <f aca="false">IF(AND($B79&gt;Input!$G$53,$B79&lt;Input!$G$25),Input!$G$54,0)</f>
        <v>0</v>
      </c>
    </row>
    <row r="80" customFormat="false" ht="12.8" hidden="false" customHeight="false" outlineLevel="0" collapsed="false">
      <c r="A80" s="76" t="n">
        <v>76</v>
      </c>
      <c r="B80" s="77" t="n">
        <f aca="false">EOMONTH(Input!$C$7,A80)</f>
        <v>45230</v>
      </c>
      <c r="C80" s="76" t="n">
        <f aca="false">DATEDIF(Input!$G$23,$B80,"Y")</f>
        <v>46</v>
      </c>
      <c r="E80" s="78" t="n">
        <f aca="false">IF(AND($B80&gt;Input!$G$53,$B80&lt;Input!$G$25),Input!$G$54,0)</f>
        <v>0</v>
      </c>
    </row>
    <row r="81" customFormat="false" ht="12.8" hidden="false" customHeight="false" outlineLevel="0" collapsed="false">
      <c r="A81" s="76" t="n">
        <v>77</v>
      </c>
      <c r="B81" s="77" t="n">
        <f aca="false">EOMONTH(Input!$C$7,A81)</f>
        <v>45260</v>
      </c>
      <c r="C81" s="76" t="n">
        <f aca="false">DATEDIF(Input!$G$23,$B81,"Y")</f>
        <v>46</v>
      </c>
      <c r="E81" s="78" t="n">
        <f aca="false">IF(AND($B81&gt;Input!$G$53,$B81&lt;Input!$G$25),Input!$G$54,0)</f>
        <v>0</v>
      </c>
    </row>
    <row r="82" customFormat="false" ht="12.8" hidden="false" customHeight="false" outlineLevel="0" collapsed="false">
      <c r="A82" s="76" t="n">
        <v>78</v>
      </c>
      <c r="B82" s="77" t="n">
        <f aca="false">EOMONTH(Input!$C$7,A82)</f>
        <v>45291</v>
      </c>
      <c r="C82" s="76" t="n">
        <f aca="false">DATEDIF(Input!$G$23,$B82,"Y")</f>
        <v>46</v>
      </c>
      <c r="E82" s="78" t="n">
        <f aca="false">IF(AND($B82&gt;Input!$G$53,$B82&lt;Input!$G$25),Input!$G$54,0)</f>
        <v>0</v>
      </c>
    </row>
    <row r="83" customFormat="false" ht="12.8" hidden="false" customHeight="false" outlineLevel="0" collapsed="false">
      <c r="A83" s="76" t="n">
        <v>79</v>
      </c>
      <c r="B83" s="77" t="n">
        <f aca="false">EOMONTH(Input!$C$7,A83)</f>
        <v>45322</v>
      </c>
      <c r="C83" s="76" t="n">
        <f aca="false">DATEDIF(Input!$G$23,$B83,"Y")</f>
        <v>46</v>
      </c>
      <c r="E83" s="78" t="n">
        <f aca="false">IF(AND($B83&gt;Input!$G$53,$B83&lt;Input!$G$25),Input!$G$54,0)</f>
        <v>0</v>
      </c>
    </row>
    <row r="84" customFormat="false" ht="12.8" hidden="false" customHeight="false" outlineLevel="0" collapsed="false">
      <c r="A84" s="76" t="n">
        <v>80</v>
      </c>
      <c r="B84" s="77" t="n">
        <f aca="false">EOMONTH(Input!$C$7,A84)</f>
        <v>45351</v>
      </c>
      <c r="C84" s="76" t="n">
        <f aca="false">DATEDIF(Input!$G$23,$B84,"Y")</f>
        <v>46</v>
      </c>
      <c r="E84" s="78" t="n">
        <f aca="false">IF(AND($B84&gt;Input!$G$53,$B84&lt;Input!$G$25),Input!$G$54,0)</f>
        <v>0</v>
      </c>
    </row>
    <row r="85" customFormat="false" ht="12.8" hidden="false" customHeight="false" outlineLevel="0" collapsed="false">
      <c r="A85" s="76" t="n">
        <v>81</v>
      </c>
      <c r="B85" s="77" t="n">
        <f aca="false">EOMONTH(Input!$C$7,A85)</f>
        <v>45382</v>
      </c>
      <c r="C85" s="76" t="n">
        <f aca="false">DATEDIF(Input!$G$23,$B85,"Y")</f>
        <v>46</v>
      </c>
      <c r="E85" s="78" t="n">
        <f aca="false">IF(AND($B85&gt;Input!$G$53,$B85&lt;Input!$G$25),Input!$G$54,0)</f>
        <v>0</v>
      </c>
    </row>
    <row r="86" customFormat="false" ht="12.8" hidden="false" customHeight="false" outlineLevel="0" collapsed="false">
      <c r="A86" s="76" t="n">
        <v>82</v>
      </c>
      <c r="B86" s="77" t="n">
        <f aca="false">EOMONTH(Input!$C$7,A86)</f>
        <v>45412</v>
      </c>
      <c r="C86" s="76" t="n">
        <f aca="false">DATEDIF(Input!$G$23,$B86,"Y")</f>
        <v>46</v>
      </c>
      <c r="E86" s="78" t="n">
        <f aca="false">IF(AND($B86&gt;Input!$G$53,$B86&lt;Input!$G$25),Input!$G$54,0)</f>
        <v>0</v>
      </c>
    </row>
    <row r="87" customFormat="false" ht="12.8" hidden="false" customHeight="false" outlineLevel="0" collapsed="false">
      <c r="A87" s="76" t="n">
        <v>83</v>
      </c>
      <c r="B87" s="77" t="n">
        <f aca="false">EOMONTH(Input!$C$7,A87)</f>
        <v>45443</v>
      </c>
      <c r="C87" s="76" t="n">
        <f aca="false">DATEDIF(Input!$G$23,$B87,"Y")</f>
        <v>47</v>
      </c>
      <c r="E87" s="78" t="n">
        <f aca="false">IF(AND($B87&gt;Input!$G$53,$B87&lt;Input!$G$25),Input!$G$54,0)</f>
        <v>0</v>
      </c>
    </row>
    <row r="88" customFormat="false" ht="12.8" hidden="false" customHeight="false" outlineLevel="0" collapsed="false">
      <c r="A88" s="76" t="n">
        <v>84</v>
      </c>
      <c r="B88" s="77" t="n">
        <f aca="false">EOMONTH(Input!$C$7,A88)</f>
        <v>45473</v>
      </c>
      <c r="C88" s="76" t="n">
        <f aca="false">DATEDIF(Input!$G$23,$B88,"Y")</f>
        <v>47</v>
      </c>
      <c r="E88" s="78" t="n">
        <f aca="false">IF(AND($B88&gt;Input!$G$53,$B88&lt;Input!$G$25),Input!$G$54,0)</f>
        <v>0</v>
      </c>
    </row>
    <row r="89" customFormat="false" ht="12.8" hidden="false" customHeight="false" outlineLevel="0" collapsed="false">
      <c r="A89" s="76" t="n">
        <v>85</v>
      </c>
      <c r="B89" s="77" t="n">
        <f aca="false">EOMONTH(Input!$C$7,A89)</f>
        <v>45504</v>
      </c>
      <c r="C89" s="76" t="n">
        <f aca="false">DATEDIF(Input!$G$23,$B89,"Y")</f>
        <v>47</v>
      </c>
      <c r="E89" s="78" t="n">
        <f aca="false">IF(AND($B89&gt;Input!$G$53,$B89&lt;Input!$G$25),Input!$G$54,0)</f>
        <v>0</v>
      </c>
    </row>
    <row r="90" customFormat="false" ht="12.8" hidden="false" customHeight="false" outlineLevel="0" collapsed="false">
      <c r="A90" s="76" t="n">
        <v>86</v>
      </c>
      <c r="B90" s="77" t="n">
        <f aca="false">EOMONTH(Input!$C$7,A90)</f>
        <v>45535</v>
      </c>
      <c r="C90" s="76" t="n">
        <f aca="false">DATEDIF(Input!$G$23,$B90,"Y")</f>
        <v>47</v>
      </c>
      <c r="E90" s="78" t="n">
        <f aca="false">IF(AND($B90&gt;Input!$G$53,$B90&lt;Input!$G$25),Input!$G$54,0)</f>
        <v>0</v>
      </c>
    </row>
    <row r="91" customFormat="false" ht="12.8" hidden="false" customHeight="false" outlineLevel="0" collapsed="false">
      <c r="A91" s="76" t="n">
        <v>87</v>
      </c>
      <c r="B91" s="77" t="n">
        <f aca="false">EOMONTH(Input!$C$7,A91)</f>
        <v>45565</v>
      </c>
      <c r="C91" s="76" t="n">
        <f aca="false">DATEDIF(Input!$G$23,$B91,"Y")</f>
        <v>47</v>
      </c>
      <c r="E91" s="78" t="n">
        <f aca="false">IF(AND($B91&gt;Input!$G$53,$B91&lt;Input!$G$25),Input!$G$54,0)</f>
        <v>0</v>
      </c>
    </row>
    <row r="92" customFormat="false" ht="12.8" hidden="false" customHeight="false" outlineLevel="0" collapsed="false">
      <c r="A92" s="76" t="n">
        <v>88</v>
      </c>
      <c r="B92" s="77" t="n">
        <f aca="false">EOMONTH(Input!$C$7,A92)</f>
        <v>45596</v>
      </c>
      <c r="C92" s="76" t="n">
        <f aca="false">DATEDIF(Input!$G$23,$B92,"Y")</f>
        <v>47</v>
      </c>
      <c r="E92" s="78" t="n">
        <f aca="false">IF(AND($B92&gt;Input!$G$53,$B92&lt;Input!$G$25),Input!$G$54,0)</f>
        <v>0</v>
      </c>
    </row>
    <row r="93" customFormat="false" ht="12.8" hidden="false" customHeight="false" outlineLevel="0" collapsed="false">
      <c r="A93" s="76" t="n">
        <v>89</v>
      </c>
      <c r="B93" s="77" t="n">
        <f aca="false">EOMONTH(Input!$C$7,A93)</f>
        <v>45626</v>
      </c>
      <c r="C93" s="76" t="n">
        <f aca="false">DATEDIF(Input!$G$23,$B93,"Y")</f>
        <v>47</v>
      </c>
      <c r="E93" s="78" t="n">
        <f aca="false">IF(AND($B93&gt;Input!$G$53,$B93&lt;Input!$G$25),Input!$G$54,0)</f>
        <v>0</v>
      </c>
    </row>
    <row r="94" customFormat="false" ht="12.8" hidden="false" customHeight="false" outlineLevel="0" collapsed="false">
      <c r="A94" s="76" t="n">
        <v>90</v>
      </c>
      <c r="B94" s="77" t="n">
        <f aca="false">EOMONTH(Input!$C$7,A94)</f>
        <v>45657</v>
      </c>
      <c r="C94" s="76" t="n">
        <f aca="false">DATEDIF(Input!$G$23,$B94,"Y")</f>
        <v>47</v>
      </c>
      <c r="E94" s="78" t="n">
        <f aca="false">IF(AND($B94&gt;Input!$G$53,$B94&lt;Input!$G$25),Input!$G$54,0)</f>
        <v>0</v>
      </c>
    </row>
    <row r="95" customFormat="false" ht="12.8" hidden="false" customHeight="false" outlineLevel="0" collapsed="false">
      <c r="A95" s="76" t="n">
        <v>91</v>
      </c>
      <c r="B95" s="77" t="n">
        <f aca="false">EOMONTH(Input!$C$7,A95)</f>
        <v>45688</v>
      </c>
      <c r="C95" s="76" t="n">
        <f aca="false">DATEDIF(Input!$G$23,$B95,"Y")</f>
        <v>47</v>
      </c>
      <c r="E95" s="78" t="n">
        <f aca="false">IF(AND($B95&gt;Input!$G$53,$B95&lt;Input!$G$25),Input!$G$54,0)</f>
        <v>0</v>
      </c>
    </row>
    <row r="96" customFormat="false" ht="12.8" hidden="false" customHeight="false" outlineLevel="0" collapsed="false">
      <c r="A96" s="76" t="n">
        <v>92</v>
      </c>
      <c r="B96" s="77" t="n">
        <f aca="false">EOMONTH(Input!$C$7,A96)</f>
        <v>45716</v>
      </c>
      <c r="C96" s="76" t="n">
        <f aca="false">DATEDIF(Input!$G$23,$B96,"Y")</f>
        <v>47</v>
      </c>
      <c r="E96" s="78" t="n">
        <f aca="false">IF(AND($B96&gt;Input!$G$53,$B96&lt;Input!$G$25),Input!$G$54,0)</f>
        <v>0</v>
      </c>
    </row>
    <row r="97" customFormat="false" ht="12.8" hidden="false" customHeight="false" outlineLevel="0" collapsed="false">
      <c r="A97" s="76" t="n">
        <v>93</v>
      </c>
      <c r="B97" s="77" t="n">
        <f aca="false">EOMONTH(Input!$C$7,A97)</f>
        <v>45747</v>
      </c>
      <c r="C97" s="76" t="n">
        <f aca="false">DATEDIF(Input!$G$23,$B97,"Y")</f>
        <v>47</v>
      </c>
      <c r="E97" s="78" t="n">
        <f aca="false">IF(AND($B97&gt;Input!$G$53,$B97&lt;Input!$G$25),Input!$G$54,0)</f>
        <v>0</v>
      </c>
    </row>
    <row r="98" customFormat="false" ht="12.8" hidden="false" customHeight="false" outlineLevel="0" collapsed="false">
      <c r="A98" s="76" t="n">
        <v>94</v>
      </c>
      <c r="B98" s="77" t="n">
        <f aca="false">EOMONTH(Input!$C$7,A98)</f>
        <v>45777</v>
      </c>
      <c r="C98" s="76" t="n">
        <f aca="false">DATEDIF(Input!$G$23,$B98,"Y")</f>
        <v>47</v>
      </c>
      <c r="E98" s="78" t="n">
        <f aca="false">IF(AND($B98&gt;Input!$G$53,$B98&lt;Input!$G$25),Input!$G$54,0)</f>
        <v>0</v>
      </c>
    </row>
    <row r="99" customFormat="false" ht="12.8" hidden="false" customHeight="false" outlineLevel="0" collapsed="false">
      <c r="A99" s="76" t="n">
        <v>95</v>
      </c>
      <c r="B99" s="77" t="n">
        <f aca="false">EOMONTH(Input!$C$7,A99)</f>
        <v>45808</v>
      </c>
      <c r="C99" s="76" t="n">
        <f aca="false">DATEDIF(Input!$G$23,$B99,"Y")</f>
        <v>48</v>
      </c>
      <c r="E99" s="78" t="n">
        <f aca="false">IF(AND($B99&gt;Input!$G$53,$B99&lt;Input!$G$25),Input!$G$54,0)</f>
        <v>0</v>
      </c>
    </row>
    <row r="100" customFormat="false" ht="12.8" hidden="false" customHeight="false" outlineLevel="0" collapsed="false">
      <c r="A100" s="76" t="n">
        <v>96</v>
      </c>
      <c r="B100" s="77" t="n">
        <f aca="false">EOMONTH(Input!$C$7,A100)</f>
        <v>45838</v>
      </c>
      <c r="C100" s="76" t="n">
        <f aca="false">DATEDIF(Input!$G$23,$B100,"Y")</f>
        <v>48</v>
      </c>
      <c r="E100" s="78" t="n">
        <f aca="false">IF(AND($B100&gt;Input!$G$53,$B100&lt;Input!$G$25),Input!$G$54,0)</f>
        <v>0</v>
      </c>
    </row>
    <row r="101" customFormat="false" ht="12.8" hidden="false" customHeight="false" outlineLevel="0" collapsed="false">
      <c r="A101" s="76" t="n">
        <v>97</v>
      </c>
      <c r="B101" s="77" t="n">
        <f aca="false">EOMONTH(Input!$C$7,A101)</f>
        <v>45869</v>
      </c>
      <c r="C101" s="76" t="n">
        <f aca="false">DATEDIF(Input!$G$23,$B101,"Y")</f>
        <v>48</v>
      </c>
      <c r="E101" s="78" t="n">
        <f aca="false">IF(AND($B101&gt;Input!$G$53,$B101&lt;Input!$G$25),Input!$G$54,0)</f>
        <v>0</v>
      </c>
    </row>
    <row r="102" customFormat="false" ht="12.8" hidden="false" customHeight="false" outlineLevel="0" collapsed="false">
      <c r="A102" s="76" t="n">
        <v>98</v>
      </c>
      <c r="B102" s="77" t="n">
        <f aca="false">EOMONTH(Input!$C$7,A102)</f>
        <v>45900</v>
      </c>
      <c r="C102" s="76" t="n">
        <f aca="false">DATEDIF(Input!$G$23,$B102,"Y")</f>
        <v>48</v>
      </c>
      <c r="E102" s="78" t="n">
        <f aca="false">IF(AND($B102&gt;Input!$G$53,$B102&lt;Input!$G$25),Input!$G$54,0)</f>
        <v>0</v>
      </c>
    </row>
    <row r="103" customFormat="false" ht="12.8" hidden="false" customHeight="false" outlineLevel="0" collapsed="false">
      <c r="A103" s="76" t="n">
        <v>99</v>
      </c>
      <c r="B103" s="77" t="n">
        <f aca="false">EOMONTH(Input!$C$7,A103)</f>
        <v>45930</v>
      </c>
      <c r="C103" s="76" t="n">
        <f aca="false">DATEDIF(Input!$G$23,$B103,"Y")</f>
        <v>48</v>
      </c>
      <c r="E103" s="78" t="n">
        <f aca="false">IF(AND($B103&gt;Input!$G$53,$B103&lt;Input!$G$25),Input!$G$54,0)</f>
        <v>0</v>
      </c>
    </row>
    <row r="104" customFormat="false" ht="12.8" hidden="false" customHeight="false" outlineLevel="0" collapsed="false">
      <c r="A104" s="76" t="n">
        <v>100</v>
      </c>
      <c r="B104" s="77" t="n">
        <f aca="false">EOMONTH(Input!$C$7,A104)</f>
        <v>45961</v>
      </c>
      <c r="C104" s="76" t="n">
        <f aca="false">DATEDIF(Input!$G$23,$B104,"Y")</f>
        <v>48</v>
      </c>
      <c r="E104" s="78" t="n">
        <f aca="false">IF(AND($B104&gt;Input!$G$53,$B104&lt;Input!$G$25),Input!$G$54,0)</f>
        <v>0</v>
      </c>
    </row>
    <row r="105" customFormat="false" ht="12.8" hidden="false" customHeight="false" outlineLevel="0" collapsed="false">
      <c r="A105" s="76" t="n">
        <v>101</v>
      </c>
      <c r="B105" s="77" t="n">
        <f aca="false">EOMONTH(Input!$C$7,A105)</f>
        <v>45991</v>
      </c>
      <c r="C105" s="76" t="n">
        <f aca="false">DATEDIF(Input!$G$23,$B105,"Y")</f>
        <v>48</v>
      </c>
      <c r="E105" s="78" t="n">
        <f aca="false">IF(AND($B105&gt;Input!$G$53,$B105&lt;Input!$G$25),Input!$G$54,0)</f>
        <v>0</v>
      </c>
    </row>
    <row r="106" customFormat="false" ht="12.8" hidden="false" customHeight="false" outlineLevel="0" collapsed="false">
      <c r="A106" s="76" t="n">
        <v>102</v>
      </c>
      <c r="B106" s="77" t="n">
        <f aca="false">EOMONTH(Input!$C$7,A106)</f>
        <v>46022</v>
      </c>
      <c r="C106" s="76" t="n">
        <f aca="false">DATEDIF(Input!$G$23,$B106,"Y")</f>
        <v>48</v>
      </c>
      <c r="E106" s="78" t="n">
        <f aca="false">IF(AND($B106&gt;Input!$G$53,$B106&lt;Input!$G$25),Input!$G$54,0)</f>
        <v>0</v>
      </c>
    </row>
    <row r="107" customFormat="false" ht="12.8" hidden="false" customHeight="false" outlineLevel="0" collapsed="false">
      <c r="A107" s="76" t="n">
        <v>103</v>
      </c>
      <c r="B107" s="77" t="n">
        <f aca="false">EOMONTH(Input!$C$7,A107)</f>
        <v>46053</v>
      </c>
      <c r="C107" s="76" t="n">
        <f aca="false">DATEDIF(Input!$G$23,$B107,"Y")</f>
        <v>48</v>
      </c>
      <c r="E107" s="78" t="n">
        <f aca="false">IF(AND($B107&gt;Input!$G$53,$B107&lt;Input!$G$25),Input!$G$54,0)</f>
        <v>0</v>
      </c>
    </row>
    <row r="108" customFormat="false" ht="12.8" hidden="false" customHeight="false" outlineLevel="0" collapsed="false">
      <c r="A108" s="76" t="n">
        <v>104</v>
      </c>
      <c r="B108" s="77" t="n">
        <f aca="false">EOMONTH(Input!$C$7,A108)</f>
        <v>46081</v>
      </c>
      <c r="C108" s="76" t="n">
        <f aca="false">DATEDIF(Input!$G$23,$B108,"Y")</f>
        <v>48</v>
      </c>
      <c r="E108" s="78" t="n">
        <f aca="false">IF(AND($B108&gt;Input!$G$53,$B108&lt;Input!$G$25),Input!$G$54,0)</f>
        <v>0</v>
      </c>
    </row>
    <row r="109" customFormat="false" ht="12.8" hidden="false" customHeight="false" outlineLevel="0" collapsed="false">
      <c r="A109" s="76" t="n">
        <v>105</v>
      </c>
      <c r="B109" s="77" t="n">
        <f aca="false">EOMONTH(Input!$C$7,A109)</f>
        <v>46112</v>
      </c>
      <c r="C109" s="76" t="n">
        <f aca="false">DATEDIF(Input!$G$23,$B109,"Y")</f>
        <v>48</v>
      </c>
      <c r="E109" s="78" t="n">
        <f aca="false">IF(AND($B109&gt;Input!$G$53,$B109&lt;Input!$G$25),Input!$G$54,0)</f>
        <v>0</v>
      </c>
    </row>
    <row r="110" customFormat="false" ht="12.8" hidden="false" customHeight="false" outlineLevel="0" collapsed="false">
      <c r="A110" s="76" t="n">
        <v>106</v>
      </c>
      <c r="B110" s="77" t="n">
        <f aca="false">EOMONTH(Input!$C$7,A110)</f>
        <v>46142</v>
      </c>
      <c r="C110" s="76" t="n">
        <f aca="false">DATEDIF(Input!$G$23,$B110,"Y")</f>
        <v>48</v>
      </c>
      <c r="E110" s="78" t="n">
        <f aca="false">IF(AND($B110&gt;Input!$G$53,$B110&lt;Input!$G$25),Input!$G$54,0)</f>
        <v>0</v>
      </c>
    </row>
    <row r="111" customFormat="false" ht="12.8" hidden="false" customHeight="false" outlineLevel="0" collapsed="false">
      <c r="A111" s="76" t="n">
        <v>107</v>
      </c>
      <c r="B111" s="77" t="n">
        <f aca="false">EOMONTH(Input!$C$7,A111)</f>
        <v>46173</v>
      </c>
      <c r="C111" s="76" t="n">
        <f aca="false">DATEDIF(Input!$G$23,$B111,"Y")</f>
        <v>49</v>
      </c>
      <c r="E111" s="78" t="n">
        <f aca="false">IF(AND($B111&gt;Input!$G$53,$B111&lt;Input!$G$25),Input!$G$54,0)</f>
        <v>0</v>
      </c>
    </row>
    <row r="112" customFormat="false" ht="12.8" hidden="false" customHeight="false" outlineLevel="0" collapsed="false">
      <c r="A112" s="76" t="n">
        <v>108</v>
      </c>
      <c r="B112" s="77" t="n">
        <f aca="false">EOMONTH(Input!$C$7,A112)</f>
        <v>46203</v>
      </c>
      <c r="C112" s="76" t="n">
        <f aca="false">DATEDIF(Input!$G$23,$B112,"Y")</f>
        <v>49</v>
      </c>
      <c r="E112" s="78" t="n">
        <f aca="false">IF(AND($B112&gt;Input!$G$53,$B112&lt;Input!$G$25),Input!$G$54,0)</f>
        <v>0</v>
      </c>
    </row>
    <row r="113" customFormat="false" ht="12.8" hidden="false" customHeight="false" outlineLevel="0" collapsed="false">
      <c r="A113" s="76" t="n">
        <v>109</v>
      </c>
      <c r="B113" s="77" t="n">
        <f aca="false">EOMONTH(Input!$C$7,A113)</f>
        <v>46234</v>
      </c>
      <c r="C113" s="76" t="n">
        <f aca="false">DATEDIF(Input!$G$23,$B113,"Y")</f>
        <v>49</v>
      </c>
      <c r="E113" s="78" t="n">
        <f aca="false">IF(AND($B113&gt;Input!$G$53,$B113&lt;Input!$G$25),Input!$G$54,0)</f>
        <v>0</v>
      </c>
    </row>
    <row r="114" customFormat="false" ht="12.8" hidden="false" customHeight="false" outlineLevel="0" collapsed="false">
      <c r="A114" s="76" t="n">
        <v>110</v>
      </c>
      <c r="B114" s="77" t="n">
        <f aca="false">EOMONTH(Input!$C$7,A114)</f>
        <v>46265</v>
      </c>
      <c r="C114" s="76" t="n">
        <f aca="false">DATEDIF(Input!$G$23,$B114,"Y")</f>
        <v>49</v>
      </c>
      <c r="E114" s="78" t="n">
        <f aca="false">IF(AND($B114&gt;Input!$G$53,$B114&lt;Input!$G$25),Input!$G$54,0)</f>
        <v>0</v>
      </c>
    </row>
    <row r="115" customFormat="false" ht="12.8" hidden="false" customHeight="false" outlineLevel="0" collapsed="false">
      <c r="A115" s="76" t="n">
        <v>111</v>
      </c>
      <c r="B115" s="77" t="n">
        <f aca="false">EOMONTH(Input!$C$7,A115)</f>
        <v>46295</v>
      </c>
      <c r="C115" s="76" t="n">
        <f aca="false">DATEDIF(Input!$G$23,$B115,"Y")</f>
        <v>49</v>
      </c>
      <c r="E115" s="78" t="n">
        <f aca="false">IF(AND($B115&gt;Input!$G$53,$B115&lt;Input!$G$25),Input!$G$54,0)</f>
        <v>0</v>
      </c>
    </row>
    <row r="116" customFormat="false" ht="12.8" hidden="false" customHeight="false" outlineLevel="0" collapsed="false">
      <c r="A116" s="76" t="n">
        <v>112</v>
      </c>
      <c r="B116" s="77" t="n">
        <f aca="false">EOMONTH(Input!$C$7,A116)</f>
        <v>46326</v>
      </c>
      <c r="C116" s="76" t="n">
        <f aca="false">DATEDIF(Input!$G$23,$B116,"Y")</f>
        <v>49</v>
      </c>
      <c r="E116" s="78" t="n">
        <f aca="false">IF(AND($B116&gt;Input!$G$53,$B116&lt;Input!$G$25),Input!$G$54,0)</f>
        <v>0</v>
      </c>
    </row>
    <row r="117" customFormat="false" ht="12.8" hidden="false" customHeight="false" outlineLevel="0" collapsed="false">
      <c r="A117" s="76" t="n">
        <v>113</v>
      </c>
      <c r="B117" s="77" t="n">
        <f aca="false">EOMONTH(Input!$C$7,A117)</f>
        <v>46356</v>
      </c>
      <c r="C117" s="76" t="n">
        <f aca="false">DATEDIF(Input!$G$23,$B117,"Y")</f>
        <v>49</v>
      </c>
      <c r="E117" s="78" t="n">
        <f aca="false">IF(AND($B117&gt;Input!$G$53,$B117&lt;Input!$G$25),Input!$G$54,0)</f>
        <v>0</v>
      </c>
    </row>
    <row r="118" customFormat="false" ht="12.8" hidden="false" customHeight="false" outlineLevel="0" collapsed="false">
      <c r="A118" s="76" t="n">
        <v>114</v>
      </c>
      <c r="B118" s="77" t="n">
        <f aca="false">EOMONTH(Input!$C$7,A118)</f>
        <v>46387</v>
      </c>
      <c r="C118" s="76" t="n">
        <f aca="false">DATEDIF(Input!$G$23,$B118,"Y")</f>
        <v>49</v>
      </c>
      <c r="E118" s="78" t="n">
        <f aca="false">IF(AND($B118&gt;Input!$G$53,$B118&lt;Input!$G$25),Input!$G$54,0)</f>
        <v>0</v>
      </c>
    </row>
    <row r="119" customFormat="false" ht="12.8" hidden="false" customHeight="false" outlineLevel="0" collapsed="false">
      <c r="A119" s="76" t="n">
        <v>115</v>
      </c>
      <c r="B119" s="77" t="n">
        <f aca="false">EOMONTH(Input!$C$7,A119)</f>
        <v>46418</v>
      </c>
      <c r="C119" s="76" t="n">
        <f aca="false">DATEDIF(Input!$G$23,$B119,"Y")</f>
        <v>49</v>
      </c>
      <c r="E119" s="78" t="n">
        <f aca="false">IF(AND($B119&gt;Input!$G$53,$B119&lt;Input!$G$25),Input!$G$54,0)</f>
        <v>0</v>
      </c>
    </row>
    <row r="120" customFormat="false" ht="12.8" hidden="false" customHeight="false" outlineLevel="0" collapsed="false">
      <c r="A120" s="76" t="n">
        <v>116</v>
      </c>
      <c r="B120" s="77" t="n">
        <f aca="false">EOMONTH(Input!$C$7,A120)</f>
        <v>46446</v>
      </c>
      <c r="C120" s="76" t="n">
        <f aca="false">DATEDIF(Input!$G$23,$B120,"Y")</f>
        <v>49</v>
      </c>
      <c r="E120" s="78" t="n">
        <f aca="false">IF(AND($B120&gt;Input!$G$53,$B120&lt;Input!$G$25),Input!$G$54,0)</f>
        <v>0</v>
      </c>
    </row>
    <row r="121" customFormat="false" ht="12.8" hidden="false" customHeight="false" outlineLevel="0" collapsed="false">
      <c r="A121" s="76" t="n">
        <v>117</v>
      </c>
      <c r="B121" s="77" t="n">
        <f aca="false">EOMONTH(Input!$C$7,A121)</f>
        <v>46477</v>
      </c>
      <c r="C121" s="76" t="n">
        <f aca="false">DATEDIF(Input!$G$23,$B121,"Y")</f>
        <v>49</v>
      </c>
      <c r="E121" s="78" t="n">
        <f aca="false">IF(AND($B121&gt;Input!$G$53,$B121&lt;Input!$G$25),Input!$G$54,0)</f>
        <v>0</v>
      </c>
    </row>
    <row r="122" customFormat="false" ht="12.8" hidden="false" customHeight="false" outlineLevel="0" collapsed="false">
      <c r="A122" s="76" t="n">
        <v>118</v>
      </c>
      <c r="B122" s="77" t="n">
        <f aca="false">EOMONTH(Input!$C$7,A122)</f>
        <v>46507</v>
      </c>
      <c r="C122" s="76" t="n">
        <f aca="false">DATEDIF(Input!$G$23,$B122,"Y")</f>
        <v>49</v>
      </c>
      <c r="E122" s="78" t="n">
        <f aca="false">IF(AND($B122&gt;Input!$G$53,$B122&lt;Input!$G$25),Input!$G$54,0)</f>
        <v>0</v>
      </c>
    </row>
    <row r="123" customFormat="false" ht="12.8" hidden="false" customHeight="false" outlineLevel="0" collapsed="false">
      <c r="A123" s="76" t="n">
        <v>119</v>
      </c>
      <c r="B123" s="77" t="n">
        <f aca="false">EOMONTH(Input!$C$7,A123)</f>
        <v>46538</v>
      </c>
      <c r="C123" s="76" t="n">
        <f aca="false">DATEDIF(Input!$G$23,$B123,"Y")</f>
        <v>50</v>
      </c>
      <c r="E123" s="78" t="n">
        <f aca="false">IF(AND($B123&gt;Input!$G$53,$B123&lt;Input!$G$25),Input!$G$54,0)</f>
        <v>0</v>
      </c>
    </row>
    <row r="124" customFormat="false" ht="12.8" hidden="false" customHeight="false" outlineLevel="0" collapsed="false">
      <c r="A124" s="76" t="n">
        <v>120</v>
      </c>
      <c r="B124" s="77" t="n">
        <f aca="false">EOMONTH(Input!$C$7,A124)</f>
        <v>46568</v>
      </c>
      <c r="C124" s="76" t="n">
        <f aca="false">DATEDIF(Input!$G$23,$B124,"Y")</f>
        <v>50</v>
      </c>
      <c r="E124" s="78" t="n">
        <f aca="false">IF(AND($B124&gt;Input!$G$53,$B124&lt;Input!$G$25),Input!$G$54,0)</f>
        <v>0</v>
      </c>
    </row>
    <row r="125" customFormat="false" ht="12.8" hidden="false" customHeight="false" outlineLevel="0" collapsed="false">
      <c r="A125" s="76" t="n">
        <v>121</v>
      </c>
      <c r="B125" s="77" t="n">
        <f aca="false">EOMONTH(Input!$C$7,A125)</f>
        <v>46599</v>
      </c>
      <c r="C125" s="76" t="n">
        <f aca="false">DATEDIF(Input!$G$23,$B125,"Y")</f>
        <v>50</v>
      </c>
      <c r="E125" s="78" t="n">
        <f aca="false">IF(AND($B125&gt;Input!$G$53,$B125&lt;Input!$G$25),Input!$G$54,0)</f>
        <v>0</v>
      </c>
    </row>
    <row r="126" customFormat="false" ht="12.8" hidden="false" customHeight="false" outlineLevel="0" collapsed="false">
      <c r="A126" s="76" t="n">
        <v>122</v>
      </c>
      <c r="B126" s="77" t="n">
        <f aca="false">EOMONTH(Input!$C$7,A126)</f>
        <v>46630</v>
      </c>
      <c r="C126" s="76" t="n">
        <f aca="false">DATEDIF(Input!$G$23,$B126,"Y")</f>
        <v>50</v>
      </c>
      <c r="E126" s="78" t="n">
        <f aca="false">IF(AND($B126&gt;Input!$G$53,$B126&lt;Input!$G$25),Input!$G$54,0)</f>
        <v>0</v>
      </c>
    </row>
    <row r="127" customFormat="false" ht="12.8" hidden="false" customHeight="false" outlineLevel="0" collapsed="false">
      <c r="A127" s="76" t="n">
        <v>123</v>
      </c>
      <c r="B127" s="77" t="n">
        <f aca="false">EOMONTH(Input!$C$7,A127)</f>
        <v>46660</v>
      </c>
      <c r="C127" s="76" t="n">
        <f aca="false">DATEDIF(Input!$G$23,$B127,"Y")</f>
        <v>50</v>
      </c>
      <c r="E127" s="78" t="n">
        <f aca="false">IF(AND($B127&gt;Input!$G$53,$B127&lt;Input!$G$25),Input!$G$54,0)</f>
        <v>0</v>
      </c>
    </row>
    <row r="128" customFormat="false" ht="12.8" hidden="false" customHeight="false" outlineLevel="0" collapsed="false">
      <c r="A128" s="76" t="n">
        <v>124</v>
      </c>
      <c r="B128" s="77" t="n">
        <f aca="false">EOMONTH(Input!$C$7,A128)</f>
        <v>46691</v>
      </c>
      <c r="C128" s="76" t="n">
        <f aca="false">DATEDIF(Input!$G$23,$B128,"Y")</f>
        <v>50</v>
      </c>
      <c r="E128" s="78" t="n">
        <f aca="false">IF(AND($B128&gt;Input!$G$53,$B128&lt;Input!$G$25),Input!$G$54,0)</f>
        <v>0</v>
      </c>
    </row>
    <row r="129" customFormat="false" ht="12.8" hidden="false" customHeight="false" outlineLevel="0" collapsed="false">
      <c r="A129" s="76" t="n">
        <v>125</v>
      </c>
      <c r="B129" s="77" t="n">
        <f aca="false">EOMONTH(Input!$C$7,A129)</f>
        <v>46721</v>
      </c>
      <c r="C129" s="76" t="n">
        <f aca="false">DATEDIF(Input!$G$23,$B129,"Y")</f>
        <v>50</v>
      </c>
      <c r="E129" s="78" t="n">
        <f aca="false">IF(AND($B129&gt;Input!$G$53,$B129&lt;Input!$G$25),Input!$G$54,0)</f>
        <v>0</v>
      </c>
    </row>
    <row r="130" customFormat="false" ht="12.8" hidden="false" customHeight="false" outlineLevel="0" collapsed="false">
      <c r="A130" s="76" t="n">
        <v>126</v>
      </c>
      <c r="B130" s="77" t="n">
        <f aca="false">EOMONTH(Input!$C$7,A130)</f>
        <v>46752</v>
      </c>
      <c r="C130" s="76" t="n">
        <f aca="false">DATEDIF(Input!$G$23,$B130,"Y")</f>
        <v>50</v>
      </c>
      <c r="E130" s="78" t="n">
        <f aca="false">IF(AND($B130&gt;Input!$G$53,$B130&lt;Input!$G$25),Input!$G$54,0)</f>
        <v>0</v>
      </c>
    </row>
    <row r="131" customFormat="false" ht="12.8" hidden="false" customHeight="false" outlineLevel="0" collapsed="false">
      <c r="A131" s="76" t="n">
        <v>127</v>
      </c>
      <c r="B131" s="77" t="n">
        <f aca="false">EOMONTH(Input!$C$7,A131)</f>
        <v>46783</v>
      </c>
      <c r="C131" s="76" t="n">
        <f aca="false">DATEDIF(Input!$G$23,$B131,"Y")</f>
        <v>50</v>
      </c>
      <c r="E131" s="78" t="n">
        <f aca="false">IF(AND($B131&gt;Input!$G$53,$B131&lt;Input!$G$25),Input!$G$54,0)</f>
        <v>0</v>
      </c>
    </row>
    <row r="132" customFormat="false" ht="12.8" hidden="false" customHeight="false" outlineLevel="0" collapsed="false">
      <c r="A132" s="76" t="n">
        <v>128</v>
      </c>
      <c r="B132" s="77" t="n">
        <f aca="false">EOMONTH(Input!$C$7,A132)</f>
        <v>46812</v>
      </c>
      <c r="C132" s="76" t="n">
        <f aca="false">DATEDIF(Input!$G$23,$B132,"Y")</f>
        <v>50</v>
      </c>
      <c r="E132" s="78" t="n">
        <f aca="false">IF(AND($B132&gt;Input!$G$53,$B132&lt;Input!$G$25),Input!$G$54,0)</f>
        <v>0</v>
      </c>
    </row>
    <row r="133" customFormat="false" ht="12.8" hidden="false" customHeight="false" outlineLevel="0" collapsed="false">
      <c r="A133" s="76" t="n">
        <v>129</v>
      </c>
      <c r="B133" s="77" t="n">
        <f aca="false">EOMONTH(Input!$C$7,A133)</f>
        <v>46843</v>
      </c>
      <c r="C133" s="76" t="n">
        <f aca="false">DATEDIF(Input!$G$23,$B133,"Y")</f>
        <v>50</v>
      </c>
      <c r="E133" s="78" t="n">
        <f aca="false">IF(AND($B133&gt;Input!$G$53,$B133&lt;Input!$G$25),Input!$G$54,0)</f>
        <v>0</v>
      </c>
    </row>
    <row r="134" customFormat="false" ht="12.8" hidden="false" customHeight="false" outlineLevel="0" collapsed="false">
      <c r="A134" s="76" t="n">
        <v>130</v>
      </c>
      <c r="B134" s="77" t="n">
        <f aca="false">EOMONTH(Input!$C$7,A134)</f>
        <v>46873</v>
      </c>
      <c r="C134" s="76" t="n">
        <f aca="false">DATEDIF(Input!$G$23,$B134,"Y")</f>
        <v>50</v>
      </c>
      <c r="E134" s="78" t="n">
        <f aca="false">IF(AND($B134&gt;Input!$G$53,$B134&lt;Input!$G$25),Input!$G$54,0)</f>
        <v>0</v>
      </c>
    </row>
    <row r="135" customFormat="false" ht="12.8" hidden="false" customHeight="false" outlineLevel="0" collapsed="false">
      <c r="A135" s="76" t="n">
        <v>131</v>
      </c>
      <c r="B135" s="77" t="n">
        <f aca="false">EOMONTH(Input!$C$7,A135)</f>
        <v>46904</v>
      </c>
      <c r="C135" s="76" t="n">
        <f aca="false">DATEDIF(Input!$G$23,$B135,"Y")</f>
        <v>51</v>
      </c>
      <c r="E135" s="78" t="n">
        <f aca="false">IF(AND($B135&gt;Input!$G$53,$B135&lt;Input!$G$25),Input!$G$54,0)</f>
        <v>0</v>
      </c>
    </row>
    <row r="136" customFormat="false" ht="12.8" hidden="false" customHeight="false" outlineLevel="0" collapsed="false">
      <c r="A136" s="76" t="n">
        <v>132</v>
      </c>
      <c r="B136" s="77" t="n">
        <f aca="false">EOMONTH(Input!$C$7,A136)</f>
        <v>46934</v>
      </c>
      <c r="C136" s="76" t="n">
        <f aca="false">DATEDIF(Input!$G$23,$B136,"Y")</f>
        <v>51</v>
      </c>
      <c r="E136" s="78" t="n">
        <f aca="false">IF(AND($B136&gt;Input!$G$53,$B136&lt;Input!$G$25),Input!$G$54,0)</f>
        <v>0</v>
      </c>
    </row>
    <row r="137" customFormat="false" ht="12.8" hidden="false" customHeight="false" outlineLevel="0" collapsed="false">
      <c r="A137" s="76" t="n">
        <v>133</v>
      </c>
      <c r="B137" s="77" t="n">
        <f aca="false">EOMONTH(Input!$C$7,A137)</f>
        <v>46965</v>
      </c>
      <c r="C137" s="76" t="n">
        <f aca="false">DATEDIF(Input!$G$23,$B137,"Y")</f>
        <v>51</v>
      </c>
      <c r="E137" s="78" t="n">
        <f aca="false">IF(AND($B137&gt;Input!$G$53,$B137&lt;Input!$G$25),Input!$G$54,0)</f>
        <v>0</v>
      </c>
    </row>
    <row r="138" customFormat="false" ht="12.8" hidden="false" customHeight="false" outlineLevel="0" collapsed="false">
      <c r="A138" s="76" t="n">
        <v>134</v>
      </c>
      <c r="B138" s="77" t="n">
        <f aca="false">EOMONTH(Input!$C$7,A138)</f>
        <v>46996</v>
      </c>
      <c r="C138" s="76" t="n">
        <f aca="false">DATEDIF(Input!$G$23,$B138,"Y")</f>
        <v>51</v>
      </c>
      <c r="E138" s="78" t="n">
        <f aca="false">IF(AND($B138&gt;Input!$G$53,$B138&lt;Input!$G$25),Input!$G$54,0)</f>
        <v>0</v>
      </c>
    </row>
    <row r="139" customFormat="false" ht="12.8" hidden="false" customHeight="false" outlineLevel="0" collapsed="false">
      <c r="A139" s="76" t="n">
        <v>135</v>
      </c>
      <c r="B139" s="77" t="n">
        <f aca="false">EOMONTH(Input!$C$7,A139)</f>
        <v>47026</v>
      </c>
      <c r="C139" s="76" t="n">
        <f aca="false">DATEDIF(Input!$G$23,$B139,"Y")</f>
        <v>51</v>
      </c>
      <c r="E139" s="78" t="n">
        <f aca="false">IF(AND($B139&gt;Input!$G$53,$B139&lt;Input!$G$25),Input!$G$54,0)</f>
        <v>0</v>
      </c>
    </row>
    <row r="140" customFormat="false" ht="12.8" hidden="false" customHeight="false" outlineLevel="0" collapsed="false">
      <c r="A140" s="76" t="n">
        <v>136</v>
      </c>
      <c r="B140" s="77" t="n">
        <f aca="false">EOMONTH(Input!$C$7,A140)</f>
        <v>47057</v>
      </c>
      <c r="C140" s="76" t="n">
        <f aca="false">DATEDIF(Input!$G$23,$B140,"Y")</f>
        <v>51</v>
      </c>
      <c r="E140" s="78" t="n">
        <f aca="false">IF(AND($B140&gt;Input!$G$53,$B140&lt;Input!$G$25),Input!$G$54,0)</f>
        <v>0</v>
      </c>
    </row>
    <row r="141" customFormat="false" ht="12.8" hidden="false" customHeight="false" outlineLevel="0" collapsed="false">
      <c r="A141" s="76" t="n">
        <v>137</v>
      </c>
      <c r="B141" s="77" t="n">
        <f aca="false">EOMONTH(Input!$C$7,A141)</f>
        <v>47087</v>
      </c>
      <c r="C141" s="76" t="n">
        <f aca="false">DATEDIF(Input!$G$23,$B141,"Y")</f>
        <v>51</v>
      </c>
      <c r="E141" s="78" t="n">
        <f aca="false">IF(AND($B141&gt;Input!$G$53,$B141&lt;Input!$G$25),Input!$G$54,0)</f>
        <v>0</v>
      </c>
    </row>
    <row r="142" customFormat="false" ht="12.8" hidden="false" customHeight="false" outlineLevel="0" collapsed="false">
      <c r="A142" s="76" t="n">
        <v>138</v>
      </c>
      <c r="B142" s="77" t="n">
        <f aca="false">EOMONTH(Input!$C$7,A142)</f>
        <v>47118</v>
      </c>
      <c r="C142" s="76" t="n">
        <f aca="false">DATEDIF(Input!$G$23,$B142,"Y")</f>
        <v>51</v>
      </c>
      <c r="E142" s="78" t="n">
        <f aca="false">IF(AND($B142&gt;Input!$G$53,$B142&lt;Input!$G$25),Input!$G$54,0)</f>
        <v>0</v>
      </c>
    </row>
    <row r="143" customFormat="false" ht="12.8" hidden="false" customHeight="false" outlineLevel="0" collapsed="false">
      <c r="A143" s="76" t="n">
        <v>139</v>
      </c>
      <c r="B143" s="77" t="n">
        <f aca="false">EOMONTH(Input!$C$7,A143)</f>
        <v>47149</v>
      </c>
      <c r="C143" s="76" t="n">
        <f aca="false">DATEDIF(Input!$G$23,$B143,"Y")</f>
        <v>51</v>
      </c>
      <c r="E143" s="78" t="n">
        <f aca="false">IF(AND($B143&gt;Input!$G$53,$B143&lt;Input!$G$25),Input!$G$54,0)</f>
        <v>0</v>
      </c>
    </row>
    <row r="144" customFormat="false" ht="12.8" hidden="false" customHeight="false" outlineLevel="0" collapsed="false">
      <c r="A144" s="76" t="n">
        <v>140</v>
      </c>
      <c r="B144" s="77" t="n">
        <f aca="false">EOMONTH(Input!$C$7,A144)</f>
        <v>47177</v>
      </c>
      <c r="C144" s="76" t="n">
        <f aca="false">DATEDIF(Input!$G$23,$B144,"Y")</f>
        <v>51</v>
      </c>
      <c r="E144" s="78" t="n">
        <f aca="false">IF(AND($B144&gt;Input!$G$53,$B144&lt;Input!$G$25),Input!$G$54,0)</f>
        <v>0</v>
      </c>
    </row>
    <row r="145" customFormat="false" ht="12.8" hidden="false" customHeight="false" outlineLevel="0" collapsed="false">
      <c r="A145" s="76" t="n">
        <v>141</v>
      </c>
      <c r="B145" s="77" t="n">
        <f aca="false">EOMONTH(Input!$C$7,A145)</f>
        <v>47208</v>
      </c>
      <c r="C145" s="76" t="n">
        <f aca="false">DATEDIF(Input!$G$23,$B145,"Y")</f>
        <v>51</v>
      </c>
      <c r="E145" s="78" t="n">
        <f aca="false">IF(AND($B145&gt;Input!$G$53,$B145&lt;Input!$G$25),Input!$G$54,0)</f>
        <v>0</v>
      </c>
    </row>
    <row r="146" customFormat="false" ht="12.8" hidden="false" customHeight="false" outlineLevel="0" collapsed="false">
      <c r="A146" s="76" t="n">
        <v>142</v>
      </c>
      <c r="B146" s="77" t="n">
        <f aca="false">EOMONTH(Input!$C$7,A146)</f>
        <v>47238</v>
      </c>
      <c r="C146" s="76" t="n">
        <f aca="false">DATEDIF(Input!$G$23,$B146,"Y")</f>
        <v>51</v>
      </c>
      <c r="E146" s="78" t="n">
        <f aca="false">IF(AND($B146&gt;Input!$G$53,$B146&lt;Input!$G$25),Input!$G$54,0)</f>
        <v>0</v>
      </c>
    </row>
    <row r="147" customFormat="false" ht="12.8" hidden="false" customHeight="false" outlineLevel="0" collapsed="false">
      <c r="A147" s="76" t="n">
        <v>143</v>
      </c>
      <c r="B147" s="77" t="n">
        <f aca="false">EOMONTH(Input!$C$7,A147)</f>
        <v>47269</v>
      </c>
      <c r="C147" s="76" t="n">
        <f aca="false">DATEDIF(Input!$G$23,$B147,"Y")</f>
        <v>52</v>
      </c>
      <c r="E147" s="78" t="n">
        <f aca="false">IF(AND($B147&gt;Input!$G$53,$B147&lt;Input!$G$25),Input!$G$54,0)</f>
        <v>0</v>
      </c>
    </row>
    <row r="148" customFormat="false" ht="12.8" hidden="false" customHeight="false" outlineLevel="0" collapsed="false">
      <c r="A148" s="76" t="n">
        <v>144</v>
      </c>
      <c r="B148" s="77" t="n">
        <f aca="false">EOMONTH(Input!$C$7,A148)</f>
        <v>47299</v>
      </c>
      <c r="C148" s="76" t="n">
        <f aca="false">DATEDIF(Input!$G$23,$B148,"Y")</f>
        <v>52</v>
      </c>
      <c r="E148" s="78" t="n">
        <f aca="false">IF(AND($B148&gt;Input!$G$53,$B148&lt;Input!$G$25),Input!$G$54,0)</f>
        <v>0</v>
      </c>
    </row>
    <row r="149" customFormat="false" ht="12.8" hidden="false" customHeight="false" outlineLevel="0" collapsed="false">
      <c r="A149" s="76" t="n">
        <v>145</v>
      </c>
      <c r="B149" s="77" t="n">
        <f aca="false">EOMONTH(Input!$C$7,A149)</f>
        <v>47330</v>
      </c>
      <c r="C149" s="76" t="n">
        <f aca="false">DATEDIF(Input!$G$23,$B149,"Y")</f>
        <v>52</v>
      </c>
      <c r="E149" s="78" t="n">
        <f aca="false">IF(AND($B149&gt;Input!$G$53,$B149&lt;Input!$G$25),Input!$G$54,0)</f>
        <v>0</v>
      </c>
    </row>
    <row r="150" customFormat="false" ht="12.8" hidden="false" customHeight="false" outlineLevel="0" collapsed="false">
      <c r="A150" s="76" t="n">
        <v>146</v>
      </c>
      <c r="B150" s="77" t="n">
        <f aca="false">EOMONTH(Input!$C$7,A150)</f>
        <v>47361</v>
      </c>
      <c r="C150" s="76" t="n">
        <f aca="false">DATEDIF(Input!$G$23,$B150,"Y")</f>
        <v>52</v>
      </c>
      <c r="E150" s="78" t="n">
        <f aca="false">IF(AND($B150&gt;Input!$G$53,$B150&lt;Input!$G$25),Input!$G$54,0)</f>
        <v>0</v>
      </c>
    </row>
    <row r="151" customFormat="false" ht="12.8" hidden="false" customHeight="false" outlineLevel="0" collapsed="false">
      <c r="A151" s="76" t="n">
        <v>147</v>
      </c>
      <c r="B151" s="77" t="n">
        <f aca="false">EOMONTH(Input!$C$7,A151)</f>
        <v>47391</v>
      </c>
      <c r="C151" s="76" t="n">
        <f aca="false">DATEDIF(Input!$G$23,$B151,"Y")</f>
        <v>52</v>
      </c>
      <c r="E151" s="78" t="n">
        <f aca="false">IF(AND($B151&gt;Input!$G$53,$B151&lt;Input!$G$25),Input!$G$54,0)</f>
        <v>0</v>
      </c>
    </row>
    <row r="152" customFormat="false" ht="12.8" hidden="false" customHeight="false" outlineLevel="0" collapsed="false">
      <c r="A152" s="76" t="n">
        <v>148</v>
      </c>
      <c r="B152" s="77" t="n">
        <f aca="false">EOMONTH(Input!$C$7,A152)</f>
        <v>47422</v>
      </c>
      <c r="C152" s="76" t="n">
        <f aca="false">DATEDIF(Input!$G$23,$B152,"Y")</f>
        <v>52</v>
      </c>
      <c r="E152" s="78" t="n">
        <f aca="false">IF(AND($B152&gt;Input!$G$53,$B152&lt;Input!$G$25),Input!$G$54,0)</f>
        <v>0</v>
      </c>
    </row>
    <row r="153" customFormat="false" ht="12.8" hidden="false" customHeight="false" outlineLevel="0" collapsed="false">
      <c r="A153" s="76" t="n">
        <v>149</v>
      </c>
      <c r="B153" s="77" t="n">
        <f aca="false">EOMONTH(Input!$C$7,A153)</f>
        <v>47452</v>
      </c>
      <c r="C153" s="76" t="n">
        <f aca="false">DATEDIF(Input!$G$23,$B153,"Y")</f>
        <v>52</v>
      </c>
      <c r="E153" s="78" t="n">
        <f aca="false">IF(AND($B153&gt;Input!$G$53,$B153&lt;Input!$G$25),Input!$G$54,0)</f>
        <v>0</v>
      </c>
    </row>
    <row r="154" customFormat="false" ht="12.8" hidden="false" customHeight="false" outlineLevel="0" collapsed="false">
      <c r="A154" s="76" t="n">
        <v>150</v>
      </c>
      <c r="B154" s="77" t="n">
        <f aca="false">EOMONTH(Input!$C$7,A154)</f>
        <v>47483</v>
      </c>
      <c r="C154" s="76" t="n">
        <f aca="false">DATEDIF(Input!$G$23,$B154,"Y")</f>
        <v>52</v>
      </c>
      <c r="E154" s="78" t="n">
        <f aca="false">IF(AND($B154&gt;Input!$G$53,$B154&lt;Input!$G$25),Input!$G$54,0)</f>
        <v>0</v>
      </c>
    </row>
    <row r="155" customFormat="false" ht="12.8" hidden="false" customHeight="false" outlineLevel="0" collapsed="false">
      <c r="A155" s="76" t="n">
        <v>151</v>
      </c>
      <c r="B155" s="77" t="n">
        <f aca="false">EOMONTH(Input!$C$7,A155)</f>
        <v>47514</v>
      </c>
      <c r="C155" s="76" t="n">
        <f aca="false">DATEDIF(Input!$G$23,$B155,"Y")</f>
        <v>52</v>
      </c>
      <c r="E155" s="78" t="n">
        <f aca="false">IF(AND($B155&gt;Input!$G$53,$B155&lt;Input!$G$25),Input!$G$54,0)</f>
        <v>0</v>
      </c>
    </row>
    <row r="156" customFormat="false" ht="12.8" hidden="false" customHeight="false" outlineLevel="0" collapsed="false">
      <c r="A156" s="76" t="n">
        <v>152</v>
      </c>
      <c r="B156" s="77" t="n">
        <f aca="false">EOMONTH(Input!$C$7,A156)</f>
        <v>47542</v>
      </c>
      <c r="C156" s="76" t="n">
        <f aca="false">DATEDIF(Input!$G$23,$B156,"Y")</f>
        <v>52</v>
      </c>
      <c r="E156" s="78" t="n">
        <f aca="false">IF(AND($B156&gt;Input!$G$53,$B156&lt;Input!$G$25),Input!$G$54,0)</f>
        <v>0</v>
      </c>
    </row>
    <row r="157" customFormat="false" ht="12.8" hidden="false" customHeight="false" outlineLevel="0" collapsed="false">
      <c r="A157" s="76" t="n">
        <v>153</v>
      </c>
      <c r="B157" s="77" t="n">
        <f aca="false">EOMONTH(Input!$C$7,A157)</f>
        <v>47573</v>
      </c>
      <c r="C157" s="76" t="n">
        <f aca="false">DATEDIF(Input!$G$23,$B157,"Y")</f>
        <v>52</v>
      </c>
      <c r="E157" s="78" t="n">
        <f aca="false">IF(AND($B157&gt;Input!$G$53,$B157&lt;Input!$G$25),Input!$G$54,0)</f>
        <v>0</v>
      </c>
    </row>
    <row r="158" customFormat="false" ht="12.8" hidden="false" customHeight="false" outlineLevel="0" collapsed="false">
      <c r="A158" s="76" t="n">
        <v>154</v>
      </c>
      <c r="B158" s="77" t="n">
        <f aca="false">EOMONTH(Input!$C$7,A158)</f>
        <v>47603</v>
      </c>
      <c r="C158" s="76" t="n">
        <f aca="false">DATEDIF(Input!$G$23,$B158,"Y")</f>
        <v>52</v>
      </c>
      <c r="E158" s="78" t="n">
        <f aca="false">IF(AND($B158&gt;Input!$G$53,$B158&lt;Input!$G$25),Input!$G$54,0)</f>
        <v>0</v>
      </c>
    </row>
    <row r="159" customFormat="false" ht="12.8" hidden="false" customHeight="false" outlineLevel="0" collapsed="false">
      <c r="A159" s="76" t="n">
        <v>155</v>
      </c>
      <c r="B159" s="77" t="n">
        <f aca="false">EOMONTH(Input!$C$7,A159)</f>
        <v>47634</v>
      </c>
      <c r="C159" s="76" t="n">
        <f aca="false">DATEDIF(Input!$G$23,$B159,"Y")</f>
        <v>53</v>
      </c>
      <c r="E159" s="78" t="n">
        <f aca="false">IF(AND($B159&gt;Input!$G$53,$B159&lt;Input!$G$25),Input!$G$54,0)</f>
        <v>0</v>
      </c>
    </row>
    <row r="160" customFormat="false" ht="12.8" hidden="false" customHeight="false" outlineLevel="0" collapsed="false">
      <c r="A160" s="76" t="n">
        <v>156</v>
      </c>
      <c r="B160" s="77" t="n">
        <f aca="false">EOMONTH(Input!$C$7,A160)</f>
        <v>47664</v>
      </c>
      <c r="C160" s="76" t="n">
        <f aca="false">DATEDIF(Input!$G$23,$B160,"Y")</f>
        <v>53</v>
      </c>
      <c r="E160" s="78" t="n">
        <f aca="false">IF(AND($B160&gt;Input!$G$53,$B160&lt;Input!$G$25),Input!$G$54,0)</f>
        <v>0</v>
      </c>
    </row>
    <row r="161" customFormat="false" ht="12.8" hidden="false" customHeight="false" outlineLevel="0" collapsed="false">
      <c r="A161" s="76" t="n">
        <v>157</v>
      </c>
      <c r="B161" s="77" t="n">
        <f aca="false">EOMONTH(Input!$C$7,A161)</f>
        <v>47695</v>
      </c>
      <c r="C161" s="76" t="n">
        <f aca="false">DATEDIF(Input!$G$23,$B161,"Y")</f>
        <v>53</v>
      </c>
      <c r="E161" s="78" t="n">
        <f aca="false">IF(AND($B161&gt;Input!$G$53,$B161&lt;Input!$G$25),Input!$G$54,0)</f>
        <v>0</v>
      </c>
    </row>
    <row r="162" customFormat="false" ht="12.8" hidden="false" customHeight="false" outlineLevel="0" collapsed="false">
      <c r="A162" s="76" t="n">
        <v>158</v>
      </c>
      <c r="B162" s="77" t="n">
        <f aca="false">EOMONTH(Input!$C$7,A162)</f>
        <v>47726</v>
      </c>
      <c r="C162" s="76" t="n">
        <f aca="false">DATEDIF(Input!$G$23,$B162,"Y")</f>
        <v>53</v>
      </c>
      <c r="E162" s="78" t="n">
        <f aca="false">IF(AND($B162&gt;Input!$G$53,$B162&lt;Input!$G$25),Input!$G$54,0)</f>
        <v>0</v>
      </c>
    </row>
    <row r="163" customFormat="false" ht="12.8" hidden="false" customHeight="false" outlineLevel="0" collapsed="false">
      <c r="A163" s="76" t="n">
        <v>159</v>
      </c>
      <c r="B163" s="77" t="n">
        <f aca="false">EOMONTH(Input!$C$7,A163)</f>
        <v>47756</v>
      </c>
      <c r="C163" s="76" t="n">
        <f aca="false">DATEDIF(Input!$G$23,$B163,"Y")</f>
        <v>53</v>
      </c>
      <c r="E163" s="78" t="n">
        <f aca="false">IF(AND($B163&gt;Input!$G$53,$B163&lt;Input!$G$25),Input!$G$54,0)</f>
        <v>0</v>
      </c>
    </row>
    <row r="164" customFormat="false" ht="12.8" hidden="false" customHeight="false" outlineLevel="0" collapsed="false">
      <c r="A164" s="76" t="n">
        <v>160</v>
      </c>
      <c r="B164" s="77" t="n">
        <f aca="false">EOMONTH(Input!$C$7,A164)</f>
        <v>47787</v>
      </c>
      <c r="C164" s="76" t="n">
        <f aca="false">DATEDIF(Input!$G$23,$B164,"Y")</f>
        <v>53</v>
      </c>
      <c r="E164" s="78" t="n">
        <f aca="false">IF(AND($B164&gt;Input!$G$53,$B164&lt;Input!$G$25),Input!$G$54,0)</f>
        <v>0</v>
      </c>
    </row>
    <row r="165" customFormat="false" ht="12.8" hidden="false" customHeight="false" outlineLevel="0" collapsed="false">
      <c r="A165" s="76" t="n">
        <v>161</v>
      </c>
      <c r="B165" s="77" t="n">
        <f aca="false">EOMONTH(Input!$C$7,A165)</f>
        <v>47817</v>
      </c>
      <c r="C165" s="76" t="n">
        <f aca="false">DATEDIF(Input!$G$23,$B165,"Y")</f>
        <v>53</v>
      </c>
      <c r="E165" s="78" t="n">
        <f aca="false">IF(AND($B165&gt;Input!$G$53,$B165&lt;Input!$G$25),Input!$G$54,0)</f>
        <v>0</v>
      </c>
    </row>
    <row r="166" customFormat="false" ht="12.8" hidden="false" customHeight="false" outlineLevel="0" collapsed="false">
      <c r="A166" s="76" t="n">
        <v>162</v>
      </c>
      <c r="B166" s="77" t="n">
        <f aca="false">EOMONTH(Input!$C$7,A166)</f>
        <v>47848</v>
      </c>
      <c r="C166" s="76" t="n">
        <f aca="false">DATEDIF(Input!$G$23,$B166,"Y")</f>
        <v>53</v>
      </c>
      <c r="E166" s="78" t="n">
        <f aca="false">IF(AND($B166&gt;Input!$G$53,$B166&lt;Input!$G$25),Input!$G$54,0)</f>
        <v>0</v>
      </c>
    </row>
    <row r="167" customFormat="false" ht="12.8" hidden="false" customHeight="false" outlineLevel="0" collapsed="false">
      <c r="A167" s="76" t="n">
        <v>163</v>
      </c>
      <c r="B167" s="77" t="n">
        <f aca="false">EOMONTH(Input!$C$7,A167)</f>
        <v>47879</v>
      </c>
      <c r="C167" s="76" t="n">
        <f aca="false">DATEDIF(Input!$G$23,$B167,"Y")</f>
        <v>53</v>
      </c>
      <c r="E167" s="78" t="n">
        <f aca="false">IF(AND($B167&gt;Input!$G$53,$B167&lt;Input!$G$25),Input!$G$54,0)</f>
        <v>0</v>
      </c>
    </row>
    <row r="168" customFormat="false" ht="12.8" hidden="false" customHeight="false" outlineLevel="0" collapsed="false">
      <c r="A168" s="76" t="n">
        <v>164</v>
      </c>
      <c r="B168" s="77" t="n">
        <f aca="false">EOMONTH(Input!$C$7,A168)</f>
        <v>47907</v>
      </c>
      <c r="C168" s="76" t="n">
        <f aca="false">DATEDIF(Input!$G$23,$B168,"Y")</f>
        <v>53</v>
      </c>
      <c r="E168" s="78" t="n">
        <f aca="false">IF(AND($B168&gt;Input!$G$53,$B168&lt;Input!$G$25),Input!$G$54,0)</f>
        <v>0</v>
      </c>
    </row>
    <row r="169" customFormat="false" ht="12.8" hidden="false" customHeight="false" outlineLevel="0" collapsed="false">
      <c r="A169" s="76" t="n">
        <v>165</v>
      </c>
      <c r="B169" s="77" t="n">
        <f aca="false">EOMONTH(Input!$C$7,A169)</f>
        <v>47938</v>
      </c>
      <c r="C169" s="76" t="n">
        <f aca="false">DATEDIF(Input!$G$23,$B169,"Y")</f>
        <v>53</v>
      </c>
      <c r="E169" s="78" t="n">
        <f aca="false">IF(AND($B169&gt;Input!$G$53,$B169&lt;Input!$G$25),Input!$G$54,0)</f>
        <v>0</v>
      </c>
    </row>
    <row r="170" customFormat="false" ht="12.8" hidden="false" customHeight="false" outlineLevel="0" collapsed="false">
      <c r="A170" s="76" t="n">
        <v>166</v>
      </c>
      <c r="B170" s="77" t="n">
        <f aca="false">EOMONTH(Input!$C$7,A170)</f>
        <v>47968</v>
      </c>
      <c r="C170" s="76" t="n">
        <f aca="false">DATEDIF(Input!$G$23,$B170,"Y")</f>
        <v>53</v>
      </c>
      <c r="E170" s="78" t="n">
        <f aca="false">IF(AND($B170&gt;Input!$G$53,$B170&lt;Input!$G$25),Input!$G$54,0)</f>
        <v>0</v>
      </c>
    </row>
    <row r="171" customFormat="false" ht="12.8" hidden="false" customHeight="false" outlineLevel="0" collapsed="false">
      <c r="A171" s="76" t="n">
        <v>167</v>
      </c>
      <c r="B171" s="77" t="n">
        <f aca="false">EOMONTH(Input!$C$7,A171)</f>
        <v>47999</v>
      </c>
      <c r="C171" s="76" t="n">
        <f aca="false">DATEDIF(Input!$G$23,$B171,"Y")</f>
        <v>54</v>
      </c>
      <c r="E171" s="78" t="n">
        <f aca="false">IF(AND($B171&gt;Input!$G$53,$B171&lt;Input!$G$25),Input!$G$54,0)</f>
        <v>0</v>
      </c>
    </row>
    <row r="172" customFormat="false" ht="12.8" hidden="false" customHeight="false" outlineLevel="0" collapsed="false">
      <c r="A172" s="76" t="n">
        <v>168</v>
      </c>
      <c r="B172" s="77" t="n">
        <f aca="false">EOMONTH(Input!$C$7,A172)</f>
        <v>48029</v>
      </c>
      <c r="C172" s="76" t="n">
        <f aca="false">DATEDIF(Input!$G$23,$B172,"Y")</f>
        <v>54</v>
      </c>
      <c r="E172" s="78" t="n">
        <f aca="false">IF(AND($B172&gt;Input!$G$53,$B172&lt;Input!$G$25),Input!$G$54,0)</f>
        <v>0</v>
      </c>
    </row>
    <row r="173" customFormat="false" ht="12.8" hidden="false" customHeight="false" outlineLevel="0" collapsed="false">
      <c r="A173" s="76" t="n">
        <v>169</v>
      </c>
      <c r="B173" s="77" t="n">
        <f aca="false">EOMONTH(Input!$C$7,A173)</f>
        <v>48060</v>
      </c>
      <c r="C173" s="76" t="n">
        <f aca="false">DATEDIF(Input!$G$23,$B173,"Y")</f>
        <v>54</v>
      </c>
      <c r="E173" s="78" t="n">
        <f aca="false">IF(AND($B173&gt;Input!$G$53,$B173&lt;Input!$G$25),Input!$G$54,0)</f>
        <v>0</v>
      </c>
    </row>
    <row r="174" customFormat="false" ht="12.8" hidden="false" customHeight="false" outlineLevel="0" collapsed="false">
      <c r="A174" s="76" t="n">
        <v>170</v>
      </c>
      <c r="B174" s="77" t="n">
        <f aca="false">EOMONTH(Input!$C$7,A174)</f>
        <v>48091</v>
      </c>
      <c r="C174" s="76" t="n">
        <f aca="false">DATEDIF(Input!$G$23,$B174,"Y")</f>
        <v>54</v>
      </c>
      <c r="E174" s="78" t="n">
        <f aca="false">IF(AND($B174&gt;Input!$G$53,$B174&lt;Input!$G$25),Input!$G$54,0)</f>
        <v>0</v>
      </c>
    </row>
    <row r="175" customFormat="false" ht="12.8" hidden="false" customHeight="false" outlineLevel="0" collapsed="false">
      <c r="A175" s="76" t="n">
        <v>171</v>
      </c>
      <c r="B175" s="77" t="n">
        <f aca="false">EOMONTH(Input!$C$7,A175)</f>
        <v>48121</v>
      </c>
      <c r="C175" s="76" t="n">
        <f aca="false">DATEDIF(Input!$G$23,$B175,"Y")</f>
        <v>54</v>
      </c>
      <c r="E175" s="78" t="n">
        <f aca="false">IF(AND($B175&gt;Input!$G$53,$B175&lt;Input!$G$25),Input!$G$54,0)</f>
        <v>0</v>
      </c>
    </row>
    <row r="176" customFormat="false" ht="12.8" hidden="false" customHeight="false" outlineLevel="0" collapsed="false">
      <c r="A176" s="76" t="n">
        <v>172</v>
      </c>
      <c r="B176" s="77" t="n">
        <f aca="false">EOMONTH(Input!$C$7,A176)</f>
        <v>48152</v>
      </c>
      <c r="C176" s="76" t="n">
        <f aca="false">DATEDIF(Input!$G$23,$B176,"Y")</f>
        <v>54</v>
      </c>
      <c r="E176" s="78" t="n">
        <f aca="false">IF(AND($B176&gt;Input!$G$53,$B176&lt;Input!$G$25),Input!$G$54,0)</f>
        <v>0</v>
      </c>
    </row>
    <row r="177" customFormat="false" ht="12.8" hidden="false" customHeight="false" outlineLevel="0" collapsed="false">
      <c r="A177" s="76" t="n">
        <v>173</v>
      </c>
      <c r="B177" s="77" t="n">
        <f aca="false">EOMONTH(Input!$C$7,A177)</f>
        <v>48182</v>
      </c>
      <c r="C177" s="76" t="n">
        <f aca="false">DATEDIF(Input!$G$23,$B177,"Y")</f>
        <v>54</v>
      </c>
      <c r="E177" s="78" t="n">
        <f aca="false">IF(AND($B177&gt;Input!$G$53,$B177&lt;Input!$G$25),Input!$G$54,0)</f>
        <v>0</v>
      </c>
    </row>
    <row r="178" customFormat="false" ht="12.8" hidden="false" customHeight="false" outlineLevel="0" collapsed="false">
      <c r="A178" s="76" t="n">
        <v>174</v>
      </c>
      <c r="B178" s="77" t="n">
        <f aca="false">EOMONTH(Input!$C$7,A178)</f>
        <v>48213</v>
      </c>
      <c r="C178" s="76" t="n">
        <f aca="false">DATEDIF(Input!$G$23,$B178,"Y")</f>
        <v>54</v>
      </c>
      <c r="E178" s="78" t="n">
        <f aca="false">IF(AND($B178&gt;Input!$G$53,$B178&lt;Input!$G$25),Input!$G$54,0)</f>
        <v>0</v>
      </c>
    </row>
    <row r="179" customFormat="false" ht="12.8" hidden="false" customHeight="false" outlineLevel="0" collapsed="false">
      <c r="A179" s="76" t="n">
        <v>175</v>
      </c>
      <c r="B179" s="77" t="n">
        <f aca="false">EOMONTH(Input!$C$7,A179)</f>
        <v>48244</v>
      </c>
      <c r="C179" s="76" t="n">
        <f aca="false">DATEDIF(Input!$G$23,$B179,"Y")</f>
        <v>54</v>
      </c>
      <c r="E179" s="78" t="n">
        <f aca="false">IF(AND($B179&gt;Input!$G$53,$B179&lt;Input!$G$25),Input!$G$54,0)</f>
        <v>0</v>
      </c>
    </row>
    <row r="180" customFormat="false" ht="12.8" hidden="false" customHeight="false" outlineLevel="0" collapsed="false">
      <c r="A180" s="76" t="n">
        <v>176</v>
      </c>
      <c r="B180" s="77" t="n">
        <f aca="false">EOMONTH(Input!$C$7,A180)</f>
        <v>48273</v>
      </c>
      <c r="C180" s="76" t="n">
        <f aca="false">DATEDIF(Input!$G$23,$B180,"Y")</f>
        <v>54</v>
      </c>
      <c r="E180" s="78" t="n">
        <f aca="false">IF(AND($B180&gt;Input!$G$53,$B180&lt;Input!$G$25),Input!$G$54,0)</f>
        <v>0</v>
      </c>
    </row>
    <row r="181" customFormat="false" ht="12.8" hidden="false" customHeight="false" outlineLevel="0" collapsed="false">
      <c r="A181" s="76" t="n">
        <v>177</v>
      </c>
      <c r="B181" s="77" t="n">
        <f aca="false">EOMONTH(Input!$C$7,A181)</f>
        <v>48304</v>
      </c>
      <c r="C181" s="76" t="n">
        <f aca="false">DATEDIF(Input!$G$23,$B181,"Y")</f>
        <v>54</v>
      </c>
      <c r="E181" s="78" t="n">
        <f aca="false">IF(AND($B181&gt;Input!$G$53,$B181&lt;Input!$G$25),Input!$G$54,0)</f>
        <v>0</v>
      </c>
    </row>
    <row r="182" customFormat="false" ht="12.8" hidden="false" customHeight="false" outlineLevel="0" collapsed="false">
      <c r="A182" s="76" t="n">
        <v>178</v>
      </c>
      <c r="B182" s="77" t="n">
        <f aca="false">EOMONTH(Input!$C$7,A182)</f>
        <v>48334</v>
      </c>
      <c r="C182" s="76" t="n">
        <f aca="false">DATEDIF(Input!$G$23,$B182,"Y")</f>
        <v>54</v>
      </c>
      <c r="E182" s="78" t="n">
        <f aca="false">IF(AND($B182&gt;Input!$G$53,$B182&lt;Input!$G$25),Input!$G$54,0)</f>
        <v>0</v>
      </c>
    </row>
    <row r="183" customFormat="false" ht="12.8" hidden="false" customHeight="false" outlineLevel="0" collapsed="false">
      <c r="A183" s="76" t="n">
        <v>179</v>
      </c>
      <c r="B183" s="77" t="n">
        <f aca="false">EOMONTH(Input!$C$7,A183)</f>
        <v>48365</v>
      </c>
      <c r="C183" s="76" t="n">
        <f aca="false">DATEDIF(Input!$G$23,$B183,"Y")</f>
        <v>55</v>
      </c>
      <c r="E183" s="78" t="n">
        <f aca="false">IF(AND($B183&gt;Input!$G$53,$B183&lt;Input!$G$25),Input!$G$54,0)</f>
        <v>0</v>
      </c>
    </row>
    <row r="184" customFormat="false" ht="12.8" hidden="false" customHeight="false" outlineLevel="0" collapsed="false">
      <c r="A184" s="76" t="n">
        <v>180</v>
      </c>
      <c r="B184" s="77" t="n">
        <f aca="false">EOMONTH(Input!$C$7,A184)</f>
        <v>48395</v>
      </c>
      <c r="C184" s="76" t="n">
        <f aca="false">DATEDIF(Input!$G$23,$B184,"Y")</f>
        <v>55</v>
      </c>
      <c r="E184" s="78" t="n">
        <f aca="false">IF(AND($B184&gt;Input!$G$53,$B184&lt;Input!$G$25),Input!$G$54,0)</f>
        <v>0</v>
      </c>
    </row>
    <row r="185" customFormat="false" ht="12.8" hidden="false" customHeight="false" outlineLevel="0" collapsed="false">
      <c r="A185" s="76" t="n">
        <v>181</v>
      </c>
      <c r="B185" s="77" t="n">
        <f aca="false">EOMONTH(Input!$C$7,A185)</f>
        <v>48426</v>
      </c>
      <c r="C185" s="76" t="n">
        <f aca="false">DATEDIF(Input!$G$23,$B185,"Y")</f>
        <v>55</v>
      </c>
      <c r="E185" s="78" t="n">
        <f aca="false">IF(AND($B185&gt;Input!$G$53,$B185&lt;Input!$G$25),Input!$G$54,0)</f>
        <v>0</v>
      </c>
    </row>
    <row r="186" customFormat="false" ht="12.8" hidden="false" customHeight="false" outlineLevel="0" collapsed="false">
      <c r="A186" s="76" t="n">
        <v>182</v>
      </c>
      <c r="B186" s="77" t="n">
        <f aca="false">EOMONTH(Input!$C$7,A186)</f>
        <v>48457</v>
      </c>
      <c r="C186" s="76" t="n">
        <f aca="false">DATEDIF(Input!$G$23,$B186,"Y")</f>
        <v>55</v>
      </c>
      <c r="E186" s="78" t="n">
        <f aca="false">IF(AND($B186&gt;Input!$G$53,$B186&lt;Input!$G$25),Input!$G$54,0)</f>
        <v>0</v>
      </c>
    </row>
    <row r="187" customFormat="false" ht="12.8" hidden="false" customHeight="false" outlineLevel="0" collapsed="false">
      <c r="A187" s="76" t="n">
        <v>183</v>
      </c>
      <c r="B187" s="77" t="n">
        <f aca="false">EOMONTH(Input!$C$7,A187)</f>
        <v>48487</v>
      </c>
      <c r="C187" s="76" t="n">
        <f aca="false">DATEDIF(Input!$G$23,$B187,"Y")</f>
        <v>55</v>
      </c>
      <c r="E187" s="78" t="n">
        <f aca="false">IF(AND($B187&gt;Input!$G$53,$B187&lt;Input!$G$25),Input!$G$54,0)</f>
        <v>0</v>
      </c>
    </row>
    <row r="188" customFormat="false" ht="12.8" hidden="false" customHeight="false" outlineLevel="0" collapsed="false">
      <c r="A188" s="76" t="n">
        <v>184</v>
      </c>
      <c r="B188" s="77" t="n">
        <f aca="false">EOMONTH(Input!$C$7,A188)</f>
        <v>48518</v>
      </c>
      <c r="C188" s="76" t="n">
        <f aca="false">DATEDIF(Input!$G$23,$B188,"Y")</f>
        <v>55</v>
      </c>
      <c r="E188" s="78" t="n">
        <f aca="false">IF(AND($B188&gt;Input!$G$53,$B188&lt;Input!$G$25),Input!$G$54,0)</f>
        <v>0</v>
      </c>
    </row>
    <row r="189" customFormat="false" ht="12.8" hidden="false" customHeight="false" outlineLevel="0" collapsed="false">
      <c r="A189" s="76" t="n">
        <v>185</v>
      </c>
      <c r="B189" s="77" t="n">
        <f aca="false">EOMONTH(Input!$C$7,A189)</f>
        <v>48548</v>
      </c>
      <c r="C189" s="76" t="n">
        <f aca="false">DATEDIF(Input!$G$23,$B189,"Y")</f>
        <v>55</v>
      </c>
      <c r="E189" s="78" t="n">
        <f aca="false">IF(AND($B189&gt;Input!$G$53,$B189&lt;Input!$G$25),Input!$G$54,0)</f>
        <v>0</v>
      </c>
    </row>
    <row r="190" customFormat="false" ht="12.8" hidden="false" customHeight="false" outlineLevel="0" collapsed="false">
      <c r="A190" s="76" t="n">
        <v>186</v>
      </c>
      <c r="B190" s="77" t="n">
        <f aca="false">EOMONTH(Input!$C$7,A190)</f>
        <v>48579</v>
      </c>
      <c r="C190" s="76" t="n">
        <f aca="false">DATEDIF(Input!$G$23,$B190,"Y")</f>
        <v>55</v>
      </c>
      <c r="E190" s="78" t="n">
        <f aca="false">IF(AND($B190&gt;Input!$G$53,$B190&lt;Input!$G$25),Input!$G$54,0)</f>
        <v>0</v>
      </c>
    </row>
    <row r="191" customFormat="false" ht="12.8" hidden="false" customHeight="false" outlineLevel="0" collapsed="false">
      <c r="A191" s="76" t="n">
        <v>187</v>
      </c>
      <c r="B191" s="77" t="n">
        <f aca="false">EOMONTH(Input!$C$7,A191)</f>
        <v>48610</v>
      </c>
      <c r="C191" s="76" t="n">
        <f aca="false">DATEDIF(Input!$G$23,$B191,"Y")</f>
        <v>55</v>
      </c>
      <c r="E191" s="78" t="n">
        <f aca="false">IF(AND($B191&gt;Input!$G$53,$B191&lt;Input!$G$25),Input!$G$54,0)</f>
        <v>0</v>
      </c>
    </row>
    <row r="192" customFormat="false" ht="12.8" hidden="false" customHeight="false" outlineLevel="0" collapsed="false">
      <c r="A192" s="76" t="n">
        <v>188</v>
      </c>
      <c r="B192" s="77" t="n">
        <f aca="false">EOMONTH(Input!$C$7,A192)</f>
        <v>48638</v>
      </c>
      <c r="C192" s="76" t="n">
        <f aca="false">DATEDIF(Input!$G$23,$B192,"Y")</f>
        <v>55</v>
      </c>
      <c r="E192" s="78" t="n">
        <f aca="false">IF(AND($B192&gt;Input!$G$53,$B192&lt;Input!$G$25),Input!$G$54,0)</f>
        <v>0</v>
      </c>
    </row>
    <row r="193" customFormat="false" ht="12.8" hidden="false" customHeight="false" outlineLevel="0" collapsed="false">
      <c r="A193" s="76" t="n">
        <v>189</v>
      </c>
      <c r="B193" s="77" t="n">
        <f aca="false">EOMONTH(Input!$C$7,A193)</f>
        <v>48669</v>
      </c>
      <c r="C193" s="76" t="n">
        <f aca="false">DATEDIF(Input!$G$23,$B193,"Y")</f>
        <v>55</v>
      </c>
      <c r="E193" s="78" t="n">
        <f aca="false">IF(AND($B193&gt;Input!$G$53,$B193&lt;Input!$G$25),Input!$G$54,0)</f>
        <v>0</v>
      </c>
    </row>
    <row r="194" customFormat="false" ht="12.8" hidden="false" customHeight="false" outlineLevel="0" collapsed="false">
      <c r="A194" s="76" t="n">
        <v>190</v>
      </c>
      <c r="B194" s="77" t="n">
        <f aca="false">EOMONTH(Input!$C$7,A194)</f>
        <v>48699</v>
      </c>
      <c r="C194" s="76" t="n">
        <f aca="false">DATEDIF(Input!$G$23,$B194,"Y")</f>
        <v>55</v>
      </c>
      <c r="E194" s="78" t="n">
        <f aca="false">IF(AND($B194&gt;Input!$G$53,$B194&lt;Input!$G$25),Input!$G$54,0)</f>
        <v>0</v>
      </c>
    </row>
    <row r="195" customFormat="false" ht="12.8" hidden="false" customHeight="false" outlineLevel="0" collapsed="false">
      <c r="A195" s="76" t="n">
        <v>191</v>
      </c>
      <c r="B195" s="77" t="n">
        <f aca="false">EOMONTH(Input!$C$7,A195)</f>
        <v>48730</v>
      </c>
      <c r="C195" s="76" t="n">
        <f aca="false">DATEDIF(Input!$G$23,$B195,"Y")</f>
        <v>56</v>
      </c>
      <c r="E195" s="78" t="n">
        <f aca="false">IF(AND($B195&gt;Input!$G$53,$B195&lt;Input!$G$25),Input!$G$54,0)</f>
        <v>0</v>
      </c>
    </row>
    <row r="196" customFormat="false" ht="12.8" hidden="false" customHeight="false" outlineLevel="0" collapsed="false">
      <c r="A196" s="76" t="n">
        <v>192</v>
      </c>
      <c r="B196" s="77" t="n">
        <f aca="false">EOMONTH(Input!$C$7,A196)</f>
        <v>48760</v>
      </c>
      <c r="C196" s="76" t="n">
        <f aca="false">DATEDIF(Input!$G$23,$B196,"Y")</f>
        <v>56</v>
      </c>
      <c r="E196" s="78" t="n">
        <f aca="false">IF(AND($B196&gt;Input!$G$53,$B196&lt;Input!$G$25),Input!$G$54,0)</f>
        <v>0</v>
      </c>
    </row>
    <row r="197" customFormat="false" ht="12.8" hidden="false" customHeight="false" outlineLevel="0" collapsed="false">
      <c r="A197" s="76" t="n">
        <v>193</v>
      </c>
      <c r="B197" s="77" t="n">
        <f aca="false">EOMONTH(Input!$C$7,A197)</f>
        <v>48791</v>
      </c>
      <c r="C197" s="76" t="n">
        <f aca="false">DATEDIF(Input!$G$23,$B197,"Y")</f>
        <v>56</v>
      </c>
      <c r="E197" s="78" t="n">
        <f aca="false">IF(AND($B197&gt;Input!$G$53,$B197&lt;Input!$G$25),Input!$G$54,0)</f>
        <v>0</v>
      </c>
    </row>
    <row r="198" customFormat="false" ht="12.8" hidden="false" customHeight="false" outlineLevel="0" collapsed="false">
      <c r="A198" s="76" t="n">
        <v>194</v>
      </c>
      <c r="B198" s="77" t="n">
        <f aca="false">EOMONTH(Input!$C$7,A198)</f>
        <v>48822</v>
      </c>
      <c r="C198" s="76" t="n">
        <f aca="false">DATEDIF(Input!$G$23,$B198,"Y")</f>
        <v>56</v>
      </c>
      <c r="E198" s="78" t="n">
        <f aca="false">IF(AND($B198&gt;Input!$G$53,$B198&lt;Input!$G$25),Input!$G$54,0)</f>
        <v>0</v>
      </c>
    </row>
    <row r="199" customFormat="false" ht="12.8" hidden="false" customHeight="false" outlineLevel="0" collapsed="false">
      <c r="A199" s="76" t="n">
        <v>195</v>
      </c>
      <c r="B199" s="77" t="n">
        <f aca="false">EOMONTH(Input!$C$7,A199)</f>
        <v>48852</v>
      </c>
      <c r="C199" s="76" t="n">
        <f aca="false">DATEDIF(Input!$G$23,$B199,"Y")</f>
        <v>56</v>
      </c>
      <c r="E199" s="78" t="n">
        <f aca="false">IF(AND($B199&gt;Input!$G$53,$B199&lt;Input!$G$25),Input!$G$54,0)</f>
        <v>0</v>
      </c>
    </row>
    <row r="200" customFormat="false" ht="12.8" hidden="false" customHeight="false" outlineLevel="0" collapsed="false">
      <c r="A200" s="76" t="n">
        <v>196</v>
      </c>
      <c r="B200" s="77" t="n">
        <f aca="false">EOMONTH(Input!$C$7,A200)</f>
        <v>48883</v>
      </c>
      <c r="C200" s="76" t="n">
        <f aca="false">DATEDIF(Input!$G$23,$B200,"Y")</f>
        <v>56</v>
      </c>
      <c r="E200" s="78" t="n">
        <f aca="false">IF(AND($B200&gt;Input!$G$53,$B200&lt;Input!$G$25),Input!$G$54,0)</f>
        <v>0</v>
      </c>
    </row>
    <row r="201" customFormat="false" ht="12.8" hidden="false" customHeight="false" outlineLevel="0" collapsed="false">
      <c r="A201" s="76" t="n">
        <v>197</v>
      </c>
      <c r="B201" s="77" t="n">
        <f aca="false">EOMONTH(Input!$C$7,A201)</f>
        <v>48913</v>
      </c>
      <c r="C201" s="76" t="n">
        <f aca="false">DATEDIF(Input!$G$23,$B201,"Y")</f>
        <v>56</v>
      </c>
      <c r="E201" s="78" t="n">
        <f aca="false">IF(AND($B201&gt;Input!$G$53,$B201&lt;Input!$G$25),Input!$G$54,0)</f>
        <v>0</v>
      </c>
    </row>
    <row r="202" customFormat="false" ht="12.8" hidden="false" customHeight="false" outlineLevel="0" collapsed="false">
      <c r="A202" s="76" t="n">
        <v>198</v>
      </c>
      <c r="B202" s="77" t="n">
        <f aca="false">EOMONTH(Input!$C$7,A202)</f>
        <v>48944</v>
      </c>
      <c r="C202" s="76" t="n">
        <f aca="false">DATEDIF(Input!$G$23,$B202,"Y")</f>
        <v>56</v>
      </c>
      <c r="E202" s="78" t="n">
        <f aca="false">IF(AND($B202&gt;Input!$G$53,$B202&lt;Input!$G$25),Input!$G$54,0)</f>
        <v>0</v>
      </c>
    </row>
    <row r="203" customFormat="false" ht="12.8" hidden="false" customHeight="false" outlineLevel="0" collapsed="false">
      <c r="A203" s="76" t="n">
        <v>199</v>
      </c>
      <c r="B203" s="77" t="n">
        <f aca="false">EOMONTH(Input!$C$7,A203)</f>
        <v>48975</v>
      </c>
      <c r="C203" s="76" t="n">
        <f aca="false">DATEDIF(Input!$G$23,$B203,"Y")</f>
        <v>56</v>
      </c>
      <c r="E203" s="78" t="n">
        <f aca="false">IF(AND($B203&gt;Input!$G$53,$B203&lt;Input!$G$25),Input!$G$54,0)</f>
        <v>0</v>
      </c>
    </row>
    <row r="204" customFormat="false" ht="12.8" hidden="false" customHeight="false" outlineLevel="0" collapsed="false">
      <c r="A204" s="76" t="n">
        <v>200</v>
      </c>
      <c r="B204" s="77" t="n">
        <f aca="false">EOMONTH(Input!$C$7,A204)</f>
        <v>49003</v>
      </c>
      <c r="C204" s="76" t="n">
        <f aca="false">DATEDIF(Input!$G$23,$B204,"Y")</f>
        <v>56</v>
      </c>
      <c r="E204" s="78" t="n">
        <f aca="false">IF(AND($B204&gt;Input!$G$53,$B204&lt;Input!$G$25),Input!$G$54,0)</f>
        <v>0</v>
      </c>
    </row>
    <row r="205" customFormat="false" ht="12.8" hidden="false" customHeight="false" outlineLevel="0" collapsed="false">
      <c r="A205" s="76" t="n">
        <v>201</v>
      </c>
      <c r="B205" s="77" t="n">
        <f aca="false">EOMONTH(Input!$C$7,A205)</f>
        <v>49034</v>
      </c>
      <c r="C205" s="76" t="n">
        <f aca="false">DATEDIF(Input!$G$23,$B205,"Y")</f>
        <v>56</v>
      </c>
      <c r="E205" s="78" t="n">
        <f aca="false">IF(AND($B205&gt;Input!$G$53,$B205&lt;Input!$G$25),Input!$G$54,0)</f>
        <v>0</v>
      </c>
    </row>
    <row r="206" customFormat="false" ht="12.8" hidden="false" customHeight="false" outlineLevel="0" collapsed="false">
      <c r="A206" s="76" t="n">
        <v>202</v>
      </c>
      <c r="B206" s="77" t="n">
        <f aca="false">EOMONTH(Input!$C$7,A206)</f>
        <v>49064</v>
      </c>
      <c r="C206" s="76" t="n">
        <f aca="false">DATEDIF(Input!$G$23,$B206,"Y")</f>
        <v>56</v>
      </c>
      <c r="E206" s="78" t="n">
        <f aca="false">IF(AND($B206&gt;Input!$G$53,$B206&lt;Input!$G$25),Input!$G$54,0)</f>
        <v>0</v>
      </c>
    </row>
    <row r="207" customFormat="false" ht="12.8" hidden="false" customHeight="false" outlineLevel="0" collapsed="false">
      <c r="A207" s="76" t="n">
        <v>203</v>
      </c>
      <c r="B207" s="77" t="n">
        <f aca="false">EOMONTH(Input!$C$7,A207)</f>
        <v>49095</v>
      </c>
      <c r="C207" s="76" t="n">
        <f aca="false">DATEDIF(Input!$G$23,$B207,"Y")</f>
        <v>57</v>
      </c>
      <c r="E207" s="78" t="n">
        <f aca="false">IF(AND($B207&gt;Input!$G$53,$B207&lt;Input!$G$25),Input!$G$54,0)</f>
        <v>0</v>
      </c>
    </row>
    <row r="208" customFormat="false" ht="12.8" hidden="false" customHeight="false" outlineLevel="0" collapsed="false">
      <c r="A208" s="76" t="n">
        <v>204</v>
      </c>
      <c r="B208" s="77" t="n">
        <f aca="false">EOMONTH(Input!$C$7,A208)</f>
        <v>49125</v>
      </c>
      <c r="C208" s="76" t="n">
        <f aca="false">DATEDIF(Input!$G$23,$B208,"Y")</f>
        <v>57</v>
      </c>
      <c r="E208" s="78" t="n">
        <f aca="false">IF(AND($B208&gt;Input!$G$53,$B208&lt;Input!$G$25),Input!$G$54,0)</f>
        <v>0</v>
      </c>
    </row>
    <row r="209" customFormat="false" ht="12.8" hidden="false" customHeight="false" outlineLevel="0" collapsed="false">
      <c r="A209" s="76" t="n">
        <v>205</v>
      </c>
      <c r="B209" s="77" t="n">
        <f aca="false">EOMONTH(Input!$C$7,A209)</f>
        <v>49156</v>
      </c>
      <c r="C209" s="76" t="n">
        <f aca="false">DATEDIF(Input!$G$23,$B209,"Y")</f>
        <v>57</v>
      </c>
      <c r="E209" s="78" t="n">
        <f aca="false">IF(AND($B209&gt;Input!$G$53,$B209&lt;Input!$G$25),Input!$G$54,0)</f>
        <v>0</v>
      </c>
    </row>
    <row r="210" customFormat="false" ht="12.8" hidden="false" customHeight="false" outlineLevel="0" collapsed="false">
      <c r="A210" s="76" t="n">
        <v>206</v>
      </c>
      <c r="B210" s="77" t="n">
        <f aca="false">EOMONTH(Input!$C$7,A210)</f>
        <v>49187</v>
      </c>
      <c r="C210" s="76" t="n">
        <f aca="false">DATEDIF(Input!$G$23,$B210,"Y")</f>
        <v>57</v>
      </c>
      <c r="E210" s="78" t="n">
        <f aca="false">IF(AND($B210&gt;Input!$G$53,$B210&lt;Input!$G$25),Input!$G$54,0)</f>
        <v>0</v>
      </c>
    </row>
    <row r="211" customFormat="false" ht="12.8" hidden="false" customHeight="false" outlineLevel="0" collapsed="false">
      <c r="A211" s="76" t="n">
        <v>207</v>
      </c>
      <c r="B211" s="77" t="n">
        <f aca="false">EOMONTH(Input!$C$7,A211)</f>
        <v>49217</v>
      </c>
      <c r="C211" s="76" t="n">
        <f aca="false">DATEDIF(Input!$G$23,$B211,"Y")</f>
        <v>57</v>
      </c>
      <c r="E211" s="78" t="n">
        <f aca="false">IF(AND($B211&gt;Input!$G$53,$B211&lt;Input!$G$25),Input!$G$54,0)</f>
        <v>0</v>
      </c>
    </row>
    <row r="212" customFormat="false" ht="12.8" hidden="false" customHeight="false" outlineLevel="0" collapsed="false">
      <c r="A212" s="76" t="n">
        <v>208</v>
      </c>
      <c r="B212" s="77" t="n">
        <f aca="false">EOMONTH(Input!$C$7,A212)</f>
        <v>49248</v>
      </c>
      <c r="C212" s="76" t="n">
        <f aca="false">DATEDIF(Input!$G$23,$B212,"Y")</f>
        <v>57</v>
      </c>
      <c r="E212" s="78" t="n">
        <f aca="false">IF(AND($B212&gt;Input!$G$53,$B212&lt;Input!$G$25),Input!$G$54,0)</f>
        <v>0</v>
      </c>
    </row>
    <row r="213" customFormat="false" ht="12.8" hidden="false" customHeight="false" outlineLevel="0" collapsed="false">
      <c r="A213" s="76" t="n">
        <v>209</v>
      </c>
      <c r="B213" s="77" t="n">
        <f aca="false">EOMONTH(Input!$C$7,A213)</f>
        <v>49278</v>
      </c>
      <c r="C213" s="76" t="n">
        <f aca="false">DATEDIF(Input!$G$23,$B213,"Y")</f>
        <v>57</v>
      </c>
      <c r="E213" s="78" t="n">
        <f aca="false">IF(AND($B213&gt;Input!$G$53,$B213&lt;Input!$G$25),Input!$G$54,0)</f>
        <v>0</v>
      </c>
    </row>
    <row r="214" customFormat="false" ht="12.8" hidden="false" customHeight="false" outlineLevel="0" collapsed="false">
      <c r="A214" s="76" t="n">
        <v>210</v>
      </c>
      <c r="B214" s="77" t="n">
        <f aca="false">EOMONTH(Input!$C$7,A214)</f>
        <v>49309</v>
      </c>
      <c r="C214" s="76" t="n">
        <f aca="false">DATEDIF(Input!$G$23,$B214,"Y")</f>
        <v>57</v>
      </c>
      <c r="E214" s="78" t="n">
        <f aca="false">IF(AND($B214&gt;Input!$G$53,$B214&lt;Input!$G$25),Input!$G$54,0)</f>
        <v>0</v>
      </c>
    </row>
    <row r="215" customFormat="false" ht="12.8" hidden="false" customHeight="false" outlineLevel="0" collapsed="false">
      <c r="A215" s="76" t="n">
        <v>211</v>
      </c>
      <c r="B215" s="77" t="n">
        <f aca="false">EOMONTH(Input!$C$7,A215)</f>
        <v>49340</v>
      </c>
      <c r="C215" s="76" t="n">
        <f aca="false">DATEDIF(Input!$G$23,$B215,"Y")</f>
        <v>57</v>
      </c>
      <c r="E215" s="78" t="n">
        <f aca="false">IF(AND($B215&gt;Input!$G$53,$B215&lt;Input!$G$25),Input!$G$54,0)</f>
        <v>0</v>
      </c>
    </row>
    <row r="216" customFormat="false" ht="12.8" hidden="false" customHeight="false" outlineLevel="0" collapsed="false">
      <c r="A216" s="76" t="n">
        <v>212</v>
      </c>
      <c r="B216" s="77" t="n">
        <f aca="false">EOMONTH(Input!$C$7,A216)</f>
        <v>49368</v>
      </c>
      <c r="C216" s="76" t="n">
        <f aca="false">DATEDIF(Input!$G$23,$B216,"Y")</f>
        <v>57</v>
      </c>
      <c r="E216" s="78" t="n">
        <f aca="false">IF(AND($B216&gt;Input!$G$53,$B216&lt;Input!$G$25),Input!$G$54,0)</f>
        <v>0</v>
      </c>
    </row>
    <row r="217" customFormat="false" ht="12.8" hidden="false" customHeight="false" outlineLevel="0" collapsed="false">
      <c r="A217" s="76" t="n">
        <v>213</v>
      </c>
      <c r="B217" s="77" t="n">
        <f aca="false">EOMONTH(Input!$C$7,A217)</f>
        <v>49399</v>
      </c>
      <c r="C217" s="76" t="n">
        <f aca="false">DATEDIF(Input!$G$23,$B217,"Y")</f>
        <v>57</v>
      </c>
      <c r="E217" s="78" t="n">
        <f aca="false">IF(AND($B217&gt;Input!$G$53,$B217&lt;Input!$G$25),Input!$G$54,0)</f>
        <v>0</v>
      </c>
    </row>
    <row r="218" customFormat="false" ht="12.8" hidden="false" customHeight="false" outlineLevel="0" collapsed="false">
      <c r="A218" s="76" t="n">
        <v>214</v>
      </c>
      <c r="B218" s="77" t="n">
        <f aca="false">EOMONTH(Input!$C$7,A218)</f>
        <v>49429</v>
      </c>
      <c r="C218" s="76" t="n">
        <f aca="false">DATEDIF(Input!$G$23,$B218,"Y")</f>
        <v>57</v>
      </c>
      <c r="E218" s="78" t="n">
        <f aca="false">IF(AND($B218&gt;Input!$G$53,$B218&lt;Input!$G$25),Input!$G$54,0)</f>
        <v>0</v>
      </c>
    </row>
    <row r="219" customFormat="false" ht="12.8" hidden="false" customHeight="false" outlineLevel="0" collapsed="false">
      <c r="A219" s="76" t="n">
        <v>215</v>
      </c>
      <c r="B219" s="77" t="n">
        <f aca="false">EOMONTH(Input!$C$7,A219)</f>
        <v>49460</v>
      </c>
      <c r="C219" s="76" t="n">
        <f aca="false">DATEDIF(Input!$G$23,$B219,"Y")</f>
        <v>58</v>
      </c>
      <c r="E219" s="78" t="n">
        <f aca="false">IF(AND($B219&gt;Input!$G$53,$B219&lt;Input!$G$25),Input!$G$54,0)</f>
        <v>0</v>
      </c>
    </row>
    <row r="220" customFormat="false" ht="12.8" hidden="false" customHeight="false" outlineLevel="0" collapsed="false">
      <c r="A220" s="76" t="n">
        <v>216</v>
      </c>
      <c r="B220" s="77" t="n">
        <f aca="false">EOMONTH(Input!$C$7,A220)</f>
        <v>49490</v>
      </c>
      <c r="C220" s="76" t="n">
        <f aca="false">DATEDIF(Input!$G$23,$B220,"Y")</f>
        <v>58</v>
      </c>
      <c r="E220" s="78" t="n">
        <f aca="false">IF(AND($B220&gt;Input!$G$53,$B220&lt;Input!$G$25),Input!$G$54,0)</f>
        <v>0</v>
      </c>
    </row>
    <row r="221" customFormat="false" ht="12.8" hidden="false" customHeight="false" outlineLevel="0" collapsed="false">
      <c r="A221" s="76" t="n">
        <v>217</v>
      </c>
      <c r="B221" s="77" t="n">
        <f aca="false">EOMONTH(Input!$C$7,A221)</f>
        <v>49521</v>
      </c>
      <c r="C221" s="76" t="n">
        <f aca="false">DATEDIF(Input!$G$23,$B221,"Y")</f>
        <v>58</v>
      </c>
      <c r="E221" s="78" t="n">
        <f aca="false">IF(AND($B221&gt;Input!$G$53,$B221&lt;Input!$G$25),Input!$G$54,0)</f>
        <v>0</v>
      </c>
    </row>
    <row r="222" customFormat="false" ht="12.8" hidden="false" customHeight="false" outlineLevel="0" collapsed="false">
      <c r="A222" s="76" t="n">
        <v>218</v>
      </c>
      <c r="B222" s="77" t="n">
        <f aca="false">EOMONTH(Input!$C$7,A222)</f>
        <v>49552</v>
      </c>
      <c r="C222" s="76" t="n">
        <f aca="false">DATEDIF(Input!$G$23,$B222,"Y")</f>
        <v>58</v>
      </c>
      <c r="E222" s="78" t="n">
        <f aca="false">IF(AND($B222&gt;Input!$G$53,$B222&lt;Input!$G$25),Input!$G$54,0)</f>
        <v>0</v>
      </c>
    </row>
    <row r="223" customFormat="false" ht="12.8" hidden="false" customHeight="false" outlineLevel="0" collapsed="false">
      <c r="A223" s="76" t="n">
        <v>219</v>
      </c>
      <c r="B223" s="77" t="n">
        <f aca="false">EOMONTH(Input!$C$7,A223)</f>
        <v>49582</v>
      </c>
      <c r="C223" s="76" t="n">
        <f aca="false">DATEDIF(Input!$G$23,$B223,"Y")</f>
        <v>58</v>
      </c>
      <c r="E223" s="78" t="n">
        <f aca="false">IF(AND($B223&gt;Input!$G$53,$B223&lt;Input!$G$25),Input!$G$54,0)</f>
        <v>0</v>
      </c>
    </row>
    <row r="224" customFormat="false" ht="12.8" hidden="false" customHeight="false" outlineLevel="0" collapsed="false">
      <c r="A224" s="76" t="n">
        <v>220</v>
      </c>
      <c r="B224" s="77" t="n">
        <f aca="false">EOMONTH(Input!$C$7,A224)</f>
        <v>49613</v>
      </c>
      <c r="C224" s="76" t="n">
        <f aca="false">DATEDIF(Input!$G$23,$B224,"Y")</f>
        <v>58</v>
      </c>
      <c r="E224" s="78" t="n">
        <f aca="false">IF(AND($B224&gt;Input!$G$53,$B224&lt;Input!$G$25),Input!$G$54,0)</f>
        <v>0</v>
      </c>
    </row>
    <row r="225" customFormat="false" ht="12.8" hidden="false" customHeight="false" outlineLevel="0" collapsed="false">
      <c r="A225" s="76" t="n">
        <v>221</v>
      </c>
      <c r="B225" s="77" t="n">
        <f aca="false">EOMONTH(Input!$C$7,A225)</f>
        <v>49643</v>
      </c>
      <c r="C225" s="76" t="n">
        <f aca="false">DATEDIF(Input!$G$23,$B225,"Y")</f>
        <v>58</v>
      </c>
      <c r="E225" s="78" t="n">
        <f aca="false">IF(AND($B225&gt;Input!$G$53,$B225&lt;Input!$G$25),Input!$G$54,0)</f>
        <v>0</v>
      </c>
    </row>
    <row r="226" customFormat="false" ht="12.8" hidden="false" customHeight="false" outlineLevel="0" collapsed="false">
      <c r="A226" s="76" t="n">
        <v>222</v>
      </c>
      <c r="B226" s="77" t="n">
        <f aca="false">EOMONTH(Input!$C$7,A226)</f>
        <v>49674</v>
      </c>
      <c r="C226" s="76" t="n">
        <f aca="false">DATEDIF(Input!$G$23,$B226,"Y")</f>
        <v>58</v>
      </c>
      <c r="E226" s="78" t="n">
        <f aca="false">IF(AND($B226&gt;Input!$G$53,$B226&lt;Input!$G$25),Input!$G$54,0)</f>
        <v>0</v>
      </c>
    </row>
    <row r="227" customFormat="false" ht="12.8" hidden="false" customHeight="false" outlineLevel="0" collapsed="false">
      <c r="A227" s="76" t="n">
        <v>223</v>
      </c>
      <c r="B227" s="77" t="n">
        <f aca="false">EOMONTH(Input!$C$7,A227)</f>
        <v>49705</v>
      </c>
      <c r="C227" s="76" t="n">
        <f aca="false">DATEDIF(Input!$G$23,$B227,"Y")</f>
        <v>58</v>
      </c>
      <c r="E227" s="78" t="n">
        <f aca="false">IF(AND($B227&gt;Input!$G$53,$B227&lt;Input!$G$25),Input!$G$54,0)</f>
        <v>0</v>
      </c>
    </row>
    <row r="228" customFormat="false" ht="12.8" hidden="false" customHeight="false" outlineLevel="0" collapsed="false">
      <c r="A228" s="76" t="n">
        <v>224</v>
      </c>
      <c r="B228" s="77" t="n">
        <f aca="false">EOMONTH(Input!$C$7,A228)</f>
        <v>49734</v>
      </c>
      <c r="C228" s="76" t="n">
        <f aca="false">DATEDIF(Input!$G$23,$B228,"Y")</f>
        <v>58</v>
      </c>
      <c r="E228" s="78" t="n">
        <f aca="false">IF(AND($B228&gt;Input!$G$53,$B228&lt;Input!$G$25),Input!$G$54,0)</f>
        <v>0</v>
      </c>
    </row>
    <row r="229" customFormat="false" ht="12.8" hidden="false" customHeight="false" outlineLevel="0" collapsed="false">
      <c r="A229" s="76" t="n">
        <v>225</v>
      </c>
      <c r="B229" s="77" t="n">
        <f aca="false">EOMONTH(Input!$C$7,A229)</f>
        <v>49765</v>
      </c>
      <c r="C229" s="76" t="n">
        <f aca="false">DATEDIF(Input!$G$23,$B229,"Y")</f>
        <v>58</v>
      </c>
      <c r="E229" s="78" t="n">
        <f aca="false">IF(AND($B229&gt;Input!$G$53,$B229&lt;Input!$G$25),Input!$G$54,0)</f>
        <v>0</v>
      </c>
    </row>
    <row r="230" customFormat="false" ht="12.8" hidden="false" customHeight="false" outlineLevel="0" collapsed="false">
      <c r="A230" s="76" t="n">
        <v>226</v>
      </c>
      <c r="B230" s="77" t="n">
        <f aca="false">EOMONTH(Input!$C$7,A230)</f>
        <v>49795</v>
      </c>
      <c r="C230" s="76" t="n">
        <f aca="false">DATEDIF(Input!$G$23,$B230,"Y")</f>
        <v>58</v>
      </c>
      <c r="E230" s="78" t="n">
        <f aca="false">IF(AND($B230&gt;Input!$G$53,$B230&lt;Input!$G$25),Input!$G$54,0)</f>
        <v>0</v>
      </c>
    </row>
    <row r="231" customFormat="false" ht="12.8" hidden="false" customHeight="false" outlineLevel="0" collapsed="false">
      <c r="A231" s="76" t="n">
        <v>227</v>
      </c>
      <c r="B231" s="77" t="n">
        <f aca="false">EOMONTH(Input!$C$7,A231)</f>
        <v>49826</v>
      </c>
      <c r="C231" s="76" t="n">
        <f aca="false">DATEDIF(Input!$G$23,$B231,"Y")</f>
        <v>59</v>
      </c>
      <c r="E231" s="78" t="n">
        <f aca="false">IF(AND($B231&gt;Input!$G$53,$B231&lt;Input!$G$25),Input!$G$54,0)</f>
        <v>0</v>
      </c>
    </row>
    <row r="232" customFormat="false" ht="12.8" hidden="false" customHeight="false" outlineLevel="0" collapsed="false">
      <c r="A232" s="76" t="n">
        <v>228</v>
      </c>
      <c r="B232" s="77" t="n">
        <f aca="false">EOMONTH(Input!$C$7,A232)</f>
        <v>49856</v>
      </c>
      <c r="C232" s="76" t="n">
        <f aca="false">DATEDIF(Input!$G$23,$B232,"Y")</f>
        <v>59</v>
      </c>
      <c r="E232" s="78" t="n">
        <f aca="false">IF(AND($B232&gt;Input!$G$53,$B232&lt;Input!$G$25),Input!$G$54,0)</f>
        <v>0</v>
      </c>
    </row>
    <row r="233" customFormat="false" ht="12.8" hidden="false" customHeight="false" outlineLevel="0" collapsed="false">
      <c r="A233" s="76" t="n">
        <v>229</v>
      </c>
      <c r="B233" s="77" t="n">
        <f aca="false">EOMONTH(Input!$C$7,A233)</f>
        <v>49887</v>
      </c>
      <c r="C233" s="76" t="n">
        <f aca="false">DATEDIF(Input!$G$23,$B233,"Y")</f>
        <v>59</v>
      </c>
      <c r="E233" s="78" t="n">
        <f aca="false">IF(AND($B233&gt;Input!$G$53,$B233&lt;Input!$G$25),Input!$G$54,0)</f>
        <v>0</v>
      </c>
    </row>
    <row r="234" customFormat="false" ht="12.8" hidden="false" customHeight="false" outlineLevel="0" collapsed="false">
      <c r="A234" s="76" t="n">
        <v>230</v>
      </c>
      <c r="B234" s="77" t="n">
        <f aca="false">EOMONTH(Input!$C$7,A234)</f>
        <v>49918</v>
      </c>
      <c r="C234" s="76" t="n">
        <f aca="false">DATEDIF(Input!$G$23,$B234,"Y")</f>
        <v>59</v>
      </c>
      <c r="E234" s="78" t="n">
        <f aca="false">IF(AND($B234&gt;Input!$G$53,$B234&lt;Input!$G$25),Input!$G$54,0)</f>
        <v>0</v>
      </c>
    </row>
    <row r="235" customFormat="false" ht="12.8" hidden="false" customHeight="false" outlineLevel="0" collapsed="false">
      <c r="A235" s="76" t="n">
        <v>231</v>
      </c>
      <c r="B235" s="77" t="n">
        <f aca="false">EOMONTH(Input!$C$7,A235)</f>
        <v>49948</v>
      </c>
      <c r="C235" s="76" t="n">
        <f aca="false">DATEDIF(Input!$G$23,$B235,"Y")</f>
        <v>59</v>
      </c>
      <c r="E235" s="78" t="n">
        <f aca="false">IF(AND($B235&gt;Input!$G$53,$B235&lt;Input!$G$25),Input!$G$54,0)</f>
        <v>0</v>
      </c>
    </row>
    <row r="236" customFormat="false" ht="12.8" hidden="false" customHeight="false" outlineLevel="0" collapsed="false">
      <c r="A236" s="76" t="n">
        <v>232</v>
      </c>
      <c r="B236" s="77" t="n">
        <f aca="false">EOMONTH(Input!$C$7,A236)</f>
        <v>49979</v>
      </c>
      <c r="C236" s="76" t="n">
        <f aca="false">DATEDIF(Input!$G$23,$B236,"Y")</f>
        <v>59</v>
      </c>
      <c r="E236" s="78" t="n">
        <f aca="false">IF(AND($B236&gt;Input!$G$53,$B236&lt;Input!$G$25),Input!$G$54,0)</f>
        <v>0</v>
      </c>
    </row>
    <row r="237" customFormat="false" ht="12.8" hidden="false" customHeight="false" outlineLevel="0" collapsed="false">
      <c r="A237" s="76" t="n">
        <v>233</v>
      </c>
      <c r="B237" s="77" t="n">
        <f aca="false">EOMONTH(Input!$C$7,A237)</f>
        <v>50009</v>
      </c>
      <c r="C237" s="76" t="n">
        <f aca="false">DATEDIF(Input!$G$23,$B237,"Y")</f>
        <v>59</v>
      </c>
      <c r="E237" s="78" t="n">
        <f aca="false">IF(AND($B237&gt;Input!$G$53,$B237&lt;Input!$G$25),Input!$G$54,0)</f>
        <v>0</v>
      </c>
    </row>
    <row r="238" customFormat="false" ht="12.8" hidden="false" customHeight="false" outlineLevel="0" collapsed="false">
      <c r="A238" s="76" t="n">
        <v>234</v>
      </c>
      <c r="B238" s="77" t="n">
        <f aca="false">EOMONTH(Input!$C$7,A238)</f>
        <v>50040</v>
      </c>
      <c r="C238" s="76" t="n">
        <f aca="false">DATEDIF(Input!$G$23,$B238,"Y")</f>
        <v>59</v>
      </c>
      <c r="E238" s="78" t="n">
        <f aca="false">IF(AND($B238&gt;Input!$G$53,$B238&lt;Input!$G$25),Input!$G$54,0)</f>
        <v>0</v>
      </c>
    </row>
    <row r="239" customFormat="false" ht="12.8" hidden="false" customHeight="false" outlineLevel="0" collapsed="false">
      <c r="A239" s="76" t="n">
        <v>235</v>
      </c>
      <c r="B239" s="77" t="n">
        <f aca="false">EOMONTH(Input!$C$7,A239)</f>
        <v>50071</v>
      </c>
      <c r="C239" s="76" t="n">
        <f aca="false">DATEDIF(Input!$G$23,$B239,"Y")</f>
        <v>59</v>
      </c>
      <c r="E239" s="78" t="n">
        <f aca="false">IF(AND($B239&gt;Input!$G$53,$B239&lt;Input!$G$25),Input!$G$54,0)</f>
        <v>0</v>
      </c>
    </row>
    <row r="240" customFormat="false" ht="12.8" hidden="false" customHeight="false" outlineLevel="0" collapsed="false">
      <c r="A240" s="76" t="n">
        <v>236</v>
      </c>
      <c r="B240" s="77" t="n">
        <f aca="false">EOMONTH(Input!$C$7,A240)</f>
        <v>50099</v>
      </c>
      <c r="C240" s="76" t="n">
        <f aca="false">DATEDIF(Input!$G$23,$B240,"Y")</f>
        <v>59</v>
      </c>
      <c r="E240" s="78" t="n">
        <f aca="false">IF(AND($B240&gt;Input!$G$53,$B240&lt;Input!$G$25),Input!$G$54,0)</f>
        <v>0</v>
      </c>
    </row>
    <row r="241" customFormat="false" ht="12.8" hidden="false" customHeight="false" outlineLevel="0" collapsed="false">
      <c r="A241" s="76" t="n">
        <v>237</v>
      </c>
      <c r="B241" s="77" t="n">
        <f aca="false">EOMONTH(Input!$C$7,A241)</f>
        <v>50130</v>
      </c>
      <c r="C241" s="76" t="n">
        <f aca="false">DATEDIF(Input!$G$23,$B241,"Y")</f>
        <v>59</v>
      </c>
      <c r="E241" s="78" t="n">
        <f aca="false">IF(AND($B241&gt;Input!$G$53,$B241&lt;Input!$G$25),Input!$G$54,0)</f>
        <v>0</v>
      </c>
    </row>
    <row r="242" customFormat="false" ht="12.8" hidden="false" customHeight="false" outlineLevel="0" collapsed="false">
      <c r="A242" s="76" t="n">
        <v>238</v>
      </c>
      <c r="B242" s="77" t="n">
        <f aca="false">EOMONTH(Input!$C$7,A242)</f>
        <v>50160</v>
      </c>
      <c r="C242" s="76" t="n">
        <f aca="false">DATEDIF(Input!$G$23,$B242,"Y")</f>
        <v>59</v>
      </c>
      <c r="E242" s="78" t="n">
        <f aca="false">IF(AND($B242&gt;Input!$G$53,$B242&lt;Input!$G$25),Input!$G$54,0)</f>
        <v>0</v>
      </c>
    </row>
    <row r="243" customFormat="false" ht="12.8" hidden="false" customHeight="false" outlineLevel="0" collapsed="false">
      <c r="A243" s="76" t="n">
        <v>239</v>
      </c>
      <c r="B243" s="77" t="n">
        <f aca="false">EOMONTH(Input!$C$7,A243)</f>
        <v>50191</v>
      </c>
      <c r="C243" s="76" t="n">
        <f aca="false">DATEDIF(Input!$G$23,$B243,"Y")</f>
        <v>60</v>
      </c>
      <c r="E243" s="78" t="n">
        <f aca="false">IF(AND($B243&gt;Input!$G$53,$B243&lt;Input!$G$25),Input!$G$54,0)</f>
        <v>0</v>
      </c>
    </row>
    <row r="244" customFormat="false" ht="12.8" hidden="false" customHeight="false" outlineLevel="0" collapsed="false">
      <c r="A244" s="76" t="n">
        <v>240</v>
      </c>
      <c r="B244" s="77" t="n">
        <f aca="false">EOMONTH(Input!$C$7,A244)</f>
        <v>50221</v>
      </c>
      <c r="C244" s="76" t="n">
        <f aca="false">DATEDIF(Input!$G$23,$B244,"Y")</f>
        <v>60</v>
      </c>
      <c r="E244" s="78" t="n">
        <f aca="false">IF(AND($B244&gt;Input!$G$53,$B244&lt;Input!$G$25),Input!$G$54,0)</f>
        <v>0</v>
      </c>
    </row>
    <row r="245" customFormat="false" ht="12.8" hidden="false" customHeight="false" outlineLevel="0" collapsed="false">
      <c r="A245" s="76" t="n">
        <v>241</v>
      </c>
      <c r="B245" s="77" t="n">
        <f aca="false">EOMONTH(Input!$C$7,A245)</f>
        <v>50252</v>
      </c>
      <c r="C245" s="76" t="n">
        <f aca="false">DATEDIF(Input!$G$23,$B245,"Y")</f>
        <v>60</v>
      </c>
      <c r="E245" s="78" t="n">
        <f aca="false">IF(AND($B245&gt;Input!$G$53,$B245&lt;Input!$G$25),Input!$G$54,0)</f>
        <v>0</v>
      </c>
    </row>
    <row r="246" customFormat="false" ht="12.8" hidden="false" customHeight="false" outlineLevel="0" collapsed="false">
      <c r="A246" s="76" t="n">
        <v>242</v>
      </c>
      <c r="B246" s="77" t="n">
        <f aca="false">EOMONTH(Input!$C$7,A246)</f>
        <v>50283</v>
      </c>
      <c r="C246" s="76" t="n">
        <f aca="false">DATEDIF(Input!$G$23,$B246,"Y")</f>
        <v>60</v>
      </c>
      <c r="E246" s="78" t="n">
        <f aca="false">IF(AND($B246&gt;Input!$G$53,$B246&lt;Input!$G$25),Input!$G$54,0)</f>
        <v>0</v>
      </c>
    </row>
    <row r="247" customFormat="false" ht="12.8" hidden="false" customHeight="false" outlineLevel="0" collapsed="false">
      <c r="A247" s="76" t="n">
        <v>243</v>
      </c>
      <c r="B247" s="77" t="n">
        <f aca="false">EOMONTH(Input!$C$7,A247)</f>
        <v>50313</v>
      </c>
      <c r="C247" s="76" t="n">
        <f aca="false">DATEDIF(Input!$G$23,$B247,"Y")</f>
        <v>60</v>
      </c>
      <c r="E247" s="78" t="n">
        <f aca="false">IF(AND($B247&gt;Input!$G$53,$B247&lt;Input!$G$25),Input!$G$54,0)</f>
        <v>0</v>
      </c>
    </row>
    <row r="248" customFormat="false" ht="12.8" hidden="false" customHeight="false" outlineLevel="0" collapsed="false">
      <c r="A248" s="76" t="n">
        <v>244</v>
      </c>
      <c r="B248" s="77" t="n">
        <f aca="false">EOMONTH(Input!$C$7,A248)</f>
        <v>50344</v>
      </c>
      <c r="C248" s="76" t="n">
        <f aca="false">DATEDIF(Input!$G$23,$B248,"Y")</f>
        <v>60</v>
      </c>
      <c r="E248" s="78" t="n">
        <f aca="false">IF(AND($B248&gt;Input!$G$53,$B248&lt;Input!$G$25),Input!$G$54,0)</f>
        <v>0</v>
      </c>
    </row>
    <row r="249" customFormat="false" ht="12.8" hidden="false" customHeight="false" outlineLevel="0" collapsed="false">
      <c r="A249" s="76" t="n">
        <v>245</v>
      </c>
      <c r="B249" s="77" t="n">
        <f aca="false">EOMONTH(Input!$C$7,A249)</f>
        <v>50374</v>
      </c>
      <c r="C249" s="76" t="n">
        <f aca="false">DATEDIF(Input!$G$23,$B249,"Y")</f>
        <v>60</v>
      </c>
      <c r="E249" s="78" t="n">
        <f aca="false">IF(AND($B249&gt;Input!$G$53,$B249&lt;Input!$G$25),Input!$G$54,0)</f>
        <v>0</v>
      </c>
    </row>
    <row r="250" customFormat="false" ht="12.8" hidden="false" customHeight="false" outlineLevel="0" collapsed="false">
      <c r="A250" s="76" t="n">
        <v>246</v>
      </c>
      <c r="B250" s="77" t="n">
        <f aca="false">EOMONTH(Input!$C$7,A250)</f>
        <v>50405</v>
      </c>
      <c r="C250" s="76" t="n">
        <f aca="false">DATEDIF(Input!$G$23,$B250,"Y")</f>
        <v>60</v>
      </c>
      <c r="E250" s="78" t="n">
        <f aca="false">IF(AND($B250&gt;Input!$G$53,$B250&lt;Input!$G$25),Input!$G$54,0)</f>
        <v>0</v>
      </c>
    </row>
    <row r="251" customFormat="false" ht="12.8" hidden="false" customHeight="false" outlineLevel="0" collapsed="false">
      <c r="A251" s="76" t="n">
        <v>247</v>
      </c>
      <c r="B251" s="77" t="n">
        <f aca="false">EOMONTH(Input!$C$7,A251)</f>
        <v>50436</v>
      </c>
      <c r="C251" s="76" t="n">
        <f aca="false">DATEDIF(Input!$G$23,$B251,"Y")</f>
        <v>60</v>
      </c>
      <c r="E251" s="78" t="n">
        <f aca="false">IF(AND($B251&gt;Input!$G$53,$B251&lt;Input!$G$25),Input!$G$54,0)</f>
        <v>0</v>
      </c>
    </row>
    <row r="252" customFormat="false" ht="12.8" hidden="false" customHeight="false" outlineLevel="0" collapsed="false">
      <c r="A252" s="76" t="n">
        <v>248</v>
      </c>
      <c r="B252" s="77" t="n">
        <f aca="false">EOMONTH(Input!$C$7,A252)</f>
        <v>50464</v>
      </c>
      <c r="C252" s="76" t="n">
        <f aca="false">DATEDIF(Input!$G$23,$B252,"Y")</f>
        <v>60</v>
      </c>
      <c r="E252" s="78" t="n">
        <f aca="false">IF(AND($B252&gt;Input!$G$53,$B252&lt;Input!$G$25),Input!$G$54,0)</f>
        <v>0</v>
      </c>
    </row>
    <row r="253" customFormat="false" ht="12.8" hidden="false" customHeight="false" outlineLevel="0" collapsed="false">
      <c r="A253" s="76" t="n">
        <v>249</v>
      </c>
      <c r="B253" s="77" t="n">
        <f aca="false">EOMONTH(Input!$C$7,A253)</f>
        <v>50495</v>
      </c>
      <c r="C253" s="76" t="n">
        <f aca="false">DATEDIF(Input!$G$23,$B253,"Y")</f>
        <v>60</v>
      </c>
      <c r="E253" s="78" t="n">
        <f aca="false">IF(AND($B253&gt;Input!$G$53,$B253&lt;Input!$G$25),Input!$G$54,0)</f>
        <v>0</v>
      </c>
    </row>
    <row r="254" customFormat="false" ht="12.8" hidden="false" customHeight="false" outlineLevel="0" collapsed="false">
      <c r="A254" s="76" t="n">
        <v>250</v>
      </c>
      <c r="B254" s="77" t="n">
        <f aca="false">EOMONTH(Input!$C$7,A254)</f>
        <v>50525</v>
      </c>
      <c r="C254" s="76" t="n">
        <f aca="false">DATEDIF(Input!$G$23,$B254,"Y")</f>
        <v>60</v>
      </c>
      <c r="E254" s="78" t="n">
        <f aca="false">IF(AND($B254&gt;Input!$G$53,$B254&lt;Input!$G$25),Input!$G$54,0)</f>
        <v>0</v>
      </c>
    </row>
    <row r="255" customFormat="false" ht="12.8" hidden="false" customHeight="false" outlineLevel="0" collapsed="false">
      <c r="A255" s="76" t="n">
        <v>251</v>
      </c>
      <c r="B255" s="77" t="n">
        <f aca="false">EOMONTH(Input!$C$7,A255)</f>
        <v>50556</v>
      </c>
      <c r="C255" s="76" t="n">
        <f aca="false">DATEDIF(Input!$G$23,$B255,"Y")</f>
        <v>61</v>
      </c>
      <c r="E255" s="78" t="n">
        <f aca="false">IF(AND($B255&gt;Input!$G$53,$B255&lt;Input!$G$25),Input!$G$54,0)</f>
        <v>0</v>
      </c>
    </row>
    <row r="256" customFormat="false" ht="12.8" hidden="false" customHeight="false" outlineLevel="0" collapsed="false">
      <c r="A256" s="76" t="n">
        <v>252</v>
      </c>
      <c r="B256" s="77" t="n">
        <f aca="false">EOMONTH(Input!$C$7,A256)</f>
        <v>50586</v>
      </c>
      <c r="C256" s="76" t="n">
        <f aca="false">DATEDIF(Input!$G$23,$B256,"Y")</f>
        <v>61</v>
      </c>
      <c r="E256" s="78" t="n">
        <f aca="false">IF(AND($B256&gt;Input!$G$53,$B256&lt;Input!$G$25),Input!$G$54,0)</f>
        <v>0</v>
      </c>
    </row>
    <row r="257" customFormat="false" ht="12.8" hidden="false" customHeight="false" outlineLevel="0" collapsed="false">
      <c r="A257" s="76" t="n">
        <v>253</v>
      </c>
      <c r="B257" s="77" t="n">
        <f aca="false">EOMONTH(Input!$C$7,A257)</f>
        <v>50617</v>
      </c>
      <c r="C257" s="76" t="n">
        <f aca="false">DATEDIF(Input!$G$23,$B257,"Y")</f>
        <v>61</v>
      </c>
      <c r="E257" s="78" t="n">
        <f aca="false">IF(AND($B257&gt;Input!$G$53,$B257&lt;Input!$G$25),Input!$G$54,0)</f>
        <v>0</v>
      </c>
    </row>
    <row r="258" customFormat="false" ht="12.8" hidden="false" customHeight="false" outlineLevel="0" collapsed="false">
      <c r="A258" s="76" t="n">
        <v>254</v>
      </c>
      <c r="B258" s="77" t="n">
        <f aca="false">EOMONTH(Input!$C$7,A258)</f>
        <v>50648</v>
      </c>
      <c r="C258" s="76" t="n">
        <f aca="false">DATEDIF(Input!$G$23,$B258,"Y")</f>
        <v>61</v>
      </c>
      <c r="E258" s="78" t="n">
        <f aca="false">IF(AND($B258&gt;Input!$G$53,$B258&lt;Input!$G$25),Input!$G$54,0)</f>
        <v>0</v>
      </c>
    </row>
    <row r="259" customFormat="false" ht="12.8" hidden="false" customHeight="false" outlineLevel="0" collapsed="false">
      <c r="A259" s="76" t="n">
        <v>255</v>
      </c>
      <c r="B259" s="77" t="n">
        <f aca="false">EOMONTH(Input!$C$7,A259)</f>
        <v>50678</v>
      </c>
      <c r="C259" s="76" t="n">
        <f aca="false">DATEDIF(Input!$G$23,$B259,"Y")</f>
        <v>61</v>
      </c>
      <c r="E259" s="78" t="n">
        <f aca="false">IF(AND($B259&gt;Input!$G$53,$B259&lt;Input!$G$25),Input!$G$54,0)</f>
        <v>0</v>
      </c>
    </row>
    <row r="260" customFormat="false" ht="12.8" hidden="false" customHeight="false" outlineLevel="0" collapsed="false">
      <c r="A260" s="76" t="n">
        <v>256</v>
      </c>
      <c r="B260" s="77" t="n">
        <f aca="false">EOMONTH(Input!$C$7,A260)</f>
        <v>50709</v>
      </c>
      <c r="C260" s="76" t="n">
        <f aca="false">DATEDIF(Input!$G$23,$B260,"Y")</f>
        <v>61</v>
      </c>
      <c r="E260" s="78" t="n">
        <f aca="false">IF(AND($B260&gt;Input!$G$53,$B260&lt;Input!$G$25),Input!$G$54,0)</f>
        <v>0</v>
      </c>
    </row>
    <row r="261" customFormat="false" ht="12.8" hidden="false" customHeight="false" outlineLevel="0" collapsed="false">
      <c r="A261" s="76" t="n">
        <v>257</v>
      </c>
      <c r="B261" s="77" t="n">
        <f aca="false">EOMONTH(Input!$C$7,A261)</f>
        <v>50739</v>
      </c>
      <c r="C261" s="76" t="n">
        <f aca="false">DATEDIF(Input!$G$23,$B261,"Y")</f>
        <v>61</v>
      </c>
      <c r="E261" s="78" t="n">
        <f aca="false">IF(AND($B261&gt;Input!$G$53,$B261&lt;Input!$G$25),Input!$G$54,0)</f>
        <v>0</v>
      </c>
    </row>
    <row r="262" customFormat="false" ht="12.8" hidden="false" customHeight="false" outlineLevel="0" collapsed="false">
      <c r="A262" s="76" t="n">
        <v>258</v>
      </c>
      <c r="B262" s="77" t="n">
        <f aca="false">EOMONTH(Input!$C$7,A262)</f>
        <v>50770</v>
      </c>
      <c r="C262" s="76" t="n">
        <f aca="false">DATEDIF(Input!$G$23,$B262,"Y")</f>
        <v>61</v>
      </c>
      <c r="E262" s="78" t="n">
        <f aca="false">IF(AND($B262&gt;Input!$G$53,$B262&lt;Input!$G$25),Input!$G$54,0)</f>
        <v>0</v>
      </c>
    </row>
    <row r="263" customFormat="false" ht="12.8" hidden="false" customHeight="false" outlineLevel="0" collapsed="false">
      <c r="A263" s="76" t="n">
        <v>259</v>
      </c>
      <c r="B263" s="77" t="n">
        <f aca="false">EOMONTH(Input!$C$7,A263)</f>
        <v>50801</v>
      </c>
      <c r="C263" s="76" t="n">
        <f aca="false">DATEDIF(Input!$G$23,$B263,"Y")</f>
        <v>61</v>
      </c>
      <c r="E263" s="78" t="n">
        <f aca="false">IF(AND($B263&gt;Input!$G$53,$B263&lt;Input!$G$25),Input!$G$54,0)</f>
        <v>0</v>
      </c>
    </row>
    <row r="264" customFormat="false" ht="12.8" hidden="false" customHeight="false" outlineLevel="0" collapsed="false">
      <c r="A264" s="76" t="n">
        <v>260</v>
      </c>
      <c r="B264" s="77" t="n">
        <f aca="false">EOMONTH(Input!$C$7,A264)</f>
        <v>50829</v>
      </c>
      <c r="C264" s="76" t="n">
        <f aca="false">DATEDIF(Input!$G$23,$B264,"Y")</f>
        <v>61</v>
      </c>
      <c r="E264" s="78" t="n">
        <f aca="false">IF(AND($B264&gt;Input!$G$53,$B264&lt;Input!$G$25),Input!$G$54,0)</f>
        <v>0</v>
      </c>
    </row>
    <row r="265" customFormat="false" ht="12.8" hidden="false" customHeight="false" outlineLevel="0" collapsed="false">
      <c r="A265" s="76" t="n">
        <v>261</v>
      </c>
      <c r="B265" s="77" t="n">
        <f aca="false">EOMONTH(Input!$C$7,A265)</f>
        <v>50860</v>
      </c>
      <c r="C265" s="76" t="n">
        <f aca="false">DATEDIF(Input!$G$23,$B265,"Y")</f>
        <v>61</v>
      </c>
      <c r="E265" s="78" t="n">
        <f aca="false">IF(AND($B265&gt;Input!$G$53,$B265&lt;Input!$G$25),Input!$G$54,0)</f>
        <v>0</v>
      </c>
    </row>
    <row r="266" customFormat="false" ht="12.8" hidden="false" customHeight="false" outlineLevel="0" collapsed="false">
      <c r="A266" s="76" t="n">
        <v>262</v>
      </c>
      <c r="B266" s="77" t="n">
        <f aca="false">EOMONTH(Input!$C$7,A266)</f>
        <v>50890</v>
      </c>
      <c r="C266" s="76" t="n">
        <f aca="false">DATEDIF(Input!$G$23,$B266,"Y")</f>
        <v>61</v>
      </c>
      <c r="E266" s="78" t="n">
        <f aca="false">IF(AND($B266&gt;Input!$G$53,$B266&lt;Input!$G$25),Input!$G$54,0)</f>
        <v>0</v>
      </c>
    </row>
    <row r="267" customFormat="false" ht="12.8" hidden="false" customHeight="false" outlineLevel="0" collapsed="false">
      <c r="A267" s="76" t="n">
        <v>263</v>
      </c>
      <c r="B267" s="77" t="n">
        <f aca="false">EOMONTH(Input!$C$7,A267)</f>
        <v>50921</v>
      </c>
      <c r="C267" s="76" t="n">
        <f aca="false">DATEDIF(Input!$G$23,$B267,"Y")</f>
        <v>62</v>
      </c>
      <c r="E267" s="78" t="n">
        <f aca="false">IF(AND($B267&gt;Input!$G$53,$B267&lt;Input!$G$25),Input!$G$54,0)</f>
        <v>0</v>
      </c>
    </row>
    <row r="268" customFormat="false" ht="12.8" hidden="false" customHeight="false" outlineLevel="0" collapsed="false">
      <c r="A268" s="76" t="n">
        <v>264</v>
      </c>
      <c r="B268" s="77" t="n">
        <f aca="false">EOMONTH(Input!$C$7,A268)</f>
        <v>50951</v>
      </c>
      <c r="C268" s="76" t="n">
        <f aca="false">DATEDIF(Input!$G$23,$B268,"Y")</f>
        <v>62</v>
      </c>
      <c r="E268" s="78" t="n">
        <f aca="false">IF(AND($B268&gt;Input!$G$53,$B268&lt;Input!$G$25),Input!$G$54,0)</f>
        <v>0</v>
      </c>
    </row>
    <row r="269" customFormat="false" ht="12.8" hidden="false" customHeight="false" outlineLevel="0" collapsed="false">
      <c r="A269" s="76" t="n">
        <v>265</v>
      </c>
      <c r="B269" s="77" t="n">
        <f aca="false">EOMONTH(Input!$C$7,A269)</f>
        <v>50982</v>
      </c>
      <c r="C269" s="76" t="n">
        <f aca="false">DATEDIF(Input!$G$23,$B269,"Y")</f>
        <v>62</v>
      </c>
      <c r="E269" s="78" t="n">
        <f aca="false">IF(AND($B269&gt;Input!$G$53,$B269&lt;Input!$G$25),Input!$G$54,0)</f>
        <v>0</v>
      </c>
    </row>
    <row r="270" customFormat="false" ht="12.8" hidden="false" customHeight="false" outlineLevel="0" collapsed="false">
      <c r="A270" s="76" t="n">
        <v>266</v>
      </c>
      <c r="B270" s="77" t="n">
        <f aca="false">EOMONTH(Input!$C$7,A270)</f>
        <v>51013</v>
      </c>
      <c r="C270" s="76" t="n">
        <f aca="false">DATEDIF(Input!$G$23,$B270,"Y")</f>
        <v>62</v>
      </c>
      <c r="E270" s="78" t="n">
        <f aca="false">IF(AND($B270&gt;Input!$G$53,$B270&lt;Input!$G$25),Input!$G$54,0)</f>
        <v>0</v>
      </c>
    </row>
    <row r="271" customFormat="false" ht="12.8" hidden="false" customHeight="false" outlineLevel="0" collapsed="false">
      <c r="A271" s="76" t="n">
        <v>267</v>
      </c>
      <c r="B271" s="77" t="n">
        <f aca="false">EOMONTH(Input!$C$7,A271)</f>
        <v>51043</v>
      </c>
      <c r="C271" s="76" t="n">
        <f aca="false">DATEDIF(Input!$G$23,$B271,"Y")</f>
        <v>62</v>
      </c>
      <c r="E271" s="78" t="n">
        <f aca="false">IF(AND($B271&gt;Input!$G$53,$B271&lt;Input!$G$25),Input!$G$54,0)</f>
        <v>0</v>
      </c>
    </row>
    <row r="272" customFormat="false" ht="12.8" hidden="false" customHeight="false" outlineLevel="0" collapsed="false">
      <c r="A272" s="76" t="n">
        <v>268</v>
      </c>
      <c r="B272" s="77" t="n">
        <f aca="false">EOMONTH(Input!$C$7,A272)</f>
        <v>51074</v>
      </c>
      <c r="C272" s="76" t="n">
        <f aca="false">DATEDIF(Input!$G$23,$B272,"Y")</f>
        <v>62</v>
      </c>
      <c r="E272" s="78" t="n">
        <f aca="false">IF(AND($B272&gt;Input!$G$53,$B272&lt;Input!$G$25),Input!$G$54,0)</f>
        <v>0</v>
      </c>
    </row>
    <row r="273" customFormat="false" ht="12.8" hidden="false" customHeight="false" outlineLevel="0" collapsed="false">
      <c r="A273" s="76" t="n">
        <v>269</v>
      </c>
      <c r="B273" s="77" t="n">
        <f aca="false">EOMONTH(Input!$C$7,A273)</f>
        <v>51104</v>
      </c>
      <c r="C273" s="76" t="n">
        <f aca="false">DATEDIF(Input!$G$23,$B273,"Y")</f>
        <v>62</v>
      </c>
      <c r="E273" s="78" t="n">
        <f aca="false">IF(AND($B273&gt;Input!$G$53,$B273&lt;Input!$G$25),Input!$G$54,0)</f>
        <v>0</v>
      </c>
    </row>
    <row r="274" customFormat="false" ht="12.8" hidden="false" customHeight="false" outlineLevel="0" collapsed="false">
      <c r="A274" s="76" t="n">
        <v>270</v>
      </c>
      <c r="B274" s="77" t="n">
        <f aca="false">EOMONTH(Input!$C$7,A274)</f>
        <v>51135</v>
      </c>
      <c r="C274" s="76" t="n">
        <f aca="false">DATEDIF(Input!$G$23,$B274,"Y")</f>
        <v>62</v>
      </c>
      <c r="E274" s="78" t="n">
        <f aca="false">IF(AND($B274&gt;Input!$G$53,$B274&lt;Input!$G$25),Input!$G$54,0)</f>
        <v>0</v>
      </c>
    </row>
    <row r="275" customFormat="false" ht="12.8" hidden="false" customHeight="false" outlineLevel="0" collapsed="false">
      <c r="A275" s="76" t="n">
        <v>271</v>
      </c>
      <c r="B275" s="77" t="n">
        <f aca="false">EOMONTH(Input!$C$7,A275)</f>
        <v>51166</v>
      </c>
      <c r="C275" s="76" t="n">
        <f aca="false">DATEDIF(Input!$G$23,$B275,"Y")</f>
        <v>62</v>
      </c>
      <c r="E275" s="78" t="n">
        <f aca="false">IF(AND($B275&gt;Input!$G$53,$B275&lt;Input!$G$25),Input!$G$54,0)</f>
        <v>0</v>
      </c>
    </row>
    <row r="276" customFormat="false" ht="12.8" hidden="false" customHeight="false" outlineLevel="0" collapsed="false">
      <c r="A276" s="76" t="n">
        <v>272</v>
      </c>
      <c r="B276" s="77" t="n">
        <f aca="false">EOMONTH(Input!$C$7,A276)</f>
        <v>51195</v>
      </c>
      <c r="C276" s="76" t="n">
        <f aca="false">DATEDIF(Input!$G$23,$B276,"Y")</f>
        <v>62</v>
      </c>
      <c r="E276" s="78" t="n">
        <f aca="false">IF(AND($B276&gt;Input!$G$53,$B276&lt;Input!$G$25),Input!$G$54,0)</f>
        <v>0</v>
      </c>
    </row>
    <row r="277" customFormat="false" ht="12.8" hidden="false" customHeight="false" outlineLevel="0" collapsed="false">
      <c r="A277" s="76" t="n">
        <v>273</v>
      </c>
      <c r="B277" s="77" t="n">
        <f aca="false">EOMONTH(Input!$C$7,A277)</f>
        <v>51226</v>
      </c>
      <c r="C277" s="76" t="n">
        <f aca="false">DATEDIF(Input!$G$23,$B277,"Y")</f>
        <v>62</v>
      </c>
      <c r="E277" s="78" t="n">
        <f aca="false">IF(AND($B277&gt;Input!$G$53,$B277&lt;Input!$G$25),Input!$G$54,0)</f>
        <v>0</v>
      </c>
    </row>
    <row r="278" customFormat="false" ht="12.8" hidden="false" customHeight="false" outlineLevel="0" collapsed="false">
      <c r="A278" s="76" t="n">
        <v>274</v>
      </c>
      <c r="B278" s="77" t="n">
        <f aca="false">EOMONTH(Input!$C$7,A278)</f>
        <v>51256</v>
      </c>
      <c r="C278" s="76" t="n">
        <f aca="false">DATEDIF(Input!$G$23,$B278,"Y")</f>
        <v>62</v>
      </c>
      <c r="E278" s="78" t="n">
        <f aca="false">IF(AND($B278&gt;Input!$G$53,$B278&lt;Input!$G$25),Input!$G$54,0)</f>
        <v>0</v>
      </c>
    </row>
    <row r="279" customFormat="false" ht="12.8" hidden="false" customHeight="false" outlineLevel="0" collapsed="false">
      <c r="A279" s="76" t="n">
        <v>275</v>
      </c>
      <c r="B279" s="77" t="n">
        <f aca="false">EOMONTH(Input!$C$7,A279)</f>
        <v>51287</v>
      </c>
      <c r="C279" s="76" t="n">
        <f aca="false">DATEDIF(Input!$G$23,$B279,"Y")</f>
        <v>63</v>
      </c>
      <c r="E279" s="78" t="n">
        <f aca="false">IF(AND($B279&gt;Input!$G$53,$B279&lt;Input!$G$25),Input!$G$54,0)</f>
        <v>0</v>
      </c>
    </row>
    <row r="280" customFormat="false" ht="12.8" hidden="false" customHeight="false" outlineLevel="0" collapsed="false">
      <c r="A280" s="76" t="n">
        <v>276</v>
      </c>
      <c r="B280" s="77" t="n">
        <f aca="false">EOMONTH(Input!$C$7,A280)</f>
        <v>51317</v>
      </c>
      <c r="C280" s="76" t="n">
        <f aca="false">DATEDIF(Input!$G$23,$B280,"Y")</f>
        <v>63</v>
      </c>
      <c r="E280" s="78" t="n">
        <f aca="false">IF(AND($B280&gt;Input!$G$53,$B280&lt;Input!$G$25),Input!$G$54,0)</f>
        <v>0</v>
      </c>
    </row>
    <row r="281" customFormat="false" ht="12.8" hidden="false" customHeight="false" outlineLevel="0" collapsed="false">
      <c r="A281" s="76" t="n">
        <v>277</v>
      </c>
      <c r="B281" s="77" t="n">
        <f aca="false">EOMONTH(Input!$C$7,A281)</f>
        <v>51348</v>
      </c>
      <c r="C281" s="76" t="n">
        <f aca="false">DATEDIF(Input!$G$23,$B281,"Y")</f>
        <v>63</v>
      </c>
      <c r="E281" s="78" t="n">
        <f aca="false">IF(AND($B281&gt;Input!$G$53,$B281&lt;Input!$G$25),Input!$G$54,0)</f>
        <v>0</v>
      </c>
    </row>
    <row r="282" customFormat="false" ht="12.8" hidden="false" customHeight="false" outlineLevel="0" collapsed="false">
      <c r="A282" s="76" t="n">
        <v>278</v>
      </c>
      <c r="B282" s="77" t="n">
        <f aca="false">EOMONTH(Input!$C$7,A282)</f>
        <v>51379</v>
      </c>
      <c r="C282" s="76" t="n">
        <f aca="false">DATEDIF(Input!$G$23,$B282,"Y")</f>
        <v>63</v>
      </c>
      <c r="E282" s="78" t="n">
        <f aca="false">IF(AND($B282&gt;Input!$G$53,$B282&lt;Input!$G$25),Input!$G$54,0)</f>
        <v>0</v>
      </c>
    </row>
    <row r="283" customFormat="false" ht="12.8" hidden="false" customHeight="false" outlineLevel="0" collapsed="false">
      <c r="A283" s="76" t="n">
        <v>279</v>
      </c>
      <c r="B283" s="77" t="n">
        <f aca="false">EOMONTH(Input!$C$7,A283)</f>
        <v>51409</v>
      </c>
      <c r="C283" s="76" t="n">
        <f aca="false">DATEDIF(Input!$G$23,$B283,"Y")</f>
        <v>63</v>
      </c>
      <c r="E283" s="78" t="n">
        <f aca="false">IF(AND($B283&gt;Input!$G$53,$B283&lt;Input!$G$25),Input!$G$54,0)</f>
        <v>0</v>
      </c>
    </row>
    <row r="284" customFormat="false" ht="12.8" hidden="false" customHeight="false" outlineLevel="0" collapsed="false">
      <c r="A284" s="76" t="n">
        <v>280</v>
      </c>
      <c r="B284" s="77" t="n">
        <f aca="false">EOMONTH(Input!$C$7,A284)</f>
        <v>51440</v>
      </c>
      <c r="C284" s="76" t="n">
        <f aca="false">DATEDIF(Input!$G$23,$B284,"Y")</f>
        <v>63</v>
      </c>
      <c r="E284" s="78" t="n">
        <f aca="false">IF(AND($B284&gt;Input!$G$53,$B284&lt;Input!$G$25),Input!$G$54,0)</f>
        <v>0</v>
      </c>
    </row>
    <row r="285" customFormat="false" ht="12.8" hidden="false" customHeight="false" outlineLevel="0" collapsed="false">
      <c r="A285" s="76" t="n">
        <v>281</v>
      </c>
      <c r="B285" s="77" t="n">
        <f aca="false">EOMONTH(Input!$C$7,A285)</f>
        <v>51470</v>
      </c>
      <c r="C285" s="76" t="n">
        <f aca="false">DATEDIF(Input!$G$23,$B285,"Y")</f>
        <v>63</v>
      </c>
      <c r="E285" s="78" t="n">
        <f aca="false">IF(AND($B285&gt;Input!$G$53,$B285&lt;Input!$G$25),Input!$G$54,0)</f>
        <v>0</v>
      </c>
    </row>
    <row r="286" customFormat="false" ht="12.8" hidden="false" customHeight="false" outlineLevel="0" collapsed="false">
      <c r="A286" s="76" t="n">
        <v>282</v>
      </c>
      <c r="B286" s="77" t="n">
        <f aca="false">EOMONTH(Input!$C$7,A286)</f>
        <v>51501</v>
      </c>
      <c r="C286" s="76" t="n">
        <f aca="false">DATEDIF(Input!$G$23,$B286,"Y")</f>
        <v>63</v>
      </c>
      <c r="E286" s="78" t="n">
        <f aca="false">IF(AND($B286&gt;Input!$G$53,$B286&lt;Input!$G$25),Input!$G$54,0)</f>
        <v>0</v>
      </c>
    </row>
    <row r="287" customFormat="false" ht="12.8" hidden="false" customHeight="false" outlineLevel="0" collapsed="false">
      <c r="A287" s="76" t="n">
        <v>283</v>
      </c>
      <c r="B287" s="77" t="n">
        <f aca="false">EOMONTH(Input!$C$7,A287)</f>
        <v>51532</v>
      </c>
      <c r="C287" s="76" t="n">
        <f aca="false">DATEDIF(Input!$G$23,$B287,"Y")</f>
        <v>63</v>
      </c>
      <c r="E287" s="78" t="n">
        <f aca="false">IF(AND($B287&gt;Input!$G$53,$B287&lt;Input!$G$25),Input!$G$54,0)</f>
        <v>0</v>
      </c>
    </row>
    <row r="288" customFormat="false" ht="12.8" hidden="false" customHeight="false" outlineLevel="0" collapsed="false">
      <c r="A288" s="76" t="n">
        <v>284</v>
      </c>
      <c r="B288" s="77" t="n">
        <f aca="false">EOMONTH(Input!$C$7,A288)</f>
        <v>51560</v>
      </c>
      <c r="C288" s="76" t="n">
        <f aca="false">DATEDIF(Input!$G$23,$B288,"Y")</f>
        <v>63</v>
      </c>
      <c r="E288" s="78" t="n">
        <f aca="false">IF(AND($B288&gt;Input!$G$53,$B288&lt;Input!$G$25),Input!$G$54,0)</f>
        <v>0</v>
      </c>
    </row>
    <row r="289" customFormat="false" ht="12.8" hidden="false" customHeight="false" outlineLevel="0" collapsed="false">
      <c r="A289" s="76" t="n">
        <v>285</v>
      </c>
      <c r="B289" s="77" t="n">
        <f aca="false">EOMONTH(Input!$C$7,A289)</f>
        <v>51591</v>
      </c>
      <c r="C289" s="76" t="n">
        <f aca="false">DATEDIF(Input!$G$23,$B289,"Y")</f>
        <v>63</v>
      </c>
      <c r="E289" s="78" t="n">
        <f aca="false">IF(AND($B289&gt;Input!$G$53,$B289&lt;Input!$G$25),Input!$G$54,0)</f>
        <v>0</v>
      </c>
    </row>
    <row r="290" customFormat="false" ht="12.8" hidden="false" customHeight="false" outlineLevel="0" collapsed="false">
      <c r="A290" s="76" t="n">
        <v>286</v>
      </c>
      <c r="B290" s="77" t="n">
        <f aca="false">EOMONTH(Input!$C$7,A290)</f>
        <v>51621</v>
      </c>
      <c r="C290" s="76" t="n">
        <f aca="false">DATEDIF(Input!$G$23,$B290,"Y")</f>
        <v>63</v>
      </c>
      <c r="E290" s="78" t="n">
        <f aca="false">IF(AND($B290&gt;Input!$G$53,$B290&lt;Input!$G$25),Input!$G$54,0)</f>
        <v>0</v>
      </c>
    </row>
    <row r="291" customFormat="false" ht="12.8" hidden="false" customHeight="false" outlineLevel="0" collapsed="false">
      <c r="A291" s="76" t="n">
        <v>287</v>
      </c>
      <c r="B291" s="77" t="n">
        <f aca="false">EOMONTH(Input!$C$7,A291)</f>
        <v>51652</v>
      </c>
      <c r="C291" s="76" t="n">
        <f aca="false">DATEDIF(Input!$G$23,$B291,"Y")</f>
        <v>64</v>
      </c>
      <c r="E291" s="78" t="n">
        <f aca="false">IF(AND($B291&gt;Input!$G$53,$B291&lt;Input!$G$25),Input!$G$54,0)</f>
        <v>0</v>
      </c>
    </row>
    <row r="292" customFormat="false" ht="12.8" hidden="false" customHeight="false" outlineLevel="0" collapsed="false">
      <c r="A292" s="76" t="n">
        <v>288</v>
      </c>
      <c r="B292" s="77" t="n">
        <f aca="false">EOMONTH(Input!$C$7,A292)</f>
        <v>51682</v>
      </c>
      <c r="C292" s="76" t="n">
        <f aca="false">DATEDIF(Input!$G$23,$B292,"Y")</f>
        <v>64</v>
      </c>
      <c r="E292" s="78" t="n">
        <f aca="false">IF(AND($B292&gt;Input!$G$53,$B292&lt;Input!$G$25),Input!$G$54,0)</f>
        <v>0</v>
      </c>
    </row>
    <row r="293" customFormat="false" ht="12.8" hidden="false" customHeight="false" outlineLevel="0" collapsed="false">
      <c r="A293" s="76" t="n">
        <v>289</v>
      </c>
      <c r="B293" s="77" t="n">
        <f aca="false">EOMONTH(Input!$C$7,A293)</f>
        <v>51713</v>
      </c>
      <c r="C293" s="76" t="n">
        <f aca="false">DATEDIF(Input!$G$23,$B293,"Y")</f>
        <v>64</v>
      </c>
      <c r="E293" s="78" t="n">
        <f aca="false">IF(AND($B293&gt;Input!$G$53,$B293&lt;Input!$G$25),Input!$G$54,0)</f>
        <v>0</v>
      </c>
    </row>
    <row r="294" customFormat="false" ht="12.8" hidden="false" customHeight="false" outlineLevel="0" collapsed="false">
      <c r="A294" s="76" t="n">
        <v>290</v>
      </c>
      <c r="B294" s="77" t="n">
        <f aca="false">EOMONTH(Input!$C$7,A294)</f>
        <v>51744</v>
      </c>
      <c r="C294" s="76" t="n">
        <f aca="false">DATEDIF(Input!$G$23,$B294,"Y")</f>
        <v>64</v>
      </c>
      <c r="E294" s="78" t="n">
        <f aca="false">IF(AND($B294&gt;Input!$G$53,$B294&lt;Input!$G$25),Input!$G$54,0)</f>
        <v>0</v>
      </c>
    </row>
    <row r="295" customFormat="false" ht="12.8" hidden="false" customHeight="false" outlineLevel="0" collapsed="false">
      <c r="A295" s="76" t="n">
        <v>291</v>
      </c>
      <c r="B295" s="77" t="n">
        <f aca="false">EOMONTH(Input!$C$7,A295)</f>
        <v>51774</v>
      </c>
      <c r="C295" s="76" t="n">
        <f aca="false">DATEDIF(Input!$G$23,$B295,"Y")</f>
        <v>64</v>
      </c>
      <c r="E295" s="78" t="n">
        <f aca="false">IF(AND($B295&gt;Input!$G$53,$B295&lt;Input!$G$25),Input!$G$54,0)</f>
        <v>0</v>
      </c>
    </row>
    <row r="296" customFormat="false" ht="12.8" hidden="false" customHeight="false" outlineLevel="0" collapsed="false">
      <c r="A296" s="76" t="n">
        <v>292</v>
      </c>
      <c r="B296" s="77" t="n">
        <f aca="false">EOMONTH(Input!$C$7,A296)</f>
        <v>51805</v>
      </c>
      <c r="C296" s="76" t="n">
        <f aca="false">DATEDIF(Input!$G$23,$B296,"Y")</f>
        <v>64</v>
      </c>
      <c r="E296" s="78" t="n">
        <f aca="false">IF(AND($B296&gt;Input!$G$53,$B296&lt;Input!$G$25),Input!$G$54,0)</f>
        <v>0</v>
      </c>
    </row>
    <row r="297" customFormat="false" ht="12.8" hidden="false" customHeight="false" outlineLevel="0" collapsed="false">
      <c r="A297" s="76" t="n">
        <v>293</v>
      </c>
      <c r="B297" s="77" t="n">
        <f aca="false">EOMONTH(Input!$C$7,A297)</f>
        <v>51835</v>
      </c>
      <c r="C297" s="76" t="n">
        <f aca="false">DATEDIF(Input!$G$23,$B297,"Y")</f>
        <v>64</v>
      </c>
      <c r="E297" s="78" t="n">
        <f aca="false">IF(AND($B297&gt;Input!$G$53,$B297&lt;Input!$G$25),Input!$G$54,0)</f>
        <v>0</v>
      </c>
    </row>
    <row r="298" customFormat="false" ht="12.8" hidden="false" customHeight="false" outlineLevel="0" collapsed="false">
      <c r="A298" s="76" t="n">
        <v>294</v>
      </c>
      <c r="B298" s="77" t="n">
        <f aca="false">EOMONTH(Input!$C$7,A298)</f>
        <v>51866</v>
      </c>
      <c r="C298" s="76" t="n">
        <f aca="false">DATEDIF(Input!$G$23,$B298,"Y")</f>
        <v>64</v>
      </c>
      <c r="E298" s="78" t="n">
        <f aca="false">IF(AND($B298&gt;Input!$G$53,$B298&lt;Input!$G$25),Input!$G$54,0)</f>
        <v>0</v>
      </c>
    </row>
    <row r="299" customFormat="false" ht="12.8" hidden="false" customHeight="false" outlineLevel="0" collapsed="false">
      <c r="A299" s="76" t="n">
        <v>295</v>
      </c>
      <c r="B299" s="77" t="n">
        <f aca="false">EOMONTH(Input!$C$7,A299)</f>
        <v>51897</v>
      </c>
      <c r="C299" s="76" t="n">
        <f aca="false">DATEDIF(Input!$G$23,$B299,"Y")</f>
        <v>64</v>
      </c>
      <c r="E299" s="78" t="n">
        <f aca="false">IF(AND($B299&gt;Input!$G$53,$B299&lt;Input!$G$25),Input!$G$54,0)</f>
        <v>0</v>
      </c>
    </row>
    <row r="300" customFormat="false" ht="12.8" hidden="false" customHeight="false" outlineLevel="0" collapsed="false">
      <c r="A300" s="76" t="n">
        <v>296</v>
      </c>
      <c r="B300" s="77" t="n">
        <f aca="false">EOMONTH(Input!$C$7,A300)</f>
        <v>51925</v>
      </c>
      <c r="C300" s="76" t="n">
        <f aca="false">DATEDIF(Input!$G$23,$B300,"Y")</f>
        <v>64</v>
      </c>
      <c r="E300" s="78" t="n">
        <f aca="false">IF(AND($B300&gt;Input!$G$53,$B300&lt;Input!$G$25),Input!$G$54,0)</f>
        <v>0</v>
      </c>
    </row>
    <row r="301" customFormat="false" ht="12.8" hidden="false" customHeight="false" outlineLevel="0" collapsed="false">
      <c r="A301" s="76" t="n">
        <v>297</v>
      </c>
      <c r="B301" s="77" t="n">
        <f aca="false">EOMONTH(Input!$C$7,A301)</f>
        <v>51956</v>
      </c>
      <c r="C301" s="76" t="n">
        <f aca="false">DATEDIF(Input!$G$23,$B301,"Y")</f>
        <v>64</v>
      </c>
      <c r="E301" s="78" t="n">
        <f aca="false">IF(AND($B301&gt;Input!$G$53,$B301&lt;Input!$G$25),Input!$G$54,0)</f>
        <v>0</v>
      </c>
    </row>
    <row r="302" customFormat="false" ht="12.8" hidden="false" customHeight="false" outlineLevel="0" collapsed="false">
      <c r="A302" s="76" t="n">
        <v>298</v>
      </c>
      <c r="B302" s="77" t="n">
        <f aca="false">EOMONTH(Input!$C$7,A302)</f>
        <v>51986</v>
      </c>
      <c r="C302" s="76" t="n">
        <f aca="false">DATEDIF(Input!$G$23,$B302,"Y")</f>
        <v>64</v>
      </c>
      <c r="E302" s="78" t="n">
        <f aca="false">IF(AND($B302&gt;Input!$G$53,$B302&lt;Input!$G$25),Input!$G$54,0)</f>
        <v>0</v>
      </c>
    </row>
    <row r="303" customFormat="false" ht="12.8" hidden="false" customHeight="false" outlineLevel="0" collapsed="false">
      <c r="A303" s="76" t="n">
        <v>299</v>
      </c>
      <c r="B303" s="77" t="n">
        <f aca="false">EOMONTH(Input!$C$7,A303)</f>
        <v>52017</v>
      </c>
      <c r="C303" s="76" t="n">
        <f aca="false">DATEDIF(Input!$G$23,$B303,"Y")</f>
        <v>65</v>
      </c>
      <c r="E303" s="78" t="n">
        <f aca="false">IF(AND($B303&gt;Input!$G$53,$B303&lt;Input!$G$25),Input!$G$54,0)</f>
        <v>0</v>
      </c>
    </row>
    <row r="304" customFormat="false" ht="12.8" hidden="false" customHeight="false" outlineLevel="0" collapsed="false">
      <c r="A304" s="76" t="n">
        <v>300</v>
      </c>
      <c r="B304" s="77" t="n">
        <f aca="false">EOMONTH(Input!$C$7,A304)</f>
        <v>52047</v>
      </c>
      <c r="C304" s="76" t="n">
        <f aca="false">DATEDIF(Input!$G$23,$B304,"Y")</f>
        <v>65</v>
      </c>
      <c r="E304" s="78" t="n">
        <f aca="false">IF(AND($B304&gt;Input!$G$53,$B304&lt;Input!$G$25),Input!$G$54,0)</f>
        <v>0</v>
      </c>
    </row>
    <row r="305" customFormat="false" ht="12.8" hidden="false" customHeight="false" outlineLevel="0" collapsed="false">
      <c r="A305" s="76" t="n">
        <v>301</v>
      </c>
      <c r="B305" s="77" t="n">
        <f aca="false">EOMONTH(Input!$C$7,A305)</f>
        <v>52078</v>
      </c>
      <c r="C305" s="76" t="n">
        <f aca="false">DATEDIF(Input!$G$23,$B305,"Y")</f>
        <v>65</v>
      </c>
      <c r="E305" s="78" t="n">
        <f aca="false">IF(AND($B305&gt;Input!$G$53,$B305&lt;Input!$G$25),Input!$G$54,0)</f>
        <v>0</v>
      </c>
    </row>
    <row r="306" customFormat="false" ht="12.8" hidden="false" customHeight="false" outlineLevel="0" collapsed="false">
      <c r="A306" s="76" t="n">
        <v>302</v>
      </c>
      <c r="B306" s="77" t="n">
        <f aca="false">EOMONTH(Input!$C$7,A306)</f>
        <v>52109</v>
      </c>
      <c r="C306" s="76" t="n">
        <f aca="false">DATEDIF(Input!$G$23,$B306,"Y")</f>
        <v>65</v>
      </c>
      <c r="E306" s="78" t="n">
        <f aca="false">IF(AND($B306&gt;Input!$G$53,$B306&lt;Input!$G$25),Input!$G$54,0)</f>
        <v>0</v>
      </c>
    </row>
    <row r="307" customFormat="false" ht="12.8" hidden="false" customHeight="false" outlineLevel="0" collapsed="false">
      <c r="A307" s="76" t="n">
        <v>303</v>
      </c>
      <c r="B307" s="77" t="n">
        <f aca="false">EOMONTH(Input!$C$7,A307)</f>
        <v>52139</v>
      </c>
      <c r="C307" s="76" t="n">
        <f aca="false">DATEDIF(Input!$G$23,$B307,"Y")</f>
        <v>65</v>
      </c>
      <c r="E307" s="78" t="n">
        <f aca="false">IF(AND($B307&gt;Input!$G$53,$B307&lt;Input!$G$25),Input!$G$54,0)</f>
        <v>0</v>
      </c>
    </row>
    <row r="308" customFormat="false" ht="12.8" hidden="false" customHeight="false" outlineLevel="0" collapsed="false">
      <c r="A308" s="76" t="n">
        <v>304</v>
      </c>
      <c r="B308" s="77" t="n">
        <f aca="false">EOMONTH(Input!$C$7,A308)</f>
        <v>52170</v>
      </c>
      <c r="C308" s="76" t="n">
        <f aca="false">DATEDIF(Input!$G$23,$B308,"Y")</f>
        <v>65</v>
      </c>
      <c r="E308" s="78" t="n">
        <f aca="false">IF(AND($B308&gt;Input!$G$53,$B308&lt;Input!$G$25),Input!$G$54,0)</f>
        <v>0</v>
      </c>
    </row>
    <row r="309" customFormat="false" ht="12.8" hidden="false" customHeight="false" outlineLevel="0" collapsed="false">
      <c r="A309" s="76" t="n">
        <v>305</v>
      </c>
      <c r="B309" s="77" t="n">
        <f aca="false">EOMONTH(Input!$C$7,A309)</f>
        <v>52200</v>
      </c>
      <c r="C309" s="76" t="n">
        <f aca="false">DATEDIF(Input!$G$23,$B309,"Y")</f>
        <v>65</v>
      </c>
      <c r="E309" s="78" t="n">
        <f aca="false">IF(AND($B309&gt;Input!$G$53,$B309&lt;Input!$G$25),Input!$G$54,0)</f>
        <v>0</v>
      </c>
    </row>
    <row r="310" customFormat="false" ht="12.8" hidden="false" customHeight="false" outlineLevel="0" collapsed="false">
      <c r="A310" s="76" t="n">
        <v>306</v>
      </c>
      <c r="B310" s="77" t="n">
        <f aca="false">EOMONTH(Input!$C$7,A310)</f>
        <v>52231</v>
      </c>
      <c r="C310" s="76" t="n">
        <f aca="false">DATEDIF(Input!$G$23,$B310,"Y")</f>
        <v>65</v>
      </c>
      <c r="E310" s="78" t="n">
        <f aca="false">IF(AND($B310&gt;Input!$G$53,$B310&lt;Input!$G$25),Input!$G$54,0)</f>
        <v>0</v>
      </c>
    </row>
    <row r="311" customFormat="false" ht="12.8" hidden="false" customHeight="false" outlineLevel="0" collapsed="false">
      <c r="A311" s="76" t="n">
        <v>307</v>
      </c>
      <c r="B311" s="77" t="n">
        <f aca="false">EOMONTH(Input!$C$7,A311)</f>
        <v>52262</v>
      </c>
      <c r="C311" s="76" t="n">
        <f aca="false">DATEDIF(Input!$G$23,$B311,"Y")</f>
        <v>65</v>
      </c>
      <c r="E311" s="78" t="n">
        <f aca="false">IF(AND($B311&gt;Input!$G$53,$B311&lt;Input!$G$25),Input!$G$54,0)</f>
        <v>0</v>
      </c>
    </row>
    <row r="312" customFormat="false" ht="12.8" hidden="false" customHeight="false" outlineLevel="0" collapsed="false">
      <c r="A312" s="76" t="n">
        <v>308</v>
      </c>
      <c r="B312" s="77" t="n">
        <f aca="false">EOMONTH(Input!$C$7,A312)</f>
        <v>52290</v>
      </c>
      <c r="C312" s="76" t="n">
        <f aca="false">DATEDIF(Input!$G$23,$B312,"Y")</f>
        <v>65</v>
      </c>
      <c r="E312" s="78" t="n">
        <f aca="false">IF(AND($B312&gt;Input!$G$53,$B312&lt;Input!$G$25),Input!$G$54,0)</f>
        <v>0</v>
      </c>
    </row>
    <row r="313" customFormat="false" ht="12.8" hidden="false" customHeight="false" outlineLevel="0" collapsed="false">
      <c r="A313" s="76" t="n">
        <v>309</v>
      </c>
      <c r="B313" s="77" t="n">
        <f aca="false">EOMONTH(Input!$C$7,A313)</f>
        <v>52321</v>
      </c>
      <c r="C313" s="76" t="n">
        <f aca="false">DATEDIF(Input!$G$23,$B313,"Y")</f>
        <v>65</v>
      </c>
      <c r="E313" s="78" t="n">
        <f aca="false">IF(AND($B313&gt;Input!$G$53,$B313&lt;Input!$G$25),Input!$G$54,0)</f>
        <v>0</v>
      </c>
    </row>
    <row r="314" customFormat="false" ht="12.8" hidden="false" customHeight="false" outlineLevel="0" collapsed="false">
      <c r="A314" s="76" t="n">
        <v>310</v>
      </c>
      <c r="B314" s="77" t="n">
        <f aca="false">EOMONTH(Input!$C$7,A314)</f>
        <v>52351</v>
      </c>
      <c r="C314" s="76" t="n">
        <f aca="false">DATEDIF(Input!$G$23,$B314,"Y")</f>
        <v>65</v>
      </c>
      <c r="E314" s="78" t="n">
        <f aca="false">IF(AND($B314&gt;Input!$G$53,$B314&lt;Input!$G$25),Input!$G$54,0)</f>
        <v>0</v>
      </c>
    </row>
    <row r="315" customFormat="false" ht="12.8" hidden="false" customHeight="false" outlineLevel="0" collapsed="false">
      <c r="A315" s="76" t="n">
        <v>311</v>
      </c>
      <c r="B315" s="77" t="n">
        <f aca="false">EOMONTH(Input!$C$7,A315)</f>
        <v>52382</v>
      </c>
      <c r="C315" s="76" t="n">
        <f aca="false">DATEDIF(Input!$G$23,$B315,"Y")</f>
        <v>66</v>
      </c>
      <c r="E315" s="78" t="n">
        <f aca="false">IF(AND($B315&gt;Input!$G$53,$B315&lt;Input!$G$25),Input!$G$54,0)</f>
        <v>0</v>
      </c>
    </row>
    <row r="316" customFormat="false" ht="12.8" hidden="false" customHeight="false" outlineLevel="0" collapsed="false">
      <c r="A316" s="76" t="n">
        <v>312</v>
      </c>
      <c r="B316" s="77" t="n">
        <f aca="false">EOMONTH(Input!$C$7,A316)</f>
        <v>52412</v>
      </c>
      <c r="C316" s="76" t="n">
        <f aca="false">DATEDIF(Input!$G$23,$B316,"Y")</f>
        <v>66</v>
      </c>
      <c r="E316" s="78" t="n">
        <f aca="false">IF(AND($B316&gt;Input!$G$53,$B316&lt;Input!$G$25),Input!$G$54,0)</f>
        <v>0</v>
      </c>
    </row>
    <row r="317" customFormat="false" ht="12.8" hidden="false" customHeight="false" outlineLevel="0" collapsed="false">
      <c r="A317" s="76" t="n">
        <v>313</v>
      </c>
      <c r="B317" s="77" t="n">
        <f aca="false">EOMONTH(Input!$C$7,A317)</f>
        <v>52443</v>
      </c>
      <c r="C317" s="76" t="n">
        <f aca="false">DATEDIF(Input!$G$23,$B317,"Y")</f>
        <v>66</v>
      </c>
      <c r="E317" s="78" t="n">
        <f aca="false">IF(AND($B317&gt;Input!$G$53,$B317&lt;Input!$G$25),Input!$G$54,0)</f>
        <v>0</v>
      </c>
    </row>
    <row r="318" customFormat="false" ht="12.8" hidden="false" customHeight="false" outlineLevel="0" collapsed="false">
      <c r="A318" s="76" t="n">
        <v>314</v>
      </c>
      <c r="B318" s="77" t="n">
        <f aca="false">EOMONTH(Input!$C$7,A318)</f>
        <v>52474</v>
      </c>
      <c r="C318" s="76" t="n">
        <f aca="false">DATEDIF(Input!$G$23,$B318,"Y")</f>
        <v>66</v>
      </c>
      <c r="E318" s="78" t="n">
        <f aca="false">IF(AND($B318&gt;Input!$G$53,$B318&lt;Input!$G$25),Input!$G$54,0)</f>
        <v>0</v>
      </c>
    </row>
    <row r="319" customFormat="false" ht="12.8" hidden="false" customHeight="false" outlineLevel="0" collapsed="false">
      <c r="A319" s="76" t="n">
        <v>315</v>
      </c>
      <c r="B319" s="77" t="n">
        <f aca="false">EOMONTH(Input!$C$7,A319)</f>
        <v>52504</v>
      </c>
      <c r="C319" s="76" t="n">
        <f aca="false">DATEDIF(Input!$G$23,$B319,"Y")</f>
        <v>66</v>
      </c>
      <c r="E319" s="78" t="n">
        <f aca="false">IF(AND($B319&gt;Input!$G$53,$B319&lt;Input!$G$25),Input!$G$54,0)</f>
        <v>0</v>
      </c>
    </row>
    <row r="320" customFormat="false" ht="12.8" hidden="false" customHeight="false" outlineLevel="0" collapsed="false">
      <c r="A320" s="76" t="n">
        <v>316</v>
      </c>
      <c r="B320" s="77" t="n">
        <f aca="false">EOMONTH(Input!$C$7,A320)</f>
        <v>52535</v>
      </c>
      <c r="C320" s="76" t="n">
        <f aca="false">DATEDIF(Input!$G$23,$B320,"Y")</f>
        <v>66</v>
      </c>
      <c r="E320" s="78" t="n">
        <f aca="false">IF(AND($B320&gt;Input!$G$53,$B320&lt;Input!$G$25),Input!$G$54,0)</f>
        <v>0</v>
      </c>
    </row>
    <row r="321" customFormat="false" ht="12.8" hidden="false" customHeight="false" outlineLevel="0" collapsed="false">
      <c r="A321" s="76" t="n">
        <v>317</v>
      </c>
      <c r="B321" s="77" t="n">
        <f aca="false">EOMONTH(Input!$C$7,A321)</f>
        <v>52565</v>
      </c>
      <c r="C321" s="76" t="n">
        <f aca="false">DATEDIF(Input!$G$23,$B321,"Y")</f>
        <v>66</v>
      </c>
      <c r="E321" s="78" t="n">
        <f aca="false">IF(AND($B321&gt;Input!$G$53,$B321&lt;Input!$G$25),Input!$G$54,0)</f>
        <v>0</v>
      </c>
    </row>
    <row r="322" customFormat="false" ht="12.8" hidden="false" customHeight="false" outlineLevel="0" collapsed="false">
      <c r="A322" s="76" t="n">
        <v>318</v>
      </c>
      <c r="B322" s="77" t="n">
        <f aca="false">EOMONTH(Input!$C$7,A322)</f>
        <v>52596</v>
      </c>
      <c r="C322" s="76" t="n">
        <f aca="false">DATEDIF(Input!$G$23,$B322,"Y")</f>
        <v>66</v>
      </c>
      <c r="E322" s="78" t="n">
        <f aca="false">IF(AND($B322&gt;Input!$G$53,$B322&lt;Input!$G$25),Input!$G$54,0)</f>
        <v>0</v>
      </c>
    </row>
    <row r="323" customFormat="false" ht="12.8" hidden="false" customHeight="false" outlineLevel="0" collapsed="false">
      <c r="A323" s="76" t="n">
        <v>319</v>
      </c>
      <c r="B323" s="77" t="n">
        <f aca="false">EOMONTH(Input!$C$7,A323)</f>
        <v>52627</v>
      </c>
      <c r="C323" s="76" t="n">
        <f aca="false">DATEDIF(Input!$G$23,$B323,"Y")</f>
        <v>66</v>
      </c>
      <c r="E323" s="78" t="n">
        <f aca="false">IF(AND($B323&gt;Input!$G$53,$B323&lt;Input!$G$25),Input!$G$54,0)</f>
        <v>0</v>
      </c>
    </row>
    <row r="324" customFormat="false" ht="12.8" hidden="false" customHeight="false" outlineLevel="0" collapsed="false">
      <c r="A324" s="76" t="n">
        <v>320</v>
      </c>
      <c r="B324" s="77" t="n">
        <f aca="false">EOMONTH(Input!$C$7,A324)</f>
        <v>52656</v>
      </c>
      <c r="C324" s="76" t="n">
        <f aca="false">DATEDIF(Input!$G$23,$B324,"Y")</f>
        <v>66</v>
      </c>
      <c r="E324" s="78" t="n">
        <f aca="false">IF(AND($B324&gt;Input!$G$53,$B324&lt;Input!$G$25),Input!$G$54,0)</f>
        <v>0</v>
      </c>
    </row>
    <row r="325" customFormat="false" ht="12.8" hidden="false" customHeight="false" outlineLevel="0" collapsed="false">
      <c r="A325" s="76" t="n">
        <v>321</v>
      </c>
      <c r="B325" s="77" t="n">
        <f aca="false">EOMONTH(Input!$C$7,A325)</f>
        <v>52687</v>
      </c>
      <c r="C325" s="76" t="n">
        <f aca="false">DATEDIF(Input!$G$23,$B325,"Y")</f>
        <v>66</v>
      </c>
      <c r="E325" s="78" t="n">
        <f aca="false">IF(AND($B325&gt;Input!$G$53,$B325&lt;Input!$G$25),Input!$G$54,0)</f>
        <v>0</v>
      </c>
    </row>
    <row r="326" customFormat="false" ht="12.8" hidden="false" customHeight="false" outlineLevel="0" collapsed="false">
      <c r="A326" s="76" t="n">
        <v>322</v>
      </c>
      <c r="B326" s="77" t="n">
        <f aca="false">EOMONTH(Input!$C$7,A326)</f>
        <v>52717</v>
      </c>
      <c r="C326" s="76" t="n">
        <f aca="false">DATEDIF(Input!$G$23,$B326,"Y")</f>
        <v>66</v>
      </c>
      <c r="E326" s="78" t="n">
        <f aca="false">IF(AND($B326&gt;Input!$G$53,$B326&lt;Input!$G$25),Input!$G$54,0)</f>
        <v>0</v>
      </c>
    </row>
    <row r="327" customFormat="false" ht="12.8" hidden="false" customHeight="false" outlineLevel="0" collapsed="false">
      <c r="A327" s="76" t="n">
        <v>323</v>
      </c>
      <c r="B327" s="77" t="n">
        <f aca="false">EOMONTH(Input!$C$7,A327)</f>
        <v>52748</v>
      </c>
      <c r="C327" s="76" t="n">
        <f aca="false">DATEDIF(Input!$G$23,$B327,"Y")</f>
        <v>67</v>
      </c>
      <c r="E327" s="78" t="n">
        <f aca="false">IF(AND($B327&gt;Input!$G$53,$B327&lt;Input!$G$25),Input!$G$54,0)</f>
        <v>0</v>
      </c>
    </row>
    <row r="328" customFormat="false" ht="12.8" hidden="false" customHeight="false" outlineLevel="0" collapsed="false">
      <c r="A328" s="76" t="n">
        <v>324</v>
      </c>
      <c r="B328" s="77" t="n">
        <f aca="false">EOMONTH(Input!$C$7,A328)</f>
        <v>52778</v>
      </c>
      <c r="C328" s="76" t="n">
        <f aca="false">DATEDIF(Input!$G$23,$B328,"Y")</f>
        <v>67</v>
      </c>
      <c r="E328" s="78" t="n">
        <f aca="false">IF(AND($B328&gt;Input!$G$53,$B328&lt;Input!$G$25),Input!$G$54,0)</f>
        <v>0</v>
      </c>
    </row>
    <row r="329" customFormat="false" ht="12.8" hidden="false" customHeight="false" outlineLevel="0" collapsed="false">
      <c r="A329" s="76" t="n">
        <v>325</v>
      </c>
      <c r="B329" s="77" t="n">
        <f aca="false">EOMONTH(Input!$C$7,A329)</f>
        <v>52809</v>
      </c>
      <c r="C329" s="76" t="n">
        <f aca="false">DATEDIF(Input!$G$23,$B329,"Y")</f>
        <v>67</v>
      </c>
      <c r="E329" s="78" t="n">
        <f aca="false">IF(AND($B329&gt;Input!$G$53,$B329&lt;Input!$G$25),Input!$G$54,0)</f>
        <v>0</v>
      </c>
    </row>
    <row r="330" customFormat="false" ht="12.8" hidden="false" customHeight="false" outlineLevel="0" collapsed="false">
      <c r="A330" s="76" t="n">
        <v>326</v>
      </c>
      <c r="B330" s="77" t="n">
        <f aca="false">EOMONTH(Input!$C$7,A330)</f>
        <v>52840</v>
      </c>
      <c r="C330" s="76" t="n">
        <f aca="false">DATEDIF(Input!$G$23,$B330,"Y")</f>
        <v>67</v>
      </c>
      <c r="E330" s="78" t="n">
        <f aca="false">IF(AND($B330&gt;Input!$G$53,$B330&lt;Input!$G$25),Input!$G$54,0)</f>
        <v>0</v>
      </c>
    </row>
    <row r="331" customFormat="false" ht="12.8" hidden="false" customHeight="false" outlineLevel="0" collapsed="false">
      <c r="A331" s="76" t="n">
        <v>327</v>
      </c>
      <c r="B331" s="77" t="n">
        <f aca="false">EOMONTH(Input!$C$7,A331)</f>
        <v>52870</v>
      </c>
      <c r="C331" s="76" t="n">
        <f aca="false">DATEDIF(Input!$G$23,$B331,"Y")</f>
        <v>67</v>
      </c>
      <c r="E331" s="78" t="n">
        <f aca="false">IF(AND($B331&gt;Input!$G$53,$B331&lt;Input!$G$25),Input!$G$54,0)</f>
        <v>0</v>
      </c>
    </row>
    <row r="332" customFormat="false" ht="12.8" hidden="false" customHeight="false" outlineLevel="0" collapsed="false">
      <c r="A332" s="76" t="n">
        <v>328</v>
      </c>
      <c r="B332" s="77" t="n">
        <f aca="false">EOMONTH(Input!$C$7,A332)</f>
        <v>52901</v>
      </c>
      <c r="C332" s="76" t="n">
        <f aca="false">DATEDIF(Input!$G$23,$B332,"Y")</f>
        <v>67</v>
      </c>
      <c r="E332" s="78" t="n">
        <f aca="false">IF(AND($B332&gt;Input!$G$53,$B332&lt;Input!$G$25),Input!$G$54,0)</f>
        <v>0</v>
      </c>
    </row>
    <row r="333" customFormat="false" ht="12.8" hidden="false" customHeight="false" outlineLevel="0" collapsed="false">
      <c r="A333" s="76" t="n">
        <v>329</v>
      </c>
      <c r="B333" s="77" t="n">
        <f aca="false">EOMONTH(Input!$C$7,A333)</f>
        <v>52931</v>
      </c>
      <c r="C333" s="76" t="n">
        <f aca="false">DATEDIF(Input!$G$23,$B333,"Y")</f>
        <v>67</v>
      </c>
      <c r="E333" s="78" t="n">
        <f aca="false">IF(AND($B333&gt;Input!$G$53,$B333&lt;Input!$G$25),Input!$G$54,0)</f>
        <v>0</v>
      </c>
    </row>
    <row r="334" customFormat="false" ht="12.8" hidden="false" customHeight="false" outlineLevel="0" collapsed="false">
      <c r="A334" s="76" t="n">
        <v>330</v>
      </c>
      <c r="B334" s="77" t="n">
        <f aca="false">EOMONTH(Input!$C$7,A334)</f>
        <v>52962</v>
      </c>
      <c r="C334" s="76" t="n">
        <f aca="false">DATEDIF(Input!$G$23,$B334,"Y")</f>
        <v>67</v>
      </c>
      <c r="E334" s="78" t="n">
        <f aca="false">IF(AND($B334&gt;Input!$G$53,$B334&lt;Input!$G$25),Input!$G$54,0)</f>
        <v>0</v>
      </c>
    </row>
    <row r="335" customFormat="false" ht="12.8" hidden="false" customHeight="false" outlineLevel="0" collapsed="false">
      <c r="A335" s="76" t="n">
        <v>331</v>
      </c>
      <c r="B335" s="77" t="n">
        <f aca="false">EOMONTH(Input!$C$7,A335)</f>
        <v>52993</v>
      </c>
      <c r="C335" s="76" t="n">
        <f aca="false">DATEDIF(Input!$G$23,$B335,"Y")</f>
        <v>67</v>
      </c>
      <c r="E335" s="78" t="n">
        <f aca="false">IF(AND($B335&gt;Input!$G$53,$B335&lt;Input!$G$25),Input!$G$54,0)</f>
        <v>0</v>
      </c>
    </row>
    <row r="336" customFormat="false" ht="12.8" hidden="false" customHeight="false" outlineLevel="0" collapsed="false">
      <c r="A336" s="76" t="n">
        <v>332</v>
      </c>
      <c r="B336" s="77" t="n">
        <f aca="false">EOMONTH(Input!$C$7,A336)</f>
        <v>53021</v>
      </c>
      <c r="C336" s="76" t="n">
        <f aca="false">DATEDIF(Input!$G$23,$B336,"Y")</f>
        <v>67</v>
      </c>
      <c r="E336" s="78" t="n">
        <f aca="false">IF(AND($B336&gt;Input!$G$53,$B336&lt;Input!$G$25),Input!$G$54,0)</f>
        <v>0</v>
      </c>
    </row>
    <row r="337" customFormat="false" ht="12.8" hidden="false" customHeight="false" outlineLevel="0" collapsed="false">
      <c r="A337" s="76" t="n">
        <v>333</v>
      </c>
      <c r="B337" s="77" t="n">
        <f aca="false">EOMONTH(Input!$C$7,A337)</f>
        <v>53052</v>
      </c>
      <c r="C337" s="76" t="n">
        <f aca="false">DATEDIF(Input!$G$23,$B337,"Y")</f>
        <v>67</v>
      </c>
      <c r="E337" s="78" t="n">
        <f aca="false">IF(AND($B337&gt;Input!$G$53,$B337&lt;Input!$G$25),Input!$G$54,0)</f>
        <v>0</v>
      </c>
    </row>
    <row r="338" customFormat="false" ht="12.8" hidden="false" customHeight="false" outlineLevel="0" collapsed="false">
      <c r="A338" s="76" t="n">
        <v>334</v>
      </c>
      <c r="B338" s="77" t="n">
        <f aca="false">EOMONTH(Input!$C$7,A338)</f>
        <v>53082</v>
      </c>
      <c r="C338" s="76" t="n">
        <f aca="false">DATEDIF(Input!$G$23,$B338,"Y")</f>
        <v>67</v>
      </c>
      <c r="E338" s="78" t="n">
        <f aca="false">IF(AND($B338&gt;Input!$G$53,$B338&lt;Input!$G$25),Input!$G$54,0)</f>
        <v>0</v>
      </c>
    </row>
    <row r="339" customFormat="false" ht="12.8" hidden="false" customHeight="false" outlineLevel="0" collapsed="false">
      <c r="A339" s="76" t="n">
        <v>335</v>
      </c>
      <c r="B339" s="77" t="n">
        <f aca="false">EOMONTH(Input!$C$7,A339)</f>
        <v>53113</v>
      </c>
      <c r="C339" s="76" t="n">
        <f aca="false">DATEDIF(Input!$G$23,$B339,"Y")</f>
        <v>68</v>
      </c>
      <c r="E339" s="78" t="n">
        <f aca="false">IF(AND($B339&gt;Input!$G$53,$B339&lt;Input!$G$25),Input!$G$54,0)</f>
        <v>0</v>
      </c>
    </row>
    <row r="340" customFormat="false" ht="12.8" hidden="false" customHeight="false" outlineLevel="0" collapsed="false">
      <c r="A340" s="76" t="n">
        <v>336</v>
      </c>
      <c r="B340" s="77" t="n">
        <f aca="false">EOMONTH(Input!$C$7,A340)</f>
        <v>53143</v>
      </c>
      <c r="C340" s="76" t="n">
        <f aca="false">DATEDIF(Input!$G$23,$B340,"Y")</f>
        <v>68</v>
      </c>
      <c r="E340" s="78" t="n">
        <f aca="false">IF(AND($B340&gt;Input!$G$53,$B340&lt;Input!$G$25),Input!$G$54,0)</f>
        <v>0</v>
      </c>
    </row>
    <row r="341" customFormat="false" ht="12.8" hidden="false" customHeight="false" outlineLevel="0" collapsed="false">
      <c r="A341" s="76" t="n">
        <v>337</v>
      </c>
      <c r="B341" s="77" t="n">
        <f aca="false">EOMONTH(Input!$C$7,A341)</f>
        <v>53174</v>
      </c>
      <c r="C341" s="76" t="n">
        <f aca="false">DATEDIF(Input!$G$23,$B341,"Y")</f>
        <v>68</v>
      </c>
      <c r="E341" s="78" t="n">
        <f aca="false">IF(AND($B341&gt;Input!$G$53,$B341&lt;Input!$G$25),Input!$G$54,0)</f>
        <v>0</v>
      </c>
    </row>
    <row r="342" customFormat="false" ht="12.8" hidden="false" customHeight="false" outlineLevel="0" collapsed="false">
      <c r="A342" s="76" t="n">
        <v>338</v>
      </c>
      <c r="B342" s="77" t="n">
        <f aca="false">EOMONTH(Input!$C$7,A342)</f>
        <v>53205</v>
      </c>
      <c r="C342" s="76" t="n">
        <f aca="false">DATEDIF(Input!$G$23,$B342,"Y")</f>
        <v>68</v>
      </c>
      <c r="E342" s="78" t="n">
        <f aca="false">IF(AND($B342&gt;Input!$G$53,$B342&lt;Input!$G$25),Input!$G$54,0)</f>
        <v>0</v>
      </c>
    </row>
    <row r="343" customFormat="false" ht="12.8" hidden="false" customHeight="false" outlineLevel="0" collapsed="false">
      <c r="A343" s="76" t="n">
        <v>339</v>
      </c>
      <c r="B343" s="77" t="n">
        <f aca="false">EOMONTH(Input!$C$7,A343)</f>
        <v>53235</v>
      </c>
      <c r="C343" s="76" t="n">
        <f aca="false">DATEDIF(Input!$G$23,$B343,"Y")</f>
        <v>68</v>
      </c>
      <c r="E343" s="78" t="n">
        <f aca="false">IF(AND($B343&gt;Input!$G$53,$B343&lt;Input!$G$25),Input!$G$54,0)</f>
        <v>0</v>
      </c>
    </row>
    <row r="344" customFormat="false" ht="12.8" hidden="false" customHeight="false" outlineLevel="0" collapsed="false">
      <c r="A344" s="76" t="n">
        <v>340</v>
      </c>
      <c r="B344" s="77" t="n">
        <f aca="false">EOMONTH(Input!$C$7,A344)</f>
        <v>53266</v>
      </c>
      <c r="C344" s="76" t="n">
        <f aca="false">DATEDIF(Input!$G$23,$B344,"Y")</f>
        <v>68</v>
      </c>
      <c r="E344" s="78" t="n">
        <f aca="false">IF(AND($B344&gt;Input!$G$53,$B344&lt;Input!$G$25),Input!$G$54,0)</f>
        <v>0</v>
      </c>
    </row>
    <row r="345" customFormat="false" ht="12.8" hidden="false" customHeight="false" outlineLevel="0" collapsed="false">
      <c r="A345" s="76" t="n">
        <v>341</v>
      </c>
      <c r="B345" s="77" t="n">
        <f aca="false">EOMONTH(Input!$C$7,A345)</f>
        <v>53296</v>
      </c>
      <c r="C345" s="76" t="n">
        <f aca="false">DATEDIF(Input!$G$23,$B345,"Y")</f>
        <v>68</v>
      </c>
      <c r="E345" s="78" t="n">
        <f aca="false">IF(AND($B345&gt;Input!$G$53,$B345&lt;Input!$G$25),Input!$G$54,0)</f>
        <v>0</v>
      </c>
    </row>
    <row r="346" customFormat="false" ht="12.8" hidden="false" customHeight="false" outlineLevel="0" collapsed="false">
      <c r="A346" s="76" t="n">
        <v>342</v>
      </c>
      <c r="B346" s="77" t="n">
        <f aca="false">EOMONTH(Input!$C$7,A346)</f>
        <v>53327</v>
      </c>
      <c r="C346" s="76" t="n">
        <f aca="false">DATEDIF(Input!$G$23,$B346,"Y")</f>
        <v>68</v>
      </c>
      <c r="E346" s="78" t="n">
        <f aca="false">IF(AND($B346&gt;Input!$G$53,$B346&lt;Input!$G$25),Input!$G$54,0)</f>
        <v>0</v>
      </c>
    </row>
    <row r="347" customFormat="false" ht="12.8" hidden="false" customHeight="false" outlineLevel="0" collapsed="false">
      <c r="A347" s="76" t="n">
        <v>343</v>
      </c>
      <c r="B347" s="77" t="n">
        <f aca="false">EOMONTH(Input!$C$7,A347)</f>
        <v>53358</v>
      </c>
      <c r="C347" s="76" t="n">
        <f aca="false">DATEDIF(Input!$G$23,$B347,"Y")</f>
        <v>68</v>
      </c>
      <c r="E347" s="78" t="n">
        <f aca="false">IF(AND($B347&gt;Input!$G$53,$B347&lt;Input!$G$25),Input!$G$54,0)</f>
        <v>0</v>
      </c>
    </row>
    <row r="348" customFormat="false" ht="12.8" hidden="false" customHeight="false" outlineLevel="0" collapsed="false">
      <c r="A348" s="76" t="n">
        <v>344</v>
      </c>
      <c r="B348" s="77" t="n">
        <f aca="false">EOMONTH(Input!$C$7,A348)</f>
        <v>53386</v>
      </c>
      <c r="C348" s="76" t="n">
        <f aca="false">DATEDIF(Input!$G$23,$B348,"Y")</f>
        <v>68</v>
      </c>
      <c r="E348" s="78" t="n">
        <f aca="false">IF(AND($B348&gt;Input!$G$53,$B348&lt;Input!$G$25),Input!$G$54,0)</f>
        <v>0</v>
      </c>
    </row>
    <row r="349" customFormat="false" ht="12.8" hidden="false" customHeight="false" outlineLevel="0" collapsed="false">
      <c r="A349" s="76" t="n">
        <v>345</v>
      </c>
      <c r="B349" s="77" t="n">
        <f aca="false">EOMONTH(Input!$C$7,A349)</f>
        <v>53417</v>
      </c>
      <c r="C349" s="76" t="n">
        <f aca="false">DATEDIF(Input!$G$23,$B349,"Y")</f>
        <v>68</v>
      </c>
      <c r="E349" s="78" t="n">
        <f aca="false">IF(AND($B349&gt;Input!$G$53,$B349&lt;Input!$G$25),Input!$G$54,0)</f>
        <v>0</v>
      </c>
    </row>
    <row r="350" customFormat="false" ht="12.8" hidden="false" customHeight="false" outlineLevel="0" collapsed="false">
      <c r="A350" s="76" t="n">
        <v>346</v>
      </c>
      <c r="B350" s="77" t="n">
        <f aca="false">EOMONTH(Input!$C$7,A350)</f>
        <v>53447</v>
      </c>
      <c r="C350" s="76" t="n">
        <f aca="false">DATEDIF(Input!$G$23,$B350,"Y")</f>
        <v>68</v>
      </c>
      <c r="E350" s="78" t="n">
        <f aca="false">IF(AND($B350&gt;Input!$G$53,$B350&lt;Input!$G$25),Input!$G$54,0)</f>
        <v>0</v>
      </c>
    </row>
    <row r="351" customFormat="false" ht="12.8" hidden="false" customHeight="false" outlineLevel="0" collapsed="false">
      <c r="A351" s="76" t="n">
        <v>347</v>
      </c>
      <c r="B351" s="77" t="n">
        <f aca="false">EOMONTH(Input!$C$7,A351)</f>
        <v>53478</v>
      </c>
      <c r="C351" s="76" t="n">
        <f aca="false">DATEDIF(Input!$G$23,$B351,"Y")</f>
        <v>69</v>
      </c>
      <c r="E351" s="78" t="n">
        <f aca="false">IF(AND($B351&gt;Input!$G$53,$B351&lt;Input!$G$25),Input!$G$54,0)</f>
        <v>0</v>
      </c>
    </row>
    <row r="352" customFormat="false" ht="12.8" hidden="false" customHeight="false" outlineLevel="0" collapsed="false">
      <c r="A352" s="76" t="n">
        <v>348</v>
      </c>
      <c r="B352" s="77" t="n">
        <f aca="false">EOMONTH(Input!$C$7,A352)</f>
        <v>53508</v>
      </c>
      <c r="C352" s="76" t="n">
        <f aca="false">DATEDIF(Input!$G$23,$B352,"Y")</f>
        <v>69</v>
      </c>
      <c r="E352" s="78" t="n">
        <f aca="false">IF(AND($B352&gt;Input!$G$53,$B352&lt;Input!$G$25),Input!$G$54,0)</f>
        <v>0</v>
      </c>
    </row>
    <row r="353" customFormat="false" ht="12.8" hidden="false" customHeight="false" outlineLevel="0" collapsed="false">
      <c r="A353" s="76" t="n">
        <v>349</v>
      </c>
      <c r="B353" s="77" t="n">
        <f aca="false">EOMONTH(Input!$C$7,A353)</f>
        <v>53539</v>
      </c>
      <c r="C353" s="76" t="n">
        <f aca="false">DATEDIF(Input!$G$23,$B353,"Y")</f>
        <v>69</v>
      </c>
      <c r="E353" s="78" t="n">
        <f aca="false">IF(AND($B353&gt;Input!$G$53,$B353&lt;Input!$G$25),Input!$G$54,0)</f>
        <v>0</v>
      </c>
    </row>
    <row r="354" customFormat="false" ht="12.8" hidden="false" customHeight="false" outlineLevel="0" collapsed="false">
      <c r="A354" s="76" t="n">
        <v>350</v>
      </c>
      <c r="B354" s="77" t="n">
        <f aca="false">EOMONTH(Input!$C$7,A354)</f>
        <v>53570</v>
      </c>
      <c r="C354" s="76" t="n">
        <f aca="false">DATEDIF(Input!$G$23,$B354,"Y")</f>
        <v>69</v>
      </c>
      <c r="E354" s="78" t="n">
        <f aca="false">IF(AND($B354&gt;Input!$G$53,$B354&lt;Input!$G$25),Input!$G$54,0)</f>
        <v>0</v>
      </c>
    </row>
    <row r="355" customFormat="false" ht="12.8" hidden="false" customHeight="false" outlineLevel="0" collapsed="false">
      <c r="A355" s="76" t="n">
        <v>351</v>
      </c>
      <c r="B355" s="77" t="n">
        <f aca="false">EOMONTH(Input!$C$7,A355)</f>
        <v>53600</v>
      </c>
      <c r="C355" s="76" t="n">
        <f aca="false">DATEDIF(Input!$G$23,$B355,"Y")</f>
        <v>69</v>
      </c>
      <c r="E355" s="78" t="n">
        <f aca="false">IF(AND($B355&gt;Input!$G$53,$B355&lt;Input!$G$25),Input!$G$54,0)</f>
        <v>0</v>
      </c>
    </row>
    <row r="356" customFormat="false" ht="12.8" hidden="false" customHeight="false" outlineLevel="0" collapsed="false">
      <c r="A356" s="76" t="n">
        <v>352</v>
      </c>
      <c r="B356" s="77" t="n">
        <f aca="false">EOMONTH(Input!$C$7,A356)</f>
        <v>53631</v>
      </c>
      <c r="C356" s="76" t="n">
        <f aca="false">DATEDIF(Input!$G$23,$B356,"Y")</f>
        <v>69</v>
      </c>
      <c r="E356" s="78" t="n">
        <f aca="false">IF(AND($B356&gt;Input!$G$53,$B356&lt;Input!$G$25),Input!$G$54,0)</f>
        <v>0</v>
      </c>
    </row>
    <row r="357" customFormat="false" ht="12.8" hidden="false" customHeight="false" outlineLevel="0" collapsed="false">
      <c r="A357" s="76" t="n">
        <v>353</v>
      </c>
      <c r="B357" s="77" t="n">
        <f aca="false">EOMONTH(Input!$C$7,A357)</f>
        <v>53661</v>
      </c>
      <c r="C357" s="76" t="n">
        <f aca="false">DATEDIF(Input!$G$23,$B357,"Y")</f>
        <v>69</v>
      </c>
      <c r="E357" s="78" t="n">
        <f aca="false">IF(AND($B357&gt;Input!$G$53,$B357&lt;Input!$G$25),Input!$G$54,0)</f>
        <v>0</v>
      </c>
    </row>
    <row r="358" customFormat="false" ht="12.8" hidden="false" customHeight="false" outlineLevel="0" collapsed="false">
      <c r="A358" s="76" t="n">
        <v>354</v>
      </c>
      <c r="B358" s="77" t="n">
        <f aca="false">EOMONTH(Input!$C$7,A358)</f>
        <v>53692</v>
      </c>
      <c r="C358" s="76" t="n">
        <f aca="false">DATEDIF(Input!$G$23,$B358,"Y")</f>
        <v>69</v>
      </c>
      <c r="E358" s="78" t="n">
        <f aca="false">IF(AND($B358&gt;Input!$G$53,$B358&lt;Input!$G$25),Input!$G$54,0)</f>
        <v>0</v>
      </c>
    </row>
    <row r="359" customFormat="false" ht="12.8" hidden="false" customHeight="false" outlineLevel="0" collapsed="false">
      <c r="A359" s="76" t="n">
        <v>355</v>
      </c>
      <c r="B359" s="77" t="n">
        <f aca="false">EOMONTH(Input!$C$7,A359)</f>
        <v>53723</v>
      </c>
      <c r="C359" s="76" t="n">
        <f aca="false">DATEDIF(Input!$G$23,$B359,"Y")</f>
        <v>69</v>
      </c>
      <c r="E359" s="78" t="n">
        <f aca="false">IF(AND($B359&gt;Input!$G$53,$B359&lt;Input!$G$25),Input!$G$54,0)</f>
        <v>0</v>
      </c>
    </row>
    <row r="360" customFormat="false" ht="12.8" hidden="false" customHeight="false" outlineLevel="0" collapsed="false">
      <c r="A360" s="76" t="n">
        <v>356</v>
      </c>
      <c r="B360" s="77" t="n">
        <f aca="false">EOMONTH(Input!$C$7,A360)</f>
        <v>53751</v>
      </c>
      <c r="C360" s="76" t="n">
        <f aca="false">DATEDIF(Input!$G$23,$B360,"Y")</f>
        <v>69</v>
      </c>
      <c r="E360" s="78" t="n">
        <f aca="false">IF(AND($B360&gt;Input!$G$53,$B360&lt;Input!$G$25),Input!$G$54,0)</f>
        <v>0</v>
      </c>
    </row>
    <row r="361" customFormat="false" ht="12.8" hidden="false" customHeight="false" outlineLevel="0" collapsed="false">
      <c r="A361" s="76" t="n">
        <v>357</v>
      </c>
      <c r="B361" s="77" t="n">
        <f aca="false">EOMONTH(Input!$C$7,A361)</f>
        <v>53782</v>
      </c>
      <c r="C361" s="76" t="n">
        <f aca="false">DATEDIF(Input!$G$23,$B361,"Y")</f>
        <v>69</v>
      </c>
      <c r="E361" s="78" t="n">
        <f aca="false">IF(AND($B361&gt;Input!$G$53,$B361&lt;Input!$G$25),Input!$G$54,0)</f>
        <v>0</v>
      </c>
    </row>
    <row r="362" customFormat="false" ht="12.8" hidden="false" customHeight="false" outlineLevel="0" collapsed="false">
      <c r="A362" s="76" t="n">
        <v>358</v>
      </c>
      <c r="B362" s="77" t="n">
        <f aca="false">EOMONTH(Input!$C$7,A362)</f>
        <v>53812</v>
      </c>
      <c r="C362" s="76" t="n">
        <f aca="false">DATEDIF(Input!$G$23,$B362,"Y")</f>
        <v>69</v>
      </c>
      <c r="E362" s="78" t="n">
        <f aca="false">IF(AND($B362&gt;Input!$G$53,$B362&lt;Input!$G$25),Input!$G$54,0)</f>
        <v>0</v>
      </c>
    </row>
    <row r="363" customFormat="false" ht="12.8" hidden="false" customHeight="false" outlineLevel="0" collapsed="false">
      <c r="A363" s="76" t="n">
        <v>359</v>
      </c>
      <c r="B363" s="77" t="n">
        <f aca="false">EOMONTH(Input!$C$7,A363)</f>
        <v>53843</v>
      </c>
      <c r="C363" s="76" t="n">
        <f aca="false">DATEDIF(Input!$G$23,$B363,"Y")</f>
        <v>70</v>
      </c>
      <c r="E363" s="78" t="n">
        <f aca="false">IF(AND($B363&gt;Input!$G$53,$B363&lt;Input!$G$25),Input!$G$54,0)</f>
        <v>0</v>
      </c>
    </row>
    <row r="364" customFormat="false" ht="12.8" hidden="false" customHeight="false" outlineLevel="0" collapsed="false">
      <c r="A364" s="76" t="n">
        <v>360</v>
      </c>
      <c r="B364" s="77" t="n">
        <f aca="false">EOMONTH(Input!$C$7,A364)</f>
        <v>53873</v>
      </c>
      <c r="C364" s="76" t="n">
        <f aca="false">DATEDIF(Input!$G$23,$B364,"Y")</f>
        <v>70</v>
      </c>
      <c r="E364" s="78" t="n">
        <f aca="false">IF(AND($B364&gt;Input!$G$53,$B364&lt;Input!$G$25),Input!$G$54,0)</f>
        <v>0</v>
      </c>
    </row>
    <row r="365" customFormat="false" ht="12.8" hidden="false" customHeight="false" outlineLevel="0" collapsed="false">
      <c r="A365" s="76" t="n">
        <v>361</v>
      </c>
      <c r="B365" s="77" t="n">
        <f aca="false">EOMONTH(Input!$C$7,A365)</f>
        <v>53904</v>
      </c>
      <c r="C365" s="76" t="n">
        <f aca="false">DATEDIF(Input!$G$23,$B365,"Y")</f>
        <v>70</v>
      </c>
      <c r="E365" s="78" t="n">
        <f aca="false">IF(AND($B365&gt;Input!$G$53,$B365&lt;Input!$G$25),Input!$G$54,0)</f>
        <v>0</v>
      </c>
    </row>
    <row r="366" customFormat="false" ht="12.8" hidden="false" customHeight="false" outlineLevel="0" collapsed="false">
      <c r="A366" s="76" t="n">
        <v>362</v>
      </c>
      <c r="B366" s="77" t="n">
        <f aca="false">EOMONTH(Input!$C$7,A366)</f>
        <v>53935</v>
      </c>
      <c r="C366" s="76" t="n">
        <f aca="false">DATEDIF(Input!$G$23,$B366,"Y")</f>
        <v>70</v>
      </c>
      <c r="E366" s="78" t="n">
        <f aca="false">IF(AND($B366&gt;Input!$G$53,$B366&lt;Input!$G$25),Input!$G$54,0)</f>
        <v>0</v>
      </c>
    </row>
    <row r="367" customFormat="false" ht="12.8" hidden="false" customHeight="false" outlineLevel="0" collapsed="false">
      <c r="A367" s="76" t="n">
        <v>363</v>
      </c>
      <c r="B367" s="77" t="n">
        <f aca="false">EOMONTH(Input!$C$7,A367)</f>
        <v>53965</v>
      </c>
      <c r="C367" s="76" t="n">
        <f aca="false">DATEDIF(Input!$G$23,$B367,"Y")</f>
        <v>70</v>
      </c>
      <c r="E367" s="78" t="n">
        <f aca="false">IF(AND($B367&gt;Input!$G$53,$B367&lt;Input!$G$25),Input!$G$54,0)</f>
        <v>0</v>
      </c>
    </row>
    <row r="368" customFormat="false" ht="12.8" hidden="false" customHeight="false" outlineLevel="0" collapsed="false">
      <c r="A368" s="76" t="n">
        <v>364</v>
      </c>
      <c r="B368" s="77" t="n">
        <f aca="false">EOMONTH(Input!$C$7,A368)</f>
        <v>53996</v>
      </c>
      <c r="C368" s="76" t="n">
        <f aca="false">DATEDIF(Input!$G$23,$B368,"Y")</f>
        <v>70</v>
      </c>
      <c r="E368" s="78" t="n">
        <f aca="false">IF(AND($B368&gt;Input!$G$53,$B368&lt;Input!$G$25),Input!$G$54,0)</f>
        <v>0</v>
      </c>
    </row>
    <row r="369" customFormat="false" ht="12.8" hidden="false" customHeight="false" outlineLevel="0" collapsed="false">
      <c r="A369" s="76" t="n">
        <v>365</v>
      </c>
      <c r="B369" s="77" t="n">
        <f aca="false">EOMONTH(Input!$C$7,A369)</f>
        <v>54026</v>
      </c>
      <c r="C369" s="76" t="n">
        <f aca="false">DATEDIF(Input!$G$23,$B369,"Y")</f>
        <v>70</v>
      </c>
      <c r="E369" s="78" t="n">
        <f aca="false">IF(AND($B369&gt;Input!$G$53,$B369&lt;Input!$G$25),Input!$G$54,0)</f>
        <v>0</v>
      </c>
    </row>
    <row r="370" customFormat="false" ht="12.8" hidden="false" customHeight="false" outlineLevel="0" collapsed="false">
      <c r="A370" s="76" t="n">
        <v>366</v>
      </c>
      <c r="B370" s="77" t="n">
        <f aca="false">EOMONTH(Input!$C$7,A370)</f>
        <v>54057</v>
      </c>
      <c r="C370" s="76" t="n">
        <f aca="false">DATEDIF(Input!$G$23,$B370,"Y")</f>
        <v>70</v>
      </c>
      <c r="E370" s="78" t="n">
        <f aca="false">IF(AND($B370&gt;Input!$G$53,$B370&lt;Input!$G$25),Input!$G$54,0)</f>
        <v>0</v>
      </c>
    </row>
    <row r="371" customFormat="false" ht="12.8" hidden="false" customHeight="false" outlineLevel="0" collapsed="false">
      <c r="A371" s="76" t="n">
        <v>367</v>
      </c>
      <c r="B371" s="77" t="n">
        <f aca="false">EOMONTH(Input!$C$7,A371)</f>
        <v>54088</v>
      </c>
      <c r="C371" s="76" t="n">
        <f aca="false">DATEDIF(Input!$G$23,$B371,"Y")</f>
        <v>70</v>
      </c>
      <c r="E371" s="78" t="n">
        <f aca="false">IF(AND($B371&gt;Input!$G$53,$B371&lt;Input!$G$25),Input!$G$54,0)</f>
        <v>0</v>
      </c>
    </row>
    <row r="372" customFormat="false" ht="12.8" hidden="false" customHeight="false" outlineLevel="0" collapsed="false">
      <c r="A372" s="76" t="n">
        <v>368</v>
      </c>
      <c r="B372" s="77" t="n">
        <f aca="false">EOMONTH(Input!$C$7,A372)</f>
        <v>54117</v>
      </c>
      <c r="C372" s="76" t="n">
        <f aca="false">DATEDIF(Input!$G$23,$B372,"Y")</f>
        <v>70</v>
      </c>
      <c r="E372" s="78" t="n">
        <f aca="false">IF(AND($B372&gt;Input!$G$53,$B372&lt;Input!$G$25),Input!$G$54,0)</f>
        <v>0</v>
      </c>
    </row>
    <row r="373" customFormat="false" ht="12.8" hidden="false" customHeight="false" outlineLevel="0" collapsed="false">
      <c r="A373" s="76" t="n">
        <v>369</v>
      </c>
      <c r="B373" s="77" t="n">
        <f aca="false">EOMONTH(Input!$C$7,A373)</f>
        <v>54148</v>
      </c>
      <c r="C373" s="76" t="n">
        <f aca="false">DATEDIF(Input!$G$23,$B373,"Y")</f>
        <v>70</v>
      </c>
      <c r="E373" s="78" t="n">
        <f aca="false">IF(AND($B373&gt;Input!$G$53,$B373&lt;Input!$G$25),Input!$G$54,0)</f>
        <v>0</v>
      </c>
    </row>
    <row r="374" customFormat="false" ht="12.8" hidden="false" customHeight="false" outlineLevel="0" collapsed="false">
      <c r="A374" s="76" t="n">
        <v>370</v>
      </c>
      <c r="B374" s="77" t="n">
        <f aca="false">EOMONTH(Input!$C$7,A374)</f>
        <v>54178</v>
      </c>
      <c r="C374" s="76" t="n">
        <f aca="false">DATEDIF(Input!$G$23,$B374,"Y")</f>
        <v>70</v>
      </c>
      <c r="E374" s="78" t="n">
        <f aca="false">IF(AND($B374&gt;Input!$G$53,$B374&lt;Input!$G$25),Input!$G$54,0)</f>
        <v>0</v>
      </c>
    </row>
    <row r="375" customFormat="false" ht="12.8" hidden="false" customHeight="false" outlineLevel="0" collapsed="false">
      <c r="A375" s="76" t="n">
        <v>371</v>
      </c>
      <c r="B375" s="77" t="n">
        <f aca="false">EOMONTH(Input!$C$7,A375)</f>
        <v>54209</v>
      </c>
      <c r="C375" s="76" t="n">
        <f aca="false">DATEDIF(Input!$G$23,$B375,"Y")</f>
        <v>71</v>
      </c>
      <c r="E375" s="78" t="n">
        <f aca="false">IF(AND($B375&gt;Input!$G$53,$B375&lt;Input!$G$25),Input!$G$54,0)</f>
        <v>0</v>
      </c>
    </row>
    <row r="376" customFormat="false" ht="12.8" hidden="false" customHeight="false" outlineLevel="0" collapsed="false">
      <c r="A376" s="76" t="n">
        <v>372</v>
      </c>
      <c r="B376" s="77" t="n">
        <f aca="false">EOMONTH(Input!$C$7,A376)</f>
        <v>54239</v>
      </c>
      <c r="C376" s="76" t="n">
        <f aca="false">DATEDIF(Input!$G$23,$B376,"Y")</f>
        <v>71</v>
      </c>
      <c r="E376" s="78" t="n">
        <f aca="false">IF(AND($B376&gt;Input!$G$53,$B376&lt;Input!$G$25),Input!$G$54,0)</f>
        <v>0</v>
      </c>
    </row>
    <row r="377" customFormat="false" ht="12.8" hidden="false" customHeight="false" outlineLevel="0" collapsed="false">
      <c r="A377" s="76" t="n">
        <v>373</v>
      </c>
      <c r="B377" s="77" t="n">
        <f aca="false">EOMONTH(Input!$C$7,A377)</f>
        <v>54270</v>
      </c>
      <c r="C377" s="76" t="n">
        <f aca="false">DATEDIF(Input!$G$23,$B377,"Y")</f>
        <v>71</v>
      </c>
      <c r="E377" s="78" t="n">
        <f aca="false">IF(AND($B377&gt;Input!$G$53,$B377&lt;Input!$G$25),Input!$G$54,0)</f>
        <v>0</v>
      </c>
    </row>
    <row r="378" customFormat="false" ht="12.8" hidden="false" customHeight="false" outlineLevel="0" collapsed="false">
      <c r="A378" s="76" t="n">
        <v>374</v>
      </c>
      <c r="B378" s="77" t="n">
        <f aca="false">EOMONTH(Input!$C$7,A378)</f>
        <v>54301</v>
      </c>
      <c r="C378" s="76" t="n">
        <f aca="false">DATEDIF(Input!$G$23,$B378,"Y")</f>
        <v>71</v>
      </c>
      <c r="E378" s="78" t="n">
        <f aca="false">IF(AND($B378&gt;Input!$G$53,$B378&lt;Input!$G$25),Input!$G$54,0)</f>
        <v>0</v>
      </c>
    </row>
    <row r="379" customFormat="false" ht="12.8" hidden="false" customHeight="false" outlineLevel="0" collapsed="false">
      <c r="A379" s="76" t="n">
        <v>375</v>
      </c>
      <c r="B379" s="77" t="n">
        <f aca="false">EOMONTH(Input!$C$7,A379)</f>
        <v>54331</v>
      </c>
      <c r="C379" s="76" t="n">
        <f aca="false">DATEDIF(Input!$G$23,$B379,"Y")</f>
        <v>71</v>
      </c>
      <c r="E379" s="78" t="n">
        <f aca="false">IF(AND($B379&gt;Input!$G$53,$B379&lt;Input!$G$25),Input!$G$54,0)</f>
        <v>0</v>
      </c>
    </row>
    <row r="380" customFormat="false" ht="12.8" hidden="false" customHeight="false" outlineLevel="0" collapsed="false">
      <c r="A380" s="76" t="n">
        <v>376</v>
      </c>
      <c r="B380" s="77" t="n">
        <f aca="false">EOMONTH(Input!$C$7,A380)</f>
        <v>54362</v>
      </c>
      <c r="C380" s="76" t="n">
        <f aca="false">DATEDIF(Input!$G$23,$B380,"Y")</f>
        <v>71</v>
      </c>
      <c r="E380" s="78" t="n">
        <f aca="false">IF(AND($B380&gt;Input!$G$53,$B380&lt;Input!$G$25),Input!$G$54,0)</f>
        <v>0</v>
      </c>
    </row>
    <row r="381" customFormat="false" ht="12.8" hidden="false" customHeight="false" outlineLevel="0" collapsed="false">
      <c r="A381" s="76" t="n">
        <v>377</v>
      </c>
      <c r="B381" s="77" t="n">
        <f aca="false">EOMONTH(Input!$C$7,A381)</f>
        <v>54392</v>
      </c>
      <c r="C381" s="76" t="n">
        <f aca="false">DATEDIF(Input!$G$23,$B381,"Y")</f>
        <v>71</v>
      </c>
      <c r="E381" s="78" t="n">
        <f aca="false">IF(AND($B381&gt;Input!$G$53,$B381&lt;Input!$G$25),Input!$G$54,0)</f>
        <v>0</v>
      </c>
    </row>
    <row r="382" customFormat="false" ht="12.8" hidden="false" customHeight="false" outlineLevel="0" collapsed="false">
      <c r="A382" s="76" t="n">
        <v>378</v>
      </c>
      <c r="B382" s="77" t="n">
        <f aca="false">EOMONTH(Input!$C$7,A382)</f>
        <v>54423</v>
      </c>
      <c r="C382" s="76" t="n">
        <f aca="false">DATEDIF(Input!$G$23,$B382,"Y")</f>
        <v>71</v>
      </c>
      <c r="E382" s="78" t="n">
        <f aca="false">IF(AND($B382&gt;Input!$G$53,$B382&lt;Input!$G$25),Input!$G$54,0)</f>
        <v>0</v>
      </c>
    </row>
    <row r="383" customFormat="false" ht="12.8" hidden="false" customHeight="false" outlineLevel="0" collapsed="false">
      <c r="A383" s="76" t="n">
        <v>379</v>
      </c>
      <c r="B383" s="77" t="n">
        <f aca="false">EOMONTH(Input!$C$7,A383)</f>
        <v>54454</v>
      </c>
      <c r="C383" s="76" t="n">
        <f aca="false">DATEDIF(Input!$G$23,$B383,"Y")</f>
        <v>71</v>
      </c>
      <c r="E383" s="78" t="n">
        <f aca="false">IF(AND($B383&gt;Input!$G$53,$B383&lt;Input!$G$25),Input!$G$54,0)</f>
        <v>0</v>
      </c>
    </row>
    <row r="384" customFormat="false" ht="12.8" hidden="false" customHeight="false" outlineLevel="0" collapsed="false">
      <c r="A384" s="76" t="n">
        <v>380</v>
      </c>
      <c r="B384" s="77" t="n">
        <f aca="false">EOMONTH(Input!$C$7,A384)</f>
        <v>54482</v>
      </c>
      <c r="C384" s="76" t="n">
        <f aca="false">DATEDIF(Input!$G$23,$B384,"Y")</f>
        <v>71</v>
      </c>
      <c r="E384" s="78" t="n">
        <f aca="false">IF(AND($B384&gt;Input!$G$53,$B384&lt;Input!$G$25),Input!$G$54,0)</f>
        <v>0</v>
      </c>
    </row>
    <row r="385" customFormat="false" ht="12.8" hidden="false" customHeight="false" outlineLevel="0" collapsed="false">
      <c r="A385" s="76" t="n">
        <v>381</v>
      </c>
      <c r="B385" s="77" t="n">
        <f aca="false">EOMONTH(Input!$C$7,A385)</f>
        <v>54513</v>
      </c>
      <c r="C385" s="76" t="n">
        <f aca="false">DATEDIF(Input!$G$23,$B385,"Y")</f>
        <v>71</v>
      </c>
      <c r="E385" s="78" t="n">
        <f aca="false">IF(AND($B385&gt;Input!$G$53,$B385&lt;Input!$G$25),Input!$G$54,0)</f>
        <v>0</v>
      </c>
    </row>
    <row r="386" customFormat="false" ht="12.8" hidden="false" customHeight="false" outlineLevel="0" collapsed="false">
      <c r="A386" s="76" t="n">
        <v>382</v>
      </c>
      <c r="B386" s="77" t="n">
        <f aca="false">EOMONTH(Input!$C$7,A386)</f>
        <v>54543</v>
      </c>
      <c r="C386" s="76" t="n">
        <f aca="false">DATEDIF(Input!$G$23,$B386,"Y")</f>
        <v>71</v>
      </c>
      <c r="E386" s="78" t="n">
        <f aca="false">IF(AND($B386&gt;Input!$G$53,$B386&lt;Input!$G$25),Input!$G$54,0)</f>
        <v>0</v>
      </c>
    </row>
    <row r="387" customFormat="false" ht="12.8" hidden="false" customHeight="false" outlineLevel="0" collapsed="false">
      <c r="A387" s="76" t="n">
        <v>383</v>
      </c>
      <c r="B387" s="77" t="n">
        <f aca="false">EOMONTH(Input!$C$7,A387)</f>
        <v>54574</v>
      </c>
      <c r="C387" s="76" t="n">
        <f aca="false">DATEDIF(Input!$G$23,$B387,"Y")</f>
        <v>72</v>
      </c>
      <c r="E387" s="78" t="n">
        <f aca="false">IF(AND($B387&gt;Input!$G$53,$B387&lt;Input!$G$25),Input!$G$54,0)</f>
        <v>0</v>
      </c>
    </row>
    <row r="388" customFormat="false" ht="12.8" hidden="false" customHeight="false" outlineLevel="0" collapsed="false">
      <c r="A388" s="76" t="n">
        <v>384</v>
      </c>
      <c r="B388" s="77" t="n">
        <f aca="false">EOMONTH(Input!$C$7,A388)</f>
        <v>54604</v>
      </c>
      <c r="C388" s="76" t="n">
        <f aca="false">DATEDIF(Input!$G$23,$B388,"Y")</f>
        <v>72</v>
      </c>
      <c r="E388" s="78" t="n">
        <f aca="false">IF(AND($B388&gt;Input!$G$53,$B388&lt;Input!$G$25),Input!$G$54,0)</f>
        <v>0</v>
      </c>
    </row>
    <row r="389" customFormat="false" ht="12.8" hidden="false" customHeight="false" outlineLevel="0" collapsed="false">
      <c r="A389" s="76" t="n">
        <v>385</v>
      </c>
      <c r="B389" s="77" t="n">
        <f aca="false">EOMONTH(Input!$C$7,A389)</f>
        <v>54635</v>
      </c>
      <c r="C389" s="76" t="n">
        <f aca="false">DATEDIF(Input!$G$23,$B389,"Y")</f>
        <v>72</v>
      </c>
      <c r="E389" s="78" t="n">
        <f aca="false">IF(AND($B389&gt;Input!$G$53,$B389&lt;Input!$G$25),Input!$G$54,0)</f>
        <v>0</v>
      </c>
    </row>
    <row r="390" customFormat="false" ht="12.8" hidden="false" customHeight="false" outlineLevel="0" collapsed="false">
      <c r="A390" s="76" t="n">
        <v>386</v>
      </c>
      <c r="B390" s="77" t="n">
        <f aca="false">EOMONTH(Input!$C$7,A390)</f>
        <v>54666</v>
      </c>
      <c r="C390" s="76" t="n">
        <f aca="false">DATEDIF(Input!$G$23,$B390,"Y")</f>
        <v>72</v>
      </c>
      <c r="E390" s="78" t="n">
        <f aca="false">IF(AND($B390&gt;Input!$G$53,$B390&lt;Input!$G$25),Input!$G$54,0)</f>
        <v>0</v>
      </c>
    </row>
    <row r="391" customFormat="false" ht="12.8" hidden="false" customHeight="false" outlineLevel="0" collapsed="false">
      <c r="A391" s="76" t="n">
        <v>387</v>
      </c>
      <c r="B391" s="77" t="n">
        <f aca="false">EOMONTH(Input!$C$7,A391)</f>
        <v>54696</v>
      </c>
      <c r="C391" s="76" t="n">
        <f aca="false">DATEDIF(Input!$G$23,$B391,"Y")</f>
        <v>72</v>
      </c>
      <c r="E391" s="78" t="n">
        <f aca="false">IF(AND($B391&gt;Input!$G$53,$B391&lt;Input!$G$25),Input!$G$54,0)</f>
        <v>0</v>
      </c>
    </row>
    <row r="392" customFormat="false" ht="12.8" hidden="false" customHeight="false" outlineLevel="0" collapsed="false">
      <c r="A392" s="76" t="n">
        <v>388</v>
      </c>
      <c r="B392" s="77" t="n">
        <f aca="false">EOMONTH(Input!$C$7,A392)</f>
        <v>54727</v>
      </c>
      <c r="C392" s="76" t="n">
        <f aca="false">DATEDIF(Input!$G$23,$B392,"Y")</f>
        <v>72</v>
      </c>
      <c r="E392" s="78" t="n">
        <f aca="false">IF(AND($B392&gt;Input!$G$53,$B392&lt;Input!$G$25),Input!$G$54,0)</f>
        <v>0</v>
      </c>
    </row>
    <row r="393" customFormat="false" ht="12.8" hidden="false" customHeight="false" outlineLevel="0" collapsed="false">
      <c r="A393" s="76" t="n">
        <v>389</v>
      </c>
      <c r="B393" s="77" t="n">
        <f aca="false">EOMONTH(Input!$C$7,A393)</f>
        <v>54757</v>
      </c>
      <c r="C393" s="76" t="n">
        <f aca="false">DATEDIF(Input!$G$23,$B393,"Y")</f>
        <v>72</v>
      </c>
      <c r="E393" s="78" t="n">
        <f aca="false">IF(AND($B393&gt;Input!$G$53,$B393&lt;Input!$G$25),Input!$G$54,0)</f>
        <v>0</v>
      </c>
    </row>
    <row r="394" customFormat="false" ht="12.8" hidden="false" customHeight="false" outlineLevel="0" collapsed="false">
      <c r="A394" s="76" t="n">
        <v>390</v>
      </c>
      <c r="B394" s="77" t="n">
        <f aca="false">EOMONTH(Input!$C$7,A394)</f>
        <v>54788</v>
      </c>
      <c r="C394" s="76" t="n">
        <f aca="false">DATEDIF(Input!$G$23,$B394,"Y")</f>
        <v>72</v>
      </c>
      <c r="E394" s="78" t="n">
        <f aca="false">IF(AND($B394&gt;Input!$G$53,$B394&lt;Input!$G$25),Input!$G$54,0)</f>
        <v>0</v>
      </c>
    </row>
    <row r="395" customFormat="false" ht="12.8" hidden="false" customHeight="false" outlineLevel="0" collapsed="false">
      <c r="A395" s="76" t="n">
        <v>391</v>
      </c>
      <c r="B395" s="77" t="n">
        <f aca="false">EOMONTH(Input!$C$7,A395)</f>
        <v>54819</v>
      </c>
      <c r="C395" s="76" t="n">
        <f aca="false">DATEDIF(Input!$G$23,$B395,"Y")</f>
        <v>72</v>
      </c>
      <c r="E395" s="78" t="n">
        <f aca="false">IF(AND($B395&gt;Input!$G$53,$B395&lt;Input!$G$25),Input!$G$54,0)</f>
        <v>0</v>
      </c>
    </row>
    <row r="396" customFormat="false" ht="12.8" hidden="false" customHeight="false" outlineLevel="0" collapsed="false">
      <c r="A396" s="76" t="n">
        <v>392</v>
      </c>
      <c r="B396" s="77" t="n">
        <f aca="false">EOMONTH(Input!$C$7,A396)</f>
        <v>54847</v>
      </c>
      <c r="C396" s="76" t="n">
        <f aca="false">DATEDIF(Input!$G$23,$B396,"Y")</f>
        <v>72</v>
      </c>
      <c r="E396" s="78" t="n">
        <f aca="false">IF(AND($B396&gt;Input!$G$53,$B396&lt;Input!$G$25),Input!$G$54,0)</f>
        <v>0</v>
      </c>
    </row>
    <row r="397" customFormat="false" ht="12.8" hidden="false" customHeight="false" outlineLevel="0" collapsed="false">
      <c r="A397" s="76" t="n">
        <v>393</v>
      </c>
      <c r="B397" s="77" t="n">
        <f aca="false">EOMONTH(Input!$C$7,A397)</f>
        <v>54878</v>
      </c>
      <c r="C397" s="76" t="n">
        <f aca="false">DATEDIF(Input!$G$23,$B397,"Y")</f>
        <v>72</v>
      </c>
      <c r="E397" s="78" t="n">
        <f aca="false">IF(AND($B397&gt;Input!$G$53,$B397&lt;Input!$G$25),Input!$G$54,0)</f>
        <v>0</v>
      </c>
    </row>
    <row r="398" customFormat="false" ht="12.8" hidden="false" customHeight="false" outlineLevel="0" collapsed="false">
      <c r="A398" s="76" t="n">
        <v>394</v>
      </c>
      <c r="B398" s="77" t="n">
        <f aca="false">EOMONTH(Input!$C$7,A398)</f>
        <v>54908</v>
      </c>
      <c r="C398" s="76" t="n">
        <f aca="false">DATEDIF(Input!$G$23,$B398,"Y")</f>
        <v>72</v>
      </c>
      <c r="E398" s="78" t="n">
        <f aca="false">IF(AND($B398&gt;Input!$G$53,$B398&lt;Input!$G$25),Input!$G$54,0)</f>
        <v>0</v>
      </c>
    </row>
    <row r="399" customFormat="false" ht="12.8" hidden="false" customHeight="false" outlineLevel="0" collapsed="false">
      <c r="A399" s="76" t="n">
        <v>395</v>
      </c>
      <c r="B399" s="77" t="n">
        <f aca="false">EOMONTH(Input!$C$7,A399)</f>
        <v>54939</v>
      </c>
      <c r="C399" s="76" t="n">
        <f aca="false">DATEDIF(Input!$G$23,$B399,"Y")</f>
        <v>73</v>
      </c>
      <c r="E399" s="78" t="n">
        <f aca="false">IF(AND($B399&gt;Input!$G$53,$B399&lt;Input!$G$25),Input!$G$54,0)</f>
        <v>0</v>
      </c>
    </row>
    <row r="400" customFormat="false" ht="12.8" hidden="false" customHeight="false" outlineLevel="0" collapsed="false">
      <c r="A400" s="76" t="n">
        <v>396</v>
      </c>
      <c r="B400" s="77" t="n">
        <f aca="false">EOMONTH(Input!$C$7,A400)</f>
        <v>54969</v>
      </c>
      <c r="C400" s="76" t="n">
        <f aca="false">DATEDIF(Input!$G$23,$B400,"Y")</f>
        <v>73</v>
      </c>
      <c r="E400" s="78" t="n">
        <f aca="false">IF(AND($B400&gt;Input!$G$53,$B400&lt;Input!$G$25),Input!$G$54,0)</f>
        <v>0</v>
      </c>
    </row>
    <row r="401" customFormat="false" ht="12.8" hidden="false" customHeight="false" outlineLevel="0" collapsed="false">
      <c r="A401" s="76" t="n">
        <v>397</v>
      </c>
      <c r="B401" s="77" t="n">
        <f aca="false">EOMONTH(Input!$C$7,A401)</f>
        <v>55000</v>
      </c>
      <c r="C401" s="76" t="n">
        <f aca="false">DATEDIF(Input!$G$23,$B401,"Y")</f>
        <v>73</v>
      </c>
      <c r="E401" s="78" t="n">
        <f aca="false">IF(AND($B401&gt;Input!$G$53,$B401&lt;Input!$G$25),Input!$G$54,0)</f>
        <v>0</v>
      </c>
    </row>
    <row r="402" customFormat="false" ht="12.8" hidden="false" customHeight="false" outlineLevel="0" collapsed="false">
      <c r="A402" s="76" t="n">
        <v>398</v>
      </c>
      <c r="B402" s="77" t="n">
        <f aca="false">EOMONTH(Input!$C$7,A402)</f>
        <v>55031</v>
      </c>
      <c r="C402" s="76" t="n">
        <f aca="false">DATEDIF(Input!$G$23,$B402,"Y")</f>
        <v>73</v>
      </c>
      <c r="E402" s="78" t="n">
        <f aca="false">IF(AND($B402&gt;Input!$G$53,$B402&lt;Input!$G$25),Input!$G$54,0)</f>
        <v>0</v>
      </c>
    </row>
    <row r="403" customFormat="false" ht="12.8" hidden="false" customHeight="false" outlineLevel="0" collapsed="false">
      <c r="A403" s="76" t="n">
        <v>399</v>
      </c>
      <c r="B403" s="77" t="n">
        <f aca="false">EOMONTH(Input!$C$7,A403)</f>
        <v>55061</v>
      </c>
      <c r="C403" s="76" t="n">
        <f aca="false">DATEDIF(Input!$G$23,$B403,"Y")</f>
        <v>73</v>
      </c>
      <c r="E403" s="78" t="n">
        <f aca="false">IF(AND($B403&gt;Input!$G$53,$B403&lt;Input!$G$25),Input!$G$54,0)</f>
        <v>0</v>
      </c>
    </row>
    <row r="404" customFormat="false" ht="12.8" hidden="false" customHeight="false" outlineLevel="0" collapsed="false">
      <c r="A404" s="76" t="n">
        <v>400</v>
      </c>
      <c r="B404" s="77" t="n">
        <f aca="false">EOMONTH(Input!$C$7,A404)</f>
        <v>55092</v>
      </c>
      <c r="C404" s="76" t="n">
        <f aca="false">DATEDIF(Input!$G$23,$B404,"Y")</f>
        <v>73</v>
      </c>
      <c r="E404" s="78" t="n">
        <f aca="false">IF(AND($B404&gt;Input!$G$53,$B404&lt;Input!$G$25),Input!$G$54,0)</f>
        <v>0</v>
      </c>
    </row>
    <row r="405" customFormat="false" ht="12.8" hidden="false" customHeight="false" outlineLevel="0" collapsed="false">
      <c r="A405" s="76" t="n">
        <v>401</v>
      </c>
      <c r="B405" s="77" t="n">
        <f aca="false">EOMONTH(Input!$C$7,A405)</f>
        <v>55122</v>
      </c>
      <c r="C405" s="76" t="n">
        <f aca="false">DATEDIF(Input!$G$23,$B405,"Y")</f>
        <v>73</v>
      </c>
      <c r="E405" s="78" t="n">
        <f aca="false">IF(AND($B405&gt;Input!$G$53,$B405&lt;Input!$G$25),Input!$G$54,0)</f>
        <v>0</v>
      </c>
    </row>
    <row r="406" customFormat="false" ht="12.8" hidden="false" customHeight="false" outlineLevel="0" collapsed="false">
      <c r="A406" s="76" t="n">
        <v>402</v>
      </c>
      <c r="B406" s="77" t="n">
        <f aca="false">EOMONTH(Input!$C$7,A406)</f>
        <v>55153</v>
      </c>
      <c r="C406" s="76" t="n">
        <f aca="false">DATEDIF(Input!$G$23,$B406,"Y")</f>
        <v>73</v>
      </c>
      <c r="E406" s="78" t="n">
        <f aca="false">IF(AND($B406&gt;Input!$G$53,$B406&lt;Input!$G$25),Input!$G$54,0)</f>
        <v>0</v>
      </c>
    </row>
    <row r="407" customFormat="false" ht="12.8" hidden="false" customHeight="false" outlineLevel="0" collapsed="false">
      <c r="A407" s="76" t="n">
        <v>403</v>
      </c>
      <c r="B407" s="77" t="n">
        <f aca="false">EOMONTH(Input!$C$7,A407)</f>
        <v>55184</v>
      </c>
      <c r="C407" s="76" t="n">
        <f aca="false">DATEDIF(Input!$G$23,$B407,"Y")</f>
        <v>73</v>
      </c>
      <c r="E407" s="78" t="n">
        <f aca="false">IF(AND($B407&gt;Input!$G$53,$B407&lt;Input!$G$25),Input!$G$54,0)</f>
        <v>0</v>
      </c>
    </row>
    <row r="408" customFormat="false" ht="12.8" hidden="false" customHeight="false" outlineLevel="0" collapsed="false">
      <c r="A408" s="76" t="n">
        <v>404</v>
      </c>
      <c r="B408" s="77" t="n">
        <f aca="false">EOMONTH(Input!$C$7,A408)</f>
        <v>55212</v>
      </c>
      <c r="C408" s="76" t="n">
        <f aca="false">DATEDIF(Input!$G$23,$B408,"Y")</f>
        <v>73</v>
      </c>
      <c r="E408" s="78" t="n">
        <f aca="false">IF(AND($B408&gt;Input!$G$53,$B408&lt;Input!$G$25),Input!$G$54,0)</f>
        <v>0</v>
      </c>
    </row>
    <row r="409" customFormat="false" ht="12.8" hidden="false" customHeight="false" outlineLevel="0" collapsed="false">
      <c r="A409" s="76" t="n">
        <v>405</v>
      </c>
      <c r="B409" s="77" t="n">
        <f aca="false">EOMONTH(Input!$C$7,A409)</f>
        <v>55243</v>
      </c>
      <c r="C409" s="76" t="n">
        <f aca="false">DATEDIF(Input!$G$23,$B409,"Y")</f>
        <v>73</v>
      </c>
      <c r="E409" s="78" t="n">
        <f aca="false">IF(AND($B409&gt;Input!$G$53,$B409&lt;Input!$G$25),Input!$G$54,0)</f>
        <v>0</v>
      </c>
    </row>
    <row r="410" customFormat="false" ht="12.8" hidden="false" customHeight="false" outlineLevel="0" collapsed="false">
      <c r="A410" s="76" t="n">
        <v>406</v>
      </c>
      <c r="B410" s="77" t="n">
        <f aca="false">EOMONTH(Input!$C$7,A410)</f>
        <v>55273</v>
      </c>
      <c r="C410" s="76" t="n">
        <f aca="false">DATEDIF(Input!$G$23,$B410,"Y")</f>
        <v>73</v>
      </c>
      <c r="E410" s="78" t="n">
        <f aca="false">IF(AND($B410&gt;Input!$G$53,$B410&lt;Input!$G$25),Input!$G$54,0)</f>
        <v>0</v>
      </c>
    </row>
    <row r="411" customFormat="false" ht="12.8" hidden="false" customHeight="false" outlineLevel="0" collapsed="false">
      <c r="A411" s="76" t="n">
        <v>407</v>
      </c>
      <c r="B411" s="77" t="n">
        <f aca="false">EOMONTH(Input!$C$7,A411)</f>
        <v>55304</v>
      </c>
      <c r="C411" s="76" t="n">
        <f aca="false">DATEDIF(Input!$G$23,$B411,"Y")</f>
        <v>74</v>
      </c>
      <c r="E411" s="78" t="n">
        <f aca="false">IF(AND($B411&gt;Input!$G$53,$B411&lt;Input!$G$25),Input!$G$54,0)</f>
        <v>0</v>
      </c>
    </row>
    <row r="412" customFormat="false" ht="12.8" hidden="false" customHeight="false" outlineLevel="0" collapsed="false">
      <c r="A412" s="76" t="n">
        <v>408</v>
      </c>
      <c r="B412" s="77" t="n">
        <f aca="false">EOMONTH(Input!$C$7,A412)</f>
        <v>55334</v>
      </c>
      <c r="C412" s="76" t="n">
        <f aca="false">DATEDIF(Input!$G$23,$B412,"Y")</f>
        <v>74</v>
      </c>
      <c r="E412" s="78" t="n">
        <f aca="false">IF(AND($B412&gt;Input!$G$53,$B412&lt;Input!$G$25),Input!$G$54,0)</f>
        <v>0</v>
      </c>
    </row>
    <row r="413" customFormat="false" ht="12.8" hidden="false" customHeight="false" outlineLevel="0" collapsed="false">
      <c r="A413" s="76" t="n">
        <v>409</v>
      </c>
      <c r="B413" s="77" t="n">
        <f aca="false">EOMONTH(Input!$C$7,A413)</f>
        <v>55365</v>
      </c>
      <c r="C413" s="76" t="n">
        <f aca="false">DATEDIF(Input!$G$23,$B413,"Y")</f>
        <v>74</v>
      </c>
      <c r="E413" s="78" t="n">
        <f aca="false">IF(AND($B413&gt;Input!$G$53,$B413&lt;Input!$G$25),Input!$G$54,0)</f>
        <v>0</v>
      </c>
    </row>
    <row r="414" customFormat="false" ht="12.8" hidden="false" customHeight="false" outlineLevel="0" collapsed="false">
      <c r="A414" s="76" t="n">
        <v>410</v>
      </c>
      <c r="B414" s="77" t="n">
        <f aca="false">EOMONTH(Input!$C$7,A414)</f>
        <v>55396</v>
      </c>
      <c r="C414" s="76" t="n">
        <f aca="false">DATEDIF(Input!$G$23,$B414,"Y")</f>
        <v>74</v>
      </c>
      <c r="E414" s="78" t="n">
        <f aca="false">IF(AND($B414&gt;Input!$G$53,$B414&lt;Input!$G$25),Input!$G$54,0)</f>
        <v>0</v>
      </c>
    </row>
    <row r="415" customFormat="false" ht="12.8" hidden="false" customHeight="false" outlineLevel="0" collapsed="false">
      <c r="A415" s="76" t="n">
        <v>411</v>
      </c>
      <c r="B415" s="77" t="n">
        <f aca="false">EOMONTH(Input!$C$7,A415)</f>
        <v>55426</v>
      </c>
      <c r="C415" s="76" t="n">
        <f aca="false">DATEDIF(Input!$G$23,$B415,"Y")</f>
        <v>74</v>
      </c>
      <c r="E415" s="78" t="n">
        <f aca="false">IF(AND($B415&gt;Input!$G$53,$B415&lt;Input!$G$25),Input!$G$54,0)</f>
        <v>0</v>
      </c>
    </row>
    <row r="416" customFormat="false" ht="12.8" hidden="false" customHeight="false" outlineLevel="0" collapsed="false">
      <c r="A416" s="76" t="n">
        <v>412</v>
      </c>
      <c r="B416" s="77" t="n">
        <f aca="false">EOMONTH(Input!$C$7,A416)</f>
        <v>55457</v>
      </c>
      <c r="C416" s="76" t="n">
        <f aca="false">DATEDIF(Input!$G$23,$B416,"Y")</f>
        <v>74</v>
      </c>
      <c r="E416" s="78" t="n">
        <f aca="false">IF(AND($B416&gt;Input!$G$53,$B416&lt;Input!$G$25),Input!$G$54,0)</f>
        <v>0</v>
      </c>
    </row>
    <row r="417" customFormat="false" ht="12.8" hidden="false" customHeight="false" outlineLevel="0" collapsed="false">
      <c r="A417" s="76" t="n">
        <v>413</v>
      </c>
      <c r="B417" s="77" t="n">
        <f aca="false">EOMONTH(Input!$C$7,A417)</f>
        <v>55487</v>
      </c>
      <c r="C417" s="76" t="n">
        <f aca="false">DATEDIF(Input!$G$23,$B417,"Y")</f>
        <v>74</v>
      </c>
      <c r="E417" s="78" t="n">
        <f aca="false">IF(AND($B417&gt;Input!$G$53,$B417&lt;Input!$G$25),Input!$G$54,0)</f>
        <v>0</v>
      </c>
    </row>
    <row r="418" customFormat="false" ht="12.8" hidden="false" customHeight="false" outlineLevel="0" collapsed="false">
      <c r="A418" s="76" t="n">
        <v>414</v>
      </c>
      <c r="B418" s="77" t="n">
        <f aca="false">EOMONTH(Input!$C$7,A418)</f>
        <v>55518</v>
      </c>
      <c r="C418" s="76" t="n">
        <f aca="false">DATEDIF(Input!$G$23,$B418,"Y")</f>
        <v>74</v>
      </c>
      <c r="E418" s="78" t="n">
        <f aca="false">IF(AND($B418&gt;Input!$G$53,$B418&lt;Input!$G$25),Input!$G$54,0)</f>
        <v>0</v>
      </c>
    </row>
    <row r="419" customFormat="false" ht="12.8" hidden="false" customHeight="false" outlineLevel="0" collapsed="false">
      <c r="A419" s="76" t="n">
        <v>415</v>
      </c>
      <c r="B419" s="77" t="n">
        <f aca="false">EOMONTH(Input!$C$7,A419)</f>
        <v>55549</v>
      </c>
      <c r="C419" s="76" t="n">
        <f aca="false">DATEDIF(Input!$G$23,$B419,"Y")</f>
        <v>74</v>
      </c>
      <c r="E419" s="78" t="n">
        <f aca="false">IF(AND($B419&gt;Input!$G$53,$B419&lt;Input!$G$25),Input!$G$54,0)</f>
        <v>0</v>
      </c>
    </row>
    <row r="420" customFormat="false" ht="12.8" hidden="false" customHeight="false" outlineLevel="0" collapsed="false">
      <c r="A420" s="76" t="n">
        <v>416</v>
      </c>
      <c r="B420" s="77" t="n">
        <f aca="false">EOMONTH(Input!$C$7,A420)</f>
        <v>55578</v>
      </c>
      <c r="C420" s="76" t="n">
        <f aca="false">DATEDIF(Input!$G$23,$B420,"Y")</f>
        <v>74</v>
      </c>
      <c r="E420" s="78" t="n">
        <f aca="false">IF(AND($B420&gt;Input!$G$53,$B420&lt;Input!$G$25),Input!$G$54,0)</f>
        <v>0</v>
      </c>
    </row>
    <row r="421" customFormat="false" ht="12.8" hidden="false" customHeight="false" outlineLevel="0" collapsed="false">
      <c r="A421" s="76" t="n">
        <v>417</v>
      </c>
      <c r="B421" s="77" t="n">
        <f aca="false">EOMONTH(Input!$C$7,A421)</f>
        <v>55609</v>
      </c>
      <c r="C421" s="76" t="n">
        <f aca="false">DATEDIF(Input!$G$23,$B421,"Y")</f>
        <v>74</v>
      </c>
      <c r="E421" s="78" t="n">
        <f aca="false">IF(AND($B421&gt;Input!$G$53,$B421&lt;Input!$G$25),Input!$G$54,0)</f>
        <v>0</v>
      </c>
    </row>
    <row r="422" customFormat="false" ht="12.8" hidden="false" customHeight="false" outlineLevel="0" collapsed="false">
      <c r="A422" s="76" t="n">
        <v>418</v>
      </c>
      <c r="B422" s="77" t="n">
        <f aca="false">EOMONTH(Input!$C$7,A422)</f>
        <v>55639</v>
      </c>
      <c r="C422" s="76" t="n">
        <f aca="false">DATEDIF(Input!$G$23,$B422,"Y")</f>
        <v>74</v>
      </c>
      <c r="E422" s="78" t="n">
        <f aca="false">IF(AND($B422&gt;Input!$G$53,$B422&lt;Input!$G$25),Input!$G$54,0)</f>
        <v>0</v>
      </c>
    </row>
    <row r="423" customFormat="false" ht="12.8" hidden="false" customHeight="false" outlineLevel="0" collapsed="false">
      <c r="A423" s="76" t="n">
        <v>419</v>
      </c>
      <c r="B423" s="77" t="n">
        <f aca="false">EOMONTH(Input!$C$7,A423)</f>
        <v>55670</v>
      </c>
      <c r="C423" s="76" t="n">
        <f aca="false">DATEDIF(Input!$G$23,$B423,"Y")</f>
        <v>75</v>
      </c>
      <c r="E423" s="78" t="n">
        <f aca="false">IF(AND($B423&gt;Input!$G$53,$B423&lt;Input!$G$25),Input!$G$54,0)</f>
        <v>0</v>
      </c>
    </row>
    <row r="424" customFormat="false" ht="12.8" hidden="false" customHeight="false" outlineLevel="0" collapsed="false">
      <c r="A424" s="76" t="n">
        <v>420</v>
      </c>
      <c r="B424" s="77" t="n">
        <f aca="false">EOMONTH(Input!$C$7,A424)</f>
        <v>55700</v>
      </c>
      <c r="C424" s="76" t="n">
        <f aca="false">DATEDIF(Input!$G$23,$B424,"Y")</f>
        <v>75</v>
      </c>
      <c r="E424" s="78" t="n">
        <f aca="false">IF(AND($B424&gt;Input!$G$53,$B424&lt;Input!$G$25),Input!$G$54,0)</f>
        <v>0</v>
      </c>
    </row>
    <row r="425" customFormat="false" ht="12.8" hidden="false" customHeight="false" outlineLevel="0" collapsed="false">
      <c r="A425" s="76" t="n">
        <v>421</v>
      </c>
      <c r="B425" s="77" t="n">
        <f aca="false">EOMONTH(Input!$C$7,A425)</f>
        <v>55731</v>
      </c>
      <c r="C425" s="76" t="n">
        <f aca="false">DATEDIF(Input!$G$23,$B425,"Y")</f>
        <v>75</v>
      </c>
      <c r="E425" s="78" t="n">
        <f aca="false">IF(AND($B425&gt;Input!$G$53,$B425&lt;Input!$G$25),Input!$G$54,0)</f>
        <v>0</v>
      </c>
    </row>
    <row r="426" customFormat="false" ht="12.8" hidden="false" customHeight="false" outlineLevel="0" collapsed="false">
      <c r="A426" s="76" t="n">
        <v>422</v>
      </c>
      <c r="B426" s="77" t="n">
        <f aca="false">EOMONTH(Input!$C$7,A426)</f>
        <v>55762</v>
      </c>
      <c r="C426" s="76" t="n">
        <f aca="false">DATEDIF(Input!$G$23,$B426,"Y")</f>
        <v>75</v>
      </c>
      <c r="E426" s="78" t="n">
        <f aca="false">IF(AND($B426&gt;Input!$G$53,$B426&lt;Input!$G$25),Input!$G$54,0)</f>
        <v>0</v>
      </c>
    </row>
    <row r="427" customFormat="false" ht="12.8" hidden="false" customHeight="false" outlineLevel="0" collapsed="false">
      <c r="A427" s="76" t="n">
        <v>423</v>
      </c>
      <c r="B427" s="77" t="n">
        <f aca="false">EOMONTH(Input!$C$7,A427)</f>
        <v>55792</v>
      </c>
      <c r="C427" s="76" t="n">
        <f aca="false">DATEDIF(Input!$G$23,$B427,"Y")</f>
        <v>75</v>
      </c>
      <c r="E427" s="78" t="n">
        <f aca="false">IF(AND($B427&gt;Input!$G$53,$B427&lt;Input!$G$25),Input!$G$54,0)</f>
        <v>0</v>
      </c>
    </row>
    <row r="428" customFormat="false" ht="12.8" hidden="false" customHeight="false" outlineLevel="0" collapsed="false">
      <c r="A428" s="76" t="n">
        <v>424</v>
      </c>
      <c r="B428" s="77" t="n">
        <f aca="false">EOMONTH(Input!$C$7,A428)</f>
        <v>55823</v>
      </c>
      <c r="C428" s="76" t="n">
        <f aca="false">DATEDIF(Input!$G$23,$B428,"Y")</f>
        <v>75</v>
      </c>
      <c r="E428" s="78" t="n">
        <f aca="false">IF(AND($B428&gt;Input!$G$53,$B428&lt;Input!$G$25),Input!$G$54,0)</f>
        <v>0</v>
      </c>
    </row>
    <row r="429" customFormat="false" ht="12.8" hidden="false" customHeight="false" outlineLevel="0" collapsed="false">
      <c r="A429" s="76" t="n">
        <v>425</v>
      </c>
      <c r="B429" s="77" t="n">
        <f aca="false">EOMONTH(Input!$C$7,A429)</f>
        <v>55853</v>
      </c>
      <c r="C429" s="76" t="n">
        <f aca="false">DATEDIF(Input!$G$23,$B429,"Y")</f>
        <v>75</v>
      </c>
      <c r="E429" s="78" t="n">
        <f aca="false">IF(AND($B429&gt;Input!$G$53,$B429&lt;Input!$G$25),Input!$G$54,0)</f>
        <v>0</v>
      </c>
    </row>
    <row r="430" customFormat="false" ht="12.8" hidden="false" customHeight="false" outlineLevel="0" collapsed="false">
      <c r="A430" s="76" t="n">
        <v>426</v>
      </c>
      <c r="B430" s="77" t="n">
        <f aca="false">EOMONTH(Input!$C$7,A430)</f>
        <v>55884</v>
      </c>
      <c r="C430" s="76" t="n">
        <f aca="false">DATEDIF(Input!$G$23,$B430,"Y")</f>
        <v>75</v>
      </c>
      <c r="E430" s="78" t="n">
        <f aca="false">IF(AND($B430&gt;Input!$G$53,$B430&lt;Input!$G$25),Input!$G$54,0)</f>
        <v>0</v>
      </c>
    </row>
    <row r="431" customFormat="false" ht="12.8" hidden="false" customHeight="false" outlineLevel="0" collapsed="false">
      <c r="A431" s="76" t="n">
        <v>427</v>
      </c>
      <c r="B431" s="77" t="n">
        <f aca="false">EOMONTH(Input!$C$7,A431)</f>
        <v>55915</v>
      </c>
      <c r="C431" s="76" t="n">
        <f aca="false">DATEDIF(Input!$G$23,$B431,"Y")</f>
        <v>75</v>
      </c>
      <c r="E431" s="78" t="n">
        <f aca="false">IF(AND($B431&gt;Input!$G$53,$B431&lt;Input!$G$25),Input!$G$54,0)</f>
        <v>0</v>
      </c>
    </row>
    <row r="432" customFormat="false" ht="12.8" hidden="false" customHeight="false" outlineLevel="0" collapsed="false">
      <c r="A432" s="76" t="n">
        <v>428</v>
      </c>
      <c r="B432" s="77" t="n">
        <f aca="false">EOMONTH(Input!$C$7,A432)</f>
        <v>55943</v>
      </c>
      <c r="C432" s="76" t="n">
        <f aca="false">DATEDIF(Input!$G$23,$B432,"Y")</f>
        <v>75</v>
      </c>
      <c r="E432" s="78" t="n">
        <f aca="false">IF(AND($B432&gt;Input!$G$53,$B432&lt;Input!$G$25),Input!$G$54,0)</f>
        <v>0</v>
      </c>
    </row>
    <row r="433" customFormat="false" ht="12.8" hidden="false" customHeight="false" outlineLevel="0" collapsed="false">
      <c r="A433" s="76" t="n">
        <v>429</v>
      </c>
      <c r="B433" s="77" t="n">
        <f aca="false">EOMONTH(Input!$C$7,A433)</f>
        <v>55974</v>
      </c>
      <c r="C433" s="76" t="n">
        <f aca="false">DATEDIF(Input!$G$23,$B433,"Y")</f>
        <v>75</v>
      </c>
      <c r="E433" s="78" t="n">
        <f aca="false">IF(AND($B433&gt;Input!$G$53,$B433&lt;Input!$G$25),Input!$G$54,0)</f>
        <v>0</v>
      </c>
    </row>
    <row r="434" customFormat="false" ht="12.8" hidden="false" customHeight="false" outlineLevel="0" collapsed="false">
      <c r="A434" s="76" t="n">
        <v>430</v>
      </c>
      <c r="B434" s="77" t="n">
        <f aca="false">EOMONTH(Input!$C$7,A434)</f>
        <v>56004</v>
      </c>
      <c r="C434" s="76" t="n">
        <f aca="false">DATEDIF(Input!$G$23,$B434,"Y")</f>
        <v>75</v>
      </c>
      <c r="E434" s="78" t="n">
        <f aca="false">IF(AND($B434&gt;Input!$G$53,$B434&lt;Input!$G$25),Input!$G$54,0)</f>
        <v>0</v>
      </c>
    </row>
    <row r="435" customFormat="false" ht="12.8" hidden="false" customHeight="false" outlineLevel="0" collapsed="false">
      <c r="A435" s="76" t="n">
        <v>431</v>
      </c>
      <c r="B435" s="77" t="n">
        <f aca="false">EOMONTH(Input!$C$7,A435)</f>
        <v>56035</v>
      </c>
      <c r="C435" s="76" t="n">
        <f aca="false">DATEDIF(Input!$G$23,$B435,"Y")</f>
        <v>76</v>
      </c>
      <c r="E435" s="78" t="n">
        <f aca="false">IF(AND($B435&gt;Input!$G$53,$B435&lt;Input!$G$25),Input!$G$54,0)</f>
        <v>0</v>
      </c>
    </row>
    <row r="436" customFormat="false" ht="12.8" hidden="false" customHeight="false" outlineLevel="0" collapsed="false">
      <c r="A436" s="76" t="n">
        <v>432</v>
      </c>
      <c r="B436" s="77" t="n">
        <f aca="false">EOMONTH(Input!$C$7,A436)</f>
        <v>56065</v>
      </c>
      <c r="C436" s="76" t="n">
        <f aca="false">DATEDIF(Input!$G$23,$B436,"Y")</f>
        <v>76</v>
      </c>
      <c r="E436" s="78" t="n">
        <f aca="false">IF(AND($B436&gt;Input!$G$53,$B436&lt;Input!$G$25),Input!$G$54,0)</f>
        <v>0</v>
      </c>
    </row>
    <row r="437" customFormat="false" ht="12.8" hidden="false" customHeight="false" outlineLevel="0" collapsed="false">
      <c r="A437" s="76" t="n">
        <v>433</v>
      </c>
      <c r="B437" s="77" t="n">
        <f aca="false">EOMONTH(Input!$C$7,A437)</f>
        <v>56096</v>
      </c>
      <c r="C437" s="76" t="n">
        <f aca="false">DATEDIF(Input!$G$23,$B437,"Y")</f>
        <v>76</v>
      </c>
      <c r="E437" s="78" t="n">
        <f aca="false">IF(AND($B437&gt;Input!$G$53,$B437&lt;Input!$G$25),Input!$G$54,0)</f>
        <v>0</v>
      </c>
    </row>
    <row r="438" customFormat="false" ht="12.8" hidden="false" customHeight="false" outlineLevel="0" collapsed="false">
      <c r="A438" s="76" t="n">
        <v>434</v>
      </c>
      <c r="B438" s="77" t="n">
        <f aca="false">EOMONTH(Input!$C$7,A438)</f>
        <v>56127</v>
      </c>
      <c r="C438" s="76" t="n">
        <f aca="false">DATEDIF(Input!$G$23,$B438,"Y")</f>
        <v>76</v>
      </c>
      <c r="E438" s="78" t="n">
        <f aca="false">IF(AND($B438&gt;Input!$G$53,$B438&lt;Input!$G$25),Input!$G$54,0)</f>
        <v>0</v>
      </c>
    </row>
    <row r="439" customFormat="false" ht="12.8" hidden="false" customHeight="false" outlineLevel="0" collapsed="false">
      <c r="A439" s="76" t="n">
        <v>435</v>
      </c>
      <c r="B439" s="77" t="n">
        <f aca="false">EOMONTH(Input!$C$7,A439)</f>
        <v>56157</v>
      </c>
      <c r="C439" s="76" t="n">
        <f aca="false">DATEDIF(Input!$G$23,$B439,"Y")</f>
        <v>76</v>
      </c>
      <c r="E439" s="78" t="n">
        <f aca="false">IF(AND($B439&gt;Input!$G$53,$B439&lt;Input!$G$25),Input!$G$54,0)</f>
        <v>0</v>
      </c>
    </row>
    <row r="440" customFormat="false" ht="12.8" hidden="false" customHeight="false" outlineLevel="0" collapsed="false">
      <c r="A440" s="76" t="n">
        <v>436</v>
      </c>
      <c r="B440" s="77" t="n">
        <f aca="false">EOMONTH(Input!$C$7,A440)</f>
        <v>56188</v>
      </c>
      <c r="C440" s="76" t="n">
        <f aca="false">DATEDIF(Input!$G$23,$B440,"Y")</f>
        <v>76</v>
      </c>
      <c r="E440" s="78" t="n">
        <f aca="false">IF(AND($B440&gt;Input!$G$53,$B440&lt;Input!$G$25),Input!$G$54,0)</f>
        <v>0</v>
      </c>
    </row>
    <row r="441" customFormat="false" ht="12.8" hidden="false" customHeight="false" outlineLevel="0" collapsed="false">
      <c r="A441" s="76" t="n">
        <v>437</v>
      </c>
      <c r="B441" s="77" t="n">
        <f aca="false">EOMONTH(Input!$C$7,A441)</f>
        <v>56218</v>
      </c>
      <c r="C441" s="76" t="n">
        <f aca="false">DATEDIF(Input!$G$23,$B441,"Y")</f>
        <v>76</v>
      </c>
      <c r="E441" s="78" t="n">
        <f aca="false">IF(AND($B441&gt;Input!$G$53,$B441&lt;Input!$G$25),Input!$G$54,0)</f>
        <v>0</v>
      </c>
    </row>
    <row r="442" customFormat="false" ht="12.8" hidden="false" customHeight="false" outlineLevel="0" collapsed="false">
      <c r="A442" s="76" t="n">
        <v>438</v>
      </c>
      <c r="B442" s="77" t="n">
        <f aca="false">EOMONTH(Input!$C$7,A442)</f>
        <v>56249</v>
      </c>
      <c r="C442" s="76" t="n">
        <f aca="false">DATEDIF(Input!$G$23,$B442,"Y")</f>
        <v>76</v>
      </c>
      <c r="E442" s="78" t="n">
        <f aca="false">IF(AND($B442&gt;Input!$G$53,$B442&lt;Input!$G$25),Input!$G$54,0)</f>
        <v>0</v>
      </c>
    </row>
    <row r="443" customFormat="false" ht="12.8" hidden="false" customHeight="false" outlineLevel="0" collapsed="false">
      <c r="A443" s="76" t="n">
        <v>439</v>
      </c>
      <c r="B443" s="77" t="n">
        <f aca="false">EOMONTH(Input!$C$7,A443)</f>
        <v>56280</v>
      </c>
      <c r="C443" s="76" t="n">
        <f aca="false">DATEDIF(Input!$G$23,$B443,"Y")</f>
        <v>76</v>
      </c>
      <c r="E443" s="78" t="n">
        <f aca="false">IF(AND($B443&gt;Input!$G$53,$B443&lt;Input!$G$25),Input!$G$54,0)</f>
        <v>0</v>
      </c>
    </row>
    <row r="444" customFormat="false" ht="12.8" hidden="false" customHeight="false" outlineLevel="0" collapsed="false">
      <c r="A444" s="76" t="n">
        <v>440</v>
      </c>
      <c r="B444" s="77" t="n">
        <f aca="false">EOMONTH(Input!$C$7,A444)</f>
        <v>56308</v>
      </c>
      <c r="C444" s="76" t="n">
        <f aca="false">DATEDIF(Input!$G$23,$B444,"Y")</f>
        <v>76</v>
      </c>
      <c r="E444" s="78" t="n">
        <f aca="false">IF(AND($B444&gt;Input!$G$53,$B444&lt;Input!$G$25),Input!$G$54,0)</f>
        <v>0</v>
      </c>
    </row>
    <row r="445" customFormat="false" ht="12.8" hidden="false" customHeight="false" outlineLevel="0" collapsed="false">
      <c r="A445" s="76" t="n">
        <v>441</v>
      </c>
      <c r="B445" s="77" t="n">
        <f aca="false">EOMONTH(Input!$C$7,A445)</f>
        <v>56339</v>
      </c>
      <c r="C445" s="76" t="n">
        <f aca="false">DATEDIF(Input!$G$23,$B445,"Y")</f>
        <v>76</v>
      </c>
      <c r="E445" s="78" t="n">
        <f aca="false">IF(AND($B445&gt;Input!$G$53,$B445&lt;Input!$G$25),Input!$G$54,0)</f>
        <v>0</v>
      </c>
    </row>
    <row r="446" customFormat="false" ht="12.8" hidden="false" customHeight="false" outlineLevel="0" collapsed="false">
      <c r="A446" s="76" t="n">
        <v>442</v>
      </c>
      <c r="B446" s="77" t="n">
        <f aca="false">EOMONTH(Input!$C$7,A446)</f>
        <v>56369</v>
      </c>
      <c r="C446" s="76" t="n">
        <f aca="false">DATEDIF(Input!$G$23,$B446,"Y")</f>
        <v>76</v>
      </c>
      <c r="E446" s="78" t="n">
        <f aca="false">IF(AND($B446&gt;Input!$G$53,$B446&lt;Input!$G$25),Input!$G$54,0)</f>
        <v>0</v>
      </c>
    </row>
    <row r="447" customFormat="false" ht="12.8" hidden="false" customHeight="false" outlineLevel="0" collapsed="false">
      <c r="A447" s="76" t="n">
        <v>443</v>
      </c>
      <c r="B447" s="77" t="n">
        <f aca="false">EOMONTH(Input!$C$7,A447)</f>
        <v>56400</v>
      </c>
      <c r="C447" s="76" t="n">
        <f aca="false">DATEDIF(Input!$G$23,$B447,"Y")</f>
        <v>77</v>
      </c>
      <c r="E447" s="78" t="n">
        <f aca="false">IF(AND($B447&gt;Input!$G$53,$B447&lt;Input!$G$25),Input!$G$54,0)</f>
        <v>0</v>
      </c>
    </row>
    <row r="448" customFormat="false" ht="12.8" hidden="false" customHeight="false" outlineLevel="0" collapsed="false">
      <c r="A448" s="76" t="n">
        <v>444</v>
      </c>
      <c r="B448" s="77" t="n">
        <f aca="false">EOMONTH(Input!$C$7,A448)</f>
        <v>56430</v>
      </c>
      <c r="C448" s="76" t="n">
        <f aca="false">DATEDIF(Input!$G$23,$B448,"Y")</f>
        <v>77</v>
      </c>
      <c r="E448" s="78" t="n">
        <f aca="false">IF(AND($B448&gt;Input!$G$53,$B448&lt;Input!$G$25),Input!$G$54,0)</f>
        <v>0</v>
      </c>
    </row>
    <row r="449" customFormat="false" ht="12.8" hidden="false" customHeight="false" outlineLevel="0" collapsed="false">
      <c r="A449" s="76" t="n">
        <v>445</v>
      </c>
      <c r="B449" s="77" t="n">
        <f aca="false">EOMONTH(Input!$C$7,A449)</f>
        <v>56461</v>
      </c>
      <c r="C449" s="76" t="n">
        <f aca="false">DATEDIF(Input!$G$23,$B449,"Y")</f>
        <v>77</v>
      </c>
      <c r="E449" s="78" t="n">
        <f aca="false">IF(AND($B449&gt;Input!$G$53,$B449&lt;Input!$G$25),Input!$G$54,0)</f>
        <v>0</v>
      </c>
    </row>
    <row r="450" customFormat="false" ht="12.8" hidden="false" customHeight="false" outlineLevel="0" collapsed="false">
      <c r="A450" s="76" t="n">
        <v>446</v>
      </c>
      <c r="B450" s="77" t="n">
        <f aca="false">EOMONTH(Input!$C$7,A450)</f>
        <v>56492</v>
      </c>
      <c r="C450" s="76" t="n">
        <f aca="false">DATEDIF(Input!$G$23,$B450,"Y")</f>
        <v>77</v>
      </c>
      <c r="E450" s="78" t="n">
        <f aca="false">IF(AND($B450&gt;Input!$G$53,$B450&lt;Input!$G$25),Input!$G$54,0)</f>
        <v>0</v>
      </c>
    </row>
    <row r="451" customFormat="false" ht="12.8" hidden="false" customHeight="false" outlineLevel="0" collapsed="false">
      <c r="A451" s="76" t="n">
        <v>447</v>
      </c>
      <c r="B451" s="77" t="n">
        <f aca="false">EOMONTH(Input!$C$7,A451)</f>
        <v>56522</v>
      </c>
      <c r="C451" s="76" t="n">
        <f aca="false">DATEDIF(Input!$G$23,$B451,"Y")</f>
        <v>77</v>
      </c>
      <c r="E451" s="78" t="n">
        <f aca="false">IF(AND($B451&gt;Input!$G$53,$B451&lt;Input!$G$25),Input!$G$54,0)</f>
        <v>0</v>
      </c>
    </row>
    <row r="452" customFormat="false" ht="12.8" hidden="false" customHeight="false" outlineLevel="0" collapsed="false">
      <c r="A452" s="76" t="n">
        <v>448</v>
      </c>
      <c r="B452" s="77" t="n">
        <f aca="false">EOMONTH(Input!$C$7,A452)</f>
        <v>56553</v>
      </c>
      <c r="C452" s="76" t="n">
        <f aca="false">DATEDIF(Input!$G$23,$B452,"Y")</f>
        <v>77</v>
      </c>
      <c r="E452" s="78" t="n">
        <f aca="false">IF(AND($B452&gt;Input!$G$53,$B452&lt;Input!$G$25),Input!$G$54,0)</f>
        <v>0</v>
      </c>
    </row>
    <row r="453" customFormat="false" ht="12.8" hidden="false" customHeight="false" outlineLevel="0" collapsed="false">
      <c r="A453" s="76" t="n">
        <v>449</v>
      </c>
      <c r="B453" s="77" t="n">
        <f aca="false">EOMONTH(Input!$C$7,A453)</f>
        <v>56583</v>
      </c>
      <c r="C453" s="76" t="n">
        <f aca="false">DATEDIF(Input!$G$23,$B453,"Y")</f>
        <v>77</v>
      </c>
      <c r="E453" s="78" t="n">
        <f aca="false">IF(AND($B453&gt;Input!$G$53,$B453&lt;Input!$G$25),Input!$G$54,0)</f>
        <v>0</v>
      </c>
    </row>
    <row r="454" customFormat="false" ht="12.8" hidden="false" customHeight="false" outlineLevel="0" collapsed="false">
      <c r="A454" s="76" t="n">
        <v>450</v>
      </c>
      <c r="B454" s="77" t="n">
        <f aca="false">EOMONTH(Input!$C$7,A454)</f>
        <v>56614</v>
      </c>
      <c r="C454" s="76" t="n">
        <f aca="false">DATEDIF(Input!$G$23,$B454,"Y")</f>
        <v>77</v>
      </c>
      <c r="E454" s="78" t="n">
        <f aca="false">IF(AND($B454&gt;Input!$G$53,$B454&lt;Input!$G$25),Input!$G$54,0)</f>
        <v>0</v>
      </c>
    </row>
    <row r="455" customFormat="false" ht="12.8" hidden="false" customHeight="false" outlineLevel="0" collapsed="false">
      <c r="A455" s="76" t="n">
        <v>451</v>
      </c>
      <c r="B455" s="77" t="n">
        <f aca="false">EOMONTH(Input!$C$7,A455)</f>
        <v>56645</v>
      </c>
      <c r="C455" s="76" t="n">
        <f aca="false">DATEDIF(Input!$G$23,$B455,"Y")</f>
        <v>77</v>
      </c>
      <c r="E455" s="78" t="n">
        <f aca="false">IF(AND($B455&gt;Input!$G$53,$B455&lt;Input!$G$25),Input!$G$54,0)</f>
        <v>0</v>
      </c>
    </row>
    <row r="456" customFormat="false" ht="12.8" hidden="false" customHeight="false" outlineLevel="0" collapsed="false">
      <c r="A456" s="76" t="n">
        <v>452</v>
      </c>
      <c r="B456" s="77" t="n">
        <f aca="false">EOMONTH(Input!$C$7,A456)</f>
        <v>56673</v>
      </c>
      <c r="C456" s="76" t="n">
        <f aca="false">DATEDIF(Input!$G$23,$B456,"Y")</f>
        <v>77</v>
      </c>
      <c r="E456" s="78" t="n">
        <f aca="false">IF(AND($B456&gt;Input!$G$53,$B456&lt;Input!$G$25),Input!$G$54,0)</f>
        <v>0</v>
      </c>
    </row>
    <row r="457" customFormat="false" ht="12.8" hidden="false" customHeight="false" outlineLevel="0" collapsed="false">
      <c r="A457" s="76" t="n">
        <v>453</v>
      </c>
      <c r="B457" s="77" t="n">
        <f aca="false">EOMONTH(Input!$C$7,A457)</f>
        <v>56704</v>
      </c>
      <c r="C457" s="76" t="n">
        <f aca="false">DATEDIF(Input!$G$23,$B457,"Y")</f>
        <v>77</v>
      </c>
      <c r="E457" s="78" t="n">
        <f aca="false">IF(AND($B457&gt;Input!$G$53,$B457&lt;Input!$G$25),Input!$G$54,0)</f>
        <v>0</v>
      </c>
    </row>
    <row r="458" customFormat="false" ht="12.8" hidden="false" customHeight="false" outlineLevel="0" collapsed="false">
      <c r="A458" s="76" t="n">
        <v>454</v>
      </c>
      <c r="B458" s="77" t="n">
        <f aca="false">EOMONTH(Input!$C$7,A458)</f>
        <v>56734</v>
      </c>
      <c r="C458" s="76" t="n">
        <f aca="false">DATEDIF(Input!$G$23,$B458,"Y")</f>
        <v>77</v>
      </c>
      <c r="E458" s="78" t="n">
        <f aca="false">IF(AND($B458&gt;Input!$G$53,$B458&lt;Input!$G$25),Input!$G$54,0)</f>
        <v>0</v>
      </c>
    </row>
    <row r="459" customFormat="false" ht="12.8" hidden="false" customHeight="false" outlineLevel="0" collapsed="false">
      <c r="A459" s="76" t="n">
        <v>455</v>
      </c>
      <c r="B459" s="77" t="n">
        <f aca="false">EOMONTH(Input!$C$7,A459)</f>
        <v>56765</v>
      </c>
      <c r="C459" s="76" t="n">
        <f aca="false">DATEDIF(Input!$G$23,$B459,"Y")</f>
        <v>78</v>
      </c>
      <c r="E459" s="78" t="n">
        <f aca="false">IF(AND($B459&gt;Input!$G$53,$B459&lt;Input!$G$25),Input!$G$54,0)</f>
        <v>0</v>
      </c>
    </row>
    <row r="460" customFormat="false" ht="12.8" hidden="false" customHeight="false" outlineLevel="0" collapsed="false">
      <c r="A460" s="76" t="n">
        <v>456</v>
      </c>
      <c r="B460" s="77" t="n">
        <f aca="false">EOMONTH(Input!$C$7,A460)</f>
        <v>56795</v>
      </c>
      <c r="C460" s="76" t="n">
        <f aca="false">DATEDIF(Input!$G$23,$B460,"Y")</f>
        <v>78</v>
      </c>
      <c r="E460" s="78" t="n">
        <f aca="false">IF(AND($B460&gt;Input!$G$53,$B460&lt;Input!$G$25),Input!$G$54,0)</f>
        <v>0</v>
      </c>
    </row>
    <row r="461" customFormat="false" ht="12.8" hidden="false" customHeight="false" outlineLevel="0" collapsed="false">
      <c r="A461" s="76" t="n">
        <v>457</v>
      </c>
      <c r="B461" s="77" t="n">
        <f aca="false">EOMONTH(Input!$C$7,A461)</f>
        <v>56826</v>
      </c>
      <c r="C461" s="76" t="n">
        <f aca="false">DATEDIF(Input!$G$23,$B461,"Y")</f>
        <v>78</v>
      </c>
      <c r="E461" s="78" t="n">
        <f aca="false">IF(AND($B461&gt;Input!$G$53,$B461&lt;Input!$G$25),Input!$G$54,0)</f>
        <v>0</v>
      </c>
    </row>
    <row r="462" customFormat="false" ht="12.8" hidden="false" customHeight="false" outlineLevel="0" collapsed="false">
      <c r="A462" s="76" t="n">
        <v>458</v>
      </c>
      <c r="B462" s="77" t="n">
        <f aca="false">EOMONTH(Input!$C$7,A462)</f>
        <v>56857</v>
      </c>
      <c r="C462" s="76" t="n">
        <f aca="false">DATEDIF(Input!$G$23,$B462,"Y")</f>
        <v>78</v>
      </c>
      <c r="E462" s="78" t="n">
        <f aca="false">IF(AND($B462&gt;Input!$G$53,$B462&lt;Input!$G$25),Input!$G$54,0)</f>
        <v>0</v>
      </c>
    </row>
    <row r="463" customFormat="false" ht="12.8" hidden="false" customHeight="false" outlineLevel="0" collapsed="false">
      <c r="A463" s="76" t="n">
        <v>459</v>
      </c>
      <c r="B463" s="77" t="n">
        <f aca="false">EOMONTH(Input!$C$7,A463)</f>
        <v>56887</v>
      </c>
      <c r="C463" s="76" t="n">
        <f aca="false">DATEDIF(Input!$G$23,$B463,"Y")</f>
        <v>78</v>
      </c>
      <c r="E463" s="78" t="n">
        <f aca="false">IF(AND($B463&gt;Input!$G$53,$B463&lt;Input!$G$25),Input!$G$54,0)</f>
        <v>0</v>
      </c>
    </row>
    <row r="464" customFormat="false" ht="12.8" hidden="false" customHeight="false" outlineLevel="0" collapsed="false">
      <c r="A464" s="76" t="n">
        <v>460</v>
      </c>
      <c r="B464" s="77" t="n">
        <f aca="false">EOMONTH(Input!$C$7,A464)</f>
        <v>56918</v>
      </c>
      <c r="C464" s="76" t="n">
        <f aca="false">DATEDIF(Input!$G$23,$B464,"Y")</f>
        <v>78</v>
      </c>
      <c r="E464" s="78" t="n">
        <f aca="false">IF(AND($B464&gt;Input!$G$53,$B464&lt;Input!$G$25),Input!$G$54,0)</f>
        <v>0</v>
      </c>
    </row>
    <row r="465" customFormat="false" ht="12.8" hidden="false" customHeight="false" outlineLevel="0" collapsed="false">
      <c r="A465" s="76" t="n">
        <v>461</v>
      </c>
      <c r="B465" s="77" t="n">
        <f aca="false">EOMONTH(Input!$C$7,A465)</f>
        <v>56948</v>
      </c>
      <c r="C465" s="76" t="n">
        <f aca="false">DATEDIF(Input!$G$23,$B465,"Y")</f>
        <v>78</v>
      </c>
      <c r="E465" s="78" t="n">
        <f aca="false">IF(AND($B465&gt;Input!$G$53,$B465&lt;Input!$G$25),Input!$G$54,0)</f>
        <v>0</v>
      </c>
    </row>
    <row r="466" customFormat="false" ht="12.8" hidden="false" customHeight="false" outlineLevel="0" collapsed="false">
      <c r="A466" s="76" t="n">
        <v>462</v>
      </c>
      <c r="B466" s="77" t="n">
        <f aca="false">EOMONTH(Input!$C$7,A466)</f>
        <v>56979</v>
      </c>
      <c r="C466" s="76" t="n">
        <f aca="false">DATEDIF(Input!$G$23,$B466,"Y")</f>
        <v>78</v>
      </c>
      <c r="E466" s="78" t="n">
        <f aca="false">IF(AND($B466&gt;Input!$G$53,$B466&lt;Input!$G$25),Input!$G$54,0)</f>
        <v>0</v>
      </c>
    </row>
    <row r="467" customFormat="false" ht="12.8" hidden="false" customHeight="false" outlineLevel="0" collapsed="false">
      <c r="A467" s="76" t="n">
        <v>463</v>
      </c>
      <c r="B467" s="77" t="n">
        <f aca="false">EOMONTH(Input!$C$7,A467)</f>
        <v>57010</v>
      </c>
      <c r="C467" s="76" t="n">
        <f aca="false">DATEDIF(Input!$G$23,$B467,"Y")</f>
        <v>78</v>
      </c>
      <c r="E467" s="78" t="n">
        <f aca="false">IF(AND($B467&gt;Input!$G$53,$B467&lt;Input!$G$25),Input!$G$54,0)</f>
        <v>0</v>
      </c>
    </row>
    <row r="468" customFormat="false" ht="12.8" hidden="false" customHeight="false" outlineLevel="0" collapsed="false">
      <c r="A468" s="76" t="n">
        <v>464</v>
      </c>
      <c r="B468" s="77" t="n">
        <f aca="false">EOMONTH(Input!$C$7,A468)</f>
        <v>57039</v>
      </c>
      <c r="C468" s="76" t="n">
        <f aca="false">DATEDIF(Input!$G$23,$B468,"Y")</f>
        <v>78</v>
      </c>
      <c r="E468" s="78" t="n">
        <f aca="false">IF(AND($B468&gt;Input!$G$53,$B468&lt;Input!$G$25),Input!$G$54,0)</f>
        <v>0</v>
      </c>
    </row>
    <row r="469" customFormat="false" ht="12.8" hidden="false" customHeight="false" outlineLevel="0" collapsed="false">
      <c r="A469" s="76" t="n">
        <v>465</v>
      </c>
      <c r="B469" s="77" t="n">
        <f aca="false">EOMONTH(Input!$C$7,A469)</f>
        <v>57070</v>
      </c>
      <c r="C469" s="76" t="n">
        <f aca="false">DATEDIF(Input!$G$23,$B469,"Y")</f>
        <v>78</v>
      </c>
      <c r="E469" s="78" t="n">
        <f aca="false">IF(AND($B469&gt;Input!$G$53,$B469&lt;Input!$G$25),Input!$G$54,0)</f>
        <v>0</v>
      </c>
    </row>
    <row r="470" customFormat="false" ht="12.8" hidden="false" customHeight="false" outlineLevel="0" collapsed="false">
      <c r="A470" s="76" t="n">
        <v>466</v>
      </c>
      <c r="B470" s="77" t="n">
        <f aca="false">EOMONTH(Input!$C$7,A470)</f>
        <v>57100</v>
      </c>
      <c r="C470" s="76" t="n">
        <f aca="false">DATEDIF(Input!$G$23,$B470,"Y")</f>
        <v>78</v>
      </c>
      <c r="E470" s="78" t="n">
        <f aca="false">IF(AND($B470&gt;Input!$G$53,$B470&lt;Input!$G$25),Input!$G$54,0)</f>
        <v>0</v>
      </c>
    </row>
    <row r="471" customFormat="false" ht="12.8" hidden="false" customHeight="false" outlineLevel="0" collapsed="false">
      <c r="A471" s="76" t="n">
        <v>467</v>
      </c>
      <c r="B471" s="77" t="n">
        <f aca="false">EOMONTH(Input!$C$7,A471)</f>
        <v>57131</v>
      </c>
      <c r="C471" s="76" t="n">
        <f aca="false">DATEDIF(Input!$G$23,$B471,"Y")</f>
        <v>79</v>
      </c>
      <c r="E471" s="78" t="n">
        <f aca="false">IF(AND($B471&gt;Input!$G$53,$B471&lt;Input!$G$25),Input!$G$54,0)</f>
        <v>0</v>
      </c>
    </row>
    <row r="472" customFormat="false" ht="12.8" hidden="false" customHeight="false" outlineLevel="0" collapsed="false">
      <c r="A472" s="76" t="n">
        <v>468</v>
      </c>
      <c r="B472" s="77" t="n">
        <f aca="false">EOMONTH(Input!$C$7,A472)</f>
        <v>57161</v>
      </c>
      <c r="C472" s="76" t="n">
        <f aca="false">DATEDIF(Input!$G$23,$B472,"Y")</f>
        <v>79</v>
      </c>
      <c r="E472" s="78" t="n">
        <f aca="false">IF(AND($B472&gt;Input!$G$53,$B472&lt;Input!$G$25),Input!$G$54,0)</f>
        <v>0</v>
      </c>
    </row>
    <row r="473" customFormat="false" ht="12.8" hidden="false" customHeight="false" outlineLevel="0" collapsed="false">
      <c r="A473" s="76" t="n">
        <v>469</v>
      </c>
      <c r="B473" s="77" t="n">
        <f aca="false">EOMONTH(Input!$C$7,A473)</f>
        <v>57192</v>
      </c>
      <c r="C473" s="76" t="n">
        <f aca="false">DATEDIF(Input!$G$23,$B473,"Y")</f>
        <v>79</v>
      </c>
      <c r="E473" s="78" t="n">
        <f aca="false">IF(AND($B473&gt;Input!$G$53,$B473&lt;Input!$G$25),Input!$G$54,0)</f>
        <v>0</v>
      </c>
    </row>
    <row r="474" customFormat="false" ht="12.8" hidden="false" customHeight="false" outlineLevel="0" collapsed="false">
      <c r="A474" s="76" t="n">
        <v>470</v>
      </c>
      <c r="B474" s="77" t="n">
        <f aca="false">EOMONTH(Input!$C$7,A474)</f>
        <v>57223</v>
      </c>
      <c r="C474" s="76" t="n">
        <f aca="false">DATEDIF(Input!$G$23,$B474,"Y")</f>
        <v>79</v>
      </c>
      <c r="E474" s="78" t="n">
        <f aca="false">IF(AND($B474&gt;Input!$G$53,$B474&lt;Input!$G$25),Input!$G$54,0)</f>
        <v>0</v>
      </c>
    </row>
    <row r="475" customFormat="false" ht="12.8" hidden="false" customHeight="false" outlineLevel="0" collapsed="false">
      <c r="A475" s="76" t="n">
        <v>471</v>
      </c>
      <c r="B475" s="77" t="n">
        <f aca="false">EOMONTH(Input!$C$7,A475)</f>
        <v>57253</v>
      </c>
      <c r="C475" s="76" t="n">
        <f aca="false">DATEDIF(Input!$G$23,$B475,"Y")</f>
        <v>79</v>
      </c>
      <c r="E475" s="78" t="n">
        <f aca="false">IF(AND($B475&gt;Input!$G$53,$B475&lt;Input!$G$25),Input!$G$54,0)</f>
        <v>0</v>
      </c>
    </row>
    <row r="476" customFormat="false" ht="12.8" hidden="false" customHeight="false" outlineLevel="0" collapsed="false">
      <c r="A476" s="76" t="n">
        <v>472</v>
      </c>
      <c r="B476" s="77" t="n">
        <f aca="false">EOMONTH(Input!$C$7,A476)</f>
        <v>57284</v>
      </c>
      <c r="C476" s="76" t="n">
        <f aca="false">DATEDIF(Input!$G$23,$B476,"Y")</f>
        <v>79</v>
      </c>
      <c r="E476" s="78" t="n">
        <f aca="false">IF(AND($B476&gt;Input!$G$53,$B476&lt;Input!$G$25),Input!$G$54,0)</f>
        <v>0</v>
      </c>
    </row>
    <row r="477" customFormat="false" ht="12.8" hidden="false" customHeight="false" outlineLevel="0" collapsed="false">
      <c r="A477" s="76" t="n">
        <v>473</v>
      </c>
      <c r="B477" s="77" t="n">
        <f aca="false">EOMONTH(Input!$C$7,A477)</f>
        <v>57314</v>
      </c>
      <c r="C477" s="76" t="n">
        <f aca="false">DATEDIF(Input!$G$23,$B477,"Y")</f>
        <v>79</v>
      </c>
      <c r="E477" s="78" t="n">
        <f aca="false">IF(AND($B477&gt;Input!$G$53,$B477&lt;Input!$G$25),Input!$G$54,0)</f>
        <v>0</v>
      </c>
    </row>
    <row r="478" customFormat="false" ht="12.8" hidden="false" customHeight="false" outlineLevel="0" collapsed="false">
      <c r="A478" s="76" t="n">
        <v>474</v>
      </c>
      <c r="B478" s="77" t="n">
        <f aca="false">EOMONTH(Input!$C$7,A478)</f>
        <v>57345</v>
      </c>
      <c r="C478" s="76" t="n">
        <f aca="false">DATEDIF(Input!$G$23,$B478,"Y")</f>
        <v>79</v>
      </c>
      <c r="E478" s="78" t="n">
        <f aca="false">IF(AND($B478&gt;Input!$G$53,$B478&lt;Input!$G$25),Input!$G$54,0)</f>
        <v>0</v>
      </c>
    </row>
    <row r="479" customFormat="false" ht="12.8" hidden="false" customHeight="false" outlineLevel="0" collapsed="false">
      <c r="A479" s="76" t="n">
        <v>475</v>
      </c>
      <c r="B479" s="77" t="n">
        <f aca="false">EOMONTH(Input!$C$7,A479)</f>
        <v>57376</v>
      </c>
      <c r="C479" s="76" t="n">
        <f aca="false">DATEDIF(Input!$G$23,$B479,"Y")</f>
        <v>79</v>
      </c>
      <c r="E479" s="78" t="n">
        <f aca="false">IF(AND($B479&gt;Input!$G$53,$B479&lt;Input!$G$25),Input!$G$54,0)</f>
        <v>0</v>
      </c>
    </row>
    <row r="480" customFormat="false" ht="12.8" hidden="false" customHeight="false" outlineLevel="0" collapsed="false">
      <c r="A480" s="76" t="n">
        <v>476</v>
      </c>
      <c r="B480" s="77" t="n">
        <f aca="false">EOMONTH(Input!$C$7,A480)</f>
        <v>57404</v>
      </c>
      <c r="C480" s="76" t="n">
        <f aca="false">DATEDIF(Input!$G$23,$B480,"Y")</f>
        <v>79</v>
      </c>
      <c r="E480" s="78" t="n">
        <f aca="false">IF(AND($B480&gt;Input!$G$53,$B480&lt;Input!$G$25),Input!$G$54,0)</f>
        <v>0</v>
      </c>
    </row>
    <row r="481" customFormat="false" ht="12.8" hidden="false" customHeight="false" outlineLevel="0" collapsed="false">
      <c r="A481" s="76" t="n">
        <v>477</v>
      </c>
      <c r="B481" s="77" t="n">
        <f aca="false">EOMONTH(Input!$C$7,A481)</f>
        <v>57435</v>
      </c>
      <c r="C481" s="76" t="n">
        <f aca="false">DATEDIF(Input!$G$23,$B481,"Y")</f>
        <v>79</v>
      </c>
      <c r="E481" s="78" t="n">
        <f aca="false">IF(AND($B481&gt;Input!$G$53,$B481&lt;Input!$G$25),Input!$G$54,0)</f>
        <v>0</v>
      </c>
    </row>
    <row r="482" customFormat="false" ht="12.8" hidden="false" customHeight="false" outlineLevel="0" collapsed="false">
      <c r="A482" s="76" t="n">
        <v>478</v>
      </c>
      <c r="B482" s="77" t="n">
        <f aca="false">EOMONTH(Input!$C$7,A482)</f>
        <v>57465</v>
      </c>
      <c r="C482" s="76" t="n">
        <f aca="false">DATEDIF(Input!$G$23,$B482,"Y")</f>
        <v>79</v>
      </c>
      <c r="E482" s="78" t="n">
        <f aca="false">IF(AND($B482&gt;Input!$G$53,$B482&lt;Input!$G$25),Input!$G$54,0)</f>
        <v>0</v>
      </c>
    </row>
    <row r="483" customFormat="false" ht="12.8" hidden="false" customHeight="false" outlineLevel="0" collapsed="false">
      <c r="A483" s="76" t="n">
        <v>479</v>
      </c>
      <c r="B483" s="77" t="n">
        <f aca="false">EOMONTH(Input!$C$7,A483)</f>
        <v>57496</v>
      </c>
      <c r="C483" s="76" t="n">
        <f aca="false">DATEDIF(Input!$G$23,$B483,"Y")</f>
        <v>80</v>
      </c>
      <c r="E483" s="78" t="n">
        <f aca="false">IF(AND($B483&gt;Input!$G$53,$B483&lt;Input!$G$25),Input!$G$54,0)</f>
        <v>0</v>
      </c>
    </row>
    <row r="484" customFormat="false" ht="12.8" hidden="false" customHeight="false" outlineLevel="0" collapsed="false">
      <c r="A484" s="76" t="n">
        <v>480</v>
      </c>
      <c r="B484" s="77" t="n">
        <f aca="false">EOMONTH(Input!$C$7,A484)</f>
        <v>57526</v>
      </c>
      <c r="C484" s="76" t="n">
        <f aca="false">DATEDIF(Input!$G$23,$B484,"Y")</f>
        <v>80</v>
      </c>
      <c r="E484" s="78" t="n">
        <f aca="false">IF(AND($B484&gt;Input!$G$53,$B484&lt;Input!$G$25),Input!$G$54,0)</f>
        <v>0</v>
      </c>
    </row>
    <row r="485" customFormat="false" ht="12.8" hidden="false" customHeight="false" outlineLevel="0" collapsed="false">
      <c r="A485" s="76" t="n">
        <v>481</v>
      </c>
      <c r="B485" s="77" t="n">
        <f aca="false">EOMONTH(Input!$C$7,A485)</f>
        <v>57557</v>
      </c>
      <c r="C485" s="76" t="n">
        <f aca="false">DATEDIF(Input!$G$23,$B485,"Y")</f>
        <v>80</v>
      </c>
      <c r="E485" s="78" t="n">
        <f aca="false">IF(AND($B485&gt;Input!$G$53,$B485&lt;Input!$G$25),Input!$G$54,0)</f>
        <v>0</v>
      </c>
    </row>
    <row r="486" customFormat="false" ht="12.8" hidden="false" customHeight="false" outlineLevel="0" collapsed="false">
      <c r="A486" s="76" t="n">
        <v>482</v>
      </c>
      <c r="B486" s="77" t="n">
        <f aca="false">EOMONTH(Input!$C$7,A486)</f>
        <v>57588</v>
      </c>
      <c r="C486" s="76" t="n">
        <f aca="false">DATEDIF(Input!$G$23,$B486,"Y")</f>
        <v>80</v>
      </c>
      <c r="E486" s="78" t="n">
        <f aca="false">IF(AND($B486&gt;Input!$G$53,$B486&lt;Input!$G$25),Input!$G$54,0)</f>
        <v>0</v>
      </c>
    </row>
    <row r="487" customFormat="false" ht="12.8" hidden="false" customHeight="false" outlineLevel="0" collapsed="false">
      <c r="A487" s="76" t="n">
        <v>483</v>
      </c>
      <c r="B487" s="77" t="n">
        <f aca="false">EOMONTH(Input!$C$7,A487)</f>
        <v>57618</v>
      </c>
      <c r="C487" s="76" t="n">
        <f aca="false">DATEDIF(Input!$G$23,$B487,"Y")</f>
        <v>80</v>
      </c>
      <c r="E487" s="78" t="n">
        <f aca="false">IF(AND($B487&gt;Input!$G$53,$B487&lt;Input!$G$25),Input!$G$54,0)</f>
        <v>0</v>
      </c>
    </row>
    <row r="488" customFormat="false" ht="12.8" hidden="false" customHeight="false" outlineLevel="0" collapsed="false">
      <c r="A488" s="76" t="n">
        <v>484</v>
      </c>
      <c r="B488" s="77" t="n">
        <f aca="false">EOMONTH(Input!$C$7,A488)</f>
        <v>57649</v>
      </c>
      <c r="C488" s="76" t="n">
        <f aca="false">DATEDIF(Input!$G$23,$B488,"Y")</f>
        <v>80</v>
      </c>
      <c r="E488" s="78" t="n">
        <f aca="false">IF(AND($B488&gt;Input!$G$53,$B488&lt;Input!$G$25),Input!$G$54,0)</f>
        <v>0</v>
      </c>
    </row>
    <row r="489" customFormat="false" ht="12.8" hidden="false" customHeight="false" outlineLevel="0" collapsed="false">
      <c r="A489" s="76" t="n">
        <v>485</v>
      </c>
      <c r="B489" s="77" t="n">
        <f aca="false">EOMONTH(Input!$C$7,A489)</f>
        <v>57679</v>
      </c>
      <c r="C489" s="76" t="n">
        <f aca="false">DATEDIF(Input!$G$23,$B489,"Y")</f>
        <v>80</v>
      </c>
      <c r="E489" s="78" t="n">
        <f aca="false">IF(AND($B489&gt;Input!$G$53,$B489&lt;Input!$G$25),Input!$G$54,0)</f>
        <v>0</v>
      </c>
    </row>
    <row r="490" customFormat="false" ht="12.8" hidden="false" customHeight="false" outlineLevel="0" collapsed="false">
      <c r="A490" s="76" t="n">
        <v>486</v>
      </c>
      <c r="B490" s="77" t="n">
        <f aca="false">EOMONTH(Input!$C$7,A490)</f>
        <v>57710</v>
      </c>
      <c r="C490" s="76" t="n">
        <f aca="false">DATEDIF(Input!$G$23,$B490,"Y")</f>
        <v>80</v>
      </c>
      <c r="E490" s="78" t="n">
        <f aca="false">IF(AND($B490&gt;Input!$G$53,$B490&lt;Input!$G$25),Input!$G$54,0)</f>
        <v>0</v>
      </c>
    </row>
    <row r="491" customFormat="false" ht="12.8" hidden="false" customHeight="false" outlineLevel="0" collapsed="false">
      <c r="A491" s="76" t="n">
        <v>487</v>
      </c>
      <c r="B491" s="77" t="n">
        <f aca="false">EOMONTH(Input!$C$7,A491)</f>
        <v>57741</v>
      </c>
      <c r="C491" s="76" t="n">
        <f aca="false">DATEDIF(Input!$G$23,$B491,"Y")</f>
        <v>80</v>
      </c>
      <c r="E491" s="78" t="n">
        <f aca="false">IF(AND($B491&gt;Input!$G$53,$B491&lt;Input!$G$25),Input!$G$54,0)</f>
        <v>0</v>
      </c>
    </row>
    <row r="492" customFormat="false" ht="12.8" hidden="false" customHeight="false" outlineLevel="0" collapsed="false">
      <c r="A492" s="76" t="n">
        <v>488</v>
      </c>
      <c r="B492" s="77" t="n">
        <f aca="false">EOMONTH(Input!$C$7,A492)</f>
        <v>57769</v>
      </c>
      <c r="C492" s="76" t="n">
        <f aca="false">DATEDIF(Input!$G$23,$B492,"Y")</f>
        <v>80</v>
      </c>
      <c r="E492" s="78" t="n">
        <f aca="false">IF(AND($B492&gt;Input!$G$53,$B492&lt;Input!$G$25),Input!$G$54,0)</f>
        <v>0</v>
      </c>
    </row>
    <row r="493" customFormat="false" ht="12.8" hidden="false" customHeight="false" outlineLevel="0" collapsed="false">
      <c r="A493" s="76" t="n">
        <v>489</v>
      </c>
      <c r="B493" s="77" t="n">
        <f aca="false">EOMONTH(Input!$C$7,A493)</f>
        <v>57800</v>
      </c>
      <c r="C493" s="76" t="n">
        <f aca="false">DATEDIF(Input!$G$23,$B493,"Y")</f>
        <v>80</v>
      </c>
      <c r="E493" s="78" t="n">
        <f aca="false">IF(AND($B493&gt;Input!$G$53,$B493&lt;Input!$G$25),Input!$G$54,0)</f>
        <v>0</v>
      </c>
    </row>
    <row r="494" customFormat="false" ht="12.8" hidden="false" customHeight="false" outlineLevel="0" collapsed="false">
      <c r="A494" s="76" t="n">
        <v>490</v>
      </c>
      <c r="B494" s="77" t="n">
        <f aca="false">EOMONTH(Input!$C$7,A494)</f>
        <v>57830</v>
      </c>
      <c r="C494" s="76" t="n">
        <f aca="false">DATEDIF(Input!$G$23,$B494,"Y")</f>
        <v>80</v>
      </c>
      <c r="E494" s="78" t="n">
        <f aca="false">IF(AND($B494&gt;Input!$G$53,$B494&lt;Input!$G$25),Input!$G$54,0)</f>
        <v>0</v>
      </c>
    </row>
    <row r="495" customFormat="false" ht="12.8" hidden="false" customHeight="false" outlineLevel="0" collapsed="false">
      <c r="A495" s="76" t="n">
        <v>491</v>
      </c>
      <c r="B495" s="77" t="n">
        <f aca="false">EOMONTH(Input!$C$7,A495)</f>
        <v>57861</v>
      </c>
      <c r="C495" s="76" t="n">
        <f aca="false">DATEDIF(Input!$G$23,$B495,"Y")</f>
        <v>81</v>
      </c>
      <c r="E495" s="78" t="n">
        <f aca="false">IF(AND($B495&gt;Input!$G$53,$B495&lt;Input!$G$25),Input!$G$54,0)</f>
        <v>0</v>
      </c>
    </row>
    <row r="496" customFormat="false" ht="12.8" hidden="false" customHeight="false" outlineLevel="0" collapsed="false">
      <c r="A496" s="76" t="n">
        <v>492</v>
      </c>
      <c r="B496" s="77" t="n">
        <f aca="false">EOMONTH(Input!$C$7,A496)</f>
        <v>57891</v>
      </c>
      <c r="C496" s="76" t="n">
        <f aca="false">DATEDIF(Input!$G$23,$B496,"Y")</f>
        <v>81</v>
      </c>
      <c r="E496" s="78" t="n">
        <f aca="false">IF(AND($B496&gt;Input!$G$53,$B496&lt;Input!$G$25),Input!$G$54,0)</f>
        <v>0</v>
      </c>
    </row>
    <row r="497" customFormat="false" ht="12.8" hidden="false" customHeight="false" outlineLevel="0" collapsed="false">
      <c r="A497" s="76" t="n">
        <v>493</v>
      </c>
      <c r="B497" s="77" t="n">
        <f aca="false">EOMONTH(Input!$C$7,A497)</f>
        <v>57922</v>
      </c>
      <c r="C497" s="76" t="n">
        <f aca="false">DATEDIF(Input!$G$23,$B497,"Y")</f>
        <v>81</v>
      </c>
      <c r="E497" s="78" t="n">
        <f aca="false">IF(AND($B497&gt;Input!$G$53,$B497&lt;Input!$G$25),Input!$G$54,0)</f>
        <v>0</v>
      </c>
    </row>
    <row r="498" customFormat="false" ht="12.8" hidden="false" customHeight="false" outlineLevel="0" collapsed="false">
      <c r="A498" s="76" t="n">
        <v>494</v>
      </c>
      <c r="B498" s="77" t="n">
        <f aca="false">EOMONTH(Input!$C$7,A498)</f>
        <v>57953</v>
      </c>
      <c r="C498" s="76" t="n">
        <f aca="false">DATEDIF(Input!$G$23,$B498,"Y")</f>
        <v>81</v>
      </c>
      <c r="E498" s="78" t="n">
        <f aca="false">IF(AND($B498&gt;Input!$G$53,$B498&lt;Input!$G$25),Input!$G$54,0)</f>
        <v>0</v>
      </c>
    </row>
    <row r="499" customFormat="false" ht="12.8" hidden="false" customHeight="false" outlineLevel="0" collapsed="false">
      <c r="A499" s="76" t="n">
        <v>495</v>
      </c>
      <c r="B499" s="77" t="n">
        <f aca="false">EOMONTH(Input!$C$7,A499)</f>
        <v>57983</v>
      </c>
      <c r="C499" s="76" t="n">
        <f aca="false">DATEDIF(Input!$G$23,$B499,"Y")</f>
        <v>81</v>
      </c>
      <c r="E499" s="78" t="n">
        <f aca="false">IF(AND($B499&gt;Input!$G$53,$B499&lt;Input!$G$25),Input!$G$54,0)</f>
        <v>0</v>
      </c>
    </row>
    <row r="500" customFormat="false" ht="12.8" hidden="false" customHeight="false" outlineLevel="0" collapsed="false">
      <c r="A500" s="76" t="n">
        <v>496</v>
      </c>
      <c r="B500" s="77" t="n">
        <f aca="false">EOMONTH(Input!$C$7,A500)</f>
        <v>58014</v>
      </c>
      <c r="C500" s="76" t="n">
        <f aca="false">DATEDIF(Input!$G$23,$B500,"Y")</f>
        <v>81</v>
      </c>
      <c r="E500" s="78" t="n">
        <f aca="false">IF(AND($B500&gt;Input!$G$53,$B500&lt;Input!$G$25),Input!$G$54,0)</f>
        <v>0</v>
      </c>
    </row>
    <row r="501" customFormat="false" ht="12.8" hidden="false" customHeight="false" outlineLevel="0" collapsed="false">
      <c r="A501" s="76" t="n">
        <v>497</v>
      </c>
      <c r="B501" s="77" t="n">
        <f aca="false">EOMONTH(Input!$C$7,A501)</f>
        <v>58044</v>
      </c>
      <c r="C501" s="76" t="n">
        <f aca="false">DATEDIF(Input!$G$23,$B501,"Y")</f>
        <v>81</v>
      </c>
      <c r="E501" s="78" t="n">
        <f aca="false">IF(AND($B501&gt;Input!$G$53,$B501&lt;Input!$G$25),Input!$G$54,0)</f>
        <v>0</v>
      </c>
    </row>
    <row r="502" customFormat="false" ht="12.8" hidden="false" customHeight="false" outlineLevel="0" collapsed="false">
      <c r="A502" s="76" t="n">
        <v>498</v>
      </c>
      <c r="B502" s="77" t="n">
        <f aca="false">EOMONTH(Input!$C$7,A502)</f>
        <v>58075</v>
      </c>
      <c r="C502" s="76" t="n">
        <f aca="false">DATEDIF(Input!$G$23,$B502,"Y")</f>
        <v>81</v>
      </c>
      <c r="E502" s="78" t="n">
        <f aca="false">IF(AND($B502&gt;Input!$G$53,$B502&lt;Input!$G$25),Input!$G$54,0)</f>
        <v>0</v>
      </c>
    </row>
    <row r="503" customFormat="false" ht="12.8" hidden="false" customHeight="false" outlineLevel="0" collapsed="false">
      <c r="A503" s="76" t="n">
        <v>499</v>
      </c>
      <c r="B503" s="77" t="n">
        <f aca="false">EOMONTH(Input!$C$7,A503)</f>
        <v>58106</v>
      </c>
      <c r="C503" s="76" t="n">
        <f aca="false">DATEDIF(Input!$G$23,$B503,"Y")</f>
        <v>81</v>
      </c>
      <c r="E503" s="78" t="n">
        <f aca="false">IF(AND($B503&gt;Input!$G$53,$B503&lt;Input!$G$25),Input!$G$54,0)</f>
        <v>0</v>
      </c>
    </row>
    <row r="504" customFormat="false" ht="12.8" hidden="false" customHeight="false" outlineLevel="0" collapsed="false">
      <c r="A504" s="76" t="n">
        <v>500</v>
      </c>
      <c r="B504" s="77" t="n">
        <f aca="false">EOMONTH(Input!$C$7,A504)</f>
        <v>58134</v>
      </c>
      <c r="C504" s="76" t="n">
        <f aca="false">DATEDIF(Input!$G$23,$B504,"Y")</f>
        <v>81</v>
      </c>
      <c r="E504" s="78" t="n">
        <f aca="false">IF(AND($B504&gt;Input!$G$53,$B504&lt;Input!$G$25),Input!$G$54,0)</f>
        <v>0</v>
      </c>
    </row>
    <row r="505" customFormat="false" ht="12.8" hidden="false" customHeight="false" outlineLevel="0" collapsed="false">
      <c r="A505" s="76" t="n">
        <v>501</v>
      </c>
      <c r="B505" s="77" t="n">
        <f aca="false">EOMONTH(Input!$C$7,A505)</f>
        <v>58165</v>
      </c>
      <c r="C505" s="76" t="n">
        <f aca="false">DATEDIF(Input!$G$23,$B505,"Y")</f>
        <v>81</v>
      </c>
      <c r="E505" s="78" t="n">
        <f aca="false">IF(AND($B505&gt;Input!$G$53,$B505&lt;Input!$G$25),Input!$G$54,0)</f>
        <v>0</v>
      </c>
    </row>
    <row r="506" customFormat="false" ht="12.8" hidden="false" customHeight="false" outlineLevel="0" collapsed="false">
      <c r="A506" s="76" t="n">
        <v>502</v>
      </c>
      <c r="B506" s="77" t="n">
        <f aca="false">EOMONTH(Input!$C$7,A506)</f>
        <v>58195</v>
      </c>
      <c r="C506" s="76" t="n">
        <f aca="false">DATEDIF(Input!$G$23,$B506,"Y")</f>
        <v>81</v>
      </c>
      <c r="E506" s="78" t="n">
        <f aca="false">IF(AND($B506&gt;Input!$G$53,$B506&lt;Input!$G$25),Input!$G$54,0)</f>
        <v>0</v>
      </c>
    </row>
    <row r="507" customFormat="false" ht="12.8" hidden="false" customHeight="false" outlineLevel="0" collapsed="false">
      <c r="A507" s="76" t="n">
        <v>503</v>
      </c>
      <c r="B507" s="77" t="n">
        <f aca="false">EOMONTH(Input!$C$7,A507)</f>
        <v>58226</v>
      </c>
      <c r="C507" s="76" t="n">
        <f aca="false">DATEDIF(Input!$G$23,$B507,"Y")</f>
        <v>82</v>
      </c>
      <c r="E507" s="78" t="n">
        <f aca="false">IF(AND($B507&gt;Input!$G$53,$B507&lt;Input!$G$25),Input!$G$54,0)</f>
        <v>0</v>
      </c>
    </row>
    <row r="508" customFormat="false" ht="12.8" hidden="false" customHeight="false" outlineLevel="0" collapsed="false">
      <c r="A508" s="76" t="n">
        <v>504</v>
      </c>
      <c r="B508" s="77" t="n">
        <f aca="false">EOMONTH(Input!$C$7,A508)</f>
        <v>58256</v>
      </c>
      <c r="C508" s="76" t="n">
        <f aca="false">DATEDIF(Input!$G$23,$B508,"Y")</f>
        <v>82</v>
      </c>
      <c r="E508" s="78" t="n">
        <f aca="false">IF(AND($B508&gt;Input!$G$53,$B508&lt;Input!$G$25),Input!$G$54,0)</f>
        <v>0</v>
      </c>
    </row>
    <row r="509" customFormat="false" ht="12.8" hidden="false" customHeight="false" outlineLevel="0" collapsed="false">
      <c r="A509" s="76" t="n">
        <v>505</v>
      </c>
      <c r="B509" s="77" t="n">
        <f aca="false">EOMONTH(Input!$C$7,A509)</f>
        <v>58287</v>
      </c>
      <c r="C509" s="76" t="n">
        <f aca="false">DATEDIF(Input!$G$23,$B509,"Y")</f>
        <v>82</v>
      </c>
      <c r="E509" s="78" t="n">
        <f aca="false">IF(AND($B509&gt;Input!$G$53,$B509&lt;Input!$G$25),Input!$G$54,0)</f>
        <v>0</v>
      </c>
    </row>
    <row r="510" customFormat="false" ht="12.8" hidden="false" customHeight="false" outlineLevel="0" collapsed="false">
      <c r="A510" s="76" t="n">
        <v>506</v>
      </c>
      <c r="B510" s="77" t="n">
        <f aca="false">EOMONTH(Input!$C$7,A510)</f>
        <v>58318</v>
      </c>
      <c r="C510" s="76" t="n">
        <f aca="false">DATEDIF(Input!$G$23,$B510,"Y")</f>
        <v>82</v>
      </c>
      <c r="E510" s="78" t="n">
        <f aca="false">IF(AND($B510&gt;Input!$G$53,$B510&lt;Input!$G$25),Input!$G$54,0)</f>
        <v>0</v>
      </c>
    </row>
    <row r="511" customFormat="false" ht="12.8" hidden="false" customHeight="false" outlineLevel="0" collapsed="false">
      <c r="A511" s="76" t="n">
        <v>507</v>
      </c>
      <c r="B511" s="77" t="n">
        <f aca="false">EOMONTH(Input!$C$7,A511)</f>
        <v>58348</v>
      </c>
      <c r="C511" s="76" t="n">
        <f aca="false">DATEDIF(Input!$G$23,$B511,"Y")</f>
        <v>82</v>
      </c>
      <c r="E511" s="78" t="n">
        <f aca="false">IF(AND($B511&gt;Input!$G$53,$B511&lt;Input!$G$25),Input!$G$54,0)</f>
        <v>0</v>
      </c>
    </row>
    <row r="512" customFormat="false" ht="12.8" hidden="false" customHeight="false" outlineLevel="0" collapsed="false">
      <c r="A512" s="76" t="n">
        <v>508</v>
      </c>
      <c r="B512" s="77" t="n">
        <f aca="false">EOMONTH(Input!$C$7,A512)</f>
        <v>58379</v>
      </c>
      <c r="C512" s="76" t="n">
        <f aca="false">DATEDIF(Input!$G$23,$B512,"Y")</f>
        <v>82</v>
      </c>
      <c r="E512" s="78" t="n">
        <f aca="false">IF(AND($B512&gt;Input!$G$53,$B512&lt;Input!$G$25),Input!$G$54,0)</f>
        <v>0</v>
      </c>
    </row>
    <row r="513" customFormat="false" ht="12.8" hidden="false" customHeight="false" outlineLevel="0" collapsed="false">
      <c r="A513" s="76" t="n">
        <v>509</v>
      </c>
      <c r="B513" s="77" t="n">
        <f aca="false">EOMONTH(Input!$C$7,A513)</f>
        <v>58409</v>
      </c>
      <c r="C513" s="76" t="n">
        <f aca="false">DATEDIF(Input!$G$23,$B513,"Y")</f>
        <v>82</v>
      </c>
      <c r="E513" s="78" t="n">
        <f aca="false">IF(AND($B513&gt;Input!$G$53,$B513&lt;Input!$G$25),Input!$G$54,0)</f>
        <v>0</v>
      </c>
    </row>
    <row r="514" customFormat="false" ht="12.8" hidden="false" customHeight="false" outlineLevel="0" collapsed="false">
      <c r="A514" s="76" t="n">
        <v>510</v>
      </c>
      <c r="B514" s="77" t="n">
        <f aca="false">EOMONTH(Input!$C$7,A514)</f>
        <v>58440</v>
      </c>
      <c r="C514" s="76" t="n">
        <f aca="false">DATEDIF(Input!$G$23,$B514,"Y")</f>
        <v>82</v>
      </c>
      <c r="E514" s="78" t="n">
        <f aca="false">IF(AND($B514&gt;Input!$G$53,$B514&lt;Input!$G$25),Input!$G$54,0)</f>
        <v>0</v>
      </c>
    </row>
    <row r="515" customFormat="false" ht="12.8" hidden="false" customHeight="false" outlineLevel="0" collapsed="false">
      <c r="A515" s="76" t="n">
        <v>511</v>
      </c>
      <c r="B515" s="77" t="n">
        <f aca="false">EOMONTH(Input!$C$7,A515)</f>
        <v>58471</v>
      </c>
      <c r="C515" s="76" t="n">
        <f aca="false">DATEDIF(Input!$G$23,$B515,"Y")</f>
        <v>82</v>
      </c>
      <c r="E515" s="78" t="n">
        <f aca="false">IF(AND($B515&gt;Input!$G$53,$B515&lt;Input!$G$25),Input!$G$54,0)</f>
        <v>0</v>
      </c>
    </row>
    <row r="516" customFormat="false" ht="12.8" hidden="false" customHeight="false" outlineLevel="0" collapsed="false">
      <c r="A516" s="76" t="n">
        <v>512</v>
      </c>
      <c r="B516" s="77" t="n">
        <f aca="false">EOMONTH(Input!$C$7,A516)</f>
        <v>58500</v>
      </c>
      <c r="C516" s="76" t="n">
        <f aca="false">DATEDIF(Input!$G$23,$B516,"Y")</f>
        <v>82</v>
      </c>
      <c r="E516" s="78" t="n">
        <f aca="false">IF(AND($B516&gt;Input!$G$53,$B516&lt;Input!$G$25),Input!$G$54,0)</f>
        <v>0</v>
      </c>
    </row>
    <row r="517" customFormat="false" ht="12.8" hidden="false" customHeight="false" outlineLevel="0" collapsed="false">
      <c r="A517" s="76" t="n">
        <v>513</v>
      </c>
      <c r="B517" s="77" t="n">
        <f aca="false">EOMONTH(Input!$C$7,A517)</f>
        <v>58531</v>
      </c>
      <c r="C517" s="76" t="n">
        <f aca="false">DATEDIF(Input!$G$23,$B517,"Y")</f>
        <v>82</v>
      </c>
      <c r="E517" s="78" t="n">
        <f aca="false">IF(AND($B517&gt;Input!$G$53,$B517&lt;Input!$G$25),Input!$G$54,0)</f>
        <v>0</v>
      </c>
    </row>
    <row r="518" customFormat="false" ht="12.8" hidden="false" customHeight="false" outlineLevel="0" collapsed="false">
      <c r="A518" s="76" t="n">
        <v>514</v>
      </c>
      <c r="B518" s="77" t="n">
        <f aca="false">EOMONTH(Input!$C$7,A518)</f>
        <v>58561</v>
      </c>
      <c r="C518" s="76" t="n">
        <f aca="false">DATEDIF(Input!$G$23,$B518,"Y")</f>
        <v>82</v>
      </c>
      <c r="E518" s="78" t="n">
        <f aca="false">IF(AND($B518&gt;Input!$G$53,$B518&lt;Input!$G$25),Input!$G$54,0)</f>
        <v>0</v>
      </c>
    </row>
    <row r="519" customFormat="false" ht="12.8" hidden="false" customHeight="false" outlineLevel="0" collapsed="false">
      <c r="A519" s="76" t="n">
        <v>515</v>
      </c>
      <c r="B519" s="77" t="n">
        <f aca="false">EOMONTH(Input!$C$7,A519)</f>
        <v>58592</v>
      </c>
      <c r="C519" s="76" t="n">
        <f aca="false">DATEDIF(Input!$G$23,$B519,"Y")</f>
        <v>83</v>
      </c>
      <c r="E519" s="78" t="n">
        <f aca="false">IF(AND($B519&gt;Input!$G$53,$B519&lt;Input!$G$25),Input!$G$54,0)</f>
        <v>0</v>
      </c>
    </row>
    <row r="520" customFormat="false" ht="12.8" hidden="false" customHeight="false" outlineLevel="0" collapsed="false">
      <c r="A520" s="76" t="n">
        <v>516</v>
      </c>
      <c r="B520" s="77" t="n">
        <f aca="false">EOMONTH(Input!$C$7,A520)</f>
        <v>58622</v>
      </c>
      <c r="C520" s="76" t="n">
        <f aca="false">DATEDIF(Input!$G$23,$B520,"Y")</f>
        <v>83</v>
      </c>
      <c r="E520" s="78" t="n">
        <f aca="false">IF(AND($B520&gt;Input!$G$53,$B520&lt;Input!$G$25),Input!$G$54,0)</f>
        <v>0</v>
      </c>
    </row>
    <row r="521" customFormat="false" ht="12.8" hidden="false" customHeight="false" outlineLevel="0" collapsed="false">
      <c r="A521" s="76" t="n">
        <v>517</v>
      </c>
      <c r="B521" s="77" t="n">
        <f aca="false">EOMONTH(Input!$C$7,A521)</f>
        <v>58653</v>
      </c>
      <c r="C521" s="76" t="n">
        <f aca="false">DATEDIF(Input!$G$23,$B521,"Y")</f>
        <v>83</v>
      </c>
      <c r="E521" s="78" t="n">
        <f aca="false">IF(AND($B521&gt;Input!$G$53,$B521&lt;Input!$G$25),Input!$G$54,0)</f>
        <v>0</v>
      </c>
    </row>
    <row r="522" customFormat="false" ht="12.8" hidden="false" customHeight="false" outlineLevel="0" collapsed="false">
      <c r="A522" s="76" t="n">
        <v>518</v>
      </c>
      <c r="B522" s="77" t="n">
        <f aca="false">EOMONTH(Input!$C$7,A522)</f>
        <v>58684</v>
      </c>
      <c r="C522" s="76" t="n">
        <f aca="false">DATEDIF(Input!$G$23,$B522,"Y")</f>
        <v>83</v>
      </c>
      <c r="E522" s="78" t="n">
        <f aca="false">IF(AND($B522&gt;Input!$G$53,$B522&lt;Input!$G$25),Input!$G$54,0)</f>
        <v>0</v>
      </c>
    </row>
    <row r="523" customFormat="false" ht="12.8" hidden="false" customHeight="false" outlineLevel="0" collapsed="false">
      <c r="A523" s="76" t="n">
        <v>519</v>
      </c>
      <c r="B523" s="77" t="n">
        <f aca="false">EOMONTH(Input!$C$7,A523)</f>
        <v>58714</v>
      </c>
      <c r="C523" s="76" t="n">
        <f aca="false">DATEDIF(Input!$G$23,$B523,"Y")</f>
        <v>83</v>
      </c>
      <c r="E523" s="78" t="n">
        <f aca="false">IF(AND($B523&gt;Input!$G$53,$B523&lt;Input!$G$25),Input!$G$54,0)</f>
        <v>0</v>
      </c>
    </row>
    <row r="524" customFormat="false" ht="12.8" hidden="false" customHeight="false" outlineLevel="0" collapsed="false">
      <c r="A524" s="76" t="n">
        <v>520</v>
      </c>
      <c r="B524" s="77" t="n">
        <f aca="false">EOMONTH(Input!$C$7,A524)</f>
        <v>58745</v>
      </c>
      <c r="C524" s="76" t="n">
        <f aca="false">DATEDIF(Input!$G$23,$B524,"Y")</f>
        <v>83</v>
      </c>
      <c r="E524" s="78" t="n">
        <f aca="false">IF(AND($B524&gt;Input!$G$53,$B524&lt;Input!$G$25),Input!$G$54,0)</f>
        <v>0</v>
      </c>
    </row>
    <row r="525" customFormat="false" ht="12.8" hidden="false" customHeight="false" outlineLevel="0" collapsed="false">
      <c r="A525" s="76" t="n">
        <v>521</v>
      </c>
      <c r="B525" s="77" t="n">
        <f aca="false">EOMONTH(Input!$C$7,A525)</f>
        <v>58775</v>
      </c>
      <c r="C525" s="76" t="n">
        <f aca="false">DATEDIF(Input!$G$23,$B525,"Y")</f>
        <v>83</v>
      </c>
      <c r="E525" s="78" t="n">
        <f aca="false">IF(AND($B525&gt;Input!$G$53,$B525&lt;Input!$G$25),Input!$G$54,0)</f>
        <v>0</v>
      </c>
    </row>
    <row r="526" customFormat="false" ht="12.8" hidden="false" customHeight="false" outlineLevel="0" collapsed="false">
      <c r="A526" s="76" t="n">
        <v>522</v>
      </c>
      <c r="B526" s="77" t="n">
        <f aca="false">EOMONTH(Input!$C$7,A526)</f>
        <v>58806</v>
      </c>
      <c r="C526" s="76" t="n">
        <f aca="false">DATEDIF(Input!$G$23,$B526,"Y")</f>
        <v>83</v>
      </c>
      <c r="E526" s="78" t="n">
        <f aca="false">IF(AND($B526&gt;Input!$G$53,$B526&lt;Input!$G$25),Input!$G$54,0)</f>
        <v>0</v>
      </c>
    </row>
    <row r="527" customFormat="false" ht="12.8" hidden="false" customHeight="false" outlineLevel="0" collapsed="false">
      <c r="A527" s="76" t="n">
        <v>523</v>
      </c>
      <c r="B527" s="77" t="n">
        <f aca="false">EOMONTH(Input!$C$7,A527)</f>
        <v>58837</v>
      </c>
      <c r="C527" s="76" t="n">
        <f aca="false">DATEDIF(Input!$G$23,$B527,"Y")</f>
        <v>83</v>
      </c>
      <c r="E527" s="78" t="n">
        <f aca="false">IF(AND($B527&gt;Input!$G$53,$B527&lt;Input!$G$25),Input!$G$54,0)</f>
        <v>0</v>
      </c>
    </row>
    <row r="528" customFormat="false" ht="12.8" hidden="false" customHeight="false" outlineLevel="0" collapsed="false">
      <c r="A528" s="76" t="n">
        <v>524</v>
      </c>
      <c r="B528" s="77" t="n">
        <f aca="false">EOMONTH(Input!$C$7,A528)</f>
        <v>58865</v>
      </c>
      <c r="C528" s="76" t="n">
        <f aca="false">DATEDIF(Input!$G$23,$B528,"Y")</f>
        <v>83</v>
      </c>
      <c r="E528" s="78" t="n">
        <f aca="false">IF(AND($B528&gt;Input!$G$53,$B528&lt;Input!$G$25),Input!$G$54,0)</f>
        <v>0</v>
      </c>
    </row>
    <row r="529" customFormat="false" ht="12.8" hidden="false" customHeight="false" outlineLevel="0" collapsed="false">
      <c r="A529" s="76" t="n">
        <v>525</v>
      </c>
      <c r="B529" s="77" t="n">
        <f aca="false">EOMONTH(Input!$C$7,A529)</f>
        <v>58896</v>
      </c>
      <c r="C529" s="76" t="n">
        <f aca="false">DATEDIF(Input!$G$23,$B529,"Y")</f>
        <v>83</v>
      </c>
      <c r="E529" s="78" t="n">
        <f aca="false">IF(AND($B529&gt;Input!$G$53,$B529&lt;Input!$G$25),Input!$G$54,0)</f>
        <v>0</v>
      </c>
    </row>
    <row r="530" customFormat="false" ht="12.8" hidden="false" customHeight="false" outlineLevel="0" collapsed="false">
      <c r="A530" s="76" t="n">
        <v>526</v>
      </c>
      <c r="B530" s="77" t="n">
        <f aca="false">EOMONTH(Input!$C$7,A530)</f>
        <v>58926</v>
      </c>
      <c r="C530" s="76" t="n">
        <f aca="false">DATEDIF(Input!$G$23,$B530,"Y")</f>
        <v>83</v>
      </c>
      <c r="E530" s="78" t="n">
        <f aca="false">IF(AND($B530&gt;Input!$G$53,$B530&lt;Input!$G$25),Input!$G$54,0)</f>
        <v>0</v>
      </c>
    </row>
    <row r="531" customFormat="false" ht="12.8" hidden="false" customHeight="false" outlineLevel="0" collapsed="false">
      <c r="A531" s="76" t="n">
        <v>527</v>
      </c>
      <c r="B531" s="77" t="n">
        <f aca="false">EOMONTH(Input!$C$7,A531)</f>
        <v>58957</v>
      </c>
      <c r="C531" s="76" t="n">
        <f aca="false">DATEDIF(Input!$G$23,$B531,"Y")</f>
        <v>84</v>
      </c>
      <c r="E531" s="78" t="n">
        <f aca="false">IF(AND($B531&gt;Input!$G$53,$B531&lt;Input!$G$25),Input!$G$54,0)</f>
        <v>0</v>
      </c>
    </row>
    <row r="532" customFormat="false" ht="12.8" hidden="false" customHeight="false" outlineLevel="0" collapsed="false">
      <c r="A532" s="76" t="n">
        <v>528</v>
      </c>
      <c r="B532" s="77" t="n">
        <f aca="false">EOMONTH(Input!$C$7,A532)</f>
        <v>58987</v>
      </c>
      <c r="C532" s="76" t="n">
        <f aca="false">DATEDIF(Input!$G$23,$B532,"Y")</f>
        <v>84</v>
      </c>
      <c r="E532" s="78" t="n">
        <f aca="false">IF(AND($B532&gt;Input!$G$53,$B532&lt;Input!$G$25),Input!$G$54,0)</f>
        <v>0</v>
      </c>
    </row>
    <row r="533" customFormat="false" ht="12.8" hidden="false" customHeight="false" outlineLevel="0" collapsed="false">
      <c r="A533" s="76" t="n">
        <v>529</v>
      </c>
      <c r="B533" s="77" t="n">
        <f aca="false">EOMONTH(Input!$C$7,A533)</f>
        <v>59018</v>
      </c>
      <c r="C533" s="76" t="n">
        <f aca="false">DATEDIF(Input!$G$23,$B533,"Y")</f>
        <v>84</v>
      </c>
      <c r="E533" s="78" t="n">
        <f aca="false">IF(AND($B533&gt;Input!$G$53,$B533&lt;Input!$G$25),Input!$G$54,0)</f>
        <v>0</v>
      </c>
    </row>
    <row r="534" customFormat="false" ht="12.8" hidden="false" customHeight="false" outlineLevel="0" collapsed="false">
      <c r="A534" s="76" t="n">
        <v>530</v>
      </c>
      <c r="B534" s="77" t="n">
        <f aca="false">EOMONTH(Input!$C$7,A534)</f>
        <v>59049</v>
      </c>
      <c r="C534" s="76" t="n">
        <f aca="false">DATEDIF(Input!$G$23,$B534,"Y")</f>
        <v>84</v>
      </c>
      <c r="E534" s="78" t="n">
        <f aca="false">IF(AND($B534&gt;Input!$G$53,$B534&lt;Input!$G$25),Input!$G$54,0)</f>
        <v>0</v>
      </c>
    </row>
    <row r="535" customFormat="false" ht="12.8" hidden="false" customHeight="false" outlineLevel="0" collapsed="false">
      <c r="A535" s="76" t="n">
        <v>531</v>
      </c>
      <c r="B535" s="77" t="n">
        <f aca="false">EOMONTH(Input!$C$7,A535)</f>
        <v>59079</v>
      </c>
      <c r="C535" s="76" t="n">
        <f aca="false">DATEDIF(Input!$G$23,$B535,"Y")</f>
        <v>84</v>
      </c>
      <c r="E535" s="78" t="n">
        <f aca="false">IF(AND($B535&gt;Input!$G$53,$B535&lt;Input!$G$25),Input!$G$54,0)</f>
        <v>0</v>
      </c>
    </row>
    <row r="536" customFormat="false" ht="12.8" hidden="false" customHeight="false" outlineLevel="0" collapsed="false">
      <c r="A536" s="76" t="n">
        <v>532</v>
      </c>
      <c r="B536" s="77" t="n">
        <f aca="false">EOMONTH(Input!$C$7,A536)</f>
        <v>59110</v>
      </c>
      <c r="C536" s="76" t="n">
        <f aca="false">DATEDIF(Input!$G$23,$B536,"Y")</f>
        <v>84</v>
      </c>
      <c r="E536" s="78" t="n">
        <f aca="false">IF(AND($B536&gt;Input!$G$53,$B536&lt;Input!$G$25),Input!$G$54,0)</f>
        <v>0</v>
      </c>
    </row>
    <row r="537" customFormat="false" ht="12.8" hidden="false" customHeight="false" outlineLevel="0" collapsed="false">
      <c r="A537" s="76" t="n">
        <v>533</v>
      </c>
      <c r="B537" s="77" t="n">
        <f aca="false">EOMONTH(Input!$C$7,A537)</f>
        <v>59140</v>
      </c>
      <c r="C537" s="76" t="n">
        <f aca="false">DATEDIF(Input!$G$23,$B537,"Y")</f>
        <v>84</v>
      </c>
      <c r="E537" s="78" t="n">
        <f aca="false">IF(AND($B537&gt;Input!$G$53,$B537&lt;Input!$G$25),Input!$G$54,0)</f>
        <v>0</v>
      </c>
    </row>
    <row r="538" customFormat="false" ht="12.8" hidden="false" customHeight="false" outlineLevel="0" collapsed="false">
      <c r="A538" s="76" t="n">
        <v>534</v>
      </c>
      <c r="B538" s="77" t="n">
        <f aca="false">EOMONTH(Input!$C$7,A538)</f>
        <v>59171</v>
      </c>
      <c r="C538" s="76" t="n">
        <f aca="false">DATEDIF(Input!$G$23,$B538,"Y")</f>
        <v>84</v>
      </c>
      <c r="E538" s="78" t="n">
        <f aca="false">IF(AND($B538&gt;Input!$G$53,$B538&lt;Input!$G$25),Input!$G$54,0)</f>
        <v>0</v>
      </c>
    </row>
    <row r="539" customFormat="false" ht="12.8" hidden="false" customHeight="false" outlineLevel="0" collapsed="false">
      <c r="A539" s="76" t="n">
        <v>535</v>
      </c>
      <c r="B539" s="77" t="n">
        <f aca="false">EOMONTH(Input!$C$7,A539)</f>
        <v>59202</v>
      </c>
      <c r="C539" s="76" t="n">
        <f aca="false">DATEDIF(Input!$G$23,$B539,"Y")</f>
        <v>84</v>
      </c>
      <c r="E539" s="78" t="n">
        <f aca="false">IF(AND($B539&gt;Input!$G$53,$B539&lt;Input!$G$25),Input!$G$54,0)</f>
        <v>0</v>
      </c>
    </row>
    <row r="540" customFormat="false" ht="12.8" hidden="false" customHeight="false" outlineLevel="0" collapsed="false">
      <c r="A540" s="76" t="n">
        <v>536</v>
      </c>
      <c r="B540" s="77" t="n">
        <f aca="false">EOMONTH(Input!$C$7,A540)</f>
        <v>59230</v>
      </c>
      <c r="C540" s="76" t="n">
        <f aca="false">DATEDIF(Input!$G$23,$B540,"Y")</f>
        <v>84</v>
      </c>
      <c r="E540" s="78" t="n">
        <f aca="false">IF(AND($B540&gt;Input!$G$53,$B540&lt;Input!$G$25),Input!$G$54,0)</f>
        <v>0</v>
      </c>
    </row>
    <row r="541" customFormat="false" ht="12.8" hidden="false" customHeight="false" outlineLevel="0" collapsed="false">
      <c r="A541" s="76" t="n">
        <v>537</v>
      </c>
      <c r="B541" s="77" t="n">
        <f aca="false">EOMONTH(Input!$C$7,A541)</f>
        <v>59261</v>
      </c>
      <c r="C541" s="76" t="n">
        <f aca="false">DATEDIF(Input!$G$23,$B541,"Y")</f>
        <v>84</v>
      </c>
      <c r="E541" s="78" t="n">
        <f aca="false">IF(AND($B541&gt;Input!$G$53,$B541&lt;Input!$G$25),Input!$G$54,0)</f>
        <v>0</v>
      </c>
    </row>
    <row r="542" customFormat="false" ht="12.8" hidden="false" customHeight="false" outlineLevel="0" collapsed="false">
      <c r="A542" s="76" t="n">
        <v>538</v>
      </c>
      <c r="B542" s="77" t="n">
        <f aca="false">EOMONTH(Input!$C$7,A542)</f>
        <v>59291</v>
      </c>
      <c r="C542" s="76" t="n">
        <f aca="false">DATEDIF(Input!$G$23,$B542,"Y")</f>
        <v>84</v>
      </c>
      <c r="E542" s="78" t="n">
        <f aca="false">IF(AND($B542&gt;Input!$G$53,$B542&lt;Input!$G$25),Input!$G$54,0)</f>
        <v>0</v>
      </c>
    </row>
    <row r="543" customFormat="false" ht="12.8" hidden="false" customHeight="false" outlineLevel="0" collapsed="false">
      <c r="A543" s="76" t="n">
        <v>539</v>
      </c>
      <c r="B543" s="77" t="n">
        <f aca="false">EOMONTH(Input!$C$7,A543)</f>
        <v>59322</v>
      </c>
      <c r="C543" s="76" t="n">
        <f aca="false">DATEDIF(Input!$G$23,$B543,"Y")</f>
        <v>85</v>
      </c>
      <c r="E543" s="78" t="n">
        <f aca="false">IF(AND($B543&gt;Input!$G$53,$B543&lt;Input!$G$25),Input!$G$54,0)</f>
        <v>0</v>
      </c>
    </row>
    <row r="544" customFormat="false" ht="12.8" hidden="false" customHeight="false" outlineLevel="0" collapsed="false">
      <c r="A544" s="76" t="n">
        <v>540</v>
      </c>
      <c r="B544" s="77" t="n">
        <f aca="false">EOMONTH(Input!$C$7,A544)</f>
        <v>59352</v>
      </c>
      <c r="C544" s="76" t="n">
        <f aca="false">DATEDIF(Input!$G$23,$B544,"Y")</f>
        <v>85</v>
      </c>
      <c r="E544" s="78" t="n">
        <f aca="false">IF(AND($B544&gt;Input!$G$53,$B544&lt;Input!$G$25),Input!$G$54,0)</f>
        <v>0</v>
      </c>
    </row>
    <row r="545" customFormat="false" ht="12.8" hidden="false" customHeight="false" outlineLevel="0" collapsed="false">
      <c r="A545" s="76" t="n">
        <v>541</v>
      </c>
      <c r="B545" s="77" t="n">
        <f aca="false">EOMONTH(Input!$C$7,A545)</f>
        <v>59383</v>
      </c>
      <c r="C545" s="76" t="n">
        <f aca="false">DATEDIF(Input!$G$23,$B545,"Y")</f>
        <v>85</v>
      </c>
      <c r="E545" s="78" t="n">
        <f aca="false">IF(AND($B545&gt;Input!$G$53,$B545&lt;Input!$G$25),Input!$G$54,0)</f>
        <v>0</v>
      </c>
    </row>
    <row r="546" customFormat="false" ht="12.8" hidden="false" customHeight="false" outlineLevel="0" collapsed="false">
      <c r="A546" s="76" t="n">
        <v>542</v>
      </c>
      <c r="B546" s="77" t="n">
        <f aca="false">EOMONTH(Input!$C$7,A546)</f>
        <v>59414</v>
      </c>
      <c r="C546" s="76" t="n">
        <f aca="false">DATEDIF(Input!$G$23,$B546,"Y")</f>
        <v>85</v>
      </c>
      <c r="E546" s="78" t="n">
        <f aca="false">IF(AND($B546&gt;Input!$G$53,$B546&lt;Input!$G$25),Input!$G$54,0)</f>
        <v>0</v>
      </c>
    </row>
    <row r="547" customFormat="false" ht="12.8" hidden="false" customHeight="false" outlineLevel="0" collapsed="false">
      <c r="A547" s="76" t="n">
        <v>543</v>
      </c>
      <c r="B547" s="77" t="n">
        <f aca="false">EOMONTH(Input!$C$7,A547)</f>
        <v>59444</v>
      </c>
      <c r="C547" s="76" t="n">
        <f aca="false">DATEDIF(Input!$G$23,$B547,"Y")</f>
        <v>85</v>
      </c>
      <c r="E547" s="78" t="n">
        <f aca="false">IF(AND($B547&gt;Input!$G$53,$B547&lt;Input!$G$25),Input!$G$54,0)</f>
        <v>0</v>
      </c>
    </row>
    <row r="548" customFormat="false" ht="12.8" hidden="false" customHeight="false" outlineLevel="0" collapsed="false">
      <c r="A548" s="76" t="n">
        <v>544</v>
      </c>
      <c r="B548" s="77" t="n">
        <f aca="false">EOMONTH(Input!$C$7,A548)</f>
        <v>59475</v>
      </c>
      <c r="C548" s="76" t="n">
        <f aca="false">DATEDIF(Input!$G$23,$B548,"Y")</f>
        <v>85</v>
      </c>
      <c r="E548" s="78" t="n">
        <f aca="false">IF(AND($B548&gt;Input!$G$53,$B548&lt;Input!$G$25),Input!$G$54,0)</f>
        <v>0</v>
      </c>
    </row>
    <row r="549" customFormat="false" ht="12.8" hidden="false" customHeight="false" outlineLevel="0" collapsed="false">
      <c r="A549" s="76" t="n">
        <v>545</v>
      </c>
      <c r="B549" s="77" t="n">
        <f aca="false">EOMONTH(Input!$C$7,A549)</f>
        <v>59505</v>
      </c>
      <c r="C549" s="76" t="n">
        <f aca="false">DATEDIF(Input!$G$23,$B549,"Y")</f>
        <v>85</v>
      </c>
      <c r="E549" s="78" t="n">
        <f aca="false">IF(AND($B549&gt;Input!$G$53,$B549&lt;Input!$G$25),Input!$G$54,0)</f>
        <v>0</v>
      </c>
    </row>
    <row r="550" customFormat="false" ht="12.8" hidden="false" customHeight="false" outlineLevel="0" collapsed="false">
      <c r="A550" s="76" t="n">
        <v>546</v>
      </c>
      <c r="B550" s="77" t="n">
        <f aca="false">EOMONTH(Input!$C$7,A550)</f>
        <v>59536</v>
      </c>
      <c r="C550" s="76" t="n">
        <f aca="false">DATEDIF(Input!$G$23,$B550,"Y")</f>
        <v>85</v>
      </c>
      <c r="E550" s="78" t="n">
        <f aca="false">IF(AND($B550&gt;Input!$G$53,$B550&lt;Input!$G$25),Input!$G$54,0)</f>
        <v>0</v>
      </c>
    </row>
    <row r="551" customFormat="false" ht="12.8" hidden="false" customHeight="false" outlineLevel="0" collapsed="false">
      <c r="A551" s="76" t="n">
        <v>547</v>
      </c>
      <c r="B551" s="77" t="n">
        <f aca="false">EOMONTH(Input!$C$7,A551)</f>
        <v>59567</v>
      </c>
      <c r="C551" s="76" t="n">
        <f aca="false">DATEDIF(Input!$G$23,$B551,"Y")</f>
        <v>85</v>
      </c>
      <c r="E551" s="78" t="n">
        <f aca="false">IF(AND($B551&gt;Input!$G$53,$B551&lt;Input!$G$25),Input!$G$54,0)</f>
        <v>0</v>
      </c>
    </row>
    <row r="552" customFormat="false" ht="12.8" hidden="false" customHeight="false" outlineLevel="0" collapsed="false">
      <c r="A552" s="76" t="n">
        <v>548</v>
      </c>
      <c r="B552" s="77" t="n">
        <f aca="false">EOMONTH(Input!$C$7,A552)</f>
        <v>59595</v>
      </c>
      <c r="C552" s="76" t="n">
        <f aca="false">DATEDIF(Input!$G$23,$B552,"Y")</f>
        <v>85</v>
      </c>
      <c r="E552" s="78" t="n">
        <f aca="false">IF(AND($B552&gt;Input!$G$53,$B552&lt;Input!$G$25),Input!$G$54,0)</f>
        <v>0</v>
      </c>
    </row>
    <row r="553" customFormat="false" ht="12.8" hidden="false" customHeight="false" outlineLevel="0" collapsed="false">
      <c r="A553" s="76" t="n">
        <v>549</v>
      </c>
      <c r="B553" s="77" t="n">
        <f aca="false">EOMONTH(Input!$C$7,A553)</f>
        <v>59626</v>
      </c>
      <c r="C553" s="76" t="n">
        <f aca="false">DATEDIF(Input!$G$23,$B553,"Y")</f>
        <v>85</v>
      </c>
      <c r="E553" s="78" t="n">
        <f aca="false">IF(AND($B553&gt;Input!$G$53,$B553&lt;Input!$G$25),Input!$G$54,0)</f>
        <v>0</v>
      </c>
    </row>
    <row r="554" customFormat="false" ht="12.8" hidden="false" customHeight="false" outlineLevel="0" collapsed="false">
      <c r="A554" s="76" t="n">
        <v>550</v>
      </c>
      <c r="B554" s="77" t="n">
        <f aca="false">EOMONTH(Input!$C$7,A554)</f>
        <v>59656</v>
      </c>
      <c r="C554" s="76" t="n">
        <f aca="false">DATEDIF(Input!$G$23,$B554,"Y")</f>
        <v>85</v>
      </c>
      <c r="E554" s="78" t="n">
        <f aca="false">IF(AND($B554&gt;Input!$G$53,$B554&lt;Input!$G$25),Input!$G$54,0)</f>
        <v>0</v>
      </c>
    </row>
    <row r="555" customFormat="false" ht="12.8" hidden="false" customHeight="false" outlineLevel="0" collapsed="false">
      <c r="A555" s="76" t="n">
        <v>551</v>
      </c>
      <c r="B555" s="77" t="n">
        <f aca="false">EOMONTH(Input!$C$7,A555)</f>
        <v>59687</v>
      </c>
      <c r="C555" s="76" t="n">
        <f aca="false">DATEDIF(Input!$G$23,$B555,"Y")</f>
        <v>86</v>
      </c>
      <c r="E555" s="78" t="n">
        <f aca="false">IF(AND($B555&gt;Input!$G$53,$B555&lt;Input!$G$25),Input!$G$54,0)</f>
        <v>0</v>
      </c>
    </row>
    <row r="556" customFormat="false" ht="12.8" hidden="false" customHeight="false" outlineLevel="0" collapsed="false">
      <c r="A556" s="76" t="n">
        <v>552</v>
      </c>
      <c r="B556" s="77" t="n">
        <f aca="false">EOMONTH(Input!$C$7,A556)</f>
        <v>59717</v>
      </c>
      <c r="C556" s="76" t="n">
        <f aca="false">DATEDIF(Input!$G$23,$B556,"Y")</f>
        <v>86</v>
      </c>
      <c r="E556" s="78" t="n">
        <f aca="false">IF(AND($B556&gt;Input!$G$53,$B556&lt;Input!$G$25),Input!$G$54,0)</f>
        <v>0</v>
      </c>
    </row>
    <row r="557" customFormat="false" ht="12.8" hidden="false" customHeight="false" outlineLevel="0" collapsed="false">
      <c r="A557" s="76" t="n">
        <v>553</v>
      </c>
      <c r="B557" s="77" t="n">
        <f aca="false">EOMONTH(Input!$C$7,A557)</f>
        <v>59748</v>
      </c>
      <c r="C557" s="76" t="n">
        <f aca="false">DATEDIF(Input!$G$23,$B557,"Y")</f>
        <v>86</v>
      </c>
      <c r="E557" s="78" t="n">
        <f aca="false">IF(AND($B557&gt;Input!$G$53,$B557&lt;Input!$G$25),Input!$G$54,0)</f>
        <v>0</v>
      </c>
    </row>
    <row r="558" customFormat="false" ht="12.8" hidden="false" customHeight="false" outlineLevel="0" collapsed="false">
      <c r="A558" s="76" t="n">
        <v>554</v>
      </c>
      <c r="B558" s="77" t="n">
        <f aca="false">EOMONTH(Input!$C$7,A558)</f>
        <v>59779</v>
      </c>
      <c r="C558" s="76" t="n">
        <f aca="false">DATEDIF(Input!$G$23,$B558,"Y")</f>
        <v>86</v>
      </c>
      <c r="E558" s="78" t="n">
        <f aca="false">IF(AND($B558&gt;Input!$G$53,$B558&lt;Input!$G$25),Input!$G$54,0)</f>
        <v>0</v>
      </c>
    </row>
    <row r="559" customFormat="false" ht="12.8" hidden="false" customHeight="false" outlineLevel="0" collapsed="false">
      <c r="A559" s="76" t="n">
        <v>555</v>
      </c>
      <c r="B559" s="77" t="n">
        <f aca="false">EOMONTH(Input!$C$7,A559)</f>
        <v>59809</v>
      </c>
      <c r="C559" s="76" t="n">
        <f aca="false">DATEDIF(Input!$G$23,$B559,"Y")</f>
        <v>86</v>
      </c>
      <c r="E559" s="78" t="n">
        <f aca="false">IF(AND($B559&gt;Input!$G$53,$B559&lt;Input!$G$25),Input!$G$54,0)</f>
        <v>0</v>
      </c>
    </row>
    <row r="560" customFormat="false" ht="12.8" hidden="false" customHeight="false" outlineLevel="0" collapsed="false">
      <c r="A560" s="76" t="n">
        <v>556</v>
      </c>
      <c r="B560" s="77" t="n">
        <f aca="false">EOMONTH(Input!$C$7,A560)</f>
        <v>59840</v>
      </c>
      <c r="C560" s="76" t="n">
        <f aca="false">DATEDIF(Input!$G$23,$B560,"Y")</f>
        <v>86</v>
      </c>
      <c r="E560" s="78" t="n">
        <f aca="false">IF(AND($B560&gt;Input!$G$53,$B560&lt;Input!$G$25),Input!$G$54,0)</f>
        <v>0</v>
      </c>
    </row>
    <row r="561" customFormat="false" ht="12.8" hidden="false" customHeight="false" outlineLevel="0" collapsed="false">
      <c r="A561" s="76" t="n">
        <v>557</v>
      </c>
      <c r="B561" s="77" t="n">
        <f aca="false">EOMONTH(Input!$C$7,A561)</f>
        <v>59870</v>
      </c>
      <c r="C561" s="76" t="n">
        <f aca="false">DATEDIF(Input!$G$23,$B561,"Y")</f>
        <v>86</v>
      </c>
      <c r="E561" s="78" t="n">
        <f aca="false">IF(AND($B561&gt;Input!$G$53,$B561&lt;Input!$G$25),Input!$G$54,0)</f>
        <v>0</v>
      </c>
    </row>
    <row r="562" customFormat="false" ht="12.8" hidden="false" customHeight="false" outlineLevel="0" collapsed="false">
      <c r="A562" s="76" t="n">
        <v>558</v>
      </c>
      <c r="B562" s="77" t="n">
        <f aca="false">EOMONTH(Input!$C$7,A562)</f>
        <v>59901</v>
      </c>
      <c r="C562" s="76" t="n">
        <f aca="false">DATEDIF(Input!$G$23,$B562,"Y")</f>
        <v>86</v>
      </c>
      <c r="E562" s="78" t="n">
        <f aca="false">IF(AND($B562&gt;Input!$G$53,$B562&lt;Input!$G$25),Input!$G$54,0)</f>
        <v>0</v>
      </c>
    </row>
    <row r="563" customFormat="false" ht="12.8" hidden="false" customHeight="false" outlineLevel="0" collapsed="false">
      <c r="A563" s="76" t="n">
        <v>559</v>
      </c>
      <c r="B563" s="77" t="n">
        <f aca="false">EOMONTH(Input!$C$7,A563)</f>
        <v>59932</v>
      </c>
      <c r="C563" s="76" t="n">
        <f aca="false">DATEDIF(Input!$G$23,$B563,"Y")</f>
        <v>86</v>
      </c>
      <c r="E563" s="78" t="n">
        <f aca="false">IF(AND($B563&gt;Input!$G$53,$B563&lt;Input!$G$25),Input!$G$54,0)</f>
        <v>0</v>
      </c>
    </row>
    <row r="564" customFormat="false" ht="12.8" hidden="false" customHeight="false" outlineLevel="0" collapsed="false">
      <c r="A564" s="76" t="n">
        <v>560</v>
      </c>
      <c r="B564" s="77" t="n">
        <f aca="false">EOMONTH(Input!$C$7,A564)</f>
        <v>59961</v>
      </c>
      <c r="C564" s="76" t="n">
        <f aca="false">DATEDIF(Input!$G$23,$B564,"Y")</f>
        <v>86</v>
      </c>
      <c r="E564" s="78" t="n">
        <f aca="false">IF(AND($B564&gt;Input!$G$53,$B564&lt;Input!$G$25),Input!$G$54,0)</f>
        <v>0</v>
      </c>
    </row>
    <row r="565" customFormat="false" ht="12.8" hidden="false" customHeight="false" outlineLevel="0" collapsed="false">
      <c r="A565" s="76" t="n">
        <v>561</v>
      </c>
      <c r="B565" s="77" t="n">
        <f aca="false">EOMONTH(Input!$C$7,A565)</f>
        <v>59992</v>
      </c>
      <c r="C565" s="76" t="n">
        <f aca="false">DATEDIF(Input!$G$23,$B565,"Y")</f>
        <v>86</v>
      </c>
      <c r="E565" s="78" t="n">
        <f aca="false">IF(AND($B565&gt;Input!$G$53,$B565&lt;Input!$G$25),Input!$G$54,0)</f>
        <v>0</v>
      </c>
    </row>
    <row r="566" customFormat="false" ht="12.8" hidden="false" customHeight="false" outlineLevel="0" collapsed="false">
      <c r="A566" s="76" t="n">
        <v>562</v>
      </c>
      <c r="B566" s="77" t="n">
        <f aca="false">EOMONTH(Input!$C$7,A566)</f>
        <v>60022</v>
      </c>
      <c r="C566" s="76" t="n">
        <f aca="false">DATEDIF(Input!$G$23,$B566,"Y")</f>
        <v>86</v>
      </c>
      <c r="E566" s="78" t="n">
        <f aca="false">IF(AND($B566&gt;Input!$G$53,$B566&lt;Input!$G$25),Input!$G$54,0)</f>
        <v>0</v>
      </c>
    </row>
    <row r="567" customFormat="false" ht="12.8" hidden="false" customHeight="false" outlineLevel="0" collapsed="false">
      <c r="A567" s="76" t="n">
        <v>563</v>
      </c>
      <c r="B567" s="77" t="n">
        <f aca="false">EOMONTH(Input!$C$7,A567)</f>
        <v>60053</v>
      </c>
      <c r="C567" s="76" t="n">
        <f aca="false">DATEDIF(Input!$G$23,$B567,"Y")</f>
        <v>87</v>
      </c>
      <c r="E567" s="78" t="n">
        <f aca="false">IF(AND($B567&gt;Input!$G$53,$B567&lt;Input!$G$25),Input!$G$54,0)</f>
        <v>0</v>
      </c>
    </row>
    <row r="568" customFormat="false" ht="12.8" hidden="false" customHeight="false" outlineLevel="0" collapsed="false">
      <c r="A568" s="76" t="n">
        <v>564</v>
      </c>
      <c r="B568" s="77" t="n">
        <f aca="false">EOMONTH(Input!$C$7,A568)</f>
        <v>60083</v>
      </c>
      <c r="C568" s="76" t="n">
        <f aca="false">DATEDIF(Input!$G$23,$B568,"Y")</f>
        <v>87</v>
      </c>
      <c r="E568" s="78" t="n">
        <f aca="false">IF(AND($B568&gt;Input!$G$53,$B568&lt;Input!$G$25),Input!$G$54,0)</f>
        <v>0</v>
      </c>
    </row>
    <row r="569" customFormat="false" ht="12.8" hidden="false" customHeight="false" outlineLevel="0" collapsed="false">
      <c r="A569" s="76" t="n">
        <v>565</v>
      </c>
      <c r="B569" s="77" t="n">
        <f aca="false">EOMONTH(Input!$C$7,A569)</f>
        <v>60114</v>
      </c>
      <c r="C569" s="76" t="n">
        <f aca="false">DATEDIF(Input!$G$23,$B569,"Y")</f>
        <v>87</v>
      </c>
      <c r="E569" s="78" t="n">
        <f aca="false">IF(AND($B569&gt;Input!$G$53,$B569&lt;Input!$G$25),Input!$G$54,0)</f>
        <v>0</v>
      </c>
    </row>
    <row r="570" customFormat="false" ht="12.8" hidden="false" customHeight="false" outlineLevel="0" collapsed="false">
      <c r="A570" s="76" t="n">
        <v>566</v>
      </c>
      <c r="B570" s="77" t="n">
        <f aca="false">EOMONTH(Input!$C$7,A570)</f>
        <v>60145</v>
      </c>
      <c r="C570" s="76" t="n">
        <f aca="false">DATEDIF(Input!$G$23,$B570,"Y")</f>
        <v>87</v>
      </c>
      <c r="E570" s="78" t="n">
        <f aca="false">IF(AND($B570&gt;Input!$G$53,$B570&lt;Input!$G$25),Input!$G$54,0)</f>
        <v>0</v>
      </c>
    </row>
    <row r="571" customFormat="false" ht="12.8" hidden="false" customHeight="false" outlineLevel="0" collapsed="false">
      <c r="A571" s="76" t="n">
        <v>567</v>
      </c>
      <c r="B571" s="77" t="n">
        <f aca="false">EOMONTH(Input!$C$7,A571)</f>
        <v>60175</v>
      </c>
      <c r="C571" s="76" t="n">
        <f aca="false">DATEDIF(Input!$G$23,$B571,"Y")</f>
        <v>87</v>
      </c>
      <c r="E571" s="78" t="n">
        <f aca="false">IF(AND($B571&gt;Input!$G$53,$B571&lt;Input!$G$25),Input!$G$54,0)</f>
        <v>0</v>
      </c>
    </row>
    <row r="572" customFormat="false" ht="12.8" hidden="false" customHeight="false" outlineLevel="0" collapsed="false">
      <c r="A572" s="76" t="n">
        <v>568</v>
      </c>
      <c r="B572" s="77" t="n">
        <f aca="false">EOMONTH(Input!$C$7,A572)</f>
        <v>60206</v>
      </c>
      <c r="C572" s="76" t="n">
        <f aca="false">DATEDIF(Input!$G$23,$B572,"Y")</f>
        <v>87</v>
      </c>
      <c r="E572" s="78" t="n">
        <f aca="false">IF(AND($B572&gt;Input!$G$53,$B572&lt;Input!$G$25),Input!$G$54,0)</f>
        <v>0</v>
      </c>
    </row>
    <row r="573" customFormat="false" ht="12.8" hidden="false" customHeight="false" outlineLevel="0" collapsed="false">
      <c r="A573" s="76" t="n">
        <v>569</v>
      </c>
      <c r="B573" s="77" t="n">
        <f aca="false">EOMONTH(Input!$C$7,A573)</f>
        <v>60236</v>
      </c>
      <c r="C573" s="76" t="n">
        <f aca="false">DATEDIF(Input!$G$23,$B573,"Y")</f>
        <v>87</v>
      </c>
      <c r="E573" s="78" t="n">
        <f aca="false">IF(AND($B573&gt;Input!$G$53,$B573&lt;Input!$G$25),Input!$G$54,0)</f>
        <v>0</v>
      </c>
    </row>
    <row r="574" customFormat="false" ht="12.8" hidden="false" customHeight="false" outlineLevel="0" collapsed="false">
      <c r="A574" s="76" t="n">
        <v>570</v>
      </c>
      <c r="B574" s="77" t="n">
        <f aca="false">EOMONTH(Input!$C$7,A574)</f>
        <v>60267</v>
      </c>
      <c r="C574" s="76" t="n">
        <f aca="false">DATEDIF(Input!$G$23,$B574,"Y")</f>
        <v>87</v>
      </c>
      <c r="E574" s="78" t="n">
        <f aca="false">IF(AND($B574&gt;Input!$G$53,$B574&lt;Input!$G$25),Input!$G$54,0)</f>
        <v>0</v>
      </c>
    </row>
    <row r="575" customFormat="false" ht="12.8" hidden="false" customHeight="false" outlineLevel="0" collapsed="false">
      <c r="A575" s="76" t="n">
        <v>571</v>
      </c>
      <c r="B575" s="77" t="n">
        <f aca="false">EOMONTH(Input!$C$7,A575)</f>
        <v>60298</v>
      </c>
      <c r="C575" s="76" t="n">
        <f aca="false">DATEDIF(Input!$G$23,$B575,"Y")</f>
        <v>87</v>
      </c>
      <c r="E575" s="78" t="n">
        <f aca="false">IF(AND($B575&gt;Input!$G$53,$B575&lt;Input!$G$25),Input!$G$54,0)</f>
        <v>0</v>
      </c>
    </row>
    <row r="576" customFormat="false" ht="12.8" hidden="false" customHeight="false" outlineLevel="0" collapsed="false">
      <c r="A576" s="76" t="n">
        <v>572</v>
      </c>
      <c r="B576" s="77" t="n">
        <f aca="false">EOMONTH(Input!$C$7,A576)</f>
        <v>60326</v>
      </c>
      <c r="C576" s="76" t="n">
        <f aca="false">DATEDIF(Input!$G$23,$B576,"Y")</f>
        <v>87</v>
      </c>
      <c r="E576" s="78" t="n">
        <f aca="false">IF(AND($B576&gt;Input!$G$53,$B576&lt;Input!$G$25),Input!$G$54,0)</f>
        <v>0</v>
      </c>
    </row>
    <row r="577" customFormat="false" ht="12.8" hidden="false" customHeight="false" outlineLevel="0" collapsed="false">
      <c r="A577" s="76" t="n">
        <v>573</v>
      </c>
      <c r="B577" s="77" t="n">
        <f aca="false">EOMONTH(Input!$C$7,A577)</f>
        <v>60357</v>
      </c>
      <c r="C577" s="76" t="n">
        <f aca="false">DATEDIF(Input!$G$23,$B577,"Y")</f>
        <v>87</v>
      </c>
      <c r="E577" s="78" t="n">
        <f aca="false">IF(AND($B577&gt;Input!$G$53,$B577&lt;Input!$G$25),Input!$G$54,0)</f>
        <v>0</v>
      </c>
    </row>
    <row r="578" customFormat="false" ht="12.8" hidden="false" customHeight="false" outlineLevel="0" collapsed="false">
      <c r="A578" s="76" t="n">
        <v>574</v>
      </c>
      <c r="B578" s="77" t="n">
        <f aca="false">EOMONTH(Input!$C$7,A578)</f>
        <v>60387</v>
      </c>
      <c r="C578" s="76" t="n">
        <f aca="false">DATEDIF(Input!$G$23,$B578,"Y")</f>
        <v>87</v>
      </c>
      <c r="E578" s="78" t="n">
        <f aca="false">IF(AND($B578&gt;Input!$G$53,$B578&lt;Input!$G$25),Input!$G$54,0)</f>
        <v>0</v>
      </c>
    </row>
    <row r="579" customFormat="false" ht="12.8" hidden="false" customHeight="false" outlineLevel="0" collapsed="false">
      <c r="A579" s="76" t="n">
        <v>575</v>
      </c>
      <c r="B579" s="77" t="n">
        <f aca="false">EOMONTH(Input!$C$7,A579)</f>
        <v>60418</v>
      </c>
      <c r="C579" s="76" t="n">
        <f aca="false">DATEDIF(Input!$G$23,$B579,"Y")</f>
        <v>88</v>
      </c>
      <c r="E579" s="78" t="n">
        <f aca="false">IF(AND($B579&gt;Input!$G$53,$B579&lt;Input!$G$25),Input!$G$54,0)</f>
        <v>0</v>
      </c>
    </row>
    <row r="580" customFormat="false" ht="12.8" hidden="false" customHeight="false" outlineLevel="0" collapsed="false">
      <c r="A580" s="76" t="n">
        <v>576</v>
      </c>
      <c r="B580" s="77" t="n">
        <f aca="false">EOMONTH(Input!$C$7,A580)</f>
        <v>60448</v>
      </c>
      <c r="C580" s="76" t="n">
        <f aca="false">DATEDIF(Input!$G$23,$B580,"Y")</f>
        <v>88</v>
      </c>
      <c r="E580" s="78" t="n">
        <f aca="false">IF(AND($B580&gt;Input!$G$53,$B580&lt;Input!$G$25),Input!$G$54,0)</f>
        <v>0</v>
      </c>
    </row>
    <row r="581" customFormat="false" ht="12.8" hidden="false" customHeight="false" outlineLevel="0" collapsed="false">
      <c r="A581" s="76" t="n">
        <v>577</v>
      </c>
      <c r="B581" s="77" t="n">
        <f aca="false">EOMONTH(Input!$C$7,A581)</f>
        <v>60479</v>
      </c>
      <c r="C581" s="76" t="n">
        <f aca="false">DATEDIF(Input!$G$23,$B581,"Y")</f>
        <v>88</v>
      </c>
      <c r="E581" s="78" t="n">
        <f aca="false">IF(AND($B581&gt;Input!$G$53,$B581&lt;Input!$G$25),Input!$G$54,0)</f>
        <v>0</v>
      </c>
    </row>
    <row r="582" customFormat="false" ht="12.8" hidden="false" customHeight="false" outlineLevel="0" collapsed="false">
      <c r="A582" s="76" t="n">
        <v>578</v>
      </c>
      <c r="B582" s="77" t="n">
        <f aca="false">EOMONTH(Input!$C$7,A582)</f>
        <v>60510</v>
      </c>
      <c r="C582" s="76" t="n">
        <f aca="false">DATEDIF(Input!$G$23,$B582,"Y")</f>
        <v>88</v>
      </c>
      <c r="E582" s="78" t="n">
        <f aca="false">IF(AND($B582&gt;Input!$G$53,$B582&lt;Input!$G$25),Input!$G$54,0)</f>
        <v>0</v>
      </c>
    </row>
    <row r="583" customFormat="false" ht="12.8" hidden="false" customHeight="false" outlineLevel="0" collapsed="false">
      <c r="A583" s="76" t="n">
        <v>579</v>
      </c>
      <c r="B583" s="77" t="n">
        <f aca="false">EOMONTH(Input!$C$7,A583)</f>
        <v>60540</v>
      </c>
      <c r="C583" s="76" t="n">
        <f aca="false">DATEDIF(Input!$G$23,$B583,"Y")</f>
        <v>88</v>
      </c>
      <c r="E583" s="78" t="n">
        <f aca="false">IF(AND($B583&gt;Input!$G$53,$B583&lt;Input!$G$25),Input!$G$54,0)</f>
        <v>0</v>
      </c>
    </row>
    <row r="584" customFormat="false" ht="12.8" hidden="false" customHeight="false" outlineLevel="0" collapsed="false">
      <c r="A584" s="76" t="n">
        <v>580</v>
      </c>
      <c r="B584" s="77" t="n">
        <f aca="false">EOMONTH(Input!$C$7,A584)</f>
        <v>60571</v>
      </c>
      <c r="C584" s="76" t="n">
        <f aca="false">DATEDIF(Input!$G$23,$B584,"Y")</f>
        <v>88</v>
      </c>
      <c r="E584" s="78" t="n">
        <f aca="false">IF(AND($B584&gt;Input!$G$53,$B584&lt;Input!$G$25),Input!$G$54,0)</f>
        <v>0</v>
      </c>
    </row>
    <row r="585" customFormat="false" ht="12.8" hidden="false" customHeight="false" outlineLevel="0" collapsed="false">
      <c r="A585" s="76" t="n">
        <v>581</v>
      </c>
      <c r="B585" s="77" t="n">
        <f aca="false">EOMONTH(Input!$C$7,A585)</f>
        <v>60601</v>
      </c>
      <c r="C585" s="76" t="n">
        <f aca="false">DATEDIF(Input!$G$23,$B585,"Y")</f>
        <v>88</v>
      </c>
      <c r="E585" s="78" t="n">
        <f aca="false">IF(AND($B585&gt;Input!$G$53,$B585&lt;Input!$G$25),Input!$G$54,0)</f>
        <v>0</v>
      </c>
    </row>
    <row r="586" customFormat="false" ht="12.8" hidden="false" customHeight="false" outlineLevel="0" collapsed="false">
      <c r="A586" s="76" t="n">
        <v>582</v>
      </c>
      <c r="B586" s="77" t="n">
        <f aca="false">EOMONTH(Input!$C$7,A586)</f>
        <v>60632</v>
      </c>
      <c r="C586" s="76" t="n">
        <f aca="false">DATEDIF(Input!$G$23,$B586,"Y")</f>
        <v>88</v>
      </c>
      <c r="E586" s="78" t="n">
        <f aca="false">IF(AND($B586&gt;Input!$G$53,$B586&lt;Input!$G$25),Input!$G$54,0)</f>
        <v>0</v>
      </c>
    </row>
    <row r="587" customFormat="false" ht="12.8" hidden="false" customHeight="false" outlineLevel="0" collapsed="false">
      <c r="A587" s="76" t="n">
        <v>583</v>
      </c>
      <c r="B587" s="77" t="n">
        <f aca="false">EOMONTH(Input!$C$7,A587)</f>
        <v>60663</v>
      </c>
      <c r="C587" s="76" t="n">
        <f aca="false">DATEDIF(Input!$G$23,$B587,"Y")</f>
        <v>88</v>
      </c>
      <c r="E587" s="78" t="n">
        <f aca="false">IF(AND($B587&gt;Input!$G$53,$B587&lt;Input!$G$25),Input!$G$54,0)</f>
        <v>0</v>
      </c>
    </row>
    <row r="588" customFormat="false" ht="12.8" hidden="false" customHeight="false" outlineLevel="0" collapsed="false">
      <c r="A588" s="76" t="n">
        <v>584</v>
      </c>
      <c r="B588" s="77" t="n">
        <f aca="false">EOMONTH(Input!$C$7,A588)</f>
        <v>60691</v>
      </c>
      <c r="C588" s="76" t="n">
        <f aca="false">DATEDIF(Input!$G$23,$B588,"Y")</f>
        <v>88</v>
      </c>
      <c r="E588" s="78" t="n">
        <f aca="false">IF(AND($B588&gt;Input!$G$53,$B588&lt;Input!$G$25),Input!$G$54,0)</f>
        <v>0</v>
      </c>
    </row>
    <row r="589" customFormat="false" ht="12.8" hidden="false" customHeight="false" outlineLevel="0" collapsed="false">
      <c r="A589" s="76" t="n">
        <v>585</v>
      </c>
      <c r="B589" s="77" t="n">
        <f aca="false">EOMONTH(Input!$C$7,A589)</f>
        <v>60722</v>
      </c>
      <c r="C589" s="76" t="n">
        <f aca="false">DATEDIF(Input!$G$23,$B589,"Y")</f>
        <v>88</v>
      </c>
      <c r="E589" s="78" t="n">
        <f aca="false">IF(AND($B589&gt;Input!$G$53,$B589&lt;Input!$G$25),Input!$G$54,0)</f>
        <v>0</v>
      </c>
    </row>
    <row r="590" customFormat="false" ht="12.8" hidden="false" customHeight="false" outlineLevel="0" collapsed="false">
      <c r="A590" s="76" t="n">
        <v>586</v>
      </c>
      <c r="B590" s="77" t="n">
        <f aca="false">EOMONTH(Input!$C$7,A590)</f>
        <v>60752</v>
      </c>
      <c r="C590" s="76" t="n">
        <f aca="false">DATEDIF(Input!$G$23,$B590,"Y")</f>
        <v>88</v>
      </c>
      <c r="E590" s="78" t="n">
        <f aca="false">IF(AND($B590&gt;Input!$G$53,$B590&lt;Input!$G$25),Input!$G$54,0)</f>
        <v>0</v>
      </c>
    </row>
    <row r="591" customFormat="false" ht="12.8" hidden="false" customHeight="false" outlineLevel="0" collapsed="false">
      <c r="A591" s="76" t="n">
        <v>587</v>
      </c>
      <c r="B591" s="77" t="n">
        <f aca="false">EOMONTH(Input!$C$7,A591)</f>
        <v>60783</v>
      </c>
      <c r="C591" s="76" t="n">
        <f aca="false">DATEDIF(Input!$G$23,$B591,"Y")</f>
        <v>89</v>
      </c>
      <c r="E591" s="78" t="n">
        <f aca="false">IF(AND($B591&gt;Input!$G$53,$B591&lt;Input!$G$25),Input!$G$54,0)</f>
        <v>0</v>
      </c>
    </row>
    <row r="592" customFormat="false" ht="12.8" hidden="false" customHeight="false" outlineLevel="0" collapsed="false">
      <c r="A592" s="76" t="n">
        <v>588</v>
      </c>
      <c r="B592" s="77" t="n">
        <f aca="false">EOMONTH(Input!$C$7,A592)</f>
        <v>60813</v>
      </c>
      <c r="C592" s="76" t="n">
        <f aca="false">DATEDIF(Input!$G$23,$B592,"Y")</f>
        <v>89</v>
      </c>
      <c r="E592" s="78" t="n">
        <f aca="false">IF(AND($B592&gt;Input!$G$53,$B592&lt;Input!$G$25),Input!$G$54,0)</f>
        <v>0</v>
      </c>
    </row>
    <row r="593" customFormat="false" ht="12.8" hidden="false" customHeight="false" outlineLevel="0" collapsed="false">
      <c r="A593" s="76" t="n">
        <v>589</v>
      </c>
      <c r="B593" s="77" t="n">
        <f aca="false">EOMONTH(Input!$C$7,A593)</f>
        <v>60844</v>
      </c>
      <c r="C593" s="76" t="n">
        <f aca="false">DATEDIF(Input!$G$23,$B593,"Y")</f>
        <v>89</v>
      </c>
      <c r="E593" s="78" t="n">
        <f aca="false">IF(AND($B593&gt;Input!$G$53,$B593&lt;Input!$G$25),Input!$G$54,0)</f>
        <v>0</v>
      </c>
    </row>
    <row r="594" customFormat="false" ht="12.8" hidden="false" customHeight="false" outlineLevel="0" collapsed="false">
      <c r="A594" s="76" t="n">
        <v>590</v>
      </c>
      <c r="B594" s="77" t="n">
        <f aca="false">EOMONTH(Input!$C$7,A594)</f>
        <v>60875</v>
      </c>
      <c r="C594" s="76" t="n">
        <f aca="false">DATEDIF(Input!$G$23,$B594,"Y")</f>
        <v>89</v>
      </c>
      <c r="E594" s="78" t="n">
        <f aca="false">IF(AND($B594&gt;Input!$G$53,$B594&lt;Input!$G$25),Input!$G$54,0)</f>
        <v>0</v>
      </c>
    </row>
    <row r="595" customFormat="false" ht="12.8" hidden="false" customHeight="false" outlineLevel="0" collapsed="false">
      <c r="A595" s="76" t="n">
        <v>591</v>
      </c>
      <c r="B595" s="77" t="n">
        <f aca="false">EOMONTH(Input!$C$7,A595)</f>
        <v>60905</v>
      </c>
      <c r="C595" s="76" t="n">
        <f aca="false">DATEDIF(Input!$G$23,$B595,"Y")</f>
        <v>89</v>
      </c>
      <c r="E595" s="78" t="n">
        <f aca="false">IF(AND($B595&gt;Input!$G$53,$B595&lt;Input!$G$25),Input!$G$54,0)</f>
        <v>0</v>
      </c>
    </row>
    <row r="596" customFormat="false" ht="12.8" hidden="false" customHeight="false" outlineLevel="0" collapsed="false">
      <c r="A596" s="76" t="n">
        <v>592</v>
      </c>
      <c r="B596" s="77" t="n">
        <f aca="false">EOMONTH(Input!$C$7,A596)</f>
        <v>60936</v>
      </c>
      <c r="C596" s="76" t="n">
        <f aca="false">DATEDIF(Input!$G$23,$B596,"Y")</f>
        <v>89</v>
      </c>
      <c r="E596" s="78" t="n">
        <f aca="false">IF(AND($B596&gt;Input!$G$53,$B596&lt;Input!$G$25),Input!$G$54,0)</f>
        <v>0</v>
      </c>
    </row>
    <row r="597" customFormat="false" ht="12.8" hidden="false" customHeight="false" outlineLevel="0" collapsed="false">
      <c r="A597" s="76" t="n">
        <v>593</v>
      </c>
      <c r="B597" s="77" t="n">
        <f aca="false">EOMONTH(Input!$C$7,A597)</f>
        <v>60966</v>
      </c>
      <c r="C597" s="76" t="n">
        <f aca="false">DATEDIF(Input!$G$23,$B597,"Y")</f>
        <v>89</v>
      </c>
      <c r="E597" s="78" t="n">
        <f aca="false">IF(AND($B597&gt;Input!$G$53,$B597&lt;Input!$G$25),Input!$G$54,0)</f>
        <v>0</v>
      </c>
    </row>
    <row r="598" customFormat="false" ht="12.8" hidden="false" customHeight="false" outlineLevel="0" collapsed="false">
      <c r="A598" s="76" t="n">
        <v>594</v>
      </c>
      <c r="B598" s="77" t="n">
        <f aca="false">EOMONTH(Input!$C$7,A598)</f>
        <v>60997</v>
      </c>
      <c r="C598" s="76" t="n">
        <f aca="false">DATEDIF(Input!$G$23,$B598,"Y")</f>
        <v>89</v>
      </c>
      <c r="E598" s="78" t="n">
        <f aca="false">IF(AND($B598&gt;Input!$G$53,$B598&lt;Input!$G$25),Input!$G$54,0)</f>
        <v>0</v>
      </c>
    </row>
    <row r="599" customFormat="false" ht="12.8" hidden="false" customHeight="false" outlineLevel="0" collapsed="false">
      <c r="A599" s="76" t="n">
        <v>595</v>
      </c>
      <c r="B599" s="77" t="n">
        <f aca="false">EOMONTH(Input!$C$7,A599)</f>
        <v>61028</v>
      </c>
      <c r="C599" s="76" t="n">
        <f aca="false">DATEDIF(Input!$G$23,$B599,"Y")</f>
        <v>89</v>
      </c>
      <c r="E599" s="78" t="n">
        <f aca="false">IF(AND($B599&gt;Input!$G$53,$B599&lt;Input!$G$25),Input!$G$54,0)</f>
        <v>0</v>
      </c>
    </row>
    <row r="600" customFormat="false" ht="12.8" hidden="false" customHeight="false" outlineLevel="0" collapsed="false">
      <c r="A600" s="76" t="n">
        <v>596</v>
      </c>
      <c r="B600" s="77" t="n">
        <f aca="false">EOMONTH(Input!$C$7,A600)</f>
        <v>61056</v>
      </c>
      <c r="C600" s="76" t="n">
        <f aca="false">DATEDIF(Input!$G$23,$B600,"Y")</f>
        <v>89</v>
      </c>
      <c r="E600" s="78" t="n">
        <f aca="false">IF(AND($B600&gt;Input!$G$53,$B600&lt;Input!$G$25),Input!$G$54,0)</f>
        <v>0</v>
      </c>
    </row>
    <row r="601" customFormat="false" ht="12.8" hidden="false" customHeight="false" outlineLevel="0" collapsed="false">
      <c r="A601" s="76" t="n">
        <v>597</v>
      </c>
      <c r="B601" s="77" t="n">
        <f aca="false">EOMONTH(Input!$C$7,A601)</f>
        <v>61087</v>
      </c>
      <c r="C601" s="76" t="n">
        <f aca="false">DATEDIF(Input!$G$23,$B601,"Y")</f>
        <v>89</v>
      </c>
      <c r="E601" s="78" t="n">
        <f aca="false">IF(AND($B601&gt;Input!$G$53,$B601&lt;Input!$G$25),Input!$G$54,0)</f>
        <v>0</v>
      </c>
    </row>
    <row r="602" customFormat="false" ht="12.8" hidden="false" customHeight="false" outlineLevel="0" collapsed="false">
      <c r="A602" s="76" t="n">
        <v>598</v>
      </c>
      <c r="B602" s="77" t="n">
        <f aca="false">EOMONTH(Input!$C$7,A602)</f>
        <v>61117</v>
      </c>
      <c r="C602" s="76" t="n">
        <f aca="false">DATEDIF(Input!$G$23,$B602,"Y")</f>
        <v>89</v>
      </c>
      <c r="E602" s="78" t="n">
        <f aca="false">IF(AND($B602&gt;Input!$G$53,$B602&lt;Input!$G$25),Input!$G$54,0)</f>
        <v>0</v>
      </c>
    </row>
    <row r="603" customFormat="false" ht="12.8" hidden="false" customHeight="false" outlineLevel="0" collapsed="false">
      <c r="A603" s="76" t="n">
        <v>599</v>
      </c>
      <c r="B603" s="77" t="n">
        <f aca="false">EOMONTH(Input!$C$7,A603)</f>
        <v>61148</v>
      </c>
      <c r="C603" s="76" t="n">
        <f aca="false">DATEDIF(Input!$G$23,$B603,"Y")</f>
        <v>90</v>
      </c>
      <c r="E603" s="78" t="n">
        <f aca="false">IF(AND($B603&gt;Input!$G$53,$B603&lt;Input!$G$25),Input!$G$54,0)</f>
        <v>0</v>
      </c>
    </row>
    <row r="604" customFormat="false" ht="12.8" hidden="false" customHeight="false" outlineLevel="0" collapsed="false">
      <c r="A604" s="76" t="n">
        <v>600</v>
      </c>
      <c r="B604" s="77" t="n">
        <f aca="false">EOMONTH(Input!$C$7,A604)</f>
        <v>61178</v>
      </c>
      <c r="C604" s="76" t="n">
        <f aca="false">DATEDIF(Input!$G$23,$B604,"Y")</f>
        <v>90</v>
      </c>
      <c r="E604" s="78" t="n">
        <f aca="false">IF(AND($B604&gt;Input!$G$53,$B604&lt;Input!$G$25),Input!$G$54,0)</f>
        <v>0</v>
      </c>
    </row>
    <row r="605" customFormat="false" ht="12.8" hidden="false" customHeight="false" outlineLevel="0" collapsed="false">
      <c r="A605" s="76" t="n">
        <v>601</v>
      </c>
      <c r="B605" s="77" t="n">
        <f aca="false">EOMONTH(Input!$C$7,A605)</f>
        <v>61209</v>
      </c>
      <c r="C605" s="76" t="n">
        <f aca="false">DATEDIF(Input!$G$23,$B605,"Y")</f>
        <v>90</v>
      </c>
      <c r="E605" s="78" t="n">
        <f aca="false">IF(AND($B605&gt;Input!$G$53,$B605&lt;Input!$G$25),Input!$G$54,0)</f>
        <v>0</v>
      </c>
    </row>
    <row r="606" customFormat="false" ht="12.8" hidden="false" customHeight="false" outlineLevel="0" collapsed="false">
      <c r="A606" s="76" t="n">
        <v>602</v>
      </c>
      <c r="B606" s="77" t="n">
        <f aca="false">EOMONTH(Input!$C$7,A606)</f>
        <v>61240</v>
      </c>
      <c r="C606" s="76" t="n">
        <f aca="false">DATEDIF(Input!$G$23,$B606,"Y")</f>
        <v>90</v>
      </c>
      <c r="E606" s="78" t="n">
        <f aca="false">IF(AND($B606&gt;Input!$G$53,$B606&lt;Input!$G$25),Input!$G$54,0)</f>
        <v>0</v>
      </c>
    </row>
    <row r="607" customFormat="false" ht="12.8" hidden="false" customHeight="false" outlineLevel="0" collapsed="false">
      <c r="A607" s="76" t="n">
        <v>603</v>
      </c>
      <c r="B607" s="77" t="n">
        <f aca="false">EOMONTH(Input!$C$7,A607)</f>
        <v>61270</v>
      </c>
      <c r="C607" s="76" t="n">
        <f aca="false">DATEDIF(Input!$G$23,$B607,"Y")</f>
        <v>90</v>
      </c>
      <c r="E607" s="78" t="n">
        <f aca="false">IF(AND($B607&gt;Input!$G$53,$B607&lt;Input!$G$25),Input!$G$54,0)</f>
        <v>0</v>
      </c>
    </row>
    <row r="608" customFormat="false" ht="12.8" hidden="false" customHeight="false" outlineLevel="0" collapsed="false">
      <c r="A608" s="76" t="n">
        <v>604</v>
      </c>
      <c r="B608" s="77" t="n">
        <f aca="false">EOMONTH(Input!$C$7,A608)</f>
        <v>61301</v>
      </c>
      <c r="C608" s="76" t="n">
        <f aca="false">DATEDIF(Input!$G$23,$B608,"Y")</f>
        <v>90</v>
      </c>
      <c r="E608" s="78" t="n">
        <f aca="false">IF(AND($B608&gt;Input!$G$53,$B608&lt;Input!$G$25),Input!$G$54,0)</f>
        <v>0</v>
      </c>
    </row>
    <row r="609" customFormat="false" ht="12.8" hidden="false" customHeight="false" outlineLevel="0" collapsed="false">
      <c r="A609" s="76" t="n">
        <v>605</v>
      </c>
      <c r="B609" s="77" t="n">
        <f aca="false">EOMONTH(Input!$C$7,A609)</f>
        <v>61331</v>
      </c>
      <c r="C609" s="76" t="n">
        <f aca="false">DATEDIF(Input!$G$23,$B609,"Y")</f>
        <v>90</v>
      </c>
      <c r="E609" s="78" t="n">
        <f aca="false">IF(AND($B609&gt;Input!$G$53,$B609&lt;Input!$G$25),Input!$G$54,0)</f>
        <v>0</v>
      </c>
    </row>
    <row r="610" customFormat="false" ht="12.8" hidden="false" customHeight="false" outlineLevel="0" collapsed="false">
      <c r="A610" s="76" t="n">
        <v>606</v>
      </c>
      <c r="B610" s="77" t="n">
        <f aca="false">EOMONTH(Input!$C$7,A610)</f>
        <v>61362</v>
      </c>
      <c r="C610" s="76" t="n">
        <f aca="false">DATEDIF(Input!$G$23,$B610,"Y")</f>
        <v>90</v>
      </c>
      <c r="E610" s="78" t="n">
        <f aca="false">IF(AND($B610&gt;Input!$G$53,$B610&lt;Input!$G$25),Input!$G$54,0)</f>
        <v>0</v>
      </c>
    </row>
    <row r="611" customFormat="false" ht="12.8" hidden="false" customHeight="false" outlineLevel="0" collapsed="false">
      <c r="A611" s="76" t="n">
        <v>607</v>
      </c>
      <c r="B611" s="77" t="n">
        <f aca="false">EOMONTH(Input!$C$7,A611)</f>
        <v>61393</v>
      </c>
      <c r="C611" s="76" t="n">
        <f aca="false">DATEDIF(Input!$G$23,$B611,"Y")</f>
        <v>90</v>
      </c>
      <c r="E611" s="78" t="n">
        <f aca="false">IF(AND($B611&gt;Input!$G$53,$B611&lt;Input!$G$25),Input!$G$54,0)</f>
        <v>0</v>
      </c>
    </row>
    <row r="612" customFormat="false" ht="12.8" hidden="false" customHeight="false" outlineLevel="0" collapsed="false">
      <c r="A612" s="76" t="n">
        <v>608</v>
      </c>
      <c r="B612" s="77" t="n">
        <f aca="false">EOMONTH(Input!$C$7,A612)</f>
        <v>61422</v>
      </c>
      <c r="C612" s="76" t="n">
        <f aca="false">DATEDIF(Input!$G$23,$B612,"Y")</f>
        <v>90</v>
      </c>
      <c r="E612" s="78" t="n">
        <f aca="false">IF(AND($B612&gt;Input!$G$53,$B612&lt;Input!$G$25),Input!$G$54,0)</f>
        <v>0</v>
      </c>
    </row>
    <row r="613" customFormat="false" ht="12.8" hidden="false" customHeight="false" outlineLevel="0" collapsed="false">
      <c r="A613" s="76" t="n">
        <v>609</v>
      </c>
      <c r="B613" s="77" t="n">
        <f aca="false">EOMONTH(Input!$C$7,A613)</f>
        <v>61453</v>
      </c>
      <c r="C613" s="76" t="n">
        <f aca="false">DATEDIF(Input!$G$23,$B613,"Y")</f>
        <v>90</v>
      </c>
      <c r="E613" s="78" t="n">
        <f aca="false">IF(AND($B613&gt;Input!$G$53,$B613&lt;Input!$G$25),Input!$G$54,0)</f>
        <v>0</v>
      </c>
    </row>
    <row r="614" customFormat="false" ht="12.8" hidden="false" customHeight="false" outlineLevel="0" collapsed="false">
      <c r="A614" s="76" t="n">
        <v>610</v>
      </c>
      <c r="B614" s="77" t="n">
        <f aca="false">EOMONTH(Input!$C$7,A614)</f>
        <v>61483</v>
      </c>
      <c r="C614" s="76" t="n">
        <f aca="false">DATEDIF(Input!$G$23,$B614,"Y")</f>
        <v>90</v>
      </c>
      <c r="E614" s="78" t="n">
        <f aca="false">IF(AND($B614&gt;Input!$G$53,$B614&lt;Input!$G$25),Input!$G$54,0)</f>
        <v>0</v>
      </c>
    </row>
    <row r="615" customFormat="false" ht="12.8" hidden="false" customHeight="false" outlineLevel="0" collapsed="false">
      <c r="A615" s="76" t="n">
        <v>611</v>
      </c>
      <c r="B615" s="77" t="n">
        <f aca="false">EOMONTH(Input!$C$7,A615)</f>
        <v>61514</v>
      </c>
      <c r="C615" s="76" t="n">
        <f aca="false">DATEDIF(Input!$G$23,$B615,"Y")</f>
        <v>91</v>
      </c>
      <c r="E615" s="78" t="n">
        <f aca="false">IF(AND($B615&gt;Input!$G$53,$B615&lt;Input!$G$25),Input!$G$54,0)</f>
        <v>0</v>
      </c>
    </row>
    <row r="616" customFormat="false" ht="12.8" hidden="false" customHeight="false" outlineLevel="0" collapsed="false">
      <c r="A616" s="76" t="n">
        <v>612</v>
      </c>
      <c r="B616" s="77" t="n">
        <f aca="false">EOMONTH(Input!$C$7,A616)</f>
        <v>61544</v>
      </c>
      <c r="C616" s="76" t="n">
        <f aca="false">DATEDIF(Input!$G$23,$B616,"Y")</f>
        <v>91</v>
      </c>
      <c r="E616" s="78" t="n">
        <f aca="false">IF(AND($B616&gt;Input!$G$53,$B616&lt;Input!$G$25),Input!$G$54,0)</f>
        <v>0</v>
      </c>
    </row>
    <row r="617" customFormat="false" ht="12.8" hidden="false" customHeight="false" outlineLevel="0" collapsed="false">
      <c r="A617" s="76" t="n">
        <v>613</v>
      </c>
      <c r="B617" s="77" t="n">
        <f aca="false">EOMONTH(Input!$C$7,A617)</f>
        <v>61575</v>
      </c>
      <c r="C617" s="76" t="n">
        <f aca="false">DATEDIF(Input!$G$23,$B617,"Y")</f>
        <v>91</v>
      </c>
      <c r="E617" s="78" t="n">
        <f aca="false">IF(AND($B617&gt;Input!$G$53,$B617&lt;Input!$G$25),Input!$G$54,0)</f>
        <v>0</v>
      </c>
    </row>
    <row r="618" customFormat="false" ht="12.8" hidden="false" customHeight="false" outlineLevel="0" collapsed="false">
      <c r="A618" s="76" t="n">
        <v>614</v>
      </c>
      <c r="B618" s="77" t="n">
        <f aca="false">EOMONTH(Input!$C$7,A618)</f>
        <v>61606</v>
      </c>
      <c r="C618" s="76" t="n">
        <f aca="false">DATEDIF(Input!$G$23,$B618,"Y")</f>
        <v>91</v>
      </c>
      <c r="E618" s="78" t="n">
        <f aca="false">IF(AND($B618&gt;Input!$G$53,$B618&lt;Input!$G$25),Input!$G$54,0)</f>
        <v>0</v>
      </c>
    </row>
    <row r="619" customFormat="false" ht="12.8" hidden="false" customHeight="false" outlineLevel="0" collapsed="false">
      <c r="A619" s="76" t="n">
        <v>615</v>
      </c>
      <c r="B619" s="77" t="n">
        <f aca="false">EOMONTH(Input!$C$7,A619)</f>
        <v>61636</v>
      </c>
      <c r="C619" s="76" t="n">
        <f aca="false">DATEDIF(Input!$G$23,$B619,"Y")</f>
        <v>91</v>
      </c>
      <c r="E619" s="78" t="n">
        <f aca="false">IF(AND($B619&gt;Input!$G$53,$B619&lt;Input!$G$25),Input!$G$54,0)</f>
        <v>0</v>
      </c>
    </row>
    <row r="620" customFormat="false" ht="12.8" hidden="false" customHeight="false" outlineLevel="0" collapsed="false">
      <c r="A620" s="76" t="n">
        <v>616</v>
      </c>
      <c r="B620" s="77" t="n">
        <f aca="false">EOMONTH(Input!$C$7,A620)</f>
        <v>61667</v>
      </c>
      <c r="C620" s="76" t="n">
        <f aca="false">DATEDIF(Input!$G$23,$B620,"Y")</f>
        <v>91</v>
      </c>
      <c r="E620" s="78" t="n">
        <f aca="false">IF(AND($B620&gt;Input!$G$53,$B620&lt;Input!$G$25),Input!$G$54,0)</f>
        <v>0</v>
      </c>
    </row>
    <row r="621" customFormat="false" ht="12.8" hidden="false" customHeight="false" outlineLevel="0" collapsed="false">
      <c r="A621" s="76" t="n">
        <v>617</v>
      </c>
      <c r="B621" s="77" t="n">
        <f aca="false">EOMONTH(Input!$C$7,A621)</f>
        <v>61697</v>
      </c>
      <c r="C621" s="76" t="n">
        <f aca="false">DATEDIF(Input!$G$23,$B621,"Y")</f>
        <v>91</v>
      </c>
      <c r="E621" s="78" t="n">
        <f aca="false">IF(AND($B621&gt;Input!$G$53,$B621&lt;Input!$G$25),Input!$G$54,0)</f>
        <v>0</v>
      </c>
    </row>
    <row r="622" customFormat="false" ht="12.8" hidden="false" customHeight="false" outlineLevel="0" collapsed="false">
      <c r="A622" s="76" t="n">
        <v>618</v>
      </c>
      <c r="B622" s="77" t="n">
        <f aca="false">EOMONTH(Input!$C$7,A622)</f>
        <v>61728</v>
      </c>
      <c r="C622" s="76" t="n">
        <f aca="false">DATEDIF(Input!$G$23,$B622,"Y")</f>
        <v>91</v>
      </c>
      <c r="E622" s="78" t="n">
        <f aca="false">IF(AND($B622&gt;Input!$G$53,$B622&lt;Input!$G$25),Input!$G$54,0)</f>
        <v>0</v>
      </c>
    </row>
    <row r="623" customFormat="false" ht="12.8" hidden="false" customHeight="false" outlineLevel="0" collapsed="false">
      <c r="A623" s="76" t="n">
        <v>619</v>
      </c>
      <c r="B623" s="77" t="n">
        <f aca="false">EOMONTH(Input!$C$7,A623)</f>
        <v>61759</v>
      </c>
      <c r="C623" s="76" t="n">
        <f aca="false">DATEDIF(Input!$G$23,$B623,"Y")</f>
        <v>91</v>
      </c>
      <c r="E623" s="78" t="n">
        <f aca="false">IF(AND($B623&gt;Input!$G$53,$B623&lt;Input!$G$25),Input!$G$54,0)</f>
        <v>0</v>
      </c>
    </row>
    <row r="624" customFormat="false" ht="12.8" hidden="false" customHeight="false" outlineLevel="0" collapsed="false">
      <c r="A624" s="76" t="n">
        <v>620</v>
      </c>
      <c r="B624" s="77" t="n">
        <f aca="false">EOMONTH(Input!$C$7,A624)</f>
        <v>61787</v>
      </c>
      <c r="C624" s="76" t="n">
        <f aca="false">DATEDIF(Input!$G$23,$B624,"Y")</f>
        <v>91</v>
      </c>
      <c r="E624" s="78" t="n">
        <f aca="false">IF(AND($B624&gt;Input!$G$53,$B624&lt;Input!$G$25),Input!$G$54,0)</f>
        <v>0</v>
      </c>
    </row>
    <row r="625" customFormat="false" ht="12.8" hidden="false" customHeight="false" outlineLevel="0" collapsed="false">
      <c r="A625" s="76" t="n">
        <v>621</v>
      </c>
      <c r="B625" s="77" t="n">
        <f aca="false">EOMONTH(Input!$C$7,A625)</f>
        <v>61818</v>
      </c>
      <c r="C625" s="76" t="n">
        <f aca="false">DATEDIF(Input!$G$23,$B625,"Y")</f>
        <v>91</v>
      </c>
      <c r="E625" s="78" t="n">
        <f aca="false">IF(AND($B625&gt;Input!$G$53,$B625&lt;Input!$G$25),Input!$G$54,0)</f>
        <v>0</v>
      </c>
    </row>
    <row r="626" customFormat="false" ht="12.8" hidden="false" customHeight="false" outlineLevel="0" collapsed="false">
      <c r="A626" s="76" t="n">
        <v>622</v>
      </c>
      <c r="B626" s="77" t="n">
        <f aca="false">EOMONTH(Input!$C$7,A626)</f>
        <v>61848</v>
      </c>
      <c r="C626" s="76" t="n">
        <f aca="false">DATEDIF(Input!$G$23,$B626,"Y")</f>
        <v>91</v>
      </c>
      <c r="E626" s="78" t="n">
        <f aca="false">IF(AND($B626&gt;Input!$G$53,$B626&lt;Input!$G$25),Input!$G$54,0)</f>
        <v>0</v>
      </c>
    </row>
    <row r="627" customFormat="false" ht="12.8" hidden="false" customHeight="false" outlineLevel="0" collapsed="false">
      <c r="A627" s="76" t="n">
        <v>623</v>
      </c>
      <c r="B627" s="77" t="n">
        <f aca="false">EOMONTH(Input!$C$7,A627)</f>
        <v>61879</v>
      </c>
      <c r="C627" s="76" t="n">
        <f aca="false">DATEDIF(Input!$G$23,$B627,"Y")</f>
        <v>92</v>
      </c>
      <c r="E627" s="78" t="n">
        <f aca="false">IF(AND($B627&gt;Input!$G$53,$B627&lt;Input!$G$25),Input!$G$54,0)</f>
        <v>0</v>
      </c>
    </row>
    <row r="628" customFormat="false" ht="12.8" hidden="false" customHeight="false" outlineLevel="0" collapsed="false">
      <c r="A628" s="76" t="n">
        <v>624</v>
      </c>
      <c r="B628" s="77" t="n">
        <f aca="false">EOMONTH(Input!$C$7,A628)</f>
        <v>61909</v>
      </c>
      <c r="C628" s="76" t="n">
        <f aca="false">DATEDIF(Input!$G$23,$B628,"Y")</f>
        <v>92</v>
      </c>
      <c r="E628" s="78" t="n">
        <f aca="false">IF(AND($B628&gt;Input!$G$53,$B628&lt;Input!$G$25),Input!$G$54,0)</f>
        <v>0</v>
      </c>
    </row>
    <row r="629" customFormat="false" ht="12.8" hidden="false" customHeight="false" outlineLevel="0" collapsed="false">
      <c r="A629" s="76" t="n">
        <v>625</v>
      </c>
      <c r="B629" s="77" t="n">
        <f aca="false">EOMONTH(Input!$C$7,A629)</f>
        <v>61940</v>
      </c>
      <c r="C629" s="76" t="n">
        <f aca="false">DATEDIF(Input!$G$23,$B629,"Y")</f>
        <v>92</v>
      </c>
      <c r="E629" s="78" t="n">
        <f aca="false">IF(AND($B629&gt;Input!$G$53,$B629&lt;Input!$G$25),Input!$G$54,0)</f>
        <v>0</v>
      </c>
    </row>
    <row r="630" customFormat="false" ht="12.8" hidden="false" customHeight="false" outlineLevel="0" collapsed="false">
      <c r="A630" s="76" t="n">
        <v>626</v>
      </c>
      <c r="B630" s="77" t="n">
        <f aca="false">EOMONTH(Input!$C$7,A630)</f>
        <v>61971</v>
      </c>
      <c r="C630" s="76" t="n">
        <f aca="false">DATEDIF(Input!$G$23,$B630,"Y")</f>
        <v>92</v>
      </c>
      <c r="E630" s="78" t="n">
        <f aca="false">IF(AND($B630&gt;Input!$G$53,$B630&lt;Input!$G$25),Input!$G$54,0)</f>
        <v>0</v>
      </c>
    </row>
    <row r="631" customFormat="false" ht="12.8" hidden="false" customHeight="false" outlineLevel="0" collapsed="false">
      <c r="A631" s="76" t="n">
        <v>627</v>
      </c>
      <c r="B631" s="77" t="n">
        <f aca="false">EOMONTH(Input!$C$7,A631)</f>
        <v>62001</v>
      </c>
      <c r="C631" s="76" t="n">
        <f aca="false">DATEDIF(Input!$G$23,$B631,"Y")</f>
        <v>92</v>
      </c>
      <c r="E631" s="78" t="n">
        <f aca="false">IF(AND($B631&gt;Input!$G$53,$B631&lt;Input!$G$25),Input!$G$54,0)</f>
        <v>0</v>
      </c>
    </row>
    <row r="632" customFormat="false" ht="12.8" hidden="false" customHeight="false" outlineLevel="0" collapsed="false">
      <c r="A632" s="76" t="n">
        <v>628</v>
      </c>
      <c r="B632" s="77" t="n">
        <f aca="false">EOMONTH(Input!$C$7,A632)</f>
        <v>62032</v>
      </c>
      <c r="C632" s="76" t="n">
        <f aca="false">DATEDIF(Input!$G$23,$B632,"Y")</f>
        <v>92</v>
      </c>
      <c r="E632" s="78" t="n">
        <f aca="false">IF(AND($B632&gt;Input!$G$53,$B632&lt;Input!$G$25),Input!$G$54,0)</f>
        <v>0</v>
      </c>
    </row>
    <row r="633" customFormat="false" ht="12.8" hidden="false" customHeight="false" outlineLevel="0" collapsed="false">
      <c r="A633" s="76" t="n">
        <v>629</v>
      </c>
      <c r="B633" s="77" t="n">
        <f aca="false">EOMONTH(Input!$C$7,A633)</f>
        <v>62062</v>
      </c>
      <c r="C633" s="76" t="n">
        <f aca="false">DATEDIF(Input!$G$23,$B633,"Y")</f>
        <v>92</v>
      </c>
      <c r="E633" s="78" t="n">
        <f aca="false">IF(AND($B633&gt;Input!$G$53,$B633&lt;Input!$G$25),Input!$G$54,0)</f>
        <v>0</v>
      </c>
    </row>
    <row r="634" customFormat="false" ht="12.8" hidden="false" customHeight="false" outlineLevel="0" collapsed="false">
      <c r="A634" s="76" t="n">
        <v>630</v>
      </c>
      <c r="B634" s="77" t="n">
        <f aca="false">EOMONTH(Input!$C$7,A634)</f>
        <v>62093</v>
      </c>
      <c r="C634" s="76" t="n">
        <f aca="false">DATEDIF(Input!$G$23,$B634,"Y")</f>
        <v>92</v>
      </c>
      <c r="E634" s="78" t="n">
        <f aca="false">IF(AND($B634&gt;Input!$G$53,$B634&lt;Input!$G$25),Input!$G$54,0)</f>
        <v>0</v>
      </c>
    </row>
    <row r="635" customFormat="false" ht="12.8" hidden="false" customHeight="false" outlineLevel="0" collapsed="false">
      <c r="A635" s="76" t="n">
        <v>631</v>
      </c>
      <c r="B635" s="77" t="n">
        <f aca="false">EOMONTH(Input!$C$7,A635)</f>
        <v>62124</v>
      </c>
      <c r="C635" s="76" t="n">
        <f aca="false">DATEDIF(Input!$G$23,$B635,"Y")</f>
        <v>92</v>
      </c>
      <c r="E635" s="78" t="n">
        <f aca="false">IF(AND($B635&gt;Input!$G$53,$B635&lt;Input!$G$25),Input!$G$54,0)</f>
        <v>0</v>
      </c>
    </row>
    <row r="636" customFormat="false" ht="12.8" hidden="false" customHeight="false" outlineLevel="0" collapsed="false">
      <c r="A636" s="76" t="n">
        <v>632</v>
      </c>
      <c r="B636" s="77" t="n">
        <f aca="false">EOMONTH(Input!$C$7,A636)</f>
        <v>62152</v>
      </c>
      <c r="C636" s="76" t="n">
        <f aca="false">DATEDIF(Input!$G$23,$B636,"Y")</f>
        <v>92</v>
      </c>
      <c r="E636" s="78" t="n">
        <f aca="false">IF(AND($B636&gt;Input!$G$53,$B636&lt;Input!$G$25),Input!$G$54,0)</f>
        <v>0</v>
      </c>
    </row>
    <row r="637" customFormat="false" ht="12.8" hidden="false" customHeight="false" outlineLevel="0" collapsed="false">
      <c r="A637" s="76" t="n">
        <v>633</v>
      </c>
      <c r="B637" s="77" t="n">
        <f aca="false">EOMONTH(Input!$C$7,A637)</f>
        <v>62183</v>
      </c>
      <c r="C637" s="76" t="n">
        <f aca="false">DATEDIF(Input!$G$23,$B637,"Y")</f>
        <v>92</v>
      </c>
      <c r="E637" s="78" t="n">
        <f aca="false">IF(AND($B637&gt;Input!$G$53,$B637&lt;Input!$G$25),Input!$G$54,0)</f>
        <v>0</v>
      </c>
    </row>
    <row r="638" customFormat="false" ht="12.8" hidden="false" customHeight="false" outlineLevel="0" collapsed="false">
      <c r="A638" s="76" t="n">
        <v>634</v>
      </c>
      <c r="B638" s="77" t="n">
        <f aca="false">EOMONTH(Input!$C$7,A638)</f>
        <v>62213</v>
      </c>
      <c r="C638" s="76" t="n">
        <f aca="false">DATEDIF(Input!$G$23,$B638,"Y")</f>
        <v>92</v>
      </c>
      <c r="E638" s="78" t="n">
        <f aca="false">IF(AND($B638&gt;Input!$G$53,$B638&lt;Input!$G$25),Input!$G$54,0)</f>
        <v>0</v>
      </c>
    </row>
    <row r="639" customFormat="false" ht="12.8" hidden="false" customHeight="false" outlineLevel="0" collapsed="false">
      <c r="A639" s="76" t="n">
        <v>635</v>
      </c>
      <c r="B639" s="77" t="n">
        <f aca="false">EOMONTH(Input!$C$7,A639)</f>
        <v>62244</v>
      </c>
      <c r="C639" s="76" t="n">
        <f aca="false">DATEDIF(Input!$G$23,$B639,"Y")</f>
        <v>93</v>
      </c>
      <c r="E639" s="78" t="n">
        <f aca="false">IF(AND($B639&gt;Input!$G$53,$B639&lt;Input!$G$25),Input!$G$54,0)</f>
        <v>0</v>
      </c>
    </row>
    <row r="640" customFormat="false" ht="12.8" hidden="false" customHeight="false" outlineLevel="0" collapsed="false">
      <c r="A640" s="76" t="n">
        <v>636</v>
      </c>
      <c r="B640" s="77" t="n">
        <f aca="false">EOMONTH(Input!$C$7,A640)</f>
        <v>62274</v>
      </c>
      <c r="C640" s="76" t="n">
        <f aca="false">DATEDIF(Input!$G$23,$B640,"Y")</f>
        <v>93</v>
      </c>
      <c r="E640" s="78" t="n">
        <f aca="false">IF(AND($B640&gt;Input!$G$53,$B640&lt;Input!$G$25),Input!$G$54,0)</f>
        <v>0</v>
      </c>
    </row>
    <row r="641" customFormat="false" ht="12.8" hidden="false" customHeight="false" outlineLevel="0" collapsed="false">
      <c r="A641" s="76" t="n">
        <v>637</v>
      </c>
      <c r="B641" s="77" t="n">
        <f aca="false">EOMONTH(Input!$C$7,A641)</f>
        <v>62305</v>
      </c>
      <c r="C641" s="76" t="n">
        <f aca="false">DATEDIF(Input!$G$23,$B641,"Y")</f>
        <v>93</v>
      </c>
      <c r="E641" s="78" t="n">
        <f aca="false">IF(AND($B641&gt;Input!$G$53,$B641&lt;Input!$G$25),Input!$G$54,0)</f>
        <v>0</v>
      </c>
    </row>
    <row r="642" customFormat="false" ht="12.8" hidden="false" customHeight="false" outlineLevel="0" collapsed="false">
      <c r="A642" s="76" t="n">
        <v>638</v>
      </c>
      <c r="B642" s="77" t="n">
        <f aca="false">EOMONTH(Input!$C$7,A642)</f>
        <v>62336</v>
      </c>
      <c r="C642" s="76" t="n">
        <f aca="false">DATEDIF(Input!$G$23,$B642,"Y")</f>
        <v>93</v>
      </c>
      <c r="E642" s="78" t="n">
        <f aca="false">IF(AND($B642&gt;Input!$G$53,$B642&lt;Input!$G$25),Input!$G$54,0)</f>
        <v>0</v>
      </c>
    </row>
    <row r="643" customFormat="false" ht="12.8" hidden="false" customHeight="false" outlineLevel="0" collapsed="false">
      <c r="A643" s="76" t="n">
        <v>639</v>
      </c>
      <c r="B643" s="77" t="n">
        <f aca="false">EOMONTH(Input!$C$7,A643)</f>
        <v>62366</v>
      </c>
      <c r="C643" s="76" t="n">
        <f aca="false">DATEDIF(Input!$G$23,$B643,"Y")</f>
        <v>93</v>
      </c>
      <c r="E643" s="78" t="n">
        <f aca="false">IF(AND($B643&gt;Input!$G$53,$B643&lt;Input!$G$25),Input!$G$54,0)</f>
        <v>0</v>
      </c>
    </row>
    <row r="644" customFormat="false" ht="12.8" hidden="false" customHeight="false" outlineLevel="0" collapsed="false">
      <c r="A644" s="76" t="n">
        <v>640</v>
      </c>
      <c r="B644" s="77" t="n">
        <f aca="false">EOMONTH(Input!$C$7,A644)</f>
        <v>62397</v>
      </c>
      <c r="C644" s="76" t="n">
        <f aca="false">DATEDIF(Input!$G$23,$B644,"Y")</f>
        <v>93</v>
      </c>
      <c r="E644" s="78" t="n">
        <f aca="false">IF(AND($B644&gt;Input!$G$53,$B644&lt;Input!$G$25),Input!$G$54,0)</f>
        <v>0</v>
      </c>
    </row>
    <row r="645" customFormat="false" ht="12.8" hidden="false" customHeight="false" outlineLevel="0" collapsed="false">
      <c r="A645" s="76" t="n">
        <v>641</v>
      </c>
      <c r="B645" s="77" t="n">
        <f aca="false">EOMONTH(Input!$C$7,A645)</f>
        <v>62427</v>
      </c>
      <c r="C645" s="76" t="n">
        <f aca="false">DATEDIF(Input!$G$23,$B645,"Y")</f>
        <v>93</v>
      </c>
      <c r="E645" s="78" t="n">
        <f aca="false">IF(AND($B645&gt;Input!$G$53,$B645&lt;Input!$G$25),Input!$G$54,0)</f>
        <v>0</v>
      </c>
    </row>
    <row r="646" customFormat="false" ht="12.8" hidden="false" customHeight="false" outlineLevel="0" collapsed="false">
      <c r="A646" s="76" t="n">
        <v>642</v>
      </c>
      <c r="B646" s="77" t="n">
        <f aca="false">EOMONTH(Input!$C$7,A646)</f>
        <v>62458</v>
      </c>
      <c r="C646" s="76" t="n">
        <f aca="false">DATEDIF(Input!$G$23,$B646,"Y")</f>
        <v>93</v>
      </c>
      <c r="E646" s="78" t="n">
        <f aca="false">IF(AND($B646&gt;Input!$G$53,$B646&lt;Input!$G$25),Input!$G$54,0)</f>
        <v>0</v>
      </c>
    </row>
    <row r="647" customFormat="false" ht="12.8" hidden="false" customHeight="false" outlineLevel="0" collapsed="false">
      <c r="A647" s="76" t="n">
        <v>643</v>
      </c>
      <c r="B647" s="77" t="n">
        <f aca="false">EOMONTH(Input!$C$7,A647)</f>
        <v>62489</v>
      </c>
      <c r="C647" s="76" t="n">
        <f aca="false">DATEDIF(Input!$G$23,$B647,"Y")</f>
        <v>93</v>
      </c>
      <c r="E647" s="78" t="n">
        <f aca="false">IF(AND($B647&gt;Input!$G$53,$B647&lt;Input!$G$25),Input!$G$54,0)</f>
        <v>0</v>
      </c>
    </row>
    <row r="648" customFormat="false" ht="12.8" hidden="false" customHeight="false" outlineLevel="0" collapsed="false">
      <c r="A648" s="76" t="n">
        <v>644</v>
      </c>
      <c r="B648" s="77" t="n">
        <f aca="false">EOMONTH(Input!$C$7,A648)</f>
        <v>62517</v>
      </c>
      <c r="C648" s="76" t="n">
        <f aca="false">DATEDIF(Input!$G$23,$B648,"Y")</f>
        <v>93</v>
      </c>
      <c r="E648" s="78" t="n">
        <f aca="false">IF(AND($B648&gt;Input!$G$53,$B648&lt;Input!$G$25),Input!$G$54,0)</f>
        <v>0</v>
      </c>
    </row>
    <row r="649" customFormat="false" ht="12.8" hidden="false" customHeight="false" outlineLevel="0" collapsed="false">
      <c r="A649" s="76" t="n">
        <v>645</v>
      </c>
      <c r="B649" s="77" t="n">
        <f aca="false">EOMONTH(Input!$C$7,A649)</f>
        <v>62548</v>
      </c>
      <c r="C649" s="76" t="n">
        <f aca="false">DATEDIF(Input!$G$23,$B649,"Y")</f>
        <v>93</v>
      </c>
      <c r="E649" s="78" t="n">
        <f aca="false">IF(AND($B649&gt;Input!$G$53,$B649&lt;Input!$G$25),Input!$G$54,0)</f>
        <v>0</v>
      </c>
    </row>
    <row r="650" customFormat="false" ht="12.8" hidden="false" customHeight="false" outlineLevel="0" collapsed="false">
      <c r="A650" s="76" t="n">
        <v>646</v>
      </c>
      <c r="B650" s="77" t="n">
        <f aca="false">EOMONTH(Input!$C$7,A650)</f>
        <v>62578</v>
      </c>
      <c r="C650" s="76" t="n">
        <f aca="false">DATEDIF(Input!$G$23,$B650,"Y")</f>
        <v>93</v>
      </c>
      <c r="E650" s="78" t="n">
        <f aca="false">IF(AND($B650&gt;Input!$G$53,$B650&lt;Input!$G$25),Input!$G$54,0)</f>
        <v>0</v>
      </c>
    </row>
    <row r="651" customFormat="false" ht="12.8" hidden="false" customHeight="false" outlineLevel="0" collapsed="false">
      <c r="A651" s="76" t="n">
        <v>647</v>
      </c>
      <c r="B651" s="77" t="n">
        <f aca="false">EOMONTH(Input!$C$7,A651)</f>
        <v>62609</v>
      </c>
      <c r="C651" s="76" t="n">
        <f aca="false">DATEDIF(Input!$G$23,$B651,"Y")</f>
        <v>94</v>
      </c>
      <c r="E651" s="78" t="n">
        <f aca="false">IF(AND($B651&gt;Input!$G$53,$B651&lt;Input!$G$25),Input!$G$54,0)</f>
        <v>0</v>
      </c>
    </row>
    <row r="652" customFormat="false" ht="12.8" hidden="false" customHeight="false" outlineLevel="0" collapsed="false">
      <c r="A652" s="76" t="n">
        <v>648</v>
      </c>
      <c r="B652" s="77" t="n">
        <f aca="false">EOMONTH(Input!$C$7,A652)</f>
        <v>62639</v>
      </c>
      <c r="C652" s="76" t="n">
        <f aca="false">DATEDIF(Input!$G$23,$B652,"Y")</f>
        <v>94</v>
      </c>
      <c r="E652" s="78" t="n">
        <f aca="false">IF(AND($B652&gt;Input!$G$53,$B652&lt;Input!$G$25),Input!$G$54,0)</f>
        <v>0</v>
      </c>
    </row>
    <row r="653" customFormat="false" ht="12.8" hidden="false" customHeight="false" outlineLevel="0" collapsed="false">
      <c r="A653" s="76" t="n">
        <v>649</v>
      </c>
      <c r="B653" s="77" t="n">
        <f aca="false">EOMONTH(Input!$C$7,A653)</f>
        <v>62670</v>
      </c>
      <c r="C653" s="76" t="n">
        <f aca="false">DATEDIF(Input!$G$23,$B653,"Y")</f>
        <v>94</v>
      </c>
      <c r="E653" s="78" t="n">
        <f aca="false">IF(AND($B653&gt;Input!$G$53,$B653&lt;Input!$G$25),Input!$G$54,0)</f>
        <v>0</v>
      </c>
    </row>
    <row r="654" customFormat="false" ht="12.8" hidden="false" customHeight="false" outlineLevel="0" collapsed="false">
      <c r="A654" s="76" t="n">
        <v>650</v>
      </c>
      <c r="B654" s="77" t="n">
        <f aca="false">EOMONTH(Input!$C$7,A654)</f>
        <v>62701</v>
      </c>
      <c r="C654" s="76" t="n">
        <f aca="false">DATEDIF(Input!$G$23,$B654,"Y")</f>
        <v>94</v>
      </c>
      <c r="E654" s="78" t="n">
        <f aca="false">IF(AND($B654&gt;Input!$G$53,$B654&lt;Input!$G$25),Input!$G$54,0)</f>
        <v>0</v>
      </c>
    </row>
    <row r="655" customFormat="false" ht="12.8" hidden="false" customHeight="false" outlineLevel="0" collapsed="false">
      <c r="A655" s="76" t="n">
        <v>651</v>
      </c>
      <c r="B655" s="77" t="n">
        <f aca="false">EOMONTH(Input!$C$7,A655)</f>
        <v>62731</v>
      </c>
      <c r="C655" s="76" t="n">
        <f aca="false">DATEDIF(Input!$G$23,$B655,"Y")</f>
        <v>94</v>
      </c>
      <c r="E655" s="78" t="n">
        <f aca="false">IF(AND($B655&gt;Input!$G$53,$B655&lt;Input!$G$25),Input!$G$54,0)</f>
        <v>0</v>
      </c>
    </row>
    <row r="656" customFormat="false" ht="12.8" hidden="false" customHeight="false" outlineLevel="0" collapsed="false">
      <c r="A656" s="76" t="n">
        <v>652</v>
      </c>
      <c r="B656" s="77" t="n">
        <f aca="false">EOMONTH(Input!$C$7,A656)</f>
        <v>62762</v>
      </c>
      <c r="C656" s="76" t="n">
        <f aca="false">DATEDIF(Input!$G$23,$B656,"Y")</f>
        <v>94</v>
      </c>
      <c r="E656" s="78" t="n">
        <f aca="false">IF(AND($B656&gt;Input!$G$53,$B656&lt;Input!$G$25),Input!$G$54,0)</f>
        <v>0</v>
      </c>
    </row>
    <row r="657" customFormat="false" ht="12.8" hidden="false" customHeight="false" outlineLevel="0" collapsed="false">
      <c r="A657" s="76" t="n">
        <v>653</v>
      </c>
      <c r="B657" s="77" t="n">
        <f aca="false">EOMONTH(Input!$C$7,A657)</f>
        <v>62792</v>
      </c>
      <c r="C657" s="76" t="n">
        <f aca="false">DATEDIF(Input!$G$23,$B657,"Y")</f>
        <v>94</v>
      </c>
      <c r="E657" s="78" t="n">
        <f aca="false">IF(AND($B657&gt;Input!$G$53,$B657&lt;Input!$G$25),Input!$G$54,0)</f>
        <v>0</v>
      </c>
    </row>
    <row r="658" customFormat="false" ht="12.8" hidden="false" customHeight="false" outlineLevel="0" collapsed="false">
      <c r="A658" s="76" t="n">
        <v>654</v>
      </c>
      <c r="B658" s="77" t="n">
        <f aca="false">EOMONTH(Input!$C$7,A658)</f>
        <v>62823</v>
      </c>
      <c r="C658" s="76" t="n">
        <f aca="false">DATEDIF(Input!$G$23,$B658,"Y")</f>
        <v>94</v>
      </c>
      <c r="E658" s="78" t="n">
        <f aca="false">IF(AND($B658&gt;Input!$G$53,$B658&lt;Input!$G$25),Input!$G$54,0)</f>
        <v>0</v>
      </c>
    </row>
    <row r="659" customFormat="false" ht="12.8" hidden="false" customHeight="false" outlineLevel="0" collapsed="false">
      <c r="A659" s="76" t="n">
        <v>655</v>
      </c>
      <c r="B659" s="77" t="n">
        <f aca="false">EOMONTH(Input!$C$7,A659)</f>
        <v>62854</v>
      </c>
      <c r="C659" s="76" t="n">
        <f aca="false">DATEDIF(Input!$G$23,$B659,"Y")</f>
        <v>94</v>
      </c>
      <c r="E659" s="78" t="n">
        <f aca="false">IF(AND($B659&gt;Input!$G$53,$B659&lt;Input!$G$25),Input!$G$54,0)</f>
        <v>0</v>
      </c>
    </row>
    <row r="660" customFormat="false" ht="12.8" hidden="false" customHeight="false" outlineLevel="0" collapsed="false">
      <c r="A660" s="76" t="n">
        <v>656</v>
      </c>
      <c r="B660" s="77" t="n">
        <f aca="false">EOMONTH(Input!$C$7,A660)</f>
        <v>62883</v>
      </c>
      <c r="C660" s="76" t="n">
        <f aca="false">DATEDIF(Input!$G$23,$B660,"Y")</f>
        <v>94</v>
      </c>
      <c r="E660" s="78" t="n">
        <f aca="false">IF(AND($B660&gt;Input!$G$53,$B660&lt;Input!$G$25),Input!$G$54,0)</f>
        <v>0</v>
      </c>
    </row>
    <row r="661" customFormat="false" ht="12.8" hidden="false" customHeight="false" outlineLevel="0" collapsed="false">
      <c r="A661" s="76" t="n">
        <v>657</v>
      </c>
      <c r="B661" s="77" t="n">
        <f aca="false">EOMONTH(Input!$C$7,A661)</f>
        <v>62914</v>
      </c>
      <c r="C661" s="76" t="n">
        <f aca="false">DATEDIF(Input!$G$23,$B661,"Y")</f>
        <v>94</v>
      </c>
      <c r="E661" s="78" t="n">
        <f aca="false">IF(AND($B661&gt;Input!$G$53,$B661&lt;Input!$G$25),Input!$G$54,0)</f>
        <v>0</v>
      </c>
    </row>
    <row r="662" customFormat="false" ht="12.8" hidden="false" customHeight="false" outlineLevel="0" collapsed="false">
      <c r="A662" s="76" t="n">
        <v>658</v>
      </c>
      <c r="B662" s="77" t="n">
        <f aca="false">EOMONTH(Input!$C$7,A662)</f>
        <v>62944</v>
      </c>
      <c r="C662" s="76" t="n">
        <f aca="false">DATEDIF(Input!$G$23,$B662,"Y")</f>
        <v>94</v>
      </c>
      <c r="E662" s="78" t="n">
        <f aca="false">IF(AND($B662&gt;Input!$G$53,$B662&lt;Input!$G$25),Input!$G$54,0)</f>
        <v>0</v>
      </c>
    </row>
    <row r="663" customFormat="false" ht="12.8" hidden="false" customHeight="false" outlineLevel="0" collapsed="false">
      <c r="A663" s="76" t="n">
        <v>659</v>
      </c>
      <c r="B663" s="77" t="n">
        <f aca="false">EOMONTH(Input!$C$7,A663)</f>
        <v>62975</v>
      </c>
      <c r="C663" s="76" t="n">
        <f aca="false">DATEDIF(Input!$G$23,$B663,"Y")</f>
        <v>95</v>
      </c>
      <c r="E663" s="78" t="n">
        <f aca="false">IF(AND($B663&gt;Input!$G$53,$B663&lt;Input!$G$25),Input!$G$54,0)</f>
        <v>0</v>
      </c>
    </row>
    <row r="664" customFormat="false" ht="12.8" hidden="false" customHeight="false" outlineLevel="0" collapsed="false">
      <c r="A664" s="76" t="n">
        <v>660</v>
      </c>
      <c r="B664" s="77" t="n">
        <f aca="false">EOMONTH(Input!$C$7,A664)</f>
        <v>63005</v>
      </c>
      <c r="C664" s="76" t="n">
        <f aca="false">DATEDIF(Input!$G$23,$B664,"Y")</f>
        <v>95</v>
      </c>
      <c r="E664" s="78" t="n">
        <f aca="false">IF(AND($B664&gt;Input!$G$53,$B664&lt;Input!$G$25),Input!$G$54,0)</f>
        <v>0</v>
      </c>
    </row>
    <row r="665" customFormat="false" ht="12.8" hidden="false" customHeight="false" outlineLevel="0" collapsed="false">
      <c r="A665" s="76" t="n">
        <v>661</v>
      </c>
      <c r="B665" s="77" t="n">
        <f aca="false">EOMONTH(Input!$C$7,A665)</f>
        <v>63036</v>
      </c>
      <c r="C665" s="76" t="n">
        <f aca="false">DATEDIF(Input!$G$23,$B665,"Y")</f>
        <v>95</v>
      </c>
      <c r="E665" s="78" t="n">
        <f aca="false">IF(AND($B665&gt;Input!$G$53,$B665&lt;Input!$G$25),Input!$G$54,0)</f>
        <v>0</v>
      </c>
    </row>
    <row r="666" customFormat="false" ht="12.8" hidden="false" customHeight="false" outlineLevel="0" collapsed="false">
      <c r="A666" s="76" t="n">
        <v>662</v>
      </c>
      <c r="B666" s="77" t="n">
        <f aca="false">EOMONTH(Input!$C$7,A666)</f>
        <v>63067</v>
      </c>
      <c r="C666" s="76" t="n">
        <f aca="false">DATEDIF(Input!$G$23,$B666,"Y")</f>
        <v>95</v>
      </c>
      <c r="E666" s="78" t="n">
        <f aca="false">IF(AND($B666&gt;Input!$G$53,$B666&lt;Input!$G$25),Input!$G$54,0)</f>
        <v>0</v>
      </c>
    </row>
    <row r="667" customFormat="false" ht="12.8" hidden="false" customHeight="false" outlineLevel="0" collapsed="false">
      <c r="A667" s="76" t="n">
        <v>663</v>
      </c>
      <c r="B667" s="77" t="n">
        <f aca="false">EOMONTH(Input!$C$7,A667)</f>
        <v>63097</v>
      </c>
      <c r="C667" s="76" t="n">
        <f aca="false">DATEDIF(Input!$G$23,$B667,"Y")</f>
        <v>95</v>
      </c>
      <c r="E667" s="78" t="n">
        <f aca="false">IF(AND($B667&gt;Input!$G$53,$B667&lt;Input!$G$25),Input!$G$54,0)</f>
        <v>0</v>
      </c>
    </row>
    <row r="668" customFormat="false" ht="12.8" hidden="false" customHeight="false" outlineLevel="0" collapsed="false">
      <c r="A668" s="76" t="n">
        <v>664</v>
      </c>
      <c r="B668" s="77" t="n">
        <f aca="false">EOMONTH(Input!$C$7,A668)</f>
        <v>63128</v>
      </c>
      <c r="C668" s="76" t="n">
        <f aca="false">DATEDIF(Input!$G$23,$B668,"Y")</f>
        <v>95</v>
      </c>
      <c r="E668" s="78" t="n">
        <f aca="false">IF(AND($B668&gt;Input!$G$53,$B668&lt;Input!$G$25),Input!$G$54,0)</f>
        <v>0</v>
      </c>
    </row>
    <row r="669" customFormat="false" ht="12.8" hidden="false" customHeight="false" outlineLevel="0" collapsed="false">
      <c r="A669" s="76" t="n">
        <v>665</v>
      </c>
      <c r="B669" s="77" t="n">
        <f aca="false">EOMONTH(Input!$C$7,A669)</f>
        <v>63158</v>
      </c>
      <c r="C669" s="76" t="n">
        <f aca="false">DATEDIF(Input!$G$23,$B669,"Y")</f>
        <v>95</v>
      </c>
      <c r="E669" s="78" t="n">
        <f aca="false">IF(AND($B669&gt;Input!$G$53,$B669&lt;Input!$G$25),Input!$G$54,0)</f>
        <v>0</v>
      </c>
    </row>
    <row r="670" customFormat="false" ht="12.8" hidden="false" customHeight="false" outlineLevel="0" collapsed="false">
      <c r="A670" s="76" t="n">
        <v>666</v>
      </c>
      <c r="B670" s="77" t="n">
        <f aca="false">EOMONTH(Input!$C$7,A670)</f>
        <v>63189</v>
      </c>
      <c r="C670" s="76" t="n">
        <f aca="false">DATEDIF(Input!$G$23,$B670,"Y")</f>
        <v>95</v>
      </c>
      <c r="E670" s="78" t="n">
        <f aca="false">IF(AND($B670&gt;Input!$G$53,$B670&lt;Input!$G$25),Input!$G$54,0)</f>
        <v>0</v>
      </c>
    </row>
    <row r="671" customFormat="false" ht="12.8" hidden="false" customHeight="false" outlineLevel="0" collapsed="false">
      <c r="A671" s="76" t="n">
        <v>667</v>
      </c>
      <c r="B671" s="77" t="n">
        <f aca="false">EOMONTH(Input!$C$7,A671)</f>
        <v>63220</v>
      </c>
      <c r="C671" s="76" t="n">
        <f aca="false">DATEDIF(Input!$G$23,$B671,"Y")</f>
        <v>95</v>
      </c>
      <c r="E671" s="78" t="n">
        <f aca="false">IF(AND($B671&gt;Input!$G$53,$B671&lt;Input!$G$25),Input!$G$54,0)</f>
        <v>0</v>
      </c>
    </row>
    <row r="672" customFormat="false" ht="12.8" hidden="false" customHeight="false" outlineLevel="0" collapsed="false">
      <c r="A672" s="76" t="n">
        <v>668</v>
      </c>
      <c r="B672" s="77" t="n">
        <f aca="false">EOMONTH(Input!$C$7,A672)</f>
        <v>63248</v>
      </c>
      <c r="C672" s="76" t="n">
        <f aca="false">DATEDIF(Input!$G$23,$B672,"Y")</f>
        <v>95</v>
      </c>
      <c r="E672" s="78" t="n">
        <f aca="false">IF(AND($B672&gt;Input!$G$53,$B672&lt;Input!$G$25),Input!$G$54,0)</f>
        <v>0</v>
      </c>
    </row>
    <row r="673" customFormat="false" ht="12.8" hidden="false" customHeight="false" outlineLevel="0" collapsed="false">
      <c r="A673" s="76" t="n">
        <v>669</v>
      </c>
      <c r="B673" s="77" t="n">
        <f aca="false">EOMONTH(Input!$C$7,A673)</f>
        <v>63279</v>
      </c>
      <c r="C673" s="76" t="n">
        <f aca="false">DATEDIF(Input!$G$23,$B673,"Y")</f>
        <v>95</v>
      </c>
      <c r="E673" s="78" t="n">
        <f aca="false">IF(AND($B673&gt;Input!$G$53,$B673&lt;Input!$G$25),Input!$G$54,0)</f>
        <v>0</v>
      </c>
    </row>
    <row r="674" customFormat="false" ht="12.8" hidden="false" customHeight="false" outlineLevel="0" collapsed="false">
      <c r="A674" s="76" t="n">
        <v>670</v>
      </c>
      <c r="B674" s="77" t="n">
        <f aca="false">EOMONTH(Input!$C$7,A674)</f>
        <v>63309</v>
      </c>
      <c r="C674" s="76" t="n">
        <f aca="false">DATEDIF(Input!$G$23,$B674,"Y")</f>
        <v>95</v>
      </c>
      <c r="E674" s="78" t="n">
        <f aca="false">IF(AND($B674&gt;Input!$G$53,$B674&lt;Input!$G$25),Input!$G$54,0)</f>
        <v>0</v>
      </c>
    </row>
    <row r="675" customFormat="false" ht="12.8" hidden="false" customHeight="false" outlineLevel="0" collapsed="false">
      <c r="A675" s="76" t="n">
        <v>671</v>
      </c>
      <c r="B675" s="77" t="n">
        <f aca="false">EOMONTH(Input!$C$7,A675)</f>
        <v>63340</v>
      </c>
      <c r="C675" s="76" t="n">
        <f aca="false">DATEDIF(Input!$G$23,$B675,"Y")</f>
        <v>96</v>
      </c>
      <c r="E675" s="78" t="n">
        <f aca="false">IF(AND($B675&gt;Input!$G$53,$B675&lt;Input!$G$25),Input!$G$54,0)</f>
        <v>0</v>
      </c>
    </row>
    <row r="676" customFormat="false" ht="12.8" hidden="false" customHeight="false" outlineLevel="0" collapsed="false">
      <c r="A676" s="76" t="n">
        <v>672</v>
      </c>
      <c r="B676" s="77" t="n">
        <f aca="false">EOMONTH(Input!$C$7,A676)</f>
        <v>63370</v>
      </c>
      <c r="C676" s="76" t="n">
        <f aca="false">DATEDIF(Input!$G$23,$B676,"Y")</f>
        <v>96</v>
      </c>
      <c r="E676" s="78" t="n">
        <f aca="false">IF(AND($B676&gt;Input!$G$53,$B676&lt;Input!$G$25),Input!$G$54,0)</f>
        <v>0</v>
      </c>
    </row>
    <row r="677" customFormat="false" ht="12.8" hidden="false" customHeight="false" outlineLevel="0" collapsed="false">
      <c r="A677" s="76" t="n">
        <v>673</v>
      </c>
      <c r="B677" s="77" t="n">
        <f aca="false">EOMONTH(Input!$C$7,A677)</f>
        <v>63401</v>
      </c>
      <c r="C677" s="76" t="n">
        <f aca="false">DATEDIF(Input!$G$23,$B677,"Y")</f>
        <v>96</v>
      </c>
      <c r="E677" s="78" t="n">
        <f aca="false">IF(AND($B677&gt;Input!$G$53,$B677&lt;Input!$G$25),Input!$G$54,0)</f>
        <v>0</v>
      </c>
    </row>
    <row r="678" customFormat="false" ht="12.8" hidden="false" customHeight="false" outlineLevel="0" collapsed="false">
      <c r="A678" s="76" t="n">
        <v>674</v>
      </c>
      <c r="B678" s="77" t="n">
        <f aca="false">EOMONTH(Input!$C$7,A678)</f>
        <v>63432</v>
      </c>
      <c r="C678" s="76" t="n">
        <f aca="false">DATEDIF(Input!$G$23,$B678,"Y")</f>
        <v>96</v>
      </c>
      <c r="E678" s="78" t="n">
        <f aca="false">IF(AND($B678&gt;Input!$G$53,$B678&lt;Input!$G$25),Input!$G$54,0)</f>
        <v>0</v>
      </c>
    </row>
    <row r="679" customFormat="false" ht="12.8" hidden="false" customHeight="false" outlineLevel="0" collapsed="false">
      <c r="A679" s="76" t="n">
        <v>675</v>
      </c>
      <c r="B679" s="77" t="n">
        <f aca="false">EOMONTH(Input!$C$7,A679)</f>
        <v>63462</v>
      </c>
      <c r="C679" s="76" t="n">
        <f aca="false">DATEDIF(Input!$G$23,$B679,"Y")</f>
        <v>96</v>
      </c>
      <c r="E679" s="78" t="n">
        <f aca="false">IF(AND($B679&gt;Input!$G$53,$B679&lt;Input!$G$25),Input!$G$54,0)</f>
        <v>0</v>
      </c>
    </row>
    <row r="680" customFormat="false" ht="12.8" hidden="false" customHeight="false" outlineLevel="0" collapsed="false">
      <c r="A680" s="76" t="n">
        <v>676</v>
      </c>
      <c r="B680" s="77" t="n">
        <f aca="false">EOMONTH(Input!$C$7,A680)</f>
        <v>63493</v>
      </c>
      <c r="C680" s="76" t="n">
        <f aca="false">DATEDIF(Input!$G$23,$B680,"Y")</f>
        <v>96</v>
      </c>
      <c r="E680" s="78" t="n">
        <f aca="false">IF(AND($B680&gt;Input!$G$53,$B680&lt;Input!$G$25),Input!$G$54,0)</f>
        <v>0</v>
      </c>
    </row>
    <row r="681" customFormat="false" ht="12.8" hidden="false" customHeight="false" outlineLevel="0" collapsed="false">
      <c r="A681" s="76" t="n">
        <v>677</v>
      </c>
      <c r="B681" s="77" t="n">
        <f aca="false">EOMONTH(Input!$C$7,A681)</f>
        <v>63523</v>
      </c>
      <c r="C681" s="76" t="n">
        <f aca="false">DATEDIF(Input!$G$23,$B681,"Y")</f>
        <v>96</v>
      </c>
      <c r="E681" s="78" t="n">
        <f aca="false">IF(AND($B681&gt;Input!$G$53,$B681&lt;Input!$G$25),Input!$G$54,0)</f>
        <v>0</v>
      </c>
    </row>
    <row r="682" customFormat="false" ht="12.8" hidden="false" customHeight="false" outlineLevel="0" collapsed="false">
      <c r="A682" s="76" t="n">
        <v>678</v>
      </c>
      <c r="B682" s="77" t="n">
        <f aca="false">EOMONTH(Input!$C$7,A682)</f>
        <v>63554</v>
      </c>
      <c r="C682" s="76" t="n">
        <f aca="false">DATEDIF(Input!$G$23,$B682,"Y")</f>
        <v>96</v>
      </c>
      <c r="E682" s="78" t="n">
        <f aca="false">IF(AND($B682&gt;Input!$G$53,$B682&lt;Input!$G$25),Input!$G$54,0)</f>
        <v>0</v>
      </c>
    </row>
    <row r="683" customFormat="false" ht="12.8" hidden="false" customHeight="false" outlineLevel="0" collapsed="false">
      <c r="A683" s="76" t="n">
        <v>679</v>
      </c>
      <c r="B683" s="77" t="n">
        <f aca="false">EOMONTH(Input!$C$7,A683)</f>
        <v>63585</v>
      </c>
      <c r="C683" s="76" t="n">
        <f aca="false">DATEDIF(Input!$G$23,$B683,"Y")</f>
        <v>96</v>
      </c>
      <c r="E683" s="78" t="n">
        <f aca="false">IF(AND($B683&gt;Input!$G$53,$B683&lt;Input!$G$25),Input!$G$54,0)</f>
        <v>0</v>
      </c>
    </row>
    <row r="684" customFormat="false" ht="12.8" hidden="false" customHeight="false" outlineLevel="0" collapsed="false">
      <c r="A684" s="76" t="n">
        <v>680</v>
      </c>
      <c r="B684" s="77" t="n">
        <f aca="false">EOMONTH(Input!$C$7,A684)</f>
        <v>63613</v>
      </c>
      <c r="C684" s="76" t="n">
        <f aca="false">DATEDIF(Input!$G$23,$B684,"Y")</f>
        <v>96</v>
      </c>
      <c r="E684" s="78" t="n">
        <f aca="false">IF(AND($B684&gt;Input!$G$53,$B684&lt;Input!$G$25),Input!$G$54,0)</f>
        <v>0</v>
      </c>
    </row>
    <row r="685" customFormat="false" ht="12.8" hidden="false" customHeight="false" outlineLevel="0" collapsed="false">
      <c r="A685" s="76" t="n">
        <v>681</v>
      </c>
      <c r="B685" s="77" t="n">
        <f aca="false">EOMONTH(Input!$C$7,A685)</f>
        <v>63644</v>
      </c>
      <c r="C685" s="76" t="n">
        <f aca="false">DATEDIF(Input!$G$23,$B685,"Y")</f>
        <v>96</v>
      </c>
      <c r="E685" s="78" t="n">
        <f aca="false">IF(AND($B685&gt;Input!$G$53,$B685&lt;Input!$G$25),Input!$G$54,0)</f>
        <v>0</v>
      </c>
    </row>
    <row r="686" customFormat="false" ht="12.8" hidden="false" customHeight="false" outlineLevel="0" collapsed="false">
      <c r="A686" s="76" t="n">
        <v>682</v>
      </c>
      <c r="B686" s="77" t="n">
        <f aca="false">EOMONTH(Input!$C$7,A686)</f>
        <v>63674</v>
      </c>
      <c r="C686" s="76" t="n">
        <f aca="false">DATEDIF(Input!$G$23,$B686,"Y")</f>
        <v>96</v>
      </c>
      <c r="E686" s="78" t="n">
        <f aca="false">IF(AND($B686&gt;Input!$G$53,$B686&lt;Input!$G$25),Input!$G$54,0)</f>
        <v>0</v>
      </c>
    </row>
    <row r="687" customFormat="false" ht="12.8" hidden="false" customHeight="false" outlineLevel="0" collapsed="false">
      <c r="A687" s="76" t="n">
        <v>683</v>
      </c>
      <c r="B687" s="77" t="n">
        <f aca="false">EOMONTH(Input!$C$7,A687)</f>
        <v>63705</v>
      </c>
      <c r="C687" s="76" t="n">
        <f aca="false">DATEDIF(Input!$G$23,$B687,"Y")</f>
        <v>97</v>
      </c>
      <c r="E687" s="78" t="n">
        <f aca="false">IF(AND($B687&gt;Input!$G$53,$B687&lt;Input!$G$25),Input!$G$54,0)</f>
        <v>0</v>
      </c>
    </row>
    <row r="688" customFormat="false" ht="12.8" hidden="false" customHeight="false" outlineLevel="0" collapsed="false">
      <c r="A688" s="76" t="n">
        <v>684</v>
      </c>
      <c r="B688" s="77" t="n">
        <f aca="false">EOMONTH(Input!$C$7,A688)</f>
        <v>63735</v>
      </c>
      <c r="C688" s="76" t="n">
        <f aca="false">DATEDIF(Input!$G$23,$B688,"Y")</f>
        <v>97</v>
      </c>
      <c r="E688" s="78" t="n">
        <f aca="false">IF(AND($B688&gt;Input!$G$53,$B688&lt;Input!$G$25),Input!$G$54,0)</f>
        <v>0</v>
      </c>
    </row>
    <row r="689" customFormat="false" ht="12.8" hidden="false" customHeight="false" outlineLevel="0" collapsed="false">
      <c r="A689" s="76" t="n">
        <v>685</v>
      </c>
      <c r="B689" s="77" t="n">
        <f aca="false">EOMONTH(Input!$C$7,A689)</f>
        <v>63766</v>
      </c>
      <c r="C689" s="76" t="n">
        <f aca="false">DATEDIF(Input!$G$23,$B689,"Y")</f>
        <v>97</v>
      </c>
      <c r="E689" s="78" t="n">
        <f aca="false">IF(AND($B689&gt;Input!$G$53,$B689&lt;Input!$G$25),Input!$G$54,0)</f>
        <v>0</v>
      </c>
    </row>
    <row r="690" customFormat="false" ht="12.8" hidden="false" customHeight="false" outlineLevel="0" collapsed="false">
      <c r="A690" s="76" t="n">
        <v>686</v>
      </c>
      <c r="B690" s="77" t="n">
        <f aca="false">EOMONTH(Input!$C$7,A690)</f>
        <v>63797</v>
      </c>
      <c r="C690" s="76" t="n">
        <f aca="false">DATEDIF(Input!$G$23,$B690,"Y")</f>
        <v>97</v>
      </c>
      <c r="E690" s="78" t="n">
        <f aca="false">IF(AND($B690&gt;Input!$G$53,$B690&lt;Input!$G$25),Input!$G$54,0)</f>
        <v>0</v>
      </c>
    </row>
    <row r="691" customFormat="false" ht="12.8" hidden="false" customHeight="false" outlineLevel="0" collapsed="false">
      <c r="A691" s="76" t="n">
        <v>687</v>
      </c>
      <c r="B691" s="77" t="n">
        <f aca="false">EOMONTH(Input!$C$7,A691)</f>
        <v>63827</v>
      </c>
      <c r="C691" s="76" t="n">
        <f aca="false">DATEDIF(Input!$G$23,$B691,"Y")</f>
        <v>97</v>
      </c>
      <c r="E691" s="78" t="n">
        <f aca="false">IF(AND($B691&gt;Input!$G$53,$B691&lt;Input!$G$25),Input!$G$54,0)</f>
        <v>0</v>
      </c>
    </row>
    <row r="692" customFormat="false" ht="12.8" hidden="false" customHeight="false" outlineLevel="0" collapsed="false">
      <c r="A692" s="76" t="n">
        <v>688</v>
      </c>
      <c r="B692" s="77" t="n">
        <f aca="false">EOMONTH(Input!$C$7,A692)</f>
        <v>63858</v>
      </c>
      <c r="C692" s="76" t="n">
        <f aca="false">DATEDIF(Input!$G$23,$B692,"Y")</f>
        <v>97</v>
      </c>
      <c r="E692" s="78" t="n">
        <f aca="false">IF(AND($B692&gt;Input!$G$53,$B692&lt;Input!$G$25),Input!$G$54,0)</f>
        <v>0</v>
      </c>
    </row>
    <row r="693" customFormat="false" ht="12.8" hidden="false" customHeight="false" outlineLevel="0" collapsed="false">
      <c r="A693" s="76" t="n">
        <v>689</v>
      </c>
      <c r="B693" s="77" t="n">
        <f aca="false">EOMONTH(Input!$C$7,A693)</f>
        <v>63888</v>
      </c>
      <c r="C693" s="76" t="n">
        <f aca="false">DATEDIF(Input!$G$23,$B693,"Y")</f>
        <v>97</v>
      </c>
      <c r="E693" s="78" t="n">
        <f aca="false">IF(AND($B693&gt;Input!$G$53,$B693&lt;Input!$G$25),Input!$G$54,0)</f>
        <v>0</v>
      </c>
    </row>
    <row r="694" customFormat="false" ht="12.8" hidden="false" customHeight="false" outlineLevel="0" collapsed="false">
      <c r="A694" s="76" t="n">
        <v>690</v>
      </c>
      <c r="B694" s="77" t="n">
        <f aca="false">EOMONTH(Input!$C$7,A694)</f>
        <v>63919</v>
      </c>
      <c r="C694" s="76" t="n">
        <f aca="false">DATEDIF(Input!$G$23,$B694,"Y")</f>
        <v>97</v>
      </c>
      <c r="E694" s="78" t="n">
        <f aca="false">IF(AND($B694&gt;Input!$G$53,$B694&lt;Input!$G$25),Input!$G$54,0)</f>
        <v>0</v>
      </c>
    </row>
    <row r="695" customFormat="false" ht="12.8" hidden="false" customHeight="false" outlineLevel="0" collapsed="false">
      <c r="A695" s="76" t="n">
        <v>691</v>
      </c>
      <c r="B695" s="77" t="n">
        <f aca="false">EOMONTH(Input!$C$7,A695)</f>
        <v>63950</v>
      </c>
      <c r="C695" s="76" t="n">
        <f aca="false">DATEDIF(Input!$G$23,$B695,"Y")</f>
        <v>97</v>
      </c>
      <c r="E695" s="78" t="n">
        <f aca="false">IF(AND($B695&gt;Input!$G$53,$B695&lt;Input!$G$25),Input!$G$54,0)</f>
        <v>0</v>
      </c>
    </row>
    <row r="696" customFormat="false" ht="12.8" hidden="false" customHeight="false" outlineLevel="0" collapsed="false">
      <c r="A696" s="76" t="n">
        <v>692</v>
      </c>
      <c r="B696" s="77" t="n">
        <f aca="false">EOMONTH(Input!$C$7,A696)</f>
        <v>63978</v>
      </c>
      <c r="C696" s="76" t="n">
        <f aca="false">DATEDIF(Input!$G$23,$B696,"Y")</f>
        <v>97</v>
      </c>
      <c r="E696" s="78" t="n">
        <f aca="false">IF(AND($B696&gt;Input!$G$53,$B696&lt;Input!$G$25),Input!$G$54,0)</f>
        <v>0</v>
      </c>
    </row>
    <row r="697" customFormat="false" ht="12.8" hidden="false" customHeight="false" outlineLevel="0" collapsed="false">
      <c r="A697" s="76" t="n">
        <v>693</v>
      </c>
      <c r="B697" s="77" t="n">
        <f aca="false">EOMONTH(Input!$C$7,A697)</f>
        <v>64009</v>
      </c>
      <c r="C697" s="76" t="n">
        <f aca="false">DATEDIF(Input!$G$23,$B697,"Y")</f>
        <v>97</v>
      </c>
      <c r="E697" s="78" t="n">
        <f aca="false">IF(AND($B697&gt;Input!$G$53,$B697&lt;Input!$G$25),Input!$G$54,0)</f>
        <v>0</v>
      </c>
    </row>
    <row r="698" customFormat="false" ht="12.8" hidden="false" customHeight="false" outlineLevel="0" collapsed="false">
      <c r="A698" s="76" t="n">
        <v>694</v>
      </c>
      <c r="B698" s="77" t="n">
        <f aca="false">EOMONTH(Input!$C$7,A698)</f>
        <v>64039</v>
      </c>
      <c r="C698" s="76" t="n">
        <f aca="false">DATEDIF(Input!$G$23,$B698,"Y")</f>
        <v>97</v>
      </c>
      <c r="E698" s="78" t="n">
        <f aca="false">IF(AND($B698&gt;Input!$G$53,$B698&lt;Input!$G$25),Input!$G$54,0)</f>
        <v>0</v>
      </c>
    </row>
    <row r="699" customFormat="false" ht="12.8" hidden="false" customHeight="false" outlineLevel="0" collapsed="false">
      <c r="A699" s="76" t="n">
        <v>695</v>
      </c>
      <c r="B699" s="77" t="n">
        <f aca="false">EOMONTH(Input!$C$7,A699)</f>
        <v>64070</v>
      </c>
      <c r="C699" s="76" t="n">
        <f aca="false">DATEDIF(Input!$G$23,$B699,"Y")</f>
        <v>98</v>
      </c>
      <c r="E699" s="78" t="n">
        <f aca="false">IF(AND($B699&gt;Input!$G$53,$B699&lt;Input!$G$25),Input!$G$54,0)</f>
        <v>0</v>
      </c>
    </row>
    <row r="700" customFormat="false" ht="12.8" hidden="false" customHeight="false" outlineLevel="0" collapsed="false">
      <c r="A700" s="76" t="n">
        <v>696</v>
      </c>
      <c r="B700" s="77" t="n">
        <f aca="false">EOMONTH(Input!$C$7,A700)</f>
        <v>64100</v>
      </c>
      <c r="C700" s="76" t="n">
        <f aca="false">DATEDIF(Input!$G$23,$B700,"Y")</f>
        <v>98</v>
      </c>
      <c r="E700" s="78" t="n">
        <f aca="false">IF(AND($B700&gt;Input!$G$53,$B700&lt;Input!$G$25),Input!$G$54,0)</f>
        <v>0</v>
      </c>
    </row>
    <row r="701" customFormat="false" ht="12.8" hidden="false" customHeight="false" outlineLevel="0" collapsed="false">
      <c r="A701" s="76" t="n">
        <v>697</v>
      </c>
      <c r="B701" s="77" t="n">
        <f aca="false">EOMONTH(Input!$C$7,A701)</f>
        <v>64131</v>
      </c>
      <c r="C701" s="76" t="n">
        <f aca="false">DATEDIF(Input!$G$23,$B701,"Y")</f>
        <v>98</v>
      </c>
      <c r="E701" s="78" t="n">
        <f aca="false">IF(AND($B701&gt;Input!$G$53,$B701&lt;Input!$G$25),Input!$G$54,0)</f>
        <v>0</v>
      </c>
    </row>
    <row r="702" customFormat="false" ht="12.8" hidden="false" customHeight="false" outlineLevel="0" collapsed="false">
      <c r="A702" s="76" t="n">
        <v>698</v>
      </c>
      <c r="B702" s="77" t="n">
        <f aca="false">EOMONTH(Input!$C$7,A702)</f>
        <v>64162</v>
      </c>
      <c r="C702" s="76" t="n">
        <f aca="false">DATEDIF(Input!$G$23,$B702,"Y")</f>
        <v>98</v>
      </c>
      <c r="E702" s="78" t="n">
        <f aca="false">IF(AND($B702&gt;Input!$G$53,$B702&lt;Input!$G$25),Input!$G$54,0)</f>
        <v>0</v>
      </c>
    </row>
    <row r="703" customFormat="false" ht="12.8" hidden="false" customHeight="false" outlineLevel="0" collapsed="false">
      <c r="A703" s="76" t="n">
        <v>699</v>
      </c>
      <c r="B703" s="77" t="n">
        <f aca="false">EOMONTH(Input!$C$7,A703)</f>
        <v>64192</v>
      </c>
      <c r="C703" s="76" t="n">
        <f aca="false">DATEDIF(Input!$G$23,$B703,"Y")</f>
        <v>98</v>
      </c>
      <c r="E703" s="78" t="n">
        <f aca="false">IF(AND($B703&gt;Input!$G$53,$B703&lt;Input!$G$25),Input!$G$54,0)</f>
        <v>0</v>
      </c>
    </row>
    <row r="704" customFormat="false" ht="12.8" hidden="false" customHeight="false" outlineLevel="0" collapsed="false">
      <c r="A704" s="76" t="n">
        <v>700</v>
      </c>
      <c r="B704" s="77" t="n">
        <f aca="false">EOMONTH(Input!$C$7,A704)</f>
        <v>64223</v>
      </c>
      <c r="C704" s="76" t="n">
        <f aca="false">DATEDIF(Input!$G$23,$B704,"Y")</f>
        <v>98</v>
      </c>
      <c r="E704" s="78" t="n">
        <f aca="false">IF(AND($B704&gt;Input!$G$53,$B704&lt;Input!$G$25),Input!$G$54,0)</f>
        <v>0</v>
      </c>
    </row>
    <row r="705" customFormat="false" ht="12.8" hidden="false" customHeight="false" outlineLevel="0" collapsed="false">
      <c r="A705" s="76" t="n">
        <v>701</v>
      </c>
      <c r="B705" s="77" t="n">
        <f aca="false">EOMONTH(Input!$C$7,A705)</f>
        <v>64253</v>
      </c>
      <c r="C705" s="76" t="n">
        <f aca="false">DATEDIF(Input!$G$23,$B705,"Y")</f>
        <v>98</v>
      </c>
      <c r="E705" s="78" t="n">
        <f aca="false">IF(AND($B705&gt;Input!$G$53,$B705&lt;Input!$G$25),Input!$G$54,0)</f>
        <v>0</v>
      </c>
    </row>
    <row r="706" customFormat="false" ht="12.8" hidden="false" customHeight="false" outlineLevel="0" collapsed="false">
      <c r="A706" s="76" t="n">
        <v>702</v>
      </c>
      <c r="B706" s="77" t="n">
        <f aca="false">EOMONTH(Input!$C$7,A706)</f>
        <v>64284</v>
      </c>
      <c r="C706" s="76" t="n">
        <f aca="false">DATEDIF(Input!$G$23,$B706,"Y")</f>
        <v>98</v>
      </c>
      <c r="E706" s="78" t="n">
        <f aca="false">IF(AND($B706&gt;Input!$G$53,$B706&lt;Input!$G$25),Input!$G$54,0)</f>
        <v>0</v>
      </c>
    </row>
    <row r="707" customFormat="false" ht="12.8" hidden="false" customHeight="false" outlineLevel="0" collapsed="false">
      <c r="A707" s="76" t="n">
        <v>703</v>
      </c>
      <c r="B707" s="77" t="n">
        <f aca="false">EOMONTH(Input!$C$7,A707)</f>
        <v>64315</v>
      </c>
      <c r="C707" s="76" t="n">
        <f aca="false">DATEDIF(Input!$G$23,$B707,"Y")</f>
        <v>98</v>
      </c>
      <c r="E707" s="78" t="n">
        <f aca="false">IF(AND($B707&gt;Input!$G$53,$B707&lt;Input!$G$25),Input!$G$54,0)</f>
        <v>0</v>
      </c>
    </row>
    <row r="708" customFormat="false" ht="12.8" hidden="false" customHeight="false" outlineLevel="0" collapsed="false">
      <c r="A708" s="76" t="n">
        <v>704</v>
      </c>
      <c r="B708" s="77" t="n">
        <f aca="false">EOMONTH(Input!$C$7,A708)</f>
        <v>64344</v>
      </c>
      <c r="C708" s="76" t="n">
        <f aca="false">DATEDIF(Input!$G$23,$B708,"Y")</f>
        <v>98</v>
      </c>
      <c r="E708" s="78" t="n">
        <f aca="false">IF(AND($B708&gt;Input!$G$53,$B708&lt;Input!$G$25),Input!$G$54,0)</f>
        <v>0</v>
      </c>
    </row>
    <row r="709" customFormat="false" ht="12.8" hidden="false" customHeight="false" outlineLevel="0" collapsed="false">
      <c r="A709" s="76" t="n">
        <v>705</v>
      </c>
      <c r="B709" s="77" t="n">
        <f aca="false">EOMONTH(Input!$C$7,A709)</f>
        <v>64375</v>
      </c>
      <c r="C709" s="76" t="n">
        <f aca="false">DATEDIF(Input!$G$23,$B709,"Y")</f>
        <v>98</v>
      </c>
      <c r="E709" s="78" t="n">
        <f aca="false">IF(AND($B709&gt;Input!$G$53,$B709&lt;Input!$G$25),Input!$G$54,0)</f>
        <v>0</v>
      </c>
    </row>
    <row r="710" customFormat="false" ht="12.8" hidden="false" customHeight="false" outlineLevel="0" collapsed="false">
      <c r="A710" s="76" t="n">
        <v>706</v>
      </c>
      <c r="B710" s="77" t="n">
        <f aca="false">EOMONTH(Input!$C$7,A710)</f>
        <v>64405</v>
      </c>
      <c r="C710" s="76" t="n">
        <f aca="false">DATEDIF(Input!$G$23,$B710,"Y")</f>
        <v>98</v>
      </c>
      <c r="E710" s="78" t="n">
        <f aca="false">IF(AND($B710&gt;Input!$G$53,$B710&lt;Input!$G$25),Input!$G$54,0)</f>
        <v>0</v>
      </c>
    </row>
    <row r="711" customFormat="false" ht="12.8" hidden="false" customHeight="false" outlineLevel="0" collapsed="false">
      <c r="A711" s="76" t="n">
        <v>707</v>
      </c>
      <c r="B711" s="77" t="n">
        <f aca="false">EOMONTH(Input!$C$7,A711)</f>
        <v>64436</v>
      </c>
      <c r="C711" s="76" t="n">
        <f aca="false">DATEDIF(Input!$G$23,$B711,"Y")</f>
        <v>99</v>
      </c>
      <c r="E711" s="78" t="n">
        <f aca="false">IF(AND($B711&gt;Input!$G$53,$B711&lt;Input!$G$25),Input!$G$54,0)</f>
        <v>0</v>
      </c>
    </row>
    <row r="712" customFormat="false" ht="12.8" hidden="false" customHeight="false" outlineLevel="0" collapsed="false">
      <c r="A712" s="76" t="n">
        <v>708</v>
      </c>
      <c r="B712" s="77" t="n">
        <f aca="false">EOMONTH(Input!$C$7,A712)</f>
        <v>64466</v>
      </c>
      <c r="C712" s="76" t="n">
        <f aca="false">DATEDIF(Input!$G$23,$B712,"Y")</f>
        <v>99</v>
      </c>
      <c r="E712" s="78" t="n">
        <f aca="false">IF(AND($B712&gt;Input!$G$53,$B712&lt;Input!$G$25),Input!$G$54,0)</f>
        <v>0</v>
      </c>
    </row>
    <row r="713" customFormat="false" ht="12.8" hidden="false" customHeight="false" outlineLevel="0" collapsed="false">
      <c r="A713" s="76" t="n">
        <v>709</v>
      </c>
      <c r="B713" s="77" t="n">
        <f aca="false">EOMONTH(Input!$C$7,A713)</f>
        <v>64497</v>
      </c>
      <c r="C713" s="76" t="n">
        <f aca="false">DATEDIF(Input!$G$23,$B713,"Y")</f>
        <v>99</v>
      </c>
      <c r="E713" s="78" t="n">
        <f aca="false">IF(AND($B713&gt;Input!$G$53,$B713&lt;Input!$G$25),Input!$G$54,0)</f>
        <v>0</v>
      </c>
    </row>
    <row r="714" customFormat="false" ht="12.8" hidden="false" customHeight="false" outlineLevel="0" collapsed="false">
      <c r="A714" s="76" t="n">
        <v>710</v>
      </c>
      <c r="B714" s="77" t="n">
        <f aca="false">EOMONTH(Input!$C$7,A714)</f>
        <v>64528</v>
      </c>
      <c r="C714" s="76" t="n">
        <f aca="false">DATEDIF(Input!$G$23,$B714,"Y")</f>
        <v>99</v>
      </c>
      <c r="E714" s="78" t="n">
        <f aca="false">IF(AND($B714&gt;Input!$G$53,$B714&lt;Input!$G$25),Input!$G$54,0)</f>
        <v>0</v>
      </c>
    </row>
    <row r="715" customFormat="false" ht="12.8" hidden="false" customHeight="false" outlineLevel="0" collapsed="false">
      <c r="A715" s="76" t="n">
        <v>711</v>
      </c>
      <c r="B715" s="77" t="n">
        <f aca="false">EOMONTH(Input!$C$7,A715)</f>
        <v>64558</v>
      </c>
      <c r="C715" s="76" t="n">
        <f aca="false">DATEDIF(Input!$G$23,$B715,"Y")</f>
        <v>99</v>
      </c>
      <c r="E715" s="78" t="n">
        <f aca="false">IF(AND($B715&gt;Input!$G$53,$B715&lt;Input!$G$25),Input!$G$54,0)</f>
        <v>0</v>
      </c>
    </row>
    <row r="716" customFormat="false" ht="12.8" hidden="false" customHeight="false" outlineLevel="0" collapsed="false">
      <c r="A716" s="76" t="n">
        <v>712</v>
      </c>
      <c r="B716" s="77" t="n">
        <f aca="false">EOMONTH(Input!$C$7,A716)</f>
        <v>64589</v>
      </c>
      <c r="C716" s="76" t="n">
        <f aca="false">DATEDIF(Input!$G$23,$B716,"Y")</f>
        <v>99</v>
      </c>
      <c r="E716" s="78" t="n">
        <f aca="false">IF(AND($B716&gt;Input!$G$53,$B716&lt;Input!$G$25),Input!$G$54,0)</f>
        <v>0</v>
      </c>
    </row>
    <row r="717" customFormat="false" ht="12.8" hidden="false" customHeight="false" outlineLevel="0" collapsed="false">
      <c r="A717" s="76" t="n">
        <v>713</v>
      </c>
      <c r="B717" s="77" t="n">
        <f aca="false">EOMONTH(Input!$C$7,A717)</f>
        <v>64619</v>
      </c>
      <c r="C717" s="76" t="n">
        <f aca="false">DATEDIF(Input!$G$23,$B717,"Y")</f>
        <v>99</v>
      </c>
      <c r="E717" s="78" t="n">
        <f aca="false">IF(AND($B717&gt;Input!$G$53,$B717&lt;Input!$G$25),Input!$G$54,0)</f>
        <v>0</v>
      </c>
    </row>
    <row r="718" customFormat="false" ht="12.8" hidden="false" customHeight="false" outlineLevel="0" collapsed="false">
      <c r="A718" s="76" t="n">
        <v>714</v>
      </c>
      <c r="B718" s="77" t="n">
        <f aca="false">EOMONTH(Input!$C$7,A718)</f>
        <v>64650</v>
      </c>
      <c r="C718" s="76" t="n">
        <f aca="false">DATEDIF(Input!$G$23,$B718,"Y")</f>
        <v>99</v>
      </c>
      <c r="E718" s="78" t="n">
        <f aca="false">IF(AND($B718&gt;Input!$G$53,$B718&lt;Input!$G$25),Input!$G$54,0)</f>
        <v>0</v>
      </c>
    </row>
    <row r="719" customFormat="false" ht="12.8" hidden="false" customHeight="false" outlineLevel="0" collapsed="false">
      <c r="A719" s="76" t="n">
        <v>715</v>
      </c>
      <c r="B719" s="77" t="n">
        <f aca="false">EOMONTH(Input!$C$7,A719)</f>
        <v>64681</v>
      </c>
      <c r="C719" s="76" t="n">
        <f aca="false">DATEDIF(Input!$G$23,$B719,"Y")</f>
        <v>99</v>
      </c>
      <c r="E719" s="78" t="n">
        <f aca="false">IF(AND($B719&gt;Input!$G$53,$B719&lt;Input!$G$25),Input!$G$54,0)</f>
        <v>0</v>
      </c>
    </row>
    <row r="720" customFormat="false" ht="12.8" hidden="false" customHeight="false" outlineLevel="0" collapsed="false">
      <c r="A720" s="76" t="n">
        <v>716</v>
      </c>
      <c r="B720" s="77" t="n">
        <f aca="false">EOMONTH(Input!$C$7,A720)</f>
        <v>64709</v>
      </c>
      <c r="C720" s="76" t="n">
        <f aca="false">DATEDIF(Input!$G$23,$B720,"Y")</f>
        <v>99</v>
      </c>
      <c r="E720" s="78" t="n">
        <f aca="false">IF(AND($B720&gt;Input!$G$53,$B720&lt;Input!$G$25),Input!$G$54,0)</f>
        <v>0</v>
      </c>
    </row>
    <row r="721" customFormat="false" ht="12.8" hidden="false" customHeight="false" outlineLevel="0" collapsed="false">
      <c r="A721" s="76" t="n">
        <v>717</v>
      </c>
      <c r="B721" s="77" t="n">
        <f aca="false">EOMONTH(Input!$C$7,A721)</f>
        <v>64740</v>
      </c>
      <c r="C721" s="76" t="n">
        <f aca="false">DATEDIF(Input!$G$23,$B721,"Y")</f>
        <v>99</v>
      </c>
      <c r="E721" s="78" t="n">
        <f aca="false">IF(AND($B721&gt;Input!$G$53,$B721&lt;Input!$G$25),Input!$G$54,0)</f>
        <v>0</v>
      </c>
    </row>
    <row r="722" customFormat="false" ht="12.8" hidden="false" customHeight="false" outlineLevel="0" collapsed="false">
      <c r="A722" s="76" t="n">
        <v>718</v>
      </c>
      <c r="B722" s="77" t="n">
        <f aca="false">EOMONTH(Input!$C$7,A722)</f>
        <v>64770</v>
      </c>
      <c r="C722" s="76" t="n">
        <f aca="false">DATEDIF(Input!$G$23,$B722,"Y")</f>
        <v>99</v>
      </c>
      <c r="E722" s="78" t="n">
        <f aca="false">IF(AND($B722&gt;Input!$G$53,$B722&lt;Input!$G$25),Input!$G$54,0)</f>
        <v>0</v>
      </c>
    </row>
    <row r="723" customFormat="false" ht="12.8" hidden="false" customHeight="false" outlineLevel="0" collapsed="false">
      <c r="A723" s="76" t="n">
        <v>719</v>
      </c>
      <c r="B723" s="77" t="n">
        <f aca="false">EOMONTH(Input!$C$7,A723)</f>
        <v>64801</v>
      </c>
      <c r="C723" s="76" t="n">
        <f aca="false">DATEDIF(Input!$G$23,$B723,"Y")</f>
        <v>100</v>
      </c>
      <c r="E723" s="78" t="n">
        <f aca="false">IF(AND($B723&gt;Input!$G$53,$B723&lt;Input!$G$25),Input!$G$54,0)</f>
        <v>0</v>
      </c>
    </row>
    <row r="724" customFormat="false" ht="12.8" hidden="false" customHeight="false" outlineLevel="0" collapsed="false">
      <c r="A724" s="76" t="n">
        <v>720</v>
      </c>
      <c r="B724" s="77" t="n">
        <f aca="false">EOMONTH(Input!$C$7,A724)</f>
        <v>64831</v>
      </c>
      <c r="C724" s="76" t="n">
        <f aca="false">DATEDIF(Input!$G$23,$B724,"Y")</f>
        <v>100</v>
      </c>
      <c r="E724" s="78" t="n">
        <f aca="false">IF(AND($B724&gt;Input!$G$53,$B724&lt;Input!$G$25),Input!$G$54,0)</f>
        <v>0</v>
      </c>
    </row>
    <row r="725" customFormat="false" ht="12.8" hidden="false" customHeight="false" outlineLevel="0" collapsed="false">
      <c r="A725" s="76" t="n">
        <v>721</v>
      </c>
      <c r="B725" s="77" t="n">
        <f aca="false">EOMONTH(Input!$C$7,A725)</f>
        <v>64862</v>
      </c>
      <c r="C725" s="76" t="n">
        <f aca="false">DATEDIF(Input!$G$23,$B725,"Y")</f>
        <v>100</v>
      </c>
      <c r="E725" s="78" t="n">
        <f aca="false">IF(AND($B725&gt;Input!$G$53,$B725&lt;Input!$G$25),Input!$G$54,0)</f>
        <v>0</v>
      </c>
    </row>
    <row r="726" customFormat="false" ht="12.8" hidden="false" customHeight="false" outlineLevel="0" collapsed="false">
      <c r="A726" s="76" t="n">
        <v>722</v>
      </c>
      <c r="B726" s="77" t="n">
        <f aca="false">EOMONTH(Input!$C$7,A726)</f>
        <v>64893</v>
      </c>
      <c r="C726" s="76" t="n">
        <f aca="false">DATEDIF(Input!$G$23,$B726,"Y")</f>
        <v>100</v>
      </c>
      <c r="E726" s="78" t="n">
        <f aca="false">IF(AND($B726&gt;Input!$G$53,$B726&lt;Input!$G$25),Input!$G$54,0)</f>
        <v>0</v>
      </c>
    </row>
    <row r="727" customFormat="false" ht="12.8" hidden="false" customHeight="false" outlineLevel="0" collapsed="false">
      <c r="A727" s="76" t="n">
        <v>723</v>
      </c>
      <c r="B727" s="77" t="n">
        <f aca="false">EOMONTH(Input!$C$7,A727)</f>
        <v>64923</v>
      </c>
      <c r="C727" s="76" t="n">
        <f aca="false">DATEDIF(Input!$G$23,$B727,"Y")</f>
        <v>100</v>
      </c>
      <c r="E727" s="78" t="n">
        <f aca="false">IF(AND($B727&gt;Input!$G$53,$B727&lt;Input!$G$25),Input!$G$54,0)</f>
        <v>0</v>
      </c>
    </row>
    <row r="728" customFormat="false" ht="12.8" hidden="false" customHeight="false" outlineLevel="0" collapsed="false">
      <c r="A728" s="76" t="n">
        <v>724</v>
      </c>
      <c r="B728" s="77" t="n">
        <f aca="false">EOMONTH(Input!$C$7,A728)</f>
        <v>64954</v>
      </c>
      <c r="C728" s="76" t="n">
        <f aca="false">DATEDIF(Input!$G$23,$B728,"Y")</f>
        <v>100</v>
      </c>
      <c r="E728" s="78" t="n">
        <f aca="false">IF(AND($B728&gt;Input!$G$53,$B728&lt;Input!$G$25),Input!$G$54,0)</f>
        <v>0</v>
      </c>
    </row>
    <row r="729" customFormat="false" ht="12.8" hidden="false" customHeight="false" outlineLevel="0" collapsed="false">
      <c r="A729" s="76" t="n">
        <v>725</v>
      </c>
      <c r="B729" s="77" t="n">
        <f aca="false">EOMONTH(Input!$C$7,A729)</f>
        <v>64984</v>
      </c>
      <c r="C729" s="76" t="n">
        <f aca="false">DATEDIF(Input!$G$23,$B729,"Y")</f>
        <v>100</v>
      </c>
      <c r="E729" s="78" t="n">
        <f aca="false">IF(AND($B729&gt;Input!$G$53,$B729&lt;Input!$G$25),Input!$G$54,0)</f>
        <v>0</v>
      </c>
    </row>
    <row r="730" customFormat="false" ht="12.8" hidden="false" customHeight="false" outlineLevel="0" collapsed="false">
      <c r="A730" s="76" t="n">
        <v>726</v>
      </c>
      <c r="B730" s="77" t="n">
        <f aca="false">EOMONTH(Input!$C$7,A730)</f>
        <v>65015</v>
      </c>
      <c r="C730" s="76" t="n">
        <f aca="false">DATEDIF(Input!$G$23,$B730,"Y")</f>
        <v>100</v>
      </c>
      <c r="E730" s="78" t="n">
        <f aca="false">IF(AND($B730&gt;Input!$G$53,$B730&lt;Input!$G$25),Input!$G$54,0)</f>
        <v>0</v>
      </c>
    </row>
    <row r="731" customFormat="false" ht="12.8" hidden="false" customHeight="false" outlineLevel="0" collapsed="false">
      <c r="A731" s="76" t="n">
        <v>727</v>
      </c>
      <c r="B731" s="77" t="n">
        <f aca="false">EOMONTH(Input!$C$7,A731)</f>
        <v>65046</v>
      </c>
      <c r="C731" s="76" t="n">
        <f aca="false">DATEDIF(Input!$G$23,$B731,"Y")</f>
        <v>100</v>
      </c>
      <c r="E731" s="78" t="n">
        <f aca="false">IF(AND($B731&gt;Input!$G$53,$B731&lt;Input!$G$25),Input!$G$54,0)</f>
        <v>0</v>
      </c>
    </row>
    <row r="732" customFormat="false" ht="12.8" hidden="false" customHeight="false" outlineLevel="0" collapsed="false">
      <c r="A732" s="76" t="n">
        <v>728</v>
      </c>
      <c r="B732" s="77" t="n">
        <f aca="false">EOMONTH(Input!$C$7,A732)</f>
        <v>65074</v>
      </c>
      <c r="C732" s="76" t="n">
        <f aca="false">DATEDIF(Input!$G$23,$B732,"Y")</f>
        <v>100</v>
      </c>
      <c r="E732" s="78" t="n">
        <f aca="false">IF(AND($B732&gt;Input!$G$53,$B732&lt;Input!$G$25),Input!$G$54,0)</f>
        <v>0</v>
      </c>
    </row>
    <row r="733" customFormat="false" ht="12.8" hidden="false" customHeight="false" outlineLevel="0" collapsed="false">
      <c r="A733" s="76" t="n">
        <v>729</v>
      </c>
      <c r="B733" s="77" t="n">
        <f aca="false">EOMONTH(Input!$C$7,A733)</f>
        <v>65105</v>
      </c>
      <c r="C733" s="76" t="n">
        <f aca="false">DATEDIF(Input!$G$23,$B733,"Y")</f>
        <v>100</v>
      </c>
      <c r="E733" s="78" t="n">
        <f aca="false">IF(AND($B733&gt;Input!$G$53,$B733&lt;Input!$G$25),Input!$G$54,0)</f>
        <v>0</v>
      </c>
    </row>
    <row r="734" customFormat="false" ht="12.8" hidden="false" customHeight="false" outlineLevel="0" collapsed="false">
      <c r="A734" s="76" t="n">
        <v>730</v>
      </c>
      <c r="B734" s="77" t="n">
        <f aca="false">EOMONTH(Input!$C$7,A734)</f>
        <v>65135</v>
      </c>
      <c r="C734" s="76" t="n">
        <f aca="false">DATEDIF(Input!$G$23,$B734,"Y")</f>
        <v>100</v>
      </c>
      <c r="E734" s="78" t="n">
        <f aca="false">IF(AND($B734&gt;Input!$G$53,$B734&lt;Input!$G$25),Input!$G$54,0)</f>
        <v>0</v>
      </c>
    </row>
    <row r="735" customFormat="false" ht="12.8" hidden="false" customHeight="false" outlineLevel="0" collapsed="false">
      <c r="A735" s="76" t="n">
        <v>731</v>
      </c>
      <c r="B735" s="77" t="n">
        <f aca="false">EOMONTH(Input!$C$7,A735)</f>
        <v>65166</v>
      </c>
      <c r="C735" s="76" t="n">
        <f aca="false">DATEDIF(Input!$G$23,$B735,"Y")</f>
        <v>101</v>
      </c>
      <c r="E735" s="78" t="n">
        <f aca="false">IF(AND($B735&gt;Input!$G$53,$B735&lt;Input!$G$25),Input!$G$54,0)</f>
        <v>0</v>
      </c>
    </row>
    <row r="736" customFormat="false" ht="12.8" hidden="false" customHeight="false" outlineLevel="0" collapsed="false">
      <c r="A736" s="76" t="n">
        <v>732</v>
      </c>
      <c r="B736" s="77" t="n">
        <f aca="false">EOMONTH(Input!$C$7,A736)</f>
        <v>65196</v>
      </c>
      <c r="C736" s="76" t="n">
        <f aca="false">DATEDIF(Input!$G$23,$B736,"Y")</f>
        <v>101</v>
      </c>
      <c r="E736" s="78" t="n">
        <f aca="false">IF(AND($B736&gt;Input!$G$53,$B736&lt;Input!$G$25),Input!$G$54,0)</f>
        <v>0</v>
      </c>
    </row>
    <row r="737" customFormat="false" ht="12.8" hidden="false" customHeight="false" outlineLevel="0" collapsed="false">
      <c r="A737" s="76" t="n">
        <v>733</v>
      </c>
      <c r="B737" s="77" t="n">
        <f aca="false">EOMONTH(Input!$C$7,A737)</f>
        <v>65227</v>
      </c>
      <c r="C737" s="76" t="n">
        <f aca="false">DATEDIF(Input!$G$23,$B737,"Y")</f>
        <v>101</v>
      </c>
      <c r="E737" s="78" t="n">
        <f aca="false">IF(AND($B737&gt;Input!$G$53,$B737&lt;Input!$G$25),Input!$G$54,0)</f>
        <v>0</v>
      </c>
    </row>
    <row r="738" customFormat="false" ht="12.8" hidden="false" customHeight="false" outlineLevel="0" collapsed="false">
      <c r="A738" s="76" t="n">
        <v>734</v>
      </c>
      <c r="B738" s="77" t="n">
        <f aca="false">EOMONTH(Input!$C$7,A738)</f>
        <v>65258</v>
      </c>
      <c r="C738" s="76" t="n">
        <f aca="false">DATEDIF(Input!$G$23,$B738,"Y")</f>
        <v>101</v>
      </c>
      <c r="E738" s="78" t="n">
        <f aca="false">IF(AND($B738&gt;Input!$G$53,$B738&lt;Input!$G$25),Input!$G$54,0)</f>
        <v>0</v>
      </c>
    </row>
    <row r="739" customFormat="false" ht="12.8" hidden="false" customHeight="false" outlineLevel="0" collapsed="false">
      <c r="A739" s="76" t="n">
        <v>735</v>
      </c>
      <c r="B739" s="77" t="n">
        <f aca="false">EOMONTH(Input!$C$7,A739)</f>
        <v>65288</v>
      </c>
      <c r="C739" s="76" t="n">
        <f aca="false">DATEDIF(Input!$G$23,$B739,"Y")</f>
        <v>101</v>
      </c>
      <c r="E739" s="78" t="n">
        <f aca="false">IF(AND($B739&gt;Input!$G$53,$B739&lt;Input!$G$25),Input!$G$54,0)</f>
        <v>0</v>
      </c>
    </row>
    <row r="740" customFormat="false" ht="12.8" hidden="false" customHeight="false" outlineLevel="0" collapsed="false">
      <c r="A740" s="76" t="n">
        <v>736</v>
      </c>
      <c r="B740" s="77" t="n">
        <f aca="false">EOMONTH(Input!$C$7,A740)</f>
        <v>65319</v>
      </c>
      <c r="C740" s="76" t="n">
        <f aca="false">DATEDIF(Input!$G$23,$B740,"Y")</f>
        <v>101</v>
      </c>
      <c r="E740" s="78" t="n">
        <f aca="false">IF(AND($B740&gt;Input!$G$53,$B740&lt;Input!$G$25),Input!$G$54,0)</f>
        <v>0</v>
      </c>
    </row>
    <row r="741" customFormat="false" ht="12.8" hidden="false" customHeight="false" outlineLevel="0" collapsed="false">
      <c r="A741" s="76" t="n">
        <v>737</v>
      </c>
      <c r="B741" s="77" t="n">
        <f aca="false">EOMONTH(Input!$C$7,A741)</f>
        <v>65349</v>
      </c>
      <c r="C741" s="76" t="n">
        <f aca="false">DATEDIF(Input!$G$23,$B741,"Y")</f>
        <v>101</v>
      </c>
      <c r="E741" s="78" t="n">
        <f aca="false">IF(AND($B741&gt;Input!$G$53,$B741&lt;Input!$G$25),Input!$G$54,0)</f>
        <v>0</v>
      </c>
    </row>
    <row r="742" customFormat="false" ht="12.8" hidden="false" customHeight="false" outlineLevel="0" collapsed="false">
      <c r="A742" s="76" t="n">
        <v>738</v>
      </c>
      <c r="B742" s="77" t="n">
        <f aca="false">EOMONTH(Input!$C$7,A742)</f>
        <v>65380</v>
      </c>
      <c r="C742" s="76" t="n">
        <f aca="false">DATEDIF(Input!$G$23,$B742,"Y")</f>
        <v>101</v>
      </c>
      <c r="E742" s="78" t="n">
        <f aca="false">IF(AND($B742&gt;Input!$G$53,$B742&lt;Input!$G$25),Input!$G$54,0)</f>
        <v>0</v>
      </c>
    </row>
    <row r="743" customFormat="false" ht="12.8" hidden="false" customHeight="false" outlineLevel="0" collapsed="false">
      <c r="A743" s="76" t="n">
        <v>739</v>
      </c>
      <c r="B743" s="77" t="n">
        <f aca="false">EOMONTH(Input!$C$7,A743)</f>
        <v>65411</v>
      </c>
      <c r="C743" s="76" t="n">
        <f aca="false">DATEDIF(Input!$G$23,$B743,"Y")</f>
        <v>101</v>
      </c>
      <c r="E743" s="78" t="n">
        <f aca="false">IF(AND($B743&gt;Input!$G$53,$B743&lt;Input!$G$25),Input!$G$54,0)</f>
        <v>0</v>
      </c>
    </row>
    <row r="744" customFormat="false" ht="12.8" hidden="false" customHeight="false" outlineLevel="0" collapsed="false">
      <c r="A744" s="76" t="n">
        <v>740</v>
      </c>
      <c r="B744" s="77" t="n">
        <f aca="false">EOMONTH(Input!$C$7,A744)</f>
        <v>65439</v>
      </c>
      <c r="C744" s="76" t="n">
        <f aca="false">DATEDIF(Input!$G$23,$B744,"Y")</f>
        <v>101</v>
      </c>
      <c r="E744" s="78" t="n">
        <f aca="false">IF(AND($B744&gt;Input!$G$53,$B744&lt;Input!$G$25),Input!$G$54,0)</f>
        <v>0</v>
      </c>
    </row>
    <row r="745" customFormat="false" ht="12.8" hidden="false" customHeight="false" outlineLevel="0" collapsed="false">
      <c r="A745" s="76" t="n">
        <v>741</v>
      </c>
      <c r="B745" s="77" t="n">
        <f aca="false">EOMONTH(Input!$C$7,A745)</f>
        <v>65470</v>
      </c>
      <c r="C745" s="76" t="n">
        <f aca="false">DATEDIF(Input!$G$23,$B745,"Y")</f>
        <v>101</v>
      </c>
      <c r="E745" s="78" t="n">
        <f aca="false">IF(AND($B745&gt;Input!$G$53,$B745&lt;Input!$G$25),Input!$G$54,0)</f>
        <v>0</v>
      </c>
    </row>
    <row r="746" customFormat="false" ht="12.8" hidden="false" customHeight="false" outlineLevel="0" collapsed="false">
      <c r="A746" s="76" t="n">
        <v>742</v>
      </c>
      <c r="B746" s="77" t="n">
        <f aca="false">EOMONTH(Input!$C$7,A746)</f>
        <v>65500</v>
      </c>
      <c r="C746" s="76" t="n">
        <f aca="false">DATEDIF(Input!$G$23,$B746,"Y")</f>
        <v>101</v>
      </c>
      <c r="E746" s="78" t="n">
        <f aca="false">IF(AND($B746&gt;Input!$G$53,$B746&lt;Input!$G$25),Input!$G$54,0)</f>
        <v>0</v>
      </c>
    </row>
    <row r="747" customFormat="false" ht="12.8" hidden="false" customHeight="false" outlineLevel="0" collapsed="false">
      <c r="A747" s="76" t="n">
        <v>743</v>
      </c>
      <c r="B747" s="77" t="n">
        <f aca="false">EOMONTH(Input!$C$7,A747)</f>
        <v>65531</v>
      </c>
      <c r="C747" s="76" t="n">
        <f aca="false">DATEDIF(Input!$G$23,$B747,"Y")</f>
        <v>102</v>
      </c>
      <c r="E747" s="78" t="n">
        <f aca="false">IF(AND($B747&gt;Input!$G$53,$B747&lt;Input!$G$25),Input!$G$54,0)</f>
        <v>0</v>
      </c>
    </row>
    <row r="748" customFormat="false" ht="12.8" hidden="false" customHeight="false" outlineLevel="0" collapsed="false">
      <c r="A748" s="76" t="n">
        <v>744</v>
      </c>
      <c r="B748" s="77" t="n">
        <f aca="false">EOMONTH(Input!$C$7,A748)</f>
        <v>65561</v>
      </c>
      <c r="C748" s="76" t="n">
        <f aca="false">DATEDIF(Input!$G$23,$B748,"Y")</f>
        <v>102</v>
      </c>
      <c r="E748" s="78" t="n">
        <f aca="false">IF(AND($B748&gt;Input!$G$53,$B748&lt;Input!$G$25),Input!$G$54,0)</f>
        <v>0</v>
      </c>
    </row>
    <row r="749" customFormat="false" ht="12.8" hidden="false" customHeight="false" outlineLevel="0" collapsed="false">
      <c r="A749" s="76" t="n">
        <v>745</v>
      </c>
      <c r="B749" s="77" t="n">
        <f aca="false">EOMONTH(Input!$C$7,A749)</f>
        <v>65592</v>
      </c>
      <c r="C749" s="76" t="n">
        <f aca="false">DATEDIF(Input!$G$23,$B749,"Y")</f>
        <v>102</v>
      </c>
      <c r="E749" s="78" t="n">
        <f aca="false">IF(AND($B749&gt;Input!$G$53,$B749&lt;Input!$G$25),Input!$G$54,0)</f>
        <v>0</v>
      </c>
    </row>
    <row r="750" customFormat="false" ht="12.8" hidden="false" customHeight="false" outlineLevel="0" collapsed="false">
      <c r="A750" s="76" t="n">
        <v>746</v>
      </c>
      <c r="B750" s="77" t="n">
        <f aca="false">EOMONTH(Input!$C$7,A750)</f>
        <v>65623</v>
      </c>
      <c r="C750" s="76" t="n">
        <f aca="false">DATEDIF(Input!$G$23,$B750,"Y")</f>
        <v>102</v>
      </c>
      <c r="E750" s="78" t="n">
        <f aca="false">IF(AND($B750&gt;Input!$G$53,$B750&lt;Input!$G$25),Input!$G$54,0)</f>
        <v>0</v>
      </c>
    </row>
    <row r="751" customFormat="false" ht="12.8" hidden="false" customHeight="false" outlineLevel="0" collapsed="false">
      <c r="A751" s="76" t="n">
        <v>747</v>
      </c>
      <c r="B751" s="77" t="n">
        <f aca="false">EOMONTH(Input!$C$7,A751)</f>
        <v>65653</v>
      </c>
      <c r="C751" s="76" t="n">
        <f aca="false">DATEDIF(Input!$G$23,$B751,"Y")</f>
        <v>102</v>
      </c>
      <c r="E751" s="78" t="n">
        <f aca="false">IF(AND($B751&gt;Input!$G$53,$B751&lt;Input!$G$25),Input!$G$54,0)</f>
        <v>0</v>
      </c>
    </row>
    <row r="752" customFormat="false" ht="12.8" hidden="false" customHeight="false" outlineLevel="0" collapsed="false">
      <c r="A752" s="76" t="n">
        <v>748</v>
      </c>
      <c r="B752" s="77" t="n">
        <f aca="false">EOMONTH(Input!$C$7,A752)</f>
        <v>65684</v>
      </c>
      <c r="C752" s="76" t="n">
        <f aca="false">DATEDIF(Input!$G$23,$B752,"Y")</f>
        <v>102</v>
      </c>
      <c r="E752" s="78" t="n">
        <f aca="false">IF(AND($B752&gt;Input!$G$53,$B752&lt;Input!$G$25),Input!$G$54,0)</f>
        <v>0</v>
      </c>
    </row>
    <row r="753" customFormat="false" ht="12.8" hidden="false" customHeight="false" outlineLevel="0" collapsed="false">
      <c r="A753" s="76" t="n">
        <v>749</v>
      </c>
      <c r="B753" s="77" t="n">
        <f aca="false">EOMONTH(Input!$C$7,A753)</f>
        <v>65714</v>
      </c>
      <c r="C753" s="76" t="n">
        <f aca="false">DATEDIF(Input!$G$23,$B753,"Y")</f>
        <v>102</v>
      </c>
      <c r="E753" s="78" t="n">
        <f aca="false">IF(AND($B753&gt;Input!$G$53,$B753&lt;Input!$G$25),Input!$G$54,0)</f>
        <v>0</v>
      </c>
    </row>
    <row r="754" customFormat="false" ht="12.8" hidden="false" customHeight="false" outlineLevel="0" collapsed="false">
      <c r="A754" s="76" t="n">
        <v>750</v>
      </c>
      <c r="B754" s="77" t="n">
        <f aca="false">EOMONTH(Input!$C$7,A754)</f>
        <v>65745</v>
      </c>
      <c r="C754" s="76" t="n">
        <f aca="false">DATEDIF(Input!$G$23,$B754,"Y")</f>
        <v>102</v>
      </c>
      <c r="E754" s="78" t="n">
        <f aca="false">IF(AND($B754&gt;Input!$G$53,$B754&lt;Input!$G$25),Input!$G$54,0)</f>
        <v>0</v>
      </c>
    </row>
    <row r="755" customFormat="false" ht="12.8" hidden="false" customHeight="false" outlineLevel="0" collapsed="false">
      <c r="A755" s="76" t="n">
        <v>751</v>
      </c>
      <c r="B755" s="77" t="n">
        <f aca="false">EOMONTH(Input!$C$7,A755)</f>
        <v>65776</v>
      </c>
      <c r="C755" s="76" t="n">
        <f aca="false">DATEDIF(Input!$G$23,$B755,"Y")</f>
        <v>102</v>
      </c>
      <c r="E755" s="78" t="n">
        <f aca="false">IF(AND($B755&gt;Input!$G$53,$B755&lt;Input!$G$25),Input!$G$54,0)</f>
        <v>0</v>
      </c>
    </row>
    <row r="756" customFormat="false" ht="12.8" hidden="false" customHeight="false" outlineLevel="0" collapsed="false">
      <c r="A756" s="76" t="n">
        <v>752</v>
      </c>
      <c r="B756" s="77" t="n">
        <f aca="false">EOMONTH(Input!$C$7,A756)</f>
        <v>65805</v>
      </c>
      <c r="C756" s="76" t="n">
        <f aca="false">DATEDIF(Input!$G$23,$B756,"Y")</f>
        <v>102</v>
      </c>
      <c r="E756" s="78" t="n">
        <f aca="false">IF(AND($B756&gt;Input!$G$53,$B756&lt;Input!$G$25),Input!$G$54,0)</f>
        <v>0</v>
      </c>
    </row>
    <row r="757" customFormat="false" ht="12.8" hidden="false" customHeight="false" outlineLevel="0" collapsed="false">
      <c r="A757" s="76" t="n">
        <v>753</v>
      </c>
      <c r="B757" s="77" t="n">
        <f aca="false">EOMONTH(Input!$C$7,A757)</f>
        <v>65836</v>
      </c>
      <c r="C757" s="76" t="n">
        <f aca="false">DATEDIF(Input!$G$23,$B757,"Y")</f>
        <v>102</v>
      </c>
      <c r="E757" s="78" t="n">
        <f aca="false">IF(AND($B757&gt;Input!$G$53,$B757&lt;Input!$G$25),Input!$G$54,0)</f>
        <v>0</v>
      </c>
    </row>
    <row r="758" customFormat="false" ht="12.8" hidden="false" customHeight="false" outlineLevel="0" collapsed="false">
      <c r="A758" s="76" t="n">
        <v>754</v>
      </c>
      <c r="B758" s="77" t="n">
        <f aca="false">EOMONTH(Input!$C$7,A758)</f>
        <v>65866</v>
      </c>
      <c r="C758" s="76" t="n">
        <f aca="false">DATEDIF(Input!$G$23,$B758,"Y")</f>
        <v>102</v>
      </c>
      <c r="E758" s="78" t="n">
        <f aca="false">IF(AND($B758&gt;Input!$G$53,$B758&lt;Input!$G$25),Input!$G$54,0)</f>
        <v>0</v>
      </c>
    </row>
    <row r="759" customFormat="false" ht="12.8" hidden="false" customHeight="false" outlineLevel="0" collapsed="false">
      <c r="A759" s="76" t="n">
        <v>755</v>
      </c>
      <c r="B759" s="77" t="n">
        <f aca="false">EOMONTH(Input!$C$7,A759)</f>
        <v>65897</v>
      </c>
      <c r="C759" s="76" t="n">
        <f aca="false">DATEDIF(Input!$G$23,$B759,"Y")</f>
        <v>103</v>
      </c>
      <c r="E759" s="78" t="n">
        <f aca="false">IF(AND($B759&gt;Input!$G$53,$B759&lt;Input!$G$25),Input!$G$54,0)</f>
        <v>0</v>
      </c>
    </row>
    <row r="760" customFormat="false" ht="12.8" hidden="false" customHeight="false" outlineLevel="0" collapsed="false">
      <c r="A760" s="76" t="n">
        <v>756</v>
      </c>
      <c r="B760" s="77" t="n">
        <f aca="false">EOMONTH(Input!$C$7,A760)</f>
        <v>65927</v>
      </c>
      <c r="C760" s="76" t="n">
        <f aca="false">DATEDIF(Input!$G$23,$B760,"Y")</f>
        <v>103</v>
      </c>
      <c r="E760" s="78" t="n">
        <f aca="false">IF(AND($B760&gt;Input!$G$53,$B760&lt;Input!$G$25),Input!$G$54,0)</f>
        <v>0</v>
      </c>
    </row>
    <row r="761" customFormat="false" ht="12.8" hidden="false" customHeight="false" outlineLevel="0" collapsed="false">
      <c r="A761" s="76" t="n">
        <v>757</v>
      </c>
      <c r="B761" s="77" t="n">
        <f aca="false">EOMONTH(Input!$C$7,A761)</f>
        <v>65958</v>
      </c>
      <c r="C761" s="76" t="n">
        <f aca="false">DATEDIF(Input!$G$23,$B761,"Y")</f>
        <v>103</v>
      </c>
      <c r="E761" s="78" t="n">
        <f aca="false">IF(AND($B761&gt;Input!$G$53,$B761&lt;Input!$G$25),Input!$G$54,0)</f>
        <v>0</v>
      </c>
    </row>
    <row r="762" customFormat="false" ht="12.8" hidden="false" customHeight="false" outlineLevel="0" collapsed="false">
      <c r="A762" s="76" t="n">
        <v>758</v>
      </c>
      <c r="B762" s="77" t="n">
        <f aca="false">EOMONTH(Input!$C$7,A762)</f>
        <v>65989</v>
      </c>
      <c r="C762" s="76" t="n">
        <f aca="false">DATEDIF(Input!$G$23,$B762,"Y")</f>
        <v>103</v>
      </c>
      <c r="E762" s="78" t="n">
        <f aca="false">IF(AND($B762&gt;Input!$G$53,$B762&lt;Input!$G$25),Input!$G$54,0)</f>
        <v>0</v>
      </c>
    </row>
    <row r="763" customFormat="false" ht="12.8" hidden="false" customHeight="false" outlineLevel="0" collapsed="false">
      <c r="A763" s="76" t="n">
        <v>759</v>
      </c>
      <c r="B763" s="77" t="n">
        <f aca="false">EOMONTH(Input!$C$7,A763)</f>
        <v>66019</v>
      </c>
      <c r="C763" s="76" t="n">
        <f aca="false">DATEDIF(Input!$G$23,$B763,"Y")</f>
        <v>103</v>
      </c>
      <c r="E763" s="78" t="n">
        <f aca="false">IF(AND($B763&gt;Input!$G$53,$B763&lt;Input!$G$25),Input!$G$54,0)</f>
        <v>0</v>
      </c>
    </row>
    <row r="764" customFormat="false" ht="12.8" hidden="false" customHeight="false" outlineLevel="0" collapsed="false">
      <c r="A764" s="76" t="n">
        <v>760</v>
      </c>
      <c r="B764" s="77" t="n">
        <f aca="false">EOMONTH(Input!$C$7,A764)</f>
        <v>66050</v>
      </c>
      <c r="C764" s="76" t="n">
        <f aca="false">DATEDIF(Input!$G$23,$B764,"Y")</f>
        <v>103</v>
      </c>
      <c r="E764" s="78" t="n">
        <f aca="false">IF(AND($B764&gt;Input!$G$53,$B764&lt;Input!$G$25),Input!$G$54,0)</f>
        <v>0</v>
      </c>
    </row>
    <row r="765" customFormat="false" ht="12.8" hidden="false" customHeight="false" outlineLevel="0" collapsed="false">
      <c r="A765" s="76" t="n">
        <v>761</v>
      </c>
      <c r="B765" s="77" t="n">
        <f aca="false">EOMONTH(Input!$C$7,A765)</f>
        <v>66080</v>
      </c>
      <c r="C765" s="76" t="n">
        <f aca="false">DATEDIF(Input!$G$23,$B765,"Y")</f>
        <v>103</v>
      </c>
      <c r="E765" s="78" t="n">
        <f aca="false">IF(AND($B765&gt;Input!$G$53,$B765&lt;Input!$G$25),Input!$G$54,0)</f>
        <v>0</v>
      </c>
    </row>
    <row r="766" customFormat="false" ht="12.8" hidden="false" customHeight="false" outlineLevel="0" collapsed="false">
      <c r="A766" s="76" t="n">
        <v>762</v>
      </c>
      <c r="B766" s="77" t="n">
        <f aca="false">EOMONTH(Input!$C$7,A766)</f>
        <v>66111</v>
      </c>
      <c r="C766" s="76" t="n">
        <f aca="false">DATEDIF(Input!$G$23,$B766,"Y")</f>
        <v>103</v>
      </c>
      <c r="E766" s="78" t="n">
        <f aca="false">IF(AND($B766&gt;Input!$G$53,$B766&lt;Input!$G$25),Input!$G$54,0)</f>
        <v>0</v>
      </c>
    </row>
    <row r="767" customFormat="false" ht="12.8" hidden="false" customHeight="false" outlineLevel="0" collapsed="false">
      <c r="A767" s="76" t="n">
        <v>763</v>
      </c>
      <c r="B767" s="77" t="n">
        <f aca="false">EOMONTH(Input!$C$7,A767)</f>
        <v>66142</v>
      </c>
      <c r="C767" s="76" t="n">
        <f aca="false">DATEDIF(Input!$G$23,$B767,"Y")</f>
        <v>103</v>
      </c>
      <c r="E767" s="78" t="n">
        <f aca="false">IF(AND($B767&gt;Input!$G$53,$B767&lt;Input!$G$25),Input!$G$54,0)</f>
        <v>0</v>
      </c>
    </row>
    <row r="768" customFormat="false" ht="12.8" hidden="false" customHeight="false" outlineLevel="0" collapsed="false">
      <c r="A768" s="76" t="n">
        <v>764</v>
      </c>
      <c r="B768" s="77" t="n">
        <f aca="false">EOMONTH(Input!$C$7,A768)</f>
        <v>66170</v>
      </c>
      <c r="C768" s="76" t="n">
        <f aca="false">DATEDIF(Input!$G$23,$B768,"Y")</f>
        <v>103</v>
      </c>
      <c r="E768" s="78" t="n">
        <f aca="false">IF(AND($B768&gt;Input!$G$53,$B768&lt;Input!$G$25),Input!$G$54,0)</f>
        <v>0</v>
      </c>
    </row>
    <row r="769" customFormat="false" ht="12.8" hidden="false" customHeight="false" outlineLevel="0" collapsed="false">
      <c r="A769" s="76" t="n">
        <v>765</v>
      </c>
      <c r="B769" s="77" t="n">
        <f aca="false">EOMONTH(Input!$C$7,A769)</f>
        <v>66201</v>
      </c>
      <c r="C769" s="76" t="n">
        <f aca="false">DATEDIF(Input!$G$23,$B769,"Y")</f>
        <v>103</v>
      </c>
      <c r="E769" s="78" t="n">
        <f aca="false">IF(AND($B769&gt;Input!$G$53,$B769&lt;Input!$G$25),Input!$G$54,0)</f>
        <v>0</v>
      </c>
    </row>
    <row r="770" customFormat="false" ht="12.8" hidden="false" customHeight="false" outlineLevel="0" collapsed="false">
      <c r="A770" s="76" t="n">
        <v>766</v>
      </c>
      <c r="B770" s="77" t="n">
        <f aca="false">EOMONTH(Input!$C$7,A770)</f>
        <v>66231</v>
      </c>
      <c r="C770" s="76" t="n">
        <f aca="false">DATEDIF(Input!$G$23,$B770,"Y")</f>
        <v>103</v>
      </c>
      <c r="E770" s="78" t="n">
        <f aca="false">IF(AND($B770&gt;Input!$G$53,$B770&lt;Input!$G$25),Input!$G$54,0)</f>
        <v>0</v>
      </c>
    </row>
    <row r="771" customFormat="false" ht="12.8" hidden="false" customHeight="false" outlineLevel="0" collapsed="false">
      <c r="A771" s="76" t="n">
        <v>767</v>
      </c>
      <c r="B771" s="77" t="n">
        <f aca="false">EOMONTH(Input!$C$7,A771)</f>
        <v>66262</v>
      </c>
      <c r="C771" s="76" t="n">
        <f aca="false">DATEDIF(Input!$G$23,$B771,"Y")</f>
        <v>104</v>
      </c>
      <c r="E771" s="78" t="n">
        <f aca="false">IF(AND($B771&gt;Input!$G$53,$B771&lt;Input!$G$25),Input!$G$54,0)</f>
        <v>0</v>
      </c>
    </row>
    <row r="772" customFormat="false" ht="12.8" hidden="false" customHeight="false" outlineLevel="0" collapsed="false">
      <c r="A772" s="76" t="n">
        <v>768</v>
      </c>
      <c r="B772" s="77" t="n">
        <f aca="false">EOMONTH(Input!$C$7,A772)</f>
        <v>66292</v>
      </c>
      <c r="C772" s="76" t="n">
        <f aca="false">DATEDIF(Input!$G$23,$B772,"Y")</f>
        <v>104</v>
      </c>
      <c r="E772" s="78" t="n">
        <f aca="false">IF(AND($B772&gt;Input!$G$53,$B772&lt;Input!$G$25),Input!$G$54,0)</f>
        <v>0</v>
      </c>
    </row>
    <row r="773" customFormat="false" ht="12.8" hidden="false" customHeight="false" outlineLevel="0" collapsed="false">
      <c r="A773" s="76" t="n">
        <v>769</v>
      </c>
      <c r="B773" s="77" t="n">
        <f aca="false">EOMONTH(Input!$C$7,A773)</f>
        <v>66323</v>
      </c>
      <c r="C773" s="76" t="n">
        <f aca="false">DATEDIF(Input!$G$23,$B773,"Y")</f>
        <v>104</v>
      </c>
      <c r="E773" s="78" t="n">
        <f aca="false">IF(AND($B773&gt;Input!$G$53,$B773&lt;Input!$G$25),Input!$G$54,0)</f>
        <v>0</v>
      </c>
    </row>
    <row r="774" customFormat="false" ht="12.8" hidden="false" customHeight="false" outlineLevel="0" collapsed="false">
      <c r="A774" s="76" t="n">
        <v>770</v>
      </c>
      <c r="B774" s="77" t="n">
        <f aca="false">EOMONTH(Input!$C$7,A774)</f>
        <v>66354</v>
      </c>
      <c r="C774" s="76" t="n">
        <f aca="false">DATEDIF(Input!$G$23,$B774,"Y")</f>
        <v>104</v>
      </c>
      <c r="E774" s="78" t="n">
        <f aca="false">IF(AND($B774&gt;Input!$G$53,$B774&lt;Input!$G$25),Input!$G$54,0)</f>
        <v>0</v>
      </c>
    </row>
    <row r="775" customFormat="false" ht="12.8" hidden="false" customHeight="false" outlineLevel="0" collapsed="false">
      <c r="A775" s="76" t="n">
        <v>771</v>
      </c>
      <c r="B775" s="77" t="n">
        <f aca="false">EOMONTH(Input!$C$7,A775)</f>
        <v>66384</v>
      </c>
      <c r="C775" s="76" t="n">
        <f aca="false">DATEDIF(Input!$G$23,$B775,"Y")</f>
        <v>104</v>
      </c>
      <c r="E775" s="78" t="n">
        <f aca="false">IF(AND($B775&gt;Input!$G$53,$B775&lt;Input!$G$25),Input!$G$54,0)</f>
        <v>0</v>
      </c>
    </row>
    <row r="776" customFormat="false" ht="12.8" hidden="false" customHeight="false" outlineLevel="0" collapsed="false">
      <c r="A776" s="76" t="n">
        <v>772</v>
      </c>
      <c r="B776" s="77" t="n">
        <f aca="false">EOMONTH(Input!$C$7,A776)</f>
        <v>66415</v>
      </c>
      <c r="C776" s="76" t="n">
        <f aca="false">DATEDIF(Input!$G$23,$B776,"Y")</f>
        <v>104</v>
      </c>
      <c r="E776" s="78" t="n">
        <f aca="false">IF(AND($B776&gt;Input!$G$53,$B776&lt;Input!$G$25),Input!$G$54,0)</f>
        <v>0</v>
      </c>
    </row>
    <row r="777" customFormat="false" ht="12.8" hidden="false" customHeight="false" outlineLevel="0" collapsed="false">
      <c r="A777" s="76" t="n">
        <v>773</v>
      </c>
      <c r="B777" s="77" t="n">
        <f aca="false">EOMONTH(Input!$C$7,A777)</f>
        <v>66445</v>
      </c>
      <c r="C777" s="76" t="n">
        <f aca="false">DATEDIF(Input!$G$23,$B777,"Y")</f>
        <v>104</v>
      </c>
      <c r="E777" s="78" t="n">
        <f aca="false">IF(AND($B777&gt;Input!$G$53,$B777&lt;Input!$G$25),Input!$G$54,0)</f>
        <v>0</v>
      </c>
    </row>
    <row r="778" customFormat="false" ht="12.8" hidden="false" customHeight="false" outlineLevel="0" collapsed="false">
      <c r="A778" s="76" t="n">
        <v>774</v>
      </c>
      <c r="B778" s="77" t="n">
        <f aca="false">EOMONTH(Input!$C$7,A778)</f>
        <v>66476</v>
      </c>
      <c r="C778" s="76" t="n">
        <f aca="false">DATEDIF(Input!$G$23,$B778,"Y")</f>
        <v>104</v>
      </c>
      <c r="E778" s="78" t="n">
        <f aca="false">IF(AND($B778&gt;Input!$G$53,$B778&lt;Input!$G$25),Input!$G$54,0)</f>
        <v>0</v>
      </c>
    </row>
    <row r="779" customFormat="false" ht="12.8" hidden="false" customHeight="false" outlineLevel="0" collapsed="false">
      <c r="A779" s="76" t="n">
        <v>775</v>
      </c>
      <c r="B779" s="77" t="n">
        <f aca="false">EOMONTH(Input!$C$7,A779)</f>
        <v>66507</v>
      </c>
      <c r="C779" s="76" t="n">
        <f aca="false">DATEDIF(Input!$G$23,$B779,"Y")</f>
        <v>104</v>
      </c>
      <c r="E779" s="78" t="n">
        <f aca="false">IF(AND($B779&gt;Input!$G$53,$B779&lt;Input!$G$25),Input!$G$54,0)</f>
        <v>0</v>
      </c>
    </row>
    <row r="780" customFormat="false" ht="12.8" hidden="false" customHeight="false" outlineLevel="0" collapsed="false">
      <c r="A780" s="76" t="n">
        <v>776</v>
      </c>
      <c r="B780" s="77" t="n">
        <f aca="false">EOMONTH(Input!$C$7,A780)</f>
        <v>66535</v>
      </c>
      <c r="C780" s="76" t="n">
        <f aca="false">DATEDIF(Input!$G$23,$B780,"Y")</f>
        <v>104</v>
      </c>
      <c r="E780" s="78" t="n">
        <f aca="false">IF(AND($B780&gt;Input!$G$53,$B780&lt;Input!$G$25),Input!$G$54,0)</f>
        <v>0</v>
      </c>
    </row>
    <row r="781" customFormat="false" ht="12.8" hidden="false" customHeight="false" outlineLevel="0" collapsed="false">
      <c r="A781" s="76" t="n">
        <v>777</v>
      </c>
      <c r="B781" s="77" t="n">
        <f aca="false">EOMONTH(Input!$C$7,A781)</f>
        <v>66566</v>
      </c>
      <c r="C781" s="76" t="n">
        <f aca="false">DATEDIF(Input!$G$23,$B781,"Y")</f>
        <v>104</v>
      </c>
      <c r="E781" s="78" t="n">
        <f aca="false">IF(AND($B781&gt;Input!$G$53,$B781&lt;Input!$G$25),Input!$G$54,0)</f>
        <v>0</v>
      </c>
    </row>
    <row r="782" customFormat="false" ht="12.8" hidden="false" customHeight="false" outlineLevel="0" collapsed="false">
      <c r="A782" s="76" t="n">
        <v>778</v>
      </c>
      <c r="B782" s="77" t="n">
        <f aca="false">EOMONTH(Input!$C$7,A782)</f>
        <v>66596</v>
      </c>
      <c r="C782" s="76" t="n">
        <f aca="false">DATEDIF(Input!$G$23,$B782,"Y")</f>
        <v>104</v>
      </c>
      <c r="E782" s="78" t="n">
        <f aca="false">IF(AND($B782&gt;Input!$G$53,$B782&lt;Input!$G$25),Input!$G$54,0)</f>
        <v>0</v>
      </c>
    </row>
    <row r="783" customFormat="false" ht="12.8" hidden="false" customHeight="false" outlineLevel="0" collapsed="false">
      <c r="A783" s="76" t="n">
        <v>779</v>
      </c>
      <c r="B783" s="77" t="n">
        <f aca="false">EOMONTH(Input!$C$7,A783)</f>
        <v>66627</v>
      </c>
      <c r="C783" s="76" t="n">
        <f aca="false">DATEDIF(Input!$G$23,$B783,"Y")</f>
        <v>105</v>
      </c>
      <c r="E783" s="78" t="n">
        <f aca="false">IF(AND($B783&gt;Input!$G$53,$B783&lt;Input!$G$25),Input!$G$54,0)</f>
        <v>0</v>
      </c>
    </row>
    <row r="784" customFormat="false" ht="12.8" hidden="false" customHeight="false" outlineLevel="0" collapsed="false">
      <c r="A784" s="76" t="n">
        <v>780</v>
      </c>
      <c r="B784" s="77" t="n">
        <f aca="false">EOMONTH(Input!$C$7,A784)</f>
        <v>66657</v>
      </c>
      <c r="C784" s="76" t="n">
        <f aca="false">DATEDIF(Input!$G$23,$B784,"Y")</f>
        <v>105</v>
      </c>
      <c r="E784" s="78" t="n">
        <f aca="false">IF(AND($B784&gt;Input!$G$53,$B784&lt;Input!$G$25),Input!$G$54,0)</f>
        <v>0</v>
      </c>
    </row>
    <row r="785" customFormat="false" ht="12.8" hidden="false" customHeight="false" outlineLevel="0" collapsed="false">
      <c r="A785" s="76" t="n">
        <v>781</v>
      </c>
      <c r="B785" s="77" t="n">
        <f aca="false">EOMONTH(Input!$C$7,A785)</f>
        <v>66688</v>
      </c>
      <c r="C785" s="76" t="n">
        <f aca="false">DATEDIF(Input!$G$23,$B785,"Y")</f>
        <v>105</v>
      </c>
      <c r="E785" s="78" t="n">
        <f aca="false">IF(AND($B785&gt;Input!$G$53,$B785&lt;Input!$G$25),Input!$G$54,0)</f>
        <v>0</v>
      </c>
    </row>
    <row r="786" customFormat="false" ht="12.8" hidden="false" customHeight="false" outlineLevel="0" collapsed="false">
      <c r="A786" s="76" t="n">
        <v>782</v>
      </c>
      <c r="B786" s="77" t="n">
        <f aca="false">EOMONTH(Input!$C$7,A786)</f>
        <v>66719</v>
      </c>
      <c r="C786" s="76" t="n">
        <f aca="false">DATEDIF(Input!$G$23,$B786,"Y")</f>
        <v>105</v>
      </c>
      <c r="E786" s="78" t="n">
        <f aca="false">IF(AND($B786&gt;Input!$G$53,$B786&lt;Input!$G$25),Input!$G$54,0)</f>
        <v>0</v>
      </c>
    </row>
    <row r="787" customFormat="false" ht="12.8" hidden="false" customHeight="false" outlineLevel="0" collapsed="false">
      <c r="A787" s="76" t="n">
        <v>783</v>
      </c>
      <c r="B787" s="77" t="n">
        <f aca="false">EOMONTH(Input!$C$7,A787)</f>
        <v>66749</v>
      </c>
      <c r="C787" s="76" t="n">
        <f aca="false">DATEDIF(Input!$G$23,$B787,"Y")</f>
        <v>105</v>
      </c>
      <c r="E787" s="78" t="n">
        <f aca="false">IF(AND($B787&gt;Input!$G$53,$B787&lt;Input!$G$25),Input!$G$54,0)</f>
        <v>0</v>
      </c>
    </row>
    <row r="788" customFormat="false" ht="12.8" hidden="false" customHeight="false" outlineLevel="0" collapsed="false">
      <c r="A788" s="76" t="n">
        <v>784</v>
      </c>
      <c r="B788" s="77" t="n">
        <f aca="false">EOMONTH(Input!$C$7,A788)</f>
        <v>66780</v>
      </c>
      <c r="C788" s="76" t="n">
        <f aca="false">DATEDIF(Input!$G$23,$B788,"Y")</f>
        <v>105</v>
      </c>
      <c r="E788" s="78" t="n">
        <f aca="false">IF(AND($B788&gt;Input!$G$53,$B788&lt;Input!$G$25),Input!$G$54,0)</f>
        <v>0</v>
      </c>
    </row>
    <row r="789" customFormat="false" ht="12.8" hidden="false" customHeight="false" outlineLevel="0" collapsed="false">
      <c r="A789" s="76" t="n">
        <v>785</v>
      </c>
      <c r="B789" s="77" t="n">
        <f aca="false">EOMONTH(Input!$C$7,A789)</f>
        <v>66810</v>
      </c>
      <c r="C789" s="76" t="n">
        <f aca="false">DATEDIF(Input!$G$23,$B789,"Y")</f>
        <v>105</v>
      </c>
      <c r="E789" s="78" t="n">
        <f aca="false">IF(AND($B789&gt;Input!$G$53,$B789&lt;Input!$G$25),Input!$G$54,0)</f>
        <v>0</v>
      </c>
    </row>
    <row r="790" customFormat="false" ht="12.8" hidden="false" customHeight="false" outlineLevel="0" collapsed="false">
      <c r="A790" s="76" t="n">
        <v>786</v>
      </c>
      <c r="B790" s="77" t="n">
        <f aca="false">EOMONTH(Input!$C$7,A790)</f>
        <v>66841</v>
      </c>
      <c r="C790" s="76" t="n">
        <f aca="false">DATEDIF(Input!$G$23,$B790,"Y")</f>
        <v>105</v>
      </c>
      <c r="E790" s="78" t="n">
        <f aca="false">IF(AND($B790&gt;Input!$G$53,$B790&lt;Input!$G$25),Input!$G$54,0)</f>
        <v>0</v>
      </c>
    </row>
    <row r="791" customFormat="false" ht="12.8" hidden="false" customHeight="false" outlineLevel="0" collapsed="false">
      <c r="A791" s="76" t="n">
        <v>787</v>
      </c>
      <c r="B791" s="77" t="n">
        <f aca="false">EOMONTH(Input!$C$7,A791)</f>
        <v>66872</v>
      </c>
      <c r="C791" s="76" t="n">
        <f aca="false">DATEDIF(Input!$G$23,$B791,"Y")</f>
        <v>105</v>
      </c>
      <c r="E791" s="78" t="n">
        <f aca="false">IF(AND($B791&gt;Input!$G$53,$B791&lt;Input!$G$25),Input!$G$54,0)</f>
        <v>0</v>
      </c>
    </row>
    <row r="792" customFormat="false" ht="12.8" hidden="false" customHeight="false" outlineLevel="0" collapsed="false">
      <c r="A792" s="76" t="n">
        <v>788</v>
      </c>
      <c r="B792" s="77" t="n">
        <f aca="false">EOMONTH(Input!$C$7,A792)</f>
        <v>66900</v>
      </c>
      <c r="C792" s="76" t="n">
        <f aca="false">DATEDIF(Input!$G$23,$B792,"Y")</f>
        <v>105</v>
      </c>
      <c r="E792" s="78" t="n">
        <f aca="false">IF(AND($B792&gt;Input!$G$53,$B792&lt;Input!$G$25),Input!$G$54,0)</f>
        <v>0</v>
      </c>
    </row>
    <row r="793" customFormat="false" ht="12.8" hidden="false" customHeight="false" outlineLevel="0" collapsed="false">
      <c r="A793" s="76" t="n">
        <v>789</v>
      </c>
      <c r="B793" s="77" t="n">
        <f aca="false">EOMONTH(Input!$C$7,A793)</f>
        <v>66931</v>
      </c>
      <c r="C793" s="76" t="n">
        <f aca="false">DATEDIF(Input!$G$23,$B793,"Y")</f>
        <v>105</v>
      </c>
      <c r="E793" s="78" t="n">
        <f aca="false">IF(AND($B793&gt;Input!$G$53,$B793&lt;Input!$G$25),Input!$G$54,0)</f>
        <v>0</v>
      </c>
    </row>
    <row r="794" customFormat="false" ht="12.8" hidden="false" customHeight="false" outlineLevel="0" collapsed="false">
      <c r="A794" s="76" t="n">
        <v>790</v>
      </c>
      <c r="B794" s="77" t="n">
        <f aca="false">EOMONTH(Input!$C$7,A794)</f>
        <v>66961</v>
      </c>
      <c r="C794" s="76" t="n">
        <f aca="false">DATEDIF(Input!$G$23,$B794,"Y")</f>
        <v>105</v>
      </c>
      <c r="E794" s="78" t="n">
        <f aca="false">IF(AND($B794&gt;Input!$G$53,$B794&lt;Input!$G$25),Input!$G$54,0)</f>
        <v>0</v>
      </c>
    </row>
    <row r="795" customFormat="false" ht="12.8" hidden="false" customHeight="false" outlineLevel="0" collapsed="false">
      <c r="A795" s="76" t="n">
        <v>791</v>
      </c>
      <c r="B795" s="77" t="n">
        <f aca="false">EOMONTH(Input!$C$7,A795)</f>
        <v>66992</v>
      </c>
      <c r="C795" s="76" t="n">
        <f aca="false">DATEDIF(Input!$G$23,$B795,"Y")</f>
        <v>106</v>
      </c>
      <c r="E795" s="78" t="n">
        <f aca="false">IF(AND($B795&gt;Input!$G$53,$B795&lt;Input!$G$25),Input!$G$54,0)</f>
        <v>0</v>
      </c>
    </row>
    <row r="796" customFormat="false" ht="12.8" hidden="false" customHeight="false" outlineLevel="0" collapsed="false">
      <c r="A796" s="76" t="n">
        <v>792</v>
      </c>
      <c r="B796" s="77" t="n">
        <f aca="false">EOMONTH(Input!$C$7,A796)</f>
        <v>67022</v>
      </c>
      <c r="C796" s="76" t="n">
        <f aca="false">DATEDIF(Input!$G$23,$B796,"Y")</f>
        <v>106</v>
      </c>
      <c r="E796" s="78" t="n">
        <f aca="false">IF(AND($B796&gt;Input!$G$53,$B796&lt;Input!$G$25),Input!$G$54,0)</f>
        <v>0</v>
      </c>
    </row>
    <row r="797" customFormat="false" ht="12.8" hidden="false" customHeight="false" outlineLevel="0" collapsed="false">
      <c r="A797" s="76" t="n">
        <v>793</v>
      </c>
      <c r="B797" s="77" t="n">
        <f aca="false">EOMONTH(Input!$C$7,A797)</f>
        <v>67053</v>
      </c>
      <c r="C797" s="76" t="n">
        <f aca="false">DATEDIF(Input!$G$23,$B797,"Y")</f>
        <v>106</v>
      </c>
      <c r="E797" s="78" t="n">
        <f aca="false">IF(AND($B797&gt;Input!$G$53,$B797&lt;Input!$G$25),Input!$G$54,0)</f>
        <v>0</v>
      </c>
    </row>
    <row r="798" customFormat="false" ht="12.8" hidden="false" customHeight="false" outlineLevel="0" collapsed="false">
      <c r="A798" s="76" t="n">
        <v>794</v>
      </c>
      <c r="B798" s="77" t="n">
        <f aca="false">EOMONTH(Input!$C$7,A798)</f>
        <v>67084</v>
      </c>
      <c r="C798" s="76" t="n">
        <f aca="false">DATEDIF(Input!$G$23,$B798,"Y")</f>
        <v>106</v>
      </c>
      <c r="E798" s="78" t="n">
        <f aca="false">IF(AND($B798&gt;Input!$G$53,$B798&lt;Input!$G$25),Input!$G$54,0)</f>
        <v>0</v>
      </c>
    </row>
    <row r="799" customFormat="false" ht="12.8" hidden="false" customHeight="false" outlineLevel="0" collapsed="false">
      <c r="A799" s="76" t="n">
        <v>795</v>
      </c>
      <c r="B799" s="77" t="n">
        <f aca="false">EOMONTH(Input!$C$7,A799)</f>
        <v>67114</v>
      </c>
      <c r="C799" s="76" t="n">
        <f aca="false">DATEDIF(Input!$G$23,$B799,"Y")</f>
        <v>106</v>
      </c>
      <c r="E799" s="78" t="n">
        <f aca="false">IF(AND($B799&gt;Input!$G$53,$B799&lt;Input!$G$25),Input!$G$54,0)</f>
        <v>0</v>
      </c>
    </row>
    <row r="800" customFormat="false" ht="12.8" hidden="false" customHeight="false" outlineLevel="0" collapsed="false">
      <c r="A800" s="76" t="n">
        <v>796</v>
      </c>
      <c r="B800" s="77" t="n">
        <f aca="false">EOMONTH(Input!$C$7,A800)</f>
        <v>67145</v>
      </c>
      <c r="C800" s="76" t="n">
        <f aca="false">DATEDIF(Input!$G$23,$B800,"Y")</f>
        <v>106</v>
      </c>
      <c r="E800" s="78" t="n">
        <f aca="false">IF(AND($B800&gt;Input!$G$53,$B800&lt;Input!$G$25),Input!$G$54,0)</f>
        <v>0</v>
      </c>
    </row>
    <row r="801" customFormat="false" ht="12.8" hidden="false" customHeight="false" outlineLevel="0" collapsed="false">
      <c r="A801" s="76" t="n">
        <v>797</v>
      </c>
      <c r="B801" s="77" t="n">
        <f aca="false">EOMONTH(Input!$C$7,A801)</f>
        <v>67175</v>
      </c>
      <c r="C801" s="76" t="n">
        <f aca="false">DATEDIF(Input!$G$23,$B801,"Y")</f>
        <v>106</v>
      </c>
      <c r="E801" s="78" t="n">
        <f aca="false">IF(AND($B801&gt;Input!$G$53,$B801&lt;Input!$G$25),Input!$G$54,0)</f>
        <v>0</v>
      </c>
    </row>
    <row r="802" customFormat="false" ht="12.8" hidden="false" customHeight="false" outlineLevel="0" collapsed="false">
      <c r="A802" s="76" t="n">
        <v>798</v>
      </c>
      <c r="B802" s="77" t="n">
        <f aca="false">EOMONTH(Input!$C$7,A802)</f>
        <v>67206</v>
      </c>
      <c r="C802" s="76" t="n">
        <f aca="false">DATEDIF(Input!$G$23,$B802,"Y")</f>
        <v>106</v>
      </c>
      <c r="E802" s="78" t="n">
        <f aca="false">IF(AND($B802&gt;Input!$G$53,$B802&lt;Input!$G$25),Input!$G$54,0)</f>
        <v>0</v>
      </c>
    </row>
    <row r="803" customFormat="false" ht="12.8" hidden="false" customHeight="false" outlineLevel="0" collapsed="false">
      <c r="A803" s="76" t="n">
        <v>799</v>
      </c>
      <c r="B803" s="77" t="n">
        <f aca="false">EOMONTH(Input!$C$7,A803)</f>
        <v>67237</v>
      </c>
      <c r="C803" s="76" t="n">
        <f aca="false">DATEDIF(Input!$G$23,$B803,"Y")</f>
        <v>106</v>
      </c>
      <c r="E803" s="78" t="n">
        <f aca="false">IF(AND($B803&gt;Input!$G$53,$B803&lt;Input!$G$25),Input!$G$54,0)</f>
        <v>0</v>
      </c>
    </row>
    <row r="804" customFormat="false" ht="12.8" hidden="false" customHeight="false" outlineLevel="0" collapsed="false">
      <c r="A804" s="76" t="n">
        <v>800</v>
      </c>
      <c r="B804" s="77" t="n">
        <f aca="false">EOMONTH(Input!$C$7,A804)</f>
        <v>67266</v>
      </c>
      <c r="C804" s="76" t="n">
        <f aca="false">DATEDIF(Input!$G$23,$B804,"Y")</f>
        <v>106</v>
      </c>
      <c r="E804" s="78" t="n">
        <f aca="false">IF(AND($B804&gt;Input!$G$53,$B804&lt;Input!$G$25),Input!$G$54,0)</f>
        <v>0</v>
      </c>
    </row>
    <row r="805" customFormat="false" ht="12.8" hidden="false" customHeight="false" outlineLevel="0" collapsed="false">
      <c r="A805" s="76" t="n">
        <v>801</v>
      </c>
      <c r="B805" s="77" t="n">
        <f aca="false">EOMONTH(Input!$C$7,A805)</f>
        <v>67297</v>
      </c>
      <c r="C805" s="76" t="n">
        <f aca="false">DATEDIF(Input!$G$23,$B805,"Y")</f>
        <v>106</v>
      </c>
      <c r="E805" s="78" t="n">
        <f aca="false">IF(AND($B805&gt;Input!$G$53,$B805&lt;Input!$G$25),Input!$G$54,0)</f>
        <v>0</v>
      </c>
    </row>
    <row r="806" customFormat="false" ht="12.8" hidden="false" customHeight="false" outlineLevel="0" collapsed="false">
      <c r="A806" s="76" t="n">
        <v>802</v>
      </c>
      <c r="B806" s="77" t="n">
        <f aca="false">EOMONTH(Input!$C$7,A806)</f>
        <v>67327</v>
      </c>
      <c r="C806" s="76" t="n">
        <f aca="false">DATEDIF(Input!$G$23,$B806,"Y")</f>
        <v>106</v>
      </c>
      <c r="E806" s="78" t="n">
        <f aca="false">IF(AND($B806&gt;Input!$G$53,$B806&lt;Input!$G$25),Input!$G$54,0)</f>
        <v>0</v>
      </c>
    </row>
    <row r="807" customFormat="false" ht="12.8" hidden="false" customHeight="false" outlineLevel="0" collapsed="false">
      <c r="A807" s="76" t="n">
        <v>803</v>
      </c>
      <c r="B807" s="77" t="n">
        <f aca="false">EOMONTH(Input!$C$7,A807)</f>
        <v>67358</v>
      </c>
      <c r="C807" s="76" t="n">
        <f aca="false">DATEDIF(Input!$G$23,$B807,"Y")</f>
        <v>107</v>
      </c>
      <c r="E807" s="78" t="n">
        <f aca="false">IF(AND($B807&gt;Input!$G$53,$B807&lt;Input!$G$25),Input!$G$54,0)</f>
        <v>0</v>
      </c>
    </row>
    <row r="808" customFormat="false" ht="12.8" hidden="false" customHeight="false" outlineLevel="0" collapsed="false">
      <c r="A808" s="76" t="n">
        <v>804</v>
      </c>
      <c r="B808" s="77" t="n">
        <f aca="false">EOMONTH(Input!$C$7,A808)</f>
        <v>67388</v>
      </c>
      <c r="C808" s="76" t="n">
        <f aca="false">DATEDIF(Input!$G$23,$B808,"Y")</f>
        <v>107</v>
      </c>
      <c r="E808" s="78" t="n">
        <f aca="false">IF(AND($B808&gt;Input!$G$53,$B808&lt;Input!$G$25),Input!$G$54,0)</f>
        <v>0</v>
      </c>
    </row>
    <row r="809" customFormat="false" ht="12.8" hidden="false" customHeight="false" outlineLevel="0" collapsed="false">
      <c r="A809" s="76" t="n">
        <v>805</v>
      </c>
      <c r="B809" s="77" t="n">
        <f aca="false">EOMONTH(Input!$C$7,A809)</f>
        <v>67419</v>
      </c>
      <c r="C809" s="76" t="n">
        <f aca="false">DATEDIF(Input!$G$23,$B809,"Y")</f>
        <v>107</v>
      </c>
      <c r="E809" s="78" t="n">
        <f aca="false">IF(AND($B809&gt;Input!$G$53,$B809&lt;Input!$G$25),Input!$G$54,0)</f>
        <v>0</v>
      </c>
    </row>
    <row r="810" customFormat="false" ht="12.8" hidden="false" customHeight="false" outlineLevel="0" collapsed="false">
      <c r="A810" s="76" t="n">
        <v>806</v>
      </c>
      <c r="B810" s="77" t="n">
        <f aca="false">EOMONTH(Input!$C$7,A810)</f>
        <v>67450</v>
      </c>
      <c r="C810" s="76" t="n">
        <f aca="false">DATEDIF(Input!$G$23,$B810,"Y")</f>
        <v>107</v>
      </c>
      <c r="E810" s="78" t="n">
        <f aca="false">IF(AND($B810&gt;Input!$G$53,$B810&lt;Input!$G$25),Input!$G$54,0)</f>
        <v>0</v>
      </c>
    </row>
    <row r="811" customFormat="false" ht="12.8" hidden="false" customHeight="false" outlineLevel="0" collapsed="false">
      <c r="A811" s="76" t="n">
        <v>807</v>
      </c>
      <c r="B811" s="77" t="n">
        <f aca="false">EOMONTH(Input!$C$7,A811)</f>
        <v>67480</v>
      </c>
      <c r="C811" s="76" t="n">
        <f aca="false">DATEDIF(Input!$G$23,$B811,"Y")</f>
        <v>107</v>
      </c>
      <c r="E811" s="78" t="n">
        <f aca="false">IF(AND($B811&gt;Input!$G$53,$B811&lt;Input!$G$25),Input!$G$54,0)</f>
        <v>0</v>
      </c>
    </row>
    <row r="812" customFormat="false" ht="12.8" hidden="false" customHeight="false" outlineLevel="0" collapsed="false">
      <c r="A812" s="76" t="n">
        <v>808</v>
      </c>
      <c r="B812" s="77" t="n">
        <f aca="false">EOMONTH(Input!$C$7,A812)</f>
        <v>67511</v>
      </c>
      <c r="C812" s="76" t="n">
        <f aca="false">DATEDIF(Input!$G$23,$B812,"Y")</f>
        <v>107</v>
      </c>
      <c r="E812" s="78" t="n">
        <f aca="false">IF(AND($B812&gt;Input!$G$53,$B812&lt;Input!$G$25),Input!$G$54,0)</f>
        <v>0</v>
      </c>
    </row>
    <row r="813" customFormat="false" ht="12.8" hidden="false" customHeight="false" outlineLevel="0" collapsed="false">
      <c r="A813" s="76" t="n">
        <v>809</v>
      </c>
      <c r="B813" s="77" t="n">
        <f aca="false">EOMONTH(Input!$C$7,A813)</f>
        <v>67541</v>
      </c>
      <c r="C813" s="76" t="n">
        <f aca="false">DATEDIF(Input!$G$23,$B813,"Y")</f>
        <v>107</v>
      </c>
      <c r="E813" s="78" t="n">
        <f aca="false">IF(AND($B813&gt;Input!$G$53,$B813&lt;Input!$G$25),Input!$G$54,0)</f>
        <v>0</v>
      </c>
    </row>
    <row r="814" customFormat="false" ht="12.8" hidden="false" customHeight="false" outlineLevel="0" collapsed="false">
      <c r="A814" s="76" t="n">
        <v>810</v>
      </c>
      <c r="B814" s="77" t="n">
        <f aca="false">EOMONTH(Input!$C$7,A814)</f>
        <v>67572</v>
      </c>
      <c r="C814" s="76" t="n">
        <f aca="false">DATEDIF(Input!$G$23,$B814,"Y")</f>
        <v>107</v>
      </c>
      <c r="E814" s="78" t="n">
        <f aca="false">IF(AND($B814&gt;Input!$G$53,$B814&lt;Input!$G$25),Input!$G$54,0)</f>
        <v>0</v>
      </c>
    </row>
    <row r="815" customFormat="false" ht="12.8" hidden="false" customHeight="false" outlineLevel="0" collapsed="false">
      <c r="A815" s="76" t="n">
        <v>811</v>
      </c>
      <c r="B815" s="77" t="n">
        <f aca="false">EOMONTH(Input!$C$7,A815)</f>
        <v>67603</v>
      </c>
      <c r="C815" s="76" t="n">
        <f aca="false">DATEDIF(Input!$G$23,$B815,"Y")</f>
        <v>107</v>
      </c>
      <c r="E815" s="78" t="n">
        <f aca="false">IF(AND($B815&gt;Input!$G$53,$B815&lt;Input!$G$25),Input!$G$54,0)</f>
        <v>0</v>
      </c>
    </row>
    <row r="816" customFormat="false" ht="12.8" hidden="false" customHeight="false" outlineLevel="0" collapsed="false">
      <c r="A816" s="76" t="n">
        <v>812</v>
      </c>
      <c r="B816" s="77" t="n">
        <f aca="false">EOMONTH(Input!$C$7,A816)</f>
        <v>67631</v>
      </c>
      <c r="C816" s="76" t="n">
        <f aca="false">DATEDIF(Input!$G$23,$B816,"Y")</f>
        <v>107</v>
      </c>
      <c r="E816" s="78" t="n">
        <f aca="false">IF(AND($B816&gt;Input!$G$53,$B816&lt;Input!$G$25),Input!$G$54,0)</f>
        <v>0</v>
      </c>
    </row>
    <row r="817" customFormat="false" ht="12.8" hidden="false" customHeight="false" outlineLevel="0" collapsed="false">
      <c r="A817" s="76" t="n">
        <v>813</v>
      </c>
      <c r="B817" s="77" t="n">
        <f aca="false">EOMONTH(Input!$C$7,A817)</f>
        <v>67662</v>
      </c>
      <c r="C817" s="76" t="n">
        <f aca="false">DATEDIF(Input!$G$23,$B817,"Y")</f>
        <v>107</v>
      </c>
      <c r="E817" s="78" t="n">
        <f aca="false">IF(AND($B817&gt;Input!$G$53,$B817&lt;Input!$G$25),Input!$G$54,0)</f>
        <v>0</v>
      </c>
    </row>
    <row r="818" customFormat="false" ht="12.8" hidden="false" customHeight="false" outlineLevel="0" collapsed="false">
      <c r="A818" s="76" t="n">
        <v>814</v>
      </c>
      <c r="B818" s="77" t="n">
        <f aca="false">EOMONTH(Input!$C$7,A818)</f>
        <v>67692</v>
      </c>
      <c r="C818" s="76" t="n">
        <f aca="false">DATEDIF(Input!$G$23,$B818,"Y")</f>
        <v>107</v>
      </c>
      <c r="E818" s="78" t="n">
        <f aca="false">IF(AND($B818&gt;Input!$G$53,$B818&lt;Input!$G$25),Input!$G$54,0)</f>
        <v>0</v>
      </c>
    </row>
    <row r="819" customFormat="false" ht="12.8" hidden="false" customHeight="false" outlineLevel="0" collapsed="false">
      <c r="A819" s="76" t="n">
        <v>815</v>
      </c>
      <c r="B819" s="77" t="n">
        <f aca="false">EOMONTH(Input!$C$7,A819)</f>
        <v>67723</v>
      </c>
      <c r="C819" s="76" t="n">
        <f aca="false">DATEDIF(Input!$G$23,$B819,"Y")</f>
        <v>108</v>
      </c>
      <c r="E819" s="78" t="n">
        <f aca="false">IF(AND($B819&gt;Input!$G$53,$B819&lt;Input!$G$25),Input!$G$54,0)</f>
        <v>0</v>
      </c>
    </row>
    <row r="820" customFormat="false" ht="12.8" hidden="false" customHeight="false" outlineLevel="0" collapsed="false">
      <c r="A820" s="76" t="n">
        <v>816</v>
      </c>
      <c r="B820" s="77" t="n">
        <f aca="false">EOMONTH(Input!$C$7,A820)</f>
        <v>67753</v>
      </c>
      <c r="C820" s="76" t="n">
        <f aca="false">DATEDIF(Input!$G$23,$B820,"Y")</f>
        <v>108</v>
      </c>
      <c r="E820" s="78" t="n">
        <f aca="false">IF(AND($B820&gt;Input!$G$53,$B820&lt;Input!$G$25),Input!$G$54,0)</f>
        <v>0</v>
      </c>
    </row>
    <row r="821" customFormat="false" ht="12.8" hidden="false" customHeight="false" outlineLevel="0" collapsed="false">
      <c r="A821" s="76" t="n">
        <v>817</v>
      </c>
      <c r="B821" s="77" t="n">
        <f aca="false">EOMONTH(Input!$C$7,A821)</f>
        <v>67784</v>
      </c>
      <c r="C821" s="76" t="n">
        <f aca="false">DATEDIF(Input!$G$23,$B821,"Y")</f>
        <v>108</v>
      </c>
      <c r="E821" s="78" t="n">
        <f aca="false">IF(AND($B821&gt;Input!$G$53,$B821&lt;Input!$G$25),Input!$G$54,0)</f>
        <v>0</v>
      </c>
    </row>
    <row r="822" customFormat="false" ht="12.8" hidden="false" customHeight="false" outlineLevel="0" collapsed="false">
      <c r="A822" s="76" t="n">
        <v>818</v>
      </c>
      <c r="B822" s="77" t="n">
        <f aca="false">EOMONTH(Input!$C$7,A822)</f>
        <v>67815</v>
      </c>
      <c r="C822" s="76" t="n">
        <f aca="false">DATEDIF(Input!$G$23,$B822,"Y")</f>
        <v>108</v>
      </c>
      <c r="E822" s="78" t="n">
        <f aca="false">IF(AND($B822&gt;Input!$G$53,$B822&lt;Input!$G$25),Input!$G$54,0)</f>
        <v>0</v>
      </c>
    </row>
    <row r="823" customFormat="false" ht="12.8" hidden="false" customHeight="false" outlineLevel="0" collapsed="false">
      <c r="A823" s="76" t="n">
        <v>819</v>
      </c>
      <c r="B823" s="77" t="n">
        <f aca="false">EOMONTH(Input!$C$7,A823)</f>
        <v>67845</v>
      </c>
      <c r="C823" s="76" t="n">
        <f aca="false">DATEDIF(Input!$G$23,$B823,"Y")</f>
        <v>108</v>
      </c>
      <c r="E823" s="78" t="n">
        <f aca="false">IF(AND($B823&gt;Input!$G$53,$B823&lt;Input!$G$25),Input!$G$54,0)</f>
        <v>0</v>
      </c>
    </row>
    <row r="824" customFormat="false" ht="12.8" hidden="false" customHeight="false" outlineLevel="0" collapsed="false">
      <c r="A824" s="76" t="n">
        <v>820</v>
      </c>
      <c r="B824" s="77" t="n">
        <f aca="false">EOMONTH(Input!$C$7,A824)</f>
        <v>67876</v>
      </c>
      <c r="C824" s="76" t="n">
        <f aca="false">DATEDIF(Input!$G$23,$B824,"Y")</f>
        <v>108</v>
      </c>
      <c r="E824" s="78" t="n">
        <f aca="false">IF(AND($B824&gt;Input!$G$53,$B824&lt;Input!$G$25),Input!$G$54,0)</f>
        <v>0</v>
      </c>
    </row>
    <row r="825" customFormat="false" ht="12.8" hidden="false" customHeight="false" outlineLevel="0" collapsed="false">
      <c r="A825" s="76" t="n">
        <v>821</v>
      </c>
      <c r="B825" s="77" t="n">
        <f aca="false">EOMONTH(Input!$C$7,A825)</f>
        <v>67906</v>
      </c>
      <c r="C825" s="76" t="n">
        <f aca="false">DATEDIF(Input!$G$23,$B825,"Y")</f>
        <v>108</v>
      </c>
      <c r="E825" s="78" t="n">
        <f aca="false">IF(AND($B825&gt;Input!$G$53,$B825&lt;Input!$G$25),Input!$G$54,0)</f>
        <v>0</v>
      </c>
    </row>
    <row r="826" customFormat="false" ht="12.8" hidden="false" customHeight="false" outlineLevel="0" collapsed="false">
      <c r="A826" s="76" t="n">
        <v>822</v>
      </c>
      <c r="B826" s="77" t="n">
        <f aca="false">EOMONTH(Input!$C$7,A826)</f>
        <v>67937</v>
      </c>
      <c r="C826" s="76" t="n">
        <f aca="false">DATEDIF(Input!$G$23,$B826,"Y")</f>
        <v>108</v>
      </c>
      <c r="E826" s="78" t="n">
        <f aca="false">IF(AND($B826&gt;Input!$G$53,$B826&lt;Input!$G$25),Input!$G$54,0)</f>
        <v>0</v>
      </c>
    </row>
    <row r="827" customFormat="false" ht="12.8" hidden="false" customHeight="false" outlineLevel="0" collapsed="false">
      <c r="A827" s="76" t="n">
        <v>823</v>
      </c>
      <c r="B827" s="77" t="n">
        <f aca="false">EOMONTH(Input!$C$7,A827)</f>
        <v>67968</v>
      </c>
      <c r="C827" s="76" t="n">
        <f aca="false">DATEDIF(Input!$G$23,$B827,"Y")</f>
        <v>108</v>
      </c>
      <c r="E827" s="78" t="n">
        <f aca="false">IF(AND($B827&gt;Input!$G$53,$B827&lt;Input!$G$25),Input!$G$54,0)</f>
        <v>0</v>
      </c>
    </row>
    <row r="828" customFormat="false" ht="12.8" hidden="false" customHeight="false" outlineLevel="0" collapsed="false">
      <c r="A828" s="76" t="n">
        <v>824</v>
      </c>
      <c r="B828" s="77" t="n">
        <f aca="false">EOMONTH(Input!$C$7,A828)</f>
        <v>67996</v>
      </c>
      <c r="C828" s="76" t="n">
        <f aca="false">DATEDIF(Input!$G$23,$B828,"Y")</f>
        <v>108</v>
      </c>
      <c r="E828" s="78" t="n">
        <f aca="false">IF(AND($B828&gt;Input!$G$53,$B828&lt;Input!$G$25),Input!$G$54,0)</f>
        <v>0</v>
      </c>
    </row>
    <row r="829" customFormat="false" ht="12.8" hidden="false" customHeight="false" outlineLevel="0" collapsed="false">
      <c r="A829" s="76" t="n">
        <v>825</v>
      </c>
      <c r="B829" s="77" t="n">
        <f aca="false">EOMONTH(Input!$C$7,A829)</f>
        <v>68027</v>
      </c>
      <c r="C829" s="76" t="n">
        <f aca="false">DATEDIF(Input!$G$23,$B829,"Y")</f>
        <v>108</v>
      </c>
      <c r="E829" s="78" t="n">
        <f aca="false">IF(AND($B829&gt;Input!$G$53,$B829&lt;Input!$G$25),Input!$G$54,0)</f>
        <v>0</v>
      </c>
    </row>
    <row r="830" customFormat="false" ht="12.8" hidden="false" customHeight="false" outlineLevel="0" collapsed="false">
      <c r="A830" s="76" t="n">
        <v>826</v>
      </c>
      <c r="B830" s="77" t="n">
        <f aca="false">EOMONTH(Input!$C$7,A830)</f>
        <v>68057</v>
      </c>
      <c r="C830" s="76" t="n">
        <f aca="false">DATEDIF(Input!$G$23,$B830,"Y")</f>
        <v>108</v>
      </c>
      <c r="E830" s="78" t="n">
        <f aca="false">IF(AND($B830&gt;Input!$G$53,$B830&lt;Input!$G$25),Input!$G$54,0)</f>
        <v>0</v>
      </c>
    </row>
    <row r="831" customFormat="false" ht="12.8" hidden="false" customHeight="false" outlineLevel="0" collapsed="false">
      <c r="A831" s="76" t="n">
        <v>827</v>
      </c>
      <c r="B831" s="77" t="n">
        <f aca="false">EOMONTH(Input!$C$7,A831)</f>
        <v>68088</v>
      </c>
      <c r="C831" s="76" t="n">
        <f aca="false">DATEDIF(Input!$G$23,$B831,"Y")</f>
        <v>109</v>
      </c>
      <c r="E831" s="78" t="n">
        <f aca="false">IF(AND($B831&gt;Input!$G$53,$B831&lt;Input!$G$25),Input!$G$54,0)</f>
        <v>0</v>
      </c>
    </row>
    <row r="832" customFormat="false" ht="12.8" hidden="false" customHeight="false" outlineLevel="0" collapsed="false">
      <c r="A832" s="76" t="n">
        <v>828</v>
      </c>
      <c r="B832" s="77" t="n">
        <f aca="false">EOMONTH(Input!$C$7,A832)</f>
        <v>68118</v>
      </c>
      <c r="C832" s="76" t="n">
        <f aca="false">DATEDIF(Input!$G$23,$B832,"Y")</f>
        <v>109</v>
      </c>
      <c r="E832" s="78" t="n">
        <f aca="false">IF(AND($B832&gt;Input!$G$53,$B832&lt;Input!$G$25),Input!$G$54,0)</f>
        <v>0</v>
      </c>
    </row>
    <row r="833" customFormat="false" ht="12.8" hidden="false" customHeight="false" outlineLevel="0" collapsed="false">
      <c r="A833" s="76" t="n">
        <v>829</v>
      </c>
      <c r="B833" s="77" t="n">
        <f aca="false">EOMONTH(Input!$C$7,A833)</f>
        <v>68149</v>
      </c>
      <c r="C833" s="76" t="n">
        <f aca="false">DATEDIF(Input!$G$23,$B833,"Y")</f>
        <v>109</v>
      </c>
      <c r="E833" s="78" t="n">
        <f aca="false">IF(AND($B833&gt;Input!$G$53,$B833&lt;Input!$G$25),Input!$G$54,0)</f>
        <v>0</v>
      </c>
    </row>
    <row r="834" customFormat="false" ht="12.8" hidden="false" customHeight="false" outlineLevel="0" collapsed="false">
      <c r="A834" s="76" t="n">
        <v>830</v>
      </c>
      <c r="B834" s="77" t="n">
        <f aca="false">EOMONTH(Input!$C$7,A834)</f>
        <v>68180</v>
      </c>
      <c r="C834" s="76" t="n">
        <f aca="false">DATEDIF(Input!$G$23,$B834,"Y")</f>
        <v>109</v>
      </c>
      <c r="E834" s="78" t="n">
        <f aca="false">IF(AND($B834&gt;Input!$G$53,$B834&lt;Input!$G$25),Input!$G$54,0)</f>
        <v>0</v>
      </c>
    </row>
    <row r="835" customFormat="false" ht="12.8" hidden="false" customHeight="false" outlineLevel="0" collapsed="false">
      <c r="A835" s="76" t="n">
        <v>831</v>
      </c>
      <c r="B835" s="77" t="n">
        <f aca="false">EOMONTH(Input!$C$7,A835)</f>
        <v>68210</v>
      </c>
      <c r="C835" s="76" t="n">
        <f aca="false">DATEDIF(Input!$G$23,$B835,"Y")</f>
        <v>109</v>
      </c>
      <c r="E835" s="78" t="n">
        <f aca="false">IF(AND($B835&gt;Input!$G$53,$B835&lt;Input!$G$25),Input!$G$54,0)</f>
        <v>0</v>
      </c>
    </row>
    <row r="836" customFormat="false" ht="12.8" hidden="false" customHeight="false" outlineLevel="0" collapsed="false">
      <c r="A836" s="76" t="n">
        <v>832</v>
      </c>
      <c r="B836" s="77" t="n">
        <f aca="false">EOMONTH(Input!$C$7,A836)</f>
        <v>68241</v>
      </c>
      <c r="C836" s="76" t="n">
        <f aca="false">DATEDIF(Input!$G$23,$B836,"Y")</f>
        <v>109</v>
      </c>
      <c r="E836" s="78" t="n">
        <f aca="false">IF(AND($B836&gt;Input!$G$53,$B836&lt;Input!$G$25),Input!$G$54,0)</f>
        <v>0</v>
      </c>
    </row>
    <row r="837" customFormat="false" ht="12.8" hidden="false" customHeight="false" outlineLevel="0" collapsed="false">
      <c r="A837" s="76" t="n">
        <v>833</v>
      </c>
      <c r="B837" s="77" t="n">
        <f aca="false">EOMONTH(Input!$C$7,A837)</f>
        <v>68271</v>
      </c>
      <c r="C837" s="76" t="n">
        <f aca="false">DATEDIF(Input!$G$23,$B837,"Y")</f>
        <v>109</v>
      </c>
      <c r="E837" s="78" t="n">
        <f aca="false">IF(AND($B837&gt;Input!$G$53,$B837&lt;Input!$G$25),Input!$G$54,0)</f>
        <v>0</v>
      </c>
    </row>
    <row r="838" customFormat="false" ht="12.8" hidden="false" customHeight="false" outlineLevel="0" collapsed="false">
      <c r="A838" s="76" t="n">
        <v>834</v>
      </c>
      <c r="B838" s="77" t="n">
        <f aca="false">EOMONTH(Input!$C$7,A838)</f>
        <v>68302</v>
      </c>
      <c r="C838" s="76" t="n">
        <f aca="false">DATEDIF(Input!$G$23,$B838,"Y")</f>
        <v>109</v>
      </c>
      <c r="E838" s="78" t="n">
        <f aca="false">IF(AND($B838&gt;Input!$G$53,$B838&lt;Input!$G$25),Input!$G$54,0)</f>
        <v>0</v>
      </c>
    </row>
    <row r="839" customFormat="false" ht="12.8" hidden="false" customHeight="false" outlineLevel="0" collapsed="false">
      <c r="A839" s="76" t="n">
        <v>835</v>
      </c>
      <c r="B839" s="77" t="n">
        <f aca="false">EOMONTH(Input!$C$7,A839)</f>
        <v>68333</v>
      </c>
      <c r="C839" s="76" t="n">
        <f aca="false">DATEDIF(Input!$G$23,$B839,"Y")</f>
        <v>109</v>
      </c>
      <c r="E839" s="78" t="n">
        <f aca="false">IF(AND($B839&gt;Input!$G$53,$B839&lt;Input!$G$25),Input!$G$54,0)</f>
        <v>0</v>
      </c>
    </row>
    <row r="840" customFormat="false" ht="12.8" hidden="false" customHeight="false" outlineLevel="0" collapsed="false">
      <c r="A840" s="76" t="n">
        <v>836</v>
      </c>
      <c r="B840" s="77" t="n">
        <f aca="false">EOMONTH(Input!$C$7,A840)</f>
        <v>68361</v>
      </c>
      <c r="C840" s="76" t="n">
        <f aca="false">DATEDIF(Input!$G$23,$B840,"Y")</f>
        <v>109</v>
      </c>
      <c r="E840" s="78" t="n">
        <f aca="false">IF(AND($B840&gt;Input!$G$53,$B840&lt;Input!$G$25),Input!$G$54,0)</f>
        <v>0</v>
      </c>
    </row>
    <row r="841" customFormat="false" ht="12.8" hidden="false" customHeight="false" outlineLevel="0" collapsed="false">
      <c r="A841" s="76" t="n">
        <v>837</v>
      </c>
      <c r="B841" s="77" t="n">
        <f aca="false">EOMONTH(Input!$C$7,A841)</f>
        <v>68392</v>
      </c>
      <c r="C841" s="76" t="n">
        <f aca="false">DATEDIF(Input!$G$23,$B841,"Y")</f>
        <v>109</v>
      </c>
      <c r="E841" s="78" t="n">
        <f aca="false">IF(AND($B841&gt;Input!$G$53,$B841&lt;Input!$G$25),Input!$G$54,0)</f>
        <v>0</v>
      </c>
    </row>
    <row r="842" customFormat="false" ht="12.8" hidden="false" customHeight="false" outlineLevel="0" collapsed="false">
      <c r="A842" s="76" t="n">
        <v>838</v>
      </c>
      <c r="B842" s="77" t="n">
        <f aca="false">EOMONTH(Input!$C$7,A842)</f>
        <v>68422</v>
      </c>
      <c r="C842" s="76" t="n">
        <f aca="false">DATEDIF(Input!$G$23,$B842,"Y")</f>
        <v>109</v>
      </c>
      <c r="E842" s="78" t="n">
        <f aca="false">IF(AND($B842&gt;Input!$G$53,$B842&lt;Input!$G$25),Input!$G$54,0)</f>
        <v>0</v>
      </c>
    </row>
    <row r="843" customFormat="false" ht="12.8" hidden="false" customHeight="false" outlineLevel="0" collapsed="false">
      <c r="A843" s="76" t="n">
        <v>839</v>
      </c>
      <c r="B843" s="77" t="n">
        <f aca="false">EOMONTH(Input!$C$7,A843)</f>
        <v>68453</v>
      </c>
      <c r="C843" s="76" t="n">
        <f aca="false">DATEDIF(Input!$G$23,$B843,"Y")</f>
        <v>110</v>
      </c>
      <c r="E843" s="78" t="n">
        <f aca="false">IF(AND($B843&gt;Input!$G$53,$B843&lt;Input!$G$25),Input!$G$54,0)</f>
        <v>0</v>
      </c>
    </row>
    <row r="844" customFormat="false" ht="12.8" hidden="false" customHeight="false" outlineLevel="0" collapsed="false">
      <c r="A844" s="76" t="n">
        <v>840</v>
      </c>
      <c r="B844" s="77" t="n">
        <f aca="false">EOMONTH(Input!$C$7,A844)</f>
        <v>68483</v>
      </c>
      <c r="C844" s="76" t="n">
        <f aca="false">DATEDIF(Input!$G$23,$B844,"Y")</f>
        <v>110</v>
      </c>
      <c r="E844" s="78" t="n">
        <f aca="false">IF(AND($B844&gt;Input!$G$53,$B844&lt;Input!$G$25),Input!$G$54,0)</f>
        <v>0</v>
      </c>
    </row>
    <row r="845" customFormat="false" ht="12.8" hidden="false" customHeight="false" outlineLevel="0" collapsed="false">
      <c r="A845" s="76" t="n">
        <v>841</v>
      </c>
      <c r="B845" s="77" t="n">
        <f aca="false">EOMONTH(Input!$C$7,A845)</f>
        <v>68514</v>
      </c>
      <c r="C845" s="76" t="n">
        <f aca="false">DATEDIF(Input!$G$23,$B845,"Y")</f>
        <v>110</v>
      </c>
      <c r="E845" s="78" t="n">
        <f aca="false">IF(AND($B845&gt;Input!$G$53,$B845&lt;Input!$G$25),Input!$G$54,0)</f>
        <v>0</v>
      </c>
    </row>
    <row r="846" customFormat="false" ht="12.8" hidden="false" customHeight="false" outlineLevel="0" collapsed="false">
      <c r="A846" s="76" t="n">
        <v>842</v>
      </c>
      <c r="B846" s="77" t="n">
        <f aca="false">EOMONTH(Input!$C$7,A846)</f>
        <v>68545</v>
      </c>
      <c r="C846" s="76" t="n">
        <f aca="false">DATEDIF(Input!$G$23,$B846,"Y")</f>
        <v>110</v>
      </c>
      <c r="E846" s="78" t="n">
        <f aca="false">IF(AND($B846&gt;Input!$G$53,$B846&lt;Input!$G$25),Input!$G$54,0)</f>
        <v>0</v>
      </c>
    </row>
    <row r="847" customFormat="false" ht="12.8" hidden="false" customHeight="false" outlineLevel="0" collapsed="false">
      <c r="A847" s="76" t="n">
        <v>843</v>
      </c>
      <c r="B847" s="77" t="n">
        <f aca="false">EOMONTH(Input!$C$7,A847)</f>
        <v>68575</v>
      </c>
      <c r="C847" s="76" t="n">
        <f aca="false">DATEDIF(Input!$G$23,$B847,"Y")</f>
        <v>110</v>
      </c>
      <c r="E847" s="78" t="n">
        <f aca="false">IF(AND($B847&gt;Input!$G$53,$B847&lt;Input!$G$25),Input!$G$54,0)</f>
        <v>0</v>
      </c>
    </row>
    <row r="848" customFormat="false" ht="12.8" hidden="false" customHeight="false" outlineLevel="0" collapsed="false">
      <c r="A848" s="76" t="n">
        <v>844</v>
      </c>
      <c r="B848" s="77" t="n">
        <f aca="false">EOMONTH(Input!$C$7,A848)</f>
        <v>68606</v>
      </c>
      <c r="C848" s="76" t="n">
        <f aca="false">DATEDIF(Input!$G$23,$B848,"Y")</f>
        <v>110</v>
      </c>
      <c r="E848" s="78" t="n">
        <f aca="false">IF(AND($B848&gt;Input!$G$53,$B848&lt;Input!$G$25),Input!$G$54,0)</f>
        <v>0</v>
      </c>
    </row>
    <row r="849" customFormat="false" ht="12.8" hidden="false" customHeight="false" outlineLevel="0" collapsed="false">
      <c r="A849" s="76" t="n">
        <v>845</v>
      </c>
      <c r="B849" s="77" t="n">
        <f aca="false">EOMONTH(Input!$C$7,A849)</f>
        <v>68636</v>
      </c>
      <c r="C849" s="76" t="n">
        <f aca="false">DATEDIF(Input!$G$23,$B849,"Y")</f>
        <v>110</v>
      </c>
      <c r="E849" s="78" t="n">
        <f aca="false">IF(AND($B849&gt;Input!$G$53,$B849&lt;Input!$G$25),Input!$G$54,0)</f>
        <v>0</v>
      </c>
    </row>
    <row r="850" customFormat="false" ht="12.8" hidden="false" customHeight="false" outlineLevel="0" collapsed="false">
      <c r="A850" s="76" t="n">
        <v>846</v>
      </c>
      <c r="B850" s="77" t="n">
        <f aca="false">EOMONTH(Input!$C$7,A850)</f>
        <v>68667</v>
      </c>
      <c r="C850" s="76" t="n">
        <f aca="false">DATEDIF(Input!$G$23,$B850,"Y")</f>
        <v>110</v>
      </c>
      <c r="E850" s="78" t="n">
        <f aca="false">IF(AND($B850&gt;Input!$G$53,$B850&lt;Input!$G$25),Input!$G$54,0)</f>
        <v>0</v>
      </c>
    </row>
    <row r="851" customFormat="false" ht="12.8" hidden="false" customHeight="false" outlineLevel="0" collapsed="false">
      <c r="A851" s="76" t="n">
        <v>847</v>
      </c>
      <c r="B851" s="77" t="n">
        <f aca="false">EOMONTH(Input!$C$7,A851)</f>
        <v>68698</v>
      </c>
      <c r="C851" s="76" t="n">
        <f aca="false">DATEDIF(Input!$G$23,$B851,"Y")</f>
        <v>110</v>
      </c>
      <c r="E851" s="78" t="n">
        <f aca="false">IF(AND($B851&gt;Input!$G$53,$B851&lt;Input!$G$25),Input!$G$54,0)</f>
        <v>0</v>
      </c>
    </row>
    <row r="852" customFormat="false" ht="12.8" hidden="false" customHeight="false" outlineLevel="0" collapsed="false">
      <c r="A852" s="76" t="n">
        <v>848</v>
      </c>
      <c r="B852" s="77" t="n">
        <f aca="false">EOMONTH(Input!$C$7,A852)</f>
        <v>68727</v>
      </c>
      <c r="C852" s="76" t="n">
        <f aca="false">DATEDIF(Input!$G$23,$B852,"Y")</f>
        <v>110</v>
      </c>
      <c r="E852" s="78" t="n">
        <f aca="false">IF(AND($B852&gt;Input!$G$53,$B852&lt;Input!$G$25),Input!$G$54,0)</f>
        <v>0</v>
      </c>
    </row>
    <row r="853" customFormat="false" ht="12.8" hidden="false" customHeight="false" outlineLevel="0" collapsed="false">
      <c r="A853" s="76" t="n">
        <v>849</v>
      </c>
      <c r="B853" s="77" t="n">
        <f aca="false">EOMONTH(Input!$C$7,A853)</f>
        <v>68758</v>
      </c>
      <c r="C853" s="76" t="n">
        <f aca="false">DATEDIF(Input!$G$23,$B853,"Y")</f>
        <v>110</v>
      </c>
      <c r="E853" s="78" t="n">
        <f aca="false">IF(AND($B853&gt;Input!$G$53,$B853&lt;Input!$G$25),Input!$G$54,0)</f>
        <v>0</v>
      </c>
    </row>
    <row r="854" customFormat="false" ht="12.8" hidden="false" customHeight="false" outlineLevel="0" collapsed="false">
      <c r="A854" s="76" t="n">
        <v>850</v>
      </c>
      <c r="B854" s="77" t="n">
        <f aca="false">EOMONTH(Input!$C$7,A854)</f>
        <v>68788</v>
      </c>
      <c r="C854" s="76" t="n">
        <f aca="false">DATEDIF(Input!$G$23,$B854,"Y")</f>
        <v>110</v>
      </c>
      <c r="E854" s="78" t="n">
        <f aca="false">IF(AND($B854&gt;Input!$G$53,$B854&lt;Input!$G$25),Input!$G$54,0)</f>
        <v>0</v>
      </c>
    </row>
    <row r="855" customFormat="false" ht="12.8" hidden="false" customHeight="false" outlineLevel="0" collapsed="false">
      <c r="A855" s="76" t="n">
        <v>851</v>
      </c>
      <c r="B855" s="77" t="n">
        <f aca="false">EOMONTH(Input!$C$7,A855)</f>
        <v>68819</v>
      </c>
      <c r="C855" s="76" t="n">
        <f aca="false">DATEDIF(Input!$G$23,$B855,"Y")</f>
        <v>111</v>
      </c>
      <c r="E855" s="78" t="n">
        <f aca="false">IF(AND($B855&gt;Input!$G$53,$B855&lt;Input!$G$25),Input!$G$54,0)</f>
        <v>0</v>
      </c>
    </row>
    <row r="856" customFormat="false" ht="12.8" hidden="false" customHeight="false" outlineLevel="0" collapsed="false">
      <c r="A856" s="76" t="n">
        <v>852</v>
      </c>
      <c r="B856" s="77" t="n">
        <f aca="false">EOMONTH(Input!$C$7,A856)</f>
        <v>68849</v>
      </c>
      <c r="C856" s="76" t="n">
        <f aca="false">DATEDIF(Input!$G$23,$B856,"Y")</f>
        <v>111</v>
      </c>
      <c r="E856" s="78" t="n">
        <f aca="false">IF(AND($B856&gt;Input!$G$53,$B856&lt;Input!$G$25),Input!$G$54,0)</f>
        <v>0</v>
      </c>
    </row>
    <row r="857" customFormat="false" ht="12.8" hidden="false" customHeight="false" outlineLevel="0" collapsed="false">
      <c r="A857" s="76" t="n">
        <v>853</v>
      </c>
      <c r="B857" s="77" t="n">
        <f aca="false">EOMONTH(Input!$C$7,A857)</f>
        <v>68880</v>
      </c>
      <c r="C857" s="76" t="n">
        <f aca="false">DATEDIF(Input!$G$23,$B857,"Y")</f>
        <v>111</v>
      </c>
      <c r="E857" s="78" t="n">
        <f aca="false">IF(AND($B857&gt;Input!$G$53,$B857&lt;Input!$G$25),Input!$G$54,0)</f>
        <v>0</v>
      </c>
    </row>
    <row r="858" customFormat="false" ht="12.8" hidden="false" customHeight="false" outlineLevel="0" collapsed="false">
      <c r="A858" s="76" t="n">
        <v>854</v>
      </c>
      <c r="B858" s="77" t="n">
        <f aca="false">EOMONTH(Input!$C$7,A858)</f>
        <v>68911</v>
      </c>
      <c r="C858" s="76" t="n">
        <f aca="false">DATEDIF(Input!$G$23,$B858,"Y")</f>
        <v>111</v>
      </c>
      <c r="E858" s="78" t="n">
        <f aca="false">IF(AND($B858&gt;Input!$G$53,$B858&lt;Input!$G$25),Input!$G$54,0)</f>
        <v>0</v>
      </c>
    </row>
    <row r="859" customFormat="false" ht="12.8" hidden="false" customHeight="false" outlineLevel="0" collapsed="false">
      <c r="A859" s="76" t="n">
        <v>855</v>
      </c>
      <c r="B859" s="77" t="n">
        <f aca="false">EOMONTH(Input!$C$7,A859)</f>
        <v>68941</v>
      </c>
      <c r="C859" s="76" t="n">
        <f aca="false">DATEDIF(Input!$G$23,$B859,"Y")</f>
        <v>111</v>
      </c>
      <c r="E859" s="78" t="n">
        <f aca="false">IF(AND($B859&gt;Input!$G$53,$B859&lt;Input!$G$25),Input!$G$54,0)</f>
        <v>0</v>
      </c>
    </row>
    <row r="860" customFormat="false" ht="12.8" hidden="false" customHeight="false" outlineLevel="0" collapsed="false">
      <c r="A860" s="76" t="n">
        <v>856</v>
      </c>
      <c r="B860" s="77" t="n">
        <f aca="false">EOMONTH(Input!$C$7,A860)</f>
        <v>68972</v>
      </c>
      <c r="C860" s="76" t="n">
        <f aca="false">DATEDIF(Input!$G$23,$B860,"Y")</f>
        <v>111</v>
      </c>
      <c r="E860" s="78" t="n">
        <f aca="false">IF(AND($B860&gt;Input!$G$53,$B860&lt;Input!$G$25),Input!$G$54,0)</f>
        <v>0</v>
      </c>
    </row>
    <row r="861" customFormat="false" ht="12.8" hidden="false" customHeight="false" outlineLevel="0" collapsed="false">
      <c r="A861" s="76" t="n">
        <v>857</v>
      </c>
      <c r="B861" s="77" t="n">
        <f aca="false">EOMONTH(Input!$C$7,A861)</f>
        <v>69002</v>
      </c>
      <c r="C861" s="76" t="n">
        <f aca="false">DATEDIF(Input!$G$23,$B861,"Y")</f>
        <v>111</v>
      </c>
      <c r="E861" s="78" t="n">
        <f aca="false">IF(AND($B861&gt;Input!$G$53,$B861&lt;Input!$G$25),Input!$G$54,0)</f>
        <v>0</v>
      </c>
    </row>
    <row r="862" customFormat="false" ht="12.8" hidden="false" customHeight="false" outlineLevel="0" collapsed="false">
      <c r="A862" s="76" t="n">
        <v>858</v>
      </c>
      <c r="B862" s="77" t="n">
        <f aca="false">EOMONTH(Input!$C$7,A862)</f>
        <v>69033</v>
      </c>
      <c r="C862" s="76" t="n">
        <f aca="false">DATEDIF(Input!$G$23,$B862,"Y")</f>
        <v>111</v>
      </c>
      <c r="E862" s="78" t="n">
        <f aca="false">IF(AND($B862&gt;Input!$G$53,$B862&lt;Input!$G$25),Input!$G$54,0)</f>
        <v>0</v>
      </c>
    </row>
    <row r="863" customFormat="false" ht="12.8" hidden="false" customHeight="false" outlineLevel="0" collapsed="false">
      <c r="A863" s="76" t="n">
        <v>859</v>
      </c>
      <c r="B863" s="77" t="n">
        <f aca="false">EOMONTH(Input!$C$7,A863)</f>
        <v>69064</v>
      </c>
      <c r="C863" s="76" t="n">
        <f aca="false">DATEDIF(Input!$G$23,$B863,"Y")</f>
        <v>111</v>
      </c>
      <c r="E863" s="78" t="n">
        <f aca="false">IF(AND($B863&gt;Input!$G$53,$B863&lt;Input!$G$25),Input!$G$54,0)</f>
        <v>0</v>
      </c>
    </row>
    <row r="864" customFormat="false" ht="12.8" hidden="false" customHeight="false" outlineLevel="0" collapsed="false">
      <c r="A864" s="76" t="n">
        <v>860</v>
      </c>
      <c r="B864" s="77" t="n">
        <f aca="false">EOMONTH(Input!$C$7,A864)</f>
        <v>69092</v>
      </c>
      <c r="C864" s="76" t="n">
        <f aca="false">DATEDIF(Input!$G$23,$B864,"Y")</f>
        <v>111</v>
      </c>
      <c r="E864" s="78" t="n">
        <f aca="false">IF(AND($B864&gt;Input!$G$53,$B864&lt;Input!$G$25),Input!$G$54,0)</f>
        <v>0</v>
      </c>
    </row>
    <row r="865" customFormat="false" ht="12.8" hidden="false" customHeight="false" outlineLevel="0" collapsed="false">
      <c r="A865" s="76" t="n">
        <v>861</v>
      </c>
      <c r="B865" s="77" t="n">
        <f aca="false">EOMONTH(Input!$C$7,A865)</f>
        <v>69123</v>
      </c>
      <c r="C865" s="76" t="n">
        <f aca="false">DATEDIF(Input!$G$23,$B865,"Y")</f>
        <v>111</v>
      </c>
      <c r="E865" s="78" t="n">
        <f aca="false">IF(AND($B865&gt;Input!$G$53,$B865&lt;Input!$G$25),Input!$G$54,0)</f>
        <v>0</v>
      </c>
    </row>
    <row r="866" customFormat="false" ht="12.8" hidden="false" customHeight="false" outlineLevel="0" collapsed="false">
      <c r="A866" s="76" t="n">
        <v>862</v>
      </c>
      <c r="B866" s="77" t="n">
        <f aca="false">EOMONTH(Input!$C$7,A866)</f>
        <v>69153</v>
      </c>
      <c r="C866" s="76" t="n">
        <f aca="false">DATEDIF(Input!$G$23,$B866,"Y")</f>
        <v>111</v>
      </c>
      <c r="E866" s="78" t="n">
        <f aca="false">IF(AND($B866&gt;Input!$G$53,$B866&lt;Input!$G$25),Input!$G$54,0)</f>
        <v>0</v>
      </c>
    </row>
    <row r="867" customFormat="false" ht="12.8" hidden="false" customHeight="false" outlineLevel="0" collapsed="false">
      <c r="A867" s="76" t="n">
        <v>863</v>
      </c>
      <c r="B867" s="77" t="n">
        <f aca="false">EOMONTH(Input!$C$7,A867)</f>
        <v>69184</v>
      </c>
      <c r="C867" s="76" t="n">
        <f aca="false">DATEDIF(Input!$G$23,$B867,"Y")</f>
        <v>112</v>
      </c>
      <c r="E867" s="78" t="n">
        <f aca="false">IF(AND($B867&gt;Input!$G$53,$B867&lt;Input!$G$25),Input!$G$54,0)</f>
        <v>0</v>
      </c>
    </row>
    <row r="868" customFormat="false" ht="12.8" hidden="false" customHeight="false" outlineLevel="0" collapsed="false">
      <c r="A868" s="76" t="n">
        <v>864</v>
      </c>
      <c r="B868" s="77" t="n">
        <f aca="false">EOMONTH(Input!$C$7,A868)</f>
        <v>69214</v>
      </c>
      <c r="C868" s="76" t="n">
        <f aca="false">DATEDIF(Input!$G$23,$B868,"Y")</f>
        <v>112</v>
      </c>
      <c r="E868" s="78" t="n">
        <f aca="false">IF(AND($B868&gt;Input!$G$53,$B868&lt;Input!$G$25),Input!$G$54,0)</f>
        <v>0</v>
      </c>
    </row>
    <row r="869" customFormat="false" ht="12.8" hidden="false" customHeight="false" outlineLevel="0" collapsed="false">
      <c r="A869" s="76" t="n">
        <v>865</v>
      </c>
      <c r="B869" s="77" t="n">
        <f aca="false">EOMONTH(Input!$C$7,A869)</f>
        <v>69245</v>
      </c>
      <c r="C869" s="76" t="n">
        <f aca="false">DATEDIF(Input!$G$23,$B869,"Y")</f>
        <v>112</v>
      </c>
      <c r="E869" s="78" t="n">
        <f aca="false">IF(AND($B869&gt;Input!$G$53,$B869&lt;Input!$G$25),Input!$G$54,0)</f>
        <v>0</v>
      </c>
    </row>
    <row r="870" customFormat="false" ht="12.8" hidden="false" customHeight="false" outlineLevel="0" collapsed="false">
      <c r="A870" s="76" t="n">
        <v>866</v>
      </c>
      <c r="B870" s="77" t="n">
        <f aca="false">EOMONTH(Input!$C$7,A870)</f>
        <v>69276</v>
      </c>
      <c r="C870" s="76" t="n">
        <f aca="false">DATEDIF(Input!$G$23,$B870,"Y")</f>
        <v>112</v>
      </c>
      <c r="E870" s="78" t="n">
        <f aca="false">IF(AND($B870&gt;Input!$G$53,$B870&lt;Input!$G$25),Input!$G$54,0)</f>
        <v>0</v>
      </c>
    </row>
    <row r="871" customFormat="false" ht="12.8" hidden="false" customHeight="false" outlineLevel="0" collapsed="false">
      <c r="A871" s="76" t="n">
        <v>867</v>
      </c>
      <c r="B871" s="77" t="n">
        <f aca="false">EOMONTH(Input!$C$7,A871)</f>
        <v>69306</v>
      </c>
      <c r="C871" s="76" t="n">
        <f aca="false">DATEDIF(Input!$G$23,$B871,"Y")</f>
        <v>112</v>
      </c>
      <c r="E871" s="78" t="n">
        <f aca="false">IF(AND($B871&gt;Input!$G$53,$B871&lt;Input!$G$25),Input!$G$54,0)</f>
        <v>0</v>
      </c>
    </row>
    <row r="872" customFormat="false" ht="12.8" hidden="false" customHeight="false" outlineLevel="0" collapsed="false">
      <c r="A872" s="76" t="n">
        <v>868</v>
      </c>
      <c r="B872" s="77" t="n">
        <f aca="false">EOMONTH(Input!$C$7,A872)</f>
        <v>69337</v>
      </c>
      <c r="C872" s="76" t="n">
        <f aca="false">DATEDIF(Input!$G$23,$B872,"Y")</f>
        <v>112</v>
      </c>
      <c r="E872" s="78" t="n">
        <f aca="false">IF(AND($B872&gt;Input!$G$53,$B872&lt;Input!$G$25),Input!$G$54,0)</f>
        <v>0</v>
      </c>
    </row>
    <row r="873" customFormat="false" ht="12.8" hidden="false" customHeight="false" outlineLevel="0" collapsed="false">
      <c r="A873" s="76" t="n">
        <v>869</v>
      </c>
      <c r="B873" s="77" t="n">
        <f aca="false">EOMONTH(Input!$C$7,A873)</f>
        <v>69367</v>
      </c>
      <c r="C873" s="76" t="n">
        <f aca="false">DATEDIF(Input!$G$23,$B873,"Y")</f>
        <v>112</v>
      </c>
      <c r="E873" s="78" t="n">
        <f aca="false">IF(AND($B873&gt;Input!$G$53,$B873&lt;Input!$G$25),Input!$G$54,0)</f>
        <v>0</v>
      </c>
    </row>
    <row r="874" customFormat="false" ht="12.8" hidden="false" customHeight="false" outlineLevel="0" collapsed="false">
      <c r="A874" s="76" t="n">
        <v>870</v>
      </c>
      <c r="B874" s="77" t="n">
        <f aca="false">EOMONTH(Input!$C$7,A874)</f>
        <v>69398</v>
      </c>
      <c r="C874" s="76" t="n">
        <f aca="false">DATEDIF(Input!$G$23,$B874,"Y")</f>
        <v>112</v>
      </c>
      <c r="E874" s="78" t="n">
        <f aca="false">IF(AND($B874&gt;Input!$G$53,$B874&lt;Input!$G$25),Input!$G$54,0)</f>
        <v>0</v>
      </c>
    </row>
    <row r="875" customFormat="false" ht="12.8" hidden="false" customHeight="false" outlineLevel="0" collapsed="false">
      <c r="A875" s="76" t="n">
        <v>871</v>
      </c>
      <c r="B875" s="77" t="n">
        <f aca="false">EOMONTH(Input!$C$7,A875)</f>
        <v>69429</v>
      </c>
      <c r="C875" s="76" t="n">
        <f aca="false">DATEDIF(Input!$G$23,$B875,"Y")</f>
        <v>112</v>
      </c>
      <c r="E875" s="78" t="n">
        <f aca="false">IF(AND($B875&gt;Input!$G$53,$B875&lt;Input!$G$25),Input!$G$54,0)</f>
        <v>0</v>
      </c>
    </row>
    <row r="876" customFormat="false" ht="12.8" hidden="false" customHeight="false" outlineLevel="0" collapsed="false">
      <c r="A876" s="76" t="n">
        <v>872</v>
      </c>
      <c r="B876" s="77" t="n">
        <f aca="false">EOMONTH(Input!$C$7,A876)</f>
        <v>69457</v>
      </c>
      <c r="C876" s="76" t="n">
        <f aca="false">DATEDIF(Input!$G$23,$B876,"Y")</f>
        <v>112</v>
      </c>
      <c r="E876" s="78" t="n">
        <f aca="false">IF(AND($B876&gt;Input!$G$53,$B876&lt;Input!$G$25),Input!$G$54,0)</f>
        <v>0</v>
      </c>
    </row>
    <row r="877" customFormat="false" ht="12.8" hidden="false" customHeight="false" outlineLevel="0" collapsed="false">
      <c r="A877" s="76" t="n">
        <v>873</v>
      </c>
      <c r="B877" s="77" t="n">
        <f aca="false">EOMONTH(Input!$C$7,A877)</f>
        <v>69488</v>
      </c>
      <c r="C877" s="76" t="n">
        <f aca="false">DATEDIF(Input!$G$23,$B877,"Y")</f>
        <v>112</v>
      </c>
      <c r="E877" s="78" t="n">
        <f aca="false">IF(AND($B877&gt;Input!$G$53,$B877&lt;Input!$G$25),Input!$G$54,0)</f>
        <v>0</v>
      </c>
    </row>
    <row r="878" customFormat="false" ht="12.8" hidden="false" customHeight="false" outlineLevel="0" collapsed="false">
      <c r="A878" s="76" t="n">
        <v>874</v>
      </c>
      <c r="B878" s="77" t="n">
        <f aca="false">EOMONTH(Input!$C$7,A878)</f>
        <v>69518</v>
      </c>
      <c r="C878" s="76" t="n">
        <f aca="false">DATEDIF(Input!$G$23,$B878,"Y")</f>
        <v>112</v>
      </c>
      <c r="E878" s="78" t="n">
        <f aca="false">IF(AND($B878&gt;Input!$G$53,$B878&lt;Input!$G$25),Input!$G$54,0)</f>
        <v>0</v>
      </c>
    </row>
    <row r="879" customFormat="false" ht="12.8" hidden="false" customHeight="false" outlineLevel="0" collapsed="false">
      <c r="A879" s="76" t="n">
        <v>875</v>
      </c>
      <c r="B879" s="77" t="n">
        <f aca="false">EOMONTH(Input!$C$7,A879)</f>
        <v>69549</v>
      </c>
      <c r="C879" s="76" t="n">
        <f aca="false">DATEDIF(Input!$G$23,$B879,"Y")</f>
        <v>113</v>
      </c>
      <c r="E879" s="78" t="n">
        <f aca="false">IF(AND($B879&gt;Input!$G$53,$B879&lt;Input!$G$25),Input!$G$54,0)</f>
        <v>0</v>
      </c>
    </row>
    <row r="880" customFormat="false" ht="12.8" hidden="false" customHeight="false" outlineLevel="0" collapsed="false">
      <c r="A880" s="76" t="n">
        <v>876</v>
      </c>
      <c r="B880" s="77" t="n">
        <f aca="false">EOMONTH(Input!$C$7,A880)</f>
        <v>69579</v>
      </c>
      <c r="C880" s="76" t="n">
        <f aca="false">DATEDIF(Input!$G$23,$B880,"Y")</f>
        <v>113</v>
      </c>
      <c r="E880" s="78" t="n">
        <f aca="false">IF(AND($B880&gt;Input!$G$53,$B880&lt;Input!$G$25),Input!$G$54,0)</f>
        <v>0</v>
      </c>
    </row>
    <row r="881" customFormat="false" ht="12.8" hidden="false" customHeight="false" outlineLevel="0" collapsed="false">
      <c r="A881" s="76" t="n">
        <v>877</v>
      </c>
      <c r="B881" s="77" t="n">
        <f aca="false">EOMONTH(Input!$C$7,A881)</f>
        <v>69610</v>
      </c>
      <c r="C881" s="76" t="n">
        <f aca="false">DATEDIF(Input!$G$23,$B881,"Y")</f>
        <v>113</v>
      </c>
      <c r="E881" s="78" t="n">
        <f aca="false">IF(AND($B881&gt;Input!$G$53,$B881&lt;Input!$G$25),Input!$G$54,0)</f>
        <v>0</v>
      </c>
    </row>
    <row r="882" customFormat="false" ht="12.8" hidden="false" customHeight="false" outlineLevel="0" collapsed="false">
      <c r="A882" s="76" t="n">
        <v>878</v>
      </c>
      <c r="B882" s="77" t="n">
        <f aca="false">EOMONTH(Input!$C$7,A882)</f>
        <v>69641</v>
      </c>
      <c r="C882" s="76" t="n">
        <f aca="false">DATEDIF(Input!$G$23,$B882,"Y")</f>
        <v>113</v>
      </c>
      <c r="E882" s="78" t="n">
        <f aca="false">IF(AND($B882&gt;Input!$G$53,$B882&lt;Input!$G$25),Input!$G$54,0)</f>
        <v>0</v>
      </c>
    </row>
    <row r="883" customFormat="false" ht="12.8" hidden="false" customHeight="false" outlineLevel="0" collapsed="false">
      <c r="A883" s="76" t="n">
        <v>879</v>
      </c>
      <c r="B883" s="77" t="n">
        <f aca="false">EOMONTH(Input!$C$7,A883)</f>
        <v>69671</v>
      </c>
      <c r="C883" s="76" t="n">
        <f aca="false">DATEDIF(Input!$G$23,$B883,"Y")</f>
        <v>113</v>
      </c>
      <c r="E883" s="78" t="n">
        <f aca="false">IF(AND($B883&gt;Input!$G$53,$B883&lt;Input!$G$25),Input!$G$54,0)</f>
        <v>0</v>
      </c>
    </row>
    <row r="884" customFormat="false" ht="12.8" hidden="false" customHeight="false" outlineLevel="0" collapsed="false">
      <c r="A884" s="76" t="n">
        <v>880</v>
      </c>
      <c r="B884" s="77" t="n">
        <f aca="false">EOMONTH(Input!$C$7,A884)</f>
        <v>69702</v>
      </c>
      <c r="C884" s="76" t="n">
        <f aca="false">DATEDIF(Input!$G$23,$B884,"Y")</f>
        <v>113</v>
      </c>
      <c r="E884" s="78" t="n">
        <f aca="false">IF(AND($B884&gt;Input!$G$53,$B884&lt;Input!$G$25),Input!$G$54,0)</f>
        <v>0</v>
      </c>
    </row>
    <row r="885" customFormat="false" ht="12.8" hidden="false" customHeight="false" outlineLevel="0" collapsed="false">
      <c r="A885" s="76" t="n">
        <v>881</v>
      </c>
      <c r="B885" s="77" t="n">
        <f aca="false">EOMONTH(Input!$C$7,A885)</f>
        <v>69732</v>
      </c>
      <c r="C885" s="76" t="n">
        <f aca="false">DATEDIF(Input!$G$23,$B885,"Y")</f>
        <v>113</v>
      </c>
      <c r="E885" s="78" t="n">
        <f aca="false">IF(AND($B885&gt;Input!$G$53,$B885&lt;Input!$G$25),Input!$G$54,0)</f>
        <v>0</v>
      </c>
    </row>
    <row r="886" customFormat="false" ht="12.8" hidden="false" customHeight="false" outlineLevel="0" collapsed="false">
      <c r="A886" s="76" t="n">
        <v>882</v>
      </c>
      <c r="B886" s="77" t="n">
        <f aca="false">EOMONTH(Input!$C$7,A886)</f>
        <v>69763</v>
      </c>
      <c r="C886" s="76" t="n">
        <f aca="false">DATEDIF(Input!$G$23,$B886,"Y")</f>
        <v>113</v>
      </c>
      <c r="E886" s="78" t="n">
        <f aca="false">IF(AND($B886&gt;Input!$G$53,$B886&lt;Input!$G$25),Input!$G$54,0)</f>
        <v>0</v>
      </c>
    </row>
    <row r="887" customFormat="false" ht="12.8" hidden="false" customHeight="false" outlineLevel="0" collapsed="false">
      <c r="A887" s="76" t="n">
        <v>883</v>
      </c>
      <c r="B887" s="77" t="n">
        <f aca="false">EOMONTH(Input!$C$7,A887)</f>
        <v>69794</v>
      </c>
      <c r="C887" s="76" t="n">
        <f aca="false">DATEDIF(Input!$G$23,$B887,"Y")</f>
        <v>113</v>
      </c>
      <c r="E887" s="78" t="n">
        <f aca="false">IF(AND($B887&gt;Input!$G$53,$B887&lt;Input!$G$25),Input!$G$54,0)</f>
        <v>0</v>
      </c>
    </row>
    <row r="888" customFormat="false" ht="12.8" hidden="false" customHeight="false" outlineLevel="0" collapsed="false">
      <c r="A888" s="76" t="n">
        <v>884</v>
      </c>
      <c r="B888" s="77" t="n">
        <f aca="false">EOMONTH(Input!$C$7,A888)</f>
        <v>69822</v>
      </c>
      <c r="C888" s="76" t="n">
        <f aca="false">DATEDIF(Input!$G$23,$B888,"Y")</f>
        <v>113</v>
      </c>
      <c r="E888" s="78" t="n">
        <f aca="false">IF(AND($B888&gt;Input!$G$53,$B888&lt;Input!$G$25),Input!$G$54,0)</f>
        <v>0</v>
      </c>
    </row>
    <row r="889" customFormat="false" ht="12.8" hidden="false" customHeight="false" outlineLevel="0" collapsed="false">
      <c r="A889" s="76" t="n">
        <v>885</v>
      </c>
      <c r="B889" s="77" t="n">
        <f aca="false">EOMONTH(Input!$C$7,A889)</f>
        <v>69853</v>
      </c>
      <c r="C889" s="76" t="n">
        <f aca="false">DATEDIF(Input!$G$23,$B889,"Y")</f>
        <v>113</v>
      </c>
      <c r="E889" s="78" t="n">
        <f aca="false">IF(AND($B889&gt;Input!$G$53,$B889&lt;Input!$G$25),Input!$G$54,0)</f>
        <v>0</v>
      </c>
    </row>
    <row r="890" customFormat="false" ht="12.8" hidden="false" customHeight="false" outlineLevel="0" collapsed="false">
      <c r="A890" s="76" t="n">
        <v>886</v>
      </c>
      <c r="B890" s="77" t="n">
        <f aca="false">EOMONTH(Input!$C$7,A890)</f>
        <v>69883</v>
      </c>
      <c r="C890" s="76" t="n">
        <f aca="false">DATEDIF(Input!$G$23,$B890,"Y")</f>
        <v>113</v>
      </c>
      <c r="E890" s="78" t="n">
        <f aca="false">IF(AND($B890&gt;Input!$G$53,$B890&lt;Input!$G$25),Input!$G$54,0)</f>
        <v>0</v>
      </c>
    </row>
    <row r="891" customFormat="false" ht="12.8" hidden="false" customHeight="false" outlineLevel="0" collapsed="false">
      <c r="A891" s="76" t="n">
        <v>887</v>
      </c>
      <c r="B891" s="77" t="n">
        <f aca="false">EOMONTH(Input!$C$7,A891)</f>
        <v>69914</v>
      </c>
      <c r="C891" s="76" t="n">
        <f aca="false">DATEDIF(Input!$G$23,$B891,"Y")</f>
        <v>114</v>
      </c>
      <c r="E891" s="78" t="n">
        <f aca="false">IF(AND($B891&gt;Input!$G$53,$B891&lt;Input!$G$25),Input!$G$54,0)</f>
        <v>0</v>
      </c>
    </row>
    <row r="892" customFormat="false" ht="12.8" hidden="false" customHeight="false" outlineLevel="0" collapsed="false">
      <c r="A892" s="76" t="n">
        <v>888</v>
      </c>
      <c r="B892" s="77" t="n">
        <f aca="false">EOMONTH(Input!$C$7,A892)</f>
        <v>69944</v>
      </c>
      <c r="C892" s="76" t="n">
        <f aca="false">DATEDIF(Input!$G$23,$B892,"Y")</f>
        <v>114</v>
      </c>
      <c r="E892" s="78" t="n">
        <f aca="false">IF(AND($B892&gt;Input!$G$53,$B892&lt;Input!$G$25),Input!$G$54,0)</f>
        <v>0</v>
      </c>
    </row>
    <row r="893" customFormat="false" ht="12.8" hidden="false" customHeight="false" outlineLevel="0" collapsed="false">
      <c r="A893" s="76" t="n">
        <v>889</v>
      </c>
      <c r="B893" s="77" t="n">
        <f aca="false">EOMONTH(Input!$C$7,A893)</f>
        <v>69975</v>
      </c>
      <c r="C893" s="76" t="n">
        <f aca="false">DATEDIF(Input!$G$23,$B893,"Y")</f>
        <v>114</v>
      </c>
      <c r="E893" s="78" t="n">
        <f aca="false">IF(AND($B893&gt;Input!$G$53,$B893&lt;Input!$G$25),Input!$G$54,0)</f>
        <v>0</v>
      </c>
    </row>
    <row r="894" customFormat="false" ht="12.8" hidden="false" customHeight="false" outlineLevel="0" collapsed="false">
      <c r="A894" s="76" t="n">
        <v>890</v>
      </c>
      <c r="B894" s="77" t="n">
        <f aca="false">EOMONTH(Input!$C$7,A894)</f>
        <v>70006</v>
      </c>
      <c r="C894" s="76" t="n">
        <f aca="false">DATEDIF(Input!$G$23,$B894,"Y")</f>
        <v>114</v>
      </c>
      <c r="E894" s="78" t="n">
        <f aca="false">IF(AND($B894&gt;Input!$G$53,$B894&lt;Input!$G$25),Input!$G$54,0)</f>
        <v>0</v>
      </c>
    </row>
    <row r="895" customFormat="false" ht="12.8" hidden="false" customHeight="false" outlineLevel="0" collapsed="false">
      <c r="A895" s="76" t="n">
        <v>891</v>
      </c>
      <c r="B895" s="77" t="n">
        <f aca="false">EOMONTH(Input!$C$7,A895)</f>
        <v>70036</v>
      </c>
      <c r="C895" s="76" t="n">
        <f aca="false">DATEDIF(Input!$G$23,$B895,"Y")</f>
        <v>114</v>
      </c>
      <c r="E895" s="78" t="n">
        <f aca="false">IF(AND($B895&gt;Input!$G$53,$B895&lt;Input!$G$25),Input!$G$54,0)</f>
        <v>0</v>
      </c>
    </row>
    <row r="896" customFormat="false" ht="12.8" hidden="false" customHeight="false" outlineLevel="0" collapsed="false">
      <c r="A896" s="76" t="n">
        <v>892</v>
      </c>
      <c r="B896" s="77" t="n">
        <f aca="false">EOMONTH(Input!$C$7,A896)</f>
        <v>70067</v>
      </c>
      <c r="C896" s="76" t="n">
        <f aca="false">DATEDIF(Input!$G$23,$B896,"Y")</f>
        <v>114</v>
      </c>
      <c r="E896" s="78" t="n">
        <f aca="false">IF(AND($B896&gt;Input!$G$53,$B896&lt;Input!$G$25),Input!$G$54,0)</f>
        <v>0</v>
      </c>
    </row>
    <row r="897" customFormat="false" ht="12.8" hidden="false" customHeight="false" outlineLevel="0" collapsed="false">
      <c r="A897" s="76" t="n">
        <v>893</v>
      </c>
      <c r="B897" s="77" t="n">
        <f aca="false">EOMONTH(Input!$C$7,A897)</f>
        <v>70097</v>
      </c>
      <c r="C897" s="76" t="n">
        <f aca="false">DATEDIF(Input!$G$23,$B897,"Y")</f>
        <v>114</v>
      </c>
      <c r="E897" s="78" t="n">
        <f aca="false">IF(AND($B897&gt;Input!$G$53,$B897&lt;Input!$G$25),Input!$G$54,0)</f>
        <v>0</v>
      </c>
    </row>
    <row r="898" customFormat="false" ht="12.8" hidden="false" customHeight="false" outlineLevel="0" collapsed="false">
      <c r="A898" s="76" t="n">
        <v>894</v>
      </c>
      <c r="B898" s="77" t="n">
        <f aca="false">EOMONTH(Input!$C$7,A898)</f>
        <v>70128</v>
      </c>
      <c r="C898" s="76" t="n">
        <f aca="false">DATEDIF(Input!$G$23,$B898,"Y")</f>
        <v>114</v>
      </c>
      <c r="E898" s="78" t="n">
        <f aca="false">IF(AND($B898&gt;Input!$G$53,$B898&lt;Input!$G$25),Input!$G$54,0)</f>
        <v>0</v>
      </c>
    </row>
    <row r="899" customFormat="false" ht="12.8" hidden="false" customHeight="false" outlineLevel="0" collapsed="false">
      <c r="A899" s="76" t="n">
        <v>895</v>
      </c>
      <c r="B899" s="77" t="n">
        <f aca="false">EOMONTH(Input!$C$7,A899)</f>
        <v>70159</v>
      </c>
      <c r="C899" s="76" t="n">
        <f aca="false">DATEDIF(Input!$G$23,$B899,"Y")</f>
        <v>114</v>
      </c>
      <c r="E899" s="78" t="n">
        <f aca="false">IF(AND($B899&gt;Input!$G$53,$B899&lt;Input!$G$25),Input!$G$54,0)</f>
        <v>0</v>
      </c>
    </row>
    <row r="900" customFormat="false" ht="12.8" hidden="false" customHeight="false" outlineLevel="0" collapsed="false">
      <c r="A900" s="76" t="n">
        <v>896</v>
      </c>
      <c r="B900" s="77" t="n">
        <f aca="false">EOMONTH(Input!$C$7,A900)</f>
        <v>70188</v>
      </c>
      <c r="C900" s="76" t="n">
        <f aca="false">DATEDIF(Input!$G$23,$B900,"Y")</f>
        <v>114</v>
      </c>
      <c r="E900" s="78" t="n">
        <f aca="false">IF(AND($B900&gt;Input!$G$53,$B900&lt;Input!$G$25),Input!$G$54,0)</f>
        <v>0</v>
      </c>
    </row>
    <row r="901" customFormat="false" ht="12.8" hidden="false" customHeight="false" outlineLevel="0" collapsed="false">
      <c r="A901" s="76" t="n">
        <v>897</v>
      </c>
      <c r="B901" s="77" t="n">
        <f aca="false">EOMONTH(Input!$C$7,A901)</f>
        <v>70219</v>
      </c>
      <c r="C901" s="76" t="n">
        <f aca="false">DATEDIF(Input!$G$23,$B901,"Y")</f>
        <v>114</v>
      </c>
      <c r="E901" s="78" t="n">
        <f aca="false">IF(AND($B901&gt;Input!$G$53,$B901&lt;Input!$G$25),Input!$G$54,0)</f>
        <v>0</v>
      </c>
    </row>
    <row r="902" customFormat="false" ht="12.8" hidden="false" customHeight="false" outlineLevel="0" collapsed="false">
      <c r="A902" s="76" t="n">
        <v>898</v>
      </c>
      <c r="B902" s="77" t="n">
        <f aca="false">EOMONTH(Input!$C$7,A902)</f>
        <v>70249</v>
      </c>
      <c r="C902" s="76" t="n">
        <f aca="false">DATEDIF(Input!$G$23,$B902,"Y")</f>
        <v>114</v>
      </c>
      <c r="E902" s="78" t="n">
        <f aca="false">IF(AND($B902&gt;Input!$G$53,$B902&lt;Input!$G$25),Input!$G$54,0)</f>
        <v>0</v>
      </c>
    </row>
    <row r="903" customFormat="false" ht="12.8" hidden="false" customHeight="false" outlineLevel="0" collapsed="false">
      <c r="A903" s="76" t="n">
        <v>899</v>
      </c>
      <c r="B903" s="77" t="n">
        <f aca="false">EOMONTH(Input!$C$7,A903)</f>
        <v>70280</v>
      </c>
      <c r="C903" s="76" t="n">
        <f aca="false">DATEDIF(Input!$G$23,$B903,"Y")</f>
        <v>115</v>
      </c>
      <c r="E903" s="78" t="n">
        <f aca="false">IF(AND($B903&gt;Input!$G$53,$B903&lt;Input!$G$25),Input!$G$54,0)</f>
        <v>0</v>
      </c>
    </row>
    <row r="904" customFormat="false" ht="12.8" hidden="false" customHeight="false" outlineLevel="0" collapsed="false">
      <c r="A904" s="76" t="n">
        <v>900</v>
      </c>
      <c r="B904" s="77" t="n">
        <f aca="false">EOMONTH(Input!$C$7,A904)</f>
        <v>70310</v>
      </c>
      <c r="C904" s="76" t="n">
        <f aca="false">DATEDIF(Input!$G$23,$B904,"Y")</f>
        <v>115</v>
      </c>
      <c r="E904" s="78" t="n">
        <f aca="false">IF(AND($B904&gt;Input!$G$53,$B904&lt;Input!$G$25),Input!$G$54,0)</f>
        <v>0</v>
      </c>
    </row>
    <row r="905" customFormat="false" ht="12.8" hidden="false" customHeight="false" outlineLevel="0" collapsed="false">
      <c r="A905" s="76" t="n">
        <v>901</v>
      </c>
      <c r="B905" s="77" t="n">
        <f aca="false">EOMONTH(Input!$C$7,A905)</f>
        <v>70341</v>
      </c>
      <c r="C905" s="76" t="n">
        <f aca="false">DATEDIF(Input!$G$23,$B905,"Y")</f>
        <v>115</v>
      </c>
      <c r="E905" s="78" t="n">
        <f aca="false">IF(AND($B905&gt;Input!$G$53,$B905&lt;Input!$G$25),Input!$G$54,0)</f>
        <v>0</v>
      </c>
    </row>
    <row r="906" customFormat="false" ht="12.8" hidden="false" customHeight="false" outlineLevel="0" collapsed="false">
      <c r="A906" s="76" t="n">
        <v>902</v>
      </c>
      <c r="B906" s="77" t="n">
        <f aca="false">EOMONTH(Input!$C$7,A906)</f>
        <v>70372</v>
      </c>
      <c r="C906" s="76" t="n">
        <f aca="false">DATEDIF(Input!$G$23,$B906,"Y")</f>
        <v>115</v>
      </c>
      <c r="E906" s="78" t="n">
        <f aca="false">IF(AND($B906&gt;Input!$G$53,$B906&lt;Input!$G$25),Input!$G$54,0)</f>
        <v>0</v>
      </c>
    </row>
    <row r="907" customFormat="false" ht="12.8" hidden="false" customHeight="false" outlineLevel="0" collapsed="false">
      <c r="A907" s="76" t="n">
        <v>903</v>
      </c>
      <c r="B907" s="77" t="n">
        <f aca="false">EOMONTH(Input!$C$7,A907)</f>
        <v>70402</v>
      </c>
      <c r="C907" s="76" t="n">
        <f aca="false">DATEDIF(Input!$G$23,$B907,"Y")</f>
        <v>115</v>
      </c>
      <c r="E907" s="78" t="n">
        <f aca="false">IF(AND($B907&gt;Input!$G$53,$B907&lt;Input!$G$25),Input!$G$54,0)</f>
        <v>0</v>
      </c>
    </row>
    <row r="908" customFormat="false" ht="12.8" hidden="false" customHeight="false" outlineLevel="0" collapsed="false">
      <c r="A908" s="76" t="n">
        <v>904</v>
      </c>
      <c r="B908" s="77" t="n">
        <f aca="false">EOMONTH(Input!$C$7,A908)</f>
        <v>70433</v>
      </c>
      <c r="C908" s="76" t="n">
        <f aca="false">DATEDIF(Input!$G$23,$B908,"Y")</f>
        <v>115</v>
      </c>
      <c r="E908" s="78" t="n">
        <f aca="false">IF(AND($B908&gt;Input!$G$53,$B908&lt;Input!$G$25),Input!$G$54,0)</f>
        <v>0</v>
      </c>
    </row>
    <row r="909" customFormat="false" ht="12.8" hidden="false" customHeight="false" outlineLevel="0" collapsed="false">
      <c r="A909" s="76" t="n">
        <v>905</v>
      </c>
      <c r="B909" s="77" t="n">
        <f aca="false">EOMONTH(Input!$C$7,A909)</f>
        <v>70463</v>
      </c>
      <c r="C909" s="76" t="n">
        <f aca="false">DATEDIF(Input!$G$23,$B909,"Y")</f>
        <v>115</v>
      </c>
      <c r="E909" s="78" t="n">
        <f aca="false">IF(AND($B909&gt;Input!$G$53,$B909&lt;Input!$G$25),Input!$G$54,0)</f>
        <v>0</v>
      </c>
    </row>
    <row r="910" customFormat="false" ht="12.8" hidden="false" customHeight="false" outlineLevel="0" collapsed="false">
      <c r="A910" s="76" t="n">
        <v>906</v>
      </c>
      <c r="B910" s="77" t="n">
        <f aca="false">EOMONTH(Input!$C$7,A910)</f>
        <v>70494</v>
      </c>
      <c r="C910" s="76" t="n">
        <f aca="false">DATEDIF(Input!$G$23,$B910,"Y")</f>
        <v>115</v>
      </c>
      <c r="E910" s="78" t="n">
        <f aca="false">IF(AND($B910&gt;Input!$G$53,$B910&lt;Input!$G$25),Input!$G$54,0)</f>
        <v>0</v>
      </c>
    </row>
    <row r="911" customFormat="false" ht="12.8" hidden="false" customHeight="false" outlineLevel="0" collapsed="false">
      <c r="A911" s="76" t="n">
        <v>907</v>
      </c>
      <c r="B911" s="77" t="n">
        <f aca="false">EOMONTH(Input!$C$7,A911)</f>
        <v>70525</v>
      </c>
      <c r="C911" s="76" t="n">
        <f aca="false">DATEDIF(Input!$G$23,$B911,"Y")</f>
        <v>115</v>
      </c>
      <c r="E911" s="78" t="n">
        <f aca="false">IF(AND($B911&gt;Input!$G$53,$B911&lt;Input!$G$25),Input!$G$54,0)</f>
        <v>0</v>
      </c>
    </row>
    <row r="912" customFormat="false" ht="12.8" hidden="false" customHeight="false" outlineLevel="0" collapsed="false">
      <c r="A912" s="76" t="n">
        <v>908</v>
      </c>
      <c r="B912" s="77" t="n">
        <f aca="false">EOMONTH(Input!$C$7,A912)</f>
        <v>70553</v>
      </c>
      <c r="C912" s="76" t="n">
        <f aca="false">DATEDIF(Input!$G$23,$B912,"Y")</f>
        <v>115</v>
      </c>
      <c r="E912" s="78" t="n">
        <f aca="false">IF(AND($B912&gt;Input!$G$53,$B912&lt;Input!$G$25),Input!$G$54,0)</f>
        <v>0</v>
      </c>
    </row>
    <row r="913" customFormat="false" ht="12.8" hidden="false" customHeight="false" outlineLevel="0" collapsed="false">
      <c r="A913" s="76" t="n">
        <v>909</v>
      </c>
      <c r="B913" s="77" t="n">
        <f aca="false">EOMONTH(Input!$C$7,A913)</f>
        <v>70584</v>
      </c>
      <c r="C913" s="76" t="n">
        <f aca="false">DATEDIF(Input!$G$23,$B913,"Y")</f>
        <v>115</v>
      </c>
      <c r="E913" s="78" t="n">
        <f aca="false">IF(AND($B913&gt;Input!$G$53,$B913&lt;Input!$G$25),Input!$G$54,0)</f>
        <v>0</v>
      </c>
    </row>
    <row r="914" customFormat="false" ht="12.8" hidden="false" customHeight="false" outlineLevel="0" collapsed="false">
      <c r="A914" s="76" t="n">
        <v>910</v>
      </c>
      <c r="B914" s="77" t="n">
        <f aca="false">EOMONTH(Input!$C$7,A914)</f>
        <v>70614</v>
      </c>
      <c r="C914" s="76" t="n">
        <f aca="false">DATEDIF(Input!$G$23,$B914,"Y")</f>
        <v>115</v>
      </c>
      <c r="E914" s="78" t="n">
        <f aca="false">IF(AND($B914&gt;Input!$G$53,$B914&lt;Input!$G$25),Input!$G$54,0)</f>
        <v>0</v>
      </c>
    </row>
    <row r="915" customFormat="false" ht="12.8" hidden="false" customHeight="false" outlineLevel="0" collapsed="false">
      <c r="A915" s="76" t="n">
        <v>911</v>
      </c>
      <c r="B915" s="77" t="n">
        <f aca="false">EOMONTH(Input!$C$7,A915)</f>
        <v>70645</v>
      </c>
      <c r="C915" s="76" t="n">
        <f aca="false">DATEDIF(Input!$G$23,$B915,"Y")</f>
        <v>116</v>
      </c>
      <c r="E915" s="78" t="n">
        <f aca="false">IF(AND($B915&gt;Input!$G$53,$B915&lt;Input!$G$25),Input!$G$54,0)</f>
        <v>0</v>
      </c>
    </row>
    <row r="916" customFormat="false" ht="12.8" hidden="false" customHeight="false" outlineLevel="0" collapsed="false">
      <c r="A916" s="76" t="n">
        <v>912</v>
      </c>
      <c r="B916" s="77" t="n">
        <f aca="false">EOMONTH(Input!$C$7,A916)</f>
        <v>70675</v>
      </c>
      <c r="C916" s="76" t="n">
        <f aca="false">DATEDIF(Input!$G$23,$B916,"Y")</f>
        <v>116</v>
      </c>
      <c r="E916" s="78" t="n">
        <f aca="false">IF(AND($B916&gt;Input!$G$53,$B916&lt;Input!$G$25),Input!$G$54,0)</f>
        <v>0</v>
      </c>
    </row>
    <row r="917" customFormat="false" ht="12.8" hidden="false" customHeight="false" outlineLevel="0" collapsed="false">
      <c r="A917" s="76" t="n">
        <v>913</v>
      </c>
      <c r="B917" s="77" t="n">
        <f aca="false">EOMONTH(Input!$C$7,A917)</f>
        <v>70706</v>
      </c>
      <c r="C917" s="76" t="n">
        <f aca="false">DATEDIF(Input!$G$23,$B917,"Y")</f>
        <v>116</v>
      </c>
      <c r="E917" s="78" t="n">
        <f aca="false">IF(AND($B917&gt;Input!$G$53,$B917&lt;Input!$G$25),Input!$G$54,0)</f>
        <v>0</v>
      </c>
    </row>
    <row r="918" customFormat="false" ht="12.8" hidden="false" customHeight="false" outlineLevel="0" collapsed="false">
      <c r="A918" s="76" t="n">
        <v>914</v>
      </c>
      <c r="B918" s="77" t="n">
        <f aca="false">EOMONTH(Input!$C$7,A918)</f>
        <v>70737</v>
      </c>
      <c r="C918" s="76" t="n">
        <f aca="false">DATEDIF(Input!$G$23,$B918,"Y")</f>
        <v>116</v>
      </c>
      <c r="E918" s="78" t="n">
        <f aca="false">IF(AND($B918&gt;Input!$G$53,$B918&lt;Input!$G$25),Input!$G$54,0)</f>
        <v>0</v>
      </c>
    </row>
    <row r="919" customFormat="false" ht="12.8" hidden="false" customHeight="false" outlineLevel="0" collapsed="false">
      <c r="A919" s="76" t="n">
        <v>915</v>
      </c>
      <c r="B919" s="77" t="n">
        <f aca="false">EOMONTH(Input!$C$7,A919)</f>
        <v>70767</v>
      </c>
      <c r="C919" s="76" t="n">
        <f aca="false">DATEDIF(Input!$G$23,$B919,"Y")</f>
        <v>116</v>
      </c>
      <c r="E919" s="78" t="n">
        <f aca="false">IF(AND($B919&gt;Input!$G$53,$B919&lt;Input!$G$25),Input!$G$54,0)</f>
        <v>0</v>
      </c>
    </row>
    <row r="920" customFormat="false" ht="12.8" hidden="false" customHeight="false" outlineLevel="0" collapsed="false">
      <c r="A920" s="76" t="n">
        <v>916</v>
      </c>
      <c r="B920" s="77" t="n">
        <f aca="false">EOMONTH(Input!$C$7,A920)</f>
        <v>70798</v>
      </c>
      <c r="C920" s="76" t="n">
        <f aca="false">DATEDIF(Input!$G$23,$B920,"Y")</f>
        <v>116</v>
      </c>
      <c r="E920" s="78" t="n">
        <f aca="false">IF(AND($B920&gt;Input!$G$53,$B920&lt;Input!$G$25),Input!$G$54,0)</f>
        <v>0</v>
      </c>
    </row>
    <row r="921" customFormat="false" ht="12.8" hidden="false" customHeight="false" outlineLevel="0" collapsed="false">
      <c r="A921" s="76" t="n">
        <v>917</v>
      </c>
      <c r="B921" s="77" t="n">
        <f aca="false">EOMONTH(Input!$C$7,A921)</f>
        <v>70828</v>
      </c>
      <c r="C921" s="76" t="n">
        <f aca="false">DATEDIF(Input!$G$23,$B921,"Y")</f>
        <v>116</v>
      </c>
      <c r="E921" s="78" t="n">
        <f aca="false">IF(AND($B921&gt;Input!$G$53,$B921&lt;Input!$G$25),Input!$G$54,0)</f>
        <v>0</v>
      </c>
    </row>
    <row r="922" customFormat="false" ht="12.8" hidden="false" customHeight="false" outlineLevel="0" collapsed="false">
      <c r="A922" s="76" t="n">
        <v>918</v>
      </c>
      <c r="B922" s="77" t="n">
        <f aca="false">EOMONTH(Input!$C$7,A922)</f>
        <v>70859</v>
      </c>
      <c r="C922" s="76" t="n">
        <f aca="false">DATEDIF(Input!$G$23,$B922,"Y")</f>
        <v>116</v>
      </c>
      <c r="E922" s="78" t="n">
        <f aca="false">IF(AND($B922&gt;Input!$G$53,$B922&lt;Input!$G$25),Input!$G$54,0)</f>
        <v>0</v>
      </c>
    </row>
    <row r="923" customFormat="false" ht="12.8" hidden="false" customHeight="false" outlineLevel="0" collapsed="false">
      <c r="A923" s="76" t="n">
        <v>919</v>
      </c>
      <c r="B923" s="77" t="n">
        <f aca="false">EOMONTH(Input!$C$7,A923)</f>
        <v>70890</v>
      </c>
      <c r="C923" s="76" t="n">
        <f aca="false">DATEDIF(Input!$G$23,$B923,"Y")</f>
        <v>116</v>
      </c>
      <c r="E923" s="78" t="n">
        <f aca="false">IF(AND($B923&gt;Input!$G$53,$B923&lt;Input!$G$25),Input!$G$54,0)</f>
        <v>0</v>
      </c>
    </row>
    <row r="924" customFormat="false" ht="12.8" hidden="false" customHeight="false" outlineLevel="0" collapsed="false">
      <c r="A924" s="76" t="n">
        <v>920</v>
      </c>
      <c r="B924" s="77" t="n">
        <f aca="false">EOMONTH(Input!$C$7,A924)</f>
        <v>70918</v>
      </c>
      <c r="C924" s="76" t="n">
        <f aca="false">DATEDIF(Input!$G$23,$B924,"Y")</f>
        <v>116</v>
      </c>
      <c r="E924" s="78" t="n">
        <f aca="false">IF(AND($B924&gt;Input!$G$53,$B924&lt;Input!$G$25),Input!$G$54,0)</f>
        <v>0</v>
      </c>
    </row>
    <row r="925" customFormat="false" ht="12.8" hidden="false" customHeight="false" outlineLevel="0" collapsed="false">
      <c r="A925" s="76" t="n">
        <v>921</v>
      </c>
      <c r="B925" s="77" t="n">
        <f aca="false">EOMONTH(Input!$C$7,A925)</f>
        <v>70949</v>
      </c>
      <c r="C925" s="76" t="n">
        <f aca="false">DATEDIF(Input!$G$23,$B925,"Y")</f>
        <v>116</v>
      </c>
      <c r="E925" s="78" t="n">
        <f aca="false">IF(AND($B925&gt;Input!$G$53,$B925&lt;Input!$G$25),Input!$G$54,0)</f>
        <v>0</v>
      </c>
    </row>
    <row r="926" customFormat="false" ht="12.8" hidden="false" customHeight="false" outlineLevel="0" collapsed="false">
      <c r="A926" s="76" t="n">
        <v>922</v>
      </c>
      <c r="B926" s="77" t="n">
        <f aca="false">EOMONTH(Input!$C$7,A926)</f>
        <v>70979</v>
      </c>
      <c r="C926" s="76" t="n">
        <f aca="false">DATEDIF(Input!$G$23,$B926,"Y")</f>
        <v>116</v>
      </c>
      <c r="E926" s="78" t="n">
        <f aca="false">IF(AND($B926&gt;Input!$G$53,$B926&lt;Input!$G$25),Input!$G$54,0)</f>
        <v>0</v>
      </c>
    </row>
    <row r="927" customFormat="false" ht="12.8" hidden="false" customHeight="false" outlineLevel="0" collapsed="false">
      <c r="A927" s="76" t="n">
        <v>923</v>
      </c>
      <c r="B927" s="77" t="n">
        <f aca="false">EOMONTH(Input!$C$7,A927)</f>
        <v>71010</v>
      </c>
      <c r="C927" s="76" t="n">
        <f aca="false">DATEDIF(Input!$G$23,$B927,"Y")</f>
        <v>117</v>
      </c>
      <c r="E927" s="78" t="n">
        <f aca="false">IF(AND($B927&gt;Input!$G$53,$B927&lt;Input!$G$25),Input!$G$54,0)</f>
        <v>0</v>
      </c>
    </row>
    <row r="928" customFormat="false" ht="12.8" hidden="false" customHeight="false" outlineLevel="0" collapsed="false">
      <c r="A928" s="76" t="n">
        <v>924</v>
      </c>
      <c r="B928" s="77" t="n">
        <f aca="false">EOMONTH(Input!$C$7,A928)</f>
        <v>71040</v>
      </c>
      <c r="C928" s="76" t="n">
        <f aca="false">DATEDIF(Input!$G$23,$B928,"Y")</f>
        <v>117</v>
      </c>
      <c r="E928" s="78" t="n">
        <f aca="false">IF(AND($B928&gt;Input!$G$53,$B928&lt;Input!$G$25),Input!$G$54,0)</f>
        <v>0</v>
      </c>
    </row>
    <row r="929" customFormat="false" ht="12.8" hidden="false" customHeight="false" outlineLevel="0" collapsed="false">
      <c r="A929" s="76" t="n">
        <v>925</v>
      </c>
      <c r="B929" s="77" t="n">
        <f aca="false">EOMONTH(Input!$C$7,A929)</f>
        <v>71071</v>
      </c>
      <c r="C929" s="76" t="n">
        <f aca="false">DATEDIF(Input!$G$23,$B929,"Y")</f>
        <v>117</v>
      </c>
      <c r="E929" s="78" t="n">
        <f aca="false">IF(AND($B929&gt;Input!$G$53,$B929&lt;Input!$G$25),Input!$G$54,0)</f>
        <v>0</v>
      </c>
    </row>
    <row r="930" customFormat="false" ht="12.8" hidden="false" customHeight="false" outlineLevel="0" collapsed="false">
      <c r="A930" s="76" t="n">
        <v>926</v>
      </c>
      <c r="B930" s="77" t="n">
        <f aca="false">EOMONTH(Input!$C$7,A930)</f>
        <v>71102</v>
      </c>
      <c r="C930" s="76" t="n">
        <f aca="false">DATEDIF(Input!$G$23,$B930,"Y")</f>
        <v>117</v>
      </c>
      <c r="E930" s="78" t="n">
        <f aca="false">IF(AND($B930&gt;Input!$G$53,$B930&lt;Input!$G$25),Input!$G$54,0)</f>
        <v>0</v>
      </c>
    </row>
    <row r="931" customFormat="false" ht="12.8" hidden="false" customHeight="false" outlineLevel="0" collapsed="false">
      <c r="A931" s="76" t="n">
        <v>927</v>
      </c>
      <c r="B931" s="77" t="n">
        <f aca="false">EOMONTH(Input!$C$7,A931)</f>
        <v>71132</v>
      </c>
      <c r="C931" s="76" t="n">
        <f aca="false">DATEDIF(Input!$G$23,$B931,"Y")</f>
        <v>117</v>
      </c>
      <c r="E931" s="78" t="n">
        <f aca="false">IF(AND($B931&gt;Input!$G$53,$B931&lt;Input!$G$25),Input!$G$54,0)</f>
        <v>0</v>
      </c>
    </row>
    <row r="932" customFormat="false" ht="12.8" hidden="false" customHeight="false" outlineLevel="0" collapsed="false">
      <c r="A932" s="76" t="n">
        <v>928</v>
      </c>
      <c r="B932" s="77" t="n">
        <f aca="false">EOMONTH(Input!$C$7,A932)</f>
        <v>71163</v>
      </c>
      <c r="C932" s="76" t="n">
        <f aca="false">DATEDIF(Input!$G$23,$B932,"Y")</f>
        <v>117</v>
      </c>
      <c r="E932" s="78" t="n">
        <f aca="false">IF(AND($B932&gt;Input!$G$53,$B932&lt;Input!$G$25),Input!$G$54,0)</f>
        <v>0</v>
      </c>
    </row>
    <row r="933" customFormat="false" ht="12.8" hidden="false" customHeight="false" outlineLevel="0" collapsed="false">
      <c r="A933" s="76" t="n">
        <v>929</v>
      </c>
      <c r="B933" s="77" t="n">
        <f aca="false">EOMONTH(Input!$C$7,A933)</f>
        <v>71193</v>
      </c>
      <c r="C933" s="76" t="n">
        <f aca="false">DATEDIF(Input!$G$23,$B933,"Y")</f>
        <v>117</v>
      </c>
      <c r="E933" s="78" t="n">
        <f aca="false">IF(AND($B933&gt;Input!$G$53,$B933&lt;Input!$G$25),Input!$G$54,0)</f>
        <v>0</v>
      </c>
    </row>
    <row r="934" customFormat="false" ht="12.8" hidden="false" customHeight="false" outlineLevel="0" collapsed="false">
      <c r="A934" s="76" t="n">
        <v>930</v>
      </c>
      <c r="B934" s="77" t="n">
        <f aca="false">EOMONTH(Input!$C$7,A934)</f>
        <v>71224</v>
      </c>
      <c r="C934" s="76" t="n">
        <f aca="false">DATEDIF(Input!$G$23,$B934,"Y")</f>
        <v>117</v>
      </c>
      <c r="E934" s="78" t="n">
        <f aca="false">IF(AND($B934&gt;Input!$G$53,$B934&lt;Input!$G$25),Input!$G$54,0)</f>
        <v>0</v>
      </c>
    </row>
    <row r="935" customFormat="false" ht="12.8" hidden="false" customHeight="false" outlineLevel="0" collapsed="false">
      <c r="A935" s="76" t="n">
        <v>931</v>
      </c>
      <c r="B935" s="77" t="n">
        <f aca="false">EOMONTH(Input!$C$7,A935)</f>
        <v>71255</v>
      </c>
      <c r="C935" s="76" t="n">
        <f aca="false">DATEDIF(Input!$G$23,$B935,"Y")</f>
        <v>117</v>
      </c>
      <c r="E935" s="78" t="n">
        <f aca="false">IF(AND($B935&gt;Input!$G$53,$B935&lt;Input!$G$25),Input!$G$54,0)</f>
        <v>0</v>
      </c>
    </row>
    <row r="936" customFormat="false" ht="12.8" hidden="false" customHeight="false" outlineLevel="0" collapsed="false">
      <c r="A936" s="76" t="n">
        <v>932</v>
      </c>
      <c r="B936" s="77" t="n">
        <f aca="false">EOMONTH(Input!$C$7,A936)</f>
        <v>71283</v>
      </c>
      <c r="C936" s="76" t="n">
        <f aca="false">DATEDIF(Input!$G$23,$B936,"Y")</f>
        <v>117</v>
      </c>
      <c r="E936" s="78" t="n">
        <f aca="false">IF(AND($B936&gt;Input!$G$53,$B936&lt;Input!$G$25),Input!$G$54,0)</f>
        <v>0</v>
      </c>
    </row>
    <row r="937" customFormat="false" ht="12.8" hidden="false" customHeight="false" outlineLevel="0" collapsed="false">
      <c r="A937" s="76" t="n">
        <v>933</v>
      </c>
      <c r="B937" s="77" t="n">
        <f aca="false">EOMONTH(Input!$C$7,A937)</f>
        <v>71314</v>
      </c>
      <c r="C937" s="76" t="n">
        <f aca="false">DATEDIF(Input!$G$23,$B937,"Y")</f>
        <v>117</v>
      </c>
      <c r="E937" s="78" t="n">
        <f aca="false">IF(AND($B937&gt;Input!$G$53,$B937&lt;Input!$G$25),Input!$G$54,0)</f>
        <v>0</v>
      </c>
    </row>
    <row r="938" customFormat="false" ht="12.8" hidden="false" customHeight="false" outlineLevel="0" collapsed="false">
      <c r="A938" s="76" t="n">
        <v>934</v>
      </c>
      <c r="B938" s="77" t="n">
        <f aca="false">EOMONTH(Input!$C$7,A938)</f>
        <v>71344</v>
      </c>
      <c r="C938" s="76" t="n">
        <f aca="false">DATEDIF(Input!$G$23,$B938,"Y")</f>
        <v>117</v>
      </c>
      <c r="E938" s="78" t="n">
        <f aca="false">IF(AND($B938&gt;Input!$G$53,$B938&lt;Input!$G$25),Input!$G$54,0)</f>
        <v>0</v>
      </c>
    </row>
    <row r="939" customFormat="false" ht="12.8" hidden="false" customHeight="false" outlineLevel="0" collapsed="false">
      <c r="A939" s="76" t="n">
        <v>935</v>
      </c>
      <c r="B939" s="77" t="n">
        <f aca="false">EOMONTH(Input!$C$7,A939)</f>
        <v>71375</v>
      </c>
      <c r="C939" s="76" t="n">
        <f aca="false">DATEDIF(Input!$G$23,$B939,"Y")</f>
        <v>118</v>
      </c>
      <c r="E939" s="78" t="n">
        <f aca="false">IF(AND($B939&gt;Input!$G$53,$B939&lt;Input!$G$25),Input!$G$54,0)</f>
        <v>0</v>
      </c>
    </row>
    <row r="940" customFormat="false" ht="12.8" hidden="false" customHeight="false" outlineLevel="0" collapsed="false">
      <c r="A940" s="76" t="n">
        <v>936</v>
      </c>
      <c r="B940" s="77" t="n">
        <f aca="false">EOMONTH(Input!$C$7,A940)</f>
        <v>71405</v>
      </c>
      <c r="C940" s="76" t="n">
        <f aca="false">DATEDIF(Input!$G$23,$B940,"Y")</f>
        <v>118</v>
      </c>
      <c r="E940" s="78" t="n">
        <f aca="false">IF(AND($B940&gt;Input!$G$53,$B940&lt;Input!$G$25),Input!$G$54,0)</f>
        <v>0</v>
      </c>
    </row>
    <row r="941" customFormat="false" ht="12.8" hidden="false" customHeight="false" outlineLevel="0" collapsed="false">
      <c r="A941" s="76" t="n">
        <v>937</v>
      </c>
      <c r="B941" s="77" t="n">
        <f aca="false">EOMONTH(Input!$C$7,A941)</f>
        <v>71436</v>
      </c>
      <c r="C941" s="76" t="n">
        <f aca="false">DATEDIF(Input!$G$23,$B941,"Y")</f>
        <v>118</v>
      </c>
      <c r="E941" s="78" t="n">
        <f aca="false">IF(AND($B941&gt;Input!$G$53,$B941&lt;Input!$G$25),Input!$G$54,0)</f>
        <v>0</v>
      </c>
    </row>
    <row r="942" customFormat="false" ht="12.8" hidden="false" customHeight="false" outlineLevel="0" collapsed="false">
      <c r="A942" s="76" t="n">
        <v>938</v>
      </c>
      <c r="B942" s="77" t="n">
        <f aca="false">EOMONTH(Input!$C$7,A942)</f>
        <v>71467</v>
      </c>
      <c r="C942" s="76" t="n">
        <f aca="false">DATEDIF(Input!$G$23,$B942,"Y")</f>
        <v>118</v>
      </c>
      <c r="E942" s="78" t="n">
        <f aca="false">IF(AND($B942&gt;Input!$G$53,$B942&lt;Input!$G$25),Input!$G$54,0)</f>
        <v>0</v>
      </c>
    </row>
    <row r="943" customFormat="false" ht="12.8" hidden="false" customHeight="false" outlineLevel="0" collapsed="false">
      <c r="A943" s="76" t="n">
        <v>939</v>
      </c>
      <c r="B943" s="77" t="n">
        <f aca="false">EOMONTH(Input!$C$7,A943)</f>
        <v>71497</v>
      </c>
      <c r="C943" s="76" t="n">
        <f aca="false">DATEDIF(Input!$G$23,$B943,"Y")</f>
        <v>118</v>
      </c>
      <c r="E943" s="78" t="n">
        <f aca="false">IF(AND($B943&gt;Input!$G$53,$B943&lt;Input!$G$25),Input!$G$54,0)</f>
        <v>0</v>
      </c>
    </row>
    <row r="944" customFormat="false" ht="12.8" hidden="false" customHeight="false" outlineLevel="0" collapsed="false">
      <c r="A944" s="76" t="n">
        <v>940</v>
      </c>
      <c r="B944" s="77" t="n">
        <f aca="false">EOMONTH(Input!$C$7,A944)</f>
        <v>71528</v>
      </c>
      <c r="C944" s="76" t="n">
        <f aca="false">DATEDIF(Input!$G$23,$B944,"Y")</f>
        <v>118</v>
      </c>
      <c r="E944" s="78" t="n">
        <f aca="false">IF(AND($B944&gt;Input!$G$53,$B944&lt;Input!$G$25),Input!$G$54,0)</f>
        <v>0</v>
      </c>
    </row>
    <row r="945" customFormat="false" ht="12.8" hidden="false" customHeight="false" outlineLevel="0" collapsed="false">
      <c r="A945" s="76" t="n">
        <v>941</v>
      </c>
      <c r="B945" s="77" t="n">
        <f aca="false">EOMONTH(Input!$C$7,A945)</f>
        <v>71558</v>
      </c>
      <c r="C945" s="76" t="n">
        <f aca="false">DATEDIF(Input!$G$23,$B945,"Y")</f>
        <v>118</v>
      </c>
      <c r="E945" s="78" t="n">
        <f aca="false">IF(AND($B945&gt;Input!$G$53,$B945&lt;Input!$G$25),Input!$G$54,0)</f>
        <v>0</v>
      </c>
    </row>
    <row r="946" customFormat="false" ht="12.8" hidden="false" customHeight="false" outlineLevel="0" collapsed="false">
      <c r="A946" s="76" t="n">
        <v>942</v>
      </c>
      <c r="B946" s="77" t="n">
        <f aca="false">EOMONTH(Input!$C$7,A946)</f>
        <v>71589</v>
      </c>
      <c r="C946" s="76" t="n">
        <f aca="false">DATEDIF(Input!$G$23,$B946,"Y")</f>
        <v>118</v>
      </c>
      <c r="E946" s="78" t="n">
        <f aca="false">IF(AND($B946&gt;Input!$G$53,$B946&lt;Input!$G$25),Input!$G$54,0)</f>
        <v>0</v>
      </c>
    </row>
    <row r="947" customFormat="false" ht="12.8" hidden="false" customHeight="false" outlineLevel="0" collapsed="false">
      <c r="A947" s="76" t="n">
        <v>943</v>
      </c>
      <c r="B947" s="77" t="n">
        <f aca="false">EOMONTH(Input!$C$7,A947)</f>
        <v>71620</v>
      </c>
      <c r="C947" s="76" t="n">
        <f aca="false">DATEDIF(Input!$G$23,$B947,"Y")</f>
        <v>118</v>
      </c>
      <c r="E947" s="78" t="n">
        <f aca="false">IF(AND($B947&gt;Input!$G$53,$B947&lt;Input!$G$25),Input!$G$54,0)</f>
        <v>0</v>
      </c>
    </row>
    <row r="948" customFormat="false" ht="12.8" hidden="false" customHeight="false" outlineLevel="0" collapsed="false">
      <c r="A948" s="76" t="n">
        <v>944</v>
      </c>
      <c r="B948" s="77" t="n">
        <f aca="false">EOMONTH(Input!$C$7,A948)</f>
        <v>71649</v>
      </c>
      <c r="C948" s="76" t="n">
        <f aca="false">DATEDIF(Input!$G$23,$B948,"Y")</f>
        <v>118</v>
      </c>
      <c r="E948" s="78" t="n">
        <f aca="false">IF(AND($B948&gt;Input!$G$53,$B948&lt;Input!$G$25),Input!$G$54,0)</f>
        <v>0</v>
      </c>
    </row>
    <row r="949" customFormat="false" ht="12.8" hidden="false" customHeight="false" outlineLevel="0" collapsed="false">
      <c r="A949" s="76" t="n">
        <v>945</v>
      </c>
      <c r="B949" s="77" t="n">
        <f aca="false">EOMONTH(Input!$C$7,A949)</f>
        <v>71680</v>
      </c>
      <c r="C949" s="76" t="n">
        <f aca="false">DATEDIF(Input!$G$23,$B949,"Y")</f>
        <v>118</v>
      </c>
      <c r="E949" s="78" t="n">
        <f aca="false">IF(AND($B949&gt;Input!$G$53,$B949&lt;Input!$G$25),Input!$G$54,0)</f>
        <v>0</v>
      </c>
    </row>
    <row r="950" customFormat="false" ht="12.8" hidden="false" customHeight="false" outlineLevel="0" collapsed="false">
      <c r="A950" s="76" t="n">
        <v>946</v>
      </c>
      <c r="B950" s="77" t="n">
        <f aca="false">EOMONTH(Input!$C$7,A950)</f>
        <v>71710</v>
      </c>
      <c r="C950" s="76" t="n">
        <f aca="false">DATEDIF(Input!$G$23,$B950,"Y")</f>
        <v>118</v>
      </c>
      <c r="E950" s="78" t="n">
        <f aca="false">IF(AND($B950&gt;Input!$G$53,$B950&lt;Input!$G$25),Input!$G$54,0)</f>
        <v>0</v>
      </c>
    </row>
    <row r="951" customFormat="false" ht="12.8" hidden="false" customHeight="false" outlineLevel="0" collapsed="false">
      <c r="A951" s="76" t="n">
        <v>947</v>
      </c>
      <c r="B951" s="77" t="n">
        <f aca="false">EOMONTH(Input!$C$7,A951)</f>
        <v>71741</v>
      </c>
      <c r="C951" s="76" t="n">
        <f aca="false">DATEDIF(Input!$G$23,$B951,"Y")</f>
        <v>119</v>
      </c>
      <c r="E951" s="78" t="n">
        <f aca="false">IF(AND($B951&gt;Input!$G$53,$B951&lt;Input!$G$25),Input!$G$54,0)</f>
        <v>0</v>
      </c>
    </row>
    <row r="952" customFormat="false" ht="12.8" hidden="false" customHeight="false" outlineLevel="0" collapsed="false">
      <c r="A952" s="76" t="n">
        <v>948</v>
      </c>
      <c r="B952" s="77" t="n">
        <f aca="false">EOMONTH(Input!$C$7,A952)</f>
        <v>71771</v>
      </c>
      <c r="C952" s="76" t="n">
        <f aca="false">DATEDIF(Input!$G$23,$B952,"Y")</f>
        <v>119</v>
      </c>
      <c r="E952" s="78" t="n">
        <f aca="false">IF(AND($B952&gt;Input!$G$53,$B952&lt;Input!$G$25),Input!$G$54,0)</f>
        <v>0</v>
      </c>
    </row>
    <row r="953" customFormat="false" ht="12.8" hidden="false" customHeight="false" outlineLevel="0" collapsed="false">
      <c r="A953" s="76" t="n">
        <v>949</v>
      </c>
      <c r="B953" s="77" t="n">
        <f aca="false">EOMONTH(Input!$C$7,A953)</f>
        <v>71802</v>
      </c>
      <c r="C953" s="76" t="n">
        <f aca="false">DATEDIF(Input!$G$23,$B953,"Y")</f>
        <v>119</v>
      </c>
      <c r="E953" s="78" t="n">
        <f aca="false">IF(AND($B953&gt;Input!$G$53,$B953&lt;Input!$G$25),Input!$G$54,0)</f>
        <v>0</v>
      </c>
    </row>
    <row r="954" customFormat="false" ht="12.8" hidden="false" customHeight="false" outlineLevel="0" collapsed="false">
      <c r="A954" s="76" t="n">
        <v>950</v>
      </c>
      <c r="B954" s="77" t="n">
        <f aca="false">EOMONTH(Input!$C$7,A954)</f>
        <v>71833</v>
      </c>
      <c r="C954" s="76" t="n">
        <f aca="false">DATEDIF(Input!$G$23,$B954,"Y")</f>
        <v>119</v>
      </c>
      <c r="E954" s="78" t="n">
        <f aca="false">IF(AND($B954&gt;Input!$G$53,$B954&lt;Input!$G$25),Input!$G$54,0)</f>
        <v>0</v>
      </c>
    </row>
    <row r="955" customFormat="false" ht="12.8" hidden="false" customHeight="false" outlineLevel="0" collapsed="false">
      <c r="A955" s="76" t="n">
        <v>951</v>
      </c>
      <c r="B955" s="77" t="n">
        <f aca="false">EOMONTH(Input!$C$7,A955)</f>
        <v>71863</v>
      </c>
      <c r="C955" s="76" t="n">
        <f aca="false">DATEDIF(Input!$G$23,$B955,"Y")</f>
        <v>119</v>
      </c>
      <c r="E955" s="78" t="n">
        <f aca="false">IF(AND($B955&gt;Input!$G$53,$B955&lt;Input!$G$25),Input!$G$54,0)</f>
        <v>0</v>
      </c>
    </row>
    <row r="956" customFormat="false" ht="12.8" hidden="false" customHeight="false" outlineLevel="0" collapsed="false">
      <c r="A956" s="76" t="n">
        <v>952</v>
      </c>
      <c r="B956" s="77" t="n">
        <f aca="false">EOMONTH(Input!$C$7,A956)</f>
        <v>71894</v>
      </c>
      <c r="C956" s="76" t="n">
        <f aca="false">DATEDIF(Input!$G$23,$B956,"Y")</f>
        <v>119</v>
      </c>
      <c r="E956" s="78" t="n">
        <f aca="false">IF(AND($B956&gt;Input!$G$53,$B956&lt;Input!$G$25),Input!$G$54,0)</f>
        <v>0</v>
      </c>
    </row>
    <row r="957" customFormat="false" ht="12.8" hidden="false" customHeight="false" outlineLevel="0" collapsed="false">
      <c r="A957" s="76" t="n">
        <v>953</v>
      </c>
      <c r="B957" s="77" t="n">
        <f aca="false">EOMONTH(Input!$C$7,A957)</f>
        <v>71924</v>
      </c>
      <c r="C957" s="76" t="n">
        <f aca="false">DATEDIF(Input!$G$23,$B957,"Y")</f>
        <v>119</v>
      </c>
      <c r="E957" s="78" t="n">
        <f aca="false">IF(AND($B957&gt;Input!$G$53,$B957&lt;Input!$G$25),Input!$G$54,0)</f>
        <v>0</v>
      </c>
    </row>
    <row r="958" customFormat="false" ht="12.8" hidden="false" customHeight="false" outlineLevel="0" collapsed="false">
      <c r="A958" s="76" t="n">
        <v>954</v>
      </c>
      <c r="B958" s="77" t="n">
        <f aca="false">EOMONTH(Input!$C$7,A958)</f>
        <v>71955</v>
      </c>
      <c r="C958" s="76" t="n">
        <f aca="false">DATEDIF(Input!$G$23,$B958,"Y")</f>
        <v>119</v>
      </c>
      <c r="E958" s="78" t="n">
        <f aca="false">IF(AND($B958&gt;Input!$G$53,$B958&lt;Input!$G$25),Input!$G$54,0)</f>
        <v>0</v>
      </c>
    </row>
    <row r="959" customFormat="false" ht="12.8" hidden="false" customHeight="false" outlineLevel="0" collapsed="false">
      <c r="A959" s="76" t="n">
        <v>955</v>
      </c>
      <c r="B959" s="77" t="n">
        <f aca="false">EOMONTH(Input!$C$7,A959)</f>
        <v>71986</v>
      </c>
      <c r="C959" s="76" t="n">
        <f aca="false">DATEDIF(Input!$G$23,$B959,"Y")</f>
        <v>119</v>
      </c>
      <c r="E959" s="78" t="n">
        <f aca="false">IF(AND($B959&gt;Input!$G$53,$B959&lt;Input!$G$25),Input!$G$54,0)</f>
        <v>0</v>
      </c>
    </row>
    <row r="960" customFormat="false" ht="12.8" hidden="false" customHeight="false" outlineLevel="0" collapsed="false">
      <c r="A960" s="76" t="n">
        <v>956</v>
      </c>
      <c r="B960" s="77" t="n">
        <f aca="false">EOMONTH(Input!$C$7,A960)</f>
        <v>72014</v>
      </c>
      <c r="C960" s="76" t="n">
        <f aca="false">DATEDIF(Input!$G$23,$B960,"Y")</f>
        <v>119</v>
      </c>
      <c r="E960" s="78" t="n">
        <f aca="false">IF(AND($B960&gt;Input!$G$53,$B960&lt;Input!$G$25),Input!$G$54,0)</f>
        <v>0</v>
      </c>
    </row>
    <row r="961" customFormat="false" ht="12.8" hidden="false" customHeight="false" outlineLevel="0" collapsed="false">
      <c r="A961" s="76" t="n">
        <v>957</v>
      </c>
      <c r="B961" s="77" t="n">
        <f aca="false">EOMONTH(Input!$C$7,A961)</f>
        <v>72045</v>
      </c>
      <c r="C961" s="76" t="n">
        <f aca="false">DATEDIF(Input!$G$23,$B961,"Y")</f>
        <v>119</v>
      </c>
      <c r="E961" s="78" t="n">
        <f aca="false">IF(AND($B961&gt;Input!$G$53,$B961&lt;Input!$G$25),Input!$G$54,0)</f>
        <v>0</v>
      </c>
    </row>
    <row r="962" customFormat="false" ht="12.8" hidden="false" customHeight="false" outlineLevel="0" collapsed="false">
      <c r="A962" s="76" t="n">
        <v>958</v>
      </c>
      <c r="B962" s="77" t="n">
        <f aca="false">EOMONTH(Input!$C$7,A962)</f>
        <v>72075</v>
      </c>
      <c r="C962" s="76" t="n">
        <f aca="false">DATEDIF(Input!$G$23,$B962,"Y")</f>
        <v>119</v>
      </c>
      <c r="E962" s="78" t="n">
        <f aca="false">IF(AND($B962&gt;Input!$G$53,$B962&lt;Input!$G$25),Input!$G$54,0)</f>
        <v>0</v>
      </c>
    </row>
    <row r="963" customFormat="false" ht="12.8" hidden="false" customHeight="false" outlineLevel="0" collapsed="false">
      <c r="A963" s="76" t="n">
        <v>959</v>
      </c>
      <c r="B963" s="77" t="n">
        <f aca="false">EOMONTH(Input!$C$7,A963)</f>
        <v>72106</v>
      </c>
      <c r="C963" s="76" t="n">
        <f aca="false">DATEDIF(Input!$G$23,$B963,"Y")</f>
        <v>120</v>
      </c>
      <c r="E963" s="78" t="n">
        <f aca="false">IF(AND($B963&gt;Input!$G$53,$B963&lt;Input!$G$25),Input!$G$54,0)</f>
        <v>0</v>
      </c>
    </row>
    <row r="964" customFormat="false" ht="12.8" hidden="false" customHeight="false" outlineLevel="0" collapsed="false">
      <c r="A964" s="76" t="n">
        <v>960</v>
      </c>
      <c r="B964" s="77" t="n">
        <f aca="false">EOMONTH(Input!$C$7,A964)</f>
        <v>72136</v>
      </c>
      <c r="C964" s="76" t="n">
        <f aca="false">DATEDIF(Input!$G$23,$B964,"Y")</f>
        <v>120</v>
      </c>
      <c r="E964" s="78" t="n">
        <f aca="false">IF(AND($B964&gt;Input!$G$53,$B964&lt;Input!$G$25),Input!$G$54,0)</f>
        <v>0</v>
      </c>
    </row>
    <row r="965" customFormat="false" ht="12.8" hidden="false" customHeight="false" outlineLevel="0" collapsed="false">
      <c r="A965" s="76" t="n">
        <v>961</v>
      </c>
      <c r="B965" s="77" t="n">
        <f aca="false">EOMONTH(Input!$C$7,A965)</f>
        <v>72167</v>
      </c>
      <c r="C965" s="76" t="n">
        <f aca="false">DATEDIF(Input!$G$23,$B965,"Y")</f>
        <v>120</v>
      </c>
      <c r="E965" s="78" t="n">
        <f aca="false">IF(AND($B965&gt;Input!$G$53,$B965&lt;Input!$G$25),Input!$G$54,0)</f>
        <v>0</v>
      </c>
    </row>
    <row r="966" customFormat="false" ht="12.8" hidden="false" customHeight="false" outlineLevel="0" collapsed="false">
      <c r="A966" s="76" t="n">
        <v>962</v>
      </c>
      <c r="B966" s="77" t="n">
        <f aca="false">EOMONTH(Input!$C$7,A966)</f>
        <v>72198</v>
      </c>
      <c r="C966" s="76" t="n">
        <f aca="false">DATEDIF(Input!$G$23,$B966,"Y")</f>
        <v>120</v>
      </c>
      <c r="E966" s="78" t="n">
        <f aca="false">IF(AND($B966&gt;Input!$G$53,$B966&lt;Input!$G$25),Input!$G$54,0)</f>
        <v>0</v>
      </c>
    </row>
    <row r="967" customFormat="false" ht="12.8" hidden="false" customHeight="false" outlineLevel="0" collapsed="false">
      <c r="A967" s="76" t="n">
        <v>963</v>
      </c>
      <c r="B967" s="77" t="n">
        <f aca="false">EOMONTH(Input!$C$7,A967)</f>
        <v>72228</v>
      </c>
      <c r="C967" s="76" t="n">
        <f aca="false">DATEDIF(Input!$G$23,$B967,"Y")</f>
        <v>120</v>
      </c>
      <c r="E967" s="78" t="n">
        <f aca="false">IF(AND($B967&gt;Input!$G$53,$B967&lt;Input!$G$25),Input!$G$54,0)</f>
        <v>0</v>
      </c>
    </row>
    <row r="968" customFormat="false" ht="12.8" hidden="false" customHeight="false" outlineLevel="0" collapsed="false">
      <c r="A968" s="76" t="n">
        <v>964</v>
      </c>
      <c r="B968" s="77" t="n">
        <f aca="false">EOMONTH(Input!$C$7,A968)</f>
        <v>72259</v>
      </c>
      <c r="C968" s="76" t="n">
        <f aca="false">DATEDIF(Input!$G$23,$B968,"Y")</f>
        <v>120</v>
      </c>
      <c r="E968" s="78" t="n">
        <f aca="false">IF(AND($B968&gt;Input!$G$53,$B968&lt;Input!$G$25),Input!$G$54,0)</f>
        <v>0</v>
      </c>
    </row>
    <row r="969" customFormat="false" ht="12.8" hidden="false" customHeight="false" outlineLevel="0" collapsed="false">
      <c r="A969" s="76" t="n">
        <v>965</v>
      </c>
      <c r="B969" s="77" t="n">
        <f aca="false">EOMONTH(Input!$C$7,A969)</f>
        <v>72289</v>
      </c>
      <c r="C969" s="76" t="n">
        <f aca="false">DATEDIF(Input!$G$23,$B969,"Y")</f>
        <v>120</v>
      </c>
      <c r="E969" s="78" t="n">
        <f aca="false">IF(AND($B969&gt;Input!$G$53,$B969&lt;Input!$G$25),Input!$G$54,0)</f>
        <v>0</v>
      </c>
    </row>
    <row r="970" customFormat="false" ht="12.8" hidden="false" customHeight="false" outlineLevel="0" collapsed="false">
      <c r="A970" s="76" t="n">
        <v>966</v>
      </c>
      <c r="B970" s="77" t="n">
        <f aca="false">EOMONTH(Input!$C$7,A970)</f>
        <v>72320</v>
      </c>
      <c r="C970" s="76" t="n">
        <f aca="false">DATEDIF(Input!$G$23,$B970,"Y")</f>
        <v>120</v>
      </c>
      <c r="E970" s="78" t="n">
        <f aca="false">IF(AND($B970&gt;Input!$G$53,$B970&lt;Input!$G$25),Input!$G$54,0)</f>
        <v>0</v>
      </c>
    </row>
    <row r="971" customFormat="false" ht="12.8" hidden="false" customHeight="false" outlineLevel="0" collapsed="false">
      <c r="A971" s="76" t="n">
        <v>967</v>
      </c>
      <c r="B971" s="77" t="n">
        <f aca="false">EOMONTH(Input!$C$7,A971)</f>
        <v>72351</v>
      </c>
      <c r="C971" s="76" t="n">
        <f aca="false">DATEDIF(Input!$G$23,$B971,"Y")</f>
        <v>120</v>
      </c>
      <c r="E971" s="78" t="n">
        <f aca="false">IF(AND($B971&gt;Input!$G$53,$B971&lt;Input!$G$25),Input!$G$54,0)</f>
        <v>0</v>
      </c>
    </row>
    <row r="972" customFormat="false" ht="12.8" hidden="false" customHeight="false" outlineLevel="0" collapsed="false">
      <c r="A972" s="76" t="n">
        <v>968</v>
      </c>
      <c r="B972" s="77" t="n">
        <f aca="false">EOMONTH(Input!$C$7,A972)</f>
        <v>72379</v>
      </c>
      <c r="C972" s="76" t="n">
        <f aca="false">DATEDIF(Input!$G$23,$B972,"Y")</f>
        <v>120</v>
      </c>
      <c r="E972" s="78" t="n">
        <f aca="false">IF(AND($B972&gt;Input!$G$53,$B972&lt;Input!$G$25),Input!$G$54,0)</f>
        <v>0</v>
      </c>
    </row>
    <row r="973" customFormat="false" ht="12.8" hidden="false" customHeight="false" outlineLevel="0" collapsed="false">
      <c r="A973" s="76" t="n">
        <v>969</v>
      </c>
      <c r="B973" s="77" t="n">
        <f aca="false">EOMONTH(Input!$C$7,A973)</f>
        <v>72410</v>
      </c>
      <c r="C973" s="76" t="n">
        <f aca="false">DATEDIF(Input!$G$23,$B973,"Y")</f>
        <v>120</v>
      </c>
      <c r="E973" s="78" t="n">
        <f aca="false">IF(AND($B973&gt;Input!$G$53,$B973&lt;Input!$G$25),Input!$G$54,0)</f>
        <v>0</v>
      </c>
    </row>
    <row r="974" customFormat="false" ht="12.8" hidden="false" customHeight="false" outlineLevel="0" collapsed="false">
      <c r="A974" s="76" t="n">
        <v>970</v>
      </c>
      <c r="B974" s="77" t="n">
        <f aca="false">EOMONTH(Input!$C$7,A974)</f>
        <v>72440</v>
      </c>
      <c r="C974" s="76" t="n">
        <f aca="false">DATEDIF(Input!$G$23,$B974,"Y")</f>
        <v>120</v>
      </c>
      <c r="E974" s="78" t="n">
        <f aca="false">IF(AND($B974&gt;Input!$G$53,$B974&lt;Input!$G$25),Input!$G$54,0)</f>
        <v>0</v>
      </c>
    </row>
    <row r="975" customFormat="false" ht="12.8" hidden="false" customHeight="false" outlineLevel="0" collapsed="false">
      <c r="A975" s="76" t="n">
        <v>971</v>
      </c>
      <c r="B975" s="77" t="n">
        <f aca="false">EOMONTH(Input!$C$7,A975)</f>
        <v>72471</v>
      </c>
      <c r="C975" s="76" t="n">
        <f aca="false">DATEDIF(Input!$G$23,$B975,"Y")</f>
        <v>121</v>
      </c>
      <c r="E975" s="78" t="n">
        <f aca="false">IF(AND($B975&gt;Input!$G$53,$B975&lt;Input!$G$25),Input!$G$54,0)</f>
        <v>0</v>
      </c>
    </row>
    <row r="976" customFormat="false" ht="12.8" hidden="false" customHeight="false" outlineLevel="0" collapsed="false">
      <c r="A976" s="76" t="n">
        <v>972</v>
      </c>
      <c r="B976" s="77" t="n">
        <f aca="false">EOMONTH(Input!$C$7,A976)</f>
        <v>72501</v>
      </c>
      <c r="C976" s="76" t="n">
        <f aca="false">DATEDIF(Input!$G$23,$B976,"Y")</f>
        <v>121</v>
      </c>
      <c r="E976" s="78" t="n">
        <f aca="false">IF(AND($B976&gt;Input!$G$53,$B976&lt;Input!$G$25),Input!$G$54,0)</f>
        <v>0</v>
      </c>
    </row>
    <row r="977" customFormat="false" ht="12.8" hidden="false" customHeight="false" outlineLevel="0" collapsed="false">
      <c r="A977" s="76" t="n">
        <v>973</v>
      </c>
      <c r="B977" s="77" t="n">
        <f aca="false">EOMONTH(Input!$C$7,A977)</f>
        <v>72532</v>
      </c>
      <c r="C977" s="76" t="n">
        <f aca="false">DATEDIF(Input!$G$23,$B977,"Y")</f>
        <v>121</v>
      </c>
      <c r="E977" s="78" t="n">
        <f aca="false">IF(AND($B977&gt;Input!$G$53,$B977&lt;Input!$G$25),Input!$G$54,0)</f>
        <v>0</v>
      </c>
    </row>
    <row r="978" customFormat="false" ht="12.8" hidden="false" customHeight="false" outlineLevel="0" collapsed="false">
      <c r="A978" s="76" t="n">
        <v>974</v>
      </c>
      <c r="B978" s="77" t="n">
        <f aca="false">EOMONTH(Input!$C$7,A978)</f>
        <v>72563</v>
      </c>
      <c r="C978" s="76" t="n">
        <f aca="false">DATEDIF(Input!$G$23,$B978,"Y")</f>
        <v>121</v>
      </c>
      <c r="E978" s="78" t="n">
        <f aca="false">IF(AND($B978&gt;Input!$G$53,$B978&lt;Input!$G$25),Input!$G$54,0)</f>
        <v>0</v>
      </c>
    </row>
    <row r="979" customFormat="false" ht="12.8" hidden="false" customHeight="false" outlineLevel="0" collapsed="false">
      <c r="A979" s="76" t="n">
        <v>975</v>
      </c>
      <c r="B979" s="77" t="n">
        <f aca="false">EOMONTH(Input!$C$7,A979)</f>
        <v>72593</v>
      </c>
      <c r="C979" s="76" t="n">
        <f aca="false">DATEDIF(Input!$G$23,$B979,"Y")</f>
        <v>121</v>
      </c>
      <c r="E979" s="78" t="n">
        <f aca="false">IF(AND($B979&gt;Input!$G$53,$B979&lt;Input!$G$25),Input!$G$54,0)</f>
        <v>0</v>
      </c>
    </row>
    <row r="980" customFormat="false" ht="12.8" hidden="false" customHeight="false" outlineLevel="0" collapsed="false">
      <c r="A980" s="76" t="n">
        <v>976</v>
      </c>
      <c r="B980" s="77" t="n">
        <f aca="false">EOMONTH(Input!$C$7,A980)</f>
        <v>72624</v>
      </c>
      <c r="C980" s="76" t="n">
        <f aca="false">DATEDIF(Input!$G$23,$B980,"Y")</f>
        <v>121</v>
      </c>
      <c r="E980" s="78" t="n">
        <f aca="false">IF(AND($B980&gt;Input!$G$53,$B980&lt;Input!$G$25),Input!$G$54,0)</f>
        <v>0</v>
      </c>
    </row>
    <row r="981" customFormat="false" ht="12.8" hidden="false" customHeight="false" outlineLevel="0" collapsed="false">
      <c r="A981" s="76" t="n">
        <v>977</v>
      </c>
      <c r="B981" s="77" t="n">
        <f aca="false">EOMONTH(Input!$C$7,A981)</f>
        <v>72654</v>
      </c>
      <c r="C981" s="76" t="n">
        <f aca="false">DATEDIF(Input!$G$23,$B981,"Y")</f>
        <v>121</v>
      </c>
      <c r="E981" s="78" t="n">
        <f aca="false">IF(AND($B981&gt;Input!$G$53,$B981&lt;Input!$G$25),Input!$G$54,0)</f>
        <v>0</v>
      </c>
    </row>
    <row r="982" customFormat="false" ht="12.8" hidden="false" customHeight="false" outlineLevel="0" collapsed="false">
      <c r="A982" s="76" t="n">
        <v>978</v>
      </c>
      <c r="B982" s="77" t="n">
        <f aca="false">EOMONTH(Input!$C$7,A982)</f>
        <v>72685</v>
      </c>
      <c r="C982" s="76" t="n">
        <f aca="false">DATEDIF(Input!$G$23,$B982,"Y")</f>
        <v>121</v>
      </c>
      <c r="E982" s="78" t="n">
        <f aca="false">IF(AND($B982&gt;Input!$G$53,$B982&lt;Input!$G$25),Input!$G$54,0)</f>
        <v>0</v>
      </c>
    </row>
    <row r="983" customFormat="false" ht="12.8" hidden="false" customHeight="false" outlineLevel="0" collapsed="false">
      <c r="A983" s="76" t="n">
        <v>979</v>
      </c>
      <c r="B983" s="77" t="n">
        <f aca="false">EOMONTH(Input!$C$7,A983)</f>
        <v>72716</v>
      </c>
      <c r="C983" s="76" t="n">
        <f aca="false">DATEDIF(Input!$G$23,$B983,"Y")</f>
        <v>121</v>
      </c>
      <c r="E983" s="78" t="n">
        <f aca="false">IF(AND($B983&gt;Input!$G$53,$B983&lt;Input!$G$25),Input!$G$54,0)</f>
        <v>0</v>
      </c>
    </row>
    <row r="984" customFormat="false" ht="12.8" hidden="false" customHeight="false" outlineLevel="0" collapsed="false">
      <c r="A984" s="76" t="n">
        <v>980</v>
      </c>
      <c r="B984" s="77" t="n">
        <f aca="false">EOMONTH(Input!$C$7,A984)</f>
        <v>72744</v>
      </c>
      <c r="C984" s="76" t="n">
        <f aca="false">DATEDIF(Input!$G$23,$B984,"Y")</f>
        <v>121</v>
      </c>
      <c r="E984" s="78" t="n">
        <f aca="false">IF(AND($B984&gt;Input!$G$53,$B984&lt;Input!$G$25),Input!$G$54,0)</f>
        <v>0</v>
      </c>
    </row>
    <row r="985" customFormat="false" ht="12.8" hidden="false" customHeight="false" outlineLevel="0" collapsed="false">
      <c r="A985" s="76" t="n">
        <v>981</v>
      </c>
      <c r="B985" s="77" t="n">
        <f aca="false">EOMONTH(Input!$C$7,A985)</f>
        <v>72775</v>
      </c>
      <c r="C985" s="76" t="n">
        <f aca="false">DATEDIF(Input!$G$23,$B985,"Y")</f>
        <v>121</v>
      </c>
      <c r="E985" s="78" t="n">
        <f aca="false">IF(AND($B985&gt;Input!$G$53,$B985&lt;Input!$G$25),Input!$G$54,0)</f>
        <v>0</v>
      </c>
    </row>
    <row r="986" customFormat="false" ht="12.8" hidden="false" customHeight="false" outlineLevel="0" collapsed="false">
      <c r="A986" s="76" t="n">
        <v>982</v>
      </c>
      <c r="B986" s="77" t="n">
        <f aca="false">EOMONTH(Input!$C$7,A986)</f>
        <v>72805</v>
      </c>
      <c r="C986" s="76" t="n">
        <f aca="false">DATEDIF(Input!$G$23,$B986,"Y")</f>
        <v>121</v>
      </c>
      <c r="E986" s="78" t="n">
        <f aca="false">IF(AND($B986&gt;Input!$G$53,$B986&lt;Input!$G$25),Input!$G$54,0)</f>
        <v>0</v>
      </c>
    </row>
    <row r="987" customFormat="false" ht="12.8" hidden="false" customHeight="false" outlineLevel="0" collapsed="false">
      <c r="A987" s="76" t="n">
        <v>983</v>
      </c>
      <c r="B987" s="77" t="n">
        <f aca="false">EOMONTH(Input!$C$7,A987)</f>
        <v>72836</v>
      </c>
      <c r="C987" s="76" t="n">
        <f aca="false">DATEDIF(Input!$G$23,$B987,"Y")</f>
        <v>122</v>
      </c>
      <c r="E987" s="78" t="n">
        <f aca="false">IF(AND($B987&gt;Input!$G$53,$B987&lt;Input!$G$25),Input!$G$54,0)</f>
        <v>0</v>
      </c>
    </row>
    <row r="988" customFormat="false" ht="12.8" hidden="false" customHeight="false" outlineLevel="0" collapsed="false">
      <c r="A988" s="76" t="n">
        <v>984</v>
      </c>
      <c r="B988" s="77" t="n">
        <f aca="false">EOMONTH(Input!$C$7,A988)</f>
        <v>72866</v>
      </c>
      <c r="C988" s="76" t="n">
        <f aca="false">DATEDIF(Input!$G$23,$B988,"Y")</f>
        <v>122</v>
      </c>
      <c r="E988" s="78" t="n">
        <f aca="false">IF(AND($B988&gt;Input!$G$53,$B988&lt;Input!$G$25),Input!$G$54,0)</f>
        <v>0</v>
      </c>
    </row>
    <row r="989" customFormat="false" ht="12.8" hidden="false" customHeight="false" outlineLevel="0" collapsed="false">
      <c r="A989" s="76" t="n">
        <v>985</v>
      </c>
      <c r="B989" s="77" t="n">
        <f aca="false">EOMONTH(Input!$C$7,A989)</f>
        <v>72897</v>
      </c>
      <c r="C989" s="76" t="n">
        <f aca="false">DATEDIF(Input!$G$23,$B989,"Y")</f>
        <v>122</v>
      </c>
      <c r="E989" s="78" t="n">
        <f aca="false">IF(AND($B989&gt;Input!$G$53,$B989&lt;Input!$G$25),Input!$G$54,0)</f>
        <v>0</v>
      </c>
    </row>
    <row r="990" customFormat="false" ht="12.8" hidden="false" customHeight="false" outlineLevel="0" collapsed="false">
      <c r="A990" s="76" t="n">
        <v>986</v>
      </c>
      <c r="B990" s="77" t="n">
        <f aca="false">EOMONTH(Input!$C$7,A990)</f>
        <v>72928</v>
      </c>
      <c r="C990" s="76" t="n">
        <f aca="false">DATEDIF(Input!$G$23,$B990,"Y")</f>
        <v>122</v>
      </c>
      <c r="E990" s="78" t="n">
        <f aca="false">IF(AND($B990&gt;Input!$G$53,$B990&lt;Input!$G$25),Input!$G$54,0)</f>
        <v>0</v>
      </c>
    </row>
    <row r="991" customFormat="false" ht="12.8" hidden="false" customHeight="false" outlineLevel="0" collapsed="false">
      <c r="A991" s="76" t="n">
        <v>987</v>
      </c>
      <c r="B991" s="77" t="n">
        <f aca="false">EOMONTH(Input!$C$7,A991)</f>
        <v>72958</v>
      </c>
      <c r="C991" s="76" t="n">
        <f aca="false">DATEDIF(Input!$G$23,$B991,"Y")</f>
        <v>122</v>
      </c>
      <c r="E991" s="78" t="n">
        <f aca="false">IF(AND($B991&gt;Input!$G$53,$B991&lt;Input!$G$25),Input!$G$54,0)</f>
        <v>0</v>
      </c>
    </row>
    <row r="992" customFormat="false" ht="12.8" hidden="false" customHeight="false" outlineLevel="0" collapsed="false">
      <c r="A992" s="76" t="n">
        <v>988</v>
      </c>
      <c r="B992" s="77" t="n">
        <f aca="false">EOMONTH(Input!$C$7,A992)</f>
        <v>72989</v>
      </c>
      <c r="C992" s="76" t="n">
        <f aca="false">DATEDIF(Input!$G$23,$B992,"Y")</f>
        <v>122</v>
      </c>
      <c r="E992" s="78" t="n">
        <f aca="false">IF(AND($B992&gt;Input!$G$53,$B992&lt;Input!$G$25),Input!$G$54,0)</f>
        <v>0</v>
      </c>
    </row>
    <row r="993" customFormat="false" ht="12.8" hidden="false" customHeight="false" outlineLevel="0" collapsed="false">
      <c r="A993" s="76" t="n">
        <v>989</v>
      </c>
      <c r="B993" s="77" t="n">
        <f aca="false">EOMONTH(Input!$C$7,A993)</f>
        <v>73019</v>
      </c>
      <c r="C993" s="76" t="n">
        <f aca="false">DATEDIF(Input!$G$23,$B993,"Y")</f>
        <v>122</v>
      </c>
      <c r="E993" s="78" t="n">
        <f aca="false">IF(AND($B993&gt;Input!$G$53,$B993&lt;Input!$G$25),Input!$G$54,0)</f>
        <v>0</v>
      </c>
    </row>
    <row r="994" customFormat="false" ht="12.8" hidden="false" customHeight="false" outlineLevel="0" collapsed="false">
      <c r="A994" s="76" t="n">
        <v>990</v>
      </c>
      <c r="B994" s="77" t="n">
        <f aca="false">EOMONTH(Input!$C$7,A994)</f>
        <v>73050</v>
      </c>
      <c r="C994" s="76" t="n">
        <f aca="false">DATEDIF(Input!$G$23,$B994,"Y")</f>
        <v>122</v>
      </c>
      <c r="E994" s="78" t="n">
        <f aca="false">IF(AND($B994&gt;Input!$G$53,$B994&lt;Input!$G$25),Input!$G$54,0)</f>
        <v>0</v>
      </c>
    </row>
    <row r="995" customFormat="false" ht="12.8" hidden="false" customHeight="false" outlineLevel="0" collapsed="false">
      <c r="A995" s="76" t="n">
        <v>991</v>
      </c>
      <c r="B995" s="77" t="n">
        <f aca="false">EOMONTH(Input!$C$7,A995)</f>
        <v>73081</v>
      </c>
      <c r="C995" s="76" t="n">
        <f aca="false">DATEDIF(Input!$G$23,$B995,"Y")</f>
        <v>122</v>
      </c>
      <c r="E995" s="78" t="n">
        <f aca="false">IF(AND($B995&gt;Input!$G$53,$B995&lt;Input!$G$25),Input!$G$54,0)</f>
        <v>0</v>
      </c>
    </row>
    <row r="996" customFormat="false" ht="12.8" hidden="false" customHeight="false" outlineLevel="0" collapsed="false">
      <c r="A996" s="76" t="n">
        <v>992</v>
      </c>
      <c r="B996" s="77" t="n">
        <f aca="false">EOMONTH(Input!$C$7,A996)</f>
        <v>73109</v>
      </c>
      <c r="C996" s="76" t="n">
        <f aca="false">DATEDIF(Input!$G$23,$B996,"Y")</f>
        <v>122</v>
      </c>
      <c r="E996" s="78" t="n">
        <f aca="false">IF(AND($B996&gt;Input!$G$53,$B996&lt;Input!$G$25),Input!$G$54,0)</f>
        <v>0</v>
      </c>
    </row>
    <row r="997" customFormat="false" ht="12.8" hidden="false" customHeight="false" outlineLevel="0" collapsed="false">
      <c r="A997" s="76" t="n">
        <v>993</v>
      </c>
      <c r="B997" s="77" t="n">
        <f aca="false">EOMONTH(Input!$C$7,A997)</f>
        <v>73140</v>
      </c>
      <c r="C997" s="76" t="n">
        <f aca="false">DATEDIF(Input!$G$23,$B997,"Y")</f>
        <v>122</v>
      </c>
      <c r="E997" s="78" t="n">
        <f aca="false">IF(AND($B997&gt;Input!$G$53,$B997&lt;Input!$G$25),Input!$G$54,0)</f>
        <v>0</v>
      </c>
    </row>
    <row r="998" customFormat="false" ht="12.8" hidden="false" customHeight="false" outlineLevel="0" collapsed="false">
      <c r="A998" s="76" t="n">
        <v>994</v>
      </c>
      <c r="B998" s="77" t="n">
        <f aca="false">EOMONTH(Input!$C$7,A998)</f>
        <v>73170</v>
      </c>
      <c r="C998" s="76" t="n">
        <f aca="false">DATEDIF(Input!$G$23,$B998,"Y")</f>
        <v>122</v>
      </c>
      <c r="E998" s="78" t="n">
        <f aca="false">IF(AND($B998&gt;Input!$G$53,$B998&lt;Input!$G$25),Input!$G$54,0)</f>
        <v>0</v>
      </c>
    </row>
    <row r="999" customFormat="false" ht="12.8" hidden="false" customHeight="false" outlineLevel="0" collapsed="false">
      <c r="A999" s="76" t="n">
        <v>995</v>
      </c>
      <c r="B999" s="77" t="n">
        <f aca="false">EOMONTH(Input!$C$7,A999)</f>
        <v>73201</v>
      </c>
      <c r="C999" s="76" t="n">
        <f aca="false">DATEDIF(Input!$G$23,$B999,"Y")</f>
        <v>123</v>
      </c>
      <c r="E999" s="78" t="n">
        <f aca="false">IF(AND($B999&gt;Input!$G$53,$B999&lt;Input!$G$25),Input!$G$54,0)</f>
        <v>0</v>
      </c>
    </row>
    <row r="1000" customFormat="false" ht="12.8" hidden="false" customHeight="false" outlineLevel="0" collapsed="false">
      <c r="A1000" s="76" t="n">
        <v>996</v>
      </c>
      <c r="B1000" s="77" t="n">
        <f aca="false">EOMONTH(Input!$C$7,A1000)</f>
        <v>73231</v>
      </c>
      <c r="C1000" s="76" t="n">
        <f aca="false">DATEDIF(Input!$G$23,$B1000,"Y")</f>
        <v>123</v>
      </c>
      <c r="E1000" s="78" t="n">
        <f aca="false">IF(AND($B1000&gt;Input!$G$53,$B1000&lt;Input!$G$25),Input!$G$54,0)</f>
        <v>0</v>
      </c>
    </row>
    <row r="1001" customFormat="false" ht="12.8" hidden="false" customHeight="false" outlineLevel="0" collapsed="false">
      <c r="A1001" s="76" t="n">
        <v>997</v>
      </c>
      <c r="B1001" s="77" t="n">
        <f aca="false">EOMONTH(Input!$C$7,A1001)</f>
        <v>73262</v>
      </c>
      <c r="C1001" s="76" t="n">
        <f aca="false">DATEDIF(Input!$G$23,$B1001,"Y")</f>
        <v>123</v>
      </c>
      <c r="E1001" s="78" t="n">
        <f aca="false">IF(AND($B1001&gt;Input!$G$53,$B1001&lt;Input!$G$25),Input!$G$54,0)</f>
        <v>0</v>
      </c>
    </row>
    <row r="1002" customFormat="false" ht="12.8" hidden="false" customHeight="false" outlineLevel="0" collapsed="false">
      <c r="A1002" s="76" t="n">
        <v>998</v>
      </c>
      <c r="B1002" s="77" t="n">
        <f aca="false">EOMONTH(Input!$C$7,A1002)</f>
        <v>73293</v>
      </c>
      <c r="C1002" s="76" t="n">
        <f aca="false">DATEDIF(Input!$G$23,$B1002,"Y")</f>
        <v>123</v>
      </c>
      <c r="E1002" s="78" t="n">
        <f aca="false">IF(AND($B1002&gt;Input!$G$53,$B1002&lt;Input!$G$25),Input!$G$54,0)</f>
        <v>0</v>
      </c>
    </row>
    <row r="1003" customFormat="false" ht="12.8" hidden="false" customHeight="false" outlineLevel="0" collapsed="false">
      <c r="A1003" s="76" t="n">
        <v>999</v>
      </c>
      <c r="B1003" s="77" t="n">
        <f aca="false">EOMONTH(Input!$C$7,A1003)</f>
        <v>73323</v>
      </c>
      <c r="C1003" s="76" t="n">
        <f aca="false">DATEDIF(Input!$G$23,$B1003,"Y")</f>
        <v>123</v>
      </c>
      <c r="E1003" s="78" t="n">
        <f aca="false">IF(AND($B1003&gt;Input!$G$53,$B1003&lt;Input!$G$25),Input!$G$54,0)</f>
        <v>0</v>
      </c>
    </row>
    <row r="1004" customFormat="false" ht="12.8" hidden="false" customHeight="false" outlineLevel="0" collapsed="false">
      <c r="A1004" s="76" t="n">
        <v>1000</v>
      </c>
      <c r="B1004" s="77" t="n">
        <f aca="false">EOMONTH(Input!$C$7,A1004)</f>
        <v>73354</v>
      </c>
      <c r="C1004" s="76" t="n">
        <f aca="false">DATEDIF(Input!$G$23,$B1004,"Y")</f>
        <v>123</v>
      </c>
      <c r="E1004" s="78" t="n">
        <f aca="false">IF(AND($B1004&gt;Input!$G$53,$B1004&lt;Input!$G$25),Input!$G$54,0)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0.92"/>
    <col collapsed="false" customWidth="true" hidden="false" outlineLevel="0" max="2" min="2" style="77" width="10.83"/>
    <col collapsed="false" customWidth="true" hidden="false" outlineLevel="0" max="3" min="3" style="76" width="4.89"/>
    <col collapsed="false" customWidth="true" hidden="false" outlineLevel="0" max="4" min="4" style="0" width="1.39"/>
    <col collapsed="false" customWidth="true" hidden="false" outlineLevel="0" max="6" min="5" style="78" width="12.9"/>
    <col collapsed="false" customWidth="false" hidden="false" outlineLevel="0" max="7" min="7" style="78" width="11.57"/>
    <col collapsed="false" customWidth="false" hidden="false" outlineLevel="0" max="8" min="8" style="108" width="11.57"/>
    <col collapsed="false" customWidth="true" hidden="false" outlineLevel="0" max="9" min="9" style="108" width="1.29"/>
    <col collapsed="false" customWidth="false" hidden="false" outlineLevel="0" max="10" min="10" style="78" width="11.57"/>
    <col collapsed="false" customWidth="false" hidden="false" outlineLevel="0" max="1025" min="11" style="0" width="11.52"/>
  </cols>
  <sheetData>
    <row r="1" customFormat="false" ht="19.7" hidden="false" customHeight="false" outlineLevel="0" collapsed="false">
      <c r="A1" s="79" t="str">
        <f aca="false">Input!$C$22</f>
        <v>Tina</v>
      </c>
      <c r="B1" s="79" t="s">
        <v>236</v>
      </c>
    </row>
    <row r="2" customFormat="false" ht="12.8" hidden="false" customHeight="false" outlineLevel="0" collapsed="false">
      <c r="E2" s="80" t="s">
        <v>237</v>
      </c>
      <c r="F2" s="80" t="s">
        <v>238</v>
      </c>
      <c r="G2" s="80" t="s">
        <v>239</v>
      </c>
      <c r="H2" s="80" t="s">
        <v>240</v>
      </c>
      <c r="J2" s="80" t="s">
        <v>196</v>
      </c>
    </row>
    <row r="3" customFormat="false" ht="12.8" hidden="false" customHeight="false" outlineLevel="0" collapsed="false">
      <c r="A3" s="83" t="s">
        <v>177</v>
      </c>
      <c r="B3" s="84" t="s">
        <v>178</v>
      </c>
      <c r="C3" s="83" t="s">
        <v>179</v>
      </c>
      <c r="D3" s="83"/>
      <c r="E3" s="85" t="s">
        <v>241</v>
      </c>
      <c r="F3" s="85" t="s">
        <v>241</v>
      </c>
      <c r="G3" s="85" t="s">
        <v>222</v>
      </c>
      <c r="H3" s="85" t="s">
        <v>222</v>
      </c>
      <c r="J3" s="85" t="s">
        <v>181</v>
      </c>
    </row>
    <row r="4" customFormat="false" ht="12.8" hidden="false" customHeight="false" outlineLevel="0" collapsed="false">
      <c r="A4" s="76" t="n">
        <v>0</v>
      </c>
      <c r="B4" s="77" t="n">
        <f aca="false">EOMONTH(Input!$C$7,A4)</f>
        <v>42916</v>
      </c>
      <c r="C4" s="76" t="n">
        <f aca="false">DATEDIF(Input!$C$23,$B4,"Y")</f>
        <v>40</v>
      </c>
      <c r="E4" s="78" t="n">
        <f aca="false">(-1)*(401k_01!$G4+IRA_01!$E4+Invest_01!$E4)+Pension_01!$E4+SocialSec_01!$E4</f>
        <v>0</v>
      </c>
      <c r="F4" s="78" t="n">
        <f aca="false">(-1)*Roth_01!$E4</f>
        <v>-0</v>
      </c>
      <c r="G4" s="78" t="n">
        <f aca="false">(-1)*$E4*(Input!$C$8/100)</f>
        <v>-0</v>
      </c>
      <c r="H4" s="78" t="n">
        <f aca="false">(-1)*$E4*(Input!$C$9/100)</f>
        <v>-0</v>
      </c>
      <c r="J4" s="78" t="n">
        <f aca="false">($E4+$F4+$G4+$H4)</f>
        <v>0</v>
      </c>
    </row>
    <row r="5" customFormat="false" ht="12.8" hidden="false" customHeight="false" outlineLevel="0" collapsed="false">
      <c r="A5" s="76" t="n">
        <v>1</v>
      </c>
      <c r="B5" s="77" t="n">
        <f aca="false">EOMONTH(Input!$C$7,A5)</f>
        <v>42947</v>
      </c>
      <c r="C5" s="76" t="n">
        <f aca="false">DATEDIF(Input!$C$23,$B5,"Y")</f>
        <v>40</v>
      </c>
      <c r="E5" s="78" t="n">
        <f aca="false">(-1)*(401k_01!$G5+IRA_01!$E5+Invest_01!$E5)+Pension_01!$E5+SocialSec_01!$E5</f>
        <v>0</v>
      </c>
      <c r="F5" s="78" t="n">
        <f aca="false">(-1)*Roth_01!$E5</f>
        <v>-0</v>
      </c>
      <c r="G5" s="78" t="n">
        <f aca="false">(-1)*$E5*(Input!$C$8/100)</f>
        <v>-0</v>
      </c>
      <c r="H5" s="78" t="n">
        <f aca="false">(-1)*$E5*(Input!$C$9/100)</f>
        <v>-0</v>
      </c>
      <c r="J5" s="78" t="n">
        <f aca="false">($E5+$F5+$G5+$H5)</f>
        <v>0</v>
      </c>
    </row>
    <row r="6" customFormat="false" ht="12.8" hidden="false" customHeight="false" outlineLevel="0" collapsed="false">
      <c r="A6" s="76" t="n">
        <v>2</v>
      </c>
      <c r="B6" s="77" t="n">
        <f aca="false">EOMONTH(Input!$C$7,A6)</f>
        <v>42978</v>
      </c>
      <c r="C6" s="76" t="n">
        <f aca="false">DATEDIF(Input!$C$23,$B6,"Y")</f>
        <v>40</v>
      </c>
      <c r="E6" s="78" t="n">
        <f aca="false">(-1)*(401k_01!$G6+IRA_01!$E6+Invest_01!$E6)+Pension_01!$E6+SocialSec_01!$E6</f>
        <v>0</v>
      </c>
      <c r="F6" s="78" t="n">
        <f aca="false">(-1)*Roth_01!$E6</f>
        <v>-0</v>
      </c>
      <c r="G6" s="78" t="n">
        <f aca="false">(-1)*$E6*(Input!$C$8/100)</f>
        <v>-0</v>
      </c>
      <c r="H6" s="78" t="n">
        <f aca="false">(-1)*$E6*(Input!$C$9/100)</f>
        <v>-0</v>
      </c>
      <c r="J6" s="78" t="n">
        <f aca="false">($E6+$F6+$G6+$H6)</f>
        <v>0</v>
      </c>
    </row>
    <row r="7" customFormat="false" ht="12.8" hidden="false" customHeight="false" outlineLevel="0" collapsed="false">
      <c r="A7" s="76" t="n">
        <v>3</v>
      </c>
      <c r="B7" s="77" t="n">
        <f aca="false">EOMONTH(Input!$C$7,A7)</f>
        <v>43008</v>
      </c>
      <c r="C7" s="76" t="n">
        <f aca="false">DATEDIF(Input!$C$23,$B7,"Y")</f>
        <v>40</v>
      </c>
      <c r="E7" s="78" t="n">
        <f aca="false">(-1)*(401k_01!$G7+IRA_01!$E7+Invest_01!$E7)+Pension_01!$E7+SocialSec_01!$E7</f>
        <v>0</v>
      </c>
      <c r="F7" s="78" t="n">
        <f aca="false">(-1)*Roth_01!$E7</f>
        <v>-0</v>
      </c>
      <c r="G7" s="78" t="n">
        <f aca="false">(-1)*$E7*(Input!$C$8/100)</f>
        <v>-0</v>
      </c>
      <c r="H7" s="78" t="n">
        <f aca="false">(-1)*$E7*(Input!$C$9/100)</f>
        <v>-0</v>
      </c>
      <c r="J7" s="78" t="n">
        <f aca="false">($E7+$F7+$G7+$H7)</f>
        <v>0</v>
      </c>
    </row>
    <row r="8" customFormat="false" ht="12.8" hidden="false" customHeight="false" outlineLevel="0" collapsed="false">
      <c r="A8" s="76" t="n">
        <v>4</v>
      </c>
      <c r="B8" s="77" t="n">
        <f aca="false">EOMONTH(Input!$C$7,A8)</f>
        <v>43039</v>
      </c>
      <c r="C8" s="76" t="n">
        <f aca="false">DATEDIF(Input!$C$23,$B8,"Y")</f>
        <v>40</v>
      </c>
      <c r="E8" s="78" t="n">
        <f aca="false">(-1)*(401k_01!$G8+IRA_01!$E8+Invest_01!$E8)+Pension_01!$E8+SocialSec_01!$E8</f>
        <v>0</v>
      </c>
      <c r="F8" s="78" t="n">
        <f aca="false">(-1)*Roth_01!$E8</f>
        <v>-0</v>
      </c>
      <c r="G8" s="78" t="n">
        <f aca="false">(-1)*$E8*(Input!$C$8/100)</f>
        <v>-0</v>
      </c>
      <c r="H8" s="78" t="n">
        <f aca="false">(-1)*$E8*(Input!$C$9/100)</f>
        <v>-0</v>
      </c>
      <c r="J8" s="78" t="n">
        <f aca="false">($E8+$F8+$G8+$H8)</f>
        <v>0</v>
      </c>
    </row>
    <row r="9" customFormat="false" ht="12.8" hidden="false" customHeight="false" outlineLevel="0" collapsed="false">
      <c r="A9" s="76" t="n">
        <v>5</v>
      </c>
      <c r="B9" s="77" t="n">
        <f aca="false">EOMONTH(Input!$C$7,A9)</f>
        <v>43069</v>
      </c>
      <c r="C9" s="76" t="n">
        <f aca="false">DATEDIF(Input!$C$23,$B9,"Y")</f>
        <v>40</v>
      </c>
      <c r="E9" s="78" t="n">
        <f aca="false">(-1)*(401k_01!$G9+IRA_01!$E9+Invest_01!$E9)+Pension_01!$E9+SocialSec_01!$E9</f>
        <v>0</v>
      </c>
      <c r="F9" s="78" t="n">
        <f aca="false">(-1)*Roth_01!$E9</f>
        <v>-0</v>
      </c>
      <c r="G9" s="78" t="n">
        <f aca="false">(-1)*$E9*(Input!$C$8/100)</f>
        <v>-0</v>
      </c>
      <c r="H9" s="78" t="n">
        <f aca="false">(-1)*$E9*(Input!$C$9/100)</f>
        <v>-0</v>
      </c>
      <c r="J9" s="78" t="n">
        <f aca="false">($E9+$F9+$G9+$H9)</f>
        <v>0</v>
      </c>
    </row>
    <row r="10" customFormat="false" ht="12.8" hidden="false" customHeight="false" outlineLevel="0" collapsed="false">
      <c r="A10" s="76" t="n">
        <v>6</v>
      </c>
      <c r="B10" s="77" t="n">
        <f aca="false">EOMONTH(Input!$C$7,A10)</f>
        <v>43100</v>
      </c>
      <c r="C10" s="76" t="n">
        <f aca="false">DATEDIF(Input!$C$23,$B10,"Y")</f>
        <v>40</v>
      </c>
      <c r="E10" s="78" t="n">
        <f aca="false">(-1)*(401k_01!$G10+IRA_01!$E10+Invest_01!$E10)+Pension_01!$E10+SocialSec_01!$E10</f>
        <v>0</v>
      </c>
      <c r="F10" s="78" t="n">
        <f aca="false">(-1)*Roth_01!$E10</f>
        <v>-0</v>
      </c>
      <c r="G10" s="78" t="n">
        <f aca="false">(-1)*$E10*(Input!$C$8/100)</f>
        <v>-0</v>
      </c>
      <c r="H10" s="78" t="n">
        <f aca="false">(-1)*$E10*(Input!$C$9/100)</f>
        <v>-0</v>
      </c>
      <c r="J10" s="78" t="n">
        <f aca="false">($E10+$F10+$G10+$H10)</f>
        <v>0</v>
      </c>
    </row>
    <row r="11" customFormat="false" ht="12.8" hidden="false" customHeight="false" outlineLevel="0" collapsed="false">
      <c r="A11" s="76" t="n">
        <v>7</v>
      </c>
      <c r="B11" s="77" t="n">
        <f aca="false">EOMONTH(Input!$C$7,A11)</f>
        <v>43131</v>
      </c>
      <c r="C11" s="76" t="n">
        <f aca="false">DATEDIF(Input!$C$23,$B11,"Y")</f>
        <v>40</v>
      </c>
      <c r="E11" s="78" t="n">
        <f aca="false">(-1)*(401k_01!$G11+IRA_01!$E11+Invest_01!$E11)+Pension_01!$E11+SocialSec_01!$E11</f>
        <v>0</v>
      </c>
      <c r="F11" s="78" t="n">
        <f aca="false">(-1)*Roth_01!$E11</f>
        <v>-0</v>
      </c>
      <c r="G11" s="78" t="n">
        <f aca="false">(-1)*$E11*(Input!$C$8/100)</f>
        <v>-0</v>
      </c>
      <c r="H11" s="78" t="n">
        <f aca="false">(-1)*$E11*(Input!$C$9/100)</f>
        <v>-0</v>
      </c>
      <c r="J11" s="78" t="n">
        <f aca="false">($E11+$F11+$G11+$H11)</f>
        <v>0</v>
      </c>
    </row>
    <row r="12" customFormat="false" ht="12.8" hidden="false" customHeight="false" outlineLevel="0" collapsed="false">
      <c r="A12" s="76" t="n">
        <v>8</v>
      </c>
      <c r="B12" s="77" t="n">
        <f aca="false">EOMONTH(Input!$C$7,A12)</f>
        <v>43159</v>
      </c>
      <c r="C12" s="76" t="n">
        <f aca="false">DATEDIF(Input!$C$23,$B12,"Y")</f>
        <v>40</v>
      </c>
      <c r="E12" s="78" t="n">
        <f aca="false">(-1)*(401k_01!$G12+IRA_01!$E12+Invest_01!$E12)+Pension_01!$E12+SocialSec_01!$E12</f>
        <v>0</v>
      </c>
      <c r="F12" s="78" t="n">
        <f aca="false">(-1)*Roth_01!$E12</f>
        <v>-0</v>
      </c>
      <c r="G12" s="78" t="n">
        <f aca="false">(-1)*$E12*(Input!$C$8/100)</f>
        <v>-0</v>
      </c>
      <c r="H12" s="78" t="n">
        <f aca="false">(-1)*$E12*(Input!$C$9/100)</f>
        <v>-0</v>
      </c>
      <c r="J12" s="78" t="n">
        <f aca="false">($E12+$F12+$G12+$H12)</f>
        <v>0</v>
      </c>
    </row>
    <row r="13" customFormat="false" ht="12.8" hidden="false" customHeight="false" outlineLevel="0" collapsed="false">
      <c r="A13" s="76" t="n">
        <v>9</v>
      </c>
      <c r="B13" s="77" t="n">
        <f aca="false">EOMONTH(Input!$C$7,A13)</f>
        <v>43190</v>
      </c>
      <c r="C13" s="76" t="n">
        <f aca="false">DATEDIF(Input!$C$23,$B13,"Y")</f>
        <v>40</v>
      </c>
      <c r="E13" s="78" t="n">
        <f aca="false">(-1)*(401k_01!$G13+IRA_01!$E13+Invest_01!$E13)+Pension_01!$E13+SocialSec_01!$E13</f>
        <v>0</v>
      </c>
      <c r="F13" s="78" t="n">
        <f aca="false">(-1)*Roth_01!$E13</f>
        <v>-0</v>
      </c>
      <c r="G13" s="78" t="n">
        <f aca="false">(-1)*$E13*(Input!$C$8/100)</f>
        <v>-0</v>
      </c>
      <c r="H13" s="78" t="n">
        <f aca="false">(-1)*$E13*(Input!$C$9/100)</f>
        <v>-0</v>
      </c>
      <c r="J13" s="78" t="n">
        <f aca="false">($E13+$F13+$G13+$H13)</f>
        <v>0</v>
      </c>
    </row>
    <row r="14" customFormat="false" ht="12.8" hidden="false" customHeight="false" outlineLevel="0" collapsed="false">
      <c r="A14" s="76" t="n">
        <v>10</v>
      </c>
      <c r="B14" s="77" t="n">
        <f aca="false">EOMONTH(Input!$C$7,A14)</f>
        <v>43220</v>
      </c>
      <c r="C14" s="76" t="n">
        <f aca="false">DATEDIF(Input!$C$23,$B14,"Y")</f>
        <v>40</v>
      </c>
      <c r="E14" s="78" t="n">
        <f aca="false">(-1)*(401k_01!$G14+IRA_01!$E14+Invest_01!$E14)+Pension_01!$E14+SocialSec_01!$E14</f>
        <v>0</v>
      </c>
      <c r="F14" s="78" t="n">
        <f aca="false">(-1)*Roth_01!$E14</f>
        <v>-0</v>
      </c>
      <c r="G14" s="78" t="n">
        <f aca="false">(-1)*$E14*(Input!$C$8/100)</f>
        <v>-0</v>
      </c>
      <c r="H14" s="78" t="n">
        <f aca="false">(-1)*$E14*(Input!$C$9/100)</f>
        <v>-0</v>
      </c>
      <c r="J14" s="78" t="n">
        <f aca="false">($E14+$F14+$G14+$H14)</f>
        <v>0</v>
      </c>
    </row>
    <row r="15" customFormat="false" ht="12.8" hidden="false" customHeight="false" outlineLevel="0" collapsed="false">
      <c r="A15" s="76" t="n">
        <v>11</v>
      </c>
      <c r="B15" s="77" t="n">
        <f aca="false">EOMONTH(Input!$C$7,A15)</f>
        <v>43251</v>
      </c>
      <c r="C15" s="76" t="n">
        <f aca="false">DATEDIF(Input!$C$23,$B15,"Y")</f>
        <v>41</v>
      </c>
      <c r="E15" s="78" t="n">
        <f aca="false">(-1)*(401k_01!$G15+IRA_01!$E15+Invest_01!$E15)+Pension_01!$E15+SocialSec_01!$E15</f>
        <v>0</v>
      </c>
      <c r="F15" s="78" t="n">
        <f aca="false">(-1)*Roth_01!$E15</f>
        <v>-0</v>
      </c>
      <c r="G15" s="78" t="n">
        <f aca="false">(-1)*$E15*(Input!$C$8/100)</f>
        <v>-0</v>
      </c>
      <c r="H15" s="78" t="n">
        <f aca="false">(-1)*$E15*(Input!$C$9/100)</f>
        <v>-0</v>
      </c>
      <c r="J15" s="78" t="n">
        <f aca="false">($E15+$F15+$G15+$H15)</f>
        <v>0</v>
      </c>
    </row>
    <row r="16" customFormat="false" ht="12.8" hidden="false" customHeight="false" outlineLevel="0" collapsed="false">
      <c r="A16" s="76" t="n">
        <v>12</v>
      </c>
      <c r="B16" s="77" t="n">
        <f aca="false">EOMONTH(Input!$C$7,A16)</f>
        <v>43281</v>
      </c>
      <c r="C16" s="76" t="n">
        <f aca="false">DATEDIF(Input!$C$23,$B16,"Y")</f>
        <v>41</v>
      </c>
      <c r="E16" s="78" t="n">
        <f aca="false">(-1)*(401k_01!$G16+IRA_01!$E16+Invest_01!$E16)+Pension_01!$E16+SocialSec_01!$E16</f>
        <v>0</v>
      </c>
      <c r="F16" s="78" t="n">
        <f aca="false">(-1)*Roth_01!$E16</f>
        <v>-0</v>
      </c>
      <c r="G16" s="78" t="n">
        <f aca="false">(-1)*$E16*(Input!$C$8/100)</f>
        <v>-0</v>
      </c>
      <c r="H16" s="78" t="n">
        <f aca="false">(-1)*$E16*(Input!$C$9/100)</f>
        <v>-0</v>
      </c>
      <c r="J16" s="78" t="n">
        <f aca="false">($E16+$F16+$G16+$H16)</f>
        <v>0</v>
      </c>
    </row>
    <row r="17" customFormat="false" ht="12.8" hidden="false" customHeight="false" outlineLevel="0" collapsed="false">
      <c r="A17" s="76" t="n">
        <v>13</v>
      </c>
      <c r="B17" s="77" t="n">
        <f aca="false">EOMONTH(Input!$C$7,A17)</f>
        <v>43312</v>
      </c>
      <c r="C17" s="76" t="n">
        <f aca="false">DATEDIF(Input!$C$23,$B17,"Y")</f>
        <v>41</v>
      </c>
      <c r="E17" s="78" t="n">
        <f aca="false">(-1)*(401k_01!$G17+IRA_01!$E17+Invest_01!$E17)+Pension_01!$E17+SocialSec_01!$E17</f>
        <v>0</v>
      </c>
      <c r="F17" s="78" t="n">
        <f aca="false">(-1)*Roth_01!$E17</f>
        <v>-0</v>
      </c>
      <c r="G17" s="78" t="n">
        <f aca="false">(-1)*$E17*(Input!$C$8/100)</f>
        <v>-0</v>
      </c>
      <c r="H17" s="78" t="n">
        <f aca="false">(-1)*$E17*(Input!$C$9/100)</f>
        <v>-0</v>
      </c>
      <c r="J17" s="78" t="n">
        <f aca="false">($E17+$F17+$G17+$H17)</f>
        <v>0</v>
      </c>
    </row>
    <row r="18" customFormat="false" ht="12.8" hidden="false" customHeight="false" outlineLevel="0" collapsed="false">
      <c r="A18" s="76" t="n">
        <v>14</v>
      </c>
      <c r="B18" s="77" t="n">
        <f aca="false">EOMONTH(Input!$C$7,A18)</f>
        <v>43343</v>
      </c>
      <c r="C18" s="76" t="n">
        <f aca="false">DATEDIF(Input!$C$23,$B18,"Y")</f>
        <v>41</v>
      </c>
      <c r="E18" s="78" t="n">
        <f aca="false">(-1)*(401k_01!$G18+IRA_01!$E18+Invest_01!$E18)+Pension_01!$E18+SocialSec_01!$E18</f>
        <v>0</v>
      </c>
      <c r="F18" s="78" t="n">
        <f aca="false">(-1)*Roth_01!$E18</f>
        <v>-0</v>
      </c>
      <c r="G18" s="78" t="n">
        <f aca="false">(-1)*$E18*(Input!$C$8/100)</f>
        <v>-0</v>
      </c>
      <c r="H18" s="78" t="n">
        <f aca="false">(-1)*$E18*(Input!$C$9/100)</f>
        <v>-0</v>
      </c>
      <c r="J18" s="78" t="n">
        <f aca="false">($E18+$F18+$G18+$H18)</f>
        <v>0</v>
      </c>
    </row>
    <row r="19" customFormat="false" ht="12.8" hidden="false" customHeight="false" outlineLevel="0" collapsed="false">
      <c r="A19" s="76" t="n">
        <v>15</v>
      </c>
      <c r="B19" s="77" t="n">
        <f aca="false">EOMONTH(Input!$C$7,A19)</f>
        <v>43373</v>
      </c>
      <c r="C19" s="76" t="n">
        <f aca="false">DATEDIF(Input!$C$23,$B19,"Y")</f>
        <v>41</v>
      </c>
      <c r="E19" s="78" t="n">
        <f aca="false">(-1)*(401k_01!$G19+IRA_01!$E19+Invest_01!$E19)+Pension_01!$E19+SocialSec_01!$E19</f>
        <v>0</v>
      </c>
      <c r="F19" s="78" t="n">
        <f aca="false">(-1)*Roth_01!$E19</f>
        <v>-0</v>
      </c>
      <c r="G19" s="78" t="n">
        <f aca="false">(-1)*$E19*(Input!$C$8/100)</f>
        <v>-0</v>
      </c>
      <c r="H19" s="78" t="n">
        <f aca="false">(-1)*$E19*(Input!$C$9/100)</f>
        <v>-0</v>
      </c>
      <c r="J19" s="78" t="n">
        <f aca="false">($E19+$F19+$G19+$H19)</f>
        <v>0</v>
      </c>
    </row>
    <row r="20" customFormat="false" ht="12.8" hidden="false" customHeight="false" outlineLevel="0" collapsed="false">
      <c r="A20" s="76" t="n">
        <v>16</v>
      </c>
      <c r="B20" s="77" t="n">
        <f aca="false">EOMONTH(Input!$C$7,A20)</f>
        <v>43404</v>
      </c>
      <c r="C20" s="76" t="n">
        <f aca="false">DATEDIF(Input!$C$23,$B20,"Y")</f>
        <v>41</v>
      </c>
      <c r="E20" s="78" t="n">
        <f aca="false">(-1)*(401k_01!$G20+IRA_01!$E20+Invest_01!$E20)+Pension_01!$E20+SocialSec_01!$E20</f>
        <v>0</v>
      </c>
      <c r="F20" s="78" t="n">
        <f aca="false">(-1)*Roth_01!$E20</f>
        <v>-0</v>
      </c>
      <c r="G20" s="78" t="n">
        <f aca="false">(-1)*$E20*(Input!$C$8/100)</f>
        <v>-0</v>
      </c>
      <c r="H20" s="78" t="n">
        <f aca="false">(-1)*$E20*(Input!$C$9/100)</f>
        <v>-0</v>
      </c>
      <c r="J20" s="78" t="n">
        <f aca="false">($E20+$F20+$G20+$H20)</f>
        <v>0</v>
      </c>
    </row>
    <row r="21" customFormat="false" ht="12.8" hidden="false" customHeight="false" outlineLevel="0" collapsed="false">
      <c r="A21" s="76" t="n">
        <v>17</v>
      </c>
      <c r="B21" s="77" t="n">
        <f aca="false">EOMONTH(Input!$C$7,A21)</f>
        <v>43434</v>
      </c>
      <c r="C21" s="76" t="n">
        <f aca="false">DATEDIF(Input!$C$23,$B21,"Y")</f>
        <v>41</v>
      </c>
      <c r="E21" s="78" t="n">
        <f aca="false">(-1)*(401k_01!$G21+IRA_01!$E21+Invest_01!$E21)+Pension_01!$E21+SocialSec_01!$E21</f>
        <v>0</v>
      </c>
      <c r="F21" s="78" t="n">
        <f aca="false">(-1)*Roth_01!$E21</f>
        <v>-0</v>
      </c>
      <c r="G21" s="78" t="n">
        <f aca="false">(-1)*$E21*(Input!$C$8/100)</f>
        <v>-0</v>
      </c>
      <c r="H21" s="78" t="n">
        <f aca="false">(-1)*$E21*(Input!$C$9/100)</f>
        <v>-0</v>
      </c>
      <c r="J21" s="78" t="n">
        <f aca="false">($E21+$F21+$G21+$H21)</f>
        <v>0</v>
      </c>
    </row>
    <row r="22" customFormat="false" ht="12.8" hidden="false" customHeight="false" outlineLevel="0" collapsed="false">
      <c r="A22" s="76" t="n">
        <v>18</v>
      </c>
      <c r="B22" s="77" t="n">
        <f aca="false">EOMONTH(Input!$C$7,A22)</f>
        <v>43465</v>
      </c>
      <c r="C22" s="76" t="n">
        <f aca="false">DATEDIF(Input!$C$23,$B22,"Y")</f>
        <v>41</v>
      </c>
      <c r="E22" s="78" t="n">
        <f aca="false">(-1)*(401k_01!$G22+IRA_01!$E22+Invest_01!$E22)+Pension_01!$E22+SocialSec_01!$E22</f>
        <v>0</v>
      </c>
      <c r="F22" s="78" t="n">
        <f aca="false">(-1)*Roth_01!$E22</f>
        <v>-0</v>
      </c>
      <c r="G22" s="78" t="n">
        <f aca="false">(-1)*$E22*(Input!$C$8/100)</f>
        <v>-0</v>
      </c>
      <c r="H22" s="78" t="n">
        <f aca="false">(-1)*$E22*(Input!$C$9/100)</f>
        <v>-0</v>
      </c>
      <c r="J22" s="78" t="n">
        <f aca="false">($E22+$F22+$G22+$H22)</f>
        <v>0</v>
      </c>
    </row>
    <row r="23" customFormat="false" ht="12.8" hidden="false" customHeight="false" outlineLevel="0" collapsed="false">
      <c r="A23" s="76" t="n">
        <v>19</v>
      </c>
      <c r="B23" s="77" t="n">
        <f aca="false">EOMONTH(Input!$C$7,A23)</f>
        <v>43496</v>
      </c>
      <c r="C23" s="76" t="n">
        <f aca="false">DATEDIF(Input!$C$23,$B23,"Y")</f>
        <v>41</v>
      </c>
      <c r="E23" s="78" t="n">
        <f aca="false">(-1)*(401k_01!$G23+IRA_01!$E23+Invest_01!$E23)+Pension_01!$E23+SocialSec_01!$E23</f>
        <v>0</v>
      </c>
      <c r="F23" s="78" t="n">
        <f aca="false">(-1)*Roth_01!$E23</f>
        <v>-0</v>
      </c>
      <c r="G23" s="78" t="n">
        <f aca="false">(-1)*$E23*(Input!$C$8/100)</f>
        <v>-0</v>
      </c>
      <c r="H23" s="78" t="n">
        <f aca="false">(-1)*$E23*(Input!$C$9/100)</f>
        <v>-0</v>
      </c>
      <c r="J23" s="78" t="n">
        <f aca="false">($E23+$F23+$G23+$H23)</f>
        <v>0</v>
      </c>
    </row>
    <row r="24" customFormat="false" ht="12.8" hidden="false" customHeight="false" outlineLevel="0" collapsed="false">
      <c r="A24" s="76" t="n">
        <v>20</v>
      </c>
      <c r="B24" s="77" t="n">
        <f aca="false">EOMONTH(Input!$C$7,A24)</f>
        <v>43524</v>
      </c>
      <c r="C24" s="76" t="n">
        <f aca="false">DATEDIF(Input!$C$23,$B24,"Y")</f>
        <v>41</v>
      </c>
      <c r="E24" s="78" t="n">
        <f aca="false">(-1)*(401k_01!$G24+IRA_01!$E24+Invest_01!$E24)+Pension_01!$E24+SocialSec_01!$E24</f>
        <v>0</v>
      </c>
      <c r="F24" s="78" t="n">
        <f aca="false">(-1)*Roth_01!$E24</f>
        <v>-0</v>
      </c>
      <c r="G24" s="78" t="n">
        <f aca="false">(-1)*$E24*(Input!$C$8/100)</f>
        <v>-0</v>
      </c>
      <c r="H24" s="78" t="n">
        <f aca="false">(-1)*$E24*(Input!$C$9/100)</f>
        <v>-0</v>
      </c>
      <c r="J24" s="78" t="n">
        <f aca="false">($E24+$F24+$G24+$H24)</f>
        <v>0</v>
      </c>
    </row>
    <row r="25" customFormat="false" ht="12.8" hidden="false" customHeight="false" outlineLevel="0" collapsed="false">
      <c r="A25" s="76" t="n">
        <v>21</v>
      </c>
      <c r="B25" s="77" t="n">
        <f aca="false">EOMONTH(Input!$C$7,A25)</f>
        <v>43555</v>
      </c>
      <c r="C25" s="76" t="n">
        <f aca="false">DATEDIF(Input!$C$23,$B25,"Y")</f>
        <v>41</v>
      </c>
      <c r="E25" s="78" t="n">
        <f aca="false">(-1)*(401k_01!$G25+IRA_01!$E25+Invest_01!$E25)+Pension_01!$E25+SocialSec_01!$E25</f>
        <v>0</v>
      </c>
      <c r="F25" s="78" t="n">
        <f aca="false">(-1)*Roth_01!$E25</f>
        <v>-0</v>
      </c>
      <c r="G25" s="78" t="n">
        <f aca="false">(-1)*$E25*(Input!$C$8/100)</f>
        <v>-0</v>
      </c>
      <c r="H25" s="78" t="n">
        <f aca="false">(-1)*$E25*(Input!$C$9/100)</f>
        <v>-0</v>
      </c>
      <c r="J25" s="78" t="n">
        <f aca="false">($E25+$F25+$G25+$H25)</f>
        <v>0</v>
      </c>
    </row>
    <row r="26" customFormat="false" ht="12.8" hidden="false" customHeight="false" outlineLevel="0" collapsed="false">
      <c r="A26" s="76" t="n">
        <v>22</v>
      </c>
      <c r="B26" s="77" t="n">
        <f aca="false">EOMONTH(Input!$C$7,A26)</f>
        <v>43585</v>
      </c>
      <c r="C26" s="76" t="n">
        <f aca="false">DATEDIF(Input!$C$23,$B26,"Y")</f>
        <v>41</v>
      </c>
      <c r="E26" s="78" t="n">
        <f aca="false">(-1)*(401k_01!$G26+IRA_01!$E26+Invest_01!$E26)+Pension_01!$E26+SocialSec_01!$E26</f>
        <v>0</v>
      </c>
      <c r="F26" s="78" t="n">
        <f aca="false">(-1)*Roth_01!$E26</f>
        <v>-0</v>
      </c>
      <c r="G26" s="78" t="n">
        <f aca="false">(-1)*$E26*(Input!$C$8/100)</f>
        <v>-0</v>
      </c>
      <c r="H26" s="78" t="n">
        <f aca="false">(-1)*$E26*(Input!$C$9/100)</f>
        <v>-0</v>
      </c>
      <c r="J26" s="78" t="n">
        <f aca="false">($E26+$F26+$G26+$H26)</f>
        <v>0</v>
      </c>
    </row>
    <row r="27" customFormat="false" ht="12.8" hidden="false" customHeight="false" outlineLevel="0" collapsed="false">
      <c r="A27" s="76" t="n">
        <v>23</v>
      </c>
      <c r="B27" s="77" t="n">
        <f aca="false">EOMONTH(Input!$C$7,A27)</f>
        <v>43616</v>
      </c>
      <c r="C27" s="76" t="n">
        <f aca="false">DATEDIF(Input!$C$23,$B27,"Y")</f>
        <v>42</v>
      </c>
      <c r="E27" s="78" t="n">
        <f aca="false">(-1)*(401k_01!$G27+IRA_01!$E27+Invest_01!$E27)+Pension_01!$E27+SocialSec_01!$E27</f>
        <v>0</v>
      </c>
      <c r="F27" s="78" t="n">
        <f aca="false">(-1)*Roth_01!$E27</f>
        <v>-0</v>
      </c>
      <c r="G27" s="78" t="n">
        <f aca="false">(-1)*$E27*(Input!$C$8/100)</f>
        <v>-0</v>
      </c>
      <c r="H27" s="78" t="n">
        <f aca="false">(-1)*$E27*(Input!$C$9/100)</f>
        <v>-0</v>
      </c>
      <c r="J27" s="78" t="n">
        <f aca="false">($E27+$F27+$G27+$H27)</f>
        <v>0</v>
      </c>
    </row>
    <row r="28" customFormat="false" ht="12.8" hidden="false" customHeight="false" outlineLevel="0" collapsed="false">
      <c r="A28" s="76" t="n">
        <v>24</v>
      </c>
      <c r="B28" s="77" t="n">
        <f aca="false">EOMONTH(Input!$C$7,A28)</f>
        <v>43646</v>
      </c>
      <c r="C28" s="76" t="n">
        <f aca="false">DATEDIF(Input!$C$23,$B28,"Y")</f>
        <v>42</v>
      </c>
      <c r="E28" s="78" t="n">
        <f aca="false">(-1)*(401k_01!$G28+IRA_01!$E28+Invest_01!$E28)+Pension_01!$E28+SocialSec_01!$E28</f>
        <v>0</v>
      </c>
      <c r="F28" s="78" t="n">
        <f aca="false">(-1)*Roth_01!$E28</f>
        <v>-0</v>
      </c>
      <c r="G28" s="78" t="n">
        <f aca="false">(-1)*$E28*(Input!$C$8/100)</f>
        <v>-0</v>
      </c>
      <c r="H28" s="78" t="n">
        <f aca="false">(-1)*$E28*(Input!$C$9/100)</f>
        <v>-0</v>
      </c>
      <c r="J28" s="78" t="n">
        <f aca="false">($E28+$F28+$G28+$H28)</f>
        <v>0</v>
      </c>
    </row>
    <row r="29" customFormat="false" ht="12.8" hidden="false" customHeight="false" outlineLevel="0" collapsed="false">
      <c r="A29" s="76" t="n">
        <v>25</v>
      </c>
      <c r="B29" s="77" t="n">
        <f aca="false">EOMONTH(Input!$C$7,A29)</f>
        <v>43677</v>
      </c>
      <c r="C29" s="76" t="n">
        <f aca="false">DATEDIF(Input!$C$23,$B29,"Y")</f>
        <v>42</v>
      </c>
      <c r="E29" s="78" t="n">
        <f aca="false">(-1)*(401k_01!$G29+IRA_01!$E29+Invest_01!$E29)+Pension_01!$E29+SocialSec_01!$E29</f>
        <v>0</v>
      </c>
      <c r="F29" s="78" t="n">
        <f aca="false">(-1)*Roth_01!$E29</f>
        <v>-0</v>
      </c>
      <c r="G29" s="78" t="n">
        <f aca="false">(-1)*$E29*(Input!$C$8/100)</f>
        <v>-0</v>
      </c>
      <c r="H29" s="78" t="n">
        <f aca="false">(-1)*$E29*(Input!$C$9/100)</f>
        <v>-0</v>
      </c>
      <c r="J29" s="78" t="n">
        <f aca="false">($E29+$F29+$G29+$H29)</f>
        <v>0</v>
      </c>
    </row>
    <row r="30" customFormat="false" ht="12.8" hidden="false" customHeight="false" outlineLevel="0" collapsed="false">
      <c r="A30" s="76" t="n">
        <v>26</v>
      </c>
      <c r="B30" s="77" t="n">
        <f aca="false">EOMONTH(Input!$C$7,A30)</f>
        <v>43708</v>
      </c>
      <c r="C30" s="76" t="n">
        <f aca="false">DATEDIF(Input!$C$23,$B30,"Y")</f>
        <v>42</v>
      </c>
      <c r="E30" s="78" t="n">
        <f aca="false">(-1)*(401k_01!$G30+IRA_01!$E30+Invest_01!$E30)+Pension_01!$E30+SocialSec_01!$E30</f>
        <v>0</v>
      </c>
      <c r="F30" s="78" t="n">
        <f aca="false">(-1)*Roth_01!$E30</f>
        <v>-0</v>
      </c>
      <c r="G30" s="78" t="n">
        <f aca="false">(-1)*$E30*(Input!$C$8/100)</f>
        <v>-0</v>
      </c>
      <c r="H30" s="78" t="n">
        <f aca="false">(-1)*$E30*(Input!$C$9/100)</f>
        <v>-0</v>
      </c>
      <c r="J30" s="78" t="n">
        <f aca="false">($E30+$F30+$G30+$H30)</f>
        <v>0</v>
      </c>
    </row>
    <row r="31" customFormat="false" ht="12.8" hidden="false" customHeight="false" outlineLevel="0" collapsed="false">
      <c r="A31" s="76" t="n">
        <v>27</v>
      </c>
      <c r="B31" s="77" t="n">
        <f aca="false">EOMONTH(Input!$C$7,A31)</f>
        <v>43738</v>
      </c>
      <c r="C31" s="76" t="n">
        <f aca="false">DATEDIF(Input!$C$23,$B31,"Y")</f>
        <v>42</v>
      </c>
      <c r="E31" s="78" t="n">
        <f aca="false">(-1)*(401k_01!$G31+IRA_01!$E31+Invest_01!$E31)+Pension_01!$E31+SocialSec_01!$E31</f>
        <v>0</v>
      </c>
      <c r="F31" s="78" t="n">
        <f aca="false">(-1)*Roth_01!$E31</f>
        <v>-0</v>
      </c>
      <c r="G31" s="78" t="n">
        <f aca="false">(-1)*$E31*(Input!$C$8/100)</f>
        <v>-0</v>
      </c>
      <c r="H31" s="78" t="n">
        <f aca="false">(-1)*$E31*(Input!$C$9/100)</f>
        <v>-0</v>
      </c>
      <c r="J31" s="78" t="n">
        <f aca="false">($E31+$F31+$G31+$H31)</f>
        <v>0</v>
      </c>
    </row>
    <row r="32" customFormat="false" ht="12.8" hidden="false" customHeight="false" outlineLevel="0" collapsed="false">
      <c r="A32" s="76" t="n">
        <v>28</v>
      </c>
      <c r="B32" s="77" t="n">
        <f aca="false">EOMONTH(Input!$C$7,A32)</f>
        <v>43769</v>
      </c>
      <c r="C32" s="76" t="n">
        <f aca="false">DATEDIF(Input!$C$23,$B32,"Y")</f>
        <v>42</v>
      </c>
      <c r="E32" s="78" t="n">
        <f aca="false">(-1)*(401k_01!$G32+IRA_01!$E32+Invest_01!$E32)+Pension_01!$E32+SocialSec_01!$E32</f>
        <v>0</v>
      </c>
      <c r="F32" s="78" t="n">
        <f aca="false">(-1)*Roth_01!$E32</f>
        <v>-0</v>
      </c>
      <c r="G32" s="78" t="n">
        <f aca="false">(-1)*$E32*(Input!$C$8/100)</f>
        <v>-0</v>
      </c>
      <c r="H32" s="78" t="n">
        <f aca="false">(-1)*$E32*(Input!$C$9/100)</f>
        <v>-0</v>
      </c>
      <c r="J32" s="78" t="n">
        <f aca="false">($E32+$F32+$G32+$H32)</f>
        <v>0</v>
      </c>
    </row>
    <row r="33" customFormat="false" ht="12.8" hidden="false" customHeight="false" outlineLevel="0" collapsed="false">
      <c r="A33" s="76" t="n">
        <v>29</v>
      </c>
      <c r="B33" s="77" t="n">
        <f aca="false">EOMONTH(Input!$C$7,A33)</f>
        <v>43799</v>
      </c>
      <c r="C33" s="76" t="n">
        <f aca="false">DATEDIF(Input!$C$23,$B33,"Y")</f>
        <v>42</v>
      </c>
      <c r="E33" s="78" t="n">
        <f aca="false">(-1)*(401k_01!$G33+IRA_01!$E33+Invest_01!$E33)+Pension_01!$E33+SocialSec_01!$E33</f>
        <v>0</v>
      </c>
      <c r="F33" s="78" t="n">
        <f aca="false">(-1)*Roth_01!$E33</f>
        <v>-0</v>
      </c>
      <c r="G33" s="78" t="n">
        <f aca="false">(-1)*$E33*(Input!$C$8/100)</f>
        <v>-0</v>
      </c>
      <c r="H33" s="78" t="n">
        <f aca="false">(-1)*$E33*(Input!$C$9/100)</f>
        <v>-0</v>
      </c>
      <c r="J33" s="78" t="n">
        <f aca="false">($E33+$F33+$G33+$H33)</f>
        <v>0</v>
      </c>
    </row>
    <row r="34" customFormat="false" ht="12.8" hidden="false" customHeight="false" outlineLevel="0" collapsed="false">
      <c r="A34" s="76" t="n">
        <v>30</v>
      </c>
      <c r="B34" s="77" t="n">
        <f aca="false">EOMONTH(Input!$C$7,A34)</f>
        <v>43830</v>
      </c>
      <c r="C34" s="76" t="n">
        <f aca="false">DATEDIF(Input!$C$23,$B34,"Y")</f>
        <v>42</v>
      </c>
      <c r="E34" s="78" t="n">
        <f aca="false">(-1)*(401k_01!$G34+IRA_01!$E34+Invest_01!$E34)+Pension_01!$E34+SocialSec_01!$E34</f>
        <v>0</v>
      </c>
      <c r="F34" s="78" t="n">
        <f aca="false">(-1)*Roth_01!$E34</f>
        <v>-0</v>
      </c>
      <c r="G34" s="78" t="n">
        <f aca="false">(-1)*$E34*(Input!$C$8/100)</f>
        <v>-0</v>
      </c>
      <c r="H34" s="78" t="n">
        <f aca="false">(-1)*$E34*(Input!$C$9/100)</f>
        <v>-0</v>
      </c>
      <c r="J34" s="78" t="n">
        <f aca="false">($E34+$F34+$G34+$H34)</f>
        <v>0</v>
      </c>
    </row>
    <row r="35" customFormat="false" ht="12.8" hidden="false" customHeight="false" outlineLevel="0" collapsed="false">
      <c r="A35" s="76" t="n">
        <v>31</v>
      </c>
      <c r="B35" s="77" t="n">
        <f aca="false">EOMONTH(Input!$C$7,A35)</f>
        <v>43861</v>
      </c>
      <c r="C35" s="76" t="n">
        <f aca="false">DATEDIF(Input!$C$23,$B35,"Y")</f>
        <v>42</v>
      </c>
      <c r="E35" s="78" t="n">
        <f aca="false">(-1)*(401k_01!$G35+IRA_01!$E35+Invest_01!$E35)+Pension_01!$E35+SocialSec_01!$E35</f>
        <v>0</v>
      </c>
      <c r="F35" s="78" t="n">
        <f aca="false">(-1)*Roth_01!$E35</f>
        <v>-0</v>
      </c>
      <c r="G35" s="78" t="n">
        <f aca="false">(-1)*$E35*(Input!$C$8/100)</f>
        <v>-0</v>
      </c>
      <c r="H35" s="78" t="n">
        <f aca="false">(-1)*$E35*(Input!$C$9/100)</f>
        <v>-0</v>
      </c>
      <c r="J35" s="78" t="n">
        <f aca="false">($E35+$F35+$G35+$H35)</f>
        <v>0</v>
      </c>
    </row>
    <row r="36" customFormat="false" ht="12.8" hidden="false" customHeight="false" outlineLevel="0" collapsed="false">
      <c r="A36" s="76" t="n">
        <v>32</v>
      </c>
      <c r="B36" s="77" t="n">
        <f aca="false">EOMONTH(Input!$C$7,A36)</f>
        <v>43890</v>
      </c>
      <c r="C36" s="76" t="n">
        <f aca="false">DATEDIF(Input!$C$23,$B36,"Y")</f>
        <v>42</v>
      </c>
      <c r="E36" s="78" t="n">
        <f aca="false">(-1)*(401k_01!$G36+IRA_01!$E36+Invest_01!$E36)+Pension_01!$E36+SocialSec_01!$E36</f>
        <v>0</v>
      </c>
      <c r="F36" s="78" t="n">
        <f aca="false">(-1)*Roth_01!$E36</f>
        <v>-0</v>
      </c>
      <c r="G36" s="78" t="n">
        <f aca="false">(-1)*$E36*(Input!$C$8/100)</f>
        <v>-0</v>
      </c>
      <c r="H36" s="78" t="n">
        <f aca="false">(-1)*$E36*(Input!$C$9/100)</f>
        <v>-0</v>
      </c>
      <c r="J36" s="78" t="n">
        <f aca="false">($E36+$F36+$G36+$H36)</f>
        <v>0</v>
      </c>
    </row>
    <row r="37" customFormat="false" ht="12.8" hidden="false" customHeight="false" outlineLevel="0" collapsed="false">
      <c r="A37" s="76" t="n">
        <v>33</v>
      </c>
      <c r="B37" s="77" t="n">
        <f aca="false">EOMONTH(Input!$C$7,A37)</f>
        <v>43921</v>
      </c>
      <c r="C37" s="76" t="n">
        <f aca="false">DATEDIF(Input!$C$23,$B37,"Y")</f>
        <v>42</v>
      </c>
      <c r="E37" s="78" t="n">
        <f aca="false">(-1)*(401k_01!$G37+IRA_01!$E37+Invest_01!$E37)+Pension_01!$E37+SocialSec_01!$E37</f>
        <v>0</v>
      </c>
      <c r="F37" s="78" t="n">
        <f aca="false">(-1)*Roth_01!$E37</f>
        <v>-0</v>
      </c>
      <c r="G37" s="78" t="n">
        <f aca="false">(-1)*$E37*(Input!$C$8/100)</f>
        <v>-0</v>
      </c>
      <c r="H37" s="78" t="n">
        <f aca="false">(-1)*$E37*(Input!$C$9/100)</f>
        <v>-0</v>
      </c>
      <c r="J37" s="78" t="n">
        <f aca="false">($E37+$F37+$G37+$H37)</f>
        <v>0</v>
      </c>
    </row>
    <row r="38" customFormat="false" ht="12.8" hidden="false" customHeight="false" outlineLevel="0" collapsed="false">
      <c r="A38" s="76" t="n">
        <v>34</v>
      </c>
      <c r="B38" s="77" t="n">
        <f aca="false">EOMONTH(Input!$C$7,A38)</f>
        <v>43951</v>
      </c>
      <c r="C38" s="76" t="n">
        <f aca="false">DATEDIF(Input!$C$23,$B38,"Y")</f>
        <v>42</v>
      </c>
      <c r="E38" s="78" t="n">
        <f aca="false">(-1)*(401k_01!$G38+IRA_01!$E38+Invest_01!$E38)+Pension_01!$E38+SocialSec_01!$E38</f>
        <v>0</v>
      </c>
      <c r="F38" s="78" t="n">
        <f aca="false">(-1)*Roth_01!$E38</f>
        <v>-0</v>
      </c>
      <c r="G38" s="78" t="n">
        <f aca="false">(-1)*$E38*(Input!$C$8/100)</f>
        <v>-0</v>
      </c>
      <c r="H38" s="78" t="n">
        <f aca="false">(-1)*$E38*(Input!$C$9/100)</f>
        <v>-0</v>
      </c>
      <c r="J38" s="78" t="n">
        <f aca="false">($E38+$F38+$G38+$H38)</f>
        <v>0</v>
      </c>
    </row>
    <row r="39" customFormat="false" ht="12.8" hidden="false" customHeight="false" outlineLevel="0" collapsed="false">
      <c r="A39" s="76" t="n">
        <v>35</v>
      </c>
      <c r="B39" s="77" t="n">
        <f aca="false">EOMONTH(Input!$C$7,A39)</f>
        <v>43982</v>
      </c>
      <c r="C39" s="76" t="n">
        <f aca="false">DATEDIF(Input!$C$23,$B39,"Y")</f>
        <v>43</v>
      </c>
      <c r="E39" s="78" t="n">
        <f aca="false">(-1)*(401k_01!$G39+IRA_01!$E39+Invest_01!$E39)+Pension_01!$E39+SocialSec_01!$E39</f>
        <v>0</v>
      </c>
      <c r="F39" s="78" t="n">
        <f aca="false">(-1)*Roth_01!$E39</f>
        <v>-0</v>
      </c>
      <c r="G39" s="78" t="n">
        <f aca="false">(-1)*$E39*(Input!$C$8/100)</f>
        <v>-0</v>
      </c>
      <c r="H39" s="78" t="n">
        <f aca="false">(-1)*$E39*(Input!$C$9/100)</f>
        <v>-0</v>
      </c>
      <c r="J39" s="78" t="n">
        <f aca="false">($E39+$F39+$G39+$H39)</f>
        <v>0</v>
      </c>
    </row>
    <row r="40" customFormat="false" ht="12.8" hidden="false" customHeight="false" outlineLevel="0" collapsed="false">
      <c r="A40" s="76" t="n">
        <v>36</v>
      </c>
      <c r="B40" s="77" t="n">
        <f aca="false">EOMONTH(Input!$C$7,A40)</f>
        <v>44012</v>
      </c>
      <c r="C40" s="76" t="n">
        <f aca="false">DATEDIF(Input!$C$23,$B40,"Y")</f>
        <v>43</v>
      </c>
      <c r="E40" s="78" t="n">
        <f aca="false">(-1)*(401k_01!$G40+IRA_01!$E40+Invest_01!$E40)+Pension_01!$E40+SocialSec_01!$E40</f>
        <v>0</v>
      </c>
      <c r="F40" s="78" t="n">
        <f aca="false">(-1)*Roth_01!$E40</f>
        <v>-0</v>
      </c>
      <c r="G40" s="78" t="n">
        <f aca="false">(-1)*$E40*(Input!$C$8/100)</f>
        <v>-0</v>
      </c>
      <c r="H40" s="78" t="n">
        <f aca="false">(-1)*$E40*(Input!$C$9/100)</f>
        <v>-0</v>
      </c>
      <c r="J40" s="78" t="n">
        <f aca="false">($E40+$F40+$G40+$H40)</f>
        <v>0</v>
      </c>
    </row>
    <row r="41" customFormat="false" ht="12.8" hidden="false" customHeight="false" outlineLevel="0" collapsed="false">
      <c r="A41" s="76" t="n">
        <v>37</v>
      </c>
      <c r="B41" s="77" t="n">
        <f aca="false">EOMONTH(Input!$C$7,A41)</f>
        <v>44043</v>
      </c>
      <c r="C41" s="76" t="n">
        <f aca="false">DATEDIF(Input!$C$23,$B41,"Y")</f>
        <v>43</v>
      </c>
      <c r="E41" s="78" t="n">
        <f aca="false">(-1)*(401k_01!$G41+IRA_01!$E41+Invest_01!$E41)+Pension_01!$E41+SocialSec_01!$E41</f>
        <v>0</v>
      </c>
      <c r="F41" s="78" t="n">
        <f aca="false">(-1)*Roth_01!$E41</f>
        <v>-0</v>
      </c>
      <c r="G41" s="78" t="n">
        <f aca="false">(-1)*$E41*(Input!$C$8/100)</f>
        <v>-0</v>
      </c>
      <c r="H41" s="78" t="n">
        <f aca="false">(-1)*$E41*(Input!$C$9/100)</f>
        <v>-0</v>
      </c>
      <c r="J41" s="78" t="n">
        <f aca="false">($E41+$F41+$G41+$H41)</f>
        <v>0</v>
      </c>
    </row>
    <row r="42" customFormat="false" ht="12.8" hidden="false" customHeight="false" outlineLevel="0" collapsed="false">
      <c r="A42" s="76" t="n">
        <v>38</v>
      </c>
      <c r="B42" s="77" t="n">
        <f aca="false">EOMONTH(Input!$C$7,A42)</f>
        <v>44074</v>
      </c>
      <c r="C42" s="76" t="n">
        <f aca="false">DATEDIF(Input!$C$23,$B42,"Y")</f>
        <v>43</v>
      </c>
      <c r="E42" s="78" t="n">
        <f aca="false">(-1)*(401k_01!$G42+IRA_01!$E42+Invest_01!$E42)+Pension_01!$E42+SocialSec_01!$E42</f>
        <v>0</v>
      </c>
      <c r="F42" s="78" t="n">
        <f aca="false">(-1)*Roth_01!$E42</f>
        <v>-0</v>
      </c>
      <c r="G42" s="78" t="n">
        <f aca="false">(-1)*$E42*(Input!$C$8/100)</f>
        <v>-0</v>
      </c>
      <c r="H42" s="78" t="n">
        <f aca="false">(-1)*$E42*(Input!$C$9/100)</f>
        <v>-0</v>
      </c>
      <c r="J42" s="78" t="n">
        <f aca="false">($E42+$F42+$G42+$H42)</f>
        <v>0</v>
      </c>
    </row>
    <row r="43" customFormat="false" ht="12.8" hidden="false" customHeight="false" outlineLevel="0" collapsed="false">
      <c r="A43" s="76" t="n">
        <v>39</v>
      </c>
      <c r="B43" s="77" t="n">
        <f aca="false">EOMONTH(Input!$C$7,A43)</f>
        <v>44104</v>
      </c>
      <c r="C43" s="76" t="n">
        <f aca="false">DATEDIF(Input!$C$23,$B43,"Y")</f>
        <v>43</v>
      </c>
      <c r="E43" s="78" t="n">
        <f aca="false">(-1)*(401k_01!$G43+IRA_01!$E43+Invest_01!$E43)+Pension_01!$E43+SocialSec_01!$E43</f>
        <v>0</v>
      </c>
      <c r="F43" s="78" t="n">
        <f aca="false">(-1)*Roth_01!$E43</f>
        <v>-0</v>
      </c>
      <c r="G43" s="78" t="n">
        <f aca="false">(-1)*$E43*(Input!$C$8/100)</f>
        <v>-0</v>
      </c>
      <c r="H43" s="78" t="n">
        <f aca="false">(-1)*$E43*(Input!$C$9/100)</f>
        <v>-0</v>
      </c>
      <c r="J43" s="78" t="n">
        <f aca="false">($E43+$F43+$G43+$H43)</f>
        <v>0</v>
      </c>
    </row>
    <row r="44" customFormat="false" ht="12.8" hidden="false" customHeight="false" outlineLevel="0" collapsed="false">
      <c r="A44" s="76" t="n">
        <v>40</v>
      </c>
      <c r="B44" s="77" t="n">
        <f aca="false">EOMONTH(Input!$C$7,A44)</f>
        <v>44135</v>
      </c>
      <c r="C44" s="76" t="n">
        <f aca="false">DATEDIF(Input!$C$23,$B44,"Y")</f>
        <v>43</v>
      </c>
      <c r="E44" s="78" t="n">
        <f aca="false">(-1)*(401k_01!$G44+IRA_01!$E44+Invest_01!$E44)+Pension_01!$E44+SocialSec_01!$E44</f>
        <v>0</v>
      </c>
      <c r="F44" s="78" t="n">
        <f aca="false">(-1)*Roth_01!$E44</f>
        <v>-0</v>
      </c>
      <c r="G44" s="78" t="n">
        <f aca="false">(-1)*$E44*(Input!$C$8/100)</f>
        <v>-0</v>
      </c>
      <c r="H44" s="78" t="n">
        <f aca="false">(-1)*$E44*(Input!$C$9/100)</f>
        <v>-0</v>
      </c>
      <c r="J44" s="78" t="n">
        <f aca="false">($E44+$F44+$G44+$H44)</f>
        <v>0</v>
      </c>
    </row>
    <row r="45" customFormat="false" ht="12.8" hidden="false" customHeight="false" outlineLevel="0" collapsed="false">
      <c r="A45" s="76" t="n">
        <v>41</v>
      </c>
      <c r="B45" s="77" t="n">
        <f aca="false">EOMONTH(Input!$C$7,A45)</f>
        <v>44165</v>
      </c>
      <c r="C45" s="76" t="n">
        <f aca="false">DATEDIF(Input!$C$23,$B45,"Y")</f>
        <v>43</v>
      </c>
      <c r="E45" s="78" t="n">
        <f aca="false">(-1)*(401k_01!$G45+IRA_01!$E45+Invest_01!$E45)+Pension_01!$E45+SocialSec_01!$E45</f>
        <v>0</v>
      </c>
      <c r="F45" s="78" t="n">
        <f aca="false">(-1)*Roth_01!$E45</f>
        <v>-0</v>
      </c>
      <c r="G45" s="78" t="n">
        <f aca="false">(-1)*$E45*(Input!$C$8/100)</f>
        <v>-0</v>
      </c>
      <c r="H45" s="78" t="n">
        <f aca="false">(-1)*$E45*(Input!$C$9/100)</f>
        <v>-0</v>
      </c>
      <c r="J45" s="78" t="n">
        <f aca="false">($E45+$F45+$G45+$H45)</f>
        <v>0</v>
      </c>
    </row>
    <row r="46" customFormat="false" ht="12.8" hidden="false" customHeight="false" outlineLevel="0" collapsed="false">
      <c r="A46" s="76" t="n">
        <v>42</v>
      </c>
      <c r="B46" s="77" t="n">
        <f aca="false">EOMONTH(Input!$C$7,A46)</f>
        <v>44196</v>
      </c>
      <c r="C46" s="76" t="n">
        <f aca="false">DATEDIF(Input!$C$23,$B46,"Y")</f>
        <v>43</v>
      </c>
      <c r="E46" s="78" t="n">
        <f aca="false">(-1)*(401k_01!$G46+IRA_01!$E46+Invest_01!$E46)+Pension_01!$E46+SocialSec_01!$E46</f>
        <v>0</v>
      </c>
      <c r="F46" s="78" t="n">
        <f aca="false">(-1)*Roth_01!$E46</f>
        <v>-0</v>
      </c>
      <c r="G46" s="78" t="n">
        <f aca="false">(-1)*$E46*(Input!$C$8/100)</f>
        <v>-0</v>
      </c>
      <c r="H46" s="78" t="n">
        <f aca="false">(-1)*$E46*(Input!$C$9/100)</f>
        <v>-0</v>
      </c>
      <c r="J46" s="78" t="n">
        <f aca="false">($E46+$F46+$G46+$H46)</f>
        <v>0</v>
      </c>
    </row>
    <row r="47" customFormat="false" ht="12.8" hidden="false" customHeight="false" outlineLevel="0" collapsed="false">
      <c r="A47" s="76" t="n">
        <v>43</v>
      </c>
      <c r="B47" s="77" t="n">
        <f aca="false">EOMONTH(Input!$C$7,A47)</f>
        <v>44227</v>
      </c>
      <c r="C47" s="76" t="n">
        <f aca="false">DATEDIF(Input!$C$23,$B47,"Y")</f>
        <v>43</v>
      </c>
      <c r="E47" s="78" t="n">
        <f aca="false">(-1)*(401k_01!$G47+IRA_01!$E47+Invest_01!$E47)+Pension_01!$E47+SocialSec_01!$E47</f>
        <v>0</v>
      </c>
      <c r="F47" s="78" t="n">
        <f aca="false">(-1)*Roth_01!$E47</f>
        <v>-0</v>
      </c>
      <c r="G47" s="78" t="n">
        <f aca="false">(-1)*$E47*(Input!$C$8/100)</f>
        <v>-0</v>
      </c>
      <c r="H47" s="78" t="n">
        <f aca="false">(-1)*$E47*(Input!$C$9/100)</f>
        <v>-0</v>
      </c>
      <c r="J47" s="78" t="n">
        <f aca="false">($E47+$F47+$G47+$H47)</f>
        <v>0</v>
      </c>
    </row>
    <row r="48" customFormat="false" ht="12.8" hidden="false" customHeight="false" outlineLevel="0" collapsed="false">
      <c r="A48" s="76" t="n">
        <v>44</v>
      </c>
      <c r="B48" s="77" t="n">
        <f aca="false">EOMONTH(Input!$C$7,A48)</f>
        <v>44255</v>
      </c>
      <c r="C48" s="76" t="n">
        <f aca="false">DATEDIF(Input!$C$23,$B48,"Y")</f>
        <v>43</v>
      </c>
      <c r="E48" s="78" t="n">
        <f aca="false">(-1)*(401k_01!$G48+IRA_01!$E48+Invest_01!$E48)+Pension_01!$E48+SocialSec_01!$E48</f>
        <v>0</v>
      </c>
      <c r="F48" s="78" t="n">
        <f aca="false">(-1)*Roth_01!$E48</f>
        <v>-0</v>
      </c>
      <c r="G48" s="78" t="n">
        <f aca="false">(-1)*$E48*(Input!$C$8/100)</f>
        <v>-0</v>
      </c>
      <c r="H48" s="78" t="n">
        <f aca="false">(-1)*$E48*(Input!$C$9/100)</f>
        <v>-0</v>
      </c>
      <c r="J48" s="78" t="n">
        <f aca="false">($E48+$F48+$G48+$H48)</f>
        <v>0</v>
      </c>
    </row>
    <row r="49" customFormat="false" ht="12.8" hidden="false" customHeight="false" outlineLevel="0" collapsed="false">
      <c r="A49" s="76" t="n">
        <v>45</v>
      </c>
      <c r="B49" s="77" t="n">
        <f aca="false">EOMONTH(Input!$C$7,A49)</f>
        <v>44286</v>
      </c>
      <c r="C49" s="76" t="n">
        <f aca="false">DATEDIF(Input!$C$23,$B49,"Y")</f>
        <v>43</v>
      </c>
      <c r="E49" s="78" t="n">
        <f aca="false">(-1)*(401k_01!$G49+IRA_01!$E49+Invest_01!$E49)+Pension_01!$E49+SocialSec_01!$E49</f>
        <v>0</v>
      </c>
      <c r="F49" s="78" t="n">
        <f aca="false">(-1)*Roth_01!$E49</f>
        <v>-0</v>
      </c>
      <c r="G49" s="78" t="n">
        <f aca="false">(-1)*$E49*(Input!$C$8/100)</f>
        <v>-0</v>
      </c>
      <c r="H49" s="78" t="n">
        <f aca="false">(-1)*$E49*(Input!$C$9/100)</f>
        <v>-0</v>
      </c>
      <c r="J49" s="78" t="n">
        <f aca="false">($E49+$F49+$G49+$H49)</f>
        <v>0</v>
      </c>
    </row>
    <row r="50" customFormat="false" ht="12.8" hidden="false" customHeight="false" outlineLevel="0" collapsed="false">
      <c r="A50" s="76" t="n">
        <v>46</v>
      </c>
      <c r="B50" s="77" t="n">
        <f aca="false">EOMONTH(Input!$C$7,A50)</f>
        <v>44316</v>
      </c>
      <c r="C50" s="76" t="n">
        <f aca="false">DATEDIF(Input!$C$23,$B50,"Y")</f>
        <v>43</v>
      </c>
      <c r="E50" s="78" t="n">
        <f aca="false">(-1)*(401k_01!$G50+IRA_01!$E50+Invest_01!$E50)+Pension_01!$E50+SocialSec_01!$E50</f>
        <v>0</v>
      </c>
      <c r="F50" s="78" t="n">
        <f aca="false">(-1)*Roth_01!$E50</f>
        <v>-0</v>
      </c>
      <c r="G50" s="78" t="n">
        <f aca="false">(-1)*$E50*(Input!$C$8/100)</f>
        <v>-0</v>
      </c>
      <c r="H50" s="78" t="n">
        <f aca="false">(-1)*$E50*(Input!$C$9/100)</f>
        <v>-0</v>
      </c>
      <c r="J50" s="78" t="n">
        <f aca="false">($E50+$F50+$G50+$H50)</f>
        <v>0</v>
      </c>
    </row>
    <row r="51" customFormat="false" ht="12.8" hidden="false" customHeight="false" outlineLevel="0" collapsed="false">
      <c r="A51" s="76" t="n">
        <v>47</v>
      </c>
      <c r="B51" s="77" t="n">
        <f aca="false">EOMONTH(Input!$C$7,A51)</f>
        <v>44347</v>
      </c>
      <c r="C51" s="76" t="n">
        <f aca="false">DATEDIF(Input!$C$23,$B51,"Y")</f>
        <v>44</v>
      </c>
      <c r="E51" s="78" t="n">
        <f aca="false">(-1)*(401k_01!$G51+IRA_01!$E51+Invest_01!$E51)+Pension_01!$E51+SocialSec_01!$E51</f>
        <v>0</v>
      </c>
      <c r="F51" s="78" t="n">
        <f aca="false">(-1)*Roth_01!$E51</f>
        <v>-0</v>
      </c>
      <c r="G51" s="78" t="n">
        <f aca="false">(-1)*$E51*(Input!$C$8/100)</f>
        <v>-0</v>
      </c>
      <c r="H51" s="78" t="n">
        <f aca="false">(-1)*$E51*(Input!$C$9/100)</f>
        <v>-0</v>
      </c>
      <c r="J51" s="78" t="n">
        <f aca="false">($E51+$F51+$G51+$H51)</f>
        <v>0</v>
      </c>
    </row>
    <row r="52" customFormat="false" ht="12.8" hidden="false" customHeight="false" outlineLevel="0" collapsed="false">
      <c r="A52" s="76" t="n">
        <v>48</v>
      </c>
      <c r="B52" s="77" t="n">
        <f aca="false">EOMONTH(Input!$C$7,A52)</f>
        <v>44377</v>
      </c>
      <c r="C52" s="76" t="n">
        <f aca="false">DATEDIF(Input!$C$23,$B52,"Y")</f>
        <v>44</v>
      </c>
      <c r="E52" s="78" t="n">
        <f aca="false">(-1)*(401k_01!$G52+IRA_01!$E52+Invest_01!$E52)+Pension_01!$E52+SocialSec_01!$E52</f>
        <v>0</v>
      </c>
      <c r="F52" s="78" t="n">
        <f aca="false">(-1)*Roth_01!$E52</f>
        <v>-0</v>
      </c>
      <c r="G52" s="78" t="n">
        <f aca="false">(-1)*$E52*(Input!$C$8/100)</f>
        <v>-0</v>
      </c>
      <c r="H52" s="78" t="n">
        <f aca="false">(-1)*$E52*(Input!$C$9/100)</f>
        <v>-0</v>
      </c>
      <c r="J52" s="78" t="n">
        <f aca="false">($E52+$F52+$G52+$H52)</f>
        <v>0</v>
      </c>
    </row>
    <row r="53" customFormat="false" ht="12.8" hidden="false" customHeight="false" outlineLevel="0" collapsed="false">
      <c r="A53" s="76" t="n">
        <v>49</v>
      </c>
      <c r="B53" s="77" t="n">
        <f aca="false">EOMONTH(Input!$C$7,A53)</f>
        <v>44408</v>
      </c>
      <c r="C53" s="76" t="n">
        <f aca="false">DATEDIF(Input!$C$23,$B53,"Y")</f>
        <v>44</v>
      </c>
      <c r="E53" s="78" t="n">
        <f aca="false">(-1)*(401k_01!$G53+IRA_01!$E53+Invest_01!$E53)+Pension_01!$E53+SocialSec_01!$E53</f>
        <v>0</v>
      </c>
      <c r="F53" s="78" t="n">
        <f aca="false">(-1)*Roth_01!$E53</f>
        <v>-0</v>
      </c>
      <c r="G53" s="78" t="n">
        <f aca="false">(-1)*$E53*(Input!$C$8/100)</f>
        <v>-0</v>
      </c>
      <c r="H53" s="78" t="n">
        <f aca="false">(-1)*$E53*(Input!$C$9/100)</f>
        <v>-0</v>
      </c>
      <c r="J53" s="78" t="n">
        <f aca="false">($E53+$F53+$G53+$H53)</f>
        <v>0</v>
      </c>
    </row>
    <row r="54" customFormat="false" ht="12.8" hidden="false" customHeight="false" outlineLevel="0" collapsed="false">
      <c r="A54" s="76" t="n">
        <v>50</v>
      </c>
      <c r="B54" s="77" t="n">
        <f aca="false">EOMONTH(Input!$C$7,A54)</f>
        <v>44439</v>
      </c>
      <c r="C54" s="76" t="n">
        <f aca="false">DATEDIF(Input!$C$23,$B54,"Y")</f>
        <v>44</v>
      </c>
      <c r="E54" s="78" t="n">
        <f aca="false">(-1)*(401k_01!$G54+IRA_01!$E54+Invest_01!$E54)+Pension_01!$E54+SocialSec_01!$E54</f>
        <v>0</v>
      </c>
      <c r="F54" s="78" t="n">
        <f aca="false">(-1)*Roth_01!$E54</f>
        <v>-0</v>
      </c>
      <c r="G54" s="78" t="n">
        <f aca="false">(-1)*$E54*(Input!$C$8/100)</f>
        <v>-0</v>
      </c>
      <c r="H54" s="78" t="n">
        <f aca="false">(-1)*$E54*(Input!$C$9/100)</f>
        <v>-0</v>
      </c>
      <c r="J54" s="78" t="n">
        <f aca="false">($E54+$F54+$G54+$H54)</f>
        <v>0</v>
      </c>
    </row>
    <row r="55" customFormat="false" ht="12.8" hidden="false" customHeight="false" outlineLevel="0" collapsed="false">
      <c r="A55" s="76" t="n">
        <v>51</v>
      </c>
      <c r="B55" s="77" t="n">
        <f aca="false">EOMONTH(Input!$C$7,A55)</f>
        <v>44469</v>
      </c>
      <c r="C55" s="76" t="n">
        <f aca="false">DATEDIF(Input!$C$23,$B55,"Y")</f>
        <v>44</v>
      </c>
      <c r="E55" s="78" t="n">
        <f aca="false">(-1)*(401k_01!$G55+IRA_01!$E55+Invest_01!$E55)+Pension_01!$E55+SocialSec_01!$E55</f>
        <v>0</v>
      </c>
      <c r="F55" s="78" t="n">
        <f aca="false">(-1)*Roth_01!$E55</f>
        <v>-0</v>
      </c>
      <c r="G55" s="78" t="n">
        <f aca="false">(-1)*$E55*(Input!$C$8/100)</f>
        <v>-0</v>
      </c>
      <c r="H55" s="78" t="n">
        <f aca="false">(-1)*$E55*(Input!$C$9/100)</f>
        <v>-0</v>
      </c>
      <c r="J55" s="78" t="n">
        <f aca="false">($E55+$F55+$G55+$H55)</f>
        <v>0</v>
      </c>
    </row>
    <row r="56" customFormat="false" ht="12.8" hidden="false" customHeight="false" outlineLevel="0" collapsed="false">
      <c r="A56" s="76" t="n">
        <v>52</v>
      </c>
      <c r="B56" s="77" t="n">
        <f aca="false">EOMONTH(Input!$C$7,A56)</f>
        <v>44500</v>
      </c>
      <c r="C56" s="76" t="n">
        <f aca="false">DATEDIF(Input!$C$23,$B56,"Y")</f>
        <v>44</v>
      </c>
      <c r="E56" s="78" t="n">
        <f aca="false">(-1)*(401k_01!$G56+IRA_01!$E56+Invest_01!$E56)+Pension_01!$E56+SocialSec_01!$E56</f>
        <v>0</v>
      </c>
      <c r="F56" s="78" t="n">
        <f aca="false">(-1)*Roth_01!$E56</f>
        <v>-0</v>
      </c>
      <c r="G56" s="78" t="n">
        <f aca="false">(-1)*$E56*(Input!$C$8/100)</f>
        <v>-0</v>
      </c>
      <c r="H56" s="78" t="n">
        <f aca="false">(-1)*$E56*(Input!$C$9/100)</f>
        <v>-0</v>
      </c>
      <c r="J56" s="78" t="n">
        <f aca="false">($E56+$F56+$G56+$H56)</f>
        <v>0</v>
      </c>
    </row>
    <row r="57" customFormat="false" ht="12.8" hidden="false" customHeight="false" outlineLevel="0" collapsed="false">
      <c r="A57" s="76" t="n">
        <v>53</v>
      </c>
      <c r="B57" s="77" t="n">
        <f aca="false">EOMONTH(Input!$C$7,A57)</f>
        <v>44530</v>
      </c>
      <c r="C57" s="76" t="n">
        <f aca="false">DATEDIF(Input!$C$23,$B57,"Y")</f>
        <v>44</v>
      </c>
      <c r="E57" s="78" t="n">
        <f aca="false">(-1)*(401k_01!$G57+IRA_01!$E57+Invest_01!$E57)+Pension_01!$E57+SocialSec_01!$E57</f>
        <v>0</v>
      </c>
      <c r="F57" s="78" t="n">
        <f aca="false">(-1)*Roth_01!$E57</f>
        <v>-0</v>
      </c>
      <c r="G57" s="78" t="n">
        <f aca="false">(-1)*$E57*(Input!$C$8/100)</f>
        <v>-0</v>
      </c>
      <c r="H57" s="78" t="n">
        <f aca="false">(-1)*$E57*(Input!$C$9/100)</f>
        <v>-0</v>
      </c>
      <c r="J57" s="78" t="n">
        <f aca="false">($E57+$F57+$G57+$H57)</f>
        <v>0</v>
      </c>
    </row>
    <row r="58" customFormat="false" ht="12.8" hidden="false" customHeight="false" outlineLevel="0" collapsed="false">
      <c r="A58" s="76" t="n">
        <v>54</v>
      </c>
      <c r="B58" s="77" t="n">
        <f aca="false">EOMONTH(Input!$C$7,A58)</f>
        <v>44561</v>
      </c>
      <c r="C58" s="76" t="n">
        <f aca="false">DATEDIF(Input!$C$23,$B58,"Y")</f>
        <v>44</v>
      </c>
      <c r="E58" s="78" t="n">
        <f aca="false">(-1)*(401k_01!$G58+IRA_01!$E58+Invest_01!$E58)+Pension_01!$E58+SocialSec_01!$E58</f>
        <v>0</v>
      </c>
      <c r="F58" s="78" t="n">
        <f aca="false">(-1)*Roth_01!$E58</f>
        <v>-0</v>
      </c>
      <c r="G58" s="78" t="n">
        <f aca="false">(-1)*$E58*(Input!$C$8/100)</f>
        <v>-0</v>
      </c>
      <c r="H58" s="78" t="n">
        <f aca="false">(-1)*$E58*(Input!$C$9/100)</f>
        <v>-0</v>
      </c>
      <c r="J58" s="78" t="n">
        <f aca="false">($E58+$F58+$G58+$H58)</f>
        <v>0</v>
      </c>
    </row>
    <row r="59" customFormat="false" ht="12.8" hidden="false" customHeight="false" outlineLevel="0" collapsed="false">
      <c r="A59" s="76" t="n">
        <v>55</v>
      </c>
      <c r="B59" s="77" t="n">
        <f aca="false">EOMONTH(Input!$C$7,A59)</f>
        <v>44592</v>
      </c>
      <c r="C59" s="76" t="n">
        <f aca="false">DATEDIF(Input!$C$23,$B59,"Y")</f>
        <v>44</v>
      </c>
      <c r="E59" s="78" t="n">
        <f aca="false">(-1)*(401k_01!$G59+IRA_01!$E59+Invest_01!$E59)+Pension_01!$E59+SocialSec_01!$E59</f>
        <v>0</v>
      </c>
      <c r="F59" s="78" t="n">
        <f aca="false">(-1)*Roth_01!$E59</f>
        <v>-0</v>
      </c>
      <c r="G59" s="78" t="n">
        <f aca="false">(-1)*$E59*(Input!$C$8/100)</f>
        <v>-0</v>
      </c>
      <c r="H59" s="78" t="n">
        <f aca="false">(-1)*$E59*(Input!$C$9/100)</f>
        <v>-0</v>
      </c>
      <c r="J59" s="78" t="n">
        <f aca="false">($E59+$F59+$G59+$H59)</f>
        <v>0</v>
      </c>
    </row>
    <row r="60" customFormat="false" ht="12.8" hidden="false" customHeight="false" outlineLevel="0" collapsed="false">
      <c r="A60" s="76" t="n">
        <v>56</v>
      </c>
      <c r="B60" s="77" t="n">
        <f aca="false">EOMONTH(Input!$C$7,A60)</f>
        <v>44620</v>
      </c>
      <c r="C60" s="76" t="n">
        <f aca="false">DATEDIF(Input!$C$23,$B60,"Y")</f>
        <v>44</v>
      </c>
      <c r="E60" s="78" t="n">
        <f aca="false">(-1)*(401k_01!$G60+IRA_01!$E60+Invest_01!$E60)+Pension_01!$E60+SocialSec_01!$E60</f>
        <v>0</v>
      </c>
      <c r="F60" s="78" t="n">
        <f aca="false">(-1)*Roth_01!$E60</f>
        <v>-0</v>
      </c>
      <c r="G60" s="78" t="n">
        <f aca="false">(-1)*$E60*(Input!$C$8/100)</f>
        <v>-0</v>
      </c>
      <c r="H60" s="78" t="n">
        <f aca="false">(-1)*$E60*(Input!$C$9/100)</f>
        <v>-0</v>
      </c>
      <c r="J60" s="78" t="n">
        <f aca="false">($E60+$F60+$G60+$H60)</f>
        <v>0</v>
      </c>
    </row>
    <row r="61" customFormat="false" ht="12.8" hidden="false" customHeight="false" outlineLevel="0" collapsed="false">
      <c r="A61" s="76" t="n">
        <v>57</v>
      </c>
      <c r="B61" s="77" t="n">
        <f aca="false">EOMONTH(Input!$C$7,A61)</f>
        <v>44651</v>
      </c>
      <c r="C61" s="76" t="n">
        <f aca="false">DATEDIF(Input!$C$23,$B61,"Y")</f>
        <v>44</v>
      </c>
      <c r="E61" s="78" t="n">
        <f aca="false">(-1)*(401k_01!$G61+IRA_01!$E61+Invest_01!$E61)+Pension_01!$E61+SocialSec_01!$E61</f>
        <v>0</v>
      </c>
      <c r="F61" s="78" t="n">
        <f aca="false">(-1)*Roth_01!$E61</f>
        <v>-0</v>
      </c>
      <c r="G61" s="78" t="n">
        <f aca="false">(-1)*$E61*(Input!$C$8/100)</f>
        <v>-0</v>
      </c>
      <c r="H61" s="78" t="n">
        <f aca="false">(-1)*$E61*(Input!$C$9/100)</f>
        <v>-0</v>
      </c>
      <c r="J61" s="78" t="n">
        <f aca="false">($E61+$F61+$G61+$H61)</f>
        <v>0</v>
      </c>
    </row>
    <row r="62" customFormat="false" ht="12.8" hidden="false" customHeight="false" outlineLevel="0" collapsed="false">
      <c r="A62" s="76" t="n">
        <v>58</v>
      </c>
      <c r="B62" s="77" t="n">
        <f aca="false">EOMONTH(Input!$C$7,A62)</f>
        <v>44681</v>
      </c>
      <c r="C62" s="76" t="n">
        <f aca="false">DATEDIF(Input!$C$23,$B62,"Y")</f>
        <v>44</v>
      </c>
      <c r="E62" s="78" t="n">
        <f aca="false">(-1)*(401k_01!$G62+IRA_01!$E62+Invest_01!$E62)+Pension_01!$E62+SocialSec_01!$E62</f>
        <v>0</v>
      </c>
      <c r="F62" s="78" t="n">
        <f aca="false">(-1)*Roth_01!$E62</f>
        <v>-0</v>
      </c>
      <c r="G62" s="78" t="n">
        <f aca="false">(-1)*$E62*(Input!$C$8/100)</f>
        <v>-0</v>
      </c>
      <c r="H62" s="78" t="n">
        <f aca="false">(-1)*$E62*(Input!$C$9/100)</f>
        <v>-0</v>
      </c>
      <c r="J62" s="78" t="n">
        <f aca="false">($E62+$F62+$G62+$H62)</f>
        <v>0</v>
      </c>
    </row>
    <row r="63" customFormat="false" ht="12.8" hidden="false" customHeight="false" outlineLevel="0" collapsed="false">
      <c r="A63" s="76" t="n">
        <v>59</v>
      </c>
      <c r="B63" s="77" t="n">
        <f aca="false">EOMONTH(Input!$C$7,A63)</f>
        <v>44712</v>
      </c>
      <c r="C63" s="76" t="n">
        <f aca="false">DATEDIF(Input!$C$23,$B63,"Y")</f>
        <v>45</v>
      </c>
      <c r="E63" s="78" t="n">
        <f aca="false">(-1)*(401k_01!$G63+IRA_01!$E63+Invest_01!$E63)+Pension_01!$E63+SocialSec_01!$E63</f>
        <v>0</v>
      </c>
      <c r="F63" s="78" t="n">
        <f aca="false">(-1)*Roth_01!$E63</f>
        <v>-0</v>
      </c>
      <c r="G63" s="78" t="n">
        <f aca="false">(-1)*$E63*(Input!$C$8/100)</f>
        <v>-0</v>
      </c>
      <c r="H63" s="78" t="n">
        <f aca="false">(-1)*$E63*(Input!$C$9/100)</f>
        <v>-0</v>
      </c>
      <c r="J63" s="78" t="n">
        <f aca="false">($E63+$F63+$G63+$H63)</f>
        <v>0</v>
      </c>
    </row>
    <row r="64" customFormat="false" ht="12.8" hidden="false" customHeight="false" outlineLevel="0" collapsed="false">
      <c r="A64" s="76" t="n">
        <v>60</v>
      </c>
      <c r="B64" s="77" t="n">
        <f aca="false">EOMONTH(Input!$C$7,A64)</f>
        <v>44742</v>
      </c>
      <c r="C64" s="76" t="n">
        <f aca="false">DATEDIF(Input!$C$23,$B64,"Y")</f>
        <v>45</v>
      </c>
      <c r="E64" s="78" t="n">
        <f aca="false">(-1)*(401k_01!$G64+IRA_01!$E64+Invest_01!$E64)+Pension_01!$E64+SocialSec_01!$E64</f>
        <v>0</v>
      </c>
      <c r="F64" s="78" t="n">
        <f aca="false">(-1)*Roth_01!$E64</f>
        <v>-0</v>
      </c>
      <c r="G64" s="78" t="n">
        <f aca="false">(-1)*$E64*(Input!$C$8/100)</f>
        <v>-0</v>
      </c>
      <c r="H64" s="78" t="n">
        <f aca="false">(-1)*$E64*(Input!$C$9/100)</f>
        <v>-0</v>
      </c>
      <c r="J64" s="78" t="n">
        <f aca="false">($E64+$F64+$G64+$H64)</f>
        <v>0</v>
      </c>
    </row>
    <row r="65" customFormat="false" ht="12.8" hidden="false" customHeight="false" outlineLevel="0" collapsed="false">
      <c r="A65" s="76" t="n">
        <v>61</v>
      </c>
      <c r="B65" s="77" t="n">
        <f aca="false">EOMONTH(Input!$C$7,A65)</f>
        <v>44773</v>
      </c>
      <c r="C65" s="76" t="n">
        <f aca="false">DATEDIF(Input!$C$23,$B65,"Y")</f>
        <v>45</v>
      </c>
      <c r="E65" s="78" t="n">
        <f aca="false">(-1)*(401k_01!$G65+IRA_01!$E65+Invest_01!$E65)+Pension_01!$E65+SocialSec_01!$E65</f>
        <v>0</v>
      </c>
      <c r="F65" s="78" t="n">
        <f aca="false">(-1)*Roth_01!$E65</f>
        <v>-0</v>
      </c>
      <c r="G65" s="78" t="n">
        <f aca="false">(-1)*$E65*(Input!$C$8/100)</f>
        <v>-0</v>
      </c>
      <c r="H65" s="78" t="n">
        <f aca="false">(-1)*$E65*(Input!$C$9/100)</f>
        <v>-0</v>
      </c>
      <c r="J65" s="78" t="n">
        <f aca="false">($E65+$F65+$G65+$H65)</f>
        <v>0</v>
      </c>
    </row>
    <row r="66" customFormat="false" ht="12.8" hidden="false" customHeight="false" outlineLevel="0" collapsed="false">
      <c r="A66" s="76" t="n">
        <v>62</v>
      </c>
      <c r="B66" s="77" t="n">
        <f aca="false">EOMONTH(Input!$C$7,A66)</f>
        <v>44804</v>
      </c>
      <c r="C66" s="76" t="n">
        <f aca="false">DATEDIF(Input!$C$23,$B66,"Y")</f>
        <v>45</v>
      </c>
      <c r="E66" s="78" t="n">
        <f aca="false">(-1)*(401k_01!$G66+IRA_01!$E66+Invest_01!$E66)+Pension_01!$E66+SocialSec_01!$E66</f>
        <v>0</v>
      </c>
      <c r="F66" s="78" t="n">
        <f aca="false">(-1)*Roth_01!$E66</f>
        <v>-0</v>
      </c>
      <c r="G66" s="78" t="n">
        <f aca="false">(-1)*$E66*(Input!$C$8/100)</f>
        <v>-0</v>
      </c>
      <c r="H66" s="78" t="n">
        <f aca="false">(-1)*$E66*(Input!$C$9/100)</f>
        <v>-0</v>
      </c>
      <c r="J66" s="78" t="n">
        <f aca="false">($E66+$F66+$G66+$H66)</f>
        <v>0</v>
      </c>
    </row>
    <row r="67" customFormat="false" ht="12.8" hidden="false" customHeight="false" outlineLevel="0" collapsed="false">
      <c r="A67" s="76" t="n">
        <v>63</v>
      </c>
      <c r="B67" s="77" t="n">
        <f aca="false">EOMONTH(Input!$C$7,A67)</f>
        <v>44834</v>
      </c>
      <c r="C67" s="76" t="n">
        <f aca="false">DATEDIF(Input!$C$23,$B67,"Y")</f>
        <v>45</v>
      </c>
      <c r="E67" s="78" t="n">
        <f aca="false">(-1)*(401k_01!$G67+IRA_01!$E67+Invest_01!$E67)+Pension_01!$E67+SocialSec_01!$E67</f>
        <v>0</v>
      </c>
      <c r="F67" s="78" t="n">
        <f aca="false">(-1)*Roth_01!$E67</f>
        <v>-0</v>
      </c>
      <c r="G67" s="78" t="n">
        <f aca="false">(-1)*$E67*(Input!$C$8/100)</f>
        <v>-0</v>
      </c>
      <c r="H67" s="78" t="n">
        <f aca="false">(-1)*$E67*(Input!$C$9/100)</f>
        <v>-0</v>
      </c>
      <c r="J67" s="78" t="n">
        <f aca="false">($E67+$F67+$G67+$H67)</f>
        <v>0</v>
      </c>
    </row>
    <row r="68" customFormat="false" ht="12.8" hidden="false" customHeight="false" outlineLevel="0" collapsed="false">
      <c r="A68" s="76" t="n">
        <v>64</v>
      </c>
      <c r="B68" s="77" t="n">
        <f aca="false">EOMONTH(Input!$C$7,A68)</f>
        <v>44865</v>
      </c>
      <c r="C68" s="76" t="n">
        <f aca="false">DATEDIF(Input!$C$23,$B68,"Y")</f>
        <v>45</v>
      </c>
      <c r="E68" s="78" t="n">
        <f aca="false">(-1)*(401k_01!$G68+IRA_01!$E68+Invest_01!$E68)+Pension_01!$E68+SocialSec_01!$E68</f>
        <v>0</v>
      </c>
      <c r="F68" s="78" t="n">
        <f aca="false">(-1)*Roth_01!$E68</f>
        <v>-0</v>
      </c>
      <c r="G68" s="78" t="n">
        <f aca="false">(-1)*$E68*(Input!$C$8/100)</f>
        <v>-0</v>
      </c>
      <c r="H68" s="78" t="n">
        <f aca="false">(-1)*$E68*(Input!$C$9/100)</f>
        <v>-0</v>
      </c>
      <c r="J68" s="78" t="n">
        <f aca="false">($E68+$F68+$G68+$H68)</f>
        <v>0</v>
      </c>
    </row>
    <row r="69" customFormat="false" ht="12.8" hidden="false" customHeight="false" outlineLevel="0" collapsed="false">
      <c r="A69" s="76" t="n">
        <v>65</v>
      </c>
      <c r="B69" s="77" t="n">
        <f aca="false">EOMONTH(Input!$C$7,A69)</f>
        <v>44895</v>
      </c>
      <c r="C69" s="76" t="n">
        <f aca="false">DATEDIF(Input!$C$23,$B69,"Y")</f>
        <v>45</v>
      </c>
      <c r="E69" s="78" t="n">
        <f aca="false">(-1)*(401k_01!$G69+IRA_01!$E69+Invest_01!$E69)+Pension_01!$E69+SocialSec_01!$E69</f>
        <v>0</v>
      </c>
      <c r="F69" s="78" t="n">
        <f aca="false">(-1)*Roth_01!$E69</f>
        <v>-0</v>
      </c>
      <c r="G69" s="78" t="n">
        <f aca="false">(-1)*$E69*(Input!$C$8/100)</f>
        <v>-0</v>
      </c>
      <c r="H69" s="78" t="n">
        <f aca="false">(-1)*$E69*(Input!$C$9/100)</f>
        <v>-0</v>
      </c>
      <c r="J69" s="78" t="n">
        <f aca="false">($E69+$F69+$G69+$H69)</f>
        <v>0</v>
      </c>
    </row>
    <row r="70" customFormat="false" ht="12.8" hidden="false" customHeight="false" outlineLevel="0" collapsed="false">
      <c r="A70" s="76" t="n">
        <v>66</v>
      </c>
      <c r="B70" s="77" t="n">
        <f aca="false">EOMONTH(Input!$C$7,A70)</f>
        <v>44926</v>
      </c>
      <c r="C70" s="76" t="n">
        <f aca="false">DATEDIF(Input!$C$23,$B70,"Y")</f>
        <v>45</v>
      </c>
      <c r="E70" s="78" t="n">
        <f aca="false">(-1)*(401k_01!$G70+IRA_01!$E70+Invest_01!$E70)+Pension_01!$E70+SocialSec_01!$E70</f>
        <v>0</v>
      </c>
      <c r="F70" s="78" t="n">
        <f aca="false">(-1)*Roth_01!$E70</f>
        <v>-0</v>
      </c>
      <c r="G70" s="78" t="n">
        <f aca="false">(-1)*$E70*(Input!$C$8/100)</f>
        <v>-0</v>
      </c>
      <c r="H70" s="78" t="n">
        <f aca="false">(-1)*$E70*(Input!$C$9/100)</f>
        <v>-0</v>
      </c>
      <c r="J70" s="78" t="n">
        <f aca="false">($E70+$F70+$G70+$H70)</f>
        <v>0</v>
      </c>
    </row>
    <row r="71" customFormat="false" ht="12.8" hidden="false" customHeight="false" outlineLevel="0" collapsed="false">
      <c r="A71" s="76" t="n">
        <v>67</v>
      </c>
      <c r="B71" s="77" t="n">
        <f aca="false">EOMONTH(Input!$C$7,A71)</f>
        <v>44957</v>
      </c>
      <c r="C71" s="76" t="n">
        <f aca="false">DATEDIF(Input!$C$23,$B71,"Y")</f>
        <v>45</v>
      </c>
      <c r="E71" s="78" t="n">
        <f aca="false">(-1)*(401k_01!$G71+IRA_01!$E71+Invest_01!$E71)+Pension_01!$E71+SocialSec_01!$E71</f>
        <v>0</v>
      </c>
      <c r="F71" s="78" t="n">
        <f aca="false">(-1)*Roth_01!$E71</f>
        <v>-0</v>
      </c>
      <c r="G71" s="78" t="n">
        <f aca="false">(-1)*$E71*(Input!$C$8/100)</f>
        <v>-0</v>
      </c>
      <c r="H71" s="78" t="n">
        <f aca="false">(-1)*$E71*(Input!$C$9/100)</f>
        <v>-0</v>
      </c>
      <c r="J71" s="78" t="n">
        <f aca="false">($E71+$F71+$G71+$H71)</f>
        <v>0</v>
      </c>
    </row>
    <row r="72" customFormat="false" ht="12.8" hidden="false" customHeight="false" outlineLevel="0" collapsed="false">
      <c r="A72" s="76" t="n">
        <v>68</v>
      </c>
      <c r="B72" s="77" t="n">
        <f aca="false">EOMONTH(Input!$C$7,A72)</f>
        <v>44985</v>
      </c>
      <c r="C72" s="76" t="n">
        <f aca="false">DATEDIF(Input!$C$23,$B72,"Y")</f>
        <v>45</v>
      </c>
      <c r="E72" s="78" t="n">
        <f aca="false">(-1)*(401k_01!$G72+IRA_01!$E72+Invest_01!$E72)+Pension_01!$E72+SocialSec_01!$E72</f>
        <v>0</v>
      </c>
      <c r="F72" s="78" t="n">
        <f aca="false">(-1)*Roth_01!$E72</f>
        <v>-0</v>
      </c>
      <c r="G72" s="78" t="n">
        <f aca="false">(-1)*$E72*(Input!$C$8/100)</f>
        <v>-0</v>
      </c>
      <c r="H72" s="78" t="n">
        <f aca="false">(-1)*$E72*(Input!$C$9/100)</f>
        <v>-0</v>
      </c>
      <c r="J72" s="78" t="n">
        <f aca="false">($E72+$F72+$G72+$H72)</f>
        <v>0</v>
      </c>
    </row>
    <row r="73" customFormat="false" ht="12.8" hidden="false" customHeight="false" outlineLevel="0" collapsed="false">
      <c r="A73" s="76" t="n">
        <v>69</v>
      </c>
      <c r="B73" s="77" t="n">
        <f aca="false">EOMONTH(Input!$C$7,A73)</f>
        <v>45016</v>
      </c>
      <c r="C73" s="76" t="n">
        <f aca="false">DATEDIF(Input!$C$23,$B73,"Y")</f>
        <v>45</v>
      </c>
      <c r="E73" s="78" t="n">
        <f aca="false">(-1)*(401k_01!$G73+IRA_01!$E73+Invest_01!$E73)+Pension_01!$E73+SocialSec_01!$E73</f>
        <v>0</v>
      </c>
      <c r="F73" s="78" t="n">
        <f aca="false">(-1)*Roth_01!$E73</f>
        <v>-0</v>
      </c>
      <c r="G73" s="78" t="n">
        <f aca="false">(-1)*$E73*(Input!$C$8/100)</f>
        <v>-0</v>
      </c>
      <c r="H73" s="78" t="n">
        <f aca="false">(-1)*$E73*(Input!$C$9/100)</f>
        <v>-0</v>
      </c>
      <c r="J73" s="78" t="n">
        <f aca="false">($E73+$F73+$G73+$H73)</f>
        <v>0</v>
      </c>
    </row>
    <row r="74" customFormat="false" ht="12.8" hidden="false" customHeight="false" outlineLevel="0" collapsed="false">
      <c r="A74" s="76" t="n">
        <v>70</v>
      </c>
      <c r="B74" s="77" t="n">
        <f aca="false">EOMONTH(Input!$C$7,A74)</f>
        <v>45046</v>
      </c>
      <c r="C74" s="76" t="n">
        <f aca="false">DATEDIF(Input!$C$23,$B74,"Y")</f>
        <v>45</v>
      </c>
      <c r="E74" s="78" t="n">
        <f aca="false">(-1)*(401k_01!$G74+IRA_01!$E74+Invest_01!$E74)+Pension_01!$E74+SocialSec_01!$E74</f>
        <v>0</v>
      </c>
      <c r="F74" s="78" t="n">
        <f aca="false">(-1)*Roth_01!$E74</f>
        <v>-0</v>
      </c>
      <c r="G74" s="78" t="n">
        <f aca="false">(-1)*$E74*(Input!$C$8/100)</f>
        <v>-0</v>
      </c>
      <c r="H74" s="78" t="n">
        <f aca="false">(-1)*$E74*(Input!$C$9/100)</f>
        <v>-0</v>
      </c>
      <c r="J74" s="78" t="n">
        <f aca="false">($E74+$F74+$G74+$H74)</f>
        <v>0</v>
      </c>
    </row>
    <row r="75" customFormat="false" ht="12.8" hidden="false" customHeight="false" outlineLevel="0" collapsed="false">
      <c r="A75" s="76" t="n">
        <v>71</v>
      </c>
      <c r="B75" s="77" t="n">
        <f aca="false">EOMONTH(Input!$C$7,A75)</f>
        <v>45077</v>
      </c>
      <c r="C75" s="76" t="n">
        <f aca="false">DATEDIF(Input!$C$23,$B75,"Y")</f>
        <v>46</v>
      </c>
      <c r="E75" s="78" t="n">
        <f aca="false">(-1)*(401k_01!$G75+IRA_01!$E75+Invest_01!$E75)+Pension_01!$E75+SocialSec_01!$E75</f>
        <v>0</v>
      </c>
      <c r="F75" s="78" t="n">
        <f aca="false">(-1)*Roth_01!$E75</f>
        <v>-0</v>
      </c>
      <c r="G75" s="78" t="n">
        <f aca="false">(-1)*$E75*(Input!$C$8/100)</f>
        <v>-0</v>
      </c>
      <c r="H75" s="78" t="n">
        <f aca="false">(-1)*$E75*(Input!$C$9/100)</f>
        <v>-0</v>
      </c>
      <c r="J75" s="78" t="n">
        <f aca="false">($E75+$F75+$G75+$H75)</f>
        <v>0</v>
      </c>
    </row>
    <row r="76" customFormat="false" ht="12.8" hidden="false" customHeight="false" outlineLevel="0" collapsed="false">
      <c r="A76" s="76" t="n">
        <v>72</v>
      </c>
      <c r="B76" s="77" t="n">
        <f aca="false">EOMONTH(Input!$C$7,A76)</f>
        <v>45107</v>
      </c>
      <c r="C76" s="76" t="n">
        <f aca="false">DATEDIF(Input!$C$23,$B76,"Y")</f>
        <v>46</v>
      </c>
      <c r="E76" s="78" t="n">
        <f aca="false">(-1)*(401k_01!$G76+IRA_01!$E76+Invest_01!$E76)+Pension_01!$E76+SocialSec_01!$E76</f>
        <v>0</v>
      </c>
      <c r="F76" s="78" t="n">
        <f aca="false">(-1)*Roth_01!$E76</f>
        <v>-0</v>
      </c>
      <c r="G76" s="78" t="n">
        <f aca="false">(-1)*$E76*(Input!$C$8/100)</f>
        <v>-0</v>
      </c>
      <c r="H76" s="78" t="n">
        <f aca="false">(-1)*$E76*(Input!$C$9/100)</f>
        <v>-0</v>
      </c>
      <c r="J76" s="78" t="n">
        <f aca="false">($E76+$F76+$G76+$H76)</f>
        <v>0</v>
      </c>
    </row>
    <row r="77" customFormat="false" ht="12.8" hidden="false" customHeight="false" outlineLevel="0" collapsed="false">
      <c r="A77" s="76" t="n">
        <v>73</v>
      </c>
      <c r="B77" s="77" t="n">
        <f aca="false">EOMONTH(Input!$C$7,A77)</f>
        <v>45138</v>
      </c>
      <c r="C77" s="76" t="n">
        <f aca="false">DATEDIF(Input!$C$23,$B77,"Y")</f>
        <v>46</v>
      </c>
      <c r="E77" s="78" t="n">
        <f aca="false">(-1)*(401k_01!$G77+IRA_01!$E77+Invest_01!$E77)+Pension_01!$E77+SocialSec_01!$E77</f>
        <v>0</v>
      </c>
      <c r="F77" s="78" t="n">
        <f aca="false">(-1)*Roth_01!$E77</f>
        <v>-0</v>
      </c>
      <c r="G77" s="78" t="n">
        <f aca="false">(-1)*$E77*(Input!$C$8/100)</f>
        <v>-0</v>
      </c>
      <c r="H77" s="78" t="n">
        <f aca="false">(-1)*$E77*(Input!$C$9/100)</f>
        <v>-0</v>
      </c>
      <c r="J77" s="78" t="n">
        <f aca="false">($E77+$F77+$G77+$H77)</f>
        <v>0</v>
      </c>
    </row>
    <row r="78" customFormat="false" ht="12.8" hidden="false" customHeight="false" outlineLevel="0" collapsed="false">
      <c r="A78" s="76" t="n">
        <v>74</v>
      </c>
      <c r="B78" s="77" t="n">
        <f aca="false">EOMONTH(Input!$C$7,A78)</f>
        <v>45169</v>
      </c>
      <c r="C78" s="76" t="n">
        <f aca="false">DATEDIF(Input!$C$23,$B78,"Y")</f>
        <v>46</v>
      </c>
      <c r="E78" s="78" t="n">
        <f aca="false">(-1)*(401k_01!$G78+IRA_01!$E78+Invest_01!$E78)+Pension_01!$E78+SocialSec_01!$E78</f>
        <v>0</v>
      </c>
      <c r="F78" s="78" t="n">
        <f aca="false">(-1)*Roth_01!$E78</f>
        <v>-0</v>
      </c>
      <c r="G78" s="78" t="n">
        <f aca="false">(-1)*$E78*(Input!$C$8/100)</f>
        <v>-0</v>
      </c>
      <c r="H78" s="78" t="n">
        <f aca="false">(-1)*$E78*(Input!$C$9/100)</f>
        <v>-0</v>
      </c>
      <c r="J78" s="78" t="n">
        <f aca="false">($E78+$F78+$G78+$H78)</f>
        <v>0</v>
      </c>
    </row>
    <row r="79" customFormat="false" ht="12.8" hidden="false" customHeight="false" outlineLevel="0" collapsed="false">
      <c r="A79" s="76" t="n">
        <v>75</v>
      </c>
      <c r="B79" s="77" t="n">
        <f aca="false">EOMONTH(Input!$C$7,A79)</f>
        <v>45199</v>
      </c>
      <c r="C79" s="76" t="n">
        <f aca="false">DATEDIF(Input!$C$23,$B79,"Y")</f>
        <v>46</v>
      </c>
      <c r="E79" s="78" t="n">
        <f aca="false">(-1)*(401k_01!$G79+IRA_01!$E79+Invest_01!$E79)+Pension_01!$E79+SocialSec_01!$E79</f>
        <v>0</v>
      </c>
      <c r="F79" s="78" t="n">
        <f aca="false">(-1)*Roth_01!$E79</f>
        <v>-0</v>
      </c>
      <c r="G79" s="78" t="n">
        <f aca="false">(-1)*$E79*(Input!$C$8/100)</f>
        <v>-0</v>
      </c>
      <c r="H79" s="78" t="n">
        <f aca="false">(-1)*$E79*(Input!$C$9/100)</f>
        <v>-0</v>
      </c>
      <c r="J79" s="78" t="n">
        <f aca="false">($E79+$F79+$G79+$H79)</f>
        <v>0</v>
      </c>
    </row>
    <row r="80" customFormat="false" ht="12.8" hidden="false" customHeight="false" outlineLevel="0" collapsed="false">
      <c r="A80" s="76" t="n">
        <v>76</v>
      </c>
      <c r="B80" s="77" t="n">
        <f aca="false">EOMONTH(Input!$C$7,A80)</f>
        <v>45230</v>
      </c>
      <c r="C80" s="76" t="n">
        <f aca="false">DATEDIF(Input!$C$23,$B80,"Y")</f>
        <v>46</v>
      </c>
      <c r="E80" s="78" t="n">
        <f aca="false">(-1)*(401k_01!$G80+IRA_01!$E80+Invest_01!$E80)+Pension_01!$E80+SocialSec_01!$E80</f>
        <v>0</v>
      </c>
      <c r="F80" s="78" t="n">
        <f aca="false">(-1)*Roth_01!$E80</f>
        <v>-0</v>
      </c>
      <c r="G80" s="78" t="n">
        <f aca="false">(-1)*$E80*(Input!$C$8/100)</f>
        <v>-0</v>
      </c>
      <c r="H80" s="78" t="n">
        <f aca="false">(-1)*$E80*(Input!$C$9/100)</f>
        <v>-0</v>
      </c>
      <c r="J80" s="78" t="n">
        <f aca="false">($E80+$F80+$G80+$H80)</f>
        <v>0</v>
      </c>
    </row>
    <row r="81" customFormat="false" ht="12.8" hidden="false" customHeight="false" outlineLevel="0" collapsed="false">
      <c r="A81" s="76" t="n">
        <v>77</v>
      </c>
      <c r="B81" s="77" t="n">
        <f aca="false">EOMONTH(Input!$C$7,A81)</f>
        <v>45260</v>
      </c>
      <c r="C81" s="76" t="n">
        <f aca="false">DATEDIF(Input!$C$23,$B81,"Y")</f>
        <v>46</v>
      </c>
      <c r="E81" s="78" t="n">
        <f aca="false">(-1)*(401k_01!$G81+IRA_01!$E81+Invest_01!$E81)+Pension_01!$E81+SocialSec_01!$E81</f>
        <v>0</v>
      </c>
      <c r="F81" s="78" t="n">
        <f aca="false">(-1)*Roth_01!$E81</f>
        <v>-0</v>
      </c>
      <c r="G81" s="78" t="n">
        <f aca="false">(-1)*$E81*(Input!$C$8/100)</f>
        <v>-0</v>
      </c>
      <c r="H81" s="78" t="n">
        <f aca="false">(-1)*$E81*(Input!$C$9/100)</f>
        <v>-0</v>
      </c>
      <c r="J81" s="78" t="n">
        <f aca="false">($E81+$F81+$G81+$H81)</f>
        <v>0</v>
      </c>
    </row>
    <row r="82" customFormat="false" ht="12.8" hidden="false" customHeight="false" outlineLevel="0" collapsed="false">
      <c r="A82" s="76" t="n">
        <v>78</v>
      </c>
      <c r="B82" s="77" t="n">
        <f aca="false">EOMONTH(Input!$C$7,A82)</f>
        <v>45291</v>
      </c>
      <c r="C82" s="76" t="n">
        <f aca="false">DATEDIF(Input!$C$23,$B82,"Y")</f>
        <v>46</v>
      </c>
      <c r="E82" s="78" t="n">
        <f aca="false">(-1)*(401k_01!$G82+IRA_01!$E82+Invest_01!$E82)+Pension_01!$E82+SocialSec_01!$E82</f>
        <v>0</v>
      </c>
      <c r="F82" s="78" t="n">
        <f aca="false">(-1)*Roth_01!$E82</f>
        <v>-0</v>
      </c>
      <c r="G82" s="78" t="n">
        <f aca="false">(-1)*$E82*(Input!$C$8/100)</f>
        <v>-0</v>
      </c>
      <c r="H82" s="78" t="n">
        <f aca="false">(-1)*$E82*(Input!$C$9/100)</f>
        <v>-0</v>
      </c>
      <c r="J82" s="78" t="n">
        <f aca="false">($E82+$F82+$G82+$H82)</f>
        <v>0</v>
      </c>
    </row>
    <row r="83" customFormat="false" ht="12.8" hidden="false" customHeight="false" outlineLevel="0" collapsed="false">
      <c r="A83" s="76" t="n">
        <v>79</v>
      </c>
      <c r="B83" s="77" t="n">
        <f aca="false">EOMONTH(Input!$C$7,A83)</f>
        <v>45322</v>
      </c>
      <c r="C83" s="76" t="n">
        <f aca="false">DATEDIF(Input!$C$23,$B83,"Y")</f>
        <v>46</v>
      </c>
      <c r="E83" s="78" t="n">
        <f aca="false">(-1)*(401k_01!$G83+IRA_01!$E83+Invest_01!$E83)+Pension_01!$E83+SocialSec_01!$E83</f>
        <v>0</v>
      </c>
      <c r="F83" s="78" t="n">
        <f aca="false">(-1)*Roth_01!$E83</f>
        <v>-0</v>
      </c>
      <c r="G83" s="78" t="n">
        <f aca="false">(-1)*$E83*(Input!$C$8/100)</f>
        <v>-0</v>
      </c>
      <c r="H83" s="78" t="n">
        <f aca="false">(-1)*$E83*(Input!$C$9/100)</f>
        <v>-0</v>
      </c>
      <c r="J83" s="78" t="n">
        <f aca="false">($E83+$F83+$G83+$H83)</f>
        <v>0</v>
      </c>
    </row>
    <row r="84" customFormat="false" ht="12.8" hidden="false" customHeight="false" outlineLevel="0" collapsed="false">
      <c r="A84" s="76" t="n">
        <v>80</v>
      </c>
      <c r="B84" s="77" t="n">
        <f aca="false">EOMONTH(Input!$C$7,A84)</f>
        <v>45351</v>
      </c>
      <c r="C84" s="76" t="n">
        <f aca="false">DATEDIF(Input!$C$23,$B84,"Y")</f>
        <v>46</v>
      </c>
      <c r="E84" s="78" t="n">
        <f aca="false">(-1)*(401k_01!$G84+IRA_01!$E84+Invest_01!$E84)+Pension_01!$E84+SocialSec_01!$E84</f>
        <v>0</v>
      </c>
      <c r="F84" s="78" t="n">
        <f aca="false">(-1)*Roth_01!$E84</f>
        <v>-0</v>
      </c>
      <c r="G84" s="78" t="n">
        <f aca="false">(-1)*$E84*(Input!$C$8/100)</f>
        <v>-0</v>
      </c>
      <c r="H84" s="78" t="n">
        <f aca="false">(-1)*$E84*(Input!$C$9/100)</f>
        <v>-0</v>
      </c>
      <c r="J84" s="78" t="n">
        <f aca="false">($E84+$F84+$G84+$H84)</f>
        <v>0</v>
      </c>
    </row>
    <row r="85" customFormat="false" ht="12.8" hidden="false" customHeight="false" outlineLevel="0" collapsed="false">
      <c r="A85" s="76" t="n">
        <v>81</v>
      </c>
      <c r="B85" s="77" t="n">
        <f aca="false">EOMONTH(Input!$C$7,A85)</f>
        <v>45382</v>
      </c>
      <c r="C85" s="76" t="n">
        <f aca="false">DATEDIF(Input!$C$23,$B85,"Y")</f>
        <v>46</v>
      </c>
      <c r="E85" s="78" t="n">
        <f aca="false">(-1)*(401k_01!$G85+IRA_01!$E85+Invest_01!$E85)+Pension_01!$E85+SocialSec_01!$E85</f>
        <v>0</v>
      </c>
      <c r="F85" s="78" t="n">
        <f aca="false">(-1)*Roth_01!$E85</f>
        <v>-0</v>
      </c>
      <c r="G85" s="78" t="n">
        <f aca="false">(-1)*$E85*(Input!$C$8/100)</f>
        <v>-0</v>
      </c>
      <c r="H85" s="78" t="n">
        <f aca="false">(-1)*$E85*(Input!$C$9/100)</f>
        <v>-0</v>
      </c>
      <c r="J85" s="78" t="n">
        <f aca="false">($E85+$F85+$G85+$H85)</f>
        <v>0</v>
      </c>
    </row>
    <row r="86" customFormat="false" ht="12.8" hidden="false" customHeight="false" outlineLevel="0" collapsed="false">
      <c r="A86" s="76" t="n">
        <v>82</v>
      </c>
      <c r="B86" s="77" t="n">
        <f aca="false">EOMONTH(Input!$C$7,A86)</f>
        <v>45412</v>
      </c>
      <c r="C86" s="76" t="n">
        <f aca="false">DATEDIF(Input!$C$23,$B86,"Y")</f>
        <v>46</v>
      </c>
      <c r="E86" s="78" t="n">
        <f aca="false">(-1)*(401k_01!$G86+IRA_01!$E86+Invest_01!$E86)+Pension_01!$E86+SocialSec_01!$E86</f>
        <v>0</v>
      </c>
      <c r="F86" s="78" t="n">
        <f aca="false">(-1)*Roth_01!$E86</f>
        <v>-0</v>
      </c>
      <c r="G86" s="78" t="n">
        <f aca="false">(-1)*$E86*(Input!$C$8/100)</f>
        <v>-0</v>
      </c>
      <c r="H86" s="78" t="n">
        <f aca="false">(-1)*$E86*(Input!$C$9/100)</f>
        <v>-0</v>
      </c>
      <c r="J86" s="78" t="n">
        <f aca="false">($E86+$F86+$G86+$H86)</f>
        <v>0</v>
      </c>
    </row>
    <row r="87" customFormat="false" ht="12.8" hidden="false" customHeight="false" outlineLevel="0" collapsed="false">
      <c r="A87" s="76" t="n">
        <v>83</v>
      </c>
      <c r="B87" s="77" t="n">
        <f aca="false">EOMONTH(Input!$C$7,A87)</f>
        <v>45443</v>
      </c>
      <c r="C87" s="76" t="n">
        <f aca="false">DATEDIF(Input!$C$23,$B87,"Y")</f>
        <v>47</v>
      </c>
      <c r="E87" s="78" t="n">
        <f aca="false">(-1)*(401k_01!$G87+IRA_01!$E87+Invest_01!$E87)+Pension_01!$E87+SocialSec_01!$E87</f>
        <v>0</v>
      </c>
      <c r="F87" s="78" t="n">
        <f aca="false">(-1)*Roth_01!$E87</f>
        <v>-0</v>
      </c>
      <c r="G87" s="78" t="n">
        <f aca="false">(-1)*$E87*(Input!$C$8/100)</f>
        <v>-0</v>
      </c>
      <c r="H87" s="78" t="n">
        <f aca="false">(-1)*$E87*(Input!$C$9/100)</f>
        <v>-0</v>
      </c>
      <c r="J87" s="78" t="n">
        <f aca="false">($E87+$F87+$G87+$H87)</f>
        <v>0</v>
      </c>
    </row>
    <row r="88" customFormat="false" ht="12.8" hidden="false" customHeight="false" outlineLevel="0" collapsed="false">
      <c r="A88" s="76" t="n">
        <v>84</v>
      </c>
      <c r="B88" s="77" t="n">
        <f aca="false">EOMONTH(Input!$C$7,A88)</f>
        <v>45473</v>
      </c>
      <c r="C88" s="76" t="n">
        <f aca="false">DATEDIF(Input!$C$23,$B88,"Y")</f>
        <v>47</v>
      </c>
      <c r="E88" s="78" t="n">
        <f aca="false">(-1)*(401k_01!$G88+IRA_01!$E88+Invest_01!$E88)+Pension_01!$E88+SocialSec_01!$E88</f>
        <v>0</v>
      </c>
      <c r="F88" s="78" t="n">
        <f aca="false">(-1)*Roth_01!$E88</f>
        <v>-0</v>
      </c>
      <c r="G88" s="78" t="n">
        <f aca="false">(-1)*$E88*(Input!$C$8/100)</f>
        <v>-0</v>
      </c>
      <c r="H88" s="78" t="n">
        <f aca="false">(-1)*$E88*(Input!$C$9/100)</f>
        <v>-0</v>
      </c>
      <c r="J88" s="78" t="n">
        <f aca="false">($E88+$F88+$G88+$H88)</f>
        <v>0</v>
      </c>
    </row>
    <row r="89" customFormat="false" ht="12.8" hidden="false" customHeight="false" outlineLevel="0" collapsed="false">
      <c r="A89" s="76" t="n">
        <v>85</v>
      </c>
      <c r="B89" s="77" t="n">
        <f aca="false">EOMONTH(Input!$C$7,A89)</f>
        <v>45504</v>
      </c>
      <c r="C89" s="76" t="n">
        <f aca="false">DATEDIF(Input!$C$23,$B89,"Y")</f>
        <v>47</v>
      </c>
      <c r="E89" s="78" t="n">
        <f aca="false">(-1)*(401k_01!$G89+IRA_01!$E89+Invest_01!$E89)+Pension_01!$E89+SocialSec_01!$E89</f>
        <v>0</v>
      </c>
      <c r="F89" s="78" t="n">
        <f aca="false">(-1)*Roth_01!$E89</f>
        <v>-0</v>
      </c>
      <c r="G89" s="78" t="n">
        <f aca="false">(-1)*$E89*(Input!$C$8/100)</f>
        <v>-0</v>
      </c>
      <c r="H89" s="78" t="n">
        <f aca="false">(-1)*$E89*(Input!$C$9/100)</f>
        <v>-0</v>
      </c>
      <c r="J89" s="78" t="n">
        <f aca="false">($E89+$F89+$G89+$H89)</f>
        <v>0</v>
      </c>
    </row>
    <row r="90" customFormat="false" ht="12.8" hidden="false" customHeight="false" outlineLevel="0" collapsed="false">
      <c r="A90" s="76" t="n">
        <v>86</v>
      </c>
      <c r="B90" s="77" t="n">
        <f aca="false">EOMONTH(Input!$C$7,A90)</f>
        <v>45535</v>
      </c>
      <c r="C90" s="76" t="n">
        <f aca="false">DATEDIF(Input!$C$23,$B90,"Y")</f>
        <v>47</v>
      </c>
      <c r="E90" s="78" t="n">
        <f aca="false">(-1)*(401k_01!$G90+IRA_01!$E90+Invest_01!$E90)+Pension_01!$E90+SocialSec_01!$E90</f>
        <v>0</v>
      </c>
      <c r="F90" s="78" t="n">
        <f aca="false">(-1)*Roth_01!$E90</f>
        <v>-0</v>
      </c>
      <c r="G90" s="78" t="n">
        <f aca="false">(-1)*$E90*(Input!$C$8/100)</f>
        <v>-0</v>
      </c>
      <c r="H90" s="78" t="n">
        <f aca="false">(-1)*$E90*(Input!$C$9/100)</f>
        <v>-0</v>
      </c>
      <c r="J90" s="78" t="n">
        <f aca="false">($E90+$F90+$G90+$H90)</f>
        <v>0</v>
      </c>
    </row>
    <row r="91" customFormat="false" ht="12.8" hidden="false" customHeight="false" outlineLevel="0" collapsed="false">
      <c r="A91" s="76" t="n">
        <v>87</v>
      </c>
      <c r="B91" s="77" t="n">
        <f aca="false">EOMONTH(Input!$C$7,A91)</f>
        <v>45565</v>
      </c>
      <c r="C91" s="76" t="n">
        <f aca="false">DATEDIF(Input!$C$23,$B91,"Y")</f>
        <v>47</v>
      </c>
      <c r="E91" s="78" t="n">
        <f aca="false">(-1)*(401k_01!$G91+IRA_01!$E91+Invest_01!$E91)+Pension_01!$E91+SocialSec_01!$E91</f>
        <v>0</v>
      </c>
      <c r="F91" s="78" t="n">
        <f aca="false">(-1)*Roth_01!$E91</f>
        <v>-0</v>
      </c>
      <c r="G91" s="78" t="n">
        <f aca="false">(-1)*$E91*(Input!$C$8/100)</f>
        <v>-0</v>
      </c>
      <c r="H91" s="78" t="n">
        <f aca="false">(-1)*$E91*(Input!$C$9/100)</f>
        <v>-0</v>
      </c>
      <c r="J91" s="78" t="n">
        <f aca="false">($E91+$F91+$G91+$H91)</f>
        <v>0</v>
      </c>
    </row>
    <row r="92" customFormat="false" ht="12.8" hidden="false" customHeight="false" outlineLevel="0" collapsed="false">
      <c r="A92" s="76" t="n">
        <v>88</v>
      </c>
      <c r="B92" s="77" t="n">
        <f aca="false">EOMONTH(Input!$C$7,A92)</f>
        <v>45596</v>
      </c>
      <c r="C92" s="76" t="n">
        <f aca="false">DATEDIF(Input!$C$23,$B92,"Y")</f>
        <v>47</v>
      </c>
      <c r="E92" s="78" t="n">
        <f aca="false">(-1)*(401k_01!$G92+IRA_01!$E92+Invest_01!$E92)+Pension_01!$E92+SocialSec_01!$E92</f>
        <v>0</v>
      </c>
      <c r="F92" s="78" t="n">
        <f aca="false">(-1)*Roth_01!$E92</f>
        <v>-0</v>
      </c>
      <c r="G92" s="78" t="n">
        <f aca="false">(-1)*$E92*(Input!$C$8/100)</f>
        <v>-0</v>
      </c>
      <c r="H92" s="78" t="n">
        <f aca="false">(-1)*$E92*(Input!$C$9/100)</f>
        <v>-0</v>
      </c>
      <c r="J92" s="78" t="n">
        <f aca="false">($E92+$F92+$G92+$H92)</f>
        <v>0</v>
      </c>
    </row>
    <row r="93" customFormat="false" ht="12.8" hidden="false" customHeight="false" outlineLevel="0" collapsed="false">
      <c r="A93" s="76" t="n">
        <v>89</v>
      </c>
      <c r="B93" s="77" t="n">
        <f aca="false">EOMONTH(Input!$C$7,A93)</f>
        <v>45626</v>
      </c>
      <c r="C93" s="76" t="n">
        <f aca="false">DATEDIF(Input!$C$23,$B93,"Y")</f>
        <v>47</v>
      </c>
      <c r="E93" s="78" t="n">
        <f aca="false">(-1)*(401k_01!$G93+IRA_01!$E93+Invest_01!$E93)+Pension_01!$E93+SocialSec_01!$E93</f>
        <v>0</v>
      </c>
      <c r="F93" s="78" t="n">
        <f aca="false">(-1)*Roth_01!$E93</f>
        <v>-0</v>
      </c>
      <c r="G93" s="78" t="n">
        <f aca="false">(-1)*$E93*(Input!$C$8/100)</f>
        <v>-0</v>
      </c>
      <c r="H93" s="78" t="n">
        <f aca="false">(-1)*$E93*(Input!$C$9/100)</f>
        <v>-0</v>
      </c>
      <c r="J93" s="78" t="n">
        <f aca="false">($E93+$F93+$G93+$H93)</f>
        <v>0</v>
      </c>
    </row>
    <row r="94" customFormat="false" ht="12.8" hidden="false" customHeight="false" outlineLevel="0" collapsed="false">
      <c r="A94" s="76" t="n">
        <v>90</v>
      </c>
      <c r="B94" s="77" t="n">
        <f aca="false">EOMONTH(Input!$C$7,A94)</f>
        <v>45657</v>
      </c>
      <c r="C94" s="76" t="n">
        <f aca="false">DATEDIF(Input!$C$23,$B94,"Y")</f>
        <v>47</v>
      </c>
      <c r="E94" s="78" t="n">
        <f aca="false">(-1)*(401k_01!$G94+IRA_01!$E94+Invest_01!$E94)+Pension_01!$E94+SocialSec_01!$E94</f>
        <v>0</v>
      </c>
      <c r="F94" s="78" t="n">
        <f aca="false">(-1)*Roth_01!$E94</f>
        <v>-0</v>
      </c>
      <c r="G94" s="78" t="n">
        <f aca="false">(-1)*$E94*(Input!$C$8/100)</f>
        <v>-0</v>
      </c>
      <c r="H94" s="78" t="n">
        <f aca="false">(-1)*$E94*(Input!$C$9/100)</f>
        <v>-0</v>
      </c>
      <c r="J94" s="78" t="n">
        <f aca="false">($E94+$F94+$G94+$H94)</f>
        <v>0</v>
      </c>
    </row>
    <row r="95" customFormat="false" ht="12.8" hidden="false" customHeight="false" outlineLevel="0" collapsed="false">
      <c r="A95" s="76" t="n">
        <v>91</v>
      </c>
      <c r="B95" s="77" t="n">
        <f aca="false">EOMONTH(Input!$C$7,A95)</f>
        <v>45688</v>
      </c>
      <c r="C95" s="76" t="n">
        <f aca="false">DATEDIF(Input!$C$23,$B95,"Y")</f>
        <v>47</v>
      </c>
      <c r="E95" s="78" t="n">
        <f aca="false">(-1)*(401k_01!$G95+IRA_01!$E95+Invest_01!$E95)+Pension_01!$E95+SocialSec_01!$E95</f>
        <v>0</v>
      </c>
      <c r="F95" s="78" t="n">
        <f aca="false">(-1)*Roth_01!$E95</f>
        <v>-0</v>
      </c>
      <c r="G95" s="78" t="n">
        <f aca="false">(-1)*$E95*(Input!$C$8/100)</f>
        <v>-0</v>
      </c>
      <c r="H95" s="78" t="n">
        <f aca="false">(-1)*$E95*(Input!$C$9/100)</f>
        <v>-0</v>
      </c>
      <c r="J95" s="78" t="n">
        <f aca="false">($E95+$F95+$G95+$H95)</f>
        <v>0</v>
      </c>
    </row>
    <row r="96" customFormat="false" ht="12.8" hidden="false" customHeight="false" outlineLevel="0" collapsed="false">
      <c r="A96" s="76" t="n">
        <v>92</v>
      </c>
      <c r="B96" s="77" t="n">
        <f aca="false">EOMONTH(Input!$C$7,A96)</f>
        <v>45716</v>
      </c>
      <c r="C96" s="76" t="n">
        <f aca="false">DATEDIF(Input!$C$23,$B96,"Y")</f>
        <v>47</v>
      </c>
      <c r="E96" s="78" t="n">
        <f aca="false">(-1)*(401k_01!$G96+IRA_01!$E96+Invest_01!$E96)+Pension_01!$E96+SocialSec_01!$E96</f>
        <v>0</v>
      </c>
      <c r="F96" s="78" t="n">
        <f aca="false">(-1)*Roth_01!$E96</f>
        <v>-0</v>
      </c>
      <c r="G96" s="78" t="n">
        <f aca="false">(-1)*$E96*(Input!$C$8/100)</f>
        <v>-0</v>
      </c>
      <c r="H96" s="78" t="n">
        <f aca="false">(-1)*$E96*(Input!$C$9/100)</f>
        <v>-0</v>
      </c>
      <c r="J96" s="78" t="n">
        <f aca="false">($E96+$F96+$G96+$H96)</f>
        <v>0</v>
      </c>
    </row>
    <row r="97" customFormat="false" ht="12.8" hidden="false" customHeight="false" outlineLevel="0" collapsed="false">
      <c r="A97" s="76" t="n">
        <v>93</v>
      </c>
      <c r="B97" s="77" t="n">
        <f aca="false">EOMONTH(Input!$C$7,A97)</f>
        <v>45747</v>
      </c>
      <c r="C97" s="76" t="n">
        <f aca="false">DATEDIF(Input!$C$23,$B97,"Y")</f>
        <v>47</v>
      </c>
      <c r="E97" s="78" t="n">
        <f aca="false">(-1)*(401k_01!$G97+IRA_01!$E97+Invest_01!$E97)+Pension_01!$E97+SocialSec_01!$E97</f>
        <v>0</v>
      </c>
      <c r="F97" s="78" t="n">
        <f aca="false">(-1)*Roth_01!$E97</f>
        <v>-0</v>
      </c>
      <c r="G97" s="78" t="n">
        <f aca="false">(-1)*$E97*(Input!$C$8/100)</f>
        <v>-0</v>
      </c>
      <c r="H97" s="78" t="n">
        <f aca="false">(-1)*$E97*(Input!$C$9/100)</f>
        <v>-0</v>
      </c>
      <c r="J97" s="78" t="n">
        <f aca="false">($E97+$F97+$G97+$H97)</f>
        <v>0</v>
      </c>
    </row>
    <row r="98" customFormat="false" ht="12.8" hidden="false" customHeight="false" outlineLevel="0" collapsed="false">
      <c r="A98" s="76" t="n">
        <v>94</v>
      </c>
      <c r="B98" s="77" t="n">
        <f aca="false">EOMONTH(Input!$C$7,A98)</f>
        <v>45777</v>
      </c>
      <c r="C98" s="76" t="n">
        <f aca="false">DATEDIF(Input!$C$23,$B98,"Y")</f>
        <v>47</v>
      </c>
      <c r="E98" s="78" t="n">
        <f aca="false">(-1)*(401k_01!$G98+IRA_01!$E98+Invest_01!$E98)+Pension_01!$E98+SocialSec_01!$E98</f>
        <v>0</v>
      </c>
      <c r="F98" s="78" t="n">
        <f aca="false">(-1)*Roth_01!$E98</f>
        <v>-0</v>
      </c>
      <c r="G98" s="78" t="n">
        <f aca="false">(-1)*$E98*(Input!$C$8/100)</f>
        <v>-0</v>
      </c>
      <c r="H98" s="78" t="n">
        <f aca="false">(-1)*$E98*(Input!$C$9/100)</f>
        <v>-0</v>
      </c>
      <c r="J98" s="78" t="n">
        <f aca="false">($E98+$F98+$G98+$H98)</f>
        <v>0</v>
      </c>
    </row>
    <row r="99" customFormat="false" ht="12.8" hidden="false" customHeight="false" outlineLevel="0" collapsed="false">
      <c r="A99" s="76" t="n">
        <v>95</v>
      </c>
      <c r="B99" s="77" t="n">
        <f aca="false">EOMONTH(Input!$C$7,A99)</f>
        <v>45808</v>
      </c>
      <c r="C99" s="76" t="n">
        <f aca="false">DATEDIF(Input!$C$23,$B99,"Y")</f>
        <v>48</v>
      </c>
      <c r="E99" s="78" t="n">
        <f aca="false">(-1)*(401k_01!$G99+IRA_01!$E99+Invest_01!$E99)+Pension_01!$E99+SocialSec_01!$E99</f>
        <v>0</v>
      </c>
      <c r="F99" s="78" t="n">
        <f aca="false">(-1)*Roth_01!$E99</f>
        <v>-0</v>
      </c>
      <c r="G99" s="78" t="n">
        <f aca="false">(-1)*$E99*(Input!$C$8/100)</f>
        <v>-0</v>
      </c>
      <c r="H99" s="78" t="n">
        <f aca="false">(-1)*$E99*(Input!$C$9/100)</f>
        <v>-0</v>
      </c>
      <c r="J99" s="78" t="n">
        <f aca="false">($E99+$F99+$G99+$H99)</f>
        <v>0</v>
      </c>
    </row>
    <row r="100" customFormat="false" ht="12.8" hidden="false" customHeight="false" outlineLevel="0" collapsed="false">
      <c r="A100" s="76" t="n">
        <v>96</v>
      </c>
      <c r="B100" s="77" t="n">
        <f aca="false">EOMONTH(Input!$C$7,A100)</f>
        <v>45838</v>
      </c>
      <c r="C100" s="76" t="n">
        <f aca="false">DATEDIF(Input!$C$23,$B100,"Y")</f>
        <v>48</v>
      </c>
      <c r="E100" s="78" t="n">
        <f aca="false">(-1)*(401k_01!$G100+IRA_01!$E100+Invest_01!$E100)+Pension_01!$E100+SocialSec_01!$E100</f>
        <v>0</v>
      </c>
      <c r="F100" s="78" t="n">
        <f aca="false">(-1)*Roth_01!$E100</f>
        <v>-0</v>
      </c>
      <c r="G100" s="78" t="n">
        <f aca="false">(-1)*$E100*(Input!$C$8/100)</f>
        <v>-0</v>
      </c>
      <c r="H100" s="78" t="n">
        <f aca="false">(-1)*$E100*(Input!$C$9/100)</f>
        <v>-0</v>
      </c>
      <c r="J100" s="78" t="n">
        <f aca="false">($E100+$F100+$G100+$H100)</f>
        <v>0</v>
      </c>
    </row>
    <row r="101" customFormat="false" ht="12.8" hidden="false" customHeight="false" outlineLevel="0" collapsed="false">
      <c r="A101" s="76" t="n">
        <v>97</v>
      </c>
      <c r="B101" s="77" t="n">
        <f aca="false">EOMONTH(Input!$C$7,A101)</f>
        <v>45869</v>
      </c>
      <c r="C101" s="76" t="n">
        <f aca="false">DATEDIF(Input!$C$23,$B101,"Y")</f>
        <v>48</v>
      </c>
      <c r="E101" s="78" t="n">
        <f aca="false">(-1)*(401k_01!$G101+IRA_01!$E101+Invest_01!$E101)+Pension_01!$E101+SocialSec_01!$E101</f>
        <v>0</v>
      </c>
      <c r="F101" s="78" t="n">
        <f aca="false">(-1)*Roth_01!$E101</f>
        <v>-0</v>
      </c>
      <c r="G101" s="78" t="n">
        <f aca="false">(-1)*$E101*(Input!$C$8/100)</f>
        <v>-0</v>
      </c>
      <c r="H101" s="78" t="n">
        <f aca="false">(-1)*$E101*(Input!$C$9/100)</f>
        <v>-0</v>
      </c>
      <c r="J101" s="78" t="n">
        <f aca="false">($E101+$F101+$G101+$H101)</f>
        <v>0</v>
      </c>
    </row>
    <row r="102" customFormat="false" ht="12.8" hidden="false" customHeight="false" outlineLevel="0" collapsed="false">
      <c r="A102" s="76" t="n">
        <v>98</v>
      </c>
      <c r="B102" s="77" t="n">
        <f aca="false">EOMONTH(Input!$C$7,A102)</f>
        <v>45900</v>
      </c>
      <c r="C102" s="76" t="n">
        <f aca="false">DATEDIF(Input!$C$23,$B102,"Y")</f>
        <v>48</v>
      </c>
      <c r="E102" s="78" t="n">
        <f aca="false">(-1)*(401k_01!$G102+IRA_01!$E102+Invest_01!$E102)+Pension_01!$E102+SocialSec_01!$E102</f>
        <v>0</v>
      </c>
      <c r="F102" s="78" t="n">
        <f aca="false">(-1)*Roth_01!$E102</f>
        <v>-0</v>
      </c>
      <c r="G102" s="78" t="n">
        <f aca="false">(-1)*$E102*(Input!$C$8/100)</f>
        <v>-0</v>
      </c>
      <c r="H102" s="78" t="n">
        <f aca="false">(-1)*$E102*(Input!$C$9/100)</f>
        <v>-0</v>
      </c>
      <c r="J102" s="78" t="n">
        <f aca="false">($E102+$F102+$G102+$H102)</f>
        <v>0</v>
      </c>
    </row>
    <row r="103" customFormat="false" ht="12.8" hidden="false" customHeight="false" outlineLevel="0" collapsed="false">
      <c r="A103" s="76" t="n">
        <v>99</v>
      </c>
      <c r="B103" s="77" t="n">
        <f aca="false">EOMONTH(Input!$C$7,A103)</f>
        <v>45930</v>
      </c>
      <c r="C103" s="76" t="n">
        <f aca="false">DATEDIF(Input!$C$23,$B103,"Y")</f>
        <v>48</v>
      </c>
      <c r="E103" s="78" t="n">
        <f aca="false">(-1)*(401k_01!$G103+IRA_01!$E103+Invest_01!$E103)+Pension_01!$E103+SocialSec_01!$E103</f>
        <v>0</v>
      </c>
      <c r="F103" s="78" t="n">
        <f aca="false">(-1)*Roth_01!$E103</f>
        <v>-0</v>
      </c>
      <c r="G103" s="78" t="n">
        <f aca="false">(-1)*$E103*(Input!$C$8/100)</f>
        <v>-0</v>
      </c>
      <c r="H103" s="78" t="n">
        <f aca="false">(-1)*$E103*(Input!$C$9/100)</f>
        <v>-0</v>
      </c>
      <c r="J103" s="78" t="n">
        <f aca="false">($E103+$F103+$G103+$H103)</f>
        <v>0</v>
      </c>
    </row>
    <row r="104" customFormat="false" ht="12.8" hidden="false" customHeight="false" outlineLevel="0" collapsed="false">
      <c r="A104" s="76" t="n">
        <v>100</v>
      </c>
      <c r="B104" s="77" t="n">
        <f aca="false">EOMONTH(Input!$C$7,A104)</f>
        <v>45961</v>
      </c>
      <c r="C104" s="76" t="n">
        <f aca="false">DATEDIF(Input!$C$23,$B104,"Y")</f>
        <v>48</v>
      </c>
      <c r="E104" s="78" t="n">
        <f aca="false">(-1)*(401k_01!$G104+IRA_01!$E104+Invest_01!$E104)+Pension_01!$E104+SocialSec_01!$E104</f>
        <v>0</v>
      </c>
      <c r="F104" s="78" t="n">
        <f aca="false">(-1)*Roth_01!$E104</f>
        <v>-0</v>
      </c>
      <c r="G104" s="78" t="n">
        <f aca="false">(-1)*$E104*(Input!$C$8/100)</f>
        <v>-0</v>
      </c>
      <c r="H104" s="78" t="n">
        <f aca="false">(-1)*$E104*(Input!$C$9/100)</f>
        <v>-0</v>
      </c>
      <c r="J104" s="78" t="n">
        <f aca="false">($E104+$F104+$G104+$H104)</f>
        <v>0</v>
      </c>
    </row>
    <row r="105" customFormat="false" ht="12.8" hidden="false" customHeight="false" outlineLevel="0" collapsed="false">
      <c r="A105" s="76" t="n">
        <v>101</v>
      </c>
      <c r="B105" s="77" t="n">
        <f aca="false">EOMONTH(Input!$C$7,A105)</f>
        <v>45991</v>
      </c>
      <c r="C105" s="76" t="n">
        <f aca="false">DATEDIF(Input!$C$23,$B105,"Y")</f>
        <v>48</v>
      </c>
      <c r="E105" s="78" t="n">
        <f aca="false">(-1)*(401k_01!$G105+IRA_01!$E105+Invest_01!$E105)+Pension_01!$E105+SocialSec_01!$E105</f>
        <v>0</v>
      </c>
      <c r="F105" s="78" t="n">
        <f aca="false">(-1)*Roth_01!$E105</f>
        <v>-0</v>
      </c>
      <c r="G105" s="78" t="n">
        <f aca="false">(-1)*$E105*(Input!$C$8/100)</f>
        <v>-0</v>
      </c>
      <c r="H105" s="78" t="n">
        <f aca="false">(-1)*$E105*(Input!$C$9/100)</f>
        <v>-0</v>
      </c>
      <c r="J105" s="78" t="n">
        <f aca="false">($E105+$F105+$G105+$H105)</f>
        <v>0</v>
      </c>
    </row>
    <row r="106" customFormat="false" ht="12.8" hidden="false" customHeight="false" outlineLevel="0" collapsed="false">
      <c r="A106" s="76" t="n">
        <v>102</v>
      </c>
      <c r="B106" s="77" t="n">
        <f aca="false">EOMONTH(Input!$C$7,A106)</f>
        <v>46022</v>
      </c>
      <c r="C106" s="76" t="n">
        <f aca="false">DATEDIF(Input!$C$23,$B106,"Y")</f>
        <v>48</v>
      </c>
      <c r="E106" s="78" t="n">
        <f aca="false">(-1)*(401k_01!$G106+IRA_01!$E106+Invest_01!$E106)+Pension_01!$E106+SocialSec_01!$E106</f>
        <v>0</v>
      </c>
      <c r="F106" s="78" t="n">
        <f aca="false">(-1)*Roth_01!$E106</f>
        <v>-0</v>
      </c>
      <c r="G106" s="78" t="n">
        <f aca="false">(-1)*$E106*(Input!$C$8/100)</f>
        <v>-0</v>
      </c>
      <c r="H106" s="78" t="n">
        <f aca="false">(-1)*$E106*(Input!$C$9/100)</f>
        <v>-0</v>
      </c>
      <c r="J106" s="78" t="n">
        <f aca="false">($E106+$F106+$G106+$H106)</f>
        <v>0</v>
      </c>
    </row>
    <row r="107" customFormat="false" ht="12.8" hidden="false" customHeight="false" outlineLevel="0" collapsed="false">
      <c r="A107" s="76" t="n">
        <v>103</v>
      </c>
      <c r="B107" s="77" t="n">
        <f aca="false">EOMONTH(Input!$C$7,A107)</f>
        <v>46053</v>
      </c>
      <c r="C107" s="76" t="n">
        <f aca="false">DATEDIF(Input!$C$23,$B107,"Y")</f>
        <v>48</v>
      </c>
      <c r="E107" s="78" t="n">
        <f aca="false">(-1)*(401k_01!$G107+IRA_01!$E107+Invest_01!$E107)+Pension_01!$E107+SocialSec_01!$E107</f>
        <v>0</v>
      </c>
      <c r="F107" s="78" t="n">
        <f aca="false">(-1)*Roth_01!$E107</f>
        <v>-0</v>
      </c>
      <c r="G107" s="78" t="n">
        <f aca="false">(-1)*$E107*(Input!$C$8/100)</f>
        <v>-0</v>
      </c>
      <c r="H107" s="78" t="n">
        <f aca="false">(-1)*$E107*(Input!$C$9/100)</f>
        <v>-0</v>
      </c>
      <c r="J107" s="78" t="n">
        <f aca="false">($E107+$F107+$G107+$H107)</f>
        <v>0</v>
      </c>
    </row>
    <row r="108" customFormat="false" ht="12.8" hidden="false" customHeight="false" outlineLevel="0" collapsed="false">
      <c r="A108" s="76" t="n">
        <v>104</v>
      </c>
      <c r="B108" s="77" t="n">
        <f aca="false">EOMONTH(Input!$C$7,A108)</f>
        <v>46081</v>
      </c>
      <c r="C108" s="76" t="n">
        <f aca="false">DATEDIF(Input!$C$23,$B108,"Y")</f>
        <v>48</v>
      </c>
      <c r="E108" s="78" t="n">
        <f aca="false">(-1)*(401k_01!$G108+IRA_01!$E108+Invest_01!$E108)+Pension_01!$E108+SocialSec_01!$E108</f>
        <v>0</v>
      </c>
      <c r="F108" s="78" t="n">
        <f aca="false">(-1)*Roth_01!$E108</f>
        <v>-0</v>
      </c>
      <c r="G108" s="78" t="n">
        <f aca="false">(-1)*$E108*(Input!$C$8/100)</f>
        <v>-0</v>
      </c>
      <c r="H108" s="78" t="n">
        <f aca="false">(-1)*$E108*(Input!$C$9/100)</f>
        <v>-0</v>
      </c>
      <c r="J108" s="78" t="n">
        <f aca="false">($E108+$F108+$G108+$H108)</f>
        <v>0</v>
      </c>
    </row>
    <row r="109" customFormat="false" ht="12.8" hidden="false" customHeight="false" outlineLevel="0" collapsed="false">
      <c r="A109" s="76" t="n">
        <v>105</v>
      </c>
      <c r="B109" s="77" t="n">
        <f aca="false">EOMONTH(Input!$C$7,A109)</f>
        <v>46112</v>
      </c>
      <c r="C109" s="76" t="n">
        <f aca="false">DATEDIF(Input!$C$23,$B109,"Y")</f>
        <v>48</v>
      </c>
      <c r="E109" s="78" t="n">
        <f aca="false">(-1)*(401k_01!$G109+IRA_01!$E109+Invest_01!$E109)+Pension_01!$E109+SocialSec_01!$E109</f>
        <v>0</v>
      </c>
      <c r="F109" s="78" t="n">
        <f aca="false">(-1)*Roth_01!$E109</f>
        <v>-0</v>
      </c>
      <c r="G109" s="78" t="n">
        <f aca="false">(-1)*$E109*(Input!$C$8/100)</f>
        <v>-0</v>
      </c>
      <c r="H109" s="78" t="n">
        <f aca="false">(-1)*$E109*(Input!$C$9/100)</f>
        <v>-0</v>
      </c>
      <c r="J109" s="78" t="n">
        <f aca="false">($E109+$F109+$G109+$H109)</f>
        <v>0</v>
      </c>
    </row>
    <row r="110" customFormat="false" ht="12.8" hidden="false" customHeight="false" outlineLevel="0" collapsed="false">
      <c r="A110" s="76" t="n">
        <v>106</v>
      </c>
      <c r="B110" s="77" t="n">
        <f aca="false">EOMONTH(Input!$C$7,A110)</f>
        <v>46142</v>
      </c>
      <c r="C110" s="76" t="n">
        <f aca="false">DATEDIF(Input!$C$23,$B110,"Y")</f>
        <v>48</v>
      </c>
      <c r="E110" s="78" t="n">
        <f aca="false">(-1)*(401k_01!$G110+IRA_01!$E110+Invest_01!$E110)+Pension_01!$E110+SocialSec_01!$E110</f>
        <v>0</v>
      </c>
      <c r="F110" s="78" t="n">
        <f aca="false">(-1)*Roth_01!$E110</f>
        <v>-0</v>
      </c>
      <c r="G110" s="78" t="n">
        <f aca="false">(-1)*$E110*(Input!$C$8/100)</f>
        <v>-0</v>
      </c>
      <c r="H110" s="78" t="n">
        <f aca="false">(-1)*$E110*(Input!$C$9/100)</f>
        <v>-0</v>
      </c>
      <c r="J110" s="78" t="n">
        <f aca="false">($E110+$F110+$G110+$H110)</f>
        <v>0</v>
      </c>
    </row>
    <row r="111" customFormat="false" ht="12.8" hidden="false" customHeight="false" outlineLevel="0" collapsed="false">
      <c r="A111" s="76" t="n">
        <v>107</v>
      </c>
      <c r="B111" s="77" t="n">
        <f aca="false">EOMONTH(Input!$C$7,A111)</f>
        <v>46173</v>
      </c>
      <c r="C111" s="76" t="n">
        <f aca="false">DATEDIF(Input!$C$23,$B111,"Y")</f>
        <v>49</v>
      </c>
      <c r="E111" s="78" t="n">
        <f aca="false">(-1)*(401k_01!$G111+IRA_01!$E111+Invest_01!$E111)+Pension_01!$E111+SocialSec_01!$E111</f>
        <v>0</v>
      </c>
      <c r="F111" s="78" t="n">
        <f aca="false">(-1)*Roth_01!$E111</f>
        <v>-0</v>
      </c>
      <c r="G111" s="78" t="n">
        <f aca="false">(-1)*$E111*(Input!$C$8/100)</f>
        <v>-0</v>
      </c>
      <c r="H111" s="78" t="n">
        <f aca="false">(-1)*$E111*(Input!$C$9/100)</f>
        <v>-0</v>
      </c>
      <c r="J111" s="78" t="n">
        <f aca="false">($E111+$F111+$G111+$H111)</f>
        <v>0</v>
      </c>
    </row>
    <row r="112" customFormat="false" ht="12.8" hidden="false" customHeight="false" outlineLevel="0" collapsed="false">
      <c r="A112" s="76" t="n">
        <v>108</v>
      </c>
      <c r="B112" s="77" t="n">
        <f aca="false">EOMONTH(Input!$C$7,A112)</f>
        <v>46203</v>
      </c>
      <c r="C112" s="76" t="n">
        <f aca="false">DATEDIF(Input!$C$23,$B112,"Y")</f>
        <v>49</v>
      </c>
      <c r="E112" s="78" t="n">
        <f aca="false">(-1)*(401k_01!$G112+IRA_01!$E112+Invest_01!$E112)+Pension_01!$E112+SocialSec_01!$E112</f>
        <v>0</v>
      </c>
      <c r="F112" s="78" t="n">
        <f aca="false">(-1)*Roth_01!$E112</f>
        <v>-0</v>
      </c>
      <c r="G112" s="78" t="n">
        <f aca="false">(-1)*$E112*(Input!$C$8/100)</f>
        <v>-0</v>
      </c>
      <c r="H112" s="78" t="n">
        <f aca="false">(-1)*$E112*(Input!$C$9/100)</f>
        <v>-0</v>
      </c>
      <c r="J112" s="78" t="n">
        <f aca="false">($E112+$F112+$G112+$H112)</f>
        <v>0</v>
      </c>
    </row>
    <row r="113" customFormat="false" ht="12.8" hidden="false" customHeight="false" outlineLevel="0" collapsed="false">
      <c r="A113" s="76" t="n">
        <v>109</v>
      </c>
      <c r="B113" s="77" t="n">
        <f aca="false">EOMONTH(Input!$C$7,A113)</f>
        <v>46234</v>
      </c>
      <c r="C113" s="76" t="n">
        <f aca="false">DATEDIF(Input!$C$23,$B113,"Y")</f>
        <v>49</v>
      </c>
      <c r="E113" s="78" t="n">
        <f aca="false">(-1)*(401k_01!$G113+IRA_01!$E113+Invest_01!$E113)+Pension_01!$E113+SocialSec_01!$E113</f>
        <v>0</v>
      </c>
      <c r="F113" s="78" t="n">
        <f aca="false">(-1)*Roth_01!$E113</f>
        <v>-0</v>
      </c>
      <c r="G113" s="78" t="n">
        <f aca="false">(-1)*$E113*(Input!$C$8/100)</f>
        <v>-0</v>
      </c>
      <c r="H113" s="78" t="n">
        <f aca="false">(-1)*$E113*(Input!$C$9/100)</f>
        <v>-0</v>
      </c>
      <c r="J113" s="78" t="n">
        <f aca="false">($E113+$F113+$G113+$H113)</f>
        <v>0</v>
      </c>
    </row>
    <row r="114" customFormat="false" ht="12.8" hidden="false" customHeight="false" outlineLevel="0" collapsed="false">
      <c r="A114" s="76" t="n">
        <v>110</v>
      </c>
      <c r="B114" s="77" t="n">
        <f aca="false">EOMONTH(Input!$C$7,A114)</f>
        <v>46265</v>
      </c>
      <c r="C114" s="76" t="n">
        <f aca="false">DATEDIF(Input!$C$23,$B114,"Y")</f>
        <v>49</v>
      </c>
      <c r="E114" s="78" t="n">
        <f aca="false">(-1)*(401k_01!$G114+IRA_01!$E114+Invest_01!$E114)+Pension_01!$E114+SocialSec_01!$E114</f>
        <v>0</v>
      </c>
      <c r="F114" s="78" t="n">
        <f aca="false">(-1)*Roth_01!$E114</f>
        <v>-0</v>
      </c>
      <c r="G114" s="78" t="n">
        <f aca="false">(-1)*$E114*(Input!$C$8/100)</f>
        <v>-0</v>
      </c>
      <c r="H114" s="78" t="n">
        <f aca="false">(-1)*$E114*(Input!$C$9/100)</f>
        <v>-0</v>
      </c>
      <c r="J114" s="78" t="n">
        <f aca="false">($E114+$F114+$G114+$H114)</f>
        <v>0</v>
      </c>
    </row>
    <row r="115" customFormat="false" ht="12.8" hidden="false" customHeight="false" outlineLevel="0" collapsed="false">
      <c r="A115" s="76" t="n">
        <v>111</v>
      </c>
      <c r="B115" s="77" t="n">
        <f aca="false">EOMONTH(Input!$C$7,A115)</f>
        <v>46295</v>
      </c>
      <c r="C115" s="76" t="n">
        <f aca="false">DATEDIF(Input!$C$23,$B115,"Y")</f>
        <v>49</v>
      </c>
      <c r="E115" s="78" t="n">
        <f aca="false">(-1)*(401k_01!$G115+IRA_01!$E115+Invest_01!$E115)+Pension_01!$E115+SocialSec_01!$E115</f>
        <v>0</v>
      </c>
      <c r="F115" s="78" t="n">
        <f aca="false">(-1)*Roth_01!$E115</f>
        <v>-0</v>
      </c>
      <c r="G115" s="78" t="n">
        <f aca="false">(-1)*$E115*(Input!$C$8/100)</f>
        <v>-0</v>
      </c>
      <c r="H115" s="78" t="n">
        <f aca="false">(-1)*$E115*(Input!$C$9/100)</f>
        <v>-0</v>
      </c>
      <c r="J115" s="78" t="n">
        <f aca="false">($E115+$F115+$G115+$H115)</f>
        <v>0</v>
      </c>
    </row>
    <row r="116" customFormat="false" ht="12.8" hidden="false" customHeight="false" outlineLevel="0" collapsed="false">
      <c r="A116" s="76" t="n">
        <v>112</v>
      </c>
      <c r="B116" s="77" t="n">
        <f aca="false">EOMONTH(Input!$C$7,A116)</f>
        <v>46326</v>
      </c>
      <c r="C116" s="76" t="n">
        <f aca="false">DATEDIF(Input!$C$23,$B116,"Y")</f>
        <v>49</v>
      </c>
      <c r="E116" s="78" t="n">
        <f aca="false">(-1)*(401k_01!$G116+IRA_01!$E116+Invest_01!$E116)+Pension_01!$E116+SocialSec_01!$E116</f>
        <v>0</v>
      </c>
      <c r="F116" s="78" t="n">
        <f aca="false">(-1)*Roth_01!$E116</f>
        <v>-0</v>
      </c>
      <c r="G116" s="78" t="n">
        <f aca="false">(-1)*$E116*(Input!$C$8/100)</f>
        <v>-0</v>
      </c>
      <c r="H116" s="78" t="n">
        <f aca="false">(-1)*$E116*(Input!$C$9/100)</f>
        <v>-0</v>
      </c>
      <c r="J116" s="78" t="n">
        <f aca="false">($E116+$F116+$G116+$H116)</f>
        <v>0</v>
      </c>
    </row>
    <row r="117" customFormat="false" ht="12.8" hidden="false" customHeight="false" outlineLevel="0" collapsed="false">
      <c r="A117" s="76" t="n">
        <v>113</v>
      </c>
      <c r="B117" s="77" t="n">
        <f aca="false">EOMONTH(Input!$C$7,A117)</f>
        <v>46356</v>
      </c>
      <c r="C117" s="76" t="n">
        <f aca="false">DATEDIF(Input!$C$23,$B117,"Y")</f>
        <v>49</v>
      </c>
      <c r="E117" s="78" t="n">
        <f aca="false">(-1)*(401k_01!$G117+IRA_01!$E117+Invest_01!$E117)+Pension_01!$E117+SocialSec_01!$E117</f>
        <v>0</v>
      </c>
      <c r="F117" s="78" t="n">
        <f aca="false">(-1)*Roth_01!$E117</f>
        <v>-0</v>
      </c>
      <c r="G117" s="78" t="n">
        <f aca="false">(-1)*$E117*(Input!$C$8/100)</f>
        <v>-0</v>
      </c>
      <c r="H117" s="78" t="n">
        <f aca="false">(-1)*$E117*(Input!$C$9/100)</f>
        <v>-0</v>
      </c>
      <c r="J117" s="78" t="n">
        <f aca="false">($E117+$F117+$G117+$H117)</f>
        <v>0</v>
      </c>
    </row>
    <row r="118" customFormat="false" ht="12.8" hidden="false" customHeight="false" outlineLevel="0" collapsed="false">
      <c r="A118" s="76" t="n">
        <v>114</v>
      </c>
      <c r="B118" s="77" t="n">
        <f aca="false">EOMONTH(Input!$C$7,A118)</f>
        <v>46387</v>
      </c>
      <c r="C118" s="76" t="n">
        <f aca="false">DATEDIF(Input!$C$23,$B118,"Y")</f>
        <v>49</v>
      </c>
      <c r="E118" s="78" t="n">
        <f aca="false">(-1)*(401k_01!$G118+IRA_01!$E118+Invest_01!$E118)+Pension_01!$E118+SocialSec_01!$E118</f>
        <v>0</v>
      </c>
      <c r="F118" s="78" t="n">
        <f aca="false">(-1)*Roth_01!$E118</f>
        <v>-0</v>
      </c>
      <c r="G118" s="78" t="n">
        <f aca="false">(-1)*$E118*(Input!$C$8/100)</f>
        <v>-0</v>
      </c>
      <c r="H118" s="78" t="n">
        <f aca="false">(-1)*$E118*(Input!$C$9/100)</f>
        <v>-0</v>
      </c>
      <c r="J118" s="78" t="n">
        <f aca="false">($E118+$F118+$G118+$H118)</f>
        <v>0</v>
      </c>
    </row>
    <row r="119" customFormat="false" ht="12.8" hidden="false" customHeight="false" outlineLevel="0" collapsed="false">
      <c r="A119" s="76" t="n">
        <v>115</v>
      </c>
      <c r="B119" s="77" t="n">
        <f aca="false">EOMONTH(Input!$C$7,A119)</f>
        <v>46418</v>
      </c>
      <c r="C119" s="76" t="n">
        <f aca="false">DATEDIF(Input!$C$23,$B119,"Y")</f>
        <v>49</v>
      </c>
      <c r="E119" s="78" t="n">
        <f aca="false">(-1)*(401k_01!$G119+IRA_01!$E119+Invest_01!$E119)+Pension_01!$E119+SocialSec_01!$E119</f>
        <v>0</v>
      </c>
      <c r="F119" s="78" t="n">
        <f aca="false">(-1)*Roth_01!$E119</f>
        <v>-0</v>
      </c>
      <c r="G119" s="78" t="n">
        <f aca="false">(-1)*$E119*(Input!$C$8/100)</f>
        <v>-0</v>
      </c>
      <c r="H119" s="78" t="n">
        <f aca="false">(-1)*$E119*(Input!$C$9/100)</f>
        <v>-0</v>
      </c>
      <c r="J119" s="78" t="n">
        <f aca="false">($E119+$F119+$G119+$H119)</f>
        <v>0</v>
      </c>
    </row>
    <row r="120" customFormat="false" ht="12.8" hidden="false" customHeight="false" outlineLevel="0" collapsed="false">
      <c r="A120" s="76" t="n">
        <v>116</v>
      </c>
      <c r="B120" s="77" t="n">
        <f aca="false">EOMONTH(Input!$C$7,A120)</f>
        <v>46446</v>
      </c>
      <c r="C120" s="76" t="n">
        <f aca="false">DATEDIF(Input!$C$23,$B120,"Y")</f>
        <v>49</v>
      </c>
      <c r="E120" s="78" t="n">
        <f aca="false">(-1)*(401k_01!$G120+IRA_01!$E120+Invest_01!$E120)+Pension_01!$E120+SocialSec_01!$E120</f>
        <v>0</v>
      </c>
      <c r="F120" s="78" t="n">
        <f aca="false">(-1)*Roth_01!$E120</f>
        <v>-0</v>
      </c>
      <c r="G120" s="78" t="n">
        <f aca="false">(-1)*$E120*(Input!$C$8/100)</f>
        <v>-0</v>
      </c>
      <c r="H120" s="78" t="n">
        <f aca="false">(-1)*$E120*(Input!$C$9/100)</f>
        <v>-0</v>
      </c>
      <c r="J120" s="78" t="n">
        <f aca="false">($E120+$F120+$G120+$H120)</f>
        <v>0</v>
      </c>
    </row>
    <row r="121" customFormat="false" ht="12.8" hidden="false" customHeight="false" outlineLevel="0" collapsed="false">
      <c r="A121" s="76" t="n">
        <v>117</v>
      </c>
      <c r="B121" s="77" t="n">
        <f aca="false">EOMONTH(Input!$C$7,A121)</f>
        <v>46477</v>
      </c>
      <c r="C121" s="76" t="n">
        <f aca="false">DATEDIF(Input!$C$23,$B121,"Y")</f>
        <v>49</v>
      </c>
      <c r="E121" s="78" t="n">
        <f aca="false">(-1)*(401k_01!$G121+IRA_01!$E121+Invest_01!$E121)+Pension_01!$E121+SocialSec_01!$E121</f>
        <v>0</v>
      </c>
      <c r="F121" s="78" t="n">
        <f aca="false">(-1)*Roth_01!$E121</f>
        <v>-0</v>
      </c>
      <c r="G121" s="78" t="n">
        <f aca="false">(-1)*$E121*(Input!$C$8/100)</f>
        <v>-0</v>
      </c>
      <c r="H121" s="78" t="n">
        <f aca="false">(-1)*$E121*(Input!$C$9/100)</f>
        <v>-0</v>
      </c>
      <c r="J121" s="78" t="n">
        <f aca="false">($E121+$F121+$G121+$H121)</f>
        <v>0</v>
      </c>
    </row>
    <row r="122" customFormat="false" ht="12.8" hidden="false" customHeight="false" outlineLevel="0" collapsed="false">
      <c r="A122" s="76" t="n">
        <v>118</v>
      </c>
      <c r="B122" s="77" t="n">
        <f aca="false">EOMONTH(Input!$C$7,A122)</f>
        <v>46507</v>
      </c>
      <c r="C122" s="76" t="n">
        <f aca="false">DATEDIF(Input!$C$23,$B122,"Y")</f>
        <v>49</v>
      </c>
      <c r="E122" s="78" t="n">
        <f aca="false">(-1)*(401k_01!$G122+IRA_01!$E122+Invest_01!$E122)+Pension_01!$E122+SocialSec_01!$E122</f>
        <v>0</v>
      </c>
      <c r="F122" s="78" t="n">
        <f aca="false">(-1)*Roth_01!$E122</f>
        <v>-0</v>
      </c>
      <c r="G122" s="78" t="n">
        <f aca="false">(-1)*$E122*(Input!$C$8/100)</f>
        <v>-0</v>
      </c>
      <c r="H122" s="78" t="n">
        <f aca="false">(-1)*$E122*(Input!$C$9/100)</f>
        <v>-0</v>
      </c>
      <c r="J122" s="78" t="n">
        <f aca="false">($E122+$F122+$G122+$H122)</f>
        <v>0</v>
      </c>
    </row>
    <row r="123" customFormat="false" ht="12.8" hidden="false" customHeight="false" outlineLevel="0" collapsed="false">
      <c r="A123" s="76" t="n">
        <v>119</v>
      </c>
      <c r="B123" s="77" t="n">
        <f aca="false">EOMONTH(Input!$C$7,A123)</f>
        <v>46538</v>
      </c>
      <c r="C123" s="76" t="n">
        <f aca="false">DATEDIF(Input!$C$23,$B123,"Y")</f>
        <v>50</v>
      </c>
      <c r="E123" s="78" t="n">
        <f aca="false">(-1)*(401k_01!$G123+IRA_01!$E123+Invest_01!$E123)+Pension_01!$E123+SocialSec_01!$E123</f>
        <v>0</v>
      </c>
      <c r="F123" s="78" t="n">
        <f aca="false">(-1)*Roth_01!$E123</f>
        <v>-0</v>
      </c>
      <c r="G123" s="78" t="n">
        <f aca="false">(-1)*$E123*(Input!$C$8/100)</f>
        <v>-0</v>
      </c>
      <c r="H123" s="78" t="n">
        <f aca="false">(-1)*$E123*(Input!$C$9/100)</f>
        <v>-0</v>
      </c>
      <c r="J123" s="78" t="n">
        <f aca="false">($E123+$F123+$G123+$H123)</f>
        <v>0</v>
      </c>
    </row>
    <row r="124" customFormat="false" ht="12.8" hidden="false" customHeight="false" outlineLevel="0" collapsed="false">
      <c r="A124" s="76" t="n">
        <v>120</v>
      </c>
      <c r="B124" s="77" t="n">
        <f aca="false">EOMONTH(Input!$C$7,A124)</f>
        <v>46568</v>
      </c>
      <c r="C124" s="76" t="n">
        <f aca="false">DATEDIF(Input!$C$23,$B124,"Y")</f>
        <v>50</v>
      </c>
      <c r="E124" s="78" t="n">
        <f aca="false">(-1)*(401k_01!$G124+IRA_01!$E124+Invest_01!$E124)+Pension_01!$E124+SocialSec_01!$E124</f>
        <v>0</v>
      </c>
      <c r="F124" s="78" t="n">
        <f aca="false">(-1)*Roth_01!$E124</f>
        <v>-0</v>
      </c>
      <c r="G124" s="78" t="n">
        <f aca="false">(-1)*$E124*(Input!$C$8/100)</f>
        <v>-0</v>
      </c>
      <c r="H124" s="78" t="n">
        <f aca="false">(-1)*$E124*(Input!$C$9/100)</f>
        <v>-0</v>
      </c>
      <c r="J124" s="78" t="n">
        <f aca="false">($E124+$F124+$G124+$H124)</f>
        <v>0</v>
      </c>
    </row>
    <row r="125" customFormat="false" ht="12.8" hidden="false" customHeight="false" outlineLevel="0" collapsed="false">
      <c r="A125" s="76" t="n">
        <v>121</v>
      </c>
      <c r="B125" s="77" t="n">
        <f aca="false">EOMONTH(Input!$C$7,A125)</f>
        <v>46599</v>
      </c>
      <c r="C125" s="76" t="n">
        <f aca="false">DATEDIF(Input!$C$23,$B125,"Y")</f>
        <v>50</v>
      </c>
      <c r="E125" s="78" t="n">
        <f aca="false">(-1)*(401k_01!$G125+IRA_01!$E125+Invest_01!$E125)+Pension_01!$E125+SocialSec_01!$E125</f>
        <v>0</v>
      </c>
      <c r="F125" s="78" t="n">
        <f aca="false">(-1)*Roth_01!$E125</f>
        <v>-0</v>
      </c>
      <c r="G125" s="78" t="n">
        <f aca="false">(-1)*$E125*(Input!$C$8/100)</f>
        <v>-0</v>
      </c>
      <c r="H125" s="78" t="n">
        <f aca="false">(-1)*$E125*(Input!$C$9/100)</f>
        <v>-0</v>
      </c>
      <c r="J125" s="78" t="n">
        <f aca="false">($E125+$F125+$G125+$H125)</f>
        <v>0</v>
      </c>
    </row>
    <row r="126" customFormat="false" ht="12.8" hidden="false" customHeight="false" outlineLevel="0" collapsed="false">
      <c r="A126" s="76" t="n">
        <v>122</v>
      </c>
      <c r="B126" s="77" t="n">
        <f aca="false">EOMONTH(Input!$C$7,A126)</f>
        <v>46630</v>
      </c>
      <c r="C126" s="76" t="n">
        <f aca="false">DATEDIF(Input!$C$23,$B126,"Y")</f>
        <v>50</v>
      </c>
      <c r="E126" s="78" t="n">
        <f aca="false">(-1)*(401k_01!$G126+IRA_01!$E126+Invest_01!$E126)+Pension_01!$E126+SocialSec_01!$E126</f>
        <v>0</v>
      </c>
      <c r="F126" s="78" t="n">
        <f aca="false">(-1)*Roth_01!$E126</f>
        <v>-0</v>
      </c>
      <c r="G126" s="78" t="n">
        <f aca="false">(-1)*$E126*(Input!$C$8/100)</f>
        <v>-0</v>
      </c>
      <c r="H126" s="78" t="n">
        <f aca="false">(-1)*$E126*(Input!$C$9/100)</f>
        <v>-0</v>
      </c>
      <c r="J126" s="78" t="n">
        <f aca="false">($E126+$F126+$G126+$H126)</f>
        <v>0</v>
      </c>
    </row>
    <row r="127" customFormat="false" ht="12.8" hidden="false" customHeight="false" outlineLevel="0" collapsed="false">
      <c r="A127" s="76" t="n">
        <v>123</v>
      </c>
      <c r="B127" s="77" t="n">
        <f aca="false">EOMONTH(Input!$C$7,A127)</f>
        <v>46660</v>
      </c>
      <c r="C127" s="76" t="n">
        <f aca="false">DATEDIF(Input!$C$23,$B127,"Y")</f>
        <v>50</v>
      </c>
      <c r="E127" s="78" t="n">
        <f aca="false">(-1)*(401k_01!$G127+IRA_01!$E127+Invest_01!$E127)+Pension_01!$E127+SocialSec_01!$E127</f>
        <v>0</v>
      </c>
      <c r="F127" s="78" t="n">
        <f aca="false">(-1)*Roth_01!$E127</f>
        <v>-0</v>
      </c>
      <c r="G127" s="78" t="n">
        <f aca="false">(-1)*$E127*(Input!$C$8/100)</f>
        <v>-0</v>
      </c>
      <c r="H127" s="78" t="n">
        <f aca="false">(-1)*$E127*(Input!$C$9/100)</f>
        <v>-0</v>
      </c>
      <c r="J127" s="78" t="n">
        <f aca="false">($E127+$F127+$G127+$H127)</f>
        <v>0</v>
      </c>
    </row>
    <row r="128" customFormat="false" ht="12.8" hidden="false" customHeight="false" outlineLevel="0" collapsed="false">
      <c r="A128" s="76" t="n">
        <v>124</v>
      </c>
      <c r="B128" s="77" t="n">
        <f aca="false">EOMONTH(Input!$C$7,A128)</f>
        <v>46691</v>
      </c>
      <c r="C128" s="76" t="n">
        <f aca="false">DATEDIF(Input!$C$23,$B128,"Y")</f>
        <v>50</v>
      </c>
      <c r="E128" s="78" t="n">
        <f aca="false">(-1)*(401k_01!$G128+IRA_01!$E128+Invest_01!$E128)+Pension_01!$E128+SocialSec_01!$E128</f>
        <v>0</v>
      </c>
      <c r="F128" s="78" t="n">
        <f aca="false">(-1)*Roth_01!$E128</f>
        <v>-0</v>
      </c>
      <c r="G128" s="78" t="n">
        <f aca="false">(-1)*$E128*(Input!$C$8/100)</f>
        <v>-0</v>
      </c>
      <c r="H128" s="78" t="n">
        <f aca="false">(-1)*$E128*(Input!$C$9/100)</f>
        <v>-0</v>
      </c>
      <c r="J128" s="78" t="n">
        <f aca="false">($E128+$F128+$G128+$H128)</f>
        <v>0</v>
      </c>
    </row>
    <row r="129" customFormat="false" ht="12.8" hidden="false" customHeight="false" outlineLevel="0" collapsed="false">
      <c r="A129" s="76" t="n">
        <v>125</v>
      </c>
      <c r="B129" s="77" t="n">
        <f aca="false">EOMONTH(Input!$C$7,A129)</f>
        <v>46721</v>
      </c>
      <c r="C129" s="76" t="n">
        <f aca="false">DATEDIF(Input!$C$23,$B129,"Y")</f>
        <v>50</v>
      </c>
      <c r="E129" s="78" t="n">
        <f aca="false">(-1)*(401k_01!$G129+IRA_01!$E129+Invest_01!$E129)+Pension_01!$E129+SocialSec_01!$E129</f>
        <v>0</v>
      </c>
      <c r="F129" s="78" t="n">
        <f aca="false">(-1)*Roth_01!$E129</f>
        <v>-0</v>
      </c>
      <c r="G129" s="78" t="n">
        <f aca="false">(-1)*$E129*(Input!$C$8/100)</f>
        <v>-0</v>
      </c>
      <c r="H129" s="78" t="n">
        <f aca="false">(-1)*$E129*(Input!$C$9/100)</f>
        <v>-0</v>
      </c>
      <c r="J129" s="78" t="n">
        <f aca="false">($E129+$F129+$G129+$H129)</f>
        <v>0</v>
      </c>
    </row>
    <row r="130" customFormat="false" ht="12.8" hidden="false" customHeight="false" outlineLevel="0" collapsed="false">
      <c r="A130" s="76" t="n">
        <v>126</v>
      </c>
      <c r="B130" s="77" t="n">
        <f aca="false">EOMONTH(Input!$C$7,A130)</f>
        <v>46752</v>
      </c>
      <c r="C130" s="76" t="n">
        <f aca="false">DATEDIF(Input!$C$23,$B130,"Y")</f>
        <v>50</v>
      </c>
      <c r="E130" s="78" t="n">
        <f aca="false">(-1)*(401k_01!$G130+IRA_01!$E130+Invest_01!$E130)+Pension_01!$E130+SocialSec_01!$E130</f>
        <v>0</v>
      </c>
      <c r="F130" s="78" t="n">
        <f aca="false">(-1)*Roth_01!$E130</f>
        <v>-0</v>
      </c>
      <c r="G130" s="78" t="n">
        <f aca="false">(-1)*$E130*(Input!$C$8/100)</f>
        <v>-0</v>
      </c>
      <c r="H130" s="78" t="n">
        <f aca="false">(-1)*$E130*(Input!$C$9/100)</f>
        <v>-0</v>
      </c>
      <c r="J130" s="78" t="n">
        <f aca="false">($E130+$F130+$G130+$H130)</f>
        <v>0</v>
      </c>
    </row>
    <row r="131" customFormat="false" ht="12.8" hidden="false" customHeight="false" outlineLevel="0" collapsed="false">
      <c r="A131" s="76" t="n">
        <v>127</v>
      </c>
      <c r="B131" s="77" t="n">
        <f aca="false">EOMONTH(Input!$C$7,A131)</f>
        <v>46783</v>
      </c>
      <c r="C131" s="76" t="n">
        <f aca="false">DATEDIF(Input!$C$23,$B131,"Y")</f>
        <v>50</v>
      </c>
      <c r="E131" s="78" t="n">
        <f aca="false">(-1)*(401k_01!$G131+IRA_01!$E131+Invest_01!$E131)+Pension_01!$E131+SocialSec_01!$E131</f>
        <v>0</v>
      </c>
      <c r="F131" s="78" t="n">
        <f aca="false">(-1)*Roth_01!$E131</f>
        <v>-0</v>
      </c>
      <c r="G131" s="78" t="n">
        <f aca="false">(-1)*$E131*(Input!$C$8/100)</f>
        <v>-0</v>
      </c>
      <c r="H131" s="78" t="n">
        <f aca="false">(-1)*$E131*(Input!$C$9/100)</f>
        <v>-0</v>
      </c>
      <c r="J131" s="78" t="n">
        <f aca="false">($E131+$F131+$G131+$H131)</f>
        <v>0</v>
      </c>
    </row>
    <row r="132" customFormat="false" ht="12.8" hidden="false" customHeight="false" outlineLevel="0" collapsed="false">
      <c r="A132" s="76" t="n">
        <v>128</v>
      </c>
      <c r="B132" s="77" t="n">
        <f aca="false">EOMONTH(Input!$C$7,A132)</f>
        <v>46812</v>
      </c>
      <c r="C132" s="76" t="n">
        <f aca="false">DATEDIF(Input!$C$23,$B132,"Y")</f>
        <v>50</v>
      </c>
      <c r="E132" s="78" t="n">
        <f aca="false">(-1)*(401k_01!$G132+IRA_01!$E132+Invest_01!$E132)+Pension_01!$E132+SocialSec_01!$E132</f>
        <v>0</v>
      </c>
      <c r="F132" s="78" t="n">
        <f aca="false">(-1)*Roth_01!$E132</f>
        <v>-0</v>
      </c>
      <c r="G132" s="78" t="n">
        <f aca="false">(-1)*$E132*(Input!$C$8/100)</f>
        <v>-0</v>
      </c>
      <c r="H132" s="78" t="n">
        <f aca="false">(-1)*$E132*(Input!$C$9/100)</f>
        <v>-0</v>
      </c>
      <c r="J132" s="78" t="n">
        <f aca="false">($E132+$F132+$G132+$H132)</f>
        <v>0</v>
      </c>
    </row>
    <row r="133" customFormat="false" ht="12.8" hidden="false" customHeight="false" outlineLevel="0" collapsed="false">
      <c r="A133" s="76" t="n">
        <v>129</v>
      </c>
      <c r="B133" s="77" t="n">
        <f aca="false">EOMONTH(Input!$C$7,A133)</f>
        <v>46843</v>
      </c>
      <c r="C133" s="76" t="n">
        <f aca="false">DATEDIF(Input!$C$23,$B133,"Y")</f>
        <v>50</v>
      </c>
      <c r="E133" s="78" t="n">
        <f aca="false">(-1)*(401k_01!$G133+IRA_01!$E133+Invest_01!$E133)+Pension_01!$E133+SocialSec_01!$E133</f>
        <v>0</v>
      </c>
      <c r="F133" s="78" t="n">
        <f aca="false">(-1)*Roth_01!$E133</f>
        <v>-0</v>
      </c>
      <c r="G133" s="78" t="n">
        <f aca="false">(-1)*$E133*(Input!$C$8/100)</f>
        <v>-0</v>
      </c>
      <c r="H133" s="78" t="n">
        <f aca="false">(-1)*$E133*(Input!$C$9/100)</f>
        <v>-0</v>
      </c>
      <c r="J133" s="78" t="n">
        <f aca="false">($E133+$F133+$G133+$H133)</f>
        <v>0</v>
      </c>
    </row>
    <row r="134" customFormat="false" ht="12.8" hidden="false" customHeight="false" outlineLevel="0" collapsed="false">
      <c r="A134" s="76" t="n">
        <v>130</v>
      </c>
      <c r="B134" s="77" t="n">
        <f aca="false">EOMONTH(Input!$C$7,A134)</f>
        <v>46873</v>
      </c>
      <c r="C134" s="76" t="n">
        <f aca="false">DATEDIF(Input!$C$23,$B134,"Y")</f>
        <v>50</v>
      </c>
      <c r="E134" s="78" t="n">
        <f aca="false">(-1)*(401k_01!$G134+IRA_01!$E134+Invest_01!$E134)+Pension_01!$E134+SocialSec_01!$E134</f>
        <v>0</v>
      </c>
      <c r="F134" s="78" t="n">
        <f aca="false">(-1)*Roth_01!$E134</f>
        <v>-0</v>
      </c>
      <c r="G134" s="78" t="n">
        <f aca="false">(-1)*$E134*(Input!$C$8/100)</f>
        <v>-0</v>
      </c>
      <c r="H134" s="78" t="n">
        <f aca="false">(-1)*$E134*(Input!$C$9/100)</f>
        <v>-0</v>
      </c>
      <c r="J134" s="78" t="n">
        <f aca="false">($E134+$F134+$G134+$H134)</f>
        <v>0</v>
      </c>
    </row>
    <row r="135" customFormat="false" ht="12.8" hidden="false" customHeight="false" outlineLevel="0" collapsed="false">
      <c r="A135" s="76" t="n">
        <v>131</v>
      </c>
      <c r="B135" s="77" t="n">
        <f aca="false">EOMONTH(Input!$C$7,A135)</f>
        <v>46904</v>
      </c>
      <c r="C135" s="76" t="n">
        <f aca="false">DATEDIF(Input!$C$23,$B135,"Y")</f>
        <v>51</v>
      </c>
      <c r="E135" s="78" t="n">
        <f aca="false">(-1)*(401k_01!$G135+IRA_01!$E135+Invest_01!$E135)+Pension_01!$E135+SocialSec_01!$E135</f>
        <v>0</v>
      </c>
      <c r="F135" s="78" t="n">
        <f aca="false">(-1)*Roth_01!$E135</f>
        <v>-0</v>
      </c>
      <c r="G135" s="78" t="n">
        <f aca="false">(-1)*$E135*(Input!$C$8/100)</f>
        <v>-0</v>
      </c>
      <c r="H135" s="78" t="n">
        <f aca="false">(-1)*$E135*(Input!$C$9/100)</f>
        <v>-0</v>
      </c>
      <c r="J135" s="78" t="n">
        <f aca="false">($E135+$F135+$G135+$H135)</f>
        <v>0</v>
      </c>
    </row>
    <row r="136" customFormat="false" ht="12.8" hidden="false" customHeight="false" outlineLevel="0" collapsed="false">
      <c r="A136" s="76" t="n">
        <v>132</v>
      </c>
      <c r="B136" s="77" t="n">
        <f aca="false">EOMONTH(Input!$C$7,A136)</f>
        <v>46934</v>
      </c>
      <c r="C136" s="76" t="n">
        <f aca="false">DATEDIF(Input!$C$23,$B136,"Y")</f>
        <v>51</v>
      </c>
      <c r="E136" s="78" t="n">
        <f aca="false">(-1)*(401k_01!$G136+IRA_01!$E136+Invest_01!$E136)+Pension_01!$E136+SocialSec_01!$E136</f>
        <v>0</v>
      </c>
      <c r="F136" s="78" t="n">
        <f aca="false">(-1)*Roth_01!$E136</f>
        <v>-0</v>
      </c>
      <c r="G136" s="78" t="n">
        <f aca="false">(-1)*$E136*(Input!$C$8/100)</f>
        <v>-0</v>
      </c>
      <c r="H136" s="78" t="n">
        <f aca="false">(-1)*$E136*(Input!$C$9/100)</f>
        <v>-0</v>
      </c>
      <c r="J136" s="78" t="n">
        <f aca="false">($E136+$F136+$G136+$H136)</f>
        <v>0</v>
      </c>
    </row>
    <row r="137" customFormat="false" ht="12.8" hidden="false" customHeight="false" outlineLevel="0" collapsed="false">
      <c r="A137" s="76" t="n">
        <v>133</v>
      </c>
      <c r="B137" s="77" t="n">
        <f aca="false">EOMONTH(Input!$C$7,A137)</f>
        <v>46965</v>
      </c>
      <c r="C137" s="76" t="n">
        <f aca="false">DATEDIF(Input!$C$23,$B137,"Y")</f>
        <v>51</v>
      </c>
      <c r="E137" s="78" t="n">
        <f aca="false">(-1)*(401k_01!$G137+IRA_01!$E137+Invest_01!$E137)+Pension_01!$E137+SocialSec_01!$E137</f>
        <v>0</v>
      </c>
      <c r="F137" s="78" t="n">
        <f aca="false">(-1)*Roth_01!$E137</f>
        <v>-0</v>
      </c>
      <c r="G137" s="78" t="n">
        <f aca="false">(-1)*$E137*(Input!$C$8/100)</f>
        <v>-0</v>
      </c>
      <c r="H137" s="78" t="n">
        <f aca="false">(-1)*$E137*(Input!$C$9/100)</f>
        <v>-0</v>
      </c>
      <c r="J137" s="78" t="n">
        <f aca="false">($E137+$F137+$G137+$H137)</f>
        <v>0</v>
      </c>
    </row>
    <row r="138" customFormat="false" ht="12.8" hidden="false" customHeight="false" outlineLevel="0" collapsed="false">
      <c r="A138" s="76" t="n">
        <v>134</v>
      </c>
      <c r="B138" s="77" t="n">
        <f aca="false">EOMONTH(Input!$C$7,A138)</f>
        <v>46996</v>
      </c>
      <c r="C138" s="76" t="n">
        <f aca="false">DATEDIF(Input!$C$23,$B138,"Y")</f>
        <v>51</v>
      </c>
      <c r="E138" s="78" t="n">
        <f aca="false">(-1)*(401k_01!$G138+IRA_01!$E138+Invest_01!$E138)+Pension_01!$E138+SocialSec_01!$E138</f>
        <v>0</v>
      </c>
      <c r="F138" s="78" t="n">
        <f aca="false">(-1)*Roth_01!$E138</f>
        <v>-0</v>
      </c>
      <c r="G138" s="78" t="n">
        <f aca="false">(-1)*$E138*(Input!$C$8/100)</f>
        <v>-0</v>
      </c>
      <c r="H138" s="78" t="n">
        <f aca="false">(-1)*$E138*(Input!$C$9/100)</f>
        <v>-0</v>
      </c>
      <c r="J138" s="78" t="n">
        <f aca="false">($E138+$F138+$G138+$H138)</f>
        <v>0</v>
      </c>
    </row>
    <row r="139" customFormat="false" ht="12.8" hidden="false" customHeight="false" outlineLevel="0" collapsed="false">
      <c r="A139" s="76" t="n">
        <v>135</v>
      </c>
      <c r="B139" s="77" t="n">
        <f aca="false">EOMONTH(Input!$C$7,A139)</f>
        <v>47026</v>
      </c>
      <c r="C139" s="76" t="n">
        <f aca="false">DATEDIF(Input!$C$23,$B139,"Y")</f>
        <v>51</v>
      </c>
      <c r="E139" s="78" t="n">
        <f aca="false">(-1)*(401k_01!$G139+IRA_01!$E139+Invest_01!$E139)+Pension_01!$E139+SocialSec_01!$E139</f>
        <v>0</v>
      </c>
      <c r="F139" s="78" t="n">
        <f aca="false">(-1)*Roth_01!$E139</f>
        <v>-0</v>
      </c>
      <c r="G139" s="78" t="n">
        <f aca="false">(-1)*$E139*(Input!$C$8/100)</f>
        <v>-0</v>
      </c>
      <c r="H139" s="78" t="n">
        <f aca="false">(-1)*$E139*(Input!$C$9/100)</f>
        <v>-0</v>
      </c>
      <c r="J139" s="78" t="n">
        <f aca="false">($E139+$F139+$G139+$H139)</f>
        <v>0</v>
      </c>
    </row>
    <row r="140" customFormat="false" ht="12.8" hidden="false" customHeight="false" outlineLevel="0" collapsed="false">
      <c r="A140" s="76" t="n">
        <v>136</v>
      </c>
      <c r="B140" s="77" t="n">
        <f aca="false">EOMONTH(Input!$C$7,A140)</f>
        <v>47057</v>
      </c>
      <c r="C140" s="76" t="n">
        <f aca="false">DATEDIF(Input!$C$23,$B140,"Y")</f>
        <v>51</v>
      </c>
      <c r="E140" s="78" t="n">
        <f aca="false">(-1)*(401k_01!$G140+IRA_01!$E140+Invest_01!$E140)+Pension_01!$E140+SocialSec_01!$E140</f>
        <v>0</v>
      </c>
      <c r="F140" s="78" t="n">
        <f aca="false">(-1)*Roth_01!$E140</f>
        <v>-0</v>
      </c>
      <c r="G140" s="78" t="n">
        <f aca="false">(-1)*$E140*(Input!$C$8/100)</f>
        <v>-0</v>
      </c>
      <c r="H140" s="78" t="n">
        <f aca="false">(-1)*$E140*(Input!$C$9/100)</f>
        <v>-0</v>
      </c>
      <c r="J140" s="78" t="n">
        <f aca="false">($E140+$F140+$G140+$H140)</f>
        <v>0</v>
      </c>
    </row>
    <row r="141" customFormat="false" ht="12.8" hidden="false" customHeight="false" outlineLevel="0" collapsed="false">
      <c r="A141" s="76" t="n">
        <v>137</v>
      </c>
      <c r="B141" s="77" t="n">
        <f aca="false">EOMONTH(Input!$C$7,A141)</f>
        <v>47087</v>
      </c>
      <c r="C141" s="76" t="n">
        <f aca="false">DATEDIF(Input!$C$23,$B141,"Y")</f>
        <v>51</v>
      </c>
      <c r="E141" s="78" t="n">
        <f aca="false">(-1)*(401k_01!$G141+IRA_01!$E141+Invest_01!$E141)+Pension_01!$E141+SocialSec_01!$E141</f>
        <v>0</v>
      </c>
      <c r="F141" s="78" t="n">
        <f aca="false">(-1)*Roth_01!$E141</f>
        <v>-0</v>
      </c>
      <c r="G141" s="78" t="n">
        <f aca="false">(-1)*$E141*(Input!$C$8/100)</f>
        <v>-0</v>
      </c>
      <c r="H141" s="78" t="n">
        <f aca="false">(-1)*$E141*(Input!$C$9/100)</f>
        <v>-0</v>
      </c>
      <c r="J141" s="78" t="n">
        <f aca="false">($E141+$F141+$G141+$H141)</f>
        <v>0</v>
      </c>
    </row>
    <row r="142" customFormat="false" ht="12.8" hidden="false" customHeight="false" outlineLevel="0" collapsed="false">
      <c r="A142" s="76" t="n">
        <v>138</v>
      </c>
      <c r="B142" s="77" t="n">
        <f aca="false">EOMONTH(Input!$C$7,A142)</f>
        <v>47118</v>
      </c>
      <c r="C142" s="76" t="n">
        <f aca="false">DATEDIF(Input!$C$23,$B142,"Y")</f>
        <v>51</v>
      </c>
      <c r="E142" s="78" t="n">
        <f aca="false">(-1)*(401k_01!$G142+IRA_01!$E142+Invest_01!$E142)+Pension_01!$E142+SocialSec_01!$E142</f>
        <v>0</v>
      </c>
      <c r="F142" s="78" t="n">
        <f aca="false">(-1)*Roth_01!$E142</f>
        <v>-0</v>
      </c>
      <c r="G142" s="78" t="n">
        <f aca="false">(-1)*$E142*(Input!$C$8/100)</f>
        <v>-0</v>
      </c>
      <c r="H142" s="78" t="n">
        <f aca="false">(-1)*$E142*(Input!$C$9/100)</f>
        <v>-0</v>
      </c>
      <c r="J142" s="78" t="n">
        <f aca="false">($E142+$F142+$G142+$H142)</f>
        <v>0</v>
      </c>
    </row>
    <row r="143" customFormat="false" ht="12.8" hidden="false" customHeight="false" outlineLevel="0" collapsed="false">
      <c r="A143" s="76" t="n">
        <v>139</v>
      </c>
      <c r="B143" s="77" t="n">
        <f aca="false">EOMONTH(Input!$C$7,A143)</f>
        <v>47149</v>
      </c>
      <c r="C143" s="76" t="n">
        <f aca="false">DATEDIF(Input!$C$23,$B143,"Y")</f>
        <v>51</v>
      </c>
      <c r="E143" s="78" t="n">
        <f aca="false">(-1)*(401k_01!$G143+IRA_01!$E143+Invest_01!$E143)+Pension_01!$E143+SocialSec_01!$E143</f>
        <v>0</v>
      </c>
      <c r="F143" s="78" t="n">
        <f aca="false">(-1)*Roth_01!$E143</f>
        <v>-0</v>
      </c>
      <c r="G143" s="78" t="n">
        <f aca="false">(-1)*$E143*(Input!$C$8/100)</f>
        <v>-0</v>
      </c>
      <c r="H143" s="78" t="n">
        <f aca="false">(-1)*$E143*(Input!$C$9/100)</f>
        <v>-0</v>
      </c>
      <c r="J143" s="78" t="n">
        <f aca="false">($E143+$F143+$G143+$H143)</f>
        <v>0</v>
      </c>
    </row>
    <row r="144" customFormat="false" ht="12.8" hidden="false" customHeight="false" outlineLevel="0" collapsed="false">
      <c r="A144" s="76" t="n">
        <v>140</v>
      </c>
      <c r="B144" s="77" t="n">
        <f aca="false">EOMONTH(Input!$C$7,A144)</f>
        <v>47177</v>
      </c>
      <c r="C144" s="76" t="n">
        <f aca="false">DATEDIF(Input!$C$23,$B144,"Y")</f>
        <v>51</v>
      </c>
      <c r="E144" s="78" t="n">
        <f aca="false">(-1)*(401k_01!$G144+IRA_01!$E144+Invest_01!$E144)+Pension_01!$E144+SocialSec_01!$E144</f>
        <v>0</v>
      </c>
      <c r="F144" s="78" t="n">
        <f aca="false">(-1)*Roth_01!$E144</f>
        <v>-0</v>
      </c>
      <c r="G144" s="78" t="n">
        <f aca="false">(-1)*$E144*(Input!$C$8/100)</f>
        <v>-0</v>
      </c>
      <c r="H144" s="78" t="n">
        <f aca="false">(-1)*$E144*(Input!$C$9/100)</f>
        <v>-0</v>
      </c>
      <c r="J144" s="78" t="n">
        <f aca="false">($E144+$F144+$G144+$H144)</f>
        <v>0</v>
      </c>
    </row>
    <row r="145" customFormat="false" ht="12.8" hidden="false" customHeight="false" outlineLevel="0" collapsed="false">
      <c r="A145" s="76" t="n">
        <v>141</v>
      </c>
      <c r="B145" s="77" t="n">
        <f aca="false">EOMONTH(Input!$C$7,A145)</f>
        <v>47208</v>
      </c>
      <c r="C145" s="76" t="n">
        <f aca="false">DATEDIF(Input!$C$23,$B145,"Y")</f>
        <v>51</v>
      </c>
      <c r="E145" s="78" t="n">
        <f aca="false">(-1)*(401k_01!$G145+IRA_01!$E145+Invest_01!$E145)+Pension_01!$E145+SocialSec_01!$E145</f>
        <v>0</v>
      </c>
      <c r="F145" s="78" t="n">
        <f aca="false">(-1)*Roth_01!$E145</f>
        <v>-0</v>
      </c>
      <c r="G145" s="78" t="n">
        <f aca="false">(-1)*$E145*(Input!$C$8/100)</f>
        <v>-0</v>
      </c>
      <c r="H145" s="78" t="n">
        <f aca="false">(-1)*$E145*(Input!$C$9/100)</f>
        <v>-0</v>
      </c>
      <c r="J145" s="78" t="n">
        <f aca="false">($E145+$F145+$G145+$H145)</f>
        <v>0</v>
      </c>
    </row>
    <row r="146" customFormat="false" ht="12.8" hidden="false" customHeight="false" outlineLevel="0" collapsed="false">
      <c r="A146" s="76" t="n">
        <v>142</v>
      </c>
      <c r="B146" s="77" t="n">
        <f aca="false">EOMONTH(Input!$C$7,A146)</f>
        <v>47238</v>
      </c>
      <c r="C146" s="76" t="n">
        <f aca="false">DATEDIF(Input!$C$23,$B146,"Y")</f>
        <v>51</v>
      </c>
      <c r="E146" s="78" t="n">
        <f aca="false">(-1)*(401k_01!$G146+IRA_01!$E146+Invest_01!$E146)+Pension_01!$E146+SocialSec_01!$E146</f>
        <v>0</v>
      </c>
      <c r="F146" s="78" t="n">
        <f aca="false">(-1)*Roth_01!$E146</f>
        <v>-0</v>
      </c>
      <c r="G146" s="78" t="n">
        <f aca="false">(-1)*$E146*(Input!$C$8/100)</f>
        <v>-0</v>
      </c>
      <c r="H146" s="78" t="n">
        <f aca="false">(-1)*$E146*(Input!$C$9/100)</f>
        <v>-0</v>
      </c>
      <c r="J146" s="78" t="n">
        <f aca="false">($E146+$F146+$G146+$H146)</f>
        <v>0</v>
      </c>
    </row>
    <row r="147" customFormat="false" ht="12.8" hidden="false" customHeight="false" outlineLevel="0" collapsed="false">
      <c r="A147" s="76" t="n">
        <v>143</v>
      </c>
      <c r="B147" s="77" t="n">
        <f aca="false">EOMONTH(Input!$C$7,A147)</f>
        <v>47269</v>
      </c>
      <c r="C147" s="76" t="n">
        <f aca="false">DATEDIF(Input!$C$23,$B147,"Y")</f>
        <v>52</v>
      </c>
      <c r="E147" s="78" t="n">
        <f aca="false">(-1)*(401k_01!$G147+IRA_01!$E147+Invest_01!$E147)+Pension_01!$E147+SocialSec_01!$E147</f>
        <v>0</v>
      </c>
      <c r="F147" s="78" t="n">
        <f aca="false">(-1)*Roth_01!$E147</f>
        <v>-0</v>
      </c>
      <c r="G147" s="78" t="n">
        <f aca="false">(-1)*$E147*(Input!$C$8/100)</f>
        <v>-0</v>
      </c>
      <c r="H147" s="78" t="n">
        <f aca="false">(-1)*$E147*(Input!$C$9/100)</f>
        <v>-0</v>
      </c>
      <c r="J147" s="78" t="n">
        <f aca="false">($E147+$F147+$G147+$H147)</f>
        <v>0</v>
      </c>
    </row>
    <row r="148" customFormat="false" ht="12.8" hidden="false" customHeight="false" outlineLevel="0" collapsed="false">
      <c r="A148" s="76" t="n">
        <v>144</v>
      </c>
      <c r="B148" s="77" t="n">
        <f aca="false">EOMONTH(Input!$C$7,A148)</f>
        <v>47299</v>
      </c>
      <c r="C148" s="76" t="n">
        <f aca="false">DATEDIF(Input!$C$23,$B148,"Y")</f>
        <v>52</v>
      </c>
      <c r="E148" s="78" t="n">
        <f aca="false">(-1)*(401k_01!$G148+IRA_01!$E148+Invest_01!$E148)+Pension_01!$E148+SocialSec_01!$E148</f>
        <v>0</v>
      </c>
      <c r="F148" s="78" t="n">
        <f aca="false">(-1)*Roth_01!$E148</f>
        <v>-0</v>
      </c>
      <c r="G148" s="78" t="n">
        <f aca="false">(-1)*$E148*(Input!$C$8/100)</f>
        <v>-0</v>
      </c>
      <c r="H148" s="78" t="n">
        <f aca="false">(-1)*$E148*(Input!$C$9/100)</f>
        <v>-0</v>
      </c>
      <c r="J148" s="78" t="n">
        <f aca="false">($E148+$F148+$G148+$H148)</f>
        <v>0</v>
      </c>
    </row>
    <row r="149" customFormat="false" ht="12.8" hidden="false" customHeight="false" outlineLevel="0" collapsed="false">
      <c r="A149" s="76" t="n">
        <v>145</v>
      </c>
      <c r="B149" s="77" t="n">
        <f aca="false">EOMONTH(Input!$C$7,A149)</f>
        <v>47330</v>
      </c>
      <c r="C149" s="76" t="n">
        <f aca="false">DATEDIF(Input!$C$23,$B149,"Y")</f>
        <v>52</v>
      </c>
      <c r="E149" s="78" t="n">
        <f aca="false">(-1)*(401k_01!$G149+IRA_01!$E149+Invest_01!$E149)+Pension_01!$E149+SocialSec_01!$E149</f>
        <v>0</v>
      </c>
      <c r="F149" s="78" t="n">
        <f aca="false">(-1)*Roth_01!$E149</f>
        <v>-0</v>
      </c>
      <c r="G149" s="78" t="n">
        <f aca="false">(-1)*$E149*(Input!$C$8/100)</f>
        <v>-0</v>
      </c>
      <c r="H149" s="78" t="n">
        <f aca="false">(-1)*$E149*(Input!$C$9/100)</f>
        <v>-0</v>
      </c>
      <c r="J149" s="78" t="n">
        <f aca="false">($E149+$F149+$G149+$H149)</f>
        <v>0</v>
      </c>
    </row>
    <row r="150" customFormat="false" ht="12.8" hidden="false" customHeight="false" outlineLevel="0" collapsed="false">
      <c r="A150" s="76" t="n">
        <v>146</v>
      </c>
      <c r="B150" s="77" t="n">
        <f aca="false">EOMONTH(Input!$C$7,A150)</f>
        <v>47361</v>
      </c>
      <c r="C150" s="76" t="n">
        <f aca="false">DATEDIF(Input!$C$23,$B150,"Y")</f>
        <v>52</v>
      </c>
      <c r="E150" s="78" t="n">
        <f aca="false">(-1)*(401k_01!$G150+IRA_01!$E150+Invest_01!$E150)+Pension_01!$E150+SocialSec_01!$E150</f>
        <v>0</v>
      </c>
      <c r="F150" s="78" t="n">
        <f aca="false">(-1)*Roth_01!$E150</f>
        <v>-0</v>
      </c>
      <c r="G150" s="78" t="n">
        <f aca="false">(-1)*$E150*(Input!$C$8/100)</f>
        <v>-0</v>
      </c>
      <c r="H150" s="78" t="n">
        <f aca="false">(-1)*$E150*(Input!$C$9/100)</f>
        <v>-0</v>
      </c>
      <c r="J150" s="78" t="n">
        <f aca="false">($E150+$F150+$G150+$H150)</f>
        <v>0</v>
      </c>
    </row>
    <row r="151" customFormat="false" ht="12.8" hidden="false" customHeight="false" outlineLevel="0" collapsed="false">
      <c r="A151" s="76" t="n">
        <v>147</v>
      </c>
      <c r="B151" s="77" t="n">
        <f aca="false">EOMONTH(Input!$C$7,A151)</f>
        <v>47391</v>
      </c>
      <c r="C151" s="76" t="n">
        <f aca="false">DATEDIF(Input!$C$23,$B151,"Y")</f>
        <v>52</v>
      </c>
      <c r="E151" s="78" t="n">
        <f aca="false">(-1)*(401k_01!$G151+IRA_01!$E151+Invest_01!$E151)+Pension_01!$E151+SocialSec_01!$E151</f>
        <v>0</v>
      </c>
      <c r="F151" s="78" t="n">
        <f aca="false">(-1)*Roth_01!$E151</f>
        <v>-0</v>
      </c>
      <c r="G151" s="78" t="n">
        <f aca="false">(-1)*$E151*(Input!$C$8/100)</f>
        <v>-0</v>
      </c>
      <c r="H151" s="78" t="n">
        <f aca="false">(-1)*$E151*(Input!$C$9/100)</f>
        <v>-0</v>
      </c>
      <c r="J151" s="78" t="n">
        <f aca="false">($E151+$F151+$G151+$H151)</f>
        <v>0</v>
      </c>
    </row>
    <row r="152" customFormat="false" ht="12.8" hidden="false" customHeight="false" outlineLevel="0" collapsed="false">
      <c r="A152" s="76" t="n">
        <v>148</v>
      </c>
      <c r="B152" s="77" t="n">
        <f aca="false">EOMONTH(Input!$C$7,A152)</f>
        <v>47422</v>
      </c>
      <c r="C152" s="76" t="n">
        <f aca="false">DATEDIF(Input!$C$23,$B152,"Y")</f>
        <v>52</v>
      </c>
      <c r="E152" s="78" t="n">
        <f aca="false">(-1)*(401k_01!$G152+IRA_01!$E152+Invest_01!$E152)+Pension_01!$E152+SocialSec_01!$E152</f>
        <v>0</v>
      </c>
      <c r="F152" s="78" t="n">
        <f aca="false">(-1)*Roth_01!$E152</f>
        <v>-0</v>
      </c>
      <c r="G152" s="78" t="n">
        <f aca="false">(-1)*$E152*(Input!$C$8/100)</f>
        <v>-0</v>
      </c>
      <c r="H152" s="78" t="n">
        <f aca="false">(-1)*$E152*(Input!$C$9/100)</f>
        <v>-0</v>
      </c>
      <c r="J152" s="78" t="n">
        <f aca="false">($E152+$F152+$G152+$H152)</f>
        <v>0</v>
      </c>
    </row>
    <row r="153" customFormat="false" ht="12.8" hidden="false" customHeight="false" outlineLevel="0" collapsed="false">
      <c r="A153" s="76" t="n">
        <v>149</v>
      </c>
      <c r="B153" s="77" t="n">
        <f aca="false">EOMONTH(Input!$C$7,A153)</f>
        <v>47452</v>
      </c>
      <c r="C153" s="76" t="n">
        <f aca="false">DATEDIF(Input!$C$23,$B153,"Y")</f>
        <v>52</v>
      </c>
      <c r="E153" s="78" t="n">
        <f aca="false">(-1)*(401k_01!$G153+IRA_01!$E153+Invest_01!$E153)+Pension_01!$E153+SocialSec_01!$E153</f>
        <v>0</v>
      </c>
      <c r="F153" s="78" t="n">
        <f aca="false">(-1)*Roth_01!$E153</f>
        <v>-0</v>
      </c>
      <c r="G153" s="78" t="n">
        <f aca="false">(-1)*$E153*(Input!$C$8/100)</f>
        <v>-0</v>
      </c>
      <c r="H153" s="78" t="n">
        <f aca="false">(-1)*$E153*(Input!$C$9/100)</f>
        <v>-0</v>
      </c>
      <c r="J153" s="78" t="n">
        <f aca="false">($E153+$F153+$G153+$H153)</f>
        <v>0</v>
      </c>
    </row>
    <row r="154" customFormat="false" ht="12.8" hidden="false" customHeight="false" outlineLevel="0" collapsed="false">
      <c r="A154" s="76" t="n">
        <v>150</v>
      </c>
      <c r="B154" s="77" t="n">
        <f aca="false">EOMONTH(Input!$C$7,A154)</f>
        <v>47483</v>
      </c>
      <c r="C154" s="76" t="n">
        <f aca="false">DATEDIF(Input!$C$23,$B154,"Y")</f>
        <v>52</v>
      </c>
      <c r="E154" s="78" t="n">
        <f aca="false">(-1)*(401k_01!$G154+IRA_01!$E154+Invest_01!$E154)+Pension_01!$E154+SocialSec_01!$E154</f>
        <v>0</v>
      </c>
      <c r="F154" s="78" t="n">
        <f aca="false">(-1)*Roth_01!$E154</f>
        <v>-0</v>
      </c>
      <c r="G154" s="78" t="n">
        <f aca="false">(-1)*$E154*(Input!$C$8/100)</f>
        <v>-0</v>
      </c>
      <c r="H154" s="78" t="n">
        <f aca="false">(-1)*$E154*(Input!$C$9/100)</f>
        <v>-0</v>
      </c>
      <c r="J154" s="78" t="n">
        <f aca="false">($E154+$F154+$G154+$H154)</f>
        <v>0</v>
      </c>
    </row>
    <row r="155" customFormat="false" ht="12.8" hidden="false" customHeight="false" outlineLevel="0" collapsed="false">
      <c r="A155" s="76" t="n">
        <v>151</v>
      </c>
      <c r="B155" s="77" t="n">
        <f aca="false">EOMONTH(Input!$C$7,A155)</f>
        <v>47514</v>
      </c>
      <c r="C155" s="76" t="n">
        <f aca="false">DATEDIF(Input!$C$23,$B155,"Y")</f>
        <v>52</v>
      </c>
      <c r="E155" s="78" t="n">
        <f aca="false">(-1)*(401k_01!$G155+IRA_01!$E155+Invest_01!$E155)+Pension_01!$E155+SocialSec_01!$E155</f>
        <v>0</v>
      </c>
      <c r="F155" s="78" t="n">
        <f aca="false">(-1)*Roth_01!$E155</f>
        <v>-0</v>
      </c>
      <c r="G155" s="78" t="n">
        <f aca="false">(-1)*$E155*(Input!$C$8/100)</f>
        <v>-0</v>
      </c>
      <c r="H155" s="78" t="n">
        <f aca="false">(-1)*$E155*(Input!$C$9/100)</f>
        <v>-0</v>
      </c>
      <c r="J155" s="78" t="n">
        <f aca="false">($E155+$F155+$G155+$H155)</f>
        <v>0</v>
      </c>
    </row>
    <row r="156" customFormat="false" ht="12.8" hidden="false" customHeight="false" outlineLevel="0" collapsed="false">
      <c r="A156" s="76" t="n">
        <v>152</v>
      </c>
      <c r="B156" s="77" t="n">
        <f aca="false">EOMONTH(Input!$C$7,A156)</f>
        <v>47542</v>
      </c>
      <c r="C156" s="76" t="n">
        <f aca="false">DATEDIF(Input!$C$23,$B156,"Y")</f>
        <v>52</v>
      </c>
      <c r="E156" s="78" t="n">
        <f aca="false">(-1)*(401k_01!$G156+IRA_01!$E156+Invest_01!$E156)+Pension_01!$E156+SocialSec_01!$E156</f>
        <v>0</v>
      </c>
      <c r="F156" s="78" t="n">
        <f aca="false">(-1)*Roth_01!$E156</f>
        <v>-0</v>
      </c>
      <c r="G156" s="78" t="n">
        <f aca="false">(-1)*$E156*(Input!$C$8/100)</f>
        <v>-0</v>
      </c>
      <c r="H156" s="78" t="n">
        <f aca="false">(-1)*$E156*(Input!$C$9/100)</f>
        <v>-0</v>
      </c>
      <c r="J156" s="78" t="n">
        <f aca="false">($E156+$F156+$G156+$H156)</f>
        <v>0</v>
      </c>
    </row>
    <row r="157" customFormat="false" ht="12.8" hidden="false" customHeight="false" outlineLevel="0" collapsed="false">
      <c r="A157" s="76" t="n">
        <v>153</v>
      </c>
      <c r="B157" s="77" t="n">
        <f aca="false">EOMONTH(Input!$C$7,A157)</f>
        <v>47573</v>
      </c>
      <c r="C157" s="76" t="n">
        <f aca="false">DATEDIF(Input!$C$23,$B157,"Y")</f>
        <v>52</v>
      </c>
      <c r="E157" s="78" t="n">
        <f aca="false">(-1)*(401k_01!$G157+IRA_01!$E157+Invest_01!$E157)+Pension_01!$E157+SocialSec_01!$E157</f>
        <v>0</v>
      </c>
      <c r="F157" s="78" t="n">
        <f aca="false">(-1)*Roth_01!$E157</f>
        <v>-0</v>
      </c>
      <c r="G157" s="78" t="n">
        <f aca="false">(-1)*$E157*(Input!$C$8/100)</f>
        <v>-0</v>
      </c>
      <c r="H157" s="78" t="n">
        <f aca="false">(-1)*$E157*(Input!$C$9/100)</f>
        <v>-0</v>
      </c>
      <c r="J157" s="78" t="n">
        <f aca="false">($E157+$F157+$G157+$H157)</f>
        <v>0</v>
      </c>
    </row>
    <row r="158" customFormat="false" ht="12.8" hidden="false" customHeight="false" outlineLevel="0" collapsed="false">
      <c r="A158" s="76" t="n">
        <v>154</v>
      </c>
      <c r="B158" s="77" t="n">
        <f aca="false">EOMONTH(Input!$C$7,A158)</f>
        <v>47603</v>
      </c>
      <c r="C158" s="76" t="n">
        <f aca="false">DATEDIF(Input!$C$23,$B158,"Y")</f>
        <v>52</v>
      </c>
      <c r="E158" s="78" t="n">
        <f aca="false">(-1)*(401k_01!$G158+IRA_01!$E158+Invest_01!$E158)+Pension_01!$E158+SocialSec_01!$E158</f>
        <v>0</v>
      </c>
      <c r="F158" s="78" t="n">
        <f aca="false">(-1)*Roth_01!$E158</f>
        <v>-0</v>
      </c>
      <c r="G158" s="78" t="n">
        <f aca="false">(-1)*$E158*(Input!$C$8/100)</f>
        <v>-0</v>
      </c>
      <c r="H158" s="78" t="n">
        <f aca="false">(-1)*$E158*(Input!$C$9/100)</f>
        <v>-0</v>
      </c>
      <c r="J158" s="78" t="n">
        <f aca="false">($E158+$F158+$G158+$H158)</f>
        <v>0</v>
      </c>
    </row>
    <row r="159" customFormat="false" ht="12.8" hidden="false" customHeight="false" outlineLevel="0" collapsed="false">
      <c r="A159" s="76" t="n">
        <v>155</v>
      </c>
      <c r="B159" s="77" t="n">
        <f aca="false">EOMONTH(Input!$C$7,A159)</f>
        <v>47634</v>
      </c>
      <c r="C159" s="76" t="n">
        <f aca="false">DATEDIF(Input!$C$23,$B159,"Y")</f>
        <v>53</v>
      </c>
      <c r="E159" s="78" t="n">
        <f aca="false">(-1)*(401k_01!$G159+IRA_01!$E159+Invest_01!$E159)+Pension_01!$E159+SocialSec_01!$E159</f>
        <v>0</v>
      </c>
      <c r="F159" s="78" t="n">
        <f aca="false">(-1)*Roth_01!$E159</f>
        <v>-0</v>
      </c>
      <c r="G159" s="78" t="n">
        <f aca="false">(-1)*$E159*(Input!$C$8/100)</f>
        <v>-0</v>
      </c>
      <c r="H159" s="78" t="n">
        <f aca="false">(-1)*$E159*(Input!$C$9/100)</f>
        <v>-0</v>
      </c>
      <c r="J159" s="78" t="n">
        <f aca="false">($E159+$F159+$G159+$H159)</f>
        <v>0</v>
      </c>
    </row>
    <row r="160" customFormat="false" ht="12.8" hidden="false" customHeight="false" outlineLevel="0" collapsed="false">
      <c r="A160" s="76" t="n">
        <v>156</v>
      </c>
      <c r="B160" s="77" t="n">
        <f aca="false">EOMONTH(Input!$C$7,A160)</f>
        <v>47664</v>
      </c>
      <c r="C160" s="76" t="n">
        <f aca="false">DATEDIF(Input!$C$23,$B160,"Y")</f>
        <v>53</v>
      </c>
      <c r="E160" s="78" t="n">
        <f aca="false">(-1)*(401k_01!$G160+IRA_01!$E160+Invest_01!$E160)+Pension_01!$E160+SocialSec_01!$E160</f>
        <v>0</v>
      </c>
      <c r="F160" s="78" t="n">
        <f aca="false">(-1)*Roth_01!$E160</f>
        <v>-0</v>
      </c>
      <c r="G160" s="78" t="n">
        <f aca="false">(-1)*$E160*(Input!$C$8/100)</f>
        <v>-0</v>
      </c>
      <c r="H160" s="78" t="n">
        <f aca="false">(-1)*$E160*(Input!$C$9/100)</f>
        <v>-0</v>
      </c>
      <c r="J160" s="78" t="n">
        <f aca="false">($E160+$F160+$G160+$H160)</f>
        <v>0</v>
      </c>
    </row>
    <row r="161" customFormat="false" ht="12.8" hidden="false" customHeight="false" outlineLevel="0" collapsed="false">
      <c r="A161" s="76" t="n">
        <v>157</v>
      </c>
      <c r="B161" s="77" t="n">
        <f aca="false">EOMONTH(Input!$C$7,A161)</f>
        <v>47695</v>
      </c>
      <c r="C161" s="76" t="n">
        <f aca="false">DATEDIF(Input!$C$23,$B161,"Y")</f>
        <v>53</v>
      </c>
      <c r="E161" s="78" t="n">
        <f aca="false">(-1)*(401k_01!$G161+IRA_01!$E161+Invest_01!$E161)+Pension_01!$E161+SocialSec_01!$E161</f>
        <v>0</v>
      </c>
      <c r="F161" s="78" t="n">
        <f aca="false">(-1)*Roth_01!$E161</f>
        <v>-0</v>
      </c>
      <c r="G161" s="78" t="n">
        <f aca="false">(-1)*$E161*(Input!$C$8/100)</f>
        <v>-0</v>
      </c>
      <c r="H161" s="78" t="n">
        <f aca="false">(-1)*$E161*(Input!$C$9/100)</f>
        <v>-0</v>
      </c>
      <c r="J161" s="78" t="n">
        <f aca="false">($E161+$F161+$G161+$H161)</f>
        <v>0</v>
      </c>
    </row>
    <row r="162" customFormat="false" ht="12.8" hidden="false" customHeight="false" outlineLevel="0" collapsed="false">
      <c r="A162" s="76" t="n">
        <v>158</v>
      </c>
      <c r="B162" s="77" t="n">
        <f aca="false">EOMONTH(Input!$C$7,A162)</f>
        <v>47726</v>
      </c>
      <c r="C162" s="76" t="n">
        <f aca="false">DATEDIF(Input!$C$23,$B162,"Y")</f>
        <v>53</v>
      </c>
      <c r="E162" s="78" t="n">
        <f aca="false">(-1)*(401k_01!$G162+IRA_01!$E162+Invest_01!$E162)+Pension_01!$E162+SocialSec_01!$E162</f>
        <v>0</v>
      </c>
      <c r="F162" s="78" t="n">
        <f aca="false">(-1)*Roth_01!$E162</f>
        <v>-0</v>
      </c>
      <c r="G162" s="78" t="n">
        <f aca="false">(-1)*$E162*(Input!$C$8/100)</f>
        <v>-0</v>
      </c>
      <c r="H162" s="78" t="n">
        <f aca="false">(-1)*$E162*(Input!$C$9/100)</f>
        <v>-0</v>
      </c>
      <c r="J162" s="78" t="n">
        <f aca="false">($E162+$F162+$G162+$H162)</f>
        <v>0</v>
      </c>
    </row>
    <row r="163" customFormat="false" ht="12.8" hidden="false" customHeight="false" outlineLevel="0" collapsed="false">
      <c r="A163" s="76" t="n">
        <v>159</v>
      </c>
      <c r="B163" s="77" t="n">
        <f aca="false">EOMONTH(Input!$C$7,A163)</f>
        <v>47756</v>
      </c>
      <c r="C163" s="76" t="n">
        <f aca="false">DATEDIF(Input!$C$23,$B163,"Y")</f>
        <v>53</v>
      </c>
      <c r="E163" s="78" t="n">
        <f aca="false">(-1)*(401k_01!$G163+IRA_01!$E163+Invest_01!$E163)+Pension_01!$E163+SocialSec_01!$E163</f>
        <v>0</v>
      </c>
      <c r="F163" s="78" t="n">
        <f aca="false">(-1)*Roth_01!$E163</f>
        <v>-0</v>
      </c>
      <c r="G163" s="78" t="n">
        <f aca="false">(-1)*$E163*(Input!$C$8/100)</f>
        <v>-0</v>
      </c>
      <c r="H163" s="78" t="n">
        <f aca="false">(-1)*$E163*(Input!$C$9/100)</f>
        <v>-0</v>
      </c>
      <c r="J163" s="78" t="n">
        <f aca="false">($E163+$F163+$G163+$H163)</f>
        <v>0</v>
      </c>
    </row>
    <row r="164" customFormat="false" ht="12.8" hidden="false" customHeight="false" outlineLevel="0" collapsed="false">
      <c r="A164" s="76" t="n">
        <v>160</v>
      </c>
      <c r="B164" s="77" t="n">
        <f aca="false">EOMONTH(Input!$C$7,A164)</f>
        <v>47787</v>
      </c>
      <c r="C164" s="76" t="n">
        <f aca="false">DATEDIF(Input!$C$23,$B164,"Y")</f>
        <v>53</v>
      </c>
      <c r="E164" s="78" t="n">
        <f aca="false">(-1)*(401k_01!$G164+IRA_01!$E164+Invest_01!$E164)+Pension_01!$E164+SocialSec_01!$E164</f>
        <v>0</v>
      </c>
      <c r="F164" s="78" t="n">
        <f aca="false">(-1)*Roth_01!$E164</f>
        <v>-0</v>
      </c>
      <c r="G164" s="78" t="n">
        <f aca="false">(-1)*$E164*(Input!$C$8/100)</f>
        <v>-0</v>
      </c>
      <c r="H164" s="78" t="n">
        <f aca="false">(-1)*$E164*(Input!$C$9/100)</f>
        <v>-0</v>
      </c>
      <c r="J164" s="78" t="n">
        <f aca="false">($E164+$F164+$G164+$H164)</f>
        <v>0</v>
      </c>
    </row>
    <row r="165" customFormat="false" ht="12.8" hidden="false" customHeight="false" outlineLevel="0" collapsed="false">
      <c r="A165" s="76" t="n">
        <v>161</v>
      </c>
      <c r="B165" s="77" t="n">
        <f aca="false">EOMONTH(Input!$C$7,A165)</f>
        <v>47817</v>
      </c>
      <c r="C165" s="76" t="n">
        <f aca="false">DATEDIF(Input!$C$23,$B165,"Y")</f>
        <v>53</v>
      </c>
      <c r="E165" s="78" t="n">
        <f aca="false">(-1)*(401k_01!$G165+IRA_01!$E165+Invest_01!$E165)+Pension_01!$E165+SocialSec_01!$E165</f>
        <v>0</v>
      </c>
      <c r="F165" s="78" t="n">
        <f aca="false">(-1)*Roth_01!$E165</f>
        <v>-0</v>
      </c>
      <c r="G165" s="78" t="n">
        <f aca="false">(-1)*$E165*(Input!$C$8/100)</f>
        <v>-0</v>
      </c>
      <c r="H165" s="78" t="n">
        <f aca="false">(-1)*$E165*(Input!$C$9/100)</f>
        <v>-0</v>
      </c>
      <c r="J165" s="78" t="n">
        <f aca="false">($E165+$F165+$G165+$H165)</f>
        <v>0</v>
      </c>
    </row>
    <row r="166" customFormat="false" ht="12.8" hidden="false" customHeight="false" outlineLevel="0" collapsed="false">
      <c r="A166" s="76" t="n">
        <v>162</v>
      </c>
      <c r="B166" s="77" t="n">
        <f aca="false">EOMONTH(Input!$C$7,A166)</f>
        <v>47848</v>
      </c>
      <c r="C166" s="76" t="n">
        <f aca="false">DATEDIF(Input!$C$23,$B166,"Y")</f>
        <v>53</v>
      </c>
      <c r="E166" s="78" t="n">
        <f aca="false">(-1)*(401k_01!$G166+IRA_01!$E166+Invest_01!$E166)+Pension_01!$E166+SocialSec_01!$E166</f>
        <v>0</v>
      </c>
      <c r="F166" s="78" t="n">
        <f aca="false">(-1)*Roth_01!$E166</f>
        <v>-0</v>
      </c>
      <c r="G166" s="78" t="n">
        <f aca="false">(-1)*$E166*(Input!$C$8/100)</f>
        <v>-0</v>
      </c>
      <c r="H166" s="78" t="n">
        <f aca="false">(-1)*$E166*(Input!$C$9/100)</f>
        <v>-0</v>
      </c>
      <c r="J166" s="78" t="n">
        <f aca="false">($E166+$F166+$G166+$H166)</f>
        <v>0</v>
      </c>
    </row>
    <row r="167" customFormat="false" ht="12.8" hidden="false" customHeight="false" outlineLevel="0" collapsed="false">
      <c r="A167" s="76" t="n">
        <v>163</v>
      </c>
      <c r="B167" s="77" t="n">
        <f aca="false">EOMONTH(Input!$C$7,A167)</f>
        <v>47879</v>
      </c>
      <c r="C167" s="76" t="n">
        <f aca="false">DATEDIF(Input!$C$23,$B167,"Y")</f>
        <v>53</v>
      </c>
      <c r="E167" s="78" t="n">
        <f aca="false">(-1)*(401k_01!$G167+IRA_01!$E167+Invest_01!$E167)+Pension_01!$E167+SocialSec_01!$E167</f>
        <v>0</v>
      </c>
      <c r="F167" s="78" t="n">
        <f aca="false">(-1)*Roth_01!$E167</f>
        <v>-0</v>
      </c>
      <c r="G167" s="78" t="n">
        <f aca="false">(-1)*$E167*(Input!$C$8/100)</f>
        <v>-0</v>
      </c>
      <c r="H167" s="78" t="n">
        <f aca="false">(-1)*$E167*(Input!$C$9/100)</f>
        <v>-0</v>
      </c>
      <c r="J167" s="78" t="n">
        <f aca="false">($E167+$F167+$G167+$H167)</f>
        <v>0</v>
      </c>
    </row>
    <row r="168" customFormat="false" ht="12.8" hidden="false" customHeight="false" outlineLevel="0" collapsed="false">
      <c r="A168" s="76" t="n">
        <v>164</v>
      </c>
      <c r="B168" s="77" t="n">
        <f aca="false">EOMONTH(Input!$C$7,A168)</f>
        <v>47907</v>
      </c>
      <c r="C168" s="76" t="n">
        <f aca="false">DATEDIF(Input!$C$23,$B168,"Y")</f>
        <v>53</v>
      </c>
      <c r="E168" s="78" t="n">
        <f aca="false">(-1)*(401k_01!$G168+IRA_01!$E168+Invest_01!$E168)+Pension_01!$E168+SocialSec_01!$E168</f>
        <v>0</v>
      </c>
      <c r="F168" s="78" t="n">
        <f aca="false">(-1)*Roth_01!$E168</f>
        <v>-0</v>
      </c>
      <c r="G168" s="78" t="n">
        <f aca="false">(-1)*$E168*(Input!$C$8/100)</f>
        <v>-0</v>
      </c>
      <c r="H168" s="78" t="n">
        <f aca="false">(-1)*$E168*(Input!$C$9/100)</f>
        <v>-0</v>
      </c>
      <c r="J168" s="78" t="n">
        <f aca="false">($E168+$F168+$G168+$H168)</f>
        <v>0</v>
      </c>
    </row>
    <row r="169" customFormat="false" ht="12.8" hidden="false" customHeight="false" outlineLevel="0" collapsed="false">
      <c r="A169" s="76" t="n">
        <v>165</v>
      </c>
      <c r="B169" s="77" t="n">
        <f aca="false">EOMONTH(Input!$C$7,A169)</f>
        <v>47938</v>
      </c>
      <c r="C169" s="76" t="n">
        <f aca="false">DATEDIF(Input!$C$23,$B169,"Y")</f>
        <v>53</v>
      </c>
      <c r="E169" s="78" t="n">
        <f aca="false">(-1)*(401k_01!$G169+IRA_01!$E169+Invest_01!$E169)+Pension_01!$E169+SocialSec_01!$E169</f>
        <v>0</v>
      </c>
      <c r="F169" s="78" t="n">
        <f aca="false">(-1)*Roth_01!$E169</f>
        <v>-0</v>
      </c>
      <c r="G169" s="78" t="n">
        <f aca="false">(-1)*$E169*(Input!$C$8/100)</f>
        <v>-0</v>
      </c>
      <c r="H169" s="78" t="n">
        <f aca="false">(-1)*$E169*(Input!$C$9/100)</f>
        <v>-0</v>
      </c>
      <c r="J169" s="78" t="n">
        <f aca="false">($E169+$F169+$G169+$H169)</f>
        <v>0</v>
      </c>
    </row>
    <row r="170" customFormat="false" ht="12.8" hidden="false" customHeight="false" outlineLevel="0" collapsed="false">
      <c r="A170" s="76" t="n">
        <v>166</v>
      </c>
      <c r="B170" s="77" t="n">
        <f aca="false">EOMONTH(Input!$C$7,A170)</f>
        <v>47968</v>
      </c>
      <c r="C170" s="76" t="n">
        <f aca="false">DATEDIF(Input!$C$23,$B170,"Y")</f>
        <v>53</v>
      </c>
      <c r="E170" s="78" t="n">
        <f aca="false">(-1)*(401k_01!$G170+IRA_01!$E170+Invest_01!$E170)+Pension_01!$E170+SocialSec_01!$E170</f>
        <v>0</v>
      </c>
      <c r="F170" s="78" t="n">
        <f aca="false">(-1)*Roth_01!$E170</f>
        <v>-0</v>
      </c>
      <c r="G170" s="78" t="n">
        <f aca="false">(-1)*$E170*(Input!$C$8/100)</f>
        <v>-0</v>
      </c>
      <c r="H170" s="78" t="n">
        <f aca="false">(-1)*$E170*(Input!$C$9/100)</f>
        <v>-0</v>
      </c>
      <c r="J170" s="78" t="n">
        <f aca="false">($E170+$F170+$G170+$H170)</f>
        <v>0</v>
      </c>
    </row>
    <row r="171" customFormat="false" ht="12.8" hidden="false" customHeight="false" outlineLevel="0" collapsed="false">
      <c r="A171" s="76" t="n">
        <v>167</v>
      </c>
      <c r="B171" s="77" t="n">
        <f aca="false">EOMONTH(Input!$C$7,A171)</f>
        <v>47999</v>
      </c>
      <c r="C171" s="76" t="n">
        <f aca="false">DATEDIF(Input!$C$23,$B171,"Y")</f>
        <v>54</v>
      </c>
      <c r="E171" s="78" t="n">
        <f aca="false">(-1)*(401k_01!$G171+IRA_01!$E171+Invest_01!$E171)+Pension_01!$E171+SocialSec_01!$E171</f>
        <v>0</v>
      </c>
      <c r="F171" s="78" t="n">
        <f aca="false">(-1)*Roth_01!$E171</f>
        <v>-0</v>
      </c>
      <c r="G171" s="78" t="n">
        <f aca="false">(-1)*$E171*(Input!$C$8/100)</f>
        <v>-0</v>
      </c>
      <c r="H171" s="78" t="n">
        <f aca="false">(-1)*$E171*(Input!$C$9/100)</f>
        <v>-0</v>
      </c>
      <c r="J171" s="78" t="n">
        <f aca="false">($E171+$F171+$G171+$H171)</f>
        <v>0</v>
      </c>
    </row>
    <row r="172" customFormat="false" ht="12.8" hidden="false" customHeight="false" outlineLevel="0" collapsed="false">
      <c r="A172" s="76" t="n">
        <v>168</v>
      </c>
      <c r="B172" s="77" t="n">
        <f aca="false">EOMONTH(Input!$C$7,A172)</f>
        <v>48029</v>
      </c>
      <c r="C172" s="76" t="n">
        <f aca="false">DATEDIF(Input!$C$23,$B172,"Y")</f>
        <v>54</v>
      </c>
      <c r="E172" s="78" t="n">
        <f aca="false">(-1)*(401k_01!$G172+IRA_01!$E172+Invest_01!$E172)+Pension_01!$E172+SocialSec_01!$E172</f>
        <v>0</v>
      </c>
      <c r="F172" s="78" t="n">
        <f aca="false">(-1)*Roth_01!$E172</f>
        <v>-0</v>
      </c>
      <c r="G172" s="78" t="n">
        <f aca="false">(-1)*$E172*(Input!$C$8/100)</f>
        <v>-0</v>
      </c>
      <c r="H172" s="78" t="n">
        <f aca="false">(-1)*$E172*(Input!$C$9/100)</f>
        <v>-0</v>
      </c>
      <c r="J172" s="78" t="n">
        <f aca="false">($E172+$F172+$G172+$H172)</f>
        <v>0</v>
      </c>
    </row>
    <row r="173" customFormat="false" ht="12.8" hidden="false" customHeight="false" outlineLevel="0" collapsed="false">
      <c r="A173" s="76" t="n">
        <v>169</v>
      </c>
      <c r="B173" s="77" t="n">
        <f aca="false">EOMONTH(Input!$C$7,A173)</f>
        <v>48060</v>
      </c>
      <c r="C173" s="76" t="n">
        <f aca="false">DATEDIF(Input!$C$23,$B173,"Y")</f>
        <v>54</v>
      </c>
      <c r="E173" s="78" t="n">
        <f aca="false">(-1)*(401k_01!$G173+IRA_01!$E173+Invest_01!$E173)+Pension_01!$E173+SocialSec_01!$E173</f>
        <v>0</v>
      </c>
      <c r="F173" s="78" t="n">
        <f aca="false">(-1)*Roth_01!$E173</f>
        <v>-0</v>
      </c>
      <c r="G173" s="78" t="n">
        <f aca="false">(-1)*$E173*(Input!$C$8/100)</f>
        <v>-0</v>
      </c>
      <c r="H173" s="78" t="n">
        <f aca="false">(-1)*$E173*(Input!$C$9/100)</f>
        <v>-0</v>
      </c>
      <c r="J173" s="78" t="n">
        <f aca="false">($E173+$F173+$G173+$H173)</f>
        <v>0</v>
      </c>
    </row>
    <row r="174" customFormat="false" ht="12.8" hidden="false" customHeight="false" outlineLevel="0" collapsed="false">
      <c r="A174" s="76" t="n">
        <v>170</v>
      </c>
      <c r="B174" s="77" t="n">
        <f aca="false">EOMONTH(Input!$C$7,A174)</f>
        <v>48091</v>
      </c>
      <c r="C174" s="76" t="n">
        <f aca="false">DATEDIF(Input!$C$23,$B174,"Y")</f>
        <v>54</v>
      </c>
      <c r="E174" s="78" t="n">
        <f aca="false">(-1)*(401k_01!$G174+IRA_01!$E174+Invest_01!$E174)+Pension_01!$E174+SocialSec_01!$E174</f>
        <v>0</v>
      </c>
      <c r="F174" s="78" t="n">
        <f aca="false">(-1)*Roth_01!$E174</f>
        <v>-0</v>
      </c>
      <c r="G174" s="78" t="n">
        <f aca="false">(-1)*$E174*(Input!$C$8/100)</f>
        <v>-0</v>
      </c>
      <c r="H174" s="78" t="n">
        <f aca="false">(-1)*$E174*(Input!$C$9/100)</f>
        <v>-0</v>
      </c>
      <c r="J174" s="78" t="n">
        <f aca="false">($E174+$F174+$G174+$H174)</f>
        <v>0</v>
      </c>
    </row>
    <row r="175" customFormat="false" ht="12.8" hidden="false" customHeight="false" outlineLevel="0" collapsed="false">
      <c r="A175" s="76" t="n">
        <v>171</v>
      </c>
      <c r="B175" s="77" t="n">
        <f aca="false">EOMONTH(Input!$C$7,A175)</f>
        <v>48121</v>
      </c>
      <c r="C175" s="76" t="n">
        <f aca="false">DATEDIF(Input!$C$23,$B175,"Y")</f>
        <v>54</v>
      </c>
      <c r="E175" s="78" t="n">
        <f aca="false">(-1)*(401k_01!$G175+IRA_01!$E175+Invest_01!$E175)+Pension_01!$E175+SocialSec_01!$E175</f>
        <v>0</v>
      </c>
      <c r="F175" s="78" t="n">
        <f aca="false">(-1)*Roth_01!$E175</f>
        <v>-0</v>
      </c>
      <c r="G175" s="78" t="n">
        <f aca="false">(-1)*$E175*(Input!$C$8/100)</f>
        <v>-0</v>
      </c>
      <c r="H175" s="78" t="n">
        <f aca="false">(-1)*$E175*(Input!$C$9/100)</f>
        <v>-0</v>
      </c>
      <c r="J175" s="78" t="n">
        <f aca="false">($E175+$F175+$G175+$H175)</f>
        <v>0</v>
      </c>
    </row>
    <row r="176" customFormat="false" ht="12.8" hidden="false" customHeight="false" outlineLevel="0" collapsed="false">
      <c r="A176" s="76" t="n">
        <v>172</v>
      </c>
      <c r="B176" s="77" t="n">
        <f aca="false">EOMONTH(Input!$C$7,A176)</f>
        <v>48152</v>
      </c>
      <c r="C176" s="76" t="n">
        <f aca="false">DATEDIF(Input!$C$23,$B176,"Y")</f>
        <v>54</v>
      </c>
      <c r="E176" s="78" t="n">
        <f aca="false">(-1)*(401k_01!$G176+IRA_01!$E176+Invest_01!$E176)+Pension_01!$E176+SocialSec_01!$E176</f>
        <v>0</v>
      </c>
      <c r="F176" s="78" t="n">
        <f aca="false">(-1)*Roth_01!$E176</f>
        <v>-0</v>
      </c>
      <c r="G176" s="78" t="n">
        <f aca="false">(-1)*$E176*(Input!$C$8/100)</f>
        <v>-0</v>
      </c>
      <c r="H176" s="78" t="n">
        <f aca="false">(-1)*$E176*(Input!$C$9/100)</f>
        <v>-0</v>
      </c>
      <c r="J176" s="78" t="n">
        <f aca="false">($E176+$F176+$G176+$H176)</f>
        <v>0</v>
      </c>
    </row>
    <row r="177" customFormat="false" ht="12.8" hidden="false" customHeight="false" outlineLevel="0" collapsed="false">
      <c r="A177" s="76" t="n">
        <v>173</v>
      </c>
      <c r="B177" s="77" t="n">
        <f aca="false">EOMONTH(Input!$C$7,A177)</f>
        <v>48182</v>
      </c>
      <c r="C177" s="76" t="n">
        <f aca="false">DATEDIF(Input!$C$23,$B177,"Y")</f>
        <v>54</v>
      </c>
      <c r="E177" s="78" t="n">
        <f aca="false">(-1)*(401k_01!$G177+IRA_01!$E177+Invest_01!$E177)+Pension_01!$E177+SocialSec_01!$E177</f>
        <v>0</v>
      </c>
      <c r="F177" s="78" t="n">
        <f aca="false">(-1)*Roth_01!$E177</f>
        <v>-0</v>
      </c>
      <c r="G177" s="78" t="n">
        <f aca="false">(-1)*$E177*(Input!$C$8/100)</f>
        <v>-0</v>
      </c>
      <c r="H177" s="78" t="n">
        <f aca="false">(-1)*$E177*(Input!$C$9/100)</f>
        <v>-0</v>
      </c>
      <c r="J177" s="78" t="n">
        <f aca="false">($E177+$F177+$G177+$H177)</f>
        <v>0</v>
      </c>
    </row>
    <row r="178" customFormat="false" ht="12.8" hidden="false" customHeight="false" outlineLevel="0" collapsed="false">
      <c r="A178" s="76" t="n">
        <v>174</v>
      </c>
      <c r="B178" s="77" t="n">
        <f aca="false">EOMONTH(Input!$C$7,A178)</f>
        <v>48213</v>
      </c>
      <c r="C178" s="76" t="n">
        <f aca="false">DATEDIF(Input!$C$23,$B178,"Y")</f>
        <v>54</v>
      </c>
      <c r="E178" s="78" t="n">
        <f aca="false">(-1)*(401k_01!$G178+IRA_01!$E178+Invest_01!$E178)+Pension_01!$E178+SocialSec_01!$E178</f>
        <v>0</v>
      </c>
      <c r="F178" s="78" t="n">
        <f aca="false">(-1)*Roth_01!$E178</f>
        <v>-0</v>
      </c>
      <c r="G178" s="78" t="n">
        <f aca="false">(-1)*$E178*(Input!$C$8/100)</f>
        <v>-0</v>
      </c>
      <c r="H178" s="78" t="n">
        <f aca="false">(-1)*$E178*(Input!$C$9/100)</f>
        <v>-0</v>
      </c>
      <c r="J178" s="78" t="n">
        <f aca="false">($E178+$F178+$G178+$H178)</f>
        <v>0</v>
      </c>
    </row>
    <row r="179" customFormat="false" ht="12.8" hidden="false" customHeight="false" outlineLevel="0" collapsed="false">
      <c r="A179" s="76" t="n">
        <v>175</v>
      </c>
      <c r="B179" s="77" t="n">
        <f aca="false">EOMONTH(Input!$C$7,A179)</f>
        <v>48244</v>
      </c>
      <c r="C179" s="76" t="n">
        <f aca="false">DATEDIF(Input!$C$23,$B179,"Y")</f>
        <v>54</v>
      </c>
      <c r="E179" s="78" t="n">
        <f aca="false">(-1)*(401k_01!$G179+IRA_01!$E179+Invest_01!$E179)+Pension_01!$E179+SocialSec_01!$E179</f>
        <v>0</v>
      </c>
      <c r="F179" s="78" t="n">
        <f aca="false">(-1)*Roth_01!$E179</f>
        <v>-0</v>
      </c>
      <c r="G179" s="78" t="n">
        <f aca="false">(-1)*$E179*(Input!$C$8/100)</f>
        <v>-0</v>
      </c>
      <c r="H179" s="78" t="n">
        <f aca="false">(-1)*$E179*(Input!$C$9/100)</f>
        <v>-0</v>
      </c>
      <c r="J179" s="78" t="n">
        <f aca="false">($E179+$F179+$G179+$H179)</f>
        <v>0</v>
      </c>
    </row>
    <row r="180" customFormat="false" ht="12.8" hidden="false" customHeight="false" outlineLevel="0" collapsed="false">
      <c r="A180" s="76" t="n">
        <v>176</v>
      </c>
      <c r="B180" s="77" t="n">
        <f aca="false">EOMONTH(Input!$C$7,A180)</f>
        <v>48273</v>
      </c>
      <c r="C180" s="76" t="n">
        <f aca="false">DATEDIF(Input!$C$23,$B180,"Y")</f>
        <v>54</v>
      </c>
      <c r="E180" s="78" t="n">
        <f aca="false">(-1)*(401k_01!$G180+IRA_01!$E180+Invest_01!$E180)+Pension_01!$E180+SocialSec_01!$E180</f>
        <v>0</v>
      </c>
      <c r="F180" s="78" t="n">
        <f aca="false">(-1)*Roth_01!$E180</f>
        <v>-0</v>
      </c>
      <c r="G180" s="78" t="n">
        <f aca="false">(-1)*$E180*(Input!$C$8/100)</f>
        <v>-0</v>
      </c>
      <c r="H180" s="78" t="n">
        <f aca="false">(-1)*$E180*(Input!$C$9/100)</f>
        <v>-0</v>
      </c>
      <c r="J180" s="78" t="n">
        <f aca="false">($E180+$F180+$G180+$H180)</f>
        <v>0</v>
      </c>
    </row>
    <row r="181" customFormat="false" ht="12.8" hidden="false" customHeight="false" outlineLevel="0" collapsed="false">
      <c r="A181" s="76" t="n">
        <v>177</v>
      </c>
      <c r="B181" s="77" t="n">
        <f aca="false">EOMONTH(Input!$C$7,A181)</f>
        <v>48304</v>
      </c>
      <c r="C181" s="76" t="n">
        <f aca="false">DATEDIF(Input!$C$23,$B181,"Y")</f>
        <v>54</v>
      </c>
      <c r="E181" s="78" t="n">
        <f aca="false">(-1)*(401k_01!$G181+IRA_01!$E181+Invest_01!$E181)+Pension_01!$E181+SocialSec_01!$E181</f>
        <v>0</v>
      </c>
      <c r="F181" s="78" t="n">
        <f aca="false">(-1)*Roth_01!$E181</f>
        <v>-0</v>
      </c>
      <c r="G181" s="78" t="n">
        <f aca="false">(-1)*$E181*(Input!$C$8/100)</f>
        <v>-0</v>
      </c>
      <c r="H181" s="78" t="n">
        <f aca="false">(-1)*$E181*(Input!$C$9/100)</f>
        <v>-0</v>
      </c>
      <c r="J181" s="78" t="n">
        <f aca="false">($E181+$F181+$G181+$H181)</f>
        <v>0</v>
      </c>
    </row>
    <row r="182" customFormat="false" ht="12.8" hidden="false" customHeight="false" outlineLevel="0" collapsed="false">
      <c r="A182" s="76" t="n">
        <v>178</v>
      </c>
      <c r="B182" s="77" t="n">
        <f aca="false">EOMONTH(Input!$C$7,A182)</f>
        <v>48334</v>
      </c>
      <c r="C182" s="76" t="n">
        <f aca="false">DATEDIF(Input!$C$23,$B182,"Y")</f>
        <v>54</v>
      </c>
      <c r="E182" s="78" t="n">
        <f aca="false">(-1)*(401k_01!$G182+IRA_01!$E182+Invest_01!$E182)+Pension_01!$E182+SocialSec_01!$E182</f>
        <v>0</v>
      </c>
      <c r="F182" s="78" t="n">
        <f aca="false">(-1)*Roth_01!$E182</f>
        <v>-0</v>
      </c>
      <c r="G182" s="78" t="n">
        <f aca="false">(-1)*$E182*(Input!$C$8/100)</f>
        <v>-0</v>
      </c>
      <c r="H182" s="78" t="n">
        <f aca="false">(-1)*$E182*(Input!$C$9/100)</f>
        <v>-0</v>
      </c>
      <c r="J182" s="78" t="n">
        <f aca="false">($E182+$F182+$G182+$H182)</f>
        <v>0</v>
      </c>
    </row>
    <row r="183" customFormat="false" ht="12.8" hidden="false" customHeight="false" outlineLevel="0" collapsed="false">
      <c r="A183" s="76" t="n">
        <v>179</v>
      </c>
      <c r="B183" s="77" t="n">
        <f aca="false">EOMONTH(Input!$C$7,A183)</f>
        <v>48365</v>
      </c>
      <c r="C183" s="76" t="n">
        <f aca="false">DATEDIF(Input!$C$23,$B183,"Y")</f>
        <v>55</v>
      </c>
      <c r="E183" s="78" t="n">
        <f aca="false">(-1)*(401k_01!$G183+IRA_01!$E183+Invest_01!$E183)+Pension_01!$E183+SocialSec_01!$E183</f>
        <v>0</v>
      </c>
      <c r="F183" s="78" t="n">
        <f aca="false">(-1)*Roth_01!$E183</f>
        <v>-0</v>
      </c>
      <c r="G183" s="78" t="n">
        <f aca="false">(-1)*$E183*(Input!$C$8/100)</f>
        <v>-0</v>
      </c>
      <c r="H183" s="78" t="n">
        <f aca="false">(-1)*$E183*(Input!$C$9/100)</f>
        <v>-0</v>
      </c>
      <c r="J183" s="78" t="n">
        <f aca="false">($E183+$F183+$G183+$H183)</f>
        <v>0</v>
      </c>
    </row>
    <row r="184" customFormat="false" ht="12.8" hidden="false" customHeight="false" outlineLevel="0" collapsed="false">
      <c r="A184" s="76" t="n">
        <v>180</v>
      </c>
      <c r="B184" s="77" t="n">
        <f aca="false">EOMONTH(Input!$C$7,A184)</f>
        <v>48395</v>
      </c>
      <c r="C184" s="76" t="n">
        <f aca="false">DATEDIF(Input!$C$23,$B184,"Y")</f>
        <v>55</v>
      </c>
      <c r="E184" s="78" t="n">
        <f aca="false">(-1)*(401k_01!$G184+IRA_01!$E184+Invest_01!$E184)+Pension_01!$E184+SocialSec_01!$E184</f>
        <v>0</v>
      </c>
      <c r="F184" s="78" t="n">
        <f aca="false">(-1)*Roth_01!$E184</f>
        <v>-0</v>
      </c>
      <c r="G184" s="78" t="n">
        <f aca="false">(-1)*$E184*(Input!$C$8/100)</f>
        <v>-0</v>
      </c>
      <c r="H184" s="78" t="n">
        <f aca="false">(-1)*$E184*(Input!$C$9/100)</f>
        <v>-0</v>
      </c>
      <c r="J184" s="78" t="n">
        <f aca="false">($E184+$F184+$G184+$H184)</f>
        <v>0</v>
      </c>
    </row>
    <row r="185" customFormat="false" ht="12.8" hidden="false" customHeight="false" outlineLevel="0" collapsed="false">
      <c r="A185" s="76" t="n">
        <v>181</v>
      </c>
      <c r="B185" s="77" t="n">
        <f aca="false">EOMONTH(Input!$C$7,A185)</f>
        <v>48426</v>
      </c>
      <c r="C185" s="76" t="n">
        <f aca="false">DATEDIF(Input!$C$23,$B185,"Y")</f>
        <v>55</v>
      </c>
      <c r="E185" s="78" t="n">
        <f aca="false">(-1)*(401k_01!$G185+IRA_01!$E185+Invest_01!$E185)+Pension_01!$E185+SocialSec_01!$E185</f>
        <v>0</v>
      </c>
      <c r="F185" s="78" t="n">
        <f aca="false">(-1)*Roth_01!$E185</f>
        <v>-0</v>
      </c>
      <c r="G185" s="78" t="n">
        <f aca="false">(-1)*$E185*(Input!$C$8/100)</f>
        <v>-0</v>
      </c>
      <c r="H185" s="78" t="n">
        <f aca="false">(-1)*$E185*(Input!$C$9/100)</f>
        <v>-0</v>
      </c>
      <c r="J185" s="78" t="n">
        <f aca="false">($E185+$F185+$G185+$H185)</f>
        <v>0</v>
      </c>
    </row>
    <row r="186" customFormat="false" ht="12.8" hidden="false" customHeight="false" outlineLevel="0" collapsed="false">
      <c r="A186" s="76" t="n">
        <v>182</v>
      </c>
      <c r="B186" s="77" t="n">
        <f aca="false">EOMONTH(Input!$C$7,A186)</f>
        <v>48457</v>
      </c>
      <c r="C186" s="76" t="n">
        <f aca="false">DATEDIF(Input!$C$23,$B186,"Y")</f>
        <v>55</v>
      </c>
      <c r="E186" s="78" t="n">
        <f aca="false">(-1)*(401k_01!$G186+IRA_01!$E186+Invest_01!$E186)+Pension_01!$E186+SocialSec_01!$E186</f>
        <v>0</v>
      </c>
      <c r="F186" s="78" t="n">
        <f aca="false">(-1)*Roth_01!$E186</f>
        <v>-0</v>
      </c>
      <c r="G186" s="78" t="n">
        <f aca="false">(-1)*$E186*(Input!$C$8/100)</f>
        <v>-0</v>
      </c>
      <c r="H186" s="78" t="n">
        <f aca="false">(-1)*$E186*(Input!$C$9/100)</f>
        <v>-0</v>
      </c>
      <c r="J186" s="78" t="n">
        <f aca="false">($E186+$F186+$G186+$H186)</f>
        <v>0</v>
      </c>
    </row>
    <row r="187" customFormat="false" ht="12.8" hidden="false" customHeight="false" outlineLevel="0" collapsed="false">
      <c r="A187" s="76" t="n">
        <v>183</v>
      </c>
      <c r="B187" s="77" t="n">
        <f aca="false">EOMONTH(Input!$C$7,A187)</f>
        <v>48487</v>
      </c>
      <c r="C187" s="76" t="n">
        <f aca="false">DATEDIF(Input!$C$23,$B187,"Y")</f>
        <v>55</v>
      </c>
      <c r="E187" s="78" t="n">
        <f aca="false">(-1)*(401k_01!$G187+IRA_01!$E187+Invest_01!$E187)+Pension_01!$E187+SocialSec_01!$E187</f>
        <v>0</v>
      </c>
      <c r="F187" s="78" t="n">
        <f aca="false">(-1)*Roth_01!$E187</f>
        <v>-0</v>
      </c>
      <c r="G187" s="78" t="n">
        <f aca="false">(-1)*$E187*(Input!$C$8/100)</f>
        <v>-0</v>
      </c>
      <c r="H187" s="78" t="n">
        <f aca="false">(-1)*$E187*(Input!$C$9/100)</f>
        <v>-0</v>
      </c>
      <c r="J187" s="78" t="n">
        <f aca="false">($E187+$F187+$G187+$H187)</f>
        <v>0</v>
      </c>
    </row>
    <row r="188" customFormat="false" ht="12.8" hidden="false" customHeight="false" outlineLevel="0" collapsed="false">
      <c r="A188" s="76" t="n">
        <v>184</v>
      </c>
      <c r="B188" s="77" t="n">
        <f aca="false">EOMONTH(Input!$C$7,A188)</f>
        <v>48518</v>
      </c>
      <c r="C188" s="76" t="n">
        <f aca="false">DATEDIF(Input!$C$23,$B188,"Y")</f>
        <v>55</v>
      </c>
      <c r="E188" s="78" t="n">
        <f aca="false">(-1)*(401k_01!$G188+IRA_01!$E188+Invest_01!$E188)+Pension_01!$E188+SocialSec_01!$E188</f>
        <v>0</v>
      </c>
      <c r="F188" s="78" t="n">
        <f aca="false">(-1)*Roth_01!$E188</f>
        <v>-0</v>
      </c>
      <c r="G188" s="78" t="n">
        <f aca="false">(-1)*$E188*(Input!$C$8/100)</f>
        <v>-0</v>
      </c>
      <c r="H188" s="78" t="n">
        <f aca="false">(-1)*$E188*(Input!$C$9/100)</f>
        <v>-0</v>
      </c>
      <c r="J188" s="78" t="n">
        <f aca="false">($E188+$F188+$G188+$H188)</f>
        <v>0</v>
      </c>
    </row>
    <row r="189" customFormat="false" ht="12.8" hidden="false" customHeight="false" outlineLevel="0" collapsed="false">
      <c r="A189" s="76" t="n">
        <v>185</v>
      </c>
      <c r="B189" s="77" t="n">
        <f aca="false">EOMONTH(Input!$C$7,A189)</f>
        <v>48548</v>
      </c>
      <c r="C189" s="76" t="n">
        <f aca="false">DATEDIF(Input!$C$23,$B189,"Y")</f>
        <v>55</v>
      </c>
      <c r="E189" s="78" t="n">
        <f aca="false">(-1)*(401k_01!$G189+IRA_01!$E189+Invest_01!$E189)+Pension_01!$E189+SocialSec_01!$E189</f>
        <v>0</v>
      </c>
      <c r="F189" s="78" t="n">
        <f aca="false">(-1)*Roth_01!$E189</f>
        <v>-0</v>
      </c>
      <c r="G189" s="78" t="n">
        <f aca="false">(-1)*$E189*(Input!$C$8/100)</f>
        <v>-0</v>
      </c>
      <c r="H189" s="78" t="n">
        <f aca="false">(-1)*$E189*(Input!$C$9/100)</f>
        <v>-0</v>
      </c>
      <c r="J189" s="78" t="n">
        <f aca="false">($E189+$F189+$G189+$H189)</f>
        <v>0</v>
      </c>
    </row>
    <row r="190" customFormat="false" ht="12.8" hidden="false" customHeight="false" outlineLevel="0" collapsed="false">
      <c r="A190" s="76" t="n">
        <v>186</v>
      </c>
      <c r="B190" s="77" t="n">
        <f aca="false">EOMONTH(Input!$C$7,A190)</f>
        <v>48579</v>
      </c>
      <c r="C190" s="76" t="n">
        <f aca="false">DATEDIF(Input!$C$23,$B190,"Y")</f>
        <v>55</v>
      </c>
      <c r="E190" s="78" t="n">
        <f aca="false">(-1)*(401k_01!$G190+IRA_01!$E190+Invest_01!$E190)+Pension_01!$E190+SocialSec_01!$E190</f>
        <v>0</v>
      </c>
      <c r="F190" s="78" t="n">
        <f aca="false">(-1)*Roth_01!$E190</f>
        <v>-0</v>
      </c>
      <c r="G190" s="78" t="n">
        <f aca="false">(-1)*$E190*(Input!$C$8/100)</f>
        <v>-0</v>
      </c>
      <c r="H190" s="78" t="n">
        <f aca="false">(-1)*$E190*(Input!$C$9/100)</f>
        <v>-0</v>
      </c>
      <c r="J190" s="78" t="n">
        <f aca="false">($E190+$F190+$G190+$H190)</f>
        <v>0</v>
      </c>
    </row>
    <row r="191" customFormat="false" ht="12.8" hidden="false" customHeight="false" outlineLevel="0" collapsed="false">
      <c r="A191" s="76" t="n">
        <v>187</v>
      </c>
      <c r="B191" s="77" t="n">
        <f aca="false">EOMONTH(Input!$C$7,A191)</f>
        <v>48610</v>
      </c>
      <c r="C191" s="76" t="n">
        <f aca="false">DATEDIF(Input!$C$23,$B191,"Y")</f>
        <v>55</v>
      </c>
      <c r="E191" s="78" t="n">
        <f aca="false">(-1)*(401k_01!$G191+IRA_01!$E191+Invest_01!$E191)+Pension_01!$E191+SocialSec_01!$E191</f>
        <v>0</v>
      </c>
      <c r="F191" s="78" t="n">
        <f aca="false">(-1)*Roth_01!$E191</f>
        <v>-0</v>
      </c>
      <c r="G191" s="78" t="n">
        <f aca="false">(-1)*$E191*(Input!$C$8/100)</f>
        <v>-0</v>
      </c>
      <c r="H191" s="78" t="n">
        <f aca="false">(-1)*$E191*(Input!$C$9/100)</f>
        <v>-0</v>
      </c>
      <c r="J191" s="78" t="n">
        <f aca="false">($E191+$F191+$G191+$H191)</f>
        <v>0</v>
      </c>
    </row>
    <row r="192" customFormat="false" ht="12.8" hidden="false" customHeight="false" outlineLevel="0" collapsed="false">
      <c r="A192" s="76" t="n">
        <v>188</v>
      </c>
      <c r="B192" s="77" t="n">
        <f aca="false">EOMONTH(Input!$C$7,A192)</f>
        <v>48638</v>
      </c>
      <c r="C192" s="76" t="n">
        <f aca="false">DATEDIF(Input!$C$23,$B192,"Y")</f>
        <v>55</v>
      </c>
      <c r="E192" s="78" t="n">
        <f aca="false">(-1)*(401k_01!$G192+IRA_01!$E192+Invest_01!$E192)+Pension_01!$E192+SocialSec_01!$E192</f>
        <v>0</v>
      </c>
      <c r="F192" s="78" t="n">
        <f aca="false">(-1)*Roth_01!$E192</f>
        <v>-0</v>
      </c>
      <c r="G192" s="78" t="n">
        <f aca="false">(-1)*$E192*(Input!$C$8/100)</f>
        <v>-0</v>
      </c>
      <c r="H192" s="78" t="n">
        <f aca="false">(-1)*$E192*(Input!$C$9/100)</f>
        <v>-0</v>
      </c>
      <c r="J192" s="78" t="n">
        <f aca="false">($E192+$F192+$G192+$H192)</f>
        <v>0</v>
      </c>
    </row>
    <row r="193" customFormat="false" ht="12.8" hidden="false" customHeight="false" outlineLevel="0" collapsed="false">
      <c r="A193" s="76" t="n">
        <v>189</v>
      </c>
      <c r="B193" s="77" t="n">
        <f aca="false">EOMONTH(Input!$C$7,A193)</f>
        <v>48669</v>
      </c>
      <c r="C193" s="76" t="n">
        <f aca="false">DATEDIF(Input!$C$23,$B193,"Y")</f>
        <v>55</v>
      </c>
      <c r="E193" s="78" t="n">
        <f aca="false">(-1)*(401k_01!$G193+IRA_01!$E193+Invest_01!$E193)+Pension_01!$E193+SocialSec_01!$E193</f>
        <v>0</v>
      </c>
      <c r="F193" s="78" t="n">
        <f aca="false">(-1)*Roth_01!$E193</f>
        <v>-0</v>
      </c>
      <c r="G193" s="78" t="n">
        <f aca="false">(-1)*$E193*(Input!$C$8/100)</f>
        <v>-0</v>
      </c>
      <c r="H193" s="78" t="n">
        <f aca="false">(-1)*$E193*(Input!$C$9/100)</f>
        <v>-0</v>
      </c>
      <c r="J193" s="78" t="n">
        <f aca="false">($E193+$F193+$G193+$H193)</f>
        <v>0</v>
      </c>
    </row>
    <row r="194" customFormat="false" ht="12.8" hidden="false" customHeight="false" outlineLevel="0" collapsed="false">
      <c r="A194" s="76" t="n">
        <v>190</v>
      </c>
      <c r="B194" s="77" t="n">
        <f aca="false">EOMONTH(Input!$C$7,A194)</f>
        <v>48699</v>
      </c>
      <c r="C194" s="76" t="n">
        <f aca="false">DATEDIF(Input!$C$23,$B194,"Y")</f>
        <v>55</v>
      </c>
      <c r="E194" s="78" t="n">
        <f aca="false">(-1)*(401k_01!$G194+IRA_01!$E194+Invest_01!$E194)+Pension_01!$E194+SocialSec_01!$E194</f>
        <v>0</v>
      </c>
      <c r="F194" s="78" t="n">
        <f aca="false">(-1)*Roth_01!$E194</f>
        <v>-0</v>
      </c>
      <c r="G194" s="78" t="n">
        <f aca="false">(-1)*$E194*(Input!$C$8/100)</f>
        <v>-0</v>
      </c>
      <c r="H194" s="78" t="n">
        <f aca="false">(-1)*$E194*(Input!$C$9/100)</f>
        <v>-0</v>
      </c>
      <c r="J194" s="78" t="n">
        <f aca="false">($E194+$F194+$G194+$H194)</f>
        <v>0</v>
      </c>
    </row>
    <row r="195" customFormat="false" ht="12.8" hidden="false" customHeight="false" outlineLevel="0" collapsed="false">
      <c r="A195" s="76" t="n">
        <v>191</v>
      </c>
      <c r="B195" s="77" t="n">
        <f aca="false">EOMONTH(Input!$C$7,A195)</f>
        <v>48730</v>
      </c>
      <c r="C195" s="76" t="n">
        <f aca="false">DATEDIF(Input!$C$23,$B195,"Y")</f>
        <v>56</v>
      </c>
      <c r="E195" s="78" t="n">
        <f aca="false">(-1)*(401k_01!$G195+IRA_01!$E195+Invest_01!$E195)+Pension_01!$E195+SocialSec_01!$E195</f>
        <v>0</v>
      </c>
      <c r="F195" s="78" t="n">
        <f aca="false">(-1)*Roth_01!$E195</f>
        <v>-0</v>
      </c>
      <c r="G195" s="78" t="n">
        <f aca="false">(-1)*$E195*(Input!$C$8/100)</f>
        <v>-0</v>
      </c>
      <c r="H195" s="78" t="n">
        <f aca="false">(-1)*$E195*(Input!$C$9/100)</f>
        <v>-0</v>
      </c>
      <c r="J195" s="78" t="n">
        <f aca="false">($E195+$F195+$G195+$H195)</f>
        <v>0</v>
      </c>
    </row>
    <row r="196" customFormat="false" ht="12.8" hidden="false" customHeight="false" outlineLevel="0" collapsed="false">
      <c r="A196" s="76" t="n">
        <v>192</v>
      </c>
      <c r="B196" s="77" t="n">
        <f aca="false">EOMONTH(Input!$C$7,A196)</f>
        <v>48760</v>
      </c>
      <c r="C196" s="76" t="n">
        <f aca="false">DATEDIF(Input!$C$23,$B196,"Y")</f>
        <v>56</v>
      </c>
      <c r="E196" s="78" t="n">
        <f aca="false">(-1)*(401k_01!$G196+IRA_01!$E196+Invest_01!$E196)+Pension_01!$E196+SocialSec_01!$E196</f>
        <v>0</v>
      </c>
      <c r="F196" s="78" t="n">
        <f aca="false">(-1)*Roth_01!$E196</f>
        <v>-0</v>
      </c>
      <c r="G196" s="78" t="n">
        <f aca="false">(-1)*$E196*(Input!$C$8/100)</f>
        <v>-0</v>
      </c>
      <c r="H196" s="78" t="n">
        <f aca="false">(-1)*$E196*(Input!$C$9/100)</f>
        <v>-0</v>
      </c>
      <c r="J196" s="78" t="n">
        <f aca="false">($E196+$F196+$G196+$H196)</f>
        <v>0</v>
      </c>
    </row>
    <row r="197" customFormat="false" ht="12.8" hidden="false" customHeight="false" outlineLevel="0" collapsed="false">
      <c r="A197" s="76" t="n">
        <v>193</v>
      </c>
      <c r="B197" s="77" t="n">
        <f aca="false">EOMONTH(Input!$C$7,A197)</f>
        <v>48791</v>
      </c>
      <c r="C197" s="76" t="n">
        <f aca="false">DATEDIF(Input!$C$23,$B197,"Y")</f>
        <v>56</v>
      </c>
      <c r="E197" s="78" t="n">
        <f aca="false">(-1)*(401k_01!$G197+IRA_01!$E197+Invest_01!$E197)+Pension_01!$E197+SocialSec_01!$E197</f>
        <v>0</v>
      </c>
      <c r="F197" s="78" t="n">
        <f aca="false">(-1)*Roth_01!$E197</f>
        <v>-0</v>
      </c>
      <c r="G197" s="78" t="n">
        <f aca="false">(-1)*$E197*(Input!$C$8/100)</f>
        <v>-0</v>
      </c>
      <c r="H197" s="78" t="n">
        <f aca="false">(-1)*$E197*(Input!$C$9/100)</f>
        <v>-0</v>
      </c>
      <c r="J197" s="78" t="n">
        <f aca="false">($E197+$F197+$G197+$H197)</f>
        <v>0</v>
      </c>
    </row>
    <row r="198" customFormat="false" ht="12.8" hidden="false" customHeight="false" outlineLevel="0" collapsed="false">
      <c r="A198" s="76" t="n">
        <v>194</v>
      </c>
      <c r="B198" s="77" t="n">
        <f aca="false">EOMONTH(Input!$C$7,A198)</f>
        <v>48822</v>
      </c>
      <c r="C198" s="76" t="n">
        <f aca="false">DATEDIF(Input!$C$23,$B198,"Y")</f>
        <v>56</v>
      </c>
      <c r="E198" s="78" t="n">
        <f aca="false">(-1)*(401k_01!$G198+IRA_01!$E198+Invest_01!$E198)+Pension_01!$E198+SocialSec_01!$E198</f>
        <v>0</v>
      </c>
      <c r="F198" s="78" t="n">
        <f aca="false">(-1)*Roth_01!$E198</f>
        <v>-0</v>
      </c>
      <c r="G198" s="78" t="n">
        <f aca="false">(-1)*$E198*(Input!$C$8/100)</f>
        <v>-0</v>
      </c>
      <c r="H198" s="78" t="n">
        <f aca="false">(-1)*$E198*(Input!$C$9/100)</f>
        <v>-0</v>
      </c>
      <c r="J198" s="78" t="n">
        <f aca="false">($E198+$F198+$G198+$H198)</f>
        <v>0</v>
      </c>
    </row>
    <row r="199" customFormat="false" ht="12.8" hidden="false" customHeight="false" outlineLevel="0" collapsed="false">
      <c r="A199" s="76" t="n">
        <v>195</v>
      </c>
      <c r="B199" s="77" t="n">
        <f aca="false">EOMONTH(Input!$C$7,A199)</f>
        <v>48852</v>
      </c>
      <c r="C199" s="76" t="n">
        <f aca="false">DATEDIF(Input!$C$23,$B199,"Y")</f>
        <v>56</v>
      </c>
      <c r="E199" s="78" t="n">
        <f aca="false">(-1)*(401k_01!$G199+IRA_01!$E199+Invest_01!$E199)+Pension_01!$E199+SocialSec_01!$E199</f>
        <v>0</v>
      </c>
      <c r="F199" s="78" t="n">
        <f aca="false">(-1)*Roth_01!$E199</f>
        <v>-0</v>
      </c>
      <c r="G199" s="78" t="n">
        <f aca="false">(-1)*$E199*(Input!$C$8/100)</f>
        <v>-0</v>
      </c>
      <c r="H199" s="78" t="n">
        <f aca="false">(-1)*$E199*(Input!$C$9/100)</f>
        <v>-0</v>
      </c>
      <c r="J199" s="78" t="n">
        <f aca="false">($E199+$F199+$G199+$H199)</f>
        <v>0</v>
      </c>
    </row>
    <row r="200" customFormat="false" ht="12.8" hidden="false" customHeight="false" outlineLevel="0" collapsed="false">
      <c r="A200" s="76" t="n">
        <v>196</v>
      </c>
      <c r="B200" s="77" t="n">
        <f aca="false">EOMONTH(Input!$C$7,A200)</f>
        <v>48883</v>
      </c>
      <c r="C200" s="76" t="n">
        <f aca="false">DATEDIF(Input!$C$23,$B200,"Y")</f>
        <v>56</v>
      </c>
      <c r="E200" s="78" t="n">
        <f aca="false">(-1)*(401k_01!$G200+IRA_01!$E200+Invest_01!$E200)+Pension_01!$E200+SocialSec_01!$E200</f>
        <v>0</v>
      </c>
      <c r="F200" s="78" t="n">
        <f aca="false">(-1)*Roth_01!$E200</f>
        <v>-0</v>
      </c>
      <c r="G200" s="78" t="n">
        <f aca="false">(-1)*$E200*(Input!$C$8/100)</f>
        <v>-0</v>
      </c>
      <c r="H200" s="78" t="n">
        <f aca="false">(-1)*$E200*(Input!$C$9/100)</f>
        <v>-0</v>
      </c>
      <c r="J200" s="78" t="n">
        <f aca="false">($E200+$F200+$G200+$H200)</f>
        <v>0</v>
      </c>
    </row>
    <row r="201" customFormat="false" ht="12.8" hidden="false" customHeight="false" outlineLevel="0" collapsed="false">
      <c r="A201" s="76" t="n">
        <v>197</v>
      </c>
      <c r="B201" s="77" t="n">
        <f aca="false">EOMONTH(Input!$C$7,A201)</f>
        <v>48913</v>
      </c>
      <c r="C201" s="76" t="n">
        <f aca="false">DATEDIF(Input!$C$23,$B201,"Y")</f>
        <v>56</v>
      </c>
      <c r="E201" s="78" t="n">
        <f aca="false">(-1)*(401k_01!$G201+IRA_01!$E201+Invest_01!$E201)+Pension_01!$E201+SocialSec_01!$E201</f>
        <v>0</v>
      </c>
      <c r="F201" s="78" t="n">
        <f aca="false">(-1)*Roth_01!$E201</f>
        <v>-0</v>
      </c>
      <c r="G201" s="78" t="n">
        <f aca="false">(-1)*$E201*(Input!$C$8/100)</f>
        <v>-0</v>
      </c>
      <c r="H201" s="78" t="n">
        <f aca="false">(-1)*$E201*(Input!$C$9/100)</f>
        <v>-0</v>
      </c>
      <c r="J201" s="78" t="n">
        <f aca="false">($E201+$F201+$G201+$H201)</f>
        <v>0</v>
      </c>
    </row>
    <row r="202" customFormat="false" ht="12.8" hidden="false" customHeight="false" outlineLevel="0" collapsed="false">
      <c r="A202" s="76" t="n">
        <v>198</v>
      </c>
      <c r="B202" s="77" t="n">
        <f aca="false">EOMONTH(Input!$C$7,A202)</f>
        <v>48944</v>
      </c>
      <c r="C202" s="76" t="n">
        <f aca="false">DATEDIF(Input!$C$23,$B202,"Y")</f>
        <v>56</v>
      </c>
      <c r="E202" s="78" t="n">
        <f aca="false">(-1)*(401k_01!$G202+IRA_01!$E202+Invest_01!$E202)+Pension_01!$E202+SocialSec_01!$E202</f>
        <v>0</v>
      </c>
      <c r="F202" s="78" t="n">
        <f aca="false">(-1)*Roth_01!$E202</f>
        <v>-0</v>
      </c>
      <c r="G202" s="78" t="n">
        <f aca="false">(-1)*$E202*(Input!$C$8/100)</f>
        <v>-0</v>
      </c>
      <c r="H202" s="78" t="n">
        <f aca="false">(-1)*$E202*(Input!$C$9/100)</f>
        <v>-0</v>
      </c>
      <c r="J202" s="78" t="n">
        <f aca="false">($E202+$F202+$G202+$H202)</f>
        <v>0</v>
      </c>
    </row>
    <row r="203" customFormat="false" ht="12.8" hidden="false" customHeight="false" outlineLevel="0" collapsed="false">
      <c r="A203" s="76" t="n">
        <v>199</v>
      </c>
      <c r="B203" s="77" t="n">
        <f aca="false">EOMONTH(Input!$C$7,A203)</f>
        <v>48975</v>
      </c>
      <c r="C203" s="76" t="n">
        <f aca="false">DATEDIF(Input!$C$23,$B203,"Y")</f>
        <v>56</v>
      </c>
      <c r="E203" s="78" t="n">
        <f aca="false">(-1)*(401k_01!$G203+IRA_01!$E203+Invest_01!$E203)+Pension_01!$E203+SocialSec_01!$E203</f>
        <v>0</v>
      </c>
      <c r="F203" s="78" t="n">
        <f aca="false">(-1)*Roth_01!$E203</f>
        <v>-0</v>
      </c>
      <c r="G203" s="78" t="n">
        <f aca="false">(-1)*$E203*(Input!$C$8/100)</f>
        <v>-0</v>
      </c>
      <c r="H203" s="78" t="n">
        <f aca="false">(-1)*$E203*(Input!$C$9/100)</f>
        <v>-0</v>
      </c>
      <c r="J203" s="78" t="n">
        <f aca="false">($E203+$F203+$G203+$H203)</f>
        <v>0</v>
      </c>
    </row>
    <row r="204" customFormat="false" ht="12.8" hidden="false" customHeight="false" outlineLevel="0" collapsed="false">
      <c r="A204" s="76" t="n">
        <v>200</v>
      </c>
      <c r="B204" s="77" t="n">
        <f aca="false">EOMONTH(Input!$C$7,A204)</f>
        <v>49003</v>
      </c>
      <c r="C204" s="76" t="n">
        <f aca="false">DATEDIF(Input!$C$23,$B204,"Y")</f>
        <v>56</v>
      </c>
      <c r="E204" s="78" t="n">
        <f aca="false">(-1)*(401k_01!$G204+IRA_01!$E204+Invest_01!$E204)+Pension_01!$E204+SocialSec_01!$E204</f>
        <v>0</v>
      </c>
      <c r="F204" s="78" t="n">
        <f aca="false">(-1)*Roth_01!$E204</f>
        <v>-0</v>
      </c>
      <c r="G204" s="78" t="n">
        <f aca="false">(-1)*$E204*(Input!$C$8/100)</f>
        <v>-0</v>
      </c>
      <c r="H204" s="78" t="n">
        <f aca="false">(-1)*$E204*(Input!$C$9/100)</f>
        <v>-0</v>
      </c>
      <c r="J204" s="78" t="n">
        <f aca="false">($E204+$F204+$G204+$H204)</f>
        <v>0</v>
      </c>
    </row>
    <row r="205" customFormat="false" ht="12.8" hidden="false" customHeight="false" outlineLevel="0" collapsed="false">
      <c r="A205" s="76" t="n">
        <v>201</v>
      </c>
      <c r="B205" s="77" t="n">
        <f aca="false">EOMONTH(Input!$C$7,A205)</f>
        <v>49034</v>
      </c>
      <c r="C205" s="76" t="n">
        <f aca="false">DATEDIF(Input!$C$23,$B205,"Y")</f>
        <v>56</v>
      </c>
      <c r="E205" s="78" t="n">
        <f aca="false">(-1)*(401k_01!$G205+IRA_01!$E205+Invest_01!$E205)+Pension_01!$E205+SocialSec_01!$E205</f>
        <v>0</v>
      </c>
      <c r="F205" s="78" t="n">
        <f aca="false">(-1)*Roth_01!$E205</f>
        <v>-0</v>
      </c>
      <c r="G205" s="78" t="n">
        <f aca="false">(-1)*$E205*(Input!$C$8/100)</f>
        <v>-0</v>
      </c>
      <c r="H205" s="78" t="n">
        <f aca="false">(-1)*$E205*(Input!$C$9/100)</f>
        <v>-0</v>
      </c>
      <c r="J205" s="78" t="n">
        <f aca="false">($E205+$F205+$G205+$H205)</f>
        <v>0</v>
      </c>
    </row>
    <row r="206" customFormat="false" ht="12.8" hidden="false" customHeight="false" outlineLevel="0" collapsed="false">
      <c r="A206" s="76" t="n">
        <v>202</v>
      </c>
      <c r="B206" s="77" t="n">
        <f aca="false">EOMONTH(Input!$C$7,A206)</f>
        <v>49064</v>
      </c>
      <c r="C206" s="76" t="n">
        <f aca="false">DATEDIF(Input!$C$23,$B206,"Y")</f>
        <v>56</v>
      </c>
      <c r="E206" s="78" t="n">
        <f aca="false">(-1)*(401k_01!$G206+IRA_01!$E206+Invest_01!$E206)+Pension_01!$E206+SocialSec_01!$E206</f>
        <v>0</v>
      </c>
      <c r="F206" s="78" t="n">
        <f aca="false">(-1)*Roth_01!$E206</f>
        <v>-0</v>
      </c>
      <c r="G206" s="78" t="n">
        <f aca="false">(-1)*$E206*(Input!$C$8/100)</f>
        <v>-0</v>
      </c>
      <c r="H206" s="78" t="n">
        <f aca="false">(-1)*$E206*(Input!$C$9/100)</f>
        <v>-0</v>
      </c>
      <c r="J206" s="78" t="n">
        <f aca="false">($E206+$F206+$G206+$H206)</f>
        <v>0</v>
      </c>
    </row>
    <row r="207" customFormat="false" ht="12.8" hidden="false" customHeight="false" outlineLevel="0" collapsed="false">
      <c r="A207" s="76" t="n">
        <v>203</v>
      </c>
      <c r="B207" s="77" t="n">
        <f aca="false">EOMONTH(Input!$C$7,A207)</f>
        <v>49095</v>
      </c>
      <c r="C207" s="76" t="n">
        <f aca="false">DATEDIF(Input!$C$23,$B207,"Y")</f>
        <v>57</v>
      </c>
      <c r="E207" s="78" t="n">
        <f aca="false">(-1)*(401k_01!$G207+IRA_01!$E207+Invest_01!$E207)+Pension_01!$E207+SocialSec_01!$E207</f>
        <v>0</v>
      </c>
      <c r="F207" s="78" t="n">
        <f aca="false">(-1)*Roth_01!$E207</f>
        <v>-0</v>
      </c>
      <c r="G207" s="78" t="n">
        <f aca="false">(-1)*$E207*(Input!$C$8/100)</f>
        <v>-0</v>
      </c>
      <c r="H207" s="78" t="n">
        <f aca="false">(-1)*$E207*(Input!$C$9/100)</f>
        <v>-0</v>
      </c>
      <c r="J207" s="78" t="n">
        <f aca="false">($E207+$F207+$G207+$H207)</f>
        <v>0</v>
      </c>
    </row>
    <row r="208" customFormat="false" ht="12.8" hidden="false" customHeight="false" outlineLevel="0" collapsed="false">
      <c r="A208" s="76" t="n">
        <v>204</v>
      </c>
      <c r="B208" s="77" t="n">
        <f aca="false">EOMONTH(Input!$C$7,A208)</f>
        <v>49125</v>
      </c>
      <c r="C208" s="76" t="n">
        <f aca="false">DATEDIF(Input!$C$23,$B208,"Y")</f>
        <v>57</v>
      </c>
      <c r="E208" s="78" t="n">
        <f aca="false">(-1)*(401k_01!$G208+IRA_01!$E208+Invest_01!$E208)+Pension_01!$E208+SocialSec_01!$E208</f>
        <v>0</v>
      </c>
      <c r="F208" s="78" t="n">
        <f aca="false">(-1)*Roth_01!$E208</f>
        <v>-0</v>
      </c>
      <c r="G208" s="78" t="n">
        <f aca="false">(-1)*$E208*(Input!$C$8/100)</f>
        <v>-0</v>
      </c>
      <c r="H208" s="78" t="n">
        <f aca="false">(-1)*$E208*(Input!$C$9/100)</f>
        <v>-0</v>
      </c>
      <c r="J208" s="78" t="n">
        <f aca="false">($E208+$F208+$G208+$H208)</f>
        <v>0</v>
      </c>
    </row>
    <row r="209" customFormat="false" ht="12.8" hidden="false" customHeight="false" outlineLevel="0" collapsed="false">
      <c r="A209" s="76" t="n">
        <v>205</v>
      </c>
      <c r="B209" s="77" t="n">
        <f aca="false">EOMONTH(Input!$C$7,A209)</f>
        <v>49156</v>
      </c>
      <c r="C209" s="76" t="n">
        <f aca="false">DATEDIF(Input!$C$23,$B209,"Y")</f>
        <v>57</v>
      </c>
      <c r="E209" s="78" t="n">
        <f aca="false">(-1)*(401k_01!$G209+IRA_01!$E209+Invest_01!$E209)+Pension_01!$E209+SocialSec_01!$E209</f>
        <v>0</v>
      </c>
      <c r="F209" s="78" t="n">
        <f aca="false">(-1)*Roth_01!$E209</f>
        <v>-0</v>
      </c>
      <c r="G209" s="78" t="n">
        <f aca="false">(-1)*$E209*(Input!$C$8/100)</f>
        <v>-0</v>
      </c>
      <c r="H209" s="78" t="n">
        <f aca="false">(-1)*$E209*(Input!$C$9/100)</f>
        <v>-0</v>
      </c>
      <c r="J209" s="78" t="n">
        <f aca="false">($E209+$F209+$G209+$H209)</f>
        <v>0</v>
      </c>
    </row>
    <row r="210" customFormat="false" ht="12.8" hidden="false" customHeight="false" outlineLevel="0" collapsed="false">
      <c r="A210" s="76" t="n">
        <v>206</v>
      </c>
      <c r="B210" s="77" t="n">
        <f aca="false">EOMONTH(Input!$C$7,A210)</f>
        <v>49187</v>
      </c>
      <c r="C210" s="76" t="n">
        <f aca="false">DATEDIF(Input!$C$23,$B210,"Y")</f>
        <v>57</v>
      </c>
      <c r="E210" s="78" t="n">
        <f aca="false">(-1)*(401k_01!$G210+IRA_01!$E210+Invest_01!$E210)+Pension_01!$E210+SocialSec_01!$E210</f>
        <v>0</v>
      </c>
      <c r="F210" s="78" t="n">
        <f aca="false">(-1)*Roth_01!$E210</f>
        <v>-0</v>
      </c>
      <c r="G210" s="78" t="n">
        <f aca="false">(-1)*$E210*(Input!$C$8/100)</f>
        <v>-0</v>
      </c>
      <c r="H210" s="78" t="n">
        <f aca="false">(-1)*$E210*(Input!$C$9/100)</f>
        <v>-0</v>
      </c>
      <c r="J210" s="78" t="n">
        <f aca="false">($E210+$F210+$G210+$H210)</f>
        <v>0</v>
      </c>
    </row>
    <row r="211" customFormat="false" ht="12.8" hidden="false" customHeight="false" outlineLevel="0" collapsed="false">
      <c r="A211" s="76" t="n">
        <v>207</v>
      </c>
      <c r="B211" s="77" t="n">
        <f aca="false">EOMONTH(Input!$C$7,A211)</f>
        <v>49217</v>
      </c>
      <c r="C211" s="76" t="n">
        <f aca="false">DATEDIF(Input!$C$23,$B211,"Y")</f>
        <v>57</v>
      </c>
      <c r="E211" s="78" t="n">
        <f aca="false">(-1)*(401k_01!$G211+IRA_01!$E211+Invest_01!$E211)+Pension_01!$E211+SocialSec_01!$E211</f>
        <v>0</v>
      </c>
      <c r="F211" s="78" t="n">
        <f aca="false">(-1)*Roth_01!$E211</f>
        <v>-0</v>
      </c>
      <c r="G211" s="78" t="n">
        <f aca="false">(-1)*$E211*(Input!$C$8/100)</f>
        <v>-0</v>
      </c>
      <c r="H211" s="78" t="n">
        <f aca="false">(-1)*$E211*(Input!$C$9/100)</f>
        <v>-0</v>
      </c>
      <c r="J211" s="78" t="n">
        <f aca="false">($E211+$F211+$G211+$H211)</f>
        <v>0</v>
      </c>
    </row>
    <row r="212" customFormat="false" ht="12.8" hidden="false" customHeight="false" outlineLevel="0" collapsed="false">
      <c r="A212" s="76" t="n">
        <v>208</v>
      </c>
      <c r="B212" s="77" t="n">
        <f aca="false">EOMONTH(Input!$C$7,A212)</f>
        <v>49248</v>
      </c>
      <c r="C212" s="76" t="n">
        <f aca="false">DATEDIF(Input!$C$23,$B212,"Y")</f>
        <v>57</v>
      </c>
      <c r="E212" s="78" t="n">
        <f aca="false">(-1)*(401k_01!$G212+IRA_01!$E212+Invest_01!$E212)+Pension_01!$E212+SocialSec_01!$E212</f>
        <v>0</v>
      </c>
      <c r="F212" s="78" t="n">
        <f aca="false">(-1)*Roth_01!$E212</f>
        <v>-0</v>
      </c>
      <c r="G212" s="78" t="n">
        <f aca="false">(-1)*$E212*(Input!$C$8/100)</f>
        <v>-0</v>
      </c>
      <c r="H212" s="78" t="n">
        <f aca="false">(-1)*$E212*(Input!$C$9/100)</f>
        <v>-0</v>
      </c>
      <c r="J212" s="78" t="n">
        <f aca="false">($E212+$F212+$G212+$H212)</f>
        <v>0</v>
      </c>
    </row>
    <row r="213" customFormat="false" ht="12.8" hidden="false" customHeight="false" outlineLevel="0" collapsed="false">
      <c r="A213" s="76" t="n">
        <v>209</v>
      </c>
      <c r="B213" s="77" t="n">
        <f aca="false">EOMONTH(Input!$C$7,A213)</f>
        <v>49278</v>
      </c>
      <c r="C213" s="76" t="n">
        <f aca="false">DATEDIF(Input!$C$23,$B213,"Y")</f>
        <v>57</v>
      </c>
      <c r="E213" s="78" t="n">
        <f aca="false">(-1)*(401k_01!$G213+IRA_01!$E213+Invest_01!$E213)+Pension_01!$E213+SocialSec_01!$E213</f>
        <v>0</v>
      </c>
      <c r="F213" s="78" t="n">
        <f aca="false">(-1)*Roth_01!$E213</f>
        <v>-0</v>
      </c>
      <c r="G213" s="78" t="n">
        <f aca="false">(-1)*$E213*(Input!$C$8/100)</f>
        <v>-0</v>
      </c>
      <c r="H213" s="78" t="n">
        <f aca="false">(-1)*$E213*(Input!$C$9/100)</f>
        <v>-0</v>
      </c>
      <c r="J213" s="78" t="n">
        <f aca="false">($E213+$F213+$G213+$H213)</f>
        <v>0</v>
      </c>
    </row>
    <row r="214" customFormat="false" ht="12.8" hidden="false" customHeight="false" outlineLevel="0" collapsed="false">
      <c r="A214" s="76" t="n">
        <v>210</v>
      </c>
      <c r="B214" s="77" t="n">
        <f aca="false">EOMONTH(Input!$C$7,A214)</f>
        <v>49309</v>
      </c>
      <c r="C214" s="76" t="n">
        <f aca="false">DATEDIF(Input!$C$23,$B214,"Y")</f>
        <v>57</v>
      </c>
      <c r="E214" s="78" t="n">
        <f aca="false">(-1)*(401k_01!$G214+IRA_01!$E214+Invest_01!$E214)+Pension_01!$E214+SocialSec_01!$E214</f>
        <v>0</v>
      </c>
      <c r="F214" s="78" t="n">
        <f aca="false">(-1)*Roth_01!$E214</f>
        <v>-0</v>
      </c>
      <c r="G214" s="78" t="n">
        <f aca="false">(-1)*$E214*(Input!$C$8/100)</f>
        <v>-0</v>
      </c>
      <c r="H214" s="78" t="n">
        <f aca="false">(-1)*$E214*(Input!$C$9/100)</f>
        <v>-0</v>
      </c>
      <c r="J214" s="78" t="n">
        <f aca="false">($E214+$F214+$G214+$H214)</f>
        <v>0</v>
      </c>
    </row>
    <row r="215" customFormat="false" ht="12.8" hidden="false" customHeight="false" outlineLevel="0" collapsed="false">
      <c r="A215" s="76" t="n">
        <v>211</v>
      </c>
      <c r="B215" s="77" t="n">
        <f aca="false">EOMONTH(Input!$C$7,A215)</f>
        <v>49340</v>
      </c>
      <c r="C215" s="76" t="n">
        <f aca="false">DATEDIF(Input!$C$23,$B215,"Y")</f>
        <v>57</v>
      </c>
      <c r="E215" s="78" t="n">
        <f aca="false">(-1)*(401k_01!$G215+IRA_01!$E215+Invest_01!$E215)+Pension_01!$E215+SocialSec_01!$E215</f>
        <v>0</v>
      </c>
      <c r="F215" s="78" t="n">
        <f aca="false">(-1)*Roth_01!$E215</f>
        <v>-0</v>
      </c>
      <c r="G215" s="78" t="n">
        <f aca="false">(-1)*$E215*(Input!$C$8/100)</f>
        <v>-0</v>
      </c>
      <c r="H215" s="78" t="n">
        <f aca="false">(-1)*$E215*(Input!$C$9/100)</f>
        <v>-0</v>
      </c>
      <c r="J215" s="78" t="n">
        <f aca="false">($E215+$F215+$G215+$H215)</f>
        <v>0</v>
      </c>
    </row>
    <row r="216" customFormat="false" ht="12.8" hidden="false" customHeight="false" outlineLevel="0" collapsed="false">
      <c r="A216" s="76" t="n">
        <v>212</v>
      </c>
      <c r="B216" s="77" t="n">
        <f aca="false">EOMONTH(Input!$C$7,A216)</f>
        <v>49368</v>
      </c>
      <c r="C216" s="76" t="n">
        <f aca="false">DATEDIF(Input!$C$23,$B216,"Y")</f>
        <v>57</v>
      </c>
      <c r="E216" s="78" t="n">
        <f aca="false">(-1)*(401k_01!$G216+IRA_01!$E216+Invest_01!$E216)+Pension_01!$E216+SocialSec_01!$E216</f>
        <v>0</v>
      </c>
      <c r="F216" s="78" t="n">
        <f aca="false">(-1)*Roth_01!$E216</f>
        <v>-0</v>
      </c>
      <c r="G216" s="78" t="n">
        <f aca="false">(-1)*$E216*(Input!$C$8/100)</f>
        <v>-0</v>
      </c>
      <c r="H216" s="78" t="n">
        <f aca="false">(-1)*$E216*(Input!$C$9/100)</f>
        <v>-0</v>
      </c>
      <c r="J216" s="78" t="n">
        <f aca="false">($E216+$F216+$G216+$H216)</f>
        <v>0</v>
      </c>
    </row>
    <row r="217" customFormat="false" ht="12.8" hidden="false" customHeight="false" outlineLevel="0" collapsed="false">
      <c r="A217" s="76" t="n">
        <v>213</v>
      </c>
      <c r="B217" s="77" t="n">
        <f aca="false">EOMONTH(Input!$C$7,A217)</f>
        <v>49399</v>
      </c>
      <c r="C217" s="76" t="n">
        <f aca="false">DATEDIF(Input!$C$23,$B217,"Y")</f>
        <v>57</v>
      </c>
      <c r="E217" s="78" t="n">
        <f aca="false">(-1)*(401k_01!$G217+IRA_01!$E217+Invest_01!$E217)+Pension_01!$E217+SocialSec_01!$E217</f>
        <v>0</v>
      </c>
      <c r="F217" s="78" t="n">
        <f aca="false">(-1)*Roth_01!$E217</f>
        <v>-0</v>
      </c>
      <c r="G217" s="78" t="n">
        <f aca="false">(-1)*$E217*(Input!$C$8/100)</f>
        <v>-0</v>
      </c>
      <c r="H217" s="78" t="n">
        <f aca="false">(-1)*$E217*(Input!$C$9/100)</f>
        <v>-0</v>
      </c>
      <c r="J217" s="78" t="n">
        <f aca="false">($E217+$F217+$G217+$H217)</f>
        <v>0</v>
      </c>
    </row>
    <row r="218" customFormat="false" ht="12.8" hidden="false" customHeight="false" outlineLevel="0" collapsed="false">
      <c r="A218" s="76" t="n">
        <v>214</v>
      </c>
      <c r="B218" s="77" t="n">
        <f aca="false">EOMONTH(Input!$C$7,A218)</f>
        <v>49429</v>
      </c>
      <c r="C218" s="76" t="n">
        <f aca="false">DATEDIF(Input!$C$23,$B218,"Y")</f>
        <v>57</v>
      </c>
      <c r="E218" s="78" t="n">
        <f aca="false">(-1)*(401k_01!$G218+IRA_01!$E218+Invest_01!$E218)+Pension_01!$E218+SocialSec_01!$E218</f>
        <v>0</v>
      </c>
      <c r="F218" s="78" t="n">
        <f aca="false">(-1)*Roth_01!$E218</f>
        <v>-0</v>
      </c>
      <c r="G218" s="78" t="n">
        <f aca="false">(-1)*$E218*(Input!$C$8/100)</f>
        <v>-0</v>
      </c>
      <c r="H218" s="78" t="n">
        <f aca="false">(-1)*$E218*(Input!$C$9/100)</f>
        <v>-0</v>
      </c>
      <c r="J218" s="78" t="n">
        <f aca="false">($E218+$F218+$G218+$H218)</f>
        <v>0</v>
      </c>
    </row>
    <row r="219" customFormat="false" ht="12.8" hidden="false" customHeight="false" outlineLevel="0" collapsed="false">
      <c r="A219" s="76" t="n">
        <v>215</v>
      </c>
      <c r="B219" s="77" t="n">
        <f aca="false">EOMONTH(Input!$C$7,A219)</f>
        <v>49460</v>
      </c>
      <c r="C219" s="76" t="n">
        <f aca="false">DATEDIF(Input!$C$23,$B219,"Y")</f>
        <v>58</v>
      </c>
      <c r="E219" s="78" t="n">
        <f aca="false">(-1)*(401k_01!$G219+IRA_01!$E219+Invest_01!$E219)+Pension_01!$E219+SocialSec_01!$E219</f>
        <v>0</v>
      </c>
      <c r="F219" s="78" t="n">
        <f aca="false">(-1)*Roth_01!$E219</f>
        <v>-0</v>
      </c>
      <c r="G219" s="78" t="n">
        <f aca="false">(-1)*$E219*(Input!$C$8/100)</f>
        <v>-0</v>
      </c>
      <c r="H219" s="78" t="n">
        <f aca="false">(-1)*$E219*(Input!$C$9/100)</f>
        <v>-0</v>
      </c>
      <c r="J219" s="78" t="n">
        <f aca="false">($E219+$F219+$G219+$H219)</f>
        <v>0</v>
      </c>
    </row>
    <row r="220" customFormat="false" ht="12.8" hidden="false" customHeight="false" outlineLevel="0" collapsed="false">
      <c r="A220" s="76" t="n">
        <v>216</v>
      </c>
      <c r="B220" s="77" t="n">
        <f aca="false">EOMONTH(Input!$C$7,A220)</f>
        <v>49490</v>
      </c>
      <c r="C220" s="76" t="n">
        <f aca="false">DATEDIF(Input!$C$23,$B220,"Y")</f>
        <v>58</v>
      </c>
      <c r="E220" s="78" t="n">
        <f aca="false">(-1)*(401k_01!$G220+IRA_01!$E220+Invest_01!$E220)+Pension_01!$E220+SocialSec_01!$E220</f>
        <v>0</v>
      </c>
      <c r="F220" s="78" t="n">
        <f aca="false">(-1)*Roth_01!$E220</f>
        <v>-0</v>
      </c>
      <c r="G220" s="78" t="n">
        <f aca="false">(-1)*$E220*(Input!$C$8/100)</f>
        <v>-0</v>
      </c>
      <c r="H220" s="78" t="n">
        <f aca="false">(-1)*$E220*(Input!$C$9/100)</f>
        <v>-0</v>
      </c>
      <c r="J220" s="78" t="n">
        <f aca="false">($E220+$F220+$G220+$H220)</f>
        <v>0</v>
      </c>
    </row>
    <row r="221" customFormat="false" ht="12.8" hidden="false" customHeight="false" outlineLevel="0" collapsed="false">
      <c r="A221" s="76" t="n">
        <v>217</v>
      </c>
      <c r="B221" s="77" t="n">
        <f aca="false">EOMONTH(Input!$C$7,A221)</f>
        <v>49521</v>
      </c>
      <c r="C221" s="76" t="n">
        <f aca="false">DATEDIF(Input!$C$23,$B221,"Y")</f>
        <v>58</v>
      </c>
      <c r="E221" s="78" t="n">
        <f aca="false">(-1)*(401k_01!$G221+IRA_01!$E221+Invest_01!$E221)+Pension_01!$E221+SocialSec_01!$E221</f>
        <v>0</v>
      </c>
      <c r="F221" s="78" t="n">
        <f aca="false">(-1)*Roth_01!$E221</f>
        <v>-0</v>
      </c>
      <c r="G221" s="78" t="n">
        <f aca="false">(-1)*$E221*(Input!$C$8/100)</f>
        <v>-0</v>
      </c>
      <c r="H221" s="78" t="n">
        <f aca="false">(-1)*$E221*(Input!$C$9/100)</f>
        <v>-0</v>
      </c>
      <c r="J221" s="78" t="n">
        <f aca="false">($E221+$F221+$G221+$H221)</f>
        <v>0</v>
      </c>
    </row>
    <row r="222" customFormat="false" ht="12.8" hidden="false" customHeight="false" outlineLevel="0" collapsed="false">
      <c r="A222" s="76" t="n">
        <v>218</v>
      </c>
      <c r="B222" s="77" t="n">
        <f aca="false">EOMONTH(Input!$C$7,A222)</f>
        <v>49552</v>
      </c>
      <c r="C222" s="76" t="n">
        <f aca="false">DATEDIF(Input!$C$23,$B222,"Y")</f>
        <v>58</v>
      </c>
      <c r="E222" s="78" t="n">
        <f aca="false">(-1)*(401k_01!$G222+IRA_01!$E222+Invest_01!$E222)+Pension_01!$E222+SocialSec_01!$E222</f>
        <v>0</v>
      </c>
      <c r="F222" s="78" t="n">
        <f aca="false">(-1)*Roth_01!$E222</f>
        <v>-0</v>
      </c>
      <c r="G222" s="78" t="n">
        <f aca="false">(-1)*$E222*(Input!$C$8/100)</f>
        <v>-0</v>
      </c>
      <c r="H222" s="78" t="n">
        <f aca="false">(-1)*$E222*(Input!$C$9/100)</f>
        <v>-0</v>
      </c>
      <c r="J222" s="78" t="n">
        <f aca="false">($E222+$F222+$G222+$H222)</f>
        <v>0</v>
      </c>
    </row>
    <row r="223" customFormat="false" ht="12.8" hidden="false" customHeight="false" outlineLevel="0" collapsed="false">
      <c r="A223" s="76" t="n">
        <v>219</v>
      </c>
      <c r="B223" s="77" t="n">
        <f aca="false">EOMONTH(Input!$C$7,A223)</f>
        <v>49582</v>
      </c>
      <c r="C223" s="76" t="n">
        <f aca="false">DATEDIF(Input!$C$23,$B223,"Y")</f>
        <v>58</v>
      </c>
      <c r="E223" s="78" t="n">
        <f aca="false">(-1)*(401k_01!$G223+IRA_01!$E223+Invest_01!$E223)+Pension_01!$E223+SocialSec_01!$E223</f>
        <v>0</v>
      </c>
      <c r="F223" s="78" t="n">
        <f aca="false">(-1)*Roth_01!$E223</f>
        <v>-0</v>
      </c>
      <c r="G223" s="78" t="n">
        <f aca="false">(-1)*$E223*(Input!$C$8/100)</f>
        <v>-0</v>
      </c>
      <c r="H223" s="78" t="n">
        <f aca="false">(-1)*$E223*(Input!$C$9/100)</f>
        <v>-0</v>
      </c>
      <c r="J223" s="78" t="n">
        <f aca="false">($E223+$F223+$G223+$H223)</f>
        <v>0</v>
      </c>
    </row>
    <row r="224" customFormat="false" ht="12.8" hidden="false" customHeight="false" outlineLevel="0" collapsed="false">
      <c r="A224" s="76" t="n">
        <v>220</v>
      </c>
      <c r="B224" s="77" t="n">
        <f aca="false">EOMONTH(Input!$C$7,A224)</f>
        <v>49613</v>
      </c>
      <c r="C224" s="76" t="n">
        <f aca="false">DATEDIF(Input!$C$23,$B224,"Y")</f>
        <v>58</v>
      </c>
      <c r="E224" s="78" t="n">
        <f aca="false">(-1)*(401k_01!$G224+IRA_01!$E224+Invest_01!$E224)+Pension_01!$E224+SocialSec_01!$E224</f>
        <v>0</v>
      </c>
      <c r="F224" s="78" t="n">
        <f aca="false">(-1)*Roth_01!$E224</f>
        <v>-0</v>
      </c>
      <c r="G224" s="78" t="n">
        <f aca="false">(-1)*$E224*(Input!$C$8/100)</f>
        <v>-0</v>
      </c>
      <c r="H224" s="78" t="n">
        <f aca="false">(-1)*$E224*(Input!$C$9/100)</f>
        <v>-0</v>
      </c>
      <c r="J224" s="78" t="n">
        <f aca="false">($E224+$F224+$G224+$H224)</f>
        <v>0</v>
      </c>
    </row>
    <row r="225" customFormat="false" ht="12.8" hidden="false" customHeight="false" outlineLevel="0" collapsed="false">
      <c r="A225" s="76" t="n">
        <v>221</v>
      </c>
      <c r="B225" s="77" t="n">
        <f aca="false">EOMONTH(Input!$C$7,A225)</f>
        <v>49643</v>
      </c>
      <c r="C225" s="76" t="n">
        <f aca="false">DATEDIF(Input!$C$23,$B225,"Y")</f>
        <v>58</v>
      </c>
      <c r="E225" s="78" t="n">
        <f aca="false">(-1)*(401k_01!$G225+IRA_01!$E225+Invest_01!$E225)+Pension_01!$E225+SocialSec_01!$E225</f>
        <v>0</v>
      </c>
      <c r="F225" s="78" t="n">
        <f aca="false">(-1)*Roth_01!$E225</f>
        <v>-0</v>
      </c>
      <c r="G225" s="78" t="n">
        <f aca="false">(-1)*$E225*(Input!$C$8/100)</f>
        <v>-0</v>
      </c>
      <c r="H225" s="78" t="n">
        <f aca="false">(-1)*$E225*(Input!$C$9/100)</f>
        <v>-0</v>
      </c>
      <c r="J225" s="78" t="n">
        <f aca="false">($E225+$F225+$G225+$H225)</f>
        <v>0</v>
      </c>
    </row>
    <row r="226" customFormat="false" ht="12.8" hidden="false" customHeight="false" outlineLevel="0" collapsed="false">
      <c r="A226" s="76" t="n">
        <v>222</v>
      </c>
      <c r="B226" s="77" t="n">
        <f aca="false">EOMONTH(Input!$C$7,A226)</f>
        <v>49674</v>
      </c>
      <c r="C226" s="76" t="n">
        <f aca="false">DATEDIF(Input!$C$23,$B226,"Y")</f>
        <v>58</v>
      </c>
      <c r="E226" s="78" t="n">
        <f aca="false">(-1)*(401k_01!$G226+IRA_01!$E226+Invest_01!$E226)+Pension_01!$E226+SocialSec_01!$E226</f>
        <v>0</v>
      </c>
      <c r="F226" s="78" t="n">
        <f aca="false">(-1)*Roth_01!$E226</f>
        <v>-0</v>
      </c>
      <c r="G226" s="78" t="n">
        <f aca="false">(-1)*$E226*(Input!$C$8/100)</f>
        <v>-0</v>
      </c>
      <c r="H226" s="78" t="n">
        <f aca="false">(-1)*$E226*(Input!$C$9/100)</f>
        <v>-0</v>
      </c>
      <c r="J226" s="78" t="n">
        <f aca="false">($E226+$F226+$G226+$H226)</f>
        <v>0</v>
      </c>
    </row>
    <row r="227" customFormat="false" ht="12.8" hidden="false" customHeight="false" outlineLevel="0" collapsed="false">
      <c r="A227" s="76" t="n">
        <v>223</v>
      </c>
      <c r="B227" s="77" t="n">
        <f aca="false">EOMONTH(Input!$C$7,A227)</f>
        <v>49705</v>
      </c>
      <c r="C227" s="76" t="n">
        <f aca="false">DATEDIF(Input!$C$23,$B227,"Y")</f>
        <v>58</v>
      </c>
      <c r="E227" s="78" t="n">
        <f aca="false">(-1)*(401k_01!$G227+IRA_01!$E227+Invest_01!$E227)+Pension_01!$E227+SocialSec_01!$E227</f>
        <v>0</v>
      </c>
      <c r="F227" s="78" t="n">
        <f aca="false">(-1)*Roth_01!$E227</f>
        <v>-0</v>
      </c>
      <c r="G227" s="78" t="n">
        <f aca="false">(-1)*$E227*(Input!$C$8/100)</f>
        <v>-0</v>
      </c>
      <c r="H227" s="78" t="n">
        <f aca="false">(-1)*$E227*(Input!$C$9/100)</f>
        <v>-0</v>
      </c>
      <c r="J227" s="78" t="n">
        <f aca="false">($E227+$F227+$G227+$H227)</f>
        <v>0</v>
      </c>
    </row>
    <row r="228" customFormat="false" ht="12.8" hidden="false" customHeight="false" outlineLevel="0" collapsed="false">
      <c r="A228" s="76" t="n">
        <v>224</v>
      </c>
      <c r="B228" s="77" t="n">
        <f aca="false">EOMONTH(Input!$C$7,A228)</f>
        <v>49734</v>
      </c>
      <c r="C228" s="76" t="n">
        <f aca="false">DATEDIF(Input!$C$23,$B228,"Y")</f>
        <v>58</v>
      </c>
      <c r="E228" s="78" t="n">
        <f aca="false">(-1)*(401k_01!$G228+IRA_01!$E228+Invest_01!$E228)+Pension_01!$E228+SocialSec_01!$E228</f>
        <v>0</v>
      </c>
      <c r="F228" s="78" t="n">
        <f aca="false">(-1)*Roth_01!$E228</f>
        <v>-0</v>
      </c>
      <c r="G228" s="78" t="n">
        <f aca="false">(-1)*$E228*(Input!$C$8/100)</f>
        <v>-0</v>
      </c>
      <c r="H228" s="78" t="n">
        <f aca="false">(-1)*$E228*(Input!$C$9/100)</f>
        <v>-0</v>
      </c>
      <c r="J228" s="78" t="n">
        <f aca="false">($E228+$F228+$G228+$H228)</f>
        <v>0</v>
      </c>
    </row>
    <row r="229" customFormat="false" ht="12.8" hidden="false" customHeight="false" outlineLevel="0" collapsed="false">
      <c r="A229" s="76" t="n">
        <v>225</v>
      </c>
      <c r="B229" s="77" t="n">
        <f aca="false">EOMONTH(Input!$C$7,A229)</f>
        <v>49765</v>
      </c>
      <c r="C229" s="76" t="n">
        <f aca="false">DATEDIF(Input!$C$23,$B229,"Y")</f>
        <v>58</v>
      </c>
      <c r="E229" s="78" t="n">
        <f aca="false">(-1)*(401k_01!$G229+IRA_01!$E229+Invest_01!$E229)+Pension_01!$E229+SocialSec_01!$E229</f>
        <v>0</v>
      </c>
      <c r="F229" s="78" t="n">
        <f aca="false">(-1)*Roth_01!$E229</f>
        <v>-0</v>
      </c>
      <c r="G229" s="78" t="n">
        <f aca="false">(-1)*$E229*(Input!$C$8/100)</f>
        <v>-0</v>
      </c>
      <c r="H229" s="78" t="n">
        <f aca="false">(-1)*$E229*(Input!$C$9/100)</f>
        <v>-0</v>
      </c>
      <c r="J229" s="78" t="n">
        <f aca="false">($E229+$F229+$G229+$H229)</f>
        <v>0</v>
      </c>
    </row>
    <row r="230" customFormat="false" ht="12.8" hidden="false" customHeight="false" outlineLevel="0" collapsed="false">
      <c r="A230" s="76" t="n">
        <v>226</v>
      </c>
      <c r="B230" s="77" t="n">
        <f aca="false">EOMONTH(Input!$C$7,A230)</f>
        <v>49795</v>
      </c>
      <c r="C230" s="76" t="n">
        <f aca="false">DATEDIF(Input!$C$23,$B230,"Y")</f>
        <v>58</v>
      </c>
      <c r="E230" s="78" t="n">
        <f aca="false">(-1)*(401k_01!$G230+IRA_01!$E230+Invest_01!$E230)+Pension_01!$E230+SocialSec_01!$E230</f>
        <v>0</v>
      </c>
      <c r="F230" s="78" t="n">
        <f aca="false">(-1)*Roth_01!$E230</f>
        <v>-0</v>
      </c>
      <c r="G230" s="78" t="n">
        <f aca="false">(-1)*$E230*(Input!$C$8/100)</f>
        <v>-0</v>
      </c>
      <c r="H230" s="78" t="n">
        <f aca="false">(-1)*$E230*(Input!$C$9/100)</f>
        <v>-0</v>
      </c>
      <c r="J230" s="78" t="n">
        <f aca="false">($E230+$F230+$G230+$H230)</f>
        <v>0</v>
      </c>
    </row>
    <row r="231" customFormat="false" ht="12.8" hidden="false" customHeight="false" outlineLevel="0" collapsed="false">
      <c r="A231" s="76" t="n">
        <v>227</v>
      </c>
      <c r="B231" s="77" t="n">
        <f aca="false">EOMONTH(Input!$C$7,A231)</f>
        <v>49826</v>
      </c>
      <c r="C231" s="76" t="n">
        <f aca="false">DATEDIF(Input!$C$23,$B231,"Y")</f>
        <v>59</v>
      </c>
      <c r="E231" s="78" t="n">
        <f aca="false">(-1)*(401k_01!$G231+IRA_01!$E231+Invest_01!$E231)+Pension_01!$E231+SocialSec_01!$E231</f>
        <v>0</v>
      </c>
      <c r="F231" s="78" t="n">
        <f aca="false">(-1)*Roth_01!$E231</f>
        <v>-0</v>
      </c>
      <c r="G231" s="78" t="n">
        <f aca="false">(-1)*$E231*(Input!$C$8/100)</f>
        <v>-0</v>
      </c>
      <c r="H231" s="78" t="n">
        <f aca="false">(-1)*$E231*(Input!$C$9/100)</f>
        <v>-0</v>
      </c>
      <c r="J231" s="78" t="n">
        <f aca="false">($E231+$F231+$G231+$H231)</f>
        <v>0</v>
      </c>
    </row>
    <row r="232" customFormat="false" ht="12.8" hidden="false" customHeight="false" outlineLevel="0" collapsed="false">
      <c r="A232" s="76" t="n">
        <v>228</v>
      </c>
      <c r="B232" s="77" t="n">
        <f aca="false">EOMONTH(Input!$C$7,A232)</f>
        <v>49856</v>
      </c>
      <c r="C232" s="76" t="n">
        <f aca="false">DATEDIF(Input!$C$23,$B232,"Y")</f>
        <v>59</v>
      </c>
      <c r="E232" s="78" t="n">
        <f aca="false">(-1)*(401k_01!$G232+IRA_01!$E232+Invest_01!$E232)+Pension_01!$E232+SocialSec_01!$E232</f>
        <v>0</v>
      </c>
      <c r="F232" s="78" t="n">
        <f aca="false">(-1)*Roth_01!$E232</f>
        <v>-0</v>
      </c>
      <c r="G232" s="78" t="n">
        <f aca="false">(-1)*$E232*(Input!$C$8/100)</f>
        <v>-0</v>
      </c>
      <c r="H232" s="78" t="n">
        <f aca="false">(-1)*$E232*(Input!$C$9/100)</f>
        <v>-0</v>
      </c>
      <c r="J232" s="78" t="n">
        <f aca="false">($E232+$F232+$G232+$H232)</f>
        <v>0</v>
      </c>
    </row>
    <row r="233" customFormat="false" ht="12.8" hidden="false" customHeight="false" outlineLevel="0" collapsed="false">
      <c r="A233" s="76" t="n">
        <v>229</v>
      </c>
      <c r="B233" s="77" t="n">
        <f aca="false">EOMONTH(Input!$C$7,A233)</f>
        <v>49887</v>
      </c>
      <c r="C233" s="76" t="n">
        <f aca="false">DATEDIF(Input!$C$23,$B233,"Y")</f>
        <v>59</v>
      </c>
      <c r="E233" s="78" t="n">
        <f aca="false">(-1)*(401k_01!$G233+IRA_01!$E233+Invest_01!$E233)+Pension_01!$E233+SocialSec_01!$E233</f>
        <v>0</v>
      </c>
      <c r="F233" s="78" t="n">
        <f aca="false">(-1)*Roth_01!$E233</f>
        <v>-0</v>
      </c>
      <c r="G233" s="78" t="n">
        <f aca="false">(-1)*$E233*(Input!$C$8/100)</f>
        <v>-0</v>
      </c>
      <c r="H233" s="78" t="n">
        <f aca="false">(-1)*$E233*(Input!$C$9/100)</f>
        <v>-0</v>
      </c>
      <c r="J233" s="78" t="n">
        <f aca="false">($E233+$F233+$G233+$H233)</f>
        <v>0</v>
      </c>
    </row>
    <row r="234" customFormat="false" ht="12.8" hidden="false" customHeight="false" outlineLevel="0" collapsed="false">
      <c r="A234" s="76" t="n">
        <v>230</v>
      </c>
      <c r="B234" s="77" t="n">
        <f aca="false">EOMONTH(Input!$C$7,A234)</f>
        <v>49918</v>
      </c>
      <c r="C234" s="76" t="n">
        <f aca="false">DATEDIF(Input!$C$23,$B234,"Y")</f>
        <v>59</v>
      </c>
      <c r="E234" s="78" t="n">
        <f aca="false">(-1)*(401k_01!$G234+IRA_01!$E234+Invest_01!$E234)+Pension_01!$E234+SocialSec_01!$E234</f>
        <v>0</v>
      </c>
      <c r="F234" s="78" t="n">
        <f aca="false">(-1)*Roth_01!$E234</f>
        <v>-0</v>
      </c>
      <c r="G234" s="78" t="n">
        <f aca="false">(-1)*$E234*(Input!$C$8/100)</f>
        <v>-0</v>
      </c>
      <c r="H234" s="78" t="n">
        <f aca="false">(-1)*$E234*(Input!$C$9/100)</f>
        <v>-0</v>
      </c>
      <c r="J234" s="78" t="n">
        <f aca="false">($E234+$F234+$G234+$H234)</f>
        <v>0</v>
      </c>
    </row>
    <row r="235" customFormat="false" ht="12.8" hidden="false" customHeight="false" outlineLevel="0" collapsed="false">
      <c r="A235" s="76" t="n">
        <v>231</v>
      </c>
      <c r="B235" s="77" t="n">
        <f aca="false">EOMONTH(Input!$C$7,A235)</f>
        <v>49948</v>
      </c>
      <c r="C235" s="76" t="n">
        <f aca="false">DATEDIF(Input!$C$23,$B235,"Y")</f>
        <v>59</v>
      </c>
      <c r="E235" s="78" t="n">
        <f aca="false">(-1)*(401k_01!$G235+IRA_01!$E235+Invest_01!$E235)+Pension_01!$E235+SocialSec_01!$E235</f>
        <v>0</v>
      </c>
      <c r="F235" s="78" t="n">
        <f aca="false">(-1)*Roth_01!$E235</f>
        <v>-0</v>
      </c>
      <c r="G235" s="78" t="n">
        <f aca="false">(-1)*$E235*(Input!$C$8/100)</f>
        <v>-0</v>
      </c>
      <c r="H235" s="78" t="n">
        <f aca="false">(-1)*$E235*(Input!$C$9/100)</f>
        <v>-0</v>
      </c>
      <c r="J235" s="78" t="n">
        <f aca="false">($E235+$F235+$G235+$H235)</f>
        <v>0</v>
      </c>
    </row>
    <row r="236" customFormat="false" ht="12.8" hidden="false" customHeight="false" outlineLevel="0" collapsed="false">
      <c r="A236" s="76" t="n">
        <v>232</v>
      </c>
      <c r="B236" s="77" t="n">
        <f aca="false">EOMONTH(Input!$C$7,A236)</f>
        <v>49979</v>
      </c>
      <c r="C236" s="76" t="n">
        <f aca="false">DATEDIF(Input!$C$23,$B236,"Y")</f>
        <v>59</v>
      </c>
      <c r="E236" s="78" t="n">
        <f aca="false">(-1)*(401k_01!$G236+IRA_01!$E236+Invest_01!$E236)+Pension_01!$E236+SocialSec_01!$E236</f>
        <v>0</v>
      </c>
      <c r="F236" s="78" t="n">
        <f aca="false">(-1)*Roth_01!$E236</f>
        <v>-0</v>
      </c>
      <c r="G236" s="78" t="n">
        <f aca="false">(-1)*$E236*(Input!$C$8/100)</f>
        <v>-0</v>
      </c>
      <c r="H236" s="78" t="n">
        <f aca="false">(-1)*$E236*(Input!$C$9/100)</f>
        <v>-0</v>
      </c>
      <c r="J236" s="78" t="n">
        <f aca="false">($E236+$F236+$G236+$H236)</f>
        <v>0</v>
      </c>
    </row>
    <row r="237" customFormat="false" ht="12.8" hidden="false" customHeight="false" outlineLevel="0" collapsed="false">
      <c r="A237" s="76" t="n">
        <v>233</v>
      </c>
      <c r="B237" s="77" t="n">
        <f aca="false">EOMONTH(Input!$C$7,A237)</f>
        <v>50009</v>
      </c>
      <c r="C237" s="76" t="n">
        <f aca="false">DATEDIF(Input!$C$23,$B237,"Y")</f>
        <v>59</v>
      </c>
      <c r="E237" s="78" t="n">
        <f aca="false">(-1)*(401k_01!$G237+IRA_01!$E237+Invest_01!$E237)+Pension_01!$E237+SocialSec_01!$E237</f>
        <v>0</v>
      </c>
      <c r="F237" s="78" t="n">
        <f aca="false">(-1)*Roth_01!$E237</f>
        <v>-0</v>
      </c>
      <c r="G237" s="78" t="n">
        <f aca="false">(-1)*$E237*(Input!$C$8/100)</f>
        <v>-0</v>
      </c>
      <c r="H237" s="78" t="n">
        <f aca="false">(-1)*$E237*(Input!$C$9/100)</f>
        <v>-0</v>
      </c>
      <c r="J237" s="78" t="n">
        <f aca="false">($E237+$F237+$G237+$H237)</f>
        <v>0</v>
      </c>
    </row>
    <row r="238" customFormat="false" ht="12.8" hidden="false" customHeight="false" outlineLevel="0" collapsed="false">
      <c r="A238" s="76" t="n">
        <v>234</v>
      </c>
      <c r="B238" s="77" t="n">
        <f aca="false">EOMONTH(Input!$C$7,A238)</f>
        <v>50040</v>
      </c>
      <c r="C238" s="76" t="n">
        <f aca="false">DATEDIF(Input!$C$23,$B238,"Y")</f>
        <v>59</v>
      </c>
      <c r="E238" s="78" t="n">
        <f aca="false">(-1)*(401k_01!$G238+IRA_01!$E238+Invest_01!$E238)+Pension_01!$E238+SocialSec_01!$E238</f>
        <v>0</v>
      </c>
      <c r="F238" s="78" t="n">
        <f aca="false">(-1)*Roth_01!$E238</f>
        <v>-0</v>
      </c>
      <c r="G238" s="78" t="n">
        <f aca="false">(-1)*$E238*(Input!$C$8/100)</f>
        <v>-0</v>
      </c>
      <c r="H238" s="78" t="n">
        <f aca="false">(-1)*$E238*(Input!$C$9/100)</f>
        <v>-0</v>
      </c>
      <c r="J238" s="78" t="n">
        <f aca="false">($E238+$F238+$G238+$H238)</f>
        <v>0</v>
      </c>
    </row>
    <row r="239" customFormat="false" ht="12.8" hidden="false" customHeight="false" outlineLevel="0" collapsed="false">
      <c r="A239" s="76" t="n">
        <v>235</v>
      </c>
      <c r="B239" s="77" t="n">
        <f aca="false">EOMONTH(Input!$C$7,A239)</f>
        <v>50071</v>
      </c>
      <c r="C239" s="76" t="n">
        <f aca="false">DATEDIF(Input!$C$23,$B239,"Y")</f>
        <v>59</v>
      </c>
      <c r="E239" s="78" t="n">
        <f aca="false">(-1)*(401k_01!$G239+IRA_01!$E239+Invest_01!$E239)+Pension_01!$E239+SocialSec_01!$E239</f>
        <v>0</v>
      </c>
      <c r="F239" s="78" t="n">
        <f aca="false">(-1)*Roth_01!$E239</f>
        <v>-0</v>
      </c>
      <c r="G239" s="78" t="n">
        <f aca="false">(-1)*$E239*(Input!$C$8/100)</f>
        <v>-0</v>
      </c>
      <c r="H239" s="78" t="n">
        <f aca="false">(-1)*$E239*(Input!$C$9/100)</f>
        <v>-0</v>
      </c>
      <c r="J239" s="78" t="n">
        <f aca="false">($E239+$F239+$G239+$H239)</f>
        <v>0</v>
      </c>
    </row>
    <row r="240" customFormat="false" ht="12.8" hidden="false" customHeight="false" outlineLevel="0" collapsed="false">
      <c r="A240" s="76" t="n">
        <v>236</v>
      </c>
      <c r="B240" s="77" t="n">
        <f aca="false">EOMONTH(Input!$C$7,A240)</f>
        <v>50099</v>
      </c>
      <c r="C240" s="76" t="n">
        <f aca="false">DATEDIF(Input!$C$23,$B240,"Y")</f>
        <v>59</v>
      </c>
      <c r="E240" s="78" t="n">
        <f aca="false">(-1)*(401k_01!$G240+IRA_01!$E240+Invest_01!$E240)+Pension_01!$E240+SocialSec_01!$E240</f>
        <v>0</v>
      </c>
      <c r="F240" s="78" t="n">
        <f aca="false">(-1)*Roth_01!$E240</f>
        <v>-0</v>
      </c>
      <c r="G240" s="78" t="n">
        <f aca="false">(-1)*$E240*(Input!$C$8/100)</f>
        <v>-0</v>
      </c>
      <c r="H240" s="78" t="n">
        <f aca="false">(-1)*$E240*(Input!$C$9/100)</f>
        <v>-0</v>
      </c>
      <c r="J240" s="78" t="n">
        <f aca="false">($E240+$F240+$G240+$H240)</f>
        <v>0</v>
      </c>
    </row>
    <row r="241" customFormat="false" ht="12.8" hidden="false" customHeight="false" outlineLevel="0" collapsed="false">
      <c r="A241" s="76" t="n">
        <v>237</v>
      </c>
      <c r="B241" s="77" t="n">
        <f aca="false">EOMONTH(Input!$C$7,A241)</f>
        <v>50130</v>
      </c>
      <c r="C241" s="76" t="n">
        <f aca="false">DATEDIF(Input!$C$23,$B241,"Y")</f>
        <v>59</v>
      </c>
      <c r="E241" s="78" t="n">
        <f aca="false">(-1)*(401k_01!$G241+IRA_01!$E241+Invest_01!$E241)+Pension_01!$E241+SocialSec_01!$E241</f>
        <v>0</v>
      </c>
      <c r="F241" s="78" t="n">
        <f aca="false">(-1)*Roth_01!$E241</f>
        <v>-0</v>
      </c>
      <c r="G241" s="78" t="n">
        <f aca="false">(-1)*$E241*(Input!$C$8/100)</f>
        <v>-0</v>
      </c>
      <c r="H241" s="78" t="n">
        <f aca="false">(-1)*$E241*(Input!$C$9/100)</f>
        <v>-0</v>
      </c>
      <c r="J241" s="78" t="n">
        <f aca="false">($E241+$F241+$G241+$H241)</f>
        <v>0</v>
      </c>
    </row>
    <row r="242" customFormat="false" ht="12.8" hidden="false" customHeight="false" outlineLevel="0" collapsed="false">
      <c r="A242" s="76" t="n">
        <v>238</v>
      </c>
      <c r="B242" s="77" t="n">
        <f aca="false">EOMONTH(Input!$C$7,A242)</f>
        <v>50160</v>
      </c>
      <c r="C242" s="76" t="n">
        <f aca="false">DATEDIF(Input!$C$23,$B242,"Y")</f>
        <v>59</v>
      </c>
      <c r="E242" s="78" t="n">
        <f aca="false">(-1)*(401k_01!$G242+IRA_01!$E242+Invest_01!$E242)+Pension_01!$E242+SocialSec_01!$E242</f>
        <v>0</v>
      </c>
      <c r="F242" s="78" t="n">
        <f aca="false">(-1)*Roth_01!$E242</f>
        <v>-0</v>
      </c>
      <c r="G242" s="78" t="n">
        <f aca="false">(-1)*$E242*(Input!$C$8/100)</f>
        <v>-0</v>
      </c>
      <c r="H242" s="78" t="n">
        <f aca="false">(-1)*$E242*(Input!$C$9/100)</f>
        <v>-0</v>
      </c>
      <c r="J242" s="78" t="n">
        <f aca="false">($E242+$F242+$G242+$H242)</f>
        <v>0</v>
      </c>
    </row>
    <row r="243" customFormat="false" ht="12.8" hidden="false" customHeight="false" outlineLevel="0" collapsed="false">
      <c r="A243" s="76" t="n">
        <v>239</v>
      </c>
      <c r="B243" s="77" t="n">
        <f aca="false">EOMONTH(Input!$C$7,A243)</f>
        <v>50191</v>
      </c>
      <c r="C243" s="76" t="n">
        <f aca="false">DATEDIF(Input!$C$23,$B243,"Y")</f>
        <v>60</v>
      </c>
      <c r="E243" s="78" t="n">
        <f aca="false">(-1)*(401k_01!$G243+IRA_01!$E243+Invest_01!$E243)+Pension_01!$E243+SocialSec_01!$E243</f>
        <v>0</v>
      </c>
      <c r="F243" s="78" t="n">
        <f aca="false">(-1)*Roth_01!$E243</f>
        <v>-0</v>
      </c>
      <c r="G243" s="78" t="n">
        <f aca="false">(-1)*$E243*(Input!$C$8/100)</f>
        <v>-0</v>
      </c>
      <c r="H243" s="78" t="n">
        <f aca="false">(-1)*$E243*(Input!$C$9/100)</f>
        <v>-0</v>
      </c>
      <c r="J243" s="78" t="n">
        <f aca="false">($E243+$F243+$G243+$H243)</f>
        <v>0</v>
      </c>
    </row>
    <row r="244" customFormat="false" ht="12.8" hidden="false" customHeight="false" outlineLevel="0" collapsed="false">
      <c r="A244" s="76" t="n">
        <v>240</v>
      </c>
      <c r="B244" s="77" t="n">
        <f aca="false">EOMONTH(Input!$C$7,A244)</f>
        <v>50221</v>
      </c>
      <c r="C244" s="76" t="n">
        <f aca="false">DATEDIF(Input!$C$23,$B244,"Y")</f>
        <v>60</v>
      </c>
      <c r="E244" s="78" t="n">
        <f aca="false">(-1)*(401k_01!$G244+IRA_01!$E244+Invest_01!$E244)+Pension_01!$E244+SocialSec_01!$E244</f>
        <v>0</v>
      </c>
      <c r="F244" s="78" t="n">
        <f aca="false">(-1)*Roth_01!$E244</f>
        <v>-0</v>
      </c>
      <c r="G244" s="78" t="n">
        <f aca="false">(-1)*$E244*(Input!$C$8/100)</f>
        <v>-0</v>
      </c>
      <c r="H244" s="78" t="n">
        <f aca="false">(-1)*$E244*(Input!$C$9/100)</f>
        <v>-0</v>
      </c>
      <c r="J244" s="78" t="n">
        <f aca="false">($E244+$F244+$G244+$H244)</f>
        <v>0</v>
      </c>
    </row>
    <row r="245" customFormat="false" ht="12.8" hidden="false" customHeight="false" outlineLevel="0" collapsed="false">
      <c r="A245" s="76" t="n">
        <v>241</v>
      </c>
      <c r="B245" s="77" t="n">
        <f aca="false">EOMONTH(Input!$C$7,A245)</f>
        <v>50252</v>
      </c>
      <c r="C245" s="76" t="n">
        <f aca="false">DATEDIF(Input!$C$23,$B245,"Y")</f>
        <v>60</v>
      </c>
      <c r="E245" s="78" t="n">
        <f aca="false">(-1)*(401k_01!$G245+IRA_01!$E245+Invest_01!$E245)+Pension_01!$E245+SocialSec_01!$E245</f>
        <v>0</v>
      </c>
      <c r="F245" s="78" t="n">
        <f aca="false">(-1)*Roth_01!$E245</f>
        <v>-0</v>
      </c>
      <c r="G245" s="78" t="n">
        <f aca="false">(-1)*$E245*(Input!$C$8/100)</f>
        <v>-0</v>
      </c>
      <c r="H245" s="78" t="n">
        <f aca="false">(-1)*$E245*(Input!$C$9/100)</f>
        <v>-0</v>
      </c>
      <c r="J245" s="78" t="n">
        <f aca="false">($E245+$F245+$G245+$H245)</f>
        <v>0</v>
      </c>
    </row>
    <row r="246" customFormat="false" ht="12.8" hidden="false" customHeight="false" outlineLevel="0" collapsed="false">
      <c r="A246" s="76" t="n">
        <v>242</v>
      </c>
      <c r="B246" s="77" t="n">
        <f aca="false">EOMONTH(Input!$C$7,A246)</f>
        <v>50283</v>
      </c>
      <c r="C246" s="76" t="n">
        <f aca="false">DATEDIF(Input!$C$23,$B246,"Y")</f>
        <v>60</v>
      </c>
      <c r="E246" s="78" t="n">
        <f aca="false">(-1)*(401k_01!$G246+IRA_01!$E246+Invest_01!$E246)+Pension_01!$E246+SocialSec_01!$E246</f>
        <v>0</v>
      </c>
      <c r="F246" s="78" t="n">
        <f aca="false">(-1)*Roth_01!$E246</f>
        <v>-0</v>
      </c>
      <c r="G246" s="78" t="n">
        <f aca="false">(-1)*$E246*(Input!$C$8/100)</f>
        <v>-0</v>
      </c>
      <c r="H246" s="78" t="n">
        <f aca="false">(-1)*$E246*(Input!$C$9/100)</f>
        <v>-0</v>
      </c>
      <c r="J246" s="78" t="n">
        <f aca="false">($E246+$F246+$G246+$H246)</f>
        <v>0</v>
      </c>
    </row>
    <row r="247" customFormat="false" ht="12.8" hidden="false" customHeight="false" outlineLevel="0" collapsed="false">
      <c r="A247" s="76" t="n">
        <v>243</v>
      </c>
      <c r="B247" s="77" t="n">
        <f aca="false">EOMONTH(Input!$C$7,A247)</f>
        <v>50313</v>
      </c>
      <c r="C247" s="76" t="n">
        <f aca="false">DATEDIF(Input!$C$23,$B247,"Y")</f>
        <v>60</v>
      </c>
      <c r="E247" s="78" t="n">
        <f aca="false">(-1)*(401k_01!$G247+IRA_01!$E247+Invest_01!$E247)+Pension_01!$E247+SocialSec_01!$E247</f>
        <v>0</v>
      </c>
      <c r="F247" s="78" t="n">
        <f aca="false">(-1)*Roth_01!$E247</f>
        <v>-0</v>
      </c>
      <c r="G247" s="78" t="n">
        <f aca="false">(-1)*$E247*(Input!$C$8/100)</f>
        <v>-0</v>
      </c>
      <c r="H247" s="78" t="n">
        <f aca="false">(-1)*$E247*(Input!$C$9/100)</f>
        <v>-0</v>
      </c>
      <c r="J247" s="78" t="n">
        <f aca="false">($E247+$F247+$G247+$H247)</f>
        <v>0</v>
      </c>
    </row>
    <row r="248" customFormat="false" ht="12.8" hidden="false" customHeight="false" outlineLevel="0" collapsed="false">
      <c r="A248" s="76" t="n">
        <v>244</v>
      </c>
      <c r="B248" s="77" t="n">
        <f aca="false">EOMONTH(Input!$C$7,A248)</f>
        <v>50344</v>
      </c>
      <c r="C248" s="76" t="n">
        <f aca="false">DATEDIF(Input!$C$23,$B248,"Y")</f>
        <v>60</v>
      </c>
      <c r="E248" s="78" t="n">
        <f aca="false">(-1)*(401k_01!$G248+IRA_01!$E248+Invest_01!$E248)+Pension_01!$E248+SocialSec_01!$E248</f>
        <v>0</v>
      </c>
      <c r="F248" s="78" t="n">
        <f aca="false">(-1)*Roth_01!$E248</f>
        <v>-0</v>
      </c>
      <c r="G248" s="78" t="n">
        <f aca="false">(-1)*$E248*(Input!$C$8/100)</f>
        <v>-0</v>
      </c>
      <c r="H248" s="78" t="n">
        <f aca="false">(-1)*$E248*(Input!$C$9/100)</f>
        <v>-0</v>
      </c>
      <c r="J248" s="78" t="n">
        <f aca="false">($E248+$F248+$G248+$H248)</f>
        <v>0</v>
      </c>
    </row>
    <row r="249" customFormat="false" ht="12.8" hidden="false" customHeight="false" outlineLevel="0" collapsed="false">
      <c r="A249" s="76" t="n">
        <v>245</v>
      </c>
      <c r="B249" s="77" t="n">
        <f aca="false">EOMONTH(Input!$C$7,A249)</f>
        <v>50374</v>
      </c>
      <c r="C249" s="76" t="n">
        <f aca="false">DATEDIF(Input!$C$23,$B249,"Y")</f>
        <v>60</v>
      </c>
      <c r="E249" s="78" t="n">
        <f aca="false">(-1)*(401k_01!$G249+IRA_01!$E249+Invest_01!$E249)+Pension_01!$E249+SocialSec_01!$E249</f>
        <v>0</v>
      </c>
      <c r="F249" s="78" t="n">
        <f aca="false">(-1)*Roth_01!$E249</f>
        <v>-0</v>
      </c>
      <c r="G249" s="78" t="n">
        <f aca="false">(-1)*$E249*(Input!$C$8/100)</f>
        <v>-0</v>
      </c>
      <c r="H249" s="78" t="n">
        <f aca="false">(-1)*$E249*(Input!$C$9/100)</f>
        <v>-0</v>
      </c>
      <c r="J249" s="78" t="n">
        <f aca="false">($E249+$F249+$G249+$H249)</f>
        <v>0</v>
      </c>
    </row>
    <row r="250" customFormat="false" ht="12.8" hidden="false" customHeight="false" outlineLevel="0" collapsed="false">
      <c r="A250" s="76" t="n">
        <v>246</v>
      </c>
      <c r="B250" s="77" t="n">
        <f aca="false">EOMONTH(Input!$C$7,A250)</f>
        <v>50405</v>
      </c>
      <c r="C250" s="76" t="n">
        <f aca="false">DATEDIF(Input!$C$23,$B250,"Y")</f>
        <v>60</v>
      </c>
      <c r="E250" s="78" t="n">
        <f aca="false">(-1)*(401k_01!$G250+IRA_01!$E250+Invest_01!$E250)+Pension_01!$E250+SocialSec_01!$E250</f>
        <v>0</v>
      </c>
      <c r="F250" s="78" t="n">
        <f aca="false">(-1)*Roth_01!$E250</f>
        <v>-0</v>
      </c>
      <c r="G250" s="78" t="n">
        <f aca="false">(-1)*$E250*(Input!$C$8/100)</f>
        <v>-0</v>
      </c>
      <c r="H250" s="78" t="n">
        <f aca="false">(-1)*$E250*(Input!$C$9/100)</f>
        <v>-0</v>
      </c>
      <c r="J250" s="78" t="n">
        <f aca="false">($E250+$F250+$G250+$H250)</f>
        <v>0</v>
      </c>
    </row>
    <row r="251" customFormat="false" ht="12.8" hidden="false" customHeight="false" outlineLevel="0" collapsed="false">
      <c r="A251" s="76" t="n">
        <v>247</v>
      </c>
      <c r="B251" s="77" t="n">
        <f aca="false">EOMONTH(Input!$C$7,A251)</f>
        <v>50436</v>
      </c>
      <c r="C251" s="76" t="n">
        <f aca="false">DATEDIF(Input!$C$23,$B251,"Y")</f>
        <v>60</v>
      </c>
      <c r="E251" s="78" t="n">
        <f aca="false">(-1)*(401k_01!$G251+IRA_01!$E251+Invest_01!$E251)+Pension_01!$E251+SocialSec_01!$E251</f>
        <v>0</v>
      </c>
      <c r="F251" s="78" t="n">
        <f aca="false">(-1)*Roth_01!$E251</f>
        <v>-0</v>
      </c>
      <c r="G251" s="78" t="n">
        <f aca="false">(-1)*$E251*(Input!$C$8/100)</f>
        <v>-0</v>
      </c>
      <c r="H251" s="78" t="n">
        <f aca="false">(-1)*$E251*(Input!$C$9/100)</f>
        <v>-0</v>
      </c>
      <c r="J251" s="78" t="n">
        <f aca="false">($E251+$F251+$G251+$H251)</f>
        <v>0</v>
      </c>
    </row>
    <row r="252" customFormat="false" ht="12.8" hidden="false" customHeight="false" outlineLevel="0" collapsed="false">
      <c r="A252" s="76" t="n">
        <v>248</v>
      </c>
      <c r="B252" s="77" t="n">
        <f aca="false">EOMONTH(Input!$C$7,A252)</f>
        <v>50464</v>
      </c>
      <c r="C252" s="76" t="n">
        <f aca="false">DATEDIF(Input!$C$23,$B252,"Y")</f>
        <v>60</v>
      </c>
      <c r="E252" s="78" t="n">
        <f aca="false">(-1)*(401k_01!$G252+IRA_01!$E252+Invest_01!$E252)+Pension_01!$E252+SocialSec_01!$E252</f>
        <v>0</v>
      </c>
      <c r="F252" s="78" t="n">
        <f aca="false">(-1)*Roth_01!$E252</f>
        <v>-0</v>
      </c>
      <c r="G252" s="78" t="n">
        <f aca="false">(-1)*$E252*(Input!$C$8/100)</f>
        <v>-0</v>
      </c>
      <c r="H252" s="78" t="n">
        <f aca="false">(-1)*$E252*(Input!$C$9/100)</f>
        <v>-0</v>
      </c>
      <c r="J252" s="78" t="n">
        <f aca="false">($E252+$F252+$G252+$H252)</f>
        <v>0</v>
      </c>
    </row>
    <row r="253" customFormat="false" ht="12.8" hidden="false" customHeight="false" outlineLevel="0" collapsed="false">
      <c r="A253" s="76" t="n">
        <v>249</v>
      </c>
      <c r="B253" s="77" t="n">
        <f aca="false">EOMONTH(Input!$C$7,A253)</f>
        <v>50495</v>
      </c>
      <c r="C253" s="76" t="n">
        <f aca="false">DATEDIF(Input!$C$23,$B253,"Y")</f>
        <v>60</v>
      </c>
      <c r="E253" s="78" t="n">
        <f aca="false">(-1)*(401k_01!$G253+IRA_01!$E253+Invest_01!$E253)+Pension_01!$E253+SocialSec_01!$E253</f>
        <v>0</v>
      </c>
      <c r="F253" s="78" t="n">
        <f aca="false">(-1)*Roth_01!$E253</f>
        <v>-0</v>
      </c>
      <c r="G253" s="78" t="n">
        <f aca="false">(-1)*$E253*(Input!$C$8/100)</f>
        <v>-0</v>
      </c>
      <c r="H253" s="78" t="n">
        <f aca="false">(-1)*$E253*(Input!$C$9/100)</f>
        <v>-0</v>
      </c>
      <c r="J253" s="78" t="n">
        <f aca="false">($E253+$F253+$G253+$H253)</f>
        <v>0</v>
      </c>
    </row>
    <row r="254" customFormat="false" ht="12.8" hidden="false" customHeight="false" outlineLevel="0" collapsed="false">
      <c r="A254" s="76" t="n">
        <v>250</v>
      </c>
      <c r="B254" s="77" t="n">
        <f aca="false">EOMONTH(Input!$C$7,A254)</f>
        <v>50525</v>
      </c>
      <c r="C254" s="76" t="n">
        <f aca="false">DATEDIF(Input!$C$23,$B254,"Y")</f>
        <v>60</v>
      </c>
      <c r="E254" s="78" t="n">
        <f aca="false">(-1)*(401k_01!$G254+IRA_01!$E254+Invest_01!$E254)+Pension_01!$E254+SocialSec_01!$E254</f>
        <v>0</v>
      </c>
      <c r="F254" s="78" t="n">
        <f aca="false">(-1)*Roth_01!$E254</f>
        <v>-0</v>
      </c>
      <c r="G254" s="78" t="n">
        <f aca="false">(-1)*$E254*(Input!$C$8/100)</f>
        <v>-0</v>
      </c>
      <c r="H254" s="78" t="n">
        <f aca="false">(-1)*$E254*(Input!$C$9/100)</f>
        <v>-0</v>
      </c>
      <c r="J254" s="78" t="n">
        <f aca="false">($E254+$F254+$G254+$H254)</f>
        <v>0</v>
      </c>
    </row>
    <row r="255" customFormat="false" ht="12.8" hidden="false" customHeight="false" outlineLevel="0" collapsed="false">
      <c r="A255" s="76" t="n">
        <v>251</v>
      </c>
      <c r="B255" s="77" t="n">
        <f aca="false">EOMONTH(Input!$C$7,A255)</f>
        <v>50556</v>
      </c>
      <c r="C255" s="76" t="n">
        <f aca="false">DATEDIF(Input!$C$23,$B255,"Y")</f>
        <v>61</v>
      </c>
      <c r="E255" s="78" t="n">
        <f aca="false">(-1)*(401k_01!$G255+IRA_01!$E255+Invest_01!$E255)+Pension_01!$E255+SocialSec_01!$E255</f>
        <v>0</v>
      </c>
      <c r="F255" s="78" t="n">
        <f aca="false">(-1)*Roth_01!$E255</f>
        <v>-0</v>
      </c>
      <c r="G255" s="78" t="n">
        <f aca="false">(-1)*$E255*(Input!$C$8/100)</f>
        <v>-0</v>
      </c>
      <c r="H255" s="78" t="n">
        <f aca="false">(-1)*$E255*(Input!$C$9/100)</f>
        <v>-0</v>
      </c>
      <c r="J255" s="78" t="n">
        <f aca="false">($E255+$F255+$G255+$H255)</f>
        <v>0</v>
      </c>
    </row>
    <row r="256" customFormat="false" ht="12.8" hidden="false" customHeight="false" outlineLevel="0" collapsed="false">
      <c r="A256" s="76" t="n">
        <v>252</v>
      </c>
      <c r="B256" s="77" t="n">
        <f aca="false">EOMONTH(Input!$C$7,A256)</f>
        <v>50586</v>
      </c>
      <c r="C256" s="76" t="n">
        <f aca="false">DATEDIF(Input!$C$23,$B256,"Y")</f>
        <v>61</v>
      </c>
      <c r="E256" s="78" t="n">
        <f aca="false">(-1)*(401k_01!$G256+IRA_01!$E256+Invest_01!$E256)+Pension_01!$E256+SocialSec_01!$E256</f>
        <v>0</v>
      </c>
      <c r="F256" s="78" t="n">
        <f aca="false">(-1)*Roth_01!$E256</f>
        <v>-0</v>
      </c>
      <c r="G256" s="78" t="n">
        <f aca="false">(-1)*$E256*(Input!$C$8/100)</f>
        <v>-0</v>
      </c>
      <c r="H256" s="78" t="n">
        <f aca="false">(-1)*$E256*(Input!$C$9/100)</f>
        <v>-0</v>
      </c>
      <c r="J256" s="78" t="n">
        <f aca="false">($E256+$F256+$G256+$H256)</f>
        <v>0</v>
      </c>
    </row>
    <row r="257" customFormat="false" ht="12.8" hidden="false" customHeight="false" outlineLevel="0" collapsed="false">
      <c r="A257" s="76" t="n">
        <v>253</v>
      </c>
      <c r="B257" s="77" t="n">
        <f aca="false">EOMONTH(Input!$C$7,A257)</f>
        <v>50617</v>
      </c>
      <c r="C257" s="76" t="n">
        <f aca="false">DATEDIF(Input!$C$23,$B257,"Y")</f>
        <v>61</v>
      </c>
      <c r="E257" s="78" t="n">
        <f aca="false">(-1)*(401k_01!$G257+IRA_01!$E257+Invest_01!$E257)+Pension_01!$E257+SocialSec_01!$E257</f>
        <v>0</v>
      </c>
      <c r="F257" s="78" t="n">
        <f aca="false">(-1)*Roth_01!$E257</f>
        <v>-0</v>
      </c>
      <c r="G257" s="78" t="n">
        <f aca="false">(-1)*$E257*(Input!$C$8/100)</f>
        <v>-0</v>
      </c>
      <c r="H257" s="78" t="n">
        <f aca="false">(-1)*$E257*(Input!$C$9/100)</f>
        <v>-0</v>
      </c>
      <c r="J257" s="78" t="n">
        <f aca="false">($E257+$F257+$G257+$H257)</f>
        <v>0</v>
      </c>
    </row>
    <row r="258" customFormat="false" ht="12.8" hidden="false" customHeight="false" outlineLevel="0" collapsed="false">
      <c r="A258" s="76" t="n">
        <v>254</v>
      </c>
      <c r="B258" s="77" t="n">
        <f aca="false">EOMONTH(Input!$C$7,A258)</f>
        <v>50648</v>
      </c>
      <c r="C258" s="76" t="n">
        <f aca="false">DATEDIF(Input!$C$23,$B258,"Y")</f>
        <v>61</v>
      </c>
      <c r="E258" s="78" t="n">
        <f aca="false">(-1)*(401k_01!$G258+IRA_01!$E258+Invest_01!$E258)+Pension_01!$E258+SocialSec_01!$E258</f>
        <v>0</v>
      </c>
      <c r="F258" s="78" t="n">
        <f aca="false">(-1)*Roth_01!$E258</f>
        <v>-0</v>
      </c>
      <c r="G258" s="78" t="n">
        <f aca="false">(-1)*$E258*(Input!$C$8/100)</f>
        <v>-0</v>
      </c>
      <c r="H258" s="78" t="n">
        <f aca="false">(-1)*$E258*(Input!$C$9/100)</f>
        <v>-0</v>
      </c>
      <c r="J258" s="78" t="n">
        <f aca="false">($E258+$F258+$G258+$H258)</f>
        <v>0</v>
      </c>
    </row>
    <row r="259" customFormat="false" ht="12.8" hidden="false" customHeight="false" outlineLevel="0" collapsed="false">
      <c r="A259" s="76" t="n">
        <v>255</v>
      </c>
      <c r="B259" s="77" t="n">
        <f aca="false">EOMONTH(Input!$C$7,A259)</f>
        <v>50678</v>
      </c>
      <c r="C259" s="76" t="n">
        <f aca="false">DATEDIF(Input!$C$23,$B259,"Y")</f>
        <v>61</v>
      </c>
      <c r="E259" s="78" t="n">
        <f aca="false">(-1)*(401k_01!$G259+IRA_01!$E259+Invest_01!$E259)+Pension_01!$E259+SocialSec_01!$E259</f>
        <v>0</v>
      </c>
      <c r="F259" s="78" t="n">
        <f aca="false">(-1)*Roth_01!$E259</f>
        <v>-0</v>
      </c>
      <c r="G259" s="78" t="n">
        <f aca="false">(-1)*$E259*(Input!$C$8/100)</f>
        <v>-0</v>
      </c>
      <c r="H259" s="78" t="n">
        <f aca="false">(-1)*$E259*(Input!$C$9/100)</f>
        <v>-0</v>
      </c>
      <c r="J259" s="78" t="n">
        <f aca="false">($E259+$F259+$G259+$H259)</f>
        <v>0</v>
      </c>
    </row>
    <row r="260" customFormat="false" ht="12.8" hidden="false" customHeight="false" outlineLevel="0" collapsed="false">
      <c r="A260" s="76" t="n">
        <v>256</v>
      </c>
      <c r="B260" s="77" t="n">
        <f aca="false">EOMONTH(Input!$C$7,A260)</f>
        <v>50709</v>
      </c>
      <c r="C260" s="76" t="n">
        <f aca="false">DATEDIF(Input!$C$23,$B260,"Y")</f>
        <v>61</v>
      </c>
      <c r="E260" s="78" t="n">
        <f aca="false">(-1)*(401k_01!$G260+IRA_01!$E260+Invest_01!$E260)+Pension_01!$E260+SocialSec_01!$E260</f>
        <v>0</v>
      </c>
      <c r="F260" s="78" t="n">
        <f aca="false">(-1)*Roth_01!$E260</f>
        <v>-0</v>
      </c>
      <c r="G260" s="78" t="n">
        <f aca="false">(-1)*$E260*(Input!$C$8/100)</f>
        <v>-0</v>
      </c>
      <c r="H260" s="78" t="n">
        <f aca="false">(-1)*$E260*(Input!$C$9/100)</f>
        <v>-0</v>
      </c>
      <c r="J260" s="78" t="n">
        <f aca="false">($E260+$F260+$G260+$H260)</f>
        <v>0</v>
      </c>
    </row>
    <row r="261" customFormat="false" ht="12.8" hidden="false" customHeight="false" outlineLevel="0" collapsed="false">
      <c r="A261" s="76" t="n">
        <v>257</v>
      </c>
      <c r="B261" s="77" t="n">
        <f aca="false">EOMONTH(Input!$C$7,A261)</f>
        <v>50739</v>
      </c>
      <c r="C261" s="76" t="n">
        <f aca="false">DATEDIF(Input!$C$23,$B261,"Y")</f>
        <v>61</v>
      </c>
      <c r="E261" s="78" t="n">
        <f aca="false">(-1)*(401k_01!$G261+IRA_01!$E261+Invest_01!$E261)+Pension_01!$E261+SocialSec_01!$E261</f>
        <v>0</v>
      </c>
      <c r="F261" s="78" t="n">
        <f aca="false">(-1)*Roth_01!$E261</f>
        <v>-0</v>
      </c>
      <c r="G261" s="78" t="n">
        <f aca="false">(-1)*$E261*(Input!$C$8/100)</f>
        <v>-0</v>
      </c>
      <c r="H261" s="78" t="n">
        <f aca="false">(-1)*$E261*(Input!$C$9/100)</f>
        <v>-0</v>
      </c>
      <c r="J261" s="78" t="n">
        <f aca="false">($E261+$F261+$G261+$H261)</f>
        <v>0</v>
      </c>
    </row>
    <row r="262" customFormat="false" ht="12.8" hidden="false" customHeight="false" outlineLevel="0" collapsed="false">
      <c r="A262" s="76" t="n">
        <v>258</v>
      </c>
      <c r="B262" s="77" t="n">
        <f aca="false">EOMONTH(Input!$C$7,A262)</f>
        <v>50770</v>
      </c>
      <c r="C262" s="76" t="n">
        <f aca="false">DATEDIF(Input!$C$23,$B262,"Y")</f>
        <v>61</v>
      </c>
      <c r="E262" s="78" t="n">
        <f aca="false">(-1)*(401k_01!$G262+IRA_01!$E262+Invest_01!$E262)+Pension_01!$E262+SocialSec_01!$E262</f>
        <v>0</v>
      </c>
      <c r="F262" s="78" t="n">
        <f aca="false">(-1)*Roth_01!$E262</f>
        <v>-0</v>
      </c>
      <c r="G262" s="78" t="n">
        <f aca="false">(-1)*$E262*(Input!$C$8/100)</f>
        <v>-0</v>
      </c>
      <c r="H262" s="78" t="n">
        <f aca="false">(-1)*$E262*(Input!$C$9/100)</f>
        <v>-0</v>
      </c>
      <c r="J262" s="78" t="n">
        <f aca="false">($E262+$F262+$G262+$H262)</f>
        <v>0</v>
      </c>
    </row>
    <row r="263" customFormat="false" ht="12.8" hidden="false" customHeight="false" outlineLevel="0" collapsed="false">
      <c r="A263" s="76" t="n">
        <v>259</v>
      </c>
      <c r="B263" s="77" t="n">
        <f aca="false">EOMONTH(Input!$C$7,A263)</f>
        <v>50801</v>
      </c>
      <c r="C263" s="76" t="n">
        <f aca="false">DATEDIF(Input!$C$23,$B263,"Y")</f>
        <v>61</v>
      </c>
      <c r="E263" s="78" t="n">
        <f aca="false">(-1)*(401k_01!$G263+IRA_01!$E263+Invest_01!$E263)+Pension_01!$E263+SocialSec_01!$E263</f>
        <v>0</v>
      </c>
      <c r="F263" s="78" t="n">
        <f aca="false">(-1)*Roth_01!$E263</f>
        <v>-0</v>
      </c>
      <c r="G263" s="78" t="n">
        <f aca="false">(-1)*$E263*(Input!$C$8/100)</f>
        <v>-0</v>
      </c>
      <c r="H263" s="78" t="n">
        <f aca="false">(-1)*$E263*(Input!$C$9/100)</f>
        <v>-0</v>
      </c>
      <c r="J263" s="78" t="n">
        <f aca="false">($E263+$F263+$G263+$H263)</f>
        <v>0</v>
      </c>
    </row>
    <row r="264" customFormat="false" ht="12.8" hidden="false" customHeight="false" outlineLevel="0" collapsed="false">
      <c r="A264" s="76" t="n">
        <v>260</v>
      </c>
      <c r="B264" s="77" t="n">
        <f aca="false">EOMONTH(Input!$C$7,A264)</f>
        <v>50829</v>
      </c>
      <c r="C264" s="76" t="n">
        <f aca="false">DATEDIF(Input!$C$23,$B264,"Y")</f>
        <v>61</v>
      </c>
      <c r="E264" s="78" t="n">
        <f aca="false">(-1)*(401k_01!$G264+IRA_01!$E264+Invest_01!$E264)+Pension_01!$E264+SocialSec_01!$E264</f>
        <v>0</v>
      </c>
      <c r="F264" s="78" t="n">
        <f aca="false">(-1)*Roth_01!$E264</f>
        <v>-0</v>
      </c>
      <c r="G264" s="78" t="n">
        <f aca="false">(-1)*$E264*(Input!$C$8/100)</f>
        <v>-0</v>
      </c>
      <c r="H264" s="78" t="n">
        <f aca="false">(-1)*$E264*(Input!$C$9/100)</f>
        <v>-0</v>
      </c>
      <c r="J264" s="78" t="n">
        <f aca="false">($E264+$F264+$G264+$H264)</f>
        <v>0</v>
      </c>
    </row>
    <row r="265" customFormat="false" ht="12.8" hidden="false" customHeight="false" outlineLevel="0" collapsed="false">
      <c r="A265" s="76" t="n">
        <v>261</v>
      </c>
      <c r="B265" s="77" t="n">
        <f aca="false">EOMONTH(Input!$C$7,A265)</f>
        <v>50860</v>
      </c>
      <c r="C265" s="76" t="n">
        <f aca="false">DATEDIF(Input!$C$23,$B265,"Y")</f>
        <v>61</v>
      </c>
      <c r="E265" s="78" t="n">
        <f aca="false">(-1)*(401k_01!$G265+IRA_01!$E265+Invest_01!$E265)+Pension_01!$E265+SocialSec_01!$E265</f>
        <v>0</v>
      </c>
      <c r="F265" s="78" t="n">
        <f aca="false">(-1)*Roth_01!$E265</f>
        <v>-0</v>
      </c>
      <c r="G265" s="78" t="n">
        <f aca="false">(-1)*$E265*(Input!$C$8/100)</f>
        <v>-0</v>
      </c>
      <c r="H265" s="78" t="n">
        <f aca="false">(-1)*$E265*(Input!$C$9/100)</f>
        <v>-0</v>
      </c>
      <c r="J265" s="78" t="n">
        <f aca="false">($E265+$F265+$G265+$H265)</f>
        <v>0</v>
      </c>
    </row>
    <row r="266" customFormat="false" ht="12.8" hidden="false" customHeight="false" outlineLevel="0" collapsed="false">
      <c r="A266" s="76" t="n">
        <v>262</v>
      </c>
      <c r="B266" s="77" t="n">
        <f aca="false">EOMONTH(Input!$C$7,A266)</f>
        <v>50890</v>
      </c>
      <c r="C266" s="76" t="n">
        <f aca="false">DATEDIF(Input!$C$23,$B266,"Y")</f>
        <v>61</v>
      </c>
      <c r="E266" s="78" t="n">
        <f aca="false">(-1)*(401k_01!$G266+IRA_01!$E266+Invest_01!$E266)+Pension_01!$E266+SocialSec_01!$E266</f>
        <v>0</v>
      </c>
      <c r="F266" s="78" t="n">
        <f aca="false">(-1)*Roth_01!$E266</f>
        <v>-0</v>
      </c>
      <c r="G266" s="78" t="n">
        <f aca="false">(-1)*$E266*(Input!$C$8/100)</f>
        <v>-0</v>
      </c>
      <c r="H266" s="78" t="n">
        <f aca="false">(-1)*$E266*(Input!$C$9/100)</f>
        <v>-0</v>
      </c>
      <c r="J266" s="78" t="n">
        <f aca="false">($E266+$F266+$G266+$H266)</f>
        <v>0</v>
      </c>
    </row>
    <row r="267" customFormat="false" ht="12.8" hidden="false" customHeight="false" outlineLevel="0" collapsed="false">
      <c r="A267" s="76" t="n">
        <v>263</v>
      </c>
      <c r="B267" s="77" t="n">
        <f aca="false">EOMONTH(Input!$C$7,A267)</f>
        <v>50921</v>
      </c>
      <c r="C267" s="76" t="n">
        <f aca="false">DATEDIF(Input!$C$23,$B267,"Y")</f>
        <v>62</v>
      </c>
      <c r="E267" s="78" t="n">
        <f aca="false">(-1)*(401k_01!$G267+IRA_01!$E267+Invest_01!$E267)+Pension_01!$E267+SocialSec_01!$E267</f>
        <v>0</v>
      </c>
      <c r="F267" s="78" t="n">
        <f aca="false">(-1)*Roth_01!$E267</f>
        <v>-0</v>
      </c>
      <c r="G267" s="78" t="n">
        <f aca="false">(-1)*$E267*(Input!$C$8/100)</f>
        <v>-0</v>
      </c>
      <c r="H267" s="78" t="n">
        <f aca="false">(-1)*$E267*(Input!$C$9/100)</f>
        <v>-0</v>
      </c>
      <c r="J267" s="78" t="n">
        <f aca="false">($E267+$F267+$G267+$H267)</f>
        <v>0</v>
      </c>
    </row>
    <row r="268" customFormat="false" ht="12.8" hidden="false" customHeight="false" outlineLevel="0" collapsed="false">
      <c r="A268" s="76" t="n">
        <v>264</v>
      </c>
      <c r="B268" s="77" t="n">
        <f aca="false">EOMONTH(Input!$C$7,A268)</f>
        <v>50951</v>
      </c>
      <c r="C268" s="76" t="n">
        <f aca="false">DATEDIF(Input!$C$23,$B268,"Y")</f>
        <v>62</v>
      </c>
      <c r="E268" s="78" t="n">
        <f aca="false">(-1)*(401k_01!$G268+IRA_01!$E268+Invest_01!$E268)+Pension_01!$E268+SocialSec_01!$E268</f>
        <v>0</v>
      </c>
      <c r="F268" s="78" t="n">
        <f aca="false">(-1)*Roth_01!$E268</f>
        <v>-0</v>
      </c>
      <c r="G268" s="78" t="n">
        <f aca="false">(-1)*$E268*(Input!$C$8/100)</f>
        <v>-0</v>
      </c>
      <c r="H268" s="78" t="n">
        <f aca="false">(-1)*$E268*(Input!$C$9/100)</f>
        <v>-0</v>
      </c>
      <c r="J268" s="78" t="n">
        <f aca="false">($E268+$F268+$G268+$H268)</f>
        <v>0</v>
      </c>
    </row>
    <row r="269" customFormat="false" ht="12.8" hidden="false" customHeight="false" outlineLevel="0" collapsed="false">
      <c r="A269" s="76" t="n">
        <v>265</v>
      </c>
      <c r="B269" s="77" t="n">
        <f aca="false">EOMONTH(Input!$C$7,A269)</f>
        <v>50982</v>
      </c>
      <c r="C269" s="76" t="n">
        <f aca="false">DATEDIF(Input!$C$23,$B269,"Y")</f>
        <v>62</v>
      </c>
      <c r="E269" s="78" t="n">
        <f aca="false">(-1)*(401k_01!$G269+IRA_01!$E269+Invest_01!$E269)+Pension_01!$E269+SocialSec_01!$E269</f>
        <v>0</v>
      </c>
      <c r="F269" s="78" t="n">
        <f aca="false">(-1)*Roth_01!$E269</f>
        <v>-0</v>
      </c>
      <c r="G269" s="78" t="n">
        <f aca="false">(-1)*$E269*(Input!$C$8/100)</f>
        <v>-0</v>
      </c>
      <c r="H269" s="78" t="n">
        <f aca="false">(-1)*$E269*(Input!$C$9/100)</f>
        <v>-0</v>
      </c>
      <c r="J269" s="78" t="n">
        <f aca="false">($E269+$F269+$G269+$H269)</f>
        <v>0</v>
      </c>
    </row>
    <row r="270" customFormat="false" ht="12.8" hidden="false" customHeight="false" outlineLevel="0" collapsed="false">
      <c r="A270" s="76" t="n">
        <v>266</v>
      </c>
      <c r="B270" s="77" t="n">
        <f aca="false">EOMONTH(Input!$C$7,A270)</f>
        <v>51013</v>
      </c>
      <c r="C270" s="76" t="n">
        <f aca="false">DATEDIF(Input!$C$23,$B270,"Y")</f>
        <v>62</v>
      </c>
      <c r="E270" s="78" t="n">
        <f aca="false">(-1)*(401k_01!$G270+IRA_01!$E270+Invest_01!$E270)+Pension_01!$E270+SocialSec_01!$E270</f>
        <v>0</v>
      </c>
      <c r="F270" s="78" t="n">
        <f aca="false">(-1)*Roth_01!$E270</f>
        <v>-0</v>
      </c>
      <c r="G270" s="78" t="n">
        <f aca="false">(-1)*$E270*(Input!$C$8/100)</f>
        <v>-0</v>
      </c>
      <c r="H270" s="78" t="n">
        <f aca="false">(-1)*$E270*(Input!$C$9/100)</f>
        <v>-0</v>
      </c>
      <c r="J270" s="78" t="n">
        <f aca="false">($E270+$F270+$G270+$H270)</f>
        <v>0</v>
      </c>
    </row>
    <row r="271" customFormat="false" ht="12.8" hidden="false" customHeight="false" outlineLevel="0" collapsed="false">
      <c r="A271" s="76" t="n">
        <v>267</v>
      </c>
      <c r="B271" s="77" t="n">
        <f aca="false">EOMONTH(Input!$C$7,A271)</f>
        <v>51043</v>
      </c>
      <c r="C271" s="76" t="n">
        <f aca="false">DATEDIF(Input!$C$23,$B271,"Y")</f>
        <v>62</v>
      </c>
      <c r="E271" s="78" t="n">
        <f aca="false">(-1)*(401k_01!$G271+IRA_01!$E271+Invest_01!$E271)+Pension_01!$E271+SocialSec_01!$E271</f>
        <v>0</v>
      </c>
      <c r="F271" s="78" t="n">
        <f aca="false">(-1)*Roth_01!$E271</f>
        <v>-0</v>
      </c>
      <c r="G271" s="78" t="n">
        <f aca="false">(-1)*$E271*(Input!$C$8/100)</f>
        <v>-0</v>
      </c>
      <c r="H271" s="78" t="n">
        <f aca="false">(-1)*$E271*(Input!$C$9/100)</f>
        <v>-0</v>
      </c>
      <c r="J271" s="78" t="n">
        <f aca="false">($E271+$F271+$G271+$H271)</f>
        <v>0</v>
      </c>
    </row>
    <row r="272" customFormat="false" ht="12.8" hidden="false" customHeight="false" outlineLevel="0" collapsed="false">
      <c r="A272" s="76" t="n">
        <v>268</v>
      </c>
      <c r="B272" s="77" t="n">
        <f aca="false">EOMONTH(Input!$C$7,A272)</f>
        <v>51074</v>
      </c>
      <c r="C272" s="76" t="n">
        <f aca="false">DATEDIF(Input!$C$23,$B272,"Y")</f>
        <v>62</v>
      </c>
      <c r="E272" s="78" t="n">
        <f aca="false">(-1)*(401k_01!$G272+IRA_01!$E272+Invest_01!$E272)+Pension_01!$E272+SocialSec_01!$E272</f>
        <v>0</v>
      </c>
      <c r="F272" s="78" t="n">
        <f aca="false">(-1)*Roth_01!$E272</f>
        <v>-0</v>
      </c>
      <c r="G272" s="78" t="n">
        <f aca="false">(-1)*$E272*(Input!$C$8/100)</f>
        <v>-0</v>
      </c>
      <c r="H272" s="78" t="n">
        <f aca="false">(-1)*$E272*(Input!$C$9/100)</f>
        <v>-0</v>
      </c>
      <c r="J272" s="78" t="n">
        <f aca="false">($E272+$F272+$G272+$H272)</f>
        <v>0</v>
      </c>
    </row>
    <row r="273" customFormat="false" ht="12.8" hidden="false" customHeight="false" outlineLevel="0" collapsed="false">
      <c r="A273" s="76" t="n">
        <v>269</v>
      </c>
      <c r="B273" s="77" t="n">
        <f aca="false">EOMONTH(Input!$C$7,A273)</f>
        <v>51104</v>
      </c>
      <c r="C273" s="76" t="n">
        <f aca="false">DATEDIF(Input!$C$23,$B273,"Y")</f>
        <v>62</v>
      </c>
      <c r="E273" s="78" t="n">
        <f aca="false">(-1)*(401k_01!$G273+IRA_01!$E273+Invest_01!$E273)+Pension_01!$E273+SocialSec_01!$E273</f>
        <v>0</v>
      </c>
      <c r="F273" s="78" t="n">
        <f aca="false">(-1)*Roth_01!$E273</f>
        <v>-0</v>
      </c>
      <c r="G273" s="78" t="n">
        <f aca="false">(-1)*$E273*(Input!$C$8/100)</f>
        <v>-0</v>
      </c>
      <c r="H273" s="78" t="n">
        <f aca="false">(-1)*$E273*(Input!$C$9/100)</f>
        <v>-0</v>
      </c>
      <c r="J273" s="78" t="n">
        <f aca="false">($E273+$F273+$G273+$H273)</f>
        <v>0</v>
      </c>
    </row>
    <row r="274" customFormat="false" ht="12.8" hidden="false" customHeight="false" outlineLevel="0" collapsed="false">
      <c r="A274" s="76" t="n">
        <v>270</v>
      </c>
      <c r="B274" s="77" t="n">
        <f aca="false">EOMONTH(Input!$C$7,A274)</f>
        <v>51135</v>
      </c>
      <c r="C274" s="76" t="n">
        <f aca="false">DATEDIF(Input!$C$23,$B274,"Y")</f>
        <v>62</v>
      </c>
      <c r="E274" s="78" t="n">
        <f aca="false">(-1)*(401k_01!$G274+IRA_01!$E274+Invest_01!$E274)+Pension_01!$E274+SocialSec_01!$E274</f>
        <v>0</v>
      </c>
      <c r="F274" s="78" t="n">
        <f aca="false">(-1)*Roth_01!$E274</f>
        <v>-0</v>
      </c>
      <c r="G274" s="78" t="n">
        <f aca="false">(-1)*$E274*(Input!$C$8/100)</f>
        <v>-0</v>
      </c>
      <c r="H274" s="78" t="n">
        <f aca="false">(-1)*$E274*(Input!$C$9/100)</f>
        <v>-0</v>
      </c>
      <c r="J274" s="78" t="n">
        <f aca="false">($E274+$F274+$G274+$H274)</f>
        <v>0</v>
      </c>
    </row>
    <row r="275" customFormat="false" ht="12.8" hidden="false" customHeight="false" outlineLevel="0" collapsed="false">
      <c r="A275" s="76" t="n">
        <v>271</v>
      </c>
      <c r="B275" s="77" t="n">
        <f aca="false">EOMONTH(Input!$C$7,A275)</f>
        <v>51166</v>
      </c>
      <c r="C275" s="76" t="n">
        <f aca="false">DATEDIF(Input!$C$23,$B275,"Y")</f>
        <v>62</v>
      </c>
      <c r="E275" s="78" t="n">
        <f aca="false">(-1)*(401k_01!$G275+IRA_01!$E275+Invest_01!$E275)+Pension_01!$E275+SocialSec_01!$E275</f>
        <v>0</v>
      </c>
      <c r="F275" s="78" t="n">
        <f aca="false">(-1)*Roth_01!$E275</f>
        <v>-0</v>
      </c>
      <c r="G275" s="78" t="n">
        <f aca="false">(-1)*$E275*(Input!$C$8/100)</f>
        <v>-0</v>
      </c>
      <c r="H275" s="78" t="n">
        <f aca="false">(-1)*$E275*(Input!$C$9/100)</f>
        <v>-0</v>
      </c>
      <c r="J275" s="78" t="n">
        <f aca="false">($E275+$F275+$G275+$H275)</f>
        <v>0</v>
      </c>
    </row>
    <row r="276" customFormat="false" ht="12.8" hidden="false" customHeight="false" outlineLevel="0" collapsed="false">
      <c r="A276" s="76" t="n">
        <v>272</v>
      </c>
      <c r="B276" s="77" t="n">
        <f aca="false">EOMONTH(Input!$C$7,A276)</f>
        <v>51195</v>
      </c>
      <c r="C276" s="76" t="n">
        <f aca="false">DATEDIF(Input!$C$23,$B276,"Y")</f>
        <v>62</v>
      </c>
      <c r="E276" s="78" t="n">
        <f aca="false">(-1)*(401k_01!$G276+IRA_01!$E276+Invest_01!$E276)+Pension_01!$E276+SocialSec_01!$E276</f>
        <v>0</v>
      </c>
      <c r="F276" s="78" t="n">
        <f aca="false">(-1)*Roth_01!$E276</f>
        <v>-0</v>
      </c>
      <c r="G276" s="78" t="n">
        <f aca="false">(-1)*$E276*(Input!$C$8/100)</f>
        <v>-0</v>
      </c>
      <c r="H276" s="78" t="n">
        <f aca="false">(-1)*$E276*(Input!$C$9/100)</f>
        <v>-0</v>
      </c>
      <c r="J276" s="78" t="n">
        <f aca="false">($E276+$F276+$G276+$H276)</f>
        <v>0</v>
      </c>
    </row>
    <row r="277" customFormat="false" ht="12.8" hidden="false" customHeight="false" outlineLevel="0" collapsed="false">
      <c r="A277" s="76" t="n">
        <v>273</v>
      </c>
      <c r="B277" s="77" t="n">
        <f aca="false">EOMONTH(Input!$C$7,A277)</f>
        <v>51226</v>
      </c>
      <c r="C277" s="76" t="n">
        <f aca="false">DATEDIF(Input!$C$23,$B277,"Y")</f>
        <v>62</v>
      </c>
      <c r="E277" s="78" t="n">
        <f aca="false">(-1)*(401k_01!$G277+IRA_01!$E277+Invest_01!$E277)+Pension_01!$E277+SocialSec_01!$E277</f>
        <v>0</v>
      </c>
      <c r="F277" s="78" t="n">
        <f aca="false">(-1)*Roth_01!$E277</f>
        <v>-0</v>
      </c>
      <c r="G277" s="78" t="n">
        <f aca="false">(-1)*$E277*(Input!$C$8/100)</f>
        <v>-0</v>
      </c>
      <c r="H277" s="78" t="n">
        <f aca="false">(-1)*$E277*(Input!$C$9/100)</f>
        <v>-0</v>
      </c>
      <c r="J277" s="78" t="n">
        <f aca="false">($E277+$F277+$G277+$H277)</f>
        <v>0</v>
      </c>
    </row>
    <row r="278" customFormat="false" ht="12.8" hidden="false" customHeight="false" outlineLevel="0" collapsed="false">
      <c r="A278" s="76" t="n">
        <v>274</v>
      </c>
      <c r="B278" s="77" t="n">
        <f aca="false">EOMONTH(Input!$C$7,A278)</f>
        <v>51256</v>
      </c>
      <c r="C278" s="76" t="n">
        <f aca="false">DATEDIF(Input!$C$23,$B278,"Y")</f>
        <v>62</v>
      </c>
      <c r="E278" s="78" t="n">
        <f aca="false">(-1)*(401k_01!$G278+IRA_01!$E278+Invest_01!$E278)+Pension_01!$E278+SocialSec_01!$E278</f>
        <v>0</v>
      </c>
      <c r="F278" s="78" t="n">
        <f aca="false">(-1)*Roth_01!$E278</f>
        <v>-0</v>
      </c>
      <c r="G278" s="78" t="n">
        <f aca="false">(-1)*$E278*(Input!$C$8/100)</f>
        <v>-0</v>
      </c>
      <c r="H278" s="78" t="n">
        <f aca="false">(-1)*$E278*(Input!$C$9/100)</f>
        <v>-0</v>
      </c>
      <c r="J278" s="78" t="n">
        <f aca="false">($E278+$F278+$G278+$H278)</f>
        <v>0</v>
      </c>
    </row>
    <row r="279" customFormat="false" ht="12.8" hidden="false" customHeight="false" outlineLevel="0" collapsed="false">
      <c r="A279" s="76" t="n">
        <v>275</v>
      </c>
      <c r="B279" s="77" t="n">
        <f aca="false">EOMONTH(Input!$C$7,A279)</f>
        <v>51287</v>
      </c>
      <c r="C279" s="76" t="n">
        <f aca="false">DATEDIF(Input!$C$23,$B279,"Y")</f>
        <v>63</v>
      </c>
      <c r="E279" s="78" t="n">
        <f aca="false">(-1)*(401k_01!$G279+IRA_01!$E279+Invest_01!$E279)+Pension_01!$E279+SocialSec_01!$E279</f>
        <v>0</v>
      </c>
      <c r="F279" s="78" t="n">
        <f aca="false">(-1)*Roth_01!$E279</f>
        <v>-0</v>
      </c>
      <c r="G279" s="78" t="n">
        <f aca="false">(-1)*$E279*(Input!$C$8/100)</f>
        <v>-0</v>
      </c>
      <c r="H279" s="78" t="n">
        <f aca="false">(-1)*$E279*(Input!$C$9/100)</f>
        <v>-0</v>
      </c>
      <c r="J279" s="78" t="n">
        <f aca="false">($E279+$F279+$G279+$H279)</f>
        <v>0</v>
      </c>
    </row>
    <row r="280" customFormat="false" ht="12.8" hidden="false" customHeight="false" outlineLevel="0" collapsed="false">
      <c r="A280" s="76" t="n">
        <v>276</v>
      </c>
      <c r="B280" s="77" t="n">
        <f aca="false">EOMONTH(Input!$C$7,A280)</f>
        <v>51317</v>
      </c>
      <c r="C280" s="76" t="n">
        <f aca="false">DATEDIF(Input!$C$23,$B280,"Y")</f>
        <v>63</v>
      </c>
      <c r="E280" s="78" t="n">
        <f aca="false">(-1)*(401k_01!$G280+IRA_01!$E280+Invest_01!$E280)+Pension_01!$E280+SocialSec_01!$E280</f>
        <v>0</v>
      </c>
      <c r="F280" s="78" t="n">
        <f aca="false">(-1)*Roth_01!$E280</f>
        <v>-0</v>
      </c>
      <c r="G280" s="78" t="n">
        <f aca="false">(-1)*$E280*(Input!$C$8/100)</f>
        <v>-0</v>
      </c>
      <c r="H280" s="78" t="n">
        <f aca="false">(-1)*$E280*(Input!$C$9/100)</f>
        <v>-0</v>
      </c>
      <c r="J280" s="78" t="n">
        <f aca="false">($E280+$F280+$G280+$H280)</f>
        <v>0</v>
      </c>
    </row>
    <row r="281" customFormat="false" ht="12.8" hidden="false" customHeight="false" outlineLevel="0" collapsed="false">
      <c r="A281" s="76" t="n">
        <v>277</v>
      </c>
      <c r="B281" s="77" t="n">
        <f aca="false">EOMONTH(Input!$C$7,A281)</f>
        <v>51348</v>
      </c>
      <c r="C281" s="76" t="n">
        <f aca="false">DATEDIF(Input!$C$23,$B281,"Y")</f>
        <v>63</v>
      </c>
      <c r="E281" s="78" t="n">
        <f aca="false">(-1)*(401k_01!$G281+IRA_01!$E281+Invest_01!$E281)+Pension_01!$E281+SocialSec_01!$E281</f>
        <v>0</v>
      </c>
      <c r="F281" s="78" t="n">
        <f aca="false">(-1)*Roth_01!$E281</f>
        <v>-0</v>
      </c>
      <c r="G281" s="78" t="n">
        <f aca="false">(-1)*$E281*(Input!$C$8/100)</f>
        <v>-0</v>
      </c>
      <c r="H281" s="78" t="n">
        <f aca="false">(-1)*$E281*(Input!$C$9/100)</f>
        <v>-0</v>
      </c>
      <c r="J281" s="78" t="n">
        <f aca="false">($E281+$F281+$G281+$H281)</f>
        <v>0</v>
      </c>
    </row>
    <row r="282" customFormat="false" ht="12.8" hidden="false" customHeight="false" outlineLevel="0" collapsed="false">
      <c r="A282" s="76" t="n">
        <v>278</v>
      </c>
      <c r="B282" s="77" t="n">
        <f aca="false">EOMONTH(Input!$C$7,A282)</f>
        <v>51379</v>
      </c>
      <c r="C282" s="76" t="n">
        <f aca="false">DATEDIF(Input!$C$23,$B282,"Y")</f>
        <v>63</v>
      </c>
      <c r="E282" s="78" t="n">
        <f aca="false">(-1)*(401k_01!$G282+IRA_01!$E282+Invest_01!$E282)+Pension_01!$E282+SocialSec_01!$E282</f>
        <v>0</v>
      </c>
      <c r="F282" s="78" t="n">
        <f aca="false">(-1)*Roth_01!$E282</f>
        <v>-0</v>
      </c>
      <c r="G282" s="78" t="n">
        <f aca="false">(-1)*$E282*(Input!$C$8/100)</f>
        <v>-0</v>
      </c>
      <c r="H282" s="78" t="n">
        <f aca="false">(-1)*$E282*(Input!$C$9/100)</f>
        <v>-0</v>
      </c>
      <c r="J282" s="78" t="n">
        <f aca="false">($E282+$F282+$G282+$H282)</f>
        <v>0</v>
      </c>
    </row>
    <row r="283" customFormat="false" ht="12.8" hidden="false" customHeight="false" outlineLevel="0" collapsed="false">
      <c r="A283" s="76" t="n">
        <v>279</v>
      </c>
      <c r="B283" s="77" t="n">
        <f aca="false">EOMONTH(Input!$C$7,A283)</f>
        <v>51409</v>
      </c>
      <c r="C283" s="76" t="n">
        <f aca="false">DATEDIF(Input!$C$23,$B283,"Y")</f>
        <v>63</v>
      </c>
      <c r="E283" s="78" t="n">
        <f aca="false">(-1)*(401k_01!$G283+IRA_01!$E283+Invest_01!$E283)+Pension_01!$E283+SocialSec_01!$E283</f>
        <v>0</v>
      </c>
      <c r="F283" s="78" t="n">
        <f aca="false">(-1)*Roth_01!$E283</f>
        <v>-0</v>
      </c>
      <c r="G283" s="78" t="n">
        <f aca="false">(-1)*$E283*(Input!$C$8/100)</f>
        <v>-0</v>
      </c>
      <c r="H283" s="78" t="n">
        <f aca="false">(-1)*$E283*(Input!$C$9/100)</f>
        <v>-0</v>
      </c>
      <c r="J283" s="78" t="n">
        <f aca="false">($E283+$F283+$G283+$H283)</f>
        <v>0</v>
      </c>
    </row>
    <row r="284" customFormat="false" ht="12.8" hidden="false" customHeight="false" outlineLevel="0" collapsed="false">
      <c r="A284" s="76" t="n">
        <v>280</v>
      </c>
      <c r="B284" s="77" t="n">
        <f aca="false">EOMONTH(Input!$C$7,A284)</f>
        <v>51440</v>
      </c>
      <c r="C284" s="76" t="n">
        <f aca="false">DATEDIF(Input!$C$23,$B284,"Y")</f>
        <v>63</v>
      </c>
      <c r="E284" s="78" t="n">
        <f aca="false">(-1)*(401k_01!$G284+IRA_01!$E284+Invest_01!$E284)+Pension_01!$E284+SocialSec_01!$E284</f>
        <v>0</v>
      </c>
      <c r="F284" s="78" t="n">
        <f aca="false">(-1)*Roth_01!$E284</f>
        <v>-0</v>
      </c>
      <c r="G284" s="78" t="n">
        <f aca="false">(-1)*$E284*(Input!$C$8/100)</f>
        <v>-0</v>
      </c>
      <c r="H284" s="78" t="n">
        <f aca="false">(-1)*$E284*(Input!$C$9/100)</f>
        <v>-0</v>
      </c>
      <c r="J284" s="78" t="n">
        <f aca="false">($E284+$F284+$G284+$H284)</f>
        <v>0</v>
      </c>
    </row>
    <row r="285" customFormat="false" ht="12.8" hidden="false" customHeight="false" outlineLevel="0" collapsed="false">
      <c r="A285" s="76" t="n">
        <v>281</v>
      </c>
      <c r="B285" s="77" t="n">
        <f aca="false">EOMONTH(Input!$C$7,A285)</f>
        <v>51470</v>
      </c>
      <c r="C285" s="76" t="n">
        <f aca="false">DATEDIF(Input!$C$23,$B285,"Y")</f>
        <v>63</v>
      </c>
      <c r="E285" s="78" t="n">
        <f aca="false">(-1)*(401k_01!$G285+IRA_01!$E285+Invest_01!$E285)+Pension_01!$E285+SocialSec_01!$E285</f>
        <v>0</v>
      </c>
      <c r="F285" s="78" t="n">
        <f aca="false">(-1)*Roth_01!$E285</f>
        <v>-0</v>
      </c>
      <c r="G285" s="78" t="n">
        <f aca="false">(-1)*$E285*(Input!$C$8/100)</f>
        <v>-0</v>
      </c>
      <c r="H285" s="78" t="n">
        <f aca="false">(-1)*$E285*(Input!$C$9/100)</f>
        <v>-0</v>
      </c>
      <c r="J285" s="78" t="n">
        <f aca="false">($E285+$F285+$G285+$H285)</f>
        <v>0</v>
      </c>
    </row>
    <row r="286" customFormat="false" ht="12.8" hidden="false" customHeight="false" outlineLevel="0" collapsed="false">
      <c r="A286" s="76" t="n">
        <v>282</v>
      </c>
      <c r="B286" s="77" t="n">
        <f aca="false">EOMONTH(Input!$C$7,A286)</f>
        <v>51501</v>
      </c>
      <c r="C286" s="76" t="n">
        <f aca="false">DATEDIF(Input!$C$23,$B286,"Y")</f>
        <v>63</v>
      </c>
      <c r="E286" s="78" t="n">
        <f aca="false">(-1)*(401k_01!$G286+IRA_01!$E286+Invest_01!$E286)+Pension_01!$E286+SocialSec_01!$E286</f>
        <v>0</v>
      </c>
      <c r="F286" s="78" t="n">
        <f aca="false">(-1)*Roth_01!$E286</f>
        <v>-0</v>
      </c>
      <c r="G286" s="78" t="n">
        <f aca="false">(-1)*$E286*(Input!$C$8/100)</f>
        <v>-0</v>
      </c>
      <c r="H286" s="78" t="n">
        <f aca="false">(-1)*$E286*(Input!$C$9/100)</f>
        <v>-0</v>
      </c>
      <c r="J286" s="78" t="n">
        <f aca="false">($E286+$F286+$G286+$H286)</f>
        <v>0</v>
      </c>
    </row>
    <row r="287" customFormat="false" ht="12.8" hidden="false" customHeight="false" outlineLevel="0" collapsed="false">
      <c r="A287" s="76" t="n">
        <v>283</v>
      </c>
      <c r="B287" s="77" t="n">
        <f aca="false">EOMONTH(Input!$C$7,A287)</f>
        <v>51532</v>
      </c>
      <c r="C287" s="76" t="n">
        <f aca="false">DATEDIF(Input!$C$23,$B287,"Y")</f>
        <v>63</v>
      </c>
      <c r="E287" s="78" t="n">
        <f aca="false">(-1)*(401k_01!$G287+IRA_01!$E287+Invest_01!$E287)+Pension_01!$E287+SocialSec_01!$E287</f>
        <v>0</v>
      </c>
      <c r="F287" s="78" t="n">
        <f aca="false">(-1)*Roth_01!$E287</f>
        <v>-0</v>
      </c>
      <c r="G287" s="78" t="n">
        <f aca="false">(-1)*$E287*(Input!$C$8/100)</f>
        <v>-0</v>
      </c>
      <c r="H287" s="78" t="n">
        <f aca="false">(-1)*$E287*(Input!$C$9/100)</f>
        <v>-0</v>
      </c>
      <c r="J287" s="78" t="n">
        <f aca="false">($E287+$F287+$G287+$H287)</f>
        <v>0</v>
      </c>
    </row>
    <row r="288" customFormat="false" ht="12.8" hidden="false" customHeight="false" outlineLevel="0" collapsed="false">
      <c r="A288" s="76" t="n">
        <v>284</v>
      </c>
      <c r="B288" s="77" t="n">
        <f aca="false">EOMONTH(Input!$C$7,A288)</f>
        <v>51560</v>
      </c>
      <c r="C288" s="76" t="n">
        <f aca="false">DATEDIF(Input!$C$23,$B288,"Y")</f>
        <v>63</v>
      </c>
      <c r="E288" s="78" t="n">
        <f aca="false">(-1)*(401k_01!$G288+IRA_01!$E288+Invest_01!$E288)+Pension_01!$E288+SocialSec_01!$E288</f>
        <v>0</v>
      </c>
      <c r="F288" s="78" t="n">
        <f aca="false">(-1)*Roth_01!$E288</f>
        <v>-0</v>
      </c>
      <c r="G288" s="78" t="n">
        <f aca="false">(-1)*$E288*(Input!$C$8/100)</f>
        <v>-0</v>
      </c>
      <c r="H288" s="78" t="n">
        <f aca="false">(-1)*$E288*(Input!$C$9/100)</f>
        <v>-0</v>
      </c>
      <c r="J288" s="78" t="n">
        <f aca="false">($E288+$F288+$G288+$H288)</f>
        <v>0</v>
      </c>
    </row>
    <row r="289" customFormat="false" ht="12.8" hidden="false" customHeight="false" outlineLevel="0" collapsed="false">
      <c r="A289" s="76" t="n">
        <v>285</v>
      </c>
      <c r="B289" s="77" t="n">
        <f aca="false">EOMONTH(Input!$C$7,A289)</f>
        <v>51591</v>
      </c>
      <c r="C289" s="76" t="n">
        <f aca="false">DATEDIF(Input!$C$23,$B289,"Y")</f>
        <v>63</v>
      </c>
      <c r="E289" s="78" t="n">
        <f aca="false">(-1)*(401k_01!$G289+IRA_01!$E289+Invest_01!$E289)+Pension_01!$E289+SocialSec_01!$E289</f>
        <v>0</v>
      </c>
      <c r="F289" s="78" t="n">
        <f aca="false">(-1)*Roth_01!$E289</f>
        <v>-0</v>
      </c>
      <c r="G289" s="78" t="n">
        <f aca="false">(-1)*$E289*(Input!$C$8/100)</f>
        <v>-0</v>
      </c>
      <c r="H289" s="78" t="n">
        <f aca="false">(-1)*$E289*(Input!$C$9/100)</f>
        <v>-0</v>
      </c>
      <c r="J289" s="78" t="n">
        <f aca="false">($E289+$F289+$G289+$H289)</f>
        <v>0</v>
      </c>
    </row>
    <row r="290" customFormat="false" ht="12.8" hidden="false" customHeight="false" outlineLevel="0" collapsed="false">
      <c r="A290" s="76" t="n">
        <v>286</v>
      </c>
      <c r="B290" s="77" t="n">
        <f aca="false">EOMONTH(Input!$C$7,A290)</f>
        <v>51621</v>
      </c>
      <c r="C290" s="76" t="n">
        <f aca="false">DATEDIF(Input!$C$23,$B290,"Y")</f>
        <v>63</v>
      </c>
      <c r="E290" s="78" t="n">
        <f aca="false">(-1)*(401k_01!$G290+IRA_01!$E290+Invest_01!$E290)+Pension_01!$E290+SocialSec_01!$E290</f>
        <v>0</v>
      </c>
      <c r="F290" s="78" t="n">
        <f aca="false">(-1)*Roth_01!$E290</f>
        <v>-0</v>
      </c>
      <c r="G290" s="78" t="n">
        <f aca="false">(-1)*$E290*(Input!$C$8/100)</f>
        <v>-0</v>
      </c>
      <c r="H290" s="78" t="n">
        <f aca="false">(-1)*$E290*(Input!$C$9/100)</f>
        <v>-0</v>
      </c>
      <c r="J290" s="78" t="n">
        <f aca="false">($E290+$F290+$G290+$H290)</f>
        <v>0</v>
      </c>
    </row>
    <row r="291" customFormat="false" ht="12.8" hidden="false" customHeight="false" outlineLevel="0" collapsed="false">
      <c r="A291" s="76" t="n">
        <v>287</v>
      </c>
      <c r="B291" s="77" t="n">
        <f aca="false">EOMONTH(Input!$C$7,A291)</f>
        <v>51652</v>
      </c>
      <c r="C291" s="76" t="n">
        <f aca="false">DATEDIF(Input!$C$23,$B291,"Y")</f>
        <v>64</v>
      </c>
      <c r="E291" s="78" t="n">
        <f aca="false">(-1)*(401k_01!$G291+IRA_01!$E291+Invest_01!$E291)+Pension_01!$E291+SocialSec_01!$E291</f>
        <v>0</v>
      </c>
      <c r="F291" s="78" t="n">
        <f aca="false">(-1)*Roth_01!$E291</f>
        <v>-0</v>
      </c>
      <c r="G291" s="78" t="n">
        <f aca="false">(-1)*$E291*(Input!$C$8/100)</f>
        <v>-0</v>
      </c>
      <c r="H291" s="78" t="n">
        <f aca="false">(-1)*$E291*(Input!$C$9/100)</f>
        <v>-0</v>
      </c>
      <c r="J291" s="78" t="n">
        <f aca="false">($E291+$F291+$G291+$H291)</f>
        <v>0</v>
      </c>
    </row>
    <row r="292" customFormat="false" ht="12.8" hidden="false" customHeight="false" outlineLevel="0" collapsed="false">
      <c r="A292" s="76" t="n">
        <v>288</v>
      </c>
      <c r="B292" s="77" t="n">
        <f aca="false">EOMONTH(Input!$C$7,A292)</f>
        <v>51682</v>
      </c>
      <c r="C292" s="76" t="n">
        <f aca="false">DATEDIF(Input!$C$23,$B292,"Y")</f>
        <v>64</v>
      </c>
      <c r="E292" s="78" t="n">
        <f aca="false">(-1)*(401k_01!$G292+IRA_01!$E292+Invest_01!$E292)+Pension_01!$E292+SocialSec_01!$E292</f>
        <v>0</v>
      </c>
      <c r="F292" s="78" t="n">
        <f aca="false">(-1)*Roth_01!$E292</f>
        <v>-0</v>
      </c>
      <c r="G292" s="78" t="n">
        <f aca="false">(-1)*$E292*(Input!$C$8/100)</f>
        <v>-0</v>
      </c>
      <c r="H292" s="78" t="n">
        <f aca="false">(-1)*$E292*(Input!$C$9/100)</f>
        <v>-0</v>
      </c>
      <c r="J292" s="78" t="n">
        <f aca="false">($E292+$F292+$G292+$H292)</f>
        <v>0</v>
      </c>
    </row>
    <row r="293" customFormat="false" ht="12.8" hidden="false" customHeight="false" outlineLevel="0" collapsed="false">
      <c r="A293" s="76" t="n">
        <v>289</v>
      </c>
      <c r="B293" s="77" t="n">
        <f aca="false">EOMONTH(Input!$C$7,A293)</f>
        <v>51713</v>
      </c>
      <c r="C293" s="76" t="n">
        <f aca="false">DATEDIF(Input!$C$23,$B293,"Y")</f>
        <v>64</v>
      </c>
      <c r="E293" s="78" t="n">
        <f aca="false">(-1)*(401k_01!$G293+IRA_01!$E293+Invest_01!$E293)+Pension_01!$E293+SocialSec_01!$E293</f>
        <v>0</v>
      </c>
      <c r="F293" s="78" t="n">
        <f aca="false">(-1)*Roth_01!$E293</f>
        <v>-0</v>
      </c>
      <c r="G293" s="78" t="n">
        <f aca="false">(-1)*$E293*(Input!$C$8/100)</f>
        <v>-0</v>
      </c>
      <c r="H293" s="78" t="n">
        <f aca="false">(-1)*$E293*(Input!$C$9/100)</f>
        <v>-0</v>
      </c>
      <c r="J293" s="78" t="n">
        <f aca="false">($E293+$F293+$G293+$H293)</f>
        <v>0</v>
      </c>
    </row>
    <row r="294" customFormat="false" ht="12.8" hidden="false" customHeight="false" outlineLevel="0" collapsed="false">
      <c r="A294" s="76" t="n">
        <v>290</v>
      </c>
      <c r="B294" s="77" t="n">
        <f aca="false">EOMONTH(Input!$C$7,A294)</f>
        <v>51744</v>
      </c>
      <c r="C294" s="76" t="n">
        <f aca="false">DATEDIF(Input!$C$23,$B294,"Y")</f>
        <v>64</v>
      </c>
      <c r="E294" s="78" t="n">
        <f aca="false">(-1)*(401k_01!$G294+IRA_01!$E294+Invest_01!$E294)+Pension_01!$E294+SocialSec_01!$E294</f>
        <v>0</v>
      </c>
      <c r="F294" s="78" t="n">
        <f aca="false">(-1)*Roth_01!$E294</f>
        <v>-0</v>
      </c>
      <c r="G294" s="78" t="n">
        <f aca="false">(-1)*$E294*(Input!$C$8/100)</f>
        <v>-0</v>
      </c>
      <c r="H294" s="78" t="n">
        <f aca="false">(-1)*$E294*(Input!$C$9/100)</f>
        <v>-0</v>
      </c>
      <c r="J294" s="78" t="n">
        <f aca="false">($E294+$F294+$G294+$H294)</f>
        <v>0</v>
      </c>
    </row>
    <row r="295" customFormat="false" ht="12.8" hidden="false" customHeight="false" outlineLevel="0" collapsed="false">
      <c r="A295" s="76" t="n">
        <v>291</v>
      </c>
      <c r="B295" s="77" t="n">
        <f aca="false">EOMONTH(Input!$C$7,A295)</f>
        <v>51774</v>
      </c>
      <c r="C295" s="76" t="n">
        <f aca="false">DATEDIF(Input!$C$23,$B295,"Y")</f>
        <v>64</v>
      </c>
      <c r="E295" s="78" t="n">
        <f aca="false">(-1)*(401k_01!$G295+IRA_01!$E295+Invest_01!$E295)+Pension_01!$E295+SocialSec_01!$E295</f>
        <v>0</v>
      </c>
      <c r="F295" s="78" t="n">
        <f aca="false">(-1)*Roth_01!$E295</f>
        <v>-0</v>
      </c>
      <c r="G295" s="78" t="n">
        <f aca="false">(-1)*$E295*(Input!$C$8/100)</f>
        <v>-0</v>
      </c>
      <c r="H295" s="78" t="n">
        <f aca="false">(-1)*$E295*(Input!$C$9/100)</f>
        <v>-0</v>
      </c>
      <c r="J295" s="78" t="n">
        <f aca="false">($E295+$F295+$G295+$H295)</f>
        <v>0</v>
      </c>
    </row>
    <row r="296" customFormat="false" ht="12.8" hidden="false" customHeight="false" outlineLevel="0" collapsed="false">
      <c r="A296" s="76" t="n">
        <v>292</v>
      </c>
      <c r="B296" s="77" t="n">
        <f aca="false">EOMONTH(Input!$C$7,A296)</f>
        <v>51805</v>
      </c>
      <c r="C296" s="76" t="n">
        <f aca="false">DATEDIF(Input!$C$23,$B296,"Y")</f>
        <v>64</v>
      </c>
      <c r="E296" s="78" t="n">
        <f aca="false">(-1)*(401k_01!$G296+IRA_01!$E296+Invest_01!$E296)+Pension_01!$E296+SocialSec_01!$E296</f>
        <v>0</v>
      </c>
      <c r="F296" s="78" t="n">
        <f aca="false">(-1)*Roth_01!$E296</f>
        <v>-0</v>
      </c>
      <c r="G296" s="78" t="n">
        <f aca="false">(-1)*$E296*(Input!$C$8/100)</f>
        <v>-0</v>
      </c>
      <c r="H296" s="78" t="n">
        <f aca="false">(-1)*$E296*(Input!$C$9/100)</f>
        <v>-0</v>
      </c>
      <c r="J296" s="78" t="n">
        <f aca="false">($E296+$F296+$G296+$H296)</f>
        <v>0</v>
      </c>
    </row>
    <row r="297" customFormat="false" ht="12.8" hidden="false" customHeight="false" outlineLevel="0" collapsed="false">
      <c r="A297" s="76" t="n">
        <v>293</v>
      </c>
      <c r="B297" s="77" t="n">
        <f aca="false">EOMONTH(Input!$C$7,A297)</f>
        <v>51835</v>
      </c>
      <c r="C297" s="76" t="n">
        <f aca="false">DATEDIF(Input!$C$23,$B297,"Y")</f>
        <v>64</v>
      </c>
      <c r="E297" s="78" t="n">
        <f aca="false">(-1)*(401k_01!$G297+IRA_01!$E297+Invest_01!$E297)+Pension_01!$E297+SocialSec_01!$E297</f>
        <v>0</v>
      </c>
      <c r="F297" s="78" t="n">
        <f aca="false">(-1)*Roth_01!$E297</f>
        <v>-0</v>
      </c>
      <c r="G297" s="78" t="n">
        <f aca="false">(-1)*$E297*(Input!$C$8/100)</f>
        <v>-0</v>
      </c>
      <c r="H297" s="78" t="n">
        <f aca="false">(-1)*$E297*(Input!$C$9/100)</f>
        <v>-0</v>
      </c>
      <c r="J297" s="78" t="n">
        <f aca="false">($E297+$F297+$G297+$H297)</f>
        <v>0</v>
      </c>
    </row>
    <row r="298" customFormat="false" ht="12.8" hidden="false" customHeight="false" outlineLevel="0" collapsed="false">
      <c r="A298" s="76" t="n">
        <v>294</v>
      </c>
      <c r="B298" s="77" t="n">
        <f aca="false">EOMONTH(Input!$C$7,A298)</f>
        <v>51866</v>
      </c>
      <c r="C298" s="76" t="n">
        <f aca="false">DATEDIF(Input!$C$23,$B298,"Y")</f>
        <v>64</v>
      </c>
      <c r="E298" s="78" t="n">
        <f aca="false">(-1)*(401k_01!$G298+IRA_01!$E298+Invest_01!$E298)+Pension_01!$E298+SocialSec_01!$E298</f>
        <v>0</v>
      </c>
      <c r="F298" s="78" t="n">
        <f aca="false">(-1)*Roth_01!$E298</f>
        <v>-0</v>
      </c>
      <c r="G298" s="78" t="n">
        <f aca="false">(-1)*$E298*(Input!$C$8/100)</f>
        <v>-0</v>
      </c>
      <c r="H298" s="78" t="n">
        <f aca="false">(-1)*$E298*(Input!$C$9/100)</f>
        <v>-0</v>
      </c>
      <c r="J298" s="78" t="n">
        <f aca="false">($E298+$F298+$G298+$H298)</f>
        <v>0</v>
      </c>
    </row>
    <row r="299" customFormat="false" ht="12.8" hidden="false" customHeight="false" outlineLevel="0" collapsed="false">
      <c r="A299" s="76" t="n">
        <v>295</v>
      </c>
      <c r="B299" s="77" t="n">
        <f aca="false">EOMONTH(Input!$C$7,A299)</f>
        <v>51897</v>
      </c>
      <c r="C299" s="76" t="n">
        <f aca="false">DATEDIF(Input!$C$23,$B299,"Y")</f>
        <v>64</v>
      </c>
      <c r="E299" s="78" t="n">
        <f aca="false">(-1)*(401k_01!$G299+IRA_01!$E299+Invest_01!$E299)+Pension_01!$E299+SocialSec_01!$E299</f>
        <v>0</v>
      </c>
      <c r="F299" s="78" t="n">
        <f aca="false">(-1)*Roth_01!$E299</f>
        <v>-0</v>
      </c>
      <c r="G299" s="78" t="n">
        <f aca="false">(-1)*$E299*(Input!$C$8/100)</f>
        <v>-0</v>
      </c>
      <c r="H299" s="78" t="n">
        <f aca="false">(-1)*$E299*(Input!$C$9/100)</f>
        <v>-0</v>
      </c>
      <c r="J299" s="78" t="n">
        <f aca="false">($E299+$F299+$G299+$H299)</f>
        <v>0</v>
      </c>
    </row>
    <row r="300" customFormat="false" ht="12.8" hidden="false" customHeight="false" outlineLevel="0" collapsed="false">
      <c r="A300" s="76" t="n">
        <v>296</v>
      </c>
      <c r="B300" s="77" t="n">
        <f aca="false">EOMONTH(Input!$C$7,A300)</f>
        <v>51925</v>
      </c>
      <c r="C300" s="76" t="n">
        <f aca="false">DATEDIF(Input!$C$23,$B300,"Y")</f>
        <v>64</v>
      </c>
      <c r="E300" s="78" t="n">
        <f aca="false">(-1)*(401k_01!$G300+IRA_01!$E300+Invest_01!$E300)+Pension_01!$E300+SocialSec_01!$E300</f>
        <v>0</v>
      </c>
      <c r="F300" s="78" t="n">
        <f aca="false">(-1)*Roth_01!$E300</f>
        <v>-0</v>
      </c>
      <c r="G300" s="78" t="n">
        <f aca="false">(-1)*$E300*(Input!$C$8/100)</f>
        <v>-0</v>
      </c>
      <c r="H300" s="78" t="n">
        <f aca="false">(-1)*$E300*(Input!$C$9/100)</f>
        <v>-0</v>
      </c>
      <c r="J300" s="78" t="n">
        <f aca="false">($E300+$F300+$G300+$H300)</f>
        <v>0</v>
      </c>
    </row>
    <row r="301" customFormat="false" ht="12.8" hidden="false" customHeight="false" outlineLevel="0" collapsed="false">
      <c r="A301" s="76" t="n">
        <v>297</v>
      </c>
      <c r="B301" s="77" t="n">
        <f aca="false">EOMONTH(Input!$C$7,A301)</f>
        <v>51956</v>
      </c>
      <c r="C301" s="76" t="n">
        <f aca="false">DATEDIF(Input!$C$23,$B301,"Y")</f>
        <v>64</v>
      </c>
      <c r="E301" s="78" t="n">
        <f aca="false">(-1)*(401k_01!$G301+IRA_01!$E301+Invest_01!$E301)+Pension_01!$E301+SocialSec_01!$E301</f>
        <v>0</v>
      </c>
      <c r="F301" s="78" t="n">
        <f aca="false">(-1)*Roth_01!$E301</f>
        <v>-0</v>
      </c>
      <c r="G301" s="78" t="n">
        <f aca="false">(-1)*$E301*(Input!$C$8/100)</f>
        <v>-0</v>
      </c>
      <c r="H301" s="78" t="n">
        <f aca="false">(-1)*$E301*(Input!$C$9/100)</f>
        <v>-0</v>
      </c>
      <c r="J301" s="78" t="n">
        <f aca="false">($E301+$F301+$G301+$H301)</f>
        <v>0</v>
      </c>
    </row>
    <row r="302" customFormat="false" ht="12.8" hidden="false" customHeight="false" outlineLevel="0" collapsed="false">
      <c r="A302" s="76" t="n">
        <v>298</v>
      </c>
      <c r="B302" s="77" t="n">
        <f aca="false">EOMONTH(Input!$C$7,A302)</f>
        <v>51986</v>
      </c>
      <c r="C302" s="76" t="n">
        <f aca="false">DATEDIF(Input!$C$23,$B302,"Y")</f>
        <v>64</v>
      </c>
      <c r="E302" s="78" t="n">
        <f aca="false">(-1)*(401k_01!$G302+IRA_01!$E302+Invest_01!$E302)+Pension_01!$E302+SocialSec_01!$E302</f>
        <v>0</v>
      </c>
      <c r="F302" s="78" t="n">
        <f aca="false">(-1)*Roth_01!$E302</f>
        <v>-0</v>
      </c>
      <c r="G302" s="78" t="n">
        <f aca="false">(-1)*$E302*(Input!$C$8/100)</f>
        <v>-0</v>
      </c>
      <c r="H302" s="78" t="n">
        <f aca="false">(-1)*$E302*(Input!$C$9/100)</f>
        <v>-0</v>
      </c>
      <c r="J302" s="78" t="n">
        <f aca="false">($E302+$F302+$G302+$H302)</f>
        <v>0</v>
      </c>
    </row>
    <row r="303" customFormat="false" ht="12.8" hidden="false" customHeight="false" outlineLevel="0" collapsed="false">
      <c r="A303" s="76" t="n">
        <v>299</v>
      </c>
      <c r="B303" s="77" t="n">
        <f aca="false">EOMONTH(Input!$C$7,A303)</f>
        <v>52017</v>
      </c>
      <c r="C303" s="76" t="n">
        <f aca="false">DATEDIF(Input!$C$23,$B303,"Y")</f>
        <v>65</v>
      </c>
      <c r="E303" s="78" t="n">
        <f aca="false">(-1)*(401k_01!$G303+IRA_01!$E303+Invest_01!$E303)+Pension_01!$E303+SocialSec_01!$E303</f>
        <v>5117.87793552417</v>
      </c>
      <c r="F303" s="78" t="n">
        <f aca="false">(-1)*Roth_01!$E303</f>
        <v>0</v>
      </c>
      <c r="G303" s="78" t="n">
        <f aca="false">(-1)*$E303*(Input!$C$8/100)</f>
        <v>-511.787793552417</v>
      </c>
      <c r="H303" s="78" t="n">
        <f aca="false">(-1)*$E303*(Input!$C$9/100)</f>
        <v>-251.799594427789</v>
      </c>
      <c r="J303" s="78" t="n">
        <f aca="false">($E303+$F303+$G303+$H303)</f>
        <v>4354.29054754396</v>
      </c>
    </row>
    <row r="304" customFormat="false" ht="12.8" hidden="false" customHeight="false" outlineLevel="0" collapsed="false">
      <c r="A304" s="76" t="n">
        <v>300</v>
      </c>
      <c r="B304" s="77" t="n">
        <f aca="false">EOMONTH(Input!$C$7,A304)</f>
        <v>52047</v>
      </c>
      <c r="C304" s="76" t="n">
        <f aca="false">DATEDIF(Input!$C$23,$B304,"Y")</f>
        <v>65</v>
      </c>
      <c r="E304" s="78" t="n">
        <f aca="false">(-1)*(401k_01!$G304+IRA_01!$E304+Invest_01!$E304)+Pension_01!$E304+SocialSec_01!$E304</f>
        <v>5117.87793552417</v>
      </c>
      <c r="F304" s="78" t="n">
        <f aca="false">(-1)*Roth_01!$E304</f>
        <v>0</v>
      </c>
      <c r="G304" s="78" t="n">
        <f aca="false">(-1)*$E304*(Input!$C$8/100)</f>
        <v>-511.787793552417</v>
      </c>
      <c r="H304" s="78" t="n">
        <f aca="false">(-1)*$E304*(Input!$C$9/100)</f>
        <v>-251.799594427789</v>
      </c>
      <c r="J304" s="78" t="n">
        <f aca="false">($E304+$F304+$G304+$H304)</f>
        <v>4354.29054754396</v>
      </c>
    </row>
    <row r="305" customFormat="false" ht="12.8" hidden="false" customHeight="false" outlineLevel="0" collapsed="false">
      <c r="A305" s="76" t="n">
        <v>301</v>
      </c>
      <c r="B305" s="77" t="n">
        <f aca="false">EOMONTH(Input!$C$7,A305)</f>
        <v>52078</v>
      </c>
      <c r="C305" s="76" t="n">
        <f aca="false">DATEDIF(Input!$C$23,$B305,"Y")</f>
        <v>65</v>
      </c>
      <c r="E305" s="78" t="n">
        <f aca="false">(-1)*(401k_01!$G305+IRA_01!$E305+Invest_01!$E305)+Pension_01!$E305+SocialSec_01!$E305</f>
        <v>5117.87793552417</v>
      </c>
      <c r="F305" s="78" t="n">
        <f aca="false">(-1)*Roth_01!$E305</f>
        <v>0</v>
      </c>
      <c r="G305" s="78" t="n">
        <f aca="false">(-1)*$E305*(Input!$C$8/100)</f>
        <v>-511.787793552417</v>
      </c>
      <c r="H305" s="78" t="n">
        <f aca="false">(-1)*$E305*(Input!$C$9/100)</f>
        <v>-251.799594427789</v>
      </c>
      <c r="J305" s="78" t="n">
        <f aca="false">($E305+$F305+$G305+$H305)</f>
        <v>4354.29054754396</v>
      </c>
    </row>
    <row r="306" customFormat="false" ht="12.8" hidden="false" customHeight="false" outlineLevel="0" collapsed="false">
      <c r="A306" s="76" t="n">
        <v>302</v>
      </c>
      <c r="B306" s="77" t="n">
        <f aca="false">EOMONTH(Input!$C$7,A306)</f>
        <v>52109</v>
      </c>
      <c r="C306" s="76" t="n">
        <f aca="false">DATEDIF(Input!$C$23,$B306,"Y")</f>
        <v>65</v>
      </c>
      <c r="E306" s="78" t="n">
        <f aca="false">(-1)*(401k_01!$G306+IRA_01!$E306+Invest_01!$E306)+Pension_01!$E306+SocialSec_01!$E306</f>
        <v>5117.87793552417</v>
      </c>
      <c r="F306" s="78" t="n">
        <f aca="false">(-1)*Roth_01!$E306</f>
        <v>0</v>
      </c>
      <c r="G306" s="78" t="n">
        <f aca="false">(-1)*$E306*(Input!$C$8/100)</f>
        <v>-511.787793552417</v>
      </c>
      <c r="H306" s="78" t="n">
        <f aca="false">(-1)*$E306*(Input!$C$9/100)</f>
        <v>-251.799594427789</v>
      </c>
      <c r="J306" s="78" t="n">
        <f aca="false">($E306+$F306+$G306+$H306)</f>
        <v>4354.29054754396</v>
      </c>
    </row>
    <row r="307" customFormat="false" ht="12.8" hidden="false" customHeight="false" outlineLevel="0" collapsed="false">
      <c r="A307" s="76" t="n">
        <v>303</v>
      </c>
      <c r="B307" s="77" t="n">
        <f aca="false">EOMONTH(Input!$C$7,A307)</f>
        <v>52139</v>
      </c>
      <c r="C307" s="76" t="n">
        <f aca="false">DATEDIF(Input!$C$23,$B307,"Y")</f>
        <v>65</v>
      </c>
      <c r="E307" s="78" t="n">
        <f aca="false">(-1)*(401k_01!$G307+IRA_01!$E307+Invest_01!$E307)+Pension_01!$E307+SocialSec_01!$E307</f>
        <v>5117.87793552417</v>
      </c>
      <c r="F307" s="78" t="n">
        <f aca="false">(-1)*Roth_01!$E307</f>
        <v>0</v>
      </c>
      <c r="G307" s="78" t="n">
        <f aca="false">(-1)*$E307*(Input!$C$8/100)</f>
        <v>-511.787793552417</v>
      </c>
      <c r="H307" s="78" t="n">
        <f aca="false">(-1)*$E307*(Input!$C$9/100)</f>
        <v>-251.799594427789</v>
      </c>
      <c r="J307" s="78" t="n">
        <f aca="false">($E307+$F307+$G307+$H307)</f>
        <v>4354.29054754396</v>
      </c>
    </row>
    <row r="308" customFormat="false" ht="12.8" hidden="false" customHeight="false" outlineLevel="0" collapsed="false">
      <c r="A308" s="76" t="n">
        <v>304</v>
      </c>
      <c r="B308" s="77" t="n">
        <f aca="false">EOMONTH(Input!$C$7,A308)</f>
        <v>52170</v>
      </c>
      <c r="C308" s="76" t="n">
        <f aca="false">DATEDIF(Input!$C$23,$B308,"Y")</f>
        <v>65</v>
      </c>
      <c r="E308" s="78" t="n">
        <f aca="false">(-1)*(401k_01!$G308+IRA_01!$E308+Invest_01!$E308)+Pension_01!$E308+SocialSec_01!$E308</f>
        <v>5117.87793552417</v>
      </c>
      <c r="F308" s="78" t="n">
        <f aca="false">(-1)*Roth_01!$E308</f>
        <v>0</v>
      </c>
      <c r="G308" s="78" t="n">
        <f aca="false">(-1)*$E308*(Input!$C$8/100)</f>
        <v>-511.787793552417</v>
      </c>
      <c r="H308" s="78" t="n">
        <f aca="false">(-1)*$E308*(Input!$C$9/100)</f>
        <v>-251.799594427789</v>
      </c>
      <c r="J308" s="78" t="n">
        <f aca="false">($E308+$F308+$G308+$H308)</f>
        <v>4354.29054754396</v>
      </c>
    </row>
    <row r="309" customFormat="false" ht="12.8" hidden="false" customHeight="false" outlineLevel="0" collapsed="false">
      <c r="A309" s="76" t="n">
        <v>305</v>
      </c>
      <c r="B309" s="77" t="n">
        <f aca="false">EOMONTH(Input!$C$7,A309)</f>
        <v>52200</v>
      </c>
      <c r="C309" s="76" t="n">
        <f aca="false">DATEDIF(Input!$C$23,$B309,"Y")</f>
        <v>65</v>
      </c>
      <c r="E309" s="78" t="n">
        <f aca="false">(-1)*(401k_01!$G309+IRA_01!$E309+Invest_01!$E309)+Pension_01!$E309+SocialSec_01!$E309</f>
        <v>5117.87793552417</v>
      </c>
      <c r="F309" s="78" t="n">
        <f aca="false">(-1)*Roth_01!$E309</f>
        <v>0</v>
      </c>
      <c r="G309" s="78" t="n">
        <f aca="false">(-1)*$E309*(Input!$C$8/100)</f>
        <v>-511.787793552417</v>
      </c>
      <c r="H309" s="78" t="n">
        <f aca="false">(-1)*$E309*(Input!$C$9/100)</f>
        <v>-251.799594427789</v>
      </c>
      <c r="J309" s="78" t="n">
        <f aca="false">($E309+$F309+$G309+$H309)</f>
        <v>4354.29054754396</v>
      </c>
    </row>
    <row r="310" customFormat="false" ht="12.8" hidden="false" customHeight="false" outlineLevel="0" collapsed="false">
      <c r="A310" s="76" t="n">
        <v>306</v>
      </c>
      <c r="B310" s="77" t="n">
        <f aca="false">EOMONTH(Input!$C$7,A310)</f>
        <v>52231</v>
      </c>
      <c r="C310" s="76" t="n">
        <f aca="false">DATEDIF(Input!$C$23,$B310,"Y")</f>
        <v>65</v>
      </c>
      <c r="E310" s="78" t="n">
        <f aca="false">(-1)*(401k_01!$G310+IRA_01!$E310+Invest_01!$E310)+Pension_01!$E310+SocialSec_01!$E310</f>
        <v>5117.87793552417</v>
      </c>
      <c r="F310" s="78" t="n">
        <f aca="false">(-1)*Roth_01!$E310</f>
        <v>0</v>
      </c>
      <c r="G310" s="78" t="n">
        <f aca="false">(-1)*$E310*(Input!$C$8/100)</f>
        <v>-511.787793552417</v>
      </c>
      <c r="H310" s="78" t="n">
        <f aca="false">(-1)*$E310*(Input!$C$9/100)</f>
        <v>-251.799594427789</v>
      </c>
      <c r="J310" s="78" t="n">
        <f aca="false">($E310+$F310+$G310+$H310)</f>
        <v>4354.29054754396</v>
      </c>
    </row>
    <row r="311" customFormat="false" ht="12.8" hidden="false" customHeight="false" outlineLevel="0" collapsed="false">
      <c r="A311" s="76" t="n">
        <v>307</v>
      </c>
      <c r="B311" s="77" t="n">
        <f aca="false">EOMONTH(Input!$C$7,A311)</f>
        <v>52262</v>
      </c>
      <c r="C311" s="76" t="n">
        <f aca="false">DATEDIF(Input!$C$23,$B311,"Y")</f>
        <v>65</v>
      </c>
      <c r="E311" s="78" t="n">
        <f aca="false">(-1)*(401k_01!$G311+IRA_01!$E311+Invest_01!$E311)+Pension_01!$E311+SocialSec_01!$E311</f>
        <v>5117.87793552417</v>
      </c>
      <c r="F311" s="78" t="n">
        <f aca="false">(-1)*Roth_01!$E311</f>
        <v>0</v>
      </c>
      <c r="G311" s="78" t="n">
        <f aca="false">(-1)*$E311*(Input!$C$8/100)</f>
        <v>-511.787793552417</v>
      </c>
      <c r="H311" s="78" t="n">
        <f aca="false">(-1)*$E311*(Input!$C$9/100)</f>
        <v>-251.799594427789</v>
      </c>
      <c r="J311" s="78" t="n">
        <f aca="false">($E311+$F311+$G311+$H311)</f>
        <v>4354.29054754396</v>
      </c>
    </row>
    <row r="312" customFormat="false" ht="12.8" hidden="false" customHeight="false" outlineLevel="0" collapsed="false">
      <c r="A312" s="76" t="n">
        <v>308</v>
      </c>
      <c r="B312" s="77" t="n">
        <f aca="false">EOMONTH(Input!$C$7,A312)</f>
        <v>52290</v>
      </c>
      <c r="C312" s="76" t="n">
        <f aca="false">DATEDIF(Input!$C$23,$B312,"Y")</f>
        <v>65</v>
      </c>
      <c r="E312" s="78" t="n">
        <f aca="false">(-1)*(401k_01!$G312+IRA_01!$E312+Invest_01!$E312)+Pension_01!$E312+SocialSec_01!$E312</f>
        <v>5117.87793552417</v>
      </c>
      <c r="F312" s="78" t="n">
        <f aca="false">(-1)*Roth_01!$E312</f>
        <v>0</v>
      </c>
      <c r="G312" s="78" t="n">
        <f aca="false">(-1)*$E312*(Input!$C$8/100)</f>
        <v>-511.787793552417</v>
      </c>
      <c r="H312" s="78" t="n">
        <f aca="false">(-1)*$E312*(Input!$C$9/100)</f>
        <v>-251.799594427789</v>
      </c>
      <c r="J312" s="78" t="n">
        <f aca="false">($E312+$F312+$G312+$H312)</f>
        <v>4354.29054754396</v>
      </c>
    </row>
    <row r="313" customFormat="false" ht="12.8" hidden="false" customHeight="false" outlineLevel="0" collapsed="false">
      <c r="A313" s="76" t="n">
        <v>309</v>
      </c>
      <c r="B313" s="77" t="n">
        <f aca="false">EOMONTH(Input!$C$7,A313)</f>
        <v>52321</v>
      </c>
      <c r="C313" s="76" t="n">
        <f aca="false">DATEDIF(Input!$C$23,$B313,"Y")</f>
        <v>65</v>
      </c>
      <c r="E313" s="78" t="n">
        <f aca="false">(-1)*(401k_01!$G313+IRA_01!$E313+Invest_01!$E313)+Pension_01!$E313+SocialSec_01!$E313</f>
        <v>5117.87793552417</v>
      </c>
      <c r="F313" s="78" t="n">
        <f aca="false">(-1)*Roth_01!$E313</f>
        <v>0</v>
      </c>
      <c r="G313" s="78" t="n">
        <f aca="false">(-1)*$E313*(Input!$C$8/100)</f>
        <v>-511.787793552417</v>
      </c>
      <c r="H313" s="78" t="n">
        <f aca="false">(-1)*$E313*(Input!$C$9/100)</f>
        <v>-251.799594427789</v>
      </c>
      <c r="J313" s="78" t="n">
        <f aca="false">($E313+$F313+$G313+$H313)</f>
        <v>4354.29054754396</v>
      </c>
    </row>
    <row r="314" customFormat="false" ht="12.8" hidden="false" customHeight="false" outlineLevel="0" collapsed="false">
      <c r="A314" s="76" t="n">
        <v>310</v>
      </c>
      <c r="B314" s="77" t="n">
        <f aca="false">EOMONTH(Input!$C$7,A314)</f>
        <v>52351</v>
      </c>
      <c r="C314" s="76" t="n">
        <f aca="false">DATEDIF(Input!$C$23,$B314,"Y")</f>
        <v>65</v>
      </c>
      <c r="E314" s="78" t="n">
        <f aca="false">(-1)*(401k_01!$G314+IRA_01!$E314+Invest_01!$E314)+Pension_01!$E314+SocialSec_01!$E314</f>
        <v>5117.87793552417</v>
      </c>
      <c r="F314" s="78" t="n">
        <f aca="false">(-1)*Roth_01!$E314</f>
        <v>0</v>
      </c>
      <c r="G314" s="78" t="n">
        <f aca="false">(-1)*$E314*(Input!$C$8/100)</f>
        <v>-511.787793552417</v>
      </c>
      <c r="H314" s="78" t="n">
        <f aca="false">(-1)*$E314*(Input!$C$9/100)</f>
        <v>-251.799594427789</v>
      </c>
      <c r="J314" s="78" t="n">
        <f aca="false">($E314+$F314+$G314+$H314)</f>
        <v>4354.29054754396</v>
      </c>
    </row>
    <row r="315" customFormat="false" ht="12.8" hidden="false" customHeight="false" outlineLevel="0" collapsed="false">
      <c r="A315" s="76" t="n">
        <v>311</v>
      </c>
      <c r="B315" s="77" t="n">
        <f aca="false">EOMONTH(Input!$C$7,A315)</f>
        <v>52382</v>
      </c>
      <c r="C315" s="76" t="n">
        <f aca="false">DATEDIF(Input!$C$23,$B315,"Y")</f>
        <v>66</v>
      </c>
      <c r="E315" s="78" t="n">
        <f aca="false">(-1)*(401k_01!$G315+IRA_01!$E315+Invest_01!$E315)+Pension_01!$E315+SocialSec_01!$E315</f>
        <v>5117.87793552417</v>
      </c>
      <c r="F315" s="78" t="n">
        <f aca="false">(-1)*Roth_01!$E315</f>
        <v>0</v>
      </c>
      <c r="G315" s="78" t="n">
        <f aca="false">(-1)*$E315*(Input!$C$8/100)</f>
        <v>-511.787793552417</v>
      </c>
      <c r="H315" s="78" t="n">
        <f aca="false">(-1)*$E315*(Input!$C$9/100)</f>
        <v>-251.799594427789</v>
      </c>
      <c r="J315" s="78" t="n">
        <f aca="false">($E315+$F315+$G315+$H315)</f>
        <v>4354.29054754396</v>
      </c>
    </row>
    <row r="316" customFormat="false" ht="12.8" hidden="false" customHeight="false" outlineLevel="0" collapsed="false">
      <c r="A316" s="76" t="n">
        <v>312</v>
      </c>
      <c r="B316" s="77" t="n">
        <f aca="false">EOMONTH(Input!$C$7,A316)</f>
        <v>52412</v>
      </c>
      <c r="C316" s="76" t="n">
        <f aca="false">DATEDIF(Input!$C$23,$B316,"Y")</f>
        <v>66</v>
      </c>
      <c r="E316" s="78" t="n">
        <f aca="false">(-1)*(401k_01!$G316+IRA_01!$E316+Invest_01!$E316)+Pension_01!$E316+SocialSec_01!$E316</f>
        <v>5117.87793552417</v>
      </c>
      <c r="F316" s="78" t="n">
        <f aca="false">(-1)*Roth_01!$E316</f>
        <v>0</v>
      </c>
      <c r="G316" s="78" t="n">
        <f aca="false">(-1)*$E316*(Input!$C$8/100)</f>
        <v>-511.787793552417</v>
      </c>
      <c r="H316" s="78" t="n">
        <f aca="false">(-1)*$E316*(Input!$C$9/100)</f>
        <v>-251.799594427789</v>
      </c>
      <c r="J316" s="78" t="n">
        <f aca="false">($E316+$F316+$G316+$H316)</f>
        <v>4354.29054754396</v>
      </c>
    </row>
    <row r="317" customFormat="false" ht="12.8" hidden="false" customHeight="false" outlineLevel="0" collapsed="false">
      <c r="A317" s="76" t="n">
        <v>313</v>
      </c>
      <c r="B317" s="77" t="n">
        <f aca="false">EOMONTH(Input!$C$7,A317)</f>
        <v>52443</v>
      </c>
      <c r="C317" s="76" t="n">
        <f aca="false">DATEDIF(Input!$C$23,$B317,"Y")</f>
        <v>66</v>
      </c>
      <c r="E317" s="78" t="n">
        <f aca="false">(-1)*(401k_01!$G317+IRA_01!$E317+Invest_01!$E317)+Pension_01!$E317+SocialSec_01!$E317</f>
        <v>5117.87793552417</v>
      </c>
      <c r="F317" s="78" t="n">
        <f aca="false">(-1)*Roth_01!$E317</f>
        <v>0</v>
      </c>
      <c r="G317" s="78" t="n">
        <f aca="false">(-1)*$E317*(Input!$C$8/100)</f>
        <v>-511.787793552417</v>
      </c>
      <c r="H317" s="78" t="n">
        <f aca="false">(-1)*$E317*(Input!$C$9/100)</f>
        <v>-251.799594427789</v>
      </c>
      <c r="J317" s="78" t="n">
        <f aca="false">($E317+$F317+$G317+$H317)</f>
        <v>4354.29054754396</v>
      </c>
    </row>
    <row r="318" customFormat="false" ht="12.8" hidden="false" customHeight="false" outlineLevel="0" collapsed="false">
      <c r="A318" s="76" t="n">
        <v>314</v>
      </c>
      <c r="B318" s="77" t="n">
        <f aca="false">EOMONTH(Input!$C$7,A318)</f>
        <v>52474</v>
      </c>
      <c r="C318" s="76" t="n">
        <f aca="false">DATEDIF(Input!$C$23,$B318,"Y")</f>
        <v>66</v>
      </c>
      <c r="E318" s="78" t="n">
        <f aca="false">(-1)*(401k_01!$G318+IRA_01!$E318+Invest_01!$E318)+Pension_01!$E318+SocialSec_01!$E318</f>
        <v>5117.87793552417</v>
      </c>
      <c r="F318" s="78" t="n">
        <f aca="false">(-1)*Roth_01!$E318</f>
        <v>0</v>
      </c>
      <c r="G318" s="78" t="n">
        <f aca="false">(-1)*$E318*(Input!$C$8/100)</f>
        <v>-511.787793552417</v>
      </c>
      <c r="H318" s="78" t="n">
        <f aca="false">(-1)*$E318*(Input!$C$9/100)</f>
        <v>-251.799594427789</v>
      </c>
      <c r="J318" s="78" t="n">
        <f aca="false">($E318+$F318+$G318+$H318)</f>
        <v>4354.29054754396</v>
      </c>
    </row>
    <row r="319" customFormat="false" ht="12.8" hidden="false" customHeight="false" outlineLevel="0" collapsed="false">
      <c r="A319" s="76" t="n">
        <v>315</v>
      </c>
      <c r="B319" s="77" t="n">
        <f aca="false">EOMONTH(Input!$C$7,A319)</f>
        <v>52504</v>
      </c>
      <c r="C319" s="76" t="n">
        <f aca="false">DATEDIF(Input!$C$23,$B319,"Y")</f>
        <v>66</v>
      </c>
      <c r="E319" s="78" t="n">
        <f aca="false">(-1)*(401k_01!$G319+IRA_01!$E319+Invest_01!$E319)+Pension_01!$E319+SocialSec_01!$E319</f>
        <v>5117.87793552417</v>
      </c>
      <c r="F319" s="78" t="n">
        <f aca="false">(-1)*Roth_01!$E319</f>
        <v>0</v>
      </c>
      <c r="G319" s="78" t="n">
        <f aca="false">(-1)*$E319*(Input!$C$8/100)</f>
        <v>-511.787793552417</v>
      </c>
      <c r="H319" s="78" t="n">
        <f aca="false">(-1)*$E319*(Input!$C$9/100)</f>
        <v>-251.799594427789</v>
      </c>
      <c r="J319" s="78" t="n">
        <f aca="false">($E319+$F319+$G319+$H319)</f>
        <v>4354.29054754396</v>
      </c>
    </row>
    <row r="320" customFormat="false" ht="12.8" hidden="false" customHeight="false" outlineLevel="0" collapsed="false">
      <c r="A320" s="76" t="n">
        <v>316</v>
      </c>
      <c r="B320" s="77" t="n">
        <f aca="false">EOMONTH(Input!$C$7,A320)</f>
        <v>52535</v>
      </c>
      <c r="C320" s="76" t="n">
        <f aca="false">DATEDIF(Input!$C$23,$B320,"Y")</f>
        <v>66</v>
      </c>
      <c r="E320" s="78" t="n">
        <f aca="false">(-1)*(401k_01!$G320+IRA_01!$E320+Invest_01!$E320)+Pension_01!$E320+SocialSec_01!$E320</f>
        <v>5117.87793552417</v>
      </c>
      <c r="F320" s="78" t="n">
        <f aca="false">(-1)*Roth_01!$E320</f>
        <v>0</v>
      </c>
      <c r="G320" s="78" t="n">
        <f aca="false">(-1)*$E320*(Input!$C$8/100)</f>
        <v>-511.787793552417</v>
      </c>
      <c r="H320" s="78" t="n">
        <f aca="false">(-1)*$E320*(Input!$C$9/100)</f>
        <v>-251.799594427789</v>
      </c>
      <c r="J320" s="78" t="n">
        <f aca="false">($E320+$F320+$G320+$H320)</f>
        <v>4354.29054754396</v>
      </c>
    </row>
    <row r="321" customFormat="false" ht="12.8" hidden="false" customHeight="false" outlineLevel="0" collapsed="false">
      <c r="A321" s="76" t="n">
        <v>317</v>
      </c>
      <c r="B321" s="77" t="n">
        <f aca="false">EOMONTH(Input!$C$7,A321)</f>
        <v>52565</v>
      </c>
      <c r="C321" s="76" t="n">
        <f aca="false">DATEDIF(Input!$C$23,$B321,"Y")</f>
        <v>66</v>
      </c>
      <c r="E321" s="78" t="n">
        <f aca="false">(-1)*(401k_01!$G321+IRA_01!$E321+Invest_01!$E321)+Pension_01!$E321+SocialSec_01!$E321</f>
        <v>5117.87793552417</v>
      </c>
      <c r="F321" s="78" t="n">
        <f aca="false">(-1)*Roth_01!$E321</f>
        <v>0</v>
      </c>
      <c r="G321" s="78" t="n">
        <f aca="false">(-1)*$E321*(Input!$C$8/100)</f>
        <v>-511.787793552417</v>
      </c>
      <c r="H321" s="78" t="n">
        <f aca="false">(-1)*$E321*(Input!$C$9/100)</f>
        <v>-251.799594427789</v>
      </c>
      <c r="J321" s="78" t="n">
        <f aca="false">($E321+$F321+$G321+$H321)</f>
        <v>4354.29054754396</v>
      </c>
    </row>
    <row r="322" customFormat="false" ht="12.8" hidden="false" customHeight="false" outlineLevel="0" collapsed="false">
      <c r="A322" s="76" t="n">
        <v>318</v>
      </c>
      <c r="B322" s="77" t="n">
        <f aca="false">EOMONTH(Input!$C$7,A322)</f>
        <v>52596</v>
      </c>
      <c r="C322" s="76" t="n">
        <f aca="false">DATEDIF(Input!$C$23,$B322,"Y")</f>
        <v>66</v>
      </c>
      <c r="E322" s="78" t="n">
        <f aca="false">(-1)*(401k_01!$G322+IRA_01!$E322+Invest_01!$E322)+Pension_01!$E322+SocialSec_01!$E322</f>
        <v>5117.87793552417</v>
      </c>
      <c r="F322" s="78" t="n">
        <f aca="false">(-1)*Roth_01!$E322</f>
        <v>0</v>
      </c>
      <c r="G322" s="78" t="n">
        <f aca="false">(-1)*$E322*(Input!$C$8/100)</f>
        <v>-511.787793552417</v>
      </c>
      <c r="H322" s="78" t="n">
        <f aca="false">(-1)*$E322*(Input!$C$9/100)</f>
        <v>-251.799594427789</v>
      </c>
      <c r="J322" s="78" t="n">
        <f aca="false">($E322+$F322+$G322+$H322)</f>
        <v>4354.29054754396</v>
      </c>
    </row>
    <row r="323" customFormat="false" ht="12.8" hidden="false" customHeight="false" outlineLevel="0" collapsed="false">
      <c r="A323" s="76" t="n">
        <v>319</v>
      </c>
      <c r="B323" s="77" t="n">
        <f aca="false">EOMONTH(Input!$C$7,A323)</f>
        <v>52627</v>
      </c>
      <c r="C323" s="76" t="n">
        <f aca="false">DATEDIF(Input!$C$23,$B323,"Y")</f>
        <v>66</v>
      </c>
      <c r="E323" s="78" t="n">
        <f aca="false">(-1)*(401k_01!$G323+IRA_01!$E323+Invest_01!$E323)+Pension_01!$E323+SocialSec_01!$E323</f>
        <v>5117.87793552417</v>
      </c>
      <c r="F323" s="78" t="n">
        <f aca="false">(-1)*Roth_01!$E323</f>
        <v>0</v>
      </c>
      <c r="G323" s="78" t="n">
        <f aca="false">(-1)*$E323*(Input!$C$8/100)</f>
        <v>-511.787793552417</v>
      </c>
      <c r="H323" s="78" t="n">
        <f aca="false">(-1)*$E323*(Input!$C$9/100)</f>
        <v>-251.799594427789</v>
      </c>
      <c r="J323" s="78" t="n">
        <f aca="false">($E323+$F323+$G323+$H323)</f>
        <v>4354.29054754396</v>
      </c>
    </row>
    <row r="324" customFormat="false" ht="12.8" hidden="false" customHeight="false" outlineLevel="0" collapsed="false">
      <c r="A324" s="76" t="n">
        <v>320</v>
      </c>
      <c r="B324" s="77" t="n">
        <f aca="false">EOMONTH(Input!$C$7,A324)</f>
        <v>52656</v>
      </c>
      <c r="C324" s="76" t="n">
        <f aca="false">DATEDIF(Input!$C$23,$B324,"Y")</f>
        <v>66</v>
      </c>
      <c r="E324" s="78" t="n">
        <f aca="false">(-1)*(401k_01!$G324+IRA_01!$E324+Invest_01!$E324)+Pension_01!$E324+SocialSec_01!$E324</f>
        <v>5117.87793552417</v>
      </c>
      <c r="F324" s="78" t="n">
        <f aca="false">(-1)*Roth_01!$E324</f>
        <v>0</v>
      </c>
      <c r="G324" s="78" t="n">
        <f aca="false">(-1)*$E324*(Input!$C$8/100)</f>
        <v>-511.787793552417</v>
      </c>
      <c r="H324" s="78" t="n">
        <f aca="false">(-1)*$E324*(Input!$C$9/100)</f>
        <v>-251.799594427789</v>
      </c>
      <c r="J324" s="78" t="n">
        <f aca="false">($E324+$F324+$G324+$H324)</f>
        <v>4354.29054754396</v>
      </c>
    </row>
    <row r="325" customFormat="false" ht="12.8" hidden="false" customHeight="false" outlineLevel="0" collapsed="false">
      <c r="A325" s="76" t="n">
        <v>321</v>
      </c>
      <c r="B325" s="77" t="n">
        <f aca="false">EOMONTH(Input!$C$7,A325)</f>
        <v>52687</v>
      </c>
      <c r="C325" s="76" t="n">
        <f aca="false">DATEDIF(Input!$C$23,$B325,"Y")</f>
        <v>66</v>
      </c>
      <c r="E325" s="78" t="n">
        <f aca="false">(-1)*(401k_01!$G325+IRA_01!$E325+Invest_01!$E325)+Pension_01!$E325+SocialSec_01!$E325</f>
        <v>5117.87793552417</v>
      </c>
      <c r="F325" s="78" t="n">
        <f aca="false">(-1)*Roth_01!$E325</f>
        <v>0</v>
      </c>
      <c r="G325" s="78" t="n">
        <f aca="false">(-1)*$E325*(Input!$C$8/100)</f>
        <v>-511.787793552417</v>
      </c>
      <c r="H325" s="78" t="n">
        <f aca="false">(-1)*$E325*(Input!$C$9/100)</f>
        <v>-251.799594427789</v>
      </c>
      <c r="J325" s="78" t="n">
        <f aca="false">($E325+$F325+$G325+$H325)</f>
        <v>4354.29054754396</v>
      </c>
    </row>
    <row r="326" customFormat="false" ht="12.8" hidden="false" customHeight="false" outlineLevel="0" collapsed="false">
      <c r="A326" s="76" t="n">
        <v>322</v>
      </c>
      <c r="B326" s="77" t="n">
        <f aca="false">EOMONTH(Input!$C$7,A326)</f>
        <v>52717</v>
      </c>
      <c r="C326" s="76" t="n">
        <f aca="false">DATEDIF(Input!$C$23,$B326,"Y")</f>
        <v>66</v>
      </c>
      <c r="E326" s="78" t="n">
        <f aca="false">(-1)*(401k_01!$G326+IRA_01!$E326+Invest_01!$E326)+Pension_01!$E326+SocialSec_01!$E326</f>
        <v>5117.87793552417</v>
      </c>
      <c r="F326" s="78" t="n">
        <f aca="false">(-1)*Roth_01!$E326</f>
        <v>0</v>
      </c>
      <c r="G326" s="78" t="n">
        <f aca="false">(-1)*$E326*(Input!$C$8/100)</f>
        <v>-511.787793552417</v>
      </c>
      <c r="H326" s="78" t="n">
        <f aca="false">(-1)*$E326*(Input!$C$9/100)</f>
        <v>-251.799594427789</v>
      </c>
      <c r="J326" s="78" t="n">
        <f aca="false">($E326+$F326+$G326+$H326)</f>
        <v>4354.29054754396</v>
      </c>
    </row>
    <row r="327" customFormat="false" ht="12.8" hidden="false" customHeight="false" outlineLevel="0" collapsed="false">
      <c r="A327" s="76" t="n">
        <v>323</v>
      </c>
      <c r="B327" s="77" t="n">
        <f aca="false">EOMONTH(Input!$C$7,A327)</f>
        <v>52748</v>
      </c>
      <c r="C327" s="76" t="n">
        <f aca="false">DATEDIF(Input!$C$23,$B327,"Y")</f>
        <v>67</v>
      </c>
      <c r="E327" s="78" t="n">
        <f aca="false">(-1)*(401k_01!$G327+IRA_01!$E327+Invest_01!$E327)+Pension_01!$E327+SocialSec_01!$E327</f>
        <v>6617.87793552417</v>
      </c>
      <c r="F327" s="78" t="n">
        <f aca="false">(-1)*Roth_01!$E327</f>
        <v>0</v>
      </c>
      <c r="G327" s="78" t="n">
        <f aca="false">(-1)*$E327*(Input!$C$8/100)</f>
        <v>-661.787793552417</v>
      </c>
      <c r="H327" s="78" t="n">
        <f aca="false">(-1)*$E327*(Input!$C$9/100)</f>
        <v>-325.599594427789</v>
      </c>
      <c r="J327" s="78" t="n">
        <f aca="false">($E327+$F327+$G327+$H327)</f>
        <v>5630.49054754397</v>
      </c>
    </row>
    <row r="328" customFormat="false" ht="12.8" hidden="false" customHeight="false" outlineLevel="0" collapsed="false">
      <c r="A328" s="76" t="n">
        <v>324</v>
      </c>
      <c r="B328" s="77" t="n">
        <f aca="false">EOMONTH(Input!$C$7,A328)</f>
        <v>52778</v>
      </c>
      <c r="C328" s="76" t="n">
        <f aca="false">DATEDIF(Input!$C$23,$B328,"Y")</f>
        <v>67</v>
      </c>
      <c r="E328" s="78" t="n">
        <f aca="false">(-1)*(401k_01!$G328+IRA_01!$E328+Invest_01!$E328)+Pension_01!$E328+SocialSec_01!$E328</f>
        <v>6617.87793552417</v>
      </c>
      <c r="F328" s="78" t="n">
        <f aca="false">(-1)*Roth_01!$E328</f>
        <v>0</v>
      </c>
      <c r="G328" s="78" t="n">
        <f aca="false">(-1)*$E328*(Input!$C$8/100)</f>
        <v>-661.787793552417</v>
      </c>
      <c r="H328" s="78" t="n">
        <f aca="false">(-1)*$E328*(Input!$C$9/100)</f>
        <v>-325.599594427789</v>
      </c>
      <c r="J328" s="78" t="n">
        <f aca="false">($E328+$F328+$G328+$H328)</f>
        <v>5630.49054754397</v>
      </c>
    </row>
    <row r="329" customFormat="false" ht="12.8" hidden="false" customHeight="false" outlineLevel="0" collapsed="false">
      <c r="A329" s="76" t="n">
        <v>325</v>
      </c>
      <c r="B329" s="77" t="n">
        <f aca="false">EOMONTH(Input!$C$7,A329)</f>
        <v>52809</v>
      </c>
      <c r="C329" s="76" t="n">
        <f aca="false">DATEDIF(Input!$C$23,$B329,"Y")</f>
        <v>67</v>
      </c>
      <c r="E329" s="78" t="n">
        <f aca="false">(-1)*(401k_01!$G329+IRA_01!$E329+Invest_01!$E329)+Pension_01!$E329+SocialSec_01!$E329</f>
        <v>6617.87793552417</v>
      </c>
      <c r="F329" s="78" t="n">
        <f aca="false">(-1)*Roth_01!$E329</f>
        <v>0</v>
      </c>
      <c r="G329" s="78" t="n">
        <f aca="false">(-1)*$E329*(Input!$C$8/100)</f>
        <v>-661.787793552417</v>
      </c>
      <c r="H329" s="78" t="n">
        <f aca="false">(-1)*$E329*(Input!$C$9/100)</f>
        <v>-325.599594427789</v>
      </c>
      <c r="J329" s="78" t="n">
        <f aca="false">($E329+$F329+$G329+$H329)</f>
        <v>5630.49054754397</v>
      </c>
    </row>
    <row r="330" customFormat="false" ht="12.8" hidden="false" customHeight="false" outlineLevel="0" collapsed="false">
      <c r="A330" s="76" t="n">
        <v>326</v>
      </c>
      <c r="B330" s="77" t="n">
        <f aca="false">EOMONTH(Input!$C$7,A330)</f>
        <v>52840</v>
      </c>
      <c r="C330" s="76" t="n">
        <f aca="false">DATEDIF(Input!$C$23,$B330,"Y")</f>
        <v>67</v>
      </c>
      <c r="E330" s="78" t="n">
        <f aca="false">(-1)*(401k_01!$G330+IRA_01!$E330+Invest_01!$E330)+Pension_01!$E330+SocialSec_01!$E330</f>
        <v>6617.87793552417</v>
      </c>
      <c r="F330" s="78" t="n">
        <f aca="false">(-1)*Roth_01!$E330</f>
        <v>0</v>
      </c>
      <c r="G330" s="78" t="n">
        <f aca="false">(-1)*$E330*(Input!$C$8/100)</f>
        <v>-661.787793552417</v>
      </c>
      <c r="H330" s="78" t="n">
        <f aca="false">(-1)*$E330*(Input!$C$9/100)</f>
        <v>-325.599594427789</v>
      </c>
      <c r="J330" s="78" t="n">
        <f aca="false">($E330+$F330+$G330+$H330)</f>
        <v>5630.49054754397</v>
      </c>
    </row>
    <row r="331" customFormat="false" ht="12.8" hidden="false" customHeight="false" outlineLevel="0" collapsed="false">
      <c r="A331" s="76" t="n">
        <v>327</v>
      </c>
      <c r="B331" s="77" t="n">
        <f aca="false">EOMONTH(Input!$C$7,A331)</f>
        <v>52870</v>
      </c>
      <c r="C331" s="76" t="n">
        <f aca="false">DATEDIF(Input!$C$23,$B331,"Y")</f>
        <v>67</v>
      </c>
      <c r="E331" s="78" t="n">
        <f aca="false">(-1)*(401k_01!$G331+IRA_01!$E331+Invest_01!$E331)+Pension_01!$E331+SocialSec_01!$E331</f>
        <v>6617.87793552417</v>
      </c>
      <c r="F331" s="78" t="n">
        <f aca="false">(-1)*Roth_01!$E331</f>
        <v>0</v>
      </c>
      <c r="G331" s="78" t="n">
        <f aca="false">(-1)*$E331*(Input!$C$8/100)</f>
        <v>-661.787793552417</v>
      </c>
      <c r="H331" s="78" t="n">
        <f aca="false">(-1)*$E331*(Input!$C$9/100)</f>
        <v>-325.599594427789</v>
      </c>
      <c r="J331" s="78" t="n">
        <f aca="false">($E331+$F331+$G331+$H331)</f>
        <v>5630.49054754397</v>
      </c>
    </row>
    <row r="332" customFormat="false" ht="12.8" hidden="false" customHeight="false" outlineLevel="0" collapsed="false">
      <c r="A332" s="76" t="n">
        <v>328</v>
      </c>
      <c r="B332" s="77" t="n">
        <f aca="false">EOMONTH(Input!$C$7,A332)</f>
        <v>52901</v>
      </c>
      <c r="C332" s="76" t="n">
        <f aca="false">DATEDIF(Input!$C$23,$B332,"Y")</f>
        <v>67</v>
      </c>
      <c r="E332" s="78" t="n">
        <f aca="false">(-1)*(401k_01!$G332+IRA_01!$E332+Invest_01!$E332)+Pension_01!$E332+SocialSec_01!$E332</f>
        <v>6617.87793552417</v>
      </c>
      <c r="F332" s="78" t="n">
        <f aca="false">(-1)*Roth_01!$E332</f>
        <v>0</v>
      </c>
      <c r="G332" s="78" t="n">
        <f aca="false">(-1)*$E332*(Input!$C$8/100)</f>
        <v>-661.787793552417</v>
      </c>
      <c r="H332" s="78" t="n">
        <f aca="false">(-1)*$E332*(Input!$C$9/100)</f>
        <v>-325.599594427789</v>
      </c>
      <c r="J332" s="78" t="n">
        <f aca="false">($E332+$F332+$G332+$H332)</f>
        <v>5630.49054754397</v>
      </c>
    </row>
    <row r="333" customFormat="false" ht="12.8" hidden="false" customHeight="false" outlineLevel="0" collapsed="false">
      <c r="A333" s="76" t="n">
        <v>329</v>
      </c>
      <c r="B333" s="77" t="n">
        <f aca="false">EOMONTH(Input!$C$7,A333)</f>
        <v>52931</v>
      </c>
      <c r="C333" s="76" t="n">
        <f aca="false">DATEDIF(Input!$C$23,$B333,"Y")</f>
        <v>67</v>
      </c>
      <c r="E333" s="78" t="n">
        <f aca="false">(-1)*(401k_01!$G333+IRA_01!$E333+Invest_01!$E333)+Pension_01!$E333+SocialSec_01!$E333</f>
        <v>6617.87793552417</v>
      </c>
      <c r="F333" s="78" t="n">
        <f aca="false">(-1)*Roth_01!$E333</f>
        <v>0</v>
      </c>
      <c r="G333" s="78" t="n">
        <f aca="false">(-1)*$E333*(Input!$C$8/100)</f>
        <v>-661.787793552417</v>
      </c>
      <c r="H333" s="78" t="n">
        <f aca="false">(-1)*$E333*(Input!$C$9/100)</f>
        <v>-325.599594427789</v>
      </c>
      <c r="J333" s="78" t="n">
        <f aca="false">($E333+$F333+$G333+$H333)</f>
        <v>5630.49054754397</v>
      </c>
    </row>
    <row r="334" customFormat="false" ht="12.8" hidden="false" customHeight="false" outlineLevel="0" collapsed="false">
      <c r="A334" s="76" t="n">
        <v>330</v>
      </c>
      <c r="B334" s="77" t="n">
        <f aca="false">EOMONTH(Input!$C$7,A334)</f>
        <v>52962</v>
      </c>
      <c r="C334" s="76" t="n">
        <f aca="false">DATEDIF(Input!$C$23,$B334,"Y")</f>
        <v>67</v>
      </c>
      <c r="E334" s="78" t="n">
        <f aca="false">(-1)*(401k_01!$G334+IRA_01!$E334+Invest_01!$E334)+Pension_01!$E334+SocialSec_01!$E334</f>
        <v>6617.87793552417</v>
      </c>
      <c r="F334" s="78" t="n">
        <f aca="false">(-1)*Roth_01!$E334</f>
        <v>0</v>
      </c>
      <c r="G334" s="78" t="n">
        <f aca="false">(-1)*$E334*(Input!$C$8/100)</f>
        <v>-661.787793552417</v>
      </c>
      <c r="H334" s="78" t="n">
        <f aca="false">(-1)*$E334*(Input!$C$9/100)</f>
        <v>-325.599594427789</v>
      </c>
      <c r="J334" s="78" t="n">
        <f aca="false">($E334+$F334+$G334+$H334)</f>
        <v>5630.49054754397</v>
      </c>
    </row>
    <row r="335" customFormat="false" ht="12.8" hidden="false" customHeight="false" outlineLevel="0" collapsed="false">
      <c r="A335" s="76" t="n">
        <v>331</v>
      </c>
      <c r="B335" s="77" t="n">
        <f aca="false">EOMONTH(Input!$C$7,A335)</f>
        <v>52993</v>
      </c>
      <c r="C335" s="76" t="n">
        <f aca="false">DATEDIF(Input!$C$23,$B335,"Y")</f>
        <v>67</v>
      </c>
      <c r="E335" s="78" t="n">
        <f aca="false">(-1)*(401k_01!$G335+IRA_01!$E335+Invest_01!$E335)+Pension_01!$E335+SocialSec_01!$E335</f>
        <v>6617.87793552417</v>
      </c>
      <c r="F335" s="78" t="n">
        <f aca="false">(-1)*Roth_01!$E335</f>
        <v>0</v>
      </c>
      <c r="G335" s="78" t="n">
        <f aca="false">(-1)*$E335*(Input!$C$8/100)</f>
        <v>-661.787793552417</v>
      </c>
      <c r="H335" s="78" t="n">
        <f aca="false">(-1)*$E335*(Input!$C$9/100)</f>
        <v>-325.599594427789</v>
      </c>
      <c r="J335" s="78" t="n">
        <f aca="false">($E335+$F335+$G335+$H335)</f>
        <v>5630.49054754397</v>
      </c>
    </row>
    <row r="336" customFormat="false" ht="12.8" hidden="false" customHeight="false" outlineLevel="0" collapsed="false">
      <c r="A336" s="76" t="n">
        <v>332</v>
      </c>
      <c r="B336" s="77" t="n">
        <f aca="false">EOMONTH(Input!$C$7,A336)</f>
        <v>53021</v>
      </c>
      <c r="C336" s="76" t="n">
        <f aca="false">DATEDIF(Input!$C$23,$B336,"Y")</f>
        <v>67</v>
      </c>
      <c r="E336" s="78" t="n">
        <f aca="false">(-1)*(401k_01!$G336+IRA_01!$E336+Invest_01!$E336)+Pension_01!$E336+SocialSec_01!$E336</f>
        <v>6617.87793552417</v>
      </c>
      <c r="F336" s="78" t="n">
        <f aca="false">(-1)*Roth_01!$E336</f>
        <v>0</v>
      </c>
      <c r="G336" s="78" t="n">
        <f aca="false">(-1)*$E336*(Input!$C$8/100)</f>
        <v>-661.787793552417</v>
      </c>
      <c r="H336" s="78" t="n">
        <f aca="false">(-1)*$E336*(Input!$C$9/100)</f>
        <v>-325.599594427789</v>
      </c>
      <c r="J336" s="78" t="n">
        <f aca="false">($E336+$F336+$G336+$H336)</f>
        <v>5630.49054754397</v>
      </c>
    </row>
    <row r="337" customFormat="false" ht="12.8" hidden="false" customHeight="false" outlineLevel="0" collapsed="false">
      <c r="A337" s="76" t="n">
        <v>333</v>
      </c>
      <c r="B337" s="77" t="n">
        <f aca="false">EOMONTH(Input!$C$7,A337)</f>
        <v>53052</v>
      </c>
      <c r="C337" s="76" t="n">
        <f aca="false">DATEDIF(Input!$C$23,$B337,"Y")</f>
        <v>67</v>
      </c>
      <c r="E337" s="78" t="n">
        <f aca="false">(-1)*(401k_01!$G337+IRA_01!$E337+Invest_01!$E337)+Pension_01!$E337+SocialSec_01!$E337</f>
        <v>6617.87793552417</v>
      </c>
      <c r="F337" s="78" t="n">
        <f aca="false">(-1)*Roth_01!$E337</f>
        <v>0</v>
      </c>
      <c r="G337" s="78" t="n">
        <f aca="false">(-1)*$E337*(Input!$C$8/100)</f>
        <v>-661.787793552417</v>
      </c>
      <c r="H337" s="78" t="n">
        <f aca="false">(-1)*$E337*(Input!$C$9/100)</f>
        <v>-325.599594427789</v>
      </c>
      <c r="J337" s="78" t="n">
        <f aca="false">($E337+$F337+$G337+$H337)</f>
        <v>5630.49054754397</v>
      </c>
    </row>
    <row r="338" customFormat="false" ht="12.8" hidden="false" customHeight="false" outlineLevel="0" collapsed="false">
      <c r="A338" s="76" t="n">
        <v>334</v>
      </c>
      <c r="B338" s="77" t="n">
        <f aca="false">EOMONTH(Input!$C$7,A338)</f>
        <v>53082</v>
      </c>
      <c r="C338" s="76" t="n">
        <f aca="false">DATEDIF(Input!$C$23,$B338,"Y")</f>
        <v>67</v>
      </c>
      <c r="E338" s="78" t="n">
        <f aca="false">(-1)*(401k_01!$G338+IRA_01!$E338+Invest_01!$E338)+Pension_01!$E338+SocialSec_01!$E338</f>
        <v>6617.87793552417</v>
      </c>
      <c r="F338" s="78" t="n">
        <f aca="false">(-1)*Roth_01!$E338</f>
        <v>0</v>
      </c>
      <c r="G338" s="78" t="n">
        <f aca="false">(-1)*$E338*(Input!$C$8/100)</f>
        <v>-661.787793552417</v>
      </c>
      <c r="H338" s="78" t="n">
        <f aca="false">(-1)*$E338*(Input!$C$9/100)</f>
        <v>-325.599594427789</v>
      </c>
      <c r="J338" s="78" t="n">
        <f aca="false">($E338+$F338+$G338+$H338)</f>
        <v>5630.49054754397</v>
      </c>
    </row>
    <row r="339" customFormat="false" ht="12.8" hidden="false" customHeight="false" outlineLevel="0" collapsed="false">
      <c r="A339" s="76" t="n">
        <v>335</v>
      </c>
      <c r="B339" s="77" t="n">
        <f aca="false">EOMONTH(Input!$C$7,A339)</f>
        <v>53113</v>
      </c>
      <c r="C339" s="76" t="n">
        <f aca="false">DATEDIF(Input!$C$23,$B339,"Y")</f>
        <v>68</v>
      </c>
      <c r="E339" s="78" t="n">
        <f aca="false">(-1)*(401k_01!$G339+IRA_01!$E339+Invest_01!$E339)+Pension_01!$E339+SocialSec_01!$E339</f>
        <v>6617.87793552417</v>
      </c>
      <c r="F339" s="78" t="n">
        <f aca="false">(-1)*Roth_01!$E339</f>
        <v>0</v>
      </c>
      <c r="G339" s="78" t="n">
        <f aca="false">(-1)*$E339*(Input!$C$8/100)</f>
        <v>-661.787793552417</v>
      </c>
      <c r="H339" s="78" t="n">
        <f aca="false">(-1)*$E339*(Input!$C$9/100)</f>
        <v>-325.599594427789</v>
      </c>
      <c r="J339" s="78" t="n">
        <f aca="false">($E339+$F339+$G339+$H339)</f>
        <v>5630.49054754397</v>
      </c>
    </row>
    <row r="340" customFormat="false" ht="12.8" hidden="false" customHeight="false" outlineLevel="0" collapsed="false">
      <c r="A340" s="76" t="n">
        <v>336</v>
      </c>
      <c r="B340" s="77" t="n">
        <f aca="false">EOMONTH(Input!$C$7,A340)</f>
        <v>53143</v>
      </c>
      <c r="C340" s="76" t="n">
        <f aca="false">DATEDIF(Input!$C$23,$B340,"Y")</f>
        <v>68</v>
      </c>
      <c r="E340" s="78" t="n">
        <f aca="false">(-1)*(401k_01!$G340+IRA_01!$E340+Invest_01!$E340)+Pension_01!$E340+SocialSec_01!$E340</f>
        <v>6617.87793552417</v>
      </c>
      <c r="F340" s="78" t="n">
        <f aca="false">(-1)*Roth_01!$E340</f>
        <v>0</v>
      </c>
      <c r="G340" s="78" t="n">
        <f aca="false">(-1)*$E340*(Input!$C$8/100)</f>
        <v>-661.787793552417</v>
      </c>
      <c r="H340" s="78" t="n">
        <f aca="false">(-1)*$E340*(Input!$C$9/100)</f>
        <v>-325.599594427789</v>
      </c>
      <c r="J340" s="78" t="n">
        <f aca="false">($E340+$F340+$G340+$H340)</f>
        <v>5630.49054754397</v>
      </c>
    </row>
    <row r="341" customFormat="false" ht="12.8" hidden="false" customHeight="false" outlineLevel="0" collapsed="false">
      <c r="A341" s="76" t="n">
        <v>337</v>
      </c>
      <c r="B341" s="77" t="n">
        <f aca="false">EOMONTH(Input!$C$7,A341)</f>
        <v>53174</v>
      </c>
      <c r="C341" s="76" t="n">
        <f aca="false">DATEDIF(Input!$C$23,$B341,"Y")</f>
        <v>68</v>
      </c>
      <c r="E341" s="78" t="n">
        <f aca="false">(-1)*(401k_01!$G341+IRA_01!$E341+Invest_01!$E341)+Pension_01!$E341+SocialSec_01!$E341</f>
        <v>6617.87793552417</v>
      </c>
      <c r="F341" s="78" t="n">
        <f aca="false">(-1)*Roth_01!$E341</f>
        <v>0</v>
      </c>
      <c r="G341" s="78" t="n">
        <f aca="false">(-1)*$E341*(Input!$C$8/100)</f>
        <v>-661.787793552417</v>
      </c>
      <c r="H341" s="78" t="n">
        <f aca="false">(-1)*$E341*(Input!$C$9/100)</f>
        <v>-325.599594427789</v>
      </c>
      <c r="J341" s="78" t="n">
        <f aca="false">($E341+$F341+$G341+$H341)</f>
        <v>5630.49054754397</v>
      </c>
    </row>
    <row r="342" customFormat="false" ht="12.8" hidden="false" customHeight="false" outlineLevel="0" collapsed="false">
      <c r="A342" s="76" t="n">
        <v>338</v>
      </c>
      <c r="B342" s="77" t="n">
        <f aca="false">EOMONTH(Input!$C$7,A342)</f>
        <v>53205</v>
      </c>
      <c r="C342" s="76" t="n">
        <f aca="false">DATEDIF(Input!$C$23,$B342,"Y")</f>
        <v>68</v>
      </c>
      <c r="E342" s="78" t="n">
        <f aca="false">(-1)*(401k_01!$G342+IRA_01!$E342+Invest_01!$E342)+Pension_01!$E342+SocialSec_01!$E342</f>
        <v>6617.87793552417</v>
      </c>
      <c r="F342" s="78" t="n">
        <f aca="false">(-1)*Roth_01!$E342</f>
        <v>0</v>
      </c>
      <c r="G342" s="78" t="n">
        <f aca="false">(-1)*$E342*(Input!$C$8/100)</f>
        <v>-661.787793552417</v>
      </c>
      <c r="H342" s="78" t="n">
        <f aca="false">(-1)*$E342*(Input!$C$9/100)</f>
        <v>-325.599594427789</v>
      </c>
      <c r="J342" s="78" t="n">
        <f aca="false">($E342+$F342+$G342+$H342)</f>
        <v>5630.49054754397</v>
      </c>
    </row>
    <row r="343" customFormat="false" ht="12.8" hidden="false" customHeight="false" outlineLevel="0" collapsed="false">
      <c r="A343" s="76" t="n">
        <v>339</v>
      </c>
      <c r="B343" s="77" t="n">
        <f aca="false">EOMONTH(Input!$C$7,A343)</f>
        <v>53235</v>
      </c>
      <c r="C343" s="76" t="n">
        <f aca="false">DATEDIF(Input!$C$23,$B343,"Y")</f>
        <v>68</v>
      </c>
      <c r="E343" s="78" t="n">
        <f aca="false">(-1)*(401k_01!$G343+IRA_01!$E343+Invest_01!$E343)+Pension_01!$E343+SocialSec_01!$E343</f>
        <v>6617.87793552417</v>
      </c>
      <c r="F343" s="78" t="n">
        <f aca="false">(-1)*Roth_01!$E343</f>
        <v>0</v>
      </c>
      <c r="G343" s="78" t="n">
        <f aca="false">(-1)*$E343*(Input!$C$8/100)</f>
        <v>-661.787793552417</v>
      </c>
      <c r="H343" s="78" t="n">
        <f aca="false">(-1)*$E343*(Input!$C$9/100)</f>
        <v>-325.599594427789</v>
      </c>
      <c r="J343" s="78" t="n">
        <f aca="false">($E343+$F343+$G343+$H343)</f>
        <v>5630.49054754397</v>
      </c>
    </row>
    <row r="344" customFormat="false" ht="12.8" hidden="false" customHeight="false" outlineLevel="0" collapsed="false">
      <c r="A344" s="76" t="n">
        <v>340</v>
      </c>
      <c r="B344" s="77" t="n">
        <f aca="false">EOMONTH(Input!$C$7,A344)</f>
        <v>53266</v>
      </c>
      <c r="C344" s="76" t="n">
        <f aca="false">DATEDIF(Input!$C$23,$B344,"Y")</f>
        <v>68</v>
      </c>
      <c r="E344" s="78" t="n">
        <f aca="false">(-1)*(401k_01!$G344+IRA_01!$E344+Invest_01!$E344)+Pension_01!$E344+SocialSec_01!$E344</f>
        <v>6617.87793552417</v>
      </c>
      <c r="F344" s="78" t="n">
        <f aca="false">(-1)*Roth_01!$E344</f>
        <v>0</v>
      </c>
      <c r="G344" s="78" t="n">
        <f aca="false">(-1)*$E344*(Input!$C$8/100)</f>
        <v>-661.787793552417</v>
      </c>
      <c r="H344" s="78" t="n">
        <f aca="false">(-1)*$E344*(Input!$C$9/100)</f>
        <v>-325.599594427789</v>
      </c>
      <c r="J344" s="78" t="n">
        <f aca="false">($E344+$F344+$G344+$H344)</f>
        <v>5630.49054754397</v>
      </c>
    </row>
    <row r="345" customFormat="false" ht="12.8" hidden="false" customHeight="false" outlineLevel="0" collapsed="false">
      <c r="A345" s="76" t="n">
        <v>341</v>
      </c>
      <c r="B345" s="77" t="n">
        <f aca="false">EOMONTH(Input!$C$7,A345)</f>
        <v>53296</v>
      </c>
      <c r="C345" s="76" t="n">
        <f aca="false">DATEDIF(Input!$C$23,$B345,"Y")</f>
        <v>68</v>
      </c>
      <c r="E345" s="78" t="n">
        <f aca="false">(-1)*(401k_01!$G345+IRA_01!$E345+Invest_01!$E345)+Pension_01!$E345+SocialSec_01!$E345</f>
        <v>6617.87793552417</v>
      </c>
      <c r="F345" s="78" t="n">
        <f aca="false">(-1)*Roth_01!$E345</f>
        <v>0</v>
      </c>
      <c r="G345" s="78" t="n">
        <f aca="false">(-1)*$E345*(Input!$C$8/100)</f>
        <v>-661.787793552417</v>
      </c>
      <c r="H345" s="78" t="n">
        <f aca="false">(-1)*$E345*(Input!$C$9/100)</f>
        <v>-325.599594427789</v>
      </c>
      <c r="J345" s="78" t="n">
        <f aca="false">($E345+$F345+$G345+$H345)</f>
        <v>5630.49054754397</v>
      </c>
    </row>
    <row r="346" customFormat="false" ht="12.8" hidden="false" customHeight="false" outlineLevel="0" collapsed="false">
      <c r="A346" s="76" t="n">
        <v>342</v>
      </c>
      <c r="B346" s="77" t="n">
        <f aca="false">EOMONTH(Input!$C$7,A346)</f>
        <v>53327</v>
      </c>
      <c r="C346" s="76" t="n">
        <f aca="false">DATEDIF(Input!$C$23,$B346,"Y")</f>
        <v>68</v>
      </c>
      <c r="E346" s="78" t="n">
        <f aca="false">(-1)*(401k_01!$G346+IRA_01!$E346+Invest_01!$E346)+Pension_01!$E346+SocialSec_01!$E346</f>
        <v>6617.87793552417</v>
      </c>
      <c r="F346" s="78" t="n">
        <f aca="false">(-1)*Roth_01!$E346</f>
        <v>0</v>
      </c>
      <c r="G346" s="78" t="n">
        <f aca="false">(-1)*$E346*(Input!$C$8/100)</f>
        <v>-661.787793552417</v>
      </c>
      <c r="H346" s="78" t="n">
        <f aca="false">(-1)*$E346*(Input!$C$9/100)</f>
        <v>-325.599594427789</v>
      </c>
      <c r="J346" s="78" t="n">
        <f aca="false">($E346+$F346+$G346+$H346)</f>
        <v>5630.49054754397</v>
      </c>
    </row>
    <row r="347" customFormat="false" ht="12.8" hidden="false" customHeight="false" outlineLevel="0" collapsed="false">
      <c r="A347" s="76" t="n">
        <v>343</v>
      </c>
      <c r="B347" s="77" t="n">
        <f aca="false">EOMONTH(Input!$C$7,A347)</f>
        <v>53358</v>
      </c>
      <c r="C347" s="76" t="n">
        <f aca="false">DATEDIF(Input!$C$23,$B347,"Y")</f>
        <v>68</v>
      </c>
      <c r="E347" s="78" t="n">
        <f aca="false">(-1)*(401k_01!$G347+IRA_01!$E347+Invest_01!$E347)+Pension_01!$E347+SocialSec_01!$E347</f>
        <v>6617.87793552417</v>
      </c>
      <c r="F347" s="78" t="n">
        <f aca="false">(-1)*Roth_01!$E347</f>
        <v>0</v>
      </c>
      <c r="G347" s="78" t="n">
        <f aca="false">(-1)*$E347*(Input!$C$8/100)</f>
        <v>-661.787793552417</v>
      </c>
      <c r="H347" s="78" t="n">
        <f aca="false">(-1)*$E347*(Input!$C$9/100)</f>
        <v>-325.599594427789</v>
      </c>
      <c r="J347" s="78" t="n">
        <f aca="false">($E347+$F347+$G347+$H347)</f>
        <v>5630.49054754397</v>
      </c>
    </row>
    <row r="348" customFormat="false" ht="12.8" hidden="false" customHeight="false" outlineLevel="0" collapsed="false">
      <c r="A348" s="76" t="n">
        <v>344</v>
      </c>
      <c r="B348" s="77" t="n">
        <f aca="false">EOMONTH(Input!$C$7,A348)</f>
        <v>53386</v>
      </c>
      <c r="C348" s="76" t="n">
        <f aca="false">DATEDIF(Input!$C$23,$B348,"Y")</f>
        <v>68</v>
      </c>
      <c r="E348" s="78" t="n">
        <f aca="false">(-1)*(401k_01!$G348+IRA_01!$E348+Invest_01!$E348)+Pension_01!$E348+SocialSec_01!$E348</f>
        <v>6617.87793552417</v>
      </c>
      <c r="F348" s="78" t="n">
        <f aca="false">(-1)*Roth_01!$E348</f>
        <v>0</v>
      </c>
      <c r="G348" s="78" t="n">
        <f aca="false">(-1)*$E348*(Input!$C$8/100)</f>
        <v>-661.787793552417</v>
      </c>
      <c r="H348" s="78" t="n">
        <f aca="false">(-1)*$E348*(Input!$C$9/100)</f>
        <v>-325.599594427789</v>
      </c>
      <c r="J348" s="78" t="n">
        <f aca="false">($E348+$F348+$G348+$H348)</f>
        <v>5630.49054754397</v>
      </c>
    </row>
    <row r="349" customFormat="false" ht="12.8" hidden="false" customHeight="false" outlineLevel="0" collapsed="false">
      <c r="A349" s="76" t="n">
        <v>345</v>
      </c>
      <c r="B349" s="77" t="n">
        <f aca="false">EOMONTH(Input!$C$7,A349)</f>
        <v>53417</v>
      </c>
      <c r="C349" s="76" t="n">
        <f aca="false">DATEDIF(Input!$C$23,$B349,"Y")</f>
        <v>68</v>
      </c>
      <c r="E349" s="78" t="n">
        <f aca="false">(-1)*(401k_01!$G349+IRA_01!$E349+Invest_01!$E349)+Pension_01!$E349+SocialSec_01!$E349</f>
        <v>6617.87793552417</v>
      </c>
      <c r="F349" s="78" t="n">
        <f aca="false">(-1)*Roth_01!$E349</f>
        <v>0</v>
      </c>
      <c r="G349" s="78" t="n">
        <f aca="false">(-1)*$E349*(Input!$C$8/100)</f>
        <v>-661.787793552417</v>
      </c>
      <c r="H349" s="78" t="n">
        <f aca="false">(-1)*$E349*(Input!$C$9/100)</f>
        <v>-325.599594427789</v>
      </c>
      <c r="J349" s="78" t="n">
        <f aca="false">($E349+$F349+$G349+$H349)</f>
        <v>5630.49054754397</v>
      </c>
    </row>
    <row r="350" customFormat="false" ht="12.8" hidden="false" customHeight="false" outlineLevel="0" collapsed="false">
      <c r="A350" s="76" t="n">
        <v>346</v>
      </c>
      <c r="B350" s="77" t="n">
        <f aca="false">EOMONTH(Input!$C$7,A350)</f>
        <v>53447</v>
      </c>
      <c r="C350" s="76" t="n">
        <f aca="false">DATEDIF(Input!$C$23,$B350,"Y")</f>
        <v>68</v>
      </c>
      <c r="E350" s="78" t="n">
        <f aca="false">(-1)*(401k_01!$G350+IRA_01!$E350+Invest_01!$E350)+Pension_01!$E350+SocialSec_01!$E350</f>
        <v>6617.87793552417</v>
      </c>
      <c r="F350" s="78" t="n">
        <f aca="false">(-1)*Roth_01!$E350</f>
        <v>0</v>
      </c>
      <c r="G350" s="78" t="n">
        <f aca="false">(-1)*$E350*(Input!$C$8/100)</f>
        <v>-661.787793552417</v>
      </c>
      <c r="H350" s="78" t="n">
        <f aca="false">(-1)*$E350*(Input!$C$9/100)</f>
        <v>-325.599594427789</v>
      </c>
      <c r="J350" s="78" t="n">
        <f aca="false">($E350+$F350+$G350+$H350)</f>
        <v>5630.49054754397</v>
      </c>
    </row>
    <row r="351" customFormat="false" ht="12.8" hidden="false" customHeight="false" outlineLevel="0" collapsed="false">
      <c r="A351" s="76" t="n">
        <v>347</v>
      </c>
      <c r="B351" s="77" t="n">
        <f aca="false">EOMONTH(Input!$C$7,A351)</f>
        <v>53478</v>
      </c>
      <c r="C351" s="76" t="n">
        <f aca="false">DATEDIF(Input!$C$23,$B351,"Y")</f>
        <v>69</v>
      </c>
      <c r="E351" s="78" t="n">
        <f aca="false">(-1)*(401k_01!$G351+IRA_01!$E351+Invest_01!$E351)+Pension_01!$E351+SocialSec_01!$E351</f>
        <v>6617.87793552417</v>
      </c>
      <c r="F351" s="78" t="n">
        <f aca="false">(-1)*Roth_01!$E351</f>
        <v>0</v>
      </c>
      <c r="G351" s="78" t="n">
        <f aca="false">(-1)*$E351*(Input!$C$8/100)</f>
        <v>-661.787793552417</v>
      </c>
      <c r="H351" s="78" t="n">
        <f aca="false">(-1)*$E351*(Input!$C$9/100)</f>
        <v>-325.599594427789</v>
      </c>
      <c r="J351" s="78" t="n">
        <f aca="false">($E351+$F351+$G351+$H351)</f>
        <v>5630.49054754397</v>
      </c>
    </row>
    <row r="352" customFormat="false" ht="12.8" hidden="false" customHeight="false" outlineLevel="0" collapsed="false">
      <c r="A352" s="76" t="n">
        <v>348</v>
      </c>
      <c r="B352" s="77" t="n">
        <f aca="false">EOMONTH(Input!$C$7,A352)</f>
        <v>53508</v>
      </c>
      <c r="C352" s="76" t="n">
        <f aca="false">DATEDIF(Input!$C$23,$B352,"Y")</f>
        <v>69</v>
      </c>
      <c r="E352" s="78" t="n">
        <f aca="false">(-1)*(401k_01!$G352+IRA_01!$E352+Invest_01!$E352)+Pension_01!$E352+SocialSec_01!$E352</f>
        <v>6617.87793552417</v>
      </c>
      <c r="F352" s="78" t="n">
        <f aca="false">(-1)*Roth_01!$E352</f>
        <v>0</v>
      </c>
      <c r="G352" s="78" t="n">
        <f aca="false">(-1)*$E352*(Input!$C$8/100)</f>
        <v>-661.787793552417</v>
      </c>
      <c r="H352" s="78" t="n">
        <f aca="false">(-1)*$E352*(Input!$C$9/100)</f>
        <v>-325.599594427789</v>
      </c>
      <c r="J352" s="78" t="n">
        <f aca="false">($E352+$F352+$G352+$H352)</f>
        <v>5630.49054754397</v>
      </c>
    </row>
    <row r="353" customFormat="false" ht="12.8" hidden="false" customHeight="false" outlineLevel="0" collapsed="false">
      <c r="A353" s="76" t="n">
        <v>349</v>
      </c>
      <c r="B353" s="77" t="n">
        <f aca="false">EOMONTH(Input!$C$7,A353)</f>
        <v>53539</v>
      </c>
      <c r="C353" s="76" t="n">
        <f aca="false">DATEDIF(Input!$C$23,$B353,"Y")</f>
        <v>69</v>
      </c>
      <c r="E353" s="78" t="n">
        <f aca="false">(-1)*(401k_01!$G353+IRA_01!$E353+Invest_01!$E353)+Pension_01!$E353+SocialSec_01!$E353</f>
        <v>6617.87793552417</v>
      </c>
      <c r="F353" s="78" t="n">
        <f aca="false">(-1)*Roth_01!$E353</f>
        <v>0</v>
      </c>
      <c r="G353" s="78" t="n">
        <f aca="false">(-1)*$E353*(Input!$C$8/100)</f>
        <v>-661.787793552417</v>
      </c>
      <c r="H353" s="78" t="n">
        <f aca="false">(-1)*$E353*(Input!$C$9/100)</f>
        <v>-325.599594427789</v>
      </c>
      <c r="J353" s="78" t="n">
        <f aca="false">($E353+$F353+$G353+$H353)</f>
        <v>5630.49054754397</v>
      </c>
    </row>
    <row r="354" customFormat="false" ht="12.8" hidden="false" customHeight="false" outlineLevel="0" collapsed="false">
      <c r="A354" s="76" t="n">
        <v>350</v>
      </c>
      <c r="B354" s="77" t="n">
        <f aca="false">EOMONTH(Input!$C$7,A354)</f>
        <v>53570</v>
      </c>
      <c r="C354" s="76" t="n">
        <f aca="false">DATEDIF(Input!$C$23,$B354,"Y")</f>
        <v>69</v>
      </c>
      <c r="E354" s="78" t="n">
        <f aca="false">(-1)*(401k_01!$G354+IRA_01!$E354+Invest_01!$E354)+Pension_01!$E354+SocialSec_01!$E354</f>
        <v>6617.87793552417</v>
      </c>
      <c r="F354" s="78" t="n">
        <f aca="false">(-1)*Roth_01!$E354</f>
        <v>0</v>
      </c>
      <c r="G354" s="78" t="n">
        <f aca="false">(-1)*$E354*(Input!$C$8/100)</f>
        <v>-661.787793552417</v>
      </c>
      <c r="H354" s="78" t="n">
        <f aca="false">(-1)*$E354*(Input!$C$9/100)</f>
        <v>-325.599594427789</v>
      </c>
      <c r="J354" s="78" t="n">
        <f aca="false">($E354+$F354+$G354+$H354)</f>
        <v>5630.49054754397</v>
      </c>
    </row>
    <row r="355" customFormat="false" ht="12.8" hidden="false" customHeight="false" outlineLevel="0" collapsed="false">
      <c r="A355" s="76" t="n">
        <v>351</v>
      </c>
      <c r="B355" s="77" t="n">
        <f aca="false">EOMONTH(Input!$C$7,A355)</f>
        <v>53600</v>
      </c>
      <c r="C355" s="76" t="n">
        <f aca="false">DATEDIF(Input!$C$23,$B355,"Y")</f>
        <v>69</v>
      </c>
      <c r="E355" s="78" t="n">
        <f aca="false">(-1)*(401k_01!$G355+IRA_01!$E355+Invest_01!$E355)+Pension_01!$E355+SocialSec_01!$E355</f>
        <v>6617.87793552417</v>
      </c>
      <c r="F355" s="78" t="n">
        <f aca="false">(-1)*Roth_01!$E355</f>
        <v>0</v>
      </c>
      <c r="G355" s="78" t="n">
        <f aca="false">(-1)*$E355*(Input!$C$8/100)</f>
        <v>-661.787793552417</v>
      </c>
      <c r="H355" s="78" t="n">
        <f aca="false">(-1)*$E355*(Input!$C$9/100)</f>
        <v>-325.599594427789</v>
      </c>
      <c r="J355" s="78" t="n">
        <f aca="false">($E355+$F355+$G355+$H355)</f>
        <v>5630.49054754397</v>
      </c>
    </row>
    <row r="356" customFormat="false" ht="12.8" hidden="false" customHeight="false" outlineLevel="0" collapsed="false">
      <c r="A356" s="76" t="n">
        <v>352</v>
      </c>
      <c r="B356" s="77" t="n">
        <f aca="false">EOMONTH(Input!$C$7,A356)</f>
        <v>53631</v>
      </c>
      <c r="C356" s="76" t="n">
        <f aca="false">DATEDIF(Input!$C$23,$B356,"Y")</f>
        <v>69</v>
      </c>
      <c r="E356" s="78" t="n">
        <f aca="false">(-1)*(401k_01!$G356+IRA_01!$E356+Invest_01!$E356)+Pension_01!$E356+SocialSec_01!$E356</f>
        <v>6617.87793552417</v>
      </c>
      <c r="F356" s="78" t="n">
        <f aca="false">(-1)*Roth_01!$E356</f>
        <v>0</v>
      </c>
      <c r="G356" s="78" t="n">
        <f aca="false">(-1)*$E356*(Input!$C$8/100)</f>
        <v>-661.787793552417</v>
      </c>
      <c r="H356" s="78" t="n">
        <f aca="false">(-1)*$E356*(Input!$C$9/100)</f>
        <v>-325.599594427789</v>
      </c>
      <c r="J356" s="78" t="n">
        <f aca="false">($E356+$F356+$G356+$H356)</f>
        <v>5630.49054754397</v>
      </c>
    </row>
    <row r="357" customFormat="false" ht="12.8" hidden="false" customHeight="false" outlineLevel="0" collapsed="false">
      <c r="A357" s="76" t="n">
        <v>353</v>
      </c>
      <c r="B357" s="77" t="n">
        <f aca="false">EOMONTH(Input!$C$7,A357)</f>
        <v>53661</v>
      </c>
      <c r="C357" s="76" t="n">
        <f aca="false">DATEDIF(Input!$C$23,$B357,"Y")</f>
        <v>69</v>
      </c>
      <c r="E357" s="78" t="n">
        <f aca="false">(-1)*(401k_01!$G357+IRA_01!$E357+Invest_01!$E357)+Pension_01!$E357+SocialSec_01!$E357</f>
        <v>6617.87793552417</v>
      </c>
      <c r="F357" s="78" t="n">
        <f aca="false">(-1)*Roth_01!$E357</f>
        <v>0</v>
      </c>
      <c r="G357" s="78" t="n">
        <f aca="false">(-1)*$E357*(Input!$C$8/100)</f>
        <v>-661.787793552417</v>
      </c>
      <c r="H357" s="78" t="n">
        <f aca="false">(-1)*$E357*(Input!$C$9/100)</f>
        <v>-325.599594427789</v>
      </c>
      <c r="J357" s="78" t="n">
        <f aca="false">($E357+$F357+$G357+$H357)</f>
        <v>5630.49054754397</v>
      </c>
    </row>
    <row r="358" customFormat="false" ht="12.8" hidden="false" customHeight="false" outlineLevel="0" collapsed="false">
      <c r="A358" s="76" t="n">
        <v>354</v>
      </c>
      <c r="B358" s="77" t="n">
        <f aca="false">EOMONTH(Input!$C$7,A358)</f>
        <v>53692</v>
      </c>
      <c r="C358" s="76" t="n">
        <f aca="false">DATEDIF(Input!$C$23,$B358,"Y")</f>
        <v>69</v>
      </c>
      <c r="E358" s="78" t="n">
        <f aca="false">(-1)*(401k_01!$G358+IRA_01!$E358+Invest_01!$E358)+Pension_01!$E358+SocialSec_01!$E358</f>
        <v>6617.87793552417</v>
      </c>
      <c r="F358" s="78" t="n">
        <f aca="false">(-1)*Roth_01!$E358</f>
        <v>0</v>
      </c>
      <c r="G358" s="78" t="n">
        <f aca="false">(-1)*$E358*(Input!$C$8/100)</f>
        <v>-661.787793552417</v>
      </c>
      <c r="H358" s="78" t="n">
        <f aca="false">(-1)*$E358*(Input!$C$9/100)</f>
        <v>-325.599594427789</v>
      </c>
      <c r="J358" s="78" t="n">
        <f aca="false">($E358+$F358+$G358+$H358)</f>
        <v>5630.49054754397</v>
      </c>
    </row>
    <row r="359" customFormat="false" ht="12.8" hidden="false" customHeight="false" outlineLevel="0" collapsed="false">
      <c r="A359" s="76" t="n">
        <v>355</v>
      </c>
      <c r="B359" s="77" t="n">
        <f aca="false">EOMONTH(Input!$C$7,A359)</f>
        <v>53723</v>
      </c>
      <c r="C359" s="76" t="n">
        <f aca="false">DATEDIF(Input!$C$23,$B359,"Y")</f>
        <v>69</v>
      </c>
      <c r="E359" s="78" t="n">
        <f aca="false">(-1)*(401k_01!$G359+IRA_01!$E359+Invest_01!$E359)+Pension_01!$E359+SocialSec_01!$E359</f>
        <v>6617.87793552417</v>
      </c>
      <c r="F359" s="78" t="n">
        <f aca="false">(-1)*Roth_01!$E359</f>
        <v>0</v>
      </c>
      <c r="G359" s="78" t="n">
        <f aca="false">(-1)*$E359*(Input!$C$8/100)</f>
        <v>-661.787793552417</v>
      </c>
      <c r="H359" s="78" t="n">
        <f aca="false">(-1)*$E359*(Input!$C$9/100)</f>
        <v>-325.599594427789</v>
      </c>
      <c r="J359" s="78" t="n">
        <f aca="false">($E359+$F359+$G359+$H359)</f>
        <v>5630.49054754397</v>
      </c>
    </row>
    <row r="360" customFormat="false" ht="12.8" hidden="false" customHeight="false" outlineLevel="0" collapsed="false">
      <c r="A360" s="76" t="n">
        <v>356</v>
      </c>
      <c r="B360" s="77" t="n">
        <f aca="false">EOMONTH(Input!$C$7,A360)</f>
        <v>53751</v>
      </c>
      <c r="C360" s="76" t="n">
        <f aca="false">DATEDIF(Input!$C$23,$B360,"Y")</f>
        <v>69</v>
      </c>
      <c r="E360" s="78" t="n">
        <f aca="false">(-1)*(401k_01!$G360+IRA_01!$E360+Invest_01!$E360)+Pension_01!$E360+SocialSec_01!$E360</f>
        <v>6617.87793552417</v>
      </c>
      <c r="F360" s="78" t="n">
        <f aca="false">(-1)*Roth_01!$E360</f>
        <v>0</v>
      </c>
      <c r="G360" s="78" t="n">
        <f aca="false">(-1)*$E360*(Input!$C$8/100)</f>
        <v>-661.787793552417</v>
      </c>
      <c r="H360" s="78" t="n">
        <f aca="false">(-1)*$E360*(Input!$C$9/100)</f>
        <v>-325.599594427789</v>
      </c>
      <c r="J360" s="78" t="n">
        <f aca="false">($E360+$F360+$G360+$H360)</f>
        <v>5630.49054754397</v>
      </c>
    </row>
    <row r="361" customFormat="false" ht="12.8" hidden="false" customHeight="false" outlineLevel="0" collapsed="false">
      <c r="A361" s="76" t="n">
        <v>357</v>
      </c>
      <c r="B361" s="77" t="n">
        <f aca="false">EOMONTH(Input!$C$7,A361)</f>
        <v>53782</v>
      </c>
      <c r="C361" s="76" t="n">
        <f aca="false">DATEDIF(Input!$C$23,$B361,"Y")</f>
        <v>69</v>
      </c>
      <c r="E361" s="78" t="n">
        <f aca="false">(-1)*(401k_01!$G361+IRA_01!$E361+Invest_01!$E361)+Pension_01!$E361+SocialSec_01!$E361</f>
        <v>6617.87793552417</v>
      </c>
      <c r="F361" s="78" t="n">
        <f aca="false">(-1)*Roth_01!$E361</f>
        <v>0</v>
      </c>
      <c r="G361" s="78" t="n">
        <f aca="false">(-1)*$E361*(Input!$C$8/100)</f>
        <v>-661.787793552417</v>
      </c>
      <c r="H361" s="78" t="n">
        <f aca="false">(-1)*$E361*(Input!$C$9/100)</f>
        <v>-325.599594427789</v>
      </c>
      <c r="J361" s="78" t="n">
        <f aca="false">($E361+$F361+$G361+$H361)</f>
        <v>5630.49054754397</v>
      </c>
    </row>
    <row r="362" customFormat="false" ht="12.8" hidden="false" customHeight="false" outlineLevel="0" collapsed="false">
      <c r="A362" s="76" t="n">
        <v>358</v>
      </c>
      <c r="B362" s="77" t="n">
        <f aca="false">EOMONTH(Input!$C$7,A362)</f>
        <v>53812</v>
      </c>
      <c r="C362" s="76" t="n">
        <f aca="false">DATEDIF(Input!$C$23,$B362,"Y")</f>
        <v>69</v>
      </c>
      <c r="E362" s="78" t="n">
        <f aca="false">(-1)*(401k_01!$G362+IRA_01!$E362+Invest_01!$E362)+Pension_01!$E362+SocialSec_01!$E362</f>
        <v>6617.87793552417</v>
      </c>
      <c r="F362" s="78" t="n">
        <f aca="false">(-1)*Roth_01!$E362</f>
        <v>0</v>
      </c>
      <c r="G362" s="78" t="n">
        <f aca="false">(-1)*$E362*(Input!$C$8/100)</f>
        <v>-661.787793552417</v>
      </c>
      <c r="H362" s="78" t="n">
        <f aca="false">(-1)*$E362*(Input!$C$9/100)</f>
        <v>-325.599594427789</v>
      </c>
      <c r="J362" s="78" t="n">
        <f aca="false">($E362+$F362+$G362+$H362)</f>
        <v>5630.49054754397</v>
      </c>
    </row>
    <row r="363" customFormat="false" ht="12.8" hidden="false" customHeight="false" outlineLevel="0" collapsed="false">
      <c r="A363" s="76" t="n">
        <v>359</v>
      </c>
      <c r="B363" s="77" t="n">
        <f aca="false">EOMONTH(Input!$C$7,A363)</f>
        <v>53843</v>
      </c>
      <c r="C363" s="76" t="n">
        <f aca="false">DATEDIF(Input!$C$23,$B363,"Y")</f>
        <v>70</v>
      </c>
      <c r="E363" s="78" t="n">
        <f aca="false">(-1)*(401k_01!$G363+IRA_01!$E363+Invest_01!$E363)+Pension_01!$E363+SocialSec_01!$E363</f>
        <v>6617.87793552417</v>
      </c>
      <c r="F363" s="78" t="n">
        <f aca="false">(-1)*Roth_01!$E363</f>
        <v>0</v>
      </c>
      <c r="G363" s="78" t="n">
        <f aca="false">(-1)*$E363*(Input!$C$8/100)</f>
        <v>-661.787793552417</v>
      </c>
      <c r="H363" s="78" t="n">
        <f aca="false">(-1)*$E363*(Input!$C$9/100)</f>
        <v>-325.599594427789</v>
      </c>
      <c r="J363" s="78" t="n">
        <f aca="false">($E363+$F363+$G363+$H363)</f>
        <v>5630.49054754397</v>
      </c>
    </row>
    <row r="364" customFormat="false" ht="12.8" hidden="false" customHeight="false" outlineLevel="0" collapsed="false">
      <c r="A364" s="76" t="n">
        <v>360</v>
      </c>
      <c r="B364" s="77" t="n">
        <f aca="false">EOMONTH(Input!$C$7,A364)</f>
        <v>53873</v>
      </c>
      <c r="C364" s="76" t="n">
        <f aca="false">DATEDIF(Input!$C$23,$B364,"Y")</f>
        <v>70</v>
      </c>
      <c r="E364" s="78" t="n">
        <f aca="false">(-1)*(401k_01!$G364+IRA_01!$E364+Invest_01!$E364)+Pension_01!$E364+SocialSec_01!$E364</f>
        <v>6617.87793552417</v>
      </c>
      <c r="F364" s="78" t="n">
        <f aca="false">(-1)*Roth_01!$E364</f>
        <v>0</v>
      </c>
      <c r="G364" s="78" t="n">
        <f aca="false">(-1)*$E364*(Input!$C$8/100)</f>
        <v>-661.787793552417</v>
      </c>
      <c r="H364" s="78" t="n">
        <f aca="false">(-1)*$E364*(Input!$C$9/100)</f>
        <v>-325.599594427789</v>
      </c>
      <c r="J364" s="78" t="n">
        <f aca="false">($E364+$F364+$G364+$H364)</f>
        <v>5630.49054754397</v>
      </c>
    </row>
    <row r="365" customFormat="false" ht="12.8" hidden="false" customHeight="false" outlineLevel="0" collapsed="false">
      <c r="A365" s="76" t="n">
        <v>361</v>
      </c>
      <c r="B365" s="77" t="n">
        <f aca="false">EOMONTH(Input!$C$7,A365)</f>
        <v>53904</v>
      </c>
      <c r="C365" s="76" t="n">
        <f aca="false">DATEDIF(Input!$C$23,$B365,"Y")</f>
        <v>70</v>
      </c>
      <c r="E365" s="78" t="n">
        <f aca="false">(-1)*(401k_01!$G365+IRA_01!$E365+Invest_01!$E365)+Pension_01!$E365+SocialSec_01!$E365</f>
        <v>6617.87793552417</v>
      </c>
      <c r="F365" s="78" t="n">
        <f aca="false">(-1)*Roth_01!$E365</f>
        <v>0</v>
      </c>
      <c r="G365" s="78" t="n">
        <f aca="false">(-1)*$E365*(Input!$C$8/100)</f>
        <v>-661.787793552417</v>
      </c>
      <c r="H365" s="78" t="n">
        <f aca="false">(-1)*$E365*(Input!$C$9/100)</f>
        <v>-325.599594427789</v>
      </c>
      <c r="J365" s="78" t="n">
        <f aca="false">($E365+$F365+$G365+$H365)</f>
        <v>5630.49054754397</v>
      </c>
    </row>
    <row r="366" customFormat="false" ht="12.8" hidden="false" customHeight="false" outlineLevel="0" collapsed="false">
      <c r="A366" s="76" t="n">
        <v>362</v>
      </c>
      <c r="B366" s="77" t="n">
        <f aca="false">EOMONTH(Input!$C$7,A366)</f>
        <v>53935</v>
      </c>
      <c r="C366" s="76" t="n">
        <f aca="false">DATEDIF(Input!$C$23,$B366,"Y")</f>
        <v>70</v>
      </c>
      <c r="E366" s="78" t="n">
        <f aca="false">(-1)*(401k_01!$G366+IRA_01!$E366+Invest_01!$E366)+Pension_01!$E366+SocialSec_01!$E366</f>
        <v>6617.87793552417</v>
      </c>
      <c r="F366" s="78" t="n">
        <f aca="false">(-1)*Roth_01!$E366</f>
        <v>0</v>
      </c>
      <c r="G366" s="78" t="n">
        <f aca="false">(-1)*$E366*(Input!$C$8/100)</f>
        <v>-661.787793552417</v>
      </c>
      <c r="H366" s="78" t="n">
        <f aca="false">(-1)*$E366*(Input!$C$9/100)</f>
        <v>-325.599594427789</v>
      </c>
      <c r="J366" s="78" t="n">
        <f aca="false">($E366+$F366+$G366+$H366)</f>
        <v>5630.49054754397</v>
      </c>
    </row>
    <row r="367" customFormat="false" ht="12.8" hidden="false" customHeight="false" outlineLevel="0" collapsed="false">
      <c r="A367" s="76" t="n">
        <v>363</v>
      </c>
      <c r="B367" s="77" t="n">
        <f aca="false">EOMONTH(Input!$C$7,A367)</f>
        <v>53965</v>
      </c>
      <c r="C367" s="76" t="n">
        <f aca="false">DATEDIF(Input!$C$23,$B367,"Y")</f>
        <v>70</v>
      </c>
      <c r="E367" s="78" t="n">
        <f aca="false">(-1)*(401k_01!$G367+IRA_01!$E367+Invest_01!$E367)+Pension_01!$E367+SocialSec_01!$E367</f>
        <v>6617.87793552417</v>
      </c>
      <c r="F367" s="78" t="n">
        <f aca="false">(-1)*Roth_01!$E367</f>
        <v>0</v>
      </c>
      <c r="G367" s="78" t="n">
        <f aca="false">(-1)*$E367*(Input!$C$8/100)</f>
        <v>-661.787793552417</v>
      </c>
      <c r="H367" s="78" t="n">
        <f aca="false">(-1)*$E367*(Input!$C$9/100)</f>
        <v>-325.599594427789</v>
      </c>
      <c r="J367" s="78" t="n">
        <f aca="false">($E367+$F367+$G367+$H367)</f>
        <v>5630.49054754397</v>
      </c>
    </row>
    <row r="368" customFormat="false" ht="12.8" hidden="false" customHeight="false" outlineLevel="0" collapsed="false">
      <c r="A368" s="76" t="n">
        <v>364</v>
      </c>
      <c r="B368" s="77" t="n">
        <f aca="false">EOMONTH(Input!$C$7,A368)</f>
        <v>53996</v>
      </c>
      <c r="C368" s="76" t="n">
        <f aca="false">DATEDIF(Input!$C$23,$B368,"Y")</f>
        <v>70</v>
      </c>
      <c r="E368" s="78" t="n">
        <f aca="false">(-1)*(401k_01!$G368+IRA_01!$E368+Invest_01!$E368)+Pension_01!$E368+SocialSec_01!$E368</f>
        <v>6617.87793552417</v>
      </c>
      <c r="F368" s="78" t="n">
        <f aca="false">(-1)*Roth_01!$E368</f>
        <v>0</v>
      </c>
      <c r="G368" s="78" t="n">
        <f aca="false">(-1)*$E368*(Input!$C$8/100)</f>
        <v>-661.787793552417</v>
      </c>
      <c r="H368" s="78" t="n">
        <f aca="false">(-1)*$E368*(Input!$C$9/100)</f>
        <v>-325.599594427789</v>
      </c>
      <c r="J368" s="78" t="n">
        <f aca="false">($E368+$F368+$G368+$H368)</f>
        <v>5630.49054754397</v>
      </c>
    </row>
    <row r="369" customFormat="false" ht="12.8" hidden="false" customHeight="false" outlineLevel="0" collapsed="false">
      <c r="A369" s="76" t="n">
        <v>365</v>
      </c>
      <c r="B369" s="77" t="n">
        <f aca="false">EOMONTH(Input!$C$7,A369)</f>
        <v>54026</v>
      </c>
      <c r="C369" s="76" t="n">
        <f aca="false">DATEDIF(Input!$C$23,$B369,"Y")</f>
        <v>70</v>
      </c>
      <c r="E369" s="78" t="n">
        <f aca="false">(-1)*(401k_01!$G369+IRA_01!$E369+Invest_01!$E369)+Pension_01!$E369+SocialSec_01!$E369</f>
        <v>6617.87793552417</v>
      </c>
      <c r="F369" s="78" t="n">
        <f aca="false">(-1)*Roth_01!$E369</f>
        <v>0</v>
      </c>
      <c r="G369" s="78" t="n">
        <f aca="false">(-1)*$E369*(Input!$C$8/100)</f>
        <v>-661.787793552417</v>
      </c>
      <c r="H369" s="78" t="n">
        <f aca="false">(-1)*$E369*(Input!$C$9/100)</f>
        <v>-325.599594427789</v>
      </c>
      <c r="J369" s="78" t="n">
        <f aca="false">($E369+$F369+$G369+$H369)</f>
        <v>5630.49054754397</v>
      </c>
    </row>
    <row r="370" customFormat="false" ht="12.8" hidden="false" customHeight="false" outlineLevel="0" collapsed="false">
      <c r="A370" s="76" t="n">
        <v>366</v>
      </c>
      <c r="B370" s="77" t="n">
        <f aca="false">EOMONTH(Input!$C$7,A370)</f>
        <v>54057</v>
      </c>
      <c r="C370" s="76" t="n">
        <f aca="false">DATEDIF(Input!$C$23,$B370,"Y")</f>
        <v>70</v>
      </c>
      <c r="E370" s="78" t="n">
        <f aca="false">(-1)*(401k_01!$G370+IRA_01!$E370+Invest_01!$E370)+Pension_01!$E370+SocialSec_01!$E370</f>
        <v>6617.87793552417</v>
      </c>
      <c r="F370" s="78" t="n">
        <f aca="false">(-1)*Roth_01!$E370</f>
        <v>0</v>
      </c>
      <c r="G370" s="78" t="n">
        <f aca="false">(-1)*$E370*(Input!$C$8/100)</f>
        <v>-661.787793552417</v>
      </c>
      <c r="H370" s="78" t="n">
        <f aca="false">(-1)*$E370*(Input!$C$9/100)</f>
        <v>-325.599594427789</v>
      </c>
      <c r="J370" s="78" t="n">
        <f aca="false">($E370+$F370+$G370+$H370)</f>
        <v>5630.49054754397</v>
      </c>
    </row>
    <row r="371" customFormat="false" ht="12.8" hidden="false" customHeight="false" outlineLevel="0" collapsed="false">
      <c r="A371" s="76" t="n">
        <v>367</v>
      </c>
      <c r="B371" s="77" t="n">
        <f aca="false">EOMONTH(Input!$C$7,A371)</f>
        <v>54088</v>
      </c>
      <c r="C371" s="76" t="n">
        <f aca="false">DATEDIF(Input!$C$23,$B371,"Y")</f>
        <v>70</v>
      </c>
      <c r="E371" s="78" t="n">
        <f aca="false">(-1)*(401k_01!$G371+IRA_01!$E371+Invest_01!$E371)+Pension_01!$E371+SocialSec_01!$E371</f>
        <v>6617.87793552417</v>
      </c>
      <c r="F371" s="78" t="n">
        <f aca="false">(-1)*Roth_01!$E371</f>
        <v>0</v>
      </c>
      <c r="G371" s="78" t="n">
        <f aca="false">(-1)*$E371*(Input!$C$8/100)</f>
        <v>-661.787793552417</v>
      </c>
      <c r="H371" s="78" t="n">
        <f aca="false">(-1)*$E371*(Input!$C$9/100)</f>
        <v>-325.599594427789</v>
      </c>
      <c r="J371" s="78" t="n">
        <f aca="false">($E371+$F371+$G371+$H371)</f>
        <v>5630.49054754397</v>
      </c>
    </row>
    <row r="372" customFormat="false" ht="12.8" hidden="false" customHeight="false" outlineLevel="0" collapsed="false">
      <c r="A372" s="76" t="n">
        <v>368</v>
      </c>
      <c r="B372" s="77" t="n">
        <f aca="false">EOMONTH(Input!$C$7,A372)</f>
        <v>54117</v>
      </c>
      <c r="C372" s="76" t="n">
        <f aca="false">DATEDIF(Input!$C$23,$B372,"Y")</f>
        <v>70</v>
      </c>
      <c r="E372" s="78" t="n">
        <f aca="false">(-1)*(401k_01!$G372+IRA_01!$E372+Invest_01!$E372)+Pension_01!$E372+SocialSec_01!$E372</f>
        <v>6617.87793552417</v>
      </c>
      <c r="F372" s="78" t="n">
        <f aca="false">(-1)*Roth_01!$E372</f>
        <v>0</v>
      </c>
      <c r="G372" s="78" t="n">
        <f aca="false">(-1)*$E372*(Input!$C$8/100)</f>
        <v>-661.787793552417</v>
      </c>
      <c r="H372" s="78" t="n">
        <f aca="false">(-1)*$E372*(Input!$C$9/100)</f>
        <v>-325.599594427789</v>
      </c>
      <c r="J372" s="78" t="n">
        <f aca="false">($E372+$F372+$G372+$H372)</f>
        <v>5630.49054754397</v>
      </c>
    </row>
    <row r="373" customFormat="false" ht="12.8" hidden="false" customHeight="false" outlineLevel="0" collapsed="false">
      <c r="A373" s="76" t="n">
        <v>369</v>
      </c>
      <c r="B373" s="77" t="n">
        <f aca="false">EOMONTH(Input!$C$7,A373)</f>
        <v>54148</v>
      </c>
      <c r="C373" s="76" t="n">
        <f aca="false">DATEDIF(Input!$C$23,$B373,"Y")</f>
        <v>70</v>
      </c>
      <c r="E373" s="78" t="n">
        <f aca="false">(-1)*(401k_01!$G373+IRA_01!$E373+Invest_01!$E373)+Pension_01!$E373+SocialSec_01!$E373</f>
        <v>6617.87793552417</v>
      </c>
      <c r="F373" s="78" t="n">
        <f aca="false">(-1)*Roth_01!$E373</f>
        <v>0</v>
      </c>
      <c r="G373" s="78" t="n">
        <f aca="false">(-1)*$E373*(Input!$C$8/100)</f>
        <v>-661.787793552417</v>
      </c>
      <c r="H373" s="78" t="n">
        <f aca="false">(-1)*$E373*(Input!$C$9/100)</f>
        <v>-325.599594427789</v>
      </c>
      <c r="J373" s="78" t="n">
        <f aca="false">($E373+$F373+$G373+$H373)</f>
        <v>5630.49054754397</v>
      </c>
    </row>
    <row r="374" customFormat="false" ht="12.8" hidden="false" customHeight="false" outlineLevel="0" collapsed="false">
      <c r="A374" s="76" t="n">
        <v>370</v>
      </c>
      <c r="B374" s="77" t="n">
        <f aca="false">EOMONTH(Input!$C$7,A374)</f>
        <v>54178</v>
      </c>
      <c r="C374" s="76" t="n">
        <f aca="false">DATEDIF(Input!$C$23,$B374,"Y")</f>
        <v>70</v>
      </c>
      <c r="E374" s="78" t="n">
        <f aca="false">(-1)*(401k_01!$G374+IRA_01!$E374+Invest_01!$E374)+Pension_01!$E374+SocialSec_01!$E374</f>
        <v>6617.87793552417</v>
      </c>
      <c r="F374" s="78" t="n">
        <f aca="false">(-1)*Roth_01!$E374</f>
        <v>0</v>
      </c>
      <c r="G374" s="78" t="n">
        <f aca="false">(-1)*$E374*(Input!$C$8/100)</f>
        <v>-661.787793552417</v>
      </c>
      <c r="H374" s="78" t="n">
        <f aca="false">(-1)*$E374*(Input!$C$9/100)</f>
        <v>-325.599594427789</v>
      </c>
      <c r="J374" s="78" t="n">
        <f aca="false">($E374+$F374+$G374+$H374)</f>
        <v>5630.49054754397</v>
      </c>
    </row>
    <row r="375" customFormat="false" ht="12.8" hidden="false" customHeight="false" outlineLevel="0" collapsed="false">
      <c r="A375" s="76" t="n">
        <v>371</v>
      </c>
      <c r="B375" s="77" t="n">
        <f aca="false">EOMONTH(Input!$C$7,A375)</f>
        <v>54209</v>
      </c>
      <c r="C375" s="76" t="n">
        <f aca="false">DATEDIF(Input!$C$23,$B375,"Y")</f>
        <v>71</v>
      </c>
      <c r="E375" s="78" t="n">
        <f aca="false">(-1)*(401k_01!$G375+IRA_01!$E375+Invest_01!$E375)+Pension_01!$E375+SocialSec_01!$E375</f>
        <v>6617.87793552417</v>
      </c>
      <c r="F375" s="78" t="n">
        <f aca="false">(-1)*Roth_01!$E375</f>
        <v>0</v>
      </c>
      <c r="G375" s="78" t="n">
        <f aca="false">(-1)*$E375*(Input!$C$8/100)</f>
        <v>-661.787793552417</v>
      </c>
      <c r="H375" s="78" t="n">
        <f aca="false">(-1)*$E375*(Input!$C$9/100)</f>
        <v>-325.599594427789</v>
      </c>
      <c r="J375" s="78" t="n">
        <f aca="false">($E375+$F375+$G375+$H375)</f>
        <v>5630.49054754397</v>
      </c>
    </row>
    <row r="376" customFormat="false" ht="12.8" hidden="false" customHeight="false" outlineLevel="0" collapsed="false">
      <c r="A376" s="76" t="n">
        <v>372</v>
      </c>
      <c r="B376" s="77" t="n">
        <f aca="false">EOMONTH(Input!$C$7,A376)</f>
        <v>54239</v>
      </c>
      <c r="C376" s="76" t="n">
        <f aca="false">DATEDIF(Input!$C$23,$B376,"Y")</f>
        <v>71</v>
      </c>
      <c r="E376" s="78" t="n">
        <f aca="false">(-1)*(401k_01!$G376+IRA_01!$E376+Invest_01!$E376)+Pension_01!$E376+SocialSec_01!$E376</f>
        <v>6617.87793552417</v>
      </c>
      <c r="F376" s="78" t="n">
        <f aca="false">(-1)*Roth_01!$E376</f>
        <v>0</v>
      </c>
      <c r="G376" s="78" t="n">
        <f aca="false">(-1)*$E376*(Input!$C$8/100)</f>
        <v>-661.787793552417</v>
      </c>
      <c r="H376" s="78" t="n">
        <f aca="false">(-1)*$E376*(Input!$C$9/100)</f>
        <v>-325.599594427789</v>
      </c>
      <c r="J376" s="78" t="n">
        <f aca="false">($E376+$F376+$G376+$H376)</f>
        <v>5630.49054754397</v>
      </c>
    </row>
    <row r="377" customFormat="false" ht="12.8" hidden="false" customHeight="false" outlineLevel="0" collapsed="false">
      <c r="A377" s="76" t="n">
        <v>373</v>
      </c>
      <c r="B377" s="77" t="n">
        <f aca="false">EOMONTH(Input!$C$7,A377)</f>
        <v>54270</v>
      </c>
      <c r="C377" s="76" t="n">
        <f aca="false">DATEDIF(Input!$C$23,$B377,"Y")</f>
        <v>71</v>
      </c>
      <c r="E377" s="78" t="n">
        <f aca="false">(-1)*(401k_01!$G377+IRA_01!$E377+Invest_01!$E377)+Pension_01!$E377+SocialSec_01!$E377</f>
        <v>6617.87793552417</v>
      </c>
      <c r="F377" s="78" t="n">
        <f aca="false">(-1)*Roth_01!$E377</f>
        <v>0</v>
      </c>
      <c r="G377" s="78" t="n">
        <f aca="false">(-1)*$E377*(Input!$C$8/100)</f>
        <v>-661.787793552417</v>
      </c>
      <c r="H377" s="78" t="n">
        <f aca="false">(-1)*$E377*(Input!$C$9/100)</f>
        <v>-325.599594427789</v>
      </c>
      <c r="J377" s="78" t="n">
        <f aca="false">($E377+$F377+$G377+$H377)</f>
        <v>5630.49054754397</v>
      </c>
    </row>
    <row r="378" customFormat="false" ht="12.8" hidden="false" customHeight="false" outlineLevel="0" collapsed="false">
      <c r="A378" s="76" t="n">
        <v>374</v>
      </c>
      <c r="B378" s="77" t="n">
        <f aca="false">EOMONTH(Input!$C$7,A378)</f>
        <v>54301</v>
      </c>
      <c r="C378" s="76" t="n">
        <f aca="false">DATEDIF(Input!$C$23,$B378,"Y")</f>
        <v>71</v>
      </c>
      <c r="E378" s="78" t="n">
        <f aca="false">(-1)*(401k_01!$G378+IRA_01!$E378+Invest_01!$E378)+Pension_01!$E378+SocialSec_01!$E378</f>
        <v>6617.87793552417</v>
      </c>
      <c r="F378" s="78" t="n">
        <f aca="false">(-1)*Roth_01!$E378</f>
        <v>0</v>
      </c>
      <c r="G378" s="78" t="n">
        <f aca="false">(-1)*$E378*(Input!$C$8/100)</f>
        <v>-661.787793552417</v>
      </c>
      <c r="H378" s="78" t="n">
        <f aca="false">(-1)*$E378*(Input!$C$9/100)</f>
        <v>-325.599594427789</v>
      </c>
      <c r="J378" s="78" t="n">
        <f aca="false">($E378+$F378+$G378+$H378)</f>
        <v>5630.49054754397</v>
      </c>
    </row>
    <row r="379" customFormat="false" ht="12.8" hidden="false" customHeight="false" outlineLevel="0" collapsed="false">
      <c r="A379" s="76" t="n">
        <v>375</v>
      </c>
      <c r="B379" s="77" t="n">
        <f aca="false">EOMONTH(Input!$C$7,A379)</f>
        <v>54331</v>
      </c>
      <c r="C379" s="76" t="n">
        <f aca="false">DATEDIF(Input!$C$23,$B379,"Y")</f>
        <v>71</v>
      </c>
      <c r="E379" s="78" t="n">
        <f aca="false">(-1)*(401k_01!$G379+IRA_01!$E379+Invest_01!$E379)+Pension_01!$E379+SocialSec_01!$E379</f>
        <v>6617.87793552417</v>
      </c>
      <c r="F379" s="78" t="n">
        <f aca="false">(-1)*Roth_01!$E379</f>
        <v>0</v>
      </c>
      <c r="G379" s="78" t="n">
        <f aca="false">(-1)*$E379*(Input!$C$8/100)</f>
        <v>-661.787793552417</v>
      </c>
      <c r="H379" s="78" t="n">
        <f aca="false">(-1)*$E379*(Input!$C$9/100)</f>
        <v>-325.599594427789</v>
      </c>
      <c r="J379" s="78" t="n">
        <f aca="false">($E379+$F379+$G379+$H379)</f>
        <v>5630.49054754397</v>
      </c>
    </row>
    <row r="380" customFormat="false" ht="12.8" hidden="false" customHeight="false" outlineLevel="0" collapsed="false">
      <c r="A380" s="76" t="n">
        <v>376</v>
      </c>
      <c r="B380" s="77" t="n">
        <f aca="false">EOMONTH(Input!$C$7,A380)</f>
        <v>54362</v>
      </c>
      <c r="C380" s="76" t="n">
        <f aca="false">DATEDIF(Input!$C$23,$B380,"Y")</f>
        <v>71</v>
      </c>
      <c r="E380" s="78" t="n">
        <f aca="false">(-1)*(401k_01!$G380+IRA_01!$E380+Invest_01!$E380)+Pension_01!$E380+SocialSec_01!$E380</f>
        <v>6617.87793552417</v>
      </c>
      <c r="F380" s="78" t="n">
        <f aca="false">(-1)*Roth_01!$E380</f>
        <v>0</v>
      </c>
      <c r="G380" s="78" t="n">
        <f aca="false">(-1)*$E380*(Input!$C$8/100)</f>
        <v>-661.787793552417</v>
      </c>
      <c r="H380" s="78" t="n">
        <f aca="false">(-1)*$E380*(Input!$C$9/100)</f>
        <v>-325.599594427789</v>
      </c>
      <c r="J380" s="78" t="n">
        <f aca="false">($E380+$F380+$G380+$H380)</f>
        <v>5630.49054754397</v>
      </c>
    </row>
    <row r="381" customFormat="false" ht="12.8" hidden="false" customHeight="false" outlineLevel="0" collapsed="false">
      <c r="A381" s="76" t="n">
        <v>377</v>
      </c>
      <c r="B381" s="77" t="n">
        <f aca="false">EOMONTH(Input!$C$7,A381)</f>
        <v>54392</v>
      </c>
      <c r="C381" s="76" t="n">
        <f aca="false">DATEDIF(Input!$C$23,$B381,"Y")</f>
        <v>71</v>
      </c>
      <c r="E381" s="78" t="n">
        <f aca="false">(-1)*(401k_01!$G381+IRA_01!$E381+Invest_01!$E381)+Pension_01!$E381+SocialSec_01!$E381</f>
        <v>6617.87793552417</v>
      </c>
      <c r="F381" s="78" t="n">
        <f aca="false">(-1)*Roth_01!$E381</f>
        <v>0</v>
      </c>
      <c r="G381" s="78" t="n">
        <f aca="false">(-1)*$E381*(Input!$C$8/100)</f>
        <v>-661.787793552417</v>
      </c>
      <c r="H381" s="78" t="n">
        <f aca="false">(-1)*$E381*(Input!$C$9/100)</f>
        <v>-325.599594427789</v>
      </c>
      <c r="J381" s="78" t="n">
        <f aca="false">($E381+$F381+$G381+$H381)</f>
        <v>5630.49054754397</v>
      </c>
    </row>
    <row r="382" customFormat="false" ht="12.8" hidden="false" customHeight="false" outlineLevel="0" collapsed="false">
      <c r="A382" s="76" t="n">
        <v>378</v>
      </c>
      <c r="B382" s="77" t="n">
        <f aca="false">EOMONTH(Input!$C$7,A382)</f>
        <v>54423</v>
      </c>
      <c r="C382" s="76" t="n">
        <f aca="false">DATEDIF(Input!$C$23,$B382,"Y")</f>
        <v>71</v>
      </c>
      <c r="E382" s="78" t="n">
        <f aca="false">(-1)*(401k_01!$G382+IRA_01!$E382+Invest_01!$E382)+Pension_01!$E382+SocialSec_01!$E382</f>
        <v>6617.87793552417</v>
      </c>
      <c r="F382" s="78" t="n">
        <f aca="false">(-1)*Roth_01!$E382</f>
        <v>0</v>
      </c>
      <c r="G382" s="78" t="n">
        <f aca="false">(-1)*$E382*(Input!$C$8/100)</f>
        <v>-661.787793552417</v>
      </c>
      <c r="H382" s="78" t="n">
        <f aca="false">(-1)*$E382*(Input!$C$9/100)</f>
        <v>-325.599594427789</v>
      </c>
      <c r="J382" s="78" t="n">
        <f aca="false">($E382+$F382+$G382+$H382)</f>
        <v>5630.49054754397</v>
      </c>
    </row>
    <row r="383" customFormat="false" ht="12.8" hidden="false" customHeight="false" outlineLevel="0" collapsed="false">
      <c r="A383" s="76" t="n">
        <v>379</v>
      </c>
      <c r="B383" s="77" t="n">
        <f aca="false">EOMONTH(Input!$C$7,A383)</f>
        <v>54454</v>
      </c>
      <c r="C383" s="76" t="n">
        <f aca="false">DATEDIF(Input!$C$23,$B383,"Y")</f>
        <v>71</v>
      </c>
      <c r="E383" s="78" t="n">
        <f aca="false">(-1)*(401k_01!$G383+IRA_01!$E383+Invest_01!$E383)+Pension_01!$E383+SocialSec_01!$E383</f>
        <v>6617.87793552417</v>
      </c>
      <c r="F383" s="78" t="n">
        <f aca="false">(-1)*Roth_01!$E383</f>
        <v>0</v>
      </c>
      <c r="G383" s="78" t="n">
        <f aca="false">(-1)*$E383*(Input!$C$8/100)</f>
        <v>-661.787793552417</v>
      </c>
      <c r="H383" s="78" t="n">
        <f aca="false">(-1)*$E383*(Input!$C$9/100)</f>
        <v>-325.599594427789</v>
      </c>
      <c r="J383" s="78" t="n">
        <f aca="false">($E383+$F383+$G383+$H383)</f>
        <v>5630.49054754397</v>
      </c>
    </row>
    <row r="384" customFormat="false" ht="12.8" hidden="false" customHeight="false" outlineLevel="0" collapsed="false">
      <c r="A384" s="76" t="n">
        <v>380</v>
      </c>
      <c r="B384" s="77" t="n">
        <f aca="false">EOMONTH(Input!$C$7,A384)</f>
        <v>54482</v>
      </c>
      <c r="C384" s="76" t="n">
        <f aca="false">DATEDIF(Input!$C$23,$B384,"Y")</f>
        <v>71</v>
      </c>
      <c r="E384" s="78" t="n">
        <f aca="false">(-1)*(401k_01!$G384+IRA_01!$E384+Invest_01!$E384)+Pension_01!$E384+SocialSec_01!$E384</f>
        <v>6617.87793552417</v>
      </c>
      <c r="F384" s="78" t="n">
        <f aca="false">(-1)*Roth_01!$E384</f>
        <v>0</v>
      </c>
      <c r="G384" s="78" t="n">
        <f aca="false">(-1)*$E384*(Input!$C$8/100)</f>
        <v>-661.787793552417</v>
      </c>
      <c r="H384" s="78" t="n">
        <f aca="false">(-1)*$E384*(Input!$C$9/100)</f>
        <v>-325.599594427789</v>
      </c>
      <c r="J384" s="78" t="n">
        <f aca="false">($E384+$F384+$G384+$H384)</f>
        <v>5630.49054754397</v>
      </c>
    </row>
    <row r="385" customFormat="false" ht="12.8" hidden="false" customHeight="false" outlineLevel="0" collapsed="false">
      <c r="A385" s="76" t="n">
        <v>381</v>
      </c>
      <c r="B385" s="77" t="n">
        <f aca="false">EOMONTH(Input!$C$7,A385)</f>
        <v>54513</v>
      </c>
      <c r="C385" s="76" t="n">
        <f aca="false">DATEDIF(Input!$C$23,$B385,"Y")</f>
        <v>71</v>
      </c>
      <c r="E385" s="78" t="n">
        <f aca="false">(-1)*(401k_01!$G385+IRA_01!$E385+Invest_01!$E385)+Pension_01!$E385+SocialSec_01!$E385</f>
        <v>6617.87793552417</v>
      </c>
      <c r="F385" s="78" t="n">
        <f aca="false">(-1)*Roth_01!$E385</f>
        <v>0</v>
      </c>
      <c r="G385" s="78" t="n">
        <f aca="false">(-1)*$E385*(Input!$C$8/100)</f>
        <v>-661.787793552417</v>
      </c>
      <c r="H385" s="78" t="n">
        <f aca="false">(-1)*$E385*(Input!$C$9/100)</f>
        <v>-325.599594427789</v>
      </c>
      <c r="J385" s="78" t="n">
        <f aca="false">($E385+$F385+$G385+$H385)</f>
        <v>5630.49054754397</v>
      </c>
    </row>
    <row r="386" customFormat="false" ht="12.8" hidden="false" customHeight="false" outlineLevel="0" collapsed="false">
      <c r="A386" s="76" t="n">
        <v>382</v>
      </c>
      <c r="B386" s="77" t="n">
        <f aca="false">EOMONTH(Input!$C$7,A386)</f>
        <v>54543</v>
      </c>
      <c r="C386" s="76" t="n">
        <f aca="false">DATEDIF(Input!$C$23,$B386,"Y")</f>
        <v>71</v>
      </c>
      <c r="E386" s="78" t="n">
        <f aca="false">(-1)*(401k_01!$G386+IRA_01!$E386+Invest_01!$E386)+Pension_01!$E386+SocialSec_01!$E386</f>
        <v>6617.87793552417</v>
      </c>
      <c r="F386" s="78" t="n">
        <f aca="false">(-1)*Roth_01!$E386</f>
        <v>0</v>
      </c>
      <c r="G386" s="78" t="n">
        <f aca="false">(-1)*$E386*(Input!$C$8/100)</f>
        <v>-661.787793552417</v>
      </c>
      <c r="H386" s="78" t="n">
        <f aca="false">(-1)*$E386*(Input!$C$9/100)</f>
        <v>-325.599594427789</v>
      </c>
      <c r="J386" s="78" t="n">
        <f aca="false">($E386+$F386+$G386+$H386)</f>
        <v>5630.49054754397</v>
      </c>
    </row>
    <row r="387" customFormat="false" ht="12.8" hidden="false" customHeight="false" outlineLevel="0" collapsed="false">
      <c r="A387" s="76" t="n">
        <v>383</v>
      </c>
      <c r="B387" s="77" t="n">
        <f aca="false">EOMONTH(Input!$C$7,A387)</f>
        <v>54574</v>
      </c>
      <c r="C387" s="76" t="n">
        <f aca="false">DATEDIF(Input!$C$23,$B387,"Y")</f>
        <v>72</v>
      </c>
      <c r="E387" s="78" t="n">
        <f aca="false">(-1)*(401k_01!$G387+IRA_01!$E387+Invest_01!$E387)+Pension_01!$E387+SocialSec_01!$E387</f>
        <v>6617.87793552417</v>
      </c>
      <c r="F387" s="78" t="n">
        <f aca="false">(-1)*Roth_01!$E387</f>
        <v>0</v>
      </c>
      <c r="G387" s="78" t="n">
        <f aca="false">(-1)*$E387*(Input!$C$8/100)</f>
        <v>-661.787793552417</v>
      </c>
      <c r="H387" s="78" t="n">
        <f aca="false">(-1)*$E387*(Input!$C$9/100)</f>
        <v>-325.599594427789</v>
      </c>
      <c r="J387" s="78" t="n">
        <f aca="false">($E387+$F387+$G387+$H387)</f>
        <v>5630.49054754397</v>
      </c>
    </row>
    <row r="388" customFormat="false" ht="12.8" hidden="false" customHeight="false" outlineLevel="0" collapsed="false">
      <c r="A388" s="76" t="n">
        <v>384</v>
      </c>
      <c r="B388" s="77" t="n">
        <f aca="false">EOMONTH(Input!$C$7,A388)</f>
        <v>54604</v>
      </c>
      <c r="C388" s="76" t="n">
        <f aca="false">DATEDIF(Input!$C$23,$B388,"Y")</f>
        <v>72</v>
      </c>
      <c r="E388" s="78" t="n">
        <f aca="false">(-1)*(401k_01!$G388+IRA_01!$E388+Invest_01!$E388)+Pension_01!$E388+SocialSec_01!$E388</f>
        <v>6617.87793552417</v>
      </c>
      <c r="F388" s="78" t="n">
        <f aca="false">(-1)*Roth_01!$E388</f>
        <v>0</v>
      </c>
      <c r="G388" s="78" t="n">
        <f aca="false">(-1)*$E388*(Input!$C$8/100)</f>
        <v>-661.787793552417</v>
      </c>
      <c r="H388" s="78" t="n">
        <f aca="false">(-1)*$E388*(Input!$C$9/100)</f>
        <v>-325.599594427789</v>
      </c>
      <c r="J388" s="78" t="n">
        <f aca="false">($E388+$F388+$G388+$H388)</f>
        <v>5630.49054754397</v>
      </c>
    </row>
    <row r="389" customFormat="false" ht="12.8" hidden="false" customHeight="false" outlineLevel="0" collapsed="false">
      <c r="A389" s="76" t="n">
        <v>385</v>
      </c>
      <c r="B389" s="77" t="n">
        <f aca="false">EOMONTH(Input!$C$7,A389)</f>
        <v>54635</v>
      </c>
      <c r="C389" s="76" t="n">
        <f aca="false">DATEDIF(Input!$C$23,$B389,"Y")</f>
        <v>72</v>
      </c>
      <c r="E389" s="78" t="n">
        <f aca="false">(-1)*(401k_01!$G389+IRA_01!$E389+Invest_01!$E389)+Pension_01!$E389+SocialSec_01!$E389</f>
        <v>6617.87793552417</v>
      </c>
      <c r="F389" s="78" t="n">
        <f aca="false">(-1)*Roth_01!$E389</f>
        <v>0</v>
      </c>
      <c r="G389" s="78" t="n">
        <f aca="false">(-1)*$E389*(Input!$C$8/100)</f>
        <v>-661.787793552417</v>
      </c>
      <c r="H389" s="78" t="n">
        <f aca="false">(-1)*$E389*(Input!$C$9/100)</f>
        <v>-325.599594427789</v>
      </c>
      <c r="J389" s="78" t="n">
        <f aca="false">($E389+$F389+$G389+$H389)</f>
        <v>5630.49054754397</v>
      </c>
    </row>
    <row r="390" customFormat="false" ht="12.8" hidden="false" customHeight="false" outlineLevel="0" collapsed="false">
      <c r="A390" s="76" t="n">
        <v>386</v>
      </c>
      <c r="B390" s="77" t="n">
        <f aca="false">EOMONTH(Input!$C$7,A390)</f>
        <v>54666</v>
      </c>
      <c r="C390" s="76" t="n">
        <f aca="false">DATEDIF(Input!$C$23,$B390,"Y")</f>
        <v>72</v>
      </c>
      <c r="E390" s="78" t="n">
        <f aca="false">(-1)*(401k_01!$G390+IRA_01!$E390+Invest_01!$E390)+Pension_01!$E390+SocialSec_01!$E390</f>
        <v>6617.87793552417</v>
      </c>
      <c r="F390" s="78" t="n">
        <f aca="false">(-1)*Roth_01!$E390</f>
        <v>0</v>
      </c>
      <c r="G390" s="78" t="n">
        <f aca="false">(-1)*$E390*(Input!$C$8/100)</f>
        <v>-661.787793552417</v>
      </c>
      <c r="H390" s="78" t="n">
        <f aca="false">(-1)*$E390*(Input!$C$9/100)</f>
        <v>-325.599594427789</v>
      </c>
      <c r="J390" s="78" t="n">
        <f aca="false">($E390+$F390+$G390+$H390)</f>
        <v>5630.49054754397</v>
      </c>
    </row>
    <row r="391" customFormat="false" ht="12.8" hidden="false" customHeight="false" outlineLevel="0" collapsed="false">
      <c r="A391" s="76" t="n">
        <v>387</v>
      </c>
      <c r="B391" s="77" t="n">
        <f aca="false">EOMONTH(Input!$C$7,A391)</f>
        <v>54696</v>
      </c>
      <c r="C391" s="76" t="n">
        <f aca="false">DATEDIF(Input!$C$23,$B391,"Y")</f>
        <v>72</v>
      </c>
      <c r="E391" s="78" t="n">
        <f aca="false">(-1)*(401k_01!$G391+IRA_01!$E391+Invest_01!$E391)+Pension_01!$E391+SocialSec_01!$E391</f>
        <v>6617.87793552417</v>
      </c>
      <c r="F391" s="78" t="n">
        <f aca="false">(-1)*Roth_01!$E391</f>
        <v>0</v>
      </c>
      <c r="G391" s="78" t="n">
        <f aca="false">(-1)*$E391*(Input!$C$8/100)</f>
        <v>-661.787793552417</v>
      </c>
      <c r="H391" s="78" t="n">
        <f aca="false">(-1)*$E391*(Input!$C$9/100)</f>
        <v>-325.599594427789</v>
      </c>
      <c r="J391" s="78" t="n">
        <f aca="false">($E391+$F391+$G391+$H391)</f>
        <v>5630.49054754397</v>
      </c>
    </row>
    <row r="392" customFormat="false" ht="12.8" hidden="false" customHeight="false" outlineLevel="0" collapsed="false">
      <c r="A392" s="76" t="n">
        <v>388</v>
      </c>
      <c r="B392" s="77" t="n">
        <f aca="false">EOMONTH(Input!$C$7,A392)</f>
        <v>54727</v>
      </c>
      <c r="C392" s="76" t="n">
        <f aca="false">DATEDIF(Input!$C$23,$B392,"Y")</f>
        <v>72</v>
      </c>
      <c r="E392" s="78" t="n">
        <f aca="false">(-1)*(401k_01!$G392+IRA_01!$E392+Invest_01!$E392)+Pension_01!$E392+SocialSec_01!$E392</f>
        <v>6617.87793552417</v>
      </c>
      <c r="F392" s="78" t="n">
        <f aca="false">(-1)*Roth_01!$E392</f>
        <v>0</v>
      </c>
      <c r="G392" s="78" t="n">
        <f aca="false">(-1)*$E392*(Input!$C$8/100)</f>
        <v>-661.787793552417</v>
      </c>
      <c r="H392" s="78" t="n">
        <f aca="false">(-1)*$E392*(Input!$C$9/100)</f>
        <v>-325.599594427789</v>
      </c>
      <c r="J392" s="78" t="n">
        <f aca="false">($E392+$F392+$G392+$H392)</f>
        <v>5630.49054754397</v>
      </c>
    </row>
    <row r="393" customFormat="false" ht="12.8" hidden="false" customHeight="false" outlineLevel="0" collapsed="false">
      <c r="A393" s="76" t="n">
        <v>389</v>
      </c>
      <c r="B393" s="77" t="n">
        <f aca="false">EOMONTH(Input!$C$7,A393)</f>
        <v>54757</v>
      </c>
      <c r="C393" s="76" t="n">
        <f aca="false">DATEDIF(Input!$C$23,$B393,"Y")</f>
        <v>72</v>
      </c>
      <c r="E393" s="78" t="n">
        <f aca="false">(-1)*(401k_01!$G393+IRA_01!$E393+Invest_01!$E393)+Pension_01!$E393+SocialSec_01!$E393</f>
        <v>6617.87793552417</v>
      </c>
      <c r="F393" s="78" t="n">
        <f aca="false">(-1)*Roth_01!$E393</f>
        <v>0</v>
      </c>
      <c r="G393" s="78" t="n">
        <f aca="false">(-1)*$E393*(Input!$C$8/100)</f>
        <v>-661.787793552417</v>
      </c>
      <c r="H393" s="78" t="n">
        <f aca="false">(-1)*$E393*(Input!$C$9/100)</f>
        <v>-325.599594427789</v>
      </c>
      <c r="J393" s="78" t="n">
        <f aca="false">($E393+$F393+$G393+$H393)</f>
        <v>5630.49054754397</v>
      </c>
    </row>
    <row r="394" customFormat="false" ht="12.8" hidden="false" customHeight="false" outlineLevel="0" collapsed="false">
      <c r="A394" s="76" t="n">
        <v>390</v>
      </c>
      <c r="B394" s="77" t="n">
        <f aca="false">EOMONTH(Input!$C$7,A394)</f>
        <v>54788</v>
      </c>
      <c r="C394" s="76" t="n">
        <f aca="false">DATEDIF(Input!$C$23,$B394,"Y")</f>
        <v>72</v>
      </c>
      <c r="E394" s="78" t="n">
        <f aca="false">(-1)*(401k_01!$G394+IRA_01!$E394+Invest_01!$E394)+Pension_01!$E394+SocialSec_01!$E394</f>
        <v>6617.87793552417</v>
      </c>
      <c r="F394" s="78" t="n">
        <f aca="false">(-1)*Roth_01!$E394</f>
        <v>0</v>
      </c>
      <c r="G394" s="78" t="n">
        <f aca="false">(-1)*$E394*(Input!$C$8/100)</f>
        <v>-661.787793552417</v>
      </c>
      <c r="H394" s="78" t="n">
        <f aca="false">(-1)*$E394*(Input!$C$9/100)</f>
        <v>-325.599594427789</v>
      </c>
      <c r="J394" s="78" t="n">
        <f aca="false">($E394+$F394+$G394+$H394)</f>
        <v>5630.49054754397</v>
      </c>
    </row>
    <row r="395" customFormat="false" ht="12.8" hidden="false" customHeight="false" outlineLevel="0" collapsed="false">
      <c r="A395" s="76" t="n">
        <v>391</v>
      </c>
      <c r="B395" s="77" t="n">
        <f aca="false">EOMONTH(Input!$C$7,A395)</f>
        <v>54819</v>
      </c>
      <c r="C395" s="76" t="n">
        <f aca="false">DATEDIF(Input!$C$23,$B395,"Y")</f>
        <v>72</v>
      </c>
      <c r="E395" s="78" t="n">
        <f aca="false">(-1)*(401k_01!$G395+IRA_01!$E395+Invest_01!$E395)+Pension_01!$E395+SocialSec_01!$E395</f>
        <v>6617.87793552417</v>
      </c>
      <c r="F395" s="78" t="n">
        <f aca="false">(-1)*Roth_01!$E395</f>
        <v>0</v>
      </c>
      <c r="G395" s="78" t="n">
        <f aca="false">(-1)*$E395*(Input!$C$8/100)</f>
        <v>-661.787793552417</v>
      </c>
      <c r="H395" s="78" t="n">
        <f aca="false">(-1)*$E395*(Input!$C$9/100)</f>
        <v>-325.599594427789</v>
      </c>
      <c r="J395" s="78" t="n">
        <f aca="false">($E395+$F395+$G395+$H395)</f>
        <v>5630.49054754397</v>
      </c>
    </row>
    <row r="396" customFormat="false" ht="12.8" hidden="false" customHeight="false" outlineLevel="0" collapsed="false">
      <c r="A396" s="76" t="n">
        <v>392</v>
      </c>
      <c r="B396" s="77" t="n">
        <f aca="false">EOMONTH(Input!$C$7,A396)</f>
        <v>54847</v>
      </c>
      <c r="C396" s="76" t="n">
        <f aca="false">DATEDIF(Input!$C$23,$B396,"Y")</f>
        <v>72</v>
      </c>
      <c r="E396" s="78" t="n">
        <f aca="false">(-1)*(401k_01!$G396+IRA_01!$E396+Invest_01!$E396)+Pension_01!$E396+SocialSec_01!$E396</f>
        <v>6617.87793552417</v>
      </c>
      <c r="F396" s="78" t="n">
        <f aca="false">(-1)*Roth_01!$E396</f>
        <v>0</v>
      </c>
      <c r="G396" s="78" t="n">
        <f aca="false">(-1)*$E396*(Input!$C$8/100)</f>
        <v>-661.787793552417</v>
      </c>
      <c r="H396" s="78" t="n">
        <f aca="false">(-1)*$E396*(Input!$C$9/100)</f>
        <v>-325.599594427789</v>
      </c>
      <c r="J396" s="78" t="n">
        <f aca="false">($E396+$F396+$G396+$H396)</f>
        <v>5630.49054754397</v>
      </c>
    </row>
    <row r="397" customFormat="false" ht="12.8" hidden="false" customHeight="false" outlineLevel="0" collapsed="false">
      <c r="A397" s="76" t="n">
        <v>393</v>
      </c>
      <c r="B397" s="77" t="n">
        <f aca="false">EOMONTH(Input!$C$7,A397)</f>
        <v>54878</v>
      </c>
      <c r="C397" s="76" t="n">
        <f aca="false">DATEDIF(Input!$C$23,$B397,"Y")</f>
        <v>72</v>
      </c>
      <c r="E397" s="78" t="n">
        <f aca="false">(-1)*(401k_01!$G397+IRA_01!$E397+Invest_01!$E397)+Pension_01!$E397+SocialSec_01!$E397</f>
        <v>6617.87793552417</v>
      </c>
      <c r="F397" s="78" t="n">
        <f aca="false">(-1)*Roth_01!$E397</f>
        <v>0</v>
      </c>
      <c r="G397" s="78" t="n">
        <f aca="false">(-1)*$E397*(Input!$C$8/100)</f>
        <v>-661.787793552417</v>
      </c>
      <c r="H397" s="78" t="n">
        <f aca="false">(-1)*$E397*(Input!$C$9/100)</f>
        <v>-325.599594427789</v>
      </c>
      <c r="J397" s="78" t="n">
        <f aca="false">($E397+$F397+$G397+$H397)</f>
        <v>5630.49054754397</v>
      </c>
    </row>
    <row r="398" customFormat="false" ht="12.8" hidden="false" customHeight="false" outlineLevel="0" collapsed="false">
      <c r="A398" s="76" t="n">
        <v>394</v>
      </c>
      <c r="B398" s="77" t="n">
        <f aca="false">EOMONTH(Input!$C$7,A398)</f>
        <v>54908</v>
      </c>
      <c r="C398" s="76" t="n">
        <f aca="false">DATEDIF(Input!$C$23,$B398,"Y")</f>
        <v>72</v>
      </c>
      <c r="E398" s="78" t="n">
        <f aca="false">(-1)*(401k_01!$G398+IRA_01!$E398+Invest_01!$E398)+Pension_01!$E398+SocialSec_01!$E398</f>
        <v>6617.87793552417</v>
      </c>
      <c r="F398" s="78" t="n">
        <f aca="false">(-1)*Roth_01!$E398</f>
        <v>0</v>
      </c>
      <c r="G398" s="78" t="n">
        <f aca="false">(-1)*$E398*(Input!$C$8/100)</f>
        <v>-661.787793552417</v>
      </c>
      <c r="H398" s="78" t="n">
        <f aca="false">(-1)*$E398*(Input!$C$9/100)</f>
        <v>-325.599594427789</v>
      </c>
      <c r="J398" s="78" t="n">
        <f aca="false">($E398+$F398+$G398+$H398)</f>
        <v>5630.49054754397</v>
      </c>
    </row>
    <row r="399" customFormat="false" ht="12.8" hidden="false" customHeight="false" outlineLevel="0" collapsed="false">
      <c r="A399" s="76" t="n">
        <v>395</v>
      </c>
      <c r="B399" s="77" t="n">
        <f aca="false">EOMONTH(Input!$C$7,A399)</f>
        <v>54939</v>
      </c>
      <c r="C399" s="76" t="n">
        <f aca="false">DATEDIF(Input!$C$23,$B399,"Y")</f>
        <v>73</v>
      </c>
      <c r="E399" s="78" t="n">
        <f aca="false">(-1)*(401k_01!$G399+IRA_01!$E399+Invest_01!$E399)+Pension_01!$E399+SocialSec_01!$E399</f>
        <v>6617.87793552417</v>
      </c>
      <c r="F399" s="78" t="n">
        <f aca="false">(-1)*Roth_01!$E399</f>
        <v>0</v>
      </c>
      <c r="G399" s="78" t="n">
        <f aca="false">(-1)*$E399*(Input!$C$8/100)</f>
        <v>-661.787793552417</v>
      </c>
      <c r="H399" s="78" t="n">
        <f aca="false">(-1)*$E399*(Input!$C$9/100)</f>
        <v>-325.599594427789</v>
      </c>
      <c r="J399" s="78" t="n">
        <f aca="false">($E399+$F399+$G399+$H399)</f>
        <v>5630.49054754397</v>
      </c>
    </row>
    <row r="400" customFormat="false" ht="12.8" hidden="false" customHeight="false" outlineLevel="0" collapsed="false">
      <c r="A400" s="76" t="n">
        <v>396</v>
      </c>
      <c r="B400" s="77" t="n">
        <f aca="false">EOMONTH(Input!$C$7,A400)</f>
        <v>54969</v>
      </c>
      <c r="C400" s="76" t="n">
        <f aca="false">DATEDIF(Input!$C$23,$B400,"Y")</f>
        <v>73</v>
      </c>
      <c r="E400" s="78" t="n">
        <f aca="false">(-1)*(401k_01!$G400+IRA_01!$E400+Invest_01!$E400)+Pension_01!$E400+SocialSec_01!$E400</f>
        <v>6617.87793552417</v>
      </c>
      <c r="F400" s="78" t="n">
        <f aca="false">(-1)*Roth_01!$E400</f>
        <v>0</v>
      </c>
      <c r="G400" s="78" t="n">
        <f aca="false">(-1)*$E400*(Input!$C$8/100)</f>
        <v>-661.787793552417</v>
      </c>
      <c r="H400" s="78" t="n">
        <f aca="false">(-1)*$E400*(Input!$C$9/100)</f>
        <v>-325.599594427789</v>
      </c>
      <c r="J400" s="78" t="n">
        <f aca="false">($E400+$F400+$G400+$H400)</f>
        <v>5630.49054754397</v>
      </c>
    </row>
    <row r="401" customFormat="false" ht="12.8" hidden="false" customHeight="false" outlineLevel="0" collapsed="false">
      <c r="A401" s="76" t="n">
        <v>397</v>
      </c>
      <c r="B401" s="77" t="n">
        <f aca="false">EOMONTH(Input!$C$7,A401)</f>
        <v>55000</v>
      </c>
      <c r="C401" s="76" t="n">
        <f aca="false">DATEDIF(Input!$C$23,$B401,"Y")</f>
        <v>73</v>
      </c>
      <c r="E401" s="78" t="n">
        <f aca="false">(-1)*(401k_01!$G401+IRA_01!$E401+Invest_01!$E401)+Pension_01!$E401+SocialSec_01!$E401</f>
        <v>6617.87793552417</v>
      </c>
      <c r="F401" s="78" t="n">
        <f aca="false">(-1)*Roth_01!$E401</f>
        <v>0</v>
      </c>
      <c r="G401" s="78" t="n">
        <f aca="false">(-1)*$E401*(Input!$C$8/100)</f>
        <v>-661.787793552417</v>
      </c>
      <c r="H401" s="78" t="n">
        <f aca="false">(-1)*$E401*(Input!$C$9/100)</f>
        <v>-325.599594427789</v>
      </c>
      <c r="J401" s="78" t="n">
        <f aca="false">($E401+$F401+$G401+$H401)</f>
        <v>5630.49054754397</v>
      </c>
    </row>
    <row r="402" customFormat="false" ht="12.8" hidden="false" customHeight="false" outlineLevel="0" collapsed="false">
      <c r="A402" s="76" t="n">
        <v>398</v>
      </c>
      <c r="B402" s="77" t="n">
        <f aca="false">EOMONTH(Input!$C$7,A402)</f>
        <v>55031</v>
      </c>
      <c r="C402" s="76" t="n">
        <f aca="false">DATEDIF(Input!$C$23,$B402,"Y")</f>
        <v>73</v>
      </c>
      <c r="E402" s="78" t="n">
        <f aca="false">(-1)*(401k_01!$G402+IRA_01!$E402+Invest_01!$E402)+Pension_01!$E402+SocialSec_01!$E402</f>
        <v>6617.87793552417</v>
      </c>
      <c r="F402" s="78" t="n">
        <f aca="false">(-1)*Roth_01!$E402</f>
        <v>0</v>
      </c>
      <c r="G402" s="78" t="n">
        <f aca="false">(-1)*$E402*(Input!$C$8/100)</f>
        <v>-661.787793552417</v>
      </c>
      <c r="H402" s="78" t="n">
        <f aca="false">(-1)*$E402*(Input!$C$9/100)</f>
        <v>-325.599594427789</v>
      </c>
      <c r="J402" s="78" t="n">
        <f aca="false">($E402+$F402+$G402+$H402)</f>
        <v>5630.49054754397</v>
      </c>
    </row>
    <row r="403" customFormat="false" ht="12.8" hidden="false" customHeight="false" outlineLevel="0" collapsed="false">
      <c r="A403" s="76" t="n">
        <v>399</v>
      </c>
      <c r="B403" s="77" t="n">
        <f aca="false">EOMONTH(Input!$C$7,A403)</f>
        <v>55061</v>
      </c>
      <c r="C403" s="76" t="n">
        <f aca="false">DATEDIF(Input!$C$23,$B403,"Y")</f>
        <v>73</v>
      </c>
      <c r="E403" s="78" t="n">
        <f aca="false">(-1)*(401k_01!$G403+IRA_01!$E403+Invest_01!$E403)+Pension_01!$E403+SocialSec_01!$E403</f>
        <v>6617.87793552417</v>
      </c>
      <c r="F403" s="78" t="n">
        <f aca="false">(-1)*Roth_01!$E403</f>
        <v>0</v>
      </c>
      <c r="G403" s="78" t="n">
        <f aca="false">(-1)*$E403*(Input!$C$8/100)</f>
        <v>-661.787793552417</v>
      </c>
      <c r="H403" s="78" t="n">
        <f aca="false">(-1)*$E403*(Input!$C$9/100)</f>
        <v>-325.599594427789</v>
      </c>
      <c r="J403" s="78" t="n">
        <f aca="false">($E403+$F403+$G403+$H403)</f>
        <v>5630.49054754397</v>
      </c>
    </row>
    <row r="404" customFormat="false" ht="12.8" hidden="false" customHeight="false" outlineLevel="0" collapsed="false">
      <c r="A404" s="76" t="n">
        <v>400</v>
      </c>
      <c r="B404" s="77" t="n">
        <f aca="false">EOMONTH(Input!$C$7,A404)</f>
        <v>55092</v>
      </c>
      <c r="C404" s="76" t="n">
        <f aca="false">DATEDIF(Input!$C$23,$B404,"Y")</f>
        <v>73</v>
      </c>
      <c r="E404" s="78" t="n">
        <f aca="false">(-1)*(401k_01!$G404+IRA_01!$E404+Invest_01!$E404)+Pension_01!$E404+SocialSec_01!$E404</f>
        <v>6617.87793552417</v>
      </c>
      <c r="F404" s="78" t="n">
        <f aca="false">(-1)*Roth_01!$E404</f>
        <v>0</v>
      </c>
      <c r="G404" s="78" t="n">
        <f aca="false">(-1)*$E404*(Input!$C$8/100)</f>
        <v>-661.787793552417</v>
      </c>
      <c r="H404" s="78" t="n">
        <f aca="false">(-1)*$E404*(Input!$C$9/100)</f>
        <v>-325.599594427789</v>
      </c>
      <c r="J404" s="78" t="n">
        <f aca="false">($E404+$F404+$G404+$H404)</f>
        <v>5630.49054754397</v>
      </c>
    </row>
    <row r="405" customFormat="false" ht="12.8" hidden="false" customHeight="false" outlineLevel="0" collapsed="false">
      <c r="A405" s="76" t="n">
        <v>401</v>
      </c>
      <c r="B405" s="77" t="n">
        <f aca="false">EOMONTH(Input!$C$7,A405)</f>
        <v>55122</v>
      </c>
      <c r="C405" s="76" t="n">
        <f aca="false">DATEDIF(Input!$C$23,$B405,"Y")</f>
        <v>73</v>
      </c>
      <c r="E405" s="78" t="n">
        <f aca="false">(-1)*(401k_01!$G405+IRA_01!$E405+Invest_01!$E405)+Pension_01!$E405+SocialSec_01!$E405</f>
        <v>6617.87793552417</v>
      </c>
      <c r="F405" s="78" t="n">
        <f aca="false">(-1)*Roth_01!$E405</f>
        <v>0</v>
      </c>
      <c r="G405" s="78" t="n">
        <f aca="false">(-1)*$E405*(Input!$C$8/100)</f>
        <v>-661.787793552417</v>
      </c>
      <c r="H405" s="78" t="n">
        <f aca="false">(-1)*$E405*(Input!$C$9/100)</f>
        <v>-325.599594427789</v>
      </c>
      <c r="J405" s="78" t="n">
        <f aca="false">($E405+$F405+$G405+$H405)</f>
        <v>5630.49054754397</v>
      </c>
    </row>
    <row r="406" customFormat="false" ht="12.8" hidden="false" customHeight="false" outlineLevel="0" collapsed="false">
      <c r="A406" s="76" t="n">
        <v>402</v>
      </c>
      <c r="B406" s="77" t="n">
        <f aca="false">EOMONTH(Input!$C$7,A406)</f>
        <v>55153</v>
      </c>
      <c r="C406" s="76" t="n">
        <f aca="false">DATEDIF(Input!$C$23,$B406,"Y")</f>
        <v>73</v>
      </c>
      <c r="E406" s="78" t="n">
        <f aca="false">(-1)*(401k_01!$G406+IRA_01!$E406+Invest_01!$E406)+Pension_01!$E406+SocialSec_01!$E406</f>
        <v>6617.87793552417</v>
      </c>
      <c r="F406" s="78" t="n">
        <f aca="false">(-1)*Roth_01!$E406</f>
        <v>0</v>
      </c>
      <c r="G406" s="78" t="n">
        <f aca="false">(-1)*$E406*(Input!$C$8/100)</f>
        <v>-661.787793552417</v>
      </c>
      <c r="H406" s="78" t="n">
        <f aca="false">(-1)*$E406*(Input!$C$9/100)</f>
        <v>-325.599594427789</v>
      </c>
      <c r="J406" s="78" t="n">
        <f aca="false">($E406+$F406+$G406+$H406)</f>
        <v>5630.49054754397</v>
      </c>
    </row>
    <row r="407" customFormat="false" ht="12.8" hidden="false" customHeight="false" outlineLevel="0" collapsed="false">
      <c r="A407" s="76" t="n">
        <v>403</v>
      </c>
      <c r="B407" s="77" t="n">
        <f aca="false">EOMONTH(Input!$C$7,A407)</f>
        <v>55184</v>
      </c>
      <c r="C407" s="76" t="n">
        <f aca="false">DATEDIF(Input!$C$23,$B407,"Y")</f>
        <v>73</v>
      </c>
      <c r="E407" s="78" t="n">
        <f aca="false">(-1)*(401k_01!$G407+IRA_01!$E407+Invest_01!$E407)+Pension_01!$E407+SocialSec_01!$E407</f>
        <v>6617.87793552417</v>
      </c>
      <c r="F407" s="78" t="n">
        <f aca="false">(-1)*Roth_01!$E407</f>
        <v>0</v>
      </c>
      <c r="G407" s="78" t="n">
        <f aca="false">(-1)*$E407*(Input!$C$8/100)</f>
        <v>-661.787793552417</v>
      </c>
      <c r="H407" s="78" t="n">
        <f aca="false">(-1)*$E407*(Input!$C$9/100)</f>
        <v>-325.599594427789</v>
      </c>
      <c r="J407" s="78" t="n">
        <f aca="false">($E407+$F407+$G407+$H407)</f>
        <v>5630.49054754397</v>
      </c>
    </row>
    <row r="408" customFormat="false" ht="12.8" hidden="false" customHeight="false" outlineLevel="0" collapsed="false">
      <c r="A408" s="76" t="n">
        <v>404</v>
      </c>
      <c r="B408" s="77" t="n">
        <f aca="false">EOMONTH(Input!$C$7,A408)</f>
        <v>55212</v>
      </c>
      <c r="C408" s="76" t="n">
        <f aca="false">DATEDIF(Input!$C$23,$B408,"Y")</f>
        <v>73</v>
      </c>
      <c r="E408" s="78" t="n">
        <f aca="false">(-1)*(401k_01!$G408+IRA_01!$E408+Invest_01!$E408)+Pension_01!$E408+SocialSec_01!$E408</f>
        <v>6617.87793552417</v>
      </c>
      <c r="F408" s="78" t="n">
        <f aca="false">(-1)*Roth_01!$E408</f>
        <v>0</v>
      </c>
      <c r="G408" s="78" t="n">
        <f aca="false">(-1)*$E408*(Input!$C$8/100)</f>
        <v>-661.787793552417</v>
      </c>
      <c r="H408" s="78" t="n">
        <f aca="false">(-1)*$E408*(Input!$C$9/100)</f>
        <v>-325.599594427789</v>
      </c>
      <c r="J408" s="78" t="n">
        <f aca="false">($E408+$F408+$G408+$H408)</f>
        <v>5630.49054754397</v>
      </c>
    </row>
    <row r="409" customFormat="false" ht="12.8" hidden="false" customHeight="false" outlineLevel="0" collapsed="false">
      <c r="A409" s="76" t="n">
        <v>405</v>
      </c>
      <c r="B409" s="77" t="n">
        <f aca="false">EOMONTH(Input!$C$7,A409)</f>
        <v>55243</v>
      </c>
      <c r="C409" s="76" t="n">
        <f aca="false">DATEDIF(Input!$C$23,$B409,"Y")</f>
        <v>73</v>
      </c>
      <c r="E409" s="78" t="n">
        <f aca="false">(-1)*(401k_01!$G409+IRA_01!$E409+Invest_01!$E409)+Pension_01!$E409+SocialSec_01!$E409</f>
        <v>6617.87793552417</v>
      </c>
      <c r="F409" s="78" t="n">
        <f aca="false">(-1)*Roth_01!$E409</f>
        <v>0</v>
      </c>
      <c r="G409" s="78" t="n">
        <f aca="false">(-1)*$E409*(Input!$C$8/100)</f>
        <v>-661.787793552417</v>
      </c>
      <c r="H409" s="78" t="n">
        <f aca="false">(-1)*$E409*(Input!$C$9/100)</f>
        <v>-325.599594427789</v>
      </c>
      <c r="J409" s="78" t="n">
        <f aca="false">($E409+$F409+$G409+$H409)</f>
        <v>5630.49054754397</v>
      </c>
    </row>
    <row r="410" customFormat="false" ht="12.8" hidden="false" customHeight="false" outlineLevel="0" collapsed="false">
      <c r="A410" s="76" t="n">
        <v>406</v>
      </c>
      <c r="B410" s="77" t="n">
        <f aca="false">EOMONTH(Input!$C$7,A410)</f>
        <v>55273</v>
      </c>
      <c r="C410" s="76" t="n">
        <f aca="false">DATEDIF(Input!$C$23,$B410,"Y")</f>
        <v>73</v>
      </c>
      <c r="E410" s="78" t="n">
        <f aca="false">(-1)*(401k_01!$G410+IRA_01!$E410+Invest_01!$E410)+Pension_01!$E410+SocialSec_01!$E410</f>
        <v>6617.87793552417</v>
      </c>
      <c r="F410" s="78" t="n">
        <f aca="false">(-1)*Roth_01!$E410</f>
        <v>0</v>
      </c>
      <c r="G410" s="78" t="n">
        <f aca="false">(-1)*$E410*(Input!$C$8/100)</f>
        <v>-661.787793552417</v>
      </c>
      <c r="H410" s="78" t="n">
        <f aca="false">(-1)*$E410*(Input!$C$9/100)</f>
        <v>-325.599594427789</v>
      </c>
      <c r="J410" s="78" t="n">
        <f aca="false">($E410+$F410+$G410+$H410)</f>
        <v>5630.49054754397</v>
      </c>
    </row>
    <row r="411" customFormat="false" ht="12.8" hidden="false" customHeight="false" outlineLevel="0" collapsed="false">
      <c r="A411" s="76" t="n">
        <v>407</v>
      </c>
      <c r="B411" s="77" t="n">
        <f aca="false">EOMONTH(Input!$C$7,A411)</f>
        <v>55304</v>
      </c>
      <c r="C411" s="76" t="n">
        <f aca="false">DATEDIF(Input!$C$23,$B411,"Y")</f>
        <v>74</v>
      </c>
      <c r="E411" s="78" t="n">
        <f aca="false">(-1)*(401k_01!$G411+IRA_01!$E411+Invest_01!$E411)+Pension_01!$E411+SocialSec_01!$E411</f>
        <v>6617.87793552417</v>
      </c>
      <c r="F411" s="78" t="n">
        <f aca="false">(-1)*Roth_01!$E411</f>
        <v>0</v>
      </c>
      <c r="G411" s="78" t="n">
        <f aca="false">(-1)*$E411*(Input!$C$8/100)</f>
        <v>-661.787793552417</v>
      </c>
      <c r="H411" s="78" t="n">
        <f aca="false">(-1)*$E411*(Input!$C$9/100)</f>
        <v>-325.599594427789</v>
      </c>
      <c r="J411" s="78" t="n">
        <f aca="false">($E411+$F411+$G411+$H411)</f>
        <v>5630.49054754397</v>
      </c>
    </row>
    <row r="412" customFormat="false" ht="12.8" hidden="false" customHeight="false" outlineLevel="0" collapsed="false">
      <c r="A412" s="76" t="n">
        <v>408</v>
      </c>
      <c r="B412" s="77" t="n">
        <f aca="false">EOMONTH(Input!$C$7,A412)</f>
        <v>55334</v>
      </c>
      <c r="C412" s="76" t="n">
        <f aca="false">DATEDIF(Input!$C$23,$B412,"Y")</f>
        <v>74</v>
      </c>
      <c r="E412" s="78" t="n">
        <f aca="false">(-1)*(401k_01!$G412+IRA_01!$E412+Invest_01!$E412)+Pension_01!$E412+SocialSec_01!$E412</f>
        <v>6617.87793552417</v>
      </c>
      <c r="F412" s="78" t="n">
        <f aca="false">(-1)*Roth_01!$E412</f>
        <v>0</v>
      </c>
      <c r="G412" s="78" t="n">
        <f aca="false">(-1)*$E412*(Input!$C$8/100)</f>
        <v>-661.787793552417</v>
      </c>
      <c r="H412" s="78" t="n">
        <f aca="false">(-1)*$E412*(Input!$C$9/100)</f>
        <v>-325.599594427789</v>
      </c>
      <c r="J412" s="78" t="n">
        <f aca="false">($E412+$F412+$G412+$H412)</f>
        <v>5630.49054754397</v>
      </c>
    </row>
    <row r="413" customFormat="false" ht="12.8" hidden="false" customHeight="false" outlineLevel="0" collapsed="false">
      <c r="A413" s="76" t="n">
        <v>409</v>
      </c>
      <c r="B413" s="77" t="n">
        <f aca="false">EOMONTH(Input!$C$7,A413)</f>
        <v>55365</v>
      </c>
      <c r="C413" s="76" t="n">
        <f aca="false">DATEDIF(Input!$C$23,$B413,"Y")</f>
        <v>74</v>
      </c>
      <c r="E413" s="78" t="n">
        <f aca="false">(-1)*(401k_01!$G413+IRA_01!$E413+Invest_01!$E413)+Pension_01!$E413+SocialSec_01!$E413</f>
        <v>6617.87793552417</v>
      </c>
      <c r="F413" s="78" t="n">
        <f aca="false">(-1)*Roth_01!$E413</f>
        <v>0</v>
      </c>
      <c r="G413" s="78" t="n">
        <f aca="false">(-1)*$E413*(Input!$C$8/100)</f>
        <v>-661.787793552417</v>
      </c>
      <c r="H413" s="78" t="n">
        <f aca="false">(-1)*$E413*(Input!$C$9/100)</f>
        <v>-325.599594427789</v>
      </c>
      <c r="J413" s="78" t="n">
        <f aca="false">($E413+$F413+$G413+$H413)</f>
        <v>5630.49054754397</v>
      </c>
    </row>
    <row r="414" customFormat="false" ht="12.8" hidden="false" customHeight="false" outlineLevel="0" collapsed="false">
      <c r="A414" s="76" t="n">
        <v>410</v>
      </c>
      <c r="B414" s="77" t="n">
        <f aca="false">EOMONTH(Input!$C$7,A414)</f>
        <v>55396</v>
      </c>
      <c r="C414" s="76" t="n">
        <f aca="false">DATEDIF(Input!$C$23,$B414,"Y")</f>
        <v>74</v>
      </c>
      <c r="E414" s="78" t="n">
        <f aca="false">(-1)*(401k_01!$G414+IRA_01!$E414+Invest_01!$E414)+Pension_01!$E414+SocialSec_01!$E414</f>
        <v>6617.87793552417</v>
      </c>
      <c r="F414" s="78" t="n">
        <f aca="false">(-1)*Roth_01!$E414</f>
        <v>0</v>
      </c>
      <c r="G414" s="78" t="n">
        <f aca="false">(-1)*$E414*(Input!$C$8/100)</f>
        <v>-661.787793552417</v>
      </c>
      <c r="H414" s="78" t="n">
        <f aca="false">(-1)*$E414*(Input!$C$9/100)</f>
        <v>-325.599594427789</v>
      </c>
      <c r="J414" s="78" t="n">
        <f aca="false">($E414+$F414+$G414+$H414)</f>
        <v>5630.49054754397</v>
      </c>
    </row>
    <row r="415" customFormat="false" ht="12.8" hidden="false" customHeight="false" outlineLevel="0" collapsed="false">
      <c r="A415" s="76" t="n">
        <v>411</v>
      </c>
      <c r="B415" s="77" t="n">
        <f aca="false">EOMONTH(Input!$C$7,A415)</f>
        <v>55426</v>
      </c>
      <c r="C415" s="76" t="n">
        <f aca="false">DATEDIF(Input!$C$23,$B415,"Y")</f>
        <v>74</v>
      </c>
      <c r="E415" s="78" t="n">
        <f aca="false">(-1)*(401k_01!$G415+IRA_01!$E415+Invest_01!$E415)+Pension_01!$E415+SocialSec_01!$E415</f>
        <v>6617.87793552417</v>
      </c>
      <c r="F415" s="78" t="n">
        <f aca="false">(-1)*Roth_01!$E415</f>
        <v>0</v>
      </c>
      <c r="G415" s="78" t="n">
        <f aca="false">(-1)*$E415*(Input!$C$8/100)</f>
        <v>-661.787793552417</v>
      </c>
      <c r="H415" s="78" t="n">
        <f aca="false">(-1)*$E415*(Input!$C$9/100)</f>
        <v>-325.599594427789</v>
      </c>
      <c r="J415" s="78" t="n">
        <f aca="false">($E415+$F415+$G415+$H415)</f>
        <v>5630.49054754397</v>
      </c>
    </row>
    <row r="416" customFormat="false" ht="12.8" hidden="false" customHeight="false" outlineLevel="0" collapsed="false">
      <c r="A416" s="76" t="n">
        <v>412</v>
      </c>
      <c r="B416" s="77" t="n">
        <f aca="false">EOMONTH(Input!$C$7,A416)</f>
        <v>55457</v>
      </c>
      <c r="C416" s="76" t="n">
        <f aca="false">DATEDIF(Input!$C$23,$B416,"Y")</f>
        <v>74</v>
      </c>
      <c r="E416" s="78" t="n">
        <f aca="false">(-1)*(401k_01!$G416+IRA_01!$E416+Invest_01!$E416)+Pension_01!$E416+SocialSec_01!$E416</f>
        <v>6617.87793552417</v>
      </c>
      <c r="F416" s="78" t="n">
        <f aca="false">(-1)*Roth_01!$E416</f>
        <v>0</v>
      </c>
      <c r="G416" s="78" t="n">
        <f aca="false">(-1)*$E416*(Input!$C$8/100)</f>
        <v>-661.787793552417</v>
      </c>
      <c r="H416" s="78" t="n">
        <f aca="false">(-1)*$E416*(Input!$C$9/100)</f>
        <v>-325.599594427789</v>
      </c>
      <c r="J416" s="78" t="n">
        <f aca="false">($E416+$F416+$G416+$H416)</f>
        <v>5630.49054754397</v>
      </c>
    </row>
    <row r="417" customFormat="false" ht="12.8" hidden="false" customHeight="false" outlineLevel="0" collapsed="false">
      <c r="A417" s="76" t="n">
        <v>413</v>
      </c>
      <c r="B417" s="77" t="n">
        <f aca="false">EOMONTH(Input!$C$7,A417)</f>
        <v>55487</v>
      </c>
      <c r="C417" s="76" t="n">
        <f aca="false">DATEDIF(Input!$C$23,$B417,"Y")</f>
        <v>74</v>
      </c>
      <c r="E417" s="78" t="n">
        <f aca="false">(-1)*(401k_01!$G417+IRA_01!$E417+Invest_01!$E417)+Pension_01!$E417+SocialSec_01!$E417</f>
        <v>6617.87793552417</v>
      </c>
      <c r="F417" s="78" t="n">
        <f aca="false">(-1)*Roth_01!$E417</f>
        <v>0</v>
      </c>
      <c r="G417" s="78" t="n">
        <f aca="false">(-1)*$E417*(Input!$C$8/100)</f>
        <v>-661.787793552417</v>
      </c>
      <c r="H417" s="78" t="n">
        <f aca="false">(-1)*$E417*(Input!$C$9/100)</f>
        <v>-325.599594427789</v>
      </c>
      <c r="J417" s="78" t="n">
        <f aca="false">($E417+$F417+$G417+$H417)</f>
        <v>5630.49054754397</v>
      </c>
    </row>
    <row r="418" customFormat="false" ht="12.8" hidden="false" customHeight="false" outlineLevel="0" collapsed="false">
      <c r="A418" s="76" t="n">
        <v>414</v>
      </c>
      <c r="B418" s="77" t="n">
        <f aca="false">EOMONTH(Input!$C$7,A418)</f>
        <v>55518</v>
      </c>
      <c r="C418" s="76" t="n">
        <f aca="false">DATEDIF(Input!$C$23,$B418,"Y")</f>
        <v>74</v>
      </c>
      <c r="E418" s="78" t="n">
        <f aca="false">(-1)*(401k_01!$G418+IRA_01!$E418+Invest_01!$E418)+Pension_01!$E418+SocialSec_01!$E418</f>
        <v>6617.87793552417</v>
      </c>
      <c r="F418" s="78" t="n">
        <f aca="false">(-1)*Roth_01!$E418</f>
        <v>0</v>
      </c>
      <c r="G418" s="78" t="n">
        <f aca="false">(-1)*$E418*(Input!$C$8/100)</f>
        <v>-661.787793552417</v>
      </c>
      <c r="H418" s="78" t="n">
        <f aca="false">(-1)*$E418*(Input!$C$9/100)</f>
        <v>-325.599594427789</v>
      </c>
      <c r="J418" s="78" t="n">
        <f aca="false">($E418+$F418+$G418+$H418)</f>
        <v>5630.49054754397</v>
      </c>
    </row>
    <row r="419" customFormat="false" ht="12.8" hidden="false" customHeight="false" outlineLevel="0" collapsed="false">
      <c r="A419" s="76" t="n">
        <v>415</v>
      </c>
      <c r="B419" s="77" t="n">
        <f aca="false">EOMONTH(Input!$C$7,A419)</f>
        <v>55549</v>
      </c>
      <c r="C419" s="76" t="n">
        <f aca="false">DATEDIF(Input!$C$23,$B419,"Y")</f>
        <v>74</v>
      </c>
      <c r="E419" s="78" t="n">
        <f aca="false">(-1)*(401k_01!$G419+IRA_01!$E419+Invest_01!$E419)+Pension_01!$E419+SocialSec_01!$E419</f>
        <v>6617.87793552417</v>
      </c>
      <c r="F419" s="78" t="n">
        <f aca="false">(-1)*Roth_01!$E419</f>
        <v>0</v>
      </c>
      <c r="G419" s="78" t="n">
        <f aca="false">(-1)*$E419*(Input!$C$8/100)</f>
        <v>-661.787793552417</v>
      </c>
      <c r="H419" s="78" t="n">
        <f aca="false">(-1)*$E419*(Input!$C$9/100)</f>
        <v>-325.599594427789</v>
      </c>
      <c r="J419" s="78" t="n">
        <f aca="false">($E419+$F419+$G419+$H419)</f>
        <v>5630.49054754397</v>
      </c>
    </row>
    <row r="420" customFormat="false" ht="12.8" hidden="false" customHeight="false" outlineLevel="0" collapsed="false">
      <c r="A420" s="76" t="n">
        <v>416</v>
      </c>
      <c r="B420" s="77" t="n">
        <f aca="false">EOMONTH(Input!$C$7,A420)</f>
        <v>55578</v>
      </c>
      <c r="C420" s="76" t="n">
        <f aca="false">DATEDIF(Input!$C$23,$B420,"Y")</f>
        <v>74</v>
      </c>
      <c r="E420" s="78" t="n">
        <f aca="false">(-1)*(401k_01!$G420+IRA_01!$E420+Invest_01!$E420)+Pension_01!$E420+SocialSec_01!$E420</f>
        <v>6617.87793552417</v>
      </c>
      <c r="F420" s="78" t="n">
        <f aca="false">(-1)*Roth_01!$E420</f>
        <v>0</v>
      </c>
      <c r="G420" s="78" t="n">
        <f aca="false">(-1)*$E420*(Input!$C$8/100)</f>
        <v>-661.787793552417</v>
      </c>
      <c r="H420" s="78" t="n">
        <f aca="false">(-1)*$E420*(Input!$C$9/100)</f>
        <v>-325.599594427789</v>
      </c>
      <c r="J420" s="78" t="n">
        <f aca="false">($E420+$F420+$G420+$H420)</f>
        <v>5630.49054754397</v>
      </c>
    </row>
    <row r="421" customFormat="false" ht="12.8" hidden="false" customHeight="false" outlineLevel="0" collapsed="false">
      <c r="A421" s="76" t="n">
        <v>417</v>
      </c>
      <c r="B421" s="77" t="n">
        <f aca="false">EOMONTH(Input!$C$7,A421)</f>
        <v>55609</v>
      </c>
      <c r="C421" s="76" t="n">
        <f aca="false">DATEDIF(Input!$C$23,$B421,"Y")</f>
        <v>74</v>
      </c>
      <c r="E421" s="78" t="n">
        <f aca="false">(-1)*(401k_01!$G421+IRA_01!$E421+Invest_01!$E421)+Pension_01!$E421+SocialSec_01!$E421</f>
        <v>6617.87793552417</v>
      </c>
      <c r="F421" s="78" t="n">
        <f aca="false">(-1)*Roth_01!$E421</f>
        <v>0</v>
      </c>
      <c r="G421" s="78" t="n">
        <f aca="false">(-1)*$E421*(Input!$C$8/100)</f>
        <v>-661.787793552417</v>
      </c>
      <c r="H421" s="78" t="n">
        <f aca="false">(-1)*$E421*(Input!$C$9/100)</f>
        <v>-325.599594427789</v>
      </c>
      <c r="J421" s="78" t="n">
        <f aca="false">($E421+$F421+$G421+$H421)</f>
        <v>5630.49054754397</v>
      </c>
    </row>
    <row r="422" customFormat="false" ht="12.8" hidden="false" customHeight="false" outlineLevel="0" collapsed="false">
      <c r="A422" s="76" t="n">
        <v>418</v>
      </c>
      <c r="B422" s="77" t="n">
        <f aca="false">EOMONTH(Input!$C$7,A422)</f>
        <v>55639</v>
      </c>
      <c r="C422" s="76" t="n">
        <f aca="false">DATEDIF(Input!$C$23,$B422,"Y")</f>
        <v>74</v>
      </c>
      <c r="E422" s="78" t="n">
        <f aca="false">(-1)*(401k_01!$G422+IRA_01!$E422+Invest_01!$E422)+Pension_01!$E422+SocialSec_01!$E422</f>
        <v>6617.87793552417</v>
      </c>
      <c r="F422" s="78" t="n">
        <f aca="false">(-1)*Roth_01!$E422</f>
        <v>0</v>
      </c>
      <c r="G422" s="78" t="n">
        <f aca="false">(-1)*$E422*(Input!$C$8/100)</f>
        <v>-661.787793552417</v>
      </c>
      <c r="H422" s="78" t="n">
        <f aca="false">(-1)*$E422*(Input!$C$9/100)</f>
        <v>-325.599594427789</v>
      </c>
      <c r="J422" s="78" t="n">
        <f aca="false">($E422+$F422+$G422+$H422)</f>
        <v>5630.49054754397</v>
      </c>
    </row>
    <row r="423" customFormat="false" ht="12.8" hidden="false" customHeight="false" outlineLevel="0" collapsed="false">
      <c r="A423" s="76" t="n">
        <v>419</v>
      </c>
      <c r="B423" s="77" t="n">
        <f aca="false">EOMONTH(Input!$C$7,A423)</f>
        <v>55670</v>
      </c>
      <c r="C423" s="76" t="n">
        <f aca="false">DATEDIF(Input!$C$23,$B423,"Y")</f>
        <v>75</v>
      </c>
      <c r="E423" s="78" t="n">
        <f aca="false">(-1)*(401k_01!$G423+IRA_01!$E423+Invest_01!$E423)+Pension_01!$E423+SocialSec_01!$E423</f>
        <v>6617.87793552417</v>
      </c>
      <c r="F423" s="78" t="n">
        <f aca="false">(-1)*Roth_01!$E423</f>
        <v>0</v>
      </c>
      <c r="G423" s="78" t="n">
        <f aca="false">(-1)*$E423*(Input!$C$8/100)</f>
        <v>-661.787793552417</v>
      </c>
      <c r="H423" s="78" t="n">
        <f aca="false">(-1)*$E423*(Input!$C$9/100)</f>
        <v>-325.599594427789</v>
      </c>
      <c r="J423" s="78" t="n">
        <f aca="false">($E423+$F423+$G423+$H423)</f>
        <v>5630.49054754397</v>
      </c>
    </row>
    <row r="424" customFormat="false" ht="12.8" hidden="false" customHeight="false" outlineLevel="0" collapsed="false">
      <c r="A424" s="76" t="n">
        <v>420</v>
      </c>
      <c r="B424" s="77" t="n">
        <f aca="false">EOMONTH(Input!$C$7,A424)</f>
        <v>55700</v>
      </c>
      <c r="C424" s="76" t="n">
        <f aca="false">DATEDIF(Input!$C$23,$B424,"Y")</f>
        <v>75</v>
      </c>
      <c r="E424" s="78" t="n">
        <f aca="false">(-1)*(401k_01!$G424+IRA_01!$E424+Invest_01!$E424)+Pension_01!$E424+SocialSec_01!$E424</f>
        <v>6617.87793552417</v>
      </c>
      <c r="F424" s="78" t="n">
        <f aca="false">(-1)*Roth_01!$E424</f>
        <v>0</v>
      </c>
      <c r="G424" s="78" t="n">
        <f aca="false">(-1)*$E424*(Input!$C$8/100)</f>
        <v>-661.787793552417</v>
      </c>
      <c r="H424" s="78" t="n">
        <f aca="false">(-1)*$E424*(Input!$C$9/100)</f>
        <v>-325.599594427789</v>
      </c>
      <c r="J424" s="78" t="n">
        <f aca="false">($E424+$F424+$G424+$H424)</f>
        <v>5630.49054754397</v>
      </c>
    </row>
    <row r="425" customFormat="false" ht="12.8" hidden="false" customHeight="false" outlineLevel="0" collapsed="false">
      <c r="A425" s="76" t="n">
        <v>421</v>
      </c>
      <c r="B425" s="77" t="n">
        <f aca="false">EOMONTH(Input!$C$7,A425)</f>
        <v>55731</v>
      </c>
      <c r="C425" s="76" t="n">
        <f aca="false">DATEDIF(Input!$C$23,$B425,"Y")</f>
        <v>75</v>
      </c>
      <c r="E425" s="78" t="n">
        <f aca="false">(-1)*(401k_01!$G425+IRA_01!$E425+Invest_01!$E425)+Pension_01!$E425+SocialSec_01!$E425</f>
        <v>6617.87793552417</v>
      </c>
      <c r="F425" s="78" t="n">
        <f aca="false">(-1)*Roth_01!$E425</f>
        <v>0</v>
      </c>
      <c r="G425" s="78" t="n">
        <f aca="false">(-1)*$E425*(Input!$C$8/100)</f>
        <v>-661.787793552417</v>
      </c>
      <c r="H425" s="78" t="n">
        <f aca="false">(-1)*$E425*(Input!$C$9/100)</f>
        <v>-325.599594427789</v>
      </c>
      <c r="J425" s="78" t="n">
        <f aca="false">($E425+$F425+$G425+$H425)</f>
        <v>5630.49054754397</v>
      </c>
    </row>
    <row r="426" customFormat="false" ht="12.8" hidden="false" customHeight="false" outlineLevel="0" collapsed="false">
      <c r="A426" s="76" t="n">
        <v>422</v>
      </c>
      <c r="B426" s="77" t="n">
        <f aca="false">EOMONTH(Input!$C$7,A426)</f>
        <v>55762</v>
      </c>
      <c r="C426" s="76" t="n">
        <f aca="false">DATEDIF(Input!$C$23,$B426,"Y")</f>
        <v>75</v>
      </c>
      <c r="E426" s="78" t="n">
        <f aca="false">(-1)*(401k_01!$G426+IRA_01!$E426+Invest_01!$E426)+Pension_01!$E426+SocialSec_01!$E426</f>
        <v>6617.87793552417</v>
      </c>
      <c r="F426" s="78" t="n">
        <f aca="false">(-1)*Roth_01!$E426</f>
        <v>0</v>
      </c>
      <c r="G426" s="78" t="n">
        <f aca="false">(-1)*$E426*(Input!$C$8/100)</f>
        <v>-661.787793552417</v>
      </c>
      <c r="H426" s="78" t="n">
        <f aca="false">(-1)*$E426*(Input!$C$9/100)</f>
        <v>-325.599594427789</v>
      </c>
      <c r="J426" s="78" t="n">
        <f aca="false">($E426+$F426+$G426+$H426)</f>
        <v>5630.49054754397</v>
      </c>
    </row>
    <row r="427" customFormat="false" ht="12.8" hidden="false" customHeight="false" outlineLevel="0" collapsed="false">
      <c r="A427" s="76" t="n">
        <v>423</v>
      </c>
      <c r="B427" s="77" t="n">
        <f aca="false">EOMONTH(Input!$C$7,A427)</f>
        <v>55792</v>
      </c>
      <c r="C427" s="76" t="n">
        <f aca="false">DATEDIF(Input!$C$23,$B427,"Y")</f>
        <v>75</v>
      </c>
      <c r="E427" s="78" t="n">
        <f aca="false">(-1)*(401k_01!$G427+IRA_01!$E427+Invest_01!$E427)+Pension_01!$E427+SocialSec_01!$E427</f>
        <v>6617.87793552417</v>
      </c>
      <c r="F427" s="78" t="n">
        <f aca="false">(-1)*Roth_01!$E427</f>
        <v>0</v>
      </c>
      <c r="G427" s="78" t="n">
        <f aca="false">(-1)*$E427*(Input!$C$8/100)</f>
        <v>-661.787793552417</v>
      </c>
      <c r="H427" s="78" t="n">
        <f aca="false">(-1)*$E427*(Input!$C$9/100)</f>
        <v>-325.599594427789</v>
      </c>
      <c r="J427" s="78" t="n">
        <f aca="false">($E427+$F427+$G427+$H427)</f>
        <v>5630.49054754397</v>
      </c>
    </row>
    <row r="428" customFormat="false" ht="12.8" hidden="false" customHeight="false" outlineLevel="0" collapsed="false">
      <c r="A428" s="76" t="n">
        <v>424</v>
      </c>
      <c r="B428" s="77" t="n">
        <f aca="false">EOMONTH(Input!$C$7,A428)</f>
        <v>55823</v>
      </c>
      <c r="C428" s="76" t="n">
        <f aca="false">DATEDIF(Input!$C$23,$B428,"Y")</f>
        <v>75</v>
      </c>
      <c r="E428" s="78" t="n">
        <f aca="false">(-1)*(401k_01!$G428+IRA_01!$E428+Invest_01!$E428)+Pension_01!$E428+SocialSec_01!$E428</f>
        <v>6617.87793552417</v>
      </c>
      <c r="F428" s="78" t="n">
        <f aca="false">(-1)*Roth_01!$E428</f>
        <v>0</v>
      </c>
      <c r="G428" s="78" t="n">
        <f aca="false">(-1)*$E428*(Input!$C$8/100)</f>
        <v>-661.787793552417</v>
      </c>
      <c r="H428" s="78" t="n">
        <f aca="false">(-1)*$E428*(Input!$C$9/100)</f>
        <v>-325.599594427789</v>
      </c>
      <c r="J428" s="78" t="n">
        <f aca="false">($E428+$F428+$G428+$H428)</f>
        <v>5630.49054754397</v>
      </c>
    </row>
    <row r="429" customFormat="false" ht="12.8" hidden="false" customHeight="false" outlineLevel="0" collapsed="false">
      <c r="A429" s="76" t="n">
        <v>425</v>
      </c>
      <c r="B429" s="77" t="n">
        <f aca="false">EOMONTH(Input!$C$7,A429)</f>
        <v>55853</v>
      </c>
      <c r="C429" s="76" t="n">
        <f aca="false">DATEDIF(Input!$C$23,$B429,"Y")</f>
        <v>75</v>
      </c>
      <c r="E429" s="78" t="n">
        <f aca="false">(-1)*(401k_01!$G429+IRA_01!$E429+Invest_01!$E429)+Pension_01!$E429+SocialSec_01!$E429</f>
        <v>6617.87793552417</v>
      </c>
      <c r="F429" s="78" t="n">
        <f aca="false">(-1)*Roth_01!$E429</f>
        <v>0</v>
      </c>
      <c r="G429" s="78" t="n">
        <f aca="false">(-1)*$E429*(Input!$C$8/100)</f>
        <v>-661.787793552417</v>
      </c>
      <c r="H429" s="78" t="n">
        <f aca="false">(-1)*$E429*(Input!$C$9/100)</f>
        <v>-325.599594427789</v>
      </c>
      <c r="J429" s="78" t="n">
        <f aca="false">($E429+$F429+$G429+$H429)</f>
        <v>5630.49054754397</v>
      </c>
    </row>
    <row r="430" customFormat="false" ht="12.8" hidden="false" customHeight="false" outlineLevel="0" collapsed="false">
      <c r="A430" s="76" t="n">
        <v>426</v>
      </c>
      <c r="B430" s="77" t="n">
        <f aca="false">EOMONTH(Input!$C$7,A430)</f>
        <v>55884</v>
      </c>
      <c r="C430" s="76" t="n">
        <f aca="false">DATEDIF(Input!$C$23,$B430,"Y")</f>
        <v>75</v>
      </c>
      <c r="E430" s="78" t="n">
        <f aca="false">(-1)*(401k_01!$G430+IRA_01!$E430+Invest_01!$E430)+Pension_01!$E430+SocialSec_01!$E430</f>
        <v>6617.87793552417</v>
      </c>
      <c r="F430" s="78" t="n">
        <f aca="false">(-1)*Roth_01!$E430</f>
        <v>0</v>
      </c>
      <c r="G430" s="78" t="n">
        <f aca="false">(-1)*$E430*(Input!$C$8/100)</f>
        <v>-661.787793552417</v>
      </c>
      <c r="H430" s="78" t="n">
        <f aca="false">(-1)*$E430*(Input!$C$9/100)</f>
        <v>-325.599594427789</v>
      </c>
      <c r="J430" s="78" t="n">
        <f aca="false">($E430+$F430+$G430+$H430)</f>
        <v>5630.49054754397</v>
      </c>
    </row>
    <row r="431" customFormat="false" ht="12.8" hidden="false" customHeight="false" outlineLevel="0" collapsed="false">
      <c r="A431" s="76" t="n">
        <v>427</v>
      </c>
      <c r="B431" s="77" t="n">
        <f aca="false">EOMONTH(Input!$C$7,A431)</f>
        <v>55915</v>
      </c>
      <c r="C431" s="76" t="n">
        <f aca="false">DATEDIF(Input!$C$23,$B431,"Y")</f>
        <v>75</v>
      </c>
      <c r="E431" s="78" t="n">
        <f aca="false">(-1)*(401k_01!$G431+IRA_01!$E431+Invest_01!$E431)+Pension_01!$E431+SocialSec_01!$E431</f>
        <v>6617.87793552417</v>
      </c>
      <c r="F431" s="78" t="n">
        <f aca="false">(-1)*Roth_01!$E431</f>
        <v>0</v>
      </c>
      <c r="G431" s="78" t="n">
        <f aca="false">(-1)*$E431*(Input!$C$8/100)</f>
        <v>-661.787793552417</v>
      </c>
      <c r="H431" s="78" t="n">
        <f aca="false">(-1)*$E431*(Input!$C$9/100)</f>
        <v>-325.599594427789</v>
      </c>
      <c r="J431" s="78" t="n">
        <f aca="false">($E431+$F431+$G431+$H431)</f>
        <v>5630.49054754397</v>
      </c>
    </row>
    <row r="432" customFormat="false" ht="12.8" hidden="false" customHeight="false" outlineLevel="0" collapsed="false">
      <c r="A432" s="76" t="n">
        <v>428</v>
      </c>
      <c r="B432" s="77" t="n">
        <f aca="false">EOMONTH(Input!$C$7,A432)</f>
        <v>55943</v>
      </c>
      <c r="C432" s="76" t="n">
        <f aca="false">DATEDIF(Input!$C$23,$B432,"Y")</f>
        <v>75</v>
      </c>
      <c r="E432" s="78" t="n">
        <f aca="false">(-1)*(401k_01!$G432+IRA_01!$E432+Invest_01!$E432)+Pension_01!$E432+SocialSec_01!$E432</f>
        <v>6617.87793552417</v>
      </c>
      <c r="F432" s="78" t="n">
        <f aca="false">(-1)*Roth_01!$E432</f>
        <v>0</v>
      </c>
      <c r="G432" s="78" t="n">
        <f aca="false">(-1)*$E432*(Input!$C$8/100)</f>
        <v>-661.787793552417</v>
      </c>
      <c r="H432" s="78" t="n">
        <f aca="false">(-1)*$E432*(Input!$C$9/100)</f>
        <v>-325.599594427789</v>
      </c>
      <c r="J432" s="78" t="n">
        <f aca="false">($E432+$F432+$G432+$H432)</f>
        <v>5630.49054754397</v>
      </c>
    </row>
    <row r="433" customFormat="false" ht="12.8" hidden="false" customHeight="false" outlineLevel="0" collapsed="false">
      <c r="A433" s="76" t="n">
        <v>429</v>
      </c>
      <c r="B433" s="77" t="n">
        <f aca="false">EOMONTH(Input!$C$7,A433)</f>
        <v>55974</v>
      </c>
      <c r="C433" s="76" t="n">
        <f aca="false">DATEDIF(Input!$C$23,$B433,"Y")</f>
        <v>75</v>
      </c>
      <c r="E433" s="78" t="n">
        <f aca="false">(-1)*(401k_01!$G433+IRA_01!$E433+Invest_01!$E433)+Pension_01!$E433+SocialSec_01!$E433</f>
        <v>6617.87793552417</v>
      </c>
      <c r="F433" s="78" t="n">
        <f aca="false">(-1)*Roth_01!$E433</f>
        <v>0</v>
      </c>
      <c r="G433" s="78" t="n">
        <f aca="false">(-1)*$E433*(Input!$C$8/100)</f>
        <v>-661.787793552417</v>
      </c>
      <c r="H433" s="78" t="n">
        <f aca="false">(-1)*$E433*(Input!$C$9/100)</f>
        <v>-325.599594427789</v>
      </c>
      <c r="J433" s="78" t="n">
        <f aca="false">($E433+$F433+$G433+$H433)</f>
        <v>5630.49054754397</v>
      </c>
    </row>
    <row r="434" customFormat="false" ht="12.8" hidden="false" customHeight="false" outlineLevel="0" collapsed="false">
      <c r="A434" s="76" t="n">
        <v>430</v>
      </c>
      <c r="B434" s="77" t="n">
        <f aca="false">EOMONTH(Input!$C$7,A434)</f>
        <v>56004</v>
      </c>
      <c r="C434" s="76" t="n">
        <f aca="false">DATEDIF(Input!$C$23,$B434,"Y")</f>
        <v>75</v>
      </c>
      <c r="E434" s="78" t="n">
        <f aca="false">(-1)*(401k_01!$G434+IRA_01!$E434+Invest_01!$E434)+Pension_01!$E434+SocialSec_01!$E434</f>
        <v>6617.87793552417</v>
      </c>
      <c r="F434" s="78" t="n">
        <f aca="false">(-1)*Roth_01!$E434</f>
        <v>0</v>
      </c>
      <c r="G434" s="78" t="n">
        <f aca="false">(-1)*$E434*(Input!$C$8/100)</f>
        <v>-661.787793552417</v>
      </c>
      <c r="H434" s="78" t="n">
        <f aca="false">(-1)*$E434*(Input!$C$9/100)</f>
        <v>-325.599594427789</v>
      </c>
      <c r="J434" s="78" t="n">
        <f aca="false">($E434+$F434+$G434+$H434)</f>
        <v>5630.49054754397</v>
      </c>
    </row>
    <row r="435" customFormat="false" ht="12.8" hidden="false" customHeight="false" outlineLevel="0" collapsed="false">
      <c r="A435" s="76" t="n">
        <v>431</v>
      </c>
      <c r="B435" s="77" t="n">
        <f aca="false">EOMONTH(Input!$C$7,A435)</f>
        <v>56035</v>
      </c>
      <c r="C435" s="76" t="n">
        <f aca="false">DATEDIF(Input!$C$23,$B435,"Y")</f>
        <v>76</v>
      </c>
      <c r="E435" s="78" t="n">
        <f aca="false">(-1)*(401k_01!$G435+IRA_01!$E435+Invest_01!$E435)+Pension_01!$E435+SocialSec_01!$E435</f>
        <v>6617.87793552417</v>
      </c>
      <c r="F435" s="78" t="n">
        <f aca="false">(-1)*Roth_01!$E435</f>
        <v>0</v>
      </c>
      <c r="G435" s="78" t="n">
        <f aca="false">(-1)*$E435*(Input!$C$8/100)</f>
        <v>-661.787793552417</v>
      </c>
      <c r="H435" s="78" t="n">
        <f aca="false">(-1)*$E435*(Input!$C$9/100)</f>
        <v>-325.599594427789</v>
      </c>
      <c r="J435" s="78" t="n">
        <f aca="false">($E435+$F435+$G435+$H435)</f>
        <v>5630.49054754397</v>
      </c>
    </row>
    <row r="436" customFormat="false" ht="12.8" hidden="false" customHeight="false" outlineLevel="0" collapsed="false">
      <c r="A436" s="76" t="n">
        <v>432</v>
      </c>
      <c r="B436" s="77" t="n">
        <f aca="false">EOMONTH(Input!$C$7,A436)</f>
        <v>56065</v>
      </c>
      <c r="C436" s="76" t="n">
        <f aca="false">DATEDIF(Input!$C$23,$B436,"Y")</f>
        <v>76</v>
      </c>
      <c r="E436" s="78" t="n">
        <f aca="false">(-1)*(401k_01!$G436+IRA_01!$E436+Invest_01!$E436)+Pension_01!$E436+SocialSec_01!$E436</f>
        <v>6617.87793552417</v>
      </c>
      <c r="F436" s="78" t="n">
        <f aca="false">(-1)*Roth_01!$E436</f>
        <v>0</v>
      </c>
      <c r="G436" s="78" t="n">
        <f aca="false">(-1)*$E436*(Input!$C$8/100)</f>
        <v>-661.787793552417</v>
      </c>
      <c r="H436" s="78" t="n">
        <f aca="false">(-1)*$E436*(Input!$C$9/100)</f>
        <v>-325.599594427789</v>
      </c>
      <c r="J436" s="78" t="n">
        <f aca="false">($E436+$F436+$G436+$H436)</f>
        <v>5630.49054754397</v>
      </c>
    </row>
    <row r="437" customFormat="false" ht="12.8" hidden="false" customHeight="false" outlineLevel="0" collapsed="false">
      <c r="A437" s="76" t="n">
        <v>433</v>
      </c>
      <c r="B437" s="77" t="n">
        <f aca="false">EOMONTH(Input!$C$7,A437)</f>
        <v>56096</v>
      </c>
      <c r="C437" s="76" t="n">
        <f aca="false">DATEDIF(Input!$C$23,$B437,"Y")</f>
        <v>76</v>
      </c>
      <c r="E437" s="78" t="n">
        <f aca="false">(-1)*(401k_01!$G437+IRA_01!$E437+Invest_01!$E437)+Pension_01!$E437+SocialSec_01!$E437</f>
        <v>6617.87793552417</v>
      </c>
      <c r="F437" s="78" t="n">
        <f aca="false">(-1)*Roth_01!$E437</f>
        <v>0</v>
      </c>
      <c r="G437" s="78" t="n">
        <f aca="false">(-1)*$E437*(Input!$C$8/100)</f>
        <v>-661.787793552417</v>
      </c>
      <c r="H437" s="78" t="n">
        <f aca="false">(-1)*$E437*(Input!$C$9/100)</f>
        <v>-325.599594427789</v>
      </c>
      <c r="J437" s="78" t="n">
        <f aca="false">($E437+$F437+$G437+$H437)</f>
        <v>5630.49054754397</v>
      </c>
    </row>
    <row r="438" customFormat="false" ht="12.8" hidden="false" customHeight="false" outlineLevel="0" collapsed="false">
      <c r="A438" s="76" t="n">
        <v>434</v>
      </c>
      <c r="B438" s="77" t="n">
        <f aca="false">EOMONTH(Input!$C$7,A438)</f>
        <v>56127</v>
      </c>
      <c r="C438" s="76" t="n">
        <f aca="false">DATEDIF(Input!$C$23,$B438,"Y")</f>
        <v>76</v>
      </c>
      <c r="E438" s="78" t="n">
        <f aca="false">(-1)*(401k_01!$G438+IRA_01!$E438+Invest_01!$E438)+Pension_01!$E438+SocialSec_01!$E438</f>
        <v>6617.87793552417</v>
      </c>
      <c r="F438" s="78" t="n">
        <f aca="false">(-1)*Roth_01!$E438</f>
        <v>0</v>
      </c>
      <c r="G438" s="78" t="n">
        <f aca="false">(-1)*$E438*(Input!$C$8/100)</f>
        <v>-661.787793552417</v>
      </c>
      <c r="H438" s="78" t="n">
        <f aca="false">(-1)*$E438*(Input!$C$9/100)</f>
        <v>-325.599594427789</v>
      </c>
      <c r="J438" s="78" t="n">
        <f aca="false">($E438+$F438+$G438+$H438)</f>
        <v>5630.49054754397</v>
      </c>
    </row>
    <row r="439" customFormat="false" ht="12.8" hidden="false" customHeight="false" outlineLevel="0" collapsed="false">
      <c r="A439" s="76" t="n">
        <v>435</v>
      </c>
      <c r="B439" s="77" t="n">
        <f aca="false">EOMONTH(Input!$C$7,A439)</f>
        <v>56157</v>
      </c>
      <c r="C439" s="76" t="n">
        <f aca="false">DATEDIF(Input!$C$23,$B439,"Y")</f>
        <v>76</v>
      </c>
      <c r="E439" s="78" t="n">
        <f aca="false">(-1)*(401k_01!$G439+IRA_01!$E439+Invest_01!$E439)+Pension_01!$E439+SocialSec_01!$E439</f>
        <v>6617.87793552417</v>
      </c>
      <c r="F439" s="78" t="n">
        <f aca="false">(-1)*Roth_01!$E439</f>
        <v>0</v>
      </c>
      <c r="G439" s="78" t="n">
        <f aca="false">(-1)*$E439*(Input!$C$8/100)</f>
        <v>-661.787793552417</v>
      </c>
      <c r="H439" s="78" t="n">
        <f aca="false">(-1)*$E439*(Input!$C$9/100)</f>
        <v>-325.599594427789</v>
      </c>
      <c r="J439" s="78" t="n">
        <f aca="false">($E439+$F439+$G439+$H439)</f>
        <v>5630.49054754397</v>
      </c>
    </row>
    <row r="440" customFormat="false" ht="12.8" hidden="false" customHeight="false" outlineLevel="0" collapsed="false">
      <c r="A440" s="76" t="n">
        <v>436</v>
      </c>
      <c r="B440" s="77" t="n">
        <f aca="false">EOMONTH(Input!$C$7,A440)</f>
        <v>56188</v>
      </c>
      <c r="C440" s="76" t="n">
        <f aca="false">DATEDIF(Input!$C$23,$B440,"Y")</f>
        <v>76</v>
      </c>
      <c r="E440" s="78" t="n">
        <f aca="false">(-1)*(401k_01!$G440+IRA_01!$E440+Invest_01!$E440)+Pension_01!$E440+SocialSec_01!$E440</f>
        <v>6617.87793552417</v>
      </c>
      <c r="F440" s="78" t="n">
        <f aca="false">(-1)*Roth_01!$E440</f>
        <v>0</v>
      </c>
      <c r="G440" s="78" t="n">
        <f aca="false">(-1)*$E440*(Input!$C$8/100)</f>
        <v>-661.787793552417</v>
      </c>
      <c r="H440" s="78" t="n">
        <f aca="false">(-1)*$E440*(Input!$C$9/100)</f>
        <v>-325.599594427789</v>
      </c>
      <c r="J440" s="78" t="n">
        <f aca="false">($E440+$F440+$G440+$H440)</f>
        <v>5630.49054754397</v>
      </c>
    </row>
    <row r="441" customFormat="false" ht="12.8" hidden="false" customHeight="false" outlineLevel="0" collapsed="false">
      <c r="A441" s="76" t="n">
        <v>437</v>
      </c>
      <c r="B441" s="77" t="n">
        <f aca="false">EOMONTH(Input!$C$7,A441)</f>
        <v>56218</v>
      </c>
      <c r="C441" s="76" t="n">
        <f aca="false">DATEDIF(Input!$C$23,$B441,"Y")</f>
        <v>76</v>
      </c>
      <c r="E441" s="78" t="n">
        <f aca="false">(-1)*(401k_01!$G441+IRA_01!$E441+Invest_01!$E441)+Pension_01!$E441+SocialSec_01!$E441</f>
        <v>6617.87793552417</v>
      </c>
      <c r="F441" s="78" t="n">
        <f aca="false">(-1)*Roth_01!$E441</f>
        <v>0</v>
      </c>
      <c r="G441" s="78" t="n">
        <f aca="false">(-1)*$E441*(Input!$C$8/100)</f>
        <v>-661.787793552417</v>
      </c>
      <c r="H441" s="78" t="n">
        <f aca="false">(-1)*$E441*(Input!$C$9/100)</f>
        <v>-325.599594427789</v>
      </c>
      <c r="J441" s="78" t="n">
        <f aca="false">($E441+$F441+$G441+$H441)</f>
        <v>5630.49054754397</v>
      </c>
    </row>
    <row r="442" customFormat="false" ht="12.8" hidden="false" customHeight="false" outlineLevel="0" collapsed="false">
      <c r="A442" s="76" t="n">
        <v>438</v>
      </c>
      <c r="B442" s="77" t="n">
        <f aca="false">EOMONTH(Input!$C$7,A442)</f>
        <v>56249</v>
      </c>
      <c r="C442" s="76" t="n">
        <f aca="false">DATEDIF(Input!$C$23,$B442,"Y")</f>
        <v>76</v>
      </c>
      <c r="E442" s="78" t="n">
        <f aca="false">(-1)*(401k_01!$G442+IRA_01!$E442+Invest_01!$E442)+Pension_01!$E442+SocialSec_01!$E442</f>
        <v>6617.87793552417</v>
      </c>
      <c r="F442" s="78" t="n">
        <f aca="false">(-1)*Roth_01!$E442</f>
        <v>0</v>
      </c>
      <c r="G442" s="78" t="n">
        <f aca="false">(-1)*$E442*(Input!$C$8/100)</f>
        <v>-661.787793552417</v>
      </c>
      <c r="H442" s="78" t="n">
        <f aca="false">(-1)*$E442*(Input!$C$9/100)</f>
        <v>-325.599594427789</v>
      </c>
      <c r="J442" s="78" t="n">
        <f aca="false">($E442+$F442+$G442+$H442)</f>
        <v>5630.49054754397</v>
      </c>
    </row>
    <row r="443" customFormat="false" ht="12.8" hidden="false" customHeight="false" outlineLevel="0" collapsed="false">
      <c r="A443" s="76" t="n">
        <v>439</v>
      </c>
      <c r="B443" s="77" t="n">
        <f aca="false">EOMONTH(Input!$C$7,A443)</f>
        <v>56280</v>
      </c>
      <c r="C443" s="76" t="n">
        <f aca="false">DATEDIF(Input!$C$23,$B443,"Y")</f>
        <v>76</v>
      </c>
      <c r="E443" s="78" t="n">
        <f aca="false">(-1)*(401k_01!$G443+IRA_01!$E443+Invest_01!$E443)+Pension_01!$E443+SocialSec_01!$E443</f>
        <v>6617.87793552417</v>
      </c>
      <c r="F443" s="78" t="n">
        <f aca="false">(-1)*Roth_01!$E443</f>
        <v>0</v>
      </c>
      <c r="G443" s="78" t="n">
        <f aca="false">(-1)*$E443*(Input!$C$8/100)</f>
        <v>-661.787793552417</v>
      </c>
      <c r="H443" s="78" t="n">
        <f aca="false">(-1)*$E443*(Input!$C$9/100)</f>
        <v>-325.599594427789</v>
      </c>
      <c r="J443" s="78" t="n">
        <f aca="false">($E443+$F443+$G443+$H443)</f>
        <v>5630.49054754397</v>
      </c>
    </row>
    <row r="444" customFormat="false" ht="12.8" hidden="false" customHeight="false" outlineLevel="0" collapsed="false">
      <c r="A444" s="76" t="n">
        <v>440</v>
      </c>
      <c r="B444" s="77" t="n">
        <f aca="false">EOMONTH(Input!$C$7,A444)</f>
        <v>56308</v>
      </c>
      <c r="C444" s="76" t="n">
        <f aca="false">DATEDIF(Input!$C$23,$B444,"Y")</f>
        <v>76</v>
      </c>
      <c r="E444" s="78" t="n">
        <f aca="false">(-1)*(401k_01!$G444+IRA_01!$E444+Invest_01!$E444)+Pension_01!$E444+SocialSec_01!$E444</f>
        <v>6617.87793552417</v>
      </c>
      <c r="F444" s="78" t="n">
        <f aca="false">(-1)*Roth_01!$E444</f>
        <v>0</v>
      </c>
      <c r="G444" s="78" t="n">
        <f aca="false">(-1)*$E444*(Input!$C$8/100)</f>
        <v>-661.787793552417</v>
      </c>
      <c r="H444" s="78" t="n">
        <f aca="false">(-1)*$E444*(Input!$C$9/100)</f>
        <v>-325.599594427789</v>
      </c>
      <c r="J444" s="78" t="n">
        <f aca="false">($E444+$F444+$G444+$H444)</f>
        <v>5630.49054754397</v>
      </c>
    </row>
    <row r="445" customFormat="false" ht="12.8" hidden="false" customHeight="false" outlineLevel="0" collapsed="false">
      <c r="A445" s="76" t="n">
        <v>441</v>
      </c>
      <c r="B445" s="77" t="n">
        <f aca="false">EOMONTH(Input!$C$7,A445)</f>
        <v>56339</v>
      </c>
      <c r="C445" s="76" t="n">
        <f aca="false">DATEDIF(Input!$C$23,$B445,"Y")</f>
        <v>76</v>
      </c>
      <c r="E445" s="78" t="n">
        <f aca="false">(-1)*(401k_01!$G445+IRA_01!$E445+Invest_01!$E445)+Pension_01!$E445+SocialSec_01!$E445</f>
        <v>6617.87793552417</v>
      </c>
      <c r="F445" s="78" t="n">
        <f aca="false">(-1)*Roth_01!$E445</f>
        <v>0</v>
      </c>
      <c r="G445" s="78" t="n">
        <f aca="false">(-1)*$E445*(Input!$C$8/100)</f>
        <v>-661.787793552417</v>
      </c>
      <c r="H445" s="78" t="n">
        <f aca="false">(-1)*$E445*(Input!$C$9/100)</f>
        <v>-325.599594427789</v>
      </c>
      <c r="J445" s="78" t="n">
        <f aca="false">($E445+$F445+$G445+$H445)</f>
        <v>5630.49054754397</v>
      </c>
    </row>
    <row r="446" customFormat="false" ht="12.8" hidden="false" customHeight="false" outlineLevel="0" collapsed="false">
      <c r="A446" s="76" t="n">
        <v>442</v>
      </c>
      <c r="B446" s="77" t="n">
        <f aca="false">EOMONTH(Input!$C$7,A446)</f>
        <v>56369</v>
      </c>
      <c r="C446" s="76" t="n">
        <f aca="false">DATEDIF(Input!$C$23,$B446,"Y")</f>
        <v>76</v>
      </c>
      <c r="E446" s="78" t="n">
        <f aca="false">(-1)*(401k_01!$G446+IRA_01!$E446+Invest_01!$E446)+Pension_01!$E446+SocialSec_01!$E446</f>
        <v>6617.87793552417</v>
      </c>
      <c r="F446" s="78" t="n">
        <f aca="false">(-1)*Roth_01!$E446</f>
        <v>0</v>
      </c>
      <c r="G446" s="78" t="n">
        <f aca="false">(-1)*$E446*(Input!$C$8/100)</f>
        <v>-661.787793552417</v>
      </c>
      <c r="H446" s="78" t="n">
        <f aca="false">(-1)*$E446*(Input!$C$9/100)</f>
        <v>-325.599594427789</v>
      </c>
      <c r="J446" s="78" t="n">
        <f aca="false">($E446+$F446+$G446+$H446)</f>
        <v>5630.49054754397</v>
      </c>
    </row>
    <row r="447" customFormat="false" ht="12.8" hidden="false" customHeight="false" outlineLevel="0" collapsed="false">
      <c r="A447" s="76" t="n">
        <v>443</v>
      </c>
      <c r="B447" s="77" t="n">
        <f aca="false">EOMONTH(Input!$C$7,A447)</f>
        <v>56400</v>
      </c>
      <c r="C447" s="76" t="n">
        <f aca="false">DATEDIF(Input!$C$23,$B447,"Y")</f>
        <v>77</v>
      </c>
      <c r="E447" s="78" t="n">
        <f aca="false">(-1)*(401k_01!$G447+IRA_01!$E447+Invest_01!$E447)+Pension_01!$E447+SocialSec_01!$E447</f>
        <v>6617.87793552417</v>
      </c>
      <c r="F447" s="78" t="n">
        <f aca="false">(-1)*Roth_01!$E447</f>
        <v>0</v>
      </c>
      <c r="G447" s="78" t="n">
        <f aca="false">(-1)*$E447*(Input!$C$8/100)</f>
        <v>-661.787793552417</v>
      </c>
      <c r="H447" s="78" t="n">
        <f aca="false">(-1)*$E447*(Input!$C$9/100)</f>
        <v>-325.599594427789</v>
      </c>
      <c r="J447" s="78" t="n">
        <f aca="false">($E447+$F447+$G447+$H447)</f>
        <v>5630.49054754397</v>
      </c>
    </row>
    <row r="448" customFormat="false" ht="12.8" hidden="false" customHeight="false" outlineLevel="0" collapsed="false">
      <c r="A448" s="76" t="n">
        <v>444</v>
      </c>
      <c r="B448" s="77" t="n">
        <f aca="false">EOMONTH(Input!$C$7,A448)</f>
        <v>56430</v>
      </c>
      <c r="C448" s="76" t="n">
        <f aca="false">DATEDIF(Input!$C$23,$B448,"Y")</f>
        <v>77</v>
      </c>
      <c r="E448" s="78" t="n">
        <f aca="false">(-1)*(401k_01!$G448+IRA_01!$E448+Invest_01!$E448)+Pension_01!$E448+SocialSec_01!$E448</f>
        <v>6617.87793552417</v>
      </c>
      <c r="F448" s="78" t="n">
        <f aca="false">(-1)*Roth_01!$E448</f>
        <v>0</v>
      </c>
      <c r="G448" s="78" t="n">
        <f aca="false">(-1)*$E448*(Input!$C$8/100)</f>
        <v>-661.787793552417</v>
      </c>
      <c r="H448" s="78" t="n">
        <f aca="false">(-1)*$E448*(Input!$C$9/100)</f>
        <v>-325.599594427789</v>
      </c>
      <c r="J448" s="78" t="n">
        <f aca="false">($E448+$F448+$G448+$H448)</f>
        <v>5630.49054754397</v>
      </c>
    </row>
    <row r="449" customFormat="false" ht="12.8" hidden="false" customHeight="false" outlineLevel="0" collapsed="false">
      <c r="A449" s="76" t="n">
        <v>445</v>
      </c>
      <c r="B449" s="77" t="n">
        <f aca="false">EOMONTH(Input!$C$7,A449)</f>
        <v>56461</v>
      </c>
      <c r="C449" s="76" t="n">
        <f aca="false">DATEDIF(Input!$C$23,$B449,"Y")</f>
        <v>77</v>
      </c>
      <c r="E449" s="78" t="n">
        <f aca="false">(-1)*(401k_01!$G449+IRA_01!$E449+Invest_01!$E449)+Pension_01!$E449+SocialSec_01!$E449</f>
        <v>6617.87793552417</v>
      </c>
      <c r="F449" s="78" t="n">
        <f aca="false">(-1)*Roth_01!$E449</f>
        <v>0</v>
      </c>
      <c r="G449" s="78" t="n">
        <f aca="false">(-1)*$E449*(Input!$C$8/100)</f>
        <v>-661.787793552417</v>
      </c>
      <c r="H449" s="78" t="n">
        <f aca="false">(-1)*$E449*(Input!$C$9/100)</f>
        <v>-325.599594427789</v>
      </c>
      <c r="J449" s="78" t="n">
        <f aca="false">($E449+$F449+$G449+$H449)</f>
        <v>5630.49054754397</v>
      </c>
    </row>
    <row r="450" customFormat="false" ht="12.8" hidden="false" customHeight="false" outlineLevel="0" collapsed="false">
      <c r="A450" s="76" t="n">
        <v>446</v>
      </c>
      <c r="B450" s="77" t="n">
        <f aca="false">EOMONTH(Input!$C$7,A450)</f>
        <v>56492</v>
      </c>
      <c r="C450" s="76" t="n">
        <f aca="false">DATEDIF(Input!$C$23,$B450,"Y")</f>
        <v>77</v>
      </c>
      <c r="E450" s="78" t="n">
        <f aca="false">(-1)*(401k_01!$G450+IRA_01!$E450+Invest_01!$E450)+Pension_01!$E450+SocialSec_01!$E450</f>
        <v>6617.87793552417</v>
      </c>
      <c r="F450" s="78" t="n">
        <f aca="false">(-1)*Roth_01!$E450</f>
        <v>0</v>
      </c>
      <c r="G450" s="78" t="n">
        <f aca="false">(-1)*$E450*(Input!$C$8/100)</f>
        <v>-661.787793552417</v>
      </c>
      <c r="H450" s="78" t="n">
        <f aca="false">(-1)*$E450*(Input!$C$9/100)</f>
        <v>-325.599594427789</v>
      </c>
      <c r="J450" s="78" t="n">
        <f aca="false">($E450+$F450+$G450+$H450)</f>
        <v>5630.49054754397</v>
      </c>
    </row>
    <row r="451" customFormat="false" ht="12.8" hidden="false" customHeight="false" outlineLevel="0" collapsed="false">
      <c r="A451" s="76" t="n">
        <v>447</v>
      </c>
      <c r="B451" s="77" t="n">
        <f aca="false">EOMONTH(Input!$C$7,A451)</f>
        <v>56522</v>
      </c>
      <c r="C451" s="76" t="n">
        <f aca="false">DATEDIF(Input!$C$23,$B451,"Y")</f>
        <v>77</v>
      </c>
      <c r="E451" s="78" t="n">
        <f aca="false">(-1)*(401k_01!$G451+IRA_01!$E451+Invest_01!$E451)+Pension_01!$E451+SocialSec_01!$E451</f>
        <v>6617.87793552417</v>
      </c>
      <c r="F451" s="78" t="n">
        <f aca="false">(-1)*Roth_01!$E451</f>
        <v>0</v>
      </c>
      <c r="G451" s="78" t="n">
        <f aca="false">(-1)*$E451*(Input!$C$8/100)</f>
        <v>-661.787793552417</v>
      </c>
      <c r="H451" s="78" t="n">
        <f aca="false">(-1)*$E451*(Input!$C$9/100)</f>
        <v>-325.599594427789</v>
      </c>
      <c r="J451" s="78" t="n">
        <f aca="false">($E451+$F451+$G451+$H451)</f>
        <v>5630.49054754397</v>
      </c>
    </row>
    <row r="452" customFormat="false" ht="12.8" hidden="false" customHeight="false" outlineLevel="0" collapsed="false">
      <c r="A452" s="76" t="n">
        <v>448</v>
      </c>
      <c r="B452" s="77" t="n">
        <f aca="false">EOMONTH(Input!$C$7,A452)</f>
        <v>56553</v>
      </c>
      <c r="C452" s="76" t="n">
        <f aca="false">DATEDIF(Input!$C$23,$B452,"Y")</f>
        <v>77</v>
      </c>
      <c r="E452" s="78" t="n">
        <f aca="false">(-1)*(401k_01!$G452+IRA_01!$E452+Invest_01!$E452)+Pension_01!$E452+SocialSec_01!$E452</f>
        <v>6617.87793552417</v>
      </c>
      <c r="F452" s="78" t="n">
        <f aca="false">(-1)*Roth_01!$E452</f>
        <v>0</v>
      </c>
      <c r="G452" s="78" t="n">
        <f aca="false">(-1)*$E452*(Input!$C$8/100)</f>
        <v>-661.787793552417</v>
      </c>
      <c r="H452" s="78" t="n">
        <f aca="false">(-1)*$E452*(Input!$C$9/100)</f>
        <v>-325.599594427789</v>
      </c>
      <c r="J452" s="78" t="n">
        <f aca="false">($E452+$F452+$G452+$H452)</f>
        <v>5630.49054754397</v>
      </c>
    </row>
    <row r="453" customFormat="false" ht="12.8" hidden="false" customHeight="false" outlineLevel="0" collapsed="false">
      <c r="A453" s="76" t="n">
        <v>449</v>
      </c>
      <c r="B453" s="77" t="n">
        <f aca="false">EOMONTH(Input!$C$7,A453)</f>
        <v>56583</v>
      </c>
      <c r="C453" s="76" t="n">
        <f aca="false">DATEDIF(Input!$C$23,$B453,"Y")</f>
        <v>77</v>
      </c>
      <c r="E453" s="78" t="n">
        <f aca="false">(-1)*(401k_01!$G453+IRA_01!$E453+Invest_01!$E453)+Pension_01!$E453+SocialSec_01!$E453</f>
        <v>6617.87793552417</v>
      </c>
      <c r="F453" s="78" t="n">
        <f aca="false">(-1)*Roth_01!$E453</f>
        <v>0</v>
      </c>
      <c r="G453" s="78" t="n">
        <f aca="false">(-1)*$E453*(Input!$C$8/100)</f>
        <v>-661.787793552417</v>
      </c>
      <c r="H453" s="78" t="n">
        <f aca="false">(-1)*$E453*(Input!$C$9/100)</f>
        <v>-325.599594427789</v>
      </c>
      <c r="J453" s="78" t="n">
        <f aca="false">($E453+$F453+$G453+$H453)</f>
        <v>5630.49054754397</v>
      </c>
    </row>
    <row r="454" customFormat="false" ht="12.8" hidden="false" customHeight="false" outlineLevel="0" collapsed="false">
      <c r="A454" s="76" t="n">
        <v>450</v>
      </c>
      <c r="B454" s="77" t="n">
        <f aca="false">EOMONTH(Input!$C$7,A454)</f>
        <v>56614</v>
      </c>
      <c r="C454" s="76" t="n">
        <f aca="false">DATEDIF(Input!$C$23,$B454,"Y")</f>
        <v>77</v>
      </c>
      <c r="E454" s="78" t="n">
        <f aca="false">(-1)*(401k_01!$G454+IRA_01!$E454+Invest_01!$E454)+Pension_01!$E454+SocialSec_01!$E454</f>
        <v>6617.87793552417</v>
      </c>
      <c r="F454" s="78" t="n">
        <f aca="false">(-1)*Roth_01!$E454</f>
        <v>0</v>
      </c>
      <c r="G454" s="78" t="n">
        <f aca="false">(-1)*$E454*(Input!$C$8/100)</f>
        <v>-661.787793552417</v>
      </c>
      <c r="H454" s="78" t="n">
        <f aca="false">(-1)*$E454*(Input!$C$9/100)</f>
        <v>-325.599594427789</v>
      </c>
      <c r="J454" s="78" t="n">
        <f aca="false">($E454+$F454+$G454+$H454)</f>
        <v>5630.49054754397</v>
      </c>
    </row>
    <row r="455" customFormat="false" ht="12.8" hidden="false" customHeight="false" outlineLevel="0" collapsed="false">
      <c r="A455" s="76" t="n">
        <v>451</v>
      </c>
      <c r="B455" s="77" t="n">
        <f aca="false">EOMONTH(Input!$C$7,A455)</f>
        <v>56645</v>
      </c>
      <c r="C455" s="76" t="n">
        <f aca="false">DATEDIF(Input!$C$23,$B455,"Y")</f>
        <v>77</v>
      </c>
      <c r="E455" s="78" t="n">
        <f aca="false">(-1)*(401k_01!$G455+IRA_01!$E455+Invest_01!$E455)+Pension_01!$E455+SocialSec_01!$E455</f>
        <v>6617.87793552417</v>
      </c>
      <c r="F455" s="78" t="n">
        <f aca="false">(-1)*Roth_01!$E455</f>
        <v>0</v>
      </c>
      <c r="G455" s="78" t="n">
        <f aca="false">(-1)*$E455*(Input!$C$8/100)</f>
        <v>-661.787793552417</v>
      </c>
      <c r="H455" s="78" t="n">
        <f aca="false">(-1)*$E455*(Input!$C$9/100)</f>
        <v>-325.599594427789</v>
      </c>
      <c r="J455" s="78" t="n">
        <f aca="false">($E455+$F455+$G455+$H455)</f>
        <v>5630.49054754397</v>
      </c>
    </row>
    <row r="456" customFormat="false" ht="12.8" hidden="false" customHeight="false" outlineLevel="0" collapsed="false">
      <c r="A456" s="76" t="n">
        <v>452</v>
      </c>
      <c r="B456" s="77" t="n">
        <f aca="false">EOMONTH(Input!$C$7,A456)</f>
        <v>56673</v>
      </c>
      <c r="C456" s="76" t="n">
        <f aca="false">DATEDIF(Input!$C$23,$B456,"Y")</f>
        <v>77</v>
      </c>
      <c r="E456" s="78" t="n">
        <f aca="false">(-1)*(401k_01!$G456+IRA_01!$E456+Invest_01!$E456)+Pension_01!$E456+SocialSec_01!$E456</f>
        <v>6617.87793552417</v>
      </c>
      <c r="F456" s="78" t="n">
        <f aca="false">(-1)*Roth_01!$E456</f>
        <v>0</v>
      </c>
      <c r="G456" s="78" t="n">
        <f aca="false">(-1)*$E456*(Input!$C$8/100)</f>
        <v>-661.787793552417</v>
      </c>
      <c r="H456" s="78" t="n">
        <f aca="false">(-1)*$E456*(Input!$C$9/100)</f>
        <v>-325.599594427789</v>
      </c>
      <c r="J456" s="78" t="n">
        <f aca="false">($E456+$F456+$G456+$H456)</f>
        <v>5630.49054754397</v>
      </c>
    </row>
    <row r="457" customFormat="false" ht="12.8" hidden="false" customHeight="false" outlineLevel="0" collapsed="false">
      <c r="A457" s="76" t="n">
        <v>453</v>
      </c>
      <c r="B457" s="77" t="n">
        <f aca="false">EOMONTH(Input!$C$7,A457)</f>
        <v>56704</v>
      </c>
      <c r="C457" s="76" t="n">
        <f aca="false">DATEDIF(Input!$C$23,$B457,"Y")</f>
        <v>77</v>
      </c>
      <c r="E457" s="78" t="n">
        <f aca="false">(-1)*(401k_01!$G457+IRA_01!$E457+Invest_01!$E457)+Pension_01!$E457+SocialSec_01!$E457</f>
        <v>6617.87793552417</v>
      </c>
      <c r="F457" s="78" t="n">
        <f aca="false">(-1)*Roth_01!$E457</f>
        <v>0</v>
      </c>
      <c r="G457" s="78" t="n">
        <f aca="false">(-1)*$E457*(Input!$C$8/100)</f>
        <v>-661.787793552417</v>
      </c>
      <c r="H457" s="78" t="n">
        <f aca="false">(-1)*$E457*(Input!$C$9/100)</f>
        <v>-325.599594427789</v>
      </c>
      <c r="J457" s="78" t="n">
        <f aca="false">($E457+$F457+$G457+$H457)</f>
        <v>5630.49054754397</v>
      </c>
    </row>
    <row r="458" customFormat="false" ht="12.8" hidden="false" customHeight="false" outlineLevel="0" collapsed="false">
      <c r="A458" s="76" t="n">
        <v>454</v>
      </c>
      <c r="B458" s="77" t="n">
        <f aca="false">EOMONTH(Input!$C$7,A458)</f>
        <v>56734</v>
      </c>
      <c r="C458" s="76" t="n">
        <f aca="false">DATEDIF(Input!$C$23,$B458,"Y")</f>
        <v>77</v>
      </c>
      <c r="E458" s="78" t="n">
        <f aca="false">(-1)*(401k_01!$G458+IRA_01!$E458+Invest_01!$E458)+Pension_01!$E458+SocialSec_01!$E458</f>
        <v>6617.87793552417</v>
      </c>
      <c r="F458" s="78" t="n">
        <f aca="false">(-1)*Roth_01!$E458</f>
        <v>0</v>
      </c>
      <c r="G458" s="78" t="n">
        <f aca="false">(-1)*$E458*(Input!$C$8/100)</f>
        <v>-661.787793552417</v>
      </c>
      <c r="H458" s="78" t="n">
        <f aca="false">(-1)*$E458*(Input!$C$9/100)</f>
        <v>-325.599594427789</v>
      </c>
      <c r="J458" s="78" t="n">
        <f aca="false">($E458+$F458+$G458+$H458)</f>
        <v>5630.49054754397</v>
      </c>
    </row>
    <row r="459" customFormat="false" ht="12.8" hidden="false" customHeight="false" outlineLevel="0" collapsed="false">
      <c r="A459" s="76" t="n">
        <v>455</v>
      </c>
      <c r="B459" s="77" t="n">
        <f aca="false">EOMONTH(Input!$C$7,A459)</f>
        <v>56765</v>
      </c>
      <c r="C459" s="76" t="n">
        <f aca="false">DATEDIF(Input!$C$23,$B459,"Y")</f>
        <v>78</v>
      </c>
      <c r="E459" s="78" t="n">
        <f aca="false">(-1)*(401k_01!$G459+IRA_01!$E459+Invest_01!$E459)+Pension_01!$E459+SocialSec_01!$E459</f>
        <v>6617.87793552417</v>
      </c>
      <c r="F459" s="78" t="n">
        <f aca="false">(-1)*Roth_01!$E459</f>
        <v>0</v>
      </c>
      <c r="G459" s="78" t="n">
        <f aca="false">(-1)*$E459*(Input!$C$8/100)</f>
        <v>-661.787793552417</v>
      </c>
      <c r="H459" s="78" t="n">
        <f aca="false">(-1)*$E459*(Input!$C$9/100)</f>
        <v>-325.599594427789</v>
      </c>
      <c r="J459" s="78" t="n">
        <f aca="false">($E459+$F459+$G459+$H459)</f>
        <v>5630.49054754397</v>
      </c>
    </row>
    <row r="460" customFormat="false" ht="12.8" hidden="false" customHeight="false" outlineLevel="0" collapsed="false">
      <c r="A460" s="76" t="n">
        <v>456</v>
      </c>
      <c r="B460" s="77" t="n">
        <f aca="false">EOMONTH(Input!$C$7,A460)</f>
        <v>56795</v>
      </c>
      <c r="C460" s="76" t="n">
        <f aca="false">DATEDIF(Input!$C$23,$B460,"Y")</f>
        <v>78</v>
      </c>
      <c r="E460" s="78" t="n">
        <f aca="false">(-1)*(401k_01!$G460+IRA_01!$E460+Invest_01!$E460)+Pension_01!$E460+SocialSec_01!$E460</f>
        <v>6617.87793552417</v>
      </c>
      <c r="F460" s="78" t="n">
        <f aca="false">(-1)*Roth_01!$E460</f>
        <v>0</v>
      </c>
      <c r="G460" s="78" t="n">
        <f aca="false">(-1)*$E460*(Input!$C$8/100)</f>
        <v>-661.787793552417</v>
      </c>
      <c r="H460" s="78" t="n">
        <f aca="false">(-1)*$E460*(Input!$C$9/100)</f>
        <v>-325.599594427789</v>
      </c>
      <c r="J460" s="78" t="n">
        <f aca="false">($E460+$F460+$G460+$H460)</f>
        <v>5630.49054754397</v>
      </c>
    </row>
    <row r="461" customFormat="false" ht="12.8" hidden="false" customHeight="false" outlineLevel="0" collapsed="false">
      <c r="A461" s="76" t="n">
        <v>457</v>
      </c>
      <c r="B461" s="77" t="n">
        <f aca="false">EOMONTH(Input!$C$7,A461)</f>
        <v>56826</v>
      </c>
      <c r="C461" s="76" t="n">
        <f aca="false">DATEDIF(Input!$C$23,$B461,"Y")</f>
        <v>78</v>
      </c>
      <c r="E461" s="78" t="n">
        <f aca="false">(-1)*(401k_01!$G461+IRA_01!$E461+Invest_01!$E461)+Pension_01!$E461+SocialSec_01!$E461</f>
        <v>6617.87793552417</v>
      </c>
      <c r="F461" s="78" t="n">
        <f aca="false">(-1)*Roth_01!$E461</f>
        <v>0</v>
      </c>
      <c r="G461" s="78" t="n">
        <f aca="false">(-1)*$E461*(Input!$C$8/100)</f>
        <v>-661.787793552417</v>
      </c>
      <c r="H461" s="78" t="n">
        <f aca="false">(-1)*$E461*(Input!$C$9/100)</f>
        <v>-325.599594427789</v>
      </c>
      <c r="J461" s="78" t="n">
        <f aca="false">($E461+$F461+$G461+$H461)</f>
        <v>5630.49054754397</v>
      </c>
    </row>
    <row r="462" customFormat="false" ht="12.8" hidden="false" customHeight="false" outlineLevel="0" collapsed="false">
      <c r="A462" s="76" t="n">
        <v>458</v>
      </c>
      <c r="B462" s="77" t="n">
        <f aca="false">EOMONTH(Input!$C$7,A462)</f>
        <v>56857</v>
      </c>
      <c r="C462" s="76" t="n">
        <f aca="false">DATEDIF(Input!$C$23,$B462,"Y")</f>
        <v>78</v>
      </c>
      <c r="E462" s="78" t="n">
        <f aca="false">(-1)*(401k_01!$G462+IRA_01!$E462+Invest_01!$E462)+Pension_01!$E462+SocialSec_01!$E462</f>
        <v>6617.87793552417</v>
      </c>
      <c r="F462" s="78" t="n">
        <f aca="false">(-1)*Roth_01!$E462</f>
        <v>0</v>
      </c>
      <c r="G462" s="78" t="n">
        <f aca="false">(-1)*$E462*(Input!$C$8/100)</f>
        <v>-661.787793552417</v>
      </c>
      <c r="H462" s="78" t="n">
        <f aca="false">(-1)*$E462*(Input!$C$9/100)</f>
        <v>-325.599594427789</v>
      </c>
      <c r="J462" s="78" t="n">
        <f aca="false">($E462+$F462+$G462+$H462)</f>
        <v>5630.49054754397</v>
      </c>
    </row>
    <row r="463" customFormat="false" ht="12.8" hidden="false" customHeight="false" outlineLevel="0" collapsed="false">
      <c r="A463" s="76" t="n">
        <v>459</v>
      </c>
      <c r="B463" s="77" t="n">
        <f aca="false">EOMONTH(Input!$C$7,A463)</f>
        <v>56887</v>
      </c>
      <c r="C463" s="76" t="n">
        <f aca="false">DATEDIF(Input!$C$23,$B463,"Y")</f>
        <v>78</v>
      </c>
      <c r="E463" s="78" t="n">
        <f aca="false">(-1)*(401k_01!$G463+IRA_01!$E463+Invest_01!$E463)+Pension_01!$E463+SocialSec_01!$E463</f>
        <v>6617.87793552417</v>
      </c>
      <c r="F463" s="78" t="n">
        <f aca="false">(-1)*Roth_01!$E463</f>
        <v>0</v>
      </c>
      <c r="G463" s="78" t="n">
        <f aca="false">(-1)*$E463*(Input!$C$8/100)</f>
        <v>-661.787793552417</v>
      </c>
      <c r="H463" s="78" t="n">
        <f aca="false">(-1)*$E463*(Input!$C$9/100)</f>
        <v>-325.599594427789</v>
      </c>
      <c r="J463" s="78" t="n">
        <f aca="false">($E463+$F463+$G463+$H463)</f>
        <v>5630.49054754397</v>
      </c>
    </row>
    <row r="464" customFormat="false" ht="12.8" hidden="false" customHeight="false" outlineLevel="0" collapsed="false">
      <c r="A464" s="76" t="n">
        <v>460</v>
      </c>
      <c r="B464" s="77" t="n">
        <f aca="false">EOMONTH(Input!$C$7,A464)</f>
        <v>56918</v>
      </c>
      <c r="C464" s="76" t="n">
        <f aca="false">DATEDIF(Input!$C$23,$B464,"Y")</f>
        <v>78</v>
      </c>
      <c r="E464" s="78" t="n">
        <f aca="false">(-1)*(401k_01!$G464+IRA_01!$E464+Invest_01!$E464)+Pension_01!$E464+SocialSec_01!$E464</f>
        <v>6617.87793552417</v>
      </c>
      <c r="F464" s="78" t="n">
        <f aca="false">(-1)*Roth_01!$E464</f>
        <v>0</v>
      </c>
      <c r="G464" s="78" t="n">
        <f aca="false">(-1)*$E464*(Input!$C$8/100)</f>
        <v>-661.787793552417</v>
      </c>
      <c r="H464" s="78" t="n">
        <f aca="false">(-1)*$E464*(Input!$C$9/100)</f>
        <v>-325.599594427789</v>
      </c>
      <c r="J464" s="78" t="n">
        <f aca="false">($E464+$F464+$G464+$H464)</f>
        <v>5630.49054754397</v>
      </c>
    </row>
    <row r="465" customFormat="false" ht="12.8" hidden="false" customHeight="false" outlineLevel="0" collapsed="false">
      <c r="A465" s="76" t="n">
        <v>461</v>
      </c>
      <c r="B465" s="77" t="n">
        <f aca="false">EOMONTH(Input!$C$7,A465)</f>
        <v>56948</v>
      </c>
      <c r="C465" s="76" t="n">
        <f aca="false">DATEDIF(Input!$C$23,$B465,"Y")</f>
        <v>78</v>
      </c>
      <c r="E465" s="78" t="n">
        <f aca="false">(-1)*(401k_01!$G465+IRA_01!$E465+Invest_01!$E465)+Pension_01!$E465+SocialSec_01!$E465</f>
        <v>6617.87793552417</v>
      </c>
      <c r="F465" s="78" t="n">
        <f aca="false">(-1)*Roth_01!$E465</f>
        <v>0</v>
      </c>
      <c r="G465" s="78" t="n">
        <f aca="false">(-1)*$E465*(Input!$C$8/100)</f>
        <v>-661.787793552417</v>
      </c>
      <c r="H465" s="78" t="n">
        <f aca="false">(-1)*$E465*(Input!$C$9/100)</f>
        <v>-325.599594427789</v>
      </c>
      <c r="J465" s="78" t="n">
        <f aca="false">($E465+$F465+$G465+$H465)</f>
        <v>5630.49054754397</v>
      </c>
    </row>
    <row r="466" customFormat="false" ht="12.8" hidden="false" customHeight="false" outlineLevel="0" collapsed="false">
      <c r="A466" s="76" t="n">
        <v>462</v>
      </c>
      <c r="B466" s="77" t="n">
        <f aca="false">EOMONTH(Input!$C$7,A466)</f>
        <v>56979</v>
      </c>
      <c r="C466" s="76" t="n">
        <f aca="false">DATEDIF(Input!$C$23,$B466,"Y")</f>
        <v>78</v>
      </c>
      <c r="E466" s="78" t="n">
        <f aca="false">(-1)*(401k_01!$G466+IRA_01!$E466+Invest_01!$E466)+Pension_01!$E466+SocialSec_01!$E466</f>
        <v>6617.87793552417</v>
      </c>
      <c r="F466" s="78" t="n">
        <f aca="false">(-1)*Roth_01!$E466</f>
        <v>0</v>
      </c>
      <c r="G466" s="78" t="n">
        <f aca="false">(-1)*$E466*(Input!$C$8/100)</f>
        <v>-661.787793552417</v>
      </c>
      <c r="H466" s="78" t="n">
        <f aca="false">(-1)*$E466*(Input!$C$9/100)</f>
        <v>-325.599594427789</v>
      </c>
      <c r="J466" s="78" t="n">
        <f aca="false">($E466+$F466+$G466+$H466)</f>
        <v>5630.49054754397</v>
      </c>
    </row>
    <row r="467" customFormat="false" ht="12.8" hidden="false" customHeight="false" outlineLevel="0" collapsed="false">
      <c r="A467" s="76" t="n">
        <v>463</v>
      </c>
      <c r="B467" s="77" t="n">
        <f aca="false">EOMONTH(Input!$C$7,A467)</f>
        <v>57010</v>
      </c>
      <c r="C467" s="76" t="n">
        <f aca="false">DATEDIF(Input!$C$23,$B467,"Y")</f>
        <v>78</v>
      </c>
      <c r="E467" s="78" t="n">
        <f aca="false">(-1)*(401k_01!$G467+IRA_01!$E467+Invest_01!$E467)+Pension_01!$E467+SocialSec_01!$E467</f>
        <v>6617.87793552417</v>
      </c>
      <c r="F467" s="78" t="n">
        <f aca="false">(-1)*Roth_01!$E467</f>
        <v>0</v>
      </c>
      <c r="G467" s="78" t="n">
        <f aca="false">(-1)*$E467*(Input!$C$8/100)</f>
        <v>-661.787793552417</v>
      </c>
      <c r="H467" s="78" t="n">
        <f aca="false">(-1)*$E467*(Input!$C$9/100)</f>
        <v>-325.599594427789</v>
      </c>
      <c r="J467" s="78" t="n">
        <f aca="false">($E467+$F467+$G467+$H467)</f>
        <v>5630.49054754397</v>
      </c>
    </row>
    <row r="468" customFormat="false" ht="12.8" hidden="false" customHeight="false" outlineLevel="0" collapsed="false">
      <c r="A468" s="76" t="n">
        <v>464</v>
      </c>
      <c r="B468" s="77" t="n">
        <f aca="false">EOMONTH(Input!$C$7,A468)</f>
        <v>57039</v>
      </c>
      <c r="C468" s="76" t="n">
        <f aca="false">DATEDIF(Input!$C$23,$B468,"Y")</f>
        <v>78</v>
      </c>
      <c r="E468" s="78" t="n">
        <f aca="false">(-1)*(401k_01!$G468+IRA_01!$E468+Invest_01!$E468)+Pension_01!$E468+SocialSec_01!$E468</f>
        <v>6617.87793552417</v>
      </c>
      <c r="F468" s="78" t="n">
        <f aca="false">(-1)*Roth_01!$E468</f>
        <v>0</v>
      </c>
      <c r="G468" s="78" t="n">
        <f aca="false">(-1)*$E468*(Input!$C$8/100)</f>
        <v>-661.787793552417</v>
      </c>
      <c r="H468" s="78" t="n">
        <f aca="false">(-1)*$E468*(Input!$C$9/100)</f>
        <v>-325.599594427789</v>
      </c>
      <c r="J468" s="78" t="n">
        <f aca="false">($E468+$F468+$G468+$H468)</f>
        <v>5630.49054754397</v>
      </c>
    </row>
    <row r="469" customFormat="false" ht="12.8" hidden="false" customHeight="false" outlineLevel="0" collapsed="false">
      <c r="A469" s="76" t="n">
        <v>465</v>
      </c>
      <c r="B469" s="77" t="n">
        <f aca="false">EOMONTH(Input!$C$7,A469)</f>
        <v>57070</v>
      </c>
      <c r="C469" s="76" t="n">
        <f aca="false">DATEDIF(Input!$C$23,$B469,"Y")</f>
        <v>78</v>
      </c>
      <c r="E469" s="78" t="n">
        <f aca="false">(-1)*(401k_01!$G469+IRA_01!$E469+Invest_01!$E469)+Pension_01!$E469+SocialSec_01!$E469</f>
        <v>6617.87793552417</v>
      </c>
      <c r="F469" s="78" t="n">
        <f aca="false">(-1)*Roth_01!$E469</f>
        <v>0</v>
      </c>
      <c r="G469" s="78" t="n">
        <f aca="false">(-1)*$E469*(Input!$C$8/100)</f>
        <v>-661.787793552417</v>
      </c>
      <c r="H469" s="78" t="n">
        <f aca="false">(-1)*$E469*(Input!$C$9/100)</f>
        <v>-325.599594427789</v>
      </c>
      <c r="J469" s="78" t="n">
        <f aca="false">($E469+$F469+$G469+$H469)</f>
        <v>5630.49054754397</v>
      </c>
    </row>
    <row r="470" customFormat="false" ht="12.8" hidden="false" customHeight="false" outlineLevel="0" collapsed="false">
      <c r="A470" s="76" t="n">
        <v>466</v>
      </c>
      <c r="B470" s="77" t="n">
        <f aca="false">EOMONTH(Input!$C$7,A470)</f>
        <v>57100</v>
      </c>
      <c r="C470" s="76" t="n">
        <f aca="false">DATEDIF(Input!$C$23,$B470,"Y")</f>
        <v>78</v>
      </c>
      <c r="E470" s="78" t="n">
        <f aca="false">(-1)*(401k_01!$G470+IRA_01!$E470+Invest_01!$E470)+Pension_01!$E470+SocialSec_01!$E470</f>
        <v>6617.87793552417</v>
      </c>
      <c r="F470" s="78" t="n">
        <f aca="false">(-1)*Roth_01!$E470</f>
        <v>0</v>
      </c>
      <c r="G470" s="78" t="n">
        <f aca="false">(-1)*$E470*(Input!$C$8/100)</f>
        <v>-661.787793552417</v>
      </c>
      <c r="H470" s="78" t="n">
        <f aca="false">(-1)*$E470*(Input!$C$9/100)</f>
        <v>-325.599594427789</v>
      </c>
      <c r="J470" s="78" t="n">
        <f aca="false">($E470+$F470+$G470+$H470)</f>
        <v>5630.49054754397</v>
      </c>
    </row>
    <row r="471" customFormat="false" ht="12.8" hidden="false" customHeight="false" outlineLevel="0" collapsed="false">
      <c r="A471" s="76" t="n">
        <v>467</v>
      </c>
      <c r="B471" s="77" t="n">
        <f aca="false">EOMONTH(Input!$C$7,A471)</f>
        <v>57131</v>
      </c>
      <c r="C471" s="76" t="n">
        <f aca="false">DATEDIF(Input!$C$23,$B471,"Y")</f>
        <v>79</v>
      </c>
      <c r="E471" s="78" t="n">
        <f aca="false">(-1)*(401k_01!$G471+IRA_01!$E471+Invest_01!$E471)+Pension_01!$E471+SocialSec_01!$E471</f>
        <v>6617.87793552417</v>
      </c>
      <c r="F471" s="78" t="n">
        <f aca="false">(-1)*Roth_01!$E471</f>
        <v>0</v>
      </c>
      <c r="G471" s="78" t="n">
        <f aca="false">(-1)*$E471*(Input!$C$8/100)</f>
        <v>-661.787793552417</v>
      </c>
      <c r="H471" s="78" t="n">
        <f aca="false">(-1)*$E471*(Input!$C$9/100)</f>
        <v>-325.599594427789</v>
      </c>
      <c r="J471" s="78" t="n">
        <f aca="false">($E471+$F471+$G471+$H471)</f>
        <v>5630.49054754397</v>
      </c>
    </row>
    <row r="472" customFormat="false" ht="12.8" hidden="false" customHeight="false" outlineLevel="0" collapsed="false">
      <c r="A472" s="76" t="n">
        <v>468</v>
      </c>
      <c r="B472" s="77" t="n">
        <f aca="false">EOMONTH(Input!$C$7,A472)</f>
        <v>57161</v>
      </c>
      <c r="C472" s="76" t="n">
        <f aca="false">DATEDIF(Input!$C$23,$B472,"Y")</f>
        <v>79</v>
      </c>
      <c r="E472" s="78" t="n">
        <f aca="false">(-1)*(401k_01!$G472+IRA_01!$E472+Invest_01!$E472)+Pension_01!$E472+SocialSec_01!$E472</f>
        <v>6617.87793552417</v>
      </c>
      <c r="F472" s="78" t="n">
        <f aca="false">(-1)*Roth_01!$E472</f>
        <v>0</v>
      </c>
      <c r="G472" s="78" t="n">
        <f aca="false">(-1)*$E472*(Input!$C$8/100)</f>
        <v>-661.787793552417</v>
      </c>
      <c r="H472" s="78" t="n">
        <f aca="false">(-1)*$E472*(Input!$C$9/100)</f>
        <v>-325.599594427789</v>
      </c>
      <c r="J472" s="78" t="n">
        <f aca="false">($E472+$F472+$G472+$H472)</f>
        <v>5630.49054754397</v>
      </c>
    </row>
    <row r="473" customFormat="false" ht="12.8" hidden="false" customHeight="false" outlineLevel="0" collapsed="false">
      <c r="A473" s="76" t="n">
        <v>469</v>
      </c>
      <c r="B473" s="77" t="n">
        <f aca="false">EOMONTH(Input!$C$7,A473)</f>
        <v>57192</v>
      </c>
      <c r="C473" s="76" t="n">
        <f aca="false">DATEDIF(Input!$C$23,$B473,"Y")</f>
        <v>79</v>
      </c>
      <c r="E473" s="78" t="n">
        <f aca="false">(-1)*(401k_01!$G473+IRA_01!$E473+Invest_01!$E473)+Pension_01!$E473+SocialSec_01!$E473</f>
        <v>6617.87793552417</v>
      </c>
      <c r="F473" s="78" t="n">
        <f aca="false">(-1)*Roth_01!$E473</f>
        <v>0</v>
      </c>
      <c r="G473" s="78" t="n">
        <f aca="false">(-1)*$E473*(Input!$C$8/100)</f>
        <v>-661.787793552417</v>
      </c>
      <c r="H473" s="78" t="n">
        <f aca="false">(-1)*$E473*(Input!$C$9/100)</f>
        <v>-325.599594427789</v>
      </c>
      <c r="J473" s="78" t="n">
        <f aca="false">($E473+$F473+$G473+$H473)</f>
        <v>5630.49054754397</v>
      </c>
    </row>
    <row r="474" customFormat="false" ht="12.8" hidden="false" customHeight="false" outlineLevel="0" collapsed="false">
      <c r="A474" s="76" t="n">
        <v>470</v>
      </c>
      <c r="B474" s="77" t="n">
        <f aca="false">EOMONTH(Input!$C$7,A474)</f>
        <v>57223</v>
      </c>
      <c r="C474" s="76" t="n">
        <f aca="false">DATEDIF(Input!$C$23,$B474,"Y")</f>
        <v>79</v>
      </c>
      <c r="E474" s="78" t="n">
        <f aca="false">(-1)*(401k_01!$G474+IRA_01!$E474+Invest_01!$E474)+Pension_01!$E474+SocialSec_01!$E474</f>
        <v>6617.87793552417</v>
      </c>
      <c r="F474" s="78" t="n">
        <f aca="false">(-1)*Roth_01!$E474</f>
        <v>0</v>
      </c>
      <c r="G474" s="78" t="n">
        <f aca="false">(-1)*$E474*(Input!$C$8/100)</f>
        <v>-661.787793552417</v>
      </c>
      <c r="H474" s="78" t="n">
        <f aca="false">(-1)*$E474*(Input!$C$9/100)</f>
        <v>-325.599594427789</v>
      </c>
      <c r="J474" s="78" t="n">
        <f aca="false">($E474+$F474+$G474+$H474)</f>
        <v>5630.49054754397</v>
      </c>
    </row>
    <row r="475" customFormat="false" ht="12.8" hidden="false" customHeight="false" outlineLevel="0" collapsed="false">
      <c r="A475" s="76" t="n">
        <v>471</v>
      </c>
      <c r="B475" s="77" t="n">
        <f aca="false">EOMONTH(Input!$C$7,A475)</f>
        <v>57253</v>
      </c>
      <c r="C475" s="76" t="n">
        <f aca="false">DATEDIF(Input!$C$23,$B475,"Y")</f>
        <v>79</v>
      </c>
      <c r="E475" s="78" t="n">
        <f aca="false">(-1)*(401k_01!$G475+IRA_01!$E475+Invest_01!$E475)+Pension_01!$E475+SocialSec_01!$E475</f>
        <v>6617.87793552417</v>
      </c>
      <c r="F475" s="78" t="n">
        <f aca="false">(-1)*Roth_01!$E475</f>
        <v>0</v>
      </c>
      <c r="G475" s="78" t="n">
        <f aca="false">(-1)*$E475*(Input!$C$8/100)</f>
        <v>-661.787793552417</v>
      </c>
      <c r="H475" s="78" t="n">
        <f aca="false">(-1)*$E475*(Input!$C$9/100)</f>
        <v>-325.599594427789</v>
      </c>
      <c r="J475" s="78" t="n">
        <f aca="false">($E475+$F475+$G475+$H475)</f>
        <v>5630.49054754397</v>
      </c>
    </row>
    <row r="476" customFormat="false" ht="12.8" hidden="false" customHeight="false" outlineLevel="0" collapsed="false">
      <c r="A476" s="76" t="n">
        <v>472</v>
      </c>
      <c r="B476" s="77" t="n">
        <f aca="false">EOMONTH(Input!$C$7,A476)</f>
        <v>57284</v>
      </c>
      <c r="C476" s="76" t="n">
        <f aca="false">DATEDIF(Input!$C$23,$B476,"Y")</f>
        <v>79</v>
      </c>
      <c r="E476" s="78" t="n">
        <f aca="false">(-1)*(401k_01!$G476+IRA_01!$E476+Invest_01!$E476)+Pension_01!$E476+SocialSec_01!$E476</f>
        <v>6617.87793552417</v>
      </c>
      <c r="F476" s="78" t="n">
        <f aca="false">(-1)*Roth_01!$E476</f>
        <v>0</v>
      </c>
      <c r="G476" s="78" t="n">
        <f aca="false">(-1)*$E476*(Input!$C$8/100)</f>
        <v>-661.787793552417</v>
      </c>
      <c r="H476" s="78" t="n">
        <f aca="false">(-1)*$E476*(Input!$C$9/100)</f>
        <v>-325.599594427789</v>
      </c>
      <c r="J476" s="78" t="n">
        <f aca="false">($E476+$F476+$G476+$H476)</f>
        <v>5630.49054754397</v>
      </c>
    </row>
    <row r="477" customFormat="false" ht="12.8" hidden="false" customHeight="false" outlineLevel="0" collapsed="false">
      <c r="A477" s="76" t="n">
        <v>473</v>
      </c>
      <c r="B477" s="77" t="n">
        <f aca="false">EOMONTH(Input!$C$7,A477)</f>
        <v>57314</v>
      </c>
      <c r="C477" s="76" t="n">
        <f aca="false">DATEDIF(Input!$C$23,$B477,"Y")</f>
        <v>79</v>
      </c>
      <c r="E477" s="78" t="n">
        <f aca="false">(-1)*(401k_01!$G477+IRA_01!$E477+Invest_01!$E477)+Pension_01!$E477+SocialSec_01!$E477</f>
        <v>6617.87793552417</v>
      </c>
      <c r="F477" s="78" t="n">
        <f aca="false">(-1)*Roth_01!$E477</f>
        <v>0</v>
      </c>
      <c r="G477" s="78" t="n">
        <f aca="false">(-1)*$E477*(Input!$C$8/100)</f>
        <v>-661.787793552417</v>
      </c>
      <c r="H477" s="78" t="n">
        <f aca="false">(-1)*$E477*(Input!$C$9/100)</f>
        <v>-325.599594427789</v>
      </c>
      <c r="J477" s="78" t="n">
        <f aca="false">($E477+$F477+$G477+$H477)</f>
        <v>5630.49054754397</v>
      </c>
    </row>
    <row r="478" customFormat="false" ht="12.8" hidden="false" customHeight="false" outlineLevel="0" collapsed="false">
      <c r="A478" s="76" t="n">
        <v>474</v>
      </c>
      <c r="B478" s="77" t="n">
        <f aca="false">EOMONTH(Input!$C$7,A478)</f>
        <v>57345</v>
      </c>
      <c r="C478" s="76" t="n">
        <f aca="false">DATEDIF(Input!$C$23,$B478,"Y")</f>
        <v>79</v>
      </c>
      <c r="E478" s="78" t="n">
        <f aca="false">(-1)*(401k_01!$G478+IRA_01!$E478+Invest_01!$E478)+Pension_01!$E478+SocialSec_01!$E478</f>
        <v>6617.87793552417</v>
      </c>
      <c r="F478" s="78" t="n">
        <f aca="false">(-1)*Roth_01!$E478</f>
        <v>0</v>
      </c>
      <c r="G478" s="78" t="n">
        <f aca="false">(-1)*$E478*(Input!$C$8/100)</f>
        <v>-661.787793552417</v>
      </c>
      <c r="H478" s="78" t="n">
        <f aca="false">(-1)*$E478*(Input!$C$9/100)</f>
        <v>-325.599594427789</v>
      </c>
      <c r="J478" s="78" t="n">
        <f aca="false">($E478+$F478+$G478+$H478)</f>
        <v>5630.49054754397</v>
      </c>
    </row>
    <row r="479" customFormat="false" ht="12.8" hidden="false" customHeight="false" outlineLevel="0" collapsed="false">
      <c r="A479" s="76" t="n">
        <v>475</v>
      </c>
      <c r="B479" s="77" t="n">
        <f aca="false">EOMONTH(Input!$C$7,A479)</f>
        <v>57376</v>
      </c>
      <c r="C479" s="76" t="n">
        <f aca="false">DATEDIF(Input!$C$23,$B479,"Y")</f>
        <v>79</v>
      </c>
      <c r="E479" s="78" t="n">
        <f aca="false">(-1)*(401k_01!$G479+IRA_01!$E479+Invest_01!$E479)+Pension_01!$E479+SocialSec_01!$E479</f>
        <v>6617.87793552417</v>
      </c>
      <c r="F479" s="78" t="n">
        <f aca="false">(-1)*Roth_01!$E479</f>
        <v>0</v>
      </c>
      <c r="G479" s="78" t="n">
        <f aca="false">(-1)*$E479*(Input!$C$8/100)</f>
        <v>-661.787793552417</v>
      </c>
      <c r="H479" s="78" t="n">
        <f aca="false">(-1)*$E479*(Input!$C$9/100)</f>
        <v>-325.599594427789</v>
      </c>
      <c r="J479" s="78" t="n">
        <f aca="false">($E479+$F479+$G479+$H479)</f>
        <v>5630.49054754397</v>
      </c>
    </row>
    <row r="480" customFormat="false" ht="12.8" hidden="false" customHeight="false" outlineLevel="0" collapsed="false">
      <c r="A480" s="76" t="n">
        <v>476</v>
      </c>
      <c r="B480" s="77" t="n">
        <f aca="false">EOMONTH(Input!$C$7,A480)</f>
        <v>57404</v>
      </c>
      <c r="C480" s="76" t="n">
        <f aca="false">DATEDIF(Input!$C$23,$B480,"Y")</f>
        <v>79</v>
      </c>
      <c r="E480" s="78" t="n">
        <f aca="false">(-1)*(401k_01!$G480+IRA_01!$E480+Invest_01!$E480)+Pension_01!$E480+SocialSec_01!$E480</f>
        <v>6617.87793552417</v>
      </c>
      <c r="F480" s="78" t="n">
        <f aca="false">(-1)*Roth_01!$E480</f>
        <v>0</v>
      </c>
      <c r="G480" s="78" t="n">
        <f aca="false">(-1)*$E480*(Input!$C$8/100)</f>
        <v>-661.787793552417</v>
      </c>
      <c r="H480" s="78" t="n">
        <f aca="false">(-1)*$E480*(Input!$C$9/100)</f>
        <v>-325.599594427789</v>
      </c>
      <c r="J480" s="78" t="n">
        <f aca="false">($E480+$F480+$G480+$H480)</f>
        <v>5630.49054754397</v>
      </c>
    </row>
    <row r="481" customFormat="false" ht="12.8" hidden="false" customHeight="false" outlineLevel="0" collapsed="false">
      <c r="A481" s="76" t="n">
        <v>477</v>
      </c>
      <c r="B481" s="77" t="n">
        <f aca="false">EOMONTH(Input!$C$7,A481)</f>
        <v>57435</v>
      </c>
      <c r="C481" s="76" t="n">
        <f aca="false">DATEDIF(Input!$C$23,$B481,"Y")</f>
        <v>79</v>
      </c>
      <c r="E481" s="78" t="n">
        <f aca="false">(-1)*(401k_01!$G481+IRA_01!$E481+Invest_01!$E481)+Pension_01!$E481+SocialSec_01!$E481</f>
        <v>6617.87793552417</v>
      </c>
      <c r="F481" s="78" t="n">
        <f aca="false">(-1)*Roth_01!$E481</f>
        <v>0</v>
      </c>
      <c r="G481" s="78" t="n">
        <f aca="false">(-1)*$E481*(Input!$C$8/100)</f>
        <v>-661.787793552417</v>
      </c>
      <c r="H481" s="78" t="n">
        <f aca="false">(-1)*$E481*(Input!$C$9/100)</f>
        <v>-325.599594427789</v>
      </c>
      <c r="J481" s="78" t="n">
        <f aca="false">($E481+$F481+$G481+$H481)</f>
        <v>5630.49054754397</v>
      </c>
    </row>
    <row r="482" customFormat="false" ht="12.8" hidden="false" customHeight="false" outlineLevel="0" collapsed="false">
      <c r="A482" s="76" t="n">
        <v>478</v>
      </c>
      <c r="B482" s="77" t="n">
        <f aca="false">EOMONTH(Input!$C$7,A482)</f>
        <v>57465</v>
      </c>
      <c r="C482" s="76" t="n">
        <f aca="false">DATEDIF(Input!$C$23,$B482,"Y")</f>
        <v>79</v>
      </c>
      <c r="E482" s="78" t="n">
        <f aca="false">(-1)*(401k_01!$G482+IRA_01!$E482+Invest_01!$E482)+Pension_01!$E482+SocialSec_01!$E482</f>
        <v>6617.87793552417</v>
      </c>
      <c r="F482" s="78" t="n">
        <f aca="false">(-1)*Roth_01!$E482</f>
        <v>0</v>
      </c>
      <c r="G482" s="78" t="n">
        <f aca="false">(-1)*$E482*(Input!$C$8/100)</f>
        <v>-661.787793552417</v>
      </c>
      <c r="H482" s="78" t="n">
        <f aca="false">(-1)*$E482*(Input!$C$9/100)</f>
        <v>-325.599594427789</v>
      </c>
      <c r="J482" s="78" t="n">
        <f aca="false">($E482+$F482+$G482+$H482)</f>
        <v>5630.49054754397</v>
      </c>
    </row>
    <row r="483" customFormat="false" ht="12.8" hidden="false" customHeight="false" outlineLevel="0" collapsed="false">
      <c r="A483" s="76" t="n">
        <v>479</v>
      </c>
      <c r="B483" s="77" t="n">
        <f aca="false">EOMONTH(Input!$C$7,A483)</f>
        <v>57496</v>
      </c>
      <c r="C483" s="76" t="n">
        <f aca="false">DATEDIF(Input!$C$23,$B483,"Y")</f>
        <v>80</v>
      </c>
      <c r="E483" s="78" t="n">
        <f aca="false">(-1)*(401k_01!$G483+IRA_01!$E483+Invest_01!$E483)+Pension_01!$E483+SocialSec_01!$E483</f>
        <v>6617.87793552417</v>
      </c>
      <c r="F483" s="78" t="n">
        <f aca="false">(-1)*Roth_01!$E483</f>
        <v>0</v>
      </c>
      <c r="G483" s="78" t="n">
        <f aca="false">(-1)*$E483*(Input!$C$8/100)</f>
        <v>-661.787793552417</v>
      </c>
      <c r="H483" s="78" t="n">
        <f aca="false">(-1)*$E483*(Input!$C$9/100)</f>
        <v>-325.599594427789</v>
      </c>
      <c r="J483" s="78" t="n">
        <f aca="false">($E483+$F483+$G483+$H483)</f>
        <v>5630.49054754397</v>
      </c>
    </row>
    <row r="484" customFormat="false" ht="12.8" hidden="false" customHeight="false" outlineLevel="0" collapsed="false">
      <c r="A484" s="76" t="n">
        <v>480</v>
      </c>
      <c r="B484" s="77" t="n">
        <f aca="false">EOMONTH(Input!$C$7,A484)</f>
        <v>57526</v>
      </c>
      <c r="C484" s="76" t="n">
        <f aca="false">DATEDIF(Input!$C$23,$B484,"Y")</f>
        <v>80</v>
      </c>
      <c r="E484" s="78" t="n">
        <f aca="false">(-1)*(401k_01!$G484+IRA_01!$E484+Invest_01!$E484)+Pension_01!$E484+SocialSec_01!$E484</f>
        <v>6617.87793552417</v>
      </c>
      <c r="F484" s="78" t="n">
        <f aca="false">(-1)*Roth_01!$E484</f>
        <v>0</v>
      </c>
      <c r="G484" s="78" t="n">
        <f aca="false">(-1)*$E484*(Input!$C$8/100)</f>
        <v>-661.787793552417</v>
      </c>
      <c r="H484" s="78" t="n">
        <f aca="false">(-1)*$E484*(Input!$C$9/100)</f>
        <v>-325.599594427789</v>
      </c>
      <c r="J484" s="78" t="n">
        <f aca="false">($E484+$F484+$G484+$H484)</f>
        <v>5630.49054754397</v>
      </c>
    </row>
    <row r="485" customFormat="false" ht="12.8" hidden="false" customHeight="false" outlineLevel="0" collapsed="false">
      <c r="A485" s="76" t="n">
        <v>481</v>
      </c>
      <c r="B485" s="77" t="n">
        <f aca="false">EOMONTH(Input!$C$7,A485)</f>
        <v>57557</v>
      </c>
      <c r="C485" s="76" t="n">
        <f aca="false">DATEDIF(Input!$C$23,$B485,"Y")</f>
        <v>80</v>
      </c>
      <c r="E485" s="78" t="n">
        <f aca="false">(-1)*(401k_01!$G485+IRA_01!$E485+Invest_01!$E485)+Pension_01!$E485+SocialSec_01!$E485</f>
        <v>6617.87793552417</v>
      </c>
      <c r="F485" s="78" t="n">
        <f aca="false">(-1)*Roth_01!$E485</f>
        <v>0</v>
      </c>
      <c r="G485" s="78" t="n">
        <f aca="false">(-1)*$E485*(Input!$C$8/100)</f>
        <v>-661.787793552417</v>
      </c>
      <c r="H485" s="78" t="n">
        <f aca="false">(-1)*$E485*(Input!$C$9/100)</f>
        <v>-325.599594427789</v>
      </c>
      <c r="J485" s="78" t="n">
        <f aca="false">($E485+$F485+$G485+$H485)</f>
        <v>5630.49054754397</v>
      </c>
    </row>
    <row r="486" customFormat="false" ht="12.8" hidden="false" customHeight="false" outlineLevel="0" collapsed="false">
      <c r="A486" s="76" t="n">
        <v>482</v>
      </c>
      <c r="B486" s="77" t="n">
        <f aca="false">EOMONTH(Input!$C$7,A486)</f>
        <v>57588</v>
      </c>
      <c r="C486" s="76" t="n">
        <f aca="false">DATEDIF(Input!$C$23,$B486,"Y")</f>
        <v>80</v>
      </c>
      <c r="E486" s="78" t="n">
        <f aca="false">(-1)*(401k_01!$G486+IRA_01!$E486+Invest_01!$E486)+Pension_01!$E486+SocialSec_01!$E486</f>
        <v>6617.87793552417</v>
      </c>
      <c r="F486" s="78" t="n">
        <f aca="false">(-1)*Roth_01!$E486</f>
        <v>0</v>
      </c>
      <c r="G486" s="78" t="n">
        <f aca="false">(-1)*$E486*(Input!$C$8/100)</f>
        <v>-661.787793552417</v>
      </c>
      <c r="H486" s="78" t="n">
        <f aca="false">(-1)*$E486*(Input!$C$9/100)</f>
        <v>-325.599594427789</v>
      </c>
      <c r="J486" s="78" t="n">
        <f aca="false">($E486+$F486+$G486+$H486)</f>
        <v>5630.49054754397</v>
      </c>
    </row>
    <row r="487" customFormat="false" ht="12.8" hidden="false" customHeight="false" outlineLevel="0" collapsed="false">
      <c r="A487" s="76" t="n">
        <v>483</v>
      </c>
      <c r="B487" s="77" t="n">
        <f aca="false">EOMONTH(Input!$C$7,A487)</f>
        <v>57618</v>
      </c>
      <c r="C487" s="76" t="n">
        <f aca="false">DATEDIF(Input!$C$23,$B487,"Y")</f>
        <v>80</v>
      </c>
      <c r="E487" s="78" t="n">
        <f aca="false">(-1)*(401k_01!$G487+IRA_01!$E487+Invest_01!$E487)+Pension_01!$E487+SocialSec_01!$E487</f>
        <v>6617.87793552417</v>
      </c>
      <c r="F487" s="78" t="n">
        <f aca="false">(-1)*Roth_01!$E487</f>
        <v>0</v>
      </c>
      <c r="G487" s="78" t="n">
        <f aca="false">(-1)*$E487*(Input!$C$8/100)</f>
        <v>-661.787793552417</v>
      </c>
      <c r="H487" s="78" t="n">
        <f aca="false">(-1)*$E487*(Input!$C$9/100)</f>
        <v>-325.599594427789</v>
      </c>
      <c r="J487" s="78" t="n">
        <f aca="false">($E487+$F487+$G487+$H487)</f>
        <v>5630.49054754397</v>
      </c>
    </row>
    <row r="488" customFormat="false" ht="12.8" hidden="false" customHeight="false" outlineLevel="0" collapsed="false">
      <c r="A488" s="76" t="n">
        <v>484</v>
      </c>
      <c r="B488" s="77" t="n">
        <f aca="false">EOMONTH(Input!$C$7,A488)</f>
        <v>57649</v>
      </c>
      <c r="C488" s="76" t="n">
        <f aca="false">DATEDIF(Input!$C$23,$B488,"Y")</f>
        <v>80</v>
      </c>
      <c r="E488" s="78" t="n">
        <f aca="false">(-1)*(401k_01!$G488+IRA_01!$E488+Invest_01!$E488)+Pension_01!$E488+SocialSec_01!$E488</f>
        <v>6617.87793552417</v>
      </c>
      <c r="F488" s="78" t="n">
        <f aca="false">(-1)*Roth_01!$E488</f>
        <v>0</v>
      </c>
      <c r="G488" s="78" t="n">
        <f aca="false">(-1)*$E488*(Input!$C$8/100)</f>
        <v>-661.787793552417</v>
      </c>
      <c r="H488" s="78" t="n">
        <f aca="false">(-1)*$E488*(Input!$C$9/100)</f>
        <v>-325.599594427789</v>
      </c>
      <c r="J488" s="78" t="n">
        <f aca="false">($E488+$F488+$G488+$H488)</f>
        <v>5630.49054754397</v>
      </c>
    </row>
    <row r="489" customFormat="false" ht="12.8" hidden="false" customHeight="false" outlineLevel="0" collapsed="false">
      <c r="A489" s="76" t="n">
        <v>485</v>
      </c>
      <c r="B489" s="77" t="n">
        <f aca="false">EOMONTH(Input!$C$7,A489)</f>
        <v>57679</v>
      </c>
      <c r="C489" s="76" t="n">
        <f aca="false">DATEDIF(Input!$C$23,$B489,"Y")</f>
        <v>80</v>
      </c>
      <c r="E489" s="78" t="n">
        <f aca="false">(-1)*(401k_01!$G489+IRA_01!$E489+Invest_01!$E489)+Pension_01!$E489+SocialSec_01!$E489</f>
        <v>6617.87793552417</v>
      </c>
      <c r="F489" s="78" t="n">
        <f aca="false">(-1)*Roth_01!$E489</f>
        <v>0</v>
      </c>
      <c r="G489" s="78" t="n">
        <f aca="false">(-1)*$E489*(Input!$C$8/100)</f>
        <v>-661.787793552417</v>
      </c>
      <c r="H489" s="78" t="n">
        <f aca="false">(-1)*$E489*(Input!$C$9/100)</f>
        <v>-325.599594427789</v>
      </c>
      <c r="J489" s="78" t="n">
        <f aca="false">($E489+$F489+$G489+$H489)</f>
        <v>5630.49054754397</v>
      </c>
    </row>
    <row r="490" customFormat="false" ht="12.8" hidden="false" customHeight="false" outlineLevel="0" collapsed="false">
      <c r="A490" s="76" t="n">
        <v>486</v>
      </c>
      <c r="B490" s="77" t="n">
        <f aca="false">EOMONTH(Input!$C$7,A490)</f>
        <v>57710</v>
      </c>
      <c r="C490" s="76" t="n">
        <f aca="false">DATEDIF(Input!$C$23,$B490,"Y")</f>
        <v>80</v>
      </c>
      <c r="E490" s="78" t="n">
        <f aca="false">(-1)*(401k_01!$G490+IRA_01!$E490+Invest_01!$E490)+Pension_01!$E490+SocialSec_01!$E490</f>
        <v>6617.87793552417</v>
      </c>
      <c r="F490" s="78" t="n">
        <f aca="false">(-1)*Roth_01!$E490</f>
        <v>0</v>
      </c>
      <c r="G490" s="78" t="n">
        <f aca="false">(-1)*$E490*(Input!$C$8/100)</f>
        <v>-661.787793552417</v>
      </c>
      <c r="H490" s="78" t="n">
        <f aca="false">(-1)*$E490*(Input!$C$9/100)</f>
        <v>-325.599594427789</v>
      </c>
      <c r="J490" s="78" t="n">
        <f aca="false">($E490+$F490+$G490+$H490)</f>
        <v>5630.49054754397</v>
      </c>
    </row>
    <row r="491" customFormat="false" ht="12.8" hidden="false" customHeight="false" outlineLevel="0" collapsed="false">
      <c r="A491" s="76" t="n">
        <v>487</v>
      </c>
      <c r="B491" s="77" t="n">
        <f aca="false">EOMONTH(Input!$C$7,A491)</f>
        <v>57741</v>
      </c>
      <c r="C491" s="76" t="n">
        <f aca="false">DATEDIF(Input!$C$23,$B491,"Y")</f>
        <v>80</v>
      </c>
      <c r="E491" s="78" t="n">
        <f aca="false">(-1)*(401k_01!$G491+IRA_01!$E491+Invest_01!$E491)+Pension_01!$E491+SocialSec_01!$E491</f>
        <v>6617.87793552417</v>
      </c>
      <c r="F491" s="78" t="n">
        <f aca="false">(-1)*Roth_01!$E491</f>
        <v>0</v>
      </c>
      <c r="G491" s="78" t="n">
        <f aca="false">(-1)*$E491*(Input!$C$8/100)</f>
        <v>-661.787793552417</v>
      </c>
      <c r="H491" s="78" t="n">
        <f aca="false">(-1)*$E491*(Input!$C$9/100)</f>
        <v>-325.599594427789</v>
      </c>
      <c r="J491" s="78" t="n">
        <f aca="false">($E491+$F491+$G491+$H491)</f>
        <v>5630.49054754397</v>
      </c>
    </row>
    <row r="492" customFormat="false" ht="12.8" hidden="false" customHeight="false" outlineLevel="0" collapsed="false">
      <c r="A492" s="76" t="n">
        <v>488</v>
      </c>
      <c r="B492" s="77" t="n">
        <f aca="false">EOMONTH(Input!$C$7,A492)</f>
        <v>57769</v>
      </c>
      <c r="C492" s="76" t="n">
        <f aca="false">DATEDIF(Input!$C$23,$B492,"Y")</f>
        <v>80</v>
      </c>
      <c r="E492" s="78" t="n">
        <f aca="false">(-1)*(401k_01!$G492+IRA_01!$E492+Invest_01!$E492)+Pension_01!$E492+SocialSec_01!$E492</f>
        <v>6617.87793552417</v>
      </c>
      <c r="F492" s="78" t="n">
        <f aca="false">(-1)*Roth_01!$E492</f>
        <v>0</v>
      </c>
      <c r="G492" s="78" t="n">
        <f aca="false">(-1)*$E492*(Input!$C$8/100)</f>
        <v>-661.787793552417</v>
      </c>
      <c r="H492" s="78" t="n">
        <f aca="false">(-1)*$E492*(Input!$C$9/100)</f>
        <v>-325.599594427789</v>
      </c>
      <c r="J492" s="78" t="n">
        <f aca="false">($E492+$F492+$G492+$H492)</f>
        <v>5630.49054754397</v>
      </c>
    </row>
    <row r="493" customFormat="false" ht="12.8" hidden="false" customHeight="false" outlineLevel="0" collapsed="false">
      <c r="A493" s="76" t="n">
        <v>489</v>
      </c>
      <c r="B493" s="77" t="n">
        <f aca="false">EOMONTH(Input!$C$7,A493)</f>
        <v>57800</v>
      </c>
      <c r="C493" s="76" t="n">
        <f aca="false">DATEDIF(Input!$C$23,$B493,"Y")</f>
        <v>80</v>
      </c>
      <c r="E493" s="78" t="n">
        <f aca="false">(-1)*(401k_01!$G493+IRA_01!$E493+Invest_01!$E493)+Pension_01!$E493+SocialSec_01!$E493</f>
        <v>6617.87793552417</v>
      </c>
      <c r="F493" s="78" t="n">
        <f aca="false">(-1)*Roth_01!$E493</f>
        <v>0</v>
      </c>
      <c r="G493" s="78" t="n">
        <f aca="false">(-1)*$E493*(Input!$C$8/100)</f>
        <v>-661.787793552417</v>
      </c>
      <c r="H493" s="78" t="n">
        <f aca="false">(-1)*$E493*(Input!$C$9/100)</f>
        <v>-325.599594427789</v>
      </c>
      <c r="J493" s="78" t="n">
        <f aca="false">($E493+$F493+$G493+$H493)</f>
        <v>5630.49054754397</v>
      </c>
    </row>
    <row r="494" customFormat="false" ht="12.8" hidden="false" customHeight="false" outlineLevel="0" collapsed="false">
      <c r="A494" s="76" t="n">
        <v>490</v>
      </c>
      <c r="B494" s="77" t="n">
        <f aca="false">EOMONTH(Input!$C$7,A494)</f>
        <v>57830</v>
      </c>
      <c r="C494" s="76" t="n">
        <f aca="false">DATEDIF(Input!$C$23,$B494,"Y")</f>
        <v>80</v>
      </c>
      <c r="E494" s="78" t="n">
        <f aca="false">(-1)*(401k_01!$G494+IRA_01!$E494+Invest_01!$E494)+Pension_01!$E494+SocialSec_01!$E494</f>
        <v>6617.87793552417</v>
      </c>
      <c r="F494" s="78" t="n">
        <f aca="false">(-1)*Roth_01!$E494</f>
        <v>0</v>
      </c>
      <c r="G494" s="78" t="n">
        <f aca="false">(-1)*$E494*(Input!$C$8/100)</f>
        <v>-661.787793552417</v>
      </c>
      <c r="H494" s="78" t="n">
        <f aca="false">(-1)*$E494*(Input!$C$9/100)</f>
        <v>-325.599594427789</v>
      </c>
      <c r="J494" s="78" t="n">
        <f aca="false">($E494+$F494+$G494+$H494)</f>
        <v>5630.49054754397</v>
      </c>
    </row>
    <row r="495" customFormat="false" ht="12.8" hidden="false" customHeight="false" outlineLevel="0" collapsed="false">
      <c r="A495" s="76" t="n">
        <v>491</v>
      </c>
      <c r="B495" s="77" t="n">
        <f aca="false">EOMONTH(Input!$C$7,A495)</f>
        <v>57861</v>
      </c>
      <c r="C495" s="76" t="n">
        <f aca="false">DATEDIF(Input!$C$23,$B495,"Y")</f>
        <v>81</v>
      </c>
      <c r="E495" s="78" t="n">
        <f aca="false">(-1)*(401k_01!$G495+IRA_01!$E495+Invest_01!$E495)+Pension_01!$E495+SocialSec_01!$E495</f>
        <v>6617.87793552417</v>
      </c>
      <c r="F495" s="78" t="n">
        <f aca="false">(-1)*Roth_01!$E495</f>
        <v>0</v>
      </c>
      <c r="G495" s="78" t="n">
        <f aca="false">(-1)*$E495*(Input!$C$8/100)</f>
        <v>-661.787793552417</v>
      </c>
      <c r="H495" s="78" t="n">
        <f aca="false">(-1)*$E495*(Input!$C$9/100)</f>
        <v>-325.599594427789</v>
      </c>
      <c r="J495" s="78" t="n">
        <f aca="false">($E495+$F495+$G495+$H495)</f>
        <v>5630.49054754397</v>
      </c>
    </row>
    <row r="496" customFormat="false" ht="12.8" hidden="false" customHeight="false" outlineLevel="0" collapsed="false">
      <c r="A496" s="76" t="n">
        <v>492</v>
      </c>
      <c r="B496" s="77" t="n">
        <f aca="false">EOMONTH(Input!$C$7,A496)</f>
        <v>57891</v>
      </c>
      <c r="C496" s="76" t="n">
        <f aca="false">DATEDIF(Input!$C$23,$B496,"Y")</f>
        <v>81</v>
      </c>
      <c r="E496" s="78" t="n">
        <f aca="false">(-1)*(401k_01!$G496+IRA_01!$E496+Invest_01!$E496)+Pension_01!$E496+SocialSec_01!$E496</f>
        <v>6617.87793552417</v>
      </c>
      <c r="F496" s="78" t="n">
        <f aca="false">(-1)*Roth_01!$E496</f>
        <v>0</v>
      </c>
      <c r="G496" s="78" t="n">
        <f aca="false">(-1)*$E496*(Input!$C$8/100)</f>
        <v>-661.787793552417</v>
      </c>
      <c r="H496" s="78" t="n">
        <f aca="false">(-1)*$E496*(Input!$C$9/100)</f>
        <v>-325.599594427789</v>
      </c>
      <c r="J496" s="78" t="n">
        <f aca="false">($E496+$F496+$G496+$H496)</f>
        <v>5630.49054754397</v>
      </c>
    </row>
    <row r="497" customFormat="false" ht="12.8" hidden="false" customHeight="false" outlineLevel="0" collapsed="false">
      <c r="A497" s="76" t="n">
        <v>493</v>
      </c>
      <c r="B497" s="77" t="n">
        <f aca="false">EOMONTH(Input!$C$7,A497)</f>
        <v>57922</v>
      </c>
      <c r="C497" s="76" t="n">
        <f aca="false">DATEDIF(Input!$C$23,$B497,"Y")</f>
        <v>81</v>
      </c>
      <c r="E497" s="78" t="n">
        <f aca="false">(-1)*(401k_01!$G497+IRA_01!$E497+Invest_01!$E497)+Pension_01!$E497+SocialSec_01!$E497</f>
        <v>6617.87793552417</v>
      </c>
      <c r="F497" s="78" t="n">
        <f aca="false">(-1)*Roth_01!$E497</f>
        <v>0</v>
      </c>
      <c r="G497" s="78" t="n">
        <f aca="false">(-1)*$E497*(Input!$C$8/100)</f>
        <v>-661.787793552417</v>
      </c>
      <c r="H497" s="78" t="n">
        <f aca="false">(-1)*$E497*(Input!$C$9/100)</f>
        <v>-325.599594427789</v>
      </c>
      <c r="J497" s="78" t="n">
        <f aca="false">($E497+$F497+$G497+$H497)</f>
        <v>5630.49054754397</v>
      </c>
    </row>
    <row r="498" customFormat="false" ht="12.8" hidden="false" customHeight="false" outlineLevel="0" collapsed="false">
      <c r="A498" s="76" t="n">
        <v>494</v>
      </c>
      <c r="B498" s="77" t="n">
        <f aca="false">EOMONTH(Input!$C$7,A498)</f>
        <v>57953</v>
      </c>
      <c r="C498" s="76" t="n">
        <f aca="false">DATEDIF(Input!$C$23,$B498,"Y")</f>
        <v>81</v>
      </c>
      <c r="E498" s="78" t="n">
        <f aca="false">(-1)*(401k_01!$G498+IRA_01!$E498+Invest_01!$E498)+Pension_01!$E498+SocialSec_01!$E498</f>
        <v>6617.87793552417</v>
      </c>
      <c r="F498" s="78" t="n">
        <f aca="false">(-1)*Roth_01!$E498</f>
        <v>0</v>
      </c>
      <c r="G498" s="78" t="n">
        <f aca="false">(-1)*$E498*(Input!$C$8/100)</f>
        <v>-661.787793552417</v>
      </c>
      <c r="H498" s="78" t="n">
        <f aca="false">(-1)*$E498*(Input!$C$9/100)</f>
        <v>-325.599594427789</v>
      </c>
      <c r="J498" s="78" t="n">
        <f aca="false">($E498+$F498+$G498+$H498)</f>
        <v>5630.49054754397</v>
      </c>
    </row>
    <row r="499" customFormat="false" ht="12.8" hidden="false" customHeight="false" outlineLevel="0" collapsed="false">
      <c r="A499" s="76" t="n">
        <v>495</v>
      </c>
      <c r="B499" s="77" t="n">
        <f aca="false">EOMONTH(Input!$C$7,A499)</f>
        <v>57983</v>
      </c>
      <c r="C499" s="76" t="n">
        <f aca="false">DATEDIF(Input!$C$23,$B499,"Y")</f>
        <v>81</v>
      </c>
      <c r="E499" s="78" t="n">
        <f aca="false">(-1)*(401k_01!$G499+IRA_01!$E499+Invest_01!$E499)+Pension_01!$E499+SocialSec_01!$E499</f>
        <v>6617.87793552417</v>
      </c>
      <c r="F499" s="78" t="n">
        <f aca="false">(-1)*Roth_01!$E499</f>
        <v>0</v>
      </c>
      <c r="G499" s="78" t="n">
        <f aca="false">(-1)*$E499*(Input!$C$8/100)</f>
        <v>-661.787793552417</v>
      </c>
      <c r="H499" s="78" t="n">
        <f aca="false">(-1)*$E499*(Input!$C$9/100)</f>
        <v>-325.599594427789</v>
      </c>
      <c r="J499" s="78" t="n">
        <f aca="false">($E499+$F499+$G499+$H499)</f>
        <v>5630.49054754397</v>
      </c>
    </row>
    <row r="500" customFormat="false" ht="12.8" hidden="false" customHeight="false" outlineLevel="0" collapsed="false">
      <c r="A500" s="76" t="n">
        <v>496</v>
      </c>
      <c r="B500" s="77" t="n">
        <f aca="false">EOMONTH(Input!$C$7,A500)</f>
        <v>58014</v>
      </c>
      <c r="C500" s="76" t="n">
        <f aca="false">DATEDIF(Input!$C$23,$B500,"Y")</f>
        <v>81</v>
      </c>
      <c r="E500" s="78" t="n">
        <f aca="false">(-1)*(401k_01!$G500+IRA_01!$E500+Invest_01!$E500)+Pension_01!$E500+SocialSec_01!$E500</f>
        <v>6617.87793552417</v>
      </c>
      <c r="F500" s="78" t="n">
        <f aca="false">(-1)*Roth_01!$E500</f>
        <v>0</v>
      </c>
      <c r="G500" s="78" t="n">
        <f aca="false">(-1)*$E500*(Input!$C$8/100)</f>
        <v>-661.787793552417</v>
      </c>
      <c r="H500" s="78" t="n">
        <f aca="false">(-1)*$E500*(Input!$C$9/100)</f>
        <v>-325.599594427789</v>
      </c>
      <c r="J500" s="78" t="n">
        <f aca="false">($E500+$F500+$G500+$H500)</f>
        <v>5630.49054754397</v>
      </c>
    </row>
    <row r="501" customFormat="false" ht="12.8" hidden="false" customHeight="false" outlineLevel="0" collapsed="false">
      <c r="A501" s="76" t="n">
        <v>497</v>
      </c>
      <c r="B501" s="77" t="n">
        <f aca="false">EOMONTH(Input!$C$7,A501)</f>
        <v>58044</v>
      </c>
      <c r="C501" s="76" t="n">
        <f aca="false">DATEDIF(Input!$C$23,$B501,"Y")</f>
        <v>81</v>
      </c>
      <c r="E501" s="78" t="n">
        <f aca="false">(-1)*(401k_01!$G501+IRA_01!$E501+Invest_01!$E501)+Pension_01!$E501+SocialSec_01!$E501</f>
        <v>6617.87793552417</v>
      </c>
      <c r="F501" s="78" t="n">
        <f aca="false">(-1)*Roth_01!$E501</f>
        <v>0</v>
      </c>
      <c r="G501" s="78" t="n">
        <f aca="false">(-1)*$E501*(Input!$C$8/100)</f>
        <v>-661.787793552417</v>
      </c>
      <c r="H501" s="78" t="n">
        <f aca="false">(-1)*$E501*(Input!$C$9/100)</f>
        <v>-325.599594427789</v>
      </c>
      <c r="J501" s="78" t="n">
        <f aca="false">($E501+$F501+$G501+$H501)</f>
        <v>5630.49054754397</v>
      </c>
    </row>
    <row r="502" customFormat="false" ht="12.8" hidden="false" customHeight="false" outlineLevel="0" collapsed="false">
      <c r="A502" s="76" t="n">
        <v>498</v>
      </c>
      <c r="B502" s="77" t="n">
        <f aca="false">EOMONTH(Input!$C$7,A502)</f>
        <v>58075</v>
      </c>
      <c r="C502" s="76" t="n">
        <f aca="false">DATEDIF(Input!$C$23,$B502,"Y")</f>
        <v>81</v>
      </c>
      <c r="E502" s="78" t="n">
        <f aca="false">(-1)*(401k_01!$G502+IRA_01!$E502+Invest_01!$E502)+Pension_01!$E502+SocialSec_01!$E502</f>
        <v>6617.87793552417</v>
      </c>
      <c r="F502" s="78" t="n">
        <f aca="false">(-1)*Roth_01!$E502</f>
        <v>0</v>
      </c>
      <c r="G502" s="78" t="n">
        <f aca="false">(-1)*$E502*(Input!$C$8/100)</f>
        <v>-661.787793552417</v>
      </c>
      <c r="H502" s="78" t="n">
        <f aca="false">(-1)*$E502*(Input!$C$9/100)</f>
        <v>-325.599594427789</v>
      </c>
      <c r="J502" s="78" t="n">
        <f aca="false">($E502+$F502+$G502+$H502)</f>
        <v>5630.49054754397</v>
      </c>
    </row>
    <row r="503" customFormat="false" ht="12.8" hidden="false" customHeight="false" outlineLevel="0" collapsed="false">
      <c r="A503" s="76" t="n">
        <v>499</v>
      </c>
      <c r="B503" s="77" t="n">
        <f aca="false">EOMONTH(Input!$C$7,A503)</f>
        <v>58106</v>
      </c>
      <c r="C503" s="76" t="n">
        <f aca="false">DATEDIF(Input!$C$23,$B503,"Y")</f>
        <v>81</v>
      </c>
      <c r="E503" s="78" t="n">
        <f aca="false">(-1)*(401k_01!$G503+IRA_01!$E503+Invest_01!$E503)+Pension_01!$E503+SocialSec_01!$E503</f>
        <v>6617.87793552417</v>
      </c>
      <c r="F503" s="78" t="n">
        <f aca="false">(-1)*Roth_01!$E503</f>
        <v>0</v>
      </c>
      <c r="G503" s="78" t="n">
        <f aca="false">(-1)*$E503*(Input!$C$8/100)</f>
        <v>-661.787793552417</v>
      </c>
      <c r="H503" s="78" t="n">
        <f aca="false">(-1)*$E503*(Input!$C$9/100)</f>
        <v>-325.599594427789</v>
      </c>
      <c r="J503" s="78" t="n">
        <f aca="false">($E503+$F503+$G503+$H503)</f>
        <v>5630.49054754397</v>
      </c>
    </row>
    <row r="504" customFormat="false" ht="12.8" hidden="false" customHeight="false" outlineLevel="0" collapsed="false">
      <c r="A504" s="76" t="n">
        <v>500</v>
      </c>
      <c r="B504" s="77" t="n">
        <f aca="false">EOMONTH(Input!$C$7,A504)</f>
        <v>58134</v>
      </c>
      <c r="C504" s="76" t="n">
        <f aca="false">DATEDIF(Input!$C$23,$B504,"Y")</f>
        <v>81</v>
      </c>
      <c r="E504" s="78" t="n">
        <f aca="false">(-1)*(401k_01!$G504+IRA_01!$E504+Invest_01!$E504)+Pension_01!$E504+SocialSec_01!$E504</f>
        <v>6617.87793552417</v>
      </c>
      <c r="F504" s="78" t="n">
        <f aca="false">(-1)*Roth_01!$E504</f>
        <v>0</v>
      </c>
      <c r="G504" s="78" t="n">
        <f aca="false">(-1)*$E504*(Input!$C$8/100)</f>
        <v>-661.787793552417</v>
      </c>
      <c r="H504" s="78" t="n">
        <f aca="false">(-1)*$E504*(Input!$C$9/100)</f>
        <v>-325.599594427789</v>
      </c>
      <c r="J504" s="78" t="n">
        <f aca="false">($E504+$F504+$G504+$H504)</f>
        <v>5630.49054754397</v>
      </c>
    </row>
    <row r="505" customFormat="false" ht="12.8" hidden="false" customHeight="false" outlineLevel="0" collapsed="false">
      <c r="A505" s="76" t="n">
        <v>501</v>
      </c>
      <c r="B505" s="77" t="n">
        <f aca="false">EOMONTH(Input!$C$7,A505)</f>
        <v>58165</v>
      </c>
      <c r="C505" s="76" t="n">
        <f aca="false">DATEDIF(Input!$C$23,$B505,"Y")</f>
        <v>81</v>
      </c>
      <c r="E505" s="78" t="n">
        <f aca="false">(-1)*(401k_01!$G505+IRA_01!$E505+Invest_01!$E505)+Pension_01!$E505+SocialSec_01!$E505</f>
        <v>6617.87793552417</v>
      </c>
      <c r="F505" s="78" t="n">
        <f aca="false">(-1)*Roth_01!$E505</f>
        <v>0</v>
      </c>
      <c r="G505" s="78" t="n">
        <f aca="false">(-1)*$E505*(Input!$C$8/100)</f>
        <v>-661.787793552417</v>
      </c>
      <c r="H505" s="78" t="n">
        <f aca="false">(-1)*$E505*(Input!$C$9/100)</f>
        <v>-325.599594427789</v>
      </c>
      <c r="J505" s="78" t="n">
        <f aca="false">($E505+$F505+$G505+$H505)</f>
        <v>5630.49054754397</v>
      </c>
    </row>
    <row r="506" customFormat="false" ht="12.8" hidden="false" customHeight="false" outlineLevel="0" collapsed="false">
      <c r="A506" s="76" t="n">
        <v>502</v>
      </c>
      <c r="B506" s="77" t="n">
        <f aca="false">EOMONTH(Input!$C$7,A506)</f>
        <v>58195</v>
      </c>
      <c r="C506" s="76" t="n">
        <f aca="false">DATEDIF(Input!$C$23,$B506,"Y")</f>
        <v>81</v>
      </c>
      <c r="E506" s="78" t="n">
        <f aca="false">(-1)*(401k_01!$G506+IRA_01!$E506+Invest_01!$E506)+Pension_01!$E506+SocialSec_01!$E506</f>
        <v>6617.87793552417</v>
      </c>
      <c r="F506" s="78" t="n">
        <f aca="false">(-1)*Roth_01!$E506</f>
        <v>0</v>
      </c>
      <c r="G506" s="78" t="n">
        <f aca="false">(-1)*$E506*(Input!$C$8/100)</f>
        <v>-661.787793552417</v>
      </c>
      <c r="H506" s="78" t="n">
        <f aca="false">(-1)*$E506*(Input!$C$9/100)</f>
        <v>-325.599594427789</v>
      </c>
      <c r="J506" s="78" t="n">
        <f aca="false">($E506+$F506+$G506+$H506)</f>
        <v>5630.49054754397</v>
      </c>
    </row>
    <row r="507" customFormat="false" ht="12.8" hidden="false" customHeight="false" outlineLevel="0" collapsed="false">
      <c r="A507" s="76" t="n">
        <v>503</v>
      </c>
      <c r="B507" s="77" t="n">
        <f aca="false">EOMONTH(Input!$C$7,A507)</f>
        <v>58226</v>
      </c>
      <c r="C507" s="76" t="n">
        <f aca="false">DATEDIF(Input!$C$23,$B507,"Y")</f>
        <v>82</v>
      </c>
      <c r="E507" s="78" t="n">
        <f aca="false">(-1)*(401k_01!$G507+IRA_01!$E507+Invest_01!$E507)+Pension_01!$E507+SocialSec_01!$E507</f>
        <v>6617.87793552417</v>
      </c>
      <c r="F507" s="78" t="n">
        <f aca="false">(-1)*Roth_01!$E507</f>
        <v>0</v>
      </c>
      <c r="G507" s="78" t="n">
        <f aca="false">(-1)*$E507*(Input!$C$8/100)</f>
        <v>-661.787793552417</v>
      </c>
      <c r="H507" s="78" t="n">
        <f aca="false">(-1)*$E507*(Input!$C$9/100)</f>
        <v>-325.599594427789</v>
      </c>
      <c r="J507" s="78" t="n">
        <f aca="false">($E507+$F507+$G507+$H507)</f>
        <v>5630.49054754397</v>
      </c>
    </row>
    <row r="508" customFormat="false" ht="12.8" hidden="false" customHeight="false" outlineLevel="0" collapsed="false">
      <c r="A508" s="76" t="n">
        <v>504</v>
      </c>
      <c r="B508" s="77" t="n">
        <f aca="false">EOMONTH(Input!$C$7,A508)</f>
        <v>58256</v>
      </c>
      <c r="C508" s="76" t="n">
        <f aca="false">DATEDIF(Input!$C$23,$B508,"Y")</f>
        <v>82</v>
      </c>
      <c r="E508" s="78" t="n">
        <f aca="false">(-1)*(401k_01!$G508+IRA_01!$E508+Invest_01!$E508)+Pension_01!$E508+SocialSec_01!$E508</f>
        <v>6617.87793552417</v>
      </c>
      <c r="F508" s="78" t="n">
        <f aca="false">(-1)*Roth_01!$E508</f>
        <v>0</v>
      </c>
      <c r="G508" s="78" t="n">
        <f aca="false">(-1)*$E508*(Input!$C$8/100)</f>
        <v>-661.787793552417</v>
      </c>
      <c r="H508" s="78" t="n">
        <f aca="false">(-1)*$E508*(Input!$C$9/100)</f>
        <v>-325.599594427789</v>
      </c>
      <c r="J508" s="78" t="n">
        <f aca="false">($E508+$F508+$G508+$H508)</f>
        <v>5630.49054754397</v>
      </c>
    </row>
    <row r="509" customFormat="false" ht="12.8" hidden="false" customHeight="false" outlineLevel="0" collapsed="false">
      <c r="A509" s="76" t="n">
        <v>505</v>
      </c>
      <c r="B509" s="77" t="n">
        <f aca="false">EOMONTH(Input!$C$7,A509)</f>
        <v>58287</v>
      </c>
      <c r="C509" s="76" t="n">
        <f aca="false">DATEDIF(Input!$C$23,$B509,"Y")</f>
        <v>82</v>
      </c>
      <c r="E509" s="78" t="n">
        <f aca="false">(-1)*(401k_01!$G509+IRA_01!$E509+Invest_01!$E509)+Pension_01!$E509+SocialSec_01!$E509</f>
        <v>6617.87793552417</v>
      </c>
      <c r="F509" s="78" t="n">
        <f aca="false">(-1)*Roth_01!$E509</f>
        <v>0</v>
      </c>
      <c r="G509" s="78" t="n">
        <f aca="false">(-1)*$E509*(Input!$C$8/100)</f>
        <v>-661.787793552417</v>
      </c>
      <c r="H509" s="78" t="n">
        <f aca="false">(-1)*$E509*(Input!$C$9/100)</f>
        <v>-325.599594427789</v>
      </c>
      <c r="J509" s="78" t="n">
        <f aca="false">($E509+$F509+$G509+$H509)</f>
        <v>5630.49054754397</v>
      </c>
    </row>
    <row r="510" customFormat="false" ht="12.8" hidden="false" customHeight="false" outlineLevel="0" collapsed="false">
      <c r="A510" s="76" t="n">
        <v>506</v>
      </c>
      <c r="B510" s="77" t="n">
        <f aca="false">EOMONTH(Input!$C$7,A510)</f>
        <v>58318</v>
      </c>
      <c r="C510" s="76" t="n">
        <f aca="false">DATEDIF(Input!$C$23,$B510,"Y")</f>
        <v>82</v>
      </c>
      <c r="E510" s="78" t="n">
        <f aca="false">(-1)*(401k_01!$G510+IRA_01!$E510+Invest_01!$E510)+Pension_01!$E510+SocialSec_01!$E510</f>
        <v>6617.87793552417</v>
      </c>
      <c r="F510" s="78" t="n">
        <f aca="false">(-1)*Roth_01!$E510</f>
        <v>0</v>
      </c>
      <c r="G510" s="78" t="n">
        <f aca="false">(-1)*$E510*(Input!$C$8/100)</f>
        <v>-661.787793552417</v>
      </c>
      <c r="H510" s="78" t="n">
        <f aca="false">(-1)*$E510*(Input!$C$9/100)</f>
        <v>-325.599594427789</v>
      </c>
      <c r="J510" s="78" t="n">
        <f aca="false">($E510+$F510+$G510+$H510)</f>
        <v>5630.49054754397</v>
      </c>
    </row>
    <row r="511" customFormat="false" ht="12.8" hidden="false" customHeight="false" outlineLevel="0" collapsed="false">
      <c r="A511" s="76" t="n">
        <v>507</v>
      </c>
      <c r="B511" s="77" t="n">
        <f aca="false">EOMONTH(Input!$C$7,A511)</f>
        <v>58348</v>
      </c>
      <c r="C511" s="76" t="n">
        <f aca="false">DATEDIF(Input!$C$23,$B511,"Y")</f>
        <v>82</v>
      </c>
      <c r="E511" s="78" t="n">
        <f aca="false">(-1)*(401k_01!$G511+IRA_01!$E511+Invest_01!$E511)+Pension_01!$E511+SocialSec_01!$E511</f>
        <v>6617.87793552417</v>
      </c>
      <c r="F511" s="78" t="n">
        <f aca="false">(-1)*Roth_01!$E511</f>
        <v>0</v>
      </c>
      <c r="G511" s="78" t="n">
        <f aca="false">(-1)*$E511*(Input!$C$8/100)</f>
        <v>-661.787793552417</v>
      </c>
      <c r="H511" s="78" t="n">
        <f aca="false">(-1)*$E511*(Input!$C$9/100)</f>
        <v>-325.599594427789</v>
      </c>
      <c r="J511" s="78" t="n">
        <f aca="false">($E511+$F511+$G511+$H511)</f>
        <v>5630.49054754397</v>
      </c>
    </row>
    <row r="512" customFormat="false" ht="12.8" hidden="false" customHeight="false" outlineLevel="0" collapsed="false">
      <c r="A512" s="76" t="n">
        <v>508</v>
      </c>
      <c r="B512" s="77" t="n">
        <f aca="false">EOMONTH(Input!$C$7,A512)</f>
        <v>58379</v>
      </c>
      <c r="C512" s="76" t="n">
        <f aca="false">DATEDIF(Input!$C$23,$B512,"Y")</f>
        <v>82</v>
      </c>
      <c r="E512" s="78" t="n">
        <f aca="false">(-1)*(401k_01!$G512+IRA_01!$E512+Invest_01!$E512)+Pension_01!$E512+SocialSec_01!$E512</f>
        <v>6617.87793552417</v>
      </c>
      <c r="F512" s="78" t="n">
        <f aca="false">(-1)*Roth_01!$E512</f>
        <v>0</v>
      </c>
      <c r="G512" s="78" t="n">
        <f aca="false">(-1)*$E512*(Input!$C$8/100)</f>
        <v>-661.787793552417</v>
      </c>
      <c r="H512" s="78" t="n">
        <f aca="false">(-1)*$E512*(Input!$C$9/100)</f>
        <v>-325.599594427789</v>
      </c>
      <c r="J512" s="78" t="n">
        <f aca="false">($E512+$F512+$G512+$H512)</f>
        <v>5630.49054754397</v>
      </c>
    </row>
    <row r="513" customFormat="false" ht="12.8" hidden="false" customHeight="false" outlineLevel="0" collapsed="false">
      <c r="A513" s="76" t="n">
        <v>509</v>
      </c>
      <c r="B513" s="77" t="n">
        <f aca="false">EOMONTH(Input!$C$7,A513)</f>
        <v>58409</v>
      </c>
      <c r="C513" s="76" t="n">
        <f aca="false">DATEDIF(Input!$C$23,$B513,"Y")</f>
        <v>82</v>
      </c>
      <c r="E513" s="78" t="n">
        <f aca="false">(-1)*(401k_01!$G513+IRA_01!$E513+Invest_01!$E513)+Pension_01!$E513+SocialSec_01!$E513</f>
        <v>6617.87793552417</v>
      </c>
      <c r="F513" s="78" t="n">
        <f aca="false">(-1)*Roth_01!$E513</f>
        <v>0</v>
      </c>
      <c r="G513" s="78" t="n">
        <f aca="false">(-1)*$E513*(Input!$C$8/100)</f>
        <v>-661.787793552417</v>
      </c>
      <c r="H513" s="78" t="n">
        <f aca="false">(-1)*$E513*(Input!$C$9/100)</f>
        <v>-325.599594427789</v>
      </c>
      <c r="J513" s="78" t="n">
        <f aca="false">($E513+$F513+$G513+$H513)</f>
        <v>5630.49054754397</v>
      </c>
    </row>
    <row r="514" customFormat="false" ht="12.8" hidden="false" customHeight="false" outlineLevel="0" collapsed="false">
      <c r="A514" s="76" t="n">
        <v>510</v>
      </c>
      <c r="B514" s="77" t="n">
        <f aca="false">EOMONTH(Input!$C$7,A514)</f>
        <v>58440</v>
      </c>
      <c r="C514" s="76" t="n">
        <f aca="false">DATEDIF(Input!$C$23,$B514,"Y")</f>
        <v>82</v>
      </c>
      <c r="E514" s="78" t="n">
        <f aca="false">(-1)*(401k_01!$G514+IRA_01!$E514+Invest_01!$E514)+Pension_01!$E514+SocialSec_01!$E514</f>
        <v>6617.87793552417</v>
      </c>
      <c r="F514" s="78" t="n">
        <f aca="false">(-1)*Roth_01!$E514</f>
        <v>0</v>
      </c>
      <c r="G514" s="78" t="n">
        <f aca="false">(-1)*$E514*(Input!$C$8/100)</f>
        <v>-661.787793552417</v>
      </c>
      <c r="H514" s="78" t="n">
        <f aca="false">(-1)*$E514*(Input!$C$9/100)</f>
        <v>-325.599594427789</v>
      </c>
      <c r="J514" s="78" t="n">
        <f aca="false">($E514+$F514+$G514+$H514)</f>
        <v>5630.49054754397</v>
      </c>
    </row>
    <row r="515" customFormat="false" ht="12.8" hidden="false" customHeight="false" outlineLevel="0" collapsed="false">
      <c r="A515" s="76" t="n">
        <v>511</v>
      </c>
      <c r="B515" s="77" t="n">
        <f aca="false">EOMONTH(Input!$C$7,A515)</f>
        <v>58471</v>
      </c>
      <c r="C515" s="76" t="n">
        <f aca="false">DATEDIF(Input!$C$23,$B515,"Y")</f>
        <v>82</v>
      </c>
      <c r="E515" s="78" t="n">
        <f aca="false">(-1)*(401k_01!$G515+IRA_01!$E515+Invest_01!$E515)+Pension_01!$E515+SocialSec_01!$E515</f>
        <v>6617.87793552417</v>
      </c>
      <c r="F515" s="78" t="n">
        <f aca="false">(-1)*Roth_01!$E515</f>
        <v>0</v>
      </c>
      <c r="G515" s="78" t="n">
        <f aca="false">(-1)*$E515*(Input!$C$8/100)</f>
        <v>-661.787793552417</v>
      </c>
      <c r="H515" s="78" t="n">
        <f aca="false">(-1)*$E515*(Input!$C$9/100)</f>
        <v>-325.599594427789</v>
      </c>
      <c r="J515" s="78" t="n">
        <f aca="false">($E515+$F515+$G515+$H515)</f>
        <v>5630.49054754397</v>
      </c>
    </row>
    <row r="516" customFormat="false" ht="12.8" hidden="false" customHeight="false" outlineLevel="0" collapsed="false">
      <c r="A516" s="76" t="n">
        <v>512</v>
      </c>
      <c r="B516" s="77" t="n">
        <f aca="false">EOMONTH(Input!$C$7,A516)</f>
        <v>58500</v>
      </c>
      <c r="C516" s="76" t="n">
        <f aca="false">DATEDIF(Input!$C$23,$B516,"Y")</f>
        <v>82</v>
      </c>
      <c r="E516" s="78" t="n">
        <f aca="false">(-1)*(401k_01!$G516+IRA_01!$E516+Invest_01!$E516)+Pension_01!$E516+SocialSec_01!$E516</f>
        <v>6617.87793552417</v>
      </c>
      <c r="F516" s="78" t="n">
        <f aca="false">(-1)*Roth_01!$E516</f>
        <v>0</v>
      </c>
      <c r="G516" s="78" t="n">
        <f aca="false">(-1)*$E516*(Input!$C$8/100)</f>
        <v>-661.787793552417</v>
      </c>
      <c r="H516" s="78" t="n">
        <f aca="false">(-1)*$E516*(Input!$C$9/100)</f>
        <v>-325.599594427789</v>
      </c>
      <c r="J516" s="78" t="n">
        <f aca="false">($E516+$F516+$G516+$H516)</f>
        <v>5630.49054754397</v>
      </c>
    </row>
    <row r="517" customFormat="false" ht="12.8" hidden="false" customHeight="false" outlineLevel="0" collapsed="false">
      <c r="A517" s="76" t="n">
        <v>513</v>
      </c>
      <c r="B517" s="77" t="n">
        <f aca="false">EOMONTH(Input!$C$7,A517)</f>
        <v>58531</v>
      </c>
      <c r="C517" s="76" t="n">
        <f aca="false">DATEDIF(Input!$C$23,$B517,"Y")</f>
        <v>82</v>
      </c>
      <c r="E517" s="78" t="n">
        <f aca="false">(-1)*(401k_01!$G517+IRA_01!$E517+Invest_01!$E517)+Pension_01!$E517+SocialSec_01!$E517</f>
        <v>6617.87793552417</v>
      </c>
      <c r="F517" s="78" t="n">
        <f aca="false">(-1)*Roth_01!$E517</f>
        <v>0</v>
      </c>
      <c r="G517" s="78" t="n">
        <f aca="false">(-1)*$E517*(Input!$C$8/100)</f>
        <v>-661.787793552417</v>
      </c>
      <c r="H517" s="78" t="n">
        <f aca="false">(-1)*$E517*(Input!$C$9/100)</f>
        <v>-325.599594427789</v>
      </c>
      <c r="J517" s="78" t="n">
        <f aca="false">($E517+$F517+$G517+$H517)</f>
        <v>5630.49054754397</v>
      </c>
    </row>
    <row r="518" customFormat="false" ht="12.8" hidden="false" customHeight="false" outlineLevel="0" collapsed="false">
      <c r="A518" s="76" t="n">
        <v>514</v>
      </c>
      <c r="B518" s="77" t="n">
        <f aca="false">EOMONTH(Input!$C$7,A518)</f>
        <v>58561</v>
      </c>
      <c r="C518" s="76" t="n">
        <f aca="false">DATEDIF(Input!$C$23,$B518,"Y")</f>
        <v>82</v>
      </c>
      <c r="E518" s="78" t="n">
        <f aca="false">(-1)*(401k_01!$G518+IRA_01!$E518+Invest_01!$E518)+Pension_01!$E518+SocialSec_01!$E518</f>
        <v>6617.87793552417</v>
      </c>
      <c r="F518" s="78" t="n">
        <f aca="false">(-1)*Roth_01!$E518</f>
        <v>0</v>
      </c>
      <c r="G518" s="78" t="n">
        <f aca="false">(-1)*$E518*(Input!$C$8/100)</f>
        <v>-661.787793552417</v>
      </c>
      <c r="H518" s="78" t="n">
        <f aca="false">(-1)*$E518*(Input!$C$9/100)</f>
        <v>-325.599594427789</v>
      </c>
      <c r="J518" s="78" t="n">
        <f aca="false">($E518+$F518+$G518+$H518)</f>
        <v>5630.49054754397</v>
      </c>
    </row>
    <row r="519" customFormat="false" ht="12.8" hidden="false" customHeight="false" outlineLevel="0" collapsed="false">
      <c r="A519" s="76" t="n">
        <v>515</v>
      </c>
      <c r="B519" s="77" t="n">
        <f aca="false">EOMONTH(Input!$C$7,A519)</f>
        <v>58592</v>
      </c>
      <c r="C519" s="76" t="n">
        <f aca="false">DATEDIF(Input!$C$23,$B519,"Y")</f>
        <v>83</v>
      </c>
      <c r="E519" s="78" t="n">
        <f aca="false">(-1)*(401k_01!$G519+IRA_01!$E519+Invest_01!$E519)+Pension_01!$E519+SocialSec_01!$E519</f>
        <v>6617.87793552417</v>
      </c>
      <c r="F519" s="78" t="n">
        <f aca="false">(-1)*Roth_01!$E519</f>
        <v>0</v>
      </c>
      <c r="G519" s="78" t="n">
        <f aca="false">(-1)*$E519*(Input!$C$8/100)</f>
        <v>-661.787793552417</v>
      </c>
      <c r="H519" s="78" t="n">
        <f aca="false">(-1)*$E519*(Input!$C$9/100)</f>
        <v>-325.599594427789</v>
      </c>
      <c r="J519" s="78" t="n">
        <f aca="false">($E519+$F519+$G519+$H519)</f>
        <v>5630.49054754397</v>
      </c>
    </row>
    <row r="520" customFormat="false" ht="12.8" hidden="false" customHeight="false" outlineLevel="0" collapsed="false">
      <c r="A520" s="76" t="n">
        <v>516</v>
      </c>
      <c r="B520" s="77" t="n">
        <f aca="false">EOMONTH(Input!$C$7,A520)</f>
        <v>58622</v>
      </c>
      <c r="C520" s="76" t="n">
        <f aca="false">DATEDIF(Input!$C$23,$B520,"Y")</f>
        <v>83</v>
      </c>
      <c r="E520" s="78" t="n">
        <f aca="false">(-1)*(401k_01!$G520+IRA_01!$E520+Invest_01!$E520)+Pension_01!$E520+SocialSec_01!$E520</f>
        <v>6617.87793552417</v>
      </c>
      <c r="F520" s="78" t="n">
        <f aca="false">(-1)*Roth_01!$E520</f>
        <v>0</v>
      </c>
      <c r="G520" s="78" t="n">
        <f aca="false">(-1)*$E520*(Input!$C$8/100)</f>
        <v>-661.787793552417</v>
      </c>
      <c r="H520" s="78" t="n">
        <f aca="false">(-1)*$E520*(Input!$C$9/100)</f>
        <v>-325.599594427789</v>
      </c>
      <c r="J520" s="78" t="n">
        <f aca="false">($E520+$F520+$G520+$H520)</f>
        <v>5630.49054754397</v>
      </c>
    </row>
    <row r="521" customFormat="false" ht="12.8" hidden="false" customHeight="false" outlineLevel="0" collapsed="false">
      <c r="A521" s="76" t="n">
        <v>517</v>
      </c>
      <c r="B521" s="77" t="n">
        <f aca="false">EOMONTH(Input!$C$7,A521)</f>
        <v>58653</v>
      </c>
      <c r="C521" s="76" t="n">
        <f aca="false">DATEDIF(Input!$C$23,$B521,"Y")</f>
        <v>83</v>
      </c>
      <c r="E521" s="78" t="n">
        <f aca="false">(-1)*(401k_01!$G521+IRA_01!$E521+Invest_01!$E521)+Pension_01!$E521+SocialSec_01!$E521</f>
        <v>6617.87793552417</v>
      </c>
      <c r="F521" s="78" t="n">
        <f aca="false">(-1)*Roth_01!$E521</f>
        <v>0</v>
      </c>
      <c r="G521" s="78" t="n">
        <f aca="false">(-1)*$E521*(Input!$C$8/100)</f>
        <v>-661.787793552417</v>
      </c>
      <c r="H521" s="78" t="n">
        <f aca="false">(-1)*$E521*(Input!$C$9/100)</f>
        <v>-325.599594427789</v>
      </c>
      <c r="J521" s="78" t="n">
        <f aca="false">($E521+$F521+$G521+$H521)</f>
        <v>5630.49054754397</v>
      </c>
    </row>
    <row r="522" customFormat="false" ht="12.8" hidden="false" customHeight="false" outlineLevel="0" collapsed="false">
      <c r="A522" s="76" t="n">
        <v>518</v>
      </c>
      <c r="B522" s="77" t="n">
        <f aca="false">EOMONTH(Input!$C$7,A522)</f>
        <v>58684</v>
      </c>
      <c r="C522" s="76" t="n">
        <f aca="false">DATEDIF(Input!$C$23,$B522,"Y")</f>
        <v>83</v>
      </c>
      <c r="E522" s="78" t="n">
        <f aca="false">(-1)*(401k_01!$G522+IRA_01!$E522+Invest_01!$E522)+Pension_01!$E522+SocialSec_01!$E522</f>
        <v>6617.87793552417</v>
      </c>
      <c r="F522" s="78" t="n">
        <f aca="false">(-1)*Roth_01!$E522</f>
        <v>0</v>
      </c>
      <c r="G522" s="78" t="n">
        <f aca="false">(-1)*$E522*(Input!$C$8/100)</f>
        <v>-661.787793552417</v>
      </c>
      <c r="H522" s="78" t="n">
        <f aca="false">(-1)*$E522*(Input!$C$9/100)</f>
        <v>-325.599594427789</v>
      </c>
      <c r="J522" s="78" t="n">
        <f aca="false">($E522+$F522+$G522+$H522)</f>
        <v>5630.49054754397</v>
      </c>
    </row>
    <row r="523" customFormat="false" ht="12.8" hidden="false" customHeight="false" outlineLevel="0" collapsed="false">
      <c r="A523" s="76" t="n">
        <v>519</v>
      </c>
      <c r="B523" s="77" t="n">
        <f aca="false">EOMONTH(Input!$C$7,A523)</f>
        <v>58714</v>
      </c>
      <c r="C523" s="76" t="n">
        <f aca="false">DATEDIF(Input!$C$23,$B523,"Y")</f>
        <v>83</v>
      </c>
      <c r="E523" s="78" t="n">
        <f aca="false">(-1)*(401k_01!$G523+IRA_01!$E523+Invest_01!$E523)+Pension_01!$E523+SocialSec_01!$E523</f>
        <v>6617.87793552417</v>
      </c>
      <c r="F523" s="78" t="n">
        <f aca="false">(-1)*Roth_01!$E523</f>
        <v>0</v>
      </c>
      <c r="G523" s="78" t="n">
        <f aca="false">(-1)*$E523*(Input!$C$8/100)</f>
        <v>-661.787793552417</v>
      </c>
      <c r="H523" s="78" t="n">
        <f aca="false">(-1)*$E523*(Input!$C$9/100)</f>
        <v>-325.599594427789</v>
      </c>
      <c r="J523" s="78" t="n">
        <f aca="false">($E523+$F523+$G523+$H523)</f>
        <v>5630.49054754397</v>
      </c>
    </row>
    <row r="524" customFormat="false" ht="12.8" hidden="false" customHeight="false" outlineLevel="0" collapsed="false">
      <c r="A524" s="76" t="n">
        <v>520</v>
      </c>
      <c r="B524" s="77" t="n">
        <f aca="false">EOMONTH(Input!$C$7,A524)</f>
        <v>58745</v>
      </c>
      <c r="C524" s="76" t="n">
        <f aca="false">DATEDIF(Input!$C$23,$B524,"Y")</f>
        <v>83</v>
      </c>
      <c r="E524" s="78" t="n">
        <f aca="false">(-1)*(401k_01!$G524+IRA_01!$E524+Invest_01!$E524)+Pension_01!$E524+SocialSec_01!$E524</f>
        <v>6617.87793552417</v>
      </c>
      <c r="F524" s="78" t="n">
        <f aca="false">(-1)*Roth_01!$E524</f>
        <v>0</v>
      </c>
      <c r="G524" s="78" t="n">
        <f aca="false">(-1)*$E524*(Input!$C$8/100)</f>
        <v>-661.787793552417</v>
      </c>
      <c r="H524" s="78" t="n">
        <f aca="false">(-1)*$E524*(Input!$C$9/100)</f>
        <v>-325.599594427789</v>
      </c>
      <c r="J524" s="78" t="n">
        <f aca="false">($E524+$F524+$G524+$H524)</f>
        <v>5630.49054754397</v>
      </c>
    </row>
    <row r="525" customFormat="false" ht="12.8" hidden="false" customHeight="false" outlineLevel="0" collapsed="false">
      <c r="A525" s="76" t="n">
        <v>521</v>
      </c>
      <c r="B525" s="77" t="n">
        <f aca="false">EOMONTH(Input!$C$7,A525)</f>
        <v>58775</v>
      </c>
      <c r="C525" s="76" t="n">
        <f aca="false">DATEDIF(Input!$C$23,$B525,"Y")</f>
        <v>83</v>
      </c>
      <c r="E525" s="78" t="n">
        <f aca="false">(-1)*(401k_01!$G525+IRA_01!$E525+Invest_01!$E525)+Pension_01!$E525+SocialSec_01!$E525</f>
        <v>6617.87793552417</v>
      </c>
      <c r="F525" s="78" t="n">
        <f aca="false">(-1)*Roth_01!$E525</f>
        <v>0</v>
      </c>
      <c r="G525" s="78" t="n">
        <f aca="false">(-1)*$E525*(Input!$C$8/100)</f>
        <v>-661.787793552417</v>
      </c>
      <c r="H525" s="78" t="n">
        <f aca="false">(-1)*$E525*(Input!$C$9/100)</f>
        <v>-325.599594427789</v>
      </c>
      <c r="J525" s="78" t="n">
        <f aca="false">($E525+$F525+$G525+$H525)</f>
        <v>5630.49054754397</v>
      </c>
    </row>
    <row r="526" customFormat="false" ht="12.8" hidden="false" customHeight="false" outlineLevel="0" collapsed="false">
      <c r="A526" s="76" t="n">
        <v>522</v>
      </c>
      <c r="B526" s="77" t="n">
        <f aca="false">EOMONTH(Input!$C$7,A526)</f>
        <v>58806</v>
      </c>
      <c r="C526" s="76" t="n">
        <f aca="false">DATEDIF(Input!$C$23,$B526,"Y")</f>
        <v>83</v>
      </c>
      <c r="E526" s="78" t="n">
        <f aca="false">(-1)*(401k_01!$G526+IRA_01!$E526+Invest_01!$E526)+Pension_01!$E526+SocialSec_01!$E526</f>
        <v>6617.87793552417</v>
      </c>
      <c r="F526" s="78" t="n">
        <f aca="false">(-1)*Roth_01!$E526</f>
        <v>0</v>
      </c>
      <c r="G526" s="78" t="n">
        <f aca="false">(-1)*$E526*(Input!$C$8/100)</f>
        <v>-661.787793552417</v>
      </c>
      <c r="H526" s="78" t="n">
        <f aca="false">(-1)*$E526*(Input!$C$9/100)</f>
        <v>-325.599594427789</v>
      </c>
      <c r="J526" s="78" t="n">
        <f aca="false">($E526+$F526+$G526+$H526)</f>
        <v>5630.49054754397</v>
      </c>
    </row>
    <row r="527" customFormat="false" ht="12.8" hidden="false" customHeight="false" outlineLevel="0" collapsed="false">
      <c r="A527" s="76" t="n">
        <v>523</v>
      </c>
      <c r="B527" s="77" t="n">
        <f aca="false">EOMONTH(Input!$C$7,A527)</f>
        <v>58837</v>
      </c>
      <c r="C527" s="76" t="n">
        <f aca="false">DATEDIF(Input!$C$23,$B527,"Y")</f>
        <v>83</v>
      </c>
      <c r="E527" s="78" t="n">
        <f aca="false">(-1)*(401k_01!$G527+IRA_01!$E527+Invest_01!$E527)+Pension_01!$E527+SocialSec_01!$E527</f>
        <v>6617.87793552417</v>
      </c>
      <c r="F527" s="78" t="n">
        <f aca="false">(-1)*Roth_01!$E527</f>
        <v>0</v>
      </c>
      <c r="G527" s="78" t="n">
        <f aca="false">(-1)*$E527*(Input!$C$8/100)</f>
        <v>-661.787793552417</v>
      </c>
      <c r="H527" s="78" t="n">
        <f aca="false">(-1)*$E527*(Input!$C$9/100)</f>
        <v>-325.599594427789</v>
      </c>
      <c r="J527" s="78" t="n">
        <f aca="false">($E527+$F527+$G527+$H527)</f>
        <v>5630.49054754397</v>
      </c>
    </row>
    <row r="528" customFormat="false" ht="12.8" hidden="false" customHeight="false" outlineLevel="0" collapsed="false">
      <c r="A528" s="76" t="n">
        <v>524</v>
      </c>
      <c r="B528" s="77" t="n">
        <f aca="false">EOMONTH(Input!$C$7,A528)</f>
        <v>58865</v>
      </c>
      <c r="C528" s="76" t="n">
        <f aca="false">DATEDIF(Input!$C$23,$B528,"Y")</f>
        <v>83</v>
      </c>
      <c r="E528" s="78" t="n">
        <f aca="false">(-1)*(401k_01!$G528+IRA_01!$E528+Invest_01!$E528)+Pension_01!$E528+SocialSec_01!$E528</f>
        <v>6617.87793552417</v>
      </c>
      <c r="F528" s="78" t="n">
        <f aca="false">(-1)*Roth_01!$E528</f>
        <v>0</v>
      </c>
      <c r="G528" s="78" t="n">
        <f aca="false">(-1)*$E528*(Input!$C$8/100)</f>
        <v>-661.787793552417</v>
      </c>
      <c r="H528" s="78" t="n">
        <f aca="false">(-1)*$E528*(Input!$C$9/100)</f>
        <v>-325.599594427789</v>
      </c>
      <c r="J528" s="78" t="n">
        <f aca="false">($E528+$F528+$G528+$H528)</f>
        <v>5630.49054754397</v>
      </c>
    </row>
    <row r="529" customFormat="false" ht="12.8" hidden="false" customHeight="false" outlineLevel="0" collapsed="false">
      <c r="A529" s="76" t="n">
        <v>525</v>
      </c>
      <c r="B529" s="77" t="n">
        <f aca="false">EOMONTH(Input!$C$7,A529)</f>
        <v>58896</v>
      </c>
      <c r="C529" s="76" t="n">
        <f aca="false">DATEDIF(Input!$C$23,$B529,"Y")</f>
        <v>83</v>
      </c>
      <c r="E529" s="78" t="n">
        <f aca="false">(-1)*(401k_01!$G529+IRA_01!$E529+Invest_01!$E529)+Pension_01!$E529+SocialSec_01!$E529</f>
        <v>6617.87793552417</v>
      </c>
      <c r="F529" s="78" t="n">
        <f aca="false">(-1)*Roth_01!$E529</f>
        <v>0</v>
      </c>
      <c r="G529" s="78" t="n">
        <f aca="false">(-1)*$E529*(Input!$C$8/100)</f>
        <v>-661.787793552417</v>
      </c>
      <c r="H529" s="78" t="n">
        <f aca="false">(-1)*$E529*(Input!$C$9/100)</f>
        <v>-325.599594427789</v>
      </c>
      <c r="J529" s="78" t="n">
        <f aca="false">($E529+$F529+$G529+$H529)</f>
        <v>5630.49054754397</v>
      </c>
    </row>
    <row r="530" customFormat="false" ht="12.8" hidden="false" customHeight="false" outlineLevel="0" collapsed="false">
      <c r="A530" s="76" t="n">
        <v>526</v>
      </c>
      <c r="B530" s="77" t="n">
        <f aca="false">EOMONTH(Input!$C$7,A530)</f>
        <v>58926</v>
      </c>
      <c r="C530" s="76" t="n">
        <f aca="false">DATEDIF(Input!$C$23,$B530,"Y")</f>
        <v>83</v>
      </c>
      <c r="E530" s="78" t="n">
        <f aca="false">(-1)*(401k_01!$G530+IRA_01!$E530+Invest_01!$E530)+Pension_01!$E530+SocialSec_01!$E530</f>
        <v>6617.87793552417</v>
      </c>
      <c r="F530" s="78" t="n">
        <f aca="false">(-1)*Roth_01!$E530</f>
        <v>0</v>
      </c>
      <c r="G530" s="78" t="n">
        <f aca="false">(-1)*$E530*(Input!$C$8/100)</f>
        <v>-661.787793552417</v>
      </c>
      <c r="H530" s="78" t="n">
        <f aca="false">(-1)*$E530*(Input!$C$9/100)</f>
        <v>-325.599594427789</v>
      </c>
      <c r="J530" s="78" t="n">
        <f aca="false">($E530+$F530+$G530+$H530)</f>
        <v>5630.49054754397</v>
      </c>
    </row>
    <row r="531" customFormat="false" ht="12.8" hidden="false" customHeight="false" outlineLevel="0" collapsed="false">
      <c r="A531" s="76" t="n">
        <v>527</v>
      </c>
      <c r="B531" s="77" t="n">
        <f aca="false">EOMONTH(Input!$C$7,A531)</f>
        <v>58957</v>
      </c>
      <c r="C531" s="76" t="n">
        <f aca="false">DATEDIF(Input!$C$23,$B531,"Y")</f>
        <v>84</v>
      </c>
      <c r="E531" s="78" t="n">
        <f aca="false">(-1)*(401k_01!$G531+IRA_01!$E531+Invest_01!$E531)+Pension_01!$E531+SocialSec_01!$E531</f>
        <v>6617.87793552417</v>
      </c>
      <c r="F531" s="78" t="n">
        <f aca="false">(-1)*Roth_01!$E531</f>
        <v>0</v>
      </c>
      <c r="G531" s="78" t="n">
        <f aca="false">(-1)*$E531*(Input!$C$8/100)</f>
        <v>-661.787793552417</v>
      </c>
      <c r="H531" s="78" t="n">
        <f aca="false">(-1)*$E531*(Input!$C$9/100)</f>
        <v>-325.599594427789</v>
      </c>
      <c r="J531" s="78" t="n">
        <f aca="false">($E531+$F531+$G531+$H531)</f>
        <v>5630.49054754397</v>
      </c>
    </row>
    <row r="532" customFormat="false" ht="12.8" hidden="false" customHeight="false" outlineLevel="0" collapsed="false">
      <c r="A532" s="76" t="n">
        <v>528</v>
      </c>
      <c r="B532" s="77" t="n">
        <f aca="false">EOMONTH(Input!$C$7,A532)</f>
        <v>58987</v>
      </c>
      <c r="C532" s="76" t="n">
        <f aca="false">DATEDIF(Input!$C$23,$B532,"Y")</f>
        <v>84</v>
      </c>
      <c r="E532" s="78" t="n">
        <f aca="false">(-1)*(401k_01!$G532+IRA_01!$E532+Invest_01!$E532)+Pension_01!$E532+SocialSec_01!$E532</f>
        <v>6617.87793552417</v>
      </c>
      <c r="F532" s="78" t="n">
        <f aca="false">(-1)*Roth_01!$E532</f>
        <v>0</v>
      </c>
      <c r="G532" s="78" t="n">
        <f aca="false">(-1)*$E532*(Input!$C$8/100)</f>
        <v>-661.787793552417</v>
      </c>
      <c r="H532" s="78" t="n">
        <f aca="false">(-1)*$E532*(Input!$C$9/100)</f>
        <v>-325.599594427789</v>
      </c>
      <c r="J532" s="78" t="n">
        <f aca="false">($E532+$F532+$G532+$H532)</f>
        <v>5630.49054754397</v>
      </c>
    </row>
    <row r="533" customFormat="false" ht="12.8" hidden="false" customHeight="false" outlineLevel="0" collapsed="false">
      <c r="A533" s="76" t="n">
        <v>529</v>
      </c>
      <c r="B533" s="77" t="n">
        <f aca="false">EOMONTH(Input!$C$7,A533)</f>
        <v>59018</v>
      </c>
      <c r="C533" s="76" t="n">
        <f aca="false">DATEDIF(Input!$C$23,$B533,"Y")</f>
        <v>84</v>
      </c>
      <c r="E533" s="78" t="n">
        <f aca="false">(-1)*(401k_01!$G533+IRA_01!$E533+Invest_01!$E533)+Pension_01!$E533+SocialSec_01!$E533</f>
        <v>6617.87793552417</v>
      </c>
      <c r="F533" s="78" t="n">
        <f aca="false">(-1)*Roth_01!$E533</f>
        <v>0</v>
      </c>
      <c r="G533" s="78" t="n">
        <f aca="false">(-1)*$E533*(Input!$C$8/100)</f>
        <v>-661.787793552417</v>
      </c>
      <c r="H533" s="78" t="n">
        <f aca="false">(-1)*$E533*(Input!$C$9/100)</f>
        <v>-325.599594427789</v>
      </c>
      <c r="J533" s="78" t="n">
        <f aca="false">($E533+$F533+$G533+$H533)</f>
        <v>5630.49054754397</v>
      </c>
    </row>
    <row r="534" customFormat="false" ht="12.8" hidden="false" customHeight="false" outlineLevel="0" collapsed="false">
      <c r="A534" s="76" t="n">
        <v>530</v>
      </c>
      <c r="B534" s="77" t="n">
        <f aca="false">EOMONTH(Input!$C$7,A534)</f>
        <v>59049</v>
      </c>
      <c r="C534" s="76" t="n">
        <f aca="false">DATEDIF(Input!$C$23,$B534,"Y")</f>
        <v>84</v>
      </c>
      <c r="E534" s="78" t="n">
        <f aca="false">(-1)*(401k_01!$G534+IRA_01!$E534+Invest_01!$E534)+Pension_01!$E534+SocialSec_01!$E534</f>
        <v>6617.87793552417</v>
      </c>
      <c r="F534" s="78" t="n">
        <f aca="false">(-1)*Roth_01!$E534</f>
        <v>0</v>
      </c>
      <c r="G534" s="78" t="n">
        <f aca="false">(-1)*$E534*(Input!$C$8/100)</f>
        <v>-661.787793552417</v>
      </c>
      <c r="H534" s="78" t="n">
        <f aca="false">(-1)*$E534*(Input!$C$9/100)</f>
        <v>-325.599594427789</v>
      </c>
      <c r="J534" s="78" t="n">
        <f aca="false">($E534+$F534+$G534+$H534)</f>
        <v>5630.49054754397</v>
      </c>
    </row>
    <row r="535" customFormat="false" ht="12.8" hidden="false" customHeight="false" outlineLevel="0" collapsed="false">
      <c r="A535" s="76" t="n">
        <v>531</v>
      </c>
      <c r="B535" s="77" t="n">
        <f aca="false">EOMONTH(Input!$C$7,A535)</f>
        <v>59079</v>
      </c>
      <c r="C535" s="76" t="n">
        <f aca="false">DATEDIF(Input!$C$23,$B535,"Y")</f>
        <v>84</v>
      </c>
      <c r="E535" s="78" t="n">
        <f aca="false">(-1)*(401k_01!$G535+IRA_01!$E535+Invest_01!$E535)+Pension_01!$E535+SocialSec_01!$E535</f>
        <v>6617.87793552417</v>
      </c>
      <c r="F535" s="78" t="n">
        <f aca="false">(-1)*Roth_01!$E535</f>
        <v>0</v>
      </c>
      <c r="G535" s="78" t="n">
        <f aca="false">(-1)*$E535*(Input!$C$8/100)</f>
        <v>-661.787793552417</v>
      </c>
      <c r="H535" s="78" t="n">
        <f aca="false">(-1)*$E535*(Input!$C$9/100)</f>
        <v>-325.599594427789</v>
      </c>
      <c r="J535" s="78" t="n">
        <f aca="false">($E535+$F535+$G535+$H535)</f>
        <v>5630.49054754397</v>
      </c>
    </row>
    <row r="536" customFormat="false" ht="12.8" hidden="false" customHeight="false" outlineLevel="0" collapsed="false">
      <c r="A536" s="76" t="n">
        <v>532</v>
      </c>
      <c r="B536" s="77" t="n">
        <f aca="false">EOMONTH(Input!$C$7,A536)</f>
        <v>59110</v>
      </c>
      <c r="C536" s="76" t="n">
        <f aca="false">DATEDIF(Input!$C$23,$B536,"Y")</f>
        <v>84</v>
      </c>
      <c r="E536" s="78" t="n">
        <f aca="false">(-1)*(401k_01!$G536+IRA_01!$E536+Invest_01!$E536)+Pension_01!$E536+SocialSec_01!$E536</f>
        <v>6617.87793552417</v>
      </c>
      <c r="F536" s="78" t="n">
        <f aca="false">(-1)*Roth_01!$E536</f>
        <v>0</v>
      </c>
      <c r="G536" s="78" t="n">
        <f aca="false">(-1)*$E536*(Input!$C$8/100)</f>
        <v>-661.787793552417</v>
      </c>
      <c r="H536" s="78" t="n">
        <f aca="false">(-1)*$E536*(Input!$C$9/100)</f>
        <v>-325.599594427789</v>
      </c>
      <c r="J536" s="78" t="n">
        <f aca="false">($E536+$F536+$G536+$H536)</f>
        <v>5630.49054754397</v>
      </c>
    </row>
    <row r="537" customFormat="false" ht="12.8" hidden="false" customHeight="false" outlineLevel="0" collapsed="false">
      <c r="A537" s="76" t="n">
        <v>533</v>
      </c>
      <c r="B537" s="77" t="n">
        <f aca="false">EOMONTH(Input!$C$7,A537)</f>
        <v>59140</v>
      </c>
      <c r="C537" s="76" t="n">
        <f aca="false">DATEDIF(Input!$C$23,$B537,"Y")</f>
        <v>84</v>
      </c>
      <c r="E537" s="78" t="n">
        <f aca="false">(-1)*(401k_01!$G537+IRA_01!$E537+Invest_01!$E537)+Pension_01!$E537+SocialSec_01!$E537</f>
        <v>6617.87793552417</v>
      </c>
      <c r="F537" s="78" t="n">
        <f aca="false">(-1)*Roth_01!$E537</f>
        <v>0</v>
      </c>
      <c r="G537" s="78" t="n">
        <f aca="false">(-1)*$E537*(Input!$C$8/100)</f>
        <v>-661.787793552417</v>
      </c>
      <c r="H537" s="78" t="n">
        <f aca="false">(-1)*$E537*(Input!$C$9/100)</f>
        <v>-325.599594427789</v>
      </c>
      <c r="J537" s="78" t="n">
        <f aca="false">($E537+$F537+$G537+$H537)</f>
        <v>5630.49054754397</v>
      </c>
    </row>
    <row r="538" customFormat="false" ht="12.8" hidden="false" customHeight="false" outlineLevel="0" collapsed="false">
      <c r="A538" s="76" t="n">
        <v>534</v>
      </c>
      <c r="B538" s="77" t="n">
        <f aca="false">EOMONTH(Input!$C$7,A538)</f>
        <v>59171</v>
      </c>
      <c r="C538" s="76" t="n">
        <f aca="false">DATEDIF(Input!$C$23,$B538,"Y")</f>
        <v>84</v>
      </c>
      <c r="E538" s="78" t="n">
        <f aca="false">(-1)*(401k_01!$G538+IRA_01!$E538+Invest_01!$E538)+Pension_01!$E538+SocialSec_01!$E538</f>
        <v>6617.87793552417</v>
      </c>
      <c r="F538" s="78" t="n">
        <f aca="false">(-1)*Roth_01!$E538</f>
        <v>0</v>
      </c>
      <c r="G538" s="78" t="n">
        <f aca="false">(-1)*$E538*(Input!$C$8/100)</f>
        <v>-661.787793552417</v>
      </c>
      <c r="H538" s="78" t="n">
        <f aca="false">(-1)*$E538*(Input!$C$9/100)</f>
        <v>-325.599594427789</v>
      </c>
      <c r="J538" s="78" t="n">
        <f aca="false">($E538+$F538+$G538+$H538)</f>
        <v>5630.49054754397</v>
      </c>
    </row>
    <row r="539" customFormat="false" ht="12.8" hidden="false" customHeight="false" outlineLevel="0" collapsed="false">
      <c r="A539" s="76" t="n">
        <v>535</v>
      </c>
      <c r="B539" s="77" t="n">
        <f aca="false">EOMONTH(Input!$C$7,A539)</f>
        <v>59202</v>
      </c>
      <c r="C539" s="76" t="n">
        <f aca="false">DATEDIF(Input!$C$23,$B539,"Y")</f>
        <v>84</v>
      </c>
      <c r="E539" s="78" t="n">
        <f aca="false">(-1)*(401k_01!$G539+IRA_01!$E539+Invest_01!$E539)+Pension_01!$E539+SocialSec_01!$E539</f>
        <v>6617.87793552417</v>
      </c>
      <c r="F539" s="78" t="n">
        <f aca="false">(-1)*Roth_01!$E539</f>
        <v>0</v>
      </c>
      <c r="G539" s="78" t="n">
        <f aca="false">(-1)*$E539*(Input!$C$8/100)</f>
        <v>-661.787793552417</v>
      </c>
      <c r="H539" s="78" t="n">
        <f aca="false">(-1)*$E539*(Input!$C$9/100)</f>
        <v>-325.599594427789</v>
      </c>
      <c r="J539" s="78" t="n">
        <f aca="false">($E539+$F539+$G539+$H539)</f>
        <v>5630.49054754397</v>
      </c>
    </row>
    <row r="540" customFormat="false" ht="12.8" hidden="false" customHeight="false" outlineLevel="0" collapsed="false">
      <c r="A540" s="76" t="n">
        <v>536</v>
      </c>
      <c r="B540" s="77" t="n">
        <f aca="false">EOMONTH(Input!$C$7,A540)</f>
        <v>59230</v>
      </c>
      <c r="C540" s="76" t="n">
        <f aca="false">DATEDIF(Input!$C$23,$B540,"Y")</f>
        <v>84</v>
      </c>
      <c r="E540" s="78" t="n">
        <f aca="false">(-1)*(401k_01!$G540+IRA_01!$E540+Invest_01!$E540)+Pension_01!$E540+SocialSec_01!$E540</f>
        <v>6617.87793552417</v>
      </c>
      <c r="F540" s="78" t="n">
        <f aca="false">(-1)*Roth_01!$E540</f>
        <v>0</v>
      </c>
      <c r="G540" s="78" t="n">
        <f aca="false">(-1)*$E540*(Input!$C$8/100)</f>
        <v>-661.787793552417</v>
      </c>
      <c r="H540" s="78" t="n">
        <f aca="false">(-1)*$E540*(Input!$C$9/100)</f>
        <v>-325.599594427789</v>
      </c>
      <c r="J540" s="78" t="n">
        <f aca="false">($E540+$F540+$G540+$H540)</f>
        <v>5630.49054754397</v>
      </c>
    </row>
    <row r="541" customFormat="false" ht="12.8" hidden="false" customHeight="false" outlineLevel="0" collapsed="false">
      <c r="A541" s="76" t="n">
        <v>537</v>
      </c>
      <c r="B541" s="77" t="n">
        <f aca="false">EOMONTH(Input!$C$7,A541)</f>
        <v>59261</v>
      </c>
      <c r="C541" s="76" t="n">
        <f aca="false">DATEDIF(Input!$C$23,$B541,"Y")</f>
        <v>84</v>
      </c>
      <c r="E541" s="78" t="n">
        <f aca="false">(-1)*(401k_01!$G541+IRA_01!$E541+Invest_01!$E541)+Pension_01!$E541+SocialSec_01!$E541</f>
        <v>6617.87793552417</v>
      </c>
      <c r="F541" s="78" t="n">
        <f aca="false">(-1)*Roth_01!$E541</f>
        <v>0</v>
      </c>
      <c r="G541" s="78" t="n">
        <f aca="false">(-1)*$E541*(Input!$C$8/100)</f>
        <v>-661.787793552417</v>
      </c>
      <c r="H541" s="78" t="n">
        <f aca="false">(-1)*$E541*(Input!$C$9/100)</f>
        <v>-325.599594427789</v>
      </c>
      <c r="J541" s="78" t="n">
        <f aca="false">($E541+$F541+$G541+$H541)</f>
        <v>5630.49054754397</v>
      </c>
    </row>
    <row r="542" customFormat="false" ht="12.8" hidden="false" customHeight="false" outlineLevel="0" collapsed="false">
      <c r="A542" s="76" t="n">
        <v>538</v>
      </c>
      <c r="B542" s="77" t="n">
        <f aca="false">EOMONTH(Input!$C$7,A542)</f>
        <v>59291</v>
      </c>
      <c r="C542" s="76" t="n">
        <f aca="false">DATEDIF(Input!$C$23,$B542,"Y")</f>
        <v>84</v>
      </c>
      <c r="E542" s="78" t="n">
        <f aca="false">(-1)*(401k_01!$G542+IRA_01!$E542+Invest_01!$E542)+Pension_01!$E542+SocialSec_01!$E542</f>
        <v>6617.87793552417</v>
      </c>
      <c r="F542" s="78" t="n">
        <f aca="false">(-1)*Roth_01!$E542</f>
        <v>0</v>
      </c>
      <c r="G542" s="78" t="n">
        <f aca="false">(-1)*$E542*(Input!$C$8/100)</f>
        <v>-661.787793552417</v>
      </c>
      <c r="H542" s="78" t="n">
        <f aca="false">(-1)*$E542*(Input!$C$9/100)</f>
        <v>-325.599594427789</v>
      </c>
      <c r="J542" s="78" t="n">
        <f aca="false">($E542+$F542+$G542+$H542)</f>
        <v>5630.49054754397</v>
      </c>
    </row>
    <row r="543" customFormat="false" ht="12.8" hidden="false" customHeight="false" outlineLevel="0" collapsed="false">
      <c r="A543" s="76" t="n">
        <v>539</v>
      </c>
      <c r="B543" s="77" t="n">
        <f aca="false">EOMONTH(Input!$C$7,A543)</f>
        <v>59322</v>
      </c>
      <c r="C543" s="76" t="n">
        <f aca="false">DATEDIF(Input!$C$23,$B543,"Y")</f>
        <v>85</v>
      </c>
      <c r="E543" s="78" t="n">
        <f aca="false">(-1)*(401k_01!$G543+IRA_01!$E543+Invest_01!$E543)+Pension_01!$E543+SocialSec_01!$E543</f>
        <v>0</v>
      </c>
      <c r="F543" s="78" t="n">
        <f aca="false">(-1)*Roth_01!$E543</f>
        <v>-0</v>
      </c>
      <c r="G543" s="78" t="n">
        <f aca="false">(-1)*$E543*(Input!$C$8/100)</f>
        <v>-0</v>
      </c>
      <c r="H543" s="78" t="n">
        <f aca="false">(-1)*$E543*(Input!$C$9/100)</f>
        <v>-0</v>
      </c>
      <c r="J543" s="78" t="n">
        <f aca="false">($E543+$F543+$G543+$H543)</f>
        <v>0</v>
      </c>
    </row>
    <row r="544" customFormat="false" ht="12.8" hidden="false" customHeight="false" outlineLevel="0" collapsed="false">
      <c r="A544" s="76" t="n">
        <v>540</v>
      </c>
      <c r="B544" s="77" t="n">
        <f aca="false">EOMONTH(Input!$C$7,A544)</f>
        <v>59352</v>
      </c>
      <c r="C544" s="76" t="n">
        <f aca="false">DATEDIF(Input!$C$23,$B544,"Y")</f>
        <v>85</v>
      </c>
      <c r="E544" s="78" t="n">
        <f aca="false">(-1)*(401k_01!$G544+IRA_01!$E544+Invest_01!$E544)+Pension_01!$E544+SocialSec_01!$E544</f>
        <v>0</v>
      </c>
      <c r="F544" s="78" t="n">
        <f aca="false">(-1)*Roth_01!$E544</f>
        <v>-0</v>
      </c>
      <c r="G544" s="78" t="n">
        <f aca="false">(-1)*$E544*(Input!$C$8/100)</f>
        <v>-0</v>
      </c>
      <c r="H544" s="78" t="n">
        <f aca="false">(-1)*$E544*(Input!$C$9/100)</f>
        <v>-0</v>
      </c>
      <c r="J544" s="78" t="n">
        <f aca="false">($E544+$F544+$G544+$H544)</f>
        <v>0</v>
      </c>
    </row>
    <row r="545" customFormat="false" ht="12.8" hidden="false" customHeight="false" outlineLevel="0" collapsed="false">
      <c r="A545" s="76" t="n">
        <v>541</v>
      </c>
      <c r="B545" s="77" t="n">
        <f aca="false">EOMONTH(Input!$C$7,A545)</f>
        <v>59383</v>
      </c>
      <c r="C545" s="76" t="n">
        <f aca="false">DATEDIF(Input!$C$23,$B545,"Y")</f>
        <v>85</v>
      </c>
      <c r="E545" s="78" t="n">
        <f aca="false">(-1)*(401k_01!$G545+IRA_01!$E545+Invest_01!$E545)+Pension_01!$E545+SocialSec_01!$E545</f>
        <v>0</v>
      </c>
      <c r="F545" s="78" t="n">
        <f aca="false">(-1)*Roth_01!$E545</f>
        <v>-0</v>
      </c>
      <c r="G545" s="78" t="n">
        <f aca="false">(-1)*$E545*(Input!$C$8/100)</f>
        <v>-0</v>
      </c>
      <c r="H545" s="78" t="n">
        <f aca="false">(-1)*$E545*(Input!$C$9/100)</f>
        <v>-0</v>
      </c>
      <c r="J545" s="78" t="n">
        <f aca="false">($E545+$F545+$G545+$H545)</f>
        <v>0</v>
      </c>
    </row>
    <row r="546" customFormat="false" ht="12.8" hidden="false" customHeight="false" outlineLevel="0" collapsed="false">
      <c r="A546" s="76" t="n">
        <v>542</v>
      </c>
      <c r="B546" s="77" t="n">
        <f aca="false">EOMONTH(Input!$C$7,A546)</f>
        <v>59414</v>
      </c>
      <c r="C546" s="76" t="n">
        <f aca="false">DATEDIF(Input!$C$23,$B546,"Y")</f>
        <v>85</v>
      </c>
      <c r="E546" s="78" t="n">
        <f aca="false">(-1)*(401k_01!$G546+IRA_01!$E546+Invest_01!$E546)+Pension_01!$E546+SocialSec_01!$E546</f>
        <v>0</v>
      </c>
      <c r="F546" s="78" t="n">
        <f aca="false">(-1)*Roth_01!$E546</f>
        <v>-0</v>
      </c>
      <c r="G546" s="78" t="n">
        <f aca="false">(-1)*$E546*(Input!$C$8/100)</f>
        <v>-0</v>
      </c>
      <c r="H546" s="78" t="n">
        <f aca="false">(-1)*$E546*(Input!$C$9/100)</f>
        <v>-0</v>
      </c>
      <c r="J546" s="78" t="n">
        <f aca="false">($E546+$F546+$G546+$H546)</f>
        <v>0</v>
      </c>
    </row>
    <row r="547" customFormat="false" ht="12.8" hidden="false" customHeight="false" outlineLevel="0" collapsed="false">
      <c r="A547" s="76" t="n">
        <v>543</v>
      </c>
      <c r="B547" s="77" t="n">
        <f aca="false">EOMONTH(Input!$C$7,A547)</f>
        <v>59444</v>
      </c>
      <c r="C547" s="76" t="n">
        <f aca="false">DATEDIF(Input!$C$23,$B547,"Y")</f>
        <v>85</v>
      </c>
      <c r="E547" s="78" t="n">
        <f aca="false">(-1)*(401k_01!$G547+IRA_01!$E547+Invest_01!$E547)+Pension_01!$E547+SocialSec_01!$E547</f>
        <v>0</v>
      </c>
      <c r="F547" s="78" t="n">
        <f aca="false">(-1)*Roth_01!$E547</f>
        <v>-0</v>
      </c>
      <c r="G547" s="78" t="n">
        <f aca="false">(-1)*$E547*(Input!$C$8/100)</f>
        <v>-0</v>
      </c>
      <c r="H547" s="78" t="n">
        <f aca="false">(-1)*$E547*(Input!$C$9/100)</f>
        <v>-0</v>
      </c>
      <c r="J547" s="78" t="n">
        <f aca="false">($E547+$F547+$G547+$H547)</f>
        <v>0</v>
      </c>
    </row>
    <row r="548" customFormat="false" ht="12.8" hidden="false" customHeight="false" outlineLevel="0" collapsed="false">
      <c r="A548" s="76" t="n">
        <v>544</v>
      </c>
      <c r="B548" s="77" t="n">
        <f aca="false">EOMONTH(Input!$C$7,A548)</f>
        <v>59475</v>
      </c>
      <c r="C548" s="76" t="n">
        <f aca="false">DATEDIF(Input!$C$23,$B548,"Y")</f>
        <v>85</v>
      </c>
      <c r="E548" s="78" t="n">
        <f aca="false">(-1)*(401k_01!$G548+IRA_01!$E548+Invest_01!$E548)+Pension_01!$E548+SocialSec_01!$E548</f>
        <v>0</v>
      </c>
      <c r="F548" s="78" t="n">
        <f aca="false">(-1)*Roth_01!$E548</f>
        <v>-0</v>
      </c>
      <c r="G548" s="78" t="n">
        <f aca="false">(-1)*$E548*(Input!$C$8/100)</f>
        <v>-0</v>
      </c>
      <c r="H548" s="78" t="n">
        <f aca="false">(-1)*$E548*(Input!$C$9/100)</f>
        <v>-0</v>
      </c>
      <c r="J548" s="78" t="n">
        <f aca="false">($E548+$F548+$G548+$H548)</f>
        <v>0</v>
      </c>
    </row>
    <row r="549" customFormat="false" ht="12.8" hidden="false" customHeight="false" outlineLevel="0" collapsed="false">
      <c r="A549" s="76" t="n">
        <v>545</v>
      </c>
      <c r="B549" s="77" t="n">
        <f aca="false">EOMONTH(Input!$C$7,A549)</f>
        <v>59505</v>
      </c>
      <c r="C549" s="76" t="n">
        <f aca="false">DATEDIF(Input!$C$23,$B549,"Y")</f>
        <v>85</v>
      </c>
      <c r="E549" s="78" t="n">
        <f aca="false">(-1)*(401k_01!$G549+IRA_01!$E549+Invest_01!$E549)+Pension_01!$E549+SocialSec_01!$E549</f>
        <v>0</v>
      </c>
      <c r="F549" s="78" t="n">
        <f aca="false">(-1)*Roth_01!$E549</f>
        <v>-0</v>
      </c>
      <c r="G549" s="78" t="n">
        <f aca="false">(-1)*$E549*(Input!$C$8/100)</f>
        <v>-0</v>
      </c>
      <c r="H549" s="78" t="n">
        <f aca="false">(-1)*$E549*(Input!$C$9/100)</f>
        <v>-0</v>
      </c>
      <c r="J549" s="78" t="n">
        <f aca="false">($E549+$F549+$G549+$H549)</f>
        <v>0</v>
      </c>
    </row>
    <row r="550" customFormat="false" ht="12.8" hidden="false" customHeight="false" outlineLevel="0" collapsed="false">
      <c r="A550" s="76" t="n">
        <v>546</v>
      </c>
      <c r="B550" s="77" t="n">
        <f aca="false">EOMONTH(Input!$C$7,A550)</f>
        <v>59536</v>
      </c>
      <c r="C550" s="76" t="n">
        <f aca="false">DATEDIF(Input!$C$23,$B550,"Y")</f>
        <v>85</v>
      </c>
      <c r="E550" s="78" t="n">
        <f aca="false">(-1)*(401k_01!$G550+IRA_01!$E550+Invest_01!$E550)+Pension_01!$E550+SocialSec_01!$E550</f>
        <v>0</v>
      </c>
      <c r="F550" s="78" t="n">
        <f aca="false">(-1)*Roth_01!$E550</f>
        <v>-0</v>
      </c>
      <c r="G550" s="78" t="n">
        <f aca="false">(-1)*$E550*(Input!$C$8/100)</f>
        <v>-0</v>
      </c>
      <c r="H550" s="78" t="n">
        <f aca="false">(-1)*$E550*(Input!$C$9/100)</f>
        <v>-0</v>
      </c>
      <c r="J550" s="78" t="n">
        <f aca="false">($E550+$F550+$G550+$H550)</f>
        <v>0</v>
      </c>
    </row>
    <row r="551" customFormat="false" ht="12.8" hidden="false" customHeight="false" outlineLevel="0" collapsed="false">
      <c r="A551" s="76" t="n">
        <v>547</v>
      </c>
      <c r="B551" s="77" t="n">
        <f aca="false">EOMONTH(Input!$C$7,A551)</f>
        <v>59567</v>
      </c>
      <c r="C551" s="76" t="n">
        <f aca="false">DATEDIF(Input!$C$23,$B551,"Y")</f>
        <v>85</v>
      </c>
      <c r="E551" s="78" t="n">
        <f aca="false">(-1)*(401k_01!$G551+IRA_01!$E551+Invest_01!$E551)+Pension_01!$E551+SocialSec_01!$E551</f>
        <v>0</v>
      </c>
      <c r="F551" s="78" t="n">
        <f aca="false">(-1)*Roth_01!$E551</f>
        <v>-0</v>
      </c>
      <c r="G551" s="78" t="n">
        <f aca="false">(-1)*$E551*(Input!$C$8/100)</f>
        <v>-0</v>
      </c>
      <c r="H551" s="78" t="n">
        <f aca="false">(-1)*$E551*(Input!$C$9/100)</f>
        <v>-0</v>
      </c>
      <c r="J551" s="78" t="n">
        <f aca="false">($E551+$F551+$G551+$H551)</f>
        <v>0</v>
      </c>
    </row>
    <row r="552" customFormat="false" ht="12.8" hidden="false" customHeight="false" outlineLevel="0" collapsed="false">
      <c r="A552" s="76" t="n">
        <v>548</v>
      </c>
      <c r="B552" s="77" t="n">
        <f aca="false">EOMONTH(Input!$C$7,A552)</f>
        <v>59595</v>
      </c>
      <c r="C552" s="76" t="n">
        <f aca="false">DATEDIF(Input!$C$23,$B552,"Y")</f>
        <v>85</v>
      </c>
      <c r="E552" s="78" t="n">
        <f aca="false">(-1)*(401k_01!$G552+IRA_01!$E552+Invest_01!$E552)+Pension_01!$E552+SocialSec_01!$E552</f>
        <v>0</v>
      </c>
      <c r="F552" s="78" t="n">
        <f aca="false">(-1)*Roth_01!$E552</f>
        <v>-0</v>
      </c>
      <c r="G552" s="78" t="n">
        <f aca="false">(-1)*$E552*(Input!$C$8/100)</f>
        <v>-0</v>
      </c>
      <c r="H552" s="78" t="n">
        <f aca="false">(-1)*$E552*(Input!$C$9/100)</f>
        <v>-0</v>
      </c>
      <c r="J552" s="78" t="n">
        <f aca="false">($E552+$F552+$G552+$H552)</f>
        <v>0</v>
      </c>
    </row>
    <row r="553" customFormat="false" ht="12.8" hidden="false" customHeight="false" outlineLevel="0" collapsed="false">
      <c r="A553" s="76" t="n">
        <v>549</v>
      </c>
      <c r="B553" s="77" t="n">
        <f aca="false">EOMONTH(Input!$C$7,A553)</f>
        <v>59626</v>
      </c>
      <c r="C553" s="76" t="n">
        <f aca="false">DATEDIF(Input!$C$23,$B553,"Y")</f>
        <v>85</v>
      </c>
      <c r="E553" s="78" t="n">
        <f aca="false">(-1)*(401k_01!$G553+IRA_01!$E553+Invest_01!$E553)+Pension_01!$E553+SocialSec_01!$E553</f>
        <v>0</v>
      </c>
      <c r="F553" s="78" t="n">
        <f aca="false">(-1)*Roth_01!$E553</f>
        <v>-0</v>
      </c>
      <c r="G553" s="78" t="n">
        <f aca="false">(-1)*$E553*(Input!$C$8/100)</f>
        <v>-0</v>
      </c>
      <c r="H553" s="78" t="n">
        <f aca="false">(-1)*$E553*(Input!$C$9/100)</f>
        <v>-0</v>
      </c>
      <c r="J553" s="78" t="n">
        <f aca="false">($E553+$F553+$G553+$H553)</f>
        <v>0</v>
      </c>
    </row>
    <row r="554" customFormat="false" ht="12.8" hidden="false" customHeight="false" outlineLevel="0" collapsed="false">
      <c r="A554" s="76" t="n">
        <v>550</v>
      </c>
      <c r="B554" s="77" t="n">
        <f aca="false">EOMONTH(Input!$C$7,A554)</f>
        <v>59656</v>
      </c>
      <c r="C554" s="76" t="n">
        <f aca="false">DATEDIF(Input!$C$23,$B554,"Y")</f>
        <v>85</v>
      </c>
      <c r="E554" s="78" t="n">
        <f aca="false">(-1)*(401k_01!$G554+IRA_01!$E554+Invest_01!$E554)+Pension_01!$E554+SocialSec_01!$E554</f>
        <v>0</v>
      </c>
      <c r="F554" s="78" t="n">
        <f aca="false">(-1)*Roth_01!$E554</f>
        <v>-0</v>
      </c>
      <c r="G554" s="78" t="n">
        <f aca="false">(-1)*$E554*(Input!$C$8/100)</f>
        <v>-0</v>
      </c>
      <c r="H554" s="78" t="n">
        <f aca="false">(-1)*$E554*(Input!$C$9/100)</f>
        <v>-0</v>
      </c>
      <c r="J554" s="78" t="n">
        <f aca="false">($E554+$F554+$G554+$H554)</f>
        <v>0</v>
      </c>
    </row>
    <row r="555" customFormat="false" ht="12.8" hidden="false" customHeight="false" outlineLevel="0" collapsed="false">
      <c r="A555" s="76" t="n">
        <v>551</v>
      </c>
      <c r="B555" s="77" t="n">
        <f aca="false">EOMONTH(Input!$C$7,A555)</f>
        <v>59687</v>
      </c>
      <c r="C555" s="76" t="n">
        <f aca="false">DATEDIF(Input!$C$23,$B555,"Y")</f>
        <v>86</v>
      </c>
      <c r="E555" s="78" t="n">
        <f aca="false">(-1)*(401k_01!$G555+IRA_01!$E555+Invest_01!$E555)+Pension_01!$E555+SocialSec_01!$E555</f>
        <v>0</v>
      </c>
      <c r="F555" s="78" t="n">
        <f aca="false">(-1)*Roth_01!$E555</f>
        <v>-0</v>
      </c>
      <c r="G555" s="78" t="n">
        <f aca="false">(-1)*$E555*(Input!$C$8/100)</f>
        <v>-0</v>
      </c>
      <c r="H555" s="78" t="n">
        <f aca="false">(-1)*$E555*(Input!$C$9/100)</f>
        <v>-0</v>
      </c>
      <c r="J555" s="78" t="n">
        <f aca="false">($E555+$F555+$G555+$H555)</f>
        <v>0</v>
      </c>
    </row>
    <row r="556" customFormat="false" ht="12.8" hidden="false" customHeight="false" outlineLevel="0" collapsed="false">
      <c r="A556" s="76" t="n">
        <v>552</v>
      </c>
      <c r="B556" s="77" t="n">
        <f aca="false">EOMONTH(Input!$C$7,A556)</f>
        <v>59717</v>
      </c>
      <c r="C556" s="76" t="n">
        <f aca="false">DATEDIF(Input!$C$23,$B556,"Y")</f>
        <v>86</v>
      </c>
      <c r="E556" s="78" t="n">
        <f aca="false">(-1)*(401k_01!$G556+IRA_01!$E556+Invest_01!$E556)+Pension_01!$E556+SocialSec_01!$E556</f>
        <v>0</v>
      </c>
      <c r="F556" s="78" t="n">
        <f aca="false">(-1)*Roth_01!$E556</f>
        <v>-0</v>
      </c>
      <c r="G556" s="78" t="n">
        <f aca="false">(-1)*$E556*(Input!$C$8/100)</f>
        <v>-0</v>
      </c>
      <c r="H556" s="78" t="n">
        <f aca="false">(-1)*$E556*(Input!$C$9/100)</f>
        <v>-0</v>
      </c>
      <c r="J556" s="78" t="n">
        <f aca="false">($E556+$F556+$G556+$H556)</f>
        <v>0</v>
      </c>
    </row>
    <row r="557" customFormat="false" ht="12.8" hidden="false" customHeight="false" outlineLevel="0" collapsed="false">
      <c r="A557" s="76" t="n">
        <v>553</v>
      </c>
      <c r="B557" s="77" t="n">
        <f aca="false">EOMONTH(Input!$C$7,A557)</f>
        <v>59748</v>
      </c>
      <c r="C557" s="76" t="n">
        <f aca="false">DATEDIF(Input!$C$23,$B557,"Y")</f>
        <v>86</v>
      </c>
      <c r="E557" s="78" t="n">
        <f aca="false">(-1)*(401k_01!$G557+IRA_01!$E557+Invest_01!$E557)+Pension_01!$E557+SocialSec_01!$E557</f>
        <v>0</v>
      </c>
      <c r="F557" s="78" t="n">
        <f aca="false">(-1)*Roth_01!$E557</f>
        <v>-0</v>
      </c>
      <c r="G557" s="78" t="n">
        <f aca="false">(-1)*$E557*(Input!$C$8/100)</f>
        <v>-0</v>
      </c>
      <c r="H557" s="78" t="n">
        <f aca="false">(-1)*$E557*(Input!$C$9/100)</f>
        <v>-0</v>
      </c>
      <c r="J557" s="78" t="n">
        <f aca="false">($E557+$F557+$G557+$H557)</f>
        <v>0</v>
      </c>
    </row>
    <row r="558" customFormat="false" ht="12.8" hidden="false" customHeight="false" outlineLevel="0" collapsed="false">
      <c r="A558" s="76" t="n">
        <v>554</v>
      </c>
      <c r="B558" s="77" t="n">
        <f aca="false">EOMONTH(Input!$C$7,A558)</f>
        <v>59779</v>
      </c>
      <c r="C558" s="76" t="n">
        <f aca="false">DATEDIF(Input!$C$23,$B558,"Y")</f>
        <v>86</v>
      </c>
      <c r="E558" s="78" t="n">
        <f aca="false">(-1)*(401k_01!$G558+IRA_01!$E558+Invest_01!$E558)+Pension_01!$E558+SocialSec_01!$E558</f>
        <v>0</v>
      </c>
      <c r="F558" s="78" t="n">
        <f aca="false">(-1)*Roth_01!$E558</f>
        <v>-0</v>
      </c>
      <c r="G558" s="78" t="n">
        <f aca="false">(-1)*$E558*(Input!$C$8/100)</f>
        <v>-0</v>
      </c>
      <c r="H558" s="78" t="n">
        <f aca="false">(-1)*$E558*(Input!$C$9/100)</f>
        <v>-0</v>
      </c>
      <c r="J558" s="78" t="n">
        <f aca="false">($E558+$F558+$G558+$H558)</f>
        <v>0</v>
      </c>
    </row>
    <row r="559" customFormat="false" ht="12.8" hidden="false" customHeight="false" outlineLevel="0" collapsed="false">
      <c r="A559" s="76" t="n">
        <v>555</v>
      </c>
      <c r="B559" s="77" t="n">
        <f aca="false">EOMONTH(Input!$C$7,A559)</f>
        <v>59809</v>
      </c>
      <c r="C559" s="76" t="n">
        <f aca="false">DATEDIF(Input!$C$23,$B559,"Y")</f>
        <v>86</v>
      </c>
      <c r="E559" s="78" t="n">
        <f aca="false">(-1)*(401k_01!$G559+IRA_01!$E559+Invest_01!$E559)+Pension_01!$E559+SocialSec_01!$E559</f>
        <v>0</v>
      </c>
      <c r="F559" s="78" t="n">
        <f aca="false">(-1)*Roth_01!$E559</f>
        <v>-0</v>
      </c>
      <c r="G559" s="78" t="n">
        <f aca="false">(-1)*$E559*(Input!$C$8/100)</f>
        <v>-0</v>
      </c>
      <c r="H559" s="78" t="n">
        <f aca="false">(-1)*$E559*(Input!$C$9/100)</f>
        <v>-0</v>
      </c>
      <c r="J559" s="78" t="n">
        <f aca="false">($E559+$F559+$G559+$H559)</f>
        <v>0</v>
      </c>
    </row>
    <row r="560" customFormat="false" ht="12.8" hidden="false" customHeight="false" outlineLevel="0" collapsed="false">
      <c r="A560" s="76" t="n">
        <v>556</v>
      </c>
      <c r="B560" s="77" t="n">
        <f aca="false">EOMONTH(Input!$C$7,A560)</f>
        <v>59840</v>
      </c>
      <c r="C560" s="76" t="n">
        <f aca="false">DATEDIF(Input!$C$23,$B560,"Y")</f>
        <v>86</v>
      </c>
      <c r="E560" s="78" t="n">
        <f aca="false">(-1)*(401k_01!$G560+IRA_01!$E560+Invest_01!$E560)+Pension_01!$E560+SocialSec_01!$E560</f>
        <v>0</v>
      </c>
      <c r="F560" s="78" t="n">
        <f aca="false">(-1)*Roth_01!$E560</f>
        <v>-0</v>
      </c>
      <c r="G560" s="78" t="n">
        <f aca="false">(-1)*$E560*(Input!$C$8/100)</f>
        <v>-0</v>
      </c>
      <c r="H560" s="78" t="n">
        <f aca="false">(-1)*$E560*(Input!$C$9/100)</f>
        <v>-0</v>
      </c>
      <c r="J560" s="78" t="n">
        <f aca="false">($E560+$F560+$G560+$H560)</f>
        <v>0</v>
      </c>
    </row>
    <row r="561" customFormat="false" ht="12.8" hidden="false" customHeight="false" outlineLevel="0" collapsed="false">
      <c r="A561" s="76" t="n">
        <v>557</v>
      </c>
      <c r="B561" s="77" t="n">
        <f aca="false">EOMONTH(Input!$C$7,A561)</f>
        <v>59870</v>
      </c>
      <c r="C561" s="76" t="n">
        <f aca="false">DATEDIF(Input!$C$23,$B561,"Y")</f>
        <v>86</v>
      </c>
      <c r="E561" s="78" t="n">
        <f aca="false">(-1)*(401k_01!$G561+IRA_01!$E561+Invest_01!$E561)+Pension_01!$E561+SocialSec_01!$E561</f>
        <v>0</v>
      </c>
      <c r="F561" s="78" t="n">
        <f aca="false">(-1)*Roth_01!$E561</f>
        <v>-0</v>
      </c>
      <c r="G561" s="78" t="n">
        <f aca="false">(-1)*$E561*(Input!$C$8/100)</f>
        <v>-0</v>
      </c>
      <c r="H561" s="78" t="n">
        <f aca="false">(-1)*$E561*(Input!$C$9/100)</f>
        <v>-0</v>
      </c>
      <c r="J561" s="78" t="n">
        <f aca="false">($E561+$F561+$G561+$H561)</f>
        <v>0</v>
      </c>
    </row>
    <row r="562" customFormat="false" ht="12.8" hidden="false" customHeight="false" outlineLevel="0" collapsed="false">
      <c r="A562" s="76" t="n">
        <v>558</v>
      </c>
      <c r="B562" s="77" t="n">
        <f aca="false">EOMONTH(Input!$C$7,A562)</f>
        <v>59901</v>
      </c>
      <c r="C562" s="76" t="n">
        <f aca="false">DATEDIF(Input!$C$23,$B562,"Y")</f>
        <v>86</v>
      </c>
      <c r="E562" s="78" t="n">
        <f aca="false">(-1)*(401k_01!$G562+IRA_01!$E562+Invest_01!$E562)+Pension_01!$E562+SocialSec_01!$E562</f>
        <v>0</v>
      </c>
      <c r="F562" s="78" t="n">
        <f aca="false">(-1)*Roth_01!$E562</f>
        <v>-0</v>
      </c>
      <c r="G562" s="78" t="n">
        <f aca="false">(-1)*$E562*(Input!$C$8/100)</f>
        <v>-0</v>
      </c>
      <c r="H562" s="78" t="n">
        <f aca="false">(-1)*$E562*(Input!$C$9/100)</f>
        <v>-0</v>
      </c>
      <c r="J562" s="78" t="n">
        <f aca="false">($E562+$F562+$G562+$H562)</f>
        <v>0</v>
      </c>
    </row>
    <row r="563" customFormat="false" ht="12.8" hidden="false" customHeight="false" outlineLevel="0" collapsed="false">
      <c r="A563" s="76" t="n">
        <v>559</v>
      </c>
      <c r="B563" s="77" t="n">
        <f aca="false">EOMONTH(Input!$C$7,A563)</f>
        <v>59932</v>
      </c>
      <c r="C563" s="76" t="n">
        <f aca="false">DATEDIF(Input!$C$23,$B563,"Y")</f>
        <v>86</v>
      </c>
      <c r="E563" s="78" t="n">
        <f aca="false">(-1)*(401k_01!$G563+IRA_01!$E563+Invest_01!$E563)+Pension_01!$E563+SocialSec_01!$E563</f>
        <v>0</v>
      </c>
      <c r="F563" s="78" t="n">
        <f aca="false">(-1)*Roth_01!$E563</f>
        <v>-0</v>
      </c>
      <c r="G563" s="78" t="n">
        <f aca="false">(-1)*$E563*(Input!$C$8/100)</f>
        <v>-0</v>
      </c>
      <c r="H563" s="78" t="n">
        <f aca="false">(-1)*$E563*(Input!$C$9/100)</f>
        <v>-0</v>
      </c>
      <c r="J563" s="78" t="n">
        <f aca="false">($E563+$F563+$G563+$H563)</f>
        <v>0</v>
      </c>
    </row>
    <row r="564" customFormat="false" ht="12.8" hidden="false" customHeight="false" outlineLevel="0" collapsed="false">
      <c r="A564" s="76" t="n">
        <v>560</v>
      </c>
      <c r="B564" s="77" t="n">
        <f aca="false">EOMONTH(Input!$C$7,A564)</f>
        <v>59961</v>
      </c>
      <c r="C564" s="76" t="n">
        <f aca="false">DATEDIF(Input!$C$23,$B564,"Y")</f>
        <v>86</v>
      </c>
      <c r="E564" s="78" t="n">
        <f aca="false">(-1)*(401k_01!$G564+IRA_01!$E564+Invest_01!$E564)+Pension_01!$E564+SocialSec_01!$E564</f>
        <v>0</v>
      </c>
      <c r="F564" s="78" t="n">
        <f aca="false">(-1)*Roth_01!$E564</f>
        <v>-0</v>
      </c>
      <c r="G564" s="78" t="n">
        <f aca="false">(-1)*$E564*(Input!$C$8/100)</f>
        <v>-0</v>
      </c>
      <c r="H564" s="78" t="n">
        <f aca="false">(-1)*$E564*(Input!$C$9/100)</f>
        <v>-0</v>
      </c>
      <c r="J564" s="78" t="n">
        <f aca="false">($E564+$F564+$G564+$H564)</f>
        <v>0</v>
      </c>
    </row>
    <row r="565" customFormat="false" ht="12.8" hidden="false" customHeight="false" outlineLevel="0" collapsed="false">
      <c r="A565" s="76" t="n">
        <v>561</v>
      </c>
      <c r="B565" s="77" t="n">
        <f aca="false">EOMONTH(Input!$C$7,A565)</f>
        <v>59992</v>
      </c>
      <c r="C565" s="76" t="n">
        <f aca="false">DATEDIF(Input!$C$23,$B565,"Y")</f>
        <v>86</v>
      </c>
      <c r="E565" s="78" t="n">
        <f aca="false">(-1)*(401k_01!$G565+IRA_01!$E565+Invest_01!$E565)+Pension_01!$E565+SocialSec_01!$E565</f>
        <v>0</v>
      </c>
      <c r="F565" s="78" t="n">
        <f aca="false">(-1)*Roth_01!$E565</f>
        <v>-0</v>
      </c>
      <c r="G565" s="78" t="n">
        <f aca="false">(-1)*$E565*(Input!$C$8/100)</f>
        <v>-0</v>
      </c>
      <c r="H565" s="78" t="n">
        <f aca="false">(-1)*$E565*(Input!$C$9/100)</f>
        <v>-0</v>
      </c>
      <c r="J565" s="78" t="n">
        <f aca="false">($E565+$F565+$G565+$H565)</f>
        <v>0</v>
      </c>
    </row>
    <row r="566" customFormat="false" ht="12.8" hidden="false" customHeight="false" outlineLevel="0" collapsed="false">
      <c r="A566" s="76" t="n">
        <v>562</v>
      </c>
      <c r="B566" s="77" t="n">
        <f aca="false">EOMONTH(Input!$C$7,A566)</f>
        <v>60022</v>
      </c>
      <c r="C566" s="76" t="n">
        <f aca="false">DATEDIF(Input!$C$23,$B566,"Y")</f>
        <v>86</v>
      </c>
      <c r="E566" s="78" t="n">
        <f aca="false">(-1)*(401k_01!$G566+IRA_01!$E566+Invest_01!$E566)+Pension_01!$E566+SocialSec_01!$E566</f>
        <v>0</v>
      </c>
      <c r="F566" s="78" t="n">
        <f aca="false">(-1)*Roth_01!$E566</f>
        <v>-0</v>
      </c>
      <c r="G566" s="78" t="n">
        <f aca="false">(-1)*$E566*(Input!$C$8/100)</f>
        <v>-0</v>
      </c>
      <c r="H566" s="78" t="n">
        <f aca="false">(-1)*$E566*(Input!$C$9/100)</f>
        <v>-0</v>
      </c>
      <c r="J566" s="78" t="n">
        <f aca="false">($E566+$F566+$G566+$H566)</f>
        <v>0</v>
      </c>
    </row>
    <row r="567" customFormat="false" ht="12.8" hidden="false" customHeight="false" outlineLevel="0" collapsed="false">
      <c r="A567" s="76" t="n">
        <v>563</v>
      </c>
      <c r="B567" s="77" t="n">
        <f aca="false">EOMONTH(Input!$C$7,A567)</f>
        <v>60053</v>
      </c>
      <c r="C567" s="76" t="n">
        <f aca="false">DATEDIF(Input!$C$23,$B567,"Y")</f>
        <v>87</v>
      </c>
      <c r="E567" s="78" t="n">
        <f aca="false">(-1)*(401k_01!$G567+IRA_01!$E567+Invest_01!$E567)+Pension_01!$E567+SocialSec_01!$E567</f>
        <v>0</v>
      </c>
      <c r="F567" s="78" t="n">
        <f aca="false">(-1)*Roth_01!$E567</f>
        <v>-0</v>
      </c>
      <c r="G567" s="78" t="n">
        <f aca="false">(-1)*$E567*(Input!$C$8/100)</f>
        <v>-0</v>
      </c>
      <c r="H567" s="78" t="n">
        <f aca="false">(-1)*$E567*(Input!$C$9/100)</f>
        <v>-0</v>
      </c>
      <c r="J567" s="78" t="n">
        <f aca="false">($E567+$F567+$G567+$H567)</f>
        <v>0</v>
      </c>
    </row>
    <row r="568" customFormat="false" ht="12.8" hidden="false" customHeight="false" outlineLevel="0" collapsed="false">
      <c r="A568" s="76" t="n">
        <v>564</v>
      </c>
      <c r="B568" s="77" t="n">
        <f aca="false">EOMONTH(Input!$C$7,A568)</f>
        <v>60083</v>
      </c>
      <c r="C568" s="76" t="n">
        <f aca="false">DATEDIF(Input!$C$23,$B568,"Y")</f>
        <v>87</v>
      </c>
      <c r="E568" s="78" t="n">
        <f aca="false">(-1)*(401k_01!$G568+IRA_01!$E568+Invest_01!$E568)+Pension_01!$E568+SocialSec_01!$E568</f>
        <v>0</v>
      </c>
      <c r="F568" s="78" t="n">
        <f aca="false">(-1)*Roth_01!$E568</f>
        <v>-0</v>
      </c>
      <c r="G568" s="78" t="n">
        <f aca="false">(-1)*$E568*(Input!$C$8/100)</f>
        <v>-0</v>
      </c>
      <c r="H568" s="78" t="n">
        <f aca="false">(-1)*$E568*(Input!$C$9/100)</f>
        <v>-0</v>
      </c>
      <c r="J568" s="78" t="n">
        <f aca="false">($E568+$F568+$G568+$H568)</f>
        <v>0</v>
      </c>
    </row>
    <row r="569" customFormat="false" ht="12.8" hidden="false" customHeight="false" outlineLevel="0" collapsed="false">
      <c r="A569" s="76" t="n">
        <v>565</v>
      </c>
      <c r="B569" s="77" t="n">
        <f aca="false">EOMONTH(Input!$C$7,A569)</f>
        <v>60114</v>
      </c>
      <c r="C569" s="76" t="n">
        <f aca="false">DATEDIF(Input!$C$23,$B569,"Y")</f>
        <v>87</v>
      </c>
      <c r="E569" s="78" t="n">
        <f aca="false">(-1)*(401k_01!$G569+IRA_01!$E569+Invest_01!$E569)+Pension_01!$E569+SocialSec_01!$E569</f>
        <v>0</v>
      </c>
      <c r="F569" s="78" t="n">
        <f aca="false">(-1)*Roth_01!$E569</f>
        <v>-0</v>
      </c>
      <c r="G569" s="78" t="n">
        <f aca="false">(-1)*$E569*(Input!$C$8/100)</f>
        <v>-0</v>
      </c>
      <c r="H569" s="78" t="n">
        <f aca="false">(-1)*$E569*(Input!$C$9/100)</f>
        <v>-0</v>
      </c>
      <c r="J569" s="78" t="n">
        <f aca="false">($E569+$F569+$G569+$H569)</f>
        <v>0</v>
      </c>
    </row>
    <row r="570" customFormat="false" ht="12.8" hidden="false" customHeight="false" outlineLevel="0" collapsed="false">
      <c r="A570" s="76" t="n">
        <v>566</v>
      </c>
      <c r="B570" s="77" t="n">
        <f aca="false">EOMONTH(Input!$C$7,A570)</f>
        <v>60145</v>
      </c>
      <c r="C570" s="76" t="n">
        <f aca="false">DATEDIF(Input!$C$23,$B570,"Y")</f>
        <v>87</v>
      </c>
      <c r="E570" s="78" t="n">
        <f aca="false">(-1)*(401k_01!$G570+IRA_01!$E570+Invest_01!$E570)+Pension_01!$E570+SocialSec_01!$E570</f>
        <v>0</v>
      </c>
      <c r="F570" s="78" t="n">
        <f aca="false">(-1)*Roth_01!$E570</f>
        <v>-0</v>
      </c>
      <c r="G570" s="78" t="n">
        <f aca="false">(-1)*$E570*(Input!$C$8/100)</f>
        <v>-0</v>
      </c>
      <c r="H570" s="78" t="n">
        <f aca="false">(-1)*$E570*(Input!$C$9/100)</f>
        <v>-0</v>
      </c>
      <c r="J570" s="78" t="n">
        <f aca="false">($E570+$F570+$G570+$H570)</f>
        <v>0</v>
      </c>
    </row>
    <row r="571" customFormat="false" ht="12.8" hidden="false" customHeight="false" outlineLevel="0" collapsed="false">
      <c r="A571" s="76" t="n">
        <v>567</v>
      </c>
      <c r="B571" s="77" t="n">
        <f aca="false">EOMONTH(Input!$C$7,A571)</f>
        <v>60175</v>
      </c>
      <c r="C571" s="76" t="n">
        <f aca="false">DATEDIF(Input!$C$23,$B571,"Y")</f>
        <v>87</v>
      </c>
      <c r="E571" s="78" t="n">
        <f aca="false">(-1)*(401k_01!$G571+IRA_01!$E571+Invest_01!$E571)+Pension_01!$E571+SocialSec_01!$E571</f>
        <v>0</v>
      </c>
      <c r="F571" s="78" t="n">
        <f aca="false">(-1)*Roth_01!$E571</f>
        <v>-0</v>
      </c>
      <c r="G571" s="78" t="n">
        <f aca="false">(-1)*$E571*(Input!$C$8/100)</f>
        <v>-0</v>
      </c>
      <c r="H571" s="78" t="n">
        <f aca="false">(-1)*$E571*(Input!$C$9/100)</f>
        <v>-0</v>
      </c>
      <c r="J571" s="78" t="n">
        <f aca="false">($E571+$F571+$G571+$H571)</f>
        <v>0</v>
      </c>
    </row>
    <row r="572" customFormat="false" ht="12.8" hidden="false" customHeight="false" outlineLevel="0" collapsed="false">
      <c r="A572" s="76" t="n">
        <v>568</v>
      </c>
      <c r="B572" s="77" t="n">
        <f aca="false">EOMONTH(Input!$C$7,A572)</f>
        <v>60206</v>
      </c>
      <c r="C572" s="76" t="n">
        <f aca="false">DATEDIF(Input!$C$23,$B572,"Y")</f>
        <v>87</v>
      </c>
      <c r="E572" s="78" t="n">
        <f aca="false">(-1)*(401k_01!$G572+IRA_01!$E572+Invest_01!$E572)+Pension_01!$E572+SocialSec_01!$E572</f>
        <v>0</v>
      </c>
      <c r="F572" s="78" t="n">
        <f aca="false">(-1)*Roth_01!$E572</f>
        <v>-0</v>
      </c>
      <c r="G572" s="78" t="n">
        <f aca="false">(-1)*$E572*(Input!$C$8/100)</f>
        <v>-0</v>
      </c>
      <c r="H572" s="78" t="n">
        <f aca="false">(-1)*$E572*(Input!$C$9/100)</f>
        <v>-0</v>
      </c>
      <c r="J572" s="78" t="n">
        <f aca="false">($E572+$F572+$G572+$H572)</f>
        <v>0</v>
      </c>
    </row>
    <row r="573" customFormat="false" ht="12.8" hidden="false" customHeight="false" outlineLevel="0" collapsed="false">
      <c r="A573" s="76" t="n">
        <v>569</v>
      </c>
      <c r="B573" s="77" t="n">
        <f aca="false">EOMONTH(Input!$C$7,A573)</f>
        <v>60236</v>
      </c>
      <c r="C573" s="76" t="n">
        <f aca="false">DATEDIF(Input!$C$23,$B573,"Y")</f>
        <v>87</v>
      </c>
      <c r="E573" s="78" t="n">
        <f aca="false">(-1)*(401k_01!$G573+IRA_01!$E573+Invest_01!$E573)+Pension_01!$E573+SocialSec_01!$E573</f>
        <v>0</v>
      </c>
      <c r="F573" s="78" t="n">
        <f aca="false">(-1)*Roth_01!$E573</f>
        <v>-0</v>
      </c>
      <c r="G573" s="78" t="n">
        <f aca="false">(-1)*$E573*(Input!$C$8/100)</f>
        <v>-0</v>
      </c>
      <c r="H573" s="78" t="n">
        <f aca="false">(-1)*$E573*(Input!$C$9/100)</f>
        <v>-0</v>
      </c>
      <c r="J573" s="78" t="n">
        <f aca="false">($E573+$F573+$G573+$H573)</f>
        <v>0</v>
      </c>
    </row>
    <row r="574" customFormat="false" ht="12.8" hidden="false" customHeight="false" outlineLevel="0" collapsed="false">
      <c r="A574" s="76" t="n">
        <v>570</v>
      </c>
      <c r="B574" s="77" t="n">
        <f aca="false">EOMONTH(Input!$C$7,A574)</f>
        <v>60267</v>
      </c>
      <c r="C574" s="76" t="n">
        <f aca="false">DATEDIF(Input!$C$23,$B574,"Y")</f>
        <v>87</v>
      </c>
      <c r="E574" s="78" t="n">
        <f aca="false">(-1)*(401k_01!$G574+IRA_01!$E574+Invest_01!$E574)+Pension_01!$E574+SocialSec_01!$E574</f>
        <v>0</v>
      </c>
      <c r="F574" s="78" t="n">
        <f aca="false">(-1)*Roth_01!$E574</f>
        <v>-0</v>
      </c>
      <c r="G574" s="78" t="n">
        <f aca="false">(-1)*$E574*(Input!$C$8/100)</f>
        <v>-0</v>
      </c>
      <c r="H574" s="78" t="n">
        <f aca="false">(-1)*$E574*(Input!$C$9/100)</f>
        <v>-0</v>
      </c>
      <c r="J574" s="78" t="n">
        <f aca="false">($E574+$F574+$G574+$H574)</f>
        <v>0</v>
      </c>
    </row>
    <row r="575" customFormat="false" ht="12.8" hidden="false" customHeight="false" outlineLevel="0" collapsed="false">
      <c r="A575" s="76" t="n">
        <v>571</v>
      </c>
      <c r="B575" s="77" t="n">
        <f aca="false">EOMONTH(Input!$C$7,A575)</f>
        <v>60298</v>
      </c>
      <c r="C575" s="76" t="n">
        <f aca="false">DATEDIF(Input!$C$23,$B575,"Y")</f>
        <v>87</v>
      </c>
      <c r="E575" s="78" t="n">
        <f aca="false">(-1)*(401k_01!$G575+IRA_01!$E575+Invest_01!$E575)+Pension_01!$E575+SocialSec_01!$E575</f>
        <v>0</v>
      </c>
      <c r="F575" s="78" t="n">
        <f aca="false">(-1)*Roth_01!$E575</f>
        <v>-0</v>
      </c>
      <c r="G575" s="78" t="n">
        <f aca="false">(-1)*$E575*(Input!$C$8/100)</f>
        <v>-0</v>
      </c>
      <c r="H575" s="78" t="n">
        <f aca="false">(-1)*$E575*(Input!$C$9/100)</f>
        <v>-0</v>
      </c>
      <c r="J575" s="78" t="n">
        <f aca="false">($E575+$F575+$G575+$H575)</f>
        <v>0</v>
      </c>
    </row>
    <row r="576" customFormat="false" ht="12.8" hidden="false" customHeight="false" outlineLevel="0" collapsed="false">
      <c r="A576" s="76" t="n">
        <v>572</v>
      </c>
      <c r="B576" s="77" t="n">
        <f aca="false">EOMONTH(Input!$C$7,A576)</f>
        <v>60326</v>
      </c>
      <c r="C576" s="76" t="n">
        <f aca="false">DATEDIF(Input!$C$23,$B576,"Y")</f>
        <v>87</v>
      </c>
      <c r="E576" s="78" t="n">
        <f aca="false">(-1)*(401k_01!$G576+IRA_01!$E576+Invest_01!$E576)+Pension_01!$E576+SocialSec_01!$E576</f>
        <v>0</v>
      </c>
      <c r="F576" s="78" t="n">
        <f aca="false">(-1)*Roth_01!$E576</f>
        <v>-0</v>
      </c>
      <c r="G576" s="78" t="n">
        <f aca="false">(-1)*$E576*(Input!$C$8/100)</f>
        <v>-0</v>
      </c>
      <c r="H576" s="78" t="n">
        <f aca="false">(-1)*$E576*(Input!$C$9/100)</f>
        <v>-0</v>
      </c>
      <c r="J576" s="78" t="n">
        <f aca="false">($E576+$F576+$G576+$H576)</f>
        <v>0</v>
      </c>
    </row>
    <row r="577" customFormat="false" ht="12.8" hidden="false" customHeight="false" outlineLevel="0" collapsed="false">
      <c r="A577" s="76" t="n">
        <v>573</v>
      </c>
      <c r="B577" s="77" t="n">
        <f aca="false">EOMONTH(Input!$C$7,A577)</f>
        <v>60357</v>
      </c>
      <c r="C577" s="76" t="n">
        <f aca="false">DATEDIF(Input!$C$23,$B577,"Y")</f>
        <v>87</v>
      </c>
      <c r="E577" s="78" t="n">
        <f aca="false">(-1)*(401k_01!$G577+IRA_01!$E577+Invest_01!$E577)+Pension_01!$E577+SocialSec_01!$E577</f>
        <v>0</v>
      </c>
      <c r="F577" s="78" t="n">
        <f aca="false">(-1)*Roth_01!$E577</f>
        <v>-0</v>
      </c>
      <c r="G577" s="78" t="n">
        <f aca="false">(-1)*$E577*(Input!$C$8/100)</f>
        <v>-0</v>
      </c>
      <c r="H577" s="78" t="n">
        <f aca="false">(-1)*$E577*(Input!$C$9/100)</f>
        <v>-0</v>
      </c>
      <c r="J577" s="78" t="n">
        <f aca="false">($E577+$F577+$G577+$H577)</f>
        <v>0</v>
      </c>
    </row>
    <row r="578" customFormat="false" ht="12.8" hidden="false" customHeight="false" outlineLevel="0" collapsed="false">
      <c r="A578" s="76" t="n">
        <v>574</v>
      </c>
      <c r="B578" s="77" t="n">
        <f aca="false">EOMONTH(Input!$C$7,A578)</f>
        <v>60387</v>
      </c>
      <c r="C578" s="76" t="n">
        <f aca="false">DATEDIF(Input!$C$23,$B578,"Y")</f>
        <v>87</v>
      </c>
      <c r="E578" s="78" t="n">
        <f aca="false">(-1)*(401k_01!$G578+IRA_01!$E578+Invest_01!$E578)+Pension_01!$E578+SocialSec_01!$E578</f>
        <v>0</v>
      </c>
      <c r="F578" s="78" t="n">
        <f aca="false">(-1)*Roth_01!$E578</f>
        <v>-0</v>
      </c>
      <c r="G578" s="78" t="n">
        <f aca="false">(-1)*$E578*(Input!$C$8/100)</f>
        <v>-0</v>
      </c>
      <c r="H578" s="78" t="n">
        <f aca="false">(-1)*$E578*(Input!$C$9/100)</f>
        <v>-0</v>
      </c>
      <c r="J578" s="78" t="n">
        <f aca="false">($E578+$F578+$G578+$H578)</f>
        <v>0</v>
      </c>
    </row>
    <row r="579" customFormat="false" ht="12.8" hidden="false" customHeight="false" outlineLevel="0" collapsed="false">
      <c r="A579" s="76" t="n">
        <v>575</v>
      </c>
      <c r="B579" s="77" t="n">
        <f aca="false">EOMONTH(Input!$C$7,A579)</f>
        <v>60418</v>
      </c>
      <c r="C579" s="76" t="n">
        <f aca="false">DATEDIF(Input!$C$23,$B579,"Y")</f>
        <v>88</v>
      </c>
      <c r="E579" s="78" t="n">
        <f aca="false">(-1)*(401k_01!$G579+IRA_01!$E579+Invest_01!$E579)+Pension_01!$E579+SocialSec_01!$E579</f>
        <v>0</v>
      </c>
      <c r="F579" s="78" t="n">
        <f aca="false">(-1)*Roth_01!$E579</f>
        <v>-0</v>
      </c>
      <c r="G579" s="78" t="n">
        <f aca="false">(-1)*$E579*(Input!$C$8/100)</f>
        <v>-0</v>
      </c>
      <c r="H579" s="78" t="n">
        <f aca="false">(-1)*$E579*(Input!$C$9/100)</f>
        <v>-0</v>
      </c>
      <c r="J579" s="78" t="n">
        <f aca="false">($E579+$F579+$G579+$H579)</f>
        <v>0</v>
      </c>
    </row>
    <row r="580" customFormat="false" ht="12.8" hidden="false" customHeight="false" outlineLevel="0" collapsed="false">
      <c r="A580" s="76" t="n">
        <v>576</v>
      </c>
      <c r="B580" s="77" t="n">
        <f aca="false">EOMONTH(Input!$C$7,A580)</f>
        <v>60448</v>
      </c>
      <c r="C580" s="76" t="n">
        <f aca="false">DATEDIF(Input!$C$23,$B580,"Y")</f>
        <v>88</v>
      </c>
      <c r="E580" s="78" t="n">
        <f aca="false">(-1)*(401k_01!$G580+IRA_01!$E580+Invest_01!$E580)+Pension_01!$E580+SocialSec_01!$E580</f>
        <v>0</v>
      </c>
      <c r="F580" s="78" t="n">
        <f aca="false">(-1)*Roth_01!$E580</f>
        <v>-0</v>
      </c>
      <c r="G580" s="78" t="n">
        <f aca="false">(-1)*$E580*(Input!$C$8/100)</f>
        <v>-0</v>
      </c>
      <c r="H580" s="78" t="n">
        <f aca="false">(-1)*$E580*(Input!$C$9/100)</f>
        <v>-0</v>
      </c>
      <c r="J580" s="78" t="n">
        <f aca="false">($E580+$F580+$G580+$H580)</f>
        <v>0</v>
      </c>
    </row>
    <row r="581" customFormat="false" ht="12.8" hidden="false" customHeight="false" outlineLevel="0" collapsed="false">
      <c r="A581" s="76" t="n">
        <v>577</v>
      </c>
      <c r="B581" s="77" t="n">
        <f aca="false">EOMONTH(Input!$C$7,A581)</f>
        <v>60479</v>
      </c>
      <c r="C581" s="76" t="n">
        <f aca="false">DATEDIF(Input!$C$23,$B581,"Y")</f>
        <v>88</v>
      </c>
      <c r="E581" s="78" t="n">
        <f aca="false">(-1)*(401k_01!$G581+IRA_01!$E581+Invest_01!$E581)+Pension_01!$E581+SocialSec_01!$E581</f>
        <v>0</v>
      </c>
      <c r="F581" s="78" t="n">
        <f aca="false">(-1)*Roth_01!$E581</f>
        <v>-0</v>
      </c>
      <c r="G581" s="78" t="n">
        <f aca="false">(-1)*$E581*(Input!$C$8/100)</f>
        <v>-0</v>
      </c>
      <c r="H581" s="78" t="n">
        <f aca="false">(-1)*$E581*(Input!$C$9/100)</f>
        <v>-0</v>
      </c>
      <c r="J581" s="78" t="n">
        <f aca="false">($E581+$F581+$G581+$H581)</f>
        <v>0</v>
      </c>
    </row>
    <row r="582" customFormat="false" ht="12.8" hidden="false" customHeight="false" outlineLevel="0" collapsed="false">
      <c r="A582" s="76" t="n">
        <v>578</v>
      </c>
      <c r="B582" s="77" t="n">
        <f aca="false">EOMONTH(Input!$C$7,A582)</f>
        <v>60510</v>
      </c>
      <c r="C582" s="76" t="n">
        <f aca="false">DATEDIF(Input!$C$23,$B582,"Y")</f>
        <v>88</v>
      </c>
      <c r="E582" s="78" t="n">
        <f aca="false">(-1)*(401k_01!$G582+IRA_01!$E582+Invest_01!$E582)+Pension_01!$E582+SocialSec_01!$E582</f>
        <v>0</v>
      </c>
      <c r="F582" s="78" t="n">
        <f aca="false">(-1)*Roth_01!$E582</f>
        <v>-0</v>
      </c>
      <c r="G582" s="78" t="n">
        <f aca="false">(-1)*$E582*(Input!$C$8/100)</f>
        <v>-0</v>
      </c>
      <c r="H582" s="78" t="n">
        <f aca="false">(-1)*$E582*(Input!$C$9/100)</f>
        <v>-0</v>
      </c>
      <c r="J582" s="78" t="n">
        <f aca="false">($E582+$F582+$G582+$H582)</f>
        <v>0</v>
      </c>
    </row>
    <row r="583" customFormat="false" ht="12.8" hidden="false" customHeight="false" outlineLevel="0" collapsed="false">
      <c r="A583" s="76" t="n">
        <v>579</v>
      </c>
      <c r="B583" s="77" t="n">
        <f aca="false">EOMONTH(Input!$C$7,A583)</f>
        <v>60540</v>
      </c>
      <c r="C583" s="76" t="n">
        <f aca="false">DATEDIF(Input!$C$23,$B583,"Y")</f>
        <v>88</v>
      </c>
      <c r="E583" s="78" t="n">
        <f aca="false">(-1)*(401k_01!$G583+IRA_01!$E583+Invest_01!$E583)+Pension_01!$E583+SocialSec_01!$E583</f>
        <v>0</v>
      </c>
      <c r="F583" s="78" t="n">
        <f aca="false">(-1)*Roth_01!$E583</f>
        <v>-0</v>
      </c>
      <c r="G583" s="78" t="n">
        <f aca="false">(-1)*$E583*(Input!$C$8/100)</f>
        <v>-0</v>
      </c>
      <c r="H583" s="78" t="n">
        <f aca="false">(-1)*$E583*(Input!$C$9/100)</f>
        <v>-0</v>
      </c>
      <c r="J583" s="78" t="n">
        <f aca="false">($E583+$F583+$G583+$H583)</f>
        <v>0</v>
      </c>
    </row>
    <row r="584" customFormat="false" ht="12.8" hidden="false" customHeight="false" outlineLevel="0" collapsed="false">
      <c r="A584" s="76" t="n">
        <v>580</v>
      </c>
      <c r="B584" s="77" t="n">
        <f aca="false">EOMONTH(Input!$C$7,A584)</f>
        <v>60571</v>
      </c>
      <c r="C584" s="76" t="n">
        <f aca="false">DATEDIF(Input!$C$23,$B584,"Y")</f>
        <v>88</v>
      </c>
      <c r="E584" s="78" t="n">
        <f aca="false">(-1)*(401k_01!$G584+IRA_01!$E584+Invest_01!$E584)+Pension_01!$E584+SocialSec_01!$E584</f>
        <v>0</v>
      </c>
      <c r="F584" s="78" t="n">
        <f aca="false">(-1)*Roth_01!$E584</f>
        <v>-0</v>
      </c>
      <c r="G584" s="78" t="n">
        <f aca="false">(-1)*$E584*(Input!$C$8/100)</f>
        <v>-0</v>
      </c>
      <c r="H584" s="78" t="n">
        <f aca="false">(-1)*$E584*(Input!$C$9/100)</f>
        <v>-0</v>
      </c>
      <c r="J584" s="78" t="n">
        <f aca="false">($E584+$F584+$G584+$H584)</f>
        <v>0</v>
      </c>
    </row>
    <row r="585" customFormat="false" ht="12.8" hidden="false" customHeight="false" outlineLevel="0" collapsed="false">
      <c r="A585" s="76" t="n">
        <v>581</v>
      </c>
      <c r="B585" s="77" t="n">
        <f aca="false">EOMONTH(Input!$C$7,A585)</f>
        <v>60601</v>
      </c>
      <c r="C585" s="76" t="n">
        <f aca="false">DATEDIF(Input!$C$23,$B585,"Y")</f>
        <v>88</v>
      </c>
      <c r="E585" s="78" t="n">
        <f aca="false">(-1)*(401k_01!$G585+IRA_01!$E585+Invest_01!$E585)+Pension_01!$E585+SocialSec_01!$E585</f>
        <v>0</v>
      </c>
      <c r="F585" s="78" t="n">
        <f aca="false">(-1)*Roth_01!$E585</f>
        <v>-0</v>
      </c>
      <c r="G585" s="78" t="n">
        <f aca="false">(-1)*$E585*(Input!$C$8/100)</f>
        <v>-0</v>
      </c>
      <c r="H585" s="78" t="n">
        <f aca="false">(-1)*$E585*(Input!$C$9/100)</f>
        <v>-0</v>
      </c>
      <c r="J585" s="78" t="n">
        <f aca="false">($E585+$F585+$G585+$H585)</f>
        <v>0</v>
      </c>
    </row>
    <row r="586" customFormat="false" ht="12.8" hidden="false" customHeight="false" outlineLevel="0" collapsed="false">
      <c r="A586" s="76" t="n">
        <v>582</v>
      </c>
      <c r="B586" s="77" t="n">
        <f aca="false">EOMONTH(Input!$C$7,A586)</f>
        <v>60632</v>
      </c>
      <c r="C586" s="76" t="n">
        <f aca="false">DATEDIF(Input!$C$23,$B586,"Y")</f>
        <v>88</v>
      </c>
      <c r="E586" s="78" t="n">
        <f aca="false">(-1)*(401k_01!$G586+IRA_01!$E586+Invest_01!$E586)+Pension_01!$E586+SocialSec_01!$E586</f>
        <v>0</v>
      </c>
      <c r="F586" s="78" t="n">
        <f aca="false">(-1)*Roth_01!$E586</f>
        <v>-0</v>
      </c>
      <c r="G586" s="78" t="n">
        <f aca="false">(-1)*$E586*(Input!$C$8/100)</f>
        <v>-0</v>
      </c>
      <c r="H586" s="78" t="n">
        <f aca="false">(-1)*$E586*(Input!$C$9/100)</f>
        <v>-0</v>
      </c>
      <c r="J586" s="78" t="n">
        <f aca="false">($E586+$F586+$G586+$H586)</f>
        <v>0</v>
      </c>
    </row>
    <row r="587" customFormat="false" ht="12.8" hidden="false" customHeight="false" outlineLevel="0" collapsed="false">
      <c r="A587" s="76" t="n">
        <v>583</v>
      </c>
      <c r="B587" s="77" t="n">
        <f aca="false">EOMONTH(Input!$C$7,A587)</f>
        <v>60663</v>
      </c>
      <c r="C587" s="76" t="n">
        <f aca="false">DATEDIF(Input!$C$23,$B587,"Y")</f>
        <v>88</v>
      </c>
      <c r="E587" s="78" t="n">
        <f aca="false">(-1)*(401k_01!$G587+IRA_01!$E587+Invest_01!$E587)+Pension_01!$E587+SocialSec_01!$E587</f>
        <v>0</v>
      </c>
      <c r="F587" s="78" t="n">
        <f aca="false">(-1)*Roth_01!$E587</f>
        <v>-0</v>
      </c>
      <c r="G587" s="78" t="n">
        <f aca="false">(-1)*$E587*(Input!$C$8/100)</f>
        <v>-0</v>
      </c>
      <c r="H587" s="78" t="n">
        <f aca="false">(-1)*$E587*(Input!$C$9/100)</f>
        <v>-0</v>
      </c>
      <c r="J587" s="78" t="n">
        <f aca="false">($E587+$F587+$G587+$H587)</f>
        <v>0</v>
      </c>
    </row>
    <row r="588" customFormat="false" ht="12.8" hidden="false" customHeight="false" outlineLevel="0" collapsed="false">
      <c r="A588" s="76" t="n">
        <v>584</v>
      </c>
      <c r="B588" s="77" t="n">
        <f aca="false">EOMONTH(Input!$C$7,A588)</f>
        <v>60691</v>
      </c>
      <c r="C588" s="76" t="n">
        <f aca="false">DATEDIF(Input!$C$23,$B588,"Y")</f>
        <v>88</v>
      </c>
      <c r="E588" s="78" t="n">
        <f aca="false">(-1)*(401k_01!$G588+IRA_01!$E588+Invest_01!$E588)+Pension_01!$E588+SocialSec_01!$E588</f>
        <v>0</v>
      </c>
      <c r="F588" s="78" t="n">
        <f aca="false">(-1)*Roth_01!$E588</f>
        <v>-0</v>
      </c>
      <c r="G588" s="78" t="n">
        <f aca="false">(-1)*$E588*(Input!$C$8/100)</f>
        <v>-0</v>
      </c>
      <c r="H588" s="78" t="n">
        <f aca="false">(-1)*$E588*(Input!$C$9/100)</f>
        <v>-0</v>
      </c>
      <c r="J588" s="78" t="n">
        <f aca="false">($E588+$F588+$G588+$H588)</f>
        <v>0</v>
      </c>
    </row>
    <row r="589" customFormat="false" ht="12.8" hidden="false" customHeight="false" outlineLevel="0" collapsed="false">
      <c r="A589" s="76" t="n">
        <v>585</v>
      </c>
      <c r="B589" s="77" t="n">
        <f aca="false">EOMONTH(Input!$C$7,A589)</f>
        <v>60722</v>
      </c>
      <c r="C589" s="76" t="n">
        <f aca="false">DATEDIF(Input!$C$23,$B589,"Y")</f>
        <v>88</v>
      </c>
      <c r="E589" s="78" t="n">
        <f aca="false">(-1)*(401k_01!$G589+IRA_01!$E589+Invest_01!$E589)+Pension_01!$E589+SocialSec_01!$E589</f>
        <v>0</v>
      </c>
      <c r="F589" s="78" t="n">
        <f aca="false">(-1)*Roth_01!$E589</f>
        <v>-0</v>
      </c>
      <c r="G589" s="78" t="n">
        <f aca="false">(-1)*$E589*(Input!$C$8/100)</f>
        <v>-0</v>
      </c>
      <c r="H589" s="78" t="n">
        <f aca="false">(-1)*$E589*(Input!$C$9/100)</f>
        <v>-0</v>
      </c>
      <c r="J589" s="78" t="n">
        <f aca="false">($E589+$F589+$G589+$H589)</f>
        <v>0</v>
      </c>
    </row>
    <row r="590" customFormat="false" ht="12.8" hidden="false" customHeight="false" outlineLevel="0" collapsed="false">
      <c r="A590" s="76" t="n">
        <v>586</v>
      </c>
      <c r="B590" s="77" t="n">
        <f aca="false">EOMONTH(Input!$C$7,A590)</f>
        <v>60752</v>
      </c>
      <c r="C590" s="76" t="n">
        <f aca="false">DATEDIF(Input!$C$23,$B590,"Y")</f>
        <v>88</v>
      </c>
      <c r="E590" s="78" t="n">
        <f aca="false">(-1)*(401k_01!$G590+IRA_01!$E590+Invest_01!$E590)+Pension_01!$E590+SocialSec_01!$E590</f>
        <v>0</v>
      </c>
      <c r="F590" s="78" t="n">
        <f aca="false">(-1)*Roth_01!$E590</f>
        <v>-0</v>
      </c>
      <c r="G590" s="78" t="n">
        <f aca="false">(-1)*$E590*(Input!$C$8/100)</f>
        <v>-0</v>
      </c>
      <c r="H590" s="78" t="n">
        <f aca="false">(-1)*$E590*(Input!$C$9/100)</f>
        <v>-0</v>
      </c>
      <c r="J590" s="78" t="n">
        <f aca="false">($E590+$F590+$G590+$H590)</f>
        <v>0</v>
      </c>
    </row>
    <row r="591" customFormat="false" ht="12.8" hidden="false" customHeight="false" outlineLevel="0" collapsed="false">
      <c r="A591" s="76" t="n">
        <v>587</v>
      </c>
      <c r="B591" s="77" t="n">
        <f aca="false">EOMONTH(Input!$C$7,A591)</f>
        <v>60783</v>
      </c>
      <c r="C591" s="76" t="n">
        <f aca="false">DATEDIF(Input!$C$23,$B591,"Y")</f>
        <v>89</v>
      </c>
      <c r="E591" s="78" t="n">
        <f aca="false">(-1)*(401k_01!$G591+IRA_01!$E591+Invest_01!$E591)+Pension_01!$E591+SocialSec_01!$E591</f>
        <v>0</v>
      </c>
      <c r="F591" s="78" t="n">
        <f aca="false">(-1)*Roth_01!$E591</f>
        <v>-0</v>
      </c>
      <c r="G591" s="78" t="n">
        <f aca="false">(-1)*$E591*(Input!$C$8/100)</f>
        <v>-0</v>
      </c>
      <c r="H591" s="78" t="n">
        <f aca="false">(-1)*$E591*(Input!$C$9/100)</f>
        <v>-0</v>
      </c>
      <c r="J591" s="78" t="n">
        <f aca="false">($E591+$F591+$G591+$H591)</f>
        <v>0</v>
      </c>
    </row>
    <row r="592" customFormat="false" ht="12.8" hidden="false" customHeight="false" outlineLevel="0" collapsed="false">
      <c r="A592" s="76" t="n">
        <v>588</v>
      </c>
      <c r="B592" s="77" t="n">
        <f aca="false">EOMONTH(Input!$C$7,A592)</f>
        <v>60813</v>
      </c>
      <c r="C592" s="76" t="n">
        <f aca="false">DATEDIF(Input!$C$23,$B592,"Y")</f>
        <v>89</v>
      </c>
      <c r="E592" s="78" t="n">
        <f aca="false">(-1)*(401k_01!$G592+IRA_01!$E592+Invest_01!$E592)+Pension_01!$E592+SocialSec_01!$E592</f>
        <v>0</v>
      </c>
      <c r="F592" s="78" t="n">
        <f aca="false">(-1)*Roth_01!$E592</f>
        <v>-0</v>
      </c>
      <c r="G592" s="78" t="n">
        <f aca="false">(-1)*$E592*(Input!$C$8/100)</f>
        <v>-0</v>
      </c>
      <c r="H592" s="78" t="n">
        <f aca="false">(-1)*$E592*(Input!$C$9/100)</f>
        <v>-0</v>
      </c>
      <c r="J592" s="78" t="n">
        <f aca="false">($E592+$F592+$G592+$H592)</f>
        <v>0</v>
      </c>
    </row>
    <row r="593" customFormat="false" ht="12.8" hidden="false" customHeight="false" outlineLevel="0" collapsed="false">
      <c r="A593" s="76" t="n">
        <v>589</v>
      </c>
      <c r="B593" s="77" t="n">
        <f aca="false">EOMONTH(Input!$C$7,A593)</f>
        <v>60844</v>
      </c>
      <c r="C593" s="76" t="n">
        <f aca="false">DATEDIF(Input!$C$23,$B593,"Y")</f>
        <v>89</v>
      </c>
      <c r="E593" s="78" t="n">
        <f aca="false">(-1)*(401k_01!$G593+IRA_01!$E593+Invest_01!$E593)+Pension_01!$E593+SocialSec_01!$E593</f>
        <v>0</v>
      </c>
      <c r="F593" s="78" t="n">
        <f aca="false">(-1)*Roth_01!$E593</f>
        <v>-0</v>
      </c>
      <c r="G593" s="78" t="n">
        <f aca="false">(-1)*$E593*(Input!$C$8/100)</f>
        <v>-0</v>
      </c>
      <c r="H593" s="78" t="n">
        <f aca="false">(-1)*$E593*(Input!$C$9/100)</f>
        <v>-0</v>
      </c>
      <c r="J593" s="78" t="n">
        <f aca="false">($E593+$F593+$G593+$H593)</f>
        <v>0</v>
      </c>
    </row>
    <row r="594" customFormat="false" ht="12.8" hidden="false" customHeight="false" outlineLevel="0" collapsed="false">
      <c r="A594" s="76" t="n">
        <v>590</v>
      </c>
      <c r="B594" s="77" t="n">
        <f aca="false">EOMONTH(Input!$C$7,A594)</f>
        <v>60875</v>
      </c>
      <c r="C594" s="76" t="n">
        <f aca="false">DATEDIF(Input!$C$23,$B594,"Y")</f>
        <v>89</v>
      </c>
      <c r="E594" s="78" t="n">
        <f aca="false">(-1)*(401k_01!$G594+IRA_01!$E594+Invest_01!$E594)+Pension_01!$E594+SocialSec_01!$E594</f>
        <v>0</v>
      </c>
      <c r="F594" s="78" t="n">
        <f aca="false">(-1)*Roth_01!$E594</f>
        <v>-0</v>
      </c>
      <c r="G594" s="78" t="n">
        <f aca="false">(-1)*$E594*(Input!$C$8/100)</f>
        <v>-0</v>
      </c>
      <c r="H594" s="78" t="n">
        <f aca="false">(-1)*$E594*(Input!$C$9/100)</f>
        <v>-0</v>
      </c>
      <c r="J594" s="78" t="n">
        <f aca="false">($E594+$F594+$G594+$H594)</f>
        <v>0</v>
      </c>
    </row>
    <row r="595" customFormat="false" ht="12.8" hidden="false" customHeight="false" outlineLevel="0" collapsed="false">
      <c r="A595" s="76" t="n">
        <v>591</v>
      </c>
      <c r="B595" s="77" t="n">
        <f aca="false">EOMONTH(Input!$C$7,A595)</f>
        <v>60905</v>
      </c>
      <c r="C595" s="76" t="n">
        <f aca="false">DATEDIF(Input!$C$23,$B595,"Y")</f>
        <v>89</v>
      </c>
      <c r="E595" s="78" t="n">
        <f aca="false">(-1)*(401k_01!$G595+IRA_01!$E595+Invest_01!$E595)+Pension_01!$E595+SocialSec_01!$E595</f>
        <v>0</v>
      </c>
      <c r="F595" s="78" t="n">
        <f aca="false">(-1)*Roth_01!$E595</f>
        <v>-0</v>
      </c>
      <c r="G595" s="78" t="n">
        <f aca="false">(-1)*$E595*(Input!$C$8/100)</f>
        <v>-0</v>
      </c>
      <c r="H595" s="78" t="n">
        <f aca="false">(-1)*$E595*(Input!$C$9/100)</f>
        <v>-0</v>
      </c>
      <c r="J595" s="78" t="n">
        <f aca="false">($E595+$F595+$G595+$H595)</f>
        <v>0</v>
      </c>
    </row>
    <row r="596" customFormat="false" ht="12.8" hidden="false" customHeight="false" outlineLevel="0" collapsed="false">
      <c r="A596" s="76" t="n">
        <v>592</v>
      </c>
      <c r="B596" s="77" t="n">
        <f aca="false">EOMONTH(Input!$C$7,A596)</f>
        <v>60936</v>
      </c>
      <c r="C596" s="76" t="n">
        <f aca="false">DATEDIF(Input!$C$23,$B596,"Y")</f>
        <v>89</v>
      </c>
      <c r="E596" s="78" t="n">
        <f aca="false">(-1)*(401k_01!$G596+IRA_01!$E596+Invest_01!$E596)+Pension_01!$E596+SocialSec_01!$E596</f>
        <v>0</v>
      </c>
      <c r="F596" s="78" t="n">
        <f aca="false">(-1)*Roth_01!$E596</f>
        <v>-0</v>
      </c>
      <c r="G596" s="78" t="n">
        <f aca="false">(-1)*$E596*(Input!$C$8/100)</f>
        <v>-0</v>
      </c>
      <c r="H596" s="78" t="n">
        <f aca="false">(-1)*$E596*(Input!$C$9/100)</f>
        <v>-0</v>
      </c>
      <c r="J596" s="78" t="n">
        <f aca="false">($E596+$F596+$G596+$H596)</f>
        <v>0</v>
      </c>
    </row>
    <row r="597" customFormat="false" ht="12.8" hidden="false" customHeight="false" outlineLevel="0" collapsed="false">
      <c r="A597" s="76" t="n">
        <v>593</v>
      </c>
      <c r="B597" s="77" t="n">
        <f aca="false">EOMONTH(Input!$C$7,A597)</f>
        <v>60966</v>
      </c>
      <c r="C597" s="76" t="n">
        <f aca="false">DATEDIF(Input!$C$23,$B597,"Y")</f>
        <v>89</v>
      </c>
      <c r="E597" s="78" t="n">
        <f aca="false">(-1)*(401k_01!$G597+IRA_01!$E597+Invest_01!$E597)+Pension_01!$E597+SocialSec_01!$E597</f>
        <v>0</v>
      </c>
      <c r="F597" s="78" t="n">
        <f aca="false">(-1)*Roth_01!$E597</f>
        <v>-0</v>
      </c>
      <c r="G597" s="78" t="n">
        <f aca="false">(-1)*$E597*(Input!$C$8/100)</f>
        <v>-0</v>
      </c>
      <c r="H597" s="78" t="n">
        <f aca="false">(-1)*$E597*(Input!$C$9/100)</f>
        <v>-0</v>
      </c>
      <c r="J597" s="78" t="n">
        <f aca="false">($E597+$F597+$G597+$H597)</f>
        <v>0</v>
      </c>
    </row>
    <row r="598" customFormat="false" ht="12.8" hidden="false" customHeight="false" outlineLevel="0" collapsed="false">
      <c r="A598" s="76" t="n">
        <v>594</v>
      </c>
      <c r="B598" s="77" t="n">
        <f aca="false">EOMONTH(Input!$C$7,A598)</f>
        <v>60997</v>
      </c>
      <c r="C598" s="76" t="n">
        <f aca="false">DATEDIF(Input!$C$23,$B598,"Y")</f>
        <v>89</v>
      </c>
      <c r="E598" s="78" t="n">
        <f aca="false">(-1)*(401k_01!$G598+IRA_01!$E598+Invest_01!$E598)+Pension_01!$E598+SocialSec_01!$E598</f>
        <v>0</v>
      </c>
      <c r="F598" s="78" t="n">
        <f aca="false">(-1)*Roth_01!$E598</f>
        <v>-0</v>
      </c>
      <c r="G598" s="78" t="n">
        <f aca="false">(-1)*$E598*(Input!$C$8/100)</f>
        <v>-0</v>
      </c>
      <c r="H598" s="78" t="n">
        <f aca="false">(-1)*$E598*(Input!$C$9/100)</f>
        <v>-0</v>
      </c>
      <c r="J598" s="78" t="n">
        <f aca="false">($E598+$F598+$G598+$H598)</f>
        <v>0</v>
      </c>
    </row>
    <row r="599" customFormat="false" ht="12.8" hidden="false" customHeight="false" outlineLevel="0" collapsed="false">
      <c r="A599" s="76" t="n">
        <v>595</v>
      </c>
      <c r="B599" s="77" t="n">
        <f aca="false">EOMONTH(Input!$C$7,A599)</f>
        <v>61028</v>
      </c>
      <c r="C599" s="76" t="n">
        <f aca="false">DATEDIF(Input!$C$23,$B599,"Y")</f>
        <v>89</v>
      </c>
      <c r="E599" s="78" t="n">
        <f aca="false">(-1)*(401k_01!$G599+IRA_01!$E599+Invest_01!$E599)+Pension_01!$E599+SocialSec_01!$E599</f>
        <v>0</v>
      </c>
      <c r="F599" s="78" t="n">
        <f aca="false">(-1)*Roth_01!$E599</f>
        <v>-0</v>
      </c>
      <c r="G599" s="78" t="n">
        <f aca="false">(-1)*$E599*(Input!$C$8/100)</f>
        <v>-0</v>
      </c>
      <c r="H599" s="78" t="n">
        <f aca="false">(-1)*$E599*(Input!$C$9/100)</f>
        <v>-0</v>
      </c>
      <c r="J599" s="78" t="n">
        <f aca="false">($E599+$F599+$G599+$H599)</f>
        <v>0</v>
      </c>
    </row>
    <row r="600" customFormat="false" ht="12.8" hidden="false" customHeight="false" outlineLevel="0" collapsed="false">
      <c r="A600" s="76" t="n">
        <v>596</v>
      </c>
      <c r="B600" s="77" t="n">
        <f aca="false">EOMONTH(Input!$C$7,A600)</f>
        <v>61056</v>
      </c>
      <c r="C600" s="76" t="n">
        <f aca="false">DATEDIF(Input!$C$23,$B600,"Y")</f>
        <v>89</v>
      </c>
      <c r="E600" s="78" t="n">
        <f aca="false">(-1)*(401k_01!$G600+IRA_01!$E600+Invest_01!$E600)+Pension_01!$E600+SocialSec_01!$E600</f>
        <v>0</v>
      </c>
      <c r="F600" s="78" t="n">
        <f aca="false">(-1)*Roth_01!$E600</f>
        <v>-0</v>
      </c>
      <c r="G600" s="78" t="n">
        <f aca="false">(-1)*$E600*(Input!$C$8/100)</f>
        <v>-0</v>
      </c>
      <c r="H600" s="78" t="n">
        <f aca="false">(-1)*$E600*(Input!$C$9/100)</f>
        <v>-0</v>
      </c>
      <c r="J600" s="78" t="n">
        <f aca="false">($E600+$F600+$G600+$H600)</f>
        <v>0</v>
      </c>
    </row>
    <row r="601" customFormat="false" ht="12.8" hidden="false" customHeight="false" outlineLevel="0" collapsed="false">
      <c r="A601" s="76" t="n">
        <v>597</v>
      </c>
      <c r="B601" s="77" t="n">
        <f aca="false">EOMONTH(Input!$C$7,A601)</f>
        <v>61087</v>
      </c>
      <c r="C601" s="76" t="n">
        <f aca="false">DATEDIF(Input!$C$23,$B601,"Y")</f>
        <v>89</v>
      </c>
      <c r="E601" s="78" t="n">
        <f aca="false">(-1)*(401k_01!$G601+IRA_01!$E601+Invest_01!$E601)+Pension_01!$E601+SocialSec_01!$E601</f>
        <v>0</v>
      </c>
      <c r="F601" s="78" t="n">
        <f aca="false">(-1)*Roth_01!$E601</f>
        <v>-0</v>
      </c>
      <c r="G601" s="78" t="n">
        <f aca="false">(-1)*$E601*(Input!$C$8/100)</f>
        <v>-0</v>
      </c>
      <c r="H601" s="78" t="n">
        <f aca="false">(-1)*$E601*(Input!$C$9/100)</f>
        <v>-0</v>
      </c>
      <c r="J601" s="78" t="n">
        <f aca="false">($E601+$F601+$G601+$H601)</f>
        <v>0</v>
      </c>
    </row>
    <row r="602" customFormat="false" ht="12.8" hidden="false" customHeight="false" outlineLevel="0" collapsed="false">
      <c r="A602" s="76" t="n">
        <v>598</v>
      </c>
      <c r="B602" s="77" t="n">
        <f aca="false">EOMONTH(Input!$C$7,A602)</f>
        <v>61117</v>
      </c>
      <c r="C602" s="76" t="n">
        <f aca="false">DATEDIF(Input!$C$23,$B602,"Y")</f>
        <v>89</v>
      </c>
      <c r="E602" s="78" t="n">
        <f aca="false">(-1)*(401k_01!$G602+IRA_01!$E602+Invest_01!$E602)+Pension_01!$E602+SocialSec_01!$E602</f>
        <v>0</v>
      </c>
      <c r="F602" s="78" t="n">
        <f aca="false">(-1)*Roth_01!$E602</f>
        <v>-0</v>
      </c>
      <c r="G602" s="78" t="n">
        <f aca="false">(-1)*$E602*(Input!$C$8/100)</f>
        <v>-0</v>
      </c>
      <c r="H602" s="78" t="n">
        <f aca="false">(-1)*$E602*(Input!$C$9/100)</f>
        <v>-0</v>
      </c>
      <c r="J602" s="78" t="n">
        <f aca="false">($E602+$F602+$G602+$H602)</f>
        <v>0</v>
      </c>
    </row>
    <row r="603" customFormat="false" ht="12.8" hidden="false" customHeight="false" outlineLevel="0" collapsed="false">
      <c r="A603" s="76" t="n">
        <v>599</v>
      </c>
      <c r="B603" s="77" t="n">
        <f aca="false">EOMONTH(Input!$C$7,A603)</f>
        <v>61148</v>
      </c>
      <c r="C603" s="76" t="n">
        <f aca="false">DATEDIF(Input!$C$23,$B603,"Y")</f>
        <v>90</v>
      </c>
      <c r="E603" s="78" t="n">
        <f aca="false">(-1)*(401k_01!$G603+IRA_01!$E603+Invest_01!$E603)+Pension_01!$E603+SocialSec_01!$E603</f>
        <v>0</v>
      </c>
      <c r="F603" s="78" t="n">
        <f aca="false">(-1)*Roth_01!$E603</f>
        <v>-0</v>
      </c>
      <c r="G603" s="78" t="n">
        <f aca="false">(-1)*$E603*(Input!$C$8/100)</f>
        <v>-0</v>
      </c>
      <c r="H603" s="78" t="n">
        <f aca="false">(-1)*$E603*(Input!$C$9/100)</f>
        <v>-0</v>
      </c>
      <c r="J603" s="78" t="n">
        <f aca="false">($E603+$F603+$G603+$H603)</f>
        <v>0</v>
      </c>
    </row>
    <row r="604" customFormat="false" ht="12.8" hidden="false" customHeight="false" outlineLevel="0" collapsed="false">
      <c r="A604" s="76" t="n">
        <v>600</v>
      </c>
      <c r="B604" s="77" t="n">
        <f aca="false">EOMONTH(Input!$C$7,A604)</f>
        <v>61178</v>
      </c>
      <c r="C604" s="76" t="n">
        <f aca="false">DATEDIF(Input!$C$23,$B604,"Y")</f>
        <v>90</v>
      </c>
      <c r="E604" s="78" t="n">
        <f aca="false">(-1)*(401k_01!$G604+IRA_01!$E604+Invest_01!$E604)+Pension_01!$E604+SocialSec_01!$E604</f>
        <v>0</v>
      </c>
      <c r="F604" s="78" t="n">
        <f aca="false">(-1)*Roth_01!$E604</f>
        <v>-0</v>
      </c>
      <c r="G604" s="78" t="n">
        <f aca="false">(-1)*$E604*(Input!$C$8/100)</f>
        <v>-0</v>
      </c>
      <c r="H604" s="78" t="n">
        <f aca="false">(-1)*$E604*(Input!$C$9/100)</f>
        <v>-0</v>
      </c>
      <c r="J604" s="78" t="n">
        <f aca="false">($E604+$F604+$G604+$H604)</f>
        <v>0</v>
      </c>
    </row>
    <row r="605" customFormat="false" ht="12.8" hidden="false" customHeight="false" outlineLevel="0" collapsed="false">
      <c r="A605" s="76" t="n">
        <v>601</v>
      </c>
      <c r="B605" s="77" t="n">
        <f aca="false">EOMONTH(Input!$C$7,A605)</f>
        <v>61209</v>
      </c>
      <c r="C605" s="76" t="n">
        <f aca="false">DATEDIF(Input!$C$23,$B605,"Y")</f>
        <v>90</v>
      </c>
      <c r="E605" s="78" t="n">
        <f aca="false">(-1)*(401k_01!$G605+IRA_01!$E605+Invest_01!$E605)+Pension_01!$E605+SocialSec_01!$E605</f>
        <v>0</v>
      </c>
      <c r="F605" s="78" t="n">
        <f aca="false">(-1)*Roth_01!$E605</f>
        <v>-0</v>
      </c>
      <c r="G605" s="78" t="n">
        <f aca="false">(-1)*$E605*(Input!$C$8/100)</f>
        <v>-0</v>
      </c>
      <c r="H605" s="78" t="n">
        <f aca="false">(-1)*$E605*(Input!$C$9/100)</f>
        <v>-0</v>
      </c>
      <c r="J605" s="78" t="n">
        <f aca="false">($E605+$F605+$G605+$H605)</f>
        <v>0</v>
      </c>
    </row>
    <row r="606" customFormat="false" ht="12.8" hidden="false" customHeight="false" outlineLevel="0" collapsed="false">
      <c r="A606" s="76" t="n">
        <v>602</v>
      </c>
      <c r="B606" s="77" t="n">
        <f aca="false">EOMONTH(Input!$C$7,A606)</f>
        <v>61240</v>
      </c>
      <c r="C606" s="76" t="n">
        <f aca="false">DATEDIF(Input!$C$23,$B606,"Y")</f>
        <v>90</v>
      </c>
      <c r="E606" s="78" t="n">
        <f aca="false">(-1)*(401k_01!$G606+IRA_01!$E606+Invest_01!$E606)+Pension_01!$E606+SocialSec_01!$E606</f>
        <v>0</v>
      </c>
      <c r="F606" s="78" t="n">
        <f aca="false">(-1)*Roth_01!$E606</f>
        <v>-0</v>
      </c>
      <c r="G606" s="78" t="n">
        <f aca="false">(-1)*$E606*(Input!$C$8/100)</f>
        <v>-0</v>
      </c>
      <c r="H606" s="78" t="n">
        <f aca="false">(-1)*$E606*(Input!$C$9/100)</f>
        <v>-0</v>
      </c>
      <c r="J606" s="78" t="n">
        <f aca="false">($E606+$F606+$G606+$H606)</f>
        <v>0</v>
      </c>
    </row>
    <row r="607" customFormat="false" ht="12.8" hidden="false" customHeight="false" outlineLevel="0" collapsed="false">
      <c r="A607" s="76" t="n">
        <v>603</v>
      </c>
      <c r="B607" s="77" t="n">
        <f aca="false">EOMONTH(Input!$C$7,A607)</f>
        <v>61270</v>
      </c>
      <c r="C607" s="76" t="n">
        <f aca="false">DATEDIF(Input!$C$23,$B607,"Y")</f>
        <v>90</v>
      </c>
      <c r="E607" s="78" t="n">
        <f aca="false">(-1)*(401k_01!$G607+IRA_01!$E607+Invest_01!$E607)+Pension_01!$E607+SocialSec_01!$E607</f>
        <v>0</v>
      </c>
      <c r="F607" s="78" t="n">
        <f aca="false">(-1)*Roth_01!$E607</f>
        <v>-0</v>
      </c>
      <c r="G607" s="78" t="n">
        <f aca="false">(-1)*$E607*(Input!$C$8/100)</f>
        <v>-0</v>
      </c>
      <c r="H607" s="78" t="n">
        <f aca="false">(-1)*$E607*(Input!$C$9/100)</f>
        <v>-0</v>
      </c>
      <c r="J607" s="78" t="n">
        <f aca="false">($E607+$F607+$G607+$H607)</f>
        <v>0</v>
      </c>
    </row>
    <row r="608" customFormat="false" ht="12.8" hidden="false" customHeight="false" outlineLevel="0" collapsed="false">
      <c r="A608" s="76" t="n">
        <v>604</v>
      </c>
      <c r="B608" s="77" t="n">
        <f aca="false">EOMONTH(Input!$C$7,A608)</f>
        <v>61301</v>
      </c>
      <c r="C608" s="76" t="n">
        <f aca="false">DATEDIF(Input!$C$23,$B608,"Y")</f>
        <v>90</v>
      </c>
      <c r="E608" s="78" t="n">
        <f aca="false">(-1)*(401k_01!$G608+IRA_01!$E608+Invest_01!$E608)+Pension_01!$E608+SocialSec_01!$E608</f>
        <v>0</v>
      </c>
      <c r="F608" s="78" t="n">
        <f aca="false">(-1)*Roth_01!$E608</f>
        <v>-0</v>
      </c>
      <c r="G608" s="78" t="n">
        <f aca="false">(-1)*$E608*(Input!$C$8/100)</f>
        <v>-0</v>
      </c>
      <c r="H608" s="78" t="n">
        <f aca="false">(-1)*$E608*(Input!$C$9/100)</f>
        <v>-0</v>
      </c>
      <c r="J608" s="78" t="n">
        <f aca="false">($E608+$F608+$G608+$H608)</f>
        <v>0</v>
      </c>
    </row>
    <row r="609" customFormat="false" ht="12.8" hidden="false" customHeight="false" outlineLevel="0" collapsed="false">
      <c r="A609" s="76" t="n">
        <v>605</v>
      </c>
      <c r="B609" s="77" t="n">
        <f aca="false">EOMONTH(Input!$C$7,A609)</f>
        <v>61331</v>
      </c>
      <c r="C609" s="76" t="n">
        <f aca="false">DATEDIF(Input!$C$23,$B609,"Y")</f>
        <v>90</v>
      </c>
      <c r="E609" s="78" t="n">
        <f aca="false">(-1)*(401k_01!$G609+IRA_01!$E609+Invest_01!$E609)+Pension_01!$E609+SocialSec_01!$E609</f>
        <v>0</v>
      </c>
      <c r="F609" s="78" t="n">
        <f aca="false">(-1)*Roth_01!$E609</f>
        <v>-0</v>
      </c>
      <c r="G609" s="78" t="n">
        <f aca="false">(-1)*$E609*(Input!$C$8/100)</f>
        <v>-0</v>
      </c>
      <c r="H609" s="78" t="n">
        <f aca="false">(-1)*$E609*(Input!$C$9/100)</f>
        <v>-0</v>
      </c>
      <c r="J609" s="78" t="n">
        <f aca="false">($E609+$F609+$G609+$H609)</f>
        <v>0</v>
      </c>
    </row>
    <row r="610" customFormat="false" ht="12.8" hidden="false" customHeight="false" outlineLevel="0" collapsed="false">
      <c r="A610" s="76" t="n">
        <v>606</v>
      </c>
      <c r="B610" s="77" t="n">
        <f aca="false">EOMONTH(Input!$C$7,A610)</f>
        <v>61362</v>
      </c>
      <c r="C610" s="76" t="n">
        <f aca="false">DATEDIF(Input!$C$23,$B610,"Y")</f>
        <v>90</v>
      </c>
      <c r="E610" s="78" t="n">
        <f aca="false">(-1)*(401k_01!$G610+IRA_01!$E610+Invest_01!$E610)+Pension_01!$E610+SocialSec_01!$E610</f>
        <v>0</v>
      </c>
      <c r="F610" s="78" t="n">
        <f aca="false">(-1)*Roth_01!$E610</f>
        <v>-0</v>
      </c>
      <c r="G610" s="78" t="n">
        <f aca="false">(-1)*$E610*(Input!$C$8/100)</f>
        <v>-0</v>
      </c>
      <c r="H610" s="78" t="n">
        <f aca="false">(-1)*$E610*(Input!$C$9/100)</f>
        <v>-0</v>
      </c>
      <c r="J610" s="78" t="n">
        <f aca="false">($E610+$F610+$G610+$H610)</f>
        <v>0</v>
      </c>
    </row>
    <row r="611" customFormat="false" ht="12.8" hidden="false" customHeight="false" outlineLevel="0" collapsed="false">
      <c r="A611" s="76" t="n">
        <v>607</v>
      </c>
      <c r="B611" s="77" t="n">
        <f aca="false">EOMONTH(Input!$C$7,A611)</f>
        <v>61393</v>
      </c>
      <c r="C611" s="76" t="n">
        <f aca="false">DATEDIF(Input!$C$23,$B611,"Y")</f>
        <v>90</v>
      </c>
      <c r="E611" s="78" t="n">
        <f aca="false">(-1)*(401k_01!$G611+IRA_01!$E611+Invest_01!$E611)+Pension_01!$E611+SocialSec_01!$E611</f>
        <v>0</v>
      </c>
      <c r="F611" s="78" t="n">
        <f aca="false">(-1)*Roth_01!$E611</f>
        <v>-0</v>
      </c>
      <c r="G611" s="78" t="n">
        <f aca="false">(-1)*$E611*(Input!$C$8/100)</f>
        <v>-0</v>
      </c>
      <c r="H611" s="78" t="n">
        <f aca="false">(-1)*$E611*(Input!$C$9/100)</f>
        <v>-0</v>
      </c>
      <c r="J611" s="78" t="n">
        <f aca="false">($E611+$F611+$G611+$H611)</f>
        <v>0</v>
      </c>
    </row>
    <row r="612" customFormat="false" ht="12.8" hidden="false" customHeight="false" outlineLevel="0" collapsed="false">
      <c r="A612" s="76" t="n">
        <v>608</v>
      </c>
      <c r="B612" s="77" t="n">
        <f aca="false">EOMONTH(Input!$C$7,A612)</f>
        <v>61422</v>
      </c>
      <c r="C612" s="76" t="n">
        <f aca="false">DATEDIF(Input!$C$23,$B612,"Y")</f>
        <v>90</v>
      </c>
      <c r="E612" s="78" t="n">
        <f aca="false">(-1)*(401k_01!$G612+IRA_01!$E612+Invest_01!$E612)+Pension_01!$E612+SocialSec_01!$E612</f>
        <v>0</v>
      </c>
      <c r="F612" s="78" t="n">
        <f aca="false">(-1)*Roth_01!$E612</f>
        <v>-0</v>
      </c>
      <c r="G612" s="78" t="n">
        <f aca="false">(-1)*$E612*(Input!$C$8/100)</f>
        <v>-0</v>
      </c>
      <c r="H612" s="78" t="n">
        <f aca="false">(-1)*$E612*(Input!$C$9/100)</f>
        <v>-0</v>
      </c>
      <c r="J612" s="78" t="n">
        <f aca="false">($E612+$F612+$G612+$H612)</f>
        <v>0</v>
      </c>
    </row>
    <row r="613" customFormat="false" ht="12.8" hidden="false" customHeight="false" outlineLevel="0" collapsed="false">
      <c r="A613" s="76" t="n">
        <v>609</v>
      </c>
      <c r="B613" s="77" t="n">
        <f aca="false">EOMONTH(Input!$C$7,A613)</f>
        <v>61453</v>
      </c>
      <c r="C613" s="76" t="n">
        <f aca="false">DATEDIF(Input!$C$23,$B613,"Y")</f>
        <v>90</v>
      </c>
      <c r="E613" s="78" t="n">
        <f aca="false">(-1)*(401k_01!$G613+IRA_01!$E613+Invest_01!$E613)+Pension_01!$E613+SocialSec_01!$E613</f>
        <v>0</v>
      </c>
      <c r="F613" s="78" t="n">
        <f aca="false">(-1)*Roth_01!$E613</f>
        <v>-0</v>
      </c>
      <c r="G613" s="78" t="n">
        <f aca="false">(-1)*$E613*(Input!$C$8/100)</f>
        <v>-0</v>
      </c>
      <c r="H613" s="78" t="n">
        <f aca="false">(-1)*$E613*(Input!$C$9/100)</f>
        <v>-0</v>
      </c>
      <c r="J613" s="78" t="n">
        <f aca="false">($E613+$F613+$G613+$H613)</f>
        <v>0</v>
      </c>
    </row>
    <row r="614" customFormat="false" ht="12.8" hidden="false" customHeight="false" outlineLevel="0" collapsed="false">
      <c r="A614" s="76" t="n">
        <v>610</v>
      </c>
      <c r="B614" s="77" t="n">
        <f aca="false">EOMONTH(Input!$C$7,A614)</f>
        <v>61483</v>
      </c>
      <c r="C614" s="76" t="n">
        <f aca="false">DATEDIF(Input!$C$23,$B614,"Y")</f>
        <v>90</v>
      </c>
      <c r="E614" s="78" t="n">
        <f aca="false">(-1)*(401k_01!$G614+IRA_01!$E614+Invest_01!$E614)+Pension_01!$E614+SocialSec_01!$E614</f>
        <v>0</v>
      </c>
      <c r="F614" s="78" t="n">
        <f aca="false">(-1)*Roth_01!$E614</f>
        <v>-0</v>
      </c>
      <c r="G614" s="78" t="n">
        <f aca="false">(-1)*$E614*(Input!$C$8/100)</f>
        <v>-0</v>
      </c>
      <c r="H614" s="78" t="n">
        <f aca="false">(-1)*$E614*(Input!$C$9/100)</f>
        <v>-0</v>
      </c>
      <c r="J614" s="78" t="n">
        <f aca="false">($E614+$F614+$G614+$H614)</f>
        <v>0</v>
      </c>
    </row>
    <row r="615" customFormat="false" ht="12.8" hidden="false" customHeight="false" outlineLevel="0" collapsed="false">
      <c r="A615" s="76" t="n">
        <v>611</v>
      </c>
      <c r="B615" s="77" t="n">
        <f aca="false">EOMONTH(Input!$C$7,A615)</f>
        <v>61514</v>
      </c>
      <c r="C615" s="76" t="n">
        <f aca="false">DATEDIF(Input!$C$23,$B615,"Y")</f>
        <v>91</v>
      </c>
      <c r="E615" s="78" t="n">
        <f aca="false">(-1)*(401k_01!$G615+IRA_01!$E615+Invest_01!$E615)+Pension_01!$E615+SocialSec_01!$E615</f>
        <v>0</v>
      </c>
      <c r="F615" s="78" t="n">
        <f aca="false">(-1)*Roth_01!$E615</f>
        <v>-0</v>
      </c>
      <c r="G615" s="78" t="n">
        <f aca="false">(-1)*$E615*(Input!$C$8/100)</f>
        <v>-0</v>
      </c>
      <c r="H615" s="78" t="n">
        <f aca="false">(-1)*$E615*(Input!$C$9/100)</f>
        <v>-0</v>
      </c>
      <c r="J615" s="78" t="n">
        <f aca="false">($E615+$F615+$G615+$H615)</f>
        <v>0</v>
      </c>
    </row>
    <row r="616" customFormat="false" ht="12.8" hidden="false" customHeight="false" outlineLevel="0" collapsed="false">
      <c r="A616" s="76" t="n">
        <v>612</v>
      </c>
      <c r="B616" s="77" t="n">
        <f aca="false">EOMONTH(Input!$C$7,A616)</f>
        <v>61544</v>
      </c>
      <c r="C616" s="76" t="n">
        <f aca="false">DATEDIF(Input!$C$23,$B616,"Y")</f>
        <v>91</v>
      </c>
      <c r="E616" s="78" t="n">
        <f aca="false">(-1)*(401k_01!$G616+IRA_01!$E616+Invest_01!$E616)+Pension_01!$E616+SocialSec_01!$E616</f>
        <v>0</v>
      </c>
      <c r="F616" s="78" t="n">
        <f aca="false">(-1)*Roth_01!$E616</f>
        <v>-0</v>
      </c>
      <c r="G616" s="78" t="n">
        <f aca="false">(-1)*$E616*(Input!$C$8/100)</f>
        <v>-0</v>
      </c>
      <c r="H616" s="78" t="n">
        <f aca="false">(-1)*$E616*(Input!$C$9/100)</f>
        <v>-0</v>
      </c>
      <c r="J616" s="78" t="n">
        <f aca="false">($E616+$F616+$G616+$H616)</f>
        <v>0</v>
      </c>
    </row>
    <row r="617" customFormat="false" ht="12.8" hidden="false" customHeight="false" outlineLevel="0" collapsed="false">
      <c r="A617" s="76" t="n">
        <v>613</v>
      </c>
      <c r="B617" s="77" t="n">
        <f aca="false">EOMONTH(Input!$C$7,A617)</f>
        <v>61575</v>
      </c>
      <c r="C617" s="76" t="n">
        <f aca="false">DATEDIF(Input!$C$23,$B617,"Y")</f>
        <v>91</v>
      </c>
      <c r="E617" s="78" t="n">
        <f aca="false">(-1)*(401k_01!$G617+IRA_01!$E617+Invest_01!$E617)+Pension_01!$E617+SocialSec_01!$E617</f>
        <v>0</v>
      </c>
      <c r="F617" s="78" t="n">
        <f aca="false">(-1)*Roth_01!$E617</f>
        <v>-0</v>
      </c>
      <c r="G617" s="78" t="n">
        <f aca="false">(-1)*$E617*(Input!$C$8/100)</f>
        <v>-0</v>
      </c>
      <c r="H617" s="78" t="n">
        <f aca="false">(-1)*$E617*(Input!$C$9/100)</f>
        <v>-0</v>
      </c>
      <c r="J617" s="78" t="n">
        <f aca="false">($E617+$F617+$G617+$H617)</f>
        <v>0</v>
      </c>
    </row>
    <row r="618" customFormat="false" ht="12.8" hidden="false" customHeight="false" outlineLevel="0" collapsed="false">
      <c r="A618" s="76" t="n">
        <v>614</v>
      </c>
      <c r="B618" s="77" t="n">
        <f aca="false">EOMONTH(Input!$C$7,A618)</f>
        <v>61606</v>
      </c>
      <c r="C618" s="76" t="n">
        <f aca="false">DATEDIF(Input!$C$23,$B618,"Y")</f>
        <v>91</v>
      </c>
      <c r="E618" s="78" t="n">
        <f aca="false">(-1)*(401k_01!$G618+IRA_01!$E618+Invest_01!$E618)+Pension_01!$E618+SocialSec_01!$E618</f>
        <v>0</v>
      </c>
      <c r="F618" s="78" t="n">
        <f aca="false">(-1)*Roth_01!$E618</f>
        <v>-0</v>
      </c>
      <c r="G618" s="78" t="n">
        <f aca="false">(-1)*$E618*(Input!$C$8/100)</f>
        <v>-0</v>
      </c>
      <c r="H618" s="78" t="n">
        <f aca="false">(-1)*$E618*(Input!$C$9/100)</f>
        <v>-0</v>
      </c>
      <c r="J618" s="78" t="n">
        <f aca="false">($E618+$F618+$G618+$H618)</f>
        <v>0</v>
      </c>
    </row>
    <row r="619" customFormat="false" ht="12.8" hidden="false" customHeight="false" outlineLevel="0" collapsed="false">
      <c r="A619" s="76" t="n">
        <v>615</v>
      </c>
      <c r="B619" s="77" t="n">
        <f aca="false">EOMONTH(Input!$C$7,A619)</f>
        <v>61636</v>
      </c>
      <c r="C619" s="76" t="n">
        <f aca="false">DATEDIF(Input!$C$23,$B619,"Y")</f>
        <v>91</v>
      </c>
      <c r="E619" s="78" t="n">
        <f aca="false">(-1)*(401k_01!$G619+IRA_01!$E619+Invest_01!$E619)+Pension_01!$E619+SocialSec_01!$E619</f>
        <v>0</v>
      </c>
      <c r="F619" s="78" t="n">
        <f aca="false">(-1)*Roth_01!$E619</f>
        <v>-0</v>
      </c>
      <c r="G619" s="78" t="n">
        <f aca="false">(-1)*$E619*(Input!$C$8/100)</f>
        <v>-0</v>
      </c>
      <c r="H619" s="78" t="n">
        <f aca="false">(-1)*$E619*(Input!$C$9/100)</f>
        <v>-0</v>
      </c>
      <c r="J619" s="78" t="n">
        <f aca="false">($E619+$F619+$G619+$H619)</f>
        <v>0</v>
      </c>
    </row>
    <row r="620" customFormat="false" ht="12.8" hidden="false" customHeight="false" outlineLevel="0" collapsed="false">
      <c r="A620" s="76" t="n">
        <v>616</v>
      </c>
      <c r="B620" s="77" t="n">
        <f aca="false">EOMONTH(Input!$C$7,A620)</f>
        <v>61667</v>
      </c>
      <c r="C620" s="76" t="n">
        <f aca="false">DATEDIF(Input!$C$23,$B620,"Y")</f>
        <v>91</v>
      </c>
      <c r="E620" s="78" t="n">
        <f aca="false">(-1)*(401k_01!$G620+IRA_01!$E620+Invest_01!$E620)+Pension_01!$E620+SocialSec_01!$E620</f>
        <v>0</v>
      </c>
      <c r="F620" s="78" t="n">
        <f aca="false">(-1)*Roth_01!$E620</f>
        <v>-0</v>
      </c>
      <c r="G620" s="78" t="n">
        <f aca="false">(-1)*$E620*(Input!$C$8/100)</f>
        <v>-0</v>
      </c>
      <c r="H620" s="78" t="n">
        <f aca="false">(-1)*$E620*(Input!$C$9/100)</f>
        <v>-0</v>
      </c>
      <c r="J620" s="78" t="n">
        <f aca="false">($E620+$F620+$G620+$H620)</f>
        <v>0</v>
      </c>
    </row>
    <row r="621" customFormat="false" ht="12.8" hidden="false" customHeight="false" outlineLevel="0" collapsed="false">
      <c r="A621" s="76" t="n">
        <v>617</v>
      </c>
      <c r="B621" s="77" t="n">
        <f aca="false">EOMONTH(Input!$C$7,A621)</f>
        <v>61697</v>
      </c>
      <c r="C621" s="76" t="n">
        <f aca="false">DATEDIF(Input!$C$23,$B621,"Y")</f>
        <v>91</v>
      </c>
      <c r="E621" s="78" t="n">
        <f aca="false">(-1)*(401k_01!$G621+IRA_01!$E621+Invest_01!$E621)+Pension_01!$E621+SocialSec_01!$E621</f>
        <v>0</v>
      </c>
      <c r="F621" s="78" t="n">
        <f aca="false">(-1)*Roth_01!$E621</f>
        <v>-0</v>
      </c>
      <c r="G621" s="78" t="n">
        <f aca="false">(-1)*$E621*(Input!$C$8/100)</f>
        <v>-0</v>
      </c>
      <c r="H621" s="78" t="n">
        <f aca="false">(-1)*$E621*(Input!$C$9/100)</f>
        <v>-0</v>
      </c>
      <c r="J621" s="78" t="n">
        <f aca="false">($E621+$F621+$G621+$H621)</f>
        <v>0</v>
      </c>
    </row>
    <row r="622" customFormat="false" ht="12.8" hidden="false" customHeight="false" outlineLevel="0" collapsed="false">
      <c r="A622" s="76" t="n">
        <v>618</v>
      </c>
      <c r="B622" s="77" t="n">
        <f aca="false">EOMONTH(Input!$C$7,A622)</f>
        <v>61728</v>
      </c>
      <c r="C622" s="76" t="n">
        <f aca="false">DATEDIF(Input!$C$23,$B622,"Y")</f>
        <v>91</v>
      </c>
      <c r="E622" s="78" t="n">
        <f aca="false">(-1)*(401k_01!$G622+IRA_01!$E622+Invest_01!$E622)+Pension_01!$E622+SocialSec_01!$E622</f>
        <v>0</v>
      </c>
      <c r="F622" s="78" t="n">
        <f aca="false">(-1)*Roth_01!$E622</f>
        <v>-0</v>
      </c>
      <c r="G622" s="78" t="n">
        <f aca="false">(-1)*$E622*(Input!$C$8/100)</f>
        <v>-0</v>
      </c>
      <c r="H622" s="78" t="n">
        <f aca="false">(-1)*$E622*(Input!$C$9/100)</f>
        <v>-0</v>
      </c>
      <c r="J622" s="78" t="n">
        <f aca="false">($E622+$F622+$G622+$H622)</f>
        <v>0</v>
      </c>
    </row>
    <row r="623" customFormat="false" ht="12.8" hidden="false" customHeight="false" outlineLevel="0" collapsed="false">
      <c r="A623" s="76" t="n">
        <v>619</v>
      </c>
      <c r="B623" s="77" t="n">
        <f aca="false">EOMONTH(Input!$C$7,A623)</f>
        <v>61759</v>
      </c>
      <c r="C623" s="76" t="n">
        <f aca="false">DATEDIF(Input!$C$23,$B623,"Y")</f>
        <v>91</v>
      </c>
      <c r="E623" s="78" t="n">
        <f aca="false">(-1)*(401k_01!$G623+IRA_01!$E623+Invest_01!$E623)+Pension_01!$E623+SocialSec_01!$E623</f>
        <v>0</v>
      </c>
      <c r="F623" s="78" t="n">
        <f aca="false">(-1)*Roth_01!$E623</f>
        <v>-0</v>
      </c>
      <c r="G623" s="78" t="n">
        <f aca="false">(-1)*$E623*(Input!$C$8/100)</f>
        <v>-0</v>
      </c>
      <c r="H623" s="78" t="n">
        <f aca="false">(-1)*$E623*(Input!$C$9/100)</f>
        <v>-0</v>
      </c>
      <c r="J623" s="78" t="n">
        <f aca="false">($E623+$F623+$G623+$H623)</f>
        <v>0</v>
      </c>
    </row>
    <row r="624" customFormat="false" ht="12.8" hidden="false" customHeight="false" outlineLevel="0" collapsed="false">
      <c r="A624" s="76" t="n">
        <v>620</v>
      </c>
      <c r="B624" s="77" t="n">
        <f aca="false">EOMONTH(Input!$C$7,A624)</f>
        <v>61787</v>
      </c>
      <c r="C624" s="76" t="n">
        <f aca="false">DATEDIF(Input!$C$23,$B624,"Y")</f>
        <v>91</v>
      </c>
      <c r="E624" s="78" t="n">
        <f aca="false">(-1)*(401k_01!$G624+IRA_01!$E624+Invest_01!$E624)+Pension_01!$E624+SocialSec_01!$E624</f>
        <v>0</v>
      </c>
      <c r="F624" s="78" t="n">
        <f aca="false">(-1)*Roth_01!$E624</f>
        <v>-0</v>
      </c>
      <c r="G624" s="78" t="n">
        <f aca="false">(-1)*$E624*(Input!$C$8/100)</f>
        <v>-0</v>
      </c>
      <c r="H624" s="78" t="n">
        <f aca="false">(-1)*$E624*(Input!$C$9/100)</f>
        <v>-0</v>
      </c>
      <c r="J624" s="78" t="n">
        <f aca="false">($E624+$F624+$G624+$H624)</f>
        <v>0</v>
      </c>
    </row>
    <row r="625" customFormat="false" ht="12.8" hidden="false" customHeight="false" outlineLevel="0" collapsed="false">
      <c r="A625" s="76" t="n">
        <v>621</v>
      </c>
      <c r="B625" s="77" t="n">
        <f aca="false">EOMONTH(Input!$C$7,A625)</f>
        <v>61818</v>
      </c>
      <c r="C625" s="76" t="n">
        <f aca="false">DATEDIF(Input!$C$23,$B625,"Y")</f>
        <v>91</v>
      </c>
      <c r="E625" s="78" t="n">
        <f aca="false">(-1)*(401k_01!$G625+IRA_01!$E625+Invest_01!$E625)+Pension_01!$E625+SocialSec_01!$E625</f>
        <v>0</v>
      </c>
      <c r="F625" s="78" t="n">
        <f aca="false">(-1)*Roth_01!$E625</f>
        <v>-0</v>
      </c>
      <c r="G625" s="78" t="n">
        <f aca="false">(-1)*$E625*(Input!$C$8/100)</f>
        <v>-0</v>
      </c>
      <c r="H625" s="78" t="n">
        <f aca="false">(-1)*$E625*(Input!$C$9/100)</f>
        <v>-0</v>
      </c>
      <c r="J625" s="78" t="n">
        <f aca="false">($E625+$F625+$G625+$H625)</f>
        <v>0</v>
      </c>
    </row>
    <row r="626" customFormat="false" ht="12.8" hidden="false" customHeight="false" outlineLevel="0" collapsed="false">
      <c r="A626" s="76" t="n">
        <v>622</v>
      </c>
      <c r="B626" s="77" t="n">
        <f aca="false">EOMONTH(Input!$C$7,A626)</f>
        <v>61848</v>
      </c>
      <c r="C626" s="76" t="n">
        <f aca="false">DATEDIF(Input!$C$23,$B626,"Y")</f>
        <v>91</v>
      </c>
      <c r="E626" s="78" t="n">
        <f aca="false">(-1)*(401k_01!$G626+IRA_01!$E626+Invest_01!$E626)+Pension_01!$E626+SocialSec_01!$E626</f>
        <v>0</v>
      </c>
      <c r="F626" s="78" t="n">
        <f aca="false">(-1)*Roth_01!$E626</f>
        <v>-0</v>
      </c>
      <c r="G626" s="78" t="n">
        <f aca="false">(-1)*$E626*(Input!$C$8/100)</f>
        <v>-0</v>
      </c>
      <c r="H626" s="78" t="n">
        <f aca="false">(-1)*$E626*(Input!$C$9/100)</f>
        <v>-0</v>
      </c>
      <c r="J626" s="78" t="n">
        <f aca="false">($E626+$F626+$G626+$H626)</f>
        <v>0</v>
      </c>
    </row>
    <row r="627" customFormat="false" ht="12.8" hidden="false" customHeight="false" outlineLevel="0" collapsed="false">
      <c r="A627" s="76" t="n">
        <v>623</v>
      </c>
      <c r="B627" s="77" t="n">
        <f aca="false">EOMONTH(Input!$C$7,A627)</f>
        <v>61879</v>
      </c>
      <c r="C627" s="76" t="n">
        <f aca="false">DATEDIF(Input!$C$23,$B627,"Y")</f>
        <v>92</v>
      </c>
      <c r="E627" s="78" t="n">
        <f aca="false">(-1)*(401k_01!$G627+IRA_01!$E627+Invest_01!$E627)+Pension_01!$E627+SocialSec_01!$E627</f>
        <v>0</v>
      </c>
      <c r="F627" s="78" t="n">
        <f aca="false">(-1)*Roth_01!$E627</f>
        <v>-0</v>
      </c>
      <c r="G627" s="78" t="n">
        <f aca="false">(-1)*$E627*(Input!$C$8/100)</f>
        <v>-0</v>
      </c>
      <c r="H627" s="78" t="n">
        <f aca="false">(-1)*$E627*(Input!$C$9/100)</f>
        <v>-0</v>
      </c>
      <c r="J627" s="78" t="n">
        <f aca="false">($E627+$F627+$G627+$H627)</f>
        <v>0</v>
      </c>
    </row>
    <row r="628" customFormat="false" ht="12.8" hidden="false" customHeight="false" outlineLevel="0" collapsed="false">
      <c r="A628" s="76" t="n">
        <v>624</v>
      </c>
      <c r="B628" s="77" t="n">
        <f aca="false">EOMONTH(Input!$C$7,A628)</f>
        <v>61909</v>
      </c>
      <c r="C628" s="76" t="n">
        <f aca="false">DATEDIF(Input!$C$23,$B628,"Y")</f>
        <v>92</v>
      </c>
      <c r="E628" s="78" t="n">
        <f aca="false">(-1)*(401k_01!$G628+IRA_01!$E628+Invest_01!$E628)+Pension_01!$E628+SocialSec_01!$E628</f>
        <v>0</v>
      </c>
      <c r="F628" s="78" t="n">
        <f aca="false">(-1)*Roth_01!$E628</f>
        <v>-0</v>
      </c>
      <c r="G628" s="78" t="n">
        <f aca="false">(-1)*$E628*(Input!$C$8/100)</f>
        <v>-0</v>
      </c>
      <c r="H628" s="78" t="n">
        <f aca="false">(-1)*$E628*(Input!$C$9/100)</f>
        <v>-0</v>
      </c>
      <c r="J628" s="78" t="n">
        <f aca="false">($E628+$F628+$G628+$H628)</f>
        <v>0</v>
      </c>
    </row>
    <row r="629" customFormat="false" ht="12.8" hidden="false" customHeight="false" outlineLevel="0" collapsed="false">
      <c r="A629" s="76" t="n">
        <v>625</v>
      </c>
      <c r="B629" s="77" t="n">
        <f aca="false">EOMONTH(Input!$C$7,A629)</f>
        <v>61940</v>
      </c>
      <c r="C629" s="76" t="n">
        <f aca="false">DATEDIF(Input!$C$23,$B629,"Y")</f>
        <v>92</v>
      </c>
      <c r="E629" s="78" t="n">
        <f aca="false">(-1)*(401k_01!$G629+IRA_01!$E629+Invest_01!$E629)+Pension_01!$E629+SocialSec_01!$E629</f>
        <v>0</v>
      </c>
      <c r="F629" s="78" t="n">
        <f aca="false">(-1)*Roth_01!$E629</f>
        <v>-0</v>
      </c>
      <c r="G629" s="78" t="n">
        <f aca="false">(-1)*$E629*(Input!$C$8/100)</f>
        <v>-0</v>
      </c>
      <c r="H629" s="78" t="n">
        <f aca="false">(-1)*$E629*(Input!$C$9/100)</f>
        <v>-0</v>
      </c>
      <c r="J629" s="78" t="n">
        <f aca="false">($E629+$F629+$G629+$H629)</f>
        <v>0</v>
      </c>
    </row>
    <row r="630" customFormat="false" ht="12.8" hidden="false" customHeight="false" outlineLevel="0" collapsed="false">
      <c r="A630" s="76" t="n">
        <v>626</v>
      </c>
      <c r="B630" s="77" t="n">
        <f aca="false">EOMONTH(Input!$C$7,A630)</f>
        <v>61971</v>
      </c>
      <c r="C630" s="76" t="n">
        <f aca="false">DATEDIF(Input!$C$23,$B630,"Y")</f>
        <v>92</v>
      </c>
      <c r="E630" s="78" t="n">
        <f aca="false">(-1)*(401k_01!$G630+IRA_01!$E630+Invest_01!$E630)+Pension_01!$E630+SocialSec_01!$E630</f>
        <v>0</v>
      </c>
      <c r="F630" s="78" t="n">
        <f aca="false">(-1)*Roth_01!$E630</f>
        <v>-0</v>
      </c>
      <c r="G630" s="78" t="n">
        <f aca="false">(-1)*$E630*(Input!$C$8/100)</f>
        <v>-0</v>
      </c>
      <c r="H630" s="78" t="n">
        <f aca="false">(-1)*$E630*(Input!$C$9/100)</f>
        <v>-0</v>
      </c>
      <c r="J630" s="78" t="n">
        <f aca="false">($E630+$F630+$G630+$H630)</f>
        <v>0</v>
      </c>
    </row>
    <row r="631" customFormat="false" ht="12.8" hidden="false" customHeight="false" outlineLevel="0" collapsed="false">
      <c r="A631" s="76" t="n">
        <v>627</v>
      </c>
      <c r="B631" s="77" t="n">
        <f aca="false">EOMONTH(Input!$C$7,A631)</f>
        <v>62001</v>
      </c>
      <c r="C631" s="76" t="n">
        <f aca="false">DATEDIF(Input!$C$23,$B631,"Y")</f>
        <v>92</v>
      </c>
      <c r="E631" s="78" t="n">
        <f aca="false">(-1)*(401k_01!$G631+IRA_01!$E631+Invest_01!$E631)+Pension_01!$E631+SocialSec_01!$E631</f>
        <v>0</v>
      </c>
      <c r="F631" s="78" t="n">
        <f aca="false">(-1)*Roth_01!$E631</f>
        <v>-0</v>
      </c>
      <c r="G631" s="78" t="n">
        <f aca="false">(-1)*$E631*(Input!$C$8/100)</f>
        <v>-0</v>
      </c>
      <c r="H631" s="78" t="n">
        <f aca="false">(-1)*$E631*(Input!$C$9/100)</f>
        <v>-0</v>
      </c>
      <c r="J631" s="78" t="n">
        <f aca="false">($E631+$F631+$G631+$H631)</f>
        <v>0</v>
      </c>
    </row>
    <row r="632" customFormat="false" ht="12.8" hidden="false" customHeight="false" outlineLevel="0" collapsed="false">
      <c r="A632" s="76" t="n">
        <v>628</v>
      </c>
      <c r="B632" s="77" t="n">
        <f aca="false">EOMONTH(Input!$C$7,A632)</f>
        <v>62032</v>
      </c>
      <c r="C632" s="76" t="n">
        <f aca="false">DATEDIF(Input!$C$23,$B632,"Y")</f>
        <v>92</v>
      </c>
      <c r="E632" s="78" t="n">
        <f aca="false">(-1)*(401k_01!$G632+IRA_01!$E632+Invest_01!$E632)+Pension_01!$E632+SocialSec_01!$E632</f>
        <v>0</v>
      </c>
      <c r="F632" s="78" t="n">
        <f aca="false">(-1)*Roth_01!$E632</f>
        <v>-0</v>
      </c>
      <c r="G632" s="78" t="n">
        <f aca="false">(-1)*$E632*(Input!$C$8/100)</f>
        <v>-0</v>
      </c>
      <c r="H632" s="78" t="n">
        <f aca="false">(-1)*$E632*(Input!$C$9/100)</f>
        <v>-0</v>
      </c>
      <c r="J632" s="78" t="n">
        <f aca="false">($E632+$F632+$G632+$H632)</f>
        <v>0</v>
      </c>
    </row>
    <row r="633" customFormat="false" ht="12.8" hidden="false" customHeight="false" outlineLevel="0" collapsed="false">
      <c r="A633" s="76" t="n">
        <v>629</v>
      </c>
      <c r="B633" s="77" t="n">
        <f aca="false">EOMONTH(Input!$C$7,A633)</f>
        <v>62062</v>
      </c>
      <c r="C633" s="76" t="n">
        <f aca="false">DATEDIF(Input!$C$23,$B633,"Y")</f>
        <v>92</v>
      </c>
      <c r="E633" s="78" t="n">
        <f aca="false">(-1)*(401k_01!$G633+IRA_01!$E633+Invest_01!$E633)+Pension_01!$E633+SocialSec_01!$E633</f>
        <v>0</v>
      </c>
      <c r="F633" s="78" t="n">
        <f aca="false">(-1)*Roth_01!$E633</f>
        <v>-0</v>
      </c>
      <c r="G633" s="78" t="n">
        <f aca="false">(-1)*$E633*(Input!$C$8/100)</f>
        <v>-0</v>
      </c>
      <c r="H633" s="78" t="n">
        <f aca="false">(-1)*$E633*(Input!$C$9/100)</f>
        <v>-0</v>
      </c>
      <c r="J633" s="78" t="n">
        <f aca="false">($E633+$F633+$G633+$H633)</f>
        <v>0</v>
      </c>
    </row>
    <row r="634" customFormat="false" ht="12.8" hidden="false" customHeight="false" outlineLevel="0" collapsed="false">
      <c r="A634" s="76" t="n">
        <v>630</v>
      </c>
      <c r="B634" s="77" t="n">
        <f aca="false">EOMONTH(Input!$C$7,A634)</f>
        <v>62093</v>
      </c>
      <c r="C634" s="76" t="n">
        <f aca="false">DATEDIF(Input!$C$23,$B634,"Y")</f>
        <v>92</v>
      </c>
      <c r="E634" s="78" t="n">
        <f aca="false">(-1)*(401k_01!$G634+IRA_01!$E634+Invest_01!$E634)+Pension_01!$E634+SocialSec_01!$E634</f>
        <v>0</v>
      </c>
      <c r="F634" s="78" t="n">
        <f aca="false">(-1)*Roth_01!$E634</f>
        <v>-0</v>
      </c>
      <c r="G634" s="78" t="n">
        <f aca="false">(-1)*$E634*(Input!$C$8/100)</f>
        <v>-0</v>
      </c>
      <c r="H634" s="78" t="n">
        <f aca="false">(-1)*$E634*(Input!$C$9/100)</f>
        <v>-0</v>
      </c>
      <c r="J634" s="78" t="n">
        <f aca="false">($E634+$F634+$G634+$H634)</f>
        <v>0</v>
      </c>
    </row>
    <row r="635" customFormat="false" ht="12.8" hidden="false" customHeight="false" outlineLevel="0" collapsed="false">
      <c r="A635" s="76" t="n">
        <v>631</v>
      </c>
      <c r="B635" s="77" t="n">
        <f aca="false">EOMONTH(Input!$C$7,A635)</f>
        <v>62124</v>
      </c>
      <c r="C635" s="76" t="n">
        <f aca="false">DATEDIF(Input!$C$23,$B635,"Y")</f>
        <v>92</v>
      </c>
      <c r="E635" s="78" t="n">
        <f aca="false">(-1)*(401k_01!$G635+IRA_01!$E635+Invest_01!$E635)+Pension_01!$E635+SocialSec_01!$E635</f>
        <v>0</v>
      </c>
      <c r="F635" s="78" t="n">
        <f aca="false">(-1)*Roth_01!$E635</f>
        <v>-0</v>
      </c>
      <c r="G635" s="78" t="n">
        <f aca="false">(-1)*$E635*(Input!$C$8/100)</f>
        <v>-0</v>
      </c>
      <c r="H635" s="78" t="n">
        <f aca="false">(-1)*$E635*(Input!$C$9/100)</f>
        <v>-0</v>
      </c>
      <c r="J635" s="78" t="n">
        <f aca="false">($E635+$F635+$G635+$H635)</f>
        <v>0</v>
      </c>
    </row>
    <row r="636" customFormat="false" ht="12.8" hidden="false" customHeight="false" outlineLevel="0" collapsed="false">
      <c r="A636" s="76" t="n">
        <v>632</v>
      </c>
      <c r="B636" s="77" t="n">
        <f aca="false">EOMONTH(Input!$C$7,A636)</f>
        <v>62152</v>
      </c>
      <c r="C636" s="76" t="n">
        <f aca="false">DATEDIF(Input!$C$23,$B636,"Y")</f>
        <v>92</v>
      </c>
      <c r="E636" s="78" t="n">
        <f aca="false">(-1)*(401k_01!$G636+IRA_01!$E636+Invest_01!$E636)+Pension_01!$E636+SocialSec_01!$E636</f>
        <v>0</v>
      </c>
      <c r="F636" s="78" t="n">
        <f aca="false">(-1)*Roth_01!$E636</f>
        <v>-0</v>
      </c>
      <c r="G636" s="78" t="n">
        <f aca="false">(-1)*$E636*(Input!$C$8/100)</f>
        <v>-0</v>
      </c>
      <c r="H636" s="78" t="n">
        <f aca="false">(-1)*$E636*(Input!$C$9/100)</f>
        <v>-0</v>
      </c>
      <c r="J636" s="78" t="n">
        <f aca="false">($E636+$F636+$G636+$H636)</f>
        <v>0</v>
      </c>
    </row>
    <row r="637" customFormat="false" ht="12.8" hidden="false" customHeight="false" outlineLevel="0" collapsed="false">
      <c r="A637" s="76" t="n">
        <v>633</v>
      </c>
      <c r="B637" s="77" t="n">
        <f aca="false">EOMONTH(Input!$C$7,A637)</f>
        <v>62183</v>
      </c>
      <c r="C637" s="76" t="n">
        <f aca="false">DATEDIF(Input!$C$23,$B637,"Y")</f>
        <v>92</v>
      </c>
      <c r="E637" s="78" t="n">
        <f aca="false">(-1)*(401k_01!$G637+IRA_01!$E637+Invest_01!$E637)+Pension_01!$E637+SocialSec_01!$E637</f>
        <v>0</v>
      </c>
      <c r="F637" s="78" t="n">
        <f aca="false">(-1)*Roth_01!$E637</f>
        <v>-0</v>
      </c>
      <c r="G637" s="78" t="n">
        <f aca="false">(-1)*$E637*(Input!$C$8/100)</f>
        <v>-0</v>
      </c>
      <c r="H637" s="78" t="n">
        <f aca="false">(-1)*$E637*(Input!$C$9/100)</f>
        <v>-0</v>
      </c>
      <c r="J637" s="78" t="n">
        <f aca="false">($E637+$F637+$G637+$H637)</f>
        <v>0</v>
      </c>
    </row>
    <row r="638" customFormat="false" ht="12.8" hidden="false" customHeight="false" outlineLevel="0" collapsed="false">
      <c r="A638" s="76" t="n">
        <v>634</v>
      </c>
      <c r="B638" s="77" t="n">
        <f aca="false">EOMONTH(Input!$C$7,A638)</f>
        <v>62213</v>
      </c>
      <c r="C638" s="76" t="n">
        <f aca="false">DATEDIF(Input!$C$23,$B638,"Y")</f>
        <v>92</v>
      </c>
      <c r="E638" s="78" t="n">
        <f aca="false">(-1)*(401k_01!$G638+IRA_01!$E638+Invest_01!$E638)+Pension_01!$E638+SocialSec_01!$E638</f>
        <v>0</v>
      </c>
      <c r="F638" s="78" t="n">
        <f aca="false">(-1)*Roth_01!$E638</f>
        <v>-0</v>
      </c>
      <c r="G638" s="78" t="n">
        <f aca="false">(-1)*$E638*(Input!$C$8/100)</f>
        <v>-0</v>
      </c>
      <c r="H638" s="78" t="n">
        <f aca="false">(-1)*$E638*(Input!$C$9/100)</f>
        <v>-0</v>
      </c>
      <c r="J638" s="78" t="n">
        <f aca="false">($E638+$F638+$G638+$H638)</f>
        <v>0</v>
      </c>
    </row>
    <row r="639" customFormat="false" ht="12.8" hidden="false" customHeight="false" outlineLevel="0" collapsed="false">
      <c r="A639" s="76" t="n">
        <v>635</v>
      </c>
      <c r="B639" s="77" t="n">
        <f aca="false">EOMONTH(Input!$C$7,A639)</f>
        <v>62244</v>
      </c>
      <c r="C639" s="76" t="n">
        <f aca="false">DATEDIF(Input!$C$23,$B639,"Y")</f>
        <v>93</v>
      </c>
      <c r="E639" s="78" t="n">
        <f aca="false">(-1)*(401k_01!$G639+IRA_01!$E639+Invest_01!$E639)+Pension_01!$E639+SocialSec_01!$E639</f>
        <v>0</v>
      </c>
      <c r="F639" s="78" t="n">
        <f aca="false">(-1)*Roth_01!$E639</f>
        <v>-0</v>
      </c>
      <c r="G639" s="78" t="n">
        <f aca="false">(-1)*$E639*(Input!$C$8/100)</f>
        <v>-0</v>
      </c>
      <c r="H639" s="78" t="n">
        <f aca="false">(-1)*$E639*(Input!$C$9/100)</f>
        <v>-0</v>
      </c>
      <c r="J639" s="78" t="n">
        <f aca="false">($E639+$F639+$G639+$H639)</f>
        <v>0</v>
      </c>
    </row>
    <row r="640" customFormat="false" ht="12.8" hidden="false" customHeight="false" outlineLevel="0" collapsed="false">
      <c r="A640" s="76" t="n">
        <v>636</v>
      </c>
      <c r="B640" s="77" t="n">
        <f aca="false">EOMONTH(Input!$C$7,A640)</f>
        <v>62274</v>
      </c>
      <c r="C640" s="76" t="n">
        <f aca="false">DATEDIF(Input!$C$23,$B640,"Y")</f>
        <v>93</v>
      </c>
      <c r="E640" s="78" t="n">
        <f aca="false">(-1)*(401k_01!$G640+IRA_01!$E640+Invest_01!$E640)+Pension_01!$E640+SocialSec_01!$E640</f>
        <v>0</v>
      </c>
      <c r="F640" s="78" t="n">
        <f aca="false">(-1)*Roth_01!$E640</f>
        <v>-0</v>
      </c>
      <c r="G640" s="78" t="n">
        <f aca="false">(-1)*$E640*(Input!$C$8/100)</f>
        <v>-0</v>
      </c>
      <c r="H640" s="78" t="n">
        <f aca="false">(-1)*$E640*(Input!$C$9/100)</f>
        <v>-0</v>
      </c>
      <c r="J640" s="78" t="n">
        <f aca="false">($E640+$F640+$G640+$H640)</f>
        <v>0</v>
      </c>
    </row>
    <row r="641" customFormat="false" ht="12.8" hidden="false" customHeight="false" outlineLevel="0" collapsed="false">
      <c r="A641" s="76" t="n">
        <v>637</v>
      </c>
      <c r="B641" s="77" t="n">
        <f aca="false">EOMONTH(Input!$C$7,A641)</f>
        <v>62305</v>
      </c>
      <c r="C641" s="76" t="n">
        <f aca="false">DATEDIF(Input!$C$23,$B641,"Y")</f>
        <v>93</v>
      </c>
      <c r="E641" s="78" t="n">
        <f aca="false">(-1)*(401k_01!$G641+IRA_01!$E641+Invest_01!$E641)+Pension_01!$E641+SocialSec_01!$E641</f>
        <v>0</v>
      </c>
      <c r="F641" s="78" t="n">
        <f aca="false">(-1)*Roth_01!$E641</f>
        <v>-0</v>
      </c>
      <c r="G641" s="78" t="n">
        <f aca="false">(-1)*$E641*(Input!$C$8/100)</f>
        <v>-0</v>
      </c>
      <c r="H641" s="78" t="n">
        <f aca="false">(-1)*$E641*(Input!$C$9/100)</f>
        <v>-0</v>
      </c>
      <c r="J641" s="78" t="n">
        <f aca="false">($E641+$F641+$G641+$H641)</f>
        <v>0</v>
      </c>
    </row>
    <row r="642" customFormat="false" ht="12.8" hidden="false" customHeight="false" outlineLevel="0" collapsed="false">
      <c r="A642" s="76" t="n">
        <v>638</v>
      </c>
      <c r="B642" s="77" t="n">
        <f aca="false">EOMONTH(Input!$C$7,A642)</f>
        <v>62336</v>
      </c>
      <c r="C642" s="76" t="n">
        <f aca="false">DATEDIF(Input!$C$23,$B642,"Y")</f>
        <v>93</v>
      </c>
      <c r="E642" s="78" t="n">
        <f aca="false">(-1)*(401k_01!$G642+IRA_01!$E642+Invest_01!$E642)+Pension_01!$E642+SocialSec_01!$E642</f>
        <v>0</v>
      </c>
      <c r="F642" s="78" t="n">
        <f aca="false">(-1)*Roth_01!$E642</f>
        <v>-0</v>
      </c>
      <c r="G642" s="78" t="n">
        <f aca="false">(-1)*$E642*(Input!$C$8/100)</f>
        <v>-0</v>
      </c>
      <c r="H642" s="78" t="n">
        <f aca="false">(-1)*$E642*(Input!$C$9/100)</f>
        <v>-0</v>
      </c>
      <c r="J642" s="78" t="n">
        <f aca="false">($E642+$F642+$G642+$H642)</f>
        <v>0</v>
      </c>
    </row>
    <row r="643" customFormat="false" ht="12.8" hidden="false" customHeight="false" outlineLevel="0" collapsed="false">
      <c r="A643" s="76" t="n">
        <v>639</v>
      </c>
      <c r="B643" s="77" t="n">
        <f aca="false">EOMONTH(Input!$C$7,A643)</f>
        <v>62366</v>
      </c>
      <c r="C643" s="76" t="n">
        <f aca="false">DATEDIF(Input!$C$23,$B643,"Y")</f>
        <v>93</v>
      </c>
      <c r="E643" s="78" t="n">
        <f aca="false">(-1)*(401k_01!$G643+IRA_01!$E643+Invest_01!$E643)+Pension_01!$E643+SocialSec_01!$E643</f>
        <v>0</v>
      </c>
      <c r="F643" s="78" t="n">
        <f aca="false">(-1)*Roth_01!$E643</f>
        <v>-0</v>
      </c>
      <c r="G643" s="78" t="n">
        <f aca="false">(-1)*$E643*(Input!$C$8/100)</f>
        <v>-0</v>
      </c>
      <c r="H643" s="78" t="n">
        <f aca="false">(-1)*$E643*(Input!$C$9/100)</f>
        <v>-0</v>
      </c>
      <c r="J643" s="78" t="n">
        <f aca="false">($E643+$F643+$G643+$H643)</f>
        <v>0</v>
      </c>
    </row>
    <row r="644" customFormat="false" ht="12.8" hidden="false" customHeight="false" outlineLevel="0" collapsed="false">
      <c r="A644" s="76" t="n">
        <v>640</v>
      </c>
      <c r="B644" s="77" t="n">
        <f aca="false">EOMONTH(Input!$C$7,A644)</f>
        <v>62397</v>
      </c>
      <c r="C644" s="76" t="n">
        <f aca="false">DATEDIF(Input!$C$23,$B644,"Y")</f>
        <v>93</v>
      </c>
      <c r="E644" s="78" t="n">
        <f aca="false">(-1)*(401k_01!$G644+IRA_01!$E644+Invest_01!$E644)+Pension_01!$E644+SocialSec_01!$E644</f>
        <v>0</v>
      </c>
      <c r="F644" s="78" t="n">
        <f aca="false">(-1)*Roth_01!$E644</f>
        <v>-0</v>
      </c>
      <c r="G644" s="78" t="n">
        <f aca="false">(-1)*$E644*(Input!$C$8/100)</f>
        <v>-0</v>
      </c>
      <c r="H644" s="78" t="n">
        <f aca="false">(-1)*$E644*(Input!$C$9/100)</f>
        <v>-0</v>
      </c>
      <c r="J644" s="78" t="n">
        <f aca="false">($E644+$F644+$G644+$H644)</f>
        <v>0</v>
      </c>
    </row>
    <row r="645" customFormat="false" ht="12.8" hidden="false" customHeight="false" outlineLevel="0" collapsed="false">
      <c r="A645" s="76" t="n">
        <v>641</v>
      </c>
      <c r="B645" s="77" t="n">
        <f aca="false">EOMONTH(Input!$C$7,A645)</f>
        <v>62427</v>
      </c>
      <c r="C645" s="76" t="n">
        <f aca="false">DATEDIF(Input!$C$23,$B645,"Y")</f>
        <v>93</v>
      </c>
      <c r="E645" s="78" t="n">
        <f aca="false">(-1)*(401k_01!$G645+IRA_01!$E645+Invest_01!$E645)+Pension_01!$E645+SocialSec_01!$E645</f>
        <v>0</v>
      </c>
      <c r="F645" s="78" t="n">
        <f aca="false">(-1)*Roth_01!$E645</f>
        <v>-0</v>
      </c>
      <c r="G645" s="78" t="n">
        <f aca="false">(-1)*$E645*(Input!$C$8/100)</f>
        <v>-0</v>
      </c>
      <c r="H645" s="78" t="n">
        <f aca="false">(-1)*$E645*(Input!$C$9/100)</f>
        <v>-0</v>
      </c>
      <c r="J645" s="78" t="n">
        <f aca="false">($E645+$F645+$G645+$H645)</f>
        <v>0</v>
      </c>
    </row>
    <row r="646" customFormat="false" ht="12.8" hidden="false" customHeight="false" outlineLevel="0" collapsed="false">
      <c r="A646" s="76" t="n">
        <v>642</v>
      </c>
      <c r="B646" s="77" t="n">
        <f aca="false">EOMONTH(Input!$C$7,A646)</f>
        <v>62458</v>
      </c>
      <c r="C646" s="76" t="n">
        <f aca="false">DATEDIF(Input!$C$23,$B646,"Y")</f>
        <v>93</v>
      </c>
      <c r="E646" s="78" t="n">
        <f aca="false">(-1)*(401k_01!$G646+IRA_01!$E646+Invest_01!$E646)+Pension_01!$E646+SocialSec_01!$E646</f>
        <v>0</v>
      </c>
      <c r="F646" s="78" t="n">
        <f aca="false">(-1)*Roth_01!$E646</f>
        <v>-0</v>
      </c>
      <c r="G646" s="78" t="n">
        <f aca="false">(-1)*$E646*(Input!$C$8/100)</f>
        <v>-0</v>
      </c>
      <c r="H646" s="78" t="n">
        <f aca="false">(-1)*$E646*(Input!$C$9/100)</f>
        <v>-0</v>
      </c>
      <c r="J646" s="78" t="n">
        <f aca="false">($E646+$F646+$G646+$H646)</f>
        <v>0</v>
      </c>
    </row>
    <row r="647" customFormat="false" ht="12.8" hidden="false" customHeight="false" outlineLevel="0" collapsed="false">
      <c r="A647" s="76" t="n">
        <v>643</v>
      </c>
      <c r="B647" s="77" t="n">
        <f aca="false">EOMONTH(Input!$C$7,A647)</f>
        <v>62489</v>
      </c>
      <c r="C647" s="76" t="n">
        <f aca="false">DATEDIF(Input!$C$23,$B647,"Y")</f>
        <v>93</v>
      </c>
      <c r="E647" s="78" t="n">
        <f aca="false">(-1)*(401k_01!$G647+IRA_01!$E647+Invest_01!$E647)+Pension_01!$E647+SocialSec_01!$E647</f>
        <v>0</v>
      </c>
      <c r="F647" s="78" t="n">
        <f aca="false">(-1)*Roth_01!$E647</f>
        <v>-0</v>
      </c>
      <c r="G647" s="78" t="n">
        <f aca="false">(-1)*$E647*(Input!$C$8/100)</f>
        <v>-0</v>
      </c>
      <c r="H647" s="78" t="n">
        <f aca="false">(-1)*$E647*(Input!$C$9/100)</f>
        <v>-0</v>
      </c>
      <c r="J647" s="78" t="n">
        <f aca="false">($E647+$F647+$G647+$H647)</f>
        <v>0</v>
      </c>
    </row>
    <row r="648" customFormat="false" ht="12.8" hidden="false" customHeight="false" outlineLevel="0" collapsed="false">
      <c r="A648" s="76" t="n">
        <v>644</v>
      </c>
      <c r="B648" s="77" t="n">
        <f aca="false">EOMONTH(Input!$C$7,A648)</f>
        <v>62517</v>
      </c>
      <c r="C648" s="76" t="n">
        <f aca="false">DATEDIF(Input!$C$23,$B648,"Y")</f>
        <v>93</v>
      </c>
      <c r="E648" s="78" t="n">
        <f aca="false">(-1)*(401k_01!$G648+IRA_01!$E648+Invest_01!$E648)+Pension_01!$E648+SocialSec_01!$E648</f>
        <v>0</v>
      </c>
      <c r="F648" s="78" t="n">
        <f aca="false">(-1)*Roth_01!$E648</f>
        <v>-0</v>
      </c>
      <c r="G648" s="78" t="n">
        <f aca="false">(-1)*$E648*(Input!$C$8/100)</f>
        <v>-0</v>
      </c>
      <c r="H648" s="78" t="n">
        <f aca="false">(-1)*$E648*(Input!$C$9/100)</f>
        <v>-0</v>
      </c>
      <c r="J648" s="78" t="n">
        <f aca="false">($E648+$F648+$G648+$H648)</f>
        <v>0</v>
      </c>
    </row>
    <row r="649" customFormat="false" ht="12.8" hidden="false" customHeight="false" outlineLevel="0" collapsed="false">
      <c r="A649" s="76" t="n">
        <v>645</v>
      </c>
      <c r="B649" s="77" t="n">
        <f aca="false">EOMONTH(Input!$C$7,A649)</f>
        <v>62548</v>
      </c>
      <c r="C649" s="76" t="n">
        <f aca="false">DATEDIF(Input!$C$23,$B649,"Y")</f>
        <v>93</v>
      </c>
      <c r="E649" s="78" t="n">
        <f aca="false">(-1)*(401k_01!$G649+IRA_01!$E649+Invest_01!$E649)+Pension_01!$E649+SocialSec_01!$E649</f>
        <v>0</v>
      </c>
      <c r="F649" s="78" t="n">
        <f aca="false">(-1)*Roth_01!$E649</f>
        <v>-0</v>
      </c>
      <c r="G649" s="78" t="n">
        <f aca="false">(-1)*$E649*(Input!$C$8/100)</f>
        <v>-0</v>
      </c>
      <c r="H649" s="78" t="n">
        <f aca="false">(-1)*$E649*(Input!$C$9/100)</f>
        <v>-0</v>
      </c>
      <c r="J649" s="78" t="n">
        <f aca="false">($E649+$F649+$G649+$H649)</f>
        <v>0</v>
      </c>
    </row>
    <row r="650" customFormat="false" ht="12.8" hidden="false" customHeight="false" outlineLevel="0" collapsed="false">
      <c r="A650" s="76" t="n">
        <v>646</v>
      </c>
      <c r="B650" s="77" t="n">
        <f aca="false">EOMONTH(Input!$C$7,A650)</f>
        <v>62578</v>
      </c>
      <c r="C650" s="76" t="n">
        <f aca="false">DATEDIF(Input!$C$23,$B650,"Y")</f>
        <v>93</v>
      </c>
      <c r="E650" s="78" t="n">
        <f aca="false">(-1)*(401k_01!$G650+IRA_01!$E650+Invest_01!$E650)+Pension_01!$E650+SocialSec_01!$E650</f>
        <v>0</v>
      </c>
      <c r="F650" s="78" t="n">
        <f aca="false">(-1)*Roth_01!$E650</f>
        <v>-0</v>
      </c>
      <c r="G650" s="78" t="n">
        <f aca="false">(-1)*$E650*(Input!$C$8/100)</f>
        <v>-0</v>
      </c>
      <c r="H650" s="78" t="n">
        <f aca="false">(-1)*$E650*(Input!$C$9/100)</f>
        <v>-0</v>
      </c>
      <c r="J650" s="78" t="n">
        <f aca="false">($E650+$F650+$G650+$H650)</f>
        <v>0</v>
      </c>
    </row>
    <row r="651" customFormat="false" ht="12.8" hidden="false" customHeight="false" outlineLevel="0" collapsed="false">
      <c r="A651" s="76" t="n">
        <v>647</v>
      </c>
      <c r="B651" s="77" t="n">
        <f aca="false">EOMONTH(Input!$C$7,A651)</f>
        <v>62609</v>
      </c>
      <c r="C651" s="76" t="n">
        <f aca="false">DATEDIF(Input!$C$23,$B651,"Y")</f>
        <v>94</v>
      </c>
      <c r="E651" s="78" t="n">
        <f aca="false">(-1)*(401k_01!$G651+IRA_01!$E651+Invest_01!$E651)+Pension_01!$E651+SocialSec_01!$E651</f>
        <v>0</v>
      </c>
      <c r="F651" s="78" t="n">
        <f aca="false">(-1)*Roth_01!$E651</f>
        <v>-0</v>
      </c>
      <c r="G651" s="78" t="n">
        <f aca="false">(-1)*$E651*(Input!$C$8/100)</f>
        <v>-0</v>
      </c>
      <c r="H651" s="78" t="n">
        <f aca="false">(-1)*$E651*(Input!$C$9/100)</f>
        <v>-0</v>
      </c>
      <c r="J651" s="78" t="n">
        <f aca="false">($E651+$F651+$G651+$H651)</f>
        <v>0</v>
      </c>
    </row>
    <row r="652" customFormat="false" ht="12.8" hidden="false" customHeight="false" outlineLevel="0" collapsed="false">
      <c r="A652" s="76" t="n">
        <v>648</v>
      </c>
      <c r="B652" s="77" t="n">
        <f aca="false">EOMONTH(Input!$C$7,A652)</f>
        <v>62639</v>
      </c>
      <c r="C652" s="76" t="n">
        <f aca="false">DATEDIF(Input!$C$23,$B652,"Y")</f>
        <v>94</v>
      </c>
      <c r="E652" s="78" t="n">
        <f aca="false">(-1)*(401k_01!$G652+IRA_01!$E652+Invest_01!$E652)+Pension_01!$E652+SocialSec_01!$E652</f>
        <v>0</v>
      </c>
      <c r="F652" s="78" t="n">
        <f aca="false">(-1)*Roth_01!$E652</f>
        <v>-0</v>
      </c>
      <c r="G652" s="78" t="n">
        <f aca="false">(-1)*$E652*(Input!$C$8/100)</f>
        <v>-0</v>
      </c>
      <c r="H652" s="78" t="n">
        <f aca="false">(-1)*$E652*(Input!$C$9/100)</f>
        <v>-0</v>
      </c>
      <c r="J652" s="78" t="n">
        <f aca="false">($E652+$F652+$G652+$H652)</f>
        <v>0</v>
      </c>
    </row>
    <row r="653" customFormat="false" ht="12.8" hidden="false" customHeight="false" outlineLevel="0" collapsed="false">
      <c r="A653" s="76" t="n">
        <v>649</v>
      </c>
      <c r="B653" s="77" t="n">
        <f aca="false">EOMONTH(Input!$C$7,A653)</f>
        <v>62670</v>
      </c>
      <c r="C653" s="76" t="n">
        <f aca="false">DATEDIF(Input!$C$23,$B653,"Y")</f>
        <v>94</v>
      </c>
      <c r="E653" s="78" t="n">
        <f aca="false">(-1)*(401k_01!$G653+IRA_01!$E653+Invest_01!$E653)+Pension_01!$E653+SocialSec_01!$E653</f>
        <v>0</v>
      </c>
      <c r="F653" s="78" t="n">
        <f aca="false">(-1)*Roth_01!$E653</f>
        <v>-0</v>
      </c>
      <c r="G653" s="78" t="n">
        <f aca="false">(-1)*$E653*(Input!$C$8/100)</f>
        <v>-0</v>
      </c>
      <c r="H653" s="78" t="n">
        <f aca="false">(-1)*$E653*(Input!$C$9/100)</f>
        <v>-0</v>
      </c>
      <c r="J653" s="78" t="n">
        <f aca="false">($E653+$F653+$G653+$H653)</f>
        <v>0</v>
      </c>
    </row>
    <row r="654" customFormat="false" ht="12.8" hidden="false" customHeight="false" outlineLevel="0" collapsed="false">
      <c r="A654" s="76" t="n">
        <v>650</v>
      </c>
      <c r="B654" s="77" t="n">
        <f aca="false">EOMONTH(Input!$C$7,A654)</f>
        <v>62701</v>
      </c>
      <c r="C654" s="76" t="n">
        <f aca="false">DATEDIF(Input!$C$23,$B654,"Y")</f>
        <v>94</v>
      </c>
      <c r="E654" s="78" t="n">
        <f aca="false">(-1)*(401k_01!$G654+IRA_01!$E654+Invest_01!$E654)+Pension_01!$E654+SocialSec_01!$E654</f>
        <v>0</v>
      </c>
      <c r="F654" s="78" t="n">
        <f aca="false">(-1)*Roth_01!$E654</f>
        <v>-0</v>
      </c>
      <c r="G654" s="78" t="n">
        <f aca="false">(-1)*$E654*(Input!$C$8/100)</f>
        <v>-0</v>
      </c>
      <c r="H654" s="78" t="n">
        <f aca="false">(-1)*$E654*(Input!$C$9/100)</f>
        <v>-0</v>
      </c>
      <c r="J654" s="78" t="n">
        <f aca="false">($E654+$F654+$G654+$H654)</f>
        <v>0</v>
      </c>
    </row>
    <row r="655" customFormat="false" ht="12.8" hidden="false" customHeight="false" outlineLevel="0" collapsed="false">
      <c r="A655" s="76" t="n">
        <v>651</v>
      </c>
      <c r="B655" s="77" t="n">
        <f aca="false">EOMONTH(Input!$C$7,A655)</f>
        <v>62731</v>
      </c>
      <c r="C655" s="76" t="n">
        <f aca="false">DATEDIF(Input!$C$23,$B655,"Y")</f>
        <v>94</v>
      </c>
      <c r="E655" s="78" t="n">
        <f aca="false">(-1)*(401k_01!$G655+IRA_01!$E655+Invest_01!$E655)+Pension_01!$E655+SocialSec_01!$E655</f>
        <v>0</v>
      </c>
      <c r="F655" s="78" t="n">
        <f aca="false">(-1)*Roth_01!$E655</f>
        <v>-0</v>
      </c>
      <c r="G655" s="78" t="n">
        <f aca="false">(-1)*$E655*(Input!$C$8/100)</f>
        <v>-0</v>
      </c>
      <c r="H655" s="78" t="n">
        <f aca="false">(-1)*$E655*(Input!$C$9/100)</f>
        <v>-0</v>
      </c>
      <c r="J655" s="78" t="n">
        <f aca="false">($E655+$F655+$G655+$H655)</f>
        <v>0</v>
      </c>
    </row>
    <row r="656" customFormat="false" ht="12.8" hidden="false" customHeight="false" outlineLevel="0" collapsed="false">
      <c r="A656" s="76" t="n">
        <v>652</v>
      </c>
      <c r="B656" s="77" t="n">
        <f aca="false">EOMONTH(Input!$C$7,A656)</f>
        <v>62762</v>
      </c>
      <c r="C656" s="76" t="n">
        <f aca="false">DATEDIF(Input!$C$23,$B656,"Y")</f>
        <v>94</v>
      </c>
      <c r="E656" s="78" t="n">
        <f aca="false">(-1)*(401k_01!$G656+IRA_01!$E656+Invest_01!$E656)+Pension_01!$E656+SocialSec_01!$E656</f>
        <v>0</v>
      </c>
      <c r="F656" s="78" t="n">
        <f aca="false">(-1)*Roth_01!$E656</f>
        <v>-0</v>
      </c>
      <c r="G656" s="78" t="n">
        <f aca="false">(-1)*$E656*(Input!$C$8/100)</f>
        <v>-0</v>
      </c>
      <c r="H656" s="78" t="n">
        <f aca="false">(-1)*$E656*(Input!$C$9/100)</f>
        <v>-0</v>
      </c>
      <c r="J656" s="78" t="n">
        <f aca="false">($E656+$F656+$G656+$H656)</f>
        <v>0</v>
      </c>
    </row>
    <row r="657" customFormat="false" ht="12.8" hidden="false" customHeight="false" outlineLevel="0" collapsed="false">
      <c r="A657" s="76" t="n">
        <v>653</v>
      </c>
      <c r="B657" s="77" t="n">
        <f aca="false">EOMONTH(Input!$C$7,A657)</f>
        <v>62792</v>
      </c>
      <c r="C657" s="76" t="n">
        <f aca="false">DATEDIF(Input!$C$23,$B657,"Y")</f>
        <v>94</v>
      </c>
      <c r="E657" s="78" t="n">
        <f aca="false">(-1)*(401k_01!$G657+IRA_01!$E657+Invest_01!$E657)+Pension_01!$E657+SocialSec_01!$E657</f>
        <v>0</v>
      </c>
      <c r="F657" s="78" t="n">
        <f aca="false">(-1)*Roth_01!$E657</f>
        <v>-0</v>
      </c>
      <c r="G657" s="78" t="n">
        <f aca="false">(-1)*$E657*(Input!$C$8/100)</f>
        <v>-0</v>
      </c>
      <c r="H657" s="78" t="n">
        <f aca="false">(-1)*$E657*(Input!$C$9/100)</f>
        <v>-0</v>
      </c>
      <c r="J657" s="78" t="n">
        <f aca="false">($E657+$F657+$G657+$H657)</f>
        <v>0</v>
      </c>
    </row>
    <row r="658" customFormat="false" ht="12.8" hidden="false" customHeight="false" outlineLevel="0" collapsed="false">
      <c r="A658" s="76" t="n">
        <v>654</v>
      </c>
      <c r="B658" s="77" t="n">
        <f aca="false">EOMONTH(Input!$C$7,A658)</f>
        <v>62823</v>
      </c>
      <c r="C658" s="76" t="n">
        <f aca="false">DATEDIF(Input!$C$23,$B658,"Y")</f>
        <v>94</v>
      </c>
      <c r="E658" s="78" t="n">
        <f aca="false">(-1)*(401k_01!$G658+IRA_01!$E658+Invest_01!$E658)+Pension_01!$E658+SocialSec_01!$E658</f>
        <v>0</v>
      </c>
      <c r="F658" s="78" t="n">
        <f aca="false">(-1)*Roth_01!$E658</f>
        <v>-0</v>
      </c>
      <c r="G658" s="78" t="n">
        <f aca="false">(-1)*$E658*(Input!$C$8/100)</f>
        <v>-0</v>
      </c>
      <c r="H658" s="78" t="n">
        <f aca="false">(-1)*$E658*(Input!$C$9/100)</f>
        <v>-0</v>
      </c>
      <c r="J658" s="78" t="n">
        <f aca="false">($E658+$F658+$G658+$H658)</f>
        <v>0</v>
      </c>
    </row>
    <row r="659" customFormat="false" ht="12.8" hidden="false" customHeight="false" outlineLevel="0" collapsed="false">
      <c r="A659" s="76" t="n">
        <v>655</v>
      </c>
      <c r="B659" s="77" t="n">
        <f aca="false">EOMONTH(Input!$C$7,A659)</f>
        <v>62854</v>
      </c>
      <c r="C659" s="76" t="n">
        <f aca="false">DATEDIF(Input!$C$23,$B659,"Y")</f>
        <v>94</v>
      </c>
      <c r="E659" s="78" t="n">
        <f aca="false">(-1)*(401k_01!$G659+IRA_01!$E659+Invest_01!$E659)+Pension_01!$E659+SocialSec_01!$E659</f>
        <v>0</v>
      </c>
      <c r="F659" s="78" t="n">
        <f aca="false">(-1)*Roth_01!$E659</f>
        <v>-0</v>
      </c>
      <c r="G659" s="78" t="n">
        <f aca="false">(-1)*$E659*(Input!$C$8/100)</f>
        <v>-0</v>
      </c>
      <c r="H659" s="78" t="n">
        <f aca="false">(-1)*$E659*(Input!$C$9/100)</f>
        <v>-0</v>
      </c>
      <c r="J659" s="78" t="n">
        <f aca="false">($E659+$F659+$G659+$H659)</f>
        <v>0</v>
      </c>
    </row>
    <row r="660" customFormat="false" ht="12.8" hidden="false" customHeight="false" outlineLevel="0" collapsed="false">
      <c r="A660" s="76" t="n">
        <v>656</v>
      </c>
      <c r="B660" s="77" t="n">
        <f aca="false">EOMONTH(Input!$C$7,A660)</f>
        <v>62883</v>
      </c>
      <c r="C660" s="76" t="n">
        <f aca="false">DATEDIF(Input!$C$23,$B660,"Y")</f>
        <v>94</v>
      </c>
      <c r="E660" s="78" t="n">
        <f aca="false">(-1)*(401k_01!$G660+IRA_01!$E660+Invest_01!$E660)+Pension_01!$E660+SocialSec_01!$E660</f>
        <v>0</v>
      </c>
      <c r="F660" s="78" t="n">
        <f aca="false">(-1)*Roth_01!$E660</f>
        <v>-0</v>
      </c>
      <c r="G660" s="78" t="n">
        <f aca="false">(-1)*$E660*(Input!$C$8/100)</f>
        <v>-0</v>
      </c>
      <c r="H660" s="78" t="n">
        <f aca="false">(-1)*$E660*(Input!$C$9/100)</f>
        <v>-0</v>
      </c>
      <c r="J660" s="78" t="n">
        <f aca="false">($E660+$F660+$G660+$H660)</f>
        <v>0</v>
      </c>
    </row>
    <row r="661" customFormat="false" ht="12.8" hidden="false" customHeight="false" outlineLevel="0" collapsed="false">
      <c r="A661" s="76" t="n">
        <v>657</v>
      </c>
      <c r="B661" s="77" t="n">
        <f aca="false">EOMONTH(Input!$C$7,A661)</f>
        <v>62914</v>
      </c>
      <c r="C661" s="76" t="n">
        <f aca="false">DATEDIF(Input!$C$23,$B661,"Y")</f>
        <v>94</v>
      </c>
      <c r="E661" s="78" t="n">
        <f aca="false">(-1)*(401k_01!$G661+IRA_01!$E661+Invest_01!$E661)+Pension_01!$E661+SocialSec_01!$E661</f>
        <v>0</v>
      </c>
      <c r="F661" s="78" t="n">
        <f aca="false">(-1)*Roth_01!$E661</f>
        <v>-0</v>
      </c>
      <c r="G661" s="78" t="n">
        <f aca="false">(-1)*$E661*(Input!$C$8/100)</f>
        <v>-0</v>
      </c>
      <c r="H661" s="78" t="n">
        <f aca="false">(-1)*$E661*(Input!$C$9/100)</f>
        <v>-0</v>
      </c>
      <c r="J661" s="78" t="n">
        <f aca="false">($E661+$F661+$G661+$H661)</f>
        <v>0</v>
      </c>
    </row>
    <row r="662" customFormat="false" ht="12.8" hidden="false" customHeight="false" outlineLevel="0" collapsed="false">
      <c r="A662" s="76" t="n">
        <v>658</v>
      </c>
      <c r="B662" s="77" t="n">
        <f aca="false">EOMONTH(Input!$C$7,A662)</f>
        <v>62944</v>
      </c>
      <c r="C662" s="76" t="n">
        <f aca="false">DATEDIF(Input!$C$23,$B662,"Y")</f>
        <v>94</v>
      </c>
      <c r="E662" s="78" t="n">
        <f aca="false">(-1)*(401k_01!$G662+IRA_01!$E662+Invest_01!$E662)+Pension_01!$E662+SocialSec_01!$E662</f>
        <v>0</v>
      </c>
      <c r="F662" s="78" t="n">
        <f aca="false">(-1)*Roth_01!$E662</f>
        <v>-0</v>
      </c>
      <c r="G662" s="78" t="n">
        <f aca="false">(-1)*$E662*(Input!$C$8/100)</f>
        <v>-0</v>
      </c>
      <c r="H662" s="78" t="n">
        <f aca="false">(-1)*$E662*(Input!$C$9/100)</f>
        <v>-0</v>
      </c>
      <c r="J662" s="78" t="n">
        <f aca="false">($E662+$F662+$G662+$H662)</f>
        <v>0</v>
      </c>
    </row>
    <row r="663" customFormat="false" ht="12.8" hidden="false" customHeight="false" outlineLevel="0" collapsed="false">
      <c r="A663" s="76" t="n">
        <v>659</v>
      </c>
      <c r="B663" s="77" t="n">
        <f aca="false">EOMONTH(Input!$C$7,A663)</f>
        <v>62975</v>
      </c>
      <c r="C663" s="76" t="n">
        <f aca="false">DATEDIF(Input!$C$23,$B663,"Y")</f>
        <v>95</v>
      </c>
      <c r="E663" s="78" t="n">
        <f aca="false">(-1)*(401k_01!$G663+IRA_01!$E663+Invest_01!$E663)+Pension_01!$E663+SocialSec_01!$E663</f>
        <v>0</v>
      </c>
      <c r="F663" s="78" t="n">
        <f aca="false">(-1)*Roth_01!$E663</f>
        <v>-0</v>
      </c>
      <c r="G663" s="78" t="n">
        <f aca="false">(-1)*$E663*(Input!$C$8/100)</f>
        <v>-0</v>
      </c>
      <c r="H663" s="78" t="n">
        <f aca="false">(-1)*$E663*(Input!$C$9/100)</f>
        <v>-0</v>
      </c>
      <c r="J663" s="78" t="n">
        <f aca="false">($E663+$F663+$G663+$H663)</f>
        <v>0</v>
      </c>
    </row>
    <row r="664" customFormat="false" ht="12.8" hidden="false" customHeight="false" outlineLevel="0" collapsed="false">
      <c r="A664" s="76" t="n">
        <v>660</v>
      </c>
      <c r="B664" s="77" t="n">
        <f aca="false">EOMONTH(Input!$C$7,A664)</f>
        <v>63005</v>
      </c>
      <c r="C664" s="76" t="n">
        <f aca="false">DATEDIF(Input!$C$23,$B664,"Y")</f>
        <v>95</v>
      </c>
      <c r="E664" s="78" t="n">
        <f aca="false">(-1)*(401k_01!$G664+IRA_01!$E664+Invest_01!$E664)+Pension_01!$E664+SocialSec_01!$E664</f>
        <v>0</v>
      </c>
      <c r="F664" s="78" t="n">
        <f aca="false">(-1)*Roth_01!$E664</f>
        <v>-0</v>
      </c>
      <c r="G664" s="78" t="n">
        <f aca="false">(-1)*$E664*(Input!$C$8/100)</f>
        <v>-0</v>
      </c>
      <c r="H664" s="78" t="n">
        <f aca="false">(-1)*$E664*(Input!$C$9/100)</f>
        <v>-0</v>
      </c>
      <c r="J664" s="78" t="n">
        <f aca="false">($E664+$F664+$G664+$H664)</f>
        <v>0</v>
      </c>
    </row>
    <row r="665" customFormat="false" ht="12.8" hidden="false" customHeight="false" outlineLevel="0" collapsed="false">
      <c r="A665" s="76" t="n">
        <v>661</v>
      </c>
      <c r="B665" s="77" t="n">
        <f aca="false">EOMONTH(Input!$C$7,A665)</f>
        <v>63036</v>
      </c>
      <c r="C665" s="76" t="n">
        <f aca="false">DATEDIF(Input!$C$23,$B665,"Y")</f>
        <v>95</v>
      </c>
      <c r="E665" s="78" t="n">
        <f aca="false">(-1)*(401k_01!$G665+IRA_01!$E665+Invest_01!$E665)+Pension_01!$E665+SocialSec_01!$E665</f>
        <v>0</v>
      </c>
      <c r="F665" s="78" t="n">
        <f aca="false">(-1)*Roth_01!$E665</f>
        <v>-0</v>
      </c>
      <c r="G665" s="78" t="n">
        <f aca="false">(-1)*$E665*(Input!$C$8/100)</f>
        <v>-0</v>
      </c>
      <c r="H665" s="78" t="n">
        <f aca="false">(-1)*$E665*(Input!$C$9/100)</f>
        <v>-0</v>
      </c>
      <c r="J665" s="78" t="n">
        <f aca="false">($E665+$F665+$G665+$H665)</f>
        <v>0</v>
      </c>
    </row>
    <row r="666" customFormat="false" ht="12.8" hidden="false" customHeight="false" outlineLevel="0" collapsed="false">
      <c r="A666" s="76" t="n">
        <v>662</v>
      </c>
      <c r="B666" s="77" t="n">
        <f aca="false">EOMONTH(Input!$C$7,A666)</f>
        <v>63067</v>
      </c>
      <c r="C666" s="76" t="n">
        <f aca="false">DATEDIF(Input!$C$23,$B666,"Y")</f>
        <v>95</v>
      </c>
      <c r="E666" s="78" t="n">
        <f aca="false">(-1)*(401k_01!$G666+IRA_01!$E666+Invest_01!$E666)+Pension_01!$E666+SocialSec_01!$E666</f>
        <v>0</v>
      </c>
      <c r="F666" s="78" t="n">
        <f aca="false">(-1)*Roth_01!$E666</f>
        <v>-0</v>
      </c>
      <c r="G666" s="78" t="n">
        <f aca="false">(-1)*$E666*(Input!$C$8/100)</f>
        <v>-0</v>
      </c>
      <c r="H666" s="78" t="n">
        <f aca="false">(-1)*$E666*(Input!$C$9/100)</f>
        <v>-0</v>
      </c>
      <c r="J666" s="78" t="n">
        <f aca="false">($E666+$F666+$G666+$H666)</f>
        <v>0</v>
      </c>
    </row>
    <row r="667" customFormat="false" ht="12.8" hidden="false" customHeight="false" outlineLevel="0" collapsed="false">
      <c r="A667" s="76" t="n">
        <v>663</v>
      </c>
      <c r="B667" s="77" t="n">
        <f aca="false">EOMONTH(Input!$C$7,A667)</f>
        <v>63097</v>
      </c>
      <c r="C667" s="76" t="n">
        <f aca="false">DATEDIF(Input!$C$23,$B667,"Y")</f>
        <v>95</v>
      </c>
      <c r="E667" s="78" t="n">
        <f aca="false">(-1)*(401k_01!$G667+IRA_01!$E667+Invest_01!$E667)+Pension_01!$E667+SocialSec_01!$E667</f>
        <v>0</v>
      </c>
      <c r="F667" s="78" t="n">
        <f aca="false">(-1)*Roth_01!$E667</f>
        <v>-0</v>
      </c>
      <c r="G667" s="78" t="n">
        <f aca="false">(-1)*$E667*(Input!$C$8/100)</f>
        <v>-0</v>
      </c>
      <c r="H667" s="78" t="n">
        <f aca="false">(-1)*$E667*(Input!$C$9/100)</f>
        <v>-0</v>
      </c>
      <c r="J667" s="78" t="n">
        <f aca="false">($E667+$F667+$G667+$H667)</f>
        <v>0</v>
      </c>
    </row>
    <row r="668" customFormat="false" ht="12.8" hidden="false" customHeight="false" outlineLevel="0" collapsed="false">
      <c r="A668" s="76" t="n">
        <v>664</v>
      </c>
      <c r="B668" s="77" t="n">
        <f aca="false">EOMONTH(Input!$C$7,A668)</f>
        <v>63128</v>
      </c>
      <c r="C668" s="76" t="n">
        <f aca="false">DATEDIF(Input!$C$23,$B668,"Y")</f>
        <v>95</v>
      </c>
      <c r="E668" s="78" t="n">
        <f aca="false">(-1)*(401k_01!$G668+IRA_01!$E668+Invest_01!$E668)+Pension_01!$E668+SocialSec_01!$E668</f>
        <v>0</v>
      </c>
      <c r="F668" s="78" t="n">
        <f aca="false">(-1)*Roth_01!$E668</f>
        <v>-0</v>
      </c>
      <c r="G668" s="78" t="n">
        <f aca="false">(-1)*$E668*(Input!$C$8/100)</f>
        <v>-0</v>
      </c>
      <c r="H668" s="78" t="n">
        <f aca="false">(-1)*$E668*(Input!$C$9/100)</f>
        <v>-0</v>
      </c>
      <c r="J668" s="78" t="n">
        <f aca="false">($E668+$F668+$G668+$H668)</f>
        <v>0</v>
      </c>
    </row>
    <row r="669" customFormat="false" ht="12.8" hidden="false" customHeight="false" outlineLevel="0" collapsed="false">
      <c r="A669" s="76" t="n">
        <v>665</v>
      </c>
      <c r="B669" s="77" t="n">
        <f aca="false">EOMONTH(Input!$C$7,A669)</f>
        <v>63158</v>
      </c>
      <c r="C669" s="76" t="n">
        <f aca="false">DATEDIF(Input!$C$23,$B669,"Y")</f>
        <v>95</v>
      </c>
      <c r="E669" s="78" t="n">
        <f aca="false">(-1)*(401k_01!$G669+IRA_01!$E669+Invest_01!$E669)+Pension_01!$E669+SocialSec_01!$E669</f>
        <v>0</v>
      </c>
      <c r="F669" s="78" t="n">
        <f aca="false">(-1)*Roth_01!$E669</f>
        <v>-0</v>
      </c>
      <c r="G669" s="78" t="n">
        <f aca="false">(-1)*$E669*(Input!$C$8/100)</f>
        <v>-0</v>
      </c>
      <c r="H669" s="78" t="n">
        <f aca="false">(-1)*$E669*(Input!$C$9/100)</f>
        <v>-0</v>
      </c>
      <c r="J669" s="78" t="n">
        <f aca="false">($E669+$F669+$G669+$H669)</f>
        <v>0</v>
      </c>
    </row>
    <row r="670" customFormat="false" ht="12.8" hidden="false" customHeight="false" outlineLevel="0" collapsed="false">
      <c r="A670" s="76" t="n">
        <v>666</v>
      </c>
      <c r="B670" s="77" t="n">
        <f aca="false">EOMONTH(Input!$C$7,A670)</f>
        <v>63189</v>
      </c>
      <c r="C670" s="76" t="n">
        <f aca="false">DATEDIF(Input!$C$23,$B670,"Y")</f>
        <v>95</v>
      </c>
      <c r="E670" s="78" t="n">
        <f aca="false">(-1)*(401k_01!$G670+IRA_01!$E670+Invest_01!$E670)+Pension_01!$E670+SocialSec_01!$E670</f>
        <v>0</v>
      </c>
      <c r="F670" s="78" t="n">
        <f aca="false">(-1)*Roth_01!$E670</f>
        <v>-0</v>
      </c>
      <c r="G670" s="78" t="n">
        <f aca="false">(-1)*$E670*(Input!$C$8/100)</f>
        <v>-0</v>
      </c>
      <c r="H670" s="78" t="n">
        <f aca="false">(-1)*$E670*(Input!$C$9/100)</f>
        <v>-0</v>
      </c>
      <c r="J670" s="78" t="n">
        <f aca="false">($E670+$F670+$G670+$H670)</f>
        <v>0</v>
      </c>
    </row>
    <row r="671" customFormat="false" ht="12.8" hidden="false" customHeight="false" outlineLevel="0" collapsed="false">
      <c r="A671" s="76" t="n">
        <v>667</v>
      </c>
      <c r="B671" s="77" t="n">
        <f aca="false">EOMONTH(Input!$C$7,A671)</f>
        <v>63220</v>
      </c>
      <c r="C671" s="76" t="n">
        <f aca="false">DATEDIF(Input!$C$23,$B671,"Y")</f>
        <v>95</v>
      </c>
      <c r="E671" s="78" t="n">
        <f aca="false">(-1)*(401k_01!$G671+IRA_01!$E671+Invest_01!$E671)+Pension_01!$E671+SocialSec_01!$E671</f>
        <v>0</v>
      </c>
      <c r="F671" s="78" t="n">
        <f aca="false">(-1)*Roth_01!$E671</f>
        <v>-0</v>
      </c>
      <c r="G671" s="78" t="n">
        <f aca="false">(-1)*$E671*(Input!$C$8/100)</f>
        <v>-0</v>
      </c>
      <c r="H671" s="78" t="n">
        <f aca="false">(-1)*$E671*(Input!$C$9/100)</f>
        <v>-0</v>
      </c>
      <c r="J671" s="78" t="n">
        <f aca="false">($E671+$F671+$G671+$H671)</f>
        <v>0</v>
      </c>
    </row>
    <row r="672" customFormat="false" ht="12.8" hidden="false" customHeight="false" outlineLevel="0" collapsed="false">
      <c r="A672" s="76" t="n">
        <v>668</v>
      </c>
      <c r="B672" s="77" t="n">
        <f aca="false">EOMONTH(Input!$C$7,A672)</f>
        <v>63248</v>
      </c>
      <c r="C672" s="76" t="n">
        <f aca="false">DATEDIF(Input!$C$23,$B672,"Y")</f>
        <v>95</v>
      </c>
      <c r="E672" s="78" t="n">
        <f aca="false">(-1)*(401k_01!$G672+IRA_01!$E672+Invest_01!$E672)+Pension_01!$E672+SocialSec_01!$E672</f>
        <v>0</v>
      </c>
      <c r="F672" s="78" t="n">
        <f aca="false">(-1)*Roth_01!$E672</f>
        <v>-0</v>
      </c>
      <c r="G672" s="78" t="n">
        <f aca="false">(-1)*$E672*(Input!$C$8/100)</f>
        <v>-0</v>
      </c>
      <c r="H672" s="78" t="n">
        <f aca="false">(-1)*$E672*(Input!$C$9/100)</f>
        <v>-0</v>
      </c>
      <c r="J672" s="78" t="n">
        <f aca="false">($E672+$F672+$G672+$H672)</f>
        <v>0</v>
      </c>
    </row>
    <row r="673" customFormat="false" ht="12.8" hidden="false" customHeight="false" outlineLevel="0" collapsed="false">
      <c r="A673" s="76" t="n">
        <v>669</v>
      </c>
      <c r="B673" s="77" t="n">
        <f aca="false">EOMONTH(Input!$C$7,A673)</f>
        <v>63279</v>
      </c>
      <c r="C673" s="76" t="n">
        <f aca="false">DATEDIF(Input!$C$23,$B673,"Y")</f>
        <v>95</v>
      </c>
      <c r="E673" s="78" t="n">
        <f aca="false">(-1)*(401k_01!$G673+IRA_01!$E673+Invest_01!$E673)+Pension_01!$E673+SocialSec_01!$E673</f>
        <v>0</v>
      </c>
      <c r="F673" s="78" t="n">
        <f aca="false">(-1)*Roth_01!$E673</f>
        <v>-0</v>
      </c>
      <c r="G673" s="78" t="n">
        <f aca="false">(-1)*$E673*(Input!$C$8/100)</f>
        <v>-0</v>
      </c>
      <c r="H673" s="78" t="n">
        <f aca="false">(-1)*$E673*(Input!$C$9/100)</f>
        <v>-0</v>
      </c>
      <c r="J673" s="78" t="n">
        <f aca="false">($E673+$F673+$G673+$H673)</f>
        <v>0</v>
      </c>
    </row>
    <row r="674" customFormat="false" ht="12.8" hidden="false" customHeight="false" outlineLevel="0" collapsed="false">
      <c r="A674" s="76" t="n">
        <v>670</v>
      </c>
      <c r="B674" s="77" t="n">
        <f aca="false">EOMONTH(Input!$C$7,A674)</f>
        <v>63309</v>
      </c>
      <c r="C674" s="76" t="n">
        <f aca="false">DATEDIF(Input!$C$23,$B674,"Y")</f>
        <v>95</v>
      </c>
      <c r="E674" s="78" t="n">
        <f aca="false">(-1)*(401k_01!$G674+IRA_01!$E674+Invest_01!$E674)+Pension_01!$E674+SocialSec_01!$E674</f>
        <v>0</v>
      </c>
      <c r="F674" s="78" t="n">
        <f aca="false">(-1)*Roth_01!$E674</f>
        <v>-0</v>
      </c>
      <c r="G674" s="78" t="n">
        <f aca="false">(-1)*$E674*(Input!$C$8/100)</f>
        <v>-0</v>
      </c>
      <c r="H674" s="78" t="n">
        <f aca="false">(-1)*$E674*(Input!$C$9/100)</f>
        <v>-0</v>
      </c>
      <c r="J674" s="78" t="n">
        <f aca="false">($E674+$F674+$G674+$H674)</f>
        <v>0</v>
      </c>
    </row>
    <row r="675" customFormat="false" ht="12.8" hidden="false" customHeight="false" outlineLevel="0" collapsed="false">
      <c r="A675" s="76" t="n">
        <v>671</v>
      </c>
      <c r="B675" s="77" t="n">
        <f aca="false">EOMONTH(Input!$C$7,A675)</f>
        <v>63340</v>
      </c>
      <c r="C675" s="76" t="n">
        <f aca="false">DATEDIF(Input!$C$23,$B675,"Y")</f>
        <v>96</v>
      </c>
      <c r="E675" s="78" t="n">
        <f aca="false">(-1)*(401k_01!$G675+IRA_01!$E675+Invest_01!$E675)+Pension_01!$E675+SocialSec_01!$E675</f>
        <v>0</v>
      </c>
      <c r="F675" s="78" t="n">
        <f aca="false">(-1)*Roth_01!$E675</f>
        <v>-0</v>
      </c>
      <c r="G675" s="78" t="n">
        <f aca="false">(-1)*$E675*(Input!$C$8/100)</f>
        <v>-0</v>
      </c>
      <c r="H675" s="78" t="n">
        <f aca="false">(-1)*$E675*(Input!$C$9/100)</f>
        <v>-0</v>
      </c>
      <c r="J675" s="78" t="n">
        <f aca="false">($E675+$F675+$G675+$H675)</f>
        <v>0</v>
      </c>
    </row>
    <row r="676" customFormat="false" ht="12.8" hidden="false" customHeight="false" outlineLevel="0" collapsed="false">
      <c r="A676" s="76" t="n">
        <v>672</v>
      </c>
      <c r="B676" s="77" t="n">
        <f aca="false">EOMONTH(Input!$C$7,A676)</f>
        <v>63370</v>
      </c>
      <c r="C676" s="76" t="n">
        <f aca="false">DATEDIF(Input!$C$23,$B676,"Y")</f>
        <v>96</v>
      </c>
      <c r="E676" s="78" t="n">
        <f aca="false">(-1)*(401k_01!$G676+IRA_01!$E676+Invest_01!$E676)+Pension_01!$E676+SocialSec_01!$E676</f>
        <v>0</v>
      </c>
      <c r="F676" s="78" t="n">
        <f aca="false">(-1)*Roth_01!$E676</f>
        <v>-0</v>
      </c>
      <c r="G676" s="78" t="n">
        <f aca="false">(-1)*$E676*(Input!$C$8/100)</f>
        <v>-0</v>
      </c>
      <c r="H676" s="78" t="n">
        <f aca="false">(-1)*$E676*(Input!$C$9/100)</f>
        <v>-0</v>
      </c>
      <c r="J676" s="78" t="n">
        <f aca="false">($E676+$F676+$G676+$H676)</f>
        <v>0</v>
      </c>
    </row>
    <row r="677" customFormat="false" ht="12.8" hidden="false" customHeight="false" outlineLevel="0" collapsed="false">
      <c r="A677" s="76" t="n">
        <v>673</v>
      </c>
      <c r="B677" s="77" t="n">
        <f aca="false">EOMONTH(Input!$C$7,A677)</f>
        <v>63401</v>
      </c>
      <c r="C677" s="76" t="n">
        <f aca="false">DATEDIF(Input!$C$23,$B677,"Y")</f>
        <v>96</v>
      </c>
      <c r="E677" s="78" t="n">
        <f aca="false">(-1)*(401k_01!$G677+IRA_01!$E677+Invest_01!$E677)+Pension_01!$E677+SocialSec_01!$E677</f>
        <v>0</v>
      </c>
      <c r="F677" s="78" t="n">
        <f aca="false">(-1)*Roth_01!$E677</f>
        <v>-0</v>
      </c>
      <c r="G677" s="78" t="n">
        <f aca="false">(-1)*$E677*(Input!$C$8/100)</f>
        <v>-0</v>
      </c>
      <c r="H677" s="78" t="n">
        <f aca="false">(-1)*$E677*(Input!$C$9/100)</f>
        <v>-0</v>
      </c>
      <c r="J677" s="78" t="n">
        <f aca="false">($E677+$F677+$G677+$H677)</f>
        <v>0</v>
      </c>
    </row>
    <row r="678" customFormat="false" ht="12.8" hidden="false" customHeight="false" outlineLevel="0" collapsed="false">
      <c r="A678" s="76" t="n">
        <v>674</v>
      </c>
      <c r="B678" s="77" t="n">
        <f aca="false">EOMONTH(Input!$C$7,A678)</f>
        <v>63432</v>
      </c>
      <c r="C678" s="76" t="n">
        <f aca="false">DATEDIF(Input!$C$23,$B678,"Y")</f>
        <v>96</v>
      </c>
      <c r="E678" s="78" t="n">
        <f aca="false">(-1)*(401k_01!$G678+IRA_01!$E678+Invest_01!$E678)+Pension_01!$E678+SocialSec_01!$E678</f>
        <v>0</v>
      </c>
      <c r="F678" s="78" t="n">
        <f aca="false">(-1)*Roth_01!$E678</f>
        <v>-0</v>
      </c>
      <c r="G678" s="78" t="n">
        <f aca="false">(-1)*$E678*(Input!$C$8/100)</f>
        <v>-0</v>
      </c>
      <c r="H678" s="78" t="n">
        <f aca="false">(-1)*$E678*(Input!$C$9/100)</f>
        <v>-0</v>
      </c>
      <c r="J678" s="78" t="n">
        <f aca="false">($E678+$F678+$G678+$H678)</f>
        <v>0</v>
      </c>
    </row>
    <row r="679" customFormat="false" ht="12.8" hidden="false" customHeight="false" outlineLevel="0" collapsed="false">
      <c r="A679" s="76" t="n">
        <v>675</v>
      </c>
      <c r="B679" s="77" t="n">
        <f aca="false">EOMONTH(Input!$C$7,A679)</f>
        <v>63462</v>
      </c>
      <c r="C679" s="76" t="n">
        <f aca="false">DATEDIF(Input!$C$23,$B679,"Y")</f>
        <v>96</v>
      </c>
      <c r="E679" s="78" t="n">
        <f aca="false">(-1)*(401k_01!$G679+IRA_01!$E679+Invest_01!$E679)+Pension_01!$E679+SocialSec_01!$E679</f>
        <v>0</v>
      </c>
      <c r="F679" s="78" t="n">
        <f aca="false">(-1)*Roth_01!$E679</f>
        <v>-0</v>
      </c>
      <c r="G679" s="78" t="n">
        <f aca="false">(-1)*$E679*(Input!$C$8/100)</f>
        <v>-0</v>
      </c>
      <c r="H679" s="78" t="n">
        <f aca="false">(-1)*$E679*(Input!$C$9/100)</f>
        <v>-0</v>
      </c>
      <c r="J679" s="78" t="n">
        <f aca="false">($E679+$F679+$G679+$H679)</f>
        <v>0</v>
      </c>
    </row>
    <row r="680" customFormat="false" ht="12.8" hidden="false" customHeight="false" outlineLevel="0" collapsed="false">
      <c r="A680" s="76" t="n">
        <v>676</v>
      </c>
      <c r="B680" s="77" t="n">
        <f aca="false">EOMONTH(Input!$C$7,A680)</f>
        <v>63493</v>
      </c>
      <c r="C680" s="76" t="n">
        <f aca="false">DATEDIF(Input!$C$23,$B680,"Y")</f>
        <v>96</v>
      </c>
      <c r="E680" s="78" t="n">
        <f aca="false">(-1)*(401k_01!$G680+IRA_01!$E680+Invest_01!$E680)+Pension_01!$E680+SocialSec_01!$E680</f>
        <v>0</v>
      </c>
      <c r="F680" s="78" t="n">
        <f aca="false">(-1)*Roth_01!$E680</f>
        <v>-0</v>
      </c>
      <c r="G680" s="78" t="n">
        <f aca="false">(-1)*$E680*(Input!$C$8/100)</f>
        <v>-0</v>
      </c>
      <c r="H680" s="78" t="n">
        <f aca="false">(-1)*$E680*(Input!$C$9/100)</f>
        <v>-0</v>
      </c>
      <c r="J680" s="78" t="n">
        <f aca="false">($E680+$F680+$G680+$H680)</f>
        <v>0</v>
      </c>
    </row>
    <row r="681" customFormat="false" ht="12.8" hidden="false" customHeight="false" outlineLevel="0" collapsed="false">
      <c r="A681" s="76" t="n">
        <v>677</v>
      </c>
      <c r="B681" s="77" t="n">
        <f aca="false">EOMONTH(Input!$C$7,A681)</f>
        <v>63523</v>
      </c>
      <c r="C681" s="76" t="n">
        <f aca="false">DATEDIF(Input!$C$23,$B681,"Y")</f>
        <v>96</v>
      </c>
      <c r="E681" s="78" t="n">
        <f aca="false">(-1)*(401k_01!$G681+IRA_01!$E681+Invest_01!$E681)+Pension_01!$E681+SocialSec_01!$E681</f>
        <v>0</v>
      </c>
      <c r="F681" s="78" t="n">
        <f aca="false">(-1)*Roth_01!$E681</f>
        <v>-0</v>
      </c>
      <c r="G681" s="78" t="n">
        <f aca="false">(-1)*$E681*(Input!$C$8/100)</f>
        <v>-0</v>
      </c>
      <c r="H681" s="78" t="n">
        <f aca="false">(-1)*$E681*(Input!$C$9/100)</f>
        <v>-0</v>
      </c>
      <c r="J681" s="78" t="n">
        <f aca="false">($E681+$F681+$G681+$H681)</f>
        <v>0</v>
      </c>
    </row>
    <row r="682" customFormat="false" ht="12.8" hidden="false" customHeight="false" outlineLevel="0" collapsed="false">
      <c r="A682" s="76" t="n">
        <v>678</v>
      </c>
      <c r="B682" s="77" t="n">
        <f aca="false">EOMONTH(Input!$C$7,A682)</f>
        <v>63554</v>
      </c>
      <c r="C682" s="76" t="n">
        <f aca="false">DATEDIF(Input!$C$23,$B682,"Y")</f>
        <v>96</v>
      </c>
      <c r="E682" s="78" t="n">
        <f aca="false">(-1)*(401k_01!$G682+IRA_01!$E682+Invest_01!$E682)+Pension_01!$E682+SocialSec_01!$E682</f>
        <v>0</v>
      </c>
      <c r="F682" s="78" t="n">
        <f aca="false">(-1)*Roth_01!$E682</f>
        <v>-0</v>
      </c>
      <c r="G682" s="78" t="n">
        <f aca="false">(-1)*$E682*(Input!$C$8/100)</f>
        <v>-0</v>
      </c>
      <c r="H682" s="78" t="n">
        <f aca="false">(-1)*$E682*(Input!$C$9/100)</f>
        <v>-0</v>
      </c>
      <c r="J682" s="78" t="n">
        <f aca="false">($E682+$F682+$G682+$H682)</f>
        <v>0</v>
      </c>
    </row>
    <row r="683" customFormat="false" ht="12.8" hidden="false" customHeight="false" outlineLevel="0" collapsed="false">
      <c r="A683" s="76" t="n">
        <v>679</v>
      </c>
      <c r="B683" s="77" t="n">
        <f aca="false">EOMONTH(Input!$C$7,A683)</f>
        <v>63585</v>
      </c>
      <c r="C683" s="76" t="n">
        <f aca="false">DATEDIF(Input!$C$23,$B683,"Y")</f>
        <v>96</v>
      </c>
      <c r="E683" s="78" t="n">
        <f aca="false">(-1)*(401k_01!$G683+IRA_01!$E683+Invest_01!$E683)+Pension_01!$E683+SocialSec_01!$E683</f>
        <v>0</v>
      </c>
      <c r="F683" s="78" t="n">
        <f aca="false">(-1)*Roth_01!$E683</f>
        <v>-0</v>
      </c>
      <c r="G683" s="78" t="n">
        <f aca="false">(-1)*$E683*(Input!$C$8/100)</f>
        <v>-0</v>
      </c>
      <c r="H683" s="78" t="n">
        <f aca="false">(-1)*$E683*(Input!$C$9/100)</f>
        <v>-0</v>
      </c>
      <c r="J683" s="78" t="n">
        <f aca="false">($E683+$F683+$G683+$H683)</f>
        <v>0</v>
      </c>
    </row>
    <row r="684" customFormat="false" ht="12.8" hidden="false" customHeight="false" outlineLevel="0" collapsed="false">
      <c r="A684" s="76" t="n">
        <v>680</v>
      </c>
      <c r="B684" s="77" t="n">
        <f aca="false">EOMONTH(Input!$C$7,A684)</f>
        <v>63613</v>
      </c>
      <c r="C684" s="76" t="n">
        <f aca="false">DATEDIF(Input!$C$23,$B684,"Y")</f>
        <v>96</v>
      </c>
      <c r="E684" s="78" t="n">
        <f aca="false">(-1)*(401k_01!$G684+IRA_01!$E684+Invest_01!$E684)+Pension_01!$E684+SocialSec_01!$E684</f>
        <v>0</v>
      </c>
      <c r="F684" s="78" t="n">
        <f aca="false">(-1)*Roth_01!$E684</f>
        <v>-0</v>
      </c>
      <c r="G684" s="78" t="n">
        <f aca="false">(-1)*$E684*(Input!$C$8/100)</f>
        <v>-0</v>
      </c>
      <c r="H684" s="78" t="n">
        <f aca="false">(-1)*$E684*(Input!$C$9/100)</f>
        <v>-0</v>
      </c>
      <c r="J684" s="78" t="n">
        <f aca="false">($E684+$F684+$G684+$H684)</f>
        <v>0</v>
      </c>
    </row>
    <row r="685" customFormat="false" ht="12.8" hidden="false" customHeight="false" outlineLevel="0" collapsed="false">
      <c r="A685" s="76" t="n">
        <v>681</v>
      </c>
      <c r="B685" s="77" t="n">
        <f aca="false">EOMONTH(Input!$C$7,A685)</f>
        <v>63644</v>
      </c>
      <c r="C685" s="76" t="n">
        <f aca="false">DATEDIF(Input!$C$23,$B685,"Y")</f>
        <v>96</v>
      </c>
      <c r="E685" s="78" t="n">
        <f aca="false">(-1)*(401k_01!$G685+IRA_01!$E685+Invest_01!$E685)+Pension_01!$E685+SocialSec_01!$E685</f>
        <v>0</v>
      </c>
      <c r="F685" s="78" t="n">
        <f aca="false">(-1)*Roth_01!$E685</f>
        <v>-0</v>
      </c>
      <c r="G685" s="78" t="n">
        <f aca="false">(-1)*$E685*(Input!$C$8/100)</f>
        <v>-0</v>
      </c>
      <c r="H685" s="78" t="n">
        <f aca="false">(-1)*$E685*(Input!$C$9/100)</f>
        <v>-0</v>
      </c>
      <c r="J685" s="78" t="n">
        <f aca="false">($E685+$F685+$G685+$H685)</f>
        <v>0</v>
      </c>
    </row>
    <row r="686" customFormat="false" ht="12.8" hidden="false" customHeight="false" outlineLevel="0" collapsed="false">
      <c r="A686" s="76" t="n">
        <v>682</v>
      </c>
      <c r="B686" s="77" t="n">
        <f aca="false">EOMONTH(Input!$C$7,A686)</f>
        <v>63674</v>
      </c>
      <c r="C686" s="76" t="n">
        <f aca="false">DATEDIF(Input!$C$23,$B686,"Y")</f>
        <v>96</v>
      </c>
      <c r="E686" s="78" t="n">
        <f aca="false">(-1)*(401k_01!$G686+IRA_01!$E686+Invest_01!$E686)+Pension_01!$E686+SocialSec_01!$E686</f>
        <v>0</v>
      </c>
      <c r="F686" s="78" t="n">
        <f aca="false">(-1)*Roth_01!$E686</f>
        <v>-0</v>
      </c>
      <c r="G686" s="78" t="n">
        <f aca="false">(-1)*$E686*(Input!$C$8/100)</f>
        <v>-0</v>
      </c>
      <c r="H686" s="78" t="n">
        <f aca="false">(-1)*$E686*(Input!$C$9/100)</f>
        <v>-0</v>
      </c>
      <c r="J686" s="78" t="n">
        <f aca="false">($E686+$F686+$G686+$H686)</f>
        <v>0</v>
      </c>
    </row>
    <row r="687" customFormat="false" ht="12.8" hidden="false" customHeight="false" outlineLevel="0" collapsed="false">
      <c r="A687" s="76" t="n">
        <v>683</v>
      </c>
      <c r="B687" s="77" t="n">
        <f aca="false">EOMONTH(Input!$C$7,A687)</f>
        <v>63705</v>
      </c>
      <c r="C687" s="76" t="n">
        <f aca="false">DATEDIF(Input!$C$23,$B687,"Y")</f>
        <v>97</v>
      </c>
      <c r="E687" s="78" t="n">
        <f aca="false">(-1)*(401k_01!$G687+IRA_01!$E687+Invest_01!$E687)+Pension_01!$E687+SocialSec_01!$E687</f>
        <v>0</v>
      </c>
      <c r="F687" s="78" t="n">
        <f aca="false">(-1)*Roth_01!$E687</f>
        <v>-0</v>
      </c>
      <c r="G687" s="78" t="n">
        <f aca="false">(-1)*$E687*(Input!$C$8/100)</f>
        <v>-0</v>
      </c>
      <c r="H687" s="78" t="n">
        <f aca="false">(-1)*$E687*(Input!$C$9/100)</f>
        <v>-0</v>
      </c>
      <c r="J687" s="78" t="n">
        <f aca="false">($E687+$F687+$G687+$H687)</f>
        <v>0</v>
      </c>
    </row>
    <row r="688" customFormat="false" ht="12.8" hidden="false" customHeight="false" outlineLevel="0" collapsed="false">
      <c r="A688" s="76" t="n">
        <v>684</v>
      </c>
      <c r="B688" s="77" t="n">
        <f aca="false">EOMONTH(Input!$C$7,A688)</f>
        <v>63735</v>
      </c>
      <c r="C688" s="76" t="n">
        <f aca="false">DATEDIF(Input!$C$23,$B688,"Y")</f>
        <v>97</v>
      </c>
      <c r="E688" s="78" t="n">
        <f aca="false">(-1)*(401k_01!$G688+IRA_01!$E688+Invest_01!$E688)+Pension_01!$E688+SocialSec_01!$E688</f>
        <v>0</v>
      </c>
      <c r="F688" s="78" t="n">
        <f aca="false">(-1)*Roth_01!$E688</f>
        <v>-0</v>
      </c>
      <c r="G688" s="78" t="n">
        <f aca="false">(-1)*$E688*(Input!$C$8/100)</f>
        <v>-0</v>
      </c>
      <c r="H688" s="78" t="n">
        <f aca="false">(-1)*$E688*(Input!$C$9/100)</f>
        <v>-0</v>
      </c>
      <c r="J688" s="78" t="n">
        <f aca="false">($E688+$F688+$G688+$H688)</f>
        <v>0</v>
      </c>
    </row>
    <row r="689" customFormat="false" ht="12.8" hidden="false" customHeight="false" outlineLevel="0" collapsed="false">
      <c r="A689" s="76" t="n">
        <v>685</v>
      </c>
      <c r="B689" s="77" t="n">
        <f aca="false">EOMONTH(Input!$C$7,A689)</f>
        <v>63766</v>
      </c>
      <c r="C689" s="76" t="n">
        <f aca="false">DATEDIF(Input!$C$23,$B689,"Y")</f>
        <v>97</v>
      </c>
      <c r="E689" s="78" t="n">
        <f aca="false">(-1)*(401k_01!$G689+IRA_01!$E689+Invest_01!$E689)+Pension_01!$E689+SocialSec_01!$E689</f>
        <v>0</v>
      </c>
      <c r="F689" s="78" t="n">
        <f aca="false">(-1)*Roth_01!$E689</f>
        <v>-0</v>
      </c>
      <c r="G689" s="78" t="n">
        <f aca="false">(-1)*$E689*(Input!$C$8/100)</f>
        <v>-0</v>
      </c>
      <c r="H689" s="78" t="n">
        <f aca="false">(-1)*$E689*(Input!$C$9/100)</f>
        <v>-0</v>
      </c>
      <c r="J689" s="78" t="n">
        <f aca="false">($E689+$F689+$G689+$H689)</f>
        <v>0</v>
      </c>
    </row>
    <row r="690" customFormat="false" ht="12.8" hidden="false" customHeight="false" outlineLevel="0" collapsed="false">
      <c r="A690" s="76" t="n">
        <v>686</v>
      </c>
      <c r="B690" s="77" t="n">
        <f aca="false">EOMONTH(Input!$C$7,A690)</f>
        <v>63797</v>
      </c>
      <c r="C690" s="76" t="n">
        <f aca="false">DATEDIF(Input!$C$23,$B690,"Y")</f>
        <v>97</v>
      </c>
      <c r="E690" s="78" t="n">
        <f aca="false">(-1)*(401k_01!$G690+IRA_01!$E690+Invest_01!$E690)+Pension_01!$E690+SocialSec_01!$E690</f>
        <v>0</v>
      </c>
      <c r="F690" s="78" t="n">
        <f aca="false">(-1)*Roth_01!$E690</f>
        <v>-0</v>
      </c>
      <c r="G690" s="78" t="n">
        <f aca="false">(-1)*$E690*(Input!$C$8/100)</f>
        <v>-0</v>
      </c>
      <c r="H690" s="78" t="n">
        <f aca="false">(-1)*$E690*(Input!$C$9/100)</f>
        <v>-0</v>
      </c>
      <c r="J690" s="78" t="n">
        <f aca="false">($E690+$F690+$G690+$H690)</f>
        <v>0</v>
      </c>
    </row>
    <row r="691" customFormat="false" ht="12.8" hidden="false" customHeight="false" outlineLevel="0" collapsed="false">
      <c r="A691" s="76" t="n">
        <v>687</v>
      </c>
      <c r="B691" s="77" t="n">
        <f aca="false">EOMONTH(Input!$C$7,A691)</f>
        <v>63827</v>
      </c>
      <c r="C691" s="76" t="n">
        <f aca="false">DATEDIF(Input!$C$23,$B691,"Y")</f>
        <v>97</v>
      </c>
      <c r="E691" s="78" t="n">
        <f aca="false">(-1)*(401k_01!$G691+IRA_01!$E691+Invest_01!$E691)+Pension_01!$E691+SocialSec_01!$E691</f>
        <v>0</v>
      </c>
      <c r="F691" s="78" t="n">
        <f aca="false">(-1)*Roth_01!$E691</f>
        <v>-0</v>
      </c>
      <c r="G691" s="78" t="n">
        <f aca="false">(-1)*$E691*(Input!$C$8/100)</f>
        <v>-0</v>
      </c>
      <c r="H691" s="78" t="n">
        <f aca="false">(-1)*$E691*(Input!$C$9/100)</f>
        <v>-0</v>
      </c>
      <c r="J691" s="78" t="n">
        <f aca="false">($E691+$F691+$G691+$H691)</f>
        <v>0</v>
      </c>
    </row>
    <row r="692" customFormat="false" ht="12.8" hidden="false" customHeight="false" outlineLevel="0" collapsed="false">
      <c r="A692" s="76" t="n">
        <v>688</v>
      </c>
      <c r="B692" s="77" t="n">
        <f aca="false">EOMONTH(Input!$C$7,A692)</f>
        <v>63858</v>
      </c>
      <c r="C692" s="76" t="n">
        <f aca="false">DATEDIF(Input!$C$23,$B692,"Y")</f>
        <v>97</v>
      </c>
      <c r="E692" s="78" t="n">
        <f aca="false">(-1)*(401k_01!$G692+IRA_01!$E692+Invest_01!$E692)+Pension_01!$E692+SocialSec_01!$E692</f>
        <v>0</v>
      </c>
      <c r="F692" s="78" t="n">
        <f aca="false">(-1)*Roth_01!$E692</f>
        <v>-0</v>
      </c>
      <c r="G692" s="78" t="n">
        <f aca="false">(-1)*$E692*(Input!$C$8/100)</f>
        <v>-0</v>
      </c>
      <c r="H692" s="78" t="n">
        <f aca="false">(-1)*$E692*(Input!$C$9/100)</f>
        <v>-0</v>
      </c>
      <c r="J692" s="78" t="n">
        <f aca="false">($E692+$F692+$G692+$H692)</f>
        <v>0</v>
      </c>
    </row>
    <row r="693" customFormat="false" ht="12.8" hidden="false" customHeight="false" outlineLevel="0" collapsed="false">
      <c r="A693" s="76" t="n">
        <v>689</v>
      </c>
      <c r="B693" s="77" t="n">
        <f aca="false">EOMONTH(Input!$C$7,A693)</f>
        <v>63888</v>
      </c>
      <c r="C693" s="76" t="n">
        <f aca="false">DATEDIF(Input!$C$23,$B693,"Y")</f>
        <v>97</v>
      </c>
      <c r="E693" s="78" t="n">
        <f aca="false">(-1)*(401k_01!$G693+IRA_01!$E693+Invest_01!$E693)+Pension_01!$E693+SocialSec_01!$E693</f>
        <v>0</v>
      </c>
      <c r="F693" s="78" t="n">
        <f aca="false">(-1)*Roth_01!$E693</f>
        <v>-0</v>
      </c>
      <c r="G693" s="78" t="n">
        <f aca="false">(-1)*$E693*(Input!$C$8/100)</f>
        <v>-0</v>
      </c>
      <c r="H693" s="78" t="n">
        <f aca="false">(-1)*$E693*(Input!$C$9/100)</f>
        <v>-0</v>
      </c>
      <c r="J693" s="78" t="n">
        <f aca="false">($E693+$F693+$G693+$H693)</f>
        <v>0</v>
      </c>
    </row>
    <row r="694" customFormat="false" ht="12.8" hidden="false" customHeight="false" outlineLevel="0" collapsed="false">
      <c r="A694" s="76" t="n">
        <v>690</v>
      </c>
      <c r="B694" s="77" t="n">
        <f aca="false">EOMONTH(Input!$C$7,A694)</f>
        <v>63919</v>
      </c>
      <c r="C694" s="76" t="n">
        <f aca="false">DATEDIF(Input!$C$23,$B694,"Y")</f>
        <v>97</v>
      </c>
      <c r="E694" s="78" t="n">
        <f aca="false">(-1)*(401k_01!$G694+IRA_01!$E694+Invest_01!$E694)+Pension_01!$E694+SocialSec_01!$E694</f>
        <v>0</v>
      </c>
      <c r="F694" s="78" t="n">
        <f aca="false">(-1)*Roth_01!$E694</f>
        <v>-0</v>
      </c>
      <c r="G694" s="78" t="n">
        <f aca="false">(-1)*$E694*(Input!$C$8/100)</f>
        <v>-0</v>
      </c>
      <c r="H694" s="78" t="n">
        <f aca="false">(-1)*$E694*(Input!$C$9/100)</f>
        <v>-0</v>
      </c>
      <c r="J694" s="78" t="n">
        <f aca="false">($E694+$F694+$G694+$H694)</f>
        <v>0</v>
      </c>
    </row>
    <row r="695" customFormat="false" ht="12.8" hidden="false" customHeight="false" outlineLevel="0" collapsed="false">
      <c r="A695" s="76" t="n">
        <v>691</v>
      </c>
      <c r="B695" s="77" t="n">
        <f aca="false">EOMONTH(Input!$C$7,A695)</f>
        <v>63950</v>
      </c>
      <c r="C695" s="76" t="n">
        <f aca="false">DATEDIF(Input!$C$23,$B695,"Y")</f>
        <v>97</v>
      </c>
      <c r="E695" s="78" t="n">
        <f aca="false">(-1)*(401k_01!$G695+IRA_01!$E695+Invest_01!$E695)+Pension_01!$E695+SocialSec_01!$E695</f>
        <v>0</v>
      </c>
      <c r="F695" s="78" t="n">
        <f aca="false">(-1)*Roth_01!$E695</f>
        <v>-0</v>
      </c>
      <c r="G695" s="78" t="n">
        <f aca="false">(-1)*$E695*(Input!$C$8/100)</f>
        <v>-0</v>
      </c>
      <c r="H695" s="78" t="n">
        <f aca="false">(-1)*$E695*(Input!$C$9/100)</f>
        <v>-0</v>
      </c>
      <c r="J695" s="78" t="n">
        <f aca="false">($E695+$F695+$G695+$H695)</f>
        <v>0</v>
      </c>
    </row>
    <row r="696" customFormat="false" ht="12.8" hidden="false" customHeight="false" outlineLevel="0" collapsed="false">
      <c r="A696" s="76" t="n">
        <v>692</v>
      </c>
      <c r="B696" s="77" t="n">
        <f aca="false">EOMONTH(Input!$C$7,A696)</f>
        <v>63978</v>
      </c>
      <c r="C696" s="76" t="n">
        <f aca="false">DATEDIF(Input!$C$23,$B696,"Y")</f>
        <v>97</v>
      </c>
      <c r="E696" s="78" t="n">
        <f aca="false">(-1)*(401k_01!$G696+IRA_01!$E696+Invest_01!$E696)+Pension_01!$E696+SocialSec_01!$E696</f>
        <v>0</v>
      </c>
      <c r="F696" s="78" t="n">
        <f aca="false">(-1)*Roth_01!$E696</f>
        <v>-0</v>
      </c>
      <c r="G696" s="78" t="n">
        <f aca="false">(-1)*$E696*(Input!$C$8/100)</f>
        <v>-0</v>
      </c>
      <c r="H696" s="78" t="n">
        <f aca="false">(-1)*$E696*(Input!$C$9/100)</f>
        <v>-0</v>
      </c>
      <c r="J696" s="78" t="n">
        <f aca="false">($E696+$F696+$G696+$H696)</f>
        <v>0</v>
      </c>
    </row>
    <row r="697" customFormat="false" ht="12.8" hidden="false" customHeight="false" outlineLevel="0" collapsed="false">
      <c r="A697" s="76" t="n">
        <v>693</v>
      </c>
      <c r="B697" s="77" t="n">
        <f aca="false">EOMONTH(Input!$C$7,A697)</f>
        <v>64009</v>
      </c>
      <c r="C697" s="76" t="n">
        <f aca="false">DATEDIF(Input!$C$23,$B697,"Y")</f>
        <v>97</v>
      </c>
      <c r="E697" s="78" t="n">
        <f aca="false">(-1)*(401k_01!$G697+IRA_01!$E697+Invest_01!$E697)+Pension_01!$E697+SocialSec_01!$E697</f>
        <v>0</v>
      </c>
      <c r="F697" s="78" t="n">
        <f aca="false">(-1)*Roth_01!$E697</f>
        <v>-0</v>
      </c>
      <c r="G697" s="78" t="n">
        <f aca="false">(-1)*$E697*(Input!$C$8/100)</f>
        <v>-0</v>
      </c>
      <c r="H697" s="78" t="n">
        <f aca="false">(-1)*$E697*(Input!$C$9/100)</f>
        <v>-0</v>
      </c>
      <c r="J697" s="78" t="n">
        <f aca="false">($E697+$F697+$G697+$H697)</f>
        <v>0</v>
      </c>
    </row>
    <row r="698" customFormat="false" ht="12.8" hidden="false" customHeight="false" outlineLevel="0" collapsed="false">
      <c r="A698" s="76" t="n">
        <v>694</v>
      </c>
      <c r="B698" s="77" t="n">
        <f aca="false">EOMONTH(Input!$C$7,A698)</f>
        <v>64039</v>
      </c>
      <c r="C698" s="76" t="n">
        <f aca="false">DATEDIF(Input!$C$23,$B698,"Y")</f>
        <v>97</v>
      </c>
      <c r="E698" s="78" t="n">
        <f aca="false">(-1)*(401k_01!$G698+IRA_01!$E698+Invest_01!$E698)+Pension_01!$E698+SocialSec_01!$E698</f>
        <v>0</v>
      </c>
      <c r="F698" s="78" t="n">
        <f aca="false">(-1)*Roth_01!$E698</f>
        <v>-0</v>
      </c>
      <c r="G698" s="78" t="n">
        <f aca="false">(-1)*$E698*(Input!$C$8/100)</f>
        <v>-0</v>
      </c>
      <c r="H698" s="78" t="n">
        <f aca="false">(-1)*$E698*(Input!$C$9/100)</f>
        <v>-0</v>
      </c>
      <c r="J698" s="78" t="n">
        <f aca="false">($E698+$F698+$G698+$H698)</f>
        <v>0</v>
      </c>
    </row>
    <row r="699" customFormat="false" ht="12.8" hidden="false" customHeight="false" outlineLevel="0" collapsed="false">
      <c r="A699" s="76" t="n">
        <v>695</v>
      </c>
      <c r="B699" s="77" t="n">
        <f aca="false">EOMONTH(Input!$C$7,A699)</f>
        <v>64070</v>
      </c>
      <c r="C699" s="76" t="n">
        <f aca="false">DATEDIF(Input!$C$23,$B699,"Y")</f>
        <v>98</v>
      </c>
      <c r="E699" s="78" t="n">
        <f aca="false">(-1)*(401k_01!$G699+IRA_01!$E699+Invest_01!$E699)+Pension_01!$E699+SocialSec_01!$E699</f>
        <v>0</v>
      </c>
      <c r="F699" s="78" t="n">
        <f aca="false">(-1)*Roth_01!$E699</f>
        <v>-0</v>
      </c>
      <c r="G699" s="78" t="n">
        <f aca="false">(-1)*$E699*(Input!$C$8/100)</f>
        <v>-0</v>
      </c>
      <c r="H699" s="78" t="n">
        <f aca="false">(-1)*$E699*(Input!$C$9/100)</f>
        <v>-0</v>
      </c>
      <c r="J699" s="78" t="n">
        <f aca="false">($E699+$F699+$G699+$H699)</f>
        <v>0</v>
      </c>
    </row>
    <row r="700" customFormat="false" ht="12.8" hidden="false" customHeight="false" outlineLevel="0" collapsed="false">
      <c r="A700" s="76" t="n">
        <v>696</v>
      </c>
      <c r="B700" s="77" t="n">
        <f aca="false">EOMONTH(Input!$C$7,A700)</f>
        <v>64100</v>
      </c>
      <c r="C700" s="76" t="n">
        <f aca="false">DATEDIF(Input!$C$23,$B700,"Y")</f>
        <v>98</v>
      </c>
      <c r="E700" s="78" t="n">
        <f aca="false">(-1)*(401k_01!$G700+IRA_01!$E700+Invest_01!$E700)+Pension_01!$E700+SocialSec_01!$E700</f>
        <v>0</v>
      </c>
      <c r="F700" s="78" t="n">
        <f aca="false">(-1)*Roth_01!$E700</f>
        <v>-0</v>
      </c>
      <c r="G700" s="78" t="n">
        <f aca="false">(-1)*$E700*(Input!$C$8/100)</f>
        <v>-0</v>
      </c>
      <c r="H700" s="78" t="n">
        <f aca="false">(-1)*$E700*(Input!$C$9/100)</f>
        <v>-0</v>
      </c>
      <c r="J700" s="78" t="n">
        <f aca="false">($E700+$F700+$G700+$H700)</f>
        <v>0</v>
      </c>
    </row>
    <row r="701" customFormat="false" ht="12.8" hidden="false" customHeight="false" outlineLevel="0" collapsed="false">
      <c r="A701" s="76" t="n">
        <v>697</v>
      </c>
      <c r="B701" s="77" t="n">
        <f aca="false">EOMONTH(Input!$C$7,A701)</f>
        <v>64131</v>
      </c>
      <c r="C701" s="76" t="n">
        <f aca="false">DATEDIF(Input!$C$23,$B701,"Y")</f>
        <v>98</v>
      </c>
      <c r="E701" s="78" t="n">
        <f aca="false">(-1)*(401k_01!$G701+IRA_01!$E701+Invest_01!$E701)+Pension_01!$E701+SocialSec_01!$E701</f>
        <v>0</v>
      </c>
      <c r="F701" s="78" t="n">
        <f aca="false">(-1)*Roth_01!$E701</f>
        <v>-0</v>
      </c>
      <c r="G701" s="78" t="n">
        <f aca="false">(-1)*$E701*(Input!$C$8/100)</f>
        <v>-0</v>
      </c>
      <c r="H701" s="78" t="n">
        <f aca="false">(-1)*$E701*(Input!$C$9/100)</f>
        <v>-0</v>
      </c>
      <c r="J701" s="78" t="n">
        <f aca="false">($E701+$F701+$G701+$H701)</f>
        <v>0</v>
      </c>
    </row>
    <row r="702" customFormat="false" ht="12.8" hidden="false" customHeight="false" outlineLevel="0" collapsed="false">
      <c r="A702" s="76" t="n">
        <v>698</v>
      </c>
      <c r="B702" s="77" t="n">
        <f aca="false">EOMONTH(Input!$C$7,A702)</f>
        <v>64162</v>
      </c>
      <c r="C702" s="76" t="n">
        <f aca="false">DATEDIF(Input!$C$23,$B702,"Y")</f>
        <v>98</v>
      </c>
      <c r="E702" s="78" t="n">
        <f aca="false">(-1)*(401k_01!$G702+IRA_01!$E702+Invest_01!$E702)+Pension_01!$E702+SocialSec_01!$E702</f>
        <v>0</v>
      </c>
      <c r="F702" s="78" t="n">
        <f aca="false">(-1)*Roth_01!$E702</f>
        <v>-0</v>
      </c>
      <c r="G702" s="78" t="n">
        <f aca="false">(-1)*$E702*(Input!$C$8/100)</f>
        <v>-0</v>
      </c>
      <c r="H702" s="78" t="n">
        <f aca="false">(-1)*$E702*(Input!$C$9/100)</f>
        <v>-0</v>
      </c>
      <c r="J702" s="78" t="n">
        <f aca="false">($E702+$F702+$G702+$H702)</f>
        <v>0</v>
      </c>
    </row>
    <row r="703" customFormat="false" ht="12.8" hidden="false" customHeight="false" outlineLevel="0" collapsed="false">
      <c r="A703" s="76" t="n">
        <v>699</v>
      </c>
      <c r="B703" s="77" t="n">
        <f aca="false">EOMONTH(Input!$C$7,A703)</f>
        <v>64192</v>
      </c>
      <c r="C703" s="76" t="n">
        <f aca="false">DATEDIF(Input!$C$23,$B703,"Y")</f>
        <v>98</v>
      </c>
      <c r="E703" s="78" t="n">
        <f aca="false">(-1)*(401k_01!$G703+IRA_01!$E703+Invest_01!$E703)+Pension_01!$E703+SocialSec_01!$E703</f>
        <v>0</v>
      </c>
      <c r="F703" s="78" t="n">
        <f aca="false">(-1)*Roth_01!$E703</f>
        <v>-0</v>
      </c>
      <c r="G703" s="78" t="n">
        <f aca="false">(-1)*$E703*(Input!$C$8/100)</f>
        <v>-0</v>
      </c>
      <c r="H703" s="78" t="n">
        <f aca="false">(-1)*$E703*(Input!$C$9/100)</f>
        <v>-0</v>
      </c>
      <c r="J703" s="78" t="n">
        <f aca="false">($E703+$F703+$G703+$H703)</f>
        <v>0</v>
      </c>
    </row>
    <row r="704" customFormat="false" ht="12.8" hidden="false" customHeight="false" outlineLevel="0" collapsed="false">
      <c r="A704" s="76" t="n">
        <v>700</v>
      </c>
      <c r="B704" s="77" t="n">
        <f aca="false">EOMONTH(Input!$C$7,A704)</f>
        <v>64223</v>
      </c>
      <c r="C704" s="76" t="n">
        <f aca="false">DATEDIF(Input!$C$23,$B704,"Y")</f>
        <v>98</v>
      </c>
      <c r="E704" s="78" t="n">
        <f aca="false">(-1)*(401k_01!$G704+IRA_01!$E704+Invest_01!$E704)+Pension_01!$E704+SocialSec_01!$E704</f>
        <v>0</v>
      </c>
      <c r="F704" s="78" t="n">
        <f aca="false">(-1)*Roth_01!$E704</f>
        <v>-0</v>
      </c>
      <c r="G704" s="78" t="n">
        <f aca="false">(-1)*$E704*(Input!$C$8/100)</f>
        <v>-0</v>
      </c>
      <c r="H704" s="78" t="n">
        <f aca="false">(-1)*$E704*(Input!$C$9/100)</f>
        <v>-0</v>
      </c>
      <c r="J704" s="78" t="n">
        <f aca="false">($E704+$F704+$G704+$H704)</f>
        <v>0</v>
      </c>
    </row>
    <row r="705" customFormat="false" ht="12.8" hidden="false" customHeight="false" outlineLevel="0" collapsed="false">
      <c r="A705" s="76" t="n">
        <v>701</v>
      </c>
      <c r="B705" s="77" t="n">
        <f aca="false">EOMONTH(Input!$C$7,A705)</f>
        <v>64253</v>
      </c>
      <c r="C705" s="76" t="n">
        <f aca="false">DATEDIF(Input!$C$23,$B705,"Y")</f>
        <v>98</v>
      </c>
      <c r="E705" s="78" t="n">
        <f aca="false">(-1)*(401k_01!$G705+IRA_01!$E705+Invest_01!$E705)+Pension_01!$E705+SocialSec_01!$E705</f>
        <v>0</v>
      </c>
      <c r="F705" s="78" t="n">
        <f aca="false">(-1)*Roth_01!$E705</f>
        <v>-0</v>
      </c>
      <c r="G705" s="78" t="n">
        <f aca="false">(-1)*$E705*(Input!$C$8/100)</f>
        <v>-0</v>
      </c>
      <c r="H705" s="78" t="n">
        <f aca="false">(-1)*$E705*(Input!$C$9/100)</f>
        <v>-0</v>
      </c>
      <c r="J705" s="78" t="n">
        <f aca="false">($E705+$F705+$G705+$H705)</f>
        <v>0</v>
      </c>
    </row>
    <row r="706" customFormat="false" ht="12.8" hidden="false" customHeight="false" outlineLevel="0" collapsed="false">
      <c r="A706" s="76" t="n">
        <v>702</v>
      </c>
      <c r="B706" s="77" t="n">
        <f aca="false">EOMONTH(Input!$C$7,A706)</f>
        <v>64284</v>
      </c>
      <c r="C706" s="76" t="n">
        <f aca="false">DATEDIF(Input!$C$23,$B706,"Y")</f>
        <v>98</v>
      </c>
      <c r="E706" s="78" t="n">
        <f aca="false">(-1)*(401k_01!$G706+IRA_01!$E706+Invest_01!$E706)+Pension_01!$E706+SocialSec_01!$E706</f>
        <v>0</v>
      </c>
      <c r="F706" s="78" t="n">
        <f aca="false">(-1)*Roth_01!$E706</f>
        <v>-0</v>
      </c>
      <c r="G706" s="78" t="n">
        <f aca="false">(-1)*$E706*(Input!$C$8/100)</f>
        <v>-0</v>
      </c>
      <c r="H706" s="78" t="n">
        <f aca="false">(-1)*$E706*(Input!$C$9/100)</f>
        <v>-0</v>
      </c>
      <c r="J706" s="78" t="n">
        <f aca="false">($E706+$F706+$G706+$H706)</f>
        <v>0</v>
      </c>
    </row>
    <row r="707" customFormat="false" ht="12.8" hidden="false" customHeight="false" outlineLevel="0" collapsed="false">
      <c r="A707" s="76" t="n">
        <v>703</v>
      </c>
      <c r="B707" s="77" t="n">
        <f aca="false">EOMONTH(Input!$C$7,A707)</f>
        <v>64315</v>
      </c>
      <c r="C707" s="76" t="n">
        <f aca="false">DATEDIF(Input!$C$23,$B707,"Y")</f>
        <v>98</v>
      </c>
      <c r="E707" s="78" t="n">
        <f aca="false">(-1)*(401k_01!$G707+IRA_01!$E707+Invest_01!$E707)+Pension_01!$E707+SocialSec_01!$E707</f>
        <v>0</v>
      </c>
      <c r="F707" s="78" t="n">
        <f aca="false">(-1)*Roth_01!$E707</f>
        <v>-0</v>
      </c>
      <c r="G707" s="78" t="n">
        <f aca="false">(-1)*$E707*(Input!$C$8/100)</f>
        <v>-0</v>
      </c>
      <c r="H707" s="78" t="n">
        <f aca="false">(-1)*$E707*(Input!$C$9/100)</f>
        <v>-0</v>
      </c>
      <c r="J707" s="78" t="n">
        <f aca="false">($E707+$F707+$G707+$H707)</f>
        <v>0</v>
      </c>
    </row>
    <row r="708" customFormat="false" ht="12.8" hidden="false" customHeight="false" outlineLevel="0" collapsed="false">
      <c r="A708" s="76" t="n">
        <v>704</v>
      </c>
      <c r="B708" s="77" t="n">
        <f aca="false">EOMONTH(Input!$C$7,A708)</f>
        <v>64344</v>
      </c>
      <c r="C708" s="76" t="n">
        <f aca="false">DATEDIF(Input!$C$23,$B708,"Y")</f>
        <v>98</v>
      </c>
      <c r="E708" s="78" t="n">
        <f aca="false">(-1)*(401k_01!$G708+IRA_01!$E708+Invest_01!$E708)+Pension_01!$E708+SocialSec_01!$E708</f>
        <v>0</v>
      </c>
      <c r="F708" s="78" t="n">
        <f aca="false">(-1)*Roth_01!$E708</f>
        <v>-0</v>
      </c>
      <c r="G708" s="78" t="n">
        <f aca="false">(-1)*$E708*(Input!$C$8/100)</f>
        <v>-0</v>
      </c>
      <c r="H708" s="78" t="n">
        <f aca="false">(-1)*$E708*(Input!$C$9/100)</f>
        <v>-0</v>
      </c>
      <c r="J708" s="78" t="n">
        <f aca="false">($E708+$F708+$G708+$H708)</f>
        <v>0</v>
      </c>
    </row>
    <row r="709" customFormat="false" ht="12.8" hidden="false" customHeight="false" outlineLevel="0" collapsed="false">
      <c r="A709" s="76" t="n">
        <v>705</v>
      </c>
      <c r="B709" s="77" t="n">
        <f aca="false">EOMONTH(Input!$C$7,A709)</f>
        <v>64375</v>
      </c>
      <c r="C709" s="76" t="n">
        <f aca="false">DATEDIF(Input!$C$23,$B709,"Y")</f>
        <v>98</v>
      </c>
      <c r="E709" s="78" t="n">
        <f aca="false">(-1)*(401k_01!$G709+IRA_01!$E709+Invest_01!$E709)+Pension_01!$E709+SocialSec_01!$E709</f>
        <v>0</v>
      </c>
      <c r="F709" s="78" t="n">
        <f aca="false">(-1)*Roth_01!$E709</f>
        <v>-0</v>
      </c>
      <c r="G709" s="78" t="n">
        <f aca="false">(-1)*$E709*(Input!$C$8/100)</f>
        <v>-0</v>
      </c>
      <c r="H709" s="78" t="n">
        <f aca="false">(-1)*$E709*(Input!$C$9/100)</f>
        <v>-0</v>
      </c>
      <c r="J709" s="78" t="n">
        <f aca="false">($E709+$F709+$G709+$H709)</f>
        <v>0</v>
      </c>
    </row>
    <row r="710" customFormat="false" ht="12.8" hidden="false" customHeight="false" outlineLevel="0" collapsed="false">
      <c r="A710" s="76" t="n">
        <v>706</v>
      </c>
      <c r="B710" s="77" t="n">
        <f aca="false">EOMONTH(Input!$C$7,A710)</f>
        <v>64405</v>
      </c>
      <c r="C710" s="76" t="n">
        <f aca="false">DATEDIF(Input!$C$23,$B710,"Y")</f>
        <v>98</v>
      </c>
      <c r="E710" s="78" t="n">
        <f aca="false">(-1)*(401k_01!$G710+IRA_01!$E710+Invest_01!$E710)+Pension_01!$E710+SocialSec_01!$E710</f>
        <v>0</v>
      </c>
      <c r="F710" s="78" t="n">
        <f aca="false">(-1)*Roth_01!$E710</f>
        <v>-0</v>
      </c>
      <c r="G710" s="78" t="n">
        <f aca="false">(-1)*$E710*(Input!$C$8/100)</f>
        <v>-0</v>
      </c>
      <c r="H710" s="78" t="n">
        <f aca="false">(-1)*$E710*(Input!$C$9/100)</f>
        <v>-0</v>
      </c>
      <c r="J710" s="78" t="n">
        <f aca="false">($E710+$F710+$G710+$H710)</f>
        <v>0</v>
      </c>
    </row>
    <row r="711" customFormat="false" ht="12.8" hidden="false" customHeight="false" outlineLevel="0" collapsed="false">
      <c r="A711" s="76" t="n">
        <v>707</v>
      </c>
      <c r="B711" s="77" t="n">
        <f aca="false">EOMONTH(Input!$C$7,A711)</f>
        <v>64436</v>
      </c>
      <c r="C711" s="76" t="n">
        <f aca="false">DATEDIF(Input!$C$23,$B711,"Y")</f>
        <v>99</v>
      </c>
      <c r="E711" s="78" t="n">
        <f aca="false">(-1)*(401k_01!$G711+IRA_01!$E711+Invest_01!$E711)+Pension_01!$E711+SocialSec_01!$E711</f>
        <v>0</v>
      </c>
      <c r="F711" s="78" t="n">
        <f aca="false">(-1)*Roth_01!$E711</f>
        <v>-0</v>
      </c>
      <c r="G711" s="78" t="n">
        <f aca="false">(-1)*$E711*(Input!$C$8/100)</f>
        <v>-0</v>
      </c>
      <c r="H711" s="78" t="n">
        <f aca="false">(-1)*$E711*(Input!$C$9/100)</f>
        <v>-0</v>
      </c>
      <c r="J711" s="78" t="n">
        <f aca="false">($E711+$F711+$G711+$H711)</f>
        <v>0</v>
      </c>
    </row>
    <row r="712" customFormat="false" ht="12.8" hidden="false" customHeight="false" outlineLevel="0" collapsed="false">
      <c r="A712" s="76" t="n">
        <v>708</v>
      </c>
      <c r="B712" s="77" t="n">
        <f aca="false">EOMONTH(Input!$C$7,A712)</f>
        <v>64466</v>
      </c>
      <c r="C712" s="76" t="n">
        <f aca="false">DATEDIF(Input!$C$23,$B712,"Y")</f>
        <v>99</v>
      </c>
      <c r="E712" s="78" t="n">
        <f aca="false">(-1)*(401k_01!$G712+IRA_01!$E712+Invest_01!$E712)+Pension_01!$E712+SocialSec_01!$E712</f>
        <v>0</v>
      </c>
      <c r="F712" s="78" t="n">
        <f aca="false">(-1)*Roth_01!$E712</f>
        <v>-0</v>
      </c>
      <c r="G712" s="78" t="n">
        <f aca="false">(-1)*$E712*(Input!$C$8/100)</f>
        <v>-0</v>
      </c>
      <c r="H712" s="78" t="n">
        <f aca="false">(-1)*$E712*(Input!$C$9/100)</f>
        <v>-0</v>
      </c>
      <c r="J712" s="78" t="n">
        <f aca="false">($E712+$F712+$G712+$H712)</f>
        <v>0</v>
      </c>
    </row>
    <row r="713" customFormat="false" ht="12.8" hidden="false" customHeight="false" outlineLevel="0" collapsed="false">
      <c r="A713" s="76" t="n">
        <v>709</v>
      </c>
      <c r="B713" s="77" t="n">
        <f aca="false">EOMONTH(Input!$C$7,A713)</f>
        <v>64497</v>
      </c>
      <c r="C713" s="76" t="n">
        <f aca="false">DATEDIF(Input!$C$23,$B713,"Y")</f>
        <v>99</v>
      </c>
      <c r="E713" s="78" t="n">
        <f aca="false">(-1)*(401k_01!$G713+IRA_01!$E713+Invest_01!$E713)+Pension_01!$E713+SocialSec_01!$E713</f>
        <v>0</v>
      </c>
      <c r="F713" s="78" t="n">
        <f aca="false">(-1)*Roth_01!$E713</f>
        <v>-0</v>
      </c>
      <c r="G713" s="78" t="n">
        <f aca="false">(-1)*$E713*(Input!$C$8/100)</f>
        <v>-0</v>
      </c>
      <c r="H713" s="78" t="n">
        <f aca="false">(-1)*$E713*(Input!$C$9/100)</f>
        <v>-0</v>
      </c>
      <c r="J713" s="78" t="n">
        <f aca="false">($E713+$F713+$G713+$H713)</f>
        <v>0</v>
      </c>
    </row>
    <row r="714" customFormat="false" ht="12.8" hidden="false" customHeight="false" outlineLevel="0" collapsed="false">
      <c r="A714" s="76" t="n">
        <v>710</v>
      </c>
      <c r="B714" s="77" t="n">
        <f aca="false">EOMONTH(Input!$C$7,A714)</f>
        <v>64528</v>
      </c>
      <c r="C714" s="76" t="n">
        <f aca="false">DATEDIF(Input!$C$23,$B714,"Y")</f>
        <v>99</v>
      </c>
      <c r="E714" s="78" t="n">
        <f aca="false">(-1)*(401k_01!$G714+IRA_01!$E714+Invest_01!$E714)+Pension_01!$E714+SocialSec_01!$E714</f>
        <v>0</v>
      </c>
      <c r="F714" s="78" t="n">
        <f aca="false">(-1)*Roth_01!$E714</f>
        <v>-0</v>
      </c>
      <c r="G714" s="78" t="n">
        <f aca="false">(-1)*$E714*(Input!$C$8/100)</f>
        <v>-0</v>
      </c>
      <c r="H714" s="78" t="n">
        <f aca="false">(-1)*$E714*(Input!$C$9/100)</f>
        <v>-0</v>
      </c>
      <c r="J714" s="78" t="n">
        <f aca="false">($E714+$F714+$G714+$H714)</f>
        <v>0</v>
      </c>
    </row>
    <row r="715" customFormat="false" ht="12.8" hidden="false" customHeight="false" outlineLevel="0" collapsed="false">
      <c r="A715" s="76" t="n">
        <v>711</v>
      </c>
      <c r="B715" s="77" t="n">
        <f aca="false">EOMONTH(Input!$C$7,A715)</f>
        <v>64558</v>
      </c>
      <c r="C715" s="76" t="n">
        <f aca="false">DATEDIF(Input!$C$23,$B715,"Y")</f>
        <v>99</v>
      </c>
      <c r="E715" s="78" t="n">
        <f aca="false">(-1)*(401k_01!$G715+IRA_01!$E715+Invest_01!$E715)+Pension_01!$E715+SocialSec_01!$E715</f>
        <v>0</v>
      </c>
      <c r="F715" s="78" t="n">
        <f aca="false">(-1)*Roth_01!$E715</f>
        <v>-0</v>
      </c>
      <c r="G715" s="78" t="n">
        <f aca="false">(-1)*$E715*(Input!$C$8/100)</f>
        <v>-0</v>
      </c>
      <c r="H715" s="78" t="n">
        <f aca="false">(-1)*$E715*(Input!$C$9/100)</f>
        <v>-0</v>
      </c>
      <c r="J715" s="78" t="n">
        <f aca="false">($E715+$F715+$G715+$H715)</f>
        <v>0</v>
      </c>
    </row>
    <row r="716" customFormat="false" ht="12.8" hidden="false" customHeight="false" outlineLevel="0" collapsed="false">
      <c r="A716" s="76" t="n">
        <v>712</v>
      </c>
      <c r="B716" s="77" t="n">
        <f aca="false">EOMONTH(Input!$C$7,A716)</f>
        <v>64589</v>
      </c>
      <c r="C716" s="76" t="n">
        <f aca="false">DATEDIF(Input!$C$23,$B716,"Y")</f>
        <v>99</v>
      </c>
      <c r="E716" s="78" t="n">
        <f aca="false">(-1)*(401k_01!$G716+IRA_01!$E716+Invest_01!$E716)+Pension_01!$E716+SocialSec_01!$E716</f>
        <v>0</v>
      </c>
      <c r="F716" s="78" t="n">
        <f aca="false">(-1)*Roth_01!$E716</f>
        <v>-0</v>
      </c>
      <c r="G716" s="78" t="n">
        <f aca="false">(-1)*$E716*(Input!$C$8/100)</f>
        <v>-0</v>
      </c>
      <c r="H716" s="78" t="n">
        <f aca="false">(-1)*$E716*(Input!$C$9/100)</f>
        <v>-0</v>
      </c>
      <c r="J716" s="78" t="n">
        <f aca="false">($E716+$F716+$G716+$H716)</f>
        <v>0</v>
      </c>
    </row>
    <row r="717" customFormat="false" ht="12.8" hidden="false" customHeight="false" outlineLevel="0" collapsed="false">
      <c r="A717" s="76" t="n">
        <v>713</v>
      </c>
      <c r="B717" s="77" t="n">
        <f aca="false">EOMONTH(Input!$C$7,A717)</f>
        <v>64619</v>
      </c>
      <c r="C717" s="76" t="n">
        <f aca="false">DATEDIF(Input!$C$23,$B717,"Y")</f>
        <v>99</v>
      </c>
      <c r="E717" s="78" t="n">
        <f aca="false">(-1)*(401k_01!$G717+IRA_01!$E717+Invest_01!$E717)+Pension_01!$E717+SocialSec_01!$E717</f>
        <v>0</v>
      </c>
      <c r="F717" s="78" t="n">
        <f aca="false">(-1)*Roth_01!$E717</f>
        <v>-0</v>
      </c>
      <c r="G717" s="78" t="n">
        <f aca="false">(-1)*$E717*(Input!$C$8/100)</f>
        <v>-0</v>
      </c>
      <c r="H717" s="78" t="n">
        <f aca="false">(-1)*$E717*(Input!$C$9/100)</f>
        <v>-0</v>
      </c>
      <c r="J717" s="78" t="n">
        <f aca="false">($E717+$F717+$G717+$H717)</f>
        <v>0</v>
      </c>
    </row>
    <row r="718" customFormat="false" ht="12.8" hidden="false" customHeight="false" outlineLevel="0" collapsed="false">
      <c r="A718" s="76" t="n">
        <v>714</v>
      </c>
      <c r="B718" s="77" t="n">
        <f aca="false">EOMONTH(Input!$C$7,A718)</f>
        <v>64650</v>
      </c>
      <c r="C718" s="76" t="n">
        <f aca="false">DATEDIF(Input!$C$23,$B718,"Y")</f>
        <v>99</v>
      </c>
      <c r="E718" s="78" t="n">
        <f aca="false">(-1)*(401k_01!$G718+IRA_01!$E718+Invest_01!$E718)+Pension_01!$E718+SocialSec_01!$E718</f>
        <v>0</v>
      </c>
      <c r="F718" s="78" t="n">
        <f aca="false">(-1)*Roth_01!$E718</f>
        <v>-0</v>
      </c>
      <c r="G718" s="78" t="n">
        <f aca="false">(-1)*$E718*(Input!$C$8/100)</f>
        <v>-0</v>
      </c>
      <c r="H718" s="78" t="n">
        <f aca="false">(-1)*$E718*(Input!$C$9/100)</f>
        <v>-0</v>
      </c>
      <c r="J718" s="78" t="n">
        <f aca="false">($E718+$F718+$G718+$H718)</f>
        <v>0</v>
      </c>
    </row>
    <row r="719" customFormat="false" ht="12.8" hidden="false" customHeight="false" outlineLevel="0" collapsed="false">
      <c r="A719" s="76" t="n">
        <v>715</v>
      </c>
      <c r="B719" s="77" t="n">
        <f aca="false">EOMONTH(Input!$C$7,A719)</f>
        <v>64681</v>
      </c>
      <c r="C719" s="76" t="n">
        <f aca="false">DATEDIF(Input!$C$23,$B719,"Y")</f>
        <v>99</v>
      </c>
      <c r="E719" s="78" t="n">
        <f aca="false">(-1)*(401k_01!$G719+IRA_01!$E719+Invest_01!$E719)+Pension_01!$E719+SocialSec_01!$E719</f>
        <v>0</v>
      </c>
      <c r="F719" s="78" t="n">
        <f aca="false">(-1)*Roth_01!$E719</f>
        <v>-0</v>
      </c>
      <c r="G719" s="78" t="n">
        <f aca="false">(-1)*$E719*(Input!$C$8/100)</f>
        <v>-0</v>
      </c>
      <c r="H719" s="78" t="n">
        <f aca="false">(-1)*$E719*(Input!$C$9/100)</f>
        <v>-0</v>
      </c>
      <c r="J719" s="78" t="n">
        <f aca="false">($E719+$F719+$G719+$H719)</f>
        <v>0</v>
      </c>
    </row>
    <row r="720" customFormat="false" ht="12.8" hidden="false" customHeight="false" outlineLevel="0" collapsed="false">
      <c r="A720" s="76" t="n">
        <v>716</v>
      </c>
      <c r="B720" s="77" t="n">
        <f aca="false">EOMONTH(Input!$C$7,A720)</f>
        <v>64709</v>
      </c>
      <c r="C720" s="76" t="n">
        <f aca="false">DATEDIF(Input!$C$23,$B720,"Y")</f>
        <v>99</v>
      </c>
      <c r="E720" s="78" t="n">
        <f aca="false">(-1)*(401k_01!$G720+IRA_01!$E720+Invest_01!$E720)+Pension_01!$E720+SocialSec_01!$E720</f>
        <v>0</v>
      </c>
      <c r="F720" s="78" t="n">
        <f aca="false">(-1)*Roth_01!$E720</f>
        <v>-0</v>
      </c>
      <c r="G720" s="78" t="n">
        <f aca="false">(-1)*$E720*(Input!$C$8/100)</f>
        <v>-0</v>
      </c>
      <c r="H720" s="78" t="n">
        <f aca="false">(-1)*$E720*(Input!$C$9/100)</f>
        <v>-0</v>
      </c>
      <c r="J720" s="78" t="n">
        <f aca="false">($E720+$F720+$G720+$H720)</f>
        <v>0</v>
      </c>
    </row>
    <row r="721" customFormat="false" ht="12.8" hidden="false" customHeight="false" outlineLevel="0" collapsed="false">
      <c r="A721" s="76" t="n">
        <v>717</v>
      </c>
      <c r="B721" s="77" t="n">
        <f aca="false">EOMONTH(Input!$C$7,A721)</f>
        <v>64740</v>
      </c>
      <c r="C721" s="76" t="n">
        <f aca="false">DATEDIF(Input!$C$23,$B721,"Y")</f>
        <v>99</v>
      </c>
      <c r="E721" s="78" t="n">
        <f aca="false">(-1)*(401k_01!$G721+IRA_01!$E721+Invest_01!$E721)+Pension_01!$E721+SocialSec_01!$E721</f>
        <v>0</v>
      </c>
      <c r="F721" s="78" t="n">
        <f aca="false">(-1)*Roth_01!$E721</f>
        <v>-0</v>
      </c>
      <c r="G721" s="78" t="n">
        <f aca="false">(-1)*$E721*(Input!$C$8/100)</f>
        <v>-0</v>
      </c>
      <c r="H721" s="78" t="n">
        <f aca="false">(-1)*$E721*(Input!$C$9/100)</f>
        <v>-0</v>
      </c>
      <c r="J721" s="78" t="n">
        <f aca="false">($E721+$F721+$G721+$H721)</f>
        <v>0</v>
      </c>
    </row>
    <row r="722" customFormat="false" ht="12.8" hidden="false" customHeight="false" outlineLevel="0" collapsed="false">
      <c r="A722" s="76" t="n">
        <v>718</v>
      </c>
      <c r="B722" s="77" t="n">
        <f aca="false">EOMONTH(Input!$C$7,A722)</f>
        <v>64770</v>
      </c>
      <c r="C722" s="76" t="n">
        <f aca="false">DATEDIF(Input!$C$23,$B722,"Y")</f>
        <v>99</v>
      </c>
      <c r="E722" s="78" t="n">
        <f aca="false">(-1)*(401k_01!$G722+IRA_01!$E722+Invest_01!$E722)+Pension_01!$E722+SocialSec_01!$E722</f>
        <v>0</v>
      </c>
      <c r="F722" s="78" t="n">
        <f aca="false">(-1)*Roth_01!$E722</f>
        <v>-0</v>
      </c>
      <c r="G722" s="78" t="n">
        <f aca="false">(-1)*$E722*(Input!$C$8/100)</f>
        <v>-0</v>
      </c>
      <c r="H722" s="78" t="n">
        <f aca="false">(-1)*$E722*(Input!$C$9/100)</f>
        <v>-0</v>
      </c>
      <c r="J722" s="78" t="n">
        <f aca="false">($E722+$F722+$G722+$H722)</f>
        <v>0</v>
      </c>
    </row>
    <row r="723" customFormat="false" ht="12.8" hidden="false" customHeight="false" outlineLevel="0" collapsed="false">
      <c r="A723" s="76" t="n">
        <v>719</v>
      </c>
      <c r="B723" s="77" t="n">
        <f aca="false">EOMONTH(Input!$C$7,A723)</f>
        <v>64801</v>
      </c>
      <c r="C723" s="76" t="n">
        <f aca="false">DATEDIF(Input!$C$23,$B723,"Y")</f>
        <v>100</v>
      </c>
      <c r="E723" s="78" t="n">
        <f aca="false">(-1)*(401k_01!$G723+IRA_01!$E723+Invest_01!$E723)+Pension_01!$E723+SocialSec_01!$E723</f>
        <v>0</v>
      </c>
      <c r="F723" s="78" t="n">
        <f aca="false">(-1)*Roth_01!$E723</f>
        <v>-0</v>
      </c>
      <c r="G723" s="78" t="n">
        <f aca="false">(-1)*$E723*(Input!$C$8/100)</f>
        <v>-0</v>
      </c>
      <c r="H723" s="78" t="n">
        <f aca="false">(-1)*$E723*(Input!$C$9/100)</f>
        <v>-0</v>
      </c>
      <c r="J723" s="78" t="n">
        <f aca="false">($E723+$F723+$G723+$H723)</f>
        <v>0</v>
      </c>
    </row>
    <row r="724" customFormat="false" ht="12.8" hidden="false" customHeight="false" outlineLevel="0" collapsed="false">
      <c r="A724" s="76" t="n">
        <v>720</v>
      </c>
      <c r="B724" s="77" t="n">
        <f aca="false">EOMONTH(Input!$C$7,A724)</f>
        <v>64831</v>
      </c>
      <c r="C724" s="76" t="n">
        <f aca="false">DATEDIF(Input!$C$23,$B724,"Y")</f>
        <v>100</v>
      </c>
      <c r="E724" s="78" t="n">
        <f aca="false">(-1)*(401k_01!$G724+IRA_01!$E724+Invest_01!$E724)+Pension_01!$E724+SocialSec_01!$E724</f>
        <v>0</v>
      </c>
      <c r="F724" s="78" t="n">
        <f aca="false">(-1)*Roth_01!$E724</f>
        <v>-0</v>
      </c>
      <c r="G724" s="78" t="n">
        <f aca="false">(-1)*$E724*(Input!$C$8/100)</f>
        <v>-0</v>
      </c>
      <c r="H724" s="78" t="n">
        <f aca="false">(-1)*$E724*(Input!$C$9/100)</f>
        <v>-0</v>
      </c>
      <c r="J724" s="78" t="n">
        <f aca="false">($E724+$F724+$G724+$H724)</f>
        <v>0</v>
      </c>
    </row>
    <row r="725" customFormat="false" ht="12.8" hidden="false" customHeight="false" outlineLevel="0" collapsed="false">
      <c r="A725" s="76" t="n">
        <v>721</v>
      </c>
      <c r="B725" s="77" t="n">
        <f aca="false">EOMONTH(Input!$C$7,A725)</f>
        <v>64862</v>
      </c>
      <c r="C725" s="76" t="n">
        <f aca="false">DATEDIF(Input!$C$23,$B725,"Y")</f>
        <v>100</v>
      </c>
      <c r="E725" s="78" t="n">
        <f aca="false">(-1)*(401k_01!$G725+IRA_01!$E725+Invest_01!$E725)+Pension_01!$E725+SocialSec_01!$E725</f>
        <v>0</v>
      </c>
      <c r="F725" s="78" t="n">
        <f aca="false">(-1)*Roth_01!$E725</f>
        <v>-0</v>
      </c>
      <c r="G725" s="78" t="n">
        <f aca="false">(-1)*$E725*(Input!$C$8/100)</f>
        <v>-0</v>
      </c>
      <c r="H725" s="78" t="n">
        <f aca="false">(-1)*$E725*(Input!$C$9/100)</f>
        <v>-0</v>
      </c>
      <c r="J725" s="78" t="n">
        <f aca="false">($E725+$F725+$G725+$H725)</f>
        <v>0</v>
      </c>
    </row>
    <row r="726" customFormat="false" ht="12.8" hidden="false" customHeight="false" outlineLevel="0" collapsed="false">
      <c r="A726" s="76" t="n">
        <v>722</v>
      </c>
      <c r="B726" s="77" t="n">
        <f aca="false">EOMONTH(Input!$C$7,A726)</f>
        <v>64893</v>
      </c>
      <c r="C726" s="76" t="n">
        <f aca="false">DATEDIF(Input!$C$23,$B726,"Y")</f>
        <v>100</v>
      </c>
      <c r="E726" s="78" t="n">
        <f aca="false">(-1)*(401k_01!$G726+IRA_01!$E726+Invest_01!$E726)+Pension_01!$E726+SocialSec_01!$E726</f>
        <v>0</v>
      </c>
      <c r="F726" s="78" t="n">
        <f aca="false">(-1)*Roth_01!$E726</f>
        <v>-0</v>
      </c>
      <c r="G726" s="78" t="n">
        <f aca="false">(-1)*$E726*(Input!$C$8/100)</f>
        <v>-0</v>
      </c>
      <c r="H726" s="78" t="n">
        <f aca="false">(-1)*$E726*(Input!$C$9/100)</f>
        <v>-0</v>
      </c>
      <c r="J726" s="78" t="n">
        <f aca="false">($E726+$F726+$G726+$H726)</f>
        <v>0</v>
      </c>
    </row>
    <row r="727" customFormat="false" ht="12.8" hidden="false" customHeight="false" outlineLevel="0" collapsed="false">
      <c r="A727" s="76" t="n">
        <v>723</v>
      </c>
      <c r="B727" s="77" t="n">
        <f aca="false">EOMONTH(Input!$C$7,A727)</f>
        <v>64923</v>
      </c>
      <c r="C727" s="76" t="n">
        <f aca="false">DATEDIF(Input!$C$23,$B727,"Y")</f>
        <v>100</v>
      </c>
      <c r="E727" s="78" t="n">
        <f aca="false">(-1)*(401k_01!$G727+IRA_01!$E727+Invest_01!$E727)+Pension_01!$E727+SocialSec_01!$E727</f>
        <v>0</v>
      </c>
      <c r="F727" s="78" t="n">
        <f aca="false">(-1)*Roth_01!$E727</f>
        <v>-0</v>
      </c>
      <c r="G727" s="78" t="n">
        <f aca="false">(-1)*$E727*(Input!$C$8/100)</f>
        <v>-0</v>
      </c>
      <c r="H727" s="78" t="n">
        <f aca="false">(-1)*$E727*(Input!$C$9/100)</f>
        <v>-0</v>
      </c>
      <c r="J727" s="78" t="n">
        <f aca="false">($E727+$F727+$G727+$H727)</f>
        <v>0</v>
      </c>
    </row>
    <row r="728" customFormat="false" ht="12.8" hidden="false" customHeight="false" outlineLevel="0" collapsed="false">
      <c r="A728" s="76" t="n">
        <v>724</v>
      </c>
      <c r="B728" s="77" t="n">
        <f aca="false">EOMONTH(Input!$C$7,A728)</f>
        <v>64954</v>
      </c>
      <c r="C728" s="76" t="n">
        <f aca="false">DATEDIF(Input!$C$23,$B728,"Y")</f>
        <v>100</v>
      </c>
      <c r="E728" s="78" t="n">
        <f aca="false">(-1)*(401k_01!$G728+IRA_01!$E728+Invest_01!$E728)+Pension_01!$E728+SocialSec_01!$E728</f>
        <v>0</v>
      </c>
      <c r="F728" s="78" t="n">
        <f aca="false">(-1)*Roth_01!$E728</f>
        <v>-0</v>
      </c>
      <c r="G728" s="78" t="n">
        <f aca="false">(-1)*$E728*(Input!$C$8/100)</f>
        <v>-0</v>
      </c>
      <c r="H728" s="78" t="n">
        <f aca="false">(-1)*$E728*(Input!$C$9/100)</f>
        <v>-0</v>
      </c>
      <c r="J728" s="78" t="n">
        <f aca="false">($E728+$F728+$G728+$H728)</f>
        <v>0</v>
      </c>
    </row>
    <row r="729" customFormat="false" ht="12.8" hidden="false" customHeight="false" outlineLevel="0" collapsed="false">
      <c r="A729" s="76" t="n">
        <v>725</v>
      </c>
      <c r="B729" s="77" t="n">
        <f aca="false">EOMONTH(Input!$C$7,A729)</f>
        <v>64984</v>
      </c>
      <c r="C729" s="76" t="n">
        <f aca="false">DATEDIF(Input!$C$23,$B729,"Y")</f>
        <v>100</v>
      </c>
      <c r="E729" s="78" t="n">
        <f aca="false">(-1)*(401k_01!$G729+IRA_01!$E729+Invest_01!$E729)+Pension_01!$E729+SocialSec_01!$E729</f>
        <v>0</v>
      </c>
      <c r="F729" s="78" t="n">
        <f aca="false">(-1)*Roth_01!$E729</f>
        <v>-0</v>
      </c>
      <c r="G729" s="78" t="n">
        <f aca="false">(-1)*$E729*(Input!$C$8/100)</f>
        <v>-0</v>
      </c>
      <c r="H729" s="78" t="n">
        <f aca="false">(-1)*$E729*(Input!$C$9/100)</f>
        <v>-0</v>
      </c>
      <c r="J729" s="78" t="n">
        <f aca="false">($E729+$F729+$G729+$H729)</f>
        <v>0</v>
      </c>
    </row>
    <row r="730" customFormat="false" ht="12.8" hidden="false" customHeight="false" outlineLevel="0" collapsed="false">
      <c r="A730" s="76" t="n">
        <v>726</v>
      </c>
      <c r="B730" s="77" t="n">
        <f aca="false">EOMONTH(Input!$C$7,A730)</f>
        <v>65015</v>
      </c>
      <c r="C730" s="76" t="n">
        <f aca="false">DATEDIF(Input!$C$23,$B730,"Y")</f>
        <v>100</v>
      </c>
      <c r="E730" s="78" t="n">
        <f aca="false">(-1)*(401k_01!$G730+IRA_01!$E730+Invest_01!$E730)+Pension_01!$E730+SocialSec_01!$E730</f>
        <v>0</v>
      </c>
      <c r="F730" s="78" t="n">
        <f aca="false">(-1)*Roth_01!$E730</f>
        <v>-0</v>
      </c>
      <c r="G730" s="78" t="n">
        <f aca="false">(-1)*$E730*(Input!$C$8/100)</f>
        <v>-0</v>
      </c>
      <c r="H730" s="78" t="n">
        <f aca="false">(-1)*$E730*(Input!$C$9/100)</f>
        <v>-0</v>
      </c>
      <c r="J730" s="78" t="n">
        <f aca="false">($E730+$F730+$G730+$H730)</f>
        <v>0</v>
      </c>
    </row>
    <row r="731" customFormat="false" ht="12.8" hidden="false" customHeight="false" outlineLevel="0" collapsed="false">
      <c r="A731" s="76" t="n">
        <v>727</v>
      </c>
      <c r="B731" s="77" t="n">
        <f aca="false">EOMONTH(Input!$C$7,A731)</f>
        <v>65046</v>
      </c>
      <c r="C731" s="76" t="n">
        <f aca="false">DATEDIF(Input!$C$23,$B731,"Y")</f>
        <v>100</v>
      </c>
      <c r="E731" s="78" t="n">
        <f aca="false">(-1)*(401k_01!$G731+IRA_01!$E731+Invest_01!$E731)+Pension_01!$E731+SocialSec_01!$E731</f>
        <v>0</v>
      </c>
      <c r="F731" s="78" t="n">
        <f aca="false">(-1)*Roth_01!$E731</f>
        <v>-0</v>
      </c>
      <c r="G731" s="78" t="n">
        <f aca="false">(-1)*$E731*(Input!$C$8/100)</f>
        <v>-0</v>
      </c>
      <c r="H731" s="78" t="n">
        <f aca="false">(-1)*$E731*(Input!$C$9/100)</f>
        <v>-0</v>
      </c>
      <c r="J731" s="78" t="n">
        <f aca="false">($E731+$F731+$G731+$H731)</f>
        <v>0</v>
      </c>
    </row>
    <row r="732" customFormat="false" ht="12.8" hidden="false" customHeight="false" outlineLevel="0" collapsed="false">
      <c r="A732" s="76" t="n">
        <v>728</v>
      </c>
      <c r="B732" s="77" t="n">
        <f aca="false">EOMONTH(Input!$C$7,A732)</f>
        <v>65074</v>
      </c>
      <c r="C732" s="76" t="n">
        <f aca="false">DATEDIF(Input!$C$23,$B732,"Y")</f>
        <v>100</v>
      </c>
      <c r="E732" s="78" t="n">
        <f aca="false">(-1)*(401k_01!$G732+IRA_01!$E732+Invest_01!$E732)+Pension_01!$E732+SocialSec_01!$E732</f>
        <v>0</v>
      </c>
      <c r="F732" s="78" t="n">
        <f aca="false">(-1)*Roth_01!$E732</f>
        <v>-0</v>
      </c>
      <c r="G732" s="78" t="n">
        <f aca="false">(-1)*$E732*(Input!$C$8/100)</f>
        <v>-0</v>
      </c>
      <c r="H732" s="78" t="n">
        <f aca="false">(-1)*$E732*(Input!$C$9/100)</f>
        <v>-0</v>
      </c>
      <c r="J732" s="78" t="n">
        <f aca="false">($E732+$F732+$G732+$H732)</f>
        <v>0</v>
      </c>
    </row>
    <row r="733" customFormat="false" ht="12.8" hidden="false" customHeight="false" outlineLevel="0" collapsed="false">
      <c r="A733" s="76" t="n">
        <v>729</v>
      </c>
      <c r="B733" s="77" t="n">
        <f aca="false">EOMONTH(Input!$C$7,A733)</f>
        <v>65105</v>
      </c>
      <c r="C733" s="76" t="n">
        <f aca="false">DATEDIF(Input!$C$23,$B733,"Y")</f>
        <v>100</v>
      </c>
      <c r="E733" s="78" t="n">
        <f aca="false">(-1)*(401k_01!$G733+IRA_01!$E733+Invest_01!$E733)+Pension_01!$E733+SocialSec_01!$E733</f>
        <v>0</v>
      </c>
      <c r="F733" s="78" t="n">
        <f aca="false">(-1)*Roth_01!$E733</f>
        <v>-0</v>
      </c>
      <c r="G733" s="78" t="n">
        <f aca="false">(-1)*$E733*(Input!$C$8/100)</f>
        <v>-0</v>
      </c>
      <c r="H733" s="78" t="n">
        <f aca="false">(-1)*$E733*(Input!$C$9/100)</f>
        <v>-0</v>
      </c>
      <c r="J733" s="78" t="n">
        <f aca="false">($E733+$F733+$G733+$H733)</f>
        <v>0</v>
      </c>
    </row>
    <row r="734" customFormat="false" ht="12.8" hidden="false" customHeight="false" outlineLevel="0" collapsed="false">
      <c r="A734" s="76" t="n">
        <v>730</v>
      </c>
      <c r="B734" s="77" t="n">
        <f aca="false">EOMONTH(Input!$C$7,A734)</f>
        <v>65135</v>
      </c>
      <c r="C734" s="76" t="n">
        <f aca="false">DATEDIF(Input!$C$23,$B734,"Y")</f>
        <v>100</v>
      </c>
      <c r="E734" s="78" t="n">
        <f aca="false">(-1)*(401k_01!$G734+IRA_01!$E734+Invest_01!$E734)+Pension_01!$E734+SocialSec_01!$E734</f>
        <v>0</v>
      </c>
      <c r="F734" s="78" t="n">
        <f aca="false">(-1)*Roth_01!$E734</f>
        <v>-0</v>
      </c>
      <c r="G734" s="78" t="n">
        <f aca="false">(-1)*$E734*(Input!$C$8/100)</f>
        <v>-0</v>
      </c>
      <c r="H734" s="78" t="n">
        <f aca="false">(-1)*$E734*(Input!$C$9/100)</f>
        <v>-0</v>
      </c>
      <c r="J734" s="78" t="n">
        <f aca="false">($E734+$F734+$G734+$H734)</f>
        <v>0</v>
      </c>
    </row>
    <row r="735" customFormat="false" ht="12.8" hidden="false" customHeight="false" outlineLevel="0" collapsed="false">
      <c r="A735" s="76" t="n">
        <v>731</v>
      </c>
      <c r="B735" s="77" t="n">
        <f aca="false">EOMONTH(Input!$C$7,A735)</f>
        <v>65166</v>
      </c>
      <c r="C735" s="76" t="n">
        <f aca="false">DATEDIF(Input!$C$23,$B735,"Y")</f>
        <v>101</v>
      </c>
      <c r="E735" s="78" t="n">
        <f aca="false">(-1)*(401k_01!$G735+IRA_01!$E735+Invest_01!$E735)+Pension_01!$E735+SocialSec_01!$E735</f>
        <v>0</v>
      </c>
      <c r="F735" s="78" t="n">
        <f aca="false">(-1)*Roth_01!$E735</f>
        <v>-0</v>
      </c>
      <c r="G735" s="78" t="n">
        <f aca="false">(-1)*$E735*(Input!$C$8/100)</f>
        <v>-0</v>
      </c>
      <c r="H735" s="78" t="n">
        <f aca="false">(-1)*$E735*(Input!$C$9/100)</f>
        <v>-0</v>
      </c>
      <c r="J735" s="78" t="n">
        <f aca="false">($E735+$F735+$G735+$H735)</f>
        <v>0</v>
      </c>
    </row>
    <row r="736" customFormat="false" ht="12.8" hidden="false" customHeight="false" outlineLevel="0" collapsed="false">
      <c r="A736" s="76" t="n">
        <v>732</v>
      </c>
      <c r="B736" s="77" t="n">
        <f aca="false">EOMONTH(Input!$C$7,A736)</f>
        <v>65196</v>
      </c>
      <c r="C736" s="76" t="n">
        <f aca="false">DATEDIF(Input!$C$23,$B736,"Y")</f>
        <v>101</v>
      </c>
      <c r="E736" s="78" t="n">
        <f aca="false">(-1)*(401k_01!$G736+IRA_01!$E736+Invest_01!$E736)+Pension_01!$E736+SocialSec_01!$E736</f>
        <v>0</v>
      </c>
      <c r="F736" s="78" t="n">
        <f aca="false">(-1)*Roth_01!$E736</f>
        <v>-0</v>
      </c>
      <c r="G736" s="78" t="n">
        <f aca="false">(-1)*$E736*(Input!$C$8/100)</f>
        <v>-0</v>
      </c>
      <c r="H736" s="78" t="n">
        <f aca="false">(-1)*$E736*(Input!$C$9/100)</f>
        <v>-0</v>
      </c>
      <c r="J736" s="78" t="n">
        <f aca="false">($E736+$F736+$G736+$H736)</f>
        <v>0</v>
      </c>
    </row>
    <row r="737" customFormat="false" ht="12.8" hidden="false" customHeight="false" outlineLevel="0" collapsed="false">
      <c r="A737" s="76" t="n">
        <v>733</v>
      </c>
      <c r="B737" s="77" t="n">
        <f aca="false">EOMONTH(Input!$C$7,A737)</f>
        <v>65227</v>
      </c>
      <c r="C737" s="76" t="n">
        <f aca="false">DATEDIF(Input!$C$23,$B737,"Y")</f>
        <v>101</v>
      </c>
      <c r="E737" s="78" t="n">
        <f aca="false">(-1)*(401k_01!$G737+IRA_01!$E737+Invest_01!$E737)+Pension_01!$E737+SocialSec_01!$E737</f>
        <v>0</v>
      </c>
      <c r="F737" s="78" t="n">
        <f aca="false">(-1)*Roth_01!$E737</f>
        <v>-0</v>
      </c>
      <c r="G737" s="78" t="n">
        <f aca="false">(-1)*$E737*(Input!$C$8/100)</f>
        <v>-0</v>
      </c>
      <c r="H737" s="78" t="n">
        <f aca="false">(-1)*$E737*(Input!$C$9/100)</f>
        <v>-0</v>
      </c>
      <c r="J737" s="78" t="n">
        <f aca="false">($E737+$F737+$G737+$H737)</f>
        <v>0</v>
      </c>
    </row>
    <row r="738" customFormat="false" ht="12.8" hidden="false" customHeight="false" outlineLevel="0" collapsed="false">
      <c r="A738" s="76" t="n">
        <v>734</v>
      </c>
      <c r="B738" s="77" t="n">
        <f aca="false">EOMONTH(Input!$C$7,A738)</f>
        <v>65258</v>
      </c>
      <c r="C738" s="76" t="n">
        <f aca="false">DATEDIF(Input!$C$23,$B738,"Y")</f>
        <v>101</v>
      </c>
      <c r="E738" s="78" t="n">
        <f aca="false">(-1)*(401k_01!$G738+IRA_01!$E738+Invest_01!$E738)+Pension_01!$E738+SocialSec_01!$E738</f>
        <v>0</v>
      </c>
      <c r="F738" s="78" t="n">
        <f aca="false">(-1)*Roth_01!$E738</f>
        <v>-0</v>
      </c>
      <c r="G738" s="78" t="n">
        <f aca="false">(-1)*$E738*(Input!$C$8/100)</f>
        <v>-0</v>
      </c>
      <c r="H738" s="78" t="n">
        <f aca="false">(-1)*$E738*(Input!$C$9/100)</f>
        <v>-0</v>
      </c>
      <c r="J738" s="78" t="n">
        <f aca="false">($E738+$F738+$G738+$H738)</f>
        <v>0</v>
      </c>
    </row>
    <row r="739" customFormat="false" ht="12.8" hidden="false" customHeight="false" outlineLevel="0" collapsed="false">
      <c r="A739" s="76" t="n">
        <v>735</v>
      </c>
      <c r="B739" s="77" t="n">
        <f aca="false">EOMONTH(Input!$C$7,A739)</f>
        <v>65288</v>
      </c>
      <c r="C739" s="76" t="n">
        <f aca="false">DATEDIF(Input!$C$23,$B739,"Y")</f>
        <v>101</v>
      </c>
      <c r="E739" s="78" t="n">
        <f aca="false">(-1)*(401k_01!$G739+IRA_01!$E739+Invest_01!$E739)+Pension_01!$E739+SocialSec_01!$E739</f>
        <v>0</v>
      </c>
      <c r="F739" s="78" t="n">
        <f aca="false">(-1)*Roth_01!$E739</f>
        <v>-0</v>
      </c>
      <c r="G739" s="78" t="n">
        <f aca="false">(-1)*$E739*(Input!$C$8/100)</f>
        <v>-0</v>
      </c>
      <c r="H739" s="78" t="n">
        <f aca="false">(-1)*$E739*(Input!$C$9/100)</f>
        <v>-0</v>
      </c>
      <c r="J739" s="78" t="n">
        <f aca="false">($E739+$F739+$G739+$H739)</f>
        <v>0</v>
      </c>
    </row>
    <row r="740" customFormat="false" ht="12.8" hidden="false" customHeight="false" outlineLevel="0" collapsed="false">
      <c r="A740" s="76" t="n">
        <v>736</v>
      </c>
      <c r="B740" s="77" t="n">
        <f aca="false">EOMONTH(Input!$C$7,A740)</f>
        <v>65319</v>
      </c>
      <c r="C740" s="76" t="n">
        <f aca="false">DATEDIF(Input!$C$23,$B740,"Y")</f>
        <v>101</v>
      </c>
      <c r="E740" s="78" t="n">
        <f aca="false">(-1)*(401k_01!$G740+IRA_01!$E740+Invest_01!$E740)+Pension_01!$E740+SocialSec_01!$E740</f>
        <v>0</v>
      </c>
      <c r="F740" s="78" t="n">
        <f aca="false">(-1)*Roth_01!$E740</f>
        <v>-0</v>
      </c>
      <c r="G740" s="78" t="n">
        <f aca="false">(-1)*$E740*(Input!$C$8/100)</f>
        <v>-0</v>
      </c>
      <c r="H740" s="78" t="n">
        <f aca="false">(-1)*$E740*(Input!$C$9/100)</f>
        <v>-0</v>
      </c>
      <c r="J740" s="78" t="n">
        <f aca="false">($E740+$F740+$G740+$H740)</f>
        <v>0</v>
      </c>
    </row>
    <row r="741" customFormat="false" ht="12.8" hidden="false" customHeight="false" outlineLevel="0" collapsed="false">
      <c r="A741" s="76" t="n">
        <v>737</v>
      </c>
      <c r="B741" s="77" t="n">
        <f aca="false">EOMONTH(Input!$C$7,A741)</f>
        <v>65349</v>
      </c>
      <c r="C741" s="76" t="n">
        <f aca="false">DATEDIF(Input!$C$23,$B741,"Y")</f>
        <v>101</v>
      </c>
      <c r="E741" s="78" t="n">
        <f aca="false">(-1)*(401k_01!$G741+IRA_01!$E741+Invest_01!$E741)+Pension_01!$E741+SocialSec_01!$E741</f>
        <v>0</v>
      </c>
      <c r="F741" s="78" t="n">
        <f aca="false">(-1)*Roth_01!$E741</f>
        <v>-0</v>
      </c>
      <c r="G741" s="78" t="n">
        <f aca="false">(-1)*$E741*(Input!$C$8/100)</f>
        <v>-0</v>
      </c>
      <c r="H741" s="78" t="n">
        <f aca="false">(-1)*$E741*(Input!$C$9/100)</f>
        <v>-0</v>
      </c>
      <c r="J741" s="78" t="n">
        <f aca="false">($E741+$F741+$G741+$H741)</f>
        <v>0</v>
      </c>
    </row>
    <row r="742" customFormat="false" ht="12.8" hidden="false" customHeight="false" outlineLevel="0" collapsed="false">
      <c r="A742" s="76" t="n">
        <v>738</v>
      </c>
      <c r="B742" s="77" t="n">
        <f aca="false">EOMONTH(Input!$C$7,A742)</f>
        <v>65380</v>
      </c>
      <c r="C742" s="76" t="n">
        <f aca="false">DATEDIF(Input!$C$23,$B742,"Y")</f>
        <v>101</v>
      </c>
      <c r="E742" s="78" t="n">
        <f aca="false">(-1)*(401k_01!$G742+IRA_01!$E742+Invest_01!$E742)+Pension_01!$E742+SocialSec_01!$E742</f>
        <v>0</v>
      </c>
      <c r="F742" s="78" t="n">
        <f aca="false">(-1)*Roth_01!$E742</f>
        <v>-0</v>
      </c>
      <c r="G742" s="78" t="n">
        <f aca="false">(-1)*$E742*(Input!$C$8/100)</f>
        <v>-0</v>
      </c>
      <c r="H742" s="78" t="n">
        <f aca="false">(-1)*$E742*(Input!$C$9/100)</f>
        <v>-0</v>
      </c>
      <c r="J742" s="78" t="n">
        <f aca="false">($E742+$F742+$G742+$H742)</f>
        <v>0</v>
      </c>
    </row>
    <row r="743" customFormat="false" ht="12.8" hidden="false" customHeight="false" outlineLevel="0" collapsed="false">
      <c r="A743" s="76" t="n">
        <v>739</v>
      </c>
      <c r="B743" s="77" t="n">
        <f aca="false">EOMONTH(Input!$C$7,A743)</f>
        <v>65411</v>
      </c>
      <c r="C743" s="76" t="n">
        <f aca="false">DATEDIF(Input!$C$23,$B743,"Y")</f>
        <v>101</v>
      </c>
      <c r="E743" s="78" t="n">
        <f aca="false">(-1)*(401k_01!$G743+IRA_01!$E743+Invest_01!$E743)+Pension_01!$E743+SocialSec_01!$E743</f>
        <v>0</v>
      </c>
      <c r="F743" s="78" t="n">
        <f aca="false">(-1)*Roth_01!$E743</f>
        <v>-0</v>
      </c>
      <c r="G743" s="78" t="n">
        <f aca="false">(-1)*$E743*(Input!$C$8/100)</f>
        <v>-0</v>
      </c>
      <c r="H743" s="78" t="n">
        <f aca="false">(-1)*$E743*(Input!$C$9/100)</f>
        <v>-0</v>
      </c>
      <c r="J743" s="78" t="n">
        <f aca="false">($E743+$F743+$G743+$H743)</f>
        <v>0</v>
      </c>
    </row>
    <row r="744" customFormat="false" ht="12.8" hidden="false" customHeight="false" outlineLevel="0" collapsed="false">
      <c r="A744" s="76" t="n">
        <v>740</v>
      </c>
      <c r="B744" s="77" t="n">
        <f aca="false">EOMONTH(Input!$C$7,A744)</f>
        <v>65439</v>
      </c>
      <c r="C744" s="76" t="n">
        <f aca="false">DATEDIF(Input!$C$23,$B744,"Y")</f>
        <v>101</v>
      </c>
      <c r="E744" s="78" t="n">
        <f aca="false">(-1)*(401k_01!$G744+IRA_01!$E744+Invest_01!$E744)+Pension_01!$E744+SocialSec_01!$E744</f>
        <v>0</v>
      </c>
      <c r="F744" s="78" t="n">
        <f aca="false">(-1)*Roth_01!$E744</f>
        <v>-0</v>
      </c>
      <c r="G744" s="78" t="n">
        <f aca="false">(-1)*$E744*(Input!$C$8/100)</f>
        <v>-0</v>
      </c>
      <c r="H744" s="78" t="n">
        <f aca="false">(-1)*$E744*(Input!$C$9/100)</f>
        <v>-0</v>
      </c>
      <c r="J744" s="78" t="n">
        <f aca="false">($E744+$F744+$G744+$H744)</f>
        <v>0</v>
      </c>
    </row>
    <row r="745" customFormat="false" ht="12.8" hidden="false" customHeight="false" outlineLevel="0" collapsed="false">
      <c r="A745" s="76" t="n">
        <v>741</v>
      </c>
      <c r="B745" s="77" t="n">
        <f aca="false">EOMONTH(Input!$C$7,A745)</f>
        <v>65470</v>
      </c>
      <c r="C745" s="76" t="n">
        <f aca="false">DATEDIF(Input!$C$23,$B745,"Y")</f>
        <v>101</v>
      </c>
      <c r="E745" s="78" t="n">
        <f aca="false">(-1)*(401k_01!$G745+IRA_01!$E745+Invest_01!$E745)+Pension_01!$E745+SocialSec_01!$E745</f>
        <v>0</v>
      </c>
      <c r="F745" s="78" t="n">
        <f aca="false">(-1)*Roth_01!$E745</f>
        <v>-0</v>
      </c>
      <c r="G745" s="78" t="n">
        <f aca="false">(-1)*$E745*(Input!$C$8/100)</f>
        <v>-0</v>
      </c>
      <c r="H745" s="78" t="n">
        <f aca="false">(-1)*$E745*(Input!$C$9/100)</f>
        <v>-0</v>
      </c>
      <c r="J745" s="78" t="n">
        <f aca="false">($E745+$F745+$G745+$H745)</f>
        <v>0</v>
      </c>
    </row>
    <row r="746" customFormat="false" ht="12.8" hidden="false" customHeight="false" outlineLevel="0" collapsed="false">
      <c r="A746" s="76" t="n">
        <v>742</v>
      </c>
      <c r="B746" s="77" t="n">
        <f aca="false">EOMONTH(Input!$C$7,A746)</f>
        <v>65500</v>
      </c>
      <c r="C746" s="76" t="n">
        <f aca="false">DATEDIF(Input!$C$23,$B746,"Y")</f>
        <v>101</v>
      </c>
      <c r="E746" s="78" t="n">
        <f aca="false">(-1)*(401k_01!$G746+IRA_01!$E746+Invest_01!$E746)+Pension_01!$E746+SocialSec_01!$E746</f>
        <v>0</v>
      </c>
      <c r="F746" s="78" t="n">
        <f aca="false">(-1)*Roth_01!$E746</f>
        <v>-0</v>
      </c>
      <c r="G746" s="78" t="n">
        <f aca="false">(-1)*$E746*(Input!$C$8/100)</f>
        <v>-0</v>
      </c>
      <c r="H746" s="78" t="n">
        <f aca="false">(-1)*$E746*(Input!$C$9/100)</f>
        <v>-0</v>
      </c>
      <c r="J746" s="78" t="n">
        <f aca="false">($E746+$F746+$G746+$H746)</f>
        <v>0</v>
      </c>
    </row>
    <row r="747" customFormat="false" ht="12.8" hidden="false" customHeight="false" outlineLevel="0" collapsed="false">
      <c r="A747" s="76" t="n">
        <v>743</v>
      </c>
      <c r="B747" s="77" t="n">
        <f aca="false">EOMONTH(Input!$C$7,A747)</f>
        <v>65531</v>
      </c>
      <c r="C747" s="76" t="n">
        <f aca="false">DATEDIF(Input!$C$23,$B747,"Y")</f>
        <v>102</v>
      </c>
      <c r="E747" s="78" t="n">
        <f aca="false">(-1)*(401k_01!$G747+IRA_01!$E747+Invest_01!$E747)+Pension_01!$E747+SocialSec_01!$E747</f>
        <v>0</v>
      </c>
      <c r="F747" s="78" t="n">
        <f aca="false">(-1)*Roth_01!$E747</f>
        <v>-0</v>
      </c>
      <c r="G747" s="78" t="n">
        <f aca="false">(-1)*$E747*(Input!$C$8/100)</f>
        <v>-0</v>
      </c>
      <c r="H747" s="78" t="n">
        <f aca="false">(-1)*$E747*(Input!$C$9/100)</f>
        <v>-0</v>
      </c>
      <c r="J747" s="78" t="n">
        <f aca="false">($E747+$F747+$G747+$H747)</f>
        <v>0</v>
      </c>
    </row>
    <row r="748" customFormat="false" ht="12.8" hidden="false" customHeight="false" outlineLevel="0" collapsed="false">
      <c r="A748" s="76" t="n">
        <v>744</v>
      </c>
      <c r="B748" s="77" t="n">
        <f aca="false">EOMONTH(Input!$C$7,A748)</f>
        <v>65561</v>
      </c>
      <c r="C748" s="76" t="n">
        <f aca="false">DATEDIF(Input!$C$23,$B748,"Y")</f>
        <v>102</v>
      </c>
      <c r="E748" s="78" t="n">
        <f aca="false">(-1)*(401k_01!$G748+IRA_01!$E748+Invest_01!$E748)+Pension_01!$E748+SocialSec_01!$E748</f>
        <v>0</v>
      </c>
      <c r="F748" s="78" t="n">
        <f aca="false">(-1)*Roth_01!$E748</f>
        <v>-0</v>
      </c>
      <c r="G748" s="78" t="n">
        <f aca="false">(-1)*$E748*(Input!$C$8/100)</f>
        <v>-0</v>
      </c>
      <c r="H748" s="78" t="n">
        <f aca="false">(-1)*$E748*(Input!$C$9/100)</f>
        <v>-0</v>
      </c>
      <c r="J748" s="78" t="n">
        <f aca="false">($E748+$F748+$G748+$H748)</f>
        <v>0</v>
      </c>
    </row>
    <row r="749" customFormat="false" ht="12.8" hidden="false" customHeight="false" outlineLevel="0" collapsed="false">
      <c r="A749" s="76" t="n">
        <v>745</v>
      </c>
      <c r="B749" s="77" t="n">
        <f aca="false">EOMONTH(Input!$C$7,A749)</f>
        <v>65592</v>
      </c>
      <c r="C749" s="76" t="n">
        <f aca="false">DATEDIF(Input!$C$23,$B749,"Y")</f>
        <v>102</v>
      </c>
      <c r="E749" s="78" t="n">
        <f aca="false">(-1)*(401k_01!$G749+IRA_01!$E749+Invest_01!$E749)+Pension_01!$E749+SocialSec_01!$E749</f>
        <v>0</v>
      </c>
      <c r="F749" s="78" t="n">
        <f aca="false">(-1)*Roth_01!$E749</f>
        <v>-0</v>
      </c>
      <c r="G749" s="78" t="n">
        <f aca="false">(-1)*$E749*(Input!$C$8/100)</f>
        <v>-0</v>
      </c>
      <c r="H749" s="78" t="n">
        <f aca="false">(-1)*$E749*(Input!$C$9/100)</f>
        <v>-0</v>
      </c>
      <c r="J749" s="78" t="n">
        <f aca="false">($E749+$F749+$G749+$H749)</f>
        <v>0</v>
      </c>
    </row>
    <row r="750" customFormat="false" ht="12.8" hidden="false" customHeight="false" outlineLevel="0" collapsed="false">
      <c r="A750" s="76" t="n">
        <v>746</v>
      </c>
      <c r="B750" s="77" t="n">
        <f aca="false">EOMONTH(Input!$C$7,A750)</f>
        <v>65623</v>
      </c>
      <c r="C750" s="76" t="n">
        <f aca="false">DATEDIF(Input!$C$23,$B750,"Y")</f>
        <v>102</v>
      </c>
      <c r="E750" s="78" t="n">
        <f aca="false">(-1)*(401k_01!$G750+IRA_01!$E750+Invest_01!$E750)+Pension_01!$E750+SocialSec_01!$E750</f>
        <v>0</v>
      </c>
      <c r="F750" s="78" t="n">
        <f aca="false">(-1)*Roth_01!$E750</f>
        <v>-0</v>
      </c>
      <c r="G750" s="78" t="n">
        <f aca="false">(-1)*$E750*(Input!$C$8/100)</f>
        <v>-0</v>
      </c>
      <c r="H750" s="78" t="n">
        <f aca="false">(-1)*$E750*(Input!$C$9/100)</f>
        <v>-0</v>
      </c>
      <c r="J750" s="78" t="n">
        <f aca="false">($E750+$F750+$G750+$H750)</f>
        <v>0</v>
      </c>
    </row>
    <row r="751" customFormat="false" ht="12.8" hidden="false" customHeight="false" outlineLevel="0" collapsed="false">
      <c r="A751" s="76" t="n">
        <v>747</v>
      </c>
      <c r="B751" s="77" t="n">
        <f aca="false">EOMONTH(Input!$C$7,A751)</f>
        <v>65653</v>
      </c>
      <c r="C751" s="76" t="n">
        <f aca="false">DATEDIF(Input!$C$23,$B751,"Y")</f>
        <v>102</v>
      </c>
      <c r="E751" s="78" t="n">
        <f aca="false">(-1)*(401k_01!$G751+IRA_01!$E751+Invest_01!$E751)+Pension_01!$E751+SocialSec_01!$E751</f>
        <v>0</v>
      </c>
      <c r="F751" s="78" t="n">
        <f aca="false">(-1)*Roth_01!$E751</f>
        <v>-0</v>
      </c>
      <c r="G751" s="78" t="n">
        <f aca="false">(-1)*$E751*(Input!$C$8/100)</f>
        <v>-0</v>
      </c>
      <c r="H751" s="78" t="n">
        <f aca="false">(-1)*$E751*(Input!$C$9/100)</f>
        <v>-0</v>
      </c>
      <c r="J751" s="78" t="n">
        <f aca="false">($E751+$F751+$G751+$H751)</f>
        <v>0</v>
      </c>
    </row>
    <row r="752" customFormat="false" ht="12.8" hidden="false" customHeight="false" outlineLevel="0" collapsed="false">
      <c r="A752" s="76" t="n">
        <v>748</v>
      </c>
      <c r="B752" s="77" t="n">
        <f aca="false">EOMONTH(Input!$C$7,A752)</f>
        <v>65684</v>
      </c>
      <c r="C752" s="76" t="n">
        <f aca="false">DATEDIF(Input!$C$23,$B752,"Y")</f>
        <v>102</v>
      </c>
      <c r="E752" s="78" t="n">
        <f aca="false">(-1)*(401k_01!$G752+IRA_01!$E752+Invest_01!$E752)+Pension_01!$E752+SocialSec_01!$E752</f>
        <v>0</v>
      </c>
      <c r="F752" s="78" t="n">
        <f aca="false">(-1)*Roth_01!$E752</f>
        <v>-0</v>
      </c>
      <c r="G752" s="78" t="n">
        <f aca="false">(-1)*$E752*(Input!$C$8/100)</f>
        <v>-0</v>
      </c>
      <c r="H752" s="78" t="n">
        <f aca="false">(-1)*$E752*(Input!$C$9/100)</f>
        <v>-0</v>
      </c>
      <c r="J752" s="78" t="n">
        <f aca="false">($E752+$F752+$G752+$H752)</f>
        <v>0</v>
      </c>
    </row>
    <row r="753" customFormat="false" ht="12.8" hidden="false" customHeight="false" outlineLevel="0" collapsed="false">
      <c r="A753" s="76" t="n">
        <v>749</v>
      </c>
      <c r="B753" s="77" t="n">
        <f aca="false">EOMONTH(Input!$C$7,A753)</f>
        <v>65714</v>
      </c>
      <c r="C753" s="76" t="n">
        <f aca="false">DATEDIF(Input!$C$23,$B753,"Y")</f>
        <v>102</v>
      </c>
      <c r="E753" s="78" t="n">
        <f aca="false">(-1)*(401k_01!$G753+IRA_01!$E753+Invest_01!$E753)+Pension_01!$E753+SocialSec_01!$E753</f>
        <v>0</v>
      </c>
      <c r="F753" s="78" t="n">
        <f aca="false">(-1)*Roth_01!$E753</f>
        <v>-0</v>
      </c>
      <c r="G753" s="78" t="n">
        <f aca="false">(-1)*$E753*(Input!$C$8/100)</f>
        <v>-0</v>
      </c>
      <c r="H753" s="78" t="n">
        <f aca="false">(-1)*$E753*(Input!$C$9/100)</f>
        <v>-0</v>
      </c>
      <c r="J753" s="78" t="n">
        <f aca="false">($E753+$F753+$G753+$H753)</f>
        <v>0</v>
      </c>
    </row>
    <row r="754" customFormat="false" ht="12.8" hidden="false" customHeight="false" outlineLevel="0" collapsed="false">
      <c r="A754" s="76" t="n">
        <v>750</v>
      </c>
      <c r="B754" s="77" t="n">
        <f aca="false">EOMONTH(Input!$C$7,A754)</f>
        <v>65745</v>
      </c>
      <c r="C754" s="76" t="n">
        <f aca="false">DATEDIF(Input!$C$23,$B754,"Y")</f>
        <v>102</v>
      </c>
      <c r="E754" s="78" t="n">
        <f aca="false">(-1)*(401k_01!$G754+IRA_01!$E754+Invest_01!$E754)+Pension_01!$E754+SocialSec_01!$E754</f>
        <v>0</v>
      </c>
      <c r="F754" s="78" t="n">
        <f aca="false">(-1)*Roth_01!$E754</f>
        <v>-0</v>
      </c>
      <c r="G754" s="78" t="n">
        <f aca="false">(-1)*$E754*(Input!$C$8/100)</f>
        <v>-0</v>
      </c>
      <c r="H754" s="78" t="n">
        <f aca="false">(-1)*$E754*(Input!$C$9/100)</f>
        <v>-0</v>
      </c>
      <c r="J754" s="78" t="n">
        <f aca="false">($E754+$F754+$G754+$H754)</f>
        <v>0</v>
      </c>
    </row>
    <row r="755" customFormat="false" ht="12.8" hidden="false" customHeight="false" outlineLevel="0" collapsed="false">
      <c r="A755" s="76" t="n">
        <v>751</v>
      </c>
      <c r="B755" s="77" t="n">
        <f aca="false">EOMONTH(Input!$C$7,A755)</f>
        <v>65776</v>
      </c>
      <c r="C755" s="76" t="n">
        <f aca="false">DATEDIF(Input!$C$23,$B755,"Y")</f>
        <v>102</v>
      </c>
      <c r="E755" s="78" t="n">
        <f aca="false">(-1)*(401k_01!$G755+IRA_01!$E755+Invest_01!$E755)+Pension_01!$E755+SocialSec_01!$E755</f>
        <v>0</v>
      </c>
      <c r="F755" s="78" t="n">
        <f aca="false">(-1)*Roth_01!$E755</f>
        <v>-0</v>
      </c>
      <c r="G755" s="78" t="n">
        <f aca="false">(-1)*$E755*(Input!$C$8/100)</f>
        <v>-0</v>
      </c>
      <c r="H755" s="78" t="n">
        <f aca="false">(-1)*$E755*(Input!$C$9/100)</f>
        <v>-0</v>
      </c>
      <c r="J755" s="78" t="n">
        <f aca="false">($E755+$F755+$G755+$H755)</f>
        <v>0</v>
      </c>
    </row>
    <row r="756" customFormat="false" ht="12.8" hidden="false" customHeight="false" outlineLevel="0" collapsed="false">
      <c r="A756" s="76" t="n">
        <v>752</v>
      </c>
      <c r="B756" s="77" t="n">
        <f aca="false">EOMONTH(Input!$C$7,A756)</f>
        <v>65805</v>
      </c>
      <c r="C756" s="76" t="n">
        <f aca="false">DATEDIF(Input!$C$23,$B756,"Y")</f>
        <v>102</v>
      </c>
      <c r="E756" s="78" t="n">
        <f aca="false">(-1)*(401k_01!$G756+IRA_01!$E756+Invest_01!$E756)+Pension_01!$E756+SocialSec_01!$E756</f>
        <v>0</v>
      </c>
      <c r="F756" s="78" t="n">
        <f aca="false">(-1)*Roth_01!$E756</f>
        <v>-0</v>
      </c>
      <c r="G756" s="78" t="n">
        <f aca="false">(-1)*$E756*(Input!$C$8/100)</f>
        <v>-0</v>
      </c>
      <c r="H756" s="78" t="n">
        <f aca="false">(-1)*$E756*(Input!$C$9/100)</f>
        <v>-0</v>
      </c>
      <c r="J756" s="78" t="n">
        <f aca="false">($E756+$F756+$G756+$H756)</f>
        <v>0</v>
      </c>
    </row>
    <row r="757" customFormat="false" ht="12.8" hidden="false" customHeight="false" outlineLevel="0" collapsed="false">
      <c r="A757" s="76" t="n">
        <v>753</v>
      </c>
      <c r="B757" s="77" t="n">
        <f aca="false">EOMONTH(Input!$C$7,A757)</f>
        <v>65836</v>
      </c>
      <c r="C757" s="76" t="n">
        <f aca="false">DATEDIF(Input!$C$23,$B757,"Y")</f>
        <v>102</v>
      </c>
      <c r="E757" s="78" t="n">
        <f aca="false">(-1)*(401k_01!$G757+IRA_01!$E757+Invest_01!$E757)+Pension_01!$E757+SocialSec_01!$E757</f>
        <v>0</v>
      </c>
      <c r="F757" s="78" t="n">
        <f aca="false">(-1)*Roth_01!$E757</f>
        <v>-0</v>
      </c>
      <c r="G757" s="78" t="n">
        <f aca="false">(-1)*$E757*(Input!$C$8/100)</f>
        <v>-0</v>
      </c>
      <c r="H757" s="78" t="n">
        <f aca="false">(-1)*$E757*(Input!$C$9/100)</f>
        <v>-0</v>
      </c>
      <c r="J757" s="78" t="n">
        <f aca="false">($E757+$F757+$G757+$H757)</f>
        <v>0</v>
      </c>
    </row>
    <row r="758" customFormat="false" ht="12.8" hidden="false" customHeight="false" outlineLevel="0" collapsed="false">
      <c r="A758" s="76" t="n">
        <v>754</v>
      </c>
      <c r="B758" s="77" t="n">
        <f aca="false">EOMONTH(Input!$C$7,A758)</f>
        <v>65866</v>
      </c>
      <c r="C758" s="76" t="n">
        <f aca="false">DATEDIF(Input!$C$23,$B758,"Y")</f>
        <v>102</v>
      </c>
      <c r="E758" s="78" t="n">
        <f aca="false">(-1)*(401k_01!$G758+IRA_01!$E758+Invest_01!$E758)+Pension_01!$E758+SocialSec_01!$E758</f>
        <v>0</v>
      </c>
      <c r="F758" s="78" t="n">
        <f aca="false">(-1)*Roth_01!$E758</f>
        <v>-0</v>
      </c>
      <c r="G758" s="78" t="n">
        <f aca="false">(-1)*$E758*(Input!$C$8/100)</f>
        <v>-0</v>
      </c>
      <c r="H758" s="78" t="n">
        <f aca="false">(-1)*$E758*(Input!$C$9/100)</f>
        <v>-0</v>
      </c>
      <c r="J758" s="78" t="n">
        <f aca="false">($E758+$F758+$G758+$H758)</f>
        <v>0</v>
      </c>
    </row>
    <row r="759" customFormat="false" ht="12.8" hidden="false" customHeight="false" outlineLevel="0" collapsed="false">
      <c r="A759" s="76" t="n">
        <v>755</v>
      </c>
      <c r="B759" s="77" t="n">
        <f aca="false">EOMONTH(Input!$C$7,A759)</f>
        <v>65897</v>
      </c>
      <c r="C759" s="76" t="n">
        <f aca="false">DATEDIF(Input!$C$23,$B759,"Y")</f>
        <v>103</v>
      </c>
      <c r="E759" s="78" t="n">
        <f aca="false">(-1)*(401k_01!$G759+IRA_01!$E759+Invest_01!$E759)+Pension_01!$E759+SocialSec_01!$E759</f>
        <v>0</v>
      </c>
      <c r="F759" s="78" t="n">
        <f aca="false">(-1)*Roth_01!$E759</f>
        <v>-0</v>
      </c>
      <c r="G759" s="78" t="n">
        <f aca="false">(-1)*$E759*(Input!$C$8/100)</f>
        <v>-0</v>
      </c>
      <c r="H759" s="78" t="n">
        <f aca="false">(-1)*$E759*(Input!$C$9/100)</f>
        <v>-0</v>
      </c>
      <c r="J759" s="78" t="n">
        <f aca="false">($E759+$F759+$G759+$H759)</f>
        <v>0</v>
      </c>
    </row>
    <row r="760" customFormat="false" ht="12.8" hidden="false" customHeight="false" outlineLevel="0" collapsed="false">
      <c r="A760" s="76" t="n">
        <v>756</v>
      </c>
      <c r="B760" s="77" t="n">
        <f aca="false">EOMONTH(Input!$C$7,A760)</f>
        <v>65927</v>
      </c>
      <c r="C760" s="76" t="n">
        <f aca="false">DATEDIF(Input!$C$23,$B760,"Y")</f>
        <v>103</v>
      </c>
      <c r="E760" s="78" t="n">
        <f aca="false">(-1)*(401k_01!$G760+IRA_01!$E760+Invest_01!$E760)+Pension_01!$E760+SocialSec_01!$E760</f>
        <v>0</v>
      </c>
      <c r="F760" s="78" t="n">
        <f aca="false">(-1)*Roth_01!$E760</f>
        <v>-0</v>
      </c>
      <c r="G760" s="78" t="n">
        <f aca="false">(-1)*$E760*(Input!$C$8/100)</f>
        <v>-0</v>
      </c>
      <c r="H760" s="78" t="n">
        <f aca="false">(-1)*$E760*(Input!$C$9/100)</f>
        <v>-0</v>
      </c>
      <c r="J760" s="78" t="n">
        <f aca="false">($E760+$F760+$G760+$H760)</f>
        <v>0</v>
      </c>
    </row>
    <row r="761" customFormat="false" ht="12.8" hidden="false" customHeight="false" outlineLevel="0" collapsed="false">
      <c r="A761" s="76" t="n">
        <v>757</v>
      </c>
      <c r="B761" s="77" t="n">
        <f aca="false">EOMONTH(Input!$C$7,A761)</f>
        <v>65958</v>
      </c>
      <c r="C761" s="76" t="n">
        <f aca="false">DATEDIF(Input!$C$23,$B761,"Y")</f>
        <v>103</v>
      </c>
      <c r="E761" s="78" t="n">
        <f aca="false">(-1)*(401k_01!$G761+IRA_01!$E761+Invest_01!$E761)+Pension_01!$E761+SocialSec_01!$E761</f>
        <v>0</v>
      </c>
      <c r="F761" s="78" t="n">
        <f aca="false">(-1)*Roth_01!$E761</f>
        <v>-0</v>
      </c>
      <c r="G761" s="78" t="n">
        <f aca="false">(-1)*$E761*(Input!$C$8/100)</f>
        <v>-0</v>
      </c>
      <c r="H761" s="78" t="n">
        <f aca="false">(-1)*$E761*(Input!$C$9/100)</f>
        <v>-0</v>
      </c>
      <c r="J761" s="78" t="n">
        <f aca="false">($E761+$F761+$G761+$H761)</f>
        <v>0</v>
      </c>
    </row>
    <row r="762" customFormat="false" ht="12.8" hidden="false" customHeight="false" outlineLevel="0" collapsed="false">
      <c r="A762" s="76" t="n">
        <v>758</v>
      </c>
      <c r="B762" s="77" t="n">
        <f aca="false">EOMONTH(Input!$C$7,A762)</f>
        <v>65989</v>
      </c>
      <c r="C762" s="76" t="n">
        <f aca="false">DATEDIF(Input!$C$23,$B762,"Y")</f>
        <v>103</v>
      </c>
      <c r="E762" s="78" t="n">
        <f aca="false">(-1)*(401k_01!$G762+IRA_01!$E762+Invest_01!$E762)+Pension_01!$E762+SocialSec_01!$E762</f>
        <v>0</v>
      </c>
      <c r="F762" s="78" t="n">
        <f aca="false">(-1)*Roth_01!$E762</f>
        <v>-0</v>
      </c>
      <c r="G762" s="78" t="n">
        <f aca="false">(-1)*$E762*(Input!$C$8/100)</f>
        <v>-0</v>
      </c>
      <c r="H762" s="78" t="n">
        <f aca="false">(-1)*$E762*(Input!$C$9/100)</f>
        <v>-0</v>
      </c>
      <c r="J762" s="78" t="n">
        <f aca="false">($E762+$F762+$G762+$H762)</f>
        <v>0</v>
      </c>
    </row>
    <row r="763" customFormat="false" ht="12.8" hidden="false" customHeight="false" outlineLevel="0" collapsed="false">
      <c r="A763" s="76" t="n">
        <v>759</v>
      </c>
      <c r="B763" s="77" t="n">
        <f aca="false">EOMONTH(Input!$C$7,A763)</f>
        <v>66019</v>
      </c>
      <c r="C763" s="76" t="n">
        <f aca="false">DATEDIF(Input!$C$23,$B763,"Y")</f>
        <v>103</v>
      </c>
      <c r="E763" s="78" t="n">
        <f aca="false">(-1)*(401k_01!$G763+IRA_01!$E763+Invest_01!$E763)+Pension_01!$E763+SocialSec_01!$E763</f>
        <v>0</v>
      </c>
      <c r="F763" s="78" t="n">
        <f aca="false">(-1)*Roth_01!$E763</f>
        <v>-0</v>
      </c>
      <c r="G763" s="78" t="n">
        <f aca="false">(-1)*$E763*(Input!$C$8/100)</f>
        <v>-0</v>
      </c>
      <c r="H763" s="78" t="n">
        <f aca="false">(-1)*$E763*(Input!$C$9/100)</f>
        <v>-0</v>
      </c>
      <c r="J763" s="78" t="n">
        <f aca="false">($E763+$F763+$G763+$H763)</f>
        <v>0</v>
      </c>
    </row>
    <row r="764" customFormat="false" ht="12.8" hidden="false" customHeight="false" outlineLevel="0" collapsed="false">
      <c r="A764" s="76" t="n">
        <v>760</v>
      </c>
      <c r="B764" s="77" t="n">
        <f aca="false">EOMONTH(Input!$C$7,A764)</f>
        <v>66050</v>
      </c>
      <c r="C764" s="76" t="n">
        <f aca="false">DATEDIF(Input!$C$23,$B764,"Y")</f>
        <v>103</v>
      </c>
      <c r="E764" s="78" t="n">
        <f aca="false">(-1)*(401k_01!$G764+IRA_01!$E764+Invest_01!$E764)+Pension_01!$E764+SocialSec_01!$E764</f>
        <v>0</v>
      </c>
      <c r="F764" s="78" t="n">
        <f aca="false">(-1)*Roth_01!$E764</f>
        <v>-0</v>
      </c>
      <c r="G764" s="78" t="n">
        <f aca="false">(-1)*$E764*(Input!$C$8/100)</f>
        <v>-0</v>
      </c>
      <c r="H764" s="78" t="n">
        <f aca="false">(-1)*$E764*(Input!$C$9/100)</f>
        <v>-0</v>
      </c>
      <c r="J764" s="78" t="n">
        <f aca="false">($E764+$F764+$G764+$H764)</f>
        <v>0</v>
      </c>
    </row>
    <row r="765" customFormat="false" ht="12.8" hidden="false" customHeight="false" outlineLevel="0" collapsed="false">
      <c r="A765" s="76" t="n">
        <v>761</v>
      </c>
      <c r="B765" s="77" t="n">
        <f aca="false">EOMONTH(Input!$C$7,A765)</f>
        <v>66080</v>
      </c>
      <c r="C765" s="76" t="n">
        <f aca="false">DATEDIF(Input!$C$23,$B765,"Y")</f>
        <v>103</v>
      </c>
      <c r="E765" s="78" t="n">
        <f aca="false">(-1)*(401k_01!$G765+IRA_01!$E765+Invest_01!$E765)+Pension_01!$E765+SocialSec_01!$E765</f>
        <v>0</v>
      </c>
      <c r="F765" s="78" t="n">
        <f aca="false">(-1)*Roth_01!$E765</f>
        <v>-0</v>
      </c>
      <c r="G765" s="78" t="n">
        <f aca="false">(-1)*$E765*(Input!$C$8/100)</f>
        <v>-0</v>
      </c>
      <c r="H765" s="78" t="n">
        <f aca="false">(-1)*$E765*(Input!$C$9/100)</f>
        <v>-0</v>
      </c>
      <c r="J765" s="78" t="n">
        <f aca="false">($E765+$F765+$G765+$H765)</f>
        <v>0</v>
      </c>
    </row>
    <row r="766" customFormat="false" ht="12.8" hidden="false" customHeight="false" outlineLevel="0" collapsed="false">
      <c r="A766" s="76" t="n">
        <v>762</v>
      </c>
      <c r="B766" s="77" t="n">
        <f aca="false">EOMONTH(Input!$C$7,A766)</f>
        <v>66111</v>
      </c>
      <c r="C766" s="76" t="n">
        <f aca="false">DATEDIF(Input!$C$23,$B766,"Y")</f>
        <v>103</v>
      </c>
      <c r="E766" s="78" t="n">
        <f aca="false">(-1)*(401k_01!$G766+IRA_01!$E766+Invest_01!$E766)+Pension_01!$E766+SocialSec_01!$E766</f>
        <v>0</v>
      </c>
      <c r="F766" s="78" t="n">
        <f aca="false">(-1)*Roth_01!$E766</f>
        <v>-0</v>
      </c>
      <c r="G766" s="78" t="n">
        <f aca="false">(-1)*$E766*(Input!$C$8/100)</f>
        <v>-0</v>
      </c>
      <c r="H766" s="78" t="n">
        <f aca="false">(-1)*$E766*(Input!$C$9/100)</f>
        <v>-0</v>
      </c>
      <c r="J766" s="78" t="n">
        <f aca="false">($E766+$F766+$G766+$H766)</f>
        <v>0</v>
      </c>
    </row>
    <row r="767" customFormat="false" ht="12.8" hidden="false" customHeight="false" outlineLevel="0" collapsed="false">
      <c r="A767" s="76" t="n">
        <v>763</v>
      </c>
      <c r="B767" s="77" t="n">
        <f aca="false">EOMONTH(Input!$C$7,A767)</f>
        <v>66142</v>
      </c>
      <c r="C767" s="76" t="n">
        <f aca="false">DATEDIF(Input!$C$23,$B767,"Y")</f>
        <v>103</v>
      </c>
      <c r="E767" s="78" t="n">
        <f aca="false">(-1)*(401k_01!$G767+IRA_01!$E767+Invest_01!$E767)+Pension_01!$E767+SocialSec_01!$E767</f>
        <v>0</v>
      </c>
      <c r="F767" s="78" t="n">
        <f aca="false">(-1)*Roth_01!$E767</f>
        <v>-0</v>
      </c>
      <c r="G767" s="78" t="n">
        <f aca="false">(-1)*$E767*(Input!$C$8/100)</f>
        <v>-0</v>
      </c>
      <c r="H767" s="78" t="n">
        <f aca="false">(-1)*$E767*(Input!$C$9/100)</f>
        <v>-0</v>
      </c>
      <c r="J767" s="78" t="n">
        <f aca="false">($E767+$F767+$G767+$H767)</f>
        <v>0</v>
      </c>
    </row>
    <row r="768" customFormat="false" ht="12.8" hidden="false" customHeight="false" outlineLevel="0" collapsed="false">
      <c r="A768" s="76" t="n">
        <v>764</v>
      </c>
      <c r="B768" s="77" t="n">
        <f aca="false">EOMONTH(Input!$C$7,A768)</f>
        <v>66170</v>
      </c>
      <c r="C768" s="76" t="n">
        <f aca="false">DATEDIF(Input!$C$23,$B768,"Y")</f>
        <v>103</v>
      </c>
      <c r="E768" s="78" t="n">
        <f aca="false">(-1)*(401k_01!$G768+IRA_01!$E768+Invest_01!$E768)+Pension_01!$E768+SocialSec_01!$E768</f>
        <v>0</v>
      </c>
      <c r="F768" s="78" t="n">
        <f aca="false">(-1)*Roth_01!$E768</f>
        <v>-0</v>
      </c>
      <c r="G768" s="78" t="n">
        <f aca="false">(-1)*$E768*(Input!$C$8/100)</f>
        <v>-0</v>
      </c>
      <c r="H768" s="78" t="n">
        <f aca="false">(-1)*$E768*(Input!$C$9/100)</f>
        <v>-0</v>
      </c>
      <c r="J768" s="78" t="n">
        <f aca="false">($E768+$F768+$G768+$H768)</f>
        <v>0</v>
      </c>
    </row>
    <row r="769" customFormat="false" ht="12.8" hidden="false" customHeight="false" outlineLevel="0" collapsed="false">
      <c r="A769" s="76" t="n">
        <v>765</v>
      </c>
      <c r="B769" s="77" t="n">
        <f aca="false">EOMONTH(Input!$C$7,A769)</f>
        <v>66201</v>
      </c>
      <c r="C769" s="76" t="n">
        <f aca="false">DATEDIF(Input!$C$23,$B769,"Y")</f>
        <v>103</v>
      </c>
      <c r="E769" s="78" t="n">
        <f aca="false">(-1)*(401k_01!$G769+IRA_01!$E769+Invest_01!$E769)+Pension_01!$E769+SocialSec_01!$E769</f>
        <v>0</v>
      </c>
      <c r="F769" s="78" t="n">
        <f aca="false">(-1)*Roth_01!$E769</f>
        <v>-0</v>
      </c>
      <c r="G769" s="78" t="n">
        <f aca="false">(-1)*$E769*(Input!$C$8/100)</f>
        <v>-0</v>
      </c>
      <c r="H769" s="78" t="n">
        <f aca="false">(-1)*$E769*(Input!$C$9/100)</f>
        <v>-0</v>
      </c>
      <c r="J769" s="78" t="n">
        <f aca="false">($E769+$F769+$G769+$H769)</f>
        <v>0</v>
      </c>
    </row>
    <row r="770" customFormat="false" ht="12.8" hidden="false" customHeight="false" outlineLevel="0" collapsed="false">
      <c r="A770" s="76" t="n">
        <v>766</v>
      </c>
      <c r="B770" s="77" t="n">
        <f aca="false">EOMONTH(Input!$C$7,A770)</f>
        <v>66231</v>
      </c>
      <c r="C770" s="76" t="n">
        <f aca="false">DATEDIF(Input!$C$23,$B770,"Y")</f>
        <v>103</v>
      </c>
      <c r="E770" s="78" t="n">
        <f aca="false">(-1)*(401k_01!$G770+IRA_01!$E770+Invest_01!$E770)+Pension_01!$E770+SocialSec_01!$E770</f>
        <v>0</v>
      </c>
      <c r="F770" s="78" t="n">
        <f aca="false">(-1)*Roth_01!$E770</f>
        <v>-0</v>
      </c>
      <c r="G770" s="78" t="n">
        <f aca="false">(-1)*$E770*(Input!$C$8/100)</f>
        <v>-0</v>
      </c>
      <c r="H770" s="78" t="n">
        <f aca="false">(-1)*$E770*(Input!$C$9/100)</f>
        <v>-0</v>
      </c>
      <c r="J770" s="78" t="n">
        <f aca="false">($E770+$F770+$G770+$H770)</f>
        <v>0</v>
      </c>
    </row>
    <row r="771" customFormat="false" ht="12.8" hidden="false" customHeight="false" outlineLevel="0" collapsed="false">
      <c r="A771" s="76" t="n">
        <v>767</v>
      </c>
      <c r="B771" s="77" t="n">
        <f aca="false">EOMONTH(Input!$C$7,A771)</f>
        <v>66262</v>
      </c>
      <c r="C771" s="76" t="n">
        <f aca="false">DATEDIF(Input!$C$23,$B771,"Y")</f>
        <v>104</v>
      </c>
      <c r="E771" s="78" t="n">
        <f aca="false">(-1)*(401k_01!$G771+IRA_01!$E771+Invest_01!$E771)+Pension_01!$E771+SocialSec_01!$E771</f>
        <v>0</v>
      </c>
      <c r="F771" s="78" t="n">
        <f aca="false">(-1)*Roth_01!$E771</f>
        <v>-0</v>
      </c>
      <c r="G771" s="78" t="n">
        <f aca="false">(-1)*$E771*(Input!$C$8/100)</f>
        <v>-0</v>
      </c>
      <c r="H771" s="78" t="n">
        <f aca="false">(-1)*$E771*(Input!$C$9/100)</f>
        <v>-0</v>
      </c>
      <c r="J771" s="78" t="n">
        <f aca="false">($E771+$F771+$G771+$H771)</f>
        <v>0</v>
      </c>
    </row>
    <row r="772" customFormat="false" ht="12.8" hidden="false" customHeight="false" outlineLevel="0" collapsed="false">
      <c r="A772" s="76" t="n">
        <v>768</v>
      </c>
      <c r="B772" s="77" t="n">
        <f aca="false">EOMONTH(Input!$C$7,A772)</f>
        <v>66292</v>
      </c>
      <c r="C772" s="76" t="n">
        <f aca="false">DATEDIF(Input!$C$23,$B772,"Y")</f>
        <v>104</v>
      </c>
      <c r="E772" s="78" t="n">
        <f aca="false">(-1)*(401k_01!$G772+IRA_01!$E772+Invest_01!$E772)+Pension_01!$E772+SocialSec_01!$E772</f>
        <v>0</v>
      </c>
      <c r="F772" s="78" t="n">
        <f aca="false">(-1)*Roth_01!$E772</f>
        <v>-0</v>
      </c>
      <c r="G772" s="78" t="n">
        <f aca="false">(-1)*$E772*(Input!$C$8/100)</f>
        <v>-0</v>
      </c>
      <c r="H772" s="78" t="n">
        <f aca="false">(-1)*$E772*(Input!$C$9/100)</f>
        <v>-0</v>
      </c>
      <c r="J772" s="78" t="n">
        <f aca="false">($E772+$F772+$G772+$H772)</f>
        <v>0</v>
      </c>
    </row>
    <row r="773" customFormat="false" ht="12.8" hidden="false" customHeight="false" outlineLevel="0" collapsed="false">
      <c r="A773" s="76" t="n">
        <v>769</v>
      </c>
      <c r="B773" s="77" t="n">
        <f aca="false">EOMONTH(Input!$C$7,A773)</f>
        <v>66323</v>
      </c>
      <c r="C773" s="76" t="n">
        <f aca="false">DATEDIF(Input!$C$23,$B773,"Y")</f>
        <v>104</v>
      </c>
      <c r="E773" s="78" t="n">
        <f aca="false">(-1)*(401k_01!$G773+IRA_01!$E773+Invest_01!$E773)+Pension_01!$E773+SocialSec_01!$E773</f>
        <v>0</v>
      </c>
      <c r="F773" s="78" t="n">
        <f aca="false">(-1)*Roth_01!$E773</f>
        <v>-0</v>
      </c>
      <c r="G773" s="78" t="n">
        <f aca="false">(-1)*$E773*(Input!$C$8/100)</f>
        <v>-0</v>
      </c>
      <c r="H773" s="78" t="n">
        <f aca="false">(-1)*$E773*(Input!$C$9/100)</f>
        <v>-0</v>
      </c>
      <c r="J773" s="78" t="n">
        <f aca="false">($E773+$F773+$G773+$H773)</f>
        <v>0</v>
      </c>
    </row>
    <row r="774" customFormat="false" ht="12.8" hidden="false" customHeight="false" outlineLevel="0" collapsed="false">
      <c r="A774" s="76" t="n">
        <v>770</v>
      </c>
      <c r="B774" s="77" t="n">
        <f aca="false">EOMONTH(Input!$C$7,A774)</f>
        <v>66354</v>
      </c>
      <c r="C774" s="76" t="n">
        <f aca="false">DATEDIF(Input!$C$23,$B774,"Y")</f>
        <v>104</v>
      </c>
      <c r="E774" s="78" t="n">
        <f aca="false">(-1)*(401k_01!$G774+IRA_01!$E774+Invest_01!$E774)+Pension_01!$E774+SocialSec_01!$E774</f>
        <v>0</v>
      </c>
      <c r="F774" s="78" t="n">
        <f aca="false">(-1)*Roth_01!$E774</f>
        <v>-0</v>
      </c>
      <c r="G774" s="78" t="n">
        <f aca="false">(-1)*$E774*(Input!$C$8/100)</f>
        <v>-0</v>
      </c>
      <c r="H774" s="78" t="n">
        <f aca="false">(-1)*$E774*(Input!$C$9/100)</f>
        <v>-0</v>
      </c>
      <c r="J774" s="78" t="n">
        <f aca="false">($E774+$F774+$G774+$H774)</f>
        <v>0</v>
      </c>
    </row>
    <row r="775" customFormat="false" ht="12.8" hidden="false" customHeight="false" outlineLevel="0" collapsed="false">
      <c r="A775" s="76" t="n">
        <v>771</v>
      </c>
      <c r="B775" s="77" t="n">
        <f aca="false">EOMONTH(Input!$C$7,A775)</f>
        <v>66384</v>
      </c>
      <c r="C775" s="76" t="n">
        <f aca="false">DATEDIF(Input!$C$23,$B775,"Y")</f>
        <v>104</v>
      </c>
      <c r="E775" s="78" t="n">
        <f aca="false">(-1)*(401k_01!$G775+IRA_01!$E775+Invest_01!$E775)+Pension_01!$E775+SocialSec_01!$E775</f>
        <v>0</v>
      </c>
      <c r="F775" s="78" t="n">
        <f aca="false">(-1)*Roth_01!$E775</f>
        <v>-0</v>
      </c>
      <c r="G775" s="78" t="n">
        <f aca="false">(-1)*$E775*(Input!$C$8/100)</f>
        <v>-0</v>
      </c>
      <c r="H775" s="78" t="n">
        <f aca="false">(-1)*$E775*(Input!$C$9/100)</f>
        <v>-0</v>
      </c>
      <c r="J775" s="78" t="n">
        <f aca="false">($E775+$F775+$G775+$H775)</f>
        <v>0</v>
      </c>
    </row>
    <row r="776" customFormat="false" ht="12.8" hidden="false" customHeight="false" outlineLevel="0" collapsed="false">
      <c r="A776" s="76" t="n">
        <v>772</v>
      </c>
      <c r="B776" s="77" t="n">
        <f aca="false">EOMONTH(Input!$C$7,A776)</f>
        <v>66415</v>
      </c>
      <c r="C776" s="76" t="n">
        <f aca="false">DATEDIF(Input!$C$23,$B776,"Y")</f>
        <v>104</v>
      </c>
      <c r="E776" s="78" t="n">
        <f aca="false">(-1)*(401k_01!$G776+IRA_01!$E776+Invest_01!$E776)+Pension_01!$E776+SocialSec_01!$E776</f>
        <v>0</v>
      </c>
      <c r="F776" s="78" t="n">
        <f aca="false">(-1)*Roth_01!$E776</f>
        <v>-0</v>
      </c>
      <c r="G776" s="78" t="n">
        <f aca="false">(-1)*$E776*(Input!$C$8/100)</f>
        <v>-0</v>
      </c>
      <c r="H776" s="78" t="n">
        <f aca="false">(-1)*$E776*(Input!$C$9/100)</f>
        <v>-0</v>
      </c>
      <c r="J776" s="78" t="n">
        <f aca="false">($E776+$F776+$G776+$H776)</f>
        <v>0</v>
      </c>
    </row>
    <row r="777" customFormat="false" ht="12.8" hidden="false" customHeight="false" outlineLevel="0" collapsed="false">
      <c r="A777" s="76" t="n">
        <v>773</v>
      </c>
      <c r="B777" s="77" t="n">
        <f aca="false">EOMONTH(Input!$C$7,A777)</f>
        <v>66445</v>
      </c>
      <c r="C777" s="76" t="n">
        <f aca="false">DATEDIF(Input!$C$23,$B777,"Y")</f>
        <v>104</v>
      </c>
      <c r="E777" s="78" t="n">
        <f aca="false">(-1)*(401k_01!$G777+IRA_01!$E777+Invest_01!$E777)+Pension_01!$E777+SocialSec_01!$E777</f>
        <v>0</v>
      </c>
      <c r="F777" s="78" t="n">
        <f aca="false">(-1)*Roth_01!$E777</f>
        <v>-0</v>
      </c>
      <c r="G777" s="78" t="n">
        <f aca="false">(-1)*$E777*(Input!$C$8/100)</f>
        <v>-0</v>
      </c>
      <c r="H777" s="78" t="n">
        <f aca="false">(-1)*$E777*(Input!$C$9/100)</f>
        <v>-0</v>
      </c>
      <c r="J777" s="78" t="n">
        <f aca="false">($E777+$F777+$G777+$H777)</f>
        <v>0</v>
      </c>
    </row>
    <row r="778" customFormat="false" ht="12.8" hidden="false" customHeight="false" outlineLevel="0" collapsed="false">
      <c r="A778" s="76" t="n">
        <v>774</v>
      </c>
      <c r="B778" s="77" t="n">
        <f aca="false">EOMONTH(Input!$C$7,A778)</f>
        <v>66476</v>
      </c>
      <c r="C778" s="76" t="n">
        <f aca="false">DATEDIF(Input!$C$23,$B778,"Y")</f>
        <v>104</v>
      </c>
      <c r="E778" s="78" t="n">
        <f aca="false">(-1)*(401k_01!$G778+IRA_01!$E778+Invest_01!$E778)+Pension_01!$E778+SocialSec_01!$E778</f>
        <v>0</v>
      </c>
      <c r="F778" s="78" t="n">
        <f aca="false">(-1)*Roth_01!$E778</f>
        <v>-0</v>
      </c>
      <c r="G778" s="78" t="n">
        <f aca="false">(-1)*$E778*(Input!$C$8/100)</f>
        <v>-0</v>
      </c>
      <c r="H778" s="78" t="n">
        <f aca="false">(-1)*$E778*(Input!$C$9/100)</f>
        <v>-0</v>
      </c>
      <c r="J778" s="78" t="n">
        <f aca="false">($E778+$F778+$G778+$H778)</f>
        <v>0</v>
      </c>
    </row>
    <row r="779" customFormat="false" ht="12.8" hidden="false" customHeight="false" outlineLevel="0" collapsed="false">
      <c r="A779" s="76" t="n">
        <v>775</v>
      </c>
      <c r="B779" s="77" t="n">
        <f aca="false">EOMONTH(Input!$C$7,A779)</f>
        <v>66507</v>
      </c>
      <c r="C779" s="76" t="n">
        <f aca="false">DATEDIF(Input!$C$23,$B779,"Y")</f>
        <v>104</v>
      </c>
      <c r="E779" s="78" t="n">
        <f aca="false">(-1)*(401k_01!$G779+IRA_01!$E779+Invest_01!$E779)+Pension_01!$E779+SocialSec_01!$E779</f>
        <v>0</v>
      </c>
      <c r="F779" s="78" t="n">
        <f aca="false">(-1)*Roth_01!$E779</f>
        <v>-0</v>
      </c>
      <c r="G779" s="78" t="n">
        <f aca="false">(-1)*$E779*(Input!$C$8/100)</f>
        <v>-0</v>
      </c>
      <c r="H779" s="78" t="n">
        <f aca="false">(-1)*$E779*(Input!$C$9/100)</f>
        <v>-0</v>
      </c>
      <c r="J779" s="78" t="n">
        <f aca="false">($E779+$F779+$G779+$H779)</f>
        <v>0</v>
      </c>
    </row>
    <row r="780" customFormat="false" ht="12.8" hidden="false" customHeight="false" outlineLevel="0" collapsed="false">
      <c r="A780" s="76" t="n">
        <v>776</v>
      </c>
      <c r="B780" s="77" t="n">
        <f aca="false">EOMONTH(Input!$C$7,A780)</f>
        <v>66535</v>
      </c>
      <c r="C780" s="76" t="n">
        <f aca="false">DATEDIF(Input!$C$23,$B780,"Y")</f>
        <v>104</v>
      </c>
      <c r="E780" s="78" t="n">
        <f aca="false">(-1)*(401k_01!$G780+IRA_01!$E780+Invest_01!$E780)+Pension_01!$E780+SocialSec_01!$E780</f>
        <v>0</v>
      </c>
      <c r="F780" s="78" t="n">
        <f aca="false">(-1)*Roth_01!$E780</f>
        <v>-0</v>
      </c>
      <c r="G780" s="78" t="n">
        <f aca="false">(-1)*$E780*(Input!$C$8/100)</f>
        <v>-0</v>
      </c>
      <c r="H780" s="78" t="n">
        <f aca="false">(-1)*$E780*(Input!$C$9/100)</f>
        <v>-0</v>
      </c>
      <c r="J780" s="78" t="n">
        <f aca="false">($E780+$F780+$G780+$H780)</f>
        <v>0</v>
      </c>
    </row>
    <row r="781" customFormat="false" ht="12.8" hidden="false" customHeight="false" outlineLevel="0" collapsed="false">
      <c r="A781" s="76" t="n">
        <v>777</v>
      </c>
      <c r="B781" s="77" t="n">
        <f aca="false">EOMONTH(Input!$C$7,A781)</f>
        <v>66566</v>
      </c>
      <c r="C781" s="76" t="n">
        <f aca="false">DATEDIF(Input!$C$23,$B781,"Y")</f>
        <v>104</v>
      </c>
      <c r="E781" s="78" t="n">
        <f aca="false">(-1)*(401k_01!$G781+IRA_01!$E781+Invest_01!$E781)+Pension_01!$E781+SocialSec_01!$E781</f>
        <v>0</v>
      </c>
      <c r="F781" s="78" t="n">
        <f aca="false">(-1)*Roth_01!$E781</f>
        <v>-0</v>
      </c>
      <c r="G781" s="78" t="n">
        <f aca="false">(-1)*$E781*(Input!$C$8/100)</f>
        <v>-0</v>
      </c>
      <c r="H781" s="78" t="n">
        <f aca="false">(-1)*$E781*(Input!$C$9/100)</f>
        <v>-0</v>
      </c>
      <c r="J781" s="78" t="n">
        <f aca="false">($E781+$F781+$G781+$H781)</f>
        <v>0</v>
      </c>
    </row>
    <row r="782" customFormat="false" ht="12.8" hidden="false" customHeight="false" outlineLevel="0" collapsed="false">
      <c r="A782" s="76" t="n">
        <v>778</v>
      </c>
      <c r="B782" s="77" t="n">
        <f aca="false">EOMONTH(Input!$C$7,A782)</f>
        <v>66596</v>
      </c>
      <c r="C782" s="76" t="n">
        <f aca="false">DATEDIF(Input!$C$23,$B782,"Y")</f>
        <v>104</v>
      </c>
      <c r="E782" s="78" t="n">
        <f aca="false">(-1)*(401k_01!$G782+IRA_01!$E782+Invest_01!$E782)+Pension_01!$E782+SocialSec_01!$E782</f>
        <v>0</v>
      </c>
      <c r="F782" s="78" t="n">
        <f aca="false">(-1)*Roth_01!$E782</f>
        <v>-0</v>
      </c>
      <c r="G782" s="78" t="n">
        <f aca="false">(-1)*$E782*(Input!$C$8/100)</f>
        <v>-0</v>
      </c>
      <c r="H782" s="78" t="n">
        <f aca="false">(-1)*$E782*(Input!$C$9/100)</f>
        <v>-0</v>
      </c>
      <c r="J782" s="78" t="n">
        <f aca="false">($E782+$F782+$G782+$H782)</f>
        <v>0</v>
      </c>
    </row>
    <row r="783" customFormat="false" ht="12.8" hidden="false" customHeight="false" outlineLevel="0" collapsed="false">
      <c r="A783" s="76" t="n">
        <v>779</v>
      </c>
      <c r="B783" s="77" t="n">
        <f aca="false">EOMONTH(Input!$C$7,A783)</f>
        <v>66627</v>
      </c>
      <c r="C783" s="76" t="n">
        <f aca="false">DATEDIF(Input!$C$23,$B783,"Y")</f>
        <v>105</v>
      </c>
      <c r="E783" s="78" t="n">
        <f aca="false">(-1)*(401k_01!$G783+IRA_01!$E783+Invest_01!$E783)+Pension_01!$E783+SocialSec_01!$E783</f>
        <v>0</v>
      </c>
      <c r="F783" s="78" t="n">
        <f aca="false">(-1)*Roth_01!$E783</f>
        <v>-0</v>
      </c>
      <c r="G783" s="78" t="n">
        <f aca="false">(-1)*$E783*(Input!$C$8/100)</f>
        <v>-0</v>
      </c>
      <c r="H783" s="78" t="n">
        <f aca="false">(-1)*$E783*(Input!$C$9/100)</f>
        <v>-0</v>
      </c>
      <c r="J783" s="78" t="n">
        <f aca="false">($E783+$F783+$G783+$H783)</f>
        <v>0</v>
      </c>
    </row>
    <row r="784" customFormat="false" ht="12.8" hidden="false" customHeight="false" outlineLevel="0" collapsed="false">
      <c r="A784" s="76" t="n">
        <v>780</v>
      </c>
      <c r="B784" s="77" t="n">
        <f aca="false">EOMONTH(Input!$C$7,A784)</f>
        <v>66657</v>
      </c>
      <c r="C784" s="76" t="n">
        <f aca="false">DATEDIF(Input!$C$23,$B784,"Y")</f>
        <v>105</v>
      </c>
      <c r="E784" s="78" t="n">
        <f aca="false">(-1)*(401k_01!$G784+IRA_01!$E784+Invest_01!$E784)+Pension_01!$E784+SocialSec_01!$E784</f>
        <v>0</v>
      </c>
      <c r="F784" s="78" t="n">
        <f aca="false">(-1)*Roth_01!$E784</f>
        <v>-0</v>
      </c>
      <c r="G784" s="78" t="n">
        <f aca="false">(-1)*$E784*(Input!$C$8/100)</f>
        <v>-0</v>
      </c>
      <c r="H784" s="78" t="n">
        <f aca="false">(-1)*$E784*(Input!$C$9/100)</f>
        <v>-0</v>
      </c>
      <c r="J784" s="78" t="n">
        <f aca="false">($E784+$F784+$G784+$H784)</f>
        <v>0</v>
      </c>
    </row>
    <row r="785" customFormat="false" ht="12.8" hidden="false" customHeight="false" outlineLevel="0" collapsed="false">
      <c r="A785" s="76" t="n">
        <v>781</v>
      </c>
      <c r="B785" s="77" t="n">
        <f aca="false">EOMONTH(Input!$C$7,A785)</f>
        <v>66688</v>
      </c>
      <c r="C785" s="76" t="n">
        <f aca="false">DATEDIF(Input!$C$23,$B785,"Y")</f>
        <v>105</v>
      </c>
      <c r="E785" s="78" t="n">
        <f aca="false">(-1)*(401k_01!$G785+IRA_01!$E785+Invest_01!$E785)+Pension_01!$E785+SocialSec_01!$E785</f>
        <v>0</v>
      </c>
      <c r="F785" s="78" t="n">
        <f aca="false">(-1)*Roth_01!$E785</f>
        <v>-0</v>
      </c>
      <c r="G785" s="78" t="n">
        <f aca="false">(-1)*$E785*(Input!$C$8/100)</f>
        <v>-0</v>
      </c>
      <c r="H785" s="78" t="n">
        <f aca="false">(-1)*$E785*(Input!$C$9/100)</f>
        <v>-0</v>
      </c>
      <c r="J785" s="78" t="n">
        <f aca="false">($E785+$F785+$G785+$H785)</f>
        <v>0</v>
      </c>
    </row>
    <row r="786" customFormat="false" ht="12.8" hidden="false" customHeight="false" outlineLevel="0" collapsed="false">
      <c r="A786" s="76" t="n">
        <v>782</v>
      </c>
      <c r="B786" s="77" t="n">
        <f aca="false">EOMONTH(Input!$C$7,A786)</f>
        <v>66719</v>
      </c>
      <c r="C786" s="76" t="n">
        <f aca="false">DATEDIF(Input!$C$23,$B786,"Y")</f>
        <v>105</v>
      </c>
      <c r="E786" s="78" t="n">
        <f aca="false">(-1)*(401k_01!$G786+IRA_01!$E786+Invest_01!$E786)+Pension_01!$E786+SocialSec_01!$E786</f>
        <v>0</v>
      </c>
      <c r="F786" s="78" t="n">
        <f aca="false">(-1)*Roth_01!$E786</f>
        <v>-0</v>
      </c>
      <c r="G786" s="78" t="n">
        <f aca="false">(-1)*$E786*(Input!$C$8/100)</f>
        <v>-0</v>
      </c>
      <c r="H786" s="78" t="n">
        <f aca="false">(-1)*$E786*(Input!$C$9/100)</f>
        <v>-0</v>
      </c>
      <c r="J786" s="78" t="n">
        <f aca="false">($E786+$F786+$G786+$H786)</f>
        <v>0</v>
      </c>
    </row>
    <row r="787" customFormat="false" ht="12.8" hidden="false" customHeight="false" outlineLevel="0" collapsed="false">
      <c r="A787" s="76" t="n">
        <v>783</v>
      </c>
      <c r="B787" s="77" t="n">
        <f aca="false">EOMONTH(Input!$C$7,A787)</f>
        <v>66749</v>
      </c>
      <c r="C787" s="76" t="n">
        <f aca="false">DATEDIF(Input!$C$23,$B787,"Y")</f>
        <v>105</v>
      </c>
      <c r="E787" s="78" t="n">
        <f aca="false">(-1)*(401k_01!$G787+IRA_01!$E787+Invest_01!$E787)+Pension_01!$E787+SocialSec_01!$E787</f>
        <v>0</v>
      </c>
      <c r="F787" s="78" t="n">
        <f aca="false">(-1)*Roth_01!$E787</f>
        <v>-0</v>
      </c>
      <c r="G787" s="78" t="n">
        <f aca="false">(-1)*$E787*(Input!$C$8/100)</f>
        <v>-0</v>
      </c>
      <c r="H787" s="78" t="n">
        <f aca="false">(-1)*$E787*(Input!$C$9/100)</f>
        <v>-0</v>
      </c>
      <c r="J787" s="78" t="n">
        <f aca="false">($E787+$F787+$G787+$H787)</f>
        <v>0</v>
      </c>
    </row>
    <row r="788" customFormat="false" ht="12.8" hidden="false" customHeight="false" outlineLevel="0" collapsed="false">
      <c r="A788" s="76" t="n">
        <v>784</v>
      </c>
      <c r="B788" s="77" t="n">
        <f aca="false">EOMONTH(Input!$C$7,A788)</f>
        <v>66780</v>
      </c>
      <c r="C788" s="76" t="n">
        <f aca="false">DATEDIF(Input!$C$23,$B788,"Y")</f>
        <v>105</v>
      </c>
      <c r="E788" s="78" t="n">
        <f aca="false">(-1)*(401k_01!$G788+IRA_01!$E788+Invest_01!$E788)+Pension_01!$E788+SocialSec_01!$E788</f>
        <v>0</v>
      </c>
      <c r="F788" s="78" t="n">
        <f aca="false">(-1)*Roth_01!$E788</f>
        <v>-0</v>
      </c>
      <c r="G788" s="78" t="n">
        <f aca="false">(-1)*$E788*(Input!$C$8/100)</f>
        <v>-0</v>
      </c>
      <c r="H788" s="78" t="n">
        <f aca="false">(-1)*$E788*(Input!$C$9/100)</f>
        <v>-0</v>
      </c>
      <c r="J788" s="78" t="n">
        <f aca="false">($E788+$F788+$G788+$H788)</f>
        <v>0</v>
      </c>
    </row>
    <row r="789" customFormat="false" ht="12.8" hidden="false" customHeight="false" outlineLevel="0" collapsed="false">
      <c r="A789" s="76" t="n">
        <v>785</v>
      </c>
      <c r="B789" s="77" t="n">
        <f aca="false">EOMONTH(Input!$C$7,A789)</f>
        <v>66810</v>
      </c>
      <c r="C789" s="76" t="n">
        <f aca="false">DATEDIF(Input!$C$23,$B789,"Y")</f>
        <v>105</v>
      </c>
      <c r="E789" s="78" t="n">
        <f aca="false">(-1)*(401k_01!$G789+IRA_01!$E789+Invest_01!$E789)+Pension_01!$E789+SocialSec_01!$E789</f>
        <v>0</v>
      </c>
      <c r="F789" s="78" t="n">
        <f aca="false">(-1)*Roth_01!$E789</f>
        <v>-0</v>
      </c>
      <c r="G789" s="78" t="n">
        <f aca="false">(-1)*$E789*(Input!$C$8/100)</f>
        <v>-0</v>
      </c>
      <c r="H789" s="78" t="n">
        <f aca="false">(-1)*$E789*(Input!$C$9/100)</f>
        <v>-0</v>
      </c>
      <c r="J789" s="78" t="n">
        <f aca="false">($E789+$F789+$G789+$H789)</f>
        <v>0</v>
      </c>
    </row>
    <row r="790" customFormat="false" ht="12.8" hidden="false" customHeight="false" outlineLevel="0" collapsed="false">
      <c r="A790" s="76" t="n">
        <v>786</v>
      </c>
      <c r="B790" s="77" t="n">
        <f aca="false">EOMONTH(Input!$C$7,A790)</f>
        <v>66841</v>
      </c>
      <c r="C790" s="76" t="n">
        <f aca="false">DATEDIF(Input!$C$23,$B790,"Y")</f>
        <v>105</v>
      </c>
      <c r="E790" s="78" t="n">
        <f aca="false">(-1)*(401k_01!$G790+IRA_01!$E790+Invest_01!$E790)+Pension_01!$E790+SocialSec_01!$E790</f>
        <v>0</v>
      </c>
      <c r="F790" s="78" t="n">
        <f aca="false">(-1)*Roth_01!$E790</f>
        <v>-0</v>
      </c>
      <c r="G790" s="78" t="n">
        <f aca="false">(-1)*$E790*(Input!$C$8/100)</f>
        <v>-0</v>
      </c>
      <c r="H790" s="78" t="n">
        <f aca="false">(-1)*$E790*(Input!$C$9/100)</f>
        <v>-0</v>
      </c>
      <c r="J790" s="78" t="n">
        <f aca="false">($E790+$F790+$G790+$H790)</f>
        <v>0</v>
      </c>
    </row>
    <row r="791" customFormat="false" ht="12.8" hidden="false" customHeight="false" outlineLevel="0" collapsed="false">
      <c r="A791" s="76" t="n">
        <v>787</v>
      </c>
      <c r="B791" s="77" t="n">
        <f aca="false">EOMONTH(Input!$C$7,A791)</f>
        <v>66872</v>
      </c>
      <c r="C791" s="76" t="n">
        <f aca="false">DATEDIF(Input!$C$23,$B791,"Y")</f>
        <v>105</v>
      </c>
      <c r="E791" s="78" t="n">
        <f aca="false">(-1)*(401k_01!$G791+IRA_01!$E791+Invest_01!$E791)+Pension_01!$E791+SocialSec_01!$E791</f>
        <v>0</v>
      </c>
      <c r="F791" s="78" t="n">
        <f aca="false">(-1)*Roth_01!$E791</f>
        <v>-0</v>
      </c>
      <c r="G791" s="78" t="n">
        <f aca="false">(-1)*$E791*(Input!$C$8/100)</f>
        <v>-0</v>
      </c>
      <c r="H791" s="78" t="n">
        <f aca="false">(-1)*$E791*(Input!$C$9/100)</f>
        <v>-0</v>
      </c>
      <c r="J791" s="78" t="n">
        <f aca="false">($E791+$F791+$G791+$H791)</f>
        <v>0</v>
      </c>
    </row>
    <row r="792" customFormat="false" ht="12.8" hidden="false" customHeight="false" outlineLevel="0" collapsed="false">
      <c r="A792" s="76" t="n">
        <v>788</v>
      </c>
      <c r="B792" s="77" t="n">
        <f aca="false">EOMONTH(Input!$C$7,A792)</f>
        <v>66900</v>
      </c>
      <c r="C792" s="76" t="n">
        <f aca="false">DATEDIF(Input!$C$23,$B792,"Y")</f>
        <v>105</v>
      </c>
      <c r="E792" s="78" t="n">
        <f aca="false">(-1)*(401k_01!$G792+IRA_01!$E792+Invest_01!$E792)+Pension_01!$E792+SocialSec_01!$E792</f>
        <v>0</v>
      </c>
      <c r="F792" s="78" t="n">
        <f aca="false">(-1)*Roth_01!$E792</f>
        <v>-0</v>
      </c>
      <c r="G792" s="78" t="n">
        <f aca="false">(-1)*$E792*(Input!$C$8/100)</f>
        <v>-0</v>
      </c>
      <c r="H792" s="78" t="n">
        <f aca="false">(-1)*$E792*(Input!$C$9/100)</f>
        <v>-0</v>
      </c>
      <c r="J792" s="78" t="n">
        <f aca="false">($E792+$F792+$G792+$H792)</f>
        <v>0</v>
      </c>
    </row>
    <row r="793" customFormat="false" ht="12.8" hidden="false" customHeight="false" outlineLevel="0" collapsed="false">
      <c r="A793" s="76" t="n">
        <v>789</v>
      </c>
      <c r="B793" s="77" t="n">
        <f aca="false">EOMONTH(Input!$C$7,A793)</f>
        <v>66931</v>
      </c>
      <c r="C793" s="76" t="n">
        <f aca="false">DATEDIF(Input!$C$23,$B793,"Y")</f>
        <v>105</v>
      </c>
      <c r="E793" s="78" t="n">
        <f aca="false">(-1)*(401k_01!$G793+IRA_01!$E793+Invest_01!$E793)+Pension_01!$E793+SocialSec_01!$E793</f>
        <v>0</v>
      </c>
      <c r="F793" s="78" t="n">
        <f aca="false">(-1)*Roth_01!$E793</f>
        <v>-0</v>
      </c>
      <c r="G793" s="78" t="n">
        <f aca="false">(-1)*$E793*(Input!$C$8/100)</f>
        <v>-0</v>
      </c>
      <c r="H793" s="78" t="n">
        <f aca="false">(-1)*$E793*(Input!$C$9/100)</f>
        <v>-0</v>
      </c>
      <c r="J793" s="78" t="n">
        <f aca="false">($E793+$F793+$G793+$H793)</f>
        <v>0</v>
      </c>
    </row>
    <row r="794" customFormat="false" ht="12.8" hidden="false" customHeight="false" outlineLevel="0" collapsed="false">
      <c r="A794" s="76" t="n">
        <v>790</v>
      </c>
      <c r="B794" s="77" t="n">
        <f aca="false">EOMONTH(Input!$C$7,A794)</f>
        <v>66961</v>
      </c>
      <c r="C794" s="76" t="n">
        <f aca="false">DATEDIF(Input!$C$23,$B794,"Y")</f>
        <v>105</v>
      </c>
      <c r="E794" s="78" t="n">
        <f aca="false">(-1)*(401k_01!$G794+IRA_01!$E794+Invest_01!$E794)+Pension_01!$E794+SocialSec_01!$E794</f>
        <v>0</v>
      </c>
      <c r="F794" s="78" t="n">
        <f aca="false">(-1)*Roth_01!$E794</f>
        <v>-0</v>
      </c>
      <c r="G794" s="78" t="n">
        <f aca="false">(-1)*$E794*(Input!$C$8/100)</f>
        <v>-0</v>
      </c>
      <c r="H794" s="78" t="n">
        <f aca="false">(-1)*$E794*(Input!$C$9/100)</f>
        <v>-0</v>
      </c>
      <c r="J794" s="78" t="n">
        <f aca="false">($E794+$F794+$G794+$H794)</f>
        <v>0</v>
      </c>
    </row>
    <row r="795" customFormat="false" ht="12.8" hidden="false" customHeight="false" outlineLevel="0" collapsed="false">
      <c r="A795" s="76" t="n">
        <v>791</v>
      </c>
      <c r="B795" s="77" t="n">
        <f aca="false">EOMONTH(Input!$C$7,A795)</f>
        <v>66992</v>
      </c>
      <c r="C795" s="76" t="n">
        <f aca="false">DATEDIF(Input!$C$23,$B795,"Y")</f>
        <v>106</v>
      </c>
      <c r="E795" s="78" t="n">
        <f aca="false">(-1)*(401k_01!$G795+IRA_01!$E795+Invest_01!$E795)+Pension_01!$E795+SocialSec_01!$E795</f>
        <v>0</v>
      </c>
      <c r="F795" s="78" t="n">
        <f aca="false">(-1)*Roth_01!$E795</f>
        <v>-0</v>
      </c>
      <c r="G795" s="78" t="n">
        <f aca="false">(-1)*$E795*(Input!$C$8/100)</f>
        <v>-0</v>
      </c>
      <c r="H795" s="78" t="n">
        <f aca="false">(-1)*$E795*(Input!$C$9/100)</f>
        <v>-0</v>
      </c>
      <c r="J795" s="78" t="n">
        <f aca="false">($E795+$F795+$G795+$H795)</f>
        <v>0</v>
      </c>
    </row>
    <row r="796" customFormat="false" ht="12.8" hidden="false" customHeight="false" outlineLevel="0" collapsed="false">
      <c r="A796" s="76" t="n">
        <v>792</v>
      </c>
      <c r="B796" s="77" t="n">
        <f aca="false">EOMONTH(Input!$C$7,A796)</f>
        <v>67022</v>
      </c>
      <c r="C796" s="76" t="n">
        <f aca="false">DATEDIF(Input!$C$23,$B796,"Y")</f>
        <v>106</v>
      </c>
      <c r="E796" s="78" t="n">
        <f aca="false">(-1)*(401k_01!$G796+IRA_01!$E796+Invest_01!$E796)+Pension_01!$E796+SocialSec_01!$E796</f>
        <v>0</v>
      </c>
      <c r="F796" s="78" t="n">
        <f aca="false">(-1)*Roth_01!$E796</f>
        <v>-0</v>
      </c>
      <c r="G796" s="78" t="n">
        <f aca="false">(-1)*$E796*(Input!$C$8/100)</f>
        <v>-0</v>
      </c>
      <c r="H796" s="78" t="n">
        <f aca="false">(-1)*$E796*(Input!$C$9/100)</f>
        <v>-0</v>
      </c>
      <c r="J796" s="78" t="n">
        <f aca="false">($E796+$F796+$G796+$H796)</f>
        <v>0</v>
      </c>
    </row>
    <row r="797" customFormat="false" ht="12.8" hidden="false" customHeight="false" outlineLevel="0" collapsed="false">
      <c r="A797" s="76" t="n">
        <v>793</v>
      </c>
      <c r="B797" s="77" t="n">
        <f aca="false">EOMONTH(Input!$C$7,A797)</f>
        <v>67053</v>
      </c>
      <c r="C797" s="76" t="n">
        <f aca="false">DATEDIF(Input!$C$23,$B797,"Y")</f>
        <v>106</v>
      </c>
      <c r="E797" s="78" t="n">
        <f aca="false">(-1)*(401k_01!$G797+IRA_01!$E797+Invest_01!$E797)+Pension_01!$E797+SocialSec_01!$E797</f>
        <v>0</v>
      </c>
      <c r="F797" s="78" t="n">
        <f aca="false">(-1)*Roth_01!$E797</f>
        <v>-0</v>
      </c>
      <c r="G797" s="78" t="n">
        <f aca="false">(-1)*$E797*(Input!$C$8/100)</f>
        <v>-0</v>
      </c>
      <c r="H797" s="78" t="n">
        <f aca="false">(-1)*$E797*(Input!$C$9/100)</f>
        <v>-0</v>
      </c>
      <c r="J797" s="78" t="n">
        <f aca="false">($E797+$F797+$G797+$H797)</f>
        <v>0</v>
      </c>
    </row>
    <row r="798" customFormat="false" ht="12.8" hidden="false" customHeight="false" outlineLevel="0" collapsed="false">
      <c r="A798" s="76" t="n">
        <v>794</v>
      </c>
      <c r="B798" s="77" t="n">
        <f aca="false">EOMONTH(Input!$C$7,A798)</f>
        <v>67084</v>
      </c>
      <c r="C798" s="76" t="n">
        <f aca="false">DATEDIF(Input!$C$23,$B798,"Y")</f>
        <v>106</v>
      </c>
      <c r="E798" s="78" t="n">
        <f aca="false">(-1)*(401k_01!$G798+IRA_01!$E798+Invest_01!$E798)+Pension_01!$E798+SocialSec_01!$E798</f>
        <v>0</v>
      </c>
      <c r="F798" s="78" t="n">
        <f aca="false">(-1)*Roth_01!$E798</f>
        <v>-0</v>
      </c>
      <c r="G798" s="78" t="n">
        <f aca="false">(-1)*$E798*(Input!$C$8/100)</f>
        <v>-0</v>
      </c>
      <c r="H798" s="78" t="n">
        <f aca="false">(-1)*$E798*(Input!$C$9/100)</f>
        <v>-0</v>
      </c>
      <c r="J798" s="78" t="n">
        <f aca="false">($E798+$F798+$G798+$H798)</f>
        <v>0</v>
      </c>
    </row>
    <row r="799" customFormat="false" ht="12.8" hidden="false" customHeight="false" outlineLevel="0" collapsed="false">
      <c r="A799" s="76" t="n">
        <v>795</v>
      </c>
      <c r="B799" s="77" t="n">
        <f aca="false">EOMONTH(Input!$C$7,A799)</f>
        <v>67114</v>
      </c>
      <c r="C799" s="76" t="n">
        <f aca="false">DATEDIF(Input!$C$23,$B799,"Y")</f>
        <v>106</v>
      </c>
      <c r="E799" s="78" t="n">
        <f aca="false">(-1)*(401k_01!$G799+IRA_01!$E799+Invest_01!$E799)+Pension_01!$E799+SocialSec_01!$E799</f>
        <v>0</v>
      </c>
      <c r="F799" s="78" t="n">
        <f aca="false">(-1)*Roth_01!$E799</f>
        <v>-0</v>
      </c>
      <c r="G799" s="78" t="n">
        <f aca="false">(-1)*$E799*(Input!$C$8/100)</f>
        <v>-0</v>
      </c>
      <c r="H799" s="78" t="n">
        <f aca="false">(-1)*$E799*(Input!$C$9/100)</f>
        <v>-0</v>
      </c>
      <c r="J799" s="78" t="n">
        <f aca="false">($E799+$F799+$G799+$H799)</f>
        <v>0</v>
      </c>
    </row>
    <row r="800" customFormat="false" ht="12.8" hidden="false" customHeight="false" outlineLevel="0" collapsed="false">
      <c r="A800" s="76" t="n">
        <v>796</v>
      </c>
      <c r="B800" s="77" t="n">
        <f aca="false">EOMONTH(Input!$C$7,A800)</f>
        <v>67145</v>
      </c>
      <c r="C800" s="76" t="n">
        <f aca="false">DATEDIF(Input!$C$23,$B800,"Y")</f>
        <v>106</v>
      </c>
      <c r="E800" s="78" t="n">
        <f aca="false">(-1)*(401k_01!$G800+IRA_01!$E800+Invest_01!$E800)+Pension_01!$E800+SocialSec_01!$E800</f>
        <v>0</v>
      </c>
      <c r="F800" s="78" t="n">
        <f aca="false">(-1)*Roth_01!$E800</f>
        <v>-0</v>
      </c>
      <c r="G800" s="78" t="n">
        <f aca="false">(-1)*$E800*(Input!$C$8/100)</f>
        <v>-0</v>
      </c>
      <c r="H800" s="78" t="n">
        <f aca="false">(-1)*$E800*(Input!$C$9/100)</f>
        <v>-0</v>
      </c>
      <c r="J800" s="78" t="n">
        <f aca="false">($E800+$F800+$G800+$H800)</f>
        <v>0</v>
      </c>
    </row>
    <row r="801" customFormat="false" ht="12.8" hidden="false" customHeight="false" outlineLevel="0" collapsed="false">
      <c r="A801" s="76" t="n">
        <v>797</v>
      </c>
      <c r="B801" s="77" t="n">
        <f aca="false">EOMONTH(Input!$C$7,A801)</f>
        <v>67175</v>
      </c>
      <c r="C801" s="76" t="n">
        <f aca="false">DATEDIF(Input!$C$23,$B801,"Y")</f>
        <v>106</v>
      </c>
      <c r="E801" s="78" t="n">
        <f aca="false">(-1)*(401k_01!$G801+IRA_01!$E801+Invest_01!$E801)+Pension_01!$E801+SocialSec_01!$E801</f>
        <v>0</v>
      </c>
      <c r="F801" s="78" t="n">
        <f aca="false">(-1)*Roth_01!$E801</f>
        <v>-0</v>
      </c>
      <c r="G801" s="78" t="n">
        <f aca="false">(-1)*$E801*(Input!$C$8/100)</f>
        <v>-0</v>
      </c>
      <c r="H801" s="78" t="n">
        <f aca="false">(-1)*$E801*(Input!$C$9/100)</f>
        <v>-0</v>
      </c>
      <c r="J801" s="78" t="n">
        <f aca="false">($E801+$F801+$G801+$H801)</f>
        <v>0</v>
      </c>
    </row>
    <row r="802" customFormat="false" ht="12.8" hidden="false" customHeight="false" outlineLevel="0" collapsed="false">
      <c r="A802" s="76" t="n">
        <v>798</v>
      </c>
      <c r="B802" s="77" t="n">
        <f aca="false">EOMONTH(Input!$C$7,A802)</f>
        <v>67206</v>
      </c>
      <c r="C802" s="76" t="n">
        <f aca="false">DATEDIF(Input!$C$23,$B802,"Y")</f>
        <v>106</v>
      </c>
      <c r="E802" s="78" t="n">
        <f aca="false">(-1)*(401k_01!$G802+IRA_01!$E802+Invest_01!$E802)+Pension_01!$E802+SocialSec_01!$E802</f>
        <v>0</v>
      </c>
      <c r="F802" s="78" t="n">
        <f aca="false">(-1)*Roth_01!$E802</f>
        <v>-0</v>
      </c>
      <c r="G802" s="78" t="n">
        <f aca="false">(-1)*$E802*(Input!$C$8/100)</f>
        <v>-0</v>
      </c>
      <c r="H802" s="78" t="n">
        <f aca="false">(-1)*$E802*(Input!$C$9/100)</f>
        <v>-0</v>
      </c>
      <c r="J802" s="78" t="n">
        <f aca="false">($E802+$F802+$G802+$H802)</f>
        <v>0</v>
      </c>
    </row>
    <row r="803" customFormat="false" ht="12.8" hidden="false" customHeight="false" outlineLevel="0" collapsed="false">
      <c r="A803" s="76" t="n">
        <v>799</v>
      </c>
      <c r="B803" s="77" t="n">
        <f aca="false">EOMONTH(Input!$C$7,A803)</f>
        <v>67237</v>
      </c>
      <c r="C803" s="76" t="n">
        <f aca="false">DATEDIF(Input!$C$23,$B803,"Y")</f>
        <v>106</v>
      </c>
      <c r="E803" s="78" t="n">
        <f aca="false">(-1)*(401k_01!$G803+IRA_01!$E803+Invest_01!$E803)+Pension_01!$E803+SocialSec_01!$E803</f>
        <v>0</v>
      </c>
      <c r="F803" s="78" t="n">
        <f aca="false">(-1)*Roth_01!$E803</f>
        <v>-0</v>
      </c>
      <c r="G803" s="78" t="n">
        <f aca="false">(-1)*$E803*(Input!$C$8/100)</f>
        <v>-0</v>
      </c>
      <c r="H803" s="78" t="n">
        <f aca="false">(-1)*$E803*(Input!$C$9/100)</f>
        <v>-0</v>
      </c>
      <c r="J803" s="78" t="n">
        <f aca="false">($E803+$F803+$G803+$H803)</f>
        <v>0</v>
      </c>
    </row>
    <row r="804" customFormat="false" ht="12.8" hidden="false" customHeight="false" outlineLevel="0" collapsed="false">
      <c r="A804" s="76" t="n">
        <v>800</v>
      </c>
      <c r="B804" s="77" t="n">
        <f aca="false">EOMONTH(Input!$C$7,A804)</f>
        <v>67266</v>
      </c>
      <c r="C804" s="76" t="n">
        <f aca="false">DATEDIF(Input!$C$23,$B804,"Y")</f>
        <v>106</v>
      </c>
      <c r="E804" s="78" t="n">
        <f aca="false">(-1)*(401k_01!$G804+IRA_01!$E804+Invest_01!$E804)+Pension_01!$E804+SocialSec_01!$E804</f>
        <v>0</v>
      </c>
      <c r="F804" s="78" t="n">
        <f aca="false">(-1)*Roth_01!$E804</f>
        <v>-0</v>
      </c>
      <c r="G804" s="78" t="n">
        <f aca="false">(-1)*$E804*(Input!$C$8/100)</f>
        <v>-0</v>
      </c>
      <c r="H804" s="78" t="n">
        <f aca="false">(-1)*$E804*(Input!$C$9/100)</f>
        <v>-0</v>
      </c>
      <c r="J804" s="78" t="n">
        <f aca="false">($E804+$F804+$G804+$H804)</f>
        <v>0</v>
      </c>
    </row>
    <row r="805" customFormat="false" ht="12.8" hidden="false" customHeight="false" outlineLevel="0" collapsed="false">
      <c r="A805" s="76" t="n">
        <v>801</v>
      </c>
      <c r="B805" s="77" t="n">
        <f aca="false">EOMONTH(Input!$C$7,A805)</f>
        <v>67297</v>
      </c>
      <c r="C805" s="76" t="n">
        <f aca="false">DATEDIF(Input!$C$23,$B805,"Y")</f>
        <v>106</v>
      </c>
      <c r="E805" s="78" t="n">
        <f aca="false">(-1)*(401k_01!$G805+IRA_01!$E805+Invest_01!$E805)+Pension_01!$E805+SocialSec_01!$E805</f>
        <v>0</v>
      </c>
      <c r="F805" s="78" t="n">
        <f aca="false">(-1)*Roth_01!$E805</f>
        <v>-0</v>
      </c>
      <c r="G805" s="78" t="n">
        <f aca="false">(-1)*$E805*(Input!$C$8/100)</f>
        <v>-0</v>
      </c>
      <c r="H805" s="78" t="n">
        <f aca="false">(-1)*$E805*(Input!$C$9/100)</f>
        <v>-0</v>
      </c>
      <c r="J805" s="78" t="n">
        <f aca="false">($E805+$F805+$G805+$H805)</f>
        <v>0</v>
      </c>
    </row>
    <row r="806" customFormat="false" ht="12.8" hidden="false" customHeight="false" outlineLevel="0" collapsed="false">
      <c r="A806" s="76" t="n">
        <v>802</v>
      </c>
      <c r="B806" s="77" t="n">
        <f aca="false">EOMONTH(Input!$C$7,A806)</f>
        <v>67327</v>
      </c>
      <c r="C806" s="76" t="n">
        <f aca="false">DATEDIF(Input!$C$23,$B806,"Y")</f>
        <v>106</v>
      </c>
      <c r="E806" s="78" t="n">
        <f aca="false">(-1)*(401k_01!$G806+IRA_01!$E806+Invest_01!$E806)+Pension_01!$E806+SocialSec_01!$E806</f>
        <v>0</v>
      </c>
      <c r="F806" s="78" t="n">
        <f aca="false">(-1)*Roth_01!$E806</f>
        <v>-0</v>
      </c>
      <c r="G806" s="78" t="n">
        <f aca="false">(-1)*$E806*(Input!$C$8/100)</f>
        <v>-0</v>
      </c>
      <c r="H806" s="78" t="n">
        <f aca="false">(-1)*$E806*(Input!$C$9/100)</f>
        <v>-0</v>
      </c>
      <c r="J806" s="78" t="n">
        <f aca="false">($E806+$F806+$G806+$H806)</f>
        <v>0</v>
      </c>
    </row>
    <row r="807" customFormat="false" ht="12.8" hidden="false" customHeight="false" outlineLevel="0" collapsed="false">
      <c r="A807" s="76" t="n">
        <v>803</v>
      </c>
      <c r="B807" s="77" t="n">
        <f aca="false">EOMONTH(Input!$C$7,A807)</f>
        <v>67358</v>
      </c>
      <c r="C807" s="76" t="n">
        <f aca="false">DATEDIF(Input!$C$23,$B807,"Y")</f>
        <v>107</v>
      </c>
      <c r="E807" s="78" t="n">
        <f aca="false">(-1)*(401k_01!$G807+IRA_01!$E807+Invest_01!$E807)+Pension_01!$E807+SocialSec_01!$E807</f>
        <v>0</v>
      </c>
      <c r="F807" s="78" t="n">
        <f aca="false">(-1)*Roth_01!$E807</f>
        <v>-0</v>
      </c>
      <c r="G807" s="78" t="n">
        <f aca="false">(-1)*$E807*(Input!$C$8/100)</f>
        <v>-0</v>
      </c>
      <c r="H807" s="78" t="n">
        <f aca="false">(-1)*$E807*(Input!$C$9/100)</f>
        <v>-0</v>
      </c>
      <c r="J807" s="78" t="n">
        <f aca="false">($E807+$F807+$G807+$H807)</f>
        <v>0</v>
      </c>
    </row>
    <row r="808" customFormat="false" ht="12.8" hidden="false" customHeight="false" outlineLevel="0" collapsed="false">
      <c r="A808" s="76" t="n">
        <v>804</v>
      </c>
      <c r="B808" s="77" t="n">
        <f aca="false">EOMONTH(Input!$C$7,A808)</f>
        <v>67388</v>
      </c>
      <c r="C808" s="76" t="n">
        <f aca="false">DATEDIF(Input!$C$23,$B808,"Y")</f>
        <v>107</v>
      </c>
      <c r="E808" s="78" t="n">
        <f aca="false">(-1)*(401k_01!$G808+IRA_01!$E808+Invest_01!$E808)+Pension_01!$E808+SocialSec_01!$E808</f>
        <v>0</v>
      </c>
      <c r="F808" s="78" t="n">
        <f aca="false">(-1)*Roth_01!$E808</f>
        <v>-0</v>
      </c>
      <c r="G808" s="78" t="n">
        <f aca="false">(-1)*$E808*(Input!$C$8/100)</f>
        <v>-0</v>
      </c>
      <c r="H808" s="78" t="n">
        <f aca="false">(-1)*$E808*(Input!$C$9/100)</f>
        <v>-0</v>
      </c>
      <c r="J808" s="78" t="n">
        <f aca="false">($E808+$F808+$G808+$H808)</f>
        <v>0</v>
      </c>
    </row>
    <row r="809" customFormat="false" ht="12.8" hidden="false" customHeight="false" outlineLevel="0" collapsed="false">
      <c r="A809" s="76" t="n">
        <v>805</v>
      </c>
      <c r="B809" s="77" t="n">
        <f aca="false">EOMONTH(Input!$C$7,A809)</f>
        <v>67419</v>
      </c>
      <c r="C809" s="76" t="n">
        <f aca="false">DATEDIF(Input!$C$23,$B809,"Y")</f>
        <v>107</v>
      </c>
      <c r="E809" s="78" t="n">
        <f aca="false">(-1)*(401k_01!$G809+IRA_01!$E809+Invest_01!$E809)+Pension_01!$E809+SocialSec_01!$E809</f>
        <v>0</v>
      </c>
      <c r="F809" s="78" t="n">
        <f aca="false">(-1)*Roth_01!$E809</f>
        <v>-0</v>
      </c>
      <c r="G809" s="78" t="n">
        <f aca="false">(-1)*$E809*(Input!$C$8/100)</f>
        <v>-0</v>
      </c>
      <c r="H809" s="78" t="n">
        <f aca="false">(-1)*$E809*(Input!$C$9/100)</f>
        <v>-0</v>
      </c>
      <c r="J809" s="78" t="n">
        <f aca="false">($E809+$F809+$G809+$H809)</f>
        <v>0</v>
      </c>
    </row>
    <row r="810" customFormat="false" ht="12.8" hidden="false" customHeight="false" outlineLevel="0" collapsed="false">
      <c r="A810" s="76" t="n">
        <v>806</v>
      </c>
      <c r="B810" s="77" t="n">
        <f aca="false">EOMONTH(Input!$C$7,A810)</f>
        <v>67450</v>
      </c>
      <c r="C810" s="76" t="n">
        <f aca="false">DATEDIF(Input!$C$23,$B810,"Y")</f>
        <v>107</v>
      </c>
      <c r="E810" s="78" t="n">
        <f aca="false">(-1)*(401k_01!$G810+IRA_01!$E810+Invest_01!$E810)+Pension_01!$E810+SocialSec_01!$E810</f>
        <v>0</v>
      </c>
      <c r="F810" s="78" t="n">
        <f aca="false">(-1)*Roth_01!$E810</f>
        <v>-0</v>
      </c>
      <c r="G810" s="78" t="n">
        <f aca="false">(-1)*$E810*(Input!$C$8/100)</f>
        <v>-0</v>
      </c>
      <c r="H810" s="78" t="n">
        <f aca="false">(-1)*$E810*(Input!$C$9/100)</f>
        <v>-0</v>
      </c>
      <c r="J810" s="78" t="n">
        <f aca="false">($E810+$F810+$G810+$H810)</f>
        <v>0</v>
      </c>
    </row>
    <row r="811" customFormat="false" ht="12.8" hidden="false" customHeight="false" outlineLevel="0" collapsed="false">
      <c r="A811" s="76" t="n">
        <v>807</v>
      </c>
      <c r="B811" s="77" t="n">
        <f aca="false">EOMONTH(Input!$C$7,A811)</f>
        <v>67480</v>
      </c>
      <c r="C811" s="76" t="n">
        <f aca="false">DATEDIF(Input!$C$23,$B811,"Y")</f>
        <v>107</v>
      </c>
      <c r="E811" s="78" t="n">
        <f aca="false">(-1)*(401k_01!$G811+IRA_01!$E811+Invest_01!$E811)+Pension_01!$E811+SocialSec_01!$E811</f>
        <v>0</v>
      </c>
      <c r="F811" s="78" t="n">
        <f aca="false">(-1)*Roth_01!$E811</f>
        <v>-0</v>
      </c>
      <c r="G811" s="78" t="n">
        <f aca="false">(-1)*$E811*(Input!$C$8/100)</f>
        <v>-0</v>
      </c>
      <c r="H811" s="78" t="n">
        <f aca="false">(-1)*$E811*(Input!$C$9/100)</f>
        <v>-0</v>
      </c>
      <c r="J811" s="78" t="n">
        <f aca="false">($E811+$F811+$G811+$H811)</f>
        <v>0</v>
      </c>
    </row>
    <row r="812" customFormat="false" ht="12.8" hidden="false" customHeight="false" outlineLevel="0" collapsed="false">
      <c r="A812" s="76" t="n">
        <v>808</v>
      </c>
      <c r="B812" s="77" t="n">
        <f aca="false">EOMONTH(Input!$C$7,A812)</f>
        <v>67511</v>
      </c>
      <c r="C812" s="76" t="n">
        <f aca="false">DATEDIF(Input!$C$23,$B812,"Y")</f>
        <v>107</v>
      </c>
      <c r="E812" s="78" t="n">
        <f aca="false">(-1)*(401k_01!$G812+IRA_01!$E812+Invest_01!$E812)+Pension_01!$E812+SocialSec_01!$E812</f>
        <v>0</v>
      </c>
      <c r="F812" s="78" t="n">
        <f aca="false">(-1)*Roth_01!$E812</f>
        <v>-0</v>
      </c>
      <c r="G812" s="78" t="n">
        <f aca="false">(-1)*$E812*(Input!$C$8/100)</f>
        <v>-0</v>
      </c>
      <c r="H812" s="78" t="n">
        <f aca="false">(-1)*$E812*(Input!$C$9/100)</f>
        <v>-0</v>
      </c>
      <c r="J812" s="78" t="n">
        <f aca="false">($E812+$F812+$G812+$H812)</f>
        <v>0</v>
      </c>
    </row>
    <row r="813" customFormat="false" ht="12.8" hidden="false" customHeight="false" outlineLevel="0" collapsed="false">
      <c r="A813" s="76" t="n">
        <v>809</v>
      </c>
      <c r="B813" s="77" t="n">
        <f aca="false">EOMONTH(Input!$C$7,A813)</f>
        <v>67541</v>
      </c>
      <c r="C813" s="76" t="n">
        <f aca="false">DATEDIF(Input!$C$23,$B813,"Y")</f>
        <v>107</v>
      </c>
      <c r="E813" s="78" t="n">
        <f aca="false">(-1)*(401k_01!$G813+IRA_01!$E813+Invest_01!$E813)+Pension_01!$E813+SocialSec_01!$E813</f>
        <v>0</v>
      </c>
      <c r="F813" s="78" t="n">
        <f aca="false">(-1)*Roth_01!$E813</f>
        <v>-0</v>
      </c>
      <c r="G813" s="78" t="n">
        <f aca="false">(-1)*$E813*(Input!$C$8/100)</f>
        <v>-0</v>
      </c>
      <c r="H813" s="78" t="n">
        <f aca="false">(-1)*$E813*(Input!$C$9/100)</f>
        <v>-0</v>
      </c>
      <c r="J813" s="78" t="n">
        <f aca="false">($E813+$F813+$G813+$H813)</f>
        <v>0</v>
      </c>
    </row>
    <row r="814" customFormat="false" ht="12.8" hidden="false" customHeight="false" outlineLevel="0" collapsed="false">
      <c r="A814" s="76" t="n">
        <v>810</v>
      </c>
      <c r="B814" s="77" t="n">
        <f aca="false">EOMONTH(Input!$C$7,A814)</f>
        <v>67572</v>
      </c>
      <c r="C814" s="76" t="n">
        <f aca="false">DATEDIF(Input!$C$23,$B814,"Y")</f>
        <v>107</v>
      </c>
      <c r="E814" s="78" t="n">
        <f aca="false">(-1)*(401k_01!$G814+IRA_01!$E814+Invest_01!$E814)+Pension_01!$E814+SocialSec_01!$E814</f>
        <v>0</v>
      </c>
      <c r="F814" s="78" t="n">
        <f aca="false">(-1)*Roth_01!$E814</f>
        <v>-0</v>
      </c>
      <c r="G814" s="78" t="n">
        <f aca="false">(-1)*$E814*(Input!$C$8/100)</f>
        <v>-0</v>
      </c>
      <c r="H814" s="78" t="n">
        <f aca="false">(-1)*$E814*(Input!$C$9/100)</f>
        <v>-0</v>
      </c>
      <c r="J814" s="78" t="n">
        <f aca="false">($E814+$F814+$G814+$H814)</f>
        <v>0</v>
      </c>
    </row>
    <row r="815" customFormat="false" ht="12.8" hidden="false" customHeight="false" outlineLevel="0" collapsed="false">
      <c r="A815" s="76" t="n">
        <v>811</v>
      </c>
      <c r="B815" s="77" t="n">
        <f aca="false">EOMONTH(Input!$C$7,A815)</f>
        <v>67603</v>
      </c>
      <c r="C815" s="76" t="n">
        <f aca="false">DATEDIF(Input!$C$23,$B815,"Y")</f>
        <v>107</v>
      </c>
      <c r="E815" s="78" t="n">
        <f aca="false">(-1)*(401k_01!$G815+IRA_01!$E815+Invest_01!$E815)+Pension_01!$E815+SocialSec_01!$E815</f>
        <v>0</v>
      </c>
      <c r="F815" s="78" t="n">
        <f aca="false">(-1)*Roth_01!$E815</f>
        <v>-0</v>
      </c>
      <c r="G815" s="78" t="n">
        <f aca="false">(-1)*$E815*(Input!$C$8/100)</f>
        <v>-0</v>
      </c>
      <c r="H815" s="78" t="n">
        <f aca="false">(-1)*$E815*(Input!$C$9/100)</f>
        <v>-0</v>
      </c>
      <c r="J815" s="78" t="n">
        <f aca="false">($E815+$F815+$G815+$H815)</f>
        <v>0</v>
      </c>
    </row>
    <row r="816" customFormat="false" ht="12.8" hidden="false" customHeight="false" outlineLevel="0" collapsed="false">
      <c r="A816" s="76" t="n">
        <v>812</v>
      </c>
      <c r="B816" s="77" t="n">
        <f aca="false">EOMONTH(Input!$C$7,A816)</f>
        <v>67631</v>
      </c>
      <c r="C816" s="76" t="n">
        <f aca="false">DATEDIF(Input!$C$23,$B816,"Y")</f>
        <v>107</v>
      </c>
      <c r="E816" s="78" t="n">
        <f aca="false">(-1)*(401k_01!$G816+IRA_01!$E816+Invest_01!$E816)+Pension_01!$E816+SocialSec_01!$E816</f>
        <v>0</v>
      </c>
      <c r="F816" s="78" t="n">
        <f aca="false">(-1)*Roth_01!$E816</f>
        <v>-0</v>
      </c>
      <c r="G816" s="78" t="n">
        <f aca="false">(-1)*$E816*(Input!$C$8/100)</f>
        <v>-0</v>
      </c>
      <c r="H816" s="78" t="n">
        <f aca="false">(-1)*$E816*(Input!$C$9/100)</f>
        <v>-0</v>
      </c>
      <c r="J816" s="78" t="n">
        <f aca="false">($E816+$F816+$G816+$H816)</f>
        <v>0</v>
      </c>
    </row>
    <row r="817" customFormat="false" ht="12.8" hidden="false" customHeight="false" outlineLevel="0" collapsed="false">
      <c r="A817" s="76" t="n">
        <v>813</v>
      </c>
      <c r="B817" s="77" t="n">
        <f aca="false">EOMONTH(Input!$C$7,A817)</f>
        <v>67662</v>
      </c>
      <c r="C817" s="76" t="n">
        <f aca="false">DATEDIF(Input!$C$23,$B817,"Y")</f>
        <v>107</v>
      </c>
      <c r="E817" s="78" t="n">
        <f aca="false">(-1)*(401k_01!$G817+IRA_01!$E817+Invest_01!$E817)+Pension_01!$E817+SocialSec_01!$E817</f>
        <v>0</v>
      </c>
      <c r="F817" s="78" t="n">
        <f aca="false">(-1)*Roth_01!$E817</f>
        <v>-0</v>
      </c>
      <c r="G817" s="78" t="n">
        <f aca="false">(-1)*$E817*(Input!$C$8/100)</f>
        <v>-0</v>
      </c>
      <c r="H817" s="78" t="n">
        <f aca="false">(-1)*$E817*(Input!$C$9/100)</f>
        <v>-0</v>
      </c>
      <c r="J817" s="78" t="n">
        <f aca="false">($E817+$F817+$G817+$H817)</f>
        <v>0</v>
      </c>
    </row>
    <row r="818" customFormat="false" ht="12.8" hidden="false" customHeight="false" outlineLevel="0" collapsed="false">
      <c r="A818" s="76" t="n">
        <v>814</v>
      </c>
      <c r="B818" s="77" t="n">
        <f aca="false">EOMONTH(Input!$C$7,A818)</f>
        <v>67692</v>
      </c>
      <c r="C818" s="76" t="n">
        <f aca="false">DATEDIF(Input!$C$23,$B818,"Y")</f>
        <v>107</v>
      </c>
      <c r="E818" s="78" t="n">
        <f aca="false">(-1)*(401k_01!$G818+IRA_01!$E818+Invest_01!$E818)+Pension_01!$E818+SocialSec_01!$E818</f>
        <v>0</v>
      </c>
      <c r="F818" s="78" t="n">
        <f aca="false">(-1)*Roth_01!$E818</f>
        <v>-0</v>
      </c>
      <c r="G818" s="78" t="n">
        <f aca="false">(-1)*$E818*(Input!$C$8/100)</f>
        <v>-0</v>
      </c>
      <c r="H818" s="78" t="n">
        <f aca="false">(-1)*$E818*(Input!$C$9/100)</f>
        <v>-0</v>
      </c>
      <c r="J818" s="78" t="n">
        <f aca="false">($E818+$F818+$G818+$H818)</f>
        <v>0</v>
      </c>
    </row>
    <row r="819" customFormat="false" ht="12.8" hidden="false" customHeight="false" outlineLevel="0" collapsed="false">
      <c r="A819" s="76" t="n">
        <v>815</v>
      </c>
      <c r="B819" s="77" t="n">
        <f aca="false">EOMONTH(Input!$C$7,A819)</f>
        <v>67723</v>
      </c>
      <c r="C819" s="76" t="n">
        <f aca="false">DATEDIF(Input!$C$23,$B819,"Y")</f>
        <v>108</v>
      </c>
      <c r="E819" s="78" t="n">
        <f aca="false">(-1)*(401k_01!$G819+IRA_01!$E819+Invest_01!$E819)+Pension_01!$E819+SocialSec_01!$E819</f>
        <v>0</v>
      </c>
      <c r="F819" s="78" t="n">
        <f aca="false">(-1)*Roth_01!$E819</f>
        <v>-0</v>
      </c>
      <c r="G819" s="78" t="n">
        <f aca="false">(-1)*$E819*(Input!$C$8/100)</f>
        <v>-0</v>
      </c>
      <c r="H819" s="78" t="n">
        <f aca="false">(-1)*$E819*(Input!$C$9/100)</f>
        <v>-0</v>
      </c>
      <c r="J819" s="78" t="n">
        <f aca="false">($E819+$F819+$G819+$H819)</f>
        <v>0</v>
      </c>
    </row>
    <row r="820" customFormat="false" ht="12.8" hidden="false" customHeight="false" outlineLevel="0" collapsed="false">
      <c r="A820" s="76" t="n">
        <v>816</v>
      </c>
      <c r="B820" s="77" t="n">
        <f aca="false">EOMONTH(Input!$C$7,A820)</f>
        <v>67753</v>
      </c>
      <c r="C820" s="76" t="n">
        <f aca="false">DATEDIF(Input!$C$23,$B820,"Y")</f>
        <v>108</v>
      </c>
      <c r="E820" s="78" t="n">
        <f aca="false">(-1)*(401k_01!$G820+IRA_01!$E820+Invest_01!$E820)+Pension_01!$E820+SocialSec_01!$E820</f>
        <v>0</v>
      </c>
      <c r="F820" s="78" t="n">
        <f aca="false">(-1)*Roth_01!$E820</f>
        <v>-0</v>
      </c>
      <c r="G820" s="78" t="n">
        <f aca="false">(-1)*$E820*(Input!$C$8/100)</f>
        <v>-0</v>
      </c>
      <c r="H820" s="78" t="n">
        <f aca="false">(-1)*$E820*(Input!$C$9/100)</f>
        <v>-0</v>
      </c>
      <c r="J820" s="78" t="n">
        <f aca="false">($E820+$F820+$G820+$H820)</f>
        <v>0</v>
      </c>
    </row>
    <row r="821" customFormat="false" ht="12.8" hidden="false" customHeight="false" outlineLevel="0" collapsed="false">
      <c r="A821" s="76" t="n">
        <v>817</v>
      </c>
      <c r="B821" s="77" t="n">
        <f aca="false">EOMONTH(Input!$C$7,A821)</f>
        <v>67784</v>
      </c>
      <c r="C821" s="76" t="n">
        <f aca="false">DATEDIF(Input!$C$23,$B821,"Y")</f>
        <v>108</v>
      </c>
      <c r="E821" s="78" t="n">
        <f aca="false">(-1)*(401k_01!$G821+IRA_01!$E821+Invest_01!$E821)+Pension_01!$E821+SocialSec_01!$E821</f>
        <v>0</v>
      </c>
      <c r="F821" s="78" t="n">
        <f aca="false">(-1)*Roth_01!$E821</f>
        <v>-0</v>
      </c>
      <c r="G821" s="78" t="n">
        <f aca="false">(-1)*$E821*(Input!$C$8/100)</f>
        <v>-0</v>
      </c>
      <c r="H821" s="78" t="n">
        <f aca="false">(-1)*$E821*(Input!$C$9/100)</f>
        <v>-0</v>
      </c>
      <c r="J821" s="78" t="n">
        <f aca="false">($E821+$F821+$G821+$H821)</f>
        <v>0</v>
      </c>
    </row>
    <row r="822" customFormat="false" ht="12.8" hidden="false" customHeight="false" outlineLevel="0" collapsed="false">
      <c r="A822" s="76" t="n">
        <v>818</v>
      </c>
      <c r="B822" s="77" t="n">
        <f aca="false">EOMONTH(Input!$C$7,A822)</f>
        <v>67815</v>
      </c>
      <c r="C822" s="76" t="n">
        <f aca="false">DATEDIF(Input!$C$23,$B822,"Y")</f>
        <v>108</v>
      </c>
      <c r="E822" s="78" t="n">
        <f aca="false">(-1)*(401k_01!$G822+IRA_01!$E822+Invest_01!$E822)+Pension_01!$E822+SocialSec_01!$E822</f>
        <v>0</v>
      </c>
      <c r="F822" s="78" t="n">
        <f aca="false">(-1)*Roth_01!$E822</f>
        <v>-0</v>
      </c>
      <c r="G822" s="78" t="n">
        <f aca="false">(-1)*$E822*(Input!$C$8/100)</f>
        <v>-0</v>
      </c>
      <c r="H822" s="78" t="n">
        <f aca="false">(-1)*$E822*(Input!$C$9/100)</f>
        <v>-0</v>
      </c>
      <c r="J822" s="78" t="n">
        <f aca="false">($E822+$F822+$G822+$H822)</f>
        <v>0</v>
      </c>
    </row>
    <row r="823" customFormat="false" ht="12.8" hidden="false" customHeight="false" outlineLevel="0" collapsed="false">
      <c r="A823" s="76" t="n">
        <v>819</v>
      </c>
      <c r="B823" s="77" t="n">
        <f aca="false">EOMONTH(Input!$C$7,A823)</f>
        <v>67845</v>
      </c>
      <c r="C823" s="76" t="n">
        <f aca="false">DATEDIF(Input!$C$23,$B823,"Y")</f>
        <v>108</v>
      </c>
      <c r="E823" s="78" t="n">
        <f aca="false">(-1)*(401k_01!$G823+IRA_01!$E823+Invest_01!$E823)+Pension_01!$E823+SocialSec_01!$E823</f>
        <v>0</v>
      </c>
      <c r="F823" s="78" t="n">
        <f aca="false">(-1)*Roth_01!$E823</f>
        <v>-0</v>
      </c>
      <c r="G823" s="78" t="n">
        <f aca="false">(-1)*$E823*(Input!$C$8/100)</f>
        <v>-0</v>
      </c>
      <c r="H823" s="78" t="n">
        <f aca="false">(-1)*$E823*(Input!$C$9/100)</f>
        <v>-0</v>
      </c>
      <c r="J823" s="78" t="n">
        <f aca="false">($E823+$F823+$G823+$H823)</f>
        <v>0</v>
      </c>
    </row>
    <row r="824" customFormat="false" ht="12.8" hidden="false" customHeight="false" outlineLevel="0" collapsed="false">
      <c r="A824" s="76" t="n">
        <v>820</v>
      </c>
      <c r="B824" s="77" t="n">
        <f aca="false">EOMONTH(Input!$C$7,A824)</f>
        <v>67876</v>
      </c>
      <c r="C824" s="76" t="n">
        <f aca="false">DATEDIF(Input!$C$23,$B824,"Y")</f>
        <v>108</v>
      </c>
      <c r="E824" s="78" t="n">
        <f aca="false">(-1)*(401k_01!$G824+IRA_01!$E824+Invest_01!$E824)+Pension_01!$E824+SocialSec_01!$E824</f>
        <v>0</v>
      </c>
      <c r="F824" s="78" t="n">
        <f aca="false">(-1)*Roth_01!$E824</f>
        <v>-0</v>
      </c>
      <c r="G824" s="78" t="n">
        <f aca="false">(-1)*$E824*(Input!$C$8/100)</f>
        <v>-0</v>
      </c>
      <c r="H824" s="78" t="n">
        <f aca="false">(-1)*$E824*(Input!$C$9/100)</f>
        <v>-0</v>
      </c>
      <c r="J824" s="78" t="n">
        <f aca="false">($E824+$F824+$G824+$H824)</f>
        <v>0</v>
      </c>
    </row>
    <row r="825" customFormat="false" ht="12.8" hidden="false" customHeight="false" outlineLevel="0" collapsed="false">
      <c r="A825" s="76" t="n">
        <v>821</v>
      </c>
      <c r="B825" s="77" t="n">
        <f aca="false">EOMONTH(Input!$C$7,A825)</f>
        <v>67906</v>
      </c>
      <c r="C825" s="76" t="n">
        <f aca="false">DATEDIF(Input!$C$23,$B825,"Y")</f>
        <v>108</v>
      </c>
      <c r="E825" s="78" t="n">
        <f aca="false">(-1)*(401k_01!$G825+IRA_01!$E825+Invest_01!$E825)+Pension_01!$E825+SocialSec_01!$E825</f>
        <v>0</v>
      </c>
      <c r="F825" s="78" t="n">
        <f aca="false">(-1)*Roth_01!$E825</f>
        <v>-0</v>
      </c>
      <c r="G825" s="78" t="n">
        <f aca="false">(-1)*$E825*(Input!$C$8/100)</f>
        <v>-0</v>
      </c>
      <c r="H825" s="78" t="n">
        <f aca="false">(-1)*$E825*(Input!$C$9/100)</f>
        <v>-0</v>
      </c>
      <c r="J825" s="78" t="n">
        <f aca="false">($E825+$F825+$G825+$H825)</f>
        <v>0</v>
      </c>
    </row>
    <row r="826" customFormat="false" ht="12.8" hidden="false" customHeight="false" outlineLevel="0" collapsed="false">
      <c r="A826" s="76" t="n">
        <v>822</v>
      </c>
      <c r="B826" s="77" t="n">
        <f aca="false">EOMONTH(Input!$C$7,A826)</f>
        <v>67937</v>
      </c>
      <c r="C826" s="76" t="n">
        <f aca="false">DATEDIF(Input!$C$23,$B826,"Y")</f>
        <v>108</v>
      </c>
      <c r="E826" s="78" t="n">
        <f aca="false">(-1)*(401k_01!$G826+IRA_01!$E826+Invest_01!$E826)+Pension_01!$E826+SocialSec_01!$E826</f>
        <v>0</v>
      </c>
      <c r="F826" s="78" t="n">
        <f aca="false">(-1)*Roth_01!$E826</f>
        <v>-0</v>
      </c>
      <c r="G826" s="78" t="n">
        <f aca="false">(-1)*$E826*(Input!$C$8/100)</f>
        <v>-0</v>
      </c>
      <c r="H826" s="78" t="n">
        <f aca="false">(-1)*$E826*(Input!$C$9/100)</f>
        <v>-0</v>
      </c>
      <c r="J826" s="78" t="n">
        <f aca="false">($E826+$F826+$G826+$H826)</f>
        <v>0</v>
      </c>
    </row>
    <row r="827" customFormat="false" ht="12.8" hidden="false" customHeight="false" outlineLevel="0" collapsed="false">
      <c r="A827" s="76" t="n">
        <v>823</v>
      </c>
      <c r="B827" s="77" t="n">
        <f aca="false">EOMONTH(Input!$C$7,A827)</f>
        <v>67968</v>
      </c>
      <c r="C827" s="76" t="n">
        <f aca="false">DATEDIF(Input!$C$23,$B827,"Y")</f>
        <v>108</v>
      </c>
      <c r="E827" s="78" t="n">
        <f aca="false">(-1)*(401k_01!$G827+IRA_01!$E827+Invest_01!$E827)+Pension_01!$E827+SocialSec_01!$E827</f>
        <v>0</v>
      </c>
      <c r="F827" s="78" t="n">
        <f aca="false">(-1)*Roth_01!$E827</f>
        <v>-0</v>
      </c>
      <c r="G827" s="78" t="n">
        <f aca="false">(-1)*$E827*(Input!$C$8/100)</f>
        <v>-0</v>
      </c>
      <c r="H827" s="78" t="n">
        <f aca="false">(-1)*$E827*(Input!$C$9/100)</f>
        <v>-0</v>
      </c>
      <c r="J827" s="78" t="n">
        <f aca="false">($E827+$F827+$G827+$H827)</f>
        <v>0</v>
      </c>
    </row>
    <row r="828" customFormat="false" ht="12.8" hidden="false" customHeight="false" outlineLevel="0" collapsed="false">
      <c r="A828" s="76" t="n">
        <v>824</v>
      </c>
      <c r="B828" s="77" t="n">
        <f aca="false">EOMONTH(Input!$C$7,A828)</f>
        <v>67996</v>
      </c>
      <c r="C828" s="76" t="n">
        <f aca="false">DATEDIF(Input!$C$23,$B828,"Y")</f>
        <v>108</v>
      </c>
      <c r="E828" s="78" t="n">
        <f aca="false">(-1)*(401k_01!$G828+IRA_01!$E828+Invest_01!$E828)+Pension_01!$E828+SocialSec_01!$E828</f>
        <v>0</v>
      </c>
      <c r="F828" s="78" t="n">
        <f aca="false">(-1)*Roth_01!$E828</f>
        <v>-0</v>
      </c>
      <c r="G828" s="78" t="n">
        <f aca="false">(-1)*$E828*(Input!$C$8/100)</f>
        <v>-0</v>
      </c>
      <c r="H828" s="78" t="n">
        <f aca="false">(-1)*$E828*(Input!$C$9/100)</f>
        <v>-0</v>
      </c>
      <c r="J828" s="78" t="n">
        <f aca="false">($E828+$F828+$G828+$H828)</f>
        <v>0</v>
      </c>
    </row>
    <row r="829" customFormat="false" ht="12.8" hidden="false" customHeight="false" outlineLevel="0" collapsed="false">
      <c r="A829" s="76" t="n">
        <v>825</v>
      </c>
      <c r="B829" s="77" t="n">
        <f aca="false">EOMONTH(Input!$C$7,A829)</f>
        <v>68027</v>
      </c>
      <c r="C829" s="76" t="n">
        <f aca="false">DATEDIF(Input!$C$23,$B829,"Y")</f>
        <v>108</v>
      </c>
      <c r="E829" s="78" t="n">
        <f aca="false">(-1)*(401k_01!$G829+IRA_01!$E829+Invest_01!$E829)+Pension_01!$E829+SocialSec_01!$E829</f>
        <v>0</v>
      </c>
      <c r="F829" s="78" t="n">
        <f aca="false">(-1)*Roth_01!$E829</f>
        <v>-0</v>
      </c>
      <c r="G829" s="78" t="n">
        <f aca="false">(-1)*$E829*(Input!$C$8/100)</f>
        <v>-0</v>
      </c>
      <c r="H829" s="78" t="n">
        <f aca="false">(-1)*$E829*(Input!$C$9/100)</f>
        <v>-0</v>
      </c>
      <c r="J829" s="78" t="n">
        <f aca="false">($E829+$F829+$G829+$H829)</f>
        <v>0</v>
      </c>
    </row>
    <row r="830" customFormat="false" ht="12.8" hidden="false" customHeight="false" outlineLevel="0" collapsed="false">
      <c r="A830" s="76" t="n">
        <v>826</v>
      </c>
      <c r="B830" s="77" t="n">
        <f aca="false">EOMONTH(Input!$C$7,A830)</f>
        <v>68057</v>
      </c>
      <c r="C830" s="76" t="n">
        <f aca="false">DATEDIF(Input!$C$23,$B830,"Y")</f>
        <v>108</v>
      </c>
      <c r="E830" s="78" t="n">
        <f aca="false">(-1)*(401k_01!$G830+IRA_01!$E830+Invest_01!$E830)+Pension_01!$E830+SocialSec_01!$E830</f>
        <v>0</v>
      </c>
      <c r="F830" s="78" t="n">
        <f aca="false">(-1)*Roth_01!$E830</f>
        <v>-0</v>
      </c>
      <c r="G830" s="78" t="n">
        <f aca="false">(-1)*$E830*(Input!$C$8/100)</f>
        <v>-0</v>
      </c>
      <c r="H830" s="78" t="n">
        <f aca="false">(-1)*$E830*(Input!$C$9/100)</f>
        <v>-0</v>
      </c>
      <c r="J830" s="78" t="n">
        <f aca="false">($E830+$F830+$G830+$H830)</f>
        <v>0</v>
      </c>
    </row>
    <row r="831" customFormat="false" ht="12.8" hidden="false" customHeight="false" outlineLevel="0" collapsed="false">
      <c r="A831" s="76" t="n">
        <v>827</v>
      </c>
      <c r="B831" s="77" t="n">
        <f aca="false">EOMONTH(Input!$C$7,A831)</f>
        <v>68088</v>
      </c>
      <c r="C831" s="76" t="n">
        <f aca="false">DATEDIF(Input!$C$23,$B831,"Y")</f>
        <v>109</v>
      </c>
      <c r="E831" s="78" t="n">
        <f aca="false">(-1)*(401k_01!$G831+IRA_01!$E831+Invest_01!$E831)+Pension_01!$E831+SocialSec_01!$E831</f>
        <v>0</v>
      </c>
      <c r="F831" s="78" t="n">
        <f aca="false">(-1)*Roth_01!$E831</f>
        <v>-0</v>
      </c>
      <c r="G831" s="78" t="n">
        <f aca="false">(-1)*$E831*(Input!$C$8/100)</f>
        <v>-0</v>
      </c>
      <c r="H831" s="78" t="n">
        <f aca="false">(-1)*$E831*(Input!$C$9/100)</f>
        <v>-0</v>
      </c>
      <c r="J831" s="78" t="n">
        <f aca="false">($E831+$F831+$G831+$H831)</f>
        <v>0</v>
      </c>
    </row>
    <row r="832" customFormat="false" ht="12.8" hidden="false" customHeight="false" outlineLevel="0" collapsed="false">
      <c r="A832" s="76" t="n">
        <v>828</v>
      </c>
      <c r="B832" s="77" t="n">
        <f aca="false">EOMONTH(Input!$C$7,A832)</f>
        <v>68118</v>
      </c>
      <c r="C832" s="76" t="n">
        <f aca="false">DATEDIF(Input!$C$23,$B832,"Y")</f>
        <v>109</v>
      </c>
      <c r="E832" s="78" t="n">
        <f aca="false">(-1)*(401k_01!$G832+IRA_01!$E832+Invest_01!$E832)+Pension_01!$E832+SocialSec_01!$E832</f>
        <v>0</v>
      </c>
      <c r="F832" s="78" t="n">
        <f aca="false">(-1)*Roth_01!$E832</f>
        <v>-0</v>
      </c>
      <c r="G832" s="78" t="n">
        <f aca="false">(-1)*$E832*(Input!$C$8/100)</f>
        <v>-0</v>
      </c>
      <c r="H832" s="78" t="n">
        <f aca="false">(-1)*$E832*(Input!$C$9/100)</f>
        <v>-0</v>
      </c>
      <c r="J832" s="78" t="n">
        <f aca="false">($E832+$F832+$G832+$H832)</f>
        <v>0</v>
      </c>
    </row>
    <row r="833" customFormat="false" ht="12.8" hidden="false" customHeight="false" outlineLevel="0" collapsed="false">
      <c r="A833" s="76" t="n">
        <v>829</v>
      </c>
      <c r="B833" s="77" t="n">
        <f aca="false">EOMONTH(Input!$C$7,A833)</f>
        <v>68149</v>
      </c>
      <c r="C833" s="76" t="n">
        <f aca="false">DATEDIF(Input!$C$23,$B833,"Y")</f>
        <v>109</v>
      </c>
      <c r="E833" s="78" t="n">
        <f aca="false">(-1)*(401k_01!$G833+IRA_01!$E833+Invest_01!$E833)+Pension_01!$E833+SocialSec_01!$E833</f>
        <v>0</v>
      </c>
      <c r="F833" s="78" t="n">
        <f aca="false">(-1)*Roth_01!$E833</f>
        <v>-0</v>
      </c>
      <c r="G833" s="78" t="n">
        <f aca="false">(-1)*$E833*(Input!$C$8/100)</f>
        <v>-0</v>
      </c>
      <c r="H833" s="78" t="n">
        <f aca="false">(-1)*$E833*(Input!$C$9/100)</f>
        <v>-0</v>
      </c>
      <c r="J833" s="78" t="n">
        <f aca="false">($E833+$F833+$G833+$H833)</f>
        <v>0</v>
      </c>
    </row>
    <row r="834" customFormat="false" ht="12.8" hidden="false" customHeight="false" outlineLevel="0" collapsed="false">
      <c r="A834" s="76" t="n">
        <v>830</v>
      </c>
      <c r="B834" s="77" t="n">
        <f aca="false">EOMONTH(Input!$C$7,A834)</f>
        <v>68180</v>
      </c>
      <c r="C834" s="76" t="n">
        <f aca="false">DATEDIF(Input!$C$23,$B834,"Y")</f>
        <v>109</v>
      </c>
      <c r="E834" s="78" t="n">
        <f aca="false">(-1)*(401k_01!$G834+IRA_01!$E834+Invest_01!$E834)+Pension_01!$E834+SocialSec_01!$E834</f>
        <v>0</v>
      </c>
      <c r="F834" s="78" t="n">
        <f aca="false">(-1)*Roth_01!$E834</f>
        <v>-0</v>
      </c>
      <c r="G834" s="78" t="n">
        <f aca="false">(-1)*$E834*(Input!$C$8/100)</f>
        <v>-0</v>
      </c>
      <c r="H834" s="78" t="n">
        <f aca="false">(-1)*$E834*(Input!$C$9/100)</f>
        <v>-0</v>
      </c>
      <c r="J834" s="78" t="n">
        <f aca="false">($E834+$F834+$G834+$H834)</f>
        <v>0</v>
      </c>
    </row>
    <row r="835" customFormat="false" ht="12.8" hidden="false" customHeight="false" outlineLevel="0" collapsed="false">
      <c r="A835" s="76" t="n">
        <v>831</v>
      </c>
      <c r="B835" s="77" t="n">
        <f aca="false">EOMONTH(Input!$C$7,A835)</f>
        <v>68210</v>
      </c>
      <c r="C835" s="76" t="n">
        <f aca="false">DATEDIF(Input!$C$23,$B835,"Y")</f>
        <v>109</v>
      </c>
      <c r="E835" s="78" t="n">
        <f aca="false">(-1)*(401k_01!$G835+IRA_01!$E835+Invest_01!$E835)+Pension_01!$E835+SocialSec_01!$E835</f>
        <v>0</v>
      </c>
      <c r="F835" s="78" t="n">
        <f aca="false">(-1)*Roth_01!$E835</f>
        <v>-0</v>
      </c>
      <c r="G835" s="78" t="n">
        <f aca="false">(-1)*$E835*(Input!$C$8/100)</f>
        <v>-0</v>
      </c>
      <c r="H835" s="78" t="n">
        <f aca="false">(-1)*$E835*(Input!$C$9/100)</f>
        <v>-0</v>
      </c>
      <c r="J835" s="78" t="n">
        <f aca="false">($E835+$F835+$G835+$H835)</f>
        <v>0</v>
      </c>
    </row>
    <row r="836" customFormat="false" ht="12.8" hidden="false" customHeight="false" outlineLevel="0" collapsed="false">
      <c r="A836" s="76" t="n">
        <v>832</v>
      </c>
      <c r="B836" s="77" t="n">
        <f aca="false">EOMONTH(Input!$C$7,A836)</f>
        <v>68241</v>
      </c>
      <c r="C836" s="76" t="n">
        <f aca="false">DATEDIF(Input!$C$23,$B836,"Y")</f>
        <v>109</v>
      </c>
      <c r="E836" s="78" t="n">
        <f aca="false">(-1)*(401k_01!$G836+IRA_01!$E836+Invest_01!$E836)+Pension_01!$E836+SocialSec_01!$E836</f>
        <v>0</v>
      </c>
      <c r="F836" s="78" t="n">
        <f aca="false">(-1)*Roth_01!$E836</f>
        <v>-0</v>
      </c>
      <c r="G836" s="78" t="n">
        <f aca="false">(-1)*$E836*(Input!$C$8/100)</f>
        <v>-0</v>
      </c>
      <c r="H836" s="78" t="n">
        <f aca="false">(-1)*$E836*(Input!$C$9/100)</f>
        <v>-0</v>
      </c>
      <c r="J836" s="78" t="n">
        <f aca="false">($E836+$F836+$G836+$H836)</f>
        <v>0</v>
      </c>
    </row>
    <row r="837" customFormat="false" ht="12.8" hidden="false" customHeight="false" outlineLevel="0" collapsed="false">
      <c r="A837" s="76" t="n">
        <v>833</v>
      </c>
      <c r="B837" s="77" t="n">
        <f aca="false">EOMONTH(Input!$C$7,A837)</f>
        <v>68271</v>
      </c>
      <c r="C837" s="76" t="n">
        <f aca="false">DATEDIF(Input!$C$23,$B837,"Y")</f>
        <v>109</v>
      </c>
      <c r="E837" s="78" t="n">
        <f aca="false">(-1)*(401k_01!$G837+IRA_01!$E837+Invest_01!$E837)+Pension_01!$E837+SocialSec_01!$E837</f>
        <v>0</v>
      </c>
      <c r="F837" s="78" t="n">
        <f aca="false">(-1)*Roth_01!$E837</f>
        <v>-0</v>
      </c>
      <c r="G837" s="78" t="n">
        <f aca="false">(-1)*$E837*(Input!$C$8/100)</f>
        <v>-0</v>
      </c>
      <c r="H837" s="78" t="n">
        <f aca="false">(-1)*$E837*(Input!$C$9/100)</f>
        <v>-0</v>
      </c>
      <c r="J837" s="78" t="n">
        <f aca="false">($E837+$F837+$G837+$H837)</f>
        <v>0</v>
      </c>
    </row>
    <row r="838" customFormat="false" ht="12.8" hidden="false" customHeight="false" outlineLevel="0" collapsed="false">
      <c r="A838" s="76" t="n">
        <v>834</v>
      </c>
      <c r="B838" s="77" t="n">
        <f aca="false">EOMONTH(Input!$C$7,A838)</f>
        <v>68302</v>
      </c>
      <c r="C838" s="76" t="n">
        <f aca="false">DATEDIF(Input!$C$23,$B838,"Y")</f>
        <v>109</v>
      </c>
      <c r="E838" s="78" t="n">
        <f aca="false">(-1)*(401k_01!$G838+IRA_01!$E838+Invest_01!$E838)+Pension_01!$E838+SocialSec_01!$E838</f>
        <v>0</v>
      </c>
      <c r="F838" s="78" t="n">
        <f aca="false">(-1)*Roth_01!$E838</f>
        <v>-0</v>
      </c>
      <c r="G838" s="78" t="n">
        <f aca="false">(-1)*$E838*(Input!$C$8/100)</f>
        <v>-0</v>
      </c>
      <c r="H838" s="78" t="n">
        <f aca="false">(-1)*$E838*(Input!$C$9/100)</f>
        <v>-0</v>
      </c>
      <c r="J838" s="78" t="n">
        <f aca="false">($E838+$F838+$G838+$H838)</f>
        <v>0</v>
      </c>
    </row>
    <row r="839" customFormat="false" ht="12.8" hidden="false" customHeight="false" outlineLevel="0" collapsed="false">
      <c r="A839" s="76" t="n">
        <v>835</v>
      </c>
      <c r="B839" s="77" t="n">
        <f aca="false">EOMONTH(Input!$C$7,A839)</f>
        <v>68333</v>
      </c>
      <c r="C839" s="76" t="n">
        <f aca="false">DATEDIF(Input!$C$23,$B839,"Y")</f>
        <v>109</v>
      </c>
      <c r="E839" s="78" t="n">
        <f aca="false">(-1)*(401k_01!$G839+IRA_01!$E839+Invest_01!$E839)+Pension_01!$E839+SocialSec_01!$E839</f>
        <v>0</v>
      </c>
      <c r="F839" s="78" t="n">
        <f aca="false">(-1)*Roth_01!$E839</f>
        <v>-0</v>
      </c>
      <c r="G839" s="78" t="n">
        <f aca="false">(-1)*$E839*(Input!$C$8/100)</f>
        <v>-0</v>
      </c>
      <c r="H839" s="78" t="n">
        <f aca="false">(-1)*$E839*(Input!$C$9/100)</f>
        <v>-0</v>
      </c>
      <c r="J839" s="78" t="n">
        <f aca="false">($E839+$F839+$G839+$H839)</f>
        <v>0</v>
      </c>
    </row>
    <row r="840" customFormat="false" ht="12.8" hidden="false" customHeight="false" outlineLevel="0" collapsed="false">
      <c r="A840" s="76" t="n">
        <v>836</v>
      </c>
      <c r="B840" s="77" t="n">
        <f aca="false">EOMONTH(Input!$C$7,A840)</f>
        <v>68361</v>
      </c>
      <c r="C840" s="76" t="n">
        <f aca="false">DATEDIF(Input!$C$23,$B840,"Y")</f>
        <v>109</v>
      </c>
      <c r="E840" s="78" t="n">
        <f aca="false">(-1)*(401k_01!$G840+IRA_01!$E840+Invest_01!$E840)+Pension_01!$E840+SocialSec_01!$E840</f>
        <v>0</v>
      </c>
      <c r="F840" s="78" t="n">
        <f aca="false">(-1)*Roth_01!$E840</f>
        <v>-0</v>
      </c>
      <c r="G840" s="78" t="n">
        <f aca="false">(-1)*$E840*(Input!$C$8/100)</f>
        <v>-0</v>
      </c>
      <c r="H840" s="78" t="n">
        <f aca="false">(-1)*$E840*(Input!$C$9/100)</f>
        <v>-0</v>
      </c>
      <c r="J840" s="78" t="n">
        <f aca="false">($E840+$F840+$G840+$H840)</f>
        <v>0</v>
      </c>
    </row>
    <row r="841" customFormat="false" ht="12.8" hidden="false" customHeight="false" outlineLevel="0" collapsed="false">
      <c r="A841" s="76" t="n">
        <v>837</v>
      </c>
      <c r="B841" s="77" t="n">
        <f aca="false">EOMONTH(Input!$C$7,A841)</f>
        <v>68392</v>
      </c>
      <c r="C841" s="76" t="n">
        <f aca="false">DATEDIF(Input!$C$23,$B841,"Y")</f>
        <v>109</v>
      </c>
      <c r="E841" s="78" t="n">
        <f aca="false">(-1)*(401k_01!$G841+IRA_01!$E841+Invest_01!$E841)+Pension_01!$E841+SocialSec_01!$E841</f>
        <v>0</v>
      </c>
      <c r="F841" s="78" t="n">
        <f aca="false">(-1)*Roth_01!$E841</f>
        <v>-0</v>
      </c>
      <c r="G841" s="78" t="n">
        <f aca="false">(-1)*$E841*(Input!$C$8/100)</f>
        <v>-0</v>
      </c>
      <c r="H841" s="78" t="n">
        <f aca="false">(-1)*$E841*(Input!$C$9/100)</f>
        <v>-0</v>
      </c>
      <c r="J841" s="78" t="n">
        <f aca="false">($E841+$F841+$G841+$H841)</f>
        <v>0</v>
      </c>
    </row>
    <row r="842" customFormat="false" ht="12.8" hidden="false" customHeight="false" outlineLevel="0" collapsed="false">
      <c r="A842" s="76" t="n">
        <v>838</v>
      </c>
      <c r="B842" s="77" t="n">
        <f aca="false">EOMONTH(Input!$C$7,A842)</f>
        <v>68422</v>
      </c>
      <c r="C842" s="76" t="n">
        <f aca="false">DATEDIF(Input!$C$23,$B842,"Y")</f>
        <v>109</v>
      </c>
      <c r="E842" s="78" t="n">
        <f aca="false">(-1)*(401k_01!$G842+IRA_01!$E842+Invest_01!$E842)+Pension_01!$E842+SocialSec_01!$E842</f>
        <v>0</v>
      </c>
      <c r="F842" s="78" t="n">
        <f aca="false">(-1)*Roth_01!$E842</f>
        <v>-0</v>
      </c>
      <c r="G842" s="78" t="n">
        <f aca="false">(-1)*$E842*(Input!$C$8/100)</f>
        <v>-0</v>
      </c>
      <c r="H842" s="78" t="n">
        <f aca="false">(-1)*$E842*(Input!$C$9/100)</f>
        <v>-0</v>
      </c>
      <c r="J842" s="78" t="n">
        <f aca="false">($E842+$F842+$G842+$H842)</f>
        <v>0</v>
      </c>
    </row>
    <row r="843" customFormat="false" ht="12.8" hidden="false" customHeight="false" outlineLevel="0" collapsed="false">
      <c r="A843" s="76" t="n">
        <v>839</v>
      </c>
      <c r="B843" s="77" t="n">
        <f aca="false">EOMONTH(Input!$C$7,A843)</f>
        <v>68453</v>
      </c>
      <c r="C843" s="76" t="n">
        <f aca="false">DATEDIF(Input!$C$23,$B843,"Y")</f>
        <v>110</v>
      </c>
      <c r="E843" s="78" t="n">
        <f aca="false">(-1)*(401k_01!$G843+IRA_01!$E843+Invest_01!$E843)+Pension_01!$E843+SocialSec_01!$E843</f>
        <v>0</v>
      </c>
      <c r="F843" s="78" t="n">
        <f aca="false">(-1)*Roth_01!$E843</f>
        <v>-0</v>
      </c>
      <c r="G843" s="78" t="n">
        <f aca="false">(-1)*$E843*(Input!$C$8/100)</f>
        <v>-0</v>
      </c>
      <c r="H843" s="78" t="n">
        <f aca="false">(-1)*$E843*(Input!$C$9/100)</f>
        <v>-0</v>
      </c>
      <c r="J843" s="78" t="n">
        <f aca="false">($E843+$F843+$G843+$H843)</f>
        <v>0</v>
      </c>
    </row>
    <row r="844" customFormat="false" ht="12.8" hidden="false" customHeight="false" outlineLevel="0" collapsed="false">
      <c r="A844" s="76" t="n">
        <v>840</v>
      </c>
      <c r="B844" s="77" t="n">
        <f aca="false">EOMONTH(Input!$C$7,A844)</f>
        <v>68483</v>
      </c>
      <c r="C844" s="76" t="n">
        <f aca="false">DATEDIF(Input!$C$23,$B844,"Y")</f>
        <v>110</v>
      </c>
      <c r="E844" s="78" t="n">
        <f aca="false">(-1)*(401k_01!$G844+IRA_01!$E844+Invest_01!$E844)+Pension_01!$E844+SocialSec_01!$E844</f>
        <v>0</v>
      </c>
      <c r="F844" s="78" t="n">
        <f aca="false">(-1)*Roth_01!$E844</f>
        <v>-0</v>
      </c>
      <c r="G844" s="78" t="n">
        <f aca="false">(-1)*$E844*(Input!$C$8/100)</f>
        <v>-0</v>
      </c>
      <c r="H844" s="78" t="n">
        <f aca="false">(-1)*$E844*(Input!$C$9/100)</f>
        <v>-0</v>
      </c>
      <c r="J844" s="78" t="n">
        <f aca="false">($E844+$F844+$G844+$H844)</f>
        <v>0</v>
      </c>
    </row>
    <row r="845" customFormat="false" ht="12.8" hidden="false" customHeight="false" outlineLevel="0" collapsed="false">
      <c r="A845" s="76" t="n">
        <v>841</v>
      </c>
      <c r="B845" s="77" t="n">
        <f aca="false">EOMONTH(Input!$C$7,A845)</f>
        <v>68514</v>
      </c>
      <c r="C845" s="76" t="n">
        <f aca="false">DATEDIF(Input!$C$23,$B845,"Y")</f>
        <v>110</v>
      </c>
      <c r="E845" s="78" t="n">
        <f aca="false">(-1)*(401k_01!$G845+IRA_01!$E845+Invest_01!$E845)+Pension_01!$E845+SocialSec_01!$E845</f>
        <v>0</v>
      </c>
      <c r="F845" s="78" t="n">
        <f aca="false">(-1)*Roth_01!$E845</f>
        <v>-0</v>
      </c>
      <c r="G845" s="78" t="n">
        <f aca="false">(-1)*$E845*(Input!$C$8/100)</f>
        <v>-0</v>
      </c>
      <c r="H845" s="78" t="n">
        <f aca="false">(-1)*$E845*(Input!$C$9/100)</f>
        <v>-0</v>
      </c>
      <c r="J845" s="78" t="n">
        <f aca="false">($E845+$F845+$G845+$H845)</f>
        <v>0</v>
      </c>
    </row>
    <row r="846" customFormat="false" ht="12.8" hidden="false" customHeight="false" outlineLevel="0" collapsed="false">
      <c r="A846" s="76" t="n">
        <v>842</v>
      </c>
      <c r="B846" s="77" t="n">
        <f aca="false">EOMONTH(Input!$C$7,A846)</f>
        <v>68545</v>
      </c>
      <c r="C846" s="76" t="n">
        <f aca="false">DATEDIF(Input!$C$23,$B846,"Y")</f>
        <v>110</v>
      </c>
      <c r="E846" s="78" t="n">
        <f aca="false">(-1)*(401k_01!$G846+IRA_01!$E846+Invest_01!$E846)+Pension_01!$E846+SocialSec_01!$E846</f>
        <v>0</v>
      </c>
      <c r="F846" s="78" t="n">
        <f aca="false">(-1)*Roth_01!$E846</f>
        <v>-0</v>
      </c>
      <c r="G846" s="78" t="n">
        <f aca="false">(-1)*$E846*(Input!$C$8/100)</f>
        <v>-0</v>
      </c>
      <c r="H846" s="78" t="n">
        <f aca="false">(-1)*$E846*(Input!$C$9/100)</f>
        <v>-0</v>
      </c>
      <c r="J846" s="78" t="n">
        <f aca="false">($E846+$F846+$G846+$H846)</f>
        <v>0</v>
      </c>
    </row>
    <row r="847" customFormat="false" ht="12.8" hidden="false" customHeight="false" outlineLevel="0" collapsed="false">
      <c r="A847" s="76" t="n">
        <v>843</v>
      </c>
      <c r="B847" s="77" t="n">
        <f aca="false">EOMONTH(Input!$C$7,A847)</f>
        <v>68575</v>
      </c>
      <c r="C847" s="76" t="n">
        <f aca="false">DATEDIF(Input!$C$23,$B847,"Y")</f>
        <v>110</v>
      </c>
      <c r="E847" s="78" t="n">
        <f aca="false">(-1)*(401k_01!$G847+IRA_01!$E847+Invest_01!$E847)+Pension_01!$E847+SocialSec_01!$E847</f>
        <v>0</v>
      </c>
      <c r="F847" s="78" t="n">
        <f aca="false">(-1)*Roth_01!$E847</f>
        <v>-0</v>
      </c>
      <c r="G847" s="78" t="n">
        <f aca="false">(-1)*$E847*(Input!$C$8/100)</f>
        <v>-0</v>
      </c>
      <c r="H847" s="78" t="n">
        <f aca="false">(-1)*$E847*(Input!$C$9/100)</f>
        <v>-0</v>
      </c>
      <c r="J847" s="78" t="n">
        <f aca="false">($E847+$F847+$G847+$H847)</f>
        <v>0</v>
      </c>
    </row>
    <row r="848" customFormat="false" ht="12.8" hidden="false" customHeight="false" outlineLevel="0" collapsed="false">
      <c r="A848" s="76" t="n">
        <v>844</v>
      </c>
      <c r="B848" s="77" t="n">
        <f aca="false">EOMONTH(Input!$C$7,A848)</f>
        <v>68606</v>
      </c>
      <c r="C848" s="76" t="n">
        <f aca="false">DATEDIF(Input!$C$23,$B848,"Y")</f>
        <v>110</v>
      </c>
      <c r="E848" s="78" t="n">
        <f aca="false">(-1)*(401k_01!$G848+IRA_01!$E848+Invest_01!$E848)+Pension_01!$E848+SocialSec_01!$E848</f>
        <v>0</v>
      </c>
      <c r="F848" s="78" t="n">
        <f aca="false">(-1)*Roth_01!$E848</f>
        <v>-0</v>
      </c>
      <c r="G848" s="78" t="n">
        <f aca="false">(-1)*$E848*(Input!$C$8/100)</f>
        <v>-0</v>
      </c>
      <c r="H848" s="78" t="n">
        <f aca="false">(-1)*$E848*(Input!$C$9/100)</f>
        <v>-0</v>
      </c>
      <c r="J848" s="78" t="n">
        <f aca="false">($E848+$F848+$G848+$H848)</f>
        <v>0</v>
      </c>
    </row>
    <row r="849" customFormat="false" ht="12.8" hidden="false" customHeight="false" outlineLevel="0" collapsed="false">
      <c r="A849" s="76" t="n">
        <v>845</v>
      </c>
      <c r="B849" s="77" t="n">
        <f aca="false">EOMONTH(Input!$C$7,A849)</f>
        <v>68636</v>
      </c>
      <c r="C849" s="76" t="n">
        <f aca="false">DATEDIF(Input!$C$23,$B849,"Y")</f>
        <v>110</v>
      </c>
      <c r="E849" s="78" t="n">
        <f aca="false">(-1)*(401k_01!$G849+IRA_01!$E849+Invest_01!$E849)+Pension_01!$E849+SocialSec_01!$E849</f>
        <v>0</v>
      </c>
      <c r="F849" s="78" t="n">
        <f aca="false">(-1)*Roth_01!$E849</f>
        <v>-0</v>
      </c>
      <c r="G849" s="78" t="n">
        <f aca="false">(-1)*$E849*(Input!$C$8/100)</f>
        <v>-0</v>
      </c>
      <c r="H849" s="78" t="n">
        <f aca="false">(-1)*$E849*(Input!$C$9/100)</f>
        <v>-0</v>
      </c>
      <c r="J849" s="78" t="n">
        <f aca="false">($E849+$F849+$G849+$H849)</f>
        <v>0</v>
      </c>
    </row>
    <row r="850" customFormat="false" ht="12.8" hidden="false" customHeight="false" outlineLevel="0" collapsed="false">
      <c r="A850" s="76" t="n">
        <v>846</v>
      </c>
      <c r="B850" s="77" t="n">
        <f aca="false">EOMONTH(Input!$C$7,A850)</f>
        <v>68667</v>
      </c>
      <c r="C850" s="76" t="n">
        <f aca="false">DATEDIF(Input!$C$23,$B850,"Y")</f>
        <v>110</v>
      </c>
      <c r="E850" s="78" t="n">
        <f aca="false">(-1)*(401k_01!$G850+IRA_01!$E850+Invest_01!$E850)+Pension_01!$E850+SocialSec_01!$E850</f>
        <v>0</v>
      </c>
      <c r="F850" s="78" t="n">
        <f aca="false">(-1)*Roth_01!$E850</f>
        <v>-0</v>
      </c>
      <c r="G850" s="78" t="n">
        <f aca="false">(-1)*$E850*(Input!$C$8/100)</f>
        <v>-0</v>
      </c>
      <c r="H850" s="78" t="n">
        <f aca="false">(-1)*$E850*(Input!$C$9/100)</f>
        <v>-0</v>
      </c>
      <c r="J850" s="78" t="n">
        <f aca="false">($E850+$F850+$G850+$H850)</f>
        <v>0</v>
      </c>
    </row>
    <row r="851" customFormat="false" ht="12.8" hidden="false" customHeight="false" outlineLevel="0" collapsed="false">
      <c r="A851" s="76" t="n">
        <v>847</v>
      </c>
      <c r="B851" s="77" t="n">
        <f aca="false">EOMONTH(Input!$C$7,A851)</f>
        <v>68698</v>
      </c>
      <c r="C851" s="76" t="n">
        <f aca="false">DATEDIF(Input!$C$23,$B851,"Y")</f>
        <v>110</v>
      </c>
      <c r="E851" s="78" t="n">
        <f aca="false">(-1)*(401k_01!$G851+IRA_01!$E851+Invest_01!$E851)+Pension_01!$E851+SocialSec_01!$E851</f>
        <v>0</v>
      </c>
      <c r="F851" s="78" t="n">
        <f aca="false">(-1)*Roth_01!$E851</f>
        <v>-0</v>
      </c>
      <c r="G851" s="78" t="n">
        <f aca="false">(-1)*$E851*(Input!$C$8/100)</f>
        <v>-0</v>
      </c>
      <c r="H851" s="78" t="n">
        <f aca="false">(-1)*$E851*(Input!$C$9/100)</f>
        <v>-0</v>
      </c>
      <c r="J851" s="78" t="n">
        <f aca="false">($E851+$F851+$G851+$H851)</f>
        <v>0</v>
      </c>
    </row>
    <row r="852" customFormat="false" ht="12.8" hidden="false" customHeight="false" outlineLevel="0" collapsed="false">
      <c r="A852" s="76" t="n">
        <v>848</v>
      </c>
      <c r="B852" s="77" t="n">
        <f aca="false">EOMONTH(Input!$C$7,A852)</f>
        <v>68727</v>
      </c>
      <c r="C852" s="76" t="n">
        <f aca="false">DATEDIF(Input!$C$23,$B852,"Y")</f>
        <v>110</v>
      </c>
      <c r="E852" s="78" t="n">
        <f aca="false">(-1)*(401k_01!$G852+IRA_01!$E852+Invest_01!$E852)+Pension_01!$E852+SocialSec_01!$E852</f>
        <v>0</v>
      </c>
      <c r="F852" s="78" t="n">
        <f aca="false">(-1)*Roth_01!$E852</f>
        <v>-0</v>
      </c>
      <c r="G852" s="78" t="n">
        <f aca="false">(-1)*$E852*(Input!$C$8/100)</f>
        <v>-0</v>
      </c>
      <c r="H852" s="78" t="n">
        <f aca="false">(-1)*$E852*(Input!$C$9/100)</f>
        <v>-0</v>
      </c>
      <c r="J852" s="78" t="n">
        <f aca="false">($E852+$F852+$G852+$H852)</f>
        <v>0</v>
      </c>
    </row>
    <row r="853" customFormat="false" ht="12.8" hidden="false" customHeight="false" outlineLevel="0" collapsed="false">
      <c r="A853" s="76" t="n">
        <v>849</v>
      </c>
      <c r="B853" s="77" t="n">
        <f aca="false">EOMONTH(Input!$C$7,A853)</f>
        <v>68758</v>
      </c>
      <c r="C853" s="76" t="n">
        <f aca="false">DATEDIF(Input!$C$23,$B853,"Y")</f>
        <v>110</v>
      </c>
      <c r="E853" s="78" t="n">
        <f aca="false">(-1)*(401k_01!$G853+IRA_01!$E853+Invest_01!$E853)+Pension_01!$E853+SocialSec_01!$E853</f>
        <v>0</v>
      </c>
      <c r="F853" s="78" t="n">
        <f aca="false">(-1)*Roth_01!$E853</f>
        <v>-0</v>
      </c>
      <c r="G853" s="78" t="n">
        <f aca="false">(-1)*$E853*(Input!$C$8/100)</f>
        <v>-0</v>
      </c>
      <c r="H853" s="78" t="n">
        <f aca="false">(-1)*$E853*(Input!$C$9/100)</f>
        <v>-0</v>
      </c>
      <c r="J853" s="78" t="n">
        <f aca="false">($E853+$F853+$G853+$H853)</f>
        <v>0</v>
      </c>
    </row>
    <row r="854" customFormat="false" ht="12.8" hidden="false" customHeight="false" outlineLevel="0" collapsed="false">
      <c r="A854" s="76" t="n">
        <v>850</v>
      </c>
      <c r="B854" s="77" t="n">
        <f aca="false">EOMONTH(Input!$C$7,A854)</f>
        <v>68788</v>
      </c>
      <c r="C854" s="76" t="n">
        <f aca="false">DATEDIF(Input!$C$23,$B854,"Y")</f>
        <v>110</v>
      </c>
      <c r="E854" s="78" t="n">
        <f aca="false">(-1)*(401k_01!$G854+IRA_01!$E854+Invest_01!$E854)+Pension_01!$E854+SocialSec_01!$E854</f>
        <v>0</v>
      </c>
      <c r="F854" s="78" t="n">
        <f aca="false">(-1)*Roth_01!$E854</f>
        <v>-0</v>
      </c>
      <c r="G854" s="78" t="n">
        <f aca="false">(-1)*$E854*(Input!$C$8/100)</f>
        <v>-0</v>
      </c>
      <c r="H854" s="78" t="n">
        <f aca="false">(-1)*$E854*(Input!$C$9/100)</f>
        <v>-0</v>
      </c>
      <c r="J854" s="78" t="n">
        <f aca="false">($E854+$F854+$G854+$H854)</f>
        <v>0</v>
      </c>
    </row>
    <row r="855" customFormat="false" ht="12.8" hidden="false" customHeight="false" outlineLevel="0" collapsed="false">
      <c r="A855" s="76" t="n">
        <v>851</v>
      </c>
      <c r="B855" s="77" t="n">
        <f aca="false">EOMONTH(Input!$C$7,A855)</f>
        <v>68819</v>
      </c>
      <c r="C855" s="76" t="n">
        <f aca="false">DATEDIF(Input!$C$23,$B855,"Y")</f>
        <v>111</v>
      </c>
      <c r="E855" s="78" t="n">
        <f aca="false">(-1)*(401k_01!$G855+IRA_01!$E855+Invest_01!$E855)+Pension_01!$E855+SocialSec_01!$E855</f>
        <v>0</v>
      </c>
      <c r="F855" s="78" t="n">
        <f aca="false">(-1)*Roth_01!$E855</f>
        <v>-0</v>
      </c>
      <c r="G855" s="78" t="n">
        <f aca="false">(-1)*$E855*(Input!$C$8/100)</f>
        <v>-0</v>
      </c>
      <c r="H855" s="78" t="n">
        <f aca="false">(-1)*$E855*(Input!$C$9/100)</f>
        <v>-0</v>
      </c>
      <c r="J855" s="78" t="n">
        <f aca="false">($E855+$F855+$G855+$H855)</f>
        <v>0</v>
      </c>
    </row>
    <row r="856" customFormat="false" ht="12.8" hidden="false" customHeight="false" outlineLevel="0" collapsed="false">
      <c r="A856" s="76" t="n">
        <v>852</v>
      </c>
      <c r="B856" s="77" t="n">
        <f aca="false">EOMONTH(Input!$C$7,A856)</f>
        <v>68849</v>
      </c>
      <c r="C856" s="76" t="n">
        <f aca="false">DATEDIF(Input!$C$23,$B856,"Y")</f>
        <v>111</v>
      </c>
      <c r="E856" s="78" t="n">
        <f aca="false">(-1)*(401k_01!$G856+IRA_01!$E856+Invest_01!$E856)+Pension_01!$E856+SocialSec_01!$E856</f>
        <v>0</v>
      </c>
      <c r="F856" s="78" t="n">
        <f aca="false">(-1)*Roth_01!$E856</f>
        <v>-0</v>
      </c>
      <c r="G856" s="78" t="n">
        <f aca="false">(-1)*$E856*(Input!$C$8/100)</f>
        <v>-0</v>
      </c>
      <c r="H856" s="78" t="n">
        <f aca="false">(-1)*$E856*(Input!$C$9/100)</f>
        <v>-0</v>
      </c>
      <c r="J856" s="78" t="n">
        <f aca="false">($E856+$F856+$G856+$H856)</f>
        <v>0</v>
      </c>
    </row>
    <row r="857" customFormat="false" ht="12.8" hidden="false" customHeight="false" outlineLevel="0" collapsed="false">
      <c r="A857" s="76" t="n">
        <v>853</v>
      </c>
      <c r="B857" s="77" t="n">
        <f aca="false">EOMONTH(Input!$C$7,A857)</f>
        <v>68880</v>
      </c>
      <c r="C857" s="76" t="n">
        <f aca="false">DATEDIF(Input!$C$23,$B857,"Y")</f>
        <v>111</v>
      </c>
      <c r="E857" s="78" t="n">
        <f aca="false">(-1)*(401k_01!$G857+IRA_01!$E857+Invest_01!$E857)+Pension_01!$E857+SocialSec_01!$E857</f>
        <v>0</v>
      </c>
      <c r="F857" s="78" t="n">
        <f aca="false">(-1)*Roth_01!$E857</f>
        <v>-0</v>
      </c>
      <c r="G857" s="78" t="n">
        <f aca="false">(-1)*$E857*(Input!$C$8/100)</f>
        <v>-0</v>
      </c>
      <c r="H857" s="78" t="n">
        <f aca="false">(-1)*$E857*(Input!$C$9/100)</f>
        <v>-0</v>
      </c>
      <c r="J857" s="78" t="n">
        <f aca="false">($E857+$F857+$G857+$H857)</f>
        <v>0</v>
      </c>
    </row>
    <row r="858" customFormat="false" ht="12.8" hidden="false" customHeight="false" outlineLevel="0" collapsed="false">
      <c r="A858" s="76" t="n">
        <v>854</v>
      </c>
      <c r="B858" s="77" t="n">
        <f aca="false">EOMONTH(Input!$C$7,A858)</f>
        <v>68911</v>
      </c>
      <c r="C858" s="76" t="n">
        <f aca="false">DATEDIF(Input!$C$23,$B858,"Y")</f>
        <v>111</v>
      </c>
      <c r="E858" s="78" t="n">
        <f aca="false">(-1)*(401k_01!$G858+IRA_01!$E858+Invest_01!$E858)+Pension_01!$E858+SocialSec_01!$E858</f>
        <v>0</v>
      </c>
      <c r="F858" s="78" t="n">
        <f aca="false">(-1)*Roth_01!$E858</f>
        <v>-0</v>
      </c>
      <c r="G858" s="78" t="n">
        <f aca="false">(-1)*$E858*(Input!$C$8/100)</f>
        <v>-0</v>
      </c>
      <c r="H858" s="78" t="n">
        <f aca="false">(-1)*$E858*(Input!$C$9/100)</f>
        <v>-0</v>
      </c>
      <c r="J858" s="78" t="n">
        <f aca="false">($E858+$F858+$G858+$H858)</f>
        <v>0</v>
      </c>
    </row>
    <row r="859" customFormat="false" ht="12.8" hidden="false" customHeight="false" outlineLevel="0" collapsed="false">
      <c r="A859" s="76" t="n">
        <v>855</v>
      </c>
      <c r="B859" s="77" t="n">
        <f aca="false">EOMONTH(Input!$C$7,A859)</f>
        <v>68941</v>
      </c>
      <c r="C859" s="76" t="n">
        <f aca="false">DATEDIF(Input!$C$23,$B859,"Y")</f>
        <v>111</v>
      </c>
      <c r="E859" s="78" t="n">
        <f aca="false">(-1)*(401k_01!$G859+IRA_01!$E859+Invest_01!$E859)+Pension_01!$E859+SocialSec_01!$E859</f>
        <v>0</v>
      </c>
      <c r="F859" s="78" t="n">
        <f aca="false">(-1)*Roth_01!$E859</f>
        <v>-0</v>
      </c>
      <c r="G859" s="78" t="n">
        <f aca="false">(-1)*$E859*(Input!$C$8/100)</f>
        <v>-0</v>
      </c>
      <c r="H859" s="78" t="n">
        <f aca="false">(-1)*$E859*(Input!$C$9/100)</f>
        <v>-0</v>
      </c>
      <c r="J859" s="78" t="n">
        <f aca="false">($E859+$F859+$G859+$H859)</f>
        <v>0</v>
      </c>
    </row>
    <row r="860" customFormat="false" ht="12.8" hidden="false" customHeight="false" outlineLevel="0" collapsed="false">
      <c r="A860" s="76" t="n">
        <v>856</v>
      </c>
      <c r="B860" s="77" t="n">
        <f aca="false">EOMONTH(Input!$C$7,A860)</f>
        <v>68972</v>
      </c>
      <c r="C860" s="76" t="n">
        <f aca="false">DATEDIF(Input!$C$23,$B860,"Y")</f>
        <v>111</v>
      </c>
      <c r="E860" s="78" t="n">
        <f aca="false">(-1)*(401k_01!$G860+IRA_01!$E860+Invest_01!$E860)+Pension_01!$E860+SocialSec_01!$E860</f>
        <v>0</v>
      </c>
      <c r="F860" s="78" t="n">
        <f aca="false">(-1)*Roth_01!$E860</f>
        <v>-0</v>
      </c>
      <c r="G860" s="78" t="n">
        <f aca="false">(-1)*$E860*(Input!$C$8/100)</f>
        <v>-0</v>
      </c>
      <c r="H860" s="78" t="n">
        <f aca="false">(-1)*$E860*(Input!$C$9/100)</f>
        <v>-0</v>
      </c>
      <c r="J860" s="78" t="n">
        <f aca="false">($E860+$F860+$G860+$H860)</f>
        <v>0</v>
      </c>
    </row>
    <row r="861" customFormat="false" ht="12.8" hidden="false" customHeight="false" outlineLevel="0" collapsed="false">
      <c r="A861" s="76" t="n">
        <v>857</v>
      </c>
      <c r="B861" s="77" t="n">
        <f aca="false">EOMONTH(Input!$C$7,A861)</f>
        <v>69002</v>
      </c>
      <c r="C861" s="76" t="n">
        <f aca="false">DATEDIF(Input!$C$23,$B861,"Y")</f>
        <v>111</v>
      </c>
      <c r="E861" s="78" t="n">
        <f aca="false">(-1)*(401k_01!$G861+IRA_01!$E861+Invest_01!$E861)+Pension_01!$E861+SocialSec_01!$E861</f>
        <v>0</v>
      </c>
      <c r="F861" s="78" t="n">
        <f aca="false">(-1)*Roth_01!$E861</f>
        <v>-0</v>
      </c>
      <c r="G861" s="78" t="n">
        <f aca="false">(-1)*$E861*(Input!$C$8/100)</f>
        <v>-0</v>
      </c>
      <c r="H861" s="78" t="n">
        <f aca="false">(-1)*$E861*(Input!$C$9/100)</f>
        <v>-0</v>
      </c>
      <c r="J861" s="78" t="n">
        <f aca="false">($E861+$F861+$G861+$H861)</f>
        <v>0</v>
      </c>
    </row>
    <row r="862" customFormat="false" ht="12.8" hidden="false" customHeight="false" outlineLevel="0" collapsed="false">
      <c r="A862" s="76" t="n">
        <v>858</v>
      </c>
      <c r="B862" s="77" t="n">
        <f aca="false">EOMONTH(Input!$C$7,A862)</f>
        <v>69033</v>
      </c>
      <c r="C862" s="76" t="n">
        <f aca="false">DATEDIF(Input!$C$23,$B862,"Y")</f>
        <v>111</v>
      </c>
      <c r="E862" s="78" t="n">
        <f aca="false">(-1)*(401k_01!$G862+IRA_01!$E862+Invest_01!$E862)+Pension_01!$E862+SocialSec_01!$E862</f>
        <v>0</v>
      </c>
      <c r="F862" s="78" t="n">
        <f aca="false">(-1)*Roth_01!$E862</f>
        <v>-0</v>
      </c>
      <c r="G862" s="78" t="n">
        <f aca="false">(-1)*$E862*(Input!$C$8/100)</f>
        <v>-0</v>
      </c>
      <c r="H862" s="78" t="n">
        <f aca="false">(-1)*$E862*(Input!$C$9/100)</f>
        <v>-0</v>
      </c>
      <c r="J862" s="78" t="n">
        <f aca="false">($E862+$F862+$G862+$H862)</f>
        <v>0</v>
      </c>
    </row>
    <row r="863" customFormat="false" ht="12.8" hidden="false" customHeight="false" outlineLevel="0" collapsed="false">
      <c r="A863" s="76" t="n">
        <v>859</v>
      </c>
      <c r="B863" s="77" t="n">
        <f aca="false">EOMONTH(Input!$C$7,A863)</f>
        <v>69064</v>
      </c>
      <c r="C863" s="76" t="n">
        <f aca="false">DATEDIF(Input!$C$23,$B863,"Y")</f>
        <v>111</v>
      </c>
      <c r="E863" s="78" t="n">
        <f aca="false">(-1)*(401k_01!$G863+IRA_01!$E863+Invest_01!$E863)+Pension_01!$E863+SocialSec_01!$E863</f>
        <v>0</v>
      </c>
      <c r="F863" s="78" t="n">
        <f aca="false">(-1)*Roth_01!$E863</f>
        <v>-0</v>
      </c>
      <c r="G863" s="78" t="n">
        <f aca="false">(-1)*$E863*(Input!$C$8/100)</f>
        <v>-0</v>
      </c>
      <c r="H863" s="78" t="n">
        <f aca="false">(-1)*$E863*(Input!$C$9/100)</f>
        <v>-0</v>
      </c>
      <c r="J863" s="78" t="n">
        <f aca="false">($E863+$F863+$G863+$H863)</f>
        <v>0</v>
      </c>
    </row>
    <row r="864" customFormat="false" ht="12.8" hidden="false" customHeight="false" outlineLevel="0" collapsed="false">
      <c r="A864" s="76" t="n">
        <v>860</v>
      </c>
      <c r="B864" s="77" t="n">
        <f aca="false">EOMONTH(Input!$C$7,A864)</f>
        <v>69092</v>
      </c>
      <c r="C864" s="76" t="n">
        <f aca="false">DATEDIF(Input!$C$23,$B864,"Y")</f>
        <v>111</v>
      </c>
      <c r="E864" s="78" t="n">
        <f aca="false">(-1)*(401k_01!$G864+IRA_01!$E864+Invest_01!$E864)+Pension_01!$E864+SocialSec_01!$E864</f>
        <v>0</v>
      </c>
      <c r="F864" s="78" t="n">
        <f aca="false">(-1)*Roth_01!$E864</f>
        <v>-0</v>
      </c>
      <c r="G864" s="78" t="n">
        <f aca="false">(-1)*$E864*(Input!$C$8/100)</f>
        <v>-0</v>
      </c>
      <c r="H864" s="78" t="n">
        <f aca="false">(-1)*$E864*(Input!$C$9/100)</f>
        <v>-0</v>
      </c>
      <c r="J864" s="78" t="n">
        <f aca="false">($E864+$F864+$G864+$H864)</f>
        <v>0</v>
      </c>
    </row>
    <row r="865" customFormat="false" ht="12.8" hidden="false" customHeight="false" outlineLevel="0" collapsed="false">
      <c r="A865" s="76" t="n">
        <v>861</v>
      </c>
      <c r="B865" s="77" t="n">
        <f aca="false">EOMONTH(Input!$C$7,A865)</f>
        <v>69123</v>
      </c>
      <c r="C865" s="76" t="n">
        <f aca="false">DATEDIF(Input!$C$23,$B865,"Y")</f>
        <v>111</v>
      </c>
      <c r="E865" s="78" t="n">
        <f aca="false">(-1)*(401k_01!$G865+IRA_01!$E865+Invest_01!$E865)+Pension_01!$E865+SocialSec_01!$E865</f>
        <v>0</v>
      </c>
      <c r="F865" s="78" t="n">
        <f aca="false">(-1)*Roth_01!$E865</f>
        <v>-0</v>
      </c>
      <c r="G865" s="78" t="n">
        <f aca="false">(-1)*$E865*(Input!$C$8/100)</f>
        <v>-0</v>
      </c>
      <c r="H865" s="78" t="n">
        <f aca="false">(-1)*$E865*(Input!$C$9/100)</f>
        <v>-0</v>
      </c>
      <c r="J865" s="78" t="n">
        <f aca="false">($E865+$F865+$G865+$H865)</f>
        <v>0</v>
      </c>
    </row>
    <row r="866" customFormat="false" ht="12.8" hidden="false" customHeight="false" outlineLevel="0" collapsed="false">
      <c r="A866" s="76" t="n">
        <v>862</v>
      </c>
      <c r="B866" s="77" t="n">
        <f aca="false">EOMONTH(Input!$C$7,A866)</f>
        <v>69153</v>
      </c>
      <c r="C866" s="76" t="n">
        <f aca="false">DATEDIF(Input!$C$23,$B866,"Y")</f>
        <v>111</v>
      </c>
      <c r="E866" s="78" t="n">
        <f aca="false">(-1)*(401k_01!$G866+IRA_01!$E866+Invest_01!$E866)+Pension_01!$E866+SocialSec_01!$E866</f>
        <v>0</v>
      </c>
      <c r="F866" s="78" t="n">
        <f aca="false">(-1)*Roth_01!$E866</f>
        <v>-0</v>
      </c>
      <c r="G866" s="78" t="n">
        <f aca="false">(-1)*$E866*(Input!$C$8/100)</f>
        <v>-0</v>
      </c>
      <c r="H866" s="78" t="n">
        <f aca="false">(-1)*$E866*(Input!$C$9/100)</f>
        <v>-0</v>
      </c>
      <c r="J866" s="78" t="n">
        <f aca="false">($E866+$F866+$G866+$H866)</f>
        <v>0</v>
      </c>
    </row>
    <row r="867" customFormat="false" ht="12.8" hidden="false" customHeight="false" outlineLevel="0" collapsed="false">
      <c r="A867" s="76" t="n">
        <v>863</v>
      </c>
      <c r="B867" s="77" t="n">
        <f aca="false">EOMONTH(Input!$C$7,A867)</f>
        <v>69184</v>
      </c>
      <c r="C867" s="76" t="n">
        <f aca="false">DATEDIF(Input!$C$23,$B867,"Y")</f>
        <v>112</v>
      </c>
      <c r="E867" s="78" t="n">
        <f aca="false">(-1)*(401k_01!$G867+IRA_01!$E867+Invest_01!$E867)+Pension_01!$E867+SocialSec_01!$E867</f>
        <v>0</v>
      </c>
      <c r="F867" s="78" t="n">
        <f aca="false">(-1)*Roth_01!$E867</f>
        <v>-0</v>
      </c>
      <c r="G867" s="78" t="n">
        <f aca="false">(-1)*$E867*(Input!$C$8/100)</f>
        <v>-0</v>
      </c>
      <c r="H867" s="78" t="n">
        <f aca="false">(-1)*$E867*(Input!$C$9/100)</f>
        <v>-0</v>
      </c>
      <c r="J867" s="78" t="n">
        <f aca="false">($E867+$F867+$G867+$H867)</f>
        <v>0</v>
      </c>
    </row>
    <row r="868" customFormat="false" ht="12.8" hidden="false" customHeight="false" outlineLevel="0" collapsed="false">
      <c r="A868" s="76" t="n">
        <v>864</v>
      </c>
      <c r="B868" s="77" t="n">
        <f aca="false">EOMONTH(Input!$C$7,A868)</f>
        <v>69214</v>
      </c>
      <c r="C868" s="76" t="n">
        <f aca="false">DATEDIF(Input!$C$23,$B868,"Y")</f>
        <v>112</v>
      </c>
      <c r="E868" s="78" t="n">
        <f aca="false">(-1)*(401k_01!$G868+IRA_01!$E868+Invest_01!$E868)+Pension_01!$E868+SocialSec_01!$E868</f>
        <v>0</v>
      </c>
      <c r="F868" s="78" t="n">
        <f aca="false">(-1)*Roth_01!$E868</f>
        <v>-0</v>
      </c>
      <c r="G868" s="78" t="n">
        <f aca="false">(-1)*$E868*(Input!$C$8/100)</f>
        <v>-0</v>
      </c>
      <c r="H868" s="78" t="n">
        <f aca="false">(-1)*$E868*(Input!$C$9/100)</f>
        <v>-0</v>
      </c>
      <c r="J868" s="78" t="n">
        <f aca="false">($E868+$F868+$G868+$H868)</f>
        <v>0</v>
      </c>
    </row>
    <row r="869" customFormat="false" ht="12.8" hidden="false" customHeight="false" outlineLevel="0" collapsed="false">
      <c r="A869" s="76" t="n">
        <v>865</v>
      </c>
      <c r="B869" s="77" t="n">
        <f aca="false">EOMONTH(Input!$C$7,A869)</f>
        <v>69245</v>
      </c>
      <c r="C869" s="76" t="n">
        <f aca="false">DATEDIF(Input!$C$23,$B869,"Y")</f>
        <v>112</v>
      </c>
      <c r="E869" s="78" t="n">
        <f aca="false">(-1)*(401k_01!$G869+IRA_01!$E869+Invest_01!$E869)+Pension_01!$E869+SocialSec_01!$E869</f>
        <v>0</v>
      </c>
      <c r="F869" s="78" t="n">
        <f aca="false">(-1)*Roth_01!$E869</f>
        <v>-0</v>
      </c>
      <c r="G869" s="78" t="n">
        <f aca="false">(-1)*$E869*(Input!$C$8/100)</f>
        <v>-0</v>
      </c>
      <c r="H869" s="78" t="n">
        <f aca="false">(-1)*$E869*(Input!$C$9/100)</f>
        <v>-0</v>
      </c>
      <c r="J869" s="78" t="n">
        <f aca="false">($E869+$F869+$G869+$H869)</f>
        <v>0</v>
      </c>
    </row>
    <row r="870" customFormat="false" ht="12.8" hidden="false" customHeight="false" outlineLevel="0" collapsed="false">
      <c r="A870" s="76" t="n">
        <v>866</v>
      </c>
      <c r="B870" s="77" t="n">
        <f aca="false">EOMONTH(Input!$C$7,A870)</f>
        <v>69276</v>
      </c>
      <c r="C870" s="76" t="n">
        <f aca="false">DATEDIF(Input!$C$23,$B870,"Y")</f>
        <v>112</v>
      </c>
      <c r="E870" s="78" t="n">
        <f aca="false">(-1)*(401k_01!$G870+IRA_01!$E870+Invest_01!$E870)+Pension_01!$E870+SocialSec_01!$E870</f>
        <v>0</v>
      </c>
      <c r="F870" s="78" t="n">
        <f aca="false">(-1)*Roth_01!$E870</f>
        <v>-0</v>
      </c>
      <c r="G870" s="78" t="n">
        <f aca="false">(-1)*$E870*(Input!$C$8/100)</f>
        <v>-0</v>
      </c>
      <c r="H870" s="78" t="n">
        <f aca="false">(-1)*$E870*(Input!$C$9/100)</f>
        <v>-0</v>
      </c>
      <c r="J870" s="78" t="n">
        <f aca="false">($E870+$F870+$G870+$H870)</f>
        <v>0</v>
      </c>
    </row>
    <row r="871" customFormat="false" ht="12.8" hidden="false" customHeight="false" outlineLevel="0" collapsed="false">
      <c r="A871" s="76" t="n">
        <v>867</v>
      </c>
      <c r="B871" s="77" t="n">
        <f aca="false">EOMONTH(Input!$C$7,A871)</f>
        <v>69306</v>
      </c>
      <c r="C871" s="76" t="n">
        <f aca="false">DATEDIF(Input!$C$23,$B871,"Y")</f>
        <v>112</v>
      </c>
      <c r="E871" s="78" t="n">
        <f aca="false">(-1)*(401k_01!$G871+IRA_01!$E871+Invest_01!$E871)+Pension_01!$E871+SocialSec_01!$E871</f>
        <v>0</v>
      </c>
      <c r="F871" s="78" t="n">
        <f aca="false">(-1)*Roth_01!$E871</f>
        <v>-0</v>
      </c>
      <c r="G871" s="78" t="n">
        <f aca="false">(-1)*$E871*(Input!$C$8/100)</f>
        <v>-0</v>
      </c>
      <c r="H871" s="78" t="n">
        <f aca="false">(-1)*$E871*(Input!$C$9/100)</f>
        <v>-0</v>
      </c>
      <c r="J871" s="78" t="n">
        <f aca="false">($E871+$F871+$G871+$H871)</f>
        <v>0</v>
      </c>
    </row>
    <row r="872" customFormat="false" ht="12.8" hidden="false" customHeight="false" outlineLevel="0" collapsed="false">
      <c r="A872" s="76" t="n">
        <v>868</v>
      </c>
      <c r="B872" s="77" t="n">
        <f aca="false">EOMONTH(Input!$C$7,A872)</f>
        <v>69337</v>
      </c>
      <c r="C872" s="76" t="n">
        <f aca="false">DATEDIF(Input!$C$23,$B872,"Y")</f>
        <v>112</v>
      </c>
      <c r="E872" s="78" t="n">
        <f aca="false">(-1)*(401k_01!$G872+IRA_01!$E872+Invest_01!$E872)+Pension_01!$E872+SocialSec_01!$E872</f>
        <v>0</v>
      </c>
      <c r="F872" s="78" t="n">
        <f aca="false">(-1)*Roth_01!$E872</f>
        <v>-0</v>
      </c>
      <c r="G872" s="78" t="n">
        <f aca="false">(-1)*$E872*(Input!$C$8/100)</f>
        <v>-0</v>
      </c>
      <c r="H872" s="78" t="n">
        <f aca="false">(-1)*$E872*(Input!$C$9/100)</f>
        <v>-0</v>
      </c>
      <c r="J872" s="78" t="n">
        <f aca="false">($E872+$F872+$G872+$H872)</f>
        <v>0</v>
      </c>
    </row>
    <row r="873" customFormat="false" ht="12.8" hidden="false" customHeight="false" outlineLevel="0" collapsed="false">
      <c r="A873" s="76" t="n">
        <v>869</v>
      </c>
      <c r="B873" s="77" t="n">
        <f aca="false">EOMONTH(Input!$C$7,A873)</f>
        <v>69367</v>
      </c>
      <c r="C873" s="76" t="n">
        <f aca="false">DATEDIF(Input!$C$23,$B873,"Y")</f>
        <v>112</v>
      </c>
      <c r="E873" s="78" t="n">
        <f aca="false">(-1)*(401k_01!$G873+IRA_01!$E873+Invest_01!$E873)+Pension_01!$E873+SocialSec_01!$E873</f>
        <v>0</v>
      </c>
      <c r="F873" s="78" t="n">
        <f aca="false">(-1)*Roth_01!$E873</f>
        <v>-0</v>
      </c>
      <c r="G873" s="78" t="n">
        <f aca="false">(-1)*$E873*(Input!$C$8/100)</f>
        <v>-0</v>
      </c>
      <c r="H873" s="78" t="n">
        <f aca="false">(-1)*$E873*(Input!$C$9/100)</f>
        <v>-0</v>
      </c>
      <c r="J873" s="78" t="n">
        <f aca="false">($E873+$F873+$G873+$H873)</f>
        <v>0</v>
      </c>
    </row>
    <row r="874" customFormat="false" ht="12.8" hidden="false" customHeight="false" outlineLevel="0" collapsed="false">
      <c r="A874" s="76" t="n">
        <v>870</v>
      </c>
      <c r="B874" s="77" t="n">
        <f aca="false">EOMONTH(Input!$C$7,A874)</f>
        <v>69398</v>
      </c>
      <c r="C874" s="76" t="n">
        <f aca="false">DATEDIF(Input!$C$23,$B874,"Y")</f>
        <v>112</v>
      </c>
      <c r="E874" s="78" t="n">
        <f aca="false">(-1)*(401k_01!$G874+IRA_01!$E874+Invest_01!$E874)+Pension_01!$E874+SocialSec_01!$E874</f>
        <v>0</v>
      </c>
      <c r="F874" s="78" t="n">
        <f aca="false">(-1)*Roth_01!$E874</f>
        <v>-0</v>
      </c>
      <c r="G874" s="78" t="n">
        <f aca="false">(-1)*$E874*(Input!$C$8/100)</f>
        <v>-0</v>
      </c>
      <c r="H874" s="78" t="n">
        <f aca="false">(-1)*$E874*(Input!$C$9/100)</f>
        <v>-0</v>
      </c>
      <c r="J874" s="78" t="n">
        <f aca="false">($E874+$F874+$G874+$H874)</f>
        <v>0</v>
      </c>
    </row>
    <row r="875" customFormat="false" ht="12.8" hidden="false" customHeight="false" outlineLevel="0" collapsed="false">
      <c r="A875" s="76" t="n">
        <v>871</v>
      </c>
      <c r="B875" s="77" t="n">
        <f aca="false">EOMONTH(Input!$C$7,A875)</f>
        <v>69429</v>
      </c>
      <c r="C875" s="76" t="n">
        <f aca="false">DATEDIF(Input!$C$23,$B875,"Y")</f>
        <v>112</v>
      </c>
      <c r="E875" s="78" t="n">
        <f aca="false">(-1)*(401k_01!$G875+IRA_01!$E875+Invest_01!$E875)+Pension_01!$E875+SocialSec_01!$E875</f>
        <v>0</v>
      </c>
      <c r="F875" s="78" t="n">
        <f aca="false">(-1)*Roth_01!$E875</f>
        <v>-0</v>
      </c>
      <c r="G875" s="78" t="n">
        <f aca="false">(-1)*$E875*(Input!$C$8/100)</f>
        <v>-0</v>
      </c>
      <c r="H875" s="78" t="n">
        <f aca="false">(-1)*$E875*(Input!$C$9/100)</f>
        <v>-0</v>
      </c>
      <c r="J875" s="78" t="n">
        <f aca="false">($E875+$F875+$G875+$H875)</f>
        <v>0</v>
      </c>
    </row>
    <row r="876" customFormat="false" ht="12.8" hidden="false" customHeight="false" outlineLevel="0" collapsed="false">
      <c r="A876" s="76" t="n">
        <v>872</v>
      </c>
      <c r="B876" s="77" t="n">
        <f aca="false">EOMONTH(Input!$C$7,A876)</f>
        <v>69457</v>
      </c>
      <c r="C876" s="76" t="n">
        <f aca="false">DATEDIF(Input!$C$23,$B876,"Y")</f>
        <v>112</v>
      </c>
      <c r="E876" s="78" t="n">
        <f aca="false">(-1)*(401k_01!$G876+IRA_01!$E876+Invest_01!$E876)+Pension_01!$E876+SocialSec_01!$E876</f>
        <v>0</v>
      </c>
      <c r="F876" s="78" t="n">
        <f aca="false">(-1)*Roth_01!$E876</f>
        <v>-0</v>
      </c>
      <c r="G876" s="78" t="n">
        <f aca="false">(-1)*$E876*(Input!$C$8/100)</f>
        <v>-0</v>
      </c>
      <c r="H876" s="78" t="n">
        <f aca="false">(-1)*$E876*(Input!$C$9/100)</f>
        <v>-0</v>
      </c>
      <c r="J876" s="78" t="n">
        <f aca="false">($E876+$F876+$G876+$H876)</f>
        <v>0</v>
      </c>
    </row>
    <row r="877" customFormat="false" ht="12.8" hidden="false" customHeight="false" outlineLevel="0" collapsed="false">
      <c r="A877" s="76" t="n">
        <v>873</v>
      </c>
      <c r="B877" s="77" t="n">
        <f aca="false">EOMONTH(Input!$C$7,A877)</f>
        <v>69488</v>
      </c>
      <c r="C877" s="76" t="n">
        <f aca="false">DATEDIF(Input!$C$23,$B877,"Y")</f>
        <v>112</v>
      </c>
      <c r="E877" s="78" t="n">
        <f aca="false">(-1)*(401k_01!$G877+IRA_01!$E877+Invest_01!$E877)+Pension_01!$E877+SocialSec_01!$E877</f>
        <v>0</v>
      </c>
      <c r="F877" s="78" t="n">
        <f aca="false">(-1)*Roth_01!$E877</f>
        <v>-0</v>
      </c>
      <c r="G877" s="78" t="n">
        <f aca="false">(-1)*$E877*(Input!$C$8/100)</f>
        <v>-0</v>
      </c>
      <c r="H877" s="78" t="n">
        <f aca="false">(-1)*$E877*(Input!$C$9/100)</f>
        <v>-0</v>
      </c>
      <c r="J877" s="78" t="n">
        <f aca="false">($E877+$F877+$G877+$H877)</f>
        <v>0</v>
      </c>
    </row>
    <row r="878" customFormat="false" ht="12.8" hidden="false" customHeight="false" outlineLevel="0" collapsed="false">
      <c r="A878" s="76" t="n">
        <v>874</v>
      </c>
      <c r="B878" s="77" t="n">
        <f aca="false">EOMONTH(Input!$C$7,A878)</f>
        <v>69518</v>
      </c>
      <c r="C878" s="76" t="n">
        <f aca="false">DATEDIF(Input!$C$23,$B878,"Y")</f>
        <v>112</v>
      </c>
      <c r="E878" s="78" t="n">
        <f aca="false">(-1)*(401k_01!$G878+IRA_01!$E878+Invest_01!$E878)+Pension_01!$E878+SocialSec_01!$E878</f>
        <v>0</v>
      </c>
      <c r="F878" s="78" t="n">
        <f aca="false">(-1)*Roth_01!$E878</f>
        <v>-0</v>
      </c>
      <c r="G878" s="78" t="n">
        <f aca="false">(-1)*$E878*(Input!$C$8/100)</f>
        <v>-0</v>
      </c>
      <c r="H878" s="78" t="n">
        <f aca="false">(-1)*$E878*(Input!$C$9/100)</f>
        <v>-0</v>
      </c>
      <c r="J878" s="78" t="n">
        <f aca="false">($E878+$F878+$G878+$H878)</f>
        <v>0</v>
      </c>
    </row>
    <row r="879" customFormat="false" ht="12.8" hidden="false" customHeight="false" outlineLevel="0" collapsed="false">
      <c r="A879" s="76" t="n">
        <v>875</v>
      </c>
      <c r="B879" s="77" t="n">
        <f aca="false">EOMONTH(Input!$C$7,A879)</f>
        <v>69549</v>
      </c>
      <c r="C879" s="76" t="n">
        <f aca="false">DATEDIF(Input!$C$23,$B879,"Y")</f>
        <v>113</v>
      </c>
      <c r="E879" s="78" t="n">
        <f aca="false">(-1)*(401k_01!$G879+IRA_01!$E879+Invest_01!$E879)+Pension_01!$E879+SocialSec_01!$E879</f>
        <v>0</v>
      </c>
      <c r="F879" s="78" t="n">
        <f aca="false">(-1)*Roth_01!$E879</f>
        <v>-0</v>
      </c>
      <c r="G879" s="78" t="n">
        <f aca="false">(-1)*$E879*(Input!$C$8/100)</f>
        <v>-0</v>
      </c>
      <c r="H879" s="78" t="n">
        <f aca="false">(-1)*$E879*(Input!$C$9/100)</f>
        <v>-0</v>
      </c>
      <c r="J879" s="78" t="n">
        <f aca="false">($E879+$F879+$G879+$H879)</f>
        <v>0</v>
      </c>
    </row>
    <row r="880" customFormat="false" ht="12.8" hidden="false" customHeight="false" outlineLevel="0" collapsed="false">
      <c r="A880" s="76" t="n">
        <v>876</v>
      </c>
      <c r="B880" s="77" t="n">
        <f aca="false">EOMONTH(Input!$C$7,A880)</f>
        <v>69579</v>
      </c>
      <c r="C880" s="76" t="n">
        <f aca="false">DATEDIF(Input!$C$23,$B880,"Y")</f>
        <v>113</v>
      </c>
      <c r="E880" s="78" t="n">
        <f aca="false">(-1)*(401k_01!$G880+IRA_01!$E880+Invest_01!$E880)+Pension_01!$E880+SocialSec_01!$E880</f>
        <v>0</v>
      </c>
      <c r="F880" s="78" t="n">
        <f aca="false">(-1)*Roth_01!$E880</f>
        <v>-0</v>
      </c>
      <c r="G880" s="78" t="n">
        <f aca="false">(-1)*$E880*(Input!$C$8/100)</f>
        <v>-0</v>
      </c>
      <c r="H880" s="78" t="n">
        <f aca="false">(-1)*$E880*(Input!$C$9/100)</f>
        <v>-0</v>
      </c>
      <c r="J880" s="78" t="n">
        <f aca="false">($E880+$F880+$G880+$H880)</f>
        <v>0</v>
      </c>
    </row>
    <row r="881" customFormat="false" ht="12.8" hidden="false" customHeight="false" outlineLevel="0" collapsed="false">
      <c r="A881" s="76" t="n">
        <v>877</v>
      </c>
      <c r="B881" s="77" t="n">
        <f aca="false">EOMONTH(Input!$C$7,A881)</f>
        <v>69610</v>
      </c>
      <c r="C881" s="76" t="n">
        <f aca="false">DATEDIF(Input!$C$23,$B881,"Y")</f>
        <v>113</v>
      </c>
      <c r="E881" s="78" t="n">
        <f aca="false">(-1)*(401k_01!$G881+IRA_01!$E881+Invest_01!$E881)+Pension_01!$E881+SocialSec_01!$E881</f>
        <v>0</v>
      </c>
      <c r="F881" s="78" t="n">
        <f aca="false">(-1)*Roth_01!$E881</f>
        <v>-0</v>
      </c>
      <c r="G881" s="78" t="n">
        <f aca="false">(-1)*$E881*(Input!$C$8/100)</f>
        <v>-0</v>
      </c>
      <c r="H881" s="78" t="n">
        <f aca="false">(-1)*$E881*(Input!$C$9/100)</f>
        <v>-0</v>
      </c>
      <c r="J881" s="78" t="n">
        <f aca="false">($E881+$F881+$G881+$H881)</f>
        <v>0</v>
      </c>
    </row>
    <row r="882" customFormat="false" ht="12.8" hidden="false" customHeight="false" outlineLevel="0" collapsed="false">
      <c r="A882" s="76" t="n">
        <v>878</v>
      </c>
      <c r="B882" s="77" t="n">
        <f aca="false">EOMONTH(Input!$C$7,A882)</f>
        <v>69641</v>
      </c>
      <c r="C882" s="76" t="n">
        <f aca="false">DATEDIF(Input!$C$23,$B882,"Y")</f>
        <v>113</v>
      </c>
      <c r="E882" s="78" t="n">
        <f aca="false">(-1)*(401k_01!$G882+IRA_01!$E882+Invest_01!$E882)+Pension_01!$E882+SocialSec_01!$E882</f>
        <v>0</v>
      </c>
      <c r="F882" s="78" t="n">
        <f aca="false">(-1)*Roth_01!$E882</f>
        <v>-0</v>
      </c>
      <c r="G882" s="78" t="n">
        <f aca="false">(-1)*$E882*(Input!$C$8/100)</f>
        <v>-0</v>
      </c>
      <c r="H882" s="78" t="n">
        <f aca="false">(-1)*$E882*(Input!$C$9/100)</f>
        <v>-0</v>
      </c>
      <c r="J882" s="78" t="n">
        <f aca="false">($E882+$F882+$G882+$H882)</f>
        <v>0</v>
      </c>
    </row>
    <row r="883" customFormat="false" ht="12.8" hidden="false" customHeight="false" outlineLevel="0" collapsed="false">
      <c r="A883" s="76" t="n">
        <v>879</v>
      </c>
      <c r="B883" s="77" t="n">
        <f aca="false">EOMONTH(Input!$C$7,A883)</f>
        <v>69671</v>
      </c>
      <c r="C883" s="76" t="n">
        <f aca="false">DATEDIF(Input!$C$23,$B883,"Y")</f>
        <v>113</v>
      </c>
      <c r="E883" s="78" t="n">
        <f aca="false">(-1)*(401k_01!$G883+IRA_01!$E883+Invest_01!$E883)+Pension_01!$E883+SocialSec_01!$E883</f>
        <v>0</v>
      </c>
      <c r="F883" s="78" t="n">
        <f aca="false">(-1)*Roth_01!$E883</f>
        <v>-0</v>
      </c>
      <c r="G883" s="78" t="n">
        <f aca="false">(-1)*$E883*(Input!$C$8/100)</f>
        <v>-0</v>
      </c>
      <c r="H883" s="78" t="n">
        <f aca="false">(-1)*$E883*(Input!$C$9/100)</f>
        <v>-0</v>
      </c>
      <c r="J883" s="78" t="n">
        <f aca="false">($E883+$F883+$G883+$H883)</f>
        <v>0</v>
      </c>
    </row>
    <row r="884" customFormat="false" ht="12.8" hidden="false" customHeight="false" outlineLevel="0" collapsed="false">
      <c r="A884" s="76" t="n">
        <v>880</v>
      </c>
      <c r="B884" s="77" t="n">
        <f aca="false">EOMONTH(Input!$C$7,A884)</f>
        <v>69702</v>
      </c>
      <c r="C884" s="76" t="n">
        <f aca="false">DATEDIF(Input!$C$23,$B884,"Y")</f>
        <v>113</v>
      </c>
      <c r="E884" s="78" t="n">
        <f aca="false">(-1)*(401k_01!$G884+IRA_01!$E884+Invest_01!$E884)+Pension_01!$E884+SocialSec_01!$E884</f>
        <v>0</v>
      </c>
      <c r="F884" s="78" t="n">
        <f aca="false">(-1)*Roth_01!$E884</f>
        <v>-0</v>
      </c>
      <c r="G884" s="78" t="n">
        <f aca="false">(-1)*$E884*(Input!$C$8/100)</f>
        <v>-0</v>
      </c>
      <c r="H884" s="78" t="n">
        <f aca="false">(-1)*$E884*(Input!$C$9/100)</f>
        <v>-0</v>
      </c>
      <c r="J884" s="78" t="n">
        <f aca="false">($E884+$F884+$G884+$H884)</f>
        <v>0</v>
      </c>
    </row>
    <row r="885" customFormat="false" ht="12.8" hidden="false" customHeight="false" outlineLevel="0" collapsed="false">
      <c r="A885" s="76" t="n">
        <v>881</v>
      </c>
      <c r="B885" s="77" t="n">
        <f aca="false">EOMONTH(Input!$C$7,A885)</f>
        <v>69732</v>
      </c>
      <c r="C885" s="76" t="n">
        <f aca="false">DATEDIF(Input!$C$23,$B885,"Y")</f>
        <v>113</v>
      </c>
      <c r="E885" s="78" t="n">
        <f aca="false">(-1)*(401k_01!$G885+IRA_01!$E885+Invest_01!$E885)+Pension_01!$E885+SocialSec_01!$E885</f>
        <v>0</v>
      </c>
      <c r="F885" s="78" t="n">
        <f aca="false">(-1)*Roth_01!$E885</f>
        <v>-0</v>
      </c>
      <c r="G885" s="78" t="n">
        <f aca="false">(-1)*$E885*(Input!$C$8/100)</f>
        <v>-0</v>
      </c>
      <c r="H885" s="78" t="n">
        <f aca="false">(-1)*$E885*(Input!$C$9/100)</f>
        <v>-0</v>
      </c>
      <c r="J885" s="78" t="n">
        <f aca="false">($E885+$F885+$G885+$H885)</f>
        <v>0</v>
      </c>
    </row>
    <row r="886" customFormat="false" ht="12.8" hidden="false" customHeight="false" outlineLevel="0" collapsed="false">
      <c r="A886" s="76" t="n">
        <v>882</v>
      </c>
      <c r="B886" s="77" t="n">
        <f aca="false">EOMONTH(Input!$C$7,A886)</f>
        <v>69763</v>
      </c>
      <c r="C886" s="76" t="n">
        <f aca="false">DATEDIF(Input!$C$23,$B886,"Y")</f>
        <v>113</v>
      </c>
      <c r="E886" s="78" t="n">
        <f aca="false">(-1)*(401k_01!$G886+IRA_01!$E886+Invest_01!$E886)+Pension_01!$E886+SocialSec_01!$E886</f>
        <v>0</v>
      </c>
      <c r="F886" s="78" t="n">
        <f aca="false">(-1)*Roth_01!$E886</f>
        <v>-0</v>
      </c>
      <c r="G886" s="78" t="n">
        <f aca="false">(-1)*$E886*(Input!$C$8/100)</f>
        <v>-0</v>
      </c>
      <c r="H886" s="78" t="n">
        <f aca="false">(-1)*$E886*(Input!$C$9/100)</f>
        <v>-0</v>
      </c>
      <c r="J886" s="78" t="n">
        <f aca="false">($E886+$F886+$G886+$H886)</f>
        <v>0</v>
      </c>
    </row>
    <row r="887" customFormat="false" ht="12.8" hidden="false" customHeight="false" outlineLevel="0" collapsed="false">
      <c r="A887" s="76" t="n">
        <v>883</v>
      </c>
      <c r="B887" s="77" t="n">
        <f aca="false">EOMONTH(Input!$C$7,A887)</f>
        <v>69794</v>
      </c>
      <c r="C887" s="76" t="n">
        <f aca="false">DATEDIF(Input!$C$23,$B887,"Y")</f>
        <v>113</v>
      </c>
      <c r="E887" s="78" t="n">
        <f aca="false">(-1)*(401k_01!$G887+IRA_01!$E887+Invest_01!$E887)+Pension_01!$E887+SocialSec_01!$E887</f>
        <v>0</v>
      </c>
      <c r="F887" s="78" t="n">
        <f aca="false">(-1)*Roth_01!$E887</f>
        <v>-0</v>
      </c>
      <c r="G887" s="78" t="n">
        <f aca="false">(-1)*$E887*(Input!$C$8/100)</f>
        <v>-0</v>
      </c>
      <c r="H887" s="78" t="n">
        <f aca="false">(-1)*$E887*(Input!$C$9/100)</f>
        <v>-0</v>
      </c>
      <c r="J887" s="78" t="n">
        <f aca="false">($E887+$F887+$G887+$H887)</f>
        <v>0</v>
      </c>
    </row>
    <row r="888" customFormat="false" ht="12.8" hidden="false" customHeight="false" outlineLevel="0" collapsed="false">
      <c r="A888" s="76" t="n">
        <v>884</v>
      </c>
      <c r="B888" s="77" t="n">
        <f aca="false">EOMONTH(Input!$C$7,A888)</f>
        <v>69822</v>
      </c>
      <c r="C888" s="76" t="n">
        <f aca="false">DATEDIF(Input!$C$23,$B888,"Y")</f>
        <v>113</v>
      </c>
      <c r="E888" s="78" t="n">
        <f aca="false">(-1)*(401k_01!$G888+IRA_01!$E888+Invest_01!$E888)+Pension_01!$E888+SocialSec_01!$E888</f>
        <v>0</v>
      </c>
      <c r="F888" s="78" t="n">
        <f aca="false">(-1)*Roth_01!$E888</f>
        <v>-0</v>
      </c>
      <c r="G888" s="78" t="n">
        <f aca="false">(-1)*$E888*(Input!$C$8/100)</f>
        <v>-0</v>
      </c>
      <c r="H888" s="78" t="n">
        <f aca="false">(-1)*$E888*(Input!$C$9/100)</f>
        <v>-0</v>
      </c>
      <c r="J888" s="78" t="n">
        <f aca="false">($E888+$F888+$G888+$H888)</f>
        <v>0</v>
      </c>
    </row>
    <row r="889" customFormat="false" ht="12.8" hidden="false" customHeight="false" outlineLevel="0" collapsed="false">
      <c r="A889" s="76" t="n">
        <v>885</v>
      </c>
      <c r="B889" s="77" t="n">
        <f aca="false">EOMONTH(Input!$C$7,A889)</f>
        <v>69853</v>
      </c>
      <c r="C889" s="76" t="n">
        <f aca="false">DATEDIF(Input!$C$23,$B889,"Y")</f>
        <v>113</v>
      </c>
      <c r="E889" s="78" t="n">
        <f aca="false">(-1)*(401k_01!$G889+IRA_01!$E889+Invest_01!$E889)+Pension_01!$E889+SocialSec_01!$E889</f>
        <v>0</v>
      </c>
      <c r="F889" s="78" t="n">
        <f aca="false">(-1)*Roth_01!$E889</f>
        <v>-0</v>
      </c>
      <c r="G889" s="78" t="n">
        <f aca="false">(-1)*$E889*(Input!$C$8/100)</f>
        <v>-0</v>
      </c>
      <c r="H889" s="78" t="n">
        <f aca="false">(-1)*$E889*(Input!$C$9/100)</f>
        <v>-0</v>
      </c>
      <c r="J889" s="78" t="n">
        <f aca="false">($E889+$F889+$G889+$H889)</f>
        <v>0</v>
      </c>
    </row>
    <row r="890" customFormat="false" ht="12.8" hidden="false" customHeight="false" outlineLevel="0" collapsed="false">
      <c r="A890" s="76" t="n">
        <v>886</v>
      </c>
      <c r="B890" s="77" t="n">
        <f aca="false">EOMONTH(Input!$C$7,A890)</f>
        <v>69883</v>
      </c>
      <c r="C890" s="76" t="n">
        <f aca="false">DATEDIF(Input!$C$23,$B890,"Y")</f>
        <v>113</v>
      </c>
      <c r="E890" s="78" t="n">
        <f aca="false">(-1)*(401k_01!$G890+IRA_01!$E890+Invest_01!$E890)+Pension_01!$E890+SocialSec_01!$E890</f>
        <v>0</v>
      </c>
      <c r="F890" s="78" t="n">
        <f aca="false">(-1)*Roth_01!$E890</f>
        <v>-0</v>
      </c>
      <c r="G890" s="78" t="n">
        <f aca="false">(-1)*$E890*(Input!$C$8/100)</f>
        <v>-0</v>
      </c>
      <c r="H890" s="78" t="n">
        <f aca="false">(-1)*$E890*(Input!$C$9/100)</f>
        <v>-0</v>
      </c>
      <c r="J890" s="78" t="n">
        <f aca="false">($E890+$F890+$G890+$H890)</f>
        <v>0</v>
      </c>
    </row>
    <row r="891" customFormat="false" ht="12.8" hidden="false" customHeight="false" outlineLevel="0" collapsed="false">
      <c r="A891" s="76" t="n">
        <v>887</v>
      </c>
      <c r="B891" s="77" t="n">
        <f aca="false">EOMONTH(Input!$C$7,A891)</f>
        <v>69914</v>
      </c>
      <c r="C891" s="76" t="n">
        <f aca="false">DATEDIF(Input!$C$23,$B891,"Y")</f>
        <v>114</v>
      </c>
      <c r="E891" s="78" t="n">
        <f aca="false">(-1)*(401k_01!$G891+IRA_01!$E891+Invest_01!$E891)+Pension_01!$E891+SocialSec_01!$E891</f>
        <v>0</v>
      </c>
      <c r="F891" s="78" t="n">
        <f aca="false">(-1)*Roth_01!$E891</f>
        <v>-0</v>
      </c>
      <c r="G891" s="78" t="n">
        <f aca="false">(-1)*$E891*(Input!$C$8/100)</f>
        <v>-0</v>
      </c>
      <c r="H891" s="78" t="n">
        <f aca="false">(-1)*$E891*(Input!$C$9/100)</f>
        <v>-0</v>
      </c>
      <c r="J891" s="78" t="n">
        <f aca="false">($E891+$F891+$G891+$H891)</f>
        <v>0</v>
      </c>
    </row>
    <row r="892" customFormat="false" ht="12.8" hidden="false" customHeight="false" outlineLevel="0" collapsed="false">
      <c r="A892" s="76" t="n">
        <v>888</v>
      </c>
      <c r="B892" s="77" t="n">
        <f aca="false">EOMONTH(Input!$C$7,A892)</f>
        <v>69944</v>
      </c>
      <c r="C892" s="76" t="n">
        <f aca="false">DATEDIF(Input!$C$23,$B892,"Y")</f>
        <v>114</v>
      </c>
      <c r="E892" s="78" t="n">
        <f aca="false">(-1)*(401k_01!$G892+IRA_01!$E892+Invest_01!$E892)+Pension_01!$E892+SocialSec_01!$E892</f>
        <v>0</v>
      </c>
      <c r="F892" s="78" t="n">
        <f aca="false">(-1)*Roth_01!$E892</f>
        <v>-0</v>
      </c>
      <c r="G892" s="78" t="n">
        <f aca="false">(-1)*$E892*(Input!$C$8/100)</f>
        <v>-0</v>
      </c>
      <c r="H892" s="78" t="n">
        <f aca="false">(-1)*$E892*(Input!$C$9/100)</f>
        <v>-0</v>
      </c>
      <c r="J892" s="78" t="n">
        <f aca="false">($E892+$F892+$G892+$H892)</f>
        <v>0</v>
      </c>
    </row>
    <row r="893" customFormat="false" ht="12.8" hidden="false" customHeight="false" outlineLevel="0" collapsed="false">
      <c r="A893" s="76" t="n">
        <v>889</v>
      </c>
      <c r="B893" s="77" t="n">
        <f aca="false">EOMONTH(Input!$C$7,A893)</f>
        <v>69975</v>
      </c>
      <c r="C893" s="76" t="n">
        <f aca="false">DATEDIF(Input!$C$23,$B893,"Y")</f>
        <v>114</v>
      </c>
      <c r="E893" s="78" t="n">
        <f aca="false">(-1)*(401k_01!$G893+IRA_01!$E893+Invest_01!$E893)+Pension_01!$E893+SocialSec_01!$E893</f>
        <v>0</v>
      </c>
      <c r="F893" s="78" t="n">
        <f aca="false">(-1)*Roth_01!$E893</f>
        <v>-0</v>
      </c>
      <c r="G893" s="78" t="n">
        <f aca="false">(-1)*$E893*(Input!$C$8/100)</f>
        <v>-0</v>
      </c>
      <c r="H893" s="78" t="n">
        <f aca="false">(-1)*$E893*(Input!$C$9/100)</f>
        <v>-0</v>
      </c>
      <c r="J893" s="78" t="n">
        <f aca="false">($E893+$F893+$G893+$H893)</f>
        <v>0</v>
      </c>
    </row>
    <row r="894" customFormat="false" ht="12.8" hidden="false" customHeight="false" outlineLevel="0" collapsed="false">
      <c r="A894" s="76" t="n">
        <v>890</v>
      </c>
      <c r="B894" s="77" t="n">
        <f aca="false">EOMONTH(Input!$C$7,A894)</f>
        <v>70006</v>
      </c>
      <c r="C894" s="76" t="n">
        <f aca="false">DATEDIF(Input!$C$23,$B894,"Y")</f>
        <v>114</v>
      </c>
      <c r="E894" s="78" t="n">
        <f aca="false">(-1)*(401k_01!$G894+IRA_01!$E894+Invest_01!$E894)+Pension_01!$E894+SocialSec_01!$E894</f>
        <v>0</v>
      </c>
      <c r="F894" s="78" t="n">
        <f aca="false">(-1)*Roth_01!$E894</f>
        <v>-0</v>
      </c>
      <c r="G894" s="78" t="n">
        <f aca="false">(-1)*$E894*(Input!$C$8/100)</f>
        <v>-0</v>
      </c>
      <c r="H894" s="78" t="n">
        <f aca="false">(-1)*$E894*(Input!$C$9/100)</f>
        <v>-0</v>
      </c>
      <c r="J894" s="78" t="n">
        <f aca="false">($E894+$F894+$G894+$H894)</f>
        <v>0</v>
      </c>
    </row>
    <row r="895" customFormat="false" ht="12.8" hidden="false" customHeight="false" outlineLevel="0" collapsed="false">
      <c r="A895" s="76" t="n">
        <v>891</v>
      </c>
      <c r="B895" s="77" t="n">
        <f aca="false">EOMONTH(Input!$C$7,A895)</f>
        <v>70036</v>
      </c>
      <c r="C895" s="76" t="n">
        <f aca="false">DATEDIF(Input!$C$23,$B895,"Y")</f>
        <v>114</v>
      </c>
      <c r="E895" s="78" t="n">
        <f aca="false">(-1)*(401k_01!$G895+IRA_01!$E895+Invest_01!$E895)+Pension_01!$E895+SocialSec_01!$E895</f>
        <v>0</v>
      </c>
      <c r="F895" s="78" t="n">
        <f aca="false">(-1)*Roth_01!$E895</f>
        <v>-0</v>
      </c>
      <c r="G895" s="78" t="n">
        <f aca="false">(-1)*$E895*(Input!$C$8/100)</f>
        <v>-0</v>
      </c>
      <c r="H895" s="78" t="n">
        <f aca="false">(-1)*$E895*(Input!$C$9/100)</f>
        <v>-0</v>
      </c>
      <c r="J895" s="78" t="n">
        <f aca="false">($E895+$F895+$G895+$H895)</f>
        <v>0</v>
      </c>
    </row>
    <row r="896" customFormat="false" ht="12.8" hidden="false" customHeight="false" outlineLevel="0" collapsed="false">
      <c r="A896" s="76" t="n">
        <v>892</v>
      </c>
      <c r="B896" s="77" t="n">
        <f aca="false">EOMONTH(Input!$C$7,A896)</f>
        <v>70067</v>
      </c>
      <c r="C896" s="76" t="n">
        <f aca="false">DATEDIF(Input!$C$23,$B896,"Y")</f>
        <v>114</v>
      </c>
      <c r="E896" s="78" t="n">
        <f aca="false">(-1)*(401k_01!$G896+IRA_01!$E896+Invest_01!$E896)+Pension_01!$E896+SocialSec_01!$E896</f>
        <v>0</v>
      </c>
      <c r="F896" s="78" t="n">
        <f aca="false">(-1)*Roth_01!$E896</f>
        <v>-0</v>
      </c>
      <c r="G896" s="78" t="n">
        <f aca="false">(-1)*$E896*(Input!$C$8/100)</f>
        <v>-0</v>
      </c>
      <c r="H896" s="78" t="n">
        <f aca="false">(-1)*$E896*(Input!$C$9/100)</f>
        <v>-0</v>
      </c>
      <c r="J896" s="78" t="n">
        <f aca="false">($E896+$F896+$G896+$H896)</f>
        <v>0</v>
      </c>
    </row>
    <row r="897" customFormat="false" ht="12.8" hidden="false" customHeight="false" outlineLevel="0" collapsed="false">
      <c r="A897" s="76" t="n">
        <v>893</v>
      </c>
      <c r="B897" s="77" t="n">
        <f aca="false">EOMONTH(Input!$C$7,A897)</f>
        <v>70097</v>
      </c>
      <c r="C897" s="76" t="n">
        <f aca="false">DATEDIF(Input!$C$23,$B897,"Y")</f>
        <v>114</v>
      </c>
      <c r="E897" s="78" t="n">
        <f aca="false">(-1)*(401k_01!$G897+IRA_01!$E897+Invest_01!$E897)+Pension_01!$E897+SocialSec_01!$E897</f>
        <v>0</v>
      </c>
      <c r="F897" s="78" t="n">
        <f aca="false">(-1)*Roth_01!$E897</f>
        <v>-0</v>
      </c>
      <c r="G897" s="78" t="n">
        <f aca="false">(-1)*$E897*(Input!$C$8/100)</f>
        <v>-0</v>
      </c>
      <c r="H897" s="78" t="n">
        <f aca="false">(-1)*$E897*(Input!$C$9/100)</f>
        <v>-0</v>
      </c>
      <c r="J897" s="78" t="n">
        <f aca="false">($E897+$F897+$G897+$H897)</f>
        <v>0</v>
      </c>
    </row>
    <row r="898" customFormat="false" ht="12.8" hidden="false" customHeight="false" outlineLevel="0" collapsed="false">
      <c r="A898" s="76" t="n">
        <v>894</v>
      </c>
      <c r="B898" s="77" t="n">
        <f aca="false">EOMONTH(Input!$C$7,A898)</f>
        <v>70128</v>
      </c>
      <c r="C898" s="76" t="n">
        <f aca="false">DATEDIF(Input!$C$23,$B898,"Y")</f>
        <v>114</v>
      </c>
      <c r="E898" s="78" t="n">
        <f aca="false">(-1)*(401k_01!$G898+IRA_01!$E898+Invest_01!$E898)+Pension_01!$E898+SocialSec_01!$E898</f>
        <v>0</v>
      </c>
      <c r="F898" s="78" t="n">
        <f aca="false">(-1)*Roth_01!$E898</f>
        <v>-0</v>
      </c>
      <c r="G898" s="78" t="n">
        <f aca="false">(-1)*$E898*(Input!$C$8/100)</f>
        <v>-0</v>
      </c>
      <c r="H898" s="78" t="n">
        <f aca="false">(-1)*$E898*(Input!$C$9/100)</f>
        <v>-0</v>
      </c>
      <c r="J898" s="78" t="n">
        <f aca="false">($E898+$F898+$G898+$H898)</f>
        <v>0</v>
      </c>
    </row>
    <row r="899" customFormat="false" ht="12.8" hidden="false" customHeight="false" outlineLevel="0" collapsed="false">
      <c r="A899" s="76" t="n">
        <v>895</v>
      </c>
      <c r="B899" s="77" t="n">
        <f aca="false">EOMONTH(Input!$C$7,A899)</f>
        <v>70159</v>
      </c>
      <c r="C899" s="76" t="n">
        <f aca="false">DATEDIF(Input!$C$23,$B899,"Y")</f>
        <v>114</v>
      </c>
      <c r="E899" s="78" t="n">
        <f aca="false">(-1)*(401k_01!$G899+IRA_01!$E899+Invest_01!$E899)+Pension_01!$E899+SocialSec_01!$E899</f>
        <v>0</v>
      </c>
      <c r="F899" s="78" t="n">
        <f aca="false">(-1)*Roth_01!$E899</f>
        <v>-0</v>
      </c>
      <c r="G899" s="78" t="n">
        <f aca="false">(-1)*$E899*(Input!$C$8/100)</f>
        <v>-0</v>
      </c>
      <c r="H899" s="78" t="n">
        <f aca="false">(-1)*$E899*(Input!$C$9/100)</f>
        <v>-0</v>
      </c>
      <c r="J899" s="78" t="n">
        <f aca="false">($E899+$F899+$G899+$H899)</f>
        <v>0</v>
      </c>
    </row>
    <row r="900" customFormat="false" ht="12.8" hidden="false" customHeight="false" outlineLevel="0" collapsed="false">
      <c r="A900" s="76" t="n">
        <v>896</v>
      </c>
      <c r="B900" s="77" t="n">
        <f aca="false">EOMONTH(Input!$C$7,A900)</f>
        <v>70188</v>
      </c>
      <c r="C900" s="76" t="n">
        <f aca="false">DATEDIF(Input!$C$23,$B900,"Y")</f>
        <v>114</v>
      </c>
      <c r="E900" s="78" t="n">
        <f aca="false">(-1)*(401k_01!$G900+IRA_01!$E900+Invest_01!$E900)+Pension_01!$E900+SocialSec_01!$E900</f>
        <v>0</v>
      </c>
      <c r="F900" s="78" t="n">
        <f aca="false">(-1)*Roth_01!$E900</f>
        <v>-0</v>
      </c>
      <c r="G900" s="78" t="n">
        <f aca="false">(-1)*$E900*(Input!$C$8/100)</f>
        <v>-0</v>
      </c>
      <c r="H900" s="78" t="n">
        <f aca="false">(-1)*$E900*(Input!$C$9/100)</f>
        <v>-0</v>
      </c>
      <c r="J900" s="78" t="n">
        <f aca="false">($E900+$F900+$G900+$H900)</f>
        <v>0</v>
      </c>
    </row>
    <row r="901" customFormat="false" ht="12.8" hidden="false" customHeight="false" outlineLevel="0" collapsed="false">
      <c r="A901" s="76" t="n">
        <v>897</v>
      </c>
      <c r="B901" s="77" t="n">
        <f aca="false">EOMONTH(Input!$C$7,A901)</f>
        <v>70219</v>
      </c>
      <c r="C901" s="76" t="n">
        <f aca="false">DATEDIF(Input!$C$23,$B901,"Y")</f>
        <v>114</v>
      </c>
      <c r="E901" s="78" t="n">
        <f aca="false">(-1)*(401k_01!$G901+IRA_01!$E901+Invest_01!$E901)+Pension_01!$E901+SocialSec_01!$E901</f>
        <v>0</v>
      </c>
      <c r="F901" s="78" t="n">
        <f aca="false">(-1)*Roth_01!$E901</f>
        <v>-0</v>
      </c>
      <c r="G901" s="78" t="n">
        <f aca="false">(-1)*$E901*(Input!$C$8/100)</f>
        <v>-0</v>
      </c>
      <c r="H901" s="78" t="n">
        <f aca="false">(-1)*$E901*(Input!$C$9/100)</f>
        <v>-0</v>
      </c>
      <c r="J901" s="78" t="n">
        <f aca="false">($E901+$F901+$G901+$H901)</f>
        <v>0</v>
      </c>
    </row>
    <row r="902" customFormat="false" ht="12.8" hidden="false" customHeight="false" outlineLevel="0" collapsed="false">
      <c r="A902" s="76" t="n">
        <v>898</v>
      </c>
      <c r="B902" s="77" t="n">
        <f aca="false">EOMONTH(Input!$C$7,A902)</f>
        <v>70249</v>
      </c>
      <c r="C902" s="76" t="n">
        <f aca="false">DATEDIF(Input!$C$23,$B902,"Y")</f>
        <v>114</v>
      </c>
      <c r="E902" s="78" t="n">
        <f aca="false">(-1)*(401k_01!$G902+IRA_01!$E902+Invest_01!$E902)+Pension_01!$E902+SocialSec_01!$E902</f>
        <v>0</v>
      </c>
      <c r="F902" s="78" t="n">
        <f aca="false">(-1)*Roth_01!$E902</f>
        <v>-0</v>
      </c>
      <c r="G902" s="78" t="n">
        <f aca="false">(-1)*$E902*(Input!$C$8/100)</f>
        <v>-0</v>
      </c>
      <c r="H902" s="78" t="n">
        <f aca="false">(-1)*$E902*(Input!$C$9/100)</f>
        <v>-0</v>
      </c>
      <c r="J902" s="78" t="n">
        <f aca="false">($E902+$F902+$G902+$H902)</f>
        <v>0</v>
      </c>
    </row>
    <row r="903" customFormat="false" ht="12.8" hidden="false" customHeight="false" outlineLevel="0" collapsed="false">
      <c r="A903" s="76" t="n">
        <v>899</v>
      </c>
      <c r="B903" s="77" t="n">
        <f aca="false">EOMONTH(Input!$C$7,A903)</f>
        <v>70280</v>
      </c>
      <c r="C903" s="76" t="n">
        <f aca="false">DATEDIF(Input!$C$23,$B903,"Y")</f>
        <v>115</v>
      </c>
      <c r="E903" s="78" t="n">
        <f aca="false">(-1)*(401k_01!$G903+IRA_01!$E903+Invest_01!$E903)+Pension_01!$E903+SocialSec_01!$E903</f>
        <v>0</v>
      </c>
      <c r="F903" s="78" t="n">
        <f aca="false">(-1)*Roth_01!$E903</f>
        <v>-0</v>
      </c>
      <c r="G903" s="78" t="n">
        <f aca="false">(-1)*$E903*(Input!$C$8/100)</f>
        <v>-0</v>
      </c>
      <c r="H903" s="78" t="n">
        <f aca="false">(-1)*$E903*(Input!$C$9/100)</f>
        <v>-0</v>
      </c>
      <c r="J903" s="78" t="n">
        <f aca="false">($E903+$F903+$G903+$H903)</f>
        <v>0</v>
      </c>
    </row>
    <row r="904" customFormat="false" ht="12.8" hidden="false" customHeight="false" outlineLevel="0" collapsed="false">
      <c r="A904" s="76" t="n">
        <v>900</v>
      </c>
      <c r="B904" s="77" t="n">
        <f aca="false">EOMONTH(Input!$C$7,A904)</f>
        <v>70310</v>
      </c>
      <c r="C904" s="76" t="n">
        <f aca="false">DATEDIF(Input!$C$23,$B904,"Y")</f>
        <v>115</v>
      </c>
      <c r="E904" s="78" t="n">
        <f aca="false">(-1)*(401k_01!$G904+IRA_01!$E904+Invest_01!$E904)+Pension_01!$E904+SocialSec_01!$E904</f>
        <v>0</v>
      </c>
      <c r="F904" s="78" t="n">
        <f aca="false">(-1)*Roth_01!$E904</f>
        <v>-0</v>
      </c>
      <c r="G904" s="78" t="n">
        <f aca="false">(-1)*$E904*(Input!$C$8/100)</f>
        <v>-0</v>
      </c>
      <c r="H904" s="78" t="n">
        <f aca="false">(-1)*$E904*(Input!$C$9/100)</f>
        <v>-0</v>
      </c>
      <c r="J904" s="78" t="n">
        <f aca="false">($E904+$F904+$G904+$H904)</f>
        <v>0</v>
      </c>
    </row>
    <row r="905" customFormat="false" ht="12.8" hidden="false" customHeight="false" outlineLevel="0" collapsed="false">
      <c r="A905" s="76" t="n">
        <v>901</v>
      </c>
      <c r="B905" s="77" t="n">
        <f aca="false">EOMONTH(Input!$C$7,A905)</f>
        <v>70341</v>
      </c>
      <c r="C905" s="76" t="n">
        <f aca="false">DATEDIF(Input!$C$23,$B905,"Y")</f>
        <v>115</v>
      </c>
      <c r="E905" s="78" t="n">
        <f aca="false">(-1)*(401k_01!$G905+IRA_01!$E905+Invest_01!$E905)+Pension_01!$E905+SocialSec_01!$E905</f>
        <v>0</v>
      </c>
      <c r="F905" s="78" t="n">
        <f aca="false">(-1)*Roth_01!$E905</f>
        <v>-0</v>
      </c>
      <c r="G905" s="78" t="n">
        <f aca="false">(-1)*$E905*(Input!$C$8/100)</f>
        <v>-0</v>
      </c>
      <c r="H905" s="78" t="n">
        <f aca="false">(-1)*$E905*(Input!$C$9/100)</f>
        <v>-0</v>
      </c>
      <c r="J905" s="78" t="n">
        <f aca="false">($E905+$F905+$G905+$H905)</f>
        <v>0</v>
      </c>
    </row>
    <row r="906" customFormat="false" ht="12.8" hidden="false" customHeight="false" outlineLevel="0" collapsed="false">
      <c r="A906" s="76" t="n">
        <v>902</v>
      </c>
      <c r="B906" s="77" t="n">
        <f aca="false">EOMONTH(Input!$C$7,A906)</f>
        <v>70372</v>
      </c>
      <c r="C906" s="76" t="n">
        <f aca="false">DATEDIF(Input!$C$23,$B906,"Y")</f>
        <v>115</v>
      </c>
      <c r="E906" s="78" t="n">
        <f aca="false">(-1)*(401k_01!$G906+IRA_01!$E906+Invest_01!$E906)+Pension_01!$E906+SocialSec_01!$E906</f>
        <v>0</v>
      </c>
      <c r="F906" s="78" t="n">
        <f aca="false">(-1)*Roth_01!$E906</f>
        <v>-0</v>
      </c>
      <c r="G906" s="78" t="n">
        <f aca="false">(-1)*$E906*(Input!$C$8/100)</f>
        <v>-0</v>
      </c>
      <c r="H906" s="78" t="n">
        <f aca="false">(-1)*$E906*(Input!$C$9/100)</f>
        <v>-0</v>
      </c>
      <c r="J906" s="78" t="n">
        <f aca="false">($E906+$F906+$G906+$H906)</f>
        <v>0</v>
      </c>
    </row>
    <row r="907" customFormat="false" ht="12.8" hidden="false" customHeight="false" outlineLevel="0" collapsed="false">
      <c r="A907" s="76" t="n">
        <v>903</v>
      </c>
      <c r="B907" s="77" t="n">
        <f aca="false">EOMONTH(Input!$C$7,A907)</f>
        <v>70402</v>
      </c>
      <c r="C907" s="76" t="n">
        <f aca="false">DATEDIF(Input!$C$23,$B907,"Y")</f>
        <v>115</v>
      </c>
      <c r="E907" s="78" t="n">
        <f aca="false">(-1)*(401k_01!$G907+IRA_01!$E907+Invest_01!$E907)+Pension_01!$E907+SocialSec_01!$E907</f>
        <v>0</v>
      </c>
      <c r="F907" s="78" t="n">
        <f aca="false">(-1)*Roth_01!$E907</f>
        <v>-0</v>
      </c>
      <c r="G907" s="78" t="n">
        <f aca="false">(-1)*$E907*(Input!$C$8/100)</f>
        <v>-0</v>
      </c>
      <c r="H907" s="78" t="n">
        <f aca="false">(-1)*$E907*(Input!$C$9/100)</f>
        <v>-0</v>
      </c>
      <c r="J907" s="78" t="n">
        <f aca="false">($E907+$F907+$G907+$H907)</f>
        <v>0</v>
      </c>
    </row>
    <row r="908" customFormat="false" ht="12.8" hidden="false" customHeight="false" outlineLevel="0" collapsed="false">
      <c r="A908" s="76" t="n">
        <v>904</v>
      </c>
      <c r="B908" s="77" t="n">
        <f aca="false">EOMONTH(Input!$C$7,A908)</f>
        <v>70433</v>
      </c>
      <c r="C908" s="76" t="n">
        <f aca="false">DATEDIF(Input!$C$23,$B908,"Y")</f>
        <v>115</v>
      </c>
      <c r="E908" s="78" t="n">
        <f aca="false">(-1)*(401k_01!$G908+IRA_01!$E908+Invest_01!$E908)+Pension_01!$E908+SocialSec_01!$E908</f>
        <v>0</v>
      </c>
      <c r="F908" s="78" t="n">
        <f aca="false">(-1)*Roth_01!$E908</f>
        <v>-0</v>
      </c>
      <c r="G908" s="78" t="n">
        <f aca="false">(-1)*$E908*(Input!$C$8/100)</f>
        <v>-0</v>
      </c>
      <c r="H908" s="78" t="n">
        <f aca="false">(-1)*$E908*(Input!$C$9/100)</f>
        <v>-0</v>
      </c>
      <c r="J908" s="78" t="n">
        <f aca="false">($E908+$F908+$G908+$H908)</f>
        <v>0</v>
      </c>
    </row>
    <row r="909" customFormat="false" ht="12.8" hidden="false" customHeight="false" outlineLevel="0" collapsed="false">
      <c r="A909" s="76" t="n">
        <v>905</v>
      </c>
      <c r="B909" s="77" t="n">
        <f aca="false">EOMONTH(Input!$C$7,A909)</f>
        <v>70463</v>
      </c>
      <c r="C909" s="76" t="n">
        <f aca="false">DATEDIF(Input!$C$23,$B909,"Y")</f>
        <v>115</v>
      </c>
      <c r="E909" s="78" t="n">
        <f aca="false">(-1)*(401k_01!$G909+IRA_01!$E909+Invest_01!$E909)+Pension_01!$E909+SocialSec_01!$E909</f>
        <v>0</v>
      </c>
      <c r="F909" s="78" t="n">
        <f aca="false">(-1)*Roth_01!$E909</f>
        <v>-0</v>
      </c>
      <c r="G909" s="78" t="n">
        <f aca="false">(-1)*$E909*(Input!$C$8/100)</f>
        <v>-0</v>
      </c>
      <c r="H909" s="78" t="n">
        <f aca="false">(-1)*$E909*(Input!$C$9/100)</f>
        <v>-0</v>
      </c>
      <c r="J909" s="78" t="n">
        <f aca="false">($E909+$F909+$G909+$H909)</f>
        <v>0</v>
      </c>
    </row>
    <row r="910" customFormat="false" ht="12.8" hidden="false" customHeight="false" outlineLevel="0" collapsed="false">
      <c r="A910" s="76" t="n">
        <v>906</v>
      </c>
      <c r="B910" s="77" t="n">
        <f aca="false">EOMONTH(Input!$C$7,A910)</f>
        <v>70494</v>
      </c>
      <c r="C910" s="76" t="n">
        <f aca="false">DATEDIF(Input!$C$23,$B910,"Y")</f>
        <v>115</v>
      </c>
      <c r="E910" s="78" t="n">
        <f aca="false">(-1)*(401k_01!$G910+IRA_01!$E910+Invest_01!$E910)+Pension_01!$E910+SocialSec_01!$E910</f>
        <v>0</v>
      </c>
      <c r="F910" s="78" t="n">
        <f aca="false">(-1)*Roth_01!$E910</f>
        <v>-0</v>
      </c>
      <c r="G910" s="78" t="n">
        <f aca="false">(-1)*$E910*(Input!$C$8/100)</f>
        <v>-0</v>
      </c>
      <c r="H910" s="78" t="n">
        <f aca="false">(-1)*$E910*(Input!$C$9/100)</f>
        <v>-0</v>
      </c>
      <c r="J910" s="78" t="n">
        <f aca="false">($E910+$F910+$G910+$H910)</f>
        <v>0</v>
      </c>
    </row>
    <row r="911" customFormat="false" ht="12.8" hidden="false" customHeight="false" outlineLevel="0" collapsed="false">
      <c r="A911" s="76" t="n">
        <v>907</v>
      </c>
      <c r="B911" s="77" t="n">
        <f aca="false">EOMONTH(Input!$C$7,A911)</f>
        <v>70525</v>
      </c>
      <c r="C911" s="76" t="n">
        <f aca="false">DATEDIF(Input!$C$23,$B911,"Y")</f>
        <v>115</v>
      </c>
      <c r="E911" s="78" t="n">
        <f aca="false">(-1)*(401k_01!$G911+IRA_01!$E911+Invest_01!$E911)+Pension_01!$E911+SocialSec_01!$E911</f>
        <v>0</v>
      </c>
      <c r="F911" s="78" t="n">
        <f aca="false">(-1)*Roth_01!$E911</f>
        <v>-0</v>
      </c>
      <c r="G911" s="78" t="n">
        <f aca="false">(-1)*$E911*(Input!$C$8/100)</f>
        <v>-0</v>
      </c>
      <c r="H911" s="78" t="n">
        <f aca="false">(-1)*$E911*(Input!$C$9/100)</f>
        <v>-0</v>
      </c>
      <c r="J911" s="78" t="n">
        <f aca="false">($E911+$F911+$G911+$H911)</f>
        <v>0</v>
      </c>
    </row>
    <row r="912" customFormat="false" ht="12.8" hidden="false" customHeight="false" outlineLevel="0" collapsed="false">
      <c r="A912" s="76" t="n">
        <v>908</v>
      </c>
      <c r="B912" s="77" t="n">
        <f aca="false">EOMONTH(Input!$C$7,A912)</f>
        <v>70553</v>
      </c>
      <c r="C912" s="76" t="n">
        <f aca="false">DATEDIF(Input!$C$23,$B912,"Y")</f>
        <v>115</v>
      </c>
      <c r="E912" s="78" t="n">
        <f aca="false">(-1)*(401k_01!$G912+IRA_01!$E912+Invest_01!$E912)+Pension_01!$E912+SocialSec_01!$E912</f>
        <v>0</v>
      </c>
      <c r="F912" s="78" t="n">
        <f aca="false">(-1)*Roth_01!$E912</f>
        <v>-0</v>
      </c>
      <c r="G912" s="78" t="n">
        <f aca="false">(-1)*$E912*(Input!$C$8/100)</f>
        <v>-0</v>
      </c>
      <c r="H912" s="78" t="n">
        <f aca="false">(-1)*$E912*(Input!$C$9/100)</f>
        <v>-0</v>
      </c>
      <c r="J912" s="78" t="n">
        <f aca="false">($E912+$F912+$G912+$H912)</f>
        <v>0</v>
      </c>
    </row>
    <row r="913" customFormat="false" ht="12.8" hidden="false" customHeight="false" outlineLevel="0" collapsed="false">
      <c r="A913" s="76" t="n">
        <v>909</v>
      </c>
      <c r="B913" s="77" t="n">
        <f aca="false">EOMONTH(Input!$C$7,A913)</f>
        <v>70584</v>
      </c>
      <c r="C913" s="76" t="n">
        <f aca="false">DATEDIF(Input!$C$23,$B913,"Y")</f>
        <v>115</v>
      </c>
      <c r="E913" s="78" t="n">
        <f aca="false">(-1)*(401k_01!$G913+IRA_01!$E913+Invest_01!$E913)+Pension_01!$E913+SocialSec_01!$E913</f>
        <v>0</v>
      </c>
      <c r="F913" s="78" t="n">
        <f aca="false">(-1)*Roth_01!$E913</f>
        <v>-0</v>
      </c>
      <c r="G913" s="78" t="n">
        <f aca="false">(-1)*$E913*(Input!$C$8/100)</f>
        <v>-0</v>
      </c>
      <c r="H913" s="78" t="n">
        <f aca="false">(-1)*$E913*(Input!$C$9/100)</f>
        <v>-0</v>
      </c>
      <c r="J913" s="78" t="n">
        <f aca="false">($E913+$F913+$G913+$H913)</f>
        <v>0</v>
      </c>
    </row>
    <row r="914" customFormat="false" ht="12.8" hidden="false" customHeight="false" outlineLevel="0" collapsed="false">
      <c r="A914" s="76" t="n">
        <v>910</v>
      </c>
      <c r="B914" s="77" t="n">
        <f aca="false">EOMONTH(Input!$C$7,A914)</f>
        <v>70614</v>
      </c>
      <c r="C914" s="76" t="n">
        <f aca="false">DATEDIF(Input!$C$23,$B914,"Y")</f>
        <v>115</v>
      </c>
      <c r="E914" s="78" t="n">
        <f aca="false">(-1)*(401k_01!$G914+IRA_01!$E914+Invest_01!$E914)+Pension_01!$E914+SocialSec_01!$E914</f>
        <v>0</v>
      </c>
      <c r="F914" s="78" t="n">
        <f aca="false">(-1)*Roth_01!$E914</f>
        <v>-0</v>
      </c>
      <c r="G914" s="78" t="n">
        <f aca="false">(-1)*$E914*(Input!$C$8/100)</f>
        <v>-0</v>
      </c>
      <c r="H914" s="78" t="n">
        <f aca="false">(-1)*$E914*(Input!$C$9/100)</f>
        <v>-0</v>
      </c>
      <c r="J914" s="78" t="n">
        <f aca="false">($E914+$F914+$G914+$H914)</f>
        <v>0</v>
      </c>
    </row>
    <row r="915" customFormat="false" ht="12.8" hidden="false" customHeight="false" outlineLevel="0" collapsed="false">
      <c r="A915" s="76" t="n">
        <v>911</v>
      </c>
      <c r="B915" s="77" t="n">
        <f aca="false">EOMONTH(Input!$C$7,A915)</f>
        <v>70645</v>
      </c>
      <c r="C915" s="76" t="n">
        <f aca="false">DATEDIF(Input!$C$23,$B915,"Y")</f>
        <v>116</v>
      </c>
      <c r="E915" s="78" t="n">
        <f aca="false">(-1)*(401k_01!$G915+IRA_01!$E915+Invest_01!$E915)+Pension_01!$E915+SocialSec_01!$E915</f>
        <v>0</v>
      </c>
      <c r="F915" s="78" t="n">
        <f aca="false">(-1)*Roth_01!$E915</f>
        <v>-0</v>
      </c>
      <c r="G915" s="78" t="n">
        <f aca="false">(-1)*$E915*(Input!$C$8/100)</f>
        <v>-0</v>
      </c>
      <c r="H915" s="78" t="n">
        <f aca="false">(-1)*$E915*(Input!$C$9/100)</f>
        <v>-0</v>
      </c>
      <c r="J915" s="78" t="n">
        <f aca="false">($E915+$F915+$G915+$H915)</f>
        <v>0</v>
      </c>
    </row>
    <row r="916" customFormat="false" ht="12.8" hidden="false" customHeight="false" outlineLevel="0" collapsed="false">
      <c r="A916" s="76" t="n">
        <v>912</v>
      </c>
      <c r="B916" s="77" t="n">
        <f aca="false">EOMONTH(Input!$C$7,A916)</f>
        <v>70675</v>
      </c>
      <c r="C916" s="76" t="n">
        <f aca="false">DATEDIF(Input!$C$23,$B916,"Y")</f>
        <v>116</v>
      </c>
      <c r="E916" s="78" t="n">
        <f aca="false">(-1)*(401k_01!$G916+IRA_01!$E916+Invest_01!$E916)+Pension_01!$E916+SocialSec_01!$E916</f>
        <v>0</v>
      </c>
      <c r="F916" s="78" t="n">
        <f aca="false">(-1)*Roth_01!$E916</f>
        <v>-0</v>
      </c>
      <c r="G916" s="78" t="n">
        <f aca="false">(-1)*$E916*(Input!$C$8/100)</f>
        <v>-0</v>
      </c>
      <c r="H916" s="78" t="n">
        <f aca="false">(-1)*$E916*(Input!$C$9/100)</f>
        <v>-0</v>
      </c>
      <c r="J916" s="78" t="n">
        <f aca="false">($E916+$F916+$G916+$H916)</f>
        <v>0</v>
      </c>
    </row>
    <row r="917" customFormat="false" ht="12.8" hidden="false" customHeight="false" outlineLevel="0" collapsed="false">
      <c r="A917" s="76" t="n">
        <v>913</v>
      </c>
      <c r="B917" s="77" t="n">
        <f aca="false">EOMONTH(Input!$C$7,A917)</f>
        <v>70706</v>
      </c>
      <c r="C917" s="76" t="n">
        <f aca="false">DATEDIF(Input!$C$23,$B917,"Y")</f>
        <v>116</v>
      </c>
      <c r="E917" s="78" t="n">
        <f aca="false">(-1)*(401k_01!$G917+IRA_01!$E917+Invest_01!$E917)+Pension_01!$E917+SocialSec_01!$E917</f>
        <v>0</v>
      </c>
      <c r="F917" s="78" t="n">
        <f aca="false">(-1)*Roth_01!$E917</f>
        <v>-0</v>
      </c>
      <c r="G917" s="78" t="n">
        <f aca="false">(-1)*$E917*(Input!$C$8/100)</f>
        <v>-0</v>
      </c>
      <c r="H917" s="78" t="n">
        <f aca="false">(-1)*$E917*(Input!$C$9/100)</f>
        <v>-0</v>
      </c>
      <c r="J917" s="78" t="n">
        <f aca="false">($E917+$F917+$G917+$H917)</f>
        <v>0</v>
      </c>
    </row>
    <row r="918" customFormat="false" ht="12.8" hidden="false" customHeight="false" outlineLevel="0" collapsed="false">
      <c r="A918" s="76" t="n">
        <v>914</v>
      </c>
      <c r="B918" s="77" t="n">
        <f aca="false">EOMONTH(Input!$C$7,A918)</f>
        <v>70737</v>
      </c>
      <c r="C918" s="76" t="n">
        <f aca="false">DATEDIF(Input!$C$23,$B918,"Y")</f>
        <v>116</v>
      </c>
      <c r="E918" s="78" t="n">
        <f aca="false">(-1)*(401k_01!$G918+IRA_01!$E918+Invest_01!$E918)+Pension_01!$E918+SocialSec_01!$E918</f>
        <v>0</v>
      </c>
      <c r="F918" s="78" t="n">
        <f aca="false">(-1)*Roth_01!$E918</f>
        <v>-0</v>
      </c>
      <c r="G918" s="78" t="n">
        <f aca="false">(-1)*$E918*(Input!$C$8/100)</f>
        <v>-0</v>
      </c>
      <c r="H918" s="78" t="n">
        <f aca="false">(-1)*$E918*(Input!$C$9/100)</f>
        <v>-0</v>
      </c>
      <c r="J918" s="78" t="n">
        <f aca="false">($E918+$F918+$G918+$H918)</f>
        <v>0</v>
      </c>
    </row>
    <row r="919" customFormat="false" ht="12.8" hidden="false" customHeight="false" outlineLevel="0" collapsed="false">
      <c r="A919" s="76" t="n">
        <v>915</v>
      </c>
      <c r="B919" s="77" t="n">
        <f aca="false">EOMONTH(Input!$C$7,A919)</f>
        <v>70767</v>
      </c>
      <c r="C919" s="76" t="n">
        <f aca="false">DATEDIF(Input!$C$23,$B919,"Y")</f>
        <v>116</v>
      </c>
      <c r="E919" s="78" t="n">
        <f aca="false">(-1)*(401k_01!$G919+IRA_01!$E919+Invest_01!$E919)+Pension_01!$E919+SocialSec_01!$E919</f>
        <v>0</v>
      </c>
      <c r="F919" s="78" t="n">
        <f aca="false">(-1)*Roth_01!$E919</f>
        <v>-0</v>
      </c>
      <c r="G919" s="78" t="n">
        <f aca="false">(-1)*$E919*(Input!$C$8/100)</f>
        <v>-0</v>
      </c>
      <c r="H919" s="78" t="n">
        <f aca="false">(-1)*$E919*(Input!$C$9/100)</f>
        <v>-0</v>
      </c>
      <c r="J919" s="78" t="n">
        <f aca="false">($E919+$F919+$G919+$H919)</f>
        <v>0</v>
      </c>
    </row>
    <row r="920" customFormat="false" ht="12.8" hidden="false" customHeight="false" outlineLevel="0" collapsed="false">
      <c r="A920" s="76" t="n">
        <v>916</v>
      </c>
      <c r="B920" s="77" t="n">
        <f aca="false">EOMONTH(Input!$C$7,A920)</f>
        <v>70798</v>
      </c>
      <c r="C920" s="76" t="n">
        <f aca="false">DATEDIF(Input!$C$23,$B920,"Y")</f>
        <v>116</v>
      </c>
      <c r="E920" s="78" t="n">
        <f aca="false">(-1)*(401k_01!$G920+IRA_01!$E920+Invest_01!$E920)+Pension_01!$E920+SocialSec_01!$E920</f>
        <v>0</v>
      </c>
      <c r="F920" s="78" t="n">
        <f aca="false">(-1)*Roth_01!$E920</f>
        <v>-0</v>
      </c>
      <c r="G920" s="78" t="n">
        <f aca="false">(-1)*$E920*(Input!$C$8/100)</f>
        <v>-0</v>
      </c>
      <c r="H920" s="78" t="n">
        <f aca="false">(-1)*$E920*(Input!$C$9/100)</f>
        <v>-0</v>
      </c>
      <c r="J920" s="78" t="n">
        <f aca="false">($E920+$F920+$G920+$H920)</f>
        <v>0</v>
      </c>
    </row>
    <row r="921" customFormat="false" ht="12.8" hidden="false" customHeight="false" outlineLevel="0" collapsed="false">
      <c r="A921" s="76" t="n">
        <v>917</v>
      </c>
      <c r="B921" s="77" t="n">
        <f aca="false">EOMONTH(Input!$C$7,A921)</f>
        <v>70828</v>
      </c>
      <c r="C921" s="76" t="n">
        <f aca="false">DATEDIF(Input!$C$23,$B921,"Y")</f>
        <v>116</v>
      </c>
      <c r="E921" s="78" t="n">
        <f aca="false">(-1)*(401k_01!$G921+IRA_01!$E921+Invest_01!$E921)+Pension_01!$E921+SocialSec_01!$E921</f>
        <v>0</v>
      </c>
      <c r="F921" s="78" t="n">
        <f aca="false">(-1)*Roth_01!$E921</f>
        <v>-0</v>
      </c>
      <c r="G921" s="78" t="n">
        <f aca="false">(-1)*$E921*(Input!$C$8/100)</f>
        <v>-0</v>
      </c>
      <c r="H921" s="78" t="n">
        <f aca="false">(-1)*$E921*(Input!$C$9/100)</f>
        <v>-0</v>
      </c>
      <c r="J921" s="78" t="n">
        <f aca="false">($E921+$F921+$G921+$H921)</f>
        <v>0</v>
      </c>
    </row>
    <row r="922" customFormat="false" ht="12.8" hidden="false" customHeight="false" outlineLevel="0" collapsed="false">
      <c r="A922" s="76" t="n">
        <v>918</v>
      </c>
      <c r="B922" s="77" t="n">
        <f aca="false">EOMONTH(Input!$C$7,A922)</f>
        <v>70859</v>
      </c>
      <c r="C922" s="76" t="n">
        <f aca="false">DATEDIF(Input!$C$23,$B922,"Y")</f>
        <v>116</v>
      </c>
      <c r="E922" s="78" t="n">
        <f aca="false">(-1)*(401k_01!$G922+IRA_01!$E922+Invest_01!$E922)+Pension_01!$E922+SocialSec_01!$E922</f>
        <v>0</v>
      </c>
      <c r="F922" s="78" t="n">
        <f aca="false">(-1)*Roth_01!$E922</f>
        <v>-0</v>
      </c>
      <c r="G922" s="78" t="n">
        <f aca="false">(-1)*$E922*(Input!$C$8/100)</f>
        <v>-0</v>
      </c>
      <c r="H922" s="78" t="n">
        <f aca="false">(-1)*$E922*(Input!$C$9/100)</f>
        <v>-0</v>
      </c>
      <c r="J922" s="78" t="n">
        <f aca="false">($E922+$F922+$G922+$H922)</f>
        <v>0</v>
      </c>
    </row>
    <row r="923" customFormat="false" ht="12.8" hidden="false" customHeight="false" outlineLevel="0" collapsed="false">
      <c r="A923" s="76" t="n">
        <v>919</v>
      </c>
      <c r="B923" s="77" t="n">
        <f aca="false">EOMONTH(Input!$C$7,A923)</f>
        <v>70890</v>
      </c>
      <c r="C923" s="76" t="n">
        <f aca="false">DATEDIF(Input!$C$23,$B923,"Y")</f>
        <v>116</v>
      </c>
      <c r="E923" s="78" t="n">
        <f aca="false">(-1)*(401k_01!$G923+IRA_01!$E923+Invest_01!$E923)+Pension_01!$E923+SocialSec_01!$E923</f>
        <v>0</v>
      </c>
      <c r="F923" s="78" t="n">
        <f aca="false">(-1)*Roth_01!$E923</f>
        <v>-0</v>
      </c>
      <c r="G923" s="78" t="n">
        <f aca="false">(-1)*$E923*(Input!$C$8/100)</f>
        <v>-0</v>
      </c>
      <c r="H923" s="78" t="n">
        <f aca="false">(-1)*$E923*(Input!$C$9/100)</f>
        <v>-0</v>
      </c>
      <c r="J923" s="78" t="n">
        <f aca="false">($E923+$F923+$G923+$H923)</f>
        <v>0</v>
      </c>
    </row>
    <row r="924" customFormat="false" ht="12.8" hidden="false" customHeight="false" outlineLevel="0" collapsed="false">
      <c r="A924" s="76" t="n">
        <v>920</v>
      </c>
      <c r="B924" s="77" t="n">
        <f aca="false">EOMONTH(Input!$C$7,A924)</f>
        <v>70918</v>
      </c>
      <c r="C924" s="76" t="n">
        <f aca="false">DATEDIF(Input!$C$23,$B924,"Y")</f>
        <v>116</v>
      </c>
      <c r="E924" s="78" t="n">
        <f aca="false">(-1)*(401k_01!$G924+IRA_01!$E924+Invest_01!$E924)+Pension_01!$E924+SocialSec_01!$E924</f>
        <v>0</v>
      </c>
      <c r="F924" s="78" t="n">
        <f aca="false">(-1)*Roth_01!$E924</f>
        <v>-0</v>
      </c>
      <c r="G924" s="78" t="n">
        <f aca="false">(-1)*$E924*(Input!$C$8/100)</f>
        <v>-0</v>
      </c>
      <c r="H924" s="78" t="n">
        <f aca="false">(-1)*$E924*(Input!$C$9/100)</f>
        <v>-0</v>
      </c>
      <c r="J924" s="78" t="n">
        <f aca="false">($E924+$F924+$G924+$H924)</f>
        <v>0</v>
      </c>
    </row>
    <row r="925" customFormat="false" ht="12.8" hidden="false" customHeight="false" outlineLevel="0" collapsed="false">
      <c r="A925" s="76" t="n">
        <v>921</v>
      </c>
      <c r="B925" s="77" t="n">
        <f aca="false">EOMONTH(Input!$C$7,A925)</f>
        <v>70949</v>
      </c>
      <c r="C925" s="76" t="n">
        <f aca="false">DATEDIF(Input!$C$23,$B925,"Y")</f>
        <v>116</v>
      </c>
      <c r="E925" s="78" t="n">
        <f aca="false">(-1)*(401k_01!$G925+IRA_01!$E925+Invest_01!$E925)+Pension_01!$E925+SocialSec_01!$E925</f>
        <v>0</v>
      </c>
      <c r="F925" s="78" t="n">
        <f aca="false">(-1)*Roth_01!$E925</f>
        <v>-0</v>
      </c>
      <c r="G925" s="78" t="n">
        <f aca="false">(-1)*$E925*(Input!$C$8/100)</f>
        <v>-0</v>
      </c>
      <c r="H925" s="78" t="n">
        <f aca="false">(-1)*$E925*(Input!$C$9/100)</f>
        <v>-0</v>
      </c>
      <c r="J925" s="78" t="n">
        <f aca="false">($E925+$F925+$G925+$H925)</f>
        <v>0</v>
      </c>
    </row>
    <row r="926" customFormat="false" ht="12.8" hidden="false" customHeight="false" outlineLevel="0" collapsed="false">
      <c r="A926" s="76" t="n">
        <v>922</v>
      </c>
      <c r="B926" s="77" t="n">
        <f aca="false">EOMONTH(Input!$C$7,A926)</f>
        <v>70979</v>
      </c>
      <c r="C926" s="76" t="n">
        <f aca="false">DATEDIF(Input!$C$23,$B926,"Y")</f>
        <v>116</v>
      </c>
      <c r="E926" s="78" t="n">
        <f aca="false">(-1)*(401k_01!$G926+IRA_01!$E926+Invest_01!$E926)+Pension_01!$E926+SocialSec_01!$E926</f>
        <v>0</v>
      </c>
      <c r="F926" s="78" t="n">
        <f aca="false">(-1)*Roth_01!$E926</f>
        <v>-0</v>
      </c>
      <c r="G926" s="78" t="n">
        <f aca="false">(-1)*$E926*(Input!$C$8/100)</f>
        <v>-0</v>
      </c>
      <c r="H926" s="78" t="n">
        <f aca="false">(-1)*$E926*(Input!$C$9/100)</f>
        <v>-0</v>
      </c>
      <c r="J926" s="78" t="n">
        <f aca="false">($E926+$F926+$G926+$H926)</f>
        <v>0</v>
      </c>
    </row>
    <row r="927" customFormat="false" ht="12.8" hidden="false" customHeight="false" outlineLevel="0" collapsed="false">
      <c r="A927" s="76" t="n">
        <v>923</v>
      </c>
      <c r="B927" s="77" t="n">
        <f aca="false">EOMONTH(Input!$C$7,A927)</f>
        <v>71010</v>
      </c>
      <c r="C927" s="76" t="n">
        <f aca="false">DATEDIF(Input!$C$23,$B927,"Y")</f>
        <v>117</v>
      </c>
      <c r="E927" s="78" t="n">
        <f aca="false">(-1)*(401k_01!$G927+IRA_01!$E927+Invest_01!$E927)+Pension_01!$E927+SocialSec_01!$E927</f>
        <v>0</v>
      </c>
      <c r="F927" s="78" t="n">
        <f aca="false">(-1)*Roth_01!$E927</f>
        <v>-0</v>
      </c>
      <c r="G927" s="78" t="n">
        <f aca="false">(-1)*$E927*(Input!$C$8/100)</f>
        <v>-0</v>
      </c>
      <c r="H927" s="78" t="n">
        <f aca="false">(-1)*$E927*(Input!$C$9/100)</f>
        <v>-0</v>
      </c>
      <c r="J927" s="78" t="n">
        <f aca="false">($E927+$F927+$G927+$H927)</f>
        <v>0</v>
      </c>
    </row>
    <row r="928" customFormat="false" ht="12.8" hidden="false" customHeight="false" outlineLevel="0" collapsed="false">
      <c r="A928" s="76" t="n">
        <v>924</v>
      </c>
      <c r="B928" s="77" t="n">
        <f aca="false">EOMONTH(Input!$C$7,A928)</f>
        <v>71040</v>
      </c>
      <c r="C928" s="76" t="n">
        <f aca="false">DATEDIF(Input!$C$23,$B928,"Y")</f>
        <v>117</v>
      </c>
      <c r="E928" s="78" t="n">
        <f aca="false">(-1)*(401k_01!$G928+IRA_01!$E928+Invest_01!$E928)+Pension_01!$E928+SocialSec_01!$E928</f>
        <v>0</v>
      </c>
      <c r="F928" s="78" t="n">
        <f aca="false">(-1)*Roth_01!$E928</f>
        <v>-0</v>
      </c>
      <c r="G928" s="78" t="n">
        <f aca="false">(-1)*$E928*(Input!$C$8/100)</f>
        <v>-0</v>
      </c>
      <c r="H928" s="78" t="n">
        <f aca="false">(-1)*$E928*(Input!$C$9/100)</f>
        <v>-0</v>
      </c>
      <c r="J928" s="78" t="n">
        <f aca="false">($E928+$F928+$G928+$H928)</f>
        <v>0</v>
      </c>
    </row>
    <row r="929" customFormat="false" ht="12.8" hidden="false" customHeight="false" outlineLevel="0" collapsed="false">
      <c r="A929" s="76" t="n">
        <v>925</v>
      </c>
      <c r="B929" s="77" t="n">
        <f aca="false">EOMONTH(Input!$C$7,A929)</f>
        <v>71071</v>
      </c>
      <c r="C929" s="76" t="n">
        <f aca="false">DATEDIF(Input!$C$23,$B929,"Y")</f>
        <v>117</v>
      </c>
      <c r="E929" s="78" t="n">
        <f aca="false">(-1)*(401k_01!$G929+IRA_01!$E929+Invest_01!$E929)+Pension_01!$E929+SocialSec_01!$E929</f>
        <v>0</v>
      </c>
      <c r="F929" s="78" t="n">
        <f aca="false">(-1)*Roth_01!$E929</f>
        <v>-0</v>
      </c>
      <c r="G929" s="78" t="n">
        <f aca="false">(-1)*$E929*(Input!$C$8/100)</f>
        <v>-0</v>
      </c>
      <c r="H929" s="78" t="n">
        <f aca="false">(-1)*$E929*(Input!$C$9/100)</f>
        <v>-0</v>
      </c>
      <c r="J929" s="78" t="n">
        <f aca="false">($E929+$F929+$G929+$H929)</f>
        <v>0</v>
      </c>
    </row>
    <row r="930" customFormat="false" ht="12.8" hidden="false" customHeight="false" outlineLevel="0" collapsed="false">
      <c r="A930" s="76" t="n">
        <v>926</v>
      </c>
      <c r="B930" s="77" t="n">
        <f aca="false">EOMONTH(Input!$C$7,A930)</f>
        <v>71102</v>
      </c>
      <c r="C930" s="76" t="n">
        <f aca="false">DATEDIF(Input!$C$23,$B930,"Y")</f>
        <v>117</v>
      </c>
      <c r="E930" s="78" t="n">
        <f aca="false">(-1)*(401k_01!$G930+IRA_01!$E930+Invest_01!$E930)+Pension_01!$E930+SocialSec_01!$E930</f>
        <v>0</v>
      </c>
      <c r="F930" s="78" t="n">
        <f aca="false">(-1)*Roth_01!$E930</f>
        <v>-0</v>
      </c>
      <c r="G930" s="78" t="n">
        <f aca="false">(-1)*$E930*(Input!$C$8/100)</f>
        <v>-0</v>
      </c>
      <c r="H930" s="78" t="n">
        <f aca="false">(-1)*$E930*(Input!$C$9/100)</f>
        <v>-0</v>
      </c>
      <c r="J930" s="78" t="n">
        <f aca="false">($E930+$F930+$G930+$H930)</f>
        <v>0</v>
      </c>
    </row>
    <row r="931" customFormat="false" ht="12.8" hidden="false" customHeight="false" outlineLevel="0" collapsed="false">
      <c r="A931" s="76" t="n">
        <v>927</v>
      </c>
      <c r="B931" s="77" t="n">
        <f aca="false">EOMONTH(Input!$C$7,A931)</f>
        <v>71132</v>
      </c>
      <c r="C931" s="76" t="n">
        <f aca="false">DATEDIF(Input!$C$23,$B931,"Y")</f>
        <v>117</v>
      </c>
      <c r="E931" s="78" t="n">
        <f aca="false">(-1)*(401k_01!$G931+IRA_01!$E931+Invest_01!$E931)+Pension_01!$E931+SocialSec_01!$E931</f>
        <v>0</v>
      </c>
      <c r="F931" s="78" t="n">
        <f aca="false">(-1)*Roth_01!$E931</f>
        <v>-0</v>
      </c>
      <c r="G931" s="78" t="n">
        <f aca="false">(-1)*$E931*(Input!$C$8/100)</f>
        <v>-0</v>
      </c>
      <c r="H931" s="78" t="n">
        <f aca="false">(-1)*$E931*(Input!$C$9/100)</f>
        <v>-0</v>
      </c>
      <c r="J931" s="78" t="n">
        <f aca="false">($E931+$F931+$G931+$H931)</f>
        <v>0</v>
      </c>
    </row>
    <row r="932" customFormat="false" ht="12.8" hidden="false" customHeight="false" outlineLevel="0" collapsed="false">
      <c r="A932" s="76" t="n">
        <v>928</v>
      </c>
      <c r="B932" s="77" t="n">
        <f aca="false">EOMONTH(Input!$C$7,A932)</f>
        <v>71163</v>
      </c>
      <c r="C932" s="76" t="n">
        <f aca="false">DATEDIF(Input!$C$23,$B932,"Y")</f>
        <v>117</v>
      </c>
      <c r="E932" s="78" t="n">
        <f aca="false">(-1)*(401k_01!$G932+IRA_01!$E932+Invest_01!$E932)+Pension_01!$E932+SocialSec_01!$E932</f>
        <v>0</v>
      </c>
      <c r="F932" s="78" t="n">
        <f aca="false">(-1)*Roth_01!$E932</f>
        <v>-0</v>
      </c>
      <c r="G932" s="78" t="n">
        <f aca="false">(-1)*$E932*(Input!$C$8/100)</f>
        <v>-0</v>
      </c>
      <c r="H932" s="78" t="n">
        <f aca="false">(-1)*$E932*(Input!$C$9/100)</f>
        <v>-0</v>
      </c>
      <c r="J932" s="78" t="n">
        <f aca="false">($E932+$F932+$G932+$H932)</f>
        <v>0</v>
      </c>
    </row>
    <row r="933" customFormat="false" ht="12.8" hidden="false" customHeight="false" outlineLevel="0" collapsed="false">
      <c r="A933" s="76" t="n">
        <v>929</v>
      </c>
      <c r="B933" s="77" t="n">
        <f aca="false">EOMONTH(Input!$C$7,A933)</f>
        <v>71193</v>
      </c>
      <c r="C933" s="76" t="n">
        <f aca="false">DATEDIF(Input!$C$23,$B933,"Y")</f>
        <v>117</v>
      </c>
      <c r="E933" s="78" t="n">
        <f aca="false">(-1)*(401k_01!$G933+IRA_01!$E933+Invest_01!$E933)+Pension_01!$E933+SocialSec_01!$E933</f>
        <v>0</v>
      </c>
      <c r="F933" s="78" t="n">
        <f aca="false">(-1)*Roth_01!$E933</f>
        <v>-0</v>
      </c>
      <c r="G933" s="78" t="n">
        <f aca="false">(-1)*$E933*(Input!$C$8/100)</f>
        <v>-0</v>
      </c>
      <c r="H933" s="78" t="n">
        <f aca="false">(-1)*$E933*(Input!$C$9/100)</f>
        <v>-0</v>
      </c>
      <c r="J933" s="78" t="n">
        <f aca="false">($E933+$F933+$G933+$H933)</f>
        <v>0</v>
      </c>
    </row>
    <row r="934" customFormat="false" ht="12.8" hidden="false" customHeight="false" outlineLevel="0" collapsed="false">
      <c r="A934" s="76" t="n">
        <v>930</v>
      </c>
      <c r="B934" s="77" t="n">
        <f aca="false">EOMONTH(Input!$C$7,A934)</f>
        <v>71224</v>
      </c>
      <c r="C934" s="76" t="n">
        <f aca="false">DATEDIF(Input!$C$23,$B934,"Y")</f>
        <v>117</v>
      </c>
      <c r="E934" s="78" t="n">
        <f aca="false">(-1)*(401k_01!$G934+IRA_01!$E934+Invest_01!$E934)+Pension_01!$E934+SocialSec_01!$E934</f>
        <v>0</v>
      </c>
      <c r="F934" s="78" t="n">
        <f aca="false">(-1)*Roth_01!$E934</f>
        <v>-0</v>
      </c>
      <c r="G934" s="78" t="n">
        <f aca="false">(-1)*$E934*(Input!$C$8/100)</f>
        <v>-0</v>
      </c>
      <c r="H934" s="78" t="n">
        <f aca="false">(-1)*$E934*(Input!$C$9/100)</f>
        <v>-0</v>
      </c>
      <c r="J934" s="78" t="n">
        <f aca="false">($E934+$F934+$G934+$H934)</f>
        <v>0</v>
      </c>
    </row>
    <row r="935" customFormat="false" ht="12.8" hidden="false" customHeight="false" outlineLevel="0" collapsed="false">
      <c r="A935" s="76" t="n">
        <v>931</v>
      </c>
      <c r="B935" s="77" t="n">
        <f aca="false">EOMONTH(Input!$C$7,A935)</f>
        <v>71255</v>
      </c>
      <c r="C935" s="76" t="n">
        <f aca="false">DATEDIF(Input!$C$23,$B935,"Y")</f>
        <v>117</v>
      </c>
      <c r="E935" s="78" t="n">
        <f aca="false">(-1)*(401k_01!$G935+IRA_01!$E935+Invest_01!$E935)+Pension_01!$E935+SocialSec_01!$E935</f>
        <v>0</v>
      </c>
      <c r="F935" s="78" t="n">
        <f aca="false">(-1)*Roth_01!$E935</f>
        <v>-0</v>
      </c>
      <c r="G935" s="78" t="n">
        <f aca="false">(-1)*$E935*(Input!$C$8/100)</f>
        <v>-0</v>
      </c>
      <c r="H935" s="78" t="n">
        <f aca="false">(-1)*$E935*(Input!$C$9/100)</f>
        <v>-0</v>
      </c>
      <c r="J935" s="78" t="n">
        <f aca="false">($E935+$F935+$G935+$H935)</f>
        <v>0</v>
      </c>
    </row>
    <row r="936" customFormat="false" ht="12.8" hidden="false" customHeight="false" outlineLevel="0" collapsed="false">
      <c r="A936" s="76" t="n">
        <v>932</v>
      </c>
      <c r="B936" s="77" t="n">
        <f aca="false">EOMONTH(Input!$C$7,A936)</f>
        <v>71283</v>
      </c>
      <c r="C936" s="76" t="n">
        <f aca="false">DATEDIF(Input!$C$23,$B936,"Y")</f>
        <v>117</v>
      </c>
      <c r="E936" s="78" t="n">
        <f aca="false">(-1)*(401k_01!$G936+IRA_01!$E936+Invest_01!$E936)+Pension_01!$E936+SocialSec_01!$E936</f>
        <v>0</v>
      </c>
      <c r="F936" s="78" t="n">
        <f aca="false">(-1)*Roth_01!$E936</f>
        <v>-0</v>
      </c>
      <c r="G936" s="78" t="n">
        <f aca="false">(-1)*$E936*(Input!$C$8/100)</f>
        <v>-0</v>
      </c>
      <c r="H936" s="78" t="n">
        <f aca="false">(-1)*$E936*(Input!$C$9/100)</f>
        <v>-0</v>
      </c>
      <c r="J936" s="78" t="n">
        <f aca="false">($E936+$F936+$G936+$H936)</f>
        <v>0</v>
      </c>
    </row>
    <row r="937" customFormat="false" ht="12.8" hidden="false" customHeight="false" outlineLevel="0" collapsed="false">
      <c r="A937" s="76" t="n">
        <v>933</v>
      </c>
      <c r="B937" s="77" t="n">
        <f aca="false">EOMONTH(Input!$C$7,A937)</f>
        <v>71314</v>
      </c>
      <c r="C937" s="76" t="n">
        <f aca="false">DATEDIF(Input!$C$23,$B937,"Y")</f>
        <v>117</v>
      </c>
      <c r="E937" s="78" t="n">
        <f aca="false">(-1)*(401k_01!$G937+IRA_01!$E937+Invest_01!$E937)+Pension_01!$E937+SocialSec_01!$E937</f>
        <v>0</v>
      </c>
      <c r="F937" s="78" t="n">
        <f aca="false">(-1)*Roth_01!$E937</f>
        <v>-0</v>
      </c>
      <c r="G937" s="78" t="n">
        <f aca="false">(-1)*$E937*(Input!$C$8/100)</f>
        <v>-0</v>
      </c>
      <c r="H937" s="78" t="n">
        <f aca="false">(-1)*$E937*(Input!$C$9/100)</f>
        <v>-0</v>
      </c>
      <c r="J937" s="78" t="n">
        <f aca="false">($E937+$F937+$G937+$H937)</f>
        <v>0</v>
      </c>
    </row>
    <row r="938" customFormat="false" ht="12.8" hidden="false" customHeight="false" outlineLevel="0" collapsed="false">
      <c r="A938" s="76" t="n">
        <v>934</v>
      </c>
      <c r="B938" s="77" t="n">
        <f aca="false">EOMONTH(Input!$C$7,A938)</f>
        <v>71344</v>
      </c>
      <c r="C938" s="76" t="n">
        <f aca="false">DATEDIF(Input!$C$23,$B938,"Y")</f>
        <v>117</v>
      </c>
      <c r="E938" s="78" t="n">
        <f aca="false">(-1)*(401k_01!$G938+IRA_01!$E938+Invest_01!$E938)+Pension_01!$E938+SocialSec_01!$E938</f>
        <v>0</v>
      </c>
      <c r="F938" s="78" t="n">
        <f aca="false">(-1)*Roth_01!$E938</f>
        <v>-0</v>
      </c>
      <c r="G938" s="78" t="n">
        <f aca="false">(-1)*$E938*(Input!$C$8/100)</f>
        <v>-0</v>
      </c>
      <c r="H938" s="78" t="n">
        <f aca="false">(-1)*$E938*(Input!$C$9/100)</f>
        <v>-0</v>
      </c>
      <c r="J938" s="78" t="n">
        <f aca="false">($E938+$F938+$G938+$H938)</f>
        <v>0</v>
      </c>
    </row>
    <row r="939" customFormat="false" ht="12.8" hidden="false" customHeight="false" outlineLevel="0" collapsed="false">
      <c r="A939" s="76" t="n">
        <v>935</v>
      </c>
      <c r="B939" s="77" t="n">
        <f aca="false">EOMONTH(Input!$C$7,A939)</f>
        <v>71375</v>
      </c>
      <c r="C939" s="76" t="n">
        <f aca="false">DATEDIF(Input!$C$23,$B939,"Y")</f>
        <v>118</v>
      </c>
      <c r="E939" s="78" t="n">
        <f aca="false">(-1)*(401k_01!$G939+IRA_01!$E939+Invest_01!$E939)+Pension_01!$E939+SocialSec_01!$E939</f>
        <v>0</v>
      </c>
      <c r="F939" s="78" t="n">
        <f aca="false">(-1)*Roth_01!$E939</f>
        <v>-0</v>
      </c>
      <c r="G939" s="78" t="n">
        <f aca="false">(-1)*$E939*(Input!$C$8/100)</f>
        <v>-0</v>
      </c>
      <c r="H939" s="78" t="n">
        <f aca="false">(-1)*$E939*(Input!$C$9/100)</f>
        <v>-0</v>
      </c>
      <c r="J939" s="78" t="n">
        <f aca="false">($E939+$F939+$G939+$H939)</f>
        <v>0</v>
      </c>
    </row>
    <row r="940" customFormat="false" ht="12.8" hidden="false" customHeight="false" outlineLevel="0" collapsed="false">
      <c r="A940" s="76" t="n">
        <v>936</v>
      </c>
      <c r="B940" s="77" t="n">
        <f aca="false">EOMONTH(Input!$C$7,A940)</f>
        <v>71405</v>
      </c>
      <c r="C940" s="76" t="n">
        <f aca="false">DATEDIF(Input!$C$23,$B940,"Y")</f>
        <v>118</v>
      </c>
      <c r="E940" s="78" t="n">
        <f aca="false">(-1)*(401k_01!$G940+IRA_01!$E940+Invest_01!$E940)+Pension_01!$E940+SocialSec_01!$E940</f>
        <v>0</v>
      </c>
      <c r="F940" s="78" t="n">
        <f aca="false">(-1)*Roth_01!$E940</f>
        <v>-0</v>
      </c>
      <c r="G940" s="78" t="n">
        <f aca="false">(-1)*$E940*(Input!$C$8/100)</f>
        <v>-0</v>
      </c>
      <c r="H940" s="78" t="n">
        <f aca="false">(-1)*$E940*(Input!$C$9/100)</f>
        <v>-0</v>
      </c>
      <c r="J940" s="78" t="n">
        <f aca="false">($E940+$F940+$G940+$H940)</f>
        <v>0</v>
      </c>
    </row>
    <row r="941" customFormat="false" ht="12.8" hidden="false" customHeight="false" outlineLevel="0" collapsed="false">
      <c r="A941" s="76" t="n">
        <v>937</v>
      </c>
      <c r="B941" s="77" t="n">
        <f aca="false">EOMONTH(Input!$C$7,A941)</f>
        <v>71436</v>
      </c>
      <c r="C941" s="76" t="n">
        <f aca="false">DATEDIF(Input!$C$23,$B941,"Y")</f>
        <v>118</v>
      </c>
      <c r="E941" s="78" t="n">
        <f aca="false">(-1)*(401k_01!$G941+IRA_01!$E941+Invest_01!$E941)+Pension_01!$E941+SocialSec_01!$E941</f>
        <v>0</v>
      </c>
      <c r="F941" s="78" t="n">
        <f aca="false">(-1)*Roth_01!$E941</f>
        <v>-0</v>
      </c>
      <c r="G941" s="78" t="n">
        <f aca="false">(-1)*$E941*(Input!$C$8/100)</f>
        <v>-0</v>
      </c>
      <c r="H941" s="78" t="n">
        <f aca="false">(-1)*$E941*(Input!$C$9/100)</f>
        <v>-0</v>
      </c>
      <c r="J941" s="78" t="n">
        <f aca="false">($E941+$F941+$G941+$H941)</f>
        <v>0</v>
      </c>
    </row>
    <row r="942" customFormat="false" ht="12.8" hidden="false" customHeight="false" outlineLevel="0" collapsed="false">
      <c r="A942" s="76" t="n">
        <v>938</v>
      </c>
      <c r="B942" s="77" t="n">
        <f aca="false">EOMONTH(Input!$C$7,A942)</f>
        <v>71467</v>
      </c>
      <c r="C942" s="76" t="n">
        <f aca="false">DATEDIF(Input!$C$23,$B942,"Y")</f>
        <v>118</v>
      </c>
      <c r="E942" s="78" t="n">
        <f aca="false">(-1)*(401k_01!$G942+IRA_01!$E942+Invest_01!$E942)+Pension_01!$E942+SocialSec_01!$E942</f>
        <v>0</v>
      </c>
      <c r="F942" s="78" t="n">
        <f aca="false">(-1)*Roth_01!$E942</f>
        <v>-0</v>
      </c>
      <c r="G942" s="78" t="n">
        <f aca="false">(-1)*$E942*(Input!$C$8/100)</f>
        <v>-0</v>
      </c>
      <c r="H942" s="78" t="n">
        <f aca="false">(-1)*$E942*(Input!$C$9/100)</f>
        <v>-0</v>
      </c>
      <c r="J942" s="78" t="n">
        <f aca="false">($E942+$F942+$G942+$H942)</f>
        <v>0</v>
      </c>
    </row>
    <row r="943" customFormat="false" ht="12.8" hidden="false" customHeight="false" outlineLevel="0" collapsed="false">
      <c r="A943" s="76" t="n">
        <v>939</v>
      </c>
      <c r="B943" s="77" t="n">
        <f aca="false">EOMONTH(Input!$C$7,A943)</f>
        <v>71497</v>
      </c>
      <c r="C943" s="76" t="n">
        <f aca="false">DATEDIF(Input!$C$23,$B943,"Y")</f>
        <v>118</v>
      </c>
      <c r="E943" s="78" t="n">
        <f aca="false">(-1)*(401k_01!$G943+IRA_01!$E943+Invest_01!$E943)+Pension_01!$E943+SocialSec_01!$E943</f>
        <v>0</v>
      </c>
      <c r="F943" s="78" t="n">
        <f aca="false">(-1)*Roth_01!$E943</f>
        <v>-0</v>
      </c>
      <c r="G943" s="78" t="n">
        <f aca="false">(-1)*$E943*(Input!$C$8/100)</f>
        <v>-0</v>
      </c>
      <c r="H943" s="78" t="n">
        <f aca="false">(-1)*$E943*(Input!$C$9/100)</f>
        <v>-0</v>
      </c>
      <c r="J943" s="78" t="n">
        <f aca="false">($E943+$F943+$G943+$H943)</f>
        <v>0</v>
      </c>
    </row>
    <row r="944" customFormat="false" ht="12.8" hidden="false" customHeight="false" outlineLevel="0" collapsed="false">
      <c r="A944" s="76" t="n">
        <v>940</v>
      </c>
      <c r="B944" s="77" t="n">
        <f aca="false">EOMONTH(Input!$C$7,A944)</f>
        <v>71528</v>
      </c>
      <c r="C944" s="76" t="n">
        <f aca="false">DATEDIF(Input!$C$23,$B944,"Y")</f>
        <v>118</v>
      </c>
      <c r="E944" s="78" t="n">
        <f aca="false">(-1)*(401k_01!$G944+IRA_01!$E944+Invest_01!$E944)+Pension_01!$E944+SocialSec_01!$E944</f>
        <v>0</v>
      </c>
      <c r="F944" s="78" t="n">
        <f aca="false">(-1)*Roth_01!$E944</f>
        <v>-0</v>
      </c>
      <c r="G944" s="78" t="n">
        <f aca="false">(-1)*$E944*(Input!$C$8/100)</f>
        <v>-0</v>
      </c>
      <c r="H944" s="78" t="n">
        <f aca="false">(-1)*$E944*(Input!$C$9/100)</f>
        <v>-0</v>
      </c>
      <c r="J944" s="78" t="n">
        <f aca="false">($E944+$F944+$G944+$H944)</f>
        <v>0</v>
      </c>
    </row>
    <row r="945" customFormat="false" ht="12.8" hidden="false" customHeight="false" outlineLevel="0" collapsed="false">
      <c r="A945" s="76" t="n">
        <v>941</v>
      </c>
      <c r="B945" s="77" t="n">
        <f aca="false">EOMONTH(Input!$C$7,A945)</f>
        <v>71558</v>
      </c>
      <c r="C945" s="76" t="n">
        <f aca="false">DATEDIF(Input!$C$23,$B945,"Y")</f>
        <v>118</v>
      </c>
      <c r="E945" s="78" t="n">
        <f aca="false">(-1)*(401k_01!$G945+IRA_01!$E945+Invest_01!$E945)+Pension_01!$E945+SocialSec_01!$E945</f>
        <v>0</v>
      </c>
      <c r="F945" s="78" t="n">
        <f aca="false">(-1)*Roth_01!$E945</f>
        <v>-0</v>
      </c>
      <c r="G945" s="78" t="n">
        <f aca="false">(-1)*$E945*(Input!$C$8/100)</f>
        <v>-0</v>
      </c>
      <c r="H945" s="78" t="n">
        <f aca="false">(-1)*$E945*(Input!$C$9/100)</f>
        <v>-0</v>
      </c>
      <c r="J945" s="78" t="n">
        <f aca="false">($E945+$F945+$G945+$H945)</f>
        <v>0</v>
      </c>
    </row>
    <row r="946" customFormat="false" ht="12.8" hidden="false" customHeight="false" outlineLevel="0" collapsed="false">
      <c r="A946" s="76" t="n">
        <v>942</v>
      </c>
      <c r="B946" s="77" t="n">
        <f aca="false">EOMONTH(Input!$C$7,A946)</f>
        <v>71589</v>
      </c>
      <c r="C946" s="76" t="n">
        <f aca="false">DATEDIF(Input!$C$23,$B946,"Y")</f>
        <v>118</v>
      </c>
      <c r="E946" s="78" t="n">
        <f aca="false">(-1)*(401k_01!$G946+IRA_01!$E946+Invest_01!$E946)+Pension_01!$E946+SocialSec_01!$E946</f>
        <v>0</v>
      </c>
      <c r="F946" s="78" t="n">
        <f aca="false">(-1)*Roth_01!$E946</f>
        <v>-0</v>
      </c>
      <c r="G946" s="78" t="n">
        <f aca="false">(-1)*$E946*(Input!$C$8/100)</f>
        <v>-0</v>
      </c>
      <c r="H946" s="78" t="n">
        <f aca="false">(-1)*$E946*(Input!$C$9/100)</f>
        <v>-0</v>
      </c>
      <c r="J946" s="78" t="n">
        <f aca="false">($E946+$F946+$G946+$H946)</f>
        <v>0</v>
      </c>
    </row>
    <row r="947" customFormat="false" ht="12.8" hidden="false" customHeight="false" outlineLevel="0" collapsed="false">
      <c r="A947" s="76" t="n">
        <v>943</v>
      </c>
      <c r="B947" s="77" t="n">
        <f aca="false">EOMONTH(Input!$C$7,A947)</f>
        <v>71620</v>
      </c>
      <c r="C947" s="76" t="n">
        <f aca="false">DATEDIF(Input!$C$23,$B947,"Y")</f>
        <v>118</v>
      </c>
      <c r="E947" s="78" t="n">
        <f aca="false">(-1)*(401k_01!$G947+IRA_01!$E947+Invest_01!$E947)+Pension_01!$E947+SocialSec_01!$E947</f>
        <v>0</v>
      </c>
      <c r="F947" s="78" t="n">
        <f aca="false">(-1)*Roth_01!$E947</f>
        <v>-0</v>
      </c>
      <c r="G947" s="78" t="n">
        <f aca="false">(-1)*$E947*(Input!$C$8/100)</f>
        <v>-0</v>
      </c>
      <c r="H947" s="78" t="n">
        <f aca="false">(-1)*$E947*(Input!$C$9/100)</f>
        <v>-0</v>
      </c>
      <c r="J947" s="78" t="n">
        <f aca="false">($E947+$F947+$G947+$H947)</f>
        <v>0</v>
      </c>
    </row>
    <row r="948" customFormat="false" ht="12.8" hidden="false" customHeight="false" outlineLevel="0" collapsed="false">
      <c r="A948" s="76" t="n">
        <v>944</v>
      </c>
      <c r="B948" s="77" t="n">
        <f aca="false">EOMONTH(Input!$C$7,A948)</f>
        <v>71649</v>
      </c>
      <c r="C948" s="76" t="n">
        <f aca="false">DATEDIF(Input!$C$23,$B948,"Y")</f>
        <v>118</v>
      </c>
      <c r="E948" s="78" t="n">
        <f aca="false">(-1)*(401k_01!$G948+IRA_01!$E948+Invest_01!$E948)+Pension_01!$E948+SocialSec_01!$E948</f>
        <v>0</v>
      </c>
      <c r="F948" s="78" t="n">
        <f aca="false">(-1)*Roth_01!$E948</f>
        <v>-0</v>
      </c>
      <c r="G948" s="78" t="n">
        <f aca="false">(-1)*$E948*(Input!$C$8/100)</f>
        <v>-0</v>
      </c>
      <c r="H948" s="78" t="n">
        <f aca="false">(-1)*$E948*(Input!$C$9/100)</f>
        <v>-0</v>
      </c>
      <c r="J948" s="78" t="n">
        <f aca="false">($E948+$F948+$G948+$H948)</f>
        <v>0</v>
      </c>
    </row>
    <row r="949" customFormat="false" ht="12.8" hidden="false" customHeight="false" outlineLevel="0" collapsed="false">
      <c r="A949" s="76" t="n">
        <v>945</v>
      </c>
      <c r="B949" s="77" t="n">
        <f aca="false">EOMONTH(Input!$C$7,A949)</f>
        <v>71680</v>
      </c>
      <c r="C949" s="76" t="n">
        <f aca="false">DATEDIF(Input!$C$23,$B949,"Y")</f>
        <v>118</v>
      </c>
      <c r="E949" s="78" t="n">
        <f aca="false">(-1)*(401k_01!$G949+IRA_01!$E949+Invest_01!$E949)+Pension_01!$E949+SocialSec_01!$E949</f>
        <v>0</v>
      </c>
      <c r="F949" s="78" t="n">
        <f aca="false">(-1)*Roth_01!$E949</f>
        <v>-0</v>
      </c>
      <c r="G949" s="78" t="n">
        <f aca="false">(-1)*$E949*(Input!$C$8/100)</f>
        <v>-0</v>
      </c>
      <c r="H949" s="78" t="n">
        <f aca="false">(-1)*$E949*(Input!$C$9/100)</f>
        <v>-0</v>
      </c>
      <c r="J949" s="78" t="n">
        <f aca="false">($E949+$F949+$G949+$H949)</f>
        <v>0</v>
      </c>
    </row>
    <row r="950" customFormat="false" ht="12.8" hidden="false" customHeight="false" outlineLevel="0" collapsed="false">
      <c r="A950" s="76" t="n">
        <v>946</v>
      </c>
      <c r="B950" s="77" t="n">
        <f aca="false">EOMONTH(Input!$C$7,A950)</f>
        <v>71710</v>
      </c>
      <c r="C950" s="76" t="n">
        <f aca="false">DATEDIF(Input!$C$23,$B950,"Y")</f>
        <v>118</v>
      </c>
      <c r="E950" s="78" t="n">
        <f aca="false">(-1)*(401k_01!$G950+IRA_01!$E950+Invest_01!$E950)+Pension_01!$E950+SocialSec_01!$E950</f>
        <v>0</v>
      </c>
      <c r="F950" s="78" t="n">
        <f aca="false">(-1)*Roth_01!$E950</f>
        <v>-0</v>
      </c>
      <c r="G950" s="78" t="n">
        <f aca="false">(-1)*$E950*(Input!$C$8/100)</f>
        <v>-0</v>
      </c>
      <c r="H950" s="78" t="n">
        <f aca="false">(-1)*$E950*(Input!$C$9/100)</f>
        <v>-0</v>
      </c>
      <c r="J950" s="78" t="n">
        <f aca="false">($E950+$F950+$G950+$H950)</f>
        <v>0</v>
      </c>
    </row>
    <row r="951" customFormat="false" ht="12.8" hidden="false" customHeight="false" outlineLevel="0" collapsed="false">
      <c r="A951" s="76" t="n">
        <v>947</v>
      </c>
      <c r="B951" s="77" t="n">
        <f aca="false">EOMONTH(Input!$C$7,A951)</f>
        <v>71741</v>
      </c>
      <c r="C951" s="76" t="n">
        <f aca="false">DATEDIF(Input!$C$23,$B951,"Y")</f>
        <v>119</v>
      </c>
      <c r="E951" s="78" t="n">
        <f aca="false">(-1)*(401k_01!$G951+IRA_01!$E951+Invest_01!$E951)+Pension_01!$E951+SocialSec_01!$E951</f>
        <v>0</v>
      </c>
      <c r="F951" s="78" t="n">
        <f aca="false">(-1)*Roth_01!$E951</f>
        <v>-0</v>
      </c>
      <c r="G951" s="78" t="n">
        <f aca="false">(-1)*$E951*(Input!$C$8/100)</f>
        <v>-0</v>
      </c>
      <c r="H951" s="78" t="n">
        <f aca="false">(-1)*$E951*(Input!$C$9/100)</f>
        <v>-0</v>
      </c>
      <c r="J951" s="78" t="n">
        <f aca="false">($E951+$F951+$G951+$H951)</f>
        <v>0</v>
      </c>
    </row>
    <row r="952" customFormat="false" ht="12.8" hidden="false" customHeight="false" outlineLevel="0" collapsed="false">
      <c r="A952" s="76" t="n">
        <v>948</v>
      </c>
      <c r="B952" s="77" t="n">
        <f aca="false">EOMONTH(Input!$C$7,A952)</f>
        <v>71771</v>
      </c>
      <c r="C952" s="76" t="n">
        <f aca="false">DATEDIF(Input!$C$23,$B952,"Y")</f>
        <v>119</v>
      </c>
      <c r="E952" s="78" t="n">
        <f aca="false">(-1)*(401k_01!$G952+IRA_01!$E952+Invest_01!$E952)+Pension_01!$E952+SocialSec_01!$E952</f>
        <v>0</v>
      </c>
      <c r="F952" s="78" t="n">
        <f aca="false">(-1)*Roth_01!$E952</f>
        <v>-0</v>
      </c>
      <c r="G952" s="78" t="n">
        <f aca="false">(-1)*$E952*(Input!$C$8/100)</f>
        <v>-0</v>
      </c>
      <c r="H952" s="78" t="n">
        <f aca="false">(-1)*$E952*(Input!$C$9/100)</f>
        <v>-0</v>
      </c>
      <c r="J952" s="78" t="n">
        <f aca="false">($E952+$F952+$G952+$H952)</f>
        <v>0</v>
      </c>
    </row>
    <row r="953" customFormat="false" ht="12.8" hidden="false" customHeight="false" outlineLevel="0" collapsed="false">
      <c r="A953" s="76" t="n">
        <v>949</v>
      </c>
      <c r="B953" s="77" t="n">
        <f aca="false">EOMONTH(Input!$C$7,A953)</f>
        <v>71802</v>
      </c>
      <c r="C953" s="76" t="n">
        <f aca="false">DATEDIF(Input!$C$23,$B953,"Y")</f>
        <v>119</v>
      </c>
      <c r="E953" s="78" t="n">
        <f aca="false">(-1)*(401k_01!$G953+IRA_01!$E953+Invest_01!$E953)+Pension_01!$E953+SocialSec_01!$E953</f>
        <v>0</v>
      </c>
      <c r="F953" s="78" t="n">
        <f aca="false">(-1)*Roth_01!$E953</f>
        <v>-0</v>
      </c>
      <c r="G953" s="78" t="n">
        <f aca="false">(-1)*$E953*(Input!$C$8/100)</f>
        <v>-0</v>
      </c>
      <c r="H953" s="78" t="n">
        <f aca="false">(-1)*$E953*(Input!$C$9/100)</f>
        <v>-0</v>
      </c>
      <c r="J953" s="78" t="n">
        <f aca="false">($E953+$F953+$G953+$H953)</f>
        <v>0</v>
      </c>
    </row>
    <row r="954" customFormat="false" ht="12.8" hidden="false" customHeight="false" outlineLevel="0" collapsed="false">
      <c r="A954" s="76" t="n">
        <v>950</v>
      </c>
      <c r="B954" s="77" t="n">
        <f aca="false">EOMONTH(Input!$C$7,A954)</f>
        <v>71833</v>
      </c>
      <c r="C954" s="76" t="n">
        <f aca="false">DATEDIF(Input!$C$23,$B954,"Y")</f>
        <v>119</v>
      </c>
      <c r="E954" s="78" t="n">
        <f aca="false">(-1)*(401k_01!$G954+IRA_01!$E954+Invest_01!$E954)+Pension_01!$E954+SocialSec_01!$E954</f>
        <v>0</v>
      </c>
      <c r="F954" s="78" t="n">
        <f aca="false">(-1)*Roth_01!$E954</f>
        <v>-0</v>
      </c>
      <c r="G954" s="78" t="n">
        <f aca="false">(-1)*$E954*(Input!$C$8/100)</f>
        <v>-0</v>
      </c>
      <c r="H954" s="78" t="n">
        <f aca="false">(-1)*$E954*(Input!$C$9/100)</f>
        <v>-0</v>
      </c>
      <c r="J954" s="78" t="n">
        <f aca="false">($E954+$F954+$G954+$H954)</f>
        <v>0</v>
      </c>
    </row>
    <row r="955" customFormat="false" ht="12.8" hidden="false" customHeight="false" outlineLevel="0" collapsed="false">
      <c r="A955" s="76" t="n">
        <v>951</v>
      </c>
      <c r="B955" s="77" t="n">
        <f aca="false">EOMONTH(Input!$C$7,A955)</f>
        <v>71863</v>
      </c>
      <c r="C955" s="76" t="n">
        <f aca="false">DATEDIF(Input!$C$23,$B955,"Y")</f>
        <v>119</v>
      </c>
      <c r="E955" s="78" t="n">
        <f aca="false">(-1)*(401k_01!$G955+IRA_01!$E955+Invest_01!$E955)+Pension_01!$E955+SocialSec_01!$E955</f>
        <v>0</v>
      </c>
      <c r="F955" s="78" t="n">
        <f aca="false">(-1)*Roth_01!$E955</f>
        <v>-0</v>
      </c>
      <c r="G955" s="78" t="n">
        <f aca="false">(-1)*$E955*(Input!$C$8/100)</f>
        <v>-0</v>
      </c>
      <c r="H955" s="78" t="n">
        <f aca="false">(-1)*$E955*(Input!$C$9/100)</f>
        <v>-0</v>
      </c>
      <c r="J955" s="78" t="n">
        <f aca="false">($E955+$F955+$G955+$H955)</f>
        <v>0</v>
      </c>
    </row>
    <row r="956" customFormat="false" ht="12.8" hidden="false" customHeight="false" outlineLevel="0" collapsed="false">
      <c r="A956" s="76" t="n">
        <v>952</v>
      </c>
      <c r="B956" s="77" t="n">
        <f aca="false">EOMONTH(Input!$C$7,A956)</f>
        <v>71894</v>
      </c>
      <c r="C956" s="76" t="n">
        <f aca="false">DATEDIF(Input!$C$23,$B956,"Y")</f>
        <v>119</v>
      </c>
      <c r="E956" s="78" t="n">
        <f aca="false">(-1)*(401k_01!$G956+IRA_01!$E956+Invest_01!$E956)+Pension_01!$E956+SocialSec_01!$E956</f>
        <v>0</v>
      </c>
      <c r="F956" s="78" t="n">
        <f aca="false">(-1)*Roth_01!$E956</f>
        <v>-0</v>
      </c>
      <c r="G956" s="78" t="n">
        <f aca="false">(-1)*$E956*(Input!$C$8/100)</f>
        <v>-0</v>
      </c>
      <c r="H956" s="78" t="n">
        <f aca="false">(-1)*$E956*(Input!$C$9/100)</f>
        <v>-0</v>
      </c>
      <c r="J956" s="78" t="n">
        <f aca="false">($E956+$F956+$G956+$H956)</f>
        <v>0</v>
      </c>
    </row>
    <row r="957" customFormat="false" ht="12.8" hidden="false" customHeight="false" outlineLevel="0" collapsed="false">
      <c r="A957" s="76" t="n">
        <v>953</v>
      </c>
      <c r="B957" s="77" t="n">
        <f aca="false">EOMONTH(Input!$C$7,A957)</f>
        <v>71924</v>
      </c>
      <c r="C957" s="76" t="n">
        <f aca="false">DATEDIF(Input!$C$23,$B957,"Y")</f>
        <v>119</v>
      </c>
      <c r="E957" s="78" t="n">
        <f aca="false">(-1)*(401k_01!$G957+IRA_01!$E957+Invest_01!$E957)+Pension_01!$E957+SocialSec_01!$E957</f>
        <v>0</v>
      </c>
      <c r="F957" s="78" t="n">
        <f aca="false">(-1)*Roth_01!$E957</f>
        <v>-0</v>
      </c>
      <c r="G957" s="78" t="n">
        <f aca="false">(-1)*$E957*(Input!$C$8/100)</f>
        <v>-0</v>
      </c>
      <c r="H957" s="78" t="n">
        <f aca="false">(-1)*$E957*(Input!$C$9/100)</f>
        <v>-0</v>
      </c>
      <c r="J957" s="78" t="n">
        <f aca="false">($E957+$F957+$G957+$H957)</f>
        <v>0</v>
      </c>
    </row>
    <row r="958" customFormat="false" ht="12.8" hidden="false" customHeight="false" outlineLevel="0" collapsed="false">
      <c r="A958" s="76" t="n">
        <v>954</v>
      </c>
      <c r="B958" s="77" t="n">
        <f aca="false">EOMONTH(Input!$C$7,A958)</f>
        <v>71955</v>
      </c>
      <c r="C958" s="76" t="n">
        <f aca="false">DATEDIF(Input!$C$23,$B958,"Y")</f>
        <v>119</v>
      </c>
      <c r="E958" s="78" t="n">
        <f aca="false">(-1)*(401k_01!$G958+IRA_01!$E958+Invest_01!$E958)+Pension_01!$E958+SocialSec_01!$E958</f>
        <v>0</v>
      </c>
      <c r="F958" s="78" t="n">
        <f aca="false">(-1)*Roth_01!$E958</f>
        <v>-0</v>
      </c>
      <c r="G958" s="78" t="n">
        <f aca="false">(-1)*$E958*(Input!$C$8/100)</f>
        <v>-0</v>
      </c>
      <c r="H958" s="78" t="n">
        <f aca="false">(-1)*$E958*(Input!$C$9/100)</f>
        <v>-0</v>
      </c>
      <c r="J958" s="78" t="n">
        <f aca="false">($E958+$F958+$G958+$H958)</f>
        <v>0</v>
      </c>
    </row>
    <row r="959" customFormat="false" ht="12.8" hidden="false" customHeight="false" outlineLevel="0" collapsed="false">
      <c r="A959" s="76" t="n">
        <v>955</v>
      </c>
      <c r="B959" s="77" t="n">
        <f aca="false">EOMONTH(Input!$C$7,A959)</f>
        <v>71986</v>
      </c>
      <c r="C959" s="76" t="n">
        <f aca="false">DATEDIF(Input!$C$23,$B959,"Y")</f>
        <v>119</v>
      </c>
      <c r="E959" s="78" t="n">
        <f aca="false">(-1)*(401k_01!$G959+IRA_01!$E959+Invest_01!$E959)+Pension_01!$E959+SocialSec_01!$E959</f>
        <v>0</v>
      </c>
      <c r="F959" s="78" t="n">
        <f aca="false">(-1)*Roth_01!$E959</f>
        <v>-0</v>
      </c>
      <c r="G959" s="78" t="n">
        <f aca="false">(-1)*$E959*(Input!$C$8/100)</f>
        <v>-0</v>
      </c>
      <c r="H959" s="78" t="n">
        <f aca="false">(-1)*$E959*(Input!$C$9/100)</f>
        <v>-0</v>
      </c>
      <c r="J959" s="78" t="n">
        <f aca="false">($E959+$F959+$G959+$H959)</f>
        <v>0</v>
      </c>
    </row>
    <row r="960" customFormat="false" ht="12.8" hidden="false" customHeight="false" outlineLevel="0" collapsed="false">
      <c r="A960" s="76" t="n">
        <v>956</v>
      </c>
      <c r="B960" s="77" t="n">
        <f aca="false">EOMONTH(Input!$C$7,A960)</f>
        <v>72014</v>
      </c>
      <c r="C960" s="76" t="n">
        <f aca="false">DATEDIF(Input!$C$23,$B960,"Y")</f>
        <v>119</v>
      </c>
      <c r="E960" s="78" t="n">
        <f aca="false">(-1)*(401k_01!$G960+IRA_01!$E960+Invest_01!$E960)+Pension_01!$E960+SocialSec_01!$E960</f>
        <v>0</v>
      </c>
      <c r="F960" s="78" t="n">
        <f aca="false">(-1)*Roth_01!$E960</f>
        <v>-0</v>
      </c>
      <c r="G960" s="78" t="n">
        <f aca="false">(-1)*$E960*(Input!$C$8/100)</f>
        <v>-0</v>
      </c>
      <c r="H960" s="78" t="n">
        <f aca="false">(-1)*$E960*(Input!$C$9/100)</f>
        <v>-0</v>
      </c>
      <c r="J960" s="78" t="n">
        <f aca="false">($E960+$F960+$G960+$H960)</f>
        <v>0</v>
      </c>
    </row>
    <row r="961" customFormat="false" ht="12.8" hidden="false" customHeight="false" outlineLevel="0" collapsed="false">
      <c r="A961" s="76" t="n">
        <v>957</v>
      </c>
      <c r="B961" s="77" t="n">
        <f aca="false">EOMONTH(Input!$C$7,A961)</f>
        <v>72045</v>
      </c>
      <c r="C961" s="76" t="n">
        <f aca="false">DATEDIF(Input!$C$23,$B961,"Y")</f>
        <v>119</v>
      </c>
      <c r="E961" s="78" t="n">
        <f aca="false">(-1)*(401k_01!$G961+IRA_01!$E961+Invest_01!$E961)+Pension_01!$E961+SocialSec_01!$E961</f>
        <v>0</v>
      </c>
      <c r="F961" s="78" t="n">
        <f aca="false">(-1)*Roth_01!$E961</f>
        <v>-0</v>
      </c>
      <c r="G961" s="78" t="n">
        <f aca="false">(-1)*$E961*(Input!$C$8/100)</f>
        <v>-0</v>
      </c>
      <c r="H961" s="78" t="n">
        <f aca="false">(-1)*$E961*(Input!$C$9/100)</f>
        <v>-0</v>
      </c>
      <c r="J961" s="78" t="n">
        <f aca="false">($E961+$F961+$G961+$H961)</f>
        <v>0</v>
      </c>
    </row>
    <row r="962" customFormat="false" ht="12.8" hidden="false" customHeight="false" outlineLevel="0" collapsed="false">
      <c r="A962" s="76" t="n">
        <v>958</v>
      </c>
      <c r="B962" s="77" t="n">
        <f aca="false">EOMONTH(Input!$C$7,A962)</f>
        <v>72075</v>
      </c>
      <c r="C962" s="76" t="n">
        <f aca="false">DATEDIF(Input!$C$23,$B962,"Y")</f>
        <v>119</v>
      </c>
      <c r="E962" s="78" t="n">
        <f aca="false">(-1)*(401k_01!$G962+IRA_01!$E962+Invest_01!$E962)+Pension_01!$E962+SocialSec_01!$E962</f>
        <v>0</v>
      </c>
      <c r="F962" s="78" t="n">
        <f aca="false">(-1)*Roth_01!$E962</f>
        <v>-0</v>
      </c>
      <c r="G962" s="78" t="n">
        <f aca="false">(-1)*$E962*(Input!$C$8/100)</f>
        <v>-0</v>
      </c>
      <c r="H962" s="78" t="n">
        <f aca="false">(-1)*$E962*(Input!$C$9/100)</f>
        <v>-0</v>
      </c>
      <c r="J962" s="78" t="n">
        <f aca="false">($E962+$F962+$G962+$H962)</f>
        <v>0</v>
      </c>
    </row>
    <row r="963" customFormat="false" ht="12.8" hidden="false" customHeight="false" outlineLevel="0" collapsed="false">
      <c r="A963" s="76" t="n">
        <v>959</v>
      </c>
      <c r="B963" s="77" t="n">
        <f aca="false">EOMONTH(Input!$C$7,A963)</f>
        <v>72106</v>
      </c>
      <c r="C963" s="76" t="n">
        <f aca="false">DATEDIF(Input!$C$23,$B963,"Y")</f>
        <v>120</v>
      </c>
      <c r="E963" s="78" t="n">
        <f aca="false">(-1)*(401k_01!$G963+IRA_01!$E963+Invest_01!$E963)+Pension_01!$E963+SocialSec_01!$E963</f>
        <v>0</v>
      </c>
      <c r="F963" s="78" t="n">
        <f aca="false">(-1)*Roth_01!$E963</f>
        <v>-0</v>
      </c>
      <c r="G963" s="78" t="n">
        <f aca="false">(-1)*$E963*(Input!$C$8/100)</f>
        <v>-0</v>
      </c>
      <c r="H963" s="78" t="n">
        <f aca="false">(-1)*$E963*(Input!$C$9/100)</f>
        <v>-0</v>
      </c>
      <c r="J963" s="78" t="n">
        <f aca="false">($E963+$F963+$G963+$H963)</f>
        <v>0</v>
      </c>
    </row>
    <row r="964" customFormat="false" ht="12.8" hidden="false" customHeight="false" outlineLevel="0" collapsed="false">
      <c r="A964" s="76" t="n">
        <v>960</v>
      </c>
      <c r="B964" s="77" t="n">
        <f aca="false">EOMONTH(Input!$C$7,A964)</f>
        <v>72136</v>
      </c>
      <c r="C964" s="76" t="n">
        <f aca="false">DATEDIF(Input!$C$23,$B964,"Y")</f>
        <v>120</v>
      </c>
      <c r="E964" s="78" t="n">
        <f aca="false">(-1)*(401k_01!$G964+IRA_01!$E964+Invest_01!$E964)+Pension_01!$E964+SocialSec_01!$E964</f>
        <v>0</v>
      </c>
      <c r="F964" s="78" t="n">
        <f aca="false">(-1)*Roth_01!$E964</f>
        <v>-0</v>
      </c>
      <c r="G964" s="78" t="n">
        <f aca="false">(-1)*$E964*(Input!$C$8/100)</f>
        <v>-0</v>
      </c>
      <c r="H964" s="78" t="n">
        <f aca="false">(-1)*$E964*(Input!$C$9/100)</f>
        <v>-0</v>
      </c>
      <c r="J964" s="78" t="n">
        <f aca="false">($E964+$F964+$G964+$H964)</f>
        <v>0</v>
      </c>
    </row>
    <row r="965" customFormat="false" ht="12.8" hidden="false" customHeight="false" outlineLevel="0" collapsed="false">
      <c r="A965" s="76" t="n">
        <v>961</v>
      </c>
      <c r="B965" s="77" t="n">
        <f aca="false">EOMONTH(Input!$C$7,A965)</f>
        <v>72167</v>
      </c>
      <c r="C965" s="76" t="n">
        <f aca="false">DATEDIF(Input!$C$23,$B965,"Y")</f>
        <v>120</v>
      </c>
      <c r="E965" s="78" t="n">
        <f aca="false">(-1)*(401k_01!$G965+IRA_01!$E965+Invest_01!$E965)+Pension_01!$E965+SocialSec_01!$E965</f>
        <v>0</v>
      </c>
      <c r="F965" s="78" t="n">
        <f aca="false">(-1)*Roth_01!$E965</f>
        <v>-0</v>
      </c>
      <c r="G965" s="78" t="n">
        <f aca="false">(-1)*$E965*(Input!$C$8/100)</f>
        <v>-0</v>
      </c>
      <c r="H965" s="78" t="n">
        <f aca="false">(-1)*$E965*(Input!$C$9/100)</f>
        <v>-0</v>
      </c>
      <c r="J965" s="78" t="n">
        <f aca="false">($E965+$F965+$G965+$H965)</f>
        <v>0</v>
      </c>
    </row>
    <row r="966" customFormat="false" ht="12.8" hidden="false" customHeight="false" outlineLevel="0" collapsed="false">
      <c r="A966" s="76" t="n">
        <v>962</v>
      </c>
      <c r="B966" s="77" t="n">
        <f aca="false">EOMONTH(Input!$C$7,A966)</f>
        <v>72198</v>
      </c>
      <c r="C966" s="76" t="n">
        <f aca="false">DATEDIF(Input!$C$23,$B966,"Y")</f>
        <v>120</v>
      </c>
      <c r="E966" s="78" t="n">
        <f aca="false">(-1)*(401k_01!$G966+IRA_01!$E966+Invest_01!$E966)+Pension_01!$E966+SocialSec_01!$E966</f>
        <v>0</v>
      </c>
      <c r="F966" s="78" t="n">
        <f aca="false">(-1)*Roth_01!$E966</f>
        <v>-0</v>
      </c>
      <c r="G966" s="78" t="n">
        <f aca="false">(-1)*$E966*(Input!$C$8/100)</f>
        <v>-0</v>
      </c>
      <c r="H966" s="78" t="n">
        <f aca="false">(-1)*$E966*(Input!$C$9/100)</f>
        <v>-0</v>
      </c>
      <c r="J966" s="78" t="n">
        <f aca="false">($E966+$F966+$G966+$H966)</f>
        <v>0</v>
      </c>
    </row>
    <row r="967" customFormat="false" ht="12.8" hidden="false" customHeight="false" outlineLevel="0" collapsed="false">
      <c r="A967" s="76" t="n">
        <v>963</v>
      </c>
      <c r="B967" s="77" t="n">
        <f aca="false">EOMONTH(Input!$C$7,A967)</f>
        <v>72228</v>
      </c>
      <c r="C967" s="76" t="n">
        <f aca="false">DATEDIF(Input!$C$23,$B967,"Y")</f>
        <v>120</v>
      </c>
      <c r="E967" s="78" t="n">
        <f aca="false">(-1)*(401k_01!$G967+IRA_01!$E967+Invest_01!$E967)+Pension_01!$E967+SocialSec_01!$E967</f>
        <v>0</v>
      </c>
      <c r="F967" s="78" t="n">
        <f aca="false">(-1)*Roth_01!$E967</f>
        <v>-0</v>
      </c>
      <c r="G967" s="78" t="n">
        <f aca="false">(-1)*$E967*(Input!$C$8/100)</f>
        <v>-0</v>
      </c>
      <c r="H967" s="78" t="n">
        <f aca="false">(-1)*$E967*(Input!$C$9/100)</f>
        <v>-0</v>
      </c>
      <c r="J967" s="78" t="n">
        <f aca="false">($E967+$F967+$G967+$H967)</f>
        <v>0</v>
      </c>
    </row>
    <row r="968" customFormat="false" ht="12.8" hidden="false" customHeight="false" outlineLevel="0" collapsed="false">
      <c r="A968" s="76" t="n">
        <v>964</v>
      </c>
      <c r="B968" s="77" t="n">
        <f aca="false">EOMONTH(Input!$C$7,A968)</f>
        <v>72259</v>
      </c>
      <c r="C968" s="76" t="n">
        <f aca="false">DATEDIF(Input!$C$23,$B968,"Y")</f>
        <v>120</v>
      </c>
      <c r="E968" s="78" t="n">
        <f aca="false">(-1)*(401k_01!$G968+IRA_01!$E968+Invest_01!$E968)+Pension_01!$E968+SocialSec_01!$E968</f>
        <v>0</v>
      </c>
      <c r="F968" s="78" t="n">
        <f aca="false">(-1)*Roth_01!$E968</f>
        <v>-0</v>
      </c>
      <c r="G968" s="78" t="n">
        <f aca="false">(-1)*$E968*(Input!$C$8/100)</f>
        <v>-0</v>
      </c>
      <c r="H968" s="78" t="n">
        <f aca="false">(-1)*$E968*(Input!$C$9/100)</f>
        <v>-0</v>
      </c>
      <c r="J968" s="78" t="n">
        <f aca="false">($E968+$F968+$G968+$H968)</f>
        <v>0</v>
      </c>
    </row>
    <row r="969" customFormat="false" ht="12.8" hidden="false" customHeight="false" outlineLevel="0" collapsed="false">
      <c r="A969" s="76" t="n">
        <v>965</v>
      </c>
      <c r="B969" s="77" t="n">
        <f aca="false">EOMONTH(Input!$C$7,A969)</f>
        <v>72289</v>
      </c>
      <c r="C969" s="76" t="n">
        <f aca="false">DATEDIF(Input!$C$23,$B969,"Y")</f>
        <v>120</v>
      </c>
      <c r="E969" s="78" t="n">
        <f aca="false">(-1)*(401k_01!$G969+IRA_01!$E969+Invest_01!$E969)+Pension_01!$E969+SocialSec_01!$E969</f>
        <v>0</v>
      </c>
      <c r="F969" s="78" t="n">
        <f aca="false">(-1)*Roth_01!$E969</f>
        <v>-0</v>
      </c>
      <c r="G969" s="78" t="n">
        <f aca="false">(-1)*$E969*(Input!$C$8/100)</f>
        <v>-0</v>
      </c>
      <c r="H969" s="78" t="n">
        <f aca="false">(-1)*$E969*(Input!$C$9/100)</f>
        <v>-0</v>
      </c>
      <c r="J969" s="78" t="n">
        <f aca="false">($E969+$F969+$G969+$H969)</f>
        <v>0</v>
      </c>
    </row>
    <row r="970" customFormat="false" ht="12.8" hidden="false" customHeight="false" outlineLevel="0" collapsed="false">
      <c r="A970" s="76" t="n">
        <v>966</v>
      </c>
      <c r="B970" s="77" t="n">
        <f aca="false">EOMONTH(Input!$C$7,A970)</f>
        <v>72320</v>
      </c>
      <c r="C970" s="76" t="n">
        <f aca="false">DATEDIF(Input!$C$23,$B970,"Y")</f>
        <v>120</v>
      </c>
      <c r="E970" s="78" t="n">
        <f aca="false">(-1)*(401k_01!$G970+IRA_01!$E970+Invest_01!$E970)+Pension_01!$E970+SocialSec_01!$E970</f>
        <v>0</v>
      </c>
      <c r="F970" s="78" t="n">
        <f aca="false">(-1)*Roth_01!$E970</f>
        <v>-0</v>
      </c>
      <c r="G970" s="78" t="n">
        <f aca="false">(-1)*$E970*(Input!$C$8/100)</f>
        <v>-0</v>
      </c>
      <c r="H970" s="78" t="n">
        <f aca="false">(-1)*$E970*(Input!$C$9/100)</f>
        <v>-0</v>
      </c>
      <c r="J970" s="78" t="n">
        <f aca="false">($E970+$F970+$G970+$H970)</f>
        <v>0</v>
      </c>
    </row>
    <row r="971" customFormat="false" ht="12.8" hidden="false" customHeight="false" outlineLevel="0" collapsed="false">
      <c r="A971" s="76" t="n">
        <v>967</v>
      </c>
      <c r="B971" s="77" t="n">
        <f aca="false">EOMONTH(Input!$C$7,A971)</f>
        <v>72351</v>
      </c>
      <c r="C971" s="76" t="n">
        <f aca="false">DATEDIF(Input!$C$23,$B971,"Y")</f>
        <v>120</v>
      </c>
      <c r="E971" s="78" t="n">
        <f aca="false">(-1)*(401k_01!$G971+IRA_01!$E971+Invest_01!$E971)+Pension_01!$E971+SocialSec_01!$E971</f>
        <v>0</v>
      </c>
      <c r="F971" s="78" t="n">
        <f aca="false">(-1)*Roth_01!$E971</f>
        <v>-0</v>
      </c>
      <c r="G971" s="78" t="n">
        <f aca="false">(-1)*$E971*(Input!$C$8/100)</f>
        <v>-0</v>
      </c>
      <c r="H971" s="78" t="n">
        <f aca="false">(-1)*$E971*(Input!$C$9/100)</f>
        <v>-0</v>
      </c>
      <c r="J971" s="78" t="n">
        <f aca="false">($E971+$F971+$G971+$H971)</f>
        <v>0</v>
      </c>
    </row>
    <row r="972" customFormat="false" ht="12.8" hidden="false" customHeight="false" outlineLevel="0" collapsed="false">
      <c r="A972" s="76" t="n">
        <v>968</v>
      </c>
      <c r="B972" s="77" t="n">
        <f aca="false">EOMONTH(Input!$C$7,A972)</f>
        <v>72379</v>
      </c>
      <c r="C972" s="76" t="n">
        <f aca="false">DATEDIF(Input!$C$23,$B972,"Y")</f>
        <v>120</v>
      </c>
      <c r="E972" s="78" t="n">
        <f aca="false">(-1)*(401k_01!$G972+IRA_01!$E972+Invest_01!$E972)+Pension_01!$E972+SocialSec_01!$E972</f>
        <v>0</v>
      </c>
      <c r="F972" s="78" t="n">
        <f aca="false">(-1)*Roth_01!$E972</f>
        <v>-0</v>
      </c>
      <c r="G972" s="78" t="n">
        <f aca="false">(-1)*$E972*(Input!$C$8/100)</f>
        <v>-0</v>
      </c>
      <c r="H972" s="78" t="n">
        <f aca="false">(-1)*$E972*(Input!$C$9/100)</f>
        <v>-0</v>
      </c>
      <c r="J972" s="78" t="n">
        <f aca="false">($E972+$F972+$G972+$H972)</f>
        <v>0</v>
      </c>
    </row>
    <row r="973" customFormat="false" ht="12.8" hidden="false" customHeight="false" outlineLevel="0" collapsed="false">
      <c r="A973" s="76" t="n">
        <v>969</v>
      </c>
      <c r="B973" s="77" t="n">
        <f aca="false">EOMONTH(Input!$C$7,A973)</f>
        <v>72410</v>
      </c>
      <c r="C973" s="76" t="n">
        <f aca="false">DATEDIF(Input!$C$23,$B973,"Y")</f>
        <v>120</v>
      </c>
      <c r="E973" s="78" t="n">
        <f aca="false">(-1)*(401k_01!$G973+IRA_01!$E973+Invest_01!$E973)+Pension_01!$E973+SocialSec_01!$E973</f>
        <v>0</v>
      </c>
      <c r="F973" s="78" t="n">
        <f aca="false">(-1)*Roth_01!$E973</f>
        <v>-0</v>
      </c>
      <c r="G973" s="78" t="n">
        <f aca="false">(-1)*$E973*(Input!$C$8/100)</f>
        <v>-0</v>
      </c>
      <c r="H973" s="78" t="n">
        <f aca="false">(-1)*$E973*(Input!$C$9/100)</f>
        <v>-0</v>
      </c>
      <c r="J973" s="78" t="n">
        <f aca="false">($E973+$F973+$G973+$H973)</f>
        <v>0</v>
      </c>
    </row>
    <row r="974" customFormat="false" ht="12.8" hidden="false" customHeight="false" outlineLevel="0" collapsed="false">
      <c r="A974" s="76" t="n">
        <v>970</v>
      </c>
      <c r="B974" s="77" t="n">
        <f aca="false">EOMONTH(Input!$C$7,A974)</f>
        <v>72440</v>
      </c>
      <c r="C974" s="76" t="n">
        <f aca="false">DATEDIF(Input!$C$23,$B974,"Y")</f>
        <v>120</v>
      </c>
      <c r="E974" s="78" t="n">
        <f aca="false">(-1)*(401k_01!$G974+IRA_01!$E974+Invest_01!$E974)+Pension_01!$E974+SocialSec_01!$E974</f>
        <v>0</v>
      </c>
      <c r="F974" s="78" t="n">
        <f aca="false">(-1)*Roth_01!$E974</f>
        <v>-0</v>
      </c>
      <c r="G974" s="78" t="n">
        <f aca="false">(-1)*$E974*(Input!$C$8/100)</f>
        <v>-0</v>
      </c>
      <c r="H974" s="78" t="n">
        <f aca="false">(-1)*$E974*(Input!$C$9/100)</f>
        <v>-0</v>
      </c>
      <c r="J974" s="78" t="n">
        <f aca="false">($E974+$F974+$G974+$H974)</f>
        <v>0</v>
      </c>
    </row>
    <row r="975" customFormat="false" ht="12.8" hidden="false" customHeight="false" outlineLevel="0" collapsed="false">
      <c r="A975" s="76" t="n">
        <v>971</v>
      </c>
      <c r="B975" s="77" t="n">
        <f aca="false">EOMONTH(Input!$C$7,A975)</f>
        <v>72471</v>
      </c>
      <c r="C975" s="76" t="n">
        <f aca="false">DATEDIF(Input!$C$23,$B975,"Y")</f>
        <v>121</v>
      </c>
      <c r="E975" s="78" t="n">
        <f aca="false">(-1)*(401k_01!$G975+IRA_01!$E975+Invest_01!$E975)+Pension_01!$E975+SocialSec_01!$E975</f>
        <v>0</v>
      </c>
      <c r="F975" s="78" t="n">
        <f aca="false">(-1)*Roth_01!$E975</f>
        <v>-0</v>
      </c>
      <c r="G975" s="78" t="n">
        <f aca="false">(-1)*$E975*(Input!$C$8/100)</f>
        <v>-0</v>
      </c>
      <c r="H975" s="78" t="n">
        <f aca="false">(-1)*$E975*(Input!$C$9/100)</f>
        <v>-0</v>
      </c>
      <c r="J975" s="78" t="n">
        <f aca="false">($E975+$F975+$G975+$H975)</f>
        <v>0</v>
      </c>
    </row>
    <row r="976" customFormat="false" ht="12.8" hidden="false" customHeight="false" outlineLevel="0" collapsed="false">
      <c r="A976" s="76" t="n">
        <v>972</v>
      </c>
      <c r="B976" s="77" t="n">
        <f aca="false">EOMONTH(Input!$C$7,A976)</f>
        <v>72501</v>
      </c>
      <c r="C976" s="76" t="n">
        <f aca="false">DATEDIF(Input!$C$23,$B976,"Y")</f>
        <v>121</v>
      </c>
      <c r="E976" s="78" t="n">
        <f aca="false">(-1)*(401k_01!$G976+IRA_01!$E976+Invest_01!$E976)+Pension_01!$E976+SocialSec_01!$E976</f>
        <v>0</v>
      </c>
      <c r="F976" s="78" t="n">
        <f aca="false">(-1)*Roth_01!$E976</f>
        <v>-0</v>
      </c>
      <c r="G976" s="78" t="n">
        <f aca="false">(-1)*$E976*(Input!$C$8/100)</f>
        <v>-0</v>
      </c>
      <c r="H976" s="78" t="n">
        <f aca="false">(-1)*$E976*(Input!$C$9/100)</f>
        <v>-0</v>
      </c>
      <c r="J976" s="78" t="n">
        <f aca="false">($E976+$F976+$G976+$H976)</f>
        <v>0</v>
      </c>
    </row>
    <row r="977" customFormat="false" ht="12.8" hidden="false" customHeight="false" outlineLevel="0" collapsed="false">
      <c r="A977" s="76" t="n">
        <v>973</v>
      </c>
      <c r="B977" s="77" t="n">
        <f aca="false">EOMONTH(Input!$C$7,A977)</f>
        <v>72532</v>
      </c>
      <c r="C977" s="76" t="n">
        <f aca="false">DATEDIF(Input!$C$23,$B977,"Y")</f>
        <v>121</v>
      </c>
      <c r="E977" s="78" t="n">
        <f aca="false">(-1)*(401k_01!$G977+IRA_01!$E977+Invest_01!$E977)+Pension_01!$E977+SocialSec_01!$E977</f>
        <v>0</v>
      </c>
      <c r="F977" s="78" t="n">
        <f aca="false">(-1)*Roth_01!$E977</f>
        <v>-0</v>
      </c>
      <c r="G977" s="78" t="n">
        <f aca="false">(-1)*$E977*(Input!$C$8/100)</f>
        <v>-0</v>
      </c>
      <c r="H977" s="78" t="n">
        <f aca="false">(-1)*$E977*(Input!$C$9/100)</f>
        <v>-0</v>
      </c>
      <c r="J977" s="78" t="n">
        <f aca="false">($E977+$F977+$G977+$H977)</f>
        <v>0</v>
      </c>
    </row>
    <row r="978" customFormat="false" ht="12.8" hidden="false" customHeight="false" outlineLevel="0" collapsed="false">
      <c r="A978" s="76" t="n">
        <v>974</v>
      </c>
      <c r="B978" s="77" t="n">
        <f aca="false">EOMONTH(Input!$C$7,A978)</f>
        <v>72563</v>
      </c>
      <c r="C978" s="76" t="n">
        <f aca="false">DATEDIF(Input!$C$23,$B978,"Y")</f>
        <v>121</v>
      </c>
      <c r="E978" s="78" t="n">
        <f aca="false">(-1)*(401k_01!$G978+IRA_01!$E978+Invest_01!$E978)+Pension_01!$E978+SocialSec_01!$E978</f>
        <v>0</v>
      </c>
      <c r="F978" s="78" t="n">
        <f aca="false">(-1)*Roth_01!$E978</f>
        <v>-0</v>
      </c>
      <c r="G978" s="78" t="n">
        <f aca="false">(-1)*$E978*(Input!$C$8/100)</f>
        <v>-0</v>
      </c>
      <c r="H978" s="78" t="n">
        <f aca="false">(-1)*$E978*(Input!$C$9/100)</f>
        <v>-0</v>
      </c>
      <c r="J978" s="78" t="n">
        <f aca="false">($E978+$F978+$G978+$H978)</f>
        <v>0</v>
      </c>
    </row>
    <row r="979" customFormat="false" ht="12.8" hidden="false" customHeight="false" outlineLevel="0" collapsed="false">
      <c r="A979" s="76" t="n">
        <v>975</v>
      </c>
      <c r="B979" s="77" t="n">
        <f aca="false">EOMONTH(Input!$C$7,A979)</f>
        <v>72593</v>
      </c>
      <c r="C979" s="76" t="n">
        <f aca="false">DATEDIF(Input!$C$23,$B979,"Y")</f>
        <v>121</v>
      </c>
      <c r="E979" s="78" t="n">
        <f aca="false">(-1)*(401k_01!$G979+IRA_01!$E979+Invest_01!$E979)+Pension_01!$E979+SocialSec_01!$E979</f>
        <v>0</v>
      </c>
      <c r="F979" s="78" t="n">
        <f aca="false">(-1)*Roth_01!$E979</f>
        <v>-0</v>
      </c>
      <c r="G979" s="78" t="n">
        <f aca="false">(-1)*$E979*(Input!$C$8/100)</f>
        <v>-0</v>
      </c>
      <c r="H979" s="78" t="n">
        <f aca="false">(-1)*$E979*(Input!$C$9/100)</f>
        <v>-0</v>
      </c>
      <c r="J979" s="78" t="n">
        <f aca="false">($E979+$F979+$G979+$H979)</f>
        <v>0</v>
      </c>
    </row>
    <row r="980" customFormat="false" ht="12.8" hidden="false" customHeight="false" outlineLevel="0" collapsed="false">
      <c r="A980" s="76" t="n">
        <v>976</v>
      </c>
      <c r="B980" s="77" t="n">
        <f aca="false">EOMONTH(Input!$C$7,A980)</f>
        <v>72624</v>
      </c>
      <c r="C980" s="76" t="n">
        <f aca="false">DATEDIF(Input!$C$23,$B980,"Y")</f>
        <v>121</v>
      </c>
      <c r="E980" s="78" t="n">
        <f aca="false">(-1)*(401k_01!$G980+IRA_01!$E980+Invest_01!$E980)+Pension_01!$E980+SocialSec_01!$E980</f>
        <v>0</v>
      </c>
      <c r="F980" s="78" t="n">
        <f aca="false">(-1)*Roth_01!$E980</f>
        <v>-0</v>
      </c>
      <c r="G980" s="78" t="n">
        <f aca="false">(-1)*$E980*(Input!$C$8/100)</f>
        <v>-0</v>
      </c>
      <c r="H980" s="78" t="n">
        <f aca="false">(-1)*$E980*(Input!$C$9/100)</f>
        <v>-0</v>
      </c>
      <c r="J980" s="78" t="n">
        <f aca="false">($E980+$F980+$G980+$H980)</f>
        <v>0</v>
      </c>
    </row>
    <row r="981" customFormat="false" ht="12.8" hidden="false" customHeight="false" outlineLevel="0" collapsed="false">
      <c r="A981" s="76" t="n">
        <v>977</v>
      </c>
      <c r="B981" s="77" t="n">
        <f aca="false">EOMONTH(Input!$C$7,A981)</f>
        <v>72654</v>
      </c>
      <c r="C981" s="76" t="n">
        <f aca="false">DATEDIF(Input!$C$23,$B981,"Y")</f>
        <v>121</v>
      </c>
      <c r="E981" s="78" t="n">
        <f aca="false">(-1)*(401k_01!$G981+IRA_01!$E981+Invest_01!$E981)+Pension_01!$E981+SocialSec_01!$E981</f>
        <v>0</v>
      </c>
      <c r="F981" s="78" t="n">
        <f aca="false">(-1)*Roth_01!$E981</f>
        <v>-0</v>
      </c>
      <c r="G981" s="78" t="n">
        <f aca="false">(-1)*$E981*(Input!$C$8/100)</f>
        <v>-0</v>
      </c>
      <c r="H981" s="78" t="n">
        <f aca="false">(-1)*$E981*(Input!$C$9/100)</f>
        <v>-0</v>
      </c>
      <c r="J981" s="78" t="n">
        <f aca="false">($E981+$F981+$G981+$H981)</f>
        <v>0</v>
      </c>
    </row>
    <row r="982" customFormat="false" ht="12.8" hidden="false" customHeight="false" outlineLevel="0" collapsed="false">
      <c r="A982" s="76" t="n">
        <v>978</v>
      </c>
      <c r="B982" s="77" t="n">
        <f aca="false">EOMONTH(Input!$C$7,A982)</f>
        <v>72685</v>
      </c>
      <c r="C982" s="76" t="n">
        <f aca="false">DATEDIF(Input!$C$23,$B982,"Y")</f>
        <v>121</v>
      </c>
      <c r="E982" s="78" t="n">
        <f aca="false">(-1)*(401k_01!$G982+IRA_01!$E982+Invest_01!$E982)+Pension_01!$E982+SocialSec_01!$E982</f>
        <v>0</v>
      </c>
      <c r="F982" s="78" t="n">
        <f aca="false">(-1)*Roth_01!$E982</f>
        <v>-0</v>
      </c>
      <c r="G982" s="78" t="n">
        <f aca="false">(-1)*$E982*(Input!$C$8/100)</f>
        <v>-0</v>
      </c>
      <c r="H982" s="78" t="n">
        <f aca="false">(-1)*$E982*(Input!$C$9/100)</f>
        <v>-0</v>
      </c>
      <c r="J982" s="78" t="n">
        <f aca="false">($E982+$F982+$G982+$H982)</f>
        <v>0</v>
      </c>
    </row>
    <row r="983" customFormat="false" ht="12.8" hidden="false" customHeight="false" outlineLevel="0" collapsed="false">
      <c r="A983" s="76" t="n">
        <v>979</v>
      </c>
      <c r="B983" s="77" t="n">
        <f aca="false">EOMONTH(Input!$C$7,A983)</f>
        <v>72716</v>
      </c>
      <c r="C983" s="76" t="n">
        <f aca="false">DATEDIF(Input!$C$23,$B983,"Y")</f>
        <v>121</v>
      </c>
      <c r="E983" s="78" t="n">
        <f aca="false">(-1)*(401k_01!$G983+IRA_01!$E983+Invest_01!$E983)+Pension_01!$E983+SocialSec_01!$E983</f>
        <v>0</v>
      </c>
      <c r="F983" s="78" t="n">
        <f aca="false">(-1)*Roth_01!$E983</f>
        <v>-0</v>
      </c>
      <c r="G983" s="78" t="n">
        <f aca="false">(-1)*$E983*(Input!$C$8/100)</f>
        <v>-0</v>
      </c>
      <c r="H983" s="78" t="n">
        <f aca="false">(-1)*$E983*(Input!$C$9/100)</f>
        <v>-0</v>
      </c>
      <c r="J983" s="78" t="n">
        <f aca="false">($E983+$F983+$G983+$H983)</f>
        <v>0</v>
      </c>
    </row>
    <row r="984" customFormat="false" ht="12.8" hidden="false" customHeight="false" outlineLevel="0" collapsed="false">
      <c r="A984" s="76" t="n">
        <v>980</v>
      </c>
      <c r="B984" s="77" t="n">
        <f aca="false">EOMONTH(Input!$C$7,A984)</f>
        <v>72744</v>
      </c>
      <c r="C984" s="76" t="n">
        <f aca="false">DATEDIF(Input!$C$23,$B984,"Y")</f>
        <v>121</v>
      </c>
      <c r="E984" s="78" t="n">
        <f aca="false">(-1)*(401k_01!$G984+IRA_01!$E984+Invest_01!$E984)+Pension_01!$E984+SocialSec_01!$E984</f>
        <v>0</v>
      </c>
      <c r="F984" s="78" t="n">
        <f aca="false">(-1)*Roth_01!$E984</f>
        <v>-0</v>
      </c>
      <c r="G984" s="78" t="n">
        <f aca="false">(-1)*$E984*(Input!$C$8/100)</f>
        <v>-0</v>
      </c>
      <c r="H984" s="78" t="n">
        <f aca="false">(-1)*$E984*(Input!$C$9/100)</f>
        <v>-0</v>
      </c>
      <c r="J984" s="78" t="n">
        <f aca="false">($E984+$F984+$G984+$H984)</f>
        <v>0</v>
      </c>
    </row>
    <row r="985" customFormat="false" ht="12.8" hidden="false" customHeight="false" outlineLevel="0" collapsed="false">
      <c r="A985" s="76" t="n">
        <v>981</v>
      </c>
      <c r="B985" s="77" t="n">
        <f aca="false">EOMONTH(Input!$C$7,A985)</f>
        <v>72775</v>
      </c>
      <c r="C985" s="76" t="n">
        <f aca="false">DATEDIF(Input!$C$23,$B985,"Y")</f>
        <v>121</v>
      </c>
      <c r="E985" s="78" t="n">
        <f aca="false">(-1)*(401k_01!$G985+IRA_01!$E985+Invest_01!$E985)+Pension_01!$E985+SocialSec_01!$E985</f>
        <v>0</v>
      </c>
      <c r="F985" s="78" t="n">
        <f aca="false">(-1)*Roth_01!$E985</f>
        <v>-0</v>
      </c>
      <c r="G985" s="78" t="n">
        <f aca="false">(-1)*$E985*(Input!$C$8/100)</f>
        <v>-0</v>
      </c>
      <c r="H985" s="78" t="n">
        <f aca="false">(-1)*$E985*(Input!$C$9/100)</f>
        <v>-0</v>
      </c>
      <c r="J985" s="78" t="n">
        <f aca="false">($E985+$F985+$G985+$H985)</f>
        <v>0</v>
      </c>
    </row>
    <row r="986" customFormat="false" ht="12.8" hidden="false" customHeight="false" outlineLevel="0" collapsed="false">
      <c r="A986" s="76" t="n">
        <v>982</v>
      </c>
      <c r="B986" s="77" t="n">
        <f aca="false">EOMONTH(Input!$C$7,A986)</f>
        <v>72805</v>
      </c>
      <c r="C986" s="76" t="n">
        <f aca="false">DATEDIF(Input!$C$23,$B986,"Y")</f>
        <v>121</v>
      </c>
      <c r="E986" s="78" t="n">
        <f aca="false">(-1)*(401k_01!$G986+IRA_01!$E986+Invest_01!$E986)+Pension_01!$E986+SocialSec_01!$E986</f>
        <v>0</v>
      </c>
      <c r="F986" s="78" t="n">
        <f aca="false">(-1)*Roth_01!$E986</f>
        <v>-0</v>
      </c>
      <c r="G986" s="78" t="n">
        <f aca="false">(-1)*$E986*(Input!$C$8/100)</f>
        <v>-0</v>
      </c>
      <c r="H986" s="78" t="n">
        <f aca="false">(-1)*$E986*(Input!$C$9/100)</f>
        <v>-0</v>
      </c>
      <c r="J986" s="78" t="n">
        <f aca="false">($E986+$F986+$G986+$H986)</f>
        <v>0</v>
      </c>
    </row>
    <row r="987" customFormat="false" ht="12.8" hidden="false" customHeight="false" outlineLevel="0" collapsed="false">
      <c r="A987" s="76" t="n">
        <v>983</v>
      </c>
      <c r="B987" s="77" t="n">
        <f aca="false">EOMONTH(Input!$C$7,A987)</f>
        <v>72836</v>
      </c>
      <c r="C987" s="76" t="n">
        <f aca="false">DATEDIF(Input!$C$23,$B987,"Y")</f>
        <v>122</v>
      </c>
      <c r="E987" s="78" t="n">
        <f aca="false">(-1)*(401k_01!$G987+IRA_01!$E987+Invest_01!$E987)+Pension_01!$E987+SocialSec_01!$E987</f>
        <v>0</v>
      </c>
      <c r="F987" s="78" t="n">
        <f aca="false">(-1)*Roth_01!$E987</f>
        <v>-0</v>
      </c>
      <c r="G987" s="78" t="n">
        <f aca="false">(-1)*$E987*(Input!$C$8/100)</f>
        <v>-0</v>
      </c>
      <c r="H987" s="78" t="n">
        <f aca="false">(-1)*$E987*(Input!$C$9/100)</f>
        <v>-0</v>
      </c>
      <c r="J987" s="78" t="n">
        <f aca="false">($E987+$F987+$G987+$H987)</f>
        <v>0</v>
      </c>
    </row>
    <row r="988" customFormat="false" ht="12.8" hidden="false" customHeight="false" outlineLevel="0" collapsed="false">
      <c r="A988" s="76" t="n">
        <v>984</v>
      </c>
      <c r="B988" s="77" t="n">
        <f aca="false">EOMONTH(Input!$C$7,A988)</f>
        <v>72866</v>
      </c>
      <c r="C988" s="76" t="n">
        <f aca="false">DATEDIF(Input!$C$23,$B988,"Y")</f>
        <v>122</v>
      </c>
      <c r="E988" s="78" t="n">
        <f aca="false">(-1)*(401k_01!$G988+IRA_01!$E988+Invest_01!$E988)+Pension_01!$E988+SocialSec_01!$E988</f>
        <v>0</v>
      </c>
      <c r="F988" s="78" t="n">
        <f aca="false">(-1)*Roth_01!$E988</f>
        <v>-0</v>
      </c>
      <c r="G988" s="78" t="n">
        <f aca="false">(-1)*$E988*(Input!$C$8/100)</f>
        <v>-0</v>
      </c>
      <c r="H988" s="78" t="n">
        <f aca="false">(-1)*$E988*(Input!$C$9/100)</f>
        <v>-0</v>
      </c>
      <c r="J988" s="78" t="n">
        <f aca="false">($E988+$F988+$G988+$H988)</f>
        <v>0</v>
      </c>
    </row>
    <row r="989" customFormat="false" ht="12.8" hidden="false" customHeight="false" outlineLevel="0" collapsed="false">
      <c r="A989" s="76" t="n">
        <v>985</v>
      </c>
      <c r="B989" s="77" t="n">
        <f aca="false">EOMONTH(Input!$C$7,A989)</f>
        <v>72897</v>
      </c>
      <c r="C989" s="76" t="n">
        <f aca="false">DATEDIF(Input!$C$23,$B989,"Y")</f>
        <v>122</v>
      </c>
      <c r="E989" s="78" t="n">
        <f aca="false">(-1)*(401k_01!$G989+IRA_01!$E989+Invest_01!$E989)+Pension_01!$E989+SocialSec_01!$E989</f>
        <v>0</v>
      </c>
      <c r="F989" s="78" t="n">
        <f aca="false">(-1)*Roth_01!$E989</f>
        <v>-0</v>
      </c>
      <c r="G989" s="78" t="n">
        <f aca="false">(-1)*$E989*(Input!$C$8/100)</f>
        <v>-0</v>
      </c>
      <c r="H989" s="78" t="n">
        <f aca="false">(-1)*$E989*(Input!$C$9/100)</f>
        <v>-0</v>
      </c>
      <c r="J989" s="78" t="n">
        <f aca="false">($E989+$F989+$G989+$H989)</f>
        <v>0</v>
      </c>
    </row>
    <row r="990" customFormat="false" ht="12.8" hidden="false" customHeight="false" outlineLevel="0" collapsed="false">
      <c r="A990" s="76" t="n">
        <v>986</v>
      </c>
      <c r="B990" s="77" t="n">
        <f aca="false">EOMONTH(Input!$C$7,A990)</f>
        <v>72928</v>
      </c>
      <c r="C990" s="76" t="n">
        <f aca="false">DATEDIF(Input!$C$23,$B990,"Y")</f>
        <v>122</v>
      </c>
      <c r="E990" s="78" t="n">
        <f aca="false">(-1)*(401k_01!$G990+IRA_01!$E990+Invest_01!$E990)+Pension_01!$E990+SocialSec_01!$E990</f>
        <v>0</v>
      </c>
      <c r="F990" s="78" t="n">
        <f aca="false">(-1)*Roth_01!$E990</f>
        <v>-0</v>
      </c>
      <c r="G990" s="78" t="n">
        <f aca="false">(-1)*$E990*(Input!$C$8/100)</f>
        <v>-0</v>
      </c>
      <c r="H990" s="78" t="n">
        <f aca="false">(-1)*$E990*(Input!$C$9/100)</f>
        <v>-0</v>
      </c>
      <c r="J990" s="78" t="n">
        <f aca="false">($E990+$F990+$G990+$H990)</f>
        <v>0</v>
      </c>
    </row>
    <row r="991" customFormat="false" ht="12.8" hidden="false" customHeight="false" outlineLevel="0" collapsed="false">
      <c r="A991" s="76" t="n">
        <v>987</v>
      </c>
      <c r="B991" s="77" t="n">
        <f aca="false">EOMONTH(Input!$C$7,A991)</f>
        <v>72958</v>
      </c>
      <c r="C991" s="76" t="n">
        <f aca="false">DATEDIF(Input!$C$23,$B991,"Y")</f>
        <v>122</v>
      </c>
      <c r="E991" s="78" t="n">
        <f aca="false">(-1)*(401k_01!$G991+IRA_01!$E991+Invest_01!$E991)+Pension_01!$E991+SocialSec_01!$E991</f>
        <v>0</v>
      </c>
      <c r="F991" s="78" t="n">
        <f aca="false">(-1)*Roth_01!$E991</f>
        <v>-0</v>
      </c>
      <c r="G991" s="78" t="n">
        <f aca="false">(-1)*$E991*(Input!$C$8/100)</f>
        <v>-0</v>
      </c>
      <c r="H991" s="78" t="n">
        <f aca="false">(-1)*$E991*(Input!$C$9/100)</f>
        <v>-0</v>
      </c>
      <c r="J991" s="78" t="n">
        <f aca="false">($E991+$F991+$G991+$H991)</f>
        <v>0</v>
      </c>
    </row>
    <row r="992" customFormat="false" ht="12.8" hidden="false" customHeight="false" outlineLevel="0" collapsed="false">
      <c r="A992" s="76" t="n">
        <v>988</v>
      </c>
      <c r="B992" s="77" t="n">
        <f aca="false">EOMONTH(Input!$C$7,A992)</f>
        <v>72989</v>
      </c>
      <c r="C992" s="76" t="n">
        <f aca="false">DATEDIF(Input!$C$23,$B992,"Y")</f>
        <v>122</v>
      </c>
      <c r="E992" s="78" t="n">
        <f aca="false">(-1)*(401k_01!$G992+IRA_01!$E992+Invest_01!$E992)+Pension_01!$E992+SocialSec_01!$E992</f>
        <v>0</v>
      </c>
      <c r="F992" s="78" t="n">
        <f aca="false">(-1)*Roth_01!$E992</f>
        <v>-0</v>
      </c>
      <c r="G992" s="78" t="n">
        <f aca="false">(-1)*$E992*(Input!$C$8/100)</f>
        <v>-0</v>
      </c>
      <c r="H992" s="78" t="n">
        <f aca="false">(-1)*$E992*(Input!$C$9/100)</f>
        <v>-0</v>
      </c>
      <c r="J992" s="78" t="n">
        <f aca="false">($E992+$F992+$G992+$H992)</f>
        <v>0</v>
      </c>
    </row>
    <row r="993" customFormat="false" ht="12.8" hidden="false" customHeight="false" outlineLevel="0" collapsed="false">
      <c r="A993" s="76" t="n">
        <v>989</v>
      </c>
      <c r="B993" s="77" t="n">
        <f aca="false">EOMONTH(Input!$C$7,A993)</f>
        <v>73019</v>
      </c>
      <c r="C993" s="76" t="n">
        <f aca="false">DATEDIF(Input!$C$23,$B993,"Y")</f>
        <v>122</v>
      </c>
      <c r="E993" s="78" t="n">
        <f aca="false">(-1)*(401k_01!$G993+IRA_01!$E993+Invest_01!$E993)+Pension_01!$E993+SocialSec_01!$E993</f>
        <v>0</v>
      </c>
      <c r="F993" s="78" t="n">
        <f aca="false">(-1)*Roth_01!$E993</f>
        <v>-0</v>
      </c>
      <c r="G993" s="78" t="n">
        <f aca="false">(-1)*$E993*(Input!$C$8/100)</f>
        <v>-0</v>
      </c>
      <c r="H993" s="78" t="n">
        <f aca="false">(-1)*$E993*(Input!$C$9/100)</f>
        <v>-0</v>
      </c>
      <c r="J993" s="78" t="n">
        <f aca="false">($E993+$F993+$G993+$H993)</f>
        <v>0</v>
      </c>
    </row>
    <row r="994" customFormat="false" ht="12.8" hidden="false" customHeight="false" outlineLevel="0" collapsed="false">
      <c r="A994" s="76" t="n">
        <v>990</v>
      </c>
      <c r="B994" s="77" t="n">
        <f aca="false">EOMONTH(Input!$C$7,A994)</f>
        <v>73050</v>
      </c>
      <c r="C994" s="76" t="n">
        <f aca="false">DATEDIF(Input!$C$23,$B994,"Y")</f>
        <v>122</v>
      </c>
      <c r="E994" s="78" t="n">
        <f aca="false">(-1)*(401k_01!$G994+IRA_01!$E994+Invest_01!$E994)+Pension_01!$E994+SocialSec_01!$E994</f>
        <v>0</v>
      </c>
      <c r="F994" s="78" t="n">
        <f aca="false">(-1)*Roth_01!$E994</f>
        <v>-0</v>
      </c>
      <c r="G994" s="78" t="n">
        <f aca="false">(-1)*$E994*(Input!$C$8/100)</f>
        <v>-0</v>
      </c>
      <c r="H994" s="78" t="n">
        <f aca="false">(-1)*$E994*(Input!$C$9/100)</f>
        <v>-0</v>
      </c>
      <c r="J994" s="78" t="n">
        <f aca="false">($E994+$F994+$G994+$H994)</f>
        <v>0</v>
      </c>
    </row>
    <row r="995" customFormat="false" ht="12.8" hidden="false" customHeight="false" outlineLevel="0" collapsed="false">
      <c r="A995" s="76" t="n">
        <v>991</v>
      </c>
      <c r="B995" s="77" t="n">
        <f aca="false">EOMONTH(Input!$C$7,A995)</f>
        <v>73081</v>
      </c>
      <c r="C995" s="76" t="n">
        <f aca="false">DATEDIF(Input!$C$23,$B995,"Y")</f>
        <v>122</v>
      </c>
      <c r="E995" s="78" t="n">
        <f aca="false">(-1)*(401k_01!$G995+IRA_01!$E995+Invest_01!$E995)+Pension_01!$E995+SocialSec_01!$E995</f>
        <v>0</v>
      </c>
      <c r="F995" s="78" t="n">
        <f aca="false">(-1)*Roth_01!$E995</f>
        <v>-0</v>
      </c>
      <c r="G995" s="78" t="n">
        <f aca="false">(-1)*$E995*(Input!$C$8/100)</f>
        <v>-0</v>
      </c>
      <c r="H995" s="78" t="n">
        <f aca="false">(-1)*$E995*(Input!$C$9/100)</f>
        <v>-0</v>
      </c>
      <c r="J995" s="78" t="n">
        <f aca="false">($E995+$F995+$G995+$H995)</f>
        <v>0</v>
      </c>
    </row>
    <row r="996" customFormat="false" ht="12.8" hidden="false" customHeight="false" outlineLevel="0" collapsed="false">
      <c r="A996" s="76" t="n">
        <v>992</v>
      </c>
      <c r="B996" s="77" t="n">
        <f aca="false">EOMONTH(Input!$C$7,A996)</f>
        <v>73109</v>
      </c>
      <c r="C996" s="76" t="n">
        <f aca="false">DATEDIF(Input!$C$23,$B996,"Y")</f>
        <v>122</v>
      </c>
      <c r="E996" s="78" t="n">
        <f aca="false">(-1)*(401k_01!$G996+IRA_01!$E996+Invest_01!$E996)+Pension_01!$E996+SocialSec_01!$E996</f>
        <v>0</v>
      </c>
      <c r="F996" s="78" t="n">
        <f aca="false">(-1)*Roth_01!$E996</f>
        <v>-0</v>
      </c>
      <c r="G996" s="78" t="n">
        <f aca="false">(-1)*$E996*(Input!$C$8/100)</f>
        <v>-0</v>
      </c>
      <c r="H996" s="78" t="n">
        <f aca="false">(-1)*$E996*(Input!$C$9/100)</f>
        <v>-0</v>
      </c>
      <c r="J996" s="78" t="n">
        <f aca="false">($E996+$F996+$G996+$H996)</f>
        <v>0</v>
      </c>
    </row>
    <row r="997" customFormat="false" ht="12.8" hidden="false" customHeight="false" outlineLevel="0" collapsed="false">
      <c r="A997" s="76" t="n">
        <v>993</v>
      </c>
      <c r="B997" s="77" t="n">
        <f aca="false">EOMONTH(Input!$C$7,A997)</f>
        <v>73140</v>
      </c>
      <c r="C997" s="76" t="n">
        <f aca="false">DATEDIF(Input!$C$23,$B997,"Y")</f>
        <v>122</v>
      </c>
      <c r="E997" s="78" t="n">
        <f aca="false">(-1)*(401k_01!$G997+IRA_01!$E997+Invest_01!$E997)+Pension_01!$E997+SocialSec_01!$E997</f>
        <v>0</v>
      </c>
      <c r="F997" s="78" t="n">
        <f aca="false">(-1)*Roth_01!$E997</f>
        <v>-0</v>
      </c>
      <c r="G997" s="78" t="n">
        <f aca="false">(-1)*$E997*(Input!$C$8/100)</f>
        <v>-0</v>
      </c>
      <c r="H997" s="78" t="n">
        <f aca="false">(-1)*$E997*(Input!$C$9/100)</f>
        <v>-0</v>
      </c>
      <c r="J997" s="78" t="n">
        <f aca="false">($E997+$F997+$G997+$H997)</f>
        <v>0</v>
      </c>
    </row>
    <row r="998" customFormat="false" ht="12.8" hidden="false" customHeight="false" outlineLevel="0" collapsed="false">
      <c r="A998" s="76" t="n">
        <v>994</v>
      </c>
      <c r="B998" s="77" t="n">
        <f aca="false">EOMONTH(Input!$C$7,A998)</f>
        <v>73170</v>
      </c>
      <c r="C998" s="76" t="n">
        <f aca="false">DATEDIF(Input!$C$23,$B998,"Y")</f>
        <v>122</v>
      </c>
      <c r="E998" s="78" t="n">
        <f aca="false">(-1)*(401k_01!$G998+IRA_01!$E998+Invest_01!$E998)+Pension_01!$E998+SocialSec_01!$E998</f>
        <v>0</v>
      </c>
      <c r="F998" s="78" t="n">
        <f aca="false">(-1)*Roth_01!$E998</f>
        <v>-0</v>
      </c>
      <c r="G998" s="78" t="n">
        <f aca="false">(-1)*$E998*(Input!$C$8/100)</f>
        <v>-0</v>
      </c>
      <c r="H998" s="78" t="n">
        <f aca="false">(-1)*$E998*(Input!$C$9/100)</f>
        <v>-0</v>
      </c>
      <c r="J998" s="78" t="n">
        <f aca="false">($E998+$F998+$G998+$H998)</f>
        <v>0</v>
      </c>
    </row>
    <row r="999" customFormat="false" ht="12.8" hidden="false" customHeight="false" outlineLevel="0" collapsed="false">
      <c r="A999" s="76" t="n">
        <v>995</v>
      </c>
      <c r="B999" s="77" t="n">
        <f aca="false">EOMONTH(Input!$C$7,A999)</f>
        <v>73201</v>
      </c>
      <c r="C999" s="76" t="n">
        <f aca="false">DATEDIF(Input!$C$23,$B999,"Y")</f>
        <v>123</v>
      </c>
      <c r="E999" s="78" t="n">
        <f aca="false">(-1)*(401k_01!$G999+IRA_01!$E999+Invest_01!$E999)+Pension_01!$E999+SocialSec_01!$E999</f>
        <v>0</v>
      </c>
      <c r="F999" s="78" t="n">
        <f aca="false">(-1)*Roth_01!$E999</f>
        <v>-0</v>
      </c>
      <c r="G999" s="78" t="n">
        <f aca="false">(-1)*$E999*(Input!$C$8/100)</f>
        <v>-0</v>
      </c>
      <c r="H999" s="78" t="n">
        <f aca="false">(-1)*$E999*(Input!$C$9/100)</f>
        <v>-0</v>
      </c>
      <c r="J999" s="78" t="n">
        <f aca="false">($E999+$F999+$G999+$H999)</f>
        <v>0</v>
      </c>
    </row>
    <row r="1000" customFormat="false" ht="12.8" hidden="false" customHeight="false" outlineLevel="0" collapsed="false">
      <c r="A1000" s="76" t="n">
        <v>996</v>
      </c>
      <c r="B1000" s="77" t="n">
        <f aca="false">EOMONTH(Input!$C$7,A1000)</f>
        <v>73231</v>
      </c>
      <c r="C1000" s="76" t="n">
        <f aca="false">DATEDIF(Input!$C$23,$B1000,"Y")</f>
        <v>123</v>
      </c>
      <c r="E1000" s="78" t="n">
        <f aca="false">(-1)*(401k_01!$G1000+IRA_01!$E1000+Invest_01!$E1000)+Pension_01!$E1000+SocialSec_01!$E1000</f>
        <v>0</v>
      </c>
      <c r="F1000" s="78" t="n">
        <f aca="false">(-1)*Roth_01!$E1000</f>
        <v>-0</v>
      </c>
      <c r="G1000" s="78" t="n">
        <f aca="false">(-1)*$E1000*(Input!$C$8/100)</f>
        <v>-0</v>
      </c>
      <c r="H1000" s="78" t="n">
        <f aca="false">(-1)*$E1000*(Input!$C$9/100)</f>
        <v>-0</v>
      </c>
      <c r="J1000" s="78" t="n">
        <f aca="false">($E1000+$F1000+$G1000+$H1000)</f>
        <v>0</v>
      </c>
    </row>
    <row r="1001" customFormat="false" ht="12.8" hidden="false" customHeight="false" outlineLevel="0" collapsed="false">
      <c r="A1001" s="76" t="n">
        <v>997</v>
      </c>
      <c r="B1001" s="77" t="n">
        <f aca="false">EOMONTH(Input!$C$7,A1001)</f>
        <v>73262</v>
      </c>
      <c r="C1001" s="76" t="n">
        <f aca="false">DATEDIF(Input!$C$23,$B1001,"Y")</f>
        <v>123</v>
      </c>
      <c r="E1001" s="78" t="n">
        <f aca="false">(-1)*(401k_01!$G1001+IRA_01!$E1001+Invest_01!$E1001)+Pension_01!$E1001+SocialSec_01!$E1001</f>
        <v>0</v>
      </c>
      <c r="F1001" s="78" t="n">
        <f aca="false">(-1)*Roth_01!$E1001</f>
        <v>-0</v>
      </c>
      <c r="G1001" s="78" t="n">
        <f aca="false">(-1)*$E1001*(Input!$C$8/100)</f>
        <v>-0</v>
      </c>
      <c r="H1001" s="78" t="n">
        <f aca="false">(-1)*$E1001*(Input!$C$9/100)</f>
        <v>-0</v>
      </c>
      <c r="J1001" s="78" t="n">
        <f aca="false">($E1001+$F1001+$G1001+$H1001)</f>
        <v>0</v>
      </c>
    </row>
    <row r="1002" customFormat="false" ht="12.8" hidden="false" customHeight="false" outlineLevel="0" collapsed="false">
      <c r="A1002" s="76" t="n">
        <v>998</v>
      </c>
      <c r="B1002" s="77" t="n">
        <f aca="false">EOMONTH(Input!$C$7,A1002)</f>
        <v>73293</v>
      </c>
      <c r="C1002" s="76" t="n">
        <f aca="false">DATEDIF(Input!$C$23,$B1002,"Y")</f>
        <v>123</v>
      </c>
      <c r="E1002" s="78" t="n">
        <f aca="false">(-1)*(401k_01!$G1002+IRA_01!$E1002+Invest_01!$E1002)+Pension_01!$E1002+SocialSec_01!$E1002</f>
        <v>0</v>
      </c>
      <c r="F1002" s="78" t="n">
        <f aca="false">(-1)*Roth_01!$E1002</f>
        <v>-0</v>
      </c>
      <c r="G1002" s="78" t="n">
        <f aca="false">(-1)*$E1002*(Input!$C$8/100)</f>
        <v>-0</v>
      </c>
      <c r="H1002" s="78" t="n">
        <f aca="false">(-1)*$E1002*(Input!$C$9/100)</f>
        <v>-0</v>
      </c>
      <c r="J1002" s="78" t="n">
        <f aca="false">($E1002+$F1002+$G1002+$H1002)</f>
        <v>0</v>
      </c>
    </row>
    <row r="1003" customFormat="false" ht="12.8" hidden="false" customHeight="false" outlineLevel="0" collapsed="false">
      <c r="A1003" s="76" t="n">
        <v>999</v>
      </c>
      <c r="B1003" s="77" t="n">
        <f aca="false">EOMONTH(Input!$C$7,A1003)</f>
        <v>73323</v>
      </c>
      <c r="C1003" s="76" t="n">
        <f aca="false">DATEDIF(Input!$C$23,$B1003,"Y")</f>
        <v>123</v>
      </c>
      <c r="E1003" s="78" t="n">
        <f aca="false">(-1)*(401k_01!$G1003+IRA_01!$E1003+Invest_01!$E1003)+Pension_01!$E1003+SocialSec_01!$E1003</f>
        <v>0</v>
      </c>
      <c r="F1003" s="78" t="n">
        <f aca="false">(-1)*Roth_01!$E1003</f>
        <v>-0</v>
      </c>
      <c r="G1003" s="78" t="n">
        <f aca="false">(-1)*$E1003*(Input!$C$8/100)</f>
        <v>-0</v>
      </c>
      <c r="H1003" s="78" t="n">
        <f aca="false">(-1)*$E1003*(Input!$C$9/100)</f>
        <v>-0</v>
      </c>
      <c r="J1003" s="78" t="n">
        <f aca="false">($E1003+$F1003+$G1003+$H1003)</f>
        <v>0</v>
      </c>
    </row>
    <row r="1004" customFormat="false" ht="12.8" hidden="false" customHeight="false" outlineLevel="0" collapsed="false">
      <c r="A1004" s="76" t="n">
        <v>1000</v>
      </c>
      <c r="B1004" s="77" t="n">
        <f aca="false">EOMONTH(Input!$C$7,A1004)</f>
        <v>73354</v>
      </c>
      <c r="C1004" s="76" t="n">
        <f aca="false">DATEDIF(Input!$C$23,$B1004,"Y")</f>
        <v>123</v>
      </c>
      <c r="E1004" s="78" t="n">
        <f aca="false">(-1)*(401k_01!$G1004+IRA_01!$E1004+Invest_01!$E1004)+Pension_01!$E1004+SocialSec_01!$E1004</f>
        <v>0</v>
      </c>
      <c r="F1004" s="78" t="n">
        <f aca="false">(-1)*Roth_01!$E1004</f>
        <v>-0</v>
      </c>
      <c r="G1004" s="78" t="n">
        <f aca="false">(-1)*$E1004*(Input!$C$8/100)</f>
        <v>-0</v>
      </c>
      <c r="H1004" s="78" t="n">
        <f aca="false">(-1)*$E1004*(Input!$C$9/100)</f>
        <v>-0</v>
      </c>
      <c r="J1004" s="78" t="n">
        <f aca="false">($E1004+$F1004+$G1004+$H1004)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76" width="11.19"/>
    <col collapsed="false" customWidth="true" hidden="false" outlineLevel="0" max="2" min="2" style="77" width="10.83"/>
    <col collapsed="false" customWidth="true" hidden="false" outlineLevel="0" max="3" min="3" style="76" width="4.89"/>
    <col collapsed="false" customWidth="true" hidden="false" outlineLevel="0" max="4" min="4" style="76" width="1.39"/>
    <col collapsed="false" customWidth="true" hidden="false" outlineLevel="0" max="6" min="5" style="78" width="12.9"/>
    <col collapsed="false" customWidth="false" hidden="false" outlineLevel="0" max="7" min="7" style="78" width="11.57"/>
    <col collapsed="false" customWidth="false" hidden="false" outlineLevel="0" max="8" min="8" style="108" width="11.57"/>
    <col collapsed="false" customWidth="true" hidden="false" outlineLevel="0" max="9" min="9" style="108" width="1.29"/>
    <col collapsed="false" customWidth="false" hidden="false" outlineLevel="0" max="10" min="10" style="78" width="11.57"/>
    <col collapsed="false" customWidth="false" hidden="false" outlineLevel="0" max="1025" min="11" style="0" width="11.52"/>
  </cols>
  <sheetData>
    <row r="1" customFormat="false" ht="19.7" hidden="false" customHeight="false" outlineLevel="0" collapsed="false">
      <c r="A1" s="79" t="str">
        <f aca="false">Input!$G$22</f>
        <v>Timmy</v>
      </c>
      <c r="B1" s="79" t="s">
        <v>236</v>
      </c>
    </row>
    <row r="2" customFormat="false" ht="12.8" hidden="false" customHeight="false" outlineLevel="0" collapsed="false">
      <c r="E2" s="80" t="s">
        <v>237</v>
      </c>
      <c r="F2" s="80" t="s">
        <v>238</v>
      </c>
      <c r="G2" s="80" t="s">
        <v>239</v>
      </c>
      <c r="H2" s="80" t="s">
        <v>240</v>
      </c>
      <c r="J2" s="80" t="s">
        <v>196</v>
      </c>
    </row>
    <row r="3" customFormat="false" ht="12.8" hidden="false" customHeight="false" outlineLevel="0" collapsed="false">
      <c r="A3" s="83" t="s">
        <v>177</v>
      </c>
      <c r="B3" s="84" t="s">
        <v>178</v>
      </c>
      <c r="C3" s="83" t="s">
        <v>179</v>
      </c>
      <c r="D3" s="83"/>
      <c r="E3" s="85" t="s">
        <v>241</v>
      </c>
      <c r="F3" s="85" t="s">
        <v>241</v>
      </c>
      <c r="G3" s="85" t="s">
        <v>222</v>
      </c>
      <c r="H3" s="85" t="s">
        <v>222</v>
      </c>
      <c r="J3" s="85" t="s">
        <v>181</v>
      </c>
    </row>
    <row r="4" customFormat="false" ht="12.8" hidden="false" customHeight="false" outlineLevel="0" collapsed="false">
      <c r="A4" s="76" t="n">
        <v>0</v>
      </c>
      <c r="B4" s="77" t="n">
        <f aca="false">EOMONTH(Input!$C$7,A4)</f>
        <v>42916</v>
      </c>
      <c r="C4" s="76" t="n">
        <f aca="false">DATEDIF(Input!$G$23,$B4,"Y")</f>
        <v>40</v>
      </c>
      <c r="E4" s="78" t="n">
        <f aca="false">(-1)*(401k_02!$G4+IRA_02!$E4+Invest_02!$E4)+Pension_02!$E4+SocialSec_02!$E4</f>
        <v>0</v>
      </c>
      <c r="F4" s="78" t="n">
        <f aca="false">(-1)*Roth_02!$E4</f>
        <v>-0</v>
      </c>
      <c r="G4" s="78" t="n">
        <f aca="false">(-1)*$E4*(Input!$C$8/100)</f>
        <v>-0</v>
      </c>
      <c r="H4" s="78" t="n">
        <f aca="false">(-1)*$E4*(Input!$C$9/100)</f>
        <v>-0</v>
      </c>
      <c r="J4" s="78" t="n">
        <f aca="false">($E4+$F4+$G4+$H4)</f>
        <v>0</v>
      </c>
    </row>
    <row r="5" customFormat="false" ht="12.8" hidden="false" customHeight="false" outlineLevel="0" collapsed="false">
      <c r="A5" s="76" t="n">
        <v>1</v>
      </c>
      <c r="B5" s="77" t="n">
        <f aca="false">EOMONTH(Input!$C$7,A5)</f>
        <v>42947</v>
      </c>
      <c r="C5" s="76" t="n">
        <f aca="false">DATEDIF(Input!$G$23,$B5,"Y")</f>
        <v>40</v>
      </c>
      <c r="E5" s="78" t="n">
        <f aca="false">(-1)*(401k_02!$G5+IRA_02!$E5+Invest_02!$E5)+Pension_02!$E5+SocialSec_02!$E5</f>
        <v>0</v>
      </c>
      <c r="F5" s="78" t="n">
        <f aca="false">(-1)*Roth_02!$E5</f>
        <v>-0</v>
      </c>
      <c r="G5" s="78" t="n">
        <f aca="false">(-1)*$E5*(Input!$C$8/100)</f>
        <v>-0</v>
      </c>
      <c r="H5" s="78" t="n">
        <f aca="false">(-1)*$E5*(Input!$C$9/100)</f>
        <v>-0</v>
      </c>
      <c r="J5" s="78" t="n">
        <f aca="false">($E5+$F5+$G5+$H5)</f>
        <v>0</v>
      </c>
    </row>
    <row r="6" customFormat="false" ht="12.8" hidden="false" customHeight="false" outlineLevel="0" collapsed="false">
      <c r="A6" s="76" t="n">
        <v>2</v>
      </c>
      <c r="B6" s="77" t="n">
        <f aca="false">EOMONTH(Input!$C$7,A6)</f>
        <v>42978</v>
      </c>
      <c r="C6" s="76" t="n">
        <f aca="false">DATEDIF(Input!$G$23,$B6,"Y")</f>
        <v>40</v>
      </c>
      <c r="E6" s="78" t="n">
        <f aca="false">(-1)*(401k_02!$G6+IRA_02!$E6+Invest_02!$E6)+Pension_02!$E6+SocialSec_02!$E6</f>
        <v>0</v>
      </c>
      <c r="F6" s="78" t="n">
        <f aca="false">(-1)*Roth_02!$E6</f>
        <v>-0</v>
      </c>
      <c r="G6" s="78" t="n">
        <f aca="false">(-1)*$E6*(Input!$C$8/100)</f>
        <v>-0</v>
      </c>
      <c r="H6" s="78" t="n">
        <f aca="false">(-1)*$E6*(Input!$C$9/100)</f>
        <v>-0</v>
      </c>
      <c r="J6" s="78" t="n">
        <f aca="false">($E6+$F6+$G6+$H6)</f>
        <v>0</v>
      </c>
    </row>
    <row r="7" customFormat="false" ht="12.8" hidden="false" customHeight="false" outlineLevel="0" collapsed="false">
      <c r="A7" s="76" t="n">
        <v>3</v>
      </c>
      <c r="B7" s="77" t="n">
        <f aca="false">EOMONTH(Input!$C$7,A7)</f>
        <v>43008</v>
      </c>
      <c r="C7" s="76" t="n">
        <f aca="false">DATEDIF(Input!$G$23,$B7,"Y")</f>
        <v>40</v>
      </c>
      <c r="E7" s="78" t="n">
        <f aca="false">(-1)*(401k_02!$G7+IRA_02!$E7+Invest_02!$E7)+Pension_02!$E7+SocialSec_02!$E7</f>
        <v>0</v>
      </c>
      <c r="F7" s="78" t="n">
        <f aca="false">(-1)*Roth_02!$E7</f>
        <v>-0</v>
      </c>
      <c r="G7" s="78" t="n">
        <f aca="false">(-1)*$E7*(Input!$C$8/100)</f>
        <v>-0</v>
      </c>
      <c r="H7" s="78" t="n">
        <f aca="false">(-1)*$E7*(Input!$C$9/100)</f>
        <v>-0</v>
      </c>
      <c r="J7" s="78" t="n">
        <f aca="false">($E7+$F7+$G7+$H7)</f>
        <v>0</v>
      </c>
    </row>
    <row r="8" customFormat="false" ht="12.8" hidden="false" customHeight="false" outlineLevel="0" collapsed="false">
      <c r="A8" s="76" t="n">
        <v>4</v>
      </c>
      <c r="B8" s="77" t="n">
        <f aca="false">EOMONTH(Input!$C$7,A8)</f>
        <v>43039</v>
      </c>
      <c r="C8" s="76" t="n">
        <f aca="false">DATEDIF(Input!$G$23,$B8,"Y")</f>
        <v>40</v>
      </c>
      <c r="E8" s="78" t="n">
        <f aca="false">(-1)*(401k_02!$G8+IRA_02!$E8+Invest_02!$E8)+Pension_02!$E8+SocialSec_02!$E8</f>
        <v>0</v>
      </c>
      <c r="F8" s="78" t="n">
        <f aca="false">(-1)*Roth_02!$E8</f>
        <v>-0</v>
      </c>
      <c r="G8" s="78" t="n">
        <f aca="false">(-1)*$E8*(Input!$C$8/100)</f>
        <v>-0</v>
      </c>
      <c r="H8" s="78" t="n">
        <f aca="false">(-1)*$E8*(Input!$C$9/100)</f>
        <v>-0</v>
      </c>
      <c r="J8" s="78" t="n">
        <f aca="false">($E8+$F8+$G8+$H8)</f>
        <v>0</v>
      </c>
    </row>
    <row r="9" customFormat="false" ht="12.8" hidden="false" customHeight="false" outlineLevel="0" collapsed="false">
      <c r="A9" s="76" t="n">
        <v>5</v>
      </c>
      <c r="B9" s="77" t="n">
        <f aca="false">EOMONTH(Input!$C$7,A9)</f>
        <v>43069</v>
      </c>
      <c r="C9" s="76" t="n">
        <f aca="false">DATEDIF(Input!$G$23,$B9,"Y")</f>
        <v>40</v>
      </c>
      <c r="E9" s="78" t="n">
        <f aca="false">(-1)*(401k_02!$G9+IRA_02!$E9+Invest_02!$E9)+Pension_02!$E9+SocialSec_02!$E9</f>
        <v>0</v>
      </c>
      <c r="F9" s="78" t="n">
        <f aca="false">(-1)*Roth_02!$E9</f>
        <v>-0</v>
      </c>
      <c r="G9" s="78" t="n">
        <f aca="false">(-1)*$E9*(Input!$C$8/100)</f>
        <v>-0</v>
      </c>
      <c r="H9" s="78" t="n">
        <f aca="false">(-1)*$E9*(Input!$C$9/100)</f>
        <v>-0</v>
      </c>
      <c r="J9" s="78" t="n">
        <f aca="false">($E9+$F9+$G9+$H9)</f>
        <v>0</v>
      </c>
    </row>
    <row r="10" customFormat="false" ht="12.8" hidden="false" customHeight="false" outlineLevel="0" collapsed="false">
      <c r="A10" s="76" t="n">
        <v>6</v>
      </c>
      <c r="B10" s="77" t="n">
        <f aca="false">EOMONTH(Input!$C$7,A10)</f>
        <v>43100</v>
      </c>
      <c r="C10" s="76" t="n">
        <f aca="false">DATEDIF(Input!$G$23,$B10,"Y")</f>
        <v>40</v>
      </c>
      <c r="E10" s="78" t="n">
        <f aca="false">(-1)*(401k_02!$G10+IRA_02!$E10+Invest_02!$E10)+Pension_02!$E10+SocialSec_02!$E10</f>
        <v>0</v>
      </c>
      <c r="F10" s="78" t="n">
        <f aca="false">(-1)*Roth_02!$E10</f>
        <v>-0</v>
      </c>
      <c r="G10" s="78" t="n">
        <f aca="false">(-1)*$E10*(Input!$C$8/100)</f>
        <v>-0</v>
      </c>
      <c r="H10" s="78" t="n">
        <f aca="false">(-1)*$E10*(Input!$C$9/100)</f>
        <v>-0</v>
      </c>
      <c r="J10" s="78" t="n">
        <f aca="false">($E10+$F10+$G10+$H10)</f>
        <v>0</v>
      </c>
    </row>
    <row r="11" customFormat="false" ht="12.8" hidden="false" customHeight="false" outlineLevel="0" collapsed="false">
      <c r="A11" s="76" t="n">
        <v>7</v>
      </c>
      <c r="B11" s="77" t="n">
        <f aca="false">EOMONTH(Input!$C$7,A11)</f>
        <v>43131</v>
      </c>
      <c r="C11" s="76" t="n">
        <f aca="false">DATEDIF(Input!$G$23,$B11,"Y")</f>
        <v>40</v>
      </c>
      <c r="E11" s="78" t="n">
        <f aca="false">(-1)*(401k_02!$G11+IRA_02!$E11+Invest_02!$E11)+Pension_02!$E11+SocialSec_02!$E11</f>
        <v>0</v>
      </c>
      <c r="F11" s="78" t="n">
        <f aca="false">(-1)*Roth_02!$E11</f>
        <v>-0</v>
      </c>
      <c r="G11" s="78" t="n">
        <f aca="false">(-1)*$E11*(Input!$C$8/100)</f>
        <v>-0</v>
      </c>
      <c r="H11" s="78" t="n">
        <f aca="false">(-1)*$E11*(Input!$C$9/100)</f>
        <v>-0</v>
      </c>
      <c r="J11" s="78" t="n">
        <f aca="false">($E11+$F11+$G11+$H11)</f>
        <v>0</v>
      </c>
    </row>
    <row r="12" customFormat="false" ht="12.8" hidden="false" customHeight="false" outlineLevel="0" collapsed="false">
      <c r="A12" s="76" t="n">
        <v>8</v>
      </c>
      <c r="B12" s="77" t="n">
        <f aca="false">EOMONTH(Input!$C$7,A12)</f>
        <v>43159</v>
      </c>
      <c r="C12" s="76" t="n">
        <f aca="false">DATEDIF(Input!$G$23,$B12,"Y")</f>
        <v>40</v>
      </c>
      <c r="E12" s="78" t="n">
        <f aca="false">(-1)*(401k_02!$G12+IRA_02!$E12+Invest_02!$E12)+Pension_02!$E12+SocialSec_02!$E12</f>
        <v>0</v>
      </c>
      <c r="F12" s="78" t="n">
        <f aca="false">(-1)*Roth_02!$E12</f>
        <v>-0</v>
      </c>
      <c r="G12" s="78" t="n">
        <f aca="false">(-1)*$E12*(Input!$C$8/100)</f>
        <v>-0</v>
      </c>
      <c r="H12" s="78" t="n">
        <f aca="false">(-1)*$E12*(Input!$C$9/100)</f>
        <v>-0</v>
      </c>
      <c r="J12" s="78" t="n">
        <f aca="false">($E12+$F12+$G12+$H12)</f>
        <v>0</v>
      </c>
    </row>
    <row r="13" customFormat="false" ht="12.8" hidden="false" customHeight="false" outlineLevel="0" collapsed="false">
      <c r="A13" s="76" t="n">
        <v>9</v>
      </c>
      <c r="B13" s="77" t="n">
        <f aca="false">EOMONTH(Input!$C$7,A13)</f>
        <v>43190</v>
      </c>
      <c r="C13" s="76" t="n">
        <f aca="false">DATEDIF(Input!$G$23,$B13,"Y")</f>
        <v>40</v>
      </c>
      <c r="E13" s="78" t="n">
        <f aca="false">(-1)*(401k_02!$G13+IRA_02!$E13+Invest_02!$E13)+Pension_02!$E13+SocialSec_02!$E13</f>
        <v>0</v>
      </c>
      <c r="F13" s="78" t="n">
        <f aca="false">(-1)*Roth_02!$E13</f>
        <v>-0</v>
      </c>
      <c r="G13" s="78" t="n">
        <f aca="false">(-1)*$E13*(Input!$C$8/100)</f>
        <v>-0</v>
      </c>
      <c r="H13" s="78" t="n">
        <f aca="false">(-1)*$E13*(Input!$C$9/100)</f>
        <v>-0</v>
      </c>
      <c r="J13" s="78" t="n">
        <f aca="false">($E13+$F13+$G13+$H13)</f>
        <v>0</v>
      </c>
    </row>
    <row r="14" customFormat="false" ht="12.8" hidden="false" customHeight="false" outlineLevel="0" collapsed="false">
      <c r="A14" s="76" t="n">
        <v>10</v>
      </c>
      <c r="B14" s="77" t="n">
        <f aca="false">EOMONTH(Input!$C$7,A14)</f>
        <v>43220</v>
      </c>
      <c r="C14" s="76" t="n">
        <f aca="false">DATEDIF(Input!$G$23,$B14,"Y")</f>
        <v>40</v>
      </c>
      <c r="E14" s="78" t="n">
        <f aca="false">(-1)*(401k_02!$G14+IRA_02!$E14+Invest_02!$E14)+Pension_02!$E14+SocialSec_02!$E14</f>
        <v>0</v>
      </c>
      <c r="F14" s="78" t="n">
        <f aca="false">(-1)*Roth_02!$E14</f>
        <v>-0</v>
      </c>
      <c r="G14" s="78" t="n">
        <f aca="false">(-1)*$E14*(Input!$C$8/100)</f>
        <v>-0</v>
      </c>
      <c r="H14" s="78" t="n">
        <f aca="false">(-1)*$E14*(Input!$C$9/100)</f>
        <v>-0</v>
      </c>
      <c r="J14" s="78" t="n">
        <f aca="false">($E14+$F14+$G14+$H14)</f>
        <v>0</v>
      </c>
    </row>
    <row r="15" customFormat="false" ht="12.8" hidden="false" customHeight="false" outlineLevel="0" collapsed="false">
      <c r="A15" s="76" t="n">
        <v>11</v>
      </c>
      <c r="B15" s="77" t="n">
        <f aca="false">EOMONTH(Input!$C$7,A15)</f>
        <v>43251</v>
      </c>
      <c r="C15" s="76" t="n">
        <f aca="false">DATEDIF(Input!$G$23,$B15,"Y")</f>
        <v>41</v>
      </c>
      <c r="E15" s="78" t="n">
        <f aca="false">(-1)*(401k_02!$G15+IRA_02!$E15+Invest_02!$E15)+Pension_02!$E15+SocialSec_02!$E15</f>
        <v>0</v>
      </c>
      <c r="F15" s="78" t="n">
        <f aca="false">(-1)*Roth_02!$E15</f>
        <v>-0</v>
      </c>
      <c r="G15" s="78" t="n">
        <f aca="false">(-1)*$E15*(Input!$C$8/100)</f>
        <v>-0</v>
      </c>
      <c r="H15" s="78" t="n">
        <f aca="false">(-1)*$E15*(Input!$C$9/100)</f>
        <v>-0</v>
      </c>
      <c r="J15" s="78" t="n">
        <f aca="false">($E15+$F15+$G15+$H15)</f>
        <v>0</v>
      </c>
    </row>
    <row r="16" customFormat="false" ht="12.8" hidden="false" customHeight="false" outlineLevel="0" collapsed="false">
      <c r="A16" s="76" t="n">
        <v>12</v>
      </c>
      <c r="B16" s="77" t="n">
        <f aca="false">EOMONTH(Input!$C$7,A16)</f>
        <v>43281</v>
      </c>
      <c r="C16" s="76" t="n">
        <f aca="false">DATEDIF(Input!$G$23,$B16,"Y")</f>
        <v>41</v>
      </c>
      <c r="E16" s="78" t="n">
        <f aca="false">(-1)*(401k_02!$G16+IRA_02!$E16+Invest_02!$E16)+Pension_02!$E16+SocialSec_02!$E16</f>
        <v>0</v>
      </c>
      <c r="F16" s="78" t="n">
        <f aca="false">(-1)*Roth_02!$E16</f>
        <v>-0</v>
      </c>
      <c r="G16" s="78" t="n">
        <f aca="false">(-1)*$E16*(Input!$C$8/100)</f>
        <v>-0</v>
      </c>
      <c r="H16" s="78" t="n">
        <f aca="false">(-1)*$E16*(Input!$C$9/100)</f>
        <v>-0</v>
      </c>
      <c r="J16" s="78" t="n">
        <f aca="false">($E16+$F16+$G16+$H16)</f>
        <v>0</v>
      </c>
    </row>
    <row r="17" customFormat="false" ht="12.8" hidden="false" customHeight="false" outlineLevel="0" collapsed="false">
      <c r="A17" s="76" t="n">
        <v>13</v>
      </c>
      <c r="B17" s="77" t="n">
        <f aca="false">EOMONTH(Input!$C$7,A17)</f>
        <v>43312</v>
      </c>
      <c r="C17" s="76" t="n">
        <f aca="false">DATEDIF(Input!$G$23,$B17,"Y")</f>
        <v>41</v>
      </c>
      <c r="E17" s="78" t="n">
        <f aca="false">(-1)*(401k_02!$G17+IRA_02!$E17+Invest_02!$E17)+Pension_02!$E17+SocialSec_02!$E17</f>
        <v>0</v>
      </c>
      <c r="F17" s="78" t="n">
        <f aca="false">(-1)*Roth_02!$E17</f>
        <v>-0</v>
      </c>
      <c r="G17" s="78" t="n">
        <f aca="false">(-1)*$E17*(Input!$C$8/100)</f>
        <v>-0</v>
      </c>
      <c r="H17" s="78" t="n">
        <f aca="false">(-1)*$E17*(Input!$C$9/100)</f>
        <v>-0</v>
      </c>
      <c r="J17" s="78" t="n">
        <f aca="false">($E17+$F17+$G17+$H17)</f>
        <v>0</v>
      </c>
    </row>
    <row r="18" customFormat="false" ht="12.8" hidden="false" customHeight="false" outlineLevel="0" collapsed="false">
      <c r="A18" s="76" t="n">
        <v>14</v>
      </c>
      <c r="B18" s="77" t="n">
        <f aca="false">EOMONTH(Input!$C$7,A18)</f>
        <v>43343</v>
      </c>
      <c r="C18" s="76" t="n">
        <f aca="false">DATEDIF(Input!$G$23,$B18,"Y")</f>
        <v>41</v>
      </c>
      <c r="E18" s="78" t="n">
        <f aca="false">(-1)*(401k_02!$G18+IRA_02!$E18+Invest_02!$E18)+Pension_02!$E18+SocialSec_02!$E18</f>
        <v>0</v>
      </c>
      <c r="F18" s="78" t="n">
        <f aca="false">(-1)*Roth_02!$E18</f>
        <v>-0</v>
      </c>
      <c r="G18" s="78" t="n">
        <f aca="false">(-1)*$E18*(Input!$C$8/100)</f>
        <v>-0</v>
      </c>
      <c r="H18" s="78" t="n">
        <f aca="false">(-1)*$E18*(Input!$C$9/100)</f>
        <v>-0</v>
      </c>
      <c r="J18" s="78" t="n">
        <f aca="false">($E18+$F18+$G18+$H18)</f>
        <v>0</v>
      </c>
    </row>
    <row r="19" customFormat="false" ht="12.8" hidden="false" customHeight="false" outlineLevel="0" collapsed="false">
      <c r="A19" s="76" t="n">
        <v>15</v>
      </c>
      <c r="B19" s="77" t="n">
        <f aca="false">EOMONTH(Input!$C$7,A19)</f>
        <v>43373</v>
      </c>
      <c r="C19" s="76" t="n">
        <f aca="false">DATEDIF(Input!$G$23,$B19,"Y")</f>
        <v>41</v>
      </c>
      <c r="E19" s="78" t="n">
        <f aca="false">(-1)*(401k_02!$G19+IRA_02!$E19+Invest_02!$E19)+Pension_02!$E19+SocialSec_02!$E19</f>
        <v>0</v>
      </c>
      <c r="F19" s="78" t="n">
        <f aca="false">(-1)*Roth_02!$E19</f>
        <v>-0</v>
      </c>
      <c r="G19" s="78" t="n">
        <f aca="false">(-1)*$E19*(Input!$C$8/100)</f>
        <v>-0</v>
      </c>
      <c r="H19" s="78" t="n">
        <f aca="false">(-1)*$E19*(Input!$C$9/100)</f>
        <v>-0</v>
      </c>
      <c r="J19" s="78" t="n">
        <f aca="false">($E19+$F19+$G19+$H19)</f>
        <v>0</v>
      </c>
    </row>
    <row r="20" customFormat="false" ht="12.8" hidden="false" customHeight="false" outlineLevel="0" collapsed="false">
      <c r="A20" s="76" t="n">
        <v>16</v>
      </c>
      <c r="B20" s="77" t="n">
        <f aca="false">EOMONTH(Input!$C$7,A20)</f>
        <v>43404</v>
      </c>
      <c r="C20" s="76" t="n">
        <f aca="false">DATEDIF(Input!$G$23,$B20,"Y")</f>
        <v>41</v>
      </c>
      <c r="E20" s="78" t="n">
        <f aca="false">(-1)*(401k_02!$G20+IRA_02!$E20+Invest_02!$E20)+Pension_02!$E20+SocialSec_02!$E20</f>
        <v>0</v>
      </c>
      <c r="F20" s="78" t="n">
        <f aca="false">(-1)*Roth_02!$E20</f>
        <v>-0</v>
      </c>
      <c r="G20" s="78" t="n">
        <f aca="false">(-1)*$E20*(Input!$C$8/100)</f>
        <v>-0</v>
      </c>
      <c r="H20" s="78" t="n">
        <f aca="false">(-1)*$E20*(Input!$C$9/100)</f>
        <v>-0</v>
      </c>
      <c r="J20" s="78" t="n">
        <f aca="false">($E20+$F20+$G20+$H20)</f>
        <v>0</v>
      </c>
    </row>
    <row r="21" customFormat="false" ht="12.8" hidden="false" customHeight="false" outlineLevel="0" collapsed="false">
      <c r="A21" s="76" t="n">
        <v>17</v>
      </c>
      <c r="B21" s="77" t="n">
        <f aca="false">EOMONTH(Input!$C$7,A21)</f>
        <v>43434</v>
      </c>
      <c r="C21" s="76" t="n">
        <f aca="false">DATEDIF(Input!$G$23,$B21,"Y")</f>
        <v>41</v>
      </c>
      <c r="E21" s="78" t="n">
        <f aca="false">(-1)*(401k_02!$G21+IRA_02!$E21+Invest_02!$E21)+Pension_02!$E21+SocialSec_02!$E21</f>
        <v>0</v>
      </c>
      <c r="F21" s="78" t="n">
        <f aca="false">(-1)*Roth_02!$E21</f>
        <v>-0</v>
      </c>
      <c r="G21" s="78" t="n">
        <f aca="false">(-1)*$E21*(Input!$C$8/100)</f>
        <v>-0</v>
      </c>
      <c r="H21" s="78" t="n">
        <f aca="false">(-1)*$E21*(Input!$C$9/100)</f>
        <v>-0</v>
      </c>
      <c r="J21" s="78" t="n">
        <f aca="false">($E21+$F21+$G21+$H21)</f>
        <v>0</v>
      </c>
    </row>
    <row r="22" customFormat="false" ht="12.8" hidden="false" customHeight="false" outlineLevel="0" collapsed="false">
      <c r="A22" s="76" t="n">
        <v>18</v>
      </c>
      <c r="B22" s="77" t="n">
        <f aca="false">EOMONTH(Input!$C$7,A22)</f>
        <v>43465</v>
      </c>
      <c r="C22" s="76" t="n">
        <f aca="false">DATEDIF(Input!$G$23,$B22,"Y")</f>
        <v>41</v>
      </c>
      <c r="E22" s="78" t="n">
        <f aca="false">(-1)*(401k_02!$G22+IRA_02!$E22+Invest_02!$E22)+Pension_02!$E22+SocialSec_02!$E22</f>
        <v>0</v>
      </c>
      <c r="F22" s="78" t="n">
        <f aca="false">(-1)*Roth_02!$E22</f>
        <v>-0</v>
      </c>
      <c r="G22" s="78" t="n">
        <f aca="false">(-1)*$E22*(Input!$C$8/100)</f>
        <v>-0</v>
      </c>
      <c r="H22" s="78" t="n">
        <f aca="false">(-1)*$E22*(Input!$C$9/100)</f>
        <v>-0</v>
      </c>
      <c r="J22" s="78" t="n">
        <f aca="false">($E22+$F22+$G22+$H22)</f>
        <v>0</v>
      </c>
    </row>
    <row r="23" customFormat="false" ht="12.8" hidden="false" customHeight="false" outlineLevel="0" collapsed="false">
      <c r="A23" s="76" t="n">
        <v>19</v>
      </c>
      <c r="B23" s="77" t="n">
        <f aca="false">EOMONTH(Input!$C$7,A23)</f>
        <v>43496</v>
      </c>
      <c r="C23" s="76" t="n">
        <f aca="false">DATEDIF(Input!$G$23,$B23,"Y")</f>
        <v>41</v>
      </c>
      <c r="E23" s="78" t="n">
        <f aca="false">(-1)*(401k_02!$G23+IRA_02!$E23+Invest_02!$E23)+Pension_02!$E23+SocialSec_02!$E23</f>
        <v>0</v>
      </c>
      <c r="F23" s="78" t="n">
        <f aca="false">(-1)*Roth_02!$E23</f>
        <v>-0</v>
      </c>
      <c r="G23" s="78" t="n">
        <f aca="false">(-1)*$E23*(Input!$C$8/100)</f>
        <v>-0</v>
      </c>
      <c r="H23" s="78" t="n">
        <f aca="false">(-1)*$E23*(Input!$C$9/100)</f>
        <v>-0</v>
      </c>
      <c r="J23" s="78" t="n">
        <f aca="false">($E23+$F23+$G23+$H23)</f>
        <v>0</v>
      </c>
    </row>
    <row r="24" customFormat="false" ht="12.8" hidden="false" customHeight="false" outlineLevel="0" collapsed="false">
      <c r="A24" s="76" t="n">
        <v>20</v>
      </c>
      <c r="B24" s="77" t="n">
        <f aca="false">EOMONTH(Input!$C$7,A24)</f>
        <v>43524</v>
      </c>
      <c r="C24" s="76" t="n">
        <f aca="false">DATEDIF(Input!$G$23,$B24,"Y")</f>
        <v>41</v>
      </c>
      <c r="E24" s="78" t="n">
        <f aca="false">(-1)*(401k_02!$G24+IRA_02!$E24+Invest_02!$E24)+Pension_02!$E24+SocialSec_02!$E24</f>
        <v>0</v>
      </c>
      <c r="F24" s="78" t="n">
        <f aca="false">(-1)*Roth_02!$E24</f>
        <v>-0</v>
      </c>
      <c r="G24" s="78" t="n">
        <f aca="false">(-1)*$E24*(Input!$C$8/100)</f>
        <v>-0</v>
      </c>
      <c r="H24" s="78" t="n">
        <f aca="false">(-1)*$E24*(Input!$C$9/100)</f>
        <v>-0</v>
      </c>
      <c r="J24" s="78" t="n">
        <f aca="false">($E24+$F24+$G24+$H24)</f>
        <v>0</v>
      </c>
    </row>
    <row r="25" customFormat="false" ht="12.8" hidden="false" customHeight="false" outlineLevel="0" collapsed="false">
      <c r="A25" s="76" t="n">
        <v>21</v>
      </c>
      <c r="B25" s="77" t="n">
        <f aca="false">EOMONTH(Input!$C$7,A25)</f>
        <v>43555</v>
      </c>
      <c r="C25" s="76" t="n">
        <f aca="false">DATEDIF(Input!$G$23,$B25,"Y")</f>
        <v>41</v>
      </c>
      <c r="E25" s="78" t="n">
        <f aca="false">(-1)*(401k_02!$G25+IRA_02!$E25+Invest_02!$E25)+Pension_02!$E25+SocialSec_02!$E25</f>
        <v>0</v>
      </c>
      <c r="F25" s="78" t="n">
        <f aca="false">(-1)*Roth_02!$E25</f>
        <v>-0</v>
      </c>
      <c r="G25" s="78" t="n">
        <f aca="false">(-1)*$E25*(Input!$C$8/100)</f>
        <v>-0</v>
      </c>
      <c r="H25" s="78" t="n">
        <f aca="false">(-1)*$E25*(Input!$C$9/100)</f>
        <v>-0</v>
      </c>
      <c r="J25" s="78" t="n">
        <f aca="false">($E25+$F25+$G25+$H25)</f>
        <v>0</v>
      </c>
    </row>
    <row r="26" customFormat="false" ht="12.8" hidden="false" customHeight="false" outlineLevel="0" collapsed="false">
      <c r="A26" s="76" t="n">
        <v>22</v>
      </c>
      <c r="B26" s="77" t="n">
        <f aca="false">EOMONTH(Input!$C$7,A26)</f>
        <v>43585</v>
      </c>
      <c r="C26" s="76" t="n">
        <f aca="false">DATEDIF(Input!$G$23,$B26,"Y")</f>
        <v>41</v>
      </c>
      <c r="E26" s="78" t="n">
        <f aca="false">(-1)*(401k_02!$G26+IRA_02!$E26+Invest_02!$E26)+Pension_02!$E26+SocialSec_02!$E26</f>
        <v>0</v>
      </c>
      <c r="F26" s="78" t="n">
        <f aca="false">(-1)*Roth_02!$E26</f>
        <v>-0</v>
      </c>
      <c r="G26" s="78" t="n">
        <f aca="false">(-1)*$E26*(Input!$C$8/100)</f>
        <v>-0</v>
      </c>
      <c r="H26" s="78" t="n">
        <f aca="false">(-1)*$E26*(Input!$C$9/100)</f>
        <v>-0</v>
      </c>
      <c r="J26" s="78" t="n">
        <f aca="false">($E26+$F26+$G26+$H26)</f>
        <v>0</v>
      </c>
    </row>
    <row r="27" customFormat="false" ht="12.8" hidden="false" customHeight="false" outlineLevel="0" collapsed="false">
      <c r="A27" s="76" t="n">
        <v>23</v>
      </c>
      <c r="B27" s="77" t="n">
        <f aca="false">EOMONTH(Input!$C$7,A27)</f>
        <v>43616</v>
      </c>
      <c r="C27" s="76" t="n">
        <f aca="false">DATEDIF(Input!$G$23,$B27,"Y")</f>
        <v>42</v>
      </c>
      <c r="E27" s="78" t="n">
        <f aca="false">(-1)*(401k_02!$G27+IRA_02!$E27+Invest_02!$E27)+Pension_02!$E27+SocialSec_02!$E27</f>
        <v>0</v>
      </c>
      <c r="F27" s="78" t="n">
        <f aca="false">(-1)*Roth_02!$E27</f>
        <v>-0</v>
      </c>
      <c r="G27" s="78" t="n">
        <f aca="false">(-1)*$E27*(Input!$C$8/100)</f>
        <v>-0</v>
      </c>
      <c r="H27" s="78" t="n">
        <f aca="false">(-1)*$E27*(Input!$C$9/100)</f>
        <v>-0</v>
      </c>
      <c r="J27" s="78" t="n">
        <f aca="false">($E27+$F27+$G27+$H27)</f>
        <v>0</v>
      </c>
    </row>
    <row r="28" customFormat="false" ht="12.8" hidden="false" customHeight="false" outlineLevel="0" collapsed="false">
      <c r="A28" s="76" t="n">
        <v>24</v>
      </c>
      <c r="B28" s="77" t="n">
        <f aca="false">EOMONTH(Input!$C$7,A28)</f>
        <v>43646</v>
      </c>
      <c r="C28" s="76" t="n">
        <f aca="false">DATEDIF(Input!$G$23,$B28,"Y")</f>
        <v>42</v>
      </c>
      <c r="E28" s="78" t="n">
        <f aca="false">(-1)*(401k_02!$G28+IRA_02!$E28+Invest_02!$E28)+Pension_02!$E28+SocialSec_02!$E28</f>
        <v>0</v>
      </c>
      <c r="F28" s="78" t="n">
        <f aca="false">(-1)*Roth_02!$E28</f>
        <v>-0</v>
      </c>
      <c r="G28" s="78" t="n">
        <f aca="false">(-1)*$E28*(Input!$C$8/100)</f>
        <v>-0</v>
      </c>
      <c r="H28" s="78" t="n">
        <f aca="false">(-1)*$E28*(Input!$C$9/100)</f>
        <v>-0</v>
      </c>
      <c r="J28" s="78" t="n">
        <f aca="false">($E28+$F28+$G28+$H28)</f>
        <v>0</v>
      </c>
    </row>
    <row r="29" customFormat="false" ht="12.8" hidden="false" customHeight="false" outlineLevel="0" collapsed="false">
      <c r="A29" s="76" t="n">
        <v>25</v>
      </c>
      <c r="B29" s="77" t="n">
        <f aca="false">EOMONTH(Input!$C$7,A29)</f>
        <v>43677</v>
      </c>
      <c r="C29" s="76" t="n">
        <f aca="false">DATEDIF(Input!$G$23,$B29,"Y")</f>
        <v>42</v>
      </c>
      <c r="E29" s="78" t="n">
        <f aca="false">(-1)*(401k_02!$G29+IRA_02!$E29+Invest_02!$E29)+Pension_02!$E29+SocialSec_02!$E29</f>
        <v>0</v>
      </c>
      <c r="F29" s="78" t="n">
        <f aca="false">(-1)*Roth_02!$E29</f>
        <v>-0</v>
      </c>
      <c r="G29" s="78" t="n">
        <f aca="false">(-1)*$E29*(Input!$C$8/100)</f>
        <v>-0</v>
      </c>
      <c r="H29" s="78" t="n">
        <f aca="false">(-1)*$E29*(Input!$C$9/100)</f>
        <v>-0</v>
      </c>
      <c r="J29" s="78" t="n">
        <f aca="false">($E29+$F29+$G29+$H29)</f>
        <v>0</v>
      </c>
    </row>
    <row r="30" customFormat="false" ht="12.8" hidden="false" customHeight="false" outlineLevel="0" collapsed="false">
      <c r="A30" s="76" t="n">
        <v>26</v>
      </c>
      <c r="B30" s="77" t="n">
        <f aca="false">EOMONTH(Input!$C$7,A30)</f>
        <v>43708</v>
      </c>
      <c r="C30" s="76" t="n">
        <f aca="false">DATEDIF(Input!$G$23,$B30,"Y")</f>
        <v>42</v>
      </c>
      <c r="E30" s="78" t="n">
        <f aca="false">(-1)*(401k_02!$G30+IRA_02!$E30+Invest_02!$E30)+Pension_02!$E30+SocialSec_02!$E30</f>
        <v>0</v>
      </c>
      <c r="F30" s="78" t="n">
        <f aca="false">(-1)*Roth_02!$E30</f>
        <v>-0</v>
      </c>
      <c r="G30" s="78" t="n">
        <f aca="false">(-1)*$E30*(Input!$C$8/100)</f>
        <v>-0</v>
      </c>
      <c r="H30" s="78" t="n">
        <f aca="false">(-1)*$E30*(Input!$C$9/100)</f>
        <v>-0</v>
      </c>
      <c r="J30" s="78" t="n">
        <f aca="false">($E30+$F30+$G30+$H30)</f>
        <v>0</v>
      </c>
    </row>
    <row r="31" customFormat="false" ht="12.8" hidden="false" customHeight="false" outlineLevel="0" collapsed="false">
      <c r="A31" s="76" t="n">
        <v>27</v>
      </c>
      <c r="B31" s="77" t="n">
        <f aca="false">EOMONTH(Input!$C$7,A31)</f>
        <v>43738</v>
      </c>
      <c r="C31" s="76" t="n">
        <f aca="false">DATEDIF(Input!$G$23,$B31,"Y")</f>
        <v>42</v>
      </c>
      <c r="E31" s="78" t="n">
        <f aca="false">(-1)*(401k_02!$G31+IRA_02!$E31+Invest_02!$E31)+Pension_02!$E31+SocialSec_02!$E31</f>
        <v>0</v>
      </c>
      <c r="F31" s="78" t="n">
        <f aca="false">(-1)*Roth_02!$E31</f>
        <v>-0</v>
      </c>
      <c r="G31" s="78" t="n">
        <f aca="false">(-1)*$E31*(Input!$C$8/100)</f>
        <v>-0</v>
      </c>
      <c r="H31" s="78" t="n">
        <f aca="false">(-1)*$E31*(Input!$C$9/100)</f>
        <v>-0</v>
      </c>
      <c r="J31" s="78" t="n">
        <f aca="false">($E31+$F31+$G31+$H31)</f>
        <v>0</v>
      </c>
    </row>
    <row r="32" customFormat="false" ht="12.8" hidden="false" customHeight="false" outlineLevel="0" collapsed="false">
      <c r="A32" s="76" t="n">
        <v>28</v>
      </c>
      <c r="B32" s="77" t="n">
        <f aca="false">EOMONTH(Input!$C$7,A32)</f>
        <v>43769</v>
      </c>
      <c r="C32" s="76" t="n">
        <f aca="false">DATEDIF(Input!$G$23,$B32,"Y")</f>
        <v>42</v>
      </c>
      <c r="E32" s="78" t="n">
        <f aca="false">(-1)*(401k_02!$G32+IRA_02!$E32+Invest_02!$E32)+Pension_02!$E32+SocialSec_02!$E32</f>
        <v>0</v>
      </c>
      <c r="F32" s="78" t="n">
        <f aca="false">(-1)*Roth_02!$E32</f>
        <v>-0</v>
      </c>
      <c r="G32" s="78" t="n">
        <f aca="false">(-1)*$E32*(Input!$C$8/100)</f>
        <v>-0</v>
      </c>
      <c r="H32" s="78" t="n">
        <f aca="false">(-1)*$E32*(Input!$C$9/100)</f>
        <v>-0</v>
      </c>
      <c r="J32" s="78" t="n">
        <f aca="false">($E32+$F32+$G32+$H32)</f>
        <v>0</v>
      </c>
    </row>
    <row r="33" customFormat="false" ht="12.8" hidden="false" customHeight="false" outlineLevel="0" collapsed="false">
      <c r="A33" s="76" t="n">
        <v>29</v>
      </c>
      <c r="B33" s="77" t="n">
        <f aca="false">EOMONTH(Input!$C$7,A33)</f>
        <v>43799</v>
      </c>
      <c r="C33" s="76" t="n">
        <f aca="false">DATEDIF(Input!$G$23,$B33,"Y")</f>
        <v>42</v>
      </c>
      <c r="E33" s="78" t="n">
        <f aca="false">(-1)*(401k_02!$G33+IRA_02!$E33+Invest_02!$E33)+Pension_02!$E33+SocialSec_02!$E33</f>
        <v>0</v>
      </c>
      <c r="F33" s="78" t="n">
        <f aca="false">(-1)*Roth_02!$E33</f>
        <v>-0</v>
      </c>
      <c r="G33" s="78" t="n">
        <f aca="false">(-1)*$E33*(Input!$C$8/100)</f>
        <v>-0</v>
      </c>
      <c r="H33" s="78" t="n">
        <f aca="false">(-1)*$E33*(Input!$C$9/100)</f>
        <v>-0</v>
      </c>
      <c r="J33" s="78" t="n">
        <f aca="false">($E33+$F33+$G33+$H33)</f>
        <v>0</v>
      </c>
    </row>
    <row r="34" customFormat="false" ht="12.8" hidden="false" customHeight="false" outlineLevel="0" collapsed="false">
      <c r="A34" s="76" t="n">
        <v>30</v>
      </c>
      <c r="B34" s="77" t="n">
        <f aca="false">EOMONTH(Input!$C$7,A34)</f>
        <v>43830</v>
      </c>
      <c r="C34" s="76" t="n">
        <f aca="false">DATEDIF(Input!$G$23,$B34,"Y")</f>
        <v>42</v>
      </c>
      <c r="E34" s="78" t="n">
        <f aca="false">(-1)*(401k_02!$G34+IRA_02!$E34+Invest_02!$E34)+Pension_02!$E34+SocialSec_02!$E34</f>
        <v>0</v>
      </c>
      <c r="F34" s="78" t="n">
        <f aca="false">(-1)*Roth_02!$E34</f>
        <v>-0</v>
      </c>
      <c r="G34" s="78" t="n">
        <f aca="false">(-1)*$E34*(Input!$C$8/100)</f>
        <v>-0</v>
      </c>
      <c r="H34" s="78" t="n">
        <f aca="false">(-1)*$E34*(Input!$C$9/100)</f>
        <v>-0</v>
      </c>
      <c r="J34" s="78" t="n">
        <f aca="false">($E34+$F34+$G34+$H34)</f>
        <v>0</v>
      </c>
    </row>
    <row r="35" customFormat="false" ht="12.8" hidden="false" customHeight="false" outlineLevel="0" collapsed="false">
      <c r="A35" s="76" t="n">
        <v>31</v>
      </c>
      <c r="B35" s="77" t="n">
        <f aca="false">EOMONTH(Input!$C$7,A35)</f>
        <v>43861</v>
      </c>
      <c r="C35" s="76" t="n">
        <f aca="false">DATEDIF(Input!$G$23,$B35,"Y")</f>
        <v>42</v>
      </c>
      <c r="E35" s="78" t="n">
        <f aca="false">(-1)*(401k_02!$G35+IRA_02!$E35+Invest_02!$E35)+Pension_02!$E35+SocialSec_02!$E35</f>
        <v>0</v>
      </c>
      <c r="F35" s="78" t="n">
        <f aca="false">(-1)*Roth_02!$E35</f>
        <v>-0</v>
      </c>
      <c r="G35" s="78" t="n">
        <f aca="false">(-1)*$E35*(Input!$C$8/100)</f>
        <v>-0</v>
      </c>
      <c r="H35" s="78" t="n">
        <f aca="false">(-1)*$E35*(Input!$C$9/100)</f>
        <v>-0</v>
      </c>
      <c r="J35" s="78" t="n">
        <f aca="false">($E35+$F35+$G35+$H35)</f>
        <v>0</v>
      </c>
    </row>
    <row r="36" customFormat="false" ht="12.8" hidden="false" customHeight="false" outlineLevel="0" collapsed="false">
      <c r="A36" s="76" t="n">
        <v>32</v>
      </c>
      <c r="B36" s="77" t="n">
        <f aca="false">EOMONTH(Input!$C$7,A36)</f>
        <v>43890</v>
      </c>
      <c r="C36" s="76" t="n">
        <f aca="false">DATEDIF(Input!$G$23,$B36,"Y")</f>
        <v>42</v>
      </c>
      <c r="E36" s="78" t="n">
        <f aca="false">(-1)*(401k_02!$G36+IRA_02!$E36+Invest_02!$E36)+Pension_02!$E36+SocialSec_02!$E36</f>
        <v>0</v>
      </c>
      <c r="F36" s="78" t="n">
        <f aca="false">(-1)*Roth_02!$E36</f>
        <v>-0</v>
      </c>
      <c r="G36" s="78" t="n">
        <f aca="false">(-1)*$E36*(Input!$C$8/100)</f>
        <v>-0</v>
      </c>
      <c r="H36" s="78" t="n">
        <f aca="false">(-1)*$E36*(Input!$C$9/100)</f>
        <v>-0</v>
      </c>
      <c r="J36" s="78" t="n">
        <f aca="false">($E36+$F36+$G36+$H36)</f>
        <v>0</v>
      </c>
    </row>
    <row r="37" customFormat="false" ht="12.8" hidden="false" customHeight="false" outlineLevel="0" collapsed="false">
      <c r="A37" s="76" t="n">
        <v>33</v>
      </c>
      <c r="B37" s="77" t="n">
        <f aca="false">EOMONTH(Input!$C$7,A37)</f>
        <v>43921</v>
      </c>
      <c r="C37" s="76" t="n">
        <f aca="false">DATEDIF(Input!$G$23,$B37,"Y")</f>
        <v>42</v>
      </c>
      <c r="E37" s="78" t="n">
        <f aca="false">(-1)*(401k_02!$G37+IRA_02!$E37+Invest_02!$E37)+Pension_02!$E37+SocialSec_02!$E37</f>
        <v>0</v>
      </c>
      <c r="F37" s="78" t="n">
        <f aca="false">(-1)*Roth_02!$E37</f>
        <v>-0</v>
      </c>
      <c r="G37" s="78" t="n">
        <f aca="false">(-1)*$E37*(Input!$C$8/100)</f>
        <v>-0</v>
      </c>
      <c r="H37" s="78" t="n">
        <f aca="false">(-1)*$E37*(Input!$C$9/100)</f>
        <v>-0</v>
      </c>
      <c r="J37" s="78" t="n">
        <f aca="false">($E37+$F37+$G37+$H37)</f>
        <v>0</v>
      </c>
    </row>
    <row r="38" customFormat="false" ht="12.8" hidden="false" customHeight="false" outlineLevel="0" collapsed="false">
      <c r="A38" s="76" t="n">
        <v>34</v>
      </c>
      <c r="B38" s="77" t="n">
        <f aca="false">EOMONTH(Input!$C$7,A38)</f>
        <v>43951</v>
      </c>
      <c r="C38" s="76" t="n">
        <f aca="false">DATEDIF(Input!$G$23,$B38,"Y")</f>
        <v>42</v>
      </c>
      <c r="E38" s="78" t="n">
        <f aca="false">(-1)*(401k_02!$G38+IRA_02!$E38+Invest_02!$E38)+Pension_02!$E38+SocialSec_02!$E38</f>
        <v>0</v>
      </c>
      <c r="F38" s="78" t="n">
        <f aca="false">(-1)*Roth_02!$E38</f>
        <v>-0</v>
      </c>
      <c r="G38" s="78" t="n">
        <f aca="false">(-1)*$E38*(Input!$C$8/100)</f>
        <v>-0</v>
      </c>
      <c r="H38" s="78" t="n">
        <f aca="false">(-1)*$E38*(Input!$C$9/100)</f>
        <v>-0</v>
      </c>
      <c r="J38" s="78" t="n">
        <f aca="false">($E38+$F38+$G38+$H38)</f>
        <v>0</v>
      </c>
    </row>
    <row r="39" customFormat="false" ht="12.8" hidden="false" customHeight="false" outlineLevel="0" collapsed="false">
      <c r="A39" s="76" t="n">
        <v>35</v>
      </c>
      <c r="B39" s="77" t="n">
        <f aca="false">EOMONTH(Input!$C$7,A39)</f>
        <v>43982</v>
      </c>
      <c r="C39" s="76" t="n">
        <f aca="false">DATEDIF(Input!$G$23,$B39,"Y")</f>
        <v>43</v>
      </c>
      <c r="E39" s="78" t="n">
        <f aca="false">(-1)*(401k_02!$G39+IRA_02!$E39+Invest_02!$E39)+Pension_02!$E39+SocialSec_02!$E39</f>
        <v>0</v>
      </c>
      <c r="F39" s="78" t="n">
        <f aca="false">(-1)*Roth_02!$E39</f>
        <v>-0</v>
      </c>
      <c r="G39" s="78" t="n">
        <f aca="false">(-1)*$E39*(Input!$C$8/100)</f>
        <v>-0</v>
      </c>
      <c r="H39" s="78" t="n">
        <f aca="false">(-1)*$E39*(Input!$C$9/100)</f>
        <v>-0</v>
      </c>
      <c r="J39" s="78" t="n">
        <f aca="false">($E39+$F39+$G39+$H39)</f>
        <v>0</v>
      </c>
    </row>
    <row r="40" customFormat="false" ht="12.8" hidden="false" customHeight="false" outlineLevel="0" collapsed="false">
      <c r="A40" s="76" t="n">
        <v>36</v>
      </c>
      <c r="B40" s="77" t="n">
        <f aca="false">EOMONTH(Input!$C$7,A40)</f>
        <v>44012</v>
      </c>
      <c r="C40" s="76" t="n">
        <f aca="false">DATEDIF(Input!$G$23,$B40,"Y")</f>
        <v>43</v>
      </c>
      <c r="E40" s="78" t="n">
        <f aca="false">(-1)*(401k_02!$G40+IRA_02!$E40+Invest_02!$E40)+Pension_02!$E40+SocialSec_02!$E40</f>
        <v>0</v>
      </c>
      <c r="F40" s="78" t="n">
        <f aca="false">(-1)*Roth_02!$E40</f>
        <v>-0</v>
      </c>
      <c r="G40" s="78" t="n">
        <f aca="false">(-1)*$E40*(Input!$C$8/100)</f>
        <v>-0</v>
      </c>
      <c r="H40" s="78" t="n">
        <f aca="false">(-1)*$E40*(Input!$C$9/100)</f>
        <v>-0</v>
      </c>
      <c r="J40" s="78" t="n">
        <f aca="false">($E40+$F40+$G40+$H40)</f>
        <v>0</v>
      </c>
    </row>
    <row r="41" customFormat="false" ht="12.8" hidden="false" customHeight="false" outlineLevel="0" collapsed="false">
      <c r="A41" s="76" t="n">
        <v>37</v>
      </c>
      <c r="B41" s="77" t="n">
        <f aca="false">EOMONTH(Input!$C$7,A41)</f>
        <v>44043</v>
      </c>
      <c r="C41" s="76" t="n">
        <f aca="false">DATEDIF(Input!$G$23,$B41,"Y")</f>
        <v>43</v>
      </c>
      <c r="E41" s="78" t="n">
        <f aca="false">(-1)*(401k_02!$G41+IRA_02!$E41+Invest_02!$E41)+Pension_02!$E41+SocialSec_02!$E41</f>
        <v>0</v>
      </c>
      <c r="F41" s="78" t="n">
        <f aca="false">(-1)*Roth_02!$E41</f>
        <v>-0</v>
      </c>
      <c r="G41" s="78" t="n">
        <f aca="false">(-1)*$E41*(Input!$C$8/100)</f>
        <v>-0</v>
      </c>
      <c r="H41" s="78" t="n">
        <f aca="false">(-1)*$E41*(Input!$C$9/100)</f>
        <v>-0</v>
      </c>
      <c r="J41" s="78" t="n">
        <f aca="false">($E41+$F41+$G41+$H41)</f>
        <v>0</v>
      </c>
    </row>
    <row r="42" customFormat="false" ht="12.8" hidden="false" customHeight="false" outlineLevel="0" collapsed="false">
      <c r="A42" s="76" t="n">
        <v>38</v>
      </c>
      <c r="B42" s="77" t="n">
        <f aca="false">EOMONTH(Input!$C$7,A42)</f>
        <v>44074</v>
      </c>
      <c r="C42" s="76" t="n">
        <f aca="false">DATEDIF(Input!$G$23,$B42,"Y")</f>
        <v>43</v>
      </c>
      <c r="E42" s="78" t="n">
        <f aca="false">(-1)*(401k_02!$G42+IRA_02!$E42+Invest_02!$E42)+Pension_02!$E42+SocialSec_02!$E42</f>
        <v>0</v>
      </c>
      <c r="F42" s="78" t="n">
        <f aca="false">(-1)*Roth_02!$E42</f>
        <v>-0</v>
      </c>
      <c r="G42" s="78" t="n">
        <f aca="false">(-1)*$E42*(Input!$C$8/100)</f>
        <v>-0</v>
      </c>
      <c r="H42" s="78" t="n">
        <f aca="false">(-1)*$E42*(Input!$C$9/100)</f>
        <v>-0</v>
      </c>
      <c r="J42" s="78" t="n">
        <f aca="false">($E42+$F42+$G42+$H42)</f>
        <v>0</v>
      </c>
    </row>
    <row r="43" customFormat="false" ht="12.8" hidden="false" customHeight="false" outlineLevel="0" collapsed="false">
      <c r="A43" s="76" t="n">
        <v>39</v>
      </c>
      <c r="B43" s="77" t="n">
        <f aca="false">EOMONTH(Input!$C$7,A43)</f>
        <v>44104</v>
      </c>
      <c r="C43" s="76" t="n">
        <f aca="false">DATEDIF(Input!$G$23,$B43,"Y")</f>
        <v>43</v>
      </c>
      <c r="E43" s="78" t="n">
        <f aca="false">(-1)*(401k_02!$G43+IRA_02!$E43+Invest_02!$E43)+Pension_02!$E43+SocialSec_02!$E43</f>
        <v>0</v>
      </c>
      <c r="F43" s="78" t="n">
        <f aca="false">(-1)*Roth_02!$E43</f>
        <v>-0</v>
      </c>
      <c r="G43" s="78" t="n">
        <f aca="false">(-1)*$E43*(Input!$C$8/100)</f>
        <v>-0</v>
      </c>
      <c r="H43" s="78" t="n">
        <f aca="false">(-1)*$E43*(Input!$C$9/100)</f>
        <v>-0</v>
      </c>
      <c r="J43" s="78" t="n">
        <f aca="false">($E43+$F43+$G43+$H43)</f>
        <v>0</v>
      </c>
    </row>
    <row r="44" customFormat="false" ht="12.8" hidden="false" customHeight="false" outlineLevel="0" collapsed="false">
      <c r="A44" s="76" t="n">
        <v>40</v>
      </c>
      <c r="B44" s="77" t="n">
        <f aca="false">EOMONTH(Input!$C$7,A44)</f>
        <v>44135</v>
      </c>
      <c r="C44" s="76" t="n">
        <f aca="false">DATEDIF(Input!$G$23,$B44,"Y")</f>
        <v>43</v>
      </c>
      <c r="E44" s="78" t="n">
        <f aca="false">(-1)*(401k_02!$G44+IRA_02!$E44+Invest_02!$E44)+Pension_02!$E44+SocialSec_02!$E44</f>
        <v>0</v>
      </c>
      <c r="F44" s="78" t="n">
        <f aca="false">(-1)*Roth_02!$E44</f>
        <v>-0</v>
      </c>
      <c r="G44" s="78" t="n">
        <f aca="false">(-1)*$E44*(Input!$C$8/100)</f>
        <v>-0</v>
      </c>
      <c r="H44" s="78" t="n">
        <f aca="false">(-1)*$E44*(Input!$C$9/100)</f>
        <v>-0</v>
      </c>
      <c r="J44" s="78" t="n">
        <f aca="false">($E44+$F44+$G44+$H44)</f>
        <v>0</v>
      </c>
    </row>
    <row r="45" customFormat="false" ht="12.8" hidden="false" customHeight="false" outlineLevel="0" collapsed="false">
      <c r="A45" s="76" t="n">
        <v>41</v>
      </c>
      <c r="B45" s="77" t="n">
        <f aca="false">EOMONTH(Input!$C$7,A45)</f>
        <v>44165</v>
      </c>
      <c r="C45" s="76" t="n">
        <f aca="false">DATEDIF(Input!$G$23,$B45,"Y")</f>
        <v>43</v>
      </c>
      <c r="E45" s="78" t="n">
        <f aca="false">(-1)*(401k_02!$G45+IRA_02!$E45+Invest_02!$E45)+Pension_02!$E45+SocialSec_02!$E45</f>
        <v>0</v>
      </c>
      <c r="F45" s="78" t="n">
        <f aca="false">(-1)*Roth_02!$E45</f>
        <v>-0</v>
      </c>
      <c r="G45" s="78" t="n">
        <f aca="false">(-1)*$E45*(Input!$C$8/100)</f>
        <v>-0</v>
      </c>
      <c r="H45" s="78" t="n">
        <f aca="false">(-1)*$E45*(Input!$C$9/100)</f>
        <v>-0</v>
      </c>
      <c r="J45" s="78" t="n">
        <f aca="false">($E45+$F45+$G45+$H45)</f>
        <v>0</v>
      </c>
    </row>
    <row r="46" customFormat="false" ht="12.8" hidden="false" customHeight="false" outlineLevel="0" collapsed="false">
      <c r="A46" s="76" t="n">
        <v>42</v>
      </c>
      <c r="B46" s="77" t="n">
        <f aca="false">EOMONTH(Input!$C$7,A46)</f>
        <v>44196</v>
      </c>
      <c r="C46" s="76" t="n">
        <f aca="false">DATEDIF(Input!$G$23,$B46,"Y")</f>
        <v>43</v>
      </c>
      <c r="E46" s="78" t="n">
        <f aca="false">(-1)*(401k_02!$G46+IRA_02!$E46+Invest_02!$E46)+Pension_02!$E46+SocialSec_02!$E46</f>
        <v>0</v>
      </c>
      <c r="F46" s="78" t="n">
        <f aca="false">(-1)*Roth_02!$E46</f>
        <v>-0</v>
      </c>
      <c r="G46" s="78" t="n">
        <f aca="false">(-1)*$E46*(Input!$C$8/100)</f>
        <v>-0</v>
      </c>
      <c r="H46" s="78" t="n">
        <f aca="false">(-1)*$E46*(Input!$C$9/100)</f>
        <v>-0</v>
      </c>
      <c r="J46" s="78" t="n">
        <f aca="false">($E46+$F46+$G46+$H46)</f>
        <v>0</v>
      </c>
    </row>
    <row r="47" customFormat="false" ht="12.8" hidden="false" customHeight="false" outlineLevel="0" collapsed="false">
      <c r="A47" s="76" t="n">
        <v>43</v>
      </c>
      <c r="B47" s="77" t="n">
        <f aca="false">EOMONTH(Input!$C$7,A47)</f>
        <v>44227</v>
      </c>
      <c r="C47" s="76" t="n">
        <f aca="false">DATEDIF(Input!$G$23,$B47,"Y")</f>
        <v>43</v>
      </c>
      <c r="E47" s="78" t="n">
        <f aca="false">(-1)*(401k_02!$G47+IRA_02!$E47+Invest_02!$E47)+Pension_02!$E47+SocialSec_02!$E47</f>
        <v>0</v>
      </c>
      <c r="F47" s="78" t="n">
        <f aca="false">(-1)*Roth_02!$E47</f>
        <v>-0</v>
      </c>
      <c r="G47" s="78" t="n">
        <f aca="false">(-1)*$E47*(Input!$C$8/100)</f>
        <v>-0</v>
      </c>
      <c r="H47" s="78" t="n">
        <f aca="false">(-1)*$E47*(Input!$C$9/100)</f>
        <v>-0</v>
      </c>
      <c r="J47" s="78" t="n">
        <f aca="false">($E47+$F47+$G47+$H47)</f>
        <v>0</v>
      </c>
    </row>
    <row r="48" customFormat="false" ht="12.8" hidden="false" customHeight="false" outlineLevel="0" collapsed="false">
      <c r="A48" s="76" t="n">
        <v>44</v>
      </c>
      <c r="B48" s="77" t="n">
        <f aca="false">EOMONTH(Input!$C$7,A48)</f>
        <v>44255</v>
      </c>
      <c r="C48" s="76" t="n">
        <f aca="false">DATEDIF(Input!$G$23,$B48,"Y")</f>
        <v>43</v>
      </c>
      <c r="E48" s="78" t="n">
        <f aca="false">(-1)*(401k_02!$G48+IRA_02!$E48+Invest_02!$E48)+Pension_02!$E48+SocialSec_02!$E48</f>
        <v>0</v>
      </c>
      <c r="F48" s="78" t="n">
        <f aca="false">(-1)*Roth_02!$E48</f>
        <v>-0</v>
      </c>
      <c r="G48" s="78" t="n">
        <f aca="false">(-1)*$E48*(Input!$C$8/100)</f>
        <v>-0</v>
      </c>
      <c r="H48" s="78" t="n">
        <f aca="false">(-1)*$E48*(Input!$C$9/100)</f>
        <v>-0</v>
      </c>
      <c r="J48" s="78" t="n">
        <f aca="false">($E48+$F48+$G48+$H48)</f>
        <v>0</v>
      </c>
    </row>
    <row r="49" customFormat="false" ht="12.8" hidden="false" customHeight="false" outlineLevel="0" collapsed="false">
      <c r="A49" s="76" t="n">
        <v>45</v>
      </c>
      <c r="B49" s="77" t="n">
        <f aca="false">EOMONTH(Input!$C$7,A49)</f>
        <v>44286</v>
      </c>
      <c r="C49" s="76" t="n">
        <f aca="false">DATEDIF(Input!$G$23,$B49,"Y")</f>
        <v>43</v>
      </c>
      <c r="E49" s="78" t="n">
        <f aca="false">(-1)*(401k_02!$G49+IRA_02!$E49+Invest_02!$E49)+Pension_02!$E49+SocialSec_02!$E49</f>
        <v>0</v>
      </c>
      <c r="F49" s="78" t="n">
        <f aca="false">(-1)*Roth_02!$E49</f>
        <v>-0</v>
      </c>
      <c r="G49" s="78" t="n">
        <f aca="false">(-1)*$E49*(Input!$C$8/100)</f>
        <v>-0</v>
      </c>
      <c r="H49" s="78" t="n">
        <f aca="false">(-1)*$E49*(Input!$C$9/100)</f>
        <v>-0</v>
      </c>
      <c r="J49" s="78" t="n">
        <f aca="false">($E49+$F49+$G49+$H49)</f>
        <v>0</v>
      </c>
    </row>
    <row r="50" customFormat="false" ht="12.8" hidden="false" customHeight="false" outlineLevel="0" collapsed="false">
      <c r="A50" s="76" t="n">
        <v>46</v>
      </c>
      <c r="B50" s="77" t="n">
        <f aca="false">EOMONTH(Input!$C$7,A50)</f>
        <v>44316</v>
      </c>
      <c r="C50" s="76" t="n">
        <f aca="false">DATEDIF(Input!$G$23,$B50,"Y")</f>
        <v>43</v>
      </c>
      <c r="E50" s="78" t="n">
        <f aca="false">(-1)*(401k_02!$G50+IRA_02!$E50+Invest_02!$E50)+Pension_02!$E50+SocialSec_02!$E50</f>
        <v>0</v>
      </c>
      <c r="F50" s="78" t="n">
        <f aca="false">(-1)*Roth_02!$E50</f>
        <v>-0</v>
      </c>
      <c r="G50" s="78" t="n">
        <f aca="false">(-1)*$E50*(Input!$C$8/100)</f>
        <v>-0</v>
      </c>
      <c r="H50" s="78" t="n">
        <f aca="false">(-1)*$E50*(Input!$C$9/100)</f>
        <v>-0</v>
      </c>
      <c r="J50" s="78" t="n">
        <f aca="false">($E50+$F50+$G50+$H50)</f>
        <v>0</v>
      </c>
    </row>
    <row r="51" customFormat="false" ht="12.8" hidden="false" customHeight="false" outlineLevel="0" collapsed="false">
      <c r="A51" s="76" t="n">
        <v>47</v>
      </c>
      <c r="B51" s="77" t="n">
        <f aca="false">EOMONTH(Input!$C$7,A51)</f>
        <v>44347</v>
      </c>
      <c r="C51" s="76" t="n">
        <f aca="false">DATEDIF(Input!$G$23,$B51,"Y")</f>
        <v>44</v>
      </c>
      <c r="E51" s="78" t="n">
        <f aca="false">(-1)*(401k_02!$G51+IRA_02!$E51+Invest_02!$E51)+Pension_02!$E51+SocialSec_02!$E51</f>
        <v>0</v>
      </c>
      <c r="F51" s="78" t="n">
        <f aca="false">(-1)*Roth_02!$E51</f>
        <v>-0</v>
      </c>
      <c r="G51" s="78" t="n">
        <f aca="false">(-1)*$E51*(Input!$C$8/100)</f>
        <v>-0</v>
      </c>
      <c r="H51" s="78" t="n">
        <f aca="false">(-1)*$E51*(Input!$C$9/100)</f>
        <v>-0</v>
      </c>
      <c r="J51" s="78" t="n">
        <f aca="false">($E51+$F51+$G51+$H51)</f>
        <v>0</v>
      </c>
    </row>
    <row r="52" customFormat="false" ht="12.8" hidden="false" customHeight="false" outlineLevel="0" collapsed="false">
      <c r="A52" s="76" t="n">
        <v>48</v>
      </c>
      <c r="B52" s="77" t="n">
        <f aca="false">EOMONTH(Input!$C$7,A52)</f>
        <v>44377</v>
      </c>
      <c r="C52" s="76" t="n">
        <f aca="false">DATEDIF(Input!$G$23,$B52,"Y")</f>
        <v>44</v>
      </c>
      <c r="E52" s="78" t="n">
        <f aca="false">(-1)*(401k_02!$G52+IRA_02!$E52+Invest_02!$E52)+Pension_02!$E52+SocialSec_02!$E52</f>
        <v>0</v>
      </c>
      <c r="F52" s="78" t="n">
        <f aca="false">(-1)*Roth_02!$E52</f>
        <v>-0</v>
      </c>
      <c r="G52" s="78" t="n">
        <f aca="false">(-1)*$E52*(Input!$C$8/100)</f>
        <v>-0</v>
      </c>
      <c r="H52" s="78" t="n">
        <f aca="false">(-1)*$E52*(Input!$C$9/100)</f>
        <v>-0</v>
      </c>
      <c r="J52" s="78" t="n">
        <f aca="false">($E52+$F52+$G52+$H52)</f>
        <v>0</v>
      </c>
    </row>
    <row r="53" customFormat="false" ht="12.8" hidden="false" customHeight="false" outlineLevel="0" collapsed="false">
      <c r="A53" s="76" t="n">
        <v>49</v>
      </c>
      <c r="B53" s="77" t="n">
        <f aca="false">EOMONTH(Input!$C$7,A53)</f>
        <v>44408</v>
      </c>
      <c r="C53" s="76" t="n">
        <f aca="false">DATEDIF(Input!$G$23,$B53,"Y")</f>
        <v>44</v>
      </c>
      <c r="E53" s="78" t="n">
        <f aca="false">(-1)*(401k_02!$G53+IRA_02!$E53+Invest_02!$E53)+Pension_02!$E53+SocialSec_02!$E53</f>
        <v>0</v>
      </c>
      <c r="F53" s="78" t="n">
        <f aca="false">(-1)*Roth_02!$E53</f>
        <v>-0</v>
      </c>
      <c r="G53" s="78" t="n">
        <f aca="false">(-1)*$E53*(Input!$C$8/100)</f>
        <v>-0</v>
      </c>
      <c r="H53" s="78" t="n">
        <f aca="false">(-1)*$E53*(Input!$C$9/100)</f>
        <v>-0</v>
      </c>
      <c r="J53" s="78" t="n">
        <f aca="false">($E53+$F53+$G53+$H53)</f>
        <v>0</v>
      </c>
    </row>
    <row r="54" customFormat="false" ht="12.8" hidden="false" customHeight="false" outlineLevel="0" collapsed="false">
      <c r="A54" s="76" t="n">
        <v>50</v>
      </c>
      <c r="B54" s="77" t="n">
        <f aca="false">EOMONTH(Input!$C$7,A54)</f>
        <v>44439</v>
      </c>
      <c r="C54" s="76" t="n">
        <f aca="false">DATEDIF(Input!$G$23,$B54,"Y")</f>
        <v>44</v>
      </c>
      <c r="E54" s="78" t="n">
        <f aca="false">(-1)*(401k_02!$G54+IRA_02!$E54+Invest_02!$E54)+Pension_02!$E54+SocialSec_02!$E54</f>
        <v>0</v>
      </c>
      <c r="F54" s="78" t="n">
        <f aca="false">(-1)*Roth_02!$E54</f>
        <v>-0</v>
      </c>
      <c r="G54" s="78" t="n">
        <f aca="false">(-1)*$E54*(Input!$C$8/100)</f>
        <v>-0</v>
      </c>
      <c r="H54" s="78" t="n">
        <f aca="false">(-1)*$E54*(Input!$C$9/100)</f>
        <v>-0</v>
      </c>
      <c r="J54" s="78" t="n">
        <f aca="false">($E54+$F54+$G54+$H54)</f>
        <v>0</v>
      </c>
    </row>
    <row r="55" customFormat="false" ht="12.8" hidden="false" customHeight="false" outlineLevel="0" collapsed="false">
      <c r="A55" s="76" t="n">
        <v>51</v>
      </c>
      <c r="B55" s="77" t="n">
        <f aca="false">EOMONTH(Input!$C$7,A55)</f>
        <v>44469</v>
      </c>
      <c r="C55" s="76" t="n">
        <f aca="false">DATEDIF(Input!$G$23,$B55,"Y")</f>
        <v>44</v>
      </c>
      <c r="E55" s="78" t="n">
        <f aca="false">(-1)*(401k_02!$G55+IRA_02!$E55+Invest_02!$E55)+Pension_02!$E55+SocialSec_02!$E55</f>
        <v>0</v>
      </c>
      <c r="F55" s="78" t="n">
        <f aca="false">(-1)*Roth_02!$E55</f>
        <v>-0</v>
      </c>
      <c r="G55" s="78" t="n">
        <f aca="false">(-1)*$E55*(Input!$C$8/100)</f>
        <v>-0</v>
      </c>
      <c r="H55" s="78" t="n">
        <f aca="false">(-1)*$E55*(Input!$C$9/100)</f>
        <v>-0</v>
      </c>
      <c r="J55" s="78" t="n">
        <f aca="false">($E55+$F55+$G55+$H55)</f>
        <v>0</v>
      </c>
    </row>
    <row r="56" customFormat="false" ht="12.8" hidden="false" customHeight="false" outlineLevel="0" collapsed="false">
      <c r="A56" s="76" t="n">
        <v>52</v>
      </c>
      <c r="B56" s="77" t="n">
        <f aca="false">EOMONTH(Input!$C$7,A56)</f>
        <v>44500</v>
      </c>
      <c r="C56" s="76" t="n">
        <f aca="false">DATEDIF(Input!$G$23,$B56,"Y")</f>
        <v>44</v>
      </c>
      <c r="E56" s="78" t="n">
        <f aca="false">(-1)*(401k_02!$G56+IRA_02!$E56+Invest_02!$E56)+Pension_02!$E56+SocialSec_02!$E56</f>
        <v>0</v>
      </c>
      <c r="F56" s="78" t="n">
        <f aca="false">(-1)*Roth_02!$E56</f>
        <v>-0</v>
      </c>
      <c r="G56" s="78" t="n">
        <f aca="false">(-1)*$E56*(Input!$C$8/100)</f>
        <v>-0</v>
      </c>
      <c r="H56" s="78" t="n">
        <f aca="false">(-1)*$E56*(Input!$C$9/100)</f>
        <v>-0</v>
      </c>
      <c r="J56" s="78" t="n">
        <f aca="false">($E56+$F56+$G56+$H56)</f>
        <v>0</v>
      </c>
    </row>
    <row r="57" customFormat="false" ht="12.8" hidden="false" customHeight="false" outlineLevel="0" collapsed="false">
      <c r="A57" s="76" t="n">
        <v>53</v>
      </c>
      <c r="B57" s="77" t="n">
        <f aca="false">EOMONTH(Input!$C$7,A57)</f>
        <v>44530</v>
      </c>
      <c r="C57" s="76" t="n">
        <f aca="false">DATEDIF(Input!$G$23,$B57,"Y")</f>
        <v>44</v>
      </c>
      <c r="E57" s="78" t="n">
        <f aca="false">(-1)*(401k_02!$G57+IRA_02!$E57+Invest_02!$E57)+Pension_02!$E57+SocialSec_02!$E57</f>
        <v>0</v>
      </c>
      <c r="F57" s="78" t="n">
        <f aca="false">(-1)*Roth_02!$E57</f>
        <v>-0</v>
      </c>
      <c r="G57" s="78" t="n">
        <f aca="false">(-1)*$E57*(Input!$C$8/100)</f>
        <v>-0</v>
      </c>
      <c r="H57" s="78" t="n">
        <f aca="false">(-1)*$E57*(Input!$C$9/100)</f>
        <v>-0</v>
      </c>
      <c r="J57" s="78" t="n">
        <f aca="false">($E57+$F57+$G57+$H57)</f>
        <v>0</v>
      </c>
    </row>
    <row r="58" customFormat="false" ht="12.8" hidden="false" customHeight="false" outlineLevel="0" collapsed="false">
      <c r="A58" s="76" t="n">
        <v>54</v>
      </c>
      <c r="B58" s="77" t="n">
        <f aca="false">EOMONTH(Input!$C$7,A58)</f>
        <v>44561</v>
      </c>
      <c r="C58" s="76" t="n">
        <f aca="false">DATEDIF(Input!$G$23,$B58,"Y")</f>
        <v>44</v>
      </c>
      <c r="E58" s="78" t="n">
        <f aca="false">(-1)*(401k_02!$G58+IRA_02!$E58+Invest_02!$E58)+Pension_02!$E58+SocialSec_02!$E58</f>
        <v>0</v>
      </c>
      <c r="F58" s="78" t="n">
        <f aca="false">(-1)*Roth_02!$E58</f>
        <v>-0</v>
      </c>
      <c r="G58" s="78" t="n">
        <f aca="false">(-1)*$E58*(Input!$C$8/100)</f>
        <v>-0</v>
      </c>
      <c r="H58" s="78" t="n">
        <f aca="false">(-1)*$E58*(Input!$C$9/100)</f>
        <v>-0</v>
      </c>
      <c r="J58" s="78" t="n">
        <f aca="false">($E58+$F58+$G58+$H58)</f>
        <v>0</v>
      </c>
    </row>
    <row r="59" customFormat="false" ht="12.8" hidden="false" customHeight="false" outlineLevel="0" collapsed="false">
      <c r="A59" s="76" t="n">
        <v>55</v>
      </c>
      <c r="B59" s="77" t="n">
        <f aca="false">EOMONTH(Input!$C$7,A59)</f>
        <v>44592</v>
      </c>
      <c r="C59" s="76" t="n">
        <f aca="false">DATEDIF(Input!$G$23,$B59,"Y")</f>
        <v>44</v>
      </c>
      <c r="E59" s="78" t="n">
        <f aca="false">(-1)*(401k_02!$G59+IRA_02!$E59+Invest_02!$E59)+Pension_02!$E59+SocialSec_02!$E59</f>
        <v>0</v>
      </c>
      <c r="F59" s="78" t="n">
        <f aca="false">(-1)*Roth_02!$E59</f>
        <v>-0</v>
      </c>
      <c r="G59" s="78" t="n">
        <f aca="false">(-1)*$E59*(Input!$C$8/100)</f>
        <v>-0</v>
      </c>
      <c r="H59" s="78" t="n">
        <f aca="false">(-1)*$E59*(Input!$C$9/100)</f>
        <v>-0</v>
      </c>
      <c r="J59" s="78" t="n">
        <f aca="false">($E59+$F59+$G59+$H59)</f>
        <v>0</v>
      </c>
    </row>
    <row r="60" customFormat="false" ht="12.8" hidden="false" customHeight="false" outlineLevel="0" collapsed="false">
      <c r="A60" s="76" t="n">
        <v>56</v>
      </c>
      <c r="B60" s="77" t="n">
        <f aca="false">EOMONTH(Input!$C$7,A60)</f>
        <v>44620</v>
      </c>
      <c r="C60" s="76" t="n">
        <f aca="false">DATEDIF(Input!$G$23,$B60,"Y")</f>
        <v>44</v>
      </c>
      <c r="E60" s="78" t="n">
        <f aca="false">(-1)*(401k_02!$G60+IRA_02!$E60+Invest_02!$E60)+Pension_02!$E60+SocialSec_02!$E60</f>
        <v>0</v>
      </c>
      <c r="F60" s="78" t="n">
        <f aca="false">(-1)*Roth_02!$E60</f>
        <v>-0</v>
      </c>
      <c r="G60" s="78" t="n">
        <f aca="false">(-1)*$E60*(Input!$C$8/100)</f>
        <v>-0</v>
      </c>
      <c r="H60" s="78" t="n">
        <f aca="false">(-1)*$E60*(Input!$C$9/100)</f>
        <v>-0</v>
      </c>
      <c r="J60" s="78" t="n">
        <f aca="false">($E60+$F60+$G60+$H60)</f>
        <v>0</v>
      </c>
    </row>
    <row r="61" customFormat="false" ht="12.8" hidden="false" customHeight="false" outlineLevel="0" collapsed="false">
      <c r="A61" s="76" t="n">
        <v>57</v>
      </c>
      <c r="B61" s="77" t="n">
        <f aca="false">EOMONTH(Input!$C$7,A61)</f>
        <v>44651</v>
      </c>
      <c r="C61" s="76" t="n">
        <f aca="false">DATEDIF(Input!$G$23,$B61,"Y")</f>
        <v>44</v>
      </c>
      <c r="E61" s="78" t="n">
        <f aca="false">(-1)*(401k_02!$G61+IRA_02!$E61+Invest_02!$E61)+Pension_02!$E61+SocialSec_02!$E61</f>
        <v>0</v>
      </c>
      <c r="F61" s="78" t="n">
        <f aca="false">(-1)*Roth_02!$E61</f>
        <v>-0</v>
      </c>
      <c r="G61" s="78" t="n">
        <f aca="false">(-1)*$E61*(Input!$C$8/100)</f>
        <v>-0</v>
      </c>
      <c r="H61" s="78" t="n">
        <f aca="false">(-1)*$E61*(Input!$C$9/100)</f>
        <v>-0</v>
      </c>
      <c r="J61" s="78" t="n">
        <f aca="false">($E61+$F61+$G61+$H61)</f>
        <v>0</v>
      </c>
    </row>
    <row r="62" customFormat="false" ht="12.8" hidden="false" customHeight="false" outlineLevel="0" collapsed="false">
      <c r="A62" s="76" t="n">
        <v>58</v>
      </c>
      <c r="B62" s="77" t="n">
        <f aca="false">EOMONTH(Input!$C$7,A62)</f>
        <v>44681</v>
      </c>
      <c r="C62" s="76" t="n">
        <f aca="false">DATEDIF(Input!$G$23,$B62,"Y")</f>
        <v>44</v>
      </c>
      <c r="E62" s="78" t="n">
        <f aca="false">(-1)*(401k_02!$G62+IRA_02!$E62+Invest_02!$E62)+Pension_02!$E62+SocialSec_02!$E62</f>
        <v>0</v>
      </c>
      <c r="F62" s="78" t="n">
        <f aca="false">(-1)*Roth_02!$E62</f>
        <v>-0</v>
      </c>
      <c r="G62" s="78" t="n">
        <f aca="false">(-1)*$E62*(Input!$C$8/100)</f>
        <v>-0</v>
      </c>
      <c r="H62" s="78" t="n">
        <f aca="false">(-1)*$E62*(Input!$C$9/100)</f>
        <v>-0</v>
      </c>
      <c r="J62" s="78" t="n">
        <f aca="false">($E62+$F62+$G62+$H62)</f>
        <v>0</v>
      </c>
    </row>
    <row r="63" customFormat="false" ht="12.8" hidden="false" customHeight="false" outlineLevel="0" collapsed="false">
      <c r="A63" s="76" t="n">
        <v>59</v>
      </c>
      <c r="B63" s="77" t="n">
        <f aca="false">EOMONTH(Input!$C$7,A63)</f>
        <v>44712</v>
      </c>
      <c r="C63" s="76" t="n">
        <f aca="false">DATEDIF(Input!$G$23,$B63,"Y")</f>
        <v>45</v>
      </c>
      <c r="E63" s="78" t="n">
        <f aca="false">(-1)*(401k_02!$G63+IRA_02!$E63+Invest_02!$E63)+Pension_02!$E63+SocialSec_02!$E63</f>
        <v>0</v>
      </c>
      <c r="F63" s="78" t="n">
        <f aca="false">(-1)*Roth_02!$E63</f>
        <v>-0</v>
      </c>
      <c r="G63" s="78" t="n">
        <f aca="false">(-1)*$E63*(Input!$C$8/100)</f>
        <v>-0</v>
      </c>
      <c r="H63" s="78" t="n">
        <f aca="false">(-1)*$E63*(Input!$C$9/100)</f>
        <v>-0</v>
      </c>
      <c r="J63" s="78" t="n">
        <f aca="false">($E63+$F63+$G63+$H63)</f>
        <v>0</v>
      </c>
    </row>
    <row r="64" customFormat="false" ht="12.8" hidden="false" customHeight="false" outlineLevel="0" collapsed="false">
      <c r="A64" s="76" t="n">
        <v>60</v>
      </c>
      <c r="B64" s="77" t="n">
        <f aca="false">EOMONTH(Input!$C$7,A64)</f>
        <v>44742</v>
      </c>
      <c r="C64" s="76" t="n">
        <f aca="false">DATEDIF(Input!$G$23,$B64,"Y")</f>
        <v>45</v>
      </c>
      <c r="E64" s="78" t="n">
        <f aca="false">(-1)*(401k_02!$G64+IRA_02!$E64+Invest_02!$E64)+Pension_02!$E64+SocialSec_02!$E64</f>
        <v>0</v>
      </c>
      <c r="F64" s="78" t="n">
        <f aca="false">(-1)*Roth_02!$E64</f>
        <v>-0</v>
      </c>
      <c r="G64" s="78" t="n">
        <f aca="false">(-1)*$E64*(Input!$C$8/100)</f>
        <v>-0</v>
      </c>
      <c r="H64" s="78" t="n">
        <f aca="false">(-1)*$E64*(Input!$C$9/100)</f>
        <v>-0</v>
      </c>
      <c r="J64" s="78" t="n">
        <f aca="false">($E64+$F64+$G64+$H64)</f>
        <v>0</v>
      </c>
    </row>
    <row r="65" customFormat="false" ht="12.8" hidden="false" customHeight="false" outlineLevel="0" collapsed="false">
      <c r="A65" s="76" t="n">
        <v>61</v>
      </c>
      <c r="B65" s="77" t="n">
        <f aca="false">EOMONTH(Input!$C$7,A65)</f>
        <v>44773</v>
      </c>
      <c r="C65" s="76" t="n">
        <f aca="false">DATEDIF(Input!$G$23,$B65,"Y")</f>
        <v>45</v>
      </c>
      <c r="E65" s="78" t="n">
        <f aca="false">(-1)*(401k_02!$G65+IRA_02!$E65+Invest_02!$E65)+Pension_02!$E65+SocialSec_02!$E65</f>
        <v>0</v>
      </c>
      <c r="F65" s="78" t="n">
        <f aca="false">(-1)*Roth_02!$E65</f>
        <v>-0</v>
      </c>
      <c r="G65" s="78" t="n">
        <f aca="false">(-1)*$E65*(Input!$C$8/100)</f>
        <v>-0</v>
      </c>
      <c r="H65" s="78" t="n">
        <f aca="false">(-1)*$E65*(Input!$C$9/100)</f>
        <v>-0</v>
      </c>
      <c r="J65" s="78" t="n">
        <f aca="false">($E65+$F65+$G65+$H65)</f>
        <v>0</v>
      </c>
    </row>
    <row r="66" customFormat="false" ht="12.8" hidden="false" customHeight="false" outlineLevel="0" collapsed="false">
      <c r="A66" s="76" t="n">
        <v>62</v>
      </c>
      <c r="B66" s="77" t="n">
        <f aca="false">EOMONTH(Input!$C$7,A66)</f>
        <v>44804</v>
      </c>
      <c r="C66" s="76" t="n">
        <f aca="false">DATEDIF(Input!$G$23,$B66,"Y")</f>
        <v>45</v>
      </c>
      <c r="E66" s="78" t="n">
        <f aca="false">(-1)*(401k_02!$G66+IRA_02!$E66+Invest_02!$E66)+Pension_02!$E66+SocialSec_02!$E66</f>
        <v>0</v>
      </c>
      <c r="F66" s="78" t="n">
        <f aca="false">(-1)*Roth_02!$E66</f>
        <v>-0</v>
      </c>
      <c r="G66" s="78" t="n">
        <f aca="false">(-1)*$E66*(Input!$C$8/100)</f>
        <v>-0</v>
      </c>
      <c r="H66" s="78" t="n">
        <f aca="false">(-1)*$E66*(Input!$C$9/100)</f>
        <v>-0</v>
      </c>
      <c r="J66" s="78" t="n">
        <f aca="false">($E66+$F66+$G66+$H66)</f>
        <v>0</v>
      </c>
    </row>
    <row r="67" customFormat="false" ht="12.8" hidden="false" customHeight="false" outlineLevel="0" collapsed="false">
      <c r="A67" s="76" t="n">
        <v>63</v>
      </c>
      <c r="B67" s="77" t="n">
        <f aca="false">EOMONTH(Input!$C$7,A67)</f>
        <v>44834</v>
      </c>
      <c r="C67" s="76" t="n">
        <f aca="false">DATEDIF(Input!$G$23,$B67,"Y")</f>
        <v>45</v>
      </c>
      <c r="E67" s="78" t="n">
        <f aca="false">(-1)*(401k_02!$G67+IRA_02!$E67+Invest_02!$E67)+Pension_02!$E67+SocialSec_02!$E67</f>
        <v>0</v>
      </c>
      <c r="F67" s="78" t="n">
        <f aca="false">(-1)*Roth_02!$E67</f>
        <v>-0</v>
      </c>
      <c r="G67" s="78" t="n">
        <f aca="false">(-1)*$E67*(Input!$C$8/100)</f>
        <v>-0</v>
      </c>
      <c r="H67" s="78" t="n">
        <f aca="false">(-1)*$E67*(Input!$C$9/100)</f>
        <v>-0</v>
      </c>
      <c r="J67" s="78" t="n">
        <f aca="false">($E67+$F67+$G67+$H67)</f>
        <v>0</v>
      </c>
    </row>
    <row r="68" customFormat="false" ht="12.8" hidden="false" customHeight="false" outlineLevel="0" collapsed="false">
      <c r="A68" s="76" t="n">
        <v>64</v>
      </c>
      <c r="B68" s="77" t="n">
        <f aca="false">EOMONTH(Input!$C$7,A68)</f>
        <v>44865</v>
      </c>
      <c r="C68" s="76" t="n">
        <f aca="false">DATEDIF(Input!$G$23,$B68,"Y")</f>
        <v>45</v>
      </c>
      <c r="E68" s="78" t="n">
        <f aca="false">(-1)*(401k_02!$G68+IRA_02!$E68+Invest_02!$E68)+Pension_02!$E68+SocialSec_02!$E68</f>
        <v>0</v>
      </c>
      <c r="F68" s="78" t="n">
        <f aca="false">(-1)*Roth_02!$E68</f>
        <v>-0</v>
      </c>
      <c r="G68" s="78" t="n">
        <f aca="false">(-1)*$E68*(Input!$C$8/100)</f>
        <v>-0</v>
      </c>
      <c r="H68" s="78" t="n">
        <f aca="false">(-1)*$E68*(Input!$C$9/100)</f>
        <v>-0</v>
      </c>
      <c r="J68" s="78" t="n">
        <f aca="false">($E68+$F68+$G68+$H68)</f>
        <v>0</v>
      </c>
    </row>
    <row r="69" customFormat="false" ht="12.8" hidden="false" customHeight="false" outlineLevel="0" collapsed="false">
      <c r="A69" s="76" t="n">
        <v>65</v>
      </c>
      <c r="B69" s="77" t="n">
        <f aca="false">EOMONTH(Input!$C$7,A69)</f>
        <v>44895</v>
      </c>
      <c r="C69" s="76" t="n">
        <f aca="false">DATEDIF(Input!$G$23,$B69,"Y")</f>
        <v>45</v>
      </c>
      <c r="E69" s="78" t="n">
        <f aca="false">(-1)*(401k_02!$G69+IRA_02!$E69+Invest_02!$E69)+Pension_02!$E69+SocialSec_02!$E69</f>
        <v>0</v>
      </c>
      <c r="F69" s="78" t="n">
        <f aca="false">(-1)*Roth_02!$E69</f>
        <v>-0</v>
      </c>
      <c r="G69" s="78" t="n">
        <f aca="false">(-1)*$E69*(Input!$C$8/100)</f>
        <v>-0</v>
      </c>
      <c r="H69" s="78" t="n">
        <f aca="false">(-1)*$E69*(Input!$C$9/100)</f>
        <v>-0</v>
      </c>
      <c r="J69" s="78" t="n">
        <f aca="false">($E69+$F69+$G69+$H69)</f>
        <v>0</v>
      </c>
    </row>
    <row r="70" customFormat="false" ht="12.8" hidden="false" customHeight="false" outlineLevel="0" collapsed="false">
      <c r="A70" s="76" t="n">
        <v>66</v>
      </c>
      <c r="B70" s="77" t="n">
        <f aca="false">EOMONTH(Input!$C$7,A70)</f>
        <v>44926</v>
      </c>
      <c r="C70" s="76" t="n">
        <f aca="false">DATEDIF(Input!$G$23,$B70,"Y")</f>
        <v>45</v>
      </c>
      <c r="E70" s="78" t="n">
        <f aca="false">(-1)*(401k_02!$G70+IRA_02!$E70+Invest_02!$E70)+Pension_02!$E70+SocialSec_02!$E70</f>
        <v>0</v>
      </c>
      <c r="F70" s="78" t="n">
        <f aca="false">(-1)*Roth_02!$E70</f>
        <v>-0</v>
      </c>
      <c r="G70" s="78" t="n">
        <f aca="false">(-1)*$E70*(Input!$C$8/100)</f>
        <v>-0</v>
      </c>
      <c r="H70" s="78" t="n">
        <f aca="false">(-1)*$E70*(Input!$C$9/100)</f>
        <v>-0</v>
      </c>
      <c r="J70" s="78" t="n">
        <f aca="false">($E70+$F70+$G70+$H70)</f>
        <v>0</v>
      </c>
    </row>
    <row r="71" customFormat="false" ht="12.8" hidden="false" customHeight="false" outlineLevel="0" collapsed="false">
      <c r="A71" s="76" t="n">
        <v>67</v>
      </c>
      <c r="B71" s="77" t="n">
        <f aca="false">EOMONTH(Input!$C$7,A71)</f>
        <v>44957</v>
      </c>
      <c r="C71" s="76" t="n">
        <f aca="false">DATEDIF(Input!$G$23,$B71,"Y")</f>
        <v>45</v>
      </c>
      <c r="E71" s="78" t="n">
        <f aca="false">(-1)*(401k_02!$G71+IRA_02!$E71+Invest_02!$E71)+Pension_02!$E71+SocialSec_02!$E71</f>
        <v>0</v>
      </c>
      <c r="F71" s="78" t="n">
        <f aca="false">(-1)*Roth_02!$E71</f>
        <v>-0</v>
      </c>
      <c r="G71" s="78" t="n">
        <f aca="false">(-1)*$E71*(Input!$C$8/100)</f>
        <v>-0</v>
      </c>
      <c r="H71" s="78" t="n">
        <f aca="false">(-1)*$E71*(Input!$C$9/100)</f>
        <v>-0</v>
      </c>
      <c r="J71" s="78" t="n">
        <f aca="false">($E71+$F71+$G71+$H71)</f>
        <v>0</v>
      </c>
    </row>
    <row r="72" customFormat="false" ht="12.8" hidden="false" customHeight="false" outlineLevel="0" collapsed="false">
      <c r="A72" s="76" t="n">
        <v>68</v>
      </c>
      <c r="B72" s="77" t="n">
        <f aca="false">EOMONTH(Input!$C$7,A72)</f>
        <v>44985</v>
      </c>
      <c r="C72" s="76" t="n">
        <f aca="false">DATEDIF(Input!$G$23,$B72,"Y")</f>
        <v>45</v>
      </c>
      <c r="E72" s="78" t="n">
        <f aca="false">(-1)*(401k_02!$G72+IRA_02!$E72+Invest_02!$E72)+Pension_02!$E72+SocialSec_02!$E72</f>
        <v>0</v>
      </c>
      <c r="F72" s="78" t="n">
        <f aca="false">(-1)*Roth_02!$E72</f>
        <v>-0</v>
      </c>
      <c r="G72" s="78" t="n">
        <f aca="false">(-1)*$E72*(Input!$C$8/100)</f>
        <v>-0</v>
      </c>
      <c r="H72" s="78" t="n">
        <f aca="false">(-1)*$E72*(Input!$C$9/100)</f>
        <v>-0</v>
      </c>
      <c r="J72" s="78" t="n">
        <f aca="false">($E72+$F72+$G72+$H72)</f>
        <v>0</v>
      </c>
    </row>
    <row r="73" customFormat="false" ht="12.8" hidden="false" customHeight="false" outlineLevel="0" collapsed="false">
      <c r="A73" s="76" t="n">
        <v>69</v>
      </c>
      <c r="B73" s="77" t="n">
        <f aca="false">EOMONTH(Input!$C$7,A73)</f>
        <v>45016</v>
      </c>
      <c r="C73" s="76" t="n">
        <f aca="false">DATEDIF(Input!$G$23,$B73,"Y")</f>
        <v>45</v>
      </c>
      <c r="E73" s="78" t="n">
        <f aca="false">(-1)*(401k_02!$G73+IRA_02!$E73+Invest_02!$E73)+Pension_02!$E73+SocialSec_02!$E73</f>
        <v>0</v>
      </c>
      <c r="F73" s="78" t="n">
        <f aca="false">(-1)*Roth_02!$E73</f>
        <v>-0</v>
      </c>
      <c r="G73" s="78" t="n">
        <f aca="false">(-1)*$E73*(Input!$C$8/100)</f>
        <v>-0</v>
      </c>
      <c r="H73" s="78" t="n">
        <f aca="false">(-1)*$E73*(Input!$C$9/100)</f>
        <v>-0</v>
      </c>
      <c r="J73" s="78" t="n">
        <f aca="false">($E73+$F73+$G73+$H73)</f>
        <v>0</v>
      </c>
    </row>
    <row r="74" customFormat="false" ht="12.8" hidden="false" customHeight="false" outlineLevel="0" collapsed="false">
      <c r="A74" s="76" t="n">
        <v>70</v>
      </c>
      <c r="B74" s="77" t="n">
        <f aca="false">EOMONTH(Input!$C$7,A74)</f>
        <v>45046</v>
      </c>
      <c r="C74" s="76" t="n">
        <f aca="false">DATEDIF(Input!$G$23,$B74,"Y")</f>
        <v>45</v>
      </c>
      <c r="E74" s="78" t="n">
        <f aca="false">(-1)*(401k_02!$G74+IRA_02!$E74+Invest_02!$E74)+Pension_02!$E74+SocialSec_02!$E74</f>
        <v>0</v>
      </c>
      <c r="F74" s="78" t="n">
        <f aca="false">(-1)*Roth_02!$E74</f>
        <v>-0</v>
      </c>
      <c r="G74" s="78" t="n">
        <f aca="false">(-1)*$E74*(Input!$C$8/100)</f>
        <v>-0</v>
      </c>
      <c r="H74" s="78" t="n">
        <f aca="false">(-1)*$E74*(Input!$C$9/100)</f>
        <v>-0</v>
      </c>
      <c r="J74" s="78" t="n">
        <f aca="false">($E74+$F74+$G74+$H74)</f>
        <v>0</v>
      </c>
    </row>
    <row r="75" customFormat="false" ht="12.8" hidden="false" customHeight="false" outlineLevel="0" collapsed="false">
      <c r="A75" s="76" t="n">
        <v>71</v>
      </c>
      <c r="B75" s="77" t="n">
        <f aca="false">EOMONTH(Input!$C$7,A75)</f>
        <v>45077</v>
      </c>
      <c r="C75" s="76" t="n">
        <f aca="false">DATEDIF(Input!$G$23,$B75,"Y")</f>
        <v>46</v>
      </c>
      <c r="E75" s="78" t="n">
        <f aca="false">(-1)*(401k_02!$G75+IRA_02!$E75+Invest_02!$E75)+Pension_02!$E75+SocialSec_02!$E75</f>
        <v>0</v>
      </c>
      <c r="F75" s="78" t="n">
        <f aca="false">(-1)*Roth_02!$E75</f>
        <v>-0</v>
      </c>
      <c r="G75" s="78" t="n">
        <f aca="false">(-1)*$E75*(Input!$C$8/100)</f>
        <v>-0</v>
      </c>
      <c r="H75" s="78" t="n">
        <f aca="false">(-1)*$E75*(Input!$C$9/100)</f>
        <v>-0</v>
      </c>
      <c r="J75" s="78" t="n">
        <f aca="false">($E75+$F75+$G75+$H75)</f>
        <v>0</v>
      </c>
    </row>
    <row r="76" customFormat="false" ht="12.8" hidden="false" customHeight="false" outlineLevel="0" collapsed="false">
      <c r="A76" s="76" t="n">
        <v>72</v>
      </c>
      <c r="B76" s="77" t="n">
        <f aca="false">EOMONTH(Input!$C$7,A76)</f>
        <v>45107</v>
      </c>
      <c r="C76" s="76" t="n">
        <f aca="false">DATEDIF(Input!$G$23,$B76,"Y")</f>
        <v>46</v>
      </c>
      <c r="E76" s="78" t="n">
        <f aca="false">(-1)*(401k_02!$G76+IRA_02!$E76+Invest_02!$E76)+Pension_02!$E76+SocialSec_02!$E76</f>
        <v>0</v>
      </c>
      <c r="F76" s="78" t="n">
        <f aca="false">(-1)*Roth_02!$E76</f>
        <v>-0</v>
      </c>
      <c r="G76" s="78" t="n">
        <f aca="false">(-1)*$E76*(Input!$C$8/100)</f>
        <v>-0</v>
      </c>
      <c r="H76" s="78" t="n">
        <f aca="false">(-1)*$E76*(Input!$C$9/100)</f>
        <v>-0</v>
      </c>
      <c r="J76" s="78" t="n">
        <f aca="false">($E76+$F76+$G76+$H76)</f>
        <v>0</v>
      </c>
    </row>
    <row r="77" customFormat="false" ht="12.8" hidden="false" customHeight="false" outlineLevel="0" collapsed="false">
      <c r="A77" s="76" t="n">
        <v>73</v>
      </c>
      <c r="B77" s="77" t="n">
        <f aca="false">EOMONTH(Input!$C$7,A77)</f>
        <v>45138</v>
      </c>
      <c r="C77" s="76" t="n">
        <f aca="false">DATEDIF(Input!$G$23,$B77,"Y")</f>
        <v>46</v>
      </c>
      <c r="E77" s="78" t="n">
        <f aca="false">(-1)*(401k_02!$G77+IRA_02!$E77+Invest_02!$E77)+Pension_02!$E77+SocialSec_02!$E77</f>
        <v>0</v>
      </c>
      <c r="F77" s="78" t="n">
        <f aca="false">(-1)*Roth_02!$E77</f>
        <v>-0</v>
      </c>
      <c r="G77" s="78" t="n">
        <f aca="false">(-1)*$E77*(Input!$C$8/100)</f>
        <v>-0</v>
      </c>
      <c r="H77" s="78" t="n">
        <f aca="false">(-1)*$E77*(Input!$C$9/100)</f>
        <v>-0</v>
      </c>
      <c r="J77" s="78" t="n">
        <f aca="false">($E77+$F77+$G77+$H77)</f>
        <v>0</v>
      </c>
    </row>
    <row r="78" customFormat="false" ht="12.8" hidden="false" customHeight="false" outlineLevel="0" collapsed="false">
      <c r="A78" s="76" t="n">
        <v>74</v>
      </c>
      <c r="B78" s="77" t="n">
        <f aca="false">EOMONTH(Input!$C$7,A78)</f>
        <v>45169</v>
      </c>
      <c r="C78" s="76" t="n">
        <f aca="false">DATEDIF(Input!$G$23,$B78,"Y")</f>
        <v>46</v>
      </c>
      <c r="E78" s="78" t="n">
        <f aca="false">(-1)*(401k_02!$G78+IRA_02!$E78+Invest_02!$E78)+Pension_02!$E78+SocialSec_02!$E78</f>
        <v>0</v>
      </c>
      <c r="F78" s="78" t="n">
        <f aca="false">(-1)*Roth_02!$E78</f>
        <v>-0</v>
      </c>
      <c r="G78" s="78" t="n">
        <f aca="false">(-1)*$E78*(Input!$C$8/100)</f>
        <v>-0</v>
      </c>
      <c r="H78" s="78" t="n">
        <f aca="false">(-1)*$E78*(Input!$C$9/100)</f>
        <v>-0</v>
      </c>
      <c r="J78" s="78" t="n">
        <f aca="false">($E78+$F78+$G78+$H78)</f>
        <v>0</v>
      </c>
    </row>
    <row r="79" customFormat="false" ht="12.8" hidden="false" customHeight="false" outlineLevel="0" collapsed="false">
      <c r="A79" s="76" t="n">
        <v>75</v>
      </c>
      <c r="B79" s="77" t="n">
        <f aca="false">EOMONTH(Input!$C$7,A79)</f>
        <v>45199</v>
      </c>
      <c r="C79" s="76" t="n">
        <f aca="false">DATEDIF(Input!$G$23,$B79,"Y")</f>
        <v>46</v>
      </c>
      <c r="E79" s="78" t="n">
        <f aca="false">(-1)*(401k_02!$G79+IRA_02!$E79+Invest_02!$E79)+Pension_02!$E79+SocialSec_02!$E79</f>
        <v>0</v>
      </c>
      <c r="F79" s="78" t="n">
        <f aca="false">(-1)*Roth_02!$E79</f>
        <v>-0</v>
      </c>
      <c r="G79" s="78" t="n">
        <f aca="false">(-1)*$E79*(Input!$C$8/100)</f>
        <v>-0</v>
      </c>
      <c r="H79" s="78" t="n">
        <f aca="false">(-1)*$E79*(Input!$C$9/100)</f>
        <v>-0</v>
      </c>
      <c r="J79" s="78" t="n">
        <f aca="false">($E79+$F79+$G79+$H79)</f>
        <v>0</v>
      </c>
    </row>
    <row r="80" customFormat="false" ht="12.8" hidden="false" customHeight="false" outlineLevel="0" collapsed="false">
      <c r="A80" s="76" t="n">
        <v>76</v>
      </c>
      <c r="B80" s="77" t="n">
        <f aca="false">EOMONTH(Input!$C$7,A80)</f>
        <v>45230</v>
      </c>
      <c r="C80" s="76" t="n">
        <f aca="false">DATEDIF(Input!$G$23,$B80,"Y")</f>
        <v>46</v>
      </c>
      <c r="E80" s="78" t="n">
        <f aca="false">(-1)*(401k_02!$G80+IRA_02!$E80+Invest_02!$E80)+Pension_02!$E80+SocialSec_02!$E80</f>
        <v>0</v>
      </c>
      <c r="F80" s="78" t="n">
        <f aca="false">(-1)*Roth_02!$E80</f>
        <v>-0</v>
      </c>
      <c r="G80" s="78" t="n">
        <f aca="false">(-1)*$E80*(Input!$C$8/100)</f>
        <v>-0</v>
      </c>
      <c r="H80" s="78" t="n">
        <f aca="false">(-1)*$E80*(Input!$C$9/100)</f>
        <v>-0</v>
      </c>
      <c r="J80" s="78" t="n">
        <f aca="false">($E80+$F80+$G80+$H80)</f>
        <v>0</v>
      </c>
    </row>
    <row r="81" customFormat="false" ht="12.8" hidden="false" customHeight="false" outlineLevel="0" collapsed="false">
      <c r="A81" s="76" t="n">
        <v>77</v>
      </c>
      <c r="B81" s="77" t="n">
        <f aca="false">EOMONTH(Input!$C$7,A81)</f>
        <v>45260</v>
      </c>
      <c r="C81" s="76" t="n">
        <f aca="false">DATEDIF(Input!$G$23,$B81,"Y")</f>
        <v>46</v>
      </c>
      <c r="E81" s="78" t="n">
        <f aca="false">(-1)*(401k_02!$G81+IRA_02!$E81+Invest_02!$E81)+Pension_02!$E81+SocialSec_02!$E81</f>
        <v>0</v>
      </c>
      <c r="F81" s="78" t="n">
        <f aca="false">(-1)*Roth_02!$E81</f>
        <v>-0</v>
      </c>
      <c r="G81" s="78" t="n">
        <f aca="false">(-1)*$E81*(Input!$C$8/100)</f>
        <v>-0</v>
      </c>
      <c r="H81" s="78" t="n">
        <f aca="false">(-1)*$E81*(Input!$C$9/100)</f>
        <v>-0</v>
      </c>
      <c r="J81" s="78" t="n">
        <f aca="false">($E81+$F81+$G81+$H81)</f>
        <v>0</v>
      </c>
    </row>
    <row r="82" customFormat="false" ht="12.8" hidden="false" customHeight="false" outlineLevel="0" collapsed="false">
      <c r="A82" s="76" t="n">
        <v>78</v>
      </c>
      <c r="B82" s="77" t="n">
        <f aca="false">EOMONTH(Input!$C$7,A82)</f>
        <v>45291</v>
      </c>
      <c r="C82" s="76" t="n">
        <f aca="false">DATEDIF(Input!$G$23,$B82,"Y")</f>
        <v>46</v>
      </c>
      <c r="E82" s="78" t="n">
        <f aca="false">(-1)*(401k_02!$G82+IRA_02!$E82+Invest_02!$E82)+Pension_02!$E82+SocialSec_02!$E82</f>
        <v>0</v>
      </c>
      <c r="F82" s="78" t="n">
        <f aca="false">(-1)*Roth_02!$E82</f>
        <v>-0</v>
      </c>
      <c r="G82" s="78" t="n">
        <f aca="false">(-1)*$E82*(Input!$C$8/100)</f>
        <v>-0</v>
      </c>
      <c r="H82" s="78" t="n">
        <f aca="false">(-1)*$E82*(Input!$C$9/100)</f>
        <v>-0</v>
      </c>
      <c r="J82" s="78" t="n">
        <f aca="false">($E82+$F82+$G82+$H82)</f>
        <v>0</v>
      </c>
    </row>
    <row r="83" customFormat="false" ht="12.8" hidden="false" customHeight="false" outlineLevel="0" collapsed="false">
      <c r="A83" s="76" t="n">
        <v>79</v>
      </c>
      <c r="B83" s="77" t="n">
        <f aca="false">EOMONTH(Input!$C$7,A83)</f>
        <v>45322</v>
      </c>
      <c r="C83" s="76" t="n">
        <f aca="false">DATEDIF(Input!$G$23,$B83,"Y")</f>
        <v>46</v>
      </c>
      <c r="E83" s="78" t="n">
        <f aca="false">(-1)*(401k_02!$G83+IRA_02!$E83+Invest_02!$E83)+Pension_02!$E83+SocialSec_02!$E83</f>
        <v>0</v>
      </c>
      <c r="F83" s="78" t="n">
        <f aca="false">(-1)*Roth_02!$E83</f>
        <v>-0</v>
      </c>
      <c r="G83" s="78" t="n">
        <f aca="false">(-1)*$E83*(Input!$C$8/100)</f>
        <v>-0</v>
      </c>
      <c r="H83" s="78" t="n">
        <f aca="false">(-1)*$E83*(Input!$C$9/100)</f>
        <v>-0</v>
      </c>
      <c r="J83" s="78" t="n">
        <f aca="false">($E83+$F83+$G83+$H83)</f>
        <v>0</v>
      </c>
    </row>
    <row r="84" customFormat="false" ht="12.8" hidden="false" customHeight="false" outlineLevel="0" collapsed="false">
      <c r="A84" s="76" t="n">
        <v>80</v>
      </c>
      <c r="B84" s="77" t="n">
        <f aca="false">EOMONTH(Input!$C$7,A84)</f>
        <v>45351</v>
      </c>
      <c r="C84" s="76" t="n">
        <f aca="false">DATEDIF(Input!$G$23,$B84,"Y")</f>
        <v>46</v>
      </c>
      <c r="E84" s="78" t="n">
        <f aca="false">(-1)*(401k_02!$G84+IRA_02!$E84+Invest_02!$E84)+Pension_02!$E84+SocialSec_02!$E84</f>
        <v>0</v>
      </c>
      <c r="F84" s="78" t="n">
        <f aca="false">(-1)*Roth_02!$E84</f>
        <v>-0</v>
      </c>
      <c r="G84" s="78" t="n">
        <f aca="false">(-1)*$E84*(Input!$C$8/100)</f>
        <v>-0</v>
      </c>
      <c r="H84" s="78" t="n">
        <f aca="false">(-1)*$E84*(Input!$C$9/100)</f>
        <v>-0</v>
      </c>
      <c r="J84" s="78" t="n">
        <f aca="false">($E84+$F84+$G84+$H84)</f>
        <v>0</v>
      </c>
    </row>
    <row r="85" customFormat="false" ht="12.8" hidden="false" customHeight="false" outlineLevel="0" collapsed="false">
      <c r="A85" s="76" t="n">
        <v>81</v>
      </c>
      <c r="B85" s="77" t="n">
        <f aca="false">EOMONTH(Input!$C$7,A85)</f>
        <v>45382</v>
      </c>
      <c r="C85" s="76" t="n">
        <f aca="false">DATEDIF(Input!$G$23,$B85,"Y")</f>
        <v>46</v>
      </c>
      <c r="E85" s="78" t="n">
        <f aca="false">(-1)*(401k_02!$G85+IRA_02!$E85+Invest_02!$E85)+Pension_02!$E85+SocialSec_02!$E85</f>
        <v>0</v>
      </c>
      <c r="F85" s="78" t="n">
        <f aca="false">(-1)*Roth_02!$E85</f>
        <v>-0</v>
      </c>
      <c r="G85" s="78" t="n">
        <f aca="false">(-1)*$E85*(Input!$C$8/100)</f>
        <v>-0</v>
      </c>
      <c r="H85" s="78" t="n">
        <f aca="false">(-1)*$E85*(Input!$C$9/100)</f>
        <v>-0</v>
      </c>
      <c r="J85" s="78" t="n">
        <f aca="false">($E85+$F85+$G85+$H85)</f>
        <v>0</v>
      </c>
    </row>
    <row r="86" customFormat="false" ht="12.8" hidden="false" customHeight="false" outlineLevel="0" collapsed="false">
      <c r="A86" s="76" t="n">
        <v>82</v>
      </c>
      <c r="B86" s="77" t="n">
        <f aca="false">EOMONTH(Input!$C$7,A86)</f>
        <v>45412</v>
      </c>
      <c r="C86" s="76" t="n">
        <f aca="false">DATEDIF(Input!$G$23,$B86,"Y")</f>
        <v>46</v>
      </c>
      <c r="E86" s="78" t="n">
        <f aca="false">(-1)*(401k_02!$G86+IRA_02!$E86+Invest_02!$E86)+Pension_02!$E86+SocialSec_02!$E86</f>
        <v>0</v>
      </c>
      <c r="F86" s="78" t="n">
        <f aca="false">(-1)*Roth_02!$E86</f>
        <v>-0</v>
      </c>
      <c r="G86" s="78" t="n">
        <f aca="false">(-1)*$E86*(Input!$C$8/100)</f>
        <v>-0</v>
      </c>
      <c r="H86" s="78" t="n">
        <f aca="false">(-1)*$E86*(Input!$C$9/100)</f>
        <v>-0</v>
      </c>
      <c r="J86" s="78" t="n">
        <f aca="false">($E86+$F86+$G86+$H86)</f>
        <v>0</v>
      </c>
    </row>
    <row r="87" customFormat="false" ht="12.8" hidden="false" customHeight="false" outlineLevel="0" collapsed="false">
      <c r="A87" s="76" t="n">
        <v>83</v>
      </c>
      <c r="B87" s="77" t="n">
        <f aca="false">EOMONTH(Input!$C$7,A87)</f>
        <v>45443</v>
      </c>
      <c r="C87" s="76" t="n">
        <f aca="false">DATEDIF(Input!$G$23,$B87,"Y")</f>
        <v>47</v>
      </c>
      <c r="E87" s="78" t="n">
        <f aca="false">(-1)*(401k_02!$G87+IRA_02!$E87+Invest_02!$E87)+Pension_02!$E87+SocialSec_02!$E87</f>
        <v>0</v>
      </c>
      <c r="F87" s="78" t="n">
        <f aca="false">(-1)*Roth_02!$E87</f>
        <v>-0</v>
      </c>
      <c r="G87" s="78" t="n">
        <f aca="false">(-1)*$E87*(Input!$C$8/100)</f>
        <v>-0</v>
      </c>
      <c r="H87" s="78" t="n">
        <f aca="false">(-1)*$E87*(Input!$C$9/100)</f>
        <v>-0</v>
      </c>
      <c r="J87" s="78" t="n">
        <f aca="false">($E87+$F87+$G87+$H87)</f>
        <v>0</v>
      </c>
    </row>
    <row r="88" customFormat="false" ht="12.8" hidden="false" customHeight="false" outlineLevel="0" collapsed="false">
      <c r="A88" s="76" t="n">
        <v>84</v>
      </c>
      <c r="B88" s="77" t="n">
        <f aca="false">EOMONTH(Input!$C$7,A88)</f>
        <v>45473</v>
      </c>
      <c r="C88" s="76" t="n">
        <f aca="false">DATEDIF(Input!$G$23,$B88,"Y")</f>
        <v>47</v>
      </c>
      <c r="E88" s="78" t="n">
        <f aca="false">(-1)*(401k_02!$G88+IRA_02!$E88+Invest_02!$E88)+Pension_02!$E88+SocialSec_02!$E88</f>
        <v>0</v>
      </c>
      <c r="F88" s="78" t="n">
        <f aca="false">(-1)*Roth_02!$E88</f>
        <v>-0</v>
      </c>
      <c r="G88" s="78" t="n">
        <f aca="false">(-1)*$E88*(Input!$C$8/100)</f>
        <v>-0</v>
      </c>
      <c r="H88" s="78" t="n">
        <f aca="false">(-1)*$E88*(Input!$C$9/100)</f>
        <v>-0</v>
      </c>
      <c r="J88" s="78" t="n">
        <f aca="false">($E88+$F88+$G88+$H88)</f>
        <v>0</v>
      </c>
    </row>
    <row r="89" customFormat="false" ht="12.8" hidden="false" customHeight="false" outlineLevel="0" collapsed="false">
      <c r="A89" s="76" t="n">
        <v>85</v>
      </c>
      <c r="B89" s="77" t="n">
        <f aca="false">EOMONTH(Input!$C$7,A89)</f>
        <v>45504</v>
      </c>
      <c r="C89" s="76" t="n">
        <f aca="false">DATEDIF(Input!$G$23,$B89,"Y")</f>
        <v>47</v>
      </c>
      <c r="E89" s="78" t="n">
        <f aca="false">(-1)*(401k_02!$G89+IRA_02!$E89+Invest_02!$E89)+Pension_02!$E89+SocialSec_02!$E89</f>
        <v>0</v>
      </c>
      <c r="F89" s="78" t="n">
        <f aca="false">(-1)*Roth_02!$E89</f>
        <v>-0</v>
      </c>
      <c r="G89" s="78" t="n">
        <f aca="false">(-1)*$E89*(Input!$C$8/100)</f>
        <v>-0</v>
      </c>
      <c r="H89" s="78" t="n">
        <f aca="false">(-1)*$E89*(Input!$C$9/100)</f>
        <v>-0</v>
      </c>
      <c r="J89" s="78" t="n">
        <f aca="false">($E89+$F89+$G89+$H89)</f>
        <v>0</v>
      </c>
    </row>
    <row r="90" customFormat="false" ht="12.8" hidden="false" customHeight="false" outlineLevel="0" collapsed="false">
      <c r="A90" s="76" t="n">
        <v>86</v>
      </c>
      <c r="B90" s="77" t="n">
        <f aca="false">EOMONTH(Input!$C$7,A90)</f>
        <v>45535</v>
      </c>
      <c r="C90" s="76" t="n">
        <f aca="false">DATEDIF(Input!$G$23,$B90,"Y")</f>
        <v>47</v>
      </c>
      <c r="E90" s="78" t="n">
        <f aca="false">(-1)*(401k_02!$G90+IRA_02!$E90+Invest_02!$E90)+Pension_02!$E90+SocialSec_02!$E90</f>
        <v>0</v>
      </c>
      <c r="F90" s="78" t="n">
        <f aca="false">(-1)*Roth_02!$E90</f>
        <v>-0</v>
      </c>
      <c r="G90" s="78" t="n">
        <f aca="false">(-1)*$E90*(Input!$C$8/100)</f>
        <v>-0</v>
      </c>
      <c r="H90" s="78" t="n">
        <f aca="false">(-1)*$E90*(Input!$C$9/100)</f>
        <v>-0</v>
      </c>
      <c r="J90" s="78" t="n">
        <f aca="false">($E90+$F90+$G90+$H90)</f>
        <v>0</v>
      </c>
    </row>
    <row r="91" customFormat="false" ht="12.8" hidden="false" customHeight="false" outlineLevel="0" collapsed="false">
      <c r="A91" s="76" t="n">
        <v>87</v>
      </c>
      <c r="B91" s="77" t="n">
        <f aca="false">EOMONTH(Input!$C$7,A91)</f>
        <v>45565</v>
      </c>
      <c r="C91" s="76" t="n">
        <f aca="false">DATEDIF(Input!$G$23,$B91,"Y")</f>
        <v>47</v>
      </c>
      <c r="E91" s="78" t="n">
        <f aca="false">(-1)*(401k_02!$G91+IRA_02!$E91+Invest_02!$E91)+Pension_02!$E91+SocialSec_02!$E91</f>
        <v>0</v>
      </c>
      <c r="F91" s="78" t="n">
        <f aca="false">(-1)*Roth_02!$E91</f>
        <v>-0</v>
      </c>
      <c r="G91" s="78" t="n">
        <f aca="false">(-1)*$E91*(Input!$C$8/100)</f>
        <v>-0</v>
      </c>
      <c r="H91" s="78" t="n">
        <f aca="false">(-1)*$E91*(Input!$C$9/100)</f>
        <v>-0</v>
      </c>
      <c r="J91" s="78" t="n">
        <f aca="false">($E91+$F91+$G91+$H91)</f>
        <v>0</v>
      </c>
    </row>
    <row r="92" customFormat="false" ht="12.8" hidden="false" customHeight="false" outlineLevel="0" collapsed="false">
      <c r="A92" s="76" t="n">
        <v>88</v>
      </c>
      <c r="B92" s="77" t="n">
        <f aca="false">EOMONTH(Input!$C$7,A92)</f>
        <v>45596</v>
      </c>
      <c r="C92" s="76" t="n">
        <f aca="false">DATEDIF(Input!$G$23,$B92,"Y")</f>
        <v>47</v>
      </c>
      <c r="E92" s="78" t="n">
        <f aca="false">(-1)*(401k_02!$G92+IRA_02!$E92+Invest_02!$E92)+Pension_02!$E92+SocialSec_02!$E92</f>
        <v>0</v>
      </c>
      <c r="F92" s="78" t="n">
        <f aca="false">(-1)*Roth_02!$E92</f>
        <v>-0</v>
      </c>
      <c r="G92" s="78" t="n">
        <f aca="false">(-1)*$E92*(Input!$C$8/100)</f>
        <v>-0</v>
      </c>
      <c r="H92" s="78" t="n">
        <f aca="false">(-1)*$E92*(Input!$C$9/100)</f>
        <v>-0</v>
      </c>
      <c r="J92" s="78" t="n">
        <f aca="false">($E92+$F92+$G92+$H92)</f>
        <v>0</v>
      </c>
    </row>
    <row r="93" customFormat="false" ht="12.8" hidden="false" customHeight="false" outlineLevel="0" collapsed="false">
      <c r="A93" s="76" t="n">
        <v>89</v>
      </c>
      <c r="B93" s="77" t="n">
        <f aca="false">EOMONTH(Input!$C$7,A93)</f>
        <v>45626</v>
      </c>
      <c r="C93" s="76" t="n">
        <f aca="false">DATEDIF(Input!$G$23,$B93,"Y")</f>
        <v>47</v>
      </c>
      <c r="E93" s="78" t="n">
        <f aca="false">(-1)*(401k_02!$G93+IRA_02!$E93+Invest_02!$E93)+Pension_02!$E93+SocialSec_02!$E93</f>
        <v>0</v>
      </c>
      <c r="F93" s="78" t="n">
        <f aca="false">(-1)*Roth_02!$E93</f>
        <v>-0</v>
      </c>
      <c r="G93" s="78" t="n">
        <f aca="false">(-1)*$E93*(Input!$C$8/100)</f>
        <v>-0</v>
      </c>
      <c r="H93" s="78" t="n">
        <f aca="false">(-1)*$E93*(Input!$C$9/100)</f>
        <v>-0</v>
      </c>
      <c r="J93" s="78" t="n">
        <f aca="false">($E93+$F93+$G93+$H93)</f>
        <v>0</v>
      </c>
    </row>
    <row r="94" customFormat="false" ht="12.8" hidden="false" customHeight="false" outlineLevel="0" collapsed="false">
      <c r="A94" s="76" t="n">
        <v>90</v>
      </c>
      <c r="B94" s="77" t="n">
        <f aca="false">EOMONTH(Input!$C$7,A94)</f>
        <v>45657</v>
      </c>
      <c r="C94" s="76" t="n">
        <f aca="false">DATEDIF(Input!$G$23,$B94,"Y")</f>
        <v>47</v>
      </c>
      <c r="E94" s="78" t="n">
        <f aca="false">(-1)*(401k_02!$G94+IRA_02!$E94+Invest_02!$E94)+Pension_02!$E94+SocialSec_02!$E94</f>
        <v>0</v>
      </c>
      <c r="F94" s="78" t="n">
        <f aca="false">(-1)*Roth_02!$E94</f>
        <v>-0</v>
      </c>
      <c r="G94" s="78" t="n">
        <f aca="false">(-1)*$E94*(Input!$C$8/100)</f>
        <v>-0</v>
      </c>
      <c r="H94" s="78" t="n">
        <f aca="false">(-1)*$E94*(Input!$C$9/100)</f>
        <v>-0</v>
      </c>
      <c r="J94" s="78" t="n">
        <f aca="false">($E94+$F94+$G94+$H94)</f>
        <v>0</v>
      </c>
    </row>
    <row r="95" customFormat="false" ht="12.8" hidden="false" customHeight="false" outlineLevel="0" collapsed="false">
      <c r="A95" s="76" t="n">
        <v>91</v>
      </c>
      <c r="B95" s="77" t="n">
        <f aca="false">EOMONTH(Input!$C$7,A95)</f>
        <v>45688</v>
      </c>
      <c r="C95" s="76" t="n">
        <f aca="false">DATEDIF(Input!$G$23,$B95,"Y")</f>
        <v>47</v>
      </c>
      <c r="E95" s="78" t="n">
        <f aca="false">(-1)*(401k_02!$G95+IRA_02!$E95+Invest_02!$E95)+Pension_02!$E95+SocialSec_02!$E95</f>
        <v>0</v>
      </c>
      <c r="F95" s="78" t="n">
        <f aca="false">(-1)*Roth_02!$E95</f>
        <v>-0</v>
      </c>
      <c r="G95" s="78" t="n">
        <f aca="false">(-1)*$E95*(Input!$C$8/100)</f>
        <v>-0</v>
      </c>
      <c r="H95" s="78" t="n">
        <f aca="false">(-1)*$E95*(Input!$C$9/100)</f>
        <v>-0</v>
      </c>
      <c r="J95" s="78" t="n">
        <f aca="false">($E95+$F95+$G95+$H95)</f>
        <v>0</v>
      </c>
    </row>
    <row r="96" customFormat="false" ht="12.8" hidden="false" customHeight="false" outlineLevel="0" collapsed="false">
      <c r="A96" s="76" t="n">
        <v>92</v>
      </c>
      <c r="B96" s="77" t="n">
        <f aca="false">EOMONTH(Input!$C$7,A96)</f>
        <v>45716</v>
      </c>
      <c r="C96" s="76" t="n">
        <f aca="false">DATEDIF(Input!$G$23,$B96,"Y")</f>
        <v>47</v>
      </c>
      <c r="E96" s="78" t="n">
        <f aca="false">(-1)*(401k_02!$G96+IRA_02!$E96+Invest_02!$E96)+Pension_02!$E96+SocialSec_02!$E96</f>
        <v>0</v>
      </c>
      <c r="F96" s="78" t="n">
        <f aca="false">(-1)*Roth_02!$E96</f>
        <v>-0</v>
      </c>
      <c r="G96" s="78" t="n">
        <f aca="false">(-1)*$E96*(Input!$C$8/100)</f>
        <v>-0</v>
      </c>
      <c r="H96" s="78" t="n">
        <f aca="false">(-1)*$E96*(Input!$C$9/100)</f>
        <v>-0</v>
      </c>
      <c r="J96" s="78" t="n">
        <f aca="false">($E96+$F96+$G96+$H96)</f>
        <v>0</v>
      </c>
    </row>
    <row r="97" customFormat="false" ht="12.8" hidden="false" customHeight="false" outlineLevel="0" collapsed="false">
      <c r="A97" s="76" t="n">
        <v>93</v>
      </c>
      <c r="B97" s="77" t="n">
        <f aca="false">EOMONTH(Input!$C$7,A97)</f>
        <v>45747</v>
      </c>
      <c r="C97" s="76" t="n">
        <f aca="false">DATEDIF(Input!$G$23,$B97,"Y")</f>
        <v>47</v>
      </c>
      <c r="E97" s="78" t="n">
        <f aca="false">(-1)*(401k_02!$G97+IRA_02!$E97+Invest_02!$E97)+Pension_02!$E97+SocialSec_02!$E97</f>
        <v>0</v>
      </c>
      <c r="F97" s="78" t="n">
        <f aca="false">(-1)*Roth_02!$E97</f>
        <v>-0</v>
      </c>
      <c r="G97" s="78" t="n">
        <f aca="false">(-1)*$E97*(Input!$C$8/100)</f>
        <v>-0</v>
      </c>
      <c r="H97" s="78" t="n">
        <f aca="false">(-1)*$E97*(Input!$C$9/100)</f>
        <v>-0</v>
      </c>
      <c r="J97" s="78" t="n">
        <f aca="false">($E97+$F97+$G97+$H97)</f>
        <v>0</v>
      </c>
    </row>
    <row r="98" customFormat="false" ht="12.8" hidden="false" customHeight="false" outlineLevel="0" collapsed="false">
      <c r="A98" s="76" t="n">
        <v>94</v>
      </c>
      <c r="B98" s="77" t="n">
        <f aca="false">EOMONTH(Input!$C$7,A98)</f>
        <v>45777</v>
      </c>
      <c r="C98" s="76" t="n">
        <f aca="false">DATEDIF(Input!$G$23,$B98,"Y")</f>
        <v>47</v>
      </c>
      <c r="E98" s="78" t="n">
        <f aca="false">(-1)*(401k_02!$G98+IRA_02!$E98+Invest_02!$E98)+Pension_02!$E98+SocialSec_02!$E98</f>
        <v>0</v>
      </c>
      <c r="F98" s="78" t="n">
        <f aca="false">(-1)*Roth_02!$E98</f>
        <v>-0</v>
      </c>
      <c r="G98" s="78" t="n">
        <f aca="false">(-1)*$E98*(Input!$C$8/100)</f>
        <v>-0</v>
      </c>
      <c r="H98" s="78" t="n">
        <f aca="false">(-1)*$E98*(Input!$C$9/100)</f>
        <v>-0</v>
      </c>
      <c r="J98" s="78" t="n">
        <f aca="false">($E98+$F98+$G98+$H98)</f>
        <v>0</v>
      </c>
    </row>
    <row r="99" customFormat="false" ht="12.8" hidden="false" customHeight="false" outlineLevel="0" collapsed="false">
      <c r="A99" s="76" t="n">
        <v>95</v>
      </c>
      <c r="B99" s="77" t="n">
        <f aca="false">EOMONTH(Input!$C$7,A99)</f>
        <v>45808</v>
      </c>
      <c r="C99" s="76" t="n">
        <f aca="false">DATEDIF(Input!$G$23,$B99,"Y")</f>
        <v>48</v>
      </c>
      <c r="E99" s="78" t="n">
        <f aca="false">(-1)*(401k_02!$G99+IRA_02!$E99+Invest_02!$E99)+Pension_02!$E99+SocialSec_02!$E99</f>
        <v>0</v>
      </c>
      <c r="F99" s="78" t="n">
        <f aca="false">(-1)*Roth_02!$E99</f>
        <v>-0</v>
      </c>
      <c r="G99" s="78" t="n">
        <f aca="false">(-1)*$E99*(Input!$C$8/100)</f>
        <v>-0</v>
      </c>
      <c r="H99" s="78" t="n">
        <f aca="false">(-1)*$E99*(Input!$C$9/100)</f>
        <v>-0</v>
      </c>
      <c r="J99" s="78" t="n">
        <f aca="false">($E99+$F99+$G99+$H99)</f>
        <v>0</v>
      </c>
    </row>
    <row r="100" customFormat="false" ht="12.8" hidden="false" customHeight="false" outlineLevel="0" collapsed="false">
      <c r="A100" s="76" t="n">
        <v>96</v>
      </c>
      <c r="B100" s="77" t="n">
        <f aca="false">EOMONTH(Input!$C$7,A100)</f>
        <v>45838</v>
      </c>
      <c r="C100" s="76" t="n">
        <f aca="false">DATEDIF(Input!$G$23,$B100,"Y")</f>
        <v>48</v>
      </c>
      <c r="E100" s="78" t="n">
        <f aca="false">(-1)*(401k_02!$G100+IRA_02!$E100+Invest_02!$E100)+Pension_02!$E100+SocialSec_02!$E100</f>
        <v>0</v>
      </c>
      <c r="F100" s="78" t="n">
        <f aca="false">(-1)*Roth_02!$E100</f>
        <v>-0</v>
      </c>
      <c r="G100" s="78" t="n">
        <f aca="false">(-1)*$E100*(Input!$C$8/100)</f>
        <v>-0</v>
      </c>
      <c r="H100" s="78" t="n">
        <f aca="false">(-1)*$E100*(Input!$C$9/100)</f>
        <v>-0</v>
      </c>
      <c r="J100" s="78" t="n">
        <f aca="false">($E100+$F100+$G100+$H100)</f>
        <v>0</v>
      </c>
    </row>
    <row r="101" customFormat="false" ht="12.8" hidden="false" customHeight="false" outlineLevel="0" collapsed="false">
      <c r="A101" s="76" t="n">
        <v>97</v>
      </c>
      <c r="B101" s="77" t="n">
        <f aca="false">EOMONTH(Input!$C$7,A101)</f>
        <v>45869</v>
      </c>
      <c r="C101" s="76" t="n">
        <f aca="false">DATEDIF(Input!$G$23,$B101,"Y")</f>
        <v>48</v>
      </c>
      <c r="E101" s="78" t="n">
        <f aca="false">(-1)*(401k_02!$G101+IRA_02!$E101+Invest_02!$E101)+Pension_02!$E101+SocialSec_02!$E101</f>
        <v>0</v>
      </c>
      <c r="F101" s="78" t="n">
        <f aca="false">(-1)*Roth_02!$E101</f>
        <v>-0</v>
      </c>
      <c r="G101" s="78" t="n">
        <f aca="false">(-1)*$E101*(Input!$C$8/100)</f>
        <v>-0</v>
      </c>
      <c r="H101" s="78" t="n">
        <f aca="false">(-1)*$E101*(Input!$C$9/100)</f>
        <v>-0</v>
      </c>
      <c r="J101" s="78" t="n">
        <f aca="false">($E101+$F101+$G101+$H101)</f>
        <v>0</v>
      </c>
    </row>
    <row r="102" customFormat="false" ht="12.8" hidden="false" customHeight="false" outlineLevel="0" collapsed="false">
      <c r="A102" s="76" t="n">
        <v>98</v>
      </c>
      <c r="B102" s="77" t="n">
        <f aca="false">EOMONTH(Input!$C$7,A102)</f>
        <v>45900</v>
      </c>
      <c r="C102" s="76" t="n">
        <f aca="false">DATEDIF(Input!$G$23,$B102,"Y")</f>
        <v>48</v>
      </c>
      <c r="E102" s="78" t="n">
        <f aca="false">(-1)*(401k_02!$G102+IRA_02!$E102+Invest_02!$E102)+Pension_02!$E102+SocialSec_02!$E102</f>
        <v>0</v>
      </c>
      <c r="F102" s="78" t="n">
        <f aca="false">(-1)*Roth_02!$E102</f>
        <v>-0</v>
      </c>
      <c r="G102" s="78" t="n">
        <f aca="false">(-1)*$E102*(Input!$C$8/100)</f>
        <v>-0</v>
      </c>
      <c r="H102" s="78" t="n">
        <f aca="false">(-1)*$E102*(Input!$C$9/100)</f>
        <v>-0</v>
      </c>
      <c r="J102" s="78" t="n">
        <f aca="false">($E102+$F102+$G102+$H102)</f>
        <v>0</v>
      </c>
    </row>
    <row r="103" customFormat="false" ht="12.8" hidden="false" customHeight="false" outlineLevel="0" collapsed="false">
      <c r="A103" s="76" t="n">
        <v>99</v>
      </c>
      <c r="B103" s="77" t="n">
        <f aca="false">EOMONTH(Input!$C$7,A103)</f>
        <v>45930</v>
      </c>
      <c r="C103" s="76" t="n">
        <f aca="false">DATEDIF(Input!$G$23,$B103,"Y")</f>
        <v>48</v>
      </c>
      <c r="E103" s="78" t="n">
        <f aca="false">(-1)*(401k_02!$G103+IRA_02!$E103+Invest_02!$E103)+Pension_02!$E103+SocialSec_02!$E103</f>
        <v>0</v>
      </c>
      <c r="F103" s="78" t="n">
        <f aca="false">(-1)*Roth_02!$E103</f>
        <v>-0</v>
      </c>
      <c r="G103" s="78" t="n">
        <f aca="false">(-1)*$E103*(Input!$C$8/100)</f>
        <v>-0</v>
      </c>
      <c r="H103" s="78" t="n">
        <f aca="false">(-1)*$E103*(Input!$C$9/100)</f>
        <v>-0</v>
      </c>
      <c r="J103" s="78" t="n">
        <f aca="false">($E103+$F103+$G103+$H103)</f>
        <v>0</v>
      </c>
    </row>
    <row r="104" customFormat="false" ht="12.8" hidden="false" customHeight="false" outlineLevel="0" collapsed="false">
      <c r="A104" s="76" t="n">
        <v>100</v>
      </c>
      <c r="B104" s="77" t="n">
        <f aca="false">EOMONTH(Input!$C$7,A104)</f>
        <v>45961</v>
      </c>
      <c r="C104" s="76" t="n">
        <f aca="false">DATEDIF(Input!$G$23,$B104,"Y")</f>
        <v>48</v>
      </c>
      <c r="E104" s="78" t="n">
        <f aca="false">(-1)*(401k_02!$G104+IRA_02!$E104+Invest_02!$E104)+Pension_02!$E104+SocialSec_02!$E104</f>
        <v>0</v>
      </c>
      <c r="F104" s="78" t="n">
        <f aca="false">(-1)*Roth_02!$E104</f>
        <v>-0</v>
      </c>
      <c r="G104" s="78" t="n">
        <f aca="false">(-1)*$E104*(Input!$C$8/100)</f>
        <v>-0</v>
      </c>
      <c r="H104" s="78" t="n">
        <f aca="false">(-1)*$E104*(Input!$C$9/100)</f>
        <v>-0</v>
      </c>
      <c r="J104" s="78" t="n">
        <f aca="false">($E104+$F104+$G104+$H104)</f>
        <v>0</v>
      </c>
    </row>
    <row r="105" customFormat="false" ht="12.8" hidden="false" customHeight="false" outlineLevel="0" collapsed="false">
      <c r="A105" s="76" t="n">
        <v>101</v>
      </c>
      <c r="B105" s="77" t="n">
        <f aca="false">EOMONTH(Input!$C$7,A105)</f>
        <v>45991</v>
      </c>
      <c r="C105" s="76" t="n">
        <f aca="false">DATEDIF(Input!$G$23,$B105,"Y")</f>
        <v>48</v>
      </c>
      <c r="E105" s="78" t="n">
        <f aca="false">(-1)*(401k_02!$G105+IRA_02!$E105+Invest_02!$E105)+Pension_02!$E105+SocialSec_02!$E105</f>
        <v>0</v>
      </c>
      <c r="F105" s="78" t="n">
        <f aca="false">(-1)*Roth_02!$E105</f>
        <v>-0</v>
      </c>
      <c r="G105" s="78" t="n">
        <f aca="false">(-1)*$E105*(Input!$C$8/100)</f>
        <v>-0</v>
      </c>
      <c r="H105" s="78" t="n">
        <f aca="false">(-1)*$E105*(Input!$C$9/100)</f>
        <v>-0</v>
      </c>
      <c r="J105" s="78" t="n">
        <f aca="false">($E105+$F105+$G105+$H105)</f>
        <v>0</v>
      </c>
    </row>
    <row r="106" customFormat="false" ht="12.8" hidden="false" customHeight="false" outlineLevel="0" collapsed="false">
      <c r="A106" s="76" t="n">
        <v>102</v>
      </c>
      <c r="B106" s="77" t="n">
        <f aca="false">EOMONTH(Input!$C$7,A106)</f>
        <v>46022</v>
      </c>
      <c r="C106" s="76" t="n">
        <f aca="false">DATEDIF(Input!$G$23,$B106,"Y")</f>
        <v>48</v>
      </c>
      <c r="E106" s="78" t="n">
        <f aca="false">(-1)*(401k_02!$G106+IRA_02!$E106+Invest_02!$E106)+Pension_02!$E106+SocialSec_02!$E106</f>
        <v>0</v>
      </c>
      <c r="F106" s="78" t="n">
        <f aca="false">(-1)*Roth_02!$E106</f>
        <v>-0</v>
      </c>
      <c r="G106" s="78" t="n">
        <f aca="false">(-1)*$E106*(Input!$C$8/100)</f>
        <v>-0</v>
      </c>
      <c r="H106" s="78" t="n">
        <f aca="false">(-1)*$E106*(Input!$C$9/100)</f>
        <v>-0</v>
      </c>
      <c r="J106" s="78" t="n">
        <f aca="false">($E106+$F106+$G106+$H106)</f>
        <v>0</v>
      </c>
    </row>
    <row r="107" customFormat="false" ht="12.8" hidden="false" customHeight="false" outlineLevel="0" collapsed="false">
      <c r="A107" s="76" t="n">
        <v>103</v>
      </c>
      <c r="B107" s="77" t="n">
        <f aca="false">EOMONTH(Input!$C$7,A107)</f>
        <v>46053</v>
      </c>
      <c r="C107" s="76" t="n">
        <f aca="false">DATEDIF(Input!$G$23,$B107,"Y")</f>
        <v>48</v>
      </c>
      <c r="E107" s="78" t="n">
        <f aca="false">(-1)*(401k_02!$G107+IRA_02!$E107+Invest_02!$E107)+Pension_02!$E107+SocialSec_02!$E107</f>
        <v>0</v>
      </c>
      <c r="F107" s="78" t="n">
        <f aca="false">(-1)*Roth_02!$E107</f>
        <v>-0</v>
      </c>
      <c r="G107" s="78" t="n">
        <f aca="false">(-1)*$E107*(Input!$C$8/100)</f>
        <v>-0</v>
      </c>
      <c r="H107" s="78" t="n">
        <f aca="false">(-1)*$E107*(Input!$C$9/100)</f>
        <v>-0</v>
      </c>
      <c r="J107" s="78" t="n">
        <f aca="false">($E107+$F107+$G107+$H107)</f>
        <v>0</v>
      </c>
    </row>
    <row r="108" customFormat="false" ht="12.8" hidden="false" customHeight="false" outlineLevel="0" collapsed="false">
      <c r="A108" s="76" t="n">
        <v>104</v>
      </c>
      <c r="B108" s="77" t="n">
        <f aca="false">EOMONTH(Input!$C$7,A108)</f>
        <v>46081</v>
      </c>
      <c r="C108" s="76" t="n">
        <f aca="false">DATEDIF(Input!$G$23,$B108,"Y")</f>
        <v>48</v>
      </c>
      <c r="E108" s="78" t="n">
        <f aca="false">(-1)*(401k_02!$G108+IRA_02!$E108+Invest_02!$E108)+Pension_02!$E108+SocialSec_02!$E108</f>
        <v>0</v>
      </c>
      <c r="F108" s="78" t="n">
        <f aca="false">(-1)*Roth_02!$E108</f>
        <v>-0</v>
      </c>
      <c r="G108" s="78" t="n">
        <f aca="false">(-1)*$E108*(Input!$C$8/100)</f>
        <v>-0</v>
      </c>
      <c r="H108" s="78" t="n">
        <f aca="false">(-1)*$E108*(Input!$C$9/100)</f>
        <v>-0</v>
      </c>
      <c r="J108" s="78" t="n">
        <f aca="false">($E108+$F108+$G108+$H108)</f>
        <v>0</v>
      </c>
    </row>
    <row r="109" customFormat="false" ht="12.8" hidden="false" customHeight="false" outlineLevel="0" collapsed="false">
      <c r="A109" s="76" t="n">
        <v>105</v>
      </c>
      <c r="B109" s="77" t="n">
        <f aca="false">EOMONTH(Input!$C$7,A109)</f>
        <v>46112</v>
      </c>
      <c r="C109" s="76" t="n">
        <f aca="false">DATEDIF(Input!$G$23,$B109,"Y")</f>
        <v>48</v>
      </c>
      <c r="E109" s="78" t="n">
        <f aca="false">(-1)*(401k_02!$G109+IRA_02!$E109+Invest_02!$E109)+Pension_02!$E109+SocialSec_02!$E109</f>
        <v>0</v>
      </c>
      <c r="F109" s="78" t="n">
        <f aca="false">(-1)*Roth_02!$E109</f>
        <v>-0</v>
      </c>
      <c r="G109" s="78" t="n">
        <f aca="false">(-1)*$E109*(Input!$C$8/100)</f>
        <v>-0</v>
      </c>
      <c r="H109" s="78" t="n">
        <f aca="false">(-1)*$E109*(Input!$C$9/100)</f>
        <v>-0</v>
      </c>
      <c r="J109" s="78" t="n">
        <f aca="false">($E109+$F109+$G109+$H109)</f>
        <v>0</v>
      </c>
    </row>
    <row r="110" customFormat="false" ht="12.8" hidden="false" customHeight="false" outlineLevel="0" collapsed="false">
      <c r="A110" s="76" t="n">
        <v>106</v>
      </c>
      <c r="B110" s="77" t="n">
        <f aca="false">EOMONTH(Input!$C$7,A110)</f>
        <v>46142</v>
      </c>
      <c r="C110" s="76" t="n">
        <f aca="false">DATEDIF(Input!$G$23,$B110,"Y")</f>
        <v>48</v>
      </c>
      <c r="E110" s="78" t="n">
        <f aca="false">(-1)*(401k_02!$G110+IRA_02!$E110+Invest_02!$E110)+Pension_02!$E110+SocialSec_02!$E110</f>
        <v>0</v>
      </c>
      <c r="F110" s="78" t="n">
        <f aca="false">(-1)*Roth_02!$E110</f>
        <v>-0</v>
      </c>
      <c r="G110" s="78" t="n">
        <f aca="false">(-1)*$E110*(Input!$C$8/100)</f>
        <v>-0</v>
      </c>
      <c r="H110" s="78" t="n">
        <f aca="false">(-1)*$E110*(Input!$C$9/100)</f>
        <v>-0</v>
      </c>
      <c r="J110" s="78" t="n">
        <f aca="false">($E110+$F110+$G110+$H110)</f>
        <v>0</v>
      </c>
    </row>
    <row r="111" customFormat="false" ht="12.8" hidden="false" customHeight="false" outlineLevel="0" collapsed="false">
      <c r="A111" s="76" t="n">
        <v>107</v>
      </c>
      <c r="B111" s="77" t="n">
        <f aca="false">EOMONTH(Input!$C$7,A111)</f>
        <v>46173</v>
      </c>
      <c r="C111" s="76" t="n">
        <f aca="false">DATEDIF(Input!$G$23,$B111,"Y")</f>
        <v>49</v>
      </c>
      <c r="E111" s="78" t="n">
        <f aca="false">(-1)*(401k_02!$G111+IRA_02!$E111+Invest_02!$E111)+Pension_02!$E111+SocialSec_02!$E111</f>
        <v>0</v>
      </c>
      <c r="F111" s="78" t="n">
        <f aca="false">(-1)*Roth_02!$E111</f>
        <v>-0</v>
      </c>
      <c r="G111" s="78" t="n">
        <f aca="false">(-1)*$E111*(Input!$C$8/100)</f>
        <v>-0</v>
      </c>
      <c r="H111" s="78" t="n">
        <f aca="false">(-1)*$E111*(Input!$C$9/100)</f>
        <v>-0</v>
      </c>
      <c r="J111" s="78" t="n">
        <f aca="false">($E111+$F111+$G111+$H111)</f>
        <v>0</v>
      </c>
    </row>
    <row r="112" customFormat="false" ht="12.8" hidden="false" customHeight="false" outlineLevel="0" collapsed="false">
      <c r="A112" s="76" t="n">
        <v>108</v>
      </c>
      <c r="B112" s="77" t="n">
        <f aca="false">EOMONTH(Input!$C$7,A112)</f>
        <v>46203</v>
      </c>
      <c r="C112" s="76" t="n">
        <f aca="false">DATEDIF(Input!$G$23,$B112,"Y")</f>
        <v>49</v>
      </c>
      <c r="E112" s="78" t="n">
        <f aca="false">(-1)*(401k_02!$G112+IRA_02!$E112+Invest_02!$E112)+Pension_02!$E112+SocialSec_02!$E112</f>
        <v>0</v>
      </c>
      <c r="F112" s="78" t="n">
        <f aca="false">(-1)*Roth_02!$E112</f>
        <v>-0</v>
      </c>
      <c r="G112" s="78" t="n">
        <f aca="false">(-1)*$E112*(Input!$C$8/100)</f>
        <v>-0</v>
      </c>
      <c r="H112" s="78" t="n">
        <f aca="false">(-1)*$E112*(Input!$C$9/100)</f>
        <v>-0</v>
      </c>
      <c r="J112" s="78" t="n">
        <f aca="false">($E112+$F112+$G112+$H112)</f>
        <v>0</v>
      </c>
    </row>
    <row r="113" customFormat="false" ht="12.8" hidden="false" customHeight="false" outlineLevel="0" collapsed="false">
      <c r="A113" s="76" t="n">
        <v>109</v>
      </c>
      <c r="B113" s="77" t="n">
        <f aca="false">EOMONTH(Input!$C$7,A113)</f>
        <v>46234</v>
      </c>
      <c r="C113" s="76" t="n">
        <f aca="false">DATEDIF(Input!$G$23,$B113,"Y")</f>
        <v>49</v>
      </c>
      <c r="E113" s="78" t="n">
        <f aca="false">(-1)*(401k_02!$G113+IRA_02!$E113+Invest_02!$E113)+Pension_02!$E113+SocialSec_02!$E113</f>
        <v>0</v>
      </c>
      <c r="F113" s="78" t="n">
        <f aca="false">(-1)*Roth_02!$E113</f>
        <v>-0</v>
      </c>
      <c r="G113" s="78" t="n">
        <f aca="false">(-1)*$E113*(Input!$C$8/100)</f>
        <v>-0</v>
      </c>
      <c r="H113" s="78" t="n">
        <f aca="false">(-1)*$E113*(Input!$C$9/100)</f>
        <v>-0</v>
      </c>
      <c r="J113" s="78" t="n">
        <f aca="false">($E113+$F113+$G113+$H113)</f>
        <v>0</v>
      </c>
    </row>
    <row r="114" customFormat="false" ht="12.8" hidden="false" customHeight="false" outlineLevel="0" collapsed="false">
      <c r="A114" s="76" t="n">
        <v>110</v>
      </c>
      <c r="B114" s="77" t="n">
        <f aca="false">EOMONTH(Input!$C$7,A114)</f>
        <v>46265</v>
      </c>
      <c r="C114" s="76" t="n">
        <f aca="false">DATEDIF(Input!$G$23,$B114,"Y")</f>
        <v>49</v>
      </c>
      <c r="E114" s="78" t="n">
        <f aca="false">(-1)*(401k_02!$G114+IRA_02!$E114+Invest_02!$E114)+Pension_02!$E114+SocialSec_02!$E114</f>
        <v>0</v>
      </c>
      <c r="F114" s="78" t="n">
        <f aca="false">(-1)*Roth_02!$E114</f>
        <v>-0</v>
      </c>
      <c r="G114" s="78" t="n">
        <f aca="false">(-1)*$E114*(Input!$C$8/100)</f>
        <v>-0</v>
      </c>
      <c r="H114" s="78" t="n">
        <f aca="false">(-1)*$E114*(Input!$C$9/100)</f>
        <v>-0</v>
      </c>
      <c r="J114" s="78" t="n">
        <f aca="false">($E114+$F114+$G114+$H114)</f>
        <v>0</v>
      </c>
    </row>
    <row r="115" customFormat="false" ht="12.8" hidden="false" customHeight="false" outlineLevel="0" collapsed="false">
      <c r="A115" s="76" t="n">
        <v>111</v>
      </c>
      <c r="B115" s="77" t="n">
        <f aca="false">EOMONTH(Input!$C$7,A115)</f>
        <v>46295</v>
      </c>
      <c r="C115" s="76" t="n">
        <f aca="false">DATEDIF(Input!$G$23,$B115,"Y")</f>
        <v>49</v>
      </c>
      <c r="E115" s="78" t="n">
        <f aca="false">(-1)*(401k_02!$G115+IRA_02!$E115+Invest_02!$E115)+Pension_02!$E115+SocialSec_02!$E115</f>
        <v>0</v>
      </c>
      <c r="F115" s="78" t="n">
        <f aca="false">(-1)*Roth_02!$E115</f>
        <v>-0</v>
      </c>
      <c r="G115" s="78" t="n">
        <f aca="false">(-1)*$E115*(Input!$C$8/100)</f>
        <v>-0</v>
      </c>
      <c r="H115" s="78" t="n">
        <f aca="false">(-1)*$E115*(Input!$C$9/100)</f>
        <v>-0</v>
      </c>
      <c r="J115" s="78" t="n">
        <f aca="false">($E115+$F115+$G115+$H115)</f>
        <v>0</v>
      </c>
    </row>
    <row r="116" customFormat="false" ht="12.8" hidden="false" customHeight="false" outlineLevel="0" collapsed="false">
      <c r="A116" s="76" t="n">
        <v>112</v>
      </c>
      <c r="B116" s="77" t="n">
        <f aca="false">EOMONTH(Input!$C$7,A116)</f>
        <v>46326</v>
      </c>
      <c r="C116" s="76" t="n">
        <f aca="false">DATEDIF(Input!$G$23,$B116,"Y")</f>
        <v>49</v>
      </c>
      <c r="E116" s="78" t="n">
        <f aca="false">(-1)*(401k_02!$G116+IRA_02!$E116+Invest_02!$E116)+Pension_02!$E116+SocialSec_02!$E116</f>
        <v>0</v>
      </c>
      <c r="F116" s="78" t="n">
        <f aca="false">(-1)*Roth_02!$E116</f>
        <v>-0</v>
      </c>
      <c r="G116" s="78" t="n">
        <f aca="false">(-1)*$E116*(Input!$C$8/100)</f>
        <v>-0</v>
      </c>
      <c r="H116" s="78" t="n">
        <f aca="false">(-1)*$E116*(Input!$C$9/100)</f>
        <v>-0</v>
      </c>
      <c r="J116" s="78" t="n">
        <f aca="false">($E116+$F116+$G116+$H116)</f>
        <v>0</v>
      </c>
    </row>
    <row r="117" customFormat="false" ht="12.8" hidden="false" customHeight="false" outlineLevel="0" collapsed="false">
      <c r="A117" s="76" t="n">
        <v>113</v>
      </c>
      <c r="B117" s="77" t="n">
        <f aca="false">EOMONTH(Input!$C$7,A117)</f>
        <v>46356</v>
      </c>
      <c r="C117" s="76" t="n">
        <f aca="false">DATEDIF(Input!$G$23,$B117,"Y")</f>
        <v>49</v>
      </c>
      <c r="E117" s="78" t="n">
        <f aca="false">(-1)*(401k_02!$G117+IRA_02!$E117+Invest_02!$E117)+Pension_02!$E117+SocialSec_02!$E117</f>
        <v>0</v>
      </c>
      <c r="F117" s="78" t="n">
        <f aca="false">(-1)*Roth_02!$E117</f>
        <v>-0</v>
      </c>
      <c r="G117" s="78" t="n">
        <f aca="false">(-1)*$E117*(Input!$C$8/100)</f>
        <v>-0</v>
      </c>
      <c r="H117" s="78" t="n">
        <f aca="false">(-1)*$E117*(Input!$C$9/100)</f>
        <v>-0</v>
      </c>
      <c r="J117" s="78" t="n">
        <f aca="false">($E117+$F117+$G117+$H117)</f>
        <v>0</v>
      </c>
    </row>
    <row r="118" customFormat="false" ht="12.8" hidden="false" customHeight="false" outlineLevel="0" collapsed="false">
      <c r="A118" s="76" t="n">
        <v>114</v>
      </c>
      <c r="B118" s="77" t="n">
        <f aca="false">EOMONTH(Input!$C$7,A118)</f>
        <v>46387</v>
      </c>
      <c r="C118" s="76" t="n">
        <f aca="false">DATEDIF(Input!$G$23,$B118,"Y")</f>
        <v>49</v>
      </c>
      <c r="E118" s="78" t="n">
        <f aca="false">(-1)*(401k_02!$G118+IRA_02!$E118+Invest_02!$E118)+Pension_02!$E118+SocialSec_02!$E118</f>
        <v>0</v>
      </c>
      <c r="F118" s="78" t="n">
        <f aca="false">(-1)*Roth_02!$E118</f>
        <v>-0</v>
      </c>
      <c r="G118" s="78" t="n">
        <f aca="false">(-1)*$E118*(Input!$C$8/100)</f>
        <v>-0</v>
      </c>
      <c r="H118" s="78" t="n">
        <f aca="false">(-1)*$E118*(Input!$C$9/100)</f>
        <v>-0</v>
      </c>
      <c r="J118" s="78" t="n">
        <f aca="false">($E118+$F118+$G118+$H118)</f>
        <v>0</v>
      </c>
    </row>
    <row r="119" customFormat="false" ht="12.8" hidden="false" customHeight="false" outlineLevel="0" collapsed="false">
      <c r="A119" s="76" t="n">
        <v>115</v>
      </c>
      <c r="B119" s="77" t="n">
        <f aca="false">EOMONTH(Input!$C$7,A119)</f>
        <v>46418</v>
      </c>
      <c r="C119" s="76" t="n">
        <f aca="false">DATEDIF(Input!$G$23,$B119,"Y")</f>
        <v>49</v>
      </c>
      <c r="E119" s="78" t="n">
        <f aca="false">(-1)*(401k_02!$G119+IRA_02!$E119+Invest_02!$E119)+Pension_02!$E119+SocialSec_02!$E119</f>
        <v>0</v>
      </c>
      <c r="F119" s="78" t="n">
        <f aca="false">(-1)*Roth_02!$E119</f>
        <v>-0</v>
      </c>
      <c r="G119" s="78" t="n">
        <f aca="false">(-1)*$E119*(Input!$C$8/100)</f>
        <v>-0</v>
      </c>
      <c r="H119" s="78" t="n">
        <f aca="false">(-1)*$E119*(Input!$C$9/100)</f>
        <v>-0</v>
      </c>
      <c r="J119" s="78" t="n">
        <f aca="false">($E119+$F119+$G119+$H119)</f>
        <v>0</v>
      </c>
    </row>
    <row r="120" customFormat="false" ht="12.8" hidden="false" customHeight="false" outlineLevel="0" collapsed="false">
      <c r="A120" s="76" t="n">
        <v>116</v>
      </c>
      <c r="B120" s="77" t="n">
        <f aca="false">EOMONTH(Input!$C$7,A120)</f>
        <v>46446</v>
      </c>
      <c r="C120" s="76" t="n">
        <f aca="false">DATEDIF(Input!$G$23,$B120,"Y")</f>
        <v>49</v>
      </c>
      <c r="E120" s="78" t="n">
        <f aca="false">(-1)*(401k_02!$G120+IRA_02!$E120+Invest_02!$E120)+Pension_02!$E120+SocialSec_02!$E120</f>
        <v>0</v>
      </c>
      <c r="F120" s="78" t="n">
        <f aca="false">(-1)*Roth_02!$E120</f>
        <v>-0</v>
      </c>
      <c r="G120" s="78" t="n">
        <f aca="false">(-1)*$E120*(Input!$C$8/100)</f>
        <v>-0</v>
      </c>
      <c r="H120" s="78" t="n">
        <f aca="false">(-1)*$E120*(Input!$C$9/100)</f>
        <v>-0</v>
      </c>
      <c r="J120" s="78" t="n">
        <f aca="false">($E120+$F120+$G120+$H120)</f>
        <v>0</v>
      </c>
    </row>
    <row r="121" customFormat="false" ht="12.8" hidden="false" customHeight="false" outlineLevel="0" collapsed="false">
      <c r="A121" s="76" t="n">
        <v>117</v>
      </c>
      <c r="B121" s="77" t="n">
        <f aca="false">EOMONTH(Input!$C$7,A121)</f>
        <v>46477</v>
      </c>
      <c r="C121" s="76" t="n">
        <f aca="false">DATEDIF(Input!$G$23,$B121,"Y")</f>
        <v>49</v>
      </c>
      <c r="E121" s="78" t="n">
        <f aca="false">(-1)*(401k_02!$G121+IRA_02!$E121+Invest_02!$E121)+Pension_02!$E121+SocialSec_02!$E121</f>
        <v>0</v>
      </c>
      <c r="F121" s="78" t="n">
        <f aca="false">(-1)*Roth_02!$E121</f>
        <v>-0</v>
      </c>
      <c r="G121" s="78" t="n">
        <f aca="false">(-1)*$E121*(Input!$C$8/100)</f>
        <v>-0</v>
      </c>
      <c r="H121" s="78" t="n">
        <f aca="false">(-1)*$E121*(Input!$C$9/100)</f>
        <v>-0</v>
      </c>
      <c r="J121" s="78" t="n">
        <f aca="false">($E121+$F121+$G121+$H121)</f>
        <v>0</v>
      </c>
    </row>
    <row r="122" customFormat="false" ht="12.8" hidden="false" customHeight="false" outlineLevel="0" collapsed="false">
      <c r="A122" s="76" t="n">
        <v>118</v>
      </c>
      <c r="B122" s="77" t="n">
        <f aca="false">EOMONTH(Input!$C$7,A122)</f>
        <v>46507</v>
      </c>
      <c r="C122" s="76" t="n">
        <f aca="false">DATEDIF(Input!$G$23,$B122,"Y")</f>
        <v>49</v>
      </c>
      <c r="E122" s="78" t="n">
        <f aca="false">(-1)*(401k_02!$G122+IRA_02!$E122+Invest_02!$E122)+Pension_02!$E122+SocialSec_02!$E122</f>
        <v>0</v>
      </c>
      <c r="F122" s="78" t="n">
        <f aca="false">(-1)*Roth_02!$E122</f>
        <v>-0</v>
      </c>
      <c r="G122" s="78" t="n">
        <f aca="false">(-1)*$E122*(Input!$C$8/100)</f>
        <v>-0</v>
      </c>
      <c r="H122" s="78" t="n">
        <f aca="false">(-1)*$E122*(Input!$C$9/100)</f>
        <v>-0</v>
      </c>
      <c r="J122" s="78" t="n">
        <f aca="false">($E122+$F122+$G122+$H122)</f>
        <v>0</v>
      </c>
    </row>
    <row r="123" customFormat="false" ht="12.8" hidden="false" customHeight="false" outlineLevel="0" collapsed="false">
      <c r="A123" s="76" t="n">
        <v>119</v>
      </c>
      <c r="B123" s="77" t="n">
        <f aca="false">EOMONTH(Input!$C$7,A123)</f>
        <v>46538</v>
      </c>
      <c r="C123" s="76" t="n">
        <f aca="false">DATEDIF(Input!$G$23,$B123,"Y")</f>
        <v>50</v>
      </c>
      <c r="E123" s="78" t="n">
        <f aca="false">(-1)*(401k_02!$G123+IRA_02!$E123+Invest_02!$E123)+Pension_02!$E123+SocialSec_02!$E123</f>
        <v>0</v>
      </c>
      <c r="F123" s="78" t="n">
        <f aca="false">(-1)*Roth_02!$E123</f>
        <v>-0</v>
      </c>
      <c r="G123" s="78" t="n">
        <f aca="false">(-1)*$E123*(Input!$C$8/100)</f>
        <v>-0</v>
      </c>
      <c r="H123" s="78" t="n">
        <f aca="false">(-1)*$E123*(Input!$C$9/100)</f>
        <v>-0</v>
      </c>
      <c r="J123" s="78" t="n">
        <f aca="false">($E123+$F123+$G123+$H123)</f>
        <v>0</v>
      </c>
    </row>
    <row r="124" customFormat="false" ht="12.8" hidden="false" customHeight="false" outlineLevel="0" collapsed="false">
      <c r="A124" s="76" t="n">
        <v>120</v>
      </c>
      <c r="B124" s="77" t="n">
        <f aca="false">EOMONTH(Input!$C$7,A124)</f>
        <v>46568</v>
      </c>
      <c r="C124" s="76" t="n">
        <f aca="false">DATEDIF(Input!$G$23,$B124,"Y")</f>
        <v>50</v>
      </c>
      <c r="E124" s="78" t="n">
        <f aca="false">(-1)*(401k_02!$G124+IRA_02!$E124+Invest_02!$E124)+Pension_02!$E124+SocialSec_02!$E124</f>
        <v>0</v>
      </c>
      <c r="F124" s="78" t="n">
        <f aca="false">(-1)*Roth_02!$E124</f>
        <v>-0</v>
      </c>
      <c r="G124" s="78" t="n">
        <f aca="false">(-1)*$E124*(Input!$C$8/100)</f>
        <v>-0</v>
      </c>
      <c r="H124" s="78" t="n">
        <f aca="false">(-1)*$E124*(Input!$C$9/100)</f>
        <v>-0</v>
      </c>
      <c r="J124" s="78" t="n">
        <f aca="false">($E124+$F124+$G124+$H124)</f>
        <v>0</v>
      </c>
    </row>
    <row r="125" customFormat="false" ht="12.8" hidden="false" customHeight="false" outlineLevel="0" collapsed="false">
      <c r="A125" s="76" t="n">
        <v>121</v>
      </c>
      <c r="B125" s="77" t="n">
        <f aca="false">EOMONTH(Input!$C$7,A125)</f>
        <v>46599</v>
      </c>
      <c r="C125" s="76" t="n">
        <f aca="false">DATEDIF(Input!$G$23,$B125,"Y")</f>
        <v>50</v>
      </c>
      <c r="E125" s="78" t="n">
        <f aca="false">(-1)*(401k_02!$G125+IRA_02!$E125+Invest_02!$E125)+Pension_02!$E125+SocialSec_02!$E125</f>
        <v>0</v>
      </c>
      <c r="F125" s="78" t="n">
        <f aca="false">(-1)*Roth_02!$E125</f>
        <v>-0</v>
      </c>
      <c r="G125" s="78" t="n">
        <f aca="false">(-1)*$E125*(Input!$C$8/100)</f>
        <v>-0</v>
      </c>
      <c r="H125" s="78" t="n">
        <f aca="false">(-1)*$E125*(Input!$C$9/100)</f>
        <v>-0</v>
      </c>
      <c r="J125" s="78" t="n">
        <f aca="false">($E125+$F125+$G125+$H125)</f>
        <v>0</v>
      </c>
    </row>
    <row r="126" customFormat="false" ht="12.8" hidden="false" customHeight="false" outlineLevel="0" collapsed="false">
      <c r="A126" s="76" t="n">
        <v>122</v>
      </c>
      <c r="B126" s="77" t="n">
        <f aca="false">EOMONTH(Input!$C$7,A126)</f>
        <v>46630</v>
      </c>
      <c r="C126" s="76" t="n">
        <f aca="false">DATEDIF(Input!$G$23,$B126,"Y")</f>
        <v>50</v>
      </c>
      <c r="E126" s="78" t="n">
        <f aca="false">(-1)*(401k_02!$G126+IRA_02!$E126+Invest_02!$E126)+Pension_02!$E126+SocialSec_02!$E126</f>
        <v>0</v>
      </c>
      <c r="F126" s="78" t="n">
        <f aca="false">(-1)*Roth_02!$E126</f>
        <v>-0</v>
      </c>
      <c r="G126" s="78" t="n">
        <f aca="false">(-1)*$E126*(Input!$C$8/100)</f>
        <v>-0</v>
      </c>
      <c r="H126" s="78" t="n">
        <f aca="false">(-1)*$E126*(Input!$C$9/100)</f>
        <v>-0</v>
      </c>
      <c r="J126" s="78" t="n">
        <f aca="false">($E126+$F126+$G126+$H126)</f>
        <v>0</v>
      </c>
    </row>
    <row r="127" customFormat="false" ht="12.8" hidden="false" customHeight="false" outlineLevel="0" collapsed="false">
      <c r="A127" s="76" t="n">
        <v>123</v>
      </c>
      <c r="B127" s="77" t="n">
        <f aca="false">EOMONTH(Input!$C$7,A127)</f>
        <v>46660</v>
      </c>
      <c r="C127" s="76" t="n">
        <f aca="false">DATEDIF(Input!$G$23,$B127,"Y")</f>
        <v>50</v>
      </c>
      <c r="E127" s="78" t="n">
        <f aca="false">(-1)*(401k_02!$G127+IRA_02!$E127+Invest_02!$E127)+Pension_02!$E127+SocialSec_02!$E127</f>
        <v>0</v>
      </c>
      <c r="F127" s="78" t="n">
        <f aca="false">(-1)*Roth_02!$E127</f>
        <v>-0</v>
      </c>
      <c r="G127" s="78" t="n">
        <f aca="false">(-1)*$E127*(Input!$C$8/100)</f>
        <v>-0</v>
      </c>
      <c r="H127" s="78" t="n">
        <f aca="false">(-1)*$E127*(Input!$C$9/100)</f>
        <v>-0</v>
      </c>
      <c r="J127" s="78" t="n">
        <f aca="false">($E127+$F127+$G127+$H127)</f>
        <v>0</v>
      </c>
    </row>
    <row r="128" customFormat="false" ht="12.8" hidden="false" customHeight="false" outlineLevel="0" collapsed="false">
      <c r="A128" s="76" t="n">
        <v>124</v>
      </c>
      <c r="B128" s="77" t="n">
        <f aca="false">EOMONTH(Input!$C$7,A128)</f>
        <v>46691</v>
      </c>
      <c r="C128" s="76" t="n">
        <f aca="false">DATEDIF(Input!$G$23,$B128,"Y")</f>
        <v>50</v>
      </c>
      <c r="E128" s="78" t="n">
        <f aca="false">(-1)*(401k_02!$G128+IRA_02!$E128+Invest_02!$E128)+Pension_02!$E128+SocialSec_02!$E128</f>
        <v>0</v>
      </c>
      <c r="F128" s="78" t="n">
        <f aca="false">(-1)*Roth_02!$E128</f>
        <v>-0</v>
      </c>
      <c r="G128" s="78" t="n">
        <f aca="false">(-1)*$E128*(Input!$C$8/100)</f>
        <v>-0</v>
      </c>
      <c r="H128" s="78" t="n">
        <f aca="false">(-1)*$E128*(Input!$C$9/100)</f>
        <v>-0</v>
      </c>
      <c r="J128" s="78" t="n">
        <f aca="false">($E128+$F128+$G128+$H128)</f>
        <v>0</v>
      </c>
    </row>
    <row r="129" customFormat="false" ht="12.8" hidden="false" customHeight="false" outlineLevel="0" collapsed="false">
      <c r="A129" s="76" t="n">
        <v>125</v>
      </c>
      <c r="B129" s="77" t="n">
        <f aca="false">EOMONTH(Input!$C$7,A129)</f>
        <v>46721</v>
      </c>
      <c r="C129" s="76" t="n">
        <f aca="false">DATEDIF(Input!$G$23,$B129,"Y")</f>
        <v>50</v>
      </c>
      <c r="E129" s="78" t="n">
        <f aca="false">(-1)*(401k_02!$G129+IRA_02!$E129+Invest_02!$E129)+Pension_02!$E129+SocialSec_02!$E129</f>
        <v>0</v>
      </c>
      <c r="F129" s="78" t="n">
        <f aca="false">(-1)*Roth_02!$E129</f>
        <v>-0</v>
      </c>
      <c r="G129" s="78" t="n">
        <f aca="false">(-1)*$E129*(Input!$C$8/100)</f>
        <v>-0</v>
      </c>
      <c r="H129" s="78" t="n">
        <f aca="false">(-1)*$E129*(Input!$C$9/100)</f>
        <v>-0</v>
      </c>
      <c r="J129" s="78" t="n">
        <f aca="false">($E129+$F129+$G129+$H129)</f>
        <v>0</v>
      </c>
    </row>
    <row r="130" customFormat="false" ht="12.8" hidden="false" customHeight="false" outlineLevel="0" collapsed="false">
      <c r="A130" s="76" t="n">
        <v>126</v>
      </c>
      <c r="B130" s="77" t="n">
        <f aca="false">EOMONTH(Input!$C$7,A130)</f>
        <v>46752</v>
      </c>
      <c r="C130" s="76" t="n">
        <f aca="false">DATEDIF(Input!$G$23,$B130,"Y")</f>
        <v>50</v>
      </c>
      <c r="E130" s="78" t="n">
        <f aca="false">(-1)*(401k_02!$G130+IRA_02!$E130+Invest_02!$E130)+Pension_02!$E130+SocialSec_02!$E130</f>
        <v>0</v>
      </c>
      <c r="F130" s="78" t="n">
        <f aca="false">(-1)*Roth_02!$E130</f>
        <v>-0</v>
      </c>
      <c r="G130" s="78" t="n">
        <f aca="false">(-1)*$E130*(Input!$C$8/100)</f>
        <v>-0</v>
      </c>
      <c r="H130" s="78" t="n">
        <f aca="false">(-1)*$E130*(Input!$C$9/100)</f>
        <v>-0</v>
      </c>
      <c r="J130" s="78" t="n">
        <f aca="false">($E130+$F130+$G130+$H130)</f>
        <v>0</v>
      </c>
    </row>
    <row r="131" customFormat="false" ht="12.8" hidden="false" customHeight="false" outlineLevel="0" collapsed="false">
      <c r="A131" s="76" t="n">
        <v>127</v>
      </c>
      <c r="B131" s="77" t="n">
        <f aca="false">EOMONTH(Input!$C$7,A131)</f>
        <v>46783</v>
      </c>
      <c r="C131" s="76" t="n">
        <f aca="false">DATEDIF(Input!$G$23,$B131,"Y")</f>
        <v>50</v>
      </c>
      <c r="E131" s="78" t="n">
        <f aca="false">(-1)*(401k_02!$G131+IRA_02!$E131+Invest_02!$E131)+Pension_02!$E131+SocialSec_02!$E131</f>
        <v>0</v>
      </c>
      <c r="F131" s="78" t="n">
        <f aca="false">(-1)*Roth_02!$E131</f>
        <v>-0</v>
      </c>
      <c r="G131" s="78" t="n">
        <f aca="false">(-1)*$E131*(Input!$C$8/100)</f>
        <v>-0</v>
      </c>
      <c r="H131" s="78" t="n">
        <f aca="false">(-1)*$E131*(Input!$C$9/100)</f>
        <v>-0</v>
      </c>
      <c r="J131" s="78" t="n">
        <f aca="false">($E131+$F131+$G131+$H131)</f>
        <v>0</v>
      </c>
    </row>
    <row r="132" customFormat="false" ht="12.8" hidden="false" customHeight="false" outlineLevel="0" collapsed="false">
      <c r="A132" s="76" t="n">
        <v>128</v>
      </c>
      <c r="B132" s="77" t="n">
        <f aca="false">EOMONTH(Input!$C$7,A132)</f>
        <v>46812</v>
      </c>
      <c r="C132" s="76" t="n">
        <f aca="false">DATEDIF(Input!$G$23,$B132,"Y")</f>
        <v>50</v>
      </c>
      <c r="E132" s="78" t="n">
        <f aca="false">(-1)*(401k_02!$G132+IRA_02!$E132+Invest_02!$E132)+Pension_02!$E132+SocialSec_02!$E132</f>
        <v>0</v>
      </c>
      <c r="F132" s="78" t="n">
        <f aca="false">(-1)*Roth_02!$E132</f>
        <v>-0</v>
      </c>
      <c r="G132" s="78" t="n">
        <f aca="false">(-1)*$E132*(Input!$C$8/100)</f>
        <v>-0</v>
      </c>
      <c r="H132" s="78" t="n">
        <f aca="false">(-1)*$E132*(Input!$C$9/100)</f>
        <v>-0</v>
      </c>
      <c r="J132" s="78" t="n">
        <f aca="false">($E132+$F132+$G132+$H132)</f>
        <v>0</v>
      </c>
    </row>
    <row r="133" customFormat="false" ht="12.8" hidden="false" customHeight="false" outlineLevel="0" collapsed="false">
      <c r="A133" s="76" t="n">
        <v>129</v>
      </c>
      <c r="B133" s="77" t="n">
        <f aca="false">EOMONTH(Input!$C$7,A133)</f>
        <v>46843</v>
      </c>
      <c r="C133" s="76" t="n">
        <f aca="false">DATEDIF(Input!$G$23,$B133,"Y")</f>
        <v>50</v>
      </c>
      <c r="E133" s="78" t="n">
        <f aca="false">(-1)*(401k_02!$G133+IRA_02!$E133+Invest_02!$E133)+Pension_02!$E133+SocialSec_02!$E133</f>
        <v>0</v>
      </c>
      <c r="F133" s="78" t="n">
        <f aca="false">(-1)*Roth_02!$E133</f>
        <v>-0</v>
      </c>
      <c r="G133" s="78" t="n">
        <f aca="false">(-1)*$E133*(Input!$C$8/100)</f>
        <v>-0</v>
      </c>
      <c r="H133" s="78" t="n">
        <f aca="false">(-1)*$E133*(Input!$C$9/100)</f>
        <v>-0</v>
      </c>
      <c r="J133" s="78" t="n">
        <f aca="false">($E133+$F133+$G133+$H133)</f>
        <v>0</v>
      </c>
    </row>
    <row r="134" customFormat="false" ht="12.8" hidden="false" customHeight="false" outlineLevel="0" collapsed="false">
      <c r="A134" s="76" t="n">
        <v>130</v>
      </c>
      <c r="B134" s="77" t="n">
        <f aca="false">EOMONTH(Input!$C$7,A134)</f>
        <v>46873</v>
      </c>
      <c r="C134" s="76" t="n">
        <f aca="false">DATEDIF(Input!$G$23,$B134,"Y")</f>
        <v>50</v>
      </c>
      <c r="E134" s="78" t="n">
        <f aca="false">(-1)*(401k_02!$G134+IRA_02!$E134+Invest_02!$E134)+Pension_02!$E134+SocialSec_02!$E134</f>
        <v>0</v>
      </c>
      <c r="F134" s="78" t="n">
        <f aca="false">(-1)*Roth_02!$E134</f>
        <v>-0</v>
      </c>
      <c r="G134" s="78" t="n">
        <f aca="false">(-1)*$E134*(Input!$C$8/100)</f>
        <v>-0</v>
      </c>
      <c r="H134" s="78" t="n">
        <f aca="false">(-1)*$E134*(Input!$C$9/100)</f>
        <v>-0</v>
      </c>
      <c r="J134" s="78" t="n">
        <f aca="false">($E134+$F134+$G134+$H134)</f>
        <v>0</v>
      </c>
    </row>
    <row r="135" customFormat="false" ht="12.8" hidden="false" customHeight="false" outlineLevel="0" collapsed="false">
      <c r="A135" s="76" t="n">
        <v>131</v>
      </c>
      <c r="B135" s="77" t="n">
        <f aca="false">EOMONTH(Input!$C$7,A135)</f>
        <v>46904</v>
      </c>
      <c r="C135" s="76" t="n">
        <f aca="false">DATEDIF(Input!$G$23,$B135,"Y")</f>
        <v>51</v>
      </c>
      <c r="E135" s="78" t="n">
        <f aca="false">(-1)*(401k_02!$G135+IRA_02!$E135+Invest_02!$E135)+Pension_02!$E135+SocialSec_02!$E135</f>
        <v>0</v>
      </c>
      <c r="F135" s="78" t="n">
        <f aca="false">(-1)*Roth_02!$E135</f>
        <v>-0</v>
      </c>
      <c r="G135" s="78" t="n">
        <f aca="false">(-1)*$E135*(Input!$C$8/100)</f>
        <v>-0</v>
      </c>
      <c r="H135" s="78" t="n">
        <f aca="false">(-1)*$E135*(Input!$C$9/100)</f>
        <v>-0</v>
      </c>
      <c r="J135" s="78" t="n">
        <f aca="false">($E135+$F135+$G135+$H135)</f>
        <v>0</v>
      </c>
    </row>
    <row r="136" customFormat="false" ht="12.8" hidden="false" customHeight="false" outlineLevel="0" collapsed="false">
      <c r="A136" s="76" t="n">
        <v>132</v>
      </c>
      <c r="B136" s="77" t="n">
        <f aca="false">EOMONTH(Input!$C$7,A136)</f>
        <v>46934</v>
      </c>
      <c r="C136" s="76" t="n">
        <f aca="false">DATEDIF(Input!$G$23,$B136,"Y")</f>
        <v>51</v>
      </c>
      <c r="E136" s="78" t="n">
        <f aca="false">(-1)*(401k_02!$G136+IRA_02!$E136+Invest_02!$E136)+Pension_02!$E136+SocialSec_02!$E136</f>
        <v>0</v>
      </c>
      <c r="F136" s="78" t="n">
        <f aca="false">(-1)*Roth_02!$E136</f>
        <v>-0</v>
      </c>
      <c r="G136" s="78" t="n">
        <f aca="false">(-1)*$E136*(Input!$C$8/100)</f>
        <v>-0</v>
      </c>
      <c r="H136" s="78" t="n">
        <f aca="false">(-1)*$E136*(Input!$C$9/100)</f>
        <v>-0</v>
      </c>
      <c r="J136" s="78" t="n">
        <f aca="false">($E136+$F136+$G136+$H136)</f>
        <v>0</v>
      </c>
    </row>
    <row r="137" customFormat="false" ht="12.8" hidden="false" customHeight="false" outlineLevel="0" collapsed="false">
      <c r="A137" s="76" t="n">
        <v>133</v>
      </c>
      <c r="B137" s="77" t="n">
        <f aca="false">EOMONTH(Input!$C$7,A137)</f>
        <v>46965</v>
      </c>
      <c r="C137" s="76" t="n">
        <f aca="false">DATEDIF(Input!$G$23,$B137,"Y")</f>
        <v>51</v>
      </c>
      <c r="E137" s="78" t="n">
        <f aca="false">(-1)*(401k_02!$G137+IRA_02!$E137+Invest_02!$E137)+Pension_02!$E137+SocialSec_02!$E137</f>
        <v>0</v>
      </c>
      <c r="F137" s="78" t="n">
        <f aca="false">(-1)*Roth_02!$E137</f>
        <v>-0</v>
      </c>
      <c r="G137" s="78" t="n">
        <f aca="false">(-1)*$E137*(Input!$C$8/100)</f>
        <v>-0</v>
      </c>
      <c r="H137" s="78" t="n">
        <f aca="false">(-1)*$E137*(Input!$C$9/100)</f>
        <v>-0</v>
      </c>
      <c r="J137" s="78" t="n">
        <f aca="false">($E137+$F137+$G137+$H137)</f>
        <v>0</v>
      </c>
    </row>
    <row r="138" customFormat="false" ht="12.8" hidden="false" customHeight="false" outlineLevel="0" collapsed="false">
      <c r="A138" s="76" t="n">
        <v>134</v>
      </c>
      <c r="B138" s="77" t="n">
        <f aca="false">EOMONTH(Input!$C$7,A138)</f>
        <v>46996</v>
      </c>
      <c r="C138" s="76" t="n">
        <f aca="false">DATEDIF(Input!$G$23,$B138,"Y")</f>
        <v>51</v>
      </c>
      <c r="E138" s="78" t="n">
        <f aca="false">(-1)*(401k_02!$G138+IRA_02!$E138+Invest_02!$E138)+Pension_02!$E138+SocialSec_02!$E138</f>
        <v>0</v>
      </c>
      <c r="F138" s="78" t="n">
        <f aca="false">(-1)*Roth_02!$E138</f>
        <v>-0</v>
      </c>
      <c r="G138" s="78" t="n">
        <f aca="false">(-1)*$E138*(Input!$C$8/100)</f>
        <v>-0</v>
      </c>
      <c r="H138" s="78" t="n">
        <f aca="false">(-1)*$E138*(Input!$C$9/100)</f>
        <v>-0</v>
      </c>
      <c r="J138" s="78" t="n">
        <f aca="false">($E138+$F138+$G138+$H138)</f>
        <v>0</v>
      </c>
    </row>
    <row r="139" customFormat="false" ht="12.8" hidden="false" customHeight="false" outlineLevel="0" collapsed="false">
      <c r="A139" s="76" t="n">
        <v>135</v>
      </c>
      <c r="B139" s="77" t="n">
        <f aca="false">EOMONTH(Input!$C$7,A139)</f>
        <v>47026</v>
      </c>
      <c r="C139" s="76" t="n">
        <f aca="false">DATEDIF(Input!$G$23,$B139,"Y")</f>
        <v>51</v>
      </c>
      <c r="E139" s="78" t="n">
        <f aca="false">(-1)*(401k_02!$G139+IRA_02!$E139+Invest_02!$E139)+Pension_02!$E139+SocialSec_02!$E139</f>
        <v>0</v>
      </c>
      <c r="F139" s="78" t="n">
        <f aca="false">(-1)*Roth_02!$E139</f>
        <v>-0</v>
      </c>
      <c r="G139" s="78" t="n">
        <f aca="false">(-1)*$E139*(Input!$C$8/100)</f>
        <v>-0</v>
      </c>
      <c r="H139" s="78" t="n">
        <f aca="false">(-1)*$E139*(Input!$C$9/100)</f>
        <v>-0</v>
      </c>
      <c r="J139" s="78" t="n">
        <f aca="false">($E139+$F139+$G139+$H139)</f>
        <v>0</v>
      </c>
    </row>
    <row r="140" customFormat="false" ht="12.8" hidden="false" customHeight="false" outlineLevel="0" collapsed="false">
      <c r="A140" s="76" t="n">
        <v>136</v>
      </c>
      <c r="B140" s="77" t="n">
        <f aca="false">EOMONTH(Input!$C$7,A140)</f>
        <v>47057</v>
      </c>
      <c r="C140" s="76" t="n">
        <f aca="false">DATEDIF(Input!$G$23,$B140,"Y")</f>
        <v>51</v>
      </c>
      <c r="E140" s="78" t="n">
        <f aca="false">(-1)*(401k_02!$G140+IRA_02!$E140+Invest_02!$E140)+Pension_02!$E140+SocialSec_02!$E140</f>
        <v>0</v>
      </c>
      <c r="F140" s="78" t="n">
        <f aca="false">(-1)*Roth_02!$E140</f>
        <v>-0</v>
      </c>
      <c r="G140" s="78" t="n">
        <f aca="false">(-1)*$E140*(Input!$C$8/100)</f>
        <v>-0</v>
      </c>
      <c r="H140" s="78" t="n">
        <f aca="false">(-1)*$E140*(Input!$C$9/100)</f>
        <v>-0</v>
      </c>
      <c r="J140" s="78" t="n">
        <f aca="false">($E140+$F140+$G140+$H140)</f>
        <v>0</v>
      </c>
    </row>
    <row r="141" customFormat="false" ht="12.8" hidden="false" customHeight="false" outlineLevel="0" collapsed="false">
      <c r="A141" s="76" t="n">
        <v>137</v>
      </c>
      <c r="B141" s="77" t="n">
        <f aca="false">EOMONTH(Input!$C$7,A141)</f>
        <v>47087</v>
      </c>
      <c r="C141" s="76" t="n">
        <f aca="false">DATEDIF(Input!$G$23,$B141,"Y")</f>
        <v>51</v>
      </c>
      <c r="E141" s="78" t="n">
        <f aca="false">(-1)*(401k_02!$G141+IRA_02!$E141+Invest_02!$E141)+Pension_02!$E141+SocialSec_02!$E141</f>
        <v>0</v>
      </c>
      <c r="F141" s="78" t="n">
        <f aca="false">(-1)*Roth_02!$E141</f>
        <v>-0</v>
      </c>
      <c r="G141" s="78" t="n">
        <f aca="false">(-1)*$E141*(Input!$C$8/100)</f>
        <v>-0</v>
      </c>
      <c r="H141" s="78" t="n">
        <f aca="false">(-1)*$E141*(Input!$C$9/100)</f>
        <v>-0</v>
      </c>
      <c r="J141" s="78" t="n">
        <f aca="false">($E141+$F141+$G141+$H141)</f>
        <v>0</v>
      </c>
    </row>
    <row r="142" customFormat="false" ht="12.8" hidden="false" customHeight="false" outlineLevel="0" collapsed="false">
      <c r="A142" s="76" t="n">
        <v>138</v>
      </c>
      <c r="B142" s="77" t="n">
        <f aca="false">EOMONTH(Input!$C$7,A142)</f>
        <v>47118</v>
      </c>
      <c r="C142" s="76" t="n">
        <f aca="false">DATEDIF(Input!$G$23,$B142,"Y")</f>
        <v>51</v>
      </c>
      <c r="E142" s="78" t="n">
        <f aca="false">(-1)*(401k_02!$G142+IRA_02!$E142+Invest_02!$E142)+Pension_02!$E142+SocialSec_02!$E142</f>
        <v>0</v>
      </c>
      <c r="F142" s="78" t="n">
        <f aca="false">(-1)*Roth_02!$E142</f>
        <v>-0</v>
      </c>
      <c r="G142" s="78" t="n">
        <f aca="false">(-1)*$E142*(Input!$C$8/100)</f>
        <v>-0</v>
      </c>
      <c r="H142" s="78" t="n">
        <f aca="false">(-1)*$E142*(Input!$C$9/100)</f>
        <v>-0</v>
      </c>
      <c r="J142" s="78" t="n">
        <f aca="false">($E142+$F142+$G142+$H142)</f>
        <v>0</v>
      </c>
    </row>
    <row r="143" customFormat="false" ht="12.8" hidden="false" customHeight="false" outlineLevel="0" collapsed="false">
      <c r="A143" s="76" t="n">
        <v>139</v>
      </c>
      <c r="B143" s="77" t="n">
        <f aca="false">EOMONTH(Input!$C$7,A143)</f>
        <v>47149</v>
      </c>
      <c r="C143" s="76" t="n">
        <f aca="false">DATEDIF(Input!$G$23,$B143,"Y")</f>
        <v>51</v>
      </c>
      <c r="E143" s="78" t="n">
        <f aca="false">(-1)*(401k_02!$G143+IRA_02!$E143+Invest_02!$E143)+Pension_02!$E143+SocialSec_02!$E143</f>
        <v>0</v>
      </c>
      <c r="F143" s="78" t="n">
        <f aca="false">(-1)*Roth_02!$E143</f>
        <v>-0</v>
      </c>
      <c r="G143" s="78" t="n">
        <f aca="false">(-1)*$E143*(Input!$C$8/100)</f>
        <v>-0</v>
      </c>
      <c r="H143" s="78" t="n">
        <f aca="false">(-1)*$E143*(Input!$C$9/100)</f>
        <v>-0</v>
      </c>
      <c r="J143" s="78" t="n">
        <f aca="false">($E143+$F143+$G143+$H143)</f>
        <v>0</v>
      </c>
    </row>
    <row r="144" customFormat="false" ht="12.8" hidden="false" customHeight="false" outlineLevel="0" collapsed="false">
      <c r="A144" s="76" t="n">
        <v>140</v>
      </c>
      <c r="B144" s="77" t="n">
        <f aca="false">EOMONTH(Input!$C$7,A144)</f>
        <v>47177</v>
      </c>
      <c r="C144" s="76" t="n">
        <f aca="false">DATEDIF(Input!$G$23,$B144,"Y")</f>
        <v>51</v>
      </c>
      <c r="E144" s="78" t="n">
        <f aca="false">(-1)*(401k_02!$G144+IRA_02!$E144+Invest_02!$E144)+Pension_02!$E144+SocialSec_02!$E144</f>
        <v>0</v>
      </c>
      <c r="F144" s="78" t="n">
        <f aca="false">(-1)*Roth_02!$E144</f>
        <v>-0</v>
      </c>
      <c r="G144" s="78" t="n">
        <f aca="false">(-1)*$E144*(Input!$C$8/100)</f>
        <v>-0</v>
      </c>
      <c r="H144" s="78" t="n">
        <f aca="false">(-1)*$E144*(Input!$C$9/100)</f>
        <v>-0</v>
      </c>
      <c r="J144" s="78" t="n">
        <f aca="false">($E144+$F144+$G144+$H144)</f>
        <v>0</v>
      </c>
    </row>
    <row r="145" customFormat="false" ht="12.8" hidden="false" customHeight="false" outlineLevel="0" collapsed="false">
      <c r="A145" s="76" t="n">
        <v>141</v>
      </c>
      <c r="B145" s="77" t="n">
        <f aca="false">EOMONTH(Input!$C$7,A145)</f>
        <v>47208</v>
      </c>
      <c r="C145" s="76" t="n">
        <f aca="false">DATEDIF(Input!$G$23,$B145,"Y")</f>
        <v>51</v>
      </c>
      <c r="E145" s="78" t="n">
        <f aca="false">(-1)*(401k_02!$G145+IRA_02!$E145+Invest_02!$E145)+Pension_02!$E145+SocialSec_02!$E145</f>
        <v>0</v>
      </c>
      <c r="F145" s="78" t="n">
        <f aca="false">(-1)*Roth_02!$E145</f>
        <v>-0</v>
      </c>
      <c r="G145" s="78" t="n">
        <f aca="false">(-1)*$E145*(Input!$C$8/100)</f>
        <v>-0</v>
      </c>
      <c r="H145" s="78" t="n">
        <f aca="false">(-1)*$E145*(Input!$C$9/100)</f>
        <v>-0</v>
      </c>
      <c r="J145" s="78" t="n">
        <f aca="false">($E145+$F145+$G145+$H145)</f>
        <v>0</v>
      </c>
    </row>
    <row r="146" customFormat="false" ht="12.8" hidden="false" customHeight="false" outlineLevel="0" collapsed="false">
      <c r="A146" s="76" t="n">
        <v>142</v>
      </c>
      <c r="B146" s="77" t="n">
        <f aca="false">EOMONTH(Input!$C$7,A146)</f>
        <v>47238</v>
      </c>
      <c r="C146" s="76" t="n">
        <f aca="false">DATEDIF(Input!$G$23,$B146,"Y")</f>
        <v>51</v>
      </c>
      <c r="E146" s="78" t="n">
        <f aca="false">(-1)*(401k_02!$G146+IRA_02!$E146+Invest_02!$E146)+Pension_02!$E146+SocialSec_02!$E146</f>
        <v>0</v>
      </c>
      <c r="F146" s="78" t="n">
        <f aca="false">(-1)*Roth_02!$E146</f>
        <v>-0</v>
      </c>
      <c r="G146" s="78" t="n">
        <f aca="false">(-1)*$E146*(Input!$C$8/100)</f>
        <v>-0</v>
      </c>
      <c r="H146" s="78" t="n">
        <f aca="false">(-1)*$E146*(Input!$C$9/100)</f>
        <v>-0</v>
      </c>
      <c r="J146" s="78" t="n">
        <f aca="false">($E146+$F146+$G146+$H146)</f>
        <v>0</v>
      </c>
    </row>
    <row r="147" customFormat="false" ht="12.8" hidden="false" customHeight="false" outlineLevel="0" collapsed="false">
      <c r="A147" s="76" t="n">
        <v>143</v>
      </c>
      <c r="B147" s="77" t="n">
        <f aca="false">EOMONTH(Input!$C$7,A147)</f>
        <v>47269</v>
      </c>
      <c r="C147" s="76" t="n">
        <f aca="false">DATEDIF(Input!$G$23,$B147,"Y")</f>
        <v>52</v>
      </c>
      <c r="E147" s="78" t="n">
        <f aca="false">(-1)*(401k_02!$G147+IRA_02!$E147+Invest_02!$E147)+Pension_02!$E147+SocialSec_02!$E147</f>
        <v>0</v>
      </c>
      <c r="F147" s="78" t="n">
        <f aca="false">(-1)*Roth_02!$E147</f>
        <v>-0</v>
      </c>
      <c r="G147" s="78" t="n">
        <f aca="false">(-1)*$E147*(Input!$C$8/100)</f>
        <v>-0</v>
      </c>
      <c r="H147" s="78" t="n">
        <f aca="false">(-1)*$E147*(Input!$C$9/100)</f>
        <v>-0</v>
      </c>
      <c r="J147" s="78" t="n">
        <f aca="false">($E147+$F147+$G147+$H147)</f>
        <v>0</v>
      </c>
    </row>
    <row r="148" customFormat="false" ht="12.8" hidden="false" customHeight="false" outlineLevel="0" collapsed="false">
      <c r="A148" s="76" t="n">
        <v>144</v>
      </c>
      <c r="B148" s="77" t="n">
        <f aca="false">EOMONTH(Input!$C$7,A148)</f>
        <v>47299</v>
      </c>
      <c r="C148" s="76" t="n">
        <f aca="false">DATEDIF(Input!$G$23,$B148,"Y")</f>
        <v>52</v>
      </c>
      <c r="E148" s="78" t="n">
        <f aca="false">(-1)*(401k_02!$G148+IRA_02!$E148+Invest_02!$E148)+Pension_02!$E148+SocialSec_02!$E148</f>
        <v>0</v>
      </c>
      <c r="F148" s="78" t="n">
        <f aca="false">(-1)*Roth_02!$E148</f>
        <v>-0</v>
      </c>
      <c r="G148" s="78" t="n">
        <f aca="false">(-1)*$E148*(Input!$C$8/100)</f>
        <v>-0</v>
      </c>
      <c r="H148" s="78" t="n">
        <f aca="false">(-1)*$E148*(Input!$C$9/100)</f>
        <v>-0</v>
      </c>
      <c r="J148" s="78" t="n">
        <f aca="false">($E148+$F148+$G148+$H148)</f>
        <v>0</v>
      </c>
    </row>
    <row r="149" customFormat="false" ht="12.8" hidden="false" customHeight="false" outlineLevel="0" collapsed="false">
      <c r="A149" s="76" t="n">
        <v>145</v>
      </c>
      <c r="B149" s="77" t="n">
        <f aca="false">EOMONTH(Input!$C$7,A149)</f>
        <v>47330</v>
      </c>
      <c r="C149" s="76" t="n">
        <f aca="false">DATEDIF(Input!$G$23,$B149,"Y")</f>
        <v>52</v>
      </c>
      <c r="E149" s="78" t="n">
        <f aca="false">(-1)*(401k_02!$G149+IRA_02!$E149+Invest_02!$E149)+Pension_02!$E149+SocialSec_02!$E149</f>
        <v>0</v>
      </c>
      <c r="F149" s="78" t="n">
        <f aca="false">(-1)*Roth_02!$E149</f>
        <v>-0</v>
      </c>
      <c r="G149" s="78" t="n">
        <f aca="false">(-1)*$E149*(Input!$C$8/100)</f>
        <v>-0</v>
      </c>
      <c r="H149" s="78" t="n">
        <f aca="false">(-1)*$E149*(Input!$C$9/100)</f>
        <v>-0</v>
      </c>
      <c r="J149" s="78" t="n">
        <f aca="false">($E149+$F149+$G149+$H149)</f>
        <v>0</v>
      </c>
    </row>
    <row r="150" customFormat="false" ht="12.8" hidden="false" customHeight="false" outlineLevel="0" collapsed="false">
      <c r="A150" s="76" t="n">
        <v>146</v>
      </c>
      <c r="B150" s="77" t="n">
        <f aca="false">EOMONTH(Input!$C$7,A150)</f>
        <v>47361</v>
      </c>
      <c r="C150" s="76" t="n">
        <f aca="false">DATEDIF(Input!$G$23,$B150,"Y")</f>
        <v>52</v>
      </c>
      <c r="E150" s="78" t="n">
        <f aca="false">(-1)*(401k_02!$G150+IRA_02!$E150+Invest_02!$E150)+Pension_02!$E150+SocialSec_02!$E150</f>
        <v>0</v>
      </c>
      <c r="F150" s="78" t="n">
        <f aca="false">(-1)*Roth_02!$E150</f>
        <v>-0</v>
      </c>
      <c r="G150" s="78" t="n">
        <f aca="false">(-1)*$E150*(Input!$C$8/100)</f>
        <v>-0</v>
      </c>
      <c r="H150" s="78" t="n">
        <f aca="false">(-1)*$E150*(Input!$C$9/100)</f>
        <v>-0</v>
      </c>
      <c r="J150" s="78" t="n">
        <f aca="false">($E150+$F150+$G150+$H150)</f>
        <v>0</v>
      </c>
    </row>
    <row r="151" customFormat="false" ht="12.8" hidden="false" customHeight="false" outlineLevel="0" collapsed="false">
      <c r="A151" s="76" t="n">
        <v>147</v>
      </c>
      <c r="B151" s="77" t="n">
        <f aca="false">EOMONTH(Input!$C$7,A151)</f>
        <v>47391</v>
      </c>
      <c r="C151" s="76" t="n">
        <f aca="false">DATEDIF(Input!$G$23,$B151,"Y")</f>
        <v>52</v>
      </c>
      <c r="E151" s="78" t="n">
        <f aca="false">(-1)*(401k_02!$G151+IRA_02!$E151+Invest_02!$E151)+Pension_02!$E151+SocialSec_02!$E151</f>
        <v>0</v>
      </c>
      <c r="F151" s="78" t="n">
        <f aca="false">(-1)*Roth_02!$E151</f>
        <v>-0</v>
      </c>
      <c r="G151" s="78" t="n">
        <f aca="false">(-1)*$E151*(Input!$C$8/100)</f>
        <v>-0</v>
      </c>
      <c r="H151" s="78" t="n">
        <f aca="false">(-1)*$E151*(Input!$C$9/100)</f>
        <v>-0</v>
      </c>
      <c r="J151" s="78" t="n">
        <f aca="false">($E151+$F151+$G151+$H151)</f>
        <v>0</v>
      </c>
    </row>
    <row r="152" customFormat="false" ht="12.8" hidden="false" customHeight="false" outlineLevel="0" collapsed="false">
      <c r="A152" s="76" t="n">
        <v>148</v>
      </c>
      <c r="B152" s="77" t="n">
        <f aca="false">EOMONTH(Input!$C$7,A152)</f>
        <v>47422</v>
      </c>
      <c r="C152" s="76" t="n">
        <f aca="false">DATEDIF(Input!$G$23,$B152,"Y")</f>
        <v>52</v>
      </c>
      <c r="E152" s="78" t="n">
        <f aca="false">(-1)*(401k_02!$G152+IRA_02!$E152+Invest_02!$E152)+Pension_02!$E152+SocialSec_02!$E152</f>
        <v>0</v>
      </c>
      <c r="F152" s="78" t="n">
        <f aca="false">(-1)*Roth_02!$E152</f>
        <v>-0</v>
      </c>
      <c r="G152" s="78" t="n">
        <f aca="false">(-1)*$E152*(Input!$C$8/100)</f>
        <v>-0</v>
      </c>
      <c r="H152" s="78" t="n">
        <f aca="false">(-1)*$E152*(Input!$C$9/100)</f>
        <v>-0</v>
      </c>
      <c r="J152" s="78" t="n">
        <f aca="false">($E152+$F152+$G152+$H152)</f>
        <v>0</v>
      </c>
    </row>
    <row r="153" customFormat="false" ht="12.8" hidden="false" customHeight="false" outlineLevel="0" collapsed="false">
      <c r="A153" s="76" t="n">
        <v>149</v>
      </c>
      <c r="B153" s="77" t="n">
        <f aca="false">EOMONTH(Input!$C$7,A153)</f>
        <v>47452</v>
      </c>
      <c r="C153" s="76" t="n">
        <f aca="false">DATEDIF(Input!$G$23,$B153,"Y")</f>
        <v>52</v>
      </c>
      <c r="E153" s="78" t="n">
        <f aca="false">(-1)*(401k_02!$G153+IRA_02!$E153+Invest_02!$E153)+Pension_02!$E153+SocialSec_02!$E153</f>
        <v>0</v>
      </c>
      <c r="F153" s="78" t="n">
        <f aca="false">(-1)*Roth_02!$E153</f>
        <v>-0</v>
      </c>
      <c r="G153" s="78" t="n">
        <f aca="false">(-1)*$E153*(Input!$C$8/100)</f>
        <v>-0</v>
      </c>
      <c r="H153" s="78" t="n">
        <f aca="false">(-1)*$E153*(Input!$C$9/100)</f>
        <v>-0</v>
      </c>
      <c r="J153" s="78" t="n">
        <f aca="false">($E153+$F153+$G153+$H153)</f>
        <v>0</v>
      </c>
    </row>
    <row r="154" customFormat="false" ht="12.8" hidden="false" customHeight="false" outlineLevel="0" collapsed="false">
      <c r="A154" s="76" t="n">
        <v>150</v>
      </c>
      <c r="B154" s="77" t="n">
        <f aca="false">EOMONTH(Input!$C$7,A154)</f>
        <v>47483</v>
      </c>
      <c r="C154" s="76" t="n">
        <f aca="false">DATEDIF(Input!$G$23,$B154,"Y")</f>
        <v>52</v>
      </c>
      <c r="E154" s="78" t="n">
        <f aca="false">(-1)*(401k_02!$G154+IRA_02!$E154+Invest_02!$E154)+Pension_02!$E154+SocialSec_02!$E154</f>
        <v>0</v>
      </c>
      <c r="F154" s="78" t="n">
        <f aca="false">(-1)*Roth_02!$E154</f>
        <v>-0</v>
      </c>
      <c r="G154" s="78" t="n">
        <f aca="false">(-1)*$E154*(Input!$C$8/100)</f>
        <v>-0</v>
      </c>
      <c r="H154" s="78" t="n">
        <f aca="false">(-1)*$E154*(Input!$C$9/100)</f>
        <v>-0</v>
      </c>
      <c r="J154" s="78" t="n">
        <f aca="false">($E154+$F154+$G154+$H154)</f>
        <v>0</v>
      </c>
    </row>
    <row r="155" customFormat="false" ht="12.8" hidden="false" customHeight="false" outlineLevel="0" collapsed="false">
      <c r="A155" s="76" t="n">
        <v>151</v>
      </c>
      <c r="B155" s="77" t="n">
        <f aca="false">EOMONTH(Input!$C$7,A155)</f>
        <v>47514</v>
      </c>
      <c r="C155" s="76" t="n">
        <f aca="false">DATEDIF(Input!$G$23,$B155,"Y")</f>
        <v>52</v>
      </c>
      <c r="E155" s="78" t="n">
        <f aca="false">(-1)*(401k_02!$G155+IRA_02!$E155+Invest_02!$E155)+Pension_02!$E155+SocialSec_02!$E155</f>
        <v>0</v>
      </c>
      <c r="F155" s="78" t="n">
        <f aca="false">(-1)*Roth_02!$E155</f>
        <v>-0</v>
      </c>
      <c r="G155" s="78" t="n">
        <f aca="false">(-1)*$E155*(Input!$C$8/100)</f>
        <v>-0</v>
      </c>
      <c r="H155" s="78" t="n">
        <f aca="false">(-1)*$E155*(Input!$C$9/100)</f>
        <v>-0</v>
      </c>
      <c r="J155" s="78" t="n">
        <f aca="false">($E155+$F155+$G155+$H155)</f>
        <v>0</v>
      </c>
    </row>
    <row r="156" customFormat="false" ht="12.8" hidden="false" customHeight="false" outlineLevel="0" collapsed="false">
      <c r="A156" s="76" t="n">
        <v>152</v>
      </c>
      <c r="B156" s="77" t="n">
        <f aca="false">EOMONTH(Input!$C$7,A156)</f>
        <v>47542</v>
      </c>
      <c r="C156" s="76" t="n">
        <f aca="false">DATEDIF(Input!$G$23,$B156,"Y")</f>
        <v>52</v>
      </c>
      <c r="E156" s="78" t="n">
        <f aca="false">(-1)*(401k_02!$G156+IRA_02!$E156+Invest_02!$E156)+Pension_02!$E156+SocialSec_02!$E156</f>
        <v>0</v>
      </c>
      <c r="F156" s="78" t="n">
        <f aca="false">(-1)*Roth_02!$E156</f>
        <v>-0</v>
      </c>
      <c r="G156" s="78" t="n">
        <f aca="false">(-1)*$E156*(Input!$C$8/100)</f>
        <v>-0</v>
      </c>
      <c r="H156" s="78" t="n">
        <f aca="false">(-1)*$E156*(Input!$C$9/100)</f>
        <v>-0</v>
      </c>
      <c r="J156" s="78" t="n">
        <f aca="false">($E156+$F156+$G156+$H156)</f>
        <v>0</v>
      </c>
    </row>
    <row r="157" customFormat="false" ht="12.8" hidden="false" customHeight="false" outlineLevel="0" collapsed="false">
      <c r="A157" s="76" t="n">
        <v>153</v>
      </c>
      <c r="B157" s="77" t="n">
        <f aca="false">EOMONTH(Input!$C$7,A157)</f>
        <v>47573</v>
      </c>
      <c r="C157" s="76" t="n">
        <f aca="false">DATEDIF(Input!$G$23,$B157,"Y")</f>
        <v>52</v>
      </c>
      <c r="E157" s="78" t="n">
        <f aca="false">(-1)*(401k_02!$G157+IRA_02!$E157+Invest_02!$E157)+Pension_02!$E157+SocialSec_02!$E157</f>
        <v>0</v>
      </c>
      <c r="F157" s="78" t="n">
        <f aca="false">(-1)*Roth_02!$E157</f>
        <v>-0</v>
      </c>
      <c r="G157" s="78" t="n">
        <f aca="false">(-1)*$E157*(Input!$C$8/100)</f>
        <v>-0</v>
      </c>
      <c r="H157" s="78" t="n">
        <f aca="false">(-1)*$E157*(Input!$C$9/100)</f>
        <v>-0</v>
      </c>
      <c r="J157" s="78" t="n">
        <f aca="false">($E157+$F157+$G157+$H157)</f>
        <v>0</v>
      </c>
    </row>
    <row r="158" customFormat="false" ht="12.8" hidden="false" customHeight="false" outlineLevel="0" collapsed="false">
      <c r="A158" s="76" t="n">
        <v>154</v>
      </c>
      <c r="B158" s="77" t="n">
        <f aca="false">EOMONTH(Input!$C$7,A158)</f>
        <v>47603</v>
      </c>
      <c r="C158" s="76" t="n">
        <f aca="false">DATEDIF(Input!$G$23,$B158,"Y")</f>
        <v>52</v>
      </c>
      <c r="E158" s="78" t="n">
        <f aca="false">(-1)*(401k_02!$G158+IRA_02!$E158+Invest_02!$E158)+Pension_02!$E158+SocialSec_02!$E158</f>
        <v>0</v>
      </c>
      <c r="F158" s="78" t="n">
        <f aca="false">(-1)*Roth_02!$E158</f>
        <v>-0</v>
      </c>
      <c r="G158" s="78" t="n">
        <f aca="false">(-1)*$E158*(Input!$C$8/100)</f>
        <v>-0</v>
      </c>
      <c r="H158" s="78" t="n">
        <f aca="false">(-1)*$E158*(Input!$C$9/100)</f>
        <v>-0</v>
      </c>
      <c r="J158" s="78" t="n">
        <f aca="false">($E158+$F158+$G158+$H158)</f>
        <v>0</v>
      </c>
    </row>
    <row r="159" customFormat="false" ht="12.8" hidden="false" customHeight="false" outlineLevel="0" collapsed="false">
      <c r="A159" s="76" t="n">
        <v>155</v>
      </c>
      <c r="B159" s="77" t="n">
        <f aca="false">EOMONTH(Input!$C$7,A159)</f>
        <v>47634</v>
      </c>
      <c r="C159" s="76" t="n">
        <f aca="false">DATEDIF(Input!$G$23,$B159,"Y")</f>
        <v>53</v>
      </c>
      <c r="E159" s="78" t="n">
        <f aca="false">(-1)*(401k_02!$G159+IRA_02!$E159+Invest_02!$E159)+Pension_02!$E159+SocialSec_02!$E159</f>
        <v>0</v>
      </c>
      <c r="F159" s="78" t="n">
        <f aca="false">(-1)*Roth_02!$E159</f>
        <v>-0</v>
      </c>
      <c r="G159" s="78" t="n">
        <f aca="false">(-1)*$E159*(Input!$C$8/100)</f>
        <v>-0</v>
      </c>
      <c r="H159" s="78" t="n">
        <f aca="false">(-1)*$E159*(Input!$C$9/100)</f>
        <v>-0</v>
      </c>
      <c r="J159" s="78" t="n">
        <f aca="false">($E159+$F159+$G159+$H159)</f>
        <v>0</v>
      </c>
    </row>
    <row r="160" customFormat="false" ht="12.8" hidden="false" customHeight="false" outlineLevel="0" collapsed="false">
      <c r="A160" s="76" t="n">
        <v>156</v>
      </c>
      <c r="B160" s="77" t="n">
        <f aca="false">EOMONTH(Input!$C$7,A160)</f>
        <v>47664</v>
      </c>
      <c r="C160" s="76" t="n">
        <f aca="false">DATEDIF(Input!$G$23,$B160,"Y")</f>
        <v>53</v>
      </c>
      <c r="E160" s="78" t="n">
        <f aca="false">(-1)*(401k_02!$G160+IRA_02!$E160+Invest_02!$E160)+Pension_02!$E160+SocialSec_02!$E160</f>
        <v>0</v>
      </c>
      <c r="F160" s="78" t="n">
        <f aca="false">(-1)*Roth_02!$E160</f>
        <v>-0</v>
      </c>
      <c r="G160" s="78" t="n">
        <f aca="false">(-1)*$E160*(Input!$C$8/100)</f>
        <v>-0</v>
      </c>
      <c r="H160" s="78" t="n">
        <f aca="false">(-1)*$E160*(Input!$C$9/100)</f>
        <v>-0</v>
      </c>
      <c r="J160" s="78" t="n">
        <f aca="false">($E160+$F160+$G160+$H160)</f>
        <v>0</v>
      </c>
    </row>
    <row r="161" customFormat="false" ht="12.8" hidden="false" customHeight="false" outlineLevel="0" collapsed="false">
      <c r="A161" s="76" t="n">
        <v>157</v>
      </c>
      <c r="B161" s="77" t="n">
        <f aca="false">EOMONTH(Input!$C$7,A161)</f>
        <v>47695</v>
      </c>
      <c r="C161" s="76" t="n">
        <f aca="false">DATEDIF(Input!$G$23,$B161,"Y")</f>
        <v>53</v>
      </c>
      <c r="E161" s="78" t="n">
        <f aca="false">(-1)*(401k_02!$G161+IRA_02!$E161+Invest_02!$E161)+Pension_02!$E161+SocialSec_02!$E161</f>
        <v>0</v>
      </c>
      <c r="F161" s="78" t="n">
        <f aca="false">(-1)*Roth_02!$E161</f>
        <v>-0</v>
      </c>
      <c r="G161" s="78" t="n">
        <f aca="false">(-1)*$E161*(Input!$C$8/100)</f>
        <v>-0</v>
      </c>
      <c r="H161" s="78" t="n">
        <f aca="false">(-1)*$E161*(Input!$C$9/100)</f>
        <v>-0</v>
      </c>
      <c r="J161" s="78" t="n">
        <f aca="false">($E161+$F161+$G161+$H161)</f>
        <v>0</v>
      </c>
    </row>
    <row r="162" customFormat="false" ht="12.8" hidden="false" customHeight="false" outlineLevel="0" collapsed="false">
      <c r="A162" s="76" t="n">
        <v>158</v>
      </c>
      <c r="B162" s="77" t="n">
        <f aca="false">EOMONTH(Input!$C$7,A162)</f>
        <v>47726</v>
      </c>
      <c r="C162" s="76" t="n">
        <f aca="false">DATEDIF(Input!$G$23,$B162,"Y")</f>
        <v>53</v>
      </c>
      <c r="E162" s="78" t="n">
        <f aca="false">(-1)*(401k_02!$G162+IRA_02!$E162+Invest_02!$E162)+Pension_02!$E162+SocialSec_02!$E162</f>
        <v>0</v>
      </c>
      <c r="F162" s="78" t="n">
        <f aca="false">(-1)*Roth_02!$E162</f>
        <v>-0</v>
      </c>
      <c r="G162" s="78" t="n">
        <f aca="false">(-1)*$E162*(Input!$C$8/100)</f>
        <v>-0</v>
      </c>
      <c r="H162" s="78" t="n">
        <f aca="false">(-1)*$E162*(Input!$C$9/100)</f>
        <v>-0</v>
      </c>
      <c r="J162" s="78" t="n">
        <f aca="false">($E162+$F162+$G162+$H162)</f>
        <v>0</v>
      </c>
    </row>
    <row r="163" customFormat="false" ht="12.8" hidden="false" customHeight="false" outlineLevel="0" collapsed="false">
      <c r="A163" s="76" t="n">
        <v>159</v>
      </c>
      <c r="B163" s="77" t="n">
        <f aca="false">EOMONTH(Input!$C$7,A163)</f>
        <v>47756</v>
      </c>
      <c r="C163" s="76" t="n">
        <f aca="false">DATEDIF(Input!$G$23,$B163,"Y")</f>
        <v>53</v>
      </c>
      <c r="E163" s="78" t="n">
        <f aca="false">(-1)*(401k_02!$G163+IRA_02!$E163+Invest_02!$E163)+Pension_02!$E163+SocialSec_02!$E163</f>
        <v>0</v>
      </c>
      <c r="F163" s="78" t="n">
        <f aca="false">(-1)*Roth_02!$E163</f>
        <v>-0</v>
      </c>
      <c r="G163" s="78" t="n">
        <f aca="false">(-1)*$E163*(Input!$C$8/100)</f>
        <v>-0</v>
      </c>
      <c r="H163" s="78" t="n">
        <f aca="false">(-1)*$E163*(Input!$C$9/100)</f>
        <v>-0</v>
      </c>
      <c r="J163" s="78" t="n">
        <f aca="false">($E163+$F163+$G163+$H163)</f>
        <v>0</v>
      </c>
    </row>
    <row r="164" customFormat="false" ht="12.8" hidden="false" customHeight="false" outlineLevel="0" collapsed="false">
      <c r="A164" s="76" t="n">
        <v>160</v>
      </c>
      <c r="B164" s="77" t="n">
        <f aca="false">EOMONTH(Input!$C$7,A164)</f>
        <v>47787</v>
      </c>
      <c r="C164" s="76" t="n">
        <f aca="false">DATEDIF(Input!$G$23,$B164,"Y")</f>
        <v>53</v>
      </c>
      <c r="E164" s="78" t="n">
        <f aca="false">(-1)*(401k_02!$G164+IRA_02!$E164+Invest_02!$E164)+Pension_02!$E164+SocialSec_02!$E164</f>
        <v>0</v>
      </c>
      <c r="F164" s="78" t="n">
        <f aca="false">(-1)*Roth_02!$E164</f>
        <v>-0</v>
      </c>
      <c r="G164" s="78" t="n">
        <f aca="false">(-1)*$E164*(Input!$C$8/100)</f>
        <v>-0</v>
      </c>
      <c r="H164" s="78" t="n">
        <f aca="false">(-1)*$E164*(Input!$C$9/100)</f>
        <v>-0</v>
      </c>
      <c r="J164" s="78" t="n">
        <f aca="false">($E164+$F164+$G164+$H164)</f>
        <v>0</v>
      </c>
    </row>
    <row r="165" customFormat="false" ht="12.8" hidden="false" customHeight="false" outlineLevel="0" collapsed="false">
      <c r="A165" s="76" t="n">
        <v>161</v>
      </c>
      <c r="B165" s="77" t="n">
        <f aca="false">EOMONTH(Input!$C$7,A165)</f>
        <v>47817</v>
      </c>
      <c r="C165" s="76" t="n">
        <f aca="false">DATEDIF(Input!$G$23,$B165,"Y")</f>
        <v>53</v>
      </c>
      <c r="E165" s="78" t="n">
        <f aca="false">(-1)*(401k_02!$G165+IRA_02!$E165+Invest_02!$E165)+Pension_02!$E165+SocialSec_02!$E165</f>
        <v>0</v>
      </c>
      <c r="F165" s="78" t="n">
        <f aca="false">(-1)*Roth_02!$E165</f>
        <v>-0</v>
      </c>
      <c r="G165" s="78" t="n">
        <f aca="false">(-1)*$E165*(Input!$C$8/100)</f>
        <v>-0</v>
      </c>
      <c r="H165" s="78" t="n">
        <f aca="false">(-1)*$E165*(Input!$C$9/100)</f>
        <v>-0</v>
      </c>
      <c r="J165" s="78" t="n">
        <f aca="false">($E165+$F165+$G165+$H165)</f>
        <v>0</v>
      </c>
    </row>
    <row r="166" customFormat="false" ht="12.8" hidden="false" customHeight="false" outlineLevel="0" collapsed="false">
      <c r="A166" s="76" t="n">
        <v>162</v>
      </c>
      <c r="B166" s="77" t="n">
        <f aca="false">EOMONTH(Input!$C$7,A166)</f>
        <v>47848</v>
      </c>
      <c r="C166" s="76" t="n">
        <f aca="false">DATEDIF(Input!$G$23,$B166,"Y")</f>
        <v>53</v>
      </c>
      <c r="E166" s="78" t="n">
        <f aca="false">(-1)*(401k_02!$G166+IRA_02!$E166+Invest_02!$E166)+Pension_02!$E166+SocialSec_02!$E166</f>
        <v>0</v>
      </c>
      <c r="F166" s="78" t="n">
        <f aca="false">(-1)*Roth_02!$E166</f>
        <v>-0</v>
      </c>
      <c r="G166" s="78" t="n">
        <f aca="false">(-1)*$E166*(Input!$C$8/100)</f>
        <v>-0</v>
      </c>
      <c r="H166" s="78" t="n">
        <f aca="false">(-1)*$E166*(Input!$C$9/100)</f>
        <v>-0</v>
      </c>
      <c r="J166" s="78" t="n">
        <f aca="false">($E166+$F166+$G166+$H166)</f>
        <v>0</v>
      </c>
    </row>
    <row r="167" customFormat="false" ht="12.8" hidden="false" customHeight="false" outlineLevel="0" collapsed="false">
      <c r="A167" s="76" t="n">
        <v>163</v>
      </c>
      <c r="B167" s="77" t="n">
        <f aca="false">EOMONTH(Input!$C$7,A167)</f>
        <v>47879</v>
      </c>
      <c r="C167" s="76" t="n">
        <f aca="false">DATEDIF(Input!$G$23,$B167,"Y")</f>
        <v>53</v>
      </c>
      <c r="E167" s="78" t="n">
        <f aca="false">(-1)*(401k_02!$G167+IRA_02!$E167+Invest_02!$E167)+Pension_02!$E167+SocialSec_02!$E167</f>
        <v>0</v>
      </c>
      <c r="F167" s="78" t="n">
        <f aca="false">(-1)*Roth_02!$E167</f>
        <v>-0</v>
      </c>
      <c r="G167" s="78" t="n">
        <f aca="false">(-1)*$E167*(Input!$C$8/100)</f>
        <v>-0</v>
      </c>
      <c r="H167" s="78" t="n">
        <f aca="false">(-1)*$E167*(Input!$C$9/100)</f>
        <v>-0</v>
      </c>
      <c r="J167" s="78" t="n">
        <f aca="false">($E167+$F167+$G167+$H167)</f>
        <v>0</v>
      </c>
    </row>
    <row r="168" customFormat="false" ht="12.8" hidden="false" customHeight="false" outlineLevel="0" collapsed="false">
      <c r="A168" s="76" t="n">
        <v>164</v>
      </c>
      <c r="B168" s="77" t="n">
        <f aca="false">EOMONTH(Input!$C$7,A168)</f>
        <v>47907</v>
      </c>
      <c r="C168" s="76" t="n">
        <f aca="false">DATEDIF(Input!$G$23,$B168,"Y")</f>
        <v>53</v>
      </c>
      <c r="E168" s="78" t="n">
        <f aca="false">(-1)*(401k_02!$G168+IRA_02!$E168+Invest_02!$E168)+Pension_02!$E168+SocialSec_02!$E168</f>
        <v>0</v>
      </c>
      <c r="F168" s="78" t="n">
        <f aca="false">(-1)*Roth_02!$E168</f>
        <v>-0</v>
      </c>
      <c r="G168" s="78" t="n">
        <f aca="false">(-1)*$E168*(Input!$C$8/100)</f>
        <v>-0</v>
      </c>
      <c r="H168" s="78" t="n">
        <f aca="false">(-1)*$E168*(Input!$C$9/100)</f>
        <v>-0</v>
      </c>
      <c r="J168" s="78" t="n">
        <f aca="false">($E168+$F168+$G168+$H168)</f>
        <v>0</v>
      </c>
    </row>
    <row r="169" customFormat="false" ht="12.8" hidden="false" customHeight="false" outlineLevel="0" collapsed="false">
      <c r="A169" s="76" t="n">
        <v>165</v>
      </c>
      <c r="B169" s="77" t="n">
        <f aca="false">EOMONTH(Input!$C$7,A169)</f>
        <v>47938</v>
      </c>
      <c r="C169" s="76" t="n">
        <f aca="false">DATEDIF(Input!$G$23,$B169,"Y")</f>
        <v>53</v>
      </c>
      <c r="E169" s="78" t="n">
        <f aca="false">(-1)*(401k_02!$G169+IRA_02!$E169+Invest_02!$E169)+Pension_02!$E169+SocialSec_02!$E169</f>
        <v>0</v>
      </c>
      <c r="F169" s="78" t="n">
        <f aca="false">(-1)*Roth_02!$E169</f>
        <v>-0</v>
      </c>
      <c r="G169" s="78" t="n">
        <f aca="false">(-1)*$E169*(Input!$C$8/100)</f>
        <v>-0</v>
      </c>
      <c r="H169" s="78" t="n">
        <f aca="false">(-1)*$E169*(Input!$C$9/100)</f>
        <v>-0</v>
      </c>
      <c r="J169" s="78" t="n">
        <f aca="false">($E169+$F169+$G169+$H169)</f>
        <v>0</v>
      </c>
    </row>
    <row r="170" customFormat="false" ht="12.8" hidden="false" customHeight="false" outlineLevel="0" collapsed="false">
      <c r="A170" s="76" t="n">
        <v>166</v>
      </c>
      <c r="B170" s="77" t="n">
        <f aca="false">EOMONTH(Input!$C$7,A170)</f>
        <v>47968</v>
      </c>
      <c r="C170" s="76" t="n">
        <f aca="false">DATEDIF(Input!$G$23,$B170,"Y")</f>
        <v>53</v>
      </c>
      <c r="E170" s="78" t="n">
        <f aca="false">(-1)*(401k_02!$G170+IRA_02!$E170+Invest_02!$E170)+Pension_02!$E170+SocialSec_02!$E170</f>
        <v>0</v>
      </c>
      <c r="F170" s="78" t="n">
        <f aca="false">(-1)*Roth_02!$E170</f>
        <v>-0</v>
      </c>
      <c r="G170" s="78" t="n">
        <f aca="false">(-1)*$E170*(Input!$C$8/100)</f>
        <v>-0</v>
      </c>
      <c r="H170" s="78" t="n">
        <f aca="false">(-1)*$E170*(Input!$C$9/100)</f>
        <v>-0</v>
      </c>
      <c r="J170" s="78" t="n">
        <f aca="false">($E170+$F170+$G170+$H170)</f>
        <v>0</v>
      </c>
    </row>
    <row r="171" customFormat="false" ht="12.8" hidden="false" customHeight="false" outlineLevel="0" collapsed="false">
      <c r="A171" s="76" t="n">
        <v>167</v>
      </c>
      <c r="B171" s="77" t="n">
        <f aca="false">EOMONTH(Input!$C$7,A171)</f>
        <v>47999</v>
      </c>
      <c r="C171" s="76" t="n">
        <f aca="false">DATEDIF(Input!$G$23,$B171,"Y")</f>
        <v>54</v>
      </c>
      <c r="E171" s="78" t="n">
        <f aca="false">(-1)*(401k_02!$G171+IRA_02!$E171+Invest_02!$E171)+Pension_02!$E171+SocialSec_02!$E171</f>
        <v>0</v>
      </c>
      <c r="F171" s="78" t="n">
        <f aca="false">(-1)*Roth_02!$E171</f>
        <v>-0</v>
      </c>
      <c r="G171" s="78" t="n">
        <f aca="false">(-1)*$E171*(Input!$C$8/100)</f>
        <v>-0</v>
      </c>
      <c r="H171" s="78" t="n">
        <f aca="false">(-1)*$E171*(Input!$C$9/100)</f>
        <v>-0</v>
      </c>
      <c r="J171" s="78" t="n">
        <f aca="false">($E171+$F171+$G171+$H171)</f>
        <v>0</v>
      </c>
    </row>
    <row r="172" customFormat="false" ht="12.8" hidden="false" customHeight="false" outlineLevel="0" collapsed="false">
      <c r="A172" s="76" t="n">
        <v>168</v>
      </c>
      <c r="B172" s="77" t="n">
        <f aca="false">EOMONTH(Input!$C$7,A172)</f>
        <v>48029</v>
      </c>
      <c r="C172" s="76" t="n">
        <f aca="false">DATEDIF(Input!$G$23,$B172,"Y")</f>
        <v>54</v>
      </c>
      <c r="E172" s="78" t="n">
        <f aca="false">(-1)*(401k_02!$G172+IRA_02!$E172+Invest_02!$E172)+Pension_02!$E172+SocialSec_02!$E172</f>
        <v>0</v>
      </c>
      <c r="F172" s="78" t="n">
        <f aca="false">(-1)*Roth_02!$E172</f>
        <v>-0</v>
      </c>
      <c r="G172" s="78" t="n">
        <f aca="false">(-1)*$E172*(Input!$C$8/100)</f>
        <v>-0</v>
      </c>
      <c r="H172" s="78" t="n">
        <f aca="false">(-1)*$E172*(Input!$C$9/100)</f>
        <v>-0</v>
      </c>
      <c r="J172" s="78" t="n">
        <f aca="false">($E172+$F172+$G172+$H172)</f>
        <v>0</v>
      </c>
    </row>
    <row r="173" customFormat="false" ht="12.8" hidden="false" customHeight="false" outlineLevel="0" collapsed="false">
      <c r="A173" s="76" t="n">
        <v>169</v>
      </c>
      <c r="B173" s="77" t="n">
        <f aca="false">EOMONTH(Input!$C$7,A173)</f>
        <v>48060</v>
      </c>
      <c r="C173" s="76" t="n">
        <f aca="false">DATEDIF(Input!$G$23,$B173,"Y")</f>
        <v>54</v>
      </c>
      <c r="E173" s="78" t="n">
        <f aca="false">(-1)*(401k_02!$G173+IRA_02!$E173+Invest_02!$E173)+Pension_02!$E173+SocialSec_02!$E173</f>
        <v>0</v>
      </c>
      <c r="F173" s="78" t="n">
        <f aca="false">(-1)*Roth_02!$E173</f>
        <v>-0</v>
      </c>
      <c r="G173" s="78" t="n">
        <f aca="false">(-1)*$E173*(Input!$C$8/100)</f>
        <v>-0</v>
      </c>
      <c r="H173" s="78" t="n">
        <f aca="false">(-1)*$E173*(Input!$C$9/100)</f>
        <v>-0</v>
      </c>
      <c r="J173" s="78" t="n">
        <f aca="false">($E173+$F173+$G173+$H173)</f>
        <v>0</v>
      </c>
    </row>
    <row r="174" customFormat="false" ht="12.8" hidden="false" customHeight="false" outlineLevel="0" collapsed="false">
      <c r="A174" s="76" t="n">
        <v>170</v>
      </c>
      <c r="B174" s="77" t="n">
        <f aca="false">EOMONTH(Input!$C$7,A174)</f>
        <v>48091</v>
      </c>
      <c r="C174" s="76" t="n">
        <f aca="false">DATEDIF(Input!$G$23,$B174,"Y")</f>
        <v>54</v>
      </c>
      <c r="E174" s="78" t="n">
        <f aca="false">(-1)*(401k_02!$G174+IRA_02!$E174+Invest_02!$E174)+Pension_02!$E174+SocialSec_02!$E174</f>
        <v>0</v>
      </c>
      <c r="F174" s="78" t="n">
        <f aca="false">(-1)*Roth_02!$E174</f>
        <v>-0</v>
      </c>
      <c r="G174" s="78" t="n">
        <f aca="false">(-1)*$E174*(Input!$C$8/100)</f>
        <v>-0</v>
      </c>
      <c r="H174" s="78" t="n">
        <f aca="false">(-1)*$E174*(Input!$C$9/100)</f>
        <v>-0</v>
      </c>
      <c r="J174" s="78" t="n">
        <f aca="false">($E174+$F174+$G174+$H174)</f>
        <v>0</v>
      </c>
    </row>
    <row r="175" customFormat="false" ht="12.8" hidden="false" customHeight="false" outlineLevel="0" collapsed="false">
      <c r="A175" s="76" t="n">
        <v>171</v>
      </c>
      <c r="B175" s="77" t="n">
        <f aca="false">EOMONTH(Input!$C$7,A175)</f>
        <v>48121</v>
      </c>
      <c r="C175" s="76" t="n">
        <f aca="false">DATEDIF(Input!$G$23,$B175,"Y")</f>
        <v>54</v>
      </c>
      <c r="E175" s="78" t="n">
        <f aca="false">(-1)*(401k_02!$G175+IRA_02!$E175+Invest_02!$E175)+Pension_02!$E175+SocialSec_02!$E175</f>
        <v>0</v>
      </c>
      <c r="F175" s="78" t="n">
        <f aca="false">(-1)*Roth_02!$E175</f>
        <v>-0</v>
      </c>
      <c r="G175" s="78" t="n">
        <f aca="false">(-1)*$E175*(Input!$C$8/100)</f>
        <v>-0</v>
      </c>
      <c r="H175" s="78" t="n">
        <f aca="false">(-1)*$E175*(Input!$C$9/100)</f>
        <v>-0</v>
      </c>
      <c r="J175" s="78" t="n">
        <f aca="false">($E175+$F175+$G175+$H175)</f>
        <v>0</v>
      </c>
    </row>
    <row r="176" customFormat="false" ht="12.8" hidden="false" customHeight="false" outlineLevel="0" collapsed="false">
      <c r="A176" s="76" t="n">
        <v>172</v>
      </c>
      <c r="B176" s="77" t="n">
        <f aca="false">EOMONTH(Input!$C$7,A176)</f>
        <v>48152</v>
      </c>
      <c r="C176" s="76" t="n">
        <f aca="false">DATEDIF(Input!$G$23,$B176,"Y")</f>
        <v>54</v>
      </c>
      <c r="E176" s="78" t="n">
        <f aca="false">(-1)*(401k_02!$G176+IRA_02!$E176+Invest_02!$E176)+Pension_02!$E176+SocialSec_02!$E176</f>
        <v>0</v>
      </c>
      <c r="F176" s="78" t="n">
        <f aca="false">(-1)*Roth_02!$E176</f>
        <v>-0</v>
      </c>
      <c r="G176" s="78" t="n">
        <f aca="false">(-1)*$E176*(Input!$C$8/100)</f>
        <v>-0</v>
      </c>
      <c r="H176" s="78" t="n">
        <f aca="false">(-1)*$E176*(Input!$C$9/100)</f>
        <v>-0</v>
      </c>
      <c r="J176" s="78" t="n">
        <f aca="false">($E176+$F176+$G176+$H176)</f>
        <v>0</v>
      </c>
    </row>
    <row r="177" customFormat="false" ht="12.8" hidden="false" customHeight="false" outlineLevel="0" collapsed="false">
      <c r="A177" s="76" t="n">
        <v>173</v>
      </c>
      <c r="B177" s="77" t="n">
        <f aca="false">EOMONTH(Input!$C$7,A177)</f>
        <v>48182</v>
      </c>
      <c r="C177" s="76" t="n">
        <f aca="false">DATEDIF(Input!$G$23,$B177,"Y")</f>
        <v>54</v>
      </c>
      <c r="E177" s="78" t="n">
        <f aca="false">(-1)*(401k_02!$G177+IRA_02!$E177+Invest_02!$E177)+Pension_02!$E177+SocialSec_02!$E177</f>
        <v>0</v>
      </c>
      <c r="F177" s="78" t="n">
        <f aca="false">(-1)*Roth_02!$E177</f>
        <v>-0</v>
      </c>
      <c r="G177" s="78" t="n">
        <f aca="false">(-1)*$E177*(Input!$C$8/100)</f>
        <v>-0</v>
      </c>
      <c r="H177" s="78" t="n">
        <f aca="false">(-1)*$E177*(Input!$C$9/100)</f>
        <v>-0</v>
      </c>
      <c r="J177" s="78" t="n">
        <f aca="false">($E177+$F177+$G177+$H177)</f>
        <v>0</v>
      </c>
    </row>
    <row r="178" customFormat="false" ht="12.8" hidden="false" customHeight="false" outlineLevel="0" collapsed="false">
      <c r="A178" s="76" t="n">
        <v>174</v>
      </c>
      <c r="B178" s="77" t="n">
        <f aca="false">EOMONTH(Input!$C$7,A178)</f>
        <v>48213</v>
      </c>
      <c r="C178" s="76" t="n">
        <f aca="false">DATEDIF(Input!$G$23,$B178,"Y")</f>
        <v>54</v>
      </c>
      <c r="E178" s="78" t="n">
        <f aca="false">(-1)*(401k_02!$G178+IRA_02!$E178+Invest_02!$E178)+Pension_02!$E178+SocialSec_02!$E178</f>
        <v>0</v>
      </c>
      <c r="F178" s="78" t="n">
        <f aca="false">(-1)*Roth_02!$E178</f>
        <v>-0</v>
      </c>
      <c r="G178" s="78" t="n">
        <f aca="false">(-1)*$E178*(Input!$C$8/100)</f>
        <v>-0</v>
      </c>
      <c r="H178" s="78" t="n">
        <f aca="false">(-1)*$E178*(Input!$C$9/100)</f>
        <v>-0</v>
      </c>
      <c r="J178" s="78" t="n">
        <f aca="false">($E178+$F178+$G178+$H178)</f>
        <v>0</v>
      </c>
    </row>
    <row r="179" customFormat="false" ht="12.8" hidden="false" customHeight="false" outlineLevel="0" collapsed="false">
      <c r="A179" s="76" t="n">
        <v>175</v>
      </c>
      <c r="B179" s="77" t="n">
        <f aca="false">EOMONTH(Input!$C$7,A179)</f>
        <v>48244</v>
      </c>
      <c r="C179" s="76" t="n">
        <f aca="false">DATEDIF(Input!$G$23,$B179,"Y")</f>
        <v>54</v>
      </c>
      <c r="E179" s="78" t="n">
        <f aca="false">(-1)*(401k_02!$G179+IRA_02!$E179+Invest_02!$E179)+Pension_02!$E179+SocialSec_02!$E179</f>
        <v>0</v>
      </c>
      <c r="F179" s="78" t="n">
        <f aca="false">(-1)*Roth_02!$E179</f>
        <v>-0</v>
      </c>
      <c r="G179" s="78" t="n">
        <f aca="false">(-1)*$E179*(Input!$C$8/100)</f>
        <v>-0</v>
      </c>
      <c r="H179" s="78" t="n">
        <f aca="false">(-1)*$E179*(Input!$C$9/100)</f>
        <v>-0</v>
      </c>
      <c r="J179" s="78" t="n">
        <f aca="false">($E179+$F179+$G179+$H179)</f>
        <v>0</v>
      </c>
    </row>
    <row r="180" customFormat="false" ht="12.8" hidden="false" customHeight="false" outlineLevel="0" collapsed="false">
      <c r="A180" s="76" t="n">
        <v>176</v>
      </c>
      <c r="B180" s="77" t="n">
        <f aca="false">EOMONTH(Input!$C$7,A180)</f>
        <v>48273</v>
      </c>
      <c r="C180" s="76" t="n">
        <f aca="false">DATEDIF(Input!$G$23,$B180,"Y")</f>
        <v>54</v>
      </c>
      <c r="E180" s="78" t="n">
        <f aca="false">(-1)*(401k_02!$G180+IRA_02!$E180+Invest_02!$E180)+Pension_02!$E180+SocialSec_02!$E180</f>
        <v>0</v>
      </c>
      <c r="F180" s="78" t="n">
        <f aca="false">(-1)*Roth_02!$E180</f>
        <v>-0</v>
      </c>
      <c r="G180" s="78" t="n">
        <f aca="false">(-1)*$E180*(Input!$C$8/100)</f>
        <v>-0</v>
      </c>
      <c r="H180" s="78" t="n">
        <f aca="false">(-1)*$E180*(Input!$C$9/100)</f>
        <v>-0</v>
      </c>
      <c r="J180" s="78" t="n">
        <f aca="false">($E180+$F180+$G180+$H180)</f>
        <v>0</v>
      </c>
    </row>
    <row r="181" customFormat="false" ht="12.8" hidden="false" customHeight="false" outlineLevel="0" collapsed="false">
      <c r="A181" s="76" t="n">
        <v>177</v>
      </c>
      <c r="B181" s="77" t="n">
        <f aca="false">EOMONTH(Input!$C$7,A181)</f>
        <v>48304</v>
      </c>
      <c r="C181" s="76" t="n">
        <f aca="false">DATEDIF(Input!$G$23,$B181,"Y")</f>
        <v>54</v>
      </c>
      <c r="E181" s="78" t="n">
        <f aca="false">(-1)*(401k_02!$G181+IRA_02!$E181+Invest_02!$E181)+Pension_02!$E181+SocialSec_02!$E181</f>
        <v>0</v>
      </c>
      <c r="F181" s="78" t="n">
        <f aca="false">(-1)*Roth_02!$E181</f>
        <v>-0</v>
      </c>
      <c r="G181" s="78" t="n">
        <f aca="false">(-1)*$E181*(Input!$C$8/100)</f>
        <v>-0</v>
      </c>
      <c r="H181" s="78" t="n">
        <f aca="false">(-1)*$E181*(Input!$C$9/100)</f>
        <v>-0</v>
      </c>
      <c r="J181" s="78" t="n">
        <f aca="false">($E181+$F181+$G181+$H181)</f>
        <v>0</v>
      </c>
    </row>
    <row r="182" customFormat="false" ht="12.8" hidden="false" customHeight="false" outlineLevel="0" collapsed="false">
      <c r="A182" s="76" t="n">
        <v>178</v>
      </c>
      <c r="B182" s="77" t="n">
        <f aca="false">EOMONTH(Input!$C$7,A182)</f>
        <v>48334</v>
      </c>
      <c r="C182" s="76" t="n">
        <f aca="false">DATEDIF(Input!$G$23,$B182,"Y")</f>
        <v>54</v>
      </c>
      <c r="E182" s="78" t="n">
        <f aca="false">(-1)*(401k_02!$G182+IRA_02!$E182+Invest_02!$E182)+Pension_02!$E182+SocialSec_02!$E182</f>
        <v>0</v>
      </c>
      <c r="F182" s="78" t="n">
        <f aca="false">(-1)*Roth_02!$E182</f>
        <v>-0</v>
      </c>
      <c r="G182" s="78" t="n">
        <f aca="false">(-1)*$E182*(Input!$C$8/100)</f>
        <v>-0</v>
      </c>
      <c r="H182" s="78" t="n">
        <f aca="false">(-1)*$E182*(Input!$C$9/100)</f>
        <v>-0</v>
      </c>
      <c r="J182" s="78" t="n">
        <f aca="false">($E182+$F182+$G182+$H182)</f>
        <v>0</v>
      </c>
    </row>
    <row r="183" customFormat="false" ht="12.8" hidden="false" customHeight="false" outlineLevel="0" collapsed="false">
      <c r="A183" s="76" t="n">
        <v>179</v>
      </c>
      <c r="B183" s="77" t="n">
        <f aca="false">EOMONTH(Input!$C$7,A183)</f>
        <v>48365</v>
      </c>
      <c r="C183" s="76" t="n">
        <f aca="false">DATEDIF(Input!$G$23,$B183,"Y")</f>
        <v>55</v>
      </c>
      <c r="E183" s="78" t="n">
        <f aca="false">(-1)*(401k_02!$G183+IRA_02!$E183+Invest_02!$E183)+Pension_02!$E183+SocialSec_02!$E183</f>
        <v>0</v>
      </c>
      <c r="F183" s="78" t="n">
        <f aca="false">(-1)*Roth_02!$E183</f>
        <v>-0</v>
      </c>
      <c r="G183" s="78" t="n">
        <f aca="false">(-1)*$E183*(Input!$C$8/100)</f>
        <v>-0</v>
      </c>
      <c r="H183" s="78" t="n">
        <f aca="false">(-1)*$E183*(Input!$C$9/100)</f>
        <v>-0</v>
      </c>
      <c r="J183" s="78" t="n">
        <f aca="false">($E183+$F183+$G183+$H183)</f>
        <v>0</v>
      </c>
    </row>
    <row r="184" customFormat="false" ht="12.8" hidden="false" customHeight="false" outlineLevel="0" collapsed="false">
      <c r="A184" s="76" t="n">
        <v>180</v>
      </c>
      <c r="B184" s="77" t="n">
        <f aca="false">EOMONTH(Input!$C$7,A184)</f>
        <v>48395</v>
      </c>
      <c r="C184" s="76" t="n">
        <f aca="false">DATEDIF(Input!$G$23,$B184,"Y")</f>
        <v>55</v>
      </c>
      <c r="E184" s="78" t="n">
        <f aca="false">(-1)*(401k_02!$G184+IRA_02!$E184+Invest_02!$E184)+Pension_02!$E184+SocialSec_02!$E184</f>
        <v>0</v>
      </c>
      <c r="F184" s="78" t="n">
        <f aca="false">(-1)*Roth_02!$E184</f>
        <v>-0</v>
      </c>
      <c r="G184" s="78" t="n">
        <f aca="false">(-1)*$E184*(Input!$C$8/100)</f>
        <v>-0</v>
      </c>
      <c r="H184" s="78" t="n">
        <f aca="false">(-1)*$E184*(Input!$C$9/100)</f>
        <v>-0</v>
      </c>
      <c r="J184" s="78" t="n">
        <f aca="false">($E184+$F184+$G184+$H184)</f>
        <v>0</v>
      </c>
    </row>
    <row r="185" customFormat="false" ht="12.8" hidden="false" customHeight="false" outlineLevel="0" collapsed="false">
      <c r="A185" s="76" t="n">
        <v>181</v>
      </c>
      <c r="B185" s="77" t="n">
        <f aca="false">EOMONTH(Input!$C$7,A185)</f>
        <v>48426</v>
      </c>
      <c r="C185" s="76" t="n">
        <f aca="false">DATEDIF(Input!$G$23,$B185,"Y")</f>
        <v>55</v>
      </c>
      <c r="E185" s="78" t="n">
        <f aca="false">(-1)*(401k_02!$G185+IRA_02!$E185+Invest_02!$E185)+Pension_02!$E185+SocialSec_02!$E185</f>
        <v>0</v>
      </c>
      <c r="F185" s="78" t="n">
        <f aca="false">(-1)*Roth_02!$E185</f>
        <v>-0</v>
      </c>
      <c r="G185" s="78" t="n">
        <f aca="false">(-1)*$E185*(Input!$C$8/100)</f>
        <v>-0</v>
      </c>
      <c r="H185" s="78" t="n">
        <f aca="false">(-1)*$E185*(Input!$C$9/100)</f>
        <v>-0</v>
      </c>
      <c r="J185" s="78" t="n">
        <f aca="false">($E185+$F185+$G185+$H185)</f>
        <v>0</v>
      </c>
    </row>
    <row r="186" customFormat="false" ht="12.8" hidden="false" customHeight="false" outlineLevel="0" collapsed="false">
      <c r="A186" s="76" t="n">
        <v>182</v>
      </c>
      <c r="B186" s="77" t="n">
        <f aca="false">EOMONTH(Input!$C$7,A186)</f>
        <v>48457</v>
      </c>
      <c r="C186" s="76" t="n">
        <f aca="false">DATEDIF(Input!$G$23,$B186,"Y")</f>
        <v>55</v>
      </c>
      <c r="E186" s="78" t="n">
        <f aca="false">(-1)*(401k_02!$G186+IRA_02!$E186+Invest_02!$E186)+Pension_02!$E186+SocialSec_02!$E186</f>
        <v>0</v>
      </c>
      <c r="F186" s="78" t="n">
        <f aca="false">(-1)*Roth_02!$E186</f>
        <v>-0</v>
      </c>
      <c r="G186" s="78" t="n">
        <f aca="false">(-1)*$E186*(Input!$C$8/100)</f>
        <v>-0</v>
      </c>
      <c r="H186" s="78" t="n">
        <f aca="false">(-1)*$E186*(Input!$C$9/100)</f>
        <v>-0</v>
      </c>
      <c r="J186" s="78" t="n">
        <f aca="false">($E186+$F186+$G186+$H186)</f>
        <v>0</v>
      </c>
    </row>
    <row r="187" customFormat="false" ht="12.8" hidden="false" customHeight="false" outlineLevel="0" collapsed="false">
      <c r="A187" s="76" t="n">
        <v>183</v>
      </c>
      <c r="B187" s="77" t="n">
        <f aca="false">EOMONTH(Input!$C$7,A187)</f>
        <v>48487</v>
      </c>
      <c r="C187" s="76" t="n">
        <f aca="false">DATEDIF(Input!$G$23,$B187,"Y")</f>
        <v>55</v>
      </c>
      <c r="E187" s="78" t="n">
        <f aca="false">(-1)*(401k_02!$G187+IRA_02!$E187+Invest_02!$E187)+Pension_02!$E187+SocialSec_02!$E187</f>
        <v>0</v>
      </c>
      <c r="F187" s="78" t="n">
        <f aca="false">(-1)*Roth_02!$E187</f>
        <v>-0</v>
      </c>
      <c r="G187" s="78" t="n">
        <f aca="false">(-1)*$E187*(Input!$C$8/100)</f>
        <v>-0</v>
      </c>
      <c r="H187" s="78" t="n">
        <f aca="false">(-1)*$E187*(Input!$C$9/100)</f>
        <v>-0</v>
      </c>
      <c r="J187" s="78" t="n">
        <f aca="false">($E187+$F187+$G187+$H187)</f>
        <v>0</v>
      </c>
    </row>
    <row r="188" customFormat="false" ht="12.8" hidden="false" customHeight="false" outlineLevel="0" collapsed="false">
      <c r="A188" s="76" t="n">
        <v>184</v>
      </c>
      <c r="B188" s="77" t="n">
        <f aca="false">EOMONTH(Input!$C$7,A188)</f>
        <v>48518</v>
      </c>
      <c r="C188" s="76" t="n">
        <f aca="false">DATEDIF(Input!$G$23,$B188,"Y")</f>
        <v>55</v>
      </c>
      <c r="E188" s="78" t="n">
        <f aca="false">(-1)*(401k_02!$G188+IRA_02!$E188+Invest_02!$E188)+Pension_02!$E188+SocialSec_02!$E188</f>
        <v>0</v>
      </c>
      <c r="F188" s="78" t="n">
        <f aca="false">(-1)*Roth_02!$E188</f>
        <v>-0</v>
      </c>
      <c r="G188" s="78" t="n">
        <f aca="false">(-1)*$E188*(Input!$C$8/100)</f>
        <v>-0</v>
      </c>
      <c r="H188" s="78" t="n">
        <f aca="false">(-1)*$E188*(Input!$C$9/100)</f>
        <v>-0</v>
      </c>
      <c r="J188" s="78" t="n">
        <f aca="false">($E188+$F188+$G188+$H188)</f>
        <v>0</v>
      </c>
    </row>
    <row r="189" customFormat="false" ht="12.8" hidden="false" customHeight="false" outlineLevel="0" collapsed="false">
      <c r="A189" s="76" t="n">
        <v>185</v>
      </c>
      <c r="B189" s="77" t="n">
        <f aca="false">EOMONTH(Input!$C$7,A189)</f>
        <v>48548</v>
      </c>
      <c r="C189" s="76" t="n">
        <f aca="false">DATEDIF(Input!$G$23,$B189,"Y")</f>
        <v>55</v>
      </c>
      <c r="E189" s="78" t="n">
        <f aca="false">(-1)*(401k_02!$G189+IRA_02!$E189+Invest_02!$E189)+Pension_02!$E189+SocialSec_02!$E189</f>
        <v>0</v>
      </c>
      <c r="F189" s="78" t="n">
        <f aca="false">(-1)*Roth_02!$E189</f>
        <v>-0</v>
      </c>
      <c r="G189" s="78" t="n">
        <f aca="false">(-1)*$E189*(Input!$C$8/100)</f>
        <v>-0</v>
      </c>
      <c r="H189" s="78" t="n">
        <f aca="false">(-1)*$E189*(Input!$C$9/100)</f>
        <v>-0</v>
      </c>
      <c r="J189" s="78" t="n">
        <f aca="false">($E189+$F189+$G189+$H189)</f>
        <v>0</v>
      </c>
    </row>
    <row r="190" customFormat="false" ht="12.8" hidden="false" customHeight="false" outlineLevel="0" collapsed="false">
      <c r="A190" s="76" t="n">
        <v>186</v>
      </c>
      <c r="B190" s="77" t="n">
        <f aca="false">EOMONTH(Input!$C$7,A190)</f>
        <v>48579</v>
      </c>
      <c r="C190" s="76" t="n">
        <f aca="false">DATEDIF(Input!$G$23,$B190,"Y")</f>
        <v>55</v>
      </c>
      <c r="E190" s="78" t="n">
        <f aca="false">(-1)*(401k_02!$G190+IRA_02!$E190+Invest_02!$E190)+Pension_02!$E190+SocialSec_02!$E190</f>
        <v>0</v>
      </c>
      <c r="F190" s="78" t="n">
        <f aca="false">(-1)*Roth_02!$E190</f>
        <v>-0</v>
      </c>
      <c r="G190" s="78" t="n">
        <f aca="false">(-1)*$E190*(Input!$C$8/100)</f>
        <v>-0</v>
      </c>
      <c r="H190" s="78" t="n">
        <f aca="false">(-1)*$E190*(Input!$C$9/100)</f>
        <v>-0</v>
      </c>
      <c r="J190" s="78" t="n">
        <f aca="false">($E190+$F190+$G190+$H190)</f>
        <v>0</v>
      </c>
    </row>
    <row r="191" customFormat="false" ht="12.8" hidden="false" customHeight="false" outlineLevel="0" collapsed="false">
      <c r="A191" s="76" t="n">
        <v>187</v>
      </c>
      <c r="B191" s="77" t="n">
        <f aca="false">EOMONTH(Input!$C$7,A191)</f>
        <v>48610</v>
      </c>
      <c r="C191" s="76" t="n">
        <f aca="false">DATEDIF(Input!$G$23,$B191,"Y")</f>
        <v>55</v>
      </c>
      <c r="E191" s="78" t="n">
        <f aca="false">(-1)*(401k_02!$G191+IRA_02!$E191+Invest_02!$E191)+Pension_02!$E191+SocialSec_02!$E191</f>
        <v>0</v>
      </c>
      <c r="F191" s="78" t="n">
        <f aca="false">(-1)*Roth_02!$E191</f>
        <v>-0</v>
      </c>
      <c r="G191" s="78" t="n">
        <f aca="false">(-1)*$E191*(Input!$C$8/100)</f>
        <v>-0</v>
      </c>
      <c r="H191" s="78" t="n">
        <f aca="false">(-1)*$E191*(Input!$C$9/100)</f>
        <v>-0</v>
      </c>
      <c r="J191" s="78" t="n">
        <f aca="false">($E191+$F191+$G191+$H191)</f>
        <v>0</v>
      </c>
    </row>
    <row r="192" customFormat="false" ht="12.8" hidden="false" customHeight="false" outlineLevel="0" collapsed="false">
      <c r="A192" s="76" t="n">
        <v>188</v>
      </c>
      <c r="B192" s="77" t="n">
        <f aca="false">EOMONTH(Input!$C$7,A192)</f>
        <v>48638</v>
      </c>
      <c r="C192" s="76" t="n">
        <f aca="false">DATEDIF(Input!$G$23,$B192,"Y")</f>
        <v>55</v>
      </c>
      <c r="E192" s="78" t="n">
        <f aca="false">(-1)*(401k_02!$G192+IRA_02!$E192+Invest_02!$E192)+Pension_02!$E192+SocialSec_02!$E192</f>
        <v>0</v>
      </c>
      <c r="F192" s="78" t="n">
        <f aca="false">(-1)*Roth_02!$E192</f>
        <v>-0</v>
      </c>
      <c r="G192" s="78" t="n">
        <f aca="false">(-1)*$E192*(Input!$C$8/100)</f>
        <v>-0</v>
      </c>
      <c r="H192" s="78" t="n">
        <f aca="false">(-1)*$E192*(Input!$C$9/100)</f>
        <v>-0</v>
      </c>
      <c r="J192" s="78" t="n">
        <f aca="false">($E192+$F192+$G192+$H192)</f>
        <v>0</v>
      </c>
    </row>
    <row r="193" customFormat="false" ht="12.8" hidden="false" customHeight="false" outlineLevel="0" collapsed="false">
      <c r="A193" s="76" t="n">
        <v>189</v>
      </c>
      <c r="B193" s="77" t="n">
        <f aca="false">EOMONTH(Input!$C$7,A193)</f>
        <v>48669</v>
      </c>
      <c r="C193" s="76" t="n">
        <f aca="false">DATEDIF(Input!$G$23,$B193,"Y")</f>
        <v>55</v>
      </c>
      <c r="E193" s="78" t="n">
        <f aca="false">(-1)*(401k_02!$G193+IRA_02!$E193+Invest_02!$E193)+Pension_02!$E193+SocialSec_02!$E193</f>
        <v>0</v>
      </c>
      <c r="F193" s="78" t="n">
        <f aca="false">(-1)*Roth_02!$E193</f>
        <v>-0</v>
      </c>
      <c r="G193" s="78" t="n">
        <f aca="false">(-1)*$E193*(Input!$C$8/100)</f>
        <v>-0</v>
      </c>
      <c r="H193" s="78" t="n">
        <f aca="false">(-1)*$E193*(Input!$C$9/100)</f>
        <v>-0</v>
      </c>
      <c r="J193" s="78" t="n">
        <f aca="false">($E193+$F193+$G193+$H193)</f>
        <v>0</v>
      </c>
    </row>
    <row r="194" customFormat="false" ht="12.8" hidden="false" customHeight="false" outlineLevel="0" collapsed="false">
      <c r="A194" s="76" t="n">
        <v>190</v>
      </c>
      <c r="B194" s="77" t="n">
        <f aca="false">EOMONTH(Input!$C$7,A194)</f>
        <v>48699</v>
      </c>
      <c r="C194" s="76" t="n">
        <f aca="false">DATEDIF(Input!$G$23,$B194,"Y")</f>
        <v>55</v>
      </c>
      <c r="E194" s="78" t="n">
        <f aca="false">(-1)*(401k_02!$G194+IRA_02!$E194+Invest_02!$E194)+Pension_02!$E194+SocialSec_02!$E194</f>
        <v>0</v>
      </c>
      <c r="F194" s="78" t="n">
        <f aca="false">(-1)*Roth_02!$E194</f>
        <v>-0</v>
      </c>
      <c r="G194" s="78" t="n">
        <f aca="false">(-1)*$E194*(Input!$C$8/100)</f>
        <v>-0</v>
      </c>
      <c r="H194" s="78" t="n">
        <f aca="false">(-1)*$E194*(Input!$C$9/100)</f>
        <v>-0</v>
      </c>
      <c r="J194" s="78" t="n">
        <f aca="false">($E194+$F194+$G194+$H194)</f>
        <v>0</v>
      </c>
    </row>
    <row r="195" customFormat="false" ht="12.8" hidden="false" customHeight="false" outlineLevel="0" collapsed="false">
      <c r="A195" s="76" t="n">
        <v>191</v>
      </c>
      <c r="B195" s="77" t="n">
        <f aca="false">EOMONTH(Input!$C$7,A195)</f>
        <v>48730</v>
      </c>
      <c r="C195" s="76" t="n">
        <f aca="false">DATEDIF(Input!$G$23,$B195,"Y")</f>
        <v>56</v>
      </c>
      <c r="E195" s="78" t="n">
        <f aca="false">(-1)*(401k_02!$G195+IRA_02!$E195+Invest_02!$E195)+Pension_02!$E195+SocialSec_02!$E195</f>
        <v>0</v>
      </c>
      <c r="F195" s="78" t="n">
        <f aca="false">(-1)*Roth_02!$E195</f>
        <v>-0</v>
      </c>
      <c r="G195" s="78" t="n">
        <f aca="false">(-1)*$E195*(Input!$C$8/100)</f>
        <v>-0</v>
      </c>
      <c r="H195" s="78" t="n">
        <f aca="false">(-1)*$E195*(Input!$C$9/100)</f>
        <v>-0</v>
      </c>
      <c r="J195" s="78" t="n">
        <f aca="false">($E195+$F195+$G195+$H195)</f>
        <v>0</v>
      </c>
    </row>
    <row r="196" customFormat="false" ht="12.8" hidden="false" customHeight="false" outlineLevel="0" collapsed="false">
      <c r="A196" s="76" t="n">
        <v>192</v>
      </c>
      <c r="B196" s="77" t="n">
        <f aca="false">EOMONTH(Input!$C$7,A196)</f>
        <v>48760</v>
      </c>
      <c r="C196" s="76" t="n">
        <f aca="false">DATEDIF(Input!$G$23,$B196,"Y")</f>
        <v>56</v>
      </c>
      <c r="E196" s="78" t="n">
        <f aca="false">(-1)*(401k_02!$G196+IRA_02!$E196+Invest_02!$E196)+Pension_02!$E196+SocialSec_02!$E196</f>
        <v>0</v>
      </c>
      <c r="F196" s="78" t="n">
        <f aca="false">(-1)*Roth_02!$E196</f>
        <v>-0</v>
      </c>
      <c r="G196" s="78" t="n">
        <f aca="false">(-1)*$E196*(Input!$C$8/100)</f>
        <v>-0</v>
      </c>
      <c r="H196" s="78" t="n">
        <f aca="false">(-1)*$E196*(Input!$C$9/100)</f>
        <v>-0</v>
      </c>
      <c r="J196" s="78" t="n">
        <f aca="false">($E196+$F196+$G196+$H196)</f>
        <v>0</v>
      </c>
    </row>
    <row r="197" customFormat="false" ht="12.8" hidden="false" customHeight="false" outlineLevel="0" collapsed="false">
      <c r="A197" s="76" t="n">
        <v>193</v>
      </c>
      <c r="B197" s="77" t="n">
        <f aca="false">EOMONTH(Input!$C$7,A197)</f>
        <v>48791</v>
      </c>
      <c r="C197" s="76" t="n">
        <f aca="false">DATEDIF(Input!$G$23,$B197,"Y")</f>
        <v>56</v>
      </c>
      <c r="E197" s="78" t="n">
        <f aca="false">(-1)*(401k_02!$G197+IRA_02!$E197+Invest_02!$E197)+Pension_02!$E197+SocialSec_02!$E197</f>
        <v>0</v>
      </c>
      <c r="F197" s="78" t="n">
        <f aca="false">(-1)*Roth_02!$E197</f>
        <v>-0</v>
      </c>
      <c r="G197" s="78" t="n">
        <f aca="false">(-1)*$E197*(Input!$C$8/100)</f>
        <v>-0</v>
      </c>
      <c r="H197" s="78" t="n">
        <f aca="false">(-1)*$E197*(Input!$C$9/100)</f>
        <v>-0</v>
      </c>
      <c r="J197" s="78" t="n">
        <f aca="false">($E197+$F197+$G197+$H197)</f>
        <v>0</v>
      </c>
    </row>
    <row r="198" customFormat="false" ht="12.8" hidden="false" customHeight="false" outlineLevel="0" collapsed="false">
      <c r="A198" s="76" t="n">
        <v>194</v>
      </c>
      <c r="B198" s="77" t="n">
        <f aca="false">EOMONTH(Input!$C$7,A198)</f>
        <v>48822</v>
      </c>
      <c r="C198" s="76" t="n">
        <f aca="false">DATEDIF(Input!$G$23,$B198,"Y")</f>
        <v>56</v>
      </c>
      <c r="E198" s="78" t="n">
        <f aca="false">(-1)*(401k_02!$G198+IRA_02!$E198+Invest_02!$E198)+Pension_02!$E198+SocialSec_02!$E198</f>
        <v>0</v>
      </c>
      <c r="F198" s="78" t="n">
        <f aca="false">(-1)*Roth_02!$E198</f>
        <v>-0</v>
      </c>
      <c r="G198" s="78" t="n">
        <f aca="false">(-1)*$E198*(Input!$C$8/100)</f>
        <v>-0</v>
      </c>
      <c r="H198" s="78" t="n">
        <f aca="false">(-1)*$E198*(Input!$C$9/100)</f>
        <v>-0</v>
      </c>
      <c r="J198" s="78" t="n">
        <f aca="false">($E198+$F198+$G198+$H198)</f>
        <v>0</v>
      </c>
    </row>
    <row r="199" customFormat="false" ht="12.8" hidden="false" customHeight="false" outlineLevel="0" collapsed="false">
      <c r="A199" s="76" t="n">
        <v>195</v>
      </c>
      <c r="B199" s="77" t="n">
        <f aca="false">EOMONTH(Input!$C$7,A199)</f>
        <v>48852</v>
      </c>
      <c r="C199" s="76" t="n">
        <f aca="false">DATEDIF(Input!$G$23,$B199,"Y")</f>
        <v>56</v>
      </c>
      <c r="E199" s="78" t="n">
        <f aca="false">(-1)*(401k_02!$G199+IRA_02!$E199+Invest_02!$E199)+Pension_02!$E199+SocialSec_02!$E199</f>
        <v>0</v>
      </c>
      <c r="F199" s="78" t="n">
        <f aca="false">(-1)*Roth_02!$E199</f>
        <v>-0</v>
      </c>
      <c r="G199" s="78" t="n">
        <f aca="false">(-1)*$E199*(Input!$C$8/100)</f>
        <v>-0</v>
      </c>
      <c r="H199" s="78" t="n">
        <f aca="false">(-1)*$E199*(Input!$C$9/100)</f>
        <v>-0</v>
      </c>
      <c r="J199" s="78" t="n">
        <f aca="false">($E199+$F199+$G199+$H199)</f>
        <v>0</v>
      </c>
    </row>
    <row r="200" customFormat="false" ht="12.8" hidden="false" customHeight="false" outlineLevel="0" collapsed="false">
      <c r="A200" s="76" t="n">
        <v>196</v>
      </c>
      <c r="B200" s="77" t="n">
        <f aca="false">EOMONTH(Input!$C$7,A200)</f>
        <v>48883</v>
      </c>
      <c r="C200" s="76" t="n">
        <f aca="false">DATEDIF(Input!$G$23,$B200,"Y")</f>
        <v>56</v>
      </c>
      <c r="E200" s="78" t="n">
        <f aca="false">(-1)*(401k_02!$G200+IRA_02!$E200+Invest_02!$E200)+Pension_02!$E200+SocialSec_02!$E200</f>
        <v>0</v>
      </c>
      <c r="F200" s="78" t="n">
        <f aca="false">(-1)*Roth_02!$E200</f>
        <v>-0</v>
      </c>
      <c r="G200" s="78" t="n">
        <f aca="false">(-1)*$E200*(Input!$C$8/100)</f>
        <v>-0</v>
      </c>
      <c r="H200" s="78" t="n">
        <f aca="false">(-1)*$E200*(Input!$C$9/100)</f>
        <v>-0</v>
      </c>
      <c r="J200" s="78" t="n">
        <f aca="false">($E200+$F200+$G200+$H200)</f>
        <v>0</v>
      </c>
    </row>
    <row r="201" customFormat="false" ht="12.8" hidden="false" customHeight="false" outlineLevel="0" collapsed="false">
      <c r="A201" s="76" t="n">
        <v>197</v>
      </c>
      <c r="B201" s="77" t="n">
        <f aca="false">EOMONTH(Input!$C$7,A201)</f>
        <v>48913</v>
      </c>
      <c r="C201" s="76" t="n">
        <f aca="false">DATEDIF(Input!$G$23,$B201,"Y")</f>
        <v>56</v>
      </c>
      <c r="E201" s="78" t="n">
        <f aca="false">(-1)*(401k_02!$G201+IRA_02!$E201+Invest_02!$E201)+Pension_02!$E201+SocialSec_02!$E201</f>
        <v>0</v>
      </c>
      <c r="F201" s="78" t="n">
        <f aca="false">(-1)*Roth_02!$E201</f>
        <v>-0</v>
      </c>
      <c r="G201" s="78" t="n">
        <f aca="false">(-1)*$E201*(Input!$C$8/100)</f>
        <v>-0</v>
      </c>
      <c r="H201" s="78" t="n">
        <f aca="false">(-1)*$E201*(Input!$C$9/100)</f>
        <v>-0</v>
      </c>
      <c r="J201" s="78" t="n">
        <f aca="false">($E201+$F201+$G201+$H201)</f>
        <v>0</v>
      </c>
    </row>
    <row r="202" customFormat="false" ht="12.8" hidden="false" customHeight="false" outlineLevel="0" collapsed="false">
      <c r="A202" s="76" t="n">
        <v>198</v>
      </c>
      <c r="B202" s="77" t="n">
        <f aca="false">EOMONTH(Input!$C$7,A202)</f>
        <v>48944</v>
      </c>
      <c r="C202" s="76" t="n">
        <f aca="false">DATEDIF(Input!$G$23,$B202,"Y")</f>
        <v>56</v>
      </c>
      <c r="E202" s="78" t="n">
        <f aca="false">(-1)*(401k_02!$G202+IRA_02!$E202+Invest_02!$E202)+Pension_02!$E202+SocialSec_02!$E202</f>
        <v>0</v>
      </c>
      <c r="F202" s="78" t="n">
        <f aca="false">(-1)*Roth_02!$E202</f>
        <v>-0</v>
      </c>
      <c r="G202" s="78" t="n">
        <f aca="false">(-1)*$E202*(Input!$C$8/100)</f>
        <v>-0</v>
      </c>
      <c r="H202" s="78" t="n">
        <f aca="false">(-1)*$E202*(Input!$C$9/100)</f>
        <v>-0</v>
      </c>
      <c r="J202" s="78" t="n">
        <f aca="false">($E202+$F202+$G202+$H202)</f>
        <v>0</v>
      </c>
    </row>
    <row r="203" customFormat="false" ht="12.8" hidden="false" customHeight="false" outlineLevel="0" collapsed="false">
      <c r="A203" s="76" t="n">
        <v>199</v>
      </c>
      <c r="B203" s="77" t="n">
        <f aca="false">EOMONTH(Input!$C$7,A203)</f>
        <v>48975</v>
      </c>
      <c r="C203" s="76" t="n">
        <f aca="false">DATEDIF(Input!$G$23,$B203,"Y")</f>
        <v>56</v>
      </c>
      <c r="E203" s="78" t="n">
        <f aca="false">(-1)*(401k_02!$G203+IRA_02!$E203+Invest_02!$E203)+Pension_02!$E203+SocialSec_02!$E203</f>
        <v>0</v>
      </c>
      <c r="F203" s="78" t="n">
        <f aca="false">(-1)*Roth_02!$E203</f>
        <v>-0</v>
      </c>
      <c r="G203" s="78" t="n">
        <f aca="false">(-1)*$E203*(Input!$C$8/100)</f>
        <v>-0</v>
      </c>
      <c r="H203" s="78" t="n">
        <f aca="false">(-1)*$E203*(Input!$C$9/100)</f>
        <v>-0</v>
      </c>
      <c r="J203" s="78" t="n">
        <f aca="false">($E203+$F203+$G203+$H203)</f>
        <v>0</v>
      </c>
    </row>
    <row r="204" customFormat="false" ht="12.8" hidden="false" customHeight="false" outlineLevel="0" collapsed="false">
      <c r="A204" s="76" t="n">
        <v>200</v>
      </c>
      <c r="B204" s="77" t="n">
        <f aca="false">EOMONTH(Input!$C$7,A204)</f>
        <v>49003</v>
      </c>
      <c r="C204" s="76" t="n">
        <f aca="false">DATEDIF(Input!$G$23,$B204,"Y")</f>
        <v>56</v>
      </c>
      <c r="E204" s="78" t="n">
        <f aca="false">(-1)*(401k_02!$G204+IRA_02!$E204+Invest_02!$E204)+Pension_02!$E204+SocialSec_02!$E204</f>
        <v>0</v>
      </c>
      <c r="F204" s="78" t="n">
        <f aca="false">(-1)*Roth_02!$E204</f>
        <v>-0</v>
      </c>
      <c r="G204" s="78" t="n">
        <f aca="false">(-1)*$E204*(Input!$C$8/100)</f>
        <v>-0</v>
      </c>
      <c r="H204" s="78" t="n">
        <f aca="false">(-1)*$E204*(Input!$C$9/100)</f>
        <v>-0</v>
      </c>
      <c r="J204" s="78" t="n">
        <f aca="false">($E204+$F204+$G204+$H204)</f>
        <v>0</v>
      </c>
    </row>
    <row r="205" customFormat="false" ht="12.8" hidden="false" customHeight="false" outlineLevel="0" collapsed="false">
      <c r="A205" s="76" t="n">
        <v>201</v>
      </c>
      <c r="B205" s="77" t="n">
        <f aca="false">EOMONTH(Input!$C$7,A205)</f>
        <v>49034</v>
      </c>
      <c r="C205" s="76" t="n">
        <f aca="false">DATEDIF(Input!$G$23,$B205,"Y")</f>
        <v>56</v>
      </c>
      <c r="E205" s="78" t="n">
        <f aca="false">(-1)*(401k_02!$G205+IRA_02!$E205+Invest_02!$E205)+Pension_02!$E205+SocialSec_02!$E205</f>
        <v>0</v>
      </c>
      <c r="F205" s="78" t="n">
        <f aca="false">(-1)*Roth_02!$E205</f>
        <v>-0</v>
      </c>
      <c r="G205" s="78" t="n">
        <f aca="false">(-1)*$E205*(Input!$C$8/100)</f>
        <v>-0</v>
      </c>
      <c r="H205" s="78" t="n">
        <f aca="false">(-1)*$E205*(Input!$C$9/100)</f>
        <v>-0</v>
      </c>
      <c r="J205" s="78" t="n">
        <f aca="false">($E205+$F205+$G205+$H205)</f>
        <v>0</v>
      </c>
    </row>
    <row r="206" customFormat="false" ht="12.8" hidden="false" customHeight="false" outlineLevel="0" collapsed="false">
      <c r="A206" s="76" t="n">
        <v>202</v>
      </c>
      <c r="B206" s="77" t="n">
        <f aca="false">EOMONTH(Input!$C$7,A206)</f>
        <v>49064</v>
      </c>
      <c r="C206" s="76" t="n">
        <f aca="false">DATEDIF(Input!$G$23,$B206,"Y")</f>
        <v>56</v>
      </c>
      <c r="E206" s="78" t="n">
        <f aca="false">(-1)*(401k_02!$G206+IRA_02!$E206+Invest_02!$E206)+Pension_02!$E206+SocialSec_02!$E206</f>
        <v>0</v>
      </c>
      <c r="F206" s="78" t="n">
        <f aca="false">(-1)*Roth_02!$E206</f>
        <v>-0</v>
      </c>
      <c r="G206" s="78" t="n">
        <f aca="false">(-1)*$E206*(Input!$C$8/100)</f>
        <v>-0</v>
      </c>
      <c r="H206" s="78" t="n">
        <f aca="false">(-1)*$E206*(Input!$C$9/100)</f>
        <v>-0</v>
      </c>
      <c r="J206" s="78" t="n">
        <f aca="false">($E206+$F206+$G206+$H206)</f>
        <v>0</v>
      </c>
    </row>
    <row r="207" customFormat="false" ht="12.8" hidden="false" customHeight="false" outlineLevel="0" collapsed="false">
      <c r="A207" s="76" t="n">
        <v>203</v>
      </c>
      <c r="B207" s="77" t="n">
        <f aca="false">EOMONTH(Input!$C$7,A207)</f>
        <v>49095</v>
      </c>
      <c r="C207" s="76" t="n">
        <f aca="false">DATEDIF(Input!$G$23,$B207,"Y")</f>
        <v>57</v>
      </c>
      <c r="E207" s="78" t="n">
        <f aca="false">(-1)*(401k_02!$G207+IRA_02!$E207+Invest_02!$E207)+Pension_02!$E207+SocialSec_02!$E207</f>
        <v>0</v>
      </c>
      <c r="F207" s="78" t="n">
        <f aca="false">(-1)*Roth_02!$E207</f>
        <v>-0</v>
      </c>
      <c r="G207" s="78" t="n">
        <f aca="false">(-1)*$E207*(Input!$C$8/100)</f>
        <v>-0</v>
      </c>
      <c r="H207" s="78" t="n">
        <f aca="false">(-1)*$E207*(Input!$C$9/100)</f>
        <v>-0</v>
      </c>
      <c r="J207" s="78" t="n">
        <f aca="false">($E207+$F207+$G207+$H207)</f>
        <v>0</v>
      </c>
    </row>
    <row r="208" customFormat="false" ht="12.8" hidden="false" customHeight="false" outlineLevel="0" collapsed="false">
      <c r="A208" s="76" t="n">
        <v>204</v>
      </c>
      <c r="B208" s="77" t="n">
        <f aca="false">EOMONTH(Input!$C$7,A208)</f>
        <v>49125</v>
      </c>
      <c r="C208" s="76" t="n">
        <f aca="false">DATEDIF(Input!$G$23,$B208,"Y")</f>
        <v>57</v>
      </c>
      <c r="E208" s="78" t="n">
        <f aca="false">(-1)*(401k_02!$G208+IRA_02!$E208+Invest_02!$E208)+Pension_02!$E208+SocialSec_02!$E208</f>
        <v>0</v>
      </c>
      <c r="F208" s="78" t="n">
        <f aca="false">(-1)*Roth_02!$E208</f>
        <v>-0</v>
      </c>
      <c r="G208" s="78" t="n">
        <f aca="false">(-1)*$E208*(Input!$C$8/100)</f>
        <v>-0</v>
      </c>
      <c r="H208" s="78" t="n">
        <f aca="false">(-1)*$E208*(Input!$C$9/100)</f>
        <v>-0</v>
      </c>
      <c r="J208" s="78" t="n">
        <f aca="false">($E208+$F208+$G208+$H208)</f>
        <v>0</v>
      </c>
    </row>
    <row r="209" customFormat="false" ht="12.8" hidden="false" customHeight="false" outlineLevel="0" collapsed="false">
      <c r="A209" s="76" t="n">
        <v>205</v>
      </c>
      <c r="B209" s="77" t="n">
        <f aca="false">EOMONTH(Input!$C$7,A209)</f>
        <v>49156</v>
      </c>
      <c r="C209" s="76" t="n">
        <f aca="false">DATEDIF(Input!$G$23,$B209,"Y")</f>
        <v>57</v>
      </c>
      <c r="E209" s="78" t="n">
        <f aca="false">(-1)*(401k_02!$G209+IRA_02!$E209+Invest_02!$E209)+Pension_02!$E209+SocialSec_02!$E209</f>
        <v>0</v>
      </c>
      <c r="F209" s="78" t="n">
        <f aca="false">(-1)*Roth_02!$E209</f>
        <v>-0</v>
      </c>
      <c r="G209" s="78" t="n">
        <f aca="false">(-1)*$E209*(Input!$C$8/100)</f>
        <v>-0</v>
      </c>
      <c r="H209" s="78" t="n">
        <f aca="false">(-1)*$E209*(Input!$C$9/100)</f>
        <v>-0</v>
      </c>
      <c r="J209" s="78" t="n">
        <f aca="false">($E209+$F209+$G209+$H209)</f>
        <v>0</v>
      </c>
    </row>
    <row r="210" customFormat="false" ht="12.8" hidden="false" customHeight="false" outlineLevel="0" collapsed="false">
      <c r="A210" s="76" t="n">
        <v>206</v>
      </c>
      <c r="B210" s="77" t="n">
        <f aca="false">EOMONTH(Input!$C$7,A210)</f>
        <v>49187</v>
      </c>
      <c r="C210" s="76" t="n">
        <f aca="false">DATEDIF(Input!$G$23,$B210,"Y")</f>
        <v>57</v>
      </c>
      <c r="E210" s="78" t="n">
        <f aca="false">(-1)*(401k_02!$G210+IRA_02!$E210+Invest_02!$E210)+Pension_02!$E210+SocialSec_02!$E210</f>
        <v>0</v>
      </c>
      <c r="F210" s="78" t="n">
        <f aca="false">(-1)*Roth_02!$E210</f>
        <v>-0</v>
      </c>
      <c r="G210" s="78" t="n">
        <f aca="false">(-1)*$E210*(Input!$C$8/100)</f>
        <v>-0</v>
      </c>
      <c r="H210" s="78" t="n">
        <f aca="false">(-1)*$E210*(Input!$C$9/100)</f>
        <v>-0</v>
      </c>
      <c r="J210" s="78" t="n">
        <f aca="false">($E210+$F210+$G210+$H210)</f>
        <v>0</v>
      </c>
    </row>
    <row r="211" customFormat="false" ht="12.8" hidden="false" customHeight="false" outlineLevel="0" collapsed="false">
      <c r="A211" s="76" t="n">
        <v>207</v>
      </c>
      <c r="B211" s="77" t="n">
        <f aca="false">EOMONTH(Input!$C$7,A211)</f>
        <v>49217</v>
      </c>
      <c r="C211" s="76" t="n">
        <f aca="false">DATEDIF(Input!$G$23,$B211,"Y")</f>
        <v>57</v>
      </c>
      <c r="E211" s="78" t="n">
        <f aca="false">(-1)*(401k_02!$G211+IRA_02!$E211+Invest_02!$E211)+Pension_02!$E211+SocialSec_02!$E211</f>
        <v>0</v>
      </c>
      <c r="F211" s="78" t="n">
        <f aca="false">(-1)*Roth_02!$E211</f>
        <v>-0</v>
      </c>
      <c r="G211" s="78" t="n">
        <f aca="false">(-1)*$E211*(Input!$C$8/100)</f>
        <v>-0</v>
      </c>
      <c r="H211" s="78" t="n">
        <f aca="false">(-1)*$E211*(Input!$C$9/100)</f>
        <v>-0</v>
      </c>
      <c r="J211" s="78" t="n">
        <f aca="false">($E211+$F211+$G211+$H211)</f>
        <v>0</v>
      </c>
    </row>
    <row r="212" customFormat="false" ht="12.8" hidden="false" customHeight="false" outlineLevel="0" collapsed="false">
      <c r="A212" s="76" t="n">
        <v>208</v>
      </c>
      <c r="B212" s="77" t="n">
        <f aca="false">EOMONTH(Input!$C$7,A212)</f>
        <v>49248</v>
      </c>
      <c r="C212" s="76" t="n">
        <f aca="false">DATEDIF(Input!$G$23,$B212,"Y")</f>
        <v>57</v>
      </c>
      <c r="E212" s="78" t="n">
        <f aca="false">(-1)*(401k_02!$G212+IRA_02!$E212+Invest_02!$E212)+Pension_02!$E212+SocialSec_02!$E212</f>
        <v>0</v>
      </c>
      <c r="F212" s="78" t="n">
        <f aca="false">(-1)*Roth_02!$E212</f>
        <v>-0</v>
      </c>
      <c r="G212" s="78" t="n">
        <f aca="false">(-1)*$E212*(Input!$C$8/100)</f>
        <v>-0</v>
      </c>
      <c r="H212" s="78" t="n">
        <f aca="false">(-1)*$E212*(Input!$C$9/100)</f>
        <v>-0</v>
      </c>
      <c r="J212" s="78" t="n">
        <f aca="false">($E212+$F212+$G212+$H212)</f>
        <v>0</v>
      </c>
    </row>
    <row r="213" customFormat="false" ht="12.8" hidden="false" customHeight="false" outlineLevel="0" collapsed="false">
      <c r="A213" s="76" t="n">
        <v>209</v>
      </c>
      <c r="B213" s="77" t="n">
        <f aca="false">EOMONTH(Input!$C$7,A213)</f>
        <v>49278</v>
      </c>
      <c r="C213" s="76" t="n">
        <f aca="false">DATEDIF(Input!$G$23,$B213,"Y")</f>
        <v>57</v>
      </c>
      <c r="E213" s="78" t="n">
        <f aca="false">(-1)*(401k_02!$G213+IRA_02!$E213+Invest_02!$E213)+Pension_02!$E213+SocialSec_02!$E213</f>
        <v>0</v>
      </c>
      <c r="F213" s="78" t="n">
        <f aca="false">(-1)*Roth_02!$E213</f>
        <v>-0</v>
      </c>
      <c r="G213" s="78" t="n">
        <f aca="false">(-1)*$E213*(Input!$C$8/100)</f>
        <v>-0</v>
      </c>
      <c r="H213" s="78" t="n">
        <f aca="false">(-1)*$E213*(Input!$C$9/100)</f>
        <v>-0</v>
      </c>
      <c r="J213" s="78" t="n">
        <f aca="false">($E213+$F213+$G213+$H213)</f>
        <v>0</v>
      </c>
    </row>
    <row r="214" customFormat="false" ht="12.8" hidden="false" customHeight="false" outlineLevel="0" collapsed="false">
      <c r="A214" s="76" t="n">
        <v>210</v>
      </c>
      <c r="B214" s="77" t="n">
        <f aca="false">EOMONTH(Input!$C$7,A214)</f>
        <v>49309</v>
      </c>
      <c r="C214" s="76" t="n">
        <f aca="false">DATEDIF(Input!$G$23,$B214,"Y")</f>
        <v>57</v>
      </c>
      <c r="E214" s="78" t="n">
        <f aca="false">(-1)*(401k_02!$G214+IRA_02!$E214+Invest_02!$E214)+Pension_02!$E214+SocialSec_02!$E214</f>
        <v>0</v>
      </c>
      <c r="F214" s="78" t="n">
        <f aca="false">(-1)*Roth_02!$E214</f>
        <v>-0</v>
      </c>
      <c r="G214" s="78" t="n">
        <f aca="false">(-1)*$E214*(Input!$C$8/100)</f>
        <v>-0</v>
      </c>
      <c r="H214" s="78" t="n">
        <f aca="false">(-1)*$E214*(Input!$C$9/100)</f>
        <v>-0</v>
      </c>
      <c r="J214" s="78" t="n">
        <f aca="false">($E214+$F214+$G214+$H214)</f>
        <v>0</v>
      </c>
    </row>
    <row r="215" customFormat="false" ht="12.8" hidden="false" customHeight="false" outlineLevel="0" collapsed="false">
      <c r="A215" s="76" t="n">
        <v>211</v>
      </c>
      <c r="B215" s="77" t="n">
        <f aca="false">EOMONTH(Input!$C$7,A215)</f>
        <v>49340</v>
      </c>
      <c r="C215" s="76" t="n">
        <f aca="false">DATEDIF(Input!$G$23,$B215,"Y")</f>
        <v>57</v>
      </c>
      <c r="E215" s="78" t="n">
        <f aca="false">(-1)*(401k_02!$G215+IRA_02!$E215+Invest_02!$E215)+Pension_02!$E215+SocialSec_02!$E215</f>
        <v>0</v>
      </c>
      <c r="F215" s="78" t="n">
        <f aca="false">(-1)*Roth_02!$E215</f>
        <v>-0</v>
      </c>
      <c r="G215" s="78" t="n">
        <f aca="false">(-1)*$E215*(Input!$C$8/100)</f>
        <v>-0</v>
      </c>
      <c r="H215" s="78" t="n">
        <f aca="false">(-1)*$E215*(Input!$C$9/100)</f>
        <v>-0</v>
      </c>
      <c r="J215" s="78" t="n">
        <f aca="false">($E215+$F215+$G215+$H215)</f>
        <v>0</v>
      </c>
    </row>
    <row r="216" customFormat="false" ht="12.8" hidden="false" customHeight="false" outlineLevel="0" collapsed="false">
      <c r="A216" s="76" t="n">
        <v>212</v>
      </c>
      <c r="B216" s="77" t="n">
        <f aca="false">EOMONTH(Input!$C$7,A216)</f>
        <v>49368</v>
      </c>
      <c r="C216" s="76" t="n">
        <f aca="false">DATEDIF(Input!$G$23,$B216,"Y")</f>
        <v>57</v>
      </c>
      <c r="E216" s="78" t="n">
        <f aca="false">(-1)*(401k_02!$G216+IRA_02!$E216+Invest_02!$E216)+Pension_02!$E216+SocialSec_02!$E216</f>
        <v>0</v>
      </c>
      <c r="F216" s="78" t="n">
        <f aca="false">(-1)*Roth_02!$E216</f>
        <v>-0</v>
      </c>
      <c r="G216" s="78" t="n">
        <f aca="false">(-1)*$E216*(Input!$C$8/100)</f>
        <v>-0</v>
      </c>
      <c r="H216" s="78" t="n">
        <f aca="false">(-1)*$E216*(Input!$C$9/100)</f>
        <v>-0</v>
      </c>
      <c r="J216" s="78" t="n">
        <f aca="false">($E216+$F216+$G216+$H216)</f>
        <v>0</v>
      </c>
    </row>
    <row r="217" customFormat="false" ht="12.8" hidden="false" customHeight="false" outlineLevel="0" collapsed="false">
      <c r="A217" s="76" t="n">
        <v>213</v>
      </c>
      <c r="B217" s="77" t="n">
        <f aca="false">EOMONTH(Input!$C$7,A217)</f>
        <v>49399</v>
      </c>
      <c r="C217" s="76" t="n">
        <f aca="false">DATEDIF(Input!$G$23,$B217,"Y")</f>
        <v>57</v>
      </c>
      <c r="E217" s="78" t="n">
        <f aca="false">(-1)*(401k_02!$G217+IRA_02!$E217+Invest_02!$E217)+Pension_02!$E217+SocialSec_02!$E217</f>
        <v>0</v>
      </c>
      <c r="F217" s="78" t="n">
        <f aca="false">(-1)*Roth_02!$E217</f>
        <v>-0</v>
      </c>
      <c r="G217" s="78" t="n">
        <f aca="false">(-1)*$E217*(Input!$C$8/100)</f>
        <v>-0</v>
      </c>
      <c r="H217" s="78" t="n">
        <f aca="false">(-1)*$E217*(Input!$C$9/100)</f>
        <v>-0</v>
      </c>
      <c r="J217" s="78" t="n">
        <f aca="false">($E217+$F217+$G217+$H217)</f>
        <v>0</v>
      </c>
    </row>
    <row r="218" customFormat="false" ht="12.8" hidden="false" customHeight="false" outlineLevel="0" collapsed="false">
      <c r="A218" s="76" t="n">
        <v>214</v>
      </c>
      <c r="B218" s="77" t="n">
        <f aca="false">EOMONTH(Input!$C$7,A218)</f>
        <v>49429</v>
      </c>
      <c r="C218" s="76" t="n">
        <f aca="false">DATEDIF(Input!$G$23,$B218,"Y")</f>
        <v>57</v>
      </c>
      <c r="E218" s="78" t="n">
        <f aca="false">(-1)*(401k_02!$G218+IRA_02!$E218+Invest_02!$E218)+Pension_02!$E218+SocialSec_02!$E218</f>
        <v>0</v>
      </c>
      <c r="F218" s="78" t="n">
        <f aca="false">(-1)*Roth_02!$E218</f>
        <v>-0</v>
      </c>
      <c r="G218" s="78" t="n">
        <f aca="false">(-1)*$E218*(Input!$C$8/100)</f>
        <v>-0</v>
      </c>
      <c r="H218" s="78" t="n">
        <f aca="false">(-1)*$E218*(Input!$C$9/100)</f>
        <v>-0</v>
      </c>
      <c r="J218" s="78" t="n">
        <f aca="false">($E218+$F218+$G218+$H218)</f>
        <v>0</v>
      </c>
    </row>
    <row r="219" customFormat="false" ht="12.8" hidden="false" customHeight="false" outlineLevel="0" collapsed="false">
      <c r="A219" s="76" t="n">
        <v>215</v>
      </c>
      <c r="B219" s="77" t="n">
        <f aca="false">EOMONTH(Input!$C$7,A219)</f>
        <v>49460</v>
      </c>
      <c r="C219" s="76" t="n">
        <f aca="false">DATEDIF(Input!$G$23,$B219,"Y")</f>
        <v>58</v>
      </c>
      <c r="E219" s="78" t="n">
        <f aca="false">(-1)*(401k_02!$G219+IRA_02!$E219+Invest_02!$E219)+Pension_02!$E219+SocialSec_02!$E219</f>
        <v>0</v>
      </c>
      <c r="F219" s="78" t="n">
        <f aca="false">(-1)*Roth_02!$E219</f>
        <v>-0</v>
      </c>
      <c r="G219" s="78" t="n">
        <f aca="false">(-1)*$E219*(Input!$C$8/100)</f>
        <v>-0</v>
      </c>
      <c r="H219" s="78" t="n">
        <f aca="false">(-1)*$E219*(Input!$C$9/100)</f>
        <v>-0</v>
      </c>
      <c r="J219" s="78" t="n">
        <f aca="false">($E219+$F219+$G219+$H219)</f>
        <v>0</v>
      </c>
    </row>
    <row r="220" customFormat="false" ht="12.8" hidden="false" customHeight="false" outlineLevel="0" collapsed="false">
      <c r="A220" s="76" t="n">
        <v>216</v>
      </c>
      <c r="B220" s="77" t="n">
        <f aca="false">EOMONTH(Input!$C$7,A220)</f>
        <v>49490</v>
      </c>
      <c r="C220" s="76" t="n">
        <f aca="false">DATEDIF(Input!$G$23,$B220,"Y")</f>
        <v>58</v>
      </c>
      <c r="E220" s="78" t="n">
        <f aca="false">(-1)*(401k_02!$G220+IRA_02!$E220+Invest_02!$E220)+Pension_02!$E220+SocialSec_02!$E220</f>
        <v>0</v>
      </c>
      <c r="F220" s="78" t="n">
        <f aca="false">(-1)*Roth_02!$E220</f>
        <v>-0</v>
      </c>
      <c r="G220" s="78" t="n">
        <f aca="false">(-1)*$E220*(Input!$C$8/100)</f>
        <v>-0</v>
      </c>
      <c r="H220" s="78" t="n">
        <f aca="false">(-1)*$E220*(Input!$C$9/100)</f>
        <v>-0</v>
      </c>
      <c r="J220" s="78" t="n">
        <f aca="false">($E220+$F220+$G220+$H220)</f>
        <v>0</v>
      </c>
    </row>
    <row r="221" customFormat="false" ht="12.8" hidden="false" customHeight="false" outlineLevel="0" collapsed="false">
      <c r="A221" s="76" t="n">
        <v>217</v>
      </c>
      <c r="B221" s="77" t="n">
        <f aca="false">EOMONTH(Input!$C$7,A221)</f>
        <v>49521</v>
      </c>
      <c r="C221" s="76" t="n">
        <f aca="false">DATEDIF(Input!$G$23,$B221,"Y")</f>
        <v>58</v>
      </c>
      <c r="E221" s="78" t="n">
        <f aca="false">(-1)*(401k_02!$G221+IRA_02!$E221+Invest_02!$E221)+Pension_02!$E221+SocialSec_02!$E221</f>
        <v>0</v>
      </c>
      <c r="F221" s="78" t="n">
        <f aca="false">(-1)*Roth_02!$E221</f>
        <v>-0</v>
      </c>
      <c r="G221" s="78" t="n">
        <f aca="false">(-1)*$E221*(Input!$C$8/100)</f>
        <v>-0</v>
      </c>
      <c r="H221" s="78" t="n">
        <f aca="false">(-1)*$E221*(Input!$C$9/100)</f>
        <v>-0</v>
      </c>
      <c r="J221" s="78" t="n">
        <f aca="false">($E221+$F221+$G221+$H221)</f>
        <v>0</v>
      </c>
    </row>
    <row r="222" customFormat="false" ht="12.8" hidden="false" customHeight="false" outlineLevel="0" collapsed="false">
      <c r="A222" s="76" t="n">
        <v>218</v>
      </c>
      <c r="B222" s="77" t="n">
        <f aca="false">EOMONTH(Input!$C$7,A222)</f>
        <v>49552</v>
      </c>
      <c r="C222" s="76" t="n">
        <f aca="false">DATEDIF(Input!$G$23,$B222,"Y")</f>
        <v>58</v>
      </c>
      <c r="E222" s="78" t="n">
        <f aca="false">(-1)*(401k_02!$G222+IRA_02!$E222+Invest_02!$E222)+Pension_02!$E222+SocialSec_02!$E222</f>
        <v>0</v>
      </c>
      <c r="F222" s="78" t="n">
        <f aca="false">(-1)*Roth_02!$E222</f>
        <v>-0</v>
      </c>
      <c r="G222" s="78" t="n">
        <f aca="false">(-1)*$E222*(Input!$C$8/100)</f>
        <v>-0</v>
      </c>
      <c r="H222" s="78" t="n">
        <f aca="false">(-1)*$E222*(Input!$C$9/100)</f>
        <v>-0</v>
      </c>
      <c r="J222" s="78" t="n">
        <f aca="false">($E222+$F222+$G222+$H222)</f>
        <v>0</v>
      </c>
    </row>
    <row r="223" customFormat="false" ht="12.8" hidden="false" customHeight="false" outlineLevel="0" collapsed="false">
      <c r="A223" s="76" t="n">
        <v>219</v>
      </c>
      <c r="B223" s="77" t="n">
        <f aca="false">EOMONTH(Input!$C$7,A223)</f>
        <v>49582</v>
      </c>
      <c r="C223" s="76" t="n">
        <f aca="false">DATEDIF(Input!$G$23,$B223,"Y")</f>
        <v>58</v>
      </c>
      <c r="E223" s="78" t="n">
        <f aca="false">(-1)*(401k_02!$G223+IRA_02!$E223+Invest_02!$E223)+Pension_02!$E223+SocialSec_02!$E223</f>
        <v>0</v>
      </c>
      <c r="F223" s="78" t="n">
        <f aca="false">(-1)*Roth_02!$E223</f>
        <v>-0</v>
      </c>
      <c r="G223" s="78" t="n">
        <f aca="false">(-1)*$E223*(Input!$C$8/100)</f>
        <v>-0</v>
      </c>
      <c r="H223" s="78" t="n">
        <f aca="false">(-1)*$E223*(Input!$C$9/100)</f>
        <v>-0</v>
      </c>
      <c r="J223" s="78" t="n">
        <f aca="false">($E223+$F223+$G223+$H223)</f>
        <v>0</v>
      </c>
    </row>
    <row r="224" customFormat="false" ht="12.8" hidden="false" customHeight="false" outlineLevel="0" collapsed="false">
      <c r="A224" s="76" t="n">
        <v>220</v>
      </c>
      <c r="B224" s="77" t="n">
        <f aca="false">EOMONTH(Input!$C$7,A224)</f>
        <v>49613</v>
      </c>
      <c r="C224" s="76" t="n">
        <f aca="false">DATEDIF(Input!$G$23,$B224,"Y")</f>
        <v>58</v>
      </c>
      <c r="E224" s="78" t="n">
        <f aca="false">(-1)*(401k_02!$G224+IRA_02!$E224+Invest_02!$E224)+Pension_02!$E224+SocialSec_02!$E224</f>
        <v>0</v>
      </c>
      <c r="F224" s="78" t="n">
        <f aca="false">(-1)*Roth_02!$E224</f>
        <v>-0</v>
      </c>
      <c r="G224" s="78" t="n">
        <f aca="false">(-1)*$E224*(Input!$C$8/100)</f>
        <v>-0</v>
      </c>
      <c r="H224" s="78" t="n">
        <f aca="false">(-1)*$E224*(Input!$C$9/100)</f>
        <v>-0</v>
      </c>
      <c r="J224" s="78" t="n">
        <f aca="false">($E224+$F224+$G224+$H224)</f>
        <v>0</v>
      </c>
    </row>
    <row r="225" customFormat="false" ht="12.8" hidden="false" customHeight="false" outlineLevel="0" collapsed="false">
      <c r="A225" s="76" t="n">
        <v>221</v>
      </c>
      <c r="B225" s="77" t="n">
        <f aca="false">EOMONTH(Input!$C$7,A225)</f>
        <v>49643</v>
      </c>
      <c r="C225" s="76" t="n">
        <f aca="false">DATEDIF(Input!$G$23,$B225,"Y")</f>
        <v>58</v>
      </c>
      <c r="E225" s="78" t="n">
        <f aca="false">(-1)*(401k_02!$G225+IRA_02!$E225+Invest_02!$E225)+Pension_02!$E225+SocialSec_02!$E225</f>
        <v>0</v>
      </c>
      <c r="F225" s="78" t="n">
        <f aca="false">(-1)*Roth_02!$E225</f>
        <v>-0</v>
      </c>
      <c r="G225" s="78" t="n">
        <f aca="false">(-1)*$E225*(Input!$C$8/100)</f>
        <v>-0</v>
      </c>
      <c r="H225" s="78" t="n">
        <f aca="false">(-1)*$E225*(Input!$C$9/100)</f>
        <v>-0</v>
      </c>
      <c r="J225" s="78" t="n">
        <f aca="false">($E225+$F225+$G225+$H225)</f>
        <v>0</v>
      </c>
    </row>
    <row r="226" customFormat="false" ht="12.8" hidden="false" customHeight="false" outlineLevel="0" collapsed="false">
      <c r="A226" s="76" t="n">
        <v>222</v>
      </c>
      <c r="B226" s="77" t="n">
        <f aca="false">EOMONTH(Input!$C$7,A226)</f>
        <v>49674</v>
      </c>
      <c r="C226" s="76" t="n">
        <f aca="false">DATEDIF(Input!$G$23,$B226,"Y")</f>
        <v>58</v>
      </c>
      <c r="E226" s="78" t="n">
        <f aca="false">(-1)*(401k_02!$G226+IRA_02!$E226+Invest_02!$E226)+Pension_02!$E226+SocialSec_02!$E226</f>
        <v>0</v>
      </c>
      <c r="F226" s="78" t="n">
        <f aca="false">(-1)*Roth_02!$E226</f>
        <v>-0</v>
      </c>
      <c r="G226" s="78" t="n">
        <f aca="false">(-1)*$E226*(Input!$C$8/100)</f>
        <v>-0</v>
      </c>
      <c r="H226" s="78" t="n">
        <f aca="false">(-1)*$E226*(Input!$C$9/100)</f>
        <v>-0</v>
      </c>
      <c r="J226" s="78" t="n">
        <f aca="false">($E226+$F226+$G226+$H226)</f>
        <v>0</v>
      </c>
    </row>
    <row r="227" customFormat="false" ht="12.8" hidden="false" customHeight="false" outlineLevel="0" collapsed="false">
      <c r="A227" s="76" t="n">
        <v>223</v>
      </c>
      <c r="B227" s="77" t="n">
        <f aca="false">EOMONTH(Input!$C$7,A227)</f>
        <v>49705</v>
      </c>
      <c r="C227" s="76" t="n">
        <f aca="false">DATEDIF(Input!$G$23,$B227,"Y")</f>
        <v>58</v>
      </c>
      <c r="E227" s="78" t="n">
        <f aca="false">(-1)*(401k_02!$G227+IRA_02!$E227+Invest_02!$E227)+Pension_02!$E227+SocialSec_02!$E227</f>
        <v>0</v>
      </c>
      <c r="F227" s="78" t="n">
        <f aca="false">(-1)*Roth_02!$E227</f>
        <v>-0</v>
      </c>
      <c r="G227" s="78" t="n">
        <f aca="false">(-1)*$E227*(Input!$C$8/100)</f>
        <v>-0</v>
      </c>
      <c r="H227" s="78" t="n">
        <f aca="false">(-1)*$E227*(Input!$C$9/100)</f>
        <v>-0</v>
      </c>
      <c r="J227" s="78" t="n">
        <f aca="false">($E227+$F227+$G227+$H227)</f>
        <v>0</v>
      </c>
    </row>
    <row r="228" customFormat="false" ht="12.8" hidden="false" customHeight="false" outlineLevel="0" collapsed="false">
      <c r="A228" s="76" t="n">
        <v>224</v>
      </c>
      <c r="B228" s="77" t="n">
        <f aca="false">EOMONTH(Input!$C$7,A228)</f>
        <v>49734</v>
      </c>
      <c r="C228" s="76" t="n">
        <f aca="false">DATEDIF(Input!$G$23,$B228,"Y")</f>
        <v>58</v>
      </c>
      <c r="E228" s="78" t="n">
        <f aca="false">(-1)*(401k_02!$G228+IRA_02!$E228+Invest_02!$E228)+Pension_02!$E228+SocialSec_02!$E228</f>
        <v>0</v>
      </c>
      <c r="F228" s="78" t="n">
        <f aca="false">(-1)*Roth_02!$E228</f>
        <v>-0</v>
      </c>
      <c r="G228" s="78" t="n">
        <f aca="false">(-1)*$E228*(Input!$C$8/100)</f>
        <v>-0</v>
      </c>
      <c r="H228" s="78" t="n">
        <f aca="false">(-1)*$E228*(Input!$C$9/100)</f>
        <v>-0</v>
      </c>
      <c r="J228" s="78" t="n">
        <f aca="false">($E228+$F228+$G228+$H228)</f>
        <v>0</v>
      </c>
    </row>
    <row r="229" customFormat="false" ht="12.8" hidden="false" customHeight="false" outlineLevel="0" collapsed="false">
      <c r="A229" s="76" t="n">
        <v>225</v>
      </c>
      <c r="B229" s="77" t="n">
        <f aca="false">EOMONTH(Input!$C$7,A229)</f>
        <v>49765</v>
      </c>
      <c r="C229" s="76" t="n">
        <f aca="false">DATEDIF(Input!$G$23,$B229,"Y")</f>
        <v>58</v>
      </c>
      <c r="E229" s="78" t="n">
        <f aca="false">(-1)*(401k_02!$G229+IRA_02!$E229+Invest_02!$E229)+Pension_02!$E229+SocialSec_02!$E229</f>
        <v>0</v>
      </c>
      <c r="F229" s="78" t="n">
        <f aca="false">(-1)*Roth_02!$E229</f>
        <v>-0</v>
      </c>
      <c r="G229" s="78" t="n">
        <f aca="false">(-1)*$E229*(Input!$C$8/100)</f>
        <v>-0</v>
      </c>
      <c r="H229" s="78" t="n">
        <f aca="false">(-1)*$E229*(Input!$C$9/100)</f>
        <v>-0</v>
      </c>
      <c r="J229" s="78" t="n">
        <f aca="false">($E229+$F229+$G229+$H229)</f>
        <v>0</v>
      </c>
    </row>
    <row r="230" customFormat="false" ht="12.8" hidden="false" customHeight="false" outlineLevel="0" collapsed="false">
      <c r="A230" s="76" t="n">
        <v>226</v>
      </c>
      <c r="B230" s="77" t="n">
        <f aca="false">EOMONTH(Input!$C$7,A230)</f>
        <v>49795</v>
      </c>
      <c r="C230" s="76" t="n">
        <f aca="false">DATEDIF(Input!$G$23,$B230,"Y")</f>
        <v>58</v>
      </c>
      <c r="E230" s="78" t="n">
        <f aca="false">(-1)*(401k_02!$G230+IRA_02!$E230+Invest_02!$E230)+Pension_02!$E230+SocialSec_02!$E230</f>
        <v>0</v>
      </c>
      <c r="F230" s="78" t="n">
        <f aca="false">(-1)*Roth_02!$E230</f>
        <v>-0</v>
      </c>
      <c r="G230" s="78" t="n">
        <f aca="false">(-1)*$E230*(Input!$C$8/100)</f>
        <v>-0</v>
      </c>
      <c r="H230" s="78" t="n">
        <f aca="false">(-1)*$E230*(Input!$C$9/100)</f>
        <v>-0</v>
      </c>
      <c r="J230" s="78" t="n">
        <f aca="false">($E230+$F230+$G230+$H230)</f>
        <v>0</v>
      </c>
    </row>
    <row r="231" customFormat="false" ht="12.8" hidden="false" customHeight="false" outlineLevel="0" collapsed="false">
      <c r="A231" s="76" t="n">
        <v>227</v>
      </c>
      <c r="B231" s="77" t="n">
        <f aca="false">EOMONTH(Input!$C$7,A231)</f>
        <v>49826</v>
      </c>
      <c r="C231" s="76" t="n">
        <f aca="false">DATEDIF(Input!$G$23,$B231,"Y")</f>
        <v>59</v>
      </c>
      <c r="E231" s="78" t="n">
        <f aca="false">(-1)*(401k_02!$G231+IRA_02!$E231+Invest_02!$E231)+Pension_02!$E231+SocialSec_02!$E231</f>
        <v>0</v>
      </c>
      <c r="F231" s="78" t="n">
        <f aca="false">(-1)*Roth_02!$E231</f>
        <v>-0</v>
      </c>
      <c r="G231" s="78" t="n">
        <f aca="false">(-1)*$E231*(Input!$C$8/100)</f>
        <v>-0</v>
      </c>
      <c r="H231" s="78" t="n">
        <f aca="false">(-1)*$E231*(Input!$C$9/100)</f>
        <v>-0</v>
      </c>
      <c r="J231" s="78" t="n">
        <f aca="false">($E231+$F231+$G231+$H231)</f>
        <v>0</v>
      </c>
    </row>
    <row r="232" customFormat="false" ht="12.8" hidden="false" customHeight="false" outlineLevel="0" collapsed="false">
      <c r="A232" s="76" t="n">
        <v>228</v>
      </c>
      <c r="B232" s="77" t="n">
        <f aca="false">EOMONTH(Input!$C$7,A232)</f>
        <v>49856</v>
      </c>
      <c r="C232" s="76" t="n">
        <f aca="false">DATEDIF(Input!$G$23,$B232,"Y")</f>
        <v>59</v>
      </c>
      <c r="E232" s="78" t="n">
        <f aca="false">(-1)*(401k_02!$G232+IRA_02!$E232+Invest_02!$E232)+Pension_02!$E232+SocialSec_02!$E232</f>
        <v>0</v>
      </c>
      <c r="F232" s="78" t="n">
        <f aca="false">(-1)*Roth_02!$E232</f>
        <v>-0</v>
      </c>
      <c r="G232" s="78" t="n">
        <f aca="false">(-1)*$E232*(Input!$C$8/100)</f>
        <v>-0</v>
      </c>
      <c r="H232" s="78" t="n">
        <f aca="false">(-1)*$E232*(Input!$C$9/100)</f>
        <v>-0</v>
      </c>
      <c r="J232" s="78" t="n">
        <f aca="false">($E232+$F232+$G232+$H232)</f>
        <v>0</v>
      </c>
    </row>
    <row r="233" customFormat="false" ht="12.8" hidden="false" customHeight="false" outlineLevel="0" collapsed="false">
      <c r="A233" s="76" t="n">
        <v>229</v>
      </c>
      <c r="B233" s="77" t="n">
        <f aca="false">EOMONTH(Input!$C$7,A233)</f>
        <v>49887</v>
      </c>
      <c r="C233" s="76" t="n">
        <f aca="false">DATEDIF(Input!$G$23,$B233,"Y")</f>
        <v>59</v>
      </c>
      <c r="E233" s="78" t="n">
        <f aca="false">(-1)*(401k_02!$G233+IRA_02!$E233+Invest_02!$E233)+Pension_02!$E233+SocialSec_02!$E233</f>
        <v>0</v>
      </c>
      <c r="F233" s="78" t="n">
        <f aca="false">(-1)*Roth_02!$E233</f>
        <v>-0</v>
      </c>
      <c r="G233" s="78" t="n">
        <f aca="false">(-1)*$E233*(Input!$C$8/100)</f>
        <v>-0</v>
      </c>
      <c r="H233" s="78" t="n">
        <f aca="false">(-1)*$E233*(Input!$C$9/100)</f>
        <v>-0</v>
      </c>
      <c r="J233" s="78" t="n">
        <f aca="false">($E233+$F233+$G233+$H233)</f>
        <v>0</v>
      </c>
    </row>
    <row r="234" customFormat="false" ht="12.8" hidden="false" customHeight="false" outlineLevel="0" collapsed="false">
      <c r="A234" s="76" t="n">
        <v>230</v>
      </c>
      <c r="B234" s="77" t="n">
        <f aca="false">EOMONTH(Input!$C$7,A234)</f>
        <v>49918</v>
      </c>
      <c r="C234" s="76" t="n">
        <f aca="false">DATEDIF(Input!$G$23,$B234,"Y")</f>
        <v>59</v>
      </c>
      <c r="E234" s="78" t="n">
        <f aca="false">(-1)*(401k_02!$G234+IRA_02!$E234+Invest_02!$E234)+Pension_02!$E234+SocialSec_02!$E234</f>
        <v>0</v>
      </c>
      <c r="F234" s="78" t="n">
        <f aca="false">(-1)*Roth_02!$E234</f>
        <v>-0</v>
      </c>
      <c r="G234" s="78" t="n">
        <f aca="false">(-1)*$E234*(Input!$C$8/100)</f>
        <v>-0</v>
      </c>
      <c r="H234" s="78" t="n">
        <f aca="false">(-1)*$E234*(Input!$C$9/100)</f>
        <v>-0</v>
      </c>
      <c r="J234" s="78" t="n">
        <f aca="false">($E234+$F234+$G234+$H234)</f>
        <v>0</v>
      </c>
    </row>
    <row r="235" customFormat="false" ht="12.8" hidden="false" customHeight="false" outlineLevel="0" collapsed="false">
      <c r="A235" s="76" t="n">
        <v>231</v>
      </c>
      <c r="B235" s="77" t="n">
        <f aca="false">EOMONTH(Input!$C$7,A235)</f>
        <v>49948</v>
      </c>
      <c r="C235" s="76" t="n">
        <f aca="false">DATEDIF(Input!$G$23,$B235,"Y")</f>
        <v>59</v>
      </c>
      <c r="E235" s="78" t="n">
        <f aca="false">(-1)*(401k_02!$G235+IRA_02!$E235+Invest_02!$E235)+Pension_02!$E235+SocialSec_02!$E235</f>
        <v>0</v>
      </c>
      <c r="F235" s="78" t="n">
        <f aca="false">(-1)*Roth_02!$E235</f>
        <v>-0</v>
      </c>
      <c r="G235" s="78" t="n">
        <f aca="false">(-1)*$E235*(Input!$C$8/100)</f>
        <v>-0</v>
      </c>
      <c r="H235" s="78" t="n">
        <f aca="false">(-1)*$E235*(Input!$C$9/100)</f>
        <v>-0</v>
      </c>
      <c r="J235" s="78" t="n">
        <f aca="false">($E235+$F235+$G235+$H235)</f>
        <v>0</v>
      </c>
    </row>
    <row r="236" customFormat="false" ht="12.8" hidden="false" customHeight="false" outlineLevel="0" collapsed="false">
      <c r="A236" s="76" t="n">
        <v>232</v>
      </c>
      <c r="B236" s="77" t="n">
        <f aca="false">EOMONTH(Input!$C$7,A236)</f>
        <v>49979</v>
      </c>
      <c r="C236" s="76" t="n">
        <f aca="false">DATEDIF(Input!$G$23,$B236,"Y")</f>
        <v>59</v>
      </c>
      <c r="E236" s="78" t="n">
        <f aca="false">(-1)*(401k_02!$G236+IRA_02!$E236+Invest_02!$E236)+Pension_02!$E236+SocialSec_02!$E236</f>
        <v>0</v>
      </c>
      <c r="F236" s="78" t="n">
        <f aca="false">(-1)*Roth_02!$E236</f>
        <v>-0</v>
      </c>
      <c r="G236" s="78" t="n">
        <f aca="false">(-1)*$E236*(Input!$C$8/100)</f>
        <v>-0</v>
      </c>
      <c r="H236" s="78" t="n">
        <f aca="false">(-1)*$E236*(Input!$C$9/100)</f>
        <v>-0</v>
      </c>
      <c r="J236" s="78" t="n">
        <f aca="false">($E236+$F236+$G236+$H236)</f>
        <v>0</v>
      </c>
    </row>
    <row r="237" customFormat="false" ht="12.8" hidden="false" customHeight="false" outlineLevel="0" collapsed="false">
      <c r="A237" s="76" t="n">
        <v>233</v>
      </c>
      <c r="B237" s="77" t="n">
        <f aca="false">EOMONTH(Input!$C$7,A237)</f>
        <v>50009</v>
      </c>
      <c r="C237" s="76" t="n">
        <f aca="false">DATEDIF(Input!$G$23,$B237,"Y")</f>
        <v>59</v>
      </c>
      <c r="E237" s="78" t="n">
        <f aca="false">(-1)*(401k_02!$G237+IRA_02!$E237+Invest_02!$E237)+Pension_02!$E237+SocialSec_02!$E237</f>
        <v>0</v>
      </c>
      <c r="F237" s="78" t="n">
        <f aca="false">(-1)*Roth_02!$E237</f>
        <v>-0</v>
      </c>
      <c r="G237" s="78" t="n">
        <f aca="false">(-1)*$E237*(Input!$C$8/100)</f>
        <v>-0</v>
      </c>
      <c r="H237" s="78" t="n">
        <f aca="false">(-1)*$E237*(Input!$C$9/100)</f>
        <v>-0</v>
      </c>
      <c r="J237" s="78" t="n">
        <f aca="false">($E237+$F237+$G237+$H237)</f>
        <v>0</v>
      </c>
    </row>
    <row r="238" customFormat="false" ht="12.8" hidden="false" customHeight="false" outlineLevel="0" collapsed="false">
      <c r="A238" s="76" t="n">
        <v>234</v>
      </c>
      <c r="B238" s="77" t="n">
        <f aca="false">EOMONTH(Input!$C$7,A238)</f>
        <v>50040</v>
      </c>
      <c r="C238" s="76" t="n">
        <f aca="false">DATEDIF(Input!$G$23,$B238,"Y")</f>
        <v>59</v>
      </c>
      <c r="E238" s="78" t="n">
        <f aca="false">(-1)*(401k_02!$G238+IRA_02!$E238+Invest_02!$E238)+Pension_02!$E238+SocialSec_02!$E238</f>
        <v>0</v>
      </c>
      <c r="F238" s="78" t="n">
        <f aca="false">(-1)*Roth_02!$E238</f>
        <v>-0</v>
      </c>
      <c r="G238" s="78" t="n">
        <f aca="false">(-1)*$E238*(Input!$C$8/100)</f>
        <v>-0</v>
      </c>
      <c r="H238" s="78" t="n">
        <f aca="false">(-1)*$E238*(Input!$C$9/100)</f>
        <v>-0</v>
      </c>
      <c r="J238" s="78" t="n">
        <f aca="false">($E238+$F238+$G238+$H238)</f>
        <v>0</v>
      </c>
    </row>
    <row r="239" customFormat="false" ht="12.8" hidden="false" customHeight="false" outlineLevel="0" collapsed="false">
      <c r="A239" s="76" t="n">
        <v>235</v>
      </c>
      <c r="B239" s="77" t="n">
        <f aca="false">EOMONTH(Input!$C$7,A239)</f>
        <v>50071</v>
      </c>
      <c r="C239" s="76" t="n">
        <f aca="false">DATEDIF(Input!$G$23,$B239,"Y")</f>
        <v>59</v>
      </c>
      <c r="E239" s="78" t="n">
        <f aca="false">(-1)*(401k_02!$G239+IRA_02!$E239+Invest_02!$E239)+Pension_02!$E239+SocialSec_02!$E239</f>
        <v>0</v>
      </c>
      <c r="F239" s="78" t="n">
        <f aca="false">(-1)*Roth_02!$E239</f>
        <v>-0</v>
      </c>
      <c r="G239" s="78" t="n">
        <f aca="false">(-1)*$E239*(Input!$C$8/100)</f>
        <v>-0</v>
      </c>
      <c r="H239" s="78" t="n">
        <f aca="false">(-1)*$E239*(Input!$C$9/100)</f>
        <v>-0</v>
      </c>
      <c r="J239" s="78" t="n">
        <f aca="false">($E239+$F239+$G239+$H239)</f>
        <v>0</v>
      </c>
    </row>
    <row r="240" customFormat="false" ht="12.8" hidden="false" customHeight="false" outlineLevel="0" collapsed="false">
      <c r="A240" s="76" t="n">
        <v>236</v>
      </c>
      <c r="B240" s="77" t="n">
        <f aca="false">EOMONTH(Input!$C$7,A240)</f>
        <v>50099</v>
      </c>
      <c r="C240" s="76" t="n">
        <f aca="false">DATEDIF(Input!$G$23,$B240,"Y")</f>
        <v>59</v>
      </c>
      <c r="E240" s="78" t="n">
        <f aca="false">(-1)*(401k_02!$G240+IRA_02!$E240+Invest_02!$E240)+Pension_02!$E240+SocialSec_02!$E240</f>
        <v>0</v>
      </c>
      <c r="F240" s="78" t="n">
        <f aca="false">(-1)*Roth_02!$E240</f>
        <v>-0</v>
      </c>
      <c r="G240" s="78" t="n">
        <f aca="false">(-1)*$E240*(Input!$C$8/100)</f>
        <v>-0</v>
      </c>
      <c r="H240" s="78" t="n">
        <f aca="false">(-1)*$E240*(Input!$C$9/100)</f>
        <v>-0</v>
      </c>
      <c r="J240" s="78" t="n">
        <f aca="false">($E240+$F240+$G240+$H240)</f>
        <v>0</v>
      </c>
    </row>
    <row r="241" customFormat="false" ht="12.8" hidden="false" customHeight="false" outlineLevel="0" collapsed="false">
      <c r="A241" s="76" t="n">
        <v>237</v>
      </c>
      <c r="B241" s="77" t="n">
        <f aca="false">EOMONTH(Input!$C$7,A241)</f>
        <v>50130</v>
      </c>
      <c r="C241" s="76" t="n">
        <f aca="false">DATEDIF(Input!$G$23,$B241,"Y")</f>
        <v>59</v>
      </c>
      <c r="E241" s="78" t="n">
        <f aca="false">(-1)*(401k_02!$G241+IRA_02!$E241+Invest_02!$E241)+Pension_02!$E241+SocialSec_02!$E241</f>
        <v>0</v>
      </c>
      <c r="F241" s="78" t="n">
        <f aca="false">(-1)*Roth_02!$E241</f>
        <v>-0</v>
      </c>
      <c r="G241" s="78" t="n">
        <f aca="false">(-1)*$E241*(Input!$C$8/100)</f>
        <v>-0</v>
      </c>
      <c r="H241" s="78" t="n">
        <f aca="false">(-1)*$E241*(Input!$C$9/100)</f>
        <v>-0</v>
      </c>
      <c r="J241" s="78" t="n">
        <f aca="false">($E241+$F241+$G241+$H241)</f>
        <v>0</v>
      </c>
    </row>
    <row r="242" customFormat="false" ht="12.8" hidden="false" customHeight="false" outlineLevel="0" collapsed="false">
      <c r="A242" s="76" t="n">
        <v>238</v>
      </c>
      <c r="B242" s="77" t="n">
        <f aca="false">EOMONTH(Input!$C$7,A242)</f>
        <v>50160</v>
      </c>
      <c r="C242" s="76" t="n">
        <f aca="false">DATEDIF(Input!$G$23,$B242,"Y")</f>
        <v>59</v>
      </c>
      <c r="E242" s="78" t="n">
        <f aca="false">(-1)*(401k_02!$G242+IRA_02!$E242+Invest_02!$E242)+Pension_02!$E242+SocialSec_02!$E242</f>
        <v>0</v>
      </c>
      <c r="F242" s="78" t="n">
        <f aca="false">(-1)*Roth_02!$E242</f>
        <v>-0</v>
      </c>
      <c r="G242" s="78" t="n">
        <f aca="false">(-1)*$E242*(Input!$C$8/100)</f>
        <v>-0</v>
      </c>
      <c r="H242" s="78" t="n">
        <f aca="false">(-1)*$E242*(Input!$C$9/100)</f>
        <v>-0</v>
      </c>
      <c r="J242" s="78" t="n">
        <f aca="false">($E242+$F242+$G242+$H242)</f>
        <v>0</v>
      </c>
    </row>
    <row r="243" customFormat="false" ht="12.8" hidden="false" customHeight="false" outlineLevel="0" collapsed="false">
      <c r="A243" s="76" t="n">
        <v>239</v>
      </c>
      <c r="B243" s="77" t="n">
        <f aca="false">EOMONTH(Input!$C$7,A243)</f>
        <v>50191</v>
      </c>
      <c r="C243" s="76" t="n">
        <f aca="false">DATEDIF(Input!$G$23,$B243,"Y")</f>
        <v>60</v>
      </c>
      <c r="E243" s="78" t="n">
        <f aca="false">(-1)*(401k_02!$G243+IRA_02!$E243+Invest_02!$E243)+Pension_02!$E243+SocialSec_02!$E243</f>
        <v>0</v>
      </c>
      <c r="F243" s="78" t="n">
        <f aca="false">(-1)*Roth_02!$E243</f>
        <v>-0</v>
      </c>
      <c r="G243" s="78" t="n">
        <f aca="false">(-1)*$E243*(Input!$C$8/100)</f>
        <v>-0</v>
      </c>
      <c r="H243" s="78" t="n">
        <f aca="false">(-1)*$E243*(Input!$C$9/100)</f>
        <v>-0</v>
      </c>
      <c r="J243" s="78" t="n">
        <f aca="false">($E243+$F243+$G243+$H243)</f>
        <v>0</v>
      </c>
    </row>
    <row r="244" customFormat="false" ht="12.8" hidden="false" customHeight="false" outlineLevel="0" collapsed="false">
      <c r="A244" s="76" t="n">
        <v>240</v>
      </c>
      <c r="B244" s="77" t="n">
        <f aca="false">EOMONTH(Input!$C$7,A244)</f>
        <v>50221</v>
      </c>
      <c r="C244" s="76" t="n">
        <f aca="false">DATEDIF(Input!$G$23,$B244,"Y")</f>
        <v>60</v>
      </c>
      <c r="E244" s="78" t="n">
        <f aca="false">(-1)*(401k_02!$G244+IRA_02!$E244+Invest_02!$E244)+Pension_02!$E244+SocialSec_02!$E244</f>
        <v>0</v>
      </c>
      <c r="F244" s="78" t="n">
        <f aca="false">(-1)*Roth_02!$E244</f>
        <v>-0</v>
      </c>
      <c r="G244" s="78" t="n">
        <f aca="false">(-1)*$E244*(Input!$C$8/100)</f>
        <v>-0</v>
      </c>
      <c r="H244" s="78" t="n">
        <f aca="false">(-1)*$E244*(Input!$C$9/100)</f>
        <v>-0</v>
      </c>
      <c r="J244" s="78" t="n">
        <f aca="false">($E244+$F244+$G244+$H244)</f>
        <v>0</v>
      </c>
    </row>
    <row r="245" customFormat="false" ht="12.8" hidden="false" customHeight="false" outlineLevel="0" collapsed="false">
      <c r="A245" s="76" t="n">
        <v>241</v>
      </c>
      <c r="B245" s="77" t="n">
        <f aca="false">EOMONTH(Input!$C$7,A245)</f>
        <v>50252</v>
      </c>
      <c r="C245" s="76" t="n">
        <f aca="false">DATEDIF(Input!$G$23,$B245,"Y")</f>
        <v>60</v>
      </c>
      <c r="E245" s="78" t="n">
        <f aca="false">(-1)*(401k_02!$G245+IRA_02!$E245+Invest_02!$E245)+Pension_02!$E245+SocialSec_02!$E245</f>
        <v>0</v>
      </c>
      <c r="F245" s="78" t="n">
        <f aca="false">(-1)*Roth_02!$E245</f>
        <v>-0</v>
      </c>
      <c r="G245" s="78" t="n">
        <f aca="false">(-1)*$E245*(Input!$C$8/100)</f>
        <v>-0</v>
      </c>
      <c r="H245" s="78" t="n">
        <f aca="false">(-1)*$E245*(Input!$C$9/100)</f>
        <v>-0</v>
      </c>
      <c r="J245" s="78" t="n">
        <f aca="false">($E245+$F245+$G245+$H245)</f>
        <v>0</v>
      </c>
    </row>
    <row r="246" customFormat="false" ht="12.8" hidden="false" customHeight="false" outlineLevel="0" collapsed="false">
      <c r="A246" s="76" t="n">
        <v>242</v>
      </c>
      <c r="B246" s="77" t="n">
        <f aca="false">EOMONTH(Input!$C$7,A246)</f>
        <v>50283</v>
      </c>
      <c r="C246" s="76" t="n">
        <f aca="false">DATEDIF(Input!$G$23,$B246,"Y")</f>
        <v>60</v>
      </c>
      <c r="E246" s="78" t="n">
        <f aca="false">(-1)*(401k_02!$G246+IRA_02!$E246+Invest_02!$E246)+Pension_02!$E246+SocialSec_02!$E246</f>
        <v>0</v>
      </c>
      <c r="F246" s="78" t="n">
        <f aca="false">(-1)*Roth_02!$E246</f>
        <v>-0</v>
      </c>
      <c r="G246" s="78" t="n">
        <f aca="false">(-1)*$E246*(Input!$C$8/100)</f>
        <v>-0</v>
      </c>
      <c r="H246" s="78" t="n">
        <f aca="false">(-1)*$E246*(Input!$C$9/100)</f>
        <v>-0</v>
      </c>
      <c r="J246" s="78" t="n">
        <f aca="false">($E246+$F246+$G246+$H246)</f>
        <v>0</v>
      </c>
    </row>
    <row r="247" customFormat="false" ht="12.8" hidden="false" customHeight="false" outlineLevel="0" collapsed="false">
      <c r="A247" s="76" t="n">
        <v>243</v>
      </c>
      <c r="B247" s="77" t="n">
        <f aca="false">EOMONTH(Input!$C$7,A247)</f>
        <v>50313</v>
      </c>
      <c r="C247" s="76" t="n">
        <f aca="false">DATEDIF(Input!$G$23,$B247,"Y")</f>
        <v>60</v>
      </c>
      <c r="E247" s="78" t="n">
        <f aca="false">(-1)*(401k_02!$G247+IRA_02!$E247+Invest_02!$E247)+Pension_02!$E247+SocialSec_02!$E247</f>
        <v>0</v>
      </c>
      <c r="F247" s="78" t="n">
        <f aca="false">(-1)*Roth_02!$E247</f>
        <v>-0</v>
      </c>
      <c r="G247" s="78" t="n">
        <f aca="false">(-1)*$E247*(Input!$C$8/100)</f>
        <v>-0</v>
      </c>
      <c r="H247" s="78" t="n">
        <f aca="false">(-1)*$E247*(Input!$C$9/100)</f>
        <v>-0</v>
      </c>
      <c r="J247" s="78" t="n">
        <f aca="false">($E247+$F247+$G247+$H247)</f>
        <v>0</v>
      </c>
    </row>
    <row r="248" customFormat="false" ht="12.8" hidden="false" customHeight="false" outlineLevel="0" collapsed="false">
      <c r="A248" s="76" t="n">
        <v>244</v>
      </c>
      <c r="B248" s="77" t="n">
        <f aca="false">EOMONTH(Input!$C$7,A248)</f>
        <v>50344</v>
      </c>
      <c r="C248" s="76" t="n">
        <f aca="false">DATEDIF(Input!$G$23,$B248,"Y")</f>
        <v>60</v>
      </c>
      <c r="E248" s="78" t="n">
        <f aca="false">(-1)*(401k_02!$G248+IRA_02!$E248+Invest_02!$E248)+Pension_02!$E248+SocialSec_02!$E248</f>
        <v>0</v>
      </c>
      <c r="F248" s="78" t="n">
        <f aca="false">(-1)*Roth_02!$E248</f>
        <v>-0</v>
      </c>
      <c r="G248" s="78" t="n">
        <f aca="false">(-1)*$E248*(Input!$C$8/100)</f>
        <v>-0</v>
      </c>
      <c r="H248" s="78" t="n">
        <f aca="false">(-1)*$E248*(Input!$C$9/100)</f>
        <v>-0</v>
      </c>
      <c r="J248" s="78" t="n">
        <f aca="false">($E248+$F248+$G248+$H248)</f>
        <v>0</v>
      </c>
    </row>
    <row r="249" customFormat="false" ht="12.8" hidden="false" customHeight="false" outlineLevel="0" collapsed="false">
      <c r="A249" s="76" t="n">
        <v>245</v>
      </c>
      <c r="B249" s="77" t="n">
        <f aca="false">EOMONTH(Input!$C$7,A249)</f>
        <v>50374</v>
      </c>
      <c r="C249" s="76" t="n">
        <f aca="false">DATEDIF(Input!$G$23,$B249,"Y")</f>
        <v>60</v>
      </c>
      <c r="E249" s="78" t="n">
        <f aca="false">(-1)*(401k_02!$G249+IRA_02!$E249+Invest_02!$E249)+Pension_02!$E249+SocialSec_02!$E249</f>
        <v>0</v>
      </c>
      <c r="F249" s="78" t="n">
        <f aca="false">(-1)*Roth_02!$E249</f>
        <v>-0</v>
      </c>
      <c r="G249" s="78" t="n">
        <f aca="false">(-1)*$E249*(Input!$C$8/100)</f>
        <v>-0</v>
      </c>
      <c r="H249" s="78" t="n">
        <f aca="false">(-1)*$E249*(Input!$C$9/100)</f>
        <v>-0</v>
      </c>
      <c r="J249" s="78" t="n">
        <f aca="false">($E249+$F249+$G249+$H249)</f>
        <v>0</v>
      </c>
    </row>
    <row r="250" customFormat="false" ht="12.8" hidden="false" customHeight="false" outlineLevel="0" collapsed="false">
      <c r="A250" s="76" t="n">
        <v>246</v>
      </c>
      <c r="B250" s="77" t="n">
        <f aca="false">EOMONTH(Input!$C$7,A250)</f>
        <v>50405</v>
      </c>
      <c r="C250" s="76" t="n">
        <f aca="false">DATEDIF(Input!$G$23,$B250,"Y")</f>
        <v>60</v>
      </c>
      <c r="E250" s="78" t="n">
        <f aca="false">(-1)*(401k_02!$G250+IRA_02!$E250+Invest_02!$E250)+Pension_02!$E250+SocialSec_02!$E250</f>
        <v>0</v>
      </c>
      <c r="F250" s="78" t="n">
        <f aca="false">(-1)*Roth_02!$E250</f>
        <v>-0</v>
      </c>
      <c r="G250" s="78" t="n">
        <f aca="false">(-1)*$E250*(Input!$C$8/100)</f>
        <v>-0</v>
      </c>
      <c r="H250" s="78" t="n">
        <f aca="false">(-1)*$E250*(Input!$C$9/100)</f>
        <v>-0</v>
      </c>
      <c r="J250" s="78" t="n">
        <f aca="false">($E250+$F250+$G250+$H250)</f>
        <v>0</v>
      </c>
    </row>
    <row r="251" customFormat="false" ht="12.8" hidden="false" customHeight="false" outlineLevel="0" collapsed="false">
      <c r="A251" s="76" t="n">
        <v>247</v>
      </c>
      <c r="B251" s="77" t="n">
        <f aca="false">EOMONTH(Input!$C$7,A251)</f>
        <v>50436</v>
      </c>
      <c r="C251" s="76" t="n">
        <f aca="false">DATEDIF(Input!$G$23,$B251,"Y")</f>
        <v>60</v>
      </c>
      <c r="E251" s="78" t="n">
        <f aca="false">(-1)*(401k_02!$G251+IRA_02!$E251+Invest_02!$E251)+Pension_02!$E251+SocialSec_02!$E251</f>
        <v>0</v>
      </c>
      <c r="F251" s="78" t="n">
        <f aca="false">(-1)*Roth_02!$E251</f>
        <v>-0</v>
      </c>
      <c r="G251" s="78" t="n">
        <f aca="false">(-1)*$E251*(Input!$C$8/100)</f>
        <v>-0</v>
      </c>
      <c r="H251" s="78" t="n">
        <f aca="false">(-1)*$E251*(Input!$C$9/100)</f>
        <v>-0</v>
      </c>
      <c r="J251" s="78" t="n">
        <f aca="false">($E251+$F251+$G251+$H251)</f>
        <v>0</v>
      </c>
    </row>
    <row r="252" customFormat="false" ht="12.8" hidden="false" customHeight="false" outlineLevel="0" collapsed="false">
      <c r="A252" s="76" t="n">
        <v>248</v>
      </c>
      <c r="B252" s="77" t="n">
        <f aca="false">EOMONTH(Input!$C$7,A252)</f>
        <v>50464</v>
      </c>
      <c r="C252" s="76" t="n">
        <f aca="false">DATEDIF(Input!$G$23,$B252,"Y")</f>
        <v>60</v>
      </c>
      <c r="E252" s="78" t="n">
        <f aca="false">(-1)*(401k_02!$G252+IRA_02!$E252+Invest_02!$E252)+Pension_02!$E252+SocialSec_02!$E252</f>
        <v>0</v>
      </c>
      <c r="F252" s="78" t="n">
        <f aca="false">(-1)*Roth_02!$E252</f>
        <v>-0</v>
      </c>
      <c r="G252" s="78" t="n">
        <f aca="false">(-1)*$E252*(Input!$C$8/100)</f>
        <v>-0</v>
      </c>
      <c r="H252" s="78" t="n">
        <f aca="false">(-1)*$E252*(Input!$C$9/100)</f>
        <v>-0</v>
      </c>
      <c r="J252" s="78" t="n">
        <f aca="false">($E252+$F252+$G252+$H252)</f>
        <v>0</v>
      </c>
    </row>
    <row r="253" customFormat="false" ht="12.8" hidden="false" customHeight="false" outlineLevel="0" collapsed="false">
      <c r="A253" s="76" t="n">
        <v>249</v>
      </c>
      <c r="B253" s="77" t="n">
        <f aca="false">EOMONTH(Input!$C$7,A253)</f>
        <v>50495</v>
      </c>
      <c r="C253" s="76" t="n">
        <f aca="false">DATEDIF(Input!$G$23,$B253,"Y")</f>
        <v>60</v>
      </c>
      <c r="E253" s="78" t="n">
        <f aca="false">(-1)*(401k_02!$G253+IRA_02!$E253+Invest_02!$E253)+Pension_02!$E253+SocialSec_02!$E253</f>
        <v>0</v>
      </c>
      <c r="F253" s="78" t="n">
        <f aca="false">(-1)*Roth_02!$E253</f>
        <v>-0</v>
      </c>
      <c r="G253" s="78" t="n">
        <f aca="false">(-1)*$E253*(Input!$C$8/100)</f>
        <v>-0</v>
      </c>
      <c r="H253" s="78" t="n">
        <f aca="false">(-1)*$E253*(Input!$C$9/100)</f>
        <v>-0</v>
      </c>
      <c r="J253" s="78" t="n">
        <f aca="false">($E253+$F253+$G253+$H253)</f>
        <v>0</v>
      </c>
    </row>
    <row r="254" customFormat="false" ht="12.8" hidden="false" customHeight="false" outlineLevel="0" collapsed="false">
      <c r="A254" s="76" t="n">
        <v>250</v>
      </c>
      <c r="B254" s="77" t="n">
        <f aca="false">EOMONTH(Input!$C$7,A254)</f>
        <v>50525</v>
      </c>
      <c r="C254" s="76" t="n">
        <f aca="false">DATEDIF(Input!$G$23,$B254,"Y")</f>
        <v>60</v>
      </c>
      <c r="E254" s="78" t="n">
        <f aca="false">(-1)*(401k_02!$G254+IRA_02!$E254+Invest_02!$E254)+Pension_02!$E254+SocialSec_02!$E254</f>
        <v>0</v>
      </c>
      <c r="F254" s="78" t="n">
        <f aca="false">(-1)*Roth_02!$E254</f>
        <v>-0</v>
      </c>
      <c r="G254" s="78" t="n">
        <f aca="false">(-1)*$E254*(Input!$C$8/100)</f>
        <v>-0</v>
      </c>
      <c r="H254" s="78" t="n">
        <f aca="false">(-1)*$E254*(Input!$C$9/100)</f>
        <v>-0</v>
      </c>
      <c r="J254" s="78" t="n">
        <f aca="false">($E254+$F254+$G254+$H254)</f>
        <v>0</v>
      </c>
    </row>
    <row r="255" customFormat="false" ht="12.8" hidden="false" customHeight="false" outlineLevel="0" collapsed="false">
      <c r="A255" s="76" t="n">
        <v>251</v>
      </c>
      <c r="B255" s="77" t="n">
        <f aca="false">EOMONTH(Input!$C$7,A255)</f>
        <v>50556</v>
      </c>
      <c r="C255" s="76" t="n">
        <f aca="false">DATEDIF(Input!$G$23,$B255,"Y")</f>
        <v>61</v>
      </c>
      <c r="E255" s="78" t="n">
        <f aca="false">(-1)*(401k_02!$G255+IRA_02!$E255+Invest_02!$E255)+Pension_02!$E255+SocialSec_02!$E255</f>
        <v>0</v>
      </c>
      <c r="F255" s="78" t="n">
        <f aca="false">(-1)*Roth_02!$E255</f>
        <v>-0</v>
      </c>
      <c r="G255" s="78" t="n">
        <f aca="false">(-1)*$E255*(Input!$C$8/100)</f>
        <v>-0</v>
      </c>
      <c r="H255" s="78" t="n">
        <f aca="false">(-1)*$E255*(Input!$C$9/100)</f>
        <v>-0</v>
      </c>
      <c r="J255" s="78" t="n">
        <f aca="false">($E255+$F255+$G255+$H255)</f>
        <v>0</v>
      </c>
    </row>
    <row r="256" customFormat="false" ht="12.8" hidden="false" customHeight="false" outlineLevel="0" collapsed="false">
      <c r="A256" s="76" t="n">
        <v>252</v>
      </c>
      <c r="B256" s="77" t="n">
        <f aca="false">EOMONTH(Input!$C$7,A256)</f>
        <v>50586</v>
      </c>
      <c r="C256" s="76" t="n">
        <f aca="false">DATEDIF(Input!$G$23,$B256,"Y")</f>
        <v>61</v>
      </c>
      <c r="E256" s="78" t="n">
        <f aca="false">(-1)*(401k_02!$G256+IRA_02!$E256+Invest_02!$E256)+Pension_02!$E256+SocialSec_02!$E256</f>
        <v>0</v>
      </c>
      <c r="F256" s="78" t="n">
        <f aca="false">(-1)*Roth_02!$E256</f>
        <v>-0</v>
      </c>
      <c r="G256" s="78" t="n">
        <f aca="false">(-1)*$E256*(Input!$C$8/100)</f>
        <v>-0</v>
      </c>
      <c r="H256" s="78" t="n">
        <f aca="false">(-1)*$E256*(Input!$C$9/100)</f>
        <v>-0</v>
      </c>
      <c r="J256" s="78" t="n">
        <f aca="false">($E256+$F256+$G256+$H256)</f>
        <v>0</v>
      </c>
    </row>
    <row r="257" customFormat="false" ht="12.8" hidden="false" customHeight="false" outlineLevel="0" collapsed="false">
      <c r="A257" s="76" t="n">
        <v>253</v>
      </c>
      <c r="B257" s="77" t="n">
        <f aca="false">EOMONTH(Input!$C$7,A257)</f>
        <v>50617</v>
      </c>
      <c r="C257" s="76" t="n">
        <f aca="false">DATEDIF(Input!$G$23,$B257,"Y")</f>
        <v>61</v>
      </c>
      <c r="E257" s="78" t="n">
        <f aca="false">(-1)*(401k_02!$G257+IRA_02!$E257+Invest_02!$E257)+Pension_02!$E257+SocialSec_02!$E257</f>
        <v>0</v>
      </c>
      <c r="F257" s="78" t="n">
        <f aca="false">(-1)*Roth_02!$E257</f>
        <v>-0</v>
      </c>
      <c r="G257" s="78" t="n">
        <f aca="false">(-1)*$E257*(Input!$C$8/100)</f>
        <v>-0</v>
      </c>
      <c r="H257" s="78" t="n">
        <f aca="false">(-1)*$E257*(Input!$C$9/100)</f>
        <v>-0</v>
      </c>
      <c r="J257" s="78" t="n">
        <f aca="false">($E257+$F257+$G257+$H257)</f>
        <v>0</v>
      </c>
    </row>
    <row r="258" customFormat="false" ht="12.8" hidden="false" customHeight="false" outlineLevel="0" collapsed="false">
      <c r="A258" s="76" t="n">
        <v>254</v>
      </c>
      <c r="B258" s="77" t="n">
        <f aca="false">EOMONTH(Input!$C$7,A258)</f>
        <v>50648</v>
      </c>
      <c r="C258" s="76" t="n">
        <f aca="false">DATEDIF(Input!$G$23,$B258,"Y")</f>
        <v>61</v>
      </c>
      <c r="E258" s="78" t="n">
        <f aca="false">(-1)*(401k_02!$G258+IRA_02!$E258+Invest_02!$E258)+Pension_02!$E258+SocialSec_02!$E258</f>
        <v>0</v>
      </c>
      <c r="F258" s="78" t="n">
        <f aca="false">(-1)*Roth_02!$E258</f>
        <v>-0</v>
      </c>
      <c r="G258" s="78" t="n">
        <f aca="false">(-1)*$E258*(Input!$C$8/100)</f>
        <v>-0</v>
      </c>
      <c r="H258" s="78" t="n">
        <f aca="false">(-1)*$E258*(Input!$C$9/100)</f>
        <v>-0</v>
      </c>
      <c r="J258" s="78" t="n">
        <f aca="false">($E258+$F258+$G258+$H258)</f>
        <v>0</v>
      </c>
    </row>
    <row r="259" customFormat="false" ht="12.8" hidden="false" customHeight="false" outlineLevel="0" collapsed="false">
      <c r="A259" s="76" t="n">
        <v>255</v>
      </c>
      <c r="B259" s="77" t="n">
        <f aca="false">EOMONTH(Input!$C$7,A259)</f>
        <v>50678</v>
      </c>
      <c r="C259" s="76" t="n">
        <f aca="false">DATEDIF(Input!$G$23,$B259,"Y")</f>
        <v>61</v>
      </c>
      <c r="E259" s="78" t="n">
        <f aca="false">(-1)*(401k_02!$G259+IRA_02!$E259+Invest_02!$E259)+Pension_02!$E259+SocialSec_02!$E259</f>
        <v>0</v>
      </c>
      <c r="F259" s="78" t="n">
        <f aca="false">(-1)*Roth_02!$E259</f>
        <v>-0</v>
      </c>
      <c r="G259" s="78" t="n">
        <f aca="false">(-1)*$E259*(Input!$C$8/100)</f>
        <v>-0</v>
      </c>
      <c r="H259" s="78" t="n">
        <f aca="false">(-1)*$E259*(Input!$C$9/100)</f>
        <v>-0</v>
      </c>
      <c r="J259" s="78" t="n">
        <f aca="false">($E259+$F259+$G259+$H259)</f>
        <v>0</v>
      </c>
    </row>
    <row r="260" customFormat="false" ht="12.8" hidden="false" customHeight="false" outlineLevel="0" collapsed="false">
      <c r="A260" s="76" t="n">
        <v>256</v>
      </c>
      <c r="B260" s="77" t="n">
        <f aca="false">EOMONTH(Input!$C$7,A260)</f>
        <v>50709</v>
      </c>
      <c r="C260" s="76" t="n">
        <f aca="false">DATEDIF(Input!$G$23,$B260,"Y")</f>
        <v>61</v>
      </c>
      <c r="E260" s="78" t="n">
        <f aca="false">(-1)*(401k_02!$G260+IRA_02!$E260+Invest_02!$E260)+Pension_02!$E260+SocialSec_02!$E260</f>
        <v>0</v>
      </c>
      <c r="F260" s="78" t="n">
        <f aca="false">(-1)*Roth_02!$E260</f>
        <v>-0</v>
      </c>
      <c r="G260" s="78" t="n">
        <f aca="false">(-1)*$E260*(Input!$C$8/100)</f>
        <v>-0</v>
      </c>
      <c r="H260" s="78" t="n">
        <f aca="false">(-1)*$E260*(Input!$C$9/100)</f>
        <v>-0</v>
      </c>
      <c r="J260" s="78" t="n">
        <f aca="false">($E260+$F260+$G260+$H260)</f>
        <v>0</v>
      </c>
    </row>
    <row r="261" customFormat="false" ht="12.8" hidden="false" customHeight="false" outlineLevel="0" collapsed="false">
      <c r="A261" s="76" t="n">
        <v>257</v>
      </c>
      <c r="B261" s="77" t="n">
        <f aca="false">EOMONTH(Input!$C$7,A261)</f>
        <v>50739</v>
      </c>
      <c r="C261" s="76" t="n">
        <f aca="false">DATEDIF(Input!$G$23,$B261,"Y")</f>
        <v>61</v>
      </c>
      <c r="E261" s="78" t="n">
        <f aca="false">(-1)*(401k_02!$G261+IRA_02!$E261+Invest_02!$E261)+Pension_02!$E261+SocialSec_02!$E261</f>
        <v>0</v>
      </c>
      <c r="F261" s="78" t="n">
        <f aca="false">(-1)*Roth_02!$E261</f>
        <v>-0</v>
      </c>
      <c r="G261" s="78" t="n">
        <f aca="false">(-1)*$E261*(Input!$C$8/100)</f>
        <v>-0</v>
      </c>
      <c r="H261" s="78" t="n">
        <f aca="false">(-1)*$E261*(Input!$C$9/100)</f>
        <v>-0</v>
      </c>
      <c r="J261" s="78" t="n">
        <f aca="false">($E261+$F261+$G261+$H261)</f>
        <v>0</v>
      </c>
    </row>
    <row r="262" customFormat="false" ht="12.8" hidden="false" customHeight="false" outlineLevel="0" collapsed="false">
      <c r="A262" s="76" t="n">
        <v>258</v>
      </c>
      <c r="B262" s="77" t="n">
        <f aca="false">EOMONTH(Input!$C$7,A262)</f>
        <v>50770</v>
      </c>
      <c r="C262" s="76" t="n">
        <f aca="false">DATEDIF(Input!$G$23,$B262,"Y")</f>
        <v>61</v>
      </c>
      <c r="E262" s="78" t="n">
        <f aca="false">(-1)*(401k_02!$G262+IRA_02!$E262+Invest_02!$E262)+Pension_02!$E262+SocialSec_02!$E262</f>
        <v>0</v>
      </c>
      <c r="F262" s="78" t="n">
        <f aca="false">(-1)*Roth_02!$E262</f>
        <v>-0</v>
      </c>
      <c r="G262" s="78" t="n">
        <f aca="false">(-1)*$E262*(Input!$C$8/100)</f>
        <v>-0</v>
      </c>
      <c r="H262" s="78" t="n">
        <f aca="false">(-1)*$E262*(Input!$C$9/100)</f>
        <v>-0</v>
      </c>
      <c r="J262" s="78" t="n">
        <f aca="false">($E262+$F262+$G262+$H262)</f>
        <v>0</v>
      </c>
    </row>
    <row r="263" customFormat="false" ht="12.8" hidden="false" customHeight="false" outlineLevel="0" collapsed="false">
      <c r="A263" s="76" t="n">
        <v>259</v>
      </c>
      <c r="B263" s="77" t="n">
        <f aca="false">EOMONTH(Input!$C$7,A263)</f>
        <v>50801</v>
      </c>
      <c r="C263" s="76" t="n">
        <f aca="false">DATEDIF(Input!$G$23,$B263,"Y")</f>
        <v>61</v>
      </c>
      <c r="E263" s="78" t="n">
        <f aca="false">(-1)*(401k_02!$G263+IRA_02!$E263+Invest_02!$E263)+Pension_02!$E263+SocialSec_02!$E263</f>
        <v>0</v>
      </c>
      <c r="F263" s="78" t="n">
        <f aca="false">(-1)*Roth_02!$E263</f>
        <v>-0</v>
      </c>
      <c r="G263" s="78" t="n">
        <f aca="false">(-1)*$E263*(Input!$C$8/100)</f>
        <v>-0</v>
      </c>
      <c r="H263" s="78" t="n">
        <f aca="false">(-1)*$E263*(Input!$C$9/100)</f>
        <v>-0</v>
      </c>
      <c r="J263" s="78" t="n">
        <f aca="false">($E263+$F263+$G263+$H263)</f>
        <v>0</v>
      </c>
    </row>
    <row r="264" customFormat="false" ht="12.8" hidden="false" customHeight="false" outlineLevel="0" collapsed="false">
      <c r="A264" s="76" t="n">
        <v>260</v>
      </c>
      <c r="B264" s="77" t="n">
        <f aca="false">EOMONTH(Input!$C$7,A264)</f>
        <v>50829</v>
      </c>
      <c r="C264" s="76" t="n">
        <f aca="false">DATEDIF(Input!$G$23,$B264,"Y")</f>
        <v>61</v>
      </c>
      <c r="E264" s="78" t="n">
        <f aca="false">(-1)*(401k_02!$G264+IRA_02!$E264+Invest_02!$E264)+Pension_02!$E264+SocialSec_02!$E264</f>
        <v>0</v>
      </c>
      <c r="F264" s="78" t="n">
        <f aca="false">(-1)*Roth_02!$E264</f>
        <v>-0</v>
      </c>
      <c r="G264" s="78" t="n">
        <f aca="false">(-1)*$E264*(Input!$C$8/100)</f>
        <v>-0</v>
      </c>
      <c r="H264" s="78" t="n">
        <f aca="false">(-1)*$E264*(Input!$C$9/100)</f>
        <v>-0</v>
      </c>
      <c r="J264" s="78" t="n">
        <f aca="false">($E264+$F264+$G264+$H264)</f>
        <v>0</v>
      </c>
    </row>
    <row r="265" customFormat="false" ht="12.8" hidden="false" customHeight="false" outlineLevel="0" collapsed="false">
      <c r="A265" s="76" t="n">
        <v>261</v>
      </c>
      <c r="B265" s="77" t="n">
        <f aca="false">EOMONTH(Input!$C$7,A265)</f>
        <v>50860</v>
      </c>
      <c r="C265" s="76" t="n">
        <f aca="false">DATEDIF(Input!$G$23,$B265,"Y")</f>
        <v>61</v>
      </c>
      <c r="E265" s="78" t="n">
        <f aca="false">(-1)*(401k_02!$G265+IRA_02!$E265+Invest_02!$E265)+Pension_02!$E265+SocialSec_02!$E265</f>
        <v>0</v>
      </c>
      <c r="F265" s="78" t="n">
        <f aca="false">(-1)*Roth_02!$E265</f>
        <v>-0</v>
      </c>
      <c r="G265" s="78" t="n">
        <f aca="false">(-1)*$E265*(Input!$C$8/100)</f>
        <v>-0</v>
      </c>
      <c r="H265" s="78" t="n">
        <f aca="false">(-1)*$E265*(Input!$C$9/100)</f>
        <v>-0</v>
      </c>
      <c r="J265" s="78" t="n">
        <f aca="false">($E265+$F265+$G265+$H265)</f>
        <v>0</v>
      </c>
    </row>
    <row r="266" customFormat="false" ht="12.8" hidden="false" customHeight="false" outlineLevel="0" collapsed="false">
      <c r="A266" s="76" t="n">
        <v>262</v>
      </c>
      <c r="B266" s="77" t="n">
        <f aca="false">EOMONTH(Input!$C$7,A266)</f>
        <v>50890</v>
      </c>
      <c r="C266" s="76" t="n">
        <f aca="false">DATEDIF(Input!$G$23,$B266,"Y")</f>
        <v>61</v>
      </c>
      <c r="E266" s="78" t="n">
        <f aca="false">(-1)*(401k_02!$G266+IRA_02!$E266+Invest_02!$E266)+Pension_02!$E266+SocialSec_02!$E266</f>
        <v>0</v>
      </c>
      <c r="F266" s="78" t="n">
        <f aca="false">(-1)*Roth_02!$E266</f>
        <v>-0</v>
      </c>
      <c r="G266" s="78" t="n">
        <f aca="false">(-1)*$E266*(Input!$C$8/100)</f>
        <v>-0</v>
      </c>
      <c r="H266" s="78" t="n">
        <f aca="false">(-1)*$E266*(Input!$C$9/100)</f>
        <v>-0</v>
      </c>
      <c r="J266" s="78" t="n">
        <f aca="false">($E266+$F266+$G266+$H266)</f>
        <v>0</v>
      </c>
    </row>
    <row r="267" customFormat="false" ht="12.8" hidden="false" customHeight="false" outlineLevel="0" collapsed="false">
      <c r="A267" s="76" t="n">
        <v>263</v>
      </c>
      <c r="B267" s="77" t="n">
        <f aca="false">EOMONTH(Input!$C$7,A267)</f>
        <v>50921</v>
      </c>
      <c r="C267" s="76" t="n">
        <f aca="false">DATEDIF(Input!$G$23,$B267,"Y")</f>
        <v>62</v>
      </c>
      <c r="E267" s="78" t="n">
        <f aca="false">(-1)*(401k_02!$G267+IRA_02!$E267+Invest_02!$E267)+Pension_02!$E267+SocialSec_02!$E267</f>
        <v>0</v>
      </c>
      <c r="F267" s="78" t="n">
        <f aca="false">(-1)*Roth_02!$E267</f>
        <v>-0</v>
      </c>
      <c r="G267" s="78" t="n">
        <f aca="false">(-1)*$E267*(Input!$C$8/100)</f>
        <v>-0</v>
      </c>
      <c r="H267" s="78" t="n">
        <f aca="false">(-1)*$E267*(Input!$C$9/100)</f>
        <v>-0</v>
      </c>
      <c r="J267" s="78" t="n">
        <f aca="false">($E267+$F267+$G267+$H267)</f>
        <v>0</v>
      </c>
    </row>
    <row r="268" customFormat="false" ht="12.8" hidden="false" customHeight="false" outlineLevel="0" collapsed="false">
      <c r="A268" s="76" t="n">
        <v>264</v>
      </c>
      <c r="B268" s="77" t="n">
        <f aca="false">EOMONTH(Input!$C$7,A268)</f>
        <v>50951</v>
      </c>
      <c r="C268" s="76" t="n">
        <f aca="false">DATEDIF(Input!$G$23,$B268,"Y")</f>
        <v>62</v>
      </c>
      <c r="E268" s="78" t="n">
        <f aca="false">(-1)*(401k_02!$G268+IRA_02!$E268+Invest_02!$E268)+Pension_02!$E268+SocialSec_02!$E268</f>
        <v>0</v>
      </c>
      <c r="F268" s="78" t="n">
        <f aca="false">(-1)*Roth_02!$E268</f>
        <v>-0</v>
      </c>
      <c r="G268" s="78" t="n">
        <f aca="false">(-1)*$E268*(Input!$C$8/100)</f>
        <v>-0</v>
      </c>
      <c r="H268" s="78" t="n">
        <f aca="false">(-1)*$E268*(Input!$C$9/100)</f>
        <v>-0</v>
      </c>
      <c r="J268" s="78" t="n">
        <f aca="false">($E268+$F268+$G268+$H268)</f>
        <v>0</v>
      </c>
    </row>
    <row r="269" customFormat="false" ht="12.8" hidden="false" customHeight="false" outlineLevel="0" collapsed="false">
      <c r="A269" s="76" t="n">
        <v>265</v>
      </c>
      <c r="B269" s="77" t="n">
        <f aca="false">EOMONTH(Input!$C$7,A269)</f>
        <v>50982</v>
      </c>
      <c r="C269" s="76" t="n">
        <f aca="false">DATEDIF(Input!$G$23,$B269,"Y")</f>
        <v>62</v>
      </c>
      <c r="E269" s="78" t="n">
        <f aca="false">(-1)*(401k_02!$G269+IRA_02!$E269+Invest_02!$E269)+Pension_02!$E269+SocialSec_02!$E269</f>
        <v>0</v>
      </c>
      <c r="F269" s="78" t="n">
        <f aca="false">(-1)*Roth_02!$E269</f>
        <v>-0</v>
      </c>
      <c r="G269" s="78" t="n">
        <f aca="false">(-1)*$E269*(Input!$C$8/100)</f>
        <v>-0</v>
      </c>
      <c r="H269" s="78" t="n">
        <f aca="false">(-1)*$E269*(Input!$C$9/100)</f>
        <v>-0</v>
      </c>
      <c r="J269" s="78" t="n">
        <f aca="false">($E269+$F269+$G269+$H269)</f>
        <v>0</v>
      </c>
    </row>
    <row r="270" customFormat="false" ht="12.8" hidden="false" customHeight="false" outlineLevel="0" collapsed="false">
      <c r="A270" s="76" t="n">
        <v>266</v>
      </c>
      <c r="B270" s="77" t="n">
        <f aca="false">EOMONTH(Input!$C$7,A270)</f>
        <v>51013</v>
      </c>
      <c r="C270" s="76" t="n">
        <f aca="false">DATEDIF(Input!$G$23,$B270,"Y")</f>
        <v>62</v>
      </c>
      <c r="E270" s="78" t="n">
        <f aca="false">(-1)*(401k_02!$G270+IRA_02!$E270+Invest_02!$E270)+Pension_02!$E270+SocialSec_02!$E270</f>
        <v>0</v>
      </c>
      <c r="F270" s="78" t="n">
        <f aca="false">(-1)*Roth_02!$E270</f>
        <v>-0</v>
      </c>
      <c r="G270" s="78" t="n">
        <f aca="false">(-1)*$E270*(Input!$C$8/100)</f>
        <v>-0</v>
      </c>
      <c r="H270" s="78" t="n">
        <f aca="false">(-1)*$E270*(Input!$C$9/100)</f>
        <v>-0</v>
      </c>
      <c r="J270" s="78" t="n">
        <f aca="false">($E270+$F270+$G270+$H270)</f>
        <v>0</v>
      </c>
    </row>
    <row r="271" customFormat="false" ht="12.8" hidden="false" customHeight="false" outlineLevel="0" collapsed="false">
      <c r="A271" s="76" t="n">
        <v>267</v>
      </c>
      <c r="B271" s="77" t="n">
        <f aca="false">EOMONTH(Input!$C$7,A271)</f>
        <v>51043</v>
      </c>
      <c r="C271" s="76" t="n">
        <f aca="false">DATEDIF(Input!$G$23,$B271,"Y")</f>
        <v>62</v>
      </c>
      <c r="E271" s="78" t="n">
        <f aca="false">(-1)*(401k_02!$G271+IRA_02!$E271+Invest_02!$E271)+Pension_02!$E271+SocialSec_02!$E271</f>
        <v>0</v>
      </c>
      <c r="F271" s="78" t="n">
        <f aca="false">(-1)*Roth_02!$E271</f>
        <v>-0</v>
      </c>
      <c r="G271" s="78" t="n">
        <f aca="false">(-1)*$E271*(Input!$C$8/100)</f>
        <v>-0</v>
      </c>
      <c r="H271" s="78" t="n">
        <f aca="false">(-1)*$E271*(Input!$C$9/100)</f>
        <v>-0</v>
      </c>
      <c r="J271" s="78" t="n">
        <f aca="false">($E271+$F271+$G271+$H271)</f>
        <v>0</v>
      </c>
    </row>
    <row r="272" customFormat="false" ht="12.8" hidden="false" customHeight="false" outlineLevel="0" collapsed="false">
      <c r="A272" s="76" t="n">
        <v>268</v>
      </c>
      <c r="B272" s="77" t="n">
        <f aca="false">EOMONTH(Input!$C$7,A272)</f>
        <v>51074</v>
      </c>
      <c r="C272" s="76" t="n">
        <f aca="false">DATEDIF(Input!$G$23,$B272,"Y")</f>
        <v>62</v>
      </c>
      <c r="E272" s="78" t="n">
        <f aca="false">(-1)*(401k_02!$G272+IRA_02!$E272+Invest_02!$E272)+Pension_02!$E272+SocialSec_02!$E272</f>
        <v>0</v>
      </c>
      <c r="F272" s="78" t="n">
        <f aca="false">(-1)*Roth_02!$E272</f>
        <v>-0</v>
      </c>
      <c r="G272" s="78" t="n">
        <f aca="false">(-1)*$E272*(Input!$C$8/100)</f>
        <v>-0</v>
      </c>
      <c r="H272" s="78" t="n">
        <f aca="false">(-1)*$E272*(Input!$C$9/100)</f>
        <v>-0</v>
      </c>
      <c r="J272" s="78" t="n">
        <f aca="false">($E272+$F272+$G272+$H272)</f>
        <v>0</v>
      </c>
    </row>
    <row r="273" customFormat="false" ht="12.8" hidden="false" customHeight="false" outlineLevel="0" collapsed="false">
      <c r="A273" s="76" t="n">
        <v>269</v>
      </c>
      <c r="B273" s="77" t="n">
        <f aca="false">EOMONTH(Input!$C$7,A273)</f>
        <v>51104</v>
      </c>
      <c r="C273" s="76" t="n">
        <f aca="false">DATEDIF(Input!$G$23,$B273,"Y")</f>
        <v>62</v>
      </c>
      <c r="E273" s="78" t="n">
        <f aca="false">(-1)*(401k_02!$G273+IRA_02!$E273+Invest_02!$E273)+Pension_02!$E273+SocialSec_02!$E273</f>
        <v>0</v>
      </c>
      <c r="F273" s="78" t="n">
        <f aca="false">(-1)*Roth_02!$E273</f>
        <v>-0</v>
      </c>
      <c r="G273" s="78" t="n">
        <f aca="false">(-1)*$E273*(Input!$C$8/100)</f>
        <v>-0</v>
      </c>
      <c r="H273" s="78" t="n">
        <f aca="false">(-1)*$E273*(Input!$C$9/100)</f>
        <v>-0</v>
      </c>
      <c r="J273" s="78" t="n">
        <f aca="false">($E273+$F273+$G273+$H273)</f>
        <v>0</v>
      </c>
    </row>
    <row r="274" customFormat="false" ht="12.8" hidden="false" customHeight="false" outlineLevel="0" collapsed="false">
      <c r="A274" s="76" t="n">
        <v>270</v>
      </c>
      <c r="B274" s="77" t="n">
        <f aca="false">EOMONTH(Input!$C$7,A274)</f>
        <v>51135</v>
      </c>
      <c r="C274" s="76" t="n">
        <f aca="false">DATEDIF(Input!$G$23,$B274,"Y")</f>
        <v>62</v>
      </c>
      <c r="E274" s="78" t="n">
        <f aca="false">(-1)*(401k_02!$G274+IRA_02!$E274+Invest_02!$E274)+Pension_02!$E274+SocialSec_02!$E274</f>
        <v>0</v>
      </c>
      <c r="F274" s="78" t="n">
        <f aca="false">(-1)*Roth_02!$E274</f>
        <v>-0</v>
      </c>
      <c r="G274" s="78" t="n">
        <f aca="false">(-1)*$E274*(Input!$C$8/100)</f>
        <v>-0</v>
      </c>
      <c r="H274" s="78" t="n">
        <f aca="false">(-1)*$E274*(Input!$C$9/100)</f>
        <v>-0</v>
      </c>
      <c r="J274" s="78" t="n">
        <f aca="false">($E274+$F274+$G274+$H274)</f>
        <v>0</v>
      </c>
    </row>
    <row r="275" customFormat="false" ht="12.8" hidden="false" customHeight="false" outlineLevel="0" collapsed="false">
      <c r="A275" s="76" t="n">
        <v>271</v>
      </c>
      <c r="B275" s="77" t="n">
        <f aca="false">EOMONTH(Input!$C$7,A275)</f>
        <v>51166</v>
      </c>
      <c r="C275" s="76" t="n">
        <f aca="false">DATEDIF(Input!$G$23,$B275,"Y")</f>
        <v>62</v>
      </c>
      <c r="E275" s="78" t="n">
        <f aca="false">(-1)*(401k_02!$G275+IRA_02!$E275+Invest_02!$E275)+Pension_02!$E275+SocialSec_02!$E275</f>
        <v>0</v>
      </c>
      <c r="F275" s="78" t="n">
        <f aca="false">(-1)*Roth_02!$E275</f>
        <v>-0</v>
      </c>
      <c r="G275" s="78" t="n">
        <f aca="false">(-1)*$E275*(Input!$C$8/100)</f>
        <v>-0</v>
      </c>
      <c r="H275" s="78" t="n">
        <f aca="false">(-1)*$E275*(Input!$C$9/100)</f>
        <v>-0</v>
      </c>
      <c r="J275" s="78" t="n">
        <f aca="false">($E275+$F275+$G275+$H275)</f>
        <v>0</v>
      </c>
    </row>
    <row r="276" customFormat="false" ht="12.8" hidden="false" customHeight="false" outlineLevel="0" collapsed="false">
      <c r="A276" s="76" t="n">
        <v>272</v>
      </c>
      <c r="B276" s="77" t="n">
        <f aca="false">EOMONTH(Input!$C$7,A276)</f>
        <v>51195</v>
      </c>
      <c r="C276" s="76" t="n">
        <f aca="false">DATEDIF(Input!$G$23,$B276,"Y")</f>
        <v>62</v>
      </c>
      <c r="E276" s="78" t="n">
        <f aca="false">(-1)*(401k_02!$G276+IRA_02!$E276+Invest_02!$E276)+Pension_02!$E276+SocialSec_02!$E276</f>
        <v>0</v>
      </c>
      <c r="F276" s="78" t="n">
        <f aca="false">(-1)*Roth_02!$E276</f>
        <v>-0</v>
      </c>
      <c r="G276" s="78" t="n">
        <f aca="false">(-1)*$E276*(Input!$C$8/100)</f>
        <v>-0</v>
      </c>
      <c r="H276" s="78" t="n">
        <f aca="false">(-1)*$E276*(Input!$C$9/100)</f>
        <v>-0</v>
      </c>
      <c r="J276" s="78" t="n">
        <f aca="false">($E276+$F276+$G276+$H276)</f>
        <v>0</v>
      </c>
    </row>
    <row r="277" customFormat="false" ht="12.8" hidden="false" customHeight="false" outlineLevel="0" collapsed="false">
      <c r="A277" s="76" t="n">
        <v>273</v>
      </c>
      <c r="B277" s="77" t="n">
        <f aca="false">EOMONTH(Input!$C$7,A277)</f>
        <v>51226</v>
      </c>
      <c r="C277" s="76" t="n">
        <f aca="false">DATEDIF(Input!$G$23,$B277,"Y")</f>
        <v>62</v>
      </c>
      <c r="E277" s="78" t="n">
        <f aca="false">(-1)*(401k_02!$G277+IRA_02!$E277+Invest_02!$E277)+Pension_02!$E277+SocialSec_02!$E277</f>
        <v>0</v>
      </c>
      <c r="F277" s="78" t="n">
        <f aca="false">(-1)*Roth_02!$E277</f>
        <v>-0</v>
      </c>
      <c r="G277" s="78" t="n">
        <f aca="false">(-1)*$E277*(Input!$C$8/100)</f>
        <v>-0</v>
      </c>
      <c r="H277" s="78" t="n">
        <f aca="false">(-1)*$E277*(Input!$C$9/100)</f>
        <v>-0</v>
      </c>
      <c r="J277" s="78" t="n">
        <f aca="false">($E277+$F277+$G277+$H277)</f>
        <v>0</v>
      </c>
    </row>
    <row r="278" customFormat="false" ht="12.8" hidden="false" customHeight="false" outlineLevel="0" collapsed="false">
      <c r="A278" s="76" t="n">
        <v>274</v>
      </c>
      <c r="B278" s="77" t="n">
        <f aca="false">EOMONTH(Input!$C$7,A278)</f>
        <v>51256</v>
      </c>
      <c r="C278" s="76" t="n">
        <f aca="false">DATEDIF(Input!$G$23,$B278,"Y")</f>
        <v>62</v>
      </c>
      <c r="E278" s="78" t="n">
        <f aca="false">(-1)*(401k_02!$G278+IRA_02!$E278+Invest_02!$E278)+Pension_02!$E278+SocialSec_02!$E278</f>
        <v>0</v>
      </c>
      <c r="F278" s="78" t="n">
        <f aca="false">(-1)*Roth_02!$E278</f>
        <v>-0</v>
      </c>
      <c r="G278" s="78" t="n">
        <f aca="false">(-1)*$E278*(Input!$C$8/100)</f>
        <v>-0</v>
      </c>
      <c r="H278" s="78" t="n">
        <f aca="false">(-1)*$E278*(Input!$C$9/100)</f>
        <v>-0</v>
      </c>
      <c r="J278" s="78" t="n">
        <f aca="false">($E278+$F278+$G278+$H278)</f>
        <v>0</v>
      </c>
    </row>
    <row r="279" customFormat="false" ht="12.8" hidden="false" customHeight="false" outlineLevel="0" collapsed="false">
      <c r="A279" s="76" t="n">
        <v>275</v>
      </c>
      <c r="B279" s="77" t="n">
        <f aca="false">EOMONTH(Input!$C$7,A279)</f>
        <v>51287</v>
      </c>
      <c r="C279" s="76" t="n">
        <f aca="false">DATEDIF(Input!$G$23,$B279,"Y")</f>
        <v>63</v>
      </c>
      <c r="E279" s="78" t="n">
        <f aca="false">(-1)*(401k_02!$G279+IRA_02!$E279+Invest_02!$E279)+Pension_02!$E279+SocialSec_02!$E279</f>
        <v>0</v>
      </c>
      <c r="F279" s="78" t="n">
        <f aca="false">(-1)*Roth_02!$E279</f>
        <v>-0</v>
      </c>
      <c r="G279" s="78" t="n">
        <f aca="false">(-1)*$E279*(Input!$C$8/100)</f>
        <v>-0</v>
      </c>
      <c r="H279" s="78" t="n">
        <f aca="false">(-1)*$E279*(Input!$C$9/100)</f>
        <v>-0</v>
      </c>
      <c r="J279" s="78" t="n">
        <f aca="false">($E279+$F279+$G279+$H279)</f>
        <v>0</v>
      </c>
    </row>
    <row r="280" customFormat="false" ht="12.8" hidden="false" customHeight="false" outlineLevel="0" collapsed="false">
      <c r="A280" s="76" t="n">
        <v>276</v>
      </c>
      <c r="B280" s="77" t="n">
        <f aca="false">EOMONTH(Input!$C$7,A280)</f>
        <v>51317</v>
      </c>
      <c r="C280" s="76" t="n">
        <f aca="false">DATEDIF(Input!$G$23,$B280,"Y")</f>
        <v>63</v>
      </c>
      <c r="E280" s="78" t="n">
        <f aca="false">(-1)*(401k_02!$G280+IRA_02!$E280+Invest_02!$E280)+Pension_02!$E280+SocialSec_02!$E280</f>
        <v>0</v>
      </c>
      <c r="F280" s="78" t="n">
        <f aca="false">(-1)*Roth_02!$E280</f>
        <v>-0</v>
      </c>
      <c r="G280" s="78" t="n">
        <f aca="false">(-1)*$E280*(Input!$C$8/100)</f>
        <v>-0</v>
      </c>
      <c r="H280" s="78" t="n">
        <f aca="false">(-1)*$E280*(Input!$C$9/100)</f>
        <v>-0</v>
      </c>
      <c r="J280" s="78" t="n">
        <f aca="false">($E280+$F280+$G280+$H280)</f>
        <v>0</v>
      </c>
    </row>
    <row r="281" customFormat="false" ht="12.8" hidden="false" customHeight="false" outlineLevel="0" collapsed="false">
      <c r="A281" s="76" t="n">
        <v>277</v>
      </c>
      <c r="B281" s="77" t="n">
        <f aca="false">EOMONTH(Input!$C$7,A281)</f>
        <v>51348</v>
      </c>
      <c r="C281" s="76" t="n">
        <f aca="false">DATEDIF(Input!$G$23,$B281,"Y")</f>
        <v>63</v>
      </c>
      <c r="E281" s="78" t="n">
        <f aca="false">(-1)*(401k_02!$G281+IRA_02!$E281+Invest_02!$E281)+Pension_02!$E281+SocialSec_02!$E281</f>
        <v>0</v>
      </c>
      <c r="F281" s="78" t="n">
        <f aca="false">(-1)*Roth_02!$E281</f>
        <v>-0</v>
      </c>
      <c r="G281" s="78" t="n">
        <f aca="false">(-1)*$E281*(Input!$C$8/100)</f>
        <v>-0</v>
      </c>
      <c r="H281" s="78" t="n">
        <f aca="false">(-1)*$E281*(Input!$C$9/100)</f>
        <v>-0</v>
      </c>
      <c r="J281" s="78" t="n">
        <f aca="false">($E281+$F281+$G281+$H281)</f>
        <v>0</v>
      </c>
    </row>
    <row r="282" customFormat="false" ht="12.8" hidden="false" customHeight="false" outlineLevel="0" collapsed="false">
      <c r="A282" s="76" t="n">
        <v>278</v>
      </c>
      <c r="B282" s="77" t="n">
        <f aca="false">EOMONTH(Input!$C$7,A282)</f>
        <v>51379</v>
      </c>
      <c r="C282" s="76" t="n">
        <f aca="false">DATEDIF(Input!$G$23,$B282,"Y")</f>
        <v>63</v>
      </c>
      <c r="E282" s="78" t="n">
        <f aca="false">(-1)*(401k_02!$G282+IRA_02!$E282+Invest_02!$E282)+Pension_02!$E282+SocialSec_02!$E282</f>
        <v>0</v>
      </c>
      <c r="F282" s="78" t="n">
        <f aca="false">(-1)*Roth_02!$E282</f>
        <v>-0</v>
      </c>
      <c r="G282" s="78" t="n">
        <f aca="false">(-1)*$E282*(Input!$C$8/100)</f>
        <v>-0</v>
      </c>
      <c r="H282" s="78" t="n">
        <f aca="false">(-1)*$E282*(Input!$C$9/100)</f>
        <v>-0</v>
      </c>
      <c r="J282" s="78" t="n">
        <f aca="false">($E282+$F282+$G282+$H282)</f>
        <v>0</v>
      </c>
    </row>
    <row r="283" customFormat="false" ht="12.8" hidden="false" customHeight="false" outlineLevel="0" collapsed="false">
      <c r="A283" s="76" t="n">
        <v>279</v>
      </c>
      <c r="B283" s="77" t="n">
        <f aca="false">EOMONTH(Input!$C$7,A283)</f>
        <v>51409</v>
      </c>
      <c r="C283" s="76" t="n">
        <f aca="false">DATEDIF(Input!$G$23,$B283,"Y")</f>
        <v>63</v>
      </c>
      <c r="E283" s="78" t="n">
        <f aca="false">(-1)*(401k_02!$G283+IRA_02!$E283+Invest_02!$E283)+Pension_02!$E283+SocialSec_02!$E283</f>
        <v>0</v>
      </c>
      <c r="F283" s="78" t="n">
        <f aca="false">(-1)*Roth_02!$E283</f>
        <v>-0</v>
      </c>
      <c r="G283" s="78" t="n">
        <f aca="false">(-1)*$E283*(Input!$C$8/100)</f>
        <v>-0</v>
      </c>
      <c r="H283" s="78" t="n">
        <f aca="false">(-1)*$E283*(Input!$C$9/100)</f>
        <v>-0</v>
      </c>
      <c r="J283" s="78" t="n">
        <f aca="false">($E283+$F283+$G283+$H283)</f>
        <v>0</v>
      </c>
    </row>
    <row r="284" customFormat="false" ht="12.8" hidden="false" customHeight="false" outlineLevel="0" collapsed="false">
      <c r="A284" s="76" t="n">
        <v>280</v>
      </c>
      <c r="B284" s="77" t="n">
        <f aca="false">EOMONTH(Input!$C$7,A284)</f>
        <v>51440</v>
      </c>
      <c r="C284" s="76" t="n">
        <f aca="false">DATEDIF(Input!$G$23,$B284,"Y")</f>
        <v>63</v>
      </c>
      <c r="E284" s="78" t="n">
        <f aca="false">(-1)*(401k_02!$G284+IRA_02!$E284+Invest_02!$E284)+Pension_02!$E284+SocialSec_02!$E284</f>
        <v>0</v>
      </c>
      <c r="F284" s="78" t="n">
        <f aca="false">(-1)*Roth_02!$E284</f>
        <v>-0</v>
      </c>
      <c r="G284" s="78" t="n">
        <f aca="false">(-1)*$E284*(Input!$C$8/100)</f>
        <v>-0</v>
      </c>
      <c r="H284" s="78" t="n">
        <f aca="false">(-1)*$E284*(Input!$C$9/100)</f>
        <v>-0</v>
      </c>
      <c r="J284" s="78" t="n">
        <f aca="false">($E284+$F284+$G284+$H284)</f>
        <v>0</v>
      </c>
    </row>
    <row r="285" customFormat="false" ht="12.8" hidden="false" customHeight="false" outlineLevel="0" collapsed="false">
      <c r="A285" s="76" t="n">
        <v>281</v>
      </c>
      <c r="B285" s="77" t="n">
        <f aca="false">EOMONTH(Input!$C$7,A285)</f>
        <v>51470</v>
      </c>
      <c r="C285" s="76" t="n">
        <f aca="false">DATEDIF(Input!$G$23,$B285,"Y")</f>
        <v>63</v>
      </c>
      <c r="E285" s="78" t="n">
        <f aca="false">(-1)*(401k_02!$G285+IRA_02!$E285+Invest_02!$E285)+Pension_02!$E285+SocialSec_02!$E285</f>
        <v>0</v>
      </c>
      <c r="F285" s="78" t="n">
        <f aca="false">(-1)*Roth_02!$E285</f>
        <v>-0</v>
      </c>
      <c r="G285" s="78" t="n">
        <f aca="false">(-1)*$E285*(Input!$C$8/100)</f>
        <v>-0</v>
      </c>
      <c r="H285" s="78" t="n">
        <f aca="false">(-1)*$E285*(Input!$C$9/100)</f>
        <v>-0</v>
      </c>
      <c r="J285" s="78" t="n">
        <f aca="false">($E285+$F285+$G285+$H285)</f>
        <v>0</v>
      </c>
    </row>
    <row r="286" customFormat="false" ht="12.8" hidden="false" customHeight="false" outlineLevel="0" collapsed="false">
      <c r="A286" s="76" t="n">
        <v>282</v>
      </c>
      <c r="B286" s="77" t="n">
        <f aca="false">EOMONTH(Input!$C$7,A286)</f>
        <v>51501</v>
      </c>
      <c r="C286" s="76" t="n">
        <f aca="false">DATEDIF(Input!$G$23,$B286,"Y")</f>
        <v>63</v>
      </c>
      <c r="E286" s="78" t="n">
        <f aca="false">(-1)*(401k_02!$G286+IRA_02!$E286+Invest_02!$E286)+Pension_02!$E286+SocialSec_02!$E286</f>
        <v>0</v>
      </c>
      <c r="F286" s="78" t="n">
        <f aca="false">(-1)*Roth_02!$E286</f>
        <v>-0</v>
      </c>
      <c r="G286" s="78" t="n">
        <f aca="false">(-1)*$E286*(Input!$C$8/100)</f>
        <v>-0</v>
      </c>
      <c r="H286" s="78" t="n">
        <f aca="false">(-1)*$E286*(Input!$C$9/100)</f>
        <v>-0</v>
      </c>
      <c r="J286" s="78" t="n">
        <f aca="false">($E286+$F286+$G286+$H286)</f>
        <v>0</v>
      </c>
    </row>
    <row r="287" customFormat="false" ht="12.8" hidden="false" customHeight="false" outlineLevel="0" collapsed="false">
      <c r="A287" s="76" t="n">
        <v>283</v>
      </c>
      <c r="B287" s="77" t="n">
        <f aca="false">EOMONTH(Input!$C$7,A287)</f>
        <v>51532</v>
      </c>
      <c r="C287" s="76" t="n">
        <f aca="false">DATEDIF(Input!$G$23,$B287,"Y")</f>
        <v>63</v>
      </c>
      <c r="E287" s="78" t="n">
        <f aca="false">(-1)*(401k_02!$G287+IRA_02!$E287+Invest_02!$E287)+Pension_02!$E287+SocialSec_02!$E287</f>
        <v>0</v>
      </c>
      <c r="F287" s="78" t="n">
        <f aca="false">(-1)*Roth_02!$E287</f>
        <v>-0</v>
      </c>
      <c r="G287" s="78" t="n">
        <f aca="false">(-1)*$E287*(Input!$C$8/100)</f>
        <v>-0</v>
      </c>
      <c r="H287" s="78" t="n">
        <f aca="false">(-1)*$E287*(Input!$C$9/100)</f>
        <v>-0</v>
      </c>
      <c r="J287" s="78" t="n">
        <f aca="false">($E287+$F287+$G287+$H287)</f>
        <v>0</v>
      </c>
    </row>
    <row r="288" customFormat="false" ht="12.8" hidden="false" customHeight="false" outlineLevel="0" collapsed="false">
      <c r="A288" s="76" t="n">
        <v>284</v>
      </c>
      <c r="B288" s="77" t="n">
        <f aca="false">EOMONTH(Input!$C$7,A288)</f>
        <v>51560</v>
      </c>
      <c r="C288" s="76" t="n">
        <f aca="false">DATEDIF(Input!$G$23,$B288,"Y")</f>
        <v>63</v>
      </c>
      <c r="E288" s="78" t="n">
        <f aca="false">(-1)*(401k_02!$G288+IRA_02!$E288+Invest_02!$E288)+Pension_02!$E288+SocialSec_02!$E288</f>
        <v>0</v>
      </c>
      <c r="F288" s="78" t="n">
        <f aca="false">(-1)*Roth_02!$E288</f>
        <v>-0</v>
      </c>
      <c r="G288" s="78" t="n">
        <f aca="false">(-1)*$E288*(Input!$C$8/100)</f>
        <v>-0</v>
      </c>
      <c r="H288" s="78" t="n">
        <f aca="false">(-1)*$E288*(Input!$C$9/100)</f>
        <v>-0</v>
      </c>
      <c r="J288" s="78" t="n">
        <f aca="false">($E288+$F288+$G288+$H288)</f>
        <v>0</v>
      </c>
    </row>
    <row r="289" customFormat="false" ht="12.8" hidden="false" customHeight="false" outlineLevel="0" collapsed="false">
      <c r="A289" s="76" t="n">
        <v>285</v>
      </c>
      <c r="B289" s="77" t="n">
        <f aca="false">EOMONTH(Input!$C$7,A289)</f>
        <v>51591</v>
      </c>
      <c r="C289" s="76" t="n">
        <f aca="false">DATEDIF(Input!$G$23,$B289,"Y")</f>
        <v>63</v>
      </c>
      <c r="E289" s="78" t="n">
        <f aca="false">(-1)*(401k_02!$G289+IRA_02!$E289+Invest_02!$E289)+Pension_02!$E289+SocialSec_02!$E289</f>
        <v>0</v>
      </c>
      <c r="F289" s="78" t="n">
        <f aca="false">(-1)*Roth_02!$E289</f>
        <v>-0</v>
      </c>
      <c r="G289" s="78" t="n">
        <f aca="false">(-1)*$E289*(Input!$C$8/100)</f>
        <v>-0</v>
      </c>
      <c r="H289" s="78" t="n">
        <f aca="false">(-1)*$E289*(Input!$C$9/100)</f>
        <v>-0</v>
      </c>
      <c r="J289" s="78" t="n">
        <f aca="false">($E289+$F289+$G289+$H289)</f>
        <v>0</v>
      </c>
    </row>
    <row r="290" customFormat="false" ht="12.8" hidden="false" customHeight="false" outlineLevel="0" collapsed="false">
      <c r="A290" s="76" t="n">
        <v>286</v>
      </c>
      <c r="B290" s="77" t="n">
        <f aca="false">EOMONTH(Input!$C$7,A290)</f>
        <v>51621</v>
      </c>
      <c r="C290" s="76" t="n">
        <f aca="false">DATEDIF(Input!$G$23,$B290,"Y")</f>
        <v>63</v>
      </c>
      <c r="E290" s="78" t="n">
        <f aca="false">(-1)*(401k_02!$G290+IRA_02!$E290+Invest_02!$E290)+Pension_02!$E290+SocialSec_02!$E290</f>
        <v>0</v>
      </c>
      <c r="F290" s="78" t="n">
        <f aca="false">(-1)*Roth_02!$E290</f>
        <v>-0</v>
      </c>
      <c r="G290" s="78" t="n">
        <f aca="false">(-1)*$E290*(Input!$C$8/100)</f>
        <v>-0</v>
      </c>
      <c r="H290" s="78" t="n">
        <f aca="false">(-1)*$E290*(Input!$C$9/100)</f>
        <v>-0</v>
      </c>
      <c r="J290" s="78" t="n">
        <f aca="false">($E290+$F290+$G290+$H290)</f>
        <v>0</v>
      </c>
    </row>
    <row r="291" customFormat="false" ht="12.8" hidden="false" customHeight="false" outlineLevel="0" collapsed="false">
      <c r="A291" s="76" t="n">
        <v>287</v>
      </c>
      <c r="B291" s="77" t="n">
        <f aca="false">EOMONTH(Input!$C$7,A291)</f>
        <v>51652</v>
      </c>
      <c r="C291" s="76" t="n">
        <f aca="false">DATEDIF(Input!$G$23,$B291,"Y")</f>
        <v>64</v>
      </c>
      <c r="E291" s="78" t="n">
        <f aca="false">(-1)*(401k_02!$G291+IRA_02!$E291+Invest_02!$E291)+Pension_02!$E291+SocialSec_02!$E291</f>
        <v>0</v>
      </c>
      <c r="F291" s="78" t="n">
        <f aca="false">(-1)*Roth_02!$E291</f>
        <v>-0</v>
      </c>
      <c r="G291" s="78" t="n">
        <f aca="false">(-1)*$E291*(Input!$C$8/100)</f>
        <v>-0</v>
      </c>
      <c r="H291" s="78" t="n">
        <f aca="false">(-1)*$E291*(Input!$C$9/100)</f>
        <v>-0</v>
      </c>
      <c r="J291" s="78" t="n">
        <f aca="false">($E291+$F291+$G291+$H291)</f>
        <v>0</v>
      </c>
    </row>
    <row r="292" customFormat="false" ht="12.8" hidden="false" customHeight="false" outlineLevel="0" collapsed="false">
      <c r="A292" s="76" t="n">
        <v>288</v>
      </c>
      <c r="B292" s="77" t="n">
        <f aca="false">EOMONTH(Input!$C$7,A292)</f>
        <v>51682</v>
      </c>
      <c r="C292" s="76" t="n">
        <f aca="false">DATEDIF(Input!$G$23,$B292,"Y")</f>
        <v>64</v>
      </c>
      <c r="E292" s="78" t="n">
        <f aca="false">(-1)*(401k_02!$G292+IRA_02!$E292+Invest_02!$E292)+Pension_02!$E292+SocialSec_02!$E292</f>
        <v>0</v>
      </c>
      <c r="F292" s="78" t="n">
        <f aca="false">(-1)*Roth_02!$E292</f>
        <v>-0</v>
      </c>
      <c r="G292" s="78" t="n">
        <f aca="false">(-1)*$E292*(Input!$C$8/100)</f>
        <v>-0</v>
      </c>
      <c r="H292" s="78" t="n">
        <f aca="false">(-1)*$E292*(Input!$C$9/100)</f>
        <v>-0</v>
      </c>
      <c r="J292" s="78" t="n">
        <f aca="false">($E292+$F292+$G292+$H292)</f>
        <v>0</v>
      </c>
    </row>
    <row r="293" customFormat="false" ht="12.8" hidden="false" customHeight="false" outlineLevel="0" collapsed="false">
      <c r="A293" s="76" t="n">
        <v>289</v>
      </c>
      <c r="B293" s="77" t="n">
        <f aca="false">EOMONTH(Input!$C$7,A293)</f>
        <v>51713</v>
      </c>
      <c r="C293" s="76" t="n">
        <f aca="false">DATEDIF(Input!$G$23,$B293,"Y")</f>
        <v>64</v>
      </c>
      <c r="E293" s="78" t="n">
        <f aca="false">(-1)*(401k_02!$G293+IRA_02!$E293+Invest_02!$E293)+Pension_02!$E293+SocialSec_02!$E293</f>
        <v>0</v>
      </c>
      <c r="F293" s="78" t="n">
        <f aca="false">(-1)*Roth_02!$E293</f>
        <v>-0</v>
      </c>
      <c r="G293" s="78" t="n">
        <f aca="false">(-1)*$E293*(Input!$C$8/100)</f>
        <v>-0</v>
      </c>
      <c r="H293" s="78" t="n">
        <f aca="false">(-1)*$E293*(Input!$C$9/100)</f>
        <v>-0</v>
      </c>
      <c r="J293" s="78" t="n">
        <f aca="false">($E293+$F293+$G293+$H293)</f>
        <v>0</v>
      </c>
    </row>
    <row r="294" customFormat="false" ht="12.8" hidden="false" customHeight="false" outlineLevel="0" collapsed="false">
      <c r="A294" s="76" t="n">
        <v>290</v>
      </c>
      <c r="B294" s="77" t="n">
        <f aca="false">EOMONTH(Input!$C$7,A294)</f>
        <v>51744</v>
      </c>
      <c r="C294" s="76" t="n">
        <f aca="false">DATEDIF(Input!$G$23,$B294,"Y")</f>
        <v>64</v>
      </c>
      <c r="E294" s="78" t="n">
        <f aca="false">(-1)*(401k_02!$G294+IRA_02!$E294+Invest_02!$E294)+Pension_02!$E294+SocialSec_02!$E294</f>
        <v>0</v>
      </c>
      <c r="F294" s="78" t="n">
        <f aca="false">(-1)*Roth_02!$E294</f>
        <v>-0</v>
      </c>
      <c r="G294" s="78" t="n">
        <f aca="false">(-1)*$E294*(Input!$C$8/100)</f>
        <v>-0</v>
      </c>
      <c r="H294" s="78" t="n">
        <f aca="false">(-1)*$E294*(Input!$C$9/100)</f>
        <v>-0</v>
      </c>
      <c r="J294" s="78" t="n">
        <f aca="false">($E294+$F294+$G294+$H294)</f>
        <v>0</v>
      </c>
    </row>
    <row r="295" customFormat="false" ht="12.8" hidden="false" customHeight="false" outlineLevel="0" collapsed="false">
      <c r="A295" s="76" t="n">
        <v>291</v>
      </c>
      <c r="B295" s="77" t="n">
        <f aca="false">EOMONTH(Input!$C$7,A295)</f>
        <v>51774</v>
      </c>
      <c r="C295" s="76" t="n">
        <f aca="false">DATEDIF(Input!$G$23,$B295,"Y")</f>
        <v>64</v>
      </c>
      <c r="E295" s="78" t="n">
        <f aca="false">(-1)*(401k_02!$G295+IRA_02!$E295+Invest_02!$E295)+Pension_02!$E295+SocialSec_02!$E295</f>
        <v>0</v>
      </c>
      <c r="F295" s="78" t="n">
        <f aca="false">(-1)*Roth_02!$E295</f>
        <v>-0</v>
      </c>
      <c r="G295" s="78" t="n">
        <f aca="false">(-1)*$E295*(Input!$C$8/100)</f>
        <v>-0</v>
      </c>
      <c r="H295" s="78" t="n">
        <f aca="false">(-1)*$E295*(Input!$C$9/100)</f>
        <v>-0</v>
      </c>
      <c r="J295" s="78" t="n">
        <f aca="false">($E295+$F295+$G295+$H295)</f>
        <v>0</v>
      </c>
    </row>
    <row r="296" customFormat="false" ht="12.8" hidden="false" customHeight="false" outlineLevel="0" collapsed="false">
      <c r="A296" s="76" t="n">
        <v>292</v>
      </c>
      <c r="B296" s="77" t="n">
        <f aca="false">EOMONTH(Input!$C$7,A296)</f>
        <v>51805</v>
      </c>
      <c r="C296" s="76" t="n">
        <f aca="false">DATEDIF(Input!$G$23,$B296,"Y")</f>
        <v>64</v>
      </c>
      <c r="E296" s="78" t="n">
        <f aca="false">(-1)*(401k_02!$G296+IRA_02!$E296+Invest_02!$E296)+Pension_02!$E296+SocialSec_02!$E296</f>
        <v>0</v>
      </c>
      <c r="F296" s="78" t="n">
        <f aca="false">(-1)*Roth_02!$E296</f>
        <v>-0</v>
      </c>
      <c r="G296" s="78" t="n">
        <f aca="false">(-1)*$E296*(Input!$C$8/100)</f>
        <v>-0</v>
      </c>
      <c r="H296" s="78" t="n">
        <f aca="false">(-1)*$E296*(Input!$C$9/100)</f>
        <v>-0</v>
      </c>
      <c r="J296" s="78" t="n">
        <f aca="false">($E296+$F296+$G296+$H296)</f>
        <v>0</v>
      </c>
    </row>
    <row r="297" customFormat="false" ht="12.8" hidden="false" customHeight="false" outlineLevel="0" collapsed="false">
      <c r="A297" s="76" t="n">
        <v>293</v>
      </c>
      <c r="B297" s="77" t="n">
        <f aca="false">EOMONTH(Input!$C$7,A297)</f>
        <v>51835</v>
      </c>
      <c r="C297" s="76" t="n">
        <f aca="false">DATEDIF(Input!$G$23,$B297,"Y")</f>
        <v>64</v>
      </c>
      <c r="E297" s="78" t="n">
        <f aca="false">(-1)*(401k_02!$G297+IRA_02!$E297+Invest_02!$E297)+Pension_02!$E297+SocialSec_02!$E297</f>
        <v>0</v>
      </c>
      <c r="F297" s="78" t="n">
        <f aca="false">(-1)*Roth_02!$E297</f>
        <v>-0</v>
      </c>
      <c r="G297" s="78" t="n">
        <f aca="false">(-1)*$E297*(Input!$C$8/100)</f>
        <v>-0</v>
      </c>
      <c r="H297" s="78" t="n">
        <f aca="false">(-1)*$E297*(Input!$C$9/100)</f>
        <v>-0</v>
      </c>
      <c r="J297" s="78" t="n">
        <f aca="false">($E297+$F297+$G297+$H297)</f>
        <v>0</v>
      </c>
    </row>
    <row r="298" customFormat="false" ht="12.8" hidden="false" customHeight="false" outlineLevel="0" collapsed="false">
      <c r="A298" s="76" t="n">
        <v>294</v>
      </c>
      <c r="B298" s="77" t="n">
        <f aca="false">EOMONTH(Input!$C$7,A298)</f>
        <v>51866</v>
      </c>
      <c r="C298" s="76" t="n">
        <f aca="false">DATEDIF(Input!$G$23,$B298,"Y")</f>
        <v>64</v>
      </c>
      <c r="E298" s="78" t="n">
        <f aca="false">(-1)*(401k_02!$G298+IRA_02!$E298+Invest_02!$E298)+Pension_02!$E298+SocialSec_02!$E298</f>
        <v>0</v>
      </c>
      <c r="F298" s="78" t="n">
        <f aca="false">(-1)*Roth_02!$E298</f>
        <v>-0</v>
      </c>
      <c r="G298" s="78" t="n">
        <f aca="false">(-1)*$E298*(Input!$C$8/100)</f>
        <v>-0</v>
      </c>
      <c r="H298" s="78" t="n">
        <f aca="false">(-1)*$E298*(Input!$C$9/100)</f>
        <v>-0</v>
      </c>
      <c r="J298" s="78" t="n">
        <f aca="false">($E298+$F298+$G298+$H298)</f>
        <v>0</v>
      </c>
    </row>
    <row r="299" customFormat="false" ht="12.8" hidden="false" customHeight="false" outlineLevel="0" collapsed="false">
      <c r="A299" s="76" t="n">
        <v>295</v>
      </c>
      <c r="B299" s="77" t="n">
        <f aca="false">EOMONTH(Input!$C$7,A299)</f>
        <v>51897</v>
      </c>
      <c r="C299" s="76" t="n">
        <f aca="false">DATEDIF(Input!$G$23,$B299,"Y")</f>
        <v>64</v>
      </c>
      <c r="E299" s="78" t="n">
        <f aca="false">(-1)*(401k_02!$G299+IRA_02!$E299+Invest_02!$E299)+Pension_02!$E299+SocialSec_02!$E299</f>
        <v>0</v>
      </c>
      <c r="F299" s="78" t="n">
        <f aca="false">(-1)*Roth_02!$E299</f>
        <v>-0</v>
      </c>
      <c r="G299" s="78" t="n">
        <f aca="false">(-1)*$E299*(Input!$C$8/100)</f>
        <v>-0</v>
      </c>
      <c r="H299" s="78" t="n">
        <f aca="false">(-1)*$E299*(Input!$C$9/100)</f>
        <v>-0</v>
      </c>
      <c r="J299" s="78" t="n">
        <f aca="false">($E299+$F299+$G299+$H299)</f>
        <v>0</v>
      </c>
    </row>
    <row r="300" customFormat="false" ht="12.8" hidden="false" customHeight="false" outlineLevel="0" collapsed="false">
      <c r="A300" s="76" t="n">
        <v>296</v>
      </c>
      <c r="B300" s="77" t="n">
        <f aca="false">EOMONTH(Input!$C$7,A300)</f>
        <v>51925</v>
      </c>
      <c r="C300" s="76" t="n">
        <f aca="false">DATEDIF(Input!$G$23,$B300,"Y")</f>
        <v>64</v>
      </c>
      <c r="E300" s="78" t="n">
        <f aca="false">(-1)*(401k_02!$G300+IRA_02!$E300+Invest_02!$E300)+Pension_02!$E300+SocialSec_02!$E300</f>
        <v>0</v>
      </c>
      <c r="F300" s="78" t="n">
        <f aca="false">(-1)*Roth_02!$E300</f>
        <v>-0</v>
      </c>
      <c r="G300" s="78" t="n">
        <f aca="false">(-1)*$E300*(Input!$C$8/100)</f>
        <v>-0</v>
      </c>
      <c r="H300" s="78" t="n">
        <f aca="false">(-1)*$E300*(Input!$C$9/100)</f>
        <v>-0</v>
      </c>
      <c r="J300" s="78" t="n">
        <f aca="false">($E300+$F300+$G300+$H300)</f>
        <v>0</v>
      </c>
    </row>
    <row r="301" customFormat="false" ht="12.8" hidden="false" customHeight="false" outlineLevel="0" collapsed="false">
      <c r="A301" s="76" t="n">
        <v>297</v>
      </c>
      <c r="B301" s="77" t="n">
        <f aca="false">EOMONTH(Input!$C$7,A301)</f>
        <v>51956</v>
      </c>
      <c r="C301" s="76" t="n">
        <f aca="false">DATEDIF(Input!$G$23,$B301,"Y")</f>
        <v>64</v>
      </c>
      <c r="E301" s="78" t="n">
        <f aca="false">(-1)*(401k_02!$G301+IRA_02!$E301+Invest_02!$E301)+Pension_02!$E301+SocialSec_02!$E301</f>
        <v>0</v>
      </c>
      <c r="F301" s="78" t="n">
        <f aca="false">(-1)*Roth_02!$E301</f>
        <v>-0</v>
      </c>
      <c r="G301" s="78" t="n">
        <f aca="false">(-1)*$E301*(Input!$C$8/100)</f>
        <v>-0</v>
      </c>
      <c r="H301" s="78" t="n">
        <f aca="false">(-1)*$E301*(Input!$C$9/100)</f>
        <v>-0</v>
      </c>
      <c r="J301" s="78" t="n">
        <f aca="false">($E301+$F301+$G301+$H301)</f>
        <v>0</v>
      </c>
    </row>
    <row r="302" customFormat="false" ht="12.8" hidden="false" customHeight="false" outlineLevel="0" collapsed="false">
      <c r="A302" s="76" t="n">
        <v>298</v>
      </c>
      <c r="B302" s="77" t="n">
        <f aca="false">EOMONTH(Input!$C$7,A302)</f>
        <v>51986</v>
      </c>
      <c r="C302" s="76" t="n">
        <f aca="false">DATEDIF(Input!$G$23,$B302,"Y")</f>
        <v>64</v>
      </c>
      <c r="E302" s="78" t="n">
        <f aca="false">(-1)*(401k_02!$G302+IRA_02!$E302+Invest_02!$E302)+Pension_02!$E302+SocialSec_02!$E302</f>
        <v>0</v>
      </c>
      <c r="F302" s="78" t="n">
        <f aca="false">(-1)*Roth_02!$E302</f>
        <v>-0</v>
      </c>
      <c r="G302" s="78" t="n">
        <f aca="false">(-1)*$E302*(Input!$C$8/100)</f>
        <v>-0</v>
      </c>
      <c r="H302" s="78" t="n">
        <f aca="false">(-1)*$E302*(Input!$C$9/100)</f>
        <v>-0</v>
      </c>
      <c r="J302" s="78" t="n">
        <f aca="false">($E302+$F302+$G302+$H302)</f>
        <v>0</v>
      </c>
    </row>
    <row r="303" customFormat="false" ht="12.8" hidden="false" customHeight="false" outlineLevel="0" collapsed="false">
      <c r="A303" s="76" t="n">
        <v>299</v>
      </c>
      <c r="B303" s="77" t="n">
        <f aca="false">EOMONTH(Input!$C$7,A303)</f>
        <v>52017</v>
      </c>
      <c r="C303" s="76" t="n">
        <f aca="false">DATEDIF(Input!$G$23,$B303,"Y")</f>
        <v>65</v>
      </c>
      <c r="E303" s="78" t="n">
        <f aca="false">(-1)*(401k_02!$G303+IRA_02!$E303+Invest_02!$E303)+Pension_02!$E303+SocialSec_02!$E303</f>
        <v>2756.17039989129</v>
      </c>
      <c r="F303" s="78" t="n">
        <f aca="false">(-1)*Roth_02!$E303</f>
        <v>0</v>
      </c>
      <c r="G303" s="78" t="n">
        <f aca="false">(-1)*$E303*(Input!$C$8/100)</f>
        <v>-275.617039989129</v>
      </c>
      <c r="H303" s="78" t="n">
        <f aca="false">(-1)*$E303*(Input!$C$9/100)</f>
        <v>-135.603583674651</v>
      </c>
      <c r="J303" s="78" t="n">
        <f aca="false">($E303+$F303+$G303+$H303)</f>
        <v>2344.94977622751</v>
      </c>
    </row>
    <row r="304" customFormat="false" ht="12.8" hidden="false" customHeight="false" outlineLevel="0" collapsed="false">
      <c r="A304" s="76" t="n">
        <v>300</v>
      </c>
      <c r="B304" s="77" t="n">
        <f aca="false">EOMONTH(Input!$C$7,A304)</f>
        <v>52047</v>
      </c>
      <c r="C304" s="76" t="n">
        <f aca="false">DATEDIF(Input!$G$23,$B304,"Y")</f>
        <v>65</v>
      </c>
      <c r="E304" s="78" t="n">
        <f aca="false">(-1)*(401k_02!$G304+IRA_02!$E304+Invest_02!$E304)+Pension_02!$E304+SocialSec_02!$E304</f>
        <v>2756.17039989129</v>
      </c>
      <c r="F304" s="78" t="n">
        <f aca="false">(-1)*Roth_02!$E304</f>
        <v>0</v>
      </c>
      <c r="G304" s="78" t="n">
        <f aca="false">(-1)*$E304*(Input!$C$8/100)</f>
        <v>-275.617039989129</v>
      </c>
      <c r="H304" s="78" t="n">
        <f aca="false">(-1)*$E304*(Input!$C$9/100)</f>
        <v>-135.603583674651</v>
      </c>
      <c r="J304" s="78" t="n">
        <f aca="false">($E304+$F304+$G304+$H304)</f>
        <v>2344.94977622751</v>
      </c>
    </row>
    <row r="305" customFormat="false" ht="12.8" hidden="false" customHeight="false" outlineLevel="0" collapsed="false">
      <c r="A305" s="76" t="n">
        <v>301</v>
      </c>
      <c r="B305" s="77" t="n">
        <f aca="false">EOMONTH(Input!$C$7,A305)</f>
        <v>52078</v>
      </c>
      <c r="C305" s="76" t="n">
        <f aca="false">DATEDIF(Input!$G$23,$B305,"Y")</f>
        <v>65</v>
      </c>
      <c r="E305" s="78" t="n">
        <f aca="false">(-1)*(401k_02!$G305+IRA_02!$E305+Invest_02!$E305)+Pension_02!$E305+SocialSec_02!$E305</f>
        <v>2756.17039989129</v>
      </c>
      <c r="F305" s="78" t="n">
        <f aca="false">(-1)*Roth_02!$E305</f>
        <v>0</v>
      </c>
      <c r="G305" s="78" t="n">
        <f aca="false">(-1)*$E305*(Input!$C$8/100)</f>
        <v>-275.617039989129</v>
      </c>
      <c r="H305" s="78" t="n">
        <f aca="false">(-1)*$E305*(Input!$C$9/100)</f>
        <v>-135.603583674651</v>
      </c>
      <c r="J305" s="78" t="n">
        <f aca="false">($E305+$F305+$G305+$H305)</f>
        <v>2344.94977622751</v>
      </c>
    </row>
    <row r="306" customFormat="false" ht="12.8" hidden="false" customHeight="false" outlineLevel="0" collapsed="false">
      <c r="A306" s="76" t="n">
        <v>302</v>
      </c>
      <c r="B306" s="77" t="n">
        <f aca="false">EOMONTH(Input!$C$7,A306)</f>
        <v>52109</v>
      </c>
      <c r="C306" s="76" t="n">
        <f aca="false">DATEDIF(Input!$G$23,$B306,"Y")</f>
        <v>65</v>
      </c>
      <c r="E306" s="78" t="n">
        <f aca="false">(-1)*(401k_02!$G306+IRA_02!$E306+Invest_02!$E306)+Pension_02!$E306+SocialSec_02!$E306</f>
        <v>2756.17039989129</v>
      </c>
      <c r="F306" s="78" t="n">
        <f aca="false">(-1)*Roth_02!$E306</f>
        <v>0</v>
      </c>
      <c r="G306" s="78" t="n">
        <f aca="false">(-1)*$E306*(Input!$C$8/100)</f>
        <v>-275.617039989129</v>
      </c>
      <c r="H306" s="78" t="n">
        <f aca="false">(-1)*$E306*(Input!$C$9/100)</f>
        <v>-135.603583674651</v>
      </c>
      <c r="J306" s="78" t="n">
        <f aca="false">($E306+$F306+$G306+$H306)</f>
        <v>2344.94977622751</v>
      </c>
    </row>
    <row r="307" customFormat="false" ht="12.8" hidden="false" customHeight="false" outlineLevel="0" collapsed="false">
      <c r="A307" s="76" t="n">
        <v>303</v>
      </c>
      <c r="B307" s="77" t="n">
        <f aca="false">EOMONTH(Input!$C$7,A307)</f>
        <v>52139</v>
      </c>
      <c r="C307" s="76" t="n">
        <f aca="false">DATEDIF(Input!$G$23,$B307,"Y")</f>
        <v>65</v>
      </c>
      <c r="E307" s="78" t="n">
        <f aca="false">(-1)*(401k_02!$G307+IRA_02!$E307+Invest_02!$E307)+Pension_02!$E307+SocialSec_02!$E307</f>
        <v>2756.17039989129</v>
      </c>
      <c r="F307" s="78" t="n">
        <f aca="false">(-1)*Roth_02!$E307</f>
        <v>0</v>
      </c>
      <c r="G307" s="78" t="n">
        <f aca="false">(-1)*$E307*(Input!$C$8/100)</f>
        <v>-275.617039989129</v>
      </c>
      <c r="H307" s="78" t="n">
        <f aca="false">(-1)*$E307*(Input!$C$9/100)</f>
        <v>-135.603583674651</v>
      </c>
      <c r="J307" s="78" t="n">
        <f aca="false">($E307+$F307+$G307+$H307)</f>
        <v>2344.94977622751</v>
      </c>
    </row>
    <row r="308" customFormat="false" ht="12.8" hidden="false" customHeight="false" outlineLevel="0" collapsed="false">
      <c r="A308" s="76" t="n">
        <v>304</v>
      </c>
      <c r="B308" s="77" t="n">
        <f aca="false">EOMONTH(Input!$C$7,A308)</f>
        <v>52170</v>
      </c>
      <c r="C308" s="76" t="n">
        <f aca="false">DATEDIF(Input!$G$23,$B308,"Y")</f>
        <v>65</v>
      </c>
      <c r="E308" s="78" t="n">
        <f aca="false">(-1)*(401k_02!$G308+IRA_02!$E308+Invest_02!$E308)+Pension_02!$E308+SocialSec_02!$E308</f>
        <v>2756.17039989129</v>
      </c>
      <c r="F308" s="78" t="n">
        <f aca="false">(-1)*Roth_02!$E308</f>
        <v>0</v>
      </c>
      <c r="G308" s="78" t="n">
        <f aca="false">(-1)*$E308*(Input!$C$8/100)</f>
        <v>-275.617039989129</v>
      </c>
      <c r="H308" s="78" t="n">
        <f aca="false">(-1)*$E308*(Input!$C$9/100)</f>
        <v>-135.603583674651</v>
      </c>
      <c r="J308" s="78" t="n">
        <f aca="false">($E308+$F308+$G308+$H308)</f>
        <v>2344.94977622751</v>
      </c>
    </row>
    <row r="309" customFormat="false" ht="12.8" hidden="false" customHeight="false" outlineLevel="0" collapsed="false">
      <c r="A309" s="76" t="n">
        <v>305</v>
      </c>
      <c r="B309" s="77" t="n">
        <f aca="false">EOMONTH(Input!$C$7,A309)</f>
        <v>52200</v>
      </c>
      <c r="C309" s="76" t="n">
        <f aca="false">DATEDIF(Input!$G$23,$B309,"Y")</f>
        <v>65</v>
      </c>
      <c r="E309" s="78" t="n">
        <f aca="false">(-1)*(401k_02!$G309+IRA_02!$E309+Invest_02!$E309)+Pension_02!$E309+SocialSec_02!$E309</f>
        <v>2756.17039989129</v>
      </c>
      <c r="F309" s="78" t="n">
        <f aca="false">(-1)*Roth_02!$E309</f>
        <v>0</v>
      </c>
      <c r="G309" s="78" t="n">
        <f aca="false">(-1)*$E309*(Input!$C$8/100)</f>
        <v>-275.617039989129</v>
      </c>
      <c r="H309" s="78" t="n">
        <f aca="false">(-1)*$E309*(Input!$C$9/100)</f>
        <v>-135.603583674651</v>
      </c>
      <c r="J309" s="78" t="n">
        <f aca="false">($E309+$F309+$G309+$H309)</f>
        <v>2344.94977622751</v>
      </c>
    </row>
    <row r="310" customFormat="false" ht="12.8" hidden="false" customHeight="false" outlineLevel="0" collapsed="false">
      <c r="A310" s="76" t="n">
        <v>306</v>
      </c>
      <c r="B310" s="77" t="n">
        <f aca="false">EOMONTH(Input!$C$7,A310)</f>
        <v>52231</v>
      </c>
      <c r="C310" s="76" t="n">
        <f aca="false">DATEDIF(Input!$G$23,$B310,"Y")</f>
        <v>65</v>
      </c>
      <c r="E310" s="78" t="n">
        <f aca="false">(-1)*(401k_02!$G310+IRA_02!$E310+Invest_02!$E310)+Pension_02!$E310+SocialSec_02!$E310</f>
        <v>2756.17039989129</v>
      </c>
      <c r="F310" s="78" t="n">
        <f aca="false">(-1)*Roth_02!$E310</f>
        <v>0</v>
      </c>
      <c r="G310" s="78" t="n">
        <f aca="false">(-1)*$E310*(Input!$C$8/100)</f>
        <v>-275.617039989129</v>
      </c>
      <c r="H310" s="78" t="n">
        <f aca="false">(-1)*$E310*(Input!$C$9/100)</f>
        <v>-135.603583674651</v>
      </c>
      <c r="J310" s="78" t="n">
        <f aca="false">($E310+$F310+$G310+$H310)</f>
        <v>2344.94977622751</v>
      </c>
    </row>
    <row r="311" customFormat="false" ht="12.8" hidden="false" customHeight="false" outlineLevel="0" collapsed="false">
      <c r="A311" s="76" t="n">
        <v>307</v>
      </c>
      <c r="B311" s="77" t="n">
        <f aca="false">EOMONTH(Input!$C$7,A311)</f>
        <v>52262</v>
      </c>
      <c r="C311" s="76" t="n">
        <f aca="false">DATEDIF(Input!$G$23,$B311,"Y")</f>
        <v>65</v>
      </c>
      <c r="E311" s="78" t="n">
        <f aca="false">(-1)*(401k_02!$G311+IRA_02!$E311+Invest_02!$E311)+Pension_02!$E311+SocialSec_02!$E311</f>
        <v>2756.17039989129</v>
      </c>
      <c r="F311" s="78" t="n">
        <f aca="false">(-1)*Roth_02!$E311</f>
        <v>0</v>
      </c>
      <c r="G311" s="78" t="n">
        <f aca="false">(-1)*$E311*(Input!$C$8/100)</f>
        <v>-275.617039989129</v>
      </c>
      <c r="H311" s="78" t="n">
        <f aca="false">(-1)*$E311*(Input!$C$9/100)</f>
        <v>-135.603583674651</v>
      </c>
      <c r="J311" s="78" t="n">
        <f aca="false">($E311+$F311+$G311+$H311)</f>
        <v>2344.94977622751</v>
      </c>
    </row>
    <row r="312" customFormat="false" ht="12.8" hidden="false" customHeight="false" outlineLevel="0" collapsed="false">
      <c r="A312" s="76" t="n">
        <v>308</v>
      </c>
      <c r="B312" s="77" t="n">
        <f aca="false">EOMONTH(Input!$C$7,A312)</f>
        <v>52290</v>
      </c>
      <c r="C312" s="76" t="n">
        <f aca="false">DATEDIF(Input!$G$23,$B312,"Y")</f>
        <v>65</v>
      </c>
      <c r="E312" s="78" t="n">
        <f aca="false">(-1)*(401k_02!$G312+IRA_02!$E312+Invest_02!$E312)+Pension_02!$E312+SocialSec_02!$E312</f>
        <v>2756.17039989129</v>
      </c>
      <c r="F312" s="78" t="n">
        <f aca="false">(-1)*Roth_02!$E312</f>
        <v>0</v>
      </c>
      <c r="G312" s="78" t="n">
        <f aca="false">(-1)*$E312*(Input!$C$8/100)</f>
        <v>-275.617039989129</v>
      </c>
      <c r="H312" s="78" t="n">
        <f aca="false">(-1)*$E312*(Input!$C$9/100)</f>
        <v>-135.603583674651</v>
      </c>
      <c r="J312" s="78" t="n">
        <f aca="false">($E312+$F312+$G312+$H312)</f>
        <v>2344.94977622751</v>
      </c>
    </row>
    <row r="313" customFormat="false" ht="12.8" hidden="false" customHeight="false" outlineLevel="0" collapsed="false">
      <c r="A313" s="76" t="n">
        <v>309</v>
      </c>
      <c r="B313" s="77" t="n">
        <f aca="false">EOMONTH(Input!$C$7,A313)</f>
        <v>52321</v>
      </c>
      <c r="C313" s="76" t="n">
        <f aca="false">DATEDIF(Input!$G$23,$B313,"Y")</f>
        <v>65</v>
      </c>
      <c r="E313" s="78" t="n">
        <f aca="false">(-1)*(401k_02!$G313+IRA_02!$E313+Invest_02!$E313)+Pension_02!$E313+SocialSec_02!$E313</f>
        <v>2756.17039989129</v>
      </c>
      <c r="F313" s="78" t="n">
        <f aca="false">(-1)*Roth_02!$E313</f>
        <v>0</v>
      </c>
      <c r="G313" s="78" t="n">
        <f aca="false">(-1)*$E313*(Input!$C$8/100)</f>
        <v>-275.617039989129</v>
      </c>
      <c r="H313" s="78" t="n">
        <f aca="false">(-1)*$E313*(Input!$C$9/100)</f>
        <v>-135.603583674651</v>
      </c>
      <c r="J313" s="78" t="n">
        <f aca="false">($E313+$F313+$G313+$H313)</f>
        <v>2344.94977622751</v>
      </c>
    </row>
    <row r="314" customFormat="false" ht="12.8" hidden="false" customHeight="false" outlineLevel="0" collapsed="false">
      <c r="A314" s="76" t="n">
        <v>310</v>
      </c>
      <c r="B314" s="77" t="n">
        <f aca="false">EOMONTH(Input!$C$7,A314)</f>
        <v>52351</v>
      </c>
      <c r="C314" s="76" t="n">
        <f aca="false">DATEDIF(Input!$G$23,$B314,"Y")</f>
        <v>65</v>
      </c>
      <c r="E314" s="78" t="n">
        <f aca="false">(-1)*(401k_02!$G314+IRA_02!$E314+Invest_02!$E314)+Pension_02!$E314+SocialSec_02!$E314</f>
        <v>2756.17039989129</v>
      </c>
      <c r="F314" s="78" t="n">
        <f aca="false">(-1)*Roth_02!$E314</f>
        <v>0</v>
      </c>
      <c r="G314" s="78" t="n">
        <f aca="false">(-1)*$E314*(Input!$C$8/100)</f>
        <v>-275.617039989129</v>
      </c>
      <c r="H314" s="78" t="n">
        <f aca="false">(-1)*$E314*(Input!$C$9/100)</f>
        <v>-135.603583674651</v>
      </c>
      <c r="J314" s="78" t="n">
        <f aca="false">($E314+$F314+$G314+$H314)</f>
        <v>2344.94977622751</v>
      </c>
    </row>
    <row r="315" customFormat="false" ht="12.8" hidden="false" customHeight="false" outlineLevel="0" collapsed="false">
      <c r="A315" s="76" t="n">
        <v>311</v>
      </c>
      <c r="B315" s="77" t="n">
        <f aca="false">EOMONTH(Input!$C$7,A315)</f>
        <v>52382</v>
      </c>
      <c r="C315" s="76" t="n">
        <f aca="false">DATEDIF(Input!$G$23,$B315,"Y")</f>
        <v>66</v>
      </c>
      <c r="E315" s="78" t="n">
        <f aca="false">(-1)*(401k_02!$G315+IRA_02!$E315+Invest_02!$E315)+Pension_02!$E315+SocialSec_02!$E315</f>
        <v>2756.17039989129</v>
      </c>
      <c r="F315" s="78" t="n">
        <f aca="false">(-1)*Roth_02!$E315</f>
        <v>0</v>
      </c>
      <c r="G315" s="78" t="n">
        <f aca="false">(-1)*$E315*(Input!$C$8/100)</f>
        <v>-275.617039989129</v>
      </c>
      <c r="H315" s="78" t="n">
        <f aca="false">(-1)*$E315*(Input!$C$9/100)</f>
        <v>-135.603583674651</v>
      </c>
      <c r="J315" s="78" t="n">
        <f aca="false">($E315+$F315+$G315+$H315)</f>
        <v>2344.94977622751</v>
      </c>
    </row>
    <row r="316" customFormat="false" ht="12.8" hidden="false" customHeight="false" outlineLevel="0" collapsed="false">
      <c r="A316" s="76" t="n">
        <v>312</v>
      </c>
      <c r="B316" s="77" t="n">
        <f aca="false">EOMONTH(Input!$C$7,A316)</f>
        <v>52412</v>
      </c>
      <c r="C316" s="76" t="n">
        <f aca="false">DATEDIF(Input!$G$23,$B316,"Y")</f>
        <v>66</v>
      </c>
      <c r="E316" s="78" t="n">
        <f aca="false">(-1)*(401k_02!$G316+IRA_02!$E316+Invest_02!$E316)+Pension_02!$E316+SocialSec_02!$E316</f>
        <v>2756.17039989129</v>
      </c>
      <c r="F316" s="78" t="n">
        <f aca="false">(-1)*Roth_02!$E316</f>
        <v>0</v>
      </c>
      <c r="G316" s="78" t="n">
        <f aca="false">(-1)*$E316*(Input!$C$8/100)</f>
        <v>-275.617039989129</v>
      </c>
      <c r="H316" s="78" t="n">
        <f aca="false">(-1)*$E316*(Input!$C$9/100)</f>
        <v>-135.603583674651</v>
      </c>
      <c r="J316" s="78" t="n">
        <f aca="false">($E316+$F316+$G316+$H316)</f>
        <v>2344.94977622751</v>
      </c>
    </row>
    <row r="317" customFormat="false" ht="12.8" hidden="false" customHeight="false" outlineLevel="0" collapsed="false">
      <c r="A317" s="76" t="n">
        <v>313</v>
      </c>
      <c r="B317" s="77" t="n">
        <f aca="false">EOMONTH(Input!$C$7,A317)</f>
        <v>52443</v>
      </c>
      <c r="C317" s="76" t="n">
        <f aca="false">DATEDIF(Input!$G$23,$B317,"Y")</f>
        <v>66</v>
      </c>
      <c r="E317" s="78" t="n">
        <f aca="false">(-1)*(401k_02!$G317+IRA_02!$E317+Invest_02!$E317)+Pension_02!$E317+SocialSec_02!$E317</f>
        <v>2756.17039989129</v>
      </c>
      <c r="F317" s="78" t="n">
        <f aca="false">(-1)*Roth_02!$E317</f>
        <v>0</v>
      </c>
      <c r="G317" s="78" t="n">
        <f aca="false">(-1)*$E317*(Input!$C$8/100)</f>
        <v>-275.617039989129</v>
      </c>
      <c r="H317" s="78" t="n">
        <f aca="false">(-1)*$E317*(Input!$C$9/100)</f>
        <v>-135.603583674651</v>
      </c>
      <c r="J317" s="78" t="n">
        <f aca="false">($E317+$F317+$G317+$H317)</f>
        <v>2344.94977622751</v>
      </c>
    </row>
    <row r="318" customFormat="false" ht="12.8" hidden="false" customHeight="false" outlineLevel="0" collapsed="false">
      <c r="A318" s="76" t="n">
        <v>314</v>
      </c>
      <c r="B318" s="77" t="n">
        <f aca="false">EOMONTH(Input!$C$7,A318)</f>
        <v>52474</v>
      </c>
      <c r="C318" s="76" t="n">
        <f aca="false">DATEDIF(Input!$G$23,$B318,"Y")</f>
        <v>66</v>
      </c>
      <c r="E318" s="78" t="n">
        <f aca="false">(-1)*(401k_02!$G318+IRA_02!$E318+Invest_02!$E318)+Pension_02!$E318+SocialSec_02!$E318</f>
        <v>2756.17039989129</v>
      </c>
      <c r="F318" s="78" t="n">
        <f aca="false">(-1)*Roth_02!$E318</f>
        <v>0</v>
      </c>
      <c r="G318" s="78" t="n">
        <f aca="false">(-1)*$E318*(Input!$C$8/100)</f>
        <v>-275.617039989129</v>
      </c>
      <c r="H318" s="78" t="n">
        <f aca="false">(-1)*$E318*(Input!$C$9/100)</f>
        <v>-135.603583674651</v>
      </c>
      <c r="J318" s="78" t="n">
        <f aca="false">($E318+$F318+$G318+$H318)</f>
        <v>2344.94977622751</v>
      </c>
    </row>
    <row r="319" customFormat="false" ht="12.8" hidden="false" customHeight="false" outlineLevel="0" collapsed="false">
      <c r="A319" s="76" t="n">
        <v>315</v>
      </c>
      <c r="B319" s="77" t="n">
        <f aca="false">EOMONTH(Input!$C$7,A319)</f>
        <v>52504</v>
      </c>
      <c r="C319" s="76" t="n">
        <f aca="false">DATEDIF(Input!$G$23,$B319,"Y")</f>
        <v>66</v>
      </c>
      <c r="E319" s="78" t="n">
        <f aca="false">(-1)*(401k_02!$G319+IRA_02!$E319+Invest_02!$E319)+Pension_02!$E319+SocialSec_02!$E319</f>
        <v>2756.17039989129</v>
      </c>
      <c r="F319" s="78" t="n">
        <f aca="false">(-1)*Roth_02!$E319</f>
        <v>0</v>
      </c>
      <c r="G319" s="78" t="n">
        <f aca="false">(-1)*$E319*(Input!$C$8/100)</f>
        <v>-275.617039989129</v>
      </c>
      <c r="H319" s="78" t="n">
        <f aca="false">(-1)*$E319*(Input!$C$9/100)</f>
        <v>-135.603583674651</v>
      </c>
      <c r="J319" s="78" t="n">
        <f aca="false">($E319+$F319+$G319+$H319)</f>
        <v>2344.94977622751</v>
      </c>
    </row>
    <row r="320" customFormat="false" ht="12.8" hidden="false" customHeight="false" outlineLevel="0" collapsed="false">
      <c r="A320" s="76" t="n">
        <v>316</v>
      </c>
      <c r="B320" s="77" t="n">
        <f aca="false">EOMONTH(Input!$C$7,A320)</f>
        <v>52535</v>
      </c>
      <c r="C320" s="76" t="n">
        <f aca="false">DATEDIF(Input!$G$23,$B320,"Y")</f>
        <v>66</v>
      </c>
      <c r="E320" s="78" t="n">
        <f aca="false">(-1)*(401k_02!$G320+IRA_02!$E320+Invest_02!$E320)+Pension_02!$E320+SocialSec_02!$E320</f>
        <v>2756.17039989129</v>
      </c>
      <c r="F320" s="78" t="n">
        <f aca="false">(-1)*Roth_02!$E320</f>
        <v>0</v>
      </c>
      <c r="G320" s="78" t="n">
        <f aca="false">(-1)*$E320*(Input!$C$8/100)</f>
        <v>-275.617039989129</v>
      </c>
      <c r="H320" s="78" t="n">
        <f aca="false">(-1)*$E320*(Input!$C$9/100)</f>
        <v>-135.603583674651</v>
      </c>
      <c r="J320" s="78" t="n">
        <f aca="false">($E320+$F320+$G320+$H320)</f>
        <v>2344.94977622751</v>
      </c>
    </row>
    <row r="321" customFormat="false" ht="12.8" hidden="false" customHeight="false" outlineLevel="0" collapsed="false">
      <c r="A321" s="76" t="n">
        <v>317</v>
      </c>
      <c r="B321" s="77" t="n">
        <f aca="false">EOMONTH(Input!$C$7,A321)</f>
        <v>52565</v>
      </c>
      <c r="C321" s="76" t="n">
        <f aca="false">DATEDIF(Input!$G$23,$B321,"Y")</f>
        <v>66</v>
      </c>
      <c r="E321" s="78" t="n">
        <f aca="false">(-1)*(401k_02!$G321+IRA_02!$E321+Invest_02!$E321)+Pension_02!$E321+SocialSec_02!$E321</f>
        <v>2756.17039989129</v>
      </c>
      <c r="F321" s="78" t="n">
        <f aca="false">(-1)*Roth_02!$E321</f>
        <v>0</v>
      </c>
      <c r="G321" s="78" t="n">
        <f aca="false">(-1)*$E321*(Input!$C$8/100)</f>
        <v>-275.617039989129</v>
      </c>
      <c r="H321" s="78" t="n">
        <f aca="false">(-1)*$E321*(Input!$C$9/100)</f>
        <v>-135.603583674651</v>
      </c>
      <c r="J321" s="78" t="n">
        <f aca="false">($E321+$F321+$G321+$H321)</f>
        <v>2344.94977622751</v>
      </c>
    </row>
    <row r="322" customFormat="false" ht="12.8" hidden="false" customHeight="false" outlineLevel="0" collapsed="false">
      <c r="A322" s="76" t="n">
        <v>318</v>
      </c>
      <c r="B322" s="77" t="n">
        <f aca="false">EOMONTH(Input!$C$7,A322)</f>
        <v>52596</v>
      </c>
      <c r="C322" s="76" t="n">
        <f aca="false">DATEDIF(Input!$G$23,$B322,"Y")</f>
        <v>66</v>
      </c>
      <c r="E322" s="78" t="n">
        <f aca="false">(-1)*(401k_02!$G322+IRA_02!$E322+Invest_02!$E322)+Pension_02!$E322+SocialSec_02!$E322</f>
        <v>2756.17039989129</v>
      </c>
      <c r="F322" s="78" t="n">
        <f aca="false">(-1)*Roth_02!$E322</f>
        <v>0</v>
      </c>
      <c r="G322" s="78" t="n">
        <f aca="false">(-1)*$E322*(Input!$C$8/100)</f>
        <v>-275.617039989129</v>
      </c>
      <c r="H322" s="78" t="n">
        <f aca="false">(-1)*$E322*(Input!$C$9/100)</f>
        <v>-135.603583674651</v>
      </c>
      <c r="J322" s="78" t="n">
        <f aca="false">($E322+$F322+$G322+$H322)</f>
        <v>2344.94977622751</v>
      </c>
    </row>
    <row r="323" customFormat="false" ht="12.8" hidden="false" customHeight="false" outlineLevel="0" collapsed="false">
      <c r="A323" s="76" t="n">
        <v>319</v>
      </c>
      <c r="B323" s="77" t="n">
        <f aca="false">EOMONTH(Input!$C$7,A323)</f>
        <v>52627</v>
      </c>
      <c r="C323" s="76" t="n">
        <f aca="false">DATEDIF(Input!$G$23,$B323,"Y")</f>
        <v>66</v>
      </c>
      <c r="E323" s="78" t="n">
        <f aca="false">(-1)*(401k_02!$G323+IRA_02!$E323+Invest_02!$E323)+Pension_02!$E323+SocialSec_02!$E323</f>
        <v>2756.17039989129</v>
      </c>
      <c r="F323" s="78" t="n">
        <f aca="false">(-1)*Roth_02!$E323</f>
        <v>0</v>
      </c>
      <c r="G323" s="78" t="n">
        <f aca="false">(-1)*$E323*(Input!$C$8/100)</f>
        <v>-275.617039989129</v>
      </c>
      <c r="H323" s="78" t="n">
        <f aca="false">(-1)*$E323*(Input!$C$9/100)</f>
        <v>-135.603583674651</v>
      </c>
      <c r="J323" s="78" t="n">
        <f aca="false">($E323+$F323+$G323+$H323)</f>
        <v>2344.94977622751</v>
      </c>
    </row>
    <row r="324" customFormat="false" ht="12.8" hidden="false" customHeight="false" outlineLevel="0" collapsed="false">
      <c r="A324" s="76" t="n">
        <v>320</v>
      </c>
      <c r="B324" s="77" t="n">
        <f aca="false">EOMONTH(Input!$C$7,A324)</f>
        <v>52656</v>
      </c>
      <c r="C324" s="76" t="n">
        <f aca="false">DATEDIF(Input!$G$23,$B324,"Y")</f>
        <v>66</v>
      </c>
      <c r="E324" s="78" t="n">
        <f aca="false">(-1)*(401k_02!$G324+IRA_02!$E324+Invest_02!$E324)+Pension_02!$E324+SocialSec_02!$E324</f>
        <v>2756.17039989129</v>
      </c>
      <c r="F324" s="78" t="n">
        <f aca="false">(-1)*Roth_02!$E324</f>
        <v>0</v>
      </c>
      <c r="G324" s="78" t="n">
        <f aca="false">(-1)*$E324*(Input!$C$8/100)</f>
        <v>-275.617039989129</v>
      </c>
      <c r="H324" s="78" t="n">
        <f aca="false">(-1)*$E324*(Input!$C$9/100)</f>
        <v>-135.603583674651</v>
      </c>
      <c r="J324" s="78" t="n">
        <f aca="false">($E324+$F324+$G324+$H324)</f>
        <v>2344.94977622751</v>
      </c>
    </row>
    <row r="325" customFormat="false" ht="12.8" hidden="false" customHeight="false" outlineLevel="0" collapsed="false">
      <c r="A325" s="76" t="n">
        <v>321</v>
      </c>
      <c r="B325" s="77" t="n">
        <f aca="false">EOMONTH(Input!$C$7,A325)</f>
        <v>52687</v>
      </c>
      <c r="C325" s="76" t="n">
        <f aca="false">DATEDIF(Input!$G$23,$B325,"Y")</f>
        <v>66</v>
      </c>
      <c r="E325" s="78" t="n">
        <f aca="false">(-1)*(401k_02!$G325+IRA_02!$E325+Invest_02!$E325)+Pension_02!$E325+SocialSec_02!$E325</f>
        <v>2756.17039989129</v>
      </c>
      <c r="F325" s="78" t="n">
        <f aca="false">(-1)*Roth_02!$E325</f>
        <v>0</v>
      </c>
      <c r="G325" s="78" t="n">
        <f aca="false">(-1)*$E325*(Input!$C$8/100)</f>
        <v>-275.617039989129</v>
      </c>
      <c r="H325" s="78" t="n">
        <f aca="false">(-1)*$E325*(Input!$C$9/100)</f>
        <v>-135.603583674651</v>
      </c>
      <c r="J325" s="78" t="n">
        <f aca="false">($E325+$F325+$G325+$H325)</f>
        <v>2344.94977622751</v>
      </c>
    </row>
    <row r="326" customFormat="false" ht="12.8" hidden="false" customHeight="false" outlineLevel="0" collapsed="false">
      <c r="A326" s="76" t="n">
        <v>322</v>
      </c>
      <c r="B326" s="77" t="n">
        <f aca="false">EOMONTH(Input!$C$7,A326)</f>
        <v>52717</v>
      </c>
      <c r="C326" s="76" t="n">
        <f aca="false">DATEDIF(Input!$G$23,$B326,"Y")</f>
        <v>66</v>
      </c>
      <c r="E326" s="78" t="n">
        <f aca="false">(-1)*(401k_02!$G326+IRA_02!$E326+Invest_02!$E326)+Pension_02!$E326+SocialSec_02!$E326</f>
        <v>2756.17039989129</v>
      </c>
      <c r="F326" s="78" t="n">
        <f aca="false">(-1)*Roth_02!$E326</f>
        <v>0</v>
      </c>
      <c r="G326" s="78" t="n">
        <f aca="false">(-1)*$E326*(Input!$C$8/100)</f>
        <v>-275.617039989129</v>
      </c>
      <c r="H326" s="78" t="n">
        <f aca="false">(-1)*$E326*(Input!$C$9/100)</f>
        <v>-135.603583674651</v>
      </c>
      <c r="J326" s="78" t="n">
        <f aca="false">($E326+$F326+$G326+$H326)</f>
        <v>2344.94977622751</v>
      </c>
    </row>
    <row r="327" customFormat="false" ht="12.8" hidden="false" customHeight="false" outlineLevel="0" collapsed="false">
      <c r="A327" s="76" t="n">
        <v>323</v>
      </c>
      <c r="B327" s="77" t="n">
        <f aca="false">EOMONTH(Input!$C$7,A327)</f>
        <v>52748</v>
      </c>
      <c r="C327" s="76" t="n">
        <f aca="false">DATEDIF(Input!$G$23,$B327,"Y")</f>
        <v>67</v>
      </c>
      <c r="E327" s="78" t="n">
        <f aca="false">(-1)*(401k_02!$G327+IRA_02!$E327+Invest_02!$E327)+Pension_02!$E327+SocialSec_02!$E327</f>
        <v>4556.17039989129</v>
      </c>
      <c r="F327" s="78" t="n">
        <f aca="false">(-1)*Roth_02!$E327</f>
        <v>0</v>
      </c>
      <c r="G327" s="78" t="n">
        <f aca="false">(-1)*$E327*(Input!$C$8/100)</f>
        <v>-455.617039989129</v>
      </c>
      <c r="H327" s="78" t="n">
        <f aca="false">(-1)*$E327*(Input!$C$9/100)</f>
        <v>-224.163583674651</v>
      </c>
      <c r="J327" s="78" t="n">
        <f aca="false">($E327+$F327+$G327+$H327)</f>
        <v>3876.38977622751</v>
      </c>
    </row>
    <row r="328" customFormat="false" ht="12.8" hidden="false" customHeight="false" outlineLevel="0" collapsed="false">
      <c r="A328" s="76" t="n">
        <v>324</v>
      </c>
      <c r="B328" s="77" t="n">
        <f aca="false">EOMONTH(Input!$C$7,A328)</f>
        <v>52778</v>
      </c>
      <c r="C328" s="76" t="n">
        <f aca="false">DATEDIF(Input!$G$23,$B328,"Y")</f>
        <v>67</v>
      </c>
      <c r="E328" s="78" t="n">
        <f aca="false">(-1)*(401k_02!$G328+IRA_02!$E328+Invest_02!$E328)+Pension_02!$E328+SocialSec_02!$E328</f>
        <v>4556.17039989129</v>
      </c>
      <c r="F328" s="78" t="n">
        <f aca="false">(-1)*Roth_02!$E328</f>
        <v>0</v>
      </c>
      <c r="G328" s="78" t="n">
        <f aca="false">(-1)*$E328*(Input!$C$8/100)</f>
        <v>-455.617039989129</v>
      </c>
      <c r="H328" s="78" t="n">
        <f aca="false">(-1)*$E328*(Input!$C$9/100)</f>
        <v>-224.163583674651</v>
      </c>
      <c r="J328" s="78" t="n">
        <f aca="false">($E328+$F328+$G328+$H328)</f>
        <v>3876.38977622751</v>
      </c>
    </row>
    <row r="329" customFormat="false" ht="12.8" hidden="false" customHeight="false" outlineLevel="0" collapsed="false">
      <c r="A329" s="76" t="n">
        <v>325</v>
      </c>
      <c r="B329" s="77" t="n">
        <f aca="false">EOMONTH(Input!$C$7,A329)</f>
        <v>52809</v>
      </c>
      <c r="C329" s="76" t="n">
        <f aca="false">DATEDIF(Input!$G$23,$B329,"Y")</f>
        <v>67</v>
      </c>
      <c r="E329" s="78" t="n">
        <f aca="false">(-1)*(401k_02!$G329+IRA_02!$E329+Invest_02!$E329)+Pension_02!$E329+SocialSec_02!$E329</f>
        <v>4556.17039989129</v>
      </c>
      <c r="F329" s="78" t="n">
        <f aca="false">(-1)*Roth_02!$E329</f>
        <v>0</v>
      </c>
      <c r="G329" s="78" t="n">
        <f aca="false">(-1)*$E329*(Input!$C$8/100)</f>
        <v>-455.617039989129</v>
      </c>
      <c r="H329" s="78" t="n">
        <f aca="false">(-1)*$E329*(Input!$C$9/100)</f>
        <v>-224.163583674651</v>
      </c>
      <c r="J329" s="78" t="n">
        <f aca="false">($E329+$F329+$G329+$H329)</f>
        <v>3876.38977622751</v>
      </c>
    </row>
    <row r="330" customFormat="false" ht="12.8" hidden="false" customHeight="false" outlineLevel="0" collapsed="false">
      <c r="A330" s="76" t="n">
        <v>326</v>
      </c>
      <c r="B330" s="77" t="n">
        <f aca="false">EOMONTH(Input!$C$7,A330)</f>
        <v>52840</v>
      </c>
      <c r="C330" s="76" t="n">
        <f aca="false">DATEDIF(Input!$G$23,$B330,"Y")</f>
        <v>67</v>
      </c>
      <c r="E330" s="78" t="n">
        <f aca="false">(-1)*(401k_02!$G330+IRA_02!$E330+Invest_02!$E330)+Pension_02!$E330+SocialSec_02!$E330</f>
        <v>4556.17039989129</v>
      </c>
      <c r="F330" s="78" t="n">
        <f aca="false">(-1)*Roth_02!$E330</f>
        <v>0</v>
      </c>
      <c r="G330" s="78" t="n">
        <f aca="false">(-1)*$E330*(Input!$C$8/100)</f>
        <v>-455.617039989129</v>
      </c>
      <c r="H330" s="78" t="n">
        <f aca="false">(-1)*$E330*(Input!$C$9/100)</f>
        <v>-224.163583674651</v>
      </c>
      <c r="J330" s="78" t="n">
        <f aca="false">($E330+$F330+$G330+$H330)</f>
        <v>3876.38977622751</v>
      </c>
    </row>
    <row r="331" customFormat="false" ht="12.8" hidden="false" customHeight="false" outlineLevel="0" collapsed="false">
      <c r="A331" s="76" t="n">
        <v>327</v>
      </c>
      <c r="B331" s="77" t="n">
        <f aca="false">EOMONTH(Input!$C$7,A331)</f>
        <v>52870</v>
      </c>
      <c r="C331" s="76" t="n">
        <f aca="false">DATEDIF(Input!$G$23,$B331,"Y")</f>
        <v>67</v>
      </c>
      <c r="E331" s="78" t="n">
        <f aca="false">(-1)*(401k_02!$G331+IRA_02!$E331+Invest_02!$E331)+Pension_02!$E331+SocialSec_02!$E331</f>
        <v>4556.17039989129</v>
      </c>
      <c r="F331" s="78" t="n">
        <f aca="false">(-1)*Roth_02!$E331</f>
        <v>0</v>
      </c>
      <c r="G331" s="78" t="n">
        <f aca="false">(-1)*$E331*(Input!$C$8/100)</f>
        <v>-455.617039989129</v>
      </c>
      <c r="H331" s="78" t="n">
        <f aca="false">(-1)*$E331*(Input!$C$9/100)</f>
        <v>-224.163583674651</v>
      </c>
      <c r="J331" s="78" t="n">
        <f aca="false">($E331+$F331+$G331+$H331)</f>
        <v>3876.38977622751</v>
      </c>
    </row>
    <row r="332" customFormat="false" ht="12.8" hidden="false" customHeight="false" outlineLevel="0" collapsed="false">
      <c r="A332" s="76" t="n">
        <v>328</v>
      </c>
      <c r="B332" s="77" t="n">
        <f aca="false">EOMONTH(Input!$C$7,A332)</f>
        <v>52901</v>
      </c>
      <c r="C332" s="76" t="n">
        <f aca="false">DATEDIF(Input!$G$23,$B332,"Y")</f>
        <v>67</v>
      </c>
      <c r="E332" s="78" t="n">
        <f aca="false">(-1)*(401k_02!$G332+IRA_02!$E332+Invest_02!$E332)+Pension_02!$E332+SocialSec_02!$E332</f>
        <v>4556.17039989129</v>
      </c>
      <c r="F332" s="78" t="n">
        <f aca="false">(-1)*Roth_02!$E332</f>
        <v>0</v>
      </c>
      <c r="G332" s="78" t="n">
        <f aca="false">(-1)*$E332*(Input!$C$8/100)</f>
        <v>-455.617039989129</v>
      </c>
      <c r="H332" s="78" t="n">
        <f aca="false">(-1)*$E332*(Input!$C$9/100)</f>
        <v>-224.163583674651</v>
      </c>
      <c r="J332" s="78" t="n">
        <f aca="false">($E332+$F332+$G332+$H332)</f>
        <v>3876.38977622751</v>
      </c>
    </row>
    <row r="333" customFormat="false" ht="12.8" hidden="false" customHeight="false" outlineLevel="0" collapsed="false">
      <c r="A333" s="76" t="n">
        <v>329</v>
      </c>
      <c r="B333" s="77" t="n">
        <f aca="false">EOMONTH(Input!$C$7,A333)</f>
        <v>52931</v>
      </c>
      <c r="C333" s="76" t="n">
        <f aca="false">DATEDIF(Input!$G$23,$B333,"Y")</f>
        <v>67</v>
      </c>
      <c r="E333" s="78" t="n">
        <f aca="false">(-1)*(401k_02!$G333+IRA_02!$E333+Invest_02!$E333)+Pension_02!$E333+SocialSec_02!$E333</f>
        <v>4556.17039989129</v>
      </c>
      <c r="F333" s="78" t="n">
        <f aca="false">(-1)*Roth_02!$E333</f>
        <v>0</v>
      </c>
      <c r="G333" s="78" t="n">
        <f aca="false">(-1)*$E333*(Input!$C$8/100)</f>
        <v>-455.617039989129</v>
      </c>
      <c r="H333" s="78" t="n">
        <f aca="false">(-1)*$E333*(Input!$C$9/100)</f>
        <v>-224.163583674651</v>
      </c>
      <c r="J333" s="78" t="n">
        <f aca="false">($E333+$F333+$G333+$H333)</f>
        <v>3876.38977622751</v>
      </c>
    </row>
    <row r="334" customFormat="false" ht="12.8" hidden="false" customHeight="false" outlineLevel="0" collapsed="false">
      <c r="A334" s="76" t="n">
        <v>330</v>
      </c>
      <c r="B334" s="77" t="n">
        <f aca="false">EOMONTH(Input!$C$7,A334)</f>
        <v>52962</v>
      </c>
      <c r="C334" s="76" t="n">
        <f aca="false">DATEDIF(Input!$G$23,$B334,"Y")</f>
        <v>67</v>
      </c>
      <c r="E334" s="78" t="n">
        <f aca="false">(-1)*(401k_02!$G334+IRA_02!$E334+Invest_02!$E334)+Pension_02!$E334+SocialSec_02!$E334</f>
        <v>4556.17039989129</v>
      </c>
      <c r="F334" s="78" t="n">
        <f aca="false">(-1)*Roth_02!$E334</f>
        <v>0</v>
      </c>
      <c r="G334" s="78" t="n">
        <f aca="false">(-1)*$E334*(Input!$C$8/100)</f>
        <v>-455.617039989129</v>
      </c>
      <c r="H334" s="78" t="n">
        <f aca="false">(-1)*$E334*(Input!$C$9/100)</f>
        <v>-224.163583674651</v>
      </c>
      <c r="J334" s="78" t="n">
        <f aca="false">($E334+$F334+$G334+$H334)</f>
        <v>3876.38977622751</v>
      </c>
    </row>
    <row r="335" customFormat="false" ht="12.8" hidden="false" customHeight="false" outlineLevel="0" collapsed="false">
      <c r="A335" s="76" t="n">
        <v>331</v>
      </c>
      <c r="B335" s="77" t="n">
        <f aca="false">EOMONTH(Input!$C$7,A335)</f>
        <v>52993</v>
      </c>
      <c r="C335" s="76" t="n">
        <f aca="false">DATEDIF(Input!$G$23,$B335,"Y")</f>
        <v>67</v>
      </c>
      <c r="E335" s="78" t="n">
        <f aca="false">(-1)*(401k_02!$G335+IRA_02!$E335+Invest_02!$E335)+Pension_02!$E335+SocialSec_02!$E335</f>
        <v>4556.17039989129</v>
      </c>
      <c r="F335" s="78" t="n">
        <f aca="false">(-1)*Roth_02!$E335</f>
        <v>0</v>
      </c>
      <c r="G335" s="78" t="n">
        <f aca="false">(-1)*$E335*(Input!$C$8/100)</f>
        <v>-455.617039989129</v>
      </c>
      <c r="H335" s="78" t="n">
        <f aca="false">(-1)*$E335*(Input!$C$9/100)</f>
        <v>-224.163583674651</v>
      </c>
      <c r="J335" s="78" t="n">
        <f aca="false">($E335+$F335+$G335+$H335)</f>
        <v>3876.38977622751</v>
      </c>
    </row>
    <row r="336" customFormat="false" ht="12.8" hidden="false" customHeight="false" outlineLevel="0" collapsed="false">
      <c r="A336" s="76" t="n">
        <v>332</v>
      </c>
      <c r="B336" s="77" t="n">
        <f aca="false">EOMONTH(Input!$C$7,A336)</f>
        <v>53021</v>
      </c>
      <c r="C336" s="76" t="n">
        <f aca="false">DATEDIF(Input!$G$23,$B336,"Y")</f>
        <v>67</v>
      </c>
      <c r="E336" s="78" t="n">
        <f aca="false">(-1)*(401k_02!$G336+IRA_02!$E336+Invest_02!$E336)+Pension_02!$E336+SocialSec_02!$E336</f>
        <v>4556.17039989129</v>
      </c>
      <c r="F336" s="78" t="n">
        <f aca="false">(-1)*Roth_02!$E336</f>
        <v>0</v>
      </c>
      <c r="G336" s="78" t="n">
        <f aca="false">(-1)*$E336*(Input!$C$8/100)</f>
        <v>-455.617039989129</v>
      </c>
      <c r="H336" s="78" t="n">
        <f aca="false">(-1)*$E336*(Input!$C$9/100)</f>
        <v>-224.163583674651</v>
      </c>
      <c r="J336" s="78" t="n">
        <f aca="false">($E336+$F336+$G336+$H336)</f>
        <v>3876.38977622751</v>
      </c>
    </row>
    <row r="337" customFormat="false" ht="12.8" hidden="false" customHeight="false" outlineLevel="0" collapsed="false">
      <c r="A337" s="76" t="n">
        <v>333</v>
      </c>
      <c r="B337" s="77" t="n">
        <f aca="false">EOMONTH(Input!$C$7,A337)</f>
        <v>53052</v>
      </c>
      <c r="C337" s="76" t="n">
        <f aca="false">DATEDIF(Input!$G$23,$B337,"Y")</f>
        <v>67</v>
      </c>
      <c r="E337" s="78" t="n">
        <f aca="false">(-1)*(401k_02!$G337+IRA_02!$E337+Invest_02!$E337)+Pension_02!$E337+SocialSec_02!$E337</f>
        <v>4556.17039989129</v>
      </c>
      <c r="F337" s="78" t="n">
        <f aca="false">(-1)*Roth_02!$E337</f>
        <v>0</v>
      </c>
      <c r="G337" s="78" t="n">
        <f aca="false">(-1)*$E337*(Input!$C$8/100)</f>
        <v>-455.617039989129</v>
      </c>
      <c r="H337" s="78" t="n">
        <f aca="false">(-1)*$E337*(Input!$C$9/100)</f>
        <v>-224.163583674651</v>
      </c>
      <c r="J337" s="78" t="n">
        <f aca="false">($E337+$F337+$G337+$H337)</f>
        <v>3876.38977622751</v>
      </c>
    </row>
    <row r="338" customFormat="false" ht="12.8" hidden="false" customHeight="false" outlineLevel="0" collapsed="false">
      <c r="A338" s="76" t="n">
        <v>334</v>
      </c>
      <c r="B338" s="77" t="n">
        <f aca="false">EOMONTH(Input!$C$7,A338)</f>
        <v>53082</v>
      </c>
      <c r="C338" s="76" t="n">
        <f aca="false">DATEDIF(Input!$G$23,$B338,"Y")</f>
        <v>67</v>
      </c>
      <c r="E338" s="78" t="n">
        <f aca="false">(-1)*(401k_02!$G338+IRA_02!$E338+Invest_02!$E338)+Pension_02!$E338+SocialSec_02!$E338</f>
        <v>4556.17039989129</v>
      </c>
      <c r="F338" s="78" t="n">
        <f aca="false">(-1)*Roth_02!$E338</f>
        <v>0</v>
      </c>
      <c r="G338" s="78" t="n">
        <f aca="false">(-1)*$E338*(Input!$C$8/100)</f>
        <v>-455.617039989129</v>
      </c>
      <c r="H338" s="78" t="n">
        <f aca="false">(-1)*$E338*(Input!$C$9/100)</f>
        <v>-224.163583674651</v>
      </c>
      <c r="J338" s="78" t="n">
        <f aca="false">($E338+$F338+$G338+$H338)</f>
        <v>3876.38977622751</v>
      </c>
    </row>
    <row r="339" customFormat="false" ht="12.8" hidden="false" customHeight="false" outlineLevel="0" collapsed="false">
      <c r="A339" s="76" t="n">
        <v>335</v>
      </c>
      <c r="B339" s="77" t="n">
        <f aca="false">EOMONTH(Input!$C$7,A339)</f>
        <v>53113</v>
      </c>
      <c r="C339" s="76" t="n">
        <f aca="false">DATEDIF(Input!$G$23,$B339,"Y")</f>
        <v>68</v>
      </c>
      <c r="E339" s="78" t="n">
        <f aca="false">(-1)*(401k_02!$G339+IRA_02!$E339+Invest_02!$E339)+Pension_02!$E339+SocialSec_02!$E339</f>
        <v>4556.17039989129</v>
      </c>
      <c r="F339" s="78" t="n">
        <f aca="false">(-1)*Roth_02!$E339</f>
        <v>0</v>
      </c>
      <c r="G339" s="78" t="n">
        <f aca="false">(-1)*$E339*(Input!$C$8/100)</f>
        <v>-455.617039989129</v>
      </c>
      <c r="H339" s="78" t="n">
        <f aca="false">(-1)*$E339*(Input!$C$9/100)</f>
        <v>-224.163583674651</v>
      </c>
      <c r="J339" s="78" t="n">
        <f aca="false">($E339+$F339+$G339+$H339)</f>
        <v>3876.38977622751</v>
      </c>
    </row>
    <row r="340" customFormat="false" ht="12.8" hidden="false" customHeight="false" outlineLevel="0" collapsed="false">
      <c r="A340" s="76" t="n">
        <v>336</v>
      </c>
      <c r="B340" s="77" t="n">
        <f aca="false">EOMONTH(Input!$C$7,A340)</f>
        <v>53143</v>
      </c>
      <c r="C340" s="76" t="n">
        <f aca="false">DATEDIF(Input!$G$23,$B340,"Y")</f>
        <v>68</v>
      </c>
      <c r="E340" s="78" t="n">
        <f aca="false">(-1)*(401k_02!$G340+IRA_02!$E340+Invest_02!$E340)+Pension_02!$E340+SocialSec_02!$E340</f>
        <v>4556.17039989129</v>
      </c>
      <c r="F340" s="78" t="n">
        <f aca="false">(-1)*Roth_02!$E340</f>
        <v>0</v>
      </c>
      <c r="G340" s="78" t="n">
        <f aca="false">(-1)*$E340*(Input!$C$8/100)</f>
        <v>-455.617039989129</v>
      </c>
      <c r="H340" s="78" t="n">
        <f aca="false">(-1)*$E340*(Input!$C$9/100)</f>
        <v>-224.163583674651</v>
      </c>
      <c r="J340" s="78" t="n">
        <f aca="false">($E340+$F340+$G340+$H340)</f>
        <v>3876.38977622751</v>
      </c>
    </row>
    <row r="341" customFormat="false" ht="12.8" hidden="false" customHeight="false" outlineLevel="0" collapsed="false">
      <c r="A341" s="76" t="n">
        <v>337</v>
      </c>
      <c r="B341" s="77" t="n">
        <f aca="false">EOMONTH(Input!$C$7,A341)</f>
        <v>53174</v>
      </c>
      <c r="C341" s="76" t="n">
        <f aca="false">DATEDIF(Input!$G$23,$B341,"Y")</f>
        <v>68</v>
      </c>
      <c r="E341" s="78" t="n">
        <f aca="false">(-1)*(401k_02!$G341+IRA_02!$E341+Invest_02!$E341)+Pension_02!$E341+SocialSec_02!$E341</f>
        <v>4556.17039989129</v>
      </c>
      <c r="F341" s="78" t="n">
        <f aca="false">(-1)*Roth_02!$E341</f>
        <v>0</v>
      </c>
      <c r="G341" s="78" t="n">
        <f aca="false">(-1)*$E341*(Input!$C$8/100)</f>
        <v>-455.617039989129</v>
      </c>
      <c r="H341" s="78" t="n">
        <f aca="false">(-1)*$E341*(Input!$C$9/100)</f>
        <v>-224.163583674651</v>
      </c>
      <c r="J341" s="78" t="n">
        <f aca="false">($E341+$F341+$G341+$H341)</f>
        <v>3876.38977622751</v>
      </c>
    </row>
    <row r="342" customFormat="false" ht="12.8" hidden="false" customHeight="false" outlineLevel="0" collapsed="false">
      <c r="A342" s="76" t="n">
        <v>338</v>
      </c>
      <c r="B342" s="77" t="n">
        <f aca="false">EOMONTH(Input!$C$7,A342)</f>
        <v>53205</v>
      </c>
      <c r="C342" s="76" t="n">
        <f aca="false">DATEDIF(Input!$G$23,$B342,"Y")</f>
        <v>68</v>
      </c>
      <c r="E342" s="78" t="n">
        <f aca="false">(-1)*(401k_02!$G342+IRA_02!$E342+Invest_02!$E342)+Pension_02!$E342+SocialSec_02!$E342</f>
        <v>4556.17039989129</v>
      </c>
      <c r="F342" s="78" t="n">
        <f aca="false">(-1)*Roth_02!$E342</f>
        <v>0</v>
      </c>
      <c r="G342" s="78" t="n">
        <f aca="false">(-1)*$E342*(Input!$C$8/100)</f>
        <v>-455.617039989129</v>
      </c>
      <c r="H342" s="78" t="n">
        <f aca="false">(-1)*$E342*(Input!$C$9/100)</f>
        <v>-224.163583674651</v>
      </c>
      <c r="J342" s="78" t="n">
        <f aca="false">($E342+$F342+$G342+$H342)</f>
        <v>3876.38977622751</v>
      </c>
    </row>
    <row r="343" customFormat="false" ht="12.8" hidden="false" customHeight="false" outlineLevel="0" collapsed="false">
      <c r="A343" s="76" t="n">
        <v>339</v>
      </c>
      <c r="B343" s="77" t="n">
        <f aca="false">EOMONTH(Input!$C$7,A343)</f>
        <v>53235</v>
      </c>
      <c r="C343" s="76" t="n">
        <f aca="false">DATEDIF(Input!$G$23,$B343,"Y")</f>
        <v>68</v>
      </c>
      <c r="E343" s="78" t="n">
        <f aca="false">(-1)*(401k_02!$G343+IRA_02!$E343+Invest_02!$E343)+Pension_02!$E343+SocialSec_02!$E343</f>
        <v>4556.17039989129</v>
      </c>
      <c r="F343" s="78" t="n">
        <f aca="false">(-1)*Roth_02!$E343</f>
        <v>0</v>
      </c>
      <c r="G343" s="78" t="n">
        <f aca="false">(-1)*$E343*(Input!$C$8/100)</f>
        <v>-455.617039989129</v>
      </c>
      <c r="H343" s="78" t="n">
        <f aca="false">(-1)*$E343*(Input!$C$9/100)</f>
        <v>-224.163583674651</v>
      </c>
      <c r="J343" s="78" t="n">
        <f aca="false">($E343+$F343+$G343+$H343)</f>
        <v>3876.38977622751</v>
      </c>
    </row>
    <row r="344" customFormat="false" ht="12.8" hidden="false" customHeight="false" outlineLevel="0" collapsed="false">
      <c r="A344" s="76" t="n">
        <v>340</v>
      </c>
      <c r="B344" s="77" t="n">
        <f aca="false">EOMONTH(Input!$C$7,A344)</f>
        <v>53266</v>
      </c>
      <c r="C344" s="76" t="n">
        <f aca="false">DATEDIF(Input!$G$23,$B344,"Y")</f>
        <v>68</v>
      </c>
      <c r="E344" s="78" t="n">
        <f aca="false">(-1)*(401k_02!$G344+IRA_02!$E344+Invest_02!$E344)+Pension_02!$E344+SocialSec_02!$E344</f>
        <v>4556.17039989129</v>
      </c>
      <c r="F344" s="78" t="n">
        <f aca="false">(-1)*Roth_02!$E344</f>
        <v>0</v>
      </c>
      <c r="G344" s="78" t="n">
        <f aca="false">(-1)*$E344*(Input!$C$8/100)</f>
        <v>-455.617039989129</v>
      </c>
      <c r="H344" s="78" t="n">
        <f aca="false">(-1)*$E344*(Input!$C$9/100)</f>
        <v>-224.163583674651</v>
      </c>
      <c r="J344" s="78" t="n">
        <f aca="false">($E344+$F344+$G344+$H344)</f>
        <v>3876.38977622751</v>
      </c>
    </row>
    <row r="345" customFormat="false" ht="12.8" hidden="false" customHeight="false" outlineLevel="0" collapsed="false">
      <c r="A345" s="76" t="n">
        <v>341</v>
      </c>
      <c r="B345" s="77" t="n">
        <f aca="false">EOMONTH(Input!$C$7,A345)</f>
        <v>53296</v>
      </c>
      <c r="C345" s="76" t="n">
        <f aca="false">DATEDIF(Input!$G$23,$B345,"Y")</f>
        <v>68</v>
      </c>
      <c r="E345" s="78" t="n">
        <f aca="false">(-1)*(401k_02!$G345+IRA_02!$E345+Invest_02!$E345)+Pension_02!$E345+SocialSec_02!$E345</f>
        <v>4556.17039989129</v>
      </c>
      <c r="F345" s="78" t="n">
        <f aca="false">(-1)*Roth_02!$E345</f>
        <v>0</v>
      </c>
      <c r="G345" s="78" t="n">
        <f aca="false">(-1)*$E345*(Input!$C$8/100)</f>
        <v>-455.617039989129</v>
      </c>
      <c r="H345" s="78" t="n">
        <f aca="false">(-1)*$E345*(Input!$C$9/100)</f>
        <v>-224.163583674651</v>
      </c>
      <c r="J345" s="78" t="n">
        <f aca="false">($E345+$F345+$G345+$H345)</f>
        <v>3876.38977622751</v>
      </c>
    </row>
    <row r="346" customFormat="false" ht="12.8" hidden="false" customHeight="false" outlineLevel="0" collapsed="false">
      <c r="A346" s="76" t="n">
        <v>342</v>
      </c>
      <c r="B346" s="77" t="n">
        <f aca="false">EOMONTH(Input!$C$7,A346)</f>
        <v>53327</v>
      </c>
      <c r="C346" s="76" t="n">
        <f aca="false">DATEDIF(Input!$G$23,$B346,"Y")</f>
        <v>68</v>
      </c>
      <c r="E346" s="78" t="n">
        <f aca="false">(-1)*(401k_02!$G346+IRA_02!$E346+Invest_02!$E346)+Pension_02!$E346+SocialSec_02!$E346</f>
        <v>4556.17039989129</v>
      </c>
      <c r="F346" s="78" t="n">
        <f aca="false">(-1)*Roth_02!$E346</f>
        <v>0</v>
      </c>
      <c r="G346" s="78" t="n">
        <f aca="false">(-1)*$E346*(Input!$C$8/100)</f>
        <v>-455.617039989129</v>
      </c>
      <c r="H346" s="78" t="n">
        <f aca="false">(-1)*$E346*(Input!$C$9/100)</f>
        <v>-224.163583674651</v>
      </c>
      <c r="J346" s="78" t="n">
        <f aca="false">($E346+$F346+$G346+$H346)</f>
        <v>3876.38977622751</v>
      </c>
    </row>
    <row r="347" customFormat="false" ht="12.8" hidden="false" customHeight="false" outlineLevel="0" collapsed="false">
      <c r="A347" s="76" t="n">
        <v>343</v>
      </c>
      <c r="B347" s="77" t="n">
        <f aca="false">EOMONTH(Input!$C$7,A347)</f>
        <v>53358</v>
      </c>
      <c r="C347" s="76" t="n">
        <f aca="false">DATEDIF(Input!$G$23,$B347,"Y")</f>
        <v>68</v>
      </c>
      <c r="E347" s="78" t="n">
        <f aca="false">(-1)*(401k_02!$G347+IRA_02!$E347+Invest_02!$E347)+Pension_02!$E347+SocialSec_02!$E347</f>
        <v>4556.17039989129</v>
      </c>
      <c r="F347" s="78" t="n">
        <f aca="false">(-1)*Roth_02!$E347</f>
        <v>0</v>
      </c>
      <c r="G347" s="78" t="n">
        <f aca="false">(-1)*$E347*(Input!$C$8/100)</f>
        <v>-455.617039989129</v>
      </c>
      <c r="H347" s="78" t="n">
        <f aca="false">(-1)*$E347*(Input!$C$9/100)</f>
        <v>-224.163583674651</v>
      </c>
      <c r="J347" s="78" t="n">
        <f aca="false">($E347+$F347+$G347+$H347)</f>
        <v>3876.38977622751</v>
      </c>
    </row>
    <row r="348" customFormat="false" ht="12.8" hidden="false" customHeight="false" outlineLevel="0" collapsed="false">
      <c r="A348" s="76" t="n">
        <v>344</v>
      </c>
      <c r="B348" s="77" t="n">
        <f aca="false">EOMONTH(Input!$C$7,A348)</f>
        <v>53386</v>
      </c>
      <c r="C348" s="76" t="n">
        <f aca="false">DATEDIF(Input!$G$23,$B348,"Y")</f>
        <v>68</v>
      </c>
      <c r="E348" s="78" t="n">
        <f aca="false">(-1)*(401k_02!$G348+IRA_02!$E348+Invest_02!$E348)+Pension_02!$E348+SocialSec_02!$E348</f>
        <v>4556.17039989129</v>
      </c>
      <c r="F348" s="78" t="n">
        <f aca="false">(-1)*Roth_02!$E348</f>
        <v>0</v>
      </c>
      <c r="G348" s="78" t="n">
        <f aca="false">(-1)*$E348*(Input!$C$8/100)</f>
        <v>-455.617039989129</v>
      </c>
      <c r="H348" s="78" t="n">
        <f aca="false">(-1)*$E348*(Input!$C$9/100)</f>
        <v>-224.163583674651</v>
      </c>
      <c r="J348" s="78" t="n">
        <f aca="false">($E348+$F348+$G348+$H348)</f>
        <v>3876.38977622751</v>
      </c>
    </row>
    <row r="349" customFormat="false" ht="12.8" hidden="false" customHeight="false" outlineLevel="0" collapsed="false">
      <c r="A349" s="76" t="n">
        <v>345</v>
      </c>
      <c r="B349" s="77" t="n">
        <f aca="false">EOMONTH(Input!$C$7,A349)</f>
        <v>53417</v>
      </c>
      <c r="C349" s="76" t="n">
        <f aca="false">DATEDIF(Input!$G$23,$B349,"Y")</f>
        <v>68</v>
      </c>
      <c r="E349" s="78" t="n">
        <f aca="false">(-1)*(401k_02!$G349+IRA_02!$E349+Invest_02!$E349)+Pension_02!$E349+SocialSec_02!$E349</f>
        <v>4556.17039989129</v>
      </c>
      <c r="F349" s="78" t="n">
        <f aca="false">(-1)*Roth_02!$E349</f>
        <v>0</v>
      </c>
      <c r="G349" s="78" t="n">
        <f aca="false">(-1)*$E349*(Input!$C$8/100)</f>
        <v>-455.617039989129</v>
      </c>
      <c r="H349" s="78" t="n">
        <f aca="false">(-1)*$E349*(Input!$C$9/100)</f>
        <v>-224.163583674651</v>
      </c>
      <c r="J349" s="78" t="n">
        <f aca="false">($E349+$F349+$G349+$H349)</f>
        <v>3876.38977622751</v>
      </c>
    </row>
    <row r="350" customFormat="false" ht="12.8" hidden="false" customHeight="false" outlineLevel="0" collapsed="false">
      <c r="A350" s="76" t="n">
        <v>346</v>
      </c>
      <c r="B350" s="77" t="n">
        <f aca="false">EOMONTH(Input!$C$7,A350)</f>
        <v>53447</v>
      </c>
      <c r="C350" s="76" t="n">
        <f aca="false">DATEDIF(Input!$G$23,$B350,"Y")</f>
        <v>68</v>
      </c>
      <c r="E350" s="78" t="n">
        <f aca="false">(-1)*(401k_02!$G350+IRA_02!$E350+Invest_02!$E350)+Pension_02!$E350+SocialSec_02!$E350</f>
        <v>4556.17039989129</v>
      </c>
      <c r="F350" s="78" t="n">
        <f aca="false">(-1)*Roth_02!$E350</f>
        <v>0</v>
      </c>
      <c r="G350" s="78" t="n">
        <f aca="false">(-1)*$E350*(Input!$C$8/100)</f>
        <v>-455.617039989129</v>
      </c>
      <c r="H350" s="78" t="n">
        <f aca="false">(-1)*$E350*(Input!$C$9/100)</f>
        <v>-224.163583674651</v>
      </c>
      <c r="J350" s="78" t="n">
        <f aca="false">($E350+$F350+$G350+$H350)</f>
        <v>3876.38977622751</v>
      </c>
    </row>
    <row r="351" customFormat="false" ht="12.8" hidden="false" customHeight="false" outlineLevel="0" collapsed="false">
      <c r="A351" s="76" t="n">
        <v>347</v>
      </c>
      <c r="B351" s="77" t="n">
        <f aca="false">EOMONTH(Input!$C$7,A351)</f>
        <v>53478</v>
      </c>
      <c r="C351" s="76" t="n">
        <f aca="false">DATEDIF(Input!$G$23,$B351,"Y")</f>
        <v>69</v>
      </c>
      <c r="E351" s="78" t="n">
        <f aca="false">(-1)*(401k_02!$G351+IRA_02!$E351+Invest_02!$E351)+Pension_02!$E351+SocialSec_02!$E351</f>
        <v>4556.17039989129</v>
      </c>
      <c r="F351" s="78" t="n">
        <f aca="false">(-1)*Roth_02!$E351</f>
        <v>0</v>
      </c>
      <c r="G351" s="78" t="n">
        <f aca="false">(-1)*$E351*(Input!$C$8/100)</f>
        <v>-455.617039989129</v>
      </c>
      <c r="H351" s="78" t="n">
        <f aca="false">(-1)*$E351*(Input!$C$9/100)</f>
        <v>-224.163583674651</v>
      </c>
      <c r="J351" s="78" t="n">
        <f aca="false">($E351+$F351+$G351+$H351)</f>
        <v>3876.38977622751</v>
      </c>
    </row>
    <row r="352" customFormat="false" ht="12.8" hidden="false" customHeight="false" outlineLevel="0" collapsed="false">
      <c r="A352" s="76" t="n">
        <v>348</v>
      </c>
      <c r="B352" s="77" t="n">
        <f aca="false">EOMONTH(Input!$C$7,A352)</f>
        <v>53508</v>
      </c>
      <c r="C352" s="76" t="n">
        <f aca="false">DATEDIF(Input!$G$23,$B352,"Y")</f>
        <v>69</v>
      </c>
      <c r="E352" s="78" t="n">
        <f aca="false">(-1)*(401k_02!$G352+IRA_02!$E352+Invest_02!$E352)+Pension_02!$E352+SocialSec_02!$E352</f>
        <v>4556.17039989129</v>
      </c>
      <c r="F352" s="78" t="n">
        <f aca="false">(-1)*Roth_02!$E352</f>
        <v>0</v>
      </c>
      <c r="G352" s="78" t="n">
        <f aca="false">(-1)*$E352*(Input!$C$8/100)</f>
        <v>-455.617039989129</v>
      </c>
      <c r="H352" s="78" t="n">
        <f aca="false">(-1)*$E352*(Input!$C$9/100)</f>
        <v>-224.163583674651</v>
      </c>
      <c r="J352" s="78" t="n">
        <f aca="false">($E352+$F352+$G352+$H352)</f>
        <v>3876.38977622751</v>
      </c>
    </row>
    <row r="353" customFormat="false" ht="12.8" hidden="false" customHeight="false" outlineLevel="0" collapsed="false">
      <c r="A353" s="76" t="n">
        <v>349</v>
      </c>
      <c r="B353" s="77" t="n">
        <f aca="false">EOMONTH(Input!$C$7,A353)</f>
        <v>53539</v>
      </c>
      <c r="C353" s="76" t="n">
        <f aca="false">DATEDIF(Input!$G$23,$B353,"Y")</f>
        <v>69</v>
      </c>
      <c r="E353" s="78" t="n">
        <f aca="false">(-1)*(401k_02!$G353+IRA_02!$E353+Invest_02!$E353)+Pension_02!$E353+SocialSec_02!$E353</f>
        <v>4556.17039989129</v>
      </c>
      <c r="F353" s="78" t="n">
        <f aca="false">(-1)*Roth_02!$E353</f>
        <v>0</v>
      </c>
      <c r="G353" s="78" t="n">
        <f aca="false">(-1)*$E353*(Input!$C$8/100)</f>
        <v>-455.617039989129</v>
      </c>
      <c r="H353" s="78" t="n">
        <f aca="false">(-1)*$E353*(Input!$C$9/100)</f>
        <v>-224.163583674651</v>
      </c>
      <c r="J353" s="78" t="n">
        <f aca="false">($E353+$F353+$G353+$H353)</f>
        <v>3876.38977622751</v>
      </c>
    </row>
    <row r="354" customFormat="false" ht="12.8" hidden="false" customHeight="false" outlineLevel="0" collapsed="false">
      <c r="A354" s="76" t="n">
        <v>350</v>
      </c>
      <c r="B354" s="77" t="n">
        <f aca="false">EOMONTH(Input!$C$7,A354)</f>
        <v>53570</v>
      </c>
      <c r="C354" s="76" t="n">
        <f aca="false">DATEDIF(Input!$G$23,$B354,"Y")</f>
        <v>69</v>
      </c>
      <c r="E354" s="78" t="n">
        <f aca="false">(-1)*(401k_02!$G354+IRA_02!$E354+Invest_02!$E354)+Pension_02!$E354+SocialSec_02!$E354</f>
        <v>4556.17039989129</v>
      </c>
      <c r="F354" s="78" t="n">
        <f aca="false">(-1)*Roth_02!$E354</f>
        <v>0</v>
      </c>
      <c r="G354" s="78" t="n">
        <f aca="false">(-1)*$E354*(Input!$C$8/100)</f>
        <v>-455.617039989129</v>
      </c>
      <c r="H354" s="78" t="n">
        <f aca="false">(-1)*$E354*(Input!$C$9/100)</f>
        <v>-224.163583674651</v>
      </c>
      <c r="J354" s="78" t="n">
        <f aca="false">($E354+$F354+$G354+$H354)</f>
        <v>3876.38977622751</v>
      </c>
    </row>
    <row r="355" customFormat="false" ht="12.8" hidden="false" customHeight="false" outlineLevel="0" collapsed="false">
      <c r="A355" s="76" t="n">
        <v>351</v>
      </c>
      <c r="B355" s="77" t="n">
        <f aca="false">EOMONTH(Input!$C$7,A355)</f>
        <v>53600</v>
      </c>
      <c r="C355" s="76" t="n">
        <f aca="false">DATEDIF(Input!$G$23,$B355,"Y")</f>
        <v>69</v>
      </c>
      <c r="E355" s="78" t="n">
        <f aca="false">(-1)*(401k_02!$G355+IRA_02!$E355+Invest_02!$E355)+Pension_02!$E355+SocialSec_02!$E355</f>
        <v>4556.17039989129</v>
      </c>
      <c r="F355" s="78" t="n">
        <f aca="false">(-1)*Roth_02!$E355</f>
        <v>0</v>
      </c>
      <c r="G355" s="78" t="n">
        <f aca="false">(-1)*$E355*(Input!$C$8/100)</f>
        <v>-455.617039989129</v>
      </c>
      <c r="H355" s="78" t="n">
        <f aca="false">(-1)*$E355*(Input!$C$9/100)</f>
        <v>-224.163583674651</v>
      </c>
      <c r="J355" s="78" t="n">
        <f aca="false">($E355+$F355+$G355+$H355)</f>
        <v>3876.38977622751</v>
      </c>
    </row>
    <row r="356" customFormat="false" ht="12.8" hidden="false" customHeight="false" outlineLevel="0" collapsed="false">
      <c r="A356" s="76" t="n">
        <v>352</v>
      </c>
      <c r="B356" s="77" t="n">
        <f aca="false">EOMONTH(Input!$C$7,A356)</f>
        <v>53631</v>
      </c>
      <c r="C356" s="76" t="n">
        <f aca="false">DATEDIF(Input!$G$23,$B356,"Y")</f>
        <v>69</v>
      </c>
      <c r="E356" s="78" t="n">
        <f aca="false">(-1)*(401k_02!$G356+IRA_02!$E356+Invest_02!$E356)+Pension_02!$E356+SocialSec_02!$E356</f>
        <v>4556.17039989129</v>
      </c>
      <c r="F356" s="78" t="n">
        <f aca="false">(-1)*Roth_02!$E356</f>
        <v>0</v>
      </c>
      <c r="G356" s="78" t="n">
        <f aca="false">(-1)*$E356*(Input!$C$8/100)</f>
        <v>-455.617039989129</v>
      </c>
      <c r="H356" s="78" t="n">
        <f aca="false">(-1)*$E356*(Input!$C$9/100)</f>
        <v>-224.163583674651</v>
      </c>
      <c r="J356" s="78" t="n">
        <f aca="false">($E356+$F356+$G356+$H356)</f>
        <v>3876.38977622751</v>
      </c>
    </row>
    <row r="357" customFormat="false" ht="12.8" hidden="false" customHeight="false" outlineLevel="0" collapsed="false">
      <c r="A357" s="76" t="n">
        <v>353</v>
      </c>
      <c r="B357" s="77" t="n">
        <f aca="false">EOMONTH(Input!$C$7,A357)</f>
        <v>53661</v>
      </c>
      <c r="C357" s="76" t="n">
        <f aca="false">DATEDIF(Input!$G$23,$B357,"Y")</f>
        <v>69</v>
      </c>
      <c r="E357" s="78" t="n">
        <f aca="false">(-1)*(401k_02!$G357+IRA_02!$E357+Invest_02!$E357)+Pension_02!$E357+SocialSec_02!$E357</f>
        <v>4556.17039989129</v>
      </c>
      <c r="F357" s="78" t="n">
        <f aca="false">(-1)*Roth_02!$E357</f>
        <v>0</v>
      </c>
      <c r="G357" s="78" t="n">
        <f aca="false">(-1)*$E357*(Input!$C$8/100)</f>
        <v>-455.617039989129</v>
      </c>
      <c r="H357" s="78" t="n">
        <f aca="false">(-1)*$E357*(Input!$C$9/100)</f>
        <v>-224.163583674651</v>
      </c>
      <c r="J357" s="78" t="n">
        <f aca="false">($E357+$F357+$G357+$H357)</f>
        <v>3876.38977622751</v>
      </c>
    </row>
    <row r="358" customFormat="false" ht="12.8" hidden="false" customHeight="false" outlineLevel="0" collapsed="false">
      <c r="A358" s="76" t="n">
        <v>354</v>
      </c>
      <c r="B358" s="77" t="n">
        <f aca="false">EOMONTH(Input!$C$7,A358)</f>
        <v>53692</v>
      </c>
      <c r="C358" s="76" t="n">
        <f aca="false">DATEDIF(Input!$G$23,$B358,"Y")</f>
        <v>69</v>
      </c>
      <c r="E358" s="78" t="n">
        <f aca="false">(-1)*(401k_02!$G358+IRA_02!$E358+Invest_02!$E358)+Pension_02!$E358+SocialSec_02!$E358</f>
        <v>4556.17039989129</v>
      </c>
      <c r="F358" s="78" t="n">
        <f aca="false">(-1)*Roth_02!$E358</f>
        <v>0</v>
      </c>
      <c r="G358" s="78" t="n">
        <f aca="false">(-1)*$E358*(Input!$C$8/100)</f>
        <v>-455.617039989129</v>
      </c>
      <c r="H358" s="78" t="n">
        <f aca="false">(-1)*$E358*(Input!$C$9/100)</f>
        <v>-224.163583674651</v>
      </c>
      <c r="J358" s="78" t="n">
        <f aca="false">($E358+$F358+$G358+$H358)</f>
        <v>3876.38977622751</v>
      </c>
    </row>
    <row r="359" customFormat="false" ht="12.8" hidden="false" customHeight="false" outlineLevel="0" collapsed="false">
      <c r="A359" s="76" t="n">
        <v>355</v>
      </c>
      <c r="B359" s="77" t="n">
        <f aca="false">EOMONTH(Input!$C$7,A359)</f>
        <v>53723</v>
      </c>
      <c r="C359" s="76" t="n">
        <f aca="false">DATEDIF(Input!$G$23,$B359,"Y")</f>
        <v>69</v>
      </c>
      <c r="E359" s="78" t="n">
        <f aca="false">(-1)*(401k_02!$G359+IRA_02!$E359+Invest_02!$E359)+Pension_02!$E359+SocialSec_02!$E359</f>
        <v>4556.17039989129</v>
      </c>
      <c r="F359" s="78" t="n">
        <f aca="false">(-1)*Roth_02!$E359</f>
        <v>0</v>
      </c>
      <c r="G359" s="78" t="n">
        <f aca="false">(-1)*$E359*(Input!$C$8/100)</f>
        <v>-455.617039989129</v>
      </c>
      <c r="H359" s="78" t="n">
        <f aca="false">(-1)*$E359*(Input!$C$9/100)</f>
        <v>-224.163583674651</v>
      </c>
      <c r="J359" s="78" t="n">
        <f aca="false">($E359+$F359+$G359+$H359)</f>
        <v>3876.38977622751</v>
      </c>
    </row>
    <row r="360" customFormat="false" ht="12.8" hidden="false" customHeight="false" outlineLevel="0" collapsed="false">
      <c r="A360" s="76" t="n">
        <v>356</v>
      </c>
      <c r="B360" s="77" t="n">
        <f aca="false">EOMONTH(Input!$C$7,A360)</f>
        <v>53751</v>
      </c>
      <c r="C360" s="76" t="n">
        <f aca="false">DATEDIF(Input!$G$23,$B360,"Y")</f>
        <v>69</v>
      </c>
      <c r="E360" s="78" t="n">
        <f aca="false">(-1)*(401k_02!$G360+IRA_02!$E360+Invest_02!$E360)+Pension_02!$E360+SocialSec_02!$E360</f>
        <v>4556.17039989129</v>
      </c>
      <c r="F360" s="78" t="n">
        <f aca="false">(-1)*Roth_02!$E360</f>
        <v>0</v>
      </c>
      <c r="G360" s="78" t="n">
        <f aca="false">(-1)*$E360*(Input!$C$8/100)</f>
        <v>-455.617039989129</v>
      </c>
      <c r="H360" s="78" t="n">
        <f aca="false">(-1)*$E360*(Input!$C$9/100)</f>
        <v>-224.163583674651</v>
      </c>
      <c r="J360" s="78" t="n">
        <f aca="false">($E360+$F360+$G360+$H360)</f>
        <v>3876.38977622751</v>
      </c>
    </row>
    <row r="361" customFormat="false" ht="12.8" hidden="false" customHeight="false" outlineLevel="0" collapsed="false">
      <c r="A361" s="76" t="n">
        <v>357</v>
      </c>
      <c r="B361" s="77" t="n">
        <f aca="false">EOMONTH(Input!$C$7,A361)</f>
        <v>53782</v>
      </c>
      <c r="C361" s="76" t="n">
        <f aca="false">DATEDIF(Input!$G$23,$B361,"Y")</f>
        <v>69</v>
      </c>
      <c r="E361" s="78" t="n">
        <f aca="false">(-1)*(401k_02!$G361+IRA_02!$E361+Invest_02!$E361)+Pension_02!$E361+SocialSec_02!$E361</f>
        <v>4556.17039989129</v>
      </c>
      <c r="F361" s="78" t="n">
        <f aca="false">(-1)*Roth_02!$E361</f>
        <v>0</v>
      </c>
      <c r="G361" s="78" t="n">
        <f aca="false">(-1)*$E361*(Input!$C$8/100)</f>
        <v>-455.617039989129</v>
      </c>
      <c r="H361" s="78" t="n">
        <f aca="false">(-1)*$E361*(Input!$C$9/100)</f>
        <v>-224.163583674651</v>
      </c>
      <c r="J361" s="78" t="n">
        <f aca="false">($E361+$F361+$G361+$H361)</f>
        <v>3876.38977622751</v>
      </c>
    </row>
    <row r="362" customFormat="false" ht="12.8" hidden="false" customHeight="false" outlineLevel="0" collapsed="false">
      <c r="A362" s="76" t="n">
        <v>358</v>
      </c>
      <c r="B362" s="77" t="n">
        <f aca="false">EOMONTH(Input!$C$7,A362)</f>
        <v>53812</v>
      </c>
      <c r="C362" s="76" t="n">
        <f aca="false">DATEDIF(Input!$G$23,$B362,"Y")</f>
        <v>69</v>
      </c>
      <c r="E362" s="78" t="n">
        <f aca="false">(-1)*(401k_02!$G362+IRA_02!$E362+Invest_02!$E362)+Pension_02!$E362+SocialSec_02!$E362</f>
        <v>4556.17039989129</v>
      </c>
      <c r="F362" s="78" t="n">
        <f aca="false">(-1)*Roth_02!$E362</f>
        <v>0</v>
      </c>
      <c r="G362" s="78" t="n">
        <f aca="false">(-1)*$E362*(Input!$C$8/100)</f>
        <v>-455.617039989129</v>
      </c>
      <c r="H362" s="78" t="n">
        <f aca="false">(-1)*$E362*(Input!$C$9/100)</f>
        <v>-224.163583674651</v>
      </c>
      <c r="J362" s="78" t="n">
        <f aca="false">($E362+$F362+$G362+$H362)</f>
        <v>3876.38977622751</v>
      </c>
    </row>
    <row r="363" customFormat="false" ht="12.8" hidden="false" customHeight="false" outlineLevel="0" collapsed="false">
      <c r="A363" s="76" t="n">
        <v>359</v>
      </c>
      <c r="B363" s="77" t="n">
        <f aca="false">EOMONTH(Input!$C$7,A363)</f>
        <v>53843</v>
      </c>
      <c r="C363" s="76" t="n">
        <f aca="false">DATEDIF(Input!$G$23,$B363,"Y")</f>
        <v>70</v>
      </c>
      <c r="E363" s="78" t="n">
        <f aca="false">(-1)*(401k_02!$G363+IRA_02!$E363+Invest_02!$E363)+Pension_02!$E363+SocialSec_02!$E363</f>
        <v>4556.17039989129</v>
      </c>
      <c r="F363" s="78" t="n">
        <f aca="false">(-1)*Roth_02!$E363</f>
        <v>0</v>
      </c>
      <c r="G363" s="78" t="n">
        <f aca="false">(-1)*$E363*(Input!$C$8/100)</f>
        <v>-455.617039989129</v>
      </c>
      <c r="H363" s="78" t="n">
        <f aca="false">(-1)*$E363*(Input!$C$9/100)</f>
        <v>-224.163583674651</v>
      </c>
      <c r="J363" s="78" t="n">
        <f aca="false">($E363+$F363+$G363+$H363)</f>
        <v>3876.38977622751</v>
      </c>
    </row>
    <row r="364" customFormat="false" ht="12.8" hidden="false" customHeight="false" outlineLevel="0" collapsed="false">
      <c r="A364" s="76" t="n">
        <v>360</v>
      </c>
      <c r="B364" s="77" t="n">
        <f aca="false">EOMONTH(Input!$C$7,A364)</f>
        <v>53873</v>
      </c>
      <c r="C364" s="76" t="n">
        <f aca="false">DATEDIF(Input!$G$23,$B364,"Y")</f>
        <v>70</v>
      </c>
      <c r="E364" s="78" t="n">
        <f aca="false">(-1)*(401k_02!$G364+IRA_02!$E364+Invest_02!$E364)+Pension_02!$E364+SocialSec_02!$E364</f>
        <v>4556.17039989129</v>
      </c>
      <c r="F364" s="78" t="n">
        <f aca="false">(-1)*Roth_02!$E364</f>
        <v>0</v>
      </c>
      <c r="G364" s="78" t="n">
        <f aca="false">(-1)*$E364*(Input!$C$8/100)</f>
        <v>-455.617039989129</v>
      </c>
      <c r="H364" s="78" t="n">
        <f aca="false">(-1)*$E364*(Input!$C$9/100)</f>
        <v>-224.163583674651</v>
      </c>
      <c r="J364" s="78" t="n">
        <f aca="false">($E364+$F364+$G364+$H364)</f>
        <v>3876.38977622751</v>
      </c>
    </row>
    <row r="365" customFormat="false" ht="12.8" hidden="false" customHeight="false" outlineLevel="0" collapsed="false">
      <c r="A365" s="76" t="n">
        <v>361</v>
      </c>
      <c r="B365" s="77" t="n">
        <f aca="false">EOMONTH(Input!$C$7,A365)</f>
        <v>53904</v>
      </c>
      <c r="C365" s="76" t="n">
        <f aca="false">DATEDIF(Input!$G$23,$B365,"Y")</f>
        <v>70</v>
      </c>
      <c r="E365" s="78" t="n">
        <f aca="false">(-1)*(401k_02!$G365+IRA_02!$E365+Invest_02!$E365)+Pension_02!$E365+SocialSec_02!$E365</f>
        <v>4556.17039989129</v>
      </c>
      <c r="F365" s="78" t="n">
        <f aca="false">(-1)*Roth_02!$E365</f>
        <v>0</v>
      </c>
      <c r="G365" s="78" t="n">
        <f aca="false">(-1)*$E365*(Input!$C$8/100)</f>
        <v>-455.617039989129</v>
      </c>
      <c r="H365" s="78" t="n">
        <f aca="false">(-1)*$E365*(Input!$C$9/100)</f>
        <v>-224.163583674651</v>
      </c>
      <c r="J365" s="78" t="n">
        <f aca="false">($E365+$F365+$G365+$H365)</f>
        <v>3876.38977622751</v>
      </c>
    </row>
    <row r="366" customFormat="false" ht="12.8" hidden="false" customHeight="false" outlineLevel="0" collapsed="false">
      <c r="A366" s="76" t="n">
        <v>362</v>
      </c>
      <c r="B366" s="77" t="n">
        <f aca="false">EOMONTH(Input!$C$7,A366)</f>
        <v>53935</v>
      </c>
      <c r="C366" s="76" t="n">
        <f aca="false">DATEDIF(Input!$G$23,$B366,"Y")</f>
        <v>70</v>
      </c>
      <c r="E366" s="78" t="n">
        <f aca="false">(-1)*(401k_02!$G366+IRA_02!$E366+Invest_02!$E366)+Pension_02!$E366+SocialSec_02!$E366</f>
        <v>4556.17039989129</v>
      </c>
      <c r="F366" s="78" t="n">
        <f aca="false">(-1)*Roth_02!$E366</f>
        <v>0</v>
      </c>
      <c r="G366" s="78" t="n">
        <f aca="false">(-1)*$E366*(Input!$C$8/100)</f>
        <v>-455.617039989129</v>
      </c>
      <c r="H366" s="78" t="n">
        <f aca="false">(-1)*$E366*(Input!$C$9/100)</f>
        <v>-224.163583674651</v>
      </c>
      <c r="J366" s="78" t="n">
        <f aca="false">($E366+$F366+$G366+$H366)</f>
        <v>3876.38977622751</v>
      </c>
    </row>
    <row r="367" customFormat="false" ht="12.8" hidden="false" customHeight="false" outlineLevel="0" collapsed="false">
      <c r="A367" s="76" t="n">
        <v>363</v>
      </c>
      <c r="B367" s="77" t="n">
        <f aca="false">EOMONTH(Input!$C$7,A367)</f>
        <v>53965</v>
      </c>
      <c r="C367" s="76" t="n">
        <f aca="false">DATEDIF(Input!$G$23,$B367,"Y")</f>
        <v>70</v>
      </c>
      <c r="E367" s="78" t="n">
        <f aca="false">(-1)*(401k_02!$G367+IRA_02!$E367+Invest_02!$E367)+Pension_02!$E367+SocialSec_02!$E367</f>
        <v>4556.17039989129</v>
      </c>
      <c r="F367" s="78" t="n">
        <f aca="false">(-1)*Roth_02!$E367</f>
        <v>0</v>
      </c>
      <c r="G367" s="78" t="n">
        <f aca="false">(-1)*$E367*(Input!$C$8/100)</f>
        <v>-455.617039989129</v>
      </c>
      <c r="H367" s="78" t="n">
        <f aca="false">(-1)*$E367*(Input!$C$9/100)</f>
        <v>-224.163583674651</v>
      </c>
      <c r="J367" s="78" t="n">
        <f aca="false">($E367+$F367+$G367+$H367)</f>
        <v>3876.38977622751</v>
      </c>
    </row>
    <row r="368" customFormat="false" ht="12.8" hidden="false" customHeight="false" outlineLevel="0" collapsed="false">
      <c r="A368" s="76" t="n">
        <v>364</v>
      </c>
      <c r="B368" s="77" t="n">
        <f aca="false">EOMONTH(Input!$C$7,A368)</f>
        <v>53996</v>
      </c>
      <c r="C368" s="76" t="n">
        <f aca="false">DATEDIF(Input!$G$23,$B368,"Y")</f>
        <v>70</v>
      </c>
      <c r="E368" s="78" t="n">
        <f aca="false">(-1)*(401k_02!$G368+IRA_02!$E368+Invest_02!$E368)+Pension_02!$E368+SocialSec_02!$E368</f>
        <v>4556.17039989129</v>
      </c>
      <c r="F368" s="78" t="n">
        <f aca="false">(-1)*Roth_02!$E368</f>
        <v>0</v>
      </c>
      <c r="G368" s="78" t="n">
        <f aca="false">(-1)*$E368*(Input!$C$8/100)</f>
        <v>-455.617039989129</v>
      </c>
      <c r="H368" s="78" t="n">
        <f aca="false">(-1)*$E368*(Input!$C$9/100)</f>
        <v>-224.163583674651</v>
      </c>
      <c r="J368" s="78" t="n">
        <f aca="false">($E368+$F368+$G368+$H368)</f>
        <v>3876.38977622751</v>
      </c>
    </row>
    <row r="369" customFormat="false" ht="12.8" hidden="false" customHeight="false" outlineLevel="0" collapsed="false">
      <c r="A369" s="76" t="n">
        <v>365</v>
      </c>
      <c r="B369" s="77" t="n">
        <f aca="false">EOMONTH(Input!$C$7,A369)</f>
        <v>54026</v>
      </c>
      <c r="C369" s="76" t="n">
        <f aca="false">DATEDIF(Input!$G$23,$B369,"Y")</f>
        <v>70</v>
      </c>
      <c r="E369" s="78" t="n">
        <f aca="false">(-1)*(401k_02!$G369+IRA_02!$E369+Invest_02!$E369)+Pension_02!$E369+SocialSec_02!$E369</f>
        <v>4556.17039989129</v>
      </c>
      <c r="F369" s="78" t="n">
        <f aca="false">(-1)*Roth_02!$E369</f>
        <v>0</v>
      </c>
      <c r="G369" s="78" t="n">
        <f aca="false">(-1)*$E369*(Input!$C$8/100)</f>
        <v>-455.617039989129</v>
      </c>
      <c r="H369" s="78" t="n">
        <f aca="false">(-1)*$E369*(Input!$C$9/100)</f>
        <v>-224.163583674651</v>
      </c>
      <c r="J369" s="78" t="n">
        <f aca="false">($E369+$F369+$G369+$H369)</f>
        <v>3876.38977622751</v>
      </c>
    </row>
    <row r="370" customFormat="false" ht="12.8" hidden="false" customHeight="false" outlineLevel="0" collapsed="false">
      <c r="A370" s="76" t="n">
        <v>366</v>
      </c>
      <c r="B370" s="77" t="n">
        <f aca="false">EOMONTH(Input!$C$7,A370)</f>
        <v>54057</v>
      </c>
      <c r="C370" s="76" t="n">
        <f aca="false">DATEDIF(Input!$G$23,$B370,"Y")</f>
        <v>70</v>
      </c>
      <c r="E370" s="78" t="n">
        <f aca="false">(-1)*(401k_02!$G370+IRA_02!$E370+Invest_02!$E370)+Pension_02!$E370+SocialSec_02!$E370</f>
        <v>4556.17039989129</v>
      </c>
      <c r="F370" s="78" t="n">
        <f aca="false">(-1)*Roth_02!$E370</f>
        <v>0</v>
      </c>
      <c r="G370" s="78" t="n">
        <f aca="false">(-1)*$E370*(Input!$C$8/100)</f>
        <v>-455.617039989129</v>
      </c>
      <c r="H370" s="78" t="n">
        <f aca="false">(-1)*$E370*(Input!$C$9/100)</f>
        <v>-224.163583674651</v>
      </c>
      <c r="J370" s="78" t="n">
        <f aca="false">($E370+$F370+$G370+$H370)</f>
        <v>3876.38977622751</v>
      </c>
    </row>
    <row r="371" customFormat="false" ht="12.8" hidden="false" customHeight="false" outlineLevel="0" collapsed="false">
      <c r="A371" s="76" t="n">
        <v>367</v>
      </c>
      <c r="B371" s="77" t="n">
        <f aca="false">EOMONTH(Input!$C$7,A371)</f>
        <v>54088</v>
      </c>
      <c r="C371" s="76" t="n">
        <f aca="false">DATEDIF(Input!$G$23,$B371,"Y")</f>
        <v>70</v>
      </c>
      <c r="E371" s="78" t="n">
        <f aca="false">(-1)*(401k_02!$G371+IRA_02!$E371+Invest_02!$E371)+Pension_02!$E371+SocialSec_02!$E371</f>
        <v>4556.17039989129</v>
      </c>
      <c r="F371" s="78" t="n">
        <f aca="false">(-1)*Roth_02!$E371</f>
        <v>0</v>
      </c>
      <c r="G371" s="78" t="n">
        <f aca="false">(-1)*$E371*(Input!$C$8/100)</f>
        <v>-455.617039989129</v>
      </c>
      <c r="H371" s="78" t="n">
        <f aca="false">(-1)*$E371*(Input!$C$9/100)</f>
        <v>-224.163583674651</v>
      </c>
      <c r="J371" s="78" t="n">
        <f aca="false">($E371+$F371+$G371+$H371)</f>
        <v>3876.38977622751</v>
      </c>
    </row>
    <row r="372" customFormat="false" ht="12.8" hidden="false" customHeight="false" outlineLevel="0" collapsed="false">
      <c r="A372" s="76" t="n">
        <v>368</v>
      </c>
      <c r="B372" s="77" t="n">
        <f aca="false">EOMONTH(Input!$C$7,A372)</f>
        <v>54117</v>
      </c>
      <c r="C372" s="76" t="n">
        <f aca="false">DATEDIF(Input!$G$23,$B372,"Y")</f>
        <v>70</v>
      </c>
      <c r="E372" s="78" t="n">
        <f aca="false">(-1)*(401k_02!$G372+IRA_02!$E372+Invest_02!$E372)+Pension_02!$E372+SocialSec_02!$E372</f>
        <v>4556.17039989129</v>
      </c>
      <c r="F372" s="78" t="n">
        <f aca="false">(-1)*Roth_02!$E372</f>
        <v>0</v>
      </c>
      <c r="G372" s="78" t="n">
        <f aca="false">(-1)*$E372*(Input!$C$8/100)</f>
        <v>-455.617039989129</v>
      </c>
      <c r="H372" s="78" t="n">
        <f aca="false">(-1)*$E372*(Input!$C$9/100)</f>
        <v>-224.163583674651</v>
      </c>
      <c r="J372" s="78" t="n">
        <f aca="false">($E372+$F372+$G372+$H372)</f>
        <v>3876.38977622751</v>
      </c>
    </row>
    <row r="373" customFormat="false" ht="12.8" hidden="false" customHeight="false" outlineLevel="0" collapsed="false">
      <c r="A373" s="76" t="n">
        <v>369</v>
      </c>
      <c r="B373" s="77" t="n">
        <f aca="false">EOMONTH(Input!$C$7,A373)</f>
        <v>54148</v>
      </c>
      <c r="C373" s="76" t="n">
        <f aca="false">DATEDIF(Input!$G$23,$B373,"Y")</f>
        <v>70</v>
      </c>
      <c r="E373" s="78" t="n">
        <f aca="false">(-1)*(401k_02!$G373+IRA_02!$E373+Invest_02!$E373)+Pension_02!$E373+SocialSec_02!$E373</f>
        <v>4556.17039989129</v>
      </c>
      <c r="F373" s="78" t="n">
        <f aca="false">(-1)*Roth_02!$E373</f>
        <v>0</v>
      </c>
      <c r="G373" s="78" t="n">
        <f aca="false">(-1)*$E373*(Input!$C$8/100)</f>
        <v>-455.617039989129</v>
      </c>
      <c r="H373" s="78" t="n">
        <f aca="false">(-1)*$E373*(Input!$C$9/100)</f>
        <v>-224.163583674651</v>
      </c>
      <c r="J373" s="78" t="n">
        <f aca="false">($E373+$F373+$G373+$H373)</f>
        <v>3876.38977622751</v>
      </c>
    </row>
    <row r="374" customFormat="false" ht="12.8" hidden="false" customHeight="false" outlineLevel="0" collapsed="false">
      <c r="A374" s="76" t="n">
        <v>370</v>
      </c>
      <c r="B374" s="77" t="n">
        <f aca="false">EOMONTH(Input!$C$7,A374)</f>
        <v>54178</v>
      </c>
      <c r="C374" s="76" t="n">
        <f aca="false">DATEDIF(Input!$G$23,$B374,"Y")</f>
        <v>70</v>
      </c>
      <c r="E374" s="78" t="n">
        <f aca="false">(-1)*(401k_02!$G374+IRA_02!$E374+Invest_02!$E374)+Pension_02!$E374+SocialSec_02!$E374</f>
        <v>4556.17039989129</v>
      </c>
      <c r="F374" s="78" t="n">
        <f aca="false">(-1)*Roth_02!$E374</f>
        <v>0</v>
      </c>
      <c r="G374" s="78" t="n">
        <f aca="false">(-1)*$E374*(Input!$C$8/100)</f>
        <v>-455.617039989129</v>
      </c>
      <c r="H374" s="78" t="n">
        <f aca="false">(-1)*$E374*(Input!$C$9/100)</f>
        <v>-224.163583674651</v>
      </c>
      <c r="J374" s="78" t="n">
        <f aca="false">($E374+$F374+$G374+$H374)</f>
        <v>3876.38977622751</v>
      </c>
    </row>
    <row r="375" customFormat="false" ht="12.8" hidden="false" customHeight="false" outlineLevel="0" collapsed="false">
      <c r="A375" s="76" t="n">
        <v>371</v>
      </c>
      <c r="B375" s="77" t="n">
        <f aca="false">EOMONTH(Input!$C$7,A375)</f>
        <v>54209</v>
      </c>
      <c r="C375" s="76" t="n">
        <f aca="false">DATEDIF(Input!$G$23,$B375,"Y")</f>
        <v>71</v>
      </c>
      <c r="E375" s="78" t="n">
        <f aca="false">(-1)*(401k_02!$G375+IRA_02!$E375+Invest_02!$E375)+Pension_02!$E375+SocialSec_02!$E375</f>
        <v>4556.17039989129</v>
      </c>
      <c r="F375" s="78" t="n">
        <f aca="false">(-1)*Roth_02!$E375</f>
        <v>0</v>
      </c>
      <c r="G375" s="78" t="n">
        <f aca="false">(-1)*$E375*(Input!$C$8/100)</f>
        <v>-455.617039989129</v>
      </c>
      <c r="H375" s="78" t="n">
        <f aca="false">(-1)*$E375*(Input!$C$9/100)</f>
        <v>-224.163583674651</v>
      </c>
      <c r="J375" s="78" t="n">
        <f aca="false">($E375+$F375+$G375+$H375)</f>
        <v>3876.38977622751</v>
      </c>
    </row>
    <row r="376" customFormat="false" ht="12.8" hidden="false" customHeight="false" outlineLevel="0" collapsed="false">
      <c r="A376" s="76" t="n">
        <v>372</v>
      </c>
      <c r="B376" s="77" t="n">
        <f aca="false">EOMONTH(Input!$C$7,A376)</f>
        <v>54239</v>
      </c>
      <c r="C376" s="76" t="n">
        <f aca="false">DATEDIF(Input!$G$23,$B376,"Y")</f>
        <v>71</v>
      </c>
      <c r="E376" s="78" t="n">
        <f aca="false">(-1)*(401k_02!$G376+IRA_02!$E376+Invest_02!$E376)+Pension_02!$E376+SocialSec_02!$E376</f>
        <v>4556.17039989129</v>
      </c>
      <c r="F376" s="78" t="n">
        <f aca="false">(-1)*Roth_02!$E376</f>
        <v>0</v>
      </c>
      <c r="G376" s="78" t="n">
        <f aca="false">(-1)*$E376*(Input!$C$8/100)</f>
        <v>-455.617039989129</v>
      </c>
      <c r="H376" s="78" t="n">
        <f aca="false">(-1)*$E376*(Input!$C$9/100)</f>
        <v>-224.163583674651</v>
      </c>
      <c r="J376" s="78" t="n">
        <f aca="false">($E376+$F376+$G376+$H376)</f>
        <v>3876.38977622751</v>
      </c>
    </row>
    <row r="377" customFormat="false" ht="12.8" hidden="false" customHeight="false" outlineLevel="0" collapsed="false">
      <c r="A377" s="76" t="n">
        <v>373</v>
      </c>
      <c r="B377" s="77" t="n">
        <f aca="false">EOMONTH(Input!$C$7,A377)</f>
        <v>54270</v>
      </c>
      <c r="C377" s="76" t="n">
        <f aca="false">DATEDIF(Input!$G$23,$B377,"Y")</f>
        <v>71</v>
      </c>
      <c r="E377" s="78" t="n">
        <f aca="false">(-1)*(401k_02!$G377+IRA_02!$E377+Invest_02!$E377)+Pension_02!$E377+SocialSec_02!$E377</f>
        <v>4556.17039989129</v>
      </c>
      <c r="F377" s="78" t="n">
        <f aca="false">(-1)*Roth_02!$E377</f>
        <v>0</v>
      </c>
      <c r="G377" s="78" t="n">
        <f aca="false">(-1)*$E377*(Input!$C$8/100)</f>
        <v>-455.617039989129</v>
      </c>
      <c r="H377" s="78" t="n">
        <f aca="false">(-1)*$E377*(Input!$C$9/100)</f>
        <v>-224.163583674651</v>
      </c>
      <c r="J377" s="78" t="n">
        <f aca="false">($E377+$F377+$G377+$H377)</f>
        <v>3876.38977622751</v>
      </c>
    </row>
    <row r="378" customFormat="false" ht="12.8" hidden="false" customHeight="false" outlineLevel="0" collapsed="false">
      <c r="A378" s="76" t="n">
        <v>374</v>
      </c>
      <c r="B378" s="77" t="n">
        <f aca="false">EOMONTH(Input!$C$7,A378)</f>
        <v>54301</v>
      </c>
      <c r="C378" s="76" t="n">
        <f aca="false">DATEDIF(Input!$G$23,$B378,"Y")</f>
        <v>71</v>
      </c>
      <c r="E378" s="78" t="n">
        <f aca="false">(-1)*(401k_02!$G378+IRA_02!$E378+Invest_02!$E378)+Pension_02!$E378+SocialSec_02!$E378</f>
        <v>4556.17039989129</v>
      </c>
      <c r="F378" s="78" t="n">
        <f aca="false">(-1)*Roth_02!$E378</f>
        <v>0</v>
      </c>
      <c r="G378" s="78" t="n">
        <f aca="false">(-1)*$E378*(Input!$C$8/100)</f>
        <v>-455.617039989129</v>
      </c>
      <c r="H378" s="78" t="n">
        <f aca="false">(-1)*$E378*(Input!$C$9/100)</f>
        <v>-224.163583674651</v>
      </c>
      <c r="J378" s="78" t="n">
        <f aca="false">($E378+$F378+$G378+$H378)</f>
        <v>3876.38977622751</v>
      </c>
    </row>
    <row r="379" customFormat="false" ht="12.8" hidden="false" customHeight="false" outlineLevel="0" collapsed="false">
      <c r="A379" s="76" t="n">
        <v>375</v>
      </c>
      <c r="B379" s="77" t="n">
        <f aca="false">EOMONTH(Input!$C$7,A379)</f>
        <v>54331</v>
      </c>
      <c r="C379" s="76" t="n">
        <f aca="false">DATEDIF(Input!$G$23,$B379,"Y")</f>
        <v>71</v>
      </c>
      <c r="E379" s="78" t="n">
        <f aca="false">(-1)*(401k_02!$G379+IRA_02!$E379+Invest_02!$E379)+Pension_02!$E379+SocialSec_02!$E379</f>
        <v>4556.17039989129</v>
      </c>
      <c r="F379" s="78" t="n">
        <f aca="false">(-1)*Roth_02!$E379</f>
        <v>0</v>
      </c>
      <c r="G379" s="78" t="n">
        <f aca="false">(-1)*$E379*(Input!$C$8/100)</f>
        <v>-455.617039989129</v>
      </c>
      <c r="H379" s="78" t="n">
        <f aca="false">(-1)*$E379*(Input!$C$9/100)</f>
        <v>-224.163583674651</v>
      </c>
      <c r="J379" s="78" t="n">
        <f aca="false">($E379+$F379+$G379+$H379)</f>
        <v>3876.38977622751</v>
      </c>
    </row>
    <row r="380" customFormat="false" ht="12.8" hidden="false" customHeight="false" outlineLevel="0" collapsed="false">
      <c r="A380" s="76" t="n">
        <v>376</v>
      </c>
      <c r="B380" s="77" t="n">
        <f aca="false">EOMONTH(Input!$C$7,A380)</f>
        <v>54362</v>
      </c>
      <c r="C380" s="76" t="n">
        <f aca="false">DATEDIF(Input!$G$23,$B380,"Y")</f>
        <v>71</v>
      </c>
      <c r="E380" s="78" t="n">
        <f aca="false">(-1)*(401k_02!$G380+IRA_02!$E380+Invest_02!$E380)+Pension_02!$E380+SocialSec_02!$E380</f>
        <v>4556.17039989129</v>
      </c>
      <c r="F380" s="78" t="n">
        <f aca="false">(-1)*Roth_02!$E380</f>
        <v>0</v>
      </c>
      <c r="G380" s="78" t="n">
        <f aca="false">(-1)*$E380*(Input!$C$8/100)</f>
        <v>-455.617039989129</v>
      </c>
      <c r="H380" s="78" t="n">
        <f aca="false">(-1)*$E380*(Input!$C$9/100)</f>
        <v>-224.163583674651</v>
      </c>
      <c r="J380" s="78" t="n">
        <f aca="false">($E380+$F380+$G380+$H380)</f>
        <v>3876.38977622751</v>
      </c>
    </row>
    <row r="381" customFormat="false" ht="12.8" hidden="false" customHeight="false" outlineLevel="0" collapsed="false">
      <c r="A381" s="76" t="n">
        <v>377</v>
      </c>
      <c r="B381" s="77" t="n">
        <f aca="false">EOMONTH(Input!$C$7,A381)</f>
        <v>54392</v>
      </c>
      <c r="C381" s="76" t="n">
        <f aca="false">DATEDIF(Input!$G$23,$B381,"Y")</f>
        <v>71</v>
      </c>
      <c r="E381" s="78" t="n">
        <f aca="false">(-1)*(401k_02!$G381+IRA_02!$E381+Invest_02!$E381)+Pension_02!$E381+SocialSec_02!$E381</f>
        <v>4556.17039989129</v>
      </c>
      <c r="F381" s="78" t="n">
        <f aca="false">(-1)*Roth_02!$E381</f>
        <v>0</v>
      </c>
      <c r="G381" s="78" t="n">
        <f aca="false">(-1)*$E381*(Input!$C$8/100)</f>
        <v>-455.617039989129</v>
      </c>
      <c r="H381" s="78" t="n">
        <f aca="false">(-1)*$E381*(Input!$C$9/100)</f>
        <v>-224.163583674651</v>
      </c>
      <c r="J381" s="78" t="n">
        <f aca="false">($E381+$F381+$G381+$H381)</f>
        <v>3876.38977622751</v>
      </c>
    </row>
    <row r="382" customFormat="false" ht="12.8" hidden="false" customHeight="false" outlineLevel="0" collapsed="false">
      <c r="A382" s="76" t="n">
        <v>378</v>
      </c>
      <c r="B382" s="77" t="n">
        <f aca="false">EOMONTH(Input!$C$7,A382)</f>
        <v>54423</v>
      </c>
      <c r="C382" s="76" t="n">
        <f aca="false">DATEDIF(Input!$G$23,$B382,"Y")</f>
        <v>71</v>
      </c>
      <c r="E382" s="78" t="n">
        <f aca="false">(-1)*(401k_02!$G382+IRA_02!$E382+Invest_02!$E382)+Pension_02!$E382+SocialSec_02!$E382</f>
        <v>4556.17039989129</v>
      </c>
      <c r="F382" s="78" t="n">
        <f aca="false">(-1)*Roth_02!$E382</f>
        <v>0</v>
      </c>
      <c r="G382" s="78" t="n">
        <f aca="false">(-1)*$E382*(Input!$C$8/100)</f>
        <v>-455.617039989129</v>
      </c>
      <c r="H382" s="78" t="n">
        <f aca="false">(-1)*$E382*(Input!$C$9/100)</f>
        <v>-224.163583674651</v>
      </c>
      <c r="J382" s="78" t="n">
        <f aca="false">($E382+$F382+$G382+$H382)</f>
        <v>3876.38977622751</v>
      </c>
    </row>
    <row r="383" customFormat="false" ht="12.8" hidden="false" customHeight="false" outlineLevel="0" collapsed="false">
      <c r="A383" s="76" t="n">
        <v>379</v>
      </c>
      <c r="B383" s="77" t="n">
        <f aca="false">EOMONTH(Input!$C$7,A383)</f>
        <v>54454</v>
      </c>
      <c r="C383" s="76" t="n">
        <f aca="false">DATEDIF(Input!$G$23,$B383,"Y")</f>
        <v>71</v>
      </c>
      <c r="E383" s="78" t="n">
        <f aca="false">(-1)*(401k_02!$G383+IRA_02!$E383+Invest_02!$E383)+Pension_02!$E383+SocialSec_02!$E383</f>
        <v>4556.17039989129</v>
      </c>
      <c r="F383" s="78" t="n">
        <f aca="false">(-1)*Roth_02!$E383</f>
        <v>0</v>
      </c>
      <c r="G383" s="78" t="n">
        <f aca="false">(-1)*$E383*(Input!$C$8/100)</f>
        <v>-455.617039989129</v>
      </c>
      <c r="H383" s="78" t="n">
        <f aca="false">(-1)*$E383*(Input!$C$9/100)</f>
        <v>-224.163583674651</v>
      </c>
      <c r="J383" s="78" t="n">
        <f aca="false">($E383+$F383+$G383+$H383)</f>
        <v>3876.38977622751</v>
      </c>
    </row>
    <row r="384" customFormat="false" ht="12.8" hidden="false" customHeight="false" outlineLevel="0" collapsed="false">
      <c r="A384" s="76" t="n">
        <v>380</v>
      </c>
      <c r="B384" s="77" t="n">
        <f aca="false">EOMONTH(Input!$C$7,A384)</f>
        <v>54482</v>
      </c>
      <c r="C384" s="76" t="n">
        <f aca="false">DATEDIF(Input!$G$23,$B384,"Y")</f>
        <v>71</v>
      </c>
      <c r="E384" s="78" t="n">
        <f aca="false">(-1)*(401k_02!$G384+IRA_02!$E384+Invest_02!$E384)+Pension_02!$E384+SocialSec_02!$E384</f>
        <v>4556.17039989129</v>
      </c>
      <c r="F384" s="78" t="n">
        <f aca="false">(-1)*Roth_02!$E384</f>
        <v>0</v>
      </c>
      <c r="G384" s="78" t="n">
        <f aca="false">(-1)*$E384*(Input!$C$8/100)</f>
        <v>-455.617039989129</v>
      </c>
      <c r="H384" s="78" t="n">
        <f aca="false">(-1)*$E384*(Input!$C$9/100)</f>
        <v>-224.163583674651</v>
      </c>
      <c r="J384" s="78" t="n">
        <f aca="false">($E384+$F384+$G384+$H384)</f>
        <v>3876.38977622751</v>
      </c>
    </row>
    <row r="385" customFormat="false" ht="12.8" hidden="false" customHeight="false" outlineLevel="0" collapsed="false">
      <c r="A385" s="76" t="n">
        <v>381</v>
      </c>
      <c r="B385" s="77" t="n">
        <f aca="false">EOMONTH(Input!$C$7,A385)</f>
        <v>54513</v>
      </c>
      <c r="C385" s="76" t="n">
        <f aca="false">DATEDIF(Input!$G$23,$B385,"Y")</f>
        <v>71</v>
      </c>
      <c r="E385" s="78" t="n">
        <f aca="false">(-1)*(401k_02!$G385+IRA_02!$E385+Invest_02!$E385)+Pension_02!$E385+SocialSec_02!$E385</f>
        <v>4556.17039989129</v>
      </c>
      <c r="F385" s="78" t="n">
        <f aca="false">(-1)*Roth_02!$E385</f>
        <v>0</v>
      </c>
      <c r="G385" s="78" t="n">
        <f aca="false">(-1)*$E385*(Input!$C$8/100)</f>
        <v>-455.617039989129</v>
      </c>
      <c r="H385" s="78" t="n">
        <f aca="false">(-1)*$E385*(Input!$C$9/100)</f>
        <v>-224.163583674651</v>
      </c>
      <c r="J385" s="78" t="n">
        <f aca="false">($E385+$F385+$G385+$H385)</f>
        <v>3876.38977622751</v>
      </c>
    </row>
    <row r="386" customFormat="false" ht="12.8" hidden="false" customHeight="false" outlineLevel="0" collapsed="false">
      <c r="A386" s="76" t="n">
        <v>382</v>
      </c>
      <c r="B386" s="77" t="n">
        <f aca="false">EOMONTH(Input!$C$7,A386)</f>
        <v>54543</v>
      </c>
      <c r="C386" s="76" t="n">
        <f aca="false">DATEDIF(Input!$G$23,$B386,"Y")</f>
        <v>71</v>
      </c>
      <c r="E386" s="78" t="n">
        <f aca="false">(-1)*(401k_02!$G386+IRA_02!$E386+Invest_02!$E386)+Pension_02!$E386+SocialSec_02!$E386</f>
        <v>4556.17039989129</v>
      </c>
      <c r="F386" s="78" t="n">
        <f aca="false">(-1)*Roth_02!$E386</f>
        <v>0</v>
      </c>
      <c r="G386" s="78" t="n">
        <f aca="false">(-1)*$E386*(Input!$C$8/100)</f>
        <v>-455.617039989129</v>
      </c>
      <c r="H386" s="78" t="n">
        <f aca="false">(-1)*$E386*(Input!$C$9/100)</f>
        <v>-224.163583674651</v>
      </c>
      <c r="J386" s="78" t="n">
        <f aca="false">($E386+$F386+$G386+$H386)</f>
        <v>3876.38977622751</v>
      </c>
    </row>
    <row r="387" customFormat="false" ht="12.8" hidden="false" customHeight="false" outlineLevel="0" collapsed="false">
      <c r="A387" s="76" t="n">
        <v>383</v>
      </c>
      <c r="B387" s="77" t="n">
        <f aca="false">EOMONTH(Input!$C$7,A387)</f>
        <v>54574</v>
      </c>
      <c r="C387" s="76" t="n">
        <f aca="false">DATEDIF(Input!$G$23,$B387,"Y")</f>
        <v>72</v>
      </c>
      <c r="E387" s="78" t="n">
        <f aca="false">(-1)*(401k_02!$G387+IRA_02!$E387+Invest_02!$E387)+Pension_02!$E387+SocialSec_02!$E387</f>
        <v>4556.17039989129</v>
      </c>
      <c r="F387" s="78" t="n">
        <f aca="false">(-1)*Roth_02!$E387</f>
        <v>0</v>
      </c>
      <c r="G387" s="78" t="n">
        <f aca="false">(-1)*$E387*(Input!$C$8/100)</f>
        <v>-455.617039989129</v>
      </c>
      <c r="H387" s="78" t="n">
        <f aca="false">(-1)*$E387*(Input!$C$9/100)</f>
        <v>-224.163583674651</v>
      </c>
      <c r="J387" s="78" t="n">
        <f aca="false">($E387+$F387+$G387+$H387)</f>
        <v>3876.38977622751</v>
      </c>
    </row>
    <row r="388" customFormat="false" ht="12.8" hidden="false" customHeight="false" outlineLevel="0" collapsed="false">
      <c r="A388" s="76" t="n">
        <v>384</v>
      </c>
      <c r="B388" s="77" t="n">
        <f aca="false">EOMONTH(Input!$C$7,A388)</f>
        <v>54604</v>
      </c>
      <c r="C388" s="76" t="n">
        <f aca="false">DATEDIF(Input!$G$23,$B388,"Y")</f>
        <v>72</v>
      </c>
      <c r="E388" s="78" t="n">
        <f aca="false">(-1)*(401k_02!$G388+IRA_02!$E388+Invest_02!$E388)+Pension_02!$E388+SocialSec_02!$E388</f>
        <v>4556.17039989129</v>
      </c>
      <c r="F388" s="78" t="n">
        <f aca="false">(-1)*Roth_02!$E388</f>
        <v>0</v>
      </c>
      <c r="G388" s="78" t="n">
        <f aca="false">(-1)*$E388*(Input!$C$8/100)</f>
        <v>-455.617039989129</v>
      </c>
      <c r="H388" s="78" t="n">
        <f aca="false">(-1)*$E388*(Input!$C$9/100)</f>
        <v>-224.163583674651</v>
      </c>
      <c r="J388" s="78" t="n">
        <f aca="false">($E388+$F388+$G388+$H388)</f>
        <v>3876.38977622751</v>
      </c>
    </row>
    <row r="389" customFormat="false" ht="12.8" hidden="false" customHeight="false" outlineLevel="0" collapsed="false">
      <c r="A389" s="76" t="n">
        <v>385</v>
      </c>
      <c r="B389" s="77" t="n">
        <f aca="false">EOMONTH(Input!$C$7,A389)</f>
        <v>54635</v>
      </c>
      <c r="C389" s="76" t="n">
        <f aca="false">DATEDIF(Input!$G$23,$B389,"Y")</f>
        <v>72</v>
      </c>
      <c r="E389" s="78" t="n">
        <f aca="false">(-1)*(401k_02!$G389+IRA_02!$E389+Invest_02!$E389)+Pension_02!$E389+SocialSec_02!$E389</f>
        <v>4556.17039989129</v>
      </c>
      <c r="F389" s="78" t="n">
        <f aca="false">(-1)*Roth_02!$E389</f>
        <v>0</v>
      </c>
      <c r="G389" s="78" t="n">
        <f aca="false">(-1)*$E389*(Input!$C$8/100)</f>
        <v>-455.617039989129</v>
      </c>
      <c r="H389" s="78" t="n">
        <f aca="false">(-1)*$E389*(Input!$C$9/100)</f>
        <v>-224.163583674651</v>
      </c>
      <c r="J389" s="78" t="n">
        <f aca="false">($E389+$F389+$G389+$H389)</f>
        <v>3876.38977622751</v>
      </c>
    </row>
    <row r="390" customFormat="false" ht="12.8" hidden="false" customHeight="false" outlineLevel="0" collapsed="false">
      <c r="A390" s="76" t="n">
        <v>386</v>
      </c>
      <c r="B390" s="77" t="n">
        <f aca="false">EOMONTH(Input!$C$7,A390)</f>
        <v>54666</v>
      </c>
      <c r="C390" s="76" t="n">
        <f aca="false">DATEDIF(Input!$G$23,$B390,"Y")</f>
        <v>72</v>
      </c>
      <c r="E390" s="78" t="n">
        <f aca="false">(-1)*(401k_02!$G390+IRA_02!$E390+Invest_02!$E390)+Pension_02!$E390+SocialSec_02!$E390</f>
        <v>4556.17039989129</v>
      </c>
      <c r="F390" s="78" t="n">
        <f aca="false">(-1)*Roth_02!$E390</f>
        <v>0</v>
      </c>
      <c r="G390" s="78" t="n">
        <f aca="false">(-1)*$E390*(Input!$C$8/100)</f>
        <v>-455.617039989129</v>
      </c>
      <c r="H390" s="78" t="n">
        <f aca="false">(-1)*$E390*(Input!$C$9/100)</f>
        <v>-224.163583674651</v>
      </c>
      <c r="J390" s="78" t="n">
        <f aca="false">($E390+$F390+$G390+$H390)</f>
        <v>3876.38977622751</v>
      </c>
    </row>
    <row r="391" customFormat="false" ht="12.8" hidden="false" customHeight="false" outlineLevel="0" collapsed="false">
      <c r="A391" s="76" t="n">
        <v>387</v>
      </c>
      <c r="B391" s="77" t="n">
        <f aca="false">EOMONTH(Input!$C$7,A391)</f>
        <v>54696</v>
      </c>
      <c r="C391" s="76" t="n">
        <f aca="false">DATEDIF(Input!$G$23,$B391,"Y")</f>
        <v>72</v>
      </c>
      <c r="E391" s="78" t="n">
        <f aca="false">(-1)*(401k_02!$G391+IRA_02!$E391+Invest_02!$E391)+Pension_02!$E391+SocialSec_02!$E391</f>
        <v>4556.17039989129</v>
      </c>
      <c r="F391" s="78" t="n">
        <f aca="false">(-1)*Roth_02!$E391</f>
        <v>0</v>
      </c>
      <c r="G391" s="78" t="n">
        <f aca="false">(-1)*$E391*(Input!$C$8/100)</f>
        <v>-455.617039989129</v>
      </c>
      <c r="H391" s="78" t="n">
        <f aca="false">(-1)*$E391*(Input!$C$9/100)</f>
        <v>-224.163583674651</v>
      </c>
      <c r="J391" s="78" t="n">
        <f aca="false">($E391+$F391+$G391+$H391)</f>
        <v>3876.38977622751</v>
      </c>
    </row>
    <row r="392" customFormat="false" ht="12.8" hidden="false" customHeight="false" outlineLevel="0" collapsed="false">
      <c r="A392" s="76" t="n">
        <v>388</v>
      </c>
      <c r="B392" s="77" t="n">
        <f aca="false">EOMONTH(Input!$C$7,A392)</f>
        <v>54727</v>
      </c>
      <c r="C392" s="76" t="n">
        <f aca="false">DATEDIF(Input!$G$23,$B392,"Y")</f>
        <v>72</v>
      </c>
      <c r="E392" s="78" t="n">
        <f aca="false">(-1)*(401k_02!$G392+IRA_02!$E392+Invest_02!$E392)+Pension_02!$E392+SocialSec_02!$E392</f>
        <v>4556.17039989129</v>
      </c>
      <c r="F392" s="78" t="n">
        <f aca="false">(-1)*Roth_02!$E392</f>
        <v>0</v>
      </c>
      <c r="G392" s="78" t="n">
        <f aca="false">(-1)*$E392*(Input!$C$8/100)</f>
        <v>-455.617039989129</v>
      </c>
      <c r="H392" s="78" t="n">
        <f aca="false">(-1)*$E392*(Input!$C$9/100)</f>
        <v>-224.163583674651</v>
      </c>
      <c r="J392" s="78" t="n">
        <f aca="false">($E392+$F392+$G392+$H392)</f>
        <v>3876.38977622751</v>
      </c>
    </row>
    <row r="393" customFormat="false" ht="12.8" hidden="false" customHeight="false" outlineLevel="0" collapsed="false">
      <c r="A393" s="76" t="n">
        <v>389</v>
      </c>
      <c r="B393" s="77" t="n">
        <f aca="false">EOMONTH(Input!$C$7,A393)</f>
        <v>54757</v>
      </c>
      <c r="C393" s="76" t="n">
        <f aca="false">DATEDIF(Input!$G$23,$B393,"Y")</f>
        <v>72</v>
      </c>
      <c r="E393" s="78" t="n">
        <f aca="false">(-1)*(401k_02!$G393+IRA_02!$E393+Invest_02!$E393)+Pension_02!$E393+SocialSec_02!$E393</f>
        <v>4556.17039989129</v>
      </c>
      <c r="F393" s="78" t="n">
        <f aca="false">(-1)*Roth_02!$E393</f>
        <v>0</v>
      </c>
      <c r="G393" s="78" t="n">
        <f aca="false">(-1)*$E393*(Input!$C$8/100)</f>
        <v>-455.617039989129</v>
      </c>
      <c r="H393" s="78" t="n">
        <f aca="false">(-1)*$E393*(Input!$C$9/100)</f>
        <v>-224.163583674651</v>
      </c>
      <c r="J393" s="78" t="n">
        <f aca="false">($E393+$F393+$G393+$H393)</f>
        <v>3876.38977622751</v>
      </c>
    </row>
    <row r="394" customFormat="false" ht="12.8" hidden="false" customHeight="false" outlineLevel="0" collapsed="false">
      <c r="A394" s="76" t="n">
        <v>390</v>
      </c>
      <c r="B394" s="77" t="n">
        <f aca="false">EOMONTH(Input!$C$7,A394)</f>
        <v>54788</v>
      </c>
      <c r="C394" s="76" t="n">
        <f aca="false">DATEDIF(Input!$G$23,$B394,"Y")</f>
        <v>72</v>
      </c>
      <c r="E394" s="78" t="n">
        <f aca="false">(-1)*(401k_02!$G394+IRA_02!$E394+Invest_02!$E394)+Pension_02!$E394+SocialSec_02!$E394</f>
        <v>4556.17039989129</v>
      </c>
      <c r="F394" s="78" t="n">
        <f aca="false">(-1)*Roth_02!$E394</f>
        <v>0</v>
      </c>
      <c r="G394" s="78" t="n">
        <f aca="false">(-1)*$E394*(Input!$C$8/100)</f>
        <v>-455.617039989129</v>
      </c>
      <c r="H394" s="78" t="n">
        <f aca="false">(-1)*$E394*(Input!$C$9/100)</f>
        <v>-224.163583674651</v>
      </c>
      <c r="J394" s="78" t="n">
        <f aca="false">($E394+$F394+$G394+$H394)</f>
        <v>3876.38977622751</v>
      </c>
    </row>
    <row r="395" customFormat="false" ht="12.8" hidden="false" customHeight="false" outlineLevel="0" collapsed="false">
      <c r="A395" s="76" t="n">
        <v>391</v>
      </c>
      <c r="B395" s="77" t="n">
        <f aca="false">EOMONTH(Input!$C$7,A395)</f>
        <v>54819</v>
      </c>
      <c r="C395" s="76" t="n">
        <f aca="false">DATEDIF(Input!$G$23,$B395,"Y")</f>
        <v>72</v>
      </c>
      <c r="E395" s="78" t="n">
        <f aca="false">(-1)*(401k_02!$G395+IRA_02!$E395+Invest_02!$E395)+Pension_02!$E395+SocialSec_02!$E395</f>
        <v>4556.17039989129</v>
      </c>
      <c r="F395" s="78" t="n">
        <f aca="false">(-1)*Roth_02!$E395</f>
        <v>0</v>
      </c>
      <c r="G395" s="78" t="n">
        <f aca="false">(-1)*$E395*(Input!$C$8/100)</f>
        <v>-455.617039989129</v>
      </c>
      <c r="H395" s="78" t="n">
        <f aca="false">(-1)*$E395*(Input!$C$9/100)</f>
        <v>-224.163583674651</v>
      </c>
      <c r="J395" s="78" t="n">
        <f aca="false">($E395+$F395+$G395+$H395)</f>
        <v>3876.38977622751</v>
      </c>
    </row>
    <row r="396" customFormat="false" ht="12.8" hidden="false" customHeight="false" outlineLevel="0" collapsed="false">
      <c r="A396" s="76" t="n">
        <v>392</v>
      </c>
      <c r="B396" s="77" t="n">
        <f aca="false">EOMONTH(Input!$C$7,A396)</f>
        <v>54847</v>
      </c>
      <c r="C396" s="76" t="n">
        <f aca="false">DATEDIF(Input!$G$23,$B396,"Y")</f>
        <v>72</v>
      </c>
      <c r="E396" s="78" t="n">
        <f aca="false">(-1)*(401k_02!$G396+IRA_02!$E396+Invest_02!$E396)+Pension_02!$E396+SocialSec_02!$E396</f>
        <v>4556.17039989129</v>
      </c>
      <c r="F396" s="78" t="n">
        <f aca="false">(-1)*Roth_02!$E396</f>
        <v>0</v>
      </c>
      <c r="G396" s="78" t="n">
        <f aca="false">(-1)*$E396*(Input!$C$8/100)</f>
        <v>-455.617039989129</v>
      </c>
      <c r="H396" s="78" t="n">
        <f aca="false">(-1)*$E396*(Input!$C$9/100)</f>
        <v>-224.163583674651</v>
      </c>
      <c r="J396" s="78" t="n">
        <f aca="false">($E396+$F396+$G396+$H396)</f>
        <v>3876.38977622751</v>
      </c>
    </row>
    <row r="397" customFormat="false" ht="12.8" hidden="false" customHeight="false" outlineLevel="0" collapsed="false">
      <c r="A397" s="76" t="n">
        <v>393</v>
      </c>
      <c r="B397" s="77" t="n">
        <f aca="false">EOMONTH(Input!$C$7,A397)</f>
        <v>54878</v>
      </c>
      <c r="C397" s="76" t="n">
        <f aca="false">DATEDIF(Input!$G$23,$B397,"Y")</f>
        <v>72</v>
      </c>
      <c r="E397" s="78" t="n">
        <f aca="false">(-1)*(401k_02!$G397+IRA_02!$E397+Invest_02!$E397)+Pension_02!$E397+SocialSec_02!$E397</f>
        <v>4556.17039989129</v>
      </c>
      <c r="F397" s="78" t="n">
        <f aca="false">(-1)*Roth_02!$E397</f>
        <v>0</v>
      </c>
      <c r="G397" s="78" t="n">
        <f aca="false">(-1)*$E397*(Input!$C$8/100)</f>
        <v>-455.617039989129</v>
      </c>
      <c r="H397" s="78" t="n">
        <f aca="false">(-1)*$E397*(Input!$C$9/100)</f>
        <v>-224.163583674651</v>
      </c>
      <c r="J397" s="78" t="n">
        <f aca="false">($E397+$F397+$G397+$H397)</f>
        <v>3876.38977622751</v>
      </c>
    </row>
    <row r="398" customFormat="false" ht="12.8" hidden="false" customHeight="false" outlineLevel="0" collapsed="false">
      <c r="A398" s="76" t="n">
        <v>394</v>
      </c>
      <c r="B398" s="77" t="n">
        <f aca="false">EOMONTH(Input!$C$7,A398)</f>
        <v>54908</v>
      </c>
      <c r="C398" s="76" t="n">
        <f aca="false">DATEDIF(Input!$G$23,$B398,"Y")</f>
        <v>72</v>
      </c>
      <c r="E398" s="78" t="n">
        <f aca="false">(-1)*(401k_02!$G398+IRA_02!$E398+Invest_02!$E398)+Pension_02!$E398+SocialSec_02!$E398</f>
        <v>4556.17039989129</v>
      </c>
      <c r="F398" s="78" t="n">
        <f aca="false">(-1)*Roth_02!$E398</f>
        <v>0</v>
      </c>
      <c r="G398" s="78" t="n">
        <f aca="false">(-1)*$E398*(Input!$C$8/100)</f>
        <v>-455.617039989129</v>
      </c>
      <c r="H398" s="78" t="n">
        <f aca="false">(-1)*$E398*(Input!$C$9/100)</f>
        <v>-224.163583674651</v>
      </c>
      <c r="J398" s="78" t="n">
        <f aca="false">($E398+$F398+$G398+$H398)</f>
        <v>3876.38977622751</v>
      </c>
    </row>
    <row r="399" customFormat="false" ht="12.8" hidden="false" customHeight="false" outlineLevel="0" collapsed="false">
      <c r="A399" s="76" t="n">
        <v>395</v>
      </c>
      <c r="B399" s="77" t="n">
        <f aca="false">EOMONTH(Input!$C$7,A399)</f>
        <v>54939</v>
      </c>
      <c r="C399" s="76" t="n">
        <f aca="false">DATEDIF(Input!$G$23,$B399,"Y")</f>
        <v>73</v>
      </c>
      <c r="E399" s="78" t="n">
        <f aca="false">(-1)*(401k_02!$G399+IRA_02!$E399+Invest_02!$E399)+Pension_02!$E399+SocialSec_02!$E399</f>
        <v>4556.17039989129</v>
      </c>
      <c r="F399" s="78" t="n">
        <f aca="false">(-1)*Roth_02!$E399</f>
        <v>0</v>
      </c>
      <c r="G399" s="78" t="n">
        <f aca="false">(-1)*$E399*(Input!$C$8/100)</f>
        <v>-455.617039989129</v>
      </c>
      <c r="H399" s="78" t="n">
        <f aca="false">(-1)*$E399*(Input!$C$9/100)</f>
        <v>-224.163583674651</v>
      </c>
      <c r="J399" s="78" t="n">
        <f aca="false">($E399+$F399+$G399+$H399)</f>
        <v>3876.38977622751</v>
      </c>
    </row>
    <row r="400" customFormat="false" ht="12.8" hidden="false" customHeight="false" outlineLevel="0" collapsed="false">
      <c r="A400" s="76" t="n">
        <v>396</v>
      </c>
      <c r="B400" s="77" t="n">
        <f aca="false">EOMONTH(Input!$C$7,A400)</f>
        <v>54969</v>
      </c>
      <c r="C400" s="76" t="n">
        <f aca="false">DATEDIF(Input!$G$23,$B400,"Y")</f>
        <v>73</v>
      </c>
      <c r="E400" s="78" t="n">
        <f aca="false">(-1)*(401k_02!$G400+IRA_02!$E400+Invest_02!$E400)+Pension_02!$E400+SocialSec_02!$E400</f>
        <v>4556.17039989129</v>
      </c>
      <c r="F400" s="78" t="n">
        <f aca="false">(-1)*Roth_02!$E400</f>
        <v>0</v>
      </c>
      <c r="G400" s="78" t="n">
        <f aca="false">(-1)*$E400*(Input!$C$8/100)</f>
        <v>-455.617039989129</v>
      </c>
      <c r="H400" s="78" t="n">
        <f aca="false">(-1)*$E400*(Input!$C$9/100)</f>
        <v>-224.163583674651</v>
      </c>
      <c r="J400" s="78" t="n">
        <f aca="false">($E400+$F400+$G400+$H400)</f>
        <v>3876.38977622751</v>
      </c>
    </row>
    <row r="401" customFormat="false" ht="12.8" hidden="false" customHeight="false" outlineLevel="0" collapsed="false">
      <c r="A401" s="76" t="n">
        <v>397</v>
      </c>
      <c r="B401" s="77" t="n">
        <f aca="false">EOMONTH(Input!$C$7,A401)</f>
        <v>55000</v>
      </c>
      <c r="C401" s="76" t="n">
        <f aca="false">DATEDIF(Input!$G$23,$B401,"Y")</f>
        <v>73</v>
      </c>
      <c r="E401" s="78" t="n">
        <f aca="false">(-1)*(401k_02!$G401+IRA_02!$E401+Invest_02!$E401)+Pension_02!$E401+SocialSec_02!$E401</f>
        <v>4556.17039989129</v>
      </c>
      <c r="F401" s="78" t="n">
        <f aca="false">(-1)*Roth_02!$E401</f>
        <v>0</v>
      </c>
      <c r="G401" s="78" t="n">
        <f aca="false">(-1)*$E401*(Input!$C$8/100)</f>
        <v>-455.617039989129</v>
      </c>
      <c r="H401" s="78" t="n">
        <f aca="false">(-1)*$E401*(Input!$C$9/100)</f>
        <v>-224.163583674651</v>
      </c>
      <c r="J401" s="78" t="n">
        <f aca="false">($E401+$F401+$G401+$H401)</f>
        <v>3876.38977622751</v>
      </c>
    </row>
    <row r="402" customFormat="false" ht="12.8" hidden="false" customHeight="false" outlineLevel="0" collapsed="false">
      <c r="A402" s="76" t="n">
        <v>398</v>
      </c>
      <c r="B402" s="77" t="n">
        <f aca="false">EOMONTH(Input!$C$7,A402)</f>
        <v>55031</v>
      </c>
      <c r="C402" s="76" t="n">
        <f aca="false">DATEDIF(Input!$G$23,$B402,"Y")</f>
        <v>73</v>
      </c>
      <c r="E402" s="78" t="n">
        <f aca="false">(-1)*(401k_02!$G402+IRA_02!$E402+Invest_02!$E402)+Pension_02!$E402+SocialSec_02!$E402</f>
        <v>4556.17039989129</v>
      </c>
      <c r="F402" s="78" t="n">
        <f aca="false">(-1)*Roth_02!$E402</f>
        <v>0</v>
      </c>
      <c r="G402" s="78" t="n">
        <f aca="false">(-1)*$E402*(Input!$C$8/100)</f>
        <v>-455.617039989129</v>
      </c>
      <c r="H402" s="78" t="n">
        <f aca="false">(-1)*$E402*(Input!$C$9/100)</f>
        <v>-224.163583674651</v>
      </c>
      <c r="J402" s="78" t="n">
        <f aca="false">($E402+$F402+$G402+$H402)</f>
        <v>3876.38977622751</v>
      </c>
    </row>
    <row r="403" customFormat="false" ht="12.8" hidden="false" customHeight="false" outlineLevel="0" collapsed="false">
      <c r="A403" s="76" t="n">
        <v>399</v>
      </c>
      <c r="B403" s="77" t="n">
        <f aca="false">EOMONTH(Input!$C$7,A403)</f>
        <v>55061</v>
      </c>
      <c r="C403" s="76" t="n">
        <f aca="false">DATEDIF(Input!$G$23,$B403,"Y")</f>
        <v>73</v>
      </c>
      <c r="E403" s="78" t="n">
        <f aca="false">(-1)*(401k_02!$G403+IRA_02!$E403+Invest_02!$E403)+Pension_02!$E403+SocialSec_02!$E403</f>
        <v>4556.17039989129</v>
      </c>
      <c r="F403" s="78" t="n">
        <f aca="false">(-1)*Roth_02!$E403</f>
        <v>0</v>
      </c>
      <c r="G403" s="78" t="n">
        <f aca="false">(-1)*$E403*(Input!$C$8/100)</f>
        <v>-455.617039989129</v>
      </c>
      <c r="H403" s="78" t="n">
        <f aca="false">(-1)*$E403*(Input!$C$9/100)</f>
        <v>-224.163583674651</v>
      </c>
      <c r="J403" s="78" t="n">
        <f aca="false">($E403+$F403+$G403+$H403)</f>
        <v>3876.38977622751</v>
      </c>
    </row>
    <row r="404" customFormat="false" ht="12.8" hidden="false" customHeight="false" outlineLevel="0" collapsed="false">
      <c r="A404" s="76" t="n">
        <v>400</v>
      </c>
      <c r="B404" s="77" t="n">
        <f aca="false">EOMONTH(Input!$C$7,A404)</f>
        <v>55092</v>
      </c>
      <c r="C404" s="76" t="n">
        <f aca="false">DATEDIF(Input!$G$23,$B404,"Y")</f>
        <v>73</v>
      </c>
      <c r="E404" s="78" t="n">
        <f aca="false">(-1)*(401k_02!$G404+IRA_02!$E404+Invest_02!$E404)+Pension_02!$E404+SocialSec_02!$E404</f>
        <v>4556.17039989129</v>
      </c>
      <c r="F404" s="78" t="n">
        <f aca="false">(-1)*Roth_02!$E404</f>
        <v>0</v>
      </c>
      <c r="G404" s="78" t="n">
        <f aca="false">(-1)*$E404*(Input!$C$8/100)</f>
        <v>-455.617039989129</v>
      </c>
      <c r="H404" s="78" t="n">
        <f aca="false">(-1)*$E404*(Input!$C$9/100)</f>
        <v>-224.163583674651</v>
      </c>
      <c r="J404" s="78" t="n">
        <f aca="false">($E404+$F404+$G404+$H404)</f>
        <v>3876.38977622751</v>
      </c>
    </row>
    <row r="405" customFormat="false" ht="12.8" hidden="false" customHeight="false" outlineLevel="0" collapsed="false">
      <c r="A405" s="76" t="n">
        <v>401</v>
      </c>
      <c r="B405" s="77" t="n">
        <f aca="false">EOMONTH(Input!$C$7,A405)</f>
        <v>55122</v>
      </c>
      <c r="C405" s="76" t="n">
        <f aca="false">DATEDIF(Input!$G$23,$B405,"Y")</f>
        <v>73</v>
      </c>
      <c r="E405" s="78" t="n">
        <f aca="false">(-1)*(401k_02!$G405+IRA_02!$E405+Invest_02!$E405)+Pension_02!$E405+SocialSec_02!$E405</f>
        <v>4556.17039989129</v>
      </c>
      <c r="F405" s="78" t="n">
        <f aca="false">(-1)*Roth_02!$E405</f>
        <v>0</v>
      </c>
      <c r="G405" s="78" t="n">
        <f aca="false">(-1)*$E405*(Input!$C$8/100)</f>
        <v>-455.617039989129</v>
      </c>
      <c r="H405" s="78" t="n">
        <f aca="false">(-1)*$E405*(Input!$C$9/100)</f>
        <v>-224.163583674651</v>
      </c>
      <c r="J405" s="78" t="n">
        <f aca="false">($E405+$F405+$G405+$H405)</f>
        <v>3876.38977622751</v>
      </c>
    </row>
    <row r="406" customFormat="false" ht="12.8" hidden="false" customHeight="false" outlineLevel="0" collapsed="false">
      <c r="A406" s="76" t="n">
        <v>402</v>
      </c>
      <c r="B406" s="77" t="n">
        <f aca="false">EOMONTH(Input!$C$7,A406)</f>
        <v>55153</v>
      </c>
      <c r="C406" s="76" t="n">
        <f aca="false">DATEDIF(Input!$G$23,$B406,"Y")</f>
        <v>73</v>
      </c>
      <c r="E406" s="78" t="n">
        <f aca="false">(-1)*(401k_02!$G406+IRA_02!$E406+Invest_02!$E406)+Pension_02!$E406+SocialSec_02!$E406</f>
        <v>4556.17039989129</v>
      </c>
      <c r="F406" s="78" t="n">
        <f aca="false">(-1)*Roth_02!$E406</f>
        <v>0</v>
      </c>
      <c r="G406" s="78" t="n">
        <f aca="false">(-1)*$E406*(Input!$C$8/100)</f>
        <v>-455.617039989129</v>
      </c>
      <c r="H406" s="78" t="n">
        <f aca="false">(-1)*$E406*(Input!$C$9/100)</f>
        <v>-224.163583674651</v>
      </c>
      <c r="J406" s="78" t="n">
        <f aca="false">($E406+$F406+$G406+$H406)</f>
        <v>3876.38977622751</v>
      </c>
    </row>
    <row r="407" customFormat="false" ht="12.8" hidden="false" customHeight="false" outlineLevel="0" collapsed="false">
      <c r="A407" s="76" t="n">
        <v>403</v>
      </c>
      <c r="B407" s="77" t="n">
        <f aca="false">EOMONTH(Input!$C$7,A407)</f>
        <v>55184</v>
      </c>
      <c r="C407" s="76" t="n">
        <f aca="false">DATEDIF(Input!$G$23,$B407,"Y")</f>
        <v>73</v>
      </c>
      <c r="E407" s="78" t="n">
        <f aca="false">(-1)*(401k_02!$G407+IRA_02!$E407+Invest_02!$E407)+Pension_02!$E407+SocialSec_02!$E407</f>
        <v>4556.17039989129</v>
      </c>
      <c r="F407" s="78" t="n">
        <f aca="false">(-1)*Roth_02!$E407</f>
        <v>0</v>
      </c>
      <c r="G407" s="78" t="n">
        <f aca="false">(-1)*$E407*(Input!$C$8/100)</f>
        <v>-455.617039989129</v>
      </c>
      <c r="H407" s="78" t="n">
        <f aca="false">(-1)*$E407*(Input!$C$9/100)</f>
        <v>-224.163583674651</v>
      </c>
      <c r="J407" s="78" t="n">
        <f aca="false">($E407+$F407+$G407+$H407)</f>
        <v>3876.38977622751</v>
      </c>
    </row>
    <row r="408" customFormat="false" ht="12.8" hidden="false" customHeight="false" outlineLevel="0" collapsed="false">
      <c r="A408" s="76" t="n">
        <v>404</v>
      </c>
      <c r="B408" s="77" t="n">
        <f aca="false">EOMONTH(Input!$C$7,A408)</f>
        <v>55212</v>
      </c>
      <c r="C408" s="76" t="n">
        <f aca="false">DATEDIF(Input!$G$23,$B408,"Y")</f>
        <v>73</v>
      </c>
      <c r="E408" s="78" t="n">
        <f aca="false">(-1)*(401k_02!$G408+IRA_02!$E408+Invest_02!$E408)+Pension_02!$E408+SocialSec_02!$E408</f>
        <v>4556.17039989129</v>
      </c>
      <c r="F408" s="78" t="n">
        <f aca="false">(-1)*Roth_02!$E408</f>
        <v>0</v>
      </c>
      <c r="G408" s="78" t="n">
        <f aca="false">(-1)*$E408*(Input!$C$8/100)</f>
        <v>-455.617039989129</v>
      </c>
      <c r="H408" s="78" t="n">
        <f aca="false">(-1)*$E408*(Input!$C$9/100)</f>
        <v>-224.163583674651</v>
      </c>
      <c r="J408" s="78" t="n">
        <f aca="false">($E408+$F408+$G408+$H408)</f>
        <v>3876.38977622751</v>
      </c>
    </row>
    <row r="409" customFormat="false" ht="12.8" hidden="false" customHeight="false" outlineLevel="0" collapsed="false">
      <c r="A409" s="76" t="n">
        <v>405</v>
      </c>
      <c r="B409" s="77" t="n">
        <f aca="false">EOMONTH(Input!$C$7,A409)</f>
        <v>55243</v>
      </c>
      <c r="C409" s="76" t="n">
        <f aca="false">DATEDIF(Input!$G$23,$B409,"Y")</f>
        <v>73</v>
      </c>
      <c r="E409" s="78" t="n">
        <f aca="false">(-1)*(401k_02!$G409+IRA_02!$E409+Invest_02!$E409)+Pension_02!$E409+SocialSec_02!$E409</f>
        <v>4556.17039989129</v>
      </c>
      <c r="F409" s="78" t="n">
        <f aca="false">(-1)*Roth_02!$E409</f>
        <v>0</v>
      </c>
      <c r="G409" s="78" t="n">
        <f aca="false">(-1)*$E409*(Input!$C$8/100)</f>
        <v>-455.617039989129</v>
      </c>
      <c r="H409" s="78" t="n">
        <f aca="false">(-1)*$E409*(Input!$C$9/100)</f>
        <v>-224.163583674651</v>
      </c>
      <c r="J409" s="78" t="n">
        <f aca="false">($E409+$F409+$G409+$H409)</f>
        <v>3876.38977622751</v>
      </c>
    </row>
    <row r="410" customFormat="false" ht="12.8" hidden="false" customHeight="false" outlineLevel="0" collapsed="false">
      <c r="A410" s="76" t="n">
        <v>406</v>
      </c>
      <c r="B410" s="77" t="n">
        <f aca="false">EOMONTH(Input!$C$7,A410)</f>
        <v>55273</v>
      </c>
      <c r="C410" s="76" t="n">
        <f aca="false">DATEDIF(Input!$G$23,$B410,"Y")</f>
        <v>73</v>
      </c>
      <c r="E410" s="78" t="n">
        <f aca="false">(-1)*(401k_02!$G410+IRA_02!$E410+Invest_02!$E410)+Pension_02!$E410+SocialSec_02!$E410</f>
        <v>4556.17039989129</v>
      </c>
      <c r="F410" s="78" t="n">
        <f aca="false">(-1)*Roth_02!$E410</f>
        <v>0</v>
      </c>
      <c r="G410" s="78" t="n">
        <f aca="false">(-1)*$E410*(Input!$C$8/100)</f>
        <v>-455.617039989129</v>
      </c>
      <c r="H410" s="78" t="n">
        <f aca="false">(-1)*$E410*(Input!$C$9/100)</f>
        <v>-224.163583674651</v>
      </c>
      <c r="J410" s="78" t="n">
        <f aca="false">($E410+$F410+$G410+$H410)</f>
        <v>3876.38977622751</v>
      </c>
    </row>
    <row r="411" customFormat="false" ht="12.8" hidden="false" customHeight="false" outlineLevel="0" collapsed="false">
      <c r="A411" s="76" t="n">
        <v>407</v>
      </c>
      <c r="B411" s="77" t="n">
        <f aca="false">EOMONTH(Input!$C$7,A411)</f>
        <v>55304</v>
      </c>
      <c r="C411" s="76" t="n">
        <f aca="false">DATEDIF(Input!$G$23,$B411,"Y")</f>
        <v>74</v>
      </c>
      <c r="E411" s="78" t="n">
        <f aca="false">(-1)*(401k_02!$G411+IRA_02!$E411+Invest_02!$E411)+Pension_02!$E411+SocialSec_02!$E411</f>
        <v>4556.17039989129</v>
      </c>
      <c r="F411" s="78" t="n">
        <f aca="false">(-1)*Roth_02!$E411</f>
        <v>0</v>
      </c>
      <c r="G411" s="78" t="n">
        <f aca="false">(-1)*$E411*(Input!$C$8/100)</f>
        <v>-455.617039989129</v>
      </c>
      <c r="H411" s="78" t="n">
        <f aca="false">(-1)*$E411*(Input!$C$9/100)</f>
        <v>-224.163583674651</v>
      </c>
      <c r="J411" s="78" t="n">
        <f aca="false">($E411+$F411+$G411+$H411)</f>
        <v>3876.38977622751</v>
      </c>
    </row>
    <row r="412" customFormat="false" ht="12.8" hidden="false" customHeight="false" outlineLevel="0" collapsed="false">
      <c r="A412" s="76" t="n">
        <v>408</v>
      </c>
      <c r="B412" s="77" t="n">
        <f aca="false">EOMONTH(Input!$C$7,A412)</f>
        <v>55334</v>
      </c>
      <c r="C412" s="76" t="n">
        <f aca="false">DATEDIF(Input!$G$23,$B412,"Y")</f>
        <v>74</v>
      </c>
      <c r="E412" s="78" t="n">
        <f aca="false">(-1)*(401k_02!$G412+IRA_02!$E412+Invest_02!$E412)+Pension_02!$E412+SocialSec_02!$E412</f>
        <v>4556.17039989129</v>
      </c>
      <c r="F412" s="78" t="n">
        <f aca="false">(-1)*Roth_02!$E412</f>
        <v>0</v>
      </c>
      <c r="G412" s="78" t="n">
        <f aca="false">(-1)*$E412*(Input!$C$8/100)</f>
        <v>-455.617039989129</v>
      </c>
      <c r="H412" s="78" t="n">
        <f aca="false">(-1)*$E412*(Input!$C$9/100)</f>
        <v>-224.163583674651</v>
      </c>
      <c r="J412" s="78" t="n">
        <f aca="false">($E412+$F412+$G412+$H412)</f>
        <v>3876.38977622751</v>
      </c>
    </row>
    <row r="413" customFormat="false" ht="12.8" hidden="false" customHeight="false" outlineLevel="0" collapsed="false">
      <c r="A413" s="76" t="n">
        <v>409</v>
      </c>
      <c r="B413" s="77" t="n">
        <f aca="false">EOMONTH(Input!$C$7,A413)</f>
        <v>55365</v>
      </c>
      <c r="C413" s="76" t="n">
        <f aca="false">DATEDIF(Input!$G$23,$B413,"Y")</f>
        <v>74</v>
      </c>
      <c r="E413" s="78" t="n">
        <f aca="false">(-1)*(401k_02!$G413+IRA_02!$E413+Invest_02!$E413)+Pension_02!$E413+SocialSec_02!$E413</f>
        <v>4556.17039989129</v>
      </c>
      <c r="F413" s="78" t="n">
        <f aca="false">(-1)*Roth_02!$E413</f>
        <v>0</v>
      </c>
      <c r="G413" s="78" t="n">
        <f aca="false">(-1)*$E413*(Input!$C$8/100)</f>
        <v>-455.617039989129</v>
      </c>
      <c r="H413" s="78" t="n">
        <f aca="false">(-1)*$E413*(Input!$C$9/100)</f>
        <v>-224.163583674651</v>
      </c>
      <c r="J413" s="78" t="n">
        <f aca="false">($E413+$F413+$G413+$H413)</f>
        <v>3876.38977622751</v>
      </c>
    </row>
    <row r="414" customFormat="false" ht="12.8" hidden="false" customHeight="false" outlineLevel="0" collapsed="false">
      <c r="A414" s="76" t="n">
        <v>410</v>
      </c>
      <c r="B414" s="77" t="n">
        <f aca="false">EOMONTH(Input!$C$7,A414)</f>
        <v>55396</v>
      </c>
      <c r="C414" s="76" t="n">
        <f aca="false">DATEDIF(Input!$G$23,$B414,"Y")</f>
        <v>74</v>
      </c>
      <c r="E414" s="78" t="n">
        <f aca="false">(-1)*(401k_02!$G414+IRA_02!$E414+Invest_02!$E414)+Pension_02!$E414+SocialSec_02!$E414</f>
        <v>4556.17039989129</v>
      </c>
      <c r="F414" s="78" t="n">
        <f aca="false">(-1)*Roth_02!$E414</f>
        <v>0</v>
      </c>
      <c r="G414" s="78" t="n">
        <f aca="false">(-1)*$E414*(Input!$C$8/100)</f>
        <v>-455.617039989129</v>
      </c>
      <c r="H414" s="78" t="n">
        <f aca="false">(-1)*$E414*(Input!$C$9/100)</f>
        <v>-224.163583674651</v>
      </c>
      <c r="J414" s="78" t="n">
        <f aca="false">($E414+$F414+$G414+$H414)</f>
        <v>3876.38977622751</v>
      </c>
    </row>
    <row r="415" customFormat="false" ht="12.8" hidden="false" customHeight="false" outlineLevel="0" collapsed="false">
      <c r="A415" s="76" t="n">
        <v>411</v>
      </c>
      <c r="B415" s="77" t="n">
        <f aca="false">EOMONTH(Input!$C$7,A415)</f>
        <v>55426</v>
      </c>
      <c r="C415" s="76" t="n">
        <f aca="false">DATEDIF(Input!$G$23,$B415,"Y")</f>
        <v>74</v>
      </c>
      <c r="E415" s="78" t="n">
        <f aca="false">(-1)*(401k_02!$G415+IRA_02!$E415+Invest_02!$E415)+Pension_02!$E415+SocialSec_02!$E415</f>
        <v>4556.17039989129</v>
      </c>
      <c r="F415" s="78" t="n">
        <f aca="false">(-1)*Roth_02!$E415</f>
        <v>0</v>
      </c>
      <c r="G415" s="78" t="n">
        <f aca="false">(-1)*$E415*(Input!$C$8/100)</f>
        <v>-455.617039989129</v>
      </c>
      <c r="H415" s="78" t="n">
        <f aca="false">(-1)*$E415*(Input!$C$9/100)</f>
        <v>-224.163583674651</v>
      </c>
      <c r="J415" s="78" t="n">
        <f aca="false">($E415+$F415+$G415+$H415)</f>
        <v>3876.38977622751</v>
      </c>
    </row>
    <row r="416" customFormat="false" ht="12.8" hidden="false" customHeight="false" outlineLevel="0" collapsed="false">
      <c r="A416" s="76" t="n">
        <v>412</v>
      </c>
      <c r="B416" s="77" t="n">
        <f aca="false">EOMONTH(Input!$C$7,A416)</f>
        <v>55457</v>
      </c>
      <c r="C416" s="76" t="n">
        <f aca="false">DATEDIF(Input!$G$23,$B416,"Y")</f>
        <v>74</v>
      </c>
      <c r="E416" s="78" t="n">
        <f aca="false">(-1)*(401k_02!$G416+IRA_02!$E416+Invest_02!$E416)+Pension_02!$E416+SocialSec_02!$E416</f>
        <v>4556.17039989129</v>
      </c>
      <c r="F416" s="78" t="n">
        <f aca="false">(-1)*Roth_02!$E416</f>
        <v>0</v>
      </c>
      <c r="G416" s="78" t="n">
        <f aca="false">(-1)*$E416*(Input!$C$8/100)</f>
        <v>-455.617039989129</v>
      </c>
      <c r="H416" s="78" t="n">
        <f aca="false">(-1)*$E416*(Input!$C$9/100)</f>
        <v>-224.163583674651</v>
      </c>
      <c r="J416" s="78" t="n">
        <f aca="false">($E416+$F416+$G416+$H416)</f>
        <v>3876.38977622751</v>
      </c>
    </row>
    <row r="417" customFormat="false" ht="12.8" hidden="false" customHeight="false" outlineLevel="0" collapsed="false">
      <c r="A417" s="76" t="n">
        <v>413</v>
      </c>
      <c r="B417" s="77" t="n">
        <f aca="false">EOMONTH(Input!$C$7,A417)</f>
        <v>55487</v>
      </c>
      <c r="C417" s="76" t="n">
        <f aca="false">DATEDIF(Input!$G$23,$B417,"Y")</f>
        <v>74</v>
      </c>
      <c r="E417" s="78" t="n">
        <f aca="false">(-1)*(401k_02!$G417+IRA_02!$E417+Invest_02!$E417)+Pension_02!$E417+SocialSec_02!$E417</f>
        <v>4556.17039989129</v>
      </c>
      <c r="F417" s="78" t="n">
        <f aca="false">(-1)*Roth_02!$E417</f>
        <v>0</v>
      </c>
      <c r="G417" s="78" t="n">
        <f aca="false">(-1)*$E417*(Input!$C$8/100)</f>
        <v>-455.617039989129</v>
      </c>
      <c r="H417" s="78" t="n">
        <f aca="false">(-1)*$E417*(Input!$C$9/100)</f>
        <v>-224.163583674651</v>
      </c>
      <c r="J417" s="78" t="n">
        <f aca="false">($E417+$F417+$G417+$H417)</f>
        <v>3876.38977622751</v>
      </c>
    </row>
    <row r="418" customFormat="false" ht="12.8" hidden="false" customHeight="false" outlineLevel="0" collapsed="false">
      <c r="A418" s="76" t="n">
        <v>414</v>
      </c>
      <c r="B418" s="77" t="n">
        <f aca="false">EOMONTH(Input!$C$7,A418)</f>
        <v>55518</v>
      </c>
      <c r="C418" s="76" t="n">
        <f aca="false">DATEDIF(Input!$G$23,$B418,"Y")</f>
        <v>74</v>
      </c>
      <c r="E418" s="78" t="n">
        <f aca="false">(-1)*(401k_02!$G418+IRA_02!$E418+Invest_02!$E418)+Pension_02!$E418+SocialSec_02!$E418</f>
        <v>4556.17039989129</v>
      </c>
      <c r="F418" s="78" t="n">
        <f aca="false">(-1)*Roth_02!$E418</f>
        <v>0</v>
      </c>
      <c r="G418" s="78" t="n">
        <f aca="false">(-1)*$E418*(Input!$C$8/100)</f>
        <v>-455.617039989129</v>
      </c>
      <c r="H418" s="78" t="n">
        <f aca="false">(-1)*$E418*(Input!$C$9/100)</f>
        <v>-224.163583674651</v>
      </c>
      <c r="J418" s="78" t="n">
        <f aca="false">($E418+$F418+$G418+$H418)</f>
        <v>3876.38977622751</v>
      </c>
    </row>
    <row r="419" customFormat="false" ht="12.8" hidden="false" customHeight="false" outlineLevel="0" collapsed="false">
      <c r="A419" s="76" t="n">
        <v>415</v>
      </c>
      <c r="B419" s="77" t="n">
        <f aca="false">EOMONTH(Input!$C$7,A419)</f>
        <v>55549</v>
      </c>
      <c r="C419" s="76" t="n">
        <f aca="false">DATEDIF(Input!$G$23,$B419,"Y")</f>
        <v>74</v>
      </c>
      <c r="E419" s="78" t="n">
        <f aca="false">(-1)*(401k_02!$G419+IRA_02!$E419+Invest_02!$E419)+Pension_02!$E419+SocialSec_02!$E419</f>
        <v>4556.17039989129</v>
      </c>
      <c r="F419" s="78" t="n">
        <f aca="false">(-1)*Roth_02!$E419</f>
        <v>0</v>
      </c>
      <c r="G419" s="78" t="n">
        <f aca="false">(-1)*$E419*(Input!$C$8/100)</f>
        <v>-455.617039989129</v>
      </c>
      <c r="H419" s="78" t="n">
        <f aca="false">(-1)*$E419*(Input!$C$9/100)</f>
        <v>-224.163583674651</v>
      </c>
      <c r="J419" s="78" t="n">
        <f aca="false">($E419+$F419+$G419+$H419)</f>
        <v>3876.38977622751</v>
      </c>
    </row>
    <row r="420" customFormat="false" ht="12.8" hidden="false" customHeight="false" outlineLevel="0" collapsed="false">
      <c r="A420" s="76" t="n">
        <v>416</v>
      </c>
      <c r="B420" s="77" t="n">
        <f aca="false">EOMONTH(Input!$C$7,A420)</f>
        <v>55578</v>
      </c>
      <c r="C420" s="76" t="n">
        <f aca="false">DATEDIF(Input!$G$23,$B420,"Y")</f>
        <v>74</v>
      </c>
      <c r="E420" s="78" t="n">
        <f aca="false">(-1)*(401k_02!$G420+IRA_02!$E420+Invest_02!$E420)+Pension_02!$E420+SocialSec_02!$E420</f>
        <v>4556.17039989129</v>
      </c>
      <c r="F420" s="78" t="n">
        <f aca="false">(-1)*Roth_02!$E420</f>
        <v>0</v>
      </c>
      <c r="G420" s="78" t="n">
        <f aca="false">(-1)*$E420*(Input!$C$8/100)</f>
        <v>-455.617039989129</v>
      </c>
      <c r="H420" s="78" t="n">
        <f aca="false">(-1)*$E420*(Input!$C$9/100)</f>
        <v>-224.163583674651</v>
      </c>
      <c r="J420" s="78" t="n">
        <f aca="false">($E420+$F420+$G420+$H420)</f>
        <v>3876.38977622751</v>
      </c>
    </row>
    <row r="421" customFormat="false" ht="12.8" hidden="false" customHeight="false" outlineLevel="0" collapsed="false">
      <c r="A421" s="76" t="n">
        <v>417</v>
      </c>
      <c r="B421" s="77" t="n">
        <f aca="false">EOMONTH(Input!$C$7,A421)</f>
        <v>55609</v>
      </c>
      <c r="C421" s="76" t="n">
        <f aca="false">DATEDIF(Input!$G$23,$B421,"Y")</f>
        <v>74</v>
      </c>
      <c r="E421" s="78" t="n">
        <f aca="false">(-1)*(401k_02!$G421+IRA_02!$E421+Invest_02!$E421)+Pension_02!$E421+SocialSec_02!$E421</f>
        <v>4556.17039989129</v>
      </c>
      <c r="F421" s="78" t="n">
        <f aca="false">(-1)*Roth_02!$E421</f>
        <v>0</v>
      </c>
      <c r="G421" s="78" t="n">
        <f aca="false">(-1)*$E421*(Input!$C$8/100)</f>
        <v>-455.617039989129</v>
      </c>
      <c r="H421" s="78" t="n">
        <f aca="false">(-1)*$E421*(Input!$C$9/100)</f>
        <v>-224.163583674651</v>
      </c>
      <c r="J421" s="78" t="n">
        <f aca="false">($E421+$F421+$G421+$H421)</f>
        <v>3876.38977622751</v>
      </c>
    </row>
    <row r="422" customFormat="false" ht="12.8" hidden="false" customHeight="false" outlineLevel="0" collapsed="false">
      <c r="A422" s="76" t="n">
        <v>418</v>
      </c>
      <c r="B422" s="77" t="n">
        <f aca="false">EOMONTH(Input!$C$7,A422)</f>
        <v>55639</v>
      </c>
      <c r="C422" s="76" t="n">
        <f aca="false">DATEDIF(Input!$G$23,$B422,"Y")</f>
        <v>74</v>
      </c>
      <c r="E422" s="78" t="n">
        <f aca="false">(-1)*(401k_02!$G422+IRA_02!$E422+Invest_02!$E422)+Pension_02!$E422+SocialSec_02!$E422</f>
        <v>4556.17039989129</v>
      </c>
      <c r="F422" s="78" t="n">
        <f aca="false">(-1)*Roth_02!$E422</f>
        <v>0</v>
      </c>
      <c r="G422" s="78" t="n">
        <f aca="false">(-1)*$E422*(Input!$C$8/100)</f>
        <v>-455.617039989129</v>
      </c>
      <c r="H422" s="78" t="n">
        <f aca="false">(-1)*$E422*(Input!$C$9/100)</f>
        <v>-224.163583674651</v>
      </c>
      <c r="J422" s="78" t="n">
        <f aca="false">($E422+$F422+$G422+$H422)</f>
        <v>3876.38977622751</v>
      </c>
    </row>
    <row r="423" customFormat="false" ht="12.8" hidden="false" customHeight="false" outlineLevel="0" collapsed="false">
      <c r="A423" s="76" t="n">
        <v>419</v>
      </c>
      <c r="B423" s="77" t="n">
        <f aca="false">EOMONTH(Input!$C$7,A423)</f>
        <v>55670</v>
      </c>
      <c r="C423" s="76" t="n">
        <f aca="false">DATEDIF(Input!$G$23,$B423,"Y")</f>
        <v>75</v>
      </c>
      <c r="E423" s="78" t="n">
        <f aca="false">(-1)*(401k_02!$G423+IRA_02!$E423+Invest_02!$E423)+Pension_02!$E423+SocialSec_02!$E423</f>
        <v>4556.17039989129</v>
      </c>
      <c r="F423" s="78" t="n">
        <f aca="false">(-1)*Roth_02!$E423</f>
        <v>0</v>
      </c>
      <c r="G423" s="78" t="n">
        <f aca="false">(-1)*$E423*(Input!$C$8/100)</f>
        <v>-455.617039989129</v>
      </c>
      <c r="H423" s="78" t="n">
        <f aca="false">(-1)*$E423*(Input!$C$9/100)</f>
        <v>-224.163583674651</v>
      </c>
      <c r="J423" s="78" t="n">
        <f aca="false">($E423+$F423+$G423+$H423)</f>
        <v>3876.38977622751</v>
      </c>
    </row>
    <row r="424" customFormat="false" ht="12.8" hidden="false" customHeight="false" outlineLevel="0" collapsed="false">
      <c r="A424" s="76" t="n">
        <v>420</v>
      </c>
      <c r="B424" s="77" t="n">
        <f aca="false">EOMONTH(Input!$C$7,A424)</f>
        <v>55700</v>
      </c>
      <c r="C424" s="76" t="n">
        <f aca="false">DATEDIF(Input!$G$23,$B424,"Y")</f>
        <v>75</v>
      </c>
      <c r="E424" s="78" t="n">
        <f aca="false">(-1)*(401k_02!$G424+IRA_02!$E424+Invest_02!$E424)+Pension_02!$E424+SocialSec_02!$E424</f>
        <v>4556.17039989129</v>
      </c>
      <c r="F424" s="78" t="n">
        <f aca="false">(-1)*Roth_02!$E424</f>
        <v>0</v>
      </c>
      <c r="G424" s="78" t="n">
        <f aca="false">(-1)*$E424*(Input!$C$8/100)</f>
        <v>-455.617039989129</v>
      </c>
      <c r="H424" s="78" t="n">
        <f aca="false">(-1)*$E424*(Input!$C$9/100)</f>
        <v>-224.163583674651</v>
      </c>
      <c r="J424" s="78" t="n">
        <f aca="false">($E424+$F424+$G424+$H424)</f>
        <v>3876.38977622751</v>
      </c>
    </row>
    <row r="425" customFormat="false" ht="12.8" hidden="false" customHeight="false" outlineLevel="0" collapsed="false">
      <c r="A425" s="76" t="n">
        <v>421</v>
      </c>
      <c r="B425" s="77" t="n">
        <f aca="false">EOMONTH(Input!$C$7,A425)</f>
        <v>55731</v>
      </c>
      <c r="C425" s="76" t="n">
        <f aca="false">DATEDIF(Input!$G$23,$B425,"Y")</f>
        <v>75</v>
      </c>
      <c r="E425" s="78" t="n">
        <f aca="false">(-1)*(401k_02!$G425+IRA_02!$E425+Invest_02!$E425)+Pension_02!$E425+SocialSec_02!$E425</f>
        <v>4556.17039989129</v>
      </c>
      <c r="F425" s="78" t="n">
        <f aca="false">(-1)*Roth_02!$E425</f>
        <v>0</v>
      </c>
      <c r="G425" s="78" t="n">
        <f aca="false">(-1)*$E425*(Input!$C$8/100)</f>
        <v>-455.617039989129</v>
      </c>
      <c r="H425" s="78" t="n">
        <f aca="false">(-1)*$E425*(Input!$C$9/100)</f>
        <v>-224.163583674651</v>
      </c>
      <c r="J425" s="78" t="n">
        <f aca="false">($E425+$F425+$G425+$H425)</f>
        <v>3876.38977622751</v>
      </c>
    </row>
    <row r="426" customFormat="false" ht="12.8" hidden="false" customHeight="false" outlineLevel="0" collapsed="false">
      <c r="A426" s="76" t="n">
        <v>422</v>
      </c>
      <c r="B426" s="77" t="n">
        <f aca="false">EOMONTH(Input!$C$7,A426)</f>
        <v>55762</v>
      </c>
      <c r="C426" s="76" t="n">
        <f aca="false">DATEDIF(Input!$G$23,$B426,"Y")</f>
        <v>75</v>
      </c>
      <c r="E426" s="78" t="n">
        <f aca="false">(-1)*(401k_02!$G426+IRA_02!$E426+Invest_02!$E426)+Pension_02!$E426+SocialSec_02!$E426</f>
        <v>4556.17039989129</v>
      </c>
      <c r="F426" s="78" t="n">
        <f aca="false">(-1)*Roth_02!$E426</f>
        <v>0</v>
      </c>
      <c r="G426" s="78" t="n">
        <f aca="false">(-1)*$E426*(Input!$C$8/100)</f>
        <v>-455.617039989129</v>
      </c>
      <c r="H426" s="78" t="n">
        <f aca="false">(-1)*$E426*(Input!$C$9/100)</f>
        <v>-224.163583674651</v>
      </c>
      <c r="J426" s="78" t="n">
        <f aca="false">($E426+$F426+$G426+$H426)</f>
        <v>3876.38977622751</v>
      </c>
    </row>
    <row r="427" customFormat="false" ht="12.8" hidden="false" customHeight="false" outlineLevel="0" collapsed="false">
      <c r="A427" s="76" t="n">
        <v>423</v>
      </c>
      <c r="B427" s="77" t="n">
        <f aca="false">EOMONTH(Input!$C$7,A427)</f>
        <v>55792</v>
      </c>
      <c r="C427" s="76" t="n">
        <f aca="false">DATEDIF(Input!$G$23,$B427,"Y")</f>
        <v>75</v>
      </c>
      <c r="E427" s="78" t="n">
        <f aca="false">(-1)*(401k_02!$G427+IRA_02!$E427+Invest_02!$E427)+Pension_02!$E427+SocialSec_02!$E427</f>
        <v>4556.17039989129</v>
      </c>
      <c r="F427" s="78" t="n">
        <f aca="false">(-1)*Roth_02!$E427</f>
        <v>0</v>
      </c>
      <c r="G427" s="78" t="n">
        <f aca="false">(-1)*$E427*(Input!$C$8/100)</f>
        <v>-455.617039989129</v>
      </c>
      <c r="H427" s="78" t="n">
        <f aca="false">(-1)*$E427*(Input!$C$9/100)</f>
        <v>-224.163583674651</v>
      </c>
      <c r="J427" s="78" t="n">
        <f aca="false">($E427+$F427+$G427+$H427)</f>
        <v>3876.38977622751</v>
      </c>
    </row>
    <row r="428" customFormat="false" ht="12.8" hidden="false" customHeight="false" outlineLevel="0" collapsed="false">
      <c r="A428" s="76" t="n">
        <v>424</v>
      </c>
      <c r="B428" s="77" t="n">
        <f aca="false">EOMONTH(Input!$C$7,A428)</f>
        <v>55823</v>
      </c>
      <c r="C428" s="76" t="n">
        <f aca="false">DATEDIF(Input!$G$23,$B428,"Y")</f>
        <v>75</v>
      </c>
      <c r="E428" s="78" t="n">
        <f aca="false">(-1)*(401k_02!$G428+IRA_02!$E428+Invest_02!$E428)+Pension_02!$E428+SocialSec_02!$E428</f>
        <v>4556.17039989129</v>
      </c>
      <c r="F428" s="78" t="n">
        <f aca="false">(-1)*Roth_02!$E428</f>
        <v>0</v>
      </c>
      <c r="G428" s="78" t="n">
        <f aca="false">(-1)*$E428*(Input!$C$8/100)</f>
        <v>-455.617039989129</v>
      </c>
      <c r="H428" s="78" t="n">
        <f aca="false">(-1)*$E428*(Input!$C$9/100)</f>
        <v>-224.163583674651</v>
      </c>
      <c r="J428" s="78" t="n">
        <f aca="false">($E428+$F428+$G428+$H428)</f>
        <v>3876.38977622751</v>
      </c>
    </row>
    <row r="429" customFormat="false" ht="12.8" hidden="false" customHeight="false" outlineLevel="0" collapsed="false">
      <c r="A429" s="76" t="n">
        <v>425</v>
      </c>
      <c r="B429" s="77" t="n">
        <f aca="false">EOMONTH(Input!$C$7,A429)</f>
        <v>55853</v>
      </c>
      <c r="C429" s="76" t="n">
        <f aca="false">DATEDIF(Input!$G$23,$B429,"Y")</f>
        <v>75</v>
      </c>
      <c r="E429" s="78" t="n">
        <f aca="false">(-1)*(401k_02!$G429+IRA_02!$E429+Invest_02!$E429)+Pension_02!$E429+SocialSec_02!$E429</f>
        <v>4556.17039989129</v>
      </c>
      <c r="F429" s="78" t="n">
        <f aca="false">(-1)*Roth_02!$E429</f>
        <v>0</v>
      </c>
      <c r="G429" s="78" t="n">
        <f aca="false">(-1)*$E429*(Input!$C$8/100)</f>
        <v>-455.617039989129</v>
      </c>
      <c r="H429" s="78" t="n">
        <f aca="false">(-1)*$E429*(Input!$C$9/100)</f>
        <v>-224.163583674651</v>
      </c>
      <c r="J429" s="78" t="n">
        <f aca="false">($E429+$F429+$G429+$H429)</f>
        <v>3876.38977622751</v>
      </c>
    </row>
    <row r="430" customFormat="false" ht="12.8" hidden="false" customHeight="false" outlineLevel="0" collapsed="false">
      <c r="A430" s="76" t="n">
        <v>426</v>
      </c>
      <c r="B430" s="77" t="n">
        <f aca="false">EOMONTH(Input!$C$7,A430)</f>
        <v>55884</v>
      </c>
      <c r="C430" s="76" t="n">
        <f aca="false">DATEDIF(Input!$G$23,$B430,"Y")</f>
        <v>75</v>
      </c>
      <c r="E430" s="78" t="n">
        <f aca="false">(-1)*(401k_02!$G430+IRA_02!$E430+Invest_02!$E430)+Pension_02!$E430+SocialSec_02!$E430</f>
        <v>4556.17039989129</v>
      </c>
      <c r="F430" s="78" t="n">
        <f aca="false">(-1)*Roth_02!$E430</f>
        <v>0</v>
      </c>
      <c r="G430" s="78" t="n">
        <f aca="false">(-1)*$E430*(Input!$C$8/100)</f>
        <v>-455.617039989129</v>
      </c>
      <c r="H430" s="78" t="n">
        <f aca="false">(-1)*$E430*(Input!$C$9/100)</f>
        <v>-224.163583674651</v>
      </c>
      <c r="J430" s="78" t="n">
        <f aca="false">($E430+$F430+$G430+$H430)</f>
        <v>3876.38977622751</v>
      </c>
    </row>
    <row r="431" customFormat="false" ht="12.8" hidden="false" customHeight="false" outlineLevel="0" collapsed="false">
      <c r="A431" s="76" t="n">
        <v>427</v>
      </c>
      <c r="B431" s="77" t="n">
        <f aca="false">EOMONTH(Input!$C$7,A431)</f>
        <v>55915</v>
      </c>
      <c r="C431" s="76" t="n">
        <f aca="false">DATEDIF(Input!$G$23,$B431,"Y")</f>
        <v>75</v>
      </c>
      <c r="E431" s="78" t="n">
        <f aca="false">(-1)*(401k_02!$G431+IRA_02!$E431+Invest_02!$E431)+Pension_02!$E431+SocialSec_02!$E431</f>
        <v>4556.17039989129</v>
      </c>
      <c r="F431" s="78" t="n">
        <f aca="false">(-1)*Roth_02!$E431</f>
        <v>0</v>
      </c>
      <c r="G431" s="78" t="n">
        <f aca="false">(-1)*$E431*(Input!$C$8/100)</f>
        <v>-455.617039989129</v>
      </c>
      <c r="H431" s="78" t="n">
        <f aca="false">(-1)*$E431*(Input!$C$9/100)</f>
        <v>-224.163583674651</v>
      </c>
      <c r="J431" s="78" t="n">
        <f aca="false">($E431+$F431+$G431+$H431)</f>
        <v>3876.38977622751</v>
      </c>
    </row>
    <row r="432" customFormat="false" ht="12.8" hidden="false" customHeight="false" outlineLevel="0" collapsed="false">
      <c r="A432" s="76" t="n">
        <v>428</v>
      </c>
      <c r="B432" s="77" t="n">
        <f aca="false">EOMONTH(Input!$C$7,A432)</f>
        <v>55943</v>
      </c>
      <c r="C432" s="76" t="n">
        <f aca="false">DATEDIF(Input!$G$23,$B432,"Y")</f>
        <v>75</v>
      </c>
      <c r="E432" s="78" t="n">
        <f aca="false">(-1)*(401k_02!$G432+IRA_02!$E432+Invest_02!$E432)+Pension_02!$E432+SocialSec_02!$E432</f>
        <v>4556.17039989129</v>
      </c>
      <c r="F432" s="78" t="n">
        <f aca="false">(-1)*Roth_02!$E432</f>
        <v>0</v>
      </c>
      <c r="G432" s="78" t="n">
        <f aca="false">(-1)*$E432*(Input!$C$8/100)</f>
        <v>-455.617039989129</v>
      </c>
      <c r="H432" s="78" t="n">
        <f aca="false">(-1)*$E432*(Input!$C$9/100)</f>
        <v>-224.163583674651</v>
      </c>
      <c r="J432" s="78" t="n">
        <f aca="false">($E432+$F432+$G432+$H432)</f>
        <v>3876.38977622751</v>
      </c>
    </row>
    <row r="433" customFormat="false" ht="12.8" hidden="false" customHeight="false" outlineLevel="0" collapsed="false">
      <c r="A433" s="76" t="n">
        <v>429</v>
      </c>
      <c r="B433" s="77" t="n">
        <f aca="false">EOMONTH(Input!$C$7,A433)</f>
        <v>55974</v>
      </c>
      <c r="C433" s="76" t="n">
        <f aca="false">DATEDIF(Input!$G$23,$B433,"Y")</f>
        <v>75</v>
      </c>
      <c r="E433" s="78" t="n">
        <f aca="false">(-1)*(401k_02!$G433+IRA_02!$E433+Invest_02!$E433)+Pension_02!$E433+SocialSec_02!$E433</f>
        <v>4556.17039989129</v>
      </c>
      <c r="F433" s="78" t="n">
        <f aca="false">(-1)*Roth_02!$E433</f>
        <v>0</v>
      </c>
      <c r="G433" s="78" t="n">
        <f aca="false">(-1)*$E433*(Input!$C$8/100)</f>
        <v>-455.617039989129</v>
      </c>
      <c r="H433" s="78" t="n">
        <f aca="false">(-1)*$E433*(Input!$C$9/100)</f>
        <v>-224.163583674651</v>
      </c>
      <c r="J433" s="78" t="n">
        <f aca="false">($E433+$F433+$G433+$H433)</f>
        <v>3876.38977622751</v>
      </c>
    </row>
    <row r="434" customFormat="false" ht="12.8" hidden="false" customHeight="false" outlineLevel="0" collapsed="false">
      <c r="A434" s="76" t="n">
        <v>430</v>
      </c>
      <c r="B434" s="77" t="n">
        <f aca="false">EOMONTH(Input!$C$7,A434)</f>
        <v>56004</v>
      </c>
      <c r="C434" s="76" t="n">
        <f aca="false">DATEDIF(Input!$G$23,$B434,"Y")</f>
        <v>75</v>
      </c>
      <c r="E434" s="78" t="n">
        <f aca="false">(-1)*(401k_02!$G434+IRA_02!$E434+Invest_02!$E434)+Pension_02!$E434+SocialSec_02!$E434</f>
        <v>4556.17039989129</v>
      </c>
      <c r="F434" s="78" t="n">
        <f aca="false">(-1)*Roth_02!$E434</f>
        <v>0</v>
      </c>
      <c r="G434" s="78" t="n">
        <f aca="false">(-1)*$E434*(Input!$C$8/100)</f>
        <v>-455.617039989129</v>
      </c>
      <c r="H434" s="78" t="n">
        <f aca="false">(-1)*$E434*(Input!$C$9/100)</f>
        <v>-224.163583674651</v>
      </c>
      <c r="J434" s="78" t="n">
        <f aca="false">($E434+$F434+$G434+$H434)</f>
        <v>3876.38977622751</v>
      </c>
    </row>
    <row r="435" customFormat="false" ht="12.8" hidden="false" customHeight="false" outlineLevel="0" collapsed="false">
      <c r="A435" s="76" t="n">
        <v>431</v>
      </c>
      <c r="B435" s="77" t="n">
        <f aca="false">EOMONTH(Input!$C$7,A435)</f>
        <v>56035</v>
      </c>
      <c r="C435" s="76" t="n">
        <f aca="false">DATEDIF(Input!$G$23,$B435,"Y")</f>
        <v>76</v>
      </c>
      <c r="E435" s="78" t="n">
        <f aca="false">(-1)*(401k_02!$G435+IRA_02!$E435+Invest_02!$E435)+Pension_02!$E435+SocialSec_02!$E435</f>
        <v>4556.17039989129</v>
      </c>
      <c r="F435" s="78" t="n">
        <f aca="false">(-1)*Roth_02!$E435</f>
        <v>0</v>
      </c>
      <c r="G435" s="78" t="n">
        <f aca="false">(-1)*$E435*(Input!$C$8/100)</f>
        <v>-455.617039989129</v>
      </c>
      <c r="H435" s="78" t="n">
        <f aca="false">(-1)*$E435*(Input!$C$9/100)</f>
        <v>-224.163583674651</v>
      </c>
      <c r="J435" s="78" t="n">
        <f aca="false">($E435+$F435+$G435+$H435)</f>
        <v>3876.38977622751</v>
      </c>
    </row>
    <row r="436" customFormat="false" ht="12.8" hidden="false" customHeight="false" outlineLevel="0" collapsed="false">
      <c r="A436" s="76" t="n">
        <v>432</v>
      </c>
      <c r="B436" s="77" t="n">
        <f aca="false">EOMONTH(Input!$C$7,A436)</f>
        <v>56065</v>
      </c>
      <c r="C436" s="76" t="n">
        <f aca="false">DATEDIF(Input!$G$23,$B436,"Y")</f>
        <v>76</v>
      </c>
      <c r="E436" s="78" t="n">
        <f aca="false">(-1)*(401k_02!$G436+IRA_02!$E436+Invest_02!$E436)+Pension_02!$E436+SocialSec_02!$E436</f>
        <v>4556.17039989129</v>
      </c>
      <c r="F436" s="78" t="n">
        <f aca="false">(-1)*Roth_02!$E436</f>
        <v>0</v>
      </c>
      <c r="G436" s="78" t="n">
        <f aca="false">(-1)*$E436*(Input!$C$8/100)</f>
        <v>-455.617039989129</v>
      </c>
      <c r="H436" s="78" t="n">
        <f aca="false">(-1)*$E436*(Input!$C$9/100)</f>
        <v>-224.163583674651</v>
      </c>
      <c r="J436" s="78" t="n">
        <f aca="false">($E436+$F436+$G436+$H436)</f>
        <v>3876.38977622751</v>
      </c>
    </row>
    <row r="437" customFormat="false" ht="12.8" hidden="false" customHeight="false" outlineLevel="0" collapsed="false">
      <c r="A437" s="76" t="n">
        <v>433</v>
      </c>
      <c r="B437" s="77" t="n">
        <f aca="false">EOMONTH(Input!$C$7,A437)</f>
        <v>56096</v>
      </c>
      <c r="C437" s="76" t="n">
        <f aca="false">DATEDIF(Input!$G$23,$B437,"Y")</f>
        <v>76</v>
      </c>
      <c r="E437" s="78" t="n">
        <f aca="false">(-1)*(401k_02!$G437+IRA_02!$E437+Invest_02!$E437)+Pension_02!$E437+SocialSec_02!$E437</f>
        <v>4556.17039989129</v>
      </c>
      <c r="F437" s="78" t="n">
        <f aca="false">(-1)*Roth_02!$E437</f>
        <v>0</v>
      </c>
      <c r="G437" s="78" t="n">
        <f aca="false">(-1)*$E437*(Input!$C$8/100)</f>
        <v>-455.617039989129</v>
      </c>
      <c r="H437" s="78" t="n">
        <f aca="false">(-1)*$E437*(Input!$C$9/100)</f>
        <v>-224.163583674651</v>
      </c>
      <c r="J437" s="78" t="n">
        <f aca="false">($E437+$F437+$G437+$H437)</f>
        <v>3876.38977622751</v>
      </c>
    </row>
    <row r="438" customFormat="false" ht="12.8" hidden="false" customHeight="false" outlineLevel="0" collapsed="false">
      <c r="A438" s="76" t="n">
        <v>434</v>
      </c>
      <c r="B438" s="77" t="n">
        <f aca="false">EOMONTH(Input!$C$7,A438)</f>
        <v>56127</v>
      </c>
      <c r="C438" s="76" t="n">
        <f aca="false">DATEDIF(Input!$G$23,$B438,"Y")</f>
        <v>76</v>
      </c>
      <c r="E438" s="78" t="n">
        <f aca="false">(-1)*(401k_02!$G438+IRA_02!$E438+Invest_02!$E438)+Pension_02!$E438+SocialSec_02!$E438</f>
        <v>4556.17039989129</v>
      </c>
      <c r="F438" s="78" t="n">
        <f aca="false">(-1)*Roth_02!$E438</f>
        <v>0</v>
      </c>
      <c r="G438" s="78" t="n">
        <f aca="false">(-1)*$E438*(Input!$C$8/100)</f>
        <v>-455.617039989129</v>
      </c>
      <c r="H438" s="78" t="n">
        <f aca="false">(-1)*$E438*(Input!$C$9/100)</f>
        <v>-224.163583674651</v>
      </c>
      <c r="J438" s="78" t="n">
        <f aca="false">($E438+$F438+$G438+$H438)</f>
        <v>3876.38977622751</v>
      </c>
    </row>
    <row r="439" customFormat="false" ht="12.8" hidden="false" customHeight="false" outlineLevel="0" collapsed="false">
      <c r="A439" s="76" t="n">
        <v>435</v>
      </c>
      <c r="B439" s="77" t="n">
        <f aca="false">EOMONTH(Input!$C$7,A439)</f>
        <v>56157</v>
      </c>
      <c r="C439" s="76" t="n">
        <f aca="false">DATEDIF(Input!$G$23,$B439,"Y")</f>
        <v>76</v>
      </c>
      <c r="E439" s="78" t="n">
        <f aca="false">(-1)*(401k_02!$G439+IRA_02!$E439+Invest_02!$E439)+Pension_02!$E439+SocialSec_02!$E439</f>
        <v>4556.17039989129</v>
      </c>
      <c r="F439" s="78" t="n">
        <f aca="false">(-1)*Roth_02!$E439</f>
        <v>0</v>
      </c>
      <c r="G439" s="78" t="n">
        <f aca="false">(-1)*$E439*(Input!$C$8/100)</f>
        <v>-455.617039989129</v>
      </c>
      <c r="H439" s="78" t="n">
        <f aca="false">(-1)*$E439*(Input!$C$9/100)</f>
        <v>-224.163583674651</v>
      </c>
      <c r="J439" s="78" t="n">
        <f aca="false">($E439+$F439+$G439+$H439)</f>
        <v>3876.38977622751</v>
      </c>
    </row>
    <row r="440" customFormat="false" ht="12.8" hidden="false" customHeight="false" outlineLevel="0" collapsed="false">
      <c r="A440" s="76" t="n">
        <v>436</v>
      </c>
      <c r="B440" s="77" t="n">
        <f aca="false">EOMONTH(Input!$C$7,A440)</f>
        <v>56188</v>
      </c>
      <c r="C440" s="76" t="n">
        <f aca="false">DATEDIF(Input!$G$23,$B440,"Y")</f>
        <v>76</v>
      </c>
      <c r="E440" s="78" t="n">
        <f aca="false">(-1)*(401k_02!$G440+IRA_02!$E440+Invest_02!$E440)+Pension_02!$E440+SocialSec_02!$E440</f>
        <v>4556.17039989129</v>
      </c>
      <c r="F440" s="78" t="n">
        <f aca="false">(-1)*Roth_02!$E440</f>
        <v>0</v>
      </c>
      <c r="G440" s="78" t="n">
        <f aca="false">(-1)*$E440*(Input!$C$8/100)</f>
        <v>-455.617039989129</v>
      </c>
      <c r="H440" s="78" t="n">
        <f aca="false">(-1)*$E440*(Input!$C$9/100)</f>
        <v>-224.163583674651</v>
      </c>
      <c r="J440" s="78" t="n">
        <f aca="false">($E440+$F440+$G440+$H440)</f>
        <v>3876.38977622751</v>
      </c>
    </row>
    <row r="441" customFormat="false" ht="12.8" hidden="false" customHeight="false" outlineLevel="0" collapsed="false">
      <c r="A441" s="76" t="n">
        <v>437</v>
      </c>
      <c r="B441" s="77" t="n">
        <f aca="false">EOMONTH(Input!$C$7,A441)</f>
        <v>56218</v>
      </c>
      <c r="C441" s="76" t="n">
        <f aca="false">DATEDIF(Input!$G$23,$B441,"Y")</f>
        <v>76</v>
      </c>
      <c r="E441" s="78" t="n">
        <f aca="false">(-1)*(401k_02!$G441+IRA_02!$E441+Invest_02!$E441)+Pension_02!$E441+SocialSec_02!$E441</f>
        <v>4556.17039989129</v>
      </c>
      <c r="F441" s="78" t="n">
        <f aca="false">(-1)*Roth_02!$E441</f>
        <v>0</v>
      </c>
      <c r="G441" s="78" t="n">
        <f aca="false">(-1)*$E441*(Input!$C$8/100)</f>
        <v>-455.617039989129</v>
      </c>
      <c r="H441" s="78" t="n">
        <f aca="false">(-1)*$E441*(Input!$C$9/100)</f>
        <v>-224.163583674651</v>
      </c>
      <c r="J441" s="78" t="n">
        <f aca="false">($E441+$F441+$G441+$H441)</f>
        <v>3876.38977622751</v>
      </c>
    </row>
    <row r="442" customFormat="false" ht="12.8" hidden="false" customHeight="false" outlineLevel="0" collapsed="false">
      <c r="A442" s="76" t="n">
        <v>438</v>
      </c>
      <c r="B442" s="77" t="n">
        <f aca="false">EOMONTH(Input!$C$7,A442)</f>
        <v>56249</v>
      </c>
      <c r="C442" s="76" t="n">
        <f aca="false">DATEDIF(Input!$G$23,$B442,"Y")</f>
        <v>76</v>
      </c>
      <c r="E442" s="78" t="n">
        <f aca="false">(-1)*(401k_02!$G442+IRA_02!$E442+Invest_02!$E442)+Pension_02!$E442+SocialSec_02!$E442</f>
        <v>4556.17039989129</v>
      </c>
      <c r="F442" s="78" t="n">
        <f aca="false">(-1)*Roth_02!$E442</f>
        <v>0</v>
      </c>
      <c r="G442" s="78" t="n">
        <f aca="false">(-1)*$E442*(Input!$C$8/100)</f>
        <v>-455.617039989129</v>
      </c>
      <c r="H442" s="78" t="n">
        <f aca="false">(-1)*$E442*(Input!$C$9/100)</f>
        <v>-224.163583674651</v>
      </c>
      <c r="J442" s="78" t="n">
        <f aca="false">($E442+$F442+$G442+$H442)</f>
        <v>3876.38977622751</v>
      </c>
    </row>
    <row r="443" customFormat="false" ht="12.8" hidden="false" customHeight="false" outlineLevel="0" collapsed="false">
      <c r="A443" s="76" t="n">
        <v>439</v>
      </c>
      <c r="B443" s="77" t="n">
        <f aca="false">EOMONTH(Input!$C$7,A443)</f>
        <v>56280</v>
      </c>
      <c r="C443" s="76" t="n">
        <f aca="false">DATEDIF(Input!$G$23,$B443,"Y")</f>
        <v>76</v>
      </c>
      <c r="E443" s="78" t="n">
        <f aca="false">(-1)*(401k_02!$G443+IRA_02!$E443+Invest_02!$E443)+Pension_02!$E443+SocialSec_02!$E443</f>
        <v>4556.17039989129</v>
      </c>
      <c r="F443" s="78" t="n">
        <f aca="false">(-1)*Roth_02!$E443</f>
        <v>0</v>
      </c>
      <c r="G443" s="78" t="n">
        <f aca="false">(-1)*$E443*(Input!$C$8/100)</f>
        <v>-455.617039989129</v>
      </c>
      <c r="H443" s="78" t="n">
        <f aca="false">(-1)*$E443*(Input!$C$9/100)</f>
        <v>-224.163583674651</v>
      </c>
      <c r="J443" s="78" t="n">
        <f aca="false">($E443+$F443+$G443+$H443)</f>
        <v>3876.38977622751</v>
      </c>
    </row>
    <row r="444" customFormat="false" ht="12.8" hidden="false" customHeight="false" outlineLevel="0" collapsed="false">
      <c r="A444" s="76" t="n">
        <v>440</v>
      </c>
      <c r="B444" s="77" t="n">
        <f aca="false">EOMONTH(Input!$C$7,A444)</f>
        <v>56308</v>
      </c>
      <c r="C444" s="76" t="n">
        <f aca="false">DATEDIF(Input!$G$23,$B444,"Y")</f>
        <v>76</v>
      </c>
      <c r="E444" s="78" t="n">
        <f aca="false">(-1)*(401k_02!$G444+IRA_02!$E444+Invest_02!$E444)+Pension_02!$E444+SocialSec_02!$E444</f>
        <v>4556.17039989129</v>
      </c>
      <c r="F444" s="78" t="n">
        <f aca="false">(-1)*Roth_02!$E444</f>
        <v>0</v>
      </c>
      <c r="G444" s="78" t="n">
        <f aca="false">(-1)*$E444*(Input!$C$8/100)</f>
        <v>-455.617039989129</v>
      </c>
      <c r="H444" s="78" t="n">
        <f aca="false">(-1)*$E444*(Input!$C$9/100)</f>
        <v>-224.163583674651</v>
      </c>
      <c r="J444" s="78" t="n">
        <f aca="false">($E444+$F444+$G444+$H444)</f>
        <v>3876.38977622751</v>
      </c>
    </row>
    <row r="445" customFormat="false" ht="12.8" hidden="false" customHeight="false" outlineLevel="0" collapsed="false">
      <c r="A445" s="76" t="n">
        <v>441</v>
      </c>
      <c r="B445" s="77" t="n">
        <f aca="false">EOMONTH(Input!$C$7,A445)</f>
        <v>56339</v>
      </c>
      <c r="C445" s="76" t="n">
        <f aca="false">DATEDIF(Input!$G$23,$B445,"Y")</f>
        <v>76</v>
      </c>
      <c r="E445" s="78" t="n">
        <f aca="false">(-1)*(401k_02!$G445+IRA_02!$E445+Invest_02!$E445)+Pension_02!$E445+SocialSec_02!$E445</f>
        <v>4556.17039989129</v>
      </c>
      <c r="F445" s="78" t="n">
        <f aca="false">(-1)*Roth_02!$E445</f>
        <v>0</v>
      </c>
      <c r="G445" s="78" t="n">
        <f aca="false">(-1)*$E445*(Input!$C$8/100)</f>
        <v>-455.617039989129</v>
      </c>
      <c r="H445" s="78" t="n">
        <f aca="false">(-1)*$E445*(Input!$C$9/100)</f>
        <v>-224.163583674651</v>
      </c>
      <c r="J445" s="78" t="n">
        <f aca="false">($E445+$F445+$G445+$H445)</f>
        <v>3876.38977622751</v>
      </c>
    </row>
    <row r="446" customFormat="false" ht="12.8" hidden="false" customHeight="false" outlineLevel="0" collapsed="false">
      <c r="A446" s="76" t="n">
        <v>442</v>
      </c>
      <c r="B446" s="77" t="n">
        <f aca="false">EOMONTH(Input!$C$7,A446)</f>
        <v>56369</v>
      </c>
      <c r="C446" s="76" t="n">
        <f aca="false">DATEDIF(Input!$G$23,$B446,"Y")</f>
        <v>76</v>
      </c>
      <c r="E446" s="78" t="n">
        <f aca="false">(-1)*(401k_02!$G446+IRA_02!$E446+Invest_02!$E446)+Pension_02!$E446+SocialSec_02!$E446</f>
        <v>4556.17039989129</v>
      </c>
      <c r="F446" s="78" t="n">
        <f aca="false">(-1)*Roth_02!$E446</f>
        <v>0</v>
      </c>
      <c r="G446" s="78" t="n">
        <f aca="false">(-1)*$E446*(Input!$C$8/100)</f>
        <v>-455.617039989129</v>
      </c>
      <c r="H446" s="78" t="n">
        <f aca="false">(-1)*$E446*(Input!$C$9/100)</f>
        <v>-224.163583674651</v>
      </c>
      <c r="J446" s="78" t="n">
        <f aca="false">($E446+$F446+$G446+$H446)</f>
        <v>3876.38977622751</v>
      </c>
    </row>
    <row r="447" customFormat="false" ht="12.8" hidden="false" customHeight="false" outlineLevel="0" collapsed="false">
      <c r="A447" s="76" t="n">
        <v>443</v>
      </c>
      <c r="B447" s="77" t="n">
        <f aca="false">EOMONTH(Input!$C$7,A447)</f>
        <v>56400</v>
      </c>
      <c r="C447" s="76" t="n">
        <f aca="false">DATEDIF(Input!$G$23,$B447,"Y")</f>
        <v>77</v>
      </c>
      <c r="E447" s="78" t="n">
        <f aca="false">(-1)*(401k_02!$G447+IRA_02!$E447+Invest_02!$E447)+Pension_02!$E447+SocialSec_02!$E447</f>
        <v>4556.17039989129</v>
      </c>
      <c r="F447" s="78" t="n">
        <f aca="false">(-1)*Roth_02!$E447</f>
        <v>0</v>
      </c>
      <c r="G447" s="78" t="n">
        <f aca="false">(-1)*$E447*(Input!$C$8/100)</f>
        <v>-455.617039989129</v>
      </c>
      <c r="H447" s="78" t="n">
        <f aca="false">(-1)*$E447*(Input!$C$9/100)</f>
        <v>-224.163583674651</v>
      </c>
      <c r="J447" s="78" t="n">
        <f aca="false">($E447+$F447+$G447+$H447)</f>
        <v>3876.38977622751</v>
      </c>
    </row>
    <row r="448" customFormat="false" ht="12.8" hidden="false" customHeight="false" outlineLevel="0" collapsed="false">
      <c r="A448" s="76" t="n">
        <v>444</v>
      </c>
      <c r="B448" s="77" t="n">
        <f aca="false">EOMONTH(Input!$C$7,A448)</f>
        <v>56430</v>
      </c>
      <c r="C448" s="76" t="n">
        <f aca="false">DATEDIF(Input!$G$23,$B448,"Y")</f>
        <v>77</v>
      </c>
      <c r="E448" s="78" t="n">
        <f aca="false">(-1)*(401k_02!$G448+IRA_02!$E448+Invest_02!$E448)+Pension_02!$E448+SocialSec_02!$E448</f>
        <v>4556.17039989129</v>
      </c>
      <c r="F448" s="78" t="n">
        <f aca="false">(-1)*Roth_02!$E448</f>
        <v>0</v>
      </c>
      <c r="G448" s="78" t="n">
        <f aca="false">(-1)*$E448*(Input!$C$8/100)</f>
        <v>-455.617039989129</v>
      </c>
      <c r="H448" s="78" t="n">
        <f aca="false">(-1)*$E448*(Input!$C$9/100)</f>
        <v>-224.163583674651</v>
      </c>
      <c r="J448" s="78" t="n">
        <f aca="false">($E448+$F448+$G448+$H448)</f>
        <v>3876.38977622751</v>
      </c>
    </row>
    <row r="449" customFormat="false" ht="12.8" hidden="false" customHeight="false" outlineLevel="0" collapsed="false">
      <c r="A449" s="76" t="n">
        <v>445</v>
      </c>
      <c r="B449" s="77" t="n">
        <f aca="false">EOMONTH(Input!$C$7,A449)</f>
        <v>56461</v>
      </c>
      <c r="C449" s="76" t="n">
        <f aca="false">DATEDIF(Input!$G$23,$B449,"Y")</f>
        <v>77</v>
      </c>
      <c r="E449" s="78" t="n">
        <f aca="false">(-1)*(401k_02!$G449+IRA_02!$E449+Invest_02!$E449)+Pension_02!$E449+SocialSec_02!$E449</f>
        <v>4556.17039989129</v>
      </c>
      <c r="F449" s="78" t="n">
        <f aca="false">(-1)*Roth_02!$E449</f>
        <v>0</v>
      </c>
      <c r="G449" s="78" t="n">
        <f aca="false">(-1)*$E449*(Input!$C$8/100)</f>
        <v>-455.617039989129</v>
      </c>
      <c r="H449" s="78" t="n">
        <f aca="false">(-1)*$E449*(Input!$C$9/100)</f>
        <v>-224.163583674651</v>
      </c>
      <c r="J449" s="78" t="n">
        <f aca="false">($E449+$F449+$G449+$H449)</f>
        <v>3876.38977622751</v>
      </c>
    </row>
    <row r="450" customFormat="false" ht="12.8" hidden="false" customHeight="false" outlineLevel="0" collapsed="false">
      <c r="A450" s="76" t="n">
        <v>446</v>
      </c>
      <c r="B450" s="77" t="n">
        <f aca="false">EOMONTH(Input!$C$7,A450)</f>
        <v>56492</v>
      </c>
      <c r="C450" s="76" t="n">
        <f aca="false">DATEDIF(Input!$G$23,$B450,"Y")</f>
        <v>77</v>
      </c>
      <c r="E450" s="78" t="n">
        <f aca="false">(-1)*(401k_02!$G450+IRA_02!$E450+Invest_02!$E450)+Pension_02!$E450+SocialSec_02!$E450</f>
        <v>4556.17039989129</v>
      </c>
      <c r="F450" s="78" t="n">
        <f aca="false">(-1)*Roth_02!$E450</f>
        <v>0</v>
      </c>
      <c r="G450" s="78" t="n">
        <f aca="false">(-1)*$E450*(Input!$C$8/100)</f>
        <v>-455.617039989129</v>
      </c>
      <c r="H450" s="78" t="n">
        <f aca="false">(-1)*$E450*(Input!$C$9/100)</f>
        <v>-224.163583674651</v>
      </c>
      <c r="J450" s="78" t="n">
        <f aca="false">($E450+$F450+$G450+$H450)</f>
        <v>3876.38977622751</v>
      </c>
    </row>
    <row r="451" customFormat="false" ht="12.8" hidden="false" customHeight="false" outlineLevel="0" collapsed="false">
      <c r="A451" s="76" t="n">
        <v>447</v>
      </c>
      <c r="B451" s="77" t="n">
        <f aca="false">EOMONTH(Input!$C$7,A451)</f>
        <v>56522</v>
      </c>
      <c r="C451" s="76" t="n">
        <f aca="false">DATEDIF(Input!$G$23,$B451,"Y")</f>
        <v>77</v>
      </c>
      <c r="E451" s="78" t="n">
        <f aca="false">(-1)*(401k_02!$G451+IRA_02!$E451+Invest_02!$E451)+Pension_02!$E451+SocialSec_02!$E451</f>
        <v>4556.17039989129</v>
      </c>
      <c r="F451" s="78" t="n">
        <f aca="false">(-1)*Roth_02!$E451</f>
        <v>0</v>
      </c>
      <c r="G451" s="78" t="n">
        <f aca="false">(-1)*$E451*(Input!$C$8/100)</f>
        <v>-455.617039989129</v>
      </c>
      <c r="H451" s="78" t="n">
        <f aca="false">(-1)*$E451*(Input!$C$9/100)</f>
        <v>-224.163583674651</v>
      </c>
      <c r="J451" s="78" t="n">
        <f aca="false">($E451+$F451+$G451+$H451)</f>
        <v>3876.38977622751</v>
      </c>
    </row>
    <row r="452" customFormat="false" ht="12.8" hidden="false" customHeight="false" outlineLevel="0" collapsed="false">
      <c r="A452" s="76" t="n">
        <v>448</v>
      </c>
      <c r="B452" s="77" t="n">
        <f aca="false">EOMONTH(Input!$C$7,A452)</f>
        <v>56553</v>
      </c>
      <c r="C452" s="76" t="n">
        <f aca="false">DATEDIF(Input!$G$23,$B452,"Y")</f>
        <v>77</v>
      </c>
      <c r="E452" s="78" t="n">
        <f aca="false">(-1)*(401k_02!$G452+IRA_02!$E452+Invest_02!$E452)+Pension_02!$E452+SocialSec_02!$E452</f>
        <v>4556.17039989129</v>
      </c>
      <c r="F452" s="78" t="n">
        <f aca="false">(-1)*Roth_02!$E452</f>
        <v>0</v>
      </c>
      <c r="G452" s="78" t="n">
        <f aca="false">(-1)*$E452*(Input!$C$8/100)</f>
        <v>-455.617039989129</v>
      </c>
      <c r="H452" s="78" t="n">
        <f aca="false">(-1)*$E452*(Input!$C$9/100)</f>
        <v>-224.163583674651</v>
      </c>
      <c r="J452" s="78" t="n">
        <f aca="false">($E452+$F452+$G452+$H452)</f>
        <v>3876.38977622751</v>
      </c>
    </row>
    <row r="453" customFormat="false" ht="12.8" hidden="false" customHeight="false" outlineLevel="0" collapsed="false">
      <c r="A453" s="76" t="n">
        <v>449</v>
      </c>
      <c r="B453" s="77" t="n">
        <f aca="false">EOMONTH(Input!$C$7,A453)</f>
        <v>56583</v>
      </c>
      <c r="C453" s="76" t="n">
        <f aca="false">DATEDIF(Input!$G$23,$B453,"Y")</f>
        <v>77</v>
      </c>
      <c r="E453" s="78" t="n">
        <f aca="false">(-1)*(401k_02!$G453+IRA_02!$E453+Invest_02!$E453)+Pension_02!$E453+SocialSec_02!$E453</f>
        <v>4556.17039989129</v>
      </c>
      <c r="F453" s="78" t="n">
        <f aca="false">(-1)*Roth_02!$E453</f>
        <v>0</v>
      </c>
      <c r="G453" s="78" t="n">
        <f aca="false">(-1)*$E453*(Input!$C$8/100)</f>
        <v>-455.617039989129</v>
      </c>
      <c r="H453" s="78" t="n">
        <f aca="false">(-1)*$E453*(Input!$C$9/100)</f>
        <v>-224.163583674651</v>
      </c>
      <c r="J453" s="78" t="n">
        <f aca="false">($E453+$F453+$G453+$H453)</f>
        <v>3876.38977622751</v>
      </c>
    </row>
    <row r="454" customFormat="false" ht="12.8" hidden="false" customHeight="false" outlineLevel="0" collapsed="false">
      <c r="A454" s="76" t="n">
        <v>450</v>
      </c>
      <c r="B454" s="77" t="n">
        <f aca="false">EOMONTH(Input!$C$7,A454)</f>
        <v>56614</v>
      </c>
      <c r="C454" s="76" t="n">
        <f aca="false">DATEDIF(Input!$G$23,$B454,"Y")</f>
        <v>77</v>
      </c>
      <c r="E454" s="78" t="n">
        <f aca="false">(-1)*(401k_02!$G454+IRA_02!$E454+Invest_02!$E454)+Pension_02!$E454+SocialSec_02!$E454</f>
        <v>4556.17039989129</v>
      </c>
      <c r="F454" s="78" t="n">
        <f aca="false">(-1)*Roth_02!$E454</f>
        <v>0</v>
      </c>
      <c r="G454" s="78" t="n">
        <f aca="false">(-1)*$E454*(Input!$C$8/100)</f>
        <v>-455.617039989129</v>
      </c>
      <c r="H454" s="78" t="n">
        <f aca="false">(-1)*$E454*(Input!$C$9/100)</f>
        <v>-224.163583674651</v>
      </c>
      <c r="J454" s="78" t="n">
        <f aca="false">($E454+$F454+$G454+$H454)</f>
        <v>3876.38977622751</v>
      </c>
    </row>
    <row r="455" customFormat="false" ht="12.8" hidden="false" customHeight="false" outlineLevel="0" collapsed="false">
      <c r="A455" s="76" t="n">
        <v>451</v>
      </c>
      <c r="B455" s="77" t="n">
        <f aca="false">EOMONTH(Input!$C$7,A455)</f>
        <v>56645</v>
      </c>
      <c r="C455" s="76" t="n">
        <f aca="false">DATEDIF(Input!$G$23,$B455,"Y")</f>
        <v>77</v>
      </c>
      <c r="E455" s="78" t="n">
        <f aca="false">(-1)*(401k_02!$G455+IRA_02!$E455+Invest_02!$E455)+Pension_02!$E455+SocialSec_02!$E455</f>
        <v>4556.17039989129</v>
      </c>
      <c r="F455" s="78" t="n">
        <f aca="false">(-1)*Roth_02!$E455</f>
        <v>0</v>
      </c>
      <c r="G455" s="78" t="n">
        <f aca="false">(-1)*$E455*(Input!$C$8/100)</f>
        <v>-455.617039989129</v>
      </c>
      <c r="H455" s="78" t="n">
        <f aca="false">(-1)*$E455*(Input!$C$9/100)</f>
        <v>-224.163583674651</v>
      </c>
      <c r="J455" s="78" t="n">
        <f aca="false">($E455+$F455+$G455+$H455)</f>
        <v>3876.38977622751</v>
      </c>
    </row>
    <row r="456" customFormat="false" ht="12.8" hidden="false" customHeight="false" outlineLevel="0" collapsed="false">
      <c r="A456" s="76" t="n">
        <v>452</v>
      </c>
      <c r="B456" s="77" t="n">
        <f aca="false">EOMONTH(Input!$C$7,A456)</f>
        <v>56673</v>
      </c>
      <c r="C456" s="76" t="n">
        <f aca="false">DATEDIF(Input!$G$23,$B456,"Y")</f>
        <v>77</v>
      </c>
      <c r="E456" s="78" t="n">
        <f aca="false">(-1)*(401k_02!$G456+IRA_02!$E456+Invest_02!$E456)+Pension_02!$E456+SocialSec_02!$E456</f>
        <v>4556.17039989129</v>
      </c>
      <c r="F456" s="78" t="n">
        <f aca="false">(-1)*Roth_02!$E456</f>
        <v>0</v>
      </c>
      <c r="G456" s="78" t="n">
        <f aca="false">(-1)*$E456*(Input!$C$8/100)</f>
        <v>-455.617039989129</v>
      </c>
      <c r="H456" s="78" t="n">
        <f aca="false">(-1)*$E456*(Input!$C$9/100)</f>
        <v>-224.163583674651</v>
      </c>
      <c r="J456" s="78" t="n">
        <f aca="false">($E456+$F456+$G456+$H456)</f>
        <v>3876.38977622751</v>
      </c>
    </row>
    <row r="457" customFormat="false" ht="12.8" hidden="false" customHeight="false" outlineLevel="0" collapsed="false">
      <c r="A457" s="76" t="n">
        <v>453</v>
      </c>
      <c r="B457" s="77" t="n">
        <f aca="false">EOMONTH(Input!$C$7,A457)</f>
        <v>56704</v>
      </c>
      <c r="C457" s="76" t="n">
        <f aca="false">DATEDIF(Input!$G$23,$B457,"Y")</f>
        <v>77</v>
      </c>
      <c r="E457" s="78" t="n">
        <f aca="false">(-1)*(401k_02!$G457+IRA_02!$E457+Invest_02!$E457)+Pension_02!$E457+SocialSec_02!$E457</f>
        <v>4556.17039989129</v>
      </c>
      <c r="F457" s="78" t="n">
        <f aca="false">(-1)*Roth_02!$E457</f>
        <v>0</v>
      </c>
      <c r="G457" s="78" t="n">
        <f aca="false">(-1)*$E457*(Input!$C$8/100)</f>
        <v>-455.617039989129</v>
      </c>
      <c r="H457" s="78" t="n">
        <f aca="false">(-1)*$E457*(Input!$C$9/100)</f>
        <v>-224.163583674651</v>
      </c>
      <c r="J457" s="78" t="n">
        <f aca="false">($E457+$F457+$G457+$H457)</f>
        <v>3876.38977622751</v>
      </c>
    </row>
    <row r="458" customFormat="false" ht="12.8" hidden="false" customHeight="false" outlineLevel="0" collapsed="false">
      <c r="A458" s="76" t="n">
        <v>454</v>
      </c>
      <c r="B458" s="77" t="n">
        <f aca="false">EOMONTH(Input!$C$7,A458)</f>
        <v>56734</v>
      </c>
      <c r="C458" s="76" t="n">
        <f aca="false">DATEDIF(Input!$G$23,$B458,"Y")</f>
        <v>77</v>
      </c>
      <c r="E458" s="78" t="n">
        <f aca="false">(-1)*(401k_02!$G458+IRA_02!$E458+Invest_02!$E458)+Pension_02!$E458+SocialSec_02!$E458</f>
        <v>4556.17039989129</v>
      </c>
      <c r="F458" s="78" t="n">
        <f aca="false">(-1)*Roth_02!$E458</f>
        <v>0</v>
      </c>
      <c r="G458" s="78" t="n">
        <f aca="false">(-1)*$E458*(Input!$C$8/100)</f>
        <v>-455.617039989129</v>
      </c>
      <c r="H458" s="78" t="n">
        <f aca="false">(-1)*$E458*(Input!$C$9/100)</f>
        <v>-224.163583674651</v>
      </c>
      <c r="J458" s="78" t="n">
        <f aca="false">($E458+$F458+$G458+$H458)</f>
        <v>3876.38977622751</v>
      </c>
    </row>
    <row r="459" customFormat="false" ht="12.8" hidden="false" customHeight="false" outlineLevel="0" collapsed="false">
      <c r="A459" s="76" t="n">
        <v>455</v>
      </c>
      <c r="B459" s="77" t="n">
        <f aca="false">EOMONTH(Input!$C$7,A459)</f>
        <v>56765</v>
      </c>
      <c r="C459" s="76" t="n">
        <f aca="false">DATEDIF(Input!$G$23,$B459,"Y")</f>
        <v>78</v>
      </c>
      <c r="E459" s="78" t="n">
        <f aca="false">(-1)*(401k_02!$G459+IRA_02!$E459+Invest_02!$E459)+Pension_02!$E459+SocialSec_02!$E459</f>
        <v>4556.17039989129</v>
      </c>
      <c r="F459" s="78" t="n">
        <f aca="false">(-1)*Roth_02!$E459</f>
        <v>0</v>
      </c>
      <c r="G459" s="78" t="n">
        <f aca="false">(-1)*$E459*(Input!$C$8/100)</f>
        <v>-455.617039989129</v>
      </c>
      <c r="H459" s="78" t="n">
        <f aca="false">(-1)*$E459*(Input!$C$9/100)</f>
        <v>-224.163583674651</v>
      </c>
      <c r="J459" s="78" t="n">
        <f aca="false">($E459+$F459+$G459+$H459)</f>
        <v>3876.38977622751</v>
      </c>
    </row>
    <row r="460" customFormat="false" ht="12.8" hidden="false" customHeight="false" outlineLevel="0" collapsed="false">
      <c r="A460" s="76" t="n">
        <v>456</v>
      </c>
      <c r="B460" s="77" t="n">
        <f aca="false">EOMONTH(Input!$C$7,A460)</f>
        <v>56795</v>
      </c>
      <c r="C460" s="76" t="n">
        <f aca="false">DATEDIF(Input!$G$23,$B460,"Y")</f>
        <v>78</v>
      </c>
      <c r="E460" s="78" t="n">
        <f aca="false">(-1)*(401k_02!$G460+IRA_02!$E460+Invest_02!$E460)+Pension_02!$E460+SocialSec_02!$E460</f>
        <v>4556.17039989129</v>
      </c>
      <c r="F460" s="78" t="n">
        <f aca="false">(-1)*Roth_02!$E460</f>
        <v>0</v>
      </c>
      <c r="G460" s="78" t="n">
        <f aca="false">(-1)*$E460*(Input!$C$8/100)</f>
        <v>-455.617039989129</v>
      </c>
      <c r="H460" s="78" t="n">
        <f aca="false">(-1)*$E460*(Input!$C$9/100)</f>
        <v>-224.163583674651</v>
      </c>
      <c r="J460" s="78" t="n">
        <f aca="false">($E460+$F460+$G460+$H460)</f>
        <v>3876.38977622751</v>
      </c>
    </row>
    <row r="461" customFormat="false" ht="12.8" hidden="false" customHeight="false" outlineLevel="0" collapsed="false">
      <c r="A461" s="76" t="n">
        <v>457</v>
      </c>
      <c r="B461" s="77" t="n">
        <f aca="false">EOMONTH(Input!$C$7,A461)</f>
        <v>56826</v>
      </c>
      <c r="C461" s="76" t="n">
        <f aca="false">DATEDIF(Input!$G$23,$B461,"Y")</f>
        <v>78</v>
      </c>
      <c r="E461" s="78" t="n">
        <f aca="false">(-1)*(401k_02!$G461+IRA_02!$E461+Invest_02!$E461)+Pension_02!$E461+SocialSec_02!$E461</f>
        <v>4556.17039989129</v>
      </c>
      <c r="F461" s="78" t="n">
        <f aca="false">(-1)*Roth_02!$E461</f>
        <v>0</v>
      </c>
      <c r="G461" s="78" t="n">
        <f aca="false">(-1)*$E461*(Input!$C$8/100)</f>
        <v>-455.617039989129</v>
      </c>
      <c r="H461" s="78" t="n">
        <f aca="false">(-1)*$E461*(Input!$C$9/100)</f>
        <v>-224.163583674651</v>
      </c>
      <c r="J461" s="78" t="n">
        <f aca="false">($E461+$F461+$G461+$H461)</f>
        <v>3876.38977622751</v>
      </c>
    </row>
    <row r="462" customFormat="false" ht="12.8" hidden="false" customHeight="false" outlineLevel="0" collapsed="false">
      <c r="A462" s="76" t="n">
        <v>458</v>
      </c>
      <c r="B462" s="77" t="n">
        <f aca="false">EOMONTH(Input!$C$7,A462)</f>
        <v>56857</v>
      </c>
      <c r="C462" s="76" t="n">
        <f aca="false">DATEDIF(Input!$G$23,$B462,"Y")</f>
        <v>78</v>
      </c>
      <c r="E462" s="78" t="n">
        <f aca="false">(-1)*(401k_02!$G462+IRA_02!$E462+Invest_02!$E462)+Pension_02!$E462+SocialSec_02!$E462</f>
        <v>4556.17039989129</v>
      </c>
      <c r="F462" s="78" t="n">
        <f aca="false">(-1)*Roth_02!$E462</f>
        <v>0</v>
      </c>
      <c r="G462" s="78" t="n">
        <f aca="false">(-1)*$E462*(Input!$C$8/100)</f>
        <v>-455.617039989129</v>
      </c>
      <c r="H462" s="78" t="n">
        <f aca="false">(-1)*$E462*(Input!$C$9/100)</f>
        <v>-224.163583674651</v>
      </c>
      <c r="J462" s="78" t="n">
        <f aca="false">($E462+$F462+$G462+$H462)</f>
        <v>3876.38977622751</v>
      </c>
    </row>
    <row r="463" customFormat="false" ht="12.8" hidden="false" customHeight="false" outlineLevel="0" collapsed="false">
      <c r="A463" s="76" t="n">
        <v>459</v>
      </c>
      <c r="B463" s="77" t="n">
        <f aca="false">EOMONTH(Input!$C$7,A463)</f>
        <v>56887</v>
      </c>
      <c r="C463" s="76" t="n">
        <f aca="false">DATEDIF(Input!$G$23,$B463,"Y")</f>
        <v>78</v>
      </c>
      <c r="E463" s="78" t="n">
        <f aca="false">(-1)*(401k_02!$G463+IRA_02!$E463+Invest_02!$E463)+Pension_02!$E463+SocialSec_02!$E463</f>
        <v>4556.17039989129</v>
      </c>
      <c r="F463" s="78" t="n">
        <f aca="false">(-1)*Roth_02!$E463</f>
        <v>0</v>
      </c>
      <c r="G463" s="78" t="n">
        <f aca="false">(-1)*$E463*(Input!$C$8/100)</f>
        <v>-455.617039989129</v>
      </c>
      <c r="H463" s="78" t="n">
        <f aca="false">(-1)*$E463*(Input!$C$9/100)</f>
        <v>-224.163583674651</v>
      </c>
      <c r="J463" s="78" t="n">
        <f aca="false">($E463+$F463+$G463+$H463)</f>
        <v>3876.38977622751</v>
      </c>
    </row>
    <row r="464" customFormat="false" ht="12.8" hidden="false" customHeight="false" outlineLevel="0" collapsed="false">
      <c r="A464" s="76" t="n">
        <v>460</v>
      </c>
      <c r="B464" s="77" t="n">
        <f aca="false">EOMONTH(Input!$C$7,A464)</f>
        <v>56918</v>
      </c>
      <c r="C464" s="76" t="n">
        <f aca="false">DATEDIF(Input!$G$23,$B464,"Y")</f>
        <v>78</v>
      </c>
      <c r="E464" s="78" t="n">
        <f aca="false">(-1)*(401k_02!$G464+IRA_02!$E464+Invest_02!$E464)+Pension_02!$E464+SocialSec_02!$E464</f>
        <v>4556.17039989129</v>
      </c>
      <c r="F464" s="78" t="n">
        <f aca="false">(-1)*Roth_02!$E464</f>
        <v>0</v>
      </c>
      <c r="G464" s="78" t="n">
        <f aca="false">(-1)*$E464*(Input!$C$8/100)</f>
        <v>-455.617039989129</v>
      </c>
      <c r="H464" s="78" t="n">
        <f aca="false">(-1)*$E464*(Input!$C$9/100)</f>
        <v>-224.163583674651</v>
      </c>
      <c r="J464" s="78" t="n">
        <f aca="false">($E464+$F464+$G464+$H464)</f>
        <v>3876.38977622751</v>
      </c>
    </row>
    <row r="465" customFormat="false" ht="12.8" hidden="false" customHeight="false" outlineLevel="0" collapsed="false">
      <c r="A465" s="76" t="n">
        <v>461</v>
      </c>
      <c r="B465" s="77" t="n">
        <f aca="false">EOMONTH(Input!$C$7,A465)</f>
        <v>56948</v>
      </c>
      <c r="C465" s="76" t="n">
        <f aca="false">DATEDIF(Input!$G$23,$B465,"Y")</f>
        <v>78</v>
      </c>
      <c r="E465" s="78" t="n">
        <f aca="false">(-1)*(401k_02!$G465+IRA_02!$E465+Invest_02!$E465)+Pension_02!$E465+SocialSec_02!$E465</f>
        <v>4556.17039989129</v>
      </c>
      <c r="F465" s="78" t="n">
        <f aca="false">(-1)*Roth_02!$E465</f>
        <v>0</v>
      </c>
      <c r="G465" s="78" t="n">
        <f aca="false">(-1)*$E465*(Input!$C$8/100)</f>
        <v>-455.617039989129</v>
      </c>
      <c r="H465" s="78" t="n">
        <f aca="false">(-1)*$E465*(Input!$C$9/100)</f>
        <v>-224.163583674651</v>
      </c>
      <c r="J465" s="78" t="n">
        <f aca="false">($E465+$F465+$G465+$H465)</f>
        <v>3876.38977622751</v>
      </c>
    </row>
    <row r="466" customFormat="false" ht="12.8" hidden="false" customHeight="false" outlineLevel="0" collapsed="false">
      <c r="A466" s="76" t="n">
        <v>462</v>
      </c>
      <c r="B466" s="77" t="n">
        <f aca="false">EOMONTH(Input!$C$7,A466)</f>
        <v>56979</v>
      </c>
      <c r="C466" s="76" t="n">
        <f aca="false">DATEDIF(Input!$G$23,$B466,"Y")</f>
        <v>78</v>
      </c>
      <c r="E466" s="78" t="n">
        <f aca="false">(-1)*(401k_02!$G466+IRA_02!$E466+Invest_02!$E466)+Pension_02!$E466+SocialSec_02!$E466</f>
        <v>4556.17039989129</v>
      </c>
      <c r="F466" s="78" t="n">
        <f aca="false">(-1)*Roth_02!$E466</f>
        <v>0</v>
      </c>
      <c r="G466" s="78" t="n">
        <f aca="false">(-1)*$E466*(Input!$C$8/100)</f>
        <v>-455.617039989129</v>
      </c>
      <c r="H466" s="78" t="n">
        <f aca="false">(-1)*$E466*(Input!$C$9/100)</f>
        <v>-224.163583674651</v>
      </c>
      <c r="J466" s="78" t="n">
        <f aca="false">($E466+$F466+$G466+$H466)</f>
        <v>3876.38977622751</v>
      </c>
    </row>
    <row r="467" customFormat="false" ht="12.8" hidden="false" customHeight="false" outlineLevel="0" collapsed="false">
      <c r="A467" s="76" t="n">
        <v>463</v>
      </c>
      <c r="B467" s="77" t="n">
        <f aca="false">EOMONTH(Input!$C$7,A467)</f>
        <v>57010</v>
      </c>
      <c r="C467" s="76" t="n">
        <f aca="false">DATEDIF(Input!$G$23,$B467,"Y")</f>
        <v>78</v>
      </c>
      <c r="E467" s="78" t="n">
        <f aca="false">(-1)*(401k_02!$G467+IRA_02!$E467+Invest_02!$E467)+Pension_02!$E467+SocialSec_02!$E467</f>
        <v>4556.17039989129</v>
      </c>
      <c r="F467" s="78" t="n">
        <f aca="false">(-1)*Roth_02!$E467</f>
        <v>0</v>
      </c>
      <c r="G467" s="78" t="n">
        <f aca="false">(-1)*$E467*(Input!$C$8/100)</f>
        <v>-455.617039989129</v>
      </c>
      <c r="H467" s="78" t="n">
        <f aca="false">(-1)*$E467*(Input!$C$9/100)</f>
        <v>-224.163583674651</v>
      </c>
      <c r="J467" s="78" t="n">
        <f aca="false">($E467+$F467+$G467+$H467)</f>
        <v>3876.38977622751</v>
      </c>
    </row>
    <row r="468" customFormat="false" ht="12.8" hidden="false" customHeight="false" outlineLevel="0" collapsed="false">
      <c r="A468" s="76" t="n">
        <v>464</v>
      </c>
      <c r="B468" s="77" t="n">
        <f aca="false">EOMONTH(Input!$C$7,A468)</f>
        <v>57039</v>
      </c>
      <c r="C468" s="76" t="n">
        <f aca="false">DATEDIF(Input!$G$23,$B468,"Y")</f>
        <v>78</v>
      </c>
      <c r="E468" s="78" t="n">
        <f aca="false">(-1)*(401k_02!$G468+IRA_02!$E468+Invest_02!$E468)+Pension_02!$E468+SocialSec_02!$E468</f>
        <v>4556.17039989129</v>
      </c>
      <c r="F468" s="78" t="n">
        <f aca="false">(-1)*Roth_02!$E468</f>
        <v>0</v>
      </c>
      <c r="G468" s="78" t="n">
        <f aca="false">(-1)*$E468*(Input!$C$8/100)</f>
        <v>-455.617039989129</v>
      </c>
      <c r="H468" s="78" t="n">
        <f aca="false">(-1)*$E468*(Input!$C$9/100)</f>
        <v>-224.163583674651</v>
      </c>
      <c r="J468" s="78" t="n">
        <f aca="false">($E468+$F468+$G468+$H468)</f>
        <v>3876.38977622751</v>
      </c>
    </row>
    <row r="469" customFormat="false" ht="12.8" hidden="false" customHeight="false" outlineLevel="0" collapsed="false">
      <c r="A469" s="76" t="n">
        <v>465</v>
      </c>
      <c r="B469" s="77" t="n">
        <f aca="false">EOMONTH(Input!$C$7,A469)</f>
        <v>57070</v>
      </c>
      <c r="C469" s="76" t="n">
        <f aca="false">DATEDIF(Input!$G$23,$B469,"Y")</f>
        <v>78</v>
      </c>
      <c r="E469" s="78" t="n">
        <f aca="false">(-1)*(401k_02!$G469+IRA_02!$E469+Invest_02!$E469)+Pension_02!$E469+SocialSec_02!$E469</f>
        <v>4556.17039989129</v>
      </c>
      <c r="F469" s="78" t="n">
        <f aca="false">(-1)*Roth_02!$E469</f>
        <v>0</v>
      </c>
      <c r="G469" s="78" t="n">
        <f aca="false">(-1)*$E469*(Input!$C$8/100)</f>
        <v>-455.617039989129</v>
      </c>
      <c r="H469" s="78" t="n">
        <f aca="false">(-1)*$E469*(Input!$C$9/100)</f>
        <v>-224.163583674651</v>
      </c>
      <c r="J469" s="78" t="n">
        <f aca="false">($E469+$F469+$G469+$H469)</f>
        <v>3876.38977622751</v>
      </c>
    </row>
    <row r="470" customFormat="false" ht="12.8" hidden="false" customHeight="false" outlineLevel="0" collapsed="false">
      <c r="A470" s="76" t="n">
        <v>466</v>
      </c>
      <c r="B470" s="77" t="n">
        <f aca="false">EOMONTH(Input!$C$7,A470)</f>
        <v>57100</v>
      </c>
      <c r="C470" s="76" t="n">
        <f aca="false">DATEDIF(Input!$G$23,$B470,"Y")</f>
        <v>78</v>
      </c>
      <c r="E470" s="78" t="n">
        <f aca="false">(-1)*(401k_02!$G470+IRA_02!$E470+Invest_02!$E470)+Pension_02!$E470+SocialSec_02!$E470</f>
        <v>4556.17039989129</v>
      </c>
      <c r="F470" s="78" t="n">
        <f aca="false">(-1)*Roth_02!$E470</f>
        <v>0</v>
      </c>
      <c r="G470" s="78" t="n">
        <f aca="false">(-1)*$E470*(Input!$C$8/100)</f>
        <v>-455.617039989129</v>
      </c>
      <c r="H470" s="78" t="n">
        <f aca="false">(-1)*$E470*(Input!$C$9/100)</f>
        <v>-224.163583674651</v>
      </c>
      <c r="J470" s="78" t="n">
        <f aca="false">($E470+$F470+$G470+$H470)</f>
        <v>3876.38977622751</v>
      </c>
    </row>
    <row r="471" customFormat="false" ht="12.8" hidden="false" customHeight="false" outlineLevel="0" collapsed="false">
      <c r="A471" s="76" t="n">
        <v>467</v>
      </c>
      <c r="B471" s="77" t="n">
        <f aca="false">EOMONTH(Input!$C$7,A471)</f>
        <v>57131</v>
      </c>
      <c r="C471" s="76" t="n">
        <f aca="false">DATEDIF(Input!$G$23,$B471,"Y")</f>
        <v>79</v>
      </c>
      <c r="E471" s="78" t="n">
        <f aca="false">(-1)*(401k_02!$G471+IRA_02!$E471+Invest_02!$E471)+Pension_02!$E471+SocialSec_02!$E471</f>
        <v>4556.17039989129</v>
      </c>
      <c r="F471" s="78" t="n">
        <f aca="false">(-1)*Roth_02!$E471</f>
        <v>0</v>
      </c>
      <c r="G471" s="78" t="n">
        <f aca="false">(-1)*$E471*(Input!$C$8/100)</f>
        <v>-455.617039989129</v>
      </c>
      <c r="H471" s="78" t="n">
        <f aca="false">(-1)*$E471*(Input!$C$9/100)</f>
        <v>-224.163583674651</v>
      </c>
      <c r="J471" s="78" t="n">
        <f aca="false">($E471+$F471+$G471+$H471)</f>
        <v>3876.38977622751</v>
      </c>
    </row>
    <row r="472" customFormat="false" ht="12.8" hidden="false" customHeight="false" outlineLevel="0" collapsed="false">
      <c r="A472" s="76" t="n">
        <v>468</v>
      </c>
      <c r="B472" s="77" t="n">
        <f aca="false">EOMONTH(Input!$C$7,A472)</f>
        <v>57161</v>
      </c>
      <c r="C472" s="76" t="n">
        <f aca="false">DATEDIF(Input!$G$23,$B472,"Y")</f>
        <v>79</v>
      </c>
      <c r="E472" s="78" t="n">
        <f aca="false">(-1)*(401k_02!$G472+IRA_02!$E472+Invest_02!$E472)+Pension_02!$E472+SocialSec_02!$E472</f>
        <v>4556.17039989129</v>
      </c>
      <c r="F472" s="78" t="n">
        <f aca="false">(-1)*Roth_02!$E472</f>
        <v>0</v>
      </c>
      <c r="G472" s="78" t="n">
        <f aca="false">(-1)*$E472*(Input!$C$8/100)</f>
        <v>-455.617039989129</v>
      </c>
      <c r="H472" s="78" t="n">
        <f aca="false">(-1)*$E472*(Input!$C$9/100)</f>
        <v>-224.163583674651</v>
      </c>
      <c r="J472" s="78" t="n">
        <f aca="false">($E472+$F472+$G472+$H472)</f>
        <v>3876.38977622751</v>
      </c>
    </row>
    <row r="473" customFormat="false" ht="12.8" hidden="false" customHeight="false" outlineLevel="0" collapsed="false">
      <c r="A473" s="76" t="n">
        <v>469</v>
      </c>
      <c r="B473" s="77" t="n">
        <f aca="false">EOMONTH(Input!$C$7,A473)</f>
        <v>57192</v>
      </c>
      <c r="C473" s="76" t="n">
        <f aca="false">DATEDIF(Input!$G$23,$B473,"Y")</f>
        <v>79</v>
      </c>
      <c r="E473" s="78" t="n">
        <f aca="false">(-1)*(401k_02!$G473+IRA_02!$E473+Invest_02!$E473)+Pension_02!$E473+SocialSec_02!$E473</f>
        <v>4556.17039989129</v>
      </c>
      <c r="F473" s="78" t="n">
        <f aca="false">(-1)*Roth_02!$E473</f>
        <v>0</v>
      </c>
      <c r="G473" s="78" t="n">
        <f aca="false">(-1)*$E473*(Input!$C$8/100)</f>
        <v>-455.617039989129</v>
      </c>
      <c r="H473" s="78" t="n">
        <f aca="false">(-1)*$E473*(Input!$C$9/100)</f>
        <v>-224.163583674651</v>
      </c>
      <c r="J473" s="78" t="n">
        <f aca="false">($E473+$F473+$G473+$H473)</f>
        <v>3876.38977622751</v>
      </c>
    </row>
    <row r="474" customFormat="false" ht="12.8" hidden="false" customHeight="false" outlineLevel="0" collapsed="false">
      <c r="A474" s="76" t="n">
        <v>470</v>
      </c>
      <c r="B474" s="77" t="n">
        <f aca="false">EOMONTH(Input!$C$7,A474)</f>
        <v>57223</v>
      </c>
      <c r="C474" s="76" t="n">
        <f aca="false">DATEDIF(Input!$G$23,$B474,"Y")</f>
        <v>79</v>
      </c>
      <c r="E474" s="78" t="n">
        <f aca="false">(-1)*(401k_02!$G474+IRA_02!$E474+Invest_02!$E474)+Pension_02!$E474+SocialSec_02!$E474</f>
        <v>4556.17039989129</v>
      </c>
      <c r="F474" s="78" t="n">
        <f aca="false">(-1)*Roth_02!$E474</f>
        <v>0</v>
      </c>
      <c r="G474" s="78" t="n">
        <f aca="false">(-1)*$E474*(Input!$C$8/100)</f>
        <v>-455.617039989129</v>
      </c>
      <c r="H474" s="78" t="n">
        <f aca="false">(-1)*$E474*(Input!$C$9/100)</f>
        <v>-224.163583674651</v>
      </c>
      <c r="J474" s="78" t="n">
        <f aca="false">($E474+$F474+$G474+$H474)</f>
        <v>3876.38977622751</v>
      </c>
    </row>
    <row r="475" customFormat="false" ht="12.8" hidden="false" customHeight="false" outlineLevel="0" collapsed="false">
      <c r="A475" s="76" t="n">
        <v>471</v>
      </c>
      <c r="B475" s="77" t="n">
        <f aca="false">EOMONTH(Input!$C$7,A475)</f>
        <v>57253</v>
      </c>
      <c r="C475" s="76" t="n">
        <f aca="false">DATEDIF(Input!$G$23,$B475,"Y")</f>
        <v>79</v>
      </c>
      <c r="E475" s="78" t="n">
        <f aca="false">(-1)*(401k_02!$G475+IRA_02!$E475+Invest_02!$E475)+Pension_02!$E475+SocialSec_02!$E475</f>
        <v>4556.17039989129</v>
      </c>
      <c r="F475" s="78" t="n">
        <f aca="false">(-1)*Roth_02!$E475</f>
        <v>0</v>
      </c>
      <c r="G475" s="78" t="n">
        <f aca="false">(-1)*$E475*(Input!$C$8/100)</f>
        <v>-455.617039989129</v>
      </c>
      <c r="H475" s="78" t="n">
        <f aca="false">(-1)*$E475*(Input!$C$9/100)</f>
        <v>-224.163583674651</v>
      </c>
      <c r="J475" s="78" t="n">
        <f aca="false">($E475+$F475+$G475+$H475)</f>
        <v>3876.38977622751</v>
      </c>
    </row>
    <row r="476" customFormat="false" ht="12.8" hidden="false" customHeight="false" outlineLevel="0" collapsed="false">
      <c r="A476" s="76" t="n">
        <v>472</v>
      </c>
      <c r="B476" s="77" t="n">
        <f aca="false">EOMONTH(Input!$C$7,A476)</f>
        <v>57284</v>
      </c>
      <c r="C476" s="76" t="n">
        <f aca="false">DATEDIF(Input!$G$23,$B476,"Y")</f>
        <v>79</v>
      </c>
      <c r="E476" s="78" t="n">
        <f aca="false">(-1)*(401k_02!$G476+IRA_02!$E476+Invest_02!$E476)+Pension_02!$E476+SocialSec_02!$E476</f>
        <v>4556.17039989129</v>
      </c>
      <c r="F476" s="78" t="n">
        <f aca="false">(-1)*Roth_02!$E476</f>
        <v>0</v>
      </c>
      <c r="G476" s="78" t="n">
        <f aca="false">(-1)*$E476*(Input!$C$8/100)</f>
        <v>-455.617039989129</v>
      </c>
      <c r="H476" s="78" t="n">
        <f aca="false">(-1)*$E476*(Input!$C$9/100)</f>
        <v>-224.163583674651</v>
      </c>
      <c r="J476" s="78" t="n">
        <f aca="false">($E476+$F476+$G476+$H476)</f>
        <v>3876.38977622751</v>
      </c>
    </row>
    <row r="477" customFormat="false" ht="12.8" hidden="false" customHeight="false" outlineLevel="0" collapsed="false">
      <c r="A477" s="76" t="n">
        <v>473</v>
      </c>
      <c r="B477" s="77" t="n">
        <f aca="false">EOMONTH(Input!$C$7,A477)</f>
        <v>57314</v>
      </c>
      <c r="C477" s="76" t="n">
        <f aca="false">DATEDIF(Input!$G$23,$B477,"Y")</f>
        <v>79</v>
      </c>
      <c r="E477" s="78" t="n">
        <f aca="false">(-1)*(401k_02!$G477+IRA_02!$E477+Invest_02!$E477)+Pension_02!$E477+SocialSec_02!$E477</f>
        <v>4556.17039989129</v>
      </c>
      <c r="F477" s="78" t="n">
        <f aca="false">(-1)*Roth_02!$E477</f>
        <v>0</v>
      </c>
      <c r="G477" s="78" t="n">
        <f aca="false">(-1)*$E477*(Input!$C$8/100)</f>
        <v>-455.617039989129</v>
      </c>
      <c r="H477" s="78" t="n">
        <f aca="false">(-1)*$E477*(Input!$C$9/100)</f>
        <v>-224.163583674651</v>
      </c>
      <c r="J477" s="78" t="n">
        <f aca="false">($E477+$F477+$G477+$H477)</f>
        <v>3876.38977622751</v>
      </c>
    </row>
    <row r="478" customFormat="false" ht="12.8" hidden="false" customHeight="false" outlineLevel="0" collapsed="false">
      <c r="A478" s="76" t="n">
        <v>474</v>
      </c>
      <c r="B478" s="77" t="n">
        <f aca="false">EOMONTH(Input!$C$7,A478)</f>
        <v>57345</v>
      </c>
      <c r="C478" s="76" t="n">
        <f aca="false">DATEDIF(Input!$G$23,$B478,"Y")</f>
        <v>79</v>
      </c>
      <c r="E478" s="78" t="n">
        <f aca="false">(-1)*(401k_02!$G478+IRA_02!$E478+Invest_02!$E478)+Pension_02!$E478+SocialSec_02!$E478</f>
        <v>4556.17039989129</v>
      </c>
      <c r="F478" s="78" t="n">
        <f aca="false">(-1)*Roth_02!$E478</f>
        <v>0</v>
      </c>
      <c r="G478" s="78" t="n">
        <f aca="false">(-1)*$E478*(Input!$C$8/100)</f>
        <v>-455.617039989129</v>
      </c>
      <c r="H478" s="78" t="n">
        <f aca="false">(-1)*$E478*(Input!$C$9/100)</f>
        <v>-224.163583674651</v>
      </c>
      <c r="J478" s="78" t="n">
        <f aca="false">($E478+$F478+$G478+$H478)</f>
        <v>3876.38977622751</v>
      </c>
    </row>
    <row r="479" customFormat="false" ht="12.8" hidden="false" customHeight="false" outlineLevel="0" collapsed="false">
      <c r="A479" s="76" t="n">
        <v>475</v>
      </c>
      <c r="B479" s="77" t="n">
        <f aca="false">EOMONTH(Input!$C$7,A479)</f>
        <v>57376</v>
      </c>
      <c r="C479" s="76" t="n">
        <f aca="false">DATEDIF(Input!$G$23,$B479,"Y")</f>
        <v>79</v>
      </c>
      <c r="E479" s="78" t="n">
        <f aca="false">(-1)*(401k_02!$G479+IRA_02!$E479+Invest_02!$E479)+Pension_02!$E479+SocialSec_02!$E479</f>
        <v>4556.17039989129</v>
      </c>
      <c r="F479" s="78" t="n">
        <f aca="false">(-1)*Roth_02!$E479</f>
        <v>0</v>
      </c>
      <c r="G479" s="78" t="n">
        <f aca="false">(-1)*$E479*(Input!$C$8/100)</f>
        <v>-455.617039989129</v>
      </c>
      <c r="H479" s="78" t="n">
        <f aca="false">(-1)*$E479*(Input!$C$9/100)</f>
        <v>-224.163583674651</v>
      </c>
      <c r="J479" s="78" t="n">
        <f aca="false">($E479+$F479+$G479+$H479)</f>
        <v>3876.38977622751</v>
      </c>
    </row>
    <row r="480" customFormat="false" ht="12.8" hidden="false" customHeight="false" outlineLevel="0" collapsed="false">
      <c r="A480" s="76" t="n">
        <v>476</v>
      </c>
      <c r="B480" s="77" t="n">
        <f aca="false">EOMONTH(Input!$C$7,A480)</f>
        <v>57404</v>
      </c>
      <c r="C480" s="76" t="n">
        <f aca="false">DATEDIF(Input!$G$23,$B480,"Y")</f>
        <v>79</v>
      </c>
      <c r="E480" s="78" t="n">
        <f aca="false">(-1)*(401k_02!$G480+IRA_02!$E480+Invest_02!$E480)+Pension_02!$E480+SocialSec_02!$E480</f>
        <v>4556.17039989129</v>
      </c>
      <c r="F480" s="78" t="n">
        <f aca="false">(-1)*Roth_02!$E480</f>
        <v>0</v>
      </c>
      <c r="G480" s="78" t="n">
        <f aca="false">(-1)*$E480*(Input!$C$8/100)</f>
        <v>-455.617039989129</v>
      </c>
      <c r="H480" s="78" t="n">
        <f aca="false">(-1)*$E480*(Input!$C$9/100)</f>
        <v>-224.163583674651</v>
      </c>
      <c r="J480" s="78" t="n">
        <f aca="false">($E480+$F480+$G480+$H480)</f>
        <v>3876.38977622751</v>
      </c>
    </row>
    <row r="481" customFormat="false" ht="12.8" hidden="false" customHeight="false" outlineLevel="0" collapsed="false">
      <c r="A481" s="76" t="n">
        <v>477</v>
      </c>
      <c r="B481" s="77" t="n">
        <f aca="false">EOMONTH(Input!$C$7,A481)</f>
        <v>57435</v>
      </c>
      <c r="C481" s="76" t="n">
        <f aca="false">DATEDIF(Input!$G$23,$B481,"Y")</f>
        <v>79</v>
      </c>
      <c r="E481" s="78" t="n">
        <f aca="false">(-1)*(401k_02!$G481+IRA_02!$E481+Invest_02!$E481)+Pension_02!$E481+SocialSec_02!$E481</f>
        <v>4556.17039989129</v>
      </c>
      <c r="F481" s="78" t="n">
        <f aca="false">(-1)*Roth_02!$E481</f>
        <v>0</v>
      </c>
      <c r="G481" s="78" t="n">
        <f aca="false">(-1)*$E481*(Input!$C$8/100)</f>
        <v>-455.617039989129</v>
      </c>
      <c r="H481" s="78" t="n">
        <f aca="false">(-1)*$E481*(Input!$C$9/100)</f>
        <v>-224.163583674651</v>
      </c>
      <c r="J481" s="78" t="n">
        <f aca="false">($E481+$F481+$G481+$H481)</f>
        <v>3876.38977622751</v>
      </c>
    </row>
    <row r="482" customFormat="false" ht="12.8" hidden="false" customHeight="false" outlineLevel="0" collapsed="false">
      <c r="A482" s="76" t="n">
        <v>478</v>
      </c>
      <c r="B482" s="77" t="n">
        <f aca="false">EOMONTH(Input!$C$7,A482)</f>
        <v>57465</v>
      </c>
      <c r="C482" s="76" t="n">
        <f aca="false">DATEDIF(Input!$G$23,$B482,"Y")</f>
        <v>79</v>
      </c>
      <c r="E482" s="78" t="n">
        <f aca="false">(-1)*(401k_02!$G482+IRA_02!$E482+Invest_02!$E482)+Pension_02!$E482+SocialSec_02!$E482</f>
        <v>4556.17039989129</v>
      </c>
      <c r="F482" s="78" t="n">
        <f aca="false">(-1)*Roth_02!$E482</f>
        <v>0</v>
      </c>
      <c r="G482" s="78" t="n">
        <f aca="false">(-1)*$E482*(Input!$C$8/100)</f>
        <v>-455.617039989129</v>
      </c>
      <c r="H482" s="78" t="n">
        <f aca="false">(-1)*$E482*(Input!$C$9/100)</f>
        <v>-224.163583674651</v>
      </c>
      <c r="J482" s="78" t="n">
        <f aca="false">($E482+$F482+$G482+$H482)</f>
        <v>3876.38977622751</v>
      </c>
    </row>
    <row r="483" customFormat="false" ht="12.8" hidden="false" customHeight="false" outlineLevel="0" collapsed="false">
      <c r="A483" s="76" t="n">
        <v>479</v>
      </c>
      <c r="B483" s="77" t="n">
        <f aca="false">EOMONTH(Input!$C$7,A483)</f>
        <v>57496</v>
      </c>
      <c r="C483" s="76" t="n">
        <f aca="false">DATEDIF(Input!$G$23,$B483,"Y")</f>
        <v>80</v>
      </c>
      <c r="E483" s="78" t="n">
        <f aca="false">(-1)*(401k_02!$G483+IRA_02!$E483+Invest_02!$E483)+Pension_02!$E483+SocialSec_02!$E483</f>
        <v>4556.17039989129</v>
      </c>
      <c r="F483" s="78" t="n">
        <f aca="false">(-1)*Roth_02!$E483</f>
        <v>0</v>
      </c>
      <c r="G483" s="78" t="n">
        <f aca="false">(-1)*$E483*(Input!$C$8/100)</f>
        <v>-455.617039989129</v>
      </c>
      <c r="H483" s="78" t="n">
        <f aca="false">(-1)*$E483*(Input!$C$9/100)</f>
        <v>-224.163583674651</v>
      </c>
      <c r="J483" s="78" t="n">
        <f aca="false">($E483+$F483+$G483+$H483)</f>
        <v>3876.38977622751</v>
      </c>
    </row>
    <row r="484" customFormat="false" ht="12.8" hidden="false" customHeight="false" outlineLevel="0" collapsed="false">
      <c r="A484" s="76" t="n">
        <v>480</v>
      </c>
      <c r="B484" s="77" t="n">
        <f aca="false">EOMONTH(Input!$C$7,A484)</f>
        <v>57526</v>
      </c>
      <c r="C484" s="76" t="n">
        <f aca="false">DATEDIF(Input!$G$23,$B484,"Y")</f>
        <v>80</v>
      </c>
      <c r="E484" s="78" t="n">
        <f aca="false">(-1)*(401k_02!$G484+IRA_02!$E484+Invest_02!$E484)+Pension_02!$E484+SocialSec_02!$E484</f>
        <v>4556.17039989129</v>
      </c>
      <c r="F484" s="78" t="n">
        <f aca="false">(-1)*Roth_02!$E484</f>
        <v>0</v>
      </c>
      <c r="G484" s="78" t="n">
        <f aca="false">(-1)*$E484*(Input!$C$8/100)</f>
        <v>-455.617039989129</v>
      </c>
      <c r="H484" s="78" t="n">
        <f aca="false">(-1)*$E484*(Input!$C$9/100)</f>
        <v>-224.163583674651</v>
      </c>
      <c r="J484" s="78" t="n">
        <f aca="false">($E484+$F484+$G484+$H484)</f>
        <v>3876.38977622751</v>
      </c>
    </row>
    <row r="485" customFormat="false" ht="12.8" hidden="false" customHeight="false" outlineLevel="0" collapsed="false">
      <c r="A485" s="76" t="n">
        <v>481</v>
      </c>
      <c r="B485" s="77" t="n">
        <f aca="false">EOMONTH(Input!$C$7,A485)</f>
        <v>57557</v>
      </c>
      <c r="C485" s="76" t="n">
        <f aca="false">DATEDIF(Input!$G$23,$B485,"Y")</f>
        <v>80</v>
      </c>
      <c r="E485" s="78" t="n">
        <f aca="false">(-1)*(401k_02!$G485+IRA_02!$E485+Invest_02!$E485)+Pension_02!$E485+SocialSec_02!$E485</f>
        <v>4556.17039989129</v>
      </c>
      <c r="F485" s="78" t="n">
        <f aca="false">(-1)*Roth_02!$E485</f>
        <v>0</v>
      </c>
      <c r="G485" s="78" t="n">
        <f aca="false">(-1)*$E485*(Input!$C$8/100)</f>
        <v>-455.617039989129</v>
      </c>
      <c r="H485" s="78" t="n">
        <f aca="false">(-1)*$E485*(Input!$C$9/100)</f>
        <v>-224.163583674651</v>
      </c>
      <c r="J485" s="78" t="n">
        <f aca="false">($E485+$F485+$G485+$H485)</f>
        <v>3876.38977622751</v>
      </c>
    </row>
    <row r="486" customFormat="false" ht="12.8" hidden="false" customHeight="false" outlineLevel="0" collapsed="false">
      <c r="A486" s="76" t="n">
        <v>482</v>
      </c>
      <c r="B486" s="77" t="n">
        <f aca="false">EOMONTH(Input!$C$7,A486)</f>
        <v>57588</v>
      </c>
      <c r="C486" s="76" t="n">
        <f aca="false">DATEDIF(Input!$G$23,$B486,"Y")</f>
        <v>80</v>
      </c>
      <c r="E486" s="78" t="n">
        <f aca="false">(-1)*(401k_02!$G486+IRA_02!$E486+Invest_02!$E486)+Pension_02!$E486+SocialSec_02!$E486</f>
        <v>4556.17039989129</v>
      </c>
      <c r="F486" s="78" t="n">
        <f aca="false">(-1)*Roth_02!$E486</f>
        <v>0</v>
      </c>
      <c r="G486" s="78" t="n">
        <f aca="false">(-1)*$E486*(Input!$C$8/100)</f>
        <v>-455.617039989129</v>
      </c>
      <c r="H486" s="78" t="n">
        <f aca="false">(-1)*$E486*(Input!$C$9/100)</f>
        <v>-224.163583674651</v>
      </c>
      <c r="J486" s="78" t="n">
        <f aca="false">($E486+$F486+$G486+$H486)</f>
        <v>3876.38977622751</v>
      </c>
    </row>
    <row r="487" customFormat="false" ht="12.8" hidden="false" customHeight="false" outlineLevel="0" collapsed="false">
      <c r="A487" s="76" t="n">
        <v>483</v>
      </c>
      <c r="B487" s="77" t="n">
        <f aca="false">EOMONTH(Input!$C$7,A487)</f>
        <v>57618</v>
      </c>
      <c r="C487" s="76" t="n">
        <f aca="false">DATEDIF(Input!$G$23,$B487,"Y")</f>
        <v>80</v>
      </c>
      <c r="E487" s="78" t="n">
        <f aca="false">(-1)*(401k_02!$G487+IRA_02!$E487+Invest_02!$E487)+Pension_02!$E487+SocialSec_02!$E487</f>
        <v>4556.17039989129</v>
      </c>
      <c r="F487" s="78" t="n">
        <f aca="false">(-1)*Roth_02!$E487</f>
        <v>0</v>
      </c>
      <c r="G487" s="78" t="n">
        <f aca="false">(-1)*$E487*(Input!$C$8/100)</f>
        <v>-455.617039989129</v>
      </c>
      <c r="H487" s="78" t="n">
        <f aca="false">(-1)*$E487*(Input!$C$9/100)</f>
        <v>-224.163583674651</v>
      </c>
      <c r="J487" s="78" t="n">
        <f aca="false">($E487+$F487+$G487+$H487)</f>
        <v>3876.38977622751</v>
      </c>
    </row>
    <row r="488" customFormat="false" ht="12.8" hidden="false" customHeight="false" outlineLevel="0" collapsed="false">
      <c r="A488" s="76" t="n">
        <v>484</v>
      </c>
      <c r="B488" s="77" t="n">
        <f aca="false">EOMONTH(Input!$C$7,A488)</f>
        <v>57649</v>
      </c>
      <c r="C488" s="76" t="n">
        <f aca="false">DATEDIF(Input!$G$23,$B488,"Y")</f>
        <v>80</v>
      </c>
      <c r="E488" s="78" t="n">
        <f aca="false">(-1)*(401k_02!$G488+IRA_02!$E488+Invest_02!$E488)+Pension_02!$E488+SocialSec_02!$E488</f>
        <v>4556.17039989129</v>
      </c>
      <c r="F488" s="78" t="n">
        <f aca="false">(-1)*Roth_02!$E488</f>
        <v>0</v>
      </c>
      <c r="G488" s="78" t="n">
        <f aca="false">(-1)*$E488*(Input!$C$8/100)</f>
        <v>-455.617039989129</v>
      </c>
      <c r="H488" s="78" t="n">
        <f aca="false">(-1)*$E488*(Input!$C$9/100)</f>
        <v>-224.163583674651</v>
      </c>
      <c r="J488" s="78" t="n">
        <f aca="false">($E488+$F488+$G488+$H488)</f>
        <v>3876.38977622751</v>
      </c>
    </row>
    <row r="489" customFormat="false" ht="12.8" hidden="false" customHeight="false" outlineLevel="0" collapsed="false">
      <c r="A489" s="76" t="n">
        <v>485</v>
      </c>
      <c r="B489" s="77" t="n">
        <f aca="false">EOMONTH(Input!$C$7,A489)</f>
        <v>57679</v>
      </c>
      <c r="C489" s="76" t="n">
        <f aca="false">DATEDIF(Input!$G$23,$B489,"Y")</f>
        <v>80</v>
      </c>
      <c r="E489" s="78" t="n">
        <f aca="false">(-1)*(401k_02!$G489+IRA_02!$E489+Invest_02!$E489)+Pension_02!$E489+SocialSec_02!$E489</f>
        <v>4556.17039989129</v>
      </c>
      <c r="F489" s="78" t="n">
        <f aca="false">(-1)*Roth_02!$E489</f>
        <v>0</v>
      </c>
      <c r="G489" s="78" t="n">
        <f aca="false">(-1)*$E489*(Input!$C$8/100)</f>
        <v>-455.617039989129</v>
      </c>
      <c r="H489" s="78" t="n">
        <f aca="false">(-1)*$E489*(Input!$C$9/100)</f>
        <v>-224.163583674651</v>
      </c>
      <c r="J489" s="78" t="n">
        <f aca="false">($E489+$F489+$G489+$H489)</f>
        <v>3876.38977622751</v>
      </c>
    </row>
    <row r="490" customFormat="false" ht="12.8" hidden="false" customHeight="false" outlineLevel="0" collapsed="false">
      <c r="A490" s="76" t="n">
        <v>486</v>
      </c>
      <c r="B490" s="77" t="n">
        <f aca="false">EOMONTH(Input!$C$7,A490)</f>
        <v>57710</v>
      </c>
      <c r="C490" s="76" t="n">
        <f aca="false">DATEDIF(Input!$G$23,$B490,"Y")</f>
        <v>80</v>
      </c>
      <c r="E490" s="78" t="n">
        <f aca="false">(-1)*(401k_02!$G490+IRA_02!$E490+Invest_02!$E490)+Pension_02!$E490+SocialSec_02!$E490</f>
        <v>4556.17039989129</v>
      </c>
      <c r="F490" s="78" t="n">
        <f aca="false">(-1)*Roth_02!$E490</f>
        <v>0</v>
      </c>
      <c r="G490" s="78" t="n">
        <f aca="false">(-1)*$E490*(Input!$C$8/100)</f>
        <v>-455.617039989129</v>
      </c>
      <c r="H490" s="78" t="n">
        <f aca="false">(-1)*$E490*(Input!$C$9/100)</f>
        <v>-224.163583674651</v>
      </c>
      <c r="J490" s="78" t="n">
        <f aca="false">($E490+$F490+$G490+$H490)</f>
        <v>3876.38977622751</v>
      </c>
    </row>
    <row r="491" customFormat="false" ht="12.8" hidden="false" customHeight="false" outlineLevel="0" collapsed="false">
      <c r="A491" s="76" t="n">
        <v>487</v>
      </c>
      <c r="B491" s="77" t="n">
        <f aca="false">EOMONTH(Input!$C$7,A491)</f>
        <v>57741</v>
      </c>
      <c r="C491" s="76" t="n">
        <f aca="false">DATEDIF(Input!$G$23,$B491,"Y")</f>
        <v>80</v>
      </c>
      <c r="E491" s="78" t="n">
        <f aca="false">(-1)*(401k_02!$G491+IRA_02!$E491+Invest_02!$E491)+Pension_02!$E491+SocialSec_02!$E491</f>
        <v>4556.17039989129</v>
      </c>
      <c r="F491" s="78" t="n">
        <f aca="false">(-1)*Roth_02!$E491</f>
        <v>0</v>
      </c>
      <c r="G491" s="78" t="n">
        <f aca="false">(-1)*$E491*(Input!$C$8/100)</f>
        <v>-455.617039989129</v>
      </c>
      <c r="H491" s="78" t="n">
        <f aca="false">(-1)*$E491*(Input!$C$9/100)</f>
        <v>-224.163583674651</v>
      </c>
      <c r="J491" s="78" t="n">
        <f aca="false">($E491+$F491+$G491+$H491)</f>
        <v>3876.38977622751</v>
      </c>
    </row>
    <row r="492" customFormat="false" ht="12.8" hidden="false" customHeight="false" outlineLevel="0" collapsed="false">
      <c r="A492" s="76" t="n">
        <v>488</v>
      </c>
      <c r="B492" s="77" t="n">
        <f aca="false">EOMONTH(Input!$C$7,A492)</f>
        <v>57769</v>
      </c>
      <c r="C492" s="76" t="n">
        <f aca="false">DATEDIF(Input!$G$23,$B492,"Y")</f>
        <v>80</v>
      </c>
      <c r="E492" s="78" t="n">
        <f aca="false">(-1)*(401k_02!$G492+IRA_02!$E492+Invest_02!$E492)+Pension_02!$E492+SocialSec_02!$E492</f>
        <v>4556.17039989129</v>
      </c>
      <c r="F492" s="78" t="n">
        <f aca="false">(-1)*Roth_02!$E492</f>
        <v>0</v>
      </c>
      <c r="G492" s="78" t="n">
        <f aca="false">(-1)*$E492*(Input!$C$8/100)</f>
        <v>-455.617039989129</v>
      </c>
      <c r="H492" s="78" t="n">
        <f aca="false">(-1)*$E492*(Input!$C$9/100)</f>
        <v>-224.163583674651</v>
      </c>
      <c r="J492" s="78" t="n">
        <f aca="false">($E492+$F492+$G492+$H492)</f>
        <v>3876.38977622751</v>
      </c>
    </row>
    <row r="493" customFormat="false" ht="12.8" hidden="false" customHeight="false" outlineLevel="0" collapsed="false">
      <c r="A493" s="76" t="n">
        <v>489</v>
      </c>
      <c r="B493" s="77" t="n">
        <f aca="false">EOMONTH(Input!$C$7,A493)</f>
        <v>57800</v>
      </c>
      <c r="C493" s="76" t="n">
        <f aca="false">DATEDIF(Input!$G$23,$B493,"Y")</f>
        <v>80</v>
      </c>
      <c r="E493" s="78" t="n">
        <f aca="false">(-1)*(401k_02!$G493+IRA_02!$E493+Invest_02!$E493)+Pension_02!$E493+SocialSec_02!$E493</f>
        <v>4556.17039989129</v>
      </c>
      <c r="F493" s="78" t="n">
        <f aca="false">(-1)*Roth_02!$E493</f>
        <v>0</v>
      </c>
      <c r="G493" s="78" t="n">
        <f aca="false">(-1)*$E493*(Input!$C$8/100)</f>
        <v>-455.617039989129</v>
      </c>
      <c r="H493" s="78" t="n">
        <f aca="false">(-1)*$E493*(Input!$C$9/100)</f>
        <v>-224.163583674651</v>
      </c>
      <c r="J493" s="78" t="n">
        <f aca="false">($E493+$F493+$G493+$H493)</f>
        <v>3876.38977622751</v>
      </c>
    </row>
    <row r="494" customFormat="false" ht="12.8" hidden="false" customHeight="false" outlineLevel="0" collapsed="false">
      <c r="A494" s="76" t="n">
        <v>490</v>
      </c>
      <c r="B494" s="77" t="n">
        <f aca="false">EOMONTH(Input!$C$7,A494)</f>
        <v>57830</v>
      </c>
      <c r="C494" s="76" t="n">
        <f aca="false">DATEDIF(Input!$G$23,$B494,"Y")</f>
        <v>80</v>
      </c>
      <c r="E494" s="78" t="n">
        <f aca="false">(-1)*(401k_02!$G494+IRA_02!$E494+Invest_02!$E494)+Pension_02!$E494+SocialSec_02!$E494</f>
        <v>4556.17039989129</v>
      </c>
      <c r="F494" s="78" t="n">
        <f aca="false">(-1)*Roth_02!$E494</f>
        <v>0</v>
      </c>
      <c r="G494" s="78" t="n">
        <f aca="false">(-1)*$E494*(Input!$C$8/100)</f>
        <v>-455.617039989129</v>
      </c>
      <c r="H494" s="78" t="n">
        <f aca="false">(-1)*$E494*(Input!$C$9/100)</f>
        <v>-224.163583674651</v>
      </c>
      <c r="J494" s="78" t="n">
        <f aca="false">($E494+$F494+$G494+$H494)</f>
        <v>3876.38977622751</v>
      </c>
    </row>
    <row r="495" customFormat="false" ht="12.8" hidden="false" customHeight="false" outlineLevel="0" collapsed="false">
      <c r="A495" s="76" t="n">
        <v>491</v>
      </c>
      <c r="B495" s="77" t="n">
        <f aca="false">EOMONTH(Input!$C$7,A495)</f>
        <v>57861</v>
      </c>
      <c r="C495" s="76" t="n">
        <f aca="false">DATEDIF(Input!$G$23,$B495,"Y")</f>
        <v>81</v>
      </c>
      <c r="E495" s="78" t="n">
        <f aca="false">(-1)*(401k_02!$G495+IRA_02!$E495+Invest_02!$E495)+Pension_02!$E495+SocialSec_02!$E495</f>
        <v>4556.17039989129</v>
      </c>
      <c r="F495" s="78" t="n">
        <f aca="false">(-1)*Roth_02!$E495</f>
        <v>0</v>
      </c>
      <c r="G495" s="78" t="n">
        <f aca="false">(-1)*$E495*(Input!$C$8/100)</f>
        <v>-455.617039989129</v>
      </c>
      <c r="H495" s="78" t="n">
        <f aca="false">(-1)*$E495*(Input!$C$9/100)</f>
        <v>-224.163583674651</v>
      </c>
      <c r="J495" s="78" t="n">
        <f aca="false">($E495+$F495+$G495+$H495)</f>
        <v>3876.38977622751</v>
      </c>
    </row>
    <row r="496" customFormat="false" ht="12.8" hidden="false" customHeight="false" outlineLevel="0" collapsed="false">
      <c r="A496" s="76" t="n">
        <v>492</v>
      </c>
      <c r="B496" s="77" t="n">
        <f aca="false">EOMONTH(Input!$C$7,A496)</f>
        <v>57891</v>
      </c>
      <c r="C496" s="76" t="n">
        <f aca="false">DATEDIF(Input!$G$23,$B496,"Y")</f>
        <v>81</v>
      </c>
      <c r="E496" s="78" t="n">
        <f aca="false">(-1)*(401k_02!$G496+IRA_02!$E496+Invest_02!$E496)+Pension_02!$E496+SocialSec_02!$E496</f>
        <v>4556.17039989129</v>
      </c>
      <c r="F496" s="78" t="n">
        <f aca="false">(-1)*Roth_02!$E496</f>
        <v>0</v>
      </c>
      <c r="G496" s="78" t="n">
        <f aca="false">(-1)*$E496*(Input!$C$8/100)</f>
        <v>-455.617039989129</v>
      </c>
      <c r="H496" s="78" t="n">
        <f aca="false">(-1)*$E496*(Input!$C$9/100)</f>
        <v>-224.163583674651</v>
      </c>
      <c r="J496" s="78" t="n">
        <f aca="false">($E496+$F496+$G496+$H496)</f>
        <v>3876.38977622751</v>
      </c>
    </row>
    <row r="497" customFormat="false" ht="12.8" hidden="false" customHeight="false" outlineLevel="0" collapsed="false">
      <c r="A497" s="76" t="n">
        <v>493</v>
      </c>
      <c r="B497" s="77" t="n">
        <f aca="false">EOMONTH(Input!$C$7,A497)</f>
        <v>57922</v>
      </c>
      <c r="C497" s="76" t="n">
        <f aca="false">DATEDIF(Input!$G$23,$B497,"Y")</f>
        <v>81</v>
      </c>
      <c r="E497" s="78" t="n">
        <f aca="false">(-1)*(401k_02!$G497+IRA_02!$E497+Invest_02!$E497)+Pension_02!$E497+SocialSec_02!$E497</f>
        <v>4556.17039989129</v>
      </c>
      <c r="F497" s="78" t="n">
        <f aca="false">(-1)*Roth_02!$E497</f>
        <v>0</v>
      </c>
      <c r="G497" s="78" t="n">
        <f aca="false">(-1)*$E497*(Input!$C$8/100)</f>
        <v>-455.617039989129</v>
      </c>
      <c r="H497" s="78" t="n">
        <f aca="false">(-1)*$E497*(Input!$C$9/100)</f>
        <v>-224.163583674651</v>
      </c>
      <c r="J497" s="78" t="n">
        <f aca="false">($E497+$F497+$G497+$H497)</f>
        <v>3876.38977622751</v>
      </c>
    </row>
    <row r="498" customFormat="false" ht="12.8" hidden="false" customHeight="false" outlineLevel="0" collapsed="false">
      <c r="A498" s="76" t="n">
        <v>494</v>
      </c>
      <c r="B498" s="77" t="n">
        <f aca="false">EOMONTH(Input!$C$7,A498)</f>
        <v>57953</v>
      </c>
      <c r="C498" s="76" t="n">
        <f aca="false">DATEDIF(Input!$G$23,$B498,"Y")</f>
        <v>81</v>
      </c>
      <c r="E498" s="78" t="n">
        <f aca="false">(-1)*(401k_02!$G498+IRA_02!$E498+Invest_02!$E498)+Pension_02!$E498+SocialSec_02!$E498</f>
        <v>4556.17039989129</v>
      </c>
      <c r="F498" s="78" t="n">
        <f aca="false">(-1)*Roth_02!$E498</f>
        <v>0</v>
      </c>
      <c r="G498" s="78" t="n">
        <f aca="false">(-1)*$E498*(Input!$C$8/100)</f>
        <v>-455.617039989129</v>
      </c>
      <c r="H498" s="78" t="n">
        <f aca="false">(-1)*$E498*(Input!$C$9/100)</f>
        <v>-224.163583674651</v>
      </c>
      <c r="J498" s="78" t="n">
        <f aca="false">($E498+$F498+$G498+$H498)</f>
        <v>3876.38977622751</v>
      </c>
    </row>
    <row r="499" customFormat="false" ht="12.8" hidden="false" customHeight="false" outlineLevel="0" collapsed="false">
      <c r="A499" s="76" t="n">
        <v>495</v>
      </c>
      <c r="B499" s="77" t="n">
        <f aca="false">EOMONTH(Input!$C$7,A499)</f>
        <v>57983</v>
      </c>
      <c r="C499" s="76" t="n">
        <f aca="false">DATEDIF(Input!$G$23,$B499,"Y")</f>
        <v>81</v>
      </c>
      <c r="E499" s="78" t="n">
        <f aca="false">(-1)*(401k_02!$G499+IRA_02!$E499+Invest_02!$E499)+Pension_02!$E499+SocialSec_02!$E499</f>
        <v>4556.17039989129</v>
      </c>
      <c r="F499" s="78" t="n">
        <f aca="false">(-1)*Roth_02!$E499</f>
        <v>0</v>
      </c>
      <c r="G499" s="78" t="n">
        <f aca="false">(-1)*$E499*(Input!$C$8/100)</f>
        <v>-455.617039989129</v>
      </c>
      <c r="H499" s="78" t="n">
        <f aca="false">(-1)*$E499*(Input!$C$9/100)</f>
        <v>-224.163583674651</v>
      </c>
      <c r="J499" s="78" t="n">
        <f aca="false">($E499+$F499+$G499+$H499)</f>
        <v>3876.38977622751</v>
      </c>
    </row>
    <row r="500" customFormat="false" ht="12.8" hidden="false" customHeight="false" outlineLevel="0" collapsed="false">
      <c r="A500" s="76" t="n">
        <v>496</v>
      </c>
      <c r="B500" s="77" t="n">
        <f aca="false">EOMONTH(Input!$C$7,A500)</f>
        <v>58014</v>
      </c>
      <c r="C500" s="76" t="n">
        <f aca="false">DATEDIF(Input!$G$23,$B500,"Y")</f>
        <v>81</v>
      </c>
      <c r="E500" s="78" t="n">
        <f aca="false">(-1)*(401k_02!$G500+IRA_02!$E500+Invest_02!$E500)+Pension_02!$E500+SocialSec_02!$E500</f>
        <v>4556.17039989129</v>
      </c>
      <c r="F500" s="78" t="n">
        <f aca="false">(-1)*Roth_02!$E500</f>
        <v>0</v>
      </c>
      <c r="G500" s="78" t="n">
        <f aca="false">(-1)*$E500*(Input!$C$8/100)</f>
        <v>-455.617039989129</v>
      </c>
      <c r="H500" s="78" t="n">
        <f aca="false">(-1)*$E500*(Input!$C$9/100)</f>
        <v>-224.163583674651</v>
      </c>
      <c r="J500" s="78" t="n">
        <f aca="false">($E500+$F500+$G500+$H500)</f>
        <v>3876.38977622751</v>
      </c>
    </row>
    <row r="501" customFormat="false" ht="12.8" hidden="false" customHeight="false" outlineLevel="0" collapsed="false">
      <c r="A501" s="76" t="n">
        <v>497</v>
      </c>
      <c r="B501" s="77" t="n">
        <f aca="false">EOMONTH(Input!$C$7,A501)</f>
        <v>58044</v>
      </c>
      <c r="C501" s="76" t="n">
        <f aca="false">DATEDIF(Input!$G$23,$B501,"Y")</f>
        <v>81</v>
      </c>
      <c r="E501" s="78" t="n">
        <f aca="false">(-1)*(401k_02!$G501+IRA_02!$E501+Invest_02!$E501)+Pension_02!$E501+SocialSec_02!$E501</f>
        <v>4556.17039989129</v>
      </c>
      <c r="F501" s="78" t="n">
        <f aca="false">(-1)*Roth_02!$E501</f>
        <v>0</v>
      </c>
      <c r="G501" s="78" t="n">
        <f aca="false">(-1)*$E501*(Input!$C$8/100)</f>
        <v>-455.617039989129</v>
      </c>
      <c r="H501" s="78" t="n">
        <f aca="false">(-1)*$E501*(Input!$C$9/100)</f>
        <v>-224.163583674651</v>
      </c>
      <c r="J501" s="78" t="n">
        <f aca="false">($E501+$F501+$G501+$H501)</f>
        <v>3876.38977622751</v>
      </c>
    </row>
    <row r="502" customFormat="false" ht="12.8" hidden="false" customHeight="false" outlineLevel="0" collapsed="false">
      <c r="A502" s="76" t="n">
        <v>498</v>
      </c>
      <c r="B502" s="77" t="n">
        <f aca="false">EOMONTH(Input!$C$7,A502)</f>
        <v>58075</v>
      </c>
      <c r="C502" s="76" t="n">
        <f aca="false">DATEDIF(Input!$G$23,$B502,"Y")</f>
        <v>81</v>
      </c>
      <c r="E502" s="78" t="n">
        <f aca="false">(-1)*(401k_02!$G502+IRA_02!$E502+Invest_02!$E502)+Pension_02!$E502+SocialSec_02!$E502</f>
        <v>4556.17039989129</v>
      </c>
      <c r="F502" s="78" t="n">
        <f aca="false">(-1)*Roth_02!$E502</f>
        <v>0</v>
      </c>
      <c r="G502" s="78" t="n">
        <f aca="false">(-1)*$E502*(Input!$C$8/100)</f>
        <v>-455.617039989129</v>
      </c>
      <c r="H502" s="78" t="n">
        <f aca="false">(-1)*$E502*(Input!$C$9/100)</f>
        <v>-224.163583674651</v>
      </c>
      <c r="J502" s="78" t="n">
        <f aca="false">($E502+$F502+$G502+$H502)</f>
        <v>3876.38977622751</v>
      </c>
    </row>
    <row r="503" customFormat="false" ht="12.8" hidden="false" customHeight="false" outlineLevel="0" collapsed="false">
      <c r="A503" s="76" t="n">
        <v>499</v>
      </c>
      <c r="B503" s="77" t="n">
        <f aca="false">EOMONTH(Input!$C$7,A503)</f>
        <v>58106</v>
      </c>
      <c r="C503" s="76" t="n">
        <f aca="false">DATEDIF(Input!$G$23,$B503,"Y")</f>
        <v>81</v>
      </c>
      <c r="E503" s="78" t="n">
        <f aca="false">(-1)*(401k_02!$G503+IRA_02!$E503+Invest_02!$E503)+Pension_02!$E503+SocialSec_02!$E503</f>
        <v>4556.17039989129</v>
      </c>
      <c r="F503" s="78" t="n">
        <f aca="false">(-1)*Roth_02!$E503</f>
        <v>0</v>
      </c>
      <c r="G503" s="78" t="n">
        <f aca="false">(-1)*$E503*(Input!$C$8/100)</f>
        <v>-455.617039989129</v>
      </c>
      <c r="H503" s="78" t="n">
        <f aca="false">(-1)*$E503*(Input!$C$9/100)</f>
        <v>-224.163583674651</v>
      </c>
      <c r="J503" s="78" t="n">
        <f aca="false">($E503+$F503+$G503+$H503)</f>
        <v>3876.38977622751</v>
      </c>
    </row>
    <row r="504" customFormat="false" ht="12.8" hidden="false" customHeight="false" outlineLevel="0" collapsed="false">
      <c r="A504" s="76" t="n">
        <v>500</v>
      </c>
      <c r="B504" s="77" t="n">
        <f aca="false">EOMONTH(Input!$C$7,A504)</f>
        <v>58134</v>
      </c>
      <c r="C504" s="76" t="n">
        <f aca="false">DATEDIF(Input!$G$23,$B504,"Y")</f>
        <v>81</v>
      </c>
      <c r="E504" s="78" t="n">
        <f aca="false">(-1)*(401k_02!$G504+IRA_02!$E504+Invest_02!$E504)+Pension_02!$E504+SocialSec_02!$E504</f>
        <v>4556.17039989129</v>
      </c>
      <c r="F504" s="78" t="n">
        <f aca="false">(-1)*Roth_02!$E504</f>
        <v>0</v>
      </c>
      <c r="G504" s="78" t="n">
        <f aca="false">(-1)*$E504*(Input!$C$8/100)</f>
        <v>-455.617039989129</v>
      </c>
      <c r="H504" s="78" t="n">
        <f aca="false">(-1)*$E504*(Input!$C$9/100)</f>
        <v>-224.163583674651</v>
      </c>
      <c r="J504" s="78" t="n">
        <f aca="false">($E504+$F504+$G504+$H504)</f>
        <v>3876.38977622751</v>
      </c>
    </row>
    <row r="505" customFormat="false" ht="12.8" hidden="false" customHeight="false" outlineLevel="0" collapsed="false">
      <c r="A505" s="76" t="n">
        <v>501</v>
      </c>
      <c r="B505" s="77" t="n">
        <f aca="false">EOMONTH(Input!$C$7,A505)</f>
        <v>58165</v>
      </c>
      <c r="C505" s="76" t="n">
        <f aca="false">DATEDIF(Input!$G$23,$B505,"Y")</f>
        <v>81</v>
      </c>
      <c r="E505" s="78" t="n">
        <f aca="false">(-1)*(401k_02!$G505+IRA_02!$E505+Invest_02!$E505)+Pension_02!$E505+SocialSec_02!$E505</f>
        <v>4556.17039989129</v>
      </c>
      <c r="F505" s="78" t="n">
        <f aca="false">(-1)*Roth_02!$E505</f>
        <v>0</v>
      </c>
      <c r="G505" s="78" t="n">
        <f aca="false">(-1)*$E505*(Input!$C$8/100)</f>
        <v>-455.617039989129</v>
      </c>
      <c r="H505" s="78" t="n">
        <f aca="false">(-1)*$E505*(Input!$C$9/100)</f>
        <v>-224.163583674651</v>
      </c>
      <c r="J505" s="78" t="n">
        <f aca="false">($E505+$F505+$G505+$H505)</f>
        <v>3876.38977622751</v>
      </c>
    </row>
    <row r="506" customFormat="false" ht="12.8" hidden="false" customHeight="false" outlineLevel="0" collapsed="false">
      <c r="A506" s="76" t="n">
        <v>502</v>
      </c>
      <c r="B506" s="77" t="n">
        <f aca="false">EOMONTH(Input!$C$7,A506)</f>
        <v>58195</v>
      </c>
      <c r="C506" s="76" t="n">
        <f aca="false">DATEDIF(Input!$G$23,$B506,"Y")</f>
        <v>81</v>
      </c>
      <c r="E506" s="78" t="n">
        <f aca="false">(-1)*(401k_02!$G506+IRA_02!$E506+Invest_02!$E506)+Pension_02!$E506+SocialSec_02!$E506</f>
        <v>4556.17039989129</v>
      </c>
      <c r="F506" s="78" t="n">
        <f aca="false">(-1)*Roth_02!$E506</f>
        <v>0</v>
      </c>
      <c r="G506" s="78" t="n">
        <f aca="false">(-1)*$E506*(Input!$C$8/100)</f>
        <v>-455.617039989129</v>
      </c>
      <c r="H506" s="78" t="n">
        <f aca="false">(-1)*$E506*(Input!$C$9/100)</f>
        <v>-224.163583674651</v>
      </c>
      <c r="J506" s="78" t="n">
        <f aca="false">($E506+$F506+$G506+$H506)</f>
        <v>3876.38977622751</v>
      </c>
    </row>
    <row r="507" customFormat="false" ht="12.8" hidden="false" customHeight="false" outlineLevel="0" collapsed="false">
      <c r="A507" s="76" t="n">
        <v>503</v>
      </c>
      <c r="B507" s="77" t="n">
        <f aca="false">EOMONTH(Input!$C$7,A507)</f>
        <v>58226</v>
      </c>
      <c r="C507" s="76" t="n">
        <f aca="false">DATEDIF(Input!$G$23,$B507,"Y")</f>
        <v>82</v>
      </c>
      <c r="E507" s="78" t="n">
        <f aca="false">(-1)*(401k_02!$G507+IRA_02!$E507+Invest_02!$E507)+Pension_02!$E507+SocialSec_02!$E507</f>
        <v>4556.17039989129</v>
      </c>
      <c r="F507" s="78" t="n">
        <f aca="false">(-1)*Roth_02!$E507</f>
        <v>0</v>
      </c>
      <c r="G507" s="78" t="n">
        <f aca="false">(-1)*$E507*(Input!$C$8/100)</f>
        <v>-455.617039989129</v>
      </c>
      <c r="H507" s="78" t="n">
        <f aca="false">(-1)*$E507*(Input!$C$9/100)</f>
        <v>-224.163583674651</v>
      </c>
      <c r="J507" s="78" t="n">
        <f aca="false">($E507+$F507+$G507+$H507)</f>
        <v>3876.38977622751</v>
      </c>
    </row>
    <row r="508" customFormat="false" ht="12.8" hidden="false" customHeight="false" outlineLevel="0" collapsed="false">
      <c r="A508" s="76" t="n">
        <v>504</v>
      </c>
      <c r="B508" s="77" t="n">
        <f aca="false">EOMONTH(Input!$C$7,A508)</f>
        <v>58256</v>
      </c>
      <c r="C508" s="76" t="n">
        <f aca="false">DATEDIF(Input!$G$23,$B508,"Y")</f>
        <v>82</v>
      </c>
      <c r="E508" s="78" t="n">
        <f aca="false">(-1)*(401k_02!$G508+IRA_02!$E508+Invest_02!$E508)+Pension_02!$E508+SocialSec_02!$E508</f>
        <v>4556.17039989129</v>
      </c>
      <c r="F508" s="78" t="n">
        <f aca="false">(-1)*Roth_02!$E508</f>
        <v>0</v>
      </c>
      <c r="G508" s="78" t="n">
        <f aca="false">(-1)*$E508*(Input!$C$8/100)</f>
        <v>-455.617039989129</v>
      </c>
      <c r="H508" s="78" t="n">
        <f aca="false">(-1)*$E508*(Input!$C$9/100)</f>
        <v>-224.163583674651</v>
      </c>
      <c r="J508" s="78" t="n">
        <f aca="false">($E508+$F508+$G508+$H508)</f>
        <v>3876.38977622751</v>
      </c>
    </row>
    <row r="509" customFormat="false" ht="12.8" hidden="false" customHeight="false" outlineLevel="0" collapsed="false">
      <c r="A509" s="76" t="n">
        <v>505</v>
      </c>
      <c r="B509" s="77" t="n">
        <f aca="false">EOMONTH(Input!$C$7,A509)</f>
        <v>58287</v>
      </c>
      <c r="C509" s="76" t="n">
        <f aca="false">DATEDIF(Input!$G$23,$B509,"Y")</f>
        <v>82</v>
      </c>
      <c r="E509" s="78" t="n">
        <f aca="false">(-1)*(401k_02!$G509+IRA_02!$E509+Invest_02!$E509)+Pension_02!$E509+SocialSec_02!$E509</f>
        <v>4556.17039989129</v>
      </c>
      <c r="F509" s="78" t="n">
        <f aca="false">(-1)*Roth_02!$E509</f>
        <v>0</v>
      </c>
      <c r="G509" s="78" t="n">
        <f aca="false">(-1)*$E509*(Input!$C$8/100)</f>
        <v>-455.617039989129</v>
      </c>
      <c r="H509" s="78" t="n">
        <f aca="false">(-1)*$E509*(Input!$C$9/100)</f>
        <v>-224.163583674651</v>
      </c>
      <c r="J509" s="78" t="n">
        <f aca="false">($E509+$F509+$G509+$H509)</f>
        <v>3876.38977622751</v>
      </c>
    </row>
    <row r="510" customFormat="false" ht="12.8" hidden="false" customHeight="false" outlineLevel="0" collapsed="false">
      <c r="A510" s="76" t="n">
        <v>506</v>
      </c>
      <c r="B510" s="77" t="n">
        <f aca="false">EOMONTH(Input!$C$7,A510)</f>
        <v>58318</v>
      </c>
      <c r="C510" s="76" t="n">
        <f aca="false">DATEDIF(Input!$G$23,$B510,"Y")</f>
        <v>82</v>
      </c>
      <c r="E510" s="78" t="n">
        <f aca="false">(-1)*(401k_02!$G510+IRA_02!$E510+Invest_02!$E510)+Pension_02!$E510+SocialSec_02!$E510</f>
        <v>4556.17039989129</v>
      </c>
      <c r="F510" s="78" t="n">
        <f aca="false">(-1)*Roth_02!$E510</f>
        <v>0</v>
      </c>
      <c r="G510" s="78" t="n">
        <f aca="false">(-1)*$E510*(Input!$C$8/100)</f>
        <v>-455.617039989129</v>
      </c>
      <c r="H510" s="78" t="n">
        <f aca="false">(-1)*$E510*(Input!$C$9/100)</f>
        <v>-224.163583674651</v>
      </c>
      <c r="J510" s="78" t="n">
        <f aca="false">($E510+$F510+$G510+$H510)</f>
        <v>3876.38977622751</v>
      </c>
    </row>
    <row r="511" customFormat="false" ht="12.8" hidden="false" customHeight="false" outlineLevel="0" collapsed="false">
      <c r="A511" s="76" t="n">
        <v>507</v>
      </c>
      <c r="B511" s="77" t="n">
        <f aca="false">EOMONTH(Input!$C$7,A511)</f>
        <v>58348</v>
      </c>
      <c r="C511" s="76" t="n">
        <f aca="false">DATEDIF(Input!$G$23,$B511,"Y")</f>
        <v>82</v>
      </c>
      <c r="E511" s="78" t="n">
        <f aca="false">(-1)*(401k_02!$G511+IRA_02!$E511+Invest_02!$E511)+Pension_02!$E511+SocialSec_02!$E511</f>
        <v>4556.17039989129</v>
      </c>
      <c r="F511" s="78" t="n">
        <f aca="false">(-1)*Roth_02!$E511</f>
        <v>0</v>
      </c>
      <c r="G511" s="78" t="n">
        <f aca="false">(-1)*$E511*(Input!$C$8/100)</f>
        <v>-455.617039989129</v>
      </c>
      <c r="H511" s="78" t="n">
        <f aca="false">(-1)*$E511*(Input!$C$9/100)</f>
        <v>-224.163583674651</v>
      </c>
      <c r="J511" s="78" t="n">
        <f aca="false">($E511+$F511+$G511+$H511)</f>
        <v>3876.38977622751</v>
      </c>
    </row>
    <row r="512" customFormat="false" ht="12.8" hidden="false" customHeight="false" outlineLevel="0" collapsed="false">
      <c r="A512" s="76" t="n">
        <v>508</v>
      </c>
      <c r="B512" s="77" t="n">
        <f aca="false">EOMONTH(Input!$C$7,A512)</f>
        <v>58379</v>
      </c>
      <c r="C512" s="76" t="n">
        <f aca="false">DATEDIF(Input!$G$23,$B512,"Y")</f>
        <v>82</v>
      </c>
      <c r="E512" s="78" t="n">
        <f aca="false">(-1)*(401k_02!$G512+IRA_02!$E512+Invest_02!$E512)+Pension_02!$E512+SocialSec_02!$E512</f>
        <v>4556.17039989129</v>
      </c>
      <c r="F512" s="78" t="n">
        <f aca="false">(-1)*Roth_02!$E512</f>
        <v>0</v>
      </c>
      <c r="G512" s="78" t="n">
        <f aca="false">(-1)*$E512*(Input!$C$8/100)</f>
        <v>-455.617039989129</v>
      </c>
      <c r="H512" s="78" t="n">
        <f aca="false">(-1)*$E512*(Input!$C$9/100)</f>
        <v>-224.163583674651</v>
      </c>
      <c r="J512" s="78" t="n">
        <f aca="false">($E512+$F512+$G512+$H512)</f>
        <v>3876.38977622751</v>
      </c>
    </row>
    <row r="513" customFormat="false" ht="12.8" hidden="false" customHeight="false" outlineLevel="0" collapsed="false">
      <c r="A513" s="76" t="n">
        <v>509</v>
      </c>
      <c r="B513" s="77" t="n">
        <f aca="false">EOMONTH(Input!$C$7,A513)</f>
        <v>58409</v>
      </c>
      <c r="C513" s="76" t="n">
        <f aca="false">DATEDIF(Input!$G$23,$B513,"Y")</f>
        <v>82</v>
      </c>
      <c r="E513" s="78" t="n">
        <f aca="false">(-1)*(401k_02!$G513+IRA_02!$E513+Invest_02!$E513)+Pension_02!$E513+SocialSec_02!$E513</f>
        <v>4556.17039989129</v>
      </c>
      <c r="F513" s="78" t="n">
        <f aca="false">(-1)*Roth_02!$E513</f>
        <v>0</v>
      </c>
      <c r="G513" s="78" t="n">
        <f aca="false">(-1)*$E513*(Input!$C$8/100)</f>
        <v>-455.617039989129</v>
      </c>
      <c r="H513" s="78" t="n">
        <f aca="false">(-1)*$E513*(Input!$C$9/100)</f>
        <v>-224.163583674651</v>
      </c>
      <c r="J513" s="78" t="n">
        <f aca="false">($E513+$F513+$G513+$H513)</f>
        <v>3876.38977622751</v>
      </c>
    </row>
    <row r="514" customFormat="false" ht="12.8" hidden="false" customHeight="false" outlineLevel="0" collapsed="false">
      <c r="A514" s="76" t="n">
        <v>510</v>
      </c>
      <c r="B514" s="77" t="n">
        <f aca="false">EOMONTH(Input!$C$7,A514)</f>
        <v>58440</v>
      </c>
      <c r="C514" s="76" t="n">
        <f aca="false">DATEDIF(Input!$G$23,$B514,"Y")</f>
        <v>82</v>
      </c>
      <c r="E514" s="78" t="n">
        <f aca="false">(-1)*(401k_02!$G514+IRA_02!$E514+Invest_02!$E514)+Pension_02!$E514+SocialSec_02!$E514</f>
        <v>4556.17039989129</v>
      </c>
      <c r="F514" s="78" t="n">
        <f aca="false">(-1)*Roth_02!$E514</f>
        <v>0</v>
      </c>
      <c r="G514" s="78" t="n">
        <f aca="false">(-1)*$E514*(Input!$C$8/100)</f>
        <v>-455.617039989129</v>
      </c>
      <c r="H514" s="78" t="n">
        <f aca="false">(-1)*$E514*(Input!$C$9/100)</f>
        <v>-224.163583674651</v>
      </c>
      <c r="J514" s="78" t="n">
        <f aca="false">($E514+$F514+$G514+$H514)</f>
        <v>3876.38977622751</v>
      </c>
    </row>
    <row r="515" customFormat="false" ht="12.8" hidden="false" customHeight="false" outlineLevel="0" collapsed="false">
      <c r="A515" s="76" t="n">
        <v>511</v>
      </c>
      <c r="B515" s="77" t="n">
        <f aca="false">EOMONTH(Input!$C$7,A515)</f>
        <v>58471</v>
      </c>
      <c r="C515" s="76" t="n">
        <f aca="false">DATEDIF(Input!$G$23,$B515,"Y")</f>
        <v>82</v>
      </c>
      <c r="E515" s="78" t="n">
        <f aca="false">(-1)*(401k_02!$G515+IRA_02!$E515+Invest_02!$E515)+Pension_02!$E515+SocialSec_02!$E515</f>
        <v>4556.17039989129</v>
      </c>
      <c r="F515" s="78" t="n">
        <f aca="false">(-1)*Roth_02!$E515</f>
        <v>0</v>
      </c>
      <c r="G515" s="78" t="n">
        <f aca="false">(-1)*$E515*(Input!$C$8/100)</f>
        <v>-455.617039989129</v>
      </c>
      <c r="H515" s="78" t="n">
        <f aca="false">(-1)*$E515*(Input!$C$9/100)</f>
        <v>-224.163583674651</v>
      </c>
      <c r="J515" s="78" t="n">
        <f aca="false">($E515+$F515+$G515+$H515)</f>
        <v>3876.38977622751</v>
      </c>
    </row>
    <row r="516" customFormat="false" ht="12.8" hidden="false" customHeight="false" outlineLevel="0" collapsed="false">
      <c r="A516" s="76" t="n">
        <v>512</v>
      </c>
      <c r="B516" s="77" t="n">
        <f aca="false">EOMONTH(Input!$C$7,A516)</f>
        <v>58500</v>
      </c>
      <c r="C516" s="76" t="n">
        <f aca="false">DATEDIF(Input!$G$23,$B516,"Y")</f>
        <v>82</v>
      </c>
      <c r="E516" s="78" t="n">
        <f aca="false">(-1)*(401k_02!$G516+IRA_02!$E516+Invest_02!$E516)+Pension_02!$E516+SocialSec_02!$E516</f>
        <v>4556.17039989129</v>
      </c>
      <c r="F516" s="78" t="n">
        <f aca="false">(-1)*Roth_02!$E516</f>
        <v>0</v>
      </c>
      <c r="G516" s="78" t="n">
        <f aca="false">(-1)*$E516*(Input!$C$8/100)</f>
        <v>-455.617039989129</v>
      </c>
      <c r="H516" s="78" t="n">
        <f aca="false">(-1)*$E516*(Input!$C$9/100)</f>
        <v>-224.163583674651</v>
      </c>
      <c r="J516" s="78" t="n">
        <f aca="false">($E516+$F516+$G516+$H516)</f>
        <v>3876.38977622751</v>
      </c>
    </row>
    <row r="517" customFormat="false" ht="12.8" hidden="false" customHeight="false" outlineLevel="0" collapsed="false">
      <c r="A517" s="76" t="n">
        <v>513</v>
      </c>
      <c r="B517" s="77" t="n">
        <f aca="false">EOMONTH(Input!$C$7,A517)</f>
        <v>58531</v>
      </c>
      <c r="C517" s="76" t="n">
        <f aca="false">DATEDIF(Input!$G$23,$B517,"Y")</f>
        <v>82</v>
      </c>
      <c r="E517" s="78" t="n">
        <f aca="false">(-1)*(401k_02!$G517+IRA_02!$E517+Invest_02!$E517)+Pension_02!$E517+SocialSec_02!$E517</f>
        <v>4556.17039989129</v>
      </c>
      <c r="F517" s="78" t="n">
        <f aca="false">(-1)*Roth_02!$E517</f>
        <v>0</v>
      </c>
      <c r="G517" s="78" t="n">
        <f aca="false">(-1)*$E517*(Input!$C$8/100)</f>
        <v>-455.617039989129</v>
      </c>
      <c r="H517" s="78" t="n">
        <f aca="false">(-1)*$E517*(Input!$C$9/100)</f>
        <v>-224.163583674651</v>
      </c>
      <c r="J517" s="78" t="n">
        <f aca="false">($E517+$F517+$G517+$H517)</f>
        <v>3876.38977622751</v>
      </c>
    </row>
    <row r="518" customFormat="false" ht="12.8" hidden="false" customHeight="false" outlineLevel="0" collapsed="false">
      <c r="A518" s="76" t="n">
        <v>514</v>
      </c>
      <c r="B518" s="77" t="n">
        <f aca="false">EOMONTH(Input!$C$7,A518)</f>
        <v>58561</v>
      </c>
      <c r="C518" s="76" t="n">
        <f aca="false">DATEDIF(Input!$G$23,$B518,"Y")</f>
        <v>82</v>
      </c>
      <c r="E518" s="78" t="n">
        <f aca="false">(-1)*(401k_02!$G518+IRA_02!$E518+Invest_02!$E518)+Pension_02!$E518+SocialSec_02!$E518</f>
        <v>4556.17039989129</v>
      </c>
      <c r="F518" s="78" t="n">
        <f aca="false">(-1)*Roth_02!$E518</f>
        <v>0</v>
      </c>
      <c r="G518" s="78" t="n">
        <f aca="false">(-1)*$E518*(Input!$C$8/100)</f>
        <v>-455.617039989129</v>
      </c>
      <c r="H518" s="78" t="n">
        <f aca="false">(-1)*$E518*(Input!$C$9/100)</f>
        <v>-224.163583674651</v>
      </c>
      <c r="J518" s="78" t="n">
        <f aca="false">($E518+$F518+$G518+$H518)</f>
        <v>3876.38977622751</v>
      </c>
    </row>
    <row r="519" customFormat="false" ht="12.8" hidden="false" customHeight="false" outlineLevel="0" collapsed="false">
      <c r="A519" s="76" t="n">
        <v>515</v>
      </c>
      <c r="B519" s="77" t="n">
        <f aca="false">EOMONTH(Input!$C$7,A519)</f>
        <v>58592</v>
      </c>
      <c r="C519" s="76" t="n">
        <f aca="false">DATEDIF(Input!$G$23,$B519,"Y")</f>
        <v>83</v>
      </c>
      <c r="E519" s="78" t="n">
        <f aca="false">(-1)*(401k_02!$G519+IRA_02!$E519+Invest_02!$E519)+Pension_02!$E519+SocialSec_02!$E519</f>
        <v>4556.17039989129</v>
      </c>
      <c r="F519" s="78" t="n">
        <f aca="false">(-1)*Roth_02!$E519</f>
        <v>0</v>
      </c>
      <c r="G519" s="78" t="n">
        <f aca="false">(-1)*$E519*(Input!$C$8/100)</f>
        <v>-455.617039989129</v>
      </c>
      <c r="H519" s="78" t="n">
        <f aca="false">(-1)*$E519*(Input!$C$9/100)</f>
        <v>-224.163583674651</v>
      </c>
      <c r="J519" s="78" t="n">
        <f aca="false">($E519+$F519+$G519+$H519)</f>
        <v>3876.38977622751</v>
      </c>
    </row>
    <row r="520" customFormat="false" ht="12.8" hidden="false" customHeight="false" outlineLevel="0" collapsed="false">
      <c r="A520" s="76" t="n">
        <v>516</v>
      </c>
      <c r="B520" s="77" t="n">
        <f aca="false">EOMONTH(Input!$C$7,A520)</f>
        <v>58622</v>
      </c>
      <c r="C520" s="76" t="n">
        <f aca="false">DATEDIF(Input!$G$23,$B520,"Y")</f>
        <v>83</v>
      </c>
      <c r="E520" s="78" t="n">
        <f aca="false">(-1)*(401k_02!$G520+IRA_02!$E520+Invest_02!$E520)+Pension_02!$E520+SocialSec_02!$E520</f>
        <v>4556.17039989129</v>
      </c>
      <c r="F520" s="78" t="n">
        <f aca="false">(-1)*Roth_02!$E520</f>
        <v>0</v>
      </c>
      <c r="G520" s="78" t="n">
        <f aca="false">(-1)*$E520*(Input!$C$8/100)</f>
        <v>-455.617039989129</v>
      </c>
      <c r="H520" s="78" t="n">
        <f aca="false">(-1)*$E520*(Input!$C$9/100)</f>
        <v>-224.163583674651</v>
      </c>
      <c r="J520" s="78" t="n">
        <f aca="false">($E520+$F520+$G520+$H520)</f>
        <v>3876.38977622751</v>
      </c>
    </row>
    <row r="521" customFormat="false" ht="12.8" hidden="false" customHeight="false" outlineLevel="0" collapsed="false">
      <c r="A521" s="76" t="n">
        <v>517</v>
      </c>
      <c r="B521" s="77" t="n">
        <f aca="false">EOMONTH(Input!$C$7,A521)</f>
        <v>58653</v>
      </c>
      <c r="C521" s="76" t="n">
        <f aca="false">DATEDIF(Input!$G$23,$B521,"Y")</f>
        <v>83</v>
      </c>
      <c r="E521" s="78" t="n">
        <f aca="false">(-1)*(401k_02!$G521+IRA_02!$E521+Invest_02!$E521)+Pension_02!$E521+SocialSec_02!$E521</f>
        <v>4556.17039989129</v>
      </c>
      <c r="F521" s="78" t="n">
        <f aca="false">(-1)*Roth_02!$E521</f>
        <v>0</v>
      </c>
      <c r="G521" s="78" t="n">
        <f aca="false">(-1)*$E521*(Input!$C$8/100)</f>
        <v>-455.617039989129</v>
      </c>
      <c r="H521" s="78" t="n">
        <f aca="false">(-1)*$E521*(Input!$C$9/100)</f>
        <v>-224.163583674651</v>
      </c>
      <c r="J521" s="78" t="n">
        <f aca="false">($E521+$F521+$G521+$H521)</f>
        <v>3876.38977622751</v>
      </c>
    </row>
    <row r="522" customFormat="false" ht="12.8" hidden="false" customHeight="false" outlineLevel="0" collapsed="false">
      <c r="A522" s="76" t="n">
        <v>518</v>
      </c>
      <c r="B522" s="77" t="n">
        <f aca="false">EOMONTH(Input!$C$7,A522)</f>
        <v>58684</v>
      </c>
      <c r="C522" s="76" t="n">
        <f aca="false">DATEDIF(Input!$G$23,$B522,"Y")</f>
        <v>83</v>
      </c>
      <c r="E522" s="78" t="n">
        <f aca="false">(-1)*(401k_02!$G522+IRA_02!$E522+Invest_02!$E522)+Pension_02!$E522+SocialSec_02!$E522</f>
        <v>4556.17039989129</v>
      </c>
      <c r="F522" s="78" t="n">
        <f aca="false">(-1)*Roth_02!$E522</f>
        <v>0</v>
      </c>
      <c r="G522" s="78" t="n">
        <f aca="false">(-1)*$E522*(Input!$C$8/100)</f>
        <v>-455.617039989129</v>
      </c>
      <c r="H522" s="78" t="n">
        <f aca="false">(-1)*$E522*(Input!$C$9/100)</f>
        <v>-224.163583674651</v>
      </c>
      <c r="J522" s="78" t="n">
        <f aca="false">($E522+$F522+$G522+$H522)</f>
        <v>3876.38977622751</v>
      </c>
    </row>
    <row r="523" customFormat="false" ht="12.8" hidden="false" customHeight="false" outlineLevel="0" collapsed="false">
      <c r="A523" s="76" t="n">
        <v>519</v>
      </c>
      <c r="B523" s="77" t="n">
        <f aca="false">EOMONTH(Input!$C$7,A523)</f>
        <v>58714</v>
      </c>
      <c r="C523" s="76" t="n">
        <f aca="false">DATEDIF(Input!$G$23,$B523,"Y")</f>
        <v>83</v>
      </c>
      <c r="E523" s="78" t="n">
        <f aca="false">(-1)*(401k_02!$G523+IRA_02!$E523+Invest_02!$E523)+Pension_02!$E523+SocialSec_02!$E523</f>
        <v>4556.17039989129</v>
      </c>
      <c r="F523" s="78" t="n">
        <f aca="false">(-1)*Roth_02!$E523</f>
        <v>0</v>
      </c>
      <c r="G523" s="78" t="n">
        <f aca="false">(-1)*$E523*(Input!$C$8/100)</f>
        <v>-455.617039989129</v>
      </c>
      <c r="H523" s="78" t="n">
        <f aca="false">(-1)*$E523*(Input!$C$9/100)</f>
        <v>-224.163583674651</v>
      </c>
      <c r="J523" s="78" t="n">
        <f aca="false">($E523+$F523+$G523+$H523)</f>
        <v>3876.38977622751</v>
      </c>
    </row>
    <row r="524" customFormat="false" ht="12.8" hidden="false" customHeight="false" outlineLevel="0" collapsed="false">
      <c r="A524" s="76" t="n">
        <v>520</v>
      </c>
      <c r="B524" s="77" t="n">
        <f aca="false">EOMONTH(Input!$C$7,A524)</f>
        <v>58745</v>
      </c>
      <c r="C524" s="76" t="n">
        <f aca="false">DATEDIF(Input!$G$23,$B524,"Y")</f>
        <v>83</v>
      </c>
      <c r="E524" s="78" t="n">
        <f aca="false">(-1)*(401k_02!$G524+IRA_02!$E524+Invest_02!$E524)+Pension_02!$E524+SocialSec_02!$E524</f>
        <v>4556.17039989129</v>
      </c>
      <c r="F524" s="78" t="n">
        <f aca="false">(-1)*Roth_02!$E524</f>
        <v>0</v>
      </c>
      <c r="G524" s="78" t="n">
        <f aca="false">(-1)*$E524*(Input!$C$8/100)</f>
        <v>-455.617039989129</v>
      </c>
      <c r="H524" s="78" t="n">
        <f aca="false">(-1)*$E524*(Input!$C$9/100)</f>
        <v>-224.163583674651</v>
      </c>
      <c r="J524" s="78" t="n">
        <f aca="false">($E524+$F524+$G524+$H524)</f>
        <v>3876.38977622751</v>
      </c>
    </row>
    <row r="525" customFormat="false" ht="12.8" hidden="false" customHeight="false" outlineLevel="0" collapsed="false">
      <c r="A525" s="76" t="n">
        <v>521</v>
      </c>
      <c r="B525" s="77" t="n">
        <f aca="false">EOMONTH(Input!$C$7,A525)</f>
        <v>58775</v>
      </c>
      <c r="C525" s="76" t="n">
        <f aca="false">DATEDIF(Input!$G$23,$B525,"Y")</f>
        <v>83</v>
      </c>
      <c r="E525" s="78" t="n">
        <f aca="false">(-1)*(401k_02!$G525+IRA_02!$E525+Invest_02!$E525)+Pension_02!$E525+SocialSec_02!$E525</f>
        <v>4556.17039989129</v>
      </c>
      <c r="F525" s="78" t="n">
        <f aca="false">(-1)*Roth_02!$E525</f>
        <v>0</v>
      </c>
      <c r="G525" s="78" t="n">
        <f aca="false">(-1)*$E525*(Input!$C$8/100)</f>
        <v>-455.617039989129</v>
      </c>
      <c r="H525" s="78" t="n">
        <f aca="false">(-1)*$E525*(Input!$C$9/100)</f>
        <v>-224.163583674651</v>
      </c>
      <c r="J525" s="78" t="n">
        <f aca="false">($E525+$F525+$G525+$H525)</f>
        <v>3876.38977622751</v>
      </c>
    </row>
    <row r="526" customFormat="false" ht="12.8" hidden="false" customHeight="false" outlineLevel="0" collapsed="false">
      <c r="A526" s="76" t="n">
        <v>522</v>
      </c>
      <c r="B526" s="77" t="n">
        <f aca="false">EOMONTH(Input!$C$7,A526)</f>
        <v>58806</v>
      </c>
      <c r="C526" s="76" t="n">
        <f aca="false">DATEDIF(Input!$G$23,$B526,"Y")</f>
        <v>83</v>
      </c>
      <c r="E526" s="78" t="n">
        <f aca="false">(-1)*(401k_02!$G526+IRA_02!$E526+Invest_02!$E526)+Pension_02!$E526+SocialSec_02!$E526</f>
        <v>4556.17039989129</v>
      </c>
      <c r="F526" s="78" t="n">
        <f aca="false">(-1)*Roth_02!$E526</f>
        <v>0</v>
      </c>
      <c r="G526" s="78" t="n">
        <f aca="false">(-1)*$E526*(Input!$C$8/100)</f>
        <v>-455.617039989129</v>
      </c>
      <c r="H526" s="78" t="n">
        <f aca="false">(-1)*$E526*(Input!$C$9/100)</f>
        <v>-224.163583674651</v>
      </c>
      <c r="J526" s="78" t="n">
        <f aca="false">($E526+$F526+$G526+$H526)</f>
        <v>3876.38977622751</v>
      </c>
    </row>
    <row r="527" customFormat="false" ht="12.8" hidden="false" customHeight="false" outlineLevel="0" collapsed="false">
      <c r="A527" s="76" t="n">
        <v>523</v>
      </c>
      <c r="B527" s="77" t="n">
        <f aca="false">EOMONTH(Input!$C$7,A527)</f>
        <v>58837</v>
      </c>
      <c r="C527" s="76" t="n">
        <f aca="false">DATEDIF(Input!$G$23,$B527,"Y")</f>
        <v>83</v>
      </c>
      <c r="E527" s="78" t="n">
        <f aca="false">(-1)*(401k_02!$G527+IRA_02!$E527+Invest_02!$E527)+Pension_02!$E527+SocialSec_02!$E527</f>
        <v>4556.17039989129</v>
      </c>
      <c r="F527" s="78" t="n">
        <f aca="false">(-1)*Roth_02!$E527</f>
        <v>0</v>
      </c>
      <c r="G527" s="78" t="n">
        <f aca="false">(-1)*$E527*(Input!$C$8/100)</f>
        <v>-455.617039989129</v>
      </c>
      <c r="H527" s="78" t="n">
        <f aca="false">(-1)*$E527*(Input!$C$9/100)</f>
        <v>-224.163583674651</v>
      </c>
      <c r="J527" s="78" t="n">
        <f aca="false">($E527+$F527+$G527+$H527)</f>
        <v>3876.38977622751</v>
      </c>
    </row>
    <row r="528" customFormat="false" ht="12.8" hidden="false" customHeight="false" outlineLevel="0" collapsed="false">
      <c r="A528" s="76" t="n">
        <v>524</v>
      </c>
      <c r="B528" s="77" t="n">
        <f aca="false">EOMONTH(Input!$C$7,A528)</f>
        <v>58865</v>
      </c>
      <c r="C528" s="76" t="n">
        <f aca="false">DATEDIF(Input!$G$23,$B528,"Y")</f>
        <v>83</v>
      </c>
      <c r="E528" s="78" t="n">
        <f aca="false">(-1)*(401k_02!$G528+IRA_02!$E528+Invest_02!$E528)+Pension_02!$E528+SocialSec_02!$E528</f>
        <v>4556.17039989129</v>
      </c>
      <c r="F528" s="78" t="n">
        <f aca="false">(-1)*Roth_02!$E528</f>
        <v>0</v>
      </c>
      <c r="G528" s="78" t="n">
        <f aca="false">(-1)*$E528*(Input!$C$8/100)</f>
        <v>-455.617039989129</v>
      </c>
      <c r="H528" s="78" t="n">
        <f aca="false">(-1)*$E528*(Input!$C$9/100)</f>
        <v>-224.163583674651</v>
      </c>
      <c r="J528" s="78" t="n">
        <f aca="false">($E528+$F528+$G528+$H528)</f>
        <v>3876.38977622751</v>
      </c>
    </row>
    <row r="529" customFormat="false" ht="12.8" hidden="false" customHeight="false" outlineLevel="0" collapsed="false">
      <c r="A529" s="76" t="n">
        <v>525</v>
      </c>
      <c r="B529" s="77" t="n">
        <f aca="false">EOMONTH(Input!$C$7,A529)</f>
        <v>58896</v>
      </c>
      <c r="C529" s="76" t="n">
        <f aca="false">DATEDIF(Input!$G$23,$B529,"Y")</f>
        <v>83</v>
      </c>
      <c r="E529" s="78" t="n">
        <f aca="false">(-1)*(401k_02!$G529+IRA_02!$E529+Invest_02!$E529)+Pension_02!$E529+SocialSec_02!$E529</f>
        <v>4556.17039989129</v>
      </c>
      <c r="F529" s="78" t="n">
        <f aca="false">(-1)*Roth_02!$E529</f>
        <v>0</v>
      </c>
      <c r="G529" s="78" t="n">
        <f aca="false">(-1)*$E529*(Input!$C$8/100)</f>
        <v>-455.617039989129</v>
      </c>
      <c r="H529" s="78" t="n">
        <f aca="false">(-1)*$E529*(Input!$C$9/100)</f>
        <v>-224.163583674651</v>
      </c>
      <c r="J529" s="78" t="n">
        <f aca="false">($E529+$F529+$G529+$H529)</f>
        <v>3876.38977622751</v>
      </c>
    </row>
    <row r="530" customFormat="false" ht="12.8" hidden="false" customHeight="false" outlineLevel="0" collapsed="false">
      <c r="A530" s="76" t="n">
        <v>526</v>
      </c>
      <c r="B530" s="77" t="n">
        <f aca="false">EOMONTH(Input!$C$7,A530)</f>
        <v>58926</v>
      </c>
      <c r="C530" s="76" t="n">
        <f aca="false">DATEDIF(Input!$G$23,$B530,"Y")</f>
        <v>83</v>
      </c>
      <c r="E530" s="78" t="n">
        <f aca="false">(-1)*(401k_02!$G530+IRA_02!$E530+Invest_02!$E530)+Pension_02!$E530+SocialSec_02!$E530</f>
        <v>4556.17039989129</v>
      </c>
      <c r="F530" s="78" t="n">
        <f aca="false">(-1)*Roth_02!$E530</f>
        <v>0</v>
      </c>
      <c r="G530" s="78" t="n">
        <f aca="false">(-1)*$E530*(Input!$C$8/100)</f>
        <v>-455.617039989129</v>
      </c>
      <c r="H530" s="78" t="n">
        <f aca="false">(-1)*$E530*(Input!$C$9/100)</f>
        <v>-224.163583674651</v>
      </c>
      <c r="J530" s="78" t="n">
        <f aca="false">($E530+$F530+$G530+$H530)</f>
        <v>3876.38977622751</v>
      </c>
    </row>
    <row r="531" customFormat="false" ht="12.8" hidden="false" customHeight="false" outlineLevel="0" collapsed="false">
      <c r="A531" s="76" t="n">
        <v>527</v>
      </c>
      <c r="B531" s="77" t="n">
        <f aca="false">EOMONTH(Input!$C$7,A531)</f>
        <v>58957</v>
      </c>
      <c r="C531" s="76" t="n">
        <f aca="false">DATEDIF(Input!$G$23,$B531,"Y")</f>
        <v>84</v>
      </c>
      <c r="E531" s="78" t="n">
        <f aca="false">(-1)*(401k_02!$G531+IRA_02!$E531+Invest_02!$E531)+Pension_02!$E531+SocialSec_02!$E531</f>
        <v>4556.17039989129</v>
      </c>
      <c r="F531" s="78" t="n">
        <f aca="false">(-1)*Roth_02!$E531</f>
        <v>0</v>
      </c>
      <c r="G531" s="78" t="n">
        <f aca="false">(-1)*$E531*(Input!$C$8/100)</f>
        <v>-455.617039989129</v>
      </c>
      <c r="H531" s="78" t="n">
        <f aca="false">(-1)*$E531*(Input!$C$9/100)</f>
        <v>-224.163583674651</v>
      </c>
      <c r="J531" s="78" t="n">
        <f aca="false">($E531+$F531+$G531+$H531)</f>
        <v>3876.38977622751</v>
      </c>
    </row>
    <row r="532" customFormat="false" ht="12.8" hidden="false" customHeight="false" outlineLevel="0" collapsed="false">
      <c r="A532" s="76" t="n">
        <v>528</v>
      </c>
      <c r="B532" s="77" t="n">
        <f aca="false">EOMONTH(Input!$C$7,A532)</f>
        <v>58987</v>
      </c>
      <c r="C532" s="76" t="n">
        <f aca="false">DATEDIF(Input!$G$23,$B532,"Y")</f>
        <v>84</v>
      </c>
      <c r="E532" s="78" t="n">
        <f aca="false">(-1)*(401k_02!$G532+IRA_02!$E532+Invest_02!$E532)+Pension_02!$E532+SocialSec_02!$E532</f>
        <v>4556.17039989129</v>
      </c>
      <c r="F532" s="78" t="n">
        <f aca="false">(-1)*Roth_02!$E532</f>
        <v>0</v>
      </c>
      <c r="G532" s="78" t="n">
        <f aca="false">(-1)*$E532*(Input!$C$8/100)</f>
        <v>-455.617039989129</v>
      </c>
      <c r="H532" s="78" t="n">
        <f aca="false">(-1)*$E532*(Input!$C$9/100)</f>
        <v>-224.163583674651</v>
      </c>
      <c r="J532" s="78" t="n">
        <f aca="false">($E532+$F532+$G532+$H532)</f>
        <v>3876.38977622751</v>
      </c>
    </row>
    <row r="533" customFormat="false" ht="12.8" hidden="false" customHeight="false" outlineLevel="0" collapsed="false">
      <c r="A533" s="76" t="n">
        <v>529</v>
      </c>
      <c r="B533" s="77" t="n">
        <f aca="false">EOMONTH(Input!$C$7,A533)</f>
        <v>59018</v>
      </c>
      <c r="C533" s="76" t="n">
        <f aca="false">DATEDIF(Input!$G$23,$B533,"Y")</f>
        <v>84</v>
      </c>
      <c r="E533" s="78" t="n">
        <f aca="false">(-1)*(401k_02!$G533+IRA_02!$E533+Invest_02!$E533)+Pension_02!$E533+SocialSec_02!$E533</f>
        <v>4556.17039989129</v>
      </c>
      <c r="F533" s="78" t="n">
        <f aca="false">(-1)*Roth_02!$E533</f>
        <v>0</v>
      </c>
      <c r="G533" s="78" t="n">
        <f aca="false">(-1)*$E533*(Input!$C$8/100)</f>
        <v>-455.617039989129</v>
      </c>
      <c r="H533" s="78" t="n">
        <f aca="false">(-1)*$E533*(Input!$C$9/100)</f>
        <v>-224.163583674651</v>
      </c>
      <c r="J533" s="78" t="n">
        <f aca="false">($E533+$F533+$G533+$H533)</f>
        <v>3876.38977622751</v>
      </c>
    </row>
    <row r="534" customFormat="false" ht="12.8" hidden="false" customHeight="false" outlineLevel="0" collapsed="false">
      <c r="A534" s="76" t="n">
        <v>530</v>
      </c>
      <c r="B534" s="77" t="n">
        <f aca="false">EOMONTH(Input!$C$7,A534)</f>
        <v>59049</v>
      </c>
      <c r="C534" s="76" t="n">
        <f aca="false">DATEDIF(Input!$G$23,$B534,"Y")</f>
        <v>84</v>
      </c>
      <c r="E534" s="78" t="n">
        <f aca="false">(-1)*(401k_02!$G534+IRA_02!$E534+Invest_02!$E534)+Pension_02!$E534+SocialSec_02!$E534</f>
        <v>4556.17039989129</v>
      </c>
      <c r="F534" s="78" t="n">
        <f aca="false">(-1)*Roth_02!$E534</f>
        <v>0</v>
      </c>
      <c r="G534" s="78" t="n">
        <f aca="false">(-1)*$E534*(Input!$C$8/100)</f>
        <v>-455.617039989129</v>
      </c>
      <c r="H534" s="78" t="n">
        <f aca="false">(-1)*$E534*(Input!$C$9/100)</f>
        <v>-224.163583674651</v>
      </c>
      <c r="J534" s="78" t="n">
        <f aca="false">($E534+$F534+$G534+$H534)</f>
        <v>3876.38977622751</v>
      </c>
    </row>
    <row r="535" customFormat="false" ht="12.8" hidden="false" customHeight="false" outlineLevel="0" collapsed="false">
      <c r="A535" s="76" t="n">
        <v>531</v>
      </c>
      <c r="B535" s="77" t="n">
        <f aca="false">EOMONTH(Input!$C$7,A535)</f>
        <v>59079</v>
      </c>
      <c r="C535" s="76" t="n">
        <f aca="false">DATEDIF(Input!$G$23,$B535,"Y")</f>
        <v>84</v>
      </c>
      <c r="E535" s="78" t="n">
        <f aca="false">(-1)*(401k_02!$G535+IRA_02!$E535+Invest_02!$E535)+Pension_02!$E535+SocialSec_02!$E535</f>
        <v>4556.17039989129</v>
      </c>
      <c r="F535" s="78" t="n">
        <f aca="false">(-1)*Roth_02!$E535</f>
        <v>0</v>
      </c>
      <c r="G535" s="78" t="n">
        <f aca="false">(-1)*$E535*(Input!$C$8/100)</f>
        <v>-455.617039989129</v>
      </c>
      <c r="H535" s="78" t="n">
        <f aca="false">(-1)*$E535*(Input!$C$9/100)</f>
        <v>-224.163583674651</v>
      </c>
      <c r="J535" s="78" t="n">
        <f aca="false">($E535+$F535+$G535+$H535)</f>
        <v>3876.38977622751</v>
      </c>
    </row>
    <row r="536" customFormat="false" ht="12.8" hidden="false" customHeight="false" outlineLevel="0" collapsed="false">
      <c r="A536" s="76" t="n">
        <v>532</v>
      </c>
      <c r="B536" s="77" t="n">
        <f aca="false">EOMONTH(Input!$C$7,A536)</f>
        <v>59110</v>
      </c>
      <c r="C536" s="76" t="n">
        <f aca="false">DATEDIF(Input!$G$23,$B536,"Y")</f>
        <v>84</v>
      </c>
      <c r="E536" s="78" t="n">
        <f aca="false">(-1)*(401k_02!$G536+IRA_02!$E536+Invest_02!$E536)+Pension_02!$E536+SocialSec_02!$E536</f>
        <v>4556.17039989129</v>
      </c>
      <c r="F536" s="78" t="n">
        <f aca="false">(-1)*Roth_02!$E536</f>
        <v>0</v>
      </c>
      <c r="G536" s="78" t="n">
        <f aca="false">(-1)*$E536*(Input!$C$8/100)</f>
        <v>-455.617039989129</v>
      </c>
      <c r="H536" s="78" t="n">
        <f aca="false">(-1)*$E536*(Input!$C$9/100)</f>
        <v>-224.163583674651</v>
      </c>
      <c r="J536" s="78" t="n">
        <f aca="false">($E536+$F536+$G536+$H536)</f>
        <v>3876.38977622751</v>
      </c>
    </row>
    <row r="537" customFormat="false" ht="12.8" hidden="false" customHeight="false" outlineLevel="0" collapsed="false">
      <c r="A537" s="76" t="n">
        <v>533</v>
      </c>
      <c r="B537" s="77" t="n">
        <f aca="false">EOMONTH(Input!$C$7,A537)</f>
        <v>59140</v>
      </c>
      <c r="C537" s="76" t="n">
        <f aca="false">DATEDIF(Input!$G$23,$B537,"Y")</f>
        <v>84</v>
      </c>
      <c r="E537" s="78" t="n">
        <f aca="false">(-1)*(401k_02!$G537+IRA_02!$E537+Invest_02!$E537)+Pension_02!$E537+SocialSec_02!$E537</f>
        <v>4556.17039989129</v>
      </c>
      <c r="F537" s="78" t="n">
        <f aca="false">(-1)*Roth_02!$E537</f>
        <v>0</v>
      </c>
      <c r="G537" s="78" t="n">
        <f aca="false">(-1)*$E537*(Input!$C$8/100)</f>
        <v>-455.617039989129</v>
      </c>
      <c r="H537" s="78" t="n">
        <f aca="false">(-1)*$E537*(Input!$C$9/100)</f>
        <v>-224.163583674651</v>
      </c>
      <c r="J537" s="78" t="n">
        <f aca="false">($E537+$F537+$G537+$H537)</f>
        <v>3876.38977622751</v>
      </c>
    </row>
    <row r="538" customFormat="false" ht="12.8" hidden="false" customHeight="false" outlineLevel="0" collapsed="false">
      <c r="A538" s="76" t="n">
        <v>534</v>
      </c>
      <c r="B538" s="77" t="n">
        <f aca="false">EOMONTH(Input!$C$7,A538)</f>
        <v>59171</v>
      </c>
      <c r="C538" s="76" t="n">
        <f aca="false">DATEDIF(Input!$G$23,$B538,"Y")</f>
        <v>84</v>
      </c>
      <c r="E538" s="78" t="n">
        <f aca="false">(-1)*(401k_02!$G538+IRA_02!$E538+Invest_02!$E538)+Pension_02!$E538+SocialSec_02!$E538</f>
        <v>4556.17039989129</v>
      </c>
      <c r="F538" s="78" t="n">
        <f aca="false">(-1)*Roth_02!$E538</f>
        <v>0</v>
      </c>
      <c r="G538" s="78" t="n">
        <f aca="false">(-1)*$E538*(Input!$C$8/100)</f>
        <v>-455.617039989129</v>
      </c>
      <c r="H538" s="78" t="n">
        <f aca="false">(-1)*$E538*(Input!$C$9/100)</f>
        <v>-224.163583674651</v>
      </c>
      <c r="J538" s="78" t="n">
        <f aca="false">($E538+$F538+$G538+$H538)</f>
        <v>3876.38977622751</v>
      </c>
    </row>
    <row r="539" customFormat="false" ht="12.8" hidden="false" customHeight="false" outlineLevel="0" collapsed="false">
      <c r="A539" s="76" t="n">
        <v>535</v>
      </c>
      <c r="B539" s="77" t="n">
        <f aca="false">EOMONTH(Input!$C$7,A539)</f>
        <v>59202</v>
      </c>
      <c r="C539" s="76" t="n">
        <f aca="false">DATEDIF(Input!$G$23,$B539,"Y")</f>
        <v>84</v>
      </c>
      <c r="E539" s="78" t="n">
        <f aca="false">(-1)*(401k_02!$G539+IRA_02!$E539+Invest_02!$E539)+Pension_02!$E539+SocialSec_02!$E539</f>
        <v>4556.17039989129</v>
      </c>
      <c r="F539" s="78" t="n">
        <f aca="false">(-1)*Roth_02!$E539</f>
        <v>0</v>
      </c>
      <c r="G539" s="78" t="n">
        <f aca="false">(-1)*$E539*(Input!$C$8/100)</f>
        <v>-455.617039989129</v>
      </c>
      <c r="H539" s="78" t="n">
        <f aca="false">(-1)*$E539*(Input!$C$9/100)</f>
        <v>-224.163583674651</v>
      </c>
      <c r="J539" s="78" t="n">
        <f aca="false">($E539+$F539+$G539+$H539)</f>
        <v>3876.38977622751</v>
      </c>
    </row>
    <row r="540" customFormat="false" ht="12.8" hidden="false" customHeight="false" outlineLevel="0" collapsed="false">
      <c r="A540" s="76" t="n">
        <v>536</v>
      </c>
      <c r="B540" s="77" t="n">
        <f aca="false">EOMONTH(Input!$C$7,A540)</f>
        <v>59230</v>
      </c>
      <c r="C540" s="76" t="n">
        <f aca="false">DATEDIF(Input!$G$23,$B540,"Y")</f>
        <v>84</v>
      </c>
      <c r="E540" s="78" t="n">
        <f aca="false">(-1)*(401k_02!$G540+IRA_02!$E540+Invest_02!$E540)+Pension_02!$E540+SocialSec_02!$E540</f>
        <v>4556.17039989129</v>
      </c>
      <c r="F540" s="78" t="n">
        <f aca="false">(-1)*Roth_02!$E540</f>
        <v>0</v>
      </c>
      <c r="G540" s="78" t="n">
        <f aca="false">(-1)*$E540*(Input!$C$8/100)</f>
        <v>-455.617039989129</v>
      </c>
      <c r="H540" s="78" t="n">
        <f aca="false">(-1)*$E540*(Input!$C$9/100)</f>
        <v>-224.163583674651</v>
      </c>
      <c r="J540" s="78" t="n">
        <f aca="false">($E540+$F540+$G540+$H540)</f>
        <v>3876.38977622751</v>
      </c>
    </row>
    <row r="541" customFormat="false" ht="12.8" hidden="false" customHeight="false" outlineLevel="0" collapsed="false">
      <c r="A541" s="76" t="n">
        <v>537</v>
      </c>
      <c r="B541" s="77" t="n">
        <f aca="false">EOMONTH(Input!$C$7,A541)</f>
        <v>59261</v>
      </c>
      <c r="C541" s="76" t="n">
        <f aca="false">DATEDIF(Input!$G$23,$B541,"Y")</f>
        <v>84</v>
      </c>
      <c r="E541" s="78" t="n">
        <f aca="false">(-1)*(401k_02!$G541+IRA_02!$E541+Invest_02!$E541)+Pension_02!$E541+SocialSec_02!$E541</f>
        <v>4556.17039989129</v>
      </c>
      <c r="F541" s="78" t="n">
        <f aca="false">(-1)*Roth_02!$E541</f>
        <v>0</v>
      </c>
      <c r="G541" s="78" t="n">
        <f aca="false">(-1)*$E541*(Input!$C$8/100)</f>
        <v>-455.617039989129</v>
      </c>
      <c r="H541" s="78" t="n">
        <f aca="false">(-1)*$E541*(Input!$C$9/100)</f>
        <v>-224.163583674651</v>
      </c>
      <c r="J541" s="78" t="n">
        <f aca="false">($E541+$F541+$G541+$H541)</f>
        <v>3876.38977622751</v>
      </c>
    </row>
    <row r="542" customFormat="false" ht="12.8" hidden="false" customHeight="false" outlineLevel="0" collapsed="false">
      <c r="A542" s="76" t="n">
        <v>538</v>
      </c>
      <c r="B542" s="77" t="n">
        <f aca="false">EOMONTH(Input!$C$7,A542)</f>
        <v>59291</v>
      </c>
      <c r="C542" s="76" t="n">
        <f aca="false">DATEDIF(Input!$G$23,$B542,"Y")</f>
        <v>84</v>
      </c>
      <c r="E542" s="78" t="n">
        <f aca="false">(-1)*(401k_02!$G542+IRA_02!$E542+Invest_02!$E542)+Pension_02!$E542+SocialSec_02!$E542</f>
        <v>4556.17039989129</v>
      </c>
      <c r="F542" s="78" t="n">
        <f aca="false">(-1)*Roth_02!$E542</f>
        <v>0</v>
      </c>
      <c r="G542" s="78" t="n">
        <f aca="false">(-1)*$E542*(Input!$C$8/100)</f>
        <v>-455.617039989129</v>
      </c>
      <c r="H542" s="78" t="n">
        <f aca="false">(-1)*$E542*(Input!$C$9/100)</f>
        <v>-224.163583674651</v>
      </c>
      <c r="J542" s="78" t="n">
        <f aca="false">($E542+$F542+$G542+$H542)</f>
        <v>3876.38977622751</v>
      </c>
    </row>
    <row r="543" customFormat="false" ht="12.8" hidden="false" customHeight="false" outlineLevel="0" collapsed="false">
      <c r="A543" s="76" t="n">
        <v>539</v>
      </c>
      <c r="B543" s="77" t="n">
        <f aca="false">EOMONTH(Input!$C$7,A543)</f>
        <v>59322</v>
      </c>
      <c r="C543" s="76" t="n">
        <f aca="false">DATEDIF(Input!$G$23,$B543,"Y")</f>
        <v>85</v>
      </c>
      <c r="E543" s="78" t="n">
        <f aca="false">(-1)*(401k_02!$G543+IRA_02!$E543+Invest_02!$E543)+Pension_02!$E543+SocialSec_02!$E543</f>
        <v>0</v>
      </c>
      <c r="F543" s="78" t="n">
        <f aca="false">(-1)*Roth_02!$E543</f>
        <v>-0</v>
      </c>
      <c r="G543" s="78" t="n">
        <f aca="false">(-1)*$E543*(Input!$C$8/100)</f>
        <v>-0</v>
      </c>
      <c r="H543" s="78" t="n">
        <f aca="false">(-1)*$E543*(Input!$C$9/100)</f>
        <v>-0</v>
      </c>
      <c r="J543" s="78" t="n">
        <f aca="false">($E543+$F543+$G543+$H543)</f>
        <v>0</v>
      </c>
    </row>
    <row r="544" customFormat="false" ht="12.8" hidden="false" customHeight="false" outlineLevel="0" collapsed="false">
      <c r="A544" s="76" t="n">
        <v>540</v>
      </c>
      <c r="B544" s="77" t="n">
        <f aca="false">EOMONTH(Input!$C$7,A544)</f>
        <v>59352</v>
      </c>
      <c r="C544" s="76" t="n">
        <f aca="false">DATEDIF(Input!$G$23,$B544,"Y")</f>
        <v>85</v>
      </c>
      <c r="E544" s="78" t="n">
        <f aca="false">(-1)*(401k_02!$G544+IRA_02!$E544+Invest_02!$E544)+Pension_02!$E544+SocialSec_02!$E544</f>
        <v>0</v>
      </c>
      <c r="F544" s="78" t="n">
        <f aca="false">(-1)*Roth_02!$E544</f>
        <v>-0</v>
      </c>
      <c r="G544" s="78" t="n">
        <f aca="false">(-1)*$E544*(Input!$C$8/100)</f>
        <v>-0</v>
      </c>
      <c r="H544" s="78" t="n">
        <f aca="false">(-1)*$E544*(Input!$C$9/100)</f>
        <v>-0</v>
      </c>
      <c r="J544" s="78" t="n">
        <f aca="false">($E544+$F544+$G544+$H544)</f>
        <v>0</v>
      </c>
    </row>
    <row r="545" customFormat="false" ht="12.8" hidden="false" customHeight="false" outlineLevel="0" collapsed="false">
      <c r="A545" s="76" t="n">
        <v>541</v>
      </c>
      <c r="B545" s="77" t="n">
        <f aca="false">EOMONTH(Input!$C$7,A545)</f>
        <v>59383</v>
      </c>
      <c r="C545" s="76" t="n">
        <f aca="false">DATEDIF(Input!$G$23,$B545,"Y")</f>
        <v>85</v>
      </c>
      <c r="E545" s="78" t="n">
        <f aca="false">(-1)*(401k_02!$G545+IRA_02!$E545+Invest_02!$E545)+Pension_02!$E545+SocialSec_02!$E545</f>
        <v>0</v>
      </c>
      <c r="F545" s="78" t="n">
        <f aca="false">(-1)*Roth_02!$E545</f>
        <v>-0</v>
      </c>
      <c r="G545" s="78" t="n">
        <f aca="false">(-1)*$E545*(Input!$C$8/100)</f>
        <v>-0</v>
      </c>
      <c r="H545" s="78" t="n">
        <f aca="false">(-1)*$E545*(Input!$C$9/100)</f>
        <v>-0</v>
      </c>
      <c r="J545" s="78" t="n">
        <f aca="false">($E545+$F545+$G545+$H545)</f>
        <v>0</v>
      </c>
    </row>
    <row r="546" customFormat="false" ht="12.8" hidden="false" customHeight="false" outlineLevel="0" collapsed="false">
      <c r="A546" s="76" t="n">
        <v>542</v>
      </c>
      <c r="B546" s="77" t="n">
        <f aca="false">EOMONTH(Input!$C$7,A546)</f>
        <v>59414</v>
      </c>
      <c r="C546" s="76" t="n">
        <f aca="false">DATEDIF(Input!$G$23,$B546,"Y")</f>
        <v>85</v>
      </c>
      <c r="E546" s="78" t="n">
        <f aca="false">(-1)*(401k_02!$G546+IRA_02!$E546+Invest_02!$E546)+Pension_02!$E546+SocialSec_02!$E546</f>
        <v>0</v>
      </c>
      <c r="F546" s="78" t="n">
        <f aca="false">(-1)*Roth_02!$E546</f>
        <v>-0</v>
      </c>
      <c r="G546" s="78" t="n">
        <f aca="false">(-1)*$E546*(Input!$C$8/100)</f>
        <v>-0</v>
      </c>
      <c r="H546" s="78" t="n">
        <f aca="false">(-1)*$E546*(Input!$C$9/100)</f>
        <v>-0</v>
      </c>
      <c r="J546" s="78" t="n">
        <f aca="false">($E546+$F546+$G546+$H546)</f>
        <v>0</v>
      </c>
    </row>
    <row r="547" customFormat="false" ht="12.8" hidden="false" customHeight="false" outlineLevel="0" collapsed="false">
      <c r="A547" s="76" t="n">
        <v>543</v>
      </c>
      <c r="B547" s="77" t="n">
        <f aca="false">EOMONTH(Input!$C$7,A547)</f>
        <v>59444</v>
      </c>
      <c r="C547" s="76" t="n">
        <f aca="false">DATEDIF(Input!$G$23,$B547,"Y")</f>
        <v>85</v>
      </c>
      <c r="E547" s="78" t="n">
        <f aca="false">(-1)*(401k_02!$G547+IRA_02!$E547+Invest_02!$E547)+Pension_02!$E547+SocialSec_02!$E547</f>
        <v>0</v>
      </c>
      <c r="F547" s="78" t="n">
        <f aca="false">(-1)*Roth_02!$E547</f>
        <v>-0</v>
      </c>
      <c r="G547" s="78" t="n">
        <f aca="false">(-1)*$E547*(Input!$C$8/100)</f>
        <v>-0</v>
      </c>
      <c r="H547" s="78" t="n">
        <f aca="false">(-1)*$E547*(Input!$C$9/100)</f>
        <v>-0</v>
      </c>
      <c r="J547" s="78" t="n">
        <f aca="false">($E547+$F547+$G547+$H547)</f>
        <v>0</v>
      </c>
    </row>
    <row r="548" customFormat="false" ht="12.8" hidden="false" customHeight="false" outlineLevel="0" collapsed="false">
      <c r="A548" s="76" t="n">
        <v>544</v>
      </c>
      <c r="B548" s="77" t="n">
        <f aca="false">EOMONTH(Input!$C$7,A548)</f>
        <v>59475</v>
      </c>
      <c r="C548" s="76" t="n">
        <f aca="false">DATEDIF(Input!$G$23,$B548,"Y")</f>
        <v>85</v>
      </c>
      <c r="E548" s="78" t="n">
        <f aca="false">(-1)*(401k_02!$G548+IRA_02!$E548+Invest_02!$E548)+Pension_02!$E548+SocialSec_02!$E548</f>
        <v>0</v>
      </c>
      <c r="F548" s="78" t="n">
        <f aca="false">(-1)*Roth_02!$E548</f>
        <v>-0</v>
      </c>
      <c r="G548" s="78" t="n">
        <f aca="false">(-1)*$E548*(Input!$C$8/100)</f>
        <v>-0</v>
      </c>
      <c r="H548" s="78" t="n">
        <f aca="false">(-1)*$E548*(Input!$C$9/100)</f>
        <v>-0</v>
      </c>
      <c r="J548" s="78" t="n">
        <f aca="false">($E548+$F548+$G548+$H548)</f>
        <v>0</v>
      </c>
    </row>
    <row r="549" customFormat="false" ht="12.8" hidden="false" customHeight="false" outlineLevel="0" collapsed="false">
      <c r="A549" s="76" t="n">
        <v>545</v>
      </c>
      <c r="B549" s="77" t="n">
        <f aca="false">EOMONTH(Input!$C$7,A549)</f>
        <v>59505</v>
      </c>
      <c r="C549" s="76" t="n">
        <f aca="false">DATEDIF(Input!$G$23,$B549,"Y")</f>
        <v>85</v>
      </c>
      <c r="E549" s="78" t="n">
        <f aca="false">(-1)*(401k_02!$G549+IRA_02!$E549+Invest_02!$E549)+Pension_02!$E549+SocialSec_02!$E549</f>
        <v>0</v>
      </c>
      <c r="F549" s="78" t="n">
        <f aca="false">(-1)*Roth_02!$E549</f>
        <v>-0</v>
      </c>
      <c r="G549" s="78" t="n">
        <f aca="false">(-1)*$E549*(Input!$C$8/100)</f>
        <v>-0</v>
      </c>
      <c r="H549" s="78" t="n">
        <f aca="false">(-1)*$E549*(Input!$C$9/100)</f>
        <v>-0</v>
      </c>
      <c r="J549" s="78" t="n">
        <f aca="false">($E549+$F549+$G549+$H549)</f>
        <v>0</v>
      </c>
    </row>
    <row r="550" customFormat="false" ht="12.8" hidden="false" customHeight="false" outlineLevel="0" collapsed="false">
      <c r="A550" s="76" t="n">
        <v>546</v>
      </c>
      <c r="B550" s="77" t="n">
        <f aca="false">EOMONTH(Input!$C$7,A550)</f>
        <v>59536</v>
      </c>
      <c r="C550" s="76" t="n">
        <f aca="false">DATEDIF(Input!$G$23,$B550,"Y")</f>
        <v>85</v>
      </c>
      <c r="E550" s="78" t="n">
        <f aca="false">(-1)*(401k_02!$G550+IRA_02!$E550+Invest_02!$E550)+Pension_02!$E550+SocialSec_02!$E550</f>
        <v>0</v>
      </c>
      <c r="F550" s="78" t="n">
        <f aca="false">(-1)*Roth_02!$E550</f>
        <v>-0</v>
      </c>
      <c r="G550" s="78" t="n">
        <f aca="false">(-1)*$E550*(Input!$C$8/100)</f>
        <v>-0</v>
      </c>
      <c r="H550" s="78" t="n">
        <f aca="false">(-1)*$E550*(Input!$C$9/100)</f>
        <v>-0</v>
      </c>
      <c r="J550" s="78" t="n">
        <f aca="false">($E550+$F550+$G550+$H550)</f>
        <v>0</v>
      </c>
    </row>
    <row r="551" customFormat="false" ht="12.8" hidden="false" customHeight="false" outlineLevel="0" collapsed="false">
      <c r="A551" s="76" t="n">
        <v>547</v>
      </c>
      <c r="B551" s="77" t="n">
        <f aca="false">EOMONTH(Input!$C$7,A551)</f>
        <v>59567</v>
      </c>
      <c r="C551" s="76" t="n">
        <f aca="false">DATEDIF(Input!$G$23,$B551,"Y")</f>
        <v>85</v>
      </c>
      <c r="E551" s="78" t="n">
        <f aca="false">(-1)*(401k_02!$G551+IRA_02!$E551+Invest_02!$E551)+Pension_02!$E551+SocialSec_02!$E551</f>
        <v>0</v>
      </c>
      <c r="F551" s="78" t="n">
        <f aca="false">(-1)*Roth_02!$E551</f>
        <v>-0</v>
      </c>
      <c r="G551" s="78" t="n">
        <f aca="false">(-1)*$E551*(Input!$C$8/100)</f>
        <v>-0</v>
      </c>
      <c r="H551" s="78" t="n">
        <f aca="false">(-1)*$E551*(Input!$C$9/100)</f>
        <v>-0</v>
      </c>
      <c r="J551" s="78" t="n">
        <f aca="false">($E551+$F551+$G551+$H551)</f>
        <v>0</v>
      </c>
    </row>
    <row r="552" customFormat="false" ht="12.8" hidden="false" customHeight="false" outlineLevel="0" collapsed="false">
      <c r="A552" s="76" t="n">
        <v>548</v>
      </c>
      <c r="B552" s="77" t="n">
        <f aca="false">EOMONTH(Input!$C$7,A552)</f>
        <v>59595</v>
      </c>
      <c r="C552" s="76" t="n">
        <f aca="false">DATEDIF(Input!$G$23,$B552,"Y")</f>
        <v>85</v>
      </c>
      <c r="E552" s="78" t="n">
        <f aca="false">(-1)*(401k_02!$G552+IRA_02!$E552+Invest_02!$E552)+Pension_02!$E552+SocialSec_02!$E552</f>
        <v>0</v>
      </c>
      <c r="F552" s="78" t="n">
        <f aca="false">(-1)*Roth_02!$E552</f>
        <v>-0</v>
      </c>
      <c r="G552" s="78" t="n">
        <f aca="false">(-1)*$E552*(Input!$C$8/100)</f>
        <v>-0</v>
      </c>
      <c r="H552" s="78" t="n">
        <f aca="false">(-1)*$E552*(Input!$C$9/100)</f>
        <v>-0</v>
      </c>
      <c r="J552" s="78" t="n">
        <f aca="false">($E552+$F552+$G552+$H552)</f>
        <v>0</v>
      </c>
    </row>
    <row r="553" customFormat="false" ht="12.8" hidden="false" customHeight="false" outlineLevel="0" collapsed="false">
      <c r="A553" s="76" t="n">
        <v>549</v>
      </c>
      <c r="B553" s="77" t="n">
        <f aca="false">EOMONTH(Input!$C$7,A553)</f>
        <v>59626</v>
      </c>
      <c r="C553" s="76" t="n">
        <f aca="false">DATEDIF(Input!$G$23,$B553,"Y")</f>
        <v>85</v>
      </c>
      <c r="E553" s="78" t="n">
        <f aca="false">(-1)*(401k_02!$G553+IRA_02!$E553+Invest_02!$E553)+Pension_02!$E553+SocialSec_02!$E553</f>
        <v>0</v>
      </c>
      <c r="F553" s="78" t="n">
        <f aca="false">(-1)*Roth_02!$E553</f>
        <v>-0</v>
      </c>
      <c r="G553" s="78" t="n">
        <f aca="false">(-1)*$E553*(Input!$C$8/100)</f>
        <v>-0</v>
      </c>
      <c r="H553" s="78" t="n">
        <f aca="false">(-1)*$E553*(Input!$C$9/100)</f>
        <v>-0</v>
      </c>
      <c r="J553" s="78" t="n">
        <f aca="false">($E553+$F553+$G553+$H553)</f>
        <v>0</v>
      </c>
    </row>
    <row r="554" customFormat="false" ht="12.8" hidden="false" customHeight="false" outlineLevel="0" collapsed="false">
      <c r="A554" s="76" t="n">
        <v>550</v>
      </c>
      <c r="B554" s="77" t="n">
        <f aca="false">EOMONTH(Input!$C$7,A554)</f>
        <v>59656</v>
      </c>
      <c r="C554" s="76" t="n">
        <f aca="false">DATEDIF(Input!$G$23,$B554,"Y")</f>
        <v>85</v>
      </c>
      <c r="E554" s="78" t="n">
        <f aca="false">(-1)*(401k_02!$G554+IRA_02!$E554+Invest_02!$E554)+Pension_02!$E554+SocialSec_02!$E554</f>
        <v>0</v>
      </c>
      <c r="F554" s="78" t="n">
        <f aca="false">(-1)*Roth_02!$E554</f>
        <v>-0</v>
      </c>
      <c r="G554" s="78" t="n">
        <f aca="false">(-1)*$E554*(Input!$C$8/100)</f>
        <v>-0</v>
      </c>
      <c r="H554" s="78" t="n">
        <f aca="false">(-1)*$E554*(Input!$C$9/100)</f>
        <v>-0</v>
      </c>
      <c r="J554" s="78" t="n">
        <f aca="false">($E554+$F554+$G554+$H554)</f>
        <v>0</v>
      </c>
    </row>
    <row r="555" customFormat="false" ht="12.8" hidden="false" customHeight="false" outlineLevel="0" collapsed="false">
      <c r="A555" s="76" t="n">
        <v>551</v>
      </c>
      <c r="B555" s="77" t="n">
        <f aca="false">EOMONTH(Input!$C$7,A555)</f>
        <v>59687</v>
      </c>
      <c r="C555" s="76" t="n">
        <f aca="false">DATEDIF(Input!$G$23,$B555,"Y")</f>
        <v>86</v>
      </c>
      <c r="E555" s="78" t="n">
        <f aca="false">(-1)*(401k_02!$G555+IRA_02!$E555+Invest_02!$E555)+Pension_02!$E555+SocialSec_02!$E555</f>
        <v>0</v>
      </c>
      <c r="F555" s="78" t="n">
        <f aca="false">(-1)*Roth_02!$E555</f>
        <v>-0</v>
      </c>
      <c r="G555" s="78" t="n">
        <f aca="false">(-1)*$E555*(Input!$C$8/100)</f>
        <v>-0</v>
      </c>
      <c r="H555" s="78" t="n">
        <f aca="false">(-1)*$E555*(Input!$C$9/100)</f>
        <v>-0</v>
      </c>
      <c r="J555" s="78" t="n">
        <f aca="false">($E555+$F555+$G555+$H555)</f>
        <v>0</v>
      </c>
    </row>
    <row r="556" customFormat="false" ht="12.8" hidden="false" customHeight="false" outlineLevel="0" collapsed="false">
      <c r="A556" s="76" t="n">
        <v>552</v>
      </c>
      <c r="B556" s="77" t="n">
        <f aca="false">EOMONTH(Input!$C$7,A556)</f>
        <v>59717</v>
      </c>
      <c r="C556" s="76" t="n">
        <f aca="false">DATEDIF(Input!$G$23,$B556,"Y")</f>
        <v>86</v>
      </c>
      <c r="E556" s="78" t="n">
        <f aca="false">(-1)*(401k_02!$G556+IRA_02!$E556+Invest_02!$E556)+Pension_02!$E556+SocialSec_02!$E556</f>
        <v>0</v>
      </c>
      <c r="F556" s="78" t="n">
        <f aca="false">(-1)*Roth_02!$E556</f>
        <v>-0</v>
      </c>
      <c r="G556" s="78" t="n">
        <f aca="false">(-1)*$E556*(Input!$C$8/100)</f>
        <v>-0</v>
      </c>
      <c r="H556" s="78" t="n">
        <f aca="false">(-1)*$E556*(Input!$C$9/100)</f>
        <v>-0</v>
      </c>
      <c r="J556" s="78" t="n">
        <f aca="false">($E556+$F556+$G556+$H556)</f>
        <v>0</v>
      </c>
    </row>
    <row r="557" customFormat="false" ht="12.8" hidden="false" customHeight="false" outlineLevel="0" collapsed="false">
      <c r="A557" s="76" t="n">
        <v>553</v>
      </c>
      <c r="B557" s="77" t="n">
        <f aca="false">EOMONTH(Input!$C$7,A557)</f>
        <v>59748</v>
      </c>
      <c r="C557" s="76" t="n">
        <f aca="false">DATEDIF(Input!$G$23,$B557,"Y")</f>
        <v>86</v>
      </c>
      <c r="E557" s="78" t="n">
        <f aca="false">(-1)*(401k_02!$G557+IRA_02!$E557+Invest_02!$E557)+Pension_02!$E557+SocialSec_02!$E557</f>
        <v>0</v>
      </c>
      <c r="F557" s="78" t="n">
        <f aca="false">(-1)*Roth_02!$E557</f>
        <v>-0</v>
      </c>
      <c r="G557" s="78" t="n">
        <f aca="false">(-1)*$E557*(Input!$C$8/100)</f>
        <v>-0</v>
      </c>
      <c r="H557" s="78" t="n">
        <f aca="false">(-1)*$E557*(Input!$C$9/100)</f>
        <v>-0</v>
      </c>
      <c r="J557" s="78" t="n">
        <f aca="false">($E557+$F557+$G557+$H557)</f>
        <v>0</v>
      </c>
    </row>
    <row r="558" customFormat="false" ht="12.8" hidden="false" customHeight="false" outlineLevel="0" collapsed="false">
      <c r="A558" s="76" t="n">
        <v>554</v>
      </c>
      <c r="B558" s="77" t="n">
        <f aca="false">EOMONTH(Input!$C$7,A558)</f>
        <v>59779</v>
      </c>
      <c r="C558" s="76" t="n">
        <f aca="false">DATEDIF(Input!$G$23,$B558,"Y")</f>
        <v>86</v>
      </c>
      <c r="E558" s="78" t="n">
        <f aca="false">(-1)*(401k_02!$G558+IRA_02!$E558+Invest_02!$E558)+Pension_02!$E558+SocialSec_02!$E558</f>
        <v>0</v>
      </c>
      <c r="F558" s="78" t="n">
        <f aca="false">(-1)*Roth_02!$E558</f>
        <v>-0</v>
      </c>
      <c r="G558" s="78" t="n">
        <f aca="false">(-1)*$E558*(Input!$C$8/100)</f>
        <v>-0</v>
      </c>
      <c r="H558" s="78" t="n">
        <f aca="false">(-1)*$E558*(Input!$C$9/100)</f>
        <v>-0</v>
      </c>
      <c r="J558" s="78" t="n">
        <f aca="false">($E558+$F558+$G558+$H558)</f>
        <v>0</v>
      </c>
    </row>
    <row r="559" customFormat="false" ht="12.8" hidden="false" customHeight="false" outlineLevel="0" collapsed="false">
      <c r="A559" s="76" t="n">
        <v>555</v>
      </c>
      <c r="B559" s="77" t="n">
        <f aca="false">EOMONTH(Input!$C$7,A559)</f>
        <v>59809</v>
      </c>
      <c r="C559" s="76" t="n">
        <f aca="false">DATEDIF(Input!$G$23,$B559,"Y")</f>
        <v>86</v>
      </c>
      <c r="E559" s="78" t="n">
        <f aca="false">(-1)*(401k_02!$G559+IRA_02!$E559+Invest_02!$E559)+Pension_02!$E559+SocialSec_02!$E559</f>
        <v>0</v>
      </c>
      <c r="F559" s="78" t="n">
        <f aca="false">(-1)*Roth_02!$E559</f>
        <v>-0</v>
      </c>
      <c r="G559" s="78" t="n">
        <f aca="false">(-1)*$E559*(Input!$C$8/100)</f>
        <v>-0</v>
      </c>
      <c r="H559" s="78" t="n">
        <f aca="false">(-1)*$E559*(Input!$C$9/100)</f>
        <v>-0</v>
      </c>
      <c r="J559" s="78" t="n">
        <f aca="false">($E559+$F559+$G559+$H559)</f>
        <v>0</v>
      </c>
    </row>
    <row r="560" customFormat="false" ht="12.8" hidden="false" customHeight="false" outlineLevel="0" collapsed="false">
      <c r="A560" s="76" t="n">
        <v>556</v>
      </c>
      <c r="B560" s="77" t="n">
        <f aca="false">EOMONTH(Input!$C$7,A560)</f>
        <v>59840</v>
      </c>
      <c r="C560" s="76" t="n">
        <f aca="false">DATEDIF(Input!$G$23,$B560,"Y")</f>
        <v>86</v>
      </c>
      <c r="E560" s="78" t="n">
        <f aca="false">(-1)*(401k_02!$G560+IRA_02!$E560+Invest_02!$E560)+Pension_02!$E560+SocialSec_02!$E560</f>
        <v>0</v>
      </c>
      <c r="F560" s="78" t="n">
        <f aca="false">(-1)*Roth_02!$E560</f>
        <v>-0</v>
      </c>
      <c r="G560" s="78" t="n">
        <f aca="false">(-1)*$E560*(Input!$C$8/100)</f>
        <v>-0</v>
      </c>
      <c r="H560" s="78" t="n">
        <f aca="false">(-1)*$E560*(Input!$C$9/100)</f>
        <v>-0</v>
      </c>
      <c r="J560" s="78" t="n">
        <f aca="false">($E560+$F560+$G560+$H560)</f>
        <v>0</v>
      </c>
    </row>
    <row r="561" customFormat="false" ht="12.8" hidden="false" customHeight="false" outlineLevel="0" collapsed="false">
      <c r="A561" s="76" t="n">
        <v>557</v>
      </c>
      <c r="B561" s="77" t="n">
        <f aca="false">EOMONTH(Input!$C$7,A561)</f>
        <v>59870</v>
      </c>
      <c r="C561" s="76" t="n">
        <f aca="false">DATEDIF(Input!$G$23,$B561,"Y")</f>
        <v>86</v>
      </c>
      <c r="E561" s="78" t="n">
        <f aca="false">(-1)*(401k_02!$G561+IRA_02!$E561+Invest_02!$E561)+Pension_02!$E561+SocialSec_02!$E561</f>
        <v>0</v>
      </c>
      <c r="F561" s="78" t="n">
        <f aca="false">(-1)*Roth_02!$E561</f>
        <v>-0</v>
      </c>
      <c r="G561" s="78" t="n">
        <f aca="false">(-1)*$E561*(Input!$C$8/100)</f>
        <v>-0</v>
      </c>
      <c r="H561" s="78" t="n">
        <f aca="false">(-1)*$E561*(Input!$C$9/100)</f>
        <v>-0</v>
      </c>
      <c r="J561" s="78" t="n">
        <f aca="false">($E561+$F561+$G561+$H561)</f>
        <v>0</v>
      </c>
    </row>
    <row r="562" customFormat="false" ht="12.8" hidden="false" customHeight="false" outlineLevel="0" collapsed="false">
      <c r="A562" s="76" t="n">
        <v>558</v>
      </c>
      <c r="B562" s="77" t="n">
        <f aca="false">EOMONTH(Input!$C$7,A562)</f>
        <v>59901</v>
      </c>
      <c r="C562" s="76" t="n">
        <f aca="false">DATEDIF(Input!$G$23,$B562,"Y")</f>
        <v>86</v>
      </c>
      <c r="E562" s="78" t="n">
        <f aca="false">(-1)*(401k_02!$G562+IRA_02!$E562+Invest_02!$E562)+Pension_02!$E562+SocialSec_02!$E562</f>
        <v>0</v>
      </c>
      <c r="F562" s="78" t="n">
        <f aca="false">(-1)*Roth_02!$E562</f>
        <v>-0</v>
      </c>
      <c r="G562" s="78" t="n">
        <f aca="false">(-1)*$E562*(Input!$C$8/100)</f>
        <v>-0</v>
      </c>
      <c r="H562" s="78" t="n">
        <f aca="false">(-1)*$E562*(Input!$C$9/100)</f>
        <v>-0</v>
      </c>
      <c r="J562" s="78" t="n">
        <f aca="false">($E562+$F562+$G562+$H562)</f>
        <v>0</v>
      </c>
    </row>
    <row r="563" customFormat="false" ht="12.8" hidden="false" customHeight="false" outlineLevel="0" collapsed="false">
      <c r="A563" s="76" t="n">
        <v>559</v>
      </c>
      <c r="B563" s="77" t="n">
        <f aca="false">EOMONTH(Input!$C$7,A563)</f>
        <v>59932</v>
      </c>
      <c r="C563" s="76" t="n">
        <f aca="false">DATEDIF(Input!$G$23,$B563,"Y")</f>
        <v>86</v>
      </c>
      <c r="E563" s="78" t="n">
        <f aca="false">(-1)*(401k_02!$G563+IRA_02!$E563+Invest_02!$E563)+Pension_02!$E563+SocialSec_02!$E563</f>
        <v>0</v>
      </c>
      <c r="F563" s="78" t="n">
        <f aca="false">(-1)*Roth_02!$E563</f>
        <v>-0</v>
      </c>
      <c r="G563" s="78" t="n">
        <f aca="false">(-1)*$E563*(Input!$C$8/100)</f>
        <v>-0</v>
      </c>
      <c r="H563" s="78" t="n">
        <f aca="false">(-1)*$E563*(Input!$C$9/100)</f>
        <v>-0</v>
      </c>
      <c r="J563" s="78" t="n">
        <f aca="false">($E563+$F563+$G563+$H563)</f>
        <v>0</v>
      </c>
    </row>
    <row r="564" customFormat="false" ht="12.8" hidden="false" customHeight="false" outlineLevel="0" collapsed="false">
      <c r="A564" s="76" t="n">
        <v>560</v>
      </c>
      <c r="B564" s="77" t="n">
        <f aca="false">EOMONTH(Input!$C$7,A564)</f>
        <v>59961</v>
      </c>
      <c r="C564" s="76" t="n">
        <f aca="false">DATEDIF(Input!$G$23,$B564,"Y")</f>
        <v>86</v>
      </c>
      <c r="E564" s="78" t="n">
        <f aca="false">(-1)*(401k_02!$G564+IRA_02!$E564+Invest_02!$E564)+Pension_02!$E564+SocialSec_02!$E564</f>
        <v>0</v>
      </c>
      <c r="F564" s="78" t="n">
        <f aca="false">(-1)*Roth_02!$E564</f>
        <v>-0</v>
      </c>
      <c r="G564" s="78" t="n">
        <f aca="false">(-1)*$E564*(Input!$C$8/100)</f>
        <v>-0</v>
      </c>
      <c r="H564" s="78" t="n">
        <f aca="false">(-1)*$E564*(Input!$C$9/100)</f>
        <v>-0</v>
      </c>
      <c r="J564" s="78" t="n">
        <f aca="false">($E564+$F564+$G564+$H564)</f>
        <v>0</v>
      </c>
    </row>
    <row r="565" customFormat="false" ht="12.8" hidden="false" customHeight="false" outlineLevel="0" collapsed="false">
      <c r="A565" s="76" t="n">
        <v>561</v>
      </c>
      <c r="B565" s="77" t="n">
        <f aca="false">EOMONTH(Input!$C$7,A565)</f>
        <v>59992</v>
      </c>
      <c r="C565" s="76" t="n">
        <f aca="false">DATEDIF(Input!$G$23,$B565,"Y")</f>
        <v>86</v>
      </c>
      <c r="E565" s="78" t="n">
        <f aca="false">(-1)*(401k_02!$G565+IRA_02!$E565+Invest_02!$E565)+Pension_02!$E565+SocialSec_02!$E565</f>
        <v>0</v>
      </c>
      <c r="F565" s="78" t="n">
        <f aca="false">(-1)*Roth_02!$E565</f>
        <v>-0</v>
      </c>
      <c r="G565" s="78" t="n">
        <f aca="false">(-1)*$E565*(Input!$C$8/100)</f>
        <v>-0</v>
      </c>
      <c r="H565" s="78" t="n">
        <f aca="false">(-1)*$E565*(Input!$C$9/100)</f>
        <v>-0</v>
      </c>
      <c r="J565" s="78" t="n">
        <f aca="false">($E565+$F565+$G565+$H565)</f>
        <v>0</v>
      </c>
    </row>
    <row r="566" customFormat="false" ht="12.8" hidden="false" customHeight="false" outlineLevel="0" collapsed="false">
      <c r="A566" s="76" t="n">
        <v>562</v>
      </c>
      <c r="B566" s="77" t="n">
        <f aca="false">EOMONTH(Input!$C$7,A566)</f>
        <v>60022</v>
      </c>
      <c r="C566" s="76" t="n">
        <f aca="false">DATEDIF(Input!$G$23,$B566,"Y")</f>
        <v>86</v>
      </c>
      <c r="E566" s="78" t="n">
        <f aca="false">(-1)*(401k_02!$G566+IRA_02!$E566+Invest_02!$E566)+Pension_02!$E566+SocialSec_02!$E566</f>
        <v>0</v>
      </c>
      <c r="F566" s="78" t="n">
        <f aca="false">(-1)*Roth_02!$E566</f>
        <v>-0</v>
      </c>
      <c r="G566" s="78" t="n">
        <f aca="false">(-1)*$E566*(Input!$C$8/100)</f>
        <v>-0</v>
      </c>
      <c r="H566" s="78" t="n">
        <f aca="false">(-1)*$E566*(Input!$C$9/100)</f>
        <v>-0</v>
      </c>
      <c r="J566" s="78" t="n">
        <f aca="false">($E566+$F566+$G566+$H566)</f>
        <v>0</v>
      </c>
    </row>
    <row r="567" customFormat="false" ht="12.8" hidden="false" customHeight="false" outlineLevel="0" collapsed="false">
      <c r="A567" s="76" t="n">
        <v>563</v>
      </c>
      <c r="B567" s="77" t="n">
        <f aca="false">EOMONTH(Input!$C$7,A567)</f>
        <v>60053</v>
      </c>
      <c r="C567" s="76" t="n">
        <f aca="false">DATEDIF(Input!$G$23,$B567,"Y")</f>
        <v>87</v>
      </c>
      <c r="E567" s="78" t="n">
        <f aca="false">(-1)*(401k_02!$G567+IRA_02!$E567+Invest_02!$E567)+Pension_02!$E567+SocialSec_02!$E567</f>
        <v>0</v>
      </c>
      <c r="F567" s="78" t="n">
        <f aca="false">(-1)*Roth_02!$E567</f>
        <v>-0</v>
      </c>
      <c r="G567" s="78" t="n">
        <f aca="false">(-1)*$E567*(Input!$C$8/100)</f>
        <v>-0</v>
      </c>
      <c r="H567" s="78" t="n">
        <f aca="false">(-1)*$E567*(Input!$C$9/100)</f>
        <v>-0</v>
      </c>
      <c r="J567" s="78" t="n">
        <f aca="false">($E567+$F567+$G567+$H567)</f>
        <v>0</v>
      </c>
    </row>
    <row r="568" customFormat="false" ht="12.8" hidden="false" customHeight="false" outlineLevel="0" collapsed="false">
      <c r="A568" s="76" t="n">
        <v>564</v>
      </c>
      <c r="B568" s="77" t="n">
        <f aca="false">EOMONTH(Input!$C$7,A568)</f>
        <v>60083</v>
      </c>
      <c r="C568" s="76" t="n">
        <f aca="false">DATEDIF(Input!$G$23,$B568,"Y")</f>
        <v>87</v>
      </c>
      <c r="E568" s="78" t="n">
        <f aca="false">(-1)*(401k_02!$G568+IRA_02!$E568+Invest_02!$E568)+Pension_02!$E568+SocialSec_02!$E568</f>
        <v>0</v>
      </c>
      <c r="F568" s="78" t="n">
        <f aca="false">(-1)*Roth_02!$E568</f>
        <v>-0</v>
      </c>
      <c r="G568" s="78" t="n">
        <f aca="false">(-1)*$E568*(Input!$C$8/100)</f>
        <v>-0</v>
      </c>
      <c r="H568" s="78" t="n">
        <f aca="false">(-1)*$E568*(Input!$C$9/100)</f>
        <v>-0</v>
      </c>
      <c r="J568" s="78" t="n">
        <f aca="false">($E568+$F568+$G568+$H568)</f>
        <v>0</v>
      </c>
    </row>
    <row r="569" customFormat="false" ht="12.8" hidden="false" customHeight="false" outlineLevel="0" collapsed="false">
      <c r="A569" s="76" t="n">
        <v>565</v>
      </c>
      <c r="B569" s="77" t="n">
        <f aca="false">EOMONTH(Input!$C$7,A569)</f>
        <v>60114</v>
      </c>
      <c r="C569" s="76" t="n">
        <f aca="false">DATEDIF(Input!$G$23,$B569,"Y")</f>
        <v>87</v>
      </c>
      <c r="E569" s="78" t="n">
        <f aca="false">(-1)*(401k_02!$G569+IRA_02!$E569+Invest_02!$E569)+Pension_02!$E569+SocialSec_02!$E569</f>
        <v>0</v>
      </c>
      <c r="F569" s="78" t="n">
        <f aca="false">(-1)*Roth_02!$E569</f>
        <v>-0</v>
      </c>
      <c r="G569" s="78" t="n">
        <f aca="false">(-1)*$E569*(Input!$C$8/100)</f>
        <v>-0</v>
      </c>
      <c r="H569" s="78" t="n">
        <f aca="false">(-1)*$E569*(Input!$C$9/100)</f>
        <v>-0</v>
      </c>
      <c r="J569" s="78" t="n">
        <f aca="false">($E569+$F569+$G569+$H569)</f>
        <v>0</v>
      </c>
    </row>
    <row r="570" customFormat="false" ht="12.8" hidden="false" customHeight="false" outlineLevel="0" collapsed="false">
      <c r="A570" s="76" t="n">
        <v>566</v>
      </c>
      <c r="B570" s="77" t="n">
        <f aca="false">EOMONTH(Input!$C$7,A570)</f>
        <v>60145</v>
      </c>
      <c r="C570" s="76" t="n">
        <f aca="false">DATEDIF(Input!$G$23,$B570,"Y")</f>
        <v>87</v>
      </c>
      <c r="E570" s="78" t="n">
        <f aca="false">(-1)*(401k_02!$G570+IRA_02!$E570+Invest_02!$E570)+Pension_02!$E570+SocialSec_02!$E570</f>
        <v>0</v>
      </c>
      <c r="F570" s="78" t="n">
        <f aca="false">(-1)*Roth_02!$E570</f>
        <v>-0</v>
      </c>
      <c r="G570" s="78" t="n">
        <f aca="false">(-1)*$E570*(Input!$C$8/100)</f>
        <v>-0</v>
      </c>
      <c r="H570" s="78" t="n">
        <f aca="false">(-1)*$E570*(Input!$C$9/100)</f>
        <v>-0</v>
      </c>
      <c r="J570" s="78" t="n">
        <f aca="false">($E570+$F570+$G570+$H570)</f>
        <v>0</v>
      </c>
    </row>
    <row r="571" customFormat="false" ht="12.8" hidden="false" customHeight="false" outlineLevel="0" collapsed="false">
      <c r="A571" s="76" t="n">
        <v>567</v>
      </c>
      <c r="B571" s="77" t="n">
        <f aca="false">EOMONTH(Input!$C$7,A571)</f>
        <v>60175</v>
      </c>
      <c r="C571" s="76" t="n">
        <f aca="false">DATEDIF(Input!$G$23,$B571,"Y")</f>
        <v>87</v>
      </c>
      <c r="E571" s="78" t="n">
        <f aca="false">(-1)*(401k_02!$G571+IRA_02!$E571+Invest_02!$E571)+Pension_02!$E571+SocialSec_02!$E571</f>
        <v>0</v>
      </c>
      <c r="F571" s="78" t="n">
        <f aca="false">(-1)*Roth_02!$E571</f>
        <v>-0</v>
      </c>
      <c r="G571" s="78" t="n">
        <f aca="false">(-1)*$E571*(Input!$C$8/100)</f>
        <v>-0</v>
      </c>
      <c r="H571" s="78" t="n">
        <f aca="false">(-1)*$E571*(Input!$C$9/100)</f>
        <v>-0</v>
      </c>
      <c r="J571" s="78" t="n">
        <f aca="false">($E571+$F571+$G571+$H571)</f>
        <v>0</v>
      </c>
    </row>
    <row r="572" customFormat="false" ht="12.8" hidden="false" customHeight="false" outlineLevel="0" collapsed="false">
      <c r="A572" s="76" t="n">
        <v>568</v>
      </c>
      <c r="B572" s="77" t="n">
        <f aca="false">EOMONTH(Input!$C$7,A572)</f>
        <v>60206</v>
      </c>
      <c r="C572" s="76" t="n">
        <f aca="false">DATEDIF(Input!$G$23,$B572,"Y")</f>
        <v>87</v>
      </c>
      <c r="E572" s="78" t="n">
        <f aca="false">(-1)*(401k_02!$G572+IRA_02!$E572+Invest_02!$E572)+Pension_02!$E572+SocialSec_02!$E572</f>
        <v>0</v>
      </c>
      <c r="F572" s="78" t="n">
        <f aca="false">(-1)*Roth_02!$E572</f>
        <v>-0</v>
      </c>
      <c r="G572" s="78" t="n">
        <f aca="false">(-1)*$E572*(Input!$C$8/100)</f>
        <v>-0</v>
      </c>
      <c r="H572" s="78" t="n">
        <f aca="false">(-1)*$E572*(Input!$C$9/100)</f>
        <v>-0</v>
      </c>
      <c r="J572" s="78" t="n">
        <f aca="false">($E572+$F572+$G572+$H572)</f>
        <v>0</v>
      </c>
    </row>
    <row r="573" customFormat="false" ht="12.8" hidden="false" customHeight="false" outlineLevel="0" collapsed="false">
      <c r="A573" s="76" t="n">
        <v>569</v>
      </c>
      <c r="B573" s="77" t="n">
        <f aca="false">EOMONTH(Input!$C$7,A573)</f>
        <v>60236</v>
      </c>
      <c r="C573" s="76" t="n">
        <f aca="false">DATEDIF(Input!$G$23,$B573,"Y")</f>
        <v>87</v>
      </c>
      <c r="E573" s="78" t="n">
        <f aca="false">(-1)*(401k_02!$G573+IRA_02!$E573+Invest_02!$E573)+Pension_02!$E573+SocialSec_02!$E573</f>
        <v>0</v>
      </c>
      <c r="F573" s="78" t="n">
        <f aca="false">(-1)*Roth_02!$E573</f>
        <v>-0</v>
      </c>
      <c r="G573" s="78" t="n">
        <f aca="false">(-1)*$E573*(Input!$C$8/100)</f>
        <v>-0</v>
      </c>
      <c r="H573" s="78" t="n">
        <f aca="false">(-1)*$E573*(Input!$C$9/100)</f>
        <v>-0</v>
      </c>
      <c r="J573" s="78" t="n">
        <f aca="false">($E573+$F573+$G573+$H573)</f>
        <v>0</v>
      </c>
    </row>
    <row r="574" customFormat="false" ht="12.8" hidden="false" customHeight="false" outlineLevel="0" collapsed="false">
      <c r="A574" s="76" t="n">
        <v>570</v>
      </c>
      <c r="B574" s="77" t="n">
        <f aca="false">EOMONTH(Input!$C$7,A574)</f>
        <v>60267</v>
      </c>
      <c r="C574" s="76" t="n">
        <f aca="false">DATEDIF(Input!$G$23,$B574,"Y")</f>
        <v>87</v>
      </c>
      <c r="E574" s="78" t="n">
        <f aca="false">(-1)*(401k_02!$G574+IRA_02!$E574+Invest_02!$E574)+Pension_02!$E574+SocialSec_02!$E574</f>
        <v>0</v>
      </c>
      <c r="F574" s="78" t="n">
        <f aca="false">(-1)*Roth_02!$E574</f>
        <v>-0</v>
      </c>
      <c r="G574" s="78" t="n">
        <f aca="false">(-1)*$E574*(Input!$C$8/100)</f>
        <v>-0</v>
      </c>
      <c r="H574" s="78" t="n">
        <f aca="false">(-1)*$E574*(Input!$C$9/100)</f>
        <v>-0</v>
      </c>
      <c r="J574" s="78" t="n">
        <f aca="false">($E574+$F574+$G574+$H574)</f>
        <v>0</v>
      </c>
    </row>
    <row r="575" customFormat="false" ht="12.8" hidden="false" customHeight="false" outlineLevel="0" collapsed="false">
      <c r="A575" s="76" t="n">
        <v>571</v>
      </c>
      <c r="B575" s="77" t="n">
        <f aca="false">EOMONTH(Input!$C$7,A575)</f>
        <v>60298</v>
      </c>
      <c r="C575" s="76" t="n">
        <f aca="false">DATEDIF(Input!$G$23,$B575,"Y")</f>
        <v>87</v>
      </c>
      <c r="E575" s="78" t="n">
        <f aca="false">(-1)*(401k_02!$G575+IRA_02!$E575+Invest_02!$E575)+Pension_02!$E575+SocialSec_02!$E575</f>
        <v>0</v>
      </c>
      <c r="F575" s="78" t="n">
        <f aca="false">(-1)*Roth_02!$E575</f>
        <v>-0</v>
      </c>
      <c r="G575" s="78" t="n">
        <f aca="false">(-1)*$E575*(Input!$C$8/100)</f>
        <v>-0</v>
      </c>
      <c r="H575" s="78" t="n">
        <f aca="false">(-1)*$E575*(Input!$C$9/100)</f>
        <v>-0</v>
      </c>
      <c r="J575" s="78" t="n">
        <f aca="false">($E575+$F575+$G575+$H575)</f>
        <v>0</v>
      </c>
    </row>
    <row r="576" customFormat="false" ht="12.8" hidden="false" customHeight="false" outlineLevel="0" collapsed="false">
      <c r="A576" s="76" t="n">
        <v>572</v>
      </c>
      <c r="B576" s="77" t="n">
        <f aca="false">EOMONTH(Input!$C$7,A576)</f>
        <v>60326</v>
      </c>
      <c r="C576" s="76" t="n">
        <f aca="false">DATEDIF(Input!$G$23,$B576,"Y")</f>
        <v>87</v>
      </c>
      <c r="E576" s="78" t="n">
        <f aca="false">(-1)*(401k_02!$G576+IRA_02!$E576+Invest_02!$E576)+Pension_02!$E576+SocialSec_02!$E576</f>
        <v>0</v>
      </c>
      <c r="F576" s="78" t="n">
        <f aca="false">(-1)*Roth_02!$E576</f>
        <v>-0</v>
      </c>
      <c r="G576" s="78" t="n">
        <f aca="false">(-1)*$E576*(Input!$C$8/100)</f>
        <v>-0</v>
      </c>
      <c r="H576" s="78" t="n">
        <f aca="false">(-1)*$E576*(Input!$C$9/100)</f>
        <v>-0</v>
      </c>
      <c r="J576" s="78" t="n">
        <f aca="false">($E576+$F576+$G576+$H576)</f>
        <v>0</v>
      </c>
    </row>
    <row r="577" customFormat="false" ht="12.8" hidden="false" customHeight="false" outlineLevel="0" collapsed="false">
      <c r="A577" s="76" t="n">
        <v>573</v>
      </c>
      <c r="B577" s="77" t="n">
        <f aca="false">EOMONTH(Input!$C$7,A577)</f>
        <v>60357</v>
      </c>
      <c r="C577" s="76" t="n">
        <f aca="false">DATEDIF(Input!$G$23,$B577,"Y")</f>
        <v>87</v>
      </c>
      <c r="E577" s="78" t="n">
        <f aca="false">(-1)*(401k_02!$G577+IRA_02!$E577+Invest_02!$E577)+Pension_02!$E577+SocialSec_02!$E577</f>
        <v>0</v>
      </c>
      <c r="F577" s="78" t="n">
        <f aca="false">(-1)*Roth_02!$E577</f>
        <v>-0</v>
      </c>
      <c r="G577" s="78" t="n">
        <f aca="false">(-1)*$E577*(Input!$C$8/100)</f>
        <v>-0</v>
      </c>
      <c r="H577" s="78" t="n">
        <f aca="false">(-1)*$E577*(Input!$C$9/100)</f>
        <v>-0</v>
      </c>
      <c r="J577" s="78" t="n">
        <f aca="false">($E577+$F577+$G577+$H577)</f>
        <v>0</v>
      </c>
    </row>
    <row r="578" customFormat="false" ht="12.8" hidden="false" customHeight="false" outlineLevel="0" collapsed="false">
      <c r="A578" s="76" t="n">
        <v>574</v>
      </c>
      <c r="B578" s="77" t="n">
        <f aca="false">EOMONTH(Input!$C$7,A578)</f>
        <v>60387</v>
      </c>
      <c r="C578" s="76" t="n">
        <f aca="false">DATEDIF(Input!$G$23,$B578,"Y")</f>
        <v>87</v>
      </c>
      <c r="E578" s="78" t="n">
        <f aca="false">(-1)*(401k_02!$G578+IRA_02!$E578+Invest_02!$E578)+Pension_02!$E578+SocialSec_02!$E578</f>
        <v>0</v>
      </c>
      <c r="F578" s="78" t="n">
        <f aca="false">(-1)*Roth_02!$E578</f>
        <v>-0</v>
      </c>
      <c r="G578" s="78" t="n">
        <f aca="false">(-1)*$E578*(Input!$C$8/100)</f>
        <v>-0</v>
      </c>
      <c r="H578" s="78" t="n">
        <f aca="false">(-1)*$E578*(Input!$C$9/100)</f>
        <v>-0</v>
      </c>
      <c r="J578" s="78" t="n">
        <f aca="false">($E578+$F578+$G578+$H578)</f>
        <v>0</v>
      </c>
    </row>
    <row r="579" customFormat="false" ht="12.8" hidden="false" customHeight="false" outlineLevel="0" collapsed="false">
      <c r="A579" s="76" t="n">
        <v>575</v>
      </c>
      <c r="B579" s="77" t="n">
        <f aca="false">EOMONTH(Input!$C$7,A579)</f>
        <v>60418</v>
      </c>
      <c r="C579" s="76" t="n">
        <f aca="false">DATEDIF(Input!$G$23,$B579,"Y")</f>
        <v>88</v>
      </c>
      <c r="E579" s="78" t="n">
        <f aca="false">(-1)*(401k_02!$G579+IRA_02!$E579+Invest_02!$E579)+Pension_02!$E579+SocialSec_02!$E579</f>
        <v>0</v>
      </c>
      <c r="F579" s="78" t="n">
        <f aca="false">(-1)*Roth_02!$E579</f>
        <v>-0</v>
      </c>
      <c r="G579" s="78" t="n">
        <f aca="false">(-1)*$E579*(Input!$C$8/100)</f>
        <v>-0</v>
      </c>
      <c r="H579" s="78" t="n">
        <f aca="false">(-1)*$E579*(Input!$C$9/100)</f>
        <v>-0</v>
      </c>
      <c r="J579" s="78" t="n">
        <f aca="false">($E579+$F579+$G579+$H579)</f>
        <v>0</v>
      </c>
    </row>
    <row r="580" customFormat="false" ht="12.8" hidden="false" customHeight="false" outlineLevel="0" collapsed="false">
      <c r="A580" s="76" t="n">
        <v>576</v>
      </c>
      <c r="B580" s="77" t="n">
        <f aca="false">EOMONTH(Input!$C$7,A580)</f>
        <v>60448</v>
      </c>
      <c r="C580" s="76" t="n">
        <f aca="false">DATEDIF(Input!$G$23,$B580,"Y")</f>
        <v>88</v>
      </c>
      <c r="E580" s="78" t="n">
        <f aca="false">(-1)*(401k_02!$G580+IRA_02!$E580+Invest_02!$E580)+Pension_02!$E580+SocialSec_02!$E580</f>
        <v>0</v>
      </c>
      <c r="F580" s="78" t="n">
        <f aca="false">(-1)*Roth_02!$E580</f>
        <v>-0</v>
      </c>
      <c r="G580" s="78" t="n">
        <f aca="false">(-1)*$E580*(Input!$C$8/100)</f>
        <v>-0</v>
      </c>
      <c r="H580" s="78" t="n">
        <f aca="false">(-1)*$E580*(Input!$C$9/100)</f>
        <v>-0</v>
      </c>
      <c r="J580" s="78" t="n">
        <f aca="false">($E580+$F580+$G580+$H580)</f>
        <v>0</v>
      </c>
    </row>
    <row r="581" customFormat="false" ht="12.8" hidden="false" customHeight="false" outlineLevel="0" collapsed="false">
      <c r="A581" s="76" t="n">
        <v>577</v>
      </c>
      <c r="B581" s="77" t="n">
        <f aca="false">EOMONTH(Input!$C$7,A581)</f>
        <v>60479</v>
      </c>
      <c r="C581" s="76" t="n">
        <f aca="false">DATEDIF(Input!$G$23,$B581,"Y")</f>
        <v>88</v>
      </c>
      <c r="E581" s="78" t="n">
        <f aca="false">(-1)*(401k_02!$G581+IRA_02!$E581+Invest_02!$E581)+Pension_02!$E581+SocialSec_02!$E581</f>
        <v>0</v>
      </c>
      <c r="F581" s="78" t="n">
        <f aca="false">(-1)*Roth_02!$E581</f>
        <v>-0</v>
      </c>
      <c r="G581" s="78" t="n">
        <f aca="false">(-1)*$E581*(Input!$C$8/100)</f>
        <v>-0</v>
      </c>
      <c r="H581" s="78" t="n">
        <f aca="false">(-1)*$E581*(Input!$C$9/100)</f>
        <v>-0</v>
      </c>
      <c r="J581" s="78" t="n">
        <f aca="false">($E581+$F581+$G581+$H581)</f>
        <v>0</v>
      </c>
    </row>
    <row r="582" customFormat="false" ht="12.8" hidden="false" customHeight="false" outlineLevel="0" collapsed="false">
      <c r="A582" s="76" t="n">
        <v>578</v>
      </c>
      <c r="B582" s="77" t="n">
        <f aca="false">EOMONTH(Input!$C$7,A582)</f>
        <v>60510</v>
      </c>
      <c r="C582" s="76" t="n">
        <f aca="false">DATEDIF(Input!$G$23,$B582,"Y")</f>
        <v>88</v>
      </c>
      <c r="E582" s="78" t="n">
        <f aca="false">(-1)*(401k_02!$G582+IRA_02!$E582+Invest_02!$E582)+Pension_02!$E582+SocialSec_02!$E582</f>
        <v>0</v>
      </c>
      <c r="F582" s="78" t="n">
        <f aca="false">(-1)*Roth_02!$E582</f>
        <v>-0</v>
      </c>
      <c r="G582" s="78" t="n">
        <f aca="false">(-1)*$E582*(Input!$C$8/100)</f>
        <v>-0</v>
      </c>
      <c r="H582" s="78" t="n">
        <f aca="false">(-1)*$E582*(Input!$C$9/100)</f>
        <v>-0</v>
      </c>
      <c r="J582" s="78" t="n">
        <f aca="false">($E582+$F582+$G582+$H582)</f>
        <v>0</v>
      </c>
    </row>
    <row r="583" customFormat="false" ht="12.8" hidden="false" customHeight="false" outlineLevel="0" collapsed="false">
      <c r="A583" s="76" t="n">
        <v>579</v>
      </c>
      <c r="B583" s="77" t="n">
        <f aca="false">EOMONTH(Input!$C$7,A583)</f>
        <v>60540</v>
      </c>
      <c r="C583" s="76" t="n">
        <f aca="false">DATEDIF(Input!$G$23,$B583,"Y")</f>
        <v>88</v>
      </c>
      <c r="E583" s="78" t="n">
        <f aca="false">(-1)*(401k_02!$G583+IRA_02!$E583+Invest_02!$E583)+Pension_02!$E583+SocialSec_02!$E583</f>
        <v>0</v>
      </c>
      <c r="F583" s="78" t="n">
        <f aca="false">(-1)*Roth_02!$E583</f>
        <v>-0</v>
      </c>
      <c r="G583" s="78" t="n">
        <f aca="false">(-1)*$E583*(Input!$C$8/100)</f>
        <v>-0</v>
      </c>
      <c r="H583" s="78" t="n">
        <f aca="false">(-1)*$E583*(Input!$C$9/100)</f>
        <v>-0</v>
      </c>
      <c r="J583" s="78" t="n">
        <f aca="false">($E583+$F583+$G583+$H583)</f>
        <v>0</v>
      </c>
    </row>
    <row r="584" customFormat="false" ht="12.8" hidden="false" customHeight="false" outlineLevel="0" collapsed="false">
      <c r="A584" s="76" t="n">
        <v>580</v>
      </c>
      <c r="B584" s="77" t="n">
        <f aca="false">EOMONTH(Input!$C$7,A584)</f>
        <v>60571</v>
      </c>
      <c r="C584" s="76" t="n">
        <f aca="false">DATEDIF(Input!$G$23,$B584,"Y")</f>
        <v>88</v>
      </c>
      <c r="E584" s="78" t="n">
        <f aca="false">(-1)*(401k_02!$G584+IRA_02!$E584+Invest_02!$E584)+Pension_02!$E584+SocialSec_02!$E584</f>
        <v>0</v>
      </c>
      <c r="F584" s="78" t="n">
        <f aca="false">(-1)*Roth_02!$E584</f>
        <v>-0</v>
      </c>
      <c r="G584" s="78" t="n">
        <f aca="false">(-1)*$E584*(Input!$C$8/100)</f>
        <v>-0</v>
      </c>
      <c r="H584" s="78" t="n">
        <f aca="false">(-1)*$E584*(Input!$C$9/100)</f>
        <v>-0</v>
      </c>
      <c r="J584" s="78" t="n">
        <f aca="false">($E584+$F584+$G584+$H584)</f>
        <v>0</v>
      </c>
    </row>
    <row r="585" customFormat="false" ht="12.8" hidden="false" customHeight="false" outlineLevel="0" collapsed="false">
      <c r="A585" s="76" t="n">
        <v>581</v>
      </c>
      <c r="B585" s="77" t="n">
        <f aca="false">EOMONTH(Input!$C$7,A585)</f>
        <v>60601</v>
      </c>
      <c r="C585" s="76" t="n">
        <f aca="false">DATEDIF(Input!$G$23,$B585,"Y")</f>
        <v>88</v>
      </c>
      <c r="E585" s="78" t="n">
        <f aca="false">(-1)*(401k_02!$G585+IRA_02!$E585+Invest_02!$E585)+Pension_02!$E585+SocialSec_02!$E585</f>
        <v>0</v>
      </c>
      <c r="F585" s="78" t="n">
        <f aca="false">(-1)*Roth_02!$E585</f>
        <v>-0</v>
      </c>
      <c r="G585" s="78" t="n">
        <f aca="false">(-1)*$E585*(Input!$C$8/100)</f>
        <v>-0</v>
      </c>
      <c r="H585" s="78" t="n">
        <f aca="false">(-1)*$E585*(Input!$C$9/100)</f>
        <v>-0</v>
      </c>
      <c r="J585" s="78" t="n">
        <f aca="false">($E585+$F585+$G585+$H585)</f>
        <v>0</v>
      </c>
    </row>
    <row r="586" customFormat="false" ht="12.8" hidden="false" customHeight="false" outlineLevel="0" collapsed="false">
      <c r="A586" s="76" t="n">
        <v>582</v>
      </c>
      <c r="B586" s="77" t="n">
        <f aca="false">EOMONTH(Input!$C$7,A586)</f>
        <v>60632</v>
      </c>
      <c r="C586" s="76" t="n">
        <f aca="false">DATEDIF(Input!$G$23,$B586,"Y")</f>
        <v>88</v>
      </c>
      <c r="E586" s="78" t="n">
        <f aca="false">(-1)*(401k_02!$G586+IRA_02!$E586+Invest_02!$E586)+Pension_02!$E586+SocialSec_02!$E586</f>
        <v>0</v>
      </c>
      <c r="F586" s="78" t="n">
        <f aca="false">(-1)*Roth_02!$E586</f>
        <v>-0</v>
      </c>
      <c r="G586" s="78" t="n">
        <f aca="false">(-1)*$E586*(Input!$C$8/100)</f>
        <v>-0</v>
      </c>
      <c r="H586" s="78" t="n">
        <f aca="false">(-1)*$E586*(Input!$C$9/100)</f>
        <v>-0</v>
      </c>
      <c r="J586" s="78" t="n">
        <f aca="false">($E586+$F586+$G586+$H586)</f>
        <v>0</v>
      </c>
    </row>
    <row r="587" customFormat="false" ht="12.8" hidden="false" customHeight="false" outlineLevel="0" collapsed="false">
      <c r="A587" s="76" t="n">
        <v>583</v>
      </c>
      <c r="B587" s="77" t="n">
        <f aca="false">EOMONTH(Input!$C$7,A587)</f>
        <v>60663</v>
      </c>
      <c r="C587" s="76" t="n">
        <f aca="false">DATEDIF(Input!$G$23,$B587,"Y")</f>
        <v>88</v>
      </c>
      <c r="E587" s="78" t="n">
        <f aca="false">(-1)*(401k_02!$G587+IRA_02!$E587+Invest_02!$E587)+Pension_02!$E587+SocialSec_02!$E587</f>
        <v>0</v>
      </c>
      <c r="F587" s="78" t="n">
        <f aca="false">(-1)*Roth_02!$E587</f>
        <v>-0</v>
      </c>
      <c r="G587" s="78" t="n">
        <f aca="false">(-1)*$E587*(Input!$C$8/100)</f>
        <v>-0</v>
      </c>
      <c r="H587" s="78" t="n">
        <f aca="false">(-1)*$E587*(Input!$C$9/100)</f>
        <v>-0</v>
      </c>
      <c r="J587" s="78" t="n">
        <f aca="false">($E587+$F587+$G587+$H587)</f>
        <v>0</v>
      </c>
    </row>
    <row r="588" customFormat="false" ht="12.8" hidden="false" customHeight="false" outlineLevel="0" collapsed="false">
      <c r="A588" s="76" t="n">
        <v>584</v>
      </c>
      <c r="B588" s="77" t="n">
        <f aca="false">EOMONTH(Input!$C$7,A588)</f>
        <v>60691</v>
      </c>
      <c r="C588" s="76" t="n">
        <f aca="false">DATEDIF(Input!$G$23,$B588,"Y")</f>
        <v>88</v>
      </c>
      <c r="E588" s="78" t="n">
        <f aca="false">(-1)*(401k_02!$G588+IRA_02!$E588+Invest_02!$E588)+Pension_02!$E588+SocialSec_02!$E588</f>
        <v>0</v>
      </c>
      <c r="F588" s="78" t="n">
        <f aca="false">(-1)*Roth_02!$E588</f>
        <v>-0</v>
      </c>
      <c r="G588" s="78" t="n">
        <f aca="false">(-1)*$E588*(Input!$C$8/100)</f>
        <v>-0</v>
      </c>
      <c r="H588" s="78" t="n">
        <f aca="false">(-1)*$E588*(Input!$C$9/100)</f>
        <v>-0</v>
      </c>
      <c r="J588" s="78" t="n">
        <f aca="false">($E588+$F588+$G588+$H588)</f>
        <v>0</v>
      </c>
    </row>
    <row r="589" customFormat="false" ht="12.8" hidden="false" customHeight="false" outlineLevel="0" collapsed="false">
      <c r="A589" s="76" t="n">
        <v>585</v>
      </c>
      <c r="B589" s="77" t="n">
        <f aca="false">EOMONTH(Input!$C$7,A589)</f>
        <v>60722</v>
      </c>
      <c r="C589" s="76" t="n">
        <f aca="false">DATEDIF(Input!$G$23,$B589,"Y")</f>
        <v>88</v>
      </c>
      <c r="E589" s="78" t="n">
        <f aca="false">(-1)*(401k_02!$G589+IRA_02!$E589+Invest_02!$E589)+Pension_02!$E589+SocialSec_02!$E589</f>
        <v>0</v>
      </c>
      <c r="F589" s="78" t="n">
        <f aca="false">(-1)*Roth_02!$E589</f>
        <v>-0</v>
      </c>
      <c r="G589" s="78" t="n">
        <f aca="false">(-1)*$E589*(Input!$C$8/100)</f>
        <v>-0</v>
      </c>
      <c r="H589" s="78" t="n">
        <f aca="false">(-1)*$E589*(Input!$C$9/100)</f>
        <v>-0</v>
      </c>
      <c r="J589" s="78" t="n">
        <f aca="false">($E589+$F589+$G589+$H589)</f>
        <v>0</v>
      </c>
    </row>
    <row r="590" customFormat="false" ht="12.8" hidden="false" customHeight="false" outlineLevel="0" collapsed="false">
      <c r="A590" s="76" t="n">
        <v>586</v>
      </c>
      <c r="B590" s="77" t="n">
        <f aca="false">EOMONTH(Input!$C$7,A590)</f>
        <v>60752</v>
      </c>
      <c r="C590" s="76" t="n">
        <f aca="false">DATEDIF(Input!$G$23,$B590,"Y")</f>
        <v>88</v>
      </c>
      <c r="E590" s="78" t="n">
        <f aca="false">(-1)*(401k_02!$G590+IRA_02!$E590+Invest_02!$E590)+Pension_02!$E590+SocialSec_02!$E590</f>
        <v>0</v>
      </c>
      <c r="F590" s="78" t="n">
        <f aca="false">(-1)*Roth_02!$E590</f>
        <v>-0</v>
      </c>
      <c r="G590" s="78" t="n">
        <f aca="false">(-1)*$E590*(Input!$C$8/100)</f>
        <v>-0</v>
      </c>
      <c r="H590" s="78" t="n">
        <f aca="false">(-1)*$E590*(Input!$C$9/100)</f>
        <v>-0</v>
      </c>
      <c r="J590" s="78" t="n">
        <f aca="false">($E590+$F590+$G590+$H590)</f>
        <v>0</v>
      </c>
    </row>
    <row r="591" customFormat="false" ht="12.8" hidden="false" customHeight="false" outlineLevel="0" collapsed="false">
      <c r="A591" s="76" t="n">
        <v>587</v>
      </c>
      <c r="B591" s="77" t="n">
        <f aca="false">EOMONTH(Input!$C$7,A591)</f>
        <v>60783</v>
      </c>
      <c r="C591" s="76" t="n">
        <f aca="false">DATEDIF(Input!$G$23,$B591,"Y")</f>
        <v>89</v>
      </c>
      <c r="E591" s="78" t="n">
        <f aca="false">(-1)*(401k_02!$G591+IRA_02!$E591+Invest_02!$E591)+Pension_02!$E591+SocialSec_02!$E591</f>
        <v>0</v>
      </c>
      <c r="F591" s="78" t="n">
        <f aca="false">(-1)*Roth_02!$E591</f>
        <v>-0</v>
      </c>
      <c r="G591" s="78" t="n">
        <f aca="false">(-1)*$E591*(Input!$C$8/100)</f>
        <v>-0</v>
      </c>
      <c r="H591" s="78" t="n">
        <f aca="false">(-1)*$E591*(Input!$C$9/100)</f>
        <v>-0</v>
      </c>
      <c r="J591" s="78" t="n">
        <f aca="false">($E591+$F591+$G591+$H591)</f>
        <v>0</v>
      </c>
    </row>
    <row r="592" customFormat="false" ht="12.8" hidden="false" customHeight="false" outlineLevel="0" collapsed="false">
      <c r="A592" s="76" t="n">
        <v>588</v>
      </c>
      <c r="B592" s="77" t="n">
        <f aca="false">EOMONTH(Input!$C$7,A592)</f>
        <v>60813</v>
      </c>
      <c r="C592" s="76" t="n">
        <f aca="false">DATEDIF(Input!$G$23,$B592,"Y")</f>
        <v>89</v>
      </c>
      <c r="E592" s="78" t="n">
        <f aca="false">(-1)*(401k_02!$G592+IRA_02!$E592+Invest_02!$E592)+Pension_02!$E592+SocialSec_02!$E592</f>
        <v>0</v>
      </c>
      <c r="F592" s="78" t="n">
        <f aca="false">(-1)*Roth_02!$E592</f>
        <v>-0</v>
      </c>
      <c r="G592" s="78" t="n">
        <f aca="false">(-1)*$E592*(Input!$C$8/100)</f>
        <v>-0</v>
      </c>
      <c r="H592" s="78" t="n">
        <f aca="false">(-1)*$E592*(Input!$C$9/100)</f>
        <v>-0</v>
      </c>
      <c r="J592" s="78" t="n">
        <f aca="false">($E592+$F592+$G592+$H592)</f>
        <v>0</v>
      </c>
    </row>
    <row r="593" customFormat="false" ht="12.8" hidden="false" customHeight="false" outlineLevel="0" collapsed="false">
      <c r="A593" s="76" t="n">
        <v>589</v>
      </c>
      <c r="B593" s="77" t="n">
        <f aca="false">EOMONTH(Input!$C$7,A593)</f>
        <v>60844</v>
      </c>
      <c r="C593" s="76" t="n">
        <f aca="false">DATEDIF(Input!$G$23,$B593,"Y")</f>
        <v>89</v>
      </c>
      <c r="E593" s="78" t="n">
        <f aca="false">(-1)*(401k_02!$G593+IRA_02!$E593+Invest_02!$E593)+Pension_02!$E593+SocialSec_02!$E593</f>
        <v>0</v>
      </c>
      <c r="F593" s="78" t="n">
        <f aca="false">(-1)*Roth_02!$E593</f>
        <v>-0</v>
      </c>
      <c r="G593" s="78" t="n">
        <f aca="false">(-1)*$E593*(Input!$C$8/100)</f>
        <v>-0</v>
      </c>
      <c r="H593" s="78" t="n">
        <f aca="false">(-1)*$E593*(Input!$C$9/100)</f>
        <v>-0</v>
      </c>
      <c r="J593" s="78" t="n">
        <f aca="false">($E593+$F593+$G593+$H593)</f>
        <v>0</v>
      </c>
    </row>
    <row r="594" customFormat="false" ht="12.8" hidden="false" customHeight="false" outlineLevel="0" collapsed="false">
      <c r="A594" s="76" t="n">
        <v>590</v>
      </c>
      <c r="B594" s="77" t="n">
        <f aca="false">EOMONTH(Input!$C$7,A594)</f>
        <v>60875</v>
      </c>
      <c r="C594" s="76" t="n">
        <f aca="false">DATEDIF(Input!$G$23,$B594,"Y")</f>
        <v>89</v>
      </c>
      <c r="E594" s="78" t="n">
        <f aca="false">(-1)*(401k_02!$G594+IRA_02!$E594+Invest_02!$E594)+Pension_02!$E594+SocialSec_02!$E594</f>
        <v>0</v>
      </c>
      <c r="F594" s="78" t="n">
        <f aca="false">(-1)*Roth_02!$E594</f>
        <v>-0</v>
      </c>
      <c r="G594" s="78" t="n">
        <f aca="false">(-1)*$E594*(Input!$C$8/100)</f>
        <v>-0</v>
      </c>
      <c r="H594" s="78" t="n">
        <f aca="false">(-1)*$E594*(Input!$C$9/100)</f>
        <v>-0</v>
      </c>
      <c r="J594" s="78" t="n">
        <f aca="false">($E594+$F594+$G594+$H594)</f>
        <v>0</v>
      </c>
    </row>
    <row r="595" customFormat="false" ht="12.8" hidden="false" customHeight="false" outlineLevel="0" collapsed="false">
      <c r="A595" s="76" t="n">
        <v>591</v>
      </c>
      <c r="B595" s="77" t="n">
        <f aca="false">EOMONTH(Input!$C$7,A595)</f>
        <v>60905</v>
      </c>
      <c r="C595" s="76" t="n">
        <f aca="false">DATEDIF(Input!$G$23,$B595,"Y")</f>
        <v>89</v>
      </c>
      <c r="E595" s="78" t="n">
        <f aca="false">(-1)*(401k_02!$G595+IRA_02!$E595+Invest_02!$E595)+Pension_02!$E595+SocialSec_02!$E595</f>
        <v>0</v>
      </c>
      <c r="F595" s="78" t="n">
        <f aca="false">(-1)*Roth_02!$E595</f>
        <v>-0</v>
      </c>
      <c r="G595" s="78" t="n">
        <f aca="false">(-1)*$E595*(Input!$C$8/100)</f>
        <v>-0</v>
      </c>
      <c r="H595" s="78" t="n">
        <f aca="false">(-1)*$E595*(Input!$C$9/100)</f>
        <v>-0</v>
      </c>
      <c r="J595" s="78" t="n">
        <f aca="false">($E595+$F595+$G595+$H595)</f>
        <v>0</v>
      </c>
    </row>
    <row r="596" customFormat="false" ht="12.8" hidden="false" customHeight="false" outlineLevel="0" collapsed="false">
      <c r="A596" s="76" t="n">
        <v>592</v>
      </c>
      <c r="B596" s="77" t="n">
        <f aca="false">EOMONTH(Input!$C$7,A596)</f>
        <v>60936</v>
      </c>
      <c r="C596" s="76" t="n">
        <f aca="false">DATEDIF(Input!$G$23,$B596,"Y")</f>
        <v>89</v>
      </c>
      <c r="E596" s="78" t="n">
        <f aca="false">(-1)*(401k_02!$G596+IRA_02!$E596+Invest_02!$E596)+Pension_02!$E596+SocialSec_02!$E596</f>
        <v>0</v>
      </c>
      <c r="F596" s="78" t="n">
        <f aca="false">(-1)*Roth_02!$E596</f>
        <v>-0</v>
      </c>
      <c r="G596" s="78" t="n">
        <f aca="false">(-1)*$E596*(Input!$C$8/100)</f>
        <v>-0</v>
      </c>
      <c r="H596" s="78" t="n">
        <f aca="false">(-1)*$E596*(Input!$C$9/100)</f>
        <v>-0</v>
      </c>
      <c r="J596" s="78" t="n">
        <f aca="false">($E596+$F596+$G596+$H596)</f>
        <v>0</v>
      </c>
    </row>
    <row r="597" customFormat="false" ht="12.8" hidden="false" customHeight="false" outlineLevel="0" collapsed="false">
      <c r="A597" s="76" t="n">
        <v>593</v>
      </c>
      <c r="B597" s="77" t="n">
        <f aca="false">EOMONTH(Input!$C$7,A597)</f>
        <v>60966</v>
      </c>
      <c r="C597" s="76" t="n">
        <f aca="false">DATEDIF(Input!$G$23,$B597,"Y")</f>
        <v>89</v>
      </c>
      <c r="E597" s="78" t="n">
        <f aca="false">(-1)*(401k_02!$G597+IRA_02!$E597+Invest_02!$E597)+Pension_02!$E597+SocialSec_02!$E597</f>
        <v>0</v>
      </c>
      <c r="F597" s="78" t="n">
        <f aca="false">(-1)*Roth_02!$E597</f>
        <v>-0</v>
      </c>
      <c r="G597" s="78" t="n">
        <f aca="false">(-1)*$E597*(Input!$C$8/100)</f>
        <v>-0</v>
      </c>
      <c r="H597" s="78" t="n">
        <f aca="false">(-1)*$E597*(Input!$C$9/100)</f>
        <v>-0</v>
      </c>
      <c r="J597" s="78" t="n">
        <f aca="false">($E597+$F597+$G597+$H597)</f>
        <v>0</v>
      </c>
    </row>
    <row r="598" customFormat="false" ht="12.8" hidden="false" customHeight="false" outlineLevel="0" collapsed="false">
      <c r="A598" s="76" t="n">
        <v>594</v>
      </c>
      <c r="B598" s="77" t="n">
        <f aca="false">EOMONTH(Input!$C$7,A598)</f>
        <v>60997</v>
      </c>
      <c r="C598" s="76" t="n">
        <f aca="false">DATEDIF(Input!$G$23,$B598,"Y")</f>
        <v>89</v>
      </c>
      <c r="E598" s="78" t="n">
        <f aca="false">(-1)*(401k_02!$G598+IRA_02!$E598+Invest_02!$E598)+Pension_02!$E598+SocialSec_02!$E598</f>
        <v>0</v>
      </c>
      <c r="F598" s="78" t="n">
        <f aca="false">(-1)*Roth_02!$E598</f>
        <v>-0</v>
      </c>
      <c r="G598" s="78" t="n">
        <f aca="false">(-1)*$E598*(Input!$C$8/100)</f>
        <v>-0</v>
      </c>
      <c r="H598" s="78" t="n">
        <f aca="false">(-1)*$E598*(Input!$C$9/100)</f>
        <v>-0</v>
      </c>
      <c r="J598" s="78" t="n">
        <f aca="false">($E598+$F598+$G598+$H598)</f>
        <v>0</v>
      </c>
    </row>
    <row r="599" customFormat="false" ht="12.8" hidden="false" customHeight="false" outlineLevel="0" collapsed="false">
      <c r="A599" s="76" t="n">
        <v>595</v>
      </c>
      <c r="B599" s="77" t="n">
        <f aca="false">EOMONTH(Input!$C$7,A599)</f>
        <v>61028</v>
      </c>
      <c r="C599" s="76" t="n">
        <f aca="false">DATEDIF(Input!$G$23,$B599,"Y")</f>
        <v>89</v>
      </c>
      <c r="E599" s="78" t="n">
        <f aca="false">(-1)*(401k_02!$G599+IRA_02!$E599+Invest_02!$E599)+Pension_02!$E599+SocialSec_02!$E599</f>
        <v>0</v>
      </c>
      <c r="F599" s="78" t="n">
        <f aca="false">(-1)*Roth_02!$E599</f>
        <v>-0</v>
      </c>
      <c r="G599" s="78" t="n">
        <f aca="false">(-1)*$E599*(Input!$C$8/100)</f>
        <v>-0</v>
      </c>
      <c r="H599" s="78" t="n">
        <f aca="false">(-1)*$E599*(Input!$C$9/100)</f>
        <v>-0</v>
      </c>
      <c r="J599" s="78" t="n">
        <f aca="false">($E599+$F599+$G599+$H599)</f>
        <v>0</v>
      </c>
    </row>
    <row r="600" customFormat="false" ht="12.8" hidden="false" customHeight="false" outlineLevel="0" collapsed="false">
      <c r="A600" s="76" t="n">
        <v>596</v>
      </c>
      <c r="B600" s="77" t="n">
        <f aca="false">EOMONTH(Input!$C$7,A600)</f>
        <v>61056</v>
      </c>
      <c r="C600" s="76" t="n">
        <f aca="false">DATEDIF(Input!$G$23,$B600,"Y")</f>
        <v>89</v>
      </c>
      <c r="E600" s="78" t="n">
        <f aca="false">(-1)*(401k_02!$G600+IRA_02!$E600+Invest_02!$E600)+Pension_02!$E600+SocialSec_02!$E600</f>
        <v>0</v>
      </c>
      <c r="F600" s="78" t="n">
        <f aca="false">(-1)*Roth_02!$E600</f>
        <v>-0</v>
      </c>
      <c r="G600" s="78" t="n">
        <f aca="false">(-1)*$E600*(Input!$C$8/100)</f>
        <v>-0</v>
      </c>
      <c r="H600" s="78" t="n">
        <f aca="false">(-1)*$E600*(Input!$C$9/100)</f>
        <v>-0</v>
      </c>
      <c r="J600" s="78" t="n">
        <f aca="false">($E600+$F600+$G600+$H600)</f>
        <v>0</v>
      </c>
    </row>
    <row r="601" customFormat="false" ht="12.8" hidden="false" customHeight="false" outlineLevel="0" collapsed="false">
      <c r="A601" s="76" t="n">
        <v>597</v>
      </c>
      <c r="B601" s="77" t="n">
        <f aca="false">EOMONTH(Input!$C$7,A601)</f>
        <v>61087</v>
      </c>
      <c r="C601" s="76" t="n">
        <f aca="false">DATEDIF(Input!$G$23,$B601,"Y")</f>
        <v>89</v>
      </c>
      <c r="E601" s="78" t="n">
        <f aca="false">(-1)*(401k_02!$G601+IRA_02!$E601+Invest_02!$E601)+Pension_02!$E601+SocialSec_02!$E601</f>
        <v>0</v>
      </c>
      <c r="F601" s="78" t="n">
        <f aca="false">(-1)*Roth_02!$E601</f>
        <v>-0</v>
      </c>
      <c r="G601" s="78" t="n">
        <f aca="false">(-1)*$E601*(Input!$C$8/100)</f>
        <v>-0</v>
      </c>
      <c r="H601" s="78" t="n">
        <f aca="false">(-1)*$E601*(Input!$C$9/100)</f>
        <v>-0</v>
      </c>
      <c r="J601" s="78" t="n">
        <f aca="false">($E601+$F601+$G601+$H601)</f>
        <v>0</v>
      </c>
    </row>
    <row r="602" customFormat="false" ht="12.8" hidden="false" customHeight="false" outlineLevel="0" collapsed="false">
      <c r="A602" s="76" t="n">
        <v>598</v>
      </c>
      <c r="B602" s="77" t="n">
        <f aca="false">EOMONTH(Input!$C$7,A602)</f>
        <v>61117</v>
      </c>
      <c r="C602" s="76" t="n">
        <f aca="false">DATEDIF(Input!$G$23,$B602,"Y")</f>
        <v>89</v>
      </c>
      <c r="E602" s="78" t="n">
        <f aca="false">(-1)*(401k_02!$G602+IRA_02!$E602+Invest_02!$E602)+Pension_02!$E602+SocialSec_02!$E602</f>
        <v>0</v>
      </c>
      <c r="F602" s="78" t="n">
        <f aca="false">(-1)*Roth_02!$E602</f>
        <v>-0</v>
      </c>
      <c r="G602" s="78" t="n">
        <f aca="false">(-1)*$E602*(Input!$C$8/100)</f>
        <v>-0</v>
      </c>
      <c r="H602" s="78" t="n">
        <f aca="false">(-1)*$E602*(Input!$C$9/100)</f>
        <v>-0</v>
      </c>
      <c r="J602" s="78" t="n">
        <f aca="false">($E602+$F602+$G602+$H602)</f>
        <v>0</v>
      </c>
    </row>
    <row r="603" customFormat="false" ht="12.8" hidden="false" customHeight="false" outlineLevel="0" collapsed="false">
      <c r="A603" s="76" t="n">
        <v>599</v>
      </c>
      <c r="B603" s="77" t="n">
        <f aca="false">EOMONTH(Input!$C$7,A603)</f>
        <v>61148</v>
      </c>
      <c r="C603" s="76" t="n">
        <f aca="false">DATEDIF(Input!$G$23,$B603,"Y")</f>
        <v>90</v>
      </c>
      <c r="E603" s="78" t="n">
        <f aca="false">(-1)*(401k_02!$G603+IRA_02!$E603+Invest_02!$E603)+Pension_02!$E603+SocialSec_02!$E603</f>
        <v>0</v>
      </c>
      <c r="F603" s="78" t="n">
        <f aca="false">(-1)*Roth_02!$E603</f>
        <v>-0</v>
      </c>
      <c r="G603" s="78" t="n">
        <f aca="false">(-1)*$E603*(Input!$C$8/100)</f>
        <v>-0</v>
      </c>
      <c r="H603" s="78" t="n">
        <f aca="false">(-1)*$E603*(Input!$C$9/100)</f>
        <v>-0</v>
      </c>
      <c r="J603" s="78" t="n">
        <f aca="false">($E603+$F603+$G603+$H603)</f>
        <v>0</v>
      </c>
    </row>
    <row r="604" customFormat="false" ht="12.8" hidden="false" customHeight="false" outlineLevel="0" collapsed="false">
      <c r="A604" s="76" t="n">
        <v>600</v>
      </c>
      <c r="B604" s="77" t="n">
        <f aca="false">EOMONTH(Input!$C$7,A604)</f>
        <v>61178</v>
      </c>
      <c r="C604" s="76" t="n">
        <f aca="false">DATEDIF(Input!$G$23,$B604,"Y")</f>
        <v>90</v>
      </c>
      <c r="E604" s="78" t="n">
        <f aca="false">(-1)*(401k_02!$G604+IRA_02!$E604+Invest_02!$E604)+Pension_02!$E604+SocialSec_02!$E604</f>
        <v>0</v>
      </c>
      <c r="F604" s="78" t="n">
        <f aca="false">(-1)*Roth_02!$E604</f>
        <v>-0</v>
      </c>
      <c r="G604" s="78" t="n">
        <f aca="false">(-1)*$E604*(Input!$C$8/100)</f>
        <v>-0</v>
      </c>
      <c r="H604" s="78" t="n">
        <f aca="false">(-1)*$E604*(Input!$C$9/100)</f>
        <v>-0</v>
      </c>
      <c r="J604" s="78" t="n">
        <f aca="false">($E604+$F604+$G604+$H604)</f>
        <v>0</v>
      </c>
    </row>
    <row r="605" customFormat="false" ht="12.8" hidden="false" customHeight="false" outlineLevel="0" collapsed="false">
      <c r="A605" s="76" t="n">
        <v>601</v>
      </c>
      <c r="B605" s="77" t="n">
        <f aca="false">EOMONTH(Input!$C$7,A605)</f>
        <v>61209</v>
      </c>
      <c r="C605" s="76" t="n">
        <f aca="false">DATEDIF(Input!$G$23,$B605,"Y")</f>
        <v>90</v>
      </c>
      <c r="E605" s="78" t="n">
        <f aca="false">(-1)*(401k_02!$G605+IRA_02!$E605+Invest_02!$E605)+Pension_02!$E605+SocialSec_02!$E605</f>
        <v>0</v>
      </c>
      <c r="F605" s="78" t="n">
        <f aca="false">(-1)*Roth_02!$E605</f>
        <v>-0</v>
      </c>
      <c r="G605" s="78" t="n">
        <f aca="false">(-1)*$E605*(Input!$C$8/100)</f>
        <v>-0</v>
      </c>
      <c r="H605" s="78" t="n">
        <f aca="false">(-1)*$E605*(Input!$C$9/100)</f>
        <v>-0</v>
      </c>
      <c r="J605" s="78" t="n">
        <f aca="false">($E605+$F605+$G605+$H605)</f>
        <v>0</v>
      </c>
    </row>
    <row r="606" customFormat="false" ht="12.8" hidden="false" customHeight="false" outlineLevel="0" collapsed="false">
      <c r="A606" s="76" t="n">
        <v>602</v>
      </c>
      <c r="B606" s="77" t="n">
        <f aca="false">EOMONTH(Input!$C$7,A606)</f>
        <v>61240</v>
      </c>
      <c r="C606" s="76" t="n">
        <f aca="false">DATEDIF(Input!$G$23,$B606,"Y")</f>
        <v>90</v>
      </c>
      <c r="E606" s="78" t="n">
        <f aca="false">(-1)*(401k_02!$G606+IRA_02!$E606+Invest_02!$E606)+Pension_02!$E606+SocialSec_02!$E606</f>
        <v>0</v>
      </c>
      <c r="F606" s="78" t="n">
        <f aca="false">(-1)*Roth_02!$E606</f>
        <v>-0</v>
      </c>
      <c r="G606" s="78" t="n">
        <f aca="false">(-1)*$E606*(Input!$C$8/100)</f>
        <v>-0</v>
      </c>
      <c r="H606" s="78" t="n">
        <f aca="false">(-1)*$E606*(Input!$C$9/100)</f>
        <v>-0</v>
      </c>
      <c r="J606" s="78" t="n">
        <f aca="false">($E606+$F606+$G606+$H606)</f>
        <v>0</v>
      </c>
    </row>
    <row r="607" customFormat="false" ht="12.8" hidden="false" customHeight="false" outlineLevel="0" collapsed="false">
      <c r="A607" s="76" t="n">
        <v>603</v>
      </c>
      <c r="B607" s="77" t="n">
        <f aca="false">EOMONTH(Input!$C$7,A607)</f>
        <v>61270</v>
      </c>
      <c r="C607" s="76" t="n">
        <f aca="false">DATEDIF(Input!$G$23,$B607,"Y")</f>
        <v>90</v>
      </c>
      <c r="E607" s="78" t="n">
        <f aca="false">(-1)*(401k_02!$G607+IRA_02!$E607+Invest_02!$E607)+Pension_02!$E607+SocialSec_02!$E607</f>
        <v>0</v>
      </c>
      <c r="F607" s="78" t="n">
        <f aca="false">(-1)*Roth_02!$E607</f>
        <v>-0</v>
      </c>
      <c r="G607" s="78" t="n">
        <f aca="false">(-1)*$E607*(Input!$C$8/100)</f>
        <v>-0</v>
      </c>
      <c r="H607" s="78" t="n">
        <f aca="false">(-1)*$E607*(Input!$C$9/100)</f>
        <v>-0</v>
      </c>
      <c r="J607" s="78" t="n">
        <f aca="false">($E607+$F607+$G607+$H607)</f>
        <v>0</v>
      </c>
    </row>
    <row r="608" customFormat="false" ht="12.8" hidden="false" customHeight="false" outlineLevel="0" collapsed="false">
      <c r="A608" s="76" t="n">
        <v>604</v>
      </c>
      <c r="B608" s="77" t="n">
        <f aca="false">EOMONTH(Input!$C$7,A608)</f>
        <v>61301</v>
      </c>
      <c r="C608" s="76" t="n">
        <f aca="false">DATEDIF(Input!$G$23,$B608,"Y")</f>
        <v>90</v>
      </c>
      <c r="E608" s="78" t="n">
        <f aca="false">(-1)*(401k_02!$G608+IRA_02!$E608+Invest_02!$E608)+Pension_02!$E608+SocialSec_02!$E608</f>
        <v>0</v>
      </c>
      <c r="F608" s="78" t="n">
        <f aca="false">(-1)*Roth_02!$E608</f>
        <v>-0</v>
      </c>
      <c r="G608" s="78" t="n">
        <f aca="false">(-1)*$E608*(Input!$C$8/100)</f>
        <v>-0</v>
      </c>
      <c r="H608" s="78" t="n">
        <f aca="false">(-1)*$E608*(Input!$C$9/100)</f>
        <v>-0</v>
      </c>
      <c r="J608" s="78" t="n">
        <f aca="false">($E608+$F608+$G608+$H608)</f>
        <v>0</v>
      </c>
    </row>
    <row r="609" customFormat="false" ht="12.8" hidden="false" customHeight="false" outlineLevel="0" collapsed="false">
      <c r="A609" s="76" t="n">
        <v>605</v>
      </c>
      <c r="B609" s="77" t="n">
        <f aca="false">EOMONTH(Input!$C$7,A609)</f>
        <v>61331</v>
      </c>
      <c r="C609" s="76" t="n">
        <f aca="false">DATEDIF(Input!$G$23,$B609,"Y")</f>
        <v>90</v>
      </c>
      <c r="E609" s="78" t="n">
        <f aca="false">(-1)*(401k_02!$G609+IRA_02!$E609+Invest_02!$E609)+Pension_02!$E609+SocialSec_02!$E609</f>
        <v>0</v>
      </c>
      <c r="F609" s="78" t="n">
        <f aca="false">(-1)*Roth_02!$E609</f>
        <v>-0</v>
      </c>
      <c r="G609" s="78" t="n">
        <f aca="false">(-1)*$E609*(Input!$C$8/100)</f>
        <v>-0</v>
      </c>
      <c r="H609" s="78" t="n">
        <f aca="false">(-1)*$E609*(Input!$C$9/100)</f>
        <v>-0</v>
      </c>
      <c r="J609" s="78" t="n">
        <f aca="false">($E609+$F609+$G609+$H609)</f>
        <v>0</v>
      </c>
    </row>
    <row r="610" customFormat="false" ht="12.8" hidden="false" customHeight="false" outlineLevel="0" collapsed="false">
      <c r="A610" s="76" t="n">
        <v>606</v>
      </c>
      <c r="B610" s="77" t="n">
        <f aca="false">EOMONTH(Input!$C$7,A610)</f>
        <v>61362</v>
      </c>
      <c r="C610" s="76" t="n">
        <f aca="false">DATEDIF(Input!$G$23,$B610,"Y")</f>
        <v>90</v>
      </c>
      <c r="E610" s="78" t="n">
        <f aca="false">(-1)*(401k_02!$G610+IRA_02!$E610+Invest_02!$E610)+Pension_02!$E610+SocialSec_02!$E610</f>
        <v>0</v>
      </c>
      <c r="F610" s="78" t="n">
        <f aca="false">(-1)*Roth_02!$E610</f>
        <v>-0</v>
      </c>
      <c r="G610" s="78" t="n">
        <f aca="false">(-1)*$E610*(Input!$C$8/100)</f>
        <v>-0</v>
      </c>
      <c r="H610" s="78" t="n">
        <f aca="false">(-1)*$E610*(Input!$C$9/100)</f>
        <v>-0</v>
      </c>
      <c r="J610" s="78" t="n">
        <f aca="false">($E610+$F610+$G610+$H610)</f>
        <v>0</v>
      </c>
    </row>
    <row r="611" customFormat="false" ht="12.8" hidden="false" customHeight="false" outlineLevel="0" collapsed="false">
      <c r="A611" s="76" t="n">
        <v>607</v>
      </c>
      <c r="B611" s="77" t="n">
        <f aca="false">EOMONTH(Input!$C$7,A611)</f>
        <v>61393</v>
      </c>
      <c r="C611" s="76" t="n">
        <f aca="false">DATEDIF(Input!$G$23,$B611,"Y")</f>
        <v>90</v>
      </c>
      <c r="E611" s="78" t="n">
        <f aca="false">(-1)*(401k_02!$G611+IRA_02!$E611+Invest_02!$E611)+Pension_02!$E611+SocialSec_02!$E611</f>
        <v>0</v>
      </c>
      <c r="F611" s="78" t="n">
        <f aca="false">(-1)*Roth_02!$E611</f>
        <v>-0</v>
      </c>
      <c r="G611" s="78" t="n">
        <f aca="false">(-1)*$E611*(Input!$C$8/100)</f>
        <v>-0</v>
      </c>
      <c r="H611" s="78" t="n">
        <f aca="false">(-1)*$E611*(Input!$C$9/100)</f>
        <v>-0</v>
      </c>
      <c r="J611" s="78" t="n">
        <f aca="false">($E611+$F611+$G611+$H611)</f>
        <v>0</v>
      </c>
    </row>
    <row r="612" customFormat="false" ht="12.8" hidden="false" customHeight="false" outlineLevel="0" collapsed="false">
      <c r="A612" s="76" t="n">
        <v>608</v>
      </c>
      <c r="B612" s="77" t="n">
        <f aca="false">EOMONTH(Input!$C$7,A612)</f>
        <v>61422</v>
      </c>
      <c r="C612" s="76" t="n">
        <f aca="false">DATEDIF(Input!$G$23,$B612,"Y")</f>
        <v>90</v>
      </c>
      <c r="E612" s="78" t="n">
        <f aca="false">(-1)*(401k_02!$G612+IRA_02!$E612+Invest_02!$E612)+Pension_02!$E612+SocialSec_02!$E612</f>
        <v>0</v>
      </c>
      <c r="F612" s="78" t="n">
        <f aca="false">(-1)*Roth_02!$E612</f>
        <v>-0</v>
      </c>
      <c r="G612" s="78" t="n">
        <f aca="false">(-1)*$E612*(Input!$C$8/100)</f>
        <v>-0</v>
      </c>
      <c r="H612" s="78" t="n">
        <f aca="false">(-1)*$E612*(Input!$C$9/100)</f>
        <v>-0</v>
      </c>
      <c r="J612" s="78" t="n">
        <f aca="false">($E612+$F612+$G612+$H612)</f>
        <v>0</v>
      </c>
    </row>
    <row r="613" customFormat="false" ht="12.8" hidden="false" customHeight="false" outlineLevel="0" collapsed="false">
      <c r="A613" s="76" t="n">
        <v>609</v>
      </c>
      <c r="B613" s="77" t="n">
        <f aca="false">EOMONTH(Input!$C$7,A613)</f>
        <v>61453</v>
      </c>
      <c r="C613" s="76" t="n">
        <f aca="false">DATEDIF(Input!$G$23,$B613,"Y")</f>
        <v>90</v>
      </c>
      <c r="E613" s="78" t="n">
        <f aca="false">(-1)*(401k_02!$G613+IRA_02!$E613+Invest_02!$E613)+Pension_02!$E613+SocialSec_02!$E613</f>
        <v>0</v>
      </c>
      <c r="F613" s="78" t="n">
        <f aca="false">(-1)*Roth_02!$E613</f>
        <v>-0</v>
      </c>
      <c r="G613" s="78" t="n">
        <f aca="false">(-1)*$E613*(Input!$C$8/100)</f>
        <v>-0</v>
      </c>
      <c r="H613" s="78" t="n">
        <f aca="false">(-1)*$E613*(Input!$C$9/100)</f>
        <v>-0</v>
      </c>
      <c r="J613" s="78" t="n">
        <f aca="false">($E613+$F613+$G613+$H613)</f>
        <v>0</v>
      </c>
    </row>
    <row r="614" customFormat="false" ht="12.8" hidden="false" customHeight="false" outlineLevel="0" collapsed="false">
      <c r="A614" s="76" t="n">
        <v>610</v>
      </c>
      <c r="B614" s="77" t="n">
        <f aca="false">EOMONTH(Input!$C$7,A614)</f>
        <v>61483</v>
      </c>
      <c r="C614" s="76" t="n">
        <f aca="false">DATEDIF(Input!$G$23,$B614,"Y")</f>
        <v>90</v>
      </c>
      <c r="E614" s="78" t="n">
        <f aca="false">(-1)*(401k_02!$G614+IRA_02!$E614+Invest_02!$E614)+Pension_02!$E614+SocialSec_02!$E614</f>
        <v>0</v>
      </c>
      <c r="F614" s="78" t="n">
        <f aca="false">(-1)*Roth_02!$E614</f>
        <v>-0</v>
      </c>
      <c r="G614" s="78" t="n">
        <f aca="false">(-1)*$E614*(Input!$C$8/100)</f>
        <v>-0</v>
      </c>
      <c r="H614" s="78" t="n">
        <f aca="false">(-1)*$E614*(Input!$C$9/100)</f>
        <v>-0</v>
      </c>
      <c r="J614" s="78" t="n">
        <f aca="false">($E614+$F614+$G614+$H614)</f>
        <v>0</v>
      </c>
    </row>
    <row r="615" customFormat="false" ht="12.8" hidden="false" customHeight="false" outlineLevel="0" collapsed="false">
      <c r="A615" s="76" t="n">
        <v>611</v>
      </c>
      <c r="B615" s="77" t="n">
        <f aca="false">EOMONTH(Input!$C$7,A615)</f>
        <v>61514</v>
      </c>
      <c r="C615" s="76" t="n">
        <f aca="false">DATEDIF(Input!$G$23,$B615,"Y")</f>
        <v>91</v>
      </c>
      <c r="E615" s="78" t="n">
        <f aca="false">(-1)*(401k_02!$G615+IRA_02!$E615+Invest_02!$E615)+Pension_02!$E615+SocialSec_02!$E615</f>
        <v>0</v>
      </c>
      <c r="F615" s="78" t="n">
        <f aca="false">(-1)*Roth_02!$E615</f>
        <v>-0</v>
      </c>
      <c r="G615" s="78" t="n">
        <f aca="false">(-1)*$E615*(Input!$C$8/100)</f>
        <v>-0</v>
      </c>
      <c r="H615" s="78" t="n">
        <f aca="false">(-1)*$E615*(Input!$C$9/100)</f>
        <v>-0</v>
      </c>
      <c r="J615" s="78" t="n">
        <f aca="false">($E615+$F615+$G615+$H615)</f>
        <v>0</v>
      </c>
    </row>
    <row r="616" customFormat="false" ht="12.8" hidden="false" customHeight="false" outlineLevel="0" collapsed="false">
      <c r="A616" s="76" t="n">
        <v>612</v>
      </c>
      <c r="B616" s="77" t="n">
        <f aca="false">EOMONTH(Input!$C$7,A616)</f>
        <v>61544</v>
      </c>
      <c r="C616" s="76" t="n">
        <f aca="false">DATEDIF(Input!$G$23,$B616,"Y")</f>
        <v>91</v>
      </c>
      <c r="E616" s="78" t="n">
        <f aca="false">(-1)*(401k_02!$G616+IRA_02!$E616+Invest_02!$E616)+Pension_02!$E616+SocialSec_02!$E616</f>
        <v>0</v>
      </c>
      <c r="F616" s="78" t="n">
        <f aca="false">(-1)*Roth_02!$E616</f>
        <v>-0</v>
      </c>
      <c r="G616" s="78" t="n">
        <f aca="false">(-1)*$E616*(Input!$C$8/100)</f>
        <v>-0</v>
      </c>
      <c r="H616" s="78" t="n">
        <f aca="false">(-1)*$E616*(Input!$C$9/100)</f>
        <v>-0</v>
      </c>
      <c r="J616" s="78" t="n">
        <f aca="false">($E616+$F616+$G616+$H616)</f>
        <v>0</v>
      </c>
    </row>
    <row r="617" customFormat="false" ht="12.8" hidden="false" customHeight="false" outlineLevel="0" collapsed="false">
      <c r="A617" s="76" t="n">
        <v>613</v>
      </c>
      <c r="B617" s="77" t="n">
        <f aca="false">EOMONTH(Input!$C$7,A617)</f>
        <v>61575</v>
      </c>
      <c r="C617" s="76" t="n">
        <f aca="false">DATEDIF(Input!$G$23,$B617,"Y")</f>
        <v>91</v>
      </c>
      <c r="E617" s="78" t="n">
        <f aca="false">(-1)*(401k_02!$G617+IRA_02!$E617+Invest_02!$E617)+Pension_02!$E617+SocialSec_02!$E617</f>
        <v>0</v>
      </c>
      <c r="F617" s="78" t="n">
        <f aca="false">(-1)*Roth_02!$E617</f>
        <v>-0</v>
      </c>
      <c r="G617" s="78" t="n">
        <f aca="false">(-1)*$E617*(Input!$C$8/100)</f>
        <v>-0</v>
      </c>
      <c r="H617" s="78" t="n">
        <f aca="false">(-1)*$E617*(Input!$C$9/100)</f>
        <v>-0</v>
      </c>
      <c r="J617" s="78" t="n">
        <f aca="false">($E617+$F617+$G617+$H617)</f>
        <v>0</v>
      </c>
    </row>
    <row r="618" customFormat="false" ht="12.8" hidden="false" customHeight="false" outlineLevel="0" collapsed="false">
      <c r="A618" s="76" t="n">
        <v>614</v>
      </c>
      <c r="B618" s="77" t="n">
        <f aca="false">EOMONTH(Input!$C$7,A618)</f>
        <v>61606</v>
      </c>
      <c r="C618" s="76" t="n">
        <f aca="false">DATEDIF(Input!$G$23,$B618,"Y")</f>
        <v>91</v>
      </c>
      <c r="E618" s="78" t="n">
        <f aca="false">(-1)*(401k_02!$G618+IRA_02!$E618+Invest_02!$E618)+Pension_02!$E618+SocialSec_02!$E618</f>
        <v>0</v>
      </c>
      <c r="F618" s="78" t="n">
        <f aca="false">(-1)*Roth_02!$E618</f>
        <v>-0</v>
      </c>
      <c r="G618" s="78" t="n">
        <f aca="false">(-1)*$E618*(Input!$C$8/100)</f>
        <v>-0</v>
      </c>
      <c r="H618" s="78" t="n">
        <f aca="false">(-1)*$E618*(Input!$C$9/100)</f>
        <v>-0</v>
      </c>
      <c r="J618" s="78" t="n">
        <f aca="false">($E618+$F618+$G618+$H618)</f>
        <v>0</v>
      </c>
    </row>
    <row r="619" customFormat="false" ht="12.8" hidden="false" customHeight="false" outlineLevel="0" collapsed="false">
      <c r="A619" s="76" t="n">
        <v>615</v>
      </c>
      <c r="B619" s="77" t="n">
        <f aca="false">EOMONTH(Input!$C$7,A619)</f>
        <v>61636</v>
      </c>
      <c r="C619" s="76" t="n">
        <f aca="false">DATEDIF(Input!$G$23,$B619,"Y")</f>
        <v>91</v>
      </c>
      <c r="E619" s="78" t="n">
        <f aca="false">(-1)*(401k_02!$G619+IRA_02!$E619+Invest_02!$E619)+Pension_02!$E619+SocialSec_02!$E619</f>
        <v>0</v>
      </c>
      <c r="F619" s="78" t="n">
        <f aca="false">(-1)*Roth_02!$E619</f>
        <v>-0</v>
      </c>
      <c r="G619" s="78" t="n">
        <f aca="false">(-1)*$E619*(Input!$C$8/100)</f>
        <v>-0</v>
      </c>
      <c r="H619" s="78" t="n">
        <f aca="false">(-1)*$E619*(Input!$C$9/100)</f>
        <v>-0</v>
      </c>
      <c r="J619" s="78" t="n">
        <f aca="false">($E619+$F619+$G619+$H619)</f>
        <v>0</v>
      </c>
    </row>
    <row r="620" customFormat="false" ht="12.8" hidden="false" customHeight="false" outlineLevel="0" collapsed="false">
      <c r="A620" s="76" t="n">
        <v>616</v>
      </c>
      <c r="B620" s="77" t="n">
        <f aca="false">EOMONTH(Input!$C$7,A620)</f>
        <v>61667</v>
      </c>
      <c r="C620" s="76" t="n">
        <f aca="false">DATEDIF(Input!$G$23,$B620,"Y")</f>
        <v>91</v>
      </c>
      <c r="E620" s="78" t="n">
        <f aca="false">(-1)*(401k_02!$G620+IRA_02!$E620+Invest_02!$E620)+Pension_02!$E620+SocialSec_02!$E620</f>
        <v>0</v>
      </c>
      <c r="F620" s="78" t="n">
        <f aca="false">(-1)*Roth_02!$E620</f>
        <v>-0</v>
      </c>
      <c r="G620" s="78" t="n">
        <f aca="false">(-1)*$E620*(Input!$C$8/100)</f>
        <v>-0</v>
      </c>
      <c r="H620" s="78" t="n">
        <f aca="false">(-1)*$E620*(Input!$C$9/100)</f>
        <v>-0</v>
      </c>
      <c r="J620" s="78" t="n">
        <f aca="false">($E620+$F620+$G620+$H620)</f>
        <v>0</v>
      </c>
    </row>
    <row r="621" customFormat="false" ht="12.8" hidden="false" customHeight="false" outlineLevel="0" collapsed="false">
      <c r="A621" s="76" t="n">
        <v>617</v>
      </c>
      <c r="B621" s="77" t="n">
        <f aca="false">EOMONTH(Input!$C$7,A621)</f>
        <v>61697</v>
      </c>
      <c r="C621" s="76" t="n">
        <f aca="false">DATEDIF(Input!$G$23,$B621,"Y")</f>
        <v>91</v>
      </c>
      <c r="E621" s="78" t="n">
        <f aca="false">(-1)*(401k_02!$G621+IRA_02!$E621+Invest_02!$E621)+Pension_02!$E621+SocialSec_02!$E621</f>
        <v>0</v>
      </c>
      <c r="F621" s="78" t="n">
        <f aca="false">(-1)*Roth_02!$E621</f>
        <v>-0</v>
      </c>
      <c r="G621" s="78" t="n">
        <f aca="false">(-1)*$E621*(Input!$C$8/100)</f>
        <v>-0</v>
      </c>
      <c r="H621" s="78" t="n">
        <f aca="false">(-1)*$E621*(Input!$C$9/100)</f>
        <v>-0</v>
      </c>
      <c r="J621" s="78" t="n">
        <f aca="false">($E621+$F621+$G621+$H621)</f>
        <v>0</v>
      </c>
    </row>
    <row r="622" customFormat="false" ht="12.8" hidden="false" customHeight="false" outlineLevel="0" collapsed="false">
      <c r="A622" s="76" t="n">
        <v>618</v>
      </c>
      <c r="B622" s="77" t="n">
        <f aca="false">EOMONTH(Input!$C$7,A622)</f>
        <v>61728</v>
      </c>
      <c r="C622" s="76" t="n">
        <f aca="false">DATEDIF(Input!$G$23,$B622,"Y")</f>
        <v>91</v>
      </c>
      <c r="E622" s="78" t="n">
        <f aca="false">(-1)*(401k_02!$G622+IRA_02!$E622+Invest_02!$E622)+Pension_02!$E622+SocialSec_02!$E622</f>
        <v>0</v>
      </c>
      <c r="F622" s="78" t="n">
        <f aca="false">(-1)*Roth_02!$E622</f>
        <v>-0</v>
      </c>
      <c r="G622" s="78" t="n">
        <f aca="false">(-1)*$E622*(Input!$C$8/100)</f>
        <v>-0</v>
      </c>
      <c r="H622" s="78" t="n">
        <f aca="false">(-1)*$E622*(Input!$C$9/100)</f>
        <v>-0</v>
      </c>
      <c r="J622" s="78" t="n">
        <f aca="false">($E622+$F622+$G622+$H622)</f>
        <v>0</v>
      </c>
    </row>
    <row r="623" customFormat="false" ht="12.8" hidden="false" customHeight="false" outlineLevel="0" collapsed="false">
      <c r="A623" s="76" t="n">
        <v>619</v>
      </c>
      <c r="B623" s="77" t="n">
        <f aca="false">EOMONTH(Input!$C$7,A623)</f>
        <v>61759</v>
      </c>
      <c r="C623" s="76" t="n">
        <f aca="false">DATEDIF(Input!$G$23,$B623,"Y")</f>
        <v>91</v>
      </c>
      <c r="E623" s="78" t="n">
        <f aca="false">(-1)*(401k_02!$G623+IRA_02!$E623+Invest_02!$E623)+Pension_02!$E623+SocialSec_02!$E623</f>
        <v>0</v>
      </c>
      <c r="F623" s="78" t="n">
        <f aca="false">(-1)*Roth_02!$E623</f>
        <v>-0</v>
      </c>
      <c r="G623" s="78" t="n">
        <f aca="false">(-1)*$E623*(Input!$C$8/100)</f>
        <v>-0</v>
      </c>
      <c r="H623" s="78" t="n">
        <f aca="false">(-1)*$E623*(Input!$C$9/100)</f>
        <v>-0</v>
      </c>
      <c r="J623" s="78" t="n">
        <f aca="false">($E623+$F623+$G623+$H623)</f>
        <v>0</v>
      </c>
    </row>
    <row r="624" customFormat="false" ht="12.8" hidden="false" customHeight="false" outlineLevel="0" collapsed="false">
      <c r="A624" s="76" t="n">
        <v>620</v>
      </c>
      <c r="B624" s="77" t="n">
        <f aca="false">EOMONTH(Input!$C$7,A624)</f>
        <v>61787</v>
      </c>
      <c r="C624" s="76" t="n">
        <f aca="false">DATEDIF(Input!$G$23,$B624,"Y")</f>
        <v>91</v>
      </c>
      <c r="E624" s="78" t="n">
        <f aca="false">(-1)*(401k_02!$G624+IRA_02!$E624+Invest_02!$E624)+Pension_02!$E624+SocialSec_02!$E624</f>
        <v>0</v>
      </c>
      <c r="F624" s="78" t="n">
        <f aca="false">(-1)*Roth_02!$E624</f>
        <v>-0</v>
      </c>
      <c r="G624" s="78" t="n">
        <f aca="false">(-1)*$E624*(Input!$C$8/100)</f>
        <v>-0</v>
      </c>
      <c r="H624" s="78" t="n">
        <f aca="false">(-1)*$E624*(Input!$C$9/100)</f>
        <v>-0</v>
      </c>
      <c r="J624" s="78" t="n">
        <f aca="false">($E624+$F624+$G624+$H624)</f>
        <v>0</v>
      </c>
    </row>
    <row r="625" customFormat="false" ht="12.8" hidden="false" customHeight="false" outlineLevel="0" collapsed="false">
      <c r="A625" s="76" t="n">
        <v>621</v>
      </c>
      <c r="B625" s="77" t="n">
        <f aca="false">EOMONTH(Input!$C$7,A625)</f>
        <v>61818</v>
      </c>
      <c r="C625" s="76" t="n">
        <f aca="false">DATEDIF(Input!$G$23,$B625,"Y")</f>
        <v>91</v>
      </c>
      <c r="E625" s="78" t="n">
        <f aca="false">(-1)*(401k_02!$G625+IRA_02!$E625+Invest_02!$E625)+Pension_02!$E625+SocialSec_02!$E625</f>
        <v>0</v>
      </c>
      <c r="F625" s="78" t="n">
        <f aca="false">(-1)*Roth_02!$E625</f>
        <v>-0</v>
      </c>
      <c r="G625" s="78" t="n">
        <f aca="false">(-1)*$E625*(Input!$C$8/100)</f>
        <v>-0</v>
      </c>
      <c r="H625" s="78" t="n">
        <f aca="false">(-1)*$E625*(Input!$C$9/100)</f>
        <v>-0</v>
      </c>
      <c r="J625" s="78" t="n">
        <f aca="false">($E625+$F625+$G625+$H625)</f>
        <v>0</v>
      </c>
    </row>
    <row r="626" customFormat="false" ht="12.8" hidden="false" customHeight="false" outlineLevel="0" collapsed="false">
      <c r="A626" s="76" t="n">
        <v>622</v>
      </c>
      <c r="B626" s="77" t="n">
        <f aca="false">EOMONTH(Input!$C$7,A626)</f>
        <v>61848</v>
      </c>
      <c r="C626" s="76" t="n">
        <f aca="false">DATEDIF(Input!$G$23,$B626,"Y")</f>
        <v>91</v>
      </c>
      <c r="E626" s="78" t="n">
        <f aca="false">(-1)*(401k_02!$G626+IRA_02!$E626+Invest_02!$E626)+Pension_02!$E626+SocialSec_02!$E626</f>
        <v>0</v>
      </c>
      <c r="F626" s="78" t="n">
        <f aca="false">(-1)*Roth_02!$E626</f>
        <v>-0</v>
      </c>
      <c r="G626" s="78" t="n">
        <f aca="false">(-1)*$E626*(Input!$C$8/100)</f>
        <v>-0</v>
      </c>
      <c r="H626" s="78" t="n">
        <f aca="false">(-1)*$E626*(Input!$C$9/100)</f>
        <v>-0</v>
      </c>
      <c r="J626" s="78" t="n">
        <f aca="false">($E626+$F626+$G626+$H626)</f>
        <v>0</v>
      </c>
    </row>
    <row r="627" customFormat="false" ht="12.8" hidden="false" customHeight="false" outlineLevel="0" collapsed="false">
      <c r="A627" s="76" t="n">
        <v>623</v>
      </c>
      <c r="B627" s="77" t="n">
        <f aca="false">EOMONTH(Input!$C$7,A627)</f>
        <v>61879</v>
      </c>
      <c r="C627" s="76" t="n">
        <f aca="false">DATEDIF(Input!$G$23,$B627,"Y")</f>
        <v>92</v>
      </c>
      <c r="E627" s="78" t="n">
        <f aca="false">(-1)*(401k_02!$G627+IRA_02!$E627+Invest_02!$E627)+Pension_02!$E627+SocialSec_02!$E627</f>
        <v>0</v>
      </c>
      <c r="F627" s="78" t="n">
        <f aca="false">(-1)*Roth_02!$E627</f>
        <v>-0</v>
      </c>
      <c r="G627" s="78" t="n">
        <f aca="false">(-1)*$E627*(Input!$C$8/100)</f>
        <v>-0</v>
      </c>
      <c r="H627" s="78" t="n">
        <f aca="false">(-1)*$E627*(Input!$C$9/100)</f>
        <v>-0</v>
      </c>
      <c r="J627" s="78" t="n">
        <f aca="false">($E627+$F627+$G627+$H627)</f>
        <v>0</v>
      </c>
    </row>
    <row r="628" customFormat="false" ht="12.8" hidden="false" customHeight="false" outlineLevel="0" collapsed="false">
      <c r="A628" s="76" t="n">
        <v>624</v>
      </c>
      <c r="B628" s="77" t="n">
        <f aca="false">EOMONTH(Input!$C$7,A628)</f>
        <v>61909</v>
      </c>
      <c r="C628" s="76" t="n">
        <f aca="false">DATEDIF(Input!$G$23,$B628,"Y")</f>
        <v>92</v>
      </c>
      <c r="E628" s="78" t="n">
        <f aca="false">(-1)*(401k_02!$G628+IRA_02!$E628+Invest_02!$E628)+Pension_02!$E628+SocialSec_02!$E628</f>
        <v>0</v>
      </c>
      <c r="F628" s="78" t="n">
        <f aca="false">(-1)*Roth_02!$E628</f>
        <v>-0</v>
      </c>
      <c r="G628" s="78" t="n">
        <f aca="false">(-1)*$E628*(Input!$C$8/100)</f>
        <v>-0</v>
      </c>
      <c r="H628" s="78" t="n">
        <f aca="false">(-1)*$E628*(Input!$C$9/100)</f>
        <v>-0</v>
      </c>
      <c r="J628" s="78" t="n">
        <f aca="false">($E628+$F628+$G628+$H628)</f>
        <v>0</v>
      </c>
    </row>
    <row r="629" customFormat="false" ht="12.8" hidden="false" customHeight="false" outlineLevel="0" collapsed="false">
      <c r="A629" s="76" t="n">
        <v>625</v>
      </c>
      <c r="B629" s="77" t="n">
        <f aca="false">EOMONTH(Input!$C$7,A629)</f>
        <v>61940</v>
      </c>
      <c r="C629" s="76" t="n">
        <f aca="false">DATEDIF(Input!$G$23,$B629,"Y")</f>
        <v>92</v>
      </c>
      <c r="E629" s="78" t="n">
        <f aca="false">(-1)*(401k_02!$G629+IRA_02!$E629+Invest_02!$E629)+Pension_02!$E629+SocialSec_02!$E629</f>
        <v>0</v>
      </c>
      <c r="F629" s="78" t="n">
        <f aca="false">(-1)*Roth_02!$E629</f>
        <v>-0</v>
      </c>
      <c r="G629" s="78" t="n">
        <f aca="false">(-1)*$E629*(Input!$C$8/100)</f>
        <v>-0</v>
      </c>
      <c r="H629" s="78" t="n">
        <f aca="false">(-1)*$E629*(Input!$C$9/100)</f>
        <v>-0</v>
      </c>
      <c r="J629" s="78" t="n">
        <f aca="false">($E629+$F629+$G629+$H629)</f>
        <v>0</v>
      </c>
    </row>
    <row r="630" customFormat="false" ht="12.8" hidden="false" customHeight="false" outlineLevel="0" collapsed="false">
      <c r="A630" s="76" t="n">
        <v>626</v>
      </c>
      <c r="B630" s="77" t="n">
        <f aca="false">EOMONTH(Input!$C$7,A630)</f>
        <v>61971</v>
      </c>
      <c r="C630" s="76" t="n">
        <f aca="false">DATEDIF(Input!$G$23,$B630,"Y")</f>
        <v>92</v>
      </c>
      <c r="E630" s="78" t="n">
        <f aca="false">(-1)*(401k_02!$G630+IRA_02!$E630+Invest_02!$E630)+Pension_02!$E630+SocialSec_02!$E630</f>
        <v>0</v>
      </c>
      <c r="F630" s="78" t="n">
        <f aca="false">(-1)*Roth_02!$E630</f>
        <v>-0</v>
      </c>
      <c r="G630" s="78" t="n">
        <f aca="false">(-1)*$E630*(Input!$C$8/100)</f>
        <v>-0</v>
      </c>
      <c r="H630" s="78" t="n">
        <f aca="false">(-1)*$E630*(Input!$C$9/100)</f>
        <v>-0</v>
      </c>
      <c r="J630" s="78" t="n">
        <f aca="false">($E630+$F630+$G630+$H630)</f>
        <v>0</v>
      </c>
    </row>
    <row r="631" customFormat="false" ht="12.8" hidden="false" customHeight="false" outlineLevel="0" collapsed="false">
      <c r="A631" s="76" t="n">
        <v>627</v>
      </c>
      <c r="B631" s="77" t="n">
        <f aca="false">EOMONTH(Input!$C$7,A631)</f>
        <v>62001</v>
      </c>
      <c r="C631" s="76" t="n">
        <f aca="false">DATEDIF(Input!$G$23,$B631,"Y")</f>
        <v>92</v>
      </c>
      <c r="E631" s="78" t="n">
        <f aca="false">(-1)*(401k_02!$G631+IRA_02!$E631+Invest_02!$E631)+Pension_02!$E631+SocialSec_02!$E631</f>
        <v>0</v>
      </c>
      <c r="F631" s="78" t="n">
        <f aca="false">(-1)*Roth_02!$E631</f>
        <v>-0</v>
      </c>
      <c r="G631" s="78" t="n">
        <f aca="false">(-1)*$E631*(Input!$C$8/100)</f>
        <v>-0</v>
      </c>
      <c r="H631" s="78" t="n">
        <f aca="false">(-1)*$E631*(Input!$C$9/100)</f>
        <v>-0</v>
      </c>
      <c r="J631" s="78" t="n">
        <f aca="false">($E631+$F631+$G631+$H631)</f>
        <v>0</v>
      </c>
    </row>
    <row r="632" customFormat="false" ht="12.8" hidden="false" customHeight="false" outlineLevel="0" collapsed="false">
      <c r="A632" s="76" t="n">
        <v>628</v>
      </c>
      <c r="B632" s="77" t="n">
        <f aca="false">EOMONTH(Input!$C$7,A632)</f>
        <v>62032</v>
      </c>
      <c r="C632" s="76" t="n">
        <f aca="false">DATEDIF(Input!$G$23,$B632,"Y")</f>
        <v>92</v>
      </c>
      <c r="E632" s="78" t="n">
        <f aca="false">(-1)*(401k_02!$G632+IRA_02!$E632+Invest_02!$E632)+Pension_02!$E632+SocialSec_02!$E632</f>
        <v>0</v>
      </c>
      <c r="F632" s="78" t="n">
        <f aca="false">(-1)*Roth_02!$E632</f>
        <v>-0</v>
      </c>
      <c r="G632" s="78" t="n">
        <f aca="false">(-1)*$E632*(Input!$C$8/100)</f>
        <v>-0</v>
      </c>
      <c r="H632" s="78" t="n">
        <f aca="false">(-1)*$E632*(Input!$C$9/100)</f>
        <v>-0</v>
      </c>
      <c r="J632" s="78" t="n">
        <f aca="false">($E632+$F632+$G632+$H632)</f>
        <v>0</v>
      </c>
    </row>
    <row r="633" customFormat="false" ht="12.8" hidden="false" customHeight="false" outlineLevel="0" collapsed="false">
      <c r="A633" s="76" t="n">
        <v>629</v>
      </c>
      <c r="B633" s="77" t="n">
        <f aca="false">EOMONTH(Input!$C$7,A633)</f>
        <v>62062</v>
      </c>
      <c r="C633" s="76" t="n">
        <f aca="false">DATEDIF(Input!$G$23,$B633,"Y")</f>
        <v>92</v>
      </c>
      <c r="E633" s="78" t="n">
        <f aca="false">(-1)*(401k_02!$G633+IRA_02!$E633+Invest_02!$E633)+Pension_02!$E633+SocialSec_02!$E633</f>
        <v>0</v>
      </c>
      <c r="F633" s="78" t="n">
        <f aca="false">(-1)*Roth_02!$E633</f>
        <v>-0</v>
      </c>
      <c r="G633" s="78" t="n">
        <f aca="false">(-1)*$E633*(Input!$C$8/100)</f>
        <v>-0</v>
      </c>
      <c r="H633" s="78" t="n">
        <f aca="false">(-1)*$E633*(Input!$C$9/100)</f>
        <v>-0</v>
      </c>
      <c r="J633" s="78" t="n">
        <f aca="false">($E633+$F633+$G633+$H633)</f>
        <v>0</v>
      </c>
    </row>
    <row r="634" customFormat="false" ht="12.8" hidden="false" customHeight="false" outlineLevel="0" collapsed="false">
      <c r="A634" s="76" t="n">
        <v>630</v>
      </c>
      <c r="B634" s="77" t="n">
        <f aca="false">EOMONTH(Input!$C$7,A634)</f>
        <v>62093</v>
      </c>
      <c r="C634" s="76" t="n">
        <f aca="false">DATEDIF(Input!$G$23,$B634,"Y")</f>
        <v>92</v>
      </c>
      <c r="E634" s="78" t="n">
        <f aca="false">(-1)*(401k_02!$G634+IRA_02!$E634+Invest_02!$E634)+Pension_02!$E634+SocialSec_02!$E634</f>
        <v>0</v>
      </c>
      <c r="F634" s="78" t="n">
        <f aca="false">(-1)*Roth_02!$E634</f>
        <v>-0</v>
      </c>
      <c r="G634" s="78" t="n">
        <f aca="false">(-1)*$E634*(Input!$C$8/100)</f>
        <v>-0</v>
      </c>
      <c r="H634" s="78" t="n">
        <f aca="false">(-1)*$E634*(Input!$C$9/100)</f>
        <v>-0</v>
      </c>
      <c r="J634" s="78" t="n">
        <f aca="false">($E634+$F634+$G634+$H634)</f>
        <v>0</v>
      </c>
    </row>
    <row r="635" customFormat="false" ht="12.8" hidden="false" customHeight="false" outlineLevel="0" collapsed="false">
      <c r="A635" s="76" t="n">
        <v>631</v>
      </c>
      <c r="B635" s="77" t="n">
        <f aca="false">EOMONTH(Input!$C$7,A635)</f>
        <v>62124</v>
      </c>
      <c r="C635" s="76" t="n">
        <f aca="false">DATEDIF(Input!$G$23,$B635,"Y")</f>
        <v>92</v>
      </c>
      <c r="E635" s="78" t="n">
        <f aca="false">(-1)*(401k_02!$G635+IRA_02!$E635+Invest_02!$E635)+Pension_02!$E635+SocialSec_02!$E635</f>
        <v>0</v>
      </c>
      <c r="F635" s="78" t="n">
        <f aca="false">(-1)*Roth_02!$E635</f>
        <v>-0</v>
      </c>
      <c r="G635" s="78" t="n">
        <f aca="false">(-1)*$E635*(Input!$C$8/100)</f>
        <v>-0</v>
      </c>
      <c r="H635" s="78" t="n">
        <f aca="false">(-1)*$E635*(Input!$C$9/100)</f>
        <v>-0</v>
      </c>
      <c r="J635" s="78" t="n">
        <f aca="false">($E635+$F635+$G635+$H635)</f>
        <v>0</v>
      </c>
    </row>
    <row r="636" customFormat="false" ht="12.8" hidden="false" customHeight="false" outlineLevel="0" collapsed="false">
      <c r="A636" s="76" t="n">
        <v>632</v>
      </c>
      <c r="B636" s="77" t="n">
        <f aca="false">EOMONTH(Input!$C$7,A636)</f>
        <v>62152</v>
      </c>
      <c r="C636" s="76" t="n">
        <f aca="false">DATEDIF(Input!$G$23,$B636,"Y")</f>
        <v>92</v>
      </c>
      <c r="E636" s="78" t="n">
        <f aca="false">(-1)*(401k_02!$G636+IRA_02!$E636+Invest_02!$E636)+Pension_02!$E636+SocialSec_02!$E636</f>
        <v>0</v>
      </c>
      <c r="F636" s="78" t="n">
        <f aca="false">(-1)*Roth_02!$E636</f>
        <v>-0</v>
      </c>
      <c r="G636" s="78" t="n">
        <f aca="false">(-1)*$E636*(Input!$C$8/100)</f>
        <v>-0</v>
      </c>
      <c r="H636" s="78" t="n">
        <f aca="false">(-1)*$E636*(Input!$C$9/100)</f>
        <v>-0</v>
      </c>
      <c r="J636" s="78" t="n">
        <f aca="false">($E636+$F636+$G636+$H636)</f>
        <v>0</v>
      </c>
    </row>
    <row r="637" customFormat="false" ht="12.8" hidden="false" customHeight="false" outlineLevel="0" collapsed="false">
      <c r="A637" s="76" t="n">
        <v>633</v>
      </c>
      <c r="B637" s="77" t="n">
        <f aca="false">EOMONTH(Input!$C$7,A637)</f>
        <v>62183</v>
      </c>
      <c r="C637" s="76" t="n">
        <f aca="false">DATEDIF(Input!$G$23,$B637,"Y")</f>
        <v>92</v>
      </c>
      <c r="E637" s="78" t="n">
        <f aca="false">(-1)*(401k_02!$G637+IRA_02!$E637+Invest_02!$E637)+Pension_02!$E637+SocialSec_02!$E637</f>
        <v>0</v>
      </c>
      <c r="F637" s="78" t="n">
        <f aca="false">(-1)*Roth_02!$E637</f>
        <v>-0</v>
      </c>
      <c r="G637" s="78" t="n">
        <f aca="false">(-1)*$E637*(Input!$C$8/100)</f>
        <v>-0</v>
      </c>
      <c r="H637" s="78" t="n">
        <f aca="false">(-1)*$E637*(Input!$C$9/100)</f>
        <v>-0</v>
      </c>
      <c r="J637" s="78" t="n">
        <f aca="false">($E637+$F637+$G637+$H637)</f>
        <v>0</v>
      </c>
    </row>
    <row r="638" customFormat="false" ht="12.8" hidden="false" customHeight="false" outlineLevel="0" collapsed="false">
      <c r="A638" s="76" t="n">
        <v>634</v>
      </c>
      <c r="B638" s="77" t="n">
        <f aca="false">EOMONTH(Input!$C$7,A638)</f>
        <v>62213</v>
      </c>
      <c r="C638" s="76" t="n">
        <f aca="false">DATEDIF(Input!$G$23,$B638,"Y")</f>
        <v>92</v>
      </c>
      <c r="E638" s="78" t="n">
        <f aca="false">(-1)*(401k_02!$G638+IRA_02!$E638+Invest_02!$E638)+Pension_02!$E638+SocialSec_02!$E638</f>
        <v>0</v>
      </c>
      <c r="F638" s="78" t="n">
        <f aca="false">(-1)*Roth_02!$E638</f>
        <v>-0</v>
      </c>
      <c r="G638" s="78" t="n">
        <f aca="false">(-1)*$E638*(Input!$C$8/100)</f>
        <v>-0</v>
      </c>
      <c r="H638" s="78" t="n">
        <f aca="false">(-1)*$E638*(Input!$C$9/100)</f>
        <v>-0</v>
      </c>
      <c r="J638" s="78" t="n">
        <f aca="false">($E638+$F638+$G638+$H638)</f>
        <v>0</v>
      </c>
    </row>
    <row r="639" customFormat="false" ht="12.8" hidden="false" customHeight="false" outlineLevel="0" collapsed="false">
      <c r="A639" s="76" t="n">
        <v>635</v>
      </c>
      <c r="B639" s="77" t="n">
        <f aca="false">EOMONTH(Input!$C$7,A639)</f>
        <v>62244</v>
      </c>
      <c r="C639" s="76" t="n">
        <f aca="false">DATEDIF(Input!$G$23,$B639,"Y")</f>
        <v>93</v>
      </c>
      <c r="E639" s="78" t="n">
        <f aca="false">(-1)*(401k_02!$G639+IRA_02!$E639+Invest_02!$E639)+Pension_02!$E639+SocialSec_02!$E639</f>
        <v>0</v>
      </c>
      <c r="F639" s="78" t="n">
        <f aca="false">(-1)*Roth_02!$E639</f>
        <v>-0</v>
      </c>
      <c r="G639" s="78" t="n">
        <f aca="false">(-1)*$E639*(Input!$C$8/100)</f>
        <v>-0</v>
      </c>
      <c r="H639" s="78" t="n">
        <f aca="false">(-1)*$E639*(Input!$C$9/100)</f>
        <v>-0</v>
      </c>
      <c r="J639" s="78" t="n">
        <f aca="false">($E639+$F639+$G639+$H639)</f>
        <v>0</v>
      </c>
    </row>
    <row r="640" customFormat="false" ht="12.8" hidden="false" customHeight="false" outlineLevel="0" collapsed="false">
      <c r="A640" s="76" t="n">
        <v>636</v>
      </c>
      <c r="B640" s="77" t="n">
        <f aca="false">EOMONTH(Input!$C$7,A640)</f>
        <v>62274</v>
      </c>
      <c r="C640" s="76" t="n">
        <f aca="false">DATEDIF(Input!$G$23,$B640,"Y")</f>
        <v>93</v>
      </c>
      <c r="E640" s="78" t="n">
        <f aca="false">(-1)*(401k_02!$G640+IRA_02!$E640+Invest_02!$E640)+Pension_02!$E640+SocialSec_02!$E640</f>
        <v>0</v>
      </c>
      <c r="F640" s="78" t="n">
        <f aca="false">(-1)*Roth_02!$E640</f>
        <v>-0</v>
      </c>
      <c r="G640" s="78" t="n">
        <f aca="false">(-1)*$E640*(Input!$C$8/100)</f>
        <v>-0</v>
      </c>
      <c r="H640" s="78" t="n">
        <f aca="false">(-1)*$E640*(Input!$C$9/100)</f>
        <v>-0</v>
      </c>
      <c r="J640" s="78" t="n">
        <f aca="false">($E640+$F640+$G640+$H640)</f>
        <v>0</v>
      </c>
    </row>
    <row r="641" customFormat="false" ht="12.8" hidden="false" customHeight="false" outlineLevel="0" collapsed="false">
      <c r="A641" s="76" t="n">
        <v>637</v>
      </c>
      <c r="B641" s="77" t="n">
        <f aca="false">EOMONTH(Input!$C$7,A641)</f>
        <v>62305</v>
      </c>
      <c r="C641" s="76" t="n">
        <f aca="false">DATEDIF(Input!$G$23,$B641,"Y")</f>
        <v>93</v>
      </c>
      <c r="E641" s="78" t="n">
        <f aca="false">(-1)*(401k_02!$G641+IRA_02!$E641+Invest_02!$E641)+Pension_02!$E641+SocialSec_02!$E641</f>
        <v>0</v>
      </c>
      <c r="F641" s="78" t="n">
        <f aca="false">(-1)*Roth_02!$E641</f>
        <v>-0</v>
      </c>
      <c r="G641" s="78" t="n">
        <f aca="false">(-1)*$E641*(Input!$C$8/100)</f>
        <v>-0</v>
      </c>
      <c r="H641" s="78" t="n">
        <f aca="false">(-1)*$E641*(Input!$C$9/100)</f>
        <v>-0</v>
      </c>
      <c r="J641" s="78" t="n">
        <f aca="false">($E641+$F641+$G641+$H641)</f>
        <v>0</v>
      </c>
    </row>
    <row r="642" customFormat="false" ht="12.8" hidden="false" customHeight="false" outlineLevel="0" collapsed="false">
      <c r="A642" s="76" t="n">
        <v>638</v>
      </c>
      <c r="B642" s="77" t="n">
        <f aca="false">EOMONTH(Input!$C$7,A642)</f>
        <v>62336</v>
      </c>
      <c r="C642" s="76" t="n">
        <f aca="false">DATEDIF(Input!$G$23,$B642,"Y")</f>
        <v>93</v>
      </c>
      <c r="E642" s="78" t="n">
        <f aca="false">(-1)*(401k_02!$G642+IRA_02!$E642+Invest_02!$E642)+Pension_02!$E642+SocialSec_02!$E642</f>
        <v>0</v>
      </c>
      <c r="F642" s="78" t="n">
        <f aca="false">(-1)*Roth_02!$E642</f>
        <v>-0</v>
      </c>
      <c r="G642" s="78" t="n">
        <f aca="false">(-1)*$E642*(Input!$C$8/100)</f>
        <v>-0</v>
      </c>
      <c r="H642" s="78" t="n">
        <f aca="false">(-1)*$E642*(Input!$C$9/100)</f>
        <v>-0</v>
      </c>
      <c r="J642" s="78" t="n">
        <f aca="false">($E642+$F642+$G642+$H642)</f>
        <v>0</v>
      </c>
    </row>
    <row r="643" customFormat="false" ht="12.8" hidden="false" customHeight="false" outlineLevel="0" collapsed="false">
      <c r="A643" s="76" t="n">
        <v>639</v>
      </c>
      <c r="B643" s="77" t="n">
        <f aca="false">EOMONTH(Input!$C$7,A643)</f>
        <v>62366</v>
      </c>
      <c r="C643" s="76" t="n">
        <f aca="false">DATEDIF(Input!$G$23,$B643,"Y")</f>
        <v>93</v>
      </c>
      <c r="E643" s="78" t="n">
        <f aca="false">(-1)*(401k_02!$G643+IRA_02!$E643+Invest_02!$E643)+Pension_02!$E643+SocialSec_02!$E643</f>
        <v>0</v>
      </c>
      <c r="F643" s="78" t="n">
        <f aca="false">(-1)*Roth_02!$E643</f>
        <v>-0</v>
      </c>
      <c r="G643" s="78" t="n">
        <f aca="false">(-1)*$E643*(Input!$C$8/100)</f>
        <v>-0</v>
      </c>
      <c r="H643" s="78" t="n">
        <f aca="false">(-1)*$E643*(Input!$C$9/100)</f>
        <v>-0</v>
      </c>
      <c r="J643" s="78" t="n">
        <f aca="false">($E643+$F643+$G643+$H643)</f>
        <v>0</v>
      </c>
    </row>
    <row r="644" customFormat="false" ht="12.8" hidden="false" customHeight="false" outlineLevel="0" collapsed="false">
      <c r="A644" s="76" t="n">
        <v>640</v>
      </c>
      <c r="B644" s="77" t="n">
        <f aca="false">EOMONTH(Input!$C$7,A644)</f>
        <v>62397</v>
      </c>
      <c r="C644" s="76" t="n">
        <f aca="false">DATEDIF(Input!$G$23,$B644,"Y")</f>
        <v>93</v>
      </c>
      <c r="E644" s="78" t="n">
        <f aca="false">(-1)*(401k_02!$G644+IRA_02!$E644+Invest_02!$E644)+Pension_02!$E644+SocialSec_02!$E644</f>
        <v>0</v>
      </c>
      <c r="F644" s="78" t="n">
        <f aca="false">(-1)*Roth_02!$E644</f>
        <v>-0</v>
      </c>
      <c r="G644" s="78" t="n">
        <f aca="false">(-1)*$E644*(Input!$C$8/100)</f>
        <v>-0</v>
      </c>
      <c r="H644" s="78" t="n">
        <f aca="false">(-1)*$E644*(Input!$C$9/100)</f>
        <v>-0</v>
      </c>
      <c r="J644" s="78" t="n">
        <f aca="false">($E644+$F644+$G644+$H644)</f>
        <v>0</v>
      </c>
    </row>
    <row r="645" customFormat="false" ht="12.8" hidden="false" customHeight="false" outlineLevel="0" collapsed="false">
      <c r="A645" s="76" t="n">
        <v>641</v>
      </c>
      <c r="B645" s="77" t="n">
        <f aca="false">EOMONTH(Input!$C$7,A645)</f>
        <v>62427</v>
      </c>
      <c r="C645" s="76" t="n">
        <f aca="false">DATEDIF(Input!$G$23,$B645,"Y")</f>
        <v>93</v>
      </c>
      <c r="E645" s="78" t="n">
        <f aca="false">(-1)*(401k_02!$G645+IRA_02!$E645+Invest_02!$E645)+Pension_02!$E645+SocialSec_02!$E645</f>
        <v>0</v>
      </c>
      <c r="F645" s="78" t="n">
        <f aca="false">(-1)*Roth_02!$E645</f>
        <v>-0</v>
      </c>
      <c r="G645" s="78" t="n">
        <f aca="false">(-1)*$E645*(Input!$C$8/100)</f>
        <v>-0</v>
      </c>
      <c r="H645" s="78" t="n">
        <f aca="false">(-1)*$E645*(Input!$C$9/100)</f>
        <v>-0</v>
      </c>
      <c r="J645" s="78" t="n">
        <f aca="false">($E645+$F645+$G645+$H645)</f>
        <v>0</v>
      </c>
    </row>
    <row r="646" customFormat="false" ht="12.8" hidden="false" customHeight="false" outlineLevel="0" collapsed="false">
      <c r="A646" s="76" t="n">
        <v>642</v>
      </c>
      <c r="B646" s="77" t="n">
        <f aca="false">EOMONTH(Input!$C$7,A646)</f>
        <v>62458</v>
      </c>
      <c r="C646" s="76" t="n">
        <f aca="false">DATEDIF(Input!$G$23,$B646,"Y")</f>
        <v>93</v>
      </c>
      <c r="E646" s="78" t="n">
        <f aca="false">(-1)*(401k_02!$G646+IRA_02!$E646+Invest_02!$E646)+Pension_02!$E646+SocialSec_02!$E646</f>
        <v>0</v>
      </c>
      <c r="F646" s="78" t="n">
        <f aca="false">(-1)*Roth_02!$E646</f>
        <v>-0</v>
      </c>
      <c r="G646" s="78" t="n">
        <f aca="false">(-1)*$E646*(Input!$C$8/100)</f>
        <v>-0</v>
      </c>
      <c r="H646" s="78" t="n">
        <f aca="false">(-1)*$E646*(Input!$C$9/100)</f>
        <v>-0</v>
      </c>
      <c r="J646" s="78" t="n">
        <f aca="false">($E646+$F646+$G646+$H646)</f>
        <v>0</v>
      </c>
    </row>
    <row r="647" customFormat="false" ht="12.8" hidden="false" customHeight="false" outlineLevel="0" collapsed="false">
      <c r="A647" s="76" t="n">
        <v>643</v>
      </c>
      <c r="B647" s="77" t="n">
        <f aca="false">EOMONTH(Input!$C$7,A647)</f>
        <v>62489</v>
      </c>
      <c r="C647" s="76" t="n">
        <f aca="false">DATEDIF(Input!$G$23,$B647,"Y")</f>
        <v>93</v>
      </c>
      <c r="E647" s="78" t="n">
        <f aca="false">(-1)*(401k_02!$G647+IRA_02!$E647+Invest_02!$E647)+Pension_02!$E647+SocialSec_02!$E647</f>
        <v>0</v>
      </c>
      <c r="F647" s="78" t="n">
        <f aca="false">(-1)*Roth_02!$E647</f>
        <v>-0</v>
      </c>
      <c r="G647" s="78" t="n">
        <f aca="false">(-1)*$E647*(Input!$C$8/100)</f>
        <v>-0</v>
      </c>
      <c r="H647" s="78" t="n">
        <f aca="false">(-1)*$E647*(Input!$C$9/100)</f>
        <v>-0</v>
      </c>
      <c r="J647" s="78" t="n">
        <f aca="false">($E647+$F647+$G647+$H647)</f>
        <v>0</v>
      </c>
    </row>
    <row r="648" customFormat="false" ht="12.8" hidden="false" customHeight="false" outlineLevel="0" collapsed="false">
      <c r="A648" s="76" t="n">
        <v>644</v>
      </c>
      <c r="B648" s="77" t="n">
        <f aca="false">EOMONTH(Input!$C$7,A648)</f>
        <v>62517</v>
      </c>
      <c r="C648" s="76" t="n">
        <f aca="false">DATEDIF(Input!$G$23,$B648,"Y")</f>
        <v>93</v>
      </c>
      <c r="E648" s="78" t="n">
        <f aca="false">(-1)*(401k_02!$G648+IRA_02!$E648+Invest_02!$E648)+Pension_02!$E648+SocialSec_02!$E648</f>
        <v>0</v>
      </c>
      <c r="F648" s="78" t="n">
        <f aca="false">(-1)*Roth_02!$E648</f>
        <v>-0</v>
      </c>
      <c r="G648" s="78" t="n">
        <f aca="false">(-1)*$E648*(Input!$C$8/100)</f>
        <v>-0</v>
      </c>
      <c r="H648" s="78" t="n">
        <f aca="false">(-1)*$E648*(Input!$C$9/100)</f>
        <v>-0</v>
      </c>
      <c r="J648" s="78" t="n">
        <f aca="false">($E648+$F648+$G648+$H648)</f>
        <v>0</v>
      </c>
    </row>
    <row r="649" customFormat="false" ht="12.8" hidden="false" customHeight="false" outlineLevel="0" collapsed="false">
      <c r="A649" s="76" t="n">
        <v>645</v>
      </c>
      <c r="B649" s="77" t="n">
        <f aca="false">EOMONTH(Input!$C$7,A649)</f>
        <v>62548</v>
      </c>
      <c r="C649" s="76" t="n">
        <f aca="false">DATEDIF(Input!$G$23,$B649,"Y")</f>
        <v>93</v>
      </c>
      <c r="E649" s="78" t="n">
        <f aca="false">(-1)*(401k_02!$G649+IRA_02!$E649+Invest_02!$E649)+Pension_02!$E649+SocialSec_02!$E649</f>
        <v>0</v>
      </c>
      <c r="F649" s="78" t="n">
        <f aca="false">(-1)*Roth_02!$E649</f>
        <v>-0</v>
      </c>
      <c r="G649" s="78" t="n">
        <f aca="false">(-1)*$E649*(Input!$C$8/100)</f>
        <v>-0</v>
      </c>
      <c r="H649" s="78" t="n">
        <f aca="false">(-1)*$E649*(Input!$C$9/100)</f>
        <v>-0</v>
      </c>
      <c r="J649" s="78" t="n">
        <f aca="false">($E649+$F649+$G649+$H649)</f>
        <v>0</v>
      </c>
    </row>
    <row r="650" customFormat="false" ht="12.8" hidden="false" customHeight="false" outlineLevel="0" collapsed="false">
      <c r="A650" s="76" t="n">
        <v>646</v>
      </c>
      <c r="B650" s="77" t="n">
        <f aca="false">EOMONTH(Input!$C$7,A650)</f>
        <v>62578</v>
      </c>
      <c r="C650" s="76" t="n">
        <f aca="false">DATEDIF(Input!$G$23,$B650,"Y")</f>
        <v>93</v>
      </c>
      <c r="E650" s="78" t="n">
        <f aca="false">(-1)*(401k_02!$G650+IRA_02!$E650+Invest_02!$E650)+Pension_02!$E650+SocialSec_02!$E650</f>
        <v>0</v>
      </c>
      <c r="F650" s="78" t="n">
        <f aca="false">(-1)*Roth_02!$E650</f>
        <v>-0</v>
      </c>
      <c r="G650" s="78" t="n">
        <f aca="false">(-1)*$E650*(Input!$C$8/100)</f>
        <v>-0</v>
      </c>
      <c r="H650" s="78" t="n">
        <f aca="false">(-1)*$E650*(Input!$C$9/100)</f>
        <v>-0</v>
      </c>
      <c r="J650" s="78" t="n">
        <f aca="false">($E650+$F650+$G650+$H650)</f>
        <v>0</v>
      </c>
    </row>
    <row r="651" customFormat="false" ht="12.8" hidden="false" customHeight="false" outlineLevel="0" collapsed="false">
      <c r="A651" s="76" t="n">
        <v>647</v>
      </c>
      <c r="B651" s="77" t="n">
        <f aca="false">EOMONTH(Input!$C$7,A651)</f>
        <v>62609</v>
      </c>
      <c r="C651" s="76" t="n">
        <f aca="false">DATEDIF(Input!$G$23,$B651,"Y")</f>
        <v>94</v>
      </c>
      <c r="E651" s="78" t="n">
        <f aca="false">(-1)*(401k_02!$G651+IRA_02!$E651+Invest_02!$E651)+Pension_02!$E651+SocialSec_02!$E651</f>
        <v>0</v>
      </c>
      <c r="F651" s="78" t="n">
        <f aca="false">(-1)*Roth_02!$E651</f>
        <v>-0</v>
      </c>
      <c r="G651" s="78" t="n">
        <f aca="false">(-1)*$E651*(Input!$C$8/100)</f>
        <v>-0</v>
      </c>
      <c r="H651" s="78" t="n">
        <f aca="false">(-1)*$E651*(Input!$C$9/100)</f>
        <v>-0</v>
      </c>
      <c r="J651" s="78" t="n">
        <f aca="false">($E651+$F651+$G651+$H651)</f>
        <v>0</v>
      </c>
    </row>
    <row r="652" customFormat="false" ht="12.8" hidden="false" customHeight="false" outlineLevel="0" collapsed="false">
      <c r="A652" s="76" t="n">
        <v>648</v>
      </c>
      <c r="B652" s="77" t="n">
        <f aca="false">EOMONTH(Input!$C$7,A652)</f>
        <v>62639</v>
      </c>
      <c r="C652" s="76" t="n">
        <f aca="false">DATEDIF(Input!$G$23,$B652,"Y")</f>
        <v>94</v>
      </c>
      <c r="E652" s="78" t="n">
        <f aca="false">(-1)*(401k_02!$G652+IRA_02!$E652+Invest_02!$E652)+Pension_02!$E652+SocialSec_02!$E652</f>
        <v>0</v>
      </c>
      <c r="F652" s="78" t="n">
        <f aca="false">(-1)*Roth_02!$E652</f>
        <v>-0</v>
      </c>
      <c r="G652" s="78" t="n">
        <f aca="false">(-1)*$E652*(Input!$C$8/100)</f>
        <v>-0</v>
      </c>
      <c r="H652" s="78" t="n">
        <f aca="false">(-1)*$E652*(Input!$C$9/100)</f>
        <v>-0</v>
      </c>
      <c r="J652" s="78" t="n">
        <f aca="false">($E652+$F652+$G652+$H652)</f>
        <v>0</v>
      </c>
    </row>
    <row r="653" customFormat="false" ht="12.8" hidden="false" customHeight="false" outlineLevel="0" collapsed="false">
      <c r="A653" s="76" t="n">
        <v>649</v>
      </c>
      <c r="B653" s="77" t="n">
        <f aca="false">EOMONTH(Input!$C$7,A653)</f>
        <v>62670</v>
      </c>
      <c r="C653" s="76" t="n">
        <f aca="false">DATEDIF(Input!$G$23,$B653,"Y")</f>
        <v>94</v>
      </c>
      <c r="E653" s="78" t="n">
        <f aca="false">(-1)*(401k_02!$G653+IRA_02!$E653+Invest_02!$E653)+Pension_02!$E653+SocialSec_02!$E653</f>
        <v>0</v>
      </c>
      <c r="F653" s="78" t="n">
        <f aca="false">(-1)*Roth_02!$E653</f>
        <v>-0</v>
      </c>
      <c r="G653" s="78" t="n">
        <f aca="false">(-1)*$E653*(Input!$C$8/100)</f>
        <v>-0</v>
      </c>
      <c r="H653" s="78" t="n">
        <f aca="false">(-1)*$E653*(Input!$C$9/100)</f>
        <v>-0</v>
      </c>
      <c r="J653" s="78" t="n">
        <f aca="false">($E653+$F653+$G653+$H653)</f>
        <v>0</v>
      </c>
    </row>
    <row r="654" customFormat="false" ht="12.8" hidden="false" customHeight="false" outlineLevel="0" collapsed="false">
      <c r="A654" s="76" t="n">
        <v>650</v>
      </c>
      <c r="B654" s="77" t="n">
        <f aca="false">EOMONTH(Input!$C$7,A654)</f>
        <v>62701</v>
      </c>
      <c r="C654" s="76" t="n">
        <f aca="false">DATEDIF(Input!$G$23,$B654,"Y")</f>
        <v>94</v>
      </c>
      <c r="E654" s="78" t="n">
        <f aca="false">(-1)*(401k_02!$G654+IRA_02!$E654+Invest_02!$E654)+Pension_02!$E654+SocialSec_02!$E654</f>
        <v>0</v>
      </c>
      <c r="F654" s="78" t="n">
        <f aca="false">(-1)*Roth_02!$E654</f>
        <v>-0</v>
      </c>
      <c r="G654" s="78" t="n">
        <f aca="false">(-1)*$E654*(Input!$C$8/100)</f>
        <v>-0</v>
      </c>
      <c r="H654" s="78" t="n">
        <f aca="false">(-1)*$E654*(Input!$C$9/100)</f>
        <v>-0</v>
      </c>
      <c r="J654" s="78" t="n">
        <f aca="false">($E654+$F654+$G654+$H654)</f>
        <v>0</v>
      </c>
    </row>
    <row r="655" customFormat="false" ht="12.8" hidden="false" customHeight="false" outlineLevel="0" collapsed="false">
      <c r="A655" s="76" t="n">
        <v>651</v>
      </c>
      <c r="B655" s="77" t="n">
        <f aca="false">EOMONTH(Input!$C$7,A655)</f>
        <v>62731</v>
      </c>
      <c r="C655" s="76" t="n">
        <f aca="false">DATEDIF(Input!$G$23,$B655,"Y")</f>
        <v>94</v>
      </c>
      <c r="E655" s="78" t="n">
        <f aca="false">(-1)*(401k_02!$G655+IRA_02!$E655+Invest_02!$E655)+Pension_02!$E655+SocialSec_02!$E655</f>
        <v>0</v>
      </c>
      <c r="F655" s="78" t="n">
        <f aca="false">(-1)*Roth_02!$E655</f>
        <v>-0</v>
      </c>
      <c r="G655" s="78" t="n">
        <f aca="false">(-1)*$E655*(Input!$C$8/100)</f>
        <v>-0</v>
      </c>
      <c r="H655" s="78" t="n">
        <f aca="false">(-1)*$E655*(Input!$C$9/100)</f>
        <v>-0</v>
      </c>
      <c r="J655" s="78" t="n">
        <f aca="false">($E655+$F655+$G655+$H655)</f>
        <v>0</v>
      </c>
    </row>
    <row r="656" customFormat="false" ht="12.8" hidden="false" customHeight="false" outlineLevel="0" collapsed="false">
      <c r="A656" s="76" t="n">
        <v>652</v>
      </c>
      <c r="B656" s="77" t="n">
        <f aca="false">EOMONTH(Input!$C$7,A656)</f>
        <v>62762</v>
      </c>
      <c r="C656" s="76" t="n">
        <f aca="false">DATEDIF(Input!$G$23,$B656,"Y")</f>
        <v>94</v>
      </c>
      <c r="E656" s="78" t="n">
        <f aca="false">(-1)*(401k_02!$G656+IRA_02!$E656+Invest_02!$E656)+Pension_02!$E656+SocialSec_02!$E656</f>
        <v>0</v>
      </c>
      <c r="F656" s="78" t="n">
        <f aca="false">(-1)*Roth_02!$E656</f>
        <v>-0</v>
      </c>
      <c r="G656" s="78" t="n">
        <f aca="false">(-1)*$E656*(Input!$C$8/100)</f>
        <v>-0</v>
      </c>
      <c r="H656" s="78" t="n">
        <f aca="false">(-1)*$E656*(Input!$C$9/100)</f>
        <v>-0</v>
      </c>
      <c r="J656" s="78" t="n">
        <f aca="false">($E656+$F656+$G656+$H656)</f>
        <v>0</v>
      </c>
    </row>
    <row r="657" customFormat="false" ht="12.8" hidden="false" customHeight="false" outlineLevel="0" collapsed="false">
      <c r="A657" s="76" t="n">
        <v>653</v>
      </c>
      <c r="B657" s="77" t="n">
        <f aca="false">EOMONTH(Input!$C$7,A657)</f>
        <v>62792</v>
      </c>
      <c r="C657" s="76" t="n">
        <f aca="false">DATEDIF(Input!$G$23,$B657,"Y")</f>
        <v>94</v>
      </c>
      <c r="E657" s="78" t="n">
        <f aca="false">(-1)*(401k_02!$G657+IRA_02!$E657+Invest_02!$E657)+Pension_02!$E657+SocialSec_02!$E657</f>
        <v>0</v>
      </c>
      <c r="F657" s="78" t="n">
        <f aca="false">(-1)*Roth_02!$E657</f>
        <v>-0</v>
      </c>
      <c r="G657" s="78" t="n">
        <f aca="false">(-1)*$E657*(Input!$C$8/100)</f>
        <v>-0</v>
      </c>
      <c r="H657" s="78" t="n">
        <f aca="false">(-1)*$E657*(Input!$C$9/100)</f>
        <v>-0</v>
      </c>
      <c r="J657" s="78" t="n">
        <f aca="false">($E657+$F657+$G657+$H657)</f>
        <v>0</v>
      </c>
    </row>
    <row r="658" customFormat="false" ht="12.8" hidden="false" customHeight="false" outlineLevel="0" collapsed="false">
      <c r="A658" s="76" t="n">
        <v>654</v>
      </c>
      <c r="B658" s="77" t="n">
        <f aca="false">EOMONTH(Input!$C$7,A658)</f>
        <v>62823</v>
      </c>
      <c r="C658" s="76" t="n">
        <f aca="false">DATEDIF(Input!$G$23,$B658,"Y")</f>
        <v>94</v>
      </c>
      <c r="E658" s="78" t="n">
        <f aca="false">(-1)*(401k_02!$G658+IRA_02!$E658+Invest_02!$E658)+Pension_02!$E658+SocialSec_02!$E658</f>
        <v>0</v>
      </c>
      <c r="F658" s="78" t="n">
        <f aca="false">(-1)*Roth_02!$E658</f>
        <v>-0</v>
      </c>
      <c r="G658" s="78" t="n">
        <f aca="false">(-1)*$E658*(Input!$C$8/100)</f>
        <v>-0</v>
      </c>
      <c r="H658" s="78" t="n">
        <f aca="false">(-1)*$E658*(Input!$C$9/100)</f>
        <v>-0</v>
      </c>
      <c r="J658" s="78" t="n">
        <f aca="false">($E658+$F658+$G658+$H658)</f>
        <v>0</v>
      </c>
    </row>
    <row r="659" customFormat="false" ht="12.8" hidden="false" customHeight="false" outlineLevel="0" collapsed="false">
      <c r="A659" s="76" t="n">
        <v>655</v>
      </c>
      <c r="B659" s="77" t="n">
        <f aca="false">EOMONTH(Input!$C$7,A659)</f>
        <v>62854</v>
      </c>
      <c r="C659" s="76" t="n">
        <f aca="false">DATEDIF(Input!$G$23,$B659,"Y")</f>
        <v>94</v>
      </c>
      <c r="E659" s="78" t="n">
        <f aca="false">(-1)*(401k_02!$G659+IRA_02!$E659+Invest_02!$E659)+Pension_02!$E659+SocialSec_02!$E659</f>
        <v>0</v>
      </c>
      <c r="F659" s="78" t="n">
        <f aca="false">(-1)*Roth_02!$E659</f>
        <v>-0</v>
      </c>
      <c r="G659" s="78" t="n">
        <f aca="false">(-1)*$E659*(Input!$C$8/100)</f>
        <v>-0</v>
      </c>
      <c r="H659" s="78" t="n">
        <f aca="false">(-1)*$E659*(Input!$C$9/100)</f>
        <v>-0</v>
      </c>
      <c r="J659" s="78" t="n">
        <f aca="false">($E659+$F659+$G659+$H659)</f>
        <v>0</v>
      </c>
    </row>
    <row r="660" customFormat="false" ht="12.8" hidden="false" customHeight="false" outlineLevel="0" collapsed="false">
      <c r="A660" s="76" t="n">
        <v>656</v>
      </c>
      <c r="B660" s="77" t="n">
        <f aca="false">EOMONTH(Input!$C$7,A660)</f>
        <v>62883</v>
      </c>
      <c r="C660" s="76" t="n">
        <f aca="false">DATEDIF(Input!$G$23,$B660,"Y")</f>
        <v>94</v>
      </c>
      <c r="E660" s="78" t="n">
        <f aca="false">(-1)*(401k_02!$G660+IRA_02!$E660+Invest_02!$E660)+Pension_02!$E660+SocialSec_02!$E660</f>
        <v>0</v>
      </c>
      <c r="F660" s="78" t="n">
        <f aca="false">(-1)*Roth_02!$E660</f>
        <v>-0</v>
      </c>
      <c r="G660" s="78" t="n">
        <f aca="false">(-1)*$E660*(Input!$C$8/100)</f>
        <v>-0</v>
      </c>
      <c r="H660" s="78" t="n">
        <f aca="false">(-1)*$E660*(Input!$C$9/100)</f>
        <v>-0</v>
      </c>
      <c r="J660" s="78" t="n">
        <f aca="false">($E660+$F660+$G660+$H660)</f>
        <v>0</v>
      </c>
    </row>
    <row r="661" customFormat="false" ht="12.8" hidden="false" customHeight="false" outlineLevel="0" collapsed="false">
      <c r="A661" s="76" t="n">
        <v>657</v>
      </c>
      <c r="B661" s="77" t="n">
        <f aca="false">EOMONTH(Input!$C$7,A661)</f>
        <v>62914</v>
      </c>
      <c r="C661" s="76" t="n">
        <f aca="false">DATEDIF(Input!$G$23,$B661,"Y")</f>
        <v>94</v>
      </c>
      <c r="E661" s="78" t="n">
        <f aca="false">(-1)*(401k_02!$G661+IRA_02!$E661+Invest_02!$E661)+Pension_02!$E661+SocialSec_02!$E661</f>
        <v>0</v>
      </c>
      <c r="F661" s="78" t="n">
        <f aca="false">(-1)*Roth_02!$E661</f>
        <v>-0</v>
      </c>
      <c r="G661" s="78" t="n">
        <f aca="false">(-1)*$E661*(Input!$C$8/100)</f>
        <v>-0</v>
      </c>
      <c r="H661" s="78" t="n">
        <f aca="false">(-1)*$E661*(Input!$C$9/100)</f>
        <v>-0</v>
      </c>
      <c r="J661" s="78" t="n">
        <f aca="false">($E661+$F661+$G661+$H661)</f>
        <v>0</v>
      </c>
    </row>
    <row r="662" customFormat="false" ht="12.8" hidden="false" customHeight="false" outlineLevel="0" collapsed="false">
      <c r="A662" s="76" t="n">
        <v>658</v>
      </c>
      <c r="B662" s="77" t="n">
        <f aca="false">EOMONTH(Input!$C$7,A662)</f>
        <v>62944</v>
      </c>
      <c r="C662" s="76" t="n">
        <f aca="false">DATEDIF(Input!$G$23,$B662,"Y")</f>
        <v>94</v>
      </c>
      <c r="E662" s="78" t="n">
        <f aca="false">(-1)*(401k_02!$G662+IRA_02!$E662+Invest_02!$E662)+Pension_02!$E662+SocialSec_02!$E662</f>
        <v>0</v>
      </c>
      <c r="F662" s="78" t="n">
        <f aca="false">(-1)*Roth_02!$E662</f>
        <v>-0</v>
      </c>
      <c r="G662" s="78" t="n">
        <f aca="false">(-1)*$E662*(Input!$C$8/100)</f>
        <v>-0</v>
      </c>
      <c r="H662" s="78" t="n">
        <f aca="false">(-1)*$E662*(Input!$C$9/100)</f>
        <v>-0</v>
      </c>
      <c r="J662" s="78" t="n">
        <f aca="false">($E662+$F662+$G662+$H662)</f>
        <v>0</v>
      </c>
    </row>
    <row r="663" customFormat="false" ht="12.8" hidden="false" customHeight="false" outlineLevel="0" collapsed="false">
      <c r="A663" s="76" t="n">
        <v>659</v>
      </c>
      <c r="B663" s="77" t="n">
        <f aca="false">EOMONTH(Input!$C$7,A663)</f>
        <v>62975</v>
      </c>
      <c r="C663" s="76" t="n">
        <f aca="false">DATEDIF(Input!$G$23,$B663,"Y")</f>
        <v>95</v>
      </c>
      <c r="E663" s="78" t="n">
        <f aca="false">(-1)*(401k_02!$G663+IRA_02!$E663+Invest_02!$E663)+Pension_02!$E663+SocialSec_02!$E663</f>
        <v>0</v>
      </c>
      <c r="F663" s="78" t="n">
        <f aca="false">(-1)*Roth_02!$E663</f>
        <v>-0</v>
      </c>
      <c r="G663" s="78" t="n">
        <f aca="false">(-1)*$E663*(Input!$C$8/100)</f>
        <v>-0</v>
      </c>
      <c r="H663" s="78" t="n">
        <f aca="false">(-1)*$E663*(Input!$C$9/100)</f>
        <v>-0</v>
      </c>
      <c r="J663" s="78" t="n">
        <f aca="false">($E663+$F663+$G663+$H663)</f>
        <v>0</v>
      </c>
    </row>
    <row r="664" customFormat="false" ht="12.8" hidden="false" customHeight="false" outlineLevel="0" collapsed="false">
      <c r="A664" s="76" t="n">
        <v>660</v>
      </c>
      <c r="B664" s="77" t="n">
        <f aca="false">EOMONTH(Input!$C$7,A664)</f>
        <v>63005</v>
      </c>
      <c r="C664" s="76" t="n">
        <f aca="false">DATEDIF(Input!$G$23,$B664,"Y")</f>
        <v>95</v>
      </c>
      <c r="E664" s="78" t="n">
        <f aca="false">(-1)*(401k_02!$G664+IRA_02!$E664+Invest_02!$E664)+Pension_02!$E664+SocialSec_02!$E664</f>
        <v>0</v>
      </c>
      <c r="F664" s="78" t="n">
        <f aca="false">(-1)*Roth_02!$E664</f>
        <v>-0</v>
      </c>
      <c r="G664" s="78" t="n">
        <f aca="false">(-1)*$E664*(Input!$C$8/100)</f>
        <v>-0</v>
      </c>
      <c r="H664" s="78" t="n">
        <f aca="false">(-1)*$E664*(Input!$C$9/100)</f>
        <v>-0</v>
      </c>
      <c r="J664" s="78" t="n">
        <f aca="false">($E664+$F664+$G664+$H664)</f>
        <v>0</v>
      </c>
    </row>
    <row r="665" customFormat="false" ht="12.8" hidden="false" customHeight="false" outlineLevel="0" collapsed="false">
      <c r="A665" s="76" t="n">
        <v>661</v>
      </c>
      <c r="B665" s="77" t="n">
        <f aca="false">EOMONTH(Input!$C$7,A665)</f>
        <v>63036</v>
      </c>
      <c r="C665" s="76" t="n">
        <f aca="false">DATEDIF(Input!$G$23,$B665,"Y")</f>
        <v>95</v>
      </c>
      <c r="E665" s="78" t="n">
        <f aca="false">(-1)*(401k_02!$G665+IRA_02!$E665+Invest_02!$E665)+Pension_02!$E665+SocialSec_02!$E665</f>
        <v>0</v>
      </c>
      <c r="F665" s="78" t="n">
        <f aca="false">(-1)*Roth_02!$E665</f>
        <v>-0</v>
      </c>
      <c r="G665" s="78" t="n">
        <f aca="false">(-1)*$E665*(Input!$C$8/100)</f>
        <v>-0</v>
      </c>
      <c r="H665" s="78" t="n">
        <f aca="false">(-1)*$E665*(Input!$C$9/100)</f>
        <v>-0</v>
      </c>
      <c r="J665" s="78" t="n">
        <f aca="false">($E665+$F665+$G665+$H665)</f>
        <v>0</v>
      </c>
    </row>
    <row r="666" customFormat="false" ht="12.8" hidden="false" customHeight="false" outlineLevel="0" collapsed="false">
      <c r="A666" s="76" t="n">
        <v>662</v>
      </c>
      <c r="B666" s="77" t="n">
        <f aca="false">EOMONTH(Input!$C$7,A666)</f>
        <v>63067</v>
      </c>
      <c r="C666" s="76" t="n">
        <f aca="false">DATEDIF(Input!$G$23,$B666,"Y")</f>
        <v>95</v>
      </c>
      <c r="E666" s="78" t="n">
        <f aca="false">(-1)*(401k_02!$G666+IRA_02!$E666+Invest_02!$E666)+Pension_02!$E666+SocialSec_02!$E666</f>
        <v>0</v>
      </c>
      <c r="F666" s="78" t="n">
        <f aca="false">(-1)*Roth_02!$E666</f>
        <v>-0</v>
      </c>
      <c r="G666" s="78" t="n">
        <f aca="false">(-1)*$E666*(Input!$C$8/100)</f>
        <v>-0</v>
      </c>
      <c r="H666" s="78" t="n">
        <f aca="false">(-1)*$E666*(Input!$C$9/100)</f>
        <v>-0</v>
      </c>
      <c r="J666" s="78" t="n">
        <f aca="false">($E666+$F666+$G666+$H666)</f>
        <v>0</v>
      </c>
    </row>
    <row r="667" customFormat="false" ht="12.8" hidden="false" customHeight="false" outlineLevel="0" collapsed="false">
      <c r="A667" s="76" t="n">
        <v>663</v>
      </c>
      <c r="B667" s="77" t="n">
        <f aca="false">EOMONTH(Input!$C$7,A667)</f>
        <v>63097</v>
      </c>
      <c r="C667" s="76" t="n">
        <f aca="false">DATEDIF(Input!$G$23,$B667,"Y")</f>
        <v>95</v>
      </c>
      <c r="E667" s="78" t="n">
        <f aca="false">(-1)*(401k_02!$G667+IRA_02!$E667+Invest_02!$E667)+Pension_02!$E667+SocialSec_02!$E667</f>
        <v>0</v>
      </c>
      <c r="F667" s="78" t="n">
        <f aca="false">(-1)*Roth_02!$E667</f>
        <v>-0</v>
      </c>
      <c r="G667" s="78" t="n">
        <f aca="false">(-1)*$E667*(Input!$C$8/100)</f>
        <v>-0</v>
      </c>
      <c r="H667" s="78" t="n">
        <f aca="false">(-1)*$E667*(Input!$C$9/100)</f>
        <v>-0</v>
      </c>
      <c r="J667" s="78" t="n">
        <f aca="false">($E667+$F667+$G667+$H667)</f>
        <v>0</v>
      </c>
    </row>
    <row r="668" customFormat="false" ht="12.8" hidden="false" customHeight="false" outlineLevel="0" collapsed="false">
      <c r="A668" s="76" t="n">
        <v>664</v>
      </c>
      <c r="B668" s="77" t="n">
        <f aca="false">EOMONTH(Input!$C$7,A668)</f>
        <v>63128</v>
      </c>
      <c r="C668" s="76" t="n">
        <f aca="false">DATEDIF(Input!$G$23,$B668,"Y")</f>
        <v>95</v>
      </c>
      <c r="E668" s="78" t="n">
        <f aca="false">(-1)*(401k_02!$G668+IRA_02!$E668+Invest_02!$E668)+Pension_02!$E668+SocialSec_02!$E668</f>
        <v>0</v>
      </c>
      <c r="F668" s="78" t="n">
        <f aca="false">(-1)*Roth_02!$E668</f>
        <v>-0</v>
      </c>
      <c r="G668" s="78" t="n">
        <f aca="false">(-1)*$E668*(Input!$C$8/100)</f>
        <v>-0</v>
      </c>
      <c r="H668" s="78" t="n">
        <f aca="false">(-1)*$E668*(Input!$C$9/100)</f>
        <v>-0</v>
      </c>
      <c r="J668" s="78" t="n">
        <f aca="false">($E668+$F668+$G668+$H668)</f>
        <v>0</v>
      </c>
    </row>
    <row r="669" customFormat="false" ht="12.8" hidden="false" customHeight="false" outlineLevel="0" collapsed="false">
      <c r="A669" s="76" t="n">
        <v>665</v>
      </c>
      <c r="B669" s="77" t="n">
        <f aca="false">EOMONTH(Input!$C$7,A669)</f>
        <v>63158</v>
      </c>
      <c r="C669" s="76" t="n">
        <f aca="false">DATEDIF(Input!$G$23,$B669,"Y")</f>
        <v>95</v>
      </c>
      <c r="E669" s="78" t="n">
        <f aca="false">(-1)*(401k_02!$G669+IRA_02!$E669+Invest_02!$E669)+Pension_02!$E669+SocialSec_02!$E669</f>
        <v>0</v>
      </c>
      <c r="F669" s="78" t="n">
        <f aca="false">(-1)*Roth_02!$E669</f>
        <v>-0</v>
      </c>
      <c r="G669" s="78" t="n">
        <f aca="false">(-1)*$E669*(Input!$C$8/100)</f>
        <v>-0</v>
      </c>
      <c r="H669" s="78" t="n">
        <f aca="false">(-1)*$E669*(Input!$C$9/100)</f>
        <v>-0</v>
      </c>
      <c r="J669" s="78" t="n">
        <f aca="false">($E669+$F669+$G669+$H669)</f>
        <v>0</v>
      </c>
    </row>
    <row r="670" customFormat="false" ht="12.8" hidden="false" customHeight="false" outlineLevel="0" collapsed="false">
      <c r="A670" s="76" t="n">
        <v>666</v>
      </c>
      <c r="B670" s="77" t="n">
        <f aca="false">EOMONTH(Input!$C$7,A670)</f>
        <v>63189</v>
      </c>
      <c r="C670" s="76" t="n">
        <f aca="false">DATEDIF(Input!$G$23,$B670,"Y")</f>
        <v>95</v>
      </c>
      <c r="E670" s="78" t="n">
        <f aca="false">(-1)*(401k_02!$G670+IRA_02!$E670+Invest_02!$E670)+Pension_02!$E670+SocialSec_02!$E670</f>
        <v>0</v>
      </c>
      <c r="F670" s="78" t="n">
        <f aca="false">(-1)*Roth_02!$E670</f>
        <v>-0</v>
      </c>
      <c r="G670" s="78" t="n">
        <f aca="false">(-1)*$E670*(Input!$C$8/100)</f>
        <v>-0</v>
      </c>
      <c r="H670" s="78" t="n">
        <f aca="false">(-1)*$E670*(Input!$C$9/100)</f>
        <v>-0</v>
      </c>
      <c r="J670" s="78" t="n">
        <f aca="false">($E670+$F670+$G670+$H670)</f>
        <v>0</v>
      </c>
    </row>
    <row r="671" customFormat="false" ht="12.8" hidden="false" customHeight="false" outlineLevel="0" collapsed="false">
      <c r="A671" s="76" t="n">
        <v>667</v>
      </c>
      <c r="B671" s="77" t="n">
        <f aca="false">EOMONTH(Input!$C$7,A671)</f>
        <v>63220</v>
      </c>
      <c r="C671" s="76" t="n">
        <f aca="false">DATEDIF(Input!$G$23,$B671,"Y")</f>
        <v>95</v>
      </c>
      <c r="E671" s="78" t="n">
        <f aca="false">(-1)*(401k_02!$G671+IRA_02!$E671+Invest_02!$E671)+Pension_02!$E671+SocialSec_02!$E671</f>
        <v>0</v>
      </c>
      <c r="F671" s="78" t="n">
        <f aca="false">(-1)*Roth_02!$E671</f>
        <v>-0</v>
      </c>
      <c r="G671" s="78" t="n">
        <f aca="false">(-1)*$E671*(Input!$C$8/100)</f>
        <v>-0</v>
      </c>
      <c r="H671" s="78" t="n">
        <f aca="false">(-1)*$E671*(Input!$C$9/100)</f>
        <v>-0</v>
      </c>
      <c r="J671" s="78" t="n">
        <f aca="false">($E671+$F671+$G671+$H671)</f>
        <v>0</v>
      </c>
    </row>
    <row r="672" customFormat="false" ht="12.8" hidden="false" customHeight="false" outlineLevel="0" collapsed="false">
      <c r="A672" s="76" t="n">
        <v>668</v>
      </c>
      <c r="B672" s="77" t="n">
        <f aca="false">EOMONTH(Input!$C$7,A672)</f>
        <v>63248</v>
      </c>
      <c r="C672" s="76" t="n">
        <f aca="false">DATEDIF(Input!$G$23,$B672,"Y")</f>
        <v>95</v>
      </c>
      <c r="E672" s="78" t="n">
        <f aca="false">(-1)*(401k_02!$G672+IRA_02!$E672+Invest_02!$E672)+Pension_02!$E672+SocialSec_02!$E672</f>
        <v>0</v>
      </c>
      <c r="F672" s="78" t="n">
        <f aca="false">(-1)*Roth_02!$E672</f>
        <v>-0</v>
      </c>
      <c r="G672" s="78" t="n">
        <f aca="false">(-1)*$E672*(Input!$C$8/100)</f>
        <v>-0</v>
      </c>
      <c r="H672" s="78" t="n">
        <f aca="false">(-1)*$E672*(Input!$C$9/100)</f>
        <v>-0</v>
      </c>
      <c r="J672" s="78" t="n">
        <f aca="false">($E672+$F672+$G672+$H672)</f>
        <v>0</v>
      </c>
    </row>
    <row r="673" customFormat="false" ht="12.8" hidden="false" customHeight="false" outlineLevel="0" collapsed="false">
      <c r="A673" s="76" t="n">
        <v>669</v>
      </c>
      <c r="B673" s="77" t="n">
        <f aca="false">EOMONTH(Input!$C$7,A673)</f>
        <v>63279</v>
      </c>
      <c r="C673" s="76" t="n">
        <f aca="false">DATEDIF(Input!$G$23,$B673,"Y")</f>
        <v>95</v>
      </c>
      <c r="E673" s="78" t="n">
        <f aca="false">(-1)*(401k_02!$G673+IRA_02!$E673+Invest_02!$E673)+Pension_02!$E673+SocialSec_02!$E673</f>
        <v>0</v>
      </c>
      <c r="F673" s="78" t="n">
        <f aca="false">(-1)*Roth_02!$E673</f>
        <v>-0</v>
      </c>
      <c r="G673" s="78" t="n">
        <f aca="false">(-1)*$E673*(Input!$C$8/100)</f>
        <v>-0</v>
      </c>
      <c r="H673" s="78" t="n">
        <f aca="false">(-1)*$E673*(Input!$C$9/100)</f>
        <v>-0</v>
      </c>
      <c r="J673" s="78" t="n">
        <f aca="false">($E673+$F673+$G673+$H673)</f>
        <v>0</v>
      </c>
    </row>
    <row r="674" customFormat="false" ht="12.8" hidden="false" customHeight="false" outlineLevel="0" collapsed="false">
      <c r="A674" s="76" t="n">
        <v>670</v>
      </c>
      <c r="B674" s="77" t="n">
        <f aca="false">EOMONTH(Input!$C$7,A674)</f>
        <v>63309</v>
      </c>
      <c r="C674" s="76" t="n">
        <f aca="false">DATEDIF(Input!$G$23,$B674,"Y")</f>
        <v>95</v>
      </c>
      <c r="E674" s="78" t="n">
        <f aca="false">(-1)*(401k_02!$G674+IRA_02!$E674+Invest_02!$E674)+Pension_02!$E674+SocialSec_02!$E674</f>
        <v>0</v>
      </c>
      <c r="F674" s="78" t="n">
        <f aca="false">(-1)*Roth_02!$E674</f>
        <v>-0</v>
      </c>
      <c r="G674" s="78" t="n">
        <f aca="false">(-1)*$E674*(Input!$C$8/100)</f>
        <v>-0</v>
      </c>
      <c r="H674" s="78" t="n">
        <f aca="false">(-1)*$E674*(Input!$C$9/100)</f>
        <v>-0</v>
      </c>
      <c r="J674" s="78" t="n">
        <f aca="false">($E674+$F674+$G674+$H674)</f>
        <v>0</v>
      </c>
    </row>
    <row r="675" customFormat="false" ht="12.8" hidden="false" customHeight="false" outlineLevel="0" collapsed="false">
      <c r="A675" s="76" t="n">
        <v>671</v>
      </c>
      <c r="B675" s="77" t="n">
        <f aca="false">EOMONTH(Input!$C$7,A675)</f>
        <v>63340</v>
      </c>
      <c r="C675" s="76" t="n">
        <f aca="false">DATEDIF(Input!$G$23,$B675,"Y")</f>
        <v>96</v>
      </c>
      <c r="E675" s="78" t="n">
        <f aca="false">(-1)*(401k_02!$G675+IRA_02!$E675+Invest_02!$E675)+Pension_02!$E675+SocialSec_02!$E675</f>
        <v>0</v>
      </c>
      <c r="F675" s="78" t="n">
        <f aca="false">(-1)*Roth_02!$E675</f>
        <v>-0</v>
      </c>
      <c r="G675" s="78" t="n">
        <f aca="false">(-1)*$E675*(Input!$C$8/100)</f>
        <v>-0</v>
      </c>
      <c r="H675" s="78" t="n">
        <f aca="false">(-1)*$E675*(Input!$C$9/100)</f>
        <v>-0</v>
      </c>
      <c r="J675" s="78" t="n">
        <f aca="false">($E675+$F675+$G675+$H675)</f>
        <v>0</v>
      </c>
    </row>
    <row r="676" customFormat="false" ht="12.8" hidden="false" customHeight="false" outlineLevel="0" collapsed="false">
      <c r="A676" s="76" t="n">
        <v>672</v>
      </c>
      <c r="B676" s="77" t="n">
        <f aca="false">EOMONTH(Input!$C$7,A676)</f>
        <v>63370</v>
      </c>
      <c r="C676" s="76" t="n">
        <f aca="false">DATEDIF(Input!$G$23,$B676,"Y")</f>
        <v>96</v>
      </c>
      <c r="E676" s="78" t="n">
        <f aca="false">(-1)*(401k_02!$G676+IRA_02!$E676+Invest_02!$E676)+Pension_02!$E676+SocialSec_02!$E676</f>
        <v>0</v>
      </c>
      <c r="F676" s="78" t="n">
        <f aca="false">(-1)*Roth_02!$E676</f>
        <v>-0</v>
      </c>
      <c r="G676" s="78" t="n">
        <f aca="false">(-1)*$E676*(Input!$C$8/100)</f>
        <v>-0</v>
      </c>
      <c r="H676" s="78" t="n">
        <f aca="false">(-1)*$E676*(Input!$C$9/100)</f>
        <v>-0</v>
      </c>
      <c r="J676" s="78" t="n">
        <f aca="false">($E676+$F676+$G676+$H676)</f>
        <v>0</v>
      </c>
    </row>
    <row r="677" customFormat="false" ht="12.8" hidden="false" customHeight="false" outlineLevel="0" collapsed="false">
      <c r="A677" s="76" t="n">
        <v>673</v>
      </c>
      <c r="B677" s="77" t="n">
        <f aca="false">EOMONTH(Input!$C$7,A677)</f>
        <v>63401</v>
      </c>
      <c r="C677" s="76" t="n">
        <f aca="false">DATEDIF(Input!$G$23,$B677,"Y")</f>
        <v>96</v>
      </c>
      <c r="E677" s="78" t="n">
        <f aca="false">(-1)*(401k_02!$G677+IRA_02!$E677+Invest_02!$E677)+Pension_02!$E677+SocialSec_02!$E677</f>
        <v>0</v>
      </c>
      <c r="F677" s="78" t="n">
        <f aca="false">(-1)*Roth_02!$E677</f>
        <v>-0</v>
      </c>
      <c r="G677" s="78" t="n">
        <f aca="false">(-1)*$E677*(Input!$C$8/100)</f>
        <v>-0</v>
      </c>
      <c r="H677" s="78" t="n">
        <f aca="false">(-1)*$E677*(Input!$C$9/100)</f>
        <v>-0</v>
      </c>
      <c r="J677" s="78" t="n">
        <f aca="false">($E677+$F677+$G677+$H677)</f>
        <v>0</v>
      </c>
    </row>
    <row r="678" customFormat="false" ht="12.8" hidden="false" customHeight="false" outlineLevel="0" collapsed="false">
      <c r="A678" s="76" t="n">
        <v>674</v>
      </c>
      <c r="B678" s="77" t="n">
        <f aca="false">EOMONTH(Input!$C$7,A678)</f>
        <v>63432</v>
      </c>
      <c r="C678" s="76" t="n">
        <f aca="false">DATEDIF(Input!$G$23,$B678,"Y")</f>
        <v>96</v>
      </c>
      <c r="E678" s="78" t="n">
        <f aca="false">(-1)*(401k_02!$G678+IRA_02!$E678+Invest_02!$E678)+Pension_02!$E678+SocialSec_02!$E678</f>
        <v>0</v>
      </c>
      <c r="F678" s="78" t="n">
        <f aca="false">(-1)*Roth_02!$E678</f>
        <v>-0</v>
      </c>
      <c r="G678" s="78" t="n">
        <f aca="false">(-1)*$E678*(Input!$C$8/100)</f>
        <v>-0</v>
      </c>
      <c r="H678" s="78" t="n">
        <f aca="false">(-1)*$E678*(Input!$C$9/100)</f>
        <v>-0</v>
      </c>
      <c r="J678" s="78" t="n">
        <f aca="false">($E678+$F678+$G678+$H678)</f>
        <v>0</v>
      </c>
    </row>
    <row r="679" customFormat="false" ht="12.8" hidden="false" customHeight="false" outlineLevel="0" collapsed="false">
      <c r="A679" s="76" t="n">
        <v>675</v>
      </c>
      <c r="B679" s="77" t="n">
        <f aca="false">EOMONTH(Input!$C$7,A679)</f>
        <v>63462</v>
      </c>
      <c r="C679" s="76" t="n">
        <f aca="false">DATEDIF(Input!$G$23,$B679,"Y")</f>
        <v>96</v>
      </c>
      <c r="E679" s="78" t="n">
        <f aca="false">(-1)*(401k_02!$G679+IRA_02!$E679+Invest_02!$E679)+Pension_02!$E679+SocialSec_02!$E679</f>
        <v>0</v>
      </c>
      <c r="F679" s="78" t="n">
        <f aca="false">(-1)*Roth_02!$E679</f>
        <v>-0</v>
      </c>
      <c r="G679" s="78" t="n">
        <f aca="false">(-1)*$E679*(Input!$C$8/100)</f>
        <v>-0</v>
      </c>
      <c r="H679" s="78" t="n">
        <f aca="false">(-1)*$E679*(Input!$C$9/100)</f>
        <v>-0</v>
      </c>
      <c r="J679" s="78" t="n">
        <f aca="false">($E679+$F679+$G679+$H679)</f>
        <v>0</v>
      </c>
    </row>
    <row r="680" customFormat="false" ht="12.8" hidden="false" customHeight="false" outlineLevel="0" collapsed="false">
      <c r="A680" s="76" t="n">
        <v>676</v>
      </c>
      <c r="B680" s="77" t="n">
        <f aca="false">EOMONTH(Input!$C$7,A680)</f>
        <v>63493</v>
      </c>
      <c r="C680" s="76" t="n">
        <f aca="false">DATEDIF(Input!$G$23,$B680,"Y")</f>
        <v>96</v>
      </c>
      <c r="E680" s="78" t="n">
        <f aca="false">(-1)*(401k_02!$G680+IRA_02!$E680+Invest_02!$E680)+Pension_02!$E680+SocialSec_02!$E680</f>
        <v>0</v>
      </c>
      <c r="F680" s="78" t="n">
        <f aca="false">(-1)*Roth_02!$E680</f>
        <v>-0</v>
      </c>
      <c r="G680" s="78" t="n">
        <f aca="false">(-1)*$E680*(Input!$C$8/100)</f>
        <v>-0</v>
      </c>
      <c r="H680" s="78" t="n">
        <f aca="false">(-1)*$E680*(Input!$C$9/100)</f>
        <v>-0</v>
      </c>
      <c r="J680" s="78" t="n">
        <f aca="false">($E680+$F680+$G680+$H680)</f>
        <v>0</v>
      </c>
    </row>
    <row r="681" customFormat="false" ht="12.8" hidden="false" customHeight="false" outlineLevel="0" collapsed="false">
      <c r="A681" s="76" t="n">
        <v>677</v>
      </c>
      <c r="B681" s="77" t="n">
        <f aca="false">EOMONTH(Input!$C$7,A681)</f>
        <v>63523</v>
      </c>
      <c r="C681" s="76" t="n">
        <f aca="false">DATEDIF(Input!$G$23,$B681,"Y")</f>
        <v>96</v>
      </c>
      <c r="E681" s="78" t="n">
        <f aca="false">(-1)*(401k_02!$G681+IRA_02!$E681+Invest_02!$E681)+Pension_02!$E681+SocialSec_02!$E681</f>
        <v>0</v>
      </c>
      <c r="F681" s="78" t="n">
        <f aca="false">(-1)*Roth_02!$E681</f>
        <v>-0</v>
      </c>
      <c r="G681" s="78" t="n">
        <f aca="false">(-1)*$E681*(Input!$C$8/100)</f>
        <v>-0</v>
      </c>
      <c r="H681" s="78" t="n">
        <f aca="false">(-1)*$E681*(Input!$C$9/100)</f>
        <v>-0</v>
      </c>
      <c r="J681" s="78" t="n">
        <f aca="false">($E681+$F681+$G681+$H681)</f>
        <v>0</v>
      </c>
    </row>
    <row r="682" customFormat="false" ht="12.8" hidden="false" customHeight="false" outlineLevel="0" collapsed="false">
      <c r="A682" s="76" t="n">
        <v>678</v>
      </c>
      <c r="B682" s="77" t="n">
        <f aca="false">EOMONTH(Input!$C$7,A682)</f>
        <v>63554</v>
      </c>
      <c r="C682" s="76" t="n">
        <f aca="false">DATEDIF(Input!$G$23,$B682,"Y")</f>
        <v>96</v>
      </c>
      <c r="E682" s="78" t="n">
        <f aca="false">(-1)*(401k_02!$G682+IRA_02!$E682+Invest_02!$E682)+Pension_02!$E682+SocialSec_02!$E682</f>
        <v>0</v>
      </c>
      <c r="F682" s="78" t="n">
        <f aca="false">(-1)*Roth_02!$E682</f>
        <v>-0</v>
      </c>
      <c r="G682" s="78" t="n">
        <f aca="false">(-1)*$E682*(Input!$C$8/100)</f>
        <v>-0</v>
      </c>
      <c r="H682" s="78" t="n">
        <f aca="false">(-1)*$E682*(Input!$C$9/100)</f>
        <v>-0</v>
      </c>
      <c r="J682" s="78" t="n">
        <f aca="false">($E682+$F682+$G682+$H682)</f>
        <v>0</v>
      </c>
    </row>
    <row r="683" customFormat="false" ht="12.8" hidden="false" customHeight="false" outlineLevel="0" collapsed="false">
      <c r="A683" s="76" t="n">
        <v>679</v>
      </c>
      <c r="B683" s="77" t="n">
        <f aca="false">EOMONTH(Input!$C$7,A683)</f>
        <v>63585</v>
      </c>
      <c r="C683" s="76" t="n">
        <f aca="false">DATEDIF(Input!$G$23,$B683,"Y")</f>
        <v>96</v>
      </c>
      <c r="E683" s="78" t="n">
        <f aca="false">(-1)*(401k_02!$G683+IRA_02!$E683+Invest_02!$E683)+Pension_02!$E683+SocialSec_02!$E683</f>
        <v>0</v>
      </c>
      <c r="F683" s="78" t="n">
        <f aca="false">(-1)*Roth_02!$E683</f>
        <v>-0</v>
      </c>
      <c r="G683" s="78" t="n">
        <f aca="false">(-1)*$E683*(Input!$C$8/100)</f>
        <v>-0</v>
      </c>
      <c r="H683" s="78" t="n">
        <f aca="false">(-1)*$E683*(Input!$C$9/100)</f>
        <v>-0</v>
      </c>
      <c r="J683" s="78" t="n">
        <f aca="false">($E683+$F683+$G683+$H683)</f>
        <v>0</v>
      </c>
    </row>
    <row r="684" customFormat="false" ht="12.8" hidden="false" customHeight="false" outlineLevel="0" collapsed="false">
      <c r="A684" s="76" t="n">
        <v>680</v>
      </c>
      <c r="B684" s="77" t="n">
        <f aca="false">EOMONTH(Input!$C$7,A684)</f>
        <v>63613</v>
      </c>
      <c r="C684" s="76" t="n">
        <f aca="false">DATEDIF(Input!$G$23,$B684,"Y")</f>
        <v>96</v>
      </c>
      <c r="E684" s="78" t="n">
        <f aca="false">(-1)*(401k_02!$G684+IRA_02!$E684+Invest_02!$E684)+Pension_02!$E684+SocialSec_02!$E684</f>
        <v>0</v>
      </c>
      <c r="F684" s="78" t="n">
        <f aca="false">(-1)*Roth_02!$E684</f>
        <v>-0</v>
      </c>
      <c r="G684" s="78" t="n">
        <f aca="false">(-1)*$E684*(Input!$C$8/100)</f>
        <v>-0</v>
      </c>
      <c r="H684" s="78" t="n">
        <f aca="false">(-1)*$E684*(Input!$C$9/100)</f>
        <v>-0</v>
      </c>
      <c r="J684" s="78" t="n">
        <f aca="false">($E684+$F684+$G684+$H684)</f>
        <v>0</v>
      </c>
    </row>
    <row r="685" customFormat="false" ht="12.8" hidden="false" customHeight="false" outlineLevel="0" collapsed="false">
      <c r="A685" s="76" t="n">
        <v>681</v>
      </c>
      <c r="B685" s="77" t="n">
        <f aca="false">EOMONTH(Input!$C$7,A685)</f>
        <v>63644</v>
      </c>
      <c r="C685" s="76" t="n">
        <f aca="false">DATEDIF(Input!$G$23,$B685,"Y")</f>
        <v>96</v>
      </c>
      <c r="E685" s="78" t="n">
        <f aca="false">(-1)*(401k_02!$G685+IRA_02!$E685+Invest_02!$E685)+Pension_02!$E685+SocialSec_02!$E685</f>
        <v>0</v>
      </c>
      <c r="F685" s="78" t="n">
        <f aca="false">(-1)*Roth_02!$E685</f>
        <v>-0</v>
      </c>
      <c r="G685" s="78" t="n">
        <f aca="false">(-1)*$E685*(Input!$C$8/100)</f>
        <v>-0</v>
      </c>
      <c r="H685" s="78" t="n">
        <f aca="false">(-1)*$E685*(Input!$C$9/100)</f>
        <v>-0</v>
      </c>
      <c r="J685" s="78" t="n">
        <f aca="false">($E685+$F685+$G685+$H685)</f>
        <v>0</v>
      </c>
    </row>
    <row r="686" customFormat="false" ht="12.8" hidden="false" customHeight="false" outlineLevel="0" collapsed="false">
      <c r="A686" s="76" t="n">
        <v>682</v>
      </c>
      <c r="B686" s="77" t="n">
        <f aca="false">EOMONTH(Input!$C$7,A686)</f>
        <v>63674</v>
      </c>
      <c r="C686" s="76" t="n">
        <f aca="false">DATEDIF(Input!$G$23,$B686,"Y")</f>
        <v>96</v>
      </c>
      <c r="E686" s="78" t="n">
        <f aca="false">(-1)*(401k_02!$G686+IRA_02!$E686+Invest_02!$E686)+Pension_02!$E686+SocialSec_02!$E686</f>
        <v>0</v>
      </c>
      <c r="F686" s="78" t="n">
        <f aca="false">(-1)*Roth_02!$E686</f>
        <v>-0</v>
      </c>
      <c r="G686" s="78" t="n">
        <f aca="false">(-1)*$E686*(Input!$C$8/100)</f>
        <v>-0</v>
      </c>
      <c r="H686" s="78" t="n">
        <f aca="false">(-1)*$E686*(Input!$C$9/100)</f>
        <v>-0</v>
      </c>
      <c r="J686" s="78" t="n">
        <f aca="false">($E686+$F686+$G686+$H686)</f>
        <v>0</v>
      </c>
    </row>
    <row r="687" customFormat="false" ht="12.8" hidden="false" customHeight="false" outlineLevel="0" collapsed="false">
      <c r="A687" s="76" t="n">
        <v>683</v>
      </c>
      <c r="B687" s="77" t="n">
        <f aca="false">EOMONTH(Input!$C$7,A687)</f>
        <v>63705</v>
      </c>
      <c r="C687" s="76" t="n">
        <f aca="false">DATEDIF(Input!$G$23,$B687,"Y")</f>
        <v>97</v>
      </c>
      <c r="E687" s="78" t="n">
        <f aca="false">(-1)*(401k_02!$G687+IRA_02!$E687+Invest_02!$E687)+Pension_02!$E687+SocialSec_02!$E687</f>
        <v>0</v>
      </c>
      <c r="F687" s="78" t="n">
        <f aca="false">(-1)*Roth_02!$E687</f>
        <v>-0</v>
      </c>
      <c r="G687" s="78" t="n">
        <f aca="false">(-1)*$E687*(Input!$C$8/100)</f>
        <v>-0</v>
      </c>
      <c r="H687" s="78" t="n">
        <f aca="false">(-1)*$E687*(Input!$C$9/100)</f>
        <v>-0</v>
      </c>
      <c r="J687" s="78" t="n">
        <f aca="false">($E687+$F687+$G687+$H687)</f>
        <v>0</v>
      </c>
    </row>
    <row r="688" customFormat="false" ht="12.8" hidden="false" customHeight="false" outlineLevel="0" collapsed="false">
      <c r="A688" s="76" t="n">
        <v>684</v>
      </c>
      <c r="B688" s="77" t="n">
        <f aca="false">EOMONTH(Input!$C$7,A688)</f>
        <v>63735</v>
      </c>
      <c r="C688" s="76" t="n">
        <f aca="false">DATEDIF(Input!$G$23,$B688,"Y")</f>
        <v>97</v>
      </c>
      <c r="E688" s="78" t="n">
        <f aca="false">(-1)*(401k_02!$G688+IRA_02!$E688+Invest_02!$E688)+Pension_02!$E688+SocialSec_02!$E688</f>
        <v>0</v>
      </c>
      <c r="F688" s="78" t="n">
        <f aca="false">(-1)*Roth_02!$E688</f>
        <v>-0</v>
      </c>
      <c r="G688" s="78" t="n">
        <f aca="false">(-1)*$E688*(Input!$C$8/100)</f>
        <v>-0</v>
      </c>
      <c r="H688" s="78" t="n">
        <f aca="false">(-1)*$E688*(Input!$C$9/100)</f>
        <v>-0</v>
      </c>
      <c r="J688" s="78" t="n">
        <f aca="false">($E688+$F688+$G688+$H688)</f>
        <v>0</v>
      </c>
    </row>
    <row r="689" customFormat="false" ht="12.8" hidden="false" customHeight="false" outlineLevel="0" collapsed="false">
      <c r="A689" s="76" t="n">
        <v>685</v>
      </c>
      <c r="B689" s="77" t="n">
        <f aca="false">EOMONTH(Input!$C$7,A689)</f>
        <v>63766</v>
      </c>
      <c r="C689" s="76" t="n">
        <f aca="false">DATEDIF(Input!$G$23,$B689,"Y")</f>
        <v>97</v>
      </c>
      <c r="E689" s="78" t="n">
        <f aca="false">(-1)*(401k_02!$G689+IRA_02!$E689+Invest_02!$E689)+Pension_02!$E689+SocialSec_02!$E689</f>
        <v>0</v>
      </c>
      <c r="F689" s="78" t="n">
        <f aca="false">(-1)*Roth_02!$E689</f>
        <v>-0</v>
      </c>
      <c r="G689" s="78" t="n">
        <f aca="false">(-1)*$E689*(Input!$C$8/100)</f>
        <v>-0</v>
      </c>
      <c r="H689" s="78" t="n">
        <f aca="false">(-1)*$E689*(Input!$C$9/100)</f>
        <v>-0</v>
      </c>
      <c r="J689" s="78" t="n">
        <f aca="false">($E689+$F689+$G689+$H689)</f>
        <v>0</v>
      </c>
    </row>
    <row r="690" customFormat="false" ht="12.8" hidden="false" customHeight="false" outlineLevel="0" collapsed="false">
      <c r="A690" s="76" t="n">
        <v>686</v>
      </c>
      <c r="B690" s="77" t="n">
        <f aca="false">EOMONTH(Input!$C$7,A690)</f>
        <v>63797</v>
      </c>
      <c r="C690" s="76" t="n">
        <f aca="false">DATEDIF(Input!$G$23,$B690,"Y")</f>
        <v>97</v>
      </c>
      <c r="E690" s="78" t="n">
        <f aca="false">(-1)*(401k_02!$G690+IRA_02!$E690+Invest_02!$E690)+Pension_02!$E690+SocialSec_02!$E690</f>
        <v>0</v>
      </c>
      <c r="F690" s="78" t="n">
        <f aca="false">(-1)*Roth_02!$E690</f>
        <v>-0</v>
      </c>
      <c r="G690" s="78" t="n">
        <f aca="false">(-1)*$E690*(Input!$C$8/100)</f>
        <v>-0</v>
      </c>
      <c r="H690" s="78" t="n">
        <f aca="false">(-1)*$E690*(Input!$C$9/100)</f>
        <v>-0</v>
      </c>
      <c r="J690" s="78" t="n">
        <f aca="false">($E690+$F690+$G690+$H690)</f>
        <v>0</v>
      </c>
    </row>
    <row r="691" customFormat="false" ht="12.8" hidden="false" customHeight="false" outlineLevel="0" collapsed="false">
      <c r="A691" s="76" t="n">
        <v>687</v>
      </c>
      <c r="B691" s="77" t="n">
        <f aca="false">EOMONTH(Input!$C$7,A691)</f>
        <v>63827</v>
      </c>
      <c r="C691" s="76" t="n">
        <f aca="false">DATEDIF(Input!$G$23,$B691,"Y")</f>
        <v>97</v>
      </c>
      <c r="E691" s="78" t="n">
        <f aca="false">(-1)*(401k_02!$G691+IRA_02!$E691+Invest_02!$E691)+Pension_02!$E691+SocialSec_02!$E691</f>
        <v>0</v>
      </c>
      <c r="F691" s="78" t="n">
        <f aca="false">(-1)*Roth_02!$E691</f>
        <v>-0</v>
      </c>
      <c r="G691" s="78" t="n">
        <f aca="false">(-1)*$E691*(Input!$C$8/100)</f>
        <v>-0</v>
      </c>
      <c r="H691" s="78" t="n">
        <f aca="false">(-1)*$E691*(Input!$C$9/100)</f>
        <v>-0</v>
      </c>
      <c r="J691" s="78" t="n">
        <f aca="false">($E691+$F691+$G691+$H691)</f>
        <v>0</v>
      </c>
    </row>
    <row r="692" customFormat="false" ht="12.8" hidden="false" customHeight="false" outlineLevel="0" collapsed="false">
      <c r="A692" s="76" t="n">
        <v>688</v>
      </c>
      <c r="B692" s="77" t="n">
        <f aca="false">EOMONTH(Input!$C$7,A692)</f>
        <v>63858</v>
      </c>
      <c r="C692" s="76" t="n">
        <f aca="false">DATEDIF(Input!$G$23,$B692,"Y")</f>
        <v>97</v>
      </c>
      <c r="E692" s="78" t="n">
        <f aca="false">(-1)*(401k_02!$G692+IRA_02!$E692+Invest_02!$E692)+Pension_02!$E692+SocialSec_02!$E692</f>
        <v>0</v>
      </c>
      <c r="F692" s="78" t="n">
        <f aca="false">(-1)*Roth_02!$E692</f>
        <v>-0</v>
      </c>
      <c r="G692" s="78" t="n">
        <f aca="false">(-1)*$E692*(Input!$C$8/100)</f>
        <v>-0</v>
      </c>
      <c r="H692" s="78" t="n">
        <f aca="false">(-1)*$E692*(Input!$C$9/100)</f>
        <v>-0</v>
      </c>
      <c r="J692" s="78" t="n">
        <f aca="false">($E692+$F692+$G692+$H692)</f>
        <v>0</v>
      </c>
    </row>
    <row r="693" customFormat="false" ht="12.8" hidden="false" customHeight="false" outlineLevel="0" collapsed="false">
      <c r="A693" s="76" t="n">
        <v>689</v>
      </c>
      <c r="B693" s="77" t="n">
        <f aca="false">EOMONTH(Input!$C$7,A693)</f>
        <v>63888</v>
      </c>
      <c r="C693" s="76" t="n">
        <f aca="false">DATEDIF(Input!$G$23,$B693,"Y")</f>
        <v>97</v>
      </c>
      <c r="E693" s="78" t="n">
        <f aca="false">(-1)*(401k_02!$G693+IRA_02!$E693+Invest_02!$E693)+Pension_02!$E693+SocialSec_02!$E693</f>
        <v>0</v>
      </c>
      <c r="F693" s="78" t="n">
        <f aca="false">(-1)*Roth_02!$E693</f>
        <v>-0</v>
      </c>
      <c r="G693" s="78" t="n">
        <f aca="false">(-1)*$E693*(Input!$C$8/100)</f>
        <v>-0</v>
      </c>
      <c r="H693" s="78" t="n">
        <f aca="false">(-1)*$E693*(Input!$C$9/100)</f>
        <v>-0</v>
      </c>
      <c r="J693" s="78" t="n">
        <f aca="false">($E693+$F693+$G693+$H693)</f>
        <v>0</v>
      </c>
    </row>
    <row r="694" customFormat="false" ht="12.8" hidden="false" customHeight="false" outlineLevel="0" collapsed="false">
      <c r="A694" s="76" t="n">
        <v>690</v>
      </c>
      <c r="B694" s="77" t="n">
        <f aca="false">EOMONTH(Input!$C$7,A694)</f>
        <v>63919</v>
      </c>
      <c r="C694" s="76" t="n">
        <f aca="false">DATEDIF(Input!$G$23,$B694,"Y")</f>
        <v>97</v>
      </c>
      <c r="E694" s="78" t="n">
        <f aca="false">(-1)*(401k_02!$G694+IRA_02!$E694+Invest_02!$E694)+Pension_02!$E694+SocialSec_02!$E694</f>
        <v>0</v>
      </c>
      <c r="F694" s="78" t="n">
        <f aca="false">(-1)*Roth_02!$E694</f>
        <v>-0</v>
      </c>
      <c r="G694" s="78" t="n">
        <f aca="false">(-1)*$E694*(Input!$C$8/100)</f>
        <v>-0</v>
      </c>
      <c r="H694" s="78" t="n">
        <f aca="false">(-1)*$E694*(Input!$C$9/100)</f>
        <v>-0</v>
      </c>
      <c r="J694" s="78" t="n">
        <f aca="false">($E694+$F694+$G694+$H694)</f>
        <v>0</v>
      </c>
    </row>
    <row r="695" customFormat="false" ht="12.8" hidden="false" customHeight="false" outlineLevel="0" collapsed="false">
      <c r="A695" s="76" t="n">
        <v>691</v>
      </c>
      <c r="B695" s="77" t="n">
        <f aca="false">EOMONTH(Input!$C$7,A695)</f>
        <v>63950</v>
      </c>
      <c r="C695" s="76" t="n">
        <f aca="false">DATEDIF(Input!$G$23,$B695,"Y")</f>
        <v>97</v>
      </c>
      <c r="E695" s="78" t="n">
        <f aca="false">(-1)*(401k_02!$G695+IRA_02!$E695+Invest_02!$E695)+Pension_02!$E695+SocialSec_02!$E695</f>
        <v>0</v>
      </c>
      <c r="F695" s="78" t="n">
        <f aca="false">(-1)*Roth_02!$E695</f>
        <v>-0</v>
      </c>
      <c r="G695" s="78" t="n">
        <f aca="false">(-1)*$E695*(Input!$C$8/100)</f>
        <v>-0</v>
      </c>
      <c r="H695" s="78" t="n">
        <f aca="false">(-1)*$E695*(Input!$C$9/100)</f>
        <v>-0</v>
      </c>
      <c r="J695" s="78" t="n">
        <f aca="false">($E695+$F695+$G695+$H695)</f>
        <v>0</v>
      </c>
    </row>
    <row r="696" customFormat="false" ht="12.8" hidden="false" customHeight="false" outlineLevel="0" collapsed="false">
      <c r="A696" s="76" t="n">
        <v>692</v>
      </c>
      <c r="B696" s="77" t="n">
        <f aca="false">EOMONTH(Input!$C$7,A696)</f>
        <v>63978</v>
      </c>
      <c r="C696" s="76" t="n">
        <f aca="false">DATEDIF(Input!$G$23,$B696,"Y")</f>
        <v>97</v>
      </c>
      <c r="E696" s="78" t="n">
        <f aca="false">(-1)*(401k_02!$G696+IRA_02!$E696+Invest_02!$E696)+Pension_02!$E696+SocialSec_02!$E696</f>
        <v>0</v>
      </c>
      <c r="F696" s="78" t="n">
        <f aca="false">(-1)*Roth_02!$E696</f>
        <v>-0</v>
      </c>
      <c r="G696" s="78" t="n">
        <f aca="false">(-1)*$E696*(Input!$C$8/100)</f>
        <v>-0</v>
      </c>
      <c r="H696" s="78" t="n">
        <f aca="false">(-1)*$E696*(Input!$C$9/100)</f>
        <v>-0</v>
      </c>
      <c r="J696" s="78" t="n">
        <f aca="false">($E696+$F696+$G696+$H696)</f>
        <v>0</v>
      </c>
    </row>
    <row r="697" customFormat="false" ht="12.8" hidden="false" customHeight="false" outlineLevel="0" collapsed="false">
      <c r="A697" s="76" t="n">
        <v>693</v>
      </c>
      <c r="B697" s="77" t="n">
        <f aca="false">EOMONTH(Input!$C$7,A697)</f>
        <v>64009</v>
      </c>
      <c r="C697" s="76" t="n">
        <f aca="false">DATEDIF(Input!$G$23,$B697,"Y")</f>
        <v>97</v>
      </c>
      <c r="E697" s="78" t="n">
        <f aca="false">(-1)*(401k_02!$G697+IRA_02!$E697+Invest_02!$E697)+Pension_02!$E697+SocialSec_02!$E697</f>
        <v>0</v>
      </c>
      <c r="F697" s="78" t="n">
        <f aca="false">(-1)*Roth_02!$E697</f>
        <v>-0</v>
      </c>
      <c r="G697" s="78" t="n">
        <f aca="false">(-1)*$E697*(Input!$C$8/100)</f>
        <v>-0</v>
      </c>
      <c r="H697" s="78" t="n">
        <f aca="false">(-1)*$E697*(Input!$C$9/100)</f>
        <v>-0</v>
      </c>
      <c r="J697" s="78" t="n">
        <f aca="false">($E697+$F697+$G697+$H697)</f>
        <v>0</v>
      </c>
    </row>
    <row r="698" customFormat="false" ht="12.8" hidden="false" customHeight="false" outlineLevel="0" collapsed="false">
      <c r="A698" s="76" t="n">
        <v>694</v>
      </c>
      <c r="B698" s="77" t="n">
        <f aca="false">EOMONTH(Input!$C$7,A698)</f>
        <v>64039</v>
      </c>
      <c r="C698" s="76" t="n">
        <f aca="false">DATEDIF(Input!$G$23,$B698,"Y")</f>
        <v>97</v>
      </c>
      <c r="E698" s="78" t="n">
        <f aca="false">(-1)*(401k_02!$G698+IRA_02!$E698+Invest_02!$E698)+Pension_02!$E698+SocialSec_02!$E698</f>
        <v>0</v>
      </c>
      <c r="F698" s="78" t="n">
        <f aca="false">(-1)*Roth_02!$E698</f>
        <v>-0</v>
      </c>
      <c r="G698" s="78" t="n">
        <f aca="false">(-1)*$E698*(Input!$C$8/100)</f>
        <v>-0</v>
      </c>
      <c r="H698" s="78" t="n">
        <f aca="false">(-1)*$E698*(Input!$C$9/100)</f>
        <v>-0</v>
      </c>
      <c r="J698" s="78" t="n">
        <f aca="false">($E698+$F698+$G698+$H698)</f>
        <v>0</v>
      </c>
    </row>
    <row r="699" customFormat="false" ht="12.8" hidden="false" customHeight="false" outlineLevel="0" collapsed="false">
      <c r="A699" s="76" t="n">
        <v>695</v>
      </c>
      <c r="B699" s="77" t="n">
        <f aca="false">EOMONTH(Input!$C$7,A699)</f>
        <v>64070</v>
      </c>
      <c r="C699" s="76" t="n">
        <f aca="false">DATEDIF(Input!$G$23,$B699,"Y")</f>
        <v>98</v>
      </c>
      <c r="E699" s="78" t="n">
        <f aca="false">(-1)*(401k_02!$G699+IRA_02!$E699+Invest_02!$E699)+Pension_02!$E699+SocialSec_02!$E699</f>
        <v>0</v>
      </c>
      <c r="F699" s="78" t="n">
        <f aca="false">(-1)*Roth_02!$E699</f>
        <v>-0</v>
      </c>
      <c r="G699" s="78" t="n">
        <f aca="false">(-1)*$E699*(Input!$C$8/100)</f>
        <v>-0</v>
      </c>
      <c r="H699" s="78" t="n">
        <f aca="false">(-1)*$E699*(Input!$C$9/100)</f>
        <v>-0</v>
      </c>
      <c r="J699" s="78" t="n">
        <f aca="false">($E699+$F699+$G699+$H699)</f>
        <v>0</v>
      </c>
    </row>
    <row r="700" customFormat="false" ht="12.8" hidden="false" customHeight="false" outlineLevel="0" collapsed="false">
      <c r="A700" s="76" t="n">
        <v>696</v>
      </c>
      <c r="B700" s="77" t="n">
        <f aca="false">EOMONTH(Input!$C$7,A700)</f>
        <v>64100</v>
      </c>
      <c r="C700" s="76" t="n">
        <f aca="false">DATEDIF(Input!$G$23,$B700,"Y")</f>
        <v>98</v>
      </c>
      <c r="E700" s="78" t="n">
        <f aca="false">(-1)*(401k_02!$G700+IRA_02!$E700+Invest_02!$E700)+Pension_02!$E700+SocialSec_02!$E700</f>
        <v>0</v>
      </c>
      <c r="F700" s="78" t="n">
        <f aca="false">(-1)*Roth_02!$E700</f>
        <v>-0</v>
      </c>
      <c r="G700" s="78" t="n">
        <f aca="false">(-1)*$E700*(Input!$C$8/100)</f>
        <v>-0</v>
      </c>
      <c r="H700" s="78" t="n">
        <f aca="false">(-1)*$E700*(Input!$C$9/100)</f>
        <v>-0</v>
      </c>
      <c r="J700" s="78" t="n">
        <f aca="false">($E700+$F700+$G700+$H700)</f>
        <v>0</v>
      </c>
    </row>
    <row r="701" customFormat="false" ht="12.8" hidden="false" customHeight="false" outlineLevel="0" collapsed="false">
      <c r="A701" s="76" t="n">
        <v>697</v>
      </c>
      <c r="B701" s="77" t="n">
        <f aca="false">EOMONTH(Input!$C$7,A701)</f>
        <v>64131</v>
      </c>
      <c r="C701" s="76" t="n">
        <f aca="false">DATEDIF(Input!$G$23,$B701,"Y")</f>
        <v>98</v>
      </c>
      <c r="E701" s="78" t="n">
        <f aca="false">(-1)*(401k_02!$G701+IRA_02!$E701+Invest_02!$E701)+Pension_02!$E701+SocialSec_02!$E701</f>
        <v>0</v>
      </c>
      <c r="F701" s="78" t="n">
        <f aca="false">(-1)*Roth_02!$E701</f>
        <v>-0</v>
      </c>
      <c r="G701" s="78" t="n">
        <f aca="false">(-1)*$E701*(Input!$C$8/100)</f>
        <v>-0</v>
      </c>
      <c r="H701" s="78" t="n">
        <f aca="false">(-1)*$E701*(Input!$C$9/100)</f>
        <v>-0</v>
      </c>
      <c r="J701" s="78" t="n">
        <f aca="false">($E701+$F701+$G701+$H701)</f>
        <v>0</v>
      </c>
    </row>
    <row r="702" customFormat="false" ht="12.8" hidden="false" customHeight="false" outlineLevel="0" collapsed="false">
      <c r="A702" s="76" t="n">
        <v>698</v>
      </c>
      <c r="B702" s="77" t="n">
        <f aca="false">EOMONTH(Input!$C$7,A702)</f>
        <v>64162</v>
      </c>
      <c r="C702" s="76" t="n">
        <f aca="false">DATEDIF(Input!$G$23,$B702,"Y")</f>
        <v>98</v>
      </c>
      <c r="E702" s="78" t="n">
        <f aca="false">(-1)*(401k_02!$G702+IRA_02!$E702+Invest_02!$E702)+Pension_02!$E702+SocialSec_02!$E702</f>
        <v>0</v>
      </c>
      <c r="F702" s="78" t="n">
        <f aca="false">(-1)*Roth_02!$E702</f>
        <v>-0</v>
      </c>
      <c r="G702" s="78" t="n">
        <f aca="false">(-1)*$E702*(Input!$C$8/100)</f>
        <v>-0</v>
      </c>
      <c r="H702" s="78" t="n">
        <f aca="false">(-1)*$E702*(Input!$C$9/100)</f>
        <v>-0</v>
      </c>
      <c r="J702" s="78" t="n">
        <f aca="false">($E702+$F702+$G702+$H702)</f>
        <v>0</v>
      </c>
    </row>
    <row r="703" customFormat="false" ht="12.8" hidden="false" customHeight="false" outlineLevel="0" collapsed="false">
      <c r="A703" s="76" t="n">
        <v>699</v>
      </c>
      <c r="B703" s="77" t="n">
        <f aca="false">EOMONTH(Input!$C$7,A703)</f>
        <v>64192</v>
      </c>
      <c r="C703" s="76" t="n">
        <f aca="false">DATEDIF(Input!$G$23,$B703,"Y")</f>
        <v>98</v>
      </c>
      <c r="E703" s="78" t="n">
        <f aca="false">(-1)*(401k_02!$G703+IRA_02!$E703+Invest_02!$E703)+Pension_02!$E703+SocialSec_02!$E703</f>
        <v>0</v>
      </c>
      <c r="F703" s="78" t="n">
        <f aca="false">(-1)*Roth_02!$E703</f>
        <v>-0</v>
      </c>
      <c r="G703" s="78" t="n">
        <f aca="false">(-1)*$E703*(Input!$C$8/100)</f>
        <v>-0</v>
      </c>
      <c r="H703" s="78" t="n">
        <f aca="false">(-1)*$E703*(Input!$C$9/100)</f>
        <v>-0</v>
      </c>
      <c r="J703" s="78" t="n">
        <f aca="false">($E703+$F703+$G703+$H703)</f>
        <v>0</v>
      </c>
    </row>
    <row r="704" customFormat="false" ht="12.8" hidden="false" customHeight="false" outlineLevel="0" collapsed="false">
      <c r="A704" s="76" t="n">
        <v>700</v>
      </c>
      <c r="B704" s="77" t="n">
        <f aca="false">EOMONTH(Input!$C$7,A704)</f>
        <v>64223</v>
      </c>
      <c r="C704" s="76" t="n">
        <f aca="false">DATEDIF(Input!$G$23,$B704,"Y")</f>
        <v>98</v>
      </c>
      <c r="E704" s="78" t="n">
        <f aca="false">(-1)*(401k_02!$G704+IRA_02!$E704+Invest_02!$E704)+Pension_02!$E704+SocialSec_02!$E704</f>
        <v>0</v>
      </c>
      <c r="F704" s="78" t="n">
        <f aca="false">(-1)*Roth_02!$E704</f>
        <v>-0</v>
      </c>
      <c r="G704" s="78" t="n">
        <f aca="false">(-1)*$E704*(Input!$C$8/100)</f>
        <v>-0</v>
      </c>
      <c r="H704" s="78" t="n">
        <f aca="false">(-1)*$E704*(Input!$C$9/100)</f>
        <v>-0</v>
      </c>
      <c r="J704" s="78" t="n">
        <f aca="false">($E704+$F704+$G704+$H704)</f>
        <v>0</v>
      </c>
    </row>
    <row r="705" customFormat="false" ht="12.8" hidden="false" customHeight="false" outlineLevel="0" collapsed="false">
      <c r="A705" s="76" t="n">
        <v>701</v>
      </c>
      <c r="B705" s="77" t="n">
        <f aca="false">EOMONTH(Input!$C$7,A705)</f>
        <v>64253</v>
      </c>
      <c r="C705" s="76" t="n">
        <f aca="false">DATEDIF(Input!$G$23,$B705,"Y")</f>
        <v>98</v>
      </c>
      <c r="E705" s="78" t="n">
        <f aca="false">(-1)*(401k_02!$G705+IRA_02!$E705+Invest_02!$E705)+Pension_02!$E705+SocialSec_02!$E705</f>
        <v>0</v>
      </c>
      <c r="F705" s="78" t="n">
        <f aca="false">(-1)*Roth_02!$E705</f>
        <v>-0</v>
      </c>
      <c r="G705" s="78" t="n">
        <f aca="false">(-1)*$E705*(Input!$C$8/100)</f>
        <v>-0</v>
      </c>
      <c r="H705" s="78" t="n">
        <f aca="false">(-1)*$E705*(Input!$C$9/100)</f>
        <v>-0</v>
      </c>
      <c r="J705" s="78" t="n">
        <f aca="false">($E705+$F705+$G705+$H705)</f>
        <v>0</v>
      </c>
    </row>
    <row r="706" customFormat="false" ht="12.8" hidden="false" customHeight="false" outlineLevel="0" collapsed="false">
      <c r="A706" s="76" t="n">
        <v>702</v>
      </c>
      <c r="B706" s="77" t="n">
        <f aca="false">EOMONTH(Input!$C$7,A706)</f>
        <v>64284</v>
      </c>
      <c r="C706" s="76" t="n">
        <f aca="false">DATEDIF(Input!$G$23,$B706,"Y")</f>
        <v>98</v>
      </c>
      <c r="E706" s="78" t="n">
        <f aca="false">(-1)*(401k_02!$G706+IRA_02!$E706+Invest_02!$E706)+Pension_02!$E706+SocialSec_02!$E706</f>
        <v>0</v>
      </c>
      <c r="F706" s="78" t="n">
        <f aca="false">(-1)*Roth_02!$E706</f>
        <v>-0</v>
      </c>
      <c r="G706" s="78" t="n">
        <f aca="false">(-1)*$E706*(Input!$C$8/100)</f>
        <v>-0</v>
      </c>
      <c r="H706" s="78" t="n">
        <f aca="false">(-1)*$E706*(Input!$C$9/100)</f>
        <v>-0</v>
      </c>
      <c r="J706" s="78" t="n">
        <f aca="false">($E706+$F706+$G706+$H706)</f>
        <v>0</v>
      </c>
    </row>
    <row r="707" customFormat="false" ht="12.8" hidden="false" customHeight="false" outlineLevel="0" collapsed="false">
      <c r="A707" s="76" t="n">
        <v>703</v>
      </c>
      <c r="B707" s="77" t="n">
        <f aca="false">EOMONTH(Input!$C$7,A707)</f>
        <v>64315</v>
      </c>
      <c r="C707" s="76" t="n">
        <f aca="false">DATEDIF(Input!$G$23,$B707,"Y")</f>
        <v>98</v>
      </c>
      <c r="E707" s="78" t="n">
        <f aca="false">(-1)*(401k_02!$G707+IRA_02!$E707+Invest_02!$E707)+Pension_02!$E707+SocialSec_02!$E707</f>
        <v>0</v>
      </c>
      <c r="F707" s="78" t="n">
        <f aca="false">(-1)*Roth_02!$E707</f>
        <v>-0</v>
      </c>
      <c r="G707" s="78" t="n">
        <f aca="false">(-1)*$E707*(Input!$C$8/100)</f>
        <v>-0</v>
      </c>
      <c r="H707" s="78" t="n">
        <f aca="false">(-1)*$E707*(Input!$C$9/100)</f>
        <v>-0</v>
      </c>
      <c r="J707" s="78" t="n">
        <f aca="false">($E707+$F707+$G707+$H707)</f>
        <v>0</v>
      </c>
    </row>
    <row r="708" customFormat="false" ht="12.8" hidden="false" customHeight="false" outlineLevel="0" collapsed="false">
      <c r="A708" s="76" t="n">
        <v>704</v>
      </c>
      <c r="B708" s="77" t="n">
        <f aca="false">EOMONTH(Input!$C$7,A708)</f>
        <v>64344</v>
      </c>
      <c r="C708" s="76" t="n">
        <f aca="false">DATEDIF(Input!$G$23,$B708,"Y")</f>
        <v>98</v>
      </c>
      <c r="E708" s="78" t="n">
        <f aca="false">(-1)*(401k_02!$G708+IRA_02!$E708+Invest_02!$E708)+Pension_02!$E708+SocialSec_02!$E708</f>
        <v>0</v>
      </c>
      <c r="F708" s="78" t="n">
        <f aca="false">(-1)*Roth_02!$E708</f>
        <v>-0</v>
      </c>
      <c r="G708" s="78" t="n">
        <f aca="false">(-1)*$E708*(Input!$C$8/100)</f>
        <v>-0</v>
      </c>
      <c r="H708" s="78" t="n">
        <f aca="false">(-1)*$E708*(Input!$C$9/100)</f>
        <v>-0</v>
      </c>
      <c r="J708" s="78" t="n">
        <f aca="false">($E708+$F708+$G708+$H708)</f>
        <v>0</v>
      </c>
    </row>
    <row r="709" customFormat="false" ht="12.8" hidden="false" customHeight="false" outlineLevel="0" collapsed="false">
      <c r="A709" s="76" t="n">
        <v>705</v>
      </c>
      <c r="B709" s="77" t="n">
        <f aca="false">EOMONTH(Input!$C$7,A709)</f>
        <v>64375</v>
      </c>
      <c r="C709" s="76" t="n">
        <f aca="false">DATEDIF(Input!$G$23,$B709,"Y")</f>
        <v>98</v>
      </c>
      <c r="E709" s="78" t="n">
        <f aca="false">(-1)*(401k_02!$G709+IRA_02!$E709+Invest_02!$E709)+Pension_02!$E709+SocialSec_02!$E709</f>
        <v>0</v>
      </c>
      <c r="F709" s="78" t="n">
        <f aca="false">(-1)*Roth_02!$E709</f>
        <v>-0</v>
      </c>
      <c r="G709" s="78" t="n">
        <f aca="false">(-1)*$E709*(Input!$C$8/100)</f>
        <v>-0</v>
      </c>
      <c r="H709" s="78" t="n">
        <f aca="false">(-1)*$E709*(Input!$C$9/100)</f>
        <v>-0</v>
      </c>
      <c r="J709" s="78" t="n">
        <f aca="false">($E709+$F709+$G709+$H709)</f>
        <v>0</v>
      </c>
    </row>
    <row r="710" customFormat="false" ht="12.8" hidden="false" customHeight="false" outlineLevel="0" collapsed="false">
      <c r="A710" s="76" t="n">
        <v>706</v>
      </c>
      <c r="B710" s="77" t="n">
        <f aca="false">EOMONTH(Input!$C$7,A710)</f>
        <v>64405</v>
      </c>
      <c r="C710" s="76" t="n">
        <f aca="false">DATEDIF(Input!$G$23,$B710,"Y")</f>
        <v>98</v>
      </c>
      <c r="E710" s="78" t="n">
        <f aca="false">(-1)*(401k_02!$G710+IRA_02!$E710+Invest_02!$E710)+Pension_02!$E710+SocialSec_02!$E710</f>
        <v>0</v>
      </c>
      <c r="F710" s="78" t="n">
        <f aca="false">(-1)*Roth_02!$E710</f>
        <v>-0</v>
      </c>
      <c r="G710" s="78" t="n">
        <f aca="false">(-1)*$E710*(Input!$C$8/100)</f>
        <v>-0</v>
      </c>
      <c r="H710" s="78" t="n">
        <f aca="false">(-1)*$E710*(Input!$C$9/100)</f>
        <v>-0</v>
      </c>
      <c r="J710" s="78" t="n">
        <f aca="false">($E710+$F710+$G710+$H710)</f>
        <v>0</v>
      </c>
    </row>
    <row r="711" customFormat="false" ht="12.8" hidden="false" customHeight="false" outlineLevel="0" collapsed="false">
      <c r="A711" s="76" t="n">
        <v>707</v>
      </c>
      <c r="B711" s="77" t="n">
        <f aca="false">EOMONTH(Input!$C$7,A711)</f>
        <v>64436</v>
      </c>
      <c r="C711" s="76" t="n">
        <f aca="false">DATEDIF(Input!$G$23,$B711,"Y")</f>
        <v>99</v>
      </c>
      <c r="E711" s="78" t="n">
        <f aca="false">(-1)*(401k_02!$G711+IRA_02!$E711+Invest_02!$E711)+Pension_02!$E711+SocialSec_02!$E711</f>
        <v>0</v>
      </c>
      <c r="F711" s="78" t="n">
        <f aca="false">(-1)*Roth_02!$E711</f>
        <v>-0</v>
      </c>
      <c r="G711" s="78" t="n">
        <f aca="false">(-1)*$E711*(Input!$C$8/100)</f>
        <v>-0</v>
      </c>
      <c r="H711" s="78" t="n">
        <f aca="false">(-1)*$E711*(Input!$C$9/100)</f>
        <v>-0</v>
      </c>
      <c r="J711" s="78" t="n">
        <f aca="false">($E711+$F711+$G711+$H711)</f>
        <v>0</v>
      </c>
    </row>
    <row r="712" customFormat="false" ht="12.8" hidden="false" customHeight="false" outlineLevel="0" collapsed="false">
      <c r="A712" s="76" t="n">
        <v>708</v>
      </c>
      <c r="B712" s="77" t="n">
        <f aca="false">EOMONTH(Input!$C$7,A712)</f>
        <v>64466</v>
      </c>
      <c r="C712" s="76" t="n">
        <f aca="false">DATEDIF(Input!$G$23,$B712,"Y")</f>
        <v>99</v>
      </c>
      <c r="E712" s="78" t="n">
        <f aca="false">(-1)*(401k_02!$G712+IRA_02!$E712+Invest_02!$E712)+Pension_02!$E712+SocialSec_02!$E712</f>
        <v>0</v>
      </c>
      <c r="F712" s="78" t="n">
        <f aca="false">(-1)*Roth_02!$E712</f>
        <v>-0</v>
      </c>
      <c r="G712" s="78" t="n">
        <f aca="false">(-1)*$E712*(Input!$C$8/100)</f>
        <v>-0</v>
      </c>
      <c r="H712" s="78" t="n">
        <f aca="false">(-1)*$E712*(Input!$C$9/100)</f>
        <v>-0</v>
      </c>
      <c r="J712" s="78" t="n">
        <f aca="false">($E712+$F712+$G712+$H712)</f>
        <v>0</v>
      </c>
    </row>
    <row r="713" customFormat="false" ht="12.8" hidden="false" customHeight="false" outlineLevel="0" collapsed="false">
      <c r="A713" s="76" t="n">
        <v>709</v>
      </c>
      <c r="B713" s="77" t="n">
        <f aca="false">EOMONTH(Input!$C$7,A713)</f>
        <v>64497</v>
      </c>
      <c r="C713" s="76" t="n">
        <f aca="false">DATEDIF(Input!$G$23,$B713,"Y")</f>
        <v>99</v>
      </c>
      <c r="E713" s="78" t="n">
        <f aca="false">(-1)*(401k_02!$G713+IRA_02!$E713+Invest_02!$E713)+Pension_02!$E713+SocialSec_02!$E713</f>
        <v>0</v>
      </c>
      <c r="F713" s="78" t="n">
        <f aca="false">(-1)*Roth_02!$E713</f>
        <v>-0</v>
      </c>
      <c r="G713" s="78" t="n">
        <f aca="false">(-1)*$E713*(Input!$C$8/100)</f>
        <v>-0</v>
      </c>
      <c r="H713" s="78" t="n">
        <f aca="false">(-1)*$E713*(Input!$C$9/100)</f>
        <v>-0</v>
      </c>
      <c r="J713" s="78" t="n">
        <f aca="false">($E713+$F713+$G713+$H713)</f>
        <v>0</v>
      </c>
    </row>
    <row r="714" customFormat="false" ht="12.8" hidden="false" customHeight="false" outlineLevel="0" collapsed="false">
      <c r="A714" s="76" t="n">
        <v>710</v>
      </c>
      <c r="B714" s="77" t="n">
        <f aca="false">EOMONTH(Input!$C$7,A714)</f>
        <v>64528</v>
      </c>
      <c r="C714" s="76" t="n">
        <f aca="false">DATEDIF(Input!$G$23,$B714,"Y")</f>
        <v>99</v>
      </c>
      <c r="E714" s="78" t="n">
        <f aca="false">(-1)*(401k_02!$G714+IRA_02!$E714+Invest_02!$E714)+Pension_02!$E714+SocialSec_02!$E714</f>
        <v>0</v>
      </c>
      <c r="F714" s="78" t="n">
        <f aca="false">(-1)*Roth_02!$E714</f>
        <v>-0</v>
      </c>
      <c r="G714" s="78" t="n">
        <f aca="false">(-1)*$E714*(Input!$C$8/100)</f>
        <v>-0</v>
      </c>
      <c r="H714" s="78" t="n">
        <f aca="false">(-1)*$E714*(Input!$C$9/100)</f>
        <v>-0</v>
      </c>
      <c r="J714" s="78" t="n">
        <f aca="false">($E714+$F714+$G714+$H714)</f>
        <v>0</v>
      </c>
    </row>
    <row r="715" customFormat="false" ht="12.8" hidden="false" customHeight="false" outlineLevel="0" collapsed="false">
      <c r="A715" s="76" t="n">
        <v>711</v>
      </c>
      <c r="B715" s="77" t="n">
        <f aca="false">EOMONTH(Input!$C$7,A715)</f>
        <v>64558</v>
      </c>
      <c r="C715" s="76" t="n">
        <f aca="false">DATEDIF(Input!$G$23,$B715,"Y")</f>
        <v>99</v>
      </c>
      <c r="E715" s="78" t="n">
        <f aca="false">(-1)*(401k_02!$G715+IRA_02!$E715+Invest_02!$E715)+Pension_02!$E715+SocialSec_02!$E715</f>
        <v>0</v>
      </c>
      <c r="F715" s="78" t="n">
        <f aca="false">(-1)*Roth_02!$E715</f>
        <v>-0</v>
      </c>
      <c r="G715" s="78" t="n">
        <f aca="false">(-1)*$E715*(Input!$C$8/100)</f>
        <v>-0</v>
      </c>
      <c r="H715" s="78" t="n">
        <f aca="false">(-1)*$E715*(Input!$C$9/100)</f>
        <v>-0</v>
      </c>
      <c r="J715" s="78" t="n">
        <f aca="false">($E715+$F715+$G715+$H715)</f>
        <v>0</v>
      </c>
    </row>
    <row r="716" customFormat="false" ht="12.8" hidden="false" customHeight="false" outlineLevel="0" collapsed="false">
      <c r="A716" s="76" t="n">
        <v>712</v>
      </c>
      <c r="B716" s="77" t="n">
        <f aca="false">EOMONTH(Input!$C$7,A716)</f>
        <v>64589</v>
      </c>
      <c r="C716" s="76" t="n">
        <f aca="false">DATEDIF(Input!$G$23,$B716,"Y")</f>
        <v>99</v>
      </c>
      <c r="E716" s="78" t="n">
        <f aca="false">(-1)*(401k_02!$G716+IRA_02!$E716+Invest_02!$E716)+Pension_02!$E716+SocialSec_02!$E716</f>
        <v>0</v>
      </c>
      <c r="F716" s="78" t="n">
        <f aca="false">(-1)*Roth_02!$E716</f>
        <v>-0</v>
      </c>
      <c r="G716" s="78" t="n">
        <f aca="false">(-1)*$E716*(Input!$C$8/100)</f>
        <v>-0</v>
      </c>
      <c r="H716" s="78" t="n">
        <f aca="false">(-1)*$E716*(Input!$C$9/100)</f>
        <v>-0</v>
      </c>
      <c r="J716" s="78" t="n">
        <f aca="false">($E716+$F716+$G716+$H716)</f>
        <v>0</v>
      </c>
    </row>
    <row r="717" customFormat="false" ht="12.8" hidden="false" customHeight="false" outlineLevel="0" collapsed="false">
      <c r="A717" s="76" t="n">
        <v>713</v>
      </c>
      <c r="B717" s="77" t="n">
        <f aca="false">EOMONTH(Input!$C$7,A717)</f>
        <v>64619</v>
      </c>
      <c r="C717" s="76" t="n">
        <f aca="false">DATEDIF(Input!$G$23,$B717,"Y")</f>
        <v>99</v>
      </c>
      <c r="E717" s="78" t="n">
        <f aca="false">(-1)*(401k_02!$G717+IRA_02!$E717+Invest_02!$E717)+Pension_02!$E717+SocialSec_02!$E717</f>
        <v>0</v>
      </c>
      <c r="F717" s="78" t="n">
        <f aca="false">(-1)*Roth_02!$E717</f>
        <v>-0</v>
      </c>
      <c r="G717" s="78" t="n">
        <f aca="false">(-1)*$E717*(Input!$C$8/100)</f>
        <v>-0</v>
      </c>
      <c r="H717" s="78" t="n">
        <f aca="false">(-1)*$E717*(Input!$C$9/100)</f>
        <v>-0</v>
      </c>
      <c r="J717" s="78" t="n">
        <f aca="false">($E717+$F717+$G717+$H717)</f>
        <v>0</v>
      </c>
    </row>
    <row r="718" customFormat="false" ht="12.8" hidden="false" customHeight="false" outlineLevel="0" collapsed="false">
      <c r="A718" s="76" t="n">
        <v>714</v>
      </c>
      <c r="B718" s="77" t="n">
        <f aca="false">EOMONTH(Input!$C$7,A718)</f>
        <v>64650</v>
      </c>
      <c r="C718" s="76" t="n">
        <f aca="false">DATEDIF(Input!$G$23,$B718,"Y")</f>
        <v>99</v>
      </c>
      <c r="E718" s="78" t="n">
        <f aca="false">(-1)*(401k_02!$G718+IRA_02!$E718+Invest_02!$E718)+Pension_02!$E718+SocialSec_02!$E718</f>
        <v>0</v>
      </c>
      <c r="F718" s="78" t="n">
        <f aca="false">(-1)*Roth_02!$E718</f>
        <v>-0</v>
      </c>
      <c r="G718" s="78" t="n">
        <f aca="false">(-1)*$E718*(Input!$C$8/100)</f>
        <v>-0</v>
      </c>
      <c r="H718" s="78" t="n">
        <f aca="false">(-1)*$E718*(Input!$C$9/100)</f>
        <v>-0</v>
      </c>
      <c r="J718" s="78" t="n">
        <f aca="false">($E718+$F718+$G718+$H718)</f>
        <v>0</v>
      </c>
    </row>
    <row r="719" customFormat="false" ht="12.8" hidden="false" customHeight="false" outlineLevel="0" collapsed="false">
      <c r="A719" s="76" t="n">
        <v>715</v>
      </c>
      <c r="B719" s="77" t="n">
        <f aca="false">EOMONTH(Input!$C$7,A719)</f>
        <v>64681</v>
      </c>
      <c r="C719" s="76" t="n">
        <f aca="false">DATEDIF(Input!$G$23,$B719,"Y")</f>
        <v>99</v>
      </c>
      <c r="E719" s="78" t="n">
        <f aca="false">(-1)*(401k_02!$G719+IRA_02!$E719+Invest_02!$E719)+Pension_02!$E719+SocialSec_02!$E719</f>
        <v>0</v>
      </c>
      <c r="F719" s="78" t="n">
        <f aca="false">(-1)*Roth_02!$E719</f>
        <v>-0</v>
      </c>
      <c r="G719" s="78" t="n">
        <f aca="false">(-1)*$E719*(Input!$C$8/100)</f>
        <v>-0</v>
      </c>
      <c r="H719" s="78" t="n">
        <f aca="false">(-1)*$E719*(Input!$C$9/100)</f>
        <v>-0</v>
      </c>
      <c r="J719" s="78" t="n">
        <f aca="false">($E719+$F719+$G719+$H719)</f>
        <v>0</v>
      </c>
    </row>
    <row r="720" customFormat="false" ht="12.8" hidden="false" customHeight="false" outlineLevel="0" collapsed="false">
      <c r="A720" s="76" t="n">
        <v>716</v>
      </c>
      <c r="B720" s="77" t="n">
        <f aca="false">EOMONTH(Input!$C$7,A720)</f>
        <v>64709</v>
      </c>
      <c r="C720" s="76" t="n">
        <f aca="false">DATEDIF(Input!$G$23,$B720,"Y")</f>
        <v>99</v>
      </c>
      <c r="E720" s="78" t="n">
        <f aca="false">(-1)*(401k_02!$G720+IRA_02!$E720+Invest_02!$E720)+Pension_02!$E720+SocialSec_02!$E720</f>
        <v>0</v>
      </c>
      <c r="F720" s="78" t="n">
        <f aca="false">(-1)*Roth_02!$E720</f>
        <v>-0</v>
      </c>
      <c r="G720" s="78" t="n">
        <f aca="false">(-1)*$E720*(Input!$C$8/100)</f>
        <v>-0</v>
      </c>
      <c r="H720" s="78" t="n">
        <f aca="false">(-1)*$E720*(Input!$C$9/100)</f>
        <v>-0</v>
      </c>
      <c r="J720" s="78" t="n">
        <f aca="false">($E720+$F720+$G720+$H720)</f>
        <v>0</v>
      </c>
    </row>
    <row r="721" customFormat="false" ht="12.8" hidden="false" customHeight="false" outlineLevel="0" collapsed="false">
      <c r="A721" s="76" t="n">
        <v>717</v>
      </c>
      <c r="B721" s="77" t="n">
        <f aca="false">EOMONTH(Input!$C$7,A721)</f>
        <v>64740</v>
      </c>
      <c r="C721" s="76" t="n">
        <f aca="false">DATEDIF(Input!$G$23,$B721,"Y")</f>
        <v>99</v>
      </c>
      <c r="E721" s="78" t="n">
        <f aca="false">(-1)*(401k_02!$G721+IRA_02!$E721+Invest_02!$E721)+Pension_02!$E721+SocialSec_02!$E721</f>
        <v>0</v>
      </c>
      <c r="F721" s="78" t="n">
        <f aca="false">(-1)*Roth_02!$E721</f>
        <v>-0</v>
      </c>
      <c r="G721" s="78" t="n">
        <f aca="false">(-1)*$E721*(Input!$C$8/100)</f>
        <v>-0</v>
      </c>
      <c r="H721" s="78" t="n">
        <f aca="false">(-1)*$E721*(Input!$C$9/100)</f>
        <v>-0</v>
      </c>
      <c r="J721" s="78" t="n">
        <f aca="false">($E721+$F721+$G721+$H721)</f>
        <v>0</v>
      </c>
    </row>
    <row r="722" customFormat="false" ht="12.8" hidden="false" customHeight="false" outlineLevel="0" collapsed="false">
      <c r="A722" s="76" t="n">
        <v>718</v>
      </c>
      <c r="B722" s="77" t="n">
        <f aca="false">EOMONTH(Input!$C$7,A722)</f>
        <v>64770</v>
      </c>
      <c r="C722" s="76" t="n">
        <f aca="false">DATEDIF(Input!$G$23,$B722,"Y")</f>
        <v>99</v>
      </c>
      <c r="E722" s="78" t="n">
        <f aca="false">(-1)*(401k_02!$G722+IRA_02!$E722+Invest_02!$E722)+Pension_02!$E722+SocialSec_02!$E722</f>
        <v>0</v>
      </c>
      <c r="F722" s="78" t="n">
        <f aca="false">(-1)*Roth_02!$E722</f>
        <v>-0</v>
      </c>
      <c r="G722" s="78" t="n">
        <f aca="false">(-1)*$E722*(Input!$C$8/100)</f>
        <v>-0</v>
      </c>
      <c r="H722" s="78" t="n">
        <f aca="false">(-1)*$E722*(Input!$C$9/100)</f>
        <v>-0</v>
      </c>
      <c r="J722" s="78" t="n">
        <f aca="false">($E722+$F722+$G722+$H722)</f>
        <v>0</v>
      </c>
    </row>
    <row r="723" customFormat="false" ht="12.8" hidden="false" customHeight="false" outlineLevel="0" collapsed="false">
      <c r="A723" s="76" t="n">
        <v>719</v>
      </c>
      <c r="B723" s="77" t="n">
        <f aca="false">EOMONTH(Input!$C$7,A723)</f>
        <v>64801</v>
      </c>
      <c r="C723" s="76" t="n">
        <f aca="false">DATEDIF(Input!$G$23,$B723,"Y")</f>
        <v>100</v>
      </c>
      <c r="E723" s="78" t="n">
        <f aca="false">(-1)*(401k_02!$G723+IRA_02!$E723+Invest_02!$E723)+Pension_02!$E723+SocialSec_02!$E723</f>
        <v>0</v>
      </c>
      <c r="F723" s="78" t="n">
        <f aca="false">(-1)*Roth_02!$E723</f>
        <v>-0</v>
      </c>
      <c r="G723" s="78" t="n">
        <f aca="false">(-1)*$E723*(Input!$C$8/100)</f>
        <v>-0</v>
      </c>
      <c r="H723" s="78" t="n">
        <f aca="false">(-1)*$E723*(Input!$C$9/100)</f>
        <v>-0</v>
      </c>
      <c r="J723" s="78" t="n">
        <f aca="false">($E723+$F723+$G723+$H723)</f>
        <v>0</v>
      </c>
    </row>
    <row r="724" customFormat="false" ht="12.8" hidden="false" customHeight="false" outlineLevel="0" collapsed="false">
      <c r="A724" s="76" t="n">
        <v>720</v>
      </c>
      <c r="B724" s="77" t="n">
        <f aca="false">EOMONTH(Input!$C$7,A724)</f>
        <v>64831</v>
      </c>
      <c r="C724" s="76" t="n">
        <f aca="false">DATEDIF(Input!$G$23,$B724,"Y")</f>
        <v>100</v>
      </c>
      <c r="E724" s="78" t="n">
        <f aca="false">(-1)*(401k_02!$G724+IRA_02!$E724+Invest_02!$E724)+Pension_02!$E724+SocialSec_02!$E724</f>
        <v>0</v>
      </c>
      <c r="F724" s="78" t="n">
        <f aca="false">(-1)*Roth_02!$E724</f>
        <v>-0</v>
      </c>
      <c r="G724" s="78" t="n">
        <f aca="false">(-1)*$E724*(Input!$C$8/100)</f>
        <v>-0</v>
      </c>
      <c r="H724" s="78" t="n">
        <f aca="false">(-1)*$E724*(Input!$C$9/100)</f>
        <v>-0</v>
      </c>
      <c r="J724" s="78" t="n">
        <f aca="false">($E724+$F724+$G724+$H724)</f>
        <v>0</v>
      </c>
    </row>
    <row r="725" customFormat="false" ht="12.8" hidden="false" customHeight="false" outlineLevel="0" collapsed="false">
      <c r="A725" s="76" t="n">
        <v>721</v>
      </c>
      <c r="B725" s="77" t="n">
        <f aca="false">EOMONTH(Input!$C$7,A725)</f>
        <v>64862</v>
      </c>
      <c r="C725" s="76" t="n">
        <f aca="false">DATEDIF(Input!$G$23,$B725,"Y")</f>
        <v>100</v>
      </c>
      <c r="E725" s="78" t="n">
        <f aca="false">(-1)*(401k_02!$G725+IRA_02!$E725+Invest_02!$E725)+Pension_02!$E725+SocialSec_02!$E725</f>
        <v>0</v>
      </c>
      <c r="F725" s="78" t="n">
        <f aca="false">(-1)*Roth_02!$E725</f>
        <v>-0</v>
      </c>
      <c r="G725" s="78" t="n">
        <f aca="false">(-1)*$E725*(Input!$C$8/100)</f>
        <v>-0</v>
      </c>
      <c r="H725" s="78" t="n">
        <f aca="false">(-1)*$E725*(Input!$C$9/100)</f>
        <v>-0</v>
      </c>
      <c r="J725" s="78" t="n">
        <f aca="false">($E725+$F725+$G725+$H725)</f>
        <v>0</v>
      </c>
    </row>
    <row r="726" customFormat="false" ht="12.8" hidden="false" customHeight="false" outlineLevel="0" collapsed="false">
      <c r="A726" s="76" t="n">
        <v>722</v>
      </c>
      <c r="B726" s="77" t="n">
        <f aca="false">EOMONTH(Input!$C$7,A726)</f>
        <v>64893</v>
      </c>
      <c r="C726" s="76" t="n">
        <f aca="false">DATEDIF(Input!$G$23,$B726,"Y")</f>
        <v>100</v>
      </c>
      <c r="E726" s="78" t="n">
        <f aca="false">(-1)*(401k_02!$G726+IRA_02!$E726+Invest_02!$E726)+Pension_02!$E726+SocialSec_02!$E726</f>
        <v>0</v>
      </c>
      <c r="F726" s="78" t="n">
        <f aca="false">(-1)*Roth_02!$E726</f>
        <v>-0</v>
      </c>
      <c r="G726" s="78" t="n">
        <f aca="false">(-1)*$E726*(Input!$C$8/100)</f>
        <v>-0</v>
      </c>
      <c r="H726" s="78" t="n">
        <f aca="false">(-1)*$E726*(Input!$C$9/100)</f>
        <v>-0</v>
      </c>
      <c r="J726" s="78" t="n">
        <f aca="false">($E726+$F726+$G726+$H726)</f>
        <v>0</v>
      </c>
    </row>
    <row r="727" customFormat="false" ht="12.8" hidden="false" customHeight="false" outlineLevel="0" collapsed="false">
      <c r="A727" s="76" t="n">
        <v>723</v>
      </c>
      <c r="B727" s="77" t="n">
        <f aca="false">EOMONTH(Input!$C$7,A727)</f>
        <v>64923</v>
      </c>
      <c r="C727" s="76" t="n">
        <f aca="false">DATEDIF(Input!$G$23,$B727,"Y")</f>
        <v>100</v>
      </c>
      <c r="E727" s="78" t="n">
        <f aca="false">(-1)*(401k_02!$G727+IRA_02!$E727+Invest_02!$E727)+Pension_02!$E727+SocialSec_02!$E727</f>
        <v>0</v>
      </c>
      <c r="F727" s="78" t="n">
        <f aca="false">(-1)*Roth_02!$E727</f>
        <v>-0</v>
      </c>
      <c r="G727" s="78" t="n">
        <f aca="false">(-1)*$E727*(Input!$C$8/100)</f>
        <v>-0</v>
      </c>
      <c r="H727" s="78" t="n">
        <f aca="false">(-1)*$E727*(Input!$C$9/100)</f>
        <v>-0</v>
      </c>
      <c r="J727" s="78" t="n">
        <f aca="false">($E727+$F727+$G727+$H727)</f>
        <v>0</v>
      </c>
    </row>
    <row r="728" customFormat="false" ht="12.8" hidden="false" customHeight="false" outlineLevel="0" collapsed="false">
      <c r="A728" s="76" t="n">
        <v>724</v>
      </c>
      <c r="B728" s="77" t="n">
        <f aca="false">EOMONTH(Input!$C$7,A728)</f>
        <v>64954</v>
      </c>
      <c r="C728" s="76" t="n">
        <f aca="false">DATEDIF(Input!$G$23,$B728,"Y")</f>
        <v>100</v>
      </c>
      <c r="E728" s="78" t="n">
        <f aca="false">(-1)*(401k_02!$G728+IRA_02!$E728+Invest_02!$E728)+Pension_02!$E728+SocialSec_02!$E728</f>
        <v>0</v>
      </c>
      <c r="F728" s="78" t="n">
        <f aca="false">(-1)*Roth_02!$E728</f>
        <v>-0</v>
      </c>
      <c r="G728" s="78" t="n">
        <f aca="false">(-1)*$E728*(Input!$C$8/100)</f>
        <v>-0</v>
      </c>
      <c r="H728" s="78" t="n">
        <f aca="false">(-1)*$E728*(Input!$C$9/100)</f>
        <v>-0</v>
      </c>
      <c r="J728" s="78" t="n">
        <f aca="false">($E728+$F728+$G728+$H728)</f>
        <v>0</v>
      </c>
    </row>
    <row r="729" customFormat="false" ht="12.8" hidden="false" customHeight="false" outlineLevel="0" collapsed="false">
      <c r="A729" s="76" t="n">
        <v>725</v>
      </c>
      <c r="B729" s="77" t="n">
        <f aca="false">EOMONTH(Input!$C$7,A729)</f>
        <v>64984</v>
      </c>
      <c r="C729" s="76" t="n">
        <f aca="false">DATEDIF(Input!$G$23,$B729,"Y")</f>
        <v>100</v>
      </c>
      <c r="E729" s="78" t="n">
        <f aca="false">(-1)*(401k_02!$G729+IRA_02!$E729+Invest_02!$E729)+Pension_02!$E729+SocialSec_02!$E729</f>
        <v>0</v>
      </c>
      <c r="F729" s="78" t="n">
        <f aca="false">(-1)*Roth_02!$E729</f>
        <v>-0</v>
      </c>
      <c r="G729" s="78" t="n">
        <f aca="false">(-1)*$E729*(Input!$C$8/100)</f>
        <v>-0</v>
      </c>
      <c r="H729" s="78" t="n">
        <f aca="false">(-1)*$E729*(Input!$C$9/100)</f>
        <v>-0</v>
      </c>
      <c r="J729" s="78" t="n">
        <f aca="false">($E729+$F729+$G729+$H729)</f>
        <v>0</v>
      </c>
    </row>
    <row r="730" customFormat="false" ht="12.8" hidden="false" customHeight="false" outlineLevel="0" collapsed="false">
      <c r="A730" s="76" t="n">
        <v>726</v>
      </c>
      <c r="B730" s="77" t="n">
        <f aca="false">EOMONTH(Input!$C$7,A730)</f>
        <v>65015</v>
      </c>
      <c r="C730" s="76" t="n">
        <f aca="false">DATEDIF(Input!$G$23,$B730,"Y")</f>
        <v>100</v>
      </c>
      <c r="E730" s="78" t="n">
        <f aca="false">(-1)*(401k_02!$G730+IRA_02!$E730+Invest_02!$E730)+Pension_02!$E730+SocialSec_02!$E730</f>
        <v>0</v>
      </c>
      <c r="F730" s="78" t="n">
        <f aca="false">(-1)*Roth_02!$E730</f>
        <v>-0</v>
      </c>
      <c r="G730" s="78" t="n">
        <f aca="false">(-1)*$E730*(Input!$C$8/100)</f>
        <v>-0</v>
      </c>
      <c r="H730" s="78" t="n">
        <f aca="false">(-1)*$E730*(Input!$C$9/100)</f>
        <v>-0</v>
      </c>
      <c r="J730" s="78" t="n">
        <f aca="false">($E730+$F730+$G730+$H730)</f>
        <v>0</v>
      </c>
    </row>
    <row r="731" customFormat="false" ht="12.8" hidden="false" customHeight="false" outlineLevel="0" collapsed="false">
      <c r="A731" s="76" t="n">
        <v>727</v>
      </c>
      <c r="B731" s="77" t="n">
        <f aca="false">EOMONTH(Input!$C$7,A731)</f>
        <v>65046</v>
      </c>
      <c r="C731" s="76" t="n">
        <f aca="false">DATEDIF(Input!$G$23,$B731,"Y")</f>
        <v>100</v>
      </c>
      <c r="E731" s="78" t="n">
        <f aca="false">(-1)*(401k_02!$G731+IRA_02!$E731+Invest_02!$E731)+Pension_02!$E731+SocialSec_02!$E731</f>
        <v>0</v>
      </c>
      <c r="F731" s="78" t="n">
        <f aca="false">(-1)*Roth_02!$E731</f>
        <v>-0</v>
      </c>
      <c r="G731" s="78" t="n">
        <f aca="false">(-1)*$E731*(Input!$C$8/100)</f>
        <v>-0</v>
      </c>
      <c r="H731" s="78" t="n">
        <f aca="false">(-1)*$E731*(Input!$C$9/100)</f>
        <v>-0</v>
      </c>
      <c r="J731" s="78" t="n">
        <f aca="false">($E731+$F731+$G731+$H731)</f>
        <v>0</v>
      </c>
    </row>
    <row r="732" customFormat="false" ht="12.8" hidden="false" customHeight="false" outlineLevel="0" collapsed="false">
      <c r="A732" s="76" t="n">
        <v>728</v>
      </c>
      <c r="B732" s="77" t="n">
        <f aca="false">EOMONTH(Input!$C$7,A732)</f>
        <v>65074</v>
      </c>
      <c r="C732" s="76" t="n">
        <f aca="false">DATEDIF(Input!$G$23,$B732,"Y")</f>
        <v>100</v>
      </c>
      <c r="E732" s="78" t="n">
        <f aca="false">(-1)*(401k_02!$G732+IRA_02!$E732+Invest_02!$E732)+Pension_02!$E732+SocialSec_02!$E732</f>
        <v>0</v>
      </c>
      <c r="F732" s="78" t="n">
        <f aca="false">(-1)*Roth_02!$E732</f>
        <v>-0</v>
      </c>
      <c r="G732" s="78" t="n">
        <f aca="false">(-1)*$E732*(Input!$C$8/100)</f>
        <v>-0</v>
      </c>
      <c r="H732" s="78" t="n">
        <f aca="false">(-1)*$E732*(Input!$C$9/100)</f>
        <v>-0</v>
      </c>
      <c r="J732" s="78" t="n">
        <f aca="false">($E732+$F732+$G732+$H732)</f>
        <v>0</v>
      </c>
    </row>
    <row r="733" customFormat="false" ht="12.8" hidden="false" customHeight="false" outlineLevel="0" collapsed="false">
      <c r="A733" s="76" t="n">
        <v>729</v>
      </c>
      <c r="B733" s="77" t="n">
        <f aca="false">EOMONTH(Input!$C$7,A733)</f>
        <v>65105</v>
      </c>
      <c r="C733" s="76" t="n">
        <f aca="false">DATEDIF(Input!$G$23,$B733,"Y")</f>
        <v>100</v>
      </c>
      <c r="E733" s="78" t="n">
        <f aca="false">(-1)*(401k_02!$G733+IRA_02!$E733+Invest_02!$E733)+Pension_02!$E733+SocialSec_02!$E733</f>
        <v>0</v>
      </c>
      <c r="F733" s="78" t="n">
        <f aca="false">(-1)*Roth_02!$E733</f>
        <v>-0</v>
      </c>
      <c r="G733" s="78" t="n">
        <f aca="false">(-1)*$E733*(Input!$C$8/100)</f>
        <v>-0</v>
      </c>
      <c r="H733" s="78" t="n">
        <f aca="false">(-1)*$E733*(Input!$C$9/100)</f>
        <v>-0</v>
      </c>
      <c r="J733" s="78" t="n">
        <f aca="false">($E733+$F733+$G733+$H733)</f>
        <v>0</v>
      </c>
    </row>
    <row r="734" customFormat="false" ht="12.8" hidden="false" customHeight="false" outlineLevel="0" collapsed="false">
      <c r="A734" s="76" t="n">
        <v>730</v>
      </c>
      <c r="B734" s="77" t="n">
        <f aca="false">EOMONTH(Input!$C$7,A734)</f>
        <v>65135</v>
      </c>
      <c r="C734" s="76" t="n">
        <f aca="false">DATEDIF(Input!$G$23,$B734,"Y")</f>
        <v>100</v>
      </c>
      <c r="E734" s="78" t="n">
        <f aca="false">(-1)*(401k_02!$G734+IRA_02!$E734+Invest_02!$E734)+Pension_02!$E734+SocialSec_02!$E734</f>
        <v>0</v>
      </c>
      <c r="F734" s="78" t="n">
        <f aca="false">(-1)*Roth_02!$E734</f>
        <v>-0</v>
      </c>
      <c r="G734" s="78" t="n">
        <f aca="false">(-1)*$E734*(Input!$C$8/100)</f>
        <v>-0</v>
      </c>
      <c r="H734" s="78" t="n">
        <f aca="false">(-1)*$E734*(Input!$C$9/100)</f>
        <v>-0</v>
      </c>
      <c r="J734" s="78" t="n">
        <f aca="false">($E734+$F734+$G734+$H734)</f>
        <v>0</v>
      </c>
    </row>
    <row r="735" customFormat="false" ht="12.8" hidden="false" customHeight="false" outlineLevel="0" collapsed="false">
      <c r="A735" s="76" t="n">
        <v>731</v>
      </c>
      <c r="B735" s="77" t="n">
        <f aca="false">EOMONTH(Input!$C$7,A735)</f>
        <v>65166</v>
      </c>
      <c r="C735" s="76" t="n">
        <f aca="false">DATEDIF(Input!$G$23,$B735,"Y")</f>
        <v>101</v>
      </c>
      <c r="E735" s="78" t="n">
        <f aca="false">(-1)*(401k_02!$G735+IRA_02!$E735+Invest_02!$E735)+Pension_02!$E735+SocialSec_02!$E735</f>
        <v>0</v>
      </c>
      <c r="F735" s="78" t="n">
        <f aca="false">(-1)*Roth_02!$E735</f>
        <v>-0</v>
      </c>
      <c r="G735" s="78" t="n">
        <f aca="false">(-1)*$E735*(Input!$C$8/100)</f>
        <v>-0</v>
      </c>
      <c r="H735" s="78" t="n">
        <f aca="false">(-1)*$E735*(Input!$C$9/100)</f>
        <v>-0</v>
      </c>
      <c r="J735" s="78" t="n">
        <f aca="false">($E735+$F735+$G735+$H735)</f>
        <v>0</v>
      </c>
    </row>
    <row r="736" customFormat="false" ht="12.8" hidden="false" customHeight="false" outlineLevel="0" collapsed="false">
      <c r="A736" s="76" t="n">
        <v>732</v>
      </c>
      <c r="B736" s="77" t="n">
        <f aca="false">EOMONTH(Input!$C$7,A736)</f>
        <v>65196</v>
      </c>
      <c r="C736" s="76" t="n">
        <f aca="false">DATEDIF(Input!$G$23,$B736,"Y")</f>
        <v>101</v>
      </c>
      <c r="E736" s="78" t="n">
        <f aca="false">(-1)*(401k_02!$G736+IRA_02!$E736+Invest_02!$E736)+Pension_02!$E736+SocialSec_02!$E736</f>
        <v>0</v>
      </c>
      <c r="F736" s="78" t="n">
        <f aca="false">(-1)*Roth_02!$E736</f>
        <v>-0</v>
      </c>
      <c r="G736" s="78" t="n">
        <f aca="false">(-1)*$E736*(Input!$C$8/100)</f>
        <v>-0</v>
      </c>
      <c r="H736" s="78" t="n">
        <f aca="false">(-1)*$E736*(Input!$C$9/100)</f>
        <v>-0</v>
      </c>
      <c r="J736" s="78" t="n">
        <f aca="false">($E736+$F736+$G736+$H736)</f>
        <v>0</v>
      </c>
    </row>
    <row r="737" customFormat="false" ht="12.8" hidden="false" customHeight="false" outlineLevel="0" collapsed="false">
      <c r="A737" s="76" t="n">
        <v>733</v>
      </c>
      <c r="B737" s="77" t="n">
        <f aca="false">EOMONTH(Input!$C$7,A737)</f>
        <v>65227</v>
      </c>
      <c r="C737" s="76" t="n">
        <f aca="false">DATEDIF(Input!$G$23,$B737,"Y")</f>
        <v>101</v>
      </c>
      <c r="E737" s="78" t="n">
        <f aca="false">(-1)*(401k_02!$G737+IRA_02!$E737+Invest_02!$E737)+Pension_02!$E737+SocialSec_02!$E737</f>
        <v>0</v>
      </c>
      <c r="F737" s="78" t="n">
        <f aca="false">(-1)*Roth_02!$E737</f>
        <v>-0</v>
      </c>
      <c r="G737" s="78" t="n">
        <f aca="false">(-1)*$E737*(Input!$C$8/100)</f>
        <v>-0</v>
      </c>
      <c r="H737" s="78" t="n">
        <f aca="false">(-1)*$E737*(Input!$C$9/100)</f>
        <v>-0</v>
      </c>
      <c r="J737" s="78" t="n">
        <f aca="false">($E737+$F737+$G737+$H737)</f>
        <v>0</v>
      </c>
    </row>
    <row r="738" customFormat="false" ht="12.8" hidden="false" customHeight="false" outlineLevel="0" collapsed="false">
      <c r="A738" s="76" t="n">
        <v>734</v>
      </c>
      <c r="B738" s="77" t="n">
        <f aca="false">EOMONTH(Input!$C$7,A738)</f>
        <v>65258</v>
      </c>
      <c r="C738" s="76" t="n">
        <f aca="false">DATEDIF(Input!$G$23,$B738,"Y")</f>
        <v>101</v>
      </c>
      <c r="E738" s="78" t="n">
        <f aca="false">(-1)*(401k_02!$G738+IRA_02!$E738+Invest_02!$E738)+Pension_02!$E738+SocialSec_02!$E738</f>
        <v>0</v>
      </c>
      <c r="F738" s="78" t="n">
        <f aca="false">(-1)*Roth_02!$E738</f>
        <v>-0</v>
      </c>
      <c r="G738" s="78" t="n">
        <f aca="false">(-1)*$E738*(Input!$C$8/100)</f>
        <v>-0</v>
      </c>
      <c r="H738" s="78" t="n">
        <f aca="false">(-1)*$E738*(Input!$C$9/100)</f>
        <v>-0</v>
      </c>
      <c r="J738" s="78" t="n">
        <f aca="false">($E738+$F738+$G738+$H738)</f>
        <v>0</v>
      </c>
    </row>
    <row r="739" customFormat="false" ht="12.8" hidden="false" customHeight="false" outlineLevel="0" collapsed="false">
      <c r="A739" s="76" t="n">
        <v>735</v>
      </c>
      <c r="B739" s="77" t="n">
        <f aca="false">EOMONTH(Input!$C$7,A739)</f>
        <v>65288</v>
      </c>
      <c r="C739" s="76" t="n">
        <f aca="false">DATEDIF(Input!$G$23,$B739,"Y")</f>
        <v>101</v>
      </c>
      <c r="E739" s="78" t="n">
        <f aca="false">(-1)*(401k_02!$G739+IRA_02!$E739+Invest_02!$E739)+Pension_02!$E739+SocialSec_02!$E739</f>
        <v>0</v>
      </c>
      <c r="F739" s="78" t="n">
        <f aca="false">(-1)*Roth_02!$E739</f>
        <v>-0</v>
      </c>
      <c r="G739" s="78" t="n">
        <f aca="false">(-1)*$E739*(Input!$C$8/100)</f>
        <v>-0</v>
      </c>
      <c r="H739" s="78" t="n">
        <f aca="false">(-1)*$E739*(Input!$C$9/100)</f>
        <v>-0</v>
      </c>
      <c r="J739" s="78" t="n">
        <f aca="false">($E739+$F739+$G739+$H739)</f>
        <v>0</v>
      </c>
    </row>
    <row r="740" customFormat="false" ht="12.8" hidden="false" customHeight="false" outlineLevel="0" collapsed="false">
      <c r="A740" s="76" t="n">
        <v>736</v>
      </c>
      <c r="B740" s="77" t="n">
        <f aca="false">EOMONTH(Input!$C$7,A740)</f>
        <v>65319</v>
      </c>
      <c r="C740" s="76" t="n">
        <f aca="false">DATEDIF(Input!$G$23,$B740,"Y")</f>
        <v>101</v>
      </c>
      <c r="E740" s="78" t="n">
        <f aca="false">(-1)*(401k_02!$G740+IRA_02!$E740+Invest_02!$E740)+Pension_02!$E740+SocialSec_02!$E740</f>
        <v>0</v>
      </c>
      <c r="F740" s="78" t="n">
        <f aca="false">(-1)*Roth_02!$E740</f>
        <v>-0</v>
      </c>
      <c r="G740" s="78" t="n">
        <f aca="false">(-1)*$E740*(Input!$C$8/100)</f>
        <v>-0</v>
      </c>
      <c r="H740" s="78" t="n">
        <f aca="false">(-1)*$E740*(Input!$C$9/100)</f>
        <v>-0</v>
      </c>
      <c r="J740" s="78" t="n">
        <f aca="false">($E740+$F740+$G740+$H740)</f>
        <v>0</v>
      </c>
    </row>
    <row r="741" customFormat="false" ht="12.8" hidden="false" customHeight="false" outlineLevel="0" collapsed="false">
      <c r="A741" s="76" t="n">
        <v>737</v>
      </c>
      <c r="B741" s="77" t="n">
        <f aca="false">EOMONTH(Input!$C$7,A741)</f>
        <v>65349</v>
      </c>
      <c r="C741" s="76" t="n">
        <f aca="false">DATEDIF(Input!$G$23,$B741,"Y")</f>
        <v>101</v>
      </c>
      <c r="E741" s="78" t="n">
        <f aca="false">(-1)*(401k_02!$G741+IRA_02!$E741+Invest_02!$E741)+Pension_02!$E741+SocialSec_02!$E741</f>
        <v>0</v>
      </c>
      <c r="F741" s="78" t="n">
        <f aca="false">(-1)*Roth_02!$E741</f>
        <v>-0</v>
      </c>
      <c r="G741" s="78" t="n">
        <f aca="false">(-1)*$E741*(Input!$C$8/100)</f>
        <v>-0</v>
      </c>
      <c r="H741" s="78" t="n">
        <f aca="false">(-1)*$E741*(Input!$C$9/100)</f>
        <v>-0</v>
      </c>
      <c r="J741" s="78" t="n">
        <f aca="false">($E741+$F741+$G741+$H741)</f>
        <v>0</v>
      </c>
    </row>
    <row r="742" customFormat="false" ht="12.8" hidden="false" customHeight="false" outlineLevel="0" collapsed="false">
      <c r="A742" s="76" t="n">
        <v>738</v>
      </c>
      <c r="B742" s="77" t="n">
        <f aca="false">EOMONTH(Input!$C$7,A742)</f>
        <v>65380</v>
      </c>
      <c r="C742" s="76" t="n">
        <f aca="false">DATEDIF(Input!$G$23,$B742,"Y")</f>
        <v>101</v>
      </c>
      <c r="E742" s="78" t="n">
        <f aca="false">(-1)*(401k_02!$G742+IRA_02!$E742+Invest_02!$E742)+Pension_02!$E742+SocialSec_02!$E742</f>
        <v>0</v>
      </c>
      <c r="F742" s="78" t="n">
        <f aca="false">(-1)*Roth_02!$E742</f>
        <v>-0</v>
      </c>
      <c r="G742" s="78" t="n">
        <f aca="false">(-1)*$E742*(Input!$C$8/100)</f>
        <v>-0</v>
      </c>
      <c r="H742" s="78" t="n">
        <f aca="false">(-1)*$E742*(Input!$C$9/100)</f>
        <v>-0</v>
      </c>
      <c r="J742" s="78" t="n">
        <f aca="false">($E742+$F742+$G742+$H742)</f>
        <v>0</v>
      </c>
    </row>
    <row r="743" customFormat="false" ht="12.8" hidden="false" customHeight="false" outlineLevel="0" collapsed="false">
      <c r="A743" s="76" t="n">
        <v>739</v>
      </c>
      <c r="B743" s="77" t="n">
        <f aca="false">EOMONTH(Input!$C$7,A743)</f>
        <v>65411</v>
      </c>
      <c r="C743" s="76" t="n">
        <f aca="false">DATEDIF(Input!$G$23,$B743,"Y")</f>
        <v>101</v>
      </c>
      <c r="E743" s="78" t="n">
        <f aca="false">(-1)*(401k_02!$G743+IRA_02!$E743+Invest_02!$E743)+Pension_02!$E743+SocialSec_02!$E743</f>
        <v>0</v>
      </c>
      <c r="F743" s="78" t="n">
        <f aca="false">(-1)*Roth_02!$E743</f>
        <v>-0</v>
      </c>
      <c r="G743" s="78" t="n">
        <f aca="false">(-1)*$E743*(Input!$C$8/100)</f>
        <v>-0</v>
      </c>
      <c r="H743" s="78" t="n">
        <f aca="false">(-1)*$E743*(Input!$C$9/100)</f>
        <v>-0</v>
      </c>
      <c r="J743" s="78" t="n">
        <f aca="false">($E743+$F743+$G743+$H743)</f>
        <v>0</v>
      </c>
    </row>
    <row r="744" customFormat="false" ht="12.8" hidden="false" customHeight="false" outlineLevel="0" collapsed="false">
      <c r="A744" s="76" t="n">
        <v>740</v>
      </c>
      <c r="B744" s="77" t="n">
        <f aca="false">EOMONTH(Input!$C$7,A744)</f>
        <v>65439</v>
      </c>
      <c r="C744" s="76" t="n">
        <f aca="false">DATEDIF(Input!$G$23,$B744,"Y")</f>
        <v>101</v>
      </c>
      <c r="E744" s="78" t="n">
        <f aca="false">(-1)*(401k_02!$G744+IRA_02!$E744+Invest_02!$E744)+Pension_02!$E744+SocialSec_02!$E744</f>
        <v>0</v>
      </c>
      <c r="F744" s="78" t="n">
        <f aca="false">(-1)*Roth_02!$E744</f>
        <v>-0</v>
      </c>
      <c r="G744" s="78" t="n">
        <f aca="false">(-1)*$E744*(Input!$C$8/100)</f>
        <v>-0</v>
      </c>
      <c r="H744" s="78" t="n">
        <f aca="false">(-1)*$E744*(Input!$C$9/100)</f>
        <v>-0</v>
      </c>
      <c r="J744" s="78" t="n">
        <f aca="false">($E744+$F744+$G744+$H744)</f>
        <v>0</v>
      </c>
    </row>
    <row r="745" customFormat="false" ht="12.8" hidden="false" customHeight="false" outlineLevel="0" collapsed="false">
      <c r="A745" s="76" t="n">
        <v>741</v>
      </c>
      <c r="B745" s="77" t="n">
        <f aca="false">EOMONTH(Input!$C$7,A745)</f>
        <v>65470</v>
      </c>
      <c r="C745" s="76" t="n">
        <f aca="false">DATEDIF(Input!$G$23,$B745,"Y")</f>
        <v>101</v>
      </c>
      <c r="E745" s="78" t="n">
        <f aca="false">(-1)*(401k_02!$G745+IRA_02!$E745+Invest_02!$E745)+Pension_02!$E745+SocialSec_02!$E745</f>
        <v>0</v>
      </c>
      <c r="F745" s="78" t="n">
        <f aca="false">(-1)*Roth_02!$E745</f>
        <v>-0</v>
      </c>
      <c r="G745" s="78" t="n">
        <f aca="false">(-1)*$E745*(Input!$C$8/100)</f>
        <v>-0</v>
      </c>
      <c r="H745" s="78" t="n">
        <f aca="false">(-1)*$E745*(Input!$C$9/100)</f>
        <v>-0</v>
      </c>
      <c r="J745" s="78" t="n">
        <f aca="false">($E745+$F745+$G745+$H745)</f>
        <v>0</v>
      </c>
    </row>
    <row r="746" customFormat="false" ht="12.8" hidden="false" customHeight="false" outlineLevel="0" collapsed="false">
      <c r="A746" s="76" t="n">
        <v>742</v>
      </c>
      <c r="B746" s="77" t="n">
        <f aca="false">EOMONTH(Input!$C$7,A746)</f>
        <v>65500</v>
      </c>
      <c r="C746" s="76" t="n">
        <f aca="false">DATEDIF(Input!$G$23,$B746,"Y")</f>
        <v>101</v>
      </c>
      <c r="E746" s="78" t="n">
        <f aca="false">(-1)*(401k_02!$G746+IRA_02!$E746+Invest_02!$E746)+Pension_02!$E746+SocialSec_02!$E746</f>
        <v>0</v>
      </c>
      <c r="F746" s="78" t="n">
        <f aca="false">(-1)*Roth_02!$E746</f>
        <v>-0</v>
      </c>
      <c r="G746" s="78" t="n">
        <f aca="false">(-1)*$E746*(Input!$C$8/100)</f>
        <v>-0</v>
      </c>
      <c r="H746" s="78" t="n">
        <f aca="false">(-1)*$E746*(Input!$C$9/100)</f>
        <v>-0</v>
      </c>
      <c r="J746" s="78" t="n">
        <f aca="false">($E746+$F746+$G746+$H746)</f>
        <v>0</v>
      </c>
    </row>
    <row r="747" customFormat="false" ht="12.8" hidden="false" customHeight="false" outlineLevel="0" collapsed="false">
      <c r="A747" s="76" t="n">
        <v>743</v>
      </c>
      <c r="B747" s="77" t="n">
        <f aca="false">EOMONTH(Input!$C$7,A747)</f>
        <v>65531</v>
      </c>
      <c r="C747" s="76" t="n">
        <f aca="false">DATEDIF(Input!$G$23,$B747,"Y")</f>
        <v>102</v>
      </c>
      <c r="E747" s="78" t="n">
        <f aca="false">(-1)*(401k_02!$G747+IRA_02!$E747+Invest_02!$E747)+Pension_02!$E747+SocialSec_02!$E747</f>
        <v>0</v>
      </c>
      <c r="F747" s="78" t="n">
        <f aca="false">(-1)*Roth_02!$E747</f>
        <v>-0</v>
      </c>
      <c r="G747" s="78" t="n">
        <f aca="false">(-1)*$E747*(Input!$C$8/100)</f>
        <v>-0</v>
      </c>
      <c r="H747" s="78" t="n">
        <f aca="false">(-1)*$E747*(Input!$C$9/100)</f>
        <v>-0</v>
      </c>
      <c r="J747" s="78" t="n">
        <f aca="false">($E747+$F747+$G747+$H747)</f>
        <v>0</v>
      </c>
    </row>
    <row r="748" customFormat="false" ht="12.8" hidden="false" customHeight="false" outlineLevel="0" collapsed="false">
      <c r="A748" s="76" t="n">
        <v>744</v>
      </c>
      <c r="B748" s="77" t="n">
        <f aca="false">EOMONTH(Input!$C$7,A748)</f>
        <v>65561</v>
      </c>
      <c r="C748" s="76" t="n">
        <f aca="false">DATEDIF(Input!$G$23,$B748,"Y")</f>
        <v>102</v>
      </c>
      <c r="E748" s="78" t="n">
        <f aca="false">(-1)*(401k_02!$G748+IRA_02!$E748+Invest_02!$E748)+Pension_02!$E748+SocialSec_02!$E748</f>
        <v>0</v>
      </c>
      <c r="F748" s="78" t="n">
        <f aca="false">(-1)*Roth_02!$E748</f>
        <v>-0</v>
      </c>
      <c r="G748" s="78" t="n">
        <f aca="false">(-1)*$E748*(Input!$C$8/100)</f>
        <v>-0</v>
      </c>
      <c r="H748" s="78" t="n">
        <f aca="false">(-1)*$E748*(Input!$C$9/100)</f>
        <v>-0</v>
      </c>
      <c r="J748" s="78" t="n">
        <f aca="false">($E748+$F748+$G748+$H748)</f>
        <v>0</v>
      </c>
    </row>
    <row r="749" customFormat="false" ht="12.8" hidden="false" customHeight="false" outlineLevel="0" collapsed="false">
      <c r="A749" s="76" t="n">
        <v>745</v>
      </c>
      <c r="B749" s="77" t="n">
        <f aca="false">EOMONTH(Input!$C$7,A749)</f>
        <v>65592</v>
      </c>
      <c r="C749" s="76" t="n">
        <f aca="false">DATEDIF(Input!$G$23,$B749,"Y")</f>
        <v>102</v>
      </c>
      <c r="E749" s="78" t="n">
        <f aca="false">(-1)*(401k_02!$G749+IRA_02!$E749+Invest_02!$E749)+Pension_02!$E749+SocialSec_02!$E749</f>
        <v>0</v>
      </c>
      <c r="F749" s="78" t="n">
        <f aca="false">(-1)*Roth_02!$E749</f>
        <v>-0</v>
      </c>
      <c r="G749" s="78" t="n">
        <f aca="false">(-1)*$E749*(Input!$C$8/100)</f>
        <v>-0</v>
      </c>
      <c r="H749" s="78" t="n">
        <f aca="false">(-1)*$E749*(Input!$C$9/100)</f>
        <v>-0</v>
      </c>
      <c r="J749" s="78" t="n">
        <f aca="false">($E749+$F749+$G749+$H749)</f>
        <v>0</v>
      </c>
    </row>
    <row r="750" customFormat="false" ht="12.8" hidden="false" customHeight="false" outlineLevel="0" collapsed="false">
      <c r="A750" s="76" t="n">
        <v>746</v>
      </c>
      <c r="B750" s="77" t="n">
        <f aca="false">EOMONTH(Input!$C$7,A750)</f>
        <v>65623</v>
      </c>
      <c r="C750" s="76" t="n">
        <f aca="false">DATEDIF(Input!$G$23,$B750,"Y")</f>
        <v>102</v>
      </c>
      <c r="E750" s="78" t="n">
        <f aca="false">(-1)*(401k_02!$G750+IRA_02!$E750+Invest_02!$E750)+Pension_02!$E750+SocialSec_02!$E750</f>
        <v>0</v>
      </c>
      <c r="F750" s="78" t="n">
        <f aca="false">(-1)*Roth_02!$E750</f>
        <v>-0</v>
      </c>
      <c r="G750" s="78" t="n">
        <f aca="false">(-1)*$E750*(Input!$C$8/100)</f>
        <v>-0</v>
      </c>
      <c r="H750" s="78" t="n">
        <f aca="false">(-1)*$E750*(Input!$C$9/100)</f>
        <v>-0</v>
      </c>
      <c r="J750" s="78" t="n">
        <f aca="false">($E750+$F750+$G750+$H750)</f>
        <v>0</v>
      </c>
    </row>
    <row r="751" customFormat="false" ht="12.8" hidden="false" customHeight="false" outlineLevel="0" collapsed="false">
      <c r="A751" s="76" t="n">
        <v>747</v>
      </c>
      <c r="B751" s="77" t="n">
        <f aca="false">EOMONTH(Input!$C$7,A751)</f>
        <v>65653</v>
      </c>
      <c r="C751" s="76" t="n">
        <f aca="false">DATEDIF(Input!$G$23,$B751,"Y")</f>
        <v>102</v>
      </c>
      <c r="E751" s="78" t="n">
        <f aca="false">(-1)*(401k_02!$G751+IRA_02!$E751+Invest_02!$E751)+Pension_02!$E751+SocialSec_02!$E751</f>
        <v>0</v>
      </c>
      <c r="F751" s="78" t="n">
        <f aca="false">(-1)*Roth_02!$E751</f>
        <v>-0</v>
      </c>
      <c r="G751" s="78" t="n">
        <f aca="false">(-1)*$E751*(Input!$C$8/100)</f>
        <v>-0</v>
      </c>
      <c r="H751" s="78" t="n">
        <f aca="false">(-1)*$E751*(Input!$C$9/100)</f>
        <v>-0</v>
      </c>
      <c r="J751" s="78" t="n">
        <f aca="false">($E751+$F751+$G751+$H751)</f>
        <v>0</v>
      </c>
    </row>
    <row r="752" customFormat="false" ht="12.8" hidden="false" customHeight="false" outlineLevel="0" collapsed="false">
      <c r="A752" s="76" t="n">
        <v>748</v>
      </c>
      <c r="B752" s="77" t="n">
        <f aca="false">EOMONTH(Input!$C$7,A752)</f>
        <v>65684</v>
      </c>
      <c r="C752" s="76" t="n">
        <f aca="false">DATEDIF(Input!$G$23,$B752,"Y")</f>
        <v>102</v>
      </c>
      <c r="E752" s="78" t="n">
        <f aca="false">(-1)*(401k_02!$G752+IRA_02!$E752+Invest_02!$E752)+Pension_02!$E752+SocialSec_02!$E752</f>
        <v>0</v>
      </c>
      <c r="F752" s="78" t="n">
        <f aca="false">(-1)*Roth_02!$E752</f>
        <v>-0</v>
      </c>
      <c r="G752" s="78" t="n">
        <f aca="false">(-1)*$E752*(Input!$C$8/100)</f>
        <v>-0</v>
      </c>
      <c r="H752" s="78" t="n">
        <f aca="false">(-1)*$E752*(Input!$C$9/100)</f>
        <v>-0</v>
      </c>
      <c r="J752" s="78" t="n">
        <f aca="false">($E752+$F752+$G752+$H752)</f>
        <v>0</v>
      </c>
    </row>
    <row r="753" customFormat="false" ht="12.8" hidden="false" customHeight="false" outlineLevel="0" collapsed="false">
      <c r="A753" s="76" t="n">
        <v>749</v>
      </c>
      <c r="B753" s="77" t="n">
        <f aca="false">EOMONTH(Input!$C$7,A753)</f>
        <v>65714</v>
      </c>
      <c r="C753" s="76" t="n">
        <f aca="false">DATEDIF(Input!$G$23,$B753,"Y")</f>
        <v>102</v>
      </c>
      <c r="E753" s="78" t="n">
        <f aca="false">(-1)*(401k_02!$G753+IRA_02!$E753+Invest_02!$E753)+Pension_02!$E753+SocialSec_02!$E753</f>
        <v>0</v>
      </c>
      <c r="F753" s="78" t="n">
        <f aca="false">(-1)*Roth_02!$E753</f>
        <v>-0</v>
      </c>
      <c r="G753" s="78" t="n">
        <f aca="false">(-1)*$E753*(Input!$C$8/100)</f>
        <v>-0</v>
      </c>
      <c r="H753" s="78" t="n">
        <f aca="false">(-1)*$E753*(Input!$C$9/100)</f>
        <v>-0</v>
      </c>
      <c r="J753" s="78" t="n">
        <f aca="false">($E753+$F753+$G753+$H753)</f>
        <v>0</v>
      </c>
    </row>
    <row r="754" customFormat="false" ht="12.8" hidden="false" customHeight="false" outlineLevel="0" collapsed="false">
      <c r="A754" s="76" t="n">
        <v>750</v>
      </c>
      <c r="B754" s="77" t="n">
        <f aca="false">EOMONTH(Input!$C$7,A754)</f>
        <v>65745</v>
      </c>
      <c r="C754" s="76" t="n">
        <f aca="false">DATEDIF(Input!$G$23,$B754,"Y")</f>
        <v>102</v>
      </c>
      <c r="E754" s="78" t="n">
        <f aca="false">(-1)*(401k_02!$G754+IRA_02!$E754+Invest_02!$E754)+Pension_02!$E754+SocialSec_02!$E754</f>
        <v>0</v>
      </c>
      <c r="F754" s="78" t="n">
        <f aca="false">(-1)*Roth_02!$E754</f>
        <v>-0</v>
      </c>
      <c r="G754" s="78" t="n">
        <f aca="false">(-1)*$E754*(Input!$C$8/100)</f>
        <v>-0</v>
      </c>
      <c r="H754" s="78" t="n">
        <f aca="false">(-1)*$E754*(Input!$C$9/100)</f>
        <v>-0</v>
      </c>
      <c r="J754" s="78" t="n">
        <f aca="false">($E754+$F754+$G754+$H754)</f>
        <v>0</v>
      </c>
    </row>
    <row r="755" customFormat="false" ht="12.8" hidden="false" customHeight="false" outlineLevel="0" collapsed="false">
      <c r="A755" s="76" t="n">
        <v>751</v>
      </c>
      <c r="B755" s="77" t="n">
        <f aca="false">EOMONTH(Input!$C$7,A755)</f>
        <v>65776</v>
      </c>
      <c r="C755" s="76" t="n">
        <f aca="false">DATEDIF(Input!$G$23,$B755,"Y")</f>
        <v>102</v>
      </c>
      <c r="E755" s="78" t="n">
        <f aca="false">(-1)*(401k_02!$G755+IRA_02!$E755+Invest_02!$E755)+Pension_02!$E755+SocialSec_02!$E755</f>
        <v>0</v>
      </c>
      <c r="F755" s="78" t="n">
        <f aca="false">(-1)*Roth_02!$E755</f>
        <v>-0</v>
      </c>
      <c r="G755" s="78" t="n">
        <f aca="false">(-1)*$E755*(Input!$C$8/100)</f>
        <v>-0</v>
      </c>
      <c r="H755" s="78" t="n">
        <f aca="false">(-1)*$E755*(Input!$C$9/100)</f>
        <v>-0</v>
      </c>
      <c r="J755" s="78" t="n">
        <f aca="false">($E755+$F755+$G755+$H755)</f>
        <v>0</v>
      </c>
    </row>
    <row r="756" customFormat="false" ht="12.8" hidden="false" customHeight="false" outlineLevel="0" collapsed="false">
      <c r="A756" s="76" t="n">
        <v>752</v>
      </c>
      <c r="B756" s="77" t="n">
        <f aca="false">EOMONTH(Input!$C$7,A756)</f>
        <v>65805</v>
      </c>
      <c r="C756" s="76" t="n">
        <f aca="false">DATEDIF(Input!$G$23,$B756,"Y")</f>
        <v>102</v>
      </c>
      <c r="E756" s="78" t="n">
        <f aca="false">(-1)*(401k_02!$G756+IRA_02!$E756+Invest_02!$E756)+Pension_02!$E756+SocialSec_02!$E756</f>
        <v>0</v>
      </c>
      <c r="F756" s="78" t="n">
        <f aca="false">(-1)*Roth_02!$E756</f>
        <v>-0</v>
      </c>
      <c r="G756" s="78" t="n">
        <f aca="false">(-1)*$E756*(Input!$C$8/100)</f>
        <v>-0</v>
      </c>
      <c r="H756" s="78" t="n">
        <f aca="false">(-1)*$E756*(Input!$C$9/100)</f>
        <v>-0</v>
      </c>
      <c r="J756" s="78" t="n">
        <f aca="false">($E756+$F756+$G756+$H756)</f>
        <v>0</v>
      </c>
    </row>
    <row r="757" customFormat="false" ht="12.8" hidden="false" customHeight="false" outlineLevel="0" collapsed="false">
      <c r="A757" s="76" t="n">
        <v>753</v>
      </c>
      <c r="B757" s="77" t="n">
        <f aca="false">EOMONTH(Input!$C$7,A757)</f>
        <v>65836</v>
      </c>
      <c r="C757" s="76" t="n">
        <f aca="false">DATEDIF(Input!$G$23,$B757,"Y")</f>
        <v>102</v>
      </c>
      <c r="E757" s="78" t="n">
        <f aca="false">(-1)*(401k_02!$G757+IRA_02!$E757+Invest_02!$E757)+Pension_02!$E757+SocialSec_02!$E757</f>
        <v>0</v>
      </c>
      <c r="F757" s="78" t="n">
        <f aca="false">(-1)*Roth_02!$E757</f>
        <v>-0</v>
      </c>
      <c r="G757" s="78" t="n">
        <f aca="false">(-1)*$E757*(Input!$C$8/100)</f>
        <v>-0</v>
      </c>
      <c r="H757" s="78" t="n">
        <f aca="false">(-1)*$E757*(Input!$C$9/100)</f>
        <v>-0</v>
      </c>
      <c r="J757" s="78" t="n">
        <f aca="false">($E757+$F757+$G757+$H757)</f>
        <v>0</v>
      </c>
    </row>
    <row r="758" customFormat="false" ht="12.8" hidden="false" customHeight="false" outlineLevel="0" collapsed="false">
      <c r="A758" s="76" t="n">
        <v>754</v>
      </c>
      <c r="B758" s="77" t="n">
        <f aca="false">EOMONTH(Input!$C$7,A758)</f>
        <v>65866</v>
      </c>
      <c r="C758" s="76" t="n">
        <f aca="false">DATEDIF(Input!$G$23,$B758,"Y")</f>
        <v>102</v>
      </c>
      <c r="E758" s="78" t="n">
        <f aca="false">(-1)*(401k_02!$G758+IRA_02!$E758+Invest_02!$E758)+Pension_02!$E758+SocialSec_02!$E758</f>
        <v>0</v>
      </c>
      <c r="F758" s="78" t="n">
        <f aca="false">(-1)*Roth_02!$E758</f>
        <v>-0</v>
      </c>
      <c r="G758" s="78" t="n">
        <f aca="false">(-1)*$E758*(Input!$C$8/100)</f>
        <v>-0</v>
      </c>
      <c r="H758" s="78" t="n">
        <f aca="false">(-1)*$E758*(Input!$C$9/100)</f>
        <v>-0</v>
      </c>
      <c r="J758" s="78" t="n">
        <f aca="false">($E758+$F758+$G758+$H758)</f>
        <v>0</v>
      </c>
    </row>
    <row r="759" customFormat="false" ht="12.8" hidden="false" customHeight="false" outlineLevel="0" collapsed="false">
      <c r="A759" s="76" t="n">
        <v>755</v>
      </c>
      <c r="B759" s="77" t="n">
        <f aca="false">EOMONTH(Input!$C$7,A759)</f>
        <v>65897</v>
      </c>
      <c r="C759" s="76" t="n">
        <f aca="false">DATEDIF(Input!$G$23,$B759,"Y")</f>
        <v>103</v>
      </c>
      <c r="E759" s="78" t="n">
        <f aca="false">(-1)*(401k_02!$G759+IRA_02!$E759+Invest_02!$E759)+Pension_02!$E759+SocialSec_02!$E759</f>
        <v>0</v>
      </c>
      <c r="F759" s="78" t="n">
        <f aca="false">(-1)*Roth_02!$E759</f>
        <v>-0</v>
      </c>
      <c r="G759" s="78" t="n">
        <f aca="false">(-1)*$E759*(Input!$C$8/100)</f>
        <v>-0</v>
      </c>
      <c r="H759" s="78" t="n">
        <f aca="false">(-1)*$E759*(Input!$C$9/100)</f>
        <v>-0</v>
      </c>
      <c r="J759" s="78" t="n">
        <f aca="false">($E759+$F759+$G759+$H759)</f>
        <v>0</v>
      </c>
    </row>
    <row r="760" customFormat="false" ht="12.8" hidden="false" customHeight="false" outlineLevel="0" collapsed="false">
      <c r="A760" s="76" t="n">
        <v>756</v>
      </c>
      <c r="B760" s="77" t="n">
        <f aca="false">EOMONTH(Input!$C$7,A760)</f>
        <v>65927</v>
      </c>
      <c r="C760" s="76" t="n">
        <f aca="false">DATEDIF(Input!$G$23,$B760,"Y")</f>
        <v>103</v>
      </c>
      <c r="E760" s="78" t="n">
        <f aca="false">(-1)*(401k_02!$G760+IRA_02!$E760+Invest_02!$E760)+Pension_02!$E760+SocialSec_02!$E760</f>
        <v>0</v>
      </c>
      <c r="F760" s="78" t="n">
        <f aca="false">(-1)*Roth_02!$E760</f>
        <v>-0</v>
      </c>
      <c r="G760" s="78" t="n">
        <f aca="false">(-1)*$E760*(Input!$C$8/100)</f>
        <v>-0</v>
      </c>
      <c r="H760" s="78" t="n">
        <f aca="false">(-1)*$E760*(Input!$C$9/100)</f>
        <v>-0</v>
      </c>
      <c r="J760" s="78" t="n">
        <f aca="false">($E760+$F760+$G760+$H760)</f>
        <v>0</v>
      </c>
    </row>
    <row r="761" customFormat="false" ht="12.8" hidden="false" customHeight="false" outlineLevel="0" collapsed="false">
      <c r="A761" s="76" t="n">
        <v>757</v>
      </c>
      <c r="B761" s="77" t="n">
        <f aca="false">EOMONTH(Input!$C$7,A761)</f>
        <v>65958</v>
      </c>
      <c r="C761" s="76" t="n">
        <f aca="false">DATEDIF(Input!$G$23,$B761,"Y")</f>
        <v>103</v>
      </c>
      <c r="E761" s="78" t="n">
        <f aca="false">(-1)*(401k_02!$G761+IRA_02!$E761+Invest_02!$E761)+Pension_02!$E761+SocialSec_02!$E761</f>
        <v>0</v>
      </c>
      <c r="F761" s="78" t="n">
        <f aca="false">(-1)*Roth_02!$E761</f>
        <v>-0</v>
      </c>
      <c r="G761" s="78" t="n">
        <f aca="false">(-1)*$E761*(Input!$C$8/100)</f>
        <v>-0</v>
      </c>
      <c r="H761" s="78" t="n">
        <f aca="false">(-1)*$E761*(Input!$C$9/100)</f>
        <v>-0</v>
      </c>
      <c r="J761" s="78" t="n">
        <f aca="false">($E761+$F761+$G761+$H761)</f>
        <v>0</v>
      </c>
    </row>
    <row r="762" customFormat="false" ht="12.8" hidden="false" customHeight="false" outlineLevel="0" collapsed="false">
      <c r="A762" s="76" t="n">
        <v>758</v>
      </c>
      <c r="B762" s="77" t="n">
        <f aca="false">EOMONTH(Input!$C$7,A762)</f>
        <v>65989</v>
      </c>
      <c r="C762" s="76" t="n">
        <f aca="false">DATEDIF(Input!$G$23,$B762,"Y")</f>
        <v>103</v>
      </c>
      <c r="E762" s="78" t="n">
        <f aca="false">(-1)*(401k_02!$G762+IRA_02!$E762+Invest_02!$E762)+Pension_02!$E762+SocialSec_02!$E762</f>
        <v>0</v>
      </c>
      <c r="F762" s="78" t="n">
        <f aca="false">(-1)*Roth_02!$E762</f>
        <v>-0</v>
      </c>
      <c r="G762" s="78" t="n">
        <f aca="false">(-1)*$E762*(Input!$C$8/100)</f>
        <v>-0</v>
      </c>
      <c r="H762" s="78" t="n">
        <f aca="false">(-1)*$E762*(Input!$C$9/100)</f>
        <v>-0</v>
      </c>
      <c r="J762" s="78" t="n">
        <f aca="false">($E762+$F762+$G762+$H762)</f>
        <v>0</v>
      </c>
    </row>
    <row r="763" customFormat="false" ht="12.8" hidden="false" customHeight="false" outlineLevel="0" collapsed="false">
      <c r="A763" s="76" t="n">
        <v>759</v>
      </c>
      <c r="B763" s="77" t="n">
        <f aca="false">EOMONTH(Input!$C$7,A763)</f>
        <v>66019</v>
      </c>
      <c r="C763" s="76" t="n">
        <f aca="false">DATEDIF(Input!$G$23,$B763,"Y")</f>
        <v>103</v>
      </c>
      <c r="E763" s="78" t="n">
        <f aca="false">(-1)*(401k_02!$G763+IRA_02!$E763+Invest_02!$E763)+Pension_02!$E763+SocialSec_02!$E763</f>
        <v>0</v>
      </c>
      <c r="F763" s="78" t="n">
        <f aca="false">(-1)*Roth_02!$E763</f>
        <v>-0</v>
      </c>
      <c r="G763" s="78" t="n">
        <f aca="false">(-1)*$E763*(Input!$C$8/100)</f>
        <v>-0</v>
      </c>
      <c r="H763" s="78" t="n">
        <f aca="false">(-1)*$E763*(Input!$C$9/100)</f>
        <v>-0</v>
      </c>
      <c r="J763" s="78" t="n">
        <f aca="false">($E763+$F763+$G763+$H763)</f>
        <v>0</v>
      </c>
    </row>
    <row r="764" customFormat="false" ht="12.8" hidden="false" customHeight="false" outlineLevel="0" collapsed="false">
      <c r="A764" s="76" t="n">
        <v>760</v>
      </c>
      <c r="B764" s="77" t="n">
        <f aca="false">EOMONTH(Input!$C$7,A764)</f>
        <v>66050</v>
      </c>
      <c r="C764" s="76" t="n">
        <f aca="false">DATEDIF(Input!$G$23,$B764,"Y")</f>
        <v>103</v>
      </c>
      <c r="E764" s="78" t="n">
        <f aca="false">(-1)*(401k_02!$G764+IRA_02!$E764+Invest_02!$E764)+Pension_02!$E764+SocialSec_02!$E764</f>
        <v>0</v>
      </c>
      <c r="F764" s="78" t="n">
        <f aca="false">(-1)*Roth_02!$E764</f>
        <v>-0</v>
      </c>
      <c r="G764" s="78" t="n">
        <f aca="false">(-1)*$E764*(Input!$C$8/100)</f>
        <v>-0</v>
      </c>
      <c r="H764" s="78" t="n">
        <f aca="false">(-1)*$E764*(Input!$C$9/100)</f>
        <v>-0</v>
      </c>
      <c r="J764" s="78" t="n">
        <f aca="false">($E764+$F764+$G764+$H764)</f>
        <v>0</v>
      </c>
    </row>
    <row r="765" customFormat="false" ht="12.8" hidden="false" customHeight="false" outlineLevel="0" collapsed="false">
      <c r="A765" s="76" t="n">
        <v>761</v>
      </c>
      <c r="B765" s="77" t="n">
        <f aca="false">EOMONTH(Input!$C$7,A765)</f>
        <v>66080</v>
      </c>
      <c r="C765" s="76" t="n">
        <f aca="false">DATEDIF(Input!$G$23,$B765,"Y")</f>
        <v>103</v>
      </c>
      <c r="E765" s="78" t="n">
        <f aca="false">(-1)*(401k_02!$G765+IRA_02!$E765+Invest_02!$E765)+Pension_02!$E765+SocialSec_02!$E765</f>
        <v>0</v>
      </c>
      <c r="F765" s="78" t="n">
        <f aca="false">(-1)*Roth_02!$E765</f>
        <v>-0</v>
      </c>
      <c r="G765" s="78" t="n">
        <f aca="false">(-1)*$E765*(Input!$C$8/100)</f>
        <v>-0</v>
      </c>
      <c r="H765" s="78" t="n">
        <f aca="false">(-1)*$E765*(Input!$C$9/100)</f>
        <v>-0</v>
      </c>
      <c r="J765" s="78" t="n">
        <f aca="false">($E765+$F765+$G765+$H765)</f>
        <v>0</v>
      </c>
    </row>
    <row r="766" customFormat="false" ht="12.8" hidden="false" customHeight="false" outlineLevel="0" collapsed="false">
      <c r="A766" s="76" t="n">
        <v>762</v>
      </c>
      <c r="B766" s="77" t="n">
        <f aca="false">EOMONTH(Input!$C$7,A766)</f>
        <v>66111</v>
      </c>
      <c r="C766" s="76" t="n">
        <f aca="false">DATEDIF(Input!$G$23,$B766,"Y")</f>
        <v>103</v>
      </c>
      <c r="E766" s="78" t="n">
        <f aca="false">(-1)*(401k_02!$G766+IRA_02!$E766+Invest_02!$E766)+Pension_02!$E766+SocialSec_02!$E766</f>
        <v>0</v>
      </c>
      <c r="F766" s="78" t="n">
        <f aca="false">(-1)*Roth_02!$E766</f>
        <v>-0</v>
      </c>
      <c r="G766" s="78" t="n">
        <f aca="false">(-1)*$E766*(Input!$C$8/100)</f>
        <v>-0</v>
      </c>
      <c r="H766" s="78" t="n">
        <f aca="false">(-1)*$E766*(Input!$C$9/100)</f>
        <v>-0</v>
      </c>
      <c r="J766" s="78" t="n">
        <f aca="false">($E766+$F766+$G766+$H766)</f>
        <v>0</v>
      </c>
    </row>
    <row r="767" customFormat="false" ht="12.8" hidden="false" customHeight="false" outlineLevel="0" collapsed="false">
      <c r="A767" s="76" t="n">
        <v>763</v>
      </c>
      <c r="B767" s="77" t="n">
        <f aca="false">EOMONTH(Input!$C$7,A767)</f>
        <v>66142</v>
      </c>
      <c r="C767" s="76" t="n">
        <f aca="false">DATEDIF(Input!$G$23,$B767,"Y")</f>
        <v>103</v>
      </c>
      <c r="E767" s="78" t="n">
        <f aca="false">(-1)*(401k_02!$G767+IRA_02!$E767+Invest_02!$E767)+Pension_02!$E767+SocialSec_02!$E767</f>
        <v>0</v>
      </c>
      <c r="F767" s="78" t="n">
        <f aca="false">(-1)*Roth_02!$E767</f>
        <v>-0</v>
      </c>
      <c r="G767" s="78" t="n">
        <f aca="false">(-1)*$E767*(Input!$C$8/100)</f>
        <v>-0</v>
      </c>
      <c r="H767" s="78" t="n">
        <f aca="false">(-1)*$E767*(Input!$C$9/100)</f>
        <v>-0</v>
      </c>
      <c r="J767" s="78" t="n">
        <f aca="false">($E767+$F767+$G767+$H767)</f>
        <v>0</v>
      </c>
    </row>
    <row r="768" customFormat="false" ht="12.8" hidden="false" customHeight="false" outlineLevel="0" collapsed="false">
      <c r="A768" s="76" t="n">
        <v>764</v>
      </c>
      <c r="B768" s="77" t="n">
        <f aca="false">EOMONTH(Input!$C$7,A768)</f>
        <v>66170</v>
      </c>
      <c r="C768" s="76" t="n">
        <f aca="false">DATEDIF(Input!$G$23,$B768,"Y")</f>
        <v>103</v>
      </c>
      <c r="E768" s="78" t="n">
        <f aca="false">(-1)*(401k_02!$G768+IRA_02!$E768+Invest_02!$E768)+Pension_02!$E768+SocialSec_02!$E768</f>
        <v>0</v>
      </c>
      <c r="F768" s="78" t="n">
        <f aca="false">(-1)*Roth_02!$E768</f>
        <v>-0</v>
      </c>
      <c r="G768" s="78" t="n">
        <f aca="false">(-1)*$E768*(Input!$C$8/100)</f>
        <v>-0</v>
      </c>
      <c r="H768" s="78" t="n">
        <f aca="false">(-1)*$E768*(Input!$C$9/100)</f>
        <v>-0</v>
      </c>
      <c r="J768" s="78" t="n">
        <f aca="false">($E768+$F768+$G768+$H768)</f>
        <v>0</v>
      </c>
    </row>
    <row r="769" customFormat="false" ht="12.8" hidden="false" customHeight="false" outlineLevel="0" collapsed="false">
      <c r="A769" s="76" t="n">
        <v>765</v>
      </c>
      <c r="B769" s="77" t="n">
        <f aca="false">EOMONTH(Input!$C$7,A769)</f>
        <v>66201</v>
      </c>
      <c r="C769" s="76" t="n">
        <f aca="false">DATEDIF(Input!$G$23,$B769,"Y")</f>
        <v>103</v>
      </c>
      <c r="E769" s="78" t="n">
        <f aca="false">(-1)*(401k_02!$G769+IRA_02!$E769+Invest_02!$E769)+Pension_02!$E769+SocialSec_02!$E769</f>
        <v>0</v>
      </c>
      <c r="F769" s="78" t="n">
        <f aca="false">(-1)*Roth_02!$E769</f>
        <v>-0</v>
      </c>
      <c r="G769" s="78" t="n">
        <f aca="false">(-1)*$E769*(Input!$C$8/100)</f>
        <v>-0</v>
      </c>
      <c r="H769" s="78" t="n">
        <f aca="false">(-1)*$E769*(Input!$C$9/100)</f>
        <v>-0</v>
      </c>
      <c r="J769" s="78" t="n">
        <f aca="false">($E769+$F769+$G769+$H769)</f>
        <v>0</v>
      </c>
    </row>
    <row r="770" customFormat="false" ht="12.8" hidden="false" customHeight="false" outlineLevel="0" collapsed="false">
      <c r="A770" s="76" t="n">
        <v>766</v>
      </c>
      <c r="B770" s="77" t="n">
        <f aca="false">EOMONTH(Input!$C$7,A770)</f>
        <v>66231</v>
      </c>
      <c r="C770" s="76" t="n">
        <f aca="false">DATEDIF(Input!$G$23,$B770,"Y")</f>
        <v>103</v>
      </c>
      <c r="E770" s="78" t="n">
        <f aca="false">(-1)*(401k_02!$G770+IRA_02!$E770+Invest_02!$E770)+Pension_02!$E770+SocialSec_02!$E770</f>
        <v>0</v>
      </c>
      <c r="F770" s="78" t="n">
        <f aca="false">(-1)*Roth_02!$E770</f>
        <v>-0</v>
      </c>
      <c r="G770" s="78" t="n">
        <f aca="false">(-1)*$E770*(Input!$C$8/100)</f>
        <v>-0</v>
      </c>
      <c r="H770" s="78" t="n">
        <f aca="false">(-1)*$E770*(Input!$C$9/100)</f>
        <v>-0</v>
      </c>
      <c r="J770" s="78" t="n">
        <f aca="false">($E770+$F770+$G770+$H770)</f>
        <v>0</v>
      </c>
    </row>
    <row r="771" customFormat="false" ht="12.8" hidden="false" customHeight="false" outlineLevel="0" collapsed="false">
      <c r="A771" s="76" t="n">
        <v>767</v>
      </c>
      <c r="B771" s="77" t="n">
        <f aca="false">EOMONTH(Input!$C$7,A771)</f>
        <v>66262</v>
      </c>
      <c r="C771" s="76" t="n">
        <f aca="false">DATEDIF(Input!$G$23,$B771,"Y")</f>
        <v>104</v>
      </c>
      <c r="E771" s="78" t="n">
        <f aca="false">(-1)*(401k_02!$G771+IRA_02!$E771+Invest_02!$E771)+Pension_02!$E771+SocialSec_02!$E771</f>
        <v>0</v>
      </c>
      <c r="F771" s="78" t="n">
        <f aca="false">(-1)*Roth_02!$E771</f>
        <v>-0</v>
      </c>
      <c r="G771" s="78" t="n">
        <f aca="false">(-1)*$E771*(Input!$C$8/100)</f>
        <v>-0</v>
      </c>
      <c r="H771" s="78" t="n">
        <f aca="false">(-1)*$E771*(Input!$C$9/100)</f>
        <v>-0</v>
      </c>
      <c r="J771" s="78" t="n">
        <f aca="false">($E771+$F771+$G771+$H771)</f>
        <v>0</v>
      </c>
    </row>
    <row r="772" customFormat="false" ht="12.8" hidden="false" customHeight="false" outlineLevel="0" collapsed="false">
      <c r="A772" s="76" t="n">
        <v>768</v>
      </c>
      <c r="B772" s="77" t="n">
        <f aca="false">EOMONTH(Input!$C$7,A772)</f>
        <v>66292</v>
      </c>
      <c r="C772" s="76" t="n">
        <f aca="false">DATEDIF(Input!$G$23,$B772,"Y")</f>
        <v>104</v>
      </c>
      <c r="E772" s="78" t="n">
        <f aca="false">(-1)*(401k_02!$G772+IRA_02!$E772+Invest_02!$E772)+Pension_02!$E772+SocialSec_02!$E772</f>
        <v>0</v>
      </c>
      <c r="F772" s="78" t="n">
        <f aca="false">(-1)*Roth_02!$E772</f>
        <v>-0</v>
      </c>
      <c r="G772" s="78" t="n">
        <f aca="false">(-1)*$E772*(Input!$C$8/100)</f>
        <v>-0</v>
      </c>
      <c r="H772" s="78" t="n">
        <f aca="false">(-1)*$E772*(Input!$C$9/100)</f>
        <v>-0</v>
      </c>
      <c r="J772" s="78" t="n">
        <f aca="false">($E772+$F772+$G772+$H772)</f>
        <v>0</v>
      </c>
    </row>
    <row r="773" customFormat="false" ht="12.8" hidden="false" customHeight="false" outlineLevel="0" collapsed="false">
      <c r="A773" s="76" t="n">
        <v>769</v>
      </c>
      <c r="B773" s="77" t="n">
        <f aca="false">EOMONTH(Input!$C$7,A773)</f>
        <v>66323</v>
      </c>
      <c r="C773" s="76" t="n">
        <f aca="false">DATEDIF(Input!$G$23,$B773,"Y")</f>
        <v>104</v>
      </c>
      <c r="E773" s="78" t="n">
        <f aca="false">(-1)*(401k_02!$G773+IRA_02!$E773+Invest_02!$E773)+Pension_02!$E773+SocialSec_02!$E773</f>
        <v>0</v>
      </c>
      <c r="F773" s="78" t="n">
        <f aca="false">(-1)*Roth_02!$E773</f>
        <v>-0</v>
      </c>
      <c r="G773" s="78" t="n">
        <f aca="false">(-1)*$E773*(Input!$C$8/100)</f>
        <v>-0</v>
      </c>
      <c r="H773" s="78" t="n">
        <f aca="false">(-1)*$E773*(Input!$C$9/100)</f>
        <v>-0</v>
      </c>
      <c r="J773" s="78" t="n">
        <f aca="false">($E773+$F773+$G773+$H773)</f>
        <v>0</v>
      </c>
    </row>
    <row r="774" customFormat="false" ht="12.8" hidden="false" customHeight="false" outlineLevel="0" collapsed="false">
      <c r="A774" s="76" t="n">
        <v>770</v>
      </c>
      <c r="B774" s="77" t="n">
        <f aca="false">EOMONTH(Input!$C$7,A774)</f>
        <v>66354</v>
      </c>
      <c r="C774" s="76" t="n">
        <f aca="false">DATEDIF(Input!$G$23,$B774,"Y")</f>
        <v>104</v>
      </c>
      <c r="E774" s="78" t="n">
        <f aca="false">(-1)*(401k_02!$G774+IRA_02!$E774+Invest_02!$E774)+Pension_02!$E774+SocialSec_02!$E774</f>
        <v>0</v>
      </c>
      <c r="F774" s="78" t="n">
        <f aca="false">(-1)*Roth_02!$E774</f>
        <v>-0</v>
      </c>
      <c r="G774" s="78" t="n">
        <f aca="false">(-1)*$E774*(Input!$C$8/100)</f>
        <v>-0</v>
      </c>
      <c r="H774" s="78" t="n">
        <f aca="false">(-1)*$E774*(Input!$C$9/100)</f>
        <v>-0</v>
      </c>
      <c r="J774" s="78" t="n">
        <f aca="false">($E774+$F774+$G774+$H774)</f>
        <v>0</v>
      </c>
    </row>
    <row r="775" customFormat="false" ht="12.8" hidden="false" customHeight="false" outlineLevel="0" collapsed="false">
      <c r="A775" s="76" t="n">
        <v>771</v>
      </c>
      <c r="B775" s="77" t="n">
        <f aca="false">EOMONTH(Input!$C$7,A775)</f>
        <v>66384</v>
      </c>
      <c r="C775" s="76" t="n">
        <f aca="false">DATEDIF(Input!$G$23,$B775,"Y")</f>
        <v>104</v>
      </c>
      <c r="E775" s="78" t="n">
        <f aca="false">(-1)*(401k_02!$G775+IRA_02!$E775+Invest_02!$E775)+Pension_02!$E775+SocialSec_02!$E775</f>
        <v>0</v>
      </c>
      <c r="F775" s="78" t="n">
        <f aca="false">(-1)*Roth_02!$E775</f>
        <v>-0</v>
      </c>
      <c r="G775" s="78" t="n">
        <f aca="false">(-1)*$E775*(Input!$C$8/100)</f>
        <v>-0</v>
      </c>
      <c r="H775" s="78" t="n">
        <f aca="false">(-1)*$E775*(Input!$C$9/100)</f>
        <v>-0</v>
      </c>
      <c r="J775" s="78" t="n">
        <f aca="false">($E775+$F775+$G775+$H775)</f>
        <v>0</v>
      </c>
    </row>
    <row r="776" customFormat="false" ht="12.8" hidden="false" customHeight="false" outlineLevel="0" collapsed="false">
      <c r="A776" s="76" t="n">
        <v>772</v>
      </c>
      <c r="B776" s="77" t="n">
        <f aca="false">EOMONTH(Input!$C$7,A776)</f>
        <v>66415</v>
      </c>
      <c r="C776" s="76" t="n">
        <f aca="false">DATEDIF(Input!$G$23,$B776,"Y")</f>
        <v>104</v>
      </c>
      <c r="E776" s="78" t="n">
        <f aca="false">(-1)*(401k_02!$G776+IRA_02!$E776+Invest_02!$E776)+Pension_02!$E776+SocialSec_02!$E776</f>
        <v>0</v>
      </c>
      <c r="F776" s="78" t="n">
        <f aca="false">(-1)*Roth_02!$E776</f>
        <v>-0</v>
      </c>
      <c r="G776" s="78" t="n">
        <f aca="false">(-1)*$E776*(Input!$C$8/100)</f>
        <v>-0</v>
      </c>
      <c r="H776" s="78" t="n">
        <f aca="false">(-1)*$E776*(Input!$C$9/100)</f>
        <v>-0</v>
      </c>
      <c r="J776" s="78" t="n">
        <f aca="false">($E776+$F776+$G776+$H776)</f>
        <v>0</v>
      </c>
    </row>
    <row r="777" customFormat="false" ht="12.8" hidden="false" customHeight="false" outlineLevel="0" collapsed="false">
      <c r="A777" s="76" t="n">
        <v>773</v>
      </c>
      <c r="B777" s="77" t="n">
        <f aca="false">EOMONTH(Input!$C$7,A777)</f>
        <v>66445</v>
      </c>
      <c r="C777" s="76" t="n">
        <f aca="false">DATEDIF(Input!$G$23,$B777,"Y")</f>
        <v>104</v>
      </c>
      <c r="E777" s="78" t="n">
        <f aca="false">(-1)*(401k_02!$G777+IRA_02!$E777+Invest_02!$E777)+Pension_02!$E777+SocialSec_02!$E777</f>
        <v>0</v>
      </c>
      <c r="F777" s="78" t="n">
        <f aca="false">(-1)*Roth_02!$E777</f>
        <v>-0</v>
      </c>
      <c r="G777" s="78" t="n">
        <f aca="false">(-1)*$E777*(Input!$C$8/100)</f>
        <v>-0</v>
      </c>
      <c r="H777" s="78" t="n">
        <f aca="false">(-1)*$E777*(Input!$C$9/100)</f>
        <v>-0</v>
      </c>
      <c r="J777" s="78" t="n">
        <f aca="false">($E777+$F777+$G777+$H777)</f>
        <v>0</v>
      </c>
    </row>
    <row r="778" customFormat="false" ht="12.8" hidden="false" customHeight="false" outlineLevel="0" collapsed="false">
      <c r="A778" s="76" t="n">
        <v>774</v>
      </c>
      <c r="B778" s="77" t="n">
        <f aca="false">EOMONTH(Input!$C$7,A778)</f>
        <v>66476</v>
      </c>
      <c r="C778" s="76" t="n">
        <f aca="false">DATEDIF(Input!$G$23,$B778,"Y")</f>
        <v>104</v>
      </c>
      <c r="E778" s="78" t="n">
        <f aca="false">(-1)*(401k_02!$G778+IRA_02!$E778+Invest_02!$E778)+Pension_02!$E778+SocialSec_02!$E778</f>
        <v>0</v>
      </c>
      <c r="F778" s="78" t="n">
        <f aca="false">(-1)*Roth_02!$E778</f>
        <v>-0</v>
      </c>
      <c r="G778" s="78" t="n">
        <f aca="false">(-1)*$E778*(Input!$C$8/100)</f>
        <v>-0</v>
      </c>
      <c r="H778" s="78" t="n">
        <f aca="false">(-1)*$E778*(Input!$C$9/100)</f>
        <v>-0</v>
      </c>
      <c r="J778" s="78" t="n">
        <f aca="false">($E778+$F778+$G778+$H778)</f>
        <v>0</v>
      </c>
    </row>
    <row r="779" customFormat="false" ht="12.8" hidden="false" customHeight="false" outlineLevel="0" collapsed="false">
      <c r="A779" s="76" t="n">
        <v>775</v>
      </c>
      <c r="B779" s="77" t="n">
        <f aca="false">EOMONTH(Input!$C$7,A779)</f>
        <v>66507</v>
      </c>
      <c r="C779" s="76" t="n">
        <f aca="false">DATEDIF(Input!$G$23,$B779,"Y")</f>
        <v>104</v>
      </c>
      <c r="E779" s="78" t="n">
        <f aca="false">(-1)*(401k_02!$G779+IRA_02!$E779+Invest_02!$E779)+Pension_02!$E779+SocialSec_02!$E779</f>
        <v>0</v>
      </c>
      <c r="F779" s="78" t="n">
        <f aca="false">(-1)*Roth_02!$E779</f>
        <v>-0</v>
      </c>
      <c r="G779" s="78" t="n">
        <f aca="false">(-1)*$E779*(Input!$C$8/100)</f>
        <v>-0</v>
      </c>
      <c r="H779" s="78" t="n">
        <f aca="false">(-1)*$E779*(Input!$C$9/100)</f>
        <v>-0</v>
      </c>
      <c r="J779" s="78" t="n">
        <f aca="false">($E779+$F779+$G779+$H779)</f>
        <v>0</v>
      </c>
    </row>
    <row r="780" customFormat="false" ht="12.8" hidden="false" customHeight="false" outlineLevel="0" collapsed="false">
      <c r="A780" s="76" t="n">
        <v>776</v>
      </c>
      <c r="B780" s="77" t="n">
        <f aca="false">EOMONTH(Input!$C$7,A780)</f>
        <v>66535</v>
      </c>
      <c r="C780" s="76" t="n">
        <f aca="false">DATEDIF(Input!$G$23,$B780,"Y")</f>
        <v>104</v>
      </c>
      <c r="E780" s="78" t="n">
        <f aca="false">(-1)*(401k_02!$G780+IRA_02!$E780+Invest_02!$E780)+Pension_02!$E780+SocialSec_02!$E780</f>
        <v>0</v>
      </c>
      <c r="F780" s="78" t="n">
        <f aca="false">(-1)*Roth_02!$E780</f>
        <v>-0</v>
      </c>
      <c r="G780" s="78" t="n">
        <f aca="false">(-1)*$E780*(Input!$C$8/100)</f>
        <v>-0</v>
      </c>
      <c r="H780" s="78" t="n">
        <f aca="false">(-1)*$E780*(Input!$C$9/100)</f>
        <v>-0</v>
      </c>
      <c r="J780" s="78" t="n">
        <f aca="false">($E780+$F780+$G780+$H780)</f>
        <v>0</v>
      </c>
    </row>
    <row r="781" customFormat="false" ht="12.8" hidden="false" customHeight="false" outlineLevel="0" collapsed="false">
      <c r="A781" s="76" t="n">
        <v>777</v>
      </c>
      <c r="B781" s="77" t="n">
        <f aca="false">EOMONTH(Input!$C$7,A781)</f>
        <v>66566</v>
      </c>
      <c r="C781" s="76" t="n">
        <f aca="false">DATEDIF(Input!$G$23,$B781,"Y")</f>
        <v>104</v>
      </c>
      <c r="E781" s="78" t="n">
        <f aca="false">(-1)*(401k_02!$G781+IRA_02!$E781+Invest_02!$E781)+Pension_02!$E781+SocialSec_02!$E781</f>
        <v>0</v>
      </c>
      <c r="F781" s="78" t="n">
        <f aca="false">(-1)*Roth_02!$E781</f>
        <v>-0</v>
      </c>
      <c r="G781" s="78" t="n">
        <f aca="false">(-1)*$E781*(Input!$C$8/100)</f>
        <v>-0</v>
      </c>
      <c r="H781" s="78" t="n">
        <f aca="false">(-1)*$E781*(Input!$C$9/100)</f>
        <v>-0</v>
      </c>
      <c r="J781" s="78" t="n">
        <f aca="false">($E781+$F781+$G781+$H781)</f>
        <v>0</v>
      </c>
    </row>
    <row r="782" customFormat="false" ht="12.8" hidden="false" customHeight="false" outlineLevel="0" collapsed="false">
      <c r="A782" s="76" t="n">
        <v>778</v>
      </c>
      <c r="B782" s="77" t="n">
        <f aca="false">EOMONTH(Input!$C$7,A782)</f>
        <v>66596</v>
      </c>
      <c r="C782" s="76" t="n">
        <f aca="false">DATEDIF(Input!$G$23,$B782,"Y")</f>
        <v>104</v>
      </c>
      <c r="E782" s="78" t="n">
        <f aca="false">(-1)*(401k_02!$G782+IRA_02!$E782+Invest_02!$E782)+Pension_02!$E782+SocialSec_02!$E782</f>
        <v>0</v>
      </c>
      <c r="F782" s="78" t="n">
        <f aca="false">(-1)*Roth_02!$E782</f>
        <v>-0</v>
      </c>
      <c r="G782" s="78" t="n">
        <f aca="false">(-1)*$E782*(Input!$C$8/100)</f>
        <v>-0</v>
      </c>
      <c r="H782" s="78" t="n">
        <f aca="false">(-1)*$E782*(Input!$C$9/100)</f>
        <v>-0</v>
      </c>
      <c r="J782" s="78" t="n">
        <f aca="false">($E782+$F782+$G782+$H782)</f>
        <v>0</v>
      </c>
    </row>
    <row r="783" customFormat="false" ht="12.8" hidden="false" customHeight="false" outlineLevel="0" collapsed="false">
      <c r="A783" s="76" t="n">
        <v>779</v>
      </c>
      <c r="B783" s="77" t="n">
        <f aca="false">EOMONTH(Input!$C$7,A783)</f>
        <v>66627</v>
      </c>
      <c r="C783" s="76" t="n">
        <f aca="false">DATEDIF(Input!$G$23,$B783,"Y")</f>
        <v>105</v>
      </c>
      <c r="E783" s="78" t="n">
        <f aca="false">(-1)*(401k_02!$G783+IRA_02!$E783+Invest_02!$E783)+Pension_02!$E783+SocialSec_02!$E783</f>
        <v>0</v>
      </c>
      <c r="F783" s="78" t="n">
        <f aca="false">(-1)*Roth_02!$E783</f>
        <v>-0</v>
      </c>
      <c r="G783" s="78" t="n">
        <f aca="false">(-1)*$E783*(Input!$C$8/100)</f>
        <v>-0</v>
      </c>
      <c r="H783" s="78" t="n">
        <f aca="false">(-1)*$E783*(Input!$C$9/100)</f>
        <v>-0</v>
      </c>
      <c r="J783" s="78" t="n">
        <f aca="false">($E783+$F783+$G783+$H783)</f>
        <v>0</v>
      </c>
    </row>
    <row r="784" customFormat="false" ht="12.8" hidden="false" customHeight="false" outlineLevel="0" collapsed="false">
      <c r="A784" s="76" t="n">
        <v>780</v>
      </c>
      <c r="B784" s="77" t="n">
        <f aca="false">EOMONTH(Input!$C$7,A784)</f>
        <v>66657</v>
      </c>
      <c r="C784" s="76" t="n">
        <f aca="false">DATEDIF(Input!$G$23,$B784,"Y")</f>
        <v>105</v>
      </c>
      <c r="E784" s="78" t="n">
        <f aca="false">(-1)*(401k_02!$G784+IRA_02!$E784+Invest_02!$E784)+Pension_02!$E784+SocialSec_02!$E784</f>
        <v>0</v>
      </c>
      <c r="F784" s="78" t="n">
        <f aca="false">(-1)*Roth_02!$E784</f>
        <v>-0</v>
      </c>
      <c r="G784" s="78" t="n">
        <f aca="false">(-1)*$E784*(Input!$C$8/100)</f>
        <v>-0</v>
      </c>
      <c r="H784" s="78" t="n">
        <f aca="false">(-1)*$E784*(Input!$C$9/100)</f>
        <v>-0</v>
      </c>
      <c r="J784" s="78" t="n">
        <f aca="false">($E784+$F784+$G784+$H784)</f>
        <v>0</v>
      </c>
    </row>
    <row r="785" customFormat="false" ht="12.8" hidden="false" customHeight="false" outlineLevel="0" collapsed="false">
      <c r="A785" s="76" t="n">
        <v>781</v>
      </c>
      <c r="B785" s="77" t="n">
        <f aca="false">EOMONTH(Input!$C$7,A785)</f>
        <v>66688</v>
      </c>
      <c r="C785" s="76" t="n">
        <f aca="false">DATEDIF(Input!$G$23,$B785,"Y")</f>
        <v>105</v>
      </c>
      <c r="E785" s="78" t="n">
        <f aca="false">(-1)*(401k_02!$G785+IRA_02!$E785+Invest_02!$E785)+Pension_02!$E785+SocialSec_02!$E785</f>
        <v>0</v>
      </c>
      <c r="F785" s="78" t="n">
        <f aca="false">(-1)*Roth_02!$E785</f>
        <v>-0</v>
      </c>
      <c r="G785" s="78" t="n">
        <f aca="false">(-1)*$E785*(Input!$C$8/100)</f>
        <v>-0</v>
      </c>
      <c r="H785" s="78" t="n">
        <f aca="false">(-1)*$E785*(Input!$C$9/100)</f>
        <v>-0</v>
      </c>
      <c r="J785" s="78" t="n">
        <f aca="false">($E785+$F785+$G785+$H785)</f>
        <v>0</v>
      </c>
    </row>
    <row r="786" customFormat="false" ht="12.8" hidden="false" customHeight="false" outlineLevel="0" collapsed="false">
      <c r="A786" s="76" t="n">
        <v>782</v>
      </c>
      <c r="B786" s="77" t="n">
        <f aca="false">EOMONTH(Input!$C$7,A786)</f>
        <v>66719</v>
      </c>
      <c r="C786" s="76" t="n">
        <f aca="false">DATEDIF(Input!$G$23,$B786,"Y")</f>
        <v>105</v>
      </c>
      <c r="E786" s="78" t="n">
        <f aca="false">(-1)*(401k_02!$G786+IRA_02!$E786+Invest_02!$E786)+Pension_02!$E786+SocialSec_02!$E786</f>
        <v>0</v>
      </c>
      <c r="F786" s="78" t="n">
        <f aca="false">(-1)*Roth_02!$E786</f>
        <v>-0</v>
      </c>
      <c r="G786" s="78" t="n">
        <f aca="false">(-1)*$E786*(Input!$C$8/100)</f>
        <v>-0</v>
      </c>
      <c r="H786" s="78" t="n">
        <f aca="false">(-1)*$E786*(Input!$C$9/100)</f>
        <v>-0</v>
      </c>
      <c r="J786" s="78" t="n">
        <f aca="false">($E786+$F786+$G786+$H786)</f>
        <v>0</v>
      </c>
    </row>
    <row r="787" customFormat="false" ht="12.8" hidden="false" customHeight="false" outlineLevel="0" collapsed="false">
      <c r="A787" s="76" t="n">
        <v>783</v>
      </c>
      <c r="B787" s="77" t="n">
        <f aca="false">EOMONTH(Input!$C$7,A787)</f>
        <v>66749</v>
      </c>
      <c r="C787" s="76" t="n">
        <f aca="false">DATEDIF(Input!$G$23,$B787,"Y")</f>
        <v>105</v>
      </c>
      <c r="E787" s="78" t="n">
        <f aca="false">(-1)*(401k_02!$G787+IRA_02!$E787+Invest_02!$E787)+Pension_02!$E787+SocialSec_02!$E787</f>
        <v>0</v>
      </c>
      <c r="F787" s="78" t="n">
        <f aca="false">(-1)*Roth_02!$E787</f>
        <v>-0</v>
      </c>
      <c r="G787" s="78" t="n">
        <f aca="false">(-1)*$E787*(Input!$C$8/100)</f>
        <v>-0</v>
      </c>
      <c r="H787" s="78" t="n">
        <f aca="false">(-1)*$E787*(Input!$C$9/100)</f>
        <v>-0</v>
      </c>
      <c r="J787" s="78" t="n">
        <f aca="false">($E787+$F787+$G787+$H787)</f>
        <v>0</v>
      </c>
    </row>
    <row r="788" customFormat="false" ht="12.8" hidden="false" customHeight="false" outlineLevel="0" collapsed="false">
      <c r="A788" s="76" t="n">
        <v>784</v>
      </c>
      <c r="B788" s="77" t="n">
        <f aca="false">EOMONTH(Input!$C$7,A788)</f>
        <v>66780</v>
      </c>
      <c r="C788" s="76" t="n">
        <f aca="false">DATEDIF(Input!$G$23,$B788,"Y")</f>
        <v>105</v>
      </c>
      <c r="E788" s="78" t="n">
        <f aca="false">(-1)*(401k_02!$G788+IRA_02!$E788+Invest_02!$E788)+Pension_02!$E788+SocialSec_02!$E788</f>
        <v>0</v>
      </c>
      <c r="F788" s="78" t="n">
        <f aca="false">(-1)*Roth_02!$E788</f>
        <v>-0</v>
      </c>
      <c r="G788" s="78" t="n">
        <f aca="false">(-1)*$E788*(Input!$C$8/100)</f>
        <v>-0</v>
      </c>
      <c r="H788" s="78" t="n">
        <f aca="false">(-1)*$E788*(Input!$C$9/100)</f>
        <v>-0</v>
      </c>
      <c r="J788" s="78" t="n">
        <f aca="false">($E788+$F788+$G788+$H788)</f>
        <v>0</v>
      </c>
    </row>
    <row r="789" customFormat="false" ht="12.8" hidden="false" customHeight="false" outlineLevel="0" collapsed="false">
      <c r="A789" s="76" t="n">
        <v>785</v>
      </c>
      <c r="B789" s="77" t="n">
        <f aca="false">EOMONTH(Input!$C$7,A789)</f>
        <v>66810</v>
      </c>
      <c r="C789" s="76" t="n">
        <f aca="false">DATEDIF(Input!$G$23,$B789,"Y")</f>
        <v>105</v>
      </c>
      <c r="E789" s="78" t="n">
        <f aca="false">(-1)*(401k_02!$G789+IRA_02!$E789+Invest_02!$E789)+Pension_02!$E789+SocialSec_02!$E789</f>
        <v>0</v>
      </c>
      <c r="F789" s="78" t="n">
        <f aca="false">(-1)*Roth_02!$E789</f>
        <v>-0</v>
      </c>
      <c r="G789" s="78" t="n">
        <f aca="false">(-1)*$E789*(Input!$C$8/100)</f>
        <v>-0</v>
      </c>
      <c r="H789" s="78" t="n">
        <f aca="false">(-1)*$E789*(Input!$C$9/100)</f>
        <v>-0</v>
      </c>
      <c r="J789" s="78" t="n">
        <f aca="false">($E789+$F789+$G789+$H789)</f>
        <v>0</v>
      </c>
    </row>
    <row r="790" customFormat="false" ht="12.8" hidden="false" customHeight="false" outlineLevel="0" collapsed="false">
      <c r="A790" s="76" t="n">
        <v>786</v>
      </c>
      <c r="B790" s="77" t="n">
        <f aca="false">EOMONTH(Input!$C$7,A790)</f>
        <v>66841</v>
      </c>
      <c r="C790" s="76" t="n">
        <f aca="false">DATEDIF(Input!$G$23,$B790,"Y")</f>
        <v>105</v>
      </c>
      <c r="E790" s="78" t="n">
        <f aca="false">(-1)*(401k_02!$G790+IRA_02!$E790+Invest_02!$E790)+Pension_02!$E790+SocialSec_02!$E790</f>
        <v>0</v>
      </c>
      <c r="F790" s="78" t="n">
        <f aca="false">(-1)*Roth_02!$E790</f>
        <v>-0</v>
      </c>
      <c r="G790" s="78" t="n">
        <f aca="false">(-1)*$E790*(Input!$C$8/100)</f>
        <v>-0</v>
      </c>
      <c r="H790" s="78" t="n">
        <f aca="false">(-1)*$E790*(Input!$C$9/100)</f>
        <v>-0</v>
      </c>
      <c r="J790" s="78" t="n">
        <f aca="false">($E790+$F790+$G790+$H790)</f>
        <v>0</v>
      </c>
    </row>
    <row r="791" customFormat="false" ht="12.8" hidden="false" customHeight="false" outlineLevel="0" collapsed="false">
      <c r="A791" s="76" t="n">
        <v>787</v>
      </c>
      <c r="B791" s="77" t="n">
        <f aca="false">EOMONTH(Input!$C$7,A791)</f>
        <v>66872</v>
      </c>
      <c r="C791" s="76" t="n">
        <f aca="false">DATEDIF(Input!$G$23,$B791,"Y")</f>
        <v>105</v>
      </c>
      <c r="E791" s="78" t="n">
        <f aca="false">(-1)*(401k_02!$G791+IRA_02!$E791+Invest_02!$E791)+Pension_02!$E791+SocialSec_02!$E791</f>
        <v>0</v>
      </c>
      <c r="F791" s="78" t="n">
        <f aca="false">(-1)*Roth_02!$E791</f>
        <v>-0</v>
      </c>
      <c r="G791" s="78" t="n">
        <f aca="false">(-1)*$E791*(Input!$C$8/100)</f>
        <v>-0</v>
      </c>
      <c r="H791" s="78" t="n">
        <f aca="false">(-1)*$E791*(Input!$C$9/100)</f>
        <v>-0</v>
      </c>
      <c r="J791" s="78" t="n">
        <f aca="false">($E791+$F791+$G791+$H791)</f>
        <v>0</v>
      </c>
    </row>
    <row r="792" customFormat="false" ht="12.8" hidden="false" customHeight="false" outlineLevel="0" collapsed="false">
      <c r="A792" s="76" t="n">
        <v>788</v>
      </c>
      <c r="B792" s="77" t="n">
        <f aca="false">EOMONTH(Input!$C$7,A792)</f>
        <v>66900</v>
      </c>
      <c r="C792" s="76" t="n">
        <f aca="false">DATEDIF(Input!$G$23,$B792,"Y")</f>
        <v>105</v>
      </c>
      <c r="E792" s="78" t="n">
        <f aca="false">(-1)*(401k_02!$G792+IRA_02!$E792+Invest_02!$E792)+Pension_02!$E792+SocialSec_02!$E792</f>
        <v>0</v>
      </c>
      <c r="F792" s="78" t="n">
        <f aca="false">(-1)*Roth_02!$E792</f>
        <v>-0</v>
      </c>
      <c r="G792" s="78" t="n">
        <f aca="false">(-1)*$E792*(Input!$C$8/100)</f>
        <v>-0</v>
      </c>
      <c r="H792" s="78" t="n">
        <f aca="false">(-1)*$E792*(Input!$C$9/100)</f>
        <v>-0</v>
      </c>
      <c r="J792" s="78" t="n">
        <f aca="false">($E792+$F792+$G792+$H792)</f>
        <v>0</v>
      </c>
    </row>
    <row r="793" customFormat="false" ht="12.8" hidden="false" customHeight="false" outlineLevel="0" collapsed="false">
      <c r="A793" s="76" t="n">
        <v>789</v>
      </c>
      <c r="B793" s="77" t="n">
        <f aca="false">EOMONTH(Input!$C$7,A793)</f>
        <v>66931</v>
      </c>
      <c r="C793" s="76" t="n">
        <f aca="false">DATEDIF(Input!$G$23,$B793,"Y")</f>
        <v>105</v>
      </c>
      <c r="E793" s="78" t="n">
        <f aca="false">(-1)*(401k_02!$G793+IRA_02!$E793+Invest_02!$E793)+Pension_02!$E793+SocialSec_02!$E793</f>
        <v>0</v>
      </c>
      <c r="F793" s="78" t="n">
        <f aca="false">(-1)*Roth_02!$E793</f>
        <v>-0</v>
      </c>
      <c r="G793" s="78" t="n">
        <f aca="false">(-1)*$E793*(Input!$C$8/100)</f>
        <v>-0</v>
      </c>
      <c r="H793" s="78" t="n">
        <f aca="false">(-1)*$E793*(Input!$C$9/100)</f>
        <v>-0</v>
      </c>
      <c r="J793" s="78" t="n">
        <f aca="false">($E793+$F793+$G793+$H793)</f>
        <v>0</v>
      </c>
    </row>
    <row r="794" customFormat="false" ht="12.8" hidden="false" customHeight="false" outlineLevel="0" collapsed="false">
      <c r="A794" s="76" t="n">
        <v>790</v>
      </c>
      <c r="B794" s="77" t="n">
        <f aca="false">EOMONTH(Input!$C$7,A794)</f>
        <v>66961</v>
      </c>
      <c r="C794" s="76" t="n">
        <f aca="false">DATEDIF(Input!$G$23,$B794,"Y")</f>
        <v>105</v>
      </c>
      <c r="E794" s="78" t="n">
        <f aca="false">(-1)*(401k_02!$G794+IRA_02!$E794+Invest_02!$E794)+Pension_02!$E794+SocialSec_02!$E794</f>
        <v>0</v>
      </c>
      <c r="F794" s="78" t="n">
        <f aca="false">(-1)*Roth_02!$E794</f>
        <v>-0</v>
      </c>
      <c r="G794" s="78" t="n">
        <f aca="false">(-1)*$E794*(Input!$C$8/100)</f>
        <v>-0</v>
      </c>
      <c r="H794" s="78" t="n">
        <f aca="false">(-1)*$E794*(Input!$C$9/100)</f>
        <v>-0</v>
      </c>
      <c r="J794" s="78" t="n">
        <f aca="false">($E794+$F794+$G794+$H794)</f>
        <v>0</v>
      </c>
    </row>
    <row r="795" customFormat="false" ht="12.8" hidden="false" customHeight="false" outlineLevel="0" collapsed="false">
      <c r="A795" s="76" t="n">
        <v>791</v>
      </c>
      <c r="B795" s="77" t="n">
        <f aca="false">EOMONTH(Input!$C$7,A795)</f>
        <v>66992</v>
      </c>
      <c r="C795" s="76" t="n">
        <f aca="false">DATEDIF(Input!$G$23,$B795,"Y")</f>
        <v>106</v>
      </c>
      <c r="E795" s="78" t="n">
        <f aca="false">(-1)*(401k_02!$G795+IRA_02!$E795+Invest_02!$E795)+Pension_02!$E795+SocialSec_02!$E795</f>
        <v>0</v>
      </c>
      <c r="F795" s="78" t="n">
        <f aca="false">(-1)*Roth_02!$E795</f>
        <v>-0</v>
      </c>
      <c r="G795" s="78" t="n">
        <f aca="false">(-1)*$E795*(Input!$C$8/100)</f>
        <v>-0</v>
      </c>
      <c r="H795" s="78" t="n">
        <f aca="false">(-1)*$E795*(Input!$C$9/100)</f>
        <v>-0</v>
      </c>
      <c r="J795" s="78" t="n">
        <f aca="false">($E795+$F795+$G795+$H795)</f>
        <v>0</v>
      </c>
    </row>
    <row r="796" customFormat="false" ht="12.8" hidden="false" customHeight="false" outlineLevel="0" collapsed="false">
      <c r="A796" s="76" t="n">
        <v>792</v>
      </c>
      <c r="B796" s="77" t="n">
        <f aca="false">EOMONTH(Input!$C$7,A796)</f>
        <v>67022</v>
      </c>
      <c r="C796" s="76" t="n">
        <f aca="false">DATEDIF(Input!$G$23,$B796,"Y")</f>
        <v>106</v>
      </c>
      <c r="E796" s="78" t="n">
        <f aca="false">(-1)*(401k_02!$G796+IRA_02!$E796+Invest_02!$E796)+Pension_02!$E796+SocialSec_02!$E796</f>
        <v>0</v>
      </c>
      <c r="F796" s="78" t="n">
        <f aca="false">(-1)*Roth_02!$E796</f>
        <v>-0</v>
      </c>
      <c r="G796" s="78" t="n">
        <f aca="false">(-1)*$E796*(Input!$C$8/100)</f>
        <v>-0</v>
      </c>
      <c r="H796" s="78" t="n">
        <f aca="false">(-1)*$E796*(Input!$C$9/100)</f>
        <v>-0</v>
      </c>
      <c r="J796" s="78" t="n">
        <f aca="false">($E796+$F796+$G796+$H796)</f>
        <v>0</v>
      </c>
    </row>
    <row r="797" customFormat="false" ht="12.8" hidden="false" customHeight="false" outlineLevel="0" collapsed="false">
      <c r="A797" s="76" t="n">
        <v>793</v>
      </c>
      <c r="B797" s="77" t="n">
        <f aca="false">EOMONTH(Input!$C$7,A797)</f>
        <v>67053</v>
      </c>
      <c r="C797" s="76" t="n">
        <f aca="false">DATEDIF(Input!$G$23,$B797,"Y")</f>
        <v>106</v>
      </c>
      <c r="E797" s="78" t="n">
        <f aca="false">(-1)*(401k_02!$G797+IRA_02!$E797+Invest_02!$E797)+Pension_02!$E797+SocialSec_02!$E797</f>
        <v>0</v>
      </c>
      <c r="F797" s="78" t="n">
        <f aca="false">(-1)*Roth_02!$E797</f>
        <v>-0</v>
      </c>
      <c r="G797" s="78" t="n">
        <f aca="false">(-1)*$E797*(Input!$C$8/100)</f>
        <v>-0</v>
      </c>
      <c r="H797" s="78" t="n">
        <f aca="false">(-1)*$E797*(Input!$C$9/100)</f>
        <v>-0</v>
      </c>
      <c r="J797" s="78" t="n">
        <f aca="false">($E797+$F797+$G797+$H797)</f>
        <v>0</v>
      </c>
    </row>
    <row r="798" customFormat="false" ht="12.8" hidden="false" customHeight="false" outlineLevel="0" collapsed="false">
      <c r="A798" s="76" t="n">
        <v>794</v>
      </c>
      <c r="B798" s="77" t="n">
        <f aca="false">EOMONTH(Input!$C$7,A798)</f>
        <v>67084</v>
      </c>
      <c r="C798" s="76" t="n">
        <f aca="false">DATEDIF(Input!$G$23,$B798,"Y")</f>
        <v>106</v>
      </c>
      <c r="E798" s="78" t="n">
        <f aca="false">(-1)*(401k_02!$G798+IRA_02!$E798+Invest_02!$E798)+Pension_02!$E798+SocialSec_02!$E798</f>
        <v>0</v>
      </c>
      <c r="F798" s="78" t="n">
        <f aca="false">(-1)*Roth_02!$E798</f>
        <v>-0</v>
      </c>
      <c r="G798" s="78" t="n">
        <f aca="false">(-1)*$E798*(Input!$C$8/100)</f>
        <v>-0</v>
      </c>
      <c r="H798" s="78" t="n">
        <f aca="false">(-1)*$E798*(Input!$C$9/100)</f>
        <v>-0</v>
      </c>
      <c r="J798" s="78" t="n">
        <f aca="false">($E798+$F798+$G798+$H798)</f>
        <v>0</v>
      </c>
    </row>
    <row r="799" customFormat="false" ht="12.8" hidden="false" customHeight="false" outlineLevel="0" collapsed="false">
      <c r="A799" s="76" t="n">
        <v>795</v>
      </c>
      <c r="B799" s="77" t="n">
        <f aca="false">EOMONTH(Input!$C$7,A799)</f>
        <v>67114</v>
      </c>
      <c r="C799" s="76" t="n">
        <f aca="false">DATEDIF(Input!$G$23,$B799,"Y")</f>
        <v>106</v>
      </c>
      <c r="E799" s="78" t="n">
        <f aca="false">(-1)*(401k_02!$G799+IRA_02!$E799+Invest_02!$E799)+Pension_02!$E799+SocialSec_02!$E799</f>
        <v>0</v>
      </c>
      <c r="F799" s="78" t="n">
        <f aca="false">(-1)*Roth_02!$E799</f>
        <v>-0</v>
      </c>
      <c r="G799" s="78" t="n">
        <f aca="false">(-1)*$E799*(Input!$C$8/100)</f>
        <v>-0</v>
      </c>
      <c r="H799" s="78" t="n">
        <f aca="false">(-1)*$E799*(Input!$C$9/100)</f>
        <v>-0</v>
      </c>
      <c r="J799" s="78" t="n">
        <f aca="false">($E799+$F799+$G799+$H799)</f>
        <v>0</v>
      </c>
    </row>
    <row r="800" customFormat="false" ht="12.8" hidden="false" customHeight="false" outlineLevel="0" collapsed="false">
      <c r="A800" s="76" t="n">
        <v>796</v>
      </c>
      <c r="B800" s="77" t="n">
        <f aca="false">EOMONTH(Input!$C$7,A800)</f>
        <v>67145</v>
      </c>
      <c r="C800" s="76" t="n">
        <f aca="false">DATEDIF(Input!$G$23,$B800,"Y")</f>
        <v>106</v>
      </c>
      <c r="E800" s="78" t="n">
        <f aca="false">(-1)*(401k_02!$G800+IRA_02!$E800+Invest_02!$E800)+Pension_02!$E800+SocialSec_02!$E800</f>
        <v>0</v>
      </c>
      <c r="F800" s="78" t="n">
        <f aca="false">(-1)*Roth_02!$E800</f>
        <v>-0</v>
      </c>
      <c r="G800" s="78" t="n">
        <f aca="false">(-1)*$E800*(Input!$C$8/100)</f>
        <v>-0</v>
      </c>
      <c r="H800" s="78" t="n">
        <f aca="false">(-1)*$E800*(Input!$C$9/100)</f>
        <v>-0</v>
      </c>
      <c r="J800" s="78" t="n">
        <f aca="false">($E800+$F800+$G800+$H800)</f>
        <v>0</v>
      </c>
    </row>
    <row r="801" customFormat="false" ht="12.8" hidden="false" customHeight="false" outlineLevel="0" collapsed="false">
      <c r="A801" s="76" t="n">
        <v>797</v>
      </c>
      <c r="B801" s="77" t="n">
        <f aca="false">EOMONTH(Input!$C$7,A801)</f>
        <v>67175</v>
      </c>
      <c r="C801" s="76" t="n">
        <f aca="false">DATEDIF(Input!$G$23,$B801,"Y")</f>
        <v>106</v>
      </c>
      <c r="E801" s="78" t="n">
        <f aca="false">(-1)*(401k_02!$G801+IRA_02!$E801+Invest_02!$E801)+Pension_02!$E801+SocialSec_02!$E801</f>
        <v>0</v>
      </c>
      <c r="F801" s="78" t="n">
        <f aca="false">(-1)*Roth_02!$E801</f>
        <v>-0</v>
      </c>
      <c r="G801" s="78" t="n">
        <f aca="false">(-1)*$E801*(Input!$C$8/100)</f>
        <v>-0</v>
      </c>
      <c r="H801" s="78" t="n">
        <f aca="false">(-1)*$E801*(Input!$C$9/100)</f>
        <v>-0</v>
      </c>
      <c r="J801" s="78" t="n">
        <f aca="false">($E801+$F801+$G801+$H801)</f>
        <v>0</v>
      </c>
    </row>
    <row r="802" customFormat="false" ht="12.8" hidden="false" customHeight="false" outlineLevel="0" collapsed="false">
      <c r="A802" s="76" t="n">
        <v>798</v>
      </c>
      <c r="B802" s="77" t="n">
        <f aca="false">EOMONTH(Input!$C$7,A802)</f>
        <v>67206</v>
      </c>
      <c r="C802" s="76" t="n">
        <f aca="false">DATEDIF(Input!$G$23,$B802,"Y")</f>
        <v>106</v>
      </c>
      <c r="E802" s="78" t="n">
        <f aca="false">(-1)*(401k_02!$G802+IRA_02!$E802+Invest_02!$E802)+Pension_02!$E802+SocialSec_02!$E802</f>
        <v>0</v>
      </c>
      <c r="F802" s="78" t="n">
        <f aca="false">(-1)*Roth_02!$E802</f>
        <v>-0</v>
      </c>
      <c r="G802" s="78" t="n">
        <f aca="false">(-1)*$E802*(Input!$C$8/100)</f>
        <v>-0</v>
      </c>
      <c r="H802" s="78" t="n">
        <f aca="false">(-1)*$E802*(Input!$C$9/100)</f>
        <v>-0</v>
      </c>
      <c r="J802" s="78" t="n">
        <f aca="false">($E802+$F802+$G802+$H802)</f>
        <v>0</v>
      </c>
    </row>
    <row r="803" customFormat="false" ht="12.8" hidden="false" customHeight="false" outlineLevel="0" collapsed="false">
      <c r="A803" s="76" t="n">
        <v>799</v>
      </c>
      <c r="B803" s="77" t="n">
        <f aca="false">EOMONTH(Input!$C$7,A803)</f>
        <v>67237</v>
      </c>
      <c r="C803" s="76" t="n">
        <f aca="false">DATEDIF(Input!$G$23,$B803,"Y")</f>
        <v>106</v>
      </c>
      <c r="E803" s="78" t="n">
        <f aca="false">(-1)*(401k_02!$G803+IRA_02!$E803+Invest_02!$E803)+Pension_02!$E803+SocialSec_02!$E803</f>
        <v>0</v>
      </c>
      <c r="F803" s="78" t="n">
        <f aca="false">(-1)*Roth_02!$E803</f>
        <v>-0</v>
      </c>
      <c r="G803" s="78" t="n">
        <f aca="false">(-1)*$E803*(Input!$C$8/100)</f>
        <v>-0</v>
      </c>
      <c r="H803" s="78" t="n">
        <f aca="false">(-1)*$E803*(Input!$C$9/100)</f>
        <v>-0</v>
      </c>
      <c r="J803" s="78" t="n">
        <f aca="false">($E803+$F803+$G803+$H803)</f>
        <v>0</v>
      </c>
    </row>
    <row r="804" customFormat="false" ht="12.8" hidden="false" customHeight="false" outlineLevel="0" collapsed="false">
      <c r="A804" s="76" t="n">
        <v>800</v>
      </c>
      <c r="B804" s="77" t="n">
        <f aca="false">EOMONTH(Input!$C$7,A804)</f>
        <v>67266</v>
      </c>
      <c r="C804" s="76" t="n">
        <f aca="false">DATEDIF(Input!$G$23,$B804,"Y")</f>
        <v>106</v>
      </c>
      <c r="E804" s="78" t="n">
        <f aca="false">(-1)*(401k_02!$G804+IRA_02!$E804+Invest_02!$E804)+Pension_02!$E804+SocialSec_02!$E804</f>
        <v>0</v>
      </c>
      <c r="F804" s="78" t="n">
        <f aca="false">(-1)*Roth_02!$E804</f>
        <v>-0</v>
      </c>
      <c r="G804" s="78" t="n">
        <f aca="false">(-1)*$E804*(Input!$C$8/100)</f>
        <v>-0</v>
      </c>
      <c r="H804" s="78" t="n">
        <f aca="false">(-1)*$E804*(Input!$C$9/100)</f>
        <v>-0</v>
      </c>
      <c r="J804" s="78" t="n">
        <f aca="false">($E804+$F804+$G804+$H804)</f>
        <v>0</v>
      </c>
    </row>
    <row r="805" customFormat="false" ht="12.8" hidden="false" customHeight="false" outlineLevel="0" collapsed="false">
      <c r="A805" s="76" t="n">
        <v>801</v>
      </c>
      <c r="B805" s="77" t="n">
        <f aca="false">EOMONTH(Input!$C$7,A805)</f>
        <v>67297</v>
      </c>
      <c r="C805" s="76" t="n">
        <f aca="false">DATEDIF(Input!$G$23,$B805,"Y")</f>
        <v>106</v>
      </c>
      <c r="E805" s="78" t="n">
        <f aca="false">(-1)*(401k_02!$G805+IRA_02!$E805+Invest_02!$E805)+Pension_02!$E805+SocialSec_02!$E805</f>
        <v>0</v>
      </c>
      <c r="F805" s="78" t="n">
        <f aca="false">(-1)*Roth_02!$E805</f>
        <v>-0</v>
      </c>
      <c r="G805" s="78" t="n">
        <f aca="false">(-1)*$E805*(Input!$C$8/100)</f>
        <v>-0</v>
      </c>
      <c r="H805" s="78" t="n">
        <f aca="false">(-1)*$E805*(Input!$C$9/100)</f>
        <v>-0</v>
      </c>
      <c r="J805" s="78" t="n">
        <f aca="false">($E805+$F805+$G805+$H805)</f>
        <v>0</v>
      </c>
    </row>
    <row r="806" customFormat="false" ht="12.8" hidden="false" customHeight="false" outlineLevel="0" collapsed="false">
      <c r="A806" s="76" t="n">
        <v>802</v>
      </c>
      <c r="B806" s="77" t="n">
        <f aca="false">EOMONTH(Input!$C$7,A806)</f>
        <v>67327</v>
      </c>
      <c r="C806" s="76" t="n">
        <f aca="false">DATEDIF(Input!$G$23,$B806,"Y")</f>
        <v>106</v>
      </c>
      <c r="E806" s="78" t="n">
        <f aca="false">(-1)*(401k_02!$G806+IRA_02!$E806+Invest_02!$E806)+Pension_02!$E806+SocialSec_02!$E806</f>
        <v>0</v>
      </c>
      <c r="F806" s="78" t="n">
        <f aca="false">(-1)*Roth_02!$E806</f>
        <v>-0</v>
      </c>
      <c r="G806" s="78" t="n">
        <f aca="false">(-1)*$E806*(Input!$C$8/100)</f>
        <v>-0</v>
      </c>
      <c r="H806" s="78" t="n">
        <f aca="false">(-1)*$E806*(Input!$C$9/100)</f>
        <v>-0</v>
      </c>
      <c r="J806" s="78" t="n">
        <f aca="false">($E806+$F806+$G806+$H806)</f>
        <v>0</v>
      </c>
    </row>
    <row r="807" customFormat="false" ht="12.8" hidden="false" customHeight="false" outlineLevel="0" collapsed="false">
      <c r="A807" s="76" t="n">
        <v>803</v>
      </c>
      <c r="B807" s="77" t="n">
        <f aca="false">EOMONTH(Input!$C$7,A807)</f>
        <v>67358</v>
      </c>
      <c r="C807" s="76" t="n">
        <f aca="false">DATEDIF(Input!$G$23,$B807,"Y")</f>
        <v>107</v>
      </c>
      <c r="E807" s="78" t="n">
        <f aca="false">(-1)*(401k_02!$G807+IRA_02!$E807+Invest_02!$E807)+Pension_02!$E807+SocialSec_02!$E807</f>
        <v>0</v>
      </c>
      <c r="F807" s="78" t="n">
        <f aca="false">(-1)*Roth_02!$E807</f>
        <v>-0</v>
      </c>
      <c r="G807" s="78" t="n">
        <f aca="false">(-1)*$E807*(Input!$C$8/100)</f>
        <v>-0</v>
      </c>
      <c r="H807" s="78" t="n">
        <f aca="false">(-1)*$E807*(Input!$C$9/100)</f>
        <v>-0</v>
      </c>
      <c r="J807" s="78" t="n">
        <f aca="false">($E807+$F807+$G807+$H807)</f>
        <v>0</v>
      </c>
    </row>
    <row r="808" customFormat="false" ht="12.8" hidden="false" customHeight="false" outlineLevel="0" collapsed="false">
      <c r="A808" s="76" t="n">
        <v>804</v>
      </c>
      <c r="B808" s="77" t="n">
        <f aca="false">EOMONTH(Input!$C$7,A808)</f>
        <v>67388</v>
      </c>
      <c r="C808" s="76" t="n">
        <f aca="false">DATEDIF(Input!$G$23,$B808,"Y")</f>
        <v>107</v>
      </c>
      <c r="E808" s="78" t="n">
        <f aca="false">(-1)*(401k_02!$G808+IRA_02!$E808+Invest_02!$E808)+Pension_02!$E808+SocialSec_02!$E808</f>
        <v>0</v>
      </c>
      <c r="F808" s="78" t="n">
        <f aca="false">(-1)*Roth_02!$E808</f>
        <v>-0</v>
      </c>
      <c r="G808" s="78" t="n">
        <f aca="false">(-1)*$E808*(Input!$C$8/100)</f>
        <v>-0</v>
      </c>
      <c r="H808" s="78" t="n">
        <f aca="false">(-1)*$E808*(Input!$C$9/100)</f>
        <v>-0</v>
      </c>
      <c r="J808" s="78" t="n">
        <f aca="false">($E808+$F808+$G808+$H808)</f>
        <v>0</v>
      </c>
    </row>
    <row r="809" customFormat="false" ht="12.8" hidden="false" customHeight="false" outlineLevel="0" collapsed="false">
      <c r="A809" s="76" t="n">
        <v>805</v>
      </c>
      <c r="B809" s="77" t="n">
        <f aca="false">EOMONTH(Input!$C$7,A809)</f>
        <v>67419</v>
      </c>
      <c r="C809" s="76" t="n">
        <f aca="false">DATEDIF(Input!$G$23,$B809,"Y")</f>
        <v>107</v>
      </c>
      <c r="E809" s="78" t="n">
        <f aca="false">(-1)*(401k_02!$G809+IRA_02!$E809+Invest_02!$E809)+Pension_02!$E809+SocialSec_02!$E809</f>
        <v>0</v>
      </c>
      <c r="F809" s="78" t="n">
        <f aca="false">(-1)*Roth_02!$E809</f>
        <v>-0</v>
      </c>
      <c r="G809" s="78" t="n">
        <f aca="false">(-1)*$E809*(Input!$C$8/100)</f>
        <v>-0</v>
      </c>
      <c r="H809" s="78" t="n">
        <f aca="false">(-1)*$E809*(Input!$C$9/100)</f>
        <v>-0</v>
      </c>
      <c r="J809" s="78" t="n">
        <f aca="false">($E809+$F809+$G809+$H809)</f>
        <v>0</v>
      </c>
    </row>
    <row r="810" customFormat="false" ht="12.8" hidden="false" customHeight="false" outlineLevel="0" collapsed="false">
      <c r="A810" s="76" t="n">
        <v>806</v>
      </c>
      <c r="B810" s="77" t="n">
        <f aca="false">EOMONTH(Input!$C$7,A810)</f>
        <v>67450</v>
      </c>
      <c r="C810" s="76" t="n">
        <f aca="false">DATEDIF(Input!$G$23,$B810,"Y")</f>
        <v>107</v>
      </c>
      <c r="E810" s="78" t="n">
        <f aca="false">(-1)*(401k_02!$G810+IRA_02!$E810+Invest_02!$E810)+Pension_02!$E810+SocialSec_02!$E810</f>
        <v>0</v>
      </c>
      <c r="F810" s="78" t="n">
        <f aca="false">(-1)*Roth_02!$E810</f>
        <v>-0</v>
      </c>
      <c r="G810" s="78" t="n">
        <f aca="false">(-1)*$E810*(Input!$C$8/100)</f>
        <v>-0</v>
      </c>
      <c r="H810" s="78" t="n">
        <f aca="false">(-1)*$E810*(Input!$C$9/100)</f>
        <v>-0</v>
      </c>
      <c r="J810" s="78" t="n">
        <f aca="false">($E810+$F810+$G810+$H810)</f>
        <v>0</v>
      </c>
    </row>
    <row r="811" customFormat="false" ht="12.8" hidden="false" customHeight="false" outlineLevel="0" collapsed="false">
      <c r="A811" s="76" t="n">
        <v>807</v>
      </c>
      <c r="B811" s="77" t="n">
        <f aca="false">EOMONTH(Input!$C$7,A811)</f>
        <v>67480</v>
      </c>
      <c r="C811" s="76" t="n">
        <f aca="false">DATEDIF(Input!$G$23,$B811,"Y")</f>
        <v>107</v>
      </c>
      <c r="E811" s="78" t="n">
        <f aca="false">(-1)*(401k_02!$G811+IRA_02!$E811+Invest_02!$E811)+Pension_02!$E811+SocialSec_02!$E811</f>
        <v>0</v>
      </c>
      <c r="F811" s="78" t="n">
        <f aca="false">(-1)*Roth_02!$E811</f>
        <v>-0</v>
      </c>
      <c r="G811" s="78" t="n">
        <f aca="false">(-1)*$E811*(Input!$C$8/100)</f>
        <v>-0</v>
      </c>
      <c r="H811" s="78" t="n">
        <f aca="false">(-1)*$E811*(Input!$C$9/100)</f>
        <v>-0</v>
      </c>
      <c r="J811" s="78" t="n">
        <f aca="false">($E811+$F811+$G811+$H811)</f>
        <v>0</v>
      </c>
    </row>
    <row r="812" customFormat="false" ht="12.8" hidden="false" customHeight="false" outlineLevel="0" collapsed="false">
      <c r="A812" s="76" t="n">
        <v>808</v>
      </c>
      <c r="B812" s="77" t="n">
        <f aca="false">EOMONTH(Input!$C$7,A812)</f>
        <v>67511</v>
      </c>
      <c r="C812" s="76" t="n">
        <f aca="false">DATEDIF(Input!$G$23,$B812,"Y")</f>
        <v>107</v>
      </c>
      <c r="E812" s="78" t="n">
        <f aca="false">(-1)*(401k_02!$G812+IRA_02!$E812+Invest_02!$E812)+Pension_02!$E812+SocialSec_02!$E812</f>
        <v>0</v>
      </c>
      <c r="F812" s="78" t="n">
        <f aca="false">(-1)*Roth_02!$E812</f>
        <v>-0</v>
      </c>
      <c r="G812" s="78" t="n">
        <f aca="false">(-1)*$E812*(Input!$C$8/100)</f>
        <v>-0</v>
      </c>
      <c r="H812" s="78" t="n">
        <f aca="false">(-1)*$E812*(Input!$C$9/100)</f>
        <v>-0</v>
      </c>
      <c r="J812" s="78" t="n">
        <f aca="false">($E812+$F812+$G812+$H812)</f>
        <v>0</v>
      </c>
    </row>
    <row r="813" customFormat="false" ht="12.8" hidden="false" customHeight="false" outlineLevel="0" collapsed="false">
      <c r="A813" s="76" t="n">
        <v>809</v>
      </c>
      <c r="B813" s="77" t="n">
        <f aca="false">EOMONTH(Input!$C$7,A813)</f>
        <v>67541</v>
      </c>
      <c r="C813" s="76" t="n">
        <f aca="false">DATEDIF(Input!$G$23,$B813,"Y")</f>
        <v>107</v>
      </c>
      <c r="E813" s="78" t="n">
        <f aca="false">(-1)*(401k_02!$G813+IRA_02!$E813+Invest_02!$E813)+Pension_02!$E813+SocialSec_02!$E813</f>
        <v>0</v>
      </c>
      <c r="F813" s="78" t="n">
        <f aca="false">(-1)*Roth_02!$E813</f>
        <v>-0</v>
      </c>
      <c r="G813" s="78" t="n">
        <f aca="false">(-1)*$E813*(Input!$C$8/100)</f>
        <v>-0</v>
      </c>
      <c r="H813" s="78" t="n">
        <f aca="false">(-1)*$E813*(Input!$C$9/100)</f>
        <v>-0</v>
      </c>
      <c r="J813" s="78" t="n">
        <f aca="false">($E813+$F813+$G813+$H813)</f>
        <v>0</v>
      </c>
    </row>
    <row r="814" customFormat="false" ht="12.8" hidden="false" customHeight="false" outlineLevel="0" collapsed="false">
      <c r="A814" s="76" t="n">
        <v>810</v>
      </c>
      <c r="B814" s="77" t="n">
        <f aca="false">EOMONTH(Input!$C$7,A814)</f>
        <v>67572</v>
      </c>
      <c r="C814" s="76" t="n">
        <f aca="false">DATEDIF(Input!$G$23,$B814,"Y")</f>
        <v>107</v>
      </c>
      <c r="E814" s="78" t="n">
        <f aca="false">(-1)*(401k_02!$G814+IRA_02!$E814+Invest_02!$E814)+Pension_02!$E814+SocialSec_02!$E814</f>
        <v>0</v>
      </c>
      <c r="F814" s="78" t="n">
        <f aca="false">(-1)*Roth_02!$E814</f>
        <v>-0</v>
      </c>
      <c r="G814" s="78" t="n">
        <f aca="false">(-1)*$E814*(Input!$C$8/100)</f>
        <v>-0</v>
      </c>
      <c r="H814" s="78" t="n">
        <f aca="false">(-1)*$E814*(Input!$C$9/100)</f>
        <v>-0</v>
      </c>
      <c r="J814" s="78" t="n">
        <f aca="false">($E814+$F814+$G814+$H814)</f>
        <v>0</v>
      </c>
    </row>
    <row r="815" customFormat="false" ht="12.8" hidden="false" customHeight="false" outlineLevel="0" collapsed="false">
      <c r="A815" s="76" t="n">
        <v>811</v>
      </c>
      <c r="B815" s="77" t="n">
        <f aca="false">EOMONTH(Input!$C$7,A815)</f>
        <v>67603</v>
      </c>
      <c r="C815" s="76" t="n">
        <f aca="false">DATEDIF(Input!$G$23,$B815,"Y")</f>
        <v>107</v>
      </c>
      <c r="E815" s="78" t="n">
        <f aca="false">(-1)*(401k_02!$G815+IRA_02!$E815+Invest_02!$E815)+Pension_02!$E815+SocialSec_02!$E815</f>
        <v>0</v>
      </c>
      <c r="F815" s="78" t="n">
        <f aca="false">(-1)*Roth_02!$E815</f>
        <v>-0</v>
      </c>
      <c r="G815" s="78" t="n">
        <f aca="false">(-1)*$E815*(Input!$C$8/100)</f>
        <v>-0</v>
      </c>
      <c r="H815" s="78" t="n">
        <f aca="false">(-1)*$E815*(Input!$C$9/100)</f>
        <v>-0</v>
      </c>
      <c r="J815" s="78" t="n">
        <f aca="false">($E815+$F815+$G815+$H815)</f>
        <v>0</v>
      </c>
    </row>
    <row r="816" customFormat="false" ht="12.8" hidden="false" customHeight="false" outlineLevel="0" collapsed="false">
      <c r="A816" s="76" t="n">
        <v>812</v>
      </c>
      <c r="B816" s="77" t="n">
        <f aca="false">EOMONTH(Input!$C$7,A816)</f>
        <v>67631</v>
      </c>
      <c r="C816" s="76" t="n">
        <f aca="false">DATEDIF(Input!$G$23,$B816,"Y")</f>
        <v>107</v>
      </c>
      <c r="E816" s="78" t="n">
        <f aca="false">(-1)*(401k_02!$G816+IRA_02!$E816+Invest_02!$E816)+Pension_02!$E816+SocialSec_02!$E816</f>
        <v>0</v>
      </c>
      <c r="F816" s="78" t="n">
        <f aca="false">(-1)*Roth_02!$E816</f>
        <v>-0</v>
      </c>
      <c r="G816" s="78" t="n">
        <f aca="false">(-1)*$E816*(Input!$C$8/100)</f>
        <v>-0</v>
      </c>
      <c r="H816" s="78" t="n">
        <f aca="false">(-1)*$E816*(Input!$C$9/100)</f>
        <v>-0</v>
      </c>
      <c r="J816" s="78" t="n">
        <f aca="false">($E816+$F816+$G816+$H816)</f>
        <v>0</v>
      </c>
    </row>
    <row r="817" customFormat="false" ht="12.8" hidden="false" customHeight="false" outlineLevel="0" collapsed="false">
      <c r="A817" s="76" t="n">
        <v>813</v>
      </c>
      <c r="B817" s="77" t="n">
        <f aca="false">EOMONTH(Input!$C$7,A817)</f>
        <v>67662</v>
      </c>
      <c r="C817" s="76" t="n">
        <f aca="false">DATEDIF(Input!$G$23,$B817,"Y")</f>
        <v>107</v>
      </c>
      <c r="E817" s="78" t="n">
        <f aca="false">(-1)*(401k_02!$G817+IRA_02!$E817+Invest_02!$E817)+Pension_02!$E817+SocialSec_02!$E817</f>
        <v>0</v>
      </c>
      <c r="F817" s="78" t="n">
        <f aca="false">(-1)*Roth_02!$E817</f>
        <v>-0</v>
      </c>
      <c r="G817" s="78" t="n">
        <f aca="false">(-1)*$E817*(Input!$C$8/100)</f>
        <v>-0</v>
      </c>
      <c r="H817" s="78" t="n">
        <f aca="false">(-1)*$E817*(Input!$C$9/100)</f>
        <v>-0</v>
      </c>
      <c r="J817" s="78" t="n">
        <f aca="false">($E817+$F817+$G817+$H817)</f>
        <v>0</v>
      </c>
    </row>
    <row r="818" customFormat="false" ht="12.8" hidden="false" customHeight="false" outlineLevel="0" collapsed="false">
      <c r="A818" s="76" t="n">
        <v>814</v>
      </c>
      <c r="B818" s="77" t="n">
        <f aca="false">EOMONTH(Input!$C$7,A818)</f>
        <v>67692</v>
      </c>
      <c r="C818" s="76" t="n">
        <f aca="false">DATEDIF(Input!$G$23,$B818,"Y")</f>
        <v>107</v>
      </c>
      <c r="E818" s="78" t="n">
        <f aca="false">(-1)*(401k_02!$G818+IRA_02!$E818+Invest_02!$E818)+Pension_02!$E818+SocialSec_02!$E818</f>
        <v>0</v>
      </c>
      <c r="F818" s="78" t="n">
        <f aca="false">(-1)*Roth_02!$E818</f>
        <v>-0</v>
      </c>
      <c r="G818" s="78" t="n">
        <f aca="false">(-1)*$E818*(Input!$C$8/100)</f>
        <v>-0</v>
      </c>
      <c r="H818" s="78" t="n">
        <f aca="false">(-1)*$E818*(Input!$C$9/100)</f>
        <v>-0</v>
      </c>
      <c r="J818" s="78" t="n">
        <f aca="false">($E818+$F818+$G818+$H818)</f>
        <v>0</v>
      </c>
    </row>
    <row r="819" customFormat="false" ht="12.8" hidden="false" customHeight="false" outlineLevel="0" collapsed="false">
      <c r="A819" s="76" t="n">
        <v>815</v>
      </c>
      <c r="B819" s="77" t="n">
        <f aca="false">EOMONTH(Input!$C$7,A819)</f>
        <v>67723</v>
      </c>
      <c r="C819" s="76" t="n">
        <f aca="false">DATEDIF(Input!$G$23,$B819,"Y")</f>
        <v>108</v>
      </c>
      <c r="E819" s="78" t="n">
        <f aca="false">(-1)*(401k_02!$G819+IRA_02!$E819+Invest_02!$E819)+Pension_02!$E819+SocialSec_02!$E819</f>
        <v>0</v>
      </c>
      <c r="F819" s="78" t="n">
        <f aca="false">(-1)*Roth_02!$E819</f>
        <v>-0</v>
      </c>
      <c r="G819" s="78" t="n">
        <f aca="false">(-1)*$E819*(Input!$C$8/100)</f>
        <v>-0</v>
      </c>
      <c r="H819" s="78" t="n">
        <f aca="false">(-1)*$E819*(Input!$C$9/100)</f>
        <v>-0</v>
      </c>
      <c r="J819" s="78" t="n">
        <f aca="false">($E819+$F819+$G819+$H819)</f>
        <v>0</v>
      </c>
    </row>
    <row r="820" customFormat="false" ht="12.8" hidden="false" customHeight="false" outlineLevel="0" collapsed="false">
      <c r="A820" s="76" t="n">
        <v>816</v>
      </c>
      <c r="B820" s="77" t="n">
        <f aca="false">EOMONTH(Input!$C$7,A820)</f>
        <v>67753</v>
      </c>
      <c r="C820" s="76" t="n">
        <f aca="false">DATEDIF(Input!$G$23,$B820,"Y")</f>
        <v>108</v>
      </c>
      <c r="E820" s="78" t="n">
        <f aca="false">(-1)*(401k_02!$G820+IRA_02!$E820+Invest_02!$E820)+Pension_02!$E820+SocialSec_02!$E820</f>
        <v>0</v>
      </c>
      <c r="F820" s="78" t="n">
        <f aca="false">(-1)*Roth_02!$E820</f>
        <v>-0</v>
      </c>
      <c r="G820" s="78" t="n">
        <f aca="false">(-1)*$E820*(Input!$C$8/100)</f>
        <v>-0</v>
      </c>
      <c r="H820" s="78" t="n">
        <f aca="false">(-1)*$E820*(Input!$C$9/100)</f>
        <v>-0</v>
      </c>
      <c r="J820" s="78" t="n">
        <f aca="false">($E820+$F820+$G820+$H820)</f>
        <v>0</v>
      </c>
    </row>
    <row r="821" customFormat="false" ht="12.8" hidden="false" customHeight="false" outlineLevel="0" collapsed="false">
      <c r="A821" s="76" t="n">
        <v>817</v>
      </c>
      <c r="B821" s="77" t="n">
        <f aca="false">EOMONTH(Input!$C$7,A821)</f>
        <v>67784</v>
      </c>
      <c r="C821" s="76" t="n">
        <f aca="false">DATEDIF(Input!$G$23,$B821,"Y")</f>
        <v>108</v>
      </c>
      <c r="E821" s="78" t="n">
        <f aca="false">(-1)*(401k_02!$G821+IRA_02!$E821+Invest_02!$E821)+Pension_02!$E821+SocialSec_02!$E821</f>
        <v>0</v>
      </c>
      <c r="F821" s="78" t="n">
        <f aca="false">(-1)*Roth_02!$E821</f>
        <v>-0</v>
      </c>
      <c r="G821" s="78" t="n">
        <f aca="false">(-1)*$E821*(Input!$C$8/100)</f>
        <v>-0</v>
      </c>
      <c r="H821" s="78" t="n">
        <f aca="false">(-1)*$E821*(Input!$C$9/100)</f>
        <v>-0</v>
      </c>
      <c r="J821" s="78" t="n">
        <f aca="false">($E821+$F821+$G821+$H821)</f>
        <v>0</v>
      </c>
    </row>
    <row r="822" customFormat="false" ht="12.8" hidden="false" customHeight="false" outlineLevel="0" collapsed="false">
      <c r="A822" s="76" t="n">
        <v>818</v>
      </c>
      <c r="B822" s="77" t="n">
        <f aca="false">EOMONTH(Input!$C$7,A822)</f>
        <v>67815</v>
      </c>
      <c r="C822" s="76" t="n">
        <f aca="false">DATEDIF(Input!$G$23,$B822,"Y")</f>
        <v>108</v>
      </c>
      <c r="E822" s="78" t="n">
        <f aca="false">(-1)*(401k_02!$G822+IRA_02!$E822+Invest_02!$E822)+Pension_02!$E822+SocialSec_02!$E822</f>
        <v>0</v>
      </c>
      <c r="F822" s="78" t="n">
        <f aca="false">(-1)*Roth_02!$E822</f>
        <v>-0</v>
      </c>
      <c r="G822" s="78" t="n">
        <f aca="false">(-1)*$E822*(Input!$C$8/100)</f>
        <v>-0</v>
      </c>
      <c r="H822" s="78" t="n">
        <f aca="false">(-1)*$E822*(Input!$C$9/100)</f>
        <v>-0</v>
      </c>
      <c r="J822" s="78" t="n">
        <f aca="false">($E822+$F822+$G822+$H822)</f>
        <v>0</v>
      </c>
    </row>
    <row r="823" customFormat="false" ht="12.8" hidden="false" customHeight="false" outlineLevel="0" collapsed="false">
      <c r="A823" s="76" t="n">
        <v>819</v>
      </c>
      <c r="B823" s="77" t="n">
        <f aca="false">EOMONTH(Input!$C$7,A823)</f>
        <v>67845</v>
      </c>
      <c r="C823" s="76" t="n">
        <f aca="false">DATEDIF(Input!$G$23,$B823,"Y")</f>
        <v>108</v>
      </c>
      <c r="E823" s="78" t="n">
        <f aca="false">(-1)*(401k_02!$G823+IRA_02!$E823+Invest_02!$E823)+Pension_02!$E823+SocialSec_02!$E823</f>
        <v>0</v>
      </c>
      <c r="F823" s="78" t="n">
        <f aca="false">(-1)*Roth_02!$E823</f>
        <v>-0</v>
      </c>
      <c r="G823" s="78" t="n">
        <f aca="false">(-1)*$E823*(Input!$C$8/100)</f>
        <v>-0</v>
      </c>
      <c r="H823" s="78" t="n">
        <f aca="false">(-1)*$E823*(Input!$C$9/100)</f>
        <v>-0</v>
      </c>
      <c r="J823" s="78" t="n">
        <f aca="false">($E823+$F823+$G823+$H823)</f>
        <v>0</v>
      </c>
    </row>
    <row r="824" customFormat="false" ht="12.8" hidden="false" customHeight="false" outlineLevel="0" collapsed="false">
      <c r="A824" s="76" t="n">
        <v>820</v>
      </c>
      <c r="B824" s="77" t="n">
        <f aca="false">EOMONTH(Input!$C$7,A824)</f>
        <v>67876</v>
      </c>
      <c r="C824" s="76" t="n">
        <f aca="false">DATEDIF(Input!$G$23,$B824,"Y")</f>
        <v>108</v>
      </c>
      <c r="E824" s="78" t="n">
        <f aca="false">(-1)*(401k_02!$G824+IRA_02!$E824+Invest_02!$E824)+Pension_02!$E824+SocialSec_02!$E824</f>
        <v>0</v>
      </c>
      <c r="F824" s="78" t="n">
        <f aca="false">(-1)*Roth_02!$E824</f>
        <v>-0</v>
      </c>
      <c r="G824" s="78" t="n">
        <f aca="false">(-1)*$E824*(Input!$C$8/100)</f>
        <v>-0</v>
      </c>
      <c r="H824" s="78" t="n">
        <f aca="false">(-1)*$E824*(Input!$C$9/100)</f>
        <v>-0</v>
      </c>
      <c r="J824" s="78" t="n">
        <f aca="false">($E824+$F824+$G824+$H824)</f>
        <v>0</v>
      </c>
    </row>
    <row r="825" customFormat="false" ht="12.8" hidden="false" customHeight="false" outlineLevel="0" collapsed="false">
      <c r="A825" s="76" t="n">
        <v>821</v>
      </c>
      <c r="B825" s="77" t="n">
        <f aca="false">EOMONTH(Input!$C$7,A825)</f>
        <v>67906</v>
      </c>
      <c r="C825" s="76" t="n">
        <f aca="false">DATEDIF(Input!$G$23,$B825,"Y")</f>
        <v>108</v>
      </c>
      <c r="E825" s="78" t="n">
        <f aca="false">(-1)*(401k_02!$G825+IRA_02!$E825+Invest_02!$E825)+Pension_02!$E825+SocialSec_02!$E825</f>
        <v>0</v>
      </c>
      <c r="F825" s="78" t="n">
        <f aca="false">(-1)*Roth_02!$E825</f>
        <v>-0</v>
      </c>
      <c r="G825" s="78" t="n">
        <f aca="false">(-1)*$E825*(Input!$C$8/100)</f>
        <v>-0</v>
      </c>
      <c r="H825" s="78" t="n">
        <f aca="false">(-1)*$E825*(Input!$C$9/100)</f>
        <v>-0</v>
      </c>
      <c r="J825" s="78" t="n">
        <f aca="false">($E825+$F825+$G825+$H825)</f>
        <v>0</v>
      </c>
    </row>
    <row r="826" customFormat="false" ht="12.8" hidden="false" customHeight="false" outlineLevel="0" collapsed="false">
      <c r="A826" s="76" t="n">
        <v>822</v>
      </c>
      <c r="B826" s="77" t="n">
        <f aca="false">EOMONTH(Input!$C$7,A826)</f>
        <v>67937</v>
      </c>
      <c r="C826" s="76" t="n">
        <f aca="false">DATEDIF(Input!$G$23,$B826,"Y")</f>
        <v>108</v>
      </c>
      <c r="E826" s="78" t="n">
        <f aca="false">(-1)*(401k_02!$G826+IRA_02!$E826+Invest_02!$E826)+Pension_02!$E826+SocialSec_02!$E826</f>
        <v>0</v>
      </c>
      <c r="F826" s="78" t="n">
        <f aca="false">(-1)*Roth_02!$E826</f>
        <v>-0</v>
      </c>
      <c r="G826" s="78" t="n">
        <f aca="false">(-1)*$E826*(Input!$C$8/100)</f>
        <v>-0</v>
      </c>
      <c r="H826" s="78" t="n">
        <f aca="false">(-1)*$E826*(Input!$C$9/100)</f>
        <v>-0</v>
      </c>
      <c r="J826" s="78" t="n">
        <f aca="false">($E826+$F826+$G826+$H826)</f>
        <v>0</v>
      </c>
    </row>
    <row r="827" customFormat="false" ht="12.8" hidden="false" customHeight="false" outlineLevel="0" collapsed="false">
      <c r="A827" s="76" t="n">
        <v>823</v>
      </c>
      <c r="B827" s="77" t="n">
        <f aca="false">EOMONTH(Input!$C$7,A827)</f>
        <v>67968</v>
      </c>
      <c r="C827" s="76" t="n">
        <f aca="false">DATEDIF(Input!$G$23,$B827,"Y")</f>
        <v>108</v>
      </c>
      <c r="E827" s="78" t="n">
        <f aca="false">(-1)*(401k_02!$G827+IRA_02!$E827+Invest_02!$E827)+Pension_02!$E827+SocialSec_02!$E827</f>
        <v>0</v>
      </c>
      <c r="F827" s="78" t="n">
        <f aca="false">(-1)*Roth_02!$E827</f>
        <v>-0</v>
      </c>
      <c r="G827" s="78" t="n">
        <f aca="false">(-1)*$E827*(Input!$C$8/100)</f>
        <v>-0</v>
      </c>
      <c r="H827" s="78" t="n">
        <f aca="false">(-1)*$E827*(Input!$C$9/100)</f>
        <v>-0</v>
      </c>
      <c r="J827" s="78" t="n">
        <f aca="false">($E827+$F827+$G827+$H827)</f>
        <v>0</v>
      </c>
    </row>
    <row r="828" customFormat="false" ht="12.8" hidden="false" customHeight="false" outlineLevel="0" collapsed="false">
      <c r="A828" s="76" t="n">
        <v>824</v>
      </c>
      <c r="B828" s="77" t="n">
        <f aca="false">EOMONTH(Input!$C$7,A828)</f>
        <v>67996</v>
      </c>
      <c r="C828" s="76" t="n">
        <f aca="false">DATEDIF(Input!$G$23,$B828,"Y")</f>
        <v>108</v>
      </c>
      <c r="E828" s="78" t="n">
        <f aca="false">(-1)*(401k_02!$G828+IRA_02!$E828+Invest_02!$E828)+Pension_02!$E828+SocialSec_02!$E828</f>
        <v>0</v>
      </c>
      <c r="F828" s="78" t="n">
        <f aca="false">(-1)*Roth_02!$E828</f>
        <v>-0</v>
      </c>
      <c r="G828" s="78" t="n">
        <f aca="false">(-1)*$E828*(Input!$C$8/100)</f>
        <v>-0</v>
      </c>
      <c r="H828" s="78" t="n">
        <f aca="false">(-1)*$E828*(Input!$C$9/100)</f>
        <v>-0</v>
      </c>
      <c r="J828" s="78" t="n">
        <f aca="false">($E828+$F828+$G828+$H828)</f>
        <v>0</v>
      </c>
    </row>
    <row r="829" customFormat="false" ht="12.8" hidden="false" customHeight="false" outlineLevel="0" collapsed="false">
      <c r="A829" s="76" t="n">
        <v>825</v>
      </c>
      <c r="B829" s="77" t="n">
        <f aca="false">EOMONTH(Input!$C$7,A829)</f>
        <v>68027</v>
      </c>
      <c r="C829" s="76" t="n">
        <f aca="false">DATEDIF(Input!$G$23,$B829,"Y")</f>
        <v>108</v>
      </c>
      <c r="E829" s="78" t="n">
        <f aca="false">(-1)*(401k_02!$G829+IRA_02!$E829+Invest_02!$E829)+Pension_02!$E829+SocialSec_02!$E829</f>
        <v>0</v>
      </c>
      <c r="F829" s="78" t="n">
        <f aca="false">(-1)*Roth_02!$E829</f>
        <v>-0</v>
      </c>
      <c r="G829" s="78" t="n">
        <f aca="false">(-1)*$E829*(Input!$C$8/100)</f>
        <v>-0</v>
      </c>
      <c r="H829" s="78" t="n">
        <f aca="false">(-1)*$E829*(Input!$C$9/100)</f>
        <v>-0</v>
      </c>
      <c r="J829" s="78" t="n">
        <f aca="false">($E829+$F829+$G829+$H829)</f>
        <v>0</v>
      </c>
    </row>
    <row r="830" customFormat="false" ht="12.8" hidden="false" customHeight="false" outlineLevel="0" collapsed="false">
      <c r="A830" s="76" t="n">
        <v>826</v>
      </c>
      <c r="B830" s="77" t="n">
        <f aca="false">EOMONTH(Input!$C$7,A830)</f>
        <v>68057</v>
      </c>
      <c r="C830" s="76" t="n">
        <f aca="false">DATEDIF(Input!$G$23,$B830,"Y")</f>
        <v>108</v>
      </c>
      <c r="E830" s="78" t="n">
        <f aca="false">(-1)*(401k_02!$G830+IRA_02!$E830+Invest_02!$E830)+Pension_02!$E830+SocialSec_02!$E830</f>
        <v>0</v>
      </c>
      <c r="F830" s="78" t="n">
        <f aca="false">(-1)*Roth_02!$E830</f>
        <v>-0</v>
      </c>
      <c r="G830" s="78" t="n">
        <f aca="false">(-1)*$E830*(Input!$C$8/100)</f>
        <v>-0</v>
      </c>
      <c r="H830" s="78" t="n">
        <f aca="false">(-1)*$E830*(Input!$C$9/100)</f>
        <v>-0</v>
      </c>
      <c r="J830" s="78" t="n">
        <f aca="false">($E830+$F830+$G830+$H830)</f>
        <v>0</v>
      </c>
    </row>
    <row r="831" customFormat="false" ht="12.8" hidden="false" customHeight="false" outlineLevel="0" collapsed="false">
      <c r="A831" s="76" t="n">
        <v>827</v>
      </c>
      <c r="B831" s="77" t="n">
        <f aca="false">EOMONTH(Input!$C$7,A831)</f>
        <v>68088</v>
      </c>
      <c r="C831" s="76" t="n">
        <f aca="false">DATEDIF(Input!$G$23,$B831,"Y")</f>
        <v>109</v>
      </c>
      <c r="E831" s="78" t="n">
        <f aca="false">(-1)*(401k_02!$G831+IRA_02!$E831+Invest_02!$E831)+Pension_02!$E831+SocialSec_02!$E831</f>
        <v>0</v>
      </c>
      <c r="F831" s="78" t="n">
        <f aca="false">(-1)*Roth_02!$E831</f>
        <v>-0</v>
      </c>
      <c r="G831" s="78" t="n">
        <f aca="false">(-1)*$E831*(Input!$C$8/100)</f>
        <v>-0</v>
      </c>
      <c r="H831" s="78" t="n">
        <f aca="false">(-1)*$E831*(Input!$C$9/100)</f>
        <v>-0</v>
      </c>
      <c r="J831" s="78" t="n">
        <f aca="false">($E831+$F831+$G831+$H831)</f>
        <v>0</v>
      </c>
    </row>
    <row r="832" customFormat="false" ht="12.8" hidden="false" customHeight="false" outlineLevel="0" collapsed="false">
      <c r="A832" s="76" t="n">
        <v>828</v>
      </c>
      <c r="B832" s="77" t="n">
        <f aca="false">EOMONTH(Input!$C$7,A832)</f>
        <v>68118</v>
      </c>
      <c r="C832" s="76" t="n">
        <f aca="false">DATEDIF(Input!$G$23,$B832,"Y")</f>
        <v>109</v>
      </c>
      <c r="E832" s="78" t="n">
        <f aca="false">(-1)*(401k_02!$G832+IRA_02!$E832+Invest_02!$E832)+Pension_02!$E832+SocialSec_02!$E832</f>
        <v>0</v>
      </c>
      <c r="F832" s="78" t="n">
        <f aca="false">(-1)*Roth_02!$E832</f>
        <v>-0</v>
      </c>
      <c r="G832" s="78" t="n">
        <f aca="false">(-1)*$E832*(Input!$C$8/100)</f>
        <v>-0</v>
      </c>
      <c r="H832" s="78" t="n">
        <f aca="false">(-1)*$E832*(Input!$C$9/100)</f>
        <v>-0</v>
      </c>
      <c r="J832" s="78" t="n">
        <f aca="false">($E832+$F832+$G832+$H832)</f>
        <v>0</v>
      </c>
    </row>
    <row r="833" customFormat="false" ht="12.8" hidden="false" customHeight="false" outlineLevel="0" collapsed="false">
      <c r="A833" s="76" t="n">
        <v>829</v>
      </c>
      <c r="B833" s="77" t="n">
        <f aca="false">EOMONTH(Input!$C$7,A833)</f>
        <v>68149</v>
      </c>
      <c r="C833" s="76" t="n">
        <f aca="false">DATEDIF(Input!$G$23,$B833,"Y")</f>
        <v>109</v>
      </c>
      <c r="E833" s="78" t="n">
        <f aca="false">(-1)*(401k_02!$G833+IRA_02!$E833+Invest_02!$E833)+Pension_02!$E833+SocialSec_02!$E833</f>
        <v>0</v>
      </c>
      <c r="F833" s="78" t="n">
        <f aca="false">(-1)*Roth_02!$E833</f>
        <v>-0</v>
      </c>
      <c r="G833" s="78" t="n">
        <f aca="false">(-1)*$E833*(Input!$C$8/100)</f>
        <v>-0</v>
      </c>
      <c r="H833" s="78" t="n">
        <f aca="false">(-1)*$E833*(Input!$C$9/100)</f>
        <v>-0</v>
      </c>
      <c r="J833" s="78" t="n">
        <f aca="false">($E833+$F833+$G833+$H833)</f>
        <v>0</v>
      </c>
    </row>
    <row r="834" customFormat="false" ht="12.8" hidden="false" customHeight="false" outlineLevel="0" collapsed="false">
      <c r="A834" s="76" t="n">
        <v>830</v>
      </c>
      <c r="B834" s="77" t="n">
        <f aca="false">EOMONTH(Input!$C$7,A834)</f>
        <v>68180</v>
      </c>
      <c r="C834" s="76" t="n">
        <f aca="false">DATEDIF(Input!$G$23,$B834,"Y")</f>
        <v>109</v>
      </c>
      <c r="E834" s="78" t="n">
        <f aca="false">(-1)*(401k_02!$G834+IRA_02!$E834+Invest_02!$E834)+Pension_02!$E834+SocialSec_02!$E834</f>
        <v>0</v>
      </c>
      <c r="F834" s="78" t="n">
        <f aca="false">(-1)*Roth_02!$E834</f>
        <v>-0</v>
      </c>
      <c r="G834" s="78" t="n">
        <f aca="false">(-1)*$E834*(Input!$C$8/100)</f>
        <v>-0</v>
      </c>
      <c r="H834" s="78" t="n">
        <f aca="false">(-1)*$E834*(Input!$C$9/100)</f>
        <v>-0</v>
      </c>
      <c r="J834" s="78" t="n">
        <f aca="false">($E834+$F834+$G834+$H834)</f>
        <v>0</v>
      </c>
    </row>
    <row r="835" customFormat="false" ht="12.8" hidden="false" customHeight="false" outlineLevel="0" collapsed="false">
      <c r="A835" s="76" t="n">
        <v>831</v>
      </c>
      <c r="B835" s="77" t="n">
        <f aca="false">EOMONTH(Input!$C$7,A835)</f>
        <v>68210</v>
      </c>
      <c r="C835" s="76" t="n">
        <f aca="false">DATEDIF(Input!$G$23,$B835,"Y")</f>
        <v>109</v>
      </c>
      <c r="E835" s="78" t="n">
        <f aca="false">(-1)*(401k_02!$G835+IRA_02!$E835+Invest_02!$E835)+Pension_02!$E835+SocialSec_02!$E835</f>
        <v>0</v>
      </c>
      <c r="F835" s="78" t="n">
        <f aca="false">(-1)*Roth_02!$E835</f>
        <v>-0</v>
      </c>
      <c r="G835" s="78" t="n">
        <f aca="false">(-1)*$E835*(Input!$C$8/100)</f>
        <v>-0</v>
      </c>
      <c r="H835" s="78" t="n">
        <f aca="false">(-1)*$E835*(Input!$C$9/100)</f>
        <v>-0</v>
      </c>
      <c r="J835" s="78" t="n">
        <f aca="false">($E835+$F835+$G835+$H835)</f>
        <v>0</v>
      </c>
    </row>
    <row r="836" customFormat="false" ht="12.8" hidden="false" customHeight="false" outlineLevel="0" collapsed="false">
      <c r="A836" s="76" t="n">
        <v>832</v>
      </c>
      <c r="B836" s="77" t="n">
        <f aca="false">EOMONTH(Input!$C$7,A836)</f>
        <v>68241</v>
      </c>
      <c r="C836" s="76" t="n">
        <f aca="false">DATEDIF(Input!$G$23,$B836,"Y")</f>
        <v>109</v>
      </c>
      <c r="E836" s="78" t="n">
        <f aca="false">(-1)*(401k_02!$G836+IRA_02!$E836+Invest_02!$E836)+Pension_02!$E836+SocialSec_02!$E836</f>
        <v>0</v>
      </c>
      <c r="F836" s="78" t="n">
        <f aca="false">(-1)*Roth_02!$E836</f>
        <v>-0</v>
      </c>
      <c r="G836" s="78" t="n">
        <f aca="false">(-1)*$E836*(Input!$C$8/100)</f>
        <v>-0</v>
      </c>
      <c r="H836" s="78" t="n">
        <f aca="false">(-1)*$E836*(Input!$C$9/100)</f>
        <v>-0</v>
      </c>
      <c r="J836" s="78" t="n">
        <f aca="false">($E836+$F836+$G836+$H836)</f>
        <v>0</v>
      </c>
    </row>
    <row r="837" customFormat="false" ht="12.8" hidden="false" customHeight="false" outlineLevel="0" collapsed="false">
      <c r="A837" s="76" t="n">
        <v>833</v>
      </c>
      <c r="B837" s="77" t="n">
        <f aca="false">EOMONTH(Input!$C$7,A837)</f>
        <v>68271</v>
      </c>
      <c r="C837" s="76" t="n">
        <f aca="false">DATEDIF(Input!$G$23,$B837,"Y")</f>
        <v>109</v>
      </c>
      <c r="E837" s="78" t="n">
        <f aca="false">(-1)*(401k_02!$G837+IRA_02!$E837+Invest_02!$E837)+Pension_02!$E837+SocialSec_02!$E837</f>
        <v>0</v>
      </c>
      <c r="F837" s="78" t="n">
        <f aca="false">(-1)*Roth_02!$E837</f>
        <v>-0</v>
      </c>
      <c r="G837" s="78" t="n">
        <f aca="false">(-1)*$E837*(Input!$C$8/100)</f>
        <v>-0</v>
      </c>
      <c r="H837" s="78" t="n">
        <f aca="false">(-1)*$E837*(Input!$C$9/100)</f>
        <v>-0</v>
      </c>
      <c r="J837" s="78" t="n">
        <f aca="false">($E837+$F837+$G837+$H837)</f>
        <v>0</v>
      </c>
    </row>
    <row r="838" customFormat="false" ht="12.8" hidden="false" customHeight="false" outlineLevel="0" collapsed="false">
      <c r="A838" s="76" t="n">
        <v>834</v>
      </c>
      <c r="B838" s="77" t="n">
        <f aca="false">EOMONTH(Input!$C$7,A838)</f>
        <v>68302</v>
      </c>
      <c r="C838" s="76" t="n">
        <f aca="false">DATEDIF(Input!$G$23,$B838,"Y")</f>
        <v>109</v>
      </c>
      <c r="E838" s="78" t="n">
        <f aca="false">(-1)*(401k_02!$G838+IRA_02!$E838+Invest_02!$E838)+Pension_02!$E838+SocialSec_02!$E838</f>
        <v>0</v>
      </c>
      <c r="F838" s="78" t="n">
        <f aca="false">(-1)*Roth_02!$E838</f>
        <v>-0</v>
      </c>
      <c r="G838" s="78" t="n">
        <f aca="false">(-1)*$E838*(Input!$C$8/100)</f>
        <v>-0</v>
      </c>
      <c r="H838" s="78" t="n">
        <f aca="false">(-1)*$E838*(Input!$C$9/100)</f>
        <v>-0</v>
      </c>
      <c r="J838" s="78" t="n">
        <f aca="false">($E838+$F838+$G838+$H838)</f>
        <v>0</v>
      </c>
    </row>
    <row r="839" customFormat="false" ht="12.8" hidden="false" customHeight="false" outlineLevel="0" collapsed="false">
      <c r="A839" s="76" t="n">
        <v>835</v>
      </c>
      <c r="B839" s="77" t="n">
        <f aca="false">EOMONTH(Input!$C$7,A839)</f>
        <v>68333</v>
      </c>
      <c r="C839" s="76" t="n">
        <f aca="false">DATEDIF(Input!$G$23,$B839,"Y")</f>
        <v>109</v>
      </c>
      <c r="E839" s="78" t="n">
        <f aca="false">(-1)*(401k_02!$G839+IRA_02!$E839+Invest_02!$E839)+Pension_02!$E839+SocialSec_02!$E839</f>
        <v>0</v>
      </c>
      <c r="F839" s="78" t="n">
        <f aca="false">(-1)*Roth_02!$E839</f>
        <v>-0</v>
      </c>
      <c r="G839" s="78" t="n">
        <f aca="false">(-1)*$E839*(Input!$C$8/100)</f>
        <v>-0</v>
      </c>
      <c r="H839" s="78" t="n">
        <f aca="false">(-1)*$E839*(Input!$C$9/100)</f>
        <v>-0</v>
      </c>
      <c r="J839" s="78" t="n">
        <f aca="false">($E839+$F839+$G839+$H839)</f>
        <v>0</v>
      </c>
    </row>
    <row r="840" customFormat="false" ht="12.8" hidden="false" customHeight="false" outlineLevel="0" collapsed="false">
      <c r="A840" s="76" t="n">
        <v>836</v>
      </c>
      <c r="B840" s="77" t="n">
        <f aca="false">EOMONTH(Input!$C$7,A840)</f>
        <v>68361</v>
      </c>
      <c r="C840" s="76" t="n">
        <f aca="false">DATEDIF(Input!$G$23,$B840,"Y")</f>
        <v>109</v>
      </c>
      <c r="E840" s="78" t="n">
        <f aca="false">(-1)*(401k_02!$G840+IRA_02!$E840+Invest_02!$E840)+Pension_02!$E840+SocialSec_02!$E840</f>
        <v>0</v>
      </c>
      <c r="F840" s="78" t="n">
        <f aca="false">(-1)*Roth_02!$E840</f>
        <v>-0</v>
      </c>
      <c r="G840" s="78" t="n">
        <f aca="false">(-1)*$E840*(Input!$C$8/100)</f>
        <v>-0</v>
      </c>
      <c r="H840" s="78" t="n">
        <f aca="false">(-1)*$E840*(Input!$C$9/100)</f>
        <v>-0</v>
      </c>
      <c r="J840" s="78" t="n">
        <f aca="false">($E840+$F840+$G840+$H840)</f>
        <v>0</v>
      </c>
    </row>
    <row r="841" customFormat="false" ht="12.8" hidden="false" customHeight="false" outlineLevel="0" collapsed="false">
      <c r="A841" s="76" t="n">
        <v>837</v>
      </c>
      <c r="B841" s="77" t="n">
        <f aca="false">EOMONTH(Input!$C$7,A841)</f>
        <v>68392</v>
      </c>
      <c r="C841" s="76" t="n">
        <f aca="false">DATEDIF(Input!$G$23,$B841,"Y")</f>
        <v>109</v>
      </c>
      <c r="E841" s="78" t="n">
        <f aca="false">(-1)*(401k_02!$G841+IRA_02!$E841+Invest_02!$E841)+Pension_02!$E841+SocialSec_02!$E841</f>
        <v>0</v>
      </c>
      <c r="F841" s="78" t="n">
        <f aca="false">(-1)*Roth_02!$E841</f>
        <v>-0</v>
      </c>
      <c r="G841" s="78" t="n">
        <f aca="false">(-1)*$E841*(Input!$C$8/100)</f>
        <v>-0</v>
      </c>
      <c r="H841" s="78" t="n">
        <f aca="false">(-1)*$E841*(Input!$C$9/100)</f>
        <v>-0</v>
      </c>
      <c r="J841" s="78" t="n">
        <f aca="false">($E841+$F841+$G841+$H841)</f>
        <v>0</v>
      </c>
    </row>
    <row r="842" customFormat="false" ht="12.8" hidden="false" customHeight="false" outlineLevel="0" collapsed="false">
      <c r="A842" s="76" t="n">
        <v>838</v>
      </c>
      <c r="B842" s="77" t="n">
        <f aca="false">EOMONTH(Input!$C$7,A842)</f>
        <v>68422</v>
      </c>
      <c r="C842" s="76" t="n">
        <f aca="false">DATEDIF(Input!$G$23,$B842,"Y")</f>
        <v>109</v>
      </c>
      <c r="E842" s="78" t="n">
        <f aca="false">(-1)*(401k_02!$G842+IRA_02!$E842+Invest_02!$E842)+Pension_02!$E842+SocialSec_02!$E842</f>
        <v>0</v>
      </c>
      <c r="F842" s="78" t="n">
        <f aca="false">(-1)*Roth_02!$E842</f>
        <v>-0</v>
      </c>
      <c r="G842" s="78" t="n">
        <f aca="false">(-1)*$E842*(Input!$C$8/100)</f>
        <v>-0</v>
      </c>
      <c r="H842" s="78" t="n">
        <f aca="false">(-1)*$E842*(Input!$C$9/100)</f>
        <v>-0</v>
      </c>
      <c r="J842" s="78" t="n">
        <f aca="false">($E842+$F842+$G842+$H842)</f>
        <v>0</v>
      </c>
    </row>
    <row r="843" customFormat="false" ht="12.8" hidden="false" customHeight="false" outlineLevel="0" collapsed="false">
      <c r="A843" s="76" t="n">
        <v>839</v>
      </c>
      <c r="B843" s="77" t="n">
        <f aca="false">EOMONTH(Input!$C$7,A843)</f>
        <v>68453</v>
      </c>
      <c r="C843" s="76" t="n">
        <f aca="false">DATEDIF(Input!$G$23,$B843,"Y")</f>
        <v>110</v>
      </c>
      <c r="E843" s="78" t="n">
        <f aca="false">(-1)*(401k_02!$G843+IRA_02!$E843+Invest_02!$E843)+Pension_02!$E843+SocialSec_02!$E843</f>
        <v>0</v>
      </c>
      <c r="F843" s="78" t="n">
        <f aca="false">(-1)*Roth_02!$E843</f>
        <v>-0</v>
      </c>
      <c r="G843" s="78" t="n">
        <f aca="false">(-1)*$E843*(Input!$C$8/100)</f>
        <v>-0</v>
      </c>
      <c r="H843" s="78" t="n">
        <f aca="false">(-1)*$E843*(Input!$C$9/100)</f>
        <v>-0</v>
      </c>
      <c r="J843" s="78" t="n">
        <f aca="false">($E843+$F843+$G843+$H843)</f>
        <v>0</v>
      </c>
    </row>
    <row r="844" customFormat="false" ht="12.8" hidden="false" customHeight="false" outlineLevel="0" collapsed="false">
      <c r="A844" s="76" t="n">
        <v>840</v>
      </c>
      <c r="B844" s="77" t="n">
        <f aca="false">EOMONTH(Input!$C$7,A844)</f>
        <v>68483</v>
      </c>
      <c r="C844" s="76" t="n">
        <f aca="false">DATEDIF(Input!$G$23,$B844,"Y")</f>
        <v>110</v>
      </c>
      <c r="E844" s="78" t="n">
        <f aca="false">(-1)*(401k_02!$G844+IRA_02!$E844+Invest_02!$E844)+Pension_02!$E844+SocialSec_02!$E844</f>
        <v>0</v>
      </c>
      <c r="F844" s="78" t="n">
        <f aca="false">(-1)*Roth_02!$E844</f>
        <v>-0</v>
      </c>
      <c r="G844" s="78" t="n">
        <f aca="false">(-1)*$E844*(Input!$C$8/100)</f>
        <v>-0</v>
      </c>
      <c r="H844" s="78" t="n">
        <f aca="false">(-1)*$E844*(Input!$C$9/100)</f>
        <v>-0</v>
      </c>
      <c r="J844" s="78" t="n">
        <f aca="false">($E844+$F844+$G844+$H844)</f>
        <v>0</v>
      </c>
    </row>
    <row r="845" customFormat="false" ht="12.8" hidden="false" customHeight="false" outlineLevel="0" collapsed="false">
      <c r="A845" s="76" t="n">
        <v>841</v>
      </c>
      <c r="B845" s="77" t="n">
        <f aca="false">EOMONTH(Input!$C$7,A845)</f>
        <v>68514</v>
      </c>
      <c r="C845" s="76" t="n">
        <f aca="false">DATEDIF(Input!$G$23,$B845,"Y")</f>
        <v>110</v>
      </c>
      <c r="E845" s="78" t="n">
        <f aca="false">(-1)*(401k_02!$G845+IRA_02!$E845+Invest_02!$E845)+Pension_02!$E845+SocialSec_02!$E845</f>
        <v>0</v>
      </c>
      <c r="F845" s="78" t="n">
        <f aca="false">(-1)*Roth_02!$E845</f>
        <v>-0</v>
      </c>
      <c r="G845" s="78" t="n">
        <f aca="false">(-1)*$E845*(Input!$C$8/100)</f>
        <v>-0</v>
      </c>
      <c r="H845" s="78" t="n">
        <f aca="false">(-1)*$E845*(Input!$C$9/100)</f>
        <v>-0</v>
      </c>
      <c r="J845" s="78" t="n">
        <f aca="false">($E845+$F845+$G845+$H845)</f>
        <v>0</v>
      </c>
    </row>
    <row r="846" customFormat="false" ht="12.8" hidden="false" customHeight="false" outlineLevel="0" collapsed="false">
      <c r="A846" s="76" t="n">
        <v>842</v>
      </c>
      <c r="B846" s="77" t="n">
        <f aca="false">EOMONTH(Input!$C$7,A846)</f>
        <v>68545</v>
      </c>
      <c r="C846" s="76" t="n">
        <f aca="false">DATEDIF(Input!$G$23,$B846,"Y")</f>
        <v>110</v>
      </c>
      <c r="E846" s="78" t="n">
        <f aca="false">(-1)*(401k_02!$G846+IRA_02!$E846+Invest_02!$E846)+Pension_02!$E846+SocialSec_02!$E846</f>
        <v>0</v>
      </c>
      <c r="F846" s="78" t="n">
        <f aca="false">(-1)*Roth_02!$E846</f>
        <v>-0</v>
      </c>
      <c r="G846" s="78" t="n">
        <f aca="false">(-1)*$E846*(Input!$C$8/100)</f>
        <v>-0</v>
      </c>
      <c r="H846" s="78" t="n">
        <f aca="false">(-1)*$E846*(Input!$C$9/100)</f>
        <v>-0</v>
      </c>
      <c r="J846" s="78" t="n">
        <f aca="false">($E846+$F846+$G846+$H846)</f>
        <v>0</v>
      </c>
    </row>
    <row r="847" customFormat="false" ht="12.8" hidden="false" customHeight="false" outlineLevel="0" collapsed="false">
      <c r="A847" s="76" t="n">
        <v>843</v>
      </c>
      <c r="B847" s="77" t="n">
        <f aca="false">EOMONTH(Input!$C$7,A847)</f>
        <v>68575</v>
      </c>
      <c r="C847" s="76" t="n">
        <f aca="false">DATEDIF(Input!$G$23,$B847,"Y")</f>
        <v>110</v>
      </c>
      <c r="E847" s="78" t="n">
        <f aca="false">(-1)*(401k_02!$G847+IRA_02!$E847+Invest_02!$E847)+Pension_02!$E847+SocialSec_02!$E847</f>
        <v>0</v>
      </c>
      <c r="F847" s="78" t="n">
        <f aca="false">(-1)*Roth_02!$E847</f>
        <v>-0</v>
      </c>
      <c r="G847" s="78" t="n">
        <f aca="false">(-1)*$E847*(Input!$C$8/100)</f>
        <v>-0</v>
      </c>
      <c r="H847" s="78" t="n">
        <f aca="false">(-1)*$E847*(Input!$C$9/100)</f>
        <v>-0</v>
      </c>
      <c r="J847" s="78" t="n">
        <f aca="false">($E847+$F847+$G847+$H847)</f>
        <v>0</v>
      </c>
    </row>
    <row r="848" customFormat="false" ht="12.8" hidden="false" customHeight="false" outlineLevel="0" collapsed="false">
      <c r="A848" s="76" t="n">
        <v>844</v>
      </c>
      <c r="B848" s="77" t="n">
        <f aca="false">EOMONTH(Input!$C$7,A848)</f>
        <v>68606</v>
      </c>
      <c r="C848" s="76" t="n">
        <f aca="false">DATEDIF(Input!$G$23,$B848,"Y")</f>
        <v>110</v>
      </c>
      <c r="E848" s="78" t="n">
        <f aca="false">(-1)*(401k_02!$G848+IRA_02!$E848+Invest_02!$E848)+Pension_02!$E848+SocialSec_02!$E848</f>
        <v>0</v>
      </c>
      <c r="F848" s="78" t="n">
        <f aca="false">(-1)*Roth_02!$E848</f>
        <v>-0</v>
      </c>
      <c r="G848" s="78" t="n">
        <f aca="false">(-1)*$E848*(Input!$C$8/100)</f>
        <v>-0</v>
      </c>
      <c r="H848" s="78" t="n">
        <f aca="false">(-1)*$E848*(Input!$C$9/100)</f>
        <v>-0</v>
      </c>
      <c r="J848" s="78" t="n">
        <f aca="false">($E848+$F848+$G848+$H848)</f>
        <v>0</v>
      </c>
    </row>
    <row r="849" customFormat="false" ht="12.8" hidden="false" customHeight="false" outlineLevel="0" collapsed="false">
      <c r="A849" s="76" t="n">
        <v>845</v>
      </c>
      <c r="B849" s="77" t="n">
        <f aca="false">EOMONTH(Input!$C$7,A849)</f>
        <v>68636</v>
      </c>
      <c r="C849" s="76" t="n">
        <f aca="false">DATEDIF(Input!$G$23,$B849,"Y")</f>
        <v>110</v>
      </c>
      <c r="E849" s="78" t="n">
        <f aca="false">(-1)*(401k_02!$G849+IRA_02!$E849+Invest_02!$E849)+Pension_02!$E849+SocialSec_02!$E849</f>
        <v>0</v>
      </c>
      <c r="F849" s="78" t="n">
        <f aca="false">(-1)*Roth_02!$E849</f>
        <v>-0</v>
      </c>
      <c r="G849" s="78" t="n">
        <f aca="false">(-1)*$E849*(Input!$C$8/100)</f>
        <v>-0</v>
      </c>
      <c r="H849" s="78" t="n">
        <f aca="false">(-1)*$E849*(Input!$C$9/100)</f>
        <v>-0</v>
      </c>
      <c r="J849" s="78" t="n">
        <f aca="false">($E849+$F849+$G849+$H849)</f>
        <v>0</v>
      </c>
    </row>
    <row r="850" customFormat="false" ht="12.8" hidden="false" customHeight="false" outlineLevel="0" collapsed="false">
      <c r="A850" s="76" t="n">
        <v>846</v>
      </c>
      <c r="B850" s="77" t="n">
        <f aca="false">EOMONTH(Input!$C$7,A850)</f>
        <v>68667</v>
      </c>
      <c r="C850" s="76" t="n">
        <f aca="false">DATEDIF(Input!$G$23,$B850,"Y")</f>
        <v>110</v>
      </c>
      <c r="E850" s="78" t="n">
        <f aca="false">(-1)*(401k_02!$G850+IRA_02!$E850+Invest_02!$E850)+Pension_02!$E850+SocialSec_02!$E850</f>
        <v>0</v>
      </c>
      <c r="F850" s="78" t="n">
        <f aca="false">(-1)*Roth_02!$E850</f>
        <v>-0</v>
      </c>
      <c r="G850" s="78" t="n">
        <f aca="false">(-1)*$E850*(Input!$C$8/100)</f>
        <v>-0</v>
      </c>
      <c r="H850" s="78" t="n">
        <f aca="false">(-1)*$E850*(Input!$C$9/100)</f>
        <v>-0</v>
      </c>
      <c r="J850" s="78" t="n">
        <f aca="false">($E850+$F850+$G850+$H850)</f>
        <v>0</v>
      </c>
    </row>
    <row r="851" customFormat="false" ht="12.8" hidden="false" customHeight="false" outlineLevel="0" collapsed="false">
      <c r="A851" s="76" t="n">
        <v>847</v>
      </c>
      <c r="B851" s="77" t="n">
        <f aca="false">EOMONTH(Input!$C$7,A851)</f>
        <v>68698</v>
      </c>
      <c r="C851" s="76" t="n">
        <f aca="false">DATEDIF(Input!$G$23,$B851,"Y")</f>
        <v>110</v>
      </c>
      <c r="E851" s="78" t="n">
        <f aca="false">(-1)*(401k_02!$G851+IRA_02!$E851+Invest_02!$E851)+Pension_02!$E851+SocialSec_02!$E851</f>
        <v>0</v>
      </c>
      <c r="F851" s="78" t="n">
        <f aca="false">(-1)*Roth_02!$E851</f>
        <v>-0</v>
      </c>
      <c r="G851" s="78" t="n">
        <f aca="false">(-1)*$E851*(Input!$C$8/100)</f>
        <v>-0</v>
      </c>
      <c r="H851" s="78" t="n">
        <f aca="false">(-1)*$E851*(Input!$C$9/100)</f>
        <v>-0</v>
      </c>
      <c r="J851" s="78" t="n">
        <f aca="false">($E851+$F851+$G851+$H851)</f>
        <v>0</v>
      </c>
    </row>
    <row r="852" customFormat="false" ht="12.8" hidden="false" customHeight="false" outlineLevel="0" collapsed="false">
      <c r="A852" s="76" t="n">
        <v>848</v>
      </c>
      <c r="B852" s="77" t="n">
        <f aca="false">EOMONTH(Input!$C$7,A852)</f>
        <v>68727</v>
      </c>
      <c r="C852" s="76" t="n">
        <f aca="false">DATEDIF(Input!$G$23,$B852,"Y")</f>
        <v>110</v>
      </c>
      <c r="E852" s="78" t="n">
        <f aca="false">(-1)*(401k_02!$G852+IRA_02!$E852+Invest_02!$E852)+Pension_02!$E852+SocialSec_02!$E852</f>
        <v>0</v>
      </c>
      <c r="F852" s="78" t="n">
        <f aca="false">(-1)*Roth_02!$E852</f>
        <v>-0</v>
      </c>
      <c r="G852" s="78" t="n">
        <f aca="false">(-1)*$E852*(Input!$C$8/100)</f>
        <v>-0</v>
      </c>
      <c r="H852" s="78" t="n">
        <f aca="false">(-1)*$E852*(Input!$C$9/100)</f>
        <v>-0</v>
      </c>
      <c r="J852" s="78" t="n">
        <f aca="false">($E852+$F852+$G852+$H852)</f>
        <v>0</v>
      </c>
    </row>
    <row r="853" customFormat="false" ht="12.8" hidden="false" customHeight="false" outlineLevel="0" collapsed="false">
      <c r="A853" s="76" t="n">
        <v>849</v>
      </c>
      <c r="B853" s="77" t="n">
        <f aca="false">EOMONTH(Input!$C$7,A853)</f>
        <v>68758</v>
      </c>
      <c r="C853" s="76" t="n">
        <f aca="false">DATEDIF(Input!$G$23,$B853,"Y")</f>
        <v>110</v>
      </c>
      <c r="E853" s="78" t="n">
        <f aca="false">(-1)*(401k_02!$G853+IRA_02!$E853+Invest_02!$E853)+Pension_02!$E853+SocialSec_02!$E853</f>
        <v>0</v>
      </c>
      <c r="F853" s="78" t="n">
        <f aca="false">(-1)*Roth_02!$E853</f>
        <v>-0</v>
      </c>
      <c r="G853" s="78" t="n">
        <f aca="false">(-1)*$E853*(Input!$C$8/100)</f>
        <v>-0</v>
      </c>
      <c r="H853" s="78" t="n">
        <f aca="false">(-1)*$E853*(Input!$C$9/100)</f>
        <v>-0</v>
      </c>
      <c r="J853" s="78" t="n">
        <f aca="false">($E853+$F853+$G853+$H853)</f>
        <v>0</v>
      </c>
    </row>
    <row r="854" customFormat="false" ht="12.8" hidden="false" customHeight="false" outlineLevel="0" collapsed="false">
      <c r="A854" s="76" t="n">
        <v>850</v>
      </c>
      <c r="B854" s="77" t="n">
        <f aca="false">EOMONTH(Input!$C$7,A854)</f>
        <v>68788</v>
      </c>
      <c r="C854" s="76" t="n">
        <f aca="false">DATEDIF(Input!$G$23,$B854,"Y")</f>
        <v>110</v>
      </c>
      <c r="E854" s="78" t="n">
        <f aca="false">(-1)*(401k_02!$G854+IRA_02!$E854+Invest_02!$E854)+Pension_02!$E854+SocialSec_02!$E854</f>
        <v>0</v>
      </c>
      <c r="F854" s="78" t="n">
        <f aca="false">(-1)*Roth_02!$E854</f>
        <v>-0</v>
      </c>
      <c r="G854" s="78" t="n">
        <f aca="false">(-1)*$E854*(Input!$C$8/100)</f>
        <v>-0</v>
      </c>
      <c r="H854" s="78" t="n">
        <f aca="false">(-1)*$E854*(Input!$C$9/100)</f>
        <v>-0</v>
      </c>
      <c r="J854" s="78" t="n">
        <f aca="false">($E854+$F854+$G854+$H854)</f>
        <v>0</v>
      </c>
    </row>
    <row r="855" customFormat="false" ht="12.8" hidden="false" customHeight="false" outlineLevel="0" collapsed="false">
      <c r="A855" s="76" t="n">
        <v>851</v>
      </c>
      <c r="B855" s="77" t="n">
        <f aca="false">EOMONTH(Input!$C$7,A855)</f>
        <v>68819</v>
      </c>
      <c r="C855" s="76" t="n">
        <f aca="false">DATEDIF(Input!$G$23,$B855,"Y")</f>
        <v>111</v>
      </c>
      <c r="E855" s="78" t="n">
        <f aca="false">(-1)*(401k_02!$G855+IRA_02!$E855+Invest_02!$E855)+Pension_02!$E855+SocialSec_02!$E855</f>
        <v>0</v>
      </c>
      <c r="F855" s="78" t="n">
        <f aca="false">(-1)*Roth_02!$E855</f>
        <v>-0</v>
      </c>
      <c r="G855" s="78" t="n">
        <f aca="false">(-1)*$E855*(Input!$C$8/100)</f>
        <v>-0</v>
      </c>
      <c r="H855" s="78" t="n">
        <f aca="false">(-1)*$E855*(Input!$C$9/100)</f>
        <v>-0</v>
      </c>
      <c r="J855" s="78" t="n">
        <f aca="false">($E855+$F855+$G855+$H855)</f>
        <v>0</v>
      </c>
    </row>
    <row r="856" customFormat="false" ht="12.8" hidden="false" customHeight="false" outlineLevel="0" collapsed="false">
      <c r="A856" s="76" t="n">
        <v>852</v>
      </c>
      <c r="B856" s="77" t="n">
        <f aca="false">EOMONTH(Input!$C$7,A856)</f>
        <v>68849</v>
      </c>
      <c r="C856" s="76" t="n">
        <f aca="false">DATEDIF(Input!$G$23,$B856,"Y")</f>
        <v>111</v>
      </c>
      <c r="E856" s="78" t="n">
        <f aca="false">(-1)*(401k_02!$G856+IRA_02!$E856+Invest_02!$E856)+Pension_02!$E856+SocialSec_02!$E856</f>
        <v>0</v>
      </c>
      <c r="F856" s="78" t="n">
        <f aca="false">(-1)*Roth_02!$E856</f>
        <v>-0</v>
      </c>
      <c r="G856" s="78" t="n">
        <f aca="false">(-1)*$E856*(Input!$C$8/100)</f>
        <v>-0</v>
      </c>
      <c r="H856" s="78" t="n">
        <f aca="false">(-1)*$E856*(Input!$C$9/100)</f>
        <v>-0</v>
      </c>
      <c r="J856" s="78" t="n">
        <f aca="false">($E856+$F856+$G856+$H856)</f>
        <v>0</v>
      </c>
    </row>
    <row r="857" customFormat="false" ht="12.8" hidden="false" customHeight="false" outlineLevel="0" collapsed="false">
      <c r="A857" s="76" t="n">
        <v>853</v>
      </c>
      <c r="B857" s="77" t="n">
        <f aca="false">EOMONTH(Input!$C$7,A857)</f>
        <v>68880</v>
      </c>
      <c r="C857" s="76" t="n">
        <f aca="false">DATEDIF(Input!$G$23,$B857,"Y")</f>
        <v>111</v>
      </c>
      <c r="E857" s="78" t="n">
        <f aca="false">(-1)*(401k_02!$G857+IRA_02!$E857+Invest_02!$E857)+Pension_02!$E857+SocialSec_02!$E857</f>
        <v>0</v>
      </c>
      <c r="F857" s="78" t="n">
        <f aca="false">(-1)*Roth_02!$E857</f>
        <v>-0</v>
      </c>
      <c r="G857" s="78" t="n">
        <f aca="false">(-1)*$E857*(Input!$C$8/100)</f>
        <v>-0</v>
      </c>
      <c r="H857" s="78" t="n">
        <f aca="false">(-1)*$E857*(Input!$C$9/100)</f>
        <v>-0</v>
      </c>
      <c r="J857" s="78" t="n">
        <f aca="false">($E857+$F857+$G857+$H857)</f>
        <v>0</v>
      </c>
    </row>
    <row r="858" customFormat="false" ht="12.8" hidden="false" customHeight="false" outlineLevel="0" collapsed="false">
      <c r="A858" s="76" t="n">
        <v>854</v>
      </c>
      <c r="B858" s="77" t="n">
        <f aca="false">EOMONTH(Input!$C$7,A858)</f>
        <v>68911</v>
      </c>
      <c r="C858" s="76" t="n">
        <f aca="false">DATEDIF(Input!$G$23,$B858,"Y")</f>
        <v>111</v>
      </c>
      <c r="E858" s="78" t="n">
        <f aca="false">(-1)*(401k_02!$G858+IRA_02!$E858+Invest_02!$E858)+Pension_02!$E858+SocialSec_02!$E858</f>
        <v>0</v>
      </c>
      <c r="F858" s="78" t="n">
        <f aca="false">(-1)*Roth_02!$E858</f>
        <v>-0</v>
      </c>
      <c r="G858" s="78" t="n">
        <f aca="false">(-1)*$E858*(Input!$C$8/100)</f>
        <v>-0</v>
      </c>
      <c r="H858" s="78" t="n">
        <f aca="false">(-1)*$E858*(Input!$C$9/100)</f>
        <v>-0</v>
      </c>
      <c r="J858" s="78" t="n">
        <f aca="false">($E858+$F858+$G858+$H858)</f>
        <v>0</v>
      </c>
    </row>
    <row r="859" customFormat="false" ht="12.8" hidden="false" customHeight="false" outlineLevel="0" collapsed="false">
      <c r="A859" s="76" t="n">
        <v>855</v>
      </c>
      <c r="B859" s="77" t="n">
        <f aca="false">EOMONTH(Input!$C$7,A859)</f>
        <v>68941</v>
      </c>
      <c r="C859" s="76" t="n">
        <f aca="false">DATEDIF(Input!$G$23,$B859,"Y")</f>
        <v>111</v>
      </c>
      <c r="E859" s="78" t="n">
        <f aca="false">(-1)*(401k_02!$G859+IRA_02!$E859+Invest_02!$E859)+Pension_02!$E859+SocialSec_02!$E859</f>
        <v>0</v>
      </c>
      <c r="F859" s="78" t="n">
        <f aca="false">(-1)*Roth_02!$E859</f>
        <v>-0</v>
      </c>
      <c r="G859" s="78" t="n">
        <f aca="false">(-1)*$E859*(Input!$C$8/100)</f>
        <v>-0</v>
      </c>
      <c r="H859" s="78" t="n">
        <f aca="false">(-1)*$E859*(Input!$C$9/100)</f>
        <v>-0</v>
      </c>
      <c r="J859" s="78" t="n">
        <f aca="false">($E859+$F859+$G859+$H859)</f>
        <v>0</v>
      </c>
    </row>
    <row r="860" customFormat="false" ht="12.8" hidden="false" customHeight="false" outlineLevel="0" collapsed="false">
      <c r="A860" s="76" t="n">
        <v>856</v>
      </c>
      <c r="B860" s="77" t="n">
        <f aca="false">EOMONTH(Input!$C$7,A860)</f>
        <v>68972</v>
      </c>
      <c r="C860" s="76" t="n">
        <f aca="false">DATEDIF(Input!$G$23,$B860,"Y")</f>
        <v>111</v>
      </c>
      <c r="E860" s="78" t="n">
        <f aca="false">(-1)*(401k_02!$G860+IRA_02!$E860+Invest_02!$E860)+Pension_02!$E860+SocialSec_02!$E860</f>
        <v>0</v>
      </c>
      <c r="F860" s="78" t="n">
        <f aca="false">(-1)*Roth_02!$E860</f>
        <v>-0</v>
      </c>
      <c r="G860" s="78" t="n">
        <f aca="false">(-1)*$E860*(Input!$C$8/100)</f>
        <v>-0</v>
      </c>
      <c r="H860" s="78" t="n">
        <f aca="false">(-1)*$E860*(Input!$C$9/100)</f>
        <v>-0</v>
      </c>
      <c r="J860" s="78" t="n">
        <f aca="false">($E860+$F860+$G860+$H860)</f>
        <v>0</v>
      </c>
    </row>
    <row r="861" customFormat="false" ht="12.8" hidden="false" customHeight="false" outlineLevel="0" collapsed="false">
      <c r="A861" s="76" t="n">
        <v>857</v>
      </c>
      <c r="B861" s="77" t="n">
        <f aca="false">EOMONTH(Input!$C$7,A861)</f>
        <v>69002</v>
      </c>
      <c r="C861" s="76" t="n">
        <f aca="false">DATEDIF(Input!$G$23,$B861,"Y")</f>
        <v>111</v>
      </c>
      <c r="E861" s="78" t="n">
        <f aca="false">(-1)*(401k_02!$G861+IRA_02!$E861+Invest_02!$E861)+Pension_02!$E861+SocialSec_02!$E861</f>
        <v>0</v>
      </c>
      <c r="F861" s="78" t="n">
        <f aca="false">(-1)*Roth_02!$E861</f>
        <v>-0</v>
      </c>
      <c r="G861" s="78" t="n">
        <f aca="false">(-1)*$E861*(Input!$C$8/100)</f>
        <v>-0</v>
      </c>
      <c r="H861" s="78" t="n">
        <f aca="false">(-1)*$E861*(Input!$C$9/100)</f>
        <v>-0</v>
      </c>
      <c r="J861" s="78" t="n">
        <f aca="false">($E861+$F861+$G861+$H861)</f>
        <v>0</v>
      </c>
    </row>
    <row r="862" customFormat="false" ht="12.8" hidden="false" customHeight="false" outlineLevel="0" collapsed="false">
      <c r="A862" s="76" t="n">
        <v>858</v>
      </c>
      <c r="B862" s="77" t="n">
        <f aca="false">EOMONTH(Input!$C$7,A862)</f>
        <v>69033</v>
      </c>
      <c r="C862" s="76" t="n">
        <f aca="false">DATEDIF(Input!$G$23,$B862,"Y")</f>
        <v>111</v>
      </c>
      <c r="E862" s="78" t="n">
        <f aca="false">(-1)*(401k_02!$G862+IRA_02!$E862+Invest_02!$E862)+Pension_02!$E862+SocialSec_02!$E862</f>
        <v>0</v>
      </c>
      <c r="F862" s="78" t="n">
        <f aca="false">(-1)*Roth_02!$E862</f>
        <v>-0</v>
      </c>
      <c r="G862" s="78" t="n">
        <f aca="false">(-1)*$E862*(Input!$C$8/100)</f>
        <v>-0</v>
      </c>
      <c r="H862" s="78" t="n">
        <f aca="false">(-1)*$E862*(Input!$C$9/100)</f>
        <v>-0</v>
      </c>
      <c r="J862" s="78" t="n">
        <f aca="false">($E862+$F862+$G862+$H862)</f>
        <v>0</v>
      </c>
    </row>
    <row r="863" customFormat="false" ht="12.8" hidden="false" customHeight="false" outlineLevel="0" collapsed="false">
      <c r="A863" s="76" t="n">
        <v>859</v>
      </c>
      <c r="B863" s="77" t="n">
        <f aca="false">EOMONTH(Input!$C$7,A863)</f>
        <v>69064</v>
      </c>
      <c r="C863" s="76" t="n">
        <f aca="false">DATEDIF(Input!$G$23,$B863,"Y")</f>
        <v>111</v>
      </c>
      <c r="E863" s="78" t="n">
        <f aca="false">(-1)*(401k_02!$G863+IRA_02!$E863+Invest_02!$E863)+Pension_02!$E863+SocialSec_02!$E863</f>
        <v>0</v>
      </c>
      <c r="F863" s="78" t="n">
        <f aca="false">(-1)*Roth_02!$E863</f>
        <v>-0</v>
      </c>
      <c r="G863" s="78" t="n">
        <f aca="false">(-1)*$E863*(Input!$C$8/100)</f>
        <v>-0</v>
      </c>
      <c r="H863" s="78" t="n">
        <f aca="false">(-1)*$E863*(Input!$C$9/100)</f>
        <v>-0</v>
      </c>
      <c r="J863" s="78" t="n">
        <f aca="false">($E863+$F863+$G863+$H863)</f>
        <v>0</v>
      </c>
    </row>
    <row r="864" customFormat="false" ht="12.8" hidden="false" customHeight="false" outlineLevel="0" collapsed="false">
      <c r="A864" s="76" t="n">
        <v>860</v>
      </c>
      <c r="B864" s="77" t="n">
        <f aca="false">EOMONTH(Input!$C$7,A864)</f>
        <v>69092</v>
      </c>
      <c r="C864" s="76" t="n">
        <f aca="false">DATEDIF(Input!$G$23,$B864,"Y")</f>
        <v>111</v>
      </c>
      <c r="E864" s="78" t="n">
        <f aca="false">(-1)*(401k_02!$G864+IRA_02!$E864+Invest_02!$E864)+Pension_02!$E864+SocialSec_02!$E864</f>
        <v>0</v>
      </c>
      <c r="F864" s="78" t="n">
        <f aca="false">(-1)*Roth_02!$E864</f>
        <v>-0</v>
      </c>
      <c r="G864" s="78" t="n">
        <f aca="false">(-1)*$E864*(Input!$C$8/100)</f>
        <v>-0</v>
      </c>
      <c r="H864" s="78" t="n">
        <f aca="false">(-1)*$E864*(Input!$C$9/100)</f>
        <v>-0</v>
      </c>
      <c r="J864" s="78" t="n">
        <f aca="false">($E864+$F864+$G864+$H864)</f>
        <v>0</v>
      </c>
    </row>
    <row r="865" customFormat="false" ht="12.8" hidden="false" customHeight="false" outlineLevel="0" collapsed="false">
      <c r="A865" s="76" t="n">
        <v>861</v>
      </c>
      <c r="B865" s="77" t="n">
        <f aca="false">EOMONTH(Input!$C$7,A865)</f>
        <v>69123</v>
      </c>
      <c r="C865" s="76" t="n">
        <f aca="false">DATEDIF(Input!$G$23,$B865,"Y")</f>
        <v>111</v>
      </c>
      <c r="E865" s="78" t="n">
        <f aca="false">(-1)*(401k_02!$G865+IRA_02!$E865+Invest_02!$E865)+Pension_02!$E865+SocialSec_02!$E865</f>
        <v>0</v>
      </c>
      <c r="F865" s="78" t="n">
        <f aca="false">(-1)*Roth_02!$E865</f>
        <v>-0</v>
      </c>
      <c r="G865" s="78" t="n">
        <f aca="false">(-1)*$E865*(Input!$C$8/100)</f>
        <v>-0</v>
      </c>
      <c r="H865" s="78" t="n">
        <f aca="false">(-1)*$E865*(Input!$C$9/100)</f>
        <v>-0</v>
      </c>
      <c r="J865" s="78" t="n">
        <f aca="false">($E865+$F865+$G865+$H865)</f>
        <v>0</v>
      </c>
    </row>
    <row r="866" customFormat="false" ht="12.8" hidden="false" customHeight="false" outlineLevel="0" collapsed="false">
      <c r="A866" s="76" t="n">
        <v>862</v>
      </c>
      <c r="B866" s="77" t="n">
        <f aca="false">EOMONTH(Input!$C$7,A866)</f>
        <v>69153</v>
      </c>
      <c r="C866" s="76" t="n">
        <f aca="false">DATEDIF(Input!$G$23,$B866,"Y")</f>
        <v>111</v>
      </c>
      <c r="E866" s="78" t="n">
        <f aca="false">(-1)*(401k_02!$G866+IRA_02!$E866+Invest_02!$E866)+Pension_02!$E866+SocialSec_02!$E866</f>
        <v>0</v>
      </c>
      <c r="F866" s="78" t="n">
        <f aca="false">(-1)*Roth_02!$E866</f>
        <v>-0</v>
      </c>
      <c r="G866" s="78" t="n">
        <f aca="false">(-1)*$E866*(Input!$C$8/100)</f>
        <v>-0</v>
      </c>
      <c r="H866" s="78" t="n">
        <f aca="false">(-1)*$E866*(Input!$C$9/100)</f>
        <v>-0</v>
      </c>
      <c r="J866" s="78" t="n">
        <f aca="false">($E866+$F866+$G866+$H866)</f>
        <v>0</v>
      </c>
    </row>
    <row r="867" customFormat="false" ht="12.8" hidden="false" customHeight="false" outlineLevel="0" collapsed="false">
      <c r="A867" s="76" t="n">
        <v>863</v>
      </c>
      <c r="B867" s="77" t="n">
        <f aca="false">EOMONTH(Input!$C$7,A867)</f>
        <v>69184</v>
      </c>
      <c r="C867" s="76" t="n">
        <f aca="false">DATEDIF(Input!$G$23,$B867,"Y")</f>
        <v>112</v>
      </c>
      <c r="E867" s="78" t="n">
        <f aca="false">(-1)*(401k_02!$G867+IRA_02!$E867+Invest_02!$E867)+Pension_02!$E867+SocialSec_02!$E867</f>
        <v>0</v>
      </c>
      <c r="F867" s="78" t="n">
        <f aca="false">(-1)*Roth_02!$E867</f>
        <v>-0</v>
      </c>
      <c r="G867" s="78" t="n">
        <f aca="false">(-1)*$E867*(Input!$C$8/100)</f>
        <v>-0</v>
      </c>
      <c r="H867" s="78" t="n">
        <f aca="false">(-1)*$E867*(Input!$C$9/100)</f>
        <v>-0</v>
      </c>
      <c r="J867" s="78" t="n">
        <f aca="false">($E867+$F867+$G867+$H867)</f>
        <v>0</v>
      </c>
    </row>
    <row r="868" customFormat="false" ht="12.8" hidden="false" customHeight="false" outlineLevel="0" collapsed="false">
      <c r="A868" s="76" t="n">
        <v>864</v>
      </c>
      <c r="B868" s="77" t="n">
        <f aca="false">EOMONTH(Input!$C$7,A868)</f>
        <v>69214</v>
      </c>
      <c r="C868" s="76" t="n">
        <f aca="false">DATEDIF(Input!$G$23,$B868,"Y")</f>
        <v>112</v>
      </c>
      <c r="E868" s="78" t="n">
        <f aca="false">(-1)*(401k_02!$G868+IRA_02!$E868+Invest_02!$E868)+Pension_02!$E868+SocialSec_02!$E868</f>
        <v>0</v>
      </c>
      <c r="F868" s="78" t="n">
        <f aca="false">(-1)*Roth_02!$E868</f>
        <v>-0</v>
      </c>
      <c r="G868" s="78" t="n">
        <f aca="false">(-1)*$E868*(Input!$C$8/100)</f>
        <v>-0</v>
      </c>
      <c r="H868" s="78" t="n">
        <f aca="false">(-1)*$E868*(Input!$C$9/100)</f>
        <v>-0</v>
      </c>
      <c r="J868" s="78" t="n">
        <f aca="false">($E868+$F868+$G868+$H868)</f>
        <v>0</v>
      </c>
    </row>
    <row r="869" customFormat="false" ht="12.8" hidden="false" customHeight="false" outlineLevel="0" collapsed="false">
      <c r="A869" s="76" t="n">
        <v>865</v>
      </c>
      <c r="B869" s="77" t="n">
        <f aca="false">EOMONTH(Input!$C$7,A869)</f>
        <v>69245</v>
      </c>
      <c r="C869" s="76" t="n">
        <f aca="false">DATEDIF(Input!$G$23,$B869,"Y")</f>
        <v>112</v>
      </c>
      <c r="E869" s="78" t="n">
        <f aca="false">(-1)*(401k_02!$G869+IRA_02!$E869+Invest_02!$E869)+Pension_02!$E869+SocialSec_02!$E869</f>
        <v>0</v>
      </c>
      <c r="F869" s="78" t="n">
        <f aca="false">(-1)*Roth_02!$E869</f>
        <v>-0</v>
      </c>
      <c r="G869" s="78" t="n">
        <f aca="false">(-1)*$E869*(Input!$C$8/100)</f>
        <v>-0</v>
      </c>
      <c r="H869" s="78" t="n">
        <f aca="false">(-1)*$E869*(Input!$C$9/100)</f>
        <v>-0</v>
      </c>
      <c r="J869" s="78" t="n">
        <f aca="false">($E869+$F869+$G869+$H869)</f>
        <v>0</v>
      </c>
    </row>
    <row r="870" customFormat="false" ht="12.8" hidden="false" customHeight="false" outlineLevel="0" collapsed="false">
      <c r="A870" s="76" t="n">
        <v>866</v>
      </c>
      <c r="B870" s="77" t="n">
        <f aca="false">EOMONTH(Input!$C$7,A870)</f>
        <v>69276</v>
      </c>
      <c r="C870" s="76" t="n">
        <f aca="false">DATEDIF(Input!$G$23,$B870,"Y")</f>
        <v>112</v>
      </c>
      <c r="E870" s="78" t="n">
        <f aca="false">(-1)*(401k_02!$G870+IRA_02!$E870+Invest_02!$E870)+Pension_02!$E870+SocialSec_02!$E870</f>
        <v>0</v>
      </c>
      <c r="F870" s="78" t="n">
        <f aca="false">(-1)*Roth_02!$E870</f>
        <v>-0</v>
      </c>
      <c r="G870" s="78" t="n">
        <f aca="false">(-1)*$E870*(Input!$C$8/100)</f>
        <v>-0</v>
      </c>
      <c r="H870" s="78" t="n">
        <f aca="false">(-1)*$E870*(Input!$C$9/100)</f>
        <v>-0</v>
      </c>
      <c r="J870" s="78" t="n">
        <f aca="false">($E870+$F870+$G870+$H870)</f>
        <v>0</v>
      </c>
    </row>
    <row r="871" customFormat="false" ht="12.8" hidden="false" customHeight="false" outlineLevel="0" collapsed="false">
      <c r="A871" s="76" t="n">
        <v>867</v>
      </c>
      <c r="B871" s="77" t="n">
        <f aca="false">EOMONTH(Input!$C$7,A871)</f>
        <v>69306</v>
      </c>
      <c r="C871" s="76" t="n">
        <f aca="false">DATEDIF(Input!$G$23,$B871,"Y")</f>
        <v>112</v>
      </c>
      <c r="E871" s="78" t="n">
        <f aca="false">(-1)*(401k_02!$G871+IRA_02!$E871+Invest_02!$E871)+Pension_02!$E871+SocialSec_02!$E871</f>
        <v>0</v>
      </c>
      <c r="F871" s="78" t="n">
        <f aca="false">(-1)*Roth_02!$E871</f>
        <v>-0</v>
      </c>
      <c r="G871" s="78" t="n">
        <f aca="false">(-1)*$E871*(Input!$C$8/100)</f>
        <v>-0</v>
      </c>
      <c r="H871" s="78" t="n">
        <f aca="false">(-1)*$E871*(Input!$C$9/100)</f>
        <v>-0</v>
      </c>
      <c r="J871" s="78" t="n">
        <f aca="false">($E871+$F871+$G871+$H871)</f>
        <v>0</v>
      </c>
    </row>
    <row r="872" customFormat="false" ht="12.8" hidden="false" customHeight="false" outlineLevel="0" collapsed="false">
      <c r="A872" s="76" t="n">
        <v>868</v>
      </c>
      <c r="B872" s="77" t="n">
        <f aca="false">EOMONTH(Input!$C$7,A872)</f>
        <v>69337</v>
      </c>
      <c r="C872" s="76" t="n">
        <f aca="false">DATEDIF(Input!$G$23,$B872,"Y")</f>
        <v>112</v>
      </c>
      <c r="E872" s="78" t="n">
        <f aca="false">(-1)*(401k_02!$G872+IRA_02!$E872+Invest_02!$E872)+Pension_02!$E872+SocialSec_02!$E872</f>
        <v>0</v>
      </c>
      <c r="F872" s="78" t="n">
        <f aca="false">(-1)*Roth_02!$E872</f>
        <v>-0</v>
      </c>
      <c r="G872" s="78" t="n">
        <f aca="false">(-1)*$E872*(Input!$C$8/100)</f>
        <v>-0</v>
      </c>
      <c r="H872" s="78" t="n">
        <f aca="false">(-1)*$E872*(Input!$C$9/100)</f>
        <v>-0</v>
      </c>
      <c r="J872" s="78" t="n">
        <f aca="false">($E872+$F872+$G872+$H872)</f>
        <v>0</v>
      </c>
    </row>
    <row r="873" customFormat="false" ht="12.8" hidden="false" customHeight="false" outlineLevel="0" collapsed="false">
      <c r="A873" s="76" t="n">
        <v>869</v>
      </c>
      <c r="B873" s="77" t="n">
        <f aca="false">EOMONTH(Input!$C$7,A873)</f>
        <v>69367</v>
      </c>
      <c r="C873" s="76" t="n">
        <f aca="false">DATEDIF(Input!$G$23,$B873,"Y")</f>
        <v>112</v>
      </c>
      <c r="E873" s="78" t="n">
        <f aca="false">(-1)*(401k_02!$G873+IRA_02!$E873+Invest_02!$E873)+Pension_02!$E873+SocialSec_02!$E873</f>
        <v>0</v>
      </c>
      <c r="F873" s="78" t="n">
        <f aca="false">(-1)*Roth_02!$E873</f>
        <v>-0</v>
      </c>
      <c r="G873" s="78" t="n">
        <f aca="false">(-1)*$E873*(Input!$C$8/100)</f>
        <v>-0</v>
      </c>
      <c r="H873" s="78" t="n">
        <f aca="false">(-1)*$E873*(Input!$C$9/100)</f>
        <v>-0</v>
      </c>
      <c r="J873" s="78" t="n">
        <f aca="false">($E873+$F873+$G873+$H873)</f>
        <v>0</v>
      </c>
    </row>
    <row r="874" customFormat="false" ht="12.8" hidden="false" customHeight="false" outlineLevel="0" collapsed="false">
      <c r="A874" s="76" t="n">
        <v>870</v>
      </c>
      <c r="B874" s="77" t="n">
        <f aca="false">EOMONTH(Input!$C$7,A874)</f>
        <v>69398</v>
      </c>
      <c r="C874" s="76" t="n">
        <f aca="false">DATEDIF(Input!$G$23,$B874,"Y")</f>
        <v>112</v>
      </c>
      <c r="E874" s="78" t="n">
        <f aca="false">(-1)*(401k_02!$G874+IRA_02!$E874+Invest_02!$E874)+Pension_02!$E874+SocialSec_02!$E874</f>
        <v>0</v>
      </c>
      <c r="F874" s="78" t="n">
        <f aca="false">(-1)*Roth_02!$E874</f>
        <v>-0</v>
      </c>
      <c r="G874" s="78" t="n">
        <f aca="false">(-1)*$E874*(Input!$C$8/100)</f>
        <v>-0</v>
      </c>
      <c r="H874" s="78" t="n">
        <f aca="false">(-1)*$E874*(Input!$C$9/100)</f>
        <v>-0</v>
      </c>
      <c r="J874" s="78" t="n">
        <f aca="false">($E874+$F874+$G874+$H874)</f>
        <v>0</v>
      </c>
    </row>
    <row r="875" customFormat="false" ht="12.8" hidden="false" customHeight="false" outlineLevel="0" collapsed="false">
      <c r="A875" s="76" t="n">
        <v>871</v>
      </c>
      <c r="B875" s="77" t="n">
        <f aca="false">EOMONTH(Input!$C$7,A875)</f>
        <v>69429</v>
      </c>
      <c r="C875" s="76" t="n">
        <f aca="false">DATEDIF(Input!$G$23,$B875,"Y")</f>
        <v>112</v>
      </c>
      <c r="E875" s="78" t="n">
        <f aca="false">(-1)*(401k_02!$G875+IRA_02!$E875+Invest_02!$E875)+Pension_02!$E875+SocialSec_02!$E875</f>
        <v>0</v>
      </c>
      <c r="F875" s="78" t="n">
        <f aca="false">(-1)*Roth_02!$E875</f>
        <v>-0</v>
      </c>
      <c r="G875" s="78" t="n">
        <f aca="false">(-1)*$E875*(Input!$C$8/100)</f>
        <v>-0</v>
      </c>
      <c r="H875" s="78" t="n">
        <f aca="false">(-1)*$E875*(Input!$C$9/100)</f>
        <v>-0</v>
      </c>
      <c r="J875" s="78" t="n">
        <f aca="false">($E875+$F875+$G875+$H875)</f>
        <v>0</v>
      </c>
    </row>
    <row r="876" customFormat="false" ht="12.8" hidden="false" customHeight="false" outlineLevel="0" collapsed="false">
      <c r="A876" s="76" t="n">
        <v>872</v>
      </c>
      <c r="B876" s="77" t="n">
        <f aca="false">EOMONTH(Input!$C$7,A876)</f>
        <v>69457</v>
      </c>
      <c r="C876" s="76" t="n">
        <f aca="false">DATEDIF(Input!$G$23,$B876,"Y")</f>
        <v>112</v>
      </c>
      <c r="E876" s="78" t="n">
        <f aca="false">(-1)*(401k_02!$G876+IRA_02!$E876+Invest_02!$E876)+Pension_02!$E876+SocialSec_02!$E876</f>
        <v>0</v>
      </c>
      <c r="F876" s="78" t="n">
        <f aca="false">(-1)*Roth_02!$E876</f>
        <v>-0</v>
      </c>
      <c r="G876" s="78" t="n">
        <f aca="false">(-1)*$E876*(Input!$C$8/100)</f>
        <v>-0</v>
      </c>
      <c r="H876" s="78" t="n">
        <f aca="false">(-1)*$E876*(Input!$C$9/100)</f>
        <v>-0</v>
      </c>
      <c r="J876" s="78" t="n">
        <f aca="false">($E876+$F876+$G876+$H876)</f>
        <v>0</v>
      </c>
    </row>
    <row r="877" customFormat="false" ht="12.8" hidden="false" customHeight="false" outlineLevel="0" collapsed="false">
      <c r="A877" s="76" t="n">
        <v>873</v>
      </c>
      <c r="B877" s="77" t="n">
        <f aca="false">EOMONTH(Input!$C$7,A877)</f>
        <v>69488</v>
      </c>
      <c r="C877" s="76" t="n">
        <f aca="false">DATEDIF(Input!$G$23,$B877,"Y")</f>
        <v>112</v>
      </c>
      <c r="E877" s="78" t="n">
        <f aca="false">(-1)*(401k_02!$G877+IRA_02!$E877+Invest_02!$E877)+Pension_02!$E877+SocialSec_02!$E877</f>
        <v>0</v>
      </c>
      <c r="F877" s="78" t="n">
        <f aca="false">(-1)*Roth_02!$E877</f>
        <v>-0</v>
      </c>
      <c r="G877" s="78" t="n">
        <f aca="false">(-1)*$E877*(Input!$C$8/100)</f>
        <v>-0</v>
      </c>
      <c r="H877" s="78" t="n">
        <f aca="false">(-1)*$E877*(Input!$C$9/100)</f>
        <v>-0</v>
      </c>
      <c r="J877" s="78" t="n">
        <f aca="false">($E877+$F877+$G877+$H877)</f>
        <v>0</v>
      </c>
    </row>
    <row r="878" customFormat="false" ht="12.8" hidden="false" customHeight="false" outlineLevel="0" collapsed="false">
      <c r="A878" s="76" t="n">
        <v>874</v>
      </c>
      <c r="B878" s="77" t="n">
        <f aca="false">EOMONTH(Input!$C$7,A878)</f>
        <v>69518</v>
      </c>
      <c r="C878" s="76" t="n">
        <f aca="false">DATEDIF(Input!$G$23,$B878,"Y")</f>
        <v>112</v>
      </c>
      <c r="E878" s="78" t="n">
        <f aca="false">(-1)*(401k_02!$G878+IRA_02!$E878+Invest_02!$E878)+Pension_02!$E878+SocialSec_02!$E878</f>
        <v>0</v>
      </c>
      <c r="F878" s="78" t="n">
        <f aca="false">(-1)*Roth_02!$E878</f>
        <v>-0</v>
      </c>
      <c r="G878" s="78" t="n">
        <f aca="false">(-1)*$E878*(Input!$C$8/100)</f>
        <v>-0</v>
      </c>
      <c r="H878" s="78" t="n">
        <f aca="false">(-1)*$E878*(Input!$C$9/100)</f>
        <v>-0</v>
      </c>
      <c r="J878" s="78" t="n">
        <f aca="false">($E878+$F878+$G878+$H878)</f>
        <v>0</v>
      </c>
    </row>
    <row r="879" customFormat="false" ht="12.8" hidden="false" customHeight="false" outlineLevel="0" collapsed="false">
      <c r="A879" s="76" t="n">
        <v>875</v>
      </c>
      <c r="B879" s="77" t="n">
        <f aca="false">EOMONTH(Input!$C$7,A879)</f>
        <v>69549</v>
      </c>
      <c r="C879" s="76" t="n">
        <f aca="false">DATEDIF(Input!$G$23,$B879,"Y")</f>
        <v>113</v>
      </c>
      <c r="E879" s="78" t="n">
        <f aca="false">(-1)*(401k_02!$G879+IRA_02!$E879+Invest_02!$E879)+Pension_02!$E879+SocialSec_02!$E879</f>
        <v>0</v>
      </c>
      <c r="F879" s="78" t="n">
        <f aca="false">(-1)*Roth_02!$E879</f>
        <v>-0</v>
      </c>
      <c r="G879" s="78" t="n">
        <f aca="false">(-1)*$E879*(Input!$C$8/100)</f>
        <v>-0</v>
      </c>
      <c r="H879" s="78" t="n">
        <f aca="false">(-1)*$E879*(Input!$C$9/100)</f>
        <v>-0</v>
      </c>
      <c r="J879" s="78" t="n">
        <f aca="false">($E879+$F879+$G879+$H879)</f>
        <v>0</v>
      </c>
    </row>
    <row r="880" customFormat="false" ht="12.8" hidden="false" customHeight="false" outlineLevel="0" collapsed="false">
      <c r="A880" s="76" t="n">
        <v>876</v>
      </c>
      <c r="B880" s="77" t="n">
        <f aca="false">EOMONTH(Input!$C$7,A880)</f>
        <v>69579</v>
      </c>
      <c r="C880" s="76" t="n">
        <f aca="false">DATEDIF(Input!$G$23,$B880,"Y")</f>
        <v>113</v>
      </c>
      <c r="E880" s="78" t="n">
        <f aca="false">(-1)*(401k_02!$G880+IRA_02!$E880+Invest_02!$E880)+Pension_02!$E880+SocialSec_02!$E880</f>
        <v>0</v>
      </c>
      <c r="F880" s="78" t="n">
        <f aca="false">(-1)*Roth_02!$E880</f>
        <v>-0</v>
      </c>
      <c r="G880" s="78" t="n">
        <f aca="false">(-1)*$E880*(Input!$C$8/100)</f>
        <v>-0</v>
      </c>
      <c r="H880" s="78" t="n">
        <f aca="false">(-1)*$E880*(Input!$C$9/100)</f>
        <v>-0</v>
      </c>
      <c r="J880" s="78" t="n">
        <f aca="false">($E880+$F880+$G880+$H880)</f>
        <v>0</v>
      </c>
    </row>
    <row r="881" customFormat="false" ht="12.8" hidden="false" customHeight="false" outlineLevel="0" collapsed="false">
      <c r="A881" s="76" t="n">
        <v>877</v>
      </c>
      <c r="B881" s="77" t="n">
        <f aca="false">EOMONTH(Input!$C$7,A881)</f>
        <v>69610</v>
      </c>
      <c r="C881" s="76" t="n">
        <f aca="false">DATEDIF(Input!$G$23,$B881,"Y")</f>
        <v>113</v>
      </c>
      <c r="E881" s="78" t="n">
        <f aca="false">(-1)*(401k_02!$G881+IRA_02!$E881+Invest_02!$E881)+Pension_02!$E881+SocialSec_02!$E881</f>
        <v>0</v>
      </c>
      <c r="F881" s="78" t="n">
        <f aca="false">(-1)*Roth_02!$E881</f>
        <v>-0</v>
      </c>
      <c r="G881" s="78" t="n">
        <f aca="false">(-1)*$E881*(Input!$C$8/100)</f>
        <v>-0</v>
      </c>
      <c r="H881" s="78" t="n">
        <f aca="false">(-1)*$E881*(Input!$C$9/100)</f>
        <v>-0</v>
      </c>
      <c r="J881" s="78" t="n">
        <f aca="false">($E881+$F881+$G881+$H881)</f>
        <v>0</v>
      </c>
    </row>
    <row r="882" customFormat="false" ht="12.8" hidden="false" customHeight="false" outlineLevel="0" collapsed="false">
      <c r="A882" s="76" t="n">
        <v>878</v>
      </c>
      <c r="B882" s="77" t="n">
        <f aca="false">EOMONTH(Input!$C$7,A882)</f>
        <v>69641</v>
      </c>
      <c r="C882" s="76" t="n">
        <f aca="false">DATEDIF(Input!$G$23,$B882,"Y")</f>
        <v>113</v>
      </c>
      <c r="E882" s="78" t="n">
        <f aca="false">(-1)*(401k_02!$G882+IRA_02!$E882+Invest_02!$E882)+Pension_02!$E882+SocialSec_02!$E882</f>
        <v>0</v>
      </c>
      <c r="F882" s="78" t="n">
        <f aca="false">(-1)*Roth_02!$E882</f>
        <v>-0</v>
      </c>
      <c r="G882" s="78" t="n">
        <f aca="false">(-1)*$E882*(Input!$C$8/100)</f>
        <v>-0</v>
      </c>
      <c r="H882" s="78" t="n">
        <f aca="false">(-1)*$E882*(Input!$C$9/100)</f>
        <v>-0</v>
      </c>
      <c r="J882" s="78" t="n">
        <f aca="false">($E882+$F882+$G882+$H882)</f>
        <v>0</v>
      </c>
    </row>
    <row r="883" customFormat="false" ht="12.8" hidden="false" customHeight="false" outlineLevel="0" collapsed="false">
      <c r="A883" s="76" t="n">
        <v>879</v>
      </c>
      <c r="B883" s="77" t="n">
        <f aca="false">EOMONTH(Input!$C$7,A883)</f>
        <v>69671</v>
      </c>
      <c r="C883" s="76" t="n">
        <f aca="false">DATEDIF(Input!$G$23,$B883,"Y")</f>
        <v>113</v>
      </c>
      <c r="E883" s="78" t="n">
        <f aca="false">(-1)*(401k_02!$G883+IRA_02!$E883+Invest_02!$E883)+Pension_02!$E883+SocialSec_02!$E883</f>
        <v>0</v>
      </c>
      <c r="F883" s="78" t="n">
        <f aca="false">(-1)*Roth_02!$E883</f>
        <v>-0</v>
      </c>
      <c r="G883" s="78" t="n">
        <f aca="false">(-1)*$E883*(Input!$C$8/100)</f>
        <v>-0</v>
      </c>
      <c r="H883" s="78" t="n">
        <f aca="false">(-1)*$E883*(Input!$C$9/100)</f>
        <v>-0</v>
      </c>
      <c r="J883" s="78" t="n">
        <f aca="false">($E883+$F883+$G883+$H883)</f>
        <v>0</v>
      </c>
    </row>
    <row r="884" customFormat="false" ht="12.8" hidden="false" customHeight="false" outlineLevel="0" collapsed="false">
      <c r="A884" s="76" t="n">
        <v>880</v>
      </c>
      <c r="B884" s="77" t="n">
        <f aca="false">EOMONTH(Input!$C$7,A884)</f>
        <v>69702</v>
      </c>
      <c r="C884" s="76" t="n">
        <f aca="false">DATEDIF(Input!$G$23,$B884,"Y")</f>
        <v>113</v>
      </c>
      <c r="E884" s="78" t="n">
        <f aca="false">(-1)*(401k_02!$G884+IRA_02!$E884+Invest_02!$E884)+Pension_02!$E884+SocialSec_02!$E884</f>
        <v>0</v>
      </c>
      <c r="F884" s="78" t="n">
        <f aca="false">(-1)*Roth_02!$E884</f>
        <v>-0</v>
      </c>
      <c r="G884" s="78" t="n">
        <f aca="false">(-1)*$E884*(Input!$C$8/100)</f>
        <v>-0</v>
      </c>
      <c r="H884" s="78" t="n">
        <f aca="false">(-1)*$E884*(Input!$C$9/100)</f>
        <v>-0</v>
      </c>
      <c r="J884" s="78" t="n">
        <f aca="false">($E884+$F884+$G884+$H884)</f>
        <v>0</v>
      </c>
    </row>
    <row r="885" customFormat="false" ht="12.8" hidden="false" customHeight="false" outlineLevel="0" collapsed="false">
      <c r="A885" s="76" t="n">
        <v>881</v>
      </c>
      <c r="B885" s="77" t="n">
        <f aca="false">EOMONTH(Input!$C$7,A885)</f>
        <v>69732</v>
      </c>
      <c r="C885" s="76" t="n">
        <f aca="false">DATEDIF(Input!$G$23,$B885,"Y")</f>
        <v>113</v>
      </c>
      <c r="E885" s="78" t="n">
        <f aca="false">(-1)*(401k_02!$G885+IRA_02!$E885+Invest_02!$E885)+Pension_02!$E885+SocialSec_02!$E885</f>
        <v>0</v>
      </c>
      <c r="F885" s="78" t="n">
        <f aca="false">(-1)*Roth_02!$E885</f>
        <v>-0</v>
      </c>
      <c r="G885" s="78" t="n">
        <f aca="false">(-1)*$E885*(Input!$C$8/100)</f>
        <v>-0</v>
      </c>
      <c r="H885" s="78" t="n">
        <f aca="false">(-1)*$E885*(Input!$C$9/100)</f>
        <v>-0</v>
      </c>
      <c r="J885" s="78" t="n">
        <f aca="false">($E885+$F885+$G885+$H885)</f>
        <v>0</v>
      </c>
    </row>
    <row r="886" customFormat="false" ht="12.8" hidden="false" customHeight="false" outlineLevel="0" collapsed="false">
      <c r="A886" s="76" t="n">
        <v>882</v>
      </c>
      <c r="B886" s="77" t="n">
        <f aca="false">EOMONTH(Input!$C$7,A886)</f>
        <v>69763</v>
      </c>
      <c r="C886" s="76" t="n">
        <f aca="false">DATEDIF(Input!$G$23,$B886,"Y")</f>
        <v>113</v>
      </c>
      <c r="E886" s="78" t="n">
        <f aca="false">(-1)*(401k_02!$G886+IRA_02!$E886+Invest_02!$E886)+Pension_02!$E886+SocialSec_02!$E886</f>
        <v>0</v>
      </c>
      <c r="F886" s="78" t="n">
        <f aca="false">(-1)*Roth_02!$E886</f>
        <v>-0</v>
      </c>
      <c r="G886" s="78" t="n">
        <f aca="false">(-1)*$E886*(Input!$C$8/100)</f>
        <v>-0</v>
      </c>
      <c r="H886" s="78" t="n">
        <f aca="false">(-1)*$E886*(Input!$C$9/100)</f>
        <v>-0</v>
      </c>
      <c r="J886" s="78" t="n">
        <f aca="false">($E886+$F886+$G886+$H886)</f>
        <v>0</v>
      </c>
    </row>
    <row r="887" customFormat="false" ht="12.8" hidden="false" customHeight="false" outlineLevel="0" collapsed="false">
      <c r="A887" s="76" t="n">
        <v>883</v>
      </c>
      <c r="B887" s="77" t="n">
        <f aca="false">EOMONTH(Input!$C$7,A887)</f>
        <v>69794</v>
      </c>
      <c r="C887" s="76" t="n">
        <f aca="false">DATEDIF(Input!$G$23,$B887,"Y")</f>
        <v>113</v>
      </c>
      <c r="E887" s="78" t="n">
        <f aca="false">(-1)*(401k_02!$G887+IRA_02!$E887+Invest_02!$E887)+Pension_02!$E887+SocialSec_02!$E887</f>
        <v>0</v>
      </c>
      <c r="F887" s="78" t="n">
        <f aca="false">(-1)*Roth_02!$E887</f>
        <v>-0</v>
      </c>
      <c r="G887" s="78" t="n">
        <f aca="false">(-1)*$E887*(Input!$C$8/100)</f>
        <v>-0</v>
      </c>
      <c r="H887" s="78" t="n">
        <f aca="false">(-1)*$E887*(Input!$C$9/100)</f>
        <v>-0</v>
      </c>
      <c r="J887" s="78" t="n">
        <f aca="false">($E887+$F887+$G887+$H887)</f>
        <v>0</v>
      </c>
    </row>
    <row r="888" customFormat="false" ht="12.8" hidden="false" customHeight="false" outlineLevel="0" collapsed="false">
      <c r="A888" s="76" t="n">
        <v>884</v>
      </c>
      <c r="B888" s="77" t="n">
        <f aca="false">EOMONTH(Input!$C$7,A888)</f>
        <v>69822</v>
      </c>
      <c r="C888" s="76" t="n">
        <f aca="false">DATEDIF(Input!$G$23,$B888,"Y")</f>
        <v>113</v>
      </c>
      <c r="E888" s="78" t="n">
        <f aca="false">(-1)*(401k_02!$G888+IRA_02!$E888+Invest_02!$E888)+Pension_02!$E888+SocialSec_02!$E888</f>
        <v>0</v>
      </c>
      <c r="F888" s="78" t="n">
        <f aca="false">(-1)*Roth_02!$E888</f>
        <v>-0</v>
      </c>
      <c r="G888" s="78" t="n">
        <f aca="false">(-1)*$E888*(Input!$C$8/100)</f>
        <v>-0</v>
      </c>
      <c r="H888" s="78" t="n">
        <f aca="false">(-1)*$E888*(Input!$C$9/100)</f>
        <v>-0</v>
      </c>
      <c r="J888" s="78" t="n">
        <f aca="false">($E888+$F888+$G888+$H888)</f>
        <v>0</v>
      </c>
    </row>
    <row r="889" customFormat="false" ht="12.8" hidden="false" customHeight="false" outlineLevel="0" collapsed="false">
      <c r="A889" s="76" t="n">
        <v>885</v>
      </c>
      <c r="B889" s="77" t="n">
        <f aca="false">EOMONTH(Input!$C$7,A889)</f>
        <v>69853</v>
      </c>
      <c r="C889" s="76" t="n">
        <f aca="false">DATEDIF(Input!$G$23,$B889,"Y")</f>
        <v>113</v>
      </c>
      <c r="E889" s="78" t="n">
        <f aca="false">(-1)*(401k_02!$G889+IRA_02!$E889+Invest_02!$E889)+Pension_02!$E889+SocialSec_02!$E889</f>
        <v>0</v>
      </c>
      <c r="F889" s="78" t="n">
        <f aca="false">(-1)*Roth_02!$E889</f>
        <v>-0</v>
      </c>
      <c r="G889" s="78" t="n">
        <f aca="false">(-1)*$E889*(Input!$C$8/100)</f>
        <v>-0</v>
      </c>
      <c r="H889" s="78" t="n">
        <f aca="false">(-1)*$E889*(Input!$C$9/100)</f>
        <v>-0</v>
      </c>
      <c r="J889" s="78" t="n">
        <f aca="false">($E889+$F889+$G889+$H889)</f>
        <v>0</v>
      </c>
    </row>
    <row r="890" customFormat="false" ht="12.8" hidden="false" customHeight="false" outlineLevel="0" collapsed="false">
      <c r="A890" s="76" t="n">
        <v>886</v>
      </c>
      <c r="B890" s="77" t="n">
        <f aca="false">EOMONTH(Input!$C$7,A890)</f>
        <v>69883</v>
      </c>
      <c r="C890" s="76" t="n">
        <f aca="false">DATEDIF(Input!$G$23,$B890,"Y")</f>
        <v>113</v>
      </c>
      <c r="E890" s="78" t="n">
        <f aca="false">(-1)*(401k_02!$G890+IRA_02!$E890+Invest_02!$E890)+Pension_02!$E890+SocialSec_02!$E890</f>
        <v>0</v>
      </c>
      <c r="F890" s="78" t="n">
        <f aca="false">(-1)*Roth_02!$E890</f>
        <v>-0</v>
      </c>
      <c r="G890" s="78" t="n">
        <f aca="false">(-1)*$E890*(Input!$C$8/100)</f>
        <v>-0</v>
      </c>
      <c r="H890" s="78" t="n">
        <f aca="false">(-1)*$E890*(Input!$C$9/100)</f>
        <v>-0</v>
      </c>
      <c r="J890" s="78" t="n">
        <f aca="false">($E890+$F890+$G890+$H890)</f>
        <v>0</v>
      </c>
    </row>
    <row r="891" customFormat="false" ht="12.8" hidden="false" customHeight="false" outlineLevel="0" collapsed="false">
      <c r="A891" s="76" t="n">
        <v>887</v>
      </c>
      <c r="B891" s="77" t="n">
        <f aca="false">EOMONTH(Input!$C$7,A891)</f>
        <v>69914</v>
      </c>
      <c r="C891" s="76" t="n">
        <f aca="false">DATEDIF(Input!$G$23,$B891,"Y")</f>
        <v>114</v>
      </c>
      <c r="E891" s="78" t="n">
        <f aca="false">(-1)*(401k_02!$G891+IRA_02!$E891+Invest_02!$E891)+Pension_02!$E891+SocialSec_02!$E891</f>
        <v>0</v>
      </c>
      <c r="F891" s="78" t="n">
        <f aca="false">(-1)*Roth_02!$E891</f>
        <v>-0</v>
      </c>
      <c r="G891" s="78" t="n">
        <f aca="false">(-1)*$E891*(Input!$C$8/100)</f>
        <v>-0</v>
      </c>
      <c r="H891" s="78" t="n">
        <f aca="false">(-1)*$E891*(Input!$C$9/100)</f>
        <v>-0</v>
      </c>
      <c r="J891" s="78" t="n">
        <f aca="false">($E891+$F891+$G891+$H891)</f>
        <v>0</v>
      </c>
    </row>
    <row r="892" customFormat="false" ht="12.8" hidden="false" customHeight="false" outlineLevel="0" collapsed="false">
      <c r="A892" s="76" t="n">
        <v>888</v>
      </c>
      <c r="B892" s="77" t="n">
        <f aca="false">EOMONTH(Input!$C$7,A892)</f>
        <v>69944</v>
      </c>
      <c r="C892" s="76" t="n">
        <f aca="false">DATEDIF(Input!$G$23,$B892,"Y")</f>
        <v>114</v>
      </c>
      <c r="E892" s="78" t="n">
        <f aca="false">(-1)*(401k_02!$G892+IRA_02!$E892+Invest_02!$E892)+Pension_02!$E892+SocialSec_02!$E892</f>
        <v>0</v>
      </c>
      <c r="F892" s="78" t="n">
        <f aca="false">(-1)*Roth_02!$E892</f>
        <v>-0</v>
      </c>
      <c r="G892" s="78" t="n">
        <f aca="false">(-1)*$E892*(Input!$C$8/100)</f>
        <v>-0</v>
      </c>
      <c r="H892" s="78" t="n">
        <f aca="false">(-1)*$E892*(Input!$C$9/100)</f>
        <v>-0</v>
      </c>
      <c r="J892" s="78" t="n">
        <f aca="false">($E892+$F892+$G892+$H892)</f>
        <v>0</v>
      </c>
    </row>
    <row r="893" customFormat="false" ht="12.8" hidden="false" customHeight="false" outlineLevel="0" collapsed="false">
      <c r="A893" s="76" t="n">
        <v>889</v>
      </c>
      <c r="B893" s="77" t="n">
        <f aca="false">EOMONTH(Input!$C$7,A893)</f>
        <v>69975</v>
      </c>
      <c r="C893" s="76" t="n">
        <f aca="false">DATEDIF(Input!$G$23,$B893,"Y")</f>
        <v>114</v>
      </c>
      <c r="E893" s="78" t="n">
        <f aca="false">(-1)*(401k_02!$G893+IRA_02!$E893+Invest_02!$E893)+Pension_02!$E893+SocialSec_02!$E893</f>
        <v>0</v>
      </c>
      <c r="F893" s="78" t="n">
        <f aca="false">(-1)*Roth_02!$E893</f>
        <v>-0</v>
      </c>
      <c r="G893" s="78" t="n">
        <f aca="false">(-1)*$E893*(Input!$C$8/100)</f>
        <v>-0</v>
      </c>
      <c r="H893" s="78" t="n">
        <f aca="false">(-1)*$E893*(Input!$C$9/100)</f>
        <v>-0</v>
      </c>
      <c r="J893" s="78" t="n">
        <f aca="false">($E893+$F893+$G893+$H893)</f>
        <v>0</v>
      </c>
    </row>
    <row r="894" customFormat="false" ht="12.8" hidden="false" customHeight="false" outlineLevel="0" collapsed="false">
      <c r="A894" s="76" t="n">
        <v>890</v>
      </c>
      <c r="B894" s="77" t="n">
        <f aca="false">EOMONTH(Input!$C$7,A894)</f>
        <v>70006</v>
      </c>
      <c r="C894" s="76" t="n">
        <f aca="false">DATEDIF(Input!$G$23,$B894,"Y")</f>
        <v>114</v>
      </c>
      <c r="E894" s="78" t="n">
        <f aca="false">(-1)*(401k_02!$G894+IRA_02!$E894+Invest_02!$E894)+Pension_02!$E894+SocialSec_02!$E894</f>
        <v>0</v>
      </c>
      <c r="F894" s="78" t="n">
        <f aca="false">(-1)*Roth_02!$E894</f>
        <v>-0</v>
      </c>
      <c r="G894" s="78" t="n">
        <f aca="false">(-1)*$E894*(Input!$C$8/100)</f>
        <v>-0</v>
      </c>
      <c r="H894" s="78" t="n">
        <f aca="false">(-1)*$E894*(Input!$C$9/100)</f>
        <v>-0</v>
      </c>
      <c r="J894" s="78" t="n">
        <f aca="false">($E894+$F894+$G894+$H894)</f>
        <v>0</v>
      </c>
    </row>
    <row r="895" customFormat="false" ht="12.8" hidden="false" customHeight="false" outlineLevel="0" collapsed="false">
      <c r="A895" s="76" t="n">
        <v>891</v>
      </c>
      <c r="B895" s="77" t="n">
        <f aca="false">EOMONTH(Input!$C$7,A895)</f>
        <v>70036</v>
      </c>
      <c r="C895" s="76" t="n">
        <f aca="false">DATEDIF(Input!$G$23,$B895,"Y")</f>
        <v>114</v>
      </c>
      <c r="E895" s="78" t="n">
        <f aca="false">(-1)*(401k_02!$G895+IRA_02!$E895+Invest_02!$E895)+Pension_02!$E895+SocialSec_02!$E895</f>
        <v>0</v>
      </c>
      <c r="F895" s="78" t="n">
        <f aca="false">(-1)*Roth_02!$E895</f>
        <v>-0</v>
      </c>
      <c r="G895" s="78" t="n">
        <f aca="false">(-1)*$E895*(Input!$C$8/100)</f>
        <v>-0</v>
      </c>
      <c r="H895" s="78" t="n">
        <f aca="false">(-1)*$E895*(Input!$C$9/100)</f>
        <v>-0</v>
      </c>
      <c r="J895" s="78" t="n">
        <f aca="false">($E895+$F895+$G895+$H895)</f>
        <v>0</v>
      </c>
    </row>
    <row r="896" customFormat="false" ht="12.8" hidden="false" customHeight="false" outlineLevel="0" collapsed="false">
      <c r="A896" s="76" t="n">
        <v>892</v>
      </c>
      <c r="B896" s="77" t="n">
        <f aca="false">EOMONTH(Input!$C$7,A896)</f>
        <v>70067</v>
      </c>
      <c r="C896" s="76" t="n">
        <f aca="false">DATEDIF(Input!$G$23,$B896,"Y")</f>
        <v>114</v>
      </c>
      <c r="E896" s="78" t="n">
        <f aca="false">(-1)*(401k_02!$G896+IRA_02!$E896+Invest_02!$E896)+Pension_02!$E896+SocialSec_02!$E896</f>
        <v>0</v>
      </c>
      <c r="F896" s="78" t="n">
        <f aca="false">(-1)*Roth_02!$E896</f>
        <v>-0</v>
      </c>
      <c r="G896" s="78" t="n">
        <f aca="false">(-1)*$E896*(Input!$C$8/100)</f>
        <v>-0</v>
      </c>
      <c r="H896" s="78" t="n">
        <f aca="false">(-1)*$E896*(Input!$C$9/100)</f>
        <v>-0</v>
      </c>
      <c r="J896" s="78" t="n">
        <f aca="false">($E896+$F896+$G896+$H896)</f>
        <v>0</v>
      </c>
    </row>
    <row r="897" customFormat="false" ht="12.8" hidden="false" customHeight="false" outlineLevel="0" collapsed="false">
      <c r="A897" s="76" t="n">
        <v>893</v>
      </c>
      <c r="B897" s="77" t="n">
        <f aca="false">EOMONTH(Input!$C$7,A897)</f>
        <v>70097</v>
      </c>
      <c r="C897" s="76" t="n">
        <f aca="false">DATEDIF(Input!$G$23,$B897,"Y")</f>
        <v>114</v>
      </c>
      <c r="E897" s="78" t="n">
        <f aca="false">(-1)*(401k_02!$G897+IRA_02!$E897+Invest_02!$E897)+Pension_02!$E897+SocialSec_02!$E897</f>
        <v>0</v>
      </c>
      <c r="F897" s="78" t="n">
        <f aca="false">(-1)*Roth_02!$E897</f>
        <v>-0</v>
      </c>
      <c r="G897" s="78" t="n">
        <f aca="false">(-1)*$E897*(Input!$C$8/100)</f>
        <v>-0</v>
      </c>
      <c r="H897" s="78" t="n">
        <f aca="false">(-1)*$E897*(Input!$C$9/100)</f>
        <v>-0</v>
      </c>
      <c r="J897" s="78" t="n">
        <f aca="false">($E897+$F897+$G897+$H897)</f>
        <v>0</v>
      </c>
    </row>
    <row r="898" customFormat="false" ht="12.8" hidden="false" customHeight="false" outlineLevel="0" collapsed="false">
      <c r="A898" s="76" t="n">
        <v>894</v>
      </c>
      <c r="B898" s="77" t="n">
        <f aca="false">EOMONTH(Input!$C$7,A898)</f>
        <v>70128</v>
      </c>
      <c r="C898" s="76" t="n">
        <f aca="false">DATEDIF(Input!$G$23,$B898,"Y")</f>
        <v>114</v>
      </c>
      <c r="E898" s="78" t="n">
        <f aca="false">(-1)*(401k_02!$G898+IRA_02!$E898+Invest_02!$E898)+Pension_02!$E898+SocialSec_02!$E898</f>
        <v>0</v>
      </c>
      <c r="F898" s="78" t="n">
        <f aca="false">(-1)*Roth_02!$E898</f>
        <v>-0</v>
      </c>
      <c r="G898" s="78" t="n">
        <f aca="false">(-1)*$E898*(Input!$C$8/100)</f>
        <v>-0</v>
      </c>
      <c r="H898" s="78" t="n">
        <f aca="false">(-1)*$E898*(Input!$C$9/100)</f>
        <v>-0</v>
      </c>
      <c r="J898" s="78" t="n">
        <f aca="false">($E898+$F898+$G898+$H898)</f>
        <v>0</v>
      </c>
    </row>
    <row r="899" customFormat="false" ht="12.8" hidden="false" customHeight="false" outlineLevel="0" collapsed="false">
      <c r="A899" s="76" t="n">
        <v>895</v>
      </c>
      <c r="B899" s="77" t="n">
        <f aca="false">EOMONTH(Input!$C$7,A899)</f>
        <v>70159</v>
      </c>
      <c r="C899" s="76" t="n">
        <f aca="false">DATEDIF(Input!$G$23,$B899,"Y")</f>
        <v>114</v>
      </c>
      <c r="E899" s="78" t="n">
        <f aca="false">(-1)*(401k_02!$G899+IRA_02!$E899+Invest_02!$E899)+Pension_02!$E899+SocialSec_02!$E899</f>
        <v>0</v>
      </c>
      <c r="F899" s="78" t="n">
        <f aca="false">(-1)*Roth_02!$E899</f>
        <v>-0</v>
      </c>
      <c r="G899" s="78" t="n">
        <f aca="false">(-1)*$E899*(Input!$C$8/100)</f>
        <v>-0</v>
      </c>
      <c r="H899" s="78" t="n">
        <f aca="false">(-1)*$E899*(Input!$C$9/100)</f>
        <v>-0</v>
      </c>
      <c r="J899" s="78" t="n">
        <f aca="false">($E899+$F899+$G899+$H899)</f>
        <v>0</v>
      </c>
    </row>
    <row r="900" customFormat="false" ht="12.8" hidden="false" customHeight="false" outlineLevel="0" collapsed="false">
      <c r="A900" s="76" t="n">
        <v>896</v>
      </c>
      <c r="B900" s="77" t="n">
        <f aca="false">EOMONTH(Input!$C$7,A900)</f>
        <v>70188</v>
      </c>
      <c r="C900" s="76" t="n">
        <f aca="false">DATEDIF(Input!$G$23,$B900,"Y")</f>
        <v>114</v>
      </c>
      <c r="E900" s="78" t="n">
        <f aca="false">(-1)*(401k_02!$G900+IRA_02!$E900+Invest_02!$E900)+Pension_02!$E900+SocialSec_02!$E900</f>
        <v>0</v>
      </c>
      <c r="F900" s="78" t="n">
        <f aca="false">(-1)*Roth_02!$E900</f>
        <v>-0</v>
      </c>
      <c r="G900" s="78" t="n">
        <f aca="false">(-1)*$E900*(Input!$C$8/100)</f>
        <v>-0</v>
      </c>
      <c r="H900" s="78" t="n">
        <f aca="false">(-1)*$E900*(Input!$C$9/100)</f>
        <v>-0</v>
      </c>
      <c r="J900" s="78" t="n">
        <f aca="false">($E900+$F900+$G900+$H900)</f>
        <v>0</v>
      </c>
    </row>
    <row r="901" customFormat="false" ht="12.8" hidden="false" customHeight="false" outlineLevel="0" collapsed="false">
      <c r="A901" s="76" t="n">
        <v>897</v>
      </c>
      <c r="B901" s="77" t="n">
        <f aca="false">EOMONTH(Input!$C$7,A901)</f>
        <v>70219</v>
      </c>
      <c r="C901" s="76" t="n">
        <f aca="false">DATEDIF(Input!$G$23,$B901,"Y")</f>
        <v>114</v>
      </c>
      <c r="E901" s="78" t="n">
        <f aca="false">(-1)*(401k_02!$G901+IRA_02!$E901+Invest_02!$E901)+Pension_02!$E901+SocialSec_02!$E901</f>
        <v>0</v>
      </c>
      <c r="F901" s="78" t="n">
        <f aca="false">(-1)*Roth_02!$E901</f>
        <v>-0</v>
      </c>
      <c r="G901" s="78" t="n">
        <f aca="false">(-1)*$E901*(Input!$C$8/100)</f>
        <v>-0</v>
      </c>
      <c r="H901" s="78" t="n">
        <f aca="false">(-1)*$E901*(Input!$C$9/100)</f>
        <v>-0</v>
      </c>
      <c r="J901" s="78" t="n">
        <f aca="false">($E901+$F901+$G901+$H901)</f>
        <v>0</v>
      </c>
    </row>
    <row r="902" customFormat="false" ht="12.8" hidden="false" customHeight="false" outlineLevel="0" collapsed="false">
      <c r="A902" s="76" t="n">
        <v>898</v>
      </c>
      <c r="B902" s="77" t="n">
        <f aca="false">EOMONTH(Input!$C$7,A902)</f>
        <v>70249</v>
      </c>
      <c r="C902" s="76" t="n">
        <f aca="false">DATEDIF(Input!$G$23,$B902,"Y")</f>
        <v>114</v>
      </c>
      <c r="E902" s="78" t="n">
        <f aca="false">(-1)*(401k_02!$G902+IRA_02!$E902+Invest_02!$E902)+Pension_02!$E902+SocialSec_02!$E902</f>
        <v>0</v>
      </c>
      <c r="F902" s="78" t="n">
        <f aca="false">(-1)*Roth_02!$E902</f>
        <v>-0</v>
      </c>
      <c r="G902" s="78" t="n">
        <f aca="false">(-1)*$E902*(Input!$C$8/100)</f>
        <v>-0</v>
      </c>
      <c r="H902" s="78" t="n">
        <f aca="false">(-1)*$E902*(Input!$C$9/100)</f>
        <v>-0</v>
      </c>
      <c r="J902" s="78" t="n">
        <f aca="false">($E902+$F902+$G902+$H902)</f>
        <v>0</v>
      </c>
    </row>
    <row r="903" customFormat="false" ht="12.8" hidden="false" customHeight="false" outlineLevel="0" collapsed="false">
      <c r="A903" s="76" t="n">
        <v>899</v>
      </c>
      <c r="B903" s="77" t="n">
        <f aca="false">EOMONTH(Input!$C$7,A903)</f>
        <v>70280</v>
      </c>
      <c r="C903" s="76" t="n">
        <f aca="false">DATEDIF(Input!$G$23,$B903,"Y")</f>
        <v>115</v>
      </c>
      <c r="E903" s="78" t="n">
        <f aca="false">(-1)*(401k_02!$G903+IRA_02!$E903+Invest_02!$E903)+Pension_02!$E903+SocialSec_02!$E903</f>
        <v>0</v>
      </c>
      <c r="F903" s="78" t="n">
        <f aca="false">(-1)*Roth_02!$E903</f>
        <v>-0</v>
      </c>
      <c r="G903" s="78" t="n">
        <f aca="false">(-1)*$E903*(Input!$C$8/100)</f>
        <v>-0</v>
      </c>
      <c r="H903" s="78" t="n">
        <f aca="false">(-1)*$E903*(Input!$C$9/100)</f>
        <v>-0</v>
      </c>
      <c r="J903" s="78" t="n">
        <f aca="false">($E903+$F903+$G903+$H903)</f>
        <v>0</v>
      </c>
    </row>
    <row r="904" customFormat="false" ht="12.8" hidden="false" customHeight="false" outlineLevel="0" collapsed="false">
      <c r="A904" s="76" t="n">
        <v>900</v>
      </c>
      <c r="B904" s="77" t="n">
        <f aca="false">EOMONTH(Input!$C$7,A904)</f>
        <v>70310</v>
      </c>
      <c r="C904" s="76" t="n">
        <f aca="false">DATEDIF(Input!$G$23,$B904,"Y")</f>
        <v>115</v>
      </c>
      <c r="E904" s="78" t="n">
        <f aca="false">(-1)*(401k_02!$G904+IRA_02!$E904+Invest_02!$E904)+Pension_02!$E904+SocialSec_02!$E904</f>
        <v>0</v>
      </c>
      <c r="F904" s="78" t="n">
        <f aca="false">(-1)*Roth_02!$E904</f>
        <v>-0</v>
      </c>
      <c r="G904" s="78" t="n">
        <f aca="false">(-1)*$E904*(Input!$C$8/100)</f>
        <v>-0</v>
      </c>
      <c r="H904" s="78" t="n">
        <f aca="false">(-1)*$E904*(Input!$C$9/100)</f>
        <v>-0</v>
      </c>
      <c r="J904" s="78" t="n">
        <f aca="false">($E904+$F904+$G904+$H904)</f>
        <v>0</v>
      </c>
    </row>
    <row r="905" customFormat="false" ht="12.8" hidden="false" customHeight="false" outlineLevel="0" collapsed="false">
      <c r="A905" s="76" t="n">
        <v>901</v>
      </c>
      <c r="B905" s="77" t="n">
        <f aca="false">EOMONTH(Input!$C$7,A905)</f>
        <v>70341</v>
      </c>
      <c r="C905" s="76" t="n">
        <f aca="false">DATEDIF(Input!$G$23,$B905,"Y")</f>
        <v>115</v>
      </c>
      <c r="E905" s="78" t="n">
        <f aca="false">(-1)*(401k_02!$G905+IRA_02!$E905+Invest_02!$E905)+Pension_02!$E905+SocialSec_02!$E905</f>
        <v>0</v>
      </c>
      <c r="F905" s="78" t="n">
        <f aca="false">(-1)*Roth_02!$E905</f>
        <v>-0</v>
      </c>
      <c r="G905" s="78" t="n">
        <f aca="false">(-1)*$E905*(Input!$C$8/100)</f>
        <v>-0</v>
      </c>
      <c r="H905" s="78" t="n">
        <f aca="false">(-1)*$E905*(Input!$C$9/100)</f>
        <v>-0</v>
      </c>
      <c r="J905" s="78" t="n">
        <f aca="false">($E905+$F905+$G905+$H905)</f>
        <v>0</v>
      </c>
    </row>
    <row r="906" customFormat="false" ht="12.8" hidden="false" customHeight="false" outlineLevel="0" collapsed="false">
      <c r="A906" s="76" t="n">
        <v>902</v>
      </c>
      <c r="B906" s="77" t="n">
        <f aca="false">EOMONTH(Input!$C$7,A906)</f>
        <v>70372</v>
      </c>
      <c r="C906" s="76" t="n">
        <f aca="false">DATEDIF(Input!$G$23,$B906,"Y")</f>
        <v>115</v>
      </c>
      <c r="E906" s="78" t="n">
        <f aca="false">(-1)*(401k_02!$G906+IRA_02!$E906+Invest_02!$E906)+Pension_02!$E906+SocialSec_02!$E906</f>
        <v>0</v>
      </c>
      <c r="F906" s="78" t="n">
        <f aca="false">(-1)*Roth_02!$E906</f>
        <v>-0</v>
      </c>
      <c r="G906" s="78" t="n">
        <f aca="false">(-1)*$E906*(Input!$C$8/100)</f>
        <v>-0</v>
      </c>
      <c r="H906" s="78" t="n">
        <f aca="false">(-1)*$E906*(Input!$C$9/100)</f>
        <v>-0</v>
      </c>
      <c r="J906" s="78" t="n">
        <f aca="false">($E906+$F906+$G906+$H906)</f>
        <v>0</v>
      </c>
    </row>
    <row r="907" customFormat="false" ht="12.8" hidden="false" customHeight="false" outlineLevel="0" collapsed="false">
      <c r="A907" s="76" t="n">
        <v>903</v>
      </c>
      <c r="B907" s="77" t="n">
        <f aca="false">EOMONTH(Input!$C$7,A907)</f>
        <v>70402</v>
      </c>
      <c r="C907" s="76" t="n">
        <f aca="false">DATEDIF(Input!$G$23,$B907,"Y")</f>
        <v>115</v>
      </c>
      <c r="E907" s="78" t="n">
        <f aca="false">(-1)*(401k_02!$G907+IRA_02!$E907+Invest_02!$E907)+Pension_02!$E907+SocialSec_02!$E907</f>
        <v>0</v>
      </c>
      <c r="F907" s="78" t="n">
        <f aca="false">(-1)*Roth_02!$E907</f>
        <v>-0</v>
      </c>
      <c r="G907" s="78" t="n">
        <f aca="false">(-1)*$E907*(Input!$C$8/100)</f>
        <v>-0</v>
      </c>
      <c r="H907" s="78" t="n">
        <f aca="false">(-1)*$E907*(Input!$C$9/100)</f>
        <v>-0</v>
      </c>
      <c r="J907" s="78" t="n">
        <f aca="false">($E907+$F907+$G907+$H907)</f>
        <v>0</v>
      </c>
    </row>
    <row r="908" customFormat="false" ht="12.8" hidden="false" customHeight="false" outlineLevel="0" collapsed="false">
      <c r="A908" s="76" t="n">
        <v>904</v>
      </c>
      <c r="B908" s="77" t="n">
        <f aca="false">EOMONTH(Input!$C$7,A908)</f>
        <v>70433</v>
      </c>
      <c r="C908" s="76" t="n">
        <f aca="false">DATEDIF(Input!$G$23,$B908,"Y")</f>
        <v>115</v>
      </c>
      <c r="E908" s="78" t="n">
        <f aca="false">(-1)*(401k_02!$G908+IRA_02!$E908+Invest_02!$E908)+Pension_02!$E908+SocialSec_02!$E908</f>
        <v>0</v>
      </c>
      <c r="F908" s="78" t="n">
        <f aca="false">(-1)*Roth_02!$E908</f>
        <v>-0</v>
      </c>
      <c r="G908" s="78" t="n">
        <f aca="false">(-1)*$E908*(Input!$C$8/100)</f>
        <v>-0</v>
      </c>
      <c r="H908" s="78" t="n">
        <f aca="false">(-1)*$E908*(Input!$C$9/100)</f>
        <v>-0</v>
      </c>
      <c r="J908" s="78" t="n">
        <f aca="false">($E908+$F908+$G908+$H908)</f>
        <v>0</v>
      </c>
    </row>
    <row r="909" customFormat="false" ht="12.8" hidden="false" customHeight="false" outlineLevel="0" collapsed="false">
      <c r="A909" s="76" t="n">
        <v>905</v>
      </c>
      <c r="B909" s="77" t="n">
        <f aca="false">EOMONTH(Input!$C$7,A909)</f>
        <v>70463</v>
      </c>
      <c r="C909" s="76" t="n">
        <f aca="false">DATEDIF(Input!$G$23,$B909,"Y")</f>
        <v>115</v>
      </c>
      <c r="E909" s="78" t="n">
        <f aca="false">(-1)*(401k_02!$G909+IRA_02!$E909+Invest_02!$E909)+Pension_02!$E909+SocialSec_02!$E909</f>
        <v>0</v>
      </c>
      <c r="F909" s="78" t="n">
        <f aca="false">(-1)*Roth_02!$E909</f>
        <v>-0</v>
      </c>
      <c r="G909" s="78" t="n">
        <f aca="false">(-1)*$E909*(Input!$C$8/100)</f>
        <v>-0</v>
      </c>
      <c r="H909" s="78" t="n">
        <f aca="false">(-1)*$E909*(Input!$C$9/100)</f>
        <v>-0</v>
      </c>
      <c r="J909" s="78" t="n">
        <f aca="false">($E909+$F909+$G909+$H909)</f>
        <v>0</v>
      </c>
    </row>
    <row r="910" customFormat="false" ht="12.8" hidden="false" customHeight="false" outlineLevel="0" collapsed="false">
      <c r="A910" s="76" t="n">
        <v>906</v>
      </c>
      <c r="B910" s="77" t="n">
        <f aca="false">EOMONTH(Input!$C$7,A910)</f>
        <v>70494</v>
      </c>
      <c r="C910" s="76" t="n">
        <f aca="false">DATEDIF(Input!$G$23,$B910,"Y")</f>
        <v>115</v>
      </c>
      <c r="E910" s="78" t="n">
        <f aca="false">(-1)*(401k_02!$G910+IRA_02!$E910+Invest_02!$E910)+Pension_02!$E910+SocialSec_02!$E910</f>
        <v>0</v>
      </c>
      <c r="F910" s="78" t="n">
        <f aca="false">(-1)*Roth_02!$E910</f>
        <v>-0</v>
      </c>
      <c r="G910" s="78" t="n">
        <f aca="false">(-1)*$E910*(Input!$C$8/100)</f>
        <v>-0</v>
      </c>
      <c r="H910" s="78" t="n">
        <f aca="false">(-1)*$E910*(Input!$C$9/100)</f>
        <v>-0</v>
      </c>
      <c r="J910" s="78" t="n">
        <f aca="false">($E910+$F910+$G910+$H910)</f>
        <v>0</v>
      </c>
    </row>
    <row r="911" customFormat="false" ht="12.8" hidden="false" customHeight="false" outlineLevel="0" collapsed="false">
      <c r="A911" s="76" t="n">
        <v>907</v>
      </c>
      <c r="B911" s="77" t="n">
        <f aca="false">EOMONTH(Input!$C$7,A911)</f>
        <v>70525</v>
      </c>
      <c r="C911" s="76" t="n">
        <f aca="false">DATEDIF(Input!$G$23,$B911,"Y")</f>
        <v>115</v>
      </c>
      <c r="E911" s="78" t="n">
        <f aca="false">(-1)*(401k_02!$G911+IRA_02!$E911+Invest_02!$E911)+Pension_02!$E911+SocialSec_02!$E911</f>
        <v>0</v>
      </c>
      <c r="F911" s="78" t="n">
        <f aca="false">(-1)*Roth_02!$E911</f>
        <v>-0</v>
      </c>
      <c r="G911" s="78" t="n">
        <f aca="false">(-1)*$E911*(Input!$C$8/100)</f>
        <v>-0</v>
      </c>
      <c r="H911" s="78" t="n">
        <f aca="false">(-1)*$E911*(Input!$C$9/100)</f>
        <v>-0</v>
      </c>
      <c r="J911" s="78" t="n">
        <f aca="false">($E911+$F911+$G911+$H911)</f>
        <v>0</v>
      </c>
    </row>
    <row r="912" customFormat="false" ht="12.8" hidden="false" customHeight="false" outlineLevel="0" collapsed="false">
      <c r="A912" s="76" t="n">
        <v>908</v>
      </c>
      <c r="B912" s="77" t="n">
        <f aca="false">EOMONTH(Input!$C$7,A912)</f>
        <v>70553</v>
      </c>
      <c r="C912" s="76" t="n">
        <f aca="false">DATEDIF(Input!$G$23,$B912,"Y")</f>
        <v>115</v>
      </c>
      <c r="E912" s="78" t="n">
        <f aca="false">(-1)*(401k_02!$G912+IRA_02!$E912+Invest_02!$E912)+Pension_02!$E912+SocialSec_02!$E912</f>
        <v>0</v>
      </c>
      <c r="F912" s="78" t="n">
        <f aca="false">(-1)*Roth_02!$E912</f>
        <v>-0</v>
      </c>
      <c r="G912" s="78" t="n">
        <f aca="false">(-1)*$E912*(Input!$C$8/100)</f>
        <v>-0</v>
      </c>
      <c r="H912" s="78" t="n">
        <f aca="false">(-1)*$E912*(Input!$C$9/100)</f>
        <v>-0</v>
      </c>
      <c r="J912" s="78" t="n">
        <f aca="false">($E912+$F912+$G912+$H912)</f>
        <v>0</v>
      </c>
    </row>
    <row r="913" customFormat="false" ht="12.8" hidden="false" customHeight="false" outlineLevel="0" collapsed="false">
      <c r="A913" s="76" t="n">
        <v>909</v>
      </c>
      <c r="B913" s="77" t="n">
        <f aca="false">EOMONTH(Input!$C$7,A913)</f>
        <v>70584</v>
      </c>
      <c r="C913" s="76" t="n">
        <f aca="false">DATEDIF(Input!$G$23,$B913,"Y")</f>
        <v>115</v>
      </c>
      <c r="E913" s="78" t="n">
        <f aca="false">(-1)*(401k_02!$G913+IRA_02!$E913+Invest_02!$E913)+Pension_02!$E913+SocialSec_02!$E913</f>
        <v>0</v>
      </c>
      <c r="F913" s="78" t="n">
        <f aca="false">(-1)*Roth_02!$E913</f>
        <v>-0</v>
      </c>
      <c r="G913" s="78" t="n">
        <f aca="false">(-1)*$E913*(Input!$C$8/100)</f>
        <v>-0</v>
      </c>
      <c r="H913" s="78" t="n">
        <f aca="false">(-1)*$E913*(Input!$C$9/100)</f>
        <v>-0</v>
      </c>
      <c r="J913" s="78" t="n">
        <f aca="false">($E913+$F913+$G913+$H913)</f>
        <v>0</v>
      </c>
    </row>
    <row r="914" customFormat="false" ht="12.8" hidden="false" customHeight="false" outlineLevel="0" collapsed="false">
      <c r="A914" s="76" t="n">
        <v>910</v>
      </c>
      <c r="B914" s="77" t="n">
        <f aca="false">EOMONTH(Input!$C$7,A914)</f>
        <v>70614</v>
      </c>
      <c r="C914" s="76" t="n">
        <f aca="false">DATEDIF(Input!$G$23,$B914,"Y")</f>
        <v>115</v>
      </c>
      <c r="E914" s="78" t="n">
        <f aca="false">(-1)*(401k_02!$G914+IRA_02!$E914+Invest_02!$E914)+Pension_02!$E914+SocialSec_02!$E914</f>
        <v>0</v>
      </c>
      <c r="F914" s="78" t="n">
        <f aca="false">(-1)*Roth_02!$E914</f>
        <v>-0</v>
      </c>
      <c r="G914" s="78" t="n">
        <f aca="false">(-1)*$E914*(Input!$C$8/100)</f>
        <v>-0</v>
      </c>
      <c r="H914" s="78" t="n">
        <f aca="false">(-1)*$E914*(Input!$C$9/100)</f>
        <v>-0</v>
      </c>
      <c r="J914" s="78" t="n">
        <f aca="false">($E914+$F914+$G914+$H914)</f>
        <v>0</v>
      </c>
    </row>
    <row r="915" customFormat="false" ht="12.8" hidden="false" customHeight="false" outlineLevel="0" collapsed="false">
      <c r="A915" s="76" t="n">
        <v>911</v>
      </c>
      <c r="B915" s="77" t="n">
        <f aca="false">EOMONTH(Input!$C$7,A915)</f>
        <v>70645</v>
      </c>
      <c r="C915" s="76" t="n">
        <f aca="false">DATEDIF(Input!$G$23,$B915,"Y")</f>
        <v>116</v>
      </c>
      <c r="E915" s="78" t="n">
        <f aca="false">(-1)*(401k_02!$G915+IRA_02!$E915+Invest_02!$E915)+Pension_02!$E915+SocialSec_02!$E915</f>
        <v>0</v>
      </c>
      <c r="F915" s="78" t="n">
        <f aca="false">(-1)*Roth_02!$E915</f>
        <v>-0</v>
      </c>
      <c r="G915" s="78" t="n">
        <f aca="false">(-1)*$E915*(Input!$C$8/100)</f>
        <v>-0</v>
      </c>
      <c r="H915" s="78" t="n">
        <f aca="false">(-1)*$E915*(Input!$C$9/100)</f>
        <v>-0</v>
      </c>
      <c r="J915" s="78" t="n">
        <f aca="false">($E915+$F915+$G915+$H915)</f>
        <v>0</v>
      </c>
    </row>
    <row r="916" customFormat="false" ht="12.8" hidden="false" customHeight="false" outlineLevel="0" collapsed="false">
      <c r="A916" s="76" t="n">
        <v>912</v>
      </c>
      <c r="B916" s="77" t="n">
        <f aca="false">EOMONTH(Input!$C$7,A916)</f>
        <v>70675</v>
      </c>
      <c r="C916" s="76" t="n">
        <f aca="false">DATEDIF(Input!$G$23,$B916,"Y")</f>
        <v>116</v>
      </c>
      <c r="E916" s="78" t="n">
        <f aca="false">(-1)*(401k_02!$G916+IRA_02!$E916+Invest_02!$E916)+Pension_02!$E916+SocialSec_02!$E916</f>
        <v>0</v>
      </c>
      <c r="F916" s="78" t="n">
        <f aca="false">(-1)*Roth_02!$E916</f>
        <v>-0</v>
      </c>
      <c r="G916" s="78" t="n">
        <f aca="false">(-1)*$E916*(Input!$C$8/100)</f>
        <v>-0</v>
      </c>
      <c r="H916" s="78" t="n">
        <f aca="false">(-1)*$E916*(Input!$C$9/100)</f>
        <v>-0</v>
      </c>
      <c r="J916" s="78" t="n">
        <f aca="false">($E916+$F916+$G916+$H916)</f>
        <v>0</v>
      </c>
    </row>
    <row r="917" customFormat="false" ht="12.8" hidden="false" customHeight="false" outlineLevel="0" collapsed="false">
      <c r="A917" s="76" t="n">
        <v>913</v>
      </c>
      <c r="B917" s="77" t="n">
        <f aca="false">EOMONTH(Input!$C$7,A917)</f>
        <v>70706</v>
      </c>
      <c r="C917" s="76" t="n">
        <f aca="false">DATEDIF(Input!$G$23,$B917,"Y")</f>
        <v>116</v>
      </c>
      <c r="E917" s="78" t="n">
        <f aca="false">(-1)*(401k_02!$G917+IRA_02!$E917+Invest_02!$E917)+Pension_02!$E917+SocialSec_02!$E917</f>
        <v>0</v>
      </c>
      <c r="F917" s="78" t="n">
        <f aca="false">(-1)*Roth_02!$E917</f>
        <v>-0</v>
      </c>
      <c r="G917" s="78" t="n">
        <f aca="false">(-1)*$E917*(Input!$C$8/100)</f>
        <v>-0</v>
      </c>
      <c r="H917" s="78" t="n">
        <f aca="false">(-1)*$E917*(Input!$C$9/100)</f>
        <v>-0</v>
      </c>
      <c r="J917" s="78" t="n">
        <f aca="false">($E917+$F917+$G917+$H917)</f>
        <v>0</v>
      </c>
    </row>
    <row r="918" customFormat="false" ht="12.8" hidden="false" customHeight="false" outlineLevel="0" collapsed="false">
      <c r="A918" s="76" t="n">
        <v>914</v>
      </c>
      <c r="B918" s="77" t="n">
        <f aca="false">EOMONTH(Input!$C$7,A918)</f>
        <v>70737</v>
      </c>
      <c r="C918" s="76" t="n">
        <f aca="false">DATEDIF(Input!$G$23,$B918,"Y")</f>
        <v>116</v>
      </c>
      <c r="E918" s="78" t="n">
        <f aca="false">(-1)*(401k_02!$G918+IRA_02!$E918+Invest_02!$E918)+Pension_02!$E918+SocialSec_02!$E918</f>
        <v>0</v>
      </c>
      <c r="F918" s="78" t="n">
        <f aca="false">(-1)*Roth_02!$E918</f>
        <v>-0</v>
      </c>
      <c r="G918" s="78" t="n">
        <f aca="false">(-1)*$E918*(Input!$C$8/100)</f>
        <v>-0</v>
      </c>
      <c r="H918" s="78" t="n">
        <f aca="false">(-1)*$E918*(Input!$C$9/100)</f>
        <v>-0</v>
      </c>
      <c r="J918" s="78" t="n">
        <f aca="false">($E918+$F918+$G918+$H918)</f>
        <v>0</v>
      </c>
    </row>
    <row r="919" customFormat="false" ht="12.8" hidden="false" customHeight="false" outlineLevel="0" collapsed="false">
      <c r="A919" s="76" t="n">
        <v>915</v>
      </c>
      <c r="B919" s="77" t="n">
        <f aca="false">EOMONTH(Input!$C$7,A919)</f>
        <v>70767</v>
      </c>
      <c r="C919" s="76" t="n">
        <f aca="false">DATEDIF(Input!$G$23,$B919,"Y")</f>
        <v>116</v>
      </c>
      <c r="E919" s="78" t="n">
        <f aca="false">(-1)*(401k_02!$G919+IRA_02!$E919+Invest_02!$E919)+Pension_02!$E919+SocialSec_02!$E919</f>
        <v>0</v>
      </c>
      <c r="F919" s="78" t="n">
        <f aca="false">(-1)*Roth_02!$E919</f>
        <v>-0</v>
      </c>
      <c r="G919" s="78" t="n">
        <f aca="false">(-1)*$E919*(Input!$C$8/100)</f>
        <v>-0</v>
      </c>
      <c r="H919" s="78" t="n">
        <f aca="false">(-1)*$E919*(Input!$C$9/100)</f>
        <v>-0</v>
      </c>
      <c r="J919" s="78" t="n">
        <f aca="false">($E919+$F919+$G919+$H919)</f>
        <v>0</v>
      </c>
    </row>
    <row r="920" customFormat="false" ht="12.8" hidden="false" customHeight="false" outlineLevel="0" collapsed="false">
      <c r="A920" s="76" t="n">
        <v>916</v>
      </c>
      <c r="B920" s="77" t="n">
        <f aca="false">EOMONTH(Input!$C$7,A920)</f>
        <v>70798</v>
      </c>
      <c r="C920" s="76" t="n">
        <f aca="false">DATEDIF(Input!$G$23,$B920,"Y")</f>
        <v>116</v>
      </c>
      <c r="E920" s="78" t="n">
        <f aca="false">(-1)*(401k_02!$G920+IRA_02!$E920+Invest_02!$E920)+Pension_02!$E920+SocialSec_02!$E920</f>
        <v>0</v>
      </c>
      <c r="F920" s="78" t="n">
        <f aca="false">(-1)*Roth_02!$E920</f>
        <v>-0</v>
      </c>
      <c r="G920" s="78" t="n">
        <f aca="false">(-1)*$E920*(Input!$C$8/100)</f>
        <v>-0</v>
      </c>
      <c r="H920" s="78" t="n">
        <f aca="false">(-1)*$E920*(Input!$C$9/100)</f>
        <v>-0</v>
      </c>
      <c r="J920" s="78" t="n">
        <f aca="false">($E920+$F920+$G920+$H920)</f>
        <v>0</v>
      </c>
    </row>
    <row r="921" customFormat="false" ht="12.8" hidden="false" customHeight="false" outlineLevel="0" collapsed="false">
      <c r="A921" s="76" t="n">
        <v>917</v>
      </c>
      <c r="B921" s="77" t="n">
        <f aca="false">EOMONTH(Input!$C$7,A921)</f>
        <v>70828</v>
      </c>
      <c r="C921" s="76" t="n">
        <f aca="false">DATEDIF(Input!$G$23,$B921,"Y")</f>
        <v>116</v>
      </c>
      <c r="E921" s="78" t="n">
        <f aca="false">(-1)*(401k_02!$G921+IRA_02!$E921+Invest_02!$E921)+Pension_02!$E921+SocialSec_02!$E921</f>
        <v>0</v>
      </c>
      <c r="F921" s="78" t="n">
        <f aca="false">(-1)*Roth_02!$E921</f>
        <v>-0</v>
      </c>
      <c r="G921" s="78" t="n">
        <f aca="false">(-1)*$E921*(Input!$C$8/100)</f>
        <v>-0</v>
      </c>
      <c r="H921" s="78" t="n">
        <f aca="false">(-1)*$E921*(Input!$C$9/100)</f>
        <v>-0</v>
      </c>
      <c r="J921" s="78" t="n">
        <f aca="false">($E921+$F921+$G921+$H921)</f>
        <v>0</v>
      </c>
    </row>
    <row r="922" customFormat="false" ht="12.8" hidden="false" customHeight="false" outlineLevel="0" collapsed="false">
      <c r="A922" s="76" t="n">
        <v>918</v>
      </c>
      <c r="B922" s="77" t="n">
        <f aca="false">EOMONTH(Input!$C$7,A922)</f>
        <v>70859</v>
      </c>
      <c r="C922" s="76" t="n">
        <f aca="false">DATEDIF(Input!$G$23,$B922,"Y")</f>
        <v>116</v>
      </c>
      <c r="E922" s="78" t="n">
        <f aca="false">(-1)*(401k_02!$G922+IRA_02!$E922+Invest_02!$E922)+Pension_02!$E922+SocialSec_02!$E922</f>
        <v>0</v>
      </c>
      <c r="F922" s="78" t="n">
        <f aca="false">(-1)*Roth_02!$E922</f>
        <v>-0</v>
      </c>
      <c r="G922" s="78" t="n">
        <f aca="false">(-1)*$E922*(Input!$C$8/100)</f>
        <v>-0</v>
      </c>
      <c r="H922" s="78" t="n">
        <f aca="false">(-1)*$E922*(Input!$C$9/100)</f>
        <v>-0</v>
      </c>
      <c r="J922" s="78" t="n">
        <f aca="false">($E922+$F922+$G922+$H922)</f>
        <v>0</v>
      </c>
    </row>
    <row r="923" customFormat="false" ht="12.8" hidden="false" customHeight="false" outlineLevel="0" collapsed="false">
      <c r="A923" s="76" t="n">
        <v>919</v>
      </c>
      <c r="B923" s="77" t="n">
        <f aca="false">EOMONTH(Input!$C$7,A923)</f>
        <v>70890</v>
      </c>
      <c r="C923" s="76" t="n">
        <f aca="false">DATEDIF(Input!$G$23,$B923,"Y")</f>
        <v>116</v>
      </c>
      <c r="E923" s="78" t="n">
        <f aca="false">(-1)*(401k_02!$G923+IRA_02!$E923+Invest_02!$E923)+Pension_02!$E923+SocialSec_02!$E923</f>
        <v>0</v>
      </c>
      <c r="F923" s="78" t="n">
        <f aca="false">(-1)*Roth_02!$E923</f>
        <v>-0</v>
      </c>
      <c r="G923" s="78" t="n">
        <f aca="false">(-1)*$E923*(Input!$C$8/100)</f>
        <v>-0</v>
      </c>
      <c r="H923" s="78" t="n">
        <f aca="false">(-1)*$E923*(Input!$C$9/100)</f>
        <v>-0</v>
      </c>
      <c r="J923" s="78" t="n">
        <f aca="false">($E923+$F923+$G923+$H923)</f>
        <v>0</v>
      </c>
    </row>
    <row r="924" customFormat="false" ht="12.8" hidden="false" customHeight="false" outlineLevel="0" collapsed="false">
      <c r="A924" s="76" t="n">
        <v>920</v>
      </c>
      <c r="B924" s="77" t="n">
        <f aca="false">EOMONTH(Input!$C$7,A924)</f>
        <v>70918</v>
      </c>
      <c r="C924" s="76" t="n">
        <f aca="false">DATEDIF(Input!$G$23,$B924,"Y")</f>
        <v>116</v>
      </c>
      <c r="E924" s="78" t="n">
        <f aca="false">(-1)*(401k_02!$G924+IRA_02!$E924+Invest_02!$E924)+Pension_02!$E924+SocialSec_02!$E924</f>
        <v>0</v>
      </c>
      <c r="F924" s="78" t="n">
        <f aca="false">(-1)*Roth_02!$E924</f>
        <v>-0</v>
      </c>
      <c r="G924" s="78" t="n">
        <f aca="false">(-1)*$E924*(Input!$C$8/100)</f>
        <v>-0</v>
      </c>
      <c r="H924" s="78" t="n">
        <f aca="false">(-1)*$E924*(Input!$C$9/100)</f>
        <v>-0</v>
      </c>
      <c r="J924" s="78" t="n">
        <f aca="false">($E924+$F924+$G924+$H924)</f>
        <v>0</v>
      </c>
    </row>
    <row r="925" customFormat="false" ht="12.8" hidden="false" customHeight="false" outlineLevel="0" collapsed="false">
      <c r="A925" s="76" t="n">
        <v>921</v>
      </c>
      <c r="B925" s="77" t="n">
        <f aca="false">EOMONTH(Input!$C$7,A925)</f>
        <v>70949</v>
      </c>
      <c r="C925" s="76" t="n">
        <f aca="false">DATEDIF(Input!$G$23,$B925,"Y")</f>
        <v>116</v>
      </c>
      <c r="E925" s="78" t="n">
        <f aca="false">(-1)*(401k_02!$G925+IRA_02!$E925+Invest_02!$E925)+Pension_02!$E925+SocialSec_02!$E925</f>
        <v>0</v>
      </c>
      <c r="F925" s="78" t="n">
        <f aca="false">(-1)*Roth_02!$E925</f>
        <v>-0</v>
      </c>
      <c r="G925" s="78" t="n">
        <f aca="false">(-1)*$E925*(Input!$C$8/100)</f>
        <v>-0</v>
      </c>
      <c r="H925" s="78" t="n">
        <f aca="false">(-1)*$E925*(Input!$C$9/100)</f>
        <v>-0</v>
      </c>
      <c r="J925" s="78" t="n">
        <f aca="false">($E925+$F925+$G925+$H925)</f>
        <v>0</v>
      </c>
    </row>
    <row r="926" customFormat="false" ht="12.8" hidden="false" customHeight="false" outlineLevel="0" collapsed="false">
      <c r="A926" s="76" t="n">
        <v>922</v>
      </c>
      <c r="B926" s="77" t="n">
        <f aca="false">EOMONTH(Input!$C$7,A926)</f>
        <v>70979</v>
      </c>
      <c r="C926" s="76" t="n">
        <f aca="false">DATEDIF(Input!$G$23,$B926,"Y")</f>
        <v>116</v>
      </c>
      <c r="E926" s="78" t="n">
        <f aca="false">(-1)*(401k_02!$G926+IRA_02!$E926+Invest_02!$E926)+Pension_02!$E926+SocialSec_02!$E926</f>
        <v>0</v>
      </c>
      <c r="F926" s="78" t="n">
        <f aca="false">(-1)*Roth_02!$E926</f>
        <v>-0</v>
      </c>
      <c r="G926" s="78" t="n">
        <f aca="false">(-1)*$E926*(Input!$C$8/100)</f>
        <v>-0</v>
      </c>
      <c r="H926" s="78" t="n">
        <f aca="false">(-1)*$E926*(Input!$C$9/100)</f>
        <v>-0</v>
      </c>
      <c r="J926" s="78" t="n">
        <f aca="false">($E926+$F926+$G926+$H926)</f>
        <v>0</v>
      </c>
    </row>
    <row r="927" customFormat="false" ht="12.8" hidden="false" customHeight="false" outlineLevel="0" collapsed="false">
      <c r="A927" s="76" t="n">
        <v>923</v>
      </c>
      <c r="B927" s="77" t="n">
        <f aca="false">EOMONTH(Input!$C$7,A927)</f>
        <v>71010</v>
      </c>
      <c r="C927" s="76" t="n">
        <f aca="false">DATEDIF(Input!$G$23,$B927,"Y")</f>
        <v>117</v>
      </c>
      <c r="E927" s="78" t="n">
        <f aca="false">(-1)*(401k_02!$G927+IRA_02!$E927+Invest_02!$E927)+Pension_02!$E927+SocialSec_02!$E927</f>
        <v>0</v>
      </c>
      <c r="F927" s="78" t="n">
        <f aca="false">(-1)*Roth_02!$E927</f>
        <v>-0</v>
      </c>
      <c r="G927" s="78" t="n">
        <f aca="false">(-1)*$E927*(Input!$C$8/100)</f>
        <v>-0</v>
      </c>
      <c r="H927" s="78" t="n">
        <f aca="false">(-1)*$E927*(Input!$C$9/100)</f>
        <v>-0</v>
      </c>
      <c r="J927" s="78" t="n">
        <f aca="false">($E927+$F927+$G927+$H927)</f>
        <v>0</v>
      </c>
    </row>
    <row r="928" customFormat="false" ht="12.8" hidden="false" customHeight="false" outlineLevel="0" collapsed="false">
      <c r="A928" s="76" t="n">
        <v>924</v>
      </c>
      <c r="B928" s="77" t="n">
        <f aca="false">EOMONTH(Input!$C$7,A928)</f>
        <v>71040</v>
      </c>
      <c r="C928" s="76" t="n">
        <f aca="false">DATEDIF(Input!$G$23,$B928,"Y")</f>
        <v>117</v>
      </c>
      <c r="E928" s="78" t="n">
        <f aca="false">(-1)*(401k_02!$G928+IRA_02!$E928+Invest_02!$E928)+Pension_02!$E928+SocialSec_02!$E928</f>
        <v>0</v>
      </c>
      <c r="F928" s="78" t="n">
        <f aca="false">(-1)*Roth_02!$E928</f>
        <v>-0</v>
      </c>
      <c r="G928" s="78" t="n">
        <f aca="false">(-1)*$E928*(Input!$C$8/100)</f>
        <v>-0</v>
      </c>
      <c r="H928" s="78" t="n">
        <f aca="false">(-1)*$E928*(Input!$C$9/100)</f>
        <v>-0</v>
      </c>
      <c r="J928" s="78" t="n">
        <f aca="false">($E928+$F928+$G928+$H928)</f>
        <v>0</v>
      </c>
    </row>
    <row r="929" customFormat="false" ht="12.8" hidden="false" customHeight="false" outlineLevel="0" collapsed="false">
      <c r="A929" s="76" t="n">
        <v>925</v>
      </c>
      <c r="B929" s="77" t="n">
        <f aca="false">EOMONTH(Input!$C$7,A929)</f>
        <v>71071</v>
      </c>
      <c r="C929" s="76" t="n">
        <f aca="false">DATEDIF(Input!$G$23,$B929,"Y")</f>
        <v>117</v>
      </c>
      <c r="E929" s="78" t="n">
        <f aca="false">(-1)*(401k_02!$G929+IRA_02!$E929+Invest_02!$E929)+Pension_02!$E929+SocialSec_02!$E929</f>
        <v>0</v>
      </c>
      <c r="F929" s="78" t="n">
        <f aca="false">(-1)*Roth_02!$E929</f>
        <v>-0</v>
      </c>
      <c r="G929" s="78" t="n">
        <f aca="false">(-1)*$E929*(Input!$C$8/100)</f>
        <v>-0</v>
      </c>
      <c r="H929" s="78" t="n">
        <f aca="false">(-1)*$E929*(Input!$C$9/100)</f>
        <v>-0</v>
      </c>
      <c r="J929" s="78" t="n">
        <f aca="false">($E929+$F929+$G929+$H929)</f>
        <v>0</v>
      </c>
    </row>
    <row r="930" customFormat="false" ht="12.8" hidden="false" customHeight="false" outlineLevel="0" collapsed="false">
      <c r="A930" s="76" t="n">
        <v>926</v>
      </c>
      <c r="B930" s="77" t="n">
        <f aca="false">EOMONTH(Input!$C$7,A930)</f>
        <v>71102</v>
      </c>
      <c r="C930" s="76" t="n">
        <f aca="false">DATEDIF(Input!$G$23,$B930,"Y")</f>
        <v>117</v>
      </c>
      <c r="E930" s="78" t="n">
        <f aca="false">(-1)*(401k_02!$G930+IRA_02!$E930+Invest_02!$E930)+Pension_02!$E930+SocialSec_02!$E930</f>
        <v>0</v>
      </c>
      <c r="F930" s="78" t="n">
        <f aca="false">(-1)*Roth_02!$E930</f>
        <v>-0</v>
      </c>
      <c r="G930" s="78" t="n">
        <f aca="false">(-1)*$E930*(Input!$C$8/100)</f>
        <v>-0</v>
      </c>
      <c r="H930" s="78" t="n">
        <f aca="false">(-1)*$E930*(Input!$C$9/100)</f>
        <v>-0</v>
      </c>
      <c r="J930" s="78" t="n">
        <f aca="false">($E930+$F930+$G930+$H930)</f>
        <v>0</v>
      </c>
    </row>
    <row r="931" customFormat="false" ht="12.8" hidden="false" customHeight="false" outlineLevel="0" collapsed="false">
      <c r="A931" s="76" t="n">
        <v>927</v>
      </c>
      <c r="B931" s="77" t="n">
        <f aca="false">EOMONTH(Input!$C$7,A931)</f>
        <v>71132</v>
      </c>
      <c r="C931" s="76" t="n">
        <f aca="false">DATEDIF(Input!$G$23,$B931,"Y")</f>
        <v>117</v>
      </c>
      <c r="E931" s="78" t="n">
        <f aca="false">(-1)*(401k_02!$G931+IRA_02!$E931+Invest_02!$E931)+Pension_02!$E931+SocialSec_02!$E931</f>
        <v>0</v>
      </c>
      <c r="F931" s="78" t="n">
        <f aca="false">(-1)*Roth_02!$E931</f>
        <v>-0</v>
      </c>
      <c r="G931" s="78" t="n">
        <f aca="false">(-1)*$E931*(Input!$C$8/100)</f>
        <v>-0</v>
      </c>
      <c r="H931" s="78" t="n">
        <f aca="false">(-1)*$E931*(Input!$C$9/100)</f>
        <v>-0</v>
      </c>
      <c r="J931" s="78" t="n">
        <f aca="false">($E931+$F931+$G931+$H931)</f>
        <v>0</v>
      </c>
    </row>
    <row r="932" customFormat="false" ht="12.8" hidden="false" customHeight="false" outlineLevel="0" collapsed="false">
      <c r="A932" s="76" t="n">
        <v>928</v>
      </c>
      <c r="B932" s="77" t="n">
        <f aca="false">EOMONTH(Input!$C$7,A932)</f>
        <v>71163</v>
      </c>
      <c r="C932" s="76" t="n">
        <f aca="false">DATEDIF(Input!$G$23,$B932,"Y")</f>
        <v>117</v>
      </c>
      <c r="E932" s="78" t="n">
        <f aca="false">(-1)*(401k_02!$G932+IRA_02!$E932+Invest_02!$E932)+Pension_02!$E932+SocialSec_02!$E932</f>
        <v>0</v>
      </c>
      <c r="F932" s="78" t="n">
        <f aca="false">(-1)*Roth_02!$E932</f>
        <v>-0</v>
      </c>
      <c r="G932" s="78" t="n">
        <f aca="false">(-1)*$E932*(Input!$C$8/100)</f>
        <v>-0</v>
      </c>
      <c r="H932" s="78" t="n">
        <f aca="false">(-1)*$E932*(Input!$C$9/100)</f>
        <v>-0</v>
      </c>
      <c r="J932" s="78" t="n">
        <f aca="false">($E932+$F932+$G932+$H932)</f>
        <v>0</v>
      </c>
    </row>
    <row r="933" customFormat="false" ht="12.8" hidden="false" customHeight="false" outlineLevel="0" collapsed="false">
      <c r="A933" s="76" t="n">
        <v>929</v>
      </c>
      <c r="B933" s="77" t="n">
        <f aca="false">EOMONTH(Input!$C$7,A933)</f>
        <v>71193</v>
      </c>
      <c r="C933" s="76" t="n">
        <f aca="false">DATEDIF(Input!$G$23,$B933,"Y")</f>
        <v>117</v>
      </c>
      <c r="E933" s="78" t="n">
        <f aca="false">(-1)*(401k_02!$G933+IRA_02!$E933+Invest_02!$E933)+Pension_02!$E933+SocialSec_02!$E933</f>
        <v>0</v>
      </c>
      <c r="F933" s="78" t="n">
        <f aca="false">(-1)*Roth_02!$E933</f>
        <v>-0</v>
      </c>
      <c r="G933" s="78" t="n">
        <f aca="false">(-1)*$E933*(Input!$C$8/100)</f>
        <v>-0</v>
      </c>
      <c r="H933" s="78" t="n">
        <f aca="false">(-1)*$E933*(Input!$C$9/100)</f>
        <v>-0</v>
      </c>
      <c r="J933" s="78" t="n">
        <f aca="false">($E933+$F933+$G933+$H933)</f>
        <v>0</v>
      </c>
    </row>
    <row r="934" customFormat="false" ht="12.8" hidden="false" customHeight="false" outlineLevel="0" collapsed="false">
      <c r="A934" s="76" t="n">
        <v>930</v>
      </c>
      <c r="B934" s="77" t="n">
        <f aca="false">EOMONTH(Input!$C$7,A934)</f>
        <v>71224</v>
      </c>
      <c r="C934" s="76" t="n">
        <f aca="false">DATEDIF(Input!$G$23,$B934,"Y")</f>
        <v>117</v>
      </c>
      <c r="E934" s="78" t="n">
        <f aca="false">(-1)*(401k_02!$G934+IRA_02!$E934+Invest_02!$E934)+Pension_02!$E934+SocialSec_02!$E934</f>
        <v>0</v>
      </c>
      <c r="F934" s="78" t="n">
        <f aca="false">(-1)*Roth_02!$E934</f>
        <v>-0</v>
      </c>
      <c r="G934" s="78" t="n">
        <f aca="false">(-1)*$E934*(Input!$C$8/100)</f>
        <v>-0</v>
      </c>
      <c r="H934" s="78" t="n">
        <f aca="false">(-1)*$E934*(Input!$C$9/100)</f>
        <v>-0</v>
      </c>
      <c r="J934" s="78" t="n">
        <f aca="false">($E934+$F934+$G934+$H934)</f>
        <v>0</v>
      </c>
    </row>
    <row r="935" customFormat="false" ht="12.8" hidden="false" customHeight="false" outlineLevel="0" collapsed="false">
      <c r="A935" s="76" t="n">
        <v>931</v>
      </c>
      <c r="B935" s="77" t="n">
        <f aca="false">EOMONTH(Input!$C$7,A935)</f>
        <v>71255</v>
      </c>
      <c r="C935" s="76" t="n">
        <f aca="false">DATEDIF(Input!$G$23,$B935,"Y")</f>
        <v>117</v>
      </c>
      <c r="E935" s="78" t="n">
        <f aca="false">(-1)*(401k_02!$G935+IRA_02!$E935+Invest_02!$E935)+Pension_02!$E935+SocialSec_02!$E935</f>
        <v>0</v>
      </c>
      <c r="F935" s="78" t="n">
        <f aca="false">(-1)*Roth_02!$E935</f>
        <v>-0</v>
      </c>
      <c r="G935" s="78" t="n">
        <f aca="false">(-1)*$E935*(Input!$C$8/100)</f>
        <v>-0</v>
      </c>
      <c r="H935" s="78" t="n">
        <f aca="false">(-1)*$E935*(Input!$C$9/100)</f>
        <v>-0</v>
      </c>
      <c r="J935" s="78" t="n">
        <f aca="false">($E935+$F935+$G935+$H935)</f>
        <v>0</v>
      </c>
    </row>
    <row r="936" customFormat="false" ht="12.8" hidden="false" customHeight="false" outlineLevel="0" collapsed="false">
      <c r="A936" s="76" t="n">
        <v>932</v>
      </c>
      <c r="B936" s="77" t="n">
        <f aca="false">EOMONTH(Input!$C$7,A936)</f>
        <v>71283</v>
      </c>
      <c r="C936" s="76" t="n">
        <f aca="false">DATEDIF(Input!$G$23,$B936,"Y")</f>
        <v>117</v>
      </c>
      <c r="E936" s="78" t="n">
        <f aca="false">(-1)*(401k_02!$G936+IRA_02!$E936+Invest_02!$E936)+Pension_02!$E936+SocialSec_02!$E936</f>
        <v>0</v>
      </c>
      <c r="F936" s="78" t="n">
        <f aca="false">(-1)*Roth_02!$E936</f>
        <v>-0</v>
      </c>
      <c r="G936" s="78" t="n">
        <f aca="false">(-1)*$E936*(Input!$C$8/100)</f>
        <v>-0</v>
      </c>
      <c r="H936" s="78" t="n">
        <f aca="false">(-1)*$E936*(Input!$C$9/100)</f>
        <v>-0</v>
      </c>
      <c r="J936" s="78" t="n">
        <f aca="false">($E936+$F936+$G936+$H936)</f>
        <v>0</v>
      </c>
    </row>
    <row r="937" customFormat="false" ht="12.8" hidden="false" customHeight="false" outlineLevel="0" collapsed="false">
      <c r="A937" s="76" t="n">
        <v>933</v>
      </c>
      <c r="B937" s="77" t="n">
        <f aca="false">EOMONTH(Input!$C$7,A937)</f>
        <v>71314</v>
      </c>
      <c r="C937" s="76" t="n">
        <f aca="false">DATEDIF(Input!$G$23,$B937,"Y")</f>
        <v>117</v>
      </c>
      <c r="E937" s="78" t="n">
        <f aca="false">(-1)*(401k_02!$G937+IRA_02!$E937+Invest_02!$E937)+Pension_02!$E937+SocialSec_02!$E937</f>
        <v>0</v>
      </c>
      <c r="F937" s="78" t="n">
        <f aca="false">(-1)*Roth_02!$E937</f>
        <v>-0</v>
      </c>
      <c r="G937" s="78" t="n">
        <f aca="false">(-1)*$E937*(Input!$C$8/100)</f>
        <v>-0</v>
      </c>
      <c r="H937" s="78" t="n">
        <f aca="false">(-1)*$E937*(Input!$C$9/100)</f>
        <v>-0</v>
      </c>
      <c r="J937" s="78" t="n">
        <f aca="false">($E937+$F937+$G937+$H937)</f>
        <v>0</v>
      </c>
    </row>
    <row r="938" customFormat="false" ht="12.8" hidden="false" customHeight="false" outlineLevel="0" collapsed="false">
      <c r="A938" s="76" t="n">
        <v>934</v>
      </c>
      <c r="B938" s="77" t="n">
        <f aca="false">EOMONTH(Input!$C$7,A938)</f>
        <v>71344</v>
      </c>
      <c r="C938" s="76" t="n">
        <f aca="false">DATEDIF(Input!$G$23,$B938,"Y")</f>
        <v>117</v>
      </c>
      <c r="E938" s="78" t="n">
        <f aca="false">(-1)*(401k_02!$G938+IRA_02!$E938+Invest_02!$E938)+Pension_02!$E938+SocialSec_02!$E938</f>
        <v>0</v>
      </c>
      <c r="F938" s="78" t="n">
        <f aca="false">(-1)*Roth_02!$E938</f>
        <v>-0</v>
      </c>
      <c r="G938" s="78" t="n">
        <f aca="false">(-1)*$E938*(Input!$C$8/100)</f>
        <v>-0</v>
      </c>
      <c r="H938" s="78" t="n">
        <f aca="false">(-1)*$E938*(Input!$C$9/100)</f>
        <v>-0</v>
      </c>
      <c r="J938" s="78" t="n">
        <f aca="false">($E938+$F938+$G938+$H938)</f>
        <v>0</v>
      </c>
    </row>
    <row r="939" customFormat="false" ht="12.8" hidden="false" customHeight="false" outlineLevel="0" collapsed="false">
      <c r="A939" s="76" t="n">
        <v>935</v>
      </c>
      <c r="B939" s="77" t="n">
        <f aca="false">EOMONTH(Input!$C$7,A939)</f>
        <v>71375</v>
      </c>
      <c r="C939" s="76" t="n">
        <f aca="false">DATEDIF(Input!$G$23,$B939,"Y")</f>
        <v>118</v>
      </c>
      <c r="E939" s="78" t="n">
        <f aca="false">(-1)*(401k_02!$G939+IRA_02!$E939+Invest_02!$E939)+Pension_02!$E939+SocialSec_02!$E939</f>
        <v>0</v>
      </c>
      <c r="F939" s="78" t="n">
        <f aca="false">(-1)*Roth_02!$E939</f>
        <v>-0</v>
      </c>
      <c r="G939" s="78" t="n">
        <f aca="false">(-1)*$E939*(Input!$C$8/100)</f>
        <v>-0</v>
      </c>
      <c r="H939" s="78" t="n">
        <f aca="false">(-1)*$E939*(Input!$C$9/100)</f>
        <v>-0</v>
      </c>
      <c r="J939" s="78" t="n">
        <f aca="false">($E939+$F939+$G939+$H939)</f>
        <v>0</v>
      </c>
    </row>
    <row r="940" customFormat="false" ht="12.8" hidden="false" customHeight="false" outlineLevel="0" collapsed="false">
      <c r="A940" s="76" t="n">
        <v>936</v>
      </c>
      <c r="B940" s="77" t="n">
        <f aca="false">EOMONTH(Input!$C$7,A940)</f>
        <v>71405</v>
      </c>
      <c r="C940" s="76" t="n">
        <f aca="false">DATEDIF(Input!$G$23,$B940,"Y")</f>
        <v>118</v>
      </c>
      <c r="E940" s="78" t="n">
        <f aca="false">(-1)*(401k_02!$G940+IRA_02!$E940+Invest_02!$E940)+Pension_02!$E940+SocialSec_02!$E940</f>
        <v>0</v>
      </c>
      <c r="F940" s="78" t="n">
        <f aca="false">(-1)*Roth_02!$E940</f>
        <v>-0</v>
      </c>
      <c r="G940" s="78" t="n">
        <f aca="false">(-1)*$E940*(Input!$C$8/100)</f>
        <v>-0</v>
      </c>
      <c r="H940" s="78" t="n">
        <f aca="false">(-1)*$E940*(Input!$C$9/100)</f>
        <v>-0</v>
      </c>
      <c r="J940" s="78" t="n">
        <f aca="false">($E940+$F940+$G940+$H940)</f>
        <v>0</v>
      </c>
    </row>
    <row r="941" customFormat="false" ht="12.8" hidden="false" customHeight="false" outlineLevel="0" collapsed="false">
      <c r="A941" s="76" t="n">
        <v>937</v>
      </c>
      <c r="B941" s="77" t="n">
        <f aca="false">EOMONTH(Input!$C$7,A941)</f>
        <v>71436</v>
      </c>
      <c r="C941" s="76" t="n">
        <f aca="false">DATEDIF(Input!$G$23,$B941,"Y")</f>
        <v>118</v>
      </c>
      <c r="E941" s="78" t="n">
        <f aca="false">(-1)*(401k_02!$G941+IRA_02!$E941+Invest_02!$E941)+Pension_02!$E941+SocialSec_02!$E941</f>
        <v>0</v>
      </c>
      <c r="F941" s="78" t="n">
        <f aca="false">(-1)*Roth_02!$E941</f>
        <v>-0</v>
      </c>
      <c r="G941" s="78" t="n">
        <f aca="false">(-1)*$E941*(Input!$C$8/100)</f>
        <v>-0</v>
      </c>
      <c r="H941" s="78" t="n">
        <f aca="false">(-1)*$E941*(Input!$C$9/100)</f>
        <v>-0</v>
      </c>
      <c r="J941" s="78" t="n">
        <f aca="false">($E941+$F941+$G941+$H941)</f>
        <v>0</v>
      </c>
    </row>
    <row r="942" customFormat="false" ht="12.8" hidden="false" customHeight="false" outlineLevel="0" collapsed="false">
      <c r="A942" s="76" t="n">
        <v>938</v>
      </c>
      <c r="B942" s="77" t="n">
        <f aca="false">EOMONTH(Input!$C$7,A942)</f>
        <v>71467</v>
      </c>
      <c r="C942" s="76" t="n">
        <f aca="false">DATEDIF(Input!$G$23,$B942,"Y")</f>
        <v>118</v>
      </c>
      <c r="E942" s="78" t="n">
        <f aca="false">(-1)*(401k_02!$G942+IRA_02!$E942+Invest_02!$E942)+Pension_02!$E942+SocialSec_02!$E942</f>
        <v>0</v>
      </c>
      <c r="F942" s="78" t="n">
        <f aca="false">(-1)*Roth_02!$E942</f>
        <v>-0</v>
      </c>
      <c r="G942" s="78" t="n">
        <f aca="false">(-1)*$E942*(Input!$C$8/100)</f>
        <v>-0</v>
      </c>
      <c r="H942" s="78" t="n">
        <f aca="false">(-1)*$E942*(Input!$C$9/100)</f>
        <v>-0</v>
      </c>
      <c r="J942" s="78" t="n">
        <f aca="false">($E942+$F942+$G942+$H942)</f>
        <v>0</v>
      </c>
    </row>
    <row r="943" customFormat="false" ht="12.8" hidden="false" customHeight="false" outlineLevel="0" collapsed="false">
      <c r="A943" s="76" t="n">
        <v>939</v>
      </c>
      <c r="B943" s="77" t="n">
        <f aca="false">EOMONTH(Input!$C$7,A943)</f>
        <v>71497</v>
      </c>
      <c r="C943" s="76" t="n">
        <f aca="false">DATEDIF(Input!$G$23,$B943,"Y")</f>
        <v>118</v>
      </c>
      <c r="E943" s="78" t="n">
        <f aca="false">(-1)*(401k_02!$G943+IRA_02!$E943+Invest_02!$E943)+Pension_02!$E943+SocialSec_02!$E943</f>
        <v>0</v>
      </c>
      <c r="F943" s="78" t="n">
        <f aca="false">(-1)*Roth_02!$E943</f>
        <v>-0</v>
      </c>
      <c r="G943" s="78" t="n">
        <f aca="false">(-1)*$E943*(Input!$C$8/100)</f>
        <v>-0</v>
      </c>
      <c r="H943" s="78" t="n">
        <f aca="false">(-1)*$E943*(Input!$C$9/100)</f>
        <v>-0</v>
      </c>
      <c r="J943" s="78" t="n">
        <f aca="false">($E943+$F943+$G943+$H943)</f>
        <v>0</v>
      </c>
    </row>
    <row r="944" customFormat="false" ht="12.8" hidden="false" customHeight="false" outlineLevel="0" collapsed="false">
      <c r="A944" s="76" t="n">
        <v>940</v>
      </c>
      <c r="B944" s="77" t="n">
        <f aca="false">EOMONTH(Input!$C$7,A944)</f>
        <v>71528</v>
      </c>
      <c r="C944" s="76" t="n">
        <f aca="false">DATEDIF(Input!$G$23,$B944,"Y")</f>
        <v>118</v>
      </c>
      <c r="E944" s="78" t="n">
        <f aca="false">(-1)*(401k_02!$G944+IRA_02!$E944+Invest_02!$E944)+Pension_02!$E944+SocialSec_02!$E944</f>
        <v>0</v>
      </c>
      <c r="F944" s="78" t="n">
        <f aca="false">(-1)*Roth_02!$E944</f>
        <v>-0</v>
      </c>
      <c r="G944" s="78" t="n">
        <f aca="false">(-1)*$E944*(Input!$C$8/100)</f>
        <v>-0</v>
      </c>
      <c r="H944" s="78" t="n">
        <f aca="false">(-1)*$E944*(Input!$C$9/100)</f>
        <v>-0</v>
      </c>
      <c r="J944" s="78" t="n">
        <f aca="false">($E944+$F944+$G944+$H944)</f>
        <v>0</v>
      </c>
    </row>
    <row r="945" customFormat="false" ht="12.8" hidden="false" customHeight="false" outlineLevel="0" collapsed="false">
      <c r="A945" s="76" t="n">
        <v>941</v>
      </c>
      <c r="B945" s="77" t="n">
        <f aca="false">EOMONTH(Input!$C$7,A945)</f>
        <v>71558</v>
      </c>
      <c r="C945" s="76" t="n">
        <f aca="false">DATEDIF(Input!$G$23,$B945,"Y")</f>
        <v>118</v>
      </c>
      <c r="E945" s="78" t="n">
        <f aca="false">(-1)*(401k_02!$G945+IRA_02!$E945+Invest_02!$E945)+Pension_02!$E945+SocialSec_02!$E945</f>
        <v>0</v>
      </c>
      <c r="F945" s="78" t="n">
        <f aca="false">(-1)*Roth_02!$E945</f>
        <v>-0</v>
      </c>
      <c r="G945" s="78" t="n">
        <f aca="false">(-1)*$E945*(Input!$C$8/100)</f>
        <v>-0</v>
      </c>
      <c r="H945" s="78" t="n">
        <f aca="false">(-1)*$E945*(Input!$C$9/100)</f>
        <v>-0</v>
      </c>
      <c r="J945" s="78" t="n">
        <f aca="false">($E945+$F945+$G945+$H945)</f>
        <v>0</v>
      </c>
    </row>
    <row r="946" customFormat="false" ht="12.8" hidden="false" customHeight="false" outlineLevel="0" collapsed="false">
      <c r="A946" s="76" t="n">
        <v>942</v>
      </c>
      <c r="B946" s="77" t="n">
        <f aca="false">EOMONTH(Input!$C$7,A946)</f>
        <v>71589</v>
      </c>
      <c r="C946" s="76" t="n">
        <f aca="false">DATEDIF(Input!$G$23,$B946,"Y")</f>
        <v>118</v>
      </c>
      <c r="E946" s="78" t="n">
        <f aca="false">(-1)*(401k_02!$G946+IRA_02!$E946+Invest_02!$E946)+Pension_02!$E946+SocialSec_02!$E946</f>
        <v>0</v>
      </c>
      <c r="F946" s="78" t="n">
        <f aca="false">(-1)*Roth_02!$E946</f>
        <v>-0</v>
      </c>
      <c r="G946" s="78" t="n">
        <f aca="false">(-1)*$E946*(Input!$C$8/100)</f>
        <v>-0</v>
      </c>
      <c r="H946" s="78" t="n">
        <f aca="false">(-1)*$E946*(Input!$C$9/100)</f>
        <v>-0</v>
      </c>
      <c r="J946" s="78" t="n">
        <f aca="false">($E946+$F946+$G946+$H946)</f>
        <v>0</v>
      </c>
    </row>
    <row r="947" customFormat="false" ht="12.8" hidden="false" customHeight="false" outlineLevel="0" collapsed="false">
      <c r="A947" s="76" t="n">
        <v>943</v>
      </c>
      <c r="B947" s="77" t="n">
        <f aca="false">EOMONTH(Input!$C$7,A947)</f>
        <v>71620</v>
      </c>
      <c r="C947" s="76" t="n">
        <f aca="false">DATEDIF(Input!$G$23,$B947,"Y")</f>
        <v>118</v>
      </c>
      <c r="E947" s="78" t="n">
        <f aca="false">(-1)*(401k_02!$G947+IRA_02!$E947+Invest_02!$E947)+Pension_02!$E947+SocialSec_02!$E947</f>
        <v>0</v>
      </c>
      <c r="F947" s="78" t="n">
        <f aca="false">(-1)*Roth_02!$E947</f>
        <v>-0</v>
      </c>
      <c r="G947" s="78" t="n">
        <f aca="false">(-1)*$E947*(Input!$C$8/100)</f>
        <v>-0</v>
      </c>
      <c r="H947" s="78" t="n">
        <f aca="false">(-1)*$E947*(Input!$C$9/100)</f>
        <v>-0</v>
      </c>
      <c r="J947" s="78" t="n">
        <f aca="false">($E947+$F947+$G947+$H947)</f>
        <v>0</v>
      </c>
    </row>
    <row r="948" customFormat="false" ht="12.8" hidden="false" customHeight="false" outlineLevel="0" collapsed="false">
      <c r="A948" s="76" t="n">
        <v>944</v>
      </c>
      <c r="B948" s="77" t="n">
        <f aca="false">EOMONTH(Input!$C$7,A948)</f>
        <v>71649</v>
      </c>
      <c r="C948" s="76" t="n">
        <f aca="false">DATEDIF(Input!$G$23,$B948,"Y")</f>
        <v>118</v>
      </c>
      <c r="E948" s="78" t="n">
        <f aca="false">(-1)*(401k_02!$G948+IRA_02!$E948+Invest_02!$E948)+Pension_02!$E948+SocialSec_02!$E948</f>
        <v>0</v>
      </c>
      <c r="F948" s="78" t="n">
        <f aca="false">(-1)*Roth_02!$E948</f>
        <v>-0</v>
      </c>
      <c r="G948" s="78" t="n">
        <f aca="false">(-1)*$E948*(Input!$C$8/100)</f>
        <v>-0</v>
      </c>
      <c r="H948" s="78" t="n">
        <f aca="false">(-1)*$E948*(Input!$C$9/100)</f>
        <v>-0</v>
      </c>
      <c r="J948" s="78" t="n">
        <f aca="false">($E948+$F948+$G948+$H948)</f>
        <v>0</v>
      </c>
    </row>
    <row r="949" customFormat="false" ht="12.8" hidden="false" customHeight="false" outlineLevel="0" collapsed="false">
      <c r="A949" s="76" t="n">
        <v>945</v>
      </c>
      <c r="B949" s="77" t="n">
        <f aca="false">EOMONTH(Input!$C$7,A949)</f>
        <v>71680</v>
      </c>
      <c r="C949" s="76" t="n">
        <f aca="false">DATEDIF(Input!$G$23,$B949,"Y")</f>
        <v>118</v>
      </c>
      <c r="E949" s="78" t="n">
        <f aca="false">(-1)*(401k_02!$G949+IRA_02!$E949+Invest_02!$E949)+Pension_02!$E949+SocialSec_02!$E949</f>
        <v>0</v>
      </c>
      <c r="F949" s="78" t="n">
        <f aca="false">(-1)*Roth_02!$E949</f>
        <v>-0</v>
      </c>
      <c r="G949" s="78" t="n">
        <f aca="false">(-1)*$E949*(Input!$C$8/100)</f>
        <v>-0</v>
      </c>
      <c r="H949" s="78" t="n">
        <f aca="false">(-1)*$E949*(Input!$C$9/100)</f>
        <v>-0</v>
      </c>
      <c r="J949" s="78" t="n">
        <f aca="false">($E949+$F949+$G949+$H949)</f>
        <v>0</v>
      </c>
    </row>
    <row r="950" customFormat="false" ht="12.8" hidden="false" customHeight="false" outlineLevel="0" collapsed="false">
      <c r="A950" s="76" t="n">
        <v>946</v>
      </c>
      <c r="B950" s="77" t="n">
        <f aca="false">EOMONTH(Input!$C$7,A950)</f>
        <v>71710</v>
      </c>
      <c r="C950" s="76" t="n">
        <f aca="false">DATEDIF(Input!$G$23,$B950,"Y")</f>
        <v>118</v>
      </c>
      <c r="E950" s="78" t="n">
        <f aca="false">(-1)*(401k_02!$G950+IRA_02!$E950+Invest_02!$E950)+Pension_02!$E950+SocialSec_02!$E950</f>
        <v>0</v>
      </c>
      <c r="F950" s="78" t="n">
        <f aca="false">(-1)*Roth_02!$E950</f>
        <v>-0</v>
      </c>
      <c r="G950" s="78" t="n">
        <f aca="false">(-1)*$E950*(Input!$C$8/100)</f>
        <v>-0</v>
      </c>
      <c r="H950" s="78" t="n">
        <f aca="false">(-1)*$E950*(Input!$C$9/100)</f>
        <v>-0</v>
      </c>
      <c r="J950" s="78" t="n">
        <f aca="false">($E950+$F950+$G950+$H950)</f>
        <v>0</v>
      </c>
    </row>
    <row r="951" customFormat="false" ht="12.8" hidden="false" customHeight="false" outlineLevel="0" collapsed="false">
      <c r="A951" s="76" t="n">
        <v>947</v>
      </c>
      <c r="B951" s="77" t="n">
        <f aca="false">EOMONTH(Input!$C$7,A951)</f>
        <v>71741</v>
      </c>
      <c r="C951" s="76" t="n">
        <f aca="false">DATEDIF(Input!$G$23,$B951,"Y")</f>
        <v>119</v>
      </c>
      <c r="E951" s="78" t="n">
        <f aca="false">(-1)*(401k_02!$G951+IRA_02!$E951+Invest_02!$E951)+Pension_02!$E951+SocialSec_02!$E951</f>
        <v>0</v>
      </c>
      <c r="F951" s="78" t="n">
        <f aca="false">(-1)*Roth_02!$E951</f>
        <v>-0</v>
      </c>
      <c r="G951" s="78" t="n">
        <f aca="false">(-1)*$E951*(Input!$C$8/100)</f>
        <v>-0</v>
      </c>
      <c r="H951" s="78" t="n">
        <f aca="false">(-1)*$E951*(Input!$C$9/100)</f>
        <v>-0</v>
      </c>
      <c r="J951" s="78" t="n">
        <f aca="false">($E951+$F951+$G951+$H951)</f>
        <v>0</v>
      </c>
    </row>
    <row r="952" customFormat="false" ht="12.8" hidden="false" customHeight="false" outlineLevel="0" collapsed="false">
      <c r="A952" s="76" t="n">
        <v>948</v>
      </c>
      <c r="B952" s="77" t="n">
        <f aca="false">EOMONTH(Input!$C$7,A952)</f>
        <v>71771</v>
      </c>
      <c r="C952" s="76" t="n">
        <f aca="false">DATEDIF(Input!$G$23,$B952,"Y")</f>
        <v>119</v>
      </c>
      <c r="E952" s="78" t="n">
        <f aca="false">(-1)*(401k_02!$G952+IRA_02!$E952+Invest_02!$E952)+Pension_02!$E952+SocialSec_02!$E952</f>
        <v>0</v>
      </c>
      <c r="F952" s="78" t="n">
        <f aca="false">(-1)*Roth_02!$E952</f>
        <v>-0</v>
      </c>
      <c r="G952" s="78" t="n">
        <f aca="false">(-1)*$E952*(Input!$C$8/100)</f>
        <v>-0</v>
      </c>
      <c r="H952" s="78" t="n">
        <f aca="false">(-1)*$E952*(Input!$C$9/100)</f>
        <v>-0</v>
      </c>
      <c r="J952" s="78" t="n">
        <f aca="false">($E952+$F952+$G952+$H952)</f>
        <v>0</v>
      </c>
    </row>
    <row r="953" customFormat="false" ht="12.8" hidden="false" customHeight="false" outlineLevel="0" collapsed="false">
      <c r="A953" s="76" t="n">
        <v>949</v>
      </c>
      <c r="B953" s="77" t="n">
        <f aca="false">EOMONTH(Input!$C$7,A953)</f>
        <v>71802</v>
      </c>
      <c r="C953" s="76" t="n">
        <f aca="false">DATEDIF(Input!$G$23,$B953,"Y")</f>
        <v>119</v>
      </c>
      <c r="E953" s="78" t="n">
        <f aca="false">(-1)*(401k_02!$G953+IRA_02!$E953+Invest_02!$E953)+Pension_02!$E953+SocialSec_02!$E953</f>
        <v>0</v>
      </c>
      <c r="F953" s="78" t="n">
        <f aca="false">(-1)*Roth_02!$E953</f>
        <v>-0</v>
      </c>
      <c r="G953" s="78" t="n">
        <f aca="false">(-1)*$E953*(Input!$C$8/100)</f>
        <v>-0</v>
      </c>
      <c r="H953" s="78" t="n">
        <f aca="false">(-1)*$E953*(Input!$C$9/100)</f>
        <v>-0</v>
      </c>
      <c r="J953" s="78" t="n">
        <f aca="false">($E953+$F953+$G953+$H953)</f>
        <v>0</v>
      </c>
    </row>
    <row r="954" customFormat="false" ht="12.8" hidden="false" customHeight="false" outlineLevel="0" collapsed="false">
      <c r="A954" s="76" t="n">
        <v>950</v>
      </c>
      <c r="B954" s="77" t="n">
        <f aca="false">EOMONTH(Input!$C$7,A954)</f>
        <v>71833</v>
      </c>
      <c r="C954" s="76" t="n">
        <f aca="false">DATEDIF(Input!$G$23,$B954,"Y")</f>
        <v>119</v>
      </c>
      <c r="E954" s="78" t="n">
        <f aca="false">(-1)*(401k_02!$G954+IRA_02!$E954+Invest_02!$E954)+Pension_02!$E954+SocialSec_02!$E954</f>
        <v>0</v>
      </c>
      <c r="F954" s="78" t="n">
        <f aca="false">(-1)*Roth_02!$E954</f>
        <v>-0</v>
      </c>
      <c r="G954" s="78" t="n">
        <f aca="false">(-1)*$E954*(Input!$C$8/100)</f>
        <v>-0</v>
      </c>
      <c r="H954" s="78" t="n">
        <f aca="false">(-1)*$E954*(Input!$C$9/100)</f>
        <v>-0</v>
      </c>
      <c r="J954" s="78" t="n">
        <f aca="false">($E954+$F954+$G954+$H954)</f>
        <v>0</v>
      </c>
    </row>
    <row r="955" customFormat="false" ht="12.8" hidden="false" customHeight="false" outlineLevel="0" collapsed="false">
      <c r="A955" s="76" t="n">
        <v>951</v>
      </c>
      <c r="B955" s="77" t="n">
        <f aca="false">EOMONTH(Input!$C$7,A955)</f>
        <v>71863</v>
      </c>
      <c r="C955" s="76" t="n">
        <f aca="false">DATEDIF(Input!$G$23,$B955,"Y")</f>
        <v>119</v>
      </c>
      <c r="E955" s="78" t="n">
        <f aca="false">(-1)*(401k_02!$G955+IRA_02!$E955+Invest_02!$E955)+Pension_02!$E955+SocialSec_02!$E955</f>
        <v>0</v>
      </c>
      <c r="F955" s="78" t="n">
        <f aca="false">(-1)*Roth_02!$E955</f>
        <v>-0</v>
      </c>
      <c r="G955" s="78" t="n">
        <f aca="false">(-1)*$E955*(Input!$C$8/100)</f>
        <v>-0</v>
      </c>
      <c r="H955" s="78" t="n">
        <f aca="false">(-1)*$E955*(Input!$C$9/100)</f>
        <v>-0</v>
      </c>
      <c r="J955" s="78" t="n">
        <f aca="false">($E955+$F955+$G955+$H955)</f>
        <v>0</v>
      </c>
    </row>
    <row r="956" customFormat="false" ht="12.8" hidden="false" customHeight="false" outlineLevel="0" collapsed="false">
      <c r="A956" s="76" t="n">
        <v>952</v>
      </c>
      <c r="B956" s="77" t="n">
        <f aca="false">EOMONTH(Input!$C$7,A956)</f>
        <v>71894</v>
      </c>
      <c r="C956" s="76" t="n">
        <f aca="false">DATEDIF(Input!$G$23,$B956,"Y")</f>
        <v>119</v>
      </c>
      <c r="E956" s="78" t="n">
        <f aca="false">(-1)*(401k_02!$G956+IRA_02!$E956+Invest_02!$E956)+Pension_02!$E956+SocialSec_02!$E956</f>
        <v>0</v>
      </c>
      <c r="F956" s="78" t="n">
        <f aca="false">(-1)*Roth_02!$E956</f>
        <v>-0</v>
      </c>
      <c r="G956" s="78" t="n">
        <f aca="false">(-1)*$E956*(Input!$C$8/100)</f>
        <v>-0</v>
      </c>
      <c r="H956" s="78" t="n">
        <f aca="false">(-1)*$E956*(Input!$C$9/100)</f>
        <v>-0</v>
      </c>
      <c r="J956" s="78" t="n">
        <f aca="false">($E956+$F956+$G956+$H956)</f>
        <v>0</v>
      </c>
    </row>
    <row r="957" customFormat="false" ht="12.8" hidden="false" customHeight="false" outlineLevel="0" collapsed="false">
      <c r="A957" s="76" t="n">
        <v>953</v>
      </c>
      <c r="B957" s="77" t="n">
        <f aca="false">EOMONTH(Input!$C$7,A957)</f>
        <v>71924</v>
      </c>
      <c r="C957" s="76" t="n">
        <f aca="false">DATEDIF(Input!$G$23,$B957,"Y")</f>
        <v>119</v>
      </c>
      <c r="E957" s="78" t="n">
        <f aca="false">(-1)*(401k_02!$G957+IRA_02!$E957+Invest_02!$E957)+Pension_02!$E957+SocialSec_02!$E957</f>
        <v>0</v>
      </c>
      <c r="F957" s="78" t="n">
        <f aca="false">(-1)*Roth_02!$E957</f>
        <v>-0</v>
      </c>
      <c r="G957" s="78" t="n">
        <f aca="false">(-1)*$E957*(Input!$C$8/100)</f>
        <v>-0</v>
      </c>
      <c r="H957" s="78" t="n">
        <f aca="false">(-1)*$E957*(Input!$C$9/100)</f>
        <v>-0</v>
      </c>
      <c r="J957" s="78" t="n">
        <f aca="false">($E957+$F957+$G957+$H957)</f>
        <v>0</v>
      </c>
    </row>
    <row r="958" customFormat="false" ht="12.8" hidden="false" customHeight="false" outlineLevel="0" collapsed="false">
      <c r="A958" s="76" t="n">
        <v>954</v>
      </c>
      <c r="B958" s="77" t="n">
        <f aca="false">EOMONTH(Input!$C$7,A958)</f>
        <v>71955</v>
      </c>
      <c r="C958" s="76" t="n">
        <f aca="false">DATEDIF(Input!$G$23,$B958,"Y")</f>
        <v>119</v>
      </c>
      <c r="E958" s="78" t="n">
        <f aca="false">(-1)*(401k_02!$G958+IRA_02!$E958+Invest_02!$E958)+Pension_02!$E958+SocialSec_02!$E958</f>
        <v>0</v>
      </c>
      <c r="F958" s="78" t="n">
        <f aca="false">(-1)*Roth_02!$E958</f>
        <v>-0</v>
      </c>
      <c r="G958" s="78" t="n">
        <f aca="false">(-1)*$E958*(Input!$C$8/100)</f>
        <v>-0</v>
      </c>
      <c r="H958" s="78" t="n">
        <f aca="false">(-1)*$E958*(Input!$C$9/100)</f>
        <v>-0</v>
      </c>
      <c r="J958" s="78" t="n">
        <f aca="false">($E958+$F958+$G958+$H958)</f>
        <v>0</v>
      </c>
    </row>
    <row r="959" customFormat="false" ht="12.8" hidden="false" customHeight="false" outlineLevel="0" collapsed="false">
      <c r="A959" s="76" t="n">
        <v>955</v>
      </c>
      <c r="B959" s="77" t="n">
        <f aca="false">EOMONTH(Input!$C$7,A959)</f>
        <v>71986</v>
      </c>
      <c r="C959" s="76" t="n">
        <f aca="false">DATEDIF(Input!$G$23,$B959,"Y")</f>
        <v>119</v>
      </c>
      <c r="E959" s="78" t="n">
        <f aca="false">(-1)*(401k_02!$G959+IRA_02!$E959+Invest_02!$E959)+Pension_02!$E959+SocialSec_02!$E959</f>
        <v>0</v>
      </c>
      <c r="F959" s="78" t="n">
        <f aca="false">(-1)*Roth_02!$E959</f>
        <v>-0</v>
      </c>
      <c r="G959" s="78" t="n">
        <f aca="false">(-1)*$E959*(Input!$C$8/100)</f>
        <v>-0</v>
      </c>
      <c r="H959" s="78" t="n">
        <f aca="false">(-1)*$E959*(Input!$C$9/100)</f>
        <v>-0</v>
      </c>
      <c r="J959" s="78" t="n">
        <f aca="false">($E959+$F959+$G959+$H959)</f>
        <v>0</v>
      </c>
    </row>
    <row r="960" customFormat="false" ht="12.8" hidden="false" customHeight="false" outlineLevel="0" collapsed="false">
      <c r="A960" s="76" t="n">
        <v>956</v>
      </c>
      <c r="B960" s="77" t="n">
        <f aca="false">EOMONTH(Input!$C$7,A960)</f>
        <v>72014</v>
      </c>
      <c r="C960" s="76" t="n">
        <f aca="false">DATEDIF(Input!$G$23,$B960,"Y")</f>
        <v>119</v>
      </c>
      <c r="E960" s="78" t="n">
        <f aca="false">(-1)*(401k_02!$G960+IRA_02!$E960+Invest_02!$E960)+Pension_02!$E960+SocialSec_02!$E960</f>
        <v>0</v>
      </c>
      <c r="F960" s="78" t="n">
        <f aca="false">(-1)*Roth_02!$E960</f>
        <v>-0</v>
      </c>
      <c r="G960" s="78" t="n">
        <f aca="false">(-1)*$E960*(Input!$C$8/100)</f>
        <v>-0</v>
      </c>
      <c r="H960" s="78" t="n">
        <f aca="false">(-1)*$E960*(Input!$C$9/100)</f>
        <v>-0</v>
      </c>
      <c r="J960" s="78" t="n">
        <f aca="false">($E960+$F960+$G960+$H960)</f>
        <v>0</v>
      </c>
    </row>
    <row r="961" customFormat="false" ht="12.8" hidden="false" customHeight="false" outlineLevel="0" collapsed="false">
      <c r="A961" s="76" t="n">
        <v>957</v>
      </c>
      <c r="B961" s="77" t="n">
        <f aca="false">EOMONTH(Input!$C$7,A961)</f>
        <v>72045</v>
      </c>
      <c r="C961" s="76" t="n">
        <f aca="false">DATEDIF(Input!$G$23,$B961,"Y")</f>
        <v>119</v>
      </c>
      <c r="E961" s="78" t="n">
        <f aca="false">(-1)*(401k_02!$G961+IRA_02!$E961+Invest_02!$E961)+Pension_02!$E961+SocialSec_02!$E961</f>
        <v>0</v>
      </c>
      <c r="F961" s="78" t="n">
        <f aca="false">(-1)*Roth_02!$E961</f>
        <v>-0</v>
      </c>
      <c r="G961" s="78" t="n">
        <f aca="false">(-1)*$E961*(Input!$C$8/100)</f>
        <v>-0</v>
      </c>
      <c r="H961" s="78" t="n">
        <f aca="false">(-1)*$E961*(Input!$C$9/100)</f>
        <v>-0</v>
      </c>
      <c r="J961" s="78" t="n">
        <f aca="false">($E961+$F961+$G961+$H961)</f>
        <v>0</v>
      </c>
    </row>
    <row r="962" customFormat="false" ht="12.8" hidden="false" customHeight="false" outlineLevel="0" collapsed="false">
      <c r="A962" s="76" t="n">
        <v>958</v>
      </c>
      <c r="B962" s="77" t="n">
        <f aca="false">EOMONTH(Input!$C$7,A962)</f>
        <v>72075</v>
      </c>
      <c r="C962" s="76" t="n">
        <f aca="false">DATEDIF(Input!$G$23,$B962,"Y")</f>
        <v>119</v>
      </c>
      <c r="E962" s="78" t="n">
        <f aca="false">(-1)*(401k_02!$G962+IRA_02!$E962+Invest_02!$E962)+Pension_02!$E962+SocialSec_02!$E962</f>
        <v>0</v>
      </c>
      <c r="F962" s="78" t="n">
        <f aca="false">(-1)*Roth_02!$E962</f>
        <v>-0</v>
      </c>
      <c r="G962" s="78" t="n">
        <f aca="false">(-1)*$E962*(Input!$C$8/100)</f>
        <v>-0</v>
      </c>
      <c r="H962" s="78" t="n">
        <f aca="false">(-1)*$E962*(Input!$C$9/100)</f>
        <v>-0</v>
      </c>
      <c r="J962" s="78" t="n">
        <f aca="false">($E962+$F962+$G962+$H962)</f>
        <v>0</v>
      </c>
    </row>
    <row r="963" customFormat="false" ht="12.8" hidden="false" customHeight="false" outlineLevel="0" collapsed="false">
      <c r="A963" s="76" t="n">
        <v>959</v>
      </c>
      <c r="B963" s="77" t="n">
        <f aca="false">EOMONTH(Input!$C$7,A963)</f>
        <v>72106</v>
      </c>
      <c r="C963" s="76" t="n">
        <f aca="false">DATEDIF(Input!$G$23,$B963,"Y")</f>
        <v>120</v>
      </c>
      <c r="E963" s="78" t="n">
        <f aca="false">(-1)*(401k_02!$G963+IRA_02!$E963+Invest_02!$E963)+Pension_02!$E963+SocialSec_02!$E963</f>
        <v>0</v>
      </c>
      <c r="F963" s="78" t="n">
        <f aca="false">(-1)*Roth_02!$E963</f>
        <v>-0</v>
      </c>
      <c r="G963" s="78" t="n">
        <f aca="false">(-1)*$E963*(Input!$C$8/100)</f>
        <v>-0</v>
      </c>
      <c r="H963" s="78" t="n">
        <f aca="false">(-1)*$E963*(Input!$C$9/100)</f>
        <v>-0</v>
      </c>
      <c r="J963" s="78" t="n">
        <f aca="false">($E963+$F963+$G963+$H963)</f>
        <v>0</v>
      </c>
    </row>
    <row r="964" customFormat="false" ht="12.8" hidden="false" customHeight="false" outlineLevel="0" collapsed="false">
      <c r="A964" s="76" t="n">
        <v>960</v>
      </c>
      <c r="B964" s="77" t="n">
        <f aca="false">EOMONTH(Input!$C$7,A964)</f>
        <v>72136</v>
      </c>
      <c r="C964" s="76" t="n">
        <f aca="false">DATEDIF(Input!$G$23,$B964,"Y")</f>
        <v>120</v>
      </c>
      <c r="E964" s="78" t="n">
        <f aca="false">(-1)*(401k_02!$G964+IRA_02!$E964+Invest_02!$E964)+Pension_02!$E964+SocialSec_02!$E964</f>
        <v>0</v>
      </c>
      <c r="F964" s="78" t="n">
        <f aca="false">(-1)*Roth_02!$E964</f>
        <v>-0</v>
      </c>
      <c r="G964" s="78" t="n">
        <f aca="false">(-1)*$E964*(Input!$C$8/100)</f>
        <v>-0</v>
      </c>
      <c r="H964" s="78" t="n">
        <f aca="false">(-1)*$E964*(Input!$C$9/100)</f>
        <v>-0</v>
      </c>
      <c r="J964" s="78" t="n">
        <f aca="false">($E964+$F964+$G964+$H964)</f>
        <v>0</v>
      </c>
    </row>
    <row r="965" customFormat="false" ht="12.8" hidden="false" customHeight="false" outlineLevel="0" collapsed="false">
      <c r="A965" s="76" t="n">
        <v>961</v>
      </c>
      <c r="B965" s="77" t="n">
        <f aca="false">EOMONTH(Input!$C$7,A965)</f>
        <v>72167</v>
      </c>
      <c r="C965" s="76" t="n">
        <f aca="false">DATEDIF(Input!$G$23,$B965,"Y")</f>
        <v>120</v>
      </c>
      <c r="E965" s="78" t="n">
        <f aca="false">(-1)*(401k_02!$G965+IRA_02!$E965+Invest_02!$E965)+Pension_02!$E965+SocialSec_02!$E965</f>
        <v>0</v>
      </c>
      <c r="F965" s="78" t="n">
        <f aca="false">(-1)*Roth_02!$E965</f>
        <v>-0</v>
      </c>
      <c r="G965" s="78" t="n">
        <f aca="false">(-1)*$E965*(Input!$C$8/100)</f>
        <v>-0</v>
      </c>
      <c r="H965" s="78" t="n">
        <f aca="false">(-1)*$E965*(Input!$C$9/100)</f>
        <v>-0</v>
      </c>
      <c r="J965" s="78" t="n">
        <f aca="false">($E965+$F965+$G965+$H965)</f>
        <v>0</v>
      </c>
    </row>
    <row r="966" customFormat="false" ht="12.8" hidden="false" customHeight="false" outlineLevel="0" collapsed="false">
      <c r="A966" s="76" t="n">
        <v>962</v>
      </c>
      <c r="B966" s="77" t="n">
        <f aca="false">EOMONTH(Input!$C$7,A966)</f>
        <v>72198</v>
      </c>
      <c r="C966" s="76" t="n">
        <f aca="false">DATEDIF(Input!$G$23,$B966,"Y")</f>
        <v>120</v>
      </c>
      <c r="E966" s="78" t="n">
        <f aca="false">(-1)*(401k_02!$G966+IRA_02!$E966+Invest_02!$E966)+Pension_02!$E966+SocialSec_02!$E966</f>
        <v>0</v>
      </c>
      <c r="F966" s="78" t="n">
        <f aca="false">(-1)*Roth_02!$E966</f>
        <v>-0</v>
      </c>
      <c r="G966" s="78" t="n">
        <f aca="false">(-1)*$E966*(Input!$C$8/100)</f>
        <v>-0</v>
      </c>
      <c r="H966" s="78" t="n">
        <f aca="false">(-1)*$E966*(Input!$C$9/100)</f>
        <v>-0</v>
      </c>
      <c r="J966" s="78" t="n">
        <f aca="false">($E966+$F966+$G966+$H966)</f>
        <v>0</v>
      </c>
    </row>
    <row r="967" customFormat="false" ht="12.8" hidden="false" customHeight="false" outlineLevel="0" collapsed="false">
      <c r="A967" s="76" t="n">
        <v>963</v>
      </c>
      <c r="B967" s="77" t="n">
        <f aca="false">EOMONTH(Input!$C$7,A967)</f>
        <v>72228</v>
      </c>
      <c r="C967" s="76" t="n">
        <f aca="false">DATEDIF(Input!$G$23,$B967,"Y")</f>
        <v>120</v>
      </c>
      <c r="E967" s="78" t="n">
        <f aca="false">(-1)*(401k_02!$G967+IRA_02!$E967+Invest_02!$E967)+Pension_02!$E967+SocialSec_02!$E967</f>
        <v>0</v>
      </c>
      <c r="F967" s="78" t="n">
        <f aca="false">(-1)*Roth_02!$E967</f>
        <v>-0</v>
      </c>
      <c r="G967" s="78" t="n">
        <f aca="false">(-1)*$E967*(Input!$C$8/100)</f>
        <v>-0</v>
      </c>
      <c r="H967" s="78" t="n">
        <f aca="false">(-1)*$E967*(Input!$C$9/100)</f>
        <v>-0</v>
      </c>
      <c r="J967" s="78" t="n">
        <f aca="false">($E967+$F967+$G967+$H967)</f>
        <v>0</v>
      </c>
    </row>
    <row r="968" customFormat="false" ht="12.8" hidden="false" customHeight="false" outlineLevel="0" collapsed="false">
      <c r="A968" s="76" t="n">
        <v>964</v>
      </c>
      <c r="B968" s="77" t="n">
        <f aca="false">EOMONTH(Input!$C$7,A968)</f>
        <v>72259</v>
      </c>
      <c r="C968" s="76" t="n">
        <f aca="false">DATEDIF(Input!$G$23,$B968,"Y")</f>
        <v>120</v>
      </c>
      <c r="E968" s="78" t="n">
        <f aca="false">(-1)*(401k_02!$G968+IRA_02!$E968+Invest_02!$E968)+Pension_02!$E968+SocialSec_02!$E968</f>
        <v>0</v>
      </c>
      <c r="F968" s="78" t="n">
        <f aca="false">(-1)*Roth_02!$E968</f>
        <v>-0</v>
      </c>
      <c r="G968" s="78" t="n">
        <f aca="false">(-1)*$E968*(Input!$C$8/100)</f>
        <v>-0</v>
      </c>
      <c r="H968" s="78" t="n">
        <f aca="false">(-1)*$E968*(Input!$C$9/100)</f>
        <v>-0</v>
      </c>
      <c r="J968" s="78" t="n">
        <f aca="false">($E968+$F968+$G968+$H968)</f>
        <v>0</v>
      </c>
    </row>
    <row r="969" customFormat="false" ht="12.8" hidden="false" customHeight="false" outlineLevel="0" collapsed="false">
      <c r="A969" s="76" t="n">
        <v>965</v>
      </c>
      <c r="B969" s="77" t="n">
        <f aca="false">EOMONTH(Input!$C$7,A969)</f>
        <v>72289</v>
      </c>
      <c r="C969" s="76" t="n">
        <f aca="false">DATEDIF(Input!$G$23,$B969,"Y")</f>
        <v>120</v>
      </c>
      <c r="E969" s="78" t="n">
        <f aca="false">(-1)*(401k_02!$G969+IRA_02!$E969+Invest_02!$E969)+Pension_02!$E969+SocialSec_02!$E969</f>
        <v>0</v>
      </c>
      <c r="F969" s="78" t="n">
        <f aca="false">(-1)*Roth_02!$E969</f>
        <v>-0</v>
      </c>
      <c r="G969" s="78" t="n">
        <f aca="false">(-1)*$E969*(Input!$C$8/100)</f>
        <v>-0</v>
      </c>
      <c r="H969" s="78" t="n">
        <f aca="false">(-1)*$E969*(Input!$C$9/100)</f>
        <v>-0</v>
      </c>
      <c r="J969" s="78" t="n">
        <f aca="false">($E969+$F969+$G969+$H969)</f>
        <v>0</v>
      </c>
    </row>
    <row r="970" customFormat="false" ht="12.8" hidden="false" customHeight="false" outlineLevel="0" collapsed="false">
      <c r="A970" s="76" t="n">
        <v>966</v>
      </c>
      <c r="B970" s="77" t="n">
        <f aca="false">EOMONTH(Input!$C$7,A970)</f>
        <v>72320</v>
      </c>
      <c r="C970" s="76" t="n">
        <f aca="false">DATEDIF(Input!$G$23,$B970,"Y")</f>
        <v>120</v>
      </c>
      <c r="E970" s="78" t="n">
        <f aca="false">(-1)*(401k_02!$G970+IRA_02!$E970+Invest_02!$E970)+Pension_02!$E970+SocialSec_02!$E970</f>
        <v>0</v>
      </c>
      <c r="F970" s="78" t="n">
        <f aca="false">(-1)*Roth_02!$E970</f>
        <v>-0</v>
      </c>
      <c r="G970" s="78" t="n">
        <f aca="false">(-1)*$E970*(Input!$C$8/100)</f>
        <v>-0</v>
      </c>
      <c r="H970" s="78" t="n">
        <f aca="false">(-1)*$E970*(Input!$C$9/100)</f>
        <v>-0</v>
      </c>
      <c r="J970" s="78" t="n">
        <f aca="false">($E970+$F970+$G970+$H970)</f>
        <v>0</v>
      </c>
    </row>
    <row r="971" customFormat="false" ht="12.8" hidden="false" customHeight="false" outlineLevel="0" collapsed="false">
      <c r="A971" s="76" t="n">
        <v>967</v>
      </c>
      <c r="B971" s="77" t="n">
        <f aca="false">EOMONTH(Input!$C$7,A971)</f>
        <v>72351</v>
      </c>
      <c r="C971" s="76" t="n">
        <f aca="false">DATEDIF(Input!$G$23,$B971,"Y")</f>
        <v>120</v>
      </c>
      <c r="E971" s="78" t="n">
        <f aca="false">(-1)*(401k_02!$G971+IRA_02!$E971+Invest_02!$E971)+Pension_02!$E971+SocialSec_02!$E971</f>
        <v>0</v>
      </c>
      <c r="F971" s="78" t="n">
        <f aca="false">(-1)*Roth_02!$E971</f>
        <v>-0</v>
      </c>
      <c r="G971" s="78" t="n">
        <f aca="false">(-1)*$E971*(Input!$C$8/100)</f>
        <v>-0</v>
      </c>
      <c r="H971" s="78" t="n">
        <f aca="false">(-1)*$E971*(Input!$C$9/100)</f>
        <v>-0</v>
      </c>
      <c r="J971" s="78" t="n">
        <f aca="false">($E971+$F971+$G971+$H971)</f>
        <v>0</v>
      </c>
    </row>
    <row r="972" customFormat="false" ht="12.8" hidden="false" customHeight="false" outlineLevel="0" collapsed="false">
      <c r="A972" s="76" t="n">
        <v>968</v>
      </c>
      <c r="B972" s="77" t="n">
        <f aca="false">EOMONTH(Input!$C$7,A972)</f>
        <v>72379</v>
      </c>
      <c r="C972" s="76" t="n">
        <f aca="false">DATEDIF(Input!$G$23,$B972,"Y")</f>
        <v>120</v>
      </c>
      <c r="E972" s="78" t="n">
        <f aca="false">(-1)*(401k_02!$G972+IRA_02!$E972+Invest_02!$E972)+Pension_02!$E972+SocialSec_02!$E972</f>
        <v>0</v>
      </c>
      <c r="F972" s="78" t="n">
        <f aca="false">(-1)*Roth_02!$E972</f>
        <v>-0</v>
      </c>
      <c r="G972" s="78" t="n">
        <f aca="false">(-1)*$E972*(Input!$C$8/100)</f>
        <v>-0</v>
      </c>
      <c r="H972" s="78" t="n">
        <f aca="false">(-1)*$E972*(Input!$C$9/100)</f>
        <v>-0</v>
      </c>
      <c r="J972" s="78" t="n">
        <f aca="false">($E972+$F972+$G972+$H972)</f>
        <v>0</v>
      </c>
    </row>
    <row r="973" customFormat="false" ht="12.8" hidden="false" customHeight="false" outlineLevel="0" collapsed="false">
      <c r="A973" s="76" t="n">
        <v>969</v>
      </c>
      <c r="B973" s="77" t="n">
        <f aca="false">EOMONTH(Input!$C$7,A973)</f>
        <v>72410</v>
      </c>
      <c r="C973" s="76" t="n">
        <f aca="false">DATEDIF(Input!$G$23,$B973,"Y")</f>
        <v>120</v>
      </c>
      <c r="E973" s="78" t="n">
        <f aca="false">(-1)*(401k_02!$G973+IRA_02!$E973+Invest_02!$E973)+Pension_02!$E973+SocialSec_02!$E973</f>
        <v>0</v>
      </c>
      <c r="F973" s="78" t="n">
        <f aca="false">(-1)*Roth_02!$E973</f>
        <v>-0</v>
      </c>
      <c r="G973" s="78" t="n">
        <f aca="false">(-1)*$E973*(Input!$C$8/100)</f>
        <v>-0</v>
      </c>
      <c r="H973" s="78" t="n">
        <f aca="false">(-1)*$E973*(Input!$C$9/100)</f>
        <v>-0</v>
      </c>
      <c r="J973" s="78" t="n">
        <f aca="false">($E973+$F973+$G973+$H973)</f>
        <v>0</v>
      </c>
    </row>
    <row r="974" customFormat="false" ht="12.8" hidden="false" customHeight="false" outlineLevel="0" collapsed="false">
      <c r="A974" s="76" t="n">
        <v>970</v>
      </c>
      <c r="B974" s="77" t="n">
        <f aca="false">EOMONTH(Input!$C$7,A974)</f>
        <v>72440</v>
      </c>
      <c r="C974" s="76" t="n">
        <f aca="false">DATEDIF(Input!$G$23,$B974,"Y")</f>
        <v>120</v>
      </c>
      <c r="E974" s="78" t="n">
        <f aca="false">(-1)*(401k_02!$G974+IRA_02!$E974+Invest_02!$E974)+Pension_02!$E974+SocialSec_02!$E974</f>
        <v>0</v>
      </c>
      <c r="F974" s="78" t="n">
        <f aca="false">(-1)*Roth_02!$E974</f>
        <v>-0</v>
      </c>
      <c r="G974" s="78" t="n">
        <f aca="false">(-1)*$E974*(Input!$C$8/100)</f>
        <v>-0</v>
      </c>
      <c r="H974" s="78" t="n">
        <f aca="false">(-1)*$E974*(Input!$C$9/100)</f>
        <v>-0</v>
      </c>
      <c r="J974" s="78" t="n">
        <f aca="false">($E974+$F974+$G974+$H974)</f>
        <v>0</v>
      </c>
    </row>
    <row r="975" customFormat="false" ht="12.8" hidden="false" customHeight="false" outlineLevel="0" collapsed="false">
      <c r="A975" s="76" t="n">
        <v>971</v>
      </c>
      <c r="B975" s="77" t="n">
        <f aca="false">EOMONTH(Input!$C$7,A975)</f>
        <v>72471</v>
      </c>
      <c r="C975" s="76" t="n">
        <f aca="false">DATEDIF(Input!$G$23,$B975,"Y")</f>
        <v>121</v>
      </c>
      <c r="E975" s="78" t="n">
        <f aca="false">(-1)*(401k_02!$G975+IRA_02!$E975+Invest_02!$E975)+Pension_02!$E975+SocialSec_02!$E975</f>
        <v>0</v>
      </c>
      <c r="F975" s="78" t="n">
        <f aca="false">(-1)*Roth_02!$E975</f>
        <v>-0</v>
      </c>
      <c r="G975" s="78" t="n">
        <f aca="false">(-1)*$E975*(Input!$C$8/100)</f>
        <v>-0</v>
      </c>
      <c r="H975" s="78" t="n">
        <f aca="false">(-1)*$E975*(Input!$C$9/100)</f>
        <v>-0</v>
      </c>
      <c r="J975" s="78" t="n">
        <f aca="false">($E975+$F975+$G975+$H975)</f>
        <v>0</v>
      </c>
    </row>
    <row r="976" customFormat="false" ht="12.8" hidden="false" customHeight="false" outlineLevel="0" collapsed="false">
      <c r="A976" s="76" t="n">
        <v>972</v>
      </c>
      <c r="B976" s="77" t="n">
        <f aca="false">EOMONTH(Input!$C$7,A976)</f>
        <v>72501</v>
      </c>
      <c r="C976" s="76" t="n">
        <f aca="false">DATEDIF(Input!$G$23,$B976,"Y")</f>
        <v>121</v>
      </c>
      <c r="E976" s="78" t="n">
        <f aca="false">(-1)*(401k_02!$G976+IRA_02!$E976+Invest_02!$E976)+Pension_02!$E976+SocialSec_02!$E976</f>
        <v>0</v>
      </c>
      <c r="F976" s="78" t="n">
        <f aca="false">(-1)*Roth_02!$E976</f>
        <v>-0</v>
      </c>
      <c r="G976" s="78" t="n">
        <f aca="false">(-1)*$E976*(Input!$C$8/100)</f>
        <v>-0</v>
      </c>
      <c r="H976" s="78" t="n">
        <f aca="false">(-1)*$E976*(Input!$C$9/100)</f>
        <v>-0</v>
      </c>
      <c r="J976" s="78" t="n">
        <f aca="false">($E976+$F976+$G976+$H976)</f>
        <v>0</v>
      </c>
    </row>
    <row r="977" customFormat="false" ht="12.8" hidden="false" customHeight="false" outlineLevel="0" collapsed="false">
      <c r="A977" s="76" t="n">
        <v>973</v>
      </c>
      <c r="B977" s="77" t="n">
        <f aca="false">EOMONTH(Input!$C$7,A977)</f>
        <v>72532</v>
      </c>
      <c r="C977" s="76" t="n">
        <f aca="false">DATEDIF(Input!$G$23,$B977,"Y")</f>
        <v>121</v>
      </c>
      <c r="E977" s="78" t="n">
        <f aca="false">(-1)*(401k_02!$G977+IRA_02!$E977+Invest_02!$E977)+Pension_02!$E977+SocialSec_02!$E977</f>
        <v>0</v>
      </c>
      <c r="F977" s="78" t="n">
        <f aca="false">(-1)*Roth_02!$E977</f>
        <v>-0</v>
      </c>
      <c r="G977" s="78" t="n">
        <f aca="false">(-1)*$E977*(Input!$C$8/100)</f>
        <v>-0</v>
      </c>
      <c r="H977" s="78" t="n">
        <f aca="false">(-1)*$E977*(Input!$C$9/100)</f>
        <v>-0</v>
      </c>
      <c r="J977" s="78" t="n">
        <f aca="false">($E977+$F977+$G977+$H977)</f>
        <v>0</v>
      </c>
    </row>
    <row r="978" customFormat="false" ht="12.8" hidden="false" customHeight="false" outlineLevel="0" collapsed="false">
      <c r="A978" s="76" t="n">
        <v>974</v>
      </c>
      <c r="B978" s="77" t="n">
        <f aca="false">EOMONTH(Input!$C$7,A978)</f>
        <v>72563</v>
      </c>
      <c r="C978" s="76" t="n">
        <f aca="false">DATEDIF(Input!$G$23,$B978,"Y")</f>
        <v>121</v>
      </c>
      <c r="E978" s="78" t="n">
        <f aca="false">(-1)*(401k_02!$G978+IRA_02!$E978+Invest_02!$E978)+Pension_02!$E978+SocialSec_02!$E978</f>
        <v>0</v>
      </c>
      <c r="F978" s="78" t="n">
        <f aca="false">(-1)*Roth_02!$E978</f>
        <v>-0</v>
      </c>
      <c r="G978" s="78" t="n">
        <f aca="false">(-1)*$E978*(Input!$C$8/100)</f>
        <v>-0</v>
      </c>
      <c r="H978" s="78" t="n">
        <f aca="false">(-1)*$E978*(Input!$C$9/100)</f>
        <v>-0</v>
      </c>
      <c r="J978" s="78" t="n">
        <f aca="false">($E978+$F978+$G978+$H978)</f>
        <v>0</v>
      </c>
    </row>
    <row r="979" customFormat="false" ht="12.8" hidden="false" customHeight="false" outlineLevel="0" collapsed="false">
      <c r="A979" s="76" t="n">
        <v>975</v>
      </c>
      <c r="B979" s="77" t="n">
        <f aca="false">EOMONTH(Input!$C$7,A979)</f>
        <v>72593</v>
      </c>
      <c r="C979" s="76" t="n">
        <f aca="false">DATEDIF(Input!$G$23,$B979,"Y")</f>
        <v>121</v>
      </c>
      <c r="E979" s="78" t="n">
        <f aca="false">(-1)*(401k_02!$G979+IRA_02!$E979+Invest_02!$E979)+Pension_02!$E979+SocialSec_02!$E979</f>
        <v>0</v>
      </c>
      <c r="F979" s="78" t="n">
        <f aca="false">(-1)*Roth_02!$E979</f>
        <v>-0</v>
      </c>
      <c r="G979" s="78" t="n">
        <f aca="false">(-1)*$E979*(Input!$C$8/100)</f>
        <v>-0</v>
      </c>
      <c r="H979" s="78" t="n">
        <f aca="false">(-1)*$E979*(Input!$C$9/100)</f>
        <v>-0</v>
      </c>
      <c r="J979" s="78" t="n">
        <f aca="false">($E979+$F979+$G979+$H979)</f>
        <v>0</v>
      </c>
    </row>
    <row r="980" customFormat="false" ht="12.8" hidden="false" customHeight="false" outlineLevel="0" collapsed="false">
      <c r="A980" s="76" t="n">
        <v>976</v>
      </c>
      <c r="B980" s="77" t="n">
        <f aca="false">EOMONTH(Input!$C$7,A980)</f>
        <v>72624</v>
      </c>
      <c r="C980" s="76" t="n">
        <f aca="false">DATEDIF(Input!$G$23,$B980,"Y")</f>
        <v>121</v>
      </c>
      <c r="E980" s="78" t="n">
        <f aca="false">(-1)*(401k_02!$G980+IRA_02!$E980+Invest_02!$E980)+Pension_02!$E980+SocialSec_02!$E980</f>
        <v>0</v>
      </c>
      <c r="F980" s="78" t="n">
        <f aca="false">(-1)*Roth_02!$E980</f>
        <v>-0</v>
      </c>
      <c r="G980" s="78" t="n">
        <f aca="false">(-1)*$E980*(Input!$C$8/100)</f>
        <v>-0</v>
      </c>
      <c r="H980" s="78" t="n">
        <f aca="false">(-1)*$E980*(Input!$C$9/100)</f>
        <v>-0</v>
      </c>
      <c r="J980" s="78" t="n">
        <f aca="false">($E980+$F980+$G980+$H980)</f>
        <v>0</v>
      </c>
    </row>
    <row r="981" customFormat="false" ht="12.8" hidden="false" customHeight="false" outlineLevel="0" collapsed="false">
      <c r="A981" s="76" t="n">
        <v>977</v>
      </c>
      <c r="B981" s="77" t="n">
        <f aca="false">EOMONTH(Input!$C$7,A981)</f>
        <v>72654</v>
      </c>
      <c r="C981" s="76" t="n">
        <f aca="false">DATEDIF(Input!$G$23,$B981,"Y")</f>
        <v>121</v>
      </c>
      <c r="E981" s="78" t="n">
        <f aca="false">(-1)*(401k_02!$G981+IRA_02!$E981+Invest_02!$E981)+Pension_02!$E981+SocialSec_02!$E981</f>
        <v>0</v>
      </c>
      <c r="F981" s="78" t="n">
        <f aca="false">(-1)*Roth_02!$E981</f>
        <v>-0</v>
      </c>
      <c r="G981" s="78" t="n">
        <f aca="false">(-1)*$E981*(Input!$C$8/100)</f>
        <v>-0</v>
      </c>
      <c r="H981" s="78" t="n">
        <f aca="false">(-1)*$E981*(Input!$C$9/100)</f>
        <v>-0</v>
      </c>
      <c r="J981" s="78" t="n">
        <f aca="false">($E981+$F981+$G981+$H981)</f>
        <v>0</v>
      </c>
    </row>
    <row r="982" customFormat="false" ht="12.8" hidden="false" customHeight="false" outlineLevel="0" collapsed="false">
      <c r="A982" s="76" t="n">
        <v>978</v>
      </c>
      <c r="B982" s="77" t="n">
        <f aca="false">EOMONTH(Input!$C$7,A982)</f>
        <v>72685</v>
      </c>
      <c r="C982" s="76" t="n">
        <f aca="false">DATEDIF(Input!$G$23,$B982,"Y")</f>
        <v>121</v>
      </c>
      <c r="E982" s="78" t="n">
        <f aca="false">(-1)*(401k_02!$G982+IRA_02!$E982+Invest_02!$E982)+Pension_02!$E982+SocialSec_02!$E982</f>
        <v>0</v>
      </c>
      <c r="F982" s="78" t="n">
        <f aca="false">(-1)*Roth_02!$E982</f>
        <v>-0</v>
      </c>
      <c r="G982" s="78" t="n">
        <f aca="false">(-1)*$E982*(Input!$C$8/100)</f>
        <v>-0</v>
      </c>
      <c r="H982" s="78" t="n">
        <f aca="false">(-1)*$E982*(Input!$C$9/100)</f>
        <v>-0</v>
      </c>
      <c r="J982" s="78" t="n">
        <f aca="false">($E982+$F982+$G982+$H982)</f>
        <v>0</v>
      </c>
    </row>
    <row r="983" customFormat="false" ht="12.8" hidden="false" customHeight="false" outlineLevel="0" collapsed="false">
      <c r="A983" s="76" t="n">
        <v>979</v>
      </c>
      <c r="B983" s="77" t="n">
        <f aca="false">EOMONTH(Input!$C$7,A983)</f>
        <v>72716</v>
      </c>
      <c r="C983" s="76" t="n">
        <f aca="false">DATEDIF(Input!$G$23,$B983,"Y")</f>
        <v>121</v>
      </c>
      <c r="E983" s="78" t="n">
        <f aca="false">(-1)*(401k_02!$G983+IRA_02!$E983+Invest_02!$E983)+Pension_02!$E983+SocialSec_02!$E983</f>
        <v>0</v>
      </c>
      <c r="F983" s="78" t="n">
        <f aca="false">(-1)*Roth_02!$E983</f>
        <v>-0</v>
      </c>
      <c r="G983" s="78" t="n">
        <f aca="false">(-1)*$E983*(Input!$C$8/100)</f>
        <v>-0</v>
      </c>
      <c r="H983" s="78" t="n">
        <f aca="false">(-1)*$E983*(Input!$C$9/100)</f>
        <v>-0</v>
      </c>
      <c r="J983" s="78" t="n">
        <f aca="false">($E983+$F983+$G983+$H983)</f>
        <v>0</v>
      </c>
    </row>
    <row r="984" customFormat="false" ht="12.8" hidden="false" customHeight="false" outlineLevel="0" collapsed="false">
      <c r="A984" s="76" t="n">
        <v>980</v>
      </c>
      <c r="B984" s="77" t="n">
        <f aca="false">EOMONTH(Input!$C$7,A984)</f>
        <v>72744</v>
      </c>
      <c r="C984" s="76" t="n">
        <f aca="false">DATEDIF(Input!$G$23,$B984,"Y")</f>
        <v>121</v>
      </c>
      <c r="E984" s="78" t="n">
        <f aca="false">(-1)*(401k_02!$G984+IRA_02!$E984+Invest_02!$E984)+Pension_02!$E984+SocialSec_02!$E984</f>
        <v>0</v>
      </c>
      <c r="F984" s="78" t="n">
        <f aca="false">(-1)*Roth_02!$E984</f>
        <v>-0</v>
      </c>
      <c r="G984" s="78" t="n">
        <f aca="false">(-1)*$E984*(Input!$C$8/100)</f>
        <v>-0</v>
      </c>
      <c r="H984" s="78" t="n">
        <f aca="false">(-1)*$E984*(Input!$C$9/100)</f>
        <v>-0</v>
      </c>
      <c r="J984" s="78" t="n">
        <f aca="false">($E984+$F984+$G984+$H984)</f>
        <v>0</v>
      </c>
    </row>
    <row r="985" customFormat="false" ht="12.8" hidden="false" customHeight="false" outlineLevel="0" collapsed="false">
      <c r="A985" s="76" t="n">
        <v>981</v>
      </c>
      <c r="B985" s="77" t="n">
        <f aca="false">EOMONTH(Input!$C$7,A985)</f>
        <v>72775</v>
      </c>
      <c r="C985" s="76" t="n">
        <f aca="false">DATEDIF(Input!$G$23,$B985,"Y")</f>
        <v>121</v>
      </c>
      <c r="E985" s="78" t="n">
        <f aca="false">(-1)*(401k_02!$G985+IRA_02!$E985+Invest_02!$E985)+Pension_02!$E985+SocialSec_02!$E985</f>
        <v>0</v>
      </c>
      <c r="F985" s="78" t="n">
        <f aca="false">(-1)*Roth_02!$E985</f>
        <v>-0</v>
      </c>
      <c r="G985" s="78" t="n">
        <f aca="false">(-1)*$E985*(Input!$C$8/100)</f>
        <v>-0</v>
      </c>
      <c r="H985" s="78" t="n">
        <f aca="false">(-1)*$E985*(Input!$C$9/100)</f>
        <v>-0</v>
      </c>
      <c r="J985" s="78" t="n">
        <f aca="false">($E985+$F985+$G985+$H985)</f>
        <v>0</v>
      </c>
    </row>
    <row r="986" customFormat="false" ht="12.8" hidden="false" customHeight="false" outlineLevel="0" collapsed="false">
      <c r="A986" s="76" t="n">
        <v>982</v>
      </c>
      <c r="B986" s="77" t="n">
        <f aca="false">EOMONTH(Input!$C$7,A986)</f>
        <v>72805</v>
      </c>
      <c r="C986" s="76" t="n">
        <f aca="false">DATEDIF(Input!$G$23,$B986,"Y")</f>
        <v>121</v>
      </c>
      <c r="E986" s="78" t="n">
        <f aca="false">(-1)*(401k_02!$G986+IRA_02!$E986+Invest_02!$E986)+Pension_02!$E986+SocialSec_02!$E986</f>
        <v>0</v>
      </c>
      <c r="F986" s="78" t="n">
        <f aca="false">(-1)*Roth_02!$E986</f>
        <v>-0</v>
      </c>
      <c r="G986" s="78" t="n">
        <f aca="false">(-1)*$E986*(Input!$C$8/100)</f>
        <v>-0</v>
      </c>
      <c r="H986" s="78" t="n">
        <f aca="false">(-1)*$E986*(Input!$C$9/100)</f>
        <v>-0</v>
      </c>
      <c r="J986" s="78" t="n">
        <f aca="false">($E986+$F986+$G986+$H986)</f>
        <v>0</v>
      </c>
    </row>
    <row r="987" customFormat="false" ht="12.8" hidden="false" customHeight="false" outlineLevel="0" collapsed="false">
      <c r="A987" s="76" t="n">
        <v>983</v>
      </c>
      <c r="B987" s="77" t="n">
        <f aca="false">EOMONTH(Input!$C$7,A987)</f>
        <v>72836</v>
      </c>
      <c r="C987" s="76" t="n">
        <f aca="false">DATEDIF(Input!$G$23,$B987,"Y")</f>
        <v>122</v>
      </c>
      <c r="E987" s="78" t="n">
        <f aca="false">(-1)*(401k_02!$G987+IRA_02!$E987+Invest_02!$E987)+Pension_02!$E987+SocialSec_02!$E987</f>
        <v>0</v>
      </c>
      <c r="F987" s="78" t="n">
        <f aca="false">(-1)*Roth_02!$E987</f>
        <v>-0</v>
      </c>
      <c r="G987" s="78" t="n">
        <f aca="false">(-1)*$E987*(Input!$C$8/100)</f>
        <v>-0</v>
      </c>
      <c r="H987" s="78" t="n">
        <f aca="false">(-1)*$E987*(Input!$C$9/100)</f>
        <v>-0</v>
      </c>
      <c r="J987" s="78" t="n">
        <f aca="false">($E987+$F987+$G987+$H987)</f>
        <v>0</v>
      </c>
    </row>
    <row r="988" customFormat="false" ht="12.8" hidden="false" customHeight="false" outlineLevel="0" collapsed="false">
      <c r="A988" s="76" t="n">
        <v>984</v>
      </c>
      <c r="B988" s="77" t="n">
        <f aca="false">EOMONTH(Input!$C$7,A988)</f>
        <v>72866</v>
      </c>
      <c r="C988" s="76" t="n">
        <f aca="false">DATEDIF(Input!$G$23,$B988,"Y")</f>
        <v>122</v>
      </c>
      <c r="E988" s="78" t="n">
        <f aca="false">(-1)*(401k_02!$G988+IRA_02!$E988+Invest_02!$E988)+Pension_02!$E988+SocialSec_02!$E988</f>
        <v>0</v>
      </c>
      <c r="F988" s="78" t="n">
        <f aca="false">(-1)*Roth_02!$E988</f>
        <v>-0</v>
      </c>
      <c r="G988" s="78" t="n">
        <f aca="false">(-1)*$E988*(Input!$C$8/100)</f>
        <v>-0</v>
      </c>
      <c r="H988" s="78" t="n">
        <f aca="false">(-1)*$E988*(Input!$C$9/100)</f>
        <v>-0</v>
      </c>
      <c r="J988" s="78" t="n">
        <f aca="false">($E988+$F988+$G988+$H988)</f>
        <v>0</v>
      </c>
    </row>
    <row r="989" customFormat="false" ht="12.8" hidden="false" customHeight="false" outlineLevel="0" collapsed="false">
      <c r="A989" s="76" t="n">
        <v>985</v>
      </c>
      <c r="B989" s="77" t="n">
        <f aca="false">EOMONTH(Input!$C$7,A989)</f>
        <v>72897</v>
      </c>
      <c r="C989" s="76" t="n">
        <f aca="false">DATEDIF(Input!$G$23,$B989,"Y")</f>
        <v>122</v>
      </c>
      <c r="E989" s="78" t="n">
        <f aca="false">(-1)*(401k_02!$G989+IRA_02!$E989+Invest_02!$E989)+Pension_02!$E989+SocialSec_02!$E989</f>
        <v>0</v>
      </c>
      <c r="F989" s="78" t="n">
        <f aca="false">(-1)*Roth_02!$E989</f>
        <v>-0</v>
      </c>
      <c r="G989" s="78" t="n">
        <f aca="false">(-1)*$E989*(Input!$C$8/100)</f>
        <v>-0</v>
      </c>
      <c r="H989" s="78" t="n">
        <f aca="false">(-1)*$E989*(Input!$C$9/100)</f>
        <v>-0</v>
      </c>
      <c r="J989" s="78" t="n">
        <f aca="false">($E989+$F989+$G989+$H989)</f>
        <v>0</v>
      </c>
    </row>
    <row r="990" customFormat="false" ht="12.8" hidden="false" customHeight="false" outlineLevel="0" collapsed="false">
      <c r="A990" s="76" t="n">
        <v>986</v>
      </c>
      <c r="B990" s="77" t="n">
        <f aca="false">EOMONTH(Input!$C$7,A990)</f>
        <v>72928</v>
      </c>
      <c r="C990" s="76" t="n">
        <f aca="false">DATEDIF(Input!$G$23,$B990,"Y")</f>
        <v>122</v>
      </c>
      <c r="E990" s="78" t="n">
        <f aca="false">(-1)*(401k_02!$G990+IRA_02!$E990+Invest_02!$E990)+Pension_02!$E990+SocialSec_02!$E990</f>
        <v>0</v>
      </c>
      <c r="F990" s="78" t="n">
        <f aca="false">(-1)*Roth_02!$E990</f>
        <v>-0</v>
      </c>
      <c r="G990" s="78" t="n">
        <f aca="false">(-1)*$E990*(Input!$C$8/100)</f>
        <v>-0</v>
      </c>
      <c r="H990" s="78" t="n">
        <f aca="false">(-1)*$E990*(Input!$C$9/100)</f>
        <v>-0</v>
      </c>
      <c r="J990" s="78" t="n">
        <f aca="false">($E990+$F990+$G990+$H990)</f>
        <v>0</v>
      </c>
    </row>
    <row r="991" customFormat="false" ht="12.8" hidden="false" customHeight="false" outlineLevel="0" collapsed="false">
      <c r="A991" s="76" t="n">
        <v>987</v>
      </c>
      <c r="B991" s="77" t="n">
        <f aca="false">EOMONTH(Input!$C$7,A991)</f>
        <v>72958</v>
      </c>
      <c r="C991" s="76" t="n">
        <f aca="false">DATEDIF(Input!$G$23,$B991,"Y")</f>
        <v>122</v>
      </c>
      <c r="E991" s="78" t="n">
        <f aca="false">(-1)*(401k_02!$G991+IRA_02!$E991+Invest_02!$E991)+Pension_02!$E991+SocialSec_02!$E991</f>
        <v>0</v>
      </c>
      <c r="F991" s="78" t="n">
        <f aca="false">(-1)*Roth_02!$E991</f>
        <v>-0</v>
      </c>
      <c r="G991" s="78" t="n">
        <f aca="false">(-1)*$E991*(Input!$C$8/100)</f>
        <v>-0</v>
      </c>
      <c r="H991" s="78" t="n">
        <f aca="false">(-1)*$E991*(Input!$C$9/100)</f>
        <v>-0</v>
      </c>
      <c r="J991" s="78" t="n">
        <f aca="false">($E991+$F991+$G991+$H991)</f>
        <v>0</v>
      </c>
    </row>
    <row r="992" customFormat="false" ht="12.8" hidden="false" customHeight="false" outlineLevel="0" collapsed="false">
      <c r="A992" s="76" t="n">
        <v>988</v>
      </c>
      <c r="B992" s="77" t="n">
        <f aca="false">EOMONTH(Input!$C$7,A992)</f>
        <v>72989</v>
      </c>
      <c r="C992" s="76" t="n">
        <f aca="false">DATEDIF(Input!$G$23,$B992,"Y")</f>
        <v>122</v>
      </c>
      <c r="E992" s="78" t="n">
        <f aca="false">(-1)*(401k_02!$G992+IRA_02!$E992+Invest_02!$E992)+Pension_02!$E992+SocialSec_02!$E992</f>
        <v>0</v>
      </c>
      <c r="F992" s="78" t="n">
        <f aca="false">(-1)*Roth_02!$E992</f>
        <v>-0</v>
      </c>
      <c r="G992" s="78" t="n">
        <f aca="false">(-1)*$E992*(Input!$C$8/100)</f>
        <v>-0</v>
      </c>
      <c r="H992" s="78" t="n">
        <f aca="false">(-1)*$E992*(Input!$C$9/100)</f>
        <v>-0</v>
      </c>
      <c r="J992" s="78" t="n">
        <f aca="false">($E992+$F992+$G992+$H992)</f>
        <v>0</v>
      </c>
    </row>
    <row r="993" customFormat="false" ht="12.8" hidden="false" customHeight="false" outlineLevel="0" collapsed="false">
      <c r="A993" s="76" t="n">
        <v>989</v>
      </c>
      <c r="B993" s="77" t="n">
        <f aca="false">EOMONTH(Input!$C$7,A993)</f>
        <v>73019</v>
      </c>
      <c r="C993" s="76" t="n">
        <f aca="false">DATEDIF(Input!$G$23,$B993,"Y")</f>
        <v>122</v>
      </c>
      <c r="E993" s="78" t="n">
        <f aca="false">(-1)*(401k_02!$G993+IRA_02!$E993+Invest_02!$E993)+Pension_02!$E993+SocialSec_02!$E993</f>
        <v>0</v>
      </c>
      <c r="F993" s="78" t="n">
        <f aca="false">(-1)*Roth_02!$E993</f>
        <v>-0</v>
      </c>
      <c r="G993" s="78" t="n">
        <f aca="false">(-1)*$E993*(Input!$C$8/100)</f>
        <v>-0</v>
      </c>
      <c r="H993" s="78" t="n">
        <f aca="false">(-1)*$E993*(Input!$C$9/100)</f>
        <v>-0</v>
      </c>
      <c r="J993" s="78" t="n">
        <f aca="false">($E993+$F993+$G993+$H993)</f>
        <v>0</v>
      </c>
    </row>
    <row r="994" customFormat="false" ht="12.8" hidden="false" customHeight="false" outlineLevel="0" collapsed="false">
      <c r="A994" s="76" t="n">
        <v>990</v>
      </c>
      <c r="B994" s="77" t="n">
        <f aca="false">EOMONTH(Input!$C$7,A994)</f>
        <v>73050</v>
      </c>
      <c r="C994" s="76" t="n">
        <f aca="false">DATEDIF(Input!$G$23,$B994,"Y")</f>
        <v>122</v>
      </c>
      <c r="E994" s="78" t="n">
        <f aca="false">(-1)*(401k_02!$G994+IRA_02!$E994+Invest_02!$E994)+Pension_02!$E994+SocialSec_02!$E994</f>
        <v>0</v>
      </c>
      <c r="F994" s="78" t="n">
        <f aca="false">(-1)*Roth_02!$E994</f>
        <v>-0</v>
      </c>
      <c r="G994" s="78" t="n">
        <f aca="false">(-1)*$E994*(Input!$C$8/100)</f>
        <v>-0</v>
      </c>
      <c r="H994" s="78" t="n">
        <f aca="false">(-1)*$E994*(Input!$C$9/100)</f>
        <v>-0</v>
      </c>
      <c r="J994" s="78" t="n">
        <f aca="false">($E994+$F994+$G994+$H994)</f>
        <v>0</v>
      </c>
    </row>
    <row r="995" customFormat="false" ht="12.8" hidden="false" customHeight="false" outlineLevel="0" collapsed="false">
      <c r="A995" s="76" t="n">
        <v>991</v>
      </c>
      <c r="B995" s="77" t="n">
        <f aca="false">EOMONTH(Input!$C$7,A995)</f>
        <v>73081</v>
      </c>
      <c r="C995" s="76" t="n">
        <f aca="false">DATEDIF(Input!$G$23,$B995,"Y")</f>
        <v>122</v>
      </c>
      <c r="E995" s="78" t="n">
        <f aca="false">(-1)*(401k_02!$G995+IRA_02!$E995+Invest_02!$E995)+Pension_02!$E995+SocialSec_02!$E995</f>
        <v>0</v>
      </c>
      <c r="F995" s="78" t="n">
        <f aca="false">(-1)*Roth_02!$E995</f>
        <v>-0</v>
      </c>
      <c r="G995" s="78" t="n">
        <f aca="false">(-1)*$E995*(Input!$C$8/100)</f>
        <v>-0</v>
      </c>
      <c r="H995" s="78" t="n">
        <f aca="false">(-1)*$E995*(Input!$C$9/100)</f>
        <v>-0</v>
      </c>
      <c r="J995" s="78" t="n">
        <f aca="false">($E995+$F995+$G995+$H995)</f>
        <v>0</v>
      </c>
    </row>
    <row r="996" customFormat="false" ht="12.8" hidden="false" customHeight="false" outlineLevel="0" collapsed="false">
      <c r="A996" s="76" t="n">
        <v>992</v>
      </c>
      <c r="B996" s="77" t="n">
        <f aca="false">EOMONTH(Input!$C$7,A996)</f>
        <v>73109</v>
      </c>
      <c r="C996" s="76" t="n">
        <f aca="false">DATEDIF(Input!$G$23,$B996,"Y")</f>
        <v>122</v>
      </c>
      <c r="E996" s="78" t="n">
        <f aca="false">(-1)*(401k_02!$G996+IRA_02!$E996+Invest_02!$E996)+Pension_02!$E996+SocialSec_02!$E996</f>
        <v>0</v>
      </c>
      <c r="F996" s="78" t="n">
        <f aca="false">(-1)*Roth_02!$E996</f>
        <v>-0</v>
      </c>
      <c r="G996" s="78" t="n">
        <f aca="false">(-1)*$E996*(Input!$C$8/100)</f>
        <v>-0</v>
      </c>
      <c r="H996" s="78" t="n">
        <f aca="false">(-1)*$E996*(Input!$C$9/100)</f>
        <v>-0</v>
      </c>
      <c r="J996" s="78" t="n">
        <f aca="false">($E996+$F996+$G996+$H996)</f>
        <v>0</v>
      </c>
    </row>
    <row r="997" customFormat="false" ht="12.8" hidden="false" customHeight="false" outlineLevel="0" collapsed="false">
      <c r="A997" s="76" t="n">
        <v>993</v>
      </c>
      <c r="B997" s="77" t="n">
        <f aca="false">EOMONTH(Input!$C$7,A997)</f>
        <v>73140</v>
      </c>
      <c r="C997" s="76" t="n">
        <f aca="false">DATEDIF(Input!$G$23,$B997,"Y")</f>
        <v>122</v>
      </c>
      <c r="E997" s="78" t="n">
        <f aca="false">(-1)*(401k_02!$G997+IRA_02!$E997+Invest_02!$E997)+Pension_02!$E997+SocialSec_02!$E997</f>
        <v>0</v>
      </c>
      <c r="F997" s="78" t="n">
        <f aca="false">(-1)*Roth_02!$E997</f>
        <v>-0</v>
      </c>
      <c r="G997" s="78" t="n">
        <f aca="false">(-1)*$E997*(Input!$C$8/100)</f>
        <v>-0</v>
      </c>
      <c r="H997" s="78" t="n">
        <f aca="false">(-1)*$E997*(Input!$C$9/100)</f>
        <v>-0</v>
      </c>
      <c r="J997" s="78" t="n">
        <f aca="false">($E997+$F997+$G997+$H997)</f>
        <v>0</v>
      </c>
    </row>
    <row r="998" customFormat="false" ht="12.8" hidden="false" customHeight="false" outlineLevel="0" collapsed="false">
      <c r="A998" s="76" t="n">
        <v>994</v>
      </c>
      <c r="B998" s="77" t="n">
        <f aca="false">EOMONTH(Input!$C$7,A998)</f>
        <v>73170</v>
      </c>
      <c r="C998" s="76" t="n">
        <f aca="false">DATEDIF(Input!$G$23,$B998,"Y")</f>
        <v>122</v>
      </c>
      <c r="E998" s="78" t="n">
        <f aca="false">(-1)*(401k_02!$G998+IRA_02!$E998+Invest_02!$E998)+Pension_02!$E998+SocialSec_02!$E998</f>
        <v>0</v>
      </c>
      <c r="F998" s="78" t="n">
        <f aca="false">(-1)*Roth_02!$E998</f>
        <v>-0</v>
      </c>
      <c r="G998" s="78" t="n">
        <f aca="false">(-1)*$E998*(Input!$C$8/100)</f>
        <v>-0</v>
      </c>
      <c r="H998" s="78" t="n">
        <f aca="false">(-1)*$E998*(Input!$C$9/100)</f>
        <v>-0</v>
      </c>
      <c r="J998" s="78" t="n">
        <f aca="false">($E998+$F998+$G998+$H998)</f>
        <v>0</v>
      </c>
    </row>
    <row r="999" customFormat="false" ht="12.8" hidden="false" customHeight="false" outlineLevel="0" collapsed="false">
      <c r="A999" s="76" t="n">
        <v>995</v>
      </c>
      <c r="B999" s="77" t="n">
        <f aca="false">EOMONTH(Input!$C$7,A999)</f>
        <v>73201</v>
      </c>
      <c r="C999" s="76" t="n">
        <f aca="false">DATEDIF(Input!$G$23,$B999,"Y")</f>
        <v>123</v>
      </c>
      <c r="E999" s="78" t="n">
        <f aca="false">(-1)*(401k_02!$G999+IRA_02!$E999+Invest_02!$E999)+Pension_02!$E999+SocialSec_02!$E999</f>
        <v>0</v>
      </c>
      <c r="F999" s="78" t="n">
        <f aca="false">(-1)*Roth_02!$E999</f>
        <v>-0</v>
      </c>
      <c r="G999" s="78" t="n">
        <f aca="false">(-1)*$E999*(Input!$C$8/100)</f>
        <v>-0</v>
      </c>
      <c r="H999" s="78" t="n">
        <f aca="false">(-1)*$E999*(Input!$C$9/100)</f>
        <v>-0</v>
      </c>
      <c r="J999" s="78" t="n">
        <f aca="false">($E999+$F999+$G999+$H999)</f>
        <v>0</v>
      </c>
    </row>
    <row r="1000" customFormat="false" ht="12.8" hidden="false" customHeight="false" outlineLevel="0" collapsed="false">
      <c r="A1000" s="76" t="n">
        <v>996</v>
      </c>
      <c r="B1000" s="77" t="n">
        <f aca="false">EOMONTH(Input!$C$7,A1000)</f>
        <v>73231</v>
      </c>
      <c r="C1000" s="76" t="n">
        <f aca="false">DATEDIF(Input!$G$23,$B1000,"Y")</f>
        <v>123</v>
      </c>
      <c r="E1000" s="78" t="n">
        <f aca="false">(-1)*(401k_02!$G1000+IRA_02!$E1000+Invest_02!$E1000)+Pension_02!$E1000+SocialSec_02!$E1000</f>
        <v>0</v>
      </c>
      <c r="F1000" s="78" t="n">
        <f aca="false">(-1)*Roth_02!$E1000</f>
        <v>-0</v>
      </c>
      <c r="G1000" s="78" t="n">
        <f aca="false">(-1)*$E1000*(Input!$C$8/100)</f>
        <v>-0</v>
      </c>
      <c r="H1000" s="78" t="n">
        <f aca="false">(-1)*$E1000*(Input!$C$9/100)</f>
        <v>-0</v>
      </c>
      <c r="J1000" s="78" t="n">
        <f aca="false">($E1000+$F1000+$G1000+$H1000)</f>
        <v>0</v>
      </c>
    </row>
    <row r="1001" customFormat="false" ht="12.8" hidden="false" customHeight="false" outlineLevel="0" collapsed="false">
      <c r="A1001" s="76" t="n">
        <v>997</v>
      </c>
      <c r="B1001" s="77" t="n">
        <f aca="false">EOMONTH(Input!$C$7,A1001)</f>
        <v>73262</v>
      </c>
      <c r="C1001" s="76" t="n">
        <f aca="false">DATEDIF(Input!$G$23,$B1001,"Y")</f>
        <v>123</v>
      </c>
      <c r="E1001" s="78" t="n">
        <f aca="false">(-1)*(401k_02!$G1001+IRA_02!$E1001+Invest_02!$E1001)+Pension_02!$E1001+SocialSec_02!$E1001</f>
        <v>0</v>
      </c>
      <c r="F1001" s="78" t="n">
        <f aca="false">(-1)*Roth_02!$E1001</f>
        <v>-0</v>
      </c>
      <c r="G1001" s="78" t="n">
        <f aca="false">(-1)*$E1001*(Input!$C$8/100)</f>
        <v>-0</v>
      </c>
      <c r="H1001" s="78" t="n">
        <f aca="false">(-1)*$E1001*(Input!$C$9/100)</f>
        <v>-0</v>
      </c>
      <c r="J1001" s="78" t="n">
        <f aca="false">($E1001+$F1001+$G1001+$H1001)</f>
        <v>0</v>
      </c>
    </row>
    <row r="1002" customFormat="false" ht="12.8" hidden="false" customHeight="false" outlineLevel="0" collapsed="false">
      <c r="A1002" s="76" t="n">
        <v>998</v>
      </c>
      <c r="B1002" s="77" t="n">
        <f aca="false">EOMONTH(Input!$C$7,A1002)</f>
        <v>73293</v>
      </c>
      <c r="C1002" s="76" t="n">
        <f aca="false">DATEDIF(Input!$G$23,$B1002,"Y")</f>
        <v>123</v>
      </c>
      <c r="E1002" s="78" t="n">
        <f aca="false">(-1)*(401k_02!$G1002+IRA_02!$E1002+Invest_02!$E1002)+Pension_02!$E1002+SocialSec_02!$E1002</f>
        <v>0</v>
      </c>
      <c r="F1002" s="78" t="n">
        <f aca="false">(-1)*Roth_02!$E1002</f>
        <v>-0</v>
      </c>
      <c r="G1002" s="78" t="n">
        <f aca="false">(-1)*$E1002*(Input!$C$8/100)</f>
        <v>-0</v>
      </c>
      <c r="H1002" s="78" t="n">
        <f aca="false">(-1)*$E1002*(Input!$C$9/100)</f>
        <v>-0</v>
      </c>
      <c r="J1002" s="78" t="n">
        <f aca="false">($E1002+$F1002+$G1002+$H1002)</f>
        <v>0</v>
      </c>
    </row>
    <row r="1003" customFormat="false" ht="12.8" hidden="false" customHeight="false" outlineLevel="0" collapsed="false">
      <c r="A1003" s="76" t="n">
        <v>999</v>
      </c>
      <c r="B1003" s="77" t="n">
        <f aca="false">EOMONTH(Input!$C$7,A1003)</f>
        <v>73323</v>
      </c>
      <c r="C1003" s="76" t="n">
        <f aca="false">DATEDIF(Input!$G$23,$B1003,"Y")</f>
        <v>123</v>
      </c>
      <c r="E1003" s="78" t="n">
        <f aca="false">(-1)*(401k_02!$G1003+IRA_02!$E1003+Invest_02!$E1003)+Pension_02!$E1003+SocialSec_02!$E1003</f>
        <v>0</v>
      </c>
      <c r="F1003" s="78" t="n">
        <f aca="false">(-1)*Roth_02!$E1003</f>
        <v>-0</v>
      </c>
      <c r="G1003" s="78" t="n">
        <f aca="false">(-1)*$E1003*(Input!$C$8/100)</f>
        <v>-0</v>
      </c>
      <c r="H1003" s="78" t="n">
        <f aca="false">(-1)*$E1003*(Input!$C$9/100)</f>
        <v>-0</v>
      </c>
      <c r="J1003" s="78" t="n">
        <f aca="false">($E1003+$F1003+$G1003+$H1003)</f>
        <v>0</v>
      </c>
    </row>
    <row r="1004" customFormat="false" ht="12.8" hidden="false" customHeight="false" outlineLevel="0" collapsed="false">
      <c r="A1004" s="76" t="n">
        <v>1000</v>
      </c>
      <c r="B1004" s="77" t="n">
        <f aca="false">EOMONTH(Input!$C$7,A1004)</f>
        <v>73354</v>
      </c>
      <c r="C1004" s="76" t="n">
        <f aca="false">DATEDIF(Input!$G$23,$B1004,"Y")</f>
        <v>123</v>
      </c>
      <c r="E1004" s="78" t="n">
        <f aca="false">(-1)*(401k_02!$G1004+IRA_02!$E1004+Invest_02!$E1004)+Pension_02!$E1004+SocialSec_02!$E1004</f>
        <v>0</v>
      </c>
      <c r="F1004" s="78" t="n">
        <f aca="false">(-1)*Roth_02!$E1004</f>
        <v>-0</v>
      </c>
      <c r="G1004" s="78" t="n">
        <f aca="false">(-1)*$E1004*(Input!$C$8/100)</f>
        <v>-0</v>
      </c>
      <c r="H1004" s="78" t="n">
        <f aca="false">(-1)*$E1004*(Input!$C$9/100)</f>
        <v>-0</v>
      </c>
      <c r="J1004" s="78" t="n">
        <f aca="false">($E1004+$F1004+$G1004+$H1004)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13600</TotalTime>
  <Application>LibreOffice/5.3.4.2$Windows_X86_64 LibreOffice_project/f82d347ccc0be322489bf7da61d7e4ad13fe2ff3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2017-05-06T11:35:40Z</dcterms:created>
  <dc:creator/>
  <dc:description/>
  <dc:language>en-US</dc:language>
  <cp:lastModifiedBy/>
  <dcterms:modified xsi:type="dcterms:W3CDTF">2017-07-19T22:03:59Z</dcterms:modified>
  <cp:revision>378</cp:revision>
  <dc:subject/>
  <dc:title/>
</cp:coreProperties>
</file>